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srlmarbar-my.sharepoint.com/personal/nqn_cds_f36_marbar_com_ar/Documents/Escritorio/PAD 1395/FP-1397/04 Aislación/"/>
    </mc:Choice>
  </mc:AlternateContent>
  <xr:revisionPtr revIDLastSave="1100" documentId="8_{56B11399-DC81-4C34-825A-3BE04BAF9102}" xr6:coauthVersionLast="47" xr6:coauthVersionMax="47" xr10:uidLastSave="{44830DD7-942F-4481-B328-6D5627A1089A}"/>
  <workbookProtection workbookAlgorithmName="SHA-512" workbookHashValue="0WknJg3vJnavNdnkAdDBz7/End2WVkwtjPzyEZHcOkRVA485WWsfaVQdWhruMt10RwgXYUSUuCzQ+Zmqf7YDXg==" workbookSaltValue="xIUPlPNuMmice98Qez6cXg==" workbookSpinCount="100000" lockStructure="1"/>
  <bookViews>
    <workbookView xWindow="-120" yWindow="-120" windowWidth="29040" windowHeight="15720" tabRatio="793" firstSheet="12" activeTab="22" xr2:uid="{00000000-000D-0000-FFFF-FFFF00000000}"/>
  </bookViews>
  <sheets>
    <sheet name="Base Datos" sheetId="2" state="hidden" r:id="rId1"/>
    <sheet name="LP-Servicios" sheetId="1" state="hidden" r:id="rId2"/>
    <sheet name="PROGRAMA" sheetId="3" state="hidden" r:id="rId3"/>
    <sheet name="INDICE" sheetId="19" r:id="rId4"/>
    <sheet name="GENERALES" sheetId="8" r:id="rId5"/>
    <sheet name="LODO" sheetId="15" r:id="rId6"/>
    <sheet name="PERSONAL" sheetId="38" r:id="rId7"/>
    <sheet name="Resumen-Ocultar" sheetId="37" state="hidden" r:id="rId8"/>
    <sheet name="ZARANDA 1" sheetId="17" r:id="rId9"/>
    <sheet name="ZARANDA 2" sheetId="25" r:id="rId10"/>
    <sheet name="ZARANDA 3" sheetId="26" r:id="rId11"/>
    <sheet name="DESARENADOR" sheetId="24" r:id="rId12"/>
    <sheet name="DESILTER" sheetId="27" r:id="rId13"/>
    <sheet name="SECADORA 1" sheetId="28" r:id="rId14"/>
    <sheet name="SECADORA 2" sheetId="29" state="hidden" r:id="rId15"/>
    <sheet name="SECADORA 3" sheetId="30" state="hidden" r:id="rId16"/>
    <sheet name="DECANTER 1" sheetId="18" r:id="rId17"/>
    <sheet name="DECANTER 2" sheetId="31" r:id="rId18"/>
    <sheet name="DECANTER 3" sheetId="32" r:id="rId19"/>
    <sheet name="PRODUCTOS" sheetId="34" r:id="rId20"/>
    <sheet name="PILETAS LOCACION" sheetId="39" r:id="rId21"/>
    <sheet name="SERVICIOS" sheetId="33" r:id="rId22"/>
    <sheet name="Parte Diario" sheetId="35" r:id="rId23"/>
    <sheet name="Comprobante Servicios" sheetId="40" r:id="rId24"/>
    <sheet name="INFORME FINAL" sheetId="41" r:id="rId25"/>
    <sheet name="RESUMEN" sheetId="42" r:id="rId26"/>
  </sheets>
  <externalReferences>
    <externalReference r:id="rId27"/>
    <externalReference r:id="rId28"/>
  </externalReferences>
  <definedNames>
    <definedName name="_xlnm.Print_Area" localSheetId="23">'Comprobante Servicios'!$G$2:$Q$84</definedName>
    <definedName name="_xlnm.Print_Area" localSheetId="24">'INFORME FINAL'!$B$56:$T$464</definedName>
    <definedName name="_xlnm.Print_Area" localSheetId="22">'Parte Diario'!$C$6:$BH$80</definedName>
    <definedName name="nm_1">[1]Resuelto!$F$6:INDEX([1]Resuelto!$F$6:$F$16,[1]Resuelto!$F$3)</definedName>
    <definedName name="profu">OFFSET([2]Datos_Grales!$DD$2,0,0,'[2]Hoja 1°'!$H$2,1)</definedName>
    <definedName name="_xlnm.Print_Titles" localSheetId="24">'INFORME FINAL'!$56:$59</definedName>
    <definedName name="tramo">OFFSET([2]Datos_Grales!$DE$2,0,0,'[2]Hoja 1°'!$H$2,1)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 i="32" l="1"/>
  <c r="P11" i="32" s="1"/>
  <c r="Q11" i="32" s="1"/>
  <c r="R11" i="32" s="1"/>
  <c r="S11" i="32" s="1"/>
  <c r="T11" i="32" s="1"/>
  <c r="H14" i="42" a="1"/>
  <c r="H14" i="42" s="1"/>
  <c r="N14" i="42" l="1"/>
  <c r="N74" i="42" s="1"/>
  <c r="O14" i="42"/>
  <c r="O74" i="42" s="1"/>
  <c r="M14" i="42"/>
  <c r="M74" i="42" s="1"/>
  <c r="L14" i="42"/>
  <c r="L74" i="42" s="1"/>
  <c r="K14" i="42"/>
  <c r="K74" i="42" s="1"/>
  <c r="J14" i="42"/>
  <c r="J74" i="42" s="1"/>
  <c r="I14" i="42"/>
  <c r="I74" i="42" s="1"/>
  <c r="H7" i="42"/>
  <c r="E110" i="33"/>
  <c r="I2" i="8"/>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7" i="1"/>
  <c r="E5" i="33" l="1"/>
  <c r="E32" i="8" l="1"/>
  <c r="E30" i="8"/>
  <c r="F7" i="42"/>
  <c r="G7" i="42" s="1"/>
  <c r="E7" i="42"/>
  <c r="D7" i="42"/>
  <c r="C7" i="42"/>
  <c r="C107" i="42" l="1"/>
  <c r="C108" i="42"/>
  <c r="C109" i="42"/>
  <c r="C110" i="42"/>
  <c r="C103" i="42"/>
  <c r="C111" i="42"/>
  <c r="C104" i="42"/>
  <c r="C112" i="42"/>
  <c r="C105" i="42"/>
  <c r="C113" i="42"/>
  <c r="C106" i="42"/>
  <c r="E105" i="42"/>
  <c r="E109" i="42"/>
  <c r="E113" i="42"/>
  <c r="E106" i="42"/>
  <c r="E110" i="42"/>
  <c r="E103" i="42"/>
  <c r="E107" i="42"/>
  <c r="E111" i="42"/>
  <c r="E104" i="42"/>
  <c r="E108" i="42"/>
  <c r="E112" i="42"/>
  <c r="D109" i="42"/>
  <c r="D104" i="42"/>
  <c r="D112" i="42"/>
  <c r="D107" i="42"/>
  <c r="D110" i="42"/>
  <c r="D105" i="42"/>
  <c r="D113" i="42"/>
  <c r="D106" i="42"/>
  <c r="D108" i="42"/>
  <c r="D103" i="42"/>
  <c r="D111" i="42"/>
  <c r="C16" i="42"/>
  <c r="C24" i="42"/>
  <c r="C32" i="42"/>
  <c r="C40" i="42"/>
  <c r="C48" i="42"/>
  <c r="C56" i="42"/>
  <c r="C64" i="42"/>
  <c r="C72" i="42"/>
  <c r="C80" i="42"/>
  <c r="C88" i="42"/>
  <c r="C96" i="42"/>
  <c r="C115" i="42"/>
  <c r="C123" i="42"/>
  <c r="C131" i="42"/>
  <c r="C139" i="42"/>
  <c r="C147" i="42"/>
  <c r="C155" i="42"/>
  <c r="C163" i="42"/>
  <c r="C15" i="42"/>
  <c r="C49" i="42"/>
  <c r="C140" i="42"/>
  <c r="C79" i="42"/>
  <c r="C114" i="42"/>
  <c r="C146" i="42"/>
  <c r="C154" i="42"/>
  <c r="C162" i="42"/>
  <c r="C19" i="42"/>
  <c r="C27" i="42"/>
  <c r="C35" i="42"/>
  <c r="C43" i="42"/>
  <c r="C51" i="42"/>
  <c r="C59" i="42"/>
  <c r="C67" i="42"/>
  <c r="C75" i="42"/>
  <c r="C83" i="42"/>
  <c r="C91" i="42"/>
  <c r="C99" i="42"/>
  <c r="C118" i="42"/>
  <c r="C126" i="42"/>
  <c r="C134" i="42"/>
  <c r="C142" i="42"/>
  <c r="C150" i="42"/>
  <c r="C158" i="42"/>
  <c r="C33" i="42"/>
  <c r="C41" i="42"/>
  <c r="C65" i="42"/>
  <c r="C73" i="42"/>
  <c r="C81" i="42"/>
  <c r="C97" i="42"/>
  <c r="C116" i="42"/>
  <c r="C124" i="42"/>
  <c r="C156" i="42"/>
  <c r="C164" i="42"/>
  <c r="C130" i="42"/>
  <c r="C138" i="42"/>
  <c r="C18" i="42"/>
  <c r="C34" i="42"/>
  <c r="C22" i="42"/>
  <c r="C30" i="42"/>
  <c r="C38" i="42"/>
  <c r="C46" i="42"/>
  <c r="C54" i="42"/>
  <c r="C62" i="42"/>
  <c r="C70" i="42"/>
  <c r="C78" i="42"/>
  <c r="C86" i="42"/>
  <c r="C94" i="42"/>
  <c r="C102" i="42"/>
  <c r="C121" i="42"/>
  <c r="C129" i="42"/>
  <c r="C137" i="42"/>
  <c r="C145" i="42"/>
  <c r="C153" i="42"/>
  <c r="C161" i="42"/>
  <c r="C17" i="42"/>
  <c r="C57" i="42"/>
  <c r="C89" i="42"/>
  <c r="C132" i="42"/>
  <c r="C148" i="42"/>
  <c r="C25" i="42"/>
  <c r="C26" i="42"/>
  <c r="C42" i="42"/>
  <c r="C20" i="42"/>
  <c r="C28" i="42"/>
  <c r="C36" i="42"/>
  <c r="C44" i="42"/>
  <c r="C52" i="42"/>
  <c r="C60" i="42"/>
  <c r="C68" i="42"/>
  <c r="C76" i="42"/>
  <c r="C84" i="42"/>
  <c r="C92" i="42"/>
  <c r="C100" i="42"/>
  <c r="C119" i="42"/>
  <c r="C127" i="42"/>
  <c r="C135" i="42"/>
  <c r="C143" i="42"/>
  <c r="C151" i="42"/>
  <c r="C159" i="42"/>
  <c r="C23" i="42"/>
  <c r="C31" i="42"/>
  <c r="C39" i="42"/>
  <c r="C47" i="42"/>
  <c r="C55" i="42"/>
  <c r="C63" i="42"/>
  <c r="C71" i="42"/>
  <c r="C87" i="42"/>
  <c r="C95" i="42"/>
  <c r="C122" i="42"/>
  <c r="C77" i="42"/>
  <c r="C120" i="42"/>
  <c r="C152" i="42"/>
  <c r="C133" i="42"/>
  <c r="C66" i="42"/>
  <c r="C21" i="42"/>
  <c r="C58" i="42"/>
  <c r="C90" i="42"/>
  <c r="C61" i="42"/>
  <c r="C69" i="42"/>
  <c r="C101" i="42"/>
  <c r="C144" i="42"/>
  <c r="C136" i="42"/>
  <c r="C74" i="42"/>
  <c r="C149" i="42"/>
  <c r="C128" i="42"/>
  <c r="C160" i="42"/>
  <c r="C37" i="42"/>
  <c r="C98" i="42"/>
  <c r="C141" i="42"/>
  <c r="C45" i="42"/>
  <c r="C82" i="42"/>
  <c r="C125" i="42"/>
  <c r="C157" i="42"/>
  <c r="C93" i="42"/>
  <c r="C50" i="42"/>
  <c r="C117" i="42"/>
  <c r="C85" i="42"/>
  <c r="C53" i="42"/>
  <c r="C29" i="42"/>
  <c r="E18" i="42"/>
  <c r="E26" i="42"/>
  <c r="E34" i="42"/>
  <c r="E42" i="42"/>
  <c r="E50" i="42"/>
  <c r="E58" i="42"/>
  <c r="E66" i="42"/>
  <c r="E74" i="42"/>
  <c r="E82" i="42"/>
  <c r="E90" i="42"/>
  <c r="E98" i="42"/>
  <c r="E117" i="42"/>
  <c r="E125" i="42"/>
  <c r="E133" i="42"/>
  <c r="E141" i="42"/>
  <c r="E149" i="42"/>
  <c r="E157" i="42"/>
  <c r="E19" i="42"/>
  <c r="E35" i="42"/>
  <c r="E43" i="42"/>
  <c r="E67" i="42"/>
  <c r="E75" i="42"/>
  <c r="E83" i="42"/>
  <c r="E118" i="42"/>
  <c r="E126" i="42"/>
  <c r="E134" i="42"/>
  <c r="E150" i="42"/>
  <c r="E158" i="42"/>
  <c r="E20" i="42"/>
  <c r="E36" i="42"/>
  <c r="E21" i="42"/>
  <c r="E29" i="42"/>
  <c r="E37" i="42"/>
  <c r="E45" i="42"/>
  <c r="E53" i="42"/>
  <c r="E61" i="42"/>
  <c r="E69" i="42"/>
  <c r="E77" i="42"/>
  <c r="E85" i="42"/>
  <c r="E93" i="42"/>
  <c r="E101" i="42"/>
  <c r="E120" i="42"/>
  <c r="E128" i="42"/>
  <c r="E136" i="42"/>
  <c r="E144" i="42"/>
  <c r="E152" i="42"/>
  <c r="E160" i="42"/>
  <c r="E27" i="42"/>
  <c r="E51" i="42"/>
  <c r="E59" i="42"/>
  <c r="E91" i="42"/>
  <c r="E81" i="42"/>
  <c r="E116" i="42"/>
  <c r="E156" i="42"/>
  <c r="E52" i="42"/>
  <c r="E16" i="42"/>
  <c r="E24" i="42"/>
  <c r="E32" i="42"/>
  <c r="E40" i="42"/>
  <c r="E48" i="42"/>
  <c r="E56" i="42"/>
  <c r="E64" i="42"/>
  <c r="E72" i="42"/>
  <c r="E80" i="42"/>
  <c r="E88" i="42"/>
  <c r="E96" i="42"/>
  <c r="E115" i="42"/>
  <c r="E123" i="42"/>
  <c r="E131" i="42"/>
  <c r="E139" i="42"/>
  <c r="E147" i="42"/>
  <c r="E155" i="42"/>
  <c r="E163" i="42"/>
  <c r="E99" i="42"/>
  <c r="E124" i="42"/>
  <c r="E142" i="42"/>
  <c r="E89" i="42"/>
  <c r="E140" i="42"/>
  <c r="E22" i="42"/>
  <c r="E30" i="42"/>
  <c r="E38" i="42"/>
  <c r="E46" i="42"/>
  <c r="E54" i="42"/>
  <c r="E62" i="42"/>
  <c r="E70" i="42"/>
  <c r="E78" i="42"/>
  <c r="E86" i="42"/>
  <c r="E94" i="42"/>
  <c r="E102" i="42"/>
  <c r="E121" i="42"/>
  <c r="E129" i="42"/>
  <c r="E137" i="42"/>
  <c r="E145" i="42"/>
  <c r="E153" i="42"/>
  <c r="E161" i="42"/>
  <c r="E17" i="42"/>
  <c r="E25" i="42"/>
  <c r="E33" i="42"/>
  <c r="E41" i="42"/>
  <c r="E49" i="42"/>
  <c r="E57" i="42"/>
  <c r="E65" i="42"/>
  <c r="E73" i="42"/>
  <c r="E97" i="42"/>
  <c r="E132" i="42"/>
  <c r="E148" i="42"/>
  <c r="E164" i="42"/>
  <c r="E28" i="42"/>
  <c r="E39" i="42"/>
  <c r="E55" i="42"/>
  <c r="E87" i="42"/>
  <c r="E130" i="42"/>
  <c r="E162" i="42"/>
  <c r="E143" i="42"/>
  <c r="E15" i="42"/>
  <c r="E47" i="42"/>
  <c r="E127" i="42"/>
  <c r="E119" i="42"/>
  <c r="E68" i="42"/>
  <c r="E100" i="42"/>
  <c r="E23" i="42"/>
  <c r="E44" i="42"/>
  <c r="E79" i="42"/>
  <c r="E122" i="42"/>
  <c r="E154" i="42"/>
  <c r="E71" i="42"/>
  <c r="E114" i="42"/>
  <c r="E31" i="42"/>
  <c r="E95" i="42"/>
  <c r="E60" i="42"/>
  <c r="E92" i="42"/>
  <c r="E135" i="42"/>
  <c r="E146" i="42"/>
  <c r="E84" i="42"/>
  <c r="E159" i="42"/>
  <c r="E63" i="42"/>
  <c r="E76" i="42"/>
  <c r="E151" i="42"/>
  <c r="E138" i="42"/>
  <c r="D21" i="42"/>
  <c r="D29" i="42"/>
  <c r="D37" i="42"/>
  <c r="D45" i="42"/>
  <c r="D53" i="42"/>
  <c r="D61" i="42"/>
  <c r="D69" i="42"/>
  <c r="D77" i="42"/>
  <c r="D85" i="42"/>
  <c r="D93" i="42"/>
  <c r="D101" i="42"/>
  <c r="D120" i="42"/>
  <c r="D128" i="42"/>
  <c r="D136" i="42"/>
  <c r="D144" i="42"/>
  <c r="D152" i="42"/>
  <c r="D160" i="42"/>
  <c r="D30" i="42"/>
  <c r="D54" i="42"/>
  <c r="D62" i="42"/>
  <c r="D94" i="42"/>
  <c r="D102" i="42"/>
  <c r="D127" i="42"/>
  <c r="D135" i="42"/>
  <c r="D31" i="42"/>
  <c r="D47" i="42"/>
  <c r="D55" i="42"/>
  <c r="D16" i="42"/>
  <c r="D24" i="42"/>
  <c r="D32" i="42"/>
  <c r="D40" i="42"/>
  <c r="D48" i="42"/>
  <c r="D56" i="42"/>
  <c r="D64" i="42"/>
  <c r="D72" i="42"/>
  <c r="D80" i="42"/>
  <c r="D88" i="42"/>
  <c r="D96" i="42"/>
  <c r="D115" i="42"/>
  <c r="D123" i="42"/>
  <c r="D131" i="42"/>
  <c r="D139" i="42"/>
  <c r="D147" i="42"/>
  <c r="D155" i="42"/>
  <c r="D163" i="42"/>
  <c r="D22" i="42"/>
  <c r="D46" i="42"/>
  <c r="D129" i="42"/>
  <c r="D137" i="42"/>
  <c r="D145" i="42"/>
  <c r="D153" i="42"/>
  <c r="D151" i="42"/>
  <c r="D39" i="42"/>
  <c r="D19" i="42"/>
  <c r="D27" i="42"/>
  <c r="D35" i="42"/>
  <c r="D43" i="42"/>
  <c r="D51" i="42"/>
  <c r="D59" i="42"/>
  <c r="D67" i="42"/>
  <c r="D75" i="42"/>
  <c r="D83" i="42"/>
  <c r="D91" i="42"/>
  <c r="D99" i="42"/>
  <c r="D118" i="42"/>
  <c r="D126" i="42"/>
  <c r="D134" i="42"/>
  <c r="D142" i="42"/>
  <c r="D150" i="42"/>
  <c r="D158" i="42"/>
  <c r="D38" i="42"/>
  <c r="D70" i="42"/>
  <c r="D78" i="42"/>
  <c r="D121" i="42"/>
  <c r="D161" i="42"/>
  <c r="D84" i="42"/>
  <c r="D100" i="42"/>
  <c r="D143" i="42"/>
  <c r="D159" i="42"/>
  <c r="D23" i="42"/>
  <c r="D86" i="42"/>
  <c r="D17" i="42"/>
  <c r="D25" i="42"/>
  <c r="D33" i="42"/>
  <c r="D41" i="42"/>
  <c r="D49" i="42"/>
  <c r="D57" i="42"/>
  <c r="D65" i="42"/>
  <c r="D73" i="42"/>
  <c r="D81" i="42"/>
  <c r="D89" i="42"/>
  <c r="D97" i="42"/>
  <c r="D116" i="42"/>
  <c r="D124" i="42"/>
  <c r="D132" i="42"/>
  <c r="D140" i="42"/>
  <c r="D148" i="42"/>
  <c r="D156" i="42"/>
  <c r="D164" i="42"/>
  <c r="D20" i="42"/>
  <c r="D28" i="42"/>
  <c r="D36" i="42"/>
  <c r="D44" i="42"/>
  <c r="D52" i="42"/>
  <c r="D60" i="42"/>
  <c r="D68" i="42"/>
  <c r="D76" i="42"/>
  <c r="D92" i="42"/>
  <c r="D119" i="42"/>
  <c r="D18" i="42"/>
  <c r="D66" i="42"/>
  <c r="D98" i="42"/>
  <c r="D141" i="42"/>
  <c r="D122" i="42"/>
  <c r="D154" i="42"/>
  <c r="D15" i="42"/>
  <c r="D34" i="42"/>
  <c r="D162" i="42"/>
  <c r="D42" i="42"/>
  <c r="D79" i="42"/>
  <c r="D157" i="42"/>
  <c r="D138" i="42"/>
  <c r="D50" i="42"/>
  <c r="D87" i="42"/>
  <c r="D130" i="42"/>
  <c r="D58" i="42"/>
  <c r="D90" i="42"/>
  <c r="D133" i="42"/>
  <c r="D95" i="42"/>
  <c r="D74" i="42"/>
  <c r="D26" i="42"/>
  <c r="D71" i="42"/>
  <c r="D114" i="42"/>
  <c r="D146" i="42"/>
  <c r="D82" i="42"/>
  <c r="D125" i="42"/>
  <c r="D63" i="42"/>
  <c r="D117" i="42"/>
  <c r="D149" i="42"/>
  <c r="F5" i="27" l="1"/>
  <c r="G5" i="27"/>
  <c r="H5" i="27"/>
  <c r="F87" i="41"/>
  <c r="BF80" i="35"/>
  <c r="J153" i="1"/>
  <c r="H6" i="1"/>
  <c r="C182" i="41"/>
  <c r="C175" i="41"/>
  <c r="C168" i="41"/>
  <c r="C161" i="41"/>
  <c r="E432" i="41"/>
  <c r="X433" i="41"/>
  <c r="X364" i="41"/>
  <c r="E363" i="41"/>
  <c r="X295" i="41"/>
  <c r="C183" i="41"/>
  <c r="C176" i="41"/>
  <c r="C169" i="41"/>
  <c r="C162" i="41"/>
  <c r="E294" i="41"/>
  <c r="B58" i="41"/>
  <c r="F97" i="41"/>
  <c r="F96" i="41"/>
  <c r="F95" i="41"/>
  <c r="F94" i="41"/>
  <c r="F93" i="41"/>
  <c r="F83" i="41"/>
  <c r="F84" i="41"/>
  <c r="F85" i="41"/>
  <c r="F86" i="41"/>
  <c r="F82" i="41"/>
  <c r="F81" i="41"/>
  <c r="AA35" i="2"/>
  <c r="AA34" i="2"/>
  <c r="AA33" i="2"/>
  <c r="AA32" i="2"/>
  <c r="AA31" i="2"/>
  <c r="AA30" i="2"/>
  <c r="AA29" i="2"/>
  <c r="AA28" i="2"/>
  <c r="AA27" i="2"/>
  <c r="AA26" i="2"/>
  <c r="AA25" i="2"/>
  <c r="AA24" i="2"/>
  <c r="AA23" i="2"/>
  <c r="AA22" i="2"/>
  <c r="AA21" i="2"/>
  <c r="E226" i="41"/>
  <c r="O10" i="8" l="1"/>
  <c r="P10" i="8" s="1"/>
  <c r="Q10" i="8" s="1"/>
  <c r="R10" i="8" s="1"/>
  <c r="S10" i="8" s="1"/>
  <c r="T10" i="8" s="1"/>
  <c r="U10" i="8" s="1"/>
  <c r="V10" i="8" s="1"/>
  <c r="W10" i="8" s="1"/>
  <c r="X10" i="8" s="1"/>
  <c r="Y10" i="8" s="1"/>
  <c r="Z10" i="8" s="1"/>
  <c r="AA10" i="8" s="1"/>
  <c r="AB10" i="8" s="1"/>
  <c r="AC10" i="8" s="1"/>
  <c r="AD10" i="8" s="1"/>
  <c r="AE10" i="8" s="1"/>
  <c r="AF10" i="8" s="1"/>
  <c r="AG10" i="8" s="1"/>
  <c r="AH10" i="8" s="1"/>
  <c r="AI10" i="8" s="1"/>
  <c r="AJ10" i="8" s="1"/>
  <c r="AK10" i="8" s="1"/>
  <c r="AL10" i="8" s="1"/>
  <c r="AM10" i="8" s="1"/>
  <c r="AN10" i="8" s="1"/>
  <c r="AO10" i="8" s="1"/>
  <c r="AP10" i="8" s="1"/>
  <c r="AQ10" i="8" s="1"/>
  <c r="AR10" i="8" s="1"/>
  <c r="AS10" i="8" s="1"/>
  <c r="AT10" i="8" s="1"/>
  <c r="AU10" i="8" s="1"/>
  <c r="AV10" i="8" s="1"/>
  <c r="AW10" i="8" s="1"/>
  <c r="AX10" i="8" s="1"/>
  <c r="AY10" i="8" s="1"/>
  <c r="AZ10" i="8" s="1"/>
  <c r="BA10" i="8" s="1"/>
  <c r="BB10" i="8" s="1"/>
  <c r="BC10" i="8" s="1"/>
  <c r="BD10" i="8" s="1"/>
  <c r="BE10" i="8" s="1"/>
  <c r="BF10" i="8" s="1"/>
  <c r="BG10" i="8" s="1"/>
  <c r="BH10" i="8" s="1"/>
  <c r="BI10" i="8" s="1"/>
  <c r="BJ10" i="8" s="1"/>
  <c r="BK10" i="8" s="1"/>
  <c r="BL10" i="8" s="1"/>
  <c r="BM10" i="8" s="1"/>
  <c r="BN10" i="8" s="1"/>
  <c r="BO10" i="8" s="1"/>
  <c r="BP10" i="8" s="1"/>
  <c r="BQ10" i="8" s="1"/>
  <c r="BR10" i="8" s="1"/>
  <c r="BS10" i="8" s="1"/>
  <c r="BT10" i="8" s="1"/>
  <c r="BU10" i="8" s="1"/>
  <c r="BV10" i="8" s="1"/>
  <c r="BW10" i="8" s="1"/>
  <c r="BX10" i="8" s="1"/>
  <c r="BY10" i="8" s="1"/>
  <c r="BZ10" i="8" s="1"/>
  <c r="CA10" i="8" s="1"/>
  <c r="CB10" i="8" s="1"/>
  <c r="CC10" i="8" s="1"/>
  <c r="CD10" i="8" s="1"/>
  <c r="CE10" i="8" s="1"/>
  <c r="CF10" i="8" s="1"/>
  <c r="M192" i="41"/>
  <c r="X227" i="41"/>
  <c r="D83" i="15"/>
  <c r="D84" i="15"/>
  <c r="D85" i="15"/>
  <c r="D86" i="15"/>
  <c r="D87" i="15"/>
  <c r="D88" i="15"/>
  <c r="D89" i="15"/>
  <c r="D90" i="15"/>
  <c r="D91" i="15"/>
  <c r="D92" i="15"/>
  <c r="D93" i="15"/>
  <c r="D94" i="15"/>
  <c r="D95" i="15"/>
  <c r="D96" i="15"/>
  <c r="D97" i="15"/>
  <c r="D98" i="15"/>
  <c r="D99" i="15"/>
  <c r="D100" i="15"/>
  <c r="D101" i="15"/>
  <c r="D102" i="15"/>
  <c r="H125" i="41"/>
  <c r="H126" i="41"/>
  <c r="H127" i="41"/>
  <c r="H128" i="41"/>
  <c r="H129" i="41"/>
  <c r="I124" i="41"/>
  <c r="M160" i="42" l="1"/>
  <c r="J159" i="42"/>
  <c r="K160" i="42"/>
  <c r="M158" i="42"/>
  <c r="I159" i="42"/>
  <c r="J158" i="42"/>
  <c r="I160" i="42"/>
  <c r="M159" i="42"/>
  <c r="K159" i="42"/>
  <c r="K158" i="42"/>
  <c r="J160" i="42"/>
  <c r="I158" i="42"/>
  <c r="F30" i="8"/>
  <c r="M260" i="41" s="1"/>
  <c r="G194" i="41"/>
  <c r="H194" i="41" s="1"/>
  <c r="L192" i="41"/>
  <c r="C192" i="41"/>
  <c r="E81" i="15"/>
  <c r="J123" i="41"/>
  <c r="J133" i="41"/>
  <c r="J139" i="41" s="1"/>
  <c r="D49" i="39"/>
  <c r="D48" i="39"/>
  <c r="D47" i="39"/>
  <c r="D46" i="39"/>
  <c r="D45" i="39"/>
  <c r="D44" i="39"/>
  <c r="D43" i="39"/>
  <c r="D42" i="39"/>
  <c r="D41" i="39"/>
  <c r="D40" i="39"/>
  <c r="D39" i="39"/>
  <c r="D38" i="39"/>
  <c r="D37" i="39"/>
  <c r="D36" i="39"/>
  <c r="D35" i="39"/>
  <c r="D34" i="39"/>
  <c r="D33" i="39"/>
  <c r="D32" i="39"/>
  <c r="IJ7" i="39"/>
  <c r="II7" i="39"/>
  <c r="IH7" i="39"/>
  <c r="ID7" i="39"/>
  <c r="IC7" i="39"/>
  <c r="IB7" i="39"/>
  <c r="HX7" i="39"/>
  <c r="HW7" i="39"/>
  <c r="HV7" i="39"/>
  <c r="HR7" i="39"/>
  <c r="HQ7" i="39"/>
  <c r="HP7" i="39"/>
  <c r="HL7" i="39"/>
  <c r="HK7" i="39"/>
  <c r="HJ7" i="39"/>
  <c r="HF7" i="39"/>
  <c r="HE7" i="39"/>
  <c r="HD7" i="39"/>
  <c r="GZ7" i="39"/>
  <c r="GY7" i="39"/>
  <c r="GX7" i="39"/>
  <c r="GT7" i="39"/>
  <c r="GS7" i="39"/>
  <c r="GR7" i="39"/>
  <c r="GN7" i="39"/>
  <c r="GM7" i="39"/>
  <c r="GL7" i="39"/>
  <c r="GH7" i="39"/>
  <c r="GG7" i="39"/>
  <c r="GF7" i="39"/>
  <c r="GB7" i="39"/>
  <c r="GA7" i="39"/>
  <c r="FZ7" i="39"/>
  <c r="FV7" i="39"/>
  <c r="FU7" i="39"/>
  <c r="FT7" i="39"/>
  <c r="FP7" i="39"/>
  <c r="FO7" i="39"/>
  <c r="FN7" i="39"/>
  <c r="FJ7" i="39"/>
  <c r="FI7" i="39"/>
  <c r="FH7" i="39"/>
  <c r="FD7" i="39"/>
  <c r="FC7" i="39"/>
  <c r="FB7" i="39"/>
  <c r="EX7" i="39"/>
  <c r="EW7" i="39"/>
  <c r="EV7" i="39"/>
  <c r="ER7" i="39"/>
  <c r="EQ7" i="39"/>
  <c r="EP7" i="39"/>
  <c r="EL7" i="39"/>
  <c r="EK7" i="39"/>
  <c r="EJ7" i="39"/>
  <c r="EF7" i="39"/>
  <c r="EE7" i="39"/>
  <c r="ED7" i="39"/>
  <c r="DZ7" i="39"/>
  <c r="DY7" i="39"/>
  <c r="DX7" i="39"/>
  <c r="DT7" i="39"/>
  <c r="DS7" i="39"/>
  <c r="DR7" i="39"/>
  <c r="DN7" i="39"/>
  <c r="DM7" i="39"/>
  <c r="DL7" i="39"/>
  <c r="DH7" i="39"/>
  <c r="DG7" i="39"/>
  <c r="DF7" i="39"/>
  <c r="DB7" i="39"/>
  <c r="DA7" i="39"/>
  <c r="CZ7" i="39"/>
  <c r="CV7" i="39"/>
  <c r="CU7" i="39"/>
  <c r="CT7" i="39"/>
  <c r="CP7" i="39"/>
  <c r="CO7" i="39"/>
  <c r="CN7" i="39"/>
  <c r="CJ7" i="39"/>
  <c r="CI7" i="39"/>
  <c r="CH7" i="39"/>
  <c r="CD7" i="39"/>
  <c r="CC7" i="39"/>
  <c r="CB7" i="39"/>
  <c r="BX7" i="39"/>
  <c r="BW7" i="39"/>
  <c r="BV7" i="39"/>
  <c r="BR7" i="39"/>
  <c r="BQ7" i="39"/>
  <c r="BP7" i="39"/>
  <c r="BL7" i="39"/>
  <c r="BK7" i="39"/>
  <c r="BJ7" i="39"/>
  <c r="BF7" i="39"/>
  <c r="BE7" i="39"/>
  <c r="BD7" i="39"/>
  <c r="AZ7" i="39"/>
  <c r="AY7" i="39"/>
  <c r="AX7" i="39"/>
  <c r="AT7" i="39"/>
  <c r="AS7" i="39"/>
  <c r="AR7" i="39"/>
  <c r="AN7" i="39"/>
  <c r="AM7" i="39"/>
  <c r="AL7" i="39"/>
  <c r="AH7" i="39"/>
  <c r="AG7" i="39"/>
  <c r="AF7" i="39"/>
  <c r="AB7" i="39"/>
  <c r="AA7" i="39"/>
  <c r="Z7" i="39"/>
  <c r="V7" i="39"/>
  <c r="U7" i="39"/>
  <c r="T7" i="39"/>
  <c r="P7" i="39"/>
  <c r="O7" i="39"/>
  <c r="N7" i="39"/>
  <c r="J7" i="39"/>
  <c r="I7" i="39"/>
  <c r="H7" i="39"/>
  <c r="G6" i="39"/>
  <c r="F6" i="39"/>
  <c r="E6" i="39"/>
  <c r="J5" i="39"/>
  <c r="M5" i="39" s="1"/>
  <c r="I5" i="39"/>
  <c r="L5" i="39" s="1"/>
  <c r="O5" i="39" s="1"/>
  <c r="H5" i="39"/>
  <c r="J1" i="39"/>
  <c r="M1" i="39" s="1"/>
  <c r="P1" i="39" s="1"/>
  <c r="S1" i="39" s="1"/>
  <c r="V1" i="39" s="1"/>
  <c r="Y1" i="39" s="1"/>
  <c r="AB1" i="39" s="1"/>
  <c r="AE1" i="39" s="1"/>
  <c r="AH1" i="39" s="1"/>
  <c r="AK1" i="39" s="1"/>
  <c r="AN1" i="39" s="1"/>
  <c r="AQ1" i="39" s="1"/>
  <c r="AT1" i="39" s="1"/>
  <c r="AW1" i="39" s="1"/>
  <c r="AZ1" i="39" s="1"/>
  <c r="BC1" i="39" s="1"/>
  <c r="BF1" i="39" s="1"/>
  <c r="BI1" i="39" s="1"/>
  <c r="BL1" i="39" s="1"/>
  <c r="BO1" i="39" s="1"/>
  <c r="BR1" i="39" s="1"/>
  <c r="BU1" i="39" s="1"/>
  <c r="BX1" i="39" s="1"/>
  <c r="CA1" i="39" s="1"/>
  <c r="CD1" i="39" s="1"/>
  <c r="CG1" i="39" s="1"/>
  <c r="CJ1" i="39" s="1"/>
  <c r="CM1" i="39" s="1"/>
  <c r="CP1" i="39" s="1"/>
  <c r="CS1" i="39" s="1"/>
  <c r="CV1" i="39" s="1"/>
  <c r="CY1" i="39" s="1"/>
  <c r="DB1" i="39" s="1"/>
  <c r="DE1" i="39" s="1"/>
  <c r="DH1" i="39" s="1"/>
  <c r="DK1" i="39" s="1"/>
  <c r="DN1" i="39" s="1"/>
  <c r="DQ1" i="39" s="1"/>
  <c r="DT1" i="39" s="1"/>
  <c r="DW1" i="39" s="1"/>
  <c r="DZ1" i="39" s="1"/>
  <c r="EC1" i="39" s="1"/>
  <c r="EF1" i="39" s="1"/>
  <c r="EI1" i="39" s="1"/>
  <c r="EL1" i="39" s="1"/>
  <c r="EO1" i="39" s="1"/>
  <c r="ER1" i="39" s="1"/>
  <c r="EU1" i="39" s="1"/>
  <c r="EX1" i="39" s="1"/>
  <c r="FA1" i="39" s="1"/>
  <c r="FD1" i="39" s="1"/>
  <c r="FG1" i="39" s="1"/>
  <c r="FJ1" i="39" s="1"/>
  <c r="FM1" i="39" s="1"/>
  <c r="FP1" i="39" s="1"/>
  <c r="FS1" i="39" s="1"/>
  <c r="FV1" i="39" s="1"/>
  <c r="FY1" i="39" s="1"/>
  <c r="GB1" i="39" s="1"/>
  <c r="GE1" i="39" s="1"/>
  <c r="GH1" i="39" s="1"/>
  <c r="GK1" i="39" s="1"/>
  <c r="GN1" i="39" s="1"/>
  <c r="GQ1" i="39" s="1"/>
  <c r="GT1" i="39" s="1"/>
  <c r="GW1" i="39" s="1"/>
  <c r="GZ1" i="39" s="1"/>
  <c r="HC1" i="39" s="1"/>
  <c r="HF1" i="39" s="1"/>
  <c r="HI1" i="39" s="1"/>
  <c r="HL1" i="39" s="1"/>
  <c r="HO1" i="39" s="1"/>
  <c r="HR1" i="39" s="1"/>
  <c r="HU1" i="39" s="1"/>
  <c r="HX1" i="39" s="1"/>
  <c r="IA1" i="39" s="1"/>
  <c r="ID1" i="39" s="1"/>
  <c r="IG1" i="39" s="1"/>
  <c r="IJ1" i="39" s="1"/>
  <c r="I1" i="39"/>
  <c r="L1" i="39" s="1"/>
  <c r="O1" i="39" s="1"/>
  <c r="R1" i="39" s="1"/>
  <c r="U1" i="39" s="1"/>
  <c r="X1" i="39" s="1"/>
  <c r="AA1" i="39" s="1"/>
  <c r="AD1" i="39" s="1"/>
  <c r="AG1" i="39" s="1"/>
  <c r="AJ1" i="39" s="1"/>
  <c r="AM1" i="39" s="1"/>
  <c r="AP1" i="39" s="1"/>
  <c r="AS1" i="39" s="1"/>
  <c r="AV1" i="39" s="1"/>
  <c r="AY1" i="39" s="1"/>
  <c r="BB1" i="39" s="1"/>
  <c r="BE1" i="39" s="1"/>
  <c r="BH1" i="39" s="1"/>
  <c r="BK1" i="39" s="1"/>
  <c r="BN1" i="39" s="1"/>
  <c r="BQ1" i="39" s="1"/>
  <c r="BT1" i="39" s="1"/>
  <c r="BW1" i="39" s="1"/>
  <c r="BZ1" i="39" s="1"/>
  <c r="CC1" i="39" s="1"/>
  <c r="CF1" i="39" s="1"/>
  <c r="CI1" i="39" s="1"/>
  <c r="CL1" i="39" s="1"/>
  <c r="CO1" i="39" s="1"/>
  <c r="CR1" i="39" s="1"/>
  <c r="CU1" i="39" s="1"/>
  <c r="CX1" i="39" s="1"/>
  <c r="DA1" i="39" s="1"/>
  <c r="DD1" i="39" s="1"/>
  <c r="DG1" i="39" s="1"/>
  <c r="DJ1" i="39" s="1"/>
  <c r="DM1" i="39" s="1"/>
  <c r="DP1" i="39" s="1"/>
  <c r="DS1" i="39" s="1"/>
  <c r="DV1" i="39" s="1"/>
  <c r="DY1" i="39" s="1"/>
  <c r="EB1" i="39" s="1"/>
  <c r="EE1" i="39" s="1"/>
  <c r="EH1" i="39" s="1"/>
  <c r="EK1" i="39" s="1"/>
  <c r="EN1" i="39" s="1"/>
  <c r="EQ1" i="39" s="1"/>
  <c r="ET1" i="39" s="1"/>
  <c r="EW1" i="39" s="1"/>
  <c r="EZ1" i="39" s="1"/>
  <c r="FC1" i="39" s="1"/>
  <c r="FF1" i="39" s="1"/>
  <c r="FI1" i="39" s="1"/>
  <c r="FL1" i="39" s="1"/>
  <c r="FO1" i="39" s="1"/>
  <c r="FR1" i="39" s="1"/>
  <c r="FU1" i="39" s="1"/>
  <c r="FX1" i="39" s="1"/>
  <c r="GA1" i="39" s="1"/>
  <c r="GD1" i="39" s="1"/>
  <c r="GG1" i="39" s="1"/>
  <c r="GJ1" i="39" s="1"/>
  <c r="GM1" i="39" s="1"/>
  <c r="GP1" i="39" s="1"/>
  <c r="GS1" i="39" s="1"/>
  <c r="GV1" i="39" s="1"/>
  <c r="GY1" i="39" s="1"/>
  <c r="HB1" i="39" s="1"/>
  <c r="HE1" i="39" s="1"/>
  <c r="HH1" i="39" s="1"/>
  <c r="HK1" i="39" s="1"/>
  <c r="HN1" i="39" s="1"/>
  <c r="HQ1" i="39" s="1"/>
  <c r="HT1" i="39" s="1"/>
  <c r="HW1" i="39" s="1"/>
  <c r="HZ1" i="39" s="1"/>
  <c r="IC1" i="39" s="1"/>
  <c r="IF1" i="39" s="1"/>
  <c r="II1" i="39" s="1"/>
  <c r="H1" i="39"/>
  <c r="K1" i="39" s="1"/>
  <c r="N1" i="39" s="1"/>
  <c r="Q1" i="39" s="1"/>
  <c r="T1" i="39" s="1"/>
  <c r="W1" i="39" s="1"/>
  <c r="Z1" i="39" s="1"/>
  <c r="AC1" i="39" s="1"/>
  <c r="AF1" i="39" s="1"/>
  <c r="AI1" i="39" s="1"/>
  <c r="AL1" i="39" s="1"/>
  <c r="AO1" i="39" s="1"/>
  <c r="AR1" i="39" s="1"/>
  <c r="AU1" i="39" s="1"/>
  <c r="AX1" i="39" s="1"/>
  <c r="BA1" i="39" s="1"/>
  <c r="BD1" i="39" s="1"/>
  <c r="BG1" i="39" s="1"/>
  <c r="BJ1" i="39" s="1"/>
  <c r="BM1" i="39" s="1"/>
  <c r="BP1" i="39" s="1"/>
  <c r="BS1" i="39" s="1"/>
  <c r="BV1" i="39" s="1"/>
  <c r="BY1" i="39" s="1"/>
  <c r="CB1" i="39" s="1"/>
  <c r="CE1" i="39" s="1"/>
  <c r="CH1" i="39" s="1"/>
  <c r="CK1" i="39" s="1"/>
  <c r="CN1" i="39" s="1"/>
  <c r="CQ1" i="39" s="1"/>
  <c r="CT1" i="39" s="1"/>
  <c r="CW1" i="39" s="1"/>
  <c r="CZ1" i="39" s="1"/>
  <c r="DC1" i="39" s="1"/>
  <c r="DF1" i="39" s="1"/>
  <c r="DI1" i="39" s="1"/>
  <c r="DL1" i="39" s="1"/>
  <c r="DO1" i="39" s="1"/>
  <c r="DR1" i="39" s="1"/>
  <c r="DU1" i="39" s="1"/>
  <c r="DX1" i="39" s="1"/>
  <c r="EA1" i="39" s="1"/>
  <c r="ED1" i="39" s="1"/>
  <c r="EG1" i="39" s="1"/>
  <c r="EJ1" i="39" s="1"/>
  <c r="EM1" i="39" s="1"/>
  <c r="EP1" i="39" s="1"/>
  <c r="ES1" i="39" s="1"/>
  <c r="EV1" i="39" s="1"/>
  <c r="EY1" i="39" s="1"/>
  <c r="FB1" i="39" s="1"/>
  <c r="FE1" i="39" s="1"/>
  <c r="FH1" i="39" s="1"/>
  <c r="FK1" i="39" s="1"/>
  <c r="FN1" i="39" s="1"/>
  <c r="FQ1" i="39" s="1"/>
  <c r="FT1" i="39" s="1"/>
  <c r="FW1" i="39" s="1"/>
  <c r="FZ1" i="39" s="1"/>
  <c r="GC1" i="39" s="1"/>
  <c r="GF1" i="39" s="1"/>
  <c r="GI1" i="39" s="1"/>
  <c r="GL1" i="39" s="1"/>
  <c r="GO1" i="39" s="1"/>
  <c r="GR1" i="39" s="1"/>
  <c r="GU1" i="39" s="1"/>
  <c r="GX1" i="39" s="1"/>
  <c r="HA1" i="39" s="1"/>
  <c r="HD1" i="39" s="1"/>
  <c r="HG1" i="39" s="1"/>
  <c r="HJ1" i="39" s="1"/>
  <c r="HM1" i="39" s="1"/>
  <c r="HP1" i="39" s="1"/>
  <c r="HS1" i="39" s="1"/>
  <c r="HV1" i="39" s="1"/>
  <c r="HY1" i="39" s="1"/>
  <c r="IB1" i="39" s="1"/>
  <c r="IE1" i="39" s="1"/>
  <c r="IH1" i="39" s="1"/>
  <c r="C523" i="33"/>
  <c r="C522" i="33"/>
  <c r="C521" i="33"/>
  <c r="C520" i="33"/>
  <c r="C519" i="33"/>
  <c r="C518" i="33"/>
  <c r="C517" i="33"/>
  <c r="C516" i="33"/>
  <c r="C515" i="33"/>
  <c r="C514" i="33"/>
  <c r="C513" i="33"/>
  <c r="C512" i="33"/>
  <c r="C511" i="33"/>
  <c r="C510" i="33"/>
  <c r="C509" i="33"/>
  <c r="C508" i="33"/>
  <c r="C507" i="33"/>
  <c r="C506" i="33"/>
  <c r="C505" i="33"/>
  <c r="C504" i="33"/>
  <c r="C503" i="33"/>
  <c r="C502" i="33"/>
  <c r="C501" i="33"/>
  <c r="C500" i="33"/>
  <c r="C499" i="33"/>
  <c r="C498" i="33"/>
  <c r="C497" i="33"/>
  <c r="C496" i="33"/>
  <c r="C495" i="33"/>
  <c r="C494" i="33"/>
  <c r="C493" i="33"/>
  <c r="C492" i="33"/>
  <c r="C491" i="33"/>
  <c r="C490" i="33"/>
  <c r="C489" i="33"/>
  <c r="C488" i="33"/>
  <c r="C487" i="33"/>
  <c r="C486" i="33"/>
  <c r="C485" i="33"/>
  <c r="C484" i="33"/>
  <c r="C483" i="33"/>
  <c r="C482" i="33"/>
  <c r="C481" i="33"/>
  <c r="C480" i="33"/>
  <c r="C479" i="33"/>
  <c r="C478" i="33"/>
  <c r="C477" i="33"/>
  <c r="C476" i="33"/>
  <c r="C475" i="33"/>
  <c r="C474" i="33"/>
  <c r="C473" i="33"/>
  <c r="C472" i="33"/>
  <c r="C471" i="33"/>
  <c r="C470" i="33"/>
  <c r="C469" i="33"/>
  <c r="C468" i="33"/>
  <c r="C467" i="33"/>
  <c r="C466" i="33"/>
  <c r="C465" i="33"/>
  <c r="C464" i="33"/>
  <c r="C463" i="33"/>
  <c r="C462" i="33"/>
  <c r="C461" i="33"/>
  <c r="C460" i="33"/>
  <c r="C459" i="33"/>
  <c r="C458" i="33"/>
  <c r="C457" i="33"/>
  <c r="C456" i="33"/>
  <c r="C455" i="33"/>
  <c r="C454" i="33"/>
  <c r="C453" i="33"/>
  <c r="C452" i="33"/>
  <c r="C451" i="33"/>
  <c r="C450" i="33"/>
  <c r="C449" i="33"/>
  <c r="C448" i="33"/>
  <c r="C447" i="33"/>
  <c r="C446" i="33"/>
  <c r="C445" i="33"/>
  <c r="C444" i="33"/>
  <c r="C443" i="33"/>
  <c r="C442" i="33"/>
  <c r="C441" i="33"/>
  <c r="C440" i="33"/>
  <c r="C439" i="33"/>
  <c r="C438" i="33"/>
  <c r="C437" i="33"/>
  <c r="C436" i="33"/>
  <c r="C435" i="33"/>
  <c r="C434" i="33"/>
  <c r="C433" i="33"/>
  <c r="C432" i="33"/>
  <c r="C431" i="33"/>
  <c r="C430" i="33"/>
  <c r="C429" i="33"/>
  <c r="C428" i="33"/>
  <c r="C427" i="33"/>
  <c r="C426" i="33"/>
  <c r="C425" i="33"/>
  <c r="C424" i="33"/>
  <c r="C318" i="33"/>
  <c r="C420" i="33" s="1"/>
  <c r="C317" i="33"/>
  <c r="C419" i="33" s="1"/>
  <c r="C316" i="33"/>
  <c r="C418" i="33" s="1"/>
  <c r="C315" i="33"/>
  <c r="C417" i="33" s="1"/>
  <c r="C314" i="33"/>
  <c r="C416" i="33" s="1"/>
  <c r="C313" i="33"/>
  <c r="C415" i="33" s="1"/>
  <c r="C312" i="33"/>
  <c r="C414" i="33" s="1"/>
  <c r="C311" i="33"/>
  <c r="C413" i="33" s="1"/>
  <c r="C310" i="33"/>
  <c r="C412" i="33" s="1"/>
  <c r="C309" i="33"/>
  <c r="C411" i="33" s="1"/>
  <c r="C308" i="33"/>
  <c r="C410" i="33" s="1"/>
  <c r="C307" i="33"/>
  <c r="C409" i="33" s="1"/>
  <c r="C306" i="33"/>
  <c r="C408" i="33" s="1"/>
  <c r="C305" i="33"/>
  <c r="C407" i="33" s="1"/>
  <c r="C304" i="33"/>
  <c r="C406" i="33" s="1"/>
  <c r="C303" i="33"/>
  <c r="C405" i="33" s="1"/>
  <c r="C302" i="33"/>
  <c r="C404" i="33" s="1"/>
  <c r="C301" i="33"/>
  <c r="C403" i="33" s="1"/>
  <c r="C300" i="33"/>
  <c r="C402" i="33" s="1"/>
  <c r="C299" i="33"/>
  <c r="C401" i="33" s="1"/>
  <c r="C298" i="33"/>
  <c r="C400" i="33" s="1"/>
  <c r="C297" i="33"/>
  <c r="C399" i="33" s="1"/>
  <c r="C296" i="33"/>
  <c r="C398" i="33" s="1"/>
  <c r="C295" i="33"/>
  <c r="C397" i="33" s="1"/>
  <c r="C294" i="33"/>
  <c r="C396" i="33" s="1"/>
  <c r="C293" i="33"/>
  <c r="C395" i="33" s="1"/>
  <c r="C292" i="33"/>
  <c r="C394" i="33" s="1"/>
  <c r="C291" i="33"/>
  <c r="C393" i="33" s="1"/>
  <c r="C290" i="33"/>
  <c r="C392" i="33" s="1"/>
  <c r="C289" i="33"/>
  <c r="C391" i="33" s="1"/>
  <c r="C288" i="33"/>
  <c r="C390" i="33" s="1"/>
  <c r="C287" i="33"/>
  <c r="C389" i="33" s="1"/>
  <c r="C286" i="33"/>
  <c r="C388" i="33" s="1"/>
  <c r="C285" i="33"/>
  <c r="C387" i="33" s="1"/>
  <c r="C284" i="33"/>
  <c r="C386" i="33" s="1"/>
  <c r="C283" i="33"/>
  <c r="C385" i="33" s="1"/>
  <c r="C282" i="33"/>
  <c r="C384" i="33" s="1"/>
  <c r="C281" i="33"/>
  <c r="C383" i="33" s="1"/>
  <c r="C280" i="33"/>
  <c r="C382" i="33" s="1"/>
  <c r="C279" i="33"/>
  <c r="C381" i="33" s="1"/>
  <c r="C278" i="33"/>
  <c r="C380" i="33" s="1"/>
  <c r="C277" i="33"/>
  <c r="C379" i="33" s="1"/>
  <c r="C276" i="33"/>
  <c r="C378" i="33" s="1"/>
  <c r="C275" i="33"/>
  <c r="C377" i="33" s="1"/>
  <c r="C274" i="33"/>
  <c r="C376" i="33" s="1"/>
  <c r="C273" i="33"/>
  <c r="C375" i="33" s="1"/>
  <c r="C272" i="33"/>
  <c r="C374" i="33" s="1"/>
  <c r="C271" i="33"/>
  <c r="C373" i="33" s="1"/>
  <c r="C270" i="33"/>
  <c r="C372" i="33" s="1"/>
  <c r="C269" i="33"/>
  <c r="C371" i="33" s="1"/>
  <c r="C268" i="33"/>
  <c r="C370" i="33" s="1"/>
  <c r="C267" i="33"/>
  <c r="C369" i="33" s="1"/>
  <c r="C266" i="33"/>
  <c r="C368" i="33" s="1"/>
  <c r="C265" i="33"/>
  <c r="C367" i="33" s="1"/>
  <c r="C264" i="33"/>
  <c r="C366" i="33" s="1"/>
  <c r="C263" i="33"/>
  <c r="C365" i="33" s="1"/>
  <c r="C262" i="33"/>
  <c r="C364" i="33" s="1"/>
  <c r="C261" i="33"/>
  <c r="C363" i="33" s="1"/>
  <c r="C260" i="33"/>
  <c r="C362" i="33" s="1"/>
  <c r="C259" i="33"/>
  <c r="C361" i="33" s="1"/>
  <c r="C258" i="33"/>
  <c r="C360" i="33" s="1"/>
  <c r="C257" i="33"/>
  <c r="C359" i="33" s="1"/>
  <c r="C256" i="33"/>
  <c r="C358" i="33" s="1"/>
  <c r="C255" i="33"/>
  <c r="C357" i="33" s="1"/>
  <c r="C254" i="33"/>
  <c r="C356" i="33" s="1"/>
  <c r="C253" i="33"/>
  <c r="C355" i="33" s="1"/>
  <c r="C252" i="33"/>
  <c r="C354" i="33" s="1"/>
  <c r="C251" i="33"/>
  <c r="C353" i="33" s="1"/>
  <c r="C250" i="33"/>
  <c r="C352" i="33" s="1"/>
  <c r="C249" i="33"/>
  <c r="C351" i="33" s="1"/>
  <c r="C248" i="33"/>
  <c r="C350" i="33" s="1"/>
  <c r="C247" i="33"/>
  <c r="C349" i="33" s="1"/>
  <c r="C246" i="33"/>
  <c r="C348" i="33" s="1"/>
  <c r="C245" i="33"/>
  <c r="C347" i="33" s="1"/>
  <c r="C244" i="33"/>
  <c r="C346" i="33" s="1"/>
  <c r="C243" i="33"/>
  <c r="C345" i="33" s="1"/>
  <c r="C242" i="33"/>
  <c r="C344" i="33" s="1"/>
  <c r="C241" i="33"/>
  <c r="C343" i="33" s="1"/>
  <c r="C240" i="33"/>
  <c r="C342" i="33" s="1"/>
  <c r="C239" i="33"/>
  <c r="C341" i="33" s="1"/>
  <c r="C238" i="33"/>
  <c r="C340" i="33" s="1"/>
  <c r="C237" i="33"/>
  <c r="C339" i="33" s="1"/>
  <c r="C236" i="33"/>
  <c r="C338" i="33" s="1"/>
  <c r="C235" i="33"/>
  <c r="C337" i="33" s="1"/>
  <c r="C234" i="33"/>
  <c r="C336" i="33" s="1"/>
  <c r="C233" i="33"/>
  <c r="C335" i="33" s="1"/>
  <c r="C232" i="33"/>
  <c r="C334" i="33" s="1"/>
  <c r="C231" i="33"/>
  <c r="C333" i="33" s="1"/>
  <c r="C230" i="33"/>
  <c r="C332" i="33" s="1"/>
  <c r="C229" i="33"/>
  <c r="C331" i="33" s="1"/>
  <c r="C228" i="33"/>
  <c r="C330" i="33" s="1"/>
  <c r="C227" i="33"/>
  <c r="C329" i="33" s="1"/>
  <c r="C226" i="33"/>
  <c r="C328" i="33" s="1"/>
  <c r="C225" i="33"/>
  <c r="C327" i="33" s="1"/>
  <c r="C224" i="33"/>
  <c r="C326" i="33" s="1"/>
  <c r="C223" i="33"/>
  <c r="C325" i="33" s="1"/>
  <c r="C222" i="33"/>
  <c r="C324" i="33" s="1"/>
  <c r="C221" i="33"/>
  <c r="C323" i="33" s="1"/>
  <c r="C220" i="33"/>
  <c r="C322" i="33" s="1"/>
  <c r="C219" i="33"/>
  <c r="C321" i="33" s="1"/>
  <c r="CF114" i="33"/>
  <c r="CE114" i="33"/>
  <c r="CD114" i="33"/>
  <c r="CC114" i="33"/>
  <c r="CB114" i="33"/>
  <c r="CA114" i="33"/>
  <c r="BZ114" i="33"/>
  <c r="BY114" i="33"/>
  <c r="BX114" i="33"/>
  <c r="BW114" i="33"/>
  <c r="BV114" i="33"/>
  <c r="BU114" i="33"/>
  <c r="BT114" i="33"/>
  <c r="BS114" i="33"/>
  <c r="BR114" i="33"/>
  <c r="BQ114" i="33"/>
  <c r="BP114" i="33"/>
  <c r="BO114" i="33"/>
  <c r="BN114" i="33"/>
  <c r="BM114" i="33"/>
  <c r="BL114" i="33"/>
  <c r="BK114" i="33"/>
  <c r="BJ114" i="33"/>
  <c r="BI114" i="33"/>
  <c r="BH114" i="33"/>
  <c r="BG114" i="33"/>
  <c r="BF114" i="33"/>
  <c r="BE114" i="33"/>
  <c r="BD114" i="33"/>
  <c r="BC114" i="33"/>
  <c r="BB114" i="33"/>
  <c r="BA114" i="33"/>
  <c r="AZ114" i="33"/>
  <c r="AY114" i="33"/>
  <c r="AX114" i="33"/>
  <c r="AW114" i="33"/>
  <c r="AV114" i="33"/>
  <c r="AU114" i="33"/>
  <c r="AT114" i="33"/>
  <c r="AS114" i="33"/>
  <c r="AR114" i="33"/>
  <c r="AQ114" i="33"/>
  <c r="AP114" i="33"/>
  <c r="AO114" i="33"/>
  <c r="AN114" i="33"/>
  <c r="AM114" i="33"/>
  <c r="AL114" i="33"/>
  <c r="AK114" i="33"/>
  <c r="AJ114" i="33"/>
  <c r="AI114" i="33"/>
  <c r="AH114" i="33"/>
  <c r="AG114" i="33"/>
  <c r="AF114" i="33"/>
  <c r="AE114" i="33"/>
  <c r="AD114" i="33"/>
  <c r="AC114" i="33"/>
  <c r="AB114" i="33"/>
  <c r="AA114" i="33"/>
  <c r="Z114" i="33"/>
  <c r="Y114" i="33"/>
  <c r="X114" i="33"/>
  <c r="W114" i="33"/>
  <c r="V114" i="33"/>
  <c r="U114" i="33"/>
  <c r="T114" i="33"/>
  <c r="S114" i="33"/>
  <c r="R114" i="33"/>
  <c r="Q114" i="33"/>
  <c r="P114" i="33"/>
  <c r="O114" i="33"/>
  <c r="N114" i="33"/>
  <c r="M114" i="33"/>
  <c r="L114" i="33"/>
  <c r="K114" i="33"/>
  <c r="J114" i="33"/>
  <c r="I114" i="33"/>
  <c r="H114" i="33"/>
  <c r="G114" i="33"/>
  <c r="F114" i="33"/>
  <c r="E114" i="33"/>
  <c r="F106" i="33"/>
  <c r="H106" i="33" s="1"/>
  <c r="J106" i="33" s="1"/>
  <c r="L106" i="33" s="1"/>
  <c r="N106" i="33" s="1"/>
  <c r="P106" i="33" s="1"/>
  <c r="R106" i="33" s="1"/>
  <c r="T106" i="33" s="1"/>
  <c r="V106" i="33" s="1"/>
  <c r="X106" i="33" s="1"/>
  <c r="Z106" i="33" s="1"/>
  <c r="AB106" i="33" s="1"/>
  <c r="AD106" i="33" s="1"/>
  <c r="AF106" i="33" s="1"/>
  <c r="AH106" i="33" s="1"/>
  <c r="AJ106" i="33" s="1"/>
  <c r="AL106" i="33" s="1"/>
  <c r="AN106" i="33" s="1"/>
  <c r="AP106" i="33" s="1"/>
  <c r="AR106" i="33" s="1"/>
  <c r="AT106" i="33" s="1"/>
  <c r="AV106" i="33" s="1"/>
  <c r="AX106" i="33" s="1"/>
  <c r="AZ106" i="33" s="1"/>
  <c r="BB106" i="33" s="1"/>
  <c r="BD106" i="33" s="1"/>
  <c r="BF106" i="33" s="1"/>
  <c r="BH106" i="33" s="1"/>
  <c r="BJ106" i="33" s="1"/>
  <c r="BL106" i="33" s="1"/>
  <c r="BN106" i="33" s="1"/>
  <c r="BP106" i="33" s="1"/>
  <c r="BR106" i="33" s="1"/>
  <c r="BT106" i="33" s="1"/>
  <c r="BV106" i="33" s="1"/>
  <c r="BX106" i="33" s="1"/>
  <c r="BZ106" i="33" s="1"/>
  <c r="CB106" i="33" s="1"/>
  <c r="CD106" i="33" s="1"/>
  <c r="CF106" i="33" s="1"/>
  <c r="CH106" i="33" s="1"/>
  <c r="CJ106" i="33" s="1"/>
  <c r="CL106" i="33" s="1"/>
  <c r="CN106" i="33" s="1"/>
  <c r="CP106" i="33" s="1"/>
  <c r="CR106" i="33" s="1"/>
  <c r="CT106" i="33" s="1"/>
  <c r="CV106" i="33" s="1"/>
  <c r="CX106" i="33" s="1"/>
  <c r="CZ106" i="33" s="1"/>
  <c r="DB106" i="33" s="1"/>
  <c r="DD106" i="33" s="1"/>
  <c r="DF106" i="33" s="1"/>
  <c r="DH106" i="33" s="1"/>
  <c r="DJ106" i="33" s="1"/>
  <c r="DL106" i="33" s="1"/>
  <c r="DN106" i="33" s="1"/>
  <c r="DP106" i="33" s="1"/>
  <c r="DR106" i="33" s="1"/>
  <c r="DT106" i="33" s="1"/>
  <c r="DV106" i="33" s="1"/>
  <c r="DX106" i="33" s="1"/>
  <c r="DZ106" i="33" s="1"/>
  <c r="EB106" i="33" s="1"/>
  <c r="ED106" i="33" s="1"/>
  <c r="EF106" i="33" s="1"/>
  <c r="EH106" i="33" s="1"/>
  <c r="EJ106" i="33" s="1"/>
  <c r="EL106" i="33" s="1"/>
  <c r="EN106" i="33" s="1"/>
  <c r="EP106" i="33" s="1"/>
  <c r="ER106" i="33" s="1"/>
  <c r="ET106" i="33" s="1"/>
  <c r="EV106" i="33" s="1"/>
  <c r="EX106" i="33" s="1"/>
  <c r="EZ106" i="33" s="1"/>
  <c r="FB106" i="33" s="1"/>
  <c r="FD106" i="33" s="1"/>
  <c r="FF106" i="33" s="1"/>
  <c r="FH106" i="33" s="1"/>
  <c r="F105" i="33"/>
  <c r="H105" i="33" s="1"/>
  <c r="J105" i="33" s="1"/>
  <c r="L105" i="33" s="1"/>
  <c r="N105" i="33" s="1"/>
  <c r="P105" i="33" s="1"/>
  <c r="R105" i="33" s="1"/>
  <c r="T105" i="33" s="1"/>
  <c r="V105" i="33" s="1"/>
  <c r="X105" i="33" s="1"/>
  <c r="Z105" i="33" s="1"/>
  <c r="AB105" i="33" s="1"/>
  <c r="AD105" i="33" s="1"/>
  <c r="AF105" i="33" s="1"/>
  <c r="AH105" i="33" s="1"/>
  <c r="AJ105" i="33" s="1"/>
  <c r="AL105" i="33" s="1"/>
  <c r="AN105" i="33" s="1"/>
  <c r="AP105" i="33" s="1"/>
  <c r="AR105" i="33" s="1"/>
  <c r="AT105" i="33" s="1"/>
  <c r="AV105" i="33" s="1"/>
  <c r="AX105" i="33" s="1"/>
  <c r="AZ105" i="33" s="1"/>
  <c r="BB105" i="33" s="1"/>
  <c r="BD105" i="33" s="1"/>
  <c r="BF105" i="33" s="1"/>
  <c r="BH105" i="33" s="1"/>
  <c r="BJ105" i="33" s="1"/>
  <c r="BL105" i="33" s="1"/>
  <c r="BN105" i="33" s="1"/>
  <c r="BP105" i="33" s="1"/>
  <c r="BR105" i="33" s="1"/>
  <c r="BT105" i="33" s="1"/>
  <c r="BV105" i="33" s="1"/>
  <c r="BX105" i="33" s="1"/>
  <c r="BZ105" i="33" s="1"/>
  <c r="CB105" i="33" s="1"/>
  <c r="CD105" i="33" s="1"/>
  <c r="CF105" i="33" s="1"/>
  <c r="CH105" i="33" s="1"/>
  <c r="CJ105" i="33" s="1"/>
  <c r="CL105" i="33" s="1"/>
  <c r="CN105" i="33" s="1"/>
  <c r="CP105" i="33" s="1"/>
  <c r="CR105" i="33" s="1"/>
  <c r="CT105" i="33" s="1"/>
  <c r="CV105" i="33" s="1"/>
  <c r="CX105" i="33" s="1"/>
  <c r="CZ105" i="33" s="1"/>
  <c r="DB105" i="33" s="1"/>
  <c r="DD105" i="33" s="1"/>
  <c r="DF105" i="33" s="1"/>
  <c r="DH105" i="33" s="1"/>
  <c r="DJ105" i="33" s="1"/>
  <c r="DL105" i="33" s="1"/>
  <c r="DN105" i="33" s="1"/>
  <c r="DP105" i="33" s="1"/>
  <c r="DR105" i="33" s="1"/>
  <c r="DT105" i="33" s="1"/>
  <c r="DV105" i="33" s="1"/>
  <c r="DX105" i="33" s="1"/>
  <c r="DZ105" i="33" s="1"/>
  <c r="EB105" i="33" s="1"/>
  <c r="ED105" i="33" s="1"/>
  <c r="EF105" i="33" s="1"/>
  <c r="EH105" i="33" s="1"/>
  <c r="EJ105" i="33" s="1"/>
  <c r="EL105" i="33" s="1"/>
  <c r="EN105" i="33" s="1"/>
  <c r="EP105" i="33" s="1"/>
  <c r="ER105" i="33" s="1"/>
  <c r="ET105" i="33" s="1"/>
  <c r="EV105" i="33" s="1"/>
  <c r="EX105" i="33" s="1"/>
  <c r="EZ105" i="33" s="1"/>
  <c r="FB105" i="33" s="1"/>
  <c r="FD105" i="33" s="1"/>
  <c r="FF105" i="33" s="1"/>
  <c r="FH105" i="33" s="1"/>
  <c r="F104" i="33"/>
  <c r="H104" i="33" s="1"/>
  <c r="J104" i="33" s="1"/>
  <c r="L104" i="33" s="1"/>
  <c r="N104" i="33" s="1"/>
  <c r="P104" i="33" s="1"/>
  <c r="R104" i="33" s="1"/>
  <c r="T104" i="33" s="1"/>
  <c r="V104" i="33" s="1"/>
  <c r="X104" i="33" s="1"/>
  <c r="Z104" i="33" s="1"/>
  <c r="AB104" i="33" s="1"/>
  <c r="AD104" i="33" s="1"/>
  <c r="AF104" i="33" s="1"/>
  <c r="AH104" i="33" s="1"/>
  <c r="AJ104" i="33" s="1"/>
  <c r="AL104" i="33" s="1"/>
  <c r="AN104" i="33" s="1"/>
  <c r="AP104" i="33" s="1"/>
  <c r="AR104" i="33" s="1"/>
  <c r="AT104" i="33" s="1"/>
  <c r="AV104" i="33" s="1"/>
  <c r="AX104" i="33" s="1"/>
  <c r="AZ104" i="33" s="1"/>
  <c r="BB104" i="33" s="1"/>
  <c r="BD104" i="33" s="1"/>
  <c r="BF104" i="33" s="1"/>
  <c r="BH104" i="33" s="1"/>
  <c r="BJ104" i="33" s="1"/>
  <c r="BL104" i="33" s="1"/>
  <c r="BN104" i="33" s="1"/>
  <c r="BP104" i="33" s="1"/>
  <c r="BR104" i="33" s="1"/>
  <c r="BT104" i="33" s="1"/>
  <c r="BV104" i="33" s="1"/>
  <c r="BX104" i="33" s="1"/>
  <c r="BZ104" i="33" s="1"/>
  <c r="CB104" i="33" s="1"/>
  <c r="CD104" i="33" s="1"/>
  <c r="CF104" i="33" s="1"/>
  <c r="CH104" i="33" s="1"/>
  <c r="CJ104" i="33" s="1"/>
  <c r="CL104" i="33" s="1"/>
  <c r="CN104" i="33" s="1"/>
  <c r="CP104" i="33" s="1"/>
  <c r="CR104" i="33" s="1"/>
  <c r="CT104" i="33" s="1"/>
  <c r="CV104" i="33" s="1"/>
  <c r="CX104" i="33" s="1"/>
  <c r="CZ104" i="33" s="1"/>
  <c r="DB104" i="33" s="1"/>
  <c r="DD104" i="33" s="1"/>
  <c r="DF104" i="33" s="1"/>
  <c r="DH104" i="33" s="1"/>
  <c r="DJ104" i="33" s="1"/>
  <c r="DL104" i="33" s="1"/>
  <c r="DN104" i="33" s="1"/>
  <c r="DP104" i="33" s="1"/>
  <c r="DR104" i="33" s="1"/>
  <c r="DT104" i="33" s="1"/>
  <c r="DV104" i="33" s="1"/>
  <c r="DX104" i="33" s="1"/>
  <c r="DZ104" i="33" s="1"/>
  <c r="EB104" i="33" s="1"/>
  <c r="ED104" i="33" s="1"/>
  <c r="EF104" i="33" s="1"/>
  <c r="EH104" i="33" s="1"/>
  <c r="EJ104" i="33" s="1"/>
  <c r="EL104" i="33" s="1"/>
  <c r="EN104" i="33" s="1"/>
  <c r="EP104" i="33" s="1"/>
  <c r="ER104" i="33" s="1"/>
  <c r="ET104" i="33" s="1"/>
  <c r="EV104" i="33" s="1"/>
  <c r="EX104" i="33" s="1"/>
  <c r="EZ104" i="33" s="1"/>
  <c r="FB104" i="33" s="1"/>
  <c r="FD104" i="33" s="1"/>
  <c r="FF104" i="33" s="1"/>
  <c r="FH104" i="33" s="1"/>
  <c r="F103" i="33"/>
  <c r="H103" i="33" s="1"/>
  <c r="J103" i="33" s="1"/>
  <c r="L103" i="33" s="1"/>
  <c r="N103" i="33" s="1"/>
  <c r="P103" i="33" s="1"/>
  <c r="R103" i="33" s="1"/>
  <c r="T103" i="33" s="1"/>
  <c r="V103" i="33" s="1"/>
  <c r="X103" i="33" s="1"/>
  <c r="Z103" i="33" s="1"/>
  <c r="AB103" i="33" s="1"/>
  <c r="AD103" i="33" s="1"/>
  <c r="AF103" i="33" s="1"/>
  <c r="AH103" i="33" s="1"/>
  <c r="AJ103" i="33" s="1"/>
  <c r="AL103" i="33" s="1"/>
  <c r="AN103" i="33" s="1"/>
  <c r="AP103" i="33" s="1"/>
  <c r="AR103" i="33" s="1"/>
  <c r="AT103" i="33" s="1"/>
  <c r="AV103" i="33" s="1"/>
  <c r="AX103" i="33" s="1"/>
  <c r="AZ103" i="33" s="1"/>
  <c r="BB103" i="33" s="1"/>
  <c r="BD103" i="33" s="1"/>
  <c r="BF103" i="33" s="1"/>
  <c r="BH103" i="33" s="1"/>
  <c r="BJ103" i="33" s="1"/>
  <c r="BL103" i="33" s="1"/>
  <c r="BN103" i="33" s="1"/>
  <c r="BP103" i="33" s="1"/>
  <c r="BR103" i="33" s="1"/>
  <c r="BT103" i="33" s="1"/>
  <c r="BV103" i="33" s="1"/>
  <c r="BX103" i="33" s="1"/>
  <c r="BZ103" i="33" s="1"/>
  <c r="CB103" i="33" s="1"/>
  <c r="CD103" i="33" s="1"/>
  <c r="CF103" i="33" s="1"/>
  <c r="CH103" i="33" s="1"/>
  <c r="CJ103" i="33" s="1"/>
  <c r="CL103" i="33" s="1"/>
  <c r="CN103" i="33" s="1"/>
  <c r="CP103" i="33" s="1"/>
  <c r="CR103" i="33" s="1"/>
  <c r="CT103" i="33" s="1"/>
  <c r="CV103" i="33" s="1"/>
  <c r="CX103" i="33" s="1"/>
  <c r="CZ103" i="33" s="1"/>
  <c r="DB103" i="33" s="1"/>
  <c r="DD103" i="33" s="1"/>
  <c r="DF103" i="33" s="1"/>
  <c r="DH103" i="33" s="1"/>
  <c r="DJ103" i="33" s="1"/>
  <c r="DL103" i="33" s="1"/>
  <c r="DN103" i="33" s="1"/>
  <c r="DP103" i="33" s="1"/>
  <c r="DR103" i="33" s="1"/>
  <c r="DT103" i="33" s="1"/>
  <c r="DV103" i="33" s="1"/>
  <c r="DX103" i="33" s="1"/>
  <c r="DZ103" i="33" s="1"/>
  <c r="EB103" i="33" s="1"/>
  <c r="ED103" i="33" s="1"/>
  <c r="EF103" i="33" s="1"/>
  <c r="EH103" i="33" s="1"/>
  <c r="EJ103" i="33" s="1"/>
  <c r="EL103" i="33" s="1"/>
  <c r="EN103" i="33" s="1"/>
  <c r="EP103" i="33" s="1"/>
  <c r="ER103" i="33" s="1"/>
  <c r="ET103" i="33" s="1"/>
  <c r="EV103" i="33" s="1"/>
  <c r="EX103" i="33" s="1"/>
  <c r="EZ103" i="33" s="1"/>
  <c r="FB103" i="33" s="1"/>
  <c r="FD103" i="33" s="1"/>
  <c r="FF103" i="33" s="1"/>
  <c r="FH103" i="33" s="1"/>
  <c r="F102" i="33"/>
  <c r="H102" i="33" s="1"/>
  <c r="J102" i="33" s="1"/>
  <c r="L102" i="33" s="1"/>
  <c r="N102" i="33" s="1"/>
  <c r="P102" i="33" s="1"/>
  <c r="R102" i="33" s="1"/>
  <c r="T102" i="33" s="1"/>
  <c r="V102" i="33" s="1"/>
  <c r="X102" i="33" s="1"/>
  <c r="Z102" i="33" s="1"/>
  <c r="AB102" i="33" s="1"/>
  <c r="AD102" i="33" s="1"/>
  <c r="AF102" i="33" s="1"/>
  <c r="AH102" i="33" s="1"/>
  <c r="AJ102" i="33" s="1"/>
  <c r="AL102" i="33" s="1"/>
  <c r="AN102" i="33" s="1"/>
  <c r="AP102" i="33" s="1"/>
  <c r="AR102" i="33" s="1"/>
  <c r="AT102" i="33" s="1"/>
  <c r="AV102" i="33" s="1"/>
  <c r="AX102" i="33" s="1"/>
  <c r="AZ102" i="33" s="1"/>
  <c r="BB102" i="33" s="1"/>
  <c r="BD102" i="33" s="1"/>
  <c r="BF102" i="33" s="1"/>
  <c r="BH102" i="33" s="1"/>
  <c r="BJ102" i="33" s="1"/>
  <c r="BL102" i="33" s="1"/>
  <c r="BN102" i="33" s="1"/>
  <c r="BP102" i="33" s="1"/>
  <c r="BR102" i="33" s="1"/>
  <c r="BT102" i="33" s="1"/>
  <c r="BV102" i="33" s="1"/>
  <c r="BX102" i="33" s="1"/>
  <c r="BZ102" i="33" s="1"/>
  <c r="CB102" i="33" s="1"/>
  <c r="CD102" i="33" s="1"/>
  <c r="CF102" i="33" s="1"/>
  <c r="CH102" i="33" s="1"/>
  <c r="CJ102" i="33" s="1"/>
  <c r="CL102" i="33" s="1"/>
  <c r="CN102" i="33" s="1"/>
  <c r="CP102" i="33" s="1"/>
  <c r="CR102" i="33" s="1"/>
  <c r="CT102" i="33" s="1"/>
  <c r="CV102" i="33" s="1"/>
  <c r="CX102" i="33" s="1"/>
  <c r="CZ102" i="33" s="1"/>
  <c r="DB102" i="33" s="1"/>
  <c r="DD102" i="33" s="1"/>
  <c r="DF102" i="33" s="1"/>
  <c r="DH102" i="33" s="1"/>
  <c r="DJ102" i="33" s="1"/>
  <c r="DL102" i="33" s="1"/>
  <c r="DN102" i="33" s="1"/>
  <c r="DP102" i="33" s="1"/>
  <c r="DR102" i="33" s="1"/>
  <c r="DT102" i="33" s="1"/>
  <c r="DV102" i="33" s="1"/>
  <c r="DX102" i="33" s="1"/>
  <c r="DZ102" i="33" s="1"/>
  <c r="EB102" i="33" s="1"/>
  <c r="ED102" i="33" s="1"/>
  <c r="EF102" i="33" s="1"/>
  <c r="EH102" i="33" s="1"/>
  <c r="EJ102" i="33" s="1"/>
  <c r="EL102" i="33" s="1"/>
  <c r="EN102" i="33" s="1"/>
  <c r="EP102" i="33" s="1"/>
  <c r="ER102" i="33" s="1"/>
  <c r="ET102" i="33" s="1"/>
  <c r="EV102" i="33" s="1"/>
  <c r="EX102" i="33" s="1"/>
  <c r="EZ102" i="33" s="1"/>
  <c r="FB102" i="33" s="1"/>
  <c r="FD102" i="33" s="1"/>
  <c r="FF102" i="33" s="1"/>
  <c r="FH102" i="33" s="1"/>
  <c r="F101" i="33"/>
  <c r="H101" i="33" s="1"/>
  <c r="J101" i="33" s="1"/>
  <c r="L101" i="33" s="1"/>
  <c r="N101" i="33" s="1"/>
  <c r="P101" i="33" s="1"/>
  <c r="R101" i="33" s="1"/>
  <c r="T101" i="33" s="1"/>
  <c r="V101" i="33" s="1"/>
  <c r="X101" i="33" s="1"/>
  <c r="Z101" i="33" s="1"/>
  <c r="AB101" i="33" s="1"/>
  <c r="AD101" i="33" s="1"/>
  <c r="AF101" i="33" s="1"/>
  <c r="AH101" i="33" s="1"/>
  <c r="AJ101" i="33" s="1"/>
  <c r="AL101" i="33" s="1"/>
  <c r="AN101" i="33" s="1"/>
  <c r="AP101" i="33" s="1"/>
  <c r="AR101" i="33" s="1"/>
  <c r="AT101" i="33" s="1"/>
  <c r="AV101" i="33" s="1"/>
  <c r="AX101" i="33" s="1"/>
  <c r="AZ101" i="33" s="1"/>
  <c r="BB101" i="33" s="1"/>
  <c r="BD101" i="33" s="1"/>
  <c r="BF101" i="33" s="1"/>
  <c r="BH101" i="33" s="1"/>
  <c r="BJ101" i="33" s="1"/>
  <c r="BL101" i="33" s="1"/>
  <c r="BN101" i="33" s="1"/>
  <c r="BP101" i="33" s="1"/>
  <c r="BR101" i="33" s="1"/>
  <c r="BT101" i="33" s="1"/>
  <c r="BV101" i="33" s="1"/>
  <c r="BX101" i="33" s="1"/>
  <c r="BZ101" i="33" s="1"/>
  <c r="CB101" i="33" s="1"/>
  <c r="CD101" i="33" s="1"/>
  <c r="CF101" i="33" s="1"/>
  <c r="CH101" i="33" s="1"/>
  <c r="CJ101" i="33" s="1"/>
  <c r="CL101" i="33" s="1"/>
  <c r="CN101" i="33" s="1"/>
  <c r="CP101" i="33" s="1"/>
  <c r="CR101" i="33" s="1"/>
  <c r="CT101" i="33" s="1"/>
  <c r="CV101" i="33" s="1"/>
  <c r="CX101" i="33" s="1"/>
  <c r="CZ101" i="33" s="1"/>
  <c r="DB101" i="33" s="1"/>
  <c r="DD101" i="33" s="1"/>
  <c r="DF101" i="33" s="1"/>
  <c r="DH101" i="33" s="1"/>
  <c r="DJ101" i="33" s="1"/>
  <c r="DL101" i="33" s="1"/>
  <c r="DN101" i="33" s="1"/>
  <c r="DP101" i="33" s="1"/>
  <c r="DR101" i="33" s="1"/>
  <c r="DT101" i="33" s="1"/>
  <c r="DV101" i="33" s="1"/>
  <c r="DX101" i="33" s="1"/>
  <c r="DZ101" i="33" s="1"/>
  <c r="EB101" i="33" s="1"/>
  <c r="ED101" i="33" s="1"/>
  <c r="EF101" i="33" s="1"/>
  <c r="EH101" i="33" s="1"/>
  <c r="EJ101" i="33" s="1"/>
  <c r="EL101" i="33" s="1"/>
  <c r="EN101" i="33" s="1"/>
  <c r="EP101" i="33" s="1"/>
  <c r="ER101" i="33" s="1"/>
  <c r="ET101" i="33" s="1"/>
  <c r="EV101" i="33" s="1"/>
  <c r="EX101" i="33" s="1"/>
  <c r="EZ101" i="33" s="1"/>
  <c r="FB101" i="33" s="1"/>
  <c r="FD101" i="33" s="1"/>
  <c r="FF101" i="33" s="1"/>
  <c r="FH101" i="33" s="1"/>
  <c r="F100" i="33"/>
  <c r="H100" i="33" s="1"/>
  <c r="J100" i="33" s="1"/>
  <c r="L100" i="33" s="1"/>
  <c r="N100" i="33" s="1"/>
  <c r="P100" i="33" s="1"/>
  <c r="R100" i="33" s="1"/>
  <c r="T100" i="33" s="1"/>
  <c r="V100" i="33" s="1"/>
  <c r="X100" i="33" s="1"/>
  <c r="Z100" i="33" s="1"/>
  <c r="AB100" i="33" s="1"/>
  <c r="AD100" i="33" s="1"/>
  <c r="AF100" i="33" s="1"/>
  <c r="AH100" i="33" s="1"/>
  <c r="AJ100" i="33" s="1"/>
  <c r="AL100" i="33" s="1"/>
  <c r="AN100" i="33" s="1"/>
  <c r="AP100" i="33" s="1"/>
  <c r="AR100" i="33" s="1"/>
  <c r="AT100" i="33" s="1"/>
  <c r="AV100" i="33" s="1"/>
  <c r="AX100" i="33" s="1"/>
  <c r="AZ100" i="33" s="1"/>
  <c r="BB100" i="33" s="1"/>
  <c r="BD100" i="33" s="1"/>
  <c r="BF100" i="33" s="1"/>
  <c r="BH100" i="33" s="1"/>
  <c r="BJ100" i="33" s="1"/>
  <c r="BL100" i="33" s="1"/>
  <c r="BN100" i="33" s="1"/>
  <c r="BP100" i="33" s="1"/>
  <c r="BR100" i="33" s="1"/>
  <c r="BT100" i="33" s="1"/>
  <c r="BV100" i="33" s="1"/>
  <c r="BX100" i="33" s="1"/>
  <c r="BZ100" i="33" s="1"/>
  <c r="CB100" i="33" s="1"/>
  <c r="CD100" i="33" s="1"/>
  <c r="CF100" i="33" s="1"/>
  <c r="CH100" i="33" s="1"/>
  <c r="CJ100" i="33" s="1"/>
  <c r="CL100" i="33" s="1"/>
  <c r="CN100" i="33" s="1"/>
  <c r="CP100" i="33" s="1"/>
  <c r="CR100" i="33" s="1"/>
  <c r="CT100" i="33" s="1"/>
  <c r="CV100" i="33" s="1"/>
  <c r="CX100" i="33" s="1"/>
  <c r="CZ100" i="33" s="1"/>
  <c r="DB100" i="33" s="1"/>
  <c r="DD100" i="33" s="1"/>
  <c r="DF100" i="33" s="1"/>
  <c r="DH100" i="33" s="1"/>
  <c r="DJ100" i="33" s="1"/>
  <c r="DL100" i="33" s="1"/>
  <c r="DN100" i="33" s="1"/>
  <c r="DP100" i="33" s="1"/>
  <c r="DR100" i="33" s="1"/>
  <c r="DT100" i="33" s="1"/>
  <c r="DV100" i="33" s="1"/>
  <c r="DX100" i="33" s="1"/>
  <c r="DZ100" i="33" s="1"/>
  <c r="EB100" i="33" s="1"/>
  <c r="ED100" i="33" s="1"/>
  <c r="EF100" i="33" s="1"/>
  <c r="EH100" i="33" s="1"/>
  <c r="EJ100" i="33" s="1"/>
  <c r="EL100" i="33" s="1"/>
  <c r="EN100" i="33" s="1"/>
  <c r="EP100" i="33" s="1"/>
  <c r="ER100" i="33" s="1"/>
  <c r="ET100" i="33" s="1"/>
  <c r="EV100" i="33" s="1"/>
  <c r="EX100" i="33" s="1"/>
  <c r="EZ100" i="33" s="1"/>
  <c r="FB100" i="33" s="1"/>
  <c r="FD100" i="33" s="1"/>
  <c r="FF100" i="33" s="1"/>
  <c r="FH100" i="33" s="1"/>
  <c r="F99" i="33"/>
  <c r="H99" i="33" s="1"/>
  <c r="J99" i="33" s="1"/>
  <c r="L99" i="33" s="1"/>
  <c r="N99" i="33" s="1"/>
  <c r="P99" i="33" s="1"/>
  <c r="R99" i="33" s="1"/>
  <c r="T99" i="33" s="1"/>
  <c r="V99" i="33" s="1"/>
  <c r="X99" i="33" s="1"/>
  <c r="Z99" i="33" s="1"/>
  <c r="AB99" i="33" s="1"/>
  <c r="AD99" i="33" s="1"/>
  <c r="AF99" i="33" s="1"/>
  <c r="AH99" i="33" s="1"/>
  <c r="AJ99" i="33" s="1"/>
  <c r="AL99" i="33" s="1"/>
  <c r="AN99" i="33" s="1"/>
  <c r="AP99" i="33" s="1"/>
  <c r="AR99" i="33" s="1"/>
  <c r="AT99" i="33" s="1"/>
  <c r="AV99" i="33" s="1"/>
  <c r="AX99" i="33" s="1"/>
  <c r="AZ99" i="33" s="1"/>
  <c r="BB99" i="33" s="1"/>
  <c r="BD99" i="33" s="1"/>
  <c r="BF99" i="33" s="1"/>
  <c r="BH99" i="33" s="1"/>
  <c r="BJ99" i="33" s="1"/>
  <c r="BL99" i="33" s="1"/>
  <c r="BN99" i="33" s="1"/>
  <c r="BP99" i="33" s="1"/>
  <c r="BR99" i="33" s="1"/>
  <c r="BT99" i="33" s="1"/>
  <c r="BV99" i="33" s="1"/>
  <c r="BX99" i="33" s="1"/>
  <c r="BZ99" i="33" s="1"/>
  <c r="CB99" i="33" s="1"/>
  <c r="CD99" i="33" s="1"/>
  <c r="CF99" i="33" s="1"/>
  <c r="CH99" i="33" s="1"/>
  <c r="CJ99" i="33" s="1"/>
  <c r="CL99" i="33" s="1"/>
  <c r="CN99" i="33" s="1"/>
  <c r="CP99" i="33" s="1"/>
  <c r="CR99" i="33" s="1"/>
  <c r="CT99" i="33" s="1"/>
  <c r="CV99" i="33" s="1"/>
  <c r="CX99" i="33" s="1"/>
  <c r="CZ99" i="33" s="1"/>
  <c r="DB99" i="33" s="1"/>
  <c r="DD99" i="33" s="1"/>
  <c r="DF99" i="33" s="1"/>
  <c r="DH99" i="33" s="1"/>
  <c r="DJ99" i="33" s="1"/>
  <c r="DL99" i="33" s="1"/>
  <c r="DN99" i="33" s="1"/>
  <c r="DP99" i="33" s="1"/>
  <c r="DR99" i="33" s="1"/>
  <c r="DT99" i="33" s="1"/>
  <c r="DV99" i="33" s="1"/>
  <c r="DX99" i="33" s="1"/>
  <c r="DZ99" i="33" s="1"/>
  <c r="EB99" i="33" s="1"/>
  <c r="ED99" i="33" s="1"/>
  <c r="EF99" i="33" s="1"/>
  <c r="EH99" i="33" s="1"/>
  <c r="EJ99" i="33" s="1"/>
  <c r="EL99" i="33" s="1"/>
  <c r="EN99" i="33" s="1"/>
  <c r="EP99" i="33" s="1"/>
  <c r="ER99" i="33" s="1"/>
  <c r="ET99" i="33" s="1"/>
  <c r="EV99" i="33" s="1"/>
  <c r="EX99" i="33" s="1"/>
  <c r="EZ99" i="33" s="1"/>
  <c r="FB99" i="33" s="1"/>
  <c r="FD99" i="33" s="1"/>
  <c r="FF99" i="33" s="1"/>
  <c r="FH99" i="33" s="1"/>
  <c r="F98" i="33"/>
  <c r="H98" i="33" s="1"/>
  <c r="J98" i="33" s="1"/>
  <c r="L98" i="33" s="1"/>
  <c r="N98" i="33" s="1"/>
  <c r="P98" i="33" s="1"/>
  <c r="R98" i="33" s="1"/>
  <c r="T98" i="33" s="1"/>
  <c r="V98" i="33" s="1"/>
  <c r="X98" i="33" s="1"/>
  <c r="Z98" i="33" s="1"/>
  <c r="AB98" i="33" s="1"/>
  <c r="AD98" i="33" s="1"/>
  <c r="AF98" i="33" s="1"/>
  <c r="AH98" i="33" s="1"/>
  <c r="AJ98" i="33" s="1"/>
  <c r="AL98" i="33" s="1"/>
  <c r="AN98" i="33" s="1"/>
  <c r="AP98" i="33" s="1"/>
  <c r="AR98" i="33" s="1"/>
  <c r="AT98" i="33" s="1"/>
  <c r="AV98" i="33" s="1"/>
  <c r="AX98" i="33" s="1"/>
  <c r="AZ98" i="33" s="1"/>
  <c r="BB98" i="33" s="1"/>
  <c r="BD98" i="33" s="1"/>
  <c r="BF98" i="33" s="1"/>
  <c r="BH98" i="33" s="1"/>
  <c r="BJ98" i="33" s="1"/>
  <c r="BL98" i="33" s="1"/>
  <c r="BN98" i="33" s="1"/>
  <c r="BP98" i="33" s="1"/>
  <c r="BR98" i="33" s="1"/>
  <c r="BT98" i="33" s="1"/>
  <c r="BV98" i="33" s="1"/>
  <c r="BX98" i="33" s="1"/>
  <c r="BZ98" i="33" s="1"/>
  <c r="CB98" i="33" s="1"/>
  <c r="CD98" i="33" s="1"/>
  <c r="CF98" i="33" s="1"/>
  <c r="CH98" i="33" s="1"/>
  <c r="CJ98" i="33" s="1"/>
  <c r="CL98" i="33" s="1"/>
  <c r="CN98" i="33" s="1"/>
  <c r="CP98" i="33" s="1"/>
  <c r="CR98" i="33" s="1"/>
  <c r="CT98" i="33" s="1"/>
  <c r="CV98" i="33" s="1"/>
  <c r="CX98" i="33" s="1"/>
  <c r="CZ98" i="33" s="1"/>
  <c r="DB98" i="33" s="1"/>
  <c r="DD98" i="33" s="1"/>
  <c r="DF98" i="33" s="1"/>
  <c r="DH98" i="33" s="1"/>
  <c r="DJ98" i="33" s="1"/>
  <c r="DL98" i="33" s="1"/>
  <c r="DN98" i="33" s="1"/>
  <c r="DP98" i="33" s="1"/>
  <c r="DR98" i="33" s="1"/>
  <c r="DT98" i="33" s="1"/>
  <c r="DV98" i="33" s="1"/>
  <c r="DX98" i="33" s="1"/>
  <c r="DZ98" i="33" s="1"/>
  <c r="EB98" i="33" s="1"/>
  <c r="ED98" i="33" s="1"/>
  <c r="EF98" i="33" s="1"/>
  <c r="EH98" i="33" s="1"/>
  <c r="EJ98" i="33" s="1"/>
  <c r="EL98" i="33" s="1"/>
  <c r="EN98" i="33" s="1"/>
  <c r="EP98" i="33" s="1"/>
  <c r="ER98" i="33" s="1"/>
  <c r="ET98" i="33" s="1"/>
  <c r="EV98" i="33" s="1"/>
  <c r="EX98" i="33" s="1"/>
  <c r="EZ98" i="33" s="1"/>
  <c r="FB98" i="33" s="1"/>
  <c r="FD98" i="33" s="1"/>
  <c r="FF98" i="33" s="1"/>
  <c r="FH98" i="33" s="1"/>
  <c r="F97" i="33"/>
  <c r="H97" i="33" s="1"/>
  <c r="J97" i="33" s="1"/>
  <c r="L97" i="33" s="1"/>
  <c r="N97" i="33" s="1"/>
  <c r="P97" i="33" s="1"/>
  <c r="R97" i="33" s="1"/>
  <c r="T97" i="33" s="1"/>
  <c r="V97" i="33" s="1"/>
  <c r="X97" i="33" s="1"/>
  <c r="Z97" i="33" s="1"/>
  <c r="AB97" i="33" s="1"/>
  <c r="AD97" i="33" s="1"/>
  <c r="AF97" i="33" s="1"/>
  <c r="AH97" i="33" s="1"/>
  <c r="AJ97" i="33" s="1"/>
  <c r="AL97" i="33" s="1"/>
  <c r="AN97" i="33" s="1"/>
  <c r="AP97" i="33" s="1"/>
  <c r="AR97" i="33" s="1"/>
  <c r="AT97" i="33" s="1"/>
  <c r="AV97" i="33" s="1"/>
  <c r="AX97" i="33" s="1"/>
  <c r="AZ97" i="33" s="1"/>
  <c r="BB97" i="33" s="1"/>
  <c r="BD97" i="33" s="1"/>
  <c r="BF97" i="33" s="1"/>
  <c r="BH97" i="33" s="1"/>
  <c r="BJ97" i="33" s="1"/>
  <c r="BL97" i="33" s="1"/>
  <c r="BN97" i="33" s="1"/>
  <c r="BP97" i="33" s="1"/>
  <c r="BR97" i="33" s="1"/>
  <c r="BT97" i="33" s="1"/>
  <c r="BV97" i="33" s="1"/>
  <c r="BX97" i="33" s="1"/>
  <c r="BZ97" i="33" s="1"/>
  <c r="CB97" i="33" s="1"/>
  <c r="CD97" i="33" s="1"/>
  <c r="CF97" i="33" s="1"/>
  <c r="CH97" i="33" s="1"/>
  <c r="CJ97" i="33" s="1"/>
  <c r="CL97" i="33" s="1"/>
  <c r="CN97" i="33" s="1"/>
  <c r="CP97" i="33" s="1"/>
  <c r="CR97" i="33" s="1"/>
  <c r="CT97" i="33" s="1"/>
  <c r="CV97" i="33" s="1"/>
  <c r="CX97" i="33" s="1"/>
  <c r="CZ97" i="33" s="1"/>
  <c r="DB97" i="33" s="1"/>
  <c r="DD97" i="33" s="1"/>
  <c r="DF97" i="33" s="1"/>
  <c r="DH97" i="33" s="1"/>
  <c r="DJ97" i="33" s="1"/>
  <c r="DL97" i="33" s="1"/>
  <c r="DN97" i="33" s="1"/>
  <c r="DP97" i="33" s="1"/>
  <c r="DR97" i="33" s="1"/>
  <c r="DT97" i="33" s="1"/>
  <c r="DV97" i="33" s="1"/>
  <c r="DX97" i="33" s="1"/>
  <c r="DZ97" i="33" s="1"/>
  <c r="EB97" i="33" s="1"/>
  <c r="ED97" i="33" s="1"/>
  <c r="EF97" i="33" s="1"/>
  <c r="EH97" i="33" s="1"/>
  <c r="EJ97" i="33" s="1"/>
  <c r="EL97" i="33" s="1"/>
  <c r="EN97" i="33" s="1"/>
  <c r="EP97" i="33" s="1"/>
  <c r="ER97" i="33" s="1"/>
  <c r="ET97" i="33" s="1"/>
  <c r="EV97" i="33" s="1"/>
  <c r="EX97" i="33" s="1"/>
  <c r="EZ97" i="33" s="1"/>
  <c r="FB97" i="33" s="1"/>
  <c r="FD97" i="33" s="1"/>
  <c r="FF97" i="33" s="1"/>
  <c r="FH97" i="33" s="1"/>
  <c r="F96" i="33"/>
  <c r="H96" i="33" s="1"/>
  <c r="J96" i="33" s="1"/>
  <c r="L96" i="33" s="1"/>
  <c r="N96" i="33" s="1"/>
  <c r="P96" i="33" s="1"/>
  <c r="R96" i="33" s="1"/>
  <c r="T96" i="33" s="1"/>
  <c r="V96" i="33" s="1"/>
  <c r="X96" i="33" s="1"/>
  <c r="Z96" i="33" s="1"/>
  <c r="AB96" i="33" s="1"/>
  <c r="AD96" i="33" s="1"/>
  <c r="AF96" i="33" s="1"/>
  <c r="AH96" i="33" s="1"/>
  <c r="AJ96" i="33" s="1"/>
  <c r="AL96" i="33" s="1"/>
  <c r="AN96" i="33" s="1"/>
  <c r="AP96" i="33" s="1"/>
  <c r="AR96" i="33" s="1"/>
  <c r="AT96" i="33" s="1"/>
  <c r="AV96" i="33" s="1"/>
  <c r="AX96" i="33" s="1"/>
  <c r="AZ96" i="33" s="1"/>
  <c r="BB96" i="33" s="1"/>
  <c r="BD96" i="33" s="1"/>
  <c r="BF96" i="33" s="1"/>
  <c r="BH96" i="33" s="1"/>
  <c r="BJ96" i="33" s="1"/>
  <c r="BL96" i="33" s="1"/>
  <c r="BN96" i="33" s="1"/>
  <c r="BP96" i="33" s="1"/>
  <c r="BR96" i="33" s="1"/>
  <c r="BT96" i="33" s="1"/>
  <c r="BV96" i="33" s="1"/>
  <c r="BX96" i="33" s="1"/>
  <c r="BZ96" i="33" s="1"/>
  <c r="CB96" i="33" s="1"/>
  <c r="CD96" i="33" s="1"/>
  <c r="CF96" i="33" s="1"/>
  <c r="CH96" i="33" s="1"/>
  <c r="CJ96" i="33" s="1"/>
  <c r="CL96" i="33" s="1"/>
  <c r="CN96" i="33" s="1"/>
  <c r="CP96" i="33" s="1"/>
  <c r="CR96" i="33" s="1"/>
  <c r="CT96" i="33" s="1"/>
  <c r="CV96" i="33" s="1"/>
  <c r="CX96" i="33" s="1"/>
  <c r="CZ96" i="33" s="1"/>
  <c r="DB96" i="33" s="1"/>
  <c r="DD96" i="33" s="1"/>
  <c r="DF96" i="33" s="1"/>
  <c r="DH96" i="33" s="1"/>
  <c r="DJ96" i="33" s="1"/>
  <c r="DL96" i="33" s="1"/>
  <c r="DN96" i="33" s="1"/>
  <c r="DP96" i="33" s="1"/>
  <c r="DR96" i="33" s="1"/>
  <c r="DT96" i="33" s="1"/>
  <c r="DV96" i="33" s="1"/>
  <c r="DX96" i="33" s="1"/>
  <c r="DZ96" i="33" s="1"/>
  <c r="EB96" i="33" s="1"/>
  <c r="ED96" i="33" s="1"/>
  <c r="EF96" i="33" s="1"/>
  <c r="EH96" i="33" s="1"/>
  <c r="EJ96" i="33" s="1"/>
  <c r="EL96" i="33" s="1"/>
  <c r="EN96" i="33" s="1"/>
  <c r="EP96" i="33" s="1"/>
  <c r="ER96" i="33" s="1"/>
  <c r="ET96" i="33" s="1"/>
  <c r="EV96" i="33" s="1"/>
  <c r="EX96" i="33" s="1"/>
  <c r="EZ96" i="33" s="1"/>
  <c r="FB96" i="33" s="1"/>
  <c r="FD96" i="33" s="1"/>
  <c r="FF96" i="33" s="1"/>
  <c r="FH96" i="33" s="1"/>
  <c r="F95" i="33"/>
  <c r="H95" i="33" s="1"/>
  <c r="J95" i="33" s="1"/>
  <c r="L95" i="33" s="1"/>
  <c r="N95" i="33" s="1"/>
  <c r="P95" i="33" s="1"/>
  <c r="R95" i="33" s="1"/>
  <c r="T95" i="33" s="1"/>
  <c r="V95" i="33" s="1"/>
  <c r="X95" i="33" s="1"/>
  <c r="Z95" i="33" s="1"/>
  <c r="AB95" i="33" s="1"/>
  <c r="AD95" i="33" s="1"/>
  <c r="AF95" i="33" s="1"/>
  <c r="AH95" i="33" s="1"/>
  <c r="AJ95" i="33" s="1"/>
  <c r="AL95" i="33" s="1"/>
  <c r="AN95" i="33" s="1"/>
  <c r="AP95" i="33" s="1"/>
  <c r="AR95" i="33" s="1"/>
  <c r="AT95" i="33" s="1"/>
  <c r="AV95" i="33" s="1"/>
  <c r="AX95" i="33" s="1"/>
  <c r="AZ95" i="33" s="1"/>
  <c r="BB95" i="33" s="1"/>
  <c r="BD95" i="33" s="1"/>
  <c r="BF95" i="33" s="1"/>
  <c r="BH95" i="33" s="1"/>
  <c r="BJ95" i="33" s="1"/>
  <c r="BL95" i="33" s="1"/>
  <c r="BN95" i="33" s="1"/>
  <c r="BP95" i="33" s="1"/>
  <c r="BR95" i="33" s="1"/>
  <c r="BT95" i="33" s="1"/>
  <c r="BV95" i="33" s="1"/>
  <c r="BX95" i="33" s="1"/>
  <c r="BZ95" i="33" s="1"/>
  <c r="CB95" i="33" s="1"/>
  <c r="CD95" i="33" s="1"/>
  <c r="CF95" i="33" s="1"/>
  <c r="CH95" i="33" s="1"/>
  <c r="CJ95" i="33" s="1"/>
  <c r="CL95" i="33" s="1"/>
  <c r="CN95" i="33" s="1"/>
  <c r="CP95" i="33" s="1"/>
  <c r="CR95" i="33" s="1"/>
  <c r="CT95" i="33" s="1"/>
  <c r="CV95" i="33" s="1"/>
  <c r="CX95" i="33" s="1"/>
  <c r="CZ95" i="33" s="1"/>
  <c r="DB95" i="33" s="1"/>
  <c r="DD95" i="33" s="1"/>
  <c r="DF95" i="33" s="1"/>
  <c r="DH95" i="33" s="1"/>
  <c r="DJ95" i="33" s="1"/>
  <c r="DL95" i="33" s="1"/>
  <c r="DN95" i="33" s="1"/>
  <c r="DP95" i="33" s="1"/>
  <c r="DR95" i="33" s="1"/>
  <c r="DT95" i="33" s="1"/>
  <c r="DV95" i="33" s="1"/>
  <c r="DX95" i="33" s="1"/>
  <c r="DZ95" i="33" s="1"/>
  <c r="EB95" i="33" s="1"/>
  <c r="ED95" i="33" s="1"/>
  <c r="EF95" i="33" s="1"/>
  <c r="EH95" i="33" s="1"/>
  <c r="EJ95" i="33" s="1"/>
  <c r="EL95" i="33" s="1"/>
  <c r="EN95" i="33" s="1"/>
  <c r="EP95" i="33" s="1"/>
  <c r="ER95" i="33" s="1"/>
  <c r="ET95" i="33" s="1"/>
  <c r="EV95" i="33" s="1"/>
  <c r="EX95" i="33" s="1"/>
  <c r="EZ95" i="33" s="1"/>
  <c r="FB95" i="33" s="1"/>
  <c r="FD95" i="33" s="1"/>
  <c r="FF95" i="33" s="1"/>
  <c r="FH95" i="33" s="1"/>
  <c r="F94" i="33"/>
  <c r="H94" i="33" s="1"/>
  <c r="J94" i="33" s="1"/>
  <c r="L94" i="33" s="1"/>
  <c r="N94" i="33" s="1"/>
  <c r="P94" i="33" s="1"/>
  <c r="R94" i="33" s="1"/>
  <c r="T94" i="33" s="1"/>
  <c r="V94" i="33" s="1"/>
  <c r="X94" i="33" s="1"/>
  <c r="Z94" i="33" s="1"/>
  <c r="AB94" i="33" s="1"/>
  <c r="AD94" i="33" s="1"/>
  <c r="AF94" i="33" s="1"/>
  <c r="AH94" i="33" s="1"/>
  <c r="AJ94" i="33" s="1"/>
  <c r="AL94" i="33" s="1"/>
  <c r="AN94" i="33" s="1"/>
  <c r="AP94" i="33" s="1"/>
  <c r="AR94" i="33" s="1"/>
  <c r="AT94" i="33" s="1"/>
  <c r="AV94" i="33" s="1"/>
  <c r="AX94" i="33" s="1"/>
  <c r="AZ94" i="33" s="1"/>
  <c r="BB94" i="33" s="1"/>
  <c r="BD94" i="33" s="1"/>
  <c r="BF94" i="33" s="1"/>
  <c r="BH94" i="33" s="1"/>
  <c r="BJ94" i="33" s="1"/>
  <c r="BL94" i="33" s="1"/>
  <c r="BN94" i="33" s="1"/>
  <c r="BP94" i="33" s="1"/>
  <c r="BR94" i="33" s="1"/>
  <c r="BT94" i="33" s="1"/>
  <c r="BV94" i="33" s="1"/>
  <c r="BX94" i="33" s="1"/>
  <c r="BZ94" i="33" s="1"/>
  <c r="CB94" i="33" s="1"/>
  <c r="CD94" i="33" s="1"/>
  <c r="CF94" i="33" s="1"/>
  <c r="CH94" i="33" s="1"/>
  <c r="CJ94" i="33" s="1"/>
  <c r="CL94" i="33" s="1"/>
  <c r="CN94" i="33" s="1"/>
  <c r="CP94" i="33" s="1"/>
  <c r="CR94" i="33" s="1"/>
  <c r="CT94" i="33" s="1"/>
  <c r="CV94" i="33" s="1"/>
  <c r="CX94" i="33" s="1"/>
  <c r="CZ94" i="33" s="1"/>
  <c r="DB94" i="33" s="1"/>
  <c r="DD94" i="33" s="1"/>
  <c r="DF94" i="33" s="1"/>
  <c r="DH94" i="33" s="1"/>
  <c r="DJ94" i="33" s="1"/>
  <c r="DL94" i="33" s="1"/>
  <c r="DN94" i="33" s="1"/>
  <c r="DP94" i="33" s="1"/>
  <c r="DR94" i="33" s="1"/>
  <c r="DT94" i="33" s="1"/>
  <c r="DV94" i="33" s="1"/>
  <c r="DX94" i="33" s="1"/>
  <c r="DZ94" i="33" s="1"/>
  <c r="EB94" i="33" s="1"/>
  <c r="ED94" i="33" s="1"/>
  <c r="EF94" i="33" s="1"/>
  <c r="EH94" i="33" s="1"/>
  <c r="EJ94" i="33" s="1"/>
  <c r="EL94" i="33" s="1"/>
  <c r="EN94" i="33" s="1"/>
  <c r="EP94" i="33" s="1"/>
  <c r="ER94" i="33" s="1"/>
  <c r="ET94" i="33" s="1"/>
  <c r="EV94" i="33" s="1"/>
  <c r="EX94" i="33" s="1"/>
  <c r="EZ94" i="33" s="1"/>
  <c r="FB94" i="33" s="1"/>
  <c r="FD94" i="33" s="1"/>
  <c r="FF94" i="33" s="1"/>
  <c r="FH94" i="33" s="1"/>
  <c r="F93" i="33"/>
  <c r="H93" i="33" s="1"/>
  <c r="J93" i="33" s="1"/>
  <c r="L93" i="33" s="1"/>
  <c r="N93" i="33" s="1"/>
  <c r="P93" i="33" s="1"/>
  <c r="R93" i="33" s="1"/>
  <c r="T93" i="33" s="1"/>
  <c r="V93" i="33" s="1"/>
  <c r="X93" i="33" s="1"/>
  <c r="Z93" i="33" s="1"/>
  <c r="AB93" i="33" s="1"/>
  <c r="AD93" i="33" s="1"/>
  <c r="AF93" i="33" s="1"/>
  <c r="AH93" i="33" s="1"/>
  <c r="AJ93" i="33" s="1"/>
  <c r="AL93" i="33" s="1"/>
  <c r="AN93" i="33" s="1"/>
  <c r="AP93" i="33" s="1"/>
  <c r="AR93" i="33" s="1"/>
  <c r="AT93" i="33" s="1"/>
  <c r="AV93" i="33" s="1"/>
  <c r="AX93" i="33" s="1"/>
  <c r="AZ93" i="33" s="1"/>
  <c r="BB93" i="33" s="1"/>
  <c r="BD93" i="33" s="1"/>
  <c r="BF93" i="33" s="1"/>
  <c r="BH93" i="33" s="1"/>
  <c r="BJ93" i="33" s="1"/>
  <c r="BL93" i="33" s="1"/>
  <c r="BN93" i="33" s="1"/>
  <c r="BP93" i="33" s="1"/>
  <c r="BR93" i="33" s="1"/>
  <c r="BT93" i="33" s="1"/>
  <c r="BV93" i="33" s="1"/>
  <c r="BX93" i="33" s="1"/>
  <c r="BZ93" i="33" s="1"/>
  <c r="CB93" i="33" s="1"/>
  <c r="CD93" i="33" s="1"/>
  <c r="CF93" i="33" s="1"/>
  <c r="CH93" i="33" s="1"/>
  <c r="CJ93" i="33" s="1"/>
  <c r="CL93" i="33" s="1"/>
  <c r="CN93" i="33" s="1"/>
  <c r="CP93" i="33" s="1"/>
  <c r="CR93" i="33" s="1"/>
  <c r="CT93" i="33" s="1"/>
  <c r="CV93" i="33" s="1"/>
  <c r="CX93" i="33" s="1"/>
  <c r="CZ93" i="33" s="1"/>
  <c r="DB93" i="33" s="1"/>
  <c r="DD93" i="33" s="1"/>
  <c r="DF93" i="33" s="1"/>
  <c r="DH93" i="33" s="1"/>
  <c r="DJ93" i="33" s="1"/>
  <c r="DL93" i="33" s="1"/>
  <c r="DN93" i="33" s="1"/>
  <c r="DP93" i="33" s="1"/>
  <c r="DR93" i="33" s="1"/>
  <c r="DT93" i="33" s="1"/>
  <c r="DV93" i="33" s="1"/>
  <c r="DX93" i="33" s="1"/>
  <c r="DZ93" i="33" s="1"/>
  <c r="EB93" i="33" s="1"/>
  <c r="ED93" i="33" s="1"/>
  <c r="EF93" i="33" s="1"/>
  <c r="EH93" i="33" s="1"/>
  <c r="EJ93" i="33" s="1"/>
  <c r="EL93" i="33" s="1"/>
  <c r="EN93" i="33" s="1"/>
  <c r="EP93" i="33" s="1"/>
  <c r="ER93" i="33" s="1"/>
  <c r="ET93" i="33" s="1"/>
  <c r="EV93" i="33" s="1"/>
  <c r="EX93" i="33" s="1"/>
  <c r="EZ93" i="33" s="1"/>
  <c r="FB93" i="33" s="1"/>
  <c r="FD93" i="33" s="1"/>
  <c r="FF93" i="33" s="1"/>
  <c r="FH93" i="33" s="1"/>
  <c r="F92" i="33"/>
  <c r="H92" i="33" s="1"/>
  <c r="J92" i="33" s="1"/>
  <c r="L92" i="33" s="1"/>
  <c r="N92" i="33" s="1"/>
  <c r="P92" i="33" s="1"/>
  <c r="R92" i="33" s="1"/>
  <c r="T92" i="33" s="1"/>
  <c r="V92" i="33" s="1"/>
  <c r="X92" i="33" s="1"/>
  <c r="Z92" i="33" s="1"/>
  <c r="AB92" i="33" s="1"/>
  <c r="AD92" i="33" s="1"/>
  <c r="AF92" i="33" s="1"/>
  <c r="AH92" i="33" s="1"/>
  <c r="AJ92" i="33" s="1"/>
  <c r="AL92" i="33" s="1"/>
  <c r="AN92" i="33" s="1"/>
  <c r="AP92" i="33" s="1"/>
  <c r="AR92" i="33" s="1"/>
  <c r="AT92" i="33" s="1"/>
  <c r="AV92" i="33" s="1"/>
  <c r="AX92" i="33" s="1"/>
  <c r="AZ92" i="33" s="1"/>
  <c r="BB92" i="33" s="1"/>
  <c r="BD92" i="33" s="1"/>
  <c r="BF92" i="33" s="1"/>
  <c r="BH92" i="33" s="1"/>
  <c r="BJ92" i="33" s="1"/>
  <c r="BL92" i="33" s="1"/>
  <c r="BN92" i="33" s="1"/>
  <c r="BP92" i="33" s="1"/>
  <c r="BR92" i="33" s="1"/>
  <c r="BT92" i="33" s="1"/>
  <c r="BV92" i="33" s="1"/>
  <c r="BX92" i="33" s="1"/>
  <c r="BZ92" i="33" s="1"/>
  <c r="CB92" i="33" s="1"/>
  <c r="CD92" i="33" s="1"/>
  <c r="CF92" i="33" s="1"/>
  <c r="CH92" i="33" s="1"/>
  <c r="CJ92" i="33" s="1"/>
  <c r="CL92" i="33" s="1"/>
  <c r="CN92" i="33" s="1"/>
  <c r="CP92" i="33" s="1"/>
  <c r="CR92" i="33" s="1"/>
  <c r="CT92" i="33" s="1"/>
  <c r="CV92" i="33" s="1"/>
  <c r="CX92" i="33" s="1"/>
  <c r="CZ92" i="33" s="1"/>
  <c r="DB92" i="33" s="1"/>
  <c r="DD92" i="33" s="1"/>
  <c r="DF92" i="33" s="1"/>
  <c r="DH92" i="33" s="1"/>
  <c r="DJ92" i="33" s="1"/>
  <c r="DL92" i="33" s="1"/>
  <c r="DN92" i="33" s="1"/>
  <c r="DP92" i="33" s="1"/>
  <c r="DR92" i="33" s="1"/>
  <c r="DT92" i="33" s="1"/>
  <c r="DV92" i="33" s="1"/>
  <c r="DX92" i="33" s="1"/>
  <c r="DZ92" i="33" s="1"/>
  <c r="EB92" i="33" s="1"/>
  <c r="ED92" i="33" s="1"/>
  <c r="EF92" i="33" s="1"/>
  <c r="EH92" i="33" s="1"/>
  <c r="EJ92" i="33" s="1"/>
  <c r="EL92" i="33" s="1"/>
  <c r="EN92" i="33" s="1"/>
  <c r="EP92" i="33" s="1"/>
  <c r="ER92" i="33" s="1"/>
  <c r="ET92" i="33" s="1"/>
  <c r="EV92" i="33" s="1"/>
  <c r="EX92" i="33" s="1"/>
  <c r="EZ92" i="33" s="1"/>
  <c r="FB92" i="33" s="1"/>
  <c r="FD92" i="33" s="1"/>
  <c r="FF92" i="33" s="1"/>
  <c r="FH92" i="33" s="1"/>
  <c r="F91" i="33"/>
  <c r="H91" i="33" s="1"/>
  <c r="J91" i="33" s="1"/>
  <c r="L91" i="33" s="1"/>
  <c r="N91" i="33" s="1"/>
  <c r="P91" i="33" s="1"/>
  <c r="R91" i="33" s="1"/>
  <c r="T91" i="33" s="1"/>
  <c r="V91" i="33" s="1"/>
  <c r="X91" i="33" s="1"/>
  <c r="Z91" i="33" s="1"/>
  <c r="AB91" i="33" s="1"/>
  <c r="AD91" i="33" s="1"/>
  <c r="AF91" i="33" s="1"/>
  <c r="AH91" i="33" s="1"/>
  <c r="AJ91" i="33" s="1"/>
  <c r="AL91" i="33" s="1"/>
  <c r="AN91" i="33" s="1"/>
  <c r="AP91" i="33" s="1"/>
  <c r="AR91" i="33" s="1"/>
  <c r="AT91" i="33" s="1"/>
  <c r="AV91" i="33" s="1"/>
  <c r="AX91" i="33" s="1"/>
  <c r="AZ91" i="33" s="1"/>
  <c r="BB91" i="33" s="1"/>
  <c r="BD91" i="33" s="1"/>
  <c r="BF91" i="33" s="1"/>
  <c r="BH91" i="33" s="1"/>
  <c r="BJ91" i="33" s="1"/>
  <c r="BL91" i="33" s="1"/>
  <c r="BN91" i="33" s="1"/>
  <c r="BP91" i="33" s="1"/>
  <c r="BR91" i="33" s="1"/>
  <c r="BT91" i="33" s="1"/>
  <c r="BV91" i="33" s="1"/>
  <c r="BX91" i="33" s="1"/>
  <c r="BZ91" i="33" s="1"/>
  <c r="CB91" i="33" s="1"/>
  <c r="CD91" i="33" s="1"/>
  <c r="CF91" i="33" s="1"/>
  <c r="CH91" i="33" s="1"/>
  <c r="CJ91" i="33" s="1"/>
  <c r="CL91" i="33" s="1"/>
  <c r="CN91" i="33" s="1"/>
  <c r="CP91" i="33" s="1"/>
  <c r="CR91" i="33" s="1"/>
  <c r="CT91" i="33" s="1"/>
  <c r="CV91" i="33" s="1"/>
  <c r="CX91" i="33" s="1"/>
  <c r="CZ91" i="33" s="1"/>
  <c r="DB91" i="33" s="1"/>
  <c r="DD91" i="33" s="1"/>
  <c r="DF91" i="33" s="1"/>
  <c r="DH91" i="33" s="1"/>
  <c r="DJ91" i="33" s="1"/>
  <c r="DL91" i="33" s="1"/>
  <c r="DN91" i="33" s="1"/>
  <c r="DP91" i="33" s="1"/>
  <c r="DR91" i="33" s="1"/>
  <c r="DT91" i="33" s="1"/>
  <c r="DV91" i="33" s="1"/>
  <c r="DX91" i="33" s="1"/>
  <c r="DZ91" i="33" s="1"/>
  <c r="EB91" i="33" s="1"/>
  <c r="ED91" i="33" s="1"/>
  <c r="EF91" i="33" s="1"/>
  <c r="EH91" i="33" s="1"/>
  <c r="EJ91" i="33" s="1"/>
  <c r="EL91" i="33" s="1"/>
  <c r="EN91" i="33" s="1"/>
  <c r="EP91" i="33" s="1"/>
  <c r="ER91" i="33" s="1"/>
  <c r="ET91" i="33" s="1"/>
  <c r="EV91" i="33" s="1"/>
  <c r="EX91" i="33" s="1"/>
  <c r="EZ91" i="33" s="1"/>
  <c r="FB91" i="33" s="1"/>
  <c r="FD91" i="33" s="1"/>
  <c r="FF91" i="33" s="1"/>
  <c r="FH91" i="33" s="1"/>
  <c r="F90" i="33"/>
  <c r="H90" i="33" s="1"/>
  <c r="J90" i="33" s="1"/>
  <c r="L90" i="33" s="1"/>
  <c r="N90" i="33" s="1"/>
  <c r="P90" i="33" s="1"/>
  <c r="R90" i="33" s="1"/>
  <c r="T90" i="33" s="1"/>
  <c r="V90" i="33" s="1"/>
  <c r="X90" i="33" s="1"/>
  <c r="Z90" i="33" s="1"/>
  <c r="AB90" i="33" s="1"/>
  <c r="AD90" i="33" s="1"/>
  <c r="AF90" i="33" s="1"/>
  <c r="AH90" i="33" s="1"/>
  <c r="AJ90" i="33" s="1"/>
  <c r="AL90" i="33" s="1"/>
  <c r="AN90" i="33" s="1"/>
  <c r="AP90" i="33" s="1"/>
  <c r="AR90" i="33" s="1"/>
  <c r="AT90" i="33" s="1"/>
  <c r="AV90" i="33" s="1"/>
  <c r="AX90" i="33" s="1"/>
  <c r="AZ90" i="33" s="1"/>
  <c r="BB90" i="33" s="1"/>
  <c r="BD90" i="33" s="1"/>
  <c r="BF90" i="33" s="1"/>
  <c r="BH90" i="33" s="1"/>
  <c r="BJ90" i="33" s="1"/>
  <c r="BL90" i="33" s="1"/>
  <c r="BN90" i="33" s="1"/>
  <c r="BP90" i="33" s="1"/>
  <c r="BR90" i="33" s="1"/>
  <c r="BT90" i="33" s="1"/>
  <c r="BV90" i="33" s="1"/>
  <c r="BX90" i="33" s="1"/>
  <c r="BZ90" i="33" s="1"/>
  <c r="CB90" i="33" s="1"/>
  <c r="CD90" i="33" s="1"/>
  <c r="CF90" i="33" s="1"/>
  <c r="CH90" i="33" s="1"/>
  <c r="CJ90" i="33" s="1"/>
  <c r="CL90" i="33" s="1"/>
  <c r="CN90" i="33" s="1"/>
  <c r="CP90" i="33" s="1"/>
  <c r="CR90" i="33" s="1"/>
  <c r="CT90" i="33" s="1"/>
  <c r="CV90" i="33" s="1"/>
  <c r="CX90" i="33" s="1"/>
  <c r="CZ90" i="33" s="1"/>
  <c r="DB90" i="33" s="1"/>
  <c r="DD90" i="33" s="1"/>
  <c r="DF90" i="33" s="1"/>
  <c r="DH90" i="33" s="1"/>
  <c r="DJ90" i="33" s="1"/>
  <c r="DL90" i="33" s="1"/>
  <c r="DN90" i="33" s="1"/>
  <c r="DP90" i="33" s="1"/>
  <c r="DR90" i="33" s="1"/>
  <c r="DT90" i="33" s="1"/>
  <c r="DV90" i="33" s="1"/>
  <c r="DX90" i="33" s="1"/>
  <c r="DZ90" i="33" s="1"/>
  <c r="EB90" i="33" s="1"/>
  <c r="ED90" i="33" s="1"/>
  <c r="EF90" i="33" s="1"/>
  <c r="EH90" i="33" s="1"/>
  <c r="EJ90" i="33" s="1"/>
  <c r="EL90" i="33" s="1"/>
  <c r="EN90" i="33" s="1"/>
  <c r="EP90" i="33" s="1"/>
  <c r="ER90" i="33" s="1"/>
  <c r="ET90" i="33" s="1"/>
  <c r="EV90" i="33" s="1"/>
  <c r="EX90" i="33" s="1"/>
  <c r="EZ90" i="33" s="1"/>
  <c r="FB90" i="33" s="1"/>
  <c r="FD90" i="33" s="1"/>
  <c r="FF90" i="33" s="1"/>
  <c r="FH90" i="33" s="1"/>
  <c r="F89" i="33"/>
  <c r="H89" i="33" s="1"/>
  <c r="J89" i="33" s="1"/>
  <c r="L89" i="33" s="1"/>
  <c r="N89" i="33" s="1"/>
  <c r="P89" i="33" s="1"/>
  <c r="R89" i="33" s="1"/>
  <c r="T89" i="33" s="1"/>
  <c r="V89" i="33" s="1"/>
  <c r="X89" i="33" s="1"/>
  <c r="Z89" i="33" s="1"/>
  <c r="AB89" i="33" s="1"/>
  <c r="AD89" i="33" s="1"/>
  <c r="AF89" i="33" s="1"/>
  <c r="AH89" i="33" s="1"/>
  <c r="AJ89" i="33" s="1"/>
  <c r="AL89" i="33" s="1"/>
  <c r="AN89" i="33" s="1"/>
  <c r="AP89" i="33" s="1"/>
  <c r="AR89" i="33" s="1"/>
  <c r="AT89" i="33" s="1"/>
  <c r="AV89" i="33" s="1"/>
  <c r="AX89" i="33" s="1"/>
  <c r="AZ89" i="33" s="1"/>
  <c r="BB89" i="33" s="1"/>
  <c r="BD89" i="33" s="1"/>
  <c r="BF89" i="33" s="1"/>
  <c r="BH89" i="33" s="1"/>
  <c r="BJ89" i="33" s="1"/>
  <c r="BL89" i="33" s="1"/>
  <c r="BN89" i="33" s="1"/>
  <c r="BP89" i="33" s="1"/>
  <c r="BR89" i="33" s="1"/>
  <c r="BT89" i="33" s="1"/>
  <c r="BV89" i="33" s="1"/>
  <c r="BX89" i="33" s="1"/>
  <c r="BZ89" i="33" s="1"/>
  <c r="CB89" i="33" s="1"/>
  <c r="CD89" i="33" s="1"/>
  <c r="CF89" i="33" s="1"/>
  <c r="CH89" i="33" s="1"/>
  <c r="CJ89" i="33" s="1"/>
  <c r="CL89" i="33" s="1"/>
  <c r="CN89" i="33" s="1"/>
  <c r="CP89" i="33" s="1"/>
  <c r="CR89" i="33" s="1"/>
  <c r="CT89" i="33" s="1"/>
  <c r="CV89" i="33" s="1"/>
  <c r="CX89" i="33" s="1"/>
  <c r="CZ89" i="33" s="1"/>
  <c r="DB89" i="33" s="1"/>
  <c r="DD89" i="33" s="1"/>
  <c r="DF89" i="33" s="1"/>
  <c r="DH89" i="33" s="1"/>
  <c r="DJ89" i="33" s="1"/>
  <c r="DL89" i="33" s="1"/>
  <c r="DN89" i="33" s="1"/>
  <c r="DP89" i="33" s="1"/>
  <c r="DR89" i="33" s="1"/>
  <c r="DT89" i="33" s="1"/>
  <c r="DV89" i="33" s="1"/>
  <c r="DX89" i="33" s="1"/>
  <c r="DZ89" i="33" s="1"/>
  <c r="EB89" i="33" s="1"/>
  <c r="ED89" i="33" s="1"/>
  <c r="EF89" i="33" s="1"/>
  <c r="EH89" i="33" s="1"/>
  <c r="EJ89" i="33" s="1"/>
  <c r="EL89" i="33" s="1"/>
  <c r="EN89" i="33" s="1"/>
  <c r="EP89" i="33" s="1"/>
  <c r="ER89" i="33" s="1"/>
  <c r="ET89" i="33" s="1"/>
  <c r="EV89" i="33" s="1"/>
  <c r="EX89" i="33" s="1"/>
  <c r="EZ89" i="33" s="1"/>
  <c r="FB89" i="33" s="1"/>
  <c r="FD89" i="33" s="1"/>
  <c r="FF89" i="33" s="1"/>
  <c r="FH89" i="33" s="1"/>
  <c r="F88" i="33"/>
  <c r="H88" i="33" s="1"/>
  <c r="J88" i="33" s="1"/>
  <c r="L88" i="33" s="1"/>
  <c r="N88" i="33" s="1"/>
  <c r="P88" i="33" s="1"/>
  <c r="R88" i="33" s="1"/>
  <c r="T88" i="33" s="1"/>
  <c r="V88" i="33" s="1"/>
  <c r="X88" i="33" s="1"/>
  <c r="Z88" i="33" s="1"/>
  <c r="AB88" i="33" s="1"/>
  <c r="AD88" i="33" s="1"/>
  <c r="AF88" i="33" s="1"/>
  <c r="AH88" i="33" s="1"/>
  <c r="AJ88" i="33" s="1"/>
  <c r="AL88" i="33" s="1"/>
  <c r="AN88" i="33" s="1"/>
  <c r="AP88" i="33" s="1"/>
  <c r="AR88" i="33" s="1"/>
  <c r="AT88" i="33" s="1"/>
  <c r="AV88" i="33" s="1"/>
  <c r="AX88" i="33" s="1"/>
  <c r="AZ88" i="33" s="1"/>
  <c r="BB88" i="33" s="1"/>
  <c r="BD88" i="33" s="1"/>
  <c r="BF88" i="33" s="1"/>
  <c r="BH88" i="33" s="1"/>
  <c r="BJ88" i="33" s="1"/>
  <c r="BL88" i="33" s="1"/>
  <c r="BN88" i="33" s="1"/>
  <c r="BP88" i="33" s="1"/>
  <c r="BR88" i="33" s="1"/>
  <c r="BT88" i="33" s="1"/>
  <c r="BV88" i="33" s="1"/>
  <c r="BX88" i="33" s="1"/>
  <c r="BZ88" i="33" s="1"/>
  <c r="CB88" i="33" s="1"/>
  <c r="CD88" i="33" s="1"/>
  <c r="CF88" i="33" s="1"/>
  <c r="CH88" i="33" s="1"/>
  <c r="CJ88" i="33" s="1"/>
  <c r="CL88" i="33" s="1"/>
  <c r="CN88" i="33" s="1"/>
  <c r="CP88" i="33" s="1"/>
  <c r="CR88" i="33" s="1"/>
  <c r="CT88" i="33" s="1"/>
  <c r="CV88" i="33" s="1"/>
  <c r="CX88" i="33" s="1"/>
  <c r="CZ88" i="33" s="1"/>
  <c r="DB88" i="33" s="1"/>
  <c r="DD88" i="33" s="1"/>
  <c r="DF88" i="33" s="1"/>
  <c r="DH88" i="33" s="1"/>
  <c r="DJ88" i="33" s="1"/>
  <c r="DL88" i="33" s="1"/>
  <c r="DN88" i="33" s="1"/>
  <c r="DP88" i="33" s="1"/>
  <c r="DR88" i="33" s="1"/>
  <c r="DT88" i="33" s="1"/>
  <c r="DV88" i="33" s="1"/>
  <c r="DX88" i="33" s="1"/>
  <c r="DZ88" i="33" s="1"/>
  <c r="EB88" i="33" s="1"/>
  <c r="ED88" i="33" s="1"/>
  <c r="EF88" i="33" s="1"/>
  <c r="EH88" i="33" s="1"/>
  <c r="EJ88" i="33" s="1"/>
  <c r="EL88" i="33" s="1"/>
  <c r="EN88" i="33" s="1"/>
  <c r="EP88" i="33" s="1"/>
  <c r="ER88" i="33" s="1"/>
  <c r="ET88" i="33" s="1"/>
  <c r="EV88" i="33" s="1"/>
  <c r="EX88" i="33" s="1"/>
  <c r="EZ88" i="33" s="1"/>
  <c r="FB88" i="33" s="1"/>
  <c r="FD88" i="33" s="1"/>
  <c r="FF88" i="33" s="1"/>
  <c r="FH88" i="33" s="1"/>
  <c r="F87" i="33"/>
  <c r="H87" i="33" s="1"/>
  <c r="J87" i="33" s="1"/>
  <c r="L87" i="33" s="1"/>
  <c r="N87" i="33" s="1"/>
  <c r="P87" i="33" s="1"/>
  <c r="R87" i="33" s="1"/>
  <c r="T87" i="33" s="1"/>
  <c r="V87" i="33" s="1"/>
  <c r="X87" i="33" s="1"/>
  <c r="Z87" i="33" s="1"/>
  <c r="AB87" i="33" s="1"/>
  <c r="AD87" i="33" s="1"/>
  <c r="AF87" i="33" s="1"/>
  <c r="AH87" i="33" s="1"/>
  <c r="AJ87" i="33" s="1"/>
  <c r="AL87" i="33" s="1"/>
  <c r="AN87" i="33" s="1"/>
  <c r="AP87" i="33" s="1"/>
  <c r="AR87" i="33" s="1"/>
  <c r="AT87" i="33" s="1"/>
  <c r="AV87" i="33" s="1"/>
  <c r="AX87" i="33" s="1"/>
  <c r="AZ87" i="33" s="1"/>
  <c r="BB87" i="33" s="1"/>
  <c r="BD87" i="33" s="1"/>
  <c r="BF87" i="33" s="1"/>
  <c r="BH87" i="33" s="1"/>
  <c r="BJ87" i="33" s="1"/>
  <c r="BL87" i="33" s="1"/>
  <c r="BN87" i="33" s="1"/>
  <c r="BP87" i="33" s="1"/>
  <c r="BR87" i="33" s="1"/>
  <c r="BT87" i="33" s="1"/>
  <c r="BV87" i="33" s="1"/>
  <c r="BX87" i="33" s="1"/>
  <c r="BZ87" i="33" s="1"/>
  <c r="CB87" i="33" s="1"/>
  <c r="CD87" i="33" s="1"/>
  <c r="CF87" i="33" s="1"/>
  <c r="CH87" i="33" s="1"/>
  <c r="CJ87" i="33" s="1"/>
  <c r="CL87" i="33" s="1"/>
  <c r="CN87" i="33" s="1"/>
  <c r="CP87" i="33" s="1"/>
  <c r="CR87" i="33" s="1"/>
  <c r="CT87" i="33" s="1"/>
  <c r="CV87" i="33" s="1"/>
  <c r="CX87" i="33" s="1"/>
  <c r="CZ87" i="33" s="1"/>
  <c r="DB87" i="33" s="1"/>
  <c r="DD87" i="33" s="1"/>
  <c r="DF87" i="33" s="1"/>
  <c r="DH87" i="33" s="1"/>
  <c r="DJ87" i="33" s="1"/>
  <c r="DL87" i="33" s="1"/>
  <c r="DN87" i="33" s="1"/>
  <c r="DP87" i="33" s="1"/>
  <c r="DR87" i="33" s="1"/>
  <c r="DT87" i="33" s="1"/>
  <c r="DV87" i="33" s="1"/>
  <c r="DX87" i="33" s="1"/>
  <c r="DZ87" i="33" s="1"/>
  <c r="EB87" i="33" s="1"/>
  <c r="ED87" i="33" s="1"/>
  <c r="EF87" i="33" s="1"/>
  <c r="EH87" i="33" s="1"/>
  <c r="EJ87" i="33" s="1"/>
  <c r="EL87" i="33" s="1"/>
  <c r="EN87" i="33" s="1"/>
  <c r="EP87" i="33" s="1"/>
  <c r="ER87" i="33" s="1"/>
  <c r="ET87" i="33" s="1"/>
  <c r="EV87" i="33" s="1"/>
  <c r="EX87" i="33" s="1"/>
  <c r="EZ87" i="33" s="1"/>
  <c r="FB87" i="33" s="1"/>
  <c r="FD87" i="33" s="1"/>
  <c r="FF87" i="33" s="1"/>
  <c r="FH87" i="33" s="1"/>
  <c r="F86" i="33"/>
  <c r="H86" i="33" s="1"/>
  <c r="J86" i="33" s="1"/>
  <c r="L86" i="33" s="1"/>
  <c r="N86" i="33" s="1"/>
  <c r="P86" i="33" s="1"/>
  <c r="R86" i="33" s="1"/>
  <c r="T86" i="33" s="1"/>
  <c r="V86" i="33" s="1"/>
  <c r="X86" i="33" s="1"/>
  <c r="Z86" i="33" s="1"/>
  <c r="AB86" i="33" s="1"/>
  <c r="AD86" i="33" s="1"/>
  <c r="AF86" i="33" s="1"/>
  <c r="AH86" i="33" s="1"/>
  <c r="AJ86" i="33" s="1"/>
  <c r="AL86" i="33" s="1"/>
  <c r="AN86" i="33" s="1"/>
  <c r="AP86" i="33" s="1"/>
  <c r="AR86" i="33" s="1"/>
  <c r="AT86" i="33" s="1"/>
  <c r="AV86" i="33" s="1"/>
  <c r="AX86" i="33" s="1"/>
  <c r="AZ86" i="33" s="1"/>
  <c r="BB86" i="33" s="1"/>
  <c r="BD86" i="33" s="1"/>
  <c r="BF86" i="33" s="1"/>
  <c r="BH86" i="33" s="1"/>
  <c r="BJ86" i="33" s="1"/>
  <c r="BL86" i="33" s="1"/>
  <c r="BN86" i="33" s="1"/>
  <c r="BP86" i="33" s="1"/>
  <c r="BR86" i="33" s="1"/>
  <c r="BT86" i="33" s="1"/>
  <c r="BV86" i="33" s="1"/>
  <c r="BX86" i="33" s="1"/>
  <c r="BZ86" i="33" s="1"/>
  <c r="CB86" i="33" s="1"/>
  <c r="CD86" i="33" s="1"/>
  <c r="CF86" i="33" s="1"/>
  <c r="CH86" i="33" s="1"/>
  <c r="CJ86" i="33" s="1"/>
  <c r="CL86" i="33" s="1"/>
  <c r="CN86" i="33" s="1"/>
  <c r="CP86" i="33" s="1"/>
  <c r="CR86" i="33" s="1"/>
  <c r="CT86" i="33" s="1"/>
  <c r="CV86" i="33" s="1"/>
  <c r="CX86" i="33" s="1"/>
  <c r="CZ86" i="33" s="1"/>
  <c r="DB86" i="33" s="1"/>
  <c r="DD86" i="33" s="1"/>
  <c r="DF86" i="33" s="1"/>
  <c r="DH86" i="33" s="1"/>
  <c r="DJ86" i="33" s="1"/>
  <c r="DL86" i="33" s="1"/>
  <c r="DN86" i="33" s="1"/>
  <c r="DP86" i="33" s="1"/>
  <c r="DR86" i="33" s="1"/>
  <c r="DT86" i="33" s="1"/>
  <c r="DV86" i="33" s="1"/>
  <c r="DX86" i="33" s="1"/>
  <c r="DZ86" i="33" s="1"/>
  <c r="EB86" i="33" s="1"/>
  <c r="ED86" i="33" s="1"/>
  <c r="EF86" i="33" s="1"/>
  <c r="EH86" i="33" s="1"/>
  <c r="EJ86" i="33" s="1"/>
  <c r="EL86" i="33" s="1"/>
  <c r="EN86" i="33" s="1"/>
  <c r="EP86" i="33" s="1"/>
  <c r="ER86" i="33" s="1"/>
  <c r="ET86" i="33" s="1"/>
  <c r="EV86" i="33" s="1"/>
  <c r="EX86" i="33" s="1"/>
  <c r="EZ86" i="33" s="1"/>
  <c r="FB86" i="33" s="1"/>
  <c r="FD86" i="33" s="1"/>
  <c r="FF86" i="33" s="1"/>
  <c r="FH86" i="33" s="1"/>
  <c r="F85" i="33"/>
  <c r="H85" i="33" s="1"/>
  <c r="J85" i="33" s="1"/>
  <c r="L85" i="33" s="1"/>
  <c r="N85" i="33" s="1"/>
  <c r="P85" i="33" s="1"/>
  <c r="R85" i="33" s="1"/>
  <c r="T85" i="33" s="1"/>
  <c r="V85" i="33" s="1"/>
  <c r="X85" i="33" s="1"/>
  <c r="Z85" i="33" s="1"/>
  <c r="AB85" i="33" s="1"/>
  <c r="AD85" i="33" s="1"/>
  <c r="AF85" i="33" s="1"/>
  <c r="AH85" i="33" s="1"/>
  <c r="AJ85" i="33" s="1"/>
  <c r="AL85" i="33" s="1"/>
  <c r="AN85" i="33" s="1"/>
  <c r="AP85" i="33" s="1"/>
  <c r="AR85" i="33" s="1"/>
  <c r="AT85" i="33" s="1"/>
  <c r="AV85" i="33" s="1"/>
  <c r="AX85" i="33" s="1"/>
  <c r="AZ85" i="33" s="1"/>
  <c r="BB85" i="33" s="1"/>
  <c r="BD85" i="33" s="1"/>
  <c r="BF85" i="33" s="1"/>
  <c r="BH85" i="33" s="1"/>
  <c r="BJ85" i="33" s="1"/>
  <c r="BL85" i="33" s="1"/>
  <c r="BN85" i="33" s="1"/>
  <c r="BP85" i="33" s="1"/>
  <c r="BR85" i="33" s="1"/>
  <c r="BT85" i="33" s="1"/>
  <c r="BV85" i="33" s="1"/>
  <c r="BX85" i="33" s="1"/>
  <c r="BZ85" i="33" s="1"/>
  <c r="CB85" i="33" s="1"/>
  <c r="CD85" i="33" s="1"/>
  <c r="CF85" i="33" s="1"/>
  <c r="CH85" i="33" s="1"/>
  <c r="CJ85" i="33" s="1"/>
  <c r="CL85" i="33" s="1"/>
  <c r="CN85" i="33" s="1"/>
  <c r="CP85" i="33" s="1"/>
  <c r="CR85" i="33" s="1"/>
  <c r="CT85" i="33" s="1"/>
  <c r="CV85" i="33" s="1"/>
  <c r="CX85" i="33" s="1"/>
  <c r="CZ85" i="33" s="1"/>
  <c r="DB85" i="33" s="1"/>
  <c r="DD85" i="33" s="1"/>
  <c r="DF85" i="33" s="1"/>
  <c r="DH85" i="33" s="1"/>
  <c r="DJ85" i="33" s="1"/>
  <c r="DL85" i="33" s="1"/>
  <c r="DN85" i="33" s="1"/>
  <c r="DP85" i="33" s="1"/>
  <c r="DR85" i="33" s="1"/>
  <c r="DT85" i="33" s="1"/>
  <c r="DV85" i="33" s="1"/>
  <c r="DX85" i="33" s="1"/>
  <c r="DZ85" i="33" s="1"/>
  <c r="EB85" i="33" s="1"/>
  <c r="ED85" i="33" s="1"/>
  <c r="EF85" i="33" s="1"/>
  <c r="EH85" i="33" s="1"/>
  <c r="EJ85" i="33" s="1"/>
  <c r="EL85" i="33" s="1"/>
  <c r="EN85" i="33" s="1"/>
  <c r="EP85" i="33" s="1"/>
  <c r="ER85" i="33" s="1"/>
  <c r="ET85" i="33" s="1"/>
  <c r="EV85" i="33" s="1"/>
  <c r="EX85" i="33" s="1"/>
  <c r="EZ85" i="33" s="1"/>
  <c r="FB85" i="33" s="1"/>
  <c r="FD85" i="33" s="1"/>
  <c r="FF85" i="33" s="1"/>
  <c r="FH85" i="33" s="1"/>
  <c r="F84" i="33"/>
  <c r="H84" i="33" s="1"/>
  <c r="J84" i="33" s="1"/>
  <c r="L84" i="33" s="1"/>
  <c r="N84" i="33" s="1"/>
  <c r="P84" i="33" s="1"/>
  <c r="R84" i="33" s="1"/>
  <c r="T84" i="33" s="1"/>
  <c r="V84" i="33" s="1"/>
  <c r="X84" i="33" s="1"/>
  <c r="Z84" i="33" s="1"/>
  <c r="AB84" i="33" s="1"/>
  <c r="AD84" i="33" s="1"/>
  <c r="AF84" i="33" s="1"/>
  <c r="AH84" i="33" s="1"/>
  <c r="AJ84" i="33" s="1"/>
  <c r="AL84" i="33" s="1"/>
  <c r="AN84" i="33" s="1"/>
  <c r="AP84" i="33" s="1"/>
  <c r="AR84" i="33" s="1"/>
  <c r="AT84" i="33" s="1"/>
  <c r="AV84" i="33" s="1"/>
  <c r="AX84" i="33" s="1"/>
  <c r="AZ84" i="33" s="1"/>
  <c r="BB84" i="33" s="1"/>
  <c r="BD84" i="33" s="1"/>
  <c r="BF84" i="33" s="1"/>
  <c r="BH84" i="33" s="1"/>
  <c r="BJ84" i="33" s="1"/>
  <c r="BL84" i="33" s="1"/>
  <c r="BN84" i="33" s="1"/>
  <c r="BP84" i="33" s="1"/>
  <c r="BR84" i="33" s="1"/>
  <c r="BT84" i="33" s="1"/>
  <c r="BV84" i="33" s="1"/>
  <c r="BX84" i="33" s="1"/>
  <c r="BZ84" i="33" s="1"/>
  <c r="CB84" i="33" s="1"/>
  <c r="CD84" i="33" s="1"/>
  <c r="CF84" i="33" s="1"/>
  <c r="CH84" i="33" s="1"/>
  <c r="CJ84" i="33" s="1"/>
  <c r="CL84" i="33" s="1"/>
  <c r="CN84" i="33" s="1"/>
  <c r="CP84" i="33" s="1"/>
  <c r="CR84" i="33" s="1"/>
  <c r="CT84" i="33" s="1"/>
  <c r="CV84" i="33" s="1"/>
  <c r="CX84" i="33" s="1"/>
  <c r="CZ84" i="33" s="1"/>
  <c r="DB84" i="33" s="1"/>
  <c r="DD84" i="33" s="1"/>
  <c r="DF84" i="33" s="1"/>
  <c r="DH84" i="33" s="1"/>
  <c r="DJ84" i="33" s="1"/>
  <c r="DL84" i="33" s="1"/>
  <c r="DN84" i="33" s="1"/>
  <c r="DP84" i="33" s="1"/>
  <c r="DR84" i="33" s="1"/>
  <c r="DT84" i="33" s="1"/>
  <c r="DV84" i="33" s="1"/>
  <c r="DX84" i="33" s="1"/>
  <c r="DZ84" i="33" s="1"/>
  <c r="EB84" i="33" s="1"/>
  <c r="ED84" i="33" s="1"/>
  <c r="EF84" i="33" s="1"/>
  <c r="EH84" i="33" s="1"/>
  <c r="EJ84" i="33" s="1"/>
  <c r="EL84" i="33" s="1"/>
  <c r="EN84" i="33" s="1"/>
  <c r="EP84" i="33" s="1"/>
  <c r="ER84" i="33" s="1"/>
  <c r="ET84" i="33" s="1"/>
  <c r="EV84" i="33" s="1"/>
  <c r="EX84" i="33" s="1"/>
  <c r="EZ84" i="33" s="1"/>
  <c r="FB84" i="33" s="1"/>
  <c r="FD84" i="33" s="1"/>
  <c r="FF84" i="33" s="1"/>
  <c r="FH84" i="33" s="1"/>
  <c r="F83" i="33"/>
  <c r="H83" i="33" s="1"/>
  <c r="J83" i="33" s="1"/>
  <c r="L83" i="33" s="1"/>
  <c r="N83" i="33" s="1"/>
  <c r="P83" i="33" s="1"/>
  <c r="R83" i="33" s="1"/>
  <c r="T83" i="33" s="1"/>
  <c r="V83" i="33" s="1"/>
  <c r="X83" i="33" s="1"/>
  <c r="Z83" i="33" s="1"/>
  <c r="AB83" i="33" s="1"/>
  <c r="AD83" i="33" s="1"/>
  <c r="AF83" i="33" s="1"/>
  <c r="AH83" i="33" s="1"/>
  <c r="AJ83" i="33" s="1"/>
  <c r="AL83" i="33" s="1"/>
  <c r="AN83" i="33" s="1"/>
  <c r="AP83" i="33" s="1"/>
  <c r="AR83" i="33" s="1"/>
  <c r="AT83" i="33" s="1"/>
  <c r="AV83" i="33" s="1"/>
  <c r="AX83" i="33" s="1"/>
  <c r="AZ83" i="33" s="1"/>
  <c r="BB83" i="33" s="1"/>
  <c r="BD83" i="33" s="1"/>
  <c r="BF83" i="33" s="1"/>
  <c r="BH83" i="33" s="1"/>
  <c r="BJ83" i="33" s="1"/>
  <c r="BL83" i="33" s="1"/>
  <c r="BN83" i="33" s="1"/>
  <c r="BP83" i="33" s="1"/>
  <c r="BR83" i="33" s="1"/>
  <c r="BT83" i="33" s="1"/>
  <c r="BV83" i="33" s="1"/>
  <c r="BX83" i="33" s="1"/>
  <c r="BZ83" i="33" s="1"/>
  <c r="CB83" i="33" s="1"/>
  <c r="CD83" i="33" s="1"/>
  <c r="CF83" i="33" s="1"/>
  <c r="CH83" i="33" s="1"/>
  <c r="CJ83" i="33" s="1"/>
  <c r="CL83" i="33" s="1"/>
  <c r="CN83" i="33" s="1"/>
  <c r="CP83" i="33" s="1"/>
  <c r="CR83" i="33" s="1"/>
  <c r="CT83" i="33" s="1"/>
  <c r="CV83" i="33" s="1"/>
  <c r="CX83" i="33" s="1"/>
  <c r="CZ83" i="33" s="1"/>
  <c r="DB83" i="33" s="1"/>
  <c r="DD83" i="33" s="1"/>
  <c r="DF83" i="33" s="1"/>
  <c r="DH83" i="33" s="1"/>
  <c r="DJ83" i="33" s="1"/>
  <c r="DL83" i="33" s="1"/>
  <c r="DN83" i="33" s="1"/>
  <c r="DP83" i="33" s="1"/>
  <c r="DR83" i="33" s="1"/>
  <c r="DT83" i="33" s="1"/>
  <c r="DV83" i="33" s="1"/>
  <c r="DX83" i="33" s="1"/>
  <c r="DZ83" i="33" s="1"/>
  <c r="EB83" i="33" s="1"/>
  <c r="ED83" i="33" s="1"/>
  <c r="EF83" i="33" s="1"/>
  <c r="EH83" i="33" s="1"/>
  <c r="EJ83" i="33" s="1"/>
  <c r="EL83" i="33" s="1"/>
  <c r="EN83" i="33" s="1"/>
  <c r="EP83" i="33" s="1"/>
  <c r="ER83" i="33" s="1"/>
  <c r="ET83" i="33" s="1"/>
  <c r="EV83" i="33" s="1"/>
  <c r="EX83" i="33" s="1"/>
  <c r="EZ83" i="33" s="1"/>
  <c r="FB83" i="33" s="1"/>
  <c r="FD83" i="33" s="1"/>
  <c r="FF83" i="33" s="1"/>
  <c r="FH83" i="33" s="1"/>
  <c r="F82" i="33"/>
  <c r="H82" i="33" s="1"/>
  <c r="J82" i="33" s="1"/>
  <c r="L82" i="33" s="1"/>
  <c r="N82" i="33" s="1"/>
  <c r="P82" i="33" s="1"/>
  <c r="R82" i="33" s="1"/>
  <c r="T82" i="33" s="1"/>
  <c r="V82" i="33" s="1"/>
  <c r="X82" i="33" s="1"/>
  <c r="Z82" i="33" s="1"/>
  <c r="AB82" i="33" s="1"/>
  <c r="AD82" i="33" s="1"/>
  <c r="AF82" i="33" s="1"/>
  <c r="AH82" i="33" s="1"/>
  <c r="AJ82" i="33" s="1"/>
  <c r="AL82" i="33" s="1"/>
  <c r="AN82" i="33" s="1"/>
  <c r="AP82" i="33" s="1"/>
  <c r="AR82" i="33" s="1"/>
  <c r="AT82" i="33" s="1"/>
  <c r="AV82" i="33" s="1"/>
  <c r="AX82" i="33" s="1"/>
  <c r="AZ82" i="33" s="1"/>
  <c r="BB82" i="33" s="1"/>
  <c r="BD82" i="33" s="1"/>
  <c r="BF82" i="33" s="1"/>
  <c r="BH82" i="33" s="1"/>
  <c r="BJ82" i="33" s="1"/>
  <c r="BL82" i="33" s="1"/>
  <c r="BN82" i="33" s="1"/>
  <c r="BP82" i="33" s="1"/>
  <c r="BR82" i="33" s="1"/>
  <c r="BT82" i="33" s="1"/>
  <c r="BV82" i="33" s="1"/>
  <c r="BX82" i="33" s="1"/>
  <c r="BZ82" i="33" s="1"/>
  <c r="CB82" i="33" s="1"/>
  <c r="CD82" i="33" s="1"/>
  <c r="CF82" i="33" s="1"/>
  <c r="CH82" i="33" s="1"/>
  <c r="CJ82" i="33" s="1"/>
  <c r="CL82" i="33" s="1"/>
  <c r="CN82" i="33" s="1"/>
  <c r="CP82" i="33" s="1"/>
  <c r="CR82" i="33" s="1"/>
  <c r="CT82" i="33" s="1"/>
  <c r="CV82" i="33" s="1"/>
  <c r="CX82" i="33" s="1"/>
  <c r="CZ82" i="33" s="1"/>
  <c r="DB82" i="33" s="1"/>
  <c r="DD82" i="33" s="1"/>
  <c r="DF82" i="33" s="1"/>
  <c r="DH82" i="33" s="1"/>
  <c r="DJ82" i="33" s="1"/>
  <c r="DL82" i="33" s="1"/>
  <c r="DN82" i="33" s="1"/>
  <c r="DP82" i="33" s="1"/>
  <c r="DR82" i="33" s="1"/>
  <c r="DT82" i="33" s="1"/>
  <c r="DV82" i="33" s="1"/>
  <c r="DX82" i="33" s="1"/>
  <c r="DZ82" i="33" s="1"/>
  <c r="EB82" i="33" s="1"/>
  <c r="ED82" i="33" s="1"/>
  <c r="EF82" i="33" s="1"/>
  <c r="EH82" i="33" s="1"/>
  <c r="EJ82" i="33" s="1"/>
  <c r="EL82" i="33" s="1"/>
  <c r="EN82" i="33" s="1"/>
  <c r="EP82" i="33" s="1"/>
  <c r="ER82" i="33" s="1"/>
  <c r="ET82" i="33" s="1"/>
  <c r="EV82" i="33" s="1"/>
  <c r="EX82" i="33" s="1"/>
  <c r="EZ82" i="33" s="1"/>
  <c r="FB82" i="33" s="1"/>
  <c r="FD82" i="33" s="1"/>
  <c r="FF82" i="33" s="1"/>
  <c r="FH82" i="33" s="1"/>
  <c r="F81" i="33"/>
  <c r="H81" i="33" s="1"/>
  <c r="J81" i="33" s="1"/>
  <c r="L81" i="33" s="1"/>
  <c r="N81" i="33" s="1"/>
  <c r="P81" i="33" s="1"/>
  <c r="R81" i="33" s="1"/>
  <c r="T81" i="33" s="1"/>
  <c r="V81" i="33" s="1"/>
  <c r="X81" i="33" s="1"/>
  <c r="Z81" i="33" s="1"/>
  <c r="AB81" i="33" s="1"/>
  <c r="AD81" i="33" s="1"/>
  <c r="AF81" i="33" s="1"/>
  <c r="AH81" i="33" s="1"/>
  <c r="AJ81" i="33" s="1"/>
  <c r="AL81" i="33" s="1"/>
  <c r="AN81" i="33" s="1"/>
  <c r="AP81" i="33" s="1"/>
  <c r="AR81" i="33" s="1"/>
  <c r="AT81" i="33" s="1"/>
  <c r="AV81" i="33" s="1"/>
  <c r="AX81" i="33" s="1"/>
  <c r="AZ81" i="33" s="1"/>
  <c r="BB81" i="33" s="1"/>
  <c r="BD81" i="33" s="1"/>
  <c r="BF81" i="33" s="1"/>
  <c r="BH81" i="33" s="1"/>
  <c r="BJ81" i="33" s="1"/>
  <c r="BL81" i="33" s="1"/>
  <c r="BN81" i="33" s="1"/>
  <c r="BP81" i="33" s="1"/>
  <c r="BR81" i="33" s="1"/>
  <c r="BT81" i="33" s="1"/>
  <c r="BV81" i="33" s="1"/>
  <c r="BX81" i="33" s="1"/>
  <c r="BZ81" i="33" s="1"/>
  <c r="CB81" i="33" s="1"/>
  <c r="CD81" i="33" s="1"/>
  <c r="CF81" i="33" s="1"/>
  <c r="CH81" i="33" s="1"/>
  <c r="CJ81" i="33" s="1"/>
  <c r="CL81" i="33" s="1"/>
  <c r="CN81" i="33" s="1"/>
  <c r="CP81" i="33" s="1"/>
  <c r="CR81" i="33" s="1"/>
  <c r="CT81" i="33" s="1"/>
  <c r="CV81" i="33" s="1"/>
  <c r="CX81" i="33" s="1"/>
  <c r="CZ81" i="33" s="1"/>
  <c r="DB81" i="33" s="1"/>
  <c r="DD81" i="33" s="1"/>
  <c r="DF81" i="33" s="1"/>
  <c r="DH81" i="33" s="1"/>
  <c r="DJ81" i="33" s="1"/>
  <c r="DL81" i="33" s="1"/>
  <c r="DN81" i="33" s="1"/>
  <c r="DP81" i="33" s="1"/>
  <c r="DR81" i="33" s="1"/>
  <c r="DT81" i="33" s="1"/>
  <c r="DV81" i="33" s="1"/>
  <c r="DX81" i="33" s="1"/>
  <c r="DZ81" i="33" s="1"/>
  <c r="EB81" i="33" s="1"/>
  <c r="ED81" i="33" s="1"/>
  <c r="EF81" i="33" s="1"/>
  <c r="EH81" i="33" s="1"/>
  <c r="EJ81" i="33" s="1"/>
  <c r="EL81" i="33" s="1"/>
  <c r="EN81" i="33" s="1"/>
  <c r="EP81" i="33" s="1"/>
  <c r="ER81" i="33" s="1"/>
  <c r="ET81" i="33" s="1"/>
  <c r="EV81" i="33" s="1"/>
  <c r="EX81" i="33" s="1"/>
  <c r="EZ81" i="33" s="1"/>
  <c r="FB81" i="33" s="1"/>
  <c r="FD81" i="33" s="1"/>
  <c r="FF81" i="33" s="1"/>
  <c r="FH81" i="33" s="1"/>
  <c r="F80" i="33"/>
  <c r="H80" i="33" s="1"/>
  <c r="J80" i="33" s="1"/>
  <c r="L80" i="33" s="1"/>
  <c r="N80" i="33" s="1"/>
  <c r="P80" i="33" s="1"/>
  <c r="R80" i="33" s="1"/>
  <c r="T80" i="33" s="1"/>
  <c r="V80" i="33" s="1"/>
  <c r="X80" i="33" s="1"/>
  <c r="Z80" i="33" s="1"/>
  <c r="AB80" i="33" s="1"/>
  <c r="AD80" i="33" s="1"/>
  <c r="AF80" i="33" s="1"/>
  <c r="AH80" i="33" s="1"/>
  <c r="AJ80" i="33" s="1"/>
  <c r="AL80" i="33" s="1"/>
  <c r="AN80" i="33" s="1"/>
  <c r="AP80" i="33" s="1"/>
  <c r="AR80" i="33" s="1"/>
  <c r="AT80" i="33" s="1"/>
  <c r="AV80" i="33" s="1"/>
  <c r="AX80" i="33" s="1"/>
  <c r="AZ80" i="33" s="1"/>
  <c r="BB80" i="33" s="1"/>
  <c r="BD80" i="33" s="1"/>
  <c r="BF80" i="33" s="1"/>
  <c r="BH80" i="33" s="1"/>
  <c r="BJ80" i="33" s="1"/>
  <c r="BL80" i="33" s="1"/>
  <c r="BN80" i="33" s="1"/>
  <c r="BP80" i="33" s="1"/>
  <c r="BR80" i="33" s="1"/>
  <c r="BT80" i="33" s="1"/>
  <c r="BV80" i="33" s="1"/>
  <c r="BX80" i="33" s="1"/>
  <c r="BZ80" i="33" s="1"/>
  <c r="CB80" i="33" s="1"/>
  <c r="CD80" i="33" s="1"/>
  <c r="CF80" i="33" s="1"/>
  <c r="CH80" i="33" s="1"/>
  <c r="CJ80" i="33" s="1"/>
  <c r="CL80" i="33" s="1"/>
  <c r="CN80" i="33" s="1"/>
  <c r="CP80" i="33" s="1"/>
  <c r="CR80" i="33" s="1"/>
  <c r="CT80" i="33" s="1"/>
  <c r="CV80" i="33" s="1"/>
  <c r="CX80" i="33" s="1"/>
  <c r="CZ80" i="33" s="1"/>
  <c r="DB80" i="33" s="1"/>
  <c r="DD80" i="33" s="1"/>
  <c r="DF80" i="33" s="1"/>
  <c r="DH80" i="33" s="1"/>
  <c r="DJ80" i="33" s="1"/>
  <c r="DL80" i="33" s="1"/>
  <c r="DN80" i="33" s="1"/>
  <c r="DP80" i="33" s="1"/>
  <c r="DR80" i="33" s="1"/>
  <c r="DT80" i="33" s="1"/>
  <c r="DV80" i="33" s="1"/>
  <c r="DX80" i="33" s="1"/>
  <c r="DZ80" i="33" s="1"/>
  <c r="EB80" i="33" s="1"/>
  <c r="ED80" i="33" s="1"/>
  <c r="EF80" i="33" s="1"/>
  <c r="EH80" i="33" s="1"/>
  <c r="EJ80" i="33" s="1"/>
  <c r="EL80" i="33" s="1"/>
  <c r="EN80" i="33" s="1"/>
  <c r="EP80" i="33" s="1"/>
  <c r="ER80" i="33" s="1"/>
  <c r="ET80" i="33" s="1"/>
  <c r="EV80" i="33" s="1"/>
  <c r="EX80" i="33" s="1"/>
  <c r="EZ80" i="33" s="1"/>
  <c r="FB80" i="33" s="1"/>
  <c r="FD80" i="33" s="1"/>
  <c r="FF80" i="33" s="1"/>
  <c r="FH80" i="33" s="1"/>
  <c r="F79" i="33"/>
  <c r="H79" i="33" s="1"/>
  <c r="J79" i="33" s="1"/>
  <c r="L79" i="33" s="1"/>
  <c r="N79" i="33" s="1"/>
  <c r="P79" i="33" s="1"/>
  <c r="R79" i="33" s="1"/>
  <c r="T79" i="33" s="1"/>
  <c r="V79" i="33" s="1"/>
  <c r="X79" i="33" s="1"/>
  <c r="Z79" i="33" s="1"/>
  <c r="AB79" i="33" s="1"/>
  <c r="AD79" i="33" s="1"/>
  <c r="AF79" i="33" s="1"/>
  <c r="AH79" i="33" s="1"/>
  <c r="AJ79" i="33" s="1"/>
  <c r="AL79" i="33" s="1"/>
  <c r="AN79" i="33" s="1"/>
  <c r="AP79" i="33" s="1"/>
  <c r="AR79" i="33" s="1"/>
  <c r="AT79" i="33" s="1"/>
  <c r="AV79" i="33" s="1"/>
  <c r="AX79" i="33" s="1"/>
  <c r="AZ79" i="33" s="1"/>
  <c r="BB79" i="33" s="1"/>
  <c r="BD79" i="33" s="1"/>
  <c r="BF79" i="33" s="1"/>
  <c r="BH79" i="33" s="1"/>
  <c r="BJ79" i="33" s="1"/>
  <c r="BL79" i="33" s="1"/>
  <c r="BN79" i="33" s="1"/>
  <c r="BP79" i="33" s="1"/>
  <c r="BR79" i="33" s="1"/>
  <c r="BT79" i="33" s="1"/>
  <c r="BV79" i="33" s="1"/>
  <c r="BX79" i="33" s="1"/>
  <c r="BZ79" i="33" s="1"/>
  <c r="CB79" i="33" s="1"/>
  <c r="CD79" i="33" s="1"/>
  <c r="CF79" i="33" s="1"/>
  <c r="CH79" i="33" s="1"/>
  <c r="CJ79" i="33" s="1"/>
  <c r="CL79" i="33" s="1"/>
  <c r="CN79" i="33" s="1"/>
  <c r="CP79" i="33" s="1"/>
  <c r="CR79" i="33" s="1"/>
  <c r="CT79" i="33" s="1"/>
  <c r="CV79" i="33" s="1"/>
  <c r="CX79" i="33" s="1"/>
  <c r="CZ79" i="33" s="1"/>
  <c r="DB79" i="33" s="1"/>
  <c r="DD79" i="33" s="1"/>
  <c r="DF79" i="33" s="1"/>
  <c r="DH79" i="33" s="1"/>
  <c r="DJ79" i="33" s="1"/>
  <c r="DL79" i="33" s="1"/>
  <c r="DN79" i="33" s="1"/>
  <c r="DP79" i="33" s="1"/>
  <c r="DR79" i="33" s="1"/>
  <c r="DT79" i="33" s="1"/>
  <c r="DV79" i="33" s="1"/>
  <c r="DX79" i="33" s="1"/>
  <c r="DZ79" i="33" s="1"/>
  <c r="EB79" i="33" s="1"/>
  <c r="ED79" i="33" s="1"/>
  <c r="EF79" i="33" s="1"/>
  <c r="EH79" i="33" s="1"/>
  <c r="EJ79" i="33" s="1"/>
  <c r="EL79" i="33" s="1"/>
  <c r="EN79" i="33" s="1"/>
  <c r="EP79" i="33" s="1"/>
  <c r="ER79" i="33" s="1"/>
  <c r="ET79" i="33" s="1"/>
  <c r="EV79" i="33" s="1"/>
  <c r="EX79" i="33" s="1"/>
  <c r="EZ79" i="33" s="1"/>
  <c r="FB79" i="33" s="1"/>
  <c r="FD79" i="33" s="1"/>
  <c r="FF79" i="33" s="1"/>
  <c r="FH79" i="33" s="1"/>
  <c r="F78" i="33"/>
  <c r="H78" i="33" s="1"/>
  <c r="J78" i="33" s="1"/>
  <c r="L78" i="33" s="1"/>
  <c r="N78" i="33" s="1"/>
  <c r="P78" i="33" s="1"/>
  <c r="R78" i="33" s="1"/>
  <c r="T78" i="33" s="1"/>
  <c r="V78" i="33" s="1"/>
  <c r="X78" i="33" s="1"/>
  <c r="Z78" i="33" s="1"/>
  <c r="AB78" i="33" s="1"/>
  <c r="AD78" i="33" s="1"/>
  <c r="AF78" i="33" s="1"/>
  <c r="AH78" i="33" s="1"/>
  <c r="AJ78" i="33" s="1"/>
  <c r="AL78" i="33" s="1"/>
  <c r="AN78" i="33" s="1"/>
  <c r="AP78" i="33" s="1"/>
  <c r="AR78" i="33" s="1"/>
  <c r="AT78" i="33" s="1"/>
  <c r="AV78" i="33" s="1"/>
  <c r="AX78" i="33" s="1"/>
  <c r="AZ78" i="33" s="1"/>
  <c r="BB78" i="33" s="1"/>
  <c r="BD78" i="33" s="1"/>
  <c r="BF78" i="33" s="1"/>
  <c r="BH78" i="33" s="1"/>
  <c r="BJ78" i="33" s="1"/>
  <c r="BL78" i="33" s="1"/>
  <c r="BN78" i="33" s="1"/>
  <c r="BP78" i="33" s="1"/>
  <c r="BR78" i="33" s="1"/>
  <c r="BT78" i="33" s="1"/>
  <c r="BV78" i="33" s="1"/>
  <c r="BX78" i="33" s="1"/>
  <c r="BZ78" i="33" s="1"/>
  <c r="CB78" i="33" s="1"/>
  <c r="CD78" i="33" s="1"/>
  <c r="CF78" i="33" s="1"/>
  <c r="CH78" i="33" s="1"/>
  <c r="CJ78" i="33" s="1"/>
  <c r="CL78" i="33" s="1"/>
  <c r="CN78" i="33" s="1"/>
  <c r="CP78" i="33" s="1"/>
  <c r="CR78" i="33" s="1"/>
  <c r="CT78" i="33" s="1"/>
  <c r="CV78" i="33" s="1"/>
  <c r="CX78" i="33" s="1"/>
  <c r="CZ78" i="33" s="1"/>
  <c r="DB78" i="33" s="1"/>
  <c r="DD78" i="33" s="1"/>
  <c r="DF78" i="33" s="1"/>
  <c r="DH78" i="33" s="1"/>
  <c r="DJ78" i="33" s="1"/>
  <c r="DL78" i="33" s="1"/>
  <c r="DN78" i="33" s="1"/>
  <c r="DP78" i="33" s="1"/>
  <c r="DR78" i="33" s="1"/>
  <c r="DT78" i="33" s="1"/>
  <c r="DV78" i="33" s="1"/>
  <c r="DX78" i="33" s="1"/>
  <c r="DZ78" i="33" s="1"/>
  <c r="EB78" i="33" s="1"/>
  <c r="ED78" i="33" s="1"/>
  <c r="EF78" i="33" s="1"/>
  <c r="EH78" i="33" s="1"/>
  <c r="EJ78" i="33" s="1"/>
  <c r="EL78" i="33" s="1"/>
  <c r="EN78" i="33" s="1"/>
  <c r="EP78" i="33" s="1"/>
  <c r="ER78" i="33" s="1"/>
  <c r="ET78" i="33" s="1"/>
  <c r="EV78" i="33" s="1"/>
  <c r="EX78" i="33" s="1"/>
  <c r="EZ78" i="33" s="1"/>
  <c r="FB78" i="33" s="1"/>
  <c r="FD78" i="33" s="1"/>
  <c r="FF78" i="33" s="1"/>
  <c r="FH78" i="33" s="1"/>
  <c r="F77" i="33"/>
  <c r="H77" i="33" s="1"/>
  <c r="J77" i="33" s="1"/>
  <c r="L77" i="33" s="1"/>
  <c r="N77" i="33" s="1"/>
  <c r="P77" i="33" s="1"/>
  <c r="R77" i="33" s="1"/>
  <c r="T77" i="33" s="1"/>
  <c r="V77" i="33" s="1"/>
  <c r="X77" i="33" s="1"/>
  <c r="Z77" i="33" s="1"/>
  <c r="AB77" i="33" s="1"/>
  <c r="AD77" i="33" s="1"/>
  <c r="AF77" i="33" s="1"/>
  <c r="AH77" i="33" s="1"/>
  <c r="AJ77" i="33" s="1"/>
  <c r="AL77" i="33" s="1"/>
  <c r="AN77" i="33" s="1"/>
  <c r="AP77" i="33" s="1"/>
  <c r="AR77" i="33" s="1"/>
  <c r="AT77" i="33" s="1"/>
  <c r="AV77" i="33" s="1"/>
  <c r="AX77" i="33" s="1"/>
  <c r="AZ77" i="33" s="1"/>
  <c r="BB77" i="33" s="1"/>
  <c r="BD77" i="33" s="1"/>
  <c r="BF77" i="33" s="1"/>
  <c r="BH77" i="33" s="1"/>
  <c r="BJ77" i="33" s="1"/>
  <c r="BL77" i="33" s="1"/>
  <c r="BN77" i="33" s="1"/>
  <c r="BP77" i="33" s="1"/>
  <c r="BR77" i="33" s="1"/>
  <c r="BT77" i="33" s="1"/>
  <c r="BV77" i="33" s="1"/>
  <c r="BX77" i="33" s="1"/>
  <c r="BZ77" i="33" s="1"/>
  <c r="CB77" i="33" s="1"/>
  <c r="CD77" i="33" s="1"/>
  <c r="CF77" i="33" s="1"/>
  <c r="CH77" i="33" s="1"/>
  <c r="CJ77" i="33" s="1"/>
  <c r="CL77" i="33" s="1"/>
  <c r="CN77" i="33" s="1"/>
  <c r="CP77" i="33" s="1"/>
  <c r="CR77" i="33" s="1"/>
  <c r="CT77" i="33" s="1"/>
  <c r="CV77" i="33" s="1"/>
  <c r="CX77" i="33" s="1"/>
  <c r="CZ77" i="33" s="1"/>
  <c r="DB77" i="33" s="1"/>
  <c r="DD77" i="33" s="1"/>
  <c r="DF77" i="33" s="1"/>
  <c r="DH77" i="33" s="1"/>
  <c r="DJ77" i="33" s="1"/>
  <c r="DL77" i="33" s="1"/>
  <c r="DN77" i="33" s="1"/>
  <c r="DP77" i="33" s="1"/>
  <c r="DR77" i="33" s="1"/>
  <c r="DT77" i="33" s="1"/>
  <c r="DV77" i="33" s="1"/>
  <c r="DX77" i="33" s="1"/>
  <c r="DZ77" i="33" s="1"/>
  <c r="EB77" i="33" s="1"/>
  <c r="ED77" i="33" s="1"/>
  <c r="EF77" i="33" s="1"/>
  <c r="EH77" i="33" s="1"/>
  <c r="EJ77" i="33" s="1"/>
  <c r="EL77" i="33" s="1"/>
  <c r="EN77" i="33" s="1"/>
  <c r="EP77" i="33" s="1"/>
  <c r="ER77" i="33" s="1"/>
  <c r="ET77" i="33" s="1"/>
  <c r="EV77" i="33" s="1"/>
  <c r="EX77" i="33" s="1"/>
  <c r="EZ77" i="33" s="1"/>
  <c r="FB77" i="33" s="1"/>
  <c r="FD77" i="33" s="1"/>
  <c r="FF77" i="33" s="1"/>
  <c r="FH77" i="33" s="1"/>
  <c r="F76" i="33"/>
  <c r="H76" i="33" s="1"/>
  <c r="J76" i="33" s="1"/>
  <c r="L76" i="33" s="1"/>
  <c r="N76" i="33" s="1"/>
  <c r="P76" i="33" s="1"/>
  <c r="R76" i="33" s="1"/>
  <c r="T76" i="33" s="1"/>
  <c r="V76" i="33" s="1"/>
  <c r="X76" i="33" s="1"/>
  <c r="Z76" i="33" s="1"/>
  <c r="AB76" i="33" s="1"/>
  <c r="AD76" i="33" s="1"/>
  <c r="AF76" i="33" s="1"/>
  <c r="AH76" i="33" s="1"/>
  <c r="AJ76" i="33" s="1"/>
  <c r="AL76" i="33" s="1"/>
  <c r="AN76" i="33" s="1"/>
  <c r="AP76" i="33" s="1"/>
  <c r="AR76" i="33" s="1"/>
  <c r="AT76" i="33" s="1"/>
  <c r="AV76" i="33" s="1"/>
  <c r="AX76" i="33" s="1"/>
  <c r="AZ76" i="33" s="1"/>
  <c r="BB76" i="33" s="1"/>
  <c r="BD76" i="33" s="1"/>
  <c r="BF76" i="33" s="1"/>
  <c r="BH76" i="33" s="1"/>
  <c r="BJ76" i="33" s="1"/>
  <c r="BL76" i="33" s="1"/>
  <c r="BN76" i="33" s="1"/>
  <c r="BP76" i="33" s="1"/>
  <c r="BR76" i="33" s="1"/>
  <c r="BT76" i="33" s="1"/>
  <c r="BV76" i="33" s="1"/>
  <c r="BX76" i="33" s="1"/>
  <c r="BZ76" i="33" s="1"/>
  <c r="CB76" i="33" s="1"/>
  <c r="CD76" i="33" s="1"/>
  <c r="CF76" i="33" s="1"/>
  <c r="CH76" i="33" s="1"/>
  <c r="CJ76" i="33" s="1"/>
  <c r="CL76" i="33" s="1"/>
  <c r="CN76" i="33" s="1"/>
  <c r="CP76" i="33" s="1"/>
  <c r="CR76" i="33" s="1"/>
  <c r="CT76" i="33" s="1"/>
  <c r="CV76" i="33" s="1"/>
  <c r="CX76" i="33" s="1"/>
  <c r="CZ76" i="33" s="1"/>
  <c r="DB76" i="33" s="1"/>
  <c r="DD76" i="33" s="1"/>
  <c r="DF76" i="33" s="1"/>
  <c r="DH76" i="33" s="1"/>
  <c r="DJ76" i="33" s="1"/>
  <c r="DL76" i="33" s="1"/>
  <c r="DN76" i="33" s="1"/>
  <c r="DP76" i="33" s="1"/>
  <c r="DR76" i="33" s="1"/>
  <c r="DT76" i="33" s="1"/>
  <c r="DV76" i="33" s="1"/>
  <c r="DX76" i="33" s="1"/>
  <c r="DZ76" i="33" s="1"/>
  <c r="EB76" i="33" s="1"/>
  <c r="ED76" i="33" s="1"/>
  <c r="EF76" i="33" s="1"/>
  <c r="EH76" i="33" s="1"/>
  <c r="EJ76" i="33" s="1"/>
  <c r="EL76" i="33" s="1"/>
  <c r="EN76" i="33" s="1"/>
  <c r="EP76" i="33" s="1"/>
  <c r="ER76" i="33" s="1"/>
  <c r="ET76" i="33" s="1"/>
  <c r="EV76" i="33" s="1"/>
  <c r="EX76" i="33" s="1"/>
  <c r="EZ76" i="33" s="1"/>
  <c r="FB76" i="33" s="1"/>
  <c r="FD76" i="33" s="1"/>
  <c r="FF76" i="33" s="1"/>
  <c r="FH76" i="33" s="1"/>
  <c r="F75" i="33"/>
  <c r="H75" i="33" s="1"/>
  <c r="J75" i="33" s="1"/>
  <c r="L75" i="33" s="1"/>
  <c r="N75" i="33" s="1"/>
  <c r="P75" i="33" s="1"/>
  <c r="R75" i="33" s="1"/>
  <c r="T75" i="33" s="1"/>
  <c r="V75" i="33" s="1"/>
  <c r="X75" i="33" s="1"/>
  <c r="Z75" i="33" s="1"/>
  <c r="AB75" i="33" s="1"/>
  <c r="AD75" i="33" s="1"/>
  <c r="AF75" i="33" s="1"/>
  <c r="AH75" i="33" s="1"/>
  <c r="AJ75" i="33" s="1"/>
  <c r="AL75" i="33" s="1"/>
  <c r="AN75" i="33" s="1"/>
  <c r="AP75" i="33" s="1"/>
  <c r="AR75" i="33" s="1"/>
  <c r="AT75" i="33" s="1"/>
  <c r="AV75" i="33" s="1"/>
  <c r="AX75" i="33" s="1"/>
  <c r="AZ75" i="33" s="1"/>
  <c r="BB75" i="33" s="1"/>
  <c r="BD75" i="33" s="1"/>
  <c r="BF75" i="33" s="1"/>
  <c r="BH75" i="33" s="1"/>
  <c r="BJ75" i="33" s="1"/>
  <c r="BL75" i="33" s="1"/>
  <c r="BN75" i="33" s="1"/>
  <c r="BP75" i="33" s="1"/>
  <c r="BR75" i="33" s="1"/>
  <c r="BT75" i="33" s="1"/>
  <c r="BV75" i="33" s="1"/>
  <c r="BX75" i="33" s="1"/>
  <c r="BZ75" i="33" s="1"/>
  <c r="CB75" i="33" s="1"/>
  <c r="CD75" i="33" s="1"/>
  <c r="CF75" i="33" s="1"/>
  <c r="CH75" i="33" s="1"/>
  <c r="CJ75" i="33" s="1"/>
  <c r="CL75" i="33" s="1"/>
  <c r="CN75" i="33" s="1"/>
  <c r="CP75" i="33" s="1"/>
  <c r="CR75" i="33" s="1"/>
  <c r="CT75" i="33" s="1"/>
  <c r="CV75" i="33" s="1"/>
  <c r="CX75" i="33" s="1"/>
  <c r="CZ75" i="33" s="1"/>
  <c r="DB75" i="33" s="1"/>
  <c r="DD75" i="33" s="1"/>
  <c r="DF75" i="33" s="1"/>
  <c r="DH75" i="33" s="1"/>
  <c r="DJ75" i="33" s="1"/>
  <c r="DL75" i="33" s="1"/>
  <c r="DN75" i="33" s="1"/>
  <c r="DP75" i="33" s="1"/>
  <c r="DR75" i="33" s="1"/>
  <c r="DT75" i="33" s="1"/>
  <c r="DV75" i="33" s="1"/>
  <c r="DX75" i="33" s="1"/>
  <c r="DZ75" i="33" s="1"/>
  <c r="EB75" i="33" s="1"/>
  <c r="ED75" i="33" s="1"/>
  <c r="EF75" i="33" s="1"/>
  <c r="EH75" i="33" s="1"/>
  <c r="EJ75" i="33" s="1"/>
  <c r="EL75" i="33" s="1"/>
  <c r="EN75" i="33" s="1"/>
  <c r="EP75" i="33" s="1"/>
  <c r="ER75" i="33" s="1"/>
  <c r="ET75" i="33" s="1"/>
  <c r="EV75" i="33" s="1"/>
  <c r="EX75" i="33" s="1"/>
  <c r="EZ75" i="33" s="1"/>
  <c r="FB75" i="33" s="1"/>
  <c r="FD75" i="33" s="1"/>
  <c r="FF75" i="33" s="1"/>
  <c r="FH75" i="33" s="1"/>
  <c r="F74" i="33"/>
  <c r="H74" i="33" s="1"/>
  <c r="J74" i="33" s="1"/>
  <c r="L74" i="33" s="1"/>
  <c r="N74" i="33" s="1"/>
  <c r="P74" i="33" s="1"/>
  <c r="R74" i="33" s="1"/>
  <c r="T74" i="33" s="1"/>
  <c r="V74" i="33" s="1"/>
  <c r="X74" i="33" s="1"/>
  <c r="Z74" i="33" s="1"/>
  <c r="AB74" i="33" s="1"/>
  <c r="AD74" i="33" s="1"/>
  <c r="AF74" i="33" s="1"/>
  <c r="AH74" i="33" s="1"/>
  <c r="AJ74" i="33" s="1"/>
  <c r="AL74" i="33" s="1"/>
  <c r="AN74" i="33" s="1"/>
  <c r="AP74" i="33" s="1"/>
  <c r="AR74" i="33" s="1"/>
  <c r="AT74" i="33" s="1"/>
  <c r="AV74" i="33" s="1"/>
  <c r="AX74" i="33" s="1"/>
  <c r="AZ74" i="33" s="1"/>
  <c r="BB74" i="33" s="1"/>
  <c r="BD74" i="33" s="1"/>
  <c r="BF74" i="33" s="1"/>
  <c r="BH74" i="33" s="1"/>
  <c r="BJ74" i="33" s="1"/>
  <c r="BL74" i="33" s="1"/>
  <c r="BN74" i="33" s="1"/>
  <c r="BP74" i="33" s="1"/>
  <c r="BR74" i="33" s="1"/>
  <c r="BT74" i="33" s="1"/>
  <c r="BV74" i="33" s="1"/>
  <c r="BX74" i="33" s="1"/>
  <c r="BZ74" i="33" s="1"/>
  <c r="CB74" i="33" s="1"/>
  <c r="CD74" i="33" s="1"/>
  <c r="CF74" i="33" s="1"/>
  <c r="CH74" i="33" s="1"/>
  <c r="CJ74" i="33" s="1"/>
  <c r="CL74" i="33" s="1"/>
  <c r="CN74" i="33" s="1"/>
  <c r="CP74" i="33" s="1"/>
  <c r="CR74" i="33" s="1"/>
  <c r="CT74" i="33" s="1"/>
  <c r="CV74" i="33" s="1"/>
  <c r="CX74" i="33" s="1"/>
  <c r="CZ74" i="33" s="1"/>
  <c r="DB74" i="33" s="1"/>
  <c r="DD74" i="33" s="1"/>
  <c r="DF74" i="33" s="1"/>
  <c r="DH74" i="33" s="1"/>
  <c r="DJ74" i="33" s="1"/>
  <c r="DL74" i="33" s="1"/>
  <c r="DN74" i="33" s="1"/>
  <c r="DP74" i="33" s="1"/>
  <c r="DR74" i="33" s="1"/>
  <c r="DT74" i="33" s="1"/>
  <c r="DV74" i="33" s="1"/>
  <c r="DX74" i="33" s="1"/>
  <c r="DZ74" i="33" s="1"/>
  <c r="EB74" i="33" s="1"/>
  <c r="ED74" i="33" s="1"/>
  <c r="EF74" i="33" s="1"/>
  <c r="EH74" i="33" s="1"/>
  <c r="EJ74" i="33" s="1"/>
  <c r="EL74" i="33" s="1"/>
  <c r="EN74" i="33" s="1"/>
  <c r="EP74" i="33" s="1"/>
  <c r="ER74" i="33" s="1"/>
  <c r="ET74" i="33" s="1"/>
  <c r="EV74" i="33" s="1"/>
  <c r="EX74" i="33" s="1"/>
  <c r="EZ74" i="33" s="1"/>
  <c r="FB74" i="33" s="1"/>
  <c r="FD74" i="33" s="1"/>
  <c r="FF74" i="33" s="1"/>
  <c r="FH74" i="33" s="1"/>
  <c r="F73" i="33"/>
  <c r="H73" i="33" s="1"/>
  <c r="J73" i="33" s="1"/>
  <c r="L73" i="33" s="1"/>
  <c r="N73" i="33" s="1"/>
  <c r="P73" i="33" s="1"/>
  <c r="R73" i="33" s="1"/>
  <c r="T73" i="33" s="1"/>
  <c r="V73" i="33" s="1"/>
  <c r="X73" i="33" s="1"/>
  <c r="Z73" i="33" s="1"/>
  <c r="AB73" i="33" s="1"/>
  <c r="AD73" i="33" s="1"/>
  <c r="AF73" i="33" s="1"/>
  <c r="AH73" i="33" s="1"/>
  <c r="AJ73" i="33" s="1"/>
  <c r="AL73" i="33" s="1"/>
  <c r="AN73" i="33" s="1"/>
  <c r="AP73" i="33" s="1"/>
  <c r="AR73" i="33" s="1"/>
  <c r="AT73" i="33" s="1"/>
  <c r="AV73" i="33" s="1"/>
  <c r="AX73" i="33" s="1"/>
  <c r="AZ73" i="33" s="1"/>
  <c r="BB73" i="33" s="1"/>
  <c r="BD73" i="33" s="1"/>
  <c r="BF73" i="33" s="1"/>
  <c r="BH73" i="33" s="1"/>
  <c r="BJ73" i="33" s="1"/>
  <c r="BL73" i="33" s="1"/>
  <c r="BN73" i="33" s="1"/>
  <c r="BP73" i="33" s="1"/>
  <c r="BR73" i="33" s="1"/>
  <c r="BT73" i="33" s="1"/>
  <c r="BV73" i="33" s="1"/>
  <c r="BX73" i="33" s="1"/>
  <c r="BZ73" i="33" s="1"/>
  <c r="CB73" i="33" s="1"/>
  <c r="CD73" i="33" s="1"/>
  <c r="CF73" i="33" s="1"/>
  <c r="CH73" i="33" s="1"/>
  <c r="CJ73" i="33" s="1"/>
  <c r="CL73" i="33" s="1"/>
  <c r="CN73" i="33" s="1"/>
  <c r="CP73" i="33" s="1"/>
  <c r="CR73" i="33" s="1"/>
  <c r="CT73" i="33" s="1"/>
  <c r="CV73" i="33" s="1"/>
  <c r="CX73" i="33" s="1"/>
  <c r="CZ73" i="33" s="1"/>
  <c r="DB73" i="33" s="1"/>
  <c r="DD73" i="33" s="1"/>
  <c r="DF73" i="33" s="1"/>
  <c r="DH73" i="33" s="1"/>
  <c r="DJ73" i="33" s="1"/>
  <c r="DL73" i="33" s="1"/>
  <c r="DN73" i="33" s="1"/>
  <c r="DP73" i="33" s="1"/>
  <c r="DR73" i="33" s="1"/>
  <c r="DT73" i="33" s="1"/>
  <c r="DV73" i="33" s="1"/>
  <c r="DX73" i="33" s="1"/>
  <c r="DZ73" i="33" s="1"/>
  <c r="EB73" i="33" s="1"/>
  <c r="ED73" i="33" s="1"/>
  <c r="EF73" i="33" s="1"/>
  <c r="EH73" i="33" s="1"/>
  <c r="EJ73" i="33" s="1"/>
  <c r="EL73" i="33" s="1"/>
  <c r="EN73" i="33" s="1"/>
  <c r="EP73" i="33" s="1"/>
  <c r="ER73" i="33" s="1"/>
  <c r="ET73" i="33" s="1"/>
  <c r="EV73" i="33" s="1"/>
  <c r="EX73" i="33" s="1"/>
  <c r="EZ73" i="33" s="1"/>
  <c r="FB73" i="33" s="1"/>
  <c r="FD73" i="33" s="1"/>
  <c r="FF73" i="33" s="1"/>
  <c r="FH73" i="33" s="1"/>
  <c r="F72" i="33"/>
  <c r="H72" i="33" s="1"/>
  <c r="J72" i="33" s="1"/>
  <c r="L72" i="33" s="1"/>
  <c r="N72" i="33" s="1"/>
  <c r="P72" i="33" s="1"/>
  <c r="R72" i="33" s="1"/>
  <c r="T72" i="33" s="1"/>
  <c r="V72" i="33" s="1"/>
  <c r="X72" i="33" s="1"/>
  <c r="Z72" i="33" s="1"/>
  <c r="AB72" i="33" s="1"/>
  <c r="AD72" i="33" s="1"/>
  <c r="AF72" i="33" s="1"/>
  <c r="AH72" i="33" s="1"/>
  <c r="AJ72" i="33" s="1"/>
  <c r="AL72" i="33" s="1"/>
  <c r="AN72" i="33" s="1"/>
  <c r="AP72" i="33" s="1"/>
  <c r="AR72" i="33" s="1"/>
  <c r="AT72" i="33" s="1"/>
  <c r="AV72" i="33" s="1"/>
  <c r="AX72" i="33" s="1"/>
  <c r="AZ72" i="33" s="1"/>
  <c r="BB72" i="33" s="1"/>
  <c r="BD72" i="33" s="1"/>
  <c r="BF72" i="33" s="1"/>
  <c r="BH72" i="33" s="1"/>
  <c r="BJ72" i="33" s="1"/>
  <c r="BL72" i="33" s="1"/>
  <c r="BN72" i="33" s="1"/>
  <c r="BP72" i="33" s="1"/>
  <c r="BR72" i="33" s="1"/>
  <c r="BT72" i="33" s="1"/>
  <c r="BV72" i="33" s="1"/>
  <c r="BX72" i="33" s="1"/>
  <c r="BZ72" i="33" s="1"/>
  <c r="CB72" i="33" s="1"/>
  <c r="CD72" i="33" s="1"/>
  <c r="CF72" i="33" s="1"/>
  <c r="CH72" i="33" s="1"/>
  <c r="CJ72" i="33" s="1"/>
  <c r="CL72" i="33" s="1"/>
  <c r="CN72" i="33" s="1"/>
  <c r="CP72" i="33" s="1"/>
  <c r="CR72" i="33" s="1"/>
  <c r="CT72" i="33" s="1"/>
  <c r="CV72" i="33" s="1"/>
  <c r="CX72" i="33" s="1"/>
  <c r="CZ72" i="33" s="1"/>
  <c r="DB72" i="33" s="1"/>
  <c r="DD72" i="33" s="1"/>
  <c r="DF72" i="33" s="1"/>
  <c r="DH72" i="33" s="1"/>
  <c r="DJ72" i="33" s="1"/>
  <c r="DL72" i="33" s="1"/>
  <c r="DN72" i="33" s="1"/>
  <c r="DP72" i="33" s="1"/>
  <c r="DR72" i="33" s="1"/>
  <c r="DT72" i="33" s="1"/>
  <c r="DV72" i="33" s="1"/>
  <c r="DX72" i="33" s="1"/>
  <c r="DZ72" i="33" s="1"/>
  <c r="EB72" i="33" s="1"/>
  <c r="ED72" i="33" s="1"/>
  <c r="EF72" i="33" s="1"/>
  <c r="EH72" i="33" s="1"/>
  <c r="EJ72" i="33" s="1"/>
  <c r="EL72" i="33" s="1"/>
  <c r="EN72" i="33" s="1"/>
  <c r="EP72" i="33" s="1"/>
  <c r="ER72" i="33" s="1"/>
  <c r="ET72" i="33" s="1"/>
  <c r="EV72" i="33" s="1"/>
  <c r="EX72" i="33" s="1"/>
  <c r="EZ72" i="33" s="1"/>
  <c r="FB72" i="33" s="1"/>
  <c r="FD72" i="33" s="1"/>
  <c r="FF72" i="33" s="1"/>
  <c r="FH72" i="33" s="1"/>
  <c r="F71" i="33"/>
  <c r="H71" i="33" s="1"/>
  <c r="J71" i="33" s="1"/>
  <c r="L71" i="33" s="1"/>
  <c r="N71" i="33" s="1"/>
  <c r="P71" i="33" s="1"/>
  <c r="R71" i="33" s="1"/>
  <c r="T71" i="33" s="1"/>
  <c r="V71" i="33" s="1"/>
  <c r="X71" i="33" s="1"/>
  <c r="Z71" i="33" s="1"/>
  <c r="AB71" i="33" s="1"/>
  <c r="AD71" i="33" s="1"/>
  <c r="AF71" i="33" s="1"/>
  <c r="AH71" i="33" s="1"/>
  <c r="AJ71" i="33" s="1"/>
  <c r="AL71" i="33" s="1"/>
  <c r="AN71" i="33" s="1"/>
  <c r="AP71" i="33" s="1"/>
  <c r="AR71" i="33" s="1"/>
  <c r="AT71" i="33" s="1"/>
  <c r="AV71" i="33" s="1"/>
  <c r="AX71" i="33" s="1"/>
  <c r="AZ71" i="33" s="1"/>
  <c r="BB71" i="33" s="1"/>
  <c r="BD71" i="33" s="1"/>
  <c r="BF71" i="33" s="1"/>
  <c r="BH71" i="33" s="1"/>
  <c r="BJ71" i="33" s="1"/>
  <c r="BL71" i="33" s="1"/>
  <c r="BN71" i="33" s="1"/>
  <c r="BP71" i="33" s="1"/>
  <c r="BR71" i="33" s="1"/>
  <c r="BT71" i="33" s="1"/>
  <c r="BV71" i="33" s="1"/>
  <c r="BX71" i="33" s="1"/>
  <c r="BZ71" i="33" s="1"/>
  <c r="CB71" i="33" s="1"/>
  <c r="CD71" i="33" s="1"/>
  <c r="CF71" i="33" s="1"/>
  <c r="CH71" i="33" s="1"/>
  <c r="CJ71" i="33" s="1"/>
  <c r="CL71" i="33" s="1"/>
  <c r="CN71" i="33" s="1"/>
  <c r="CP71" i="33" s="1"/>
  <c r="CR71" i="33" s="1"/>
  <c r="CT71" i="33" s="1"/>
  <c r="CV71" i="33" s="1"/>
  <c r="CX71" i="33" s="1"/>
  <c r="CZ71" i="33" s="1"/>
  <c r="DB71" i="33" s="1"/>
  <c r="DD71" i="33" s="1"/>
  <c r="DF71" i="33" s="1"/>
  <c r="DH71" i="33" s="1"/>
  <c r="DJ71" i="33" s="1"/>
  <c r="DL71" i="33" s="1"/>
  <c r="DN71" i="33" s="1"/>
  <c r="DP71" i="33" s="1"/>
  <c r="DR71" i="33" s="1"/>
  <c r="DT71" i="33" s="1"/>
  <c r="DV71" i="33" s="1"/>
  <c r="DX71" i="33" s="1"/>
  <c r="DZ71" i="33" s="1"/>
  <c r="EB71" i="33" s="1"/>
  <c r="ED71" i="33" s="1"/>
  <c r="EF71" i="33" s="1"/>
  <c r="EH71" i="33" s="1"/>
  <c r="EJ71" i="33" s="1"/>
  <c r="EL71" i="33" s="1"/>
  <c r="EN71" i="33" s="1"/>
  <c r="EP71" i="33" s="1"/>
  <c r="ER71" i="33" s="1"/>
  <c r="ET71" i="33" s="1"/>
  <c r="EV71" i="33" s="1"/>
  <c r="EX71" i="33" s="1"/>
  <c r="EZ71" i="33" s="1"/>
  <c r="FB71" i="33" s="1"/>
  <c r="FD71" i="33" s="1"/>
  <c r="FF71" i="33" s="1"/>
  <c r="FH71" i="33" s="1"/>
  <c r="F70" i="33"/>
  <c r="H70" i="33" s="1"/>
  <c r="J70" i="33" s="1"/>
  <c r="L70" i="33" s="1"/>
  <c r="N70" i="33" s="1"/>
  <c r="P70" i="33" s="1"/>
  <c r="R70" i="33" s="1"/>
  <c r="T70" i="33" s="1"/>
  <c r="V70" i="33" s="1"/>
  <c r="X70" i="33" s="1"/>
  <c r="Z70" i="33" s="1"/>
  <c r="AB70" i="33" s="1"/>
  <c r="AD70" i="33" s="1"/>
  <c r="AF70" i="33" s="1"/>
  <c r="AH70" i="33" s="1"/>
  <c r="AJ70" i="33" s="1"/>
  <c r="AL70" i="33" s="1"/>
  <c r="AN70" i="33" s="1"/>
  <c r="AP70" i="33" s="1"/>
  <c r="AR70" i="33" s="1"/>
  <c r="AT70" i="33" s="1"/>
  <c r="AV70" i="33" s="1"/>
  <c r="AX70" i="33" s="1"/>
  <c r="AZ70" i="33" s="1"/>
  <c r="BB70" i="33" s="1"/>
  <c r="BD70" i="33" s="1"/>
  <c r="BF70" i="33" s="1"/>
  <c r="BH70" i="33" s="1"/>
  <c r="BJ70" i="33" s="1"/>
  <c r="BL70" i="33" s="1"/>
  <c r="BN70" i="33" s="1"/>
  <c r="BP70" i="33" s="1"/>
  <c r="BR70" i="33" s="1"/>
  <c r="BT70" i="33" s="1"/>
  <c r="BV70" i="33" s="1"/>
  <c r="BX70" i="33" s="1"/>
  <c r="BZ70" i="33" s="1"/>
  <c r="CB70" i="33" s="1"/>
  <c r="CD70" i="33" s="1"/>
  <c r="CF70" i="33" s="1"/>
  <c r="CH70" i="33" s="1"/>
  <c r="CJ70" i="33" s="1"/>
  <c r="CL70" i="33" s="1"/>
  <c r="CN70" i="33" s="1"/>
  <c r="CP70" i="33" s="1"/>
  <c r="CR70" i="33" s="1"/>
  <c r="CT70" i="33" s="1"/>
  <c r="CV70" i="33" s="1"/>
  <c r="CX70" i="33" s="1"/>
  <c r="CZ70" i="33" s="1"/>
  <c r="DB70" i="33" s="1"/>
  <c r="DD70" i="33" s="1"/>
  <c r="DF70" i="33" s="1"/>
  <c r="DH70" i="33" s="1"/>
  <c r="DJ70" i="33" s="1"/>
  <c r="DL70" i="33" s="1"/>
  <c r="DN70" i="33" s="1"/>
  <c r="DP70" i="33" s="1"/>
  <c r="DR70" i="33" s="1"/>
  <c r="DT70" i="33" s="1"/>
  <c r="DV70" i="33" s="1"/>
  <c r="DX70" i="33" s="1"/>
  <c r="DZ70" i="33" s="1"/>
  <c r="EB70" i="33" s="1"/>
  <c r="ED70" i="33" s="1"/>
  <c r="EF70" i="33" s="1"/>
  <c r="EH70" i="33" s="1"/>
  <c r="EJ70" i="33" s="1"/>
  <c r="EL70" i="33" s="1"/>
  <c r="EN70" i="33" s="1"/>
  <c r="EP70" i="33" s="1"/>
  <c r="ER70" i="33" s="1"/>
  <c r="ET70" i="33" s="1"/>
  <c r="EV70" i="33" s="1"/>
  <c r="EX70" i="33" s="1"/>
  <c r="EZ70" i="33" s="1"/>
  <c r="FB70" i="33" s="1"/>
  <c r="FD70" i="33" s="1"/>
  <c r="FF70" i="33" s="1"/>
  <c r="FH70" i="33" s="1"/>
  <c r="F69" i="33"/>
  <c r="H69" i="33" s="1"/>
  <c r="J69" i="33" s="1"/>
  <c r="L69" i="33" s="1"/>
  <c r="N69" i="33" s="1"/>
  <c r="P69" i="33" s="1"/>
  <c r="R69" i="33" s="1"/>
  <c r="T69" i="33" s="1"/>
  <c r="V69" i="33" s="1"/>
  <c r="X69" i="33" s="1"/>
  <c r="Z69" i="33" s="1"/>
  <c r="AB69" i="33" s="1"/>
  <c r="AD69" i="33" s="1"/>
  <c r="AF69" i="33" s="1"/>
  <c r="AH69" i="33" s="1"/>
  <c r="AJ69" i="33" s="1"/>
  <c r="AL69" i="33" s="1"/>
  <c r="AN69" i="33" s="1"/>
  <c r="AP69" i="33" s="1"/>
  <c r="AR69" i="33" s="1"/>
  <c r="AT69" i="33" s="1"/>
  <c r="AV69" i="33" s="1"/>
  <c r="AX69" i="33" s="1"/>
  <c r="AZ69" i="33" s="1"/>
  <c r="BB69" i="33" s="1"/>
  <c r="BD69" i="33" s="1"/>
  <c r="BF69" i="33" s="1"/>
  <c r="BH69" i="33" s="1"/>
  <c r="BJ69" i="33" s="1"/>
  <c r="BL69" i="33" s="1"/>
  <c r="BN69" i="33" s="1"/>
  <c r="BP69" i="33" s="1"/>
  <c r="BR69" i="33" s="1"/>
  <c r="BT69" i="33" s="1"/>
  <c r="BV69" i="33" s="1"/>
  <c r="BX69" i="33" s="1"/>
  <c r="BZ69" i="33" s="1"/>
  <c r="CB69" i="33" s="1"/>
  <c r="CD69" i="33" s="1"/>
  <c r="CF69" i="33" s="1"/>
  <c r="CH69" i="33" s="1"/>
  <c r="CJ69" i="33" s="1"/>
  <c r="CL69" i="33" s="1"/>
  <c r="CN69" i="33" s="1"/>
  <c r="CP69" i="33" s="1"/>
  <c r="CR69" i="33" s="1"/>
  <c r="CT69" i="33" s="1"/>
  <c r="CV69" i="33" s="1"/>
  <c r="CX69" i="33" s="1"/>
  <c r="CZ69" i="33" s="1"/>
  <c r="DB69" i="33" s="1"/>
  <c r="DD69" i="33" s="1"/>
  <c r="DF69" i="33" s="1"/>
  <c r="DH69" i="33" s="1"/>
  <c r="DJ69" i="33" s="1"/>
  <c r="DL69" i="33" s="1"/>
  <c r="DN69" i="33" s="1"/>
  <c r="DP69" i="33" s="1"/>
  <c r="DR69" i="33" s="1"/>
  <c r="DT69" i="33" s="1"/>
  <c r="DV69" i="33" s="1"/>
  <c r="DX69" i="33" s="1"/>
  <c r="DZ69" i="33" s="1"/>
  <c r="EB69" i="33" s="1"/>
  <c r="ED69" i="33" s="1"/>
  <c r="EF69" i="33" s="1"/>
  <c r="EH69" i="33" s="1"/>
  <c r="EJ69" i="33" s="1"/>
  <c r="EL69" i="33" s="1"/>
  <c r="EN69" i="33" s="1"/>
  <c r="EP69" i="33" s="1"/>
  <c r="ER69" i="33" s="1"/>
  <c r="ET69" i="33" s="1"/>
  <c r="EV69" i="33" s="1"/>
  <c r="EX69" i="33" s="1"/>
  <c r="EZ69" i="33" s="1"/>
  <c r="FB69" i="33" s="1"/>
  <c r="FD69" i="33" s="1"/>
  <c r="FF69" i="33" s="1"/>
  <c r="FH69" i="33" s="1"/>
  <c r="F68" i="33"/>
  <c r="H68" i="33" s="1"/>
  <c r="J68" i="33" s="1"/>
  <c r="L68" i="33" s="1"/>
  <c r="N68" i="33" s="1"/>
  <c r="P68" i="33" s="1"/>
  <c r="R68" i="33" s="1"/>
  <c r="T68" i="33" s="1"/>
  <c r="V68" i="33" s="1"/>
  <c r="X68" i="33" s="1"/>
  <c r="Z68" i="33" s="1"/>
  <c r="AB68" i="33" s="1"/>
  <c r="AD68" i="33" s="1"/>
  <c r="AF68" i="33" s="1"/>
  <c r="AH68" i="33" s="1"/>
  <c r="AJ68" i="33" s="1"/>
  <c r="AL68" i="33" s="1"/>
  <c r="AN68" i="33" s="1"/>
  <c r="AP68" i="33" s="1"/>
  <c r="AR68" i="33" s="1"/>
  <c r="AT68" i="33" s="1"/>
  <c r="AV68" i="33" s="1"/>
  <c r="AX68" i="33" s="1"/>
  <c r="AZ68" i="33" s="1"/>
  <c r="BB68" i="33" s="1"/>
  <c r="BD68" i="33" s="1"/>
  <c r="BF68" i="33" s="1"/>
  <c r="BH68" i="33" s="1"/>
  <c r="BJ68" i="33" s="1"/>
  <c r="BL68" i="33" s="1"/>
  <c r="BN68" i="33" s="1"/>
  <c r="BP68" i="33" s="1"/>
  <c r="BR68" i="33" s="1"/>
  <c r="BT68" i="33" s="1"/>
  <c r="BV68" i="33" s="1"/>
  <c r="BX68" i="33" s="1"/>
  <c r="BZ68" i="33" s="1"/>
  <c r="CB68" i="33" s="1"/>
  <c r="CD68" i="33" s="1"/>
  <c r="CF68" i="33" s="1"/>
  <c r="CH68" i="33" s="1"/>
  <c r="CJ68" i="33" s="1"/>
  <c r="CL68" i="33" s="1"/>
  <c r="CN68" i="33" s="1"/>
  <c r="CP68" i="33" s="1"/>
  <c r="CR68" i="33" s="1"/>
  <c r="CT68" i="33" s="1"/>
  <c r="CV68" i="33" s="1"/>
  <c r="CX68" i="33" s="1"/>
  <c r="CZ68" i="33" s="1"/>
  <c r="DB68" i="33" s="1"/>
  <c r="DD68" i="33" s="1"/>
  <c r="DF68" i="33" s="1"/>
  <c r="DH68" i="33" s="1"/>
  <c r="DJ68" i="33" s="1"/>
  <c r="DL68" i="33" s="1"/>
  <c r="DN68" i="33" s="1"/>
  <c r="DP68" i="33" s="1"/>
  <c r="DR68" i="33" s="1"/>
  <c r="DT68" i="33" s="1"/>
  <c r="DV68" i="33" s="1"/>
  <c r="DX68" i="33" s="1"/>
  <c r="DZ68" i="33" s="1"/>
  <c r="EB68" i="33" s="1"/>
  <c r="ED68" i="33" s="1"/>
  <c r="EF68" i="33" s="1"/>
  <c r="EH68" i="33" s="1"/>
  <c r="EJ68" i="33" s="1"/>
  <c r="EL68" i="33" s="1"/>
  <c r="EN68" i="33" s="1"/>
  <c r="EP68" i="33" s="1"/>
  <c r="ER68" i="33" s="1"/>
  <c r="ET68" i="33" s="1"/>
  <c r="EV68" i="33" s="1"/>
  <c r="EX68" i="33" s="1"/>
  <c r="EZ68" i="33" s="1"/>
  <c r="FB68" i="33" s="1"/>
  <c r="FD68" i="33" s="1"/>
  <c r="FF68" i="33" s="1"/>
  <c r="FH68" i="33" s="1"/>
  <c r="F67" i="33"/>
  <c r="H67" i="33" s="1"/>
  <c r="J67" i="33" s="1"/>
  <c r="L67" i="33" s="1"/>
  <c r="N67" i="33" s="1"/>
  <c r="P67" i="33" s="1"/>
  <c r="R67" i="33" s="1"/>
  <c r="T67" i="33" s="1"/>
  <c r="V67" i="33" s="1"/>
  <c r="X67" i="33" s="1"/>
  <c r="Z67" i="33" s="1"/>
  <c r="AB67" i="33" s="1"/>
  <c r="AD67" i="33" s="1"/>
  <c r="AF67" i="33" s="1"/>
  <c r="AH67" i="33" s="1"/>
  <c r="AJ67" i="33" s="1"/>
  <c r="AL67" i="33" s="1"/>
  <c r="AN67" i="33" s="1"/>
  <c r="AP67" i="33" s="1"/>
  <c r="AR67" i="33" s="1"/>
  <c r="AT67" i="33" s="1"/>
  <c r="AV67" i="33" s="1"/>
  <c r="AX67" i="33" s="1"/>
  <c r="AZ67" i="33" s="1"/>
  <c r="BB67" i="33" s="1"/>
  <c r="BD67" i="33" s="1"/>
  <c r="BF67" i="33" s="1"/>
  <c r="BH67" i="33" s="1"/>
  <c r="BJ67" i="33" s="1"/>
  <c r="BL67" i="33" s="1"/>
  <c r="BN67" i="33" s="1"/>
  <c r="BP67" i="33" s="1"/>
  <c r="BR67" i="33" s="1"/>
  <c r="BT67" i="33" s="1"/>
  <c r="BV67" i="33" s="1"/>
  <c r="BX67" i="33" s="1"/>
  <c r="BZ67" i="33" s="1"/>
  <c r="CB67" i="33" s="1"/>
  <c r="CD67" i="33" s="1"/>
  <c r="CF67" i="33" s="1"/>
  <c r="CH67" i="33" s="1"/>
  <c r="CJ67" i="33" s="1"/>
  <c r="CL67" i="33" s="1"/>
  <c r="CN67" i="33" s="1"/>
  <c r="CP67" i="33" s="1"/>
  <c r="CR67" i="33" s="1"/>
  <c r="CT67" i="33" s="1"/>
  <c r="CV67" i="33" s="1"/>
  <c r="CX67" i="33" s="1"/>
  <c r="CZ67" i="33" s="1"/>
  <c r="DB67" i="33" s="1"/>
  <c r="DD67" i="33" s="1"/>
  <c r="DF67" i="33" s="1"/>
  <c r="DH67" i="33" s="1"/>
  <c r="DJ67" i="33" s="1"/>
  <c r="DL67" i="33" s="1"/>
  <c r="DN67" i="33" s="1"/>
  <c r="DP67" i="33" s="1"/>
  <c r="DR67" i="33" s="1"/>
  <c r="DT67" i="33" s="1"/>
  <c r="DV67" i="33" s="1"/>
  <c r="DX67" i="33" s="1"/>
  <c r="DZ67" i="33" s="1"/>
  <c r="EB67" i="33" s="1"/>
  <c r="ED67" i="33" s="1"/>
  <c r="EF67" i="33" s="1"/>
  <c r="EH67" i="33" s="1"/>
  <c r="EJ67" i="33" s="1"/>
  <c r="EL67" i="33" s="1"/>
  <c r="EN67" i="33" s="1"/>
  <c r="EP67" i="33" s="1"/>
  <c r="ER67" i="33" s="1"/>
  <c r="ET67" i="33" s="1"/>
  <c r="EV67" i="33" s="1"/>
  <c r="EX67" i="33" s="1"/>
  <c r="EZ67" i="33" s="1"/>
  <c r="FB67" i="33" s="1"/>
  <c r="FD67" i="33" s="1"/>
  <c r="FF67" i="33" s="1"/>
  <c r="FH67" i="33" s="1"/>
  <c r="F66" i="33"/>
  <c r="H66" i="33" s="1"/>
  <c r="J66" i="33" s="1"/>
  <c r="L66" i="33" s="1"/>
  <c r="N66" i="33" s="1"/>
  <c r="P66" i="33" s="1"/>
  <c r="R66" i="33" s="1"/>
  <c r="T66" i="33" s="1"/>
  <c r="V66" i="33" s="1"/>
  <c r="X66" i="33" s="1"/>
  <c r="Z66" i="33" s="1"/>
  <c r="AB66" i="33" s="1"/>
  <c r="AD66" i="33" s="1"/>
  <c r="AF66" i="33" s="1"/>
  <c r="AH66" i="33" s="1"/>
  <c r="AJ66" i="33" s="1"/>
  <c r="AL66" i="33" s="1"/>
  <c r="AN66" i="33" s="1"/>
  <c r="AP66" i="33" s="1"/>
  <c r="AR66" i="33" s="1"/>
  <c r="AT66" i="33" s="1"/>
  <c r="AV66" i="33" s="1"/>
  <c r="AX66" i="33" s="1"/>
  <c r="AZ66" i="33" s="1"/>
  <c r="BB66" i="33" s="1"/>
  <c r="BD66" i="33" s="1"/>
  <c r="BF66" i="33" s="1"/>
  <c r="BH66" i="33" s="1"/>
  <c r="BJ66" i="33" s="1"/>
  <c r="BL66" i="33" s="1"/>
  <c r="BN66" i="33" s="1"/>
  <c r="BP66" i="33" s="1"/>
  <c r="BR66" i="33" s="1"/>
  <c r="BT66" i="33" s="1"/>
  <c r="BV66" i="33" s="1"/>
  <c r="BX66" i="33" s="1"/>
  <c r="BZ66" i="33" s="1"/>
  <c r="CB66" i="33" s="1"/>
  <c r="CD66" i="33" s="1"/>
  <c r="CF66" i="33" s="1"/>
  <c r="CH66" i="33" s="1"/>
  <c r="CJ66" i="33" s="1"/>
  <c r="CL66" i="33" s="1"/>
  <c r="CN66" i="33" s="1"/>
  <c r="CP66" i="33" s="1"/>
  <c r="CR66" i="33" s="1"/>
  <c r="CT66" i="33" s="1"/>
  <c r="CV66" i="33" s="1"/>
  <c r="CX66" i="33" s="1"/>
  <c r="CZ66" i="33" s="1"/>
  <c r="DB66" i="33" s="1"/>
  <c r="DD66" i="33" s="1"/>
  <c r="DF66" i="33" s="1"/>
  <c r="DH66" i="33" s="1"/>
  <c r="DJ66" i="33" s="1"/>
  <c r="DL66" i="33" s="1"/>
  <c r="DN66" i="33" s="1"/>
  <c r="DP66" i="33" s="1"/>
  <c r="DR66" i="33" s="1"/>
  <c r="DT66" i="33" s="1"/>
  <c r="DV66" i="33" s="1"/>
  <c r="DX66" i="33" s="1"/>
  <c r="DZ66" i="33" s="1"/>
  <c r="EB66" i="33" s="1"/>
  <c r="ED66" i="33" s="1"/>
  <c r="EF66" i="33" s="1"/>
  <c r="EH66" i="33" s="1"/>
  <c r="EJ66" i="33" s="1"/>
  <c r="EL66" i="33" s="1"/>
  <c r="EN66" i="33" s="1"/>
  <c r="EP66" i="33" s="1"/>
  <c r="ER66" i="33" s="1"/>
  <c r="ET66" i="33" s="1"/>
  <c r="EV66" i="33" s="1"/>
  <c r="EX66" i="33" s="1"/>
  <c r="EZ66" i="33" s="1"/>
  <c r="FB66" i="33" s="1"/>
  <c r="FD66" i="33" s="1"/>
  <c r="FF66" i="33" s="1"/>
  <c r="FH66" i="33" s="1"/>
  <c r="F65" i="33"/>
  <c r="H65" i="33" s="1"/>
  <c r="J65" i="33" s="1"/>
  <c r="L65" i="33" s="1"/>
  <c r="N65" i="33" s="1"/>
  <c r="P65" i="33" s="1"/>
  <c r="R65" i="33" s="1"/>
  <c r="T65" i="33" s="1"/>
  <c r="V65" i="33" s="1"/>
  <c r="X65" i="33" s="1"/>
  <c r="Z65" i="33" s="1"/>
  <c r="AB65" i="33" s="1"/>
  <c r="AD65" i="33" s="1"/>
  <c r="AF65" i="33" s="1"/>
  <c r="AH65" i="33" s="1"/>
  <c r="AJ65" i="33" s="1"/>
  <c r="AL65" i="33" s="1"/>
  <c r="AN65" i="33" s="1"/>
  <c r="AP65" i="33" s="1"/>
  <c r="AR65" i="33" s="1"/>
  <c r="AT65" i="33" s="1"/>
  <c r="AV65" i="33" s="1"/>
  <c r="AX65" i="33" s="1"/>
  <c r="AZ65" i="33" s="1"/>
  <c r="BB65" i="33" s="1"/>
  <c r="BD65" i="33" s="1"/>
  <c r="BF65" i="33" s="1"/>
  <c r="BH65" i="33" s="1"/>
  <c r="BJ65" i="33" s="1"/>
  <c r="BL65" i="33" s="1"/>
  <c r="BN65" i="33" s="1"/>
  <c r="BP65" i="33" s="1"/>
  <c r="BR65" i="33" s="1"/>
  <c r="BT65" i="33" s="1"/>
  <c r="BV65" i="33" s="1"/>
  <c r="BX65" i="33" s="1"/>
  <c r="BZ65" i="33" s="1"/>
  <c r="CB65" i="33" s="1"/>
  <c r="CD65" i="33" s="1"/>
  <c r="CF65" i="33" s="1"/>
  <c r="CH65" i="33" s="1"/>
  <c r="CJ65" i="33" s="1"/>
  <c r="CL65" i="33" s="1"/>
  <c r="CN65" i="33" s="1"/>
  <c r="CP65" i="33" s="1"/>
  <c r="CR65" i="33" s="1"/>
  <c r="CT65" i="33" s="1"/>
  <c r="CV65" i="33" s="1"/>
  <c r="CX65" i="33" s="1"/>
  <c r="CZ65" i="33" s="1"/>
  <c r="DB65" i="33" s="1"/>
  <c r="DD65" i="33" s="1"/>
  <c r="DF65" i="33" s="1"/>
  <c r="DH65" i="33" s="1"/>
  <c r="DJ65" i="33" s="1"/>
  <c r="DL65" i="33" s="1"/>
  <c r="DN65" i="33" s="1"/>
  <c r="DP65" i="33" s="1"/>
  <c r="DR65" i="33" s="1"/>
  <c r="DT65" i="33" s="1"/>
  <c r="DV65" i="33" s="1"/>
  <c r="DX65" i="33" s="1"/>
  <c r="DZ65" i="33" s="1"/>
  <c r="EB65" i="33" s="1"/>
  <c r="ED65" i="33" s="1"/>
  <c r="EF65" i="33" s="1"/>
  <c r="EH65" i="33" s="1"/>
  <c r="EJ65" i="33" s="1"/>
  <c r="EL65" i="33" s="1"/>
  <c r="EN65" i="33" s="1"/>
  <c r="EP65" i="33" s="1"/>
  <c r="ER65" i="33" s="1"/>
  <c r="ET65" i="33" s="1"/>
  <c r="EV65" i="33" s="1"/>
  <c r="EX65" i="33" s="1"/>
  <c r="EZ65" i="33" s="1"/>
  <c r="FB65" i="33" s="1"/>
  <c r="FD65" i="33" s="1"/>
  <c r="FF65" i="33" s="1"/>
  <c r="FH65" i="33" s="1"/>
  <c r="F64" i="33"/>
  <c r="H64" i="33" s="1"/>
  <c r="J64" i="33" s="1"/>
  <c r="L64" i="33" s="1"/>
  <c r="N64" i="33" s="1"/>
  <c r="P64" i="33" s="1"/>
  <c r="R64" i="33" s="1"/>
  <c r="T64" i="33" s="1"/>
  <c r="V64" i="33" s="1"/>
  <c r="X64" i="33" s="1"/>
  <c r="Z64" i="33" s="1"/>
  <c r="AB64" i="33" s="1"/>
  <c r="AD64" i="33" s="1"/>
  <c r="AF64" i="33" s="1"/>
  <c r="AH64" i="33" s="1"/>
  <c r="AJ64" i="33" s="1"/>
  <c r="AL64" i="33" s="1"/>
  <c r="AN64" i="33" s="1"/>
  <c r="AP64" i="33" s="1"/>
  <c r="AR64" i="33" s="1"/>
  <c r="AT64" i="33" s="1"/>
  <c r="AV64" i="33" s="1"/>
  <c r="AX64" i="33" s="1"/>
  <c r="AZ64" i="33" s="1"/>
  <c r="BB64" i="33" s="1"/>
  <c r="BD64" i="33" s="1"/>
  <c r="BF64" i="33" s="1"/>
  <c r="BH64" i="33" s="1"/>
  <c r="BJ64" i="33" s="1"/>
  <c r="BL64" i="33" s="1"/>
  <c r="BN64" i="33" s="1"/>
  <c r="BP64" i="33" s="1"/>
  <c r="BR64" i="33" s="1"/>
  <c r="BT64" i="33" s="1"/>
  <c r="BV64" i="33" s="1"/>
  <c r="BX64" i="33" s="1"/>
  <c r="BZ64" i="33" s="1"/>
  <c r="CB64" i="33" s="1"/>
  <c r="CD64" i="33" s="1"/>
  <c r="CF64" i="33" s="1"/>
  <c r="CH64" i="33" s="1"/>
  <c r="CJ64" i="33" s="1"/>
  <c r="CL64" i="33" s="1"/>
  <c r="CN64" i="33" s="1"/>
  <c r="CP64" i="33" s="1"/>
  <c r="CR64" i="33" s="1"/>
  <c r="CT64" i="33" s="1"/>
  <c r="CV64" i="33" s="1"/>
  <c r="CX64" i="33" s="1"/>
  <c r="CZ64" i="33" s="1"/>
  <c r="DB64" i="33" s="1"/>
  <c r="DD64" i="33" s="1"/>
  <c r="DF64" i="33" s="1"/>
  <c r="DH64" i="33" s="1"/>
  <c r="DJ64" i="33" s="1"/>
  <c r="DL64" i="33" s="1"/>
  <c r="DN64" i="33" s="1"/>
  <c r="DP64" i="33" s="1"/>
  <c r="DR64" i="33" s="1"/>
  <c r="DT64" i="33" s="1"/>
  <c r="DV64" i="33" s="1"/>
  <c r="DX64" i="33" s="1"/>
  <c r="DZ64" i="33" s="1"/>
  <c r="EB64" i="33" s="1"/>
  <c r="ED64" i="33" s="1"/>
  <c r="EF64" i="33" s="1"/>
  <c r="EH64" i="33" s="1"/>
  <c r="EJ64" i="33" s="1"/>
  <c r="EL64" i="33" s="1"/>
  <c r="EN64" i="33" s="1"/>
  <c r="EP64" i="33" s="1"/>
  <c r="ER64" i="33" s="1"/>
  <c r="ET64" i="33" s="1"/>
  <c r="EV64" i="33" s="1"/>
  <c r="EX64" i="33" s="1"/>
  <c r="EZ64" i="33" s="1"/>
  <c r="FB64" i="33" s="1"/>
  <c r="FD64" i="33" s="1"/>
  <c r="FF64" i="33" s="1"/>
  <c r="FH64" i="33" s="1"/>
  <c r="F63" i="33"/>
  <c r="H63" i="33" s="1"/>
  <c r="J63" i="33" s="1"/>
  <c r="L63" i="33" s="1"/>
  <c r="N63" i="33" s="1"/>
  <c r="P63" i="33" s="1"/>
  <c r="R63" i="33" s="1"/>
  <c r="T63" i="33" s="1"/>
  <c r="V63" i="33" s="1"/>
  <c r="X63" i="33" s="1"/>
  <c r="Z63" i="33" s="1"/>
  <c r="AB63" i="33" s="1"/>
  <c r="AD63" i="33" s="1"/>
  <c r="AF63" i="33" s="1"/>
  <c r="AH63" i="33" s="1"/>
  <c r="AJ63" i="33" s="1"/>
  <c r="AL63" i="33" s="1"/>
  <c r="AN63" i="33" s="1"/>
  <c r="AP63" i="33" s="1"/>
  <c r="AR63" i="33" s="1"/>
  <c r="AT63" i="33" s="1"/>
  <c r="AV63" i="33" s="1"/>
  <c r="AX63" i="33" s="1"/>
  <c r="AZ63" i="33" s="1"/>
  <c r="BB63" i="33" s="1"/>
  <c r="BD63" i="33" s="1"/>
  <c r="BF63" i="33" s="1"/>
  <c r="BH63" i="33" s="1"/>
  <c r="BJ63" i="33" s="1"/>
  <c r="BL63" i="33" s="1"/>
  <c r="BN63" i="33" s="1"/>
  <c r="BP63" i="33" s="1"/>
  <c r="BR63" i="33" s="1"/>
  <c r="BT63" i="33" s="1"/>
  <c r="BV63" i="33" s="1"/>
  <c r="BX63" i="33" s="1"/>
  <c r="BZ63" i="33" s="1"/>
  <c r="CB63" i="33" s="1"/>
  <c r="CD63" i="33" s="1"/>
  <c r="CF63" i="33" s="1"/>
  <c r="CH63" i="33" s="1"/>
  <c r="CJ63" i="33" s="1"/>
  <c r="CL63" i="33" s="1"/>
  <c r="CN63" i="33" s="1"/>
  <c r="CP63" i="33" s="1"/>
  <c r="CR63" i="33" s="1"/>
  <c r="CT63" i="33" s="1"/>
  <c r="CV63" i="33" s="1"/>
  <c r="CX63" i="33" s="1"/>
  <c r="CZ63" i="33" s="1"/>
  <c r="DB63" i="33" s="1"/>
  <c r="DD63" i="33" s="1"/>
  <c r="DF63" i="33" s="1"/>
  <c r="DH63" i="33" s="1"/>
  <c r="DJ63" i="33" s="1"/>
  <c r="DL63" i="33" s="1"/>
  <c r="DN63" i="33" s="1"/>
  <c r="DP63" i="33" s="1"/>
  <c r="DR63" i="33" s="1"/>
  <c r="DT63" i="33" s="1"/>
  <c r="DV63" i="33" s="1"/>
  <c r="DX63" i="33" s="1"/>
  <c r="DZ63" i="33" s="1"/>
  <c r="EB63" i="33" s="1"/>
  <c r="ED63" i="33" s="1"/>
  <c r="EF63" i="33" s="1"/>
  <c r="EH63" i="33" s="1"/>
  <c r="EJ63" i="33" s="1"/>
  <c r="EL63" i="33" s="1"/>
  <c r="EN63" i="33" s="1"/>
  <c r="EP63" i="33" s="1"/>
  <c r="ER63" i="33" s="1"/>
  <c r="ET63" i="33" s="1"/>
  <c r="EV63" i="33" s="1"/>
  <c r="EX63" i="33" s="1"/>
  <c r="EZ63" i="33" s="1"/>
  <c r="FB63" i="33" s="1"/>
  <c r="FD63" i="33" s="1"/>
  <c r="FF63" i="33" s="1"/>
  <c r="FH63" i="33" s="1"/>
  <c r="F62" i="33"/>
  <c r="H62" i="33" s="1"/>
  <c r="J62" i="33" s="1"/>
  <c r="L62" i="33" s="1"/>
  <c r="N62" i="33" s="1"/>
  <c r="P62" i="33" s="1"/>
  <c r="R62" i="33" s="1"/>
  <c r="T62" i="33" s="1"/>
  <c r="V62" i="33" s="1"/>
  <c r="X62" i="33" s="1"/>
  <c r="Z62" i="33" s="1"/>
  <c r="AB62" i="33" s="1"/>
  <c r="AD62" i="33" s="1"/>
  <c r="AF62" i="33" s="1"/>
  <c r="AH62" i="33" s="1"/>
  <c r="AJ62" i="33" s="1"/>
  <c r="AL62" i="33" s="1"/>
  <c r="AN62" i="33" s="1"/>
  <c r="AP62" i="33" s="1"/>
  <c r="AR62" i="33" s="1"/>
  <c r="AT62" i="33" s="1"/>
  <c r="AV62" i="33" s="1"/>
  <c r="AX62" i="33" s="1"/>
  <c r="AZ62" i="33" s="1"/>
  <c r="BB62" i="33" s="1"/>
  <c r="BD62" i="33" s="1"/>
  <c r="BF62" i="33" s="1"/>
  <c r="BH62" i="33" s="1"/>
  <c r="BJ62" i="33" s="1"/>
  <c r="BL62" i="33" s="1"/>
  <c r="BN62" i="33" s="1"/>
  <c r="BP62" i="33" s="1"/>
  <c r="BR62" i="33" s="1"/>
  <c r="BT62" i="33" s="1"/>
  <c r="BV62" i="33" s="1"/>
  <c r="BX62" i="33" s="1"/>
  <c r="BZ62" i="33" s="1"/>
  <c r="CB62" i="33" s="1"/>
  <c r="CD62" i="33" s="1"/>
  <c r="CF62" i="33" s="1"/>
  <c r="CH62" i="33" s="1"/>
  <c r="CJ62" i="33" s="1"/>
  <c r="CL62" i="33" s="1"/>
  <c r="CN62" i="33" s="1"/>
  <c r="CP62" i="33" s="1"/>
  <c r="CR62" i="33" s="1"/>
  <c r="CT62" i="33" s="1"/>
  <c r="CV62" i="33" s="1"/>
  <c r="CX62" i="33" s="1"/>
  <c r="CZ62" i="33" s="1"/>
  <c r="DB62" i="33" s="1"/>
  <c r="DD62" i="33" s="1"/>
  <c r="DF62" i="33" s="1"/>
  <c r="DH62" i="33" s="1"/>
  <c r="DJ62" i="33" s="1"/>
  <c r="DL62" i="33" s="1"/>
  <c r="DN62" i="33" s="1"/>
  <c r="DP62" i="33" s="1"/>
  <c r="DR62" i="33" s="1"/>
  <c r="DT62" i="33" s="1"/>
  <c r="DV62" i="33" s="1"/>
  <c r="DX62" i="33" s="1"/>
  <c r="DZ62" i="33" s="1"/>
  <c r="EB62" i="33" s="1"/>
  <c r="ED62" i="33" s="1"/>
  <c r="EF62" i="33" s="1"/>
  <c r="EH62" i="33" s="1"/>
  <c r="EJ62" i="33" s="1"/>
  <c r="EL62" i="33" s="1"/>
  <c r="EN62" i="33" s="1"/>
  <c r="EP62" i="33" s="1"/>
  <c r="ER62" i="33" s="1"/>
  <c r="ET62" i="33" s="1"/>
  <c r="EV62" i="33" s="1"/>
  <c r="EX62" i="33" s="1"/>
  <c r="EZ62" i="33" s="1"/>
  <c r="FB62" i="33" s="1"/>
  <c r="FD62" i="33" s="1"/>
  <c r="FF62" i="33" s="1"/>
  <c r="FH62" i="33" s="1"/>
  <c r="F61" i="33"/>
  <c r="H61" i="33" s="1"/>
  <c r="J61" i="33" s="1"/>
  <c r="L61" i="33" s="1"/>
  <c r="N61" i="33" s="1"/>
  <c r="P61" i="33" s="1"/>
  <c r="R61" i="33" s="1"/>
  <c r="T61" i="33" s="1"/>
  <c r="V61" i="33" s="1"/>
  <c r="X61" i="33" s="1"/>
  <c r="Z61" i="33" s="1"/>
  <c r="AB61" i="33" s="1"/>
  <c r="AD61" i="33" s="1"/>
  <c r="AF61" i="33" s="1"/>
  <c r="AH61" i="33" s="1"/>
  <c r="AJ61" i="33" s="1"/>
  <c r="AL61" i="33" s="1"/>
  <c r="AN61" i="33" s="1"/>
  <c r="AP61" i="33" s="1"/>
  <c r="AR61" i="33" s="1"/>
  <c r="AT61" i="33" s="1"/>
  <c r="AV61" i="33" s="1"/>
  <c r="AX61" i="33" s="1"/>
  <c r="AZ61" i="33" s="1"/>
  <c r="BB61" i="33" s="1"/>
  <c r="BD61" i="33" s="1"/>
  <c r="BF61" i="33" s="1"/>
  <c r="BH61" i="33" s="1"/>
  <c r="BJ61" i="33" s="1"/>
  <c r="BL61" i="33" s="1"/>
  <c r="BN61" i="33" s="1"/>
  <c r="BP61" i="33" s="1"/>
  <c r="BR61" i="33" s="1"/>
  <c r="BT61" i="33" s="1"/>
  <c r="BV61" i="33" s="1"/>
  <c r="BX61" i="33" s="1"/>
  <c r="BZ61" i="33" s="1"/>
  <c r="CB61" i="33" s="1"/>
  <c r="CD61" i="33" s="1"/>
  <c r="CF61" i="33" s="1"/>
  <c r="CH61" i="33" s="1"/>
  <c r="CJ61" i="33" s="1"/>
  <c r="CL61" i="33" s="1"/>
  <c r="CN61" i="33" s="1"/>
  <c r="CP61" i="33" s="1"/>
  <c r="CR61" i="33" s="1"/>
  <c r="CT61" i="33" s="1"/>
  <c r="CV61" i="33" s="1"/>
  <c r="CX61" i="33" s="1"/>
  <c r="CZ61" i="33" s="1"/>
  <c r="DB61" i="33" s="1"/>
  <c r="DD61" i="33" s="1"/>
  <c r="DF61" i="33" s="1"/>
  <c r="DH61" i="33" s="1"/>
  <c r="DJ61" i="33" s="1"/>
  <c r="DL61" i="33" s="1"/>
  <c r="DN61" i="33" s="1"/>
  <c r="DP61" i="33" s="1"/>
  <c r="DR61" i="33" s="1"/>
  <c r="DT61" i="33" s="1"/>
  <c r="DV61" i="33" s="1"/>
  <c r="DX61" i="33" s="1"/>
  <c r="DZ61" i="33" s="1"/>
  <c r="EB61" i="33" s="1"/>
  <c r="ED61" i="33" s="1"/>
  <c r="EF61" i="33" s="1"/>
  <c r="EH61" i="33" s="1"/>
  <c r="EJ61" i="33" s="1"/>
  <c r="EL61" i="33" s="1"/>
  <c r="EN61" i="33" s="1"/>
  <c r="EP61" i="33" s="1"/>
  <c r="ER61" i="33" s="1"/>
  <c r="ET61" i="33" s="1"/>
  <c r="EV61" i="33" s="1"/>
  <c r="EX61" i="33" s="1"/>
  <c r="EZ61" i="33" s="1"/>
  <c r="FB61" i="33" s="1"/>
  <c r="FD61" i="33" s="1"/>
  <c r="FF61" i="33" s="1"/>
  <c r="FH61" i="33" s="1"/>
  <c r="F60" i="33"/>
  <c r="H60" i="33" s="1"/>
  <c r="J60" i="33" s="1"/>
  <c r="L60" i="33" s="1"/>
  <c r="N60" i="33" s="1"/>
  <c r="P60" i="33" s="1"/>
  <c r="R60" i="33" s="1"/>
  <c r="T60" i="33" s="1"/>
  <c r="V60" i="33" s="1"/>
  <c r="X60" i="33" s="1"/>
  <c r="Z60" i="33" s="1"/>
  <c r="AB60" i="33" s="1"/>
  <c r="AD60" i="33" s="1"/>
  <c r="AF60" i="33" s="1"/>
  <c r="AH60" i="33" s="1"/>
  <c r="AJ60" i="33" s="1"/>
  <c r="AL60" i="33" s="1"/>
  <c r="AN60" i="33" s="1"/>
  <c r="AP60" i="33" s="1"/>
  <c r="AR60" i="33" s="1"/>
  <c r="AT60" i="33" s="1"/>
  <c r="AV60" i="33" s="1"/>
  <c r="AX60" i="33" s="1"/>
  <c r="AZ60" i="33" s="1"/>
  <c r="BB60" i="33" s="1"/>
  <c r="BD60" i="33" s="1"/>
  <c r="BF60" i="33" s="1"/>
  <c r="BH60" i="33" s="1"/>
  <c r="BJ60" i="33" s="1"/>
  <c r="BL60" i="33" s="1"/>
  <c r="BN60" i="33" s="1"/>
  <c r="BP60" i="33" s="1"/>
  <c r="BR60" i="33" s="1"/>
  <c r="BT60" i="33" s="1"/>
  <c r="BV60" i="33" s="1"/>
  <c r="BX60" i="33" s="1"/>
  <c r="BZ60" i="33" s="1"/>
  <c r="CB60" i="33" s="1"/>
  <c r="CD60" i="33" s="1"/>
  <c r="CF60" i="33" s="1"/>
  <c r="CH60" i="33" s="1"/>
  <c r="CJ60" i="33" s="1"/>
  <c r="CL60" i="33" s="1"/>
  <c r="CN60" i="33" s="1"/>
  <c r="CP60" i="33" s="1"/>
  <c r="CR60" i="33" s="1"/>
  <c r="CT60" i="33" s="1"/>
  <c r="CV60" i="33" s="1"/>
  <c r="CX60" i="33" s="1"/>
  <c r="CZ60" i="33" s="1"/>
  <c r="DB60" i="33" s="1"/>
  <c r="DD60" i="33" s="1"/>
  <c r="DF60" i="33" s="1"/>
  <c r="DH60" i="33" s="1"/>
  <c r="DJ60" i="33" s="1"/>
  <c r="DL60" i="33" s="1"/>
  <c r="DN60" i="33" s="1"/>
  <c r="DP60" i="33" s="1"/>
  <c r="DR60" i="33" s="1"/>
  <c r="DT60" i="33" s="1"/>
  <c r="DV60" i="33" s="1"/>
  <c r="DX60" i="33" s="1"/>
  <c r="DZ60" i="33" s="1"/>
  <c r="EB60" i="33" s="1"/>
  <c r="ED60" i="33" s="1"/>
  <c r="EF60" i="33" s="1"/>
  <c r="EH60" i="33" s="1"/>
  <c r="EJ60" i="33" s="1"/>
  <c r="EL60" i="33" s="1"/>
  <c r="EN60" i="33" s="1"/>
  <c r="EP60" i="33" s="1"/>
  <c r="ER60" i="33" s="1"/>
  <c r="ET60" i="33" s="1"/>
  <c r="EV60" i="33" s="1"/>
  <c r="EX60" i="33" s="1"/>
  <c r="EZ60" i="33" s="1"/>
  <c r="FB60" i="33" s="1"/>
  <c r="FD60" i="33" s="1"/>
  <c r="FF60" i="33" s="1"/>
  <c r="FH60" i="33" s="1"/>
  <c r="F59" i="33"/>
  <c r="H59" i="33" s="1"/>
  <c r="J59" i="33" s="1"/>
  <c r="L59" i="33" s="1"/>
  <c r="N59" i="33" s="1"/>
  <c r="P59" i="33" s="1"/>
  <c r="R59" i="33" s="1"/>
  <c r="T59" i="33" s="1"/>
  <c r="V59" i="33" s="1"/>
  <c r="X59" i="33" s="1"/>
  <c r="Z59" i="33" s="1"/>
  <c r="AB59" i="33" s="1"/>
  <c r="AD59" i="33" s="1"/>
  <c r="AF59" i="33" s="1"/>
  <c r="AH59" i="33" s="1"/>
  <c r="AJ59" i="33" s="1"/>
  <c r="AL59" i="33" s="1"/>
  <c r="AN59" i="33" s="1"/>
  <c r="AP59" i="33" s="1"/>
  <c r="AR59" i="33" s="1"/>
  <c r="AT59" i="33" s="1"/>
  <c r="AV59" i="33" s="1"/>
  <c r="AX59" i="33" s="1"/>
  <c r="AZ59" i="33" s="1"/>
  <c r="BB59" i="33" s="1"/>
  <c r="BD59" i="33" s="1"/>
  <c r="BF59" i="33" s="1"/>
  <c r="BH59" i="33" s="1"/>
  <c r="BJ59" i="33" s="1"/>
  <c r="BL59" i="33" s="1"/>
  <c r="BN59" i="33" s="1"/>
  <c r="BP59" i="33" s="1"/>
  <c r="BR59" i="33" s="1"/>
  <c r="BT59" i="33" s="1"/>
  <c r="BV59" i="33" s="1"/>
  <c r="BX59" i="33" s="1"/>
  <c r="BZ59" i="33" s="1"/>
  <c r="CB59" i="33" s="1"/>
  <c r="CD59" i="33" s="1"/>
  <c r="CF59" i="33" s="1"/>
  <c r="CH59" i="33" s="1"/>
  <c r="CJ59" i="33" s="1"/>
  <c r="CL59" i="33" s="1"/>
  <c r="CN59" i="33" s="1"/>
  <c r="CP59" i="33" s="1"/>
  <c r="CR59" i="33" s="1"/>
  <c r="CT59" i="33" s="1"/>
  <c r="CV59" i="33" s="1"/>
  <c r="CX59" i="33" s="1"/>
  <c r="CZ59" i="33" s="1"/>
  <c r="DB59" i="33" s="1"/>
  <c r="DD59" i="33" s="1"/>
  <c r="DF59" i="33" s="1"/>
  <c r="DH59" i="33" s="1"/>
  <c r="DJ59" i="33" s="1"/>
  <c r="DL59" i="33" s="1"/>
  <c r="DN59" i="33" s="1"/>
  <c r="DP59" i="33" s="1"/>
  <c r="DR59" i="33" s="1"/>
  <c r="DT59" i="33" s="1"/>
  <c r="DV59" i="33" s="1"/>
  <c r="DX59" i="33" s="1"/>
  <c r="DZ59" i="33" s="1"/>
  <c r="EB59" i="33" s="1"/>
  <c r="ED59" i="33" s="1"/>
  <c r="EF59" i="33" s="1"/>
  <c r="EH59" i="33" s="1"/>
  <c r="EJ59" i="33" s="1"/>
  <c r="EL59" i="33" s="1"/>
  <c r="EN59" i="33" s="1"/>
  <c r="EP59" i="33" s="1"/>
  <c r="ER59" i="33" s="1"/>
  <c r="ET59" i="33" s="1"/>
  <c r="EV59" i="33" s="1"/>
  <c r="EX59" i="33" s="1"/>
  <c r="EZ59" i="33" s="1"/>
  <c r="FB59" i="33" s="1"/>
  <c r="FD59" i="33" s="1"/>
  <c r="FF59" i="33" s="1"/>
  <c r="FH59" i="33" s="1"/>
  <c r="F58" i="33"/>
  <c r="H58" i="33" s="1"/>
  <c r="J58" i="33" s="1"/>
  <c r="L58" i="33" s="1"/>
  <c r="N58" i="33" s="1"/>
  <c r="P58" i="33" s="1"/>
  <c r="R58" i="33" s="1"/>
  <c r="T58" i="33" s="1"/>
  <c r="V58" i="33" s="1"/>
  <c r="X58" i="33" s="1"/>
  <c r="Z58" i="33" s="1"/>
  <c r="AB58" i="33" s="1"/>
  <c r="AD58" i="33" s="1"/>
  <c r="AF58" i="33" s="1"/>
  <c r="AH58" i="33" s="1"/>
  <c r="AJ58" i="33" s="1"/>
  <c r="AL58" i="33" s="1"/>
  <c r="AN58" i="33" s="1"/>
  <c r="AP58" i="33" s="1"/>
  <c r="AR58" i="33" s="1"/>
  <c r="AT58" i="33" s="1"/>
  <c r="AV58" i="33" s="1"/>
  <c r="AX58" i="33" s="1"/>
  <c r="AZ58" i="33" s="1"/>
  <c r="BB58" i="33" s="1"/>
  <c r="BD58" i="33" s="1"/>
  <c r="BF58" i="33" s="1"/>
  <c r="BH58" i="33" s="1"/>
  <c r="BJ58" i="33" s="1"/>
  <c r="BL58" i="33" s="1"/>
  <c r="BN58" i="33" s="1"/>
  <c r="BP58" i="33" s="1"/>
  <c r="BR58" i="33" s="1"/>
  <c r="BT58" i="33" s="1"/>
  <c r="BV58" i="33" s="1"/>
  <c r="BX58" i="33" s="1"/>
  <c r="BZ58" i="33" s="1"/>
  <c r="CB58" i="33" s="1"/>
  <c r="CD58" i="33" s="1"/>
  <c r="CF58" i="33" s="1"/>
  <c r="CH58" i="33" s="1"/>
  <c r="CJ58" i="33" s="1"/>
  <c r="CL58" i="33" s="1"/>
  <c r="CN58" i="33" s="1"/>
  <c r="CP58" i="33" s="1"/>
  <c r="CR58" i="33" s="1"/>
  <c r="CT58" i="33" s="1"/>
  <c r="CV58" i="33" s="1"/>
  <c r="CX58" i="33" s="1"/>
  <c r="CZ58" i="33" s="1"/>
  <c r="DB58" i="33" s="1"/>
  <c r="DD58" i="33" s="1"/>
  <c r="DF58" i="33" s="1"/>
  <c r="DH58" i="33" s="1"/>
  <c r="DJ58" i="33" s="1"/>
  <c r="DL58" i="33" s="1"/>
  <c r="DN58" i="33" s="1"/>
  <c r="DP58" i="33" s="1"/>
  <c r="DR58" i="33" s="1"/>
  <c r="DT58" i="33" s="1"/>
  <c r="DV58" i="33" s="1"/>
  <c r="DX58" i="33" s="1"/>
  <c r="DZ58" i="33" s="1"/>
  <c r="EB58" i="33" s="1"/>
  <c r="ED58" i="33" s="1"/>
  <c r="EF58" i="33" s="1"/>
  <c r="EH58" i="33" s="1"/>
  <c r="EJ58" i="33" s="1"/>
  <c r="EL58" i="33" s="1"/>
  <c r="EN58" i="33" s="1"/>
  <c r="EP58" i="33" s="1"/>
  <c r="ER58" i="33" s="1"/>
  <c r="ET58" i="33" s="1"/>
  <c r="EV58" i="33" s="1"/>
  <c r="EX58" i="33" s="1"/>
  <c r="EZ58" i="33" s="1"/>
  <c r="FB58" i="33" s="1"/>
  <c r="FD58" i="33" s="1"/>
  <c r="FF58" i="33" s="1"/>
  <c r="FH58" i="33" s="1"/>
  <c r="F57" i="33"/>
  <c r="H57" i="33" s="1"/>
  <c r="J57" i="33" s="1"/>
  <c r="L57" i="33" s="1"/>
  <c r="N57" i="33" s="1"/>
  <c r="P57" i="33" s="1"/>
  <c r="R57" i="33" s="1"/>
  <c r="T57" i="33" s="1"/>
  <c r="V57" i="33" s="1"/>
  <c r="X57" i="33" s="1"/>
  <c r="Z57" i="33" s="1"/>
  <c r="AB57" i="33" s="1"/>
  <c r="AD57" i="33" s="1"/>
  <c r="AF57" i="33" s="1"/>
  <c r="AH57" i="33" s="1"/>
  <c r="AJ57" i="33" s="1"/>
  <c r="AL57" i="33" s="1"/>
  <c r="AN57" i="33" s="1"/>
  <c r="AP57" i="33" s="1"/>
  <c r="AR57" i="33" s="1"/>
  <c r="AT57" i="33" s="1"/>
  <c r="AV57" i="33" s="1"/>
  <c r="AX57" i="33" s="1"/>
  <c r="AZ57" i="33" s="1"/>
  <c r="BB57" i="33" s="1"/>
  <c r="BD57" i="33" s="1"/>
  <c r="BF57" i="33" s="1"/>
  <c r="BH57" i="33" s="1"/>
  <c r="BJ57" i="33" s="1"/>
  <c r="BL57" i="33" s="1"/>
  <c r="BN57" i="33" s="1"/>
  <c r="BP57" i="33" s="1"/>
  <c r="BR57" i="33" s="1"/>
  <c r="BT57" i="33" s="1"/>
  <c r="BV57" i="33" s="1"/>
  <c r="BX57" i="33" s="1"/>
  <c r="BZ57" i="33" s="1"/>
  <c r="CB57" i="33" s="1"/>
  <c r="CD57" i="33" s="1"/>
  <c r="CF57" i="33" s="1"/>
  <c r="CH57" i="33" s="1"/>
  <c r="CJ57" i="33" s="1"/>
  <c r="CL57" i="33" s="1"/>
  <c r="CN57" i="33" s="1"/>
  <c r="CP57" i="33" s="1"/>
  <c r="CR57" i="33" s="1"/>
  <c r="CT57" i="33" s="1"/>
  <c r="CV57" i="33" s="1"/>
  <c r="CX57" i="33" s="1"/>
  <c r="CZ57" i="33" s="1"/>
  <c r="DB57" i="33" s="1"/>
  <c r="DD57" i="33" s="1"/>
  <c r="DF57" i="33" s="1"/>
  <c r="DH57" i="33" s="1"/>
  <c r="DJ57" i="33" s="1"/>
  <c r="DL57" i="33" s="1"/>
  <c r="DN57" i="33" s="1"/>
  <c r="DP57" i="33" s="1"/>
  <c r="DR57" i="33" s="1"/>
  <c r="DT57" i="33" s="1"/>
  <c r="DV57" i="33" s="1"/>
  <c r="DX57" i="33" s="1"/>
  <c r="DZ57" i="33" s="1"/>
  <c r="EB57" i="33" s="1"/>
  <c r="ED57" i="33" s="1"/>
  <c r="EF57" i="33" s="1"/>
  <c r="EH57" i="33" s="1"/>
  <c r="EJ57" i="33" s="1"/>
  <c r="EL57" i="33" s="1"/>
  <c r="EN57" i="33" s="1"/>
  <c r="EP57" i="33" s="1"/>
  <c r="ER57" i="33" s="1"/>
  <c r="ET57" i="33" s="1"/>
  <c r="EV57" i="33" s="1"/>
  <c r="EX57" i="33" s="1"/>
  <c r="EZ57" i="33" s="1"/>
  <c r="FB57" i="33" s="1"/>
  <c r="FD57" i="33" s="1"/>
  <c r="FF57" i="33" s="1"/>
  <c r="FH57" i="33" s="1"/>
  <c r="F56" i="33"/>
  <c r="H56" i="33" s="1"/>
  <c r="J56" i="33" s="1"/>
  <c r="L56" i="33" s="1"/>
  <c r="N56" i="33" s="1"/>
  <c r="P56" i="33" s="1"/>
  <c r="R56" i="33" s="1"/>
  <c r="T56" i="33" s="1"/>
  <c r="V56" i="33" s="1"/>
  <c r="X56" i="33" s="1"/>
  <c r="Z56" i="33" s="1"/>
  <c r="AB56" i="33" s="1"/>
  <c r="AD56" i="33" s="1"/>
  <c r="AF56" i="33" s="1"/>
  <c r="AH56" i="33" s="1"/>
  <c r="AJ56" i="33" s="1"/>
  <c r="AL56" i="33" s="1"/>
  <c r="AN56" i="33" s="1"/>
  <c r="AP56" i="33" s="1"/>
  <c r="AR56" i="33" s="1"/>
  <c r="AT56" i="33" s="1"/>
  <c r="AV56" i="33" s="1"/>
  <c r="AX56" i="33" s="1"/>
  <c r="AZ56" i="33" s="1"/>
  <c r="BB56" i="33" s="1"/>
  <c r="BD56" i="33" s="1"/>
  <c r="BF56" i="33" s="1"/>
  <c r="BH56" i="33" s="1"/>
  <c r="BJ56" i="33" s="1"/>
  <c r="BL56" i="33" s="1"/>
  <c r="BN56" i="33" s="1"/>
  <c r="BP56" i="33" s="1"/>
  <c r="BR56" i="33" s="1"/>
  <c r="BT56" i="33" s="1"/>
  <c r="BV56" i="33" s="1"/>
  <c r="BX56" i="33" s="1"/>
  <c r="BZ56" i="33" s="1"/>
  <c r="CB56" i="33" s="1"/>
  <c r="CD56" i="33" s="1"/>
  <c r="CF56" i="33" s="1"/>
  <c r="CH56" i="33" s="1"/>
  <c r="CJ56" i="33" s="1"/>
  <c r="CL56" i="33" s="1"/>
  <c r="CN56" i="33" s="1"/>
  <c r="CP56" i="33" s="1"/>
  <c r="CR56" i="33" s="1"/>
  <c r="CT56" i="33" s="1"/>
  <c r="CV56" i="33" s="1"/>
  <c r="CX56" i="33" s="1"/>
  <c r="CZ56" i="33" s="1"/>
  <c r="DB56" i="33" s="1"/>
  <c r="DD56" i="33" s="1"/>
  <c r="DF56" i="33" s="1"/>
  <c r="DH56" i="33" s="1"/>
  <c r="DJ56" i="33" s="1"/>
  <c r="DL56" i="33" s="1"/>
  <c r="DN56" i="33" s="1"/>
  <c r="DP56" i="33" s="1"/>
  <c r="DR56" i="33" s="1"/>
  <c r="DT56" i="33" s="1"/>
  <c r="DV56" i="33" s="1"/>
  <c r="DX56" i="33" s="1"/>
  <c r="DZ56" i="33" s="1"/>
  <c r="EB56" i="33" s="1"/>
  <c r="ED56" i="33" s="1"/>
  <c r="EF56" i="33" s="1"/>
  <c r="EH56" i="33" s="1"/>
  <c r="EJ56" i="33" s="1"/>
  <c r="EL56" i="33" s="1"/>
  <c r="EN56" i="33" s="1"/>
  <c r="EP56" i="33" s="1"/>
  <c r="ER56" i="33" s="1"/>
  <c r="ET56" i="33" s="1"/>
  <c r="EV56" i="33" s="1"/>
  <c r="EX56" i="33" s="1"/>
  <c r="EZ56" i="33" s="1"/>
  <c r="FB56" i="33" s="1"/>
  <c r="FD56" i="33" s="1"/>
  <c r="FF56" i="33" s="1"/>
  <c r="FH56" i="33" s="1"/>
  <c r="F55" i="33"/>
  <c r="H55" i="33" s="1"/>
  <c r="J55" i="33" s="1"/>
  <c r="L55" i="33" s="1"/>
  <c r="N55" i="33" s="1"/>
  <c r="P55" i="33" s="1"/>
  <c r="R55" i="33" s="1"/>
  <c r="T55" i="33" s="1"/>
  <c r="V55" i="33" s="1"/>
  <c r="X55" i="33" s="1"/>
  <c r="Z55" i="33" s="1"/>
  <c r="AB55" i="33" s="1"/>
  <c r="AD55" i="33" s="1"/>
  <c r="AF55" i="33" s="1"/>
  <c r="AH55" i="33" s="1"/>
  <c r="AJ55" i="33" s="1"/>
  <c r="AL55" i="33" s="1"/>
  <c r="AN55" i="33" s="1"/>
  <c r="AP55" i="33" s="1"/>
  <c r="AR55" i="33" s="1"/>
  <c r="AT55" i="33" s="1"/>
  <c r="AV55" i="33" s="1"/>
  <c r="AX55" i="33" s="1"/>
  <c r="AZ55" i="33" s="1"/>
  <c r="BB55" i="33" s="1"/>
  <c r="BD55" i="33" s="1"/>
  <c r="BF55" i="33" s="1"/>
  <c r="BH55" i="33" s="1"/>
  <c r="BJ55" i="33" s="1"/>
  <c r="BL55" i="33" s="1"/>
  <c r="BN55" i="33" s="1"/>
  <c r="BP55" i="33" s="1"/>
  <c r="BR55" i="33" s="1"/>
  <c r="BT55" i="33" s="1"/>
  <c r="BV55" i="33" s="1"/>
  <c r="BX55" i="33" s="1"/>
  <c r="BZ55" i="33" s="1"/>
  <c r="CB55" i="33" s="1"/>
  <c r="CD55" i="33" s="1"/>
  <c r="CF55" i="33" s="1"/>
  <c r="CH55" i="33" s="1"/>
  <c r="CJ55" i="33" s="1"/>
  <c r="CL55" i="33" s="1"/>
  <c r="CN55" i="33" s="1"/>
  <c r="CP55" i="33" s="1"/>
  <c r="CR55" i="33" s="1"/>
  <c r="CT55" i="33" s="1"/>
  <c r="CV55" i="33" s="1"/>
  <c r="CX55" i="33" s="1"/>
  <c r="CZ55" i="33" s="1"/>
  <c r="DB55" i="33" s="1"/>
  <c r="DD55" i="33" s="1"/>
  <c r="DF55" i="33" s="1"/>
  <c r="DH55" i="33" s="1"/>
  <c r="DJ55" i="33" s="1"/>
  <c r="DL55" i="33" s="1"/>
  <c r="DN55" i="33" s="1"/>
  <c r="DP55" i="33" s="1"/>
  <c r="DR55" i="33" s="1"/>
  <c r="DT55" i="33" s="1"/>
  <c r="DV55" i="33" s="1"/>
  <c r="DX55" i="33" s="1"/>
  <c r="DZ55" i="33" s="1"/>
  <c r="EB55" i="33" s="1"/>
  <c r="ED55" i="33" s="1"/>
  <c r="EF55" i="33" s="1"/>
  <c r="EH55" i="33" s="1"/>
  <c r="EJ55" i="33" s="1"/>
  <c r="EL55" i="33" s="1"/>
  <c r="EN55" i="33" s="1"/>
  <c r="EP55" i="33" s="1"/>
  <c r="ER55" i="33" s="1"/>
  <c r="ET55" i="33" s="1"/>
  <c r="EV55" i="33" s="1"/>
  <c r="EX55" i="33" s="1"/>
  <c r="EZ55" i="33" s="1"/>
  <c r="FB55" i="33" s="1"/>
  <c r="FD55" i="33" s="1"/>
  <c r="FF55" i="33" s="1"/>
  <c r="FH55" i="33" s="1"/>
  <c r="F54" i="33"/>
  <c r="H54" i="33" s="1"/>
  <c r="J54" i="33" s="1"/>
  <c r="L54" i="33" s="1"/>
  <c r="N54" i="33" s="1"/>
  <c r="P54" i="33" s="1"/>
  <c r="R54" i="33" s="1"/>
  <c r="T54" i="33" s="1"/>
  <c r="V54" i="33" s="1"/>
  <c r="X54" i="33" s="1"/>
  <c r="Z54" i="33" s="1"/>
  <c r="AB54" i="33" s="1"/>
  <c r="AD54" i="33" s="1"/>
  <c r="AF54" i="33" s="1"/>
  <c r="AH54" i="33" s="1"/>
  <c r="AJ54" i="33" s="1"/>
  <c r="AL54" i="33" s="1"/>
  <c r="AN54" i="33" s="1"/>
  <c r="AP54" i="33" s="1"/>
  <c r="AR54" i="33" s="1"/>
  <c r="AT54" i="33" s="1"/>
  <c r="AV54" i="33" s="1"/>
  <c r="AX54" i="33" s="1"/>
  <c r="AZ54" i="33" s="1"/>
  <c r="BB54" i="33" s="1"/>
  <c r="BD54" i="33" s="1"/>
  <c r="BF54" i="33" s="1"/>
  <c r="BH54" i="33" s="1"/>
  <c r="BJ54" i="33" s="1"/>
  <c r="BL54" i="33" s="1"/>
  <c r="BN54" i="33" s="1"/>
  <c r="BP54" i="33" s="1"/>
  <c r="BR54" i="33" s="1"/>
  <c r="BT54" i="33" s="1"/>
  <c r="BV54" i="33" s="1"/>
  <c r="BX54" i="33" s="1"/>
  <c r="BZ54" i="33" s="1"/>
  <c r="CB54" i="33" s="1"/>
  <c r="CD54" i="33" s="1"/>
  <c r="CF54" i="33" s="1"/>
  <c r="CH54" i="33" s="1"/>
  <c r="CJ54" i="33" s="1"/>
  <c r="CL54" i="33" s="1"/>
  <c r="CN54" i="33" s="1"/>
  <c r="CP54" i="33" s="1"/>
  <c r="CR54" i="33" s="1"/>
  <c r="CT54" i="33" s="1"/>
  <c r="CV54" i="33" s="1"/>
  <c r="CX54" i="33" s="1"/>
  <c r="CZ54" i="33" s="1"/>
  <c r="DB54" i="33" s="1"/>
  <c r="DD54" i="33" s="1"/>
  <c r="DF54" i="33" s="1"/>
  <c r="DH54" i="33" s="1"/>
  <c r="DJ54" i="33" s="1"/>
  <c r="DL54" i="33" s="1"/>
  <c r="DN54" i="33" s="1"/>
  <c r="DP54" i="33" s="1"/>
  <c r="DR54" i="33" s="1"/>
  <c r="DT54" i="33" s="1"/>
  <c r="DV54" i="33" s="1"/>
  <c r="DX54" i="33" s="1"/>
  <c r="DZ54" i="33" s="1"/>
  <c r="EB54" i="33" s="1"/>
  <c r="ED54" i="33" s="1"/>
  <c r="EF54" i="33" s="1"/>
  <c r="EH54" i="33" s="1"/>
  <c r="EJ54" i="33" s="1"/>
  <c r="EL54" i="33" s="1"/>
  <c r="EN54" i="33" s="1"/>
  <c r="EP54" i="33" s="1"/>
  <c r="ER54" i="33" s="1"/>
  <c r="ET54" i="33" s="1"/>
  <c r="EV54" i="33" s="1"/>
  <c r="EX54" i="33" s="1"/>
  <c r="EZ54" i="33" s="1"/>
  <c r="FB54" i="33" s="1"/>
  <c r="FD54" i="33" s="1"/>
  <c r="FF54" i="33" s="1"/>
  <c r="FH54" i="33" s="1"/>
  <c r="F53" i="33"/>
  <c r="H53" i="33" s="1"/>
  <c r="J53" i="33" s="1"/>
  <c r="L53" i="33" s="1"/>
  <c r="N53" i="33" s="1"/>
  <c r="P53" i="33" s="1"/>
  <c r="R53" i="33" s="1"/>
  <c r="T53" i="33" s="1"/>
  <c r="V53" i="33" s="1"/>
  <c r="X53" i="33" s="1"/>
  <c r="Z53" i="33" s="1"/>
  <c r="AB53" i="33" s="1"/>
  <c r="AD53" i="33" s="1"/>
  <c r="AF53" i="33" s="1"/>
  <c r="AH53" i="33" s="1"/>
  <c r="AJ53" i="33" s="1"/>
  <c r="AL53" i="33" s="1"/>
  <c r="AN53" i="33" s="1"/>
  <c r="AP53" i="33" s="1"/>
  <c r="AR53" i="33" s="1"/>
  <c r="AT53" i="33" s="1"/>
  <c r="AV53" i="33" s="1"/>
  <c r="AX53" i="33" s="1"/>
  <c r="AZ53" i="33" s="1"/>
  <c r="BB53" i="33" s="1"/>
  <c r="BD53" i="33" s="1"/>
  <c r="BF53" i="33" s="1"/>
  <c r="BH53" i="33" s="1"/>
  <c r="BJ53" i="33" s="1"/>
  <c r="BL53" i="33" s="1"/>
  <c r="BN53" i="33" s="1"/>
  <c r="BP53" i="33" s="1"/>
  <c r="BR53" i="33" s="1"/>
  <c r="BT53" i="33" s="1"/>
  <c r="BV53" i="33" s="1"/>
  <c r="BX53" i="33" s="1"/>
  <c r="BZ53" i="33" s="1"/>
  <c r="CB53" i="33" s="1"/>
  <c r="CD53" i="33" s="1"/>
  <c r="CF53" i="33" s="1"/>
  <c r="CH53" i="33" s="1"/>
  <c r="CJ53" i="33" s="1"/>
  <c r="CL53" i="33" s="1"/>
  <c r="CN53" i="33" s="1"/>
  <c r="CP53" i="33" s="1"/>
  <c r="CR53" i="33" s="1"/>
  <c r="CT53" i="33" s="1"/>
  <c r="CV53" i="33" s="1"/>
  <c r="CX53" i="33" s="1"/>
  <c r="CZ53" i="33" s="1"/>
  <c r="DB53" i="33" s="1"/>
  <c r="DD53" i="33" s="1"/>
  <c r="DF53" i="33" s="1"/>
  <c r="DH53" i="33" s="1"/>
  <c r="DJ53" i="33" s="1"/>
  <c r="DL53" i="33" s="1"/>
  <c r="DN53" i="33" s="1"/>
  <c r="DP53" i="33" s="1"/>
  <c r="DR53" i="33" s="1"/>
  <c r="DT53" i="33" s="1"/>
  <c r="DV53" i="33" s="1"/>
  <c r="DX53" i="33" s="1"/>
  <c r="DZ53" i="33" s="1"/>
  <c r="EB53" i="33" s="1"/>
  <c r="ED53" i="33" s="1"/>
  <c r="EF53" i="33" s="1"/>
  <c r="EH53" i="33" s="1"/>
  <c r="EJ53" i="33" s="1"/>
  <c r="EL53" i="33" s="1"/>
  <c r="EN53" i="33" s="1"/>
  <c r="EP53" i="33" s="1"/>
  <c r="ER53" i="33" s="1"/>
  <c r="ET53" i="33" s="1"/>
  <c r="EV53" i="33" s="1"/>
  <c r="EX53" i="33" s="1"/>
  <c r="EZ53" i="33" s="1"/>
  <c r="FB53" i="33" s="1"/>
  <c r="FD53" i="33" s="1"/>
  <c r="FF53" i="33" s="1"/>
  <c r="FH53" i="33" s="1"/>
  <c r="F52" i="33"/>
  <c r="H52" i="33" s="1"/>
  <c r="J52" i="33" s="1"/>
  <c r="L52" i="33" s="1"/>
  <c r="N52" i="33" s="1"/>
  <c r="P52" i="33" s="1"/>
  <c r="R52" i="33" s="1"/>
  <c r="T52" i="33" s="1"/>
  <c r="V52" i="33" s="1"/>
  <c r="X52" i="33" s="1"/>
  <c r="Z52" i="33" s="1"/>
  <c r="AB52" i="33" s="1"/>
  <c r="AD52" i="33" s="1"/>
  <c r="AF52" i="33" s="1"/>
  <c r="AH52" i="33" s="1"/>
  <c r="AJ52" i="33" s="1"/>
  <c r="AL52" i="33" s="1"/>
  <c r="AN52" i="33" s="1"/>
  <c r="AP52" i="33" s="1"/>
  <c r="AR52" i="33" s="1"/>
  <c r="AT52" i="33" s="1"/>
  <c r="AV52" i="33" s="1"/>
  <c r="AX52" i="33" s="1"/>
  <c r="AZ52" i="33" s="1"/>
  <c r="BB52" i="33" s="1"/>
  <c r="BD52" i="33" s="1"/>
  <c r="BF52" i="33" s="1"/>
  <c r="BH52" i="33" s="1"/>
  <c r="BJ52" i="33" s="1"/>
  <c r="BL52" i="33" s="1"/>
  <c r="BN52" i="33" s="1"/>
  <c r="BP52" i="33" s="1"/>
  <c r="BR52" i="33" s="1"/>
  <c r="BT52" i="33" s="1"/>
  <c r="BV52" i="33" s="1"/>
  <c r="BX52" i="33" s="1"/>
  <c r="BZ52" i="33" s="1"/>
  <c r="CB52" i="33" s="1"/>
  <c r="CD52" i="33" s="1"/>
  <c r="CF52" i="33" s="1"/>
  <c r="CH52" i="33" s="1"/>
  <c r="CJ52" i="33" s="1"/>
  <c r="CL52" i="33" s="1"/>
  <c r="CN52" i="33" s="1"/>
  <c r="CP52" i="33" s="1"/>
  <c r="CR52" i="33" s="1"/>
  <c r="CT52" i="33" s="1"/>
  <c r="CV52" i="33" s="1"/>
  <c r="CX52" i="33" s="1"/>
  <c r="CZ52" i="33" s="1"/>
  <c r="DB52" i="33" s="1"/>
  <c r="DD52" i="33" s="1"/>
  <c r="DF52" i="33" s="1"/>
  <c r="DH52" i="33" s="1"/>
  <c r="DJ52" i="33" s="1"/>
  <c r="DL52" i="33" s="1"/>
  <c r="DN52" i="33" s="1"/>
  <c r="DP52" i="33" s="1"/>
  <c r="DR52" i="33" s="1"/>
  <c r="DT52" i="33" s="1"/>
  <c r="DV52" i="33" s="1"/>
  <c r="DX52" i="33" s="1"/>
  <c r="DZ52" i="33" s="1"/>
  <c r="EB52" i="33" s="1"/>
  <c r="ED52" i="33" s="1"/>
  <c r="EF52" i="33" s="1"/>
  <c r="EH52" i="33" s="1"/>
  <c r="EJ52" i="33" s="1"/>
  <c r="EL52" i="33" s="1"/>
  <c r="EN52" i="33" s="1"/>
  <c r="EP52" i="33" s="1"/>
  <c r="ER52" i="33" s="1"/>
  <c r="ET52" i="33" s="1"/>
  <c r="EV52" i="33" s="1"/>
  <c r="EX52" i="33" s="1"/>
  <c r="EZ52" i="33" s="1"/>
  <c r="FB52" i="33" s="1"/>
  <c r="FD52" i="33" s="1"/>
  <c r="FF52" i="33" s="1"/>
  <c r="FH52" i="33" s="1"/>
  <c r="F51" i="33"/>
  <c r="H51" i="33" s="1"/>
  <c r="J51" i="33" s="1"/>
  <c r="L51" i="33" s="1"/>
  <c r="N51" i="33" s="1"/>
  <c r="P51" i="33" s="1"/>
  <c r="R51" i="33" s="1"/>
  <c r="T51" i="33" s="1"/>
  <c r="V51" i="33" s="1"/>
  <c r="X51" i="33" s="1"/>
  <c r="Z51" i="33" s="1"/>
  <c r="AB51" i="33" s="1"/>
  <c r="AD51" i="33" s="1"/>
  <c r="AF51" i="33" s="1"/>
  <c r="AH51" i="33" s="1"/>
  <c r="AJ51" i="33" s="1"/>
  <c r="AL51" i="33" s="1"/>
  <c r="AN51" i="33" s="1"/>
  <c r="AP51" i="33" s="1"/>
  <c r="AR51" i="33" s="1"/>
  <c r="AT51" i="33" s="1"/>
  <c r="AV51" i="33" s="1"/>
  <c r="AX51" i="33" s="1"/>
  <c r="AZ51" i="33" s="1"/>
  <c r="BB51" i="33" s="1"/>
  <c r="BD51" i="33" s="1"/>
  <c r="BF51" i="33" s="1"/>
  <c r="BH51" i="33" s="1"/>
  <c r="BJ51" i="33" s="1"/>
  <c r="BL51" i="33" s="1"/>
  <c r="BN51" i="33" s="1"/>
  <c r="BP51" i="33" s="1"/>
  <c r="BR51" i="33" s="1"/>
  <c r="BT51" i="33" s="1"/>
  <c r="BV51" i="33" s="1"/>
  <c r="BX51" i="33" s="1"/>
  <c r="BZ51" i="33" s="1"/>
  <c r="CB51" i="33" s="1"/>
  <c r="CD51" i="33" s="1"/>
  <c r="CF51" i="33" s="1"/>
  <c r="CH51" i="33" s="1"/>
  <c r="CJ51" i="33" s="1"/>
  <c r="CL51" i="33" s="1"/>
  <c r="CN51" i="33" s="1"/>
  <c r="CP51" i="33" s="1"/>
  <c r="CR51" i="33" s="1"/>
  <c r="CT51" i="33" s="1"/>
  <c r="CV51" i="33" s="1"/>
  <c r="CX51" i="33" s="1"/>
  <c r="CZ51" i="33" s="1"/>
  <c r="DB51" i="33" s="1"/>
  <c r="DD51" i="33" s="1"/>
  <c r="DF51" i="33" s="1"/>
  <c r="DH51" i="33" s="1"/>
  <c r="DJ51" i="33" s="1"/>
  <c r="DL51" i="33" s="1"/>
  <c r="DN51" i="33" s="1"/>
  <c r="DP51" i="33" s="1"/>
  <c r="DR51" i="33" s="1"/>
  <c r="DT51" i="33" s="1"/>
  <c r="DV51" i="33" s="1"/>
  <c r="DX51" i="33" s="1"/>
  <c r="DZ51" i="33" s="1"/>
  <c r="EB51" i="33" s="1"/>
  <c r="ED51" i="33" s="1"/>
  <c r="EF51" i="33" s="1"/>
  <c r="EH51" i="33" s="1"/>
  <c r="EJ51" i="33" s="1"/>
  <c r="EL51" i="33" s="1"/>
  <c r="EN51" i="33" s="1"/>
  <c r="EP51" i="33" s="1"/>
  <c r="ER51" i="33" s="1"/>
  <c r="ET51" i="33" s="1"/>
  <c r="EV51" i="33" s="1"/>
  <c r="EX51" i="33" s="1"/>
  <c r="EZ51" i="33" s="1"/>
  <c r="FB51" i="33" s="1"/>
  <c r="FD51" i="33" s="1"/>
  <c r="FF51" i="33" s="1"/>
  <c r="FH51" i="33" s="1"/>
  <c r="F50" i="33"/>
  <c r="H50" i="33" s="1"/>
  <c r="J50" i="33" s="1"/>
  <c r="L50" i="33" s="1"/>
  <c r="N50" i="33" s="1"/>
  <c r="P50" i="33" s="1"/>
  <c r="R50" i="33" s="1"/>
  <c r="T50" i="33" s="1"/>
  <c r="V50" i="33" s="1"/>
  <c r="X50" i="33" s="1"/>
  <c r="Z50" i="33" s="1"/>
  <c r="AB50" i="33" s="1"/>
  <c r="AD50" i="33" s="1"/>
  <c r="AF50" i="33" s="1"/>
  <c r="AH50" i="33" s="1"/>
  <c r="AJ50" i="33" s="1"/>
  <c r="AL50" i="33" s="1"/>
  <c r="AN50" i="33" s="1"/>
  <c r="AP50" i="33" s="1"/>
  <c r="AR50" i="33" s="1"/>
  <c r="AT50" i="33" s="1"/>
  <c r="AV50" i="33" s="1"/>
  <c r="AX50" i="33" s="1"/>
  <c r="AZ50" i="33" s="1"/>
  <c r="BB50" i="33" s="1"/>
  <c r="BD50" i="33" s="1"/>
  <c r="BF50" i="33" s="1"/>
  <c r="BH50" i="33" s="1"/>
  <c r="BJ50" i="33" s="1"/>
  <c r="BL50" i="33" s="1"/>
  <c r="BN50" i="33" s="1"/>
  <c r="BP50" i="33" s="1"/>
  <c r="BR50" i="33" s="1"/>
  <c r="BT50" i="33" s="1"/>
  <c r="BV50" i="33" s="1"/>
  <c r="BX50" i="33" s="1"/>
  <c r="BZ50" i="33" s="1"/>
  <c r="CB50" i="33" s="1"/>
  <c r="CD50" i="33" s="1"/>
  <c r="CF50" i="33" s="1"/>
  <c r="CH50" i="33" s="1"/>
  <c r="CJ50" i="33" s="1"/>
  <c r="CL50" i="33" s="1"/>
  <c r="CN50" i="33" s="1"/>
  <c r="CP50" i="33" s="1"/>
  <c r="CR50" i="33" s="1"/>
  <c r="CT50" i="33" s="1"/>
  <c r="CV50" i="33" s="1"/>
  <c r="CX50" i="33" s="1"/>
  <c r="CZ50" i="33" s="1"/>
  <c r="DB50" i="33" s="1"/>
  <c r="DD50" i="33" s="1"/>
  <c r="DF50" i="33" s="1"/>
  <c r="DH50" i="33" s="1"/>
  <c r="DJ50" i="33" s="1"/>
  <c r="DL50" i="33" s="1"/>
  <c r="DN50" i="33" s="1"/>
  <c r="DP50" i="33" s="1"/>
  <c r="DR50" i="33" s="1"/>
  <c r="DT50" i="33" s="1"/>
  <c r="DV50" i="33" s="1"/>
  <c r="DX50" i="33" s="1"/>
  <c r="DZ50" i="33" s="1"/>
  <c r="EB50" i="33" s="1"/>
  <c r="ED50" i="33" s="1"/>
  <c r="EF50" i="33" s="1"/>
  <c r="EH50" i="33" s="1"/>
  <c r="EJ50" i="33" s="1"/>
  <c r="EL50" i="33" s="1"/>
  <c r="EN50" i="33" s="1"/>
  <c r="EP50" i="33" s="1"/>
  <c r="ER50" i="33" s="1"/>
  <c r="ET50" i="33" s="1"/>
  <c r="EV50" i="33" s="1"/>
  <c r="EX50" i="33" s="1"/>
  <c r="EZ50" i="33" s="1"/>
  <c r="FB50" i="33" s="1"/>
  <c r="FD50" i="33" s="1"/>
  <c r="FF50" i="33" s="1"/>
  <c r="FH50" i="33" s="1"/>
  <c r="F49" i="33"/>
  <c r="H49" i="33" s="1"/>
  <c r="J49" i="33" s="1"/>
  <c r="L49" i="33" s="1"/>
  <c r="N49" i="33" s="1"/>
  <c r="P49" i="33" s="1"/>
  <c r="R49" i="33" s="1"/>
  <c r="T49" i="33" s="1"/>
  <c r="V49" i="33" s="1"/>
  <c r="X49" i="33" s="1"/>
  <c r="Z49" i="33" s="1"/>
  <c r="AB49" i="33" s="1"/>
  <c r="AD49" i="33" s="1"/>
  <c r="AF49" i="33" s="1"/>
  <c r="AH49" i="33" s="1"/>
  <c r="AJ49" i="33" s="1"/>
  <c r="AL49" i="33" s="1"/>
  <c r="AN49" i="33" s="1"/>
  <c r="AP49" i="33" s="1"/>
  <c r="AR49" i="33" s="1"/>
  <c r="AT49" i="33" s="1"/>
  <c r="AV49" i="33" s="1"/>
  <c r="AX49" i="33" s="1"/>
  <c r="AZ49" i="33" s="1"/>
  <c r="BB49" i="33" s="1"/>
  <c r="BD49" i="33" s="1"/>
  <c r="BF49" i="33" s="1"/>
  <c r="BH49" i="33" s="1"/>
  <c r="BJ49" i="33" s="1"/>
  <c r="BL49" i="33" s="1"/>
  <c r="BN49" i="33" s="1"/>
  <c r="BP49" i="33" s="1"/>
  <c r="BR49" i="33" s="1"/>
  <c r="BT49" i="33" s="1"/>
  <c r="BV49" i="33" s="1"/>
  <c r="BX49" i="33" s="1"/>
  <c r="BZ49" i="33" s="1"/>
  <c r="CB49" i="33" s="1"/>
  <c r="CD49" i="33" s="1"/>
  <c r="CF49" i="33" s="1"/>
  <c r="CH49" i="33" s="1"/>
  <c r="CJ49" i="33" s="1"/>
  <c r="CL49" i="33" s="1"/>
  <c r="CN49" i="33" s="1"/>
  <c r="CP49" i="33" s="1"/>
  <c r="CR49" i="33" s="1"/>
  <c r="CT49" i="33" s="1"/>
  <c r="CV49" i="33" s="1"/>
  <c r="CX49" i="33" s="1"/>
  <c r="CZ49" i="33" s="1"/>
  <c r="DB49" i="33" s="1"/>
  <c r="DD49" i="33" s="1"/>
  <c r="DF49" i="33" s="1"/>
  <c r="DH49" i="33" s="1"/>
  <c r="DJ49" i="33" s="1"/>
  <c r="DL49" i="33" s="1"/>
  <c r="DN49" i="33" s="1"/>
  <c r="DP49" i="33" s="1"/>
  <c r="DR49" i="33" s="1"/>
  <c r="DT49" i="33" s="1"/>
  <c r="DV49" i="33" s="1"/>
  <c r="DX49" i="33" s="1"/>
  <c r="DZ49" i="33" s="1"/>
  <c r="EB49" i="33" s="1"/>
  <c r="ED49" i="33" s="1"/>
  <c r="EF49" i="33" s="1"/>
  <c r="EH49" i="33" s="1"/>
  <c r="EJ49" i="33" s="1"/>
  <c r="EL49" i="33" s="1"/>
  <c r="EN49" i="33" s="1"/>
  <c r="EP49" i="33" s="1"/>
  <c r="ER49" i="33" s="1"/>
  <c r="ET49" i="33" s="1"/>
  <c r="EV49" i="33" s="1"/>
  <c r="EX49" i="33" s="1"/>
  <c r="EZ49" i="33" s="1"/>
  <c r="FB49" i="33" s="1"/>
  <c r="FD49" i="33" s="1"/>
  <c r="FF49" i="33" s="1"/>
  <c r="FH49" i="33" s="1"/>
  <c r="F48" i="33"/>
  <c r="H48" i="33" s="1"/>
  <c r="J48" i="33" s="1"/>
  <c r="L48" i="33" s="1"/>
  <c r="N48" i="33" s="1"/>
  <c r="P48" i="33" s="1"/>
  <c r="R48" i="33" s="1"/>
  <c r="T48" i="33" s="1"/>
  <c r="V48" i="33" s="1"/>
  <c r="X48" i="33" s="1"/>
  <c r="Z48" i="33" s="1"/>
  <c r="AB48" i="33" s="1"/>
  <c r="AD48" i="33" s="1"/>
  <c r="AF48" i="33" s="1"/>
  <c r="AH48" i="33" s="1"/>
  <c r="AJ48" i="33" s="1"/>
  <c r="AL48" i="33" s="1"/>
  <c r="AN48" i="33" s="1"/>
  <c r="AP48" i="33" s="1"/>
  <c r="AR48" i="33" s="1"/>
  <c r="AT48" i="33" s="1"/>
  <c r="AV48" i="33" s="1"/>
  <c r="AX48" i="33" s="1"/>
  <c r="AZ48" i="33" s="1"/>
  <c r="BB48" i="33" s="1"/>
  <c r="BD48" i="33" s="1"/>
  <c r="BF48" i="33" s="1"/>
  <c r="BH48" i="33" s="1"/>
  <c r="BJ48" i="33" s="1"/>
  <c r="BL48" i="33" s="1"/>
  <c r="BN48" i="33" s="1"/>
  <c r="BP48" i="33" s="1"/>
  <c r="BR48" i="33" s="1"/>
  <c r="BT48" i="33" s="1"/>
  <c r="BV48" i="33" s="1"/>
  <c r="BX48" i="33" s="1"/>
  <c r="BZ48" i="33" s="1"/>
  <c r="CB48" i="33" s="1"/>
  <c r="CD48" i="33" s="1"/>
  <c r="CF48" i="33" s="1"/>
  <c r="CH48" i="33" s="1"/>
  <c r="CJ48" i="33" s="1"/>
  <c r="CL48" i="33" s="1"/>
  <c r="CN48" i="33" s="1"/>
  <c r="CP48" i="33" s="1"/>
  <c r="CR48" i="33" s="1"/>
  <c r="CT48" i="33" s="1"/>
  <c r="CV48" i="33" s="1"/>
  <c r="CX48" i="33" s="1"/>
  <c r="CZ48" i="33" s="1"/>
  <c r="DB48" i="33" s="1"/>
  <c r="DD48" i="33" s="1"/>
  <c r="DF48" i="33" s="1"/>
  <c r="DH48" i="33" s="1"/>
  <c r="DJ48" i="33" s="1"/>
  <c r="DL48" i="33" s="1"/>
  <c r="DN48" i="33" s="1"/>
  <c r="DP48" i="33" s="1"/>
  <c r="DR48" i="33" s="1"/>
  <c r="DT48" i="33" s="1"/>
  <c r="DV48" i="33" s="1"/>
  <c r="DX48" i="33" s="1"/>
  <c r="DZ48" i="33" s="1"/>
  <c r="EB48" i="33" s="1"/>
  <c r="ED48" i="33" s="1"/>
  <c r="EF48" i="33" s="1"/>
  <c r="EH48" i="33" s="1"/>
  <c r="EJ48" i="33" s="1"/>
  <c r="EL48" i="33" s="1"/>
  <c r="EN48" i="33" s="1"/>
  <c r="EP48" i="33" s="1"/>
  <c r="ER48" i="33" s="1"/>
  <c r="ET48" i="33" s="1"/>
  <c r="EV48" i="33" s="1"/>
  <c r="EX48" i="33" s="1"/>
  <c r="EZ48" i="33" s="1"/>
  <c r="FB48" i="33" s="1"/>
  <c r="FD48" i="33" s="1"/>
  <c r="FF48" i="33" s="1"/>
  <c r="FH48" i="33" s="1"/>
  <c r="F47" i="33"/>
  <c r="H47" i="33" s="1"/>
  <c r="J47" i="33" s="1"/>
  <c r="L47" i="33" s="1"/>
  <c r="N47" i="33" s="1"/>
  <c r="P47" i="33" s="1"/>
  <c r="R47" i="33" s="1"/>
  <c r="T47" i="33" s="1"/>
  <c r="V47" i="33" s="1"/>
  <c r="X47" i="33" s="1"/>
  <c r="Z47" i="33" s="1"/>
  <c r="AB47" i="33" s="1"/>
  <c r="AD47" i="33" s="1"/>
  <c r="AF47" i="33" s="1"/>
  <c r="AH47" i="33" s="1"/>
  <c r="AJ47" i="33" s="1"/>
  <c r="AL47" i="33" s="1"/>
  <c r="AN47" i="33" s="1"/>
  <c r="AP47" i="33" s="1"/>
  <c r="AR47" i="33" s="1"/>
  <c r="AT47" i="33" s="1"/>
  <c r="AV47" i="33" s="1"/>
  <c r="AX47" i="33" s="1"/>
  <c r="AZ47" i="33" s="1"/>
  <c r="BB47" i="33" s="1"/>
  <c r="BD47" i="33" s="1"/>
  <c r="BF47" i="33" s="1"/>
  <c r="BH47" i="33" s="1"/>
  <c r="BJ47" i="33" s="1"/>
  <c r="BL47" i="33" s="1"/>
  <c r="BN47" i="33" s="1"/>
  <c r="BP47" i="33" s="1"/>
  <c r="BR47" i="33" s="1"/>
  <c r="BT47" i="33" s="1"/>
  <c r="BV47" i="33" s="1"/>
  <c r="BX47" i="33" s="1"/>
  <c r="BZ47" i="33" s="1"/>
  <c r="CB47" i="33" s="1"/>
  <c r="CD47" i="33" s="1"/>
  <c r="CF47" i="33" s="1"/>
  <c r="CH47" i="33" s="1"/>
  <c r="CJ47" i="33" s="1"/>
  <c r="CL47" i="33" s="1"/>
  <c r="CN47" i="33" s="1"/>
  <c r="CP47" i="33" s="1"/>
  <c r="CR47" i="33" s="1"/>
  <c r="CT47" i="33" s="1"/>
  <c r="CV47" i="33" s="1"/>
  <c r="CX47" i="33" s="1"/>
  <c r="CZ47" i="33" s="1"/>
  <c r="DB47" i="33" s="1"/>
  <c r="DD47" i="33" s="1"/>
  <c r="DF47" i="33" s="1"/>
  <c r="DH47" i="33" s="1"/>
  <c r="DJ47" i="33" s="1"/>
  <c r="DL47" i="33" s="1"/>
  <c r="DN47" i="33" s="1"/>
  <c r="DP47" i="33" s="1"/>
  <c r="DR47" i="33" s="1"/>
  <c r="DT47" i="33" s="1"/>
  <c r="DV47" i="33" s="1"/>
  <c r="DX47" i="33" s="1"/>
  <c r="DZ47" i="33" s="1"/>
  <c r="EB47" i="33" s="1"/>
  <c r="ED47" i="33" s="1"/>
  <c r="EF47" i="33" s="1"/>
  <c r="EH47" i="33" s="1"/>
  <c r="EJ47" i="33" s="1"/>
  <c r="EL47" i="33" s="1"/>
  <c r="EN47" i="33" s="1"/>
  <c r="EP47" i="33" s="1"/>
  <c r="ER47" i="33" s="1"/>
  <c r="ET47" i="33" s="1"/>
  <c r="EV47" i="33" s="1"/>
  <c r="EX47" i="33" s="1"/>
  <c r="EZ47" i="33" s="1"/>
  <c r="FB47" i="33" s="1"/>
  <c r="FD47" i="33" s="1"/>
  <c r="FF47" i="33" s="1"/>
  <c r="FH47" i="33" s="1"/>
  <c r="F46" i="33"/>
  <c r="H46" i="33" s="1"/>
  <c r="J46" i="33" s="1"/>
  <c r="L46" i="33" s="1"/>
  <c r="N46" i="33" s="1"/>
  <c r="P46" i="33" s="1"/>
  <c r="R46" i="33" s="1"/>
  <c r="T46" i="33" s="1"/>
  <c r="V46" i="33" s="1"/>
  <c r="X46" i="33" s="1"/>
  <c r="Z46" i="33" s="1"/>
  <c r="AB46" i="33" s="1"/>
  <c r="AD46" i="33" s="1"/>
  <c r="AF46" i="33" s="1"/>
  <c r="AH46" i="33" s="1"/>
  <c r="AJ46" i="33" s="1"/>
  <c r="AL46" i="33" s="1"/>
  <c r="AN46" i="33" s="1"/>
  <c r="AP46" i="33" s="1"/>
  <c r="AR46" i="33" s="1"/>
  <c r="AT46" i="33" s="1"/>
  <c r="AV46" i="33" s="1"/>
  <c r="AX46" i="33" s="1"/>
  <c r="AZ46" i="33" s="1"/>
  <c r="BB46" i="33" s="1"/>
  <c r="BD46" i="33" s="1"/>
  <c r="BF46" i="33" s="1"/>
  <c r="BH46" i="33" s="1"/>
  <c r="BJ46" i="33" s="1"/>
  <c r="BL46" i="33" s="1"/>
  <c r="BN46" i="33" s="1"/>
  <c r="BP46" i="33" s="1"/>
  <c r="BR46" i="33" s="1"/>
  <c r="BT46" i="33" s="1"/>
  <c r="BV46" i="33" s="1"/>
  <c r="BX46" i="33" s="1"/>
  <c r="BZ46" i="33" s="1"/>
  <c r="CB46" i="33" s="1"/>
  <c r="CD46" i="33" s="1"/>
  <c r="CF46" i="33" s="1"/>
  <c r="CH46" i="33" s="1"/>
  <c r="CJ46" i="33" s="1"/>
  <c r="CL46" i="33" s="1"/>
  <c r="CN46" i="33" s="1"/>
  <c r="CP46" i="33" s="1"/>
  <c r="CR46" i="33" s="1"/>
  <c r="CT46" i="33" s="1"/>
  <c r="CV46" i="33" s="1"/>
  <c r="CX46" i="33" s="1"/>
  <c r="CZ46" i="33" s="1"/>
  <c r="DB46" i="33" s="1"/>
  <c r="DD46" i="33" s="1"/>
  <c r="DF46" i="33" s="1"/>
  <c r="DH46" i="33" s="1"/>
  <c r="DJ46" i="33" s="1"/>
  <c r="DL46" i="33" s="1"/>
  <c r="DN46" i="33" s="1"/>
  <c r="DP46" i="33" s="1"/>
  <c r="DR46" i="33" s="1"/>
  <c r="DT46" i="33" s="1"/>
  <c r="DV46" i="33" s="1"/>
  <c r="DX46" i="33" s="1"/>
  <c r="DZ46" i="33" s="1"/>
  <c r="EB46" i="33" s="1"/>
  <c r="ED46" i="33" s="1"/>
  <c r="EF46" i="33" s="1"/>
  <c r="EH46" i="33" s="1"/>
  <c r="EJ46" i="33" s="1"/>
  <c r="EL46" i="33" s="1"/>
  <c r="EN46" i="33" s="1"/>
  <c r="EP46" i="33" s="1"/>
  <c r="ER46" i="33" s="1"/>
  <c r="ET46" i="33" s="1"/>
  <c r="EV46" i="33" s="1"/>
  <c r="EX46" i="33" s="1"/>
  <c r="EZ46" i="33" s="1"/>
  <c r="FB46" i="33" s="1"/>
  <c r="FD46" i="33" s="1"/>
  <c r="FF46" i="33" s="1"/>
  <c r="FH46" i="33" s="1"/>
  <c r="F45" i="33"/>
  <c r="H45" i="33" s="1"/>
  <c r="J45" i="33" s="1"/>
  <c r="L45" i="33" s="1"/>
  <c r="N45" i="33" s="1"/>
  <c r="P45" i="33" s="1"/>
  <c r="R45" i="33" s="1"/>
  <c r="T45" i="33" s="1"/>
  <c r="V45" i="33" s="1"/>
  <c r="X45" i="33" s="1"/>
  <c r="Z45" i="33" s="1"/>
  <c r="AB45" i="33" s="1"/>
  <c r="AD45" i="33" s="1"/>
  <c r="AF45" i="33" s="1"/>
  <c r="AH45" i="33" s="1"/>
  <c r="AJ45" i="33" s="1"/>
  <c r="AL45" i="33" s="1"/>
  <c r="AN45" i="33" s="1"/>
  <c r="AP45" i="33" s="1"/>
  <c r="AR45" i="33" s="1"/>
  <c r="AT45" i="33" s="1"/>
  <c r="AV45" i="33" s="1"/>
  <c r="AX45" i="33" s="1"/>
  <c r="AZ45" i="33" s="1"/>
  <c r="BB45" i="33" s="1"/>
  <c r="BD45" i="33" s="1"/>
  <c r="BF45" i="33" s="1"/>
  <c r="BH45" i="33" s="1"/>
  <c r="BJ45" i="33" s="1"/>
  <c r="BL45" i="33" s="1"/>
  <c r="BN45" i="33" s="1"/>
  <c r="BP45" i="33" s="1"/>
  <c r="BR45" i="33" s="1"/>
  <c r="BT45" i="33" s="1"/>
  <c r="BV45" i="33" s="1"/>
  <c r="BX45" i="33" s="1"/>
  <c r="BZ45" i="33" s="1"/>
  <c r="CB45" i="33" s="1"/>
  <c r="CD45" i="33" s="1"/>
  <c r="CF45" i="33" s="1"/>
  <c r="CH45" i="33" s="1"/>
  <c r="CJ45" i="33" s="1"/>
  <c r="CL45" i="33" s="1"/>
  <c r="CN45" i="33" s="1"/>
  <c r="CP45" i="33" s="1"/>
  <c r="CR45" i="33" s="1"/>
  <c r="CT45" i="33" s="1"/>
  <c r="CV45" i="33" s="1"/>
  <c r="CX45" i="33" s="1"/>
  <c r="CZ45" i="33" s="1"/>
  <c r="DB45" i="33" s="1"/>
  <c r="DD45" i="33" s="1"/>
  <c r="DF45" i="33" s="1"/>
  <c r="DH45" i="33" s="1"/>
  <c r="DJ45" i="33" s="1"/>
  <c r="DL45" i="33" s="1"/>
  <c r="DN45" i="33" s="1"/>
  <c r="DP45" i="33" s="1"/>
  <c r="DR45" i="33" s="1"/>
  <c r="DT45" i="33" s="1"/>
  <c r="DV45" i="33" s="1"/>
  <c r="DX45" i="33" s="1"/>
  <c r="DZ45" i="33" s="1"/>
  <c r="EB45" i="33" s="1"/>
  <c r="ED45" i="33" s="1"/>
  <c r="EF45" i="33" s="1"/>
  <c r="EH45" i="33" s="1"/>
  <c r="EJ45" i="33" s="1"/>
  <c r="EL45" i="33" s="1"/>
  <c r="EN45" i="33" s="1"/>
  <c r="EP45" i="33" s="1"/>
  <c r="ER45" i="33" s="1"/>
  <c r="ET45" i="33" s="1"/>
  <c r="EV45" i="33" s="1"/>
  <c r="EX45" i="33" s="1"/>
  <c r="EZ45" i="33" s="1"/>
  <c r="FB45" i="33" s="1"/>
  <c r="FD45" i="33" s="1"/>
  <c r="FF45" i="33" s="1"/>
  <c r="FH45" i="33" s="1"/>
  <c r="F44" i="33"/>
  <c r="H44" i="33" s="1"/>
  <c r="J44" i="33" s="1"/>
  <c r="L44" i="33" s="1"/>
  <c r="N44" i="33" s="1"/>
  <c r="P44" i="33" s="1"/>
  <c r="R44" i="33" s="1"/>
  <c r="T44" i="33" s="1"/>
  <c r="V44" i="33" s="1"/>
  <c r="X44" i="33" s="1"/>
  <c r="Z44" i="33" s="1"/>
  <c r="AB44" i="33" s="1"/>
  <c r="AD44" i="33" s="1"/>
  <c r="AF44" i="33" s="1"/>
  <c r="AH44" i="33" s="1"/>
  <c r="AJ44" i="33" s="1"/>
  <c r="AL44" i="33" s="1"/>
  <c r="AN44" i="33" s="1"/>
  <c r="AP44" i="33" s="1"/>
  <c r="AR44" i="33" s="1"/>
  <c r="AT44" i="33" s="1"/>
  <c r="AV44" i="33" s="1"/>
  <c r="AX44" i="33" s="1"/>
  <c r="AZ44" i="33" s="1"/>
  <c r="BB44" i="33" s="1"/>
  <c r="BD44" i="33" s="1"/>
  <c r="BF44" i="33" s="1"/>
  <c r="BH44" i="33" s="1"/>
  <c r="BJ44" i="33" s="1"/>
  <c r="BL44" i="33" s="1"/>
  <c r="BN44" i="33" s="1"/>
  <c r="BP44" i="33" s="1"/>
  <c r="BR44" i="33" s="1"/>
  <c r="BT44" i="33" s="1"/>
  <c r="BV44" i="33" s="1"/>
  <c r="BX44" i="33" s="1"/>
  <c r="BZ44" i="33" s="1"/>
  <c r="CB44" i="33" s="1"/>
  <c r="CD44" i="33" s="1"/>
  <c r="CF44" i="33" s="1"/>
  <c r="CH44" i="33" s="1"/>
  <c r="CJ44" i="33" s="1"/>
  <c r="CL44" i="33" s="1"/>
  <c r="CN44" i="33" s="1"/>
  <c r="CP44" i="33" s="1"/>
  <c r="CR44" i="33" s="1"/>
  <c r="CT44" i="33" s="1"/>
  <c r="CV44" i="33" s="1"/>
  <c r="CX44" i="33" s="1"/>
  <c r="CZ44" i="33" s="1"/>
  <c r="DB44" i="33" s="1"/>
  <c r="DD44" i="33" s="1"/>
  <c r="DF44" i="33" s="1"/>
  <c r="DH44" i="33" s="1"/>
  <c r="DJ44" i="33" s="1"/>
  <c r="DL44" i="33" s="1"/>
  <c r="DN44" i="33" s="1"/>
  <c r="DP44" i="33" s="1"/>
  <c r="DR44" i="33" s="1"/>
  <c r="DT44" i="33" s="1"/>
  <c r="DV44" i="33" s="1"/>
  <c r="DX44" i="33" s="1"/>
  <c r="DZ44" i="33" s="1"/>
  <c r="EB44" i="33" s="1"/>
  <c r="ED44" i="33" s="1"/>
  <c r="EF44" i="33" s="1"/>
  <c r="EH44" i="33" s="1"/>
  <c r="EJ44" i="33" s="1"/>
  <c r="EL44" i="33" s="1"/>
  <c r="EN44" i="33" s="1"/>
  <c r="EP44" i="33" s="1"/>
  <c r="ER44" i="33" s="1"/>
  <c r="ET44" i="33" s="1"/>
  <c r="EV44" i="33" s="1"/>
  <c r="EX44" i="33" s="1"/>
  <c r="EZ44" i="33" s="1"/>
  <c r="FB44" i="33" s="1"/>
  <c r="FD44" i="33" s="1"/>
  <c r="FF44" i="33" s="1"/>
  <c r="FH44" i="33" s="1"/>
  <c r="F43" i="33"/>
  <c r="H43" i="33" s="1"/>
  <c r="J43" i="33" s="1"/>
  <c r="L43" i="33" s="1"/>
  <c r="N43" i="33" s="1"/>
  <c r="P43" i="33" s="1"/>
  <c r="R43" i="33" s="1"/>
  <c r="T43" i="33" s="1"/>
  <c r="V43" i="33" s="1"/>
  <c r="X43" i="33" s="1"/>
  <c r="Z43" i="33" s="1"/>
  <c r="AB43" i="33" s="1"/>
  <c r="AD43" i="33" s="1"/>
  <c r="AF43" i="33" s="1"/>
  <c r="AH43" i="33" s="1"/>
  <c r="AJ43" i="33" s="1"/>
  <c r="AL43" i="33" s="1"/>
  <c r="AN43" i="33" s="1"/>
  <c r="AP43" i="33" s="1"/>
  <c r="AR43" i="33" s="1"/>
  <c r="AT43" i="33" s="1"/>
  <c r="AV43" i="33" s="1"/>
  <c r="AX43" i="33" s="1"/>
  <c r="AZ43" i="33" s="1"/>
  <c r="BB43" i="33" s="1"/>
  <c r="BD43" i="33" s="1"/>
  <c r="BF43" i="33" s="1"/>
  <c r="BH43" i="33" s="1"/>
  <c r="BJ43" i="33" s="1"/>
  <c r="BL43" i="33" s="1"/>
  <c r="BN43" i="33" s="1"/>
  <c r="BP43" i="33" s="1"/>
  <c r="BR43" i="33" s="1"/>
  <c r="BT43" i="33" s="1"/>
  <c r="BV43" i="33" s="1"/>
  <c r="BX43" i="33" s="1"/>
  <c r="BZ43" i="33" s="1"/>
  <c r="CB43" i="33" s="1"/>
  <c r="CD43" i="33" s="1"/>
  <c r="CF43" i="33" s="1"/>
  <c r="CH43" i="33" s="1"/>
  <c r="CJ43" i="33" s="1"/>
  <c r="CL43" i="33" s="1"/>
  <c r="CN43" i="33" s="1"/>
  <c r="CP43" i="33" s="1"/>
  <c r="CR43" i="33" s="1"/>
  <c r="CT43" i="33" s="1"/>
  <c r="CV43" i="33" s="1"/>
  <c r="CX43" i="33" s="1"/>
  <c r="CZ43" i="33" s="1"/>
  <c r="DB43" i="33" s="1"/>
  <c r="DD43" i="33" s="1"/>
  <c r="DF43" i="33" s="1"/>
  <c r="DH43" i="33" s="1"/>
  <c r="DJ43" i="33" s="1"/>
  <c r="DL43" i="33" s="1"/>
  <c r="DN43" i="33" s="1"/>
  <c r="DP43" i="33" s="1"/>
  <c r="DR43" i="33" s="1"/>
  <c r="DT43" i="33" s="1"/>
  <c r="DV43" i="33" s="1"/>
  <c r="DX43" i="33" s="1"/>
  <c r="DZ43" i="33" s="1"/>
  <c r="EB43" i="33" s="1"/>
  <c r="ED43" i="33" s="1"/>
  <c r="EF43" i="33" s="1"/>
  <c r="EH43" i="33" s="1"/>
  <c r="EJ43" i="33" s="1"/>
  <c r="EL43" i="33" s="1"/>
  <c r="EN43" i="33" s="1"/>
  <c r="EP43" i="33" s="1"/>
  <c r="ER43" i="33" s="1"/>
  <c r="ET43" i="33" s="1"/>
  <c r="EV43" i="33" s="1"/>
  <c r="EX43" i="33" s="1"/>
  <c r="EZ43" i="33" s="1"/>
  <c r="FB43" i="33" s="1"/>
  <c r="FD43" i="33" s="1"/>
  <c r="FF43" i="33" s="1"/>
  <c r="FH43" i="33" s="1"/>
  <c r="F42" i="33"/>
  <c r="H42" i="33" s="1"/>
  <c r="J42" i="33" s="1"/>
  <c r="L42" i="33" s="1"/>
  <c r="N42" i="33" s="1"/>
  <c r="P42" i="33" s="1"/>
  <c r="R42" i="33" s="1"/>
  <c r="T42" i="33" s="1"/>
  <c r="V42" i="33" s="1"/>
  <c r="X42" i="33" s="1"/>
  <c r="Z42" i="33" s="1"/>
  <c r="AB42" i="33" s="1"/>
  <c r="AD42" i="33" s="1"/>
  <c r="AF42" i="33" s="1"/>
  <c r="AH42" i="33" s="1"/>
  <c r="AJ42" i="33" s="1"/>
  <c r="AL42" i="33" s="1"/>
  <c r="AN42" i="33" s="1"/>
  <c r="AP42" i="33" s="1"/>
  <c r="AR42" i="33" s="1"/>
  <c r="AT42" i="33" s="1"/>
  <c r="AV42" i="33" s="1"/>
  <c r="AX42" i="33" s="1"/>
  <c r="AZ42" i="33" s="1"/>
  <c r="BB42" i="33" s="1"/>
  <c r="BD42" i="33" s="1"/>
  <c r="BF42" i="33" s="1"/>
  <c r="BH42" i="33" s="1"/>
  <c r="BJ42" i="33" s="1"/>
  <c r="BL42" i="33" s="1"/>
  <c r="BN42" i="33" s="1"/>
  <c r="BP42" i="33" s="1"/>
  <c r="BR42" i="33" s="1"/>
  <c r="BT42" i="33" s="1"/>
  <c r="BV42" i="33" s="1"/>
  <c r="BX42" i="33" s="1"/>
  <c r="BZ42" i="33" s="1"/>
  <c r="CB42" i="33" s="1"/>
  <c r="CD42" i="33" s="1"/>
  <c r="CF42" i="33" s="1"/>
  <c r="CH42" i="33" s="1"/>
  <c r="CJ42" i="33" s="1"/>
  <c r="CL42" i="33" s="1"/>
  <c r="CN42" i="33" s="1"/>
  <c r="CP42" i="33" s="1"/>
  <c r="CR42" i="33" s="1"/>
  <c r="CT42" i="33" s="1"/>
  <c r="CV42" i="33" s="1"/>
  <c r="CX42" i="33" s="1"/>
  <c r="CZ42" i="33" s="1"/>
  <c r="DB42" i="33" s="1"/>
  <c r="DD42" i="33" s="1"/>
  <c r="DF42" i="33" s="1"/>
  <c r="DH42" i="33" s="1"/>
  <c r="DJ42" i="33" s="1"/>
  <c r="DL42" i="33" s="1"/>
  <c r="DN42" i="33" s="1"/>
  <c r="DP42" i="33" s="1"/>
  <c r="DR42" i="33" s="1"/>
  <c r="DT42" i="33" s="1"/>
  <c r="DV42" i="33" s="1"/>
  <c r="DX42" i="33" s="1"/>
  <c r="DZ42" i="33" s="1"/>
  <c r="EB42" i="33" s="1"/>
  <c r="ED42" i="33" s="1"/>
  <c r="EF42" i="33" s="1"/>
  <c r="EH42" i="33" s="1"/>
  <c r="EJ42" i="33" s="1"/>
  <c r="EL42" i="33" s="1"/>
  <c r="EN42" i="33" s="1"/>
  <c r="EP42" i="33" s="1"/>
  <c r="ER42" i="33" s="1"/>
  <c r="ET42" i="33" s="1"/>
  <c r="EV42" i="33" s="1"/>
  <c r="EX42" i="33" s="1"/>
  <c r="EZ42" i="33" s="1"/>
  <c r="FB42" i="33" s="1"/>
  <c r="FD42" i="33" s="1"/>
  <c r="FF42" i="33" s="1"/>
  <c r="FH42" i="33" s="1"/>
  <c r="F41" i="33"/>
  <c r="H41" i="33" s="1"/>
  <c r="J41" i="33" s="1"/>
  <c r="L41" i="33" s="1"/>
  <c r="N41" i="33" s="1"/>
  <c r="P41" i="33" s="1"/>
  <c r="R41" i="33" s="1"/>
  <c r="T41" i="33" s="1"/>
  <c r="V41" i="33" s="1"/>
  <c r="X41" i="33" s="1"/>
  <c r="Z41" i="33" s="1"/>
  <c r="AB41" i="33" s="1"/>
  <c r="AD41" i="33" s="1"/>
  <c r="AF41" i="33" s="1"/>
  <c r="AH41" i="33" s="1"/>
  <c r="AJ41" i="33" s="1"/>
  <c r="AL41" i="33" s="1"/>
  <c r="AN41" i="33" s="1"/>
  <c r="AP41" i="33" s="1"/>
  <c r="AR41" i="33" s="1"/>
  <c r="AT41" i="33" s="1"/>
  <c r="AV41" i="33" s="1"/>
  <c r="AX41" i="33" s="1"/>
  <c r="AZ41" i="33" s="1"/>
  <c r="BB41" i="33" s="1"/>
  <c r="BD41" i="33" s="1"/>
  <c r="BF41" i="33" s="1"/>
  <c r="BH41" i="33" s="1"/>
  <c r="BJ41" i="33" s="1"/>
  <c r="BL41" i="33" s="1"/>
  <c r="BN41" i="33" s="1"/>
  <c r="BP41" i="33" s="1"/>
  <c r="BR41" i="33" s="1"/>
  <c r="BT41" i="33" s="1"/>
  <c r="BV41" i="33" s="1"/>
  <c r="BX41" i="33" s="1"/>
  <c r="BZ41" i="33" s="1"/>
  <c r="CB41" i="33" s="1"/>
  <c r="CD41" i="33" s="1"/>
  <c r="CF41" i="33" s="1"/>
  <c r="CH41" i="33" s="1"/>
  <c r="CJ41" i="33" s="1"/>
  <c r="CL41" i="33" s="1"/>
  <c r="CN41" i="33" s="1"/>
  <c r="CP41" i="33" s="1"/>
  <c r="CR41" i="33" s="1"/>
  <c r="CT41" i="33" s="1"/>
  <c r="CV41" i="33" s="1"/>
  <c r="CX41" i="33" s="1"/>
  <c r="CZ41" i="33" s="1"/>
  <c r="DB41" i="33" s="1"/>
  <c r="DD41" i="33" s="1"/>
  <c r="DF41" i="33" s="1"/>
  <c r="DH41" i="33" s="1"/>
  <c r="DJ41" i="33" s="1"/>
  <c r="DL41" i="33" s="1"/>
  <c r="DN41" i="33" s="1"/>
  <c r="DP41" i="33" s="1"/>
  <c r="DR41" i="33" s="1"/>
  <c r="DT41" i="33" s="1"/>
  <c r="DV41" i="33" s="1"/>
  <c r="DX41" i="33" s="1"/>
  <c r="DZ41" i="33" s="1"/>
  <c r="EB41" i="33" s="1"/>
  <c r="ED41" i="33" s="1"/>
  <c r="EF41" i="33" s="1"/>
  <c r="EH41" i="33" s="1"/>
  <c r="EJ41" i="33" s="1"/>
  <c r="EL41" i="33" s="1"/>
  <c r="EN41" i="33" s="1"/>
  <c r="EP41" i="33" s="1"/>
  <c r="ER41" i="33" s="1"/>
  <c r="ET41" i="33" s="1"/>
  <c r="EV41" i="33" s="1"/>
  <c r="EX41" i="33" s="1"/>
  <c r="EZ41" i="33" s="1"/>
  <c r="FB41" i="33" s="1"/>
  <c r="FD41" i="33" s="1"/>
  <c r="FF41" i="33" s="1"/>
  <c r="FH41" i="33" s="1"/>
  <c r="F40" i="33"/>
  <c r="H40" i="33" s="1"/>
  <c r="J40" i="33" s="1"/>
  <c r="L40" i="33" s="1"/>
  <c r="N40" i="33" s="1"/>
  <c r="P40" i="33" s="1"/>
  <c r="R40" i="33" s="1"/>
  <c r="T40" i="33" s="1"/>
  <c r="V40" i="33" s="1"/>
  <c r="X40" i="33" s="1"/>
  <c r="Z40" i="33" s="1"/>
  <c r="AB40" i="33" s="1"/>
  <c r="AD40" i="33" s="1"/>
  <c r="AF40" i="33" s="1"/>
  <c r="AH40" i="33" s="1"/>
  <c r="AJ40" i="33" s="1"/>
  <c r="AL40" i="33" s="1"/>
  <c r="AN40" i="33" s="1"/>
  <c r="AP40" i="33" s="1"/>
  <c r="AR40" i="33" s="1"/>
  <c r="AT40" i="33" s="1"/>
  <c r="AV40" i="33" s="1"/>
  <c r="AX40" i="33" s="1"/>
  <c r="AZ40" i="33" s="1"/>
  <c r="BB40" i="33" s="1"/>
  <c r="BD40" i="33" s="1"/>
  <c r="BF40" i="33" s="1"/>
  <c r="BH40" i="33" s="1"/>
  <c r="BJ40" i="33" s="1"/>
  <c r="BL40" i="33" s="1"/>
  <c r="BN40" i="33" s="1"/>
  <c r="BP40" i="33" s="1"/>
  <c r="BR40" i="33" s="1"/>
  <c r="BT40" i="33" s="1"/>
  <c r="BV40" i="33" s="1"/>
  <c r="BX40" i="33" s="1"/>
  <c r="BZ40" i="33" s="1"/>
  <c r="CB40" i="33" s="1"/>
  <c r="CD40" i="33" s="1"/>
  <c r="CF40" i="33" s="1"/>
  <c r="CH40" i="33" s="1"/>
  <c r="CJ40" i="33" s="1"/>
  <c r="CL40" i="33" s="1"/>
  <c r="CN40" i="33" s="1"/>
  <c r="CP40" i="33" s="1"/>
  <c r="CR40" i="33" s="1"/>
  <c r="CT40" i="33" s="1"/>
  <c r="CV40" i="33" s="1"/>
  <c r="CX40" i="33" s="1"/>
  <c r="CZ40" i="33" s="1"/>
  <c r="DB40" i="33" s="1"/>
  <c r="DD40" i="33" s="1"/>
  <c r="DF40" i="33" s="1"/>
  <c r="DH40" i="33" s="1"/>
  <c r="DJ40" i="33" s="1"/>
  <c r="DL40" i="33" s="1"/>
  <c r="DN40" i="33" s="1"/>
  <c r="DP40" i="33" s="1"/>
  <c r="DR40" i="33" s="1"/>
  <c r="DT40" i="33" s="1"/>
  <c r="DV40" i="33" s="1"/>
  <c r="DX40" i="33" s="1"/>
  <c r="DZ40" i="33" s="1"/>
  <c r="EB40" i="33" s="1"/>
  <c r="ED40" i="33" s="1"/>
  <c r="EF40" i="33" s="1"/>
  <c r="EH40" i="33" s="1"/>
  <c r="EJ40" i="33" s="1"/>
  <c r="EL40" i="33" s="1"/>
  <c r="EN40" i="33" s="1"/>
  <c r="EP40" i="33" s="1"/>
  <c r="ER40" i="33" s="1"/>
  <c r="ET40" i="33" s="1"/>
  <c r="EV40" i="33" s="1"/>
  <c r="EX40" i="33" s="1"/>
  <c r="EZ40" i="33" s="1"/>
  <c r="FB40" i="33" s="1"/>
  <c r="FD40" i="33" s="1"/>
  <c r="FF40" i="33" s="1"/>
  <c r="FH40" i="33" s="1"/>
  <c r="F39" i="33"/>
  <c r="H39" i="33" s="1"/>
  <c r="J39" i="33" s="1"/>
  <c r="L39" i="33" s="1"/>
  <c r="N39" i="33" s="1"/>
  <c r="P39" i="33" s="1"/>
  <c r="R39" i="33" s="1"/>
  <c r="T39" i="33" s="1"/>
  <c r="V39" i="33" s="1"/>
  <c r="X39" i="33" s="1"/>
  <c r="Z39" i="33" s="1"/>
  <c r="AB39" i="33" s="1"/>
  <c r="AD39" i="33" s="1"/>
  <c r="AF39" i="33" s="1"/>
  <c r="AH39" i="33" s="1"/>
  <c r="AJ39" i="33" s="1"/>
  <c r="AL39" i="33" s="1"/>
  <c r="AN39" i="33" s="1"/>
  <c r="AP39" i="33" s="1"/>
  <c r="AR39" i="33" s="1"/>
  <c r="AT39" i="33" s="1"/>
  <c r="AV39" i="33" s="1"/>
  <c r="AX39" i="33" s="1"/>
  <c r="AZ39" i="33" s="1"/>
  <c r="BB39" i="33" s="1"/>
  <c r="BD39" i="33" s="1"/>
  <c r="BF39" i="33" s="1"/>
  <c r="BH39" i="33" s="1"/>
  <c r="BJ39" i="33" s="1"/>
  <c r="BL39" i="33" s="1"/>
  <c r="BN39" i="33" s="1"/>
  <c r="BP39" i="33" s="1"/>
  <c r="BR39" i="33" s="1"/>
  <c r="BT39" i="33" s="1"/>
  <c r="BV39" i="33" s="1"/>
  <c r="BX39" i="33" s="1"/>
  <c r="BZ39" i="33" s="1"/>
  <c r="CB39" i="33" s="1"/>
  <c r="CD39" i="33" s="1"/>
  <c r="CF39" i="33" s="1"/>
  <c r="CH39" i="33" s="1"/>
  <c r="CJ39" i="33" s="1"/>
  <c r="CL39" i="33" s="1"/>
  <c r="CN39" i="33" s="1"/>
  <c r="CP39" i="33" s="1"/>
  <c r="CR39" i="33" s="1"/>
  <c r="CT39" i="33" s="1"/>
  <c r="CV39" i="33" s="1"/>
  <c r="CX39" i="33" s="1"/>
  <c r="CZ39" i="33" s="1"/>
  <c r="DB39" i="33" s="1"/>
  <c r="DD39" i="33" s="1"/>
  <c r="DF39" i="33" s="1"/>
  <c r="DH39" i="33" s="1"/>
  <c r="DJ39" i="33" s="1"/>
  <c r="DL39" i="33" s="1"/>
  <c r="DN39" i="33" s="1"/>
  <c r="DP39" i="33" s="1"/>
  <c r="DR39" i="33" s="1"/>
  <c r="DT39" i="33" s="1"/>
  <c r="DV39" i="33" s="1"/>
  <c r="DX39" i="33" s="1"/>
  <c r="DZ39" i="33" s="1"/>
  <c r="EB39" i="33" s="1"/>
  <c r="ED39" i="33" s="1"/>
  <c r="EF39" i="33" s="1"/>
  <c r="EH39" i="33" s="1"/>
  <c r="EJ39" i="33" s="1"/>
  <c r="EL39" i="33" s="1"/>
  <c r="EN39" i="33" s="1"/>
  <c r="EP39" i="33" s="1"/>
  <c r="ER39" i="33" s="1"/>
  <c r="ET39" i="33" s="1"/>
  <c r="EV39" i="33" s="1"/>
  <c r="EX39" i="33" s="1"/>
  <c r="EZ39" i="33" s="1"/>
  <c r="FB39" i="33" s="1"/>
  <c r="FD39" i="33" s="1"/>
  <c r="FF39" i="33" s="1"/>
  <c r="FH39" i="33" s="1"/>
  <c r="F38" i="33"/>
  <c r="H38" i="33" s="1"/>
  <c r="J38" i="33" s="1"/>
  <c r="L38" i="33" s="1"/>
  <c r="N38" i="33" s="1"/>
  <c r="P38" i="33" s="1"/>
  <c r="R38" i="33" s="1"/>
  <c r="T38" i="33" s="1"/>
  <c r="V38" i="33" s="1"/>
  <c r="X38" i="33" s="1"/>
  <c r="Z38" i="33" s="1"/>
  <c r="AB38" i="33" s="1"/>
  <c r="AD38" i="33" s="1"/>
  <c r="AF38" i="33" s="1"/>
  <c r="AH38" i="33" s="1"/>
  <c r="AJ38" i="33" s="1"/>
  <c r="AL38" i="33" s="1"/>
  <c r="AN38" i="33" s="1"/>
  <c r="AP38" i="33" s="1"/>
  <c r="AR38" i="33" s="1"/>
  <c r="AT38" i="33" s="1"/>
  <c r="AV38" i="33" s="1"/>
  <c r="AX38" i="33" s="1"/>
  <c r="AZ38" i="33" s="1"/>
  <c r="BB38" i="33" s="1"/>
  <c r="BD38" i="33" s="1"/>
  <c r="BF38" i="33" s="1"/>
  <c r="BH38" i="33" s="1"/>
  <c r="BJ38" i="33" s="1"/>
  <c r="BL38" i="33" s="1"/>
  <c r="BN38" i="33" s="1"/>
  <c r="BP38" i="33" s="1"/>
  <c r="BR38" i="33" s="1"/>
  <c r="BT38" i="33" s="1"/>
  <c r="BV38" i="33" s="1"/>
  <c r="BX38" i="33" s="1"/>
  <c r="BZ38" i="33" s="1"/>
  <c r="CB38" i="33" s="1"/>
  <c r="CD38" i="33" s="1"/>
  <c r="CF38" i="33" s="1"/>
  <c r="CH38" i="33" s="1"/>
  <c r="CJ38" i="33" s="1"/>
  <c r="CL38" i="33" s="1"/>
  <c r="CN38" i="33" s="1"/>
  <c r="CP38" i="33" s="1"/>
  <c r="CR38" i="33" s="1"/>
  <c r="CT38" i="33" s="1"/>
  <c r="CV38" i="33" s="1"/>
  <c r="CX38" i="33" s="1"/>
  <c r="CZ38" i="33" s="1"/>
  <c r="DB38" i="33" s="1"/>
  <c r="DD38" i="33" s="1"/>
  <c r="DF38" i="33" s="1"/>
  <c r="DH38" i="33" s="1"/>
  <c r="DJ38" i="33" s="1"/>
  <c r="DL38" i="33" s="1"/>
  <c r="DN38" i="33" s="1"/>
  <c r="DP38" i="33" s="1"/>
  <c r="DR38" i="33" s="1"/>
  <c r="DT38" i="33" s="1"/>
  <c r="DV38" i="33" s="1"/>
  <c r="DX38" i="33" s="1"/>
  <c r="DZ38" i="33" s="1"/>
  <c r="EB38" i="33" s="1"/>
  <c r="ED38" i="33" s="1"/>
  <c r="EF38" i="33" s="1"/>
  <c r="EH38" i="33" s="1"/>
  <c r="EJ38" i="33" s="1"/>
  <c r="EL38" i="33" s="1"/>
  <c r="EN38" i="33" s="1"/>
  <c r="EP38" i="33" s="1"/>
  <c r="ER38" i="33" s="1"/>
  <c r="ET38" i="33" s="1"/>
  <c r="EV38" i="33" s="1"/>
  <c r="EX38" i="33" s="1"/>
  <c r="EZ38" i="33" s="1"/>
  <c r="FB38" i="33" s="1"/>
  <c r="FD38" i="33" s="1"/>
  <c r="FF38" i="33" s="1"/>
  <c r="FH38" i="33" s="1"/>
  <c r="F37" i="33"/>
  <c r="H37" i="33" s="1"/>
  <c r="J37" i="33" s="1"/>
  <c r="L37" i="33" s="1"/>
  <c r="N37" i="33" s="1"/>
  <c r="P37" i="33" s="1"/>
  <c r="R37" i="33" s="1"/>
  <c r="T37" i="33" s="1"/>
  <c r="V37" i="33" s="1"/>
  <c r="X37" i="33" s="1"/>
  <c r="Z37" i="33" s="1"/>
  <c r="AB37" i="33" s="1"/>
  <c r="AD37" i="33" s="1"/>
  <c r="AF37" i="33" s="1"/>
  <c r="AH37" i="33" s="1"/>
  <c r="AJ37" i="33" s="1"/>
  <c r="AL37" i="33" s="1"/>
  <c r="AN37" i="33" s="1"/>
  <c r="AP37" i="33" s="1"/>
  <c r="AR37" i="33" s="1"/>
  <c r="AT37" i="33" s="1"/>
  <c r="AV37" i="33" s="1"/>
  <c r="AX37" i="33" s="1"/>
  <c r="AZ37" i="33" s="1"/>
  <c r="BB37" i="33" s="1"/>
  <c r="BD37" i="33" s="1"/>
  <c r="BF37" i="33" s="1"/>
  <c r="BH37" i="33" s="1"/>
  <c r="BJ37" i="33" s="1"/>
  <c r="BL37" i="33" s="1"/>
  <c r="BN37" i="33" s="1"/>
  <c r="BP37" i="33" s="1"/>
  <c r="BR37" i="33" s="1"/>
  <c r="BT37" i="33" s="1"/>
  <c r="BV37" i="33" s="1"/>
  <c r="BX37" i="33" s="1"/>
  <c r="BZ37" i="33" s="1"/>
  <c r="CB37" i="33" s="1"/>
  <c r="CD37" i="33" s="1"/>
  <c r="CF37" i="33" s="1"/>
  <c r="CH37" i="33" s="1"/>
  <c r="CJ37" i="33" s="1"/>
  <c r="CL37" i="33" s="1"/>
  <c r="CN37" i="33" s="1"/>
  <c r="CP37" i="33" s="1"/>
  <c r="CR37" i="33" s="1"/>
  <c r="CT37" i="33" s="1"/>
  <c r="CV37" i="33" s="1"/>
  <c r="CX37" i="33" s="1"/>
  <c r="CZ37" i="33" s="1"/>
  <c r="DB37" i="33" s="1"/>
  <c r="DD37" i="33" s="1"/>
  <c r="DF37" i="33" s="1"/>
  <c r="DH37" i="33" s="1"/>
  <c r="DJ37" i="33" s="1"/>
  <c r="DL37" i="33" s="1"/>
  <c r="DN37" i="33" s="1"/>
  <c r="DP37" i="33" s="1"/>
  <c r="DR37" i="33" s="1"/>
  <c r="DT37" i="33" s="1"/>
  <c r="DV37" i="33" s="1"/>
  <c r="DX37" i="33" s="1"/>
  <c r="DZ37" i="33" s="1"/>
  <c r="EB37" i="33" s="1"/>
  <c r="ED37" i="33" s="1"/>
  <c r="EF37" i="33" s="1"/>
  <c r="EH37" i="33" s="1"/>
  <c r="EJ37" i="33" s="1"/>
  <c r="EL37" i="33" s="1"/>
  <c r="EN37" i="33" s="1"/>
  <c r="EP37" i="33" s="1"/>
  <c r="ER37" i="33" s="1"/>
  <c r="ET37" i="33" s="1"/>
  <c r="EV37" i="33" s="1"/>
  <c r="EX37" i="33" s="1"/>
  <c r="EZ37" i="33" s="1"/>
  <c r="FB37" i="33" s="1"/>
  <c r="FD37" i="33" s="1"/>
  <c r="FF37" i="33" s="1"/>
  <c r="FH37" i="33" s="1"/>
  <c r="F36" i="33"/>
  <c r="H36" i="33" s="1"/>
  <c r="J36" i="33" s="1"/>
  <c r="L36" i="33" s="1"/>
  <c r="N36" i="33" s="1"/>
  <c r="P36" i="33" s="1"/>
  <c r="R36" i="33" s="1"/>
  <c r="T36" i="33" s="1"/>
  <c r="V36" i="33" s="1"/>
  <c r="X36" i="33" s="1"/>
  <c r="Z36" i="33" s="1"/>
  <c r="AB36" i="33" s="1"/>
  <c r="AD36" i="33" s="1"/>
  <c r="AF36" i="33" s="1"/>
  <c r="AH36" i="33" s="1"/>
  <c r="AJ36" i="33" s="1"/>
  <c r="AL36" i="33" s="1"/>
  <c r="AN36" i="33" s="1"/>
  <c r="AP36" i="33" s="1"/>
  <c r="AR36" i="33" s="1"/>
  <c r="AT36" i="33" s="1"/>
  <c r="AV36" i="33" s="1"/>
  <c r="AX36" i="33" s="1"/>
  <c r="AZ36" i="33" s="1"/>
  <c r="BB36" i="33" s="1"/>
  <c r="BD36" i="33" s="1"/>
  <c r="BF36" i="33" s="1"/>
  <c r="BH36" i="33" s="1"/>
  <c r="BJ36" i="33" s="1"/>
  <c r="BL36" i="33" s="1"/>
  <c r="BN36" i="33" s="1"/>
  <c r="BP36" i="33" s="1"/>
  <c r="BR36" i="33" s="1"/>
  <c r="BT36" i="33" s="1"/>
  <c r="BV36" i="33" s="1"/>
  <c r="BX36" i="33" s="1"/>
  <c r="BZ36" i="33" s="1"/>
  <c r="CB36" i="33" s="1"/>
  <c r="CD36" i="33" s="1"/>
  <c r="CF36" i="33" s="1"/>
  <c r="CH36" i="33" s="1"/>
  <c r="CJ36" i="33" s="1"/>
  <c r="CL36" i="33" s="1"/>
  <c r="CN36" i="33" s="1"/>
  <c r="CP36" i="33" s="1"/>
  <c r="CR36" i="33" s="1"/>
  <c r="CT36" i="33" s="1"/>
  <c r="CV36" i="33" s="1"/>
  <c r="CX36" i="33" s="1"/>
  <c r="CZ36" i="33" s="1"/>
  <c r="DB36" i="33" s="1"/>
  <c r="DD36" i="33" s="1"/>
  <c r="DF36" i="33" s="1"/>
  <c r="DH36" i="33" s="1"/>
  <c r="DJ36" i="33" s="1"/>
  <c r="DL36" i="33" s="1"/>
  <c r="DN36" i="33" s="1"/>
  <c r="DP36" i="33" s="1"/>
  <c r="DR36" i="33" s="1"/>
  <c r="DT36" i="33" s="1"/>
  <c r="DV36" i="33" s="1"/>
  <c r="DX36" i="33" s="1"/>
  <c r="DZ36" i="33" s="1"/>
  <c r="EB36" i="33" s="1"/>
  <c r="ED36" i="33" s="1"/>
  <c r="EF36" i="33" s="1"/>
  <c r="EH36" i="33" s="1"/>
  <c r="EJ36" i="33" s="1"/>
  <c r="EL36" i="33" s="1"/>
  <c r="EN36" i="33" s="1"/>
  <c r="EP36" i="33" s="1"/>
  <c r="ER36" i="33" s="1"/>
  <c r="ET36" i="33" s="1"/>
  <c r="EV36" i="33" s="1"/>
  <c r="EX36" i="33" s="1"/>
  <c r="EZ36" i="33" s="1"/>
  <c r="FB36" i="33" s="1"/>
  <c r="FD36" i="33" s="1"/>
  <c r="FF36" i="33" s="1"/>
  <c r="FH36" i="33" s="1"/>
  <c r="F35" i="33"/>
  <c r="H35" i="33" s="1"/>
  <c r="J35" i="33" s="1"/>
  <c r="L35" i="33" s="1"/>
  <c r="N35" i="33" s="1"/>
  <c r="P35" i="33" s="1"/>
  <c r="R35" i="33" s="1"/>
  <c r="T35" i="33" s="1"/>
  <c r="V35" i="33" s="1"/>
  <c r="X35" i="33" s="1"/>
  <c r="Z35" i="33" s="1"/>
  <c r="AB35" i="33" s="1"/>
  <c r="AD35" i="33" s="1"/>
  <c r="AF35" i="33" s="1"/>
  <c r="AH35" i="33" s="1"/>
  <c r="AJ35" i="33" s="1"/>
  <c r="AL35" i="33" s="1"/>
  <c r="AN35" i="33" s="1"/>
  <c r="AP35" i="33" s="1"/>
  <c r="AR35" i="33" s="1"/>
  <c r="AT35" i="33" s="1"/>
  <c r="AV35" i="33" s="1"/>
  <c r="AX35" i="33" s="1"/>
  <c r="AZ35" i="33" s="1"/>
  <c r="BB35" i="33" s="1"/>
  <c r="BD35" i="33" s="1"/>
  <c r="BF35" i="33" s="1"/>
  <c r="BH35" i="33" s="1"/>
  <c r="BJ35" i="33" s="1"/>
  <c r="BL35" i="33" s="1"/>
  <c r="BN35" i="33" s="1"/>
  <c r="BP35" i="33" s="1"/>
  <c r="BR35" i="33" s="1"/>
  <c r="BT35" i="33" s="1"/>
  <c r="BV35" i="33" s="1"/>
  <c r="BX35" i="33" s="1"/>
  <c r="BZ35" i="33" s="1"/>
  <c r="CB35" i="33" s="1"/>
  <c r="CD35" i="33" s="1"/>
  <c r="CF35" i="33" s="1"/>
  <c r="CH35" i="33" s="1"/>
  <c r="CJ35" i="33" s="1"/>
  <c r="CL35" i="33" s="1"/>
  <c r="CN35" i="33" s="1"/>
  <c r="CP35" i="33" s="1"/>
  <c r="CR35" i="33" s="1"/>
  <c r="CT35" i="33" s="1"/>
  <c r="CV35" i="33" s="1"/>
  <c r="CX35" i="33" s="1"/>
  <c r="CZ35" i="33" s="1"/>
  <c r="DB35" i="33" s="1"/>
  <c r="DD35" i="33" s="1"/>
  <c r="DF35" i="33" s="1"/>
  <c r="DH35" i="33" s="1"/>
  <c r="DJ35" i="33" s="1"/>
  <c r="DL35" i="33" s="1"/>
  <c r="DN35" i="33" s="1"/>
  <c r="DP35" i="33" s="1"/>
  <c r="DR35" i="33" s="1"/>
  <c r="DT35" i="33" s="1"/>
  <c r="DV35" i="33" s="1"/>
  <c r="DX35" i="33" s="1"/>
  <c r="DZ35" i="33" s="1"/>
  <c r="EB35" i="33" s="1"/>
  <c r="ED35" i="33" s="1"/>
  <c r="EF35" i="33" s="1"/>
  <c r="EH35" i="33" s="1"/>
  <c r="EJ35" i="33" s="1"/>
  <c r="EL35" i="33" s="1"/>
  <c r="EN35" i="33" s="1"/>
  <c r="EP35" i="33" s="1"/>
  <c r="ER35" i="33" s="1"/>
  <c r="ET35" i="33" s="1"/>
  <c r="EV35" i="33" s="1"/>
  <c r="EX35" i="33" s="1"/>
  <c r="EZ35" i="33" s="1"/>
  <c r="FB35" i="33" s="1"/>
  <c r="FD35" i="33" s="1"/>
  <c r="FF35" i="33" s="1"/>
  <c r="FH35" i="33" s="1"/>
  <c r="F34" i="33"/>
  <c r="H34" i="33" s="1"/>
  <c r="J34" i="33" s="1"/>
  <c r="L34" i="33" s="1"/>
  <c r="N34" i="33" s="1"/>
  <c r="P34" i="33" s="1"/>
  <c r="R34" i="33" s="1"/>
  <c r="T34" i="33" s="1"/>
  <c r="V34" i="33" s="1"/>
  <c r="X34" i="33" s="1"/>
  <c r="Z34" i="33" s="1"/>
  <c r="AB34" i="33" s="1"/>
  <c r="AD34" i="33" s="1"/>
  <c r="AF34" i="33" s="1"/>
  <c r="AH34" i="33" s="1"/>
  <c r="AJ34" i="33" s="1"/>
  <c r="AL34" i="33" s="1"/>
  <c r="AN34" i="33" s="1"/>
  <c r="AP34" i="33" s="1"/>
  <c r="AR34" i="33" s="1"/>
  <c r="AT34" i="33" s="1"/>
  <c r="AV34" i="33" s="1"/>
  <c r="AX34" i="33" s="1"/>
  <c r="AZ34" i="33" s="1"/>
  <c r="BB34" i="33" s="1"/>
  <c r="BD34" i="33" s="1"/>
  <c r="BF34" i="33" s="1"/>
  <c r="BH34" i="33" s="1"/>
  <c r="BJ34" i="33" s="1"/>
  <c r="BL34" i="33" s="1"/>
  <c r="BN34" i="33" s="1"/>
  <c r="BP34" i="33" s="1"/>
  <c r="BR34" i="33" s="1"/>
  <c r="BT34" i="33" s="1"/>
  <c r="BV34" i="33" s="1"/>
  <c r="BX34" i="33" s="1"/>
  <c r="BZ34" i="33" s="1"/>
  <c r="CB34" i="33" s="1"/>
  <c r="CD34" i="33" s="1"/>
  <c r="CF34" i="33" s="1"/>
  <c r="CH34" i="33" s="1"/>
  <c r="CJ34" i="33" s="1"/>
  <c r="CL34" i="33" s="1"/>
  <c r="CN34" i="33" s="1"/>
  <c r="CP34" i="33" s="1"/>
  <c r="CR34" i="33" s="1"/>
  <c r="CT34" i="33" s="1"/>
  <c r="CV34" i="33" s="1"/>
  <c r="CX34" i="33" s="1"/>
  <c r="CZ34" i="33" s="1"/>
  <c r="DB34" i="33" s="1"/>
  <c r="DD34" i="33" s="1"/>
  <c r="DF34" i="33" s="1"/>
  <c r="DH34" i="33" s="1"/>
  <c r="DJ34" i="33" s="1"/>
  <c r="DL34" i="33" s="1"/>
  <c r="DN34" i="33" s="1"/>
  <c r="DP34" i="33" s="1"/>
  <c r="DR34" i="33" s="1"/>
  <c r="DT34" i="33" s="1"/>
  <c r="DV34" i="33" s="1"/>
  <c r="DX34" i="33" s="1"/>
  <c r="DZ34" i="33" s="1"/>
  <c r="EB34" i="33" s="1"/>
  <c r="ED34" i="33" s="1"/>
  <c r="EF34" i="33" s="1"/>
  <c r="EH34" i="33" s="1"/>
  <c r="EJ34" i="33" s="1"/>
  <c r="EL34" i="33" s="1"/>
  <c r="EN34" i="33" s="1"/>
  <c r="EP34" i="33" s="1"/>
  <c r="ER34" i="33" s="1"/>
  <c r="ET34" i="33" s="1"/>
  <c r="EV34" i="33" s="1"/>
  <c r="EX34" i="33" s="1"/>
  <c r="EZ34" i="33" s="1"/>
  <c r="FB34" i="33" s="1"/>
  <c r="FD34" i="33" s="1"/>
  <c r="FF34" i="33" s="1"/>
  <c r="FH34" i="33" s="1"/>
  <c r="F33" i="33"/>
  <c r="H33" i="33" s="1"/>
  <c r="J33" i="33" s="1"/>
  <c r="L33" i="33" s="1"/>
  <c r="N33" i="33" s="1"/>
  <c r="P33" i="33" s="1"/>
  <c r="R33" i="33" s="1"/>
  <c r="T33" i="33" s="1"/>
  <c r="V33" i="33" s="1"/>
  <c r="X33" i="33" s="1"/>
  <c r="Z33" i="33" s="1"/>
  <c r="AB33" i="33" s="1"/>
  <c r="AD33" i="33" s="1"/>
  <c r="AF33" i="33" s="1"/>
  <c r="AH33" i="33" s="1"/>
  <c r="AJ33" i="33" s="1"/>
  <c r="AL33" i="33" s="1"/>
  <c r="AN33" i="33" s="1"/>
  <c r="AP33" i="33" s="1"/>
  <c r="AR33" i="33" s="1"/>
  <c r="AT33" i="33" s="1"/>
  <c r="AV33" i="33" s="1"/>
  <c r="AX33" i="33" s="1"/>
  <c r="AZ33" i="33" s="1"/>
  <c r="BB33" i="33" s="1"/>
  <c r="BD33" i="33" s="1"/>
  <c r="BF33" i="33" s="1"/>
  <c r="BH33" i="33" s="1"/>
  <c r="BJ33" i="33" s="1"/>
  <c r="BL33" i="33" s="1"/>
  <c r="BN33" i="33" s="1"/>
  <c r="BP33" i="33" s="1"/>
  <c r="BR33" i="33" s="1"/>
  <c r="BT33" i="33" s="1"/>
  <c r="BV33" i="33" s="1"/>
  <c r="BX33" i="33" s="1"/>
  <c r="BZ33" i="33" s="1"/>
  <c r="CB33" i="33" s="1"/>
  <c r="CD33" i="33" s="1"/>
  <c r="CF33" i="33" s="1"/>
  <c r="CH33" i="33" s="1"/>
  <c r="CJ33" i="33" s="1"/>
  <c r="CL33" i="33" s="1"/>
  <c r="CN33" i="33" s="1"/>
  <c r="CP33" i="33" s="1"/>
  <c r="CR33" i="33" s="1"/>
  <c r="CT33" i="33" s="1"/>
  <c r="CV33" i="33" s="1"/>
  <c r="CX33" i="33" s="1"/>
  <c r="CZ33" i="33" s="1"/>
  <c r="DB33" i="33" s="1"/>
  <c r="DD33" i="33" s="1"/>
  <c r="DF33" i="33" s="1"/>
  <c r="DH33" i="33" s="1"/>
  <c r="DJ33" i="33" s="1"/>
  <c r="DL33" i="33" s="1"/>
  <c r="DN33" i="33" s="1"/>
  <c r="DP33" i="33" s="1"/>
  <c r="DR33" i="33" s="1"/>
  <c r="DT33" i="33" s="1"/>
  <c r="DV33" i="33" s="1"/>
  <c r="DX33" i="33" s="1"/>
  <c r="DZ33" i="33" s="1"/>
  <c r="EB33" i="33" s="1"/>
  <c r="ED33" i="33" s="1"/>
  <c r="EF33" i="33" s="1"/>
  <c r="EH33" i="33" s="1"/>
  <c r="EJ33" i="33" s="1"/>
  <c r="EL33" i="33" s="1"/>
  <c r="EN33" i="33" s="1"/>
  <c r="EP33" i="33" s="1"/>
  <c r="ER33" i="33" s="1"/>
  <c r="ET33" i="33" s="1"/>
  <c r="EV33" i="33" s="1"/>
  <c r="EX33" i="33" s="1"/>
  <c r="EZ33" i="33" s="1"/>
  <c r="FB33" i="33" s="1"/>
  <c r="FD33" i="33" s="1"/>
  <c r="FF33" i="33" s="1"/>
  <c r="FH33" i="33" s="1"/>
  <c r="F32" i="33"/>
  <c r="H32" i="33" s="1"/>
  <c r="J32" i="33" s="1"/>
  <c r="L32" i="33" s="1"/>
  <c r="N32" i="33" s="1"/>
  <c r="P32" i="33" s="1"/>
  <c r="R32" i="33" s="1"/>
  <c r="T32" i="33" s="1"/>
  <c r="V32" i="33" s="1"/>
  <c r="X32" i="33" s="1"/>
  <c r="Z32" i="33" s="1"/>
  <c r="AB32" i="33" s="1"/>
  <c r="AD32" i="33" s="1"/>
  <c r="AF32" i="33" s="1"/>
  <c r="AH32" i="33" s="1"/>
  <c r="AJ32" i="33" s="1"/>
  <c r="AL32" i="33" s="1"/>
  <c r="AN32" i="33" s="1"/>
  <c r="AP32" i="33" s="1"/>
  <c r="AR32" i="33" s="1"/>
  <c r="AT32" i="33" s="1"/>
  <c r="AV32" i="33" s="1"/>
  <c r="AX32" i="33" s="1"/>
  <c r="AZ32" i="33" s="1"/>
  <c r="BB32" i="33" s="1"/>
  <c r="BD32" i="33" s="1"/>
  <c r="BF32" i="33" s="1"/>
  <c r="BH32" i="33" s="1"/>
  <c r="BJ32" i="33" s="1"/>
  <c r="BL32" i="33" s="1"/>
  <c r="BN32" i="33" s="1"/>
  <c r="BP32" i="33" s="1"/>
  <c r="BR32" i="33" s="1"/>
  <c r="BT32" i="33" s="1"/>
  <c r="BV32" i="33" s="1"/>
  <c r="BX32" i="33" s="1"/>
  <c r="BZ32" i="33" s="1"/>
  <c r="CB32" i="33" s="1"/>
  <c r="CD32" i="33" s="1"/>
  <c r="CF32" i="33" s="1"/>
  <c r="CH32" i="33" s="1"/>
  <c r="CJ32" i="33" s="1"/>
  <c r="CL32" i="33" s="1"/>
  <c r="CN32" i="33" s="1"/>
  <c r="CP32" i="33" s="1"/>
  <c r="CR32" i="33" s="1"/>
  <c r="CT32" i="33" s="1"/>
  <c r="CV32" i="33" s="1"/>
  <c r="CX32" i="33" s="1"/>
  <c r="CZ32" i="33" s="1"/>
  <c r="DB32" i="33" s="1"/>
  <c r="DD32" i="33" s="1"/>
  <c r="DF32" i="33" s="1"/>
  <c r="DH32" i="33" s="1"/>
  <c r="DJ32" i="33" s="1"/>
  <c r="DL32" i="33" s="1"/>
  <c r="DN32" i="33" s="1"/>
  <c r="DP32" i="33" s="1"/>
  <c r="DR32" i="33" s="1"/>
  <c r="DT32" i="33" s="1"/>
  <c r="DV32" i="33" s="1"/>
  <c r="DX32" i="33" s="1"/>
  <c r="DZ32" i="33" s="1"/>
  <c r="EB32" i="33" s="1"/>
  <c r="ED32" i="33" s="1"/>
  <c r="EF32" i="33" s="1"/>
  <c r="EH32" i="33" s="1"/>
  <c r="EJ32" i="33" s="1"/>
  <c r="EL32" i="33" s="1"/>
  <c r="EN32" i="33" s="1"/>
  <c r="EP32" i="33" s="1"/>
  <c r="ER32" i="33" s="1"/>
  <c r="ET32" i="33" s="1"/>
  <c r="EV32" i="33" s="1"/>
  <c r="EX32" i="33" s="1"/>
  <c r="EZ32" i="33" s="1"/>
  <c r="FB32" i="33" s="1"/>
  <c r="FD32" i="33" s="1"/>
  <c r="FF32" i="33" s="1"/>
  <c r="FH32" i="33" s="1"/>
  <c r="F31" i="33"/>
  <c r="H31" i="33" s="1"/>
  <c r="J31" i="33" s="1"/>
  <c r="L31" i="33" s="1"/>
  <c r="N31" i="33" s="1"/>
  <c r="P31" i="33" s="1"/>
  <c r="R31" i="33" s="1"/>
  <c r="T31" i="33" s="1"/>
  <c r="V31" i="33" s="1"/>
  <c r="X31" i="33" s="1"/>
  <c r="Z31" i="33" s="1"/>
  <c r="AB31" i="33" s="1"/>
  <c r="AD31" i="33" s="1"/>
  <c r="AF31" i="33" s="1"/>
  <c r="AH31" i="33" s="1"/>
  <c r="AJ31" i="33" s="1"/>
  <c r="AL31" i="33" s="1"/>
  <c r="AN31" i="33" s="1"/>
  <c r="AP31" i="33" s="1"/>
  <c r="AR31" i="33" s="1"/>
  <c r="AT31" i="33" s="1"/>
  <c r="AV31" i="33" s="1"/>
  <c r="AX31" i="33" s="1"/>
  <c r="AZ31" i="33" s="1"/>
  <c r="BB31" i="33" s="1"/>
  <c r="BD31" i="33" s="1"/>
  <c r="BF31" i="33" s="1"/>
  <c r="BH31" i="33" s="1"/>
  <c r="BJ31" i="33" s="1"/>
  <c r="BL31" i="33" s="1"/>
  <c r="BN31" i="33" s="1"/>
  <c r="BP31" i="33" s="1"/>
  <c r="BR31" i="33" s="1"/>
  <c r="BT31" i="33" s="1"/>
  <c r="BV31" i="33" s="1"/>
  <c r="BX31" i="33" s="1"/>
  <c r="BZ31" i="33" s="1"/>
  <c r="CB31" i="33" s="1"/>
  <c r="CD31" i="33" s="1"/>
  <c r="CF31" i="33" s="1"/>
  <c r="CH31" i="33" s="1"/>
  <c r="CJ31" i="33" s="1"/>
  <c r="CL31" i="33" s="1"/>
  <c r="CN31" i="33" s="1"/>
  <c r="CP31" i="33" s="1"/>
  <c r="CR31" i="33" s="1"/>
  <c r="CT31" i="33" s="1"/>
  <c r="CV31" i="33" s="1"/>
  <c r="CX31" i="33" s="1"/>
  <c r="CZ31" i="33" s="1"/>
  <c r="DB31" i="33" s="1"/>
  <c r="DD31" i="33" s="1"/>
  <c r="DF31" i="33" s="1"/>
  <c r="DH31" i="33" s="1"/>
  <c r="DJ31" i="33" s="1"/>
  <c r="DL31" i="33" s="1"/>
  <c r="DN31" i="33" s="1"/>
  <c r="DP31" i="33" s="1"/>
  <c r="DR31" i="33" s="1"/>
  <c r="DT31" i="33" s="1"/>
  <c r="DV31" i="33" s="1"/>
  <c r="DX31" i="33" s="1"/>
  <c r="DZ31" i="33" s="1"/>
  <c r="EB31" i="33" s="1"/>
  <c r="ED31" i="33" s="1"/>
  <c r="EF31" i="33" s="1"/>
  <c r="EH31" i="33" s="1"/>
  <c r="EJ31" i="33" s="1"/>
  <c r="EL31" i="33" s="1"/>
  <c r="EN31" i="33" s="1"/>
  <c r="EP31" i="33" s="1"/>
  <c r="ER31" i="33" s="1"/>
  <c r="ET31" i="33" s="1"/>
  <c r="EV31" i="33" s="1"/>
  <c r="EX31" i="33" s="1"/>
  <c r="EZ31" i="33" s="1"/>
  <c r="FB31" i="33" s="1"/>
  <c r="FD31" i="33" s="1"/>
  <c r="FF31" i="33" s="1"/>
  <c r="FH31" i="33" s="1"/>
  <c r="F30" i="33"/>
  <c r="H30" i="33" s="1"/>
  <c r="J30" i="33" s="1"/>
  <c r="L30" i="33" s="1"/>
  <c r="N30" i="33" s="1"/>
  <c r="P30" i="33" s="1"/>
  <c r="R30" i="33" s="1"/>
  <c r="T30" i="33" s="1"/>
  <c r="V30" i="33" s="1"/>
  <c r="X30" i="33" s="1"/>
  <c r="Z30" i="33" s="1"/>
  <c r="AB30" i="33" s="1"/>
  <c r="AD30" i="33" s="1"/>
  <c r="AF30" i="33" s="1"/>
  <c r="AH30" i="33" s="1"/>
  <c r="AJ30" i="33" s="1"/>
  <c r="AL30" i="33" s="1"/>
  <c r="AN30" i="33" s="1"/>
  <c r="AP30" i="33" s="1"/>
  <c r="AR30" i="33" s="1"/>
  <c r="AT30" i="33" s="1"/>
  <c r="AV30" i="33" s="1"/>
  <c r="AX30" i="33" s="1"/>
  <c r="AZ30" i="33" s="1"/>
  <c r="BB30" i="33" s="1"/>
  <c r="BD30" i="33" s="1"/>
  <c r="BF30" i="33" s="1"/>
  <c r="BH30" i="33" s="1"/>
  <c r="BJ30" i="33" s="1"/>
  <c r="BL30" i="33" s="1"/>
  <c r="BN30" i="33" s="1"/>
  <c r="BP30" i="33" s="1"/>
  <c r="BR30" i="33" s="1"/>
  <c r="BT30" i="33" s="1"/>
  <c r="BV30" i="33" s="1"/>
  <c r="BX30" i="33" s="1"/>
  <c r="BZ30" i="33" s="1"/>
  <c r="CB30" i="33" s="1"/>
  <c r="CD30" i="33" s="1"/>
  <c r="CF30" i="33" s="1"/>
  <c r="CH30" i="33" s="1"/>
  <c r="CJ30" i="33" s="1"/>
  <c r="CL30" i="33" s="1"/>
  <c r="CN30" i="33" s="1"/>
  <c r="CP30" i="33" s="1"/>
  <c r="CR30" i="33" s="1"/>
  <c r="CT30" i="33" s="1"/>
  <c r="CV30" i="33" s="1"/>
  <c r="CX30" i="33" s="1"/>
  <c r="CZ30" i="33" s="1"/>
  <c r="DB30" i="33" s="1"/>
  <c r="DD30" i="33" s="1"/>
  <c r="DF30" i="33" s="1"/>
  <c r="DH30" i="33" s="1"/>
  <c r="DJ30" i="33" s="1"/>
  <c r="DL30" i="33" s="1"/>
  <c r="DN30" i="33" s="1"/>
  <c r="DP30" i="33" s="1"/>
  <c r="DR30" i="33" s="1"/>
  <c r="DT30" i="33" s="1"/>
  <c r="DV30" i="33" s="1"/>
  <c r="DX30" i="33" s="1"/>
  <c r="DZ30" i="33" s="1"/>
  <c r="EB30" i="33" s="1"/>
  <c r="ED30" i="33" s="1"/>
  <c r="EF30" i="33" s="1"/>
  <c r="EH30" i="33" s="1"/>
  <c r="EJ30" i="33" s="1"/>
  <c r="EL30" i="33" s="1"/>
  <c r="EN30" i="33" s="1"/>
  <c r="EP30" i="33" s="1"/>
  <c r="ER30" i="33" s="1"/>
  <c r="ET30" i="33" s="1"/>
  <c r="EV30" i="33" s="1"/>
  <c r="EX30" i="33" s="1"/>
  <c r="EZ30" i="33" s="1"/>
  <c r="FB30" i="33" s="1"/>
  <c r="FD30" i="33" s="1"/>
  <c r="FF30" i="33" s="1"/>
  <c r="FH30" i="33" s="1"/>
  <c r="F29" i="33"/>
  <c r="H29" i="33" s="1"/>
  <c r="J29" i="33" s="1"/>
  <c r="L29" i="33" s="1"/>
  <c r="N29" i="33" s="1"/>
  <c r="P29" i="33" s="1"/>
  <c r="R29" i="33" s="1"/>
  <c r="T29" i="33" s="1"/>
  <c r="V29" i="33" s="1"/>
  <c r="X29" i="33" s="1"/>
  <c r="Z29" i="33" s="1"/>
  <c r="AB29" i="33" s="1"/>
  <c r="AD29" i="33" s="1"/>
  <c r="AF29" i="33" s="1"/>
  <c r="AH29" i="33" s="1"/>
  <c r="AJ29" i="33" s="1"/>
  <c r="AL29" i="33" s="1"/>
  <c r="AN29" i="33" s="1"/>
  <c r="AP29" i="33" s="1"/>
  <c r="AR29" i="33" s="1"/>
  <c r="AT29" i="33" s="1"/>
  <c r="AV29" i="33" s="1"/>
  <c r="AX29" i="33" s="1"/>
  <c r="AZ29" i="33" s="1"/>
  <c r="BB29" i="33" s="1"/>
  <c r="BD29" i="33" s="1"/>
  <c r="BF29" i="33" s="1"/>
  <c r="BH29" i="33" s="1"/>
  <c r="BJ29" i="33" s="1"/>
  <c r="BL29" i="33" s="1"/>
  <c r="BN29" i="33" s="1"/>
  <c r="BP29" i="33" s="1"/>
  <c r="BR29" i="33" s="1"/>
  <c r="BT29" i="33" s="1"/>
  <c r="BV29" i="33" s="1"/>
  <c r="BX29" i="33" s="1"/>
  <c r="BZ29" i="33" s="1"/>
  <c r="CB29" i="33" s="1"/>
  <c r="CD29" i="33" s="1"/>
  <c r="CF29" i="33" s="1"/>
  <c r="CH29" i="33" s="1"/>
  <c r="CJ29" i="33" s="1"/>
  <c r="CL29" i="33" s="1"/>
  <c r="CN29" i="33" s="1"/>
  <c r="CP29" i="33" s="1"/>
  <c r="CR29" i="33" s="1"/>
  <c r="CT29" i="33" s="1"/>
  <c r="CV29" i="33" s="1"/>
  <c r="CX29" i="33" s="1"/>
  <c r="CZ29" i="33" s="1"/>
  <c r="DB29" i="33" s="1"/>
  <c r="DD29" i="33" s="1"/>
  <c r="DF29" i="33" s="1"/>
  <c r="DH29" i="33" s="1"/>
  <c r="DJ29" i="33" s="1"/>
  <c r="DL29" i="33" s="1"/>
  <c r="DN29" i="33" s="1"/>
  <c r="DP29" i="33" s="1"/>
  <c r="DR29" i="33" s="1"/>
  <c r="DT29" i="33" s="1"/>
  <c r="DV29" i="33" s="1"/>
  <c r="DX29" i="33" s="1"/>
  <c r="DZ29" i="33" s="1"/>
  <c r="EB29" i="33" s="1"/>
  <c r="ED29" i="33" s="1"/>
  <c r="EF29" i="33" s="1"/>
  <c r="EH29" i="33" s="1"/>
  <c r="EJ29" i="33" s="1"/>
  <c r="EL29" i="33" s="1"/>
  <c r="EN29" i="33" s="1"/>
  <c r="EP29" i="33" s="1"/>
  <c r="ER29" i="33" s="1"/>
  <c r="ET29" i="33" s="1"/>
  <c r="EV29" i="33" s="1"/>
  <c r="EX29" i="33" s="1"/>
  <c r="EZ29" i="33" s="1"/>
  <c r="FB29" i="33" s="1"/>
  <c r="FD29" i="33" s="1"/>
  <c r="FF29" i="33" s="1"/>
  <c r="FH29" i="33" s="1"/>
  <c r="F28" i="33"/>
  <c r="H28" i="33" s="1"/>
  <c r="J28" i="33" s="1"/>
  <c r="L28" i="33" s="1"/>
  <c r="N28" i="33" s="1"/>
  <c r="P28" i="33" s="1"/>
  <c r="R28" i="33" s="1"/>
  <c r="T28" i="33" s="1"/>
  <c r="V28" i="33" s="1"/>
  <c r="X28" i="33" s="1"/>
  <c r="Z28" i="33" s="1"/>
  <c r="AB28" i="33" s="1"/>
  <c r="AD28" i="33" s="1"/>
  <c r="AF28" i="33" s="1"/>
  <c r="AH28" i="33" s="1"/>
  <c r="AJ28" i="33" s="1"/>
  <c r="AL28" i="33" s="1"/>
  <c r="AN28" i="33" s="1"/>
  <c r="AP28" i="33" s="1"/>
  <c r="AR28" i="33" s="1"/>
  <c r="AT28" i="33" s="1"/>
  <c r="AV28" i="33" s="1"/>
  <c r="AX28" i="33" s="1"/>
  <c r="AZ28" i="33" s="1"/>
  <c r="BB28" i="33" s="1"/>
  <c r="BD28" i="33" s="1"/>
  <c r="BF28" i="33" s="1"/>
  <c r="BH28" i="33" s="1"/>
  <c r="BJ28" i="33" s="1"/>
  <c r="BL28" i="33" s="1"/>
  <c r="BN28" i="33" s="1"/>
  <c r="BP28" i="33" s="1"/>
  <c r="BR28" i="33" s="1"/>
  <c r="BT28" i="33" s="1"/>
  <c r="BV28" i="33" s="1"/>
  <c r="BX28" i="33" s="1"/>
  <c r="BZ28" i="33" s="1"/>
  <c r="CB28" i="33" s="1"/>
  <c r="CD28" i="33" s="1"/>
  <c r="CF28" i="33" s="1"/>
  <c r="CH28" i="33" s="1"/>
  <c r="CJ28" i="33" s="1"/>
  <c r="CL28" i="33" s="1"/>
  <c r="CN28" i="33" s="1"/>
  <c r="CP28" i="33" s="1"/>
  <c r="CR28" i="33" s="1"/>
  <c r="CT28" i="33" s="1"/>
  <c r="CV28" i="33" s="1"/>
  <c r="CX28" i="33" s="1"/>
  <c r="CZ28" i="33" s="1"/>
  <c r="DB28" i="33" s="1"/>
  <c r="DD28" i="33" s="1"/>
  <c r="DF28" i="33" s="1"/>
  <c r="DH28" i="33" s="1"/>
  <c r="DJ28" i="33" s="1"/>
  <c r="DL28" i="33" s="1"/>
  <c r="DN28" i="33" s="1"/>
  <c r="DP28" i="33" s="1"/>
  <c r="DR28" i="33" s="1"/>
  <c r="DT28" i="33" s="1"/>
  <c r="DV28" i="33" s="1"/>
  <c r="DX28" i="33" s="1"/>
  <c r="DZ28" i="33" s="1"/>
  <c r="EB28" i="33" s="1"/>
  <c r="ED28" i="33" s="1"/>
  <c r="EF28" i="33" s="1"/>
  <c r="EH28" i="33" s="1"/>
  <c r="EJ28" i="33" s="1"/>
  <c r="EL28" i="33" s="1"/>
  <c r="EN28" i="33" s="1"/>
  <c r="EP28" i="33" s="1"/>
  <c r="ER28" i="33" s="1"/>
  <c r="ET28" i="33" s="1"/>
  <c r="EV28" i="33" s="1"/>
  <c r="EX28" i="33" s="1"/>
  <c r="EZ28" i="33" s="1"/>
  <c r="FB28" i="33" s="1"/>
  <c r="FD28" i="33" s="1"/>
  <c r="FF28" i="33" s="1"/>
  <c r="FH28" i="33" s="1"/>
  <c r="F27" i="33"/>
  <c r="H27" i="33" s="1"/>
  <c r="J27" i="33" s="1"/>
  <c r="L27" i="33" s="1"/>
  <c r="N27" i="33" s="1"/>
  <c r="P27" i="33" s="1"/>
  <c r="R27" i="33" s="1"/>
  <c r="T27" i="33" s="1"/>
  <c r="V27" i="33" s="1"/>
  <c r="X27" i="33" s="1"/>
  <c r="Z27" i="33" s="1"/>
  <c r="AB27" i="33" s="1"/>
  <c r="AD27" i="33" s="1"/>
  <c r="AF27" i="33" s="1"/>
  <c r="AH27" i="33" s="1"/>
  <c r="AJ27" i="33" s="1"/>
  <c r="AL27" i="33" s="1"/>
  <c r="AN27" i="33" s="1"/>
  <c r="AP27" i="33" s="1"/>
  <c r="AR27" i="33" s="1"/>
  <c r="AT27" i="33" s="1"/>
  <c r="AV27" i="33" s="1"/>
  <c r="AX27" i="33" s="1"/>
  <c r="AZ27" i="33" s="1"/>
  <c r="BB27" i="33" s="1"/>
  <c r="BD27" i="33" s="1"/>
  <c r="BF27" i="33" s="1"/>
  <c r="BH27" i="33" s="1"/>
  <c r="BJ27" i="33" s="1"/>
  <c r="BL27" i="33" s="1"/>
  <c r="BN27" i="33" s="1"/>
  <c r="BP27" i="33" s="1"/>
  <c r="BR27" i="33" s="1"/>
  <c r="BT27" i="33" s="1"/>
  <c r="BV27" i="33" s="1"/>
  <c r="BX27" i="33" s="1"/>
  <c r="BZ27" i="33" s="1"/>
  <c r="CB27" i="33" s="1"/>
  <c r="CD27" i="33" s="1"/>
  <c r="CF27" i="33" s="1"/>
  <c r="CH27" i="33" s="1"/>
  <c r="CJ27" i="33" s="1"/>
  <c r="CL27" i="33" s="1"/>
  <c r="CN27" i="33" s="1"/>
  <c r="CP27" i="33" s="1"/>
  <c r="CR27" i="33" s="1"/>
  <c r="CT27" i="33" s="1"/>
  <c r="CV27" i="33" s="1"/>
  <c r="CX27" i="33" s="1"/>
  <c r="CZ27" i="33" s="1"/>
  <c r="DB27" i="33" s="1"/>
  <c r="DD27" i="33" s="1"/>
  <c r="DF27" i="33" s="1"/>
  <c r="DH27" i="33" s="1"/>
  <c r="DJ27" i="33" s="1"/>
  <c r="DL27" i="33" s="1"/>
  <c r="DN27" i="33" s="1"/>
  <c r="DP27" i="33" s="1"/>
  <c r="DR27" i="33" s="1"/>
  <c r="DT27" i="33" s="1"/>
  <c r="DV27" i="33" s="1"/>
  <c r="DX27" i="33" s="1"/>
  <c r="DZ27" i="33" s="1"/>
  <c r="EB27" i="33" s="1"/>
  <c r="ED27" i="33" s="1"/>
  <c r="EF27" i="33" s="1"/>
  <c r="EH27" i="33" s="1"/>
  <c r="EJ27" i="33" s="1"/>
  <c r="EL27" i="33" s="1"/>
  <c r="EN27" i="33" s="1"/>
  <c r="EP27" i="33" s="1"/>
  <c r="ER27" i="33" s="1"/>
  <c r="ET27" i="33" s="1"/>
  <c r="EV27" i="33" s="1"/>
  <c r="EX27" i="33" s="1"/>
  <c r="EZ27" i="33" s="1"/>
  <c r="FB27" i="33" s="1"/>
  <c r="FD27" i="33" s="1"/>
  <c r="FF27" i="33" s="1"/>
  <c r="FH27" i="33" s="1"/>
  <c r="F26" i="33"/>
  <c r="H26" i="33" s="1"/>
  <c r="J26" i="33" s="1"/>
  <c r="L26" i="33" s="1"/>
  <c r="N26" i="33" s="1"/>
  <c r="P26" i="33" s="1"/>
  <c r="R26" i="33" s="1"/>
  <c r="T26" i="33" s="1"/>
  <c r="V26" i="33" s="1"/>
  <c r="X26" i="33" s="1"/>
  <c r="Z26" i="33" s="1"/>
  <c r="AB26" i="33" s="1"/>
  <c r="AD26" i="33" s="1"/>
  <c r="AF26" i="33" s="1"/>
  <c r="AH26" i="33" s="1"/>
  <c r="AJ26" i="33" s="1"/>
  <c r="AL26" i="33" s="1"/>
  <c r="AN26" i="33" s="1"/>
  <c r="AP26" i="33" s="1"/>
  <c r="AR26" i="33" s="1"/>
  <c r="AT26" i="33" s="1"/>
  <c r="AV26" i="33" s="1"/>
  <c r="AX26" i="33" s="1"/>
  <c r="AZ26" i="33" s="1"/>
  <c r="BB26" i="33" s="1"/>
  <c r="BD26" i="33" s="1"/>
  <c r="BF26" i="33" s="1"/>
  <c r="BH26" i="33" s="1"/>
  <c r="BJ26" i="33" s="1"/>
  <c r="BL26" i="33" s="1"/>
  <c r="BN26" i="33" s="1"/>
  <c r="BP26" i="33" s="1"/>
  <c r="BR26" i="33" s="1"/>
  <c r="BT26" i="33" s="1"/>
  <c r="BV26" i="33" s="1"/>
  <c r="BX26" i="33" s="1"/>
  <c r="BZ26" i="33" s="1"/>
  <c r="CB26" i="33" s="1"/>
  <c r="CD26" i="33" s="1"/>
  <c r="CF26" i="33" s="1"/>
  <c r="CH26" i="33" s="1"/>
  <c r="CJ26" i="33" s="1"/>
  <c r="CL26" i="33" s="1"/>
  <c r="CN26" i="33" s="1"/>
  <c r="CP26" i="33" s="1"/>
  <c r="CR26" i="33" s="1"/>
  <c r="CT26" i="33" s="1"/>
  <c r="CV26" i="33" s="1"/>
  <c r="CX26" i="33" s="1"/>
  <c r="CZ26" i="33" s="1"/>
  <c r="DB26" i="33" s="1"/>
  <c r="DD26" i="33" s="1"/>
  <c r="DF26" i="33" s="1"/>
  <c r="DH26" i="33" s="1"/>
  <c r="DJ26" i="33" s="1"/>
  <c r="DL26" i="33" s="1"/>
  <c r="DN26" i="33" s="1"/>
  <c r="DP26" i="33" s="1"/>
  <c r="DR26" i="33" s="1"/>
  <c r="DT26" i="33" s="1"/>
  <c r="DV26" i="33" s="1"/>
  <c r="DX26" i="33" s="1"/>
  <c r="DZ26" i="33" s="1"/>
  <c r="EB26" i="33" s="1"/>
  <c r="ED26" i="33" s="1"/>
  <c r="EF26" i="33" s="1"/>
  <c r="EH26" i="33" s="1"/>
  <c r="EJ26" i="33" s="1"/>
  <c r="EL26" i="33" s="1"/>
  <c r="EN26" i="33" s="1"/>
  <c r="EP26" i="33" s="1"/>
  <c r="ER26" i="33" s="1"/>
  <c r="ET26" i="33" s="1"/>
  <c r="EV26" i="33" s="1"/>
  <c r="EX26" i="33" s="1"/>
  <c r="EZ26" i="33" s="1"/>
  <c r="FB26" i="33" s="1"/>
  <c r="FD26" i="33" s="1"/>
  <c r="FF26" i="33" s="1"/>
  <c r="FH26" i="33" s="1"/>
  <c r="F25" i="33"/>
  <c r="H25" i="33" s="1"/>
  <c r="J25" i="33" s="1"/>
  <c r="L25" i="33" s="1"/>
  <c r="N25" i="33" s="1"/>
  <c r="P25" i="33" s="1"/>
  <c r="R25" i="33" s="1"/>
  <c r="T25" i="33" s="1"/>
  <c r="V25" i="33" s="1"/>
  <c r="X25" i="33" s="1"/>
  <c r="Z25" i="33" s="1"/>
  <c r="AB25" i="33" s="1"/>
  <c r="AD25" i="33" s="1"/>
  <c r="AF25" i="33" s="1"/>
  <c r="AH25" i="33" s="1"/>
  <c r="AJ25" i="33" s="1"/>
  <c r="AL25" i="33" s="1"/>
  <c r="AN25" i="33" s="1"/>
  <c r="AP25" i="33" s="1"/>
  <c r="AR25" i="33" s="1"/>
  <c r="AT25" i="33" s="1"/>
  <c r="AV25" i="33" s="1"/>
  <c r="AX25" i="33" s="1"/>
  <c r="AZ25" i="33" s="1"/>
  <c r="BB25" i="33" s="1"/>
  <c r="BD25" i="33" s="1"/>
  <c r="BF25" i="33" s="1"/>
  <c r="BH25" i="33" s="1"/>
  <c r="BJ25" i="33" s="1"/>
  <c r="BL25" i="33" s="1"/>
  <c r="BN25" i="33" s="1"/>
  <c r="BP25" i="33" s="1"/>
  <c r="BR25" i="33" s="1"/>
  <c r="BT25" i="33" s="1"/>
  <c r="BV25" i="33" s="1"/>
  <c r="BX25" i="33" s="1"/>
  <c r="BZ25" i="33" s="1"/>
  <c r="CB25" i="33" s="1"/>
  <c r="CD25" i="33" s="1"/>
  <c r="CF25" i="33" s="1"/>
  <c r="CH25" i="33" s="1"/>
  <c r="CJ25" i="33" s="1"/>
  <c r="CL25" i="33" s="1"/>
  <c r="CN25" i="33" s="1"/>
  <c r="CP25" i="33" s="1"/>
  <c r="CR25" i="33" s="1"/>
  <c r="CT25" i="33" s="1"/>
  <c r="CV25" i="33" s="1"/>
  <c r="CX25" i="33" s="1"/>
  <c r="CZ25" i="33" s="1"/>
  <c r="DB25" i="33" s="1"/>
  <c r="DD25" i="33" s="1"/>
  <c r="DF25" i="33" s="1"/>
  <c r="DH25" i="33" s="1"/>
  <c r="DJ25" i="33" s="1"/>
  <c r="DL25" i="33" s="1"/>
  <c r="DN25" i="33" s="1"/>
  <c r="DP25" i="33" s="1"/>
  <c r="DR25" i="33" s="1"/>
  <c r="DT25" i="33" s="1"/>
  <c r="DV25" i="33" s="1"/>
  <c r="DX25" i="33" s="1"/>
  <c r="DZ25" i="33" s="1"/>
  <c r="EB25" i="33" s="1"/>
  <c r="ED25" i="33" s="1"/>
  <c r="EF25" i="33" s="1"/>
  <c r="EH25" i="33" s="1"/>
  <c r="EJ25" i="33" s="1"/>
  <c r="EL25" i="33" s="1"/>
  <c r="EN25" i="33" s="1"/>
  <c r="EP25" i="33" s="1"/>
  <c r="ER25" i="33" s="1"/>
  <c r="ET25" i="33" s="1"/>
  <c r="EV25" i="33" s="1"/>
  <c r="EX25" i="33" s="1"/>
  <c r="EZ25" i="33" s="1"/>
  <c r="FB25" i="33" s="1"/>
  <c r="FD25" i="33" s="1"/>
  <c r="FF25" i="33" s="1"/>
  <c r="FH25" i="33" s="1"/>
  <c r="F24" i="33"/>
  <c r="H24" i="33" s="1"/>
  <c r="J24" i="33" s="1"/>
  <c r="L24" i="33" s="1"/>
  <c r="N24" i="33" s="1"/>
  <c r="P24" i="33" s="1"/>
  <c r="R24" i="33" s="1"/>
  <c r="T24" i="33" s="1"/>
  <c r="V24" i="33" s="1"/>
  <c r="X24" i="33" s="1"/>
  <c r="Z24" i="33" s="1"/>
  <c r="AB24" i="33" s="1"/>
  <c r="AD24" i="33" s="1"/>
  <c r="AF24" i="33" s="1"/>
  <c r="AH24" i="33" s="1"/>
  <c r="AJ24" i="33" s="1"/>
  <c r="AL24" i="33" s="1"/>
  <c r="AN24" i="33" s="1"/>
  <c r="AP24" i="33" s="1"/>
  <c r="AR24" i="33" s="1"/>
  <c r="AT24" i="33" s="1"/>
  <c r="AV24" i="33" s="1"/>
  <c r="AX24" i="33" s="1"/>
  <c r="AZ24" i="33" s="1"/>
  <c r="BB24" i="33" s="1"/>
  <c r="BD24" i="33" s="1"/>
  <c r="BF24" i="33" s="1"/>
  <c r="BH24" i="33" s="1"/>
  <c r="BJ24" i="33" s="1"/>
  <c r="BL24" i="33" s="1"/>
  <c r="BN24" i="33" s="1"/>
  <c r="BP24" i="33" s="1"/>
  <c r="BR24" i="33" s="1"/>
  <c r="BT24" i="33" s="1"/>
  <c r="BV24" i="33" s="1"/>
  <c r="BX24" i="33" s="1"/>
  <c r="BZ24" i="33" s="1"/>
  <c r="CB24" i="33" s="1"/>
  <c r="CD24" i="33" s="1"/>
  <c r="CF24" i="33" s="1"/>
  <c r="CH24" i="33" s="1"/>
  <c r="CJ24" i="33" s="1"/>
  <c r="CL24" i="33" s="1"/>
  <c r="CN24" i="33" s="1"/>
  <c r="CP24" i="33" s="1"/>
  <c r="CR24" i="33" s="1"/>
  <c r="CT24" i="33" s="1"/>
  <c r="CV24" i="33" s="1"/>
  <c r="CX24" i="33" s="1"/>
  <c r="CZ24" i="33" s="1"/>
  <c r="DB24" i="33" s="1"/>
  <c r="DD24" i="33" s="1"/>
  <c r="DF24" i="33" s="1"/>
  <c r="DH24" i="33" s="1"/>
  <c r="DJ24" i="33" s="1"/>
  <c r="DL24" i="33" s="1"/>
  <c r="DN24" i="33" s="1"/>
  <c r="DP24" i="33" s="1"/>
  <c r="DR24" i="33" s="1"/>
  <c r="DT24" i="33" s="1"/>
  <c r="DV24" i="33" s="1"/>
  <c r="DX24" i="33" s="1"/>
  <c r="DZ24" i="33" s="1"/>
  <c r="EB24" i="33" s="1"/>
  <c r="ED24" i="33" s="1"/>
  <c r="EF24" i="33" s="1"/>
  <c r="EH24" i="33" s="1"/>
  <c r="EJ24" i="33" s="1"/>
  <c r="EL24" i="33" s="1"/>
  <c r="EN24" i="33" s="1"/>
  <c r="EP24" i="33" s="1"/>
  <c r="ER24" i="33" s="1"/>
  <c r="ET24" i="33" s="1"/>
  <c r="EV24" i="33" s="1"/>
  <c r="EX24" i="33" s="1"/>
  <c r="EZ24" i="33" s="1"/>
  <c r="FB24" i="33" s="1"/>
  <c r="FD24" i="33" s="1"/>
  <c r="FF24" i="33" s="1"/>
  <c r="FH24" i="33" s="1"/>
  <c r="F23" i="33"/>
  <c r="H23" i="33" s="1"/>
  <c r="J23" i="33" s="1"/>
  <c r="L23" i="33" s="1"/>
  <c r="N23" i="33" s="1"/>
  <c r="P23" i="33" s="1"/>
  <c r="R23" i="33" s="1"/>
  <c r="T23" i="33" s="1"/>
  <c r="V23" i="33" s="1"/>
  <c r="X23" i="33" s="1"/>
  <c r="Z23" i="33" s="1"/>
  <c r="AB23" i="33" s="1"/>
  <c r="AD23" i="33" s="1"/>
  <c r="AF23" i="33" s="1"/>
  <c r="AH23" i="33" s="1"/>
  <c r="AJ23" i="33" s="1"/>
  <c r="AL23" i="33" s="1"/>
  <c r="AN23" i="33" s="1"/>
  <c r="AP23" i="33" s="1"/>
  <c r="AR23" i="33" s="1"/>
  <c r="AT23" i="33" s="1"/>
  <c r="AV23" i="33" s="1"/>
  <c r="AX23" i="33" s="1"/>
  <c r="AZ23" i="33" s="1"/>
  <c r="BB23" i="33" s="1"/>
  <c r="BD23" i="33" s="1"/>
  <c r="BF23" i="33" s="1"/>
  <c r="BH23" i="33" s="1"/>
  <c r="BJ23" i="33" s="1"/>
  <c r="BL23" i="33" s="1"/>
  <c r="BN23" i="33" s="1"/>
  <c r="BP23" i="33" s="1"/>
  <c r="BR23" i="33" s="1"/>
  <c r="BT23" i="33" s="1"/>
  <c r="BV23" i="33" s="1"/>
  <c r="BX23" i="33" s="1"/>
  <c r="BZ23" i="33" s="1"/>
  <c r="CB23" i="33" s="1"/>
  <c r="CD23" i="33" s="1"/>
  <c r="CF23" i="33" s="1"/>
  <c r="CH23" i="33" s="1"/>
  <c r="CJ23" i="33" s="1"/>
  <c r="CL23" i="33" s="1"/>
  <c r="CN23" i="33" s="1"/>
  <c r="CP23" i="33" s="1"/>
  <c r="CR23" i="33" s="1"/>
  <c r="CT23" i="33" s="1"/>
  <c r="CV23" i="33" s="1"/>
  <c r="CX23" i="33" s="1"/>
  <c r="CZ23" i="33" s="1"/>
  <c r="DB23" i="33" s="1"/>
  <c r="DD23" i="33" s="1"/>
  <c r="DF23" i="33" s="1"/>
  <c r="DH23" i="33" s="1"/>
  <c r="DJ23" i="33" s="1"/>
  <c r="DL23" i="33" s="1"/>
  <c r="DN23" i="33" s="1"/>
  <c r="DP23" i="33" s="1"/>
  <c r="DR23" i="33" s="1"/>
  <c r="DT23" i="33" s="1"/>
  <c r="DV23" i="33" s="1"/>
  <c r="DX23" i="33" s="1"/>
  <c r="DZ23" i="33" s="1"/>
  <c r="EB23" i="33" s="1"/>
  <c r="ED23" i="33" s="1"/>
  <c r="EF23" i="33" s="1"/>
  <c r="EH23" i="33" s="1"/>
  <c r="EJ23" i="33" s="1"/>
  <c r="EL23" i="33" s="1"/>
  <c r="EN23" i="33" s="1"/>
  <c r="EP23" i="33" s="1"/>
  <c r="ER23" i="33" s="1"/>
  <c r="ET23" i="33" s="1"/>
  <c r="EV23" i="33" s="1"/>
  <c r="EX23" i="33" s="1"/>
  <c r="EZ23" i="33" s="1"/>
  <c r="FB23" i="33" s="1"/>
  <c r="FD23" i="33" s="1"/>
  <c r="FF23" i="33" s="1"/>
  <c r="FH23" i="33" s="1"/>
  <c r="F22" i="33"/>
  <c r="H22" i="33" s="1"/>
  <c r="J22" i="33" s="1"/>
  <c r="L22" i="33" s="1"/>
  <c r="N22" i="33" s="1"/>
  <c r="P22" i="33" s="1"/>
  <c r="R22" i="33" s="1"/>
  <c r="T22" i="33" s="1"/>
  <c r="V22" i="33" s="1"/>
  <c r="X22" i="33" s="1"/>
  <c r="Z22" i="33" s="1"/>
  <c r="AB22" i="33" s="1"/>
  <c r="AD22" i="33" s="1"/>
  <c r="AF22" i="33" s="1"/>
  <c r="AH22" i="33" s="1"/>
  <c r="AJ22" i="33" s="1"/>
  <c r="AL22" i="33" s="1"/>
  <c r="AN22" i="33" s="1"/>
  <c r="AP22" i="33" s="1"/>
  <c r="AR22" i="33" s="1"/>
  <c r="AT22" i="33" s="1"/>
  <c r="AV22" i="33" s="1"/>
  <c r="AX22" i="33" s="1"/>
  <c r="AZ22" i="33" s="1"/>
  <c r="BB22" i="33" s="1"/>
  <c r="BD22" i="33" s="1"/>
  <c r="BF22" i="33" s="1"/>
  <c r="BH22" i="33" s="1"/>
  <c r="BJ22" i="33" s="1"/>
  <c r="BL22" i="33" s="1"/>
  <c r="BN22" i="33" s="1"/>
  <c r="BP22" i="33" s="1"/>
  <c r="BR22" i="33" s="1"/>
  <c r="BT22" i="33" s="1"/>
  <c r="BV22" i="33" s="1"/>
  <c r="BX22" i="33" s="1"/>
  <c r="BZ22" i="33" s="1"/>
  <c r="CB22" i="33" s="1"/>
  <c r="CD22" i="33" s="1"/>
  <c r="CF22" i="33" s="1"/>
  <c r="CH22" i="33" s="1"/>
  <c r="CJ22" i="33" s="1"/>
  <c r="CL22" i="33" s="1"/>
  <c r="CN22" i="33" s="1"/>
  <c r="CP22" i="33" s="1"/>
  <c r="CR22" i="33" s="1"/>
  <c r="CT22" i="33" s="1"/>
  <c r="CV22" i="33" s="1"/>
  <c r="CX22" i="33" s="1"/>
  <c r="CZ22" i="33" s="1"/>
  <c r="DB22" i="33" s="1"/>
  <c r="DD22" i="33" s="1"/>
  <c r="DF22" i="33" s="1"/>
  <c r="DH22" i="33" s="1"/>
  <c r="DJ22" i="33" s="1"/>
  <c r="DL22" i="33" s="1"/>
  <c r="DN22" i="33" s="1"/>
  <c r="DP22" i="33" s="1"/>
  <c r="DR22" i="33" s="1"/>
  <c r="DT22" i="33" s="1"/>
  <c r="DV22" i="33" s="1"/>
  <c r="DX22" i="33" s="1"/>
  <c r="DZ22" i="33" s="1"/>
  <c r="EB22" i="33" s="1"/>
  <c r="ED22" i="33" s="1"/>
  <c r="EF22" i="33" s="1"/>
  <c r="EH22" i="33" s="1"/>
  <c r="EJ22" i="33" s="1"/>
  <c r="EL22" i="33" s="1"/>
  <c r="EN22" i="33" s="1"/>
  <c r="EP22" i="33" s="1"/>
  <c r="ER22" i="33" s="1"/>
  <c r="ET22" i="33" s="1"/>
  <c r="EV22" i="33" s="1"/>
  <c r="EX22" i="33" s="1"/>
  <c r="EZ22" i="33" s="1"/>
  <c r="FB22" i="33" s="1"/>
  <c r="FD22" i="33" s="1"/>
  <c r="FF22" i="33" s="1"/>
  <c r="FH22" i="33" s="1"/>
  <c r="F21" i="33"/>
  <c r="H21" i="33" s="1"/>
  <c r="J21" i="33" s="1"/>
  <c r="L21" i="33" s="1"/>
  <c r="N21" i="33" s="1"/>
  <c r="P21" i="33" s="1"/>
  <c r="R21" i="33" s="1"/>
  <c r="T21" i="33" s="1"/>
  <c r="V21" i="33" s="1"/>
  <c r="X21" i="33" s="1"/>
  <c r="Z21" i="33" s="1"/>
  <c r="AB21" i="33" s="1"/>
  <c r="AD21" i="33" s="1"/>
  <c r="AF21" i="33" s="1"/>
  <c r="AH21" i="33" s="1"/>
  <c r="AJ21" i="33" s="1"/>
  <c r="AL21" i="33" s="1"/>
  <c r="AN21" i="33" s="1"/>
  <c r="AP21" i="33" s="1"/>
  <c r="AR21" i="33" s="1"/>
  <c r="AT21" i="33" s="1"/>
  <c r="AV21" i="33" s="1"/>
  <c r="AX21" i="33" s="1"/>
  <c r="AZ21" i="33" s="1"/>
  <c r="BB21" i="33" s="1"/>
  <c r="BD21" i="33" s="1"/>
  <c r="BF21" i="33" s="1"/>
  <c r="BH21" i="33" s="1"/>
  <c r="BJ21" i="33" s="1"/>
  <c r="BL21" i="33" s="1"/>
  <c r="BN21" i="33" s="1"/>
  <c r="BP21" i="33" s="1"/>
  <c r="BR21" i="33" s="1"/>
  <c r="BT21" i="33" s="1"/>
  <c r="BV21" i="33" s="1"/>
  <c r="BX21" i="33" s="1"/>
  <c r="BZ21" i="33" s="1"/>
  <c r="CB21" i="33" s="1"/>
  <c r="CD21" i="33" s="1"/>
  <c r="CF21" i="33" s="1"/>
  <c r="CH21" i="33" s="1"/>
  <c r="CJ21" i="33" s="1"/>
  <c r="CL21" i="33" s="1"/>
  <c r="CN21" i="33" s="1"/>
  <c r="CP21" i="33" s="1"/>
  <c r="CR21" i="33" s="1"/>
  <c r="CT21" i="33" s="1"/>
  <c r="CV21" i="33" s="1"/>
  <c r="CX21" i="33" s="1"/>
  <c r="CZ21" i="33" s="1"/>
  <c r="DB21" i="33" s="1"/>
  <c r="DD21" i="33" s="1"/>
  <c r="DF21" i="33" s="1"/>
  <c r="DH21" i="33" s="1"/>
  <c r="DJ21" i="33" s="1"/>
  <c r="DL21" i="33" s="1"/>
  <c r="DN21" i="33" s="1"/>
  <c r="DP21" i="33" s="1"/>
  <c r="DR21" i="33" s="1"/>
  <c r="DT21" i="33" s="1"/>
  <c r="DV21" i="33" s="1"/>
  <c r="DX21" i="33" s="1"/>
  <c r="DZ21" i="33" s="1"/>
  <c r="EB21" i="33" s="1"/>
  <c r="ED21" i="33" s="1"/>
  <c r="EF21" i="33" s="1"/>
  <c r="EH21" i="33" s="1"/>
  <c r="EJ21" i="33" s="1"/>
  <c r="EL21" i="33" s="1"/>
  <c r="EN21" i="33" s="1"/>
  <c r="EP21" i="33" s="1"/>
  <c r="ER21" i="33" s="1"/>
  <c r="ET21" i="33" s="1"/>
  <c r="EV21" i="33" s="1"/>
  <c r="EX21" i="33" s="1"/>
  <c r="EZ21" i="33" s="1"/>
  <c r="FB21" i="33" s="1"/>
  <c r="FD21" i="33" s="1"/>
  <c r="FF21" i="33" s="1"/>
  <c r="FH21" i="33" s="1"/>
  <c r="F20" i="33"/>
  <c r="H20" i="33" s="1"/>
  <c r="J20" i="33" s="1"/>
  <c r="L20" i="33" s="1"/>
  <c r="N20" i="33" s="1"/>
  <c r="P20" i="33" s="1"/>
  <c r="R20" i="33" s="1"/>
  <c r="T20" i="33" s="1"/>
  <c r="V20" i="33" s="1"/>
  <c r="X20" i="33" s="1"/>
  <c r="Z20" i="33" s="1"/>
  <c r="AB20" i="33" s="1"/>
  <c r="AD20" i="33" s="1"/>
  <c r="AF20" i="33" s="1"/>
  <c r="AH20" i="33" s="1"/>
  <c r="AJ20" i="33" s="1"/>
  <c r="AL20" i="33" s="1"/>
  <c r="AN20" i="33" s="1"/>
  <c r="AP20" i="33" s="1"/>
  <c r="AR20" i="33" s="1"/>
  <c r="AT20" i="33" s="1"/>
  <c r="AV20" i="33" s="1"/>
  <c r="AX20" i="33" s="1"/>
  <c r="AZ20" i="33" s="1"/>
  <c r="BB20" i="33" s="1"/>
  <c r="BD20" i="33" s="1"/>
  <c r="BF20" i="33" s="1"/>
  <c r="BH20" i="33" s="1"/>
  <c r="BJ20" i="33" s="1"/>
  <c r="BL20" i="33" s="1"/>
  <c r="BN20" i="33" s="1"/>
  <c r="BP20" i="33" s="1"/>
  <c r="BR20" i="33" s="1"/>
  <c r="BT20" i="33" s="1"/>
  <c r="BV20" i="33" s="1"/>
  <c r="BX20" i="33" s="1"/>
  <c r="BZ20" i="33" s="1"/>
  <c r="CB20" i="33" s="1"/>
  <c r="CD20" i="33" s="1"/>
  <c r="CF20" i="33" s="1"/>
  <c r="CH20" i="33" s="1"/>
  <c r="CJ20" i="33" s="1"/>
  <c r="CL20" i="33" s="1"/>
  <c r="CN20" i="33" s="1"/>
  <c r="CP20" i="33" s="1"/>
  <c r="CR20" i="33" s="1"/>
  <c r="CT20" i="33" s="1"/>
  <c r="CV20" i="33" s="1"/>
  <c r="CX20" i="33" s="1"/>
  <c r="CZ20" i="33" s="1"/>
  <c r="DB20" i="33" s="1"/>
  <c r="DD20" i="33" s="1"/>
  <c r="DF20" i="33" s="1"/>
  <c r="DH20" i="33" s="1"/>
  <c r="DJ20" i="33" s="1"/>
  <c r="DL20" i="33" s="1"/>
  <c r="DN20" i="33" s="1"/>
  <c r="DP20" i="33" s="1"/>
  <c r="DR20" i="33" s="1"/>
  <c r="DT20" i="33" s="1"/>
  <c r="DV20" i="33" s="1"/>
  <c r="DX20" i="33" s="1"/>
  <c r="DZ20" i="33" s="1"/>
  <c r="EB20" i="33" s="1"/>
  <c r="ED20" i="33" s="1"/>
  <c r="EF20" i="33" s="1"/>
  <c r="EH20" i="33" s="1"/>
  <c r="EJ20" i="33" s="1"/>
  <c r="EL20" i="33" s="1"/>
  <c r="EN20" i="33" s="1"/>
  <c r="EP20" i="33" s="1"/>
  <c r="ER20" i="33" s="1"/>
  <c r="ET20" i="33" s="1"/>
  <c r="EV20" i="33" s="1"/>
  <c r="EX20" i="33" s="1"/>
  <c r="EZ20" i="33" s="1"/>
  <c r="FB20" i="33" s="1"/>
  <c r="FD20" i="33" s="1"/>
  <c r="FF20" i="33" s="1"/>
  <c r="FH20" i="33" s="1"/>
  <c r="F19" i="33"/>
  <c r="H19" i="33" s="1"/>
  <c r="J19" i="33" s="1"/>
  <c r="L19" i="33" s="1"/>
  <c r="N19" i="33" s="1"/>
  <c r="P19" i="33" s="1"/>
  <c r="R19" i="33" s="1"/>
  <c r="T19" i="33" s="1"/>
  <c r="V19" i="33" s="1"/>
  <c r="X19" i="33" s="1"/>
  <c r="Z19" i="33" s="1"/>
  <c r="AB19" i="33" s="1"/>
  <c r="AD19" i="33" s="1"/>
  <c r="AF19" i="33" s="1"/>
  <c r="AH19" i="33" s="1"/>
  <c r="AJ19" i="33" s="1"/>
  <c r="AL19" i="33" s="1"/>
  <c r="AN19" i="33" s="1"/>
  <c r="AP19" i="33" s="1"/>
  <c r="AR19" i="33" s="1"/>
  <c r="AT19" i="33" s="1"/>
  <c r="AV19" i="33" s="1"/>
  <c r="AX19" i="33" s="1"/>
  <c r="AZ19" i="33" s="1"/>
  <c r="BB19" i="33" s="1"/>
  <c r="BD19" i="33" s="1"/>
  <c r="BF19" i="33" s="1"/>
  <c r="BH19" i="33" s="1"/>
  <c r="BJ19" i="33" s="1"/>
  <c r="BL19" i="33" s="1"/>
  <c r="BN19" i="33" s="1"/>
  <c r="BP19" i="33" s="1"/>
  <c r="BR19" i="33" s="1"/>
  <c r="BT19" i="33" s="1"/>
  <c r="BV19" i="33" s="1"/>
  <c r="BX19" i="33" s="1"/>
  <c r="BZ19" i="33" s="1"/>
  <c r="CB19" i="33" s="1"/>
  <c r="CD19" i="33" s="1"/>
  <c r="CF19" i="33" s="1"/>
  <c r="CH19" i="33" s="1"/>
  <c r="CJ19" i="33" s="1"/>
  <c r="CL19" i="33" s="1"/>
  <c r="CN19" i="33" s="1"/>
  <c r="CP19" i="33" s="1"/>
  <c r="CR19" i="33" s="1"/>
  <c r="CT19" i="33" s="1"/>
  <c r="CV19" i="33" s="1"/>
  <c r="CX19" i="33" s="1"/>
  <c r="CZ19" i="33" s="1"/>
  <c r="DB19" i="33" s="1"/>
  <c r="DD19" i="33" s="1"/>
  <c r="DF19" i="33" s="1"/>
  <c r="DH19" i="33" s="1"/>
  <c r="DJ19" i="33" s="1"/>
  <c r="DL19" i="33" s="1"/>
  <c r="DN19" i="33" s="1"/>
  <c r="DP19" i="33" s="1"/>
  <c r="DR19" i="33" s="1"/>
  <c r="DT19" i="33" s="1"/>
  <c r="DV19" i="33" s="1"/>
  <c r="DX19" i="33" s="1"/>
  <c r="DZ19" i="33" s="1"/>
  <c r="EB19" i="33" s="1"/>
  <c r="ED19" i="33" s="1"/>
  <c r="EF19" i="33" s="1"/>
  <c r="EH19" i="33" s="1"/>
  <c r="EJ19" i="33" s="1"/>
  <c r="EL19" i="33" s="1"/>
  <c r="EN19" i="33" s="1"/>
  <c r="EP19" i="33" s="1"/>
  <c r="ER19" i="33" s="1"/>
  <c r="ET19" i="33" s="1"/>
  <c r="EV19" i="33" s="1"/>
  <c r="EX19" i="33" s="1"/>
  <c r="EZ19" i="33" s="1"/>
  <c r="FB19" i="33" s="1"/>
  <c r="FD19" i="33" s="1"/>
  <c r="FF19" i="33" s="1"/>
  <c r="FH19" i="33" s="1"/>
  <c r="F18" i="33"/>
  <c r="H18" i="33" s="1"/>
  <c r="J18" i="33" s="1"/>
  <c r="L18" i="33" s="1"/>
  <c r="N18" i="33" s="1"/>
  <c r="P18" i="33" s="1"/>
  <c r="R18" i="33" s="1"/>
  <c r="T18" i="33" s="1"/>
  <c r="V18" i="33" s="1"/>
  <c r="X18" i="33" s="1"/>
  <c r="Z18" i="33" s="1"/>
  <c r="AB18" i="33" s="1"/>
  <c r="AD18" i="33" s="1"/>
  <c r="AF18" i="33" s="1"/>
  <c r="AH18" i="33" s="1"/>
  <c r="AJ18" i="33" s="1"/>
  <c r="AL18" i="33" s="1"/>
  <c r="AN18" i="33" s="1"/>
  <c r="AP18" i="33" s="1"/>
  <c r="AR18" i="33" s="1"/>
  <c r="AT18" i="33" s="1"/>
  <c r="AV18" i="33" s="1"/>
  <c r="AX18" i="33" s="1"/>
  <c r="AZ18" i="33" s="1"/>
  <c r="BB18" i="33" s="1"/>
  <c r="BD18" i="33" s="1"/>
  <c r="BF18" i="33" s="1"/>
  <c r="BH18" i="33" s="1"/>
  <c r="BJ18" i="33" s="1"/>
  <c r="BL18" i="33" s="1"/>
  <c r="BN18" i="33" s="1"/>
  <c r="BP18" i="33" s="1"/>
  <c r="BR18" i="33" s="1"/>
  <c r="BT18" i="33" s="1"/>
  <c r="BV18" i="33" s="1"/>
  <c r="BX18" i="33" s="1"/>
  <c r="BZ18" i="33" s="1"/>
  <c r="CB18" i="33" s="1"/>
  <c r="CD18" i="33" s="1"/>
  <c r="CF18" i="33" s="1"/>
  <c r="CH18" i="33" s="1"/>
  <c r="CJ18" i="33" s="1"/>
  <c r="CL18" i="33" s="1"/>
  <c r="CN18" i="33" s="1"/>
  <c r="CP18" i="33" s="1"/>
  <c r="CR18" i="33" s="1"/>
  <c r="CT18" i="33" s="1"/>
  <c r="CV18" i="33" s="1"/>
  <c r="CX18" i="33" s="1"/>
  <c r="CZ18" i="33" s="1"/>
  <c r="DB18" i="33" s="1"/>
  <c r="DD18" i="33" s="1"/>
  <c r="DF18" i="33" s="1"/>
  <c r="DH18" i="33" s="1"/>
  <c r="DJ18" i="33" s="1"/>
  <c r="DL18" i="33" s="1"/>
  <c r="DN18" i="33" s="1"/>
  <c r="DP18" i="33" s="1"/>
  <c r="DR18" i="33" s="1"/>
  <c r="DT18" i="33" s="1"/>
  <c r="DV18" i="33" s="1"/>
  <c r="DX18" i="33" s="1"/>
  <c r="DZ18" i="33" s="1"/>
  <c r="EB18" i="33" s="1"/>
  <c r="ED18" i="33" s="1"/>
  <c r="EF18" i="33" s="1"/>
  <c r="EH18" i="33" s="1"/>
  <c r="EJ18" i="33" s="1"/>
  <c r="EL18" i="33" s="1"/>
  <c r="EN18" i="33" s="1"/>
  <c r="EP18" i="33" s="1"/>
  <c r="ER18" i="33" s="1"/>
  <c r="ET18" i="33" s="1"/>
  <c r="EV18" i="33" s="1"/>
  <c r="EX18" i="33" s="1"/>
  <c r="EZ18" i="33" s="1"/>
  <c r="FB18" i="33" s="1"/>
  <c r="FD18" i="33" s="1"/>
  <c r="FF18" i="33" s="1"/>
  <c r="FH18" i="33" s="1"/>
  <c r="F17" i="33"/>
  <c r="H17" i="33" s="1"/>
  <c r="J17" i="33" s="1"/>
  <c r="L17" i="33" s="1"/>
  <c r="N17" i="33" s="1"/>
  <c r="P17" i="33" s="1"/>
  <c r="R17" i="33" s="1"/>
  <c r="T17" i="33" s="1"/>
  <c r="V17" i="33" s="1"/>
  <c r="X17" i="33" s="1"/>
  <c r="Z17" i="33" s="1"/>
  <c r="AB17" i="33" s="1"/>
  <c r="AD17" i="33" s="1"/>
  <c r="AF17" i="33" s="1"/>
  <c r="AH17" i="33" s="1"/>
  <c r="AJ17" i="33" s="1"/>
  <c r="AL17" i="33" s="1"/>
  <c r="AN17" i="33" s="1"/>
  <c r="AP17" i="33" s="1"/>
  <c r="AR17" i="33" s="1"/>
  <c r="AT17" i="33" s="1"/>
  <c r="AV17" i="33" s="1"/>
  <c r="AX17" i="33" s="1"/>
  <c r="AZ17" i="33" s="1"/>
  <c r="BB17" i="33" s="1"/>
  <c r="BD17" i="33" s="1"/>
  <c r="BF17" i="33" s="1"/>
  <c r="BH17" i="33" s="1"/>
  <c r="BJ17" i="33" s="1"/>
  <c r="BL17" i="33" s="1"/>
  <c r="BN17" i="33" s="1"/>
  <c r="BP17" i="33" s="1"/>
  <c r="BR17" i="33" s="1"/>
  <c r="BT17" i="33" s="1"/>
  <c r="BV17" i="33" s="1"/>
  <c r="BX17" i="33" s="1"/>
  <c r="BZ17" i="33" s="1"/>
  <c r="CB17" i="33" s="1"/>
  <c r="CD17" i="33" s="1"/>
  <c r="CF17" i="33" s="1"/>
  <c r="CH17" i="33" s="1"/>
  <c r="CJ17" i="33" s="1"/>
  <c r="CL17" i="33" s="1"/>
  <c r="CN17" i="33" s="1"/>
  <c r="CP17" i="33" s="1"/>
  <c r="CR17" i="33" s="1"/>
  <c r="CT17" i="33" s="1"/>
  <c r="CV17" i="33" s="1"/>
  <c r="CX17" i="33" s="1"/>
  <c r="CZ17" i="33" s="1"/>
  <c r="DB17" i="33" s="1"/>
  <c r="DD17" i="33" s="1"/>
  <c r="DF17" i="33" s="1"/>
  <c r="DH17" i="33" s="1"/>
  <c r="DJ17" i="33" s="1"/>
  <c r="DL17" i="33" s="1"/>
  <c r="DN17" i="33" s="1"/>
  <c r="DP17" i="33" s="1"/>
  <c r="DR17" i="33" s="1"/>
  <c r="DT17" i="33" s="1"/>
  <c r="DV17" i="33" s="1"/>
  <c r="DX17" i="33" s="1"/>
  <c r="DZ17" i="33" s="1"/>
  <c r="EB17" i="33" s="1"/>
  <c r="ED17" i="33" s="1"/>
  <c r="EF17" i="33" s="1"/>
  <c r="EH17" i="33" s="1"/>
  <c r="EJ17" i="33" s="1"/>
  <c r="EL17" i="33" s="1"/>
  <c r="EN17" i="33" s="1"/>
  <c r="EP17" i="33" s="1"/>
  <c r="ER17" i="33" s="1"/>
  <c r="ET17" i="33" s="1"/>
  <c r="EV17" i="33" s="1"/>
  <c r="EX17" i="33" s="1"/>
  <c r="EZ17" i="33" s="1"/>
  <c r="FB17" i="33" s="1"/>
  <c r="FD17" i="33" s="1"/>
  <c r="FF17" i="33" s="1"/>
  <c r="FH17" i="33" s="1"/>
  <c r="F16" i="33"/>
  <c r="H16" i="33" s="1"/>
  <c r="J16" i="33" s="1"/>
  <c r="L16" i="33" s="1"/>
  <c r="N16" i="33" s="1"/>
  <c r="P16" i="33" s="1"/>
  <c r="R16" i="33" s="1"/>
  <c r="T16" i="33" s="1"/>
  <c r="V16" i="33" s="1"/>
  <c r="X16" i="33" s="1"/>
  <c r="Z16" i="33" s="1"/>
  <c r="AB16" i="33" s="1"/>
  <c r="AD16" i="33" s="1"/>
  <c r="AF16" i="33" s="1"/>
  <c r="AH16" i="33" s="1"/>
  <c r="AJ16" i="33" s="1"/>
  <c r="AL16" i="33" s="1"/>
  <c r="AN16" i="33" s="1"/>
  <c r="AP16" i="33" s="1"/>
  <c r="AR16" i="33" s="1"/>
  <c r="AT16" i="33" s="1"/>
  <c r="AV16" i="33" s="1"/>
  <c r="AX16" i="33" s="1"/>
  <c r="AZ16" i="33" s="1"/>
  <c r="BB16" i="33" s="1"/>
  <c r="BD16" i="33" s="1"/>
  <c r="BF16" i="33" s="1"/>
  <c r="BH16" i="33" s="1"/>
  <c r="BJ16" i="33" s="1"/>
  <c r="BL16" i="33" s="1"/>
  <c r="BN16" i="33" s="1"/>
  <c r="BP16" i="33" s="1"/>
  <c r="BR16" i="33" s="1"/>
  <c r="BT16" i="33" s="1"/>
  <c r="BV16" i="33" s="1"/>
  <c r="BX16" i="33" s="1"/>
  <c r="BZ16" i="33" s="1"/>
  <c r="CB16" i="33" s="1"/>
  <c r="CD16" i="33" s="1"/>
  <c r="CF16" i="33" s="1"/>
  <c r="CH16" i="33" s="1"/>
  <c r="CJ16" i="33" s="1"/>
  <c r="CL16" i="33" s="1"/>
  <c r="CN16" i="33" s="1"/>
  <c r="CP16" i="33" s="1"/>
  <c r="CR16" i="33" s="1"/>
  <c r="CT16" i="33" s="1"/>
  <c r="CV16" i="33" s="1"/>
  <c r="CX16" i="33" s="1"/>
  <c r="CZ16" i="33" s="1"/>
  <c r="DB16" i="33" s="1"/>
  <c r="DD16" i="33" s="1"/>
  <c r="DF16" i="33" s="1"/>
  <c r="DH16" i="33" s="1"/>
  <c r="DJ16" i="33" s="1"/>
  <c r="DL16" i="33" s="1"/>
  <c r="DN16" i="33" s="1"/>
  <c r="DP16" i="33" s="1"/>
  <c r="DR16" i="33" s="1"/>
  <c r="DT16" i="33" s="1"/>
  <c r="DV16" i="33" s="1"/>
  <c r="DX16" i="33" s="1"/>
  <c r="DZ16" i="33" s="1"/>
  <c r="EB16" i="33" s="1"/>
  <c r="ED16" i="33" s="1"/>
  <c r="EF16" i="33" s="1"/>
  <c r="EH16" i="33" s="1"/>
  <c r="EJ16" i="33" s="1"/>
  <c r="EL16" i="33" s="1"/>
  <c r="EN16" i="33" s="1"/>
  <c r="EP16" i="33" s="1"/>
  <c r="ER16" i="33" s="1"/>
  <c r="ET16" i="33" s="1"/>
  <c r="EV16" i="33" s="1"/>
  <c r="EX16" i="33" s="1"/>
  <c r="EZ16" i="33" s="1"/>
  <c r="FB16" i="33" s="1"/>
  <c r="FD16" i="33" s="1"/>
  <c r="FF16" i="33" s="1"/>
  <c r="FH16" i="33" s="1"/>
  <c r="F15" i="33"/>
  <c r="H15" i="33" s="1"/>
  <c r="J15" i="33" s="1"/>
  <c r="L15" i="33" s="1"/>
  <c r="N15" i="33" s="1"/>
  <c r="P15" i="33" s="1"/>
  <c r="R15" i="33" s="1"/>
  <c r="T15" i="33" s="1"/>
  <c r="V15" i="33" s="1"/>
  <c r="X15" i="33" s="1"/>
  <c r="Z15" i="33" s="1"/>
  <c r="AB15" i="33" s="1"/>
  <c r="AD15" i="33" s="1"/>
  <c r="AF15" i="33" s="1"/>
  <c r="AH15" i="33" s="1"/>
  <c r="AJ15" i="33" s="1"/>
  <c r="AL15" i="33" s="1"/>
  <c r="AN15" i="33" s="1"/>
  <c r="AP15" i="33" s="1"/>
  <c r="AR15" i="33" s="1"/>
  <c r="AT15" i="33" s="1"/>
  <c r="AV15" i="33" s="1"/>
  <c r="AX15" i="33" s="1"/>
  <c r="AZ15" i="33" s="1"/>
  <c r="BB15" i="33" s="1"/>
  <c r="BD15" i="33" s="1"/>
  <c r="BF15" i="33" s="1"/>
  <c r="BH15" i="33" s="1"/>
  <c r="BJ15" i="33" s="1"/>
  <c r="BL15" i="33" s="1"/>
  <c r="BN15" i="33" s="1"/>
  <c r="BP15" i="33" s="1"/>
  <c r="BR15" i="33" s="1"/>
  <c r="BT15" i="33" s="1"/>
  <c r="BV15" i="33" s="1"/>
  <c r="BX15" i="33" s="1"/>
  <c r="BZ15" i="33" s="1"/>
  <c r="CB15" i="33" s="1"/>
  <c r="CD15" i="33" s="1"/>
  <c r="CF15" i="33" s="1"/>
  <c r="CH15" i="33" s="1"/>
  <c r="CJ15" i="33" s="1"/>
  <c r="CL15" i="33" s="1"/>
  <c r="CN15" i="33" s="1"/>
  <c r="CP15" i="33" s="1"/>
  <c r="CR15" i="33" s="1"/>
  <c r="CT15" i="33" s="1"/>
  <c r="CV15" i="33" s="1"/>
  <c r="CX15" i="33" s="1"/>
  <c r="CZ15" i="33" s="1"/>
  <c r="DB15" i="33" s="1"/>
  <c r="DD15" i="33" s="1"/>
  <c r="DF15" i="33" s="1"/>
  <c r="DH15" i="33" s="1"/>
  <c r="DJ15" i="33" s="1"/>
  <c r="DL15" i="33" s="1"/>
  <c r="DN15" i="33" s="1"/>
  <c r="DP15" i="33" s="1"/>
  <c r="DR15" i="33" s="1"/>
  <c r="DT15" i="33" s="1"/>
  <c r="DV15" i="33" s="1"/>
  <c r="DX15" i="33" s="1"/>
  <c r="DZ15" i="33" s="1"/>
  <c r="EB15" i="33" s="1"/>
  <c r="ED15" i="33" s="1"/>
  <c r="EF15" i="33" s="1"/>
  <c r="EH15" i="33" s="1"/>
  <c r="EJ15" i="33" s="1"/>
  <c r="EL15" i="33" s="1"/>
  <c r="EN15" i="33" s="1"/>
  <c r="EP15" i="33" s="1"/>
  <c r="ER15" i="33" s="1"/>
  <c r="ET15" i="33" s="1"/>
  <c r="EV15" i="33" s="1"/>
  <c r="EX15" i="33" s="1"/>
  <c r="EZ15" i="33" s="1"/>
  <c r="FB15" i="33" s="1"/>
  <c r="FD15" i="33" s="1"/>
  <c r="FF15" i="33" s="1"/>
  <c r="FH15" i="33" s="1"/>
  <c r="F14" i="33"/>
  <c r="H14" i="33" s="1"/>
  <c r="J14" i="33" s="1"/>
  <c r="L14" i="33" s="1"/>
  <c r="N14" i="33" s="1"/>
  <c r="P14" i="33" s="1"/>
  <c r="R14" i="33" s="1"/>
  <c r="T14" i="33" s="1"/>
  <c r="V14" i="33" s="1"/>
  <c r="X14" i="33" s="1"/>
  <c r="Z14" i="33" s="1"/>
  <c r="AB14" i="33" s="1"/>
  <c r="AD14" i="33" s="1"/>
  <c r="AF14" i="33" s="1"/>
  <c r="AH14" i="33" s="1"/>
  <c r="AJ14" i="33" s="1"/>
  <c r="AL14" i="33" s="1"/>
  <c r="AN14" i="33" s="1"/>
  <c r="AP14" i="33" s="1"/>
  <c r="AR14" i="33" s="1"/>
  <c r="AT14" i="33" s="1"/>
  <c r="AV14" i="33" s="1"/>
  <c r="AX14" i="33" s="1"/>
  <c r="AZ14" i="33" s="1"/>
  <c r="BB14" i="33" s="1"/>
  <c r="BD14" i="33" s="1"/>
  <c r="BF14" i="33" s="1"/>
  <c r="BH14" i="33" s="1"/>
  <c r="BJ14" i="33" s="1"/>
  <c r="BL14" i="33" s="1"/>
  <c r="BN14" i="33" s="1"/>
  <c r="BP14" i="33" s="1"/>
  <c r="BR14" i="33" s="1"/>
  <c r="BT14" i="33" s="1"/>
  <c r="BV14" i="33" s="1"/>
  <c r="BX14" i="33" s="1"/>
  <c r="BZ14" i="33" s="1"/>
  <c r="CB14" i="33" s="1"/>
  <c r="CD14" i="33" s="1"/>
  <c r="CF14" i="33" s="1"/>
  <c r="CH14" i="33" s="1"/>
  <c r="CJ14" i="33" s="1"/>
  <c r="CL14" i="33" s="1"/>
  <c r="CN14" i="33" s="1"/>
  <c r="CP14" i="33" s="1"/>
  <c r="CR14" i="33" s="1"/>
  <c r="CT14" i="33" s="1"/>
  <c r="CV14" i="33" s="1"/>
  <c r="CX14" i="33" s="1"/>
  <c r="CZ14" i="33" s="1"/>
  <c r="DB14" i="33" s="1"/>
  <c r="DD14" i="33" s="1"/>
  <c r="DF14" i="33" s="1"/>
  <c r="DH14" i="33" s="1"/>
  <c r="DJ14" i="33" s="1"/>
  <c r="DL14" i="33" s="1"/>
  <c r="DN14" i="33" s="1"/>
  <c r="DP14" i="33" s="1"/>
  <c r="DR14" i="33" s="1"/>
  <c r="DT14" i="33" s="1"/>
  <c r="DV14" i="33" s="1"/>
  <c r="DX14" i="33" s="1"/>
  <c r="DZ14" i="33" s="1"/>
  <c r="EB14" i="33" s="1"/>
  <c r="ED14" i="33" s="1"/>
  <c r="EF14" i="33" s="1"/>
  <c r="EH14" i="33" s="1"/>
  <c r="EJ14" i="33" s="1"/>
  <c r="EL14" i="33" s="1"/>
  <c r="EN14" i="33" s="1"/>
  <c r="EP14" i="33" s="1"/>
  <c r="ER14" i="33" s="1"/>
  <c r="ET14" i="33" s="1"/>
  <c r="EV14" i="33" s="1"/>
  <c r="EX14" i="33" s="1"/>
  <c r="EZ14" i="33" s="1"/>
  <c r="FB14" i="33" s="1"/>
  <c r="FD14" i="33" s="1"/>
  <c r="FF14" i="33" s="1"/>
  <c r="FH14" i="33" s="1"/>
  <c r="F13" i="33"/>
  <c r="H13" i="33" s="1"/>
  <c r="J13" i="33" s="1"/>
  <c r="L13" i="33" s="1"/>
  <c r="N13" i="33" s="1"/>
  <c r="P13" i="33" s="1"/>
  <c r="R13" i="33" s="1"/>
  <c r="T13" i="33" s="1"/>
  <c r="V13" i="33" s="1"/>
  <c r="X13" i="33" s="1"/>
  <c r="Z13" i="33" s="1"/>
  <c r="AB13" i="33" s="1"/>
  <c r="AD13" i="33" s="1"/>
  <c r="AF13" i="33" s="1"/>
  <c r="AH13" i="33" s="1"/>
  <c r="AJ13" i="33" s="1"/>
  <c r="AL13" i="33" s="1"/>
  <c r="AN13" i="33" s="1"/>
  <c r="AP13" i="33" s="1"/>
  <c r="AR13" i="33" s="1"/>
  <c r="AT13" i="33" s="1"/>
  <c r="AV13" i="33" s="1"/>
  <c r="AX13" i="33" s="1"/>
  <c r="AZ13" i="33" s="1"/>
  <c r="BB13" i="33" s="1"/>
  <c r="BD13" i="33" s="1"/>
  <c r="BF13" i="33" s="1"/>
  <c r="BH13" i="33" s="1"/>
  <c r="BJ13" i="33" s="1"/>
  <c r="BL13" i="33" s="1"/>
  <c r="BN13" i="33" s="1"/>
  <c r="BP13" i="33" s="1"/>
  <c r="BR13" i="33" s="1"/>
  <c r="BT13" i="33" s="1"/>
  <c r="BV13" i="33" s="1"/>
  <c r="BX13" i="33" s="1"/>
  <c r="BZ13" i="33" s="1"/>
  <c r="CB13" i="33" s="1"/>
  <c r="CD13" i="33" s="1"/>
  <c r="CF13" i="33" s="1"/>
  <c r="CH13" i="33" s="1"/>
  <c r="CJ13" i="33" s="1"/>
  <c r="CL13" i="33" s="1"/>
  <c r="CN13" i="33" s="1"/>
  <c r="CP13" i="33" s="1"/>
  <c r="CR13" i="33" s="1"/>
  <c r="CT13" i="33" s="1"/>
  <c r="CV13" i="33" s="1"/>
  <c r="CX13" i="33" s="1"/>
  <c r="CZ13" i="33" s="1"/>
  <c r="DB13" i="33" s="1"/>
  <c r="DD13" i="33" s="1"/>
  <c r="DF13" i="33" s="1"/>
  <c r="DH13" i="33" s="1"/>
  <c r="DJ13" i="33" s="1"/>
  <c r="DL13" i="33" s="1"/>
  <c r="DN13" i="33" s="1"/>
  <c r="DP13" i="33" s="1"/>
  <c r="DR13" i="33" s="1"/>
  <c r="DT13" i="33" s="1"/>
  <c r="DV13" i="33" s="1"/>
  <c r="DX13" i="33" s="1"/>
  <c r="DZ13" i="33" s="1"/>
  <c r="EB13" i="33" s="1"/>
  <c r="ED13" i="33" s="1"/>
  <c r="EF13" i="33" s="1"/>
  <c r="EH13" i="33" s="1"/>
  <c r="EJ13" i="33" s="1"/>
  <c r="EL13" i="33" s="1"/>
  <c r="EN13" i="33" s="1"/>
  <c r="EP13" i="33" s="1"/>
  <c r="ER13" i="33" s="1"/>
  <c r="ET13" i="33" s="1"/>
  <c r="EV13" i="33" s="1"/>
  <c r="EX13" i="33" s="1"/>
  <c r="EZ13" i="33" s="1"/>
  <c r="FB13" i="33" s="1"/>
  <c r="FD13" i="33" s="1"/>
  <c r="FF13" i="33" s="1"/>
  <c r="FH13" i="33" s="1"/>
  <c r="F12" i="33"/>
  <c r="H12" i="33" s="1"/>
  <c r="J12" i="33" s="1"/>
  <c r="L12" i="33" s="1"/>
  <c r="N12" i="33" s="1"/>
  <c r="P12" i="33" s="1"/>
  <c r="R12" i="33" s="1"/>
  <c r="T12" i="33" s="1"/>
  <c r="V12" i="33" s="1"/>
  <c r="X12" i="33" s="1"/>
  <c r="Z12" i="33" s="1"/>
  <c r="AB12" i="33" s="1"/>
  <c r="AD12" i="33" s="1"/>
  <c r="AF12" i="33" s="1"/>
  <c r="AH12" i="33" s="1"/>
  <c r="AJ12" i="33" s="1"/>
  <c r="AL12" i="33" s="1"/>
  <c r="AN12" i="33" s="1"/>
  <c r="AP12" i="33" s="1"/>
  <c r="AR12" i="33" s="1"/>
  <c r="AT12" i="33" s="1"/>
  <c r="AV12" i="33" s="1"/>
  <c r="AX12" i="33" s="1"/>
  <c r="AZ12" i="33" s="1"/>
  <c r="BB12" i="33" s="1"/>
  <c r="BD12" i="33" s="1"/>
  <c r="BF12" i="33" s="1"/>
  <c r="BH12" i="33" s="1"/>
  <c r="BJ12" i="33" s="1"/>
  <c r="BL12" i="33" s="1"/>
  <c r="BN12" i="33" s="1"/>
  <c r="BP12" i="33" s="1"/>
  <c r="BR12" i="33" s="1"/>
  <c r="BT12" i="33" s="1"/>
  <c r="BV12" i="33" s="1"/>
  <c r="BX12" i="33" s="1"/>
  <c r="BZ12" i="33" s="1"/>
  <c r="CB12" i="33" s="1"/>
  <c r="CD12" i="33" s="1"/>
  <c r="CF12" i="33" s="1"/>
  <c r="CH12" i="33" s="1"/>
  <c r="CJ12" i="33" s="1"/>
  <c r="CL12" i="33" s="1"/>
  <c r="CN12" i="33" s="1"/>
  <c r="CP12" i="33" s="1"/>
  <c r="CR12" i="33" s="1"/>
  <c r="CT12" i="33" s="1"/>
  <c r="CV12" i="33" s="1"/>
  <c r="CX12" i="33" s="1"/>
  <c r="CZ12" i="33" s="1"/>
  <c r="DB12" i="33" s="1"/>
  <c r="DD12" i="33" s="1"/>
  <c r="DF12" i="33" s="1"/>
  <c r="DH12" i="33" s="1"/>
  <c r="DJ12" i="33" s="1"/>
  <c r="DL12" i="33" s="1"/>
  <c r="DN12" i="33" s="1"/>
  <c r="DP12" i="33" s="1"/>
  <c r="DR12" i="33" s="1"/>
  <c r="DT12" i="33" s="1"/>
  <c r="DV12" i="33" s="1"/>
  <c r="DX12" i="33" s="1"/>
  <c r="DZ12" i="33" s="1"/>
  <c r="EB12" i="33" s="1"/>
  <c r="ED12" i="33" s="1"/>
  <c r="EF12" i="33" s="1"/>
  <c r="EH12" i="33" s="1"/>
  <c r="EJ12" i="33" s="1"/>
  <c r="EL12" i="33" s="1"/>
  <c r="EN12" i="33" s="1"/>
  <c r="EP12" i="33" s="1"/>
  <c r="ER12" i="33" s="1"/>
  <c r="ET12" i="33" s="1"/>
  <c r="EV12" i="33" s="1"/>
  <c r="EX12" i="33" s="1"/>
  <c r="EZ12" i="33" s="1"/>
  <c r="FB12" i="33" s="1"/>
  <c r="FD12" i="33" s="1"/>
  <c r="FF12" i="33" s="1"/>
  <c r="FH12" i="33" s="1"/>
  <c r="F11" i="33"/>
  <c r="H11" i="33" s="1"/>
  <c r="J11" i="33" s="1"/>
  <c r="L11" i="33" s="1"/>
  <c r="N11" i="33" s="1"/>
  <c r="P11" i="33" s="1"/>
  <c r="R11" i="33" s="1"/>
  <c r="T11" i="33" s="1"/>
  <c r="V11" i="33" s="1"/>
  <c r="X11" i="33" s="1"/>
  <c r="Z11" i="33" s="1"/>
  <c r="AB11" i="33" s="1"/>
  <c r="AD11" i="33" s="1"/>
  <c r="AF11" i="33" s="1"/>
  <c r="AH11" i="33" s="1"/>
  <c r="AJ11" i="33" s="1"/>
  <c r="AL11" i="33" s="1"/>
  <c r="AN11" i="33" s="1"/>
  <c r="AP11" i="33" s="1"/>
  <c r="AR11" i="33" s="1"/>
  <c r="AT11" i="33" s="1"/>
  <c r="AV11" i="33" s="1"/>
  <c r="AX11" i="33" s="1"/>
  <c r="AZ11" i="33" s="1"/>
  <c r="BB11" i="33" s="1"/>
  <c r="BD11" i="33" s="1"/>
  <c r="BF11" i="33" s="1"/>
  <c r="BH11" i="33" s="1"/>
  <c r="BJ11" i="33" s="1"/>
  <c r="BL11" i="33" s="1"/>
  <c r="BN11" i="33" s="1"/>
  <c r="BP11" i="33" s="1"/>
  <c r="BR11" i="33" s="1"/>
  <c r="BT11" i="33" s="1"/>
  <c r="BV11" i="33" s="1"/>
  <c r="BX11" i="33" s="1"/>
  <c r="BZ11" i="33" s="1"/>
  <c r="CB11" i="33" s="1"/>
  <c r="CD11" i="33" s="1"/>
  <c r="CF11" i="33" s="1"/>
  <c r="CH11" i="33" s="1"/>
  <c r="CJ11" i="33" s="1"/>
  <c r="CL11" i="33" s="1"/>
  <c r="CN11" i="33" s="1"/>
  <c r="CP11" i="33" s="1"/>
  <c r="CR11" i="33" s="1"/>
  <c r="CT11" i="33" s="1"/>
  <c r="CV11" i="33" s="1"/>
  <c r="CX11" i="33" s="1"/>
  <c r="CZ11" i="33" s="1"/>
  <c r="DB11" i="33" s="1"/>
  <c r="DD11" i="33" s="1"/>
  <c r="DF11" i="33" s="1"/>
  <c r="DH11" i="33" s="1"/>
  <c r="DJ11" i="33" s="1"/>
  <c r="DL11" i="33" s="1"/>
  <c r="DN11" i="33" s="1"/>
  <c r="DP11" i="33" s="1"/>
  <c r="DR11" i="33" s="1"/>
  <c r="DT11" i="33" s="1"/>
  <c r="DV11" i="33" s="1"/>
  <c r="DX11" i="33" s="1"/>
  <c r="DZ11" i="33" s="1"/>
  <c r="EB11" i="33" s="1"/>
  <c r="ED11" i="33" s="1"/>
  <c r="EF11" i="33" s="1"/>
  <c r="EH11" i="33" s="1"/>
  <c r="EJ11" i="33" s="1"/>
  <c r="EL11" i="33" s="1"/>
  <c r="EN11" i="33" s="1"/>
  <c r="EP11" i="33" s="1"/>
  <c r="ER11" i="33" s="1"/>
  <c r="ET11" i="33" s="1"/>
  <c r="EV11" i="33" s="1"/>
  <c r="EX11" i="33" s="1"/>
  <c r="EZ11" i="33" s="1"/>
  <c r="FB11" i="33" s="1"/>
  <c r="FD11" i="33" s="1"/>
  <c r="FF11" i="33" s="1"/>
  <c r="FH11" i="33" s="1"/>
  <c r="F10" i="33"/>
  <c r="H10" i="33" s="1"/>
  <c r="J10" i="33" s="1"/>
  <c r="L10" i="33" s="1"/>
  <c r="N10" i="33" s="1"/>
  <c r="P10" i="33" s="1"/>
  <c r="R10" i="33" s="1"/>
  <c r="T10" i="33" s="1"/>
  <c r="V10" i="33" s="1"/>
  <c r="X10" i="33" s="1"/>
  <c r="Z10" i="33" s="1"/>
  <c r="AB10" i="33" s="1"/>
  <c r="AD10" i="33" s="1"/>
  <c r="AF10" i="33" s="1"/>
  <c r="AH10" i="33" s="1"/>
  <c r="AJ10" i="33" s="1"/>
  <c r="AL10" i="33" s="1"/>
  <c r="AN10" i="33" s="1"/>
  <c r="AP10" i="33" s="1"/>
  <c r="AR10" i="33" s="1"/>
  <c r="AT10" i="33" s="1"/>
  <c r="AV10" i="33" s="1"/>
  <c r="AX10" i="33" s="1"/>
  <c r="AZ10" i="33" s="1"/>
  <c r="BB10" i="33" s="1"/>
  <c r="BD10" i="33" s="1"/>
  <c r="BF10" i="33" s="1"/>
  <c r="BH10" i="33" s="1"/>
  <c r="BJ10" i="33" s="1"/>
  <c r="BL10" i="33" s="1"/>
  <c r="BN10" i="33" s="1"/>
  <c r="BP10" i="33" s="1"/>
  <c r="BR10" i="33" s="1"/>
  <c r="BT10" i="33" s="1"/>
  <c r="BV10" i="33" s="1"/>
  <c r="BX10" i="33" s="1"/>
  <c r="BZ10" i="33" s="1"/>
  <c r="CB10" i="33" s="1"/>
  <c r="CD10" i="33" s="1"/>
  <c r="CF10" i="33" s="1"/>
  <c r="CH10" i="33" s="1"/>
  <c r="CJ10" i="33" s="1"/>
  <c r="CL10" i="33" s="1"/>
  <c r="CN10" i="33" s="1"/>
  <c r="CP10" i="33" s="1"/>
  <c r="CR10" i="33" s="1"/>
  <c r="CT10" i="33" s="1"/>
  <c r="CV10" i="33" s="1"/>
  <c r="CX10" i="33" s="1"/>
  <c r="CZ10" i="33" s="1"/>
  <c r="DB10" i="33" s="1"/>
  <c r="DD10" i="33" s="1"/>
  <c r="DF10" i="33" s="1"/>
  <c r="DH10" i="33" s="1"/>
  <c r="DJ10" i="33" s="1"/>
  <c r="DL10" i="33" s="1"/>
  <c r="DN10" i="33" s="1"/>
  <c r="DP10" i="33" s="1"/>
  <c r="DR10" i="33" s="1"/>
  <c r="DT10" i="33" s="1"/>
  <c r="DV10" i="33" s="1"/>
  <c r="DX10" i="33" s="1"/>
  <c r="DZ10" i="33" s="1"/>
  <c r="EB10" i="33" s="1"/>
  <c r="ED10" i="33" s="1"/>
  <c r="EF10" i="33" s="1"/>
  <c r="EH10" i="33" s="1"/>
  <c r="EJ10" i="33" s="1"/>
  <c r="EL10" i="33" s="1"/>
  <c r="EN10" i="33" s="1"/>
  <c r="EP10" i="33" s="1"/>
  <c r="ER10" i="33" s="1"/>
  <c r="ET10" i="33" s="1"/>
  <c r="EV10" i="33" s="1"/>
  <c r="EX10" i="33" s="1"/>
  <c r="EZ10" i="33" s="1"/>
  <c r="FB10" i="33" s="1"/>
  <c r="FD10" i="33" s="1"/>
  <c r="FF10" i="33" s="1"/>
  <c r="FH10" i="33" s="1"/>
  <c r="F9" i="33"/>
  <c r="H9" i="33" s="1"/>
  <c r="J9" i="33" s="1"/>
  <c r="L9" i="33" s="1"/>
  <c r="N9" i="33" s="1"/>
  <c r="P9" i="33" s="1"/>
  <c r="R9" i="33" s="1"/>
  <c r="T9" i="33" s="1"/>
  <c r="V9" i="33" s="1"/>
  <c r="X9" i="33" s="1"/>
  <c r="Z9" i="33" s="1"/>
  <c r="AB9" i="33" s="1"/>
  <c r="AD9" i="33" s="1"/>
  <c r="AF9" i="33" s="1"/>
  <c r="AH9" i="33" s="1"/>
  <c r="AJ9" i="33" s="1"/>
  <c r="AL9" i="33" s="1"/>
  <c r="AN9" i="33" s="1"/>
  <c r="AP9" i="33" s="1"/>
  <c r="AR9" i="33" s="1"/>
  <c r="AT9" i="33" s="1"/>
  <c r="AV9" i="33" s="1"/>
  <c r="AX9" i="33" s="1"/>
  <c r="AZ9" i="33" s="1"/>
  <c r="BB9" i="33" s="1"/>
  <c r="BD9" i="33" s="1"/>
  <c r="BF9" i="33" s="1"/>
  <c r="BH9" i="33" s="1"/>
  <c r="BJ9" i="33" s="1"/>
  <c r="BL9" i="33" s="1"/>
  <c r="BN9" i="33" s="1"/>
  <c r="BP9" i="33" s="1"/>
  <c r="BR9" i="33" s="1"/>
  <c r="BT9" i="33" s="1"/>
  <c r="BV9" i="33" s="1"/>
  <c r="BX9" i="33" s="1"/>
  <c r="BZ9" i="33" s="1"/>
  <c r="CB9" i="33" s="1"/>
  <c r="CD9" i="33" s="1"/>
  <c r="CF9" i="33" s="1"/>
  <c r="CH9" i="33" s="1"/>
  <c r="CJ9" i="33" s="1"/>
  <c r="CL9" i="33" s="1"/>
  <c r="CN9" i="33" s="1"/>
  <c r="CP9" i="33" s="1"/>
  <c r="CR9" i="33" s="1"/>
  <c r="CT9" i="33" s="1"/>
  <c r="CV9" i="33" s="1"/>
  <c r="CX9" i="33" s="1"/>
  <c r="CZ9" i="33" s="1"/>
  <c r="DB9" i="33" s="1"/>
  <c r="DD9" i="33" s="1"/>
  <c r="DF9" i="33" s="1"/>
  <c r="DH9" i="33" s="1"/>
  <c r="DJ9" i="33" s="1"/>
  <c r="DL9" i="33" s="1"/>
  <c r="DN9" i="33" s="1"/>
  <c r="DP9" i="33" s="1"/>
  <c r="DR9" i="33" s="1"/>
  <c r="DT9" i="33" s="1"/>
  <c r="DV9" i="33" s="1"/>
  <c r="DX9" i="33" s="1"/>
  <c r="DZ9" i="33" s="1"/>
  <c r="EB9" i="33" s="1"/>
  <c r="ED9" i="33" s="1"/>
  <c r="EF9" i="33" s="1"/>
  <c r="EH9" i="33" s="1"/>
  <c r="EJ9" i="33" s="1"/>
  <c r="EL9" i="33" s="1"/>
  <c r="EN9" i="33" s="1"/>
  <c r="EP9" i="33" s="1"/>
  <c r="ER9" i="33" s="1"/>
  <c r="ET9" i="33" s="1"/>
  <c r="EV9" i="33" s="1"/>
  <c r="EX9" i="33" s="1"/>
  <c r="EZ9" i="33" s="1"/>
  <c r="FB9" i="33" s="1"/>
  <c r="FD9" i="33" s="1"/>
  <c r="FF9" i="33" s="1"/>
  <c r="FH9" i="33" s="1"/>
  <c r="F8" i="33"/>
  <c r="H8" i="33" s="1"/>
  <c r="J8" i="33" s="1"/>
  <c r="L8" i="33" s="1"/>
  <c r="N8" i="33" s="1"/>
  <c r="P8" i="33" s="1"/>
  <c r="R8" i="33" s="1"/>
  <c r="T8" i="33" s="1"/>
  <c r="V8" i="33" s="1"/>
  <c r="X8" i="33" s="1"/>
  <c r="Z8" i="33" s="1"/>
  <c r="AB8" i="33" s="1"/>
  <c r="AD8" i="33" s="1"/>
  <c r="AF8" i="33" s="1"/>
  <c r="AH8" i="33" s="1"/>
  <c r="AJ8" i="33" s="1"/>
  <c r="AL8" i="33" s="1"/>
  <c r="AN8" i="33" s="1"/>
  <c r="AP8" i="33" s="1"/>
  <c r="AR8" i="33" s="1"/>
  <c r="AT8" i="33" s="1"/>
  <c r="AV8" i="33" s="1"/>
  <c r="AX8" i="33" s="1"/>
  <c r="AZ8" i="33" s="1"/>
  <c r="BB8" i="33" s="1"/>
  <c r="BD8" i="33" s="1"/>
  <c r="BF8" i="33" s="1"/>
  <c r="BH8" i="33" s="1"/>
  <c r="BJ8" i="33" s="1"/>
  <c r="BL8" i="33" s="1"/>
  <c r="BN8" i="33" s="1"/>
  <c r="BP8" i="33" s="1"/>
  <c r="BR8" i="33" s="1"/>
  <c r="BT8" i="33" s="1"/>
  <c r="BV8" i="33" s="1"/>
  <c r="BX8" i="33" s="1"/>
  <c r="BZ8" i="33" s="1"/>
  <c r="CB8" i="33" s="1"/>
  <c r="CD8" i="33" s="1"/>
  <c r="CF8" i="33" s="1"/>
  <c r="CH8" i="33" s="1"/>
  <c r="CJ8" i="33" s="1"/>
  <c r="CL8" i="33" s="1"/>
  <c r="CN8" i="33" s="1"/>
  <c r="CP8" i="33" s="1"/>
  <c r="CR8" i="33" s="1"/>
  <c r="CT8" i="33" s="1"/>
  <c r="CV8" i="33" s="1"/>
  <c r="CX8" i="33" s="1"/>
  <c r="CZ8" i="33" s="1"/>
  <c r="DB8" i="33" s="1"/>
  <c r="DD8" i="33" s="1"/>
  <c r="DF8" i="33" s="1"/>
  <c r="DH8" i="33" s="1"/>
  <c r="DJ8" i="33" s="1"/>
  <c r="DL8" i="33" s="1"/>
  <c r="DN8" i="33" s="1"/>
  <c r="DP8" i="33" s="1"/>
  <c r="DR8" i="33" s="1"/>
  <c r="DT8" i="33" s="1"/>
  <c r="DV8" i="33" s="1"/>
  <c r="DX8" i="33" s="1"/>
  <c r="DZ8" i="33" s="1"/>
  <c r="EB8" i="33" s="1"/>
  <c r="ED8" i="33" s="1"/>
  <c r="EF8" i="33" s="1"/>
  <c r="EH8" i="33" s="1"/>
  <c r="EJ8" i="33" s="1"/>
  <c r="EL8" i="33" s="1"/>
  <c r="EN8" i="33" s="1"/>
  <c r="EP8" i="33" s="1"/>
  <c r="ER8" i="33" s="1"/>
  <c r="ET8" i="33" s="1"/>
  <c r="EV8" i="33" s="1"/>
  <c r="EX8" i="33" s="1"/>
  <c r="EZ8" i="33" s="1"/>
  <c r="FB8" i="33" s="1"/>
  <c r="FD8" i="33" s="1"/>
  <c r="FF8" i="33" s="1"/>
  <c r="FH8" i="33" s="1"/>
  <c r="F7" i="33"/>
  <c r="H7" i="33" s="1"/>
  <c r="J7" i="33" s="1"/>
  <c r="L7" i="33" s="1"/>
  <c r="N7" i="33" s="1"/>
  <c r="P7" i="33" s="1"/>
  <c r="R7" i="33" s="1"/>
  <c r="T7" i="33" s="1"/>
  <c r="V7" i="33" s="1"/>
  <c r="X7" i="33" s="1"/>
  <c r="Z7" i="33" s="1"/>
  <c r="AB7" i="33" s="1"/>
  <c r="AD7" i="33" s="1"/>
  <c r="AF7" i="33" s="1"/>
  <c r="AH7" i="33" s="1"/>
  <c r="AJ7" i="33" s="1"/>
  <c r="AL7" i="33" s="1"/>
  <c r="AN7" i="33" s="1"/>
  <c r="AP7" i="33" s="1"/>
  <c r="AR7" i="33" s="1"/>
  <c r="AT7" i="33" s="1"/>
  <c r="AV7" i="33" s="1"/>
  <c r="AX7" i="33" s="1"/>
  <c r="AZ7" i="33" s="1"/>
  <c r="BB7" i="33" s="1"/>
  <c r="BD7" i="33" s="1"/>
  <c r="BF7" i="33" s="1"/>
  <c r="BH7" i="33" s="1"/>
  <c r="BJ7" i="33" s="1"/>
  <c r="BL7" i="33" s="1"/>
  <c r="BN7" i="33" s="1"/>
  <c r="BP7" i="33" s="1"/>
  <c r="BR7" i="33" s="1"/>
  <c r="BT7" i="33" s="1"/>
  <c r="BV7" i="33" s="1"/>
  <c r="BX7" i="33" s="1"/>
  <c r="BZ7" i="33" s="1"/>
  <c r="CB7" i="33" s="1"/>
  <c r="CD7" i="33" s="1"/>
  <c r="CF7" i="33" s="1"/>
  <c r="CH7" i="33" s="1"/>
  <c r="CJ7" i="33" s="1"/>
  <c r="CL7" i="33" s="1"/>
  <c r="CN7" i="33" s="1"/>
  <c r="CP7" i="33" s="1"/>
  <c r="CR7" i="33" s="1"/>
  <c r="CT7" i="33" s="1"/>
  <c r="CV7" i="33" s="1"/>
  <c r="CX7" i="33" s="1"/>
  <c r="CZ7" i="33" s="1"/>
  <c r="DB7" i="33" s="1"/>
  <c r="DD7" i="33" s="1"/>
  <c r="DF7" i="33" s="1"/>
  <c r="DH7" i="33" s="1"/>
  <c r="DJ7" i="33" s="1"/>
  <c r="DL7" i="33" s="1"/>
  <c r="DN7" i="33" s="1"/>
  <c r="DP7" i="33" s="1"/>
  <c r="DR7" i="33" s="1"/>
  <c r="DT7" i="33" s="1"/>
  <c r="DV7" i="33" s="1"/>
  <c r="DX7" i="33" s="1"/>
  <c r="DZ7" i="33" s="1"/>
  <c r="EB7" i="33" s="1"/>
  <c r="ED7" i="33" s="1"/>
  <c r="EF7" i="33" s="1"/>
  <c r="EH7" i="33" s="1"/>
  <c r="EJ7" i="33" s="1"/>
  <c r="EL7" i="33" s="1"/>
  <c r="EN7" i="33" s="1"/>
  <c r="EP7" i="33" s="1"/>
  <c r="ER7" i="33" s="1"/>
  <c r="ET7" i="33" s="1"/>
  <c r="EV7" i="33" s="1"/>
  <c r="EX7" i="33" s="1"/>
  <c r="EZ7" i="33" s="1"/>
  <c r="FB7" i="33" s="1"/>
  <c r="FD7" i="33" s="1"/>
  <c r="FF7" i="33" s="1"/>
  <c r="FH7" i="33" s="1"/>
  <c r="F1" i="33"/>
  <c r="G1" i="33" s="1"/>
  <c r="CF105" i="34"/>
  <c r="CE105" i="34"/>
  <c r="CD105" i="34"/>
  <c r="CC105" i="34"/>
  <c r="CB105" i="34"/>
  <c r="CA105" i="34"/>
  <c r="BZ105" i="34"/>
  <c r="BY105" i="34"/>
  <c r="BX105" i="34"/>
  <c r="BW105" i="34"/>
  <c r="BV105" i="34"/>
  <c r="BU105" i="34"/>
  <c r="BT105" i="34"/>
  <c r="BS105" i="34"/>
  <c r="BR105" i="34"/>
  <c r="BQ105" i="34"/>
  <c r="BP105" i="34"/>
  <c r="BO105" i="34"/>
  <c r="BN105" i="34"/>
  <c r="BM105" i="34"/>
  <c r="BL105" i="34"/>
  <c r="BK105" i="34"/>
  <c r="BJ105" i="34"/>
  <c r="BI105" i="34"/>
  <c r="BH105" i="34"/>
  <c r="BG105" i="34"/>
  <c r="BF105" i="34"/>
  <c r="BE105" i="34"/>
  <c r="BD105" i="34"/>
  <c r="BC105" i="34"/>
  <c r="BB105" i="34"/>
  <c r="BA105" i="34"/>
  <c r="AZ105" i="34"/>
  <c r="AY105" i="34"/>
  <c r="AX105" i="34"/>
  <c r="AW105" i="34"/>
  <c r="AV105" i="34"/>
  <c r="AU105" i="34"/>
  <c r="AT105" i="34"/>
  <c r="AS105" i="34"/>
  <c r="AR105" i="34"/>
  <c r="AQ105" i="34"/>
  <c r="AP105" i="34"/>
  <c r="AO105" i="34"/>
  <c r="AN105" i="34"/>
  <c r="AM105" i="34"/>
  <c r="AL105" i="34"/>
  <c r="AK105" i="34"/>
  <c r="AJ105" i="34"/>
  <c r="AI105" i="34"/>
  <c r="AH105" i="34"/>
  <c r="AG105" i="34"/>
  <c r="AF105" i="34"/>
  <c r="AE105" i="34"/>
  <c r="AD105" i="34"/>
  <c r="AC105" i="34"/>
  <c r="AB105" i="34"/>
  <c r="AA105" i="34"/>
  <c r="Z105" i="34"/>
  <c r="Y105" i="34"/>
  <c r="X105" i="34"/>
  <c r="W105" i="34"/>
  <c r="V105" i="34"/>
  <c r="U105" i="34"/>
  <c r="T105" i="34"/>
  <c r="S105" i="34"/>
  <c r="R105" i="34"/>
  <c r="Q105" i="34"/>
  <c r="P105" i="34"/>
  <c r="O105" i="34"/>
  <c r="N105" i="34"/>
  <c r="M105" i="34"/>
  <c r="L105" i="34"/>
  <c r="K105" i="34"/>
  <c r="J105" i="34"/>
  <c r="I105" i="34"/>
  <c r="H105" i="34"/>
  <c r="G105" i="34"/>
  <c r="F105" i="34"/>
  <c r="E105" i="34"/>
  <c r="C77" i="34"/>
  <c r="C76" i="34"/>
  <c r="C75" i="34"/>
  <c r="C74" i="34"/>
  <c r="C73" i="34"/>
  <c r="C72" i="34"/>
  <c r="C71" i="34"/>
  <c r="C70" i="34"/>
  <c r="C69" i="34"/>
  <c r="C68" i="34"/>
  <c r="C67" i="34"/>
  <c r="C66" i="34"/>
  <c r="C65" i="34"/>
  <c r="C64" i="34"/>
  <c r="C63" i="34"/>
  <c r="C62" i="34"/>
  <c r="C61" i="34"/>
  <c r="C60" i="34"/>
  <c r="C59" i="34"/>
  <c r="C58" i="34"/>
  <c r="CF57" i="34"/>
  <c r="CE57" i="34"/>
  <c r="CD57" i="34"/>
  <c r="CC57" i="34"/>
  <c r="CB57" i="34"/>
  <c r="CA57" i="34"/>
  <c r="BZ57" i="34"/>
  <c r="BY57" i="34"/>
  <c r="BX57" i="34"/>
  <c r="BW57" i="34"/>
  <c r="BV57" i="34"/>
  <c r="BU57" i="34"/>
  <c r="BT57" i="34"/>
  <c r="BS57" i="34"/>
  <c r="BR57" i="34"/>
  <c r="BQ57" i="34"/>
  <c r="BP57" i="34"/>
  <c r="BO57" i="34"/>
  <c r="BN57" i="34"/>
  <c r="BM57" i="34"/>
  <c r="BL57" i="34"/>
  <c r="BK57" i="34"/>
  <c r="BJ57" i="34"/>
  <c r="BI57" i="34"/>
  <c r="BH57" i="34"/>
  <c r="BG57" i="34"/>
  <c r="BF57" i="34"/>
  <c r="BE57" i="34"/>
  <c r="BD57" i="34"/>
  <c r="BC57" i="34"/>
  <c r="BB57" i="34"/>
  <c r="BA57" i="34"/>
  <c r="AZ57" i="34"/>
  <c r="AY57" i="34"/>
  <c r="AX57" i="34"/>
  <c r="AW57" i="34"/>
  <c r="AV57" i="34"/>
  <c r="AU57" i="34"/>
  <c r="AT57" i="34"/>
  <c r="AS57" i="34"/>
  <c r="AR57" i="34"/>
  <c r="AQ57" i="34"/>
  <c r="AP57" i="34"/>
  <c r="AO57" i="34"/>
  <c r="AN57" i="34"/>
  <c r="AM57" i="34"/>
  <c r="AL57" i="34"/>
  <c r="AK57" i="34"/>
  <c r="AJ57" i="34"/>
  <c r="AI57" i="34"/>
  <c r="AH57" i="34"/>
  <c r="AG57"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CF35" i="34"/>
  <c r="CE35" i="34"/>
  <c r="CD35" i="34"/>
  <c r="CC35" i="34"/>
  <c r="CB35" i="34"/>
  <c r="CA35" i="34"/>
  <c r="BZ35" i="34"/>
  <c r="BY35" i="34"/>
  <c r="BX35" i="34"/>
  <c r="BW35" i="34"/>
  <c r="BV35" i="34"/>
  <c r="BU35" i="34"/>
  <c r="BT35" i="34"/>
  <c r="BS35" i="34"/>
  <c r="BR35" i="34"/>
  <c r="BQ35" i="34"/>
  <c r="BP35" i="34"/>
  <c r="BO35" i="34"/>
  <c r="BN35" i="34"/>
  <c r="BM35" i="34"/>
  <c r="BL35" i="34"/>
  <c r="BK35" i="34"/>
  <c r="BJ35" i="34"/>
  <c r="BI35" i="34"/>
  <c r="BH35" i="34"/>
  <c r="BG35" i="34"/>
  <c r="BF35" i="34"/>
  <c r="BE35" i="34"/>
  <c r="BD35" i="34"/>
  <c r="BC35" i="34"/>
  <c r="BB35" i="34"/>
  <c r="BA35" i="34"/>
  <c r="AZ35" i="34"/>
  <c r="AY35" i="34"/>
  <c r="AX35" i="34"/>
  <c r="AW35" i="34"/>
  <c r="AV35" i="34"/>
  <c r="AU35" i="34"/>
  <c r="AT35" i="34"/>
  <c r="AS35" i="34"/>
  <c r="AR35" i="34"/>
  <c r="AQ35" i="34"/>
  <c r="AP35" i="34"/>
  <c r="AO35" i="34"/>
  <c r="AN35" i="34"/>
  <c r="AM35" i="34"/>
  <c r="AL35" i="34"/>
  <c r="AK35" i="34"/>
  <c r="AJ35" i="34"/>
  <c r="AI35" i="34"/>
  <c r="AH35" i="34"/>
  <c r="AG35"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E6" i="34"/>
  <c r="G1" i="34"/>
  <c r="H1" i="34" s="1"/>
  <c r="H6" i="34" s="1"/>
  <c r="F1" i="34"/>
  <c r="F6" i="34" s="1"/>
  <c r="D103" i="32"/>
  <c r="D97" i="32"/>
  <c r="D96" i="32"/>
  <c r="D95" i="32"/>
  <c r="D94" i="32"/>
  <c r="D93" i="32"/>
  <c r="D92" i="32"/>
  <c r="D91" i="32"/>
  <c r="D90" i="32"/>
  <c r="D89" i="32"/>
  <c r="D88" i="32"/>
  <c r="CF41" i="32"/>
  <c r="CE41" i="32"/>
  <c r="CD41" i="32"/>
  <c r="CC41" i="32"/>
  <c r="CB41" i="32"/>
  <c r="CA41" i="32"/>
  <c r="BZ41" i="32"/>
  <c r="BY41" i="32"/>
  <c r="BX41" i="32"/>
  <c r="BW41" i="32"/>
  <c r="BV41" i="32"/>
  <c r="BU41" i="32"/>
  <c r="BT41" i="32"/>
  <c r="BS41" i="32"/>
  <c r="BR41" i="32"/>
  <c r="BQ41" i="32"/>
  <c r="BP41" i="32"/>
  <c r="BO41" i="32"/>
  <c r="BN41" i="32"/>
  <c r="BM41" i="32"/>
  <c r="BL41" i="32"/>
  <c r="BK41" i="32"/>
  <c r="BJ41" i="32"/>
  <c r="BI41" i="32"/>
  <c r="BH41" i="32"/>
  <c r="BG41" i="32"/>
  <c r="BF41" i="32"/>
  <c r="BE41" i="32"/>
  <c r="BD41" i="32"/>
  <c r="BC41" i="32"/>
  <c r="BB41" i="32"/>
  <c r="BA41" i="32"/>
  <c r="AZ41" i="32"/>
  <c r="AY41" i="32"/>
  <c r="AX41" i="32"/>
  <c r="AW41" i="32"/>
  <c r="AV41" i="32"/>
  <c r="AU41" i="32"/>
  <c r="AT41" i="32"/>
  <c r="AS41" i="32"/>
  <c r="AR41" i="32"/>
  <c r="AQ41" i="32"/>
  <c r="AP41" i="32"/>
  <c r="AO41" i="32"/>
  <c r="AN41" i="32"/>
  <c r="AM41" i="32"/>
  <c r="AL41" i="32"/>
  <c r="AK41" i="32"/>
  <c r="AJ41" i="32"/>
  <c r="AI41" i="32"/>
  <c r="AH41" i="32"/>
  <c r="AG41" i="32"/>
  <c r="AF41" i="32"/>
  <c r="AE41" i="32"/>
  <c r="AD41" i="32"/>
  <c r="AC41" i="32"/>
  <c r="AB41" i="32"/>
  <c r="AA41" i="32"/>
  <c r="Z41" i="32"/>
  <c r="Y41" i="32"/>
  <c r="X41" i="32"/>
  <c r="W41" i="32"/>
  <c r="V41" i="32"/>
  <c r="U41" i="32"/>
  <c r="T41" i="32"/>
  <c r="S41" i="32"/>
  <c r="R41" i="32"/>
  <c r="Q41" i="32"/>
  <c r="P41" i="32"/>
  <c r="O41" i="32"/>
  <c r="CF39" i="32"/>
  <c r="CE39" i="32"/>
  <c r="CD39" i="32"/>
  <c r="CC39" i="32"/>
  <c r="CB39" i="32"/>
  <c r="CA39" i="32"/>
  <c r="BZ39" i="32"/>
  <c r="BY39" i="32"/>
  <c r="BX39" i="32"/>
  <c r="BW39" i="32"/>
  <c r="BV39" i="32"/>
  <c r="BU39" i="32"/>
  <c r="BT39" i="32"/>
  <c r="BS39" i="32"/>
  <c r="BR39" i="32"/>
  <c r="BQ39" i="32"/>
  <c r="BP39" i="32"/>
  <c r="BO39" i="32"/>
  <c r="BN39" i="32"/>
  <c r="BM39" i="32"/>
  <c r="BL39" i="32"/>
  <c r="BK39" i="32"/>
  <c r="BJ39" i="32"/>
  <c r="BI39" i="32"/>
  <c r="BH39" i="32"/>
  <c r="BG39" i="32"/>
  <c r="BF39" i="32"/>
  <c r="BE39" i="32"/>
  <c r="BD39" i="32"/>
  <c r="BC39" i="32"/>
  <c r="BB39" i="32"/>
  <c r="BA39" i="32"/>
  <c r="AZ39" i="32"/>
  <c r="AY39" i="32"/>
  <c r="AX39" i="32"/>
  <c r="AW39" i="32"/>
  <c r="AV39" i="32"/>
  <c r="AU39" i="32"/>
  <c r="AT39" i="32"/>
  <c r="AS39" i="32"/>
  <c r="AR39" i="32"/>
  <c r="AQ39" i="32"/>
  <c r="AP39" i="32"/>
  <c r="AO39" i="32"/>
  <c r="AN39" i="32"/>
  <c r="AM39" i="32"/>
  <c r="AL39" i="32"/>
  <c r="AK39" i="32"/>
  <c r="AJ39" i="32"/>
  <c r="AI39" i="32"/>
  <c r="AH39" i="32"/>
  <c r="AG39" i="32"/>
  <c r="AF39" i="32"/>
  <c r="AE39" i="32"/>
  <c r="AD39" i="32"/>
  <c r="AC39" i="32"/>
  <c r="AB39" i="32"/>
  <c r="AA39" i="32"/>
  <c r="Z39" i="32"/>
  <c r="Y39" i="32"/>
  <c r="X39" i="32"/>
  <c r="W39" i="32"/>
  <c r="V39" i="32"/>
  <c r="U39" i="32"/>
  <c r="T39" i="32"/>
  <c r="S39" i="32"/>
  <c r="R39" i="32"/>
  <c r="Q39" i="32"/>
  <c r="P39" i="32"/>
  <c r="O39" i="32"/>
  <c r="CF38" i="32"/>
  <c r="CE38" i="32"/>
  <c r="CD38" i="32"/>
  <c r="CC38" i="32"/>
  <c r="CB38" i="32"/>
  <c r="CA38" i="32"/>
  <c r="BZ38" i="32"/>
  <c r="BY38" i="32"/>
  <c r="BX38" i="32"/>
  <c r="BW38" i="32"/>
  <c r="BV38" i="32"/>
  <c r="BU38" i="32"/>
  <c r="BT38" i="32"/>
  <c r="BS38" i="32"/>
  <c r="BR38" i="32"/>
  <c r="BQ38" i="32"/>
  <c r="BP38" i="32"/>
  <c r="BO38" i="32"/>
  <c r="BN38" i="32"/>
  <c r="BM38" i="32"/>
  <c r="BL38" i="32"/>
  <c r="BK38" i="32"/>
  <c r="BJ38" i="32"/>
  <c r="BI38" i="32"/>
  <c r="BH38" i="32"/>
  <c r="BG38" i="32"/>
  <c r="BF38" i="32"/>
  <c r="BE38" i="32"/>
  <c r="BD38" i="32"/>
  <c r="BC38" i="32"/>
  <c r="BB38" i="32"/>
  <c r="BA38" i="32"/>
  <c r="AZ38" i="32"/>
  <c r="AY38" i="32"/>
  <c r="AX38" i="32"/>
  <c r="AW38" i="32"/>
  <c r="AV38" i="32"/>
  <c r="AU38" i="32"/>
  <c r="AT38" i="32"/>
  <c r="AS38" i="32"/>
  <c r="AR38" i="32"/>
  <c r="AQ38" i="32"/>
  <c r="AP38" i="32"/>
  <c r="AO38" i="32"/>
  <c r="AN38" i="32"/>
  <c r="AM38" i="32"/>
  <c r="AL38" i="32"/>
  <c r="AK38" i="32"/>
  <c r="AJ38" i="32"/>
  <c r="AI38" i="32"/>
  <c r="AH38" i="32"/>
  <c r="AG38" i="32"/>
  <c r="AF38" i="32"/>
  <c r="AE38" i="32"/>
  <c r="AD38" i="32"/>
  <c r="AC38" i="32"/>
  <c r="AB38" i="32"/>
  <c r="AA38" i="32"/>
  <c r="Z38" i="32"/>
  <c r="Y38" i="32"/>
  <c r="X38" i="32"/>
  <c r="W38" i="32"/>
  <c r="V38" i="32"/>
  <c r="U38" i="32"/>
  <c r="T38" i="32"/>
  <c r="S38" i="32"/>
  <c r="R38" i="32"/>
  <c r="Q38" i="32"/>
  <c r="P38" i="32"/>
  <c r="O38" i="32"/>
  <c r="CF36" i="32"/>
  <c r="CE36" i="32"/>
  <c r="CD36" i="32"/>
  <c r="CC36" i="32"/>
  <c r="CB36" i="32"/>
  <c r="CA36" i="32"/>
  <c r="BZ36" i="32"/>
  <c r="BY36" i="32"/>
  <c r="BX36" i="32"/>
  <c r="BW36" i="32"/>
  <c r="BV36" i="32"/>
  <c r="BU36" i="32"/>
  <c r="BT36" i="32"/>
  <c r="BS36" i="32"/>
  <c r="BR36" i="32"/>
  <c r="BQ36" i="32"/>
  <c r="BP36" i="32"/>
  <c r="BO36" i="32"/>
  <c r="BN36" i="32"/>
  <c r="BM36" i="32"/>
  <c r="BL36" i="32"/>
  <c r="BK36" i="32"/>
  <c r="BJ36" i="32"/>
  <c r="BI36" i="32"/>
  <c r="BH36" i="32"/>
  <c r="BG36" i="32"/>
  <c r="BF36" i="32"/>
  <c r="BE36" i="32"/>
  <c r="BD36" i="32"/>
  <c r="BC36" i="32"/>
  <c r="BB36" i="32"/>
  <c r="BA36" i="32"/>
  <c r="AZ36" i="32"/>
  <c r="AY36" i="32"/>
  <c r="AX36" i="32"/>
  <c r="AW36" i="32"/>
  <c r="AV36" i="32"/>
  <c r="AU36" i="32"/>
  <c r="AT36" i="32"/>
  <c r="AS36" i="32"/>
  <c r="AR36" i="32"/>
  <c r="AQ36" i="32"/>
  <c r="AP36" i="32"/>
  <c r="AO36" i="32"/>
  <c r="AN36" i="32"/>
  <c r="AM36" i="32"/>
  <c r="AL36" i="32"/>
  <c r="AK36" i="32"/>
  <c r="AJ36" i="32"/>
  <c r="AI36" i="32"/>
  <c r="AH36" i="32"/>
  <c r="AG36" i="32"/>
  <c r="AF36" i="32"/>
  <c r="AE36" i="32"/>
  <c r="AD36" i="32"/>
  <c r="AC36" i="32"/>
  <c r="AB36" i="32"/>
  <c r="AA36" i="32"/>
  <c r="Z36" i="32"/>
  <c r="Y36" i="32"/>
  <c r="X36" i="32"/>
  <c r="W36" i="32"/>
  <c r="V36" i="32"/>
  <c r="U36" i="32"/>
  <c r="T36" i="32"/>
  <c r="S36" i="32"/>
  <c r="R36" i="32"/>
  <c r="Q36" i="32"/>
  <c r="P36" i="32"/>
  <c r="O36" i="32"/>
  <c r="N36" i="32"/>
  <c r="K36" i="32"/>
  <c r="J36" i="32"/>
  <c r="E36" i="32"/>
  <c r="CF32" i="32"/>
  <c r="CF35" i="32" s="1"/>
  <c r="CE32" i="32"/>
  <c r="CE35" i="32" s="1"/>
  <c r="CD32" i="32"/>
  <c r="CD35" i="32" s="1"/>
  <c r="CC32" i="32"/>
  <c r="CC35" i="32" s="1"/>
  <c r="CB32" i="32"/>
  <c r="CB35" i="32" s="1"/>
  <c r="CA32" i="32"/>
  <c r="CA35" i="32" s="1"/>
  <c r="BZ32" i="32"/>
  <c r="BZ35" i="32" s="1"/>
  <c r="BY32" i="32"/>
  <c r="BY35" i="32" s="1"/>
  <c r="BX32" i="32"/>
  <c r="BX35" i="32" s="1"/>
  <c r="BW32" i="32"/>
  <c r="BW35" i="32" s="1"/>
  <c r="BV32" i="32"/>
  <c r="BV35" i="32" s="1"/>
  <c r="BU32" i="32"/>
  <c r="BU35" i="32" s="1"/>
  <c r="BT32" i="32"/>
  <c r="BT35" i="32" s="1"/>
  <c r="BS32" i="32"/>
  <c r="BS35" i="32" s="1"/>
  <c r="BR32" i="32"/>
  <c r="BR35" i="32" s="1"/>
  <c r="BQ32" i="32"/>
  <c r="BQ35" i="32" s="1"/>
  <c r="BP32" i="32"/>
  <c r="BP35" i="32" s="1"/>
  <c r="BO32" i="32"/>
  <c r="BO35" i="32" s="1"/>
  <c r="BN32" i="32"/>
  <c r="BN35" i="32" s="1"/>
  <c r="BM32" i="32"/>
  <c r="BM35" i="32" s="1"/>
  <c r="BL32" i="32"/>
  <c r="BL35" i="32" s="1"/>
  <c r="BK32" i="32"/>
  <c r="BK35" i="32" s="1"/>
  <c r="BJ32" i="32"/>
  <c r="BJ35" i="32" s="1"/>
  <c r="BI32" i="32"/>
  <c r="BI35" i="32" s="1"/>
  <c r="BH32" i="32"/>
  <c r="BH35" i="32" s="1"/>
  <c r="BG32" i="32"/>
  <c r="BG35" i="32" s="1"/>
  <c r="BF32" i="32"/>
  <c r="BF35" i="32" s="1"/>
  <c r="BE32" i="32"/>
  <c r="BE35" i="32" s="1"/>
  <c r="BD32" i="32"/>
  <c r="BD35" i="32" s="1"/>
  <c r="BC32" i="32"/>
  <c r="BC35" i="32" s="1"/>
  <c r="BB32" i="32"/>
  <c r="BB35" i="32" s="1"/>
  <c r="BA32" i="32"/>
  <c r="BA35" i="32" s="1"/>
  <c r="AZ32" i="32"/>
  <c r="AZ35" i="32" s="1"/>
  <c r="AY32" i="32"/>
  <c r="AY35" i="32" s="1"/>
  <c r="AX32" i="32"/>
  <c r="AX35" i="32" s="1"/>
  <c r="AW32" i="32"/>
  <c r="AW35" i="32" s="1"/>
  <c r="AV32" i="32"/>
  <c r="AV35" i="32" s="1"/>
  <c r="AU32" i="32"/>
  <c r="AU35" i="32" s="1"/>
  <c r="AT32" i="32"/>
  <c r="AT35" i="32" s="1"/>
  <c r="AS32" i="32"/>
  <c r="AS35" i="32" s="1"/>
  <c r="AR32" i="32"/>
  <c r="AR35" i="32" s="1"/>
  <c r="AQ32" i="32"/>
  <c r="AQ35" i="32" s="1"/>
  <c r="AP32" i="32"/>
  <c r="AP35" i="32" s="1"/>
  <c r="AO32" i="32"/>
  <c r="AO35" i="32" s="1"/>
  <c r="AN32" i="32"/>
  <c r="AN35" i="32" s="1"/>
  <c r="AM32" i="32"/>
  <c r="AM35" i="32" s="1"/>
  <c r="AL32" i="32"/>
  <c r="AL35" i="32" s="1"/>
  <c r="AK32" i="32"/>
  <c r="AK35" i="32" s="1"/>
  <c r="AJ32" i="32"/>
  <c r="AJ35" i="32" s="1"/>
  <c r="AI32" i="32"/>
  <c r="AI35" i="32" s="1"/>
  <c r="AH32" i="32"/>
  <c r="AH35" i="32" s="1"/>
  <c r="AG32" i="32"/>
  <c r="AG35" i="32" s="1"/>
  <c r="AF32" i="32"/>
  <c r="AF35" i="32" s="1"/>
  <c r="AE32" i="32"/>
  <c r="AE35" i="32" s="1"/>
  <c r="AD32" i="32"/>
  <c r="AD35" i="32" s="1"/>
  <c r="AC32" i="32"/>
  <c r="AC35" i="32" s="1"/>
  <c r="AB32" i="32"/>
  <c r="AB35" i="32" s="1"/>
  <c r="AA32" i="32"/>
  <c r="AA35" i="32" s="1"/>
  <c r="Z32" i="32"/>
  <c r="Z35" i="32" s="1"/>
  <c r="Y32" i="32"/>
  <c r="Y35" i="32" s="1"/>
  <c r="X32" i="32"/>
  <c r="X35" i="32" s="1"/>
  <c r="W32" i="32"/>
  <c r="W35" i="32" s="1"/>
  <c r="V32" i="32"/>
  <c r="V35" i="32" s="1"/>
  <c r="U32" i="32"/>
  <c r="U35" i="32" s="1"/>
  <c r="T32" i="32"/>
  <c r="T35" i="32" s="1"/>
  <c r="S32" i="32"/>
  <c r="S35" i="32" s="1"/>
  <c r="R32" i="32"/>
  <c r="R35" i="32" s="1"/>
  <c r="Q32" i="32"/>
  <c r="Q35" i="32" s="1"/>
  <c r="P32" i="32"/>
  <c r="P35" i="32" s="1"/>
  <c r="O32" i="32"/>
  <c r="O35" i="32" s="1"/>
  <c r="N32" i="32"/>
  <c r="N35" i="32" s="1"/>
  <c r="M32" i="32"/>
  <c r="L32" i="32"/>
  <c r="K32" i="32"/>
  <c r="J32" i="32"/>
  <c r="I32" i="32"/>
  <c r="H32" i="32"/>
  <c r="G32" i="32"/>
  <c r="F32" i="32"/>
  <c r="E32" i="32"/>
  <c r="E17" i="32"/>
  <c r="CF10" i="32"/>
  <c r="CF34" i="32" s="1"/>
  <c r="CE10" i="32"/>
  <c r="CE34" i="32" s="1"/>
  <c r="CD10" i="32"/>
  <c r="CD34" i="32" s="1"/>
  <c r="CC10" i="32"/>
  <c r="CC34" i="32" s="1"/>
  <c r="CB10" i="32"/>
  <c r="CB34" i="32" s="1"/>
  <c r="CA10" i="32"/>
  <c r="CA34" i="32" s="1"/>
  <c r="BZ10" i="32"/>
  <c r="BZ34" i="32" s="1"/>
  <c r="BY10" i="32"/>
  <c r="BY34" i="32" s="1"/>
  <c r="BX10" i="32"/>
  <c r="BX34" i="32" s="1"/>
  <c r="BW10" i="32"/>
  <c r="BW34" i="32" s="1"/>
  <c r="BV10" i="32"/>
  <c r="BV34" i="32" s="1"/>
  <c r="BU10" i="32"/>
  <c r="BU34" i="32" s="1"/>
  <c r="BT10" i="32"/>
  <c r="BT34" i="32" s="1"/>
  <c r="BS10" i="32"/>
  <c r="BS34" i="32" s="1"/>
  <c r="BR10" i="32"/>
  <c r="BR34" i="32" s="1"/>
  <c r="BQ10" i="32"/>
  <c r="BQ34" i="32" s="1"/>
  <c r="BP10" i="32"/>
  <c r="BP34" i="32" s="1"/>
  <c r="BO10" i="32"/>
  <c r="BO34" i="32" s="1"/>
  <c r="BN10" i="32"/>
  <c r="BN34" i="32" s="1"/>
  <c r="BM10" i="32"/>
  <c r="BM34" i="32" s="1"/>
  <c r="BL10" i="32"/>
  <c r="BL34" i="32" s="1"/>
  <c r="BK10" i="32"/>
  <c r="BK34" i="32" s="1"/>
  <c r="BJ10" i="32"/>
  <c r="BJ34" i="32" s="1"/>
  <c r="BI10" i="32"/>
  <c r="BI34" i="32" s="1"/>
  <c r="BH10" i="32"/>
  <c r="BH34" i="32" s="1"/>
  <c r="BG10" i="32"/>
  <c r="BG34" i="32" s="1"/>
  <c r="BF10" i="32"/>
  <c r="BF34" i="32" s="1"/>
  <c r="BE10" i="32"/>
  <c r="BE34" i="32" s="1"/>
  <c r="BD10" i="32"/>
  <c r="BD34" i="32" s="1"/>
  <c r="BC10" i="32"/>
  <c r="BC34" i="32" s="1"/>
  <c r="BB10" i="32"/>
  <c r="BB34" i="32" s="1"/>
  <c r="BA10" i="32"/>
  <c r="BA34" i="32" s="1"/>
  <c r="AZ10" i="32"/>
  <c r="AZ34" i="32" s="1"/>
  <c r="AY10" i="32"/>
  <c r="AY34" i="32" s="1"/>
  <c r="AX10" i="32"/>
  <c r="AX34" i="32" s="1"/>
  <c r="AW10" i="32"/>
  <c r="AW34" i="32" s="1"/>
  <c r="AV10" i="32"/>
  <c r="AV34" i="32" s="1"/>
  <c r="AU10" i="32"/>
  <c r="AU34" i="32" s="1"/>
  <c r="AT10" i="32"/>
  <c r="AT34" i="32" s="1"/>
  <c r="AS10" i="32"/>
  <c r="AS34" i="32" s="1"/>
  <c r="AR10" i="32"/>
  <c r="AR34" i="32" s="1"/>
  <c r="AQ10" i="32"/>
  <c r="AQ34" i="32" s="1"/>
  <c r="AP10" i="32"/>
  <c r="AP34" i="32" s="1"/>
  <c r="AO10" i="32"/>
  <c r="AO34" i="32" s="1"/>
  <c r="AN10" i="32"/>
  <c r="AN34" i="32" s="1"/>
  <c r="AM10" i="32"/>
  <c r="AM34" i="32" s="1"/>
  <c r="AL10" i="32"/>
  <c r="AL34" i="32" s="1"/>
  <c r="AK10" i="32"/>
  <c r="AK34" i="32" s="1"/>
  <c r="AJ10" i="32"/>
  <c r="AJ34" i="32" s="1"/>
  <c r="AI10" i="32"/>
  <c r="AI34" i="32" s="1"/>
  <c r="AH10" i="32"/>
  <c r="AH34" i="32" s="1"/>
  <c r="AG10" i="32"/>
  <c r="AG34" i="32" s="1"/>
  <c r="AF10" i="32"/>
  <c r="AF34" i="32" s="1"/>
  <c r="AE10" i="32"/>
  <c r="AE34" i="32" s="1"/>
  <c r="AD10" i="32"/>
  <c r="AD34" i="32" s="1"/>
  <c r="AC10" i="32"/>
  <c r="AC34" i="32" s="1"/>
  <c r="AB10" i="32"/>
  <c r="AB34" i="32" s="1"/>
  <c r="AA10" i="32"/>
  <c r="AA34" i="32" s="1"/>
  <c r="Z10" i="32"/>
  <c r="Z34" i="32" s="1"/>
  <c r="Y10" i="32"/>
  <c r="Y34" i="32" s="1"/>
  <c r="X10" i="32"/>
  <c r="X34" i="32" s="1"/>
  <c r="W10" i="32"/>
  <c r="W34" i="32" s="1"/>
  <c r="V10" i="32"/>
  <c r="V34" i="32" s="1"/>
  <c r="U10" i="32"/>
  <c r="U34" i="32" s="1"/>
  <c r="T10" i="32"/>
  <c r="T34" i="32" s="1"/>
  <c r="S10" i="32"/>
  <c r="S34" i="32" s="1"/>
  <c r="R10" i="32"/>
  <c r="R34" i="32" s="1"/>
  <c r="Q10" i="32"/>
  <c r="Q34" i="32" s="1"/>
  <c r="P10" i="32"/>
  <c r="P34" i="32" s="1"/>
  <c r="O10" i="32"/>
  <c r="O34" i="32" s="1"/>
  <c r="N10" i="32"/>
  <c r="N34" i="32" s="1"/>
  <c r="M10" i="32"/>
  <c r="M34" i="32" s="1"/>
  <c r="L10" i="32"/>
  <c r="L34" i="32" s="1"/>
  <c r="K10" i="32"/>
  <c r="K34" i="32" s="1"/>
  <c r="J10" i="32"/>
  <c r="J34" i="32" s="1"/>
  <c r="I10" i="32"/>
  <c r="I36" i="32" s="1"/>
  <c r="H10" i="32"/>
  <c r="H34" i="32" s="1"/>
  <c r="G10" i="32"/>
  <c r="G34" i="32" s="1"/>
  <c r="F10" i="32"/>
  <c r="F34" i="32" s="1"/>
  <c r="E10" i="32"/>
  <c r="E34" i="32" s="1"/>
  <c r="E9" i="32"/>
  <c r="E4" i="32"/>
  <c r="D103" i="31"/>
  <c r="D97" i="31"/>
  <c r="D96" i="31"/>
  <c r="D95" i="31"/>
  <c r="D94" i="31"/>
  <c r="D93" i="31"/>
  <c r="D92" i="31"/>
  <c r="D91" i="31"/>
  <c r="D90" i="31"/>
  <c r="D89" i="31"/>
  <c r="D88" i="31"/>
  <c r="CF41" i="31"/>
  <c r="CE41" i="31"/>
  <c r="CD41" i="31"/>
  <c r="CC41" i="31"/>
  <c r="CB41" i="31"/>
  <c r="CA41" i="31"/>
  <c r="BZ41" i="31"/>
  <c r="BY41" i="31"/>
  <c r="BX41" i="31"/>
  <c r="BW41" i="31"/>
  <c r="BV41" i="31"/>
  <c r="BU41" i="31"/>
  <c r="BT41" i="31"/>
  <c r="BS41" i="31"/>
  <c r="BR41" i="31"/>
  <c r="BQ41" i="31"/>
  <c r="BP41" i="31"/>
  <c r="BO41" i="31"/>
  <c r="BN41" i="31"/>
  <c r="BM41" i="31"/>
  <c r="BL41" i="31"/>
  <c r="BK41" i="31"/>
  <c r="BJ41" i="31"/>
  <c r="BI41" i="31"/>
  <c r="BH41" i="31"/>
  <c r="BG41" i="31"/>
  <c r="BF41" i="31"/>
  <c r="BE41" i="31"/>
  <c r="BD41" i="31"/>
  <c r="BC41" i="31"/>
  <c r="BB41" i="31"/>
  <c r="BA41" i="31"/>
  <c r="AZ41" i="31"/>
  <c r="AY41" i="31"/>
  <c r="AX41" i="31"/>
  <c r="AW41" i="31"/>
  <c r="AV41" i="31"/>
  <c r="AU41" i="31"/>
  <c r="AT41" i="31"/>
  <c r="AS41" i="31"/>
  <c r="AR41" i="31"/>
  <c r="AQ41" i="31"/>
  <c r="AP41" i="31"/>
  <c r="AO41" i="31"/>
  <c r="AN41" i="31"/>
  <c r="AM41" i="31"/>
  <c r="AL41" i="31"/>
  <c r="AK41" i="31"/>
  <c r="AJ41" i="31"/>
  <c r="AI41" i="31"/>
  <c r="AH41" i="31"/>
  <c r="AG41" i="31"/>
  <c r="AF41" i="31"/>
  <c r="AE41" i="31"/>
  <c r="AD41" i="31"/>
  <c r="AC41" i="31"/>
  <c r="AB41" i="31"/>
  <c r="AA41" i="31"/>
  <c r="Z41" i="31"/>
  <c r="Y41" i="31"/>
  <c r="X41" i="31"/>
  <c r="W41" i="31"/>
  <c r="V41" i="31"/>
  <c r="U41" i="31"/>
  <c r="T41" i="31"/>
  <c r="S41" i="31"/>
  <c r="R41" i="31"/>
  <c r="Q41" i="31"/>
  <c r="P41" i="31"/>
  <c r="O41" i="31"/>
  <c r="CF39" i="31"/>
  <c r="CE39" i="31"/>
  <c r="CD39" i="31"/>
  <c r="CC39" i="31"/>
  <c r="CB39" i="31"/>
  <c r="CA39" i="31"/>
  <c r="BZ39" i="31"/>
  <c r="BY39" i="31"/>
  <c r="BX39" i="31"/>
  <c r="BW39" i="31"/>
  <c r="BV39" i="31"/>
  <c r="BU39" i="31"/>
  <c r="BT39" i="31"/>
  <c r="BS39" i="31"/>
  <c r="BR39" i="31"/>
  <c r="BQ39" i="31"/>
  <c r="BP39" i="31"/>
  <c r="BO39" i="31"/>
  <c r="BN39" i="31"/>
  <c r="BM39" i="31"/>
  <c r="BL39" i="31"/>
  <c r="BK39" i="31"/>
  <c r="BJ39" i="31"/>
  <c r="BI39" i="31"/>
  <c r="BH39" i="31"/>
  <c r="BG39" i="31"/>
  <c r="BF39" i="31"/>
  <c r="BE39" i="31"/>
  <c r="BD39" i="31"/>
  <c r="BC39" i="31"/>
  <c r="BB39" i="31"/>
  <c r="BA39" i="31"/>
  <c r="AZ39" i="31"/>
  <c r="AY39" i="31"/>
  <c r="AX39" i="31"/>
  <c r="AW39" i="31"/>
  <c r="AV39" i="31"/>
  <c r="AU39" i="31"/>
  <c r="AT39" i="31"/>
  <c r="AS39" i="31"/>
  <c r="AR39" i="31"/>
  <c r="AQ39" i="31"/>
  <c r="AP39"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CF38" i="31"/>
  <c r="CE38" i="31"/>
  <c r="CD38" i="31"/>
  <c r="CC38" i="31"/>
  <c r="CB38" i="31"/>
  <c r="CA38" i="31"/>
  <c r="BZ38" i="31"/>
  <c r="BY38" i="31"/>
  <c r="BX38" i="31"/>
  <c r="BW38" i="31"/>
  <c r="BV38" i="31"/>
  <c r="BU38" i="31"/>
  <c r="BT38" i="31"/>
  <c r="BS38" i="31"/>
  <c r="BR38" i="31"/>
  <c r="BQ38" i="31"/>
  <c r="BP38" i="31"/>
  <c r="BO38" i="31"/>
  <c r="BN38" i="31"/>
  <c r="BM38" i="31"/>
  <c r="BL38" i="31"/>
  <c r="BK38" i="31"/>
  <c r="BJ38" i="31"/>
  <c r="BI38" i="31"/>
  <c r="BH38" i="31"/>
  <c r="BG38" i="31"/>
  <c r="BF38" i="31"/>
  <c r="BE38" i="31"/>
  <c r="BD38" i="31"/>
  <c r="BC38" i="31"/>
  <c r="BB38" i="31"/>
  <c r="BA38" i="31"/>
  <c r="AZ38" i="31"/>
  <c r="AY38" i="31"/>
  <c r="AX38" i="31"/>
  <c r="AW38" i="31"/>
  <c r="AV38" i="31"/>
  <c r="AU38" i="31"/>
  <c r="AT38" i="31"/>
  <c r="AS38" i="31"/>
  <c r="AR38" i="31"/>
  <c r="AQ38" i="31"/>
  <c r="AP38" i="31"/>
  <c r="AO38" i="31"/>
  <c r="AN38" i="31"/>
  <c r="AM38" i="31"/>
  <c r="AL38" i="31"/>
  <c r="AK38" i="31"/>
  <c r="AJ38" i="31"/>
  <c r="AI38" i="31"/>
  <c r="AH38" i="31"/>
  <c r="AG38" i="31"/>
  <c r="AF38" i="31"/>
  <c r="AE38" i="31"/>
  <c r="AD38" i="31"/>
  <c r="AC38" i="31"/>
  <c r="AB38" i="31"/>
  <c r="AA38" i="31"/>
  <c r="Z38" i="31"/>
  <c r="Y38" i="31"/>
  <c r="X38" i="31"/>
  <c r="W38" i="31"/>
  <c r="V38" i="31"/>
  <c r="U38" i="31"/>
  <c r="T38" i="31"/>
  <c r="S38" i="31"/>
  <c r="R38" i="31"/>
  <c r="Q38" i="31"/>
  <c r="P38" i="31"/>
  <c r="O38" i="31"/>
  <c r="CF36" i="31"/>
  <c r="CE36" i="31"/>
  <c r="CD36" i="31"/>
  <c r="CC36" i="31"/>
  <c r="CB36" i="31"/>
  <c r="CA36" i="31"/>
  <c r="BZ36" i="31"/>
  <c r="BY36" i="31"/>
  <c r="BX36" i="31"/>
  <c r="BW36" i="31"/>
  <c r="BV36" i="31"/>
  <c r="BU36" i="31"/>
  <c r="BT36" i="31"/>
  <c r="BS36" i="31"/>
  <c r="BR36" i="31"/>
  <c r="BQ36" i="31"/>
  <c r="BP36" i="31"/>
  <c r="BO36" i="31"/>
  <c r="BN36" i="31"/>
  <c r="BM36" i="31"/>
  <c r="BL36" i="31"/>
  <c r="BK36" i="31"/>
  <c r="BJ36" i="31"/>
  <c r="BI36" i="31"/>
  <c r="BH36" i="31"/>
  <c r="BG36" i="31"/>
  <c r="BF36" i="31"/>
  <c r="BE36" i="31"/>
  <c r="BD36" i="31"/>
  <c r="BC36" i="31"/>
  <c r="BB36" i="31"/>
  <c r="BA36" i="31"/>
  <c r="AZ36" i="31"/>
  <c r="AY36" i="31"/>
  <c r="AX36" i="31"/>
  <c r="AW36" i="31"/>
  <c r="AV36" i="31"/>
  <c r="AU36" i="31"/>
  <c r="AT36" i="31"/>
  <c r="AS36" i="31"/>
  <c r="AR36" i="31"/>
  <c r="AQ36" i="31"/>
  <c r="AP36" i="31"/>
  <c r="AO36" i="31"/>
  <c r="AN36" i="31"/>
  <c r="AM36" i="31"/>
  <c r="AL36" i="31"/>
  <c r="AK36" i="31"/>
  <c r="AJ36" i="31"/>
  <c r="AI36" i="31"/>
  <c r="AH36" i="31"/>
  <c r="AG36" i="31"/>
  <c r="AF36" i="31"/>
  <c r="AE36" i="31"/>
  <c r="AD36" i="31"/>
  <c r="AC36" i="31"/>
  <c r="AB36" i="31"/>
  <c r="AA36" i="31"/>
  <c r="Z36" i="31"/>
  <c r="Y36" i="31"/>
  <c r="X36" i="31"/>
  <c r="W36" i="31"/>
  <c r="V36" i="31"/>
  <c r="U36" i="31"/>
  <c r="T36" i="31"/>
  <c r="S36" i="31"/>
  <c r="R36" i="31"/>
  <c r="Q36" i="31"/>
  <c r="P36" i="31"/>
  <c r="O36" i="31"/>
  <c r="N36" i="31"/>
  <c r="M36" i="31"/>
  <c r="K36" i="31"/>
  <c r="J36" i="31"/>
  <c r="CF32" i="31"/>
  <c r="CF35" i="31" s="1"/>
  <c r="CE32" i="31"/>
  <c r="CE35" i="31" s="1"/>
  <c r="CD32" i="31"/>
  <c r="CD35" i="31" s="1"/>
  <c r="CC32" i="31"/>
  <c r="CC35" i="31" s="1"/>
  <c r="CB32" i="31"/>
  <c r="CB35" i="31" s="1"/>
  <c r="CA32" i="31"/>
  <c r="CA35" i="31" s="1"/>
  <c r="BZ32" i="31"/>
  <c r="BZ35" i="31" s="1"/>
  <c r="BY32" i="31"/>
  <c r="BY35" i="31" s="1"/>
  <c r="BX32" i="31"/>
  <c r="BX35" i="31" s="1"/>
  <c r="BW32" i="31"/>
  <c r="BW35" i="31" s="1"/>
  <c r="BV32" i="31"/>
  <c r="BV35" i="31" s="1"/>
  <c r="BU32" i="31"/>
  <c r="BU35" i="31" s="1"/>
  <c r="BT32" i="31"/>
  <c r="BT35" i="31" s="1"/>
  <c r="BS32" i="31"/>
  <c r="BS35" i="31" s="1"/>
  <c r="BR32" i="31"/>
  <c r="BR35" i="31" s="1"/>
  <c r="BQ32" i="31"/>
  <c r="BQ35" i="31" s="1"/>
  <c r="BP32" i="31"/>
  <c r="BP35" i="31" s="1"/>
  <c r="BO32" i="31"/>
  <c r="BO35" i="31" s="1"/>
  <c r="BN32" i="31"/>
  <c r="BN35" i="31" s="1"/>
  <c r="BM32" i="31"/>
  <c r="BM35" i="31" s="1"/>
  <c r="BL32" i="31"/>
  <c r="BL35" i="31" s="1"/>
  <c r="BK32" i="31"/>
  <c r="BK35" i="31" s="1"/>
  <c r="BJ32" i="31"/>
  <c r="BJ35" i="31" s="1"/>
  <c r="BI32" i="31"/>
  <c r="BI35" i="31" s="1"/>
  <c r="BH32" i="31"/>
  <c r="BH35" i="31" s="1"/>
  <c r="BG32" i="31"/>
  <c r="BG35" i="31" s="1"/>
  <c r="BF32" i="31"/>
  <c r="BF35" i="31" s="1"/>
  <c r="BE32" i="31"/>
  <c r="BE35" i="31" s="1"/>
  <c r="BD32" i="31"/>
  <c r="BD35" i="31" s="1"/>
  <c r="BC32" i="31"/>
  <c r="BC35" i="31" s="1"/>
  <c r="BB32" i="31"/>
  <c r="BB35" i="31" s="1"/>
  <c r="BA32" i="31"/>
  <c r="BA35" i="31" s="1"/>
  <c r="AZ32" i="31"/>
  <c r="AZ35" i="31" s="1"/>
  <c r="AY32" i="31"/>
  <c r="AY35" i="31" s="1"/>
  <c r="AX32" i="31"/>
  <c r="AX35" i="31" s="1"/>
  <c r="AW32" i="31"/>
  <c r="AW35" i="31" s="1"/>
  <c r="AV32" i="31"/>
  <c r="AV35" i="31" s="1"/>
  <c r="AU32" i="31"/>
  <c r="AU35" i="31" s="1"/>
  <c r="AT32" i="31"/>
  <c r="AT35" i="31" s="1"/>
  <c r="AS32" i="31"/>
  <c r="AS35" i="31" s="1"/>
  <c r="AR32" i="31"/>
  <c r="AR35" i="31" s="1"/>
  <c r="AQ32" i="31"/>
  <c r="AQ35" i="31" s="1"/>
  <c r="AP32" i="31"/>
  <c r="AP35" i="31" s="1"/>
  <c r="AO32" i="31"/>
  <c r="AO35" i="31" s="1"/>
  <c r="AN32" i="31"/>
  <c r="AN35" i="31" s="1"/>
  <c r="AM32" i="31"/>
  <c r="AM35" i="31" s="1"/>
  <c r="AL32" i="31"/>
  <c r="AL35" i="31" s="1"/>
  <c r="AK32" i="31"/>
  <c r="AK35" i="31" s="1"/>
  <c r="AJ32" i="31"/>
  <c r="AJ35" i="31" s="1"/>
  <c r="AI32" i="31"/>
  <c r="AI35" i="31" s="1"/>
  <c r="AH32" i="31"/>
  <c r="AH35" i="31" s="1"/>
  <c r="AG32" i="31"/>
  <c r="AG35" i="31" s="1"/>
  <c r="AF32" i="31"/>
  <c r="AF35" i="31" s="1"/>
  <c r="AE32" i="31"/>
  <c r="AE35" i="31" s="1"/>
  <c r="AD32" i="31"/>
  <c r="AD35" i="31" s="1"/>
  <c r="AC32" i="31"/>
  <c r="AC35" i="31" s="1"/>
  <c r="AB32" i="31"/>
  <c r="AB35" i="31" s="1"/>
  <c r="AA32" i="31"/>
  <c r="AA35" i="31" s="1"/>
  <c r="Z32" i="31"/>
  <c r="Z35" i="31" s="1"/>
  <c r="Y32" i="31"/>
  <c r="Y35" i="31" s="1"/>
  <c r="X32" i="31"/>
  <c r="X35" i="31" s="1"/>
  <c r="W32" i="31"/>
  <c r="W35" i="31" s="1"/>
  <c r="V32" i="31"/>
  <c r="V35" i="31" s="1"/>
  <c r="U32" i="31"/>
  <c r="U35" i="31" s="1"/>
  <c r="T32" i="31"/>
  <c r="T35" i="31" s="1"/>
  <c r="S32" i="31"/>
  <c r="S35" i="31" s="1"/>
  <c r="R32" i="31"/>
  <c r="R35" i="31" s="1"/>
  <c r="Q32" i="31"/>
  <c r="Q35" i="31" s="1"/>
  <c r="P32" i="31"/>
  <c r="P35" i="31" s="1"/>
  <c r="O32" i="31"/>
  <c r="O35" i="31" s="1"/>
  <c r="N32" i="31"/>
  <c r="M32" i="31"/>
  <c r="L32" i="31"/>
  <c r="K32" i="31"/>
  <c r="J32" i="31"/>
  <c r="I32" i="31"/>
  <c r="H32" i="31"/>
  <c r="G32" i="31"/>
  <c r="F32" i="31"/>
  <c r="E32" i="31"/>
  <c r="E17" i="31"/>
  <c r="CF10" i="31"/>
  <c r="CF34" i="31" s="1"/>
  <c r="CE10" i="31"/>
  <c r="CE34" i="31" s="1"/>
  <c r="CD10" i="31"/>
  <c r="CD34" i="31" s="1"/>
  <c r="CC10" i="31"/>
  <c r="CC34" i="31" s="1"/>
  <c r="CB10" i="31"/>
  <c r="CB34" i="31" s="1"/>
  <c r="CA10" i="31"/>
  <c r="CA34" i="31" s="1"/>
  <c r="BZ10" i="31"/>
  <c r="BZ34" i="31" s="1"/>
  <c r="BY10" i="31"/>
  <c r="BY34" i="31" s="1"/>
  <c r="BX10" i="31"/>
  <c r="BX34" i="31" s="1"/>
  <c r="BW10" i="31"/>
  <c r="BW34" i="31" s="1"/>
  <c r="BV10" i="31"/>
  <c r="BV34" i="31" s="1"/>
  <c r="BU10" i="31"/>
  <c r="BU34" i="31" s="1"/>
  <c r="BT10" i="31"/>
  <c r="BT34" i="31" s="1"/>
  <c r="BS10" i="31"/>
  <c r="BS34" i="31" s="1"/>
  <c r="BR10" i="31"/>
  <c r="BR34" i="31" s="1"/>
  <c r="BQ10" i="31"/>
  <c r="BQ34" i="31" s="1"/>
  <c r="BP10" i="31"/>
  <c r="BP34" i="31" s="1"/>
  <c r="BO10" i="31"/>
  <c r="BO34" i="31" s="1"/>
  <c r="BN10" i="31"/>
  <c r="BN34" i="31" s="1"/>
  <c r="BM10" i="31"/>
  <c r="BM34" i="31" s="1"/>
  <c r="BL10" i="31"/>
  <c r="BL34" i="31" s="1"/>
  <c r="BK10" i="31"/>
  <c r="BK34" i="31" s="1"/>
  <c r="BJ10" i="31"/>
  <c r="BJ34" i="31" s="1"/>
  <c r="BI10" i="31"/>
  <c r="BI34" i="31" s="1"/>
  <c r="BH10" i="31"/>
  <c r="BH34" i="31" s="1"/>
  <c r="BG10" i="31"/>
  <c r="BG34" i="31" s="1"/>
  <c r="BF10" i="31"/>
  <c r="BF34" i="31" s="1"/>
  <c r="BE10" i="31"/>
  <c r="BE34" i="31" s="1"/>
  <c r="BD10" i="31"/>
  <c r="BD34" i="31" s="1"/>
  <c r="BC10" i="31"/>
  <c r="BC34" i="31" s="1"/>
  <c r="BB10" i="31"/>
  <c r="BB34" i="31" s="1"/>
  <c r="BA10" i="31"/>
  <c r="BA34" i="31" s="1"/>
  <c r="AZ10" i="31"/>
  <c r="AZ34" i="31" s="1"/>
  <c r="AY10" i="31"/>
  <c r="AY34" i="31" s="1"/>
  <c r="AX10" i="31"/>
  <c r="AX34" i="31" s="1"/>
  <c r="AW10" i="31"/>
  <c r="AW34" i="31" s="1"/>
  <c r="AV10" i="31"/>
  <c r="AV34" i="31" s="1"/>
  <c r="AU10" i="31"/>
  <c r="AU34" i="31" s="1"/>
  <c r="AT10" i="31"/>
  <c r="AT34" i="31" s="1"/>
  <c r="AS10" i="31"/>
  <c r="AS34" i="31" s="1"/>
  <c r="AR10" i="31"/>
  <c r="AR34" i="31" s="1"/>
  <c r="AQ10" i="31"/>
  <c r="AQ34" i="31" s="1"/>
  <c r="AP10" i="31"/>
  <c r="AP34" i="31" s="1"/>
  <c r="AO10" i="31"/>
  <c r="AO34" i="31" s="1"/>
  <c r="AN10" i="31"/>
  <c r="AN34" i="31" s="1"/>
  <c r="AM10" i="31"/>
  <c r="AM34" i="31" s="1"/>
  <c r="AL10" i="31"/>
  <c r="AL34" i="31" s="1"/>
  <c r="AK10" i="31"/>
  <c r="AK34" i="31" s="1"/>
  <c r="AJ10" i="31"/>
  <c r="AJ34" i="31" s="1"/>
  <c r="AI10" i="31"/>
  <c r="AI34" i="31" s="1"/>
  <c r="AH10" i="31"/>
  <c r="AH34" i="31" s="1"/>
  <c r="AG10" i="31"/>
  <c r="AG34" i="31" s="1"/>
  <c r="AF10" i="31"/>
  <c r="AF34" i="31" s="1"/>
  <c r="AE10" i="31"/>
  <c r="AE34" i="31" s="1"/>
  <c r="AD10" i="31"/>
  <c r="AD34" i="31" s="1"/>
  <c r="AC10" i="31"/>
  <c r="AC34" i="31" s="1"/>
  <c r="AB10" i="31"/>
  <c r="AB34" i="31" s="1"/>
  <c r="AA10" i="31"/>
  <c r="AA34" i="31" s="1"/>
  <c r="Z10" i="31"/>
  <c r="Z34" i="31" s="1"/>
  <c r="Y10" i="31"/>
  <c r="Y34" i="31" s="1"/>
  <c r="X10" i="31"/>
  <c r="X34" i="31" s="1"/>
  <c r="W10" i="31"/>
  <c r="W34" i="31" s="1"/>
  <c r="V10" i="31"/>
  <c r="V34" i="31" s="1"/>
  <c r="U10" i="31"/>
  <c r="U34" i="31" s="1"/>
  <c r="T10" i="31"/>
  <c r="T34" i="31" s="1"/>
  <c r="S10" i="31"/>
  <c r="S34" i="31" s="1"/>
  <c r="R10" i="31"/>
  <c r="R34" i="31" s="1"/>
  <c r="Q10" i="31"/>
  <c r="Q34" i="31" s="1"/>
  <c r="P10" i="31"/>
  <c r="P34" i="31" s="1"/>
  <c r="O10" i="31"/>
  <c r="O34" i="31" s="1"/>
  <c r="N10" i="31"/>
  <c r="N34" i="31" s="1"/>
  <c r="M10" i="31"/>
  <c r="M34" i="31" s="1"/>
  <c r="L10" i="31"/>
  <c r="L34" i="31" s="1"/>
  <c r="K10" i="31"/>
  <c r="K34" i="31" s="1"/>
  <c r="J10" i="31"/>
  <c r="J34" i="31" s="1"/>
  <c r="I10" i="31"/>
  <c r="I36" i="31" s="1"/>
  <c r="H10" i="31"/>
  <c r="H36" i="31" s="1"/>
  <c r="G10" i="31"/>
  <c r="G34" i="31" s="1"/>
  <c r="F10" i="31"/>
  <c r="F34" i="31" s="1"/>
  <c r="E10" i="31"/>
  <c r="E9" i="31"/>
  <c r="E4" i="31"/>
  <c r="D103" i="18"/>
  <c r="D97" i="18"/>
  <c r="D96" i="18"/>
  <c r="D95" i="18"/>
  <c r="D94" i="18"/>
  <c r="D93" i="18"/>
  <c r="D92" i="18"/>
  <c r="D91" i="18"/>
  <c r="D90" i="18"/>
  <c r="D89" i="18"/>
  <c r="D88" i="18"/>
  <c r="CF41" i="18"/>
  <c r="CE41" i="18"/>
  <c r="CD41" i="18"/>
  <c r="CC41" i="18"/>
  <c r="CB41" i="18"/>
  <c r="CA41" i="18"/>
  <c r="BZ41" i="18"/>
  <c r="BY41" i="18"/>
  <c r="BX41" i="18"/>
  <c r="BW41" i="18"/>
  <c r="BV41" i="18"/>
  <c r="BU41" i="18"/>
  <c r="BT41" i="18"/>
  <c r="BS41" i="18"/>
  <c r="BR41" i="18"/>
  <c r="BQ41" i="18"/>
  <c r="BP41" i="18"/>
  <c r="BO41" i="18"/>
  <c r="BN41" i="18"/>
  <c r="BM41" i="18"/>
  <c r="BL41" i="18"/>
  <c r="BK41" i="18"/>
  <c r="BJ41" i="18"/>
  <c r="BI41" i="18"/>
  <c r="BH41" i="18"/>
  <c r="BG41" i="18"/>
  <c r="BF41" i="18"/>
  <c r="BE41" i="18"/>
  <c r="BD41" i="18"/>
  <c r="BC41" i="18"/>
  <c r="BB41" i="18"/>
  <c r="BA41" i="18"/>
  <c r="AZ41" i="18"/>
  <c r="AY41" i="18"/>
  <c r="AX41" i="18"/>
  <c r="AW41" i="18"/>
  <c r="AV41" i="18"/>
  <c r="AU41" i="18"/>
  <c r="AT41" i="18"/>
  <c r="AS41" i="18"/>
  <c r="AR41" i="18"/>
  <c r="AQ41" i="18"/>
  <c r="AP41" i="18"/>
  <c r="AO41" i="18"/>
  <c r="AN41" i="18"/>
  <c r="AM41" i="18"/>
  <c r="AL41" i="18"/>
  <c r="AK41" i="18"/>
  <c r="AJ41" i="18"/>
  <c r="AI41" i="18"/>
  <c r="AH41" i="18"/>
  <c r="AG41" i="18"/>
  <c r="AF41" i="18"/>
  <c r="AE41" i="18"/>
  <c r="AD41" i="18"/>
  <c r="AC41" i="18"/>
  <c r="AB41" i="18"/>
  <c r="AA41" i="18"/>
  <c r="Z41" i="18"/>
  <c r="Y41" i="18"/>
  <c r="X41" i="18"/>
  <c r="W41" i="18"/>
  <c r="V41" i="18"/>
  <c r="U41" i="18"/>
  <c r="T41" i="18"/>
  <c r="S41" i="18"/>
  <c r="R41" i="18"/>
  <c r="Q41" i="18"/>
  <c r="P41" i="18"/>
  <c r="O41" i="18"/>
  <c r="CF39" i="18"/>
  <c r="CE39" i="18"/>
  <c r="CD39" i="18"/>
  <c r="CC39" i="18"/>
  <c r="CB39" i="18"/>
  <c r="CA39" i="18"/>
  <c r="BZ39" i="18"/>
  <c r="BY39" i="18"/>
  <c r="BX39" i="18"/>
  <c r="BW39" i="18"/>
  <c r="BV39" i="18"/>
  <c r="BU39" i="18"/>
  <c r="BT39" i="18"/>
  <c r="BS39" i="18"/>
  <c r="BR39" i="18"/>
  <c r="BQ39" i="18"/>
  <c r="BP39" i="18"/>
  <c r="BO39" i="18"/>
  <c r="BN39" i="18"/>
  <c r="BM39" i="18"/>
  <c r="BL39" i="18"/>
  <c r="BK39" i="18"/>
  <c r="BJ39" i="18"/>
  <c r="BI39" i="18"/>
  <c r="BH39" i="18"/>
  <c r="BG39" i="18"/>
  <c r="BF39" i="18"/>
  <c r="BE39" i="18"/>
  <c r="BD39" i="18"/>
  <c r="BC39" i="18"/>
  <c r="BB39" i="18"/>
  <c r="BA39" i="18"/>
  <c r="AZ39" i="18"/>
  <c r="AY39" i="18"/>
  <c r="AX39" i="18"/>
  <c r="AW39" i="18"/>
  <c r="AV39" i="18"/>
  <c r="AU39" i="18"/>
  <c r="AT39" i="18"/>
  <c r="AS39" i="18"/>
  <c r="AR39" i="18"/>
  <c r="AQ39" i="18"/>
  <c r="AP39" i="18"/>
  <c r="AO39" i="18"/>
  <c r="AN39" i="18"/>
  <c r="AM39" i="18"/>
  <c r="AL39" i="18"/>
  <c r="AK39" i="18"/>
  <c r="AJ39" i="18"/>
  <c r="AI39" i="18"/>
  <c r="AH39" i="18"/>
  <c r="AG39" i="18"/>
  <c r="AF39" i="18"/>
  <c r="AE39" i="18"/>
  <c r="AD39" i="18"/>
  <c r="AC39" i="18"/>
  <c r="AB39" i="18"/>
  <c r="AA39" i="18"/>
  <c r="Z39" i="18"/>
  <c r="Y39" i="18"/>
  <c r="X39" i="18"/>
  <c r="W39" i="18"/>
  <c r="V39" i="18"/>
  <c r="U39" i="18"/>
  <c r="T39" i="18"/>
  <c r="S39" i="18"/>
  <c r="R39" i="18"/>
  <c r="Q39" i="18"/>
  <c r="P39" i="18"/>
  <c r="O39" i="18"/>
  <c r="CF38" i="18"/>
  <c r="CE38" i="18"/>
  <c r="CD38" i="18"/>
  <c r="CC38" i="18"/>
  <c r="CB38" i="18"/>
  <c r="CA38" i="18"/>
  <c r="BZ38" i="18"/>
  <c r="BY38" i="18"/>
  <c r="BX38" i="18"/>
  <c r="BW38" i="18"/>
  <c r="BV38" i="18"/>
  <c r="BU38" i="18"/>
  <c r="BT38" i="18"/>
  <c r="BS38" i="18"/>
  <c r="BR38" i="18"/>
  <c r="BQ38" i="18"/>
  <c r="BP38" i="18"/>
  <c r="BO38" i="18"/>
  <c r="BN38" i="18"/>
  <c r="BM38" i="18"/>
  <c r="BL38" i="18"/>
  <c r="BK38" i="18"/>
  <c r="BJ38" i="18"/>
  <c r="BI38" i="18"/>
  <c r="BH38" i="18"/>
  <c r="BG38" i="18"/>
  <c r="BF38" i="18"/>
  <c r="BE38" i="18"/>
  <c r="BD38" i="18"/>
  <c r="BC38" i="18"/>
  <c r="BB38" i="18"/>
  <c r="BA38" i="18"/>
  <c r="AZ38" i="18"/>
  <c r="AY38" i="18"/>
  <c r="AX38" i="18"/>
  <c r="AW38" i="18"/>
  <c r="AV38" i="18"/>
  <c r="AU38" i="18"/>
  <c r="AT38" i="18"/>
  <c r="AS38" i="18"/>
  <c r="AR38" i="18"/>
  <c r="AQ38" i="18"/>
  <c r="AP38" i="18"/>
  <c r="AO38" i="18"/>
  <c r="AN38" i="18"/>
  <c r="AM38" i="18"/>
  <c r="AL38" i="18"/>
  <c r="AK38" i="18"/>
  <c r="AJ38" i="18"/>
  <c r="AI38" i="18"/>
  <c r="AH38" i="18"/>
  <c r="AG38" i="18"/>
  <c r="AF38" i="18"/>
  <c r="AE38" i="18"/>
  <c r="AD38" i="18"/>
  <c r="AC38" i="18"/>
  <c r="AB38" i="18"/>
  <c r="AA38" i="18"/>
  <c r="Z38" i="18"/>
  <c r="Y38" i="18"/>
  <c r="X38" i="18"/>
  <c r="W38" i="18"/>
  <c r="V38" i="18"/>
  <c r="U38" i="18"/>
  <c r="T38" i="18"/>
  <c r="S38" i="18"/>
  <c r="R38" i="18"/>
  <c r="Q38" i="18"/>
  <c r="P38" i="18"/>
  <c r="O38" i="18"/>
  <c r="CF36" i="18"/>
  <c r="CE36" i="18"/>
  <c r="CD36" i="18"/>
  <c r="CC36" i="18"/>
  <c r="CB36" i="18"/>
  <c r="CA36" i="18"/>
  <c r="BZ36" i="18"/>
  <c r="BY36" i="18"/>
  <c r="BX36" i="18"/>
  <c r="BW36" i="18"/>
  <c r="BV36" i="18"/>
  <c r="BU36" i="18"/>
  <c r="BT36" i="18"/>
  <c r="BS36" i="18"/>
  <c r="BR36" i="18"/>
  <c r="BQ36" i="18"/>
  <c r="BP36" i="18"/>
  <c r="BO36" i="18"/>
  <c r="BN36" i="18"/>
  <c r="BM36" i="18"/>
  <c r="BL36" i="18"/>
  <c r="BK36" i="18"/>
  <c r="BJ36" i="18"/>
  <c r="BI36" i="18"/>
  <c r="BH36" i="18"/>
  <c r="BG36" i="18"/>
  <c r="BF36" i="18"/>
  <c r="BE36" i="18"/>
  <c r="BD36" i="18"/>
  <c r="BC36" i="18"/>
  <c r="BB36" i="18"/>
  <c r="BA36" i="18"/>
  <c r="AZ36" i="18"/>
  <c r="AY36" i="18"/>
  <c r="AX36" i="18"/>
  <c r="AW36" i="18"/>
  <c r="AV36" i="18"/>
  <c r="AU36" i="18"/>
  <c r="AT36" i="18"/>
  <c r="AS36" i="18"/>
  <c r="AR36" i="18"/>
  <c r="AQ36" i="18"/>
  <c r="AP36" i="18"/>
  <c r="AO36" i="18"/>
  <c r="AN36" i="18"/>
  <c r="AM36" i="18"/>
  <c r="AL36" i="18"/>
  <c r="AK36" i="18"/>
  <c r="AJ36" i="18"/>
  <c r="AI36" i="18"/>
  <c r="AH36" i="18"/>
  <c r="AG36" i="18"/>
  <c r="AF36" i="18"/>
  <c r="AE36" i="18"/>
  <c r="AD36" i="18"/>
  <c r="AC36" i="18"/>
  <c r="AB36" i="18"/>
  <c r="AA36" i="18"/>
  <c r="Z36" i="18"/>
  <c r="Y36" i="18"/>
  <c r="X36" i="18"/>
  <c r="W36" i="18"/>
  <c r="V36" i="18"/>
  <c r="U36" i="18"/>
  <c r="T36" i="18"/>
  <c r="S36" i="18"/>
  <c r="R36" i="18"/>
  <c r="Q36" i="18"/>
  <c r="P36" i="18"/>
  <c r="O36" i="18"/>
  <c r="N36" i="18"/>
  <c r="M36" i="18"/>
  <c r="J36" i="18"/>
  <c r="G36" i="18"/>
  <c r="CF32" i="18"/>
  <c r="CF35" i="18" s="1"/>
  <c r="CE32" i="18"/>
  <c r="CE35" i="18" s="1"/>
  <c r="CD32" i="18"/>
  <c r="CD35" i="18" s="1"/>
  <c r="CC32" i="18"/>
  <c r="CC35" i="18" s="1"/>
  <c r="CB32" i="18"/>
  <c r="CB35" i="18" s="1"/>
  <c r="CA32" i="18"/>
  <c r="CA35" i="18" s="1"/>
  <c r="BZ32" i="18"/>
  <c r="BZ35" i="18" s="1"/>
  <c r="BY32" i="18"/>
  <c r="BY35" i="18" s="1"/>
  <c r="BX32" i="18"/>
  <c r="BX35" i="18" s="1"/>
  <c r="BW32" i="18"/>
  <c r="BW35" i="18" s="1"/>
  <c r="BV32" i="18"/>
  <c r="BV35" i="18" s="1"/>
  <c r="BU32" i="18"/>
  <c r="BU35" i="18" s="1"/>
  <c r="BT32" i="18"/>
  <c r="BT35" i="18" s="1"/>
  <c r="BS32" i="18"/>
  <c r="BS35" i="18" s="1"/>
  <c r="BR32" i="18"/>
  <c r="BR35" i="18" s="1"/>
  <c r="BQ32" i="18"/>
  <c r="BQ35" i="18" s="1"/>
  <c r="BP32" i="18"/>
  <c r="BP35" i="18" s="1"/>
  <c r="BO32" i="18"/>
  <c r="BO35" i="18" s="1"/>
  <c r="BN32" i="18"/>
  <c r="BN35" i="18" s="1"/>
  <c r="BM32" i="18"/>
  <c r="BM35" i="18" s="1"/>
  <c r="BL32" i="18"/>
  <c r="BL35" i="18" s="1"/>
  <c r="BK32" i="18"/>
  <c r="BK35" i="18" s="1"/>
  <c r="BJ32" i="18"/>
  <c r="BJ35" i="18" s="1"/>
  <c r="BI32" i="18"/>
  <c r="BI35" i="18" s="1"/>
  <c r="BH32" i="18"/>
  <c r="BH35" i="18" s="1"/>
  <c r="BG32" i="18"/>
  <c r="BG35" i="18" s="1"/>
  <c r="BF32" i="18"/>
  <c r="BF35" i="18" s="1"/>
  <c r="BE32" i="18"/>
  <c r="BE35" i="18" s="1"/>
  <c r="BD32" i="18"/>
  <c r="BD35" i="18" s="1"/>
  <c r="BC32" i="18"/>
  <c r="BC35" i="18" s="1"/>
  <c r="BB32" i="18"/>
  <c r="BB35" i="18" s="1"/>
  <c r="BA32" i="18"/>
  <c r="BA35" i="18" s="1"/>
  <c r="AZ32" i="18"/>
  <c r="AZ35" i="18" s="1"/>
  <c r="AY32" i="18"/>
  <c r="AY35" i="18" s="1"/>
  <c r="AX32" i="18"/>
  <c r="AX35" i="18" s="1"/>
  <c r="AW32" i="18"/>
  <c r="AW35" i="18" s="1"/>
  <c r="AV32" i="18"/>
  <c r="AV35" i="18" s="1"/>
  <c r="AU32" i="18"/>
  <c r="AU35" i="18" s="1"/>
  <c r="AT32" i="18"/>
  <c r="AT35" i="18" s="1"/>
  <c r="AS32" i="18"/>
  <c r="AS35" i="18" s="1"/>
  <c r="AR32" i="18"/>
  <c r="AR35" i="18" s="1"/>
  <c r="AQ32" i="18"/>
  <c r="AQ35" i="18" s="1"/>
  <c r="AP32" i="18"/>
  <c r="AP35" i="18" s="1"/>
  <c r="AO32" i="18"/>
  <c r="AO35" i="18" s="1"/>
  <c r="AN32" i="18"/>
  <c r="AN35" i="18" s="1"/>
  <c r="AM32" i="18"/>
  <c r="AM35" i="18" s="1"/>
  <c r="AL32" i="18"/>
  <c r="AL35" i="18" s="1"/>
  <c r="AK32" i="18"/>
  <c r="AK35" i="18" s="1"/>
  <c r="AJ32" i="18"/>
  <c r="AJ35" i="18" s="1"/>
  <c r="AI32" i="18"/>
  <c r="AI35" i="18" s="1"/>
  <c r="AH32" i="18"/>
  <c r="AH35" i="18" s="1"/>
  <c r="AG32" i="18"/>
  <c r="AG35" i="18" s="1"/>
  <c r="AF32" i="18"/>
  <c r="AF35" i="18" s="1"/>
  <c r="AE32" i="18"/>
  <c r="AE35" i="18" s="1"/>
  <c r="AD32" i="18"/>
  <c r="AD35" i="18" s="1"/>
  <c r="AC32" i="18"/>
  <c r="AC35" i="18" s="1"/>
  <c r="AB32" i="18"/>
  <c r="AB35" i="18" s="1"/>
  <c r="AA32" i="18"/>
  <c r="AA35" i="18" s="1"/>
  <c r="Z32" i="18"/>
  <c r="Z35" i="18" s="1"/>
  <c r="Y32" i="18"/>
  <c r="Y35" i="18" s="1"/>
  <c r="X32" i="18"/>
  <c r="X35" i="18" s="1"/>
  <c r="W32" i="18"/>
  <c r="W35" i="18" s="1"/>
  <c r="V32" i="18"/>
  <c r="V35" i="18" s="1"/>
  <c r="U32" i="18"/>
  <c r="U35" i="18" s="1"/>
  <c r="T32" i="18"/>
  <c r="T35" i="18" s="1"/>
  <c r="S32" i="18"/>
  <c r="S35" i="18" s="1"/>
  <c r="R32" i="18"/>
  <c r="R35" i="18" s="1"/>
  <c r="Q32" i="18"/>
  <c r="Q35" i="18" s="1"/>
  <c r="P32" i="18"/>
  <c r="P35" i="18" s="1"/>
  <c r="O32" i="18"/>
  <c r="O35" i="18" s="1"/>
  <c r="N32" i="18"/>
  <c r="M32" i="18"/>
  <c r="L32" i="18"/>
  <c r="K32" i="18"/>
  <c r="J32" i="18"/>
  <c r="I32" i="18"/>
  <c r="H32" i="18"/>
  <c r="G32" i="18"/>
  <c r="F32" i="18"/>
  <c r="E32" i="18"/>
  <c r="E17" i="18"/>
  <c r="CF10" i="18"/>
  <c r="CF34" i="18" s="1"/>
  <c r="CE10" i="18"/>
  <c r="CE34" i="18" s="1"/>
  <c r="CD10" i="18"/>
  <c r="CD34" i="18" s="1"/>
  <c r="CC10" i="18"/>
  <c r="CC34" i="18" s="1"/>
  <c r="CB10" i="18"/>
  <c r="CB34" i="18" s="1"/>
  <c r="CA10" i="18"/>
  <c r="CA34" i="18" s="1"/>
  <c r="BZ10" i="18"/>
  <c r="BZ34" i="18" s="1"/>
  <c r="BY10" i="18"/>
  <c r="BY34" i="18" s="1"/>
  <c r="BX10" i="18"/>
  <c r="BX34" i="18" s="1"/>
  <c r="BW10" i="18"/>
  <c r="BW34" i="18" s="1"/>
  <c r="BV10" i="18"/>
  <c r="BV34" i="18" s="1"/>
  <c r="BU10" i="18"/>
  <c r="BU34" i="18" s="1"/>
  <c r="BT10" i="18"/>
  <c r="BT34" i="18" s="1"/>
  <c r="BS10" i="18"/>
  <c r="BS34" i="18" s="1"/>
  <c r="BR10" i="18"/>
  <c r="BR34" i="18" s="1"/>
  <c r="BQ10" i="18"/>
  <c r="BQ34" i="18" s="1"/>
  <c r="BP10" i="18"/>
  <c r="BP34" i="18" s="1"/>
  <c r="BO10" i="18"/>
  <c r="BO34" i="18" s="1"/>
  <c r="BN10" i="18"/>
  <c r="BN34" i="18" s="1"/>
  <c r="BM10" i="18"/>
  <c r="BM34" i="18" s="1"/>
  <c r="BL10" i="18"/>
  <c r="BL34" i="18" s="1"/>
  <c r="BK10" i="18"/>
  <c r="BK34" i="18" s="1"/>
  <c r="BJ10" i="18"/>
  <c r="BJ34" i="18" s="1"/>
  <c r="BI10" i="18"/>
  <c r="BI34" i="18" s="1"/>
  <c r="BH10" i="18"/>
  <c r="BH34" i="18" s="1"/>
  <c r="BG10" i="18"/>
  <c r="BG34" i="18" s="1"/>
  <c r="BF10" i="18"/>
  <c r="BF34" i="18" s="1"/>
  <c r="BE10" i="18"/>
  <c r="BE34" i="18" s="1"/>
  <c r="BD10" i="18"/>
  <c r="BD34" i="18" s="1"/>
  <c r="BC10" i="18"/>
  <c r="BC34" i="18" s="1"/>
  <c r="BB10" i="18"/>
  <c r="BB34" i="18" s="1"/>
  <c r="BA10" i="18"/>
  <c r="BA34" i="18" s="1"/>
  <c r="AZ10" i="18"/>
  <c r="AZ34" i="18" s="1"/>
  <c r="AY10" i="18"/>
  <c r="AY34" i="18" s="1"/>
  <c r="AX10" i="18"/>
  <c r="AX34" i="18" s="1"/>
  <c r="AW10" i="18"/>
  <c r="AW34" i="18" s="1"/>
  <c r="AV10" i="18"/>
  <c r="AV34" i="18" s="1"/>
  <c r="AU10" i="18"/>
  <c r="AU34" i="18" s="1"/>
  <c r="AT10" i="18"/>
  <c r="AT34" i="18" s="1"/>
  <c r="AS10" i="18"/>
  <c r="AS34" i="18" s="1"/>
  <c r="AR10" i="18"/>
  <c r="AR34" i="18" s="1"/>
  <c r="AQ10" i="18"/>
  <c r="AQ34" i="18" s="1"/>
  <c r="AP10" i="18"/>
  <c r="AP34" i="18" s="1"/>
  <c r="AO10" i="18"/>
  <c r="AO34" i="18" s="1"/>
  <c r="AN10" i="18"/>
  <c r="AN34" i="18" s="1"/>
  <c r="AM10" i="18"/>
  <c r="AM34" i="18" s="1"/>
  <c r="AL10" i="18"/>
  <c r="AL34" i="18" s="1"/>
  <c r="AK10" i="18"/>
  <c r="AK34" i="18" s="1"/>
  <c r="AJ10" i="18"/>
  <c r="AJ34" i="18" s="1"/>
  <c r="AI10" i="18"/>
  <c r="AI34" i="18" s="1"/>
  <c r="AH10" i="18"/>
  <c r="AH34" i="18" s="1"/>
  <c r="AG10" i="18"/>
  <c r="AG34" i="18" s="1"/>
  <c r="AF10" i="18"/>
  <c r="AF34" i="18" s="1"/>
  <c r="AE10" i="18"/>
  <c r="AE34" i="18" s="1"/>
  <c r="AD10" i="18"/>
  <c r="AD34" i="18" s="1"/>
  <c r="AC10" i="18"/>
  <c r="AC34" i="18" s="1"/>
  <c r="AB10" i="18"/>
  <c r="AB34" i="18" s="1"/>
  <c r="AA10" i="18"/>
  <c r="AA34" i="18" s="1"/>
  <c r="Z10" i="18"/>
  <c r="Z34" i="18" s="1"/>
  <c r="Y10" i="18"/>
  <c r="Y34" i="18" s="1"/>
  <c r="X10" i="18"/>
  <c r="X34" i="18" s="1"/>
  <c r="W10" i="18"/>
  <c r="W34" i="18" s="1"/>
  <c r="V10" i="18"/>
  <c r="V34" i="18" s="1"/>
  <c r="U10" i="18"/>
  <c r="U34" i="18" s="1"/>
  <c r="T10" i="18"/>
  <c r="T34" i="18" s="1"/>
  <c r="S10" i="18"/>
  <c r="S34" i="18" s="1"/>
  <c r="R10" i="18"/>
  <c r="R34" i="18" s="1"/>
  <c r="Q10" i="18"/>
  <c r="Q34" i="18" s="1"/>
  <c r="P10" i="18"/>
  <c r="P34" i="18" s="1"/>
  <c r="O10" i="18"/>
  <c r="O34" i="18" s="1"/>
  <c r="N10" i="18"/>
  <c r="N34" i="18" s="1"/>
  <c r="M10" i="18"/>
  <c r="M34" i="18" s="1"/>
  <c r="L10" i="18"/>
  <c r="L34" i="18" s="1"/>
  <c r="K10" i="18"/>
  <c r="K34" i="18" s="1"/>
  <c r="J10" i="18"/>
  <c r="J34" i="18" s="1"/>
  <c r="I10" i="18"/>
  <c r="I36" i="18" s="1"/>
  <c r="H10" i="18"/>
  <c r="H36" i="18" s="1"/>
  <c r="G10" i="18"/>
  <c r="G34" i="18" s="1"/>
  <c r="F10" i="18"/>
  <c r="F34" i="18" s="1"/>
  <c r="E10" i="18"/>
  <c r="E34" i="18" s="1"/>
  <c r="E9" i="18"/>
  <c r="E4" i="18"/>
  <c r="D219" i="30"/>
  <c r="D204" i="30"/>
  <c r="D207" i="30" s="1"/>
  <c r="D211" i="30" s="1"/>
  <c r="D203" i="30"/>
  <c r="D206" i="30" s="1"/>
  <c r="D210" i="30" s="1"/>
  <c r="D184" i="30"/>
  <c r="D183" i="30"/>
  <c r="D182" i="30"/>
  <c r="D181" i="30"/>
  <c r="D180" i="30"/>
  <c r="D179" i="30"/>
  <c r="D178" i="30"/>
  <c r="D177" i="30"/>
  <c r="D176" i="30"/>
  <c r="D175" i="30"/>
  <c r="D165" i="30"/>
  <c r="D164" i="30"/>
  <c r="D163" i="30"/>
  <c r="D162" i="30"/>
  <c r="CF158" i="30"/>
  <c r="CE158" i="30"/>
  <c r="CD158" i="30"/>
  <c r="CC158" i="30"/>
  <c r="CB158" i="30"/>
  <c r="CA158" i="30"/>
  <c r="BZ158" i="30"/>
  <c r="BY158" i="30"/>
  <c r="BX158" i="30"/>
  <c r="BW158" i="30"/>
  <c r="BV158" i="30"/>
  <c r="BU158" i="30"/>
  <c r="BT158" i="30"/>
  <c r="BS158" i="30"/>
  <c r="BR158" i="30"/>
  <c r="BQ158" i="30"/>
  <c r="BP158" i="30"/>
  <c r="BO158" i="30"/>
  <c r="BN158" i="30"/>
  <c r="BM158" i="30"/>
  <c r="BL158" i="30"/>
  <c r="BK158" i="30"/>
  <c r="BJ158" i="30"/>
  <c r="BI158" i="30"/>
  <c r="BH158" i="30"/>
  <c r="BG158" i="30"/>
  <c r="BF158" i="30"/>
  <c r="BE158" i="30"/>
  <c r="BD158" i="30"/>
  <c r="BC158" i="30"/>
  <c r="BB158" i="30"/>
  <c r="BA158" i="30"/>
  <c r="AZ158" i="30"/>
  <c r="AY158" i="30"/>
  <c r="AX158" i="30"/>
  <c r="AW158" i="30"/>
  <c r="AV158" i="30"/>
  <c r="AU158" i="30"/>
  <c r="AT158" i="30"/>
  <c r="AS158" i="30"/>
  <c r="AR158" i="30"/>
  <c r="AQ158" i="30"/>
  <c r="AP158" i="30"/>
  <c r="AO158" i="30"/>
  <c r="AN158" i="30"/>
  <c r="AM158" i="30"/>
  <c r="AL158" i="30"/>
  <c r="AK158" i="30"/>
  <c r="AJ158" i="30"/>
  <c r="AI158" i="30"/>
  <c r="AH158" i="30"/>
  <c r="AG158" i="30"/>
  <c r="AF158" i="30"/>
  <c r="AE158" i="30"/>
  <c r="AD158" i="30"/>
  <c r="AC158" i="30"/>
  <c r="AB158" i="30"/>
  <c r="AA158" i="30"/>
  <c r="Z158" i="30"/>
  <c r="Y158" i="30"/>
  <c r="X158" i="30"/>
  <c r="W158" i="30"/>
  <c r="V158" i="30"/>
  <c r="U158" i="30"/>
  <c r="T158" i="30"/>
  <c r="S158" i="30"/>
  <c r="R158" i="30"/>
  <c r="Q158" i="30"/>
  <c r="P158" i="30"/>
  <c r="O158" i="30"/>
  <c r="N158" i="30"/>
  <c r="M158" i="30"/>
  <c r="L158" i="30"/>
  <c r="K158" i="30"/>
  <c r="J158" i="30"/>
  <c r="I158" i="30"/>
  <c r="H158" i="30"/>
  <c r="G158" i="30"/>
  <c r="F158" i="30"/>
  <c r="E158" i="30"/>
  <c r="CF157" i="30"/>
  <c r="CE157" i="30"/>
  <c r="CD157" i="30"/>
  <c r="CC157" i="30"/>
  <c r="CB157" i="30"/>
  <c r="CA157" i="30"/>
  <c r="BZ157" i="30"/>
  <c r="BY157" i="30"/>
  <c r="BX157" i="30"/>
  <c r="BW157" i="30"/>
  <c r="BV157" i="30"/>
  <c r="BU157" i="30"/>
  <c r="BT157" i="30"/>
  <c r="BS157" i="30"/>
  <c r="BR157" i="30"/>
  <c r="BQ157" i="30"/>
  <c r="BP157" i="30"/>
  <c r="BO157" i="30"/>
  <c r="BN157" i="30"/>
  <c r="BM157" i="30"/>
  <c r="BL157" i="30"/>
  <c r="BK157" i="30"/>
  <c r="BJ157" i="30"/>
  <c r="BI157" i="30"/>
  <c r="BH157" i="30"/>
  <c r="BG157" i="30"/>
  <c r="BF157" i="30"/>
  <c r="BE157" i="30"/>
  <c r="BD157" i="30"/>
  <c r="BC157" i="30"/>
  <c r="BB157" i="30"/>
  <c r="BA157" i="30"/>
  <c r="AZ157" i="30"/>
  <c r="AY157" i="30"/>
  <c r="AX157" i="30"/>
  <c r="AW157" i="30"/>
  <c r="AV157" i="30"/>
  <c r="AU157" i="30"/>
  <c r="AT157" i="30"/>
  <c r="AS157" i="30"/>
  <c r="AR157" i="30"/>
  <c r="AQ157" i="30"/>
  <c r="AP157" i="30"/>
  <c r="AO157" i="30"/>
  <c r="AN157" i="30"/>
  <c r="AM157" i="30"/>
  <c r="AL157" i="30"/>
  <c r="AK157" i="30"/>
  <c r="AJ157" i="30"/>
  <c r="AI157" i="30"/>
  <c r="AH157" i="30"/>
  <c r="AG157" i="30"/>
  <c r="AF157" i="30"/>
  <c r="AE157" i="30"/>
  <c r="AD157" i="30"/>
  <c r="AC157" i="30"/>
  <c r="AB157" i="30"/>
  <c r="AA157" i="30"/>
  <c r="Z157" i="30"/>
  <c r="Y157" i="30"/>
  <c r="X157" i="30"/>
  <c r="W157" i="30"/>
  <c r="V157" i="30"/>
  <c r="U157" i="30"/>
  <c r="T157" i="30"/>
  <c r="S157" i="30"/>
  <c r="R157" i="30"/>
  <c r="Q157" i="30"/>
  <c r="P157" i="30"/>
  <c r="O157" i="30"/>
  <c r="N157" i="30"/>
  <c r="M157" i="30"/>
  <c r="L157" i="30"/>
  <c r="K157" i="30"/>
  <c r="J157" i="30"/>
  <c r="I157" i="30"/>
  <c r="H157" i="30"/>
  <c r="G157" i="30"/>
  <c r="F157" i="30"/>
  <c r="E157" i="30"/>
  <c r="CF156" i="30"/>
  <c r="CE156" i="30"/>
  <c r="CD156" i="30"/>
  <c r="CC156" i="30"/>
  <c r="CB156" i="30"/>
  <c r="CA156" i="30"/>
  <c r="BZ156" i="30"/>
  <c r="BY156" i="30"/>
  <c r="BX156" i="30"/>
  <c r="BW156" i="30"/>
  <c r="BV156" i="30"/>
  <c r="BU156" i="30"/>
  <c r="BT156" i="30"/>
  <c r="BS156" i="30"/>
  <c r="BR156" i="30"/>
  <c r="BQ156" i="30"/>
  <c r="BP156" i="30"/>
  <c r="BO156" i="30"/>
  <c r="BN156" i="30"/>
  <c r="BM156" i="30"/>
  <c r="BL156" i="30"/>
  <c r="BK156" i="30"/>
  <c r="BJ156" i="30"/>
  <c r="BI156" i="30"/>
  <c r="BH156" i="30"/>
  <c r="BG156" i="30"/>
  <c r="BF156" i="30"/>
  <c r="BE156" i="30"/>
  <c r="BD156" i="30"/>
  <c r="BC156" i="30"/>
  <c r="BB156" i="30"/>
  <c r="BA156" i="30"/>
  <c r="AZ156" i="30"/>
  <c r="AY156" i="30"/>
  <c r="AX156" i="30"/>
  <c r="AW156" i="30"/>
  <c r="AV156" i="30"/>
  <c r="AU156" i="30"/>
  <c r="AT156" i="30"/>
  <c r="AS156" i="30"/>
  <c r="AR156" i="30"/>
  <c r="AQ156" i="30"/>
  <c r="AP156" i="30"/>
  <c r="AO156" i="30"/>
  <c r="AN156" i="30"/>
  <c r="AM156" i="30"/>
  <c r="AL156" i="30"/>
  <c r="AK156" i="30"/>
  <c r="AJ156" i="30"/>
  <c r="AI156" i="30"/>
  <c r="AH156" i="30"/>
  <c r="AG156" i="30"/>
  <c r="AF156" i="30"/>
  <c r="AE156" i="30"/>
  <c r="AD156" i="30"/>
  <c r="AC156" i="30"/>
  <c r="AB156" i="30"/>
  <c r="AA156" i="30"/>
  <c r="Z156" i="30"/>
  <c r="Y156" i="30"/>
  <c r="X156" i="30"/>
  <c r="W156" i="30"/>
  <c r="V156" i="30"/>
  <c r="U156" i="30"/>
  <c r="T156" i="30"/>
  <c r="S156" i="30"/>
  <c r="R156" i="30"/>
  <c r="Q156" i="30"/>
  <c r="P156" i="30"/>
  <c r="O156" i="30"/>
  <c r="N156" i="30"/>
  <c r="M156" i="30"/>
  <c r="L156" i="30"/>
  <c r="K156" i="30"/>
  <c r="J156" i="30"/>
  <c r="I156" i="30"/>
  <c r="H156" i="30"/>
  <c r="G156" i="30"/>
  <c r="F156" i="30"/>
  <c r="E156" i="30"/>
  <c r="CF155" i="30"/>
  <c r="CE155" i="30"/>
  <c r="CD155" i="30"/>
  <c r="CC155" i="30"/>
  <c r="CB155" i="30"/>
  <c r="CA155" i="30"/>
  <c r="BZ155" i="30"/>
  <c r="BY155" i="30"/>
  <c r="BX155" i="30"/>
  <c r="BW155" i="30"/>
  <c r="BV155" i="30"/>
  <c r="BU155" i="30"/>
  <c r="BT155" i="30"/>
  <c r="BS155" i="30"/>
  <c r="BR155" i="30"/>
  <c r="BQ155" i="30"/>
  <c r="BP155" i="30"/>
  <c r="BO155" i="30"/>
  <c r="BN155" i="30"/>
  <c r="BM155" i="30"/>
  <c r="BL155" i="30"/>
  <c r="BK155" i="30"/>
  <c r="BJ155" i="30"/>
  <c r="BI155" i="30"/>
  <c r="BH155" i="30"/>
  <c r="BG155" i="30"/>
  <c r="BF155" i="30"/>
  <c r="BE155" i="30"/>
  <c r="BD155" i="30"/>
  <c r="BC155" i="30"/>
  <c r="BB155" i="30"/>
  <c r="BA155" i="30"/>
  <c r="AZ155" i="30"/>
  <c r="AY155" i="30"/>
  <c r="AX155" i="30"/>
  <c r="AW155" i="30"/>
  <c r="AV155" i="30"/>
  <c r="AU155" i="30"/>
  <c r="AT155" i="30"/>
  <c r="AS155" i="30"/>
  <c r="AR155" i="30"/>
  <c r="AQ155" i="30"/>
  <c r="AP155" i="30"/>
  <c r="AO155" i="30"/>
  <c r="AN155" i="30"/>
  <c r="AM155" i="30"/>
  <c r="AL155" i="30"/>
  <c r="AK155" i="30"/>
  <c r="AJ155" i="30"/>
  <c r="AI155" i="30"/>
  <c r="AH155" i="30"/>
  <c r="AG155" i="30"/>
  <c r="AF155" i="30"/>
  <c r="AE155" i="30"/>
  <c r="AD155" i="30"/>
  <c r="AC155" i="30"/>
  <c r="AB155" i="30"/>
  <c r="AA155" i="30"/>
  <c r="Z155" i="30"/>
  <c r="Y155" i="30"/>
  <c r="X155" i="30"/>
  <c r="W155" i="30"/>
  <c r="V155" i="30"/>
  <c r="U155" i="30"/>
  <c r="T155" i="30"/>
  <c r="S155" i="30"/>
  <c r="R155" i="30"/>
  <c r="Q155" i="30"/>
  <c r="P155" i="30"/>
  <c r="O155" i="30"/>
  <c r="N155" i="30"/>
  <c r="M155" i="30"/>
  <c r="L155" i="30"/>
  <c r="K155" i="30"/>
  <c r="J155" i="30"/>
  <c r="I155" i="30"/>
  <c r="H155" i="30"/>
  <c r="G155" i="30"/>
  <c r="F155" i="30"/>
  <c r="E155" i="30"/>
  <c r="CF154" i="30"/>
  <c r="CE154" i="30"/>
  <c r="CD154" i="30"/>
  <c r="CC154" i="30"/>
  <c r="CB154" i="30"/>
  <c r="CA154" i="30"/>
  <c r="BZ154" i="30"/>
  <c r="BY154" i="30"/>
  <c r="BX154" i="30"/>
  <c r="BW154" i="30"/>
  <c r="BV154" i="30"/>
  <c r="BU154" i="30"/>
  <c r="BT154" i="30"/>
  <c r="BS154" i="30"/>
  <c r="BR154" i="30"/>
  <c r="BQ154" i="30"/>
  <c r="BP154" i="30"/>
  <c r="BO154" i="30"/>
  <c r="BN154" i="30"/>
  <c r="BM154" i="30"/>
  <c r="BL154" i="30"/>
  <c r="BK154" i="30"/>
  <c r="BJ154" i="30"/>
  <c r="BI154" i="30"/>
  <c r="BH154" i="30"/>
  <c r="BG154" i="30"/>
  <c r="BF154" i="30"/>
  <c r="BE154" i="30"/>
  <c r="BD154" i="30"/>
  <c r="BC154" i="30"/>
  <c r="BB154" i="30"/>
  <c r="BA154" i="30"/>
  <c r="AZ154" i="30"/>
  <c r="AY154" i="30"/>
  <c r="AX154" i="30"/>
  <c r="AW154" i="30"/>
  <c r="AV154" i="30"/>
  <c r="AU154" i="30"/>
  <c r="AT154" i="30"/>
  <c r="AS154" i="30"/>
  <c r="AR154" i="30"/>
  <c r="AQ154" i="30"/>
  <c r="AP154" i="30"/>
  <c r="AO154" i="30"/>
  <c r="AN154" i="30"/>
  <c r="AM154" i="30"/>
  <c r="AL154" i="30"/>
  <c r="AK154" i="30"/>
  <c r="AJ154" i="30"/>
  <c r="AI154" i="30"/>
  <c r="AH154" i="30"/>
  <c r="AG154" i="30"/>
  <c r="AF154" i="30"/>
  <c r="AE154" i="30"/>
  <c r="AD154" i="30"/>
  <c r="AC154" i="30"/>
  <c r="AB154" i="30"/>
  <c r="AA154" i="30"/>
  <c r="Z154" i="30"/>
  <c r="Y154" i="30"/>
  <c r="X154" i="30"/>
  <c r="W154" i="30"/>
  <c r="V154" i="30"/>
  <c r="U154" i="30"/>
  <c r="T154" i="30"/>
  <c r="S154" i="30"/>
  <c r="R154" i="30"/>
  <c r="Q154" i="30"/>
  <c r="P154" i="30"/>
  <c r="O154" i="30"/>
  <c r="N154" i="30"/>
  <c r="M154" i="30"/>
  <c r="L154" i="30"/>
  <c r="K154" i="30"/>
  <c r="J154" i="30"/>
  <c r="I154" i="30"/>
  <c r="H154" i="30"/>
  <c r="G154" i="30"/>
  <c r="F154" i="30"/>
  <c r="E154" i="30"/>
  <c r="CF153" i="30"/>
  <c r="CE153" i="30"/>
  <c r="CD153" i="30"/>
  <c r="CC153" i="30"/>
  <c r="CB153" i="30"/>
  <c r="CA153" i="30"/>
  <c r="BZ153" i="30"/>
  <c r="BY153" i="30"/>
  <c r="BX153" i="30"/>
  <c r="BW153" i="30"/>
  <c r="BV153" i="30"/>
  <c r="BU153" i="30"/>
  <c r="BT153" i="30"/>
  <c r="BS153" i="30"/>
  <c r="BR153" i="30"/>
  <c r="BQ153" i="30"/>
  <c r="BP153" i="30"/>
  <c r="BO153" i="30"/>
  <c r="BN153" i="30"/>
  <c r="BM153" i="30"/>
  <c r="BL153" i="30"/>
  <c r="BK153" i="30"/>
  <c r="BJ153" i="30"/>
  <c r="BI153" i="30"/>
  <c r="BH153" i="30"/>
  <c r="BG153" i="30"/>
  <c r="BF153" i="30"/>
  <c r="BE153" i="30"/>
  <c r="BD153" i="30"/>
  <c r="BC153" i="30"/>
  <c r="BB153" i="30"/>
  <c r="BA153" i="30"/>
  <c r="AZ153" i="30"/>
  <c r="AY153" i="30"/>
  <c r="AX153" i="30"/>
  <c r="AW153" i="30"/>
  <c r="AV153" i="30"/>
  <c r="AU153" i="30"/>
  <c r="AT153" i="30"/>
  <c r="AS153" i="30"/>
  <c r="AR153" i="30"/>
  <c r="AQ153" i="30"/>
  <c r="AP153" i="30"/>
  <c r="AO153" i="30"/>
  <c r="AN153" i="30"/>
  <c r="AM153" i="30"/>
  <c r="AL153" i="30"/>
  <c r="AK153" i="30"/>
  <c r="AJ153" i="30"/>
  <c r="AI153" i="30"/>
  <c r="AH153" i="30"/>
  <c r="AG153" i="30"/>
  <c r="AF153" i="30"/>
  <c r="AE153" i="30"/>
  <c r="AD153" i="30"/>
  <c r="AC153" i="30"/>
  <c r="AB153" i="30"/>
  <c r="AA153" i="30"/>
  <c r="Z153" i="30"/>
  <c r="Y153" i="30"/>
  <c r="X153" i="30"/>
  <c r="W153" i="30"/>
  <c r="V153" i="30"/>
  <c r="U153" i="30"/>
  <c r="T153" i="30"/>
  <c r="S153" i="30"/>
  <c r="R153" i="30"/>
  <c r="Q153" i="30"/>
  <c r="P153" i="30"/>
  <c r="O153" i="30"/>
  <c r="N153" i="30"/>
  <c r="M153" i="30"/>
  <c r="L153" i="30"/>
  <c r="K153" i="30"/>
  <c r="J153" i="30"/>
  <c r="I153" i="30"/>
  <c r="H153" i="30"/>
  <c r="G153" i="30"/>
  <c r="F153" i="30"/>
  <c r="E153" i="30"/>
  <c r="CF152" i="30"/>
  <c r="CE152" i="30"/>
  <c r="CD152" i="30"/>
  <c r="CC152" i="30"/>
  <c r="CB152" i="30"/>
  <c r="CA152" i="30"/>
  <c r="BZ152" i="30"/>
  <c r="BY152" i="30"/>
  <c r="BX152" i="30"/>
  <c r="BW152" i="30"/>
  <c r="BV152" i="30"/>
  <c r="BU152" i="30"/>
  <c r="BT152" i="30"/>
  <c r="BS152" i="30"/>
  <c r="BR152" i="30"/>
  <c r="BQ152" i="30"/>
  <c r="BP152" i="30"/>
  <c r="BO152" i="30"/>
  <c r="BN152" i="30"/>
  <c r="BM152" i="30"/>
  <c r="BL152" i="30"/>
  <c r="BK152" i="30"/>
  <c r="BJ152" i="30"/>
  <c r="BI152" i="30"/>
  <c r="BH152" i="30"/>
  <c r="BG152" i="30"/>
  <c r="BF152" i="30"/>
  <c r="BE152" i="30"/>
  <c r="BD152" i="30"/>
  <c r="BC152" i="30"/>
  <c r="BB152" i="30"/>
  <c r="BA152" i="30"/>
  <c r="AZ152" i="30"/>
  <c r="AY152" i="30"/>
  <c r="AX152" i="30"/>
  <c r="AW152" i="30"/>
  <c r="AV152" i="30"/>
  <c r="AU152" i="30"/>
  <c r="AT152" i="30"/>
  <c r="AS152" i="30"/>
  <c r="AR152" i="30"/>
  <c r="AQ152" i="30"/>
  <c r="AP152" i="30"/>
  <c r="AO152" i="30"/>
  <c r="AN152" i="30"/>
  <c r="AM152" i="30"/>
  <c r="AL152" i="30"/>
  <c r="AK152" i="30"/>
  <c r="AJ152" i="30"/>
  <c r="AI152" i="30"/>
  <c r="AH152" i="30"/>
  <c r="AG152" i="30"/>
  <c r="AF152" i="30"/>
  <c r="AE152" i="30"/>
  <c r="AD152" i="30"/>
  <c r="AC152" i="30"/>
  <c r="AB152" i="30"/>
  <c r="AA152" i="30"/>
  <c r="Z152" i="30"/>
  <c r="Y152" i="30"/>
  <c r="X152" i="30"/>
  <c r="W152" i="30"/>
  <c r="V152" i="30"/>
  <c r="U152" i="30"/>
  <c r="T152" i="30"/>
  <c r="S152" i="30"/>
  <c r="R152" i="30"/>
  <c r="Q152" i="30"/>
  <c r="P152" i="30"/>
  <c r="O152" i="30"/>
  <c r="N152" i="30"/>
  <c r="M152" i="30"/>
  <c r="L152" i="30"/>
  <c r="K152" i="30"/>
  <c r="J152" i="30"/>
  <c r="I152" i="30"/>
  <c r="H152" i="30"/>
  <c r="G152" i="30"/>
  <c r="F152" i="30"/>
  <c r="E152" i="30"/>
  <c r="D152" i="30"/>
  <c r="CF151" i="30"/>
  <c r="CE151" i="30"/>
  <c r="CD151" i="30"/>
  <c r="CC151" i="30"/>
  <c r="CB151" i="30"/>
  <c r="CA151" i="30"/>
  <c r="BZ151" i="30"/>
  <c r="BY151" i="30"/>
  <c r="BX151" i="30"/>
  <c r="BW151" i="30"/>
  <c r="BV151" i="30"/>
  <c r="BU151" i="30"/>
  <c r="BT151" i="30"/>
  <c r="BS151" i="30"/>
  <c r="BR151" i="30"/>
  <c r="BQ151" i="30"/>
  <c r="BP151" i="30"/>
  <c r="BO151" i="30"/>
  <c r="BN151" i="30"/>
  <c r="BM151" i="30"/>
  <c r="BL151" i="30"/>
  <c r="BK151" i="30"/>
  <c r="BJ151" i="30"/>
  <c r="BI151" i="30"/>
  <c r="BH151" i="30"/>
  <c r="BG151" i="30"/>
  <c r="BF151" i="30"/>
  <c r="BE151" i="30"/>
  <c r="BD151" i="30"/>
  <c r="BC151" i="30"/>
  <c r="BB151" i="30"/>
  <c r="BA151" i="30"/>
  <c r="AZ151" i="30"/>
  <c r="AY151" i="30"/>
  <c r="AX151" i="30"/>
  <c r="AW151" i="30"/>
  <c r="AV151" i="30"/>
  <c r="AU151" i="30"/>
  <c r="AT151" i="30"/>
  <c r="AS151" i="30"/>
  <c r="AR151" i="30"/>
  <c r="AQ151" i="30"/>
  <c r="AP151" i="30"/>
  <c r="AO151" i="30"/>
  <c r="AN151" i="30"/>
  <c r="AM151" i="30"/>
  <c r="AL151" i="30"/>
  <c r="AK151" i="30"/>
  <c r="AJ151" i="30"/>
  <c r="AI151" i="30"/>
  <c r="AH151" i="30"/>
  <c r="AG151" i="30"/>
  <c r="AF151" i="30"/>
  <c r="AE151" i="30"/>
  <c r="AD151" i="30"/>
  <c r="AC151" i="30"/>
  <c r="AB151" i="30"/>
  <c r="AA151" i="30"/>
  <c r="Z151" i="30"/>
  <c r="Y151" i="30"/>
  <c r="X151" i="30"/>
  <c r="W151" i="30"/>
  <c r="V151" i="30"/>
  <c r="U151" i="30"/>
  <c r="T151" i="30"/>
  <c r="S151" i="30"/>
  <c r="R151" i="30"/>
  <c r="Q151" i="30"/>
  <c r="P151" i="30"/>
  <c r="O151" i="30"/>
  <c r="N151" i="30"/>
  <c r="M151" i="30"/>
  <c r="L151" i="30"/>
  <c r="K151" i="30"/>
  <c r="J151" i="30"/>
  <c r="I151" i="30"/>
  <c r="H151" i="30"/>
  <c r="G151" i="30"/>
  <c r="F151" i="30"/>
  <c r="E151" i="30"/>
  <c r="D151" i="30"/>
  <c r="CF150" i="30"/>
  <c r="CE150" i="30"/>
  <c r="CD150" i="30"/>
  <c r="CC150" i="30"/>
  <c r="CB150" i="30"/>
  <c r="CA150" i="30"/>
  <c r="BZ150" i="30"/>
  <c r="BY150" i="30"/>
  <c r="BX150" i="30"/>
  <c r="BW150" i="30"/>
  <c r="BV150" i="30"/>
  <c r="BU150" i="30"/>
  <c r="BT150" i="30"/>
  <c r="BS150" i="30"/>
  <c r="BR150" i="30"/>
  <c r="BQ150" i="30"/>
  <c r="BP150" i="30"/>
  <c r="BO150" i="30"/>
  <c r="BN150" i="30"/>
  <c r="BM150" i="30"/>
  <c r="BL150" i="30"/>
  <c r="BK150" i="30"/>
  <c r="BJ150" i="30"/>
  <c r="BI150" i="30"/>
  <c r="BH150" i="30"/>
  <c r="BG150" i="30"/>
  <c r="BF150" i="30"/>
  <c r="BE150" i="30"/>
  <c r="BD150" i="30"/>
  <c r="BC150" i="30"/>
  <c r="BB150" i="30"/>
  <c r="BA150" i="30"/>
  <c r="AZ150" i="30"/>
  <c r="AY150" i="30"/>
  <c r="AX150" i="30"/>
  <c r="AW150" i="30"/>
  <c r="AV150" i="30"/>
  <c r="AU150" i="30"/>
  <c r="AT150" i="30"/>
  <c r="AS150" i="30"/>
  <c r="AR150" i="30"/>
  <c r="AQ150" i="30"/>
  <c r="AP150" i="30"/>
  <c r="AO150" i="30"/>
  <c r="AN150" i="30"/>
  <c r="AM150" i="30"/>
  <c r="AL150" i="30"/>
  <c r="AK150" i="30"/>
  <c r="AJ150" i="30"/>
  <c r="AI150" i="30"/>
  <c r="AH150" i="30"/>
  <c r="AG150" i="30"/>
  <c r="AF150" i="30"/>
  <c r="AE150" i="30"/>
  <c r="AD150" i="30"/>
  <c r="AC150" i="30"/>
  <c r="AB150" i="30"/>
  <c r="AA150" i="30"/>
  <c r="Z150" i="30"/>
  <c r="Y150" i="30"/>
  <c r="X150" i="30"/>
  <c r="W150" i="30"/>
  <c r="V150" i="30"/>
  <c r="U150" i="30"/>
  <c r="T150" i="30"/>
  <c r="S150" i="30"/>
  <c r="R150" i="30"/>
  <c r="Q150" i="30"/>
  <c r="P150" i="30"/>
  <c r="O150" i="30"/>
  <c r="N150" i="30"/>
  <c r="M150" i="30"/>
  <c r="L150" i="30"/>
  <c r="K150" i="30"/>
  <c r="J150" i="30"/>
  <c r="I150" i="30"/>
  <c r="H150" i="30"/>
  <c r="G150" i="30"/>
  <c r="F150" i="30"/>
  <c r="E150" i="30"/>
  <c r="D150" i="30"/>
  <c r="CF149" i="30"/>
  <c r="CE149" i="30"/>
  <c r="CD149" i="30"/>
  <c r="CC149" i="30"/>
  <c r="CB149" i="30"/>
  <c r="CA149" i="30"/>
  <c r="BZ149" i="30"/>
  <c r="BY149" i="30"/>
  <c r="BX149" i="30"/>
  <c r="BW149" i="30"/>
  <c r="BV149" i="30"/>
  <c r="BU149" i="30"/>
  <c r="BT149" i="30"/>
  <c r="BS149" i="30"/>
  <c r="BR149" i="30"/>
  <c r="BQ149" i="30"/>
  <c r="BP149" i="30"/>
  <c r="BO149" i="30"/>
  <c r="BN149" i="30"/>
  <c r="BM149" i="30"/>
  <c r="BL149" i="30"/>
  <c r="BK149" i="30"/>
  <c r="BJ149" i="30"/>
  <c r="BI149" i="30"/>
  <c r="BH149" i="30"/>
  <c r="BG149" i="30"/>
  <c r="BF149" i="30"/>
  <c r="BE149" i="30"/>
  <c r="BD149" i="30"/>
  <c r="BC149" i="30"/>
  <c r="BB149" i="30"/>
  <c r="BA149" i="30"/>
  <c r="AZ149" i="30"/>
  <c r="AY149" i="30"/>
  <c r="AX149" i="30"/>
  <c r="AW149" i="30"/>
  <c r="AV149" i="30"/>
  <c r="AU149" i="30"/>
  <c r="AT149" i="30"/>
  <c r="AS149" i="30"/>
  <c r="AR149" i="30"/>
  <c r="AQ149" i="30"/>
  <c r="AP149" i="30"/>
  <c r="AO149" i="30"/>
  <c r="AN149" i="30"/>
  <c r="AM149" i="30"/>
  <c r="AL149" i="30"/>
  <c r="AK149" i="30"/>
  <c r="AJ149" i="30"/>
  <c r="AI149" i="30"/>
  <c r="AH149" i="30"/>
  <c r="AG149" i="30"/>
  <c r="AF149" i="30"/>
  <c r="AE149" i="30"/>
  <c r="AD149" i="30"/>
  <c r="AC149" i="30"/>
  <c r="AB149" i="30"/>
  <c r="AA149" i="30"/>
  <c r="Z149" i="30"/>
  <c r="Y149" i="30"/>
  <c r="X149" i="30"/>
  <c r="W149" i="30"/>
  <c r="V149" i="30"/>
  <c r="U149" i="30"/>
  <c r="T149" i="30"/>
  <c r="S149" i="30"/>
  <c r="R149" i="30"/>
  <c r="Q149" i="30"/>
  <c r="P149" i="30"/>
  <c r="O149" i="30"/>
  <c r="N149" i="30"/>
  <c r="M149" i="30"/>
  <c r="L149" i="30"/>
  <c r="K149" i="30"/>
  <c r="J149" i="30"/>
  <c r="I149" i="30"/>
  <c r="H149" i="30"/>
  <c r="G149" i="30"/>
  <c r="F149" i="30"/>
  <c r="E149" i="30"/>
  <c r="D149" i="30"/>
  <c r="CF145" i="30"/>
  <c r="CE145" i="30"/>
  <c r="CD145" i="30"/>
  <c r="CC145" i="30"/>
  <c r="CB145" i="30"/>
  <c r="CA145" i="30"/>
  <c r="BZ145" i="30"/>
  <c r="BY145" i="30"/>
  <c r="BX145" i="30"/>
  <c r="BW145" i="30"/>
  <c r="BV145" i="30"/>
  <c r="BU145" i="30"/>
  <c r="BT145" i="30"/>
  <c r="BS145" i="30"/>
  <c r="BR145" i="30"/>
  <c r="BQ145" i="30"/>
  <c r="BP145" i="30"/>
  <c r="BO145" i="30"/>
  <c r="BN145" i="30"/>
  <c r="BM145" i="30"/>
  <c r="BL145" i="30"/>
  <c r="BK145" i="30"/>
  <c r="BJ145" i="30"/>
  <c r="BI145" i="30"/>
  <c r="BH145" i="30"/>
  <c r="BG145" i="30"/>
  <c r="BF145" i="30"/>
  <c r="BE145" i="30"/>
  <c r="BD145" i="30"/>
  <c r="BC145" i="30"/>
  <c r="BB145" i="30"/>
  <c r="BA145" i="30"/>
  <c r="AZ145" i="30"/>
  <c r="AY145" i="30"/>
  <c r="AX145" i="30"/>
  <c r="AW145" i="30"/>
  <c r="AV145" i="30"/>
  <c r="AU145" i="30"/>
  <c r="AT145" i="30"/>
  <c r="AS145" i="30"/>
  <c r="AR145" i="30"/>
  <c r="AQ145" i="30"/>
  <c r="AP145" i="30"/>
  <c r="AO145" i="30"/>
  <c r="AN145" i="30"/>
  <c r="AM145" i="30"/>
  <c r="AL145" i="30"/>
  <c r="AK145" i="30"/>
  <c r="AJ145" i="30"/>
  <c r="AI145" i="30"/>
  <c r="AH145" i="30"/>
  <c r="AG145" i="30"/>
  <c r="AF145" i="30"/>
  <c r="AE145" i="30"/>
  <c r="AD145" i="30"/>
  <c r="AC145" i="30"/>
  <c r="AB145" i="30"/>
  <c r="AA145" i="30"/>
  <c r="Z145" i="30"/>
  <c r="Y145" i="30"/>
  <c r="X145" i="30"/>
  <c r="W145" i="30"/>
  <c r="V145" i="30"/>
  <c r="U145" i="30"/>
  <c r="T145" i="30"/>
  <c r="S145" i="30"/>
  <c r="R145" i="30"/>
  <c r="Q145" i="30"/>
  <c r="P145" i="30"/>
  <c r="O145" i="30"/>
  <c r="N145" i="30"/>
  <c r="M145" i="30"/>
  <c r="L145" i="30"/>
  <c r="K145" i="30"/>
  <c r="J145" i="30"/>
  <c r="I145" i="30"/>
  <c r="H145" i="30"/>
  <c r="G145" i="30"/>
  <c r="F145" i="30"/>
  <c r="E145" i="30"/>
  <c r="CF144" i="30"/>
  <c r="CE144" i="30"/>
  <c r="CD144" i="30"/>
  <c r="CC144" i="30"/>
  <c r="CB144" i="30"/>
  <c r="CA144" i="30"/>
  <c r="BZ144" i="30"/>
  <c r="BY144" i="30"/>
  <c r="BX144" i="30"/>
  <c r="BW144" i="30"/>
  <c r="BV144" i="30"/>
  <c r="BU144" i="30"/>
  <c r="BT144" i="30"/>
  <c r="BS144" i="30"/>
  <c r="BR144" i="30"/>
  <c r="BQ144" i="30"/>
  <c r="BP144" i="30"/>
  <c r="BO144" i="30"/>
  <c r="BN144" i="30"/>
  <c r="BM144" i="30"/>
  <c r="BL144" i="30"/>
  <c r="BK144" i="30"/>
  <c r="BJ144" i="30"/>
  <c r="BI144" i="30"/>
  <c r="BH144" i="30"/>
  <c r="BG144" i="30"/>
  <c r="BF144" i="30"/>
  <c r="BE144" i="30"/>
  <c r="BD144" i="30"/>
  <c r="BC144" i="30"/>
  <c r="BB144" i="30"/>
  <c r="BA144" i="30"/>
  <c r="AZ144" i="30"/>
  <c r="AY144" i="30"/>
  <c r="AX144" i="30"/>
  <c r="AW144" i="30"/>
  <c r="AV144" i="30"/>
  <c r="AU144" i="30"/>
  <c r="AT144" i="30"/>
  <c r="AS144" i="30"/>
  <c r="AR144" i="30"/>
  <c r="AQ144" i="30"/>
  <c r="AP144" i="30"/>
  <c r="AO144" i="30"/>
  <c r="AN144" i="30"/>
  <c r="AM144" i="30"/>
  <c r="AL144" i="30"/>
  <c r="AK144" i="30"/>
  <c r="AJ144" i="30"/>
  <c r="AI144" i="30"/>
  <c r="AH144" i="30"/>
  <c r="AG144" i="30"/>
  <c r="AF144" i="30"/>
  <c r="AE144" i="30"/>
  <c r="AD144" i="30"/>
  <c r="AC144" i="30"/>
  <c r="AB144" i="30"/>
  <c r="AA144" i="30"/>
  <c r="Z144" i="30"/>
  <c r="Y144" i="30"/>
  <c r="X144" i="30"/>
  <c r="W144" i="30"/>
  <c r="V144" i="30"/>
  <c r="U144" i="30"/>
  <c r="T144" i="30"/>
  <c r="S144" i="30"/>
  <c r="R144" i="30"/>
  <c r="Q144" i="30"/>
  <c r="P144" i="30"/>
  <c r="O144" i="30"/>
  <c r="N144" i="30"/>
  <c r="M144" i="30"/>
  <c r="L144" i="30"/>
  <c r="K144" i="30"/>
  <c r="J144" i="30"/>
  <c r="I144" i="30"/>
  <c r="H144" i="30"/>
  <c r="G144" i="30"/>
  <c r="F144" i="30"/>
  <c r="E144" i="30"/>
  <c r="CF143" i="30"/>
  <c r="CE143" i="30"/>
  <c r="CD143" i="30"/>
  <c r="CC143" i="30"/>
  <c r="CB143" i="30"/>
  <c r="CA143" i="30"/>
  <c r="BZ143" i="30"/>
  <c r="BY143" i="30"/>
  <c r="BX143" i="30"/>
  <c r="BW143" i="30"/>
  <c r="BV143" i="30"/>
  <c r="BU143" i="30"/>
  <c r="BT143" i="30"/>
  <c r="BS143" i="30"/>
  <c r="BR143" i="30"/>
  <c r="BQ143" i="30"/>
  <c r="BP143" i="30"/>
  <c r="BO143" i="30"/>
  <c r="BN143" i="30"/>
  <c r="BM143" i="30"/>
  <c r="BL143" i="30"/>
  <c r="BK143" i="30"/>
  <c r="BJ143" i="30"/>
  <c r="BI143" i="30"/>
  <c r="BH143" i="30"/>
  <c r="BG143" i="30"/>
  <c r="BF143" i="30"/>
  <c r="BE143" i="30"/>
  <c r="BD143" i="30"/>
  <c r="BC143" i="30"/>
  <c r="BB143" i="30"/>
  <c r="BA143" i="30"/>
  <c r="AZ143" i="30"/>
  <c r="AY143" i="30"/>
  <c r="AX143" i="30"/>
  <c r="AW143" i="30"/>
  <c r="AV143" i="30"/>
  <c r="AU143" i="30"/>
  <c r="AT143" i="30"/>
  <c r="AS143" i="30"/>
  <c r="AR143" i="30"/>
  <c r="AQ143" i="30"/>
  <c r="AP143" i="30"/>
  <c r="AO143" i="30"/>
  <c r="AN143" i="30"/>
  <c r="AM143" i="30"/>
  <c r="AL143" i="30"/>
  <c r="AK143" i="30"/>
  <c r="AJ143" i="30"/>
  <c r="AI143" i="30"/>
  <c r="AH143" i="30"/>
  <c r="AG143" i="30"/>
  <c r="AF143" i="30"/>
  <c r="AE143" i="30"/>
  <c r="AD143" i="30"/>
  <c r="AC143" i="30"/>
  <c r="AB143" i="30"/>
  <c r="AA143" i="30"/>
  <c r="Z143" i="30"/>
  <c r="Y143" i="30"/>
  <c r="X143" i="30"/>
  <c r="W143" i="30"/>
  <c r="V143" i="30"/>
  <c r="U143" i="30"/>
  <c r="T143" i="30"/>
  <c r="S143" i="30"/>
  <c r="R143" i="30"/>
  <c r="Q143" i="30"/>
  <c r="P143" i="30"/>
  <c r="O143" i="30"/>
  <c r="N143" i="30"/>
  <c r="M143" i="30"/>
  <c r="L143" i="30"/>
  <c r="K143" i="30"/>
  <c r="J143" i="30"/>
  <c r="I143" i="30"/>
  <c r="H143" i="30"/>
  <c r="G143" i="30"/>
  <c r="F143" i="30"/>
  <c r="E143" i="30"/>
  <c r="CF142" i="30"/>
  <c r="CE142" i="30"/>
  <c r="CD142" i="30"/>
  <c r="CC142" i="30"/>
  <c r="CB142" i="30"/>
  <c r="CA142" i="30"/>
  <c r="BZ142" i="30"/>
  <c r="BY142" i="30"/>
  <c r="BX142" i="30"/>
  <c r="BW142" i="30"/>
  <c r="BV142" i="30"/>
  <c r="BU142" i="30"/>
  <c r="BT142" i="30"/>
  <c r="BS142" i="30"/>
  <c r="BR142" i="30"/>
  <c r="BQ142" i="30"/>
  <c r="BP142" i="30"/>
  <c r="BO142" i="30"/>
  <c r="BN142" i="30"/>
  <c r="BM142" i="30"/>
  <c r="BL142" i="30"/>
  <c r="BK142" i="30"/>
  <c r="BJ142" i="30"/>
  <c r="BI142" i="30"/>
  <c r="BH142" i="30"/>
  <c r="BG142" i="30"/>
  <c r="BF142" i="30"/>
  <c r="BE142" i="30"/>
  <c r="BD142" i="30"/>
  <c r="BC142" i="30"/>
  <c r="BB142" i="30"/>
  <c r="BA142" i="30"/>
  <c r="AZ142" i="30"/>
  <c r="AY142" i="30"/>
  <c r="AX142" i="30"/>
  <c r="AW142" i="30"/>
  <c r="AV142" i="30"/>
  <c r="AU142" i="30"/>
  <c r="AT142" i="30"/>
  <c r="AS142" i="30"/>
  <c r="AR142" i="30"/>
  <c r="AQ142" i="30"/>
  <c r="AP142" i="30"/>
  <c r="AO142" i="30"/>
  <c r="AN142" i="30"/>
  <c r="AM142" i="30"/>
  <c r="AL142" i="30"/>
  <c r="AK142" i="30"/>
  <c r="AJ142" i="30"/>
  <c r="AI142" i="30"/>
  <c r="AH142" i="30"/>
  <c r="AG142" i="30"/>
  <c r="AF142" i="30"/>
  <c r="AE142" i="30"/>
  <c r="AD142" i="30"/>
  <c r="AC142" i="30"/>
  <c r="AB142" i="30"/>
  <c r="AA142" i="30"/>
  <c r="Z142" i="30"/>
  <c r="Y142" i="30"/>
  <c r="X142" i="30"/>
  <c r="W142" i="30"/>
  <c r="V142" i="30"/>
  <c r="U142" i="30"/>
  <c r="T142" i="30"/>
  <c r="S142" i="30"/>
  <c r="R142" i="30"/>
  <c r="Q142" i="30"/>
  <c r="P142" i="30"/>
  <c r="O142" i="30"/>
  <c r="N142" i="30"/>
  <c r="M142" i="30"/>
  <c r="L142" i="30"/>
  <c r="K142" i="30"/>
  <c r="J142" i="30"/>
  <c r="I142" i="30"/>
  <c r="H142" i="30"/>
  <c r="G142" i="30"/>
  <c r="F142" i="30"/>
  <c r="E142" i="30"/>
  <c r="CF141" i="30"/>
  <c r="CE141" i="30"/>
  <c r="CD141" i="30"/>
  <c r="CC141" i="30"/>
  <c r="CB141" i="30"/>
  <c r="CA141" i="30"/>
  <c r="BZ141" i="30"/>
  <c r="BY141" i="30"/>
  <c r="BX141" i="30"/>
  <c r="BW141" i="30"/>
  <c r="BV141" i="30"/>
  <c r="BU141" i="30"/>
  <c r="BT141" i="30"/>
  <c r="BS141" i="30"/>
  <c r="BR141" i="30"/>
  <c r="BQ141" i="30"/>
  <c r="BP141" i="30"/>
  <c r="BO141" i="30"/>
  <c r="BN141" i="30"/>
  <c r="BM141" i="30"/>
  <c r="BL141" i="30"/>
  <c r="BK141" i="30"/>
  <c r="BJ141" i="30"/>
  <c r="BI141" i="30"/>
  <c r="BH141" i="30"/>
  <c r="BG141" i="30"/>
  <c r="BF141" i="30"/>
  <c r="BE141" i="30"/>
  <c r="BD141" i="30"/>
  <c r="BC141" i="30"/>
  <c r="BB141" i="30"/>
  <c r="BA141" i="30"/>
  <c r="AZ141" i="30"/>
  <c r="AY141" i="30"/>
  <c r="AX141" i="30"/>
  <c r="AW141" i="30"/>
  <c r="AV141" i="30"/>
  <c r="AU141" i="30"/>
  <c r="AT141" i="30"/>
  <c r="AS141" i="30"/>
  <c r="AR141" i="30"/>
  <c r="AQ141" i="30"/>
  <c r="AP141" i="30"/>
  <c r="AO141" i="30"/>
  <c r="AN141" i="30"/>
  <c r="AM141" i="30"/>
  <c r="AL141" i="30"/>
  <c r="AK141" i="30"/>
  <c r="AJ141" i="30"/>
  <c r="AI141" i="30"/>
  <c r="AH141" i="30"/>
  <c r="AG141" i="30"/>
  <c r="AF141" i="30"/>
  <c r="AE141" i="30"/>
  <c r="AD141" i="30"/>
  <c r="AC141" i="30"/>
  <c r="AB141" i="30"/>
  <c r="AA141" i="30"/>
  <c r="Z141" i="30"/>
  <c r="Y141" i="30"/>
  <c r="X141" i="30"/>
  <c r="W141" i="30"/>
  <c r="V141" i="30"/>
  <c r="U141" i="30"/>
  <c r="T141" i="30"/>
  <c r="S141" i="30"/>
  <c r="R141" i="30"/>
  <c r="Q141" i="30"/>
  <c r="P141" i="30"/>
  <c r="O141" i="30"/>
  <c r="N141" i="30"/>
  <c r="M141" i="30"/>
  <c r="L141" i="30"/>
  <c r="K141" i="30"/>
  <c r="J141" i="30"/>
  <c r="I141" i="30"/>
  <c r="H141" i="30"/>
  <c r="G141" i="30"/>
  <c r="F141" i="30"/>
  <c r="E141" i="30"/>
  <c r="CF140" i="30"/>
  <c r="CE140" i="30"/>
  <c r="CD140" i="30"/>
  <c r="CC140" i="30"/>
  <c r="CB140" i="30"/>
  <c r="CA140" i="30"/>
  <c r="BZ140" i="30"/>
  <c r="BY140" i="30"/>
  <c r="BX140" i="30"/>
  <c r="BW140" i="30"/>
  <c r="BV140" i="30"/>
  <c r="BU140" i="30"/>
  <c r="BT140" i="30"/>
  <c r="BS140" i="30"/>
  <c r="BR140" i="30"/>
  <c r="BQ140" i="30"/>
  <c r="BP140" i="30"/>
  <c r="BO140" i="30"/>
  <c r="BN140" i="30"/>
  <c r="BM140" i="30"/>
  <c r="BL140" i="30"/>
  <c r="BK140" i="30"/>
  <c r="BJ140" i="30"/>
  <c r="BI140" i="30"/>
  <c r="BH140" i="30"/>
  <c r="BG140" i="30"/>
  <c r="BF140" i="30"/>
  <c r="BE140" i="30"/>
  <c r="BD140" i="30"/>
  <c r="BC140" i="30"/>
  <c r="BB140" i="30"/>
  <c r="BA140" i="30"/>
  <c r="AZ140" i="30"/>
  <c r="AY140" i="30"/>
  <c r="AX140" i="30"/>
  <c r="AW140" i="30"/>
  <c r="AV140" i="30"/>
  <c r="AU140" i="30"/>
  <c r="AT140" i="30"/>
  <c r="AS140" i="30"/>
  <c r="AR140" i="30"/>
  <c r="AQ140" i="30"/>
  <c r="AP140" i="30"/>
  <c r="AO140" i="30"/>
  <c r="AN140" i="30"/>
  <c r="AM140" i="30"/>
  <c r="AL140" i="30"/>
  <c r="AK140" i="30"/>
  <c r="AJ140" i="30"/>
  <c r="AI140" i="30"/>
  <c r="AH140" i="30"/>
  <c r="AG140" i="30"/>
  <c r="AF140" i="30"/>
  <c r="AE140" i="30"/>
  <c r="AD140" i="30"/>
  <c r="AC140" i="30"/>
  <c r="AB140" i="30"/>
  <c r="AA140" i="30"/>
  <c r="Z140" i="30"/>
  <c r="Y140" i="30"/>
  <c r="X140" i="30"/>
  <c r="W140" i="30"/>
  <c r="V140" i="30"/>
  <c r="U140" i="30"/>
  <c r="T140" i="30"/>
  <c r="S140" i="30"/>
  <c r="R140" i="30"/>
  <c r="Q140" i="30"/>
  <c r="P140" i="30"/>
  <c r="O140" i="30"/>
  <c r="N140" i="30"/>
  <c r="M140" i="30"/>
  <c r="L140" i="30"/>
  <c r="K140" i="30"/>
  <c r="J140" i="30"/>
  <c r="I140" i="30"/>
  <c r="H140" i="30"/>
  <c r="G140" i="30"/>
  <c r="F140" i="30"/>
  <c r="E140" i="30"/>
  <c r="CF139" i="30"/>
  <c r="CE139" i="30"/>
  <c r="CD139" i="30"/>
  <c r="CC139" i="30"/>
  <c r="CB139" i="30"/>
  <c r="CA139" i="30"/>
  <c r="BZ139" i="30"/>
  <c r="BY139" i="30"/>
  <c r="BX139" i="30"/>
  <c r="BW139" i="30"/>
  <c r="BV139" i="30"/>
  <c r="BU139" i="30"/>
  <c r="BT139" i="30"/>
  <c r="BS139" i="30"/>
  <c r="BR139" i="30"/>
  <c r="BQ139" i="30"/>
  <c r="BP139" i="30"/>
  <c r="BO139" i="30"/>
  <c r="BN139" i="30"/>
  <c r="BM139" i="30"/>
  <c r="BL139" i="30"/>
  <c r="BK139" i="30"/>
  <c r="BJ139" i="30"/>
  <c r="BI139" i="30"/>
  <c r="BH139" i="30"/>
  <c r="BG139" i="30"/>
  <c r="BF139" i="30"/>
  <c r="BE139" i="30"/>
  <c r="BD139" i="30"/>
  <c r="BC139" i="30"/>
  <c r="BB139" i="30"/>
  <c r="BA139" i="30"/>
  <c r="AZ139" i="30"/>
  <c r="AY139" i="30"/>
  <c r="AX139" i="30"/>
  <c r="AW139" i="30"/>
  <c r="AV139" i="30"/>
  <c r="AU139" i="30"/>
  <c r="AT139" i="30"/>
  <c r="AS139" i="30"/>
  <c r="AR139" i="30"/>
  <c r="AQ139" i="30"/>
  <c r="AP139" i="30"/>
  <c r="AO139" i="30"/>
  <c r="AN139" i="30"/>
  <c r="AM139" i="30"/>
  <c r="AL139" i="30"/>
  <c r="AK139" i="30"/>
  <c r="AJ139" i="30"/>
  <c r="AI139" i="30"/>
  <c r="AH139" i="30"/>
  <c r="AG139" i="30"/>
  <c r="AF139" i="30"/>
  <c r="AE139" i="30"/>
  <c r="AD139" i="30"/>
  <c r="AC139" i="30"/>
  <c r="AB139" i="30"/>
  <c r="AA139" i="30"/>
  <c r="Z139" i="30"/>
  <c r="Y139" i="30"/>
  <c r="X139" i="30"/>
  <c r="W139" i="30"/>
  <c r="V139" i="30"/>
  <c r="U139" i="30"/>
  <c r="T139" i="30"/>
  <c r="S139" i="30"/>
  <c r="R139" i="30"/>
  <c r="Q139" i="30"/>
  <c r="P139" i="30"/>
  <c r="O139" i="30"/>
  <c r="N139" i="30"/>
  <c r="M139" i="30"/>
  <c r="L139" i="30"/>
  <c r="K139" i="30"/>
  <c r="J139" i="30"/>
  <c r="I139" i="30"/>
  <c r="H139" i="30"/>
  <c r="G139" i="30"/>
  <c r="F139" i="30"/>
  <c r="E139" i="30"/>
  <c r="D139" i="30"/>
  <c r="CF138" i="30"/>
  <c r="CE138" i="30"/>
  <c r="CD138" i="30"/>
  <c r="CC138" i="30"/>
  <c r="CB138" i="30"/>
  <c r="CA138" i="30"/>
  <c r="BZ138" i="30"/>
  <c r="BY138" i="30"/>
  <c r="BX138" i="30"/>
  <c r="BW138" i="30"/>
  <c r="BV138" i="30"/>
  <c r="BU138" i="30"/>
  <c r="BT138" i="30"/>
  <c r="BS138" i="30"/>
  <c r="BR138" i="30"/>
  <c r="BQ138" i="30"/>
  <c r="BP138" i="30"/>
  <c r="BO138" i="30"/>
  <c r="BN138" i="30"/>
  <c r="BM138" i="30"/>
  <c r="BL138" i="30"/>
  <c r="BK138" i="30"/>
  <c r="BJ138" i="30"/>
  <c r="BI138" i="30"/>
  <c r="BH138" i="30"/>
  <c r="BG138" i="30"/>
  <c r="BF138" i="30"/>
  <c r="BE138" i="30"/>
  <c r="BD138" i="30"/>
  <c r="BC138" i="30"/>
  <c r="BB138" i="30"/>
  <c r="BA138" i="30"/>
  <c r="AZ138" i="30"/>
  <c r="AY138" i="30"/>
  <c r="AX138" i="30"/>
  <c r="AW138" i="30"/>
  <c r="AV138" i="30"/>
  <c r="AU138" i="30"/>
  <c r="AT138" i="30"/>
  <c r="AS138" i="30"/>
  <c r="AR138" i="30"/>
  <c r="AQ138" i="30"/>
  <c r="AP138" i="30"/>
  <c r="AO138" i="30"/>
  <c r="AN138" i="30"/>
  <c r="AM138" i="30"/>
  <c r="AL138" i="30"/>
  <c r="AK138" i="30"/>
  <c r="AJ138" i="30"/>
  <c r="AI138" i="30"/>
  <c r="AH138" i="30"/>
  <c r="AG138" i="30"/>
  <c r="AF138" i="30"/>
  <c r="AE138" i="30"/>
  <c r="AD138" i="30"/>
  <c r="AC138" i="30"/>
  <c r="AB138" i="30"/>
  <c r="AA138" i="30"/>
  <c r="Z138" i="30"/>
  <c r="Y138" i="30"/>
  <c r="X138" i="30"/>
  <c r="W138" i="30"/>
  <c r="V138" i="30"/>
  <c r="U138" i="30"/>
  <c r="T138" i="30"/>
  <c r="S138" i="30"/>
  <c r="R138" i="30"/>
  <c r="Q138" i="30"/>
  <c r="P138" i="30"/>
  <c r="O138" i="30"/>
  <c r="N138" i="30"/>
  <c r="M138" i="30"/>
  <c r="L138" i="30"/>
  <c r="K138" i="30"/>
  <c r="J138" i="30"/>
  <c r="I138" i="30"/>
  <c r="H138" i="30"/>
  <c r="G138" i="30"/>
  <c r="F138" i="30"/>
  <c r="E138" i="30"/>
  <c r="D138" i="30"/>
  <c r="CF137" i="30"/>
  <c r="CE137" i="30"/>
  <c r="CD137" i="30"/>
  <c r="CC137" i="30"/>
  <c r="CB137" i="30"/>
  <c r="CA137" i="30"/>
  <c r="BZ137" i="30"/>
  <c r="BY137" i="30"/>
  <c r="BX137" i="30"/>
  <c r="BW137" i="30"/>
  <c r="BV137" i="30"/>
  <c r="BU137" i="30"/>
  <c r="BT137" i="30"/>
  <c r="BS137" i="30"/>
  <c r="BR137" i="30"/>
  <c r="BQ137" i="30"/>
  <c r="BP137" i="30"/>
  <c r="BO137" i="30"/>
  <c r="BN137" i="30"/>
  <c r="BM137" i="30"/>
  <c r="BL137" i="30"/>
  <c r="BK137" i="30"/>
  <c r="BJ137" i="30"/>
  <c r="BI137" i="30"/>
  <c r="BH137" i="30"/>
  <c r="BG137" i="30"/>
  <c r="BF137" i="30"/>
  <c r="BE137" i="30"/>
  <c r="BD137" i="30"/>
  <c r="BC137" i="30"/>
  <c r="BB137" i="30"/>
  <c r="BA137" i="30"/>
  <c r="AZ137" i="30"/>
  <c r="AY137" i="30"/>
  <c r="AX137" i="30"/>
  <c r="AW137" i="30"/>
  <c r="AV137" i="30"/>
  <c r="AU137" i="30"/>
  <c r="AT137" i="30"/>
  <c r="AS137" i="30"/>
  <c r="AR137" i="30"/>
  <c r="AQ137" i="30"/>
  <c r="AP137" i="30"/>
  <c r="AO137" i="30"/>
  <c r="AN137" i="30"/>
  <c r="AM137" i="30"/>
  <c r="AL137" i="30"/>
  <c r="AK137" i="30"/>
  <c r="AJ137" i="30"/>
  <c r="AI137" i="30"/>
  <c r="AH137" i="30"/>
  <c r="AG137" i="30"/>
  <c r="AF137" i="30"/>
  <c r="AE137" i="30"/>
  <c r="AD137" i="30"/>
  <c r="AC137" i="30"/>
  <c r="AB137" i="30"/>
  <c r="AA137" i="30"/>
  <c r="Z137" i="30"/>
  <c r="Y137" i="30"/>
  <c r="X137" i="30"/>
  <c r="W137" i="30"/>
  <c r="V137" i="30"/>
  <c r="U137" i="30"/>
  <c r="T137" i="30"/>
  <c r="S137" i="30"/>
  <c r="R137" i="30"/>
  <c r="Q137" i="30"/>
  <c r="P137" i="30"/>
  <c r="O137" i="30"/>
  <c r="N137" i="30"/>
  <c r="M137" i="30"/>
  <c r="L137" i="30"/>
  <c r="K137" i="30"/>
  <c r="J137" i="30"/>
  <c r="I137" i="30"/>
  <c r="H137" i="30"/>
  <c r="G137" i="30"/>
  <c r="F137" i="30"/>
  <c r="E137" i="30"/>
  <c r="D137" i="30"/>
  <c r="CF136" i="30"/>
  <c r="CE136" i="30"/>
  <c r="CD136" i="30"/>
  <c r="CC136" i="30"/>
  <c r="CB136" i="30"/>
  <c r="CA136" i="30"/>
  <c r="BZ136" i="30"/>
  <c r="BY136" i="30"/>
  <c r="BX136" i="30"/>
  <c r="BW136" i="30"/>
  <c r="BV136" i="30"/>
  <c r="BU136" i="30"/>
  <c r="BT136" i="30"/>
  <c r="BS136" i="30"/>
  <c r="BR136" i="30"/>
  <c r="BQ136" i="30"/>
  <c r="BP136" i="30"/>
  <c r="BO136" i="30"/>
  <c r="BN136" i="30"/>
  <c r="BM136" i="30"/>
  <c r="BL136" i="30"/>
  <c r="BK136" i="30"/>
  <c r="BJ136" i="30"/>
  <c r="BI136" i="30"/>
  <c r="BH136" i="30"/>
  <c r="BG136" i="30"/>
  <c r="BF136" i="30"/>
  <c r="BE136" i="30"/>
  <c r="BD136" i="30"/>
  <c r="BC136" i="30"/>
  <c r="BB136" i="30"/>
  <c r="BA136" i="30"/>
  <c r="AZ136" i="30"/>
  <c r="AY136" i="30"/>
  <c r="AX136" i="30"/>
  <c r="AW136" i="30"/>
  <c r="AV136" i="30"/>
  <c r="AU136" i="30"/>
  <c r="AT136" i="30"/>
  <c r="AS136" i="30"/>
  <c r="AR136" i="30"/>
  <c r="AQ136" i="30"/>
  <c r="AP136" i="30"/>
  <c r="AO136" i="30"/>
  <c r="AN136" i="30"/>
  <c r="AM136" i="30"/>
  <c r="AL136" i="30"/>
  <c r="AK136" i="30"/>
  <c r="AJ136" i="30"/>
  <c r="AI136" i="30"/>
  <c r="AH136" i="30"/>
  <c r="AG136" i="30"/>
  <c r="AF136" i="30"/>
  <c r="AE136" i="30"/>
  <c r="AD136" i="30"/>
  <c r="AC136" i="30"/>
  <c r="AB136" i="30"/>
  <c r="AA136" i="30"/>
  <c r="Z136" i="30"/>
  <c r="Y136" i="30"/>
  <c r="X136" i="30"/>
  <c r="W136" i="30"/>
  <c r="V136" i="30"/>
  <c r="U136" i="30"/>
  <c r="T136" i="30"/>
  <c r="S136" i="30"/>
  <c r="R136" i="30"/>
  <c r="Q136" i="30"/>
  <c r="P136" i="30"/>
  <c r="O136" i="30"/>
  <c r="N136" i="30"/>
  <c r="M136" i="30"/>
  <c r="L136" i="30"/>
  <c r="K136" i="30"/>
  <c r="J136" i="30"/>
  <c r="I136" i="30"/>
  <c r="H136" i="30"/>
  <c r="G136" i="30"/>
  <c r="F136" i="30"/>
  <c r="E136" i="30"/>
  <c r="D136" i="30"/>
  <c r="CF132" i="30"/>
  <c r="CE132" i="30"/>
  <c r="CD132" i="30"/>
  <c r="CC132" i="30"/>
  <c r="CB132" i="30"/>
  <c r="CA132" i="30"/>
  <c r="BZ132" i="30"/>
  <c r="BY132" i="30"/>
  <c r="BX132" i="30"/>
  <c r="BW132" i="30"/>
  <c r="BV132" i="30"/>
  <c r="BU132" i="30"/>
  <c r="BT132" i="30"/>
  <c r="BS132" i="30"/>
  <c r="BR132" i="30"/>
  <c r="BQ132" i="30"/>
  <c r="BP132" i="30"/>
  <c r="BO132" i="30"/>
  <c r="BN132" i="30"/>
  <c r="BM132" i="30"/>
  <c r="BL132" i="30"/>
  <c r="BK132" i="30"/>
  <c r="BJ132" i="30"/>
  <c r="BI132" i="30"/>
  <c r="BH132" i="30"/>
  <c r="BG132" i="30"/>
  <c r="BF132" i="30"/>
  <c r="BE132" i="30"/>
  <c r="BD132" i="30"/>
  <c r="BC132" i="30"/>
  <c r="BB132" i="30"/>
  <c r="BA132" i="30"/>
  <c r="AZ132" i="30"/>
  <c r="AY132" i="30"/>
  <c r="AX132" i="30"/>
  <c r="AW132" i="30"/>
  <c r="AV132" i="30"/>
  <c r="AU132" i="30"/>
  <c r="AT132" i="30"/>
  <c r="AS132" i="30"/>
  <c r="AR132" i="30"/>
  <c r="AQ132" i="30"/>
  <c r="AP132" i="30"/>
  <c r="AO132" i="30"/>
  <c r="AN132" i="30"/>
  <c r="AM132" i="30"/>
  <c r="AL132" i="30"/>
  <c r="AK132" i="30"/>
  <c r="AJ132" i="30"/>
  <c r="AI132" i="30"/>
  <c r="AH132" i="30"/>
  <c r="AG132" i="30"/>
  <c r="AF132" i="30"/>
  <c r="AE132" i="30"/>
  <c r="AD132" i="30"/>
  <c r="AC132" i="30"/>
  <c r="AB132" i="30"/>
  <c r="AA132" i="30"/>
  <c r="Z132" i="30"/>
  <c r="Y132" i="30"/>
  <c r="X132" i="30"/>
  <c r="W132" i="30"/>
  <c r="V132" i="30"/>
  <c r="U132" i="30"/>
  <c r="T132" i="30"/>
  <c r="S132" i="30"/>
  <c r="R132" i="30"/>
  <c r="Q132" i="30"/>
  <c r="P132" i="30"/>
  <c r="O132" i="30"/>
  <c r="N132" i="30"/>
  <c r="M132" i="30"/>
  <c r="L132" i="30"/>
  <c r="K132" i="30"/>
  <c r="J132" i="30"/>
  <c r="I132" i="30"/>
  <c r="H132" i="30"/>
  <c r="G132" i="30"/>
  <c r="F132" i="30"/>
  <c r="E132" i="30"/>
  <c r="CF131" i="30"/>
  <c r="CE131" i="30"/>
  <c r="CD131" i="30"/>
  <c r="CC131" i="30"/>
  <c r="CB131" i="30"/>
  <c r="CA131" i="30"/>
  <c r="BZ131" i="30"/>
  <c r="BY131" i="30"/>
  <c r="BX131" i="30"/>
  <c r="BW131" i="30"/>
  <c r="BV131" i="30"/>
  <c r="BU131" i="30"/>
  <c r="BT131" i="30"/>
  <c r="BS131" i="30"/>
  <c r="BR131" i="30"/>
  <c r="BQ131" i="30"/>
  <c r="BP131" i="30"/>
  <c r="BO131" i="30"/>
  <c r="BN131" i="30"/>
  <c r="BM131" i="30"/>
  <c r="BL131" i="30"/>
  <c r="BK131" i="30"/>
  <c r="BJ131" i="30"/>
  <c r="BI131" i="30"/>
  <c r="BH131" i="30"/>
  <c r="BG131" i="30"/>
  <c r="BF131" i="30"/>
  <c r="BE131" i="30"/>
  <c r="BD131" i="30"/>
  <c r="BC131" i="30"/>
  <c r="BB131" i="30"/>
  <c r="BA131" i="30"/>
  <c r="AZ131" i="30"/>
  <c r="AY131" i="30"/>
  <c r="AX131" i="30"/>
  <c r="AW131" i="30"/>
  <c r="AV131" i="30"/>
  <c r="AU131" i="30"/>
  <c r="AT131" i="30"/>
  <c r="AS131" i="30"/>
  <c r="AR131" i="30"/>
  <c r="AQ131" i="30"/>
  <c r="AP131" i="30"/>
  <c r="AO131" i="30"/>
  <c r="AN131" i="30"/>
  <c r="AM131" i="30"/>
  <c r="AL131" i="30"/>
  <c r="AK131" i="30"/>
  <c r="AJ131" i="30"/>
  <c r="AI131" i="30"/>
  <c r="AH131" i="30"/>
  <c r="AG131" i="30"/>
  <c r="AF131" i="30"/>
  <c r="AE131" i="30"/>
  <c r="AD131" i="30"/>
  <c r="AC131" i="30"/>
  <c r="AB131" i="30"/>
  <c r="AA131" i="30"/>
  <c r="Z131" i="30"/>
  <c r="Y131" i="30"/>
  <c r="X131" i="30"/>
  <c r="W131" i="30"/>
  <c r="V131" i="30"/>
  <c r="U131" i="30"/>
  <c r="T131" i="30"/>
  <c r="S131" i="30"/>
  <c r="R131" i="30"/>
  <c r="Q131" i="30"/>
  <c r="P131" i="30"/>
  <c r="O131" i="30"/>
  <c r="N131" i="30"/>
  <c r="M131" i="30"/>
  <c r="L131" i="30"/>
  <c r="K131" i="30"/>
  <c r="J131" i="30"/>
  <c r="I131" i="30"/>
  <c r="H131" i="30"/>
  <c r="G131" i="30"/>
  <c r="F131" i="30"/>
  <c r="E131" i="30"/>
  <c r="CF130" i="30"/>
  <c r="CE130" i="30"/>
  <c r="CD130" i="30"/>
  <c r="CC130" i="30"/>
  <c r="CB130" i="30"/>
  <c r="CA130" i="30"/>
  <c r="BZ130" i="30"/>
  <c r="BY130" i="30"/>
  <c r="BX130" i="30"/>
  <c r="BW130" i="30"/>
  <c r="BV130" i="30"/>
  <c r="BU130" i="30"/>
  <c r="BT130" i="30"/>
  <c r="BS130" i="30"/>
  <c r="BR130" i="30"/>
  <c r="BQ130" i="30"/>
  <c r="BP130" i="30"/>
  <c r="BO130" i="30"/>
  <c r="BN130" i="30"/>
  <c r="BM130" i="30"/>
  <c r="BL130" i="30"/>
  <c r="BK130" i="30"/>
  <c r="BJ130" i="30"/>
  <c r="BI130" i="30"/>
  <c r="BH130" i="30"/>
  <c r="BG130" i="30"/>
  <c r="BF130" i="30"/>
  <c r="BE130" i="30"/>
  <c r="BD130" i="30"/>
  <c r="BC130" i="30"/>
  <c r="BB130" i="30"/>
  <c r="BA130" i="30"/>
  <c r="AZ130" i="30"/>
  <c r="AY130" i="30"/>
  <c r="AX130" i="30"/>
  <c r="AW130" i="30"/>
  <c r="AV130" i="30"/>
  <c r="AU130" i="30"/>
  <c r="AT130" i="30"/>
  <c r="AS130" i="30"/>
  <c r="AR130" i="30"/>
  <c r="AQ130" i="30"/>
  <c r="AP130" i="30"/>
  <c r="AO130" i="30"/>
  <c r="AN130" i="30"/>
  <c r="AM130" i="30"/>
  <c r="AL130" i="30"/>
  <c r="AK130" i="30"/>
  <c r="AJ130" i="30"/>
  <c r="AI130" i="30"/>
  <c r="AH130" i="30"/>
  <c r="AG130" i="30"/>
  <c r="AF130" i="30"/>
  <c r="AE130" i="30"/>
  <c r="AD130" i="30"/>
  <c r="AC130" i="30"/>
  <c r="AB130" i="30"/>
  <c r="AA130" i="30"/>
  <c r="Z130" i="30"/>
  <c r="Y130" i="30"/>
  <c r="X130" i="30"/>
  <c r="W130" i="30"/>
  <c r="V130" i="30"/>
  <c r="U130" i="30"/>
  <c r="T130" i="30"/>
  <c r="S130" i="30"/>
  <c r="R130" i="30"/>
  <c r="Q130" i="30"/>
  <c r="P130" i="30"/>
  <c r="O130" i="30"/>
  <c r="N130" i="30"/>
  <c r="M130" i="30"/>
  <c r="L130" i="30"/>
  <c r="K130" i="30"/>
  <c r="J130" i="30"/>
  <c r="I130" i="30"/>
  <c r="H130" i="30"/>
  <c r="G130" i="30"/>
  <c r="F130" i="30"/>
  <c r="E130" i="30"/>
  <c r="CF129" i="30"/>
  <c r="CE129" i="30"/>
  <c r="CD129" i="30"/>
  <c r="CC129" i="30"/>
  <c r="CB129" i="30"/>
  <c r="CA129" i="30"/>
  <c r="BZ129" i="30"/>
  <c r="BY129" i="30"/>
  <c r="BX129" i="30"/>
  <c r="BW129" i="30"/>
  <c r="BV129" i="30"/>
  <c r="BU129" i="30"/>
  <c r="BT129" i="30"/>
  <c r="BS129" i="30"/>
  <c r="BR129" i="30"/>
  <c r="BQ129" i="30"/>
  <c r="BP129" i="30"/>
  <c r="BO129" i="30"/>
  <c r="BN129" i="30"/>
  <c r="BM129" i="30"/>
  <c r="BL129" i="30"/>
  <c r="BK129" i="30"/>
  <c r="BJ129" i="30"/>
  <c r="BI129" i="30"/>
  <c r="BH129" i="30"/>
  <c r="BG129" i="30"/>
  <c r="BF129" i="30"/>
  <c r="BE129" i="30"/>
  <c r="BD129" i="30"/>
  <c r="BC129" i="30"/>
  <c r="BB129" i="30"/>
  <c r="BA129" i="30"/>
  <c r="AZ129" i="30"/>
  <c r="AY129" i="30"/>
  <c r="AX129" i="30"/>
  <c r="AW129" i="30"/>
  <c r="AV129" i="30"/>
  <c r="AU129" i="30"/>
  <c r="AT129" i="30"/>
  <c r="AS129" i="30"/>
  <c r="AR129" i="30"/>
  <c r="AQ129" i="30"/>
  <c r="AP129" i="30"/>
  <c r="AO129" i="30"/>
  <c r="AN129" i="30"/>
  <c r="AM129" i="30"/>
  <c r="AL129" i="30"/>
  <c r="AK129" i="30"/>
  <c r="AJ129" i="30"/>
  <c r="AI129" i="30"/>
  <c r="AH129" i="30"/>
  <c r="AG129" i="30"/>
  <c r="AF129" i="30"/>
  <c r="AE129" i="30"/>
  <c r="AD129" i="30"/>
  <c r="AC129" i="30"/>
  <c r="AB129" i="30"/>
  <c r="AA129" i="30"/>
  <c r="Z129" i="30"/>
  <c r="Y129" i="30"/>
  <c r="X129" i="30"/>
  <c r="W129" i="30"/>
  <c r="V129" i="30"/>
  <c r="U129" i="30"/>
  <c r="T129" i="30"/>
  <c r="S129" i="30"/>
  <c r="R129" i="30"/>
  <c r="Q129" i="30"/>
  <c r="P129" i="30"/>
  <c r="O129" i="30"/>
  <c r="N129" i="30"/>
  <c r="M129" i="30"/>
  <c r="L129" i="30"/>
  <c r="K129" i="30"/>
  <c r="J129" i="30"/>
  <c r="I129" i="30"/>
  <c r="H129" i="30"/>
  <c r="G129" i="30"/>
  <c r="F129" i="30"/>
  <c r="E129" i="30"/>
  <c r="CF128" i="30"/>
  <c r="CE128" i="30"/>
  <c r="CD128" i="30"/>
  <c r="CC128" i="30"/>
  <c r="CB128" i="30"/>
  <c r="CA128" i="30"/>
  <c r="BZ128" i="30"/>
  <c r="BY128" i="30"/>
  <c r="BX128" i="30"/>
  <c r="BW128" i="30"/>
  <c r="BV128" i="30"/>
  <c r="BU128" i="30"/>
  <c r="BT128" i="30"/>
  <c r="BS128" i="30"/>
  <c r="BR128" i="30"/>
  <c r="BQ128" i="30"/>
  <c r="BP128" i="30"/>
  <c r="BO128" i="30"/>
  <c r="BN128" i="30"/>
  <c r="BM128" i="30"/>
  <c r="BL128" i="30"/>
  <c r="BK128" i="30"/>
  <c r="BJ128" i="30"/>
  <c r="BI128" i="30"/>
  <c r="BH128" i="30"/>
  <c r="BG128" i="30"/>
  <c r="BF128" i="30"/>
  <c r="BE128" i="30"/>
  <c r="BD128" i="30"/>
  <c r="BC128" i="30"/>
  <c r="BB128" i="30"/>
  <c r="BA128" i="30"/>
  <c r="AZ128" i="30"/>
  <c r="AY128" i="30"/>
  <c r="AX128" i="30"/>
  <c r="AW128" i="30"/>
  <c r="AV128" i="30"/>
  <c r="AU128" i="30"/>
  <c r="AT128" i="30"/>
  <c r="AS128" i="30"/>
  <c r="AR128" i="30"/>
  <c r="AQ128" i="30"/>
  <c r="AP128" i="30"/>
  <c r="AO128" i="30"/>
  <c r="AN128" i="30"/>
  <c r="AM128" i="30"/>
  <c r="AL128" i="30"/>
  <c r="AK128" i="30"/>
  <c r="AJ128" i="30"/>
  <c r="AI128" i="30"/>
  <c r="AH128" i="30"/>
  <c r="AG128" i="30"/>
  <c r="AF128" i="30"/>
  <c r="AE128" i="30"/>
  <c r="AD128" i="30"/>
  <c r="AC128" i="30"/>
  <c r="AB128" i="30"/>
  <c r="AA128" i="30"/>
  <c r="Z128" i="30"/>
  <c r="Y128" i="30"/>
  <c r="X128" i="30"/>
  <c r="W128" i="30"/>
  <c r="V128" i="30"/>
  <c r="U128" i="30"/>
  <c r="T128" i="30"/>
  <c r="S128" i="30"/>
  <c r="R128" i="30"/>
  <c r="Q128" i="30"/>
  <c r="P128" i="30"/>
  <c r="O128" i="30"/>
  <c r="N128" i="30"/>
  <c r="M128" i="30"/>
  <c r="L128" i="30"/>
  <c r="K128" i="30"/>
  <c r="J128" i="30"/>
  <c r="I128" i="30"/>
  <c r="H128" i="30"/>
  <c r="G128" i="30"/>
  <c r="F128" i="30"/>
  <c r="E128" i="30"/>
  <c r="CF127" i="30"/>
  <c r="CE127" i="30"/>
  <c r="CD127" i="30"/>
  <c r="CC127" i="30"/>
  <c r="CB127" i="30"/>
  <c r="CA127" i="30"/>
  <c r="BZ127" i="30"/>
  <c r="BY127" i="30"/>
  <c r="BX127" i="30"/>
  <c r="BW127" i="30"/>
  <c r="BV127" i="30"/>
  <c r="BU127" i="30"/>
  <c r="BT127" i="30"/>
  <c r="BS127" i="30"/>
  <c r="BR127" i="30"/>
  <c r="BQ127" i="30"/>
  <c r="BP127" i="30"/>
  <c r="BO127" i="30"/>
  <c r="BN127" i="30"/>
  <c r="BM127" i="30"/>
  <c r="BL127" i="30"/>
  <c r="BK127" i="30"/>
  <c r="BJ127" i="30"/>
  <c r="BI127" i="30"/>
  <c r="BH127" i="30"/>
  <c r="BG127" i="30"/>
  <c r="BF127" i="30"/>
  <c r="BE127" i="30"/>
  <c r="BD127" i="30"/>
  <c r="BC127" i="30"/>
  <c r="BB127" i="30"/>
  <c r="BA127" i="30"/>
  <c r="AZ127" i="30"/>
  <c r="AY127" i="30"/>
  <c r="AX127" i="30"/>
  <c r="AW127" i="30"/>
  <c r="AV127" i="30"/>
  <c r="AU127" i="30"/>
  <c r="AT127" i="30"/>
  <c r="AS127" i="30"/>
  <c r="AR127" i="30"/>
  <c r="AQ127" i="30"/>
  <c r="AP127" i="30"/>
  <c r="AO127" i="30"/>
  <c r="AN127" i="30"/>
  <c r="AM127" i="30"/>
  <c r="AL127" i="30"/>
  <c r="AK127" i="30"/>
  <c r="AJ127" i="30"/>
  <c r="AI127" i="30"/>
  <c r="AH127" i="30"/>
  <c r="AG127" i="30"/>
  <c r="AF127" i="30"/>
  <c r="AE127" i="30"/>
  <c r="AD127" i="30"/>
  <c r="AC127" i="30"/>
  <c r="AB127" i="30"/>
  <c r="AA127" i="30"/>
  <c r="Z127" i="30"/>
  <c r="Y127" i="30"/>
  <c r="X127" i="30"/>
  <c r="W127" i="30"/>
  <c r="V127" i="30"/>
  <c r="U127" i="30"/>
  <c r="T127" i="30"/>
  <c r="S127" i="30"/>
  <c r="R127" i="30"/>
  <c r="Q127" i="30"/>
  <c r="P127" i="30"/>
  <c r="O127" i="30"/>
  <c r="N127" i="30"/>
  <c r="M127" i="30"/>
  <c r="L127" i="30"/>
  <c r="K127" i="30"/>
  <c r="J127" i="30"/>
  <c r="I127" i="30"/>
  <c r="H127" i="30"/>
  <c r="G127" i="30"/>
  <c r="F127" i="30"/>
  <c r="E127" i="30"/>
  <c r="CF126" i="30"/>
  <c r="CE126" i="30"/>
  <c r="CD126" i="30"/>
  <c r="CC126" i="30"/>
  <c r="CB126" i="30"/>
  <c r="CA126" i="30"/>
  <c r="BZ126" i="30"/>
  <c r="BY126" i="30"/>
  <c r="BX126" i="30"/>
  <c r="BW126" i="30"/>
  <c r="BV126" i="30"/>
  <c r="BU126" i="30"/>
  <c r="BT126" i="30"/>
  <c r="BS126" i="30"/>
  <c r="BR126" i="30"/>
  <c r="BQ126" i="30"/>
  <c r="BP126" i="30"/>
  <c r="BO126" i="30"/>
  <c r="BN126" i="30"/>
  <c r="BM126" i="30"/>
  <c r="BL126" i="30"/>
  <c r="BK126" i="30"/>
  <c r="BJ126" i="30"/>
  <c r="BI126" i="30"/>
  <c r="BH126" i="30"/>
  <c r="BG126" i="30"/>
  <c r="BF126" i="30"/>
  <c r="BE126" i="30"/>
  <c r="BD126" i="30"/>
  <c r="BC126" i="30"/>
  <c r="BB126" i="30"/>
  <c r="BA126" i="30"/>
  <c r="AZ126" i="30"/>
  <c r="AY126" i="30"/>
  <c r="AX126" i="30"/>
  <c r="AW126" i="30"/>
  <c r="AV126" i="30"/>
  <c r="AU126" i="30"/>
  <c r="AT126" i="30"/>
  <c r="AS126" i="30"/>
  <c r="AR126" i="30"/>
  <c r="AQ126" i="30"/>
  <c r="AP126" i="30"/>
  <c r="AO126" i="30"/>
  <c r="AN126" i="30"/>
  <c r="AM126" i="30"/>
  <c r="AL126" i="30"/>
  <c r="AK126" i="30"/>
  <c r="AJ126" i="30"/>
  <c r="AI126" i="30"/>
  <c r="AH126" i="30"/>
  <c r="AG126" i="30"/>
  <c r="AF126" i="30"/>
  <c r="AE126" i="30"/>
  <c r="AD126" i="30"/>
  <c r="AC126" i="30"/>
  <c r="AB126" i="30"/>
  <c r="AA126" i="30"/>
  <c r="Z126" i="30"/>
  <c r="Y126" i="30"/>
  <c r="X126" i="30"/>
  <c r="W126" i="30"/>
  <c r="V126" i="30"/>
  <c r="U126" i="30"/>
  <c r="T126" i="30"/>
  <c r="S126" i="30"/>
  <c r="R126" i="30"/>
  <c r="Q126" i="30"/>
  <c r="P126" i="30"/>
  <c r="O126" i="30"/>
  <c r="N126" i="30"/>
  <c r="M126" i="30"/>
  <c r="L126" i="30"/>
  <c r="K126" i="30"/>
  <c r="J126" i="30"/>
  <c r="I126" i="30"/>
  <c r="H126" i="30"/>
  <c r="G126" i="30"/>
  <c r="F126" i="30"/>
  <c r="E126" i="30"/>
  <c r="D126" i="30"/>
  <c r="CF125" i="30"/>
  <c r="CF24" i="30" s="1"/>
  <c r="CE125" i="30"/>
  <c r="CD125" i="30"/>
  <c r="CC125" i="30"/>
  <c r="CB125" i="30"/>
  <c r="CA125" i="30"/>
  <c r="BZ125" i="30"/>
  <c r="BY125" i="30"/>
  <c r="BX125" i="30"/>
  <c r="BW125" i="30"/>
  <c r="BV125" i="30"/>
  <c r="BU125" i="30"/>
  <c r="BT125" i="30"/>
  <c r="BS125" i="30"/>
  <c r="BR125" i="30"/>
  <c r="BQ125" i="30"/>
  <c r="BP125" i="30"/>
  <c r="BO125" i="30"/>
  <c r="BN125" i="30"/>
  <c r="BM125" i="30"/>
  <c r="BL125" i="30"/>
  <c r="BK125" i="30"/>
  <c r="BJ125" i="30"/>
  <c r="BI125" i="30"/>
  <c r="BH125" i="30"/>
  <c r="BG125" i="30"/>
  <c r="BF125" i="30"/>
  <c r="BE125" i="30"/>
  <c r="BD125" i="30"/>
  <c r="BC125" i="30"/>
  <c r="BB125" i="30"/>
  <c r="BA125" i="30"/>
  <c r="AZ125" i="30"/>
  <c r="AY125" i="30"/>
  <c r="AX125" i="30"/>
  <c r="AW125" i="30"/>
  <c r="AV125" i="30"/>
  <c r="AU125" i="30"/>
  <c r="AT125" i="30"/>
  <c r="AS125" i="30"/>
  <c r="AR125" i="30"/>
  <c r="AQ125" i="30"/>
  <c r="AP125" i="30"/>
  <c r="AO125" i="30"/>
  <c r="AN125" i="30"/>
  <c r="AM125" i="30"/>
  <c r="AL125" i="30"/>
  <c r="AK125" i="30"/>
  <c r="AJ125" i="30"/>
  <c r="AJ24" i="30" s="1"/>
  <c r="AI125" i="30"/>
  <c r="AH125" i="30"/>
  <c r="AG125" i="30"/>
  <c r="AF125" i="30"/>
  <c r="AE125" i="30"/>
  <c r="AD125" i="30"/>
  <c r="AC125" i="30"/>
  <c r="AB125" i="30"/>
  <c r="AA125" i="30"/>
  <c r="Z125" i="30"/>
  <c r="Y125" i="30"/>
  <c r="X125" i="30"/>
  <c r="W125" i="30"/>
  <c r="V125" i="30"/>
  <c r="U125" i="30"/>
  <c r="T125" i="30"/>
  <c r="S125" i="30"/>
  <c r="R125" i="30"/>
  <c r="Q125" i="30"/>
  <c r="P125" i="30"/>
  <c r="O125" i="30"/>
  <c r="N125" i="30"/>
  <c r="M125" i="30"/>
  <c r="L125" i="30"/>
  <c r="K125" i="30"/>
  <c r="J125" i="30"/>
  <c r="I125" i="30"/>
  <c r="H125" i="30"/>
  <c r="G125" i="30"/>
  <c r="F125" i="30"/>
  <c r="E125" i="30"/>
  <c r="D125" i="30"/>
  <c r="CF124" i="30"/>
  <c r="CE124" i="30"/>
  <c r="CD124" i="30"/>
  <c r="CC124" i="30"/>
  <c r="CB124" i="30"/>
  <c r="CA124" i="30"/>
  <c r="BZ124" i="30"/>
  <c r="BY124" i="30"/>
  <c r="BX124" i="30"/>
  <c r="BW124" i="30"/>
  <c r="BV124" i="30"/>
  <c r="BU124" i="30"/>
  <c r="BT124" i="30"/>
  <c r="BS124" i="30"/>
  <c r="BR124" i="30"/>
  <c r="BQ124" i="30"/>
  <c r="BP124" i="30"/>
  <c r="BO124" i="30"/>
  <c r="BN124" i="30"/>
  <c r="BM124" i="30"/>
  <c r="BL124" i="30"/>
  <c r="BK124" i="30"/>
  <c r="BJ124" i="30"/>
  <c r="BI124" i="30"/>
  <c r="BH124" i="30"/>
  <c r="BG124" i="30"/>
  <c r="BF124" i="30"/>
  <c r="BE124" i="30"/>
  <c r="BD124" i="30"/>
  <c r="BC124" i="30"/>
  <c r="BB124" i="30"/>
  <c r="BA124" i="30"/>
  <c r="AZ124" i="30"/>
  <c r="AY124" i="30"/>
  <c r="AX124" i="30"/>
  <c r="AW124" i="30"/>
  <c r="AV124" i="30"/>
  <c r="AU124" i="30"/>
  <c r="AT124" i="30"/>
  <c r="AS124" i="30"/>
  <c r="AR124" i="30"/>
  <c r="AQ124" i="30"/>
  <c r="AP124" i="30"/>
  <c r="AO124" i="30"/>
  <c r="AN124" i="30"/>
  <c r="AM124" i="30"/>
  <c r="AL124" i="30"/>
  <c r="AK124" i="30"/>
  <c r="AJ124" i="30"/>
  <c r="AI124" i="30"/>
  <c r="AH124" i="30"/>
  <c r="AG124" i="30"/>
  <c r="AF124" i="30"/>
  <c r="AE124" i="30"/>
  <c r="AD124" i="30"/>
  <c r="AC124" i="30"/>
  <c r="AB124" i="30"/>
  <c r="AA124" i="30"/>
  <c r="Z124" i="30"/>
  <c r="Y124" i="30"/>
  <c r="X124" i="30"/>
  <c r="W124" i="30"/>
  <c r="V124" i="30"/>
  <c r="U124" i="30"/>
  <c r="T124" i="30"/>
  <c r="S124" i="30"/>
  <c r="R124" i="30"/>
  <c r="Q124" i="30"/>
  <c r="P124" i="30"/>
  <c r="O124" i="30"/>
  <c r="N124" i="30"/>
  <c r="M124" i="30"/>
  <c r="L124" i="30"/>
  <c r="K124" i="30"/>
  <c r="J124" i="30"/>
  <c r="I124" i="30"/>
  <c r="H124" i="30"/>
  <c r="G124" i="30"/>
  <c r="F124" i="30"/>
  <c r="E124" i="30"/>
  <c r="D124" i="30"/>
  <c r="CF123" i="30"/>
  <c r="CE123" i="30"/>
  <c r="CD123" i="30"/>
  <c r="CC123" i="30"/>
  <c r="CB123" i="30"/>
  <c r="CA123" i="30"/>
  <c r="BZ123" i="30"/>
  <c r="BY123" i="30"/>
  <c r="BX123" i="30"/>
  <c r="BW123" i="30"/>
  <c r="BV123" i="30"/>
  <c r="BU123" i="30"/>
  <c r="BT123" i="30"/>
  <c r="BS123" i="30"/>
  <c r="BR123" i="30"/>
  <c r="BQ123" i="30"/>
  <c r="BP123" i="30"/>
  <c r="BO123" i="30"/>
  <c r="BN123" i="30"/>
  <c r="BM123" i="30"/>
  <c r="BL123" i="30"/>
  <c r="BK123" i="30"/>
  <c r="BJ123" i="30"/>
  <c r="BI123" i="30"/>
  <c r="BH123" i="30"/>
  <c r="BG123" i="30"/>
  <c r="BF123" i="30"/>
  <c r="BE123" i="30"/>
  <c r="BD123" i="30"/>
  <c r="BC123" i="30"/>
  <c r="BB123" i="30"/>
  <c r="BA123" i="30"/>
  <c r="AZ123" i="30"/>
  <c r="AY123" i="30"/>
  <c r="AX123" i="30"/>
  <c r="AW123" i="30"/>
  <c r="AV123" i="30"/>
  <c r="AU123" i="30"/>
  <c r="AT123" i="30"/>
  <c r="AS123" i="30"/>
  <c r="AR123" i="30"/>
  <c r="AQ123" i="30"/>
  <c r="AP123" i="30"/>
  <c r="AO123" i="30"/>
  <c r="AN123" i="30"/>
  <c r="AM123" i="30"/>
  <c r="AL123" i="30"/>
  <c r="AK123" i="30"/>
  <c r="AJ123" i="30"/>
  <c r="AI123" i="30"/>
  <c r="AH123" i="30"/>
  <c r="AG123" i="30"/>
  <c r="AF123" i="30"/>
  <c r="AE123" i="30"/>
  <c r="AD123" i="30"/>
  <c r="AC123" i="30"/>
  <c r="AB123" i="30"/>
  <c r="AA123" i="30"/>
  <c r="Z123" i="30"/>
  <c r="Y123" i="30"/>
  <c r="X123" i="30"/>
  <c r="W123" i="30"/>
  <c r="V123" i="30"/>
  <c r="U123" i="30"/>
  <c r="T123" i="30"/>
  <c r="S123" i="30"/>
  <c r="R123" i="30"/>
  <c r="Q123" i="30"/>
  <c r="P123" i="30"/>
  <c r="O123" i="30"/>
  <c r="N123" i="30"/>
  <c r="M123" i="30"/>
  <c r="L123" i="30"/>
  <c r="K123" i="30"/>
  <c r="J123" i="30"/>
  <c r="I123" i="30"/>
  <c r="H123" i="30"/>
  <c r="G123" i="30"/>
  <c r="F123" i="30"/>
  <c r="E123" i="30"/>
  <c r="D123" i="30"/>
  <c r="CF115" i="30"/>
  <c r="CF171" i="30" s="1"/>
  <c r="CE115" i="30"/>
  <c r="CE171" i="30" s="1"/>
  <c r="CD115" i="30"/>
  <c r="CD171" i="30" s="1"/>
  <c r="CC115" i="30"/>
  <c r="CC171" i="30" s="1"/>
  <c r="CB115" i="30"/>
  <c r="CB171" i="30" s="1"/>
  <c r="CA115" i="30"/>
  <c r="CA171" i="30" s="1"/>
  <c r="BZ115" i="30"/>
  <c r="BZ171" i="30" s="1"/>
  <c r="BY115" i="30"/>
  <c r="BY171" i="30" s="1"/>
  <c r="BX115" i="30"/>
  <c r="BX171" i="30" s="1"/>
  <c r="BW115" i="30"/>
  <c r="BW171" i="30" s="1"/>
  <c r="BV115" i="30"/>
  <c r="BV171" i="30" s="1"/>
  <c r="BU115" i="30"/>
  <c r="BU171" i="30" s="1"/>
  <c r="BT115" i="30"/>
  <c r="BT171" i="30" s="1"/>
  <c r="BS115" i="30"/>
  <c r="BS171" i="30" s="1"/>
  <c r="BR115" i="30"/>
  <c r="BR171" i="30" s="1"/>
  <c r="BQ115" i="30"/>
  <c r="BQ171" i="30" s="1"/>
  <c r="BP115" i="30"/>
  <c r="BP171" i="30" s="1"/>
  <c r="BO115" i="30"/>
  <c r="BO171" i="30" s="1"/>
  <c r="BN115" i="30"/>
  <c r="BN171" i="30" s="1"/>
  <c r="BM115" i="30"/>
  <c r="BM171" i="30" s="1"/>
  <c r="BL115" i="30"/>
  <c r="BL171" i="30" s="1"/>
  <c r="BK115" i="30"/>
  <c r="BK171" i="30" s="1"/>
  <c r="BJ115" i="30"/>
  <c r="BJ171" i="30" s="1"/>
  <c r="BI115" i="30"/>
  <c r="BI171" i="30" s="1"/>
  <c r="BH115" i="30"/>
  <c r="BH171" i="30" s="1"/>
  <c r="BG115" i="30"/>
  <c r="BG171" i="30" s="1"/>
  <c r="BF115" i="30"/>
  <c r="BF171" i="30" s="1"/>
  <c r="BE115" i="30"/>
  <c r="BE171" i="30" s="1"/>
  <c r="BD115" i="30"/>
  <c r="BD171" i="30" s="1"/>
  <c r="BC115" i="30"/>
  <c r="BC171" i="30" s="1"/>
  <c r="BB115" i="30"/>
  <c r="BB171" i="30" s="1"/>
  <c r="BA115" i="30"/>
  <c r="BA171" i="30" s="1"/>
  <c r="AZ115" i="30"/>
  <c r="AZ171" i="30" s="1"/>
  <c r="AY115" i="30"/>
  <c r="AY171" i="30" s="1"/>
  <c r="AX115" i="30"/>
  <c r="AX171" i="30" s="1"/>
  <c r="AW115" i="30"/>
  <c r="AW171" i="30" s="1"/>
  <c r="AV115" i="30"/>
  <c r="AV171" i="30" s="1"/>
  <c r="AU115" i="30"/>
  <c r="AU171" i="30" s="1"/>
  <c r="AT115" i="30"/>
  <c r="AT171" i="30" s="1"/>
  <c r="AS115" i="30"/>
  <c r="AS171" i="30" s="1"/>
  <c r="AR115" i="30"/>
  <c r="AR171" i="30" s="1"/>
  <c r="AQ115" i="30"/>
  <c r="AQ171" i="30" s="1"/>
  <c r="AP115" i="30"/>
  <c r="AP171" i="30" s="1"/>
  <c r="AO115" i="30"/>
  <c r="AO171" i="30" s="1"/>
  <c r="AN115" i="30"/>
  <c r="AN171" i="30" s="1"/>
  <c r="AM115" i="30"/>
  <c r="AM171" i="30" s="1"/>
  <c r="AL115" i="30"/>
  <c r="AL171" i="30" s="1"/>
  <c r="AK115" i="30"/>
  <c r="AK171" i="30" s="1"/>
  <c r="AJ115" i="30"/>
  <c r="AJ171" i="30" s="1"/>
  <c r="AI115" i="30"/>
  <c r="AI171" i="30" s="1"/>
  <c r="AH115" i="30"/>
  <c r="AH171" i="30" s="1"/>
  <c r="AG115" i="30"/>
  <c r="AG171" i="30" s="1"/>
  <c r="AF115" i="30"/>
  <c r="AF171" i="30" s="1"/>
  <c r="AE115" i="30"/>
  <c r="AE171" i="30" s="1"/>
  <c r="AD115" i="30"/>
  <c r="AD171" i="30" s="1"/>
  <c r="AC115" i="30"/>
  <c r="AC171" i="30" s="1"/>
  <c r="AB115" i="30"/>
  <c r="AB171" i="30" s="1"/>
  <c r="AA115" i="30"/>
  <c r="AA171" i="30" s="1"/>
  <c r="Z115" i="30"/>
  <c r="Z171" i="30" s="1"/>
  <c r="Y115" i="30"/>
  <c r="Y171" i="30" s="1"/>
  <c r="X115" i="30"/>
  <c r="X171" i="30" s="1"/>
  <c r="W115" i="30"/>
  <c r="W171" i="30" s="1"/>
  <c r="V115" i="30"/>
  <c r="V171" i="30" s="1"/>
  <c r="U115" i="30"/>
  <c r="U171" i="30" s="1"/>
  <c r="T115" i="30"/>
  <c r="T171" i="30" s="1"/>
  <c r="S115" i="30"/>
  <c r="S171" i="30" s="1"/>
  <c r="R115" i="30"/>
  <c r="R171" i="30" s="1"/>
  <c r="Q115" i="30"/>
  <c r="Q171" i="30" s="1"/>
  <c r="P115" i="30"/>
  <c r="P171" i="30" s="1"/>
  <c r="O115" i="30"/>
  <c r="O171" i="30" s="1"/>
  <c r="N115" i="30"/>
  <c r="N171" i="30" s="1"/>
  <c r="M115" i="30"/>
  <c r="M171" i="30" s="1"/>
  <c r="L115" i="30"/>
  <c r="L171" i="30" s="1"/>
  <c r="K115" i="30"/>
  <c r="K171" i="30" s="1"/>
  <c r="J115" i="30"/>
  <c r="J171" i="30" s="1"/>
  <c r="I115" i="30"/>
  <c r="I171" i="30" s="1"/>
  <c r="H115" i="30"/>
  <c r="H171" i="30" s="1"/>
  <c r="G115" i="30"/>
  <c r="G171" i="30" s="1"/>
  <c r="F115" i="30"/>
  <c r="F171" i="30" s="1"/>
  <c r="E115" i="30"/>
  <c r="E171" i="30" s="1"/>
  <c r="CF109" i="30"/>
  <c r="CF170" i="30" s="1"/>
  <c r="CE109" i="30"/>
  <c r="CE170" i="30" s="1"/>
  <c r="CD109" i="30"/>
  <c r="CD170" i="30" s="1"/>
  <c r="CC109" i="30"/>
  <c r="CC170" i="30" s="1"/>
  <c r="CB109" i="30"/>
  <c r="CB170" i="30" s="1"/>
  <c r="CA109" i="30"/>
  <c r="CA170" i="30" s="1"/>
  <c r="BZ109" i="30"/>
  <c r="BZ170" i="30" s="1"/>
  <c r="BY109" i="30"/>
  <c r="BY170" i="30" s="1"/>
  <c r="BX109" i="30"/>
  <c r="BX170" i="30" s="1"/>
  <c r="BW109" i="30"/>
  <c r="BW170" i="30" s="1"/>
  <c r="BV109" i="30"/>
  <c r="BV170" i="30" s="1"/>
  <c r="BU109" i="30"/>
  <c r="BU170" i="30" s="1"/>
  <c r="BT109" i="30"/>
  <c r="BT170" i="30" s="1"/>
  <c r="BS109" i="30"/>
  <c r="BS170" i="30" s="1"/>
  <c r="BR109" i="30"/>
  <c r="BR170" i="30" s="1"/>
  <c r="BQ109" i="30"/>
  <c r="BQ170" i="30" s="1"/>
  <c r="BP109" i="30"/>
  <c r="BP170" i="30" s="1"/>
  <c r="BO109" i="30"/>
  <c r="BO170" i="30" s="1"/>
  <c r="BN109" i="30"/>
  <c r="BN170" i="30" s="1"/>
  <c r="BM109" i="30"/>
  <c r="BM170" i="30" s="1"/>
  <c r="BL109" i="30"/>
  <c r="BL170" i="30" s="1"/>
  <c r="BK109" i="30"/>
  <c r="BK170" i="30" s="1"/>
  <c r="BJ109" i="30"/>
  <c r="BJ170" i="30" s="1"/>
  <c r="BI109" i="30"/>
  <c r="BI170" i="30" s="1"/>
  <c r="BH109" i="30"/>
  <c r="BH170" i="30" s="1"/>
  <c r="BG109" i="30"/>
  <c r="BG170" i="30" s="1"/>
  <c r="BF109" i="30"/>
  <c r="BF170" i="30" s="1"/>
  <c r="BE109" i="30"/>
  <c r="BE170" i="30" s="1"/>
  <c r="BD109" i="30"/>
  <c r="BD170" i="30" s="1"/>
  <c r="BC109" i="30"/>
  <c r="BC170" i="30" s="1"/>
  <c r="BB109" i="30"/>
  <c r="BB170" i="30" s="1"/>
  <c r="BA109" i="30"/>
  <c r="BA170" i="30" s="1"/>
  <c r="AZ109" i="30"/>
  <c r="AZ170" i="30" s="1"/>
  <c r="AY109" i="30"/>
  <c r="AY170" i="30" s="1"/>
  <c r="AX109" i="30"/>
  <c r="AX170" i="30" s="1"/>
  <c r="AW109" i="30"/>
  <c r="AW170" i="30" s="1"/>
  <c r="AV109" i="30"/>
  <c r="AV170" i="30" s="1"/>
  <c r="AU109" i="30"/>
  <c r="AU170" i="30" s="1"/>
  <c r="AT109" i="30"/>
  <c r="AT170" i="30" s="1"/>
  <c r="AS109" i="30"/>
  <c r="AS170" i="30" s="1"/>
  <c r="AR109" i="30"/>
  <c r="AR170" i="30" s="1"/>
  <c r="AQ109" i="30"/>
  <c r="AQ170" i="30" s="1"/>
  <c r="AP109" i="30"/>
  <c r="AP170" i="30" s="1"/>
  <c r="AO109" i="30"/>
  <c r="AO170" i="30" s="1"/>
  <c r="AN109" i="30"/>
  <c r="AN170" i="30" s="1"/>
  <c r="AM109" i="30"/>
  <c r="AM170" i="30" s="1"/>
  <c r="AL109" i="30"/>
  <c r="AL170" i="30" s="1"/>
  <c r="AK109" i="30"/>
  <c r="AK170" i="30" s="1"/>
  <c r="AJ109" i="30"/>
  <c r="AJ170" i="30" s="1"/>
  <c r="AI109" i="30"/>
  <c r="AI170" i="30" s="1"/>
  <c r="AH109" i="30"/>
  <c r="AH170" i="30" s="1"/>
  <c r="AG109" i="30"/>
  <c r="AG170" i="30" s="1"/>
  <c r="AF109" i="30"/>
  <c r="AF170" i="30" s="1"/>
  <c r="AE109" i="30"/>
  <c r="AE170" i="30" s="1"/>
  <c r="AD109" i="30"/>
  <c r="AD170" i="30" s="1"/>
  <c r="AC109" i="30"/>
  <c r="AC170" i="30" s="1"/>
  <c r="AB109" i="30"/>
  <c r="AB170" i="30" s="1"/>
  <c r="AA109" i="30"/>
  <c r="AA170" i="30" s="1"/>
  <c r="Z109" i="30"/>
  <c r="Z170" i="30" s="1"/>
  <c r="Y109" i="30"/>
  <c r="Y170" i="30" s="1"/>
  <c r="X109" i="30"/>
  <c r="X170" i="30" s="1"/>
  <c r="W109" i="30"/>
  <c r="W170" i="30" s="1"/>
  <c r="V109" i="30"/>
  <c r="V170" i="30" s="1"/>
  <c r="U109" i="30"/>
  <c r="U170" i="30" s="1"/>
  <c r="T109" i="30"/>
  <c r="T170" i="30" s="1"/>
  <c r="S109" i="30"/>
  <c r="S170" i="30" s="1"/>
  <c r="R109" i="30"/>
  <c r="R170" i="30" s="1"/>
  <c r="Q109" i="30"/>
  <c r="Q170" i="30" s="1"/>
  <c r="P109" i="30"/>
  <c r="P170" i="30" s="1"/>
  <c r="O109" i="30"/>
  <c r="O170" i="30" s="1"/>
  <c r="N109" i="30"/>
  <c r="N170" i="30" s="1"/>
  <c r="M109" i="30"/>
  <c r="M170" i="30" s="1"/>
  <c r="L109" i="30"/>
  <c r="L170" i="30" s="1"/>
  <c r="K109" i="30"/>
  <c r="K170" i="30" s="1"/>
  <c r="J109" i="30"/>
  <c r="J170" i="30" s="1"/>
  <c r="I109" i="30"/>
  <c r="I170" i="30" s="1"/>
  <c r="H109" i="30"/>
  <c r="H170" i="30" s="1"/>
  <c r="G109" i="30"/>
  <c r="G170" i="30" s="1"/>
  <c r="F109" i="30"/>
  <c r="F170" i="30" s="1"/>
  <c r="E109" i="30"/>
  <c r="E170" i="30" s="1"/>
  <c r="CF103" i="30"/>
  <c r="CF169" i="30" s="1"/>
  <c r="CE103" i="30"/>
  <c r="CE169" i="30" s="1"/>
  <c r="CD103" i="30"/>
  <c r="CD169" i="30" s="1"/>
  <c r="CC103" i="30"/>
  <c r="CC169" i="30" s="1"/>
  <c r="CB103" i="30"/>
  <c r="CB169" i="30" s="1"/>
  <c r="CA103" i="30"/>
  <c r="CA169" i="30" s="1"/>
  <c r="BZ103" i="30"/>
  <c r="BZ169" i="30" s="1"/>
  <c r="BY103" i="30"/>
  <c r="BY169" i="30" s="1"/>
  <c r="BX103" i="30"/>
  <c r="BX169" i="30" s="1"/>
  <c r="BW103" i="30"/>
  <c r="BW169" i="30" s="1"/>
  <c r="BV103" i="30"/>
  <c r="BV169" i="30" s="1"/>
  <c r="BU103" i="30"/>
  <c r="BU169" i="30" s="1"/>
  <c r="BT103" i="30"/>
  <c r="BT169" i="30" s="1"/>
  <c r="BS103" i="30"/>
  <c r="BS169" i="30" s="1"/>
  <c r="BR103" i="30"/>
  <c r="BR169" i="30" s="1"/>
  <c r="BQ103" i="30"/>
  <c r="BQ169" i="30" s="1"/>
  <c r="BP103" i="30"/>
  <c r="BP169" i="30" s="1"/>
  <c r="BO103" i="30"/>
  <c r="BO169" i="30" s="1"/>
  <c r="BN103" i="30"/>
  <c r="BN169" i="30" s="1"/>
  <c r="BM103" i="30"/>
  <c r="BM169" i="30" s="1"/>
  <c r="BL103" i="30"/>
  <c r="BL169" i="30" s="1"/>
  <c r="BK103" i="30"/>
  <c r="BK169" i="30" s="1"/>
  <c r="BJ103" i="30"/>
  <c r="BJ169" i="30" s="1"/>
  <c r="BI103" i="30"/>
  <c r="BI169" i="30" s="1"/>
  <c r="BH103" i="30"/>
  <c r="BH169" i="30" s="1"/>
  <c r="BG103" i="30"/>
  <c r="BG169" i="30" s="1"/>
  <c r="BF103" i="30"/>
  <c r="BF169" i="30" s="1"/>
  <c r="BE103" i="30"/>
  <c r="BE169" i="30" s="1"/>
  <c r="BD103" i="30"/>
  <c r="BD169" i="30" s="1"/>
  <c r="BC103" i="30"/>
  <c r="BC169" i="30" s="1"/>
  <c r="BB103" i="30"/>
  <c r="BB169" i="30" s="1"/>
  <c r="BA103" i="30"/>
  <c r="BA169" i="30" s="1"/>
  <c r="AZ103" i="30"/>
  <c r="AZ169" i="30" s="1"/>
  <c r="AY103" i="30"/>
  <c r="AY169" i="30" s="1"/>
  <c r="AX103" i="30"/>
  <c r="AX169" i="30" s="1"/>
  <c r="AW103" i="30"/>
  <c r="AW169" i="30" s="1"/>
  <c r="AV103" i="30"/>
  <c r="AV169" i="30" s="1"/>
  <c r="AU103" i="30"/>
  <c r="AU169" i="30" s="1"/>
  <c r="AT103" i="30"/>
  <c r="AT169" i="30" s="1"/>
  <c r="AS103" i="30"/>
  <c r="AS169" i="30" s="1"/>
  <c r="AR103" i="30"/>
  <c r="AR169" i="30" s="1"/>
  <c r="AQ103" i="30"/>
  <c r="AQ169" i="30" s="1"/>
  <c r="AP103" i="30"/>
  <c r="AP169" i="30" s="1"/>
  <c r="AO103" i="30"/>
  <c r="AO169" i="30" s="1"/>
  <c r="AN103" i="30"/>
  <c r="AN169" i="30" s="1"/>
  <c r="AM103" i="30"/>
  <c r="AM169" i="30" s="1"/>
  <c r="AL103" i="30"/>
  <c r="AL169" i="30" s="1"/>
  <c r="AK103" i="30"/>
  <c r="AK169" i="30" s="1"/>
  <c r="AJ103" i="30"/>
  <c r="AJ169" i="30" s="1"/>
  <c r="AI103" i="30"/>
  <c r="AI169" i="30" s="1"/>
  <c r="AH103" i="30"/>
  <c r="AH169" i="30" s="1"/>
  <c r="AG103" i="30"/>
  <c r="AG169" i="30" s="1"/>
  <c r="AF103" i="30"/>
  <c r="AF169" i="30" s="1"/>
  <c r="AE103" i="30"/>
  <c r="AE169" i="30" s="1"/>
  <c r="AD103" i="30"/>
  <c r="AD169" i="30" s="1"/>
  <c r="AC103" i="30"/>
  <c r="AC169" i="30" s="1"/>
  <c r="AB103" i="30"/>
  <c r="AB169" i="30" s="1"/>
  <c r="AA103" i="30"/>
  <c r="AA169" i="30" s="1"/>
  <c r="Z103" i="30"/>
  <c r="Z169" i="30" s="1"/>
  <c r="Y103" i="30"/>
  <c r="Y169" i="30" s="1"/>
  <c r="X103" i="30"/>
  <c r="X169" i="30" s="1"/>
  <c r="W103" i="30"/>
  <c r="W169" i="30" s="1"/>
  <c r="V103" i="30"/>
  <c r="V169" i="30" s="1"/>
  <c r="U103" i="30"/>
  <c r="U169" i="30" s="1"/>
  <c r="T103" i="30"/>
  <c r="T169" i="30" s="1"/>
  <c r="S103" i="30"/>
  <c r="S169" i="30" s="1"/>
  <c r="R103" i="30"/>
  <c r="R169" i="30" s="1"/>
  <c r="Q103" i="30"/>
  <c r="Q169" i="30" s="1"/>
  <c r="P103" i="30"/>
  <c r="P169" i="30" s="1"/>
  <c r="O103" i="30"/>
  <c r="O169" i="30" s="1"/>
  <c r="N103" i="30"/>
  <c r="N169" i="30" s="1"/>
  <c r="M103" i="30"/>
  <c r="M169" i="30" s="1"/>
  <c r="L103" i="30"/>
  <c r="L169" i="30" s="1"/>
  <c r="K103" i="30"/>
  <c r="K169" i="30" s="1"/>
  <c r="J103" i="30"/>
  <c r="J169" i="30" s="1"/>
  <c r="I103" i="30"/>
  <c r="I169" i="30" s="1"/>
  <c r="H103" i="30"/>
  <c r="H169" i="30" s="1"/>
  <c r="G103" i="30"/>
  <c r="G169" i="30" s="1"/>
  <c r="F103" i="30"/>
  <c r="F169" i="30" s="1"/>
  <c r="E103" i="30"/>
  <c r="E169" i="30" s="1"/>
  <c r="CF97" i="30"/>
  <c r="CF168" i="30" s="1"/>
  <c r="CE97" i="30"/>
  <c r="CE168" i="30" s="1"/>
  <c r="CD97" i="30"/>
  <c r="CD168" i="30" s="1"/>
  <c r="CC97" i="30"/>
  <c r="CC168" i="30" s="1"/>
  <c r="CB97" i="30"/>
  <c r="CB168" i="30" s="1"/>
  <c r="CA97" i="30"/>
  <c r="CA168" i="30" s="1"/>
  <c r="BZ97" i="30"/>
  <c r="BZ168" i="30" s="1"/>
  <c r="BY97" i="30"/>
  <c r="BY168" i="30" s="1"/>
  <c r="BX97" i="30"/>
  <c r="BX168" i="30" s="1"/>
  <c r="BW97" i="30"/>
  <c r="BW168" i="30" s="1"/>
  <c r="BV97" i="30"/>
  <c r="BV168" i="30" s="1"/>
  <c r="BU97" i="30"/>
  <c r="BU168" i="30" s="1"/>
  <c r="BT97" i="30"/>
  <c r="BT168" i="30" s="1"/>
  <c r="BS97" i="30"/>
  <c r="BS168" i="30" s="1"/>
  <c r="BR97" i="30"/>
  <c r="BR168" i="30" s="1"/>
  <c r="BQ97" i="30"/>
  <c r="BQ168" i="30" s="1"/>
  <c r="BP97" i="30"/>
  <c r="BP168" i="30" s="1"/>
  <c r="BO97" i="30"/>
  <c r="BO168" i="30" s="1"/>
  <c r="BN97" i="30"/>
  <c r="BN168" i="30" s="1"/>
  <c r="BM97" i="30"/>
  <c r="BM168" i="30" s="1"/>
  <c r="BL97" i="30"/>
  <c r="BL168" i="30" s="1"/>
  <c r="BK97" i="30"/>
  <c r="BK168" i="30" s="1"/>
  <c r="BJ97" i="30"/>
  <c r="BJ168" i="30" s="1"/>
  <c r="BI97" i="30"/>
  <c r="BI168" i="30" s="1"/>
  <c r="BH97" i="30"/>
  <c r="BH168" i="30" s="1"/>
  <c r="BG97" i="30"/>
  <c r="BG168" i="30" s="1"/>
  <c r="BF97" i="30"/>
  <c r="BF168" i="30" s="1"/>
  <c r="BE97" i="30"/>
  <c r="BE168" i="30" s="1"/>
  <c r="BD97" i="30"/>
  <c r="BD168" i="30" s="1"/>
  <c r="BC97" i="30"/>
  <c r="BC168" i="30" s="1"/>
  <c r="BB97" i="30"/>
  <c r="BB168" i="30" s="1"/>
  <c r="BA97" i="30"/>
  <c r="BA168" i="30" s="1"/>
  <c r="AZ97" i="30"/>
  <c r="AZ168" i="30" s="1"/>
  <c r="AY97" i="30"/>
  <c r="AY168" i="30" s="1"/>
  <c r="AX97" i="30"/>
  <c r="AX168" i="30" s="1"/>
  <c r="AW97" i="30"/>
  <c r="AW168" i="30" s="1"/>
  <c r="AV97" i="30"/>
  <c r="AV168" i="30" s="1"/>
  <c r="AU97" i="30"/>
  <c r="AU168" i="30" s="1"/>
  <c r="AT97" i="30"/>
  <c r="AT168" i="30" s="1"/>
  <c r="AS97" i="30"/>
  <c r="AS168" i="30" s="1"/>
  <c r="AR97" i="30"/>
  <c r="AR168" i="30" s="1"/>
  <c r="AQ97" i="30"/>
  <c r="AQ168" i="30" s="1"/>
  <c r="AP97" i="30"/>
  <c r="AP168" i="30" s="1"/>
  <c r="AO97" i="30"/>
  <c r="AO168" i="30" s="1"/>
  <c r="AN97" i="30"/>
  <c r="AN168" i="30" s="1"/>
  <c r="AM97" i="30"/>
  <c r="AM168" i="30" s="1"/>
  <c r="AL97" i="30"/>
  <c r="AL168" i="30" s="1"/>
  <c r="AK97" i="30"/>
  <c r="AK168" i="30" s="1"/>
  <c r="AJ97" i="30"/>
  <c r="AJ168" i="30" s="1"/>
  <c r="AI97" i="30"/>
  <c r="AI168" i="30" s="1"/>
  <c r="AH97" i="30"/>
  <c r="AH168" i="30" s="1"/>
  <c r="AG97" i="30"/>
  <c r="AG168" i="30" s="1"/>
  <c r="AF97" i="30"/>
  <c r="AF168" i="30" s="1"/>
  <c r="AE97" i="30"/>
  <c r="AE168" i="30" s="1"/>
  <c r="AD97" i="30"/>
  <c r="AD168" i="30" s="1"/>
  <c r="AC97" i="30"/>
  <c r="AC168" i="30" s="1"/>
  <c r="AB97" i="30"/>
  <c r="AB168" i="30" s="1"/>
  <c r="AA97" i="30"/>
  <c r="AA168" i="30" s="1"/>
  <c r="Z97" i="30"/>
  <c r="Z168" i="30" s="1"/>
  <c r="Y97" i="30"/>
  <c r="Y168" i="30" s="1"/>
  <c r="X97" i="30"/>
  <c r="X168" i="30" s="1"/>
  <c r="W97" i="30"/>
  <c r="W168" i="30" s="1"/>
  <c r="V97" i="30"/>
  <c r="V168" i="30" s="1"/>
  <c r="U97" i="30"/>
  <c r="U168" i="30" s="1"/>
  <c r="T97" i="30"/>
  <c r="T168" i="30" s="1"/>
  <c r="S97" i="30"/>
  <c r="S168" i="30" s="1"/>
  <c r="R97" i="30"/>
  <c r="R168" i="30" s="1"/>
  <c r="Q97" i="30"/>
  <c r="Q168" i="30" s="1"/>
  <c r="P97" i="30"/>
  <c r="P168" i="30" s="1"/>
  <c r="O97" i="30"/>
  <c r="O168" i="30" s="1"/>
  <c r="N97" i="30"/>
  <c r="N168" i="30" s="1"/>
  <c r="M97" i="30"/>
  <c r="M168" i="30" s="1"/>
  <c r="L97" i="30"/>
  <c r="L168" i="30" s="1"/>
  <c r="K97" i="30"/>
  <c r="K168" i="30" s="1"/>
  <c r="J97" i="30"/>
  <c r="J168" i="30" s="1"/>
  <c r="I97" i="30"/>
  <c r="I168" i="30" s="1"/>
  <c r="H97" i="30"/>
  <c r="H168" i="30" s="1"/>
  <c r="G97" i="30"/>
  <c r="G168" i="30" s="1"/>
  <c r="F97" i="30"/>
  <c r="F168" i="30" s="1"/>
  <c r="E97" i="30"/>
  <c r="E168" i="30" s="1"/>
  <c r="CF91" i="30"/>
  <c r="CF167" i="30" s="1"/>
  <c r="CE91" i="30"/>
  <c r="CE167" i="30" s="1"/>
  <c r="CD91" i="30"/>
  <c r="CD167" i="30" s="1"/>
  <c r="CC91" i="30"/>
  <c r="CC167" i="30" s="1"/>
  <c r="CB91" i="30"/>
  <c r="CB167" i="30" s="1"/>
  <c r="CA91" i="30"/>
  <c r="CA167" i="30" s="1"/>
  <c r="BZ91" i="30"/>
  <c r="BZ167" i="30" s="1"/>
  <c r="BY91" i="30"/>
  <c r="BY167" i="30" s="1"/>
  <c r="BX91" i="30"/>
  <c r="BX167" i="30" s="1"/>
  <c r="BW91" i="30"/>
  <c r="BW167" i="30" s="1"/>
  <c r="BV91" i="30"/>
  <c r="BV167" i="30" s="1"/>
  <c r="BU91" i="30"/>
  <c r="BU167" i="30" s="1"/>
  <c r="BT91" i="30"/>
  <c r="BT167" i="30" s="1"/>
  <c r="BS91" i="30"/>
  <c r="BS167" i="30" s="1"/>
  <c r="BR91" i="30"/>
  <c r="BR167" i="30" s="1"/>
  <c r="BQ91" i="30"/>
  <c r="BQ167" i="30" s="1"/>
  <c r="BP91" i="30"/>
  <c r="BP167" i="30" s="1"/>
  <c r="BO91" i="30"/>
  <c r="BO167" i="30" s="1"/>
  <c r="BN91" i="30"/>
  <c r="BN167" i="30" s="1"/>
  <c r="BM91" i="30"/>
  <c r="BM167" i="30" s="1"/>
  <c r="BL91" i="30"/>
  <c r="BL167" i="30" s="1"/>
  <c r="BK91" i="30"/>
  <c r="BK167" i="30" s="1"/>
  <c r="BJ91" i="30"/>
  <c r="BJ167" i="30" s="1"/>
  <c r="BI91" i="30"/>
  <c r="BI167" i="30" s="1"/>
  <c r="BH91" i="30"/>
  <c r="BH167" i="30" s="1"/>
  <c r="BG91" i="30"/>
  <c r="BG167" i="30" s="1"/>
  <c r="BF91" i="30"/>
  <c r="BF167" i="30" s="1"/>
  <c r="BE91" i="30"/>
  <c r="BE167" i="30" s="1"/>
  <c r="BD91" i="30"/>
  <c r="BD167" i="30" s="1"/>
  <c r="BC91" i="30"/>
  <c r="BC167" i="30" s="1"/>
  <c r="BB91" i="30"/>
  <c r="BB167" i="30" s="1"/>
  <c r="BA91" i="30"/>
  <c r="BA167" i="30" s="1"/>
  <c r="AZ91" i="30"/>
  <c r="AZ167" i="30" s="1"/>
  <c r="AY91" i="30"/>
  <c r="AY167" i="30" s="1"/>
  <c r="AX91" i="30"/>
  <c r="AX167" i="30" s="1"/>
  <c r="AW91" i="30"/>
  <c r="AW167" i="30" s="1"/>
  <c r="AV91" i="30"/>
  <c r="AV167" i="30" s="1"/>
  <c r="AU91" i="30"/>
  <c r="AU167" i="30" s="1"/>
  <c r="AT91" i="30"/>
  <c r="AT167" i="30" s="1"/>
  <c r="AS91" i="30"/>
  <c r="AS167" i="30" s="1"/>
  <c r="AR91" i="30"/>
  <c r="AR167" i="30" s="1"/>
  <c r="AQ91" i="30"/>
  <c r="AQ167" i="30" s="1"/>
  <c r="AP91" i="30"/>
  <c r="AP167" i="30" s="1"/>
  <c r="AO91" i="30"/>
  <c r="AO167" i="30" s="1"/>
  <c r="AN91" i="30"/>
  <c r="AN167" i="30" s="1"/>
  <c r="AM91" i="30"/>
  <c r="AM167" i="30" s="1"/>
  <c r="AL91" i="30"/>
  <c r="AL167" i="30" s="1"/>
  <c r="AK91" i="30"/>
  <c r="AK167" i="30" s="1"/>
  <c r="AJ91" i="30"/>
  <c r="AJ167" i="30" s="1"/>
  <c r="AI91" i="30"/>
  <c r="AI167" i="30" s="1"/>
  <c r="AH91" i="30"/>
  <c r="AH167" i="30" s="1"/>
  <c r="AG91" i="30"/>
  <c r="AG167" i="30" s="1"/>
  <c r="AF91" i="30"/>
  <c r="AF167" i="30" s="1"/>
  <c r="AE91" i="30"/>
  <c r="AE167" i="30" s="1"/>
  <c r="AD91" i="30"/>
  <c r="AD167" i="30" s="1"/>
  <c r="AC91" i="30"/>
  <c r="AC167" i="30" s="1"/>
  <c r="AB91" i="30"/>
  <c r="AB167" i="30" s="1"/>
  <c r="AA91" i="30"/>
  <c r="AA167" i="30" s="1"/>
  <c r="Z91" i="30"/>
  <c r="Z167" i="30" s="1"/>
  <c r="Y91" i="30"/>
  <c r="Y167" i="30" s="1"/>
  <c r="X91" i="30"/>
  <c r="X167" i="30" s="1"/>
  <c r="W91" i="30"/>
  <c r="W167" i="30" s="1"/>
  <c r="V91" i="30"/>
  <c r="V167" i="30" s="1"/>
  <c r="U91" i="30"/>
  <c r="U167" i="30" s="1"/>
  <c r="T91" i="30"/>
  <c r="T167" i="30" s="1"/>
  <c r="S91" i="30"/>
  <c r="S167" i="30" s="1"/>
  <c r="R91" i="30"/>
  <c r="R167" i="30" s="1"/>
  <c r="Q91" i="30"/>
  <c r="Q167" i="30" s="1"/>
  <c r="P91" i="30"/>
  <c r="P167" i="30" s="1"/>
  <c r="O91" i="30"/>
  <c r="O167" i="30" s="1"/>
  <c r="N91" i="30"/>
  <c r="N167" i="30" s="1"/>
  <c r="M91" i="30"/>
  <c r="M167" i="30" s="1"/>
  <c r="L91" i="30"/>
  <c r="L167" i="30" s="1"/>
  <c r="K91" i="30"/>
  <c r="K167" i="30" s="1"/>
  <c r="J91" i="30"/>
  <c r="J167" i="30" s="1"/>
  <c r="I91" i="30"/>
  <c r="I167" i="30" s="1"/>
  <c r="H91" i="30"/>
  <c r="H167" i="30" s="1"/>
  <c r="G91" i="30"/>
  <c r="G167" i="30" s="1"/>
  <c r="F91" i="30"/>
  <c r="F167" i="30" s="1"/>
  <c r="E91" i="30"/>
  <c r="E167" i="30" s="1"/>
  <c r="CF85" i="30"/>
  <c r="CF166" i="30" s="1"/>
  <c r="CE85" i="30"/>
  <c r="CE166" i="30" s="1"/>
  <c r="CD85" i="30"/>
  <c r="CD166" i="30" s="1"/>
  <c r="CC85" i="30"/>
  <c r="CC166" i="30" s="1"/>
  <c r="CB85" i="30"/>
  <c r="CB166" i="30" s="1"/>
  <c r="CA85" i="30"/>
  <c r="CA166" i="30" s="1"/>
  <c r="BZ85" i="30"/>
  <c r="BZ166" i="30" s="1"/>
  <c r="BY85" i="30"/>
  <c r="BY166" i="30" s="1"/>
  <c r="BX85" i="30"/>
  <c r="BX166" i="30" s="1"/>
  <c r="BW85" i="30"/>
  <c r="BW166" i="30" s="1"/>
  <c r="BV85" i="30"/>
  <c r="BV166" i="30" s="1"/>
  <c r="BU85" i="30"/>
  <c r="BU166" i="30" s="1"/>
  <c r="BT85" i="30"/>
  <c r="BT166" i="30" s="1"/>
  <c r="BS85" i="30"/>
  <c r="BS166" i="30" s="1"/>
  <c r="BR85" i="30"/>
  <c r="BR166" i="30" s="1"/>
  <c r="BQ85" i="30"/>
  <c r="BQ166" i="30" s="1"/>
  <c r="BP85" i="30"/>
  <c r="BP166" i="30" s="1"/>
  <c r="BO85" i="30"/>
  <c r="BO166" i="30" s="1"/>
  <c r="BN85" i="30"/>
  <c r="BN166" i="30" s="1"/>
  <c r="BM85" i="30"/>
  <c r="BM166" i="30" s="1"/>
  <c r="BL85" i="30"/>
  <c r="BL166" i="30" s="1"/>
  <c r="BK85" i="30"/>
  <c r="BK166" i="30" s="1"/>
  <c r="BJ85" i="30"/>
  <c r="BJ166" i="30" s="1"/>
  <c r="BI85" i="30"/>
  <c r="BI166" i="30" s="1"/>
  <c r="BH85" i="30"/>
  <c r="BH166" i="30" s="1"/>
  <c r="BG85" i="30"/>
  <c r="BG166" i="30" s="1"/>
  <c r="BF85" i="30"/>
  <c r="BF166" i="30" s="1"/>
  <c r="BE85" i="30"/>
  <c r="BE166" i="30" s="1"/>
  <c r="BD85" i="30"/>
  <c r="BD166" i="30" s="1"/>
  <c r="BC85" i="30"/>
  <c r="BC166" i="30" s="1"/>
  <c r="BB85" i="30"/>
  <c r="BB166" i="30" s="1"/>
  <c r="BA85" i="30"/>
  <c r="BA166" i="30" s="1"/>
  <c r="AZ85" i="30"/>
  <c r="AZ166" i="30" s="1"/>
  <c r="AY85" i="30"/>
  <c r="AY166" i="30" s="1"/>
  <c r="AX85" i="30"/>
  <c r="AX166" i="30" s="1"/>
  <c r="AW85" i="30"/>
  <c r="AW166" i="30" s="1"/>
  <c r="AV85" i="30"/>
  <c r="AV166" i="30" s="1"/>
  <c r="AU85" i="30"/>
  <c r="AU166" i="30" s="1"/>
  <c r="AT85" i="30"/>
  <c r="AT166" i="30" s="1"/>
  <c r="AS85" i="30"/>
  <c r="AS166" i="30" s="1"/>
  <c r="AR85" i="30"/>
  <c r="AR166" i="30" s="1"/>
  <c r="AQ85" i="30"/>
  <c r="AQ166" i="30" s="1"/>
  <c r="AP85" i="30"/>
  <c r="AP166" i="30" s="1"/>
  <c r="AO85" i="30"/>
  <c r="AO166" i="30" s="1"/>
  <c r="AN85" i="30"/>
  <c r="AN166" i="30" s="1"/>
  <c r="AM85" i="30"/>
  <c r="AM166" i="30" s="1"/>
  <c r="AL85" i="30"/>
  <c r="AL166" i="30" s="1"/>
  <c r="AK85" i="30"/>
  <c r="AK166" i="30" s="1"/>
  <c r="AJ85" i="30"/>
  <c r="AJ166" i="30" s="1"/>
  <c r="AI85" i="30"/>
  <c r="AI166" i="30" s="1"/>
  <c r="AH85" i="30"/>
  <c r="AH166" i="30" s="1"/>
  <c r="AG85" i="30"/>
  <c r="AG166" i="30" s="1"/>
  <c r="AF85" i="30"/>
  <c r="AF166" i="30" s="1"/>
  <c r="AE85" i="30"/>
  <c r="AE166" i="30" s="1"/>
  <c r="AD85" i="30"/>
  <c r="AD166" i="30" s="1"/>
  <c r="AC85" i="30"/>
  <c r="AC166" i="30" s="1"/>
  <c r="AB85" i="30"/>
  <c r="AB166" i="30" s="1"/>
  <c r="AA85" i="30"/>
  <c r="AA166" i="30" s="1"/>
  <c r="Z85" i="30"/>
  <c r="Z166" i="30" s="1"/>
  <c r="Y85" i="30"/>
  <c r="Y166" i="30" s="1"/>
  <c r="X85" i="30"/>
  <c r="X166" i="30" s="1"/>
  <c r="W85" i="30"/>
  <c r="W166" i="30" s="1"/>
  <c r="V85" i="30"/>
  <c r="V166" i="30" s="1"/>
  <c r="U85" i="30"/>
  <c r="U166" i="30" s="1"/>
  <c r="T85" i="30"/>
  <c r="T166" i="30" s="1"/>
  <c r="S85" i="30"/>
  <c r="S166" i="30" s="1"/>
  <c r="R85" i="30"/>
  <c r="R166" i="30" s="1"/>
  <c r="Q85" i="30"/>
  <c r="Q166" i="30" s="1"/>
  <c r="P85" i="30"/>
  <c r="P166" i="30" s="1"/>
  <c r="O85" i="30"/>
  <c r="O166" i="30" s="1"/>
  <c r="N85" i="30"/>
  <c r="N166" i="30" s="1"/>
  <c r="M85" i="30"/>
  <c r="M166" i="30" s="1"/>
  <c r="L85" i="30"/>
  <c r="L166" i="30" s="1"/>
  <c r="K85" i="30"/>
  <c r="K166" i="30" s="1"/>
  <c r="J85" i="30"/>
  <c r="J166" i="30" s="1"/>
  <c r="I85" i="30"/>
  <c r="I166" i="30" s="1"/>
  <c r="H85" i="30"/>
  <c r="H166" i="30" s="1"/>
  <c r="G85" i="30"/>
  <c r="G166" i="30" s="1"/>
  <c r="F85" i="30"/>
  <c r="F166" i="30" s="1"/>
  <c r="E85" i="30"/>
  <c r="E166" i="30" s="1"/>
  <c r="CF79" i="30"/>
  <c r="CF165" i="30" s="1"/>
  <c r="CE79" i="30"/>
  <c r="CE165" i="30" s="1"/>
  <c r="CD79" i="30"/>
  <c r="CD165" i="30" s="1"/>
  <c r="CC79" i="30"/>
  <c r="CC165" i="30" s="1"/>
  <c r="CB79" i="30"/>
  <c r="CB165" i="30" s="1"/>
  <c r="CA79" i="30"/>
  <c r="CA165" i="30" s="1"/>
  <c r="BZ79" i="30"/>
  <c r="BZ165" i="30" s="1"/>
  <c r="BY79" i="30"/>
  <c r="BY165" i="30" s="1"/>
  <c r="BX79" i="30"/>
  <c r="BX165" i="30" s="1"/>
  <c r="BW79" i="30"/>
  <c r="BW165" i="30" s="1"/>
  <c r="BV79" i="30"/>
  <c r="BV165" i="30" s="1"/>
  <c r="BU79" i="30"/>
  <c r="BU165" i="30" s="1"/>
  <c r="BT79" i="30"/>
  <c r="BT165" i="30" s="1"/>
  <c r="BS79" i="30"/>
  <c r="BS165" i="30" s="1"/>
  <c r="BR79" i="30"/>
  <c r="BR165" i="30" s="1"/>
  <c r="BQ79" i="30"/>
  <c r="BQ165" i="30" s="1"/>
  <c r="BP79" i="30"/>
  <c r="BP165" i="30" s="1"/>
  <c r="BO79" i="30"/>
  <c r="BO165" i="30" s="1"/>
  <c r="BN79" i="30"/>
  <c r="BN165" i="30" s="1"/>
  <c r="BM79" i="30"/>
  <c r="BM165" i="30" s="1"/>
  <c r="BL79" i="30"/>
  <c r="BL165" i="30" s="1"/>
  <c r="BK79" i="30"/>
  <c r="BK165" i="30" s="1"/>
  <c r="BJ79" i="30"/>
  <c r="BJ165" i="30" s="1"/>
  <c r="BI79" i="30"/>
  <c r="BI165" i="30" s="1"/>
  <c r="BH79" i="30"/>
  <c r="BH165" i="30" s="1"/>
  <c r="BG79" i="30"/>
  <c r="BG165" i="30" s="1"/>
  <c r="BF79" i="30"/>
  <c r="BF165" i="30" s="1"/>
  <c r="BE79" i="30"/>
  <c r="BE165" i="30" s="1"/>
  <c r="BD79" i="30"/>
  <c r="BD165" i="30" s="1"/>
  <c r="BC79" i="30"/>
  <c r="BC165" i="30" s="1"/>
  <c r="BB79" i="30"/>
  <c r="BB165" i="30" s="1"/>
  <c r="BA79" i="30"/>
  <c r="BA165" i="30" s="1"/>
  <c r="AZ79" i="30"/>
  <c r="AZ165" i="30" s="1"/>
  <c r="AY79" i="30"/>
  <c r="AY165" i="30" s="1"/>
  <c r="AX79" i="30"/>
  <c r="AX165" i="30" s="1"/>
  <c r="AW79" i="30"/>
  <c r="AW165" i="30" s="1"/>
  <c r="AV79" i="30"/>
  <c r="AV165" i="30" s="1"/>
  <c r="AU79" i="30"/>
  <c r="AU165" i="30" s="1"/>
  <c r="AT79" i="30"/>
  <c r="AT165" i="30" s="1"/>
  <c r="AS79" i="30"/>
  <c r="AS165" i="30" s="1"/>
  <c r="AR79" i="30"/>
  <c r="AR165" i="30" s="1"/>
  <c r="AQ79" i="30"/>
  <c r="AQ165" i="30" s="1"/>
  <c r="AP79" i="30"/>
  <c r="AP165" i="30" s="1"/>
  <c r="AO79" i="30"/>
  <c r="AO165" i="30" s="1"/>
  <c r="AN79" i="30"/>
  <c r="AN165" i="30" s="1"/>
  <c r="AM79" i="30"/>
  <c r="AM165" i="30" s="1"/>
  <c r="AL79" i="30"/>
  <c r="AL165" i="30" s="1"/>
  <c r="AK79" i="30"/>
  <c r="AK165" i="30" s="1"/>
  <c r="AJ79" i="30"/>
  <c r="AJ165" i="30" s="1"/>
  <c r="AI79" i="30"/>
  <c r="AI165" i="30" s="1"/>
  <c r="AH79" i="30"/>
  <c r="AH165" i="30" s="1"/>
  <c r="AG79" i="30"/>
  <c r="AG165" i="30" s="1"/>
  <c r="AF79" i="30"/>
  <c r="AF165" i="30" s="1"/>
  <c r="AE79" i="30"/>
  <c r="AE165" i="30" s="1"/>
  <c r="AD79" i="30"/>
  <c r="AD165" i="30" s="1"/>
  <c r="AC79" i="30"/>
  <c r="AC165" i="30" s="1"/>
  <c r="AB79" i="30"/>
  <c r="AB165" i="30" s="1"/>
  <c r="AA79" i="30"/>
  <c r="AA165" i="30" s="1"/>
  <c r="Z79" i="30"/>
  <c r="Z165" i="30" s="1"/>
  <c r="Y79" i="30"/>
  <c r="Y165" i="30" s="1"/>
  <c r="X79" i="30"/>
  <c r="X165" i="30" s="1"/>
  <c r="W79" i="30"/>
  <c r="W165" i="30" s="1"/>
  <c r="V79" i="30"/>
  <c r="V165" i="30" s="1"/>
  <c r="U79" i="30"/>
  <c r="U165" i="30" s="1"/>
  <c r="T79" i="30"/>
  <c r="T165" i="30" s="1"/>
  <c r="S79" i="30"/>
  <c r="S165" i="30" s="1"/>
  <c r="R79" i="30"/>
  <c r="R165" i="30" s="1"/>
  <c r="Q79" i="30"/>
  <c r="Q165" i="30" s="1"/>
  <c r="P79" i="30"/>
  <c r="P165" i="30" s="1"/>
  <c r="O79" i="30"/>
  <c r="O165" i="30" s="1"/>
  <c r="N79" i="30"/>
  <c r="N165" i="30" s="1"/>
  <c r="M79" i="30"/>
  <c r="M165" i="30" s="1"/>
  <c r="L79" i="30"/>
  <c r="L165" i="30" s="1"/>
  <c r="K79" i="30"/>
  <c r="K165" i="30" s="1"/>
  <c r="J79" i="30"/>
  <c r="J165" i="30" s="1"/>
  <c r="I79" i="30"/>
  <c r="I165" i="30" s="1"/>
  <c r="H79" i="30"/>
  <c r="H165" i="30" s="1"/>
  <c r="G79" i="30"/>
  <c r="G165" i="30" s="1"/>
  <c r="F79" i="30"/>
  <c r="F165" i="30" s="1"/>
  <c r="E79" i="30"/>
  <c r="E165" i="30" s="1"/>
  <c r="CF73" i="30"/>
  <c r="CF164" i="30" s="1"/>
  <c r="CE73" i="30"/>
  <c r="CE164" i="30" s="1"/>
  <c r="CD73" i="30"/>
  <c r="CD164" i="30" s="1"/>
  <c r="CC73" i="30"/>
  <c r="CC164" i="30" s="1"/>
  <c r="CB73" i="30"/>
  <c r="CB164" i="30" s="1"/>
  <c r="CA73" i="30"/>
  <c r="CA164" i="30" s="1"/>
  <c r="BZ73" i="30"/>
  <c r="BZ164" i="30" s="1"/>
  <c r="BY73" i="30"/>
  <c r="BY164" i="30" s="1"/>
  <c r="BX73" i="30"/>
  <c r="BX164" i="30" s="1"/>
  <c r="BW73" i="30"/>
  <c r="BW164" i="30" s="1"/>
  <c r="BV73" i="30"/>
  <c r="BV164" i="30" s="1"/>
  <c r="BU73" i="30"/>
  <c r="BU164" i="30" s="1"/>
  <c r="BT73" i="30"/>
  <c r="BT164" i="30" s="1"/>
  <c r="BS73" i="30"/>
  <c r="BS164" i="30" s="1"/>
  <c r="BR73" i="30"/>
  <c r="BR164" i="30" s="1"/>
  <c r="BQ73" i="30"/>
  <c r="BQ164" i="30" s="1"/>
  <c r="BP73" i="30"/>
  <c r="BP164" i="30" s="1"/>
  <c r="BO73" i="30"/>
  <c r="BO164" i="30" s="1"/>
  <c r="BN73" i="30"/>
  <c r="BN164" i="30" s="1"/>
  <c r="BM73" i="30"/>
  <c r="BM164" i="30" s="1"/>
  <c r="BL73" i="30"/>
  <c r="BL164" i="30" s="1"/>
  <c r="BK73" i="30"/>
  <c r="BK164" i="30" s="1"/>
  <c r="BJ73" i="30"/>
  <c r="BJ164" i="30" s="1"/>
  <c r="BI73" i="30"/>
  <c r="BI164" i="30" s="1"/>
  <c r="BH73" i="30"/>
  <c r="BH164" i="30" s="1"/>
  <c r="BG73" i="30"/>
  <c r="BG164" i="30" s="1"/>
  <c r="BF73" i="30"/>
  <c r="BF164" i="30" s="1"/>
  <c r="BE73" i="30"/>
  <c r="BE164" i="30" s="1"/>
  <c r="BD73" i="30"/>
  <c r="BD164" i="30" s="1"/>
  <c r="BC73" i="30"/>
  <c r="BC164" i="30" s="1"/>
  <c r="BB73" i="30"/>
  <c r="BB164" i="30" s="1"/>
  <c r="BA73" i="30"/>
  <c r="BA164" i="30" s="1"/>
  <c r="AZ73" i="30"/>
  <c r="AZ164" i="30" s="1"/>
  <c r="AY73" i="30"/>
  <c r="AY164" i="30" s="1"/>
  <c r="AX73" i="30"/>
  <c r="AX164" i="30" s="1"/>
  <c r="AW73" i="30"/>
  <c r="AW164" i="30" s="1"/>
  <c r="AV73" i="30"/>
  <c r="AV164" i="30" s="1"/>
  <c r="AU73" i="30"/>
  <c r="AU164" i="30" s="1"/>
  <c r="AT73" i="30"/>
  <c r="AT164" i="30" s="1"/>
  <c r="AS73" i="30"/>
  <c r="AS164" i="30" s="1"/>
  <c r="AR73" i="30"/>
  <c r="AR164" i="30" s="1"/>
  <c r="AQ73" i="30"/>
  <c r="AQ164" i="30" s="1"/>
  <c r="AP73" i="30"/>
  <c r="AP164" i="30" s="1"/>
  <c r="AO73" i="30"/>
  <c r="AO164" i="30" s="1"/>
  <c r="AN73" i="30"/>
  <c r="AN164" i="30" s="1"/>
  <c r="AM73" i="30"/>
  <c r="AM164" i="30" s="1"/>
  <c r="AL73" i="30"/>
  <c r="AL164" i="30" s="1"/>
  <c r="AK73" i="30"/>
  <c r="AK164" i="30" s="1"/>
  <c r="AJ73" i="30"/>
  <c r="AJ164" i="30" s="1"/>
  <c r="AI73" i="30"/>
  <c r="AI164" i="30" s="1"/>
  <c r="AH73" i="30"/>
  <c r="AH164" i="30" s="1"/>
  <c r="AG73" i="30"/>
  <c r="AG164" i="30" s="1"/>
  <c r="AF73" i="30"/>
  <c r="AF164" i="30" s="1"/>
  <c r="AE73" i="30"/>
  <c r="AE164" i="30" s="1"/>
  <c r="AD73" i="30"/>
  <c r="AD164" i="30" s="1"/>
  <c r="AC73" i="30"/>
  <c r="AC164" i="30" s="1"/>
  <c r="AB73" i="30"/>
  <c r="AB164" i="30" s="1"/>
  <c r="AA73" i="30"/>
  <c r="AA164" i="30" s="1"/>
  <c r="Z73" i="30"/>
  <c r="Z164" i="30" s="1"/>
  <c r="Y73" i="30"/>
  <c r="Y164" i="30" s="1"/>
  <c r="X73" i="30"/>
  <c r="X164" i="30" s="1"/>
  <c r="W73" i="30"/>
  <c r="W164" i="30" s="1"/>
  <c r="V73" i="30"/>
  <c r="V164" i="30" s="1"/>
  <c r="U73" i="30"/>
  <c r="U164" i="30" s="1"/>
  <c r="T73" i="30"/>
  <c r="T164" i="30" s="1"/>
  <c r="S73" i="30"/>
  <c r="S164" i="30" s="1"/>
  <c r="R73" i="30"/>
  <c r="R164" i="30" s="1"/>
  <c r="Q73" i="30"/>
  <c r="Q164" i="30" s="1"/>
  <c r="P73" i="30"/>
  <c r="P164" i="30" s="1"/>
  <c r="O73" i="30"/>
  <c r="O164" i="30" s="1"/>
  <c r="N73" i="30"/>
  <c r="N164" i="30" s="1"/>
  <c r="M73" i="30"/>
  <c r="M164" i="30" s="1"/>
  <c r="L73" i="30"/>
  <c r="L164" i="30" s="1"/>
  <c r="K73" i="30"/>
  <c r="K164" i="30" s="1"/>
  <c r="J73" i="30"/>
  <c r="J164" i="30" s="1"/>
  <c r="I73" i="30"/>
  <c r="I164" i="30" s="1"/>
  <c r="H73" i="30"/>
  <c r="H164" i="30" s="1"/>
  <c r="G73" i="30"/>
  <c r="G164" i="30" s="1"/>
  <c r="F73" i="30"/>
  <c r="F164" i="30" s="1"/>
  <c r="E73" i="30"/>
  <c r="E164" i="30" s="1"/>
  <c r="CF67" i="30"/>
  <c r="CF163" i="30" s="1"/>
  <c r="CE67" i="30"/>
  <c r="CE163" i="30" s="1"/>
  <c r="CD67" i="30"/>
  <c r="CD163" i="30" s="1"/>
  <c r="CC67" i="30"/>
  <c r="CC163" i="30" s="1"/>
  <c r="CB67" i="30"/>
  <c r="CB163" i="30" s="1"/>
  <c r="CA67" i="30"/>
  <c r="CA163" i="30" s="1"/>
  <c r="BZ67" i="30"/>
  <c r="BZ163" i="30" s="1"/>
  <c r="BY67" i="30"/>
  <c r="BY163" i="30" s="1"/>
  <c r="BX67" i="30"/>
  <c r="BX163" i="30" s="1"/>
  <c r="BW67" i="30"/>
  <c r="BW163" i="30" s="1"/>
  <c r="BV67" i="30"/>
  <c r="BV163" i="30" s="1"/>
  <c r="BU67" i="30"/>
  <c r="BU163" i="30" s="1"/>
  <c r="BT67" i="30"/>
  <c r="BT163" i="30" s="1"/>
  <c r="BS67" i="30"/>
  <c r="BS163" i="30" s="1"/>
  <c r="BR67" i="30"/>
  <c r="BR163" i="30" s="1"/>
  <c r="BQ67" i="30"/>
  <c r="BQ163" i="30" s="1"/>
  <c r="BP67" i="30"/>
  <c r="BP163" i="30" s="1"/>
  <c r="BO67" i="30"/>
  <c r="BO163" i="30" s="1"/>
  <c r="BN67" i="30"/>
  <c r="BN163" i="30" s="1"/>
  <c r="BM67" i="30"/>
  <c r="BM163" i="30" s="1"/>
  <c r="BL67" i="30"/>
  <c r="BL163" i="30" s="1"/>
  <c r="BK67" i="30"/>
  <c r="BK163" i="30" s="1"/>
  <c r="BJ67" i="30"/>
  <c r="BJ163" i="30" s="1"/>
  <c r="BI67" i="30"/>
  <c r="BI163" i="30" s="1"/>
  <c r="BH67" i="30"/>
  <c r="BH163" i="30" s="1"/>
  <c r="BG67" i="30"/>
  <c r="BG163" i="30" s="1"/>
  <c r="BF67" i="30"/>
  <c r="BF163" i="30" s="1"/>
  <c r="BE67" i="30"/>
  <c r="BE163" i="30" s="1"/>
  <c r="BD67" i="30"/>
  <c r="BD163" i="30" s="1"/>
  <c r="BC67" i="30"/>
  <c r="BC163" i="30" s="1"/>
  <c r="BB67" i="30"/>
  <c r="BB163" i="30" s="1"/>
  <c r="BA67" i="30"/>
  <c r="BA163" i="30" s="1"/>
  <c r="AZ67" i="30"/>
  <c r="AZ163" i="30" s="1"/>
  <c r="AY67" i="30"/>
  <c r="AY163" i="30" s="1"/>
  <c r="AX67" i="30"/>
  <c r="AX163" i="30" s="1"/>
  <c r="AW67" i="30"/>
  <c r="AW163" i="30" s="1"/>
  <c r="AV67" i="30"/>
  <c r="AV163" i="30" s="1"/>
  <c r="AU67" i="30"/>
  <c r="AU163" i="30" s="1"/>
  <c r="AT67" i="30"/>
  <c r="AT163" i="30" s="1"/>
  <c r="AS67" i="30"/>
  <c r="AS163" i="30" s="1"/>
  <c r="AR67" i="30"/>
  <c r="AR163" i="30" s="1"/>
  <c r="AQ67" i="30"/>
  <c r="AQ163" i="30" s="1"/>
  <c r="AP67" i="30"/>
  <c r="AP163" i="30" s="1"/>
  <c r="AO67" i="30"/>
  <c r="AO163" i="30" s="1"/>
  <c r="AN67" i="30"/>
  <c r="AN163" i="30" s="1"/>
  <c r="AM67" i="30"/>
  <c r="AM163" i="30" s="1"/>
  <c r="AL67" i="30"/>
  <c r="AL163" i="30" s="1"/>
  <c r="AK67" i="30"/>
  <c r="AK163" i="30" s="1"/>
  <c r="AJ67" i="30"/>
  <c r="AJ163" i="30" s="1"/>
  <c r="AI67" i="30"/>
  <c r="AI163" i="30" s="1"/>
  <c r="AH67" i="30"/>
  <c r="AH163" i="30" s="1"/>
  <c r="AG67" i="30"/>
  <c r="AG163" i="30" s="1"/>
  <c r="AF67" i="30"/>
  <c r="AF163" i="30" s="1"/>
  <c r="AE67" i="30"/>
  <c r="AE163" i="30" s="1"/>
  <c r="AD67" i="30"/>
  <c r="AD163" i="30" s="1"/>
  <c r="AC67" i="30"/>
  <c r="AC163" i="30" s="1"/>
  <c r="AB67" i="30"/>
  <c r="AB163" i="30" s="1"/>
  <c r="AA67" i="30"/>
  <c r="AA163" i="30" s="1"/>
  <c r="Z67" i="30"/>
  <c r="Z163" i="30" s="1"/>
  <c r="Y67" i="30"/>
  <c r="Y163" i="30" s="1"/>
  <c r="X67" i="30"/>
  <c r="X163" i="30" s="1"/>
  <c r="W67" i="30"/>
  <c r="W163" i="30" s="1"/>
  <c r="V67" i="30"/>
  <c r="V163" i="30" s="1"/>
  <c r="U67" i="30"/>
  <c r="U163" i="30" s="1"/>
  <c r="T67" i="30"/>
  <c r="T163" i="30" s="1"/>
  <c r="S67" i="30"/>
  <c r="S163" i="30" s="1"/>
  <c r="R67" i="30"/>
  <c r="R163" i="30" s="1"/>
  <c r="Q67" i="30"/>
  <c r="Q163" i="30" s="1"/>
  <c r="P67" i="30"/>
  <c r="P163" i="30" s="1"/>
  <c r="O67" i="30"/>
  <c r="O163" i="30" s="1"/>
  <c r="N67" i="30"/>
  <c r="N163" i="30" s="1"/>
  <c r="M67" i="30"/>
  <c r="M163" i="30" s="1"/>
  <c r="L67" i="30"/>
  <c r="L163" i="30" s="1"/>
  <c r="K67" i="30"/>
  <c r="K163" i="30" s="1"/>
  <c r="J67" i="30"/>
  <c r="J163" i="30" s="1"/>
  <c r="I67" i="30"/>
  <c r="I163" i="30" s="1"/>
  <c r="H67" i="30"/>
  <c r="H163" i="30" s="1"/>
  <c r="G67" i="30"/>
  <c r="G163" i="30" s="1"/>
  <c r="F67" i="30"/>
  <c r="F163" i="30" s="1"/>
  <c r="E67" i="30"/>
  <c r="E163" i="30" s="1"/>
  <c r="CF61" i="30"/>
  <c r="CF162" i="30" s="1"/>
  <c r="CF173" i="30" s="1"/>
  <c r="CE61" i="30"/>
  <c r="CE162" i="30" s="1"/>
  <c r="CE173" i="30" s="1"/>
  <c r="CD61" i="30"/>
  <c r="CD162" i="30" s="1"/>
  <c r="CC61" i="30"/>
  <c r="CC162" i="30" s="1"/>
  <c r="CB61" i="30"/>
  <c r="CB162" i="30" s="1"/>
  <c r="CA61" i="30"/>
  <c r="CA162" i="30" s="1"/>
  <c r="CA173" i="30" s="1"/>
  <c r="BZ61" i="30"/>
  <c r="BZ162" i="30" s="1"/>
  <c r="BY61" i="30"/>
  <c r="BY162" i="30" s="1"/>
  <c r="BX61" i="30"/>
  <c r="BX162" i="30" s="1"/>
  <c r="BX173" i="30" s="1"/>
  <c r="BW61" i="30"/>
  <c r="BW162" i="30" s="1"/>
  <c r="BW173" i="30" s="1"/>
  <c r="BV61" i="30"/>
  <c r="BV162" i="30" s="1"/>
  <c r="BU61" i="30"/>
  <c r="BU162" i="30" s="1"/>
  <c r="BT61" i="30"/>
  <c r="BT162" i="30" s="1"/>
  <c r="BS61" i="30"/>
  <c r="BS162" i="30" s="1"/>
  <c r="BS173" i="30" s="1"/>
  <c r="BR61" i="30"/>
  <c r="BR162" i="30" s="1"/>
  <c r="BQ61" i="30"/>
  <c r="BQ162" i="30" s="1"/>
  <c r="BP61" i="30"/>
  <c r="BP162" i="30" s="1"/>
  <c r="BP173" i="30" s="1"/>
  <c r="BO61" i="30"/>
  <c r="BO162" i="30" s="1"/>
  <c r="BO173" i="30" s="1"/>
  <c r="BN61" i="30"/>
  <c r="BN162" i="30" s="1"/>
  <c r="BM61" i="30"/>
  <c r="BM162" i="30" s="1"/>
  <c r="BL61" i="30"/>
  <c r="BL162" i="30" s="1"/>
  <c r="BK61" i="30"/>
  <c r="BK162" i="30" s="1"/>
  <c r="BK173" i="30" s="1"/>
  <c r="BJ61" i="30"/>
  <c r="BJ162" i="30" s="1"/>
  <c r="BI61" i="30"/>
  <c r="BI162" i="30" s="1"/>
  <c r="BH61" i="30"/>
  <c r="BH162" i="30" s="1"/>
  <c r="BH173" i="30" s="1"/>
  <c r="BG61" i="30"/>
  <c r="BG162" i="30" s="1"/>
  <c r="BG173" i="30" s="1"/>
  <c r="BF61" i="30"/>
  <c r="BF162" i="30" s="1"/>
  <c r="BE61" i="30"/>
  <c r="BE162" i="30" s="1"/>
  <c r="BD61" i="30"/>
  <c r="BD162" i="30" s="1"/>
  <c r="BC61" i="30"/>
  <c r="BC162" i="30" s="1"/>
  <c r="BC173" i="30" s="1"/>
  <c r="BB61" i="30"/>
  <c r="BB162" i="30" s="1"/>
  <c r="BA61" i="30"/>
  <c r="BA162" i="30" s="1"/>
  <c r="AZ61" i="30"/>
  <c r="AZ162" i="30" s="1"/>
  <c r="AZ173" i="30" s="1"/>
  <c r="AY61" i="30"/>
  <c r="AY162" i="30" s="1"/>
  <c r="AY173" i="30" s="1"/>
  <c r="AX61" i="30"/>
  <c r="AX162" i="30" s="1"/>
  <c r="AW61" i="30"/>
  <c r="AW162" i="30" s="1"/>
  <c r="AV61" i="30"/>
  <c r="AV162" i="30" s="1"/>
  <c r="AU61" i="30"/>
  <c r="AU162" i="30" s="1"/>
  <c r="AU173" i="30" s="1"/>
  <c r="AT61" i="30"/>
  <c r="AT162" i="30" s="1"/>
  <c r="AS61" i="30"/>
  <c r="AS162" i="30" s="1"/>
  <c r="AR61" i="30"/>
  <c r="AR162" i="30" s="1"/>
  <c r="AR173" i="30" s="1"/>
  <c r="AQ61" i="30"/>
  <c r="AQ162" i="30" s="1"/>
  <c r="AQ173" i="30" s="1"/>
  <c r="AP61" i="30"/>
  <c r="AP162" i="30" s="1"/>
  <c r="AO61" i="30"/>
  <c r="AO162" i="30" s="1"/>
  <c r="AN61" i="30"/>
  <c r="AN162" i="30" s="1"/>
  <c r="AM61" i="30"/>
  <c r="AM162" i="30" s="1"/>
  <c r="AM173" i="30" s="1"/>
  <c r="AL61" i="30"/>
  <c r="AL162" i="30" s="1"/>
  <c r="AK61" i="30"/>
  <c r="AK162" i="30" s="1"/>
  <c r="AJ61" i="30"/>
  <c r="AJ162" i="30" s="1"/>
  <c r="AJ173" i="30" s="1"/>
  <c r="AI61" i="30"/>
  <c r="AI162" i="30" s="1"/>
  <c r="AI173" i="30" s="1"/>
  <c r="AH61" i="30"/>
  <c r="AH162" i="30" s="1"/>
  <c r="AG61" i="30"/>
  <c r="AG162" i="30" s="1"/>
  <c r="AF61" i="30"/>
  <c r="AF162" i="30" s="1"/>
  <c r="AE61" i="30"/>
  <c r="AE162" i="30" s="1"/>
  <c r="AE173" i="30" s="1"/>
  <c r="AD61" i="30"/>
  <c r="AD162" i="30" s="1"/>
  <c r="AC61" i="30"/>
  <c r="AC162" i="30" s="1"/>
  <c r="AB61" i="30"/>
  <c r="AB162" i="30" s="1"/>
  <c r="AB173" i="30" s="1"/>
  <c r="AA61" i="30"/>
  <c r="AA162" i="30" s="1"/>
  <c r="AA173" i="30" s="1"/>
  <c r="Z61" i="30"/>
  <c r="Z162" i="30" s="1"/>
  <c r="Y61" i="30"/>
  <c r="Y162" i="30" s="1"/>
  <c r="X61" i="30"/>
  <c r="X162" i="30" s="1"/>
  <c r="W61" i="30"/>
  <c r="W162" i="30" s="1"/>
  <c r="W173" i="30" s="1"/>
  <c r="V61" i="30"/>
  <c r="V162" i="30" s="1"/>
  <c r="U61" i="30"/>
  <c r="U162" i="30" s="1"/>
  <c r="T61" i="30"/>
  <c r="T162" i="30" s="1"/>
  <c r="T173" i="30" s="1"/>
  <c r="S61" i="30"/>
  <c r="S162" i="30" s="1"/>
  <c r="S173" i="30" s="1"/>
  <c r="R61" i="30"/>
  <c r="R162" i="30" s="1"/>
  <c r="Q61" i="30"/>
  <c r="Q162" i="30" s="1"/>
  <c r="P61" i="30"/>
  <c r="P162" i="30" s="1"/>
  <c r="O61" i="30"/>
  <c r="O162" i="30" s="1"/>
  <c r="O173" i="30" s="1"/>
  <c r="N61" i="30"/>
  <c r="N162" i="30" s="1"/>
  <c r="M61" i="30"/>
  <c r="M162" i="30" s="1"/>
  <c r="L61" i="30"/>
  <c r="L162" i="30" s="1"/>
  <c r="L173" i="30" s="1"/>
  <c r="K61" i="30"/>
  <c r="K162" i="30" s="1"/>
  <c r="K173" i="30" s="1"/>
  <c r="J61" i="30"/>
  <c r="J162" i="30" s="1"/>
  <c r="I61" i="30"/>
  <c r="I162" i="30" s="1"/>
  <c r="H61" i="30"/>
  <c r="H162" i="30" s="1"/>
  <c r="G61" i="30"/>
  <c r="G162" i="30" s="1"/>
  <c r="G173" i="30" s="1"/>
  <c r="F61" i="30"/>
  <c r="F162" i="30" s="1"/>
  <c r="E61" i="30"/>
  <c r="E162" i="30" s="1"/>
  <c r="E18" i="30"/>
  <c r="F17" i="30"/>
  <c r="G17" i="30" s="1"/>
  <c r="H17" i="30" s="1"/>
  <c r="I17" i="30" s="1"/>
  <c r="J17" i="30" s="1"/>
  <c r="K17" i="30" s="1"/>
  <c r="L17" i="30" s="1"/>
  <c r="M17" i="30" s="1"/>
  <c r="N17" i="30" s="1"/>
  <c r="O17" i="30" s="1"/>
  <c r="P17" i="30" s="1"/>
  <c r="Q17" i="30" s="1"/>
  <c r="R17" i="30" s="1"/>
  <c r="S17" i="30" s="1"/>
  <c r="T17" i="30" s="1"/>
  <c r="U17" i="30" s="1"/>
  <c r="V17" i="30" s="1"/>
  <c r="W17" i="30" s="1"/>
  <c r="X17" i="30" s="1"/>
  <c r="Y17" i="30" s="1"/>
  <c r="Z17" i="30" s="1"/>
  <c r="AA17" i="30" s="1"/>
  <c r="AB17" i="30" s="1"/>
  <c r="AC17" i="30" s="1"/>
  <c r="AD17" i="30" s="1"/>
  <c r="AE17" i="30" s="1"/>
  <c r="AF17" i="30" s="1"/>
  <c r="AG17" i="30" s="1"/>
  <c r="AH17" i="30" s="1"/>
  <c r="AI17" i="30" s="1"/>
  <c r="AJ17" i="30" s="1"/>
  <c r="AK17" i="30" s="1"/>
  <c r="AL17" i="30" s="1"/>
  <c r="AM17" i="30" s="1"/>
  <c r="AN17" i="30" s="1"/>
  <c r="AO17" i="30" s="1"/>
  <c r="AP17" i="30" s="1"/>
  <c r="AQ17" i="30" s="1"/>
  <c r="AR17" i="30" s="1"/>
  <c r="AS17" i="30" s="1"/>
  <c r="AT17" i="30" s="1"/>
  <c r="AU17" i="30" s="1"/>
  <c r="AV17" i="30" s="1"/>
  <c r="AW17" i="30" s="1"/>
  <c r="AX17" i="30" s="1"/>
  <c r="AY17" i="30" s="1"/>
  <c r="AZ17" i="30" s="1"/>
  <c r="BA17" i="30" s="1"/>
  <c r="BB17" i="30" s="1"/>
  <c r="BC17" i="30" s="1"/>
  <c r="BD17" i="30" s="1"/>
  <c r="BE17" i="30" s="1"/>
  <c r="BF17" i="30" s="1"/>
  <c r="BG17" i="30" s="1"/>
  <c r="BH17" i="30" s="1"/>
  <c r="BI17" i="30" s="1"/>
  <c r="BJ17" i="30" s="1"/>
  <c r="BK17" i="30" s="1"/>
  <c r="BL17" i="30" s="1"/>
  <c r="BM17" i="30" s="1"/>
  <c r="BN17" i="30" s="1"/>
  <c r="BO17" i="30" s="1"/>
  <c r="BP17" i="30" s="1"/>
  <c r="BQ17" i="30" s="1"/>
  <c r="BR17" i="30" s="1"/>
  <c r="BS17" i="30" s="1"/>
  <c r="BT17" i="30" s="1"/>
  <c r="BU17" i="30" s="1"/>
  <c r="BV17" i="30" s="1"/>
  <c r="BW17" i="30" s="1"/>
  <c r="BX17" i="30" s="1"/>
  <c r="BY17" i="30" s="1"/>
  <c r="BZ17" i="30" s="1"/>
  <c r="CA17" i="30" s="1"/>
  <c r="CB17" i="30" s="1"/>
  <c r="CC17" i="30" s="1"/>
  <c r="CD17" i="30" s="1"/>
  <c r="CE17" i="30" s="1"/>
  <c r="CF17" i="30" s="1"/>
  <c r="F16" i="30"/>
  <c r="G16" i="30" s="1"/>
  <c r="H16" i="30" s="1"/>
  <c r="I16" i="30" s="1"/>
  <c r="J16" i="30" s="1"/>
  <c r="K16" i="30" s="1"/>
  <c r="L16" i="30" s="1"/>
  <c r="M16" i="30" s="1"/>
  <c r="N16" i="30" s="1"/>
  <c r="O16" i="30" s="1"/>
  <c r="P16" i="30" s="1"/>
  <c r="Q16" i="30" s="1"/>
  <c r="R16" i="30" s="1"/>
  <c r="S16" i="30" s="1"/>
  <c r="T16" i="30" s="1"/>
  <c r="U16" i="30" s="1"/>
  <c r="V16" i="30" s="1"/>
  <c r="W16" i="30" s="1"/>
  <c r="X16" i="30" s="1"/>
  <c r="Y16" i="30" s="1"/>
  <c r="Z16" i="30" s="1"/>
  <c r="AA16" i="30" s="1"/>
  <c r="AB16" i="30" s="1"/>
  <c r="AC16" i="30" s="1"/>
  <c r="AD16" i="30" s="1"/>
  <c r="AE16" i="30" s="1"/>
  <c r="AF16" i="30" s="1"/>
  <c r="AG16" i="30" s="1"/>
  <c r="AH16" i="30" s="1"/>
  <c r="AI16" i="30" s="1"/>
  <c r="AJ16" i="30" s="1"/>
  <c r="AK16" i="30" s="1"/>
  <c r="AL16" i="30" s="1"/>
  <c r="AM16" i="30" s="1"/>
  <c r="AN16" i="30" s="1"/>
  <c r="AO16" i="30" s="1"/>
  <c r="AP16" i="30" s="1"/>
  <c r="AQ16" i="30" s="1"/>
  <c r="AR16" i="30" s="1"/>
  <c r="AS16" i="30" s="1"/>
  <c r="AT16" i="30" s="1"/>
  <c r="AU16" i="30" s="1"/>
  <c r="AV16" i="30" s="1"/>
  <c r="AW16" i="30" s="1"/>
  <c r="AX16" i="30" s="1"/>
  <c r="AY16" i="30" s="1"/>
  <c r="AZ16" i="30" s="1"/>
  <c r="BA16" i="30" s="1"/>
  <c r="BB16" i="30" s="1"/>
  <c r="BC16" i="30" s="1"/>
  <c r="BD16" i="30" s="1"/>
  <c r="BE16" i="30" s="1"/>
  <c r="BF16" i="30" s="1"/>
  <c r="BG16" i="30" s="1"/>
  <c r="BH16" i="30" s="1"/>
  <c r="BI16" i="30" s="1"/>
  <c r="BJ16" i="30" s="1"/>
  <c r="BK16" i="30" s="1"/>
  <c r="BL16" i="30" s="1"/>
  <c r="BM16" i="30" s="1"/>
  <c r="BN16" i="30" s="1"/>
  <c r="BO16" i="30" s="1"/>
  <c r="BP16" i="30" s="1"/>
  <c r="BQ16" i="30" s="1"/>
  <c r="BR16" i="30" s="1"/>
  <c r="BS16" i="30" s="1"/>
  <c r="BT16" i="30" s="1"/>
  <c r="BU16" i="30" s="1"/>
  <c r="BV16" i="30" s="1"/>
  <c r="BW16" i="30" s="1"/>
  <c r="BX16" i="30" s="1"/>
  <c r="BY16" i="30" s="1"/>
  <c r="BZ16" i="30" s="1"/>
  <c r="CA16" i="30" s="1"/>
  <c r="CB16" i="30" s="1"/>
  <c r="CC16" i="30" s="1"/>
  <c r="CD16" i="30" s="1"/>
  <c r="CE16" i="30" s="1"/>
  <c r="CF16" i="30" s="1"/>
  <c r="F15" i="30"/>
  <c r="G15" i="30" s="1"/>
  <c r="H15" i="30" s="1"/>
  <c r="I15" i="30" s="1"/>
  <c r="J15" i="30" s="1"/>
  <c r="K15" i="30" s="1"/>
  <c r="L15" i="30" s="1"/>
  <c r="M15" i="30" s="1"/>
  <c r="N15" i="30" s="1"/>
  <c r="O15" i="30" s="1"/>
  <c r="P15" i="30" s="1"/>
  <c r="Q15" i="30" s="1"/>
  <c r="R15" i="30" s="1"/>
  <c r="S15" i="30" s="1"/>
  <c r="T15" i="30" s="1"/>
  <c r="U15" i="30" s="1"/>
  <c r="V15" i="30" s="1"/>
  <c r="W15" i="30" s="1"/>
  <c r="X15" i="30" s="1"/>
  <c r="Y15" i="30" s="1"/>
  <c r="Z15" i="30" s="1"/>
  <c r="AA15" i="30" s="1"/>
  <c r="AB15" i="30" s="1"/>
  <c r="AC15" i="30" s="1"/>
  <c r="AD15" i="30" s="1"/>
  <c r="AE15" i="30" s="1"/>
  <c r="AF15" i="30" s="1"/>
  <c r="AG15" i="30" s="1"/>
  <c r="AH15" i="30" s="1"/>
  <c r="AI15" i="30" s="1"/>
  <c r="AJ15" i="30" s="1"/>
  <c r="AK15" i="30" s="1"/>
  <c r="AL15" i="30" s="1"/>
  <c r="AM15" i="30" s="1"/>
  <c r="AN15" i="30" s="1"/>
  <c r="AO15" i="30" s="1"/>
  <c r="AP15" i="30" s="1"/>
  <c r="AQ15" i="30" s="1"/>
  <c r="AR15" i="30" s="1"/>
  <c r="AS15" i="30" s="1"/>
  <c r="AT15" i="30" s="1"/>
  <c r="AU15" i="30" s="1"/>
  <c r="AV15" i="30" s="1"/>
  <c r="AW15" i="30" s="1"/>
  <c r="AX15" i="30" s="1"/>
  <c r="AY15" i="30" s="1"/>
  <c r="AZ15" i="30" s="1"/>
  <c r="BA15" i="30" s="1"/>
  <c r="BB15" i="30" s="1"/>
  <c r="BC15" i="30" s="1"/>
  <c r="BD15" i="30" s="1"/>
  <c r="BE15" i="30" s="1"/>
  <c r="BF15" i="30" s="1"/>
  <c r="BG15" i="30" s="1"/>
  <c r="BH15" i="30" s="1"/>
  <c r="BI15" i="30" s="1"/>
  <c r="BJ15" i="30" s="1"/>
  <c r="BK15" i="30" s="1"/>
  <c r="BL15" i="30" s="1"/>
  <c r="BM15" i="30" s="1"/>
  <c r="BN15" i="30" s="1"/>
  <c r="BO15" i="30" s="1"/>
  <c r="BP15" i="30" s="1"/>
  <c r="BQ15" i="30" s="1"/>
  <c r="BR15" i="30" s="1"/>
  <c r="BS15" i="30" s="1"/>
  <c r="BT15" i="30" s="1"/>
  <c r="BU15" i="30" s="1"/>
  <c r="BV15" i="30" s="1"/>
  <c r="BW15" i="30" s="1"/>
  <c r="BX15" i="30" s="1"/>
  <c r="BY15" i="30" s="1"/>
  <c r="BZ15" i="30" s="1"/>
  <c r="CA15" i="30" s="1"/>
  <c r="CB15" i="30" s="1"/>
  <c r="CC15" i="30" s="1"/>
  <c r="CD15" i="30" s="1"/>
  <c r="CE15" i="30" s="1"/>
  <c r="CF15" i="30" s="1"/>
  <c r="F14" i="30"/>
  <c r="G14" i="30" s="1"/>
  <c r="CF12" i="30"/>
  <c r="CF32" i="30" s="1"/>
  <c r="CE12" i="30"/>
  <c r="CE32" i="30" s="1"/>
  <c r="CD12" i="30"/>
  <c r="CD32" i="30" s="1"/>
  <c r="CC12" i="30"/>
  <c r="CC32" i="30" s="1"/>
  <c r="CB12" i="30"/>
  <c r="CB32" i="30" s="1"/>
  <c r="CA12" i="30"/>
  <c r="CA32" i="30" s="1"/>
  <c r="BZ12" i="30"/>
  <c r="BZ32" i="30" s="1"/>
  <c r="BY12" i="30"/>
  <c r="BY32" i="30" s="1"/>
  <c r="BX12" i="30"/>
  <c r="BX32" i="30" s="1"/>
  <c r="BW12" i="30"/>
  <c r="BW32" i="30" s="1"/>
  <c r="BV12" i="30"/>
  <c r="BV32" i="30" s="1"/>
  <c r="BU12" i="30"/>
  <c r="BU32" i="30" s="1"/>
  <c r="BT12" i="30"/>
  <c r="BT32" i="30" s="1"/>
  <c r="BS12" i="30"/>
  <c r="BS32" i="30" s="1"/>
  <c r="BR12" i="30"/>
  <c r="BR32" i="30" s="1"/>
  <c r="BQ12" i="30"/>
  <c r="BQ32" i="30" s="1"/>
  <c r="BP12" i="30"/>
  <c r="BP32" i="30" s="1"/>
  <c r="BO12" i="30"/>
  <c r="BO32" i="30" s="1"/>
  <c r="BN12" i="30"/>
  <c r="BN32" i="30" s="1"/>
  <c r="BM12" i="30"/>
  <c r="BM32" i="30" s="1"/>
  <c r="BL12" i="30"/>
  <c r="BL32" i="30" s="1"/>
  <c r="BK12" i="30"/>
  <c r="BK32" i="30" s="1"/>
  <c r="BJ12" i="30"/>
  <c r="BJ32" i="30" s="1"/>
  <c r="BI12" i="30"/>
  <c r="BI32" i="30" s="1"/>
  <c r="BH12" i="30"/>
  <c r="BH32" i="30" s="1"/>
  <c r="BG12" i="30"/>
  <c r="BG32" i="30" s="1"/>
  <c r="BF12" i="30"/>
  <c r="BF32" i="30" s="1"/>
  <c r="BE12" i="30"/>
  <c r="BE32" i="30" s="1"/>
  <c r="BD12" i="30"/>
  <c r="BD32" i="30" s="1"/>
  <c r="BC12" i="30"/>
  <c r="BC32" i="30" s="1"/>
  <c r="BB12" i="30"/>
  <c r="BB32" i="30" s="1"/>
  <c r="BA12" i="30"/>
  <c r="BA32" i="30" s="1"/>
  <c r="AZ12" i="30"/>
  <c r="AZ32" i="30" s="1"/>
  <c r="AY12" i="30"/>
  <c r="AY32" i="30" s="1"/>
  <c r="AX12" i="30"/>
  <c r="AX32" i="30" s="1"/>
  <c r="AW12" i="30"/>
  <c r="AW32" i="30" s="1"/>
  <c r="AV12" i="30"/>
  <c r="AV32" i="30" s="1"/>
  <c r="AU12" i="30"/>
  <c r="AU32" i="30" s="1"/>
  <c r="AT12" i="30"/>
  <c r="AS12" i="30"/>
  <c r="AS32" i="30" s="1"/>
  <c r="AR12" i="30"/>
  <c r="AR32" i="30" s="1"/>
  <c r="AQ12" i="30"/>
  <c r="AQ32" i="30" s="1"/>
  <c r="AP12" i="30"/>
  <c r="AP32" i="30" s="1"/>
  <c r="AO12" i="30"/>
  <c r="AO32" i="30" s="1"/>
  <c r="AN12" i="30"/>
  <c r="AN32" i="30" s="1"/>
  <c r="AM12" i="30"/>
  <c r="AM32" i="30" s="1"/>
  <c r="AL12" i="30"/>
  <c r="AK12" i="30"/>
  <c r="AK32" i="30" s="1"/>
  <c r="AJ12" i="30"/>
  <c r="AJ32" i="30" s="1"/>
  <c r="AI12" i="30"/>
  <c r="AI32" i="30" s="1"/>
  <c r="AH12" i="30"/>
  <c r="AH32" i="30" s="1"/>
  <c r="AG12" i="30"/>
  <c r="AG32" i="30" s="1"/>
  <c r="AF12" i="30"/>
  <c r="AF32" i="30" s="1"/>
  <c r="AE12" i="30"/>
  <c r="AE32" i="30" s="1"/>
  <c r="AD12" i="30"/>
  <c r="AC12" i="30"/>
  <c r="AC32" i="30" s="1"/>
  <c r="AB12" i="30"/>
  <c r="AB32" i="30" s="1"/>
  <c r="AA12" i="30"/>
  <c r="AA32" i="30" s="1"/>
  <c r="Z12" i="30"/>
  <c r="Z32" i="30" s="1"/>
  <c r="Y12" i="30"/>
  <c r="Y32" i="30" s="1"/>
  <c r="X12" i="30"/>
  <c r="X32" i="30" s="1"/>
  <c r="W12" i="30"/>
  <c r="W32" i="30" s="1"/>
  <c r="V12" i="30"/>
  <c r="V32" i="30" s="1"/>
  <c r="U12" i="30"/>
  <c r="U32" i="30" s="1"/>
  <c r="T12" i="30"/>
  <c r="T32" i="30" s="1"/>
  <c r="S12" i="30"/>
  <c r="S32" i="30" s="1"/>
  <c r="R12" i="30"/>
  <c r="R32" i="30" s="1"/>
  <c r="Q12" i="30"/>
  <c r="Q32" i="30" s="1"/>
  <c r="P12" i="30"/>
  <c r="P32" i="30" s="1"/>
  <c r="O12" i="30"/>
  <c r="O32" i="30" s="1"/>
  <c r="N12" i="30"/>
  <c r="N32" i="30" s="1"/>
  <c r="M12" i="30"/>
  <c r="M32" i="30" s="1"/>
  <c r="L12" i="30"/>
  <c r="L32" i="30" s="1"/>
  <c r="K12" i="30"/>
  <c r="K32" i="30" s="1"/>
  <c r="J12" i="30"/>
  <c r="J32" i="30" s="1"/>
  <c r="I12" i="30"/>
  <c r="I32" i="30" s="1"/>
  <c r="H12" i="30"/>
  <c r="H32" i="30" s="1"/>
  <c r="G12" i="30"/>
  <c r="G32" i="30" s="1"/>
  <c r="F12" i="30"/>
  <c r="F32" i="30" s="1"/>
  <c r="E12" i="30"/>
  <c r="E32" i="30" s="1"/>
  <c r="E11" i="30"/>
  <c r="CF7" i="30"/>
  <c r="CE7" i="30"/>
  <c r="CD7" i="30"/>
  <c r="CC7" i="30"/>
  <c r="CB7" i="30"/>
  <c r="CA7" i="30"/>
  <c r="BZ7" i="30"/>
  <c r="BY7" i="30"/>
  <c r="BX7" i="30"/>
  <c r="BW7" i="30"/>
  <c r="BV7" i="30"/>
  <c r="BU7" i="30"/>
  <c r="BT7" i="30"/>
  <c r="BS7" i="30"/>
  <c r="BR7" i="30"/>
  <c r="BQ7" i="30"/>
  <c r="BP7" i="30"/>
  <c r="BO7" i="30"/>
  <c r="BN7" i="30"/>
  <c r="BM7" i="30"/>
  <c r="BL7" i="30"/>
  <c r="BK7" i="30"/>
  <c r="BJ7" i="30"/>
  <c r="BI7" i="30"/>
  <c r="BH7" i="30"/>
  <c r="BG7" i="30"/>
  <c r="BF7" i="30"/>
  <c r="BE7" i="30"/>
  <c r="BD7" i="30"/>
  <c r="BC7" i="30"/>
  <c r="BB7" i="30"/>
  <c r="BA7" i="30"/>
  <c r="AZ7" i="30"/>
  <c r="AY7" i="30"/>
  <c r="AX7" i="30"/>
  <c r="AW7" i="30"/>
  <c r="AV7" i="30"/>
  <c r="AU7" i="30"/>
  <c r="AT7" i="30"/>
  <c r="AS7" i="30"/>
  <c r="AR7" i="30"/>
  <c r="AQ7" i="30"/>
  <c r="AP7" i="30"/>
  <c r="AO7" i="30"/>
  <c r="AN7" i="30"/>
  <c r="AM7" i="30"/>
  <c r="AL7" i="30"/>
  <c r="AK7" i="30"/>
  <c r="AJ7" i="30"/>
  <c r="AI7" i="30"/>
  <c r="AH7" i="30"/>
  <c r="AG7" i="30"/>
  <c r="AF7" i="30"/>
  <c r="AE7" i="30"/>
  <c r="AD7" i="30"/>
  <c r="AC7" i="30"/>
  <c r="AB7" i="30"/>
  <c r="AA7" i="30"/>
  <c r="Z7" i="30"/>
  <c r="Y7" i="30"/>
  <c r="X7" i="30"/>
  <c r="W7" i="30"/>
  <c r="V7" i="30"/>
  <c r="U7" i="30"/>
  <c r="T7" i="30"/>
  <c r="S7" i="30"/>
  <c r="R7" i="30"/>
  <c r="Q7" i="30"/>
  <c r="P7" i="30"/>
  <c r="O7" i="30"/>
  <c r="N7" i="30"/>
  <c r="M7" i="30"/>
  <c r="L7" i="30"/>
  <c r="K7" i="30"/>
  <c r="J7" i="30"/>
  <c r="I7" i="30"/>
  <c r="H7" i="30"/>
  <c r="G7" i="30"/>
  <c r="F7" i="30"/>
  <c r="E7" i="30"/>
  <c r="E6" i="30"/>
  <c r="F6" i="30" s="1"/>
  <c r="G6" i="30" s="1"/>
  <c r="H6" i="30" s="1"/>
  <c r="I6" i="30" s="1"/>
  <c r="J6" i="30" s="1"/>
  <c r="K6" i="30" s="1"/>
  <c r="L6" i="30" s="1"/>
  <c r="M6" i="30" s="1"/>
  <c r="N6" i="30" s="1"/>
  <c r="O6" i="30" s="1"/>
  <c r="P6" i="30" s="1"/>
  <c r="Q6" i="30" s="1"/>
  <c r="R6" i="30" s="1"/>
  <c r="S6" i="30" s="1"/>
  <c r="T6" i="30" s="1"/>
  <c r="U6" i="30" s="1"/>
  <c r="V6" i="30" s="1"/>
  <c r="W6" i="30" s="1"/>
  <c r="X6" i="30" s="1"/>
  <c r="Y6" i="30" s="1"/>
  <c r="Z6" i="30" s="1"/>
  <c r="AA6" i="30" s="1"/>
  <c r="AB6" i="30" s="1"/>
  <c r="AC6" i="30" s="1"/>
  <c r="AD6" i="30" s="1"/>
  <c r="AE6" i="30" s="1"/>
  <c r="AF6" i="30" s="1"/>
  <c r="AG6" i="30" s="1"/>
  <c r="AH6" i="30" s="1"/>
  <c r="AI6" i="30" s="1"/>
  <c r="AJ6" i="30" s="1"/>
  <c r="AK6" i="30" s="1"/>
  <c r="AL6" i="30" s="1"/>
  <c r="AM6" i="30" s="1"/>
  <c r="AN6" i="30" s="1"/>
  <c r="AO6" i="30" s="1"/>
  <c r="AP6" i="30" s="1"/>
  <c r="AQ6" i="30" s="1"/>
  <c r="AR6" i="30" s="1"/>
  <c r="AS6" i="30" s="1"/>
  <c r="AT6" i="30" s="1"/>
  <c r="AU6" i="30" s="1"/>
  <c r="AV6" i="30" s="1"/>
  <c r="AW6" i="30" s="1"/>
  <c r="AX6" i="30" s="1"/>
  <c r="AY6" i="30" s="1"/>
  <c r="AZ6" i="30" s="1"/>
  <c r="BA6" i="30" s="1"/>
  <c r="BB6" i="30" s="1"/>
  <c r="BC6" i="30" s="1"/>
  <c r="BD6" i="30" s="1"/>
  <c r="BE6" i="30" s="1"/>
  <c r="BF6" i="30" s="1"/>
  <c r="BG6" i="30" s="1"/>
  <c r="BH6" i="30" s="1"/>
  <c r="BI6" i="30" s="1"/>
  <c r="BJ6" i="30" s="1"/>
  <c r="BK6" i="30" s="1"/>
  <c r="BL6" i="30" s="1"/>
  <c r="BM6" i="30" s="1"/>
  <c r="BN6" i="30" s="1"/>
  <c r="BO6" i="30" s="1"/>
  <c r="BP6" i="30" s="1"/>
  <c r="BQ6" i="30" s="1"/>
  <c r="BR6" i="30" s="1"/>
  <c r="BS6" i="30" s="1"/>
  <c r="BT6" i="30" s="1"/>
  <c r="BU6" i="30" s="1"/>
  <c r="BV6" i="30" s="1"/>
  <c r="BW6" i="30" s="1"/>
  <c r="BX6" i="30" s="1"/>
  <c r="BY6" i="30" s="1"/>
  <c r="BZ6" i="30" s="1"/>
  <c r="CA6" i="30" s="1"/>
  <c r="CB6" i="30" s="1"/>
  <c r="CC6" i="30" s="1"/>
  <c r="CD6" i="30" s="1"/>
  <c r="CE6" i="30" s="1"/>
  <c r="CF6" i="30" s="1"/>
  <c r="E5" i="30"/>
  <c r="F5" i="30" s="1"/>
  <c r="G5" i="30" s="1"/>
  <c r="H5" i="30" s="1"/>
  <c r="I5" i="30" s="1"/>
  <c r="J5" i="30" s="1"/>
  <c r="K5" i="30" s="1"/>
  <c r="L5" i="30" s="1"/>
  <c r="M5" i="30" s="1"/>
  <c r="N5" i="30" s="1"/>
  <c r="O5" i="30" s="1"/>
  <c r="P5" i="30" s="1"/>
  <c r="Q5" i="30" s="1"/>
  <c r="R5" i="30" s="1"/>
  <c r="S5" i="30" s="1"/>
  <c r="T5" i="30" s="1"/>
  <c r="U5" i="30" s="1"/>
  <c r="V5" i="30" s="1"/>
  <c r="W5" i="30" s="1"/>
  <c r="X5" i="30" s="1"/>
  <c r="Y5" i="30" s="1"/>
  <c r="Z5" i="30" s="1"/>
  <c r="AA5" i="30" s="1"/>
  <c r="AB5" i="30" s="1"/>
  <c r="AC5" i="30" s="1"/>
  <c r="AD5" i="30" s="1"/>
  <c r="AE5" i="30" s="1"/>
  <c r="AF5" i="30" s="1"/>
  <c r="AG5" i="30" s="1"/>
  <c r="AH5" i="30" s="1"/>
  <c r="AI5" i="30" s="1"/>
  <c r="AJ5" i="30" s="1"/>
  <c r="AK5" i="30" s="1"/>
  <c r="AL5" i="30" s="1"/>
  <c r="AM5" i="30" s="1"/>
  <c r="AN5" i="30" s="1"/>
  <c r="AO5" i="30" s="1"/>
  <c r="AP5" i="30" s="1"/>
  <c r="AQ5" i="30" s="1"/>
  <c r="AR5" i="30" s="1"/>
  <c r="AS5" i="30" s="1"/>
  <c r="AT5" i="30" s="1"/>
  <c r="AU5" i="30" s="1"/>
  <c r="AV5" i="30" s="1"/>
  <c r="AW5" i="30" s="1"/>
  <c r="AX5" i="30" s="1"/>
  <c r="AY5" i="30" s="1"/>
  <c r="AZ5" i="30" s="1"/>
  <c r="BA5" i="30" s="1"/>
  <c r="BB5" i="30" s="1"/>
  <c r="BC5" i="30" s="1"/>
  <c r="BD5" i="30" s="1"/>
  <c r="BE5" i="30" s="1"/>
  <c r="BF5" i="30" s="1"/>
  <c r="BG5" i="30" s="1"/>
  <c r="BH5" i="30" s="1"/>
  <c r="BI5" i="30" s="1"/>
  <c r="BJ5" i="30" s="1"/>
  <c r="BK5" i="30" s="1"/>
  <c r="BL5" i="30" s="1"/>
  <c r="BM5" i="30" s="1"/>
  <c r="BN5" i="30" s="1"/>
  <c r="BO5" i="30" s="1"/>
  <c r="BP5" i="30" s="1"/>
  <c r="BQ5" i="30" s="1"/>
  <c r="BR5" i="30" s="1"/>
  <c r="BS5" i="30" s="1"/>
  <c r="BT5" i="30" s="1"/>
  <c r="BU5" i="30" s="1"/>
  <c r="BV5" i="30" s="1"/>
  <c r="BW5" i="30" s="1"/>
  <c r="BX5" i="30" s="1"/>
  <c r="BY5" i="30" s="1"/>
  <c r="BZ5" i="30" s="1"/>
  <c r="CA5" i="30" s="1"/>
  <c r="CB5" i="30" s="1"/>
  <c r="CC5" i="30" s="1"/>
  <c r="CD5" i="30" s="1"/>
  <c r="CE5" i="30" s="1"/>
  <c r="CF5" i="30" s="1"/>
  <c r="E4" i="30"/>
  <c r="D219" i="29"/>
  <c r="D204" i="29"/>
  <c r="D207" i="29" s="1"/>
  <c r="D203" i="29"/>
  <c r="D206" i="29" s="1"/>
  <c r="D184" i="29"/>
  <c r="D183" i="29"/>
  <c r="D182" i="29"/>
  <c r="D181" i="29"/>
  <c r="D180" i="29"/>
  <c r="D179" i="29"/>
  <c r="D178" i="29"/>
  <c r="D177" i="29"/>
  <c r="D176" i="29"/>
  <c r="D175" i="29"/>
  <c r="D165" i="29"/>
  <c r="D164" i="29"/>
  <c r="D163" i="29"/>
  <c r="D162" i="29"/>
  <c r="CF158" i="29"/>
  <c r="CE158" i="29"/>
  <c r="CD158" i="29"/>
  <c r="CC158" i="29"/>
  <c r="CB158" i="29"/>
  <c r="CA158" i="29"/>
  <c r="BZ158" i="29"/>
  <c r="BY158" i="29"/>
  <c r="BX158" i="29"/>
  <c r="BW158" i="29"/>
  <c r="BV158" i="29"/>
  <c r="BU158" i="29"/>
  <c r="BT158" i="29"/>
  <c r="BS158" i="29"/>
  <c r="BR158" i="29"/>
  <c r="BQ158" i="29"/>
  <c r="BP158" i="29"/>
  <c r="BO158" i="29"/>
  <c r="BN158" i="29"/>
  <c r="BM158" i="29"/>
  <c r="BL158" i="29"/>
  <c r="BK158" i="29"/>
  <c r="BJ158" i="29"/>
  <c r="BI158" i="29"/>
  <c r="BH158" i="29"/>
  <c r="BG158" i="29"/>
  <c r="BF158" i="29"/>
  <c r="BE158" i="29"/>
  <c r="BD158" i="29"/>
  <c r="BC158" i="29"/>
  <c r="BB158" i="29"/>
  <c r="BA158" i="29"/>
  <c r="AZ158" i="29"/>
  <c r="AY158" i="29"/>
  <c r="AX158" i="29"/>
  <c r="AW158" i="29"/>
  <c r="AV158" i="29"/>
  <c r="AU158" i="29"/>
  <c r="AT158" i="29"/>
  <c r="AS158" i="29"/>
  <c r="AR158" i="29"/>
  <c r="AQ158" i="29"/>
  <c r="AP158" i="29"/>
  <c r="AO158" i="29"/>
  <c r="AN158" i="29"/>
  <c r="AM158" i="29"/>
  <c r="AL158" i="29"/>
  <c r="AK158" i="29"/>
  <c r="AJ158" i="29"/>
  <c r="AI158" i="29"/>
  <c r="AH158" i="29"/>
  <c r="AG158" i="29"/>
  <c r="AF158" i="29"/>
  <c r="AE158" i="29"/>
  <c r="AD158" i="29"/>
  <c r="AC158" i="29"/>
  <c r="AB158" i="29"/>
  <c r="AA158" i="29"/>
  <c r="Z158" i="29"/>
  <c r="Y158" i="29"/>
  <c r="X158" i="29"/>
  <c r="W158" i="29"/>
  <c r="V158" i="29"/>
  <c r="U158" i="29"/>
  <c r="T158" i="29"/>
  <c r="S158" i="29"/>
  <c r="R158" i="29"/>
  <c r="Q158" i="29"/>
  <c r="P158" i="29"/>
  <c r="O158" i="29"/>
  <c r="N158" i="29"/>
  <c r="M158" i="29"/>
  <c r="L158" i="29"/>
  <c r="K158" i="29"/>
  <c r="J158" i="29"/>
  <c r="I158" i="29"/>
  <c r="H158" i="29"/>
  <c r="G158" i="29"/>
  <c r="F158" i="29"/>
  <c r="E158" i="29"/>
  <c r="CF157" i="29"/>
  <c r="CE157" i="29"/>
  <c r="CD157" i="29"/>
  <c r="CC157" i="29"/>
  <c r="CB157" i="29"/>
  <c r="CA157" i="29"/>
  <c r="BZ157" i="29"/>
  <c r="BY157" i="29"/>
  <c r="BX157" i="29"/>
  <c r="BW157" i="29"/>
  <c r="BV157" i="29"/>
  <c r="BU157" i="29"/>
  <c r="BT157" i="29"/>
  <c r="BS157" i="29"/>
  <c r="BR157" i="29"/>
  <c r="BQ157" i="29"/>
  <c r="BP157" i="29"/>
  <c r="BO157" i="29"/>
  <c r="BN157" i="29"/>
  <c r="BM157" i="29"/>
  <c r="BL157" i="29"/>
  <c r="BK157" i="29"/>
  <c r="BJ157" i="29"/>
  <c r="BI157" i="29"/>
  <c r="BH157" i="29"/>
  <c r="BG157" i="29"/>
  <c r="BF157" i="29"/>
  <c r="BE157" i="29"/>
  <c r="BD157" i="29"/>
  <c r="BC157" i="29"/>
  <c r="BB157" i="29"/>
  <c r="BA157" i="29"/>
  <c r="AZ157" i="29"/>
  <c r="AY157" i="29"/>
  <c r="AX157" i="29"/>
  <c r="AW157" i="29"/>
  <c r="AV157" i="29"/>
  <c r="AU157" i="29"/>
  <c r="AT157" i="29"/>
  <c r="AS157" i="29"/>
  <c r="AR157" i="29"/>
  <c r="AQ157" i="29"/>
  <c r="AP157" i="29"/>
  <c r="AO157" i="29"/>
  <c r="AN157" i="29"/>
  <c r="AM157" i="29"/>
  <c r="AL157" i="29"/>
  <c r="AK157" i="29"/>
  <c r="AJ157" i="29"/>
  <c r="AI157" i="29"/>
  <c r="AH157" i="29"/>
  <c r="AG157" i="29"/>
  <c r="AF157" i="29"/>
  <c r="AE157" i="29"/>
  <c r="AD157" i="29"/>
  <c r="AC157" i="29"/>
  <c r="AB157" i="29"/>
  <c r="AA157" i="29"/>
  <c r="Z157" i="29"/>
  <c r="Y157" i="29"/>
  <c r="X157" i="29"/>
  <c r="W157" i="29"/>
  <c r="V157" i="29"/>
  <c r="U157" i="29"/>
  <c r="T157" i="29"/>
  <c r="S157" i="29"/>
  <c r="R157" i="29"/>
  <c r="Q157" i="29"/>
  <c r="P157" i="29"/>
  <c r="O157" i="29"/>
  <c r="N157" i="29"/>
  <c r="M157" i="29"/>
  <c r="L157" i="29"/>
  <c r="K157" i="29"/>
  <c r="J157" i="29"/>
  <c r="I157" i="29"/>
  <c r="H157" i="29"/>
  <c r="G157" i="29"/>
  <c r="F157" i="29"/>
  <c r="E157" i="29"/>
  <c r="CF156" i="29"/>
  <c r="CE156" i="29"/>
  <c r="CD156" i="29"/>
  <c r="CC156" i="29"/>
  <c r="CB156" i="29"/>
  <c r="CA156" i="29"/>
  <c r="BZ156" i="29"/>
  <c r="BY156" i="29"/>
  <c r="BX156" i="29"/>
  <c r="BW156" i="29"/>
  <c r="BV156" i="29"/>
  <c r="BU156" i="29"/>
  <c r="BT156" i="29"/>
  <c r="BS156" i="29"/>
  <c r="BR156" i="29"/>
  <c r="BQ156" i="29"/>
  <c r="BP156" i="29"/>
  <c r="BO156" i="29"/>
  <c r="BN156" i="29"/>
  <c r="BM156" i="29"/>
  <c r="BL156" i="29"/>
  <c r="BK156" i="29"/>
  <c r="BJ156" i="29"/>
  <c r="BI156" i="29"/>
  <c r="BH156" i="29"/>
  <c r="BG156" i="29"/>
  <c r="BF156" i="29"/>
  <c r="BE156" i="29"/>
  <c r="BD156" i="29"/>
  <c r="BC156" i="29"/>
  <c r="BB156" i="29"/>
  <c r="BA156" i="29"/>
  <c r="AZ156" i="29"/>
  <c r="AY156" i="29"/>
  <c r="AX156" i="29"/>
  <c r="AW156" i="29"/>
  <c r="AV156" i="29"/>
  <c r="AU156" i="29"/>
  <c r="AT156" i="29"/>
  <c r="AS156" i="29"/>
  <c r="AR156" i="29"/>
  <c r="AQ156" i="29"/>
  <c r="AP156" i="29"/>
  <c r="AO156" i="29"/>
  <c r="AN156" i="29"/>
  <c r="AM156" i="29"/>
  <c r="AL156" i="29"/>
  <c r="AK156" i="29"/>
  <c r="AJ156" i="29"/>
  <c r="AI156" i="29"/>
  <c r="AH156" i="29"/>
  <c r="AG156" i="29"/>
  <c r="AF156" i="29"/>
  <c r="AE156" i="29"/>
  <c r="AD156" i="29"/>
  <c r="AC156" i="29"/>
  <c r="AB156" i="29"/>
  <c r="AA156" i="29"/>
  <c r="Z156" i="29"/>
  <c r="Y156" i="29"/>
  <c r="X156" i="29"/>
  <c r="W156" i="29"/>
  <c r="V156" i="29"/>
  <c r="U156" i="29"/>
  <c r="T156" i="29"/>
  <c r="S156" i="29"/>
  <c r="R156" i="29"/>
  <c r="Q156" i="29"/>
  <c r="P156" i="29"/>
  <c r="O156" i="29"/>
  <c r="N156" i="29"/>
  <c r="M156" i="29"/>
  <c r="L156" i="29"/>
  <c r="K156" i="29"/>
  <c r="J156" i="29"/>
  <c r="I156" i="29"/>
  <c r="H156" i="29"/>
  <c r="G156" i="29"/>
  <c r="F156" i="29"/>
  <c r="E156" i="29"/>
  <c r="CF155" i="29"/>
  <c r="CE155" i="29"/>
  <c r="CD155" i="29"/>
  <c r="CC155" i="29"/>
  <c r="CB155" i="29"/>
  <c r="CA155" i="29"/>
  <c r="BZ155" i="29"/>
  <c r="BY155" i="29"/>
  <c r="BX155" i="29"/>
  <c r="BW155" i="29"/>
  <c r="BV155" i="29"/>
  <c r="BU155" i="29"/>
  <c r="BT155" i="29"/>
  <c r="BS155" i="29"/>
  <c r="BR155" i="29"/>
  <c r="BQ155" i="29"/>
  <c r="BP155" i="29"/>
  <c r="BO155" i="29"/>
  <c r="BN155" i="29"/>
  <c r="BM155" i="29"/>
  <c r="BL155" i="29"/>
  <c r="BK155" i="29"/>
  <c r="BJ155" i="29"/>
  <c r="BI155" i="29"/>
  <c r="BH155" i="29"/>
  <c r="BG155" i="29"/>
  <c r="BF155" i="29"/>
  <c r="BE155" i="29"/>
  <c r="BD155" i="29"/>
  <c r="BC155" i="29"/>
  <c r="BB155" i="29"/>
  <c r="BA155" i="29"/>
  <c r="AZ155" i="29"/>
  <c r="AY155" i="29"/>
  <c r="AX155" i="29"/>
  <c r="AW155" i="29"/>
  <c r="AV155" i="29"/>
  <c r="AU155" i="29"/>
  <c r="AT155" i="29"/>
  <c r="AS155" i="29"/>
  <c r="AR155" i="29"/>
  <c r="AQ155" i="29"/>
  <c r="AP155" i="29"/>
  <c r="AO155" i="29"/>
  <c r="AN155" i="29"/>
  <c r="AM155" i="29"/>
  <c r="AL155" i="29"/>
  <c r="AK155" i="29"/>
  <c r="AJ155" i="29"/>
  <c r="AI155" i="29"/>
  <c r="AH155" i="29"/>
  <c r="AG155" i="29"/>
  <c r="AF155" i="29"/>
  <c r="AE155" i="29"/>
  <c r="AD155" i="29"/>
  <c r="AC155" i="29"/>
  <c r="AB155" i="29"/>
  <c r="AA155" i="29"/>
  <c r="Z155" i="29"/>
  <c r="Y155" i="29"/>
  <c r="X155" i="29"/>
  <c r="W155" i="29"/>
  <c r="V155" i="29"/>
  <c r="U155" i="29"/>
  <c r="T155" i="29"/>
  <c r="S155" i="29"/>
  <c r="R155" i="29"/>
  <c r="Q155" i="29"/>
  <c r="P155" i="29"/>
  <c r="O155" i="29"/>
  <c r="N155" i="29"/>
  <c r="M155" i="29"/>
  <c r="L155" i="29"/>
  <c r="K155" i="29"/>
  <c r="J155" i="29"/>
  <c r="I155" i="29"/>
  <c r="H155" i="29"/>
  <c r="G155" i="29"/>
  <c r="F155" i="29"/>
  <c r="E155" i="29"/>
  <c r="CF154" i="29"/>
  <c r="CE154" i="29"/>
  <c r="CD154" i="29"/>
  <c r="CC154" i="29"/>
  <c r="CB154" i="29"/>
  <c r="CA154" i="29"/>
  <c r="BZ154" i="29"/>
  <c r="BY154" i="29"/>
  <c r="BX154" i="29"/>
  <c r="BW154" i="29"/>
  <c r="BV154" i="29"/>
  <c r="BU154" i="29"/>
  <c r="BT154" i="29"/>
  <c r="BS154" i="29"/>
  <c r="BR154" i="29"/>
  <c r="BQ154" i="29"/>
  <c r="BP154" i="29"/>
  <c r="BO154" i="29"/>
  <c r="BN154" i="29"/>
  <c r="BM154" i="29"/>
  <c r="BL154" i="29"/>
  <c r="BK154" i="29"/>
  <c r="BJ154" i="29"/>
  <c r="BI154" i="29"/>
  <c r="BH154" i="29"/>
  <c r="BG154" i="29"/>
  <c r="BF154" i="29"/>
  <c r="BE154" i="29"/>
  <c r="BD154" i="29"/>
  <c r="BC154" i="29"/>
  <c r="BB154" i="29"/>
  <c r="BA154" i="29"/>
  <c r="AZ154" i="29"/>
  <c r="AY154" i="29"/>
  <c r="AX154" i="29"/>
  <c r="AW154" i="29"/>
  <c r="AV154" i="29"/>
  <c r="AU154" i="29"/>
  <c r="AT154" i="29"/>
  <c r="AS154" i="29"/>
  <c r="AR154" i="29"/>
  <c r="AQ154" i="29"/>
  <c r="AP154" i="29"/>
  <c r="AO154" i="29"/>
  <c r="AN154" i="29"/>
  <c r="AM154" i="29"/>
  <c r="AL154" i="29"/>
  <c r="AK154" i="29"/>
  <c r="AJ154" i="29"/>
  <c r="AI154" i="29"/>
  <c r="AH154" i="29"/>
  <c r="AG154" i="29"/>
  <c r="AF154" i="29"/>
  <c r="AE154" i="29"/>
  <c r="AD154" i="29"/>
  <c r="AC154" i="29"/>
  <c r="AB154" i="29"/>
  <c r="AA154" i="29"/>
  <c r="Z154" i="29"/>
  <c r="Y154" i="29"/>
  <c r="X154" i="29"/>
  <c r="W154" i="29"/>
  <c r="V154" i="29"/>
  <c r="U154" i="29"/>
  <c r="T154" i="29"/>
  <c r="S154" i="29"/>
  <c r="R154" i="29"/>
  <c r="Q154" i="29"/>
  <c r="P154" i="29"/>
  <c r="O154" i="29"/>
  <c r="N154" i="29"/>
  <c r="M154" i="29"/>
  <c r="L154" i="29"/>
  <c r="K154" i="29"/>
  <c r="J154" i="29"/>
  <c r="I154" i="29"/>
  <c r="H154" i="29"/>
  <c r="G154" i="29"/>
  <c r="F154" i="29"/>
  <c r="E154" i="29"/>
  <c r="CF153" i="29"/>
  <c r="CE153" i="29"/>
  <c r="CD153" i="29"/>
  <c r="CC153" i="29"/>
  <c r="CB153" i="29"/>
  <c r="CA153" i="29"/>
  <c r="BZ153" i="29"/>
  <c r="BY153" i="29"/>
  <c r="BX153" i="29"/>
  <c r="BW153" i="29"/>
  <c r="BV153" i="29"/>
  <c r="BU153" i="29"/>
  <c r="BT153" i="29"/>
  <c r="BS153" i="29"/>
  <c r="BR153" i="29"/>
  <c r="BQ153" i="29"/>
  <c r="BP153" i="29"/>
  <c r="BO153" i="29"/>
  <c r="BN153" i="29"/>
  <c r="BM153" i="29"/>
  <c r="BL153" i="29"/>
  <c r="BK153" i="29"/>
  <c r="BJ153" i="29"/>
  <c r="BI153" i="29"/>
  <c r="BH153" i="29"/>
  <c r="BG153" i="29"/>
  <c r="BF153" i="29"/>
  <c r="BE153" i="29"/>
  <c r="BD153" i="29"/>
  <c r="BC153" i="29"/>
  <c r="BB153" i="29"/>
  <c r="BA153" i="29"/>
  <c r="AZ153" i="29"/>
  <c r="AY153" i="29"/>
  <c r="AX153" i="29"/>
  <c r="AW153" i="29"/>
  <c r="AV153" i="29"/>
  <c r="AU153" i="29"/>
  <c r="AT153" i="29"/>
  <c r="AS153" i="29"/>
  <c r="AR153" i="29"/>
  <c r="AQ153" i="29"/>
  <c r="AP153" i="29"/>
  <c r="AO153" i="29"/>
  <c r="AN153" i="29"/>
  <c r="AM153" i="29"/>
  <c r="AL153" i="29"/>
  <c r="AK153" i="29"/>
  <c r="AJ153" i="29"/>
  <c r="AI153" i="29"/>
  <c r="AH153" i="29"/>
  <c r="AG153" i="29"/>
  <c r="AF153" i="29"/>
  <c r="AE153" i="29"/>
  <c r="AD153" i="29"/>
  <c r="AC153" i="29"/>
  <c r="AB153" i="29"/>
  <c r="AA153" i="29"/>
  <c r="Z153" i="29"/>
  <c r="Y153" i="29"/>
  <c r="X153" i="29"/>
  <c r="W153" i="29"/>
  <c r="V153" i="29"/>
  <c r="U153" i="29"/>
  <c r="T153" i="29"/>
  <c r="S153" i="29"/>
  <c r="R153" i="29"/>
  <c r="Q153" i="29"/>
  <c r="P153" i="29"/>
  <c r="O153" i="29"/>
  <c r="N153" i="29"/>
  <c r="M153" i="29"/>
  <c r="L153" i="29"/>
  <c r="K153" i="29"/>
  <c r="J153" i="29"/>
  <c r="I153" i="29"/>
  <c r="H153" i="29"/>
  <c r="G153" i="29"/>
  <c r="F153" i="29"/>
  <c r="E153" i="29"/>
  <c r="CF152" i="29"/>
  <c r="CE152" i="29"/>
  <c r="CD152" i="29"/>
  <c r="CC152" i="29"/>
  <c r="CB152" i="29"/>
  <c r="CA152" i="29"/>
  <c r="BZ152" i="29"/>
  <c r="BY152" i="29"/>
  <c r="BX152" i="29"/>
  <c r="BW152" i="29"/>
  <c r="BV152" i="29"/>
  <c r="BU152" i="29"/>
  <c r="BT152" i="29"/>
  <c r="BS152" i="29"/>
  <c r="BR152" i="29"/>
  <c r="BQ152" i="29"/>
  <c r="BP152" i="29"/>
  <c r="BO152" i="29"/>
  <c r="BN152" i="29"/>
  <c r="BM152" i="29"/>
  <c r="BL152" i="29"/>
  <c r="BK152" i="29"/>
  <c r="BJ152" i="29"/>
  <c r="BI152" i="29"/>
  <c r="BH152" i="29"/>
  <c r="BG152" i="29"/>
  <c r="BF152" i="29"/>
  <c r="BE152" i="29"/>
  <c r="BD152" i="29"/>
  <c r="BC152" i="29"/>
  <c r="BB152" i="29"/>
  <c r="BA152" i="29"/>
  <c r="AZ152" i="29"/>
  <c r="AY152" i="29"/>
  <c r="AX152" i="29"/>
  <c r="AW152" i="29"/>
  <c r="AV152" i="29"/>
  <c r="AU152" i="29"/>
  <c r="AT152" i="29"/>
  <c r="AS152" i="29"/>
  <c r="AR152" i="29"/>
  <c r="AQ152" i="29"/>
  <c r="AP152" i="29"/>
  <c r="AO152" i="29"/>
  <c r="AN152" i="29"/>
  <c r="AM152" i="29"/>
  <c r="AL152" i="29"/>
  <c r="AK152" i="29"/>
  <c r="AJ152" i="29"/>
  <c r="AI152" i="29"/>
  <c r="AH152" i="29"/>
  <c r="AG152" i="29"/>
  <c r="AF152" i="29"/>
  <c r="AE152" i="29"/>
  <c r="AD152" i="29"/>
  <c r="AC152" i="29"/>
  <c r="AB152" i="29"/>
  <c r="AA152" i="29"/>
  <c r="Z152" i="29"/>
  <c r="Y152" i="29"/>
  <c r="X152" i="29"/>
  <c r="W152" i="29"/>
  <c r="V152" i="29"/>
  <c r="U152" i="29"/>
  <c r="T152" i="29"/>
  <c r="S152" i="29"/>
  <c r="R152" i="29"/>
  <c r="Q152" i="29"/>
  <c r="P152" i="29"/>
  <c r="O152" i="29"/>
  <c r="N152" i="29"/>
  <c r="M152" i="29"/>
  <c r="L152" i="29"/>
  <c r="K152" i="29"/>
  <c r="J152" i="29"/>
  <c r="I152" i="29"/>
  <c r="H152" i="29"/>
  <c r="G152" i="29"/>
  <c r="F152" i="29"/>
  <c r="E152" i="29"/>
  <c r="D152" i="29"/>
  <c r="CF151" i="29"/>
  <c r="CE151" i="29"/>
  <c r="CD151" i="29"/>
  <c r="CC151" i="29"/>
  <c r="CB151" i="29"/>
  <c r="CA151" i="29"/>
  <c r="BZ151" i="29"/>
  <c r="BY151" i="29"/>
  <c r="BX151" i="29"/>
  <c r="BW151" i="29"/>
  <c r="BV151" i="29"/>
  <c r="BU151" i="29"/>
  <c r="BT151" i="29"/>
  <c r="BS151" i="29"/>
  <c r="BR151" i="29"/>
  <c r="BQ151" i="29"/>
  <c r="BP151" i="29"/>
  <c r="BO151" i="29"/>
  <c r="BN151" i="29"/>
  <c r="BM151" i="29"/>
  <c r="BL151" i="29"/>
  <c r="BK151" i="29"/>
  <c r="BJ151" i="29"/>
  <c r="BI151" i="29"/>
  <c r="BH151" i="29"/>
  <c r="BG151" i="29"/>
  <c r="BF151" i="29"/>
  <c r="BE151" i="29"/>
  <c r="BD151" i="29"/>
  <c r="BC151" i="29"/>
  <c r="BB151" i="29"/>
  <c r="BA151" i="29"/>
  <c r="AZ151" i="29"/>
  <c r="AY151" i="29"/>
  <c r="AX151" i="29"/>
  <c r="AW151" i="29"/>
  <c r="AV151" i="29"/>
  <c r="AU151" i="29"/>
  <c r="AT151" i="29"/>
  <c r="AS151" i="29"/>
  <c r="AR151" i="29"/>
  <c r="AQ151" i="29"/>
  <c r="AP151" i="29"/>
  <c r="AO151" i="29"/>
  <c r="AN151" i="29"/>
  <c r="AM151" i="29"/>
  <c r="AL151" i="29"/>
  <c r="AK151" i="29"/>
  <c r="AJ151" i="29"/>
  <c r="AI151" i="29"/>
  <c r="AH151" i="29"/>
  <c r="AG151" i="29"/>
  <c r="AF151" i="29"/>
  <c r="AE151" i="29"/>
  <c r="AD151" i="29"/>
  <c r="AC151" i="29"/>
  <c r="AB151" i="29"/>
  <c r="AA151" i="29"/>
  <c r="Z151" i="29"/>
  <c r="Y151" i="29"/>
  <c r="X151" i="29"/>
  <c r="W151" i="29"/>
  <c r="V151" i="29"/>
  <c r="U151" i="29"/>
  <c r="T151" i="29"/>
  <c r="S151" i="29"/>
  <c r="R151" i="29"/>
  <c r="Q151" i="29"/>
  <c r="P151" i="29"/>
  <c r="O151" i="29"/>
  <c r="N151" i="29"/>
  <c r="M151" i="29"/>
  <c r="L151" i="29"/>
  <c r="K151" i="29"/>
  <c r="J151" i="29"/>
  <c r="I151" i="29"/>
  <c r="H151" i="29"/>
  <c r="G151" i="29"/>
  <c r="F151" i="29"/>
  <c r="E151" i="29"/>
  <c r="D151" i="29"/>
  <c r="CF150" i="29"/>
  <c r="CE150" i="29"/>
  <c r="CD150" i="29"/>
  <c r="CC150" i="29"/>
  <c r="CB150" i="29"/>
  <c r="CA150" i="29"/>
  <c r="BZ150" i="29"/>
  <c r="BY150" i="29"/>
  <c r="BX150" i="29"/>
  <c r="BW150" i="29"/>
  <c r="BV150" i="29"/>
  <c r="BU150" i="29"/>
  <c r="BT150" i="29"/>
  <c r="BS150" i="29"/>
  <c r="BR150" i="29"/>
  <c r="BQ150" i="29"/>
  <c r="BP150" i="29"/>
  <c r="BO150" i="29"/>
  <c r="BN150" i="29"/>
  <c r="BM150" i="29"/>
  <c r="BL150" i="29"/>
  <c r="BK150" i="29"/>
  <c r="BJ150" i="29"/>
  <c r="BI150" i="29"/>
  <c r="BH150" i="29"/>
  <c r="BG150" i="29"/>
  <c r="BF150" i="29"/>
  <c r="BE150" i="29"/>
  <c r="BD150" i="29"/>
  <c r="BC150" i="29"/>
  <c r="BB150" i="29"/>
  <c r="BA150" i="29"/>
  <c r="AZ150" i="29"/>
  <c r="AY150" i="29"/>
  <c r="AX150" i="29"/>
  <c r="AW150" i="29"/>
  <c r="AV150" i="29"/>
  <c r="AU150" i="29"/>
  <c r="AT150" i="29"/>
  <c r="AS150" i="29"/>
  <c r="AR150" i="29"/>
  <c r="AQ150" i="29"/>
  <c r="AP150" i="29"/>
  <c r="AO150" i="29"/>
  <c r="AN150" i="29"/>
  <c r="AM150" i="29"/>
  <c r="AL150" i="29"/>
  <c r="AK150" i="29"/>
  <c r="AJ150" i="29"/>
  <c r="AI150" i="29"/>
  <c r="AH150" i="29"/>
  <c r="AG150" i="29"/>
  <c r="AF150" i="29"/>
  <c r="AE150" i="29"/>
  <c r="AD150" i="29"/>
  <c r="AC150" i="29"/>
  <c r="AB150" i="29"/>
  <c r="AA150" i="29"/>
  <c r="Z150" i="29"/>
  <c r="Y150" i="29"/>
  <c r="X150" i="29"/>
  <c r="W150" i="29"/>
  <c r="V150" i="29"/>
  <c r="U150" i="29"/>
  <c r="T150" i="29"/>
  <c r="S150" i="29"/>
  <c r="R150" i="29"/>
  <c r="Q150" i="29"/>
  <c r="P150" i="29"/>
  <c r="O150" i="29"/>
  <c r="N150" i="29"/>
  <c r="M150" i="29"/>
  <c r="L150" i="29"/>
  <c r="K150" i="29"/>
  <c r="J150" i="29"/>
  <c r="I150" i="29"/>
  <c r="H150" i="29"/>
  <c r="G150" i="29"/>
  <c r="F150" i="29"/>
  <c r="E150" i="29"/>
  <c r="D150" i="29"/>
  <c r="CF149" i="29"/>
  <c r="CE149" i="29"/>
  <c r="CD149" i="29"/>
  <c r="CC149" i="29"/>
  <c r="CB149" i="29"/>
  <c r="CA149" i="29"/>
  <c r="BZ149" i="29"/>
  <c r="BY149" i="29"/>
  <c r="BX149" i="29"/>
  <c r="BW149" i="29"/>
  <c r="BV149" i="29"/>
  <c r="BU149" i="29"/>
  <c r="BT149" i="29"/>
  <c r="BS149" i="29"/>
  <c r="BR149" i="29"/>
  <c r="BQ149" i="29"/>
  <c r="BP149" i="29"/>
  <c r="BO149" i="29"/>
  <c r="BN149" i="29"/>
  <c r="BM149" i="29"/>
  <c r="BL149" i="29"/>
  <c r="BK149" i="29"/>
  <c r="BJ149" i="29"/>
  <c r="BI149" i="29"/>
  <c r="BH149" i="29"/>
  <c r="BG149" i="29"/>
  <c r="BF149" i="29"/>
  <c r="BE149" i="29"/>
  <c r="BD149" i="29"/>
  <c r="BC149" i="29"/>
  <c r="BB149" i="29"/>
  <c r="BA149" i="29"/>
  <c r="AZ149" i="29"/>
  <c r="AY149" i="29"/>
  <c r="AX149" i="29"/>
  <c r="AW149" i="29"/>
  <c r="AV149" i="29"/>
  <c r="AU149" i="29"/>
  <c r="AT149" i="29"/>
  <c r="AS149" i="29"/>
  <c r="AR149" i="29"/>
  <c r="AQ149" i="29"/>
  <c r="AP149" i="29"/>
  <c r="AO149" i="29"/>
  <c r="AN149" i="29"/>
  <c r="AM149" i="29"/>
  <c r="AL149" i="29"/>
  <c r="AK149" i="29"/>
  <c r="AJ149" i="29"/>
  <c r="AI149" i="29"/>
  <c r="AH149" i="29"/>
  <c r="AG149" i="29"/>
  <c r="AF149" i="29"/>
  <c r="AE149" i="29"/>
  <c r="AD149" i="29"/>
  <c r="AC149" i="29"/>
  <c r="AB149" i="29"/>
  <c r="AA149" i="29"/>
  <c r="Z149" i="29"/>
  <c r="Y149" i="29"/>
  <c r="X149" i="29"/>
  <c r="W149" i="29"/>
  <c r="V149" i="29"/>
  <c r="U149" i="29"/>
  <c r="T149" i="29"/>
  <c r="S149" i="29"/>
  <c r="R149" i="29"/>
  <c r="Q149" i="29"/>
  <c r="P149" i="29"/>
  <c r="O149" i="29"/>
  <c r="N149" i="29"/>
  <c r="M149" i="29"/>
  <c r="L149" i="29"/>
  <c r="K149" i="29"/>
  <c r="J149" i="29"/>
  <c r="I149" i="29"/>
  <c r="H149" i="29"/>
  <c r="G149" i="29"/>
  <c r="F149" i="29"/>
  <c r="E149" i="29"/>
  <c r="D149" i="29"/>
  <c r="CF145" i="29"/>
  <c r="CE145" i="29"/>
  <c r="CD145" i="29"/>
  <c r="CC145" i="29"/>
  <c r="CB145" i="29"/>
  <c r="CA145" i="29"/>
  <c r="BZ145" i="29"/>
  <c r="BY145" i="29"/>
  <c r="BX145" i="29"/>
  <c r="BW145" i="29"/>
  <c r="BV145" i="29"/>
  <c r="BU145" i="29"/>
  <c r="BT145" i="29"/>
  <c r="BS145" i="29"/>
  <c r="BR145" i="29"/>
  <c r="BQ145" i="29"/>
  <c r="BP145" i="29"/>
  <c r="BO145" i="29"/>
  <c r="BN145" i="29"/>
  <c r="BM145" i="29"/>
  <c r="BL145" i="29"/>
  <c r="BK145" i="29"/>
  <c r="BJ145" i="29"/>
  <c r="BI145" i="29"/>
  <c r="BH145" i="29"/>
  <c r="BG145" i="29"/>
  <c r="BF145" i="29"/>
  <c r="BE145" i="29"/>
  <c r="BD145" i="29"/>
  <c r="BC145" i="29"/>
  <c r="BB145" i="29"/>
  <c r="BA145" i="29"/>
  <c r="AZ145" i="29"/>
  <c r="AY145" i="29"/>
  <c r="AX145" i="29"/>
  <c r="AW145" i="29"/>
  <c r="AV145" i="29"/>
  <c r="AU145" i="29"/>
  <c r="AT145" i="29"/>
  <c r="AS145" i="29"/>
  <c r="AR145" i="29"/>
  <c r="AQ145" i="29"/>
  <c r="AP145" i="29"/>
  <c r="AO145" i="29"/>
  <c r="AN145" i="29"/>
  <c r="AM145" i="29"/>
  <c r="AL145" i="29"/>
  <c r="AK145" i="29"/>
  <c r="AJ145" i="29"/>
  <c r="AI145" i="29"/>
  <c r="AH145" i="29"/>
  <c r="AG145" i="29"/>
  <c r="AF145" i="29"/>
  <c r="AE145" i="29"/>
  <c r="AD145" i="29"/>
  <c r="AC145" i="29"/>
  <c r="AB145" i="29"/>
  <c r="AA145" i="29"/>
  <c r="Z145" i="29"/>
  <c r="Y145" i="29"/>
  <c r="X145" i="29"/>
  <c r="W145" i="29"/>
  <c r="V145" i="29"/>
  <c r="U145" i="29"/>
  <c r="T145" i="29"/>
  <c r="S145" i="29"/>
  <c r="R145" i="29"/>
  <c r="Q145" i="29"/>
  <c r="P145" i="29"/>
  <c r="O145" i="29"/>
  <c r="N145" i="29"/>
  <c r="M145" i="29"/>
  <c r="L145" i="29"/>
  <c r="K145" i="29"/>
  <c r="J145" i="29"/>
  <c r="I145" i="29"/>
  <c r="H145" i="29"/>
  <c r="G145" i="29"/>
  <c r="F145" i="29"/>
  <c r="E145" i="29"/>
  <c r="CF144" i="29"/>
  <c r="CE144" i="29"/>
  <c r="CD144" i="29"/>
  <c r="CC144" i="29"/>
  <c r="CB144" i="29"/>
  <c r="CA144" i="29"/>
  <c r="BZ144" i="29"/>
  <c r="BY144" i="29"/>
  <c r="BX144" i="29"/>
  <c r="BW144" i="29"/>
  <c r="BV144" i="29"/>
  <c r="BU144" i="29"/>
  <c r="BT144" i="29"/>
  <c r="BS144" i="29"/>
  <c r="BR144" i="29"/>
  <c r="BQ144" i="29"/>
  <c r="BP144" i="29"/>
  <c r="BO144" i="29"/>
  <c r="BN144" i="29"/>
  <c r="BM144" i="29"/>
  <c r="BL144" i="29"/>
  <c r="BK144" i="29"/>
  <c r="BJ144" i="29"/>
  <c r="BI144" i="29"/>
  <c r="BH144" i="29"/>
  <c r="BG144" i="29"/>
  <c r="BF144" i="29"/>
  <c r="BE144" i="29"/>
  <c r="BD144" i="29"/>
  <c r="BC144" i="29"/>
  <c r="BB144" i="29"/>
  <c r="BA144" i="29"/>
  <c r="AZ144" i="29"/>
  <c r="AY144" i="29"/>
  <c r="AX144" i="29"/>
  <c r="AW144" i="29"/>
  <c r="AV144" i="29"/>
  <c r="AU144" i="29"/>
  <c r="AT144" i="29"/>
  <c r="AS144" i="29"/>
  <c r="AR144" i="29"/>
  <c r="AQ144" i="29"/>
  <c r="AP144" i="29"/>
  <c r="AO144" i="29"/>
  <c r="AN144" i="29"/>
  <c r="AM144" i="29"/>
  <c r="AL144" i="29"/>
  <c r="AK144" i="29"/>
  <c r="AJ144" i="29"/>
  <c r="AI144" i="29"/>
  <c r="AH144" i="29"/>
  <c r="AG144" i="29"/>
  <c r="AF144" i="29"/>
  <c r="AE144" i="29"/>
  <c r="AD144" i="29"/>
  <c r="AC144" i="29"/>
  <c r="AB144" i="29"/>
  <c r="AA144" i="29"/>
  <c r="Z144" i="29"/>
  <c r="Y144" i="29"/>
  <c r="X144" i="29"/>
  <c r="W144" i="29"/>
  <c r="V144" i="29"/>
  <c r="U144" i="29"/>
  <c r="T144" i="29"/>
  <c r="S144" i="29"/>
  <c r="R144" i="29"/>
  <c r="Q144" i="29"/>
  <c r="P144" i="29"/>
  <c r="O144" i="29"/>
  <c r="N144" i="29"/>
  <c r="M144" i="29"/>
  <c r="L144" i="29"/>
  <c r="K144" i="29"/>
  <c r="J144" i="29"/>
  <c r="I144" i="29"/>
  <c r="H144" i="29"/>
  <c r="G144" i="29"/>
  <c r="F144" i="29"/>
  <c r="E144" i="29"/>
  <c r="CF143" i="29"/>
  <c r="CE143" i="29"/>
  <c r="CD143" i="29"/>
  <c r="CC143" i="29"/>
  <c r="CB143" i="29"/>
  <c r="CA143" i="29"/>
  <c r="BZ143" i="29"/>
  <c r="BY143" i="29"/>
  <c r="BX143" i="29"/>
  <c r="BW143" i="29"/>
  <c r="BV143" i="29"/>
  <c r="BU143" i="29"/>
  <c r="BT143" i="29"/>
  <c r="BS143" i="29"/>
  <c r="BR143" i="29"/>
  <c r="BQ143" i="29"/>
  <c r="BP143" i="29"/>
  <c r="BO143" i="29"/>
  <c r="BN143" i="29"/>
  <c r="BM143" i="29"/>
  <c r="BL143" i="29"/>
  <c r="BK143" i="29"/>
  <c r="BJ143" i="29"/>
  <c r="BI143" i="29"/>
  <c r="BH143" i="29"/>
  <c r="BG143" i="29"/>
  <c r="BF143" i="29"/>
  <c r="BE143" i="29"/>
  <c r="BD143" i="29"/>
  <c r="BC143" i="29"/>
  <c r="BB143" i="29"/>
  <c r="BA143" i="29"/>
  <c r="AZ143" i="29"/>
  <c r="AY143" i="29"/>
  <c r="AX143" i="29"/>
  <c r="AW143" i="29"/>
  <c r="AV143" i="29"/>
  <c r="AU143" i="29"/>
  <c r="AT143" i="29"/>
  <c r="AS143" i="29"/>
  <c r="AR143" i="29"/>
  <c r="AQ143" i="29"/>
  <c r="AP143" i="29"/>
  <c r="AO143" i="29"/>
  <c r="AN143" i="29"/>
  <c r="AM143" i="29"/>
  <c r="AL143" i="29"/>
  <c r="AK143" i="29"/>
  <c r="AJ143" i="29"/>
  <c r="AI143" i="29"/>
  <c r="AH143" i="29"/>
  <c r="AG143" i="29"/>
  <c r="AF143" i="29"/>
  <c r="AE143" i="29"/>
  <c r="AD143" i="29"/>
  <c r="AC143" i="29"/>
  <c r="AB143" i="29"/>
  <c r="AA143" i="29"/>
  <c r="Z143" i="29"/>
  <c r="Y143" i="29"/>
  <c r="X143" i="29"/>
  <c r="W143" i="29"/>
  <c r="V143" i="29"/>
  <c r="U143" i="29"/>
  <c r="T143" i="29"/>
  <c r="S143" i="29"/>
  <c r="R143" i="29"/>
  <c r="Q143" i="29"/>
  <c r="P143" i="29"/>
  <c r="O143" i="29"/>
  <c r="N143" i="29"/>
  <c r="M143" i="29"/>
  <c r="L143" i="29"/>
  <c r="K143" i="29"/>
  <c r="J143" i="29"/>
  <c r="I143" i="29"/>
  <c r="H143" i="29"/>
  <c r="G143" i="29"/>
  <c r="F143" i="29"/>
  <c r="E143" i="29"/>
  <c r="CF142" i="29"/>
  <c r="CE142" i="29"/>
  <c r="CD142" i="29"/>
  <c r="CC142" i="29"/>
  <c r="CB142" i="29"/>
  <c r="CA142" i="29"/>
  <c r="BZ142" i="29"/>
  <c r="BY142" i="29"/>
  <c r="BX142" i="29"/>
  <c r="BW142" i="29"/>
  <c r="BV142" i="29"/>
  <c r="BU142" i="29"/>
  <c r="BT142" i="29"/>
  <c r="BS142" i="29"/>
  <c r="BR142" i="29"/>
  <c r="BQ142" i="29"/>
  <c r="BP142" i="29"/>
  <c r="BO142" i="29"/>
  <c r="BN142" i="29"/>
  <c r="BM142" i="29"/>
  <c r="BL142" i="29"/>
  <c r="BK142" i="29"/>
  <c r="BJ142" i="29"/>
  <c r="BI142" i="29"/>
  <c r="BH142" i="29"/>
  <c r="BG142" i="29"/>
  <c r="BF142" i="29"/>
  <c r="BE142" i="29"/>
  <c r="BD142" i="29"/>
  <c r="BC142" i="29"/>
  <c r="BB142" i="29"/>
  <c r="BA142" i="29"/>
  <c r="AZ142" i="29"/>
  <c r="AY142" i="29"/>
  <c r="AX142" i="29"/>
  <c r="AW142" i="29"/>
  <c r="AV142" i="29"/>
  <c r="AU142" i="29"/>
  <c r="AT142" i="29"/>
  <c r="AS142" i="29"/>
  <c r="AR142" i="29"/>
  <c r="AQ142" i="29"/>
  <c r="AP142" i="29"/>
  <c r="AO142" i="29"/>
  <c r="AN142" i="29"/>
  <c r="AM142" i="29"/>
  <c r="AL142" i="29"/>
  <c r="AK142" i="29"/>
  <c r="AJ142" i="29"/>
  <c r="AI142" i="29"/>
  <c r="AH142" i="29"/>
  <c r="AG142" i="29"/>
  <c r="AF142" i="29"/>
  <c r="AE142" i="29"/>
  <c r="AD142" i="29"/>
  <c r="AC142" i="29"/>
  <c r="AB142" i="29"/>
  <c r="AA142" i="29"/>
  <c r="Z142" i="29"/>
  <c r="Y142" i="29"/>
  <c r="X142" i="29"/>
  <c r="W142" i="29"/>
  <c r="V142" i="29"/>
  <c r="U142" i="29"/>
  <c r="T142" i="29"/>
  <c r="S142" i="29"/>
  <c r="R142" i="29"/>
  <c r="Q142" i="29"/>
  <c r="P142" i="29"/>
  <c r="O142" i="29"/>
  <c r="N142" i="29"/>
  <c r="M142" i="29"/>
  <c r="L142" i="29"/>
  <c r="K142" i="29"/>
  <c r="J142" i="29"/>
  <c r="I142" i="29"/>
  <c r="H142" i="29"/>
  <c r="G142" i="29"/>
  <c r="F142" i="29"/>
  <c r="E142" i="29"/>
  <c r="CF141" i="29"/>
  <c r="CE141" i="29"/>
  <c r="CD141" i="29"/>
  <c r="CC141" i="29"/>
  <c r="CB141" i="29"/>
  <c r="CA141" i="29"/>
  <c r="BZ141" i="29"/>
  <c r="BY141" i="29"/>
  <c r="BX141" i="29"/>
  <c r="BW141" i="29"/>
  <c r="BV141" i="29"/>
  <c r="BU141" i="29"/>
  <c r="BT141" i="29"/>
  <c r="BS141" i="29"/>
  <c r="BR141" i="29"/>
  <c r="BQ141" i="29"/>
  <c r="BP141" i="29"/>
  <c r="BO141" i="29"/>
  <c r="BN141" i="29"/>
  <c r="BM141" i="29"/>
  <c r="BL141" i="29"/>
  <c r="BK141" i="29"/>
  <c r="BJ141" i="29"/>
  <c r="BI141" i="29"/>
  <c r="BH141" i="29"/>
  <c r="BG141" i="29"/>
  <c r="BF141" i="29"/>
  <c r="BE141" i="29"/>
  <c r="BD141" i="29"/>
  <c r="BC141" i="29"/>
  <c r="BB141" i="29"/>
  <c r="BA141" i="29"/>
  <c r="AZ141" i="29"/>
  <c r="AY141" i="29"/>
  <c r="AX141" i="29"/>
  <c r="AW141" i="29"/>
  <c r="AV141" i="29"/>
  <c r="AU141" i="29"/>
  <c r="AT141" i="29"/>
  <c r="AS141" i="29"/>
  <c r="AR141" i="29"/>
  <c r="AQ141" i="29"/>
  <c r="AP141" i="29"/>
  <c r="AO141" i="29"/>
  <c r="AN141" i="29"/>
  <c r="AM141" i="29"/>
  <c r="AL141" i="29"/>
  <c r="AK141" i="29"/>
  <c r="AJ141" i="29"/>
  <c r="AI141" i="29"/>
  <c r="AH141" i="29"/>
  <c r="AG141" i="29"/>
  <c r="AF141" i="29"/>
  <c r="AE141" i="29"/>
  <c r="AD141" i="29"/>
  <c r="AC141" i="29"/>
  <c r="AB141" i="29"/>
  <c r="AA141" i="29"/>
  <c r="Z141" i="29"/>
  <c r="Y141" i="29"/>
  <c r="X141" i="29"/>
  <c r="W141" i="29"/>
  <c r="V141" i="29"/>
  <c r="U141" i="29"/>
  <c r="T141" i="29"/>
  <c r="S141" i="29"/>
  <c r="R141" i="29"/>
  <c r="Q141" i="29"/>
  <c r="P141" i="29"/>
  <c r="O141" i="29"/>
  <c r="N141" i="29"/>
  <c r="M141" i="29"/>
  <c r="L141" i="29"/>
  <c r="K141" i="29"/>
  <c r="J141" i="29"/>
  <c r="I141" i="29"/>
  <c r="H141" i="29"/>
  <c r="G141" i="29"/>
  <c r="F141" i="29"/>
  <c r="E141" i="29"/>
  <c r="CF140" i="29"/>
  <c r="CE140" i="29"/>
  <c r="CD140" i="29"/>
  <c r="CC140" i="29"/>
  <c r="CB140" i="29"/>
  <c r="CA140" i="29"/>
  <c r="BZ140" i="29"/>
  <c r="BY140" i="29"/>
  <c r="BX140" i="29"/>
  <c r="BW140" i="29"/>
  <c r="BV140" i="29"/>
  <c r="BU140" i="29"/>
  <c r="BT140" i="29"/>
  <c r="BS140" i="29"/>
  <c r="BR140" i="29"/>
  <c r="BQ140" i="29"/>
  <c r="BP140" i="29"/>
  <c r="BO140" i="29"/>
  <c r="BN140" i="29"/>
  <c r="BM140" i="29"/>
  <c r="BL140" i="29"/>
  <c r="BK140" i="29"/>
  <c r="BJ140" i="29"/>
  <c r="BI140" i="29"/>
  <c r="BH140" i="29"/>
  <c r="BG140" i="29"/>
  <c r="BF140" i="29"/>
  <c r="BE140" i="29"/>
  <c r="BD140" i="29"/>
  <c r="BC140" i="29"/>
  <c r="BB140" i="29"/>
  <c r="BA140" i="29"/>
  <c r="AZ140" i="29"/>
  <c r="AY140" i="29"/>
  <c r="AX140" i="29"/>
  <c r="AW140" i="29"/>
  <c r="AV140" i="29"/>
  <c r="AU140" i="29"/>
  <c r="AT140" i="29"/>
  <c r="AS140" i="29"/>
  <c r="AR140" i="29"/>
  <c r="AQ140" i="29"/>
  <c r="AP140" i="29"/>
  <c r="AO140" i="29"/>
  <c r="AN140" i="29"/>
  <c r="AM140" i="29"/>
  <c r="AL140" i="29"/>
  <c r="AK140" i="29"/>
  <c r="AJ140" i="29"/>
  <c r="AI140" i="29"/>
  <c r="AH140" i="29"/>
  <c r="AG140" i="29"/>
  <c r="AF140" i="29"/>
  <c r="AE140" i="29"/>
  <c r="AD140" i="29"/>
  <c r="AC140" i="29"/>
  <c r="AB140" i="29"/>
  <c r="AA140" i="29"/>
  <c r="Z140" i="29"/>
  <c r="Y140" i="29"/>
  <c r="X140" i="29"/>
  <c r="W140" i="29"/>
  <c r="V140" i="29"/>
  <c r="U140" i="29"/>
  <c r="T140" i="29"/>
  <c r="S140" i="29"/>
  <c r="R140" i="29"/>
  <c r="Q140" i="29"/>
  <c r="P140" i="29"/>
  <c r="O140" i="29"/>
  <c r="N140" i="29"/>
  <c r="M140" i="29"/>
  <c r="L140" i="29"/>
  <c r="K140" i="29"/>
  <c r="J140" i="29"/>
  <c r="I140" i="29"/>
  <c r="H140" i="29"/>
  <c r="G140" i="29"/>
  <c r="F140" i="29"/>
  <c r="E140" i="29"/>
  <c r="CF139" i="29"/>
  <c r="CE139" i="29"/>
  <c r="CD139" i="29"/>
  <c r="CC139" i="29"/>
  <c r="CB139" i="29"/>
  <c r="CA139" i="29"/>
  <c r="BZ139" i="29"/>
  <c r="BY139" i="29"/>
  <c r="BX139" i="29"/>
  <c r="BW139" i="29"/>
  <c r="BV139" i="29"/>
  <c r="BU139" i="29"/>
  <c r="BT139" i="29"/>
  <c r="BS139" i="29"/>
  <c r="BR139" i="29"/>
  <c r="BQ139" i="29"/>
  <c r="BP139" i="29"/>
  <c r="BO139" i="29"/>
  <c r="BN139" i="29"/>
  <c r="BM139" i="29"/>
  <c r="BL139" i="29"/>
  <c r="BK139" i="29"/>
  <c r="BJ139" i="29"/>
  <c r="BI139" i="29"/>
  <c r="BH139" i="29"/>
  <c r="BG139" i="29"/>
  <c r="BF139" i="29"/>
  <c r="BE139" i="29"/>
  <c r="BD139" i="29"/>
  <c r="BC139" i="29"/>
  <c r="BB139" i="29"/>
  <c r="BA139" i="29"/>
  <c r="AZ139" i="29"/>
  <c r="AY139" i="29"/>
  <c r="AX139" i="29"/>
  <c r="AW139" i="29"/>
  <c r="AV139" i="29"/>
  <c r="AU139" i="29"/>
  <c r="AT139" i="29"/>
  <c r="AS139" i="29"/>
  <c r="AR139" i="29"/>
  <c r="AQ139" i="29"/>
  <c r="AP139" i="29"/>
  <c r="AO139" i="29"/>
  <c r="AN139" i="29"/>
  <c r="AM139" i="29"/>
  <c r="AL139" i="29"/>
  <c r="AK139" i="29"/>
  <c r="AJ139" i="29"/>
  <c r="AI139" i="29"/>
  <c r="AH139" i="29"/>
  <c r="AG139" i="29"/>
  <c r="AF139" i="29"/>
  <c r="AE139" i="29"/>
  <c r="AD139" i="29"/>
  <c r="AC139" i="29"/>
  <c r="AB139" i="29"/>
  <c r="AA139" i="29"/>
  <c r="Z139" i="29"/>
  <c r="Y139" i="29"/>
  <c r="X139" i="29"/>
  <c r="W139" i="29"/>
  <c r="V139" i="29"/>
  <c r="U139" i="29"/>
  <c r="T139" i="29"/>
  <c r="S139" i="29"/>
  <c r="R139" i="29"/>
  <c r="Q139" i="29"/>
  <c r="P139" i="29"/>
  <c r="O139" i="29"/>
  <c r="N139" i="29"/>
  <c r="M139" i="29"/>
  <c r="L139" i="29"/>
  <c r="K139" i="29"/>
  <c r="J139" i="29"/>
  <c r="I139" i="29"/>
  <c r="H139" i="29"/>
  <c r="G139" i="29"/>
  <c r="F139" i="29"/>
  <c r="E139" i="29"/>
  <c r="D139" i="29"/>
  <c r="CF138" i="29"/>
  <c r="CE138" i="29"/>
  <c r="CD138" i="29"/>
  <c r="CC138" i="29"/>
  <c r="CB138" i="29"/>
  <c r="CA138" i="29"/>
  <c r="BZ138" i="29"/>
  <c r="BY138" i="29"/>
  <c r="BX138" i="29"/>
  <c r="BW138" i="29"/>
  <c r="BV138" i="29"/>
  <c r="BU138" i="29"/>
  <c r="BT138" i="29"/>
  <c r="BS138" i="29"/>
  <c r="BR138" i="29"/>
  <c r="BQ138" i="29"/>
  <c r="BP138" i="29"/>
  <c r="BO138" i="29"/>
  <c r="BN138" i="29"/>
  <c r="BM138" i="29"/>
  <c r="BL138" i="29"/>
  <c r="BK138" i="29"/>
  <c r="BJ138" i="29"/>
  <c r="BI138" i="29"/>
  <c r="BH138" i="29"/>
  <c r="BG138" i="29"/>
  <c r="BF138" i="29"/>
  <c r="BE138" i="29"/>
  <c r="BD138" i="29"/>
  <c r="BC138" i="29"/>
  <c r="BB138" i="29"/>
  <c r="BA138" i="29"/>
  <c r="AZ138" i="29"/>
  <c r="AY138" i="29"/>
  <c r="AX138" i="29"/>
  <c r="AW138" i="29"/>
  <c r="AV138" i="29"/>
  <c r="AU138" i="29"/>
  <c r="AT138" i="29"/>
  <c r="AS138" i="29"/>
  <c r="AR138" i="29"/>
  <c r="AQ138" i="29"/>
  <c r="AP138" i="29"/>
  <c r="AO138" i="29"/>
  <c r="AN138" i="29"/>
  <c r="AM138" i="29"/>
  <c r="AL138" i="29"/>
  <c r="AK138" i="29"/>
  <c r="AJ138" i="29"/>
  <c r="AI138" i="29"/>
  <c r="AH138" i="29"/>
  <c r="AG138" i="29"/>
  <c r="AF138" i="29"/>
  <c r="AE138" i="29"/>
  <c r="AD138" i="29"/>
  <c r="AC138" i="29"/>
  <c r="AB138" i="29"/>
  <c r="AA138" i="29"/>
  <c r="Z138" i="29"/>
  <c r="Y138" i="29"/>
  <c r="X138" i="29"/>
  <c r="W138" i="29"/>
  <c r="V138" i="29"/>
  <c r="U138" i="29"/>
  <c r="T138" i="29"/>
  <c r="S138" i="29"/>
  <c r="R138" i="29"/>
  <c r="Q138" i="29"/>
  <c r="P138" i="29"/>
  <c r="O138" i="29"/>
  <c r="N138" i="29"/>
  <c r="M138" i="29"/>
  <c r="L138" i="29"/>
  <c r="K138" i="29"/>
  <c r="J138" i="29"/>
  <c r="I138" i="29"/>
  <c r="H138" i="29"/>
  <c r="G138" i="29"/>
  <c r="F138" i="29"/>
  <c r="E138" i="29"/>
  <c r="D138" i="29"/>
  <c r="CF137" i="29"/>
  <c r="CE137" i="29"/>
  <c r="CD137" i="29"/>
  <c r="CC137" i="29"/>
  <c r="CB137" i="29"/>
  <c r="CA137" i="29"/>
  <c r="BZ137" i="29"/>
  <c r="BY137" i="29"/>
  <c r="BX137" i="29"/>
  <c r="BW137" i="29"/>
  <c r="BV137" i="29"/>
  <c r="BU137" i="29"/>
  <c r="BT137" i="29"/>
  <c r="BS137" i="29"/>
  <c r="BR137" i="29"/>
  <c r="BQ137" i="29"/>
  <c r="BP137" i="29"/>
  <c r="BO137" i="29"/>
  <c r="BN137" i="29"/>
  <c r="BM137" i="29"/>
  <c r="BL137" i="29"/>
  <c r="BK137" i="29"/>
  <c r="BJ137" i="29"/>
  <c r="BI137" i="29"/>
  <c r="BH137" i="29"/>
  <c r="BG137" i="29"/>
  <c r="BF137" i="29"/>
  <c r="BE137" i="29"/>
  <c r="BD137" i="29"/>
  <c r="BC137" i="29"/>
  <c r="BB137" i="29"/>
  <c r="BA137" i="29"/>
  <c r="AZ137" i="29"/>
  <c r="AY137" i="29"/>
  <c r="AX137" i="29"/>
  <c r="AW137" i="29"/>
  <c r="AV137" i="29"/>
  <c r="AU137" i="29"/>
  <c r="AT137" i="29"/>
  <c r="AS137" i="29"/>
  <c r="AR137" i="29"/>
  <c r="AQ137" i="29"/>
  <c r="AP137" i="29"/>
  <c r="AO137" i="29"/>
  <c r="AN137" i="29"/>
  <c r="AM137" i="29"/>
  <c r="AL137" i="29"/>
  <c r="AK137" i="29"/>
  <c r="AJ137" i="29"/>
  <c r="AI137" i="29"/>
  <c r="AH137" i="29"/>
  <c r="AG137" i="29"/>
  <c r="AF137" i="29"/>
  <c r="AE137" i="29"/>
  <c r="AD137" i="29"/>
  <c r="AC137" i="29"/>
  <c r="AB137" i="29"/>
  <c r="AA137" i="29"/>
  <c r="Z137" i="29"/>
  <c r="Y137" i="29"/>
  <c r="X137" i="29"/>
  <c r="W137" i="29"/>
  <c r="V137" i="29"/>
  <c r="U137" i="29"/>
  <c r="T137" i="29"/>
  <c r="S137" i="29"/>
  <c r="R137" i="29"/>
  <c r="Q137" i="29"/>
  <c r="P137" i="29"/>
  <c r="O137" i="29"/>
  <c r="N137" i="29"/>
  <c r="M137" i="29"/>
  <c r="L137" i="29"/>
  <c r="K137" i="29"/>
  <c r="J137" i="29"/>
  <c r="I137" i="29"/>
  <c r="H137" i="29"/>
  <c r="G137" i="29"/>
  <c r="F137" i="29"/>
  <c r="E137" i="29"/>
  <c r="D137" i="29"/>
  <c r="CF136" i="29"/>
  <c r="CE136" i="29"/>
  <c r="CD136" i="29"/>
  <c r="CC136" i="29"/>
  <c r="CB136" i="29"/>
  <c r="CA136" i="29"/>
  <c r="BZ136" i="29"/>
  <c r="BY136" i="29"/>
  <c r="BX136" i="29"/>
  <c r="BW136" i="29"/>
  <c r="BV136" i="29"/>
  <c r="BU136" i="29"/>
  <c r="BT136" i="29"/>
  <c r="BS136" i="29"/>
  <c r="BR136" i="29"/>
  <c r="BQ136" i="29"/>
  <c r="BP136" i="29"/>
  <c r="BO136" i="29"/>
  <c r="BN136" i="29"/>
  <c r="BM136" i="29"/>
  <c r="BL136" i="29"/>
  <c r="BK136" i="29"/>
  <c r="BJ136" i="29"/>
  <c r="BI136" i="29"/>
  <c r="BH136" i="29"/>
  <c r="BG136" i="29"/>
  <c r="BF136" i="29"/>
  <c r="BE136" i="29"/>
  <c r="BD136" i="29"/>
  <c r="BC136" i="29"/>
  <c r="BB136" i="29"/>
  <c r="BA136" i="29"/>
  <c r="AZ136" i="29"/>
  <c r="AY136" i="29"/>
  <c r="AX136" i="29"/>
  <c r="AW136" i="29"/>
  <c r="AV136" i="29"/>
  <c r="AU136" i="29"/>
  <c r="AT136" i="29"/>
  <c r="AS136" i="29"/>
  <c r="AR136" i="29"/>
  <c r="AQ136" i="29"/>
  <c r="AP136" i="29"/>
  <c r="AO136" i="29"/>
  <c r="AN136" i="29"/>
  <c r="AM136" i="29"/>
  <c r="AL136" i="29"/>
  <c r="AK136" i="29"/>
  <c r="AJ136" i="29"/>
  <c r="AI136" i="29"/>
  <c r="AH136" i="29"/>
  <c r="AG136" i="29"/>
  <c r="AF136" i="29"/>
  <c r="AE136" i="29"/>
  <c r="AD136" i="29"/>
  <c r="AC136" i="29"/>
  <c r="AB136" i="29"/>
  <c r="AA136" i="29"/>
  <c r="Z136" i="29"/>
  <c r="Y136" i="29"/>
  <c r="X136" i="29"/>
  <c r="W136" i="29"/>
  <c r="V136" i="29"/>
  <c r="U136" i="29"/>
  <c r="T136" i="29"/>
  <c r="S136" i="29"/>
  <c r="R136" i="29"/>
  <c r="Q136" i="29"/>
  <c r="P136" i="29"/>
  <c r="O136" i="29"/>
  <c r="N136" i="29"/>
  <c r="M136" i="29"/>
  <c r="L136" i="29"/>
  <c r="K136" i="29"/>
  <c r="J136" i="29"/>
  <c r="I136" i="29"/>
  <c r="H136" i="29"/>
  <c r="G136" i="29"/>
  <c r="F136" i="29"/>
  <c r="E136" i="29"/>
  <c r="D136" i="29"/>
  <c r="CF132" i="29"/>
  <c r="CE132" i="29"/>
  <c r="CD132" i="29"/>
  <c r="CC132" i="29"/>
  <c r="CB132" i="29"/>
  <c r="CA132" i="29"/>
  <c r="BZ132" i="29"/>
  <c r="BY132" i="29"/>
  <c r="BX132" i="29"/>
  <c r="BW132" i="29"/>
  <c r="BV132" i="29"/>
  <c r="BU132" i="29"/>
  <c r="BT132" i="29"/>
  <c r="BS132" i="29"/>
  <c r="BR132" i="29"/>
  <c r="BQ132" i="29"/>
  <c r="BP132" i="29"/>
  <c r="BO132" i="29"/>
  <c r="BN132" i="29"/>
  <c r="BM132" i="29"/>
  <c r="BL132" i="29"/>
  <c r="BK132" i="29"/>
  <c r="BJ132" i="29"/>
  <c r="BI132" i="29"/>
  <c r="BH132" i="29"/>
  <c r="BG132" i="29"/>
  <c r="BF132" i="29"/>
  <c r="BE132" i="29"/>
  <c r="BD132" i="29"/>
  <c r="BC132" i="29"/>
  <c r="BB132" i="29"/>
  <c r="BA132" i="29"/>
  <c r="AZ132" i="29"/>
  <c r="AY132" i="29"/>
  <c r="AX132" i="29"/>
  <c r="AW132" i="29"/>
  <c r="AV132" i="29"/>
  <c r="AU132" i="29"/>
  <c r="AT132" i="29"/>
  <c r="AS132" i="29"/>
  <c r="AR132" i="29"/>
  <c r="AQ132" i="29"/>
  <c r="AP132" i="29"/>
  <c r="AO132" i="29"/>
  <c r="AN132" i="29"/>
  <c r="AM132" i="29"/>
  <c r="AL132" i="29"/>
  <c r="AK132" i="29"/>
  <c r="AJ132" i="29"/>
  <c r="AI132" i="29"/>
  <c r="AH132" i="29"/>
  <c r="AG132" i="29"/>
  <c r="AF132" i="29"/>
  <c r="AE132" i="29"/>
  <c r="AD132" i="29"/>
  <c r="AC132" i="29"/>
  <c r="AB132" i="29"/>
  <c r="AA132" i="29"/>
  <c r="Z132" i="29"/>
  <c r="Y132" i="29"/>
  <c r="X132" i="29"/>
  <c r="W132" i="29"/>
  <c r="V132" i="29"/>
  <c r="U132" i="29"/>
  <c r="T132" i="29"/>
  <c r="S132" i="29"/>
  <c r="R132" i="29"/>
  <c r="Q132" i="29"/>
  <c r="P132" i="29"/>
  <c r="O132" i="29"/>
  <c r="N132" i="29"/>
  <c r="M132" i="29"/>
  <c r="L132" i="29"/>
  <c r="K132" i="29"/>
  <c r="J132" i="29"/>
  <c r="I132" i="29"/>
  <c r="H132" i="29"/>
  <c r="G132" i="29"/>
  <c r="F132" i="29"/>
  <c r="E132" i="29"/>
  <c r="CF131" i="29"/>
  <c r="CE131" i="29"/>
  <c r="CD131" i="29"/>
  <c r="CC131" i="29"/>
  <c r="CB131" i="29"/>
  <c r="CA131" i="29"/>
  <c r="BZ131" i="29"/>
  <c r="BY131" i="29"/>
  <c r="BX131" i="29"/>
  <c r="BW131" i="29"/>
  <c r="BV131" i="29"/>
  <c r="BU131" i="29"/>
  <c r="BT131" i="29"/>
  <c r="BS131" i="29"/>
  <c r="BR131" i="29"/>
  <c r="BQ131" i="29"/>
  <c r="BP131" i="29"/>
  <c r="BO131" i="29"/>
  <c r="BN131" i="29"/>
  <c r="BM131" i="29"/>
  <c r="BL131" i="29"/>
  <c r="BK131" i="29"/>
  <c r="BJ131" i="29"/>
  <c r="BI131" i="29"/>
  <c r="BH131" i="29"/>
  <c r="BG131" i="29"/>
  <c r="BF131" i="29"/>
  <c r="BE131" i="29"/>
  <c r="BD131" i="29"/>
  <c r="BC131" i="29"/>
  <c r="BB131" i="29"/>
  <c r="BA131" i="29"/>
  <c r="AZ131" i="29"/>
  <c r="AY131" i="29"/>
  <c r="AX131" i="29"/>
  <c r="AW131" i="29"/>
  <c r="AV131" i="29"/>
  <c r="AU131" i="29"/>
  <c r="AT131" i="29"/>
  <c r="AS131" i="29"/>
  <c r="AR131" i="29"/>
  <c r="AQ131" i="29"/>
  <c r="AP131" i="29"/>
  <c r="AO131" i="29"/>
  <c r="AN131" i="29"/>
  <c r="AM131" i="29"/>
  <c r="AL131" i="29"/>
  <c r="AK131" i="29"/>
  <c r="AJ131" i="29"/>
  <c r="AI131" i="29"/>
  <c r="AH131" i="29"/>
  <c r="AG131" i="29"/>
  <c r="AF131" i="29"/>
  <c r="AE131" i="29"/>
  <c r="AD131" i="29"/>
  <c r="AC131" i="29"/>
  <c r="AB131" i="29"/>
  <c r="AA131" i="29"/>
  <c r="Z131" i="29"/>
  <c r="Y131" i="29"/>
  <c r="X131" i="29"/>
  <c r="W131" i="29"/>
  <c r="V131" i="29"/>
  <c r="U131" i="29"/>
  <c r="T131" i="29"/>
  <c r="S131" i="29"/>
  <c r="R131" i="29"/>
  <c r="Q131" i="29"/>
  <c r="P131" i="29"/>
  <c r="O131" i="29"/>
  <c r="N131" i="29"/>
  <c r="M131" i="29"/>
  <c r="L131" i="29"/>
  <c r="K131" i="29"/>
  <c r="J131" i="29"/>
  <c r="I131" i="29"/>
  <c r="H131" i="29"/>
  <c r="G131" i="29"/>
  <c r="F131" i="29"/>
  <c r="E131" i="29"/>
  <c r="CF130" i="29"/>
  <c r="CE130" i="29"/>
  <c r="CD130" i="29"/>
  <c r="CC130" i="29"/>
  <c r="CB130" i="29"/>
  <c r="CA130" i="29"/>
  <c r="BZ130" i="29"/>
  <c r="BY130" i="29"/>
  <c r="BX130" i="29"/>
  <c r="BW130" i="29"/>
  <c r="BV130" i="29"/>
  <c r="BU130" i="29"/>
  <c r="BT130" i="29"/>
  <c r="BS130" i="29"/>
  <c r="BR130" i="29"/>
  <c r="BQ130" i="29"/>
  <c r="BP130" i="29"/>
  <c r="BO130" i="29"/>
  <c r="BN130" i="29"/>
  <c r="BM130" i="29"/>
  <c r="BL130" i="29"/>
  <c r="BK130" i="29"/>
  <c r="BJ130" i="29"/>
  <c r="BI130" i="29"/>
  <c r="BH130" i="29"/>
  <c r="BG130" i="29"/>
  <c r="BF130" i="29"/>
  <c r="BE130" i="29"/>
  <c r="BD130" i="29"/>
  <c r="BC130" i="29"/>
  <c r="BB130" i="29"/>
  <c r="BA130" i="29"/>
  <c r="AZ130" i="29"/>
  <c r="AY130" i="29"/>
  <c r="AX130" i="29"/>
  <c r="AW130" i="29"/>
  <c r="AV130" i="29"/>
  <c r="AU130" i="29"/>
  <c r="AT130" i="29"/>
  <c r="AS130" i="29"/>
  <c r="AR130" i="29"/>
  <c r="AQ130" i="29"/>
  <c r="AP130" i="29"/>
  <c r="AO130" i="29"/>
  <c r="AN130" i="29"/>
  <c r="AM130" i="29"/>
  <c r="AL130" i="29"/>
  <c r="AK130" i="29"/>
  <c r="AJ130" i="29"/>
  <c r="AI130" i="29"/>
  <c r="AH130" i="29"/>
  <c r="AG130" i="29"/>
  <c r="AF130" i="29"/>
  <c r="AE130" i="29"/>
  <c r="AD130" i="29"/>
  <c r="AC130" i="29"/>
  <c r="AB130" i="29"/>
  <c r="AA130" i="29"/>
  <c r="Z130" i="29"/>
  <c r="Y130" i="29"/>
  <c r="X130" i="29"/>
  <c r="W130" i="29"/>
  <c r="V130" i="29"/>
  <c r="U130" i="29"/>
  <c r="T130" i="29"/>
  <c r="S130" i="29"/>
  <c r="R130" i="29"/>
  <c r="Q130" i="29"/>
  <c r="P130" i="29"/>
  <c r="O130" i="29"/>
  <c r="N130" i="29"/>
  <c r="M130" i="29"/>
  <c r="L130" i="29"/>
  <c r="K130" i="29"/>
  <c r="J130" i="29"/>
  <c r="I130" i="29"/>
  <c r="H130" i="29"/>
  <c r="G130" i="29"/>
  <c r="F130" i="29"/>
  <c r="E130" i="29"/>
  <c r="CF129" i="29"/>
  <c r="CE129" i="29"/>
  <c r="CD129" i="29"/>
  <c r="CC129" i="29"/>
  <c r="CB129" i="29"/>
  <c r="CA129" i="29"/>
  <c r="BZ129" i="29"/>
  <c r="BY129" i="29"/>
  <c r="BX129" i="29"/>
  <c r="BW129" i="29"/>
  <c r="BV129" i="29"/>
  <c r="BU129" i="29"/>
  <c r="BT129" i="29"/>
  <c r="BS129" i="29"/>
  <c r="BR129" i="29"/>
  <c r="BQ129" i="29"/>
  <c r="BP129" i="29"/>
  <c r="BO129" i="29"/>
  <c r="BN129" i="29"/>
  <c r="BM129" i="29"/>
  <c r="BL129" i="29"/>
  <c r="BK129" i="29"/>
  <c r="BJ129" i="29"/>
  <c r="BI129" i="29"/>
  <c r="BH129" i="29"/>
  <c r="BG129" i="29"/>
  <c r="BF129" i="29"/>
  <c r="BE129" i="29"/>
  <c r="BD129" i="29"/>
  <c r="BC129" i="29"/>
  <c r="BB129" i="29"/>
  <c r="BA129" i="29"/>
  <c r="AZ129" i="29"/>
  <c r="AY129" i="29"/>
  <c r="AX129" i="29"/>
  <c r="AW129" i="29"/>
  <c r="AV129" i="29"/>
  <c r="AU129" i="29"/>
  <c r="AT129" i="29"/>
  <c r="AS129" i="29"/>
  <c r="AR129" i="29"/>
  <c r="AQ129" i="29"/>
  <c r="AP129" i="29"/>
  <c r="AO129" i="29"/>
  <c r="AN129" i="29"/>
  <c r="AM129" i="29"/>
  <c r="AL129" i="29"/>
  <c r="AK129" i="29"/>
  <c r="AJ129" i="29"/>
  <c r="AI129" i="29"/>
  <c r="AH129" i="29"/>
  <c r="AG129" i="29"/>
  <c r="AF129" i="29"/>
  <c r="AE129" i="29"/>
  <c r="AD129" i="29"/>
  <c r="AC129" i="29"/>
  <c r="AB129" i="29"/>
  <c r="AA129" i="29"/>
  <c r="Z129" i="29"/>
  <c r="Y129" i="29"/>
  <c r="X129" i="29"/>
  <c r="W129" i="29"/>
  <c r="V129" i="29"/>
  <c r="U129" i="29"/>
  <c r="T129" i="29"/>
  <c r="S129" i="29"/>
  <c r="R129" i="29"/>
  <c r="Q129" i="29"/>
  <c r="P129" i="29"/>
  <c r="O129" i="29"/>
  <c r="N129" i="29"/>
  <c r="M129" i="29"/>
  <c r="L129" i="29"/>
  <c r="K129" i="29"/>
  <c r="J129" i="29"/>
  <c r="I129" i="29"/>
  <c r="H129" i="29"/>
  <c r="G129" i="29"/>
  <c r="F129" i="29"/>
  <c r="E129" i="29"/>
  <c r="CF128" i="29"/>
  <c r="CE128" i="29"/>
  <c r="CD128" i="29"/>
  <c r="CC128" i="29"/>
  <c r="CB128" i="29"/>
  <c r="CA128" i="29"/>
  <c r="BZ128" i="29"/>
  <c r="BY128" i="29"/>
  <c r="BX128" i="29"/>
  <c r="BW128" i="29"/>
  <c r="BV128" i="29"/>
  <c r="BU128" i="29"/>
  <c r="BT128" i="29"/>
  <c r="BS128" i="29"/>
  <c r="BR128" i="29"/>
  <c r="BQ128" i="29"/>
  <c r="BP128" i="29"/>
  <c r="BO128" i="29"/>
  <c r="BN128" i="29"/>
  <c r="BM128" i="29"/>
  <c r="BL128" i="29"/>
  <c r="BK128" i="29"/>
  <c r="BJ128" i="29"/>
  <c r="BI128" i="29"/>
  <c r="BH128" i="29"/>
  <c r="BG128" i="29"/>
  <c r="BF128" i="29"/>
  <c r="BE128" i="29"/>
  <c r="BD128" i="29"/>
  <c r="BC128" i="29"/>
  <c r="BB128" i="29"/>
  <c r="BA128" i="29"/>
  <c r="AZ128" i="29"/>
  <c r="AY128" i="29"/>
  <c r="AX128" i="29"/>
  <c r="AW128" i="29"/>
  <c r="AV128" i="29"/>
  <c r="AU128" i="29"/>
  <c r="AT128" i="29"/>
  <c r="AS128" i="29"/>
  <c r="AR128" i="29"/>
  <c r="AQ128" i="29"/>
  <c r="AP128" i="29"/>
  <c r="AO128" i="29"/>
  <c r="AN128" i="29"/>
  <c r="AM128" i="29"/>
  <c r="AL128" i="29"/>
  <c r="AK128" i="29"/>
  <c r="AJ128" i="29"/>
  <c r="AI128" i="29"/>
  <c r="AH128" i="29"/>
  <c r="AG128" i="29"/>
  <c r="AF128" i="29"/>
  <c r="AE128" i="29"/>
  <c r="AD128" i="29"/>
  <c r="AC128" i="29"/>
  <c r="AB128" i="29"/>
  <c r="AA128" i="29"/>
  <c r="Z128" i="29"/>
  <c r="Y128" i="29"/>
  <c r="X128" i="29"/>
  <c r="W128" i="29"/>
  <c r="V128" i="29"/>
  <c r="U128" i="29"/>
  <c r="T128" i="29"/>
  <c r="S128" i="29"/>
  <c r="R128" i="29"/>
  <c r="Q128" i="29"/>
  <c r="P128" i="29"/>
  <c r="O128" i="29"/>
  <c r="N128" i="29"/>
  <c r="M128" i="29"/>
  <c r="L128" i="29"/>
  <c r="K128" i="29"/>
  <c r="J128" i="29"/>
  <c r="I128" i="29"/>
  <c r="H128" i="29"/>
  <c r="G128" i="29"/>
  <c r="F128" i="29"/>
  <c r="E128" i="29"/>
  <c r="CF127" i="29"/>
  <c r="CE127" i="29"/>
  <c r="CD127" i="29"/>
  <c r="CC127" i="29"/>
  <c r="CB127" i="29"/>
  <c r="CA127" i="29"/>
  <c r="BZ127" i="29"/>
  <c r="BY127" i="29"/>
  <c r="BX127" i="29"/>
  <c r="BW127" i="29"/>
  <c r="BV127" i="29"/>
  <c r="BU127" i="29"/>
  <c r="BT127" i="29"/>
  <c r="BS127" i="29"/>
  <c r="BR127" i="29"/>
  <c r="BQ127" i="29"/>
  <c r="BP127" i="29"/>
  <c r="BO127" i="29"/>
  <c r="BN127" i="29"/>
  <c r="BM127" i="29"/>
  <c r="BL127" i="29"/>
  <c r="BK127" i="29"/>
  <c r="BJ127" i="29"/>
  <c r="BI127" i="29"/>
  <c r="BH127" i="29"/>
  <c r="BG127" i="29"/>
  <c r="BF127" i="29"/>
  <c r="BE127" i="29"/>
  <c r="BD127" i="29"/>
  <c r="BC127" i="29"/>
  <c r="BB127" i="29"/>
  <c r="BA127" i="29"/>
  <c r="AZ127" i="29"/>
  <c r="AY127" i="29"/>
  <c r="AX127" i="29"/>
  <c r="AW127" i="29"/>
  <c r="AV127" i="29"/>
  <c r="AU127" i="29"/>
  <c r="AT127" i="29"/>
  <c r="AS127" i="29"/>
  <c r="AR127" i="29"/>
  <c r="AQ127" i="29"/>
  <c r="AP127" i="29"/>
  <c r="AO127" i="29"/>
  <c r="AN127" i="29"/>
  <c r="AM127" i="29"/>
  <c r="AL127" i="29"/>
  <c r="AK127" i="29"/>
  <c r="AJ127" i="29"/>
  <c r="AI127" i="29"/>
  <c r="AH127" i="29"/>
  <c r="AG127" i="29"/>
  <c r="AF127" i="29"/>
  <c r="AE127" i="29"/>
  <c r="AD127" i="29"/>
  <c r="AC127" i="29"/>
  <c r="AB127" i="29"/>
  <c r="AA127" i="29"/>
  <c r="Z127" i="29"/>
  <c r="Y127" i="29"/>
  <c r="X127" i="29"/>
  <c r="W127" i="29"/>
  <c r="V127" i="29"/>
  <c r="U127" i="29"/>
  <c r="T127" i="29"/>
  <c r="S127" i="29"/>
  <c r="R127" i="29"/>
  <c r="Q127" i="29"/>
  <c r="P127" i="29"/>
  <c r="O127" i="29"/>
  <c r="N127" i="29"/>
  <c r="M127" i="29"/>
  <c r="L127" i="29"/>
  <c r="K127" i="29"/>
  <c r="J127" i="29"/>
  <c r="I127" i="29"/>
  <c r="H127" i="29"/>
  <c r="G127" i="29"/>
  <c r="F127" i="29"/>
  <c r="E127" i="29"/>
  <c r="CF126" i="29"/>
  <c r="CE126" i="29"/>
  <c r="CD126" i="29"/>
  <c r="CC126" i="29"/>
  <c r="CB126" i="29"/>
  <c r="CA126" i="29"/>
  <c r="BZ126" i="29"/>
  <c r="BY126" i="29"/>
  <c r="BX126" i="29"/>
  <c r="BW126" i="29"/>
  <c r="BV126" i="29"/>
  <c r="BU126" i="29"/>
  <c r="BT126" i="29"/>
  <c r="BS126" i="29"/>
  <c r="BR126" i="29"/>
  <c r="BQ126" i="29"/>
  <c r="BP126" i="29"/>
  <c r="BO126" i="29"/>
  <c r="BN126" i="29"/>
  <c r="BM126" i="29"/>
  <c r="BL126" i="29"/>
  <c r="BK126" i="29"/>
  <c r="BJ126" i="29"/>
  <c r="BI126" i="29"/>
  <c r="BH126" i="29"/>
  <c r="BG126" i="29"/>
  <c r="BF126" i="29"/>
  <c r="BE126" i="29"/>
  <c r="BD126" i="29"/>
  <c r="BC126" i="29"/>
  <c r="BB126" i="29"/>
  <c r="BA126" i="29"/>
  <c r="AZ126" i="29"/>
  <c r="AY126" i="29"/>
  <c r="AX126" i="29"/>
  <c r="AW126" i="29"/>
  <c r="AV126" i="29"/>
  <c r="AU126" i="29"/>
  <c r="AT126" i="29"/>
  <c r="AS126" i="29"/>
  <c r="AR126" i="29"/>
  <c r="AQ126" i="29"/>
  <c r="AP126" i="29"/>
  <c r="AO126" i="29"/>
  <c r="AN126" i="29"/>
  <c r="AM126" i="29"/>
  <c r="AL126" i="29"/>
  <c r="AK126" i="29"/>
  <c r="AJ126" i="29"/>
  <c r="AI126" i="29"/>
  <c r="AH126" i="29"/>
  <c r="AG126" i="29"/>
  <c r="AF126" i="29"/>
  <c r="AE126" i="29"/>
  <c r="AD126" i="29"/>
  <c r="AC126" i="29"/>
  <c r="AB126" i="29"/>
  <c r="AA126" i="29"/>
  <c r="Z126" i="29"/>
  <c r="Y126" i="29"/>
  <c r="X126" i="29"/>
  <c r="W126" i="29"/>
  <c r="V126" i="29"/>
  <c r="U126" i="29"/>
  <c r="T126" i="29"/>
  <c r="S126" i="29"/>
  <c r="R126" i="29"/>
  <c r="Q126" i="29"/>
  <c r="P126" i="29"/>
  <c r="O126" i="29"/>
  <c r="N126" i="29"/>
  <c r="M126" i="29"/>
  <c r="L126" i="29"/>
  <c r="K126" i="29"/>
  <c r="J126" i="29"/>
  <c r="I126" i="29"/>
  <c r="H126" i="29"/>
  <c r="G126" i="29"/>
  <c r="F126" i="29"/>
  <c r="E126" i="29"/>
  <c r="D126" i="29"/>
  <c r="CF125" i="29"/>
  <c r="CE125" i="29"/>
  <c r="CD125" i="29"/>
  <c r="CC125" i="29"/>
  <c r="CB125" i="29"/>
  <c r="CA125" i="29"/>
  <c r="BZ125" i="29"/>
  <c r="BY125" i="29"/>
  <c r="BX125" i="29"/>
  <c r="BW125" i="29"/>
  <c r="BV125" i="29"/>
  <c r="BU125" i="29"/>
  <c r="BT125" i="29"/>
  <c r="BS125" i="29"/>
  <c r="BR125" i="29"/>
  <c r="BQ125" i="29"/>
  <c r="BP125" i="29"/>
  <c r="BO125" i="29"/>
  <c r="BN125" i="29"/>
  <c r="BM125" i="29"/>
  <c r="BL125" i="29"/>
  <c r="BK125" i="29"/>
  <c r="BJ125" i="29"/>
  <c r="BI125" i="29"/>
  <c r="BH125" i="29"/>
  <c r="BG125" i="29"/>
  <c r="BF125" i="29"/>
  <c r="BE125" i="29"/>
  <c r="BD125" i="29"/>
  <c r="BC125" i="29"/>
  <c r="BB125" i="29"/>
  <c r="BA125" i="29"/>
  <c r="AZ125" i="29"/>
  <c r="AY125" i="29"/>
  <c r="AX125" i="29"/>
  <c r="AW125" i="29"/>
  <c r="AV125" i="29"/>
  <c r="AU125" i="29"/>
  <c r="AT125" i="29"/>
  <c r="AS125" i="29"/>
  <c r="AR125" i="29"/>
  <c r="AQ125" i="29"/>
  <c r="AP125" i="29"/>
  <c r="AO125" i="29"/>
  <c r="AN125" i="29"/>
  <c r="AM125" i="29"/>
  <c r="AL125" i="29"/>
  <c r="AK125" i="29"/>
  <c r="AJ125" i="29"/>
  <c r="AI125" i="29"/>
  <c r="AH125" i="29"/>
  <c r="AG125" i="29"/>
  <c r="AF125" i="29"/>
  <c r="AE125" i="29"/>
  <c r="AD125" i="29"/>
  <c r="AC125" i="29"/>
  <c r="AB125" i="29"/>
  <c r="AA125" i="29"/>
  <c r="Z125" i="29"/>
  <c r="Y125" i="29"/>
  <c r="X125" i="29"/>
  <c r="W125" i="29"/>
  <c r="V125" i="29"/>
  <c r="U125" i="29"/>
  <c r="T125" i="29"/>
  <c r="S125" i="29"/>
  <c r="R125" i="29"/>
  <c r="Q125" i="29"/>
  <c r="P125" i="29"/>
  <c r="O125" i="29"/>
  <c r="N125" i="29"/>
  <c r="M125" i="29"/>
  <c r="L125" i="29"/>
  <c r="K125" i="29"/>
  <c r="J125" i="29"/>
  <c r="I125" i="29"/>
  <c r="H125" i="29"/>
  <c r="G125" i="29"/>
  <c r="F125" i="29"/>
  <c r="E125" i="29"/>
  <c r="D125" i="29"/>
  <c r="CF124" i="29"/>
  <c r="CE124" i="29"/>
  <c r="CD124" i="29"/>
  <c r="CC124" i="29"/>
  <c r="CB124" i="29"/>
  <c r="CA124" i="29"/>
  <c r="BZ124" i="29"/>
  <c r="BY124" i="29"/>
  <c r="BX124" i="29"/>
  <c r="BW124" i="29"/>
  <c r="BV124" i="29"/>
  <c r="BU124" i="29"/>
  <c r="BT124" i="29"/>
  <c r="BS124" i="29"/>
  <c r="BR124" i="29"/>
  <c r="BQ124" i="29"/>
  <c r="BP124" i="29"/>
  <c r="BO124" i="29"/>
  <c r="BN124" i="29"/>
  <c r="BM124" i="29"/>
  <c r="BL124" i="29"/>
  <c r="BK124" i="29"/>
  <c r="BJ124" i="29"/>
  <c r="BI124" i="29"/>
  <c r="BH124" i="29"/>
  <c r="BG124" i="29"/>
  <c r="BF124" i="29"/>
  <c r="BE124" i="29"/>
  <c r="BD124" i="29"/>
  <c r="BC124" i="29"/>
  <c r="BB124" i="29"/>
  <c r="BA124" i="29"/>
  <c r="AZ124" i="29"/>
  <c r="AY124" i="29"/>
  <c r="AX124" i="29"/>
  <c r="AW124" i="29"/>
  <c r="AV124" i="29"/>
  <c r="AU124" i="29"/>
  <c r="AT124" i="29"/>
  <c r="AS124" i="29"/>
  <c r="AR124" i="29"/>
  <c r="AQ124" i="29"/>
  <c r="AP124" i="29"/>
  <c r="AO124" i="29"/>
  <c r="AN124" i="29"/>
  <c r="AM124" i="29"/>
  <c r="AL124" i="29"/>
  <c r="AK124" i="29"/>
  <c r="AJ124" i="29"/>
  <c r="AI124" i="29"/>
  <c r="AH124" i="29"/>
  <c r="AG124" i="29"/>
  <c r="AF124" i="29"/>
  <c r="AE124" i="29"/>
  <c r="AD124" i="29"/>
  <c r="AC124" i="29"/>
  <c r="AB124" i="29"/>
  <c r="AA124" i="29"/>
  <c r="Z124" i="29"/>
  <c r="Y124" i="29"/>
  <c r="X124" i="29"/>
  <c r="W124" i="29"/>
  <c r="V124" i="29"/>
  <c r="U124" i="29"/>
  <c r="T124" i="29"/>
  <c r="S124" i="29"/>
  <c r="R124" i="29"/>
  <c r="Q124" i="29"/>
  <c r="P124" i="29"/>
  <c r="O124" i="29"/>
  <c r="N124" i="29"/>
  <c r="M124" i="29"/>
  <c r="L124" i="29"/>
  <c r="K124" i="29"/>
  <c r="J124" i="29"/>
  <c r="I124" i="29"/>
  <c r="H124" i="29"/>
  <c r="G124" i="29"/>
  <c r="F124" i="29"/>
  <c r="E124" i="29"/>
  <c r="D124" i="29"/>
  <c r="CF123" i="29"/>
  <c r="CE123" i="29"/>
  <c r="CD123" i="29"/>
  <c r="CC123" i="29"/>
  <c r="CB123" i="29"/>
  <c r="CA123" i="29"/>
  <c r="BZ123" i="29"/>
  <c r="BY123" i="29"/>
  <c r="BX123" i="29"/>
  <c r="BW123" i="29"/>
  <c r="BV123" i="29"/>
  <c r="BU123" i="29"/>
  <c r="BT123" i="29"/>
  <c r="BS123" i="29"/>
  <c r="BR123" i="29"/>
  <c r="BQ123" i="29"/>
  <c r="BP123" i="29"/>
  <c r="BO123" i="29"/>
  <c r="BN123" i="29"/>
  <c r="BM123" i="29"/>
  <c r="BM24" i="29" s="1"/>
  <c r="BL123" i="29"/>
  <c r="BK123" i="29"/>
  <c r="BJ123" i="29"/>
  <c r="BI123" i="29"/>
  <c r="BH123" i="29"/>
  <c r="BG123" i="29"/>
  <c r="BF123" i="29"/>
  <c r="BE123" i="29"/>
  <c r="BD123" i="29"/>
  <c r="BC123" i="29"/>
  <c r="BB123" i="29"/>
  <c r="BA123" i="29"/>
  <c r="AZ123" i="29"/>
  <c r="AY123" i="29"/>
  <c r="AX123" i="29"/>
  <c r="AW123" i="29"/>
  <c r="AV123" i="29"/>
  <c r="AU123" i="29"/>
  <c r="AT123" i="29"/>
  <c r="AS123" i="29"/>
  <c r="AR123" i="29"/>
  <c r="AQ123" i="29"/>
  <c r="AP123" i="29"/>
  <c r="AO123" i="29"/>
  <c r="AN123" i="29"/>
  <c r="AM123" i="29"/>
  <c r="AL123" i="29"/>
  <c r="AK123" i="29"/>
  <c r="AJ123" i="29"/>
  <c r="AI123" i="29"/>
  <c r="AH123" i="29"/>
  <c r="AG123" i="29"/>
  <c r="AF123" i="29"/>
  <c r="AE123" i="29"/>
  <c r="AD123" i="29"/>
  <c r="AC123" i="29"/>
  <c r="AB123" i="29"/>
  <c r="AA123" i="29"/>
  <c r="Z123" i="29"/>
  <c r="Y123" i="29"/>
  <c r="X123" i="29"/>
  <c r="W123" i="29"/>
  <c r="V123" i="29"/>
  <c r="U123" i="29"/>
  <c r="T123" i="29"/>
  <c r="S123" i="29"/>
  <c r="R123" i="29"/>
  <c r="Q123" i="29"/>
  <c r="P123" i="29"/>
  <c r="O123" i="29"/>
  <c r="N123" i="29"/>
  <c r="M123" i="29"/>
  <c r="L123" i="29"/>
  <c r="K123" i="29"/>
  <c r="J123" i="29"/>
  <c r="I123" i="29"/>
  <c r="H123" i="29"/>
  <c r="G123" i="29"/>
  <c r="F123" i="29"/>
  <c r="E123" i="29"/>
  <c r="D123" i="29"/>
  <c r="CF115" i="29"/>
  <c r="CF171" i="29" s="1"/>
  <c r="CE115" i="29"/>
  <c r="CE171" i="29" s="1"/>
  <c r="CD115" i="29"/>
  <c r="CD171" i="29" s="1"/>
  <c r="CC115" i="29"/>
  <c r="CC171" i="29" s="1"/>
  <c r="CB115" i="29"/>
  <c r="CB171" i="29" s="1"/>
  <c r="CA115" i="29"/>
  <c r="CA171" i="29" s="1"/>
  <c r="BZ115" i="29"/>
  <c r="BZ171" i="29" s="1"/>
  <c r="BY115" i="29"/>
  <c r="BY171" i="29" s="1"/>
  <c r="BX115" i="29"/>
  <c r="BX171" i="29" s="1"/>
  <c r="BW115" i="29"/>
  <c r="BW171" i="29" s="1"/>
  <c r="BV115" i="29"/>
  <c r="BV171" i="29" s="1"/>
  <c r="BU115" i="29"/>
  <c r="BU171" i="29" s="1"/>
  <c r="BT115" i="29"/>
  <c r="BT171" i="29" s="1"/>
  <c r="BS115" i="29"/>
  <c r="BS171" i="29" s="1"/>
  <c r="BR115" i="29"/>
  <c r="BR171" i="29" s="1"/>
  <c r="BQ115" i="29"/>
  <c r="BQ171" i="29" s="1"/>
  <c r="BP115" i="29"/>
  <c r="BP171" i="29" s="1"/>
  <c r="BO115" i="29"/>
  <c r="BO171" i="29" s="1"/>
  <c r="BN115" i="29"/>
  <c r="BN171" i="29" s="1"/>
  <c r="BM115" i="29"/>
  <c r="BM171" i="29" s="1"/>
  <c r="BL115" i="29"/>
  <c r="BL171" i="29" s="1"/>
  <c r="BK115" i="29"/>
  <c r="BK171" i="29" s="1"/>
  <c r="BJ115" i="29"/>
  <c r="BJ171" i="29" s="1"/>
  <c r="BI115" i="29"/>
  <c r="BI171" i="29" s="1"/>
  <c r="BH115" i="29"/>
  <c r="BH171" i="29" s="1"/>
  <c r="BG115" i="29"/>
  <c r="BG171" i="29" s="1"/>
  <c r="BF115" i="29"/>
  <c r="BF171" i="29" s="1"/>
  <c r="BE115" i="29"/>
  <c r="BE171" i="29" s="1"/>
  <c r="BD115" i="29"/>
  <c r="BD171" i="29" s="1"/>
  <c r="BC115" i="29"/>
  <c r="BC171" i="29" s="1"/>
  <c r="BB115" i="29"/>
  <c r="BB171" i="29" s="1"/>
  <c r="BA115" i="29"/>
  <c r="BA171" i="29" s="1"/>
  <c r="AZ115" i="29"/>
  <c r="AZ171" i="29" s="1"/>
  <c r="AY115" i="29"/>
  <c r="AY171" i="29" s="1"/>
  <c r="AX115" i="29"/>
  <c r="AX171" i="29" s="1"/>
  <c r="AW115" i="29"/>
  <c r="AW171" i="29" s="1"/>
  <c r="AV115" i="29"/>
  <c r="AV171" i="29" s="1"/>
  <c r="AU115" i="29"/>
  <c r="AU171" i="29" s="1"/>
  <c r="AT115" i="29"/>
  <c r="AT171" i="29" s="1"/>
  <c r="AS115" i="29"/>
  <c r="AS171" i="29" s="1"/>
  <c r="AR115" i="29"/>
  <c r="AR171" i="29" s="1"/>
  <c r="AQ115" i="29"/>
  <c r="AQ171" i="29" s="1"/>
  <c r="AP115" i="29"/>
  <c r="AP171" i="29" s="1"/>
  <c r="AO115" i="29"/>
  <c r="AO171" i="29" s="1"/>
  <c r="AN115" i="29"/>
  <c r="AN171" i="29" s="1"/>
  <c r="AM115" i="29"/>
  <c r="AM171" i="29" s="1"/>
  <c r="AL115" i="29"/>
  <c r="AL171" i="29" s="1"/>
  <c r="AK115" i="29"/>
  <c r="AK171" i="29" s="1"/>
  <c r="AJ115" i="29"/>
  <c r="AJ171" i="29" s="1"/>
  <c r="AI115" i="29"/>
  <c r="AI171" i="29" s="1"/>
  <c r="AH115" i="29"/>
  <c r="AH171" i="29" s="1"/>
  <c r="AG115" i="29"/>
  <c r="AG171" i="29" s="1"/>
  <c r="AF115" i="29"/>
  <c r="AF171" i="29" s="1"/>
  <c r="AE115" i="29"/>
  <c r="AE171" i="29" s="1"/>
  <c r="AD115" i="29"/>
  <c r="AD171" i="29" s="1"/>
  <c r="AC115" i="29"/>
  <c r="AC171" i="29" s="1"/>
  <c r="AB115" i="29"/>
  <c r="AB171" i="29" s="1"/>
  <c r="AA115" i="29"/>
  <c r="AA171" i="29" s="1"/>
  <c r="Z115" i="29"/>
  <c r="Z171" i="29" s="1"/>
  <c r="Y115" i="29"/>
  <c r="Y171" i="29" s="1"/>
  <c r="X115" i="29"/>
  <c r="X171" i="29" s="1"/>
  <c r="W115" i="29"/>
  <c r="W171" i="29" s="1"/>
  <c r="V115" i="29"/>
  <c r="V171" i="29" s="1"/>
  <c r="U115" i="29"/>
  <c r="U171" i="29" s="1"/>
  <c r="T115" i="29"/>
  <c r="T171" i="29" s="1"/>
  <c r="S115" i="29"/>
  <c r="S171" i="29" s="1"/>
  <c r="R115" i="29"/>
  <c r="R171" i="29" s="1"/>
  <c r="Q115" i="29"/>
  <c r="Q171" i="29" s="1"/>
  <c r="P115" i="29"/>
  <c r="P171" i="29" s="1"/>
  <c r="O115" i="29"/>
  <c r="O171" i="29" s="1"/>
  <c r="N115" i="29"/>
  <c r="N171" i="29" s="1"/>
  <c r="M115" i="29"/>
  <c r="M171" i="29" s="1"/>
  <c r="L115" i="29"/>
  <c r="L171" i="29" s="1"/>
  <c r="K115" i="29"/>
  <c r="K171" i="29" s="1"/>
  <c r="J115" i="29"/>
  <c r="J171" i="29" s="1"/>
  <c r="I115" i="29"/>
  <c r="I171" i="29" s="1"/>
  <c r="H115" i="29"/>
  <c r="H171" i="29" s="1"/>
  <c r="G115" i="29"/>
  <c r="G171" i="29" s="1"/>
  <c r="F115" i="29"/>
  <c r="F171" i="29" s="1"/>
  <c r="E115" i="29"/>
  <c r="E171" i="29" s="1"/>
  <c r="CF109" i="29"/>
  <c r="CE109" i="29"/>
  <c r="CD109" i="29"/>
  <c r="CC109" i="29"/>
  <c r="CB109" i="29"/>
  <c r="CA109" i="29"/>
  <c r="BZ109" i="29"/>
  <c r="BZ170" i="29" s="1"/>
  <c r="BY109" i="29"/>
  <c r="BX109" i="29"/>
  <c r="BW109" i="29"/>
  <c r="BV109" i="29"/>
  <c r="BV170" i="29" s="1"/>
  <c r="BU109" i="29"/>
  <c r="BU170" i="29" s="1"/>
  <c r="BT109" i="29"/>
  <c r="BS109" i="29"/>
  <c r="BR109" i="29"/>
  <c r="BR170" i="29" s="1"/>
  <c r="BQ109" i="29"/>
  <c r="BQ170" i="29" s="1"/>
  <c r="BP109" i="29"/>
  <c r="BO109" i="29"/>
  <c r="BN109" i="29"/>
  <c r="BN170" i="29" s="1"/>
  <c r="BM109" i="29"/>
  <c r="BM170" i="29" s="1"/>
  <c r="BL109" i="29"/>
  <c r="BK109" i="29"/>
  <c r="BJ109" i="29"/>
  <c r="BJ170" i="29" s="1"/>
  <c r="BI109" i="29"/>
  <c r="BI170" i="29" s="1"/>
  <c r="BH109" i="29"/>
  <c r="BG109" i="29"/>
  <c r="BF109" i="29"/>
  <c r="BF170" i="29" s="1"/>
  <c r="BE109" i="29"/>
  <c r="BE170" i="29" s="1"/>
  <c r="BD109" i="29"/>
  <c r="BC109" i="29"/>
  <c r="BB109" i="29"/>
  <c r="BB170" i="29" s="1"/>
  <c r="BA109" i="29"/>
  <c r="BA170" i="29" s="1"/>
  <c r="AZ109" i="29"/>
  <c r="AY109" i="29"/>
  <c r="AX109" i="29"/>
  <c r="AX170" i="29" s="1"/>
  <c r="AW109" i="29"/>
  <c r="AW170" i="29" s="1"/>
  <c r="AV109" i="29"/>
  <c r="AU109" i="29"/>
  <c r="AT109" i="29"/>
  <c r="AT170" i="29" s="1"/>
  <c r="AS109" i="29"/>
  <c r="AS170" i="29" s="1"/>
  <c r="AR109" i="29"/>
  <c r="AQ109" i="29"/>
  <c r="AP109" i="29"/>
  <c r="AP170" i="29" s="1"/>
  <c r="AO109" i="29"/>
  <c r="AO170" i="29" s="1"/>
  <c r="AN109" i="29"/>
  <c r="AM109" i="29"/>
  <c r="AL109" i="29"/>
  <c r="AL170" i="29" s="1"/>
  <c r="AK109" i="29"/>
  <c r="AK170" i="29" s="1"/>
  <c r="AJ109" i="29"/>
  <c r="AI109" i="29"/>
  <c r="AH109" i="29"/>
  <c r="AH170" i="29" s="1"/>
  <c r="AG109" i="29"/>
  <c r="AG170" i="29" s="1"/>
  <c r="AF109" i="29"/>
  <c r="AE109" i="29"/>
  <c r="AE170" i="29" s="1"/>
  <c r="AD109" i="29"/>
  <c r="AD170" i="29" s="1"/>
  <c r="AC109" i="29"/>
  <c r="AC170" i="29" s="1"/>
  <c r="AB109" i="29"/>
  <c r="AB170" i="29" s="1"/>
  <c r="AA109" i="29"/>
  <c r="AA170" i="29" s="1"/>
  <c r="Z109" i="29"/>
  <c r="Z170" i="29" s="1"/>
  <c r="Y109" i="29"/>
  <c r="Y170" i="29" s="1"/>
  <c r="X109" i="29"/>
  <c r="X170" i="29" s="1"/>
  <c r="W109" i="29"/>
  <c r="W170" i="29" s="1"/>
  <c r="V109" i="29"/>
  <c r="V170" i="29" s="1"/>
  <c r="U109" i="29"/>
  <c r="U170" i="29" s="1"/>
  <c r="T109" i="29"/>
  <c r="T170" i="29" s="1"/>
  <c r="S109" i="29"/>
  <c r="S170" i="29" s="1"/>
  <c r="R109" i="29"/>
  <c r="R170" i="29" s="1"/>
  <c r="Q109" i="29"/>
  <c r="Q170" i="29" s="1"/>
  <c r="P109" i="29"/>
  <c r="P170" i="29" s="1"/>
  <c r="O109" i="29"/>
  <c r="O170" i="29" s="1"/>
  <c r="N109" i="29"/>
  <c r="N170" i="29" s="1"/>
  <c r="M109" i="29"/>
  <c r="M170" i="29" s="1"/>
  <c r="L109" i="29"/>
  <c r="L170" i="29" s="1"/>
  <c r="K109" i="29"/>
  <c r="K170" i="29" s="1"/>
  <c r="J109" i="29"/>
  <c r="J170" i="29" s="1"/>
  <c r="I109" i="29"/>
  <c r="I170" i="29" s="1"/>
  <c r="H109" i="29"/>
  <c r="H170" i="29" s="1"/>
  <c r="G109" i="29"/>
  <c r="G170" i="29" s="1"/>
  <c r="F109" i="29"/>
  <c r="F170" i="29" s="1"/>
  <c r="E109" i="29"/>
  <c r="E170" i="29" s="1"/>
  <c r="CF103" i="29"/>
  <c r="CF169" i="29" s="1"/>
  <c r="CE103" i="29"/>
  <c r="CE169" i="29" s="1"/>
  <c r="CD103" i="29"/>
  <c r="CD169" i="29" s="1"/>
  <c r="CC103" i="29"/>
  <c r="CC169" i="29" s="1"/>
  <c r="CB103" i="29"/>
  <c r="CB169" i="29" s="1"/>
  <c r="CA103" i="29"/>
  <c r="CA169" i="29" s="1"/>
  <c r="BZ103" i="29"/>
  <c r="BZ169" i="29" s="1"/>
  <c r="BY103" i="29"/>
  <c r="BY169" i="29" s="1"/>
  <c r="BX103" i="29"/>
  <c r="BX169" i="29" s="1"/>
  <c r="BW103" i="29"/>
  <c r="BW169" i="29" s="1"/>
  <c r="BV103" i="29"/>
  <c r="BV169" i="29" s="1"/>
  <c r="BU103" i="29"/>
  <c r="BU169" i="29" s="1"/>
  <c r="BT103" i="29"/>
  <c r="BT169" i="29" s="1"/>
  <c r="BS103" i="29"/>
  <c r="BS169" i="29" s="1"/>
  <c r="BR103" i="29"/>
  <c r="BR169" i="29" s="1"/>
  <c r="BQ103" i="29"/>
  <c r="BQ169" i="29" s="1"/>
  <c r="BP103" i="29"/>
  <c r="BP169" i="29" s="1"/>
  <c r="BO103" i="29"/>
  <c r="BO169" i="29" s="1"/>
  <c r="BN103" i="29"/>
  <c r="BN169" i="29" s="1"/>
  <c r="BM103" i="29"/>
  <c r="BM169" i="29" s="1"/>
  <c r="BL103" i="29"/>
  <c r="BL169" i="29" s="1"/>
  <c r="BK103" i="29"/>
  <c r="BK169" i="29" s="1"/>
  <c r="BJ103" i="29"/>
  <c r="BJ169" i="29" s="1"/>
  <c r="BI103" i="29"/>
  <c r="BI169" i="29" s="1"/>
  <c r="BH103" i="29"/>
  <c r="BH169" i="29" s="1"/>
  <c r="BG103" i="29"/>
  <c r="BG169" i="29" s="1"/>
  <c r="BF103" i="29"/>
  <c r="BF169" i="29" s="1"/>
  <c r="BE103" i="29"/>
  <c r="BE169" i="29" s="1"/>
  <c r="BD103" i="29"/>
  <c r="BD169" i="29" s="1"/>
  <c r="BC103" i="29"/>
  <c r="BC169" i="29" s="1"/>
  <c r="BB103" i="29"/>
  <c r="BB169" i="29" s="1"/>
  <c r="BA103" i="29"/>
  <c r="BA169" i="29" s="1"/>
  <c r="AZ103" i="29"/>
  <c r="AZ169" i="29" s="1"/>
  <c r="AY103" i="29"/>
  <c r="AY169" i="29" s="1"/>
  <c r="AX103" i="29"/>
  <c r="AX169" i="29" s="1"/>
  <c r="AW103" i="29"/>
  <c r="AW169" i="29" s="1"/>
  <c r="AV103" i="29"/>
  <c r="AV169" i="29" s="1"/>
  <c r="AU103" i="29"/>
  <c r="AU169" i="29" s="1"/>
  <c r="AT103" i="29"/>
  <c r="AT169" i="29" s="1"/>
  <c r="AS103" i="29"/>
  <c r="AS169" i="29" s="1"/>
  <c r="AR103" i="29"/>
  <c r="AR169" i="29" s="1"/>
  <c r="AQ103" i="29"/>
  <c r="AQ169" i="29" s="1"/>
  <c r="AP103" i="29"/>
  <c r="AP169" i="29" s="1"/>
  <c r="AO103" i="29"/>
  <c r="AO169" i="29" s="1"/>
  <c r="AN103" i="29"/>
  <c r="AN169" i="29" s="1"/>
  <c r="AM103" i="29"/>
  <c r="AM169" i="29" s="1"/>
  <c r="AL103" i="29"/>
  <c r="AL169" i="29" s="1"/>
  <c r="AK103" i="29"/>
  <c r="AK169" i="29" s="1"/>
  <c r="AJ103" i="29"/>
  <c r="AJ169" i="29" s="1"/>
  <c r="AI103" i="29"/>
  <c r="AI169" i="29" s="1"/>
  <c r="AH103" i="29"/>
  <c r="AH169" i="29" s="1"/>
  <c r="AG103" i="29"/>
  <c r="AG169" i="29" s="1"/>
  <c r="AF103" i="29"/>
  <c r="AF169" i="29" s="1"/>
  <c r="AE103" i="29"/>
  <c r="AE169" i="29" s="1"/>
  <c r="AD103" i="29"/>
  <c r="AD169" i="29" s="1"/>
  <c r="AC103" i="29"/>
  <c r="AC169" i="29" s="1"/>
  <c r="AB103" i="29"/>
  <c r="AB169" i="29" s="1"/>
  <c r="AA103" i="29"/>
  <c r="AA169" i="29" s="1"/>
  <c r="Z103" i="29"/>
  <c r="Z169" i="29" s="1"/>
  <c r="Y103" i="29"/>
  <c r="Y169" i="29" s="1"/>
  <c r="X103" i="29"/>
  <c r="X169" i="29" s="1"/>
  <c r="W103" i="29"/>
  <c r="W169" i="29" s="1"/>
  <c r="V103" i="29"/>
  <c r="V169" i="29" s="1"/>
  <c r="U103" i="29"/>
  <c r="U169" i="29" s="1"/>
  <c r="T103" i="29"/>
  <c r="T169" i="29" s="1"/>
  <c r="S103" i="29"/>
  <c r="S169" i="29" s="1"/>
  <c r="R103" i="29"/>
  <c r="R169" i="29" s="1"/>
  <c r="Q103" i="29"/>
  <c r="Q169" i="29" s="1"/>
  <c r="P103" i="29"/>
  <c r="P169" i="29" s="1"/>
  <c r="O103" i="29"/>
  <c r="O169" i="29" s="1"/>
  <c r="N103" i="29"/>
  <c r="N169" i="29" s="1"/>
  <c r="M103" i="29"/>
  <c r="M169" i="29" s="1"/>
  <c r="L103" i="29"/>
  <c r="L169" i="29" s="1"/>
  <c r="K103" i="29"/>
  <c r="K169" i="29" s="1"/>
  <c r="J103" i="29"/>
  <c r="J169" i="29" s="1"/>
  <c r="I103" i="29"/>
  <c r="I169" i="29" s="1"/>
  <c r="H103" i="29"/>
  <c r="H169" i="29" s="1"/>
  <c r="G103" i="29"/>
  <c r="G169" i="29" s="1"/>
  <c r="F103" i="29"/>
  <c r="F169" i="29" s="1"/>
  <c r="E103" i="29"/>
  <c r="E169" i="29" s="1"/>
  <c r="CF97" i="29"/>
  <c r="CF168" i="29" s="1"/>
  <c r="CE97" i="29"/>
  <c r="CE168" i="29" s="1"/>
  <c r="CD97" i="29"/>
  <c r="CD168" i="29" s="1"/>
  <c r="CC97" i="29"/>
  <c r="CC168" i="29" s="1"/>
  <c r="CB97" i="29"/>
  <c r="CB168" i="29" s="1"/>
  <c r="CA97" i="29"/>
  <c r="CA168" i="29" s="1"/>
  <c r="BZ97" i="29"/>
  <c r="BZ168" i="29" s="1"/>
  <c r="BY97" i="29"/>
  <c r="BY168" i="29" s="1"/>
  <c r="BX97" i="29"/>
  <c r="BX168" i="29" s="1"/>
  <c r="BW97" i="29"/>
  <c r="BW168" i="29" s="1"/>
  <c r="BV97" i="29"/>
  <c r="BV168" i="29" s="1"/>
  <c r="BU97" i="29"/>
  <c r="BU168" i="29" s="1"/>
  <c r="BT97" i="29"/>
  <c r="BT168" i="29" s="1"/>
  <c r="BS97" i="29"/>
  <c r="BS168" i="29" s="1"/>
  <c r="BR97" i="29"/>
  <c r="BR168" i="29" s="1"/>
  <c r="BQ97" i="29"/>
  <c r="BQ168" i="29" s="1"/>
  <c r="BP97" i="29"/>
  <c r="BP168" i="29" s="1"/>
  <c r="BO97" i="29"/>
  <c r="BO168" i="29" s="1"/>
  <c r="BN97" i="29"/>
  <c r="BN168" i="29" s="1"/>
  <c r="BM97" i="29"/>
  <c r="BM168" i="29" s="1"/>
  <c r="BL97" i="29"/>
  <c r="BL168" i="29" s="1"/>
  <c r="BK97" i="29"/>
  <c r="BK168" i="29" s="1"/>
  <c r="BJ97" i="29"/>
  <c r="BJ168" i="29" s="1"/>
  <c r="BI97" i="29"/>
  <c r="BI168" i="29" s="1"/>
  <c r="BH97" i="29"/>
  <c r="BH168" i="29" s="1"/>
  <c r="BG97" i="29"/>
  <c r="BG168" i="29" s="1"/>
  <c r="BF97" i="29"/>
  <c r="BF168" i="29" s="1"/>
  <c r="BE97" i="29"/>
  <c r="BE168" i="29" s="1"/>
  <c r="BD97" i="29"/>
  <c r="BD168" i="29" s="1"/>
  <c r="BC97" i="29"/>
  <c r="BC168" i="29" s="1"/>
  <c r="BB97" i="29"/>
  <c r="BB168" i="29" s="1"/>
  <c r="BA97" i="29"/>
  <c r="BA168" i="29" s="1"/>
  <c r="AZ97" i="29"/>
  <c r="AZ168" i="29" s="1"/>
  <c r="AY97" i="29"/>
  <c r="AY168" i="29" s="1"/>
  <c r="AX97" i="29"/>
  <c r="AX168" i="29" s="1"/>
  <c r="AW97" i="29"/>
  <c r="AW168" i="29" s="1"/>
  <c r="AV97" i="29"/>
  <c r="AV168" i="29" s="1"/>
  <c r="AU97" i="29"/>
  <c r="AU168" i="29" s="1"/>
  <c r="AT97" i="29"/>
  <c r="AT168" i="29" s="1"/>
  <c r="AS97" i="29"/>
  <c r="AS168" i="29" s="1"/>
  <c r="AR97" i="29"/>
  <c r="AR168" i="29" s="1"/>
  <c r="AQ97" i="29"/>
  <c r="AQ168" i="29" s="1"/>
  <c r="AP97" i="29"/>
  <c r="AP168" i="29" s="1"/>
  <c r="AO97" i="29"/>
  <c r="AO168" i="29" s="1"/>
  <c r="AN97" i="29"/>
  <c r="AN168" i="29" s="1"/>
  <c r="AM97" i="29"/>
  <c r="AM168" i="29" s="1"/>
  <c r="AL97" i="29"/>
  <c r="AL168" i="29" s="1"/>
  <c r="AK97" i="29"/>
  <c r="AK168" i="29" s="1"/>
  <c r="AJ97" i="29"/>
  <c r="AJ168" i="29" s="1"/>
  <c r="AI97" i="29"/>
  <c r="AI168" i="29" s="1"/>
  <c r="AH97" i="29"/>
  <c r="AH168" i="29" s="1"/>
  <c r="AG97" i="29"/>
  <c r="AG168" i="29" s="1"/>
  <c r="AF97" i="29"/>
  <c r="AF168" i="29" s="1"/>
  <c r="AE97" i="29"/>
  <c r="AE168" i="29" s="1"/>
  <c r="AD97" i="29"/>
  <c r="AD168" i="29" s="1"/>
  <c r="AC97" i="29"/>
  <c r="AC168" i="29" s="1"/>
  <c r="AB97" i="29"/>
  <c r="AB168" i="29" s="1"/>
  <c r="AA97" i="29"/>
  <c r="AA168" i="29" s="1"/>
  <c r="Z97" i="29"/>
  <c r="Z168" i="29" s="1"/>
  <c r="Y97" i="29"/>
  <c r="Y168" i="29" s="1"/>
  <c r="X97" i="29"/>
  <c r="X168" i="29" s="1"/>
  <c r="W97" i="29"/>
  <c r="W168" i="29" s="1"/>
  <c r="V97" i="29"/>
  <c r="V168" i="29" s="1"/>
  <c r="U97" i="29"/>
  <c r="U168" i="29" s="1"/>
  <c r="T97" i="29"/>
  <c r="T168" i="29" s="1"/>
  <c r="S97" i="29"/>
  <c r="S168" i="29" s="1"/>
  <c r="R97" i="29"/>
  <c r="R168" i="29" s="1"/>
  <c r="Q97" i="29"/>
  <c r="Q168" i="29" s="1"/>
  <c r="P97" i="29"/>
  <c r="P168" i="29" s="1"/>
  <c r="O97" i="29"/>
  <c r="O168" i="29" s="1"/>
  <c r="N97" i="29"/>
  <c r="N168" i="29" s="1"/>
  <c r="M97" i="29"/>
  <c r="M168" i="29" s="1"/>
  <c r="L97" i="29"/>
  <c r="L168" i="29" s="1"/>
  <c r="K97" i="29"/>
  <c r="K168" i="29" s="1"/>
  <c r="J97" i="29"/>
  <c r="J168" i="29" s="1"/>
  <c r="I97" i="29"/>
  <c r="I168" i="29" s="1"/>
  <c r="H97" i="29"/>
  <c r="H168" i="29" s="1"/>
  <c r="G97" i="29"/>
  <c r="G168" i="29" s="1"/>
  <c r="F97" i="29"/>
  <c r="F168" i="29" s="1"/>
  <c r="E97" i="29"/>
  <c r="E168" i="29" s="1"/>
  <c r="CF91" i="29"/>
  <c r="CF167" i="29" s="1"/>
  <c r="CE91" i="29"/>
  <c r="CE167" i="29" s="1"/>
  <c r="CD91" i="29"/>
  <c r="CD167" i="29" s="1"/>
  <c r="CC91" i="29"/>
  <c r="CC167" i="29" s="1"/>
  <c r="CB91" i="29"/>
  <c r="CB167" i="29" s="1"/>
  <c r="CA91" i="29"/>
  <c r="CA167" i="29" s="1"/>
  <c r="BZ91" i="29"/>
  <c r="BZ167" i="29" s="1"/>
  <c r="BY91" i="29"/>
  <c r="BY167" i="29" s="1"/>
  <c r="BX91" i="29"/>
  <c r="BX167" i="29" s="1"/>
  <c r="BW91" i="29"/>
  <c r="BW167" i="29" s="1"/>
  <c r="BV91" i="29"/>
  <c r="BV167" i="29" s="1"/>
  <c r="BU91" i="29"/>
  <c r="BU167" i="29" s="1"/>
  <c r="BT91" i="29"/>
  <c r="BT167" i="29" s="1"/>
  <c r="BS91" i="29"/>
  <c r="BS167" i="29" s="1"/>
  <c r="BR91" i="29"/>
  <c r="BR167" i="29" s="1"/>
  <c r="BQ91" i="29"/>
  <c r="BQ167" i="29" s="1"/>
  <c r="BP91" i="29"/>
  <c r="BP167" i="29" s="1"/>
  <c r="BO91" i="29"/>
  <c r="BO167" i="29" s="1"/>
  <c r="BN91" i="29"/>
  <c r="BN167" i="29" s="1"/>
  <c r="BM91" i="29"/>
  <c r="BM167" i="29" s="1"/>
  <c r="BL91" i="29"/>
  <c r="BL167" i="29" s="1"/>
  <c r="BK91" i="29"/>
  <c r="BK167" i="29" s="1"/>
  <c r="BJ91" i="29"/>
  <c r="BJ167" i="29" s="1"/>
  <c r="BI91" i="29"/>
  <c r="BI167" i="29" s="1"/>
  <c r="BH91" i="29"/>
  <c r="BH167" i="29" s="1"/>
  <c r="BG91" i="29"/>
  <c r="BG167" i="29" s="1"/>
  <c r="BF91" i="29"/>
  <c r="BF167" i="29" s="1"/>
  <c r="BE91" i="29"/>
  <c r="BE167" i="29" s="1"/>
  <c r="BD91" i="29"/>
  <c r="BD167" i="29" s="1"/>
  <c r="BC91" i="29"/>
  <c r="BC167" i="29" s="1"/>
  <c r="BB91" i="29"/>
  <c r="BB167" i="29" s="1"/>
  <c r="BA91" i="29"/>
  <c r="BA167" i="29" s="1"/>
  <c r="AZ91" i="29"/>
  <c r="AZ167" i="29" s="1"/>
  <c r="AY91" i="29"/>
  <c r="AY167" i="29" s="1"/>
  <c r="AX91" i="29"/>
  <c r="AX167" i="29" s="1"/>
  <c r="AW91" i="29"/>
  <c r="AW167" i="29" s="1"/>
  <c r="AV91" i="29"/>
  <c r="AV167" i="29" s="1"/>
  <c r="AU91" i="29"/>
  <c r="AU167" i="29" s="1"/>
  <c r="AT91" i="29"/>
  <c r="AT167" i="29" s="1"/>
  <c r="AS91" i="29"/>
  <c r="AS167" i="29" s="1"/>
  <c r="AR91" i="29"/>
  <c r="AR167" i="29" s="1"/>
  <c r="AQ91" i="29"/>
  <c r="AQ167" i="29" s="1"/>
  <c r="AP91" i="29"/>
  <c r="AP167" i="29" s="1"/>
  <c r="AO91" i="29"/>
  <c r="AO167" i="29" s="1"/>
  <c r="AN91" i="29"/>
  <c r="AN167" i="29" s="1"/>
  <c r="AM91" i="29"/>
  <c r="AM167" i="29" s="1"/>
  <c r="AL91" i="29"/>
  <c r="AL167" i="29" s="1"/>
  <c r="AK91" i="29"/>
  <c r="AK167" i="29" s="1"/>
  <c r="AJ91" i="29"/>
  <c r="AJ167" i="29" s="1"/>
  <c r="AI91" i="29"/>
  <c r="AI167" i="29" s="1"/>
  <c r="AH91" i="29"/>
  <c r="AH167" i="29" s="1"/>
  <c r="AG91" i="29"/>
  <c r="AG167" i="29" s="1"/>
  <c r="AF91" i="29"/>
  <c r="AF167" i="29" s="1"/>
  <c r="AE91" i="29"/>
  <c r="AE167" i="29" s="1"/>
  <c r="AD91" i="29"/>
  <c r="AD167" i="29" s="1"/>
  <c r="AC91" i="29"/>
  <c r="AC167" i="29" s="1"/>
  <c r="AB91" i="29"/>
  <c r="AB167" i="29" s="1"/>
  <c r="AA91" i="29"/>
  <c r="AA167" i="29" s="1"/>
  <c r="Z91" i="29"/>
  <c r="Z167" i="29" s="1"/>
  <c r="Y91" i="29"/>
  <c r="Y167" i="29" s="1"/>
  <c r="X91" i="29"/>
  <c r="X167" i="29" s="1"/>
  <c r="W91" i="29"/>
  <c r="W167" i="29" s="1"/>
  <c r="V91" i="29"/>
  <c r="V167" i="29" s="1"/>
  <c r="U91" i="29"/>
  <c r="U167" i="29" s="1"/>
  <c r="T91" i="29"/>
  <c r="T167" i="29" s="1"/>
  <c r="S91" i="29"/>
  <c r="S167" i="29" s="1"/>
  <c r="R91" i="29"/>
  <c r="R167" i="29" s="1"/>
  <c r="Q91" i="29"/>
  <c r="Q167" i="29" s="1"/>
  <c r="P91" i="29"/>
  <c r="P167" i="29" s="1"/>
  <c r="O91" i="29"/>
  <c r="O167" i="29" s="1"/>
  <c r="N91" i="29"/>
  <c r="N167" i="29" s="1"/>
  <c r="M91" i="29"/>
  <c r="M167" i="29" s="1"/>
  <c r="L91" i="29"/>
  <c r="L167" i="29" s="1"/>
  <c r="K91" i="29"/>
  <c r="K167" i="29" s="1"/>
  <c r="J91" i="29"/>
  <c r="J167" i="29" s="1"/>
  <c r="I91" i="29"/>
  <c r="I167" i="29" s="1"/>
  <c r="H91" i="29"/>
  <c r="H167" i="29" s="1"/>
  <c r="G91" i="29"/>
  <c r="G167" i="29" s="1"/>
  <c r="F91" i="29"/>
  <c r="F167" i="29" s="1"/>
  <c r="E91" i="29"/>
  <c r="E167" i="29" s="1"/>
  <c r="CF85" i="29"/>
  <c r="CF166" i="29" s="1"/>
  <c r="CE85" i="29"/>
  <c r="CE166" i="29" s="1"/>
  <c r="CD85" i="29"/>
  <c r="CD166" i="29" s="1"/>
  <c r="CC85" i="29"/>
  <c r="CC166" i="29" s="1"/>
  <c r="CB85" i="29"/>
  <c r="CB166" i="29" s="1"/>
  <c r="CA85" i="29"/>
  <c r="CA166" i="29" s="1"/>
  <c r="BZ85" i="29"/>
  <c r="BZ166" i="29" s="1"/>
  <c r="BY85" i="29"/>
  <c r="BY166" i="29" s="1"/>
  <c r="BX85" i="29"/>
  <c r="BX166" i="29" s="1"/>
  <c r="BW85" i="29"/>
  <c r="BW166" i="29" s="1"/>
  <c r="BV85" i="29"/>
  <c r="BV166" i="29" s="1"/>
  <c r="BU85" i="29"/>
  <c r="BU166" i="29" s="1"/>
  <c r="BT85" i="29"/>
  <c r="BT166" i="29" s="1"/>
  <c r="BS85" i="29"/>
  <c r="BS166" i="29" s="1"/>
  <c r="BR85" i="29"/>
  <c r="BR166" i="29" s="1"/>
  <c r="BQ85" i="29"/>
  <c r="BQ166" i="29" s="1"/>
  <c r="BP85" i="29"/>
  <c r="BP166" i="29" s="1"/>
  <c r="BO85" i="29"/>
  <c r="BO166" i="29" s="1"/>
  <c r="BN85" i="29"/>
  <c r="BN166" i="29" s="1"/>
  <c r="BM85" i="29"/>
  <c r="BM166" i="29" s="1"/>
  <c r="BL85" i="29"/>
  <c r="BL166" i="29" s="1"/>
  <c r="BK85" i="29"/>
  <c r="BK166" i="29" s="1"/>
  <c r="BJ85" i="29"/>
  <c r="BJ166" i="29" s="1"/>
  <c r="BI85" i="29"/>
  <c r="BI166" i="29" s="1"/>
  <c r="BH85" i="29"/>
  <c r="BH166" i="29" s="1"/>
  <c r="BG85" i="29"/>
  <c r="BG166" i="29" s="1"/>
  <c r="BF85" i="29"/>
  <c r="BF166" i="29" s="1"/>
  <c r="BE85" i="29"/>
  <c r="BE166" i="29" s="1"/>
  <c r="BD85" i="29"/>
  <c r="BD166" i="29" s="1"/>
  <c r="BC85" i="29"/>
  <c r="BC166" i="29" s="1"/>
  <c r="BB85" i="29"/>
  <c r="BB166" i="29" s="1"/>
  <c r="BA85" i="29"/>
  <c r="BA166" i="29" s="1"/>
  <c r="AZ85" i="29"/>
  <c r="AZ166" i="29" s="1"/>
  <c r="AY85" i="29"/>
  <c r="AY166" i="29" s="1"/>
  <c r="AX85" i="29"/>
  <c r="AX166" i="29" s="1"/>
  <c r="AW85" i="29"/>
  <c r="AW166" i="29" s="1"/>
  <c r="AV85" i="29"/>
  <c r="AV166" i="29" s="1"/>
  <c r="AU85" i="29"/>
  <c r="AU166" i="29" s="1"/>
  <c r="AT85" i="29"/>
  <c r="AT166" i="29" s="1"/>
  <c r="AS85" i="29"/>
  <c r="AS166" i="29" s="1"/>
  <c r="AR85" i="29"/>
  <c r="AR166" i="29" s="1"/>
  <c r="AQ85" i="29"/>
  <c r="AQ166" i="29" s="1"/>
  <c r="AP85" i="29"/>
  <c r="AP166" i="29" s="1"/>
  <c r="AO85" i="29"/>
  <c r="AO166" i="29" s="1"/>
  <c r="AN85" i="29"/>
  <c r="AN166" i="29" s="1"/>
  <c r="AM85" i="29"/>
  <c r="AM166" i="29" s="1"/>
  <c r="AL85" i="29"/>
  <c r="AL166" i="29" s="1"/>
  <c r="AK85" i="29"/>
  <c r="AK166" i="29" s="1"/>
  <c r="AJ85" i="29"/>
  <c r="AJ166" i="29" s="1"/>
  <c r="AI85" i="29"/>
  <c r="AI166" i="29" s="1"/>
  <c r="AH85" i="29"/>
  <c r="AH166" i="29" s="1"/>
  <c r="AG85" i="29"/>
  <c r="AG166" i="29" s="1"/>
  <c r="AF85" i="29"/>
  <c r="AF166" i="29" s="1"/>
  <c r="AE85" i="29"/>
  <c r="AE166" i="29" s="1"/>
  <c r="AD85" i="29"/>
  <c r="AD166" i="29" s="1"/>
  <c r="AC85" i="29"/>
  <c r="AC166" i="29" s="1"/>
  <c r="AB85" i="29"/>
  <c r="AB166" i="29" s="1"/>
  <c r="AA85" i="29"/>
  <c r="AA166" i="29" s="1"/>
  <c r="Z85" i="29"/>
  <c r="Z166" i="29" s="1"/>
  <c r="Y85" i="29"/>
  <c r="Y166" i="29" s="1"/>
  <c r="X85" i="29"/>
  <c r="X166" i="29" s="1"/>
  <c r="W85" i="29"/>
  <c r="W166" i="29" s="1"/>
  <c r="V85" i="29"/>
  <c r="V166" i="29" s="1"/>
  <c r="U85" i="29"/>
  <c r="U166" i="29" s="1"/>
  <c r="T85" i="29"/>
  <c r="T166" i="29" s="1"/>
  <c r="S85" i="29"/>
  <c r="S166" i="29" s="1"/>
  <c r="R85" i="29"/>
  <c r="R166" i="29" s="1"/>
  <c r="Q85" i="29"/>
  <c r="Q166" i="29" s="1"/>
  <c r="P85" i="29"/>
  <c r="P166" i="29" s="1"/>
  <c r="O85" i="29"/>
  <c r="O166" i="29" s="1"/>
  <c r="N85" i="29"/>
  <c r="N166" i="29" s="1"/>
  <c r="M85" i="29"/>
  <c r="M166" i="29" s="1"/>
  <c r="L85" i="29"/>
  <c r="L166" i="29" s="1"/>
  <c r="K85" i="29"/>
  <c r="K166" i="29" s="1"/>
  <c r="J85" i="29"/>
  <c r="J166" i="29" s="1"/>
  <c r="I85" i="29"/>
  <c r="I166" i="29" s="1"/>
  <c r="H85" i="29"/>
  <c r="H166" i="29" s="1"/>
  <c r="G85" i="29"/>
  <c r="G166" i="29" s="1"/>
  <c r="F85" i="29"/>
  <c r="F166" i="29" s="1"/>
  <c r="E85" i="29"/>
  <c r="E166" i="29" s="1"/>
  <c r="CF79" i="29"/>
  <c r="CF165" i="29" s="1"/>
  <c r="CE79" i="29"/>
  <c r="CE165" i="29" s="1"/>
  <c r="CD79" i="29"/>
  <c r="CD165" i="29" s="1"/>
  <c r="CC79" i="29"/>
  <c r="CC165" i="29" s="1"/>
  <c r="CB79" i="29"/>
  <c r="CB165" i="29" s="1"/>
  <c r="CA79" i="29"/>
  <c r="CA165" i="29" s="1"/>
  <c r="BZ79" i="29"/>
  <c r="BZ165" i="29" s="1"/>
  <c r="BY79" i="29"/>
  <c r="BY165" i="29" s="1"/>
  <c r="BX79" i="29"/>
  <c r="BX165" i="29" s="1"/>
  <c r="BW79" i="29"/>
  <c r="BW165" i="29" s="1"/>
  <c r="BV79" i="29"/>
  <c r="BV165" i="29" s="1"/>
  <c r="BU79" i="29"/>
  <c r="BU165" i="29" s="1"/>
  <c r="BT79" i="29"/>
  <c r="BT165" i="29" s="1"/>
  <c r="BS79" i="29"/>
  <c r="BS165" i="29" s="1"/>
  <c r="BR79" i="29"/>
  <c r="BR165" i="29" s="1"/>
  <c r="BQ79" i="29"/>
  <c r="BQ165" i="29" s="1"/>
  <c r="BP79" i="29"/>
  <c r="BP165" i="29" s="1"/>
  <c r="BO79" i="29"/>
  <c r="BO165" i="29" s="1"/>
  <c r="BN79" i="29"/>
  <c r="BN165" i="29" s="1"/>
  <c r="BM79" i="29"/>
  <c r="BM165" i="29" s="1"/>
  <c r="BL79" i="29"/>
  <c r="BL165" i="29" s="1"/>
  <c r="BK79" i="29"/>
  <c r="BK165" i="29" s="1"/>
  <c r="BJ79" i="29"/>
  <c r="BJ165" i="29" s="1"/>
  <c r="BI79" i="29"/>
  <c r="BI165" i="29" s="1"/>
  <c r="BH79" i="29"/>
  <c r="BH165" i="29" s="1"/>
  <c r="BG79" i="29"/>
  <c r="BG165" i="29" s="1"/>
  <c r="BF79" i="29"/>
  <c r="BF165" i="29" s="1"/>
  <c r="BE79" i="29"/>
  <c r="BE165" i="29" s="1"/>
  <c r="BD79" i="29"/>
  <c r="BD165" i="29" s="1"/>
  <c r="BC79" i="29"/>
  <c r="BC165" i="29" s="1"/>
  <c r="BB79" i="29"/>
  <c r="BB165" i="29" s="1"/>
  <c r="BA79" i="29"/>
  <c r="BA165" i="29" s="1"/>
  <c r="AZ79" i="29"/>
  <c r="AZ165" i="29" s="1"/>
  <c r="AY79" i="29"/>
  <c r="AY165" i="29" s="1"/>
  <c r="AX79" i="29"/>
  <c r="AX165" i="29" s="1"/>
  <c r="AW79" i="29"/>
  <c r="AW165" i="29" s="1"/>
  <c r="AV79" i="29"/>
  <c r="AV165" i="29" s="1"/>
  <c r="AU79" i="29"/>
  <c r="AU165" i="29" s="1"/>
  <c r="AT79" i="29"/>
  <c r="AT165" i="29" s="1"/>
  <c r="AS79" i="29"/>
  <c r="AS165" i="29" s="1"/>
  <c r="AR79" i="29"/>
  <c r="AR165" i="29" s="1"/>
  <c r="AQ79" i="29"/>
  <c r="AQ165" i="29" s="1"/>
  <c r="AP79" i="29"/>
  <c r="AP165" i="29" s="1"/>
  <c r="AO79" i="29"/>
  <c r="AO165" i="29" s="1"/>
  <c r="AN79" i="29"/>
  <c r="AN165" i="29" s="1"/>
  <c r="AM79" i="29"/>
  <c r="AM165" i="29" s="1"/>
  <c r="AL79" i="29"/>
  <c r="AL165" i="29" s="1"/>
  <c r="AK79" i="29"/>
  <c r="AK165" i="29" s="1"/>
  <c r="AJ79" i="29"/>
  <c r="AJ165" i="29" s="1"/>
  <c r="AI79" i="29"/>
  <c r="AI165" i="29" s="1"/>
  <c r="AH79" i="29"/>
  <c r="AH165" i="29" s="1"/>
  <c r="AG79" i="29"/>
  <c r="AG165" i="29" s="1"/>
  <c r="AF79" i="29"/>
  <c r="AF165" i="29" s="1"/>
  <c r="AE79" i="29"/>
  <c r="AE165" i="29" s="1"/>
  <c r="AD79" i="29"/>
  <c r="AD165" i="29" s="1"/>
  <c r="AC79" i="29"/>
  <c r="AC165" i="29" s="1"/>
  <c r="AB79" i="29"/>
  <c r="AB165" i="29" s="1"/>
  <c r="AA79" i="29"/>
  <c r="AA165" i="29" s="1"/>
  <c r="Z79" i="29"/>
  <c r="Z165" i="29" s="1"/>
  <c r="Y79" i="29"/>
  <c r="Y165" i="29" s="1"/>
  <c r="X79" i="29"/>
  <c r="X165" i="29" s="1"/>
  <c r="W79" i="29"/>
  <c r="W165" i="29" s="1"/>
  <c r="V79" i="29"/>
  <c r="V165" i="29" s="1"/>
  <c r="U79" i="29"/>
  <c r="U165" i="29" s="1"/>
  <c r="T79" i="29"/>
  <c r="T165" i="29" s="1"/>
  <c r="S79" i="29"/>
  <c r="S165" i="29" s="1"/>
  <c r="R79" i="29"/>
  <c r="R165" i="29" s="1"/>
  <c r="Q79" i="29"/>
  <c r="Q165" i="29" s="1"/>
  <c r="P79" i="29"/>
  <c r="P165" i="29" s="1"/>
  <c r="O79" i="29"/>
  <c r="O165" i="29" s="1"/>
  <c r="N79" i="29"/>
  <c r="N165" i="29" s="1"/>
  <c r="M79" i="29"/>
  <c r="M165" i="29" s="1"/>
  <c r="L79" i="29"/>
  <c r="L165" i="29" s="1"/>
  <c r="K79" i="29"/>
  <c r="K165" i="29" s="1"/>
  <c r="J79" i="29"/>
  <c r="J165" i="29" s="1"/>
  <c r="I79" i="29"/>
  <c r="I165" i="29" s="1"/>
  <c r="H79" i="29"/>
  <c r="H165" i="29" s="1"/>
  <c r="G79" i="29"/>
  <c r="G165" i="29" s="1"/>
  <c r="F79" i="29"/>
  <c r="F165" i="29" s="1"/>
  <c r="E79" i="29"/>
  <c r="E165" i="29" s="1"/>
  <c r="CF73" i="29"/>
  <c r="CF164" i="29" s="1"/>
  <c r="CE73" i="29"/>
  <c r="CE164" i="29" s="1"/>
  <c r="CD73" i="29"/>
  <c r="CD164" i="29" s="1"/>
  <c r="CC73" i="29"/>
  <c r="CC164" i="29" s="1"/>
  <c r="CB73" i="29"/>
  <c r="CB164" i="29" s="1"/>
  <c r="CA73" i="29"/>
  <c r="CA164" i="29" s="1"/>
  <c r="BZ73" i="29"/>
  <c r="BZ164" i="29" s="1"/>
  <c r="BY73" i="29"/>
  <c r="BY164" i="29" s="1"/>
  <c r="BX73" i="29"/>
  <c r="BX164" i="29" s="1"/>
  <c r="BW73" i="29"/>
  <c r="BW164" i="29" s="1"/>
  <c r="BV73" i="29"/>
  <c r="BV164" i="29" s="1"/>
  <c r="BU73" i="29"/>
  <c r="BU164" i="29" s="1"/>
  <c r="BT73" i="29"/>
  <c r="BT164" i="29" s="1"/>
  <c r="BS73" i="29"/>
  <c r="BS164" i="29" s="1"/>
  <c r="BR73" i="29"/>
  <c r="BR164" i="29" s="1"/>
  <c r="BQ73" i="29"/>
  <c r="BQ164" i="29" s="1"/>
  <c r="BP73" i="29"/>
  <c r="BP164" i="29" s="1"/>
  <c r="BO73" i="29"/>
  <c r="BO164" i="29" s="1"/>
  <c r="BN73" i="29"/>
  <c r="BN164" i="29" s="1"/>
  <c r="BM73" i="29"/>
  <c r="BM164" i="29" s="1"/>
  <c r="BL73" i="29"/>
  <c r="BL164" i="29" s="1"/>
  <c r="BK73" i="29"/>
  <c r="BK164" i="29" s="1"/>
  <c r="BJ73" i="29"/>
  <c r="BJ164" i="29" s="1"/>
  <c r="BI73" i="29"/>
  <c r="BI164" i="29" s="1"/>
  <c r="BH73" i="29"/>
  <c r="BH164" i="29" s="1"/>
  <c r="BG73" i="29"/>
  <c r="BG164" i="29" s="1"/>
  <c r="BF73" i="29"/>
  <c r="BF164" i="29" s="1"/>
  <c r="BE73" i="29"/>
  <c r="BE164" i="29" s="1"/>
  <c r="BD73" i="29"/>
  <c r="BD164" i="29" s="1"/>
  <c r="BC73" i="29"/>
  <c r="BC164" i="29" s="1"/>
  <c r="BB73" i="29"/>
  <c r="BB164" i="29" s="1"/>
  <c r="BA73" i="29"/>
  <c r="BA164" i="29" s="1"/>
  <c r="AZ73" i="29"/>
  <c r="AZ164" i="29" s="1"/>
  <c r="AY73" i="29"/>
  <c r="AY164" i="29" s="1"/>
  <c r="AX73" i="29"/>
  <c r="AX164" i="29" s="1"/>
  <c r="AW73" i="29"/>
  <c r="AW164" i="29" s="1"/>
  <c r="AV73" i="29"/>
  <c r="AV164" i="29" s="1"/>
  <c r="AU73" i="29"/>
  <c r="AU164" i="29" s="1"/>
  <c r="AT73" i="29"/>
  <c r="AT164" i="29" s="1"/>
  <c r="AS73" i="29"/>
  <c r="AS164" i="29" s="1"/>
  <c r="AR73" i="29"/>
  <c r="AR164" i="29" s="1"/>
  <c r="AQ73" i="29"/>
  <c r="AQ164" i="29" s="1"/>
  <c r="AP73" i="29"/>
  <c r="AP164" i="29" s="1"/>
  <c r="AO73" i="29"/>
  <c r="AO164" i="29" s="1"/>
  <c r="AN73" i="29"/>
  <c r="AN164" i="29" s="1"/>
  <c r="AM73" i="29"/>
  <c r="AM164" i="29" s="1"/>
  <c r="AL73" i="29"/>
  <c r="AL164" i="29" s="1"/>
  <c r="AK73" i="29"/>
  <c r="AK164" i="29" s="1"/>
  <c r="AJ73" i="29"/>
  <c r="AJ164" i="29" s="1"/>
  <c r="AI73" i="29"/>
  <c r="AI164" i="29" s="1"/>
  <c r="AH73" i="29"/>
  <c r="AH164" i="29" s="1"/>
  <c r="AG73" i="29"/>
  <c r="AG164" i="29" s="1"/>
  <c r="AF73" i="29"/>
  <c r="AF164" i="29" s="1"/>
  <c r="AE73" i="29"/>
  <c r="AE164" i="29" s="1"/>
  <c r="AD73" i="29"/>
  <c r="AD164" i="29" s="1"/>
  <c r="AC73" i="29"/>
  <c r="AC164" i="29" s="1"/>
  <c r="AB73" i="29"/>
  <c r="AB164" i="29" s="1"/>
  <c r="AA73" i="29"/>
  <c r="AA164" i="29" s="1"/>
  <c r="Z73" i="29"/>
  <c r="Z164" i="29" s="1"/>
  <c r="Y73" i="29"/>
  <c r="Y164" i="29" s="1"/>
  <c r="X73" i="29"/>
  <c r="X164" i="29" s="1"/>
  <c r="W73" i="29"/>
  <c r="W164" i="29" s="1"/>
  <c r="V73" i="29"/>
  <c r="V164" i="29" s="1"/>
  <c r="U73" i="29"/>
  <c r="U164" i="29" s="1"/>
  <c r="T73" i="29"/>
  <c r="T164" i="29" s="1"/>
  <c r="S73" i="29"/>
  <c r="S164" i="29" s="1"/>
  <c r="R73" i="29"/>
  <c r="R164" i="29" s="1"/>
  <c r="Q73" i="29"/>
  <c r="Q164" i="29" s="1"/>
  <c r="P73" i="29"/>
  <c r="P164" i="29" s="1"/>
  <c r="O73" i="29"/>
  <c r="O164" i="29" s="1"/>
  <c r="N73" i="29"/>
  <c r="N164" i="29" s="1"/>
  <c r="M73" i="29"/>
  <c r="M164" i="29" s="1"/>
  <c r="L73" i="29"/>
  <c r="L164" i="29" s="1"/>
  <c r="K73" i="29"/>
  <c r="K164" i="29" s="1"/>
  <c r="J73" i="29"/>
  <c r="J164" i="29" s="1"/>
  <c r="I73" i="29"/>
  <c r="I164" i="29" s="1"/>
  <c r="H73" i="29"/>
  <c r="H164" i="29" s="1"/>
  <c r="G73" i="29"/>
  <c r="G164" i="29" s="1"/>
  <c r="F73" i="29"/>
  <c r="F164" i="29" s="1"/>
  <c r="E73" i="29"/>
  <c r="E164" i="29" s="1"/>
  <c r="CF67" i="29"/>
  <c r="CF163" i="29" s="1"/>
  <c r="CE67" i="29"/>
  <c r="CE163" i="29" s="1"/>
  <c r="CD67" i="29"/>
  <c r="CD163" i="29" s="1"/>
  <c r="CC67" i="29"/>
  <c r="CC163" i="29" s="1"/>
  <c r="CB67" i="29"/>
  <c r="CB163" i="29" s="1"/>
  <c r="CA67" i="29"/>
  <c r="CA163" i="29" s="1"/>
  <c r="BZ67" i="29"/>
  <c r="BZ163" i="29" s="1"/>
  <c r="BY67" i="29"/>
  <c r="BY163" i="29" s="1"/>
  <c r="BX67" i="29"/>
  <c r="BX163" i="29" s="1"/>
  <c r="BW67" i="29"/>
  <c r="BW163" i="29" s="1"/>
  <c r="BV67" i="29"/>
  <c r="BV163" i="29" s="1"/>
  <c r="BU67" i="29"/>
  <c r="BU163" i="29" s="1"/>
  <c r="BT67" i="29"/>
  <c r="BT163" i="29" s="1"/>
  <c r="BS67" i="29"/>
  <c r="BS163" i="29" s="1"/>
  <c r="BR67" i="29"/>
  <c r="BR163" i="29" s="1"/>
  <c r="BQ67" i="29"/>
  <c r="BQ163" i="29" s="1"/>
  <c r="BP67" i="29"/>
  <c r="BP163" i="29" s="1"/>
  <c r="BO67" i="29"/>
  <c r="BO163" i="29" s="1"/>
  <c r="BN67" i="29"/>
  <c r="BN163" i="29" s="1"/>
  <c r="BM67" i="29"/>
  <c r="BM163" i="29" s="1"/>
  <c r="BL67" i="29"/>
  <c r="BL163" i="29" s="1"/>
  <c r="BK67" i="29"/>
  <c r="BK163" i="29" s="1"/>
  <c r="BJ67" i="29"/>
  <c r="BJ163" i="29" s="1"/>
  <c r="BI67" i="29"/>
  <c r="BI163" i="29" s="1"/>
  <c r="BH67" i="29"/>
  <c r="BH163" i="29" s="1"/>
  <c r="BG67" i="29"/>
  <c r="BG163" i="29" s="1"/>
  <c r="BF67" i="29"/>
  <c r="BF163" i="29" s="1"/>
  <c r="BE67" i="29"/>
  <c r="BE163" i="29" s="1"/>
  <c r="BD67" i="29"/>
  <c r="BD163" i="29" s="1"/>
  <c r="BC67" i="29"/>
  <c r="BC163" i="29" s="1"/>
  <c r="BB67" i="29"/>
  <c r="BB163" i="29" s="1"/>
  <c r="BA67" i="29"/>
  <c r="BA163" i="29" s="1"/>
  <c r="AZ67" i="29"/>
  <c r="AZ163" i="29" s="1"/>
  <c r="AY67" i="29"/>
  <c r="AY163" i="29" s="1"/>
  <c r="AX67" i="29"/>
  <c r="AX163" i="29" s="1"/>
  <c r="AW67" i="29"/>
  <c r="AW163" i="29" s="1"/>
  <c r="AV67" i="29"/>
  <c r="AV163" i="29" s="1"/>
  <c r="AU67" i="29"/>
  <c r="AU163" i="29" s="1"/>
  <c r="AT67" i="29"/>
  <c r="AT163" i="29" s="1"/>
  <c r="AS67" i="29"/>
  <c r="AS163" i="29" s="1"/>
  <c r="AR67" i="29"/>
  <c r="AR163" i="29" s="1"/>
  <c r="AQ67" i="29"/>
  <c r="AQ163" i="29" s="1"/>
  <c r="AP67" i="29"/>
  <c r="AP163" i="29" s="1"/>
  <c r="AO67" i="29"/>
  <c r="AO163" i="29" s="1"/>
  <c r="AN67" i="29"/>
  <c r="AN163" i="29" s="1"/>
  <c r="AM67" i="29"/>
  <c r="AM163" i="29" s="1"/>
  <c r="AL67" i="29"/>
  <c r="AL163" i="29" s="1"/>
  <c r="AK67" i="29"/>
  <c r="AK163" i="29" s="1"/>
  <c r="AJ67" i="29"/>
  <c r="AJ163" i="29" s="1"/>
  <c r="AI67" i="29"/>
  <c r="AI163" i="29" s="1"/>
  <c r="AH67" i="29"/>
  <c r="AH163" i="29" s="1"/>
  <c r="AG67" i="29"/>
  <c r="AG163" i="29" s="1"/>
  <c r="AF67" i="29"/>
  <c r="AF163" i="29" s="1"/>
  <c r="AE67" i="29"/>
  <c r="AE163" i="29" s="1"/>
  <c r="AD67" i="29"/>
  <c r="AD163" i="29" s="1"/>
  <c r="AC67" i="29"/>
  <c r="AC163" i="29" s="1"/>
  <c r="AB67" i="29"/>
  <c r="AB163" i="29" s="1"/>
  <c r="AA67" i="29"/>
  <c r="AA163" i="29" s="1"/>
  <c r="Z67" i="29"/>
  <c r="Z163" i="29" s="1"/>
  <c r="Y67" i="29"/>
  <c r="Y163" i="29" s="1"/>
  <c r="X67" i="29"/>
  <c r="X163" i="29" s="1"/>
  <c r="W67" i="29"/>
  <c r="W163" i="29" s="1"/>
  <c r="V67" i="29"/>
  <c r="V163" i="29" s="1"/>
  <c r="U67" i="29"/>
  <c r="U163" i="29" s="1"/>
  <c r="T67" i="29"/>
  <c r="T163" i="29" s="1"/>
  <c r="S67" i="29"/>
  <c r="S163" i="29" s="1"/>
  <c r="R67" i="29"/>
  <c r="R163" i="29" s="1"/>
  <c r="Q67" i="29"/>
  <c r="Q163" i="29" s="1"/>
  <c r="P67" i="29"/>
  <c r="P163" i="29" s="1"/>
  <c r="O67" i="29"/>
  <c r="O163" i="29" s="1"/>
  <c r="N67" i="29"/>
  <c r="N163" i="29" s="1"/>
  <c r="M67" i="29"/>
  <c r="M163" i="29" s="1"/>
  <c r="L67" i="29"/>
  <c r="L163" i="29" s="1"/>
  <c r="K67" i="29"/>
  <c r="K163" i="29" s="1"/>
  <c r="J67" i="29"/>
  <c r="J163" i="29" s="1"/>
  <c r="I67" i="29"/>
  <c r="I163" i="29" s="1"/>
  <c r="H67" i="29"/>
  <c r="H163" i="29" s="1"/>
  <c r="G67" i="29"/>
  <c r="G163" i="29" s="1"/>
  <c r="F67" i="29"/>
  <c r="F163" i="29" s="1"/>
  <c r="E67" i="29"/>
  <c r="E163" i="29" s="1"/>
  <c r="CF61" i="29"/>
  <c r="CF162" i="29" s="1"/>
  <c r="CE61" i="29"/>
  <c r="CE162" i="29" s="1"/>
  <c r="CD61" i="29"/>
  <c r="CD162" i="29" s="1"/>
  <c r="CC61" i="29"/>
  <c r="CC162" i="29" s="1"/>
  <c r="CB61" i="29"/>
  <c r="CB162" i="29" s="1"/>
  <c r="CA61" i="29"/>
  <c r="CA162" i="29" s="1"/>
  <c r="BZ61" i="29"/>
  <c r="BZ162" i="29" s="1"/>
  <c r="BY61" i="29"/>
  <c r="BY162" i="29" s="1"/>
  <c r="BX61" i="29"/>
  <c r="BX162" i="29" s="1"/>
  <c r="BW61" i="29"/>
  <c r="BW162" i="29" s="1"/>
  <c r="BV61" i="29"/>
  <c r="BV162" i="29" s="1"/>
  <c r="BU61" i="29"/>
  <c r="BU162" i="29" s="1"/>
  <c r="BT61" i="29"/>
  <c r="BT162" i="29" s="1"/>
  <c r="BS61" i="29"/>
  <c r="BS162" i="29" s="1"/>
  <c r="BR61" i="29"/>
  <c r="BR162" i="29" s="1"/>
  <c r="BQ61" i="29"/>
  <c r="BQ162" i="29" s="1"/>
  <c r="BP61" i="29"/>
  <c r="BP162" i="29" s="1"/>
  <c r="BO61" i="29"/>
  <c r="BO162" i="29" s="1"/>
  <c r="BN61" i="29"/>
  <c r="BN162" i="29" s="1"/>
  <c r="BM61" i="29"/>
  <c r="BM162" i="29" s="1"/>
  <c r="BL61" i="29"/>
  <c r="BL162" i="29" s="1"/>
  <c r="BK61" i="29"/>
  <c r="BK162" i="29" s="1"/>
  <c r="BJ61" i="29"/>
  <c r="BJ162" i="29" s="1"/>
  <c r="BI61" i="29"/>
  <c r="BI162" i="29" s="1"/>
  <c r="BH61" i="29"/>
  <c r="BH162" i="29" s="1"/>
  <c r="BG61" i="29"/>
  <c r="BG162" i="29" s="1"/>
  <c r="BF61" i="29"/>
  <c r="BF162" i="29" s="1"/>
  <c r="BE61" i="29"/>
  <c r="BE162" i="29" s="1"/>
  <c r="BD61" i="29"/>
  <c r="BD162" i="29" s="1"/>
  <c r="BC61" i="29"/>
  <c r="BC162" i="29" s="1"/>
  <c r="BB61" i="29"/>
  <c r="BB162" i="29" s="1"/>
  <c r="BA61" i="29"/>
  <c r="BA162" i="29" s="1"/>
  <c r="AZ61" i="29"/>
  <c r="AZ162" i="29" s="1"/>
  <c r="AY61" i="29"/>
  <c r="AY162" i="29" s="1"/>
  <c r="AX61" i="29"/>
  <c r="AX162" i="29" s="1"/>
  <c r="AW61" i="29"/>
  <c r="AW162" i="29" s="1"/>
  <c r="AV61" i="29"/>
  <c r="AV162" i="29" s="1"/>
  <c r="AU61" i="29"/>
  <c r="AU162" i="29" s="1"/>
  <c r="AT61" i="29"/>
  <c r="AT162" i="29" s="1"/>
  <c r="AS61" i="29"/>
  <c r="AS162" i="29" s="1"/>
  <c r="AR61" i="29"/>
  <c r="AR162" i="29" s="1"/>
  <c r="AQ61" i="29"/>
  <c r="AQ162" i="29" s="1"/>
  <c r="AP61" i="29"/>
  <c r="AP162" i="29" s="1"/>
  <c r="AO61" i="29"/>
  <c r="AO162" i="29" s="1"/>
  <c r="AN61" i="29"/>
  <c r="AN162" i="29" s="1"/>
  <c r="AM61" i="29"/>
  <c r="AM162" i="29" s="1"/>
  <c r="AL61" i="29"/>
  <c r="AL162" i="29" s="1"/>
  <c r="AK61" i="29"/>
  <c r="AK162" i="29" s="1"/>
  <c r="AJ61" i="29"/>
  <c r="AJ162" i="29" s="1"/>
  <c r="AI61" i="29"/>
  <c r="AI162" i="29" s="1"/>
  <c r="AH61" i="29"/>
  <c r="AH162" i="29" s="1"/>
  <c r="AG61" i="29"/>
  <c r="AG162" i="29" s="1"/>
  <c r="AF61" i="29"/>
  <c r="AF162" i="29" s="1"/>
  <c r="AE61" i="29"/>
  <c r="AE162" i="29" s="1"/>
  <c r="AE173" i="29" s="1"/>
  <c r="AD61" i="29"/>
  <c r="AD162" i="29" s="1"/>
  <c r="AC61" i="29"/>
  <c r="AC162" i="29" s="1"/>
  <c r="AB61" i="29"/>
  <c r="AB162" i="29" s="1"/>
  <c r="AA61" i="29"/>
  <c r="AA162" i="29" s="1"/>
  <c r="Z61" i="29"/>
  <c r="Z162" i="29" s="1"/>
  <c r="Y61" i="29"/>
  <c r="Y162" i="29" s="1"/>
  <c r="X61" i="29"/>
  <c r="X162" i="29" s="1"/>
  <c r="W61" i="29"/>
  <c r="W162" i="29" s="1"/>
  <c r="W173" i="29" s="1"/>
  <c r="V61" i="29"/>
  <c r="V162" i="29" s="1"/>
  <c r="U61" i="29"/>
  <c r="U162" i="29" s="1"/>
  <c r="T61" i="29"/>
  <c r="T162" i="29" s="1"/>
  <c r="S61" i="29"/>
  <c r="S162" i="29" s="1"/>
  <c r="R61" i="29"/>
  <c r="R162" i="29" s="1"/>
  <c r="Q61" i="29"/>
  <c r="Q162" i="29" s="1"/>
  <c r="P61" i="29"/>
  <c r="P162" i="29" s="1"/>
  <c r="O61" i="29"/>
  <c r="O162" i="29" s="1"/>
  <c r="O173" i="29" s="1"/>
  <c r="N61" i="29"/>
  <c r="N162" i="29" s="1"/>
  <c r="M61" i="29"/>
  <c r="M162" i="29" s="1"/>
  <c r="L61" i="29"/>
  <c r="L162" i="29" s="1"/>
  <c r="K61" i="29"/>
  <c r="K162" i="29" s="1"/>
  <c r="J61" i="29"/>
  <c r="J162" i="29" s="1"/>
  <c r="I61" i="29"/>
  <c r="I162" i="29" s="1"/>
  <c r="H61" i="29"/>
  <c r="H162" i="29" s="1"/>
  <c r="G61" i="29"/>
  <c r="G162" i="29" s="1"/>
  <c r="G173" i="29" s="1"/>
  <c r="F61" i="29"/>
  <c r="F162" i="29" s="1"/>
  <c r="E61" i="29"/>
  <c r="E162" i="29" s="1"/>
  <c r="E18" i="29"/>
  <c r="F17" i="29"/>
  <c r="G17" i="29" s="1"/>
  <c r="F16" i="29"/>
  <c r="G16" i="29" s="1"/>
  <c r="H16" i="29" s="1"/>
  <c r="I16" i="29" s="1"/>
  <c r="J16" i="29" s="1"/>
  <c r="K16" i="29" s="1"/>
  <c r="L16" i="29" s="1"/>
  <c r="M16" i="29" s="1"/>
  <c r="N16" i="29" s="1"/>
  <c r="O16" i="29" s="1"/>
  <c r="P16" i="29" s="1"/>
  <c r="Q16" i="29" s="1"/>
  <c r="R16" i="29" s="1"/>
  <c r="S16" i="29" s="1"/>
  <c r="T16" i="29" s="1"/>
  <c r="U16" i="29" s="1"/>
  <c r="V16" i="29" s="1"/>
  <c r="W16" i="29" s="1"/>
  <c r="X16" i="29" s="1"/>
  <c r="Y16" i="29" s="1"/>
  <c r="Z16" i="29" s="1"/>
  <c r="AA16" i="29" s="1"/>
  <c r="AB16" i="29" s="1"/>
  <c r="AC16" i="29" s="1"/>
  <c r="AD16" i="29" s="1"/>
  <c r="AE16" i="29" s="1"/>
  <c r="AF16" i="29" s="1"/>
  <c r="AG16" i="29" s="1"/>
  <c r="AH16" i="29" s="1"/>
  <c r="AI16" i="29" s="1"/>
  <c r="AJ16" i="29" s="1"/>
  <c r="AK16" i="29" s="1"/>
  <c r="AL16" i="29" s="1"/>
  <c r="AM16" i="29" s="1"/>
  <c r="AN16" i="29" s="1"/>
  <c r="AO16" i="29" s="1"/>
  <c r="AP16" i="29" s="1"/>
  <c r="AQ16" i="29" s="1"/>
  <c r="AR16" i="29" s="1"/>
  <c r="AS16" i="29" s="1"/>
  <c r="AT16" i="29" s="1"/>
  <c r="AU16" i="29" s="1"/>
  <c r="AV16" i="29" s="1"/>
  <c r="AW16" i="29" s="1"/>
  <c r="AX16" i="29" s="1"/>
  <c r="AY16" i="29" s="1"/>
  <c r="AZ16" i="29" s="1"/>
  <c r="BA16" i="29" s="1"/>
  <c r="BB16" i="29" s="1"/>
  <c r="BC16" i="29" s="1"/>
  <c r="BD16" i="29" s="1"/>
  <c r="BE16" i="29" s="1"/>
  <c r="BF16" i="29" s="1"/>
  <c r="BG16" i="29" s="1"/>
  <c r="BH16" i="29" s="1"/>
  <c r="BI16" i="29" s="1"/>
  <c r="BJ16" i="29" s="1"/>
  <c r="BK16" i="29" s="1"/>
  <c r="BL16" i="29" s="1"/>
  <c r="BM16" i="29" s="1"/>
  <c r="BN16" i="29" s="1"/>
  <c r="BO16" i="29" s="1"/>
  <c r="BP16" i="29" s="1"/>
  <c r="BQ16" i="29" s="1"/>
  <c r="BR16" i="29" s="1"/>
  <c r="BS16" i="29" s="1"/>
  <c r="BT16" i="29" s="1"/>
  <c r="BU16" i="29" s="1"/>
  <c r="BV16" i="29" s="1"/>
  <c r="BW16" i="29" s="1"/>
  <c r="BX16" i="29" s="1"/>
  <c r="BY16" i="29" s="1"/>
  <c r="BZ16" i="29" s="1"/>
  <c r="CA16" i="29" s="1"/>
  <c r="CB16" i="29" s="1"/>
  <c r="CC16" i="29" s="1"/>
  <c r="CD16" i="29" s="1"/>
  <c r="CE16" i="29" s="1"/>
  <c r="CF16" i="29" s="1"/>
  <c r="F15" i="29"/>
  <c r="G15" i="29" s="1"/>
  <c r="H15" i="29" s="1"/>
  <c r="I15" i="29" s="1"/>
  <c r="J15" i="29" s="1"/>
  <c r="K15" i="29" s="1"/>
  <c r="L15" i="29" s="1"/>
  <c r="M15" i="29" s="1"/>
  <c r="N15" i="29" s="1"/>
  <c r="O15" i="29" s="1"/>
  <c r="P15" i="29" s="1"/>
  <c r="Q15" i="29" s="1"/>
  <c r="R15" i="29" s="1"/>
  <c r="S15" i="29" s="1"/>
  <c r="T15" i="29" s="1"/>
  <c r="U15" i="29" s="1"/>
  <c r="V15" i="29" s="1"/>
  <c r="W15" i="29" s="1"/>
  <c r="X15" i="29" s="1"/>
  <c r="Y15" i="29" s="1"/>
  <c r="Z15" i="29" s="1"/>
  <c r="AA15" i="29" s="1"/>
  <c r="AB15" i="29" s="1"/>
  <c r="AC15" i="29" s="1"/>
  <c r="AD15" i="29" s="1"/>
  <c r="AE15" i="29" s="1"/>
  <c r="AF15" i="29" s="1"/>
  <c r="AG15" i="29" s="1"/>
  <c r="AH15" i="29" s="1"/>
  <c r="AI15" i="29" s="1"/>
  <c r="AJ15" i="29" s="1"/>
  <c r="AK15" i="29" s="1"/>
  <c r="AL15" i="29" s="1"/>
  <c r="AM15" i="29" s="1"/>
  <c r="AN15" i="29" s="1"/>
  <c r="AO15" i="29" s="1"/>
  <c r="AP15" i="29" s="1"/>
  <c r="AQ15" i="29" s="1"/>
  <c r="AR15" i="29" s="1"/>
  <c r="AS15" i="29" s="1"/>
  <c r="AT15" i="29" s="1"/>
  <c r="AU15" i="29" s="1"/>
  <c r="AV15" i="29" s="1"/>
  <c r="AW15" i="29" s="1"/>
  <c r="AX15" i="29" s="1"/>
  <c r="AY15" i="29" s="1"/>
  <c r="AZ15" i="29" s="1"/>
  <c r="BA15" i="29" s="1"/>
  <c r="BB15" i="29" s="1"/>
  <c r="BC15" i="29" s="1"/>
  <c r="BD15" i="29" s="1"/>
  <c r="BE15" i="29" s="1"/>
  <c r="BF15" i="29" s="1"/>
  <c r="BG15" i="29" s="1"/>
  <c r="BH15" i="29" s="1"/>
  <c r="BI15" i="29" s="1"/>
  <c r="BJ15" i="29" s="1"/>
  <c r="BK15" i="29" s="1"/>
  <c r="BL15" i="29" s="1"/>
  <c r="BM15" i="29" s="1"/>
  <c r="BN15" i="29" s="1"/>
  <c r="BO15" i="29" s="1"/>
  <c r="BP15" i="29" s="1"/>
  <c r="BQ15" i="29" s="1"/>
  <c r="BR15" i="29" s="1"/>
  <c r="BS15" i="29" s="1"/>
  <c r="BT15" i="29" s="1"/>
  <c r="BU15" i="29" s="1"/>
  <c r="BV15" i="29" s="1"/>
  <c r="BW15" i="29" s="1"/>
  <c r="BX15" i="29" s="1"/>
  <c r="BY15" i="29" s="1"/>
  <c r="BZ15" i="29" s="1"/>
  <c r="CA15" i="29" s="1"/>
  <c r="CB15" i="29" s="1"/>
  <c r="CC15" i="29" s="1"/>
  <c r="CD15" i="29" s="1"/>
  <c r="CE15" i="29" s="1"/>
  <c r="CF15" i="29" s="1"/>
  <c r="F14" i="29"/>
  <c r="G14" i="29" s="1"/>
  <c r="H14" i="29" s="1"/>
  <c r="CF12" i="29"/>
  <c r="CF32" i="29" s="1"/>
  <c r="CE12" i="29"/>
  <c r="CE32" i="29" s="1"/>
  <c r="CD12" i="29"/>
  <c r="CD32" i="29" s="1"/>
  <c r="CC12" i="29"/>
  <c r="CC32" i="29" s="1"/>
  <c r="CB12" i="29"/>
  <c r="CB32" i="29" s="1"/>
  <c r="CA12" i="29"/>
  <c r="CA32" i="29" s="1"/>
  <c r="BZ12" i="29"/>
  <c r="BZ32" i="29" s="1"/>
  <c r="BY12" i="29"/>
  <c r="BY32" i="29" s="1"/>
  <c r="BX12" i="29"/>
  <c r="BX32" i="29" s="1"/>
  <c r="BW12" i="29"/>
  <c r="BW32" i="29" s="1"/>
  <c r="BV12" i="29"/>
  <c r="BV32" i="29" s="1"/>
  <c r="BU12" i="29"/>
  <c r="BU32" i="29" s="1"/>
  <c r="BT12" i="29"/>
  <c r="BT32" i="29" s="1"/>
  <c r="BS12" i="29"/>
  <c r="BS32" i="29" s="1"/>
  <c r="BR12" i="29"/>
  <c r="BR32" i="29" s="1"/>
  <c r="BQ12" i="29"/>
  <c r="BQ32" i="29" s="1"/>
  <c r="BP12" i="29"/>
  <c r="BP32" i="29" s="1"/>
  <c r="BO12" i="29"/>
  <c r="BO32" i="29" s="1"/>
  <c r="BN12" i="29"/>
  <c r="BN32" i="29" s="1"/>
  <c r="BM12" i="29"/>
  <c r="BM32" i="29" s="1"/>
  <c r="BL12" i="29"/>
  <c r="BL32" i="29" s="1"/>
  <c r="BK12" i="29"/>
  <c r="BK32" i="29" s="1"/>
  <c r="BJ12" i="29"/>
  <c r="BI12" i="29"/>
  <c r="BI32" i="29" s="1"/>
  <c r="BH12" i="29"/>
  <c r="BH32" i="29" s="1"/>
  <c r="BG12" i="29"/>
  <c r="BG32" i="29" s="1"/>
  <c r="BF12" i="29"/>
  <c r="BF32" i="29" s="1"/>
  <c r="BE12" i="29"/>
  <c r="BE32" i="29" s="1"/>
  <c r="BD12" i="29"/>
  <c r="BD32" i="29" s="1"/>
  <c r="BC12" i="29"/>
  <c r="BC32" i="29" s="1"/>
  <c r="BB12" i="29"/>
  <c r="BA12" i="29"/>
  <c r="BA32" i="29" s="1"/>
  <c r="AZ12" i="29"/>
  <c r="AZ32" i="29" s="1"/>
  <c r="AY12" i="29"/>
  <c r="AY32" i="29" s="1"/>
  <c r="AX12" i="29"/>
  <c r="AX32" i="29" s="1"/>
  <c r="AW12" i="29"/>
  <c r="AW32" i="29" s="1"/>
  <c r="AV12" i="29"/>
  <c r="AV32" i="29" s="1"/>
  <c r="AU12" i="29"/>
  <c r="AU32" i="29" s="1"/>
  <c r="AT12" i="29"/>
  <c r="AS12" i="29"/>
  <c r="AS32" i="29" s="1"/>
  <c r="AR12" i="29"/>
  <c r="AR32" i="29" s="1"/>
  <c r="AQ12" i="29"/>
  <c r="AQ32" i="29" s="1"/>
  <c r="AP12" i="29"/>
  <c r="AP32" i="29" s="1"/>
  <c r="AO12" i="29"/>
  <c r="AO32" i="29" s="1"/>
  <c r="AN12" i="29"/>
  <c r="AN32" i="29" s="1"/>
  <c r="AM12" i="29"/>
  <c r="AM32" i="29" s="1"/>
  <c r="AL12" i="29"/>
  <c r="AL32" i="29" s="1"/>
  <c r="AK12" i="29"/>
  <c r="AK32" i="29" s="1"/>
  <c r="AJ12" i="29"/>
  <c r="AJ32" i="29" s="1"/>
  <c r="AI12" i="29"/>
  <c r="AI32" i="29" s="1"/>
  <c r="AH12" i="29"/>
  <c r="AH32" i="29" s="1"/>
  <c r="AG12" i="29"/>
  <c r="AG32" i="29" s="1"/>
  <c r="AF12" i="29"/>
  <c r="AF32" i="29" s="1"/>
  <c r="AE12" i="29"/>
  <c r="AE32" i="29" s="1"/>
  <c r="AD12" i="29"/>
  <c r="AD32" i="29" s="1"/>
  <c r="AC12" i="29"/>
  <c r="AC32" i="29" s="1"/>
  <c r="AB12" i="29"/>
  <c r="AB32" i="29" s="1"/>
  <c r="AA12" i="29"/>
  <c r="AA32" i="29" s="1"/>
  <c r="Z12" i="29"/>
  <c r="Z32" i="29" s="1"/>
  <c r="Y12" i="29"/>
  <c r="Y32" i="29" s="1"/>
  <c r="X12" i="29"/>
  <c r="X32" i="29" s="1"/>
  <c r="W12" i="29"/>
  <c r="W32" i="29" s="1"/>
  <c r="V12" i="29"/>
  <c r="V32" i="29" s="1"/>
  <c r="U12" i="29"/>
  <c r="U32" i="29" s="1"/>
  <c r="T12" i="29"/>
  <c r="T32" i="29" s="1"/>
  <c r="S12" i="29"/>
  <c r="S32" i="29" s="1"/>
  <c r="R12" i="29"/>
  <c r="R32" i="29" s="1"/>
  <c r="Q12" i="29"/>
  <c r="Q32" i="29" s="1"/>
  <c r="P12" i="29"/>
  <c r="P32" i="29" s="1"/>
  <c r="O12" i="29"/>
  <c r="O32" i="29" s="1"/>
  <c r="N12" i="29"/>
  <c r="N32" i="29" s="1"/>
  <c r="M12" i="29"/>
  <c r="M32" i="29" s="1"/>
  <c r="L12" i="29"/>
  <c r="L32" i="29" s="1"/>
  <c r="K12" i="29"/>
  <c r="K32" i="29" s="1"/>
  <c r="J12" i="29"/>
  <c r="J32" i="29" s="1"/>
  <c r="I12" i="29"/>
  <c r="I32" i="29" s="1"/>
  <c r="H12" i="29"/>
  <c r="H32" i="29" s="1"/>
  <c r="G12" i="29"/>
  <c r="G32" i="29" s="1"/>
  <c r="F12" i="29"/>
  <c r="F32" i="29" s="1"/>
  <c r="E12" i="29"/>
  <c r="E32" i="29" s="1"/>
  <c r="E11" i="29"/>
  <c r="CF7" i="29"/>
  <c r="CE7" i="29"/>
  <c r="CD7" i="29"/>
  <c r="CC7" i="29"/>
  <c r="CB7" i="29"/>
  <c r="CA7" i="29"/>
  <c r="BZ7" i="29"/>
  <c r="BY7" i="29"/>
  <c r="BX7" i="29"/>
  <c r="BW7" i="29"/>
  <c r="BV7" i="29"/>
  <c r="BU7" i="29"/>
  <c r="BT7" i="29"/>
  <c r="BS7" i="29"/>
  <c r="BR7" i="29"/>
  <c r="BQ7" i="29"/>
  <c r="BP7" i="29"/>
  <c r="BO7" i="29"/>
  <c r="BN7" i="29"/>
  <c r="BM7" i="29"/>
  <c r="BL7" i="29"/>
  <c r="BK7" i="29"/>
  <c r="BJ7" i="29"/>
  <c r="BI7" i="29"/>
  <c r="BH7" i="29"/>
  <c r="BG7" i="29"/>
  <c r="BF7" i="29"/>
  <c r="BE7" i="29"/>
  <c r="BD7" i="29"/>
  <c r="BC7" i="29"/>
  <c r="BB7" i="29"/>
  <c r="BA7" i="29"/>
  <c r="AZ7" i="29"/>
  <c r="AY7" i="29"/>
  <c r="AX7" i="29"/>
  <c r="AW7" i="29"/>
  <c r="AV7" i="29"/>
  <c r="AU7" i="29"/>
  <c r="AT7" i="29"/>
  <c r="AS7" i="29"/>
  <c r="AR7" i="29"/>
  <c r="AQ7" i="29"/>
  <c r="AP7" i="29"/>
  <c r="AO7" i="29"/>
  <c r="AN7" i="29"/>
  <c r="AM7" i="29"/>
  <c r="AL7" i="29"/>
  <c r="AK7" i="29"/>
  <c r="AJ7" i="29"/>
  <c r="AI7" i="29"/>
  <c r="AH7" i="29"/>
  <c r="AG7" i="29"/>
  <c r="AF7" i="29"/>
  <c r="AE7" i="29"/>
  <c r="AD7" i="29"/>
  <c r="AC7" i="29"/>
  <c r="AB7" i="29"/>
  <c r="AA7" i="29"/>
  <c r="Z7" i="29"/>
  <c r="Y7" i="29"/>
  <c r="X7" i="29"/>
  <c r="W7" i="29"/>
  <c r="V7" i="29"/>
  <c r="U7" i="29"/>
  <c r="T7" i="29"/>
  <c r="S7" i="29"/>
  <c r="R7" i="29"/>
  <c r="Q7" i="29"/>
  <c r="P7" i="29"/>
  <c r="O7" i="29"/>
  <c r="N7" i="29"/>
  <c r="M7" i="29"/>
  <c r="L7" i="29"/>
  <c r="K7" i="29"/>
  <c r="J7" i="29"/>
  <c r="I7" i="29"/>
  <c r="H7" i="29"/>
  <c r="G7" i="29"/>
  <c r="F7" i="29"/>
  <c r="E7" i="29"/>
  <c r="B57" i="29" s="1"/>
  <c r="E6" i="29"/>
  <c r="F6" i="29" s="1"/>
  <c r="G6" i="29" s="1"/>
  <c r="H6" i="29" s="1"/>
  <c r="I6" i="29" s="1"/>
  <c r="J6" i="29" s="1"/>
  <c r="K6" i="29" s="1"/>
  <c r="L6" i="29" s="1"/>
  <c r="M6" i="29" s="1"/>
  <c r="N6" i="29" s="1"/>
  <c r="O6" i="29" s="1"/>
  <c r="P6" i="29" s="1"/>
  <c r="Q6" i="29" s="1"/>
  <c r="R6" i="29" s="1"/>
  <c r="S6" i="29" s="1"/>
  <c r="T6" i="29" s="1"/>
  <c r="U6" i="29" s="1"/>
  <c r="V6" i="29" s="1"/>
  <c r="W6" i="29" s="1"/>
  <c r="X6" i="29" s="1"/>
  <c r="Y6" i="29" s="1"/>
  <c r="Z6" i="29" s="1"/>
  <c r="AA6" i="29" s="1"/>
  <c r="AB6" i="29" s="1"/>
  <c r="AC6" i="29" s="1"/>
  <c r="AD6" i="29" s="1"/>
  <c r="AE6" i="29" s="1"/>
  <c r="AF6" i="29" s="1"/>
  <c r="AG6" i="29" s="1"/>
  <c r="AH6" i="29" s="1"/>
  <c r="AI6" i="29" s="1"/>
  <c r="AJ6" i="29" s="1"/>
  <c r="AK6" i="29" s="1"/>
  <c r="AL6" i="29" s="1"/>
  <c r="AM6" i="29" s="1"/>
  <c r="AN6" i="29" s="1"/>
  <c r="AO6" i="29" s="1"/>
  <c r="AP6" i="29" s="1"/>
  <c r="AQ6" i="29" s="1"/>
  <c r="AR6" i="29" s="1"/>
  <c r="AS6" i="29" s="1"/>
  <c r="AT6" i="29" s="1"/>
  <c r="AU6" i="29" s="1"/>
  <c r="AV6" i="29" s="1"/>
  <c r="AW6" i="29" s="1"/>
  <c r="AX6" i="29" s="1"/>
  <c r="AY6" i="29" s="1"/>
  <c r="AZ6" i="29" s="1"/>
  <c r="BA6" i="29" s="1"/>
  <c r="BB6" i="29" s="1"/>
  <c r="BC6" i="29" s="1"/>
  <c r="BD6" i="29" s="1"/>
  <c r="BE6" i="29" s="1"/>
  <c r="BF6" i="29" s="1"/>
  <c r="BG6" i="29" s="1"/>
  <c r="BH6" i="29" s="1"/>
  <c r="BI6" i="29" s="1"/>
  <c r="BJ6" i="29" s="1"/>
  <c r="BK6" i="29" s="1"/>
  <c r="BL6" i="29" s="1"/>
  <c r="BM6" i="29" s="1"/>
  <c r="BN6" i="29" s="1"/>
  <c r="BO6" i="29" s="1"/>
  <c r="BP6" i="29" s="1"/>
  <c r="BQ6" i="29" s="1"/>
  <c r="BR6" i="29" s="1"/>
  <c r="BS6" i="29" s="1"/>
  <c r="BT6" i="29" s="1"/>
  <c r="BU6" i="29" s="1"/>
  <c r="BV6" i="29" s="1"/>
  <c r="BW6" i="29" s="1"/>
  <c r="BX6" i="29" s="1"/>
  <c r="BY6" i="29" s="1"/>
  <c r="BZ6" i="29" s="1"/>
  <c r="CA6" i="29" s="1"/>
  <c r="CB6" i="29" s="1"/>
  <c r="CC6" i="29" s="1"/>
  <c r="CD6" i="29" s="1"/>
  <c r="CE6" i="29" s="1"/>
  <c r="CF6" i="29" s="1"/>
  <c r="E5" i="29"/>
  <c r="F5" i="29" s="1"/>
  <c r="G5" i="29" s="1"/>
  <c r="H5" i="29" s="1"/>
  <c r="I5" i="29" s="1"/>
  <c r="J5" i="29" s="1"/>
  <c r="K5" i="29" s="1"/>
  <c r="L5" i="29" s="1"/>
  <c r="M5" i="29" s="1"/>
  <c r="N5" i="29" s="1"/>
  <c r="O5" i="29" s="1"/>
  <c r="P5" i="29" s="1"/>
  <c r="Q5" i="29" s="1"/>
  <c r="R5" i="29" s="1"/>
  <c r="S5" i="29" s="1"/>
  <c r="T5" i="29" s="1"/>
  <c r="U5" i="29" s="1"/>
  <c r="V5" i="29" s="1"/>
  <c r="W5" i="29" s="1"/>
  <c r="X5" i="29" s="1"/>
  <c r="Y5" i="29" s="1"/>
  <c r="Z5" i="29" s="1"/>
  <c r="AA5" i="29" s="1"/>
  <c r="AB5" i="29" s="1"/>
  <c r="AC5" i="29" s="1"/>
  <c r="AD5" i="29" s="1"/>
  <c r="AE5" i="29" s="1"/>
  <c r="AF5" i="29" s="1"/>
  <c r="AG5" i="29" s="1"/>
  <c r="AH5" i="29" s="1"/>
  <c r="AI5" i="29" s="1"/>
  <c r="AJ5" i="29" s="1"/>
  <c r="AK5" i="29" s="1"/>
  <c r="AL5" i="29" s="1"/>
  <c r="AM5" i="29" s="1"/>
  <c r="AN5" i="29" s="1"/>
  <c r="AO5" i="29" s="1"/>
  <c r="AP5" i="29" s="1"/>
  <c r="AQ5" i="29" s="1"/>
  <c r="AR5" i="29" s="1"/>
  <c r="AS5" i="29" s="1"/>
  <c r="AT5" i="29" s="1"/>
  <c r="AU5" i="29" s="1"/>
  <c r="AV5" i="29" s="1"/>
  <c r="AW5" i="29" s="1"/>
  <c r="AX5" i="29" s="1"/>
  <c r="AY5" i="29" s="1"/>
  <c r="AZ5" i="29" s="1"/>
  <c r="BA5" i="29" s="1"/>
  <c r="BB5" i="29" s="1"/>
  <c r="BC5" i="29" s="1"/>
  <c r="BD5" i="29" s="1"/>
  <c r="BE5" i="29" s="1"/>
  <c r="BF5" i="29" s="1"/>
  <c r="BG5" i="29" s="1"/>
  <c r="BH5" i="29" s="1"/>
  <c r="BI5" i="29" s="1"/>
  <c r="BJ5" i="29" s="1"/>
  <c r="BK5" i="29" s="1"/>
  <c r="BL5" i="29" s="1"/>
  <c r="BM5" i="29" s="1"/>
  <c r="BN5" i="29" s="1"/>
  <c r="BO5" i="29" s="1"/>
  <c r="BP5" i="29" s="1"/>
  <c r="BQ5" i="29" s="1"/>
  <c r="BR5" i="29" s="1"/>
  <c r="BS5" i="29" s="1"/>
  <c r="BT5" i="29" s="1"/>
  <c r="BU5" i="29" s="1"/>
  <c r="BV5" i="29" s="1"/>
  <c r="BW5" i="29" s="1"/>
  <c r="BX5" i="29" s="1"/>
  <c r="BY5" i="29" s="1"/>
  <c r="BZ5" i="29" s="1"/>
  <c r="CA5" i="29" s="1"/>
  <c r="CB5" i="29" s="1"/>
  <c r="CC5" i="29" s="1"/>
  <c r="CD5" i="29" s="1"/>
  <c r="CE5" i="29" s="1"/>
  <c r="CF5" i="29" s="1"/>
  <c r="E4" i="29"/>
  <c r="D219" i="28"/>
  <c r="D204" i="28"/>
  <c r="D207" i="28" s="1"/>
  <c r="D203" i="28"/>
  <c r="D206" i="28" s="1"/>
  <c r="D210" i="28" s="1"/>
  <c r="D184" i="28"/>
  <c r="D183" i="28"/>
  <c r="D182" i="28"/>
  <c r="D181" i="28"/>
  <c r="D180" i="28"/>
  <c r="D179" i="28"/>
  <c r="D178" i="28"/>
  <c r="D177" i="28"/>
  <c r="D176" i="28"/>
  <c r="D175" i="28"/>
  <c r="D165" i="28"/>
  <c r="D164" i="28"/>
  <c r="D163" i="28"/>
  <c r="D162" i="28"/>
  <c r="CF158" i="28"/>
  <c r="CE158" i="28"/>
  <c r="CD158" i="28"/>
  <c r="CC158" i="28"/>
  <c r="CB158" i="28"/>
  <c r="CA158" i="28"/>
  <c r="BZ158" i="28"/>
  <c r="BY158" i="28"/>
  <c r="BX158" i="28"/>
  <c r="BW158" i="28"/>
  <c r="BV158" i="28"/>
  <c r="BU158" i="28"/>
  <c r="BT158" i="28"/>
  <c r="BS158" i="28"/>
  <c r="BR158" i="28"/>
  <c r="BQ158" i="28"/>
  <c r="BP158" i="28"/>
  <c r="BO158" i="28"/>
  <c r="BN158" i="28"/>
  <c r="BM158" i="28"/>
  <c r="BL158" i="28"/>
  <c r="BK158" i="28"/>
  <c r="BJ158" i="28"/>
  <c r="BI158" i="28"/>
  <c r="BH158" i="28"/>
  <c r="BG158" i="28"/>
  <c r="BF158" i="28"/>
  <c r="BE158" i="28"/>
  <c r="BD158" i="28"/>
  <c r="BC158" i="28"/>
  <c r="BB158" i="28"/>
  <c r="BA158" i="28"/>
  <c r="AZ158" i="28"/>
  <c r="AY158" i="28"/>
  <c r="AX158" i="28"/>
  <c r="AW158" i="28"/>
  <c r="AV158" i="28"/>
  <c r="AU158" i="28"/>
  <c r="AT158" i="28"/>
  <c r="AS158" i="28"/>
  <c r="AR158" i="28"/>
  <c r="AQ158" i="28"/>
  <c r="AP158" i="28"/>
  <c r="AO158" i="28"/>
  <c r="AN158" i="28"/>
  <c r="AM158" i="28"/>
  <c r="AL158" i="28"/>
  <c r="AK158" i="28"/>
  <c r="AJ158" i="28"/>
  <c r="AI158" i="28"/>
  <c r="AH158" i="28"/>
  <c r="AG158" i="28"/>
  <c r="AF158" i="28"/>
  <c r="AE158" i="28"/>
  <c r="AD158" i="28"/>
  <c r="AC158" i="28"/>
  <c r="AB158" i="28"/>
  <c r="AA158" i="28"/>
  <c r="Z158" i="28"/>
  <c r="Y158" i="28"/>
  <c r="X158" i="28"/>
  <c r="W158" i="28"/>
  <c r="V158" i="28"/>
  <c r="U158" i="28"/>
  <c r="T158" i="28"/>
  <c r="S158" i="28"/>
  <c r="R158" i="28"/>
  <c r="Q158" i="28"/>
  <c r="P158" i="28"/>
  <c r="O158" i="28"/>
  <c r="N158" i="28"/>
  <c r="M158" i="28"/>
  <c r="L158" i="28"/>
  <c r="K158" i="28"/>
  <c r="J158" i="28"/>
  <c r="I158" i="28"/>
  <c r="H158" i="28"/>
  <c r="G158" i="28"/>
  <c r="F158" i="28"/>
  <c r="E158" i="28"/>
  <c r="CF157" i="28"/>
  <c r="CE157" i="28"/>
  <c r="CD157" i="28"/>
  <c r="CC157" i="28"/>
  <c r="CB157" i="28"/>
  <c r="CA157" i="28"/>
  <c r="BZ157" i="28"/>
  <c r="BY157" i="28"/>
  <c r="BX157" i="28"/>
  <c r="BW157" i="28"/>
  <c r="BV157" i="28"/>
  <c r="BU157" i="28"/>
  <c r="BT157" i="28"/>
  <c r="BS157" i="28"/>
  <c r="BR157" i="28"/>
  <c r="BQ157" i="28"/>
  <c r="BP157" i="28"/>
  <c r="BO157" i="28"/>
  <c r="BN157" i="28"/>
  <c r="BM157" i="28"/>
  <c r="BL157" i="28"/>
  <c r="BK157" i="28"/>
  <c r="BJ157" i="28"/>
  <c r="BI157" i="28"/>
  <c r="BH157" i="28"/>
  <c r="BG157" i="28"/>
  <c r="BF157" i="28"/>
  <c r="BE157" i="28"/>
  <c r="BD157" i="28"/>
  <c r="BC157" i="28"/>
  <c r="BB157" i="28"/>
  <c r="BA157" i="28"/>
  <c r="AZ157" i="28"/>
  <c r="AY157" i="28"/>
  <c r="AX157" i="28"/>
  <c r="AW157" i="28"/>
  <c r="AV157" i="28"/>
  <c r="AU157" i="28"/>
  <c r="AT157" i="28"/>
  <c r="AS157" i="28"/>
  <c r="AR157" i="28"/>
  <c r="AQ157" i="28"/>
  <c r="AP157" i="28"/>
  <c r="AO157" i="28"/>
  <c r="AN157" i="28"/>
  <c r="AM157" i="28"/>
  <c r="AL157" i="28"/>
  <c r="AK157" i="28"/>
  <c r="AJ157" i="28"/>
  <c r="AI157" i="28"/>
  <c r="AH157" i="28"/>
  <c r="AG157" i="28"/>
  <c r="AF157" i="28"/>
  <c r="AE157" i="28"/>
  <c r="AD157" i="28"/>
  <c r="AC157" i="28"/>
  <c r="AB157" i="28"/>
  <c r="AA157" i="28"/>
  <c r="Z157" i="28"/>
  <c r="Y157" i="28"/>
  <c r="X157" i="28"/>
  <c r="W157" i="28"/>
  <c r="V157" i="28"/>
  <c r="U157" i="28"/>
  <c r="T157" i="28"/>
  <c r="S157" i="28"/>
  <c r="R157" i="28"/>
  <c r="Q157" i="28"/>
  <c r="P157" i="28"/>
  <c r="O157" i="28"/>
  <c r="N157" i="28"/>
  <c r="M157" i="28"/>
  <c r="L157" i="28"/>
  <c r="K157" i="28"/>
  <c r="J157" i="28"/>
  <c r="I157" i="28"/>
  <c r="H157" i="28"/>
  <c r="G157" i="28"/>
  <c r="F157" i="28"/>
  <c r="E157" i="28"/>
  <c r="CF156" i="28"/>
  <c r="CE156" i="28"/>
  <c r="CD156" i="28"/>
  <c r="CC156" i="28"/>
  <c r="CB156" i="28"/>
  <c r="CA156" i="28"/>
  <c r="BZ156" i="28"/>
  <c r="BY156" i="28"/>
  <c r="BX156" i="28"/>
  <c r="BW156" i="28"/>
  <c r="BV156" i="28"/>
  <c r="BU156" i="28"/>
  <c r="BT156" i="28"/>
  <c r="BS156" i="28"/>
  <c r="BR156" i="28"/>
  <c r="BQ156" i="28"/>
  <c r="BP156" i="28"/>
  <c r="BO156" i="28"/>
  <c r="BN156" i="28"/>
  <c r="BM156" i="28"/>
  <c r="BL156" i="28"/>
  <c r="BK156" i="28"/>
  <c r="BJ156" i="28"/>
  <c r="BI156" i="28"/>
  <c r="BH156" i="28"/>
  <c r="BG156" i="28"/>
  <c r="BF156" i="28"/>
  <c r="BE156" i="28"/>
  <c r="BD156" i="28"/>
  <c r="BC156" i="28"/>
  <c r="BB156" i="28"/>
  <c r="BA156" i="28"/>
  <c r="AZ156" i="28"/>
  <c r="AY156" i="28"/>
  <c r="AX156" i="28"/>
  <c r="AW156" i="28"/>
  <c r="AV156" i="28"/>
  <c r="AU156" i="28"/>
  <c r="AT156" i="28"/>
  <c r="AS156" i="28"/>
  <c r="AR156" i="28"/>
  <c r="AQ156" i="28"/>
  <c r="AP156" i="28"/>
  <c r="AO156" i="28"/>
  <c r="AN156" i="28"/>
  <c r="AM156" i="28"/>
  <c r="AL156" i="28"/>
  <c r="AK156" i="28"/>
  <c r="AJ156" i="28"/>
  <c r="AI156" i="28"/>
  <c r="AH156" i="28"/>
  <c r="AG156" i="28"/>
  <c r="AF156" i="28"/>
  <c r="AE156" i="28"/>
  <c r="AD156" i="28"/>
  <c r="AC156" i="28"/>
  <c r="AB156" i="28"/>
  <c r="AA156" i="28"/>
  <c r="Z156" i="28"/>
  <c r="Y156" i="28"/>
  <c r="X156" i="28"/>
  <c r="W156" i="28"/>
  <c r="V156" i="28"/>
  <c r="U156" i="28"/>
  <c r="T156" i="28"/>
  <c r="S156" i="28"/>
  <c r="R156" i="28"/>
  <c r="Q156" i="28"/>
  <c r="P156" i="28"/>
  <c r="O156" i="28"/>
  <c r="N156" i="28"/>
  <c r="M156" i="28"/>
  <c r="L156" i="28"/>
  <c r="K156" i="28"/>
  <c r="J156" i="28"/>
  <c r="I156" i="28"/>
  <c r="H156" i="28"/>
  <c r="G156" i="28"/>
  <c r="F156" i="28"/>
  <c r="E156" i="28"/>
  <c r="CF155" i="28"/>
  <c r="CE155" i="28"/>
  <c r="CD155" i="28"/>
  <c r="CC155" i="28"/>
  <c r="CB155" i="28"/>
  <c r="CA155" i="28"/>
  <c r="BZ155" i="28"/>
  <c r="BY155" i="28"/>
  <c r="BX155" i="28"/>
  <c r="BW155" i="28"/>
  <c r="BV155" i="28"/>
  <c r="BU155" i="28"/>
  <c r="BT155" i="28"/>
  <c r="BS155" i="28"/>
  <c r="BR155" i="28"/>
  <c r="BQ155" i="28"/>
  <c r="BP155" i="28"/>
  <c r="BO155" i="28"/>
  <c r="BN155" i="28"/>
  <c r="BM155" i="28"/>
  <c r="BL155" i="28"/>
  <c r="BK155" i="28"/>
  <c r="BJ155" i="28"/>
  <c r="BI155" i="28"/>
  <c r="BH155" i="28"/>
  <c r="BG155" i="28"/>
  <c r="BF155" i="28"/>
  <c r="BE155" i="28"/>
  <c r="BD155" i="28"/>
  <c r="BC155" i="28"/>
  <c r="BB155" i="28"/>
  <c r="BA155" i="28"/>
  <c r="AZ155" i="28"/>
  <c r="AY155" i="28"/>
  <c r="AX155" i="28"/>
  <c r="AW155" i="28"/>
  <c r="AV155" i="28"/>
  <c r="AU155" i="28"/>
  <c r="AT155" i="28"/>
  <c r="AS155" i="28"/>
  <c r="AR155" i="28"/>
  <c r="AQ155" i="28"/>
  <c r="AP155" i="28"/>
  <c r="AO155" i="28"/>
  <c r="AN155" i="28"/>
  <c r="AM155" i="28"/>
  <c r="AL155" i="28"/>
  <c r="AK155" i="28"/>
  <c r="AJ155" i="28"/>
  <c r="AI155" i="28"/>
  <c r="AH155" i="28"/>
  <c r="AG155" i="28"/>
  <c r="AF155" i="28"/>
  <c r="AE155" i="28"/>
  <c r="AD155" i="28"/>
  <c r="AC155" i="28"/>
  <c r="AB155" i="28"/>
  <c r="AA155" i="28"/>
  <c r="Z155" i="28"/>
  <c r="Y155" i="28"/>
  <c r="X155" i="28"/>
  <c r="W155" i="28"/>
  <c r="V155" i="28"/>
  <c r="U155" i="28"/>
  <c r="T155" i="28"/>
  <c r="S155" i="28"/>
  <c r="R155" i="28"/>
  <c r="Q155" i="28"/>
  <c r="P155" i="28"/>
  <c r="O155" i="28"/>
  <c r="N155" i="28"/>
  <c r="M155" i="28"/>
  <c r="L155" i="28"/>
  <c r="K155" i="28"/>
  <c r="J155" i="28"/>
  <c r="I155" i="28"/>
  <c r="H155" i="28"/>
  <c r="G155" i="28"/>
  <c r="F155" i="28"/>
  <c r="E155" i="28"/>
  <c r="CF154" i="28"/>
  <c r="CE154" i="28"/>
  <c r="CD154" i="28"/>
  <c r="CC154" i="28"/>
  <c r="CB154" i="28"/>
  <c r="CA154" i="28"/>
  <c r="BZ154" i="28"/>
  <c r="BY154" i="28"/>
  <c r="BX154" i="28"/>
  <c r="BW154" i="28"/>
  <c r="BV154" i="28"/>
  <c r="BU154" i="28"/>
  <c r="BT154" i="28"/>
  <c r="BS154" i="28"/>
  <c r="BR154" i="28"/>
  <c r="BQ154" i="28"/>
  <c r="BP154" i="28"/>
  <c r="BO154" i="28"/>
  <c r="BN154" i="28"/>
  <c r="BM154" i="28"/>
  <c r="BL154" i="28"/>
  <c r="BK154" i="28"/>
  <c r="BJ154" i="28"/>
  <c r="BI154" i="28"/>
  <c r="BH154" i="28"/>
  <c r="BG154" i="28"/>
  <c r="BF154" i="28"/>
  <c r="BE154" i="28"/>
  <c r="BD154" i="28"/>
  <c r="BC154" i="28"/>
  <c r="BB154" i="28"/>
  <c r="BA154" i="28"/>
  <c r="AZ154" i="28"/>
  <c r="AY154" i="28"/>
  <c r="AX154" i="28"/>
  <c r="AW154" i="28"/>
  <c r="AV154" i="28"/>
  <c r="AU154" i="28"/>
  <c r="AT154" i="28"/>
  <c r="AS154" i="28"/>
  <c r="AR154" i="28"/>
  <c r="AQ154" i="28"/>
  <c r="AP154" i="28"/>
  <c r="AO154" i="28"/>
  <c r="AN154" i="28"/>
  <c r="AM154" i="28"/>
  <c r="AL154" i="28"/>
  <c r="AK154" i="28"/>
  <c r="AJ154" i="28"/>
  <c r="AI154" i="28"/>
  <c r="AH154" i="28"/>
  <c r="AG154" i="28"/>
  <c r="AF154" i="28"/>
  <c r="AE154" i="28"/>
  <c r="AD154" i="28"/>
  <c r="AC154" i="28"/>
  <c r="AB154" i="28"/>
  <c r="AA154" i="28"/>
  <c r="Z154" i="28"/>
  <c r="Y154" i="28"/>
  <c r="X154" i="28"/>
  <c r="W154" i="28"/>
  <c r="V154" i="28"/>
  <c r="U154" i="28"/>
  <c r="T154" i="28"/>
  <c r="S154" i="28"/>
  <c r="R154" i="28"/>
  <c r="Q154" i="28"/>
  <c r="P154" i="28"/>
  <c r="O154" i="28"/>
  <c r="N154" i="28"/>
  <c r="M154" i="28"/>
  <c r="L154" i="28"/>
  <c r="K154" i="28"/>
  <c r="J154" i="28"/>
  <c r="I154" i="28"/>
  <c r="H154" i="28"/>
  <c r="G154" i="28"/>
  <c r="F154" i="28"/>
  <c r="E154" i="28"/>
  <c r="CF153" i="28"/>
  <c r="CE153" i="28"/>
  <c r="CD153" i="28"/>
  <c r="CC153" i="28"/>
  <c r="CB153" i="28"/>
  <c r="CA153" i="28"/>
  <c r="BZ153" i="28"/>
  <c r="BY153" i="28"/>
  <c r="BX153" i="28"/>
  <c r="BW153" i="28"/>
  <c r="BV153" i="28"/>
  <c r="BU153" i="28"/>
  <c r="BT153" i="28"/>
  <c r="BS153" i="28"/>
  <c r="BR153" i="28"/>
  <c r="BQ153" i="28"/>
  <c r="BP153" i="28"/>
  <c r="BO153" i="28"/>
  <c r="BN153" i="28"/>
  <c r="BM153" i="28"/>
  <c r="BL153" i="28"/>
  <c r="BK153" i="28"/>
  <c r="BJ153" i="28"/>
  <c r="BI153" i="28"/>
  <c r="BH153" i="28"/>
  <c r="BG153" i="28"/>
  <c r="BF153" i="28"/>
  <c r="BE153" i="28"/>
  <c r="BD153" i="28"/>
  <c r="BC153" i="28"/>
  <c r="BB153" i="28"/>
  <c r="BA153" i="28"/>
  <c r="AZ153" i="28"/>
  <c r="AY153" i="28"/>
  <c r="AX153" i="28"/>
  <c r="AW153" i="28"/>
  <c r="AV153" i="28"/>
  <c r="AU153" i="28"/>
  <c r="AT153" i="28"/>
  <c r="AS153" i="28"/>
  <c r="AR153" i="28"/>
  <c r="AQ153" i="28"/>
  <c r="AP153" i="28"/>
  <c r="AO153" i="28"/>
  <c r="AN153" i="28"/>
  <c r="AM153" i="28"/>
  <c r="AL153" i="28"/>
  <c r="AK153" i="28"/>
  <c r="AJ153" i="28"/>
  <c r="AI153" i="28"/>
  <c r="AH153" i="28"/>
  <c r="AG153" i="28"/>
  <c r="AF153" i="28"/>
  <c r="AE153" i="28"/>
  <c r="AD153" i="28"/>
  <c r="AC153" i="28"/>
  <c r="AB153" i="28"/>
  <c r="AA153" i="28"/>
  <c r="Z153" i="28"/>
  <c r="Y153" i="28"/>
  <c r="X153" i="28"/>
  <c r="W153" i="28"/>
  <c r="V153" i="28"/>
  <c r="U153" i="28"/>
  <c r="T153" i="28"/>
  <c r="S153" i="28"/>
  <c r="R153" i="28"/>
  <c r="Q153" i="28"/>
  <c r="P153" i="28"/>
  <c r="O153" i="28"/>
  <c r="N153" i="28"/>
  <c r="M153" i="28"/>
  <c r="L153" i="28"/>
  <c r="K153" i="28"/>
  <c r="J153" i="28"/>
  <c r="I153" i="28"/>
  <c r="H153" i="28"/>
  <c r="G153" i="28"/>
  <c r="F153" i="28"/>
  <c r="E153" i="28"/>
  <c r="CF152" i="28"/>
  <c r="CE152" i="28"/>
  <c r="CD152" i="28"/>
  <c r="CC152" i="28"/>
  <c r="CB152" i="28"/>
  <c r="CA152" i="28"/>
  <c r="BZ152" i="28"/>
  <c r="BY152" i="28"/>
  <c r="BX152" i="28"/>
  <c r="BW152" i="28"/>
  <c r="BV152" i="28"/>
  <c r="BU152" i="28"/>
  <c r="BT152" i="28"/>
  <c r="BS152" i="28"/>
  <c r="BR152" i="28"/>
  <c r="BQ152" i="28"/>
  <c r="BP152" i="28"/>
  <c r="BO152" i="28"/>
  <c r="BN152" i="28"/>
  <c r="BM152" i="28"/>
  <c r="BL152" i="28"/>
  <c r="BK152" i="28"/>
  <c r="BJ152" i="28"/>
  <c r="BI152" i="28"/>
  <c r="BH152" i="28"/>
  <c r="BG152" i="28"/>
  <c r="BF152" i="28"/>
  <c r="BE152" i="28"/>
  <c r="BD152" i="28"/>
  <c r="BC152" i="28"/>
  <c r="BB152" i="28"/>
  <c r="BA152" i="28"/>
  <c r="AZ152" i="28"/>
  <c r="AY152" i="28"/>
  <c r="AX152" i="28"/>
  <c r="AW152" i="28"/>
  <c r="AV152" i="28"/>
  <c r="AU152" i="28"/>
  <c r="AT152" i="28"/>
  <c r="AS152" i="28"/>
  <c r="AR152" i="28"/>
  <c r="AQ152" i="28"/>
  <c r="AP152" i="28"/>
  <c r="AO152" i="28"/>
  <c r="AN152" i="28"/>
  <c r="AM152" i="28"/>
  <c r="AL152" i="28"/>
  <c r="AK152" i="28"/>
  <c r="AJ152" i="28"/>
  <c r="AI152" i="28"/>
  <c r="AH152" i="28"/>
  <c r="AG152" i="28"/>
  <c r="AF152" i="28"/>
  <c r="AE152" i="28"/>
  <c r="AD152" i="28"/>
  <c r="AC152" i="28"/>
  <c r="AB152" i="28"/>
  <c r="AA152" i="28"/>
  <c r="Z152" i="28"/>
  <c r="Y152" i="28"/>
  <c r="X152" i="28"/>
  <c r="W152" i="28"/>
  <c r="V152" i="28"/>
  <c r="U152" i="28"/>
  <c r="T152" i="28"/>
  <c r="S152" i="28"/>
  <c r="R152" i="28"/>
  <c r="Q152" i="28"/>
  <c r="P152" i="28"/>
  <c r="O152" i="28"/>
  <c r="N152" i="28"/>
  <c r="M152" i="28"/>
  <c r="L152" i="28"/>
  <c r="K152" i="28"/>
  <c r="J152" i="28"/>
  <c r="I152" i="28"/>
  <c r="H152" i="28"/>
  <c r="G152" i="28"/>
  <c r="F152" i="28"/>
  <c r="E152" i="28"/>
  <c r="D152" i="28"/>
  <c r="CF151" i="28"/>
  <c r="CE151" i="28"/>
  <c r="CD151" i="28"/>
  <c r="CC151" i="28"/>
  <c r="CB151" i="28"/>
  <c r="CA151" i="28"/>
  <c r="BZ151" i="28"/>
  <c r="BY151" i="28"/>
  <c r="BX151" i="28"/>
  <c r="BW151" i="28"/>
  <c r="BV151" i="28"/>
  <c r="BU151" i="28"/>
  <c r="BT151" i="28"/>
  <c r="BS151" i="28"/>
  <c r="BR151" i="28"/>
  <c r="BQ151" i="28"/>
  <c r="BP151" i="28"/>
  <c r="BO151" i="28"/>
  <c r="BN151" i="28"/>
  <c r="BM151" i="28"/>
  <c r="BL151" i="28"/>
  <c r="BK151" i="28"/>
  <c r="BJ151" i="28"/>
  <c r="BI151" i="28"/>
  <c r="BH151" i="28"/>
  <c r="BG151" i="28"/>
  <c r="BF151" i="28"/>
  <c r="BE151" i="28"/>
  <c r="BD151" i="28"/>
  <c r="BC151" i="28"/>
  <c r="BB151" i="28"/>
  <c r="BA151" i="28"/>
  <c r="AZ151" i="28"/>
  <c r="AY151" i="28"/>
  <c r="AX151" i="28"/>
  <c r="AW151" i="28"/>
  <c r="AV151" i="28"/>
  <c r="AU151" i="28"/>
  <c r="AT151" i="28"/>
  <c r="AS151" i="28"/>
  <c r="AR151" i="28"/>
  <c r="AQ151" i="28"/>
  <c r="AP151" i="28"/>
  <c r="AO151" i="28"/>
  <c r="AN151" i="28"/>
  <c r="AM151" i="28"/>
  <c r="AL151" i="28"/>
  <c r="AK151" i="28"/>
  <c r="AJ151" i="28"/>
  <c r="AI151" i="28"/>
  <c r="AH151" i="28"/>
  <c r="AG151" i="28"/>
  <c r="AF151" i="28"/>
  <c r="AE151" i="28"/>
  <c r="AD151" i="28"/>
  <c r="AC151" i="28"/>
  <c r="AB151" i="28"/>
  <c r="AA151" i="28"/>
  <c r="Z151" i="28"/>
  <c r="Y151" i="28"/>
  <c r="X151" i="28"/>
  <c r="W151" i="28"/>
  <c r="V151" i="28"/>
  <c r="U151" i="28"/>
  <c r="T151" i="28"/>
  <c r="S151" i="28"/>
  <c r="R151" i="28"/>
  <c r="Q151" i="28"/>
  <c r="P151" i="28"/>
  <c r="O151" i="28"/>
  <c r="N151" i="28"/>
  <c r="M151" i="28"/>
  <c r="L151" i="28"/>
  <c r="K151" i="28"/>
  <c r="J151" i="28"/>
  <c r="I151" i="28"/>
  <c r="H151" i="28"/>
  <c r="G151" i="28"/>
  <c r="F151" i="28"/>
  <c r="E151" i="28"/>
  <c r="D151" i="28"/>
  <c r="CF150" i="28"/>
  <c r="CE150" i="28"/>
  <c r="CD150" i="28"/>
  <c r="CC150" i="28"/>
  <c r="CB150" i="28"/>
  <c r="CA150" i="28"/>
  <c r="BZ150" i="28"/>
  <c r="BY150" i="28"/>
  <c r="BX150" i="28"/>
  <c r="BW150" i="28"/>
  <c r="BV150" i="28"/>
  <c r="BU150" i="28"/>
  <c r="BT150" i="28"/>
  <c r="BS150" i="28"/>
  <c r="BR150" i="28"/>
  <c r="BQ150" i="28"/>
  <c r="BP150" i="28"/>
  <c r="BO150" i="28"/>
  <c r="BN150" i="28"/>
  <c r="BM150" i="28"/>
  <c r="BL150" i="28"/>
  <c r="BK150" i="28"/>
  <c r="BJ150" i="28"/>
  <c r="BI150" i="28"/>
  <c r="BH150" i="28"/>
  <c r="BG150" i="28"/>
  <c r="BF150" i="28"/>
  <c r="BE150" i="28"/>
  <c r="BD150" i="28"/>
  <c r="BC150" i="28"/>
  <c r="BB150" i="28"/>
  <c r="BA150" i="28"/>
  <c r="AZ150" i="28"/>
  <c r="AY150" i="28"/>
  <c r="AX150" i="28"/>
  <c r="AW150" i="28"/>
  <c r="AV150" i="28"/>
  <c r="AU150" i="28"/>
  <c r="AT150" i="28"/>
  <c r="AS150" i="28"/>
  <c r="AR150" i="28"/>
  <c r="AQ150" i="28"/>
  <c r="AP150" i="28"/>
  <c r="AO150" i="28"/>
  <c r="AN150" i="28"/>
  <c r="AM150" i="28"/>
  <c r="AL150" i="28"/>
  <c r="AK150" i="28"/>
  <c r="AJ150" i="28"/>
  <c r="AI150" i="28"/>
  <c r="AH150" i="28"/>
  <c r="AG150" i="28"/>
  <c r="AF150" i="28"/>
  <c r="AE150" i="28"/>
  <c r="AD150" i="28"/>
  <c r="AC150" i="28"/>
  <c r="AB150" i="28"/>
  <c r="AA150" i="28"/>
  <c r="Z150" i="28"/>
  <c r="Y150" i="28"/>
  <c r="X150" i="28"/>
  <c r="W150" i="28"/>
  <c r="V150" i="28"/>
  <c r="U150" i="28"/>
  <c r="T150" i="28"/>
  <c r="S150" i="28"/>
  <c r="R150" i="28"/>
  <c r="Q150" i="28"/>
  <c r="P150" i="28"/>
  <c r="O150" i="28"/>
  <c r="N150" i="28"/>
  <c r="M150" i="28"/>
  <c r="L150" i="28"/>
  <c r="K150" i="28"/>
  <c r="J150" i="28"/>
  <c r="I150" i="28"/>
  <c r="H150" i="28"/>
  <c r="G150" i="28"/>
  <c r="F150" i="28"/>
  <c r="E150" i="28"/>
  <c r="D150" i="28"/>
  <c r="CF149" i="28"/>
  <c r="CE149" i="28"/>
  <c r="CD149" i="28"/>
  <c r="CC149" i="28"/>
  <c r="CB149" i="28"/>
  <c r="CA149" i="28"/>
  <c r="BZ149" i="28"/>
  <c r="BY149" i="28"/>
  <c r="BX149" i="28"/>
  <c r="BW149" i="28"/>
  <c r="BV149" i="28"/>
  <c r="BU149" i="28"/>
  <c r="BT149" i="28"/>
  <c r="BS149" i="28"/>
  <c r="BR149" i="28"/>
  <c r="BQ149" i="28"/>
  <c r="BP149" i="28"/>
  <c r="BO149" i="28"/>
  <c r="BN149" i="28"/>
  <c r="BM149" i="28"/>
  <c r="BL149" i="28"/>
  <c r="BK149" i="28"/>
  <c r="BJ149" i="28"/>
  <c r="BI149" i="28"/>
  <c r="BH149" i="28"/>
  <c r="BG149" i="28"/>
  <c r="BF149" i="28"/>
  <c r="BE149" i="28"/>
  <c r="BD149" i="28"/>
  <c r="BC149" i="28"/>
  <c r="BB149" i="28"/>
  <c r="BA149" i="28"/>
  <c r="AZ149" i="28"/>
  <c r="AY149" i="28"/>
  <c r="AX149" i="28"/>
  <c r="AW149" i="28"/>
  <c r="AV149" i="28"/>
  <c r="AU149" i="28"/>
  <c r="AT149" i="28"/>
  <c r="AS149" i="28"/>
  <c r="AR149" i="28"/>
  <c r="AQ149" i="28"/>
  <c r="AP149" i="28"/>
  <c r="AO149" i="28"/>
  <c r="AN149" i="28"/>
  <c r="AM149" i="28"/>
  <c r="AL149" i="28"/>
  <c r="AK149" i="28"/>
  <c r="AJ149" i="28"/>
  <c r="AI149" i="28"/>
  <c r="AH149" i="28"/>
  <c r="AG149" i="28"/>
  <c r="AF149" i="28"/>
  <c r="AE149" i="28"/>
  <c r="AD149" i="28"/>
  <c r="AC149" i="28"/>
  <c r="AB149" i="28"/>
  <c r="AA149" i="28"/>
  <c r="Z149" i="28"/>
  <c r="Y149" i="28"/>
  <c r="X149" i="28"/>
  <c r="W149" i="28"/>
  <c r="V149" i="28"/>
  <c r="U149" i="28"/>
  <c r="T149" i="28"/>
  <c r="S149" i="28"/>
  <c r="R149" i="28"/>
  <c r="Q149" i="28"/>
  <c r="P149" i="28"/>
  <c r="O149" i="28"/>
  <c r="N149" i="28"/>
  <c r="M149" i="28"/>
  <c r="L149" i="28"/>
  <c r="K149" i="28"/>
  <c r="J149" i="28"/>
  <c r="I149" i="28"/>
  <c r="H149" i="28"/>
  <c r="G149" i="28"/>
  <c r="F149" i="28"/>
  <c r="E149" i="28"/>
  <c r="D149" i="28"/>
  <c r="CF145" i="28"/>
  <c r="CE145" i="28"/>
  <c r="CD145" i="28"/>
  <c r="CC145" i="28"/>
  <c r="CB145" i="28"/>
  <c r="CA145" i="28"/>
  <c r="BZ145" i="28"/>
  <c r="BY145" i="28"/>
  <c r="BX145" i="28"/>
  <c r="BW145" i="28"/>
  <c r="BV145" i="28"/>
  <c r="BU145" i="28"/>
  <c r="BT145" i="28"/>
  <c r="BS145" i="28"/>
  <c r="BR145" i="28"/>
  <c r="BQ145" i="28"/>
  <c r="BP145" i="28"/>
  <c r="BO145" i="28"/>
  <c r="BN145" i="28"/>
  <c r="BM145" i="28"/>
  <c r="BL145" i="28"/>
  <c r="BK145" i="28"/>
  <c r="BJ145" i="28"/>
  <c r="BI145" i="28"/>
  <c r="BH145" i="28"/>
  <c r="BG145" i="28"/>
  <c r="BF145" i="28"/>
  <c r="BE145" i="28"/>
  <c r="BD145" i="28"/>
  <c r="BC145" i="28"/>
  <c r="BB145" i="28"/>
  <c r="BA145" i="28"/>
  <c r="AZ145" i="28"/>
  <c r="AY145" i="28"/>
  <c r="AX145" i="28"/>
  <c r="AW145" i="28"/>
  <c r="AV145" i="28"/>
  <c r="AU145" i="28"/>
  <c r="AT145" i="28"/>
  <c r="AS145" i="28"/>
  <c r="AR145" i="28"/>
  <c r="AQ145" i="28"/>
  <c r="AP145" i="28"/>
  <c r="AO145" i="28"/>
  <c r="AN145" i="28"/>
  <c r="AM145" i="28"/>
  <c r="AL145" i="28"/>
  <c r="AK145" i="28"/>
  <c r="AJ145" i="28"/>
  <c r="AI145" i="28"/>
  <c r="AH145" i="28"/>
  <c r="AG145" i="28"/>
  <c r="AF145" i="28"/>
  <c r="AE145" i="28"/>
  <c r="AD145" i="28"/>
  <c r="AC145" i="28"/>
  <c r="AB145" i="28"/>
  <c r="AA145" i="28"/>
  <c r="Z145" i="28"/>
  <c r="Y145" i="28"/>
  <c r="X145" i="28"/>
  <c r="W145" i="28"/>
  <c r="V145" i="28"/>
  <c r="U145" i="28"/>
  <c r="T145" i="28"/>
  <c r="S145" i="28"/>
  <c r="R145" i="28"/>
  <c r="Q145" i="28"/>
  <c r="P145" i="28"/>
  <c r="O145" i="28"/>
  <c r="N145" i="28"/>
  <c r="M145" i="28"/>
  <c r="L145" i="28"/>
  <c r="K145" i="28"/>
  <c r="J145" i="28"/>
  <c r="I145" i="28"/>
  <c r="H145" i="28"/>
  <c r="G145" i="28"/>
  <c r="F145" i="28"/>
  <c r="E145" i="28"/>
  <c r="CF144" i="28"/>
  <c r="CE144" i="28"/>
  <c r="CD144" i="28"/>
  <c r="CC144" i="28"/>
  <c r="CB144" i="28"/>
  <c r="CA144" i="28"/>
  <c r="BZ144" i="28"/>
  <c r="BY144" i="28"/>
  <c r="BX144" i="28"/>
  <c r="BW144" i="28"/>
  <c r="BV144" i="28"/>
  <c r="BU144" i="28"/>
  <c r="BT144" i="28"/>
  <c r="BS144" i="28"/>
  <c r="BR144" i="28"/>
  <c r="BQ144" i="28"/>
  <c r="BP144" i="28"/>
  <c r="BO144" i="28"/>
  <c r="BN144" i="28"/>
  <c r="BM144" i="28"/>
  <c r="BL144" i="28"/>
  <c r="BK144" i="28"/>
  <c r="BJ144" i="28"/>
  <c r="BI144" i="28"/>
  <c r="BH144" i="28"/>
  <c r="BG144" i="28"/>
  <c r="BF144" i="28"/>
  <c r="BE144" i="28"/>
  <c r="BD144" i="28"/>
  <c r="BC144" i="28"/>
  <c r="BB144" i="28"/>
  <c r="BA144" i="28"/>
  <c r="AZ144" i="28"/>
  <c r="AY144" i="28"/>
  <c r="AX144" i="28"/>
  <c r="AW144" i="28"/>
  <c r="AV144" i="28"/>
  <c r="AU144" i="28"/>
  <c r="AT144" i="28"/>
  <c r="AS144" i="28"/>
  <c r="AR144" i="28"/>
  <c r="AQ144" i="28"/>
  <c r="AP144" i="28"/>
  <c r="AO144" i="28"/>
  <c r="AN144" i="28"/>
  <c r="AM144" i="28"/>
  <c r="AL144" i="28"/>
  <c r="AK144" i="28"/>
  <c r="AJ144" i="28"/>
  <c r="AI144" i="28"/>
  <c r="AH144" i="28"/>
  <c r="AG144" i="28"/>
  <c r="AF144" i="28"/>
  <c r="AE144" i="28"/>
  <c r="AD144" i="28"/>
  <c r="AC144" i="28"/>
  <c r="AB144" i="28"/>
  <c r="AA144" i="28"/>
  <c r="Z144" i="28"/>
  <c r="Y144" i="28"/>
  <c r="X144" i="28"/>
  <c r="W144" i="28"/>
  <c r="V144" i="28"/>
  <c r="U144" i="28"/>
  <c r="T144" i="28"/>
  <c r="S144" i="28"/>
  <c r="R144" i="28"/>
  <c r="Q144" i="28"/>
  <c r="P144" i="28"/>
  <c r="O144" i="28"/>
  <c r="N144" i="28"/>
  <c r="M144" i="28"/>
  <c r="L144" i="28"/>
  <c r="K144" i="28"/>
  <c r="J144" i="28"/>
  <c r="I144" i="28"/>
  <c r="H144" i="28"/>
  <c r="G144" i="28"/>
  <c r="F144" i="28"/>
  <c r="E144" i="28"/>
  <c r="CF143" i="28"/>
  <c r="CE143" i="28"/>
  <c r="CD143" i="28"/>
  <c r="CC143" i="28"/>
  <c r="CB143" i="28"/>
  <c r="CA143" i="28"/>
  <c r="BZ143" i="28"/>
  <c r="BY143" i="28"/>
  <c r="BX143" i="28"/>
  <c r="BW143" i="28"/>
  <c r="BV143" i="28"/>
  <c r="BU143" i="28"/>
  <c r="BT143" i="28"/>
  <c r="BS143" i="28"/>
  <c r="BR143" i="28"/>
  <c r="BQ143" i="28"/>
  <c r="BP143" i="28"/>
  <c r="BO143" i="28"/>
  <c r="BN143" i="28"/>
  <c r="BM143" i="28"/>
  <c r="BL143" i="28"/>
  <c r="BK143" i="28"/>
  <c r="BJ143" i="28"/>
  <c r="BI143" i="28"/>
  <c r="BH143" i="28"/>
  <c r="BG143" i="28"/>
  <c r="BF143" i="28"/>
  <c r="BE143" i="28"/>
  <c r="BD143" i="28"/>
  <c r="BC143" i="28"/>
  <c r="BB143" i="28"/>
  <c r="BA143" i="28"/>
  <c r="AZ143" i="28"/>
  <c r="AY143" i="28"/>
  <c r="AX143" i="28"/>
  <c r="AW143" i="28"/>
  <c r="AV143" i="28"/>
  <c r="AU143" i="28"/>
  <c r="AT143" i="28"/>
  <c r="AS143" i="28"/>
  <c r="AR143" i="28"/>
  <c r="AQ143" i="28"/>
  <c r="AP143" i="28"/>
  <c r="AO143" i="28"/>
  <c r="AN143" i="28"/>
  <c r="AM143" i="28"/>
  <c r="AL143" i="28"/>
  <c r="AK143" i="28"/>
  <c r="AJ143" i="28"/>
  <c r="AI143" i="28"/>
  <c r="AH143" i="28"/>
  <c r="AG143" i="28"/>
  <c r="AF143" i="28"/>
  <c r="AE143" i="28"/>
  <c r="AD143" i="28"/>
  <c r="AC143" i="28"/>
  <c r="AB143" i="28"/>
  <c r="AA143" i="28"/>
  <c r="Z143" i="28"/>
  <c r="Y143" i="28"/>
  <c r="X143" i="28"/>
  <c r="W143" i="28"/>
  <c r="V143" i="28"/>
  <c r="U143" i="28"/>
  <c r="T143" i="28"/>
  <c r="S143" i="28"/>
  <c r="R143" i="28"/>
  <c r="Q143" i="28"/>
  <c r="P143" i="28"/>
  <c r="O143" i="28"/>
  <c r="N143" i="28"/>
  <c r="M143" i="28"/>
  <c r="L143" i="28"/>
  <c r="K143" i="28"/>
  <c r="J143" i="28"/>
  <c r="I143" i="28"/>
  <c r="H143" i="28"/>
  <c r="G143" i="28"/>
  <c r="F143" i="28"/>
  <c r="E143" i="28"/>
  <c r="CF142" i="28"/>
  <c r="CE142" i="28"/>
  <c r="CD142" i="28"/>
  <c r="CC142" i="28"/>
  <c r="CB142" i="28"/>
  <c r="CA142" i="28"/>
  <c r="BZ142" i="28"/>
  <c r="BY142" i="28"/>
  <c r="BX142" i="28"/>
  <c r="BW142" i="28"/>
  <c r="BV142" i="28"/>
  <c r="BU142" i="28"/>
  <c r="BT142" i="28"/>
  <c r="BS142" i="28"/>
  <c r="BR142" i="28"/>
  <c r="BQ142" i="28"/>
  <c r="BP142" i="28"/>
  <c r="BO142" i="28"/>
  <c r="BN142" i="28"/>
  <c r="BM142" i="28"/>
  <c r="BL142" i="28"/>
  <c r="BK142" i="28"/>
  <c r="BJ142" i="28"/>
  <c r="BI142" i="28"/>
  <c r="BH142" i="28"/>
  <c r="BG142" i="28"/>
  <c r="BF142" i="28"/>
  <c r="BE142" i="28"/>
  <c r="BD142" i="28"/>
  <c r="BC142" i="28"/>
  <c r="BB142" i="28"/>
  <c r="BA142" i="28"/>
  <c r="AZ142" i="28"/>
  <c r="AY142" i="28"/>
  <c r="AX142" i="28"/>
  <c r="AW142" i="28"/>
  <c r="AV142" i="28"/>
  <c r="AU142" i="28"/>
  <c r="AT142" i="28"/>
  <c r="AS142" i="28"/>
  <c r="AR142" i="28"/>
  <c r="AQ142" i="28"/>
  <c r="AP142" i="28"/>
  <c r="AO142" i="28"/>
  <c r="AN142" i="28"/>
  <c r="AM142" i="28"/>
  <c r="AL142" i="28"/>
  <c r="AK142" i="28"/>
  <c r="AJ142" i="28"/>
  <c r="AI142" i="28"/>
  <c r="AH142" i="28"/>
  <c r="AG142" i="28"/>
  <c r="AF142" i="28"/>
  <c r="AE142" i="28"/>
  <c r="AD142" i="28"/>
  <c r="AC142" i="28"/>
  <c r="AB142" i="28"/>
  <c r="AA142" i="28"/>
  <c r="Z142" i="28"/>
  <c r="Y142" i="28"/>
  <c r="X142" i="28"/>
  <c r="W142" i="28"/>
  <c r="V142" i="28"/>
  <c r="U142" i="28"/>
  <c r="T142" i="28"/>
  <c r="S142" i="28"/>
  <c r="R142" i="28"/>
  <c r="Q142" i="28"/>
  <c r="P142" i="28"/>
  <c r="O142" i="28"/>
  <c r="N142" i="28"/>
  <c r="M142" i="28"/>
  <c r="L142" i="28"/>
  <c r="K142" i="28"/>
  <c r="J142" i="28"/>
  <c r="I142" i="28"/>
  <c r="H142" i="28"/>
  <c r="G142" i="28"/>
  <c r="F142" i="28"/>
  <c r="E142" i="28"/>
  <c r="CF141" i="28"/>
  <c r="CE141" i="28"/>
  <c r="CD141" i="28"/>
  <c r="CC141" i="28"/>
  <c r="CB141" i="28"/>
  <c r="CA141" i="28"/>
  <c r="BZ141" i="28"/>
  <c r="BY141" i="28"/>
  <c r="BX141" i="28"/>
  <c r="BW141" i="28"/>
  <c r="BV141" i="28"/>
  <c r="BU141" i="28"/>
  <c r="BT141" i="28"/>
  <c r="BS141" i="28"/>
  <c r="BR141" i="28"/>
  <c r="BQ141" i="28"/>
  <c r="BP141" i="28"/>
  <c r="BO141" i="28"/>
  <c r="BN141" i="28"/>
  <c r="BM141" i="28"/>
  <c r="BL141" i="28"/>
  <c r="BK141" i="28"/>
  <c r="BJ141" i="28"/>
  <c r="BI141" i="28"/>
  <c r="BH141" i="28"/>
  <c r="BG141" i="28"/>
  <c r="BF141" i="28"/>
  <c r="BE141" i="28"/>
  <c r="BD141" i="28"/>
  <c r="BC141" i="28"/>
  <c r="BB141" i="28"/>
  <c r="BA141" i="28"/>
  <c r="AZ141" i="28"/>
  <c r="AY141" i="28"/>
  <c r="AX141" i="28"/>
  <c r="AW141" i="28"/>
  <c r="AV141" i="28"/>
  <c r="AU141" i="28"/>
  <c r="AT141" i="28"/>
  <c r="AS141" i="28"/>
  <c r="AR141" i="28"/>
  <c r="AQ141" i="28"/>
  <c r="AP141" i="28"/>
  <c r="AO141" i="28"/>
  <c r="AN141" i="28"/>
  <c r="AM141" i="28"/>
  <c r="AL141" i="28"/>
  <c r="AK141" i="28"/>
  <c r="AJ141" i="28"/>
  <c r="AI141" i="28"/>
  <c r="AH141" i="28"/>
  <c r="AG141" i="28"/>
  <c r="AF141" i="28"/>
  <c r="AE141" i="28"/>
  <c r="AD141" i="28"/>
  <c r="AC141" i="28"/>
  <c r="AB141" i="28"/>
  <c r="AA141" i="28"/>
  <c r="Z141" i="28"/>
  <c r="Y141" i="28"/>
  <c r="X141" i="28"/>
  <c r="W141" i="28"/>
  <c r="V141" i="28"/>
  <c r="U141" i="28"/>
  <c r="T141" i="28"/>
  <c r="S141" i="28"/>
  <c r="R141" i="28"/>
  <c r="Q141" i="28"/>
  <c r="P141" i="28"/>
  <c r="O141" i="28"/>
  <c r="N141" i="28"/>
  <c r="M141" i="28"/>
  <c r="L141" i="28"/>
  <c r="K141" i="28"/>
  <c r="J141" i="28"/>
  <c r="I141" i="28"/>
  <c r="H141" i="28"/>
  <c r="G141" i="28"/>
  <c r="F141" i="28"/>
  <c r="E141" i="28"/>
  <c r="CF140" i="28"/>
  <c r="CE140" i="28"/>
  <c r="CD140" i="28"/>
  <c r="CC140" i="28"/>
  <c r="CB140" i="28"/>
  <c r="CA140" i="28"/>
  <c r="BZ140" i="28"/>
  <c r="BY140" i="28"/>
  <c r="BX140" i="28"/>
  <c r="BW140" i="28"/>
  <c r="BV140" i="28"/>
  <c r="BU140" i="28"/>
  <c r="BT140" i="28"/>
  <c r="BS140" i="28"/>
  <c r="BR140" i="28"/>
  <c r="BQ140" i="28"/>
  <c r="BP140" i="28"/>
  <c r="BO140" i="28"/>
  <c r="BN140" i="28"/>
  <c r="BM140" i="28"/>
  <c r="BL140" i="28"/>
  <c r="BK140" i="28"/>
  <c r="BJ140" i="28"/>
  <c r="BI140" i="28"/>
  <c r="BH140" i="28"/>
  <c r="BG140" i="28"/>
  <c r="BF140" i="28"/>
  <c r="BE140" i="28"/>
  <c r="BD140" i="28"/>
  <c r="BC140" i="28"/>
  <c r="BB140" i="28"/>
  <c r="BA140" i="28"/>
  <c r="AZ140" i="28"/>
  <c r="AY140" i="28"/>
  <c r="AX140" i="28"/>
  <c r="AW140" i="28"/>
  <c r="AV140" i="28"/>
  <c r="AU140" i="28"/>
  <c r="AT140" i="28"/>
  <c r="AS140" i="28"/>
  <c r="AR140" i="28"/>
  <c r="AQ140" i="28"/>
  <c r="AP140" i="28"/>
  <c r="AO140" i="28"/>
  <c r="AN140" i="28"/>
  <c r="AM140" i="28"/>
  <c r="AL140" i="28"/>
  <c r="AK140" i="28"/>
  <c r="AJ140" i="28"/>
  <c r="AI140" i="28"/>
  <c r="AH140" i="28"/>
  <c r="AG140" i="28"/>
  <c r="AF140" i="28"/>
  <c r="AE140" i="28"/>
  <c r="AD140" i="28"/>
  <c r="AC140" i="28"/>
  <c r="AB140" i="28"/>
  <c r="AA140" i="28"/>
  <c r="Z140" i="28"/>
  <c r="Y140" i="28"/>
  <c r="X140" i="28"/>
  <c r="W140" i="28"/>
  <c r="V140" i="28"/>
  <c r="U140" i="28"/>
  <c r="T140" i="28"/>
  <c r="S140" i="28"/>
  <c r="R140" i="28"/>
  <c r="Q140" i="28"/>
  <c r="P140" i="28"/>
  <c r="O140" i="28"/>
  <c r="N140" i="28"/>
  <c r="M140" i="28"/>
  <c r="L140" i="28"/>
  <c r="K140" i="28"/>
  <c r="J140" i="28"/>
  <c r="I140" i="28"/>
  <c r="H140" i="28"/>
  <c r="G140" i="28"/>
  <c r="F140" i="28"/>
  <c r="E140" i="28"/>
  <c r="CF139" i="28"/>
  <c r="CE139" i="28"/>
  <c r="CD139" i="28"/>
  <c r="CC139" i="28"/>
  <c r="CB139" i="28"/>
  <c r="CA139" i="28"/>
  <c r="BZ139" i="28"/>
  <c r="BY139" i="28"/>
  <c r="BX139" i="28"/>
  <c r="BW139" i="28"/>
  <c r="BV139" i="28"/>
  <c r="BU139" i="28"/>
  <c r="BT139" i="28"/>
  <c r="BS139" i="28"/>
  <c r="BR139" i="28"/>
  <c r="BQ139" i="28"/>
  <c r="BP139" i="28"/>
  <c r="BO139" i="28"/>
  <c r="BN139" i="28"/>
  <c r="BM139" i="28"/>
  <c r="BL139" i="28"/>
  <c r="BK139" i="28"/>
  <c r="BJ139" i="28"/>
  <c r="BI139" i="28"/>
  <c r="BH139" i="28"/>
  <c r="BG139" i="28"/>
  <c r="BF139" i="28"/>
  <c r="BE139" i="28"/>
  <c r="BD139" i="28"/>
  <c r="BC139" i="28"/>
  <c r="BB139" i="28"/>
  <c r="BA139" i="28"/>
  <c r="AZ139" i="28"/>
  <c r="AY139" i="28"/>
  <c r="AX139" i="28"/>
  <c r="AW139" i="28"/>
  <c r="AV139" i="28"/>
  <c r="AU139" i="28"/>
  <c r="AT139" i="28"/>
  <c r="AS139" i="28"/>
  <c r="AR139" i="28"/>
  <c r="AQ139" i="28"/>
  <c r="AP139" i="28"/>
  <c r="AO139" i="28"/>
  <c r="AN139" i="28"/>
  <c r="AM139" i="28"/>
  <c r="AL139" i="28"/>
  <c r="AK139" i="28"/>
  <c r="AJ139" i="28"/>
  <c r="AI139" i="28"/>
  <c r="AH139" i="28"/>
  <c r="AG139" i="28"/>
  <c r="AF139" i="28"/>
  <c r="AE139" i="28"/>
  <c r="AD139" i="28"/>
  <c r="AC139" i="28"/>
  <c r="AB139" i="28"/>
  <c r="AA139" i="28"/>
  <c r="Z139" i="28"/>
  <c r="Y139" i="28"/>
  <c r="X139" i="28"/>
  <c r="W139" i="28"/>
  <c r="V139" i="28"/>
  <c r="U139" i="28"/>
  <c r="T139" i="28"/>
  <c r="S139" i="28"/>
  <c r="R139" i="28"/>
  <c r="Q139" i="28"/>
  <c r="P139" i="28"/>
  <c r="O139" i="28"/>
  <c r="N139" i="28"/>
  <c r="M139" i="28"/>
  <c r="L139" i="28"/>
  <c r="K139" i="28"/>
  <c r="J139" i="28"/>
  <c r="I139" i="28"/>
  <c r="H139" i="28"/>
  <c r="G139" i="28"/>
  <c r="F139" i="28"/>
  <c r="E139" i="28"/>
  <c r="D139" i="28"/>
  <c r="CF138" i="28"/>
  <c r="CE138" i="28"/>
  <c r="CD138" i="28"/>
  <c r="CC138" i="28"/>
  <c r="CB138" i="28"/>
  <c r="CA138" i="28"/>
  <c r="BZ138" i="28"/>
  <c r="BY138" i="28"/>
  <c r="BX138" i="28"/>
  <c r="BW138" i="28"/>
  <c r="BV138" i="28"/>
  <c r="BU138" i="28"/>
  <c r="BT138" i="28"/>
  <c r="BS138" i="28"/>
  <c r="BR138" i="28"/>
  <c r="BQ138" i="28"/>
  <c r="BP138" i="28"/>
  <c r="BO138" i="28"/>
  <c r="BN138" i="28"/>
  <c r="BM138" i="28"/>
  <c r="BL138" i="28"/>
  <c r="BK138" i="28"/>
  <c r="BJ138" i="28"/>
  <c r="BI138" i="28"/>
  <c r="BH138" i="28"/>
  <c r="BG138" i="28"/>
  <c r="BF138" i="28"/>
  <c r="BE138" i="28"/>
  <c r="BD138" i="28"/>
  <c r="BC138" i="28"/>
  <c r="BB138" i="28"/>
  <c r="BA138" i="28"/>
  <c r="AZ138" i="28"/>
  <c r="AY138" i="28"/>
  <c r="AX138" i="28"/>
  <c r="AW138" i="28"/>
  <c r="AV138" i="28"/>
  <c r="AU138" i="28"/>
  <c r="AT138" i="28"/>
  <c r="AS138" i="28"/>
  <c r="AR138" i="28"/>
  <c r="AQ138" i="28"/>
  <c r="AP138" i="28"/>
  <c r="AO138" i="28"/>
  <c r="AN138" i="28"/>
  <c r="AM138" i="28"/>
  <c r="AL138" i="28"/>
  <c r="AK138" i="28"/>
  <c r="AJ138" i="28"/>
  <c r="AI138" i="28"/>
  <c r="AH138" i="28"/>
  <c r="AG138" i="28"/>
  <c r="AF138" i="28"/>
  <c r="AE138" i="28"/>
  <c r="AD138" i="28"/>
  <c r="AC138" i="28"/>
  <c r="AB138" i="28"/>
  <c r="AA138" i="28"/>
  <c r="Z138" i="28"/>
  <c r="Y138" i="28"/>
  <c r="X138" i="28"/>
  <c r="W138" i="28"/>
  <c r="V138" i="28"/>
  <c r="U138" i="28"/>
  <c r="T138" i="28"/>
  <c r="S138" i="28"/>
  <c r="R138" i="28"/>
  <c r="Q138" i="28"/>
  <c r="P138" i="28"/>
  <c r="O138" i="28"/>
  <c r="N138" i="28"/>
  <c r="M138" i="28"/>
  <c r="L138" i="28"/>
  <c r="K138" i="28"/>
  <c r="J138" i="28"/>
  <c r="I138" i="28"/>
  <c r="H138" i="28"/>
  <c r="G138" i="28"/>
  <c r="F138" i="28"/>
  <c r="E138" i="28"/>
  <c r="D138" i="28"/>
  <c r="CF137" i="28"/>
  <c r="CE137" i="28"/>
  <c r="CD137" i="28"/>
  <c r="CC137" i="28"/>
  <c r="CB137" i="28"/>
  <c r="CA137" i="28"/>
  <c r="BZ137" i="28"/>
  <c r="BY137" i="28"/>
  <c r="BX137" i="28"/>
  <c r="BW137" i="28"/>
  <c r="BV137" i="28"/>
  <c r="BU137" i="28"/>
  <c r="BT137" i="28"/>
  <c r="BS137" i="28"/>
  <c r="BR137" i="28"/>
  <c r="BQ137" i="28"/>
  <c r="BP137" i="28"/>
  <c r="BO137" i="28"/>
  <c r="BN137" i="28"/>
  <c r="BM137" i="28"/>
  <c r="BL137" i="28"/>
  <c r="BK137" i="28"/>
  <c r="BJ137" i="28"/>
  <c r="BI137" i="28"/>
  <c r="BH137" i="28"/>
  <c r="BG137" i="28"/>
  <c r="BF137" i="28"/>
  <c r="BE137" i="28"/>
  <c r="BD137" i="28"/>
  <c r="BC137" i="28"/>
  <c r="BB137" i="28"/>
  <c r="BA137" i="28"/>
  <c r="AZ137" i="28"/>
  <c r="AY137" i="28"/>
  <c r="AX137" i="28"/>
  <c r="AW137" i="28"/>
  <c r="AV137" i="28"/>
  <c r="AU137" i="28"/>
  <c r="AT137" i="28"/>
  <c r="AS137" i="28"/>
  <c r="AR137" i="28"/>
  <c r="AQ137" i="28"/>
  <c r="AP137" i="28"/>
  <c r="AO137" i="28"/>
  <c r="AN137" i="28"/>
  <c r="AM137" i="28"/>
  <c r="AL137" i="28"/>
  <c r="AK137" i="28"/>
  <c r="AJ137" i="28"/>
  <c r="AI137" i="28"/>
  <c r="AH137" i="28"/>
  <c r="AG137" i="28"/>
  <c r="AF137" i="28"/>
  <c r="AE137" i="28"/>
  <c r="AD137" i="28"/>
  <c r="AC137" i="28"/>
  <c r="AB137" i="28"/>
  <c r="AA137" i="28"/>
  <c r="Z137" i="28"/>
  <c r="Y137" i="28"/>
  <c r="X137" i="28"/>
  <c r="W137" i="28"/>
  <c r="V137" i="28"/>
  <c r="U137" i="28"/>
  <c r="T137" i="28"/>
  <c r="S137" i="28"/>
  <c r="R137" i="28"/>
  <c r="Q137" i="28"/>
  <c r="P137" i="28"/>
  <c r="O137" i="28"/>
  <c r="N137" i="28"/>
  <c r="M137" i="28"/>
  <c r="L137" i="28"/>
  <c r="K137" i="28"/>
  <c r="J137" i="28"/>
  <c r="I137" i="28"/>
  <c r="H137" i="28"/>
  <c r="G137" i="28"/>
  <c r="F137" i="28"/>
  <c r="E137" i="28"/>
  <c r="D137" i="28"/>
  <c r="CF136" i="28"/>
  <c r="CE136" i="28"/>
  <c r="CD136" i="28"/>
  <c r="CC136" i="28"/>
  <c r="CB136" i="28"/>
  <c r="CA136" i="28"/>
  <c r="BZ136" i="28"/>
  <c r="BY136" i="28"/>
  <c r="BX136" i="28"/>
  <c r="BW136" i="28"/>
  <c r="BV136" i="28"/>
  <c r="BU136" i="28"/>
  <c r="BT136" i="28"/>
  <c r="BS136" i="28"/>
  <c r="BR136" i="28"/>
  <c r="BQ136" i="28"/>
  <c r="BP136" i="28"/>
  <c r="BO136" i="28"/>
  <c r="BN136" i="28"/>
  <c r="BM136" i="28"/>
  <c r="BL136" i="28"/>
  <c r="BK136" i="28"/>
  <c r="BJ136" i="28"/>
  <c r="BI136" i="28"/>
  <c r="BH136" i="28"/>
  <c r="BG136" i="28"/>
  <c r="BF136" i="28"/>
  <c r="BE136" i="28"/>
  <c r="BD136" i="28"/>
  <c r="BC136" i="28"/>
  <c r="BB136" i="28"/>
  <c r="BA136" i="28"/>
  <c r="AZ136" i="28"/>
  <c r="AY136" i="28"/>
  <c r="AX136" i="28"/>
  <c r="AW136" i="28"/>
  <c r="AV136" i="28"/>
  <c r="AU136" i="28"/>
  <c r="AT136" i="28"/>
  <c r="AS136" i="28"/>
  <c r="AR136" i="28"/>
  <c r="AQ136" i="28"/>
  <c r="AP136" i="28"/>
  <c r="AO136" i="28"/>
  <c r="AN136" i="28"/>
  <c r="AM136" i="28"/>
  <c r="AL136" i="28"/>
  <c r="AK136" i="28"/>
  <c r="AJ136" i="28"/>
  <c r="AI136" i="28"/>
  <c r="AH136" i="28"/>
  <c r="AG136" i="28"/>
  <c r="AF136" i="28"/>
  <c r="AE136" i="28"/>
  <c r="AD136" i="28"/>
  <c r="AC136" i="28"/>
  <c r="AB136" i="28"/>
  <c r="AA136" i="28"/>
  <c r="Z136" i="28"/>
  <c r="Y136" i="28"/>
  <c r="X136" i="28"/>
  <c r="W136" i="28"/>
  <c r="V136" i="28"/>
  <c r="U136" i="28"/>
  <c r="T136" i="28"/>
  <c r="S136" i="28"/>
  <c r="R136" i="28"/>
  <c r="Q136" i="28"/>
  <c r="P136" i="28"/>
  <c r="O136" i="28"/>
  <c r="N136" i="28"/>
  <c r="M136" i="28"/>
  <c r="L136" i="28"/>
  <c r="K136" i="28"/>
  <c r="J136" i="28"/>
  <c r="I136" i="28"/>
  <c r="H136" i="28"/>
  <c r="G136" i="28"/>
  <c r="F136" i="28"/>
  <c r="E136" i="28"/>
  <c r="D136" i="28"/>
  <c r="CF132" i="28"/>
  <c r="CE132" i="28"/>
  <c r="CD132" i="28"/>
  <c r="CC132" i="28"/>
  <c r="CB132" i="28"/>
  <c r="CA132" i="28"/>
  <c r="BZ132" i="28"/>
  <c r="BY132" i="28"/>
  <c r="BX132" i="28"/>
  <c r="BW132" i="28"/>
  <c r="BV132" i="28"/>
  <c r="BU132" i="28"/>
  <c r="BT132" i="28"/>
  <c r="BS132" i="28"/>
  <c r="BR132" i="28"/>
  <c r="BQ132" i="28"/>
  <c r="BP132" i="28"/>
  <c r="BO132" i="28"/>
  <c r="BN132" i="28"/>
  <c r="BM132" i="28"/>
  <c r="BL132" i="28"/>
  <c r="BK132" i="28"/>
  <c r="BJ132" i="28"/>
  <c r="BI132" i="28"/>
  <c r="BH132" i="28"/>
  <c r="BG132" i="28"/>
  <c r="BF132" i="28"/>
  <c r="BE132" i="28"/>
  <c r="BD132" i="28"/>
  <c r="BC132" i="28"/>
  <c r="BB132" i="28"/>
  <c r="BA132" i="28"/>
  <c r="AZ132" i="28"/>
  <c r="AY132" i="28"/>
  <c r="AX132" i="28"/>
  <c r="AW132" i="28"/>
  <c r="AV132" i="28"/>
  <c r="AU132" i="28"/>
  <c r="AT132" i="28"/>
  <c r="AS132" i="28"/>
  <c r="AR132" i="28"/>
  <c r="AQ132" i="28"/>
  <c r="AP132" i="28"/>
  <c r="AO132" i="28"/>
  <c r="AN132" i="28"/>
  <c r="AM132" i="28"/>
  <c r="AL132" i="28"/>
  <c r="AK132" i="28"/>
  <c r="AJ132" i="28"/>
  <c r="AI132" i="28"/>
  <c r="AH132" i="28"/>
  <c r="AG132" i="28"/>
  <c r="AF132" i="28"/>
  <c r="AE132" i="28"/>
  <c r="AD132" i="28"/>
  <c r="AC132" i="28"/>
  <c r="AB132" i="28"/>
  <c r="AA132" i="28"/>
  <c r="Z132" i="28"/>
  <c r="Y132" i="28"/>
  <c r="X132" i="28"/>
  <c r="W132" i="28"/>
  <c r="V132" i="28"/>
  <c r="U132" i="28"/>
  <c r="T132" i="28"/>
  <c r="S132" i="28"/>
  <c r="R132" i="28"/>
  <c r="Q132" i="28"/>
  <c r="P132" i="28"/>
  <c r="O132" i="28"/>
  <c r="N132" i="28"/>
  <c r="M132" i="28"/>
  <c r="L132" i="28"/>
  <c r="K132" i="28"/>
  <c r="J132" i="28"/>
  <c r="I132" i="28"/>
  <c r="H132" i="28"/>
  <c r="G132" i="28"/>
  <c r="F132" i="28"/>
  <c r="E132" i="28"/>
  <c r="CF131" i="28"/>
  <c r="CE131" i="28"/>
  <c r="CD131" i="28"/>
  <c r="CC131" i="28"/>
  <c r="CB131" i="28"/>
  <c r="CA131" i="28"/>
  <c r="BZ131" i="28"/>
  <c r="BY131" i="28"/>
  <c r="BX131" i="28"/>
  <c r="BW131" i="28"/>
  <c r="BV131" i="28"/>
  <c r="BU131" i="28"/>
  <c r="BT131" i="28"/>
  <c r="BS131" i="28"/>
  <c r="BR131" i="28"/>
  <c r="BQ131" i="28"/>
  <c r="BP131" i="28"/>
  <c r="BO131" i="28"/>
  <c r="BN131" i="28"/>
  <c r="BM131" i="28"/>
  <c r="BL131" i="28"/>
  <c r="BK131" i="28"/>
  <c r="BJ131" i="28"/>
  <c r="BI131" i="28"/>
  <c r="BH131" i="28"/>
  <c r="BG131" i="28"/>
  <c r="BF131" i="28"/>
  <c r="BE131" i="28"/>
  <c r="BD131" i="28"/>
  <c r="BC131" i="28"/>
  <c r="BB131" i="28"/>
  <c r="BA131" i="28"/>
  <c r="AZ131" i="28"/>
  <c r="AY131" i="28"/>
  <c r="AX131" i="28"/>
  <c r="AW131" i="28"/>
  <c r="AV131" i="28"/>
  <c r="AU131" i="28"/>
  <c r="AT131" i="28"/>
  <c r="AS131" i="28"/>
  <c r="AR131" i="28"/>
  <c r="AQ131" i="28"/>
  <c r="AP131" i="28"/>
  <c r="AO131" i="28"/>
  <c r="AN131" i="28"/>
  <c r="AM131" i="28"/>
  <c r="AL131" i="28"/>
  <c r="AK131" i="28"/>
  <c r="AJ131" i="28"/>
  <c r="AI131" i="28"/>
  <c r="AH131" i="28"/>
  <c r="AG131" i="28"/>
  <c r="AF131" i="28"/>
  <c r="AE131" i="28"/>
  <c r="AD131" i="28"/>
  <c r="AC131" i="28"/>
  <c r="AB131" i="28"/>
  <c r="AA131" i="28"/>
  <c r="Z131" i="28"/>
  <c r="Y131" i="28"/>
  <c r="X131" i="28"/>
  <c r="W131" i="28"/>
  <c r="V131" i="28"/>
  <c r="U131" i="28"/>
  <c r="T131" i="28"/>
  <c r="S131" i="28"/>
  <c r="R131" i="28"/>
  <c r="Q131" i="28"/>
  <c r="P131" i="28"/>
  <c r="O131" i="28"/>
  <c r="N131" i="28"/>
  <c r="M131" i="28"/>
  <c r="L131" i="28"/>
  <c r="K131" i="28"/>
  <c r="J131" i="28"/>
  <c r="I131" i="28"/>
  <c r="H131" i="28"/>
  <c r="G131" i="28"/>
  <c r="F131" i="28"/>
  <c r="E131" i="28"/>
  <c r="CF130" i="28"/>
  <c r="CE130" i="28"/>
  <c r="CD130" i="28"/>
  <c r="CC130" i="28"/>
  <c r="CB130" i="28"/>
  <c r="CA130" i="28"/>
  <c r="BZ130" i="28"/>
  <c r="BY130" i="28"/>
  <c r="BX130" i="28"/>
  <c r="BW130" i="28"/>
  <c r="BV130" i="28"/>
  <c r="BU130" i="28"/>
  <c r="BT130" i="28"/>
  <c r="BS130" i="28"/>
  <c r="BR130" i="28"/>
  <c r="BQ130" i="28"/>
  <c r="BP130" i="28"/>
  <c r="BO130" i="28"/>
  <c r="BN130" i="28"/>
  <c r="BM130" i="28"/>
  <c r="BL130" i="28"/>
  <c r="BK130" i="28"/>
  <c r="BJ130" i="28"/>
  <c r="BI130" i="28"/>
  <c r="BH130" i="28"/>
  <c r="BG130" i="28"/>
  <c r="BF130" i="28"/>
  <c r="BE130" i="28"/>
  <c r="BD130" i="28"/>
  <c r="BC130" i="28"/>
  <c r="BB130" i="28"/>
  <c r="BA130" i="28"/>
  <c r="AZ130" i="28"/>
  <c r="AY130" i="28"/>
  <c r="AX130" i="28"/>
  <c r="AW130" i="28"/>
  <c r="AV130" i="28"/>
  <c r="AU130" i="28"/>
  <c r="AT130" i="28"/>
  <c r="AS130" i="28"/>
  <c r="AR130" i="28"/>
  <c r="AQ130" i="28"/>
  <c r="AP130" i="28"/>
  <c r="AO130" i="28"/>
  <c r="AN130" i="28"/>
  <c r="AM130" i="28"/>
  <c r="AL130" i="28"/>
  <c r="AK130" i="28"/>
  <c r="AJ130" i="28"/>
  <c r="AI130" i="28"/>
  <c r="AH130" i="28"/>
  <c r="AG130" i="28"/>
  <c r="AF130" i="28"/>
  <c r="AE130" i="28"/>
  <c r="AD130" i="28"/>
  <c r="AC130" i="28"/>
  <c r="AB130" i="28"/>
  <c r="AA130" i="28"/>
  <c r="Z130" i="28"/>
  <c r="Y130" i="28"/>
  <c r="X130" i="28"/>
  <c r="W130" i="28"/>
  <c r="V130" i="28"/>
  <c r="U130" i="28"/>
  <c r="T130" i="28"/>
  <c r="S130" i="28"/>
  <c r="R130" i="28"/>
  <c r="Q130" i="28"/>
  <c r="P130" i="28"/>
  <c r="O130" i="28"/>
  <c r="N130" i="28"/>
  <c r="M130" i="28"/>
  <c r="L130" i="28"/>
  <c r="K130" i="28"/>
  <c r="J130" i="28"/>
  <c r="I130" i="28"/>
  <c r="H130" i="28"/>
  <c r="G130" i="28"/>
  <c r="F130" i="28"/>
  <c r="E130" i="28"/>
  <c r="CF129" i="28"/>
  <c r="CE129" i="28"/>
  <c r="CD129" i="28"/>
  <c r="CC129" i="28"/>
  <c r="CB129" i="28"/>
  <c r="CA129" i="28"/>
  <c r="BZ129" i="28"/>
  <c r="BY129" i="28"/>
  <c r="BX129" i="28"/>
  <c r="BW129" i="28"/>
  <c r="BV129" i="28"/>
  <c r="BU129" i="28"/>
  <c r="BT129" i="28"/>
  <c r="BS129" i="28"/>
  <c r="BR129" i="28"/>
  <c r="BQ129" i="28"/>
  <c r="BP129" i="28"/>
  <c r="BO129" i="28"/>
  <c r="BN129" i="28"/>
  <c r="BM129" i="28"/>
  <c r="BL129" i="28"/>
  <c r="BK129" i="28"/>
  <c r="BJ129" i="28"/>
  <c r="BI129" i="28"/>
  <c r="BH129" i="28"/>
  <c r="BG129" i="28"/>
  <c r="BF129" i="28"/>
  <c r="BE129" i="28"/>
  <c r="BD129" i="28"/>
  <c r="BC129" i="28"/>
  <c r="BB129" i="28"/>
  <c r="BA129" i="28"/>
  <c r="AZ129" i="28"/>
  <c r="AY129" i="28"/>
  <c r="AX129" i="28"/>
  <c r="AW129" i="28"/>
  <c r="AV129" i="28"/>
  <c r="AU129" i="28"/>
  <c r="AT129" i="28"/>
  <c r="AS129" i="28"/>
  <c r="AR129" i="28"/>
  <c r="AQ129" i="28"/>
  <c r="AP129" i="28"/>
  <c r="AO129" i="28"/>
  <c r="AN129" i="28"/>
  <c r="AM129" i="28"/>
  <c r="AL129" i="28"/>
  <c r="AK129" i="28"/>
  <c r="AJ129" i="28"/>
  <c r="AI129" i="28"/>
  <c r="AH129" i="28"/>
  <c r="AG129" i="28"/>
  <c r="AF129" i="28"/>
  <c r="AE129" i="28"/>
  <c r="AD129" i="28"/>
  <c r="AC129" i="28"/>
  <c r="AB129" i="28"/>
  <c r="AA129" i="28"/>
  <c r="Z129" i="28"/>
  <c r="Y129" i="28"/>
  <c r="X129" i="28"/>
  <c r="W129" i="28"/>
  <c r="V129" i="28"/>
  <c r="U129" i="28"/>
  <c r="T129" i="28"/>
  <c r="S129" i="28"/>
  <c r="R129" i="28"/>
  <c r="Q129" i="28"/>
  <c r="P129" i="28"/>
  <c r="O129" i="28"/>
  <c r="N129" i="28"/>
  <c r="M129" i="28"/>
  <c r="L129" i="28"/>
  <c r="K129" i="28"/>
  <c r="J129" i="28"/>
  <c r="I129" i="28"/>
  <c r="H129" i="28"/>
  <c r="G129" i="28"/>
  <c r="F129" i="28"/>
  <c r="E129" i="28"/>
  <c r="CF128" i="28"/>
  <c r="CE128" i="28"/>
  <c r="CD128" i="28"/>
  <c r="CC128" i="28"/>
  <c r="CB128" i="28"/>
  <c r="CA128" i="28"/>
  <c r="BZ128" i="28"/>
  <c r="BY128" i="28"/>
  <c r="BX128" i="28"/>
  <c r="BW128" i="28"/>
  <c r="BV128" i="28"/>
  <c r="BU128" i="28"/>
  <c r="BT128" i="28"/>
  <c r="BS128" i="28"/>
  <c r="BR128" i="28"/>
  <c r="BQ128" i="28"/>
  <c r="BP128" i="28"/>
  <c r="BO128" i="28"/>
  <c r="BN128" i="28"/>
  <c r="BM128" i="28"/>
  <c r="BL128" i="28"/>
  <c r="BK128" i="28"/>
  <c r="BJ128" i="28"/>
  <c r="BI128" i="28"/>
  <c r="BH128" i="28"/>
  <c r="BG128" i="28"/>
  <c r="BF128" i="28"/>
  <c r="BE128" i="28"/>
  <c r="BD128" i="28"/>
  <c r="BC128" i="28"/>
  <c r="BB128" i="28"/>
  <c r="BA128" i="28"/>
  <c r="AZ128" i="28"/>
  <c r="AY128" i="28"/>
  <c r="AX128" i="28"/>
  <c r="AW128" i="28"/>
  <c r="AV128" i="28"/>
  <c r="AU128" i="28"/>
  <c r="AT128" i="28"/>
  <c r="AS128" i="28"/>
  <c r="AR128" i="28"/>
  <c r="AQ128" i="28"/>
  <c r="AP128" i="28"/>
  <c r="AO128" i="28"/>
  <c r="AN128" i="28"/>
  <c r="AM128" i="28"/>
  <c r="AL128" i="28"/>
  <c r="AK128" i="28"/>
  <c r="AJ128" i="28"/>
  <c r="AI128" i="28"/>
  <c r="AH128" i="28"/>
  <c r="AG128" i="28"/>
  <c r="AF128" i="28"/>
  <c r="AE128" i="28"/>
  <c r="AD128" i="28"/>
  <c r="AC128" i="28"/>
  <c r="AB128" i="28"/>
  <c r="AA128" i="28"/>
  <c r="Z128" i="28"/>
  <c r="Y128" i="28"/>
  <c r="X128" i="28"/>
  <c r="W128" i="28"/>
  <c r="V128" i="28"/>
  <c r="U128" i="28"/>
  <c r="T128" i="28"/>
  <c r="S128" i="28"/>
  <c r="R128" i="28"/>
  <c r="Q128" i="28"/>
  <c r="P128" i="28"/>
  <c r="O128" i="28"/>
  <c r="N128" i="28"/>
  <c r="M128" i="28"/>
  <c r="L128" i="28"/>
  <c r="K128" i="28"/>
  <c r="J128" i="28"/>
  <c r="I128" i="28"/>
  <c r="H128" i="28"/>
  <c r="G128" i="28"/>
  <c r="F128" i="28"/>
  <c r="E128" i="28"/>
  <c r="CF127" i="28"/>
  <c r="CE127" i="28"/>
  <c r="CD127" i="28"/>
  <c r="CC127" i="28"/>
  <c r="CB127" i="28"/>
  <c r="CA127" i="28"/>
  <c r="BZ127" i="28"/>
  <c r="BY127" i="28"/>
  <c r="BX127" i="28"/>
  <c r="BW127" i="28"/>
  <c r="BV127" i="28"/>
  <c r="BU127" i="28"/>
  <c r="BT127" i="28"/>
  <c r="BS127" i="28"/>
  <c r="BR127" i="28"/>
  <c r="BQ127" i="28"/>
  <c r="BP127" i="28"/>
  <c r="BO127" i="28"/>
  <c r="BN127" i="28"/>
  <c r="BM127" i="28"/>
  <c r="BL127" i="28"/>
  <c r="BK127" i="28"/>
  <c r="BJ127" i="28"/>
  <c r="BI127" i="28"/>
  <c r="BH127" i="28"/>
  <c r="BG127" i="28"/>
  <c r="BF127" i="28"/>
  <c r="BE127" i="28"/>
  <c r="BD127" i="28"/>
  <c r="BC127" i="28"/>
  <c r="BB127" i="28"/>
  <c r="BA127" i="28"/>
  <c r="AZ127" i="28"/>
  <c r="AY127" i="28"/>
  <c r="AX127" i="28"/>
  <c r="AW127" i="28"/>
  <c r="AV127" i="28"/>
  <c r="AU127" i="28"/>
  <c r="AT127" i="28"/>
  <c r="AS127" i="28"/>
  <c r="AR127" i="28"/>
  <c r="AQ127" i="28"/>
  <c r="AP127" i="28"/>
  <c r="AO127" i="28"/>
  <c r="AN127" i="28"/>
  <c r="AM127" i="28"/>
  <c r="AL127" i="28"/>
  <c r="AK127" i="28"/>
  <c r="AJ127" i="28"/>
  <c r="AI127" i="28"/>
  <c r="AH127" i="28"/>
  <c r="AG127" i="28"/>
  <c r="AF127" i="28"/>
  <c r="AE127" i="28"/>
  <c r="AD127" i="28"/>
  <c r="AC127" i="28"/>
  <c r="AB127" i="28"/>
  <c r="AA127" i="28"/>
  <c r="Z127" i="28"/>
  <c r="Y127" i="28"/>
  <c r="X127" i="28"/>
  <c r="W127" i="28"/>
  <c r="V127" i="28"/>
  <c r="U127" i="28"/>
  <c r="T127" i="28"/>
  <c r="S127" i="28"/>
  <c r="R127" i="28"/>
  <c r="Q127" i="28"/>
  <c r="P127" i="28"/>
  <c r="O127" i="28"/>
  <c r="N127" i="28"/>
  <c r="M127" i="28"/>
  <c r="L127" i="28"/>
  <c r="K127" i="28"/>
  <c r="J127" i="28"/>
  <c r="I127" i="28"/>
  <c r="H127" i="28"/>
  <c r="G127" i="28"/>
  <c r="F127" i="28"/>
  <c r="E127" i="28"/>
  <c r="CF126" i="28"/>
  <c r="CE126" i="28"/>
  <c r="CD126" i="28"/>
  <c r="CC126" i="28"/>
  <c r="CB126" i="28"/>
  <c r="CA126" i="28"/>
  <c r="BZ126" i="28"/>
  <c r="BY126" i="28"/>
  <c r="BX126" i="28"/>
  <c r="BW126" i="28"/>
  <c r="BV126" i="28"/>
  <c r="BU126" i="28"/>
  <c r="BT126" i="28"/>
  <c r="BS126" i="28"/>
  <c r="BR126" i="28"/>
  <c r="BQ126" i="28"/>
  <c r="BQ24" i="28" s="1"/>
  <c r="BP126" i="28"/>
  <c r="BO126" i="28"/>
  <c r="BN126" i="28"/>
  <c r="BM126" i="28"/>
  <c r="BL126" i="28"/>
  <c r="BK126" i="28"/>
  <c r="BJ126" i="28"/>
  <c r="BI126" i="28"/>
  <c r="BH126" i="28"/>
  <c r="BG126" i="28"/>
  <c r="BF126" i="28"/>
  <c r="BE126" i="28"/>
  <c r="BD126" i="28"/>
  <c r="BC126" i="28"/>
  <c r="BB126" i="28"/>
  <c r="BA126" i="28"/>
  <c r="AZ126" i="28"/>
  <c r="AY126" i="28"/>
  <c r="AX126" i="28"/>
  <c r="AW126" i="28"/>
  <c r="AV126" i="28"/>
  <c r="AU126" i="28"/>
  <c r="AT126" i="28"/>
  <c r="AS126" i="28"/>
  <c r="AR126" i="28"/>
  <c r="AQ126" i="28"/>
  <c r="AP126" i="28"/>
  <c r="AO126" i="28"/>
  <c r="AN126" i="28"/>
  <c r="AM126" i="28"/>
  <c r="AL126" i="28"/>
  <c r="AK126" i="28"/>
  <c r="AK24" i="28" s="1"/>
  <c r="AJ126" i="28"/>
  <c r="AI126" i="28"/>
  <c r="AH126" i="28"/>
  <c r="AG126" i="28"/>
  <c r="AF126" i="28"/>
  <c r="AE126" i="28"/>
  <c r="AD126" i="28"/>
  <c r="AC126" i="28"/>
  <c r="AB126" i="28"/>
  <c r="AA126" i="28"/>
  <c r="Z126" i="28"/>
  <c r="Y126" i="28"/>
  <c r="X126" i="28"/>
  <c r="W126" i="28"/>
  <c r="V126" i="28"/>
  <c r="U126" i="28"/>
  <c r="T126" i="28"/>
  <c r="S126" i="28"/>
  <c r="R126" i="28"/>
  <c r="Q126" i="28"/>
  <c r="P126" i="28"/>
  <c r="O126" i="28"/>
  <c r="N126" i="28"/>
  <c r="M126" i="28"/>
  <c r="L126" i="28"/>
  <c r="K126" i="28"/>
  <c r="J126" i="28"/>
  <c r="I126" i="28"/>
  <c r="H126" i="28"/>
  <c r="G126" i="28"/>
  <c r="F126" i="28"/>
  <c r="E126" i="28"/>
  <c r="D126" i="28"/>
  <c r="CF125" i="28"/>
  <c r="CE125" i="28"/>
  <c r="CD125" i="28"/>
  <c r="CC125" i="28"/>
  <c r="CB125" i="28"/>
  <c r="CA125" i="28"/>
  <c r="BZ125" i="28"/>
  <c r="BY125" i="28"/>
  <c r="BX125" i="28"/>
  <c r="BW125" i="28"/>
  <c r="BV125" i="28"/>
  <c r="BU125" i="28"/>
  <c r="BT125" i="28"/>
  <c r="BS125" i="28"/>
  <c r="BR125" i="28"/>
  <c r="BQ125" i="28"/>
  <c r="BP125" i="28"/>
  <c r="BO125" i="28"/>
  <c r="BN125" i="28"/>
  <c r="BM125" i="28"/>
  <c r="BL125" i="28"/>
  <c r="BK125" i="28"/>
  <c r="BJ125" i="28"/>
  <c r="BI125" i="28"/>
  <c r="BH125" i="28"/>
  <c r="BG125" i="28"/>
  <c r="BF125" i="28"/>
  <c r="BE125" i="28"/>
  <c r="BD125" i="28"/>
  <c r="BC125" i="28"/>
  <c r="BB125" i="28"/>
  <c r="BA125" i="28"/>
  <c r="AZ125" i="28"/>
  <c r="AY125" i="28"/>
  <c r="AX125" i="28"/>
  <c r="AW125" i="28"/>
  <c r="AV125" i="28"/>
  <c r="AU125" i="28"/>
  <c r="AT125" i="28"/>
  <c r="AS125" i="28"/>
  <c r="AR125" i="28"/>
  <c r="AQ125" i="28"/>
  <c r="AP125" i="28"/>
  <c r="AO125" i="28"/>
  <c r="AN125" i="28"/>
  <c r="AM125" i="28"/>
  <c r="AL125" i="28"/>
  <c r="AK125" i="28"/>
  <c r="AJ125" i="28"/>
  <c r="AI125" i="28"/>
  <c r="AH125" i="28"/>
  <c r="AG125" i="28"/>
  <c r="AF125" i="28"/>
  <c r="AE125" i="28"/>
  <c r="AD125" i="28"/>
  <c r="AC125" i="28"/>
  <c r="AB125" i="28"/>
  <c r="AA125" i="28"/>
  <c r="Z125" i="28"/>
  <c r="Y125" i="28"/>
  <c r="X125" i="28"/>
  <c r="W125" i="28"/>
  <c r="V125" i="28"/>
  <c r="U125" i="28"/>
  <c r="T125" i="28"/>
  <c r="S125" i="28"/>
  <c r="R125" i="28"/>
  <c r="Q125" i="28"/>
  <c r="P125" i="28"/>
  <c r="O125" i="28"/>
  <c r="N125" i="28"/>
  <c r="M125" i="28"/>
  <c r="L125" i="28"/>
  <c r="K125" i="28"/>
  <c r="J125" i="28"/>
  <c r="I125" i="28"/>
  <c r="H125" i="28"/>
  <c r="G125" i="28"/>
  <c r="F125" i="28"/>
  <c r="E125" i="28"/>
  <c r="D125" i="28"/>
  <c r="CF124" i="28"/>
  <c r="CE124" i="28"/>
  <c r="CD124" i="28"/>
  <c r="CC124" i="28"/>
  <c r="CB124" i="28"/>
  <c r="CA124" i="28"/>
  <c r="BZ124" i="28"/>
  <c r="BY124" i="28"/>
  <c r="BX124" i="28"/>
  <c r="BW124" i="28"/>
  <c r="BV124" i="28"/>
  <c r="BU124" i="28"/>
  <c r="BT124" i="28"/>
  <c r="BS124" i="28"/>
  <c r="BR124" i="28"/>
  <c r="BQ124" i="28"/>
  <c r="BP124" i="28"/>
  <c r="BO124" i="28"/>
  <c r="BN124" i="28"/>
  <c r="BM124" i="28"/>
  <c r="BL124" i="28"/>
  <c r="BK124" i="28"/>
  <c r="BJ124" i="28"/>
  <c r="BI124" i="28"/>
  <c r="BH124" i="28"/>
  <c r="BG124" i="28"/>
  <c r="BF124" i="28"/>
  <c r="BE124" i="28"/>
  <c r="BD124" i="28"/>
  <c r="BC124" i="28"/>
  <c r="BB124" i="28"/>
  <c r="BA124" i="28"/>
  <c r="AZ124" i="28"/>
  <c r="AY124" i="28"/>
  <c r="AX124" i="28"/>
  <c r="AW124" i="28"/>
  <c r="AV124" i="28"/>
  <c r="AU124" i="28"/>
  <c r="AT124" i="28"/>
  <c r="AS124" i="28"/>
  <c r="AR124" i="28"/>
  <c r="AQ124" i="28"/>
  <c r="AP124" i="28"/>
  <c r="AO124" i="28"/>
  <c r="AN124" i="28"/>
  <c r="AM124" i="28"/>
  <c r="AL124" i="28"/>
  <c r="AK124" i="28"/>
  <c r="AJ124" i="28"/>
  <c r="AI124" i="28"/>
  <c r="AH124" i="28"/>
  <c r="AG124" i="28"/>
  <c r="AF124" i="28"/>
  <c r="AE124" i="28"/>
  <c r="AD124" i="28"/>
  <c r="AC124" i="28"/>
  <c r="AB124" i="28"/>
  <c r="AA124" i="28"/>
  <c r="Z124" i="28"/>
  <c r="Y124" i="28"/>
  <c r="X124" i="28"/>
  <c r="W124" i="28"/>
  <c r="V124" i="28"/>
  <c r="U124" i="28"/>
  <c r="T124" i="28"/>
  <c r="S124" i="28"/>
  <c r="R124" i="28"/>
  <c r="Q124" i="28"/>
  <c r="P124" i="28"/>
  <c r="O124" i="28"/>
  <c r="O24" i="28" s="1"/>
  <c r="N124" i="28"/>
  <c r="M124" i="28"/>
  <c r="L124" i="28"/>
  <c r="K124" i="28"/>
  <c r="J124" i="28"/>
  <c r="I124" i="28"/>
  <c r="H124" i="28"/>
  <c r="G124" i="28"/>
  <c r="F124" i="28"/>
  <c r="E124" i="28"/>
  <c r="D124" i="28"/>
  <c r="CF123" i="28"/>
  <c r="CE123" i="28"/>
  <c r="CD123" i="28"/>
  <c r="CC123" i="28"/>
  <c r="CB123" i="28"/>
  <c r="CA123" i="28"/>
  <c r="BZ123" i="28"/>
  <c r="BY123" i="28"/>
  <c r="BX123" i="28"/>
  <c r="BW123" i="28"/>
  <c r="BV123" i="28"/>
  <c r="BU123" i="28"/>
  <c r="BT123" i="28"/>
  <c r="BS123" i="28"/>
  <c r="BR123" i="28"/>
  <c r="BQ123" i="28"/>
  <c r="BP123" i="28"/>
  <c r="BO123" i="28"/>
  <c r="BN123" i="28"/>
  <c r="BM123" i="28"/>
  <c r="BL123" i="28"/>
  <c r="BK123" i="28"/>
  <c r="BJ123" i="28"/>
  <c r="BI123" i="28"/>
  <c r="BH123" i="28"/>
  <c r="BG123" i="28"/>
  <c r="BF123" i="28"/>
  <c r="BE123" i="28"/>
  <c r="BD123" i="28"/>
  <c r="BC123" i="28"/>
  <c r="BB123" i="28"/>
  <c r="BA123" i="28"/>
  <c r="AZ123" i="28"/>
  <c r="AY123" i="28"/>
  <c r="AX123" i="28"/>
  <c r="AW123" i="28"/>
  <c r="AV123" i="28"/>
  <c r="AU123" i="28"/>
  <c r="AT123" i="28"/>
  <c r="AS123" i="28"/>
  <c r="AR123" i="28"/>
  <c r="AQ123" i="28"/>
  <c r="AP123" i="28"/>
  <c r="AO123" i="28"/>
  <c r="AN123" i="28"/>
  <c r="AM123" i="28"/>
  <c r="AL123" i="28"/>
  <c r="AK123" i="28"/>
  <c r="AJ123" i="28"/>
  <c r="AI123" i="28"/>
  <c r="AH123" i="28"/>
  <c r="AG123" i="28"/>
  <c r="AF123" i="28"/>
  <c r="AE123" i="28"/>
  <c r="AD123" i="28"/>
  <c r="AC123" i="28"/>
  <c r="AB123" i="28"/>
  <c r="AA123" i="28"/>
  <c r="Z123" i="28"/>
  <c r="Y123" i="28"/>
  <c r="X123" i="28"/>
  <c r="W123" i="28"/>
  <c r="V123" i="28"/>
  <c r="U123" i="28"/>
  <c r="T123" i="28"/>
  <c r="S123" i="28"/>
  <c r="R123" i="28"/>
  <c r="Q123" i="28"/>
  <c r="P123" i="28"/>
  <c r="O123" i="28"/>
  <c r="N123" i="28"/>
  <c r="M123" i="28"/>
  <c r="L123" i="28"/>
  <c r="K123" i="28"/>
  <c r="J123" i="28"/>
  <c r="I123" i="28"/>
  <c r="H123" i="28"/>
  <c r="G123" i="28"/>
  <c r="F123" i="28"/>
  <c r="E123" i="28"/>
  <c r="D123" i="28"/>
  <c r="CF115" i="28"/>
  <c r="CF171" i="28" s="1"/>
  <c r="CE115" i="28"/>
  <c r="CE171" i="28" s="1"/>
  <c r="CD115" i="28"/>
  <c r="CD171" i="28" s="1"/>
  <c r="CC115" i="28"/>
  <c r="CC171" i="28" s="1"/>
  <c r="CB115" i="28"/>
  <c r="CB171" i="28" s="1"/>
  <c r="CA115" i="28"/>
  <c r="CA171" i="28" s="1"/>
  <c r="BZ115" i="28"/>
  <c r="BZ171" i="28" s="1"/>
  <c r="BY115" i="28"/>
  <c r="BY171" i="28" s="1"/>
  <c r="BX115" i="28"/>
  <c r="BX171" i="28" s="1"/>
  <c r="BW115" i="28"/>
  <c r="BW171" i="28" s="1"/>
  <c r="BV115" i="28"/>
  <c r="BV171" i="28" s="1"/>
  <c r="BU115" i="28"/>
  <c r="BU171" i="28" s="1"/>
  <c r="BT115" i="28"/>
  <c r="BT171" i="28" s="1"/>
  <c r="BS115" i="28"/>
  <c r="BS171" i="28" s="1"/>
  <c r="BR115" i="28"/>
  <c r="BR171" i="28" s="1"/>
  <c r="BQ115" i="28"/>
  <c r="BQ171" i="28" s="1"/>
  <c r="BP115" i="28"/>
  <c r="BP171" i="28" s="1"/>
  <c r="BO115" i="28"/>
  <c r="BO171" i="28" s="1"/>
  <c r="BN115" i="28"/>
  <c r="BN171" i="28" s="1"/>
  <c r="BM115" i="28"/>
  <c r="BM171" i="28" s="1"/>
  <c r="BL115" i="28"/>
  <c r="BL171" i="28" s="1"/>
  <c r="BK115" i="28"/>
  <c r="BK171" i="28" s="1"/>
  <c r="BJ115" i="28"/>
  <c r="BJ171" i="28" s="1"/>
  <c r="BI115" i="28"/>
  <c r="BI171" i="28" s="1"/>
  <c r="BH115" i="28"/>
  <c r="BH171" i="28" s="1"/>
  <c r="BG115" i="28"/>
  <c r="BG171" i="28" s="1"/>
  <c r="BF115" i="28"/>
  <c r="BF171" i="28" s="1"/>
  <c r="BE115" i="28"/>
  <c r="BE171" i="28" s="1"/>
  <c r="BD115" i="28"/>
  <c r="BD171" i="28" s="1"/>
  <c r="BC115" i="28"/>
  <c r="BC171" i="28" s="1"/>
  <c r="BB115" i="28"/>
  <c r="BB171" i="28" s="1"/>
  <c r="BA115" i="28"/>
  <c r="BA171" i="28" s="1"/>
  <c r="AZ115" i="28"/>
  <c r="AZ171" i="28" s="1"/>
  <c r="AY115" i="28"/>
  <c r="AY171" i="28" s="1"/>
  <c r="AX115" i="28"/>
  <c r="AX171" i="28" s="1"/>
  <c r="AW115" i="28"/>
  <c r="AW171" i="28" s="1"/>
  <c r="AV115" i="28"/>
  <c r="AV171" i="28" s="1"/>
  <c r="AU115" i="28"/>
  <c r="AU171" i="28" s="1"/>
  <c r="AT115" i="28"/>
  <c r="AT171" i="28" s="1"/>
  <c r="AS115" i="28"/>
  <c r="AS171" i="28" s="1"/>
  <c r="AR115" i="28"/>
  <c r="AR171" i="28" s="1"/>
  <c r="AQ115" i="28"/>
  <c r="AQ171" i="28" s="1"/>
  <c r="AP115" i="28"/>
  <c r="AP171" i="28" s="1"/>
  <c r="AO115" i="28"/>
  <c r="AO171" i="28" s="1"/>
  <c r="AN115" i="28"/>
  <c r="AN171" i="28" s="1"/>
  <c r="AM115" i="28"/>
  <c r="AM171" i="28" s="1"/>
  <c r="AL115" i="28"/>
  <c r="AL171" i="28" s="1"/>
  <c r="AK115" i="28"/>
  <c r="AK171" i="28" s="1"/>
  <c r="AJ115" i="28"/>
  <c r="AJ171" i="28" s="1"/>
  <c r="AI115" i="28"/>
  <c r="AI171" i="28" s="1"/>
  <c r="AH115" i="28"/>
  <c r="AH171" i="28" s="1"/>
  <c r="AG115" i="28"/>
  <c r="AG171" i="28" s="1"/>
  <c r="AF115" i="28"/>
  <c r="AF171" i="28" s="1"/>
  <c r="AE115" i="28"/>
  <c r="AE171" i="28" s="1"/>
  <c r="AD115" i="28"/>
  <c r="AD171" i="28" s="1"/>
  <c r="AC115" i="28"/>
  <c r="AC171" i="28" s="1"/>
  <c r="AB115" i="28"/>
  <c r="AB171" i="28" s="1"/>
  <c r="AA115" i="28"/>
  <c r="AA171" i="28" s="1"/>
  <c r="Z115" i="28"/>
  <c r="Z171" i="28" s="1"/>
  <c r="Y115" i="28"/>
  <c r="Y171" i="28" s="1"/>
  <c r="X115" i="28"/>
  <c r="X171" i="28" s="1"/>
  <c r="W115" i="28"/>
  <c r="W171" i="28" s="1"/>
  <c r="V115" i="28"/>
  <c r="V171" i="28" s="1"/>
  <c r="U115" i="28"/>
  <c r="U171" i="28" s="1"/>
  <c r="T115" i="28"/>
  <c r="T171" i="28" s="1"/>
  <c r="S115" i="28"/>
  <c r="S171" i="28" s="1"/>
  <c r="R115" i="28"/>
  <c r="R171" i="28" s="1"/>
  <c r="Q115" i="28"/>
  <c r="Q171" i="28" s="1"/>
  <c r="P115" i="28"/>
  <c r="P171" i="28" s="1"/>
  <c r="O115" i="28"/>
  <c r="O171" i="28" s="1"/>
  <c r="N115" i="28"/>
  <c r="N171" i="28" s="1"/>
  <c r="M115" i="28"/>
  <c r="M171" i="28" s="1"/>
  <c r="L115" i="28"/>
  <c r="L171" i="28" s="1"/>
  <c r="K115" i="28"/>
  <c r="K171" i="28" s="1"/>
  <c r="J115" i="28"/>
  <c r="J171" i="28" s="1"/>
  <c r="I115" i="28"/>
  <c r="I171" i="28" s="1"/>
  <c r="H115" i="28"/>
  <c r="H171" i="28" s="1"/>
  <c r="G115" i="28"/>
  <c r="G171" i="28" s="1"/>
  <c r="F115" i="28"/>
  <c r="F171" i="28" s="1"/>
  <c r="E115" i="28"/>
  <c r="E171" i="28" s="1"/>
  <c r="CF109" i="28"/>
  <c r="CF170" i="28" s="1"/>
  <c r="CE109" i="28"/>
  <c r="CE170" i="28" s="1"/>
  <c r="CD109" i="28"/>
  <c r="CD170" i="28" s="1"/>
  <c r="CC109" i="28"/>
  <c r="CC170" i="28" s="1"/>
  <c r="CB109" i="28"/>
  <c r="CB170" i="28" s="1"/>
  <c r="CA109" i="28"/>
  <c r="CA170" i="28" s="1"/>
  <c r="BZ109" i="28"/>
  <c r="BZ170" i="28" s="1"/>
  <c r="BY109" i="28"/>
  <c r="BY170" i="28" s="1"/>
  <c r="BX109" i="28"/>
  <c r="BX170" i="28" s="1"/>
  <c r="BW109" i="28"/>
  <c r="BW170" i="28" s="1"/>
  <c r="BV109" i="28"/>
  <c r="BV170" i="28" s="1"/>
  <c r="BU109" i="28"/>
  <c r="BU170" i="28" s="1"/>
  <c r="BT109" i="28"/>
  <c r="BT170" i="28" s="1"/>
  <c r="BS109" i="28"/>
  <c r="BS170" i="28" s="1"/>
  <c r="BR109" i="28"/>
  <c r="BR170" i="28" s="1"/>
  <c r="BQ109" i="28"/>
  <c r="BQ170" i="28" s="1"/>
  <c r="BP109" i="28"/>
  <c r="BP170" i="28" s="1"/>
  <c r="BO109" i="28"/>
  <c r="BO170" i="28" s="1"/>
  <c r="BN109" i="28"/>
  <c r="BN170" i="28" s="1"/>
  <c r="BM109" i="28"/>
  <c r="BM170" i="28" s="1"/>
  <c r="BL109" i="28"/>
  <c r="BL170" i="28" s="1"/>
  <c r="BK109" i="28"/>
  <c r="BK170" i="28" s="1"/>
  <c r="BJ109" i="28"/>
  <c r="BJ170" i="28" s="1"/>
  <c r="BI109" i="28"/>
  <c r="BI170" i="28" s="1"/>
  <c r="BH109" i="28"/>
  <c r="BH170" i="28" s="1"/>
  <c r="BG109" i="28"/>
  <c r="BG170" i="28" s="1"/>
  <c r="BF109" i="28"/>
  <c r="BF170" i="28" s="1"/>
  <c r="BE109" i="28"/>
  <c r="BE170" i="28" s="1"/>
  <c r="BD109" i="28"/>
  <c r="BD170" i="28" s="1"/>
  <c r="BC109" i="28"/>
  <c r="BC170" i="28" s="1"/>
  <c r="BB109" i="28"/>
  <c r="BB170" i="28" s="1"/>
  <c r="BA109" i="28"/>
  <c r="BA170" i="28" s="1"/>
  <c r="AZ109" i="28"/>
  <c r="AZ170" i="28" s="1"/>
  <c r="AY109" i="28"/>
  <c r="AY170" i="28" s="1"/>
  <c r="AX109" i="28"/>
  <c r="AX170" i="28" s="1"/>
  <c r="AW109" i="28"/>
  <c r="AW170" i="28" s="1"/>
  <c r="AV109" i="28"/>
  <c r="AV170" i="28" s="1"/>
  <c r="AU109" i="28"/>
  <c r="AU170" i="28" s="1"/>
  <c r="AT109" i="28"/>
  <c r="AT170" i="28" s="1"/>
  <c r="AS109" i="28"/>
  <c r="AS170" i="28" s="1"/>
  <c r="AR109" i="28"/>
  <c r="AR170" i="28" s="1"/>
  <c r="AQ109" i="28"/>
  <c r="AQ170" i="28" s="1"/>
  <c r="AP109" i="28"/>
  <c r="AP170" i="28" s="1"/>
  <c r="AO109" i="28"/>
  <c r="AO170" i="28" s="1"/>
  <c r="AN109" i="28"/>
  <c r="AN170" i="28" s="1"/>
  <c r="AM109" i="28"/>
  <c r="AM170" i="28" s="1"/>
  <c r="AL109" i="28"/>
  <c r="AL170" i="28" s="1"/>
  <c r="AK109" i="28"/>
  <c r="AK170" i="28" s="1"/>
  <c r="AJ109" i="28"/>
  <c r="AJ170" i="28" s="1"/>
  <c r="AI109" i="28"/>
  <c r="AI170" i="28" s="1"/>
  <c r="AH109" i="28"/>
  <c r="AH170" i="28" s="1"/>
  <c r="AG109" i="28"/>
  <c r="AG170" i="28" s="1"/>
  <c r="AF109" i="28"/>
  <c r="AF170" i="28" s="1"/>
  <c r="AE109" i="28"/>
  <c r="AE170" i="28" s="1"/>
  <c r="AD109" i="28"/>
  <c r="AD170" i="28" s="1"/>
  <c r="AC109" i="28"/>
  <c r="AC170" i="28" s="1"/>
  <c r="AB109" i="28"/>
  <c r="AB170" i="28" s="1"/>
  <c r="AA109" i="28"/>
  <c r="AA170" i="28" s="1"/>
  <c r="Z109" i="28"/>
  <c r="Z170" i="28" s="1"/>
  <c r="Y109" i="28"/>
  <c r="Y170" i="28" s="1"/>
  <c r="X109" i="28"/>
  <c r="X170" i="28" s="1"/>
  <c r="W109" i="28"/>
  <c r="W170" i="28" s="1"/>
  <c r="V109" i="28"/>
  <c r="V170" i="28" s="1"/>
  <c r="U109" i="28"/>
  <c r="U170" i="28" s="1"/>
  <c r="T109" i="28"/>
  <c r="T170" i="28" s="1"/>
  <c r="S109" i="28"/>
  <c r="S170" i="28" s="1"/>
  <c r="R109" i="28"/>
  <c r="R170" i="28" s="1"/>
  <c r="Q109" i="28"/>
  <c r="Q170" i="28" s="1"/>
  <c r="P109" i="28"/>
  <c r="P170" i="28" s="1"/>
  <c r="O109" i="28"/>
  <c r="O170" i="28" s="1"/>
  <c r="N109" i="28"/>
  <c r="N170" i="28" s="1"/>
  <c r="M109" i="28"/>
  <c r="M170" i="28" s="1"/>
  <c r="L109" i="28"/>
  <c r="L170" i="28" s="1"/>
  <c r="K109" i="28"/>
  <c r="K170" i="28" s="1"/>
  <c r="J109" i="28"/>
  <c r="J170" i="28" s="1"/>
  <c r="I109" i="28"/>
  <c r="I170" i="28" s="1"/>
  <c r="H109" i="28"/>
  <c r="H170" i="28" s="1"/>
  <c r="G109" i="28"/>
  <c r="G170" i="28" s="1"/>
  <c r="F109" i="28"/>
  <c r="F170" i="28" s="1"/>
  <c r="E109" i="28"/>
  <c r="E170" i="28" s="1"/>
  <c r="CF103" i="28"/>
  <c r="CF169" i="28" s="1"/>
  <c r="CE103" i="28"/>
  <c r="CE169" i="28" s="1"/>
  <c r="CD103" i="28"/>
  <c r="CD169" i="28" s="1"/>
  <c r="CC103" i="28"/>
  <c r="CC169" i="28" s="1"/>
  <c r="CB103" i="28"/>
  <c r="CB169" i="28" s="1"/>
  <c r="CA103" i="28"/>
  <c r="CA169" i="28" s="1"/>
  <c r="BZ103" i="28"/>
  <c r="BZ169" i="28" s="1"/>
  <c r="BY103" i="28"/>
  <c r="BY169" i="28" s="1"/>
  <c r="BX103" i="28"/>
  <c r="BX169" i="28" s="1"/>
  <c r="BW103" i="28"/>
  <c r="BW169" i="28" s="1"/>
  <c r="BV103" i="28"/>
  <c r="BV169" i="28" s="1"/>
  <c r="BU103" i="28"/>
  <c r="BU169" i="28" s="1"/>
  <c r="BT103" i="28"/>
  <c r="BT169" i="28" s="1"/>
  <c r="BS103" i="28"/>
  <c r="BS169" i="28" s="1"/>
  <c r="BR103" i="28"/>
  <c r="BR169" i="28" s="1"/>
  <c r="BQ103" i="28"/>
  <c r="BQ169" i="28" s="1"/>
  <c r="BP103" i="28"/>
  <c r="BP169" i="28" s="1"/>
  <c r="BO103" i="28"/>
  <c r="BO169" i="28" s="1"/>
  <c r="BN103" i="28"/>
  <c r="BN169" i="28" s="1"/>
  <c r="BM103" i="28"/>
  <c r="BM169" i="28" s="1"/>
  <c r="BL103" i="28"/>
  <c r="BL169" i="28" s="1"/>
  <c r="BK103" i="28"/>
  <c r="BK169" i="28" s="1"/>
  <c r="BJ103" i="28"/>
  <c r="BJ169" i="28" s="1"/>
  <c r="BI103" i="28"/>
  <c r="BI169" i="28" s="1"/>
  <c r="BH103" i="28"/>
  <c r="BH169" i="28" s="1"/>
  <c r="BG103" i="28"/>
  <c r="BG169" i="28" s="1"/>
  <c r="BF103" i="28"/>
  <c r="BF169" i="28" s="1"/>
  <c r="BE103" i="28"/>
  <c r="BE169" i="28" s="1"/>
  <c r="BD103" i="28"/>
  <c r="BD169" i="28" s="1"/>
  <c r="BC103" i="28"/>
  <c r="BC169" i="28" s="1"/>
  <c r="BB103" i="28"/>
  <c r="BB169" i="28" s="1"/>
  <c r="BA103" i="28"/>
  <c r="BA169" i="28" s="1"/>
  <c r="AZ103" i="28"/>
  <c r="AZ169" i="28" s="1"/>
  <c r="AY103" i="28"/>
  <c r="AY169" i="28" s="1"/>
  <c r="AX103" i="28"/>
  <c r="AX169" i="28" s="1"/>
  <c r="AW103" i="28"/>
  <c r="AW169" i="28" s="1"/>
  <c r="AV103" i="28"/>
  <c r="AV169" i="28" s="1"/>
  <c r="AU103" i="28"/>
  <c r="AU169" i="28" s="1"/>
  <c r="AT103" i="28"/>
  <c r="AT169" i="28" s="1"/>
  <c r="AS103" i="28"/>
  <c r="AS169" i="28" s="1"/>
  <c r="AR103" i="28"/>
  <c r="AR169" i="28" s="1"/>
  <c r="AQ103" i="28"/>
  <c r="AQ169" i="28" s="1"/>
  <c r="AP103" i="28"/>
  <c r="AP169" i="28" s="1"/>
  <c r="AO103" i="28"/>
  <c r="AO169" i="28" s="1"/>
  <c r="AN103" i="28"/>
  <c r="AN169" i="28" s="1"/>
  <c r="AM103" i="28"/>
  <c r="AM169" i="28" s="1"/>
  <c r="AL103" i="28"/>
  <c r="AL169" i="28" s="1"/>
  <c r="AK103" i="28"/>
  <c r="AK169" i="28" s="1"/>
  <c r="AJ103" i="28"/>
  <c r="AJ169" i="28" s="1"/>
  <c r="AI103" i="28"/>
  <c r="AI169" i="28" s="1"/>
  <c r="AH103" i="28"/>
  <c r="AH169" i="28" s="1"/>
  <c r="AG103" i="28"/>
  <c r="AG169" i="28" s="1"/>
  <c r="AF103" i="28"/>
  <c r="AF169" i="28" s="1"/>
  <c r="AE103" i="28"/>
  <c r="AE169" i="28" s="1"/>
  <c r="AD103" i="28"/>
  <c r="AD169" i="28" s="1"/>
  <c r="AC103" i="28"/>
  <c r="AC169" i="28" s="1"/>
  <c r="AB103" i="28"/>
  <c r="AB169" i="28" s="1"/>
  <c r="AA103" i="28"/>
  <c r="AA169" i="28" s="1"/>
  <c r="Z103" i="28"/>
  <c r="Z169" i="28" s="1"/>
  <c r="Y103" i="28"/>
  <c r="Y169" i="28" s="1"/>
  <c r="X103" i="28"/>
  <c r="X169" i="28" s="1"/>
  <c r="W103" i="28"/>
  <c r="W169" i="28" s="1"/>
  <c r="V103" i="28"/>
  <c r="V169" i="28" s="1"/>
  <c r="U103" i="28"/>
  <c r="U169" i="28" s="1"/>
  <c r="T103" i="28"/>
  <c r="T169" i="28" s="1"/>
  <c r="S103" i="28"/>
  <c r="S169" i="28" s="1"/>
  <c r="R103" i="28"/>
  <c r="R169" i="28" s="1"/>
  <c r="Q103" i="28"/>
  <c r="Q169" i="28" s="1"/>
  <c r="P103" i="28"/>
  <c r="P169" i="28" s="1"/>
  <c r="O103" i="28"/>
  <c r="O169" i="28" s="1"/>
  <c r="N103" i="28"/>
  <c r="N169" i="28" s="1"/>
  <c r="M103" i="28"/>
  <c r="M169" i="28" s="1"/>
  <c r="L103" i="28"/>
  <c r="L169" i="28" s="1"/>
  <c r="K103" i="28"/>
  <c r="K169" i="28" s="1"/>
  <c r="J103" i="28"/>
  <c r="J169" i="28" s="1"/>
  <c r="I103" i="28"/>
  <c r="I169" i="28" s="1"/>
  <c r="H103" i="28"/>
  <c r="H169" i="28" s="1"/>
  <c r="G103" i="28"/>
  <c r="G169" i="28" s="1"/>
  <c r="F103" i="28"/>
  <c r="F169" i="28" s="1"/>
  <c r="E103" i="28"/>
  <c r="E169" i="28" s="1"/>
  <c r="CF97" i="28"/>
  <c r="CF168" i="28" s="1"/>
  <c r="CE97" i="28"/>
  <c r="CE168" i="28" s="1"/>
  <c r="CD97" i="28"/>
  <c r="CD168" i="28" s="1"/>
  <c r="CC97" i="28"/>
  <c r="CC168" i="28" s="1"/>
  <c r="CB97" i="28"/>
  <c r="CB168" i="28" s="1"/>
  <c r="CA97" i="28"/>
  <c r="CA168" i="28" s="1"/>
  <c r="BZ97" i="28"/>
  <c r="BZ168" i="28" s="1"/>
  <c r="BY97" i="28"/>
  <c r="BY168" i="28" s="1"/>
  <c r="BX97" i="28"/>
  <c r="BX168" i="28" s="1"/>
  <c r="BW97" i="28"/>
  <c r="BW168" i="28" s="1"/>
  <c r="BV97" i="28"/>
  <c r="BV168" i="28" s="1"/>
  <c r="BU97" i="28"/>
  <c r="BU168" i="28" s="1"/>
  <c r="BT97" i="28"/>
  <c r="BT168" i="28" s="1"/>
  <c r="BS97" i="28"/>
  <c r="BS168" i="28" s="1"/>
  <c r="BR97" i="28"/>
  <c r="BR168" i="28" s="1"/>
  <c r="BQ97" i="28"/>
  <c r="BQ168" i="28" s="1"/>
  <c r="BP97" i="28"/>
  <c r="BP168" i="28" s="1"/>
  <c r="BO97" i="28"/>
  <c r="BO168" i="28" s="1"/>
  <c r="BN97" i="28"/>
  <c r="BN168" i="28" s="1"/>
  <c r="BM97" i="28"/>
  <c r="BM168" i="28" s="1"/>
  <c r="BL97" i="28"/>
  <c r="BL168" i="28" s="1"/>
  <c r="BK97" i="28"/>
  <c r="BK168" i="28" s="1"/>
  <c r="BJ97" i="28"/>
  <c r="BJ168" i="28" s="1"/>
  <c r="BI97" i="28"/>
  <c r="BI168" i="28" s="1"/>
  <c r="BH97" i="28"/>
  <c r="BH168" i="28" s="1"/>
  <c r="BG97" i="28"/>
  <c r="BG168" i="28" s="1"/>
  <c r="BF97" i="28"/>
  <c r="BF168" i="28" s="1"/>
  <c r="BE97" i="28"/>
  <c r="BE168" i="28" s="1"/>
  <c r="BD97" i="28"/>
  <c r="BD168" i="28" s="1"/>
  <c r="BC97" i="28"/>
  <c r="BC168" i="28" s="1"/>
  <c r="BB97" i="28"/>
  <c r="BB168" i="28" s="1"/>
  <c r="BA97" i="28"/>
  <c r="BA168" i="28" s="1"/>
  <c r="AZ97" i="28"/>
  <c r="AZ168" i="28" s="1"/>
  <c r="AY97" i="28"/>
  <c r="AY168" i="28" s="1"/>
  <c r="AX97" i="28"/>
  <c r="AX168" i="28" s="1"/>
  <c r="AW97" i="28"/>
  <c r="AW168" i="28" s="1"/>
  <c r="AV97" i="28"/>
  <c r="AV168" i="28" s="1"/>
  <c r="AU97" i="28"/>
  <c r="AU168" i="28" s="1"/>
  <c r="AT97" i="28"/>
  <c r="AT168" i="28" s="1"/>
  <c r="AS97" i="28"/>
  <c r="AS168" i="28" s="1"/>
  <c r="AR97" i="28"/>
  <c r="AR168" i="28" s="1"/>
  <c r="AQ97" i="28"/>
  <c r="AQ168" i="28" s="1"/>
  <c r="AP97" i="28"/>
  <c r="AP168" i="28" s="1"/>
  <c r="AO97" i="28"/>
  <c r="AO168" i="28" s="1"/>
  <c r="AN97" i="28"/>
  <c r="AN168" i="28" s="1"/>
  <c r="AM97" i="28"/>
  <c r="AM168" i="28" s="1"/>
  <c r="AL97" i="28"/>
  <c r="AL168" i="28" s="1"/>
  <c r="AK97" i="28"/>
  <c r="AK168" i="28" s="1"/>
  <c r="AJ97" i="28"/>
  <c r="AJ168" i="28" s="1"/>
  <c r="AI97" i="28"/>
  <c r="AI168" i="28" s="1"/>
  <c r="AH97" i="28"/>
  <c r="AH168" i="28" s="1"/>
  <c r="AG97" i="28"/>
  <c r="AG168" i="28" s="1"/>
  <c r="AF97" i="28"/>
  <c r="AF168" i="28" s="1"/>
  <c r="AE97" i="28"/>
  <c r="AE168" i="28" s="1"/>
  <c r="AD97" i="28"/>
  <c r="AD168" i="28" s="1"/>
  <c r="AC97" i="28"/>
  <c r="AC168" i="28" s="1"/>
  <c r="AB97" i="28"/>
  <c r="AB168" i="28" s="1"/>
  <c r="AA97" i="28"/>
  <c r="AA168" i="28" s="1"/>
  <c r="Z97" i="28"/>
  <c r="Z168" i="28" s="1"/>
  <c r="Y97" i="28"/>
  <c r="Y168" i="28" s="1"/>
  <c r="X97" i="28"/>
  <c r="X168" i="28" s="1"/>
  <c r="W97" i="28"/>
  <c r="W168" i="28" s="1"/>
  <c r="V97" i="28"/>
  <c r="V168" i="28" s="1"/>
  <c r="U97" i="28"/>
  <c r="U168" i="28" s="1"/>
  <c r="T97" i="28"/>
  <c r="T168" i="28" s="1"/>
  <c r="S97" i="28"/>
  <c r="S168" i="28" s="1"/>
  <c r="R97" i="28"/>
  <c r="R168" i="28" s="1"/>
  <c r="Q97" i="28"/>
  <c r="Q168" i="28" s="1"/>
  <c r="P97" i="28"/>
  <c r="P168" i="28" s="1"/>
  <c r="O97" i="28"/>
  <c r="O168" i="28" s="1"/>
  <c r="N97" i="28"/>
  <c r="N168" i="28" s="1"/>
  <c r="M97" i="28"/>
  <c r="M168" i="28" s="1"/>
  <c r="L97" i="28"/>
  <c r="L168" i="28" s="1"/>
  <c r="K97" i="28"/>
  <c r="K168" i="28" s="1"/>
  <c r="J97" i="28"/>
  <c r="J168" i="28" s="1"/>
  <c r="I97" i="28"/>
  <c r="I168" i="28" s="1"/>
  <c r="H97" i="28"/>
  <c r="H168" i="28" s="1"/>
  <c r="G97" i="28"/>
  <c r="G168" i="28" s="1"/>
  <c r="F97" i="28"/>
  <c r="F168" i="28" s="1"/>
  <c r="E97" i="28"/>
  <c r="E168" i="28" s="1"/>
  <c r="CF91" i="28"/>
  <c r="CF167" i="28" s="1"/>
  <c r="CE91" i="28"/>
  <c r="CE167" i="28" s="1"/>
  <c r="CD91" i="28"/>
  <c r="CD167" i="28" s="1"/>
  <c r="CC91" i="28"/>
  <c r="CC167" i="28" s="1"/>
  <c r="CB91" i="28"/>
  <c r="CB167" i="28" s="1"/>
  <c r="CA91" i="28"/>
  <c r="CA167" i="28" s="1"/>
  <c r="BZ91" i="28"/>
  <c r="BZ167" i="28" s="1"/>
  <c r="BY91" i="28"/>
  <c r="BY167" i="28" s="1"/>
  <c r="BX91" i="28"/>
  <c r="BX167" i="28" s="1"/>
  <c r="BW91" i="28"/>
  <c r="BW167" i="28" s="1"/>
  <c r="BV91" i="28"/>
  <c r="BV167" i="28" s="1"/>
  <c r="BU91" i="28"/>
  <c r="BU167" i="28" s="1"/>
  <c r="BT91" i="28"/>
  <c r="BT167" i="28" s="1"/>
  <c r="BS91" i="28"/>
  <c r="BS167" i="28" s="1"/>
  <c r="BR91" i="28"/>
  <c r="BR167" i="28" s="1"/>
  <c r="BQ91" i="28"/>
  <c r="BQ167" i="28" s="1"/>
  <c r="BP91" i="28"/>
  <c r="BP167" i="28" s="1"/>
  <c r="BO91" i="28"/>
  <c r="BO167" i="28" s="1"/>
  <c r="BN91" i="28"/>
  <c r="BN167" i="28" s="1"/>
  <c r="BM91" i="28"/>
  <c r="BM167" i="28" s="1"/>
  <c r="BL91" i="28"/>
  <c r="BL167" i="28" s="1"/>
  <c r="BK91" i="28"/>
  <c r="BK167" i="28" s="1"/>
  <c r="BJ91" i="28"/>
  <c r="BJ167" i="28" s="1"/>
  <c r="BI91" i="28"/>
  <c r="BI167" i="28" s="1"/>
  <c r="BH91" i="28"/>
  <c r="BH167" i="28" s="1"/>
  <c r="BG91" i="28"/>
  <c r="BG167" i="28" s="1"/>
  <c r="BF91" i="28"/>
  <c r="BF167" i="28" s="1"/>
  <c r="BE91" i="28"/>
  <c r="BE167" i="28" s="1"/>
  <c r="BD91" i="28"/>
  <c r="BD167" i="28" s="1"/>
  <c r="BC91" i="28"/>
  <c r="BC167" i="28" s="1"/>
  <c r="BB91" i="28"/>
  <c r="BB167" i="28" s="1"/>
  <c r="BA91" i="28"/>
  <c r="BA167" i="28" s="1"/>
  <c r="AZ91" i="28"/>
  <c r="AZ167" i="28" s="1"/>
  <c r="AY91" i="28"/>
  <c r="AY167" i="28" s="1"/>
  <c r="AX91" i="28"/>
  <c r="AX167" i="28" s="1"/>
  <c r="AW91" i="28"/>
  <c r="AW167" i="28" s="1"/>
  <c r="AV91" i="28"/>
  <c r="AV167" i="28" s="1"/>
  <c r="AU91" i="28"/>
  <c r="AU167" i="28" s="1"/>
  <c r="AT91" i="28"/>
  <c r="AT167" i="28" s="1"/>
  <c r="AS91" i="28"/>
  <c r="AS167" i="28" s="1"/>
  <c r="AR91" i="28"/>
  <c r="AR167" i="28" s="1"/>
  <c r="AQ91" i="28"/>
  <c r="AQ167" i="28" s="1"/>
  <c r="AP91" i="28"/>
  <c r="AP167" i="28" s="1"/>
  <c r="AO91" i="28"/>
  <c r="AO167" i="28" s="1"/>
  <c r="AN91" i="28"/>
  <c r="AN167" i="28" s="1"/>
  <c r="AM91" i="28"/>
  <c r="AM167" i="28" s="1"/>
  <c r="AL91" i="28"/>
  <c r="AL167" i="28" s="1"/>
  <c r="AK91" i="28"/>
  <c r="AK167" i="28" s="1"/>
  <c r="AJ91" i="28"/>
  <c r="AJ167" i="28" s="1"/>
  <c r="AI91" i="28"/>
  <c r="AI167" i="28" s="1"/>
  <c r="AH91" i="28"/>
  <c r="AH167" i="28" s="1"/>
  <c r="AG91" i="28"/>
  <c r="AG167" i="28" s="1"/>
  <c r="AF91" i="28"/>
  <c r="AF167" i="28" s="1"/>
  <c r="AE91" i="28"/>
  <c r="AE167" i="28" s="1"/>
  <c r="AD91" i="28"/>
  <c r="AD167" i="28" s="1"/>
  <c r="AC91" i="28"/>
  <c r="AC167" i="28" s="1"/>
  <c r="AB91" i="28"/>
  <c r="AB167" i="28" s="1"/>
  <c r="AA91" i="28"/>
  <c r="AA167" i="28" s="1"/>
  <c r="Z91" i="28"/>
  <c r="Z167" i="28" s="1"/>
  <c r="Y91" i="28"/>
  <c r="Y167" i="28" s="1"/>
  <c r="X91" i="28"/>
  <c r="X167" i="28" s="1"/>
  <c r="W91" i="28"/>
  <c r="W167" i="28" s="1"/>
  <c r="V91" i="28"/>
  <c r="V167" i="28" s="1"/>
  <c r="U91" i="28"/>
  <c r="U167" i="28" s="1"/>
  <c r="T91" i="28"/>
  <c r="T167" i="28" s="1"/>
  <c r="S91" i="28"/>
  <c r="S167" i="28" s="1"/>
  <c r="R91" i="28"/>
  <c r="R167" i="28" s="1"/>
  <c r="Q91" i="28"/>
  <c r="Q167" i="28" s="1"/>
  <c r="P91" i="28"/>
  <c r="P167" i="28" s="1"/>
  <c r="O91" i="28"/>
  <c r="O167" i="28" s="1"/>
  <c r="N91" i="28"/>
  <c r="N167" i="28" s="1"/>
  <c r="M91" i="28"/>
  <c r="M167" i="28" s="1"/>
  <c r="L91" i="28"/>
  <c r="L167" i="28" s="1"/>
  <c r="K91" i="28"/>
  <c r="K167" i="28" s="1"/>
  <c r="J91" i="28"/>
  <c r="J167" i="28" s="1"/>
  <c r="I91" i="28"/>
  <c r="I167" i="28" s="1"/>
  <c r="H91" i="28"/>
  <c r="H167" i="28" s="1"/>
  <c r="G91" i="28"/>
  <c r="G167" i="28" s="1"/>
  <c r="F91" i="28"/>
  <c r="F167" i="28" s="1"/>
  <c r="E91" i="28"/>
  <c r="E167" i="28" s="1"/>
  <c r="CF85" i="28"/>
  <c r="CF166" i="28" s="1"/>
  <c r="CE85" i="28"/>
  <c r="CE166" i="28" s="1"/>
  <c r="CD85" i="28"/>
  <c r="CD166" i="28" s="1"/>
  <c r="CC85" i="28"/>
  <c r="CC166" i="28" s="1"/>
  <c r="CB85" i="28"/>
  <c r="CB166" i="28" s="1"/>
  <c r="CA85" i="28"/>
  <c r="CA166" i="28" s="1"/>
  <c r="BZ85" i="28"/>
  <c r="BZ166" i="28" s="1"/>
  <c r="BY85" i="28"/>
  <c r="BY166" i="28" s="1"/>
  <c r="BX85" i="28"/>
  <c r="BX166" i="28" s="1"/>
  <c r="BW85" i="28"/>
  <c r="BW166" i="28" s="1"/>
  <c r="BV85" i="28"/>
  <c r="BV166" i="28" s="1"/>
  <c r="BU85" i="28"/>
  <c r="BU166" i="28" s="1"/>
  <c r="BT85" i="28"/>
  <c r="BT166" i="28" s="1"/>
  <c r="BS85" i="28"/>
  <c r="BS166" i="28" s="1"/>
  <c r="BR85" i="28"/>
  <c r="BR166" i="28" s="1"/>
  <c r="BQ85" i="28"/>
  <c r="BQ166" i="28" s="1"/>
  <c r="BP85" i="28"/>
  <c r="BP166" i="28" s="1"/>
  <c r="BO85" i="28"/>
  <c r="BO166" i="28" s="1"/>
  <c r="BN85" i="28"/>
  <c r="BN166" i="28" s="1"/>
  <c r="BM85" i="28"/>
  <c r="BM166" i="28" s="1"/>
  <c r="BL85" i="28"/>
  <c r="BL166" i="28" s="1"/>
  <c r="BK85" i="28"/>
  <c r="BK166" i="28" s="1"/>
  <c r="BJ85" i="28"/>
  <c r="BJ166" i="28" s="1"/>
  <c r="BI85" i="28"/>
  <c r="BI166" i="28" s="1"/>
  <c r="BH85" i="28"/>
  <c r="BH166" i="28" s="1"/>
  <c r="BG85" i="28"/>
  <c r="BG166" i="28" s="1"/>
  <c r="BF85" i="28"/>
  <c r="BF166" i="28" s="1"/>
  <c r="BE85" i="28"/>
  <c r="BE166" i="28" s="1"/>
  <c r="BD85" i="28"/>
  <c r="BD166" i="28" s="1"/>
  <c r="BC85" i="28"/>
  <c r="BC166" i="28" s="1"/>
  <c r="BB85" i="28"/>
  <c r="BB166" i="28" s="1"/>
  <c r="BA85" i="28"/>
  <c r="BA166" i="28" s="1"/>
  <c r="AZ85" i="28"/>
  <c r="AZ166" i="28" s="1"/>
  <c r="AY85" i="28"/>
  <c r="AY166" i="28" s="1"/>
  <c r="AX85" i="28"/>
  <c r="AX166" i="28" s="1"/>
  <c r="AW85" i="28"/>
  <c r="AW166" i="28" s="1"/>
  <c r="AV85" i="28"/>
  <c r="AV166" i="28" s="1"/>
  <c r="AU85" i="28"/>
  <c r="AU166" i="28" s="1"/>
  <c r="AT85" i="28"/>
  <c r="AT166" i="28" s="1"/>
  <c r="AS85" i="28"/>
  <c r="AS166" i="28" s="1"/>
  <c r="AR85" i="28"/>
  <c r="AR166" i="28" s="1"/>
  <c r="AQ85" i="28"/>
  <c r="AQ166" i="28" s="1"/>
  <c r="AP85" i="28"/>
  <c r="AP166" i="28" s="1"/>
  <c r="AO85" i="28"/>
  <c r="AO166" i="28" s="1"/>
  <c r="AN85" i="28"/>
  <c r="AN166" i="28" s="1"/>
  <c r="AM85" i="28"/>
  <c r="AM166" i="28" s="1"/>
  <c r="AL85" i="28"/>
  <c r="AL166" i="28" s="1"/>
  <c r="AK85" i="28"/>
  <c r="AK166" i="28" s="1"/>
  <c r="AJ85" i="28"/>
  <c r="AJ166" i="28" s="1"/>
  <c r="AI85" i="28"/>
  <c r="AI166" i="28" s="1"/>
  <c r="AH85" i="28"/>
  <c r="AH166" i="28" s="1"/>
  <c r="AG85" i="28"/>
  <c r="AG166" i="28" s="1"/>
  <c r="AF85" i="28"/>
  <c r="AF166" i="28" s="1"/>
  <c r="AE85" i="28"/>
  <c r="AE166" i="28" s="1"/>
  <c r="AD85" i="28"/>
  <c r="AD166" i="28" s="1"/>
  <c r="AC85" i="28"/>
  <c r="AC166" i="28" s="1"/>
  <c r="AB85" i="28"/>
  <c r="AB166" i="28" s="1"/>
  <c r="AA85" i="28"/>
  <c r="AA166" i="28" s="1"/>
  <c r="Z85" i="28"/>
  <c r="Z166" i="28" s="1"/>
  <c r="Y85" i="28"/>
  <c r="Y166" i="28" s="1"/>
  <c r="X85" i="28"/>
  <c r="X166" i="28" s="1"/>
  <c r="W85" i="28"/>
  <c r="W166" i="28" s="1"/>
  <c r="V85" i="28"/>
  <c r="V166" i="28" s="1"/>
  <c r="U85" i="28"/>
  <c r="U166" i="28" s="1"/>
  <c r="T85" i="28"/>
  <c r="T166" i="28" s="1"/>
  <c r="S85" i="28"/>
  <c r="S166" i="28" s="1"/>
  <c r="R85" i="28"/>
  <c r="R166" i="28" s="1"/>
  <c r="Q85" i="28"/>
  <c r="Q166" i="28" s="1"/>
  <c r="P85" i="28"/>
  <c r="P166" i="28" s="1"/>
  <c r="O85" i="28"/>
  <c r="O166" i="28" s="1"/>
  <c r="N85" i="28"/>
  <c r="N166" i="28" s="1"/>
  <c r="M85" i="28"/>
  <c r="M166" i="28" s="1"/>
  <c r="L85" i="28"/>
  <c r="L166" i="28" s="1"/>
  <c r="K85" i="28"/>
  <c r="K166" i="28" s="1"/>
  <c r="J85" i="28"/>
  <c r="J166" i="28" s="1"/>
  <c r="I85" i="28"/>
  <c r="I166" i="28" s="1"/>
  <c r="H85" i="28"/>
  <c r="H166" i="28" s="1"/>
  <c r="G85" i="28"/>
  <c r="G166" i="28" s="1"/>
  <c r="F85" i="28"/>
  <c r="F166" i="28" s="1"/>
  <c r="E85" i="28"/>
  <c r="E166" i="28" s="1"/>
  <c r="CF79" i="28"/>
  <c r="CF165" i="28" s="1"/>
  <c r="CE79" i="28"/>
  <c r="CE165" i="28" s="1"/>
  <c r="CD79" i="28"/>
  <c r="CD165" i="28" s="1"/>
  <c r="CC79" i="28"/>
  <c r="CC165" i="28" s="1"/>
  <c r="CB79" i="28"/>
  <c r="CB165" i="28" s="1"/>
  <c r="CA79" i="28"/>
  <c r="CA165" i="28" s="1"/>
  <c r="BZ79" i="28"/>
  <c r="BZ165" i="28" s="1"/>
  <c r="BY79" i="28"/>
  <c r="BY165" i="28" s="1"/>
  <c r="BX79" i="28"/>
  <c r="BX165" i="28" s="1"/>
  <c r="BW79" i="28"/>
  <c r="BW165" i="28" s="1"/>
  <c r="BV79" i="28"/>
  <c r="BV165" i="28" s="1"/>
  <c r="BU79" i="28"/>
  <c r="BU165" i="28" s="1"/>
  <c r="BT79" i="28"/>
  <c r="BT165" i="28" s="1"/>
  <c r="BS79" i="28"/>
  <c r="BS165" i="28" s="1"/>
  <c r="BR79" i="28"/>
  <c r="BR165" i="28" s="1"/>
  <c r="BQ79" i="28"/>
  <c r="BQ165" i="28" s="1"/>
  <c r="BP79" i="28"/>
  <c r="BP165" i="28" s="1"/>
  <c r="BO79" i="28"/>
  <c r="BO165" i="28" s="1"/>
  <c r="BN79" i="28"/>
  <c r="BN165" i="28" s="1"/>
  <c r="BM79" i="28"/>
  <c r="BM165" i="28" s="1"/>
  <c r="BL79" i="28"/>
  <c r="BL165" i="28" s="1"/>
  <c r="BK79" i="28"/>
  <c r="BK165" i="28" s="1"/>
  <c r="BJ79" i="28"/>
  <c r="BJ165" i="28" s="1"/>
  <c r="BI79" i="28"/>
  <c r="BI165" i="28" s="1"/>
  <c r="BH79" i="28"/>
  <c r="BH165" i="28" s="1"/>
  <c r="BG79" i="28"/>
  <c r="BG165" i="28" s="1"/>
  <c r="BF79" i="28"/>
  <c r="BF165" i="28" s="1"/>
  <c r="BE79" i="28"/>
  <c r="BE165" i="28" s="1"/>
  <c r="BD79" i="28"/>
  <c r="BD165" i="28" s="1"/>
  <c r="BC79" i="28"/>
  <c r="BC165" i="28" s="1"/>
  <c r="BB79" i="28"/>
  <c r="BB165" i="28" s="1"/>
  <c r="BA79" i="28"/>
  <c r="BA165" i="28" s="1"/>
  <c r="AZ79" i="28"/>
  <c r="AZ165" i="28" s="1"/>
  <c r="AY79" i="28"/>
  <c r="AY165" i="28" s="1"/>
  <c r="AX79" i="28"/>
  <c r="AX165" i="28" s="1"/>
  <c r="AW79" i="28"/>
  <c r="AW165" i="28" s="1"/>
  <c r="AV79" i="28"/>
  <c r="AV165" i="28" s="1"/>
  <c r="AU79" i="28"/>
  <c r="AU165" i="28" s="1"/>
  <c r="AT79" i="28"/>
  <c r="AT165" i="28" s="1"/>
  <c r="AS79" i="28"/>
  <c r="AS165" i="28" s="1"/>
  <c r="AR79" i="28"/>
  <c r="AR165" i="28" s="1"/>
  <c r="AQ79" i="28"/>
  <c r="AQ165" i="28" s="1"/>
  <c r="AP79" i="28"/>
  <c r="AP165" i="28" s="1"/>
  <c r="AO79" i="28"/>
  <c r="AO165" i="28" s="1"/>
  <c r="AN79" i="28"/>
  <c r="AN165" i="28" s="1"/>
  <c r="AM79" i="28"/>
  <c r="AM165" i="28" s="1"/>
  <c r="AL79" i="28"/>
  <c r="AL165" i="28" s="1"/>
  <c r="AK79" i="28"/>
  <c r="AK165" i="28" s="1"/>
  <c r="AJ79" i="28"/>
  <c r="AJ165" i="28" s="1"/>
  <c r="AI79" i="28"/>
  <c r="AI165" i="28" s="1"/>
  <c r="AH79" i="28"/>
  <c r="AH165" i="28" s="1"/>
  <c r="AG79" i="28"/>
  <c r="AG165" i="28" s="1"/>
  <c r="AF79" i="28"/>
  <c r="AF165" i="28" s="1"/>
  <c r="AE79" i="28"/>
  <c r="AE165" i="28" s="1"/>
  <c r="AD79" i="28"/>
  <c r="AD165" i="28" s="1"/>
  <c r="AC79" i="28"/>
  <c r="AC165" i="28" s="1"/>
  <c r="AB79" i="28"/>
  <c r="AB165" i="28" s="1"/>
  <c r="AA79" i="28"/>
  <c r="AA165" i="28" s="1"/>
  <c r="Z79" i="28"/>
  <c r="Z165" i="28" s="1"/>
  <c r="Y79" i="28"/>
  <c r="Y165" i="28" s="1"/>
  <c r="X79" i="28"/>
  <c r="X165" i="28" s="1"/>
  <c r="W79" i="28"/>
  <c r="W165" i="28" s="1"/>
  <c r="V79" i="28"/>
  <c r="V165" i="28" s="1"/>
  <c r="U79" i="28"/>
  <c r="U165" i="28" s="1"/>
  <c r="T79" i="28"/>
  <c r="T165" i="28" s="1"/>
  <c r="S79" i="28"/>
  <c r="S165" i="28" s="1"/>
  <c r="R79" i="28"/>
  <c r="R165" i="28" s="1"/>
  <c r="Q79" i="28"/>
  <c r="Q165" i="28" s="1"/>
  <c r="P79" i="28"/>
  <c r="P165" i="28" s="1"/>
  <c r="O79" i="28"/>
  <c r="O165" i="28" s="1"/>
  <c r="N79" i="28"/>
  <c r="N165" i="28" s="1"/>
  <c r="M79" i="28"/>
  <c r="M165" i="28" s="1"/>
  <c r="L79" i="28"/>
  <c r="L165" i="28" s="1"/>
  <c r="K79" i="28"/>
  <c r="K165" i="28" s="1"/>
  <c r="J79" i="28"/>
  <c r="J165" i="28" s="1"/>
  <c r="I79" i="28"/>
  <c r="I165" i="28" s="1"/>
  <c r="H79" i="28"/>
  <c r="H165" i="28" s="1"/>
  <c r="G79" i="28"/>
  <c r="G165" i="28" s="1"/>
  <c r="F79" i="28"/>
  <c r="F165" i="28" s="1"/>
  <c r="E79" i="28"/>
  <c r="E165" i="28" s="1"/>
  <c r="CF73" i="28"/>
  <c r="CF164" i="28" s="1"/>
  <c r="CE73" i="28"/>
  <c r="CE164" i="28" s="1"/>
  <c r="CD73" i="28"/>
  <c r="CD164" i="28" s="1"/>
  <c r="CC73" i="28"/>
  <c r="CB73" i="28"/>
  <c r="CB164" i="28" s="1"/>
  <c r="CA73" i="28"/>
  <c r="CA164" i="28" s="1"/>
  <c r="BZ73" i="28"/>
  <c r="BZ164" i="28" s="1"/>
  <c r="BY73" i="28"/>
  <c r="BX73" i="28"/>
  <c r="BX164" i="28" s="1"/>
  <c r="BW73" i="28"/>
  <c r="BW164" i="28" s="1"/>
  <c r="BV73" i="28"/>
  <c r="BV164" i="28" s="1"/>
  <c r="BU73" i="28"/>
  <c r="BT73" i="28"/>
  <c r="BT164" i="28" s="1"/>
  <c r="BS73" i="28"/>
  <c r="BS164" i="28" s="1"/>
  <c r="BR73" i="28"/>
  <c r="BR164" i="28" s="1"/>
  <c r="BQ73" i="28"/>
  <c r="BP73" i="28"/>
  <c r="BP164" i="28" s="1"/>
  <c r="BO73" i="28"/>
  <c r="BO164" i="28" s="1"/>
  <c r="BN73" i="28"/>
  <c r="BN164" i="28" s="1"/>
  <c r="BM73" i="28"/>
  <c r="BL73" i="28"/>
  <c r="BL164" i="28" s="1"/>
  <c r="BK73" i="28"/>
  <c r="BK164" i="28" s="1"/>
  <c r="BJ73" i="28"/>
  <c r="BJ164" i="28" s="1"/>
  <c r="BI73" i="28"/>
  <c r="BH73" i="28"/>
  <c r="BH164" i="28" s="1"/>
  <c r="BG73" i="28"/>
  <c r="BG164" i="28" s="1"/>
  <c r="BF73" i="28"/>
  <c r="BF164" i="28" s="1"/>
  <c r="BE73" i="28"/>
  <c r="BD73" i="28"/>
  <c r="BD164" i="28" s="1"/>
  <c r="BC73" i="28"/>
  <c r="BC164" i="28" s="1"/>
  <c r="BB73" i="28"/>
  <c r="BB164" i="28" s="1"/>
  <c r="BA73" i="28"/>
  <c r="AZ73" i="28"/>
  <c r="AZ164" i="28" s="1"/>
  <c r="AY73" i="28"/>
  <c r="AY164" i="28" s="1"/>
  <c r="AX73" i="28"/>
  <c r="AX164" i="28" s="1"/>
  <c r="AW73" i="28"/>
  <c r="AV73" i="28"/>
  <c r="AV164" i="28" s="1"/>
  <c r="AU73" i="28"/>
  <c r="AU164" i="28" s="1"/>
  <c r="AT73" i="28"/>
  <c r="AT164" i="28" s="1"/>
  <c r="AS73" i="28"/>
  <c r="AR73" i="28"/>
  <c r="AR164" i="28" s="1"/>
  <c r="AQ73" i="28"/>
  <c r="AQ164" i="28" s="1"/>
  <c r="AP73" i="28"/>
  <c r="AP164" i="28" s="1"/>
  <c r="AO73" i="28"/>
  <c r="AN73" i="28"/>
  <c r="AN164" i="28" s="1"/>
  <c r="AM73" i="28"/>
  <c r="AM164" i="28" s="1"/>
  <c r="AL73" i="28"/>
  <c r="AL164" i="28" s="1"/>
  <c r="AK73" i="28"/>
  <c r="AJ73" i="28"/>
  <c r="AJ164" i="28" s="1"/>
  <c r="AI73" i="28"/>
  <c r="AI164" i="28" s="1"/>
  <c r="AH73" i="28"/>
  <c r="AH164" i="28" s="1"/>
  <c r="AG73" i="28"/>
  <c r="AF73" i="28"/>
  <c r="AF164" i="28" s="1"/>
  <c r="AE73" i="28"/>
  <c r="AE164" i="28" s="1"/>
  <c r="AD73" i="28"/>
  <c r="AD164" i="28" s="1"/>
  <c r="AC73" i="28"/>
  <c r="AB73" i="28"/>
  <c r="AB164" i="28" s="1"/>
  <c r="AA73" i="28"/>
  <c r="AA164" i="28" s="1"/>
  <c r="Z73" i="28"/>
  <c r="Z164" i="28" s="1"/>
  <c r="Y73" i="28"/>
  <c r="X73" i="28"/>
  <c r="X164" i="28" s="1"/>
  <c r="W73" i="28"/>
  <c r="W164" i="28" s="1"/>
  <c r="V73" i="28"/>
  <c r="V164" i="28" s="1"/>
  <c r="U73" i="28"/>
  <c r="T73" i="28"/>
  <c r="T164" i="28" s="1"/>
  <c r="S73" i="28"/>
  <c r="S164" i="28" s="1"/>
  <c r="R73" i="28"/>
  <c r="R164" i="28" s="1"/>
  <c r="Q73" i="28"/>
  <c r="P73" i="28"/>
  <c r="P164" i="28" s="1"/>
  <c r="O73" i="28"/>
  <c r="O164" i="28" s="1"/>
  <c r="N73" i="28"/>
  <c r="N164" i="28" s="1"/>
  <c r="M73" i="28"/>
  <c r="L73" i="28"/>
  <c r="L164" i="28" s="1"/>
  <c r="K73" i="28"/>
  <c r="K164" i="28" s="1"/>
  <c r="J73" i="28"/>
  <c r="J164" i="28" s="1"/>
  <c r="I73" i="28"/>
  <c r="H73" i="28"/>
  <c r="G73" i="28"/>
  <c r="G164" i="28" s="1"/>
  <c r="F73" i="28"/>
  <c r="F164" i="28" s="1"/>
  <c r="E73" i="28"/>
  <c r="E164" i="28" s="1"/>
  <c r="CF67" i="28"/>
  <c r="CE67" i="28"/>
  <c r="CE163" i="28" s="1"/>
  <c r="CD67" i="28"/>
  <c r="CD163" i="28" s="1"/>
  <c r="CC67" i="28"/>
  <c r="CC163" i="28" s="1"/>
  <c r="CB67" i="28"/>
  <c r="CA67" i="28"/>
  <c r="CA163" i="28" s="1"/>
  <c r="BZ67" i="28"/>
  <c r="BZ163" i="28" s="1"/>
  <c r="BY67" i="28"/>
  <c r="BY163" i="28" s="1"/>
  <c r="BX67" i="28"/>
  <c r="BW67" i="28"/>
  <c r="BW163" i="28" s="1"/>
  <c r="BV67" i="28"/>
  <c r="BV163" i="28" s="1"/>
  <c r="BU67" i="28"/>
  <c r="BU163" i="28" s="1"/>
  <c r="BT67" i="28"/>
  <c r="BS67" i="28"/>
  <c r="BS163" i="28" s="1"/>
  <c r="BR67" i="28"/>
  <c r="BR163" i="28" s="1"/>
  <c r="BQ67" i="28"/>
  <c r="BQ163" i="28" s="1"/>
  <c r="BP67" i="28"/>
  <c r="BO67" i="28"/>
  <c r="BO163" i="28" s="1"/>
  <c r="BN67" i="28"/>
  <c r="BN163" i="28" s="1"/>
  <c r="BM67" i="28"/>
  <c r="BM163" i="28" s="1"/>
  <c r="BL67" i="28"/>
  <c r="BK67" i="28"/>
  <c r="BK163" i="28" s="1"/>
  <c r="BJ67" i="28"/>
  <c r="BJ163" i="28" s="1"/>
  <c r="BI67" i="28"/>
  <c r="BI163" i="28" s="1"/>
  <c r="BH67" i="28"/>
  <c r="BG67" i="28"/>
  <c r="BG163" i="28" s="1"/>
  <c r="BF67" i="28"/>
  <c r="BF163" i="28" s="1"/>
  <c r="BE67" i="28"/>
  <c r="BE163" i="28" s="1"/>
  <c r="BD67" i="28"/>
  <c r="BC67" i="28"/>
  <c r="BC163" i="28" s="1"/>
  <c r="BB67" i="28"/>
  <c r="BB163" i="28" s="1"/>
  <c r="BA67" i="28"/>
  <c r="BA163" i="28" s="1"/>
  <c r="AZ67" i="28"/>
  <c r="AY67" i="28"/>
  <c r="AY163" i="28" s="1"/>
  <c r="AX67" i="28"/>
  <c r="AX163" i="28" s="1"/>
  <c r="AW67" i="28"/>
  <c r="AW163" i="28" s="1"/>
  <c r="AV67" i="28"/>
  <c r="AU67" i="28"/>
  <c r="AU163" i="28" s="1"/>
  <c r="AT67" i="28"/>
  <c r="AT163" i="28" s="1"/>
  <c r="AS67" i="28"/>
  <c r="AS163" i="28" s="1"/>
  <c r="AR67" i="28"/>
  <c r="AQ67" i="28"/>
  <c r="AQ163" i="28" s="1"/>
  <c r="AP67" i="28"/>
  <c r="AP163" i="28" s="1"/>
  <c r="AO67" i="28"/>
  <c r="AO163" i="28" s="1"/>
  <c r="AN67" i="28"/>
  <c r="AM67" i="28"/>
  <c r="AM163" i="28" s="1"/>
  <c r="AL67" i="28"/>
  <c r="AL163" i="28" s="1"/>
  <c r="AK67" i="28"/>
  <c r="AK163" i="28" s="1"/>
  <c r="AJ67" i="28"/>
  <c r="AI67" i="28"/>
  <c r="AI163" i="28" s="1"/>
  <c r="AH67" i="28"/>
  <c r="AH163" i="28" s="1"/>
  <c r="AG67" i="28"/>
  <c r="AG163" i="28" s="1"/>
  <c r="AF67" i="28"/>
  <c r="AE67" i="28"/>
  <c r="AE163" i="28" s="1"/>
  <c r="AD67" i="28"/>
  <c r="AD163" i="28" s="1"/>
  <c r="AC67" i="28"/>
  <c r="AC163" i="28" s="1"/>
  <c r="AB67" i="28"/>
  <c r="AA67" i="28"/>
  <c r="AA163" i="28" s="1"/>
  <c r="Z67" i="28"/>
  <c r="Z163" i="28" s="1"/>
  <c r="Y67" i="28"/>
  <c r="Y163" i="28" s="1"/>
  <c r="X67" i="28"/>
  <c r="W67" i="28"/>
  <c r="W163" i="28" s="1"/>
  <c r="V67" i="28"/>
  <c r="V163" i="28" s="1"/>
  <c r="U67" i="28"/>
  <c r="U163" i="28" s="1"/>
  <c r="T67" i="28"/>
  <c r="S67" i="28"/>
  <c r="S163" i="28" s="1"/>
  <c r="R67" i="28"/>
  <c r="R163" i="28" s="1"/>
  <c r="Q67" i="28"/>
  <c r="Q163" i="28" s="1"/>
  <c r="P67" i="28"/>
  <c r="O67" i="28"/>
  <c r="O163" i="28" s="1"/>
  <c r="N67" i="28"/>
  <c r="N163" i="28" s="1"/>
  <c r="M67" i="28"/>
  <c r="M163" i="28" s="1"/>
  <c r="L67" i="28"/>
  <c r="K67" i="28"/>
  <c r="K163" i="28" s="1"/>
  <c r="J67" i="28"/>
  <c r="J163" i="28" s="1"/>
  <c r="I67" i="28"/>
  <c r="I163" i="28" s="1"/>
  <c r="H67" i="28"/>
  <c r="H163" i="28" s="1"/>
  <c r="G67" i="28"/>
  <c r="G163" i="28" s="1"/>
  <c r="F67" i="28"/>
  <c r="E67" i="28"/>
  <c r="CF61" i="28"/>
  <c r="CF162" i="28" s="1"/>
  <c r="CE61" i="28"/>
  <c r="CD61" i="28"/>
  <c r="CD162" i="28" s="1"/>
  <c r="CC61" i="28"/>
  <c r="CC162" i="28" s="1"/>
  <c r="CB61" i="28"/>
  <c r="CB162" i="28" s="1"/>
  <c r="CA61" i="28"/>
  <c r="BZ61" i="28"/>
  <c r="BZ162" i="28" s="1"/>
  <c r="BY61" i="28"/>
  <c r="BY162" i="28" s="1"/>
  <c r="BX61" i="28"/>
  <c r="BX162" i="28" s="1"/>
  <c r="BW61" i="28"/>
  <c r="BV61" i="28"/>
  <c r="BV162" i="28" s="1"/>
  <c r="BU61" i="28"/>
  <c r="BU162" i="28" s="1"/>
  <c r="BT61" i="28"/>
  <c r="BT162" i="28" s="1"/>
  <c r="BS61" i="28"/>
  <c r="BR61" i="28"/>
  <c r="BR162" i="28" s="1"/>
  <c r="BQ61" i="28"/>
  <c r="BQ162" i="28" s="1"/>
  <c r="BP61" i="28"/>
  <c r="BP162" i="28" s="1"/>
  <c r="BO61" i="28"/>
  <c r="BN61" i="28"/>
  <c r="BN162" i="28" s="1"/>
  <c r="BM61" i="28"/>
  <c r="BM162" i="28" s="1"/>
  <c r="BL61" i="28"/>
  <c r="BL162" i="28" s="1"/>
  <c r="BK61" i="28"/>
  <c r="BJ61" i="28"/>
  <c r="BJ162" i="28" s="1"/>
  <c r="BI61" i="28"/>
  <c r="BI162" i="28" s="1"/>
  <c r="BH61" i="28"/>
  <c r="BH162" i="28" s="1"/>
  <c r="BG61" i="28"/>
  <c r="BF61" i="28"/>
  <c r="BF162" i="28" s="1"/>
  <c r="BE61" i="28"/>
  <c r="BE162" i="28" s="1"/>
  <c r="BD61" i="28"/>
  <c r="BD162" i="28" s="1"/>
  <c r="BC61" i="28"/>
  <c r="BB61" i="28"/>
  <c r="BB162" i="28" s="1"/>
  <c r="BA61" i="28"/>
  <c r="BA162" i="28" s="1"/>
  <c r="AZ61" i="28"/>
  <c r="AZ162" i="28" s="1"/>
  <c r="AY61" i="28"/>
  <c r="AX61" i="28"/>
  <c r="AX162" i="28" s="1"/>
  <c r="AW61" i="28"/>
  <c r="AW162" i="28" s="1"/>
  <c r="AV61" i="28"/>
  <c r="AV162" i="28" s="1"/>
  <c r="AU61" i="28"/>
  <c r="AT61" i="28"/>
  <c r="AT162" i="28" s="1"/>
  <c r="AS61" i="28"/>
  <c r="AS162" i="28" s="1"/>
  <c r="AR61" i="28"/>
  <c r="AR162" i="28" s="1"/>
  <c r="AQ61" i="28"/>
  <c r="AP61" i="28"/>
  <c r="AP162" i="28" s="1"/>
  <c r="AO61" i="28"/>
  <c r="AO162" i="28" s="1"/>
  <c r="AN61" i="28"/>
  <c r="AN162" i="28" s="1"/>
  <c r="AM61" i="28"/>
  <c r="AL61" i="28"/>
  <c r="AL162" i="28" s="1"/>
  <c r="AK61" i="28"/>
  <c r="AK162" i="28" s="1"/>
  <c r="AJ61" i="28"/>
  <c r="AJ162" i="28" s="1"/>
  <c r="AI61" i="28"/>
  <c r="AH61" i="28"/>
  <c r="AH162" i="28" s="1"/>
  <c r="AG61" i="28"/>
  <c r="AG162" i="28" s="1"/>
  <c r="AF61" i="28"/>
  <c r="AF162" i="28" s="1"/>
  <c r="AE61" i="28"/>
  <c r="AD61" i="28"/>
  <c r="AD162" i="28" s="1"/>
  <c r="AC61" i="28"/>
  <c r="AC162" i="28" s="1"/>
  <c r="AB61" i="28"/>
  <c r="AB162" i="28" s="1"/>
  <c r="AA61" i="28"/>
  <c r="Z61" i="28"/>
  <c r="Z162" i="28" s="1"/>
  <c r="Y61" i="28"/>
  <c r="Y162" i="28" s="1"/>
  <c r="X61" i="28"/>
  <c r="X162" i="28" s="1"/>
  <c r="W61" i="28"/>
  <c r="V61" i="28"/>
  <c r="V162" i="28" s="1"/>
  <c r="U61" i="28"/>
  <c r="U162" i="28" s="1"/>
  <c r="T61" i="28"/>
  <c r="T162" i="28" s="1"/>
  <c r="S61" i="28"/>
  <c r="R61" i="28"/>
  <c r="R162" i="28" s="1"/>
  <c r="Q61" i="28"/>
  <c r="Q162" i="28" s="1"/>
  <c r="P61" i="28"/>
  <c r="P162" i="28" s="1"/>
  <c r="O61" i="28"/>
  <c r="N61" i="28"/>
  <c r="N162" i="28" s="1"/>
  <c r="M61" i="28"/>
  <c r="M162" i="28" s="1"/>
  <c r="L61" i="28"/>
  <c r="L162" i="28" s="1"/>
  <c r="K61" i="28"/>
  <c r="J61" i="28"/>
  <c r="J162" i="28" s="1"/>
  <c r="I61" i="28"/>
  <c r="I162" i="28" s="1"/>
  <c r="H61" i="28"/>
  <c r="H162" i="28" s="1"/>
  <c r="G61" i="28"/>
  <c r="G162" i="28" s="1"/>
  <c r="F61" i="28"/>
  <c r="F162" i="28" s="1"/>
  <c r="E61" i="28"/>
  <c r="E18" i="28"/>
  <c r="O16" i="28"/>
  <c r="P16" i="28" s="1"/>
  <c r="Q16" i="28" s="1"/>
  <c r="R16" i="28" s="1"/>
  <c r="S16" i="28" s="1"/>
  <c r="T16" i="28" s="1"/>
  <c r="U16" i="28" s="1"/>
  <c r="V16" i="28" s="1"/>
  <c r="W16" i="28" s="1"/>
  <c r="X16" i="28" s="1"/>
  <c r="Y16" i="28" s="1"/>
  <c r="Z16" i="28" s="1"/>
  <c r="AA16" i="28" s="1"/>
  <c r="AB16" i="28" s="1"/>
  <c r="AC16" i="28" s="1"/>
  <c r="AD16" i="28" s="1"/>
  <c r="AE16" i="28" s="1"/>
  <c r="AF16" i="28" s="1"/>
  <c r="AG16" i="28" s="1"/>
  <c r="AH16" i="28" s="1"/>
  <c r="AI16" i="28" s="1"/>
  <c r="AJ16" i="28" s="1"/>
  <c r="AK16" i="28" s="1"/>
  <c r="AL16" i="28" s="1"/>
  <c r="AM16" i="28" s="1"/>
  <c r="AN16" i="28" s="1"/>
  <c r="AO16" i="28" s="1"/>
  <c r="AP16" i="28" s="1"/>
  <c r="AQ16" i="28" s="1"/>
  <c r="AR16" i="28" s="1"/>
  <c r="AS16" i="28" s="1"/>
  <c r="AT16" i="28" s="1"/>
  <c r="AU16" i="28" s="1"/>
  <c r="AV16" i="28" s="1"/>
  <c r="AW16" i="28" s="1"/>
  <c r="AX16" i="28" s="1"/>
  <c r="AY16" i="28" s="1"/>
  <c r="AZ16" i="28" s="1"/>
  <c r="BA16" i="28" s="1"/>
  <c r="BB16" i="28" s="1"/>
  <c r="BC16" i="28" s="1"/>
  <c r="BD16" i="28" s="1"/>
  <c r="BE16" i="28" s="1"/>
  <c r="BF16" i="28" s="1"/>
  <c r="BG16" i="28" s="1"/>
  <c r="BH16" i="28" s="1"/>
  <c r="BI16" i="28" s="1"/>
  <c r="BJ16" i="28" s="1"/>
  <c r="BK16" i="28" s="1"/>
  <c r="BL16" i="28" s="1"/>
  <c r="BM16" i="28" s="1"/>
  <c r="BN16" i="28" s="1"/>
  <c r="BO16" i="28" s="1"/>
  <c r="BP16" i="28" s="1"/>
  <c r="BQ16" i="28" s="1"/>
  <c r="BR16" i="28" s="1"/>
  <c r="BS16" i="28" s="1"/>
  <c r="BT16" i="28" s="1"/>
  <c r="BU16" i="28" s="1"/>
  <c r="BV16" i="28" s="1"/>
  <c r="BW16" i="28" s="1"/>
  <c r="BX16" i="28" s="1"/>
  <c r="BY16" i="28" s="1"/>
  <c r="BZ16" i="28" s="1"/>
  <c r="CA16" i="28" s="1"/>
  <c r="CB16" i="28" s="1"/>
  <c r="CC16" i="28" s="1"/>
  <c r="CD16" i="28" s="1"/>
  <c r="CE16" i="28" s="1"/>
  <c r="CF16" i="28" s="1"/>
  <c r="O15" i="28"/>
  <c r="P15" i="28" s="1"/>
  <c r="Q15" i="28" s="1"/>
  <c r="R15" i="28" s="1"/>
  <c r="S15" i="28" s="1"/>
  <c r="T15" i="28" s="1"/>
  <c r="U15" i="28" s="1"/>
  <c r="V15" i="28" s="1"/>
  <c r="W15" i="28" s="1"/>
  <c r="X15" i="28" s="1"/>
  <c r="Y15" i="28" s="1"/>
  <c r="Z15" i="28" s="1"/>
  <c r="AA15" i="28" s="1"/>
  <c r="AB15" i="28" s="1"/>
  <c r="AC15" i="28" s="1"/>
  <c r="AD15" i="28" s="1"/>
  <c r="AE15" i="28" s="1"/>
  <c r="AF15" i="28" s="1"/>
  <c r="AG15" i="28" s="1"/>
  <c r="AH15" i="28" s="1"/>
  <c r="AI15" i="28" s="1"/>
  <c r="AJ15" i="28" s="1"/>
  <c r="AK15" i="28" s="1"/>
  <c r="AL15" i="28" s="1"/>
  <c r="AM15" i="28" s="1"/>
  <c r="AN15" i="28" s="1"/>
  <c r="AO15" i="28" s="1"/>
  <c r="AP15" i="28" s="1"/>
  <c r="AQ15" i="28" s="1"/>
  <c r="AR15" i="28" s="1"/>
  <c r="AS15" i="28" s="1"/>
  <c r="AT15" i="28" s="1"/>
  <c r="AU15" i="28" s="1"/>
  <c r="AV15" i="28" s="1"/>
  <c r="AW15" i="28" s="1"/>
  <c r="AX15" i="28" s="1"/>
  <c r="AY15" i="28" s="1"/>
  <c r="AZ15" i="28" s="1"/>
  <c r="BA15" i="28" s="1"/>
  <c r="BB15" i="28" s="1"/>
  <c r="BC15" i="28" s="1"/>
  <c r="BD15" i="28" s="1"/>
  <c r="BE15" i="28" s="1"/>
  <c r="BF15" i="28" s="1"/>
  <c r="BG15" i="28" s="1"/>
  <c r="BH15" i="28" s="1"/>
  <c r="BI15" i="28" s="1"/>
  <c r="BJ15" i="28" s="1"/>
  <c r="BK15" i="28" s="1"/>
  <c r="BL15" i="28" s="1"/>
  <c r="BM15" i="28" s="1"/>
  <c r="BN15" i="28" s="1"/>
  <c r="BO15" i="28" s="1"/>
  <c r="BP15" i="28" s="1"/>
  <c r="BQ15" i="28" s="1"/>
  <c r="BR15" i="28" s="1"/>
  <c r="BS15" i="28" s="1"/>
  <c r="BT15" i="28" s="1"/>
  <c r="BU15" i="28" s="1"/>
  <c r="BV15" i="28" s="1"/>
  <c r="BW15" i="28" s="1"/>
  <c r="BX15" i="28" s="1"/>
  <c r="BY15" i="28" s="1"/>
  <c r="BZ15" i="28" s="1"/>
  <c r="CA15" i="28" s="1"/>
  <c r="CB15" i="28" s="1"/>
  <c r="CC15" i="28" s="1"/>
  <c r="CD15" i="28" s="1"/>
  <c r="CE15" i="28" s="1"/>
  <c r="CF15" i="28" s="1"/>
  <c r="O14" i="28"/>
  <c r="P14" i="28" s="1"/>
  <c r="Q14" i="28" s="1"/>
  <c r="R14" i="28" s="1"/>
  <c r="S14" i="28" s="1"/>
  <c r="T14" i="28" s="1"/>
  <c r="U14" i="28" s="1"/>
  <c r="V14" i="28" s="1"/>
  <c r="W14" i="28" s="1"/>
  <c r="X14" i="28" s="1"/>
  <c r="Y14" i="28" s="1"/>
  <c r="Z14" i="28" s="1"/>
  <c r="AA14" i="28" s="1"/>
  <c r="AB14" i="28" s="1"/>
  <c r="AC14" i="28" s="1"/>
  <c r="AD14" i="28" s="1"/>
  <c r="AE14" i="28" s="1"/>
  <c r="AF14" i="28" s="1"/>
  <c r="AG14" i="28" s="1"/>
  <c r="AH14" i="28" s="1"/>
  <c r="AI14" i="28" s="1"/>
  <c r="AJ14" i="28" s="1"/>
  <c r="AK14" i="28" s="1"/>
  <c r="AL14" i="28" s="1"/>
  <c r="AM14" i="28" s="1"/>
  <c r="AN14" i="28" s="1"/>
  <c r="AO14" i="28" s="1"/>
  <c r="AP14" i="28" s="1"/>
  <c r="AQ14" i="28" s="1"/>
  <c r="AR14" i="28" s="1"/>
  <c r="AS14" i="28" s="1"/>
  <c r="AT14" i="28" s="1"/>
  <c r="AU14" i="28" s="1"/>
  <c r="AV14" i="28" s="1"/>
  <c r="AW14" i="28" s="1"/>
  <c r="AX14" i="28" s="1"/>
  <c r="AY14" i="28" s="1"/>
  <c r="AZ14" i="28" s="1"/>
  <c r="BA14" i="28" s="1"/>
  <c r="BB14" i="28" s="1"/>
  <c r="BC14" i="28" s="1"/>
  <c r="BD14" i="28" s="1"/>
  <c r="BE14" i="28" s="1"/>
  <c r="BF14" i="28" s="1"/>
  <c r="BG14" i="28" s="1"/>
  <c r="BH14" i="28" s="1"/>
  <c r="BI14" i="28" s="1"/>
  <c r="BJ14" i="28" s="1"/>
  <c r="BK14" i="28" s="1"/>
  <c r="BL14" i="28" s="1"/>
  <c r="BM14" i="28" s="1"/>
  <c r="BN14" i="28" s="1"/>
  <c r="BO14" i="28" s="1"/>
  <c r="BP14" i="28" s="1"/>
  <c r="BQ14" i="28" s="1"/>
  <c r="BR14" i="28" s="1"/>
  <c r="BS14" i="28" s="1"/>
  <c r="BT14" i="28" s="1"/>
  <c r="BU14" i="28" s="1"/>
  <c r="BV14" i="28" s="1"/>
  <c r="BW14" i="28" s="1"/>
  <c r="BX14" i="28" s="1"/>
  <c r="BY14" i="28" s="1"/>
  <c r="BZ14" i="28" s="1"/>
  <c r="CA14" i="28" s="1"/>
  <c r="CB14" i="28" s="1"/>
  <c r="CC14" i="28" s="1"/>
  <c r="CD14" i="28" s="1"/>
  <c r="CE14" i="28" s="1"/>
  <c r="CF14" i="28" s="1"/>
  <c r="CF12" i="28"/>
  <c r="CF32" i="28" s="1"/>
  <c r="CE12" i="28"/>
  <c r="CE32" i="28" s="1"/>
  <c r="CD12" i="28"/>
  <c r="CD32" i="28" s="1"/>
  <c r="CC12" i="28"/>
  <c r="CC32" i="28" s="1"/>
  <c r="CB12" i="28"/>
  <c r="CB32" i="28" s="1"/>
  <c r="CA12" i="28"/>
  <c r="CA32" i="28" s="1"/>
  <c r="BZ12" i="28"/>
  <c r="BZ32" i="28" s="1"/>
  <c r="BY12" i="28"/>
  <c r="BY32" i="28" s="1"/>
  <c r="BX12" i="28"/>
  <c r="BX32" i="28" s="1"/>
  <c r="BW12" i="28"/>
  <c r="BW32" i="28" s="1"/>
  <c r="BV12" i="28"/>
  <c r="BV32" i="28" s="1"/>
  <c r="BU12" i="28"/>
  <c r="BU32" i="28" s="1"/>
  <c r="BT12" i="28"/>
  <c r="BT32" i="28" s="1"/>
  <c r="BS12" i="28"/>
  <c r="BS32" i="28" s="1"/>
  <c r="BR12" i="28"/>
  <c r="BR32" i="28" s="1"/>
  <c r="BQ12" i="28"/>
  <c r="BQ32" i="28" s="1"/>
  <c r="BP12" i="28"/>
  <c r="BP32" i="28" s="1"/>
  <c r="BO12" i="28"/>
  <c r="BO32" i="28" s="1"/>
  <c r="BN12" i="28"/>
  <c r="BN32" i="28" s="1"/>
  <c r="BM12" i="28"/>
  <c r="BM32" i="28" s="1"/>
  <c r="BL12" i="28"/>
  <c r="BL32" i="28" s="1"/>
  <c r="BK12" i="28"/>
  <c r="BK32" i="28" s="1"/>
  <c r="BJ12" i="28"/>
  <c r="BJ32" i="28" s="1"/>
  <c r="BI12" i="28"/>
  <c r="BI32" i="28" s="1"/>
  <c r="BH12" i="28"/>
  <c r="BH32" i="28" s="1"/>
  <c r="BG12" i="28"/>
  <c r="BG32" i="28" s="1"/>
  <c r="BF12" i="28"/>
  <c r="BF32" i="28" s="1"/>
  <c r="BE12" i="28"/>
  <c r="BE32" i="28" s="1"/>
  <c r="BD12" i="28"/>
  <c r="BD32" i="28" s="1"/>
  <c r="BC12" i="28"/>
  <c r="BC32" i="28" s="1"/>
  <c r="BB12" i="28"/>
  <c r="BB32" i="28" s="1"/>
  <c r="BA12" i="28"/>
  <c r="BA32" i="28" s="1"/>
  <c r="AZ12" i="28"/>
  <c r="AZ32" i="28" s="1"/>
  <c r="AY12" i="28"/>
  <c r="AY32" i="28" s="1"/>
  <c r="AX12" i="28"/>
  <c r="AX32" i="28" s="1"/>
  <c r="AW12" i="28"/>
  <c r="AW32" i="28" s="1"/>
  <c r="AV12" i="28"/>
  <c r="AV32" i="28" s="1"/>
  <c r="AU12" i="28"/>
  <c r="AU32" i="28" s="1"/>
  <c r="AT12" i="28"/>
  <c r="AT32" i="28" s="1"/>
  <c r="AS12" i="28"/>
  <c r="AS32" i="28" s="1"/>
  <c r="AR12" i="28"/>
  <c r="AR32" i="28" s="1"/>
  <c r="AQ12" i="28"/>
  <c r="AQ32" i="28" s="1"/>
  <c r="AP12" i="28"/>
  <c r="AP32" i="28" s="1"/>
  <c r="AO12" i="28"/>
  <c r="AO32" i="28" s="1"/>
  <c r="AN12" i="28"/>
  <c r="AN32" i="28" s="1"/>
  <c r="AM12" i="28"/>
  <c r="AM32" i="28" s="1"/>
  <c r="AL12" i="28"/>
  <c r="AL32" i="28" s="1"/>
  <c r="AK12" i="28"/>
  <c r="AK32" i="28" s="1"/>
  <c r="AJ12" i="28"/>
  <c r="AJ32" i="28" s="1"/>
  <c r="AI12" i="28"/>
  <c r="AI32" i="28" s="1"/>
  <c r="AH12" i="28"/>
  <c r="AH32" i="28" s="1"/>
  <c r="AG12" i="28"/>
  <c r="AG32" i="28" s="1"/>
  <c r="AF12" i="28"/>
  <c r="AF32" i="28" s="1"/>
  <c r="AE12" i="28"/>
  <c r="AE32" i="28" s="1"/>
  <c r="AD12" i="28"/>
  <c r="AD32" i="28" s="1"/>
  <c r="AC12" i="28"/>
  <c r="AC32" i="28" s="1"/>
  <c r="AB12" i="28"/>
  <c r="AB32" i="28" s="1"/>
  <c r="AA12" i="28"/>
  <c r="AA32" i="28" s="1"/>
  <c r="Z12" i="28"/>
  <c r="Z32" i="28" s="1"/>
  <c r="Y12" i="28"/>
  <c r="Y32" i="28" s="1"/>
  <c r="X12" i="28"/>
  <c r="X32" i="28" s="1"/>
  <c r="W12" i="28"/>
  <c r="W32" i="28" s="1"/>
  <c r="V12" i="28"/>
  <c r="V32" i="28" s="1"/>
  <c r="U12" i="28"/>
  <c r="U32" i="28" s="1"/>
  <c r="T12" i="28"/>
  <c r="T32" i="28" s="1"/>
  <c r="S12" i="28"/>
  <c r="S32" i="28" s="1"/>
  <c r="R12" i="28"/>
  <c r="R32" i="28" s="1"/>
  <c r="Q12" i="28"/>
  <c r="Q32" i="28" s="1"/>
  <c r="P12" i="28"/>
  <c r="P32" i="28" s="1"/>
  <c r="O12" i="28"/>
  <c r="O32" i="28" s="1"/>
  <c r="N12" i="28"/>
  <c r="N32" i="28" s="1"/>
  <c r="M12" i="28"/>
  <c r="M32" i="28" s="1"/>
  <c r="L12" i="28"/>
  <c r="L32" i="28" s="1"/>
  <c r="K12" i="28"/>
  <c r="K32" i="28" s="1"/>
  <c r="J12" i="28"/>
  <c r="J32" i="28" s="1"/>
  <c r="I12" i="28"/>
  <c r="I32" i="28" s="1"/>
  <c r="H12" i="28"/>
  <c r="H32" i="28" s="1"/>
  <c r="G12" i="28"/>
  <c r="G32" i="28" s="1"/>
  <c r="F12" i="28"/>
  <c r="F32" i="28" s="1"/>
  <c r="E12" i="28"/>
  <c r="E32" i="28" s="1"/>
  <c r="E11" i="28"/>
  <c r="CF7" i="28"/>
  <c r="CE7" i="28"/>
  <c r="CD7" i="28"/>
  <c r="CC7" i="28"/>
  <c r="CB7" i="28"/>
  <c r="CA7" i="28"/>
  <c r="BZ7" i="28"/>
  <c r="BY7" i="28"/>
  <c r="BX7" i="28"/>
  <c r="BW7" i="28"/>
  <c r="BV7" i="28"/>
  <c r="BU7" i="28"/>
  <c r="BT7" i="28"/>
  <c r="BS7" i="28"/>
  <c r="BR7" i="28"/>
  <c r="BQ7" i="28"/>
  <c r="BP7" i="28"/>
  <c r="BO7" i="28"/>
  <c r="BN7" i="28"/>
  <c r="BM7" i="28"/>
  <c r="BL7" i="28"/>
  <c r="BK7" i="28"/>
  <c r="BJ7" i="28"/>
  <c r="BI7" i="28"/>
  <c r="BH7" i="28"/>
  <c r="BG7" i="28"/>
  <c r="BF7" i="28"/>
  <c r="BE7" i="28"/>
  <c r="BD7" i="28"/>
  <c r="BC7" i="28"/>
  <c r="BB7" i="28"/>
  <c r="BA7" i="28"/>
  <c r="AZ7" i="28"/>
  <c r="AY7" i="28"/>
  <c r="AX7" i="28"/>
  <c r="AW7" i="28"/>
  <c r="AV7" i="28"/>
  <c r="AU7" i="28"/>
  <c r="AT7" i="28"/>
  <c r="AS7" i="28"/>
  <c r="AR7" i="28"/>
  <c r="AQ7" i="28"/>
  <c r="AP7" i="28"/>
  <c r="AO7" i="28"/>
  <c r="AN7" i="28"/>
  <c r="AM7" i="28"/>
  <c r="AL7" i="28"/>
  <c r="AK7" i="28"/>
  <c r="AJ7" i="28"/>
  <c r="AI7" i="28"/>
  <c r="AH7" i="28"/>
  <c r="AG7" i="28"/>
  <c r="AF7" i="28"/>
  <c r="AE7" i="28"/>
  <c r="AD7" i="28"/>
  <c r="AC7" i="28"/>
  <c r="AB7" i="28"/>
  <c r="AA7" i="28"/>
  <c r="Z7" i="28"/>
  <c r="Y7" i="28"/>
  <c r="X7" i="28"/>
  <c r="W7" i="28"/>
  <c r="V7" i="28"/>
  <c r="U7" i="28"/>
  <c r="T7" i="28"/>
  <c r="S7" i="28"/>
  <c r="R7" i="28"/>
  <c r="Q7" i="28"/>
  <c r="P7" i="28"/>
  <c r="O7" i="28"/>
  <c r="N7" i="28"/>
  <c r="M7" i="28"/>
  <c r="L7" i="28"/>
  <c r="K7" i="28"/>
  <c r="J7" i="28"/>
  <c r="I7" i="28"/>
  <c r="H7" i="28"/>
  <c r="G7" i="28"/>
  <c r="F7" i="28"/>
  <c r="E7" i="28"/>
  <c r="B57" i="28" s="1"/>
  <c r="CF6" i="28"/>
  <c r="CE6" i="28"/>
  <c r="CD6" i="28"/>
  <c r="CC6" i="28"/>
  <c r="CB6" i="28"/>
  <c r="CA6" i="28"/>
  <c r="BZ6" i="28"/>
  <c r="BY6" i="28"/>
  <c r="BX6" i="28"/>
  <c r="BW6" i="28"/>
  <c r="BV6" i="28"/>
  <c r="BU6" i="28"/>
  <c r="BT6" i="28"/>
  <c r="BS6" i="28"/>
  <c r="BR6" i="28"/>
  <c r="BQ6" i="28"/>
  <c r="BP6" i="28"/>
  <c r="BO6" i="28"/>
  <c r="BN6" i="28"/>
  <c r="BM6" i="28"/>
  <c r="BL6" i="28"/>
  <c r="BK6" i="28"/>
  <c r="BJ6" i="28"/>
  <c r="BI6" i="28"/>
  <c r="BH6" i="28"/>
  <c r="BG6" i="28"/>
  <c r="BF6" i="28"/>
  <c r="BE6" i="28"/>
  <c r="BD6" i="28"/>
  <c r="BC6" i="28"/>
  <c r="BB6" i="28"/>
  <c r="BA6" i="28"/>
  <c r="AZ6" i="28"/>
  <c r="AY6" i="28"/>
  <c r="AX6" i="28"/>
  <c r="AW6" i="28"/>
  <c r="AV6" i="28"/>
  <c r="AU6" i="28"/>
  <c r="AT6" i="28"/>
  <c r="AS6" i="28"/>
  <c r="AR6" i="28"/>
  <c r="AQ6" i="28"/>
  <c r="AP6" i="28"/>
  <c r="AO6" i="28"/>
  <c r="AN6" i="28"/>
  <c r="AM6" i="28"/>
  <c r="AL6" i="28"/>
  <c r="AK6" i="28"/>
  <c r="AJ6" i="28"/>
  <c r="AI6" i="28"/>
  <c r="AH6" i="28"/>
  <c r="AG6" i="28"/>
  <c r="AF6" i="28"/>
  <c r="AE6" i="28"/>
  <c r="AD6" i="28"/>
  <c r="AC6" i="28"/>
  <c r="AB6" i="28"/>
  <c r="AA6" i="28"/>
  <c r="Z6" i="28"/>
  <c r="Y6" i="28"/>
  <c r="X6" i="28"/>
  <c r="W6" i="28"/>
  <c r="V6" i="28"/>
  <c r="U6" i="28"/>
  <c r="T6" i="28"/>
  <c r="S6" i="28"/>
  <c r="R6" i="28"/>
  <c r="Q6" i="28"/>
  <c r="P6" i="28"/>
  <c r="O6" i="28"/>
  <c r="N6" i="28"/>
  <c r="M6" i="28"/>
  <c r="L6" i="28"/>
  <c r="K6" i="28"/>
  <c r="J6" i="28"/>
  <c r="I6" i="28"/>
  <c r="H6" i="28"/>
  <c r="G6" i="28"/>
  <c r="F6" i="28"/>
  <c r="E6" i="28"/>
  <c r="CF5" i="28"/>
  <c r="CE5" i="28"/>
  <c r="CD5" i="28"/>
  <c r="CC5" i="28"/>
  <c r="CB5" i="28"/>
  <c r="CA5" i="28"/>
  <c r="BZ5" i="28"/>
  <c r="BY5" i="28"/>
  <c r="BX5" i="28"/>
  <c r="BW5" i="28"/>
  <c r="BV5" i="28"/>
  <c r="BU5" i="28"/>
  <c r="BT5" i="28"/>
  <c r="BS5" i="28"/>
  <c r="BR5" i="28"/>
  <c r="BQ5" i="28"/>
  <c r="BP5" i="28"/>
  <c r="BO5" i="28"/>
  <c r="BN5" i="28"/>
  <c r="BM5" i="28"/>
  <c r="BL5" i="28"/>
  <c r="BK5" i="28"/>
  <c r="BJ5" i="28"/>
  <c r="BI5" i="28"/>
  <c r="BH5" i="28"/>
  <c r="BG5" i="28"/>
  <c r="BF5" i="28"/>
  <c r="BE5" i="28"/>
  <c r="BD5" i="28"/>
  <c r="BC5" i="28"/>
  <c r="BB5" i="28"/>
  <c r="BA5" i="28"/>
  <c r="AZ5" i="28"/>
  <c r="AY5" i="28"/>
  <c r="AX5" i="28"/>
  <c r="AW5" i="28"/>
  <c r="AV5" i="28"/>
  <c r="AU5" i="28"/>
  <c r="AT5" i="28"/>
  <c r="AS5" i="28"/>
  <c r="AR5" i="28"/>
  <c r="AQ5" i="28"/>
  <c r="AP5" i="28"/>
  <c r="AO5" i="28"/>
  <c r="AN5" i="28"/>
  <c r="AM5" i="28"/>
  <c r="AL5" i="28"/>
  <c r="AK5" i="28"/>
  <c r="AJ5" i="28"/>
  <c r="AI5" i="28"/>
  <c r="AH5" i="28"/>
  <c r="AG5" i="28"/>
  <c r="AF5" i="28"/>
  <c r="AE5" i="28"/>
  <c r="AD5" i="28"/>
  <c r="AC5" i="28"/>
  <c r="AB5" i="28"/>
  <c r="AA5" i="28"/>
  <c r="Z5" i="28"/>
  <c r="Y5" i="28"/>
  <c r="X5" i="28"/>
  <c r="W5" i="28"/>
  <c r="V5" i="28"/>
  <c r="U5" i="28"/>
  <c r="T5" i="28"/>
  <c r="S5" i="28"/>
  <c r="R5" i="28"/>
  <c r="Q5" i="28"/>
  <c r="P5" i="28"/>
  <c r="O5" i="28"/>
  <c r="N5" i="28"/>
  <c r="M5" i="28"/>
  <c r="L5" i="28"/>
  <c r="K5" i="28"/>
  <c r="J5" i="28"/>
  <c r="I5" i="28"/>
  <c r="H5" i="28"/>
  <c r="G5" i="28"/>
  <c r="F5" i="28"/>
  <c r="E5" i="28"/>
  <c r="E4" i="28"/>
  <c r="D188" i="27"/>
  <c r="D178" i="27"/>
  <c r="D177" i="27"/>
  <c r="D176" i="27"/>
  <c r="D175" i="27"/>
  <c r="D174" i="27"/>
  <c r="D173" i="27"/>
  <c r="D172" i="27"/>
  <c r="D171" i="27"/>
  <c r="D170" i="27"/>
  <c r="D169" i="27"/>
  <c r="D159" i="27"/>
  <c r="D158" i="27"/>
  <c r="D157" i="27"/>
  <c r="D156" i="27"/>
  <c r="CF152" i="27"/>
  <c r="CE152" i="27"/>
  <c r="CD152" i="27"/>
  <c r="CC152" i="27"/>
  <c r="CB152" i="27"/>
  <c r="CA152" i="27"/>
  <c r="BZ152" i="27"/>
  <c r="BY152" i="27"/>
  <c r="BX152" i="27"/>
  <c r="BW152" i="27"/>
  <c r="BV152" i="27"/>
  <c r="BU152" i="27"/>
  <c r="BT152" i="27"/>
  <c r="BS152" i="27"/>
  <c r="BR152" i="27"/>
  <c r="BQ152" i="27"/>
  <c r="BP152" i="27"/>
  <c r="BO152" i="27"/>
  <c r="BN152" i="27"/>
  <c r="BM152" i="27"/>
  <c r="BL152" i="27"/>
  <c r="BK152" i="27"/>
  <c r="BJ152" i="27"/>
  <c r="BI152" i="27"/>
  <c r="BH152" i="27"/>
  <c r="BG152" i="27"/>
  <c r="BF152" i="27"/>
  <c r="BE152" i="27"/>
  <c r="BD152" i="27"/>
  <c r="BC152" i="27"/>
  <c r="BB152" i="27"/>
  <c r="BA152" i="27"/>
  <c r="AZ152" i="27"/>
  <c r="AY152" i="27"/>
  <c r="AX152" i="27"/>
  <c r="AW152" i="27"/>
  <c r="AV152" i="27"/>
  <c r="AU152" i="27"/>
  <c r="AT152" i="27"/>
  <c r="AS152" i="27"/>
  <c r="AR152" i="27"/>
  <c r="AQ152" i="27"/>
  <c r="AP152" i="27"/>
  <c r="AO152" i="27"/>
  <c r="AN152" i="27"/>
  <c r="AM152" i="27"/>
  <c r="AL152" i="27"/>
  <c r="AK152" i="27"/>
  <c r="AJ152" i="27"/>
  <c r="AI152" i="27"/>
  <c r="AH152" i="27"/>
  <c r="AG152" i="27"/>
  <c r="AF152" i="27"/>
  <c r="AE152" i="27"/>
  <c r="AD152" i="27"/>
  <c r="AC152" i="27"/>
  <c r="AB152" i="27"/>
  <c r="AA152" i="27"/>
  <c r="Z152" i="27"/>
  <c r="Y152" i="27"/>
  <c r="X152" i="27"/>
  <c r="W152" i="27"/>
  <c r="V152" i="27"/>
  <c r="U152" i="27"/>
  <c r="T152" i="27"/>
  <c r="S152" i="27"/>
  <c r="R152" i="27"/>
  <c r="Q152" i="27"/>
  <c r="P152" i="27"/>
  <c r="O152" i="27"/>
  <c r="N152" i="27"/>
  <c r="M152" i="27"/>
  <c r="L152" i="27"/>
  <c r="K152" i="27"/>
  <c r="J152" i="27"/>
  <c r="I152" i="27"/>
  <c r="H152" i="27"/>
  <c r="G152" i="27"/>
  <c r="F152" i="27"/>
  <c r="E152" i="27"/>
  <c r="CF151" i="27"/>
  <c r="CE151" i="27"/>
  <c r="CD151" i="27"/>
  <c r="CC151" i="27"/>
  <c r="CB151" i="27"/>
  <c r="CA151" i="27"/>
  <c r="BZ151" i="27"/>
  <c r="BY151" i="27"/>
  <c r="BX151" i="27"/>
  <c r="BW151" i="27"/>
  <c r="BV151" i="27"/>
  <c r="BU151" i="27"/>
  <c r="BT151" i="27"/>
  <c r="BS151" i="27"/>
  <c r="BR151" i="27"/>
  <c r="BQ151" i="27"/>
  <c r="BP151" i="27"/>
  <c r="BO151" i="27"/>
  <c r="BN151" i="27"/>
  <c r="BM151" i="27"/>
  <c r="BL151" i="27"/>
  <c r="BK151" i="27"/>
  <c r="BJ151" i="27"/>
  <c r="BI151" i="27"/>
  <c r="BH151" i="27"/>
  <c r="BG151" i="27"/>
  <c r="BF151" i="27"/>
  <c r="BE151" i="27"/>
  <c r="BD151" i="27"/>
  <c r="BC151" i="27"/>
  <c r="BB151" i="27"/>
  <c r="BA151" i="27"/>
  <c r="AZ151" i="27"/>
  <c r="AY151" i="27"/>
  <c r="AX151" i="27"/>
  <c r="AW151" i="27"/>
  <c r="AV151" i="27"/>
  <c r="AU151" i="27"/>
  <c r="AT151" i="27"/>
  <c r="AS151" i="27"/>
  <c r="AR151" i="27"/>
  <c r="AQ151" i="27"/>
  <c r="AP151" i="27"/>
  <c r="AO151" i="27"/>
  <c r="AN151" i="27"/>
  <c r="AM151" i="27"/>
  <c r="AL151" i="27"/>
  <c r="AK151" i="27"/>
  <c r="AJ151" i="27"/>
  <c r="AI151" i="27"/>
  <c r="AH151" i="27"/>
  <c r="AG151" i="27"/>
  <c r="AF151" i="27"/>
  <c r="AE151" i="27"/>
  <c r="AD151" i="27"/>
  <c r="AC151" i="27"/>
  <c r="AB151" i="27"/>
  <c r="AA151" i="27"/>
  <c r="Z151" i="27"/>
  <c r="Y151" i="27"/>
  <c r="X151" i="27"/>
  <c r="W151" i="27"/>
  <c r="V151" i="27"/>
  <c r="U151" i="27"/>
  <c r="T151" i="27"/>
  <c r="S151" i="27"/>
  <c r="R151" i="27"/>
  <c r="Q151" i="27"/>
  <c r="P151" i="27"/>
  <c r="O151" i="27"/>
  <c r="N151" i="27"/>
  <c r="M151" i="27"/>
  <c r="L151" i="27"/>
  <c r="K151" i="27"/>
  <c r="J151" i="27"/>
  <c r="I151" i="27"/>
  <c r="H151" i="27"/>
  <c r="G151" i="27"/>
  <c r="F151" i="27"/>
  <c r="E151" i="27"/>
  <c r="CF150" i="27"/>
  <c r="CE150" i="27"/>
  <c r="CD150" i="27"/>
  <c r="CC150" i="27"/>
  <c r="CB150" i="27"/>
  <c r="CA150" i="27"/>
  <c r="BZ150" i="27"/>
  <c r="BY150" i="27"/>
  <c r="BX150" i="27"/>
  <c r="BW150" i="27"/>
  <c r="BV150" i="27"/>
  <c r="BU150" i="27"/>
  <c r="BT150" i="27"/>
  <c r="BS150" i="27"/>
  <c r="BR150" i="27"/>
  <c r="BQ150" i="27"/>
  <c r="BP150" i="27"/>
  <c r="BO150" i="27"/>
  <c r="BN150" i="27"/>
  <c r="BM150" i="27"/>
  <c r="BL150" i="27"/>
  <c r="BK150" i="27"/>
  <c r="BJ150" i="27"/>
  <c r="BI150" i="27"/>
  <c r="BH150" i="27"/>
  <c r="BG150" i="27"/>
  <c r="BF150" i="27"/>
  <c r="BE150" i="27"/>
  <c r="BD150" i="27"/>
  <c r="BC150" i="27"/>
  <c r="BB150" i="27"/>
  <c r="BA150" i="27"/>
  <c r="AZ150" i="27"/>
  <c r="AY150" i="27"/>
  <c r="AX150" i="27"/>
  <c r="AW150" i="27"/>
  <c r="AV150" i="27"/>
  <c r="AU150" i="27"/>
  <c r="AT150" i="27"/>
  <c r="AS150" i="27"/>
  <c r="AR150" i="27"/>
  <c r="AQ150" i="27"/>
  <c r="AP150" i="27"/>
  <c r="AO150" i="27"/>
  <c r="AN150" i="27"/>
  <c r="AM150" i="27"/>
  <c r="AL150" i="27"/>
  <c r="AK150" i="27"/>
  <c r="AJ150" i="27"/>
  <c r="AI150" i="27"/>
  <c r="AH150" i="27"/>
  <c r="AG150" i="27"/>
  <c r="AF150" i="27"/>
  <c r="AE150" i="27"/>
  <c r="AD150" i="27"/>
  <c r="AC150" i="27"/>
  <c r="AB150" i="27"/>
  <c r="AA150" i="27"/>
  <c r="Z150" i="27"/>
  <c r="Y150" i="27"/>
  <c r="X150" i="27"/>
  <c r="W150" i="27"/>
  <c r="V150" i="27"/>
  <c r="U150" i="27"/>
  <c r="T150" i="27"/>
  <c r="S150" i="27"/>
  <c r="R150" i="27"/>
  <c r="Q150" i="27"/>
  <c r="P150" i="27"/>
  <c r="O150" i="27"/>
  <c r="N150" i="27"/>
  <c r="M150" i="27"/>
  <c r="L150" i="27"/>
  <c r="K150" i="27"/>
  <c r="J150" i="27"/>
  <c r="I150" i="27"/>
  <c r="H150" i="27"/>
  <c r="G150" i="27"/>
  <c r="F150" i="27"/>
  <c r="E150" i="27"/>
  <c r="CF149" i="27"/>
  <c r="CE149" i="27"/>
  <c r="CD149" i="27"/>
  <c r="CC149" i="27"/>
  <c r="CB149" i="27"/>
  <c r="CA149" i="27"/>
  <c r="BZ149" i="27"/>
  <c r="BY149" i="27"/>
  <c r="BX149" i="27"/>
  <c r="BW149" i="27"/>
  <c r="BV149" i="27"/>
  <c r="BU149" i="27"/>
  <c r="BT149" i="27"/>
  <c r="BS149" i="27"/>
  <c r="BR149" i="27"/>
  <c r="BQ149" i="27"/>
  <c r="BP149" i="27"/>
  <c r="BO149" i="27"/>
  <c r="BN149" i="27"/>
  <c r="BM149" i="27"/>
  <c r="BL149" i="27"/>
  <c r="BK149" i="27"/>
  <c r="BJ149" i="27"/>
  <c r="BI149" i="27"/>
  <c r="BH149" i="27"/>
  <c r="BG149" i="27"/>
  <c r="BF149" i="27"/>
  <c r="BE149" i="27"/>
  <c r="BD149" i="27"/>
  <c r="BC149" i="27"/>
  <c r="BB149" i="27"/>
  <c r="BA149" i="27"/>
  <c r="AZ149" i="27"/>
  <c r="AY149" i="27"/>
  <c r="AX149" i="27"/>
  <c r="AW149" i="27"/>
  <c r="AV149" i="27"/>
  <c r="AU149" i="27"/>
  <c r="AT149" i="27"/>
  <c r="AS149" i="27"/>
  <c r="AR149" i="27"/>
  <c r="AQ149" i="27"/>
  <c r="AP149" i="27"/>
  <c r="AO149" i="27"/>
  <c r="AN149" i="27"/>
  <c r="AM149" i="27"/>
  <c r="AL149" i="27"/>
  <c r="AK149" i="27"/>
  <c r="AJ149" i="27"/>
  <c r="AI149" i="27"/>
  <c r="AH149" i="27"/>
  <c r="AG149" i="27"/>
  <c r="AF149" i="27"/>
  <c r="AE149" i="27"/>
  <c r="AD149" i="27"/>
  <c r="AC149" i="27"/>
  <c r="AB149" i="27"/>
  <c r="AA149" i="27"/>
  <c r="Z149" i="27"/>
  <c r="Y149" i="27"/>
  <c r="X149" i="27"/>
  <c r="W149" i="27"/>
  <c r="V149" i="27"/>
  <c r="U149" i="27"/>
  <c r="T149" i="27"/>
  <c r="S149" i="27"/>
  <c r="R149" i="27"/>
  <c r="Q149" i="27"/>
  <c r="P149" i="27"/>
  <c r="O149" i="27"/>
  <c r="N149" i="27"/>
  <c r="M149" i="27"/>
  <c r="L149" i="27"/>
  <c r="K149" i="27"/>
  <c r="J149" i="27"/>
  <c r="I149" i="27"/>
  <c r="H149" i="27"/>
  <c r="G149" i="27"/>
  <c r="F149" i="27"/>
  <c r="E149" i="27"/>
  <c r="CF148" i="27"/>
  <c r="CE148" i="27"/>
  <c r="CD148" i="27"/>
  <c r="CC148" i="27"/>
  <c r="CB148" i="27"/>
  <c r="CA148" i="27"/>
  <c r="BZ148" i="27"/>
  <c r="BY148" i="27"/>
  <c r="BX148" i="27"/>
  <c r="BW148" i="27"/>
  <c r="BV148" i="27"/>
  <c r="BU148" i="27"/>
  <c r="BT148" i="27"/>
  <c r="BS148" i="27"/>
  <c r="BR148" i="27"/>
  <c r="BQ148" i="27"/>
  <c r="BP148" i="27"/>
  <c r="BO148" i="27"/>
  <c r="BN148" i="27"/>
  <c r="BM148" i="27"/>
  <c r="BL148" i="27"/>
  <c r="BK148" i="27"/>
  <c r="BJ148" i="27"/>
  <c r="BI148" i="27"/>
  <c r="BH148" i="27"/>
  <c r="BG148" i="27"/>
  <c r="BF148" i="27"/>
  <c r="BE148" i="27"/>
  <c r="BD148" i="27"/>
  <c r="BC148" i="27"/>
  <c r="BB148" i="27"/>
  <c r="BA148" i="27"/>
  <c r="AZ148" i="27"/>
  <c r="AY148" i="27"/>
  <c r="AX148" i="27"/>
  <c r="AW148" i="27"/>
  <c r="AV148" i="27"/>
  <c r="AU148" i="27"/>
  <c r="AT148" i="27"/>
  <c r="AS148" i="27"/>
  <c r="AR148" i="27"/>
  <c r="AQ148" i="27"/>
  <c r="AP148" i="27"/>
  <c r="AO148" i="27"/>
  <c r="AN148" i="27"/>
  <c r="AM148" i="27"/>
  <c r="AL148" i="27"/>
  <c r="AK148" i="27"/>
  <c r="AJ148" i="27"/>
  <c r="AI148" i="27"/>
  <c r="AH148" i="27"/>
  <c r="AG148" i="27"/>
  <c r="AF148" i="27"/>
  <c r="AE148" i="27"/>
  <c r="AD148" i="27"/>
  <c r="AC148" i="27"/>
  <c r="AB148" i="27"/>
  <c r="AA148" i="27"/>
  <c r="Z148" i="27"/>
  <c r="Y148" i="27"/>
  <c r="X148" i="27"/>
  <c r="W148" i="27"/>
  <c r="V148" i="27"/>
  <c r="U148" i="27"/>
  <c r="T148" i="27"/>
  <c r="S148" i="27"/>
  <c r="R148" i="27"/>
  <c r="Q148" i="27"/>
  <c r="P148" i="27"/>
  <c r="O148" i="27"/>
  <c r="N148" i="27"/>
  <c r="M148" i="27"/>
  <c r="L148" i="27"/>
  <c r="K148" i="27"/>
  <c r="J148" i="27"/>
  <c r="I148" i="27"/>
  <c r="H148" i="27"/>
  <c r="G148" i="27"/>
  <c r="F148" i="27"/>
  <c r="E148" i="27"/>
  <c r="CF147" i="27"/>
  <c r="CE147" i="27"/>
  <c r="CD147" i="27"/>
  <c r="CC147" i="27"/>
  <c r="CB147" i="27"/>
  <c r="CA147" i="27"/>
  <c r="BZ147" i="27"/>
  <c r="BY147" i="27"/>
  <c r="BX147" i="27"/>
  <c r="BW147" i="27"/>
  <c r="BV147" i="27"/>
  <c r="BU147" i="27"/>
  <c r="BT147" i="27"/>
  <c r="BS147" i="27"/>
  <c r="BR147" i="27"/>
  <c r="BQ147" i="27"/>
  <c r="BP147" i="27"/>
  <c r="BO147" i="27"/>
  <c r="BN147" i="27"/>
  <c r="BM147" i="27"/>
  <c r="BL147" i="27"/>
  <c r="BK147" i="27"/>
  <c r="BJ147" i="27"/>
  <c r="BI147" i="27"/>
  <c r="BH147" i="27"/>
  <c r="BG147" i="27"/>
  <c r="BF147" i="27"/>
  <c r="BE147" i="27"/>
  <c r="BD147" i="27"/>
  <c r="BC147" i="27"/>
  <c r="BB147" i="27"/>
  <c r="BA147" i="27"/>
  <c r="AZ147" i="27"/>
  <c r="AY147" i="27"/>
  <c r="AX147" i="27"/>
  <c r="AW147" i="27"/>
  <c r="AV147" i="27"/>
  <c r="AU147" i="27"/>
  <c r="AT147" i="27"/>
  <c r="AS147" i="27"/>
  <c r="AR147" i="27"/>
  <c r="AQ147" i="27"/>
  <c r="AP147" i="27"/>
  <c r="AO147" i="27"/>
  <c r="AN147" i="27"/>
  <c r="AM147" i="27"/>
  <c r="AL147" i="27"/>
  <c r="AK147" i="27"/>
  <c r="AJ147" i="27"/>
  <c r="AI147" i="27"/>
  <c r="AH147" i="27"/>
  <c r="AG147" i="27"/>
  <c r="AF147" i="27"/>
  <c r="AE147" i="27"/>
  <c r="AD147" i="27"/>
  <c r="AC147" i="27"/>
  <c r="AB147" i="27"/>
  <c r="AA147" i="27"/>
  <c r="Z147" i="27"/>
  <c r="Y147" i="27"/>
  <c r="X147" i="27"/>
  <c r="W147" i="27"/>
  <c r="V147" i="27"/>
  <c r="U147" i="27"/>
  <c r="T147" i="27"/>
  <c r="S147" i="27"/>
  <c r="R147" i="27"/>
  <c r="Q147" i="27"/>
  <c r="P147" i="27"/>
  <c r="O147" i="27"/>
  <c r="N147" i="27"/>
  <c r="M147" i="27"/>
  <c r="L147" i="27"/>
  <c r="K147" i="27"/>
  <c r="J147" i="27"/>
  <c r="I147" i="27"/>
  <c r="H147" i="27"/>
  <c r="G147" i="27"/>
  <c r="F147" i="27"/>
  <c r="E147" i="27"/>
  <c r="CF146" i="27"/>
  <c r="CE146" i="27"/>
  <c r="CD146" i="27"/>
  <c r="CC146" i="27"/>
  <c r="CB146" i="27"/>
  <c r="CA146" i="27"/>
  <c r="BZ146" i="27"/>
  <c r="BY146" i="27"/>
  <c r="BX146" i="27"/>
  <c r="BW146" i="27"/>
  <c r="BV146" i="27"/>
  <c r="BU146" i="27"/>
  <c r="BT146" i="27"/>
  <c r="BS146" i="27"/>
  <c r="BR146" i="27"/>
  <c r="BQ146" i="27"/>
  <c r="BP146" i="27"/>
  <c r="BO146" i="27"/>
  <c r="BN146" i="27"/>
  <c r="BM146" i="27"/>
  <c r="BL146" i="27"/>
  <c r="BK146" i="27"/>
  <c r="BJ146" i="27"/>
  <c r="BI146" i="27"/>
  <c r="BH146" i="27"/>
  <c r="BG146" i="27"/>
  <c r="BF146" i="27"/>
  <c r="BE146" i="27"/>
  <c r="BD146" i="27"/>
  <c r="BC146" i="27"/>
  <c r="BB146" i="27"/>
  <c r="BA146" i="27"/>
  <c r="AZ146" i="27"/>
  <c r="AY146" i="27"/>
  <c r="AX146" i="27"/>
  <c r="AW146" i="27"/>
  <c r="AV146" i="27"/>
  <c r="AU146" i="27"/>
  <c r="AT146" i="27"/>
  <c r="AS146" i="27"/>
  <c r="AR146" i="27"/>
  <c r="AQ146" i="27"/>
  <c r="AP146" i="27"/>
  <c r="AO146" i="27"/>
  <c r="AN146" i="27"/>
  <c r="AM146" i="27"/>
  <c r="AL146" i="27"/>
  <c r="AK146" i="27"/>
  <c r="AJ146" i="27"/>
  <c r="AI146" i="27"/>
  <c r="AH146" i="27"/>
  <c r="AG146" i="27"/>
  <c r="AF146" i="27"/>
  <c r="AE146" i="27"/>
  <c r="AD146" i="27"/>
  <c r="AC146" i="27"/>
  <c r="AB146" i="27"/>
  <c r="AA146" i="27"/>
  <c r="Z146" i="27"/>
  <c r="Y146" i="27"/>
  <c r="X146" i="27"/>
  <c r="W146" i="27"/>
  <c r="V146" i="27"/>
  <c r="U146" i="27"/>
  <c r="T146" i="27"/>
  <c r="S146" i="27"/>
  <c r="R146" i="27"/>
  <c r="Q146" i="27"/>
  <c r="P146" i="27"/>
  <c r="O146" i="27"/>
  <c r="N146" i="27"/>
  <c r="M146" i="27"/>
  <c r="L146" i="27"/>
  <c r="K146" i="27"/>
  <c r="J146" i="27"/>
  <c r="I146" i="27"/>
  <c r="H146" i="27"/>
  <c r="G146" i="27"/>
  <c r="F146" i="27"/>
  <c r="E146" i="27"/>
  <c r="D146" i="27"/>
  <c r="CF145" i="27"/>
  <c r="CE145" i="27"/>
  <c r="CD145" i="27"/>
  <c r="CC145" i="27"/>
  <c r="CB145" i="27"/>
  <c r="CA145" i="27"/>
  <c r="BZ145" i="27"/>
  <c r="BY145" i="27"/>
  <c r="BX145" i="27"/>
  <c r="BW145" i="27"/>
  <c r="BV145" i="27"/>
  <c r="BU145" i="27"/>
  <c r="BT145" i="27"/>
  <c r="BS145" i="27"/>
  <c r="BR145" i="27"/>
  <c r="BQ145" i="27"/>
  <c r="BP145" i="27"/>
  <c r="BO145" i="27"/>
  <c r="BN145" i="27"/>
  <c r="BM145" i="27"/>
  <c r="BL145" i="27"/>
  <c r="BK145" i="27"/>
  <c r="BJ145" i="27"/>
  <c r="BI145" i="27"/>
  <c r="BH145" i="27"/>
  <c r="BG145" i="27"/>
  <c r="BF145" i="27"/>
  <c r="BE145" i="27"/>
  <c r="BD145" i="27"/>
  <c r="BC145" i="27"/>
  <c r="BB145" i="27"/>
  <c r="BA145" i="27"/>
  <c r="AZ145" i="27"/>
  <c r="AY145" i="27"/>
  <c r="AX145" i="27"/>
  <c r="AW145" i="27"/>
  <c r="AV145" i="27"/>
  <c r="AU145" i="27"/>
  <c r="AT145" i="27"/>
  <c r="AS145" i="27"/>
  <c r="AR145" i="27"/>
  <c r="AQ145" i="27"/>
  <c r="AP145" i="27"/>
  <c r="AO145" i="27"/>
  <c r="AN145" i="27"/>
  <c r="AM145" i="27"/>
  <c r="AL145" i="27"/>
  <c r="AK145" i="27"/>
  <c r="AJ145" i="27"/>
  <c r="AI145" i="27"/>
  <c r="AH145" i="27"/>
  <c r="AG145" i="27"/>
  <c r="AF145" i="27"/>
  <c r="AE145" i="27"/>
  <c r="AD145" i="27"/>
  <c r="AC145" i="27"/>
  <c r="AB145" i="27"/>
  <c r="AA145" i="27"/>
  <c r="Z145" i="27"/>
  <c r="Y145" i="27"/>
  <c r="X145" i="27"/>
  <c r="W145" i="27"/>
  <c r="V145" i="27"/>
  <c r="U145" i="27"/>
  <c r="T145" i="27"/>
  <c r="S145" i="27"/>
  <c r="R145" i="27"/>
  <c r="Q145" i="27"/>
  <c r="P145" i="27"/>
  <c r="O145" i="27"/>
  <c r="N145" i="27"/>
  <c r="M145" i="27"/>
  <c r="L145" i="27"/>
  <c r="K145" i="27"/>
  <c r="J145" i="27"/>
  <c r="I145" i="27"/>
  <c r="H145" i="27"/>
  <c r="G145" i="27"/>
  <c r="F145" i="27"/>
  <c r="E145" i="27"/>
  <c r="D145" i="27"/>
  <c r="CF144" i="27"/>
  <c r="CE144" i="27"/>
  <c r="CD144" i="27"/>
  <c r="CC144" i="27"/>
  <c r="CB144" i="27"/>
  <c r="CA144" i="27"/>
  <c r="BZ144" i="27"/>
  <c r="BY144" i="27"/>
  <c r="BX144" i="27"/>
  <c r="BW144" i="27"/>
  <c r="BV144" i="27"/>
  <c r="BU144" i="27"/>
  <c r="BT144" i="27"/>
  <c r="BS144" i="27"/>
  <c r="BR144" i="27"/>
  <c r="BQ144" i="27"/>
  <c r="BP144" i="27"/>
  <c r="BO144" i="27"/>
  <c r="BN144" i="27"/>
  <c r="BM144" i="27"/>
  <c r="BL144" i="27"/>
  <c r="BK144" i="27"/>
  <c r="BJ144" i="27"/>
  <c r="BI144" i="27"/>
  <c r="BH144" i="27"/>
  <c r="BG144" i="27"/>
  <c r="BF144" i="27"/>
  <c r="BE144" i="27"/>
  <c r="BD144" i="27"/>
  <c r="BC144" i="27"/>
  <c r="BB144" i="27"/>
  <c r="BA144" i="27"/>
  <c r="AZ144" i="27"/>
  <c r="AY144" i="27"/>
  <c r="AX144" i="27"/>
  <c r="AW144" i="27"/>
  <c r="AV144" i="27"/>
  <c r="AU144" i="27"/>
  <c r="AT144" i="27"/>
  <c r="AS144" i="27"/>
  <c r="AR144" i="27"/>
  <c r="AQ144" i="27"/>
  <c r="AP144" i="27"/>
  <c r="AO144" i="27"/>
  <c r="AN144" i="27"/>
  <c r="AM144" i="27"/>
  <c r="AL144" i="27"/>
  <c r="AK144" i="27"/>
  <c r="AJ144" i="27"/>
  <c r="AI144" i="27"/>
  <c r="AH144" i="27"/>
  <c r="AG144" i="27"/>
  <c r="AF144" i="27"/>
  <c r="AE144" i="27"/>
  <c r="AD144" i="27"/>
  <c r="AC144" i="27"/>
  <c r="AB144" i="27"/>
  <c r="AA144" i="27"/>
  <c r="Z144" i="27"/>
  <c r="Y144" i="27"/>
  <c r="X144" i="27"/>
  <c r="W144" i="27"/>
  <c r="V144" i="27"/>
  <c r="U144" i="27"/>
  <c r="T144" i="27"/>
  <c r="S144" i="27"/>
  <c r="R144" i="27"/>
  <c r="Q144" i="27"/>
  <c r="P144" i="27"/>
  <c r="O144" i="27"/>
  <c r="N144" i="27"/>
  <c r="M144" i="27"/>
  <c r="L144" i="27"/>
  <c r="K144" i="27"/>
  <c r="J144" i="27"/>
  <c r="I144" i="27"/>
  <c r="H144" i="27"/>
  <c r="G144" i="27"/>
  <c r="F144" i="27"/>
  <c r="E144" i="27"/>
  <c r="D144" i="27"/>
  <c r="CF143" i="27"/>
  <c r="CE143" i="27"/>
  <c r="CD143" i="27"/>
  <c r="CC143" i="27"/>
  <c r="CB143" i="27"/>
  <c r="CA143" i="27"/>
  <c r="BZ143" i="27"/>
  <c r="BY143" i="27"/>
  <c r="BX143" i="27"/>
  <c r="BW143" i="27"/>
  <c r="BV143" i="27"/>
  <c r="BU143" i="27"/>
  <c r="BT143" i="27"/>
  <c r="BS143" i="27"/>
  <c r="BR143" i="27"/>
  <c r="BQ143" i="27"/>
  <c r="BP143" i="27"/>
  <c r="BO143" i="27"/>
  <c r="BN143" i="27"/>
  <c r="BM143" i="27"/>
  <c r="BL143" i="27"/>
  <c r="BK143" i="27"/>
  <c r="BJ143" i="27"/>
  <c r="BI143" i="27"/>
  <c r="BH143" i="27"/>
  <c r="BG143" i="27"/>
  <c r="BF143" i="27"/>
  <c r="BE143" i="27"/>
  <c r="BD143" i="27"/>
  <c r="BC143" i="27"/>
  <c r="BB143" i="27"/>
  <c r="BA143" i="27"/>
  <c r="AZ143" i="27"/>
  <c r="AY143" i="27"/>
  <c r="AX143" i="27"/>
  <c r="AW143" i="27"/>
  <c r="AV143" i="27"/>
  <c r="AU143" i="27"/>
  <c r="AT143" i="27"/>
  <c r="AS143" i="27"/>
  <c r="AR143" i="27"/>
  <c r="AQ143" i="27"/>
  <c r="AP143" i="27"/>
  <c r="AO143" i="27"/>
  <c r="AN143" i="27"/>
  <c r="AM143" i="27"/>
  <c r="AL143" i="27"/>
  <c r="AK143" i="27"/>
  <c r="AJ143" i="27"/>
  <c r="AI143" i="27"/>
  <c r="AH143" i="27"/>
  <c r="AG143" i="27"/>
  <c r="AF143" i="27"/>
  <c r="AE143" i="27"/>
  <c r="AD143" i="27"/>
  <c r="AC143" i="27"/>
  <c r="AB143" i="27"/>
  <c r="AA143" i="27"/>
  <c r="Z143" i="27"/>
  <c r="Y143" i="27"/>
  <c r="X143" i="27"/>
  <c r="W143" i="27"/>
  <c r="V143" i="27"/>
  <c r="U143" i="27"/>
  <c r="T143" i="27"/>
  <c r="S143" i="27"/>
  <c r="R143" i="27"/>
  <c r="Q143" i="27"/>
  <c r="P143" i="27"/>
  <c r="O143" i="27"/>
  <c r="N143" i="27"/>
  <c r="M143" i="27"/>
  <c r="L143" i="27"/>
  <c r="K143" i="27"/>
  <c r="J143" i="27"/>
  <c r="I143" i="27"/>
  <c r="H143" i="27"/>
  <c r="G143" i="27"/>
  <c r="F143" i="27"/>
  <c r="E143" i="27"/>
  <c r="D143" i="27"/>
  <c r="CF139" i="27"/>
  <c r="CE139" i="27"/>
  <c r="CD139" i="27"/>
  <c r="CC139" i="27"/>
  <c r="CB139" i="27"/>
  <c r="CA139" i="27"/>
  <c r="BZ139" i="27"/>
  <c r="BY139" i="27"/>
  <c r="BX139" i="27"/>
  <c r="BW139" i="27"/>
  <c r="BV139" i="27"/>
  <c r="BU139" i="27"/>
  <c r="BT139" i="27"/>
  <c r="BS139" i="27"/>
  <c r="BR139" i="27"/>
  <c r="BQ139" i="27"/>
  <c r="BP139" i="27"/>
  <c r="BO139" i="27"/>
  <c r="BN139" i="27"/>
  <c r="BM139" i="27"/>
  <c r="BL139" i="27"/>
  <c r="BK139" i="27"/>
  <c r="BJ139" i="27"/>
  <c r="BI139" i="27"/>
  <c r="BH139" i="27"/>
  <c r="BG139" i="27"/>
  <c r="BF139" i="27"/>
  <c r="BE139" i="27"/>
  <c r="BD139" i="27"/>
  <c r="BC139" i="27"/>
  <c r="BB139" i="27"/>
  <c r="BA139" i="27"/>
  <c r="AZ139" i="27"/>
  <c r="AY139" i="27"/>
  <c r="AX139" i="27"/>
  <c r="AW139" i="27"/>
  <c r="AV139" i="27"/>
  <c r="AU139" i="27"/>
  <c r="AT139" i="27"/>
  <c r="AS139" i="27"/>
  <c r="AR139" i="27"/>
  <c r="AQ139" i="27"/>
  <c r="AP139" i="27"/>
  <c r="AO139" i="27"/>
  <c r="AN139" i="27"/>
  <c r="AM139" i="27"/>
  <c r="AL139" i="27"/>
  <c r="AK139" i="27"/>
  <c r="AJ139" i="27"/>
  <c r="AI139" i="27"/>
  <c r="AH139" i="27"/>
  <c r="AG139" i="27"/>
  <c r="AF139" i="27"/>
  <c r="AE139" i="27"/>
  <c r="AD139" i="27"/>
  <c r="AC139" i="27"/>
  <c r="AB139" i="27"/>
  <c r="AA139" i="27"/>
  <c r="Z139" i="27"/>
  <c r="Y139" i="27"/>
  <c r="X139" i="27"/>
  <c r="W139" i="27"/>
  <c r="V139" i="27"/>
  <c r="U139" i="27"/>
  <c r="T139" i="27"/>
  <c r="S139" i="27"/>
  <c r="R139" i="27"/>
  <c r="Q139" i="27"/>
  <c r="P139" i="27"/>
  <c r="O139" i="27"/>
  <c r="N139" i="27"/>
  <c r="M139" i="27"/>
  <c r="L139" i="27"/>
  <c r="K139" i="27"/>
  <c r="J139" i="27"/>
  <c r="I139" i="27"/>
  <c r="H139" i="27"/>
  <c r="G139" i="27"/>
  <c r="F139" i="27"/>
  <c r="E139" i="27"/>
  <c r="CF138" i="27"/>
  <c r="CE138" i="27"/>
  <c r="CD138" i="27"/>
  <c r="CC138" i="27"/>
  <c r="CB138" i="27"/>
  <c r="CA138" i="27"/>
  <c r="BZ138" i="27"/>
  <c r="BY138" i="27"/>
  <c r="BX138" i="27"/>
  <c r="BW138" i="27"/>
  <c r="BV138" i="27"/>
  <c r="BU138" i="27"/>
  <c r="BT138" i="27"/>
  <c r="BS138" i="27"/>
  <c r="BR138" i="27"/>
  <c r="BQ138" i="27"/>
  <c r="BP138" i="27"/>
  <c r="BO138" i="27"/>
  <c r="BN138" i="27"/>
  <c r="BM138" i="27"/>
  <c r="BL138" i="27"/>
  <c r="BK138" i="27"/>
  <c r="BJ138" i="27"/>
  <c r="BI138" i="27"/>
  <c r="BH138" i="27"/>
  <c r="BG138" i="27"/>
  <c r="BF138" i="27"/>
  <c r="BE138" i="27"/>
  <c r="BD138" i="27"/>
  <c r="BC138" i="27"/>
  <c r="BB138" i="27"/>
  <c r="BA138" i="27"/>
  <c r="AZ138" i="27"/>
  <c r="AY138" i="27"/>
  <c r="AX138" i="27"/>
  <c r="AW138" i="27"/>
  <c r="AV138" i="27"/>
  <c r="AU138" i="27"/>
  <c r="AT138" i="27"/>
  <c r="AS138" i="27"/>
  <c r="AR138" i="27"/>
  <c r="AQ138" i="27"/>
  <c r="AP138" i="27"/>
  <c r="AO138" i="27"/>
  <c r="AN138" i="27"/>
  <c r="AM138" i="27"/>
  <c r="AL138" i="27"/>
  <c r="AK138" i="27"/>
  <c r="AJ138" i="27"/>
  <c r="AI138" i="27"/>
  <c r="AH138" i="27"/>
  <c r="AG138" i="27"/>
  <c r="AF138" i="27"/>
  <c r="AE138" i="27"/>
  <c r="AD138" i="27"/>
  <c r="AC138" i="27"/>
  <c r="AB138" i="27"/>
  <c r="AA138" i="27"/>
  <c r="Z138" i="27"/>
  <c r="Y138" i="27"/>
  <c r="X138" i="27"/>
  <c r="W138" i="27"/>
  <c r="V138" i="27"/>
  <c r="U138" i="27"/>
  <c r="T138" i="27"/>
  <c r="S138" i="27"/>
  <c r="R138" i="27"/>
  <c r="Q138" i="27"/>
  <c r="P138" i="27"/>
  <c r="O138" i="27"/>
  <c r="N138" i="27"/>
  <c r="M138" i="27"/>
  <c r="L138" i="27"/>
  <c r="K138" i="27"/>
  <c r="J138" i="27"/>
  <c r="I138" i="27"/>
  <c r="H138" i="27"/>
  <c r="G138" i="27"/>
  <c r="F138" i="27"/>
  <c r="E138" i="27"/>
  <c r="CF137" i="27"/>
  <c r="CE137" i="27"/>
  <c r="CD137" i="27"/>
  <c r="CC137" i="27"/>
  <c r="CB137" i="27"/>
  <c r="CA137" i="27"/>
  <c r="BZ137" i="27"/>
  <c r="BY137" i="27"/>
  <c r="BX137" i="27"/>
  <c r="BW137" i="27"/>
  <c r="BV137" i="27"/>
  <c r="BU137" i="27"/>
  <c r="BT137" i="27"/>
  <c r="BS137" i="27"/>
  <c r="BR137" i="27"/>
  <c r="BQ137" i="27"/>
  <c r="BP137" i="27"/>
  <c r="BO137" i="27"/>
  <c r="BN137" i="27"/>
  <c r="BM137" i="27"/>
  <c r="BL137" i="27"/>
  <c r="BK137" i="27"/>
  <c r="BJ137" i="27"/>
  <c r="BI137" i="27"/>
  <c r="BH137" i="27"/>
  <c r="BG137" i="27"/>
  <c r="BF137" i="27"/>
  <c r="BE137" i="27"/>
  <c r="BD137" i="27"/>
  <c r="BC137" i="27"/>
  <c r="BB137" i="27"/>
  <c r="BA137" i="27"/>
  <c r="AZ137" i="27"/>
  <c r="AY137" i="27"/>
  <c r="AX137" i="27"/>
  <c r="AW137" i="27"/>
  <c r="AV137" i="27"/>
  <c r="AU137" i="27"/>
  <c r="AT137" i="27"/>
  <c r="AS137" i="27"/>
  <c r="AR137" i="27"/>
  <c r="AQ137" i="27"/>
  <c r="AP137" i="27"/>
  <c r="AO137" i="27"/>
  <c r="AN137" i="27"/>
  <c r="AM137" i="27"/>
  <c r="AL137" i="27"/>
  <c r="AK137" i="27"/>
  <c r="AJ137" i="27"/>
  <c r="AI137" i="27"/>
  <c r="AH137" i="27"/>
  <c r="AG137" i="27"/>
  <c r="AF137" i="27"/>
  <c r="AE137" i="27"/>
  <c r="AD137" i="27"/>
  <c r="AC137" i="27"/>
  <c r="AB137" i="27"/>
  <c r="AA137" i="27"/>
  <c r="Z137" i="27"/>
  <c r="Y137" i="27"/>
  <c r="X137" i="27"/>
  <c r="W137" i="27"/>
  <c r="V137" i="27"/>
  <c r="U137" i="27"/>
  <c r="T137" i="27"/>
  <c r="S137" i="27"/>
  <c r="R137" i="27"/>
  <c r="Q137" i="27"/>
  <c r="P137" i="27"/>
  <c r="O137" i="27"/>
  <c r="N137" i="27"/>
  <c r="M137" i="27"/>
  <c r="L137" i="27"/>
  <c r="K137" i="27"/>
  <c r="J137" i="27"/>
  <c r="I137" i="27"/>
  <c r="H137" i="27"/>
  <c r="G137" i="27"/>
  <c r="F137" i="27"/>
  <c r="E137" i="27"/>
  <c r="CF136" i="27"/>
  <c r="CE136" i="27"/>
  <c r="CD136" i="27"/>
  <c r="CC136" i="27"/>
  <c r="CB136" i="27"/>
  <c r="CA136" i="27"/>
  <c r="BZ136" i="27"/>
  <c r="BY136" i="27"/>
  <c r="BX136" i="27"/>
  <c r="BW136" i="27"/>
  <c r="BV136" i="27"/>
  <c r="BU136" i="27"/>
  <c r="BT136" i="27"/>
  <c r="BS136" i="27"/>
  <c r="BR136" i="27"/>
  <c r="BQ136" i="27"/>
  <c r="BP136" i="27"/>
  <c r="BO136" i="27"/>
  <c r="BN136" i="27"/>
  <c r="BM136" i="27"/>
  <c r="BL136" i="27"/>
  <c r="BK136" i="27"/>
  <c r="BJ136" i="27"/>
  <c r="BI136" i="27"/>
  <c r="BH136" i="27"/>
  <c r="BG136" i="27"/>
  <c r="BF136" i="27"/>
  <c r="BE136" i="27"/>
  <c r="BD136" i="27"/>
  <c r="BC136" i="27"/>
  <c r="BB136" i="27"/>
  <c r="BA136" i="27"/>
  <c r="AZ136" i="27"/>
  <c r="AY136" i="27"/>
  <c r="AX136" i="27"/>
  <c r="AW136" i="27"/>
  <c r="AV136" i="27"/>
  <c r="AU136" i="27"/>
  <c r="AT136" i="27"/>
  <c r="AS136" i="27"/>
  <c r="AR136" i="27"/>
  <c r="AQ136" i="27"/>
  <c r="AP136" i="27"/>
  <c r="AO136" i="27"/>
  <c r="AN136" i="27"/>
  <c r="AM136" i="27"/>
  <c r="AL136" i="27"/>
  <c r="AK136" i="27"/>
  <c r="AJ136" i="27"/>
  <c r="AI136" i="27"/>
  <c r="AH136" i="27"/>
  <c r="AG136" i="27"/>
  <c r="AF136" i="27"/>
  <c r="AE136" i="27"/>
  <c r="AD136" i="27"/>
  <c r="AC136" i="27"/>
  <c r="AB136" i="27"/>
  <c r="AA136" i="27"/>
  <c r="Z136" i="27"/>
  <c r="Y136" i="27"/>
  <c r="X136" i="27"/>
  <c r="W136" i="27"/>
  <c r="V136" i="27"/>
  <c r="U136" i="27"/>
  <c r="T136" i="27"/>
  <c r="S136" i="27"/>
  <c r="R136" i="27"/>
  <c r="Q136" i="27"/>
  <c r="P136" i="27"/>
  <c r="O136" i="27"/>
  <c r="N136" i="27"/>
  <c r="M136" i="27"/>
  <c r="L136" i="27"/>
  <c r="K136" i="27"/>
  <c r="J136" i="27"/>
  <c r="I136" i="27"/>
  <c r="H136" i="27"/>
  <c r="G136" i="27"/>
  <c r="F136" i="27"/>
  <c r="E136" i="27"/>
  <c r="CF135" i="27"/>
  <c r="CE135" i="27"/>
  <c r="CD135" i="27"/>
  <c r="CC135" i="27"/>
  <c r="CB135" i="27"/>
  <c r="CA135" i="27"/>
  <c r="BZ135" i="27"/>
  <c r="BY135" i="27"/>
  <c r="BX135" i="27"/>
  <c r="BW135" i="27"/>
  <c r="BV135" i="27"/>
  <c r="BU135" i="27"/>
  <c r="BT135" i="27"/>
  <c r="BS135" i="27"/>
  <c r="BR135" i="27"/>
  <c r="BQ135" i="27"/>
  <c r="BP135" i="27"/>
  <c r="BO135" i="27"/>
  <c r="BN135" i="27"/>
  <c r="BM135" i="27"/>
  <c r="BL135" i="27"/>
  <c r="BK135" i="27"/>
  <c r="BJ135" i="27"/>
  <c r="BI135" i="27"/>
  <c r="BH135" i="27"/>
  <c r="BG135" i="27"/>
  <c r="BF135" i="27"/>
  <c r="BE135" i="27"/>
  <c r="BD135" i="27"/>
  <c r="BC135" i="27"/>
  <c r="BB135" i="27"/>
  <c r="BA135" i="27"/>
  <c r="AZ135" i="27"/>
  <c r="AY135" i="27"/>
  <c r="AX135" i="27"/>
  <c r="AW135" i="27"/>
  <c r="AV135" i="27"/>
  <c r="AU135" i="27"/>
  <c r="AT135" i="27"/>
  <c r="AS135" i="27"/>
  <c r="AR135" i="27"/>
  <c r="AQ135" i="27"/>
  <c r="AP135" i="27"/>
  <c r="AO135" i="27"/>
  <c r="AN135" i="27"/>
  <c r="AM135" i="27"/>
  <c r="AL135" i="27"/>
  <c r="AK135" i="27"/>
  <c r="AJ135" i="27"/>
  <c r="AI135" i="27"/>
  <c r="AH135" i="27"/>
  <c r="AG135" i="27"/>
  <c r="AF135" i="27"/>
  <c r="AE135" i="27"/>
  <c r="AD135" i="27"/>
  <c r="AC135" i="27"/>
  <c r="AB135" i="27"/>
  <c r="AA135" i="27"/>
  <c r="Z135" i="27"/>
  <c r="Y135" i="27"/>
  <c r="X135" i="27"/>
  <c r="W135" i="27"/>
  <c r="V135" i="27"/>
  <c r="U135" i="27"/>
  <c r="T135" i="27"/>
  <c r="S135" i="27"/>
  <c r="R135" i="27"/>
  <c r="Q135" i="27"/>
  <c r="P135" i="27"/>
  <c r="O135" i="27"/>
  <c r="N135" i="27"/>
  <c r="M135" i="27"/>
  <c r="L135" i="27"/>
  <c r="K135" i="27"/>
  <c r="J135" i="27"/>
  <c r="I135" i="27"/>
  <c r="H135" i="27"/>
  <c r="G135" i="27"/>
  <c r="F135" i="27"/>
  <c r="E135" i="27"/>
  <c r="CF134" i="27"/>
  <c r="CE134" i="27"/>
  <c r="CD134" i="27"/>
  <c r="CC134" i="27"/>
  <c r="CB134" i="27"/>
  <c r="CA134" i="27"/>
  <c r="BZ134" i="27"/>
  <c r="BY134" i="27"/>
  <c r="BX134" i="27"/>
  <c r="BW134" i="27"/>
  <c r="BV134" i="27"/>
  <c r="BU134" i="27"/>
  <c r="BT134" i="27"/>
  <c r="BS134" i="27"/>
  <c r="BR134" i="27"/>
  <c r="BQ134" i="27"/>
  <c r="BP134" i="27"/>
  <c r="BO134" i="27"/>
  <c r="BN134" i="27"/>
  <c r="BM134" i="27"/>
  <c r="BL134" i="27"/>
  <c r="BK134" i="27"/>
  <c r="BJ134" i="27"/>
  <c r="BI134" i="27"/>
  <c r="BH134" i="27"/>
  <c r="BG134" i="27"/>
  <c r="BF134" i="27"/>
  <c r="BE134" i="27"/>
  <c r="BD134" i="27"/>
  <c r="BC134" i="27"/>
  <c r="BB134" i="27"/>
  <c r="BA134" i="27"/>
  <c r="AZ134" i="27"/>
  <c r="AY134" i="27"/>
  <c r="AX134" i="27"/>
  <c r="AW134" i="27"/>
  <c r="AV134" i="27"/>
  <c r="AU134" i="27"/>
  <c r="AT134" i="27"/>
  <c r="AS134" i="27"/>
  <c r="AR134" i="27"/>
  <c r="AQ134" i="27"/>
  <c r="AP134" i="27"/>
  <c r="AO134" i="27"/>
  <c r="AN134" i="27"/>
  <c r="AM134" i="27"/>
  <c r="AL134" i="27"/>
  <c r="AK134" i="27"/>
  <c r="AJ134" i="27"/>
  <c r="AI134" i="27"/>
  <c r="AH134" i="27"/>
  <c r="AG134" i="27"/>
  <c r="AF134" i="27"/>
  <c r="AE134" i="27"/>
  <c r="AD134" i="27"/>
  <c r="AC134" i="27"/>
  <c r="AB134" i="27"/>
  <c r="AA134" i="27"/>
  <c r="Z134" i="27"/>
  <c r="Y134" i="27"/>
  <c r="X134" i="27"/>
  <c r="W134" i="27"/>
  <c r="V134" i="27"/>
  <c r="U134" i="27"/>
  <c r="T134" i="27"/>
  <c r="S134" i="27"/>
  <c r="R134" i="27"/>
  <c r="Q134" i="27"/>
  <c r="P134" i="27"/>
  <c r="O134" i="27"/>
  <c r="N134" i="27"/>
  <c r="M134" i="27"/>
  <c r="L134" i="27"/>
  <c r="K134" i="27"/>
  <c r="J134" i="27"/>
  <c r="I134" i="27"/>
  <c r="H134" i="27"/>
  <c r="G134" i="27"/>
  <c r="F134" i="27"/>
  <c r="E134" i="27"/>
  <c r="CF133" i="27"/>
  <c r="CE133" i="27"/>
  <c r="CD133" i="27"/>
  <c r="CC133" i="27"/>
  <c r="CB133" i="27"/>
  <c r="CA133" i="27"/>
  <c r="BZ133" i="27"/>
  <c r="BY133" i="27"/>
  <c r="BX133" i="27"/>
  <c r="BW133" i="27"/>
  <c r="BV133" i="27"/>
  <c r="BU133" i="27"/>
  <c r="BT133" i="27"/>
  <c r="BS133" i="27"/>
  <c r="BR133" i="27"/>
  <c r="BQ133" i="27"/>
  <c r="BP133" i="27"/>
  <c r="BO133" i="27"/>
  <c r="BN133" i="27"/>
  <c r="BM133" i="27"/>
  <c r="BL133" i="27"/>
  <c r="BK133" i="27"/>
  <c r="BJ133" i="27"/>
  <c r="BI133" i="27"/>
  <c r="BH133" i="27"/>
  <c r="BG133" i="27"/>
  <c r="BF133" i="27"/>
  <c r="BE133" i="27"/>
  <c r="BD133" i="27"/>
  <c r="BC133" i="27"/>
  <c r="BB133" i="27"/>
  <c r="BA133" i="27"/>
  <c r="AZ133" i="27"/>
  <c r="AY133" i="27"/>
  <c r="AX133" i="27"/>
  <c r="AW133" i="27"/>
  <c r="AV133" i="27"/>
  <c r="AU133" i="27"/>
  <c r="AT133" i="27"/>
  <c r="AS133" i="27"/>
  <c r="AR133" i="27"/>
  <c r="AQ133" i="27"/>
  <c r="AP133" i="27"/>
  <c r="AO133" i="27"/>
  <c r="AN133" i="27"/>
  <c r="AM133" i="27"/>
  <c r="AL133" i="27"/>
  <c r="AK133" i="27"/>
  <c r="AJ133" i="27"/>
  <c r="AI133" i="27"/>
  <c r="AH133" i="27"/>
  <c r="AG133" i="27"/>
  <c r="AF133" i="27"/>
  <c r="AE133" i="27"/>
  <c r="AD133" i="27"/>
  <c r="AC133" i="27"/>
  <c r="AB133" i="27"/>
  <c r="AA133" i="27"/>
  <c r="Z133" i="27"/>
  <c r="Y133" i="27"/>
  <c r="X133" i="27"/>
  <c r="W133" i="27"/>
  <c r="V133" i="27"/>
  <c r="U133" i="27"/>
  <c r="T133" i="27"/>
  <c r="S133" i="27"/>
  <c r="R133" i="27"/>
  <c r="Q133" i="27"/>
  <c r="P133" i="27"/>
  <c r="O133" i="27"/>
  <c r="N133" i="27"/>
  <c r="M133" i="27"/>
  <c r="L133" i="27"/>
  <c r="K133" i="27"/>
  <c r="J133" i="27"/>
  <c r="I133" i="27"/>
  <c r="H133" i="27"/>
  <c r="G133" i="27"/>
  <c r="F133" i="27"/>
  <c r="E133" i="27"/>
  <c r="D133" i="27"/>
  <c r="CF132" i="27"/>
  <c r="CE132" i="27"/>
  <c r="CD132" i="27"/>
  <c r="CC132" i="27"/>
  <c r="CB132" i="27"/>
  <c r="CA132" i="27"/>
  <c r="BZ132" i="27"/>
  <c r="BY132" i="27"/>
  <c r="BX132" i="27"/>
  <c r="BW132" i="27"/>
  <c r="BV132" i="27"/>
  <c r="BU132" i="27"/>
  <c r="BT132" i="27"/>
  <c r="BS132" i="27"/>
  <c r="BR132" i="27"/>
  <c r="BQ132" i="27"/>
  <c r="BP132" i="27"/>
  <c r="BO132" i="27"/>
  <c r="BN132" i="27"/>
  <c r="BM132" i="27"/>
  <c r="BL132" i="27"/>
  <c r="BK132" i="27"/>
  <c r="BJ132" i="27"/>
  <c r="BI132" i="27"/>
  <c r="BH132" i="27"/>
  <c r="BG132" i="27"/>
  <c r="BF132" i="27"/>
  <c r="BE132" i="27"/>
  <c r="BD132" i="27"/>
  <c r="BC132" i="27"/>
  <c r="BB132" i="27"/>
  <c r="BA132" i="27"/>
  <c r="AZ132" i="27"/>
  <c r="AY132" i="27"/>
  <c r="AX132" i="27"/>
  <c r="AW132" i="27"/>
  <c r="AV132" i="27"/>
  <c r="AU132" i="27"/>
  <c r="AT132" i="27"/>
  <c r="AS132" i="27"/>
  <c r="AR132" i="27"/>
  <c r="AQ132" i="27"/>
  <c r="AP132" i="27"/>
  <c r="AO132" i="27"/>
  <c r="AN132" i="27"/>
  <c r="AM132" i="27"/>
  <c r="AL132" i="27"/>
  <c r="AK132" i="27"/>
  <c r="AJ132" i="27"/>
  <c r="AI132" i="27"/>
  <c r="AH132" i="27"/>
  <c r="AG132" i="27"/>
  <c r="AF132" i="27"/>
  <c r="AE132" i="27"/>
  <c r="AD132" i="27"/>
  <c r="AC132" i="27"/>
  <c r="AB132" i="27"/>
  <c r="AA132" i="27"/>
  <c r="Z132" i="27"/>
  <c r="Y132" i="27"/>
  <c r="X132" i="27"/>
  <c r="W132" i="27"/>
  <c r="V132" i="27"/>
  <c r="U132" i="27"/>
  <c r="T132" i="27"/>
  <c r="S132" i="27"/>
  <c r="R132" i="27"/>
  <c r="Q132" i="27"/>
  <c r="P132" i="27"/>
  <c r="O132" i="27"/>
  <c r="N132" i="27"/>
  <c r="M132" i="27"/>
  <c r="L132" i="27"/>
  <c r="K132" i="27"/>
  <c r="J132" i="27"/>
  <c r="I132" i="27"/>
  <c r="H132" i="27"/>
  <c r="G132" i="27"/>
  <c r="F132" i="27"/>
  <c r="E132" i="27"/>
  <c r="D132" i="27"/>
  <c r="CF131" i="27"/>
  <c r="CE131" i="27"/>
  <c r="CD131" i="27"/>
  <c r="CC131" i="27"/>
  <c r="CB131" i="27"/>
  <c r="CA131" i="27"/>
  <c r="BZ131" i="27"/>
  <c r="BY131" i="27"/>
  <c r="BX131" i="27"/>
  <c r="BW131" i="27"/>
  <c r="BV131" i="27"/>
  <c r="BU131" i="27"/>
  <c r="BT131" i="27"/>
  <c r="BS131" i="27"/>
  <c r="BR131" i="27"/>
  <c r="BQ131" i="27"/>
  <c r="BP131" i="27"/>
  <c r="BO131" i="27"/>
  <c r="BN131" i="27"/>
  <c r="BM131" i="27"/>
  <c r="BL131" i="27"/>
  <c r="BK131" i="27"/>
  <c r="BJ131" i="27"/>
  <c r="BI131" i="27"/>
  <c r="BH131" i="27"/>
  <c r="BG131" i="27"/>
  <c r="BF131" i="27"/>
  <c r="BE131" i="27"/>
  <c r="BD131" i="27"/>
  <c r="BC131" i="27"/>
  <c r="BB131" i="27"/>
  <c r="BA131" i="27"/>
  <c r="AZ131" i="27"/>
  <c r="AY131" i="27"/>
  <c r="AX131" i="27"/>
  <c r="AW131" i="27"/>
  <c r="AV131" i="27"/>
  <c r="AU131" i="27"/>
  <c r="AT131" i="27"/>
  <c r="AS131" i="27"/>
  <c r="AR131" i="27"/>
  <c r="AQ131" i="27"/>
  <c r="AP131" i="27"/>
  <c r="AO131" i="27"/>
  <c r="AN131" i="27"/>
  <c r="AM131" i="27"/>
  <c r="AL131" i="27"/>
  <c r="AK131" i="27"/>
  <c r="AJ131" i="27"/>
  <c r="AI131" i="27"/>
  <c r="AH131" i="27"/>
  <c r="AG131" i="27"/>
  <c r="AF131" i="27"/>
  <c r="AE131" i="27"/>
  <c r="AD131" i="27"/>
  <c r="AC131" i="27"/>
  <c r="AB131" i="27"/>
  <c r="AA131" i="27"/>
  <c r="Z131" i="27"/>
  <c r="Y131" i="27"/>
  <c r="X131" i="27"/>
  <c r="W131" i="27"/>
  <c r="V131" i="27"/>
  <c r="U131" i="27"/>
  <c r="T131" i="27"/>
  <c r="S131" i="27"/>
  <c r="R131" i="27"/>
  <c r="Q131" i="27"/>
  <c r="P131" i="27"/>
  <c r="O131" i="27"/>
  <c r="N131" i="27"/>
  <c r="M131" i="27"/>
  <c r="L131" i="27"/>
  <c r="K131" i="27"/>
  <c r="J131" i="27"/>
  <c r="I131" i="27"/>
  <c r="H131" i="27"/>
  <c r="G131" i="27"/>
  <c r="F131" i="27"/>
  <c r="E131" i="27"/>
  <c r="D131" i="27"/>
  <c r="CF130" i="27"/>
  <c r="CE130" i="27"/>
  <c r="CD130" i="27"/>
  <c r="CC130" i="27"/>
  <c r="CB130" i="27"/>
  <c r="CA130" i="27"/>
  <c r="BZ130" i="27"/>
  <c r="BY130" i="27"/>
  <c r="BX130" i="27"/>
  <c r="BW130" i="27"/>
  <c r="BV130" i="27"/>
  <c r="BU130" i="27"/>
  <c r="BT130" i="27"/>
  <c r="BS130" i="27"/>
  <c r="BR130" i="27"/>
  <c r="BQ130" i="27"/>
  <c r="BP130" i="27"/>
  <c r="BO130" i="27"/>
  <c r="BN130" i="27"/>
  <c r="BM130" i="27"/>
  <c r="BL130" i="27"/>
  <c r="BK130" i="27"/>
  <c r="BJ130" i="27"/>
  <c r="BI130" i="27"/>
  <c r="BH130" i="27"/>
  <c r="BG130" i="27"/>
  <c r="BF130" i="27"/>
  <c r="BE130" i="27"/>
  <c r="BD130" i="27"/>
  <c r="BC130" i="27"/>
  <c r="BB130" i="27"/>
  <c r="BA130" i="27"/>
  <c r="AZ130" i="27"/>
  <c r="AY130" i="27"/>
  <c r="AX130" i="27"/>
  <c r="AW130" i="27"/>
  <c r="AV130" i="27"/>
  <c r="AU130" i="27"/>
  <c r="AT130" i="27"/>
  <c r="AS130" i="27"/>
  <c r="AR130" i="27"/>
  <c r="AQ130" i="27"/>
  <c r="AP130" i="27"/>
  <c r="AO130" i="27"/>
  <c r="AN130" i="27"/>
  <c r="AM130" i="27"/>
  <c r="AL130" i="27"/>
  <c r="AK130" i="27"/>
  <c r="AJ130" i="27"/>
  <c r="AI130" i="27"/>
  <c r="AH130" i="27"/>
  <c r="AG130" i="27"/>
  <c r="AF130" i="27"/>
  <c r="AE130" i="27"/>
  <c r="AD130" i="27"/>
  <c r="AC130" i="27"/>
  <c r="AB130" i="27"/>
  <c r="AA130" i="27"/>
  <c r="Z130" i="27"/>
  <c r="Y130" i="27"/>
  <c r="X130" i="27"/>
  <c r="W130" i="27"/>
  <c r="V130" i="27"/>
  <c r="U130" i="27"/>
  <c r="T130" i="27"/>
  <c r="S130" i="27"/>
  <c r="R130" i="27"/>
  <c r="Q130" i="27"/>
  <c r="P130" i="27"/>
  <c r="O130" i="27"/>
  <c r="N130" i="27"/>
  <c r="M130" i="27"/>
  <c r="L130" i="27"/>
  <c r="K130" i="27"/>
  <c r="J130" i="27"/>
  <c r="I130" i="27"/>
  <c r="H130" i="27"/>
  <c r="G130" i="27"/>
  <c r="F130" i="27"/>
  <c r="E130" i="27"/>
  <c r="D130" i="27"/>
  <c r="CF126" i="27"/>
  <c r="CE126" i="27"/>
  <c r="CD126" i="27"/>
  <c r="CC126" i="27"/>
  <c r="CB126" i="27"/>
  <c r="CA126" i="27"/>
  <c r="BZ126" i="27"/>
  <c r="BY126" i="27"/>
  <c r="BX126" i="27"/>
  <c r="BW126" i="27"/>
  <c r="BV126" i="27"/>
  <c r="BU126" i="27"/>
  <c r="BT126" i="27"/>
  <c r="BS126" i="27"/>
  <c r="BR126" i="27"/>
  <c r="BQ126" i="27"/>
  <c r="BP126" i="27"/>
  <c r="BO126" i="27"/>
  <c r="BN126" i="27"/>
  <c r="BM126" i="27"/>
  <c r="BL126" i="27"/>
  <c r="BK126" i="27"/>
  <c r="BJ126" i="27"/>
  <c r="BI126" i="27"/>
  <c r="BH126" i="27"/>
  <c r="BG126" i="27"/>
  <c r="BF126" i="27"/>
  <c r="BE126" i="27"/>
  <c r="BD126" i="27"/>
  <c r="BC126" i="27"/>
  <c r="BB126" i="27"/>
  <c r="BA126" i="27"/>
  <c r="AZ126" i="27"/>
  <c r="AY126" i="27"/>
  <c r="AX126" i="27"/>
  <c r="AW126" i="27"/>
  <c r="AV126" i="27"/>
  <c r="AU126" i="27"/>
  <c r="AT126" i="27"/>
  <c r="AS126" i="27"/>
  <c r="AR126" i="27"/>
  <c r="AQ126" i="27"/>
  <c r="AP126" i="27"/>
  <c r="AO126" i="27"/>
  <c r="AN126" i="27"/>
  <c r="AM126" i="27"/>
  <c r="AL126" i="27"/>
  <c r="AK126" i="27"/>
  <c r="AJ126" i="27"/>
  <c r="AI126" i="27"/>
  <c r="AH126" i="27"/>
  <c r="AG126" i="27"/>
  <c r="AF126" i="27"/>
  <c r="AE126" i="27"/>
  <c r="AD126" i="27"/>
  <c r="AC126" i="27"/>
  <c r="AB126" i="27"/>
  <c r="AA126" i="27"/>
  <c r="Z126" i="27"/>
  <c r="Y126" i="27"/>
  <c r="X126" i="27"/>
  <c r="W126" i="27"/>
  <c r="V126" i="27"/>
  <c r="U126" i="27"/>
  <c r="T126" i="27"/>
  <c r="S126" i="27"/>
  <c r="R126" i="27"/>
  <c r="Q126" i="27"/>
  <c r="P126" i="27"/>
  <c r="O126" i="27"/>
  <c r="N126" i="27"/>
  <c r="M126" i="27"/>
  <c r="L126" i="27"/>
  <c r="K126" i="27"/>
  <c r="J126" i="27"/>
  <c r="I126" i="27"/>
  <c r="H126" i="27"/>
  <c r="G126" i="27"/>
  <c r="F126" i="27"/>
  <c r="E126" i="27"/>
  <c r="CF125" i="27"/>
  <c r="CE125" i="27"/>
  <c r="CD125" i="27"/>
  <c r="CC125" i="27"/>
  <c r="CB125" i="27"/>
  <c r="CA125" i="27"/>
  <c r="BZ125" i="27"/>
  <c r="BY125" i="27"/>
  <c r="BX125" i="27"/>
  <c r="BW125" i="27"/>
  <c r="BV125" i="27"/>
  <c r="BU125" i="27"/>
  <c r="BT125" i="27"/>
  <c r="BS125" i="27"/>
  <c r="BR125" i="27"/>
  <c r="BQ125" i="27"/>
  <c r="BP125" i="27"/>
  <c r="BO125" i="27"/>
  <c r="BN125" i="27"/>
  <c r="BM125" i="27"/>
  <c r="BL125" i="27"/>
  <c r="BK125" i="27"/>
  <c r="BJ125" i="27"/>
  <c r="BI125" i="27"/>
  <c r="BH125" i="27"/>
  <c r="BG125" i="27"/>
  <c r="BF125" i="27"/>
  <c r="BE125" i="27"/>
  <c r="BD125" i="27"/>
  <c r="BC125" i="27"/>
  <c r="BB125" i="27"/>
  <c r="BA125" i="27"/>
  <c r="AZ125" i="27"/>
  <c r="AY125" i="27"/>
  <c r="AX125" i="27"/>
  <c r="AW125" i="27"/>
  <c r="AV125" i="27"/>
  <c r="AU125" i="27"/>
  <c r="AT125" i="27"/>
  <c r="AS125" i="27"/>
  <c r="AR125" i="27"/>
  <c r="AQ125" i="27"/>
  <c r="AP125" i="27"/>
  <c r="AO125" i="27"/>
  <c r="AN125" i="27"/>
  <c r="AM125" i="27"/>
  <c r="AL125" i="27"/>
  <c r="AK125" i="27"/>
  <c r="AJ125" i="27"/>
  <c r="AI125" i="27"/>
  <c r="AH125" i="27"/>
  <c r="AG125" i="27"/>
  <c r="AF125" i="27"/>
  <c r="AE125" i="27"/>
  <c r="AD125" i="27"/>
  <c r="AC125" i="27"/>
  <c r="AB125" i="27"/>
  <c r="AA125" i="27"/>
  <c r="Z125" i="27"/>
  <c r="Y125" i="27"/>
  <c r="X125" i="27"/>
  <c r="W125" i="27"/>
  <c r="V125" i="27"/>
  <c r="U125" i="27"/>
  <c r="T125" i="27"/>
  <c r="S125" i="27"/>
  <c r="R125" i="27"/>
  <c r="Q125" i="27"/>
  <c r="P125" i="27"/>
  <c r="O125" i="27"/>
  <c r="N125" i="27"/>
  <c r="M125" i="27"/>
  <c r="L125" i="27"/>
  <c r="K125" i="27"/>
  <c r="J125" i="27"/>
  <c r="I125" i="27"/>
  <c r="H125" i="27"/>
  <c r="G125" i="27"/>
  <c r="F125" i="27"/>
  <c r="E125" i="27"/>
  <c r="CF124" i="27"/>
  <c r="CE124" i="27"/>
  <c r="CD124" i="27"/>
  <c r="CC124" i="27"/>
  <c r="CB124" i="27"/>
  <c r="CA124" i="27"/>
  <c r="BZ124" i="27"/>
  <c r="BY124" i="27"/>
  <c r="BX124" i="27"/>
  <c r="BW124" i="27"/>
  <c r="BV124" i="27"/>
  <c r="BU124" i="27"/>
  <c r="BT124" i="27"/>
  <c r="BS124" i="27"/>
  <c r="BR124" i="27"/>
  <c r="BQ124" i="27"/>
  <c r="BP124" i="27"/>
  <c r="BO124" i="27"/>
  <c r="BN124" i="27"/>
  <c r="BM124" i="27"/>
  <c r="BL124" i="27"/>
  <c r="BK124" i="27"/>
  <c r="BJ124" i="27"/>
  <c r="BI124" i="27"/>
  <c r="BH124" i="27"/>
  <c r="BG124" i="27"/>
  <c r="BF124" i="27"/>
  <c r="BE124" i="27"/>
  <c r="BD124" i="27"/>
  <c r="BC124" i="27"/>
  <c r="BB124" i="27"/>
  <c r="BA124" i="27"/>
  <c r="AZ124" i="27"/>
  <c r="AY124" i="27"/>
  <c r="AX124" i="27"/>
  <c r="AW124" i="27"/>
  <c r="AV124" i="27"/>
  <c r="AU124" i="27"/>
  <c r="AT124" i="27"/>
  <c r="AS124" i="27"/>
  <c r="AR124" i="27"/>
  <c r="AQ124" i="27"/>
  <c r="AP124" i="27"/>
  <c r="AO124" i="27"/>
  <c r="AN124" i="27"/>
  <c r="AM124" i="27"/>
  <c r="AL124" i="27"/>
  <c r="AK124" i="27"/>
  <c r="AJ124" i="27"/>
  <c r="AI124" i="27"/>
  <c r="AH124" i="27"/>
  <c r="AG124" i="27"/>
  <c r="AF124" i="27"/>
  <c r="AE124" i="27"/>
  <c r="AD124" i="27"/>
  <c r="AC124" i="27"/>
  <c r="AB124" i="27"/>
  <c r="AA124" i="27"/>
  <c r="Z124" i="27"/>
  <c r="Y124" i="27"/>
  <c r="X124" i="27"/>
  <c r="W124" i="27"/>
  <c r="V124" i="27"/>
  <c r="U124" i="27"/>
  <c r="T124" i="27"/>
  <c r="S124" i="27"/>
  <c r="R124" i="27"/>
  <c r="Q124" i="27"/>
  <c r="P124" i="27"/>
  <c r="O124" i="27"/>
  <c r="N124" i="27"/>
  <c r="M124" i="27"/>
  <c r="L124" i="27"/>
  <c r="K124" i="27"/>
  <c r="J124" i="27"/>
  <c r="I124" i="27"/>
  <c r="H124" i="27"/>
  <c r="G124" i="27"/>
  <c r="F124" i="27"/>
  <c r="E124" i="27"/>
  <c r="CF123" i="27"/>
  <c r="CE123" i="27"/>
  <c r="CD123" i="27"/>
  <c r="CC123" i="27"/>
  <c r="CB123" i="27"/>
  <c r="CA123" i="27"/>
  <c r="BZ123" i="27"/>
  <c r="BY123" i="27"/>
  <c r="BX123" i="27"/>
  <c r="BW123" i="27"/>
  <c r="BV123" i="27"/>
  <c r="BU123" i="27"/>
  <c r="BT123" i="27"/>
  <c r="BS123" i="27"/>
  <c r="BR123" i="27"/>
  <c r="BQ123" i="27"/>
  <c r="BP123" i="27"/>
  <c r="BO123" i="27"/>
  <c r="BN123" i="27"/>
  <c r="BM123" i="27"/>
  <c r="BL123" i="27"/>
  <c r="BK123" i="27"/>
  <c r="BJ123" i="27"/>
  <c r="BI123" i="27"/>
  <c r="BH123" i="27"/>
  <c r="BG123" i="27"/>
  <c r="BF123" i="27"/>
  <c r="BE123" i="27"/>
  <c r="BD123" i="27"/>
  <c r="BC123" i="27"/>
  <c r="BB123" i="27"/>
  <c r="BA123" i="27"/>
  <c r="AZ123" i="27"/>
  <c r="AY123" i="27"/>
  <c r="AX123" i="27"/>
  <c r="AW123" i="27"/>
  <c r="AV123" i="27"/>
  <c r="AU123" i="27"/>
  <c r="AT123" i="27"/>
  <c r="AS123" i="27"/>
  <c r="AR123" i="27"/>
  <c r="AQ123" i="27"/>
  <c r="AP123" i="27"/>
  <c r="AO123" i="27"/>
  <c r="AN123" i="27"/>
  <c r="AM123" i="27"/>
  <c r="AL123" i="27"/>
  <c r="AK123" i="27"/>
  <c r="AJ123" i="27"/>
  <c r="AI123" i="27"/>
  <c r="AH123" i="27"/>
  <c r="AG123" i="27"/>
  <c r="AF123" i="27"/>
  <c r="AE123" i="27"/>
  <c r="AD123" i="27"/>
  <c r="AC123" i="27"/>
  <c r="AB123" i="27"/>
  <c r="AA123" i="27"/>
  <c r="Z123" i="27"/>
  <c r="Y123" i="27"/>
  <c r="X123" i="27"/>
  <c r="W123" i="27"/>
  <c r="V123" i="27"/>
  <c r="U123" i="27"/>
  <c r="T123" i="27"/>
  <c r="S123" i="27"/>
  <c r="R123" i="27"/>
  <c r="Q123" i="27"/>
  <c r="P123" i="27"/>
  <c r="O123" i="27"/>
  <c r="N123" i="27"/>
  <c r="M123" i="27"/>
  <c r="L123" i="27"/>
  <c r="K123" i="27"/>
  <c r="J123" i="27"/>
  <c r="I123" i="27"/>
  <c r="H123" i="27"/>
  <c r="G123" i="27"/>
  <c r="F123" i="27"/>
  <c r="E123" i="27"/>
  <c r="CF122" i="27"/>
  <c r="CE122" i="27"/>
  <c r="CD122" i="27"/>
  <c r="CC122" i="27"/>
  <c r="CB122" i="27"/>
  <c r="CA122" i="27"/>
  <c r="BZ122" i="27"/>
  <c r="BY122" i="27"/>
  <c r="BX122" i="27"/>
  <c r="BW122" i="27"/>
  <c r="BV122" i="27"/>
  <c r="BU122" i="27"/>
  <c r="BT122" i="27"/>
  <c r="BS122" i="27"/>
  <c r="BR122" i="27"/>
  <c r="BQ122" i="27"/>
  <c r="BP122" i="27"/>
  <c r="BO122" i="27"/>
  <c r="BN122" i="27"/>
  <c r="BM122" i="27"/>
  <c r="BL122" i="27"/>
  <c r="BK122" i="27"/>
  <c r="BJ122" i="27"/>
  <c r="BI122" i="27"/>
  <c r="BH122" i="27"/>
  <c r="BG122" i="27"/>
  <c r="BF122" i="27"/>
  <c r="BE122" i="27"/>
  <c r="BD122" i="27"/>
  <c r="BC122" i="27"/>
  <c r="BB122" i="27"/>
  <c r="BA122" i="27"/>
  <c r="AZ122" i="27"/>
  <c r="AY122" i="27"/>
  <c r="AX122" i="27"/>
  <c r="AW122" i="27"/>
  <c r="AV122" i="27"/>
  <c r="AU122" i="27"/>
  <c r="AT122" i="27"/>
  <c r="AS122" i="27"/>
  <c r="AR122" i="27"/>
  <c r="AQ122" i="27"/>
  <c r="AP122" i="27"/>
  <c r="AO122" i="27"/>
  <c r="AN122" i="27"/>
  <c r="AM122" i="27"/>
  <c r="AL122" i="27"/>
  <c r="AK122" i="27"/>
  <c r="AJ122" i="27"/>
  <c r="AI122" i="27"/>
  <c r="AH122" i="27"/>
  <c r="AG122" i="27"/>
  <c r="AF122" i="27"/>
  <c r="AE122" i="27"/>
  <c r="AD122" i="27"/>
  <c r="AC122" i="27"/>
  <c r="AB122" i="27"/>
  <c r="AA122" i="27"/>
  <c r="Z122" i="27"/>
  <c r="Y122" i="27"/>
  <c r="X122" i="27"/>
  <c r="W122" i="27"/>
  <c r="V122" i="27"/>
  <c r="U122" i="27"/>
  <c r="T122" i="27"/>
  <c r="S122" i="27"/>
  <c r="R122" i="27"/>
  <c r="Q122" i="27"/>
  <c r="P122" i="27"/>
  <c r="O122" i="27"/>
  <c r="N122" i="27"/>
  <c r="M122" i="27"/>
  <c r="L122" i="27"/>
  <c r="K122" i="27"/>
  <c r="J122" i="27"/>
  <c r="I122" i="27"/>
  <c r="H122" i="27"/>
  <c r="G122" i="27"/>
  <c r="F122" i="27"/>
  <c r="E122" i="27"/>
  <c r="CF121" i="27"/>
  <c r="CE121" i="27"/>
  <c r="CD121" i="27"/>
  <c r="CC121" i="27"/>
  <c r="CB121" i="27"/>
  <c r="CA121" i="27"/>
  <c r="BZ121" i="27"/>
  <c r="BY121" i="27"/>
  <c r="BX121" i="27"/>
  <c r="BW121" i="27"/>
  <c r="BV121" i="27"/>
  <c r="BU121" i="27"/>
  <c r="BT121" i="27"/>
  <c r="BS121" i="27"/>
  <c r="BR121" i="27"/>
  <c r="BQ121" i="27"/>
  <c r="BP121" i="27"/>
  <c r="BO121" i="27"/>
  <c r="BN121" i="27"/>
  <c r="BM121" i="27"/>
  <c r="BL121" i="27"/>
  <c r="BK121" i="27"/>
  <c r="BJ121" i="27"/>
  <c r="BI121" i="27"/>
  <c r="BH121" i="27"/>
  <c r="BG121" i="27"/>
  <c r="BF121" i="27"/>
  <c r="BE121" i="27"/>
  <c r="BD121" i="27"/>
  <c r="BC121" i="27"/>
  <c r="BB121" i="27"/>
  <c r="BA121" i="27"/>
  <c r="AZ121" i="27"/>
  <c r="AY121" i="27"/>
  <c r="AX121" i="27"/>
  <c r="AW121" i="27"/>
  <c r="AV121" i="27"/>
  <c r="AU121" i="27"/>
  <c r="AT121" i="27"/>
  <c r="AS121" i="27"/>
  <c r="AR121" i="27"/>
  <c r="AQ121" i="27"/>
  <c r="AP121" i="27"/>
  <c r="AO121" i="27"/>
  <c r="AN121" i="27"/>
  <c r="AM121" i="27"/>
  <c r="AL121" i="27"/>
  <c r="AK121" i="27"/>
  <c r="AJ121" i="27"/>
  <c r="AI121" i="27"/>
  <c r="AH121" i="27"/>
  <c r="AG121" i="27"/>
  <c r="AF121" i="27"/>
  <c r="AE121" i="27"/>
  <c r="AD121" i="27"/>
  <c r="AC121" i="27"/>
  <c r="AB121" i="27"/>
  <c r="AA121" i="27"/>
  <c r="Z121" i="27"/>
  <c r="Y121" i="27"/>
  <c r="X121" i="27"/>
  <c r="W121" i="27"/>
  <c r="V121" i="27"/>
  <c r="U121" i="27"/>
  <c r="T121" i="27"/>
  <c r="S121" i="27"/>
  <c r="R121" i="27"/>
  <c r="Q121" i="27"/>
  <c r="P121" i="27"/>
  <c r="O121" i="27"/>
  <c r="N121" i="27"/>
  <c r="M121" i="27"/>
  <c r="L121" i="27"/>
  <c r="K121" i="27"/>
  <c r="J121" i="27"/>
  <c r="I121" i="27"/>
  <c r="H121" i="27"/>
  <c r="G121" i="27"/>
  <c r="F121" i="27"/>
  <c r="E121" i="27"/>
  <c r="CF120" i="27"/>
  <c r="CE120" i="27"/>
  <c r="CD120" i="27"/>
  <c r="CC120" i="27"/>
  <c r="CB120" i="27"/>
  <c r="CA120" i="27"/>
  <c r="BZ120" i="27"/>
  <c r="BY120" i="27"/>
  <c r="BX120" i="27"/>
  <c r="BW120" i="27"/>
  <c r="BV120" i="27"/>
  <c r="BU120" i="27"/>
  <c r="BT120" i="27"/>
  <c r="BS120" i="27"/>
  <c r="BR120" i="27"/>
  <c r="BQ120" i="27"/>
  <c r="BP120" i="27"/>
  <c r="BO120" i="27"/>
  <c r="BN120" i="27"/>
  <c r="BM120" i="27"/>
  <c r="BL120" i="27"/>
  <c r="BK120" i="27"/>
  <c r="BJ120" i="27"/>
  <c r="BI120" i="27"/>
  <c r="BH120" i="27"/>
  <c r="BG120" i="27"/>
  <c r="BF120" i="27"/>
  <c r="BE120" i="27"/>
  <c r="BD120" i="27"/>
  <c r="BC120" i="27"/>
  <c r="BB120" i="27"/>
  <c r="BA120" i="27"/>
  <c r="AZ120" i="27"/>
  <c r="AY120" i="27"/>
  <c r="AX120" i="27"/>
  <c r="AW120" i="27"/>
  <c r="AV120" i="27"/>
  <c r="AU120" i="27"/>
  <c r="AT120" i="27"/>
  <c r="AS120" i="27"/>
  <c r="AR120" i="27"/>
  <c r="AQ120" i="27"/>
  <c r="AP120" i="27"/>
  <c r="AO120" i="27"/>
  <c r="AN120" i="27"/>
  <c r="AM120" i="27"/>
  <c r="AL120" i="27"/>
  <c r="AK120" i="27"/>
  <c r="AJ120" i="27"/>
  <c r="AI120" i="27"/>
  <c r="AH120" i="27"/>
  <c r="AG120" i="27"/>
  <c r="AF120" i="27"/>
  <c r="AE120" i="27"/>
  <c r="AD120" i="27"/>
  <c r="AC120" i="27"/>
  <c r="AB120" i="27"/>
  <c r="AA120" i="27"/>
  <c r="Z120" i="27"/>
  <c r="Y120" i="27"/>
  <c r="X120" i="27"/>
  <c r="W120" i="27"/>
  <c r="V120" i="27"/>
  <c r="U120" i="27"/>
  <c r="T120" i="27"/>
  <c r="S120" i="27"/>
  <c r="R120" i="27"/>
  <c r="Q120" i="27"/>
  <c r="P120" i="27"/>
  <c r="O120" i="27"/>
  <c r="N120" i="27"/>
  <c r="M120" i="27"/>
  <c r="L120" i="27"/>
  <c r="K120" i="27"/>
  <c r="J120" i="27"/>
  <c r="I120" i="27"/>
  <c r="H120" i="27"/>
  <c r="G120" i="27"/>
  <c r="F120" i="27"/>
  <c r="E120" i="27"/>
  <c r="D120" i="27"/>
  <c r="CF119" i="27"/>
  <c r="CE119" i="27"/>
  <c r="CD119" i="27"/>
  <c r="CC119" i="27"/>
  <c r="CB119" i="27"/>
  <c r="CA119" i="27"/>
  <c r="BZ119" i="27"/>
  <c r="BY119" i="27"/>
  <c r="BX119" i="27"/>
  <c r="BW119" i="27"/>
  <c r="BV119" i="27"/>
  <c r="BU119" i="27"/>
  <c r="BT119" i="27"/>
  <c r="BS119" i="27"/>
  <c r="BR119" i="27"/>
  <c r="BQ119" i="27"/>
  <c r="BP119" i="27"/>
  <c r="BO119" i="27"/>
  <c r="BN119" i="27"/>
  <c r="BM119" i="27"/>
  <c r="BL119" i="27"/>
  <c r="BK119" i="27"/>
  <c r="BJ119" i="27"/>
  <c r="BI119" i="27"/>
  <c r="BH119" i="27"/>
  <c r="BG119" i="27"/>
  <c r="BF119" i="27"/>
  <c r="BE119" i="27"/>
  <c r="BD119" i="27"/>
  <c r="BC119" i="27"/>
  <c r="BB119" i="27"/>
  <c r="BA119" i="27"/>
  <c r="AZ119" i="27"/>
  <c r="AY119" i="27"/>
  <c r="AX119" i="27"/>
  <c r="AW119" i="27"/>
  <c r="AV119" i="27"/>
  <c r="AU119" i="27"/>
  <c r="AT119" i="27"/>
  <c r="AS119" i="27"/>
  <c r="AR119" i="27"/>
  <c r="AQ119" i="27"/>
  <c r="AP119" i="27"/>
  <c r="AO119" i="27"/>
  <c r="AN119" i="27"/>
  <c r="AM119" i="27"/>
  <c r="AL119" i="27"/>
  <c r="AK119" i="27"/>
  <c r="AJ119" i="27"/>
  <c r="AI119" i="27"/>
  <c r="AH119" i="27"/>
  <c r="AG119" i="27"/>
  <c r="AF119" i="27"/>
  <c r="AE119" i="27"/>
  <c r="AD119" i="27"/>
  <c r="AC119" i="27"/>
  <c r="AB119" i="27"/>
  <c r="AA119" i="27"/>
  <c r="Z119" i="27"/>
  <c r="Y119" i="27"/>
  <c r="X119" i="27"/>
  <c r="W119" i="27"/>
  <c r="V119" i="27"/>
  <c r="U119" i="27"/>
  <c r="T119" i="27"/>
  <c r="S119" i="27"/>
  <c r="R119" i="27"/>
  <c r="Q119" i="27"/>
  <c r="P119" i="27"/>
  <c r="O119" i="27"/>
  <c r="N119" i="27"/>
  <c r="M119" i="27"/>
  <c r="L119" i="27"/>
  <c r="K119" i="27"/>
  <c r="J119" i="27"/>
  <c r="I119" i="27"/>
  <c r="H119" i="27"/>
  <c r="G119" i="27"/>
  <c r="F119" i="27"/>
  <c r="E119" i="27"/>
  <c r="D119" i="27"/>
  <c r="CF118" i="27"/>
  <c r="CE118" i="27"/>
  <c r="CD118" i="27"/>
  <c r="CC118" i="27"/>
  <c r="CB118" i="27"/>
  <c r="CA118" i="27"/>
  <c r="BZ118" i="27"/>
  <c r="BY118" i="27"/>
  <c r="BX118" i="27"/>
  <c r="BW118" i="27"/>
  <c r="BV118" i="27"/>
  <c r="BU118" i="27"/>
  <c r="BT118" i="27"/>
  <c r="BS118" i="27"/>
  <c r="BR118" i="27"/>
  <c r="BQ118" i="27"/>
  <c r="BP118" i="27"/>
  <c r="BO118" i="27"/>
  <c r="BN118" i="27"/>
  <c r="BM118" i="27"/>
  <c r="BL118" i="27"/>
  <c r="BK118" i="27"/>
  <c r="BJ118" i="27"/>
  <c r="BI118" i="27"/>
  <c r="BH118" i="27"/>
  <c r="BG118" i="27"/>
  <c r="BF118" i="27"/>
  <c r="BE118" i="27"/>
  <c r="BD118" i="27"/>
  <c r="BC118" i="27"/>
  <c r="BB118" i="27"/>
  <c r="BA118" i="27"/>
  <c r="AZ118" i="27"/>
  <c r="AY118" i="27"/>
  <c r="AX118" i="27"/>
  <c r="AW118" i="27"/>
  <c r="AV118" i="27"/>
  <c r="AU118" i="27"/>
  <c r="AT118" i="27"/>
  <c r="AS118" i="27"/>
  <c r="AR118" i="27"/>
  <c r="AQ118" i="27"/>
  <c r="AP118" i="27"/>
  <c r="AO118" i="27"/>
  <c r="AN118" i="27"/>
  <c r="AM118" i="27"/>
  <c r="AL118" i="27"/>
  <c r="AK118" i="27"/>
  <c r="AJ118" i="27"/>
  <c r="AI118" i="27"/>
  <c r="AH118" i="27"/>
  <c r="AG118" i="27"/>
  <c r="AF118" i="27"/>
  <c r="AE118" i="27"/>
  <c r="AD118" i="27"/>
  <c r="AC118" i="27"/>
  <c r="AB118" i="27"/>
  <c r="AA118" i="27"/>
  <c r="Z118" i="27"/>
  <c r="Y118" i="27"/>
  <c r="X118" i="27"/>
  <c r="W118" i="27"/>
  <c r="V118" i="27"/>
  <c r="U118" i="27"/>
  <c r="T118" i="27"/>
  <c r="S118" i="27"/>
  <c r="R118" i="27"/>
  <c r="Q118" i="27"/>
  <c r="P118" i="27"/>
  <c r="O118" i="27"/>
  <c r="N118" i="27"/>
  <c r="M118" i="27"/>
  <c r="L118" i="27"/>
  <c r="K118" i="27"/>
  <c r="J118" i="27"/>
  <c r="I118" i="27"/>
  <c r="H118" i="27"/>
  <c r="G118" i="27"/>
  <c r="F118" i="27"/>
  <c r="E118" i="27"/>
  <c r="D118" i="27"/>
  <c r="CF117" i="27"/>
  <c r="CE117" i="27"/>
  <c r="CD117" i="27"/>
  <c r="CC117" i="27"/>
  <c r="CB117" i="27"/>
  <c r="CA117" i="27"/>
  <c r="BZ117" i="27"/>
  <c r="BY117" i="27"/>
  <c r="BX117" i="27"/>
  <c r="BW117" i="27"/>
  <c r="BV117" i="27"/>
  <c r="BU117" i="27"/>
  <c r="BT117" i="27"/>
  <c r="BS117" i="27"/>
  <c r="BR117" i="27"/>
  <c r="BQ117" i="27"/>
  <c r="BP117" i="27"/>
  <c r="BO117" i="27"/>
  <c r="BN117" i="27"/>
  <c r="BM117" i="27"/>
  <c r="BL117" i="27"/>
  <c r="BK117" i="27"/>
  <c r="BJ117" i="27"/>
  <c r="BI117" i="27"/>
  <c r="BH117" i="27"/>
  <c r="BG117" i="27"/>
  <c r="BF117" i="27"/>
  <c r="BE117" i="27"/>
  <c r="BD117" i="27"/>
  <c r="BC117" i="27"/>
  <c r="BB117" i="27"/>
  <c r="BA117" i="27"/>
  <c r="AZ117" i="27"/>
  <c r="AY117" i="27"/>
  <c r="AX117" i="27"/>
  <c r="AW117" i="27"/>
  <c r="AV117" i="27"/>
  <c r="AU117" i="27"/>
  <c r="AT117" i="27"/>
  <c r="AS117" i="27"/>
  <c r="AR117" i="27"/>
  <c r="AQ117" i="27"/>
  <c r="AP117" i="27"/>
  <c r="AO117" i="27"/>
  <c r="AN117" i="27"/>
  <c r="AM117" i="27"/>
  <c r="AL117" i="27"/>
  <c r="AK117" i="27"/>
  <c r="AJ117" i="27"/>
  <c r="AI117" i="27"/>
  <c r="AH117" i="27"/>
  <c r="AG117" i="27"/>
  <c r="AF117" i="27"/>
  <c r="AE117" i="27"/>
  <c r="AD117" i="27"/>
  <c r="AC117" i="27"/>
  <c r="AB117" i="27"/>
  <c r="AA117" i="27"/>
  <c r="Z117" i="27"/>
  <c r="Y117" i="27"/>
  <c r="X117" i="27"/>
  <c r="X22" i="27" s="1"/>
  <c r="X193" i="29" s="1"/>
  <c r="W117" i="27"/>
  <c r="V117" i="27"/>
  <c r="U117" i="27"/>
  <c r="T117" i="27"/>
  <c r="S117" i="27"/>
  <c r="R117" i="27"/>
  <c r="Q117" i="27"/>
  <c r="P117" i="27"/>
  <c r="O117" i="27"/>
  <c r="N117" i="27"/>
  <c r="M117" i="27"/>
  <c r="L117" i="27"/>
  <c r="K117" i="27"/>
  <c r="J117" i="27"/>
  <c r="I117" i="27"/>
  <c r="H117" i="27"/>
  <c r="G117" i="27"/>
  <c r="F117" i="27"/>
  <c r="E117" i="27"/>
  <c r="D117" i="27"/>
  <c r="CF109" i="27"/>
  <c r="CE109" i="27"/>
  <c r="CD109" i="27"/>
  <c r="CC109" i="27"/>
  <c r="CC165" i="27" s="1"/>
  <c r="CB109" i="27"/>
  <c r="CA109" i="27"/>
  <c r="BZ109" i="27"/>
  <c r="BY109" i="27"/>
  <c r="BY165" i="27" s="1"/>
  <c r="BX109" i="27"/>
  <c r="BW109" i="27"/>
  <c r="BV109" i="27"/>
  <c r="BU109" i="27"/>
  <c r="BU165" i="27" s="1"/>
  <c r="BT109" i="27"/>
  <c r="BS109" i="27"/>
  <c r="BR109" i="27"/>
  <c r="BQ109" i="27"/>
  <c r="BQ165" i="27" s="1"/>
  <c r="BP109" i="27"/>
  <c r="BO109" i="27"/>
  <c r="BN109" i="27"/>
  <c r="BM109" i="27"/>
  <c r="BM165" i="27" s="1"/>
  <c r="BL109" i="27"/>
  <c r="BK109" i="27"/>
  <c r="BJ109" i="27"/>
  <c r="BI109" i="27"/>
  <c r="BI165" i="27" s="1"/>
  <c r="BH109" i="27"/>
  <c r="BG109" i="27"/>
  <c r="BF109" i="27"/>
  <c r="BE109" i="27"/>
  <c r="BE165" i="27" s="1"/>
  <c r="BD109" i="27"/>
  <c r="BC109" i="27"/>
  <c r="BB109" i="27"/>
  <c r="BA109" i="27"/>
  <c r="BA165" i="27" s="1"/>
  <c r="AZ109" i="27"/>
  <c r="AY109" i="27"/>
  <c r="AX109" i="27"/>
  <c r="AW109" i="27"/>
  <c r="AW165" i="27" s="1"/>
  <c r="AV109" i="27"/>
  <c r="AU109" i="27"/>
  <c r="AT109" i="27"/>
  <c r="AS109" i="27"/>
  <c r="AS165" i="27" s="1"/>
  <c r="AR109" i="27"/>
  <c r="AQ109" i="27"/>
  <c r="AP109" i="27"/>
  <c r="AO109" i="27"/>
  <c r="AO165" i="27" s="1"/>
  <c r="AN109" i="27"/>
  <c r="AM109" i="27"/>
  <c r="AL109" i="27"/>
  <c r="AK109" i="27"/>
  <c r="AK165" i="27" s="1"/>
  <c r="AJ109" i="27"/>
  <c r="AI109" i="27"/>
  <c r="AH109" i="27"/>
  <c r="AG109" i="27"/>
  <c r="AG165" i="27" s="1"/>
  <c r="AF109" i="27"/>
  <c r="AE109" i="27"/>
  <c r="AD109" i="27"/>
  <c r="AC109" i="27"/>
  <c r="AC165" i="27" s="1"/>
  <c r="AB109" i="27"/>
  <c r="AA109" i="27"/>
  <c r="Z109" i="27"/>
  <c r="Y109" i="27"/>
  <c r="Y165" i="27" s="1"/>
  <c r="X109" i="27"/>
  <c r="W109" i="27"/>
  <c r="V109" i="27"/>
  <c r="U109" i="27"/>
  <c r="U165" i="27" s="1"/>
  <c r="T109" i="27"/>
  <c r="S109" i="27"/>
  <c r="R109" i="27"/>
  <c r="Q109" i="27"/>
  <c r="Q165" i="27" s="1"/>
  <c r="P109" i="27"/>
  <c r="O109" i="27"/>
  <c r="N109" i="27"/>
  <c r="M109" i="27"/>
  <c r="M165" i="27" s="1"/>
  <c r="L109" i="27"/>
  <c r="K109" i="27"/>
  <c r="J109" i="27"/>
  <c r="I109" i="27"/>
  <c r="I165" i="27" s="1"/>
  <c r="H109" i="27"/>
  <c r="G109" i="27"/>
  <c r="F109" i="27"/>
  <c r="E109" i="27"/>
  <c r="E165" i="27" s="1"/>
  <c r="CF103" i="27"/>
  <c r="CE103" i="27"/>
  <c r="CD103" i="27"/>
  <c r="CD164" i="27" s="1"/>
  <c r="CC103" i="27"/>
  <c r="CB103" i="27"/>
  <c r="CA103" i="27"/>
  <c r="BZ103" i="27"/>
  <c r="BZ164" i="27" s="1"/>
  <c r="BY103" i="27"/>
  <c r="BX103" i="27"/>
  <c r="BW103" i="27"/>
  <c r="BV103" i="27"/>
  <c r="BV164" i="27" s="1"/>
  <c r="BU103" i="27"/>
  <c r="BT103" i="27"/>
  <c r="BS103" i="27"/>
  <c r="BR103" i="27"/>
  <c r="BR164" i="27" s="1"/>
  <c r="BQ103" i="27"/>
  <c r="BP103" i="27"/>
  <c r="BO103" i="27"/>
  <c r="BN103" i="27"/>
  <c r="BN164" i="27" s="1"/>
  <c r="BM103" i="27"/>
  <c r="BL103" i="27"/>
  <c r="BK103" i="27"/>
  <c r="BJ103" i="27"/>
  <c r="BJ164" i="27" s="1"/>
  <c r="BI103" i="27"/>
  <c r="BH103" i="27"/>
  <c r="BG103" i="27"/>
  <c r="BF103" i="27"/>
  <c r="BF164" i="27" s="1"/>
  <c r="BE103" i="27"/>
  <c r="BD103" i="27"/>
  <c r="BC103" i="27"/>
  <c r="BB103" i="27"/>
  <c r="BB164" i="27" s="1"/>
  <c r="BA103" i="27"/>
  <c r="AZ103" i="27"/>
  <c r="AY103" i="27"/>
  <c r="AX103" i="27"/>
  <c r="AX164" i="27" s="1"/>
  <c r="AW103" i="27"/>
  <c r="AV103" i="27"/>
  <c r="AU103" i="27"/>
  <c r="AT103" i="27"/>
  <c r="AT164" i="27" s="1"/>
  <c r="AS103" i="27"/>
  <c r="AR103" i="27"/>
  <c r="AQ103" i="27"/>
  <c r="AP103" i="27"/>
  <c r="AP164" i="27" s="1"/>
  <c r="AO103" i="27"/>
  <c r="AN103" i="27"/>
  <c r="AM103" i="27"/>
  <c r="AL103" i="27"/>
  <c r="AL164" i="27" s="1"/>
  <c r="AK103" i="27"/>
  <c r="AJ103" i="27"/>
  <c r="AI103" i="27"/>
  <c r="AH103" i="27"/>
  <c r="AH164" i="27" s="1"/>
  <c r="AG103" i="27"/>
  <c r="AF103" i="27"/>
  <c r="AE103" i="27"/>
  <c r="AD103" i="27"/>
  <c r="AD164" i="27" s="1"/>
  <c r="AC103" i="27"/>
  <c r="AB103" i="27"/>
  <c r="AA103" i="27"/>
  <c r="Z103" i="27"/>
  <c r="Z164" i="27" s="1"/>
  <c r="Y103" i="27"/>
  <c r="X103" i="27"/>
  <c r="W103" i="27"/>
  <c r="V103" i="27"/>
  <c r="V164" i="27" s="1"/>
  <c r="U103" i="27"/>
  <c r="T103" i="27"/>
  <c r="S103" i="27"/>
  <c r="R103" i="27"/>
  <c r="R164" i="27" s="1"/>
  <c r="Q103" i="27"/>
  <c r="P103" i="27"/>
  <c r="O103" i="27"/>
  <c r="N103" i="27"/>
  <c r="N164" i="27" s="1"/>
  <c r="M103" i="27"/>
  <c r="L103" i="27"/>
  <c r="K103" i="27"/>
  <c r="J103" i="27"/>
  <c r="J164" i="27" s="1"/>
  <c r="I103" i="27"/>
  <c r="H103" i="27"/>
  <c r="G103" i="27"/>
  <c r="F103" i="27"/>
  <c r="F164" i="27" s="1"/>
  <c r="E103" i="27"/>
  <c r="CF97" i="27"/>
  <c r="CE97" i="27"/>
  <c r="CE163" i="27" s="1"/>
  <c r="CD97" i="27"/>
  <c r="CC97" i="27"/>
  <c r="CB97" i="27"/>
  <c r="CA97" i="27"/>
  <c r="CA163" i="27" s="1"/>
  <c r="BZ97" i="27"/>
  <c r="BY97" i="27"/>
  <c r="BX97" i="27"/>
  <c r="BW97" i="27"/>
  <c r="BW163" i="27" s="1"/>
  <c r="BV97" i="27"/>
  <c r="BU97" i="27"/>
  <c r="BT97" i="27"/>
  <c r="BS97" i="27"/>
  <c r="BS163" i="27" s="1"/>
  <c r="BR97" i="27"/>
  <c r="BQ97" i="27"/>
  <c r="BP97" i="27"/>
  <c r="BO97" i="27"/>
  <c r="BO163" i="27" s="1"/>
  <c r="BN97" i="27"/>
  <c r="BM97" i="27"/>
  <c r="BL97" i="27"/>
  <c r="BK97" i="27"/>
  <c r="BK163" i="27" s="1"/>
  <c r="BJ97" i="27"/>
  <c r="BI97" i="27"/>
  <c r="BH97" i="27"/>
  <c r="BG97" i="27"/>
  <c r="BG163" i="27" s="1"/>
  <c r="BF97" i="27"/>
  <c r="BE97" i="27"/>
  <c r="BD97" i="27"/>
  <c r="BC97" i="27"/>
  <c r="BC163" i="27" s="1"/>
  <c r="BB97" i="27"/>
  <c r="BA97" i="27"/>
  <c r="AZ97" i="27"/>
  <c r="AY97" i="27"/>
  <c r="AY163" i="27" s="1"/>
  <c r="AX97" i="27"/>
  <c r="AW97" i="27"/>
  <c r="AV97" i="27"/>
  <c r="AU97" i="27"/>
  <c r="AU163" i="27" s="1"/>
  <c r="AT97" i="27"/>
  <c r="AS97" i="27"/>
  <c r="AR97" i="27"/>
  <c r="AQ97" i="27"/>
  <c r="AQ163" i="27" s="1"/>
  <c r="AP97" i="27"/>
  <c r="AO97" i="27"/>
  <c r="AN97" i="27"/>
  <c r="AM97" i="27"/>
  <c r="AM163" i="27" s="1"/>
  <c r="AL97" i="27"/>
  <c r="AK97" i="27"/>
  <c r="AJ97" i="27"/>
  <c r="AI97" i="27"/>
  <c r="AI163" i="27" s="1"/>
  <c r="AH97" i="27"/>
  <c r="AG97" i="27"/>
  <c r="AF97" i="27"/>
  <c r="AE97" i="27"/>
  <c r="AE163" i="27" s="1"/>
  <c r="AD97" i="27"/>
  <c r="AC97" i="27"/>
  <c r="AB97" i="27"/>
  <c r="AA97" i="27"/>
  <c r="AA163" i="27" s="1"/>
  <c r="Z97" i="27"/>
  <c r="Y97" i="27"/>
  <c r="X97" i="27"/>
  <c r="W97" i="27"/>
  <c r="W163" i="27" s="1"/>
  <c r="V97" i="27"/>
  <c r="U97" i="27"/>
  <c r="T97" i="27"/>
  <c r="S97" i="27"/>
  <c r="S163" i="27" s="1"/>
  <c r="R97" i="27"/>
  <c r="Q97" i="27"/>
  <c r="P97" i="27"/>
  <c r="O97" i="27"/>
  <c r="O163" i="27" s="1"/>
  <c r="N97" i="27"/>
  <c r="M97" i="27"/>
  <c r="L97" i="27"/>
  <c r="K97" i="27"/>
  <c r="K163" i="27" s="1"/>
  <c r="J97" i="27"/>
  <c r="I97" i="27"/>
  <c r="H97" i="27"/>
  <c r="G97" i="27"/>
  <c r="G163" i="27" s="1"/>
  <c r="F97" i="27"/>
  <c r="E97" i="27"/>
  <c r="CF91" i="27"/>
  <c r="CF162" i="27" s="1"/>
  <c r="CE91" i="27"/>
  <c r="CD91" i="27"/>
  <c r="CC91" i="27"/>
  <c r="CB91" i="27"/>
  <c r="CB162" i="27" s="1"/>
  <c r="CA91" i="27"/>
  <c r="BZ91" i="27"/>
  <c r="BY91" i="27"/>
  <c r="BX91" i="27"/>
  <c r="BX162" i="27" s="1"/>
  <c r="BW91" i="27"/>
  <c r="BV91" i="27"/>
  <c r="BU91" i="27"/>
  <c r="BT91" i="27"/>
  <c r="BT162" i="27" s="1"/>
  <c r="BS91" i="27"/>
  <c r="BR91" i="27"/>
  <c r="BQ91" i="27"/>
  <c r="BP91" i="27"/>
  <c r="BP162" i="27" s="1"/>
  <c r="BO91" i="27"/>
  <c r="BN91" i="27"/>
  <c r="BM91" i="27"/>
  <c r="BL91" i="27"/>
  <c r="BL162" i="27" s="1"/>
  <c r="BK91" i="27"/>
  <c r="BJ91" i="27"/>
  <c r="BI91" i="27"/>
  <c r="BH91" i="27"/>
  <c r="BH162" i="27" s="1"/>
  <c r="BG91" i="27"/>
  <c r="BF91" i="27"/>
  <c r="BE91" i="27"/>
  <c r="BD91" i="27"/>
  <c r="BD162" i="27" s="1"/>
  <c r="BC91" i="27"/>
  <c r="BB91" i="27"/>
  <c r="BA91" i="27"/>
  <c r="AZ91" i="27"/>
  <c r="AZ162" i="27" s="1"/>
  <c r="AY91" i="27"/>
  <c r="AX91" i="27"/>
  <c r="AW91" i="27"/>
  <c r="AV91" i="27"/>
  <c r="AV162" i="27" s="1"/>
  <c r="AU91" i="27"/>
  <c r="AT91" i="27"/>
  <c r="AS91" i="27"/>
  <c r="AR91" i="27"/>
  <c r="AR162" i="27" s="1"/>
  <c r="AQ91" i="27"/>
  <c r="AP91" i="27"/>
  <c r="AO91" i="27"/>
  <c r="AN91" i="27"/>
  <c r="AN162" i="27" s="1"/>
  <c r="AM91" i="27"/>
  <c r="AL91" i="27"/>
  <c r="AK91" i="27"/>
  <c r="AJ91" i="27"/>
  <c r="AJ162" i="27" s="1"/>
  <c r="AI91" i="27"/>
  <c r="AH91" i="27"/>
  <c r="AG91" i="27"/>
  <c r="AF91" i="27"/>
  <c r="AF162" i="27" s="1"/>
  <c r="AE91" i="27"/>
  <c r="AD91" i="27"/>
  <c r="AC91" i="27"/>
  <c r="AB91" i="27"/>
  <c r="AB162" i="27" s="1"/>
  <c r="AA91" i="27"/>
  <c r="Z91" i="27"/>
  <c r="Y91" i="27"/>
  <c r="X91" i="27"/>
  <c r="X162" i="27" s="1"/>
  <c r="W91" i="27"/>
  <c r="V91" i="27"/>
  <c r="U91" i="27"/>
  <c r="T91" i="27"/>
  <c r="T162" i="27" s="1"/>
  <c r="S91" i="27"/>
  <c r="R91" i="27"/>
  <c r="Q91" i="27"/>
  <c r="P91" i="27"/>
  <c r="P162" i="27" s="1"/>
  <c r="O91" i="27"/>
  <c r="N91" i="27"/>
  <c r="M91" i="27"/>
  <c r="L91" i="27"/>
  <c r="L162" i="27" s="1"/>
  <c r="K91" i="27"/>
  <c r="J91" i="27"/>
  <c r="I91" i="27"/>
  <c r="H91" i="27"/>
  <c r="H162" i="27" s="1"/>
  <c r="G91" i="27"/>
  <c r="F91" i="27"/>
  <c r="E91" i="27"/>
  <c r="CF85" i="27"/>
  <c r="CE85" i="27"/>
  <c r="CD85" i="27"/>
  <c r="CC85" i="27"/>
  <c r="CC161" i="27" s="1"/>
  <c r="CB85" i="27"/>
  <c r="CA85" i="27"/>
  <c r="BZ85" i="27"/>
  <c r="BY85" i="27"/>
  <c r="BY161" i="27" s="1"/>
  <c r="BX85" i="27"/>
  <c r="BW85" i="27"/>
  <c r="BV85" i="27"/>
  <c r="BU85" i="27"/>
  <c r="BU161" i="27" s="1"/>
  <c r="BT85" i="27"/>
  <c r="BS85" i="27"/>
  <c r="BR85" i="27"/>
  <c r="BQ85" i="27"/>
  <c r="BQ161" i="27" s="1"/>
  <c r="BP85" i="27"/>
  <c r="BO85" i="27"/>
  <c r="BN85" i="27"/>
  <c r="BM85" i="27"/>
  <c r="BM161" i="27" s="1"/>
  <c r="BL85" i="27"/>
  <c r="BK85" i="27"/>
  <c r="BJ85" i="27"/>
  <c r="BI85" i="27"/>
  <c r="BI161" i="27" s="1"/>
  <c r="BH85" i="27"/>
  <c r="BG85" i="27"/>
  <c r="BF85" i="27"/>
  <c r="BE85" i="27"/>
  <c r="BE161" i="27" s="1"/>
  <c r="BD85" i="27"/>
  <c r="BC85" i="27"/>
  <c r="BB85" i="27"/>
  <c r="BA85" i="27"/>
  <c r="BA161" i="27" s="1"/>
  <c r="AZ85" i="27"/>
  <c r="AY85" i="27"/>
  <c r="AX85" i="27"/>
  <c r="AW85" i="27"/>
  <c r="AW161" i="27" s="1"/>
  <c r="AV85" i="27"/>
  <c r="AU85" i="27"/>
  <c r="AT85" i="27"/>
  <c r="AS85" i="27"/>
  <c r="AS161" i="27" s="1"/>
  <c r="AR85" i="27"/>
  <c r="AQ85" i="27"/>
  <c r="AP85" i="27"/>
  <c r="AO85" i="27"/>
  <c r="AO161" i="27" s="1"/>
  <c r="AN85" i="27"/>
  <c r="AM85" i="27"/>
  <c r="AL85" i="27"/>
  <c r="AK85" i="27"/>
  <c r="AK161" i="27" s="1"/>
  <c r="AJ85" i="27"/>
  <c r="AI85" i="27"/>
  <c r="AH85" i="27"/>
  <c r="AG85" i="27"/>
  <c r="AG161" i="27" s="1"/>
  <c r="AF85" i="27"/>
  <c r="AE85" i="27"/>
  <c r="AD85" i="27"/>
  <c r="AC85" i="27"/>
  <c r="AC161" i="27" s="1"/>
  <c r="AB85" i="27"/>
  <c r="AA85" i="27"/>
  <c r="Z85" i="27"/>
  <c r="Y85" i="27"/>
  <c r="Y161" i="27" s="1"/>
  <c r="X85" i="27"/>
  <c r="W85" i="27"/>
  <c r="V85" i="27"/>
  <c r="U85" i="27"/>
  <c r="U161" i="27" s="1"/>
  <c r="T85" i="27"/>
  <c r="S85" i="27"/>
  <c r="R85" i="27"/>
  <c r="Q85" i="27"/>
  <c r="Q161" i="27" s="1"/>
  <c r="P85" i="27"/>
  <c r="O85" i="27"/>
  <c r="N85" i="27"/>
  <c r="M85" i="27"/>
  <c r="M161" i="27" s="1"/>
  <c r="L85" i="27"/>
  <c r="K85" i="27"/>
  <c r="J85" i="27"/>
  <c r="I85" i="27"/>
  <c r="I161" i="27" s="1"/>
  <c r="H85" i="27"/>
  <c r="G85" i="27"/>
  <c r="F85" i="27"/>
  <c r="E85" i="27"/>
  <c r="E161" i="27" s="1"/>
  <c r="CF79" i="27"/>
  <c r="CE79" i="27"/>
  <c r="CD79" i="27"/>
  <c r="CD160" i="27" s="1"/>
  <c r="CC79" i="27"/>
  <c r="CB79" i="27"/>
  <c r="CA79" i="27"/>
  <c r="BZ79" i="27"/>
  <c r="BZ160" i="27" s="1"/>
  <c r="BY79" i="27"/>
  <c r="BX79" i="27"/>
  <c r="BW79" i="27"/>
  <c r="BV79" i="27"/>
  <c r="BV160" i="27" s="1"/>
  <c r="BU79" i="27"/>
  <c r="BT79" i="27"/>
  <c r="BS79" i="27"/>
  <c r="BR79" i="27"/>
  <c r="BR160" i="27" s="1"/>
  <c r="BQ79" i="27"/>
  <c r="BP79" i="27"/>
  <c r="BO79" i="27"/>
  <c r="BN79" i="27"/>
  <c r="BN160" i="27" s="1"/>
  <c r="BM79" i="27"/>
  <c r="BL79" i="27"/>
  <c r="BK79" i="27"/>
  <c r="BJ79" i="27"/>
  <c r="BJ160" i="27" s="1"/>
  <c r="BI79" i="27"/>
  <c r="BH79" i="27"/>
  <c r="BG79" i="27"/>
  <c r="BF79" i="27"/>
  <c r="BF160" i="27" s="1"/>
  <c r="BE79" i="27"/>
  <c r="BD79" i="27"/>
  <c r="BC79" i="27"/>
  <c r="BB79" i="27"/>
  <c r="BB160" i="27" s="1"/>
  <c r="BA79" i="27"/>
  <c r="AZ79" i="27"/>
  <c r="AY79" i="27"/>
  <c r="AX79" i="27"/>
  <c r="AX160" i="27" s="1"/>
  <c r="AW79" i="27"/>
  <c r="AV79" i="27"/>
  <c r="AU79" i="27"/>
  <c r="AT79" i="27"/>
  <c r="AT160" i="27" s="1"/>
  <c r="AS79" i="27"/>
  <c r="AR79" i="27"/>
  <c r="AQ79" i="27"/>
  <c r="AP79" i="27"/>
  <c r="AP160" i="27" s="1"/>
  <c r="AO79" i="27"/>
  <c r="AN79" i="27"/>
  <c r="AM79" i="27"/>
  <c r="AL79" i="27"/>
  <c r="AL160" i="27" s="1"/>
  <c r="AK79" i="27"/>
  <c r="AJ79" i="27"/>
  <c r="AI79" i="27"/>
  <c r="AH79" i="27"/>
  <c r="AH160" i="27" s="1"/>
  <c r="AG79" i="27"/>
  <c r="AF79" i="27"/>
  <c r="AE79" i="27"/>
  <c r="AD79" i="27"/>
  <c r="AD160" i="27" s="1"/>
  <c r="AC79" i="27"/>
  <c r="AB79" i="27"/>
  <c r="AA79" i="27"/>
  <c r="Z79" i="27"/>
  <c r="Z160" i="27" s="1"/>
  <c r="Y79" i="27"/>
  <c r="X79" i="27"/>
  <c r="W79" i="27"/>
  <c r="V79" i="27"/>
  <c r="V160" i="27" s="1"/>
  <c r="U79" i="27"/>
  <c r="T79" i="27"/>
  <c r="S79" i="27"/>
  <c r="R79" i="27"/>
  <c r="R160" i="27" s="1"/>
  <c r="Q79" i="27"/>
  <c r="P79" i="27"/>
  <c r="O79" i="27"/>
  <c r="N79" i="27"/>
  <c r="N160" i="27" s="1"/>
  <c r="M79" i="27"/>
  <c r="L79" i="27"/>
  <c r="K79" i="27"/>
  <c r="J79" i="27"/>
  <c r="J160" i="27" s="1"/>
  <c r="I79" i="27"/>
  <c r="H79" i="27"/>
  <c r="G79" i="27"/>
  <c r="F79" i="27"/>
  <c r="F160" i="27" s="1"/>
  <c r="E79" i="27"/>
  <c r="CF73" i="27"/>
  <c r="CE73" i="27"/>
  <c r="CE159" i="27" s="1"/>
  <c r="CD73" i="27"/>
  <c r="CC73" i="27"/>
  <c r="CB73" i="27"/>
  <c r="CA73" i="27"/>
  <c r="CA159" i="27" s="1"/>
  <c r="BZ73" i="27"/>
  <c r="BY73" i="27"/>
  <c r="BX73" i="27"/>
  <c r="BW73" i="27"/>
  <c r="BW159" i="27" s="1"/>
  <c r="BV73" i="27"/>
  <c r="BU73" i="27"/>
  <c r="BT73" i="27"/>
  <c r="BS73" i="27"/>
  <c r="BS159" i="27" s="1"/>
  <c r="BR73" i="27"/>
  <c r="BQ73" i="27"/>
  <c r="BP73" i="27"/>
  <c r="BO73" i="27"/>
  <c r="BO159" i="27" s="1"/>
  <c r="BN73" i="27"/>
  <c r="BM73" i="27"/>
  <c r="BL73" i="27"/>
  <c r="BK73" i="27"/>
  <c r="BK159" i="27" s="1"/>
  <c r="BJ73" i="27"/>
  <c r="BI73" i="27"/>
  <c r="BH73" i="27"/>
  <c r="BG73" i="27"/>
  <c r="BG159" i="27" s="1"/>
  <c r="BF73" i="27"/>
  <c r="BE73" i="27"/>
  <c r="BD73" i="27"/>
  <c r="BC73" i="27"/>
  <c r="BC159" i="27" s="1"/>
  <c r="BB73" i="27"/>
  <c r="BA73" i="27"/>
  <c r="AZ73" i="27"/>
  <c r="AY73" i="27"/>
  <c r="AY159" i="27" s="1"/>
  <c r="AX73" i="27"/>
  <c r="AW73" i="27"/>
  <c r="AV73" i="27"/>
  <c r="AU73" i="27"/>
  <c r="AU159" i="27" s="1"/>
  <c r="AT73" i="27"/>
  <c r="AS73" i="27"/>
  <c r="AR73" i="27"/>
  <c r="AQ73" i="27"/>
  <c r="AQ159" i="27" s="1"/>
  <c r="AP73" i="27"/>
  <c r="AO73" i="27"/>
  <c r="AN73" i="27"/>
  <c r="AM73" i="27"/>
  <c r="AM159" i="27" s="1"/>
  <c r="AL73" i="27"/>
  <c r="AK73" i="27"/>
  <c r="AJ73" i="27"/>
  <c r="AI73" i="27"/>
  <c r="AI159" i="27" s="1"/>
  <c r="AH73" i="27"/>
  <c r="AG73" i="27"/>
  <c r="AF73" i="27"/>
  <c r="AE73" i="27"/>
  <c r="AE159" i="27" s="1"/>
  <c r="AD73" i="27"/>
  <c r="AC73" i="27"/>
  <c r="AB73" i="27"/>
  <c r="AA73" i="27"/>
  <c r="AA159" i="27" s="1"/>
  <c r="Z73" i="27"/>
  <c r="Y73" i="27"/>
  <c r="X73" i="27"/>
  <c r="W73" i="27"/>
  <c r="W159" i="27" s="1"/>
  <c r="V73" i="27"/>
  <c r="U73" i="27"/>
  <c r="T73" i="27"/>
  <c r="S73" i="27"/>
  <c r="S159" i="27" s="1"/>
  <c r="R73" i="27"/>
  <c r="Q73" i="27"/>
  <c r="P73" i="27"/>
  <c r="O73" i="27"/>
  <c r="O159" i="27" s="1"/>
  <c r="N73" i="27"/>
  <c r="M73" i="27"/>
  <c r="L73" i="27"/>
  <c r="K73" i="27"/>
  <c r="K159" i="27" s="1"/>
  <c r="J73" i="27"/>
  <c r="I73" i="27"/>
  <c r="H73" i="27"/>
  <c r="G73" i="27"/>
  <c r="G159" i="27" s="1"/>
  <c r="F73" i="27"/>
  <c r="E73" i="27"/>
  <c r="CF67" i="27"/>
  <c r="CF158" i="27" s="1"/>
  <c r="CE67" i="27"/>
  <c r="CD67" i="27"/>
  <c r="CC67" i="27"/>
  <c r="CB67" i="27"/>
  <c r="CB158" i="27" s="1"/>
  <c r="CA67" i="27"/>
  <c r="BZ67" i="27"/>
  <c r="BY67" i="27"/>
  <c r="BX67" i="27"/>
  <c r="BX158" i="27" s="1"/>
  <c r="BW67" i="27"/>
  <c r="BV67" i="27"/>
  <c r="BU67" i="27"/>
  <c r="BT67" i="27"/>
  <c r="BT158" i="27" s="1"/>
  <c r="BS67" i="27"/>
  <c r="BR67" i="27"/>
  <c r="BQ67" i="27"/>
  <c r="BP67" i="27"/>
  <c r="BP158" i="27" s="1"/>
  <c r="BO67" i="27"/>
  <c r="BN67" i="27"/>
  <c r="BM67" i="27"/>
  <c r="BL67" i="27"/>
  <c r="BL158" i="27" s="1"/>
  <c r="BK67" i="27"/>
  <c r="BJ67" i="27"/>
  <c r="BI67" i="27"/>
  <c r="BH67" i="27"/>
  <c r="BH158" i="27" s="1"/>
  <c r="BG67" i="27"/>
  <c r="BF67" i="27"/>
  <c r="BE67" i="27"/>
  <c r="BD67" i="27"/>
  <c r="BD158" i="27" s="1"/>
  <c r="BC67" i="27"/>
  <c r="BB67" i="27"/>
  <c r="BA67" i="27"/>
  <c r="AZ67" i="27"/>
  <c r="AZ158" i="27" s="1"/>
  <c r="AY67" i="27"/>
  <c r="AX67" i="27"/>
  <c r="AW67" i="27"/>
  <c r="AV67" i="27"/>
  <c r="AV158" i="27" s="1"/>
  <c r="AU67" i="27"/>
  <c r="AT67" i="27"/>
  <c r="AS67" i="27"/>
  <c r="AR67" i="27"/>
  <c r="AR158" i="27" s="1"/>
  <c r="AQ67" i="27"/>
  <c r="AP67" i="27"/>
  <c r="AO67" i="27"/>
  <c r="AN67" i="27"/>
  <c r="AN158" i="27" s="1"/>
  <c r="AM67" i="27"/>
  <c r="AL67" i="27"/>
  <c r="AK67" i="27"/>
  <c r="AJ67" i="27"/>
  <c r="AJ158" i="27" s="1"/>
  <c r="AI67" i="27"/>
  <c r="AH67" i="27"/>
  <c r="AG67" i="27"/>
  <c r="AF67" i="27"/>
  <c r="AF158" i="27" s="1"/>
  <c r="AE67" i="27"/>
  <c r="AD67" i="27"/>
  <c r="AC67" i="27"/>
  <c r="AB67" i="27"/>
  <c r="AB158" i="27" s="1"/>
  <c r="AA67" i="27"/>
  <c r="Z67" i="27"/>
  <c r="Y67" i="27"/>
  <c r="X67" i="27"/>
  <c r="X158" i="27" s="1"/>
  <c r="W67" i="27"/>
  <c r="V67" i="27"/>
  <c r="U67" i="27"/>
  <c r="T67" i="27"/>
  <c r="T158" i="27" s="1"/>
  <c r="S67" i="27"/>
  <c r="R67" i="27"/>
  <c r="Q67" i="27"/>
  <c r="P67" i="27"/>
  <c r="P158" i="27" s="1"/>
  <c r="O67" i="27"/>
  <c r="N67" i="27"/>
  <c r="M67" i="27"/>
  <c r="L67" i="27"/>
  <c r="L158" i="27" s="1"/>
  <c r="K67" i="27"/>
  <c r="J67" i="27"/>
  <c r="I67" i="27"/>
  <c r="H67" i="27"/>
  <c r="H158" i="27" s="1"/>
  <c r="G67" i="27"/>
  <c r="F67" i="27"/>
  <c r="E67" i="27"/>
  <c r="CF61" i="27"/>
  <c r="CE61" i="27"/>
  <c r="CD61" i="27"/>
  <c r="CC61" i="27"/>
  <c r="CC157" i="27" s="1"/>
  <c r="CB61" i="27"/>
  <c r="CA61" i="27"/>
  <c r="BZ61" i="27"/>
  <c r="BY61" i="27"/>
  <c r="BY157" i="27" s="1"/>
  <c r="BX61" i="27"/>
  <c r="BW61" i="27"/>
  <c r="BV61" i="27"/>
  <c r="BU61" i="27"/>
  <c r="BU157" i="27" s="1"/>
  <c r="BT61" i="27"/>
  <c r="BS61" i="27"/>
  <c r="BR61" i="27"/>
  <c r="BQ61" i="27"/>
  <c r="BQ157" i="27" s="1"/>
  <c r="BP61" i="27"/>
  <c r="BO61" i="27"/>
  <c r="BN61" i="27"/>
  <c r="BM61" i="27"/>
  <c r="BM157" i="27" s="1"/>
  <c r="BL61" i="27"/>
  <c r="BK61" i="27"/>
  <c r="BJ61" i="27"/>
  <c r="BI61" i="27"/>
  <c r="BI157" i="27" s="1"/>
  <c r="BH61" i="27"/>
  <c r="BG61" i="27"/>
  <c r="BF61" i="27"/>
  <c r="BE61" i="27"/>
  <c r="BE157" i="27" s="1"/>
  <c r="BD61" i="27"/>
  <c r="BC61" i="27"/>
  <c r="BB61" i="27"/>
  <c r="BA61" i="27"/>
  <c r="BA157" i="27" s="1"/>
  <c r="AZ61" i="27"/>
  <c r="AY61" i="27"/>
  <c r="AX61" i="27"/>
  <c r="AW61" i="27"/>
  <c r="AW157" i="27" s="1"/>
  <c r="AV61" i="27"/>
  <c r="AU61" i="27"/>
  <c r="AT61" i="27"/>
  <c r="AS61" i="27"/>
  <c r="AS157" i="27" s="1"/>
  <c r="AR61" i="27"/>
  <c r="AQ61" i="27"/>
  <c r="AP61" i="27"/>
  <c r="AO61" i="27"/>
  <c r="AO157" i="27" s="1"/>
  <c r="AN61" i="27"/>
  <c r="AM61" i="27"/>
  <c r="AL61" i="27"/>
  <c r="AK61" i="27"/>
  <c r="AK157" i="27" s="1"/>
  <c r="AJ61" i="27"/>
  <c r="AI61" i="27"/>
  <c r="AH61" i="27"/>
  <c r="AG61" i="27"/>
  <c r="AG157" i="27" s="1"/>
  <c r="AF61" i="27"/>
  <c r="AE61" i="27"/>
  <c r="AD61" i="27"/>
  <c r="AC61" i="27"/>
  <c r="AC157" i="27" s="1"/>
  <c r="AB61" i="27"/>
  <c r="AA61" i="27"/>
  <c r="Z61" i="27"/>
  <c r="Y61" i="27"/>
  <c r="Y157" i="27" s="1"/>
  <c r="X61" i="27"/>
  <c r="W61" i="27"/>
  <c r="V61" i="27"/>
  <c r="U61" i="27"/>
  <c r="U157" i="27" s="1"/>
  <c r="T61" i="27"/>
  <c r="S61" i="27"/>
  <c r="R61" i="27"/>
  <c r="Q61" i="27"/>
  <c r="Q157" i="27" s="1"/>
  <c r="P61" i="27"/>
  <c r="O61" i="27"/>
  <c r="N61" i="27"/>
  <c r="M61" i="27"/>
  <c r="M157" i="27" s="1"/>
  <c r="L61" i="27"/>
  <c r="K61" i="27"/>
  <c r="J61" i="27"/>
  <c r="I61" i="27"/>
  <c r="I157" i="27" s="1"/>
  <c r="H61" i="27"/>
  <c r="G61" i="27"/>
  <c r="F61" i="27"/>
  <c r="E61" i="27"/>
  <c r="E157" i="27" s="1"/>
  <c r="CF55" i="27"/>
  <c r="CE55" i="27"/>
  <c r="CD55" i="27"/>
  <c r="CD156" i="27" s="1"/>
  <c r="CC55" i="27"/>
  <c r="CC156" i="27" s="1"/>
  <c r="CB55" i="27"/>
  <c r="CA55" i="27"/>
  <c r="BZ55" i="27"/>
  <c r="BZ156" i="27" s="1"/>
  <c r="BY55" i="27"/>
  <c r="BY156" i="27" s="1"/>
  <c r="BX55" i="27"/>
  <c r="BW55" i="27"/>
  <c r="BV55" i="27"/>
  <c r="BV156" i="27" s="1"/>
  <c r="BU55" i="27"/>
  <c r="BU156" i="27" s="1"/>
  <c r="BT55" i="27"/>
  <c r="BS55" i="27"/>
  <c r="BR55" i="27"/>
  <c r="BR156" i="27" s="1"/>
  <c r="BQ55" i="27"/>
  <c r="BQ156" i="27" s="1"/>
  <c r="BP55" i="27"/>
  <c r="BO55" i="27"/>
  <c r="BN55" i="27"/>
  <c r="BN156" i="27" s="1"/>
  <c r="BM55" i="27"/>
  <c r="BM156" i="27" s="1"/>
  <c r="BL55" i="27"/>
  <c r="BK55" i="27"/>
  <c r="BJ55" i="27"/>
  <c r="BJ156" i="27" s="1"/>
  <c r="BI55" i="27"/>
  <c r="BI156" i="27" s="1"/>
  <c r="BH55" i="27"/>
  <c r="BG55" i="27"/>
  <c r="BF55" i="27"/>
  <c r="BF156" i="27" s="1"/>
  <c r="BE55" i="27"/>
  <c r="BE156" i="27" s="1"/>
  <c r="BD55" i="27"/>
  <c r="BC55" i="27"/>
  <c r="BB55" i="27"/>
  <c r="BB156" i="27" s="1"/>
  <c r="BA55" i="27"/>
  <c r="BA156" i="27" s="1"/>
  <c r="AZ55" i="27"/>
  <c r="AY55" i="27"/>
  <c r="AX55" i="27"/>
  <c r="AX156" i="27" s="1"/>
  <c r="AW55" i="27"/>
  <c r="AW156" i="27" s="1"/>
  <c r="AV55" i="27"/>
  <c r="AU55" i="27"/>
  <c r="AT55" i="27"/>
  <c r="AT156" i="27" s="1"/>
  <c r="AS55" i="27"/>
  <c r="AS156" i="27" s="1"/>
  <c r="AR55" i="27"/>
  <c r="AQ55" i="27"/>
  <c r="AP55" i="27"/>
  <c r="AP156" i="27" s="1"/>
  <c r="AO55" i="27"/>
  <c r="AO156" i="27" s="1"/>
  <c r="AN55" i="27"/>
  <c r="AM55" i="27"/>
  <c r="AL55" i="27"/>
  <c r="AL156" i="27" s="1"/>
  <c r="AK55" i="27"/>
  <c r="AK156" i="27" s="1"/>
  <c r="AJ55" i="27"/>
  <c r="AI55" i="27"/>
  <c r="AH55" i="27"/>
  <c r="AH156" i="27" s="1"/>
  <c r="AG55" i="27"/>
  <c r="AG156" i="27" s="1"/>
  <c r="AF55" i="27"/>
  <c r="AE55" i="27"/>
  <c r="AD55" i="27"/>
  <c r="AD156" i="27" s="1"/>
  <c r="AC55" i="27"/>
  <c r="AC156" i="27" s="1"/>
  <c r="AB55" i="27"/>
  <c r="AA55" i="27"/>
  <c r="Z55" i="27"/>
  <c r="Z156" i="27" s="1"/>
  <c r="Y55" i="27"/>
  <c r="Y156" i="27" s="1"/>
  <c r="X55" i="27"/>
  <c r="W55" i="27"/>
  <c r="V55" i="27"/>
  <c r="V156" i="27" s="1"/>
  <c r="U55" i="27"/>
  <c r="U156" i="27" s="1"/>
  <c r="T55" i="27"/>
  <c r="S55" i="27"/>
  <c r="R55" i="27"/>
  <c r="R156" i="27" s="1"/>
  <c r="Q55" i="27"/>
  <c r="Q156" i="27" s="1"/>
  <c r="P55" i="27"/>
  <c r="O55" i="27"/>
  <c r="N55" i="27"/>
  <c r="N156" i="27" s="1"/>
  <c r="M55" i="27"/>
  <c r="M156" i="27" s="1"/>
  <c r="L55" i="27"/>
  <c r="K55" i="27"/>
  <c r="J55" i="27"/>
  <c r="J156" i="27" s="1"/>
  <c r="I55" i="27"/>
  <c r="I156" i="27" s="1"/>
  <c r="H55" i="27"/>
  <c r="H156" i="27" s="1"/>
  <c r="G55" i="27"/>
  <c r="F55" i="27"/>
  <c r="E55" i="27"/>
  <c r="B51" i="27"/>
  <c r="D109" i="27" s="1"/>
  <c r="D165" i="27" s="1"/>
  <c r="E45" i="27"/>
  <c r="E200" i="29" s="1"/>
  <c r="CF16" i="27"/>
  <c r="CE16" i="27"/>
  <c r="CD16" i="27"/>
  <c r="CC16" i="27"/>
  <c r="CB16" i="27"/>
  <c r="CA16" i="27"/>
  <c r="BZ16" i="27"/>
  <c r="BY16" i="27"/>
  <c r="BX16" i="27"/>
  <c r="BW16" i="27"/>
  <c r="BV16" i="27"/>
  <c r="BU16" i="27"/>
  <c r="BT16" i="27"/>
  <c r="BS16" i="27"/>
  <c r="BR16" i="27"/>
  <c r="BQ16" i="27"/>
  <c r="BP16" i="27"/>
  <c r="BO16" i="27"/>
  <c r="BN16" i="27"/>
  <c r="BM16" i="27"/>
  <c r="BL16" i="27"/>
  <c r="BK16" i="27"/>
  <c r="BJ16" i="27"/>
  <c r="BI16" i="27"/>
  <c r="BH16" i="27"/>
  <c r="BG16" i="27"/>
  <c r="BF16" i="27"/>
  <c r="BE16" i="27"/>
  <c r="BD16" i="27"/>
  <c r="BC16" i="27"/>
  <c r="BB16" i="27"/>
  <c r="BA16" i="27"/>
  <c r="AZ16" i="27"/>
  <c r="AY16" i="27"/>
  <c r="AX16" i="27"/>
  <c r="AW16" i="27"/>
  <c r="AV16" i="27"/>
  <c r="AU16" i="27"/>
  <c r="AT16" i="27"/>
  <c r="AS16" i="27"/>
  <c r="AR16" i="27"/>
  <c r="AQ16" i="27"/>
  <c r="AP16" i="27"/>
  <c r="AO16" i="27"/>
  <c r="AN16" i="27"/>
  <c r="AM16" i="27"/>
  <c r="AL16" i="27"/>
  <c r="AK16" i="27"/>
  <c r="AJ16" i="27"/>
  <c r="AI16" i="27"/>
  <c r="AH16" i="27"/>
  <c r="AG16" i="27"/>
  <c r="AF16" i="27"/>
  <c r="AE16" i="27"/>
  <c r="AD16" i="27"/>
  <c r="AC16" i="27"/>
  <c r="AB16" i="27"/>
  <c r="AA16" i="27"/>
  <c r="Z16" i="27"/>
  <c r="Y16" i="27"/>
  <c r="X16" i="27"/>
  <c r="W16" i="27"/>
  <c r="V16" i="27"/>
  <c r="U16" i="27"/>
  <c r="T16" i="27"/>
  <c r="S16" i="27"/>
  <c r="R16" i="27"/>
  <c r="Q16" i="27"/>
  <c r="P16" i="27"/>
  <c r="O16" i="27"/>
  <c r="N16" i="27"/>
  <c r="M16" i="27"/>
  <c r="L16" i="27"/>
  <c r="K16" i="27"/>
  <c r="J16" i="27"/>
  <c r="I16" i="27"/>
  <c r="H16" i="27"/>
  <c r="G16" i="27"/>
  <c r="F16" i="27"/>
  <c r="E16" i="27"/>
  <c r="CF10" i="27"/>
  <c r="CF30" i="27" s="1"/>
  <c r="CE10" i="27"/>
  <c r="CE30" i="27" s="1"/>
  <c r="CD10" i="27"/>
  <c r="CD30" i="27" s="1"/>
  <c r="CC10" i="27"/>
  <c r="CC30" i="27" s="1"/>
  <c r="CB10" i="27"/>
  <c r="CA10" i="27"/>
  <c r="BZ10" i="27"/>
  <c r="BZ30" i="27" s="1"/>
  <c r="BY10" i="27"/>
  <c r="BY30" i="27" s="1"/>
  <c r="BX10" i="27"/>
  <c r="BX30" i="27" s="1"/>
  <c r="BW10" i="27"/>
  <c r="BW30" i="27" s="1"/>
  <c r="BV10" i="27"/>
  <c r="BV30" i="27" s="1"/>
  <c r="BU10" i="27"/>
  <c r="BU30" i="27" s="1"/>
  <c r="BT10" i="27"/>
  <c r="BS10" i="27"/>
  <c r="BR10" i="27"/>
  <c r="BR30" i="27" s="1"/>
  <c r="BQ10" i="27"/>
  <c r="BQ30" i="27" s="1"/>
  <c r="BP10" i="27"/>
  <c r="BP30" i="27" s="1"/>
  <c r="BO10" i="27"/>
  <c r="BO30" i="27" s="1"/>
  <c r="BN10" i="27"/>
  <c r="BN30" i="27" s="1"/>
  <c r="BM10" i="27"/>
  <c r="BM30" i="27" s="1"/>
  <c r="BL10" i="27"/>
  <c r="BK10" i="27"/>
  <c r="BJ10" i="27"/>
  <c r="BJ30" i="27" s="1"/>
  <c r="BI10" i="27"/>
  <c r="BI30" i="27" s="1"/>
  <c r="BH10" i="27"/>
  <c r="BH30" i="27" s="1"/>
  <c r="BG10" i="27"/>
  <c r="BG30" i="27" s="1"/>
  <c r="BF10" i="27"/>
  <c r="BF30" i="27" s="1"/>
  <c r="BE10" i="27"/>
  <c r="BE30" i="27" s="1"/>
  <c r="BD10" i="27"/>
  <c r="BC10" i="27"/>
  <c r="BB10" i="27"/>
  <c r="BB30" i="27" s="1"/>
  <c r="BA10" i="27"/>
  <c r="BA30" i="27" s="1"/>
  <c r="AZ10" i="27"/>
  <c r="AZ30" i="27" s="1"/>
  <c r="AY10" i="27"/>
  <c r="AY30" i="27" s="1"/>
  <c r="AX10" i="27"/>
  <c r="AX30" i="27" s="1"/>
  <c r="AW10" i="27"/>
  <c r="AW30" i="27" s="1"/>
  <c r="AV10" i="27"/>
  <c r="AU10" i="27"/>
  <c r="AT10" i="27"/>
  <c r="AT30" i="27" s="1"/>
  <c r="AS10" i="27"/>
  <c r="AS30" i="27" s="1"/>
  <c r="AR10" i="27"/>
  <c r="AR30" i="27" s="1"/>
  <c r="AQ10" i="27"/>
  <c r="AQ30" i="27" s="1"/>
  <c r="AP10" i="27"/>
  <c r="AP30" i="27" s="1"/>
  <c r="AO10" i="27"/>
  <c r="AO30" i="27" s="1"/>
  <c r="AN10" i="27"/>
  <c r="AM10" i="27"/>
  <c r="AL10" i="27"/>
  <c r="AL30" i="27" s="1"/>
  <c r="AK10" i="27"/>
  <c r="AK30" i="27" s="1"/>
  <c r="AJ10" i="27"/>
  <c r="AJ30" i="27" s="1"/>
  <c r="AI10" i="27"/>
  <c r="AI30" i="27" s="1"/>
  <c r="AH10" i="27"/>
  <c r="AH30" i="27" s="1"/>
  <c r="AG10" i="27"/>
  <c r="AG30" i="27" s="1"/>
  <c r="AF10" i="27"/>
  <c r="AE10" i="27"/>
  <c r="AD10" i="27"/>
  <c r="AD30" i="27" s="1"/>
  <c r="AC10" i="27"/>
  <c r="AC30" i="27" s="1"/>
  <c r="AB10" i="27"/>
  <c r="AB30" i="27" s="1"/>
  <c r="AA10" i="27"/>
  <c r="AA30" i="27" s="1"/>
  <c r="Z10" i="27"/>
  <c r="Z30" i="27" s="1"/>
  <c r="Y10" i="27"/>
  <c r="Y30" i="27" s="1"/>
  <c r="X10" i="27"/>
  <c r="X30" i="27" s="1"/>
  <c r="W10" i="27"/>
  <c r="V10" i="27"/>
  <c r="V30" i="27" s="1"/>
  <c r="U10" i="27"/>
  <c r="U30" i="27" s="1"/>
  <c r="T10" i="27"/>
  <c r="T30" i="27" s="1"/>
  <c r="S10" i="27"/>
  <c r="S30" i="27" s="1"/>
  <c r="R10" i="27"/>
  <c r="R30" i="27" s="1"/>
  <c r="Q10" i="27"/>
  <c r="Q30" i="27" s="1"/>
  <c r="P10" i="27"/>
  <c r="O10" i="27"/>
  <c r="N10" i="27"/>
  <c r="N30" i="27" s="1"/>
  <c r="M10" i="27"/>
  <c r="M30" i="27" s="1"/>
  <c r="L10" i="27"/>
  <c r="L30" i="27" s="1"/>
  <c r="K10" i="27"/>
  <c r="K30" i="27" s="1"/>
  <c r="J10" i="27"/>
  <c r="J30" i="27" s="1"/>
  <c r="I10" i="27"/>
  <c r="I30" i="27" s="1"/>
  <c r="H10" i="27"/>
  <c r="G10" i="27"/>
  <c r="F10" i="27"/>
  <c r="F30" i="27" s="1"/>
  <c r="E10" i="27"/>
  <c r="E30" i="27" s="1"/>
  <c r="E9" i="27"/>
  <c r="CF5" i="27"/>
  <c r="CE5" i="27"/>
  <c r="CD5" i="27"/>
  <c r="CC5" i="27"/>
  <c r="CB5" i="27"/>
  <c r="CA5" i="27"/>
  <c r="BZ5" i="27"/>
  <c r="BY5" i="27"/>
  <c r="BX5" i="27"/>
  <c r="BW5" i="27"/>
  <c r="BV5" i="27"/>
  <c r="BU5" i="27"/>
  <c r="BT5" i="27"/>
  <c r="BS5" i="27"/>
  <c r="BR5" i="27"/>
  <c r="BQ5" i="27"/>
  <c r="BP5" i="27"/>
  <c r="BO5" i="27"/>
  <c r="BN5" i="27"/>
  <c r="BM5" i="27"/>
  <c r="BL5" i="27"/>
  <c r="BK5" i="27"/>
  <c r="BJ5" i="27"/>
  <c r="BI5" i="27"/>
  <c r="BH5" i="27"/>
  <c r="BG5" i="27"/>
  <c r="BF5" i="27"/>
  <c r="BE5" i="27"/>
  <c r="BD5" i="27"/>
  <c r="BC5" i="27"/>
  <c r="BB5" i="27"/>
  <c r="BA5" i="27"/>
  <c r="AZ5" i="27"/>
  <c r="AY5" i="27"/>
  <c r="AX5" i="27"/>
  <c r="AW5" i="27"/>
  <c r="AV5" i="27"/>
  <c r="AU5" i="27"/>
  <c r="AT5" i="27"/>
  <c r="AS5" i="27"/>
  <c r="AR5" i="27"/>
  <c r="AQ5" i="27"/>
  <c r="AP5" i="27"/>
  <c r="AO5" i="27"/>
  <c r="AN5" i="27"/>
  <c r="AM5" i="27"/>
  <c r="AL5" i="27"/>
  <c r="AK5" i="27"/>
  <c r="AJ5" i="27"/>
  <c r="AI5" i="27"/>
  <c r="AH5" i="27"/>
  <c r="AG5" i="27"/>
  <c r="AF5" i="27"/>
  <c r="AE5" i="27"/>
  <c r="AD5" i="27"/>
  <c r="AC5" i="27"/>
  <c r="AB5" i="27"/>
  <c r="AA5" i="27"/>
  <c r="Z5" i="27"/>
  <c r="Y5" i="27"/>
  <c r="X5" i="27"/>
  <c r="W5" i="27"/>
  <c r="V5" i="27"/>
  <c r="U5" i="27"/>
  <c r="T5" i="27"/>
  <c r="S5" i="27"/>
  <c r="R5" i="27"/>
  <c r="Q5" i="27"/>
  <c r="P5" i="27"/>
  <c r="O5" i="27"/>
  <c r="N5" i="27"/>
  <c r="M5" i="27"/>
  <c r="L5" i="27"/>
  <c r="K5" i="27"/>
  <c r="J5" i="27"/>
  <c r="I5" i="27"/>
  <c r="E5" i="27"/>
  <c r="E4" i="27"/>
  <c r="D188" i="24"/>
  <c r="D178" i="24"/>
  <c r="D177" i="24"/>
  <c r="D176" i="24"/>
  <c r="D175" i="24"/>
  <c r="D174" i="24"/>
  <c r="D173" i="24"/>
  <c r="D172" i="24"/>
  <c r="D171" i="24"/>
  <c r="D170" i="24"/>
  <c r="D169" i="24"/>
  <c r="D159" i="24"/>
  <c r="D158" i="24"/>
  <c r="D157" i="24"/>
  <c r="D156" i="24"/>
  <c r="CF152" i="24"/>
  <c r="CE152" i="24"/>
  <c r="CD152" i="24"/>
  <c r="CC152" i="24"/>
  <c r="CB152" i="24"/>
  <c r="CA152" i="24"/>
  <c r="BZ152" i="24"/>
  <c r="BY152" i="24"/>
  <c r="BX152" i="24"/>
  <c r="BW152" i="24"/>
  <c r="BV152" i="24"/>
  <c r="BU152" i="24"/>
  <c r="BT152" i="24"/>
  <c r="BS152" i="24"/>
  <c r="BR152" i="24"/>
  <c r="BQ152" i="24"/>
  <c r="BP152" i="24"/>
  <c r="BO152" i="24"/>
  <c r="BN152" i="24"/>
  <c r="BM152" i="24"/>
  <c r="BL152" i="24"/>
  <c r="BK152" i="24"/>
  <c r="BJ152" i="24"/>
  <c r="BI152" i="24"/>
  <c r="BH152" i="24"/>
  <c r="BG152" i="24"/>
  <c r="BF152" i="24"/>
  <c r="BE152" i="24"/>
  <c r="BD152" i="24"/>
  <c r="BC152" i="24"/>
  <c r="BB152" i="24"/>
  <c r="BA152" i="24"/>
  <c r="AZ152" i="24"/>
  <c r="AY152" i="24"/>
  <c r="AX152" i="24"/>
  <c r="AW152" i="24"/>
  <c r="AV152" i="24"/>
  <c r="AU152" i="24"/>
  <c r="AT152" i="24"/>
  <c r="AS152" i="24"/>
  <c r="AR152" i="24"/>
  <c r="AQ152" i="24"/>
  <c r="AP152" i="24"/>
  <c r="AO152" i="24"/>
  <c r="AN152" i="24"/>
  <c r="AM152" i="24"/>
  <c r="AL152" i="24"/>
  <c r="AK152" i="24"/>
  <c r="AJ152" i="24"/>
  <c r="AI152" i="24"/>
  <c r="AH152" i="24"/>
  <c r="AG152" i="24"/>
  <c r="AF152" i="24"/>
  <c r="AE152" i="24"/>
  <c r="AD152" i="24"/>
  <c r="AC152" i="24"/>
  <c r="AB152" i="24"/>
  <c r="AA152" i="24"/>
  <c r="Z152" i="24"/>
  <c r="Y152" i="24"/>
  <c r="X152" i="24"/>
  <c r="W152" i="24"/>
  <c r="V152" i="24"/>
  <c r="U152" i="24"/>
  <c r="T152" i="24"/>
  <c r="S152" i="24"/>
  <c r="R152" i="24"/>
  <c r="Q152" i="24"/>
  <c r="P152" i="24"/>
  <c r="O152" i="24"/>
  <c r="N152" i="24"/>
  <c r="M152" i="24"/>
  <c r="L152" i="24"/>
  <c r="K152" i="24"/>
  <c r="J152" i="24"/>
  <c r="I152" i="24"/>
  <c r="H152" i="24"/>
  <c r="G152" i="24"/>
  <c r="F152" i="24"/>
  <c r="E152" i="24"/>
  <c r="CF151" i="24"/>
  <c r="CE151" i="24"/>
  <c r="CD151" i="24"/>
  <c r="CC151" i="24"/>
  <c r="CB151" i="24"/>
  <c r="CA151" i="24"/>
  <c r="BZ151" i="24"/>
  <c r="BY151" i="24"/>
  <c r="BX151" i="24"/>
  <c r="BW151" i="24"/>
  <c r="BV151" i="24"/>
  <c r="BU151" i="24"/>
  <c r="BT151" i="24"/>
  <c r="BS151" i="24"/>
  <c r="BR151" i="24"/>
  <c r="BQ151" i="24"/>
  <c r="BP151" i="24"/>
  <c r="BO151" i="24"/>
  <c r="BN151" i="24"/>
  <c r="BM151" i="24"/>
  <c r="BL151" i="24"/>
  <c r="BK151" i="24"/>
  <c r="BJ151" i="24"/>
  <c r="BI151" i="24"/>
  <c r="BH151" i="24"/>
  <c r="BG151" i="24"/>
  <c r="BF151" i="24"/>
  <c r="BE151" i="24"/>
  <c r="BD151" i="24"/>
  <c r="BC151" i="24"/>
  <c r="BB151" i="24"/>
  <c r="BA151" i="24"/>
  <c r="AZ151" i="24"/>
  <c r="AY151" i="24"/>
  <c r="AX151" i="24"/>
  <c r="AW151" i="24"/>
  <c r="AV151" i="24"/>
  <c r="AU151" i="24"/>
  <c r="AT151" i="24"/>
  <c r="AS151" i="24"/>
  <c r="AR151" i="24"/>
  <c r="AQ151" i="24"/>
  <c r="AP151" i="24"/>
  <c r="AO151" i="24"/>
  <c r="AN151" i="24"/>
  <c r="AM151" i="24"/>
  <c r="AL151" i="24"/>
  <c r="AK151" i="24"/>
  <c r="AJ151" i="24"/>
  <c r="AI151" i="24"/>
  <c r="AH151" i="24"/>
  <c r="AG151" i="24"/>
  <c r="AF151" i="24"/>
  <c r="AE151" i="24"/>
  <c r="AD151" i="24"/>
  <c r="AC151" i="24"/>
  <c r="AB151" i="24"/>
  <c r="AA151" i="24"/>
  <c r="Z151" i="24"/>
  <c r="Y151" i="24"/>
  <c r="X151" i="24"/>
  <c r="W151" i="24"/>
  <c r="V151" i="24"/>
  <c r="U151" i="24"/>
  <c r="T151" i="24"/>
  <c r="S151" i="24"/>
  <c r="R151" i="24"/>
  <c r="Q151" i="24"/>
  <c r="P151" i="24"/>
  <c r="O151" i="24"/>
  <c r="N151" i="24"/>
  <c r="M151" i="24"/>
  <c r="L151" i="24"/>
  <c r="K151" i="24"/>
  <c r="J151" i="24"/>
  <c r="I151" i="24"/>
  <c r="H151" i="24"/>
  <c r="G151" i="24"/>
  <c r="F151" i="24"/>
  <c r="E151" i="24"/>
  <c r="CF150" i="24"/>
  <c r="CE150" i="24"/>
  <c r="CD150" i="24"/>
  <c r="CC150" i="24"/>
  <c r="CB150" i="24"/>
  <c r="CA150" i="24"/>
  <c r="BZ150" i="24"/>
  <c r="BY150" i="24"/>
  <c r="BX150" i="24"/>
  <c r="BW150" i="24"/>
  <c r="BV150" i="24"/>
  <c r="BU150" i="24"/>
  <c r="BT150" i="24"/>
  <c r="BS150" i="24"/>
  <c r="BR150" i="24"/>
  <c r="BQ150" i="24"/>
  <c r="BP150" i="24"/>
  <c r="BO150" i="24"/>
  <c r="BN150" i="24"/>
  <c r="BM150" i="24"/>
  <c r="BL150" i="24"/>
  <c r="BK150" i="24"/>
  <c r="BJ150" i="24"/>
  <c r="BI150" i="24"/>
  <c r="BH150" i="24"/>
  <c r="BG150" i="24"/>
  <c r="BF150" i="24"/>
  <c r="BE150" i="24"/>
  <c r="BD150" i="24"/>
  <c r="BC150" i="24"/>
  <c r="BB150" i="24"/>
  <c r="BA150" i="24"/>
  <c r="AZ150" i="24"/>
  <c r="AY150" i="24"/>
  <c r="AX150" i="24"/>
  <c r="AW150" i="24"/>
  <c r="AV150" i="24"/>
  <c r="AU150" i="24"/>
  <c r="AT150" i="24"/>
  <c r="AS150" i="24"/>
  <c r="AR150" i="24"/>
  <c r="AQ150" i="24"/>
  <c r="AP150" i="24"/>
  <c r="AO150" i="24"/>
  <c r="AN150" i="24"/>
  <c r="AM150" i="24"/>
  <c r="AL150" i="24"/>
  <c r="AK150" i="24"/>
  <c r="AJ150" i="24"/>
  <c r="AI150" i="24"/>
  <c r="AH150" i="24"/>
  <c r="AG150" i="24"/>
  <c r="AF150" i="24"/>
  <c r="AE150" i="24"/>
  <c r="AD150" i="24"/>
  <c r="AC150" i="24"/>
  <c r="AB150" i="24"/>
  <c r="AA150" i="24"/>
  <c r="Z150" i="24"/>
  <c r="Y150" i="24"/>
  <c r="X150" i="24"/>
  <c r="W150" i="24"/>
  <c r="V150" i="24"/>
  <c r="U150" i="24"/>
  <c r="T150" i="24"/>
  <c r="S150" i="24"/>
  <c r="R150" i="24"/>
  <c r="Q150" i="24"/>
  <c r="P150" i="24"/>
  <c r="O150" i="24"/>
  <c r="N150" i="24"/>
  <c r="M150" i="24"/>
  <c r="L150" i="24"/>
  <c r="K150" i="24"/>
  <c r="J150" i="24"/>
  <c r="I150" i="24"/>
  <c r="H150" i="24"/>
  <c r="G150" i="24"/>
  <c r="F150" i="24"/>
  <c r="E150" i="24"/>
  <c r="CF149" i="24"/>
  <c r="CE149" i="24"/>
  <c r="CD149" i="24"/>
  <c r="CC149" i="24"/>
  <c r="CB149" i="24"/>
  <c r="CA149" i="24"/>
  <c r="BZ149" i="24"/>
  <c r="BY149" i="24"/>
  <c r="BX149" i="24"/>
  <c r="BW149" i="24"/>
  <c r="BV149" i="24"/>
  <c r="BU149" i="24"/>
  <c r="BT149" i="24"/>
  <c r="BS149" i="24"/>
  <c r="BR149" i="24"/>
  <c r="BQ149" i="24"/>
  <c r="BP149" i="24"/>
  <c r="BO149" i="24"/>
  <c r="BN149" i="24"/>
  <c r="BM149" i="24"/>
  <c r="BL149" i="24"/>
  <c r="BK149" i="24"/>
  <c r="BJ149" i="24"/>
  <c r="BI149" i="24"/>
  <c r="BH149" i="24"/>
  <c r="BG149" i="24"/>
  <c r="BF149" i="24"/>
  <c r="BE149" i="24"/>
  <c r="BD149" i="24"/>
  <c r="BC149" i="24"/>
  <c r="BB149" i="24"/>
  <c r="BA149" i="24"/>
  <c r="AZ149" i="24"/>
  <c r="AY149" i="24"/>
  <c r="AX149" i="24"/>
  <c r="AW149" i="24"/>
  <c r="AV149" i="24"/>
  <c r="AU149" i="24"/>
  <c r="AT149" i="24"/>
  <c r="AS149" i="24"/>
  <c r="AR149" i="24"/>
  <c r="AQ149" i="24"/>
  <c r="AP149" i="24"/>
  <c r="AO149" i="24"/>
  <c r="AN149" i="24"/>
  <c r="AM149" i="24"/>
  <c r="AL149" i="24"/>
  <c r="AK149" i="24"/>
  <c r="AJ149" i="24"/>
  <c r="AI149" i="24"/>
  <c r="AH149" i="24"/>
  <c r="AG149" i="24"/>
  <c r="AF149" i="24"/>
  <c r="AE149" i="24"/>
  <c r="AD149" i="24"/>
  <c r="AC149" i="24"/>
  <c r="AB149" i="24"/>
  <c r="AA149" i="24"/>
  <c r="Z149" i="24"/>
  <c r="Y149" i="24"/>
  <c r="X149" i="24"/>
  <c r="W149" i="24"/>
  <c r="V149" i="24"/>
  <c r="U149" i="24"/>
  <c r="T149" i="24"/>
  <c r="S149" i="24"/>
  <c r="R149" i="24"/>
  <c r="Q149" i="24"/>
  <c r="P149" i="24"/>
  <c r="O149" i="24"/>
  <c r="N149" i="24"/>
  <c r="M149" i="24"/>
  <c r="L149" i="24"/>
  <c r="K149" i="24"/>
  <c r="J149" i="24"/>
  <c r="I149" i="24"/>
  <c r="H149" i="24"/>
  <c r="G149" i="24"/>
  <c r="F149" i="24"/>
  <c r="E149" i="24"/>
  <c r="CF148" i="24"/>
  <c r="CE148" i="24"/>
  <c r="CD148" i="24"/>
  <c r="CC148" i="24"/>
  <c r="CB148" i="24"/>
  <c r="CA148" i="24"/>
  <c r="BZ148" i="24"/>
  <c r="BY148" i="24"/>
  <c r="BX148" i="24"/>
  <c r="BW148" i="24"/>
  <c r="BV148" i="24"/>
  <c r="BU148" i="24"/>
  <c r="BT148" i="24"/>
  <c r="BS148" i="24"/>
  <c r="BR148" i="24"/>
  <c r="BQ148" i="24"/>
  <c r="BP148" i="24"/>
  <c r="BO148" i="24"/>
  <c r="BN148" i="24"/>
  <c r="BM148" i="24"/>
  <c r="BL148" i="24"/>
  <c r="BK148" i="24"/>
  <c r="BJ148" i="24"/>
  <c r="BI148" i="24"/>
  <c r="BH148" i="24"/>
  <c r="BG148" i="24"/>
  <c r="BF148" i="24"/>
  <c r="BE148" i="24"/>
  <c r="BD148" i="24"/>
  <c r="BC148" i="24"/>
  <c r="BB148" i="24"/>
  <c r="BA148" i="24"/>
  <c r="AZ148" i="24"/>
  <c r="AY148" i="24"/>
  <c r="AX148" i="24"/>
  <c r="AW148" i="24"/>
  <c r="AV148" i="24"/>
  <c r="AU148" i="24"/>
  <c r="AT148" i="24"/>
  <c r="AS148" i="24"/>
  <c r="AR148" i="24"/>
  <c r="AQ148" i="24"/>
  <c r="AP148" i="24"/>
  <c r="AO148" i="24"/>
  <c r="AN148" i="24"/>
  <c r="AM148" i="24"/>
  <c r="AL148" i="24"/>
  <c r="AK148" i="24"/>
  <c r="AJ148" i="24"/>
  <c r="AI148" i="24"/>
  <c r="AH148" i="24"/>
  <c r="AG148" i="24"/>
  <c r="AF148" i="24"/>
  <c r="AE148" i="24"/>
  <c r="AD148" i="24"/>
  <c r="AC148" i="24"/>
  <c r="AB148" i="24"/>
  <c r="AA148" i="24"/>
  <c r="Z148" i="24"/>
  <c r="Y148" i="24"/>
  <c r="X148" i="24"/>
  <c r="W148" i="24"/>
  <c r="V148" i="24"/>
  <c r="U148" i="24"/>
  <c r="T148" i="24"/>
  <c r="S148" i="24"/>
  <c r="R148" i="24"/>
  <c r="Q148" i="24"/>
  <c r="P148" i="24"/>
  <c r="O148" i="24"/>
  <c r="N148" i="24"/>
  <c r="M148" i="24"/>
  <c r="L148" i="24"/>
  <c r="K148" i="24"/>
  <c r="J148" i="24"/>
  <c r="I148" i="24"/>
  <c r="H148" i="24"/>
  <c r="G148" i="24"/>
  <c r="F148" i="24"/>
  <c r="E148" i="24"/>
  <c r="CF147" i="24"/>
  <c r="CE147" i="24"/>
  <c r="CD147" i="24"/>
  <c r="CC147" i="24"/>
  <c r="CB147" i="24"/>
  <c r="CA147" i="24"/>
  <c r="BZ147" i="24"/>
  <c r="BY147" i="24"/>
  <c r="BX147" i="24"/>
  <c r="BW147" i="24"/>
  <c r="BV147" i="24"/>
  <c r="BU147" i="24"/>
  <c r="BT147" i="24"/>
  <c r="BS147" i="24"/>
  <c r="BR147" i="24"/>
  <c r="BQ147" i="24"/>
  <c r="BP147" i="24"/>
  <c r="BO147" i="24"/>
  <c r="BN147" i="24"/>
  <c r="BM147" i="24"/>
  <c r="BL147" i="24"/>
  <c r="BK147" i="24"/>
  <c r="BJ147" i="24"/>
  <c r="BI147" i="24"/>
  <c r="BH147" i="24"/>
  <c r="BG147" i="24"/>
  <c r="BF147" i="24"/>
  <c r="BE147" i="24"/>
  <c r="BD147" i="24"/>
  <c r="BC147" i="24"/>
  <c r="BB147" i="24"/>
  <c r="BA147" i="24"/>
  <c r="AZ147" i="24"/>
  <c r="AY147" i="24"/>
  <c r="AX147" i="24"/>
  <c r="AW147" i="24"/>
  <c r="AV147" i="24"/>
  <c r="AU147" i="24"/>
  <c r="AT147" i="24"/>
  <c r="AS147" i="24"/>
  <c r="AR147" i="24"/>
  <c r="AQ147" i="24"/>
  <c r="AP147" i="24"/>
  <c r="AO147" i="24"/>
  <c r="AN147" i="24"/>
  <c r="AM147" i="24"/>
  <c r="AL147" i="24"/>
  <c r="AK147" i="24"/>
  <c r="AJ147" i="24"/>
  <c r="AI147" i="24"/>
  <c r="AH147" i="24"/>
  <c r="AG147" i="24"/>
  <c r="AF147" i="24"/>
  <c r="AE147" i="24"/>
  <c r="AD147" i="24"/>
  <c r="AC147" i="24"/>
  <c r="AB147" i="24"/>
  <c r="AA147" i="24"/>
  <c r="Z147" i="24"/>
  <c r="Y147" i="24"/>
  <c r="X147" i="24"/>
  <c r="W147" i="24"/>
  <c r="V147" i="24"/>
  <c r="U147" i="24"/>
  <c r="T147" i="24"/>
  <c r="S147" i="24"/>
  <c r="R147" i="24"/>
  <c r="Q147" i="24"/>
  <c r="P147" i="24"/>
  <c r="O147" i="24"/>
  <c r="N147" i="24"/>
  <c r="M147" i="24"/>
  <c r="L147" i="24"/>
  <c r="K147" i="24"/>
  <c r="J147" i="24"/>
  <c r="I147" i="24"/>
  <c r="H147" i="24"/>
  <c r="G147" i="24"/>
  <c r="F147" i="24"/>
  <c r="E147" i="24"/>
  <c r="CF146" i="24"/>
  <c r="CE146" i="24"/>
  <c r="CD146" i="24"/>
  <c r="CC146" i="24"/>
  <c r="CB146" i="24"/>
  <c r="CA146" i="24"/>
  <c r="BZ146" i="24"/>
  <c r="BY146" i="24"/>
  <c r="BX146" i="24"/>
  <c r="BW146" i="24"/>
  <c r="BV146" i="24"/>
  <c r="BU146" i="24"/>
  <c r="BT146" i="24"/>
  <c r="BS146" i="24"/>
  <c r="BR146" i="24"/>
  <c r="BQ146" i="24"/>
  <c r="BP146" i="24"/>
  <c r="BO146" i="24"/>
  <c r="BN146" i="24"/>
  <c r="BM146" i="24"/>
  <c r="BL146" i="24"/>
  <c r="BK146" i="24"/>
  <c r="BJ146" i="24"/>
  <c r="BI146" i="24"/>
  <c r="BH146" i="24"/>
  <c r="BG146" i="24"/>
  <c r="BF146" i="24"/>
  <c r="BE146" i="24"/>
  <c r="BD146" i="24"/>
  <c r="BC146" i="24"/>
  <c r="BB146" i="24"/>
  <c r="BA146" i="24"/>
  <c r="AZ146" i="24"/>
  <c r="AY146" i="24"/>
  <c r="AX146" i="24"/>
  <c r="AW146" i="24"/>
  <c r="AV146" i="24"/>
  <c r="AU146" i="24"/>
  <c r="AT146" i="24"/>
  <c r="AS146" i="24"/>
  <c r="AR146" i="24"/>
  <c r="AQ146" i="24"/>
  <c r="AP146" i="24"/>
  <c r="AO146" i="24"/>
  <c r="AN146" i="24"/>
  <c r="AM146" i="24"/>
  <c r="AL146" i="24"/>
  <c r="AK146" i="24"/>
  <c r="AJ146" i="24"/>
  <c r="AI146" i="24"/>
  <c r="AH146" i="24"/>
  <c r="AG146" i="24"/>
  <c r="AF146" i="24"/>
  <c r="AE146" i="24"/>
  <c r="AD146" i="24"/>
  <c r="AC146" i="24"/>
  <c r="AB146" i="24"/>
  <c r="AA146" i="24"/>
  <c r="Z146" i="24"/>
  <c r="Y146" i="24"/>
  <c r="X146" i="24"/>
  <c r="W146" i="24"/>
  <c r="V146" i="24"/>
  <c r="U146" i="24"/>
  <c r="T146" i="24"/>
  <c r="S146" i="24"/>
  <c r="R146" i="24"/>
  <c r="Q146" i="24"/>
  <c r="P146" i="24"/>
  <c r="O146" i="24"/>
  <c r="N146" i="24"/>
  <c r="M146" i="24"/>
  <c r="L146" i="24"/>
  <c r="K146" i="24"/>
  <c r="J146" i="24"/>
  <c r="I146" i="24"/>
  <c r="H146" i="24"/>
  <c r="G146" i="24"/>
  <c r="F146" i="24"/>
  <c r="E146" i="24"/>
  <c r="D146" i="24"/>
  <c r="CF145" i="24"/>
  <c r="CE145" i="24"/>
  <c r="CD145" i="24"/>
  <c r="CC145" i="24"/>
  <c r="CB145" i="24"/>
  <c r="CA145" i="24"/>
  <c r="BZ145" i="24"/>
  <c r="BY145" i="24"/>
  <c r="BX145" i="24"/>
  <c r="BW145" i="24"/>
  <c r="BV145" i="24"/>
  <c r="BU145" i="24"/>
  <c r="BT145" i="24"/>
  <c r="BS145" i="24"/>
  <c r="BR145" i="24"/>
  <c r="BQ145" i="24"/>
  <c r="BP145" i="24"/>
  <c r="BO145" i="24"/>
  <c r="BN145" i="24"/>
  <c r="BM145" i="24"/>
  <c r="BL145" i="24"/>
  <c r="BK145" i="24"/>
  <c r="BJ145" i="24"/>
  <c r="BI145" i="24"/>
  <c r="BH145" i="24"/>
  <c r="BG145" i="24"/>
  <c r="BF145" i="24"/>
  <c r="BE145" i="24"/>
  <c r="BD145" i="24"/>
  <c r="BC145" i="24"/>
  <c r="BB145" i="24"/>
  <c r="BA145" i="24"/>
  <c r="AZ145" i="24"/>
  <c r="AY145" i="24"/>
  <c r="AX145" i="24"/>
  <c r="AW145" i="24"/>
  <c r="AV145" i="24"/>
  <c r="AU145" i="24"/>
  <c r="AT145" i="24"/>
  <c r="AS145" i="24"/>
  <c r="AR145" i="24"/>
  <c r="AQ145" i="24"/>
  <c r="AP145" i="24"/>
  <c r="AO145" i="24"/>
  <c r="AN145" i="24"/>
  <c r="AM145" i="24"/>
  <c r="AL145" i="24"/>
  <c r="AK145" i="24"/>
  <c r="AJ145" i="24"/>
  <c r="AI145" i="24"/>
  <c r="AH145" i="24"/>
  <c r="AG145" i="24"/>
  <c r="AF145" i="24"/>
  <c r="AE145" i="24"/>
  <c r="AD145" i="24"/>
  <c r="AC145" i="24"/>
  <c r="AB145" i="24"/>
  <c r="AA145" i="24"/>
  <c r="Z145" i="24"/>
  <c r="Y145" i="24"/>
  <c r="X145" i="24"/>
  <c r="W145" i="24"/>
  <c r="V145" i="24"/>
  <c r="U145" i="24"/>
  <c r="T145" i="24"/>
  <c r="S145" i="24"/>
  <c r="R145" i="24"/>
  <c r="Q145" i="24"/>
  <c r="P145" i="24"/>
  <c r="O145" i="24"/>
  <c r="N145" i="24"/>
  <c r="M145" i="24"/>
  <c r="L145" i="24"/>
  <c r="K145" i="24"/>
  <c r="J145" i="24"/>
  <c r="I145" i="24"/>
  <c r="H145" i="24"/>
  <c r="G145" i="24"/>
  <c r="F145" i="24"/>
  <c r="E145" i="24"/>
  <c r="D145" i="24"/>
  <c r="CF144" i="24"/>
  <c r="CE144" i="24"/>
  <c r="CD144" i="24"/>
  <c r="CC144" i="24"/>
  <c r="CB144" i="24"/>
  <c r="CA144" i="24"/>
  <c r="BZ144" i="24"/>
  <c r="BY144" i="24"/>
  <c r="BX144" i="24"/>
  <c r="BW144" i="24"/>
  <c r="BV144" i="24"/>
  <c r="BU144" i="24"/>
  <c r="BT144" i="24"/>
  <c r="BS144" i="24"/>
  <c r="BR144" i="24"/>
  <c r="BQ144" i="24"/>
  <c r="BP144" i="24"/>
  <c r="BO144" i="24"/>
  <c r="BN144" i="24"/>
  <c r="BM144" i="24"/>
  <c r="BL144" i="24"/>
  <c r="BK144" i="24"/>
  <c r="BJ144" i="24"/>
  <c r="BI144" i="24"/>
  <c r="BH144" i="24"/>
  <c r="BG144" i="24"/>
  <c r="BF144" i="24"/>
  <c r="BE144" i="24"/>
  <c r="BD144" i="24"/>
  <c r="BC144" i="24"/>
  <c r="BB144" i="24"/>
  <c r="BA144" i="24"/>
  <c r="AZ144" i="24"/>
  <c r="AY144" i="24"/>
  <c r="AX144" i="24"/>
  <c r="AW144" i="24"/>
  <c r="AV144" i="24"/>
  <c r="AU144" i="24"/>
  <c r="AT144" i="24"/>
  <c r="AS144" i="24"/>
  <c r="AR144" i="24"/>
  <c r="AQ144" i="24"/>
  <c r="AP144" i="24"/>
  <c r="AO144" i="24"/>
  <c r="AN144" i="24"/>
  <c r="AM144" i="24"/>
  <c r="AL144" i="24"/>
  <c r="AK144" i="24"/>
  <c r="AJ144" i="24"/>
  <c r="AI144" i="24"/>
  <c r="AH144" i="24"/>
  <c r="AG144" i="24"/>
  <c r="AF144" i="24"/>
  <c r="AE144" i="24"/>
  <c r="AD144" i="24"/>
  <c r="AC144" i="24"/>
  <c r="AB144" i="24"/>
  <c r="AA144" i="24"/>
  <c r="Z144" i="24"/>
  <c r="Y144" i="24"/>
  <c r="X144" i="24"/>
  <c r="W144" i="24"/>
  <c r="V144" i="24"/>
  <c r="U144" i="24"/>
  <c r="T144" i="24"/>
  <c r="S144" i="24"/>
  <c r="R144" i="24"/>
  <c r="Q144" i="24"/>
  <c r="P144" i="24"/>
  <c r="O144" i="24"/>
  <c r="N144" i="24"/>
  <c r="M144" i="24"/>
  <c r="L144" i="24"/>
  <c r="K144" i="24"/>
  <c r="J144" i="24"/>
  <c r="I144" i="24"/>
  <c r="H144" i="24"/>
  <c r="G144" i="24"/>
  <c r="F144" i="24"/>
  <c r="E144" i="24"/>
  <c r="D144" i="24"/>
  <c r="CF143" i="24"/>
  <c r="CE143" i="24"/>
  <c r="CD143" i="24"/>
  <c r="CC143" i="24"/>
  <c r="CB143" i="24"/>
  <c r="CA143" i="24"/>
  <c r="BZ143" i="24"/>
  <c r="BY143" i="24"/>
  <c r="BX143" i="24"/>
  <c r="BW143" i="24"/>
  <c r="BV143" i="24"/>
  <c r="BU143" i="24"/>
  <c r="BT143" i="24"/>
  <c r="BS143" i="24"/>
  <c r="BR143" i="24"/>
  <c r="BQ143" i="24"/>
  <c r="BP143" i="24"/>
  <c r="BO143" i="24"/>
  <c r="BN143" i="24"/>
  <c r="BM143" i="24"/>
  <c r="BL143" i="24"/>
  <c r="BK143" i="24"/>
  <c r="BJ143" i="24"/>
  <c r="BI143" i="24"/>
  <c r="BH143" i="24"/>
  <c r="BG143" i="24"/>
  <c r="BF143" i="24"/>
  <c r="BE143" i="24"/>
  <c r="BD143" i="24"/>
  <c r="BC143" i="24"/>
  <c r="BB143" i="24"/>
  <c r="BA143" i="24"/>
  <c r="AZ143" i="24"/>
  <c r="AY143" i="24"/>
  <c r="AX143" i="24"/>
  <c r="AW143" i="24"/>
  <c r="AV143" i="24"/>
  <c r="AU143" i="24"/>
  <c r="AT143" i="24"/>
  <c r="AS143" i="24"/>
  <c r="AR143" i="24"/>
  <c r="AQ143" i="24"/>
  <c r="AP143" i="24"/>
  <c r="AO143" i="24"/>
  <c r="AN143" i="24"/>
  <c r="AM143" i="24"/>
  <c r="AL143" i="24"/>
  <c r="AK143" i="24"/>
  <c r="AJ143" i="24"/>
  <c r="AI143" i="24"/>
  <c r="AH143" i="24"/>
  <c r="AG143" i="24"/>
  <c r="AF143" i="24"/>
  <c r="AE143" i="24"/>
  <c r="AD143" i="24"/>
  <c r="AC143" i="24"/>
  <c r="AB143" i="24"/>
  <c r="AA143" i="24"/>
  <c r="Z143" i="24"/>
  <c r="Y143" i="24"/>
  <c r="X143" i="24"/>
  <c r="W143" i="24"/>
  <c r="V143" i="24"/>
  <c r="U143" i="24"/>
  <c r="T143" i="24"/>
  <c r="S143" i="24"/>
  <c r="R143" i="24"/>
  <c r="Q143" i="24"/>
  <c r="P143" i="24"/>
  <c r="O143" i="24"/>
  <c r="N143" i="24"/>
  <c r="M143" i="24"/>
  <c r="L143" i="24"/>
  <c r="K143" i="24"/>
  <c r="J143" i="24"/>
  <c r="I143" i="24"/>
  <c r="H143" i="24"/>
  <c r="G143" i="24"/>
  <c r="F143" i="24"/>
  <c r="E143" i="24"/>
  <c r="D143" i="24"/>
  <c r="CF139" i="24"/>
  <c r="CE139" i="24"/>
  <c r="CD139" i="24"/>
  <c r="CC139" i="24"/>
  <c r="CB139" i="24"/>
  <c r="CA139" i="24"/>
  <c r="BZ139" i="24"/>
  <c r="BY139" i="24"/>
  <c r="BX139" i="24"/>
  <c r="BW139" i="24"/>
  <c r="BV139" i="24"/>
  <c r="BU139" i="24"/>
  <c r="BT139" i="24"/>
  <c r="BS139" i="24"/>
  <c r="BR139" i="24"/>
  <c r="BQ139" i="24"/>
  <c r="BP139" i="24"/>
  <c r="BO139" i="24"/>
  <c r="BN139" i="24"/>
  <c r="BM139" i="24"/>
  <c r="BL139" i="24"/>
  <c r="BK139" i="24"/>
  <c r="BJ139" i="24"/>
  <c r="BI139" i="24"/>
  <c r="BH139" i="24"/>
  <c r="BG139" i="24"/>
  <c r="BF139" i="24"/>
  <c r="BE139" i="24"/>
  <c r="BD139" i="24"/>
  <c r="BC139" i="24"/>
  <c r="BB139" i="24"/>
  <c r="BA139" i="24"/>
  <c r="AZ139" i="24"/>
  <c r="AY139" i="24"/>
  <c r="AX139" i="24"/>
  <c r="AW139" i="24"/>
  <c r="AV139" i="24"/>
  <c r="AU139" i="24"/>
  <c r="AT139" i="24"/>
  <c r="AS139" i="24"/>
  <c r="AR139" i="24"/>
  <c r="AQ139" i="24"/>
  <c r="AP139" i="24"/>
  <c r="AO139" i="24"/>
  <c r="AN139" i="24"/>
  <c r="AM139" i="24"/>
  <c r="AL139" i="24"/>
  <c r="AK139" i="24"/>
  <c r="AJ139" i="24"/>
  <c r="AI139" i="24"/>
  <c r="AH139" i="24"/>
  <c r="AG139" i="24"/>
  <c r="AF139" i="24"/>
  <c r="AE139" i="24"/>
  <c r="AD139" i="24"/>
  <c r="AC139" i="24"/>
  <c r="AB139" i="24"/>
  <c r="AA139" i="24"/>
  <c r="Z139" i="24"/>
  <c r="Y139" i="24"/>
  <c r="X139" i="24"/>
  <c r="W139" i="24"/>
  <c r="V139" i="24"/>
  <c r="U139" i="24"/>
  <c r="T139" i="24"/>
  <c r="S139" i="24"/>
  <c r="R139" i="24"/>
  <c r="Q139" i="24"/>
  <c r="P139" i="24"/>
  <c r="O139" i="24"/>
  <c r="N139" i="24"/>
  <c r="M139" i="24"/>
  <c r="L139" i="24"/>
  <c r="K139" i="24"/>
  <c r="J139" i="24"/>
  <c r="I139" i="24"/>
  <c r="H139" i="24"/>
  <c r="G139" i="24"/>
  <c r="F139" i="24"/>
  <c r="E139" i="24"/>
  <c r="CF138" i="24"/>
  <c r="CE138" i="24"/>
  <c r="CD138" i="24"/>
  <c r="CC138" i="24"/>
  <c r="CB138" i="24"/>
  <c r="CA138" i="24"/>
  <c r="BZ138" i="24"/>
  <c r="BY138" i="24"/>
  <c r="BX138" i="24"/>
  <c r="BW138" i="24"/>
  <c r="BV138" i="24"/>
  <c r="BU138" i="24"/>
  <c r="BT138" i="24"/>
  <c r="BS138" i="24"/>
  <c r="BR138" i="24"/>
  <c r="BQ138" i="24"/>
  <c r="BP138" i="24"/>
  <c r="BO138" i="24"/>
  <c r="BN138" i="24"/>
  <c r="BM138" i="24"/>
  <c r="BL138" i="24"/>
  <c r="BK138" i="24"/>
  <c r="BJ138" i="24"/>
  <c r="BI138" i="24"/>
  <c r="BH138" i="24"/>
  <c r="BG138" i="24"/>
  <c r="BF138" i="24"/>
  <c r="BE138" i="24"/>
  <c r="BD138" i="24"/>
  <c r="BC138" i="24"/>
  <c r="BB138" i="24"/>
  <c r="BA138" i="24"/>
  <c r="AZ138" i="24"/>
  <c r="AY138" i="24"/>
  <c r="AX138" i="24"/>
  <c r="AW138" i="24"/>
  <c r="AV138" i="24"/>
  <c r="AU138" i="24"/>
  <c r="AT138" i="24"/>
  <c r="AS138" i="24"/>
  <c r="AR138" i="24"/>
  <c r="AQ138" i="24"/>
  <c r="AP138" i="24"/>
  <c r="AO138" i="24"/>
  <c r="AN138" i="24"/>
  <c r="AM138" i="24"/>
  <c r="AL138" i="24"/>
  <c r="AK138" i="24"/>
  <c r="AJ138" i="24"/>
  <c r="AI138" i="24"/>
  <c r="AH138" i="24"/>
  <c r="AG138" i="24"/>
  <c r="AF138" i="24"/>
  <c r="AE138" i="24"/>
  <c r="AD138" i="24"/>
  <c r="AC138" i="24"/>
  <c r="AB138" i="24"/>
  <c r="AA138" i="24"/>
  <c r="Z138" i="24"/>
  <c r="Y138" i="24"/>
  <c r="X138" i="24"/>
  <c r="W138" i="24"/>
  <c r="V138" i="24"/>
  <c r="U138" i="24"/>
  <c r="T138" i="24"/>
  <c r="S138" i="24"/>
  <c r="R138" i="24"/>
  <c r="Q138" i="24"/>
  <c r="P138" i="24"/>
  <c r="O138" i="24"/>
  <c r="N138" i="24"/>
  <c r="M138" i="24"/>
  <c r="L138" i="24"/>
  <c r="K138" i="24"/>
  <c r="J138" i="24"/>
  <c r="I138" i="24"/>
  <c r="H138" i="24"/>
  <c r="G138" i="24"/>
  <c r="F138" i="24"/>
  <c r="E138" i="24"/>
  <c r="CF137" i="24"/>
  <c r="CE137" i="24"/>
  <c r="CD137" i="24"/>
  <c r="CC137" i="24"/>
  <c r="CB137" i="24"/>
  <c r="CA137" i="24"/>
  <c r="BZ137" i="24"/>
  <c r="BY137" i="24"/>
  <c r="BX137" i="24"/>
  <c r="BW137" i="24"/>
  <c r="BV137" i="24"/>
  <c r="BU137" i="24"/>
  <c r="BT137" i="24"/>
  <c r="BS137" i="24"/>
  <c r="BR137" i="24"/>
  <c r="BQ137" i="24"/>
  <c r="BP137" i="24"/>
  <c r="BO137" i="24"/>
  <c r="BN137" i="24"/>
  <c r="BM137" i="24"/>
  <c r="BL137" i="24"/>
  <c r="BK137" i="24"/>
  <c r="BJ137" i="24"/>
  <c r="BI137" i="24"/>
  <c r="BH137" i="24"/>
  <c r="BG137" i="24"/>
  <c r="BF137" i="24"/>
  <c r="BE137" i="24"/>
  <c r="BD137" i="24"/>
  <c r="BC137" i="24"/>
  <c r="BB137" i="24"/>
  <c r="BA137" i="24"/>
  <c r="AZ137" i="24"/>
  <c r="AY137" i="24"/>
  <c r="AX137" i="24"/>
  <c r="AW137" i="24"/>
  <c r="AV137" i="24"/>
  <c r="AU137" i="24"/>
  <c r="AT137" i="24"/>
  <c r="AS137" i="24"/>
  <c r="AR137" i="24"/>
  <c r="AQ137" i="24"/>
  <c r="AP137" i="24"/>
  <c r="AO137" i="24"/>
  <c r="AN137" i="24"/>
  <c r="AM137" i="24"/>
  <c r="AL137" i="24"/>
  <c r="AK137" i="24"/>
  <c r="AJ137" i="24"/>
  <c r="AI137" i="24"/>
  <c r="AH137" i="24"/>
  <c r="AG137" i="24"/>
  <c r="AF137" i="24"/>
  <c r="AE137" i="24"/>
  <c r="AD137" i="24"/>
  <c r="AC137" i="24"/>
  <c r="AB137" i="24"/>
  <c r="AA137" i="24"/>
  <c r="Z137" i="24"/>
  <c r="Y137" i="24"/>
  <c r="X137" i="24"/>
  <c r="W137" i="24"/>
  <c r="V137" i="24"/>
  <c r="U137" i="24"/>
  <c r="T137" i="24"/>
  <c r="S137" i="24"/>
  <c r="R137" i="24"/>
  <c r="Q137" i="24"/>
  <c r="P137" i="24"/>
  <c r="O137" i="24"/>
  <c r="N137" i="24"/>
  <c r="M137" i="24"/>
  <c r="L137" i="24"/>
  <c r="K137" i="24"/>
  <c r="J137" i="24"/>
  <c r="I137" i="24"/>
  <c r="H137" i="24"/>
  <c r="G137" i="24"/>
  <c r="F137" i="24"/>
  <c r="E137" i="24"/>
  <c r="CF136" i="24"/>
  <c r="CE136" i="24"/>
  <c r="CD136" i="24"/>
  <c r="CC136" i="24"/>
  <c r="CB136" i="24"/>
  <c r="CA136" i="24"/>
  <c r="BZ136" i="24"/>
  <c r="BY136" i="24"/>
  <c r="BX136" i="24"/>
  <c r="BW136" i="24"/>
  <c r="BV136" i="24"/>
  <c r="BU136" i="24"/>
  <c r="BT136" i="24"/>
  <c r="BS136" i="24"/>
  <c r="BR136" i="24"/>
  <c r="BQ136" i="24"/>
  <c r="BP136" i="24"/>
  <c r="BO136" i="24"/>
  <c r="BN136" i="24"/>
  <c r="BM136" i="24"/>
  <c r="BL136" i="24"/>
  <c r="BK136" i="24"/>
  <c r="BJ136" i="24"/>
  <c r="BI136" i="24"/>
  <c r="BH136" i="24"/>
  <c r="BG136" i="24"/>
  <c r="BF136" i="24"/>
  <c r="BE136" i="24"/>
  <c r="BD136" i="24"/>
  <c r="BC136" i="24"/>
  <c r="BB136" i="24"/>
  <c r="BA136" i="24"/>
  <c r="AZ136" i="24"/>
  <c r="AY136" i="24"/>
  <c r="AX136" i="24"/>
  <c r="AW136" i="24"/>
  <c r="AV136" i="24"/>
  <c r="AU136" i="24"/>
  <c r="AT136" i="24"/>
  <c r="AS136" i="24"/>
  <c r="AR136" i="24"/>
  <c r="AQ136" i="24"/>
  <c r="AP136" i="24"/>
  <c r="AO136" i="24"/>
  <c r="AN136" i="24"/>
  <c r="AM136" i="24"/>
  <c r="AL136" i="24"/>
  <c r="AK136" i="24"/>
  <c r="AJ136" i="24"/>
  <c r="AI136" i="24"/>
  <c r="AH136" i="24"/>
  <c r="AG136" i="24"/>
  <c r="AF136" i="24"/>
  <c r="AE136" i="24"/>
  <c r="AD136" i="24"/>
  <c r="AC136" i="24"/>
  <c r="AB136" i="24"/>
  <c r="AA136" i="24"/>
  <c r="Z136" i="24"/>
  <c r="Y136" i="24"/>
  <c r="X136" i="24"/>
  <c r="W136" i="24"/>
  <c r="V136" i="24"/>
  <c r="U136" i="24"/>
  <c r="T136" i="24"/>
  <c r="S136" i="24"/>
  <c r="R136" i="24"/>
  <c r="Q136" i="24"/>
  <c r="P136" i="24"/>
  <c r="O136" i="24"/>
  <c r="N136" i="24"/>
  <c r="M136" i="24"/>
  <c r="L136" i="24"/>
  <c r="K136" i="24"/>
  <c r="J136" i="24"/>
  <c r="I136" i="24"/>
  <c r="H136" i="24"/>
  <c r="G136" i="24"/>
  <c r="F136" i="24"/>
  <c r="E136" i="24"/>
  <c r="CF135" i="24"/>
  <c r="CE135" i="24"/>
  <c r="CD135" i="24"/>
  <c r="CC135" i="24"/>
  <c r="CB135" i="24"/>
  <c r="CA135" i="24"/>
  <c r="BZ135" i="24"/>
  <c r="BY135" i="24"/>
  <c r="BX135" i="24"/>
  <c r="BW135" i="24"/>
  <c r="BV135" i="24"/>
  <c r="BU135" i="24"/>
  <c r="BT135" i="24"/>
  <c r="BS135" i="24"/>
  <c r="BR135" i="24"/>
  <c r="BQ135" i="24"/>
  <c r="BP135" i="24"/>
  <c r="BO135" i="24"/>
  <c r="BN135" i="24"/>
  <c r="BM135" i="24"/>
  <c r="BL135" i="24"/>
  <c r="BK135" i="24"/>
  <c r="BJ135" i="24"/>
  <c r="BI135" i="24"/>
  <c r="BH135" i="24"/>
  <c r="BG135" i="24"/>
  <c r="BF135" i="24"/>
  <c r="BE135" i="24"/>
  <c r="BD135" i="24"/>
  <c r="BC135" i="24"/>
  <c r="BB135" i="24"/>
  <c r="BA135" i="24"/>
  <c r="AZ135" i="24"/>
  <c r="AY135" i="24"/>
  <c r="AX135" i="24"/>
  <c r="AW135" i="24"/>
  <c r="AV135" i="24"/>
  <c r="AU135" i="24"/>
  <c r="AT135" i="24"/>
  <c r="AS135" i="24"/>
  <c r="AR135" i="24"/>
  <c r="AQ135" i="24"/>
  <c r="AP135" i="24"/>
  <c r="AO135" i="24"/>
  <c r="AN135" i="24"/>
  <c r="AM135" i="24"/>
  <c r="AL135" i="24"/>
  <c r="AK135" i="24"/>
  <c r="AJ135" i="24"/>
  <c r="AI135" i="24"/>
  <c r="AH135" i="24"/>
  <c r="AG135" i="24"/>
  <c r="AF135" i="24"/>
  <c r="AE135" i="24"/>
  <c r="AD135" i="24"/>
  <c r="AC135" i="24"/>
  <c r="AB135" i="24"/>
  <c r="AA135" i="24"/>
  <c r="Z135" i="24"/>
  <c r="Y135" i="24"/>
  <c r="X135" i="24"/>
  <c r="W135" i="24"/>
  <c r="V135" i="24"/>
  <c r="U135" i="24"/>
  <c r="T135" i="24"/>
  <c r="S135" i="24"/>
  <c r="R135" i="24"/>
  <c r="Q135" i="24"/>
  <c r="P135" i="24"/>
  <c r="O135" i="24"/>
  <c r="N135" i="24"/>
  <c r="M135" i="24"/>
  <c r="L135" i="24"/>
  <c r="K135" i="24"/>
  <c r="J135" i="24"/>
  <c r="I135" i="24"/>
  <c r="H135" i="24"/>
  <c r="G135" i="24"/>
  <c r="F135" i="24"/>
  <c r="E135" i="24"/>
  <c r="CF134" i="24"/>
  <c r="CE134" i="24"/>
  <c r="CD134" i="24"/>
  <c r="CC134" i="24"/>
  <c r="CB134" i="24"/>
  <c r="CA134" i="24"/>
  <c r="BZ134" i="24"/>
  <c r="BY134" i="24"/>
  <c r="BX134" i="24"/>
  <c r="BW134" i="24"/>
  <c r="BV134" i="24"/>
  <c r="BU134" i="24"/>
  <c r="BT134" i="24"/>
  <c r="BS134" i="24"/>
  <c r="BR134" i="24"/>
  <c r="BQ134" i="24"/>
  <c r="BP134" i="24"/>
  <c r="BO134" i="24"/>
  <c r="BN134" i="24"/>
  <c r="BM134" i="24"/>
  <c r="BL134" i="24"/>
  <c r="BK134" i="24"/>
  <c r="BJ134" i="24"/>
  <c r="BI134" i="24"/>
  <c r="BH134" i="24"/>
  <c r="BG134" i="24"/>
  <c r="BF134" i="24"/>
  <c r="BE134" i="24"/>
  <c r="BD134" i="24"/>
  <c r="BC134" i="24"/>
  <c r="BB134" i="24"/>
  <c r="BA134" i="24"/>
  <c r="AZ134" i="24"/>
  <c r="AY134" i="24"/>
  <c r="AX134" i="24"/>
  <c r="AW134" i="24"/>
  <c r="AV134" i="24"/>
  <c r="AU134" i="24"/>
  <c r="AT134" i="24"/>
  <c r="AS134" i="24"/>
  <c r="AR134" i="24"/>
  <c r="AQ134" i="24"/>
  <c r="AP134" i="24"/>
  <c r="AO134" i="24"/>
  <c r="AN134" i="24"/>
  <c r="AM134" i="24"/>
  <c r="AL134" i="24"/>
  <c r="AK134" i="24"/>
  <c r="AJ134" i="24"/>
  <c r="AI134" i="24"/>
  <c r="AH134" i="24"/>
  <c r="AG134" i="24"/>
  <c r="AF134" i="24"/>
  <c r="AE134" i="24"/>
  <c r="AD134" i="24"/>
  <c r="AC134" i="24"/>
  <c r="AB134" i="24"/>
  <c r="AA134" i="24"/>
  <c r="Z134" i="24"/>
  <c r="Y134" i="24"/>
  <c r="X134" i="24"/>
  <c r="W134" i="24"/>
  <c r="V134" i="24"/>
  <c r="U134" i="24"/>
  <c r="T134" i="24"/>
  <c r="S134" i="24"/>
  <c r="R134" i="24"/>
  <c r="Q134" i="24"/>
  <c r="P134" i="24"/>
  <c r="O134" i="24"/>
  <c r="N134" i="24"/>
  <c r="M134" i="24"/>
  <c r="L134" i="24"/>
  <c r="K134" i="24"/>
  <c r="J134" i="24"/>
  <c r="I134" i="24"/>
  <c r="H134" i="24"/>
  <c r="G134" i="24"/>
  <c r="F134" i="24"/>
  <c r="E134" i="24"/>
  <c r="CF133" i="24"/>
  <c r="CE133" i="24"/>
  <c r="CD133" i="24"/>
  <c r="CC133" i="24"/>
  <c r="CB133" i="24"/>
  <c r="CA133" i="24"/>
  <c r="BZ133" i="24"/>
  <c r="BY133" i="24"/>
  <c r="BX133" i="24"/>
  <c r="BW133" i="24"/>
  <c r="BV133" i="24"/>
  <c r="BU133" i="24"/>
  <c r="BT133" i="24"/>
  <c r="BS133" i="24"/>
  <c r="BR133" i="24"/>
  <c r="BQ133" i="24"/>
  <c r="BP133" i="24"/>
  <c r="BO133" i="24"/>
  <c r="BN133" i="24"/>
  <c r="BM133" i="24"/>
  <c r="BL133" i="24"/>
  <c r="BK133" i="24"/>
  <c r="BJ133" i="24"/>
  <c r="BI133" i="24"/>
  <c r="BH133" i="24"/>
  <c r="BG133" i="24"/>
  <c r="BF133" i="24"/>
  <c r="BE133" i="24"/>
  <c r="BD133" i="24"/>
  <c r="BC133" i="24"/>
  <c r="BB133" i="24"/>
  <c r="BA133" i="24"/>
  <c r="AZ133" i="24"/>
  <c r="AY133" i="24"/>
  <c r="AX133" i="24"/>
  <c r="AW133" i="24"/>
  <c r="AV133" i="24"/>
  <c r="AU133" i="24"/>
  <c r="AT133" i="24"/>
  <c r="AS133" i="24"/>
  <c r="AR133" i="24"/>
  <c r="AQ133" i="24"/>
  <c r="AP133" i="24"/>
  <c r="AO133" i="24"/>
  <c r="AN133" i="24"/>
  <c r="AM133" i="24"/>
  <c r="AL133" i="24"/>
  <c r="AK133" i="24"/>
  <c r="AJ133" i="24"/>
  <c r="AI133" i="24"/>
  <c r="AH133" i="24"/>
  <c r="AG133" i="24"/>
  <c r="AF133" i="24"/>
  <c r="AE133" i="24"/>
  <c r="AD133" i="24"/>
  <c r="AC133" i="24"/>
  <c r="AB133" i="24"/>
  <c r="AA133" i="24"/>
  <c r="Z133" i="24"/>
  <c r="Y133" i="24"/>
  <c r="X133" i="24"/>
  <c r="W133" i="24"/>
  <c r="V133" i="24"/>
  <c r="U133" i="24"/>
  <c r="T133" i="24"/>
  <c r="S133" i="24"/>
  <c r="R133" i="24"/>
  <c r="Q133" i="24"/>
  <c r="P133" i="24"/>
  <c r="O133" i="24"/>
  <c r="N133" i="24"/>
  <c r="M133" i="24"/>
  <c r="L133" i="24"/>
  <c r="K133" i="24"/>
  <c r="J133" i="24"/>
  <c r="I133" i="24"/>
  <c r="H133" i="24"/>
  <c r="G133" i="24"/>
  <c r="F133" i="24"/>
  <c r="E133" i="24"/>
  <c r="D133" i="24"/>
  <c r="CF132" i="24"/>
  <c r="CE132" i="24"/>
  <c r="CD132" i="24"/>
  <c r="CC132" i="24"/>
  <c r="CB132" i="24"/>
  <c r="CA132" i="24"/>
  <c r="BZ132" i="24"/>
  <c r="BY132" i="24"/>
  <c r="BX132" i="24"/>
  <c r="BW132" i="24"/>
  <c r="BV132" i="24"/>
  <c r="BU132" i="24"/>
  <c r="BT132" i="24"/>
  <c r="BS132" i="24"/>
  <c r="BR132" i="24"/>
  <c r="BQ132" i="24"/>
  <c r="BP132" i="24"/>
  <c r="BO132" i="24"/>
  <c r="BN132" i="24"/>
  <c r="BM132" i="24"/>
  <c r="BL132" i="24"/>
  <c r="BK132" i="24"/>
  <c r="BJ132" i="24"/>
  <c r="BI132" i="24"/>
  <c r="BH132" i="24"/>
  <c r="BG132" i="24"/>
  <c r="BF132" i="24"/>
  <c r="BE132" i="24"/>
  <c r="BD132" i="24"/>
  <c r="BC132" i="24"/>
  <c r="BB132" i="24"/>
  <c r="BA132" i="24"/>
  <c r="AZ132" i="24"/>
  <c r="AY132" i="24"/>
  <c r="AX132" i="24"/>
  <c r="AW132" i="24"/>
  <c r="AV132" i="24"/>
  <c r="AU132" i="24"/>
  <c r="AT132" i="24"/>
  <c r="AS132" i="24"/>
  <c r="AR132" i="24"/>
  <c r="AQ132" i="24"/>
  <c r="AP132" i="24"/>
  <c r="AO132" i="24"/>
  <c r="AN132" i="24"/>
  <c r="AM132" i="24"/>
  <c r="AL132" i="24"/>
  <c r="AK132" i="24"/>
  <c r="AJ132" i="24"/>
  <c r="AI132" i="24"/>
  <c r="AH132" i="24"/>
  <c r="AG132" i="24"/>
  <c r="AF132" i="24"/>
  <c r="AE132" i="24"/>
  <c r="AD132" i="24"/>
  <c r="AC132" i="24"/>
  <c r="AB132" i="24"/>
  <c r="AA132" i="24"/>
  <c r="Z132" i="24"/>
  <c r="Y132" i="24"/>
  <c r="X132" i="24"/>
  <c r="W132" i="24"/>
  <c r="V132" i="24"/>
  <c r="U132" i="24"/>
  <c r="T132" i="24"/>
  <c r="S132" i="24"/>
  <c r="R132" i="24"/>
  <c r="Q132" i="24"/>
  <c r="P132" i="24"/>
  <c r="O132" i="24"/>
  <c r="N132" i="24"/>
  <c r="M132" i="24"/>
  <c r="L132" i="24"/>
  <c r="K132" i="24"/>
  <c r="J132" i="24"/>
  <c r="I132" i="24"/>
  <c r="H132" i="24"/>
  <c r="G132" i="24"/>
  <c r="F132" i="24"/>
  <c r="E132" i="24"/>
  <c r="D132" i="24"/>
  <c r="CF131" i="24"/>
  <c r="CE131" i="24"/>
  <c r="CD131" i="24"/>
  <c r="CC131" i="24"/>
  <c r="CB131" i="24"/>
  <c r="CA131" i="24"/>
  <c r="BZ131" i="24"/>
  <c r="BY131" i="24"/>
  <c r="BX131" i="24"/>
  <c r="BW131" i="24"/>
  <c r="BV131" i="24"/>
  <c r="BU131" i="24"/>
  <c r="BT131" i="24"/>
  <c r="BS131" i="24"/>
  <c r="BR131" i="24"/>
  <c r="BQ131" i="24"/>
  <c r="BP131" i="24"/>
  <c r="BO131" i="24"/>
  <c r="BN131" i="24"/>
  <c r="BM131" i="24"/>
  <c r="BL131" i="24"/>
  <c r="BK131" i="24"/>
  <c r="BJ131" i="24"/>
  <c r="BI131" i="24"/>
  <c r="BH131" i="24"/>
  <c r="BG131" i="24"/>
  <c r="BF131" i="24"/>
  <c r="BE131" i="24"/>
  <c r="BD131" i="24"/>
  <c r="BC131" i="24"/>
  <c r="BB131" i="24"/>
  <c r="BA131" i="24"/>
  <c r="AZ131" i="24"/>
  <c r="AY131" i="24"/>
  <c r="AX131" i="24"/>
  <c r="AW131" i="24"/>
  <c r="AV131" i="24"/>
  <c r="AU131" i="24"/>
  <c r="AT131" i="24"/>
  <c r="AS131" i="24"/>
  <c r="AR131" i="24"/>
  <c r="AQ131" i="24"/>
  <c r="AP131" i="24"/>
  <c r="AO131" i="24"/>
  <c r="AN131" i="24"/>
  <c r="AM131" i="24"/>
  <c r="AL131" i="24"/>
  <c r="AK131" i="24"/>
  <c r="AJ131" i="24"/>
  <c r="AI131" i="24"/>
  <c r="AH131" i="24"/>
  <c r="AG131" i="24"/>
  <c r="AF131" i="24"/>
  <c r="AE131" i="24"/>
  <c r="AD131" i="24"/>
  <c r="AC131" i="24"/>
  <c r="AB131" i="24"/>
  <c r="AA131" i="24"/>
  <c r="Z131" i="24"/>
  <c r="Y131" i="24"/>
  <c r="X131" i="24"/>
  <c r="W131" i="24"/>
  <c r="V131" i="24"/>
  <c r="U131" i="24"/>
  <c r="T131" i="24"/>
  <c r="S131" i="24"/>
  <c r="R131" i="24"/>
  <c r="Q131" i="24"/>
  <c r="P131" i="24"/>
  <c r="O131" i="24"/>
  <c r="N131" i="24"/>
  <c r="M131" i="24"/>
  <c r="L131" i="24"/>
  <c r="K131" i="24"/>
  <c r="J131" i="24"/>
  <c r="I131" i="24"/>
  <c r="H131" i="24"/>
  <c r="G131" i="24"/>
  <c r="F131" i="24"/>
  <c r="E131" i="24"/>
  <c r="D131" i="24"/>
  <c r="CF130" i="24"/>
  <c r="CE130" i="24"/>
  <c r="CD130" i="24"/>
  <c r="CC130" i="24"/>
  <c r="CB130" i="24"/>
  <c r="CA130" i="24"/>
  <c r="BZ130" i="24"/>
  <c r="BY130" i="24"/>
  <c r="BX130" i="24"/>
  <c r="BW130" i="24"/>
  <c r="BV130" i="24"/>
  <c r="BU130" i="24"/>
  <c r="BT130" i="24"/>
  <c r="BS130" i="24"/>
  <c r="BR130" i="24"/>
  <c r="BQ130" i="24"/>
  <c r="BP130" i="24"/>
  <c r="BO130" i="24"/>
  <c r="BN130" i="24"/>
  <c r="BM130" i="24"/>
  <c r="BL130" i="24"/>
  <c r="BK130" i="24"/>
  <c r="BJ130" i="24"/>
  <c r="BI130" i="24"/>
  <c r="BH130" i="24"/>
  <c r="BG130" i="24"/>
  <c r="BF130" i="24"/>
  <c r="BE130" i="24"/>
  <c r="BD130" i="24"/>
  <c r="BC130" i="24"/>
  <c r="BB130" i="24"/>
  <c r="BA130" i="24"/>
  <c r="AZ130" i="24"/>
  <c r="AY130" i="24"/>
  <c r="AX130" i="24"/>
  <c r="AW130" i="24"/>
  <c r="AV130" i="24"/>
  <c r="AU130" i="24"/>
  <c r="AT130" i="24"/>
  <c r="AS130" i="24"/>
  <c r="AR130" i="24"/>
  <c r="AQ130" i="24"/>
  <c r="AP130" i="24"/>
  <c r="AO130" i="24"/>
  <c r="AN130" i="24"/>
  <c r="AM130" i="24"/>
  <c r="AL130" i="24"/>
  <c r="AK130" i="24"/>
  <c r="AJ130" i="24"/>
  <c r="AI130" i="24"/>
  <c r="AH130" i="24"/>
  <c r="AG130" i="24"/>
  <c r="AF130" i="24"/>
  <c r="AE130" i="24"/>
  <c r="AD130" i="24"/>
  <c r="AC130" i="24"/>
  <c r="AB130" i="24"/>
  <c r="AA130" i="24"/>
  <c r="Z130" i="24"/>
  <c r="Y130" i="24"/>
  <c r="X130" i="24"/>
  <c r="W130" i="24"/>
  <c r="V130" i="24"/>
  <c r="U130" i="24"/>
  <c r="T130" i="24"/>
  <c r="S130" i="24"/>
  <c r="R130" i="24"/>
  <c r="Q130" i="24"/>
  <c r="P130" i="24"/>
  <c r="O130" i="24"/>
  <c r="N130" i="24"/>
  <c r="M130" i="24"/>
  <c r="L130" i="24"/>
  <c r="K130" i="24"/>
  <c r="J130" i="24"/>
  <c r="I130" i="24"/>
  <c r="H130" i="24"/>
  <c r="G130" i="24"/>
  <c r="F130" i="24"/>
  <c r="E130" i="24"/>
  <c r="D130" i="24"/>
  <c r="CF126" i="24"/>
  <c r="CE126" i="24"/>
  <c r="CD126" i="24"/>
  <c r="CC126" i="24"/>
  <c r="CB126" i="24"/>
  <c r="CA126" i="24"/>
  <c r="BZ126" i="24"/>
  <c r="BY126" i="24"/>
  <c r="BX126" i="24"/>
  <c r="BW126" i="24"/>
  <c r="BV126" i="24"/>
  <c r="BU126" i="24"/>
  <c r="BT126" i="24"/>
  <c r="BS126" i="24"/>
  <c r="BR126" i="24"/>
  <c r="BQ126" i="24"/>
  <c r="BP126" i="24"/>
  <c r="BO126" i="24"/>
  <c r="BN126" i="24"/>
  <c r="BM126" i="24"/>
  <c r="BL126" i="24"/>
  <c r="BK126" i="24"/>
  <c r="BJ126" i="24"/>
  <c r="BI126" i="24"/>
  <c r="BH126" i="24"/>
  <c r="BG126" i="24"/>
  <c r="BF126" i="24"/>
  <c r="BE126" i="24"/>
  <c r="BD126" i="24"/>
  <c r="BC126" i="24"/>
  <c r="BB126" i="24"/>
  <c r="BA126" i="24"/>
  <c r="AZ126" i="24"/>
  <c r="AY126" i="24"/>
  <c r="AX126" i="24"/>
  <c r="AW126" i="24"/>
  <c r="AV126" i="24"/>
  <c r="AU126" i="24"/>
  <c r="AT126" i="24"/>
  <c r="AS126" i="24"/>
  <c r="AR126" i="24"/>
  <c r="AQ126" i="24"/>
  <c r="AP126" i="24"/>
  <c r="AO126" i="24"/>
  <c r="AN126" i="24"/>
  <c r="AM126" i="24"/>
  <c r="AL126" i="24"/>
  <c r="AK126" i="24"/>
  <c r="AJ126" i="24"/>
  <c r="AI126" i="24"/>
  <c r="AH126" i="24"/>
  <c r="AG126" i="24"/>
  <c r="AF126" i="24"/>
  <c r="AE126" i="24"/>
  <c r="AD126" i="24"/>
  <c r="AC126" i="24"/>
  <c r="AB126" i="24"/>
  <c r="AA126" i="24"/>
  <c r="Z126" i="24"/>
  <c r="Y126" i="24"/>
  <c r="X126" i="24"/>
  <c r="W126" i="24"/>
  <c r="V126" i="24"/>
  <c r="U126" i="24"/>
  <c r="T126" i="24"/>
  <c r="S126" i="24"/>
  <c r="R126" i="24"/>
  <c r="Q126" i="24"/>
  <c r="P126" i="24"/>
  <c r="O126" i="24"/>
  <c r="N126" i="24"/>
  <c r="M126" i="24"/>
  <c r="L126" i="24"/>
  <c r="K126" i="24"/>
  <c r="J126" i="24"/>
  <c r="I126" i="24"/>
  <c r="H126" i="24"/>
  <c r="G126" i="24"/>
  <c r="F126" i="24"/>
  <c r="E126" i="24"/>
  <c r="CF125" i="24"/>
  <c r="CE125" i="24"/>
  <c r="CD125" i="24"/>
  <c r="CC125" i="24"/>
  <c r="CB125" i="24"/>
  <c r="CA125" i="24"/>
  <c r="BZ125" i="24"/>
  <c r="BY125" i="24"/>
  <c r="BX125" i="24"/>
  <c r="BW125" i="24"/>
  <c r="BV125" i="24"/>
  <c r="BU125" i="24"/>
  <c r="BT125" i="24"/>
  <c r="BS125" i="24"/>
  <c r="BR125" i="24"/>
  <c r="BQ125" i="24"/>
  <c r="BP125" i="24"/>
  <c r="BO125" i="24"/>
  <c r="BN125" i="24"/>
  <c r="BM125" i="24"/>
  <c r="BL125" i="24"/>
  <c r="BK125" i="24"/>
  <c r="BJ125" i="24"/>
  <c r="BI125" i="24"/>
  <c r="BH125" i="24"/>
  <c r="BG125" i="24"/>
  <c r="BF125" i="24"/>
  <c r="BE125" i="24"/>
  <c r="BD125" i="24"/>
  <c r="BC125" i="24"/>
  <c r="BB125" i="24"/>
  <c r="BA125" i="24"/>
  <c r="AZ125" i="24"/>
  <c r="AY125" i="24"/>
  <c r="AX125" i="24"/>
  <c r="AW125" i="24"/>
  <c r="AV125" i="24"/>
  <c r="AU125" i="24"/>
  <c r="AT125" i="24"/>
  <c r="AS125" i="24"/>
  <c r="AR125" i="24"/>
  <c r="AQ125" i="24"/>
  <c r="AP125" i="24"/>
  <c r="AO125" i="24"/>
  <c r="AN125" i="24"/>
  <c r="AM125" i="24"/>
  <c r="AL125" i="24"/>
  <c r="AK125" i="24"/>
  <c r="AJ125" i="24"/>
  <c r="AI125" i="24"/>
  <c r="AH125" i="24"/>
  <c r="AG125" i="24"/>
  <c r="AF125" i="24"/>
  <c r="AE125" i="24"/>
  <c r="AD125" i="24"/>
  <c r="AC125" i="24"/>
  <c r="AB125" i="24"/>
  <c r="AA125" i="24"/>
  <c r="Z125" i="24"/>
  <c r="Y125" i="24"/>
  <c r="X125" i="24"/>
  <c r="W125" i="24"/>
  <c r="V125" i="24"/>
  <c r="U125" i="24"/>
  <c r="T125" i="24"/>
  <c r="S125" i="24"/>
  <c r="R125" i="24"/>
  <c r="Q125" i="24"/>
  <c r="P125" i="24"/>
  <c r="O125" i="24"/>
  <c r="N125" i="24"/>
  <c r="M125" i="24"/>
  <c r="L125" i="24"/>
  <c r="K125" i="24"/>
  <c r="J125" i="24"/>
  <c r="I125" i="24"/>
  <c r="H125" i="24"/>
  <c r="G125" i="24"/>
  <c r="F125" i="24"/>
  <c r="E125" i="24"/>
  <c r="CF124" i="24"/>
  <c r="CE124" i="24"/>
  <c r="CD124" i="24"/>
  <c r="CC124" i="24"/>
  <c r="CB124" i="24"/>
  <c r="CA124" i="24"/>
  <c r="BZ124" i="24"/>
  <c r="BY124" i="24"/>
  <c r="BX124" i="24"/>
  <c r="BW124" i="24"/>
  <c r="BV124" i="24"/>
  <c r="BU124" i="24"/>
  <c r="BT124" i="24"/>
  <c r="BS124" i="24"/>
  <c r="BR124" i="24"/>
  <c r="BQ124" i="24"/>
  <c r="BP124" i="24"/>
  <c r="BO124" i="24"/>
  <c r="BN124" i="24"/>
  <c r="BM124" i="24"/>
  <c r="BL124" i="24"/>
  <c r="BK124" i="24"/>
  <c r="BJ124" i="24"/>
  <c r="BI124" i="24"/>
  <c r="BH124" i="24"/>
  <c r="BG124" i="24"/>
  <c r="BF124" i="24"/>
  <c r="BE124" i="24"/>
  <c r="BD124" i="24"/>
  <c r="BC124" i="24"/>
  <c r="BB124" i="24"/>
  <c r="BA124" i="24"/>
  <c r="AZ124" i="24"/>
  <c r="AY124" i="24"/>
  <c r="AX124" i="24"/>
  <c r="AW124" i="24"/>
  <c r="AV124" i="24"/>
  <c r="AU124" i="24"/>
  <c r="AT124" i="24"/>
  <c r="AS124" i="24"/>
  <c r="AR124" i="24"/>
  <c r="AQ124" i="24"/>
  <c r="AP124" i="24"/>
  <c r="AO124" i="24"/>
  <c r="AN124" i="24"/>
  <c r="AM124" i="24"/>
  <c r="AL124" i="24"/>
  <c r="AK124" i="24"/>
  <c r="AJ124" i="24"/>
  <c r="AI124" i="24"/>
  <c r="AH124" i="24"/>
  <c r="AG124" i="24"/>
  <c r="AF124" i="24"/>
  <c r="AE124" i="24"/>
  <c r="AD124" i="24"/>
  <c r="AC124" i="24"/>
  <c r="AB124" i="24"/>
  <c r="AA124" i="24"/>
  <c r="Z124" i="24"/>
  <c r="Y124" i="24"/>
  <c r="X124" i="24"/>
  <c r="W124" i="24"/>
  <c r="V124" i="24"/>
  <c r="U124" i="24"/>
  <c r="T124" i="24"/>
  <c r="S124" i="24"/>
  <c r="R124" i="24"/>
  <c r="Q124" i="24"/>
  <c r="P124" i="24"/>
  <c r="O124" i="24"/>
  <c r="N124" i="24"/>
  <c r="M124" i="24"/>
  <c r="L124" i="24"/>
  <c r="K124" i="24"/>
  <c r="J124" i="24"/>
  <c r="I124" i="24"/>
  <c r="H124" i="24"/>
  <c r="G124" i="24"/>
  <c r="F124" i="24"/>
  <c r="E124" i="24"/>
  <c r="CF123" i="24"/>
  <c r="CE123" i="24"/>
  <c r="CD123" i="24"/>
  <c r="CC123" i="24"/>
  <c r="CB123" i="24"/>
  <c r="CA123" i="24"/>
  <c r="BZ123" i="24"/>
  <c r="BY123" i="24"/>
  <c r="BX123" i="24"/>
  <c r="BW123" i="24"/>
  <c r="BV123" i="24"/>
  <c r="BU123" i="24"/>
  <c r="BT123" i="24"/>
  <c r="BS123" i="24"/>
  <c r="BR123" i="24"/>
  <c r="BQ123" i="24"/>
  <c r="BP123" i="24"/>
  <c r="BO123" i="24"/>
  <c r="BN123" i="24"/>
  <c r="BM123" i="24"/>
  <c r="BL123" i="24"/>
  <c r="BK123" i="24"/>
  <c r="BJ123" i="24"/>
  <c r="BI123" i="24"/>
  <c r="BH123" i="24"/>
  <c r="BG123" i="24"/>
  <c r="BF123" i="24"/>
  <c r="BE123" i="24"/>
  <c r="BD123" i="24"/>
  <c r="BC123" i="24"/>
  <c r="BB123" i="24"/>
  <c r="BA123" i="24"/>
  <c r="AZ123" i="24"/>
  <c r="AY123" i="24"/>
  <c r="AX123" i="24"/>
  <c r="AW123" i="24"/>
  <c r="AV123" i="24"/>
  <c r="AU123" i="24"/>
  <c r="AT123" i="24"/>
  <c r="AS123" i="24"/>
  <c r="AR123" i="24"/>
  <c r="AQ123" i="24"/>
  <c r="AP123" i="24"/>
  <c r="AO123" i="24"/>
  <c r="AN123" i="24"/>
  <c r="AM123" i="24"/>
  <c r="AL123" i="24"/>
  <c r="AK123" i="24"/>
  <c r="AJ123" i="24"/>
  <c r="AI123" i="24"/>
  <c r="AH123" i="24"/>
  <c r="AG123" i="24"/>
  <c r="AF123" i="24"/>
  <c r="AE123" i="24"/>
  <c r="AD123" i="24"/>
  <c r="AC123" i="24"/>
  <c r="AB123" i="24"/>
  <c r="AA123" i="24"/>
  <c r="Z123" i="24"/>
  <c r="Y123" i="24"/>
  <c r="X123" i="24"/>
  <c r="W123" i="24"/>
  <c r="V123" i="24"/>
  <c r="U123" i="24"/>
  <c r="T123" i="24"/>
  <c r="S123" i="24"/>
  <c r="R123" i="24"/>
  <c r="Q123" i="24"/>
  <c r="P123" i="24"/>
  <c r="O123" i="24"/>
  <c r="N123" i="24"/>
  <c r="M123" i="24"/>
  <c r="L123" i="24"/>
  <c r="K123" i="24"/>
  <c r="J123" i="24"/>
  <c r="I123" i="24"/>
  <c r="H123" i="24"/>
  <c r="G123" i="24"/>
  <c r="F123" i="24"/>
  <c r="E123" i="24"/>
  <c r="CF122" i="24"/>
  <c r="CE122" i="24"/>
  <c r="CD122" i="24"/>
  <c r="CC122" i="24"/>
  <c r="CB122" i="24"/>
  <c r="CA122" i="24"/>
  <c r="BZ122" i="24"/>
  <c r="BY122" i="24"/>
  <c r="BX122" i="24"/>
  <c r="BW122" i="24"/>
  <c r="BV122" i="24"/>
  <c r="BU122" i="24"/>
  <c r="BT122" i="24"/>
  <c r="BS122" i="24"/>
  <c r="BR122" i="24"/>
  <c r="BQ122" i="24"/>
  <c r="BP122" i="24"/>
  <c r="BO122" i="24"/>
  <c r="BN122" i="24"/>
  <c r="BM122" i="24"/>
  <c r="BL122" i="24"/>
  <c r="BK122" i="24"/>
  <c r="BJ122" i="24"/>
  <c r="BI122" i="24"/>
  <c r="BH122" i="24"/>
  <c r="BG122" i="24"/>
  <c r="BF122" i="24"/>
  <c r="BE122" i="24"/>
  <c r="BD122" i="24"/>
  <c r="BC122" i="24"/>
  <c r="BB122" i="24"/>
  <c r="BA122" i="24"/>
  <c r="AZ122" i="24"/>
  <c r="AY122" i="24"/>
  <c r="AX122" i="24"/>
  <c r="AW122" i="24"/>
  <c r="AV122" i="24"/>
  <c r="AU122" i="24"/>
  <c r="AT122" i="24"/>
  <c r="AS122" i="24"/>
  <c r="AR122" i="24"/>
  <c r="AQ122" i="24"/>
  <c r="AP122" i="24"/>
  <c r="AO122" i="24"/>
  <c r="AN122" i="24"/>
  <c r="AM122" i="24"/>
  <c r="AL122" i="24"/>
  <c r="AK122" i="24"/>
  <c r="AJ122" i="24"/>
  <c r="AI122" i="24"/>
  <c r="AH122" i="24"/>
  <c r="AG122" i="24"/>
  <c r="AF122" i="24"/>
  <c r="AE122" i="24"/>
  <c r="AD122" i="24"/>
  <c r="AC122" i="24"/>
  <c r="AB122" i="24"/>
  <c r="AA122" i="24"/>
  <c r="Z122" i="24"/>
  <c r="Y122" i="24"/>
  <c r="X122" i="24"/>
  <c r="W122" i="24"/>
  <c r="V122" i="24"/>
  <c r="U122" i="24"/>
  <c r="T122" i="24"/>
  <c r="S122" i="24"/>
  <c r="R122" i="24"/>
  <c r="Q122" i="24"/>
  <c r="P122" i="24"/>
  <c r="O122" i="24"/>
  <c r="N122" i="24"/>
  <c r="M122" i="24"/>
  <c r="L122" i="24"/>
  <c r="K122" i="24"/>
  <c r="J122" i="24"/>
  <c r="I122" i="24"/>
  <c r="H122" i="24"/>
  <c r="G122" i="24"/>
  <c r="F122" i="24"/>
  <c r="E122" i="24"/>
  <c r="CF121" i="24"/>
  <c r="CE121" i="24"/>
  <c r="CD121" i="24"/>
  <c r="CC121" i="24"/>
  <c r="CB121" i="24"/>
  <c r="CA121" i="24"/>
  <c r="BZ121" i="24"/>
  <c r="BY121" i="24"/>
  <c r="BX121" i="24"/>
  <c r="BW121" i="24"/>
  <c r="BV121" i="24"/>
  <c r="BU121" i="24"/>
  <c r="BT121" i="24"/>
  <c r="BS121" i="24"/>
  <c r="BR121" i="24"/>
  <c r="BQ121" i="24"/>
  <c r="BP121" i="24"/>
  <c r="BO121" i="24"/>
  <c r="BN121" i="24"/>
  <c r="BM121" i="24"/>
  <c r="BL121" i="24"/>
  <c r="BK121" i="24"/>
  <c r="BJ121" i="24"/>
  <c r="BI121" i="24"/>
  <c r="BH121" i="24"/>
  <c r="BG121" i="24"/>
  <c r="BF121" i="24"/>
  <c r="BE121" i="24"/>
  <c r="BD121" i="24"/>
  <c r="BC121" i="24"/>
  <c r="BB121" i="24"/>
  <c r="BA121" i="24"/>
  <c r="AZ121" i="24"/>
  <c r="AY121" i="24"/>
  <c r="AX121" i="24"/>
  <c r="AW121" i="24"/>
  <c r="AV121" i="24"/>
  <c r="AU121" i="24"/>
  <c r="AT121" i="24"/>
  <c r="AS121" i="24"/>
  <c r="AR121" i="24"/>
  <c r="AQ121" i="24"/>
  <c r="AP121" i="24"/>
  <c r="AO121" i="24"/>
  <c r="AN121" i="24"/>
  <c r="AM121" i="24"/>
  <c r="AL121" i="24"/>
  <c r="AK121" i="24"/>
  <c r="AJ121" i="24"/>
  <c r="AI121" i="24"/>
  <c r="AH121" i="24"/>
  <c r="AG121" i="24"/>
  <c r="AF121" i="24"/>
  <c r="AE121" i="24"/>
  <c r="AD121" i="24"/>
  <c r="AC121" i="24"/>
  <c r="AB121" i="24"/>
  <c r="AA121" i="24"/>
  <c r="Z121" i="24"/>
  <c r="Y121" i="24"/>
  <c r="X121" i="24"/>
  <c r="W121" i="24"/>
  <c r="V121" i="24"/>
  <c r="U121" i="24"/>
  <c r="T121" i="24"/>
  <c r="S121" i="24"/>
  <c r="R121" i="24"/>
  <c r="Q121" i="24"/>
  <c r="P121" i="24"/>
  <c r="O121" i="24"/>
  <c r="N121" i="24"/>
  <c r="M121" i="24"/>
  <c r="L121" i="24"/>
  <c r="K121" i="24"/>
  <c r="J121" i="24"/>
  <c r="I121" i="24"/>
  <c r="H121" i="24"/>
  <c r="G121" i="24"/>
  <c r="F121" i="24"/>
  <c r="E121" i="24"/>
  <c r="CF120" i="24"/>
  <c r="CE120" i="24"/>
  <c r="CD120" i="24"/>
  <c r="CC120" i="24"/>
  <c r="CB120" i="24"/>
  <c r="CA120" i="24"/>
  <c r="BZ120" i="24"/>
  <c r="BY120" i="24"/>
  <c r="BX120" i="24"/>
  <c r="BW120" i="24"/>
  <c r="BV120" i="24"/>
  <c r="BU120" i="24"/>
  <c r="BT120" i="24"/>
  <c r="BS120" i="24"/>
  <c r="BR120" i="24"/>
  <c r="BQ120" i="24"/>
  <c r="BP120" i="24"/>
  <c r="BO120" i="24"/>
  <c r="BN120" i="24"/>
  <c r="BM120" i="24"/>
  <c r="BL120" i="24"/>
  <c r="BK120" i="24"/>
  <c r="BJ120" i="24"/>
  <c r="BI120" i="24"/>
  <c r="BH120" i="24"/>
  <c r="BG120" i="24"/>
  <c r="BF120" i="24"/>
  <c r="BE120" i="24"/>
  <c r="BD120" i="24"/>
  <c r="BC120" i="24"/>
  <c r="BB120" i="24"/>
  <c r="BA120" i="24"/>
  <c r="AZ120" i="24"/>
  <c r="AY120" i="24"/>
  <c r="AX120" i="24"/>
  <c r="AW120" i="24"/>
  <c r="AV120" i="24"/>
  <c r="AU120" i="24"/>
  <c r="AT120" i="24"/>
  <c r="AS120" i="24"/>
  <c r="AR120" i="24"/>
  <c r="AQ120" i="24"/>
  <c r="AP120" i="24"/>
  <c r="AO120" i="24"/>
  <c r="AN120" i="24"/>
  <c r="AM120" i="24"/>
  <c r="AL120" i="24"/>
  <c r="AK120" i="24"/>
  <c r="AJ120" i="24"/>
  <c r="AI120" i="24"/>
  <c r="AH120" i="24"/>
  <c r="AG120" i="24"/>
  <c r="AF120" i="24"/>
  <c r="AE120" i="24"/>
  <c r="AD120" i="24"/>
  <c r="AC120" i="24"/>
  <c r="AB120" i="24"/>
  <c r="AA120" i="24"/>
  <c r="Z120" i="24"/>
  <c r="Y120" i="24"/>
  <c r="X120" i="24"/>
  <c r="W120" i="24"/>
  <c r="V120" i="24"/>
  <c r="U120" i="24"/>
  <c r="T120" i="24"/>
  <c r="S120" i="24"/>
  <c r="R120" i="24"/>
  <c r="Q120" i="24"/>
  <c r="P120" i="24"/>
  <c r="O120" i="24"/>
  <c r="N120" i="24"/>
  <c r="M120" i="24"/>
  <c r="L120" i="24"/>
  <c r="K120" i="24"/>
  <c r="J120" i="24"/>
  <c r="I120" i="24"/>
  <c r="H120" i="24"/>
  <c r="G120" i="24"/>
  <c r="F120" i="24"/>
  <c r="E120" i="24"/>
  <c r="D120" i="24"/>
  <c r="CF119" i="24"/>
  <c r="CE119" i="24"/>
  <c r="CD119" i="24"/>
  <c r="CC119" i="24"/>
  <c r="CB119" i="24"/>
  <c r="CA119" i="24"/>
  <c r="BZ119" i="24"/>
  <c r="BY119" i="24"/>
  <c r="BX119" i="24"/>
  <c r="BW119" i="24"/>
  <c r="BV119" i="24"/>
  <c r="BU119" i="24"/>
  <c r="BT119" i="24"/>
  <c r="BS119" i="24"/>
  <c r="BR119" i="24"/>
  <c r="BQ119" i="24"/>
  <c r="BP119" i="24"/>
  <c r="BO119" i="24"/>
  <c r="BN119" i="24"/>
  <c r="BM119" i="24"/>
  <c r="BL119" i="24"/>
  <c r="BK119" i="24"/>
  <c r="BJ119" i="24"/>
  <c r="BI119" i="24"/>
  <c r="BH119" i="24"/>
  <c r="BG119" i="24"/>
  <c r="BF119" i="24"/>
  <c r="BE119" i="24"/>
  <c r="BD119" i="24"/>
  <c r="BC119" i="24"/>
  <c r="BB119" i="24"/>
  <c r="BA119" i="24"/>
  <c r="AZ119" i="24"/>
  <c r="AY119" i="24"/>
  <c r="AX119" i="24"/>
  <c r="AW119" i="24"/>
  <c r="AV119" i="24"/>
  <c r="AU119" i="24"/>
  <c r="AT119" i="24"/>
  <c r="AS119" i="24"/>
  <c r="AR119" i="24"/>
  <c r="AQ119" i="24"/>
  <c r="AP119" i="24"/>
  <c r="AO119" i="24"/>
  <c r="AN119" i="24"/>
  <c r="AM119" i="24"/>
  <c r="AL119" i="24"/>
  <c r="AK119" i="24"/>
  <c r="AJ119" i="24"/>
  <c r="AI119" i="24"/>
  <c r="AH119" i="24"/>
  <c r="AG119" i="24"/>
  <c r="AF119" i="24"/>
  <c r="AE119" i="24"/>
  <c r="AD119" i="24"/>
  <c r="AC119" i="24"/>
  <c r="AB119" i="24"/>
  <c r="AA119" i="24"/>
  <c r="Z119" i="24"/>
  <c r="Y119" i="24"/>
  <c r="X119" i="24"/>
  <c r="W119" i="24"/>
  <c r="V119" i="24"/>
  <c r="U119" i="24"/>
  <c r="T119" i="24"/>
  <c r="S119" i="24"/>
  <c r="R119" i="24"/>
  <c r="Q119" i="24"/>
  <c r="P119" i="24"/>
  <c r="O119" i="24"/>
  <c r="N119" i="24"/>
  <c r="M119" i="24"/>
  <c r="L119" i="24"/>
  <c r="K119" i="24"/>
  <c r="J119" i="24"/>
  <c r="I119" i="24"/>
  <c r="H119" i="24"/>
  <c r="G119" i="24"/>
  <c r="F119" i="24"/>
  <c r="E119" i="24"/>
  <c r="D119" i="24"/>
  <c r="CF118" i="24"/>
  <c r="CE118" i="24"/>
  <c r="CD118" i="24"/>
  <c r="CC118" i="24"/>
  <c r="CB118" i="24"/>
  <c r="CA118" i="24"/>
  <c r="BZ118" i="24"/>
  <c r="BY118" i="24"/>
  <c r="BX118" i="24"/>
  <c r="BW118" i="24"/>
  <c r="BV118" i="24"/>
  <c r="BU118" i="24"/>
  <c r="BT118" i="24"/>
  <c r="BS118" i="24"/>
  <c r="BR118" i="24"/>
  <c r="BQ118" i="24"/>
  <c r="BP118" i="24"/>
  <c r="BO118" i="24"/>
  <c r="BN118" i="24"/>
  <c r="BM118" i="24"/>
  <c r="BL118" i="24"/>
  <c r="BK118" i="24"/>
  <c r="BJ118" i="24"/>
  <c r="BI118" i="24"/>
  <c r="BH118" i="24"/>
  <c r="BG118" i="24"/>
  <c r="BF118" i="24"/>
  <c r="BE118" i="24"/>
  <c r="BD118" i="24"/>
  <c r="BC118" i="24"/>
  <c r="BB118" i="24"/>
  <c r="BA118" i="24"/>
  <c r="AZ118" i="24"/>
  <c r="AY118" i="24"/>
  <c r="AX118" i="24"/>
  <c r="AW118" i="24"/>
  <c r="AV118" i="24"/>
  <c r="AU118" i="24"/>
  <c r="AT118" i="24"/>
  <c r="AS118" i="24"/>
  <c r="AR118" i="24"/>
  <c r="AQ118" i="24"/>
  <c r="AP118" i="24"/>
  <c r="AO118" i="24"/>
  <c r="AN118" i="24"/>
  <c r="AM118" i="24"/>
  <c r="AL118" i="24"/>
  <c r="AK118" i="24"/>
  <c r="AJ118" i="24"/>
  <c r="AI118" i="24"/>
  <c r="AH118" i="24"/>
  <c r="AG118" i="24"/>
  <c r="AF118" i="24"/>
  <c r="AE118" i="24"/>
  <c r="AD118" i="24"/>
  <c r="AC118" i="24"/>
  <c r="AB118" i="24"/>
  <c r="AA118" i="24"/>
  <c r="Z118" i="24"/>
  <c r="Y118" i="24"/>
  <c r="X118" i="24"/>
  <c r="W118" i="24"/>
  <c r="V118" i="24"/>
  <c r="U118" i="24"/>
  <c r="T118" i="24"/>
  <c r="S118" i="24"/>
  <c r="R118" i="24"/>
  <c r="Q118" i="24"/>
  <c r="P118" i="24"/>
  <c r="O118" i="24"/>
  <c r="N118" i="24"/>
  <c r="M118" i="24"/>
  <c r="L118" i="24"/>
  <c r="K118" i="24"/>
  <c r="J118" i="24"/>
  <c r="I118" i="24"/>
  <c r="H118" i="24"/>
  <c r="G118" i="24"/>
  <c r="F118" i="24"/>
  <c r="E118" i="24"/>
  <c r="D118" i="24"/>
  <c r="CF117" i="24"/>
  <c r="CE117" i="24"/>
  <c r="CD117" i="24"/>
  <c r="CC117" i="24"/>
  <c r="CB117" i="24"/>
  <c r="CA117" i="24"/>
  <c r="BZ117" i="24"/>
  <c r="BY117" i="24"/>
  <c r="BX117" i="24"/>
  <c r="BW117" i="24"/>
  <c r="BV117" i="24"/>
  <c r="BU117" i="24"/>
  <c r="BT117" i="24"/>
  <c r="BS117" i="24"/>
  <c r="BR117" i="24"/>
  <c r="BQ117" i="24"/>
  <c r="BP117" i="24"/>
  <c r="BO117" i="24"/>
  <c r="BN117" i="24"/>
  <c r="BM117" i="24"/>
  <c r="BL117" i="24"/>
  <c r="BK117" i="24"/>
  <c r="BJ117" i="24"/>
  <c r="BI117" i="24"/>
  <c r="BH117" i="24"/>
  <c r="BG117" i="24"/>
  <c r="BF117" i="24"/>
  <c r="BE117" i="24"/>
  <c r="BD117" i="24"/>
  <c r="BC117" i="24"/>
  <c r="BB117" i="24"/>
  <c r="BA117" i="24"/>
  <c r="AZ117" i="24"/>
  <c r="AY117" i="24"/>
  <c r="AX117" i="24"/>
  <c r="AW117" i="24"/>
  <c r="AV117" i="24"/>
  <c r="AU117" i="24"/>
  <c r="AT117" i="24"/>
  <c r="AS117" i="24"/>
  <c r="AR117" i="24"/>
  <c r="AQ117" i="24"/>
  <c r="AP117" i="24"/>
  <c r="AO117" i="24"/>
  <c r="AN117" i="24"/>
  <c r="AM117" i="24"/>
  <c r="AL117" i="24"/>
  <c r="AK117" i="24"/>
  <c r="AJ117" i="24"/>
  <c r="AI117" i="24"/>
  <c r="AH117" i="24"/>
  <c r="AG117" i="24"/>
  <c r="AF117" i="24"/>
  <c r="AE117" i="24"/>
  <c r="AD117" i="24"/>
  <c r="AC117" i="24"/>
  <c r="AB117" i="24"/>
  <c r="AA117" i="24"/>
  <c r="Z117" i="24"/>
  <c r="Y117" i="24"/>
  <c r="X117" i="24"/>
  <c r="W117" i="24"/>
  <c r="V117" i="24"/>
  <c r="U117" i="24"/>
  <c r="T117" i="24"/>
  <c r="S117" i="24"/>
  <c r="R117" i="24"/>
  <c r="Q117" i="24"/>
  <c r="P117" i="24"/>
  <c r="O117" i="24"/>
  <c r="N117" i="24"/>
  <c r="M117" i="24"/>
  <c r="L117" i="24"/>
  <c r="K117" i="24"/>
  <c r="J117" i="24"/>
  <c r="I117" i="24"/>
  <c r="H117" i="24"/>
  <c r="G117" i="24"/>
  <c r="F117" i="24"/>
  <c r="E117" i="24"/>
  <c r="D117" i="24"/>
  <c r="CF109" i="24"/>
  <c r="CE109" i="24"/>
  <c r="CE165" i="24" s="1"/>
  <c r="CD109" i="24"/>
  <c r="CD165" i="24" s="1"/>
  <c r="CC109" i="24"/>
  <c r="CC165" i="24" s="1"/>
  <c r="CB109" i="24"/>
  <c r="CB165" i="24" s="1"/>
  <c r="CA109" i="24"/>
  <c r="CA165" i="24" s="1"/>
  <c r="BZ109" i="24"/>
  <c r="BZ165" i="24" s="1"/>
  <c r="BY109" i="24"/>
  <c r="BX109" i="24"/>
  <c r="BX165" i="24" s="1"/>
  <c r="BW109" i="24"/>
  <c r="BW165" i="24" s="1"/>
  <c r="BV109" i="24"/>
  <c r="BV165" i="24" s="1"/>
  <c r="BU109" i="24"/>
  <c r="BT109" i="24"/>
  <c r="BS109" i="24"/>
  <c r="BS165" i="24" s="1"/>
  <c r="BR109" i="24"/>
  <c r="BR165" i="24" s="1"/>
  <c r="BQ109" i="24"/>
  <c r="BP109" i="24"/>
  <c r="BO109" i="24"/>
  <c r="BO165" i="24" s="1"/>
  <c r="BN109" i="24"/>
  <c r="BN165" i="24" s="1"/>
  <c r="BM109" i="24"/>
  <c r="BM165" i="24" s="1"/>
  <c r="BL109" i="24"/>
  <c r="BL165" i="24" s="1"/>
  <c r="BK109" i="24"/>
  <c r="BK165" i="24" s="1"/>
  <c r="BJ109" i="24"/>
  <c r="BJ165" i="24" s="1"/>
  <c r="BI109" i="24"/>
  <c r="BH109" i="24"/>
  <c r="BH165" i="24" s="1"/>
  <c r="BG109" i="24"/>
  <c r="BG165" i="24" s="1"/>
  <c r="BF109" i="24"/>
  <c r="BF165" i="24" s="1"/>
  <c r="BE109" i="24"/>
  <c r="BD109" i="24"/>
  <c r="BC109" i="24"/>
  <c r="BC165" i="24" s="1"/>
  <c r="BB109" i="24"/>
  <c r="BB165" i="24" s="1"/>
  <c r="BA109" i="24"/>
  <c r="AZ109" i="24"/>
  <c r="AY109" i="24"/>
  <c r="AY165" i="24" s="1"/>
  <c r="AX109" i="24"/>
  <c r="AX165" i="24" s="1"/>
  <c r="AW109" i="24"/>
  <c r="AW165" i="24" s="1"/>
  <c r="AV109" i="24"/>
  <c r="AV165" i="24" s="1"/>
  <c r="AU109" i="24"/>
  <c r="AU165" i="24" s="1"/>
  <c r="AT109" i="24"/>
  <c r="AT165" i="24" s="1"/>
  <c r="AS109" i="24"/>
  <c r="AR109" i="24"/>
  <c r="AR165" i="24" s="1"/>
  <c r="AQ109" i="24"/>
  <c r="AQ165" i="24" s="1"/>
  <c r="AP109" i="24"/>
  <c r="AP165" i="24" s="1"/>
  <c r="AO109" i="24"/>
  <c r="AN109" i="24"/>
  <c r="AM109" i="24"/>
  <c r="AM165" i="24" s="1"/>
  <c r="AL109" i="24"/>
  <c r="AL165" i="24" s="1"/>
  <c r="AK109" i="24"/>
  <c r="AJ109" i="24"/>
  <c r="AI109" i="24"/>
  <c r="AI165" i="24" s="1"/>
  <c r="AH109" i="24"/>
  <c r="AH165" i="24" s="1"/>
  <c r="AG109" i="24"/>
  <c r="AG165" i="24" s="1"/>
  <c r="AF109" i="24"/>
  <c r="AF165" i="24" s="1"/>
  <c r="AE109" i="24"/>
  <c r="AE165" i="24" s="1"/>
  <c r="AD109" i="24"/>
  <c r="AD165" i="24" s="1"/>
  <c r="AC109" i="24"/>
  <c r="AB109" i="24"/>
  <c r="AB165" i="24" s="1"/>
  <c r="AA109" i="24"/>
  <c r="AA165" i="24" s="1"/>
  <c r="Z109" i="24"/>
  <c r="Z165" i="24" s="1"/>
  <c r="Y109" i="24"/>
  <c r="X109" i="24"/>
  <c r="W109" i="24"/>
  <c r="W165" i="24" s="1"/>
  <c r="V109" i="24"/>
  <c r="V165" i="24" s="1"/>
  <c r="U109" i="24"/>
  <c r="T109" i="24"/>
  <c r="S109" i="24"/>
  <c r="S165" i="24" s="1"/>
  <c r="R109" i="24"/>
  <c r="R165" i="24" s="1"/>
  <c r="Q109" i="24"/>
  <c r="Q165" i="24" s="1"/>
  <c r="P109" i="24"/>
  <c r="P165" i="24" s="1"/>
  <c r="O109" i="24"/>
  <c r="O165" i="24" s="1"/>
  <c r="N109" i="24"/>
  <c r="N165" i="24" s="1"/>
  <c r="M109" i="24"/>
  <c r="L109" i="24"/>
  <c r="L165" i="24" s="1"/>
  <c r="K109" i="24"/>
  <c r="K165" i="24" s="1"/>
  <c r="J109" i="24"/>
  <c r="J165" i="24" s="1"/>
  <c r="I109" i="24"/>
  <c r="H109" i="24"/>
  <c r="G109" i="24"/>
  <c r="G165" i="24" s="1"/>
  <c r="F109" i="24"/>
  <c r="F165" i="24" s="1"/>
  <c r="E109" i="24"/>
  <c r="CF103" i="24"/>
  <c r="CF164" i="24" s="1"/>
  <c r="CE103" i="24"/>
  <c r="CE164" i="24" s="1"/>
  <c r="CD103" i="24"/>
  <c r="CD164" i="24" s="1"/>
  <c r="CC103" i="24"/>
  <c r="CC164" i="24" s="1"/>
  <c r="CB103" i="24"/>
  <c r="CB164" i="24" s="1"/>
  <c r="CA103" i="24"/>
  <c r="CA164" i="24" s="1"/>
  <c r="BZ103" i="24"/>
  <c r="BY103" i="24"/>
  <c r="BY164" i="24" s="1"/>
  <c r="BX103" i="24"/>
  <c r="BX164" i="24" s="1"/>
  <c r="BW103" i="24"/>
  <c r="BW164" i="24" s="1"/>
  <c r="BV103" i="24"/>
  <c r="BU103" i="24"/>
  <c r="BT103" i="24"/>
  <c r="BT164" i="24" s="1"/>
  <c r="BS103" i="24"/>
  <c r="BS164" i="24" s="1"/>
  <c r="BR103" i="24"/>
  <c r="BQ103" i="24"/>
  <c r="BP103" i="24"/>
  <c r="BP164" i="24" s="1"/>
  <c r="BO103" i="24"/>
  <c r="BO164" i="24" s="1"/>
  <c r="BN103" i="24"/>
  <c r="BN164" i="24" s="1"/>
  <c r="BM103" i="24"/>
  <c r="BM164" i="24" s="1"/>
  <c r="BL103" i="24"/>
  <c r="BL164" i="24" s="1"/>
  <c r="BK103" i="24"/>
  <c r="BK164" i="24" s="1"/>
  <c r="BJ103" i="24"/>
  <c r="BI103" i="24"/>
  <c r="BI164" i="24" s="1"/>
  <c r="BH103" i="24"/>
  <c r="BH164" i="24" s="1"/>
  <c r="BG103" i="24"/>
  <c r="BG164" i="24" s="1"/>
  <c r="BF103" i="24"/>
  <c r="BE103" i="24"/>
  <c r="BD103" i="24"/>
  <c r="BD164" i="24" s="1"/>
  <c r="BC103" i="24"/>
  <c r="BC164" i="24" s="1"/>
  <c r="BB103" i="24"/>
  <c r="BA103" i="24"/>
  <c r="AZ103" i="24"/>
  <c r="AZ164" i="24" s="1"/>
  <c r="AY103" i="24"/>
  <c r="AY164" i="24" s="1"/>
  <c r="AX103" i="24"/>
  <c r="AX164" i="24" s="1"/>
  <c r="AW103" i="24"/>
  <c r="AW164" i="24" s="1"/>
  <c r="AV103" i="24"/>
  <c r="AV164" i="24" s="1"/>
  <c r="AU103" i="24"/>
  <c r="AU164" i="24" s="1"/>
  <c r="AT103" i="24"/>
  <c r="AS103" i="24"/>
  <c r="AS164" i="24" s="1"/>
  <c r="AR103" i="24"/>
  <c r="AR164" i="24" s="1"/>
  <c r="AQ103" i="24"/>
  <c r="AQ164" i="24" s="1"/>
  <c r="AP103" i="24"/>
  <c r="AO103" i="24"/>
  <c r="AN103" i="24"/>
  <c r="AN164" i="24" s="1"/>
  <c r="AM103" i="24"/>
  <c r="AM164" i="24" s="1"/>
  <c r="AL103" i="24"/>
  <c r="AK103" i="24"/>
  <c r="AJ103" i="24"/>
  <c r="AJ164" i="24" s="1"/>
  <c r="AI103" i="24"/>
  <c r="AI164" i="24" s="1"/>
  <c r="AH103" i="24"/>
  <c r="AH164" i="24" s="1"/>
  <c r="AG103" i="24"/>
  <c r="AG164" i="24" s="1"/>
  <c r="AF103" i="24"/>
  <c r="AF164" i="24" s="1"/>
  <c r="AE103" i="24"/>
  <c r="AE164" i="24" s="1"/>
  <c r="AD103" i="24"/>
  <c r="AC103" i="24"/>
  <c r="AC164" i="24" s="1"/>
  <c r="AB103" i="24"/>
  <c r="AB164" i="24" s="1"/>
  <c r="AA103" i="24"/>
  <c r="AA164" i="24" s="1"/>
  <c r="Z103" i="24"/>
  <c r="Y103" i="24"/>
  <c r="X103" i="24"/>
  <c r="X164" i="24" s="1"/>
  <c r="W103" i="24"/>
  <c r="W164" i="24" s="1"/>
  <c r="V103" i="24"/>
  <c r="U103" i="24"/>
  <c r="T103" i="24"/>
  <c r="T164" i="24" s="1"/>
  <c r="S103" i="24"/>
  <c r="S164" i="24" s="1"/>
  <c r="R103" i="24"/>
  <c r="R164" i="24" s="1"/>
  <c r="Q103" i="24"/>
  <c r="Q164" i="24" s="1"/>
  <c r="P103" i="24"/>
  <c r="P164" i="24" s="1"/>
  <c r="O103" i="24"/>
  <c r="O164" i="24" s="1"/>
  <c r="N103" i="24"/>
  <c r="M103" i="24"/>
  <c r="M164" i="24" s="1"/>
  <c r="L103" i="24"/>
  <c r="L164" i="24" s="1"/>
  <c r="K103" i="24"/>
  <c r="K164" i="24" s="1"/>
  <c r="J103" i="24"/>
  <c r="I103" i="24"/>
  <c r="H103" i="24"/>
  <c r="H164" i="24" s="1"/>
  <c r="G103" i="24"/>
  <c r="G164" i="24" s="1"/>
  <c r="F103" i="24"/>
  <c r="E103" i="24"/>
  <c r="CF97" i="24"/>
  <c r="CF163" i="24" s="1"/>
  <c r="CE97" i="24"/>
  <c r="CE163" i="24" s="1"/>
  <c r="CD97" i="24"/>
  <c r="CD163" i="24" s="1"/>
  <c r="CC97" i="24"/>
  <c r="CC163" i="24" s="1"/>
  <c r="CB97" i="24"/>
  <c r="CB163" i="24" s="1"/>
  <c r="CA97" i="24"/>
  <c r="BZ97" i="24"/>
  <c r="BZ163" i="24" s="1"/>
  <c r="BY97" i="24"/>
  <c r="BY163" i="24" s="1"/>
  <c r="BX97" i="24"/>
  <c r="BX163" i="24" s="1"/>
  <c r="BW97" i="24"/>
  <c r="BV97" i="24"/>
  <c r="BU97" i="24"/>
  <c r="BU163" i="24" s="1"/>
  <c r="BT97" i="24"/>
  <c r="BT163" i="24" s="1"/>
  <c r="BS97" i="24"/>
  <c r="BR97" i="24"/>
  <c r="BQ97" i="24"/>
  <c r="BQ163" i="24" s="1"/>
  <c r="BP97" i="24"/>
  <c r="BP163" i="24" s="1"/>
  <c r="BO97" i="24"/>
  <c r="BO163" i="24" s="1"/>
  <c r="BN97" i="24"/>
  <c r="BN163" i="24" s="1"/>
  <c r="BM97" i="24"/>
  <c r="BM163" i="24" s="1"/>
  <c r="BL97" i="24"/>
  <c r="BL163" i="24" s="1"/>
  <c r="BK97" i="24"/>
  <c r="BJ97" i="24"/>
  <c r="BJ163" i="24" s="1"/>
  <c r="BI97" i="24"/>
  <c r="BI163" i="24" s="1"/>
  <c r="BH97" i="24"/>
  <c r="BH163" i="24" s="1"/>
  <c r="BG97" i="24"/>
  <c r="BF97" i="24"/>
  <c r="BE97" i="24"/>
  <c r="BE163" i="24" s="1"/>
  <c r="BD97" i="24"/>
  <c r="BD163" i="24" s="1"/>
  <c r="BC97" i="24"/>
  <c r="BB97" i="24"/>
  <c r="BA97" i="24"/>
  <c r="BA163" i="24" s="1"/>
  <c r="AZ97" i="24"/>
  <c r="AZ163" i="24" s="1"/>
  <c r="AY97" i="24"/>
  <c r="AY163" i="24" s="1"/>
  <c r="AX97" i="24"/>
  <c r="AX163" i="24" s="1"/>
  <c r="AW97" i="24"/>
  <c r="AW163" i="24" s="1"/>
  <c r="AV97" i="24"/>
  <c r="AV163" i="24" s="1"/>
  <c r="AU97" i="24"/>
  <c r="AT97" i="24"/>
  <c r="AT163" i="24" s="1"/>
  <c r="AS97" i="24"/>
  <c r="AS163" i="24" s="1"/>
  <c r="AR97" i="24"/>
  <c r="AR163" i="24" s="1"/>
  <c r="AQ97" i="24"/>
  <c r="AP97" i="24"/>
  <c r="AO97" i="24"/>
  <c r="AO163" i="24" s="1"/>
  <c r="AN97" i="24"/>
  <c r="AN163" i="24" s="1"/>
  <c r="AM97" i="24"/>
  <c r="AL97" i="24"/>
  <c r="AK97" i="24"/>
  <c r="AK163" i="24" s="1"/>
  <c r="AJ97" i="24"/>
  <c r="AJ163" i="24" s="1"/>
  <c r="AI97" i="24"/>
  <c r="AI163" i="24" s="1"/>
  <c r="AH97" i="24"/>
  <c r="AH163" i="24" s="1"/>
  <c r="AG97" i="24"/>
  <c r="AG163" i="24" s="1"/>
  <c r="AF97" i="24"/>
  <c r="AF163" i="24" s="1"/>
  <c r="AE97" i="24"/>
  <c r="AD97" i="24"/>
  <c r="AD163" i="24" s="1"/>
  <c r="AC97" i="24"/>
  <c r="AC163" i="24" s="1"/>
  <c r="AB97" i="24"/>
  <c r="AB163" i="24" s="1"/>
  <c r="AA97" i="24"/>
  <c r="Z97" i="24"/>
  <c r="Y97" i="24"/>
  <c r="Y163" i="24" s="1"/>
  <c r="X97" i="24"/>
  <c r="X163" i="24" s="1"/>
  <c r="W97" i="24"/>
  <c r="V97" i="24"/>
  <c r="U97" i="24"/>
  <c r="U163" i="24" s="1"/>
  <c r="T97" i="24"/>
  <c r="T163" i="24" s="1"/>
  <c r="S97" i="24"/>
  <c r="S163" i="24" s="1"/>
  <c r="R97" i="24"/>
  <c r="R163" i="24" s="1"/>
  <c r="Q97" i="24"/>
  <c r="Q163" i="24" s="1"/>
  <c r="P97" i="24"/>
  <c r="P163" i="24" s="1"/>
  <c r="O97" i="24"/>
  <c r="N97" i="24"/>
  <c r="N163" i="24" s="1"/>
  <c r="M97" i="24"/>
  <c r="M163" i="24" s="1"/>
  <c r="L97" i="24"/>
  <c r="L163" i="24" s="1"/>
  <c r="K97" i="24"/>
  <c r="J97" i="24"/>
  <c r="I97" i="24"/>
  <c r="I163" i="24" s="1"/>
  <c r="H97" i="24"/>
  <c r="H163" i="24" s="1"/>
  <c r="G97" i="24"/>
  <c r="F97" i="24"/>
  <c r="E97" i="24"/>
  <c r="E163" i="24" s="1"/>
  <c r="CF91" i="24"/>
  <c r="CF162" i="24" s="1"/>
  <c r="CE91" i="24"/>
  <c r="CE162" i="24" s="1"/>
  <c r="CD91" i="24"/>
  <c r="CD162" i="24" s="1"/>
  <c r="CC91" i="24"/>
  <c r="CC162" i="24" s="1"/>
  <c r="CB91" i="24"/>
  <c r="CA91" i="24"/>
  <c r="CA162" i="24" s="1"/>
  <c r="BZ91" i="24"/>
  <c r="BZ162" i="24" s="1"/>
  <c r="BY91" i="24"/>
  <c r="BY162" i="24" s="1"/>
  <c r="BX91" i="24"/>
  <c r="BW91" i="24"/>
  <c r="BV91" i="24"/>
  <c r="BV162" i="24" s="1"/>
  <c r="BU91" i="24"/>
  <c r="BU162" i="24" s="1"/>
  <c r="BT91" i="24"/>
  <c r="BS91" i="24"/>
  <c r="BR91" i="24"/>
  <c r="BR162" i="24" s="1"/>
  <c r="BQ91" i="24"/>
  <c r="BQ162" i="24" s="1"/>
  <c r="BP91" i="24"/>
  <c r="BP162" i="24" s="1"/>
  <c r="BO91" i="24"/>
  <c r="BO162" i="24" s="1"/>
  <c r="BN91" i="24"/>
  <c r="BN162" i="24" s="1"/>
  <c r="BM91" i="24"/>
  <c r="BM162" i="24" s="1"/>
  <c r="BL91" i="24"/>
  <c r="BK91" i="24"/>
  <c r="BK162" i="24" s="1"/>
  <c r="BJ91" i="24"/>
  <c r="BJ162" i="24" s="1"/>
  <c r="BI91" i="24"/>
  <c r="BI162" i="24" s="1"/>
  <c r="BH91" i="24"/>
  <c r="BG91" i="24"/>
  <c r="BF91" i="24"/>
  <c r="BF162" i="24" s="1"/>
  <c r="BE91" i="24"/>
  <c r="BE162" i="24" s="1"/>
  <c r="BD91" i="24"/>
  <c r="BC91" i="24"/>
  <c r="BB91" i="24"/>
  <c r="BB162" i="24" s="1"/>
  <c r="BA91" i="24"/>
  <c r="BA162" i="24" s="1"/>
  <c r="AZ91" i="24"/>
  <c r="AZ162" i="24" s="1"/>
  <c r="AY91" i="24"/>
  <c r="AY162" i="24" s="1"/>
  <c r="AX91" i="24"/>
  <c r="AX162" i="24" s="1"/>
  <c r="AW91" i="24"/>
  <c r="AW162" i="24" s="1"/>
  <c r="AV91" i="24"/>
  <c r="AU91" i="24"/>
  <c r="AU162" i="24" s="1"/>
  <c r="AT91" i="24"/>
  <c r="AT162" i="24" s="1"/>
  <c r="AS91" i="24"/>
  <c r="AS162" i="24" s="1"/>
  <c r="AR91" i="24"/>
  <c r="AQ91" i="24"/>
  <c r="AP91" i="24"/>
  <c r="AP162" i="24" s="1"/>
  <c r="AO91" i="24"/>
  <c r="AO162" i="24" s="1"/>
  <c r="AN91" i="24"/>
  <c r="AM91" i="24"/>
  <c r="AL91" i="24"/>
  <c r="AL162" i="24" s="1"/>
  <c r="AK91" i="24"/>
  <c r="AK162" i="24" s="1"/>
  <c r="AJ91" i="24"/>
  <c r="AJ162" i="24" s="1"/>
  <c r="AI91" i="24"/>
  <c r="AI162" i="24" s="1"/>
  <c r="AH91" i="24"/>
  <c r="AH162" i="24" s="1"/>
  <c r="AG91" i="24"/>
  <c r="AG162" i="24" s="1"/>
  <c r="AF91" i="24"/>
  <c r="AE91" i="24"/>
  <c r="AE162" i="24" s="1"/>
  <c r="AD91" i="24"/>
  <c r="AD162" i="24" s="1"/>
  <c r="AC91" i="24"/>
  <c r="AC162" i="24" s="1"/>
  <c r="AB91" i="24"/>
  <c r="AA91" i="24"/>
  <c r="Z91" i="24"/>
  <c r="Z162" i="24" s="1"/>
  <c r="Y91" i="24"/>
  <c r="Y162" i="24" s="1"/>
  <c r="X91" i="24"/>
  <c r="W91" i="24"/>
  <c r="V91" i="24"/>
  <c r="V162" i="24" s="1"/>
  <c r="U91" i="24"/>
  <c r="U162" i="24" s="1"/>
  <c r="T91" i="24"/>
  <c r="T162" i="24" s="1"/>
  <c r="S91" i="24"/>
  <c r="S162" i="24" s="1"/>
  <c r="R91" i="24"/>
  <c r="R162" i="24" s="1"/>
  <c r="Q91" i="24"/>
  <c r="Q162" i="24" s="1"/>
  <c r="P91" i="24"/>
  <c r="O91" i="24"/>
  <c r="O162" i="24" s="1"/>
  <c r="N91" i="24"/>
  <c r="N162" i="24" s="1"/>
  <c r="M91" i="24"/>
  <c r="M162" i="24" s="1"/>
  <c r="L91" i="24"/>
  <c r="K91" i="24"/>
  <c r="J91" i="24"/>
  <c r="J162" i="24" s="1"/>
  <c r="I91" i="24"/>
  <c r="I162" i="24" s="1"/>
  <c r="H91" i="24"/>
  <c r="G91" i="24"/>
  <c r="F91" i="24"/>
  <c r="F162" i="24" s="1"/>
  <c r="E91" i="24"/>
  <c r="E162" i="24" s="1"/>
  <c r="CF85" i="24"/>
  <c r="CF161" i="24" s="1"/>
  <c r="CE85" i="24"/>
  <c r="CE161" i="24" s="1"/>
  <c r="CD85" i="24"/>
  <c r="CD161" i="24" s="1"/>
  <c r="CC85" i="24"/>
  <c r="CB85" i="24"/>
  <c r="CB161" i="24" s="1"/>
  <c r="CA85" i="24"/>
  <c r="CA161" i="24" s="1"/>
  <c r="BZ85" i="24"/>
  <c r="BZ161" i="24" s="1"/>
  <c r="BY85" i="24"/>
  <c r="BX85" i="24"/>
  <c r="BW85" i="24"/>
  <c r="BW161" i="24" s="1"/>
  <c r="BV85" i="24"/>
  <c r="BV161" i="24" s="1"/>
  <c r="BU85" i="24"/>
  <c r="BT85" i="24"/>
  <c r="BS85" i="24"/>
  <c r="BS161" i="24" s="1"/>
  <c r="BR85" i="24"/>
  <c r="BR161" i="24" s="1"/>
  <c r="BQ85" i="24"/>
  <c r="BQ161" i="24" s="1"/>
  <c r="BP85" i="24"/>
  <c r="BP161" i="24" s="1"/>
  <c r="BO85" i="24"/>
  <c r="BO161" i="24" s="1"/>
  <c r="BN85" i="24"/>
  <c r="BN161" i="24" s="1"/>
  <c r="BM85" i="24"/>
  <c r="BL85" i="24"/>
  <c r="BL161" i="24" s="1"/>
  <c r="BK85" i="24"/>
  <c r="BK161" i="24" s="1"/>
  <c r="BJ85" i="24"/>
  <c r="BJ161" i="24" s="1"/>
  <c r="BI85" i="24"/>
  <c r="BH85" i="24"/>
  <c r="BG85" i="24"/>
  <c r="BG161" i="24" s="1"/>
  <c r="BF85" i="24"/>
  <c r="BF161" i="24" s="1"/>
  <c r="BE85" i="24"/>
  <c r="BD85" i="24"/>
  <c r="BC85" i="24"/>
  <c r="BC161" i="24" s="1"/>
  <c r="BB85" i="24"/>
  <c r="BB161" i="24" s="1"/>
  <c r="BA85" i="24"/>
  <c r="BA161" i="24" s="1"/>
  <c r="AZ85" i="24"/>
  <c r="AZ161" i="24" s="1"/>
  <c r="AY85" i="24"/>
  <c r="AY161" i="24" s="1"/>
  <c r="AX85" i="24"/>
  <c r="AX161" i="24" s="1"/>
  <c r="AW85" i="24"/>
  <c r="AV85" i="24"/>
  <c r="AV161" i="24" s="1"/>
  <c r="AU85" i="24"/>
  <c r="AU161" i="24" s="1"/>
  <c r="AT85" i="24"/>
  <c r="AT161" i="24" s="1"/>
  <c r="AS85" i="24"/>
  <c r="AR85" i="24"/>
  <c r="AQ85" i="24"/>
  <c r="AQ161" i="24" s="1"/>
  <c r="AP85" i="24"/>
  <c r="AP161" i="24" s="1"/>
  <c r="AO85" i="24"/>
  <c r="AN85" i="24"/>
  <c r="AM85" i="24"/>
  <c r="AM161" i="24" s="1"/>
  <c r="AL85" i="24"/>
  <c r="AL161" i="24" s="1"/>
  <c r="AK85" i="24"/>
  <c r="AK161" i="24" s="1"/>
  <c r="AJ85" i="24"/>
  <c r="AJ161" i="24" s="1"/>
  <c r="AI85" i="24"/>
  <c r="AI161" i="24" s="1"/>
  <c r="AH85" i="24"/>
  <c r="AH161" i="24" s="1"/>
  <c r="AG85" i="24"/>
  <c r="AF85" i="24"/>
  <c r="AF161" i="24" s="1"/>
  <c r="AE85" i="24"/>
  <c r="AE161" i="24" s="1"/>
  <c r="AD85" i="24"/>
  <c r="AD161" i="24" s="1"/>
  <c r="AC85" i="24"/>
  <c r="AB85" i="24"/>
  <c r="AA85" i="24"/>
  <c r="AA161" i="24" s="1"/>
  <c r="Z85" i="24"/>
  <c r="Z161" i="24" s="1"/>
  <c r="Y85" i="24"/>
  <c r="X85" i="24"/>
  <c r="W85" i="24"/>
  <c r="W161" i="24" s="1"/>
  <c r="V85" i="24"/>
  <c r="V161" i="24" s="1"/>
  <c r="U85" i="24"/>
  <c r="U161" i="24" s="1"/>
  <c r="T85" i="24"/>
  <c r="T161" i="24" s="1"/>
  <c r="S85" i="24"/>
  <c r="S161" i="24" s="1"/>
  <c r="R85" i="24"/>
  <c r="R161" i="24" s="1"/>
  <c r="Q85" i="24"/>
  <c r="P85" i="24"/>
  <c r="P161" i="24" s="1"/>
  <c r="O85" i="24"/>
  <c r="O161" i="24" s="1"/>
  <c r="N85" i="24"/>
  <c r="N161" i="24" s="1"/>
  <c r="M85" i="24"/>
  <c r="L85" i="24"/>
  <c r="K85" i="24"/>
  <c r="K161" i="24" s="1"/>
  <c r="J85" i="24"/>
  <c r="J161" i="24" s="1"/>
  <c r="I85" i="24"/>
  <c r="H85" i="24"/>
  <c r="G85" i="24"/>
  <c r="G161" i="24" s="1"/>
  <c r="F85" i="24"/>
  <c r="F161" i="24" s="1"/>
  <c r="E85" i="24"/>
  <c r="E161" i="24" s="1"/>
  <c r="CF79" i="24"/>
  <c r="CF160" i="24" s="1"/>
  <c r="CE79" i="24"/>
  <c r="CE160" i="24" s="1"/>
  <c r="CD79" i="24"/>
  <c r="CC79" i="24"/>
  <c r="CC160" i="24" s="1"/>
  <c r="CB79" i="24"/>
  <c r="CB160" i="24" s="1"/>
  <c r="CA79" i="24"/>
  <c r="CA160" i="24" s="1"/>
  <c r="BZ79" i="24"/>
  <c r="BY79" i="24"/>
  <c r="BX79" i="24"/>
  <c r="BX160" i="24" s="1"/>
  <c r="BW79" i="24"/>
  <c r="BW160" i="24" s="1"/>
  <c r="BV79" i="24"/>
  <c r="BU79" i="24"/>
  <c r="BT79" i="24"/>
  <c r="BT160" i="24" s="1"/>
  <c r="BS79" i="24"/>
  <c r="BS160" i="24" s="1"/>
  <c r="BR79" i="24"/>
  <c r="BR160" i="24" s="1"/>
  <c r="BQ79" i="24"/>
  <c r="BQ160" i="24" s="1"/>
  <c r="BP79" i="24"/>
  <c r="BP160" i="24" s="1"/>
  <c r="BO79" i="24"/>
  <c r="BO160" i="24" s="1"/>
  <c r="BN79" i="24"/>
  <c r="BM79" i="24"/>
  <c r="BM160" i="24" s="1"/>
  <c r="BL79" i="24"/>
  <c r="BL160" i="24" s="1"/>
  <c r="BK79" i="24"/>
  <c r="BK160" i="24" s="1"/>
  <c r="BJ79" i="24"/>
  <c r="BI79" i="24"/>
  <c r="BH79" i="24"/>
  <c r="BH160" i="24" s="1"/>
  <c r="BG79" i="24"/>
  <c r="BG160" i="24" s="1"/>
  <c r="BF79" i="24"/>
  <c r="BE79" i="24"/>
  <c r="BD79" i="24"/>
  <c r="BD160" i="24" s="1"/>
  <c r="BC79" i="24"/>
  <c r="BC160" i="24" s="1"/>
  <c r="BB79" i="24"/>
  <c r="BB160" i="24" s="1"/>
  <c r="BA79" i="24"/>
  <c r="BA160" i="24" s="1"/>
  <c r="AZ79" i="24"/>
  <c r="AZ160" i="24" s="1"/>
  <c r="AY79" i="24"/>
  <c r="AY160" i="24" s="1"/>
  <c r="AX79" i="24"/>
  <c r="AW79" i="24"/>
  <c r="AW160" i="24" s="1"/>
  <c r="AV79" i="24"/>
  <c r="AV160" i="24" s="1"/>
  <c r="AU79" i="24"/>
  <c r="AU160" i="24" s="1"/>
  <c r="AT79" i="24"/>
  <c r="AS79" i="24"/>
  <c r="AR79" i="24"/>
  <c r="AR160" i="24" s="1"/>
  <c r="AQ79" i="24"/>
  <c r="AQ160" i="24" s="1"/>
  <c r="AP79" i="24"/>
  <c r="AO79" i="24"/>
  <c r="AN79" i="24"/>
  <c r="AN160" i="24" s="1"/>
  <c r="AM79" i="24"/>
  <c r="AM160" i="24" s="1"/>
  <c r="AL79" i="24"/>
  <c r="AL160" i="24" s="1"/>
  <c r="AK79" i="24"/>
  <c r="AK160" i="24" s="1"/>
  <c r="AJ79" i="24"/>
  <c r="AJ160" i="24" s="1"/>
  <c r="AI79" i="24"/>
  <c r="AI160" i="24" s="1"/>
  <c r="AH79" i="24"/>
  <c r="AG79" i="24"/>
  <c r="AG160" i="24" s="1"/>
  <c r="AF79" i="24"/>
  <c r="AF160" i="24" s="1"/>
  <c r="AE79" i="24"/>
  <c r="AE160" i="24" s="1"/>
  <c r="AD79" i="24"/>
  <c r="AC79" i="24"/>
  <c r="AB79" i="24"/>
  <c r="AB160" i="24" s="1"/>
  <c r="AA79" i="24"/>
  <c r="AA160" i="24" s="1"/>
  <c r="Z79" i="24"/>
  <c r="Y79" i="24"/>
  <c r="X79" i="24"/>
  <c r="X160" i="24" s="1"/>
  <c r="W79" i="24"/>
  <c r="W160" i="24" s="1"/>
  <c r="V79" i="24"/>
  <c r="V160" i="24" s="1"/>
  <c r="U79" i="24"/>
  <c r="U160" i="24" s="1"/>
  <c r="T79" i="24"/>
  <c r="T160" i="24" s="1"/>
  <c r="S79" i="24"/>
  <c r="S160" i="24" s="1"/>
  <c r="R79" i="24"/>
  <c r="Q79" i="24"/>
  <c r="Q160" i="24" s="1"/>
  <c r="P79" i="24"/>
  <c r="P160" i="24" s="1"/>
  <c r="O79" i="24"/>
  <c r="O160" i="24" s="1"/>
  <c r="N79" i="24"/>
  <c r="M79" i="24"/>
  <c r="L79" i="24"/>
  <c r="L160" i="24" s="1"/>
  <c r="K79" i="24"/>
  <c r="K160" i="24" s="1"/>
  <c r="J79" i="24"/>
  <c r="I79" i="24"/>
  <c r="H79" i="24"/>
  <c r="H160" i="24" s="1"/>
  <c r="G79" i="24"/>
  <c r="G160" i="24" s="1"/>
  <c r="F79" i="24"/>
  <c r="F160" i="24" s="1"/>
  <c r="E79" i="24"/>
  <c r="E160" i="24" s="1"/>
  <c r="CF73" i="24"/>
  <c r="CF159" i="24" s="1"/>
  <c r="CE73" i="24"/>
  <c r="CD73" i="24"/>
  <c r="CD159" i="24" s="1"/>
  <c r="CC73" i="24"/>
  <c r="CC159" i="24" s="1"/>
  <c r="CB73" i="24"/>
  <c r="CB159" i="24" s="1"/>
  <c r="CA73" i="24"/>
  <c r="BZ73" i="24"/>
  <c r="BY73" i="24"/>
  <c r="BY159" i="24" s="1"/>
  <c r="BX73" i="24"/>
  <c r="BX159" i="24" s="1"/>
  <c r="BW73" i="24"/>
  <c r="BV73" i="24"/>
  <c r="BU73" i="24"/>
  <c r="BU159" i="24" s="1"/>
  <c r="BT73" i="24"/>
  <c r="BT159" i="24" s="1"/>
  <c r="BS73" i="24"/>
  <c r="BS159" i="24" s="1"/>
  <c r="BR73" i="24"/>
  <c r="BR159" i="24" s="1"/>
  <c r="BQ73" i="24"/>
  <c r="BQ159" i="24" s="1"/>
  <c r="BP73" i="24"/>
  <c r="BP159" i="24" s="1"/>
  <c r="BO73" i="24"/>
  <c r="BN73" i="24"/>
  <c r="BN159" i="24" s="1"/>
  <c r="BM73" i="24"/>
  <c r="BM159" i="24" s="1"/>
  <c r="BL73" i="24"/>
  <c r="BL159" i="24" s="1"/>
  <c r="BK73" i="24"/>
  <c r="BJ73" i="24"/>
  <c r="BI73" i="24"/>
  <c r="BI159" i="24" s="1"/>
  <c r="BH73" i="24"/>
  <c r="BH159" i="24" s="1"/>
  <c r="BG73" i="24"/>
  <c r="BF73" i="24"/>
  <c r="BE73" i="24"/>
  <c r="BE159" i="24" s="1"/>
  <c r="BD73" i="24"/>
  <c r="BD159" i="24" s="1"/>
  <c r="BC73" i="24"/>
  <c r="BC159" i="24" s="1"/>
  <c r="BB73" i="24"/>
  <c r="BB159" i="24" s="1"/>
  <c r="BA73" i="24"/>
  <c r="BA159" i="24" s="1"/>
  <c r="AZ73" i="24"/>
  <c r="AZ159" i="24" s="1"/>
  <c r="AY73" i="24"/>
  <c r="AX73" i="24"/>
  <c r="AX159" i="24" s="1"/>
  <c r="AW73" i="24"/>
  <c r="AW159" i="24" s="1"/>
  <c r="AV73" i="24"/>
  <c r="AV159" i="24" s="1"/>
  <c r="AU73" i="24"/>
  <c r="AT73" i="24"/>
  <c r="AS73" i="24"/>
  <c r="AS159" i="24" s="1"/>
  <c r="AR73" i="24"/>
  <c r="AR159" i="24" s="1"/>
  <c r="AQ73" i="24"/>
  <c r="AP73" i="24"/>
  <c r="AO73" i="24"/>
  <c r="AO159" i="24" s="1"/>
  <c r="AN73" i="24"/>
  <c r="AN159" i="24" s="1"/>
  <c r="AM73" i="24"/>
  <c r="AM159" i="24" s="1"/>
  <c r="AL73" i="24"/>
  <c r="AL159" i="24" s="1"/>
  <c r="AK73" i="24"/>
  <c r="AK159" i="24" s="1"/>
  <c r="AJ73" i="24"/>
  <c r="AJ159" i="24" s="1"/>
  <c r="AI73" i="24"/>
  <c r="AH73" i="24"/>
  <c r="AH159" i="24" s="1"/>
  <c r="AG73" i="24"/>
  <c r="AG159" i="24" s="1"/>
  <c r="AF73" i="24"/>
  <c r="AF159" i="24" s="1"/>
  <c r="AE73" i="24"/>
  <c r="AD73" i="24"/>
  <c r="AC73" i="24"/>
  <c r="AC159" i="24" s="1"/>
  <c r="AB73" i="24"/>
  <c r="AB159" i="24" s="1"/>
  <c r="AA73" i="24"/>
  <c r="Z73" i="24"/>
  <c r="Y73" i="24"/>
  <c r="Y159" i="24" s="1"/>
  <c r="X73" i="24"/>
  <c r="X159" i="24" s="1"/>
  <c r="W73" i="24"/>
  <c r="W159" i="24" s="1"/>
  <c r="V73" i="24"/>
  <c r="V159" i="24" s="1"/>
  <c r="U73" i="24"/>
  <c r="U159" i="24" s="1"/>
  <c r="T73" i="24"/>
  <c r="T159" i="24" s="1"/>
  <c r="S73" i="24"/>
  <c r="R73" i="24"/>
  <c r="R159" i="24" s="1"/>
  <c r="Q73" i="24"/>
  <c r="Q159" i="24" s="1"/>
  <c r="P73" i="24"/>
  <c r="P159" i="24" s="1"/>
  <c r="O73" i="24"/>
  <c r="N73" i="24"/>
  <c r="N159" i="24" s="1"/>
  <c r="M73" i="24"/>
  <c r="M159" i="24" s="1"/>
  <c r="L73" i="24"/>
  <c r="L159" i="24" s="1"/>
  <c r="K73" i="24"/>
  <c r="J73" i="24"/>
  <c r="J159" i="24" s="1"/>
  <c r="I73" i="24"/>
  <c r="I159" i="24" s="1"/>
  <c r="H73" i="24"/>
  <c r="H159" i="24" s="1"/>
  <c r="G73" i="24"/>
  <c r="F73" i="24"/>
  <c r="F159" i="24" s="1"/>
  <c r="E73" i="24"/>
  <c r="E159" i="24" s="1"/>
  <c r="CF67" i="24"/>
  <c r="CE67" i="24"/>
  <c r="CE158" i="24" s="1"/>
  <c r="CD67" i="24"/>
  <c r="CD158" i="24" s="1"/>
  <c r="CC67" i="24"/>
  <c r="CC158" i="24" s="1"/>
  <c r="CB67" i="24"/>
  <c r="CA67" i="24"/>
  <c r="CA158" i="24" s="1"/>
  <c r="BZ67" i="24"/>
  <c r="BZ158" i="24" s="1"/>
  <c r="BY67" i="24"/>
  <c r="BY158" i="24" s="1"/>
  <c r="BX67" i="24"/>
  <c r="BW67" i="24"/>
  <c r="BW158" i="24" s="1"/>
  <c r="BV67" i="24"/>
  <c r="BV158" i="24" s="1"/>
  <c r="BU67" i="24"/>
  <c r="BU158" i="24" s="1"/>
  <c r="BT67" i="24"/>
  <c r="BS67" i="24"/>
  <c r="BS158" i="24" s="1"/>
  <c r="BR67" i="24"/>
  <c r="BR158" i="24" s="1"/>
  <c r="BQ67" i="24"/>
  <c r="BQ158" i="24" s="1"/>
  <c r="BP67" i="24"/>
  <c r="BO67" i="24"/>
  <c r="BO158" i="24" s="1"/>
  <c r="BN67" i="24"/>
  <c r="BN158" i="24" s="1"/>
  <c r="BM67" i="24"/>
  <c r="BM158" i="24" s="1"/>
  <c r="BL67" i="24"/>
  <c r="BK67" i="24"/>
  <c r="BK158" i="24" s="1"/>
  <c r="BJ67" i="24"/>
  <c r="BJ158" i="24" s="1"/>
  <c r="BI67" i="24"/>
  <c r="BI158" i="24" s="1"/>
  <c r="BH67" i="24"/>
  <c r="BG67" i="24"/>
  <c r="BG158" i="24" s="1"/>
  <c r="BF67" i="24"/>
  <c r="BF158" i="24" s="1"/>
  <c r="BE67" i="24"/>
  <c r="BE158" i="24" s="1"/>
  <c r="BD67" i="24"/>
  <c r="BC67" i="24"/>
  <c r="BC158" i="24" s="1"/>
  <c r="BB67" i="24"/>
  <c r="BB158" i="24" s="1"/>
  <c r="BA67" i="24"/>
  <c r="BA158" i="24" s="1"/>
  <c r="AZ67" i="24"/>
  <c r="AY67" i="24"/>
  <c r="AY158" i="24" s="1"/>
  <c r="AX67" i="24"/>
  <c r="AX158" i="24" s="1"/>
  <c r="AW67" i="24"/>
  <c r="AW158" i="24" s="1"/>
  <c r="AV67" i="24"/>
  <c r="AU67" i="24"/>
  <c r="AU158" i="24" s="1"/>
  <c r="AT67" i="24"/>
  <c r="AT158" i="24" s="1"/>
  <c r="AS67" i="24"/>
  <c r="AS158" i="24" s="1"/>
  <c r="AR67" i="24"/>
  <c r="AQ67" i="24"/>
  <c r="AQ158" i="24" s="1"/>
  <c r="AP67" i="24"/>
  <c r="AP158" i="24" s="1"/>
  <c r="AO67" i="24"/>
  <c r="AO158" i="24" s="1"/>
  <c r="AN67" i="24"/>
  <c r="AM67" i="24"/>
  <c r="AM158" i="24" s="1"/>
  <c r="AL67" i="24"/>
  <c r="AL158" i="24" s="1"/>
  <c r="AK67" i="24"/>
  <c r="AK158" i="24" s="1"/>
  <c r="AJ67" i="24"/>
  <c r="AI67" i="24"/>
  <c r="AI158" i="24" s="1"/>
  <c r="AH67" i="24"/>
  <c r="AH158" i="24" s="1"/>
  <c r="AG67" i="24"/>
  <c r="AG158" i="24" s="1"/>
  <c r="AF67" i="24"/>
  <c r="AE67" i="24"/>
  <c r="AE158" i="24" s="1"/>
  <c r="AD67" i="24"/>
  <c r="AD158" i="24" s="1"/>
  <c r="AC67" i="24"/>
  <c r="AC158" i="24" s="1"/>
  <c r="AB67" i="24"/>
  <c r="AA67" i="24"/>
  <c r="AA158" i="24" s="1"/>
  <c r="Z67" i="24"/>
  <c r="Z158" i="24" s="1"/>
  <c r="Y67" i="24"/>
  <c r="Y158" i="24" s="1"/>
  <c r="X67" i="24"/>
  <c r="W67" i="24"/>
  <c r="W158" i="24" s="1"/>
  <c r="V67" i="24"/>
  <c r="V158" i="24" s="1"/>
  <c r="U67" i="24"/>
  <c r="U158" i="24" s="1"/>
  <c r="T67" i="24"/>
  <c r="S67" i="24"/>
  <c r="S158" i="24" s="1"/>
  <c r="R67" i="24"/>
  <c r="R158" i="24" s="1"/>
  <c r="Q67" i="24"/>
  <c r="Q158" i="24" s="1"/>
  <c r="P67" i="24"/>
  <c r="O67" i="24"/>
  <c r="O158" i="24" s="1"/>
  <c r="N67" i="24"/>
  <c r="N158" i="24" s="1"/>
  <c r="M67" i="24"/>
  <c r="M158" i="24" s="1"/>
  <c r="L67" i="24"/>
  <c r="K67" i="24"/>
  <c r="K158" i="24" s="1"/>
  <c r="J67" i="24"/>
  <c r="J158" i="24" s="1"/>
  <c r="I67" i="24"/>
  <c r="I158" i="24" s="1"/>
  <c r="H67" i="24"/>
  <c r="G67" i="24"/>
  <c r="G158" i="24" s="1"/>
  <c r="F67" i="24"/>
  <c r="F158" i="24" s="1"/>
  <c r="E67" i="24"/>
  <c r="E158" i="24" s="1"/>
  <c r="CF61" i="24"/>
  <c r="CF157" i="24" s="1"/>
  <c r="CE61" i="24"/>
  <c r="CE157" i="24" s="1"/>
  <c r="CD61" i="24"/>
  <c r="CD157" i="24" s="1"/>
  <c r="CC61" i="24"/>
  <c r="CB61" i="24"/>
  <c r="CB157" i="24" s="1"/>
  <c r="CA61" i="24"/>
  <c r="CA157" i="24" s="1"/>
  <c r="BZ61" i="24"/>
  <c r="BZ157" i="24" s="1"/>
  <c r="BY61" i="24"/>
  <c r="BX61" i="24"/>
  <c r="BX157" i="24" s="1"/>
  <c r="BW61" i="24"/>
  <c r="BW157" i="24" s="1"/>
  <c r="BV61" i="24"/>
  <c r="BV157" i="24" s="1"/>
  <c r="BU61" i="24"/>
  <c r="BT61" i="24"/>
  <c r="BT157" i="24" s="1"/>
  <c r="BS61" i="24"/>
  <c r="BS157" i="24" s="1"/>
  <c r="BR61" i="24"/>
  <c r="BR157" i="24" s="1"/>
  <c r="BQ61" i="24"/>
  <c r="BP61" i="24"/>
  <c r="BP157" i="24" s="1"/>
  <c r="BO61" i="24"/>
  <c r="BO157" i="24" s="1"/>
  <c r="BN61" i="24"/>
  <c r="BN157" i="24" s="1"/>
  <c r="BM61" i="24"/>
  <c r="BL61" i="24"/>
  <c r="BL157" i="24" s="1"/>
  <c r="BK61" i="24"/>
  <c r="BK157" i="24" s="1"/>
  <c r="BJ61" i="24"/>
  <c r="BJ157" i="24" s="1"/>
  <c r="BI61" i="24"/>
  <c r="BH61" i="24"/>
  <c r="BH157" i="24" s="1"/>
  <c r="BG61" i="24"/>
  <c r="BG157" i="24" s="1"/>
  <c r="BF61" i="24"/>
  <c r="BF157" i="24" s="1"/>
  <c r="BE61" i="24"/>
  <c r="BD61" i="24"/>
  <c r="BD157" i="24" s="1"/>
  <c r="BC61" i="24"/>
  <c r="BC157" i="24" s="1"/>
  <c r="BB61" i="24"/>
  <c r="BB157" i="24" s="1"/>
  <c r="BA61" i="24"/>
  <c r="AZ61" i="24"/>
  <c r="AZ157" i="24" s="1"/>
  <c r="AY61" i="24"/>
  <c r="AY157" i="24" s="1"/>
  <c r="AX61" i="24"/>
  <c r="AX157" i="24" s="1"/>
  <c r="AW61" i="24"/>
  <c r="AV61" i="24"/>
  <c r="AV157" i="24" s="1"/>
  <c r="AU61" i="24"/>
  <c r="AU157" i="24" s="1"/>
  <c r="AT61" i="24"/>
  <c r="AT157" i="24" s="1"/>
  <c r="AS61" i="24"/>
  <c r="AR61" i="24"/>
  <c r="AR157" i="24" s="1"/>
  <c r="AQ61" i="24"/>
  <c r="AQ157" i="24" s="1"/>
  <c r="AP61" i="24"/>
  <c r="AP157" i="24" s="1"/>
  <c r="AO61" i="24"/>
  <c r="AN61" i="24"/>
  <c r="AN157" i="24" s="1"/>
  <c r="AM61" i="24"/>
  <c r="AM157" i="24" s="1"/>
  <c r="AL61" i="24"/>
  <c r="AL157" i="24" s="1"/>
  <c r="AK61" i="24"/>
  <c r="AJ61" i="24"/>
  <c r="AJ157" i="24" s="1"/>
  <c r="AI61" i="24"/>
  <c r="AI157" i="24" s="1"/>
  <c r="AH61" i="24"/>
  <c r="AH157" i="24" s="1"/>
  <c r="AG61" i="24"/>
  <c r="AF61" i="24"/>
  <c r="AF157" i="24" s="1"/>
  <c r="AE61" i="24"/>
  <c r="AE157" i="24" s="1"/>
  <c r="AD61" i="24"/>
  <c r="AD157" i="24" s="1"/>
  <c r="AC61" i="24"/>
  <c r="AB61" i="24"/>
  <c r="AB157" i="24" s="1"/>
  <c r="AA61" i="24"/>
  <c r="AA157" i="24" s="1"/>
  <c r="Z61" i="24"/>
  <c r="Z157" i="24" s="1"/>
  <c r="Y61" i="24"/>
  <c r="X61" i="24"/>
  <c r="X157" i="24" s="1"/>
  <c r="W61" i="24"/>
  <c r="W157" i="24" s="1"/>
  <c r="V61" i="24"/>
  <c r="V157" i="24" s="1"/>
  <c r="U61" i="24"/>
  <c r="T61" i="24"/>
  <c r="T157" i="24" s="1"/>
  <c r="S61" i="24"/>
  <c r="S157" i="24" s="1"/>
  <c r="R61" i="24"/>
  <c r="R157" i="24" s="1"/>
  <c r="Q61" i="24"/>
  <c r="P61" i="24"/>
  <c r="P157" i="24" s="1"/>
  <c r="O61" i="24"/>
  <c r="O157" i="24" s="1"/>
  <c r="N61" i="24"/>
  <c r="N157" i="24" s="1"/>
  <c r="M61" i="24"/>
  <c r="L61" i="24"/>
  <c r="L157" i="24" s="1"/>
  <c r="K61" i="24"/>
  <c r="K157" i="24" s="1"/>
  <c r="J61" i="24"/>
  <c r="J157" i="24" s="1"/>
  <c r="I61" i="24"/>
  <c r="H61" i="24"/>
  <c r="H157" i="24" s="1"/>
  <c r="G61" i="24"/>
  <c r="G157" i="24" s="1"/>
  <c r="F61" i="24"/>
  <c r="F157" i="24" s="1"/>
  <c r="E61" i="24"/>
  <c r="CF55" i="24"/>
  <c r="CF156" i="24" s="1"/>
  <c r="CE55" i="24"/>
  <c r="CE156" i="24" s="1"/>
  <c r="CD55" i="24"/>
  <c r="CC55" i="24"/>
  <c r="CC156" i="24" s="1"/>
  <c r="CB55" i="24"/>
  <c r="CB156" i="24" s="1"/>
  <c r="CA55" i="24"/>
  <c r="CA156" i="24" s="1"/>
  <c r="BZ55" i="24"/>
  <c r="BY55" i="24"/>
  <c r="BY156" i="24" s="1"/>
  <c r="BX55" i="24"/>
  <c r="BX156" i="24" s="1"/>
  <c r="BW55" i="24"/>
  <c r="BW156" i="24" s="1"/>
  <c r="BV55" i="24"/>
  <c r="BU55" i="24"/>
  <c r="BU156" i="24" s="1"/>
  <c r="BT55" i="24"/>
  <c r="BT156" i="24" s="1"/>
  <c r="BS55" i="24"/>
  <c r="BS156" i="24" s="1"/>
  <c r="BR55" i="24"/>
  <c r="BQ55" i="24"/>
  <c r="BQ156" i="24" s="1"/>
  <c r="BP55" i="24"/>
  <c r="BP156" i="24" s="1"/>
  <c r="BO55" i="24"/>
  <c r="BO156" i="24" s="1"/>
  <c r="BN55" i="24"/>
  <c r="BM55" i="24"/>
  <c r="BM156" i="24" s="1"/>
  <c r="BL55" i="24"/>
  <c r="BL156" i="24" s="1"/>
  <c r="BK55" i="24"/>
  <c r="BK156" i="24" s="1"/>
  <c r="BJ55" i="24"/>
  <c r="BI55" i="24"/>
  <c r="BI156" i="24" s="1"/>
  <c r="BH55" i="24"/>
  <c r="BH156" i="24" s="1"/>
  <c r="BG55" i="24"/>
  <c r="BG156" i="24" s="1"/>
  <c r="BF55" i="24"/>
  <c r="BE55" i="24"/>
  <c r="BE156" i="24" s="1"/>
  <c r="BD55" i="24"/>
  <c r="BD156" i="24" s="1"/>
  <c r="BC55" i="24"/>
  <c r="BC156" i="24" s="1"/>
  <c r="BB55" i="24"/>
  <c r="BA55" i="24"/>
  <c r="BA156" i="24" s="1"/>
  <c r="AZ55" i="24"/>
  <c r="AZ156" i="24" s="1"/>
  <c r="AY55" i="24"/>
  <c r="AY156" i="24" s="1"/>
  <c r="AX55" i="24"/>
  <c r="AW55" i="24"/>
  <c r="AW156" i="24" s="1"/>
  <c r="AV55" i="24"/>
  <c r="AV156" i="24" s="1"/>
  <c r="AU55" i="24"/>
  <c r="AU156" i="24" s="1"/>
  <c r="AT55" i="24"/>
  <c r="AS55" i="24"/>
  <c r="AS156" i="24" s="1"/>
  <c r="AR55" i="24"/>
  <c r="AR156" i="24" s="1"/>
  <c r="AQ55" i="24"/>
  <c r="AQ156" i="24" s="1"/>
  <c r="AP55" i="24"/>
  <c r="AO55" i="24"/>
  <c r="AO156" i="24" s="1"/>
  <c r="AN55" i="24"/>
  <c r="AN156" i="24" s="1"/>
  <c r="AM55" i="24"/>
  <c r="AM156" i="24" s="1"/>
  <c r="AL55" i="24"/>
  <c r="AK55" i="24"/>
  <c r="AK156" i="24" s="1"/>
  <c r="AJ55" i="24"/>
  <c r="AJ156" i="24" s="1"/>
  <c r="AI55" i="24"/>
  <c r="AI156" i="24" s="1"/>
  <c r="AH55" i="24"/>
  <c r="AG55" i="24"/>
  <c r="AG156" i="24" s="1"/>
  <c r="AF55" i="24"/>
  <c r="AF156" i="24" s="1"/>
  <c r="AE55" i="24"/>
  <c r="AE156" i="24" s="1"/>
  <c r="AD55" i="24"/>
  <c r="AC55" i="24"/>
  <c r="AC156" i="24" s="1"/>
  <c r="AB55" i="24"/>
  <c r="AB156" i="24" s="1"/>
  <c r="AA55" i="24"/>
  <c r="AA156" i="24" s="1"/>
  <c r="Z55" i="24"/>
  <c r="Y55" i="24"/>
  <c r="Y156" i="24" s="1"/>
  <c r="X55" i="24"/>
  <c r="X156" i="24" s="1"/>
  <c r="W55" i="24"/>
  <c r="W156" i="24" s="1"/>
  <c r="V55" i="24"/>
  <c r="U55" i="24"/>
  <c r="U156" i="24" s="1"/>
  <c r="T55" i="24"/>
  <c r="T156" i="24" s="1"/>
  <c r="S55" i="24"/>
  <c r="S156" i="24" s="1"/>
  <c r="R55" i="24"/>
  <c r="Q55" i="24"/>
  <c r="Q156" i="24" s="1"/>
  <c r="P55" i="24"/>
  <c r="P156" i="24" s="1"/>
  <c r="O55" i="24"/>
  <c r="O156" i="24" s="1"/>
  <c r="N55" i="24"/>
  <c r="M55" i="24"/>
  <c r="M156" i="24" s="1"/>
  <c r="L55" i="24"/>
  <c r="L156" i="24" s="1"/>
  <c r="K55" i="24"/>
  <c r="K156" i="24" s="1"/>
  <c r="J55" i="24"/>
  <c r="I55" i="24"/>
  <c r="H55" i="24"/>
  <c r="G55" i="24"/>
  <c r="G156" i="24" s="1"/>
  <c r="F55" i="24"/>
  <c r="F156" i="24" s="1"/>
  <c r="E55" i="24"/>
  <c r="E156" i="24" s="1"/>
  <c r="B51" i="24"/>
  <c r="D106" i="24" s="1"/>
  <c r="D126" i="24" s="1"/>
  <c r="E45" i="24"/>
  <c r="E199" i="29" s="1"/>
  <c r="AR22" i="24"/>
  <c r="CF16" i="24"/>
  <c r="CE16" i="24"/>
  <c r="CD16" i="24"/>
  <c r="CC16" i="24"/>
  <c r="CB16" i="24"/>
  <c r="CA16" i="24"/>
  <c r="BZ16" i="24"/>
  <c r="BY16" i="24"/>
  <c r="BX16" i="24"/>
  <c r="BW16" i="24"/>
  <c r="BV16" i="24"/>
  <c r="BU16" i="24"/>
  <c r="BT16" i="24"/>
  <c r="BS16" i="24"/>
  <c r="BR16" i="24"/>
  <c r="BQ16" i="24"/>
  <c r="BP16" i="24"/>
  <c r="BO16" i="24"/>
  <c r="BN16" i="24"/>
  <c r="BM16" i="24"/>
  <c r="BL16" i="24"/>
  <c r="BK16" i="24"/>
  <c r="BJ16" i="24"/>
  <c r="BI16" i="24"/>
  <c r="BH16" i="24"/>
  <c r="BG16" i="24"/>
  <c r="BF16" i="24"/>
  <c r="BE16" i="24"/>
  <c r="BD16" i="24"/>
  <c r="BC16" i="24"/>
  <c r="BB16" i="24"/>
  <c r="BA16" i="24"/>
  <c r="AZ16" i="24"/>
  <c r="AY16" i="24"/>
  <c r="AX16" i="24"/>
  <c r="AW16" i="24"/>
  <c r="AV16" i="24"/>
  <c r="AU16" i="24"/>
  <c r="AT16" i="24"/>
  <c r="AS16" i="24"/>
  <c r="AR16" i="24"/>
  <c r="AQ16" i="24"/>
  <c r="AP16" i="24"/>
  <c r="AO16" i="24"/>
  <c r="AN16" i="24"/>
  <c r="AM16" i="24"/>
  <c r="AL16" i="24"/>
  <c r="AK16" i="24"/>
  <c r="AJ16" i="24"/>
  <c r="AI16" i="24"/>
  <c r="AH16" i="24"/>
  <c r="AG16" i="24"/>
  <c r="AF16" i="24"/>
  <c r="AE16" i="24"/>
  <c r="AD16" i="24"/>
  <c r="AC16" i="24"/>
  <c r="AB16" i="24"/>
  <c r="AA16" i="24"/>
  <c r="Z16" i="24"/>
  <c r="Y16" i="24"/>
  <c r="X16" i="24"/>
  <c r="W16" i="24"/>
  <c r="V16" i="24"/>
  <c r="U16" i="24"/>
  <c r="T16" i="24"/>
  <c r="S16" i="24"/>
  <c r="R16" i="24"/>
  <c r="Q16" i="24"/>
  <c r="P16" i="24"/>
  <c r="O16" i="24"/>
  <c r="N16" i="24"/>
  <c r="M16" i="24"/>
  <c r="L16" i="24"/>
  <c r="K16" i="24"/>
  <c r="J16" i="24"/>
  <c r="I16" i="24"/>
  <c r="H16" i="24"/>
  <c r="G16" i="24"/>
  <c r="F16" i="24"/>
  <c r="E16" i="24"/>
  <c r="CF10" i="24"/>
  <c r="CF30" i="24" s="1"/>
  <c r="CE10" i="24"/>
  <c r="CE30" i="24" s="1"/>
  <c r="CD10" i="24"/>
  <c r="CD30" i="24" s="1"/>
  <c r="CC10" i="24"/>
  <c r="CC30" i="24" s="1"/>
  <c r="CB10" i="24"/>
  <c r="CB30" i="24" s="1"/>
  <c r="CA10" i="24"/>
  <c r="CA30" i="24" s="1"/>
  <c r="BZ10" i="24"/>
  <c r="BZ30" i="24" s="1"/>
  <c r="BY10" i="24"/>
  <c r="BY30" i="24" s="1"/>
  <c r="BX10" i="24"/>
  <c r="BX30" i="24" s="1"/>
  <c r="BW10" i="24"/>
  <c r="BW30" i="24" s="1"/>
  <c r="BV10" i="24"/>
  <c r="BV30" i="24" s="1"/>
  <c r="BU10" i="24"/>
  <c r="BU30" i="24" s="1"/>
  <c r="BT10" i="24"/>
  <c r="BT30" i="24" s="1"/>
  <c r="BS10" i="24"/>
  <c r="BS30" i="24" s="1"/>
  <c r="BR10" i="24"/>
  <c r="BR30" i="24" s="1"/>
  <c r="BQ10" i="24"/>
  <c r="BQ30" i="24" s="1"/>
  <c r="BP10" i="24"/>
  <c r="BP30" i="24" s="1"/>
  <c r="BO10" i="24"/>
  <c r="BO30" i="24" s="1"/>
  <c r="BN10" i="24"/>
  <c r="BN30" i="24" s="1"/>
  <c r="BM10" i="24"/>
  <c r="BM30" i="24" s="1"/>
  <c r="BL10" i="24"/>
  <c r="BL30" i="24" s="1"/>
  <c r="BK10" i="24"/>
  <c r="BK30" i="24" s="1"/>
  <c r="BJ10" i="24"/>
  <c r="BJ30" i="24" s="1"/>
  <c r="BI10" i="24"/>
  <c r="BI30" i="24" s="1"/>
  <c r="BH10" i="24"/>
  <c r="BH30" i="24" s="1"/>
  <c r="BG10" i="24"/>
  <c r="BG30" i="24" s="1"/>
  <c r="BF10" i="24"/>
  <c r="BF30" i="24" s="1"/>
  <c r="BE10" i="24"/>
  <c r="BE30" i="24" s="1"/>
  <c r="BD10" i="24"/>
  <c r="BD30" i="24" s="1"/>
  <c r="BC10" i="24"/>
  <c r="BC30" i="24" s="1"/>
  <c r="BB10" i="24"/>
  <c r="BB30" i="24" s="1"/>
  <c r="BA10" i="24"/>
  <c r="BA30" i="24" s="1"/>
  <c r="AZ10" i="24"/>
  <c r="AZ30" i="24" s="1"/>
  <c r="AY10" i="24"/>
  <c r="AY30" i="24" s="1"/>
  <c r="AX10" i="24"/>
  <c r="AX30" i="24" s="1"/>
  <c r="AW10" i="24"/>
  <c r="AW30" i="24" s="1"/>
  <c r="AV10" i="24"/>
  <c r="AV30" i="24" s="1"/>
  <c r="AU10" i="24"/>
  <c r="AU30" i="24" s="1"/>
  <c r="AT10" i="24"/>
  <c r="AT30" i="24" s="1"/>
  <c r="AS10" i="24"/>
  <c r="AS30" i="24" s="1"/>
  <c r="AR10" i="24"/>
  <c r="AR30" i="24" s="1"/>
  <c r="AQ10" i="24"/>
  <c r="AQ30" i="24" s="1"/>
  <c r="AP10" i="24"/>
  <c r="AP30" i="24" s="1"/>
  <c r="AO10" i="24"/>
  <c r="AO30" i="24" s="1"/>
  <c r="AN10" i="24"/>
  <c r="AN30" i="24" s="1"/>
  <c r="AM10" i="24"/>
  <c r="AM30" i="24" s="1"/>
  <c r="AL10" i="24"/>
  <c r="AL30" i="24" s="1"/>
  <c r="AK10" i="24"/>
  <c r="AK30" i="24" s="1"/>
  <c r="AJ10" i="24"/>
  <c r="AJ30" i="24" s="1"/>
  <c r="AI10" i="24"/>
  <c r="AI30" i="24" s="1"/>
  <c r="AH10" i="24"/>
  <c r="AH30" i="24" s="1"/>
  <c r="AG10" i="24"/>
  <c r="AG30" i="24" s="1"/>
  <c r="AF10" i="24"/>
  <c r="AF30" i="24" s="1"/>
  <c r="AE10" i="24"/>
  <c r="AE30" i="24" s="1"/>
  <c r="AD10" i="24"/>
  <c r="AD30" i="24" s="1"/>
  <c r="AC10" i="24"/>
  <c r="AC30" i="24" s="1"/>
  <c r="AB10" i="24"/>
  <c r="AB30" i="24" s="1"/>
  <c r="AA10" i="24"/>
  <c r="AA30" i="24" s="1"/>
  <c r="Z10" i="24"/>
  <c r="Z30" i="24" s="1"/>
  <c r="Y10" i="24"/>
  <c r="Y30" i="24" s="1"/>
  <c r="X10" i="24"/>
  <c r="X30" i="24" s="1"/>
  <c r="W10" i="24"/>
  <c r="W30" i="24" s="1"/>
  <c r="V10" i="24"/>
  <c r="V30" i="24" s="1"/>
  <c r="U10" i="24"/>
  <c r="U30" i="24" s="1"/>
  <c r="T10" i="24"/>
  <c r="T30" i="24" s="1"/>
  <c r="S10" i="24"/>
  <c r="S30" i="24" s="1"/>
  <c r="R10" i="24"/>
  <c r="R30" i="24" s="1"/>
  <c r="Q10" i="24"/>
  <c r="Q30" i="24" s="1"/>
  <c r="P10" i="24"/>
  <c r="P30" i="24" s="1"/>
  <c r="O10" i="24"/>
  <c r="O30" i="24" s="1"/>
  <c r="N10" i="24"/>
  <c r="N30" i="24" s="1"/>
  <c r="M10" i="24"/>
  <c r="M30" i="24" s="1"/>
  <c r="L10" i="24"/>
  <c r="L30" i="24" s="1"/>
  <c r="K10" i="24"/>
  <c r="K30" i="24" s="1"/>
  <c r="J10" i="24"/>
  <c r="J30" i="24" s="1"/>
  <c r="I10" i="24"/>
  <c r="I30" i="24" s="1"/>
  <c r="H10" i="24"/>
  <c r="H30" i="24" s="1"/>
  <c r="G10" i="24"/>
  <c r="G30" i="24" s="1"/>
  <c r="F10" i="24"/>
  <c r="F30" i="24" s="1"/>
  <c r="E10" i="24"/>
  <c r="E30" i="24" s="1"/>
  <c r="E9" i="24"/>
  <c r="CF5" i="24"/>
  <c r="CE5" i="24"/>
  <c r="CD5" i="24"/>
  <c r="CC5" i="24"/>
  <c r="CB5" i="24"/>
  <c r="CA5" i="24"/>
  <c r="BZ5" i="24"/>
  <c r="BY5" i="24"/>
  <c r="BX5" i="24"/>
  <c r="BW5" i="24"/>
  <c r="BV5" i="24"/>
  <c r="BU5" i="24"/>
  <c r="BT5" i="24"/>
  <c r="BS5" i="24"/>
  <c r="BR5" i="24"/>
  <c r="BQ5" i="24"/>
  <c r="BP5" i="24"/>
  <c r="BO5" i="24"/>
  <c r="BN5" i="24"/>
  <c r="BM5" i="24"/>
  <c r="BL5" i="24"/>
  <c r="BK5" i="24"/>
  <c r="BJ5" i="24"/>
  <c r="BI5" i="24"/>
  <c r="BH5" i="24"/>
  <c r="BG5" i="24"/>
  <c r="BF5" i="24"/>
  <c r="BE5" i="24"/>
  <c r="BD5" i="24"/>
  <c r="BC5" i="24"/>
  <c r="BB5" i="24"/>
  <c r="BA5" i="24"/>
  <c r="AZ5" i="24"/>
  <c r="AY5" i="24"/>
  <c r="AX5" i="24"/>
  <c r="AW5" i="24"/>
  <c r="AV5" i="24"/>
  <c r="AU5" i="24"/>
  <c r="AT5" i="24"/>
  <c r="AS5" i="24"/>
  <c r="AR5" i="24"/>
  <c r="AQ5" i="24"/>
  <c r="AP5" i="24"/>
  <c r="AO5" i="24"/>
  <c r="AN5" i="24"/>
  <c r="AM5" i="24"/>
  <c r="AL5" i="24"/>
  <c r="AK5" i="24"/>
  <c r="AJ5" i="24"/>
  <c r="AI5" i="24"/>
  <c r="AH5" i="24"/>
  <c r="AG5" i="24"/>
  <c r="AF5" i="24"/>
  <c r="AE5" i="24"/>
  <c r="AD5" i="24"/>
  <c r="AC5" i="24"/>
  <c r="AB5" i="24"/>
  <c r="AA5" i="24"/>
  <c r="Z5" i="24"/>
  <c r="Y5" i="24"/>
  <c r="X5" i="24"/>
  <c r="W5" i="24"/>
  <c r="V5" i="24"/>
  <c r="U5" i="24"/>
  <c r="T5" i="24"/>
  <c r="S5" i="24"/>
  <c r="R5" i="24"/>
  <c r="Q5" i="24"/>
  <c r="P5" i="24"/>
  <c r="O5" i="24"/>
  <c r="N5" i="24"/>
  <c r="M5" i="24"/>
  <c r="L5" i="24"/>
  <c r="K5" i="24"/>
  <c r="J5" i="24"/>
  <c r="I5" i="24"/>
  <c r="H5" i="24"/>
  <c r="G5" i="24"/>
  <c r="F5" i="24"/>
  <c r="E5" i="24"/>
  <c r="E4" i="24"/>
  <c r="D188" i="26"/>
  <c r="D182" i="26"/>
  <c r="D181" i="26"/>
  <c r="D180" i="26"/>
  <c r="D179" i="26"/>
  <c r="D178" i="26"/>
  <c r="D177" i="26"/>
  <c r="D176" i="26"/>
  <c r="D175" i="26"/>
  <c r="D174" i="26"/>
  <c r="D173" i="26"/>
  <c r="D163" i="26"/>
  <c r="D162" i="26"/>
  <c r="D161" i="26"/>
  <c r="D160" i="26"/>
  <c r="CF156" i="26"/>
  <c r="CE156" i="26"/>
  <c r="CD156" i="26"/>
  <c r="CC156" i="26"/>
  <c r="CB156" i="26"/>
  <c r="CA156" i="26"/>
  <c r="BZ156" i="26"/>
  <c r="BY156" i="26"/>
  <c r="BX156" i="26"/>
  <c r="BW156" i="26"/>
  <c r="BV156" i="26"/>
  <c r="BU156" i="26"/>
  <c r="BT156" i="26"/>
  <c r="BS156" i="26"/>
  <c r="BR156" i="26"/>
  <c r="BQ156" i="26"/>
  <c r="BP156" i="26"/>
  <c r="BO156" i="26"/>
  <c r="BN156" i="26"/>
  <c r="BM156" i="26"/>
  <c r="BL156" i="26"/>
  <c r="BK156" i="26"/>
  <c r="BJ156" i="26"/>
  <c r="BI156" i="26"/>
  <c r="BH156" i="26"/>
  <c r="BG156" i="26"/>
  <c r="BF156" i="26"/>
  <c r="BE156" i="26"/>
  <c r="BD156" i="26"/>
  <c r="BC156" i="26"/>
  <c r="BB156" i="26"/>
  <c r="BA156" i="26"/>
  <c r="AZ156" i="26"/>
  <c r="AY156" i="26"/>
  <c r="AX156" i="26"/>
  <c r="AW156" i="26"/>
  <c r="AV156" i="26"/>
  <c r="AU156" i="26"/>
  <c r="AT156" i="26"/>
  <c r="AS156" i="26"/>
  <c r="AR156" i="26"/>
  <c r="AQ156" i="26"/>
  <c r="AP156" i="26"/>
  <c r="AO156" i="26"/>
  <c r="AN156" i="26"/>
  <c r="AM156" i="26"/>
  <c r="AL156" i="26"/>
  <c r="AK156" i="26"/>
  <c r="AJ156" i="26"/>
  <c r="AI156" i="26"/>
  <c r="AH156" i="26"/>
  <c r="AG156" i="26"/>
  <c r="AF156" i="26"/>
  <c r="AE156" i="26"/>
  <c r="AD156" i="26"/>
  <c r="AC156" i="26"/>
  <c r="AB156" i="26"/>
  <c r="AA156" i="26"/>
  <c r="Z156" i="26"/>
  <c r="Y156" i="26"/>
  <c r="X156" i="26"/>
  <c r="W156" i="26"/>
  <c r="V156" i="26"/>
  <c r="U156" i="26"/>
  <c r="T156" i="26"/>
  <c r="S156" i="26"/>
  <c r="R156" i="26"/>
  <c r="Q156" i="26"/>
  <c r="P156" i="26"/>
  <c r="O156" i="26"/>
  <c r="N156" i="26"/>
  <c r="M156" i="26"/>
  <c r="L156" i="26"/>
  <c r="K156" i="26"/>
  <c r="J156" i="26"/>
  <c r="I156" i="26"/>
  <c r="H156" i="26"/>
  <c r="G156" i="26"/>
  <c r="F156" i="26"/>
  <c r="E156" i="26"/>
  <c r="CF155" i="26"/>
  <c r="CE155" i="26"/>
  <c r="CD155" i="26"/>
  <c r="CC155" i="26"/>
  <c r="CB155" i="26"/>
  <c r="CA155" i="26"/>
  <c r="BZ155" i="26"/>
  <c r="BY155" i="26"/>
  <c r="BX155" i="26"/>
  <c r="BW155" i="26"/>
  <c r="BV155" i="26"/>
  <c r="BU155" i="26"/>
  <c r="BT155" i="26"/>
  <c r="BS155" i="26"/>
  <c r="BR155" i="26"/>
  <c r="BQ155" i="26"/>
  <c r="BP155" i="26"/>
  <c r="BO155" i="26"/>
  <c r="BN155" i="26"/>
  <c r="BM155" i="26"/>
  <c r="BL155" i="26"/>
  <c r="BK155" i="26"/>
  <c r="BJ155" i="26"/>
  <c r="BI155" i="26"/>
  <c r="BH155" i="26"/>
  <c r="BG155" i="26"/>
  <c r="BF155" i="26"/>
  <c r="BE155" i="26"/>
  <c r="BD155" i="26"/>
  <c r="BC155" i="26"/>
  <c r="BB155" i="26"/>
  <c r="BA155" i="26"/>
  <c r="AZ155" i="26"/>
  <c r="AY155" i="26"/>
  <c r="AX155" i="26"/>
  <c r="AW155" i="26"/>
  <c r="AV155" i="26"/>
  <c r="AU155" i="26"/>
  <c r="AT155" i="26"/>
  <c r="AS155" i="26"/>
  <c r="AR155" i="26"/>
  <c r="AQ155" i="26"/>
  <c r="AP155" i="26"/>
  <c r="AO155" i="26"/>
  <c r="AN155" i="26"/>
  <c r="AM155" i="26"/>
  <c r="AL155" i="26"/>
  <c r="AK155" i="26"/>
  <c r="AJ155" i="26"/>
  <c r="AI155" i="26"/>
  <c r="AH155" i="26"/>
  <c r="AG155" i="26"/>
  <c r="AF155" i="26"/>
  <c r="AE155" i="26"/>
  <c r="AD155" i="26"/>
  <c r="AC155" i="26"/>
  <c r="AB155" i="26"/>
  <c r="AA155" i="26"/>
  <c r="Z155" i="26"/>
  <c r="Y155" i="26"/>
  <c r="X155" i="26"/>
  <c r="W155" i="26"/>
  <c r="V155" i="26"/>
  <c r="U155" i="26"/>
  <c r="T155" i="26"/>
  <c r="S155" i="26"/>
  <c r="R155" i="26"/>
  <c r="Q155" i="26"/>
  <c r="P155" i="26"/>
  <c r="O155" i="26"/>
  <c r="N155" i="26"/>
  <c r="M155" i="26"/>
  <c r="L155" i="26"/>
  <c r="K155" i="26"/>
  <c r="J155" i="26"/>
  <c r="I155" i="26"/>
  <c r="H155" i="26"/>
  <c r="G155" i="26"/>
  <c r="F155" i="26"/>
  <c r="E155" i="26"/>
  <c r="CF154" i="26"/>
  <c r="CE154" i="26"/>
  <c r="CD154" i="26"/>
  <c r="CC154" i="26"/>
  <c r="CB154" i="26"/>
  <c r="CA154" i="26"/>
  <c r="BZ154" i="26"/>
  <c r="BY154" i="26"/>
  <c r="BX154" i="26"/>
  <c r="BW154" i="26"/>
  <c r="BV154" i="26"/>
  <c r="BU154" i="26"/>
  <c r="BT154" i="26"/>
  <c r="BS154" i="26"/>
  <c r="BR154" i="26"/>
  <c r="BQ154" i="26"/>
  <c r="BP154" i="26"/>
  <c r="BO154" i="26"/>
  <c r="BN154" i="26"/>
  <c r="BM154" i="26"/>
  <c r="BL154" i="26"/>
  <c r="BK154" i="26"/>
  <c r="BJ154" i="26"/>
  <c r="BI154" i="26"/>
  <c r="BH154" i="26"/>
  <c r="BG154" i="26"/>
  <c r="BF154" i="26"/>
  <c r="BE154" i="26"/>
  <c r="BD154" i="26"/>
  <c r="BC154" i="26"/>
  <c r="BB154" i="26"/>
  <c r="BA154" i="26"/>
  <c r="AZ154" i="26"/>
  <c r="AY154" i="26"/>
  <c r="AX154" i="26"/>
  <c r="AW154" i="26"/>
  <c r="AV154" i="26"/>
  <c r="AU154" i="26"/>
  <c r="AT154" i="26"/>
  <c r="AS154" i="26"/>
  <c r="AR154" i="26"/>
  <c r="AQ154" i="26"/>
  <c r="AP154" i="26"/>
  <c r="AO154" i="26"/>
  <c r="AN154" i="26"/>
  <c r="AM154" i="26"/>
  <c r="AL154" i="26"/>
  <c r="AK154" i="26"/>
  <c r="AJ154" i="26"/>
  <c r="AI154" i="26"/>
  <c r="AH154" i="26"/>
  <c r="AG154" i="26"/>
  <c r="AF154" i="26"/>
  <c r="AE154" i="26"/>
  <c r="AD154" i="26"/>
  <c r="AC154" i="26"/>
  <c r="AB154" i="26"/>
  <c r="AA154" i="26"/>
  <c r="Z154" i="26"/>
  <c r="Y154" i="26"/>
  <c r="X154" i="26"/>
  <c r="W154" i="26"/>
  <c r="V154" i="26"/>
  <c r="U154" i="26"/>
  <c r="T154" i="26"/>
  <c r="S154" i="26"/>
  <c r="R154" i="26"/>
  <c r="Q154" i="26"/>
  <c r="P154" i="26"/>
  <c r="O154" i="26"/>
  <c r="N154" i="26"/>
  <c r="M154" i="26"/>
  <c r="L154" i="26"/>
  <c r="K154" i="26"/>
  <c r="J154" i="26"/>
  <c r="I154" i="26"/>
  <c r="H154" i="26"/>
  <c r="G154" i="26"/>
  <c r="F154" i="26"/>
  <c r="E154" i="26"/>
  <c r="CF153" i="26"/>
  <c r="CE153" i="26"/>
  <c r="CD153" i="26"/>
  <c r="CC153" i="26"/>
  <c r="CB153" i="26"/>
  <c r="CA153" i="26"/>
  <c r="BZ153" i="26"/>
  <c r="BY153" i="26"/>
  <c r="BX153" i="26"/>
  <c r="BW153" i="26"/>
  <c r="BV153" i="26"/>
  <c r="BU153" i="26"/>
  <c r="BT153" i="26"/>
  <c r="BS153" i="26"/>
  <c r="BR153" i="26"/>
  <c r="BQ153" i="26"/>
  <c r="BP153" i="26"/>
  <c r="BO153" i="26"/>
  <c r="BN153" i="26"/>
  <c r="BM153" i="26"/>
  <c r="BL153" i="26"/>
  <c r="BK153" i="26"/>
  <c r="BJ153" i="26"/>
  <c r="BI153" i="26"/>
  <c r="BH153" i="26"/>
  <c r="BG153" i="26"/>
  <c r="BF153" i="26"/>
  <c r="BE153" i="26"/>
  <c r="BD153" i="26"/>
  <c r="BC153" i="26"/>
  <c r="BB153" i="26"/>
  <c r="BA153" i="26"/>
  <c r="AZ153" i="26"/>
  <c r="AY153" i="26"/>
  <c r="AX153" i="26"/>
  <c r="AW153" i="26"/>
  <c r="AV153" i="26"/>
  <c r="AU153" i="26"/>
  <c r="AT153" i="26"/>
  <c r="AS153" i="26"/>
  <c r="AR153" i="26"/>
  <c r="AQ153" i="26"/>
  <c r="AP153" i="26"/>
  <c r="AO153" i="26"/>
  <c r="AN153" i="26"/>
  <c r="AM153" i="26"/>
  <c r="AL153" i="26"/>
  <c r="AK153" i="26"/>
  <c r="AJ153" i="26"/>
  <c r="AI153" i="26"/>
  <c r="AH153" i="26"/>
  <c r="AG153" i="26"/>
  <c r="AF153" i="26"/>
  <c r="AE153" i="26"/>
  <c r="AD153" i="26"/>
  <c r="AC153" i="26"/>
  <c r="AB153" i="26"/>
  <c r="AA153" i="26"/>
  <c r="Z153" i="26"/>
  <c r="Y153" i="26"/>
  <c r="X153" i="26"/>
  <c r="W153" i="26"/>
  <c r="V153" i="26"/>
  <c r="U153" i="26"/>
  <c r="T153" i="26"/>
  <c r="S153" i="26"/>
  <c r="R153" i="26"/>
  <c r="Q153" i="26"/>
  <c r="P153" i="26"/>
  <c r="O153" i="26"/>
  <c r="N153" i="26"/>
  <c r="M153" i="26"/>
  <c r="L153" i="26"/>
  <c r="K153" i="26"/>
  <c r="J153" i="26"/>
  <c r="I153" i="26"/>
  <c r="H153" i="26"/>
  <c r="G153" i="26"/>
  <c r="F153" i="26"/>
  <c r="E153" i="26"/>
  <c r="CF152" i="26"/>
  <c r="CE152" i="26"/>
  <c r="CD152" i="26"/>
  <c r="CC152" i="26"/>
  <c r="CB152" i="26"/>
  <c r="CA152" i="26"/>
  <c r="BZ152" i="26"/>
  <c r="BY152" i="26"/>
  <c r="BX152" i="26"/>
  <c r="BW152" i="26"/>
  <c r="BV152" i="26"/>
  <c r="BU152" i="26"/>
  <c r="BT152" i="26"/>
  <c r="BS152" i="26"/>
  <c r="BR152" i="26"/>
  <c r="BQ152" i="26"/>
  <c r="BP152" i="26"/>
  <c r="BO152" i="26"/>
  <c r="BN152" i="26"/>
  <c r="BM152" i="26"/>
  <c r="BL152" i="26"/>
  <c r="BK152" i="26"/>
  <c r="BJ152" i="26"/>
  <c r="BI152" i="26"/>
  <c r="BH152" i="26"/>
  <c r="BG152" i="26"/>
  <c r="BF152" i="26"/>
  <c r="BE152" i="26"/>
  <c r="BD152" i="26"/>
  <c r="BC152" i="26"/>
  <c r="BB152" i="26"/>
  <c r="BA152" i="26"/>
  <c r="AZ152" i="26"/>
  <c r="AY152" i="26"/>
  <c r="AX152" i="26"/>
  <c r="AW152" i="26"/>
  <c r="AV152" i="26"/>
  <c r="AU152" i="26"/>
  <c r="AT152" i="26"/>
  <c r="AS152" i="26"/>
  <c r="AR152" i="26"/>
  <c r="AQ152" i="26"/>
  <c r="AP152" i="26"/>
  <c r="AO152" i="26"/>
  <c r="AN152" i="26"/>
  <c r="AM152" i="26"/>
  <c r="AL152" i="26"/>
  <c r="AK152" i="26"/>
  <c r="AJ152" i="26"/>
  <c r="AI152" i="26"/>
  <c r="AH152" i="26"/>
  <c r="AG152" i="26"/>
  <c r="AF152" i="26"/>
  <c r="AE152" i="26"/>
  <c r="AD152" i="26"/>
  <c r="AC152" i="26"/>
  <c r="AB152" i="26"/>
  <c r="AA152" i="26"/>
  <c r="Z152" i="26"/>
  <c r="Y152" i="26"/>
  <c r="X152" i="26"/>
  <c r="W152" i="26"/>
  <c r="V152" i="26"/>
  <c r="U152" i="26"/>
  <c r="T152" i="26"/>
  <c r="S152" i="26"/>
  <c r="R152" i="26"/>
  <c r="Q152" i="26"/>
  <c r="P152" i="26"/>
  <c r="O152" i="26"/>
  <c r="N152" i="26"/>
  <c r="M152" i="26"/>
  <c r="L152" i="26"/>
  <c r="K152" i="26"/>
  <c r="J152" i="26"/>
  <c r="I152" i="26"/>
  <c r="H152" i="26"/>
  <c r="G152" i="26"/>
  <c r="F152" i="26"/>
  <c r="E152" i="26"/>
  <c r="CF151" i="26"/>
  <c r="CE151" i="26"/>
  <c r="CD151" i="26"/>
  <c r="CC151" i="26"/>
  <c r="CB151" i="26"/>
  <c r="CA151" i="26"/>
  <c r="BZ151" i="26"/>
  <c r="BY151" i="26"/>
  <c r="BX151" i="26"/>
  <c r="BW151" i="26"/>
  <c r="BV151" i="26"/>
  <c r="BU151" i="26"/>
  <c r="BT151" i="26"/>
  <c r="BS151" i="26"/>
  <c r="BR151" i="26"/>
  <c r="BQ151" i="26"/>
  <c r="BP151" i="26"/>
  <c r="BO151" i="26"/>
  <c r="BN151" i="26"/>
  <c r="BM151" i="26"/>
  <c r="BL151" i="26"/>
  <c r="BK151" i="26"/>
  <c r="BJ151" i="26"/>
  <c r="BI151" i="26"/>
  <c r="BH151" i="26"/>
  <c r="BG151" i="26"/>
  <c r="BF151" i="26"/>
  <c r="BE151" i="26"/>
  <c r="BD151" i="26"/>
  <c r="BC151" i="26"/>
  <c r="BB151" i="26"/>
  <c r="BA151" i="26"/>
  <c r="AZ151" i="26"/>
  <c r="AY151" i="26"/>
  <c r="AX151" i="26"/>
  <c r="AW151" i="26"/>
  <c r="AV151" i="26"/>
  <c r="AU151" i="26"/>
  <c r="AT151" i="26"/>
  <c r="AS151" i="26"/>
  <c r="AR151" i="26"/>
  <c r="AQ151" i="26"/>
  <c r="AP151" i="26"/>
  <c r="AO151" i="26"/>
  <c r="AN151" i="26"/>
  <c r="AM151" i="26"/>
  <c r="AL151" i="26"/>
  <c r="AK151" i="26"/>
  <c r="AJ151" i="26"/>
  <c r="AI151" i="26"/>
  <c r="AH151" i="26"/>
  <c r="AG151" i="26"/>
  <c r="AF151" i="26"/>
  <c r="AE151" i="26"/>
  <c r="AD151" i="26"/>
  <c r="AC151" i="26"/>
  <c r="AB151" i="26"/>
  <c r="AA151" i="26"/>
  <c r="Z151" i="26"/>
  <c r="Y151" i="26"/>
  <c r="X151" i="26"/>
  <c r="W151" i="26"/>
  <c r="V151" i="26"/>
  <c r="U151" i="26"/>
  <c r="T151" i="26"/>
  <c r="S151" i="26"/>
  <c r="R151" i="26"/>
  <c r="Q151" i="26"/>
  <c r="P151" i="26"/>
  <c r="O151" i="26"/>
  <c r="N151" i="26"/>
  <c r="M151" i="26"/>
  <c r="L151" i="26"/>
  <c r="K151" i="26"/>
  <c r="J151" i="26"/>
  <c r="I151" i="26"/>
  <c r="H151" i="26"/>
  <c r="G151" i="26"/>
  <c r="F151" i="26"/>
  <c r="E151" i="26"/>
  <c r="CF150" i="26"/>
  <c r="CE150" i="26"/>
  <c r="CD150" i="26"/>
  <c r="CC150" i="26"/>
  <c r="CB150" i="26"/>
  <c r="CA150" i="26"/>
  <c r="BZ150" i="26"/>
  <c r="BY150" i="26"/>
  <c r="BX150" i="26"/>
  <c r="BW150" i="26"/>
  <c r="BV150" i="26"/>
  <c r="BU150" i="26"/>
  <c r="BT150" i="26"/>
  <c r="BS150" i="26"/>
  <c r="BR150" i="26"/>
  <c r="BQ150" i="26"/>
  <c r="BP150" i="26"/>
  <c r="BO150" i="26"/>
  <c r="BN150" i="26"/>
  <c r="BM150" i="26"/>
  <c r="BL150" i="26"/>
  <c r="BK150" i="26"/>
  <c r="BJ150" i="26"/>
  <c r="BI150" i="26"/>
  <c r="BH150" i="26"/>
  <c r="BG150" i="26"/>
  <c r="BF150" i="26"/>
  <c r="BE150" i="26"/>
  <c r="BD150" i="26"/>
  <c r="BC150" i="26"/>
  <c r="BB150" i="26"/>
  <c r="BA150" i="26"/>
  <c r="AZ150" i="26"/>
  <c r="AY150" i="26"/>
  <c r="AX150" i="26"/>
  <c r="AW150" i="26"/>
  <c r="AV150" i="26"/>
  <c r="AU150" i="26"/>
  <c r="AT150" i="26"/>
  <c r="AS150" i="26"/>
  <c r="AR150" i="26"/>
  <c r="AQ150" i="26"/>
  <c r="AP150" i="26"/>
  <c r="AO150" i="26"/>
  <c r="AN150" i="26"/>
  <c r="AM150" i="26"/>
  <c r="AL150" i="26"/>
  <c r="AK150" i="26"/>
  <c r="AJ150" i="26"/>
  <c r="AI150" i="26"/>
  <c r="AH150" i="26"/>
  <c r="AG150" i="26"/>
  <c r="AF150" i="26"/>
  <c r="AE150" i="26"/>
  <c r="AD150" i="26"/>
  <c r="AC150" i="26"/>
  <c r="AB150" i="26"/>
  <c r="AA150" i="26"/>
  <c r="Z150" i="26"/>
  <c r="Y150" i="26"/>
  <c r="X150" i="26"/>
  <c r="W150" i="26"/>
  <c r="V150" i="26"/>
  <c r="U150" i="26"/>
  <c r="T150" i="26"/>
  <c r="S150" i="26"/>
  <c r="R150" i="26"/>
  <c r="Q150" i="26"/>
  <c r="P150" i="26"/>
  <c r="O150" i="26"/>
  <c r="N150" i="26"/>
  <c r="M150" i="26"/>
  <c r="L150" i="26"/>
  <c r="K150" i="26"/>
  <c r="J150" i="26"/>
  <c r="I150" i="26"/>
  <c r="H150" i="26"/>
  <c r="G150" i="26"/>
  <c r="F150" i="26"/>
  <c r="E150" i="26"/>
  <c r="D150" i="26"/>
  <c r="CF149" i="26"/>
  <c r="CE149" i="26"/>
  <c r="CD149" i="26"/>
  <c r="CC149" i="26"/>
  <c r="CB149" i="26"/>
  <c r="CA149" i="26"/>
  <c r="BZ149" i="26"/>
  <c r="BY149" i="26"/>
  <c r="BX149" i="26"/>
  <c r="BW149" i="26"/>
  <c r="BV149" i="26"/>
  <c r="BU149" i="26"/>
  <c r="BT149" i="26"/>
  <c r="BS149" i="26"/>
  <c r="BR149" i="26"/>
  <c r="BQ149" i="26"/>
  <c r="BP149" i="26"/>
  <c r="BO149" i="26"/>
  <c r="BN149" i="26"/>
  <c r="BM149" i="26"/>
  <c r="BL149" i="26"/>
  <c r="BK149" i="26"/>
  <c r="BJ149" i="26"/>
  <c r="BI149" i="26"/>
  <c r="BH149" i="26"/>
  <c r="BG149" i="26"/>
  <c r="BF149" i="26"/>
  <c r="BE149" i="26"/>
  <c r="BD149" i="26"/>
  <c r="BC149" i="26"/>
  <c r="BB149" i="26"/>
  <c r="BA149" i="26"/>
  <c r="AZ149" i="26"/>
  <c r="AY149" i="26"/>
  <c r="AX149" i="26"/>
  <c r="AW149" i="26"/>
  <c r="AV149" i="26"/>
  <c r="AU149" i="26"/>
  <c r="AT149" i="26"/>
  <c r="AS149" i="26"/>
  <c r="AR149" i="26"/>
  <c r="AQ149" i="26"/>
  <c r="AP149" i="26"/>
  <c r="AO149" i="26"/>
  <c r="AN149" i="26"/>
  <c r="AM149" i="26"/>
  <c r="AL149" i="26"/>
  <c r="AK149" i="26"/>
  <c r="AJ149" i="26"/>
  <c r="AI149" i="26"/>
  <c r="AH149" i="26"/>
  <c r="AG149" i="26"/>
  <c r="AF149" i="26"/>
  <c r="AE149" i="26"/>
  <c r="AD149" i="26"/>
  <c r="AC149" i="26"/>
  <c r="AB149" i="26"/>
  <c r="AA149" i="26"/>
  <c r="Z149" i="26"/>
  <c r="Y149" i="26"/>
  <c r="X149" i="26"/>
  <c r="W149" i="26"/>
  <c r="V149" i="26"/>
  <c r="U149" i="26"/>
  <c r="T149" i="26"/>
  <c r="S149" i="26"/>
  <c r="R149" i="26"/>
  <c r="Q149" i="26"/>
  <c r="P149" i="26"/>
  <c r="O149" i="26"/>
  <c r="N149" i="26"/>
  <c r="M149" i="26"/>
  <c r="L149" i="26"/>
  <c r="K149" i="26"/>
  <c r="J149" i="26"/>
  <c r="I149" i="26"/>
  <c r="H149" i="26"/>
  <c r="G149" i="26"/>
  <c r="F149" i="26"/>
  <c r="E149" i="26"/>
  <c r="D149" i="26"/>
  <c r="CF148" i="26"/>
  <c r="CE148" i="26"/>
  <c r="CD148" i="26"/>
  <c r="CC148" i="26"/>
  <c r="CB148" i="26"/>
  <c r="CA148" i="26"/>
  <c r="BZ148" i="26"/>
  <c r="BY148" i="26"/>
  <c r="BX148" i="26"/>
  <c r="BW148" i="26"/>
  <c r="BV148" i="26"/>
  <c r="BU148" i="26"/>
  <c r="BT148" i="26"/>
  <c r="BS148" i="26"/>
  <c r="BR148" i="26"/>
  <c r="BQ148" i="26"/>
  <c r="BP148" i="26"/>
  <c r="BO148" i="26"/>
  <c r="BN148" i="26"/>
  <c r="BM148" i="26"/>
  <c r="BL148" i="26"/>
  <c r="BK148" i="26"/>
  <c r="BJ148" i="26"/>
  <c r="BI148" i="26"/>
  <c r="BH148" i="26"/>
  <c r="BG148" i="26"/>
  <c r="BF148" i="26"/>
  <c r="BE148" i="26"/>
  <c r="BD148" i="26"/>
  <c r="BC148" i="26"/>
  <c r="BB148" i="26"/>
  <c r="BA148" i="26"/>
  <c r="AZ148" i="26"/>
  <c r="AY148" i="26"/>
  <c r="AX148" i="26"/>
  <c r="AW148" i="26"/>
  <c r="AV148" i="26"/>
  <c r="AU148" i="26"/>
  <c r="AT148" i="26"/>
  <c r="AS148" i="26"/>
  <c r="AR148" i="26"/>
  <c r="AQ148" i="26"/>
  <c r="AP148" i="26"/>
  <c r="AO148" i="26"/>
  <c r="AN148" i="26"/>
  <c r="AM148" i="26"/>
  <c r="AL148" i="26"/>
  <c r="AK148" i="26"/>
  <c r="AJ148" i="26"/>
  <c r="AI148" i="26"/>
  <c r="AH148" i="26"/>
  <c r="AG148" i="26"/>
  <c r="AF148" i="26"/>
  <c r="AE148" i="26"/>
  <c r="AD148" i="26"/>
  <c r="AC148" i="26"/>
  <c r="AB148" i="26"/>
  <c r="AA148" i="26"/>
  <c r="Z148" i="26"/>
  <c r="Y148" i="26"/>
  <c r="X148" i="26"/>
  <c r="W148" i="26"/>
  <c r="V148" i="26"/>
  <c r="U148" i="26"/>
  <c r="T148" i="26"/>
  <c r="S148" i="26"/>
  <c r="R148" i="26"/>
  <c r="Q148" i="26"/>
  <c r="P148" i="26"/>
  <c r="O148" i="26"/>
  <c r="N148" i="26"/>
  <c r="M148" i="26"/>
  <c r="L148" i="26"/>
  <c r="K148" i="26"/>
  <c r="J148" i="26"/>
  <c r="I148" i="26"/>
  <c r="H148" i="26"/>
  <c r="G148" i="26"/>
  <c r="F148" i="26"/>
  <c r="E148" i="26"/>
  <c r="D148" i="26"/>
  <c r="CF147" i="26"/>
  <c r="CE147" i="26"/>
  <c r="CD147" i="26"/>
  <c r="CC147" i="26"/>
  <c r="CB147" i="26"/>
  <c r="CA147" i="26"/>
  <c r="BZ147" i="26"/>
  <c r="BY147" i="26"/>
  <c r="BX147" i="26"/>
  <c r="BW147" i="26"/>
  <c r="BV147" i="26"/>
  <c r="BU147" i="26"/>
  <c r="BT147" i="26"/>
  <c r="BS147" i="26"/>
  <c r="BR147" i="26"/>
  <c r="BQ147" i="26"/>
  <c r="BP147" i="26"/>
  <c r="BO147" i="26"/>
  <c r="BN147" i="26"/>
  <c r="BM147" i="26"/>
  <c r="BL147" i="26"/>
  <c r="BK147" i="26"/>
  <c r="BJ147" i="26"/>
  <c r="BI147" i="26"/>
  <c r="BH147" i="26"/>
  <c r="BG147" i="26"/>
  <c r="BF147" i="26"/>
  <c r="BE147" i="26"/>
  <c r="BD147" i="26"/>
  <c r="BC147" i="26"/>
  <c r="BB147" i="26"/>
  <c r="BA147" i="26"/>
  <c r="AZ147" i="26"/>
  <c r="AY147" i="26"/>
  <c r="AX147" i="26"/>
  <c r="AW147" i="26"/>
  <c r="AV147" i="26"/>
  <c r="AU147" i="26"/>
  <c r="AT147" i="26"/>
  <c r="AS147" i="26"/>
  <c r="AR147" i="26"/>
  <c r="AQ147" i="26"/>
  <c r="AP147" i="26"/>
  <c r="AO147" i="26"/>
  <c r="AN147" i="26"/>
  <c r="AM147" i="26"/>
  <c r="AL147" i="26"/>
  <c r="AK147" i="26"/>
  <c r="AJ147" i="26"/>
  <c r="AI147" i="26"/>
  <c r="AH147" i="26"/>
  <c r="AG147" i="26"/>
  <c r="AF147" i="26"/>
  <c r="AE147" i="26"/>
  <c r="AD147" i="26"/>
  <c r="AC147" i="26"/>
  <c r="AB147" i="26"/>
  <c r="AA147" i="26"/>
  <c r="Z147" i="26"/>
  <c r="Y147" i="26"/>
  <c r="X147" i="26"/>
  <c r="W147" i="26"/>
  <c r="V147" i="26"/>
  <c r="U147" i="26"/>
  <c r="T147" i="26"/>
  <c r="S147" i="26"/>
  <c r="R147" i="26"/>
  <c r="Q147" i="26"/>
  <c r="P147" i="26"/>
  <c r="O147" i="26"/>
  <c r="N147" i="26"/>
  <c r="M147" i="26"/>
  <c r="L147" i="26"/>
  <c r="K147" i="26"/>
  <c r="J147" i="26"/>
  <c r="I147" i="26"/>
  <c r="H147" i="26"/>
  <c r="G147" i="26"/>
  <c r="F147" i="26"/>
  <c r="E147" i="26"/>
  <c r="D147" i="26"/>
  <c r="CF143" i="26"/>
  <c r="CE143" i="26"/>
  <c r="CD143" i="26"/>
  <c r="CC143" i="26"/>
  <c r="CB143" i="26"/>
  <c r="CA143" i="26"/>
  <c r="BZ143" i="26"/>
  <c r="BY143" i="26"/>
  <c r="BX143" i="26"/>
  <c r="BW143" i="26"/>
  <c r="BV143" i="26"/>
  <c r="BU143" i="26"/>
  <c r="BT143" i="26"/>
  <c r="BS143" i="26"/>
  <c r="BR143" i="26"/>
  <c r="BQ143" i="26"/>
  <c r="BP143" i="26"/>
  <c r="BO143" i="26"/>
  <c r="BN143" i="26"/>
  <c r="BM143" i="26"/>
  <c r="BL143" i="26"/>
  <c r="BK143" i="26"/>
  <c r="BJ143" i="26"/>
  <c r="BI143" i="26"/>
  <c r="BH143" i="26"/>
  <c r="BG143" i="26"/>
  <c r="BF143" i="26"/>
  <c r="BE143" i="26"/>
  <c r="BD143" i="26"/>
  <c r="BC143" i="26"/>
  <c r="BB143" i="26"/>
  <c r="BA143" i="26"/>
  <c r="AZ143" i="26"/>
  <c r="AY143" i="26"/>
  <c r="AX143" i="26"/>
  <c r="AW143" i="26"/>
  <c r="AV143" i="26"/>
  <c r="AU143" i="26"/>
  <c r="AT143" i="26"/>
  <c r="AS143" i="26"/>
  <c r="AR143" i="26"/>
  <c r="AQ143" i="26"/>
  <c r="AP143" i="26"/>
  <c r="AO143" i="26"/>
  <c r="AN143" i="26"/>
  <c r="AM143" i="26"/>
  <c r="AL143" i="26"/>
  <c r="AK143" i="26"/>
  <c r="AJ143" i="26"/>
  <c r="AI143" i="26"/>
  <c r="AH143" i="26"/>
  <c r="AG143" i="26"/>
  <c r="AF143" i="26"/>
  <c r="AE143" i="26"/>
  <c r="AD143" i="26"/>
  <c r="AC143" i="26"/>
  <c r="AB143" i="26"/>
  <c r="AA143" i="26"/>
  <c r="Z143" i="26"/>
  <c r="Y143" i="26"/>
  <c r="X143" i="26"/>
  <c r="W143" i="26"/>
  <c r="V143" i="26"/>
  <c r="U143" i="26"/>
  <c r="T143" i="26"/>
  <c r="S143" i="26"/>
  <c r="R143" i="26"/>
  <c r="Q143" i="26"/>
  <c r="P143" i="26"/>
  <c r="O143" i="26"/>
  <c r="N143" i="26"/>
  <c r="M143" i="26"/>
  <c r="L143" i="26"/>
  <c r="K143" i="26"/>
  <c r="J143" i="26"/>
  <c r="I143" i="26"/>
  <c r="H143" i="26"/>
  <c r="G143" i="26"/>
  <c r="F143" i="26"/>
  <c r="E143" i="26"/>
  <c r="CF142" i="26"/>
  <c r="CE142" i="26"/>
  <c r="CD142" i="26"/>
  <c r="CC142" i="26"/>
  <c r="CB142" i="26"/>
  <c r="CA142" i="26"/>
  <c r="BZ142" i="26"/>
  <c r="BY142" i="26"/>
  <c r="BX142" i="26"/>
  <c r="BW142" i="26"/>
  <c r="BV142" i="26"/>
  <c r="BU142" i="26"/>
  <c r="BT142" i="26"/>
  <c r="BS142" i="26"/>
  <c r="BR142" i="26"/>
  <c r="BQ142" i="26"/>
  <c r="BP142" i="26"/>
  <c r="BO142" i="26"/>
  <c r="BN142" i="26"/>
  <c r="BM142" i="26"/>
  <c r="BL142" i="26"/>
  <c r="BK142" i="26"/>
  <c r="BJ142" i="26"/>
  <c r="BI142" i="26"/>
  <c r="BH142" i="26"/>
  <c r="BG142" i="26"/>
  <c r="BF142" i="26"/>
  <c r="BE142" i="26"/>
  <c r="BD142" i="26"/>
  <c r="BC142" i="26"/>
  <c r="BB142" i="26"/>
  <c r="BA142" i="26"/>
  <c r="AZ142" i="26"/>
  <c r="AY142" i="26"/>
  <c r="AX142" i="26"/>
  <c r="AW142" i="26"/>
  <c r="AV142" i="26"/>
  <c r="AU142" i="26"/>
  <c r="AT142" i="26"/>
  <c r="AS142" i="26"/>
  <c r="AR142" i="26"/>
  <c r="AQ142" i="26"/>
  <c r="AP142" i="26"/>
  <c r="AO142" i="26"/>
  <c r="AN142" i="26"/>
  <c r="AM142" i="26"/>
  <c r="AL142" i="26"/>
  <c r="AK142" i="26"/>
  <c r="AJ142" i="26"/>
  <c r="AI142" i="26"/>
  <c r="AH142" i="26"/>
  <c r="AG142" i="26"/>
  <c r="AF142" i="26"/>
  <c r="AE142" i="26"/>
  <c r="AD142" i="26"/>
  <c r="AC142" i="26"/>
  <c r="AB142" i="26"/>
  <c r="AA142" i="26"/>
  <c r="Z142" i="26"/>
  <c r="Y142" i="26"/>
  <c r="X142" i="26"/>
  <c r="W142" i="26"/>
  <c r="V142" i="26"/>
  <c r="U142" i="26"/>
  <c r="T142" i="26"/>
  <c r="S142" i="26"/>
  <c r="R142" i="26"/>
  <c r="Q142" i="26"/>
  <c r="P142" i="26"/>
  <c r="O142" i="26"/>
  <c r="N142" i="26"/>
  <c r="M142" i="26"/>
  <c r="L142" i="26"/>
  <c r="K142" i="26"/>
  <c r="J142" i="26"/>
  <c r="I142" i="26"/>
  <c r="H142" i="26"/>
  <c r="G142" i="26"/>
  <c r="F142" i="26"/>
  <c r="E142" i="26"/>
  <c r="CF141" i="26"/>
  <c r="CE141" i="26"/>
  <c r="CD141" i="26"/>
  <c r="CC141" i="26"/>
  <c r="CB141" i="26"/>
  <c r="CA141" i="26"/>
  <c r="BZ141" i="26"/>
  <c r="BY141" i="26"/>
  <c r="BX141" i="26"/>
  <c r="BW141" i="26"/>
  <c r="BV141" i="26"/>
  <c r="BU141" i="26"/>
  <c r="BT141" i="26"/>
  <c r="BS141" i="26"/>
  <c r="BR141" i="26"/>
  <c r="BQ141" i="26"/>
  <c r="BP141" i="26"/>
  <c r="BO141" i="26"/>
  <c r="BN141" i="26"/>
  <c r="BM141" i="26"/>
  <c r="BL141" i="26"/>
  <c r="BK141" i="26"/>
  <c r="BJ141" i="26"/>
  <c r="BI141" i="26"/>
  <c r="BH141" i="26"/>
  <c r="BG141" i="26"/>
  <c r="BF141" i="26"/>
  <c r="BE141" i="26"/>
  <c r="BD141" i="26"/>
  <c r="BC141" i="26"/>
  <c r="BB141" i="26"/>
  <c r="BA141" i="26"/>
  <c r="AZ141" i="26"/>
  <c r="AY141" i="26"/>
  <c r="AX141" i="26"/>
  <c r="AW141" i="26"/>
  <c r="AV141" i="26"/>
  <c r="AU141" i="26"/>
  <c r="AT141" i="26"/>
  <c r="AS141" i="26"/>
  <c r="AR141" i="26"/>
  <c r="AQ141" i="26"/>
  <c r="AP141" i="26"/>
  <c r="AO141" i="26"/>
  <c r="AN141" i="26"/>
  <c r="AM141" i="26"/>
  <c r="AL141" i="26"/>
  <c r="AK141" i="26"/>
  <c r="AJ141" i="26"/>
  <c r="AI141" i="26"/>
  <c r="AH141" i="26"/>
  <c r="AG141" i="26"/>
  <c r="AF141" i="26"/>
  <c r="AE141" i="26"/>
  <c r="AD141" i="26"/>
  <c r="AC141" i="26"/>
  <c r="AB141" i="26"/>
  <c r="AA141" i="26"/>
  <c r="Z141" i="26"/>
  <c r="Y141" i="26"/>
  <c r="X141" i="26"/>
  <c r="W141" i="26"/>
  <c r="V141" i="26"/>
  <c r="U141" i="26"/>
  <c r="T141" i="26"/>
  <c r="S141" i="26"/>
  <c r="R141" i="26"/>
  <c r="Q141" i="26"/>
  <c r="P141" i="26"/>
  <c r="O141" i="26"/>
  <c r="N141" i="26"/>
  <c r="M141" i="26"/>
  <c r="L141" i="26"/>
  <c r="K141" i="26"/>
  <c r="J141" i="26"/>
  <c r="I141" i="26"/>
  <c r="H141" i="26"/>
  <c r="G141" i="26"/>
  <c r="F141" i="26"/>
  <c r="E141" i="26"/>
  <c r="CF140" i="26"/>
  <c r="CE140" i="26"/>
  <c r="CD140" i="26"/>
  <c r="CC140" i="26"/>
  <c r="CB140" i="26"/>
  <c r="CA140" i="26"/>
  <c r="BZ140" i="26"/>
  <c r="BY140" i="26"/>
  <c r="BX140" i="26"/>
  <c r="BW140" i="26"/>
  <c r="BV140" i="26"/>
  <c r="BU140" i="26"/>
  <c r="BT140" i="26"/>
  <c r="BS140" i="26"/>
  <c r="BR140" i="26"/>
  <c r="BQ140" i="26"/>
  <c r="BP140" i="26"/>
  <c r="BO140" i="26"/>
  <c r="BN140" i="26"/>
  <c r="BM140" i="26"/>
  <c r="BL140" i="26"/>
  <c r="BK140" i="26"/>
  <c r="BJ140" i="26"/>
  <c r="BI140" i="26"/>
  <c r="BH140" i="26"/>
  <c r="BG140" i="26"/>
  <c r="BF140" i="26"/>
  <c r="BE140" i="26"/>
  <c r="BD140" i="26"/>
  <c r="BC140" i="26"/>
  <c r="BB140" i="26"/>
  <c r="BA140" i="26"/>
  <c r="AZ140" i="26"/>
  <c r="AY140" i="26"/>
  <c r="AX140" i="26"/>
  <c r="AW140" i="26"/>
  <c r="AV140" i="26"/>
  <c r="AU140" i="26"/>
  <c r="AT140" i="26"/>
  <c r="AS140" i="26"/>
  <c r="AR140" i="26"/>
  <c r="AQ140" i="26"/>
  <c r="AP140" i="26"/>
  <c r="AO140" i="26"/>
  <c r="AN140" i="26"/>
  <c r="AM140" i="26"/>
  <c r="AL140" i="26"/>
  <c r="AK140" i="26"/>
  <c r="AJ140" i="26"/>
  <c r="AI140" i="26"/>
  <c r="AH140" i="26"/>
  <c r="AG140" i="26"/>
  <c r="AF140" i="26"/>
  <c r="AE140" i="26"/>
  <c r="AD140" i="26"/>
  <c r="AC140" i="26"/>
  <c r="AB140" i="26"/>
  <c r="AA140" i="26"/>
  <c r="Z140" i="26"/>
  <c r="Y140" i="26"/>
  <c r="X140" i="26"/>
  <c r="W140" i="26"/>
  <c r="V140" i="26"/>
  <c r="U140" i="26"/>
  <c r="T140" i="26"/>
  <c r="S140" i="26"/>
  <c r="R140" i="26"/>
  <c r="Q140" i="26"/>
  <c r="P140" i="26"/>
  <c r="O140" i="26"/>
  <c r="N140" i="26"/>
  <c r="M140" i="26"/>
  <c r="L140" i="26"/>
  <c r="K140" i="26"/>
  <c r="J140" i="26"/>
  <c r="I140" i="26"/>
  <c r="H140" i="26"/>
  <c r="G140" i="26"/>
  <c r="F140" i="26"/>
  <c r="E140" i="26"/>
  <c r="CF139" i="26"/>
  <c r="CE139" i="26"/>
  <c r="CD139" i="26"/>
  <c r="CC139" i="26"/>
  <c r="CB139" i="26"/>
  <c r="CA139" i="26"/>
  <c r="BZ139" i="26"/>
  <c r="BY139" i="26"/>
  <c r="BX139" i="26"/>
  <c r="BW139" i="26"/>
  <c r="BV139" i="26"/>
  <c r="BU139" i="26"/>
  <c r="BT139" i="26"/>
  <c r="BS139" i="26"/>
  <c r="BR139" i="26"/>
  <c r="BQ139" i="26"/>
  <c r="BP139" i="26"/>
  <c r="BO139" i="26"/>
  <c r="BN139" i="26"/>
  <c r="BM139" i="26"/>
  <c r="BL139" i="26"/>
  <c r="BK139" i="26"/>
  <c r="BJ139" i="26"/>
  <c r="BI139" i="26"/>
  <c r="BH139" i="26"/>
  <c r="BG139" i="26"/>
  <c r="BF139" i="26"/>
  <c r="BE139" i="26"/>
  <c r="BD139" i="26"/>
  <c r="BC139" i="26"/>
  <c r="BB139" i="26"/>
  <c r="BA139" i="26"/>
  <c r="AZ139" i="26"/>
  <c r="AY139" i="26"/>
  <c r="AX139" i="26"/>
  <c r="AW139" i="26"/>
  <c r="AV139" i="26"/>
  <c r="AU139" i="26"/>
  <c r="AT139" i="26"/>
  <c r="AS139" i="26"/>
  <c r="AR139" i="26"/>
  <c r="AQ139" i="26"/>
  <c r="AP139" i="26"/>
  <c r="AO139" i="26"/>
  <c r="AN139" i="26"/>
  <c r="AM139" i="26"/>
  <c r="AL139" i="26"/>
  <c r="AK139" i="26"/>
  <c r="AJ139" i="26"/>
  <c r="AI139" i="26"/>
  <c r="AH139" i="26"/>
  <c r="AG139" i="26"/>
  <c r="AF139" i="26"/>
  <c r="AE139" i="26"/>
  <c r="AD139" i="26"/>
  <c r="AC139" i="26"/>
  <c r="AB139" i="26"/>
  <c r="AA139" i="26"/>
  <c r="Z139" i="26"/>
  <c r="Y139" i="26"/>
  <c r="X139" i="26"/>
  <c r="W139" i="26"/>
  <c r="V139" i="26"/>
  <c r="U139" i="26"/>
  <c r="T139" i="26"/>
  <c r="S139" i="26"/>
  <c r="R139" i="26"/>
  <c r="Q139" i="26"/>
  <c r="P139" i="26"/>
  <c r="O139" i="26"/>
  <c r="N139" i="26"/>
  <c r="M139" i="26"/>
  <c r="L139" i="26"/>
  <c r="K139" i="26"/>
  <c r="J139" i="26"/>
  <c r="I139" i="26"/>
  <c r="H139" i="26"/>
  <c r="G139" i="26"/>
  <c r="F139" i="26"/>
  <c r="E139" i="26"/>
  <c r="CF138" i="26"/>
  <c r="CE138" i="26"/>
  <c r="CD138" i="26"/>
  <c r="CC138" i="26"/>
  <c r="CB138" i="26"/>
  <c r="CA138" i="26"/>
  <c r="BZ138" i="26"/>
  <c r="BY138" i="26"/>
  <c r="BX138" i="26"/>
  <c r="BW138" i="26"/>
  <c r="BV138" i="26"/>
  <c r="BU138" i="26"/>
  <c r="BT138" i="26"/>
  <c r="BS138" i="26"/>
  <c r="BR138" i="26"/>
  <c r="BQ138" i="26"/>
  <c r="BP138" i="26"/>
  <c r="BO138" i="26"/>
  <c r="BN138" i="26"/>
  <c r="BM138" i="26"/>
  <c r="BL138" i="26"/>
  <c r="BK138" i="26"/>
  <c r="BJ138" i="26"/>
  <c r="BI138" i="26"/>
  <c r="BH138" i="26"/>
  <c r="BG138" i="26"/>
  <c r="BF138" i="26"/>
  <c r="BE138" i="26"/>
  <c r="BD138" i="26"/>
  <c r="BC138" i="26"/>
  <c r="BB138" i="26"/>
  <c r="BA138" i="26"/>
  <c r="AZ138" i="26"/>
  <c r="AY138" i="26"/>
  <c r="AX138" i="26"/>
  <c r="AW138" i="26"/>
  <c r="AV138" i="26"/>
  <c r="AU138" i="26"/>
  <c r="AT138" i="26"/>
  <c r="AS138" i="26"/>
  <c r="AR138" i="26"/>
  <c r="AQ138" i="26"/>
  <c r="AP138" i="26"/>
  <c r="AO138" i="26"/>
  <c r="AN138" i="26"/>
  <c r="AM138" i="26"/>
  <c r="AL138" i="26"/>
  <c r="AK138" i="26"/>
  <c r="AJ138" i="26"/>
  <c r="AI138" i="26"/>
  <c r="AH138" i="26"/>
  <c r="AG138" i="26"/>
  <c r="AF138" i="26"/>
  <c r="AE138" i="26"/>
  <c r="AD138" i="26"/>
  <c r="AC138" i="26"/>
  <c r="AB138" i="26"/>
  <c r="AA138" i="26"/>
  <c r="Z138" i="26"/>
  <c r="Y138" i="26"/>
  <c r="X138" i="26"/>
  <c r="W138" i="26"/>
  <c r="V138" i="26"/>
  <c r="U138" i="26"/>
  <c r="T138" i="26"/>
  <c r="S138" i="26"/>
  <c r="R138" i="26"/>
  <c r="Q138" i="26"/>
  <c r="P138" i="26"/>
  <c r="O138" i="26"/>
  <c r="N138" i="26"/>
  <c r="M138" i="26"/>
  <c r="L138" i="26"/>
  <c r="K138" i="26"/>
  <c r="J138" i="26"/>
  <c r="I138" i="26"/>
  <c r="H138" i="26"/>
  <c r="G138" i="26"/>
  <c r="F138" i="26"/>
  <c r="E138" i="26"/>
  <c r="CF137" i="26"/>
  <c r="CE137" i="26"/>
  <c r="CD137" i="26"/>
  <c r="CC137" i="26"/>
  <c r="CB137" i="26"/>
  <c r="CA137" i="26"/>
  <c r="BZ137" i="26"/>
  <c r="BY137" i="26"/>
  <c r="BX137" i="26"/>
  <c r="BW137" i="26"/>
  <c r="BV137" i="26"/>
  <c r="BU137" i="26"/>
  <c r="BT137" i="26"/>
  <c r="BS137" i="26"/>
  <c r="BR137" i="26"/>
  <c r="BQ137" i="26"/>
  <c r="BP137" i="26"/>
  <c r="BO137" i="26"/>
  <c r="BN137" i="26"/>
  <c r="BM137" i="26"/>
  <c r="BL137" i="26"/>
  <c r="BK137" i="26"/>
  <c r="BJ137" i="26"/>
  <c r="BI137" i="26"/>
  <c r="BH137" i="26"/>
  <c r="BG137" i="26"/>
  <c r="BF137" i="26"/>
  <c r="BE137" i="26"/>
  <c r="BD137" i="26"/>
  <c r="BC137" i="26"/>
  <c r="BB137" i="26"/>
  <c r="BA137" i="26"/>
  <c r="AZ137" i="26"/>
  <c r="AY137" i="26"/>
  <c r="AX137" i="26"/>
  <c r="AW137" i="26"/>
  <c r="AV137" i="26"/>
  <c r="AU137" i="26"/>
  <c r="AT137" i="26"/>
  <c r="AS137" i="26"/>
  <c r="AR137" i="26"/>
  <c r="AQ137" i="26"/>
  <c r="AP137" i="26"/>
  <c r="AO137" i="26"/>
  <c r="AN137" i="26"/>
  <c r="AM137" i="26"/>
  <c r="AL137" i="26"/>
  <c r="AK137" i="26"/>
  <c r="AJ137" i="26"/>
  <c r="AI137" i="26"/>
  <c r="AH137" i="26"/>
  <c r="AG137" i="26"/>
  <c r="AF137" i="26"/>
  <c r="AE137" i="26"/>
  <c r="AD137" i="26"/>
  <c r="AC137" i="26"/>
  <c r="AB137" i="26"/>
  <c r="AA137" i="26"/>
  <c r="Z137" i="26"/>
  <c r="Y137" i="26"/>
  <c r="X137" i="26"/>
  <c r="W137" i="26"/>
  <c r="V137" i="26"/>
  <c r="U137" i="26"/>
  <c r="T137" i="26"/>
  <c r="S137" i="26"/>
  <c r="R137" i="26"/>
  <c r="Q137" i="26"/>
  <c r="P137" i="26"/>
  <c r="O137" i="26"/>
  <c r="N137" i="26"/>
  <c r="M137" i="26"/>
  <c r="L137" i="26"/>
  <c r="K137" i="26"/>
  <c r="J137" i="26"/>
  <c r="I137" i="26"/>
  <c r="H137" i="26"/>
  <c r="G137" i="26"/>
  <c r="F137" i="26"/>
  <c r="E137" i="26"/>
  <c r="D137" i="26"/>
  <c r="CF136" i="26"/>
  <c r="CE136" i="26"/>
  <c r="CD136" i="26"/>
  <c r="CC136" i="26"/>
  <c r="CB136" i="26"/>
  <c r="CA136" i="26"/>
  <c r="BZ136" i="26"/>
  <c r="BY136" i="26"/>
  <c r="BX136" i="26"/>
  <c r="BW136" i="26"/>
  <c r="BV136" i="26"/>
  <c r="BU136" i="26"/>
  <c r="BT136" i="26"/>
  <c r="BS136" i="26"/>
  <c r="BR136" i="26"/>
  <c r="BQ136" i="26"/>
  <c r="BP136" i="26"/>
  <c r="BO136" i="26"/>
  <c r="BN136" i="26"/>
  <c r="BM136" i="26"/>
  <c r="BL136" i="26"/>
  <c r="BK136" i="26"/>
  <c r="BJ136" i="26"/>
  <c r="BI136" i="26"/>
  <c r="BH136" i="26"/>
  <c r="BG136" i="26"/>
  <c r="BF136" i="26"/>
  <c r="BE136" i="26"/>
  <c r="BD136" i="26"/>
  <c r="BC136" i="26"/>
  <c r="BB136" i="26"/>
  <c r="BA136" i="26"/>
  <c r="AZ136" i="26"/>
  <c r="AY136" i="26"/>
  <c r="AX136" i="26"/>
  <c r="AW136" i="26"/>
  <c r="AV136" i="26"/>
  <c r="AU136" i="26"/>
  <c r="AT136" i="26"/>
  <c r="AS136" i="26"/>
  <c r="AR136" i="26"/>
  <c r="AQ136" i="26"/>
  <c r="AP136" i="26"/>
  <c r="AO136" i="26"/>
  <c r="AN136" i="26"/>
  <c r="AM136" i="26"/>
  <c r="AL136" i="26"/>
  <c r="AK136" i="26"/>
  <c r="AJ136" i="26"/>
  <c r="AI136" i="26"/>
  <c r="AH136" i="26"/>
  <c r="AG136" i="26"/>
  <c r="AF136" i="26"/>
  <c r="AE136" i="26"/>
  <c r="AD136" i="26"/>
  <c r="AC136" i="26"/>
  <c r="AB136" i="26"/>
  <c r="AA136" i="26"/>
  <c r="Z136" i="26"/>
  <c r="Y136" i="26"/>
  <c r="X136" i="26"/>
  <c r="W136" i="26"/>
  <c r="V136" i="26"/>
  <c r="U136" i="26"/>
  <c r="T136" i="26"/>
  <c r="S136" i="26"/>
  <c r="R136" i="26"/>
  <c r="Q136" i="26"/>
  <c r="P136" i="26"/>
  <c r="O136" i="26"/>
  <c r="N136" i="26"/>
  <c r="M136" i="26"/>
  <c r="L136" i="26"/>
  <c r="K136" i="26"/>
  <c r="J136" i="26"/>
  <c r="I136" i="26"/>
  <c r="H136" i="26"/>
  <c r="G136" i="26"/>
  <c r="F136" i="26"/>
  <c r="E136" i="26"/>
  <c r="D136" i="26"/>
  <c r="CF135" i="26"/>
  <c r="CE135" i="26"/>
  <c r="CD135" i="26"/>
  <c r="CC135" i="26"/>
  <c r="CB135" i="26"/>
  <c r="CA135" i="26"/>
  <c r="BZ135" i="26"/>
  <c r="BY135" i="26"/>
  <c r="BX135" i="26"/>
  <c r="BW135" i="26"/>
  <c r="BV135" i="26"/>
  <c r="BU135" i="26"/>
  <c r="BT135" i="26"/>
  <c r="BS135" i="26"/>
  <c r="BR135" i="26"/>
  <c r="BQ135" i="26"/>
  <c r="BP135" i="26"/>
  <c r="BO135" i="26"/>
  <c r="BN135" i="26"/>
  <c r="BM135" i="26"/>
  <c r="BL135" i="26"/>
  <c r="BK135" i="26"/>
  <c r="BJ135" i="26"/>
  <c r="BI135" i="26"/>
  <c r="BH135" i="26"/>
  <c r="BG135" i="26"/>
  <c r="BF135" i="26"/>
  <c r="BE135" i="26"/>
  <c r="BD135" i="26"/>
  <c r="BC135" i="26"/>
  <c r="BB135" i="26"/>
  <c r="BA135" i="26"/>
  <c r="AZ135" i="26"/>
  <c r="AY135" i="26"/>
  <c r="AX135" i="26"/>
  <c r="AW135" i="26"/>
  <c r="AV135" i="26"/>
  <c r="AU135" i="26"/>
  <c r="AT135" i="26"/>
  <c r="AS135" i="26"/>
  <c r="AR135" i="26"/>
  <c r="AQ135" i="26"/>
  <c r="AP135" i="26"/>
  <c r="AO135" i="26"/>
  <c r="AN135" i="26"/>
  <c r="AM135" i="26"/>
  <c r="AL135" i="26"/>
  <c r="AK135" i="26"/>
  <c r="AJ135" i="26"/>
  <c r="AI135" i="26"/>
  <c r="AH135" i="26"/>
  <c r="AG135" i="26"/>
  <c r="AF135" i="26"/>
  <c r="AE135" i="26"/>
  <c r="AD135" i="26"/>
  <c r="AC135" i="26"/>
  <c r="AB135" i="26"/>
  <c r="AA135" i="26"/>
  <c r="Z135" i="26"/>
  <c r="Y135" i="26"/>
  <c r="X135" i="26"/>
  <c r="W135" i="26"/>
  <c r="V135" i="26"/>
  <c r="U135" i="26"/>
  <c r="T135" i="26"/>
  <c r="S135" i="26"/>
  <c r="R135" i="26"/>
  <c r="Q135" i="26"/>
  <c r="P135" i="26"/>
  <c r="O135" i="26"/>
  <c r="N135" i="26"/>
  <c r="M135" i="26"/>
  <c r="L135" i="26"/>
  <c r="K135" i="26"/>
  <c r="J135" i="26"/>
  <c r="I135" i="26"/>
  <c r="H135" i="26"/>
  <c r="G135" i="26"/>
  <c r="F135" i="26"/>
  <c r="E135" i="26"/>
  <c r="D135" i="26"/>
  <c r="CF134" i="26"/>
  <c r="CE134" i="26"/>
  <c r="CD134" i="26"/>
  <c r="CC134" i="26"/>
  <c r="CB134" i="26"/>
  <c r="CA134" i="26"/>
  <c r="BZ134" i="26"/>
  <c r="BY134" i="26"/>
  <c r="BX134" i="26"/>
  <c r="BW134" i="26"/>
  <c r="BV134" i="26"/>
  <c r="BU134" i="26"/>
  <c r="BT134" i="26"/>
  <c r="BS134" i="26"/>
  <c r="BR134" i="26"/>
  <c r="BQ134" i="26"/>
  <c r="BP134" i="26"/>
  <c r="BO134" i="26"/>
  <c r="BN134" i="26"/>
  <c r="BM134" i="26"/>
  <c r="BL134" i="26"/>
  <c r="BK134" i="26"/>
  <c r="BJ134" i="26"/>
  <c r="BI134" i="26"/>
  <c r="BH134" i="26"/>
  <c r="BG134" i="26"/>
  <c r="BF134" i="26"/>
  <c r="BE134" i="26"/>
  <c r="BD134" i="26"/>
  <c r="BC134" i="26"/>
  <c r="BB134" i="26"/>
  <c r="BA134" i="26"/>
  <c r="AZ134" i="26"/>
  <c r="AY134" i="26"/>
  <c r="AX134" i="26"/>
  <c r="AW134" i="26"/>
  <c r="AV134" i="26"/>
  <c r="AU134" i="26"/>
  <c r="AT134" i="26"/>
  <c r="AS134" i="26"/>
  <c r="AR134" i="26"/>
  <c r="AQ134" i="26"/>
  <c r="AP134" i="26"/>
  <c r="AO134" i="26"/>
  <c r="AN134" i="26"/>
  <c r="AM134" i="26"/>
  <c r="AL134" i="26"/>
  <c r="AK134" i="26"/>
  <c r="AJ134" i="26"/>
  <c r="AI134" i="26"/>
  <c r="AH134" i="26"/>
  <c r="AG134" i="26"/>
  <c r="AF134" i="26"/>
  <c r="AE134" i="26"/>
  <c r="AD134" i="26"/>
  <c r="AC134" i="26"/>
  <c r="AB134" i="26"/>
  <c r="AA134" i="26"/>
  <c r="Z134" i="26"/>
  <c r="Y134" i="26"/>
  <c r="X134" i="26"/>
  <c r="W134" i="26"/>
  <c r="V134" i="26"/>
  <c r="U134" i="26"/>
  <c r="T134" i="26"/>
  <c r="S134" i="26"/>
  <c r="R134" i="26"/>
  <c r="Q134" i="26"/>
  <c r="P134" i="26"/>
  <c r="O134" i="26"/>
  <c r="N134" i="26"/>
  <c r="M134" i="26"/>
  <c r="L134" i="26"/>
  <c r="K134" i="26"/>
  <c r="J134" i="26"/>
  <c r="I134" i="26"/>
  <c r="H134" i="26"/>
  <c r="G134" i="26"/>
  <c r="F134" i="26"/>
  <c r="E134" i="26"/>
  <c r="D134" i="26"/>
  <c r="CF130" i="26"/>
  <c r="CE130" i="26"/>
  <c r="CD130" i="26"/>
  <c r="CC130" i="26"/>
  <c r="CB130" i="26"/>
  <c r="CA130" i="26"/>
  <c r="BZ130" i="26"/>
  <c r="BY130" i="26"/>
  <c r="BX130" i="26"/>
  <c r="BW130" i="26"/>
  <c r="BV130" i="26"/>
  <c r="BU130" i="26"/>
  <c r="BT130" i="26"/>
  <c r="BS130" i="26"/>
  <c r="BR130" i="26"/>
  <c r="BQ130" i="26"/>
  <c r="BP130" i="26"/>
  <c r="BO130" i="26"/>
  <c r="BN130" i="26"/>
  <c r="BM130" i="26"/>
  <c r="BL130" i="26"/>
  <c r="BK130" i="26"/>
  <c r="BJ130" i="26"/>
  <c r="BI130" i="26"/>
  <c r="BH130" i="26"/>
  <c r="BG130" i="26"/>
  <c r="BF130" i="26"/>
  <c r="BE130" i="26"/>
  <c r="BD130" i="26"/>
  <c r="BC130" i="26"/>
  <c r="BB130" i="26"/>
  <c r="BA130" i="26"/>
  <c r="AZ130" i="26"/>
  <c r="AY130" i="26"/>
  <c r="AX130" i="26"/>
  <c r="AW130" i="26"/>
  <c r="AV130" i="26"/>
  <c r="AU130" i="26"/>
  <c r="AT130" i="26"/>
  <c r="AS130" i="26"/>
  <c r="AR130" i="26"/>
  <c r="AQ130" i="26"/>
  <c r="AP130" i="26"/>
  <c r="AO130" i="26"/>
  <c r="AN130" i="26"/>
  <c r="AM130" i="26"/>
  <c r="AL130" i="26"/>
  <c r="AK130" i="26"/>
  <c r="AJ130" i="26"/>
  <c r="AI130" i="26"/>
  <c r="AH130" i="26"/>
  <c r="AG130" i="26"/>
  <c r="AF130" i="26"/>
  <c r="AE130" i="26"/>
  <c r="AD130" i="26"/>
  <c r="AC130" i="26"/>
  <c r="AB130" i="26"/>
  <c r="AA130" i="26"/>
  <c r="Z130" i="26"/>
  <c r="Y130" i="26"/>
  <c r="X130" i="26"/>
  <c r="W130" i="26"/>
  <c r="V130" i="26"/>
  <c r="U130" i="26"/>
  <c r="T130" i="26"/>
  <c r="S130" i="26"/>
  <c r="R130" i="26"/>
  <c r="Q130" i="26"/>
  <c r="P130" i="26"/>
  <c r="O130" i="26"/>
  <c r="N130" i="26"/>
  <c r="M130" i="26"/>
  <c r="L130" i="26"/>
  <c r="K130" i="26"/>
  <c r="J130" i="26"/>
  <c r="I130" i="26"/>
  <c r="H130" i="26"/>
  <c r="G130" i="26"/>
  <c r="F130" i="26"/>
  <c r="E130" i="26"/>
  <c r="CF129" i="26"/>
  <c r="CE129" i="26"/>
  <c r="CD129" i="26"/>
  <c r="CC129" i="26"/>
  <c r="CB129" i="26"/>
  <c r="CA129" i="26"/>
  <c r="BZ129" i="26"/>
  <c r="BY129" i="26"/>
  <c r="BX129" i="26"/>
  <c r="BW129" i="26"/>
  <c r="BV129" i="26"/>
  <c r="BU129" i="26"/>
  <c r="BT129" i="26"/>
  <c r="BS129" i="26"/>
  <c r="BR129" i="26"/>
  <c r="BQ129" i="26"/>
  <c r="BP129" i="26"/>
  <c r="BO129" i="26"/>
  <c r="BN129" i="26"/>
  <c r="BM129" i="26"/>
  <c r="BL129" i="26"/>
  <c r="BK129" i="26"/>
  <c r="BJ129" i="26"/>
  <c r="BI129" i="26"/>
  <c r="BH129" i="26"/>
  <c r="BG129" i="26"/>
  <c r="BF129" i="26"/>
  <c r="BE129" i="26"/>
  <c r="BD129" i="26"/>
  <c r="BC129" i="26"/>
  <c r="BB129" i="26"/>
  <c r="BA129" i="26"/>
  <c r="AZ129" i="26"/>
  <c r="AY129" i="26"/>
  <c r="AX129" i="26"/>
  <c r="AW129" i="26"/>
  <c r="AV129" i="26"/>
  <c r="AU129" i="26"/>
  <c r="AT129" i="26"/>
  <c r="AS129" i="26"/>
  <c r="AR129" i="26"/>
  <c r="AQ129" i="26"/>
  <c r="AP129" i="26"/>
  <c r="AO129" i="26"/>
  <c r="AN129" i="26"/>
  <c r="AM129" i="26"/>
  <c r="AL129" i="26"/>
  <c r="AK129" i="26"/>
  <c r="AJ129" i="26"/>
  <c r="AI129" i="26"/>
  <c r="AH129" i="26"/>
  <c r="AG129" i="26"/>
  <c r="AF129" i="26"/>
  <c r="AE129" i="26"/>
  <c r="AD129" i="26"/>
  <c r="AC129" i="26"/>
  <c r="AB129" i="26"/>
  <c r="AA129" i="26"/>
  <c r="Z129" i="26"/>
  <c r="Y129" i="26"/>
  <c r="X129" i="26"/>
  <c r="W129" i="26"/>
  <c r="V129" i="26"/>
  <c r="U129" i="26"/>
  <c r="T129" i="26"/>
  <c r="S129" i="26"/>
  <c r="R129" i="26"/>
  <c r="Q129" i="26"/>
  <c r="P129" i="26"/>
  <c r="O129" i="26"/>
  <c r="N129" i="26"/>
  <c r="M129" i="26"/>
  <c r="L129" i="26"/>
  <c r="K129" i="26"/>
  <c r="J129" i="26"/>
  <c r="I129" i="26"/>
  <c r="H129" i="26"/>
  <c r="G129" i="26"/>
  <c r="F129" i="26"/>
  <c r="E129" i="26"/>
  <c r="CF128" i="26"/>
  <c r="CE128" i="26"/>
  <c r="CD128" i="26"/>
  <c r="CC128" i="26"/>
  <c r="CB128" i="26"/>
  <c r="CA128" i="26"/>
  <c r="BZ128" i="26"/>
  <c r="BY128" i="26"/>
  <c r="BX128" i="26"/>
  <c r="BW128" i="26"/>
  <c r="BV128" i="26"/>
  <c r="BU128" i="26"/>
  <c r="BT128" i="26"/>
  <c r="BS128" i="26"/>
  <c r="BR128" i="26"/>
  <c r="BQ128" i="26"/>
  <c r="BP128" i="26"/>
  <c r="BO128" i="26"/>
  <c r="BN128" i="26"/>
  <c r="BM128" i="26"/>
  <c r="BL128" i="26"/>
  <c r="BK128" i="26"/>
  <c r="BJ128" i="26"/>
  <c r="BI128" i="26"/>
  <c r="BH128" i="26"/>
  <c r="BG128" i="26"/>
  <c r="BF128" i="26"/>
  <c r="BE128" i="26"/>
  <c r="BD128" i="26"/>
  <c r="BC128" i="26"/>
  <c r="BB128" i="26"/>
  <c r="BA128" i="26"/>
  <c r="AZ128" i="26"/>
  <c r="AY128" i="26"/>
  <c r="AX128" i="26"/>
  <c r="AW128" i="26"/>
  <c r="AV128" i="26"/>
  <c r="AU128" i="26"/>
  <c r="AT128" i="26"/>
  <c r="AS128" i="26"/>
  <c r="AR128" i="26"/>
  <c r="AQ128" i="26"/>
  <c r="AP128" i="26"/>
  <c r="AO128" i="26"/>
  <c r="AN128" i="26"/>
  <c r="AM128" i="26"/>
  <c r="AL128" i="26"/>
  <c r="AK128" i="26"/>
  <c r="AJ128" i="26"/>
  <c r="AI128" i="26"/>
  <c r="AH128" i="26"/>
  <c r="AG128" i="26"/>
  <c r="AF128" i="26"/>
  <c r="AE128" i="26"/>
  <c r="AD128" i="26"/>
  <c r="AC128" i="26"/>
  <c r="AB128" i="26"/>
  <c r="AA128" i="26"/>
  <c r="Z128" i="26"/>
  <c r="Y128" i="26"/>
  <c r="X128" i="26"/>
  <c r="W128" i="26"/>
  <c r="V128" i="26"/>
  <c r="U128" i="26"/>
  <c r="T128" i="26"/>
  <c r="S128" i="26"/>
  <c r="R128" i="26"/>
  <c r="Q128" i="26"/>
  <c r="P128" i="26"/>
  <c r="O128" i="26"/>
  <c r="N128" i="26"/>
  <c r="M128" i="26"/>
  <c r="L128" i="26"/>
  <c r="K128" i="26"/>
  <c r="J128" i="26"/>
  <c r="I128" i="26"/>
  <c r="H128" i="26"/>
  <c r="G128" i="26"/>
  <c r="F128" i="26"/>
  <c r="E128" i="26"/>
  <c r="CF127" i="26"/>
  <c r="CE127" i="26"/>
  <c r="CD127" i="26"/>
  <c r="CC127" i="26"/>
  <c r="CB127" i="26"/>
  <c r="CA127" i="26"/>
  <c r="BZ127" i="26"/>
  <c r="BY127" i="26"/>
  <c r="BX127" i="26"/>
  <c r="BW127" i="26"/>
  <c r="BV127" i="26"/>
  <c r="BU127" i="26"/>
  <c r="BT127" i="26"/>
  <c r="BS127" i="26"/>
  <c r="BR127" i="26"/>
  <c r="BQ127" i="26"/>
  <c r="BP127" i="26"/>
  <c r="BO127" i="26"/>
  <c r="BN127" i="26"/>
  <c r="BM127" i="26"/>
  <c r="BL127" i="26"/>
  <c r="BK127" i="26"/>
  <c r="BJ127" i="26"/>
  <c r="BI127" i="26"/>
  <c r="BH127" i="26"/>
  <c r="BG127" i="26"/>
  <c r="BF127" i="26"/>
  <c r="BE127" i="26"/>
  <c r="BD127" i="26"/>
  <c r="BC127" i="26"/>
  <c r="BB127" i="26"/>
  <c r="BA127" i="26"/>
  <c r="AZ127" i="26"/>
  <c r="AY127" i="26"/>
  <c r="AX127" i="26"/>
  <c r="AW127" i="26"/>
  <c r="AV127" i="26"/>
  <c r="AU127" i="26"/>
  <c r="AT127" i="26"/>
  <c r="AS127" i="26"/>
  <c r="AR127" i="26"/>
  <c r="AQ127" i="26"/>
  <c r="AP127" i="26"/>
  <c r="AO127" i="26"/>
  <c r="AN127" i="26"/>
  <c r="AM127" i="26"/>
  <c r="AL127" i="26"/>
  <c r="AK127" i="26"/>
  <c r="AJ127" i="26"/>
  <c r="AI127" i="26"/>
  <c r="AH127" i="26"/>
  <c r="AG127" i="26"/>
  <c r="AF127" i="26"/>
  <c r="AE127" i="26"/>
  <c r="AD127" i="26"/>
  <c r="AC127" i="26"/>
  <c r="AB127" i="26"/>
  <c r="AA127" i="26"/>
  <c r="Z127" i="26"/>
  <c r="Y127" i="26"/>
  <c r="X127" i="26"/>
  <c r="W127" i="26"/>
  <c r="V127" i="26"/>
  <c r="U127" i="26"/>
  <c r="T127" i="26"/>
  <c r="S127" i="26"/>
  <c r="R127" i="26"/>
  <c r="Q127" i="26"/>
  <c r="P127" i="26"/>
  <c r="O127" i="26"/>
  <c r="N127" i="26"/>
  <c r="M127" i="26"/>
  <c r="L127" i="26"/>
  <c r="K127" i="26"/>
  <c r="J127" i="26"/>
  <c r="I127" i="26"/>
  <c r="H127" i="26"/>
  <c r="G127" i="26"/>
  <c r="F127" i="26"/>
  <c r="E127" i="26"/>
  <c r="CF126" i="26"/>
  <c r="CE126" i="26"/>
  <c r="CD126" i="26"/>
  <c r="CC126" i="26"/>
  <c r="CB126" i="26"/>
  <c r="CA126" i="26"/>
  <c r="BZ126" i="26"/>
  <c r="BY126" i="26"/>
  <c r="BX126" i="26"/>
  <c r="BW126" i="26"/>
  <c r="BV126" i="26"/>
  <c r="BU126" i="26"/>
  <c r="BT126" i="26"/>
  <c r="BS126" i="26"/>
  <c r="BR126" i="26"/>
  <c r="BQ126" i="26"/>
  <c r="BP126" i="26"/>
  <c r="BO126" i="26"/>
  <c r="BN126" i="26"/>
  <c r="BM126" i="26"/>
  <c r="BL126" i="26"/>
  <c r="BK126" i="26"/>
  <c r="BJ126" i="26"/>
  <c r="BI126" i="26"/>
  <c r="BH126" i="26"/>
  <c r="BG126" i="26"/>
  <c r="BF126" i="26"/>
  <c r="BE126" i="26"/>
  <c r="BD126" i="26"/>
  <c r="BC126" i="26"/>
  <c r="BB126" i="26"/>
  <c r="BA126" i="26"/>
  <c r="AZ126" i="26"/>
  <c r="AY126" i="26"/>
  <c r="AX126" i="26"/>
  <c r="AW126" i="26"/>
  <c r="AV126" i="26"/>
  <c r="AU126" i="26"/>
  <c r="AT126" i="26"/>
  <c r="AS126" i="26"/>
  <c r="AR126" i="26"/>
  <c r="AQ126" i="26"/>
  <c r="AP126" i="26"/>
  <c r="AO126" i="26"/>
  <c r="AN126" i="26"/>
  <c r="AM126" i="26"/>
  <c r="AL126" i="26"/>
  <c r="AK126" i="26"/>
  <c r="AJ126" i="26"/>
  <c r="AI126" i="26"/>
  <c r="AH126" i="26"/>
  <c r="AG126" i="26"/>
  <c r="AF126" i="26"/>
  <c r="AE126" i="26"/>
  <c r="AD126" i="26"/>
  <c r="AC126" i="26"/>
  <c r="AB126" i="26"/>
  <c r="AA126" i="26"/>
  <c r="Z126" i="26"/>
  <c r="Y126" i="26"/>
  <c r="X126" i="26"/>
  <c r="W126" i="26"/>
  <c r="V126" i="26"/>
  <c r="U126" i="26"/>
  <c r="T126" i="26"/>
  <c r="S126" i="26"/>
  <c r="R126" i="26"/>
  <c r="Q126" i="26"/>
  <c r="P126" i="26"/>
  <c r="O126" i="26"/>
  <c r="N126" i="26"/>
  <c r="M126" i="26"/>
  <c r="L126" i="26"/>
  <c r="K126" i="26"/>
  <c r="J126" i="26"/>
  <c r="I126" i="26"/>
  <c r="H126" i="26"/>
  <c r="G126" i="26"/>
  <c r="F126" i="26"/>
  <c r="E126" i="26"/>
  <c r="CF125" i="26"/>
  <c r="CE125" i="26"/>
  <c r="CD125" i="26"/>
  <c r="CC125" i="26"/>
  <c r="CB125" i="26"/>
  <c r="CA125" i="26"/>
  <c r="BZ125" i="26"/>
  <c r="BY125" i="26"/>
  <c r="BX125" i="26"/>
  <c r="BW125" i="26"/>
  <c r="BV125" i="26"/>
  <c r="BU125" i="26"/>
  <c r="BT125" i="26"/>
  <c r="BS125" i="26"/>
  <c r="BR125" i="26"/>
  <c r="BQ125" i="26"/>
  <c r="BP125" i="26"/>
  <c r="BO125" i="26"/>
  <c r="BN125" i="26"/>
  <c r="BM125" i="26"/>
  <c r="BL125" i="26"/>
  <c r="BK125" i="26"/>
  <c r="BJ125" i="26"/>
  <c r="BI125" i="26"/>
  <c r="BH125" i="26"/>
  <c r="BG125" i="26"/>
  <c r="BF125" i="26"/>
  <c r="BE125" i="26"/>
  <c r="BD125" i="26"/>
  <c r="BC125" i="26"/>
  <c r="BB125" i="26"/>
  <c r="BA125" i="26"/>
  <c r="AZ125" i="26"/>
  <c r="AY125" i="26"/>
  <c r="AX125" i="26"/>
  <c r="AW125" i="26"/>
  <c r="AV125" i="26"/>
  <c r="AU125" i="26"/>
  <c r="AT125" i="26"/>
  <c r="AS125" i="26"/>
  <c r="AR125" i="26"/>
  <c r="AQ125" i="26"/>
  <c r="AP125" i="26"/>
  <c r="AO125" i="26"/>
  <c r="AN125" i="26"/>
  <c r="AM125" i="26"/>
  <c r="AL125" i="26"/>
  <c r="AK125" i="26"/>
  <c r="AJ125" i="26"/>
  <c r="AI125" i="26"/>
  <c r="AH125" i="26"/>
  <c r="AG125" i="26"/>
  <c r="AF125" i="26"/>
  <c r="AE125" i="26"/>
  <c r="AD125" i="26"/>
  <c r="AC125" i="26"/>
  <c r="AB125" i="26"/>
  <c r="AA125" i="26"/>
  <c r="Z125" i="26"/>
  <c r="Y125" i="26"/>
  <c r="X125" i="26"/>
  <c r="W125" i="26"/>
  <c r="V125" i="26"/>
  <c r="U125" i="26"/>
  <c r="T125" i="26"/>
  <c r="S125" i="26"/>
  <c r="R125" i="26"/>
  <c r="Q125" i="26"/>
  <c r="P125" i="26"/>
  <c r="O125" i="26"/>
  <c r="N125" i="26"/>
  <c r="M125" i="26"/>
  <c r="L125" i="26"/>
  <c r="K125" i="26"/>
  <c r="J125" i="26"/>
  <c r="I125" i="26"/>
  <c r="H125" i="26"/>
  <c r="G125" i="26"/>
  <c r="F125" i="26"/>
  <c r="E125" i="26"/>
  <c r="CF124" i="26"/>
  <c r="CE124" i="26"/>
  <c r="CD124" i="26"/>
  <c r="CC124" i="26"/>
  <c r="CB124" i="26"/>
  <c r="CA124" i="26"/>
  <c r="BZ124" i="26"/>
  <c r="BY124" i="26"/>
  <c r="BX124" i="26"/>
  <c r="BW124" i="26"/>
  <c r="BV124" i="26"/>
  <c r="BU124" i="26"/>
  <c r="BT124" i="26"/>
  <c r="BS124" i="26"/>
  <c r="BR124" i="26"/>
  <c r="BQ124" i="26"/>
  <c r="BP124" i="26"/>
  <c r="BO124" i="26"/>
  <c r="BN124" i="26"/>
  <c r="BM124" i="26"/>
  <c r="BL124" i="26"/>
  <c r="BK124" i="26"/>
  <c r="BJ124" i="26"/>
  <c r="BI124" i="26"/>
  <c r="BH124" i="26"/>
  <c r="BG124" i="26"/>
  <c r="BF124" i="26"/>
  <c r="BE124" i="26"/>
  <c r="BD124" i="26"/>
  <c r="BC124" i="26"/>
  <c r="BB124" i="26"/>
  <c r="BA124" i="26"/>
  <c r="AZ124" i="26"/>
  <c r="AY124" i="26"/>
  <c r="AX124" i="26"/>
  <c r="AW124" i="26"/>
  <c r="AV124" i="26"/>
  <c r="AU124" i="26"/>
  <c r="AT124" i="26"/>
  <c r="AS124" i="26"/>
  <c r="AR124" i="26"/>
  <c r="AQ124" i="26"/>
  <c r="AP124" i="26"/>
  <c r="AO124" i="26"/>
  <c r="AN124" i="26"/>
  <c r="AM124" i="26"/>
  <c r="AL124" i="26"/>
  <c r="AK124" i="26"/>
  <c r="AJ124" i="26"/>
  <c r="AI124" i="26"/>
  <c r="AH124" i="26"/>
  <c r="AG124" i="26"/>
  <c r="AF124" i="26"/>
  <c r="AE124" i="26"/>
  <c r="AD124" i="26"/>
  <c r="AC124" i="26"/>
  <c r="AB124" i="26"/>
  <c r="AA124" i="26"/>
  <c r="Z124" i="26"/>
  <c r="Y124" i="26"/>
  <c r="X124" i="26"/>
  <c r="W124" i="26"/>
  <c r="V124" i="26"/>
  <c r="U124" i="26"/>
  <c r="T124" i="26"/>
  <c r="S124" i="26"/>
  <c r="R124" i="26"/>
  <c r="Q124" i="26"/>
  <c r="P124" i="26"/>
  <c r="O124" i="26"/>
  <c r="N124" i="26"/>
  <c r="M124" i="26"/>
  <c r="L124" i="26"/>
  <c r="K124" i="26"/>
  <c r="J124" i="26"/>
  <c r="I124" i="26"/>
  <c r="H124" i="26"/>
  <c r="G124" i="26"/>
  <c r="F124" i="26"/>
  <c r="E124" i="26"/>
  <c r="D124" i="26"/>
  <c r="CF123" i="26"/>
  <c r="CE123" i="26"/>
  <c r="CD123" i="26"/>
  <c r="CC123" i="26"/>
  <c r="CB123" i="26"/>
  <c r="CA123" i="26"/>
  <c r="BZ123" i="26"/>
  <c r="BY123" i="26"/>
  <c r="BX123" i="26"/>
  <c r="BW123" i="26"/>
  <c r="BV123" i="26"/>
  <c r="BU123" i="26"/>
  <c r="BT123" i="26"/>
  <c r="BS123" i="26"/>
  <c r="BR123" i="26"/>
  <c r="BQ123" i="26"/>
  <c r="BP123" i="26"/>
  <c r="BO123" i="26"/>
  <c r="BN123" i="26"/>
  <c r="BM123" i="26"/>
  <c r="BL123" i="26"/>
  <c r="BK123" i="26"/>
  <c r="BJ123" i="26"/>
  <c r="BI123" i="26"/>
  <c r="BH123" i="26"/>
  <c r="BG123" i="26"/>
  <c r="BF123" i="26"/>
  <c r="BE123" i="26"/>
  <c r="BD123" i="26"/>
  <c r="BC123" i="26"/>
  <c r="BB123" i="26"/>
  <c r="BA123" i="26"/>
  <c r="AZ123" i="26"/>
  <c r="AY123" i="26"/>
  <c r="AX123" i="26"/>
  <c r="AW123" i="26"/>
  <c r="AV123" i="26"/>
  <c r="AU123" i="26"/>
  <c r="AT123" i="26"/>
  <c r="AS123" i="26"/>
  <c r="AR123" i="26"/>
  <c r="AQ123" i="26"/>
  <c r="AP123" i="26"/>
  <c r="AO123" i="26"/>
  <c r="AN123" i="26"/>
  <c r="AM123" i="26"/>
  <c r="AL123" i="26"/>
  <c r="AK123" i="26"/>
  <c r="AJ123" i="26"/>
  <c r="AI123" i="26"/>
  <c r="AH123" i="26"/>
  <c r="AG123" i="26"/>
  <c r="AF123" i="26"/>
  <c r="AE123" i="26"/>
  <c r="AD123" i="26"/>
  <c r="AC123" i="26"/>
  <c r="AB123" i="26"/>
  <c r="AA123" i="26"/>
  <c r="Z123" i="26"/>
  <c r="Y123" i="26"/>
  <c r="X123" i="26"/>
  <c r="W123" i="26"/>
  <c r="V123" i="26"/>
  <c r="U123" i="26"/>
  <c r="T123" i="26"/>
  <c r="S123" i="26"/>
  <c r="R123" i="26"/>
  <c r="Q123" i="26"/>
  <c r="P123" i="26"/>
  <c r="O123" i="26"/>
  <c r="N123" i="26"/>
  <c r="M123" i="26"/>
  <c r="L123" i="26"/>
  <c r="K123" i="26"/>
  <c r="J123" i="26"/>
  <c r="I123" i="26"/>
  <c r="H123" i="26"/>
  <c r="G123" i="26"/>
  <c r="F123" i="26"/>
  <c r="E123" i="26"/>
  <c r="D123" i="26"/>
  <c r="CF122" i="26"/>
  <c r="CE122" i="26"/>
  <c r="CD122" i="26"/>
  <c r="CC122" i="26"/>
  <c r="CB122" i="26"/>
  <c r="CA122" i="26"/>
  <c r="CA22" i="26" s="1"/>
  <c r="CA191" i="29" s="1"/>
  <c r="BZ122" i="26"/>
  <c r="BY122" i="26"/>
  <c r="BX122" i="26"/>
  <c r="BW122" i="26"/>
  <c r="BV122" i="26"/>
  <c r="BU122" i="26"/>
  <c r="BT122" i="26"/>
  <c r="BS122" i="26"/>
  <c r="BR122" i="26"/>
  <c r="BQ122" i="26"/>
  <c r="BP122" i="26"/>
  <c r="BO122" i="26"/>
  <c r="BN122" i="26"/>
  <c r="BM122" i="26"/>
  <c r="BL122" i="26"/>
  <c r="BK122" i="26"/>
  <c r="BJ122" i="26"/>
  <c r="BI122" i="26"/>
  <c r="BH122" i="26"/>
  <c r="BG122" i="26"/>
  <c r="BF122" i="26"/>
  <c r="BE122" i="26"/>
  <c r="BD122" i="26"/>
  <c r="BC122" i="26"/>
  <c r="BB122" i="26"/>
  <c r="BA122" i="26"/>
  <c r="AZ122" i="26"/>
  <c r="AY122" i="26"/>
  <c r="AX122" i="26"/>
  <c r="AW122" i="26"/>
  <c r="AV122" i="26"/>
  <c r="AU122" i="26"/>
  <c r="AT122" i="26"/>
  <c r="AS122" i="26"/>
  <c r="AR122" i="26"/>
  <c r="AQ122" i="26"/>
  <c r="AP122" i="26"/>
  <c r="AO122" i="26"/>
  <c r="AN122" i="26"/>
  <c r="AM122" i="26"/>
  <c r="AL122" i="26"/>
  <c r="AK122" i="26"/>
  <c r="AJ122" i="26"/>
  <c r="AI122" i="26"/>
  <c r="AH122" i="26"/>
  <c r="AG122" i="26"/>
  <c r="AF122" i="26"/>
  <c r="AE122" i="26"/>
  <c r="AD122" i="26"/>
  <c r="AC122" i="26"/>
  <c r="AB122" i="26"/>
  <c r="AA122" i="26"/>
  <c r="Z122" i="26"/>
  <c r="Y122" i="26"/>
  <c r="X122" i="26"/>
  <c r="W122" i="26"/>
  <c r="V122" i="26"/>
  <c r="U122" i="26"/>
  <c r="T122" i="26"/>
  <c r="S122" i="26"/>
  <c r="R122" i="26"/>
  <c r="Q122" i="26"/>
  <c r="P122" i="26"/>
  <c r="O122" i="26"/>
  <c r="N122" i="26"/>
  <c r="M122" i="26"/>
  <c r="L122" i="26"/>
  <c r="K122" i="26"/>
  <c r="J122" i="26"/>
  <c r="I122" i="26"/>
  <c r="H122" i="26"/>
  <c r="G122" i="26"/>
  <c r="F122" i="26"/>
  <c r="E122" i="26"/>
  <c r="D122" i="26"/>
  <c r="CF121" i="26"/>
  <c r="CE121" i="26"/>
  <c r="CD121" i="26"/>
  <c r="CC121" i="26"/>
  <c r="CB121" i="26"/>
  <c r="CA121" i="26"/>
  <c r="BZ121" i="26"/>
  <c r="BY121" i="26"/>
  <c r="BX121" i="26"/>
  <c r="BW121" i="26"/>
  <c r="BV121" i="26"/>
  <c r="BU121" i="26"/>
  <c r="BT121" i="26"/>
  <c r="BS121" i="26"/>
  <c r="BR121" i="26"/>
  <c r="BQ121" i="26"/>
  <c r="BP121" i="26"/>
  <c r="BO121" i="26"/>
  <c r="BN121" i="26"/>
  <c r="BM121" i="26"/>
  <c r="BL121" i="26"/>
  <c r="BK121" i="26"/>
  <c r="BJ121" i="26"/>
  <c r="BI121" i="26"/>
  <c r="BH121" i="26"/>
  <c r="BG121" i="26"/>
  <c r="BF121" i="26"/>
  <c r="BE121" i="26"/>
  <c r="BD121" i="26"/>
  <c r="BC121" i="26"/>
  <c r="BB121" i="26"/>
  <c r="BA121" i="26"/>
  <c r="AZ121" i="26"/>
  <c r="AY121" i="26"/>
  <c r="AX121" i="26"/>
  <c r="AW121" i="26"/>
  <c r="AV121" i="26"/>
  <c r="AU121" i="26"/>
  <c r="AT121" i="26"/>
  <c r="AS121" i="26"/>
  <c r="AR121" i="26"/>
  <c r="AQ121" i="26"/>
  <c r="AP121" i="26"/>
  <c r="AO121" i="26"/>
  <c r="AN121" i="26"/>
  <c r="AM121" i="26"/>
  <c r="AL121" i="26"/>
  <c r="AK121" i="26"/>
  <c r="AJ121" i="26"/>
  <c r="AI121" i="26"/>
  <c r="AH121" i="26"/>
  <c r="AG121" i="26"/>
  <c r="AF121" i="26"/>
  <c r="AE121" i="26"/>
  <c r="AD121" i="26"/>
  <c r="AC121" i="26"/>
  <c r="AB121" i="26"/>
  <c r="AA121" i="26"/>
  <c r="Z121" i="26"/>
  <c r="Y121" i="26"/>
  <c r="X121" i="26"/>
  <c r="W121" i="26"/>
  <c r="V121" i="26"/>
  <c r="U121" i="26"/>
  <c r="T121" i="26"/>
  <c r="S121" i="26"/>
  <c r="R121" i="26"/>
  <c r="Q121" i="26"/>
  <c r="P121" i="26"/>
  <c r="O121" i="26"/>
  <c r="N121" i="26"/>
  <c r="M121" i="26"/>
  <c r="L121" i="26"/>
  <c r="K121" i="26"/>
  <c r="J121" i="26"/>
  <c r="I121" i="26"/>
  <c r="H121" i="26"/>
  <c r="G121" i="26"/>
  <c r="F121" i="26"/>
  <c r="E121" i="26"/>
  <c r="D121" i="26"/>
  <c r="CF113" i="26"/>
  <c r="CF169" i="26" s="1"/>
  <c r="CE113" i="26"/>
  <c r="CE169" i="26" s="1"/>
  <c r="CD113" i="26"/>
  <c r="CD169" i="26" s="1"/>
  <c r="CC113" i="26"/>
  <c r="CC169" i="26" s="1"/>
  <c r="CB113" i="26"/>
  <c r="CB169" i="26" s="1"/>
  <c r="CA113" i="26"/>
  <c r="CA169" i="26" s="1"/>
  <c r="BZ113" i="26"/>
  <c r="BZ169" i="26" s="1"/>
  <c r="BY113" i="26"/>
  <c r="BY169" i="26" s="1"/>
  <c r="BX113" i="26"/>
  <c r="BX169" i="26" s="1"/>
  <c r="BW113" i="26"/>
  <c r="BW169" i="26" s="1"/>
  <c r="BV113" i="26"/>
  <c r="BV169" i="26" s="1"/>
  <c r="BU113" i="26"/>
  <c r="BU169" i="26" s="1"/>
  <c r="BT113" i="26"/>
  <c r="BT169" i="26" s="1"/>
  <c r="BS113" i="26"/>
  <c r="BS169" i="26" s="1"/>
  <c r="BR113" i="26"/>
  <c r="BR169" i="26" s="1"/>
  <c r="BQ113" i="26"/>
  <c r="BQ169" i="26" s="1"/>
  <c r="BP113" i="26"/>
  <c r="BP169" i="26" s="1"/>
  <c r="BO113" i="26"/>
  <c r="BO169" i="26" s="1"/>
  <c r="BN113" i="26"/>
  <c r="BN169" i="26" s="1"/>
  <c r="BM113" i="26"/>
  <c r="BM169" i="26" s="1"/>
  <c r="BL113" i="26"/>
  <c r="BL169" i="26" s="1"/>
  <c r="BK113" i="26"/>
  <c r="BK169" i="26" s="1"/>
  <c r="BJ113" i="26"/>
  <c r="BJ169" i="26" s="1"/>
  <c r="BI113" i="26"/>
  <c r="BI169" i="26" s="1"/>
  <c r="BH113" i="26"/>
  <c r="BH169" i="26" s="1"/>
  <c r="BG113" i="26"/>
  <c r="BG169" i="26" s="1"/>
  <c r="BF113" i="26"/>
  <c r="BF169" i="26" s="1"/>
  <c r="BE113" i="26"/>
  <c r="BE169" i="26" s="1"/>
  <c r="BD113" i="26"/>
  <c r="BD169" i="26" s="1"/>
  <c r="BC113" i="26"/>
  <c r="BC169" i="26" s="1"/>
  <c r="BB113" i="26"/>
  <c r="BB169" i="26" s="1"/>
  <c r="BA113" i="26"/>
  <c r="BA169" i="26" s="1"/>
  <c r="AZ113" i="26"/>
  <c r="AZ169" i="26" s="1"/>
  <c r="AY113" i="26"/>
  <c r="AY169" i="26" s="1"/>
  <c r="AX113" i="26"/>
  <c r="AX169" i="26" s="1"/>
  <c r="AW113" i="26"/>
  <c r="AW169" i="26" s="1"/>
  <c r="AV113" i="26"/>
  <c r="AV169" i="26" s="1"/>
  <c r="AU113" i="26"/>
  <c r="AU169" i="26" s="1"/>
  <c r="AT113" i="26"/>
  <c r="AT169" i="26" s="1"/>
  <c r="AS113" i="26"/>
  <c r="AS169" i="26" s="1"/>
  <c r="AR113" i="26"/>
  <c r="AR169" i="26" s="1"/>
  <c r="AQ113" i="26"/>
  <c r="AQ169" i="26" s="1"/>
  <c r="AP113" i="26"/>
  <c r="AP169" i="26" s="1"/>
  <c r="AO113" i="26"/>
  <c r="AO169" i="26" s="1"/>
  <c r="AN113" i="26"/>
  <c r="AN169" i="26" s="1"/>
  <c r="AM113" i="26"/>
  <c r="AM169" i="26" s="1"/>
  <c r="AL113" i="26"/>
  <c r="AL169" i="26" s="1"/>
  <c r="AK113" i="26"/>
  <c r="AK169" i="26" s="1"/>
  <c r="AJ113" i="26"/>
  <c r="AJ169" i="26" s="1"/>
  <c r="AI113" i="26"/>
  <c r="AI169" i="26" s="1"/>
  <c r="AH113" i="26"/>
  <c r="AH169" i="26" s="1"/>
  <c r="AG113" i="26"/>
  <c r="AG169" i="26" s="1"/>
  <c r="AF113" i="26"/>
  <c r="AF169" i="26" s="1"/>
  <c r="AE113" i="26"/>
  <c r="AE169" i="26" s="1"/>
  <c r="AD113" i="26"/>
  <c r="AD169" i="26" s="1"/>
  <c r="AC113" i="26"/>
  <c r="AC169" i="26" s="1"/>
  <c r="AB113" i="26"/>
  <c r="AB169" i="26" s="1"/>
  <c r="AA113" i="26"/>
  <c r="AA169" i="26" s="1"/>
  <c r="Z113" i="26"/>
  <c r="Z169" i="26" s="1"/>
  <c r="Y113" i="26"/>
  <c r="Y169" i="26" s="1"/>
  <c r="X113" i="26"/>
  <c r="X169" i="26" s="1"/>
  <c r="W113" i="26"/>
  <c r="W169" i="26" s="1"/>
  <c r="V113" i="26"/>
  <c r="V169" i="26" s="1"/>
  <c r="U113" i="26"/>
  <c r="U169" i="26" s="1"/>
  <c r="T113" i="26"/>
  <c r="T169" i="26" s="1"/>
  <c r="S113" i="26"/>
  <c r="S169" i="26" s="1"/>
  <c r="R113" i="26"/>
  <c r="R169" i="26" s="1"/>
  <c r="Q113" i="26"/>
  <c r="Q169" i="26" s="1"/>
  <c r="P113" i="26"/>
  <c r="P169" i="26" s="1"/>
  <c r="O113" i="26"/>
  <c r="O169" i="26" s="1"/>
  <c r="N113" i="26"/>
  <c r="N169" i="26" s="1"/>
  <c r="M113" i="26"/>
  <c r="M169" i="26" s="1"/>
  <c r="L113" i="26"/>
  <c r="L169" i="26" s="1"/>
  <c r="K113" i="26"/>
  <c r="K169" i="26" s="1"/>
  <c r="J113" i="26"/>
  <c r="J169" i="26" s="1"/>
  <c r="I113" i="26"/>
  <c r="I169" i="26" s="1"/>
  <c r="H113" i="26"/>
  <c r="H169" i="26" s="1"/>
  <c r="G113" i="26"/>
  <c r="G169" i="26" s="1"/>
  <c r="F113" i="26"/>
  <c r="F169" i="26" s="1"/>
  <c r="E113" i="26"/>
  <c r="E169" i="26" s="1"/>
  <c r="CF107" i="26"/>
  <c r="CF168" i="26" s="1"/>
  <c r="CE107" i="26"/>
  <c r="CE168" i="26" s="1"/>
  <c r="CD107" i="26"/>
  <c r="CD168" i="26" s="1"/>
  <c r="CC107" i="26"/>
  <c r="CC168" i="26" s="1"/>
  <c r="CB107" i="26"/>
  <c r="CB168" i="26" s="1"/>
  <c r="CA107" i="26"/>
  <c r="CA168" i="26" s="1"/>
  <c r="BZ107" i="26"/>
  <c r="BZ168" i="26" s="1"/>
  <c r="BY107" i="26"/>
  <c r="BY168" i="26" s="1"/>
  <c r="BX107" i="26"/>
  <c r="BX168" i="26" s="1"/>
  <c r="BW107" i="26"/>
  <c r="BW168" i="26" s="1"/>
  <c r="BV107" i="26"/>
  <c r="BV168" i="26" s="1"/>
  <c r="BU107" i="26"/>
  <c r="BU168" i="26" s="1"/>
  <c r="BT107" i="26"/>
  <c r="BT168" i="26" s="1"/>
  <c r="BS107" i="26"/>
  <c r="BS168" i="26" s="1"/>
  <c r="BR107" i="26"/>
  <c r="BR168" i="26" s="1"/>
  <c r="BQ107" i="26"/>
  <c r="BQ168" i="26" s="1"/>
  <c r="BP107" i="26"/>
  <c r="BP168" i="26" s="1"/>
  <c r="BO107" i="26"/>
  <c r="BO168" i="26" s="1"/>
  <c r="BN107" i="26"/>
  <c r="BN168" i="26" s="1"/>
  <c r="BM107" i="26"/>
  <c r="BM168" i="26" s="1"/>
  <c r="BL107" i="26"/>
  <c r="BL168" i="26" s="1"/>
  <c r="BK107" i="26"/>
  <c r="BK168" i="26" s="1"/>
  <c r="BJ107" i="26"/>
  <c r="BJ168" i="26" s="1"/>
  <c r="BI107" i="26"/>
  <c r="BI168" i="26" s="1"/>
  <c r="BH107" i="26"/>
  <c r="BH168" i="26" s="1"/>
  <c r="BG107" i="26"/>
  <c r="BG168" i="26" s="1"/>
  <c r="BF107" i="26"/>
  <c r="BF168" i="26" s="1"/>
  <c r="BE107" i="26"/>
  <c r="BE168" i="26" s="1"/>
  <c r="BD107" i="26"/>
  <c r="BD168" i="26" s="1"/>
  <c r="BC107" i="26"/>
  <c r="BC168" i="26" s="1"/>
  <c r="BB107" i="26"/>
  <c r="BB168" i="26" s="1"/>
  <c r="BA107" i="26"/>
  <c r="BA168" i="26" s="1"/>
  <c r="AZ107" i="26"/>
  <c r="AZ168" i="26" s="1"/>
  <c r="AY107" i="26"/>
  <c r="AY168" i="26" s="1"/>
  <c r="AX107" i="26"/>
  <c r="AX168" i="26" s="1"/>
  <c r="AW107" i="26"/>
  <c r="AW168" i="26" s="1"/>
  <c r="AV107" i="26"/>
  <c r="AV168" i="26" s="1"/>
  <c r="AU107" i="26"/>
  <c r="AU168" i="26" s="1"/>
  <c r="AT107" i="26"/>
  <c r="AT168" i="26" s="1"/>
  <c r="AS107" i="26"/>
  <c r="AS168" i="26" s="1"/>
  <c r="AR107" i="26"/>
  <c r="AR168" i="26" s="1"/>
  <c r="AQ107" i="26"/>
  <c r="AQ168" i="26" s="1"/>
  <c r="AP107" i="26"/>
  <c r="AP168" i="26" s="1"/>
  <c r="AO107" i="26"/>
  <c r="AO168" i="26" s="1"/>
  <c r="AN107" i="26"/>
  <c r="AN168" i="26" s="1"/>
  <c r="AM107" i="26"/>
  <c r="AM168" i="26" s="1"/>
  <c r="AL107" i="26"/>
  <c r="AL168" i="26" s="1"/>
  <c r="AK107" i="26"/>
  <c r="AK168" i="26" s="1"/>
  <c r="AJ107" i="26"/>
  <c r="AJ168" i="26" s="1"/>
  <c r="AI107" i="26"/>
  <c r="AI168" i="26" s="1"/>
  <c r="AH107" i="26"/>
  <c r="AH168" i="26" s="1"/>
  <c r="AG107" i="26"/>
  <c r="AG168" i="26" s="1"/>
  <c r="AF107" i="26"/>
  <c r="AF168" i="26" s="1"/>
  <c r="AE107" i="26"/>
  <c r="AE168" i="26" s="1"/>
  <c r="AD107" i="26"/>
  <c r="AD168" i="26" s="1"/>
  <c r="AC107" i="26"/>
  <c r="AC168" i="26" s="1"/>
  <c r="AB107" i="26"/>
  <c r="AB168" i="26" s="1"/>
  <c r="AA107" i="26"/>
  <c r="AA168" i="26" s="1"/>
  <c r="Z107" i="26"/>
  <c r="Z168" i="26" s="1"/>
  <c r="Y107" i="26"/>
  <c r="Y168" i="26" s="1"/>
  <c r="X107" i="26"/>
  <c r="X168" i="26" s="1"/>
  <c r="W107" i="26"/>
  <c r="W168" i="26" s="1"/>
  <c r="V107" i="26"/>
  <c r="V168" i="26" s="1"/>
  <c r="U107" i="26"/>
  <c r="U168" i="26" s="1"/>
  <c r="T107" i="26"/>
  <c r="T168" i="26" s="1"/>
  <c r="S107" i="26"/>
  <c r="S168" i="26" s="1"/>
  <c r="R107" i="26"/>
  <c r="R168" i="26" s="1"/>
  <c r="Q107" i="26"/>
  <c r="Q168" i="26" s="1"/>
  <c r="P107" i="26"/>
  <c r="P168" i="26" s="1"/>
  <c r="O107" i="26"/>
  <c r="O168" i="26" s="1"/>
  <c r="N107" i="26"/>
  <c r="N168" i="26" s="1"/>
  <c r="M107" i="26"/>
  <c r="M168" i="26" s="1"/>
  <c r="L107" i="26"/>
  <c r="L168" i="26" s="1"/>
  <c r="K107" i="26"/>
  <c r="K168" i="26" s="1"/>
  <c r="J107" i="26"/>
  <c r="J168" i="26" s="1"/>
  <c r="I107" i="26"/>
  <c r="I168" i="26" s="1"/>
  <c r="H107" i="26"/>
  <c r="H168" i="26" s="1"/>
  <c r="G107" i="26"/>
  <c r="G168" i="26" s="1"/>
  <c r="F107" i="26"/>
  <c r="F168" i="26" s="1"/>
  <c r="E107" i="26"/>
  <c r="E168" i="26" s="1"/>
  <c r="CF101" i="26"/>
  <c r="CF167" i="26" s="1"/>
  <c r="CE101" i="26"/>
  <c r="CE167" i="26" s="1"/>
  <c r="CD101" i="26"/>
  <c r="CD167" i="26" s="1"/>
  <c r="CC101" i="26"/>
  <c r="CC167" i="26" s="1"/>
  <c r="CB101" i="26"/>
  <c r="CB167" i="26" s="1"/>
  <c r="CA101" i="26"/>
  <c r="CA167" i="26" s="1"/>
  <c r="BZ101" i="26"/>
  <c r="BZ167" i="26" s="1"/>
  <c r="BY101" i="26"/>
  <c r="BY167" i="26" s="1"/>
  <c r="BX101" i="26"/>
  <c r="BX167" i="26" s="1"/>
  <c r="BW101" i="26"/>
  <c r="BW167" i="26" s="1"/>
  <c r="BV101" i="26"/>
  <c r="BV167" i="26" s="1"/>
  <c r="BU101" i="26"/>
  <c r="BU167" i="26" s="1"/>
  <c r="BT101" i="26"/>
  <c r="BT167" i="26" s="1"/>
  <c r="BS101" i="26"/>
  <c r="BS167" i="26" s="1"/>
  <c r="BR101" i="26"/>
  <c r="BR167" i="26" s="1"/>
  <c r="BQ101" i="26"/>
  <c r="BQ167" i="26" s="1"/>
  <c r="BP101" i="26"/>
  <c r="BP167" i="26" s="1"/>
  <c r="BO101" i="26"/>
  <c r="BO167" i="26" s="1"/>
  <c r="BN101" i="26"/>
  <c r="BN167" i="26" s="1"/>
  <c r="BM101" i="26"/>
  <c r="BM167" i="26" s="1"/>
  <c r="BL101" i="26"/>
  <c r="BL167" i="26" s="1"/>
  <c r="BK101" i="26"/>
  <c r="BK167" i="26" s="1"/>
  <c r="BJ101" i="26"/>
  <c r="BJ167" i="26" s="1"/>
  <c r="BI101" i="26"/>
  <c r="BI167" i="26" s="1"/>
  <c r="BH101" i="26"/>
  <c r="BH167" i="26" s="1"/>
  <c r="BG101" i="26"/>
  <c r="BG167" i="26" s="1"/>
  <c r="BF101" i="26"/>
  <c r="BF167" i="26" s="1"/>
  <c r="BE101" i="26"/>
  <c r="BE167" i="26" s="1"/>
  <c r="BD101" i="26"/>
  <c r="BD167" i="26" s="1"/>
  <c r="BC101" i="26"/>
  <c r="BC167" i="26" s="1"/>
  <c r="BB101" i="26"/>
  <c r="BB167" i="26" s="1"/>
  <c r="BA101" i="26"/>
  <c r="BA167" i="26" s="1"/>
  <c r="AZ101" i="26"/>
  <c r="AZ167" i="26" s="1"/>
  <c r="AY101" i="26"/>
  <c r="AY167" i="26" s="1"/>
  <c r="AX101" i="26"/>
  <c r="AX167" i="26" s="1"/>
  <c r="AW101" i="26"/>
  <c r="AW167" i="26" s="1"/>
  <c r="AV101" i="26"/>
  <c r="AV167" i="26" s="1"/>
  <c r="AU101" i="26"/>
  <c r="AU167" i="26" s="1"/>
  <c r="AT101" i="26"/>
  <c r="AT167" i="26" s="1"/>
  <c r="AS101" i="26"/>
  <c r="AS167" i="26" s="1"/>
  <c r="AR101" i="26"/>
  <c r="AR167" i="26" s="1"/>
  <c r="AQ101" i="26"/>
  <c r="AQ167" i="26" s="1"/>
  <c r="AP101" i="26"/>
  <c r="AP167" i="26" s="1"/>
  <c r="AO101" i="26"/>
  <c r="AO167" i="26" s="1"/>
  <c r="AN101" i="26"/>
  <c r="AN167" i="26" s="1"/>
  <c r="AM101" i="26"/>
  <c r="AM167" i="26" s="1"/>
  <c r="AL101" i="26"/>
  <c r="AL167" i="26" s="1"/>
  <c r="AK101" i="26"/>
  <c r="AK167" i="26" s="1"/>
  <c r="AJ101" i="26"/>
  <c r="AJ167" i="26" s="1"/>
  <c r="AI101" i="26"/>
  <c r="AI167" i="26" s="1"/>
  <c r="AH101" i="26"/>
  <c r="AH167" i="26" s="1"/>
  <c r="AG101" i="26"/>
  <c r="AG167" i="26" s="1"/>
  <c r="AF101" i="26"/>
  <c r="AF167" i="26" s="1"/>
  <c r="AE101" i="26"/>
  <c r="AE167" i="26" s="1"/>
  <c r="AD101" i="26"/>
  <c r="AD167" i="26" s="1"/>
  <c r="AC101" i="26"/>
  <c r="AC167" i="26" s="1"/>
  <c r="AB101" i="26"/>
  <c r="AB167" i="26" s="1"/>
  <c r="AA101" i="26"/>
  <c r="AA167" i="26" s="1"/>
  <c r="Z101" i="26"/>
  <c r="Z167" i="26" s="1"/>
  <c r="Y101" i="26"/>
  <c r="Y167" i="26" s="1"/>
  <c r="X101" i="26"/>
  <c r="X167" i="26" s="1"/>
  <c r="W101" i="26"/>
  <c r="W167" i="26" s="1"/>
  <c r="V101" i="26"/>
  <c r="V167" i="26" s="1"/>
  <c r="U101" i="26"/>
  <c r="U167" i="26" s="1"/>
  <c r="T101" i="26"/>
  <c r="T167" i="26" s="1"/>
  <c r="S101" i="26"/>
  <c r="S167" i="26" s="1"/>
  <c r="R101" i="26"/>
  <c r="R167" i="26" s="1"/>
  <c r="Q101" i="26"/>
  <c r="Q167" i="26" s="1"/>
  <c r="P101" i="26"/>
  <c r="P167" i="26" s="1"/>
  <c r="O101" i="26"/>
  <c r="O167" i="26" s="1"/>
  <c r="N101" i="26"/>
  <c r="N167" i="26" s="1"/>
  <c r="M101" i="26"/>
  <c r="M167" i="26" s="1"/>
  <c r="L101" i="26"/>
  <c r="L167" i="26" s="1"/>
  <c r="K101" i="26"/>
  <c r="K167" i="26" s="1"/>
  <c r="J101" i="26"/>
  <c r="J167" i="26" s="1"/>
  <c r="I101" i="26"/>
  <c r="I167" i="26" s="1"/>
  <c r="H101" i="26"/>
  <c r="H167" i="26" s="1"/>
  <c r="G101" i="26"/>
  <c r="G167" i="26" s="1"/>
  <c r="F101" i="26"/>
  <c r="F167" i="26" s="1"/>
  <c r="E101" i="26"/>
  <c r="E167" i="26" s="1"/>
  <c r="CF95" i="26"/>
  <c r="CF166" i="26" s="1"/>
  <c r="CE95" i="26"/>
  <c r="CE166" i="26" s="1"/>
  <c r="CD95" i="26"/>
  <c r="CD166" i="26" s="1"/>
  <c r="CC95" i="26"/>
  <c r="CC166" i="26" s="1"/>
  <c r="CB95" i="26"/>
  <c r="CB166" i="26" s="1"/>
  <c r="CA95" i="26"/>
  <c r="CA166" i="26" s="1"/>
  <c r="BZ95" i="26"/>
  <c r="BZ166" i="26" s="1"/>
  <c r="BY95" i="26"/>
  <c r="BY166" i="26" s="1"/>
  <c r="BX95" i="26"/>
  <c r="BX166" i="26" s="1"/>
  <c r="BW95" i="26"/>
  <c r="BW166" i="26" s="1"/>
  <c r="BV95" i="26"/>
  <c r="BV166" i="26" s="1"/>
  <c r="BU95" i="26"/>
  <c r="BU166" i="26" s="1"/>
  <c r="BT95" i="26"/>
  <c r="BT166" i="26" s="1"/>
  <c r="BS95" i="26"/>
  <c r="BS166" i="26" s="1"/>
  <c r="BR95" i="26"/>
  <c r="BR166" i="26" s="1"/>
  <c r="BQ95" i="26"/>
  <c r="BQ166" i="26" s="1"/>
  <c r="BP95" i="26"/>
  <c r="BP166" i="26" s="1"/>
  <c r="BO95" i="26"/>
  <c r="BO166" i="26" s="1"/>
  <c r="BN95" i="26"/>
  <c r="BN166" i="26" s="1"/>
  <c r="BM95" i="26"/>
  <c r="BM166" i="26" s="1"/>
  <c r="BL95" i="26"/>
  <c r="BL166" i="26" s="1"/>
  <c r="BK95" i="26"/>
  <c r="BK166" i="26" s="1"/>
  <c r="BJ95" i="26"/>
  <c r="BJ166" i="26" s="1"/>
  <c r="BI95" i="26"/>
  <c r="BI166" i="26" s="1"/>
  <c r="BH95" i="26"/>
  <c r="BH166" i="26" s="1"/>
  <c r="BG95" i="26"/>
  <c r="BG166" i="26" s="1"/>
  <c r="BF95" i="26"/>
  <c r="BF166" i="26" s="1"/>
  <c r="BE95" i="26"/>
  <c r="BE166" i="26" s="1"/>
  <c r="BD95" i="26"/>
  <c r="BD166" i="26" s="1"/>
  <c r="BC95" i="26"/>
  <c r="BC166" i="26" s="1"/>
  <c r="BB95" i="26"/>
  <c r="BB166" i="26" s="1"/>
  <c r="BA95" i="26"/>
  <c r="BA166" i="26" s="1"/>
  <c r="AZ95" i="26"/>
  <c r="AZ166" i="26" s="1"/>
  <c r="AY95" i="26"/>
  <c r="AY166" i="26" s="1"/>
  <c r="AX95" i="26"/>
  <c r="AX166" i="26" s="1"/>
  <c r="AW95" i="26"/>
  <c r="AW166" i="26" s="1"/>
  <c r="AV95" i="26"/>
  <c r="AV166" i="26" s="1"/>
  <c r="AU95" i="26"/>
  <c r="AU166" i="26" s="1"/>
  <c r="AT95" i="26"/>
  <c r="AT166" i="26" s="1"/>
  <c r="AS95" i="26"/>
  <c r="AS166" i="26" s="1"/>
  <c r="AR95" i="26"/>
  <c r="AR166" i="26" s="1"/>
  <c r="AQ95" i="26"/>
  <c r="AQ166" i="26" s="1"/>
  <c r="AP95" i="26"/>
  <c r="AP166" i="26" s="1"/>
  <c r="AO95" i="26"/>
  <c r="AO166" i="26" s="1"/>
  <c r="AN95" i="26"/>
  <c r="AN166" i="26" s="1"/>
  <c r="AM95" i="26"/>
  <c r="AM166" i="26" s="1"/>
  <c r="AL95" i="26"/>
  <c r="AL166" i="26" s="1"/>
  <c r="AK95" i="26"/>
  <c r="AK166" i="26" s="1"/>
  <c r="AJ95" i="26"/>
  <c r="AJ166" i="26" s="1"/>
  <c r="AI95" i="26"/>
  <c r="AI166" i="26" s="1"/>
  <c r="AH95" i="26"/>
  <c r="AH166" i="26" s="1"/>
  <c r="AG95" i="26"/>
  <c r="AG166" i="26" s="1"/>
  <c r="AF95" i="26"/>
  <c r="AF166" i="26" s="1"/>
  <c r="AE95" i="26"/>
  <c r="AE166" i="26" s="1"/>
  <c r="AD95" i="26"/>
  <c r="AD166" i="26" s="1"/>
  <c r="AC95" i="26"/>
  <c r="AC166" i="26" s="1"/>
  <c r="AB95" i="26"/>
  <c r="AB166" i="26" s="1"/>
  <c r="AA95" i="26"/>
  <c r="AA166" i="26" s="1"/>
  <c r="Z95" i="26"/>
  <c r="Z166" i="26" s="1"/>
  <c r="Y95" i="26"/>
  <c r="Y166" i="26" s="1"/>
  <c r="X95" i="26"/>
  <c r="X166" i="26" s="1"/>
  <c r="W95" i="26"/>
  <c r="W166" i="26" s="1"/>
  <c r="V95" i="26"/>
  <c r="V166" i="26" s="1"/>
  <c r="U95" i="26"/>
  <c r="U166" i="26" s="1"/>
  <c r="T95" i="26"/>
  <c r="T166" i="26" s="1"/>
  <c r="S95" i="26"/>
  <c r="S166" i="26" s="1"/>
  <c r="R95" i="26"/>
  <c r="R166" i="26" s="1"/>
  <c r="Q95" i="26"/>
  <c r="Q166" i="26" s="1"/>
  <c r="P95" i="26"/>
  <c r="P166" i="26" s="1"/>
  <c r="O95" i="26"/>
  <c r="O166" i="26" s="1"/>
  <c r="N95" i="26"/>
  <c r="N166" i="26" s="1"/>
  <c r="M95" i="26"/>
  <c r="M166" i="26" s="1"/>
  <c r="L95" i="26"/>
  <c r="L166" i="26" s="1"/>
  <c r="K95" i="26"/>
  <c r="K166" i="26" s="1"/>
  <c r="J95" i="26"/>
  <c r="J166" i="26" s="1"/>
  <c r="I95" i="26"/>
  <c r="I166" i="26" s="1"/>
  <c r="H95" i="26"/>
  <c r="H166" i="26" s="1"/>
  <c r="G95" i="26"/>
  <c r="G166" i="26" s="1"/>
  <c r="F95" i="26"/>
  <c r="F166" i="26" s="1"/>
  <c r="E95" i="26"/>
  <c r="E166" i="26" s="1"/>
  <c r="CF89" i="26"/>
  <c r="CF165" i="26" s="1"/>
  <c r="CE89" i="26"/>
  <c r="CE165" i="26" s="1"/>
  <c r="CD89" i="26"/>
  <c r="CD165" i="26" s="1"/>
  <c r="CC89" i="26"/>
  <c r="CC165" i="26" s="1"/>
  <c r="CB89" i="26"/>
  <c r="CB165" i="26" s="1"/>
  <c r="CA89" i="26"/>
  <c r="CA165" i="26" s="1"/>
  <c r="BZ89" i="26"/>
  <c r="BZ165" i="26" s="1"/>
  <c r="BY89" i="26"/>
  <c r="BY165" i="26" s="1"/>
  <c r="BX89" i="26"/>
  <c r="BX165" i="26" s="1"/>
  <c r="BW89" i="26"/>
  <c r="BW165" i="26" s="1"/>
  <c r="BV89" i="26"/>
  <c r="BV165" i="26" s="1"/>
  <c r="BU89" i="26"/>
  <c r="BU165" i="26" s="1"/>
  <c r="BT89" i="26"/>
  <c r="BT165" i="26" s="1"/>
  <c r="BS89" i="26"/>
  <c r="BS165" i="26" s="1"/>
  <c r="BR89" i="26"/>
  <c r="BR165" i="26" s="1"/>
  <c r="BQ89" i="26"/>
  <c r="BQ165" i="26" s="1"/>
  <c r="BP89" i="26"/>
  <c r="BP165" i="26" s="1"/>
  <c r="BO89" i="26"/>
  <c r="BO165" i="26" s="1"/>
  <c r="BN89" i="26"/>
  <c r="BN165" i="26" s="1"/>
  <c r="BM89" i="26"/>
  <c r="BM165" i="26" s="1"/>
  <c r="BL89" i="26"/>
  <c r="BL165" i="26" s="1"/>
  <c r="BK89" i="26"/>
  <c r="BK165" i="26" s="1"/>
  <c r="BJ89" i="26"/>
  <c r="BJ165" i="26" s="1"/>
  <c r="BI89" i="26"/>
  <c r="BI165" i="26" s="1"/>
  <c r="BH89" i="26"/>
  <c r="BH165" i="26" s="1"/>
  <c r="BG89" i="26"/>
  <c r="BG165" i="26" s="1"/>
  <c r="BF89" i="26"/>
  <c r="BF165" i="26" s="1"/>
  <c r="BE89" i="26"/>
  <c r="BE165" i="26" s="1"/>
  <c r="BD89" i="26"/>
  <c r="BD165" i="26" s="1"/>
  <c r="BC89" i="26"/>
  <c r="BC165" i="26" s="1"/>
  <c r="BB89" i="26"/>
  <c r="BB165" i="26" s="1"/>
  <c r="BA89" i="26"/>
  <c r="BA165" i="26" s="1"/>
  <c r="AZ89" i="26"/>
  <c r="AZ165" i="26" s="1"/>
  <c r="AY89" i="26"/>
  <c r="AY165" i="26" s="1"/>
  <c r="AX89" i="26"/>
  <c r="AX165" i="26" s="1"/>
  <c r="AW89" i="26"/>
  <c r="AW165" i="26" s="1"/>
  <c r="AV89" i="26"/>
  <c r="AV165" i="26" s="1"/>
  <c r="AU89" i="26"/>
  <c r="AU165" i="26" s="1"/>
  <c r="AT89" i="26"/>
  <c r="AT165" i="26" s="1"/>
  <c r="AS89" i="26"/>
  <c r="AS165" i="26" s="1"/>
  <c r="AR89" i="26"/>
  <c r="AR165" i="26" s="1"/>
  <c r="AQ89" i="26"/>
  <c r="AQ165" i="26" s="1"/>
  <c r="AP89" i="26"/>
  <c r="AP165" i="26" s="1"/>
  <c r="AO89" i="26"/>
  <c r="AO165" i="26" s="1"/>
  <c r="AN89" i="26"/>
  <c r="AN165" i="26" s="1"/>
  <c r="AM89" i="26"/>
  <c r="AM165" i="26" s="1"/>
  <c r="AL89" i="26"/>
  <c r="AL165" i="26" s="1"/>
  <c r="AK89" i="26"/>
  <c r="AK165" i="26" s="1"/>
  <c r="AJ89" i="26"/>
  <c r="AJ165" i="26" s="1"/>
  <c r="AI89" i="26"/>
  <c r="AI165" i="26" s="1"/>
  <c r="AH89" i="26"/>
  <c r="AH165" i="26" s="1"/>
  <c r="AG89" i="26"/>
  <c r="AG165" i="26" s="1"/>
  <c r="AF89" i="26"/>
  <c r="AF165" i="26" s="1"/>
  <c r="AE89" i="26"/>
  <c r="AE165" i="26" s="1"/>
  <c r="AD89" i="26"/>
  <c r="AD165" i="26" s="1"/>
  <c r="AC89" i="26"/>
  <c r="AC165" i="26" s="1"/>
  <c r="AB89" i="26"/>
  <c r="AB165" i="26" s="1"/>
  <c r="AA89" i="26"/>
  <c r="AA165" i="26" s="1"/>
  <c r="Z89" i="26"/>
  <c r="Z165" i="26" s="1"/>
  <c r="Y89" i="26"/>
  <c r="Y165" i="26" s="1"/>
  <c r="X89" i="26"/>
  <c r="X165" i="26" s="1"/>
  <c r="W89" i="26"/>
  <c r="W165" i="26" s="1"/>
  <c r="V89" i="26"/>
  <c r="V165" i="26" s="1"/>
  <c r="U89" i="26"/>
  <c r="U165" i="26" s="1"/>
  <c r="T89" i="26"/>
  <c r="T165" i="26" s="1"/>
  <c r="S89" i="26"/>
  <c r="S165" i="26" s="1"/>
  <c r="R89" i="26"/>
  <c r="R165" i="26" s="1"/>
  <c r="Q89" i="26"/>
  <c r="Q165" i="26" s="1"/>
  <c r="P89" i="26"/>
  <c r="P165" i="26" s="1"/>
  <c r="O89" i="26"/>
  <c r="O165" i="26" s="1"/>
  <c r="N89" i="26"/>
  <c r="N165" i="26" s="1"/>
  <c r="M89" i="26"/>
  <c r="M165" i="26" s="1"/>
  <c r="L89" i="26"/>
  <c r="L165" i="26" s="1"/>
  <c r="K89" i="26"/>
  <c r="K165" i="26" s="1"/>
  <c r="J89" i="26"/>
  <c r="J165" i="26" s="1"/>
  <c r="I89" i="26"/>
  <c r="I165" i="26" s="1"/>
  <c r="H89" i="26"/>
  <c r="H165" i="26" s="1"/>
  <c r="G89" i="26"/>
  <c r="G165" i="26" s="1"/>
  <c r="F89" i="26"/>
  <c r="F165" i="26" s="1"/>
  <c r="E89" i="26"/>
  <c r="E165" i="26" s="1"/>
  <c r="CF83" i="26"/>
  <c r="CF164" i="26" s="1"/>
  <c r="CE83" i="26"/>
  <c r="CE164" i="26" s="1"/>
  <c r="CD83" i="26"/>
  <c r="CD164" i="26" s="1"/>
  <c r="CC83" i="26"/>
  <c r="CC164" i="26" s="1"/>
  <c r="CB83" i="26"/>
  <c r="CB164" i="26" s="1"/>
  <c r="CA83" i="26"/>
  <c r="CA164" i="26" s="1"/>
  <c r="BZ83" i="26"/>
  <c r="BZ164" i="26" s="1"/>
  <c r="BY83" i="26"/>
  <c r="BY164" i="26" s="1"/>
  <c r="BX83" i="26"/>
  <c r="BX164" i="26" s="1"/>
  <c r="BW83" i="26"/>
  <c r="BW164" i="26" s="1"/>
  <c r="BV83" i="26"/>
  <c r="BV164" i="26" s="1"/>
  <c r="BU83" i="26"/>
  <c r="BU164" i="26" s="1"/>
  <c r="BT83" i="26"/>
  <c r="BT164" i="26" s="1"/>
  <c r="BS83" i="26"/>
  <c r="BS164" i="26" s="1"/>
  <c r="BR83" i="26"/>
  <c r="BR164" i="26" s="1"/>
  <c r="BQ83" i="26"/>
  <c r="BQ164" i="26" s="1"/>
  <c r="BP83" i="26"/>
  <c r="BP164" i="26" s="1"/>
  <c r="BO83" i="26"/>
  <c r="BO164" i="26" s="1"/>
  <c r="BN83" i="26"/>
  <c r="BN164" i="26" s="1"/>
  <c r="BM83" i="26"/>
  <c r="BM164" i="26" s="1"/>
  <c r="BL83" i="26"/>
  <c r="BL164" i="26" s="1"/>
  <c r="BK83" i="26"/>
  <c r="BK164" i="26" s="1"/>
  <c r="BJ83" i="26"/>
  <c r="BJ164" i="26" s="1"/>
  <c r="BI83" i="26"/>
  <c r="BI164" i="26" s="1"/>
  <c r="BH83" i="26"/>
  <c r="BH164" i="26" s="1"/>
  <c r="BG83" i="26"/>
  <c r="BG164" i="26" s="1"/>
  <c r="BF83" i="26"/>
  <c r="BF164" i="26" s="1"/>
  <c r="BE83" i="26"/>
  <c r="BE164" i="26" s="1"/>
  <c r="BD83" i="26"/>
  <c r="BD164" i="26" s="1"/>
  <c r="BC83" i="26"/>
  <c r="BC164" i="26" s="1"/>
  <c r="BB83" i="26"/>
  <c r="BB164" i="26" s="1"/>
  <c r="BA83" i="26"/>
  <c r="BA164" i="26" s="1"/>
  <c r="AZ83" i="26"/>
  <c r="AZ164" i="26" s="1"/>
  <c r="AY83" i="26"/>
  <c r="AY164" i="26" s="1"/>
  <c r="AX83" i="26"/>
  <c r="AX164" i="26" s="1"/>
  <c r="AW83" i="26"/>
  <c r="AW164" i="26" s="1"/>
  <c r="AV83" i="26"/>
  <c r="AV164" i="26" s="1"/>
  <c r="AU83" i="26"/>
  <c r="AU164" i="26" s="1"/>
  <c r="AT83" i="26"/>
  <c r="AT164" i="26" s="1"/>
  <c r="AS83" i="26"/>
  <c r="AS164" i="26" s="1"/>
  <c r="AR83" i="26"/>
  <c r="AR164" i="26" s="1"/>
  <c r="AQ83" i="26"/>
  <c r="AQ164" i="26" s="1"/>
  <c r="AP83" i="26"/>
  <c r="AP164" i="26" s="1"/>
  <c r="AO83" i="26"/>
  <c r="AO164" i="26" s="1"/>
  <c r="AN83" i="26"/>
  <c r="AN164" i="26" s="1"/>
  <c r="AM83" i="26"/>
  <c r="AM164" i="26" s="1"/>
  <c r="AL83" i="26"/>
  <c r="AL164" i="26" s="1"/>
  <c r="AK83" i="26"/>
  <c r="AK164" i="26" s="1"/>
  <c r="AJ83" i="26"/>
  <c r="AJ164" i="26" s="1"/>
  <c r="AI83" i="26"/>
  <c r="AI164" i="26" s="1"/>
  <c r="AH83" i="26"/>
  <c r="AH164" i="26" s="1"/>
  <c r="AG83" i="26"/>
  <c r="AG164" i="26" s="1"/>
  <c r="AF83" i="26"/>
  <c r="AF164" i="26" s="1"/>
  <c r="AE83" i="26"/>
  <c r="AE164" i="26" s="1"/>
  <c r="AD83" i="26"/>
  <c r="AD164" i="26" s="1"/>
  <c r="AC83" i="26"/>
  <c r="AC164" i="26" s="1"/>
  <c r="AB83" i="26"/>
  <c r="AB164" i="26" s="1"/>
  <c r="AA83" i="26"/>
  <c r="AA164" i="26" s="1"/>
  <c r="Z83" i="26"/>
  <c r="Z164" i="26" s="1"/>
  <c r="Y83" i="26"/>
  <c r="Y164" i="26" s="1"/>
  <c r="X83" i="26"/>
  <c r="X164" i="26" s="1"/>
  <c r="W83" i="26"/>
  <c r="W164" i="26" s="1"/>
  <c r="V83" i="26"/>
  <c r="V164" i="26" s="1"/>
  <c r="U83" i="26"/>
  <c r="U164" i="26" s="1"/>
  <c r="T83" i="26"/>
  <c r="T164" i="26" s="1"/>
  <c r="S83" i="26"/>
  <c r="S164" i="26" s="1"/>
  <c r="R83" i="26"/>
  <c r="R164" i="26" s="1"/>
  <c r="Q83" i="26"/>
  <c r="Q164" i="26" s="1"/>
  <c r="P83" i="26"/>
  <c r="P164" i="26" s="1"/>
  <c r="O83" i="26"/>
  <c r="O164" i="26" s="1"/>
  <c r="N83" i="26"/>
  <c r="N164" i="26" s="1"/>
  <c r="M83" i="26"/>
  <c r="M164" i="26" s="1"/>
  <c r="L83" i="26"/>
  <c r="L164" i="26" s="1"/>
  <c r="K83" i="26"/>
  <c r="K164" i="26" s="1"/>
  <c r="J83" i="26"/>
  <c r="J164" i="26" s="1"/>
  <c r="I83" i="26"/>
  <c r="I164" i="26" s="1"/>
  <c r="H83" i="26"/>
  <c r="H164" i="26" s="1"/>
  <c r="G83" i="26"/>
  <c r="G164" i="26" s="1"/>
  <c r="F83" i="26"/>
  <c r="F164" i="26" s="1"/>
  <c r="E83" i="26"/>
  <c r="E164" i="26" s="1"/>
  <c r="CF77" i="26"/>
  <c r="CF163" i="26" s="1"/>
  <c r="CE77" i="26"/>
  <c r="CD77" i="26"/>
  <c r="CD163" i="26" s="1"/>
  <c r="CC77" i="26"/>
  <c r="CC163" i="26" s="1"/>
  <c r="CB77" i="26"/>
  <c r="CB163" i="26" s="1"/>
  <c r="CA77" i="26"/>
  <c r="BZ77" i="26"/>
  <c r="BZ163" i="26" s="1"/>
  <c r="BY77" i="26"/>
  <c r="BY163" i="26" s="1"/>
  <c r="BX77" i="26"/>
  <c r="BX163" i="26" s="1"/>
  <c r="BW77" i="26"/>
  <c r="BV77" i="26"/>
  <c r="BV163" i="26" s="1"/>
  <c r="BU77" i="26"/>
  <c r="BU163" i="26" s="1"/>
  <c r="BT77" i="26"/>
  <c r="BT163" i="26" s="1"/>
  <c r="BS77" i="26"/>
  <c r="BR77" i="26"/>
  <c r="BR163" i="26" s="1"/>
  <c r="BQ77" i="26"/>
  <c r="BQ163" i="26" s="1"/>
  <c r="BP77" i="26"/>
  <c r="BP163" i="26" s="1"/>
  <c r="BO77" i="26"/>
  <c r="BN77" i="26"/>
  <c r="BN163" i="26" s="1"/>
  <c r="BM77" i="26"/>
  <c r="BM163" i="26" s="1"/>
  <c r="BL77" i="26"/>
  <c r="BL163" i="26" s="1"/>
  <c r="BK77" i="26"/>
  <c r="BJ77" i="26"/>
  <c r="BJ163" i="26" s="1"/>
  <c r="BI77" i="26"/>
  <c r="BI163" i="26" s="1"/>
  <c r="BH77" i="26"/>
  <c r="BH163" i="26" s="1"/>
  <c r="BG77" i="26"/>
  <c r="BF77" i="26"/>
  <c r="BF163" i="26" s="1"/>
  <c r="BE77" i="26"/>
  <c r="BE163" i="26" s="1"/>
  <c r="BD77" i="26"/>
  <c r="BD163" i="26" s="1"/>
  <c r="BC77" i="26"/>
  <c r="BB77" i="26"/>
  <c r="BB163" i="26" s="1"/>
  <c r="BA77" i="26"/>
  <c r="BA163" i="26" s="1"/>
  <c r="AZ77" i="26"/>
  <c r="AZ163" i="26" s="1"/>
  <c r="AY77" i="26"/>
  <c r="AX77" i="26"/>
  <c r="AX163" i="26" s="1"/>
  <c r="AW77" i="26"/>
  <c r="AW163" i="26" s="1"/>
  <c r="AV77" i="26"/>
  <c r="AV163" i="26" s="1"/>
  <c r="AU77" i="26"/>
  <c r="AT77" i="26"/>
  <c r="AT163" i="26" s="1"/>
  <c r="AS77" i="26"/>
  <c r="AS163" i="26" s="1"/>
  <c r="AR77" i="26"/>
  <c r="AR163" i="26" s="1"/>
  <c r="AQ77" i="26"/>
  <c r="AP77" i="26"/>
  <c r="AP163" i="26" s="1"/>
  <c r="AO77" i="26"/>
  <c r="AO163" i="26" s="1"/>
  <c r="AN77" i="26"/>
  <c r="AN163" i="26" s="1"/>
  <c r="AM77" i="26"/>
  <c r="AL77" i="26"/>
  <c r="AL163" i="26" s="1"/>
  <c r="AK77" i="26"/>
  <c r="AK163" i="26" s="1"/>
  <c r="AJ77" i="26"/>
  <c r="AJ163" i="26" s="1"/>
  <c r="AI77" i="26"/>
  <c r="AH77" i="26"/>
  <c r="AH163" i="26" s="1"/>
  <c r="AG77" i="26"/>
  <c r="AG163" i="26" s="1"/>
  <c r="AF77" i="26"/>
  <c r="AF163" i="26" s="1"/>
  <c r="AE77" i="26"/>
  <c r="AD77" i="26"/>
  <c r="AD163" i="26" s="1"/>
  <c r="AC77" i="26"/>
  <c r="AC163" i="26" s="1"/>
  <c r="AB77" i="26"/>
  <c r="AB163" i="26" s="1"/>
  <c r="AA77" i="26"/>
  <c r="Z77" i="26"/>
  <c r="Z163" i="26" s="1"/>
  <c r="Y77" i="26"/>
  <c r="Y163" i="26" s="1"/>
  <c r="X77" i="26"/>
  <c r="X163" i="26" s="1"/>
  <c r="W77" i="26"/>
  <c r="V77" i="26"/>
  <c r="V163" i="26" s="1"/>
  <c r="U77" i="26"/>
  <c r="U163" i="26" s="1"/>
  <c r="T77" i="26"/>
  <c r="T163" i="26" s="1"/>
  <c r="S77" i="26"/>
  <c r="R77" i="26"/>
  <c r="R163" i="26" s="1"/>
  <c r="Q77" i="26"/>
  <c r="Q163" i="26" s="1"/>
  <c r="P77" i="26"/>
  <c r="P163" i="26" s="1"/>
  <c r="O77" i="26"/>
  <c r="N77" i="26"/>
  <c r="N163" i="26" s="1"/>
  <c r="M77" i="26"/>
  <c r="M163" i="26" s="1"/>
  <c r="L77" i="26"/>
  <c r="L163" i="26" s="1"/>
  <c r="K77" i="26"/>
  <c r="J77" i="26"/>
  <c r="J163" i="26" s="1"/>
  <c r="I77" i="26"/>
  <c r="I163" i="26" s="1"/>
  <c r="H77" i="26"/>
  <c r="H163" i="26" s="1"/>
  <c r="G77" i="26"/>
  <c r="G163" i="26" s="1"/>
  <c r="F77" i="26"/>
  <c r="F163" i="26" s="1"/>
  <c r="E77" i="26"/>
  <c r="E163" i="26" s="1"/>
  <c r="CF71" i="26"/>
  <c r="CF162" i="26" s="1"/>
  <c r="CE71" i="26"/>
  <c r="CD71" i="26"/>
  <c r="CD162" i="26" s="1"/>
  <c r="CC71" i="26"/>
  <c r="CC162" i="26" s="1"/>
  <c r="CB71" i="26"/>
  <c r="CB162" i="26" s="1"/>
  <c r="CA71" i="26"/>
  <c r="BZ71" i="26"/>
  <c r="BZ162" i="26" s="1"/>
  <c r="BY71" i="26"/>
  <c r="BY162" i="26" s="1"/>
  <c r="BX71" i="26"/>
  <c r="BX162" i="26" s="1"/>
  <c r="BW71" i="26"/>
  <c r="BV71" i="26"/>
  <c r="BV162" i="26" s="1"/>
  <c r="BU71" i="26"/>
  <c r="BU162" i="26" s="1"/>
  <c r="BT71" i="26"/>
  <c r="BT162" i="26" s="1"/>
  <c r="BS71" i="26"/>
  <c r="BR71" i="26"/>
  <c r="BR162" i="26" s="1"/>
  <c r="BQ71" i="26"/>
  <c r="BQ162" i="26" s="1"/>
  <c r="BP71" i="26"/>
  <c r="BP162" i="26" s="1"/>
  <c r="BO71" i="26"/>
  <c r="BN71" i="26"/>
  <c r="BN162" i="26" s="1"/>
  <c r="BM71" i="26"/>
  <c r="BM162" i="26" s="1"/>
  <c r="BL71" i="26"/>
  <c r="BL162" i="26" s="1"/>
  <c r="BK71" i="26"/>
  <c r="BJ71" i="26"/>
  <c r="BJ162" i="26" s="1"/>
  <c r="BI71" i="26"/>
  <c r="BI162" i="26" s="1"/>
  <c r="BH71" i="26"/>
  <c r="BH162" i="26" s="1"/>
  <c r="BG71" i="26"/>
  <c r="BF71" i="26"/>
  <c r="BF162" i="26" s="1"/>
  <c r="BE71" i="26"/>
  <c r="BE162" i="26" s="1"/>
  <c r="BD71" i="26"/>
  <c r="BD162" i="26" s="1"/>
  <c r="BC71" i="26"/>
  <c r="BB71" i="26"/>
  <c r="BB162" i="26" s="1"/>
  <c r="BA71" i="26"/>
  <c r="BA162" i="26" s="1"/>
  <c r="AZ71" i="26"/>
  <c r="AZ162" i="26" s="1"/>
  <c r="AY71" i="26"/>
  <c r="AX71" i="26"/>
  <c r="AX162" i="26" s="1"/>
  <c r="AW71" i="26"/>
  <c r="AW162" i="26" s="1"/>
  <c r="AV71" i="26"/>
  <c r="AV162" i="26" s="1"/>
  <c r="AU71" i="26"/>
  <c r="AT71" i="26"/>
  <c r="AT162" i="26" s="1"/>
  <c r="AS71" i="26"/>
  <c r="AS162" i="26" s="1"/>
  <c r="AR71" i="26"/>
  <c r="AR162" i="26" s="1"/>
  <c r="AQ71" i="26"/>
  <c r="AP71" i="26"/>
  <c r="AP162" i="26" s="1"/>
  <c r="AO71" i="26"/>
  <c r="AO162" i="26" s="1"/>
  <c r="AN71" i="26"/>
  <c r="AN162" i="26" s="1"/>
  <c r="AM71" i="26"/>
  <c r="AL71" i="26"/>
  <c r="AL162" i="26" s="1"/>
  <c r="AK71" i="26"/>
  <c r="AK162" i="26" s="1"/>
  <c r="AJ71" i="26"/>
  <c r="AJ162" i="26" s="1"/>
  <c r="AI71" i="26"/>
  <c r="AH71" i="26"/>
  <c r="AH162" i="26" s="1"/>
  <c r="AG71" i="26"/>
  <c r="AG162" i="26" s="1"/>
  <c r="AF71" i="26"/>
  <c r="AF162" i="26" s="1"/>
  <c r="AE71" i="26"/>
  <c r="AD71" i="26"/>
  <c r="AD162" i="26" s="1"/>
  <c r="AC71" i="26"/>
  <c r="AC162" i="26" s="1"/>
  <c r="AB71" i="26"/>
  <c r="AB162" i="26" s="1"/>
  <c r="AA71" i="26"/>
  <c r="Z71" i="26"/>
  <c r="Z162" i="26" s="1"/>
  <c r="Y71" i="26"/>
  <c r="Y162" i="26" s="1"/>
  <c r="X71" i="26"/>
  <c r="X162" i="26" s="1"/>
  <c r="W71" i="26"/>
  <c r="V71" i="26"/>
  <c r="V162" i="26" s="1"/>
  <c r="U71" i="26"/>
  <c r="U162" i="26" s="1"/>
  <c r="T71" i="26"/>
  <c r="T162" i="26" s="1"/>
  <c r="S71" i="26"/>
  <c r="R71" i="26"/>
  <c r="R162" i="26" s="1"/>
  <c r="Q71" i="26"/>
  <c r="Q162" i="26" s="1"/>
  <c r="P71" i="26"/>
  <c r="P162" i="26" s="1"/>
  <c r="O71" i="26"/>
  <c r="N71" i="26"/>
  <c r="N162" i="26" s="1"/>
  <c r="M71" i="26"/>
  <c r="M162" i="26" s="1"/>
  <c r="L71" i="26"/>
  <c r="L162" i="26" s="1"/>
  <c r="K71" i="26"/>
  <c r="J71" i="26"/>
  <c r="J162" i="26" s="1"/>
  <c r="I71" i="26"/>
  <c r="H71" i="26"/>
  <c r="G71" i="26"/>
  <c r="G162" i="26" s="1"/>
  <c r="F71" i="26"/>
  <c r="F162" i="26" s="1"/>
  <c r="E71" i="26"/>
  <c r="E162" i="26" s="1"/>
  <c r="CF65" i="26"/>
  <c r="CF161" i="26" s="1"/>
  <c r="CE65" i="26"/>
  <c r="CE161" i="26" s="1"/>
  <c r="CD65" i="26"/>
  <c r="CC65" i="26"/>
  <c r="CC161" i="26" s="1"/>
  <c r="CB65" i="26"/>
  <c r="CB161" i="26" s="1"/>
  <c r="CA65" i="26"/>
  <c r="CA161" i="26" s="1"/>
  <c r="BZ65" i="26"/>
  <c r="BY65" i="26"/>
  <c r="BY161" i="26" s="1"/>
  <c r="BX65" i="26"/>
  <c r="BX161" i="26" s="1"/>
  <c r="BW65" i="26"/>
  <c r="BW161" i="26" s="1"/>
  <c r="BV65" i="26"/>
  <c r="BU65" i="26"/>
  <c r="BU161" i="26" s="1"/>
  <c r="BT65" i="26"/>
  <c r="BT161" i="26" s="1"/>
  <c r="BS65" i="26"/>
  <c r="BS161" i="26" s="1"/>
  <c r="BR65" i="26"/>
  <c r="BQ65" i="26"/>
  <c r="BQ161" i="26" s="1"/>
  <c r="BP65" i="26"/>
  <c r="BP161" i="26" s="1"/>
  <c r="BO65" i="26"/>
  <c r="BO161" i="26" s="1"/>
  <c r="BN65" i="26"/>
  <c r="BM65" i="26"/>
  <c r="BM161" i="26" s="1"/>
  <c r="BL65" i="26"/>
  <c r="BL161" i="26" s="1"/>
  <c r="BK65" i="26"/>
  <c r="BK161" i="26" s="1"/>
  <c r="BJ65" i="26"/>
  <c r="BI65" i="26"/>
  <c r="BI161" i="26" s="1"/>
  <c r="BH65" i="26"/>
  <c r="BH161" i="26" s="1"/>
  <c r="BG65" i="26"/>
  <c r="BG161" i="26" s="1"/>
  <c r="BF65" i="26"/>
  <c r="BE65" i="26"/>
  <c r="BE161" i="26" s="1"/>
  <c r="BD65" i="26"/>
  <c r="BD161" i="26" s="1"/>
  <c r="BC65" i="26"/>
  <c r="BC161" i="26" s="1"/>
  <c r="BB65" i="26"/>
  <c r="BA65" i="26"/>
  <c r="BA161" i="26" s="1"/>
  <c r="AZ65" i="26"/>
  <c r="AZ161" i="26" s="1"/>
  <c r="AY65" i="26"/>
  <c r="AY161" i="26" s="1"/>
  <c r="AX65" i="26"/>
  <c r="AW65" i="26"/>
  <c r="AW161" i="26" s="1"/>
  <c r="AV65" i="26"/>
  <c r="AV161" i="26" s="1"/>
  <c r="AU65" i="26"/>
  <c r="AU161" i="26" s="1"/>
  <c r="AT65" i="26"/>
  <c r="AS65" i="26"/>
  <c r="AS161" i="26" s="1"/>
  <c r="AR65" i="26"/>
  <c r="AR161" i="26" s="1"/>
  <c r="AQ65" i="26"/>
  <c r="AQ161" i="26" s="1"/>
  <c r="AP65" i="26"/>
  <c r="AO65" i="26"/>
  <c r="AO161" i="26" s="1"/>
  <c r="AN65" i="26"/>
  <c r="AN161" i="26" s="1"/>
  <c r="AM65" i="26"/>
  <c r="AM161" i="26" s="1"/>
  <c r="AL65" i="26"/>
  <c r="AK65" i="26"/>
  <c r="AK161" i="26" s="1"/>
  <c r="AJ65" i="26"/>
  <c r="AJ161" i="26" s="1"/>
  <c r="AI65" i="26"/>
  <c r="AI161" i="26" s="1"/>
  <c r="AH65" i="26"/>
  <c r="AG65" i="26"/>
  <c r="AG161" i="26" s="1"/>
  <c r="AF65" i="26"/>
  <c r="AF161" i="26" s="1"/>
  <c r="AE65" i="26"/>
  <c r="AE161" i="26" s="1"/>
  <c r="AD65" i="26"/>
  <c r="AC65" i="26"/>
  <c r="AC161" i="26" s="1"/>
  <c r="AB65" i="26"/>
  <c r="AB161" i="26" s="1"/>
  <c r="AA65" i="26"/>
  <c r="AA161" i="26" s="1"/>
  <c r="Z65" i="26"/>
  <c r="Y65" i="26"/>
  <c r="Y161" i="26" s="1"/>
  <c r="X65" i="26"/>
  <c r="X161" i="26" s="1"/>
  <c r="W65" i="26"/>
  <c r="W161" i="26" s="1"/>
  <c r="V65" i="26"/>
  <c r="U65" i="26"/>
  <c r="U161" i="26" s="1"/>
  <c r="T65" i="26"/>
  <c r="T161" i="26" s="1"/>
  <c r="S65" i="26"/>
  <c r="S161" i="26" s="1"/>
  <c r="R65" i="26"/>
  <c r="Q65" i="26"/>
  <c r="Q161" i="26" s="1"/>
  <c r="P65" i="26"/>
  <c r="P161" i="26" s="1"/>
  <c r="O65" i="26"/>
  <c r="O161" i="26" s="1"/>
  <c r="N65" i="26"/>
  <c r="M65" i="26"/>
  <c r="M161" i="26" s="1"/>
  <c r="L65" i="26"/>
  <c r="L161" i="26" s="1"/>
  <c r="K65" i="26"/>
  <c r="K161" i="26" s="1"/>
  <c r="J65" i="26"/>
  <c r="I65" i="26"/>
  <c r="H65" i="26"/>
  <c r="G65" i="26"/>
  <c r="G161" i="26" s="1"/>
  <c r="F65" i="26"/>
  <c r="F161" i="26" s="1"/>
  <c r="E65" i="26"/>
  <c r="E161" i="26" s="1"/>
  <c r="CF59" i="26"/>
  <c r="CF160" i="26" s="1"/>
  <c r="CE59" i="26"/>
  <c r="CE160" i="26" s="1"/>
  <c r="CD59" i="26"/>
  <c r="CD160" i="26" s="1"/>
  <c r="CC59" i="26"/>
  <c r="CC160" i="26" s="1"/>
  <c r="CB59" i="26"/>
  <c r="CB160" i="26" s="1"/>
  <c r="CA59" i="26"/>
  <c r="CA160" i="26" s="1"/>
  <c r="BZ59" i="26"/>
  <c r="BZ160" i="26" s="1"/>
  <c r="BY59" i="26"/>
  <c r="BY160" i="26" s="1"/>
  <c r="BX59" i="26"/>
  <c r="BX160" i="26" s="1"/>
  <c r="BW59" i="26"/>
  <c r="BW160" i="26" s="1"/>
  <c r="BV59" i="26"/>
  <c r="BV160" i="26" s="1"/>
  <c r="BU59" i="26"/>
  <c r="BU160" i="26" s="1"/>
  <c r="BT59" i="26"/>
  <c r="BT160" i="26" s="1"/>
  <c r="BS59" i="26"/>
  <c r="BS160" i="26" s="1"/>
  <c r="BR59" i="26"/>
  <c r="BR160" i="26" s="1"/>
  <c r="BQ59" i="26"/>
  <c r="BQ160" i="26" s="1"/>
  <c r="BP59" i="26"/>
  <c r="BP160" i="26" s="1"/>
  <c r="BO59" i="26"/>
  <c r="BO160" i="26" s="1"/>
  <c r="BN59" i="26"/>
  <c r="BN160" i="26" s="1"/>
  <c r="BM59" i="26"/>
  <c r="BM160" i="26" s="1"/>
  <c r="BL59" i="26"/>
  <c r="BL160" i="26" s="1"/>
  <c r="BK59" i="26"/>
  <c r="BK160" i="26" s="1"/>
  <c r="BJ59" i="26"/>
  <c r="BJ160" i="26" s="1"/>
  <c r="BI59" i="26"/>
  <c r="BI160" i="26" s="1"/>
  <c r="BH59" i="26"/>
  <c r="BH160" i="26" s="1"/>
  <c r="BG59" i="26"/>
  <c r="BG160" i="26" s="1"/>
  <c r="BF59" i="26"/>
  <c r="BF160" i="26" s="1"/>
  <c r="BE59" i="26"/>
  <c r="BE160" i="26" s="1"/>
  <c r="BD59" i="26"/>
  <c r="BD160" i="26" s="1"/>
  <c r="BC59" i="26"/>
  <c r="BC160" i="26" s="1"/>
  <c r="BB59" i="26"/>
  <c r="BB160" i="26" s="1"/>
  <c r="BA59" i="26"/>
  <c r="BA160" i="26" s="1"/>
  <c r="AZ59" i="26"/>
  <c r="AZ160" i="26" s="1"/>
  <c r="AY59" i="26"/>
  <c r="AY160" i="26" s="1"/>
  <c r="AX59" i="26"/>
  <c r="AX160" i="26" s="1"/>
  <c r="AW59" i="26"/>
  <c r="AW160" i="26" s="1"/>
  <c r="AV59" i="26"/>
  <c r="AV160" i="26" s="1"/>
  <c r="AU59" i="26"/>
  <c r="AU160" i="26" s="1"/>
  <c r="AT59" i="26"/>
  <c r="AT160" i="26" s="1"/>
  <c r="AS59" i="26"/>
  <c r="AS160" i="26" s="1"/>
  <c r="AR59" i="26"/>
  <c r="AR160" i="26" s="1"/>
  <c r="AQ59" i="26"/>
  <c r="AQ160" i="26" s="1"/>
  <c r="AP59" i="26"/>
  <c r="AP160" i="26" s="1"/>
  <c r="AO59" i="26"/>
  <c r="AO160" i="26" s="1"/>
  <c r="AN59" i="26"/>
  <c r="AN160" i="26" s="1"/>
  <c r="AM59" i="26"/>
  <c r="AM160" i="26" s="1"/>
  <c r="AL59" i="26"/>
  <c r="AL160" i="26" s="1"/>
  <c r="AK59" i="26"/>
  <c r="AK160" i="26" s="1"/>
  <c r="AJ59" i="26"/>
  <c r="AJ160" i="26" s="1"/>
  <c r="AI59" i="26"/>
  <c r="AI160" i="26" s="1"/>
  <c r="AH59" i="26"/>
  <c r="AH160" i="26" s="1"/>
  <c r="AG59" i="26"/>
  <c r="AG160" i="26" s="1"/>
  <c r="AF59" i="26"/>
  <c r="AF160" i="26" s="1"/>
  <c r="AE59" i="26"/>
  <c r="AE160" i="26" s="1"/>
  <c r="AD59" i="26"/>
  <c r="AD160" i="26" s="1"/>
  <c r="AC59" i="26"/>
  <c r="AC160" i="26" s="1"/>
  <c r="AB59" i="26"/>
  <c r="AB160" i="26" s="1"/>
  <c r="AA59" i="26"/>
  <c r="AA160" i="26" s="1"/>
  <c r="Z59" i="26"/>
  <c r="Z160" i="26" s="1"/>
  <c r="Y59" i="26"/>
  <c r="Y160" i="26" s="1"/>
  <c r="X59" i="26"/>
  <c r="X160" i="26" s="1"/>
  <c r="W59" i="26"/>
  <c r="W160" i="26" s="1"/>
  <c r="V59" i="26"/>
  <c r="V160" i="26" s="1"/>
  <c r="U59" i="26"/>
  <c r="U160" i="26" s="1"/>
  <c r="T59" i="26"/>
  <c r="T160" i="26" s="1"/>
  <c r="S59" i="26"/>
  <c r="S160" i="26" s="1"/>
  <c r="R59" i="26"/>
  <c r="R160" i="26" s="1"/>
  <c r="Q59" i="26"/>
  <c r="Q160" i="26" s="1"/>
  <c r="P59" i="26"/>
  <c r="P160" i="26" s="1"/>
  <c r="O59" i="26"/>
  <c r="O160" i="26" s="1"/>
  <c r="N59" i="26"/>
  <c r="N160" i="26" s="1"/>
  <c r="M59" i="26"/>
  <c r="M160" i="26" s="1"/>
  <c r="L59" i="26"/>
  <c r="L160" i="26" s="1"/>
  <c r="K59" i="26"/>
  <c r="K160" i="26" s="1"/>
  <c r="J59" i="26"/>
  <c r="J160" i="26" s="1"/>
  <c r="I59" i="26"/>
  <c r="I160" i="26" s="1"/>
  <c r="H59" i="26"/>
  <c r="H160" i="26" s="1"/>
  <c r="G59" i="26"/>
  <c r="G160" i="26" s="1"/>
  <c r="F59" i="26"/>
  <c r="F160" i="26" s="1"/>
  <c r="E59" i="26"/>
  <c r="E160" i="26" s="1"/>
  <c r="B55" i="26"/>
  <c r="D112" i="26" s="1"/>
  <c r="D156" i="26" s="1"/>
  <c r="U22" i="26"/>
  <c r="U191" i="29" s="1"/>
  <c r="E16" i="26"/>
  <c r="O14" i="26"/>
  <c r="P14" i="26" s="1"/>
  <c r="Q14" i="26" s="1"/>
  <c r="R14" i="26" s="1"/>
  <c r="S14" i="26" s="1"/>
  <c r="T14" i="26" s="1"/>
  <c r="U14" i="26" s="1"/>
  <c r="V14" i="26" s="1"/>
  <c r="W14" i="26" s="1"/>
  <c r="X14" i="26" s="1"/>
  <c r="Y14" i="26" s="1"/>
  <c r="Z14" i="26" s="1"/>
  <c r="AA14" i="26" s="1"/>
  <c r="AB14" i="26" s="1"/>
  <c r="AC14" i="26" s="1"/>
  <c r="AD14" i="26" s="1"/>
  <c r="AE14" i="26" s="1"/>
  <c r="AF14" i="26" s="1"/>
  <c r="AG14" i="26" s="1"/>
  <c r="AH14" i="26" s="1"/>
  <c r="AI14" i="26" s="1"/>
  <c r="AJ14" i="26" s="1"/>
  <c r="AK14" i="26" s="1"/>
  <c r="AL14" i="26" s="1"/>
  <c r="AM14" i="26" s="1"/>
  <c r="AN14" i="26" s="1"/>
  <c r="AO14" i="26" s="1"/>
  <c r="AP14" i="26" s="1"/>
  <c r="AQ14" i="26" s="1"/>
  <c r="AR14" i="26" s="1"/>
  <c r="AS14" i="26" s="1"/>
  <c r="AT14" i="26" s="1"/>
  <c r="AU14" i="26" s="1"/>
  <c r="AV14" i="26" s="1"/>
  <c r="AW14" i="26" s="1"/>
  <c r="AX14" i="26" s="1"/>
  <c r="AY14" i="26" s="1"/>
  <c r="AZ14" i="26" s="1"/>
  <c r="BA14" i="26" s="1"/>
  <c r="BB14" i="26" s="1"/>
  <c r="BC14" i="26" s="1"/>
  <c r="BD14" i="26" s="1"/>
  <c r="BE14" i="26" s="1"/>
  <c r="BF14" i="26" s="1"/>
  <c r="BG14" i="26" s="1"/>
  <c r="BH14" i="26" s="1"/>
  <c r="BI14" i="26" s="1"/>
  <c r="BJ14" i="26" s="1"/>
  <c r="BK14" i="26" s="1"/>
  <c r="BL14" i="26" s="1"/>
  <c r="BM14" i="26" s="1"/>
  <c r="BN14" i="26" s="1"/>
  <c r="BO14" i="26" s="1"/>
  <c r="BP14" i="26" s="1"/>
  <c r="BQ14" i="26" s="1"/>
  <c r="BR14" i="26" s="1"/>
  <c r="BS14" i="26" s="1"/>
  <c r="BT14" i="26" s="1"/>
  <c r="BU14" i="26" s="1"/>
  <c r="BV14" i="26" s="1"/>
  <c r="BW14" i="26" s="1"/>
  <c r="BX14" i="26" s="1"/>
  <c r="BY14" i="26" s="1"/>
  <c r="BZ14" i="26" s="1"/>
  <c r="CA14" i="26" s="1"/>
  <c r="CB14" i="26" s="1"/>
  <c r="CC14" i="26" s="1"/>
  <c r="CD14" i="26" s="1"/>
  <c r="CE14" i="26" s="1"/>
  <c r="CF14" i="26" s="1"/>
  <c r="O13" i="26"/>
  <c r="P13" i="26" s="1"/>
  <c r="Q13" i="26" s="1"/>
  <c r="R13" i="26" s="1"/>
  <c r="S13" i="26" s="1"/>
  <c r="T13" i="26" s="1"/>
  <c r="U13" i="26" s="1"/>
  <c r="V13" i="26" s="1"/>
  <c r="W13" i="26" s="1"/>
  <c r="X13" i="26" s="1"/>
  <c r="Y13" i="26" s="1"/>
  <c r="Z13" i="26" s="1"/>
  <c r="AA13" i="26" s="1"/>
  <c r="AB13" i="26" s="1"/>
  <c r="AC13" i="26" s="1"/>
  <c r="AD13" i="26" s="1"/>
  <c r="AE13" i="26" s="1"/>
  <c r="AF13" i="26" s="1"/>
  <c r="AG13" i="26" s="1"/>
  <c r="AH13" i="26" s="1"/>
  <c r="AI13" i="26" s="1"/>
  <c r="AJ13" i="26" s="1"/>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O12" i="26"/>
  <c r="P12" i="26" s="1"/>
  <c r="Q12" i="26" s="1"/>
  <c r="R12" i="26" s="1"/>
  <c r="S12" i="26" s="1"/>
  <c r="T12" i="26" s="1"/>
  <c r="U12" i="26" s="1"/>
  <c r="V12" i="26" s="1"/>
  <c r="W12" i="26" s="1"/>
  <c r="X12" i="26" s="1"/>
  <c r="Y12" i="26" s="1"/>
  <c r="Z12" i="26" s="1"/>
  <c r="AA12" i="26" s="1"/>
  <c r="AB12" i="26" s="1"/>
  <c r="AC12" i="26" s="1"/>
  <c r="AD12" i="26" s="1"/>
  <c r="AE12" i="26" s="1"/>
  <c r="AF12" i="26" s="1"/>
  <c r="AG12" i="26" s="1"/>
  <c r="AH12" i="26" s="1"/>
  <c r="AI12" i="26" s="1"/>
  <c r="AJ12" i="26" s="1"/>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F10" i="26"/>
  <c r="CF30" i="26" s="1"/>
  <c r="CE10" i="26"/>
  <c r="CE30" i="26" s="1"/>
  <c r="CD10" i="26"/>
  <c r="CD30" i="26" s="1"/>
  <c r="CC10" i="26"/>
  <c r="CC30" i="26" s="1"/>
  <c r="CB10" i="26"/>
  <c r="CB30" i="26" s="1"/>
  <c r="CA10" i="26"/>
  <c r="CA30" i="26" s="1"/>
  <c r="BZ10" i="26"/>
  <c r="BZ30" i="26" s="1"/>
  <c r="BY10" i="26"/>
  <c r="BY30" i="26" s="1"/>
  <c r="BX10" i="26"/>
  <c r="BX30" i="26" s="1"/>
  <c r="BW10" i="26"/>
  <c r="BW30" i="26" s="1"/>
  <c r="BV10" i="26"/>
  <c r="BV30" i="26" s="1"/>
  <c r="BU10" i="26"/>
  <c r="BU30" i="26" s="1"/>
  <c r="BT10" i="26"/>
  <c r="BT30" i="26" s="1"/>
  <c r="BS10" i="26"/>
  <c r="BS30" i="26" s="1"/>
  <c r="BR10" i="26"/>
  <c r="BR30" i="26" s="1"/>
  <c r="BQ10" i="26"/>
  <c r="BQ30" i="26" s="1"/>
  <c r="BP10" i="26"/>
  <c r="BP30" i="26" s="1"/>
  <c r="BO10" i="26"/>
  <c r="BO30" i="26" s="1"/>
  <c r="BN10" i="26"/>
  <c r="BN30" i="26" s="1"/>
  <c r="BM10" i="26"/>
  <c r="BM30" i="26" s="1"/>
  <c r="BL10" i="26"/>
  <c r="BL30" i="26" s="1"/>
  <c r="BK10" i="26"/>
  <c r="BK30" i="26" s="1"/>
  <c r="BJ10" i="26"/>
  <c r="BJ30" i="26" s="1"/>
  <c r="BI10" i="26"/>
  <c r="BI30" i="26" s="1"/>
  <c r="BH10" i="26"/>
  <c r="BH30" i="26" s="1"/>
  <c r="BG10" i="26"/>
  <c r="BG30" i="26" s="1"/>
  <c r="BF10" i="26"/>
  <c r="BF30" i="26" s="1"/>
  <c r="BE10" i="26"/>
  <c r="BE30" i="26" s="1"/>
  <c r="BD10" i="26"/>
  <c r="BD30" i="26" s="1"/>
  <c r="BC10" i="26"/>
  <c r="BC30" i="26" s="1"/>
  <c r="BB10" i="26"/>
  <c r="BB30" i="26" s="1"/>
  <c r="BA10" i="26"/>
  <c r="BA30" i="26" s="1"/>
  <c r="AZ10" i="26"/>
  <c r="AZ30" i="26" s="1"/>
  <c r="AY10" i="26"/>
  <c r="AY30" i="26" s="1"/>
  <c r="AX10" i="26"/>
  <c r="AX30" i="26" s="1"/>
  <c r="AW10" i="26"/>
  <c r="AW30" i="26" s="1"/>
  <c r="AV10" i="26"/>
  <c r="AV30" i="26" s="1"/>
  <c r="AU10" i="26"/>
  <c r="AU30" i="26" s="1"/>
  <c r="AT10" i="26"/>
  <c r="AT30" i="26" s="1"/>
  <c r="AS10" i="26"/>
  <c r="AS30" i="26" s="1"/>
  <c r="AR10" i="26"/>
  <c r="AR30" i="26" s="1"/>
  <c r="AQ10" i="26"/>
  <c r="AQ30" i="26" s="1"/>
  <c r="AP10" i="26"/>
  <c r="AP30" i="26" s="1"/>
  <c r="AO10" i="26"/>
  <c r="AO30" i="26" s="1"/>
  <c r="AN10" i="26"/>
  <c r="AN30" i="26" s="1"/>
  <c r="AM10" i="26"/>
  <c r="AM30" i="26" s="1"/>
  <c r="AL10" i="26"/>
  <c r="AL30" i="26" s="1"/>
  <c r="AK10" i="26"/>
  <c r="AK30" i="26" s="1"/>
  <c r="AJ10" i="26"/>
  <c r="AJ30" i="26" s="1"/>
  <c r="AI10" i="26"/>
  <c r="AI30" i="26" s="1"/>
  <c r="AH10" i="26"/>
  <c r="AH30" i="26" s="1"/>
  <c r="AG10" i="26"/>
  <c r="AG30" i="26" s="1"/>
  <c r="AF10" i="26"/>
  <c r="AF30" i="26" s="1"/>
  <c r="AE10" i="26"/>
  <c r="AE30" i="26" s="1"/>
  <c r="AD10" i="26"/>
  <c r="AD30" i="26" s="1"/>
  <c r="AC10" i="26"/>
  <c r="AC30" i="26" s="1"/>
  <c r="AB10" i="26"/>
  <c r="AB30" i="26" s="1"/>
  <c r="AA10" i="26"/>
  <c r="AA30" i="26" s="1"/>
  <c r="Z10" i="26"/>
  <c r="Z30" i="26" s="1"/>
  <c r="Y10" i="26"/>
  <c r="Y30" i="26" s="1"/>
  <c r="X10" i="26"/>
  <c r="X30" i="26" s="1"/>
  <c r="W10" i="26"/>
  <c r="W30" i="26" s="1"/>
  <c r="V10" i="26"/>
  <c r="V30" i="26" s="1"/>
  <c r="U10" i="26"/>
  <c r="U30" i="26" s="1"/>
  <c r="T10" i="26"/>
  <c r="T30" i="26" s="1"/>
  <c r="S10" i="26"/>
  <c r="S30" i="26" s="1"/>
  <c r="R10" i="26"/>
  <c r="R30" i="26" s="1"/>
  <c r="Q10" i="26"/>
  <c r="Q30" i="26" s="1"/>
  <c r="P10" i="26"/>
  <c r="P30" i="26" s="1"/>
  <c r="O10" i="26"/>
  <c r="O30" i="26" s="1"/>
  <c r="N10" i="26"/>
  <c r="N30" i="26" s="1"/>
  <c r="M10" i="26"/>
  <c r="M30" i="26" s="1"/>
  <c r="L10" i="26"/>
  <c r="L30" i="26" s="1"/>
  <c r="K10" i="26"/>
  <c r="K30" i="26" s="1"/>
  <c r="J10" i="26"/>
  <c r="J30" i="26" s="1"/>
  <c r="I10" i="26"/>
  <c r="I30" i="26" s="1"/>
  <c r="H10" i="26"/>
  <c r="H30" i="26" s="1"/>
  <c r="G10" i="26"/>
  <c r="G30" i="26" s="1"/>
  <c r="F10" i="26"/>
  <c r="F30" i="26" s="1"/>
  <c r="E10" i="26"/>
  <c r="E30" i="26" s="1"/>
  <c r="E9" i="26"/>
  <c r="CF5" i="26"/>
  <c r="CE5" i="26"/>
  <c r="CD5" i="26"/>
  <c r="CC5" i="26"/>
  <c r="CB5" i="26"/>
  <c r="CA5" i="26"/>
  <c r="BZ5" i="26"/>
  <c r="BY5" i="26"/>
  <c r="BX5" i="26"/>
  <c r="BW5" i="26"/>
  <c r="BV5" i="26"/>
  <c r="BU5" i="26"/>
  <c r="BT5" i="26"/>
  <c r="BS5" i="26"/>
  <c r="BR5" i="26"/>
  <c r="BQ5" i="26"/>
  <c r="BP5" i="26"/>
  <c r="BO5" i="26"/>
  <c r="BN5" i="26"/>
  <c r="BM5" i="26"/>
  <c r="BL5" i="26"/>
  <c r="BK5" i="26"/>
  <c r="BJ5" i="26"/>
  <c r="BI5" i="26"/>
  <c r="BH5" i="26"/>
  <c r="BG5" i="26"/>
  <c r="BF5" i="26"/>
  <c r="BE5" i="26"/>
  <c r="BD5" i="26"/>
  <c r="BC5" i="26"/>
  <c r="BB5" i="26"/>
  <c r="BA5" i="26"/>
  <c r="AZ5" i="26"/>
  <c r="AY5" i="26"/>
  <c r="AX5" i="26"/>
  <c r="AW5" i="26"/>
  <c r="AV5" i="26"/>
  <c r="AU5" i="26"/>
  <c r="AT5" i="26"/>
  <c r="AS5" i="26"/>
  <c r="AR5" i="26"/>
  <c r="AQ5" i="26"/>
  <c r="AP5" i="26"/>
  <c r="AO5" i="26"/>
  <c r="AN5" i="26"/>
  <c r="AM5" i="26"/>
  <c r="AL5" i="26"/>
  <c r="AK5" i="26"/>
  <c r="AJ5" i="26"/>
  <c r="AI5" i="26"/>
  <c r="AH5" i="26"/>
  <c r="AG5" i="26"/>
  <c r="AF5" i="26"/>
  <c r="AE5" i="26"/>
  <c r="AD5" i="26"/>
  <c r="AC5" i="26"/>
  <c r="AB5" i="26"/>
  <c r="AA5" i="26"/>
  <c r="Z5" i="26"/>
  <c r="Y5" i="26"/>
  <c r="X5" i="26"/>
  <c r="W5" i="26"/>
  <c r="V5" i="26"/>
  <c r="U5" i="26"/>
  <c r="T5" i="26"/>
  <c r="S5" i="26"/>
  <c r="R5" i="26"/>
  <c r="Q5" i="26"/>
  <c r="P5" i="26"/>
  <c r="O5" i="26"/>
  <c r="N5" i="26"/>
  <c r="M5" i="26"/>
  <c r="L5" i="26"/>
  <c r="K5" i="26"/>
  <c r="J5" i="26"/>
  <c r="I5" i="26"/>
  <c r="H5" i="26"/>
  <c r="G5" i="26"/>
  <c r="F5" i="26"/>
  <c r="E5" i="26"/>
  <c r="E4" i="26"/>
  <c r="D188" i="25"/>
  <c r="D182" i="25"/>
  <c r="D181" i="25"/>
  <c r="D180" i="25"/>
  <c r="D179" i="25"/>
  <c r="D178" i="25"/>
  <c r="D177" i="25"/>
  <c r="D176" i="25"/>
  <c r="D175" i="25"/>
  <c r="D174" i="25"/>
  <c r="D173" i="25"/>
  <c r="D163" i="25"/>
  <c r="D162" i="25"/>
  <c r="D161" i="25"/>
  <c r="D160" i="25"/>
  <c r="CF156" i="25"/>
  <c r="CE156" i="25"/>
  <c r="CD156" i="25"/>
  <c r="CC156" i="25"/>
  <c r="CB156" i="25"/>
  <c r="CA156" i="25"/>
  <c r="BZ156" i="25"/>
  <c r="BY156" i="25"/>
  <c r="BX156" i="25"/>
  <c r="BW156" i="25"/>
  <c r="BV156" i="25"/>
  <c r="BU156" i="25"/>
  <c r="BT156" i="25"/>
  <c r="BS156" i="25"/>
  <c r="BR156" i="25"/>
  <c r="BQ156" i="25"/>
  <c r="BP156" i="25"/>
  <c r="BO156" i="25"/>
  <c r="BN156" i="25"/>
  <c r="BM156" i="25"/>
  <c r="BL156" i="25"/>
  <c r="BK156" i="25"/>
  <c r="BJ156" i="25"/>
  <c r="BI156" i="25"/>
  <c r="BH156" i="25"/>
  <c r="BG156" i="25"/>
  <c r="BF156" i="25"/>
  <c r="BE156" i="25"/>
  <c r="BD156" i="25"/>
  <c r="BC156" i="25"/>
  <c r="BB156" i="25"/>
  <c r="BA156" i="25"/>
  <c r="AZ156" i="25"/>
  <c r="AY156" i="25"/>
  <c r="AX156" i="25"/>
  <c r="AW156" i="25"/>
  <c r="AV156" i="25"/>
  <c r="AU156" i="25"/>
  <c r="AT156" i="25"/>
  <c r="AS156" i="25"/>
  <c r="AR156" i="25"/>
  <c r="AQ156" i="25"/>
  <c r="AP156" i="25"/>
  <c r="AO156" i="25"/>
  <c r="AN156" i="25"/>
  <c r="AM156" i="25"/>
  <c r="AL156" i="25"/>
  <c r="AK156" i="25"/>
  <c r="AJ156" i="25"/>
  <c r="AI156" i="25"/>
  <c r="AH156" i="25"/>
  <c r="AG156" i="25"/>
  <c r="AF156" i="25"/>
  <c r="AE156" i="25"/>
  <c r="AD156" i="25"/>
  <c r="AC156" i="25"/>
  <c r="AB156" i="25"/>
  <c r="AA156" i="25"/>
  <c r="Z156" i="25"/>
  <c r="Y156" i="25"/>
  <c r="X156" i="25"/>
  <c r="W156" i="25"/>
  <c r="V156" i="25"/>
  <c r="U156" i="25"/>
  <c r="T156" i="25"/>
  <c r="S156" i="25"/>
  <c r="R156" i="25"/>
  <c r="Q156" i="25"/>
  <c r="P156" i="25"/>
  <c r="O156" i="25"/>
  <c r="N156" i="25"/>
  <c r="M156" i="25"/>
  <c r="L156" i="25"/>
  <c r="K156" i="25"/>
  <c r="J156" i="25"/>
  <c r="I156" i="25"/>
  <c r="H156" i="25"/>
  <c r="G156" i="25"/>
  <c r="F156" i="25"/>
  <c r="E156" i="25"/>
  <c r="CF155" i="25"/>
  <c r="CE155" i="25"/>
  <c r="CD155" i="25"/>
  <c r="CC155" i="25"/>
  <c r="CB155" i="25"/>
  <c r="CA155" i="25"/>
  <c r="BZ155" i="25"/>
  <c r="BY155" i="25"/>
  <c r="BX155" i="25"/>
  <c r="BW155" i="25"/>
  <c r="BV155" i="25"/>
  <c r="BU155" i="25"/>
  <c r="BT155" i="25"/>
  <c r="BS155" i="25"/>
  <c r="BR155" i="25"/>
  <c r="BQ155" i="25"/>
  <c r="BP155" i="25"/>
  <c r="BO155" i="25"/>
  <c r="BN155" i="25"/>
  <c r="BM155" i="25"/>
  <c r="BL155" i="25"/>
  <c r="BK155" i="25"/>
  <c r="BJ155" i="25"/>
  <c r="BI155" i="25"/>
  <c r="BH155" i="25"/>
  <c r="BG155" i="25"/>
  <c r="BF155" i="25"/>
  <c r="BE155" i="25"/>
  <c r="BD155" i="25"/>
  <c r="BC155" i="25"/>
  <c r="BB155" i="25"/>
  <c r="BA155" i="25"/>
  <c r="AZ155" i="25"/>
  <c r="AY155" i="25"/>
  <c r="AX155" i="25"/>
  <c r="AW155" i="25"/>
  <c r="AV155" i="25"/>
  <c r="AU155" i="25"/>
  <c r="AT155" i="25"/>
  <c r="AS155" i="25"/>
  <c r="AR155" i="25"/>
  <c r="AQ155" i="25"/>
  <c r="AP155" i="25"/>
  <c r="AO155" i="25"/>
  <c r="AN155" i="25"/>
  <c r="AM155" i="25"/>
  <c r="AL155" i="25"/>
  <c r="AK155" i="25"/>
  <c r="AJ155" i="25"/>
  <c r="AI155" i="25"/>
  <c r="AH155" i="25"/>
  <c r="AG155" i="25"/>
  <c r="AF155" i="25"/>
  <c r="AE155" i="25"/>
  <c r="AD155" i="25"/>
  <c r="AC155" i="25"/>
  <c r="AB155" i="25"/>
  <c r="AA155" i="25"/>
  <c r="Z155" i="25"/>
  <c r="Y155" i="25"/>
  <c r="X155" i="25"/>
  <c r="W155" i="25"/>
  <c r="V155" i="25"/>
  <c r="U155" i="25"/>
  <c r="T155" i="25"/>
  <c r="S155" i="25"/>
  <c r="R155" i="25"/>
  <c r="Q155" i="25"/>
  <c r="P155" i="25"/>
  <c r="O155" i="25"/>
  <c r="N155" i="25"/>
  <c r="M155" i="25"/>
  <c r="L155" i="25"/>
  <c r="K155" i="25"/>
  <c r="J155" i="25"/>
  <c r="I155" i="25"/>
  <c r="H155" i="25"/>
  <c r="G155" i="25"/>
  <c r="F155" i="25"/>
  <c r="E155" i="25"/>
  <c r="CF154" i="25"/>
  <c r="CE154" i="25"/>
  <c r="CD154" i="25"/>
  <c r="CC154" i="25"/>
  <c r="CB154" i="25"/>
  <c r="CA154" i="25"/>
  <c r="BZ154" i="25"/>
  <c r="BY154" i="25"/>
  <c r="BX154" i="25"/>
  <c r="BW154" i="25"/>
  <c r="BV154" i="25"/>
  <c r="BU154" i="25"/>
  <c r="BT154" i="25"/>
  <c r="BS154" i="25"/>
  <c r="BR154" i="25"/>
  <c r="BQ154" i="25"/>
  <c r="BP154" i="25"/>
  <c r="BO154" i="25"/>
  <c r="BN154" i="25"/>
  <c r="BM154" i="25"/>
  <c r="BL154" i="25"/>
  <c r="BK154" i="25"/>
  <c r="BJ154" i="25"/>
  <c r="BI154" i="25"/>
  <c r="BH154" i="25"/>
  <c r="BG154" i="25"/>
  <c r="BF154" i="25"/>
  <c r="BE154" i="25"/>
  <c r="BD154" i="25"/>
  <c r="BC154" i="25"/>
  <c r="BB154" i="25"/>
  <c r="BA154" i="25"/>
  <c r="AZ154" i="25"/>
  <c r="AY154" i="25"/>
  <c r="AX154" i="25"/>
  <c r="AW154" i="25"/>
  <c r="AV154" i="25"/>
  <c r="AU154" i="25"/>
  <c r="AT154" i="25"/>
  <c r="AS154" i="25"/>
  <c r="AR154" i="25"/>
  <c r="AQ154" i="25"/>
  <c r="AP154" i="25"/>
  <c r="AO154" i="25"/>
  <c r="AN154" i="25"/>
  <c r="AM154" i="25"/>
  <c r="AL154" i="25"/>
  <c r="AK154" i="25"/>
  <c r="AJ154" i="25"/>
  <c r="AI154" i="25"/>
  <c r="AH154" i="25"/>
  <c r="AG154" i="25"/>
  <c r="AF154" i="25"/>
  <c r="AE154" i="25"/>
  <c r="AD154" i="25"/>
  <c r="AC154" i="25"/>
  <c r="AB154" i="25"/>
  <c r="AA154" i="25"/>
  <c r="Z154" i="25"/>
  <c r="Y154" i="25"/>
  <c r="X154" i="25"/>
  <c r="W154" i="25"/>
  <c r="V154" i="25"/>
  <c r="U154" i="25"/>
  <c r="T154" i="25"/>
  <c r="S154" i="25"/>
  <c r="R154" i="25"/>
  <c r="Q154" i="25"/>
  <c r="P154" i="25"/>
  <c r="O154" i="25"/>
  <c r="N154" i="25"/>
  <c r="M154" i="25"/>
  <c r="L154" i="25"/>
  <c r="K154" i="25"/>
  <c r="J154" i="25"/>
  <c r="I154" i="25"/>
  <c r="H154" i="25"/>
  <c r="G154" i="25"/>
  <c r="F154" i="25"/>
  <c r="E154" i="25"/>
  <c r="CF153" i="25"/>
  <c r="CE153" i="25"/>
  <c r="CD153" i="25"/>
  <c r="CC153" i="25"/>
  <c r="CB153" i="25"/>
  <c r="CA153" i="25"/>
  <c r="BZ153" i="25"/>
  <c r="BY153" i="25"/>
  <c r="BX153" i="25"/>
  <c r="BW153" i="25"/>
  <c r="BV153" i="25"/>
  <c r="BU153" i="25"/>
  <c r="BT153" i="25"/>
  <c r="BS153" i="25"/>
  <c r="BR153" i="25"/>
  <c r="BQ153" i="25"/>
  <c r="BP153" i="25"/>
  <c r="BO153" i="25"/>
  <c r="BN153" i="25"/>
  <c r="BM153" i="25"/>
  <c r="BL153" i="25"/>
  <c r="BK153" i="25"/>
  <c r="BJ153" i="25"/>
  <c r="BI153" i="25"/>
  <c r="BH153" i="25"/>
  <c r="BG153" i="25"/>
  <c r="BF153" i="25"/>
  <c r="BE153" i="25"/>
  <c r="BD153" i="25"/>
  <c r="BC153" i="25"/>
  <c r="BB153" i="25"/>
  <c r="BA153" i="25"/>
  <c r="AZ153" i="25"/>
  <c r="AY153" i="25"/>
  <c r="AX153" i="25"/>
  <c r="AW153" i="25"/>
  <c r="AV153" i="25"/>
  <c r="AU153" i="25"/>
  <c r="AT153" i="25"/>
  <c r="AS153" i="25"/>
  <c r="AR153" i="25"/>
  <c r="AQ153" i="25"/>
  <c r="AP153" i="25"/>
  <c r="AO153" i="25"/>
  <c r="AN153" i="25"/>
  <c r="AM153" i="25"/>
  <c r="AL153" i="25"/>
  <c r="AK153" i="25"/>
  <c r="AJ153" i="25"/>
  <c r="AI153" i="25"/>
  <c r="AH153" i="25"/>
  <c r="AG153" i="25"/>
  <c r="AF153" i="25"/>
  <c r="AE153" i="25"/>
  <c r="AD153" i="25"/>
  <c r="AC153" i="25"/>
  <c r="AB153" i="25"/>
  <c r="AA153" i="25"/>
  <c r="Z153" i="25"/>
  <c r="Y153" i="25"/>
  <c r="X153" i="25"/>
  <c r="W153" i="25"/>
  <c r="V153" i="25"/>
  <c r="U153" i="25"/>
  <c r="T153" i="25"/>
  <c r="S153" i="25"/>
  <c r="R153" i="25"/>
  <c r="Q153" i="25"/>
  <c r="P153" i="25"/>
  <c r="O153" i="25"/>
  <c r="N153" i="25"/>
  <c r="M153" i="25"/>
  <c r="L153" i="25"/>
  <c r="K153" i="25"/>
  <c r="J153" i="25"/>
  <c r="I153" i="25"/>
  <c r="H153" i="25"/>
  <c r="G153" i="25"/>
  <c r="F153" i="25"/>
  <c r="E153" i="25"/>
  <c r="CF152" i="25"/>
  <c r="CE152" i="25"/>
  <c r="CD152" i="25"/>
  <c r="CC152" i="25"/>
  <c r="CB152" i="25"/>
  <c r="CA152" i="25"/>
  <c r="BZ152" i="25"/>
  <c r="BY152" i="25"/>
  <c r="BX152" i="25"/>
  <c r="BW152" i="25"/>
  <c r="BV152" i="25"/>
  <c r="BU152" i="25"/>
  <c r="BT152" i="25"/>
  <c r="BS152" i="25"/>
  <c r="BR152" i="25"/>
  <c r="BQ152" i="25"/>
  <c r="BP152" i="25"/>
  <c r="BO152" i="25"/>
  <c r="BN152" i="25"/>
  <c r="BM152" i="25"/>
  <c r="BL152" i="25"/>
  <c r="BK152" i="25"/>
  <c r="BJ152" i="25"/>
  <c r="BI152" i="25"/>
  <c r="BH152" i="25"/>
  <c r="BG152" i="25"/>
  <c r="BF152" i="25"/>
  <c r="BE152" i="25"/>
  <c r="BD152" i="25"/>
  <c r="BC152" i="25"/>
  <c r="BB152" i="25"/>
  <c r="BA152" i="25"/>
  <c r="AZ152" i="25"/>
  <c r="AY152" i="25"/>
  <c r="AX152" i="25"/>
  <c r="AW152" i="25"/>
  <c r="AV152" i="25"/>
  <c r="AU152" i="25"/>
  <c r="AT152" i="25"/>
  <c r="AS152" i="25"/>
  <c r="AR152" i="25"/>
  <c r="AQ152" i="25"/>
  <c r="AP152" i="25"/>
  <c r="AO152" i="25"/>
  <c r="AN152" i="25"/>
  <c r="AM152" i="25"/>
  <c r="AL152" i="25"/>
  <c r="AK152" i="25"/>
  <c r="AJ152" i="25"/>
  <c r="AI152" i="25"/>
  <c r="AH152" i="25"/>
  <c r="AG152" i="25"/>
  <c r="AF152" i="25"/>
  <c r="AE152" i="25"/>
  <c r="AD152" i="25"/>
  <c r="AC152" i="25"/>
  <c r="AB152" i="25"/>
  <c r="AA152" i="25"/>
  <c r="Z152" i="25"/>
  <c r="Y152" i="25"/>
  <c r="X152" i="25"/>
  <c r="W152" i="25"/>
  <c r="V152" i="25"/>
  <c r="U152" i="25"/>
  <c r="T152" i="25"/>
  <c r="S152" i="25"/>
  <c r="R152" i="25"/>
  <c r="Q152" i="25"/>
  <c r="P152" i="25"/>
  <c r="O152" i="25"/>
  <c r="N152" i="25"/>
  <c r="M152" i="25"/>
  <c r="L152" i="25"/>
  <c r="K152" i="25"/>
  <c r="J152" i="25"/>
  <c r="I152" i="25"/>
  <c r="H152" i="25"/>
  <c r="G152" i="25"/>
  <c r="F152" i="25"/>
  <c r="E152" i="25"/>
  <c r="CF151" i="25"/>
  <c r="CE151" i="25"/>
  <c r="CD151" i="25"/>
  <c r="CC151" i="25"/>
  <c r="CB151" i="25"/>
  <c r="CA151" i="25"/>
  <c r="BZ151" i="25"/>
  <c r="BY151" i="25"/>
  <c r="BX151" i="25"/>
  <c r="BW151" i="25"/>
  <c r="BV151" i="25"/>
  <c r="BU151" i="25"/>
  <c r="BT151" i="25"/>
  <c r="BS151" i="25"/>
  <c r="BR151" i="25"/>
  <c r="BQ151" i="25"/>
  <c r="BP151" i="25"/>
  <c r="BO151" i="25"/>
  <c r="BN151" i="25"/>
  <c r="BM151" i="25"/>
  <c r="BL151" i="25"/>
  <c r="BK151" i="25"/>
  <c r="BJ151" i="25"/>
  <c r="BI151" i="25"/>
  <c r="BH151" i="25"/>
  <c r="BG151" i="25"/>
  <c r="BF151" i="25"/>
  <c r="BE151" i="25"/>
  <c r="BD151" i="25"/>
  <c r="BC151" i="25"/>
  <c r="BB151" i="25"/>
  <c r="BA151" i="25"/>
  <c r="AZ151" i="25"/>
  <c r="AY151" i="25"/>
  <c r="AX151" i="25"/>
  <c r="AW151" i="25"/>
  <c r="AV151" i="25"/>
  <c r="AU151" i="25"/>
  <c r="AT151" i="25"/>
  <c r="AS151" i="25"/>
  <c r="AR151" i="25"/>
  <c r="AQ151" i="25"/>
  <c r="AP151" i="25"/>
  <c r="AO151" i="25"/>
  <c r="AN151" i="25"/>
  <c r="AM151" i="25"/>
  <c r="AL151" i="25"/>
  <c r="AK151" i="25"/>
  <c r="AJ151" i="25"/>
  <c r="AI151" i="25"/>
  <c r="AH151" i="25"/>
  <c r="AG151" i="25"/>
  <c r="AF151" i="25"/>
  <c r="AE151" i="25"/>
  <c r="AD151" i="25"/>
  <c r="AC151" i="25"/>
  <c r="AB151" i="25"/>
  <c r="AA151" i="25"/>
  <c r="Z151" i="25"/>
  <c r="Y151" i="25"/>
  <c r="X151" i="25"/>
  <c r="W151" i="25"/>
  <c r="V151" i="25"/>
  <c r="U151" i="25"/>
  <c r="T151" i="25"/>
  <c r="S151" i="25"/>
  <c r="R151" i="25"/>
  <c r="Q151" i="25"/>
  <c r="P151" i="25"/>
  <c r="O151" i="25"/>
  <c r="N151" i="25"/>
  <c r="M151" i="25"/>
  <c r="L151" i="25"/>
  <c r="K151" i="25"/>
  <c r="J151" i="25"/>
  <c r="I151" i="25"/>
  <c r="H151" i="25"/>
  <c r="G151" i="25"/>
  <c r="F151" i="25"/>
  <c r="E151" i="25"/>
  <c r="CF150" i="25"/>
  <c r="CE150" i="25"/>
  <c r="CD150" i="25"/>
  <c r="CC150" i="25"/>
  <c r="CB150" i="25"/>
  <c r="CA150" i="25"/>
  <c r="BZ150" i="25"/>
  <c r="BY150" i="25"/>
  <c r="BX150" i="25"/>
  <c r="BW150" i="25"/>
  <c r="BV150" i="25"/>
  <c r="BU150" i="25"/>
  <c r="BT150" i="25"/>
  <c r="BS150" i="25"/>
  <c r="BR150" i="25"/>
  <c r="BQ150" i="25"/>
  <c r="BP150" i="25"/>
  <c r="BO150" i="25"/>
  <c r="BN150" i="25"/>
  <c r="BM150" i="25"/>
  <c r="BL150" i="25"/>
  <c r="BK150" i="25"/>
  <c r="BJ150" i="25"/>
  <c r="BI150" i="25"/>
  <c r="BH150" i="25"/>
  <c r="BG150" i="25"/>
  <c r="BF150" i="25"/>
  <c r="BE150" i="25"/>
  <c r="BD150" i="25"/>
  <c r="BC150" i="25"/>
  <c r="BB150" i="25"/>
  <c r="BA150" i="25"/>
  <c r="AZ150" i="25"/>
  <c r="AY150" i="25"/>
  <c r="AX150" i="25"/>
  <c r="AW150" i="25"/>
  <c r="AV150" i="25"/>
  <c r="AU150" i="25"/>
  <c r="AT150" i="25"/>
  <c r="AS150" i="25"/>
  <c r="AR150" i="25"/>
  <c r="AQ150" i="25"/>
  <c r="AP150" i="25"/>
  <c r="AO150" i="25"/>
  <c r="AN150" i="25"/>
  <c r="AM150" i="25"/>
  <c r="AL150" i="25"/>
  <c r="AK150" i="25"/>
  <c r="AJ150" i="25"/>
  <c r="AI150" i="25"/>
  <c r="AH150" i="25"/>
  <c r="AG150" i="25"/>
  <c r="AF150" i="25"/>
  <c r="AE150" i="25"/>
  <c r="AD150" i="25"/>
  <c r="AC150" i="25"/>
  <c r="AB150" i="25"/>
  <c r="AA150" i="25"/>
  <c r="Z150" i="25"/>
  <c r="Y150" i="25"/>
  <c r="X150" i="25"/>
  <c r="W150" i="25"/>
  <c r="V150" i="25"/>
  <c r="U150" i="25"/>
  <c r="T150" i="25"/>
  <c r="S150" i="25"/>
  <c r="R150" i="25"/>
  <c r="Q150" i="25"/>
  <c r="P150" i="25"/>
  <c r="O150" i="25"/>
  <c r="N150" i="25"/>
  <c r="M150" i="25"/>
  <c r="L150" i="25"/>
  <c r="K150" i="25"/>
  <c r="J150" i="25"/>
  <c r="I150" i="25"/>
  <c r="H150" i="25"/>
  <c r="G150" i="25"/>
  <c r="F150" i="25"/>
  <c r="E150" i="25"/>
  <c r="D150" i="25"/>
  <c r="CF149" i="25"/>
  <c r="CE149" i="25"/>
  <c r="CD149" i="25"/>
  <c r="CC149" i="25"/>
  <c r="CB149" i="25"/>
  <c r="CA149" i="25"/>
  <c r="BZ149" i="25"/>
  <c r="BY149" i="25"/>
  <c r="BX149" i="25"/>
  <c r="BW149" i="25"/>
  <c r="BV149" i="25"/>
  <c r="BU149" i="25"/>
  <c r="BT149" i="25"/>
  <c r="BS149" i="25"/>
  <c r="BR149" i="25"/>
  <c r="BQ149" i="25"/>
  <c r="BP149" i="25"/>
  <c r="BO149" i="25"/>
  <c r="BN149" i="25"/>
  <c r="BM149" i="25"/>
  <c r="BL149" i="25"/>
  <c r="BK149" i="25"/>
  <c r="BJ149" i="25"/>
  <c r="BI149" i="25"/>
  <c r="BH149" i="25"/>
  <c r="BG149" i="25"/>
  <c r="BF149" i="25"/>
  <c r="BE149" i="25"/>
  <c r="BD149" i="25"/>
  <c r="BC149" i="25"/>
  <c r="BB149" i="25"/>
  <c r="BA149" i="25"/>
  <c r="AZ149" i="25"/>
  <c r="AY149" i="25"/>
  <c r="AX149" i="25"/>
  <c r="AW149" i="25"/>
  <c r="AV149" i="25"/>
  <c r="AU149" i="25"/>
  <c r="AT149" i="25"/>
  <c r="AS149" i="25"/>
  <c r="AR149" i="25"/>
  <c r="AQ149" i="25"/>
  <c r="AP149" i="25"/>
  <c r="AO149" i="25"/>
  <c r="AN149" i="25"/>
  <c r="AM149" i="25"/>
  <c r="AL149" i="25"/>
  <c r="AK149" i="25"/>
  <c r="AJ149" i="25"/>
  <c r="AI149" i="25"/>
  <c r="AH149" i="25"/>
  <c r="AG149" i="25"/>
  <c r="AF149" i="25"/>
  <c r="AE149" i="25"/>
  <c r="AD149" i="25"/>
  <c r="AC149" i="25"/>
  <c r="AB149" i="25"/>
  <c r="AA149" i="25"/>
  <c r="Z149" i="25"/>
  <c r="Y149" i="25"/>
  <c r="X149" i="25"/>
  <c r="W149" i="25"/>
  <c r="V149" i="25"/>
  <c r="U149" i="25"/>
  <c r="T149" i="25"/>
  <c r="S149" i="25"/>
  <c r="R149" i="25"/>
  <c r="Q149" i="25"/>
  <c r="P149" i="25"/>
  <c r="O149" i="25"/>
  <c r="N149" i="25"/>
  <c r="M149" i="25"/>
  <c r="L149" i="25"/>
  <c r="K149" i="25"/>
  <c r="J149" i="25"/>
  <c r="I149" i="25"/>
  <c r="H149" i="25"/>
  <c r="G149" i="25"/>
  <c r="F149" i="25"/>
  <c r="E149" i="25"/>
  <c r="D149" i="25"/>
  <c r="CF148" i="25"/>
  <c r="CE148" i="25"/>
  <c r="CD148" i="25"/>
  <c r="CC148" i="25"/>
  <c r="CB148" i="25"/>
  <c r="CA148" i="25"/>
  <c r="BZ148" i="25"/>
  <c r="BY148" i="25"/>
  <c r="BX148" i="25"/>
  <c r="BW148" i="25"/>
  <c r="BV148" i="25"/>
  <c r="BU148" i="25"/>
  <c r="BT148" i="25"/>
  <c r="BS148" i="25"/>
  <c r="BR148" i="25"/>
  <c r="BQ148" i="25"/>
  <c r="BP148" i="25"/>
  <c r="BO148" i="25"/>
  <c r="BN148" i="25"/>
  <c r="BM148" i="25"/>
  <c r="BL148" i="25"/>
  <c r="BK148" i="25"/>
  <c r="BJ148" i="25"/>
  <c r="BI148" i="25"/>
  <c r="BH148" i="25"/>
  <c r="BG148" i="25"/>
  <c r="BF148" i="25"/>
  <c r="BE148" i="25"/>
  <c r="BD148" i="25"/>
  <c r="BC148" i="25"/>
  <c r="BB148" i="25"/>
  <c r="BA148" i="25"/>
  <c r="AZ148" i="25"/>
  <c r="AY148" i="25"/>
  <c r="AX148" i="25"/>
  <c r="AW148" i="25"/>
  <c r="AV148" i="25"/>
  <c r="AU148" i="25"/>
  <c r="AT148" i="25"/>
  <c r="AS148" i="25"/>
  <c r="AR148" i="25"/>
  <c r="AQ148" i="25"/>
  <c r="AP148" i="25"/>
  <c r="AO148" i="25"/>
  <c r="AN148" i="25"/>
  <c r="AM148" i="25"/>
  <c r="AL148" i="25"/>
  <c r="AK148" i="25"/>
  <c r="AJ148" i="25"/>
  <c r="AI148" i="25"/>
  <c r="AH148" i="25"/>
  <c r="AG148" i="25"/>
  <c r="AF148" i="25"/>
  <c r="AE148" i="25"/>
  <c r="AD148" i="25"/>
  <c r="AC148" i="25"/>
  <c r="AB148" i="25"/>
  <c r="AA148" i="25"/>
  <c r="Z148" i="25"/>
  <c r="Y148" i="25"/>
  <c r="X148" i="25"/>
  <c r="W148" i="25"/>
  <c r="V148" i="25"/>
  <c r="U148" i="25"/>
  <c r="T148" i="25"/>
  <c r="S148" i="25"/>
  <c r="R148" i="25"/>
  <c r="Q148" i="25"/>
  <c r="P148" i="25"/>
  <c r="O148" i="25"/>
  <c r="N148" i="25"/>
  <c r="M148" i="25"/>
  <c r="L148" i="25"/>
  <c r="K148" i="25"/>
  <c r="J148" i="25"/>
  <c r="I148" i="25"/>
  <c r="H148" i="25"/>
  <c r="G148" i="25"/>
  <c r="F148" i="25"/>
  <c r="E148" i="25"/>
  <c r="D148" i="25"/>
  <c r="CF147" i="25"/>
  <c r="CE147" i="25"/>
  <c r="CD147" i="25"/>
  <c r="CC147" i="25"/>
  <c r="CB147" i="25"/>
  <c r="CA147" i="25"/>
  <c r="BZ147" i="25"/>
  <c r="BY147" i="25"/>
  <c r="BX147" i="25"/>
  <c r="BW147" i="25"/>
  <c r="BV147" i="25"/>
  <c r="BU147" i="25"/>
  <c r="BT147" i="25"/>
  <c r="BS147" i="25"/>
  <c r="BR147" i="25"/>
  <c r="BQ147" i="25"/>
  <c r="BP147" i="25"/>
  <c r="BO147" i="25"/>
  <c r="BN147" i="25"/>
  <c r="BM147" i="25"/>
  <c r="BL147" i="25"/>
  <c r="BK147" i="25"/>
  <c r="BJ147" i="25"/>
  <c r="BI147" i="25"/>
  <c r="BH147" i="25"/>
  <c r="BG147" i="25"/>
  <c r="BF147" i="25"/>
  <c r="BE147" i="25"/>
  <c r="BD147" i="25"/>
  <c r="BC147" i="25"/>
  <c r="BB147" i="25"/>
  <c r="BA147" i="25"/>
  <c r="AZ147" i="25"/>
  <c r="AY147" i="25"/>
  <c r="AX147" i="25"/>
  <c r="AW147" i="25"/>
  <c r="AV147" i="25"/>
  <c r="AU147" i="25"/>
  <c r="AT147" i="25"/>
  <c r="AS147" i="25"/>
  <c r="AR147" i="25"/>
  <c r="AQ147" i="25"/>
  <c r="AP147" i="25"/>
  <c r="AO147" i="25"/>
  <c r="AN147" i="25"/>
  <c r="AM147" i="25"/>
  <c r="AL147" i="25"/>
  <c r="AK147" i="25"/>
  <c r="AJ147" i="25"/>
  <c r="AI147" i="25"/>
  <c r="AH147" i="25"/>
  <c r="AG147" i="25"/>
  <c r="AF147" i="25"/>
  <c r="AE147" i="25"/>
  <c r="AD147" i="25"/>
  <c r="AC147" i="25"/>
  <c r="AB147" i="25"/>
  <c r="AA147" i="25"/>
  <c r="Z147" i="25"/>
  <c r="Y147" i="25"/>
  <c r="X147" i="25"/>
  <c r="W147" i="25"/>
  <c r="V147" i="25"/>
  <c r="U147" i="25"/>
  <c r="T147" i="25"/>
  <c r="S147" i="25"/>
  <c r="R147" i="25"/>
  <c r="Q147" i="25"/>
  <c r="P147" i="25"/>
  <c r="O147" i="25"/>
  <c r="N147" i="25"/>
  <c r="M147" i="25"/>
  <c r="L147" i="25"/>
  <c r="K147" i="25"/>
  <c r="J147" i="25"/>
  <c r="I147" i="25"/>
  <c r="H147" i="25"/>
  <c r="G147" i="25"/>
  <c r="F147" i="25"/>
  <c r="E147" i="25"/>
  <c r="D147" i="25"/>
  <c r="CF143" i="25"/>
  <c r="CE143" i="25"/>
  <c r="CD143" i="25"/>
  <c r="CC143" i="25"/>
  <c r="CB143" i="25"/>
  <c r="CA143" i="25"/>
  <c r="BZ143" i="25"/>
  <c r="BY143" i="25"/>
  <c r="BX143" i="25"/>
  <c r="BW143" i="25"/>
  <c r="BV143" i="25"/>
  <c r="BU143" i="25"/>
  <c r="BT143" i="25"/>
  <c r="BS143" i="25"/>
  <c r="BR143" i="25"/>
  <c r="BQ143" i="25"/>
  <c r="BP143" i="25"/>
  <c r="BO143" i="25"/>
  <c r="BN143" i="25"/>
  <c r="BM143" i="25"/>
  <c r="BL143" i="25"/>
  <c r="BK143" i="25"/>
  <c r="BJ143" i="25"/>
  <c r="BI143" i="25"/>
  <c r="BH143" i="25"/>
  <c r="BG143" i="25"/>
  <c r="BF143" i="25"/>
  <c r="BE143" i="25"/>
  <c r="BD143" i="25"/>
  <c r="BC143" i="25"/>
  <c r="BB143" i="25"/>
  <c r="BA143" i="25"/>
  <c r="AZ143" i="25"/>
  <c r="AY143" i="25"/>
  <c r="AX143" i="25"/>
  <c r="AW143" i="25"/>
  <c r="AV143" i="25"/>
  <c r="AU143" i="25"/>
  <c r="AT143" i="25"/>
  <c r="AS143" i="25"/>
  <c r="AR143" i="25"/>
  <c r="AQ143" i="25"/>
  <c r="AP143" i="25"/>
  <c r="AO143" i="25"/>
  <c r="AN143" i="25"/>
  <c r="AM143" i="25"/>
  <c r="AL143" i="25"/>
  <c r="AK143" i="25"/>
  <c r="AJ143" i="25"/>
  <c r="AI143" i="25"/>
  <c r="AH143" i="25"/>
  <c r="AG143" i="25"/>
  <c r="AF143" i="25"/>
  <c r="AE143" i="25"/>
  <c r="AD143" i="25"/>
  <c r="AC143" i="25"/>
  <c r="AB143" i="25"/>
  <c r="AA143" i="25"/>
  <c r="Z143" i="25"/>
  <c r="Y143" i="25"/>
  <c r="X143" i="25"/>
  <c r="W143" i="25"/>
  <c r="V143" i="25"/>
  <c r="U143" i="25"/>
  <c r="T143" i="25"/>
  <c r="S143" i="25"/>
  <c r="R143" i="25"/>
  <c r="Q143" i="25"/>
  <c r="P143" i="25"/>
  <c r="O143" i="25"/>
  <c r="N143" i="25"/>
  <c r="M143" i="25"/>
  <c r="L143" i="25"/>
  <c r="K143" i="25"/>
  <c r="J143" i="25"/>
  <c r="I143" i="25"/>
  <c r="H143" i="25"/>
  <c r="G143" i="25"/>
  <c r="F143" i="25"/>
  <c r="E143" i="25"/>
  <c r="CF142" i="25"/>
  <c r="CE142" i="25"/>
  <c r="CD142" i="25"/>
  <c r="CC142" i="25"/>
  <c r="CB142" i="25"/>
  <c r="CA142" i="25"/>
  <c r="BZ142" i="25"/>
  <c r="BY142" i="25"/>
  <c r="BX142" i="25"/>
  <c r="BW142" i="25"/>
  <c r="BV142" i="25"/>
  <c r="BU142" i="25"/>
  <c r="BT142" i="25"/>
  <c r="BS142" i="25"/>
  <c r="BR142" i="25"/>
  <c r="BQ142" i="25"/>
  <c r="BP142" i="25"/>
  <c r="BO142" i="25"/>
  <c r="BN142" i="25"/>
  <c r="BM142" i="25"/>
  <c r="BL142" i="25"/>
  <c r="BK142" i="25"/>
  <c r="BJ142" i="25"/>
  <c r="BI142" i="25"/>
  <c r="BH142" i="25"/>
  <c r="BG142" i="25"/>
  <c r="BF142" i="25"/>
  <c r="BE142" i="25"/>
  <c r="BD142" i="25"/>
  <c r="BC142" i="25"/>
  <c r="BB142" i="25"/>
  <c r="BA142" i="25"/>
  <c r="AZ142" i="25"/>
  <c r="AY142" i="25"/>
  <c r="AX142" i="25"/>
  <c r="AW142" i="25"/>
  <c r="AV142" i="25"/>
  <c r="AU142" i="25"/>
  <c r="AT142" i="25"/>
  <c r="AS142" i="25"/>
  <c r="AR142" i="25"/>
  <c r="AQ142" i="25"/>
  <c r="AP142" i="25"/>
  <c r="AO142" i="25"/>
  <c r="AN142" i="25"/>
  <c r="AM142" i="25"/>
  <c r="AL142" i="25"/>
  <c r="AK142" i="25"/>
  <c r="AJ142" i="25"/>
  <c r="AI142" i="25"/>
  <c r="AH142" i="25"/>
  <c r="AG142" i="25"/>
  <c r="AF142" i="25"/>
  <c r="AE142" i="25"/>
  <c r="AD142" i="25"/>
  <c r="AC142" i="25"/>
  <c r="AB142" i="25"/>
  <c r="AA142" i="25"/>
  <c r="Z142" i="25"/>
  <c r="Y142" i="25"/>
  <c r="X142" i="25"/>
  <c r="W142" i="25"/>
  <c r="V142" i="25"/>
  <c r="U142" i="25"/>
  <c r="T142" i="25"/>
  <c r="S142" i="25"/>
  <c r="R142" i="25"/>
  <c r="Q142" i="25"/>
  <c r="P142" i="25"/>
  <c r="O142" i="25"/>
  <c r="N142" i="25"/>
  <c r="M142" i="25"/>
  <c r="L142" i="25"/>
  <c r="K142" i="25"/>
  <c r="J142" i="25"/>
  <c r="I142" i="25"/>
  <c r="H142" i="25"/>
  <c r="G142" i="25"/>
  <c r="F142" i="25"/>
  <c r="E142" i="25"/>
  <c r="CF141" i="25"/>
  <c r="CE141" i="25"/>
  <c r="CD141" i="25"/>
  <c r="CC141" i="25"/>
  <c r="CB141" i="25"/>
  <c r="CA141" i="25"/>
  <c r="BZ141" i="25"/>
  <c r="BY141" i="25"/>
  <c r="BX141" i="25"/>
  <c r="BW141" i="25"/>
  <c r="BV141" i="25"/>
  <c r="BU141" i="25"/>
  <c r="BT141" i="25"/>
  <c r="BS141" i="25"/>
  <c r="BR141" i="25"/>
  <c r="BQ141" i="25"/>
  <c r="BP141" i="25"/>
  <c r="BO141" i="25"/>
  <c r="BN141" i="25"/>
  <c r="BM141" i="25"/>
  <c r="BL141" i="25"/>
  <c r="BK141" i="25"/>
  <c r="BJ141" i="25"/>
  <c r="BI141" i="25"/>
  <c r="BH141" i="25"/>
  <c r="BG141" i="25"/>
  <c r="BF141" i="25"/>
  <c r="BE141" i="25"/>
  <c r="BD141" i="25"/>
  <c r="BC141" i="25"/>
  <c r="BB141" i="25"/>
  <c r="BA141" i="25"/>
  <c r="AZ141" i="25"/>
  <c r="AY141" i="25"/>
  <c r="AX141" i="25"/>
  <c r="AW141" i="25"/>
  <c r="AV141" i="25"/>
  <c r="AU141" i="25"/>
  <c r="AT141" i="25"/>
  <c r="AS141" i="25"/>
  <c r="AR141" i="25"/>
  <c r="AQ141" i="25"/>
  <c r="AP141" i="25"/>
  <c r="AO141" i="25"/>
  <c r="AN141" i="25"/>
  <c r="AM141" i="25"/>
  <c r="AL141" i="25"/>
  <c r="AK141" i="25"/>
  <c r="AJ141" i="25"/>
  <c r="AI141" i="25"/>
  <c r="AH141" i="25"/>
  <c r="AG141" i="25"/>
  <c r="AF141" i="25"/>
  <c r="AE141" i="25"/>
  <c r="AD141" i="25"/>
  <c r="AC141" i="25"/>
  <c r="AB141" i="25"/>
  <c r="AA141" i="25"/>
  <c r="Z141" i="25"/>
  <c r="Y141" i="25"/>
  <c r="X141" i="25"/>
  <c r="W141" i="25"/>
  <c r="V141" i="25"/>
  <c r="U141" i="25"/>
  <c r="T141" i="25"/>
  <c r="S141" i="25"/>
  <c r="R141" i="25"/>
  <c r="Q141" i="25"/>
  <c r="P141" i="25"/>
  <c r="O141" i="25"/>
  <c r="N141" i="25"/>
  <c r="M141" i="25"/>
  <c r="L141" i="25"/>
  <c r="K141" i="25"/>
  <c r="J141" i="25"/>
  <c r="I141" i="25"/>
  <c r="H141" i="25"/>
  <c r="G141" i="25"/>
  <c r="F141" i="25"/>
  <c r="E141" i="25"/>
  <c r="CF140" i="25"/>
  <c r="CE140" i="25"/>
  <c r="CD140" i="25"/>
  <c r="CC140" i="25"/>
  <c r="CB140" i="25"/>
  <c r="CA140" i="25"/>
  <c r="BZ140" i="25"/>
  <c r="BY140" i="25"/>
  <c r="BX140" i="25"/>
  <c r="BW140" i="25"/>
  <c r="BV140" i="25"/>
  <c r="BU140" i="25"/>
  <c r="BT140" i="25"/>
  <c r="BS140" i="25"/>
  <c r="BR140" i="25"/>
  <c r="BQ140" i="25"/>
  <c r="BP140" i="25"/>
  <c r="BO140" i="25"/>
  <c r="BN140" i="25"/>
  <c r="BM140" i="25"/>
  <c r="BL140" i="25"/>
  <c r="BK140" i="25"/>
  <c r="BJ140" i="25"/>
  <c r="BI140" i="25"/>
  <c r="BH140" i="25"/>
  <c r="BG140" i="25"/>
  <c r="BF140" i="25"/>
  <c r="BE140" i="25"/>
  <c r="BD140" i="25"/>
  <c r="BC140" i="25"/>
  <c r="BB140" i="25"/>
  <c r="BA140" i="25"/>
  <c r="AZ140" i="25"/>
  <c r="AY140" i="25"/>
  <c r="AX140" i="25"/>
  <c r="AW140" i="25"/>
  <c r="AV140" i="25"/>
  <c r="AU140" i="25"/>
  <c r="AT140" i="25"/>
  <c r="AS140" i="25"/>
  <c r="AR140" i="25"/>
  <c r="AQ140" i="25"/>
  <c r="AP140" i="25"/>
  <c r="AO140" i="25"/>
  <c r="AN140" i="25"/>
  <c r="AM140" i="25"/>
  <c r="AL140" i="25"/>
  <c r="AK140" i="25"/>
  <c r="AJ140" i="25"/>
  <c r="AI140" i="25"/>
  <c r="AH140" i="25"/>
  <c r="AG140" i="25"/>
  <c r="AF140" i="25"/>
  <c r="AE140" i="25"/>
  <c r="AD140" i="25"/>
  <c r="AC140" i="25"/>
  <c r="AB140" i="25"/>
  <c r="AA140" i="25"/>
  <c r="Z140" i="25"/>
  <c r="Y140" i="25"/>
  <c r="X140" i="25"/>
  <c r="W140" i="25"/>
  <c r="V140" i="25"/>
  <c r="U140" i="25"/>
  <c r="T140" i="25"/>
  <c r="S140" i="25"/>
  <c r="R140" i="25"/>
  <c r="Q140" i="25"/>
  <c r="P140" i="25"/>
  <c r="O140" i="25"/>
  <c r="N140" i="25"/>
  <c r="M140" i="25"/>
  <c r="L140" i="25"/>
  <c r="K140" i="25"/>
  <c r="J140" i="25"/>
  <c r="I140" i="25"/>
  <c r="H140" i="25"/>
  <c r="G140" i="25"/>
  <c r="F140" i="25"/>
  <c r="E140" i="25"/>
  <c r="CF139" i="25"/>
  <c r="CE139" i="25"/>
  <c r="CD139" i="25"/>
  <c r="CC139" i="25"/>
  <c r="CB139" i="25"/>
  <c r="CA139" i="25"/>
  <c r="BZ139" i="25"/>
  <c r="BY139" i="25"/>
  <c r="BX139" i="25"/>
  <c r="BW139" i="25"/>
  <c r="BV139" i="25"/>
  <c r="BU139" i="25"/>
  <c r="BT139" i="25"/>
  <c r="BS139" i="25"/>
  <c r="BR139" i="25"/>
  <c r="BQ139" i="25"/>
  <c r="BP139" i="25"/>
  <c r="BO139" i="25"/>
  <c r="BN139" i="25"/>
  <c r="BM139" i="25"/>
  <c r="BL139" i="25"/>
  <c r="BK139" i="25"/>
  <c r="BJ139" i="25"/>
  <c r="BI139" i="25"/>
  <c r="BH139" i="25"/>
  <c r="BG139" i="25"/>
  <c r="BF139" i="25"/>
  <c r="BE139" i="25"/>
  <c r="BD139" i="25"/>
  <c r="BC139" i="25"/>
  <c r="BB139" i="25"/>
  <c r="BA139" i="25"/>
  <c r="AZ139" i="25"/>
  <c r="AY139" i="25"/>
  <c r="AX139" i="25"/>
  <c r="AW139" i="25"/>
  <c r="AV139" i="25"/>
  <c r="AU139" i="25"/>
  <c r="AT139" i="25"/>
  <c r="AS139" i="25"/>
  <c r="AR139" i="25"/>
  <c r="AQ139" i="25"/>
  <c r="AP139" i="25"/>
  <c r="AO139" i="25"/>
  <c r="AN139" i="25"/>
  <c r="AM139" i="25"/>
  <c r="AL139" i="25"/>
  <c r="AK139" i="25"/>
  <c r="AJ139" i="25"/>
  <c r="AI139" i="25"/>
  <c r="AH139" i="25"/>
  <c r="AG139" i="25"/>
  <c r="AF139" i="25"/>
  <c r="AE139" i="25"/>
  <c r="AD139" i="25"/>
  <c r="AC139" i="25"/>
  <c r="AB139" i="25"/>
  <c r="AA139" i="25"/>
  <c r="Z139" i="25"/>
  <c r="Y139" i="25"/>
  <c r="X139" i="25"/>
  <c r="W139" i="25"/>
  <c r="V139" i="25"/>
  <c r="U139" i="25"/>
  <c r="T139" i="25"/>
  <c r="S139" i="25"/>
  <c r="R139" i="25"/>
  <c r="Q139" i="25"/>
  <c r="P139" i="25"/>
  <c r="O139" i="25"/>
  <c r="N139" i="25"/>
  <c r="M139" i="25"/>
  <c r="L139" i="25"/>
  <c r="K139" i="25"/>
  <c r="J139" i="25"/>
  <c r="I139" i="25"/>
  <c r="H139" i="25"/>
  <c r="G139" i="25"/>
  <c r="F139" i="25"/>
  <c r="E139" i="25"/>
  <c r="CF138" i="25"/>
  <c r="CE138" i="25"/>
  <c r="CD138" i="25"/>
  <c r="CC138" i="25"/>
  <c r="CB138" i="25"/>
  <c r="CA138" i="25"/>
  <c r="BZ138" i="25"/>
  <c r="BY138" i="25"/>
  <c r="BX138" i="25"/>
  <c r="BW138" i="25"/>
  <c r="BV138" i="25"/>
  <c r="BU138" i="25"/>
  <c r="BT138" i="25"/>
  <c r="BS138" i="25"/>
  <c r="BR138" i="25"/>
  <c r="BQ138" i="25"/>
  <c r="BP138" i="25"/>
  <c r="BO138" i="25"/>
  <c r="BN138" i="25"/>
  <c r="BM138" i="25"/>
  <c r="BL138" i="25"/>
  <c r="BK138" i="25"/>
  <c r="BJ138" i="25"/>
  <c r="BI138" i="25"/>
  <c r="BH138" i="25"/>
  <c r="BG138" i="25"/>
  <c r="BF138" i="25"/>
  <c r="BE138" i="25"/>
  <c r="BD138" i="25"/>
  <c r="BC138" i="25"/>
  <c r="BB138" i="25"/>
  <c r="BA138" i="25"/>
  <c r="AZ138" i="25"/>
  <c r="AY138" i="25"/>
  <c r="AX138" i="25"/>
  <c r="AW138" i="25"/>
  <c r="AV138" i="25"/>
  <c r="AU138" i="25"/>
  <c r="AT138" i="25"/>
  <c r="AS138" i="25"/>
  <c r="AR138" i="25"/>
  <c r="AQ138" i="25"/>
  <c r="AP138" i="25"/>
  <c r="AO138" i="25"/>
  <c r="AN138" i="25"/>
  <c r="AM138" i="25"/>
  <c r="AL138" i="25"/>
  <c r="AK138" i="25"/>
  <c r="AJ138" i="25"/>
  <c r="AI138" i="25"/>
  <c r="AH138" i="25"/>
  <c r="AG138" i="25"/>
  <c r="AF138" i="25"/>
  <c r="AE138" i="25"/>
  <c r="AD138" i="25"/>
  <c r="AC138" i="25"/>
  <c r="AB138" i="25"/>
  <c r="AA138" i="25"/>
  <c r="Z138" i="25"/>
  <c r="Y138" i="25"/>
  <c r="X138" i="25"/>
  <c r="W138" i="25"/>
  <c r="V138" i="25"/>
  <c r="U138" i="25"/>
  <c r="T138" i="25"/>
  <c r="S138" i="25"/>
  <c r="R138" i="25"/>
  <c r="Q138" i="25"/>
  <c r="P138" i="25"/>
  <c r="O138" i="25"/>
  <c r="N138" i="25"/>
  <c r="M138" i="25"/>
  <c r="L138" i="25"/>
  <c r="K138" i="25"/>
  <c r="J138" i="25"/>
  <c r="I138" i="25"/>
  <c r="H138" i="25"/>
  <c r="G138" i="25"/>
  <c r="F138" i="25"/>
  <c r="E138" i="25"/>
  <c r="CF137" i="25"/>
  <c r="CE137" i="25"/>
  <c r="CD137" i="25"/>
  <c r="CC137" i="25"/>
  <c r="CB137" i="25"/>
  <c r="CA137" i="25"/>
  <c r="BZ137" i="25"/>
  <c r="BY137" i="25"/>
  <c r="BX137" i="25"/>
  <c r="BW137" i="25"/>
  <c r="BV137" i="25"/>
  <c r="BU137" i="25"/>
  <c r="BT137" i="25"/>
  <c r="BS137" i="25"/>
  <c r="BR137" i="25"/>
  <c r="BQ137" i="25"/>
  <c r="BP137" i="25"/>
  <c r="BO137" i="25"/>
  <c r="BN137" i="25"/>
  <c r="BM137" i="25"/>
  <c r="BL137" i="25"/>
  <c r="BK137" i="25"/>
  <c r="BJ137" i="25"/>
  <c r="BI137" i="25"/>
  <c r="BH137" i="25"/>
  <c r="BG137" i="25"/>
  <c r="BF137" i="25"/>
  <c r="BE137" i="25"/>
  <c r="BD137" i="25"/>
  <c r="BC137" i="25"/>
  <c r="BB137" i="25"/>
  <c r="BA137" i="25"/>
  <c r="AZ137" i="25"/>
  <c r="AY137" i="25"/>
  <c r="AX137" i="25"/>
  <c r="AW137" i="25"/>
  <c r="AV137" i="25"/>
  <c r="AU137" i="25"/>
  <c r="AT137" i="25"/>
  <c r="AS137" i="25"/>
  <c r="AR137" i="25"/>
  <c r="AQ137" i="25"/>
  <c r="AP137" i="25"/>
  <c r="AO137" i="25"/>
  <c r="AN137" i="25"/>
  <c r="AM137" i="25"/>
  <c r="AL137" i="25"/>
  <c r="AK137" i="25"/>
  <c r="AJ137" i="25"/>
  <c r="AI137" i="25"/>
  <c r="AH137" i="25"/>
  <c r="AG137" i="25"/>
  <c r="AF137" i="25"/>
  <c r="AE137" i="25"/>
  <c r="AD137" i="25"/>
  <c r="AC137" i="25"/>
  <c r="AB137" i="25"/>
  <c r="AA137" i="25"/>
  <c r="Z137" i="25"/>
  <c r="Y137" i="25"/>
  <c r="X137" i="25"/>
  <c r="W137" i="25"/>
  <c r="V137" i="25"/>
  <c r="U137" i="25"/>
  <c r="T137" i="25"/>
  <c r="S137" i="25"/>
  <c r="R137" i="25"/>
  <c r="Q137" i="25"/>
  <c r="P137" i="25"/>
  <c r="O137" i="25"/>
  <c r="N137" i="25"/>
  <c r="M137" i="25"/>
  <c r="L137" i="25"/>
  <c r="K137" i="25"/>
  <c r="J137" i="25"/>
  <c r="I137" i="25"/>
  <c r="H137" i="25"/>
  <c r="G137" i="25"/>
  <c r="F137" i="25"/>
  <c r="E137" i="25"/>
  <c r="D137" i="25"/>
  <c r="CF136" i="25"/>
  <c r="CE136" i="25"/>
  <c r="CD136" i="25"/>
  <c r="CC136" i="25"/>
  <c r="CB136" i="25"/>
  <c r="CA136" i="25"/>
  <c r="BZ136" i="25"/>
  <c r="BY136" i="25"/>
  <c r="BX136" i="25"/>
  <c r="BW136" i="25"/>
  <c r="BV136" i="25"/>
  <c r="BU136" i="25"/>
  <c r="BT136" i="25"/>
  <c r="BS136" i="25"/>
  <c r="BR136" i="25"/>
  <c r="BQ136" i="25"/>
  <c r="BP136" i="25"/>
  <c r="BO136" i="25"/>
  <c r="BN136" i="25"/>
  <c r="BM136" i="25"/>
  <c r="BL136" i="25"/>
  <c r="BK136" i="25"/>
  <c r="BJ136" i="25"/>
  <c r="BI136" i="25"/>
  <c r="BH136" i="25"/>
  <c r="BG136" i="25"/>
  <c r="BF136" i="25"/>
  <c r="BE136" i="25"/>
  <c r="BD136" i="25"/>
  <c r="BC136" i="25"/>
  <c r="BB136" i="25"/>
  <c r="BA136" i="25"/>
  <c r="AZ136" i="25"/>
  <c r="AY136" i="25"/>
  <c r="AX136" i="25"/>
  <c r="AW136" i="25"/>
  <c r="AV136" i="25"/>
  <c r="AU136" i="25"/>
  <c r="AT136" i="25"/>
  <c r="AS136" i="25"/>
  <c r="AR136" i="25"/>
  <c r="AQ136" i="25"/>
  <c r="AP136" i="25"/>
  <c r="AO136" i="25"/>
  <c r="AN136" i="25"/>
  <c r="AM136" i="25"/>
  <c r="AL136" i="25"/>
  <c r="AK136" i="25"/>
  <c r="AJ136" i="25"/>
  <c r="AI136" i="25"/>
  <c r="AH136" i="25"/>
  <c r="AG136" i="25"/>
  <c r="AF136" i="25"/>
  <c r="AE136" i="25"/>
  <c r="AD136" i="25"/>
  <c r="AC136" i="25"/>
  <c r="AB136" i="25"/>
  <c r="AA136" i="25"/>
  <c r="Z136" i="25"/>
  <c r="Y136" i="25"/>
  <c r="X136" i="25"/>
  <c r="W136" i="25"/>
  <c r="V136" i="25"/>
  <c r="U136" i="25"/>
  <c r="T136" i="25"/>
  <c r="S136" i="25"/>
  <c r="R136" i="25"/>
  <c r="Q136" i="25"/>
  <c r="P136" i="25"/>
  <c r="O136" i="25"/>
  <c r="N136" i="25"/>
  <c r="M136" i="25"/>
  <c r="L136" i="25"/>
  <c r="K136" i="25"/>
  <c r="J136" i="25"/>
  <c r="I136" i="25"/>
  <c r="H136" i="25"/>
  <c r="G136" i="25"/>
  <c r="F136" i="25"/>
  <c r="E136" i="25"/>
  <c r="D136" i="25"/>
  <c r="CF135" i="25"/>
  <c r="CE135" i="25"/>
  <c r="CD135" i="25"/>
  <c r="CC135" i="25"/>
  <c r="CB135" i="25"/>
  <c r="CA135" i="25"/>
  <c r="BZ135" i="25"/>
  <c r="BY135" i="25"/>
  <c r="BX135" i="25"/>
  <c r="BW135" i="25"/>
  <c r="BV135" i="25"/>
  <c r="BU135" i="25"/>
  <c r="BT135" i="25"/>
  <c r="BS135" i="25"/>
  <c r="BR135" i="25"/>
  <c r="BQ135" i="25"/>
  <c r="BP135" i="25"/>
  <c r="BO135" i="25"/>
  <c r="BN135" i="25"/>
  <c r="BM135" i="25"/>
  <c r="BL135" i="25"/>
  <c r="BK135" i="25"/>
  <c r="BJ135" i="25"/>
  <c r="BI135" i="25"/>
  <c r="BH135" i="25"/>
  <c r="BG135" i="25"/>
  <c r="BF135" i="25"/>
  <c r="BE135" i="25"/>
  <c r="BD135" i="25"/>
  <c r="BC135" i="25"/>
  <c r="BB135" i="25"/>
  <c r="BA135" i="25"/>
  <c r="AZ135" i="25"/>
  <c r="AY135" i="25"/>
  <c r="AX135" i="25"/>
  <c r="AW135" i="25"/>
  <c r="AV135" i="25"/>
  <c r="AU135" i="25"/>
  <c r="AT135" i="25"/>
  <c r="AS135" i="25"/>
  <c r="AR135" i="25"/>
  <c r="AQ135" i="25"/>
  <c r="AP135" i="25"/>
  <c r="AO135" i="25"/>
  <c r="AN135" i="25"/>
  <c r="AM135" i="25"/>
  <c r="AL135" i="25"/>
  <c r="AK135" i="25"/>
  <c r="AJ135" i="25"/>
  <c r="AI135" i="25"/>
  <c r="AH135" i="25"/>
  <c r="AG135" i="25"/>
  <c r="AF135" i="25"/>
  <c r="AE135" i="25"/>
  <c r="AD135" i="25"/>
  <c r="AC135" i="25"/>
  <c r="AB135" i="25"/>
  <c r="AA135" i="25"/>
  <c r="Z135" i="25"/>
  <c r="Y135" i="25"/>
  <c r="X135" i="25"/>
  <c r="W135" i="25"/>
  <c r="V135" i="25"/>
  <c r="U135" i="25"/>
  <c r="T135" i="25"/>
  <c r="S135" i="25"/>
  <c r="R135" i="25"/>
  <c r="Q135" i="25"/>
  <c r="P135" i="25"/>
  <c r="O135" i="25"/>
  <c r="N135" i="25"/>
  <c r="M135" i="25"/>
  <c r="L135" i="25"/>
  <c r="K135" i="25"/>
  <c r="J135" i="25"/>
  <c r="I135" i="25"/>
  <c r="H135" i="25"/>
  <c r="G135" i="25"/>
  <c r="F135" i="25"/>
  <c r="E135" i="25"/>
  <c r="D135" i="25"/>
  <c r="CF134" i="25"/>
  <c r="CE134" i="25"/>
  <c r="CD134" i="25"/>
  <c r="CC134" i="25"/>
  <c r="CB134" i="25"/>
  <c r="CA134" i="25"/>
  <c r="BZ134" i="25"/>
  <c r="BY134" i="25"/>
  <c r="BX134" i="25"/>
  <c r="BW134" i="25"/>
  <c r="BV134" i="25"/>
  <c r="BU134" i="25"/>
  <c r="BT134" i="25"/>
  <c r="BS134" i="25"/>
  <c r="BR134" i="25"/>
  <c r="BQ134" i="25"/>
  <c r="BP134" i="25"/>
  <c r="BO134" i="25"/>
  <c r="BN134" i="25"/>
  <c r="BM134" i="25"/>
  <c r="BL134" i="25"/>
  <c r="BK134" i="25"/>
  <c r="BJ134" i="25"/>
  <c r="BI134" i="25"/>
  <c r="BH134" i="25"/>
  <c r="BG134" i="25"/>
  <c r="BF134" i="25"/>
  <c r="BE134" i="25"/>
  <c r="BD134" i="25"/>
  <c r="BC134" i="25"/>
  <c r="BB134" i="25"/>
  <c r="BA134" i="25"/>
  <c r="AZ134" i="25"/>
  <c r="AY134" i="25"/>
  <c r="AX134" i="25"/>
  <c r="AW134" i="25"/>
  <c r="AV134" i="25"/>
  <c r="AU134" i="25"/>
  <c r="AT134" i="25"/>
  <c r="AS134" i="25"/>
  <c r="AR134" i="25"/>
  <c r="AQ134" i="25"/>
  <c r="AP134" i="25"/>
  <c r="AO134" i="25"/>
  <c r="AN134" i="25"/>
  <c r="AM134" i="25"/>
  <c r="AL134" i="25"/>
  <c r="AK134" i="25"/>
  <c r="AJ134" i="25"/>
  <c r="AI134" i="25"/>
  <c r="AH134" i="25"/>
  <c r="AG134" i="25"/>
  <c r="AF134" i="25"/>
  <c r="AE134" i="25"/>
  <c r="AD134" i="25"/>
  <c r="AC134" i="25"/>
  <c r="AB134" i="25"/>
  <c r="AA134" i="25"/>
  <c r="Z134" i="25"/>
  <c r="Y134" i="25"/>
  <c r="X134" i="25"/>
  <c r="W134" i="25"/>
  <c r="V134" i="25"/>
  <c r="U134" i="25"/>
  <c r="T134" i="25"/>
  <c r="S134" i="25"/>
  <c r="R134" i="25"/>
  <c r="Q134" i="25"/>
  <c r="P134" i="25"/>
  <c r="O134" i="25"/>
  <c r="N134" i="25"/>
  <c r="M134" i="25"/>
  <c r="L134" i="25"/>
  <c r="K134" i="25"/>
  <c r="J134" i="25"/>
  <c r="I134" i="25"/>
  <c r="H134" i="25"/>
  <c r="G134" i="25"/>
  <c r="F134" i="25"/>
  <c r="E134" i="25"/>
  <c r="D134" i="25"/>
  <c r="CF130" i="25"/>
  <c r="CE130" i="25"/>
  <c r="CD130" i="25"/>
  <c r="CC130" i="25"/>
  <c r="CB130" i="25"/>
  <c r="CA130" i="25"/>
  <c r="BZ130" i="25"/>
  <c r="BY130" i="25"/>
  <c r="BX130" i="25"/>
  <c r="BW130" i="25"/>
  <c r="BV130" i="25"/>
  <c r="BU130" i="25"/>
  <c r="BT130" i="25"/>
  <c r="BS130" i="25"/>
  <c r="BR130" i="25"/>
  <c r="BQ130" i="25"/>
  <c r="BP130" i="25"/>
  <c r="BO130" i="25"/>
  <c r="BN130" i="25"/>
  <c r="BM130" i="25"/>
  <c r="BL130" i="25"/>
  <c r="BK130" i="25"/>
  <c r="BJ130" i="25"/>
  <c r="BI130" i="25"/>
  <c r="BH130" i="25"/>
  <c r="BG130" i="25"/>
  <c r="BF130" i="25"/>
  <c r="BE130" i="25"/>
  <c r="BD130" i="25"/>
  <c r="BC130" i="25"/>
  <c r="BB130" i="25"/>
  <c r="BA130" i="25"/>
  <c r="AZ130" i="25"/>
  <c r="AY130" i="25"/>
  <c r="AX130" i="25"/>
  <c r="AW130" i="25"/>
  <c r="AV130" i="25"/>
  <c r="AU130" i="25"/>
  <c r="AT130" i="25"/>
  <c r="AS130" i="25"/>
  <c r="AR130" i="25"/>
  <c r="AQ130" i="25"/>
  <c r="AP130" i="25"/>
  <c r="AO130" i="25"/>
  <c r="AN130" i="25"/>
  <c r="AM130" i="25"/>
  <c r="AL130" i="25"/>
  <c r="AK130" i="25"/>
  <c r="AJ130" i="25"/>
  <c r="AI130" i="25"/>
  <c r="AH130" i="25"/>
  <c r="AG130" i="25"/>
  <c r="AF130" i="25"/>
  <c r="AE130" i="25"/>
  <c r="AD130" i="25"/>
  <c r="AC130" i="25"/>
  <c r="AB130" i="25"/>
  <c r="AA130" i="25"/>
  <c r="Z130" i="25"/>
  <c r="Y130" i="25"/>
  <c r="X130" i="25"/>
  <c r="W130" i="25"/>
  <c r="V130" i="25"/>
  <c r="U130" i="25"/>
  <c r="T130" i="25"/>
  <c r="S130" i="25"/>
  <c r="R130" i="25"/>
  <c r="Q130" i="25"/>
  <c r="P130" i="25"/>
  <c r="O130" i="25"/>
  <c r="N130" i="25"/>
  <c r="M130" i="25"/>
  <c r="L130" i="25"/>
  <c r="K130" i="25"/>
  <c r="J130" i="25"/>
  <c r="I130" i="25"/>
  <c r="H130" i="25"/>
  <c r="G130" i="25"/>
  <c r="F130" i="25"/>
  <c r="E130" i="25"/>
  <c r="CF129" i="25"/>
  <c r="CE129" i="25"/>
  <c r="CD129" i="25"/>
  <c r="CC129" i="25"/>
  <c r="CB129" i="25"/>
  <c r="CA129" i="25"/>
  <c r="BZ129" i="25"/>
  <c r="BY129" i="25"/>
  <c r="BX129" i="25"/>
  <c r="BW129" i="25"/>
  <c r="BV129" i="25"/>
  <c r="BU129" i="25"/>
  <c r="BT129" i="25"/>
  <c r="BS129" i="25"/>
  <c r="BR129" i="25"/>
  <c r="BQ129" i="25"/>
  <c r="BP129" i="25"/>
  <c r="BO129" i="25"/>
  <c r="BN129" i="25"/>
  <c r="BM129" i="25"/>
  <c r="BL129" i="25"/>
  <c r="BK129" i="25"/>
  <c r="BJ129" i="25"/>
  <c r="BI129" i="25"/>
  <c r="BH129" i="25"/>
  <c r="BG129" i="25"/>
  <c r="BF129" i="25"/>
  <c r="BE129" i="25"/>
  <c r="BD129" i="25"/>
  <c r="BC129" i="25"/>
  <c r="BB129" i="25"/>
  <c r="BA129" i="25"/>
  <c r="AZ129" i="25"/>
  <c r="AY129" i="25"/>
  <c r="AX129" i="25"/>
  <c r="AW129" i="25"/>
  <c r="AV129" i="25"/>
  <c r="AU129" i="25"/>
  <c r="AT129" i="25"/>
  <c r="AS129" i="25"/>
  <c r="AR129" i="25"/>
  <c r="AQ129" i="25"/>
  <c r="AP129" i="25"/>
  <c r="AO129" i="25"/>
  <c r="AN129" i="25"/>
  <c r="AM129" i="25"/>
  <c r="AL129" i="25"/>
  <c r="AK129" i="25"/>
  <c r="AJ129" i="25"/>
  <c r="AI129" i="25"/>
  <c r="AH129" i="25"/>
  <c r="AG129" i="25"/>
  <c r="AF129" i="25"/>
  <c r="AE129" i="25"/>
  <c r="AD129" i="25"/>
  <c r="AC129" i="25"/>
  <c r="AB129" i="25"/>
  <c r="AA129" i="25"/>
  <c r="Z129" i="25"/>
  <c r="Y129" i="25"/>
  <c r="X129" i="25"/>
  <c r="W129" i="25"/>
  <c r="V129" i="25"/>
  <c r="U129" i="25"/>
  <c r="T129" i="25"/>
  <c r="S129" i="25"/>
  <c r="R129" i="25"/>
  <c r="Q129" i="25"/>
  <c r="P129" i="25"/>
  <c r="O129" i="25"/>
  <c r="N129" i="25"/>
  <c r="M129" i="25"/>
  <c r="L129" i="25"/>
  <c r="K129" i="25"/>
  <c r="J129" i="25"/>
  <c r="I129" i="25"/>
  <c r="H129" i="25"/>
  <c r="G129" i="25"/>
  <c r="F129" i="25"/>
  <c r="E129" i="25"/>
  <c r="CF128" i="25"/>
  <c r="CE128" i="25"/>
  <c r="CD128" i="25"/>
  <c r="CC128" i="25"/>
  <c r="CB128" i="25"/>
  <c r="CA128" i="25"/>
  <c r="BZ128" i="25"/>
  <c r="BY128" i="25"/>
  <c r="BX128" i="25"/>
  <c r="BW128" i="25"/>
  <c r="BV128" i="25"/>
  <c r="BU128" i="25"/>
  <c r="BT128" i="25"/>
  <c r="BS128" i="25"/>
  <c r="BR128" i="25"/>
  <c r="BQ128" i="25"/>
  <c r="BP128" i="25"/>
  <c r="BO128" i="25"/>
  <c r="BN128" i="25"/>
  <c r="BM128" i="25"/>
  <c r="BL128" i="25"/>
  <c r="BK128" i="25"/>
  <c r="BJ128" i="25"/>
  <c r="BI128" i="25"/>
  <c r="BH128" i="25"/>
  <c r="BG128" i="25"/>
  <c r="BF128" i="25"/>
  <c r="BE128" i="25"/>
  <c r="BD128" i="25"/>
  <c r="BC128" i="25"/>
  <c r="BB128" i="25"/>
  <c r="BA128" i="25"/>
  <c r="AZ128" i="25"/>
  <c r="AY128" i="25"/>
  <c r="AX128" i="25"/>
  <c r="AW128" i="25"/>
  <c r="AV128" i="25"/>
  <c r="AU128" i="25"/>
  <c r="AT128" i="25"/>
  <c r="AS128" i="25"/>
  <c r="AR128" i="25"/>
  <c r="AQ128" i="25"/>
  <c r="AP128" i="25"/>
  <c r="AO128" i="25"/>
  <c r="AN128" i="25"/>
  <c r="AM128" i="25"/>
  <c r="AL128" i="25"/>
  <c r="AK128" i="25"/>
  <c r="AJ128" i="25"/>
  <c r="AI128" i="25"/>
  <c r="AH128" i="25"/>
  <c r="AG128" i="25"/>
  <c r="AF128" i="25"/>
  <c r="AE128" i="25"/>
  <c r="AD128" i="25"/>
  <c r="AC128" i="25"/>
  <c r="AB128" i="25"/>
  <c r="AA128" i="25"/>
  <c r="Z128" i="25"/>
  <c r="Y128" i="25"/>
  <c r="X128" i="25"/>
  <c r="W128" i="25"/>
  <c r="V128" i="25"/>
  <c r="U128" i="25"/>
  <c r="T128" i="25"/>
  <c r="S128" i="25"/>
  <c r="R128" i="25"/>
  <c r="Q128" i="25"/>
  <c r="P128" i="25"/>
  <c r="O128" i="25"/>
  <c r="N128" i="25"/>
  <c r="M128" i="25"/>
  <c r="L128" i="25"/>
  <c r="K128" i="25"/>
  <c r="J128" i="25"/>
  <c r="I128" i="25"/>
  <c r="H128" i="25"/>
  <c r="G128" i="25"/>
  <c r="F128" i="25"/>
  <c r="E128" i="25"/>
  <c r="CF127" i="25"/>
  <c r="CE127" i="25"/>
  <c r="CD127" i="25"/>
  <c r="CC127" i="25"/>
  <c r="CB127" i="25"/>
  <c r="CA127" i="25"/>
  <c r="BZ127" i="25"/>
  <c r="BY127" i="25"/>
  <c r="BX127" i="25"/>
  <c r="BW127" i="25"/>
  <c r="BV127" i="25"/>
  <c r="BU127" i="25"/>
  <c r="BT127" i="25"/>
  <c r="BS127" i="25"/>
  <c r="BR127" i="25"/>
  <c r="BQ127" i="25"/>
  <c r="BP127" i="25"/>
  <c r="BO127" i="25"/>
  <c r="BN127" i="25"/>
  <c r="BM127" i="25"/>
  <c r="BL127" i="25"/>
  <c r="BK127" i="25"/>
  <c r="BJ127" i="25"/>
  <c r="BI127" i="25"/>
  <c r="BH127" i="25"/>
  <c r="BG127" i="25"/>
  <c r="BF127" i="25"/>
  <c r="BE127" i="25"/>
  <c r="BD127" i="25"/>
  <c r="BC127" i="25"/>
  <c r="BB127" i="25"/>
  <c r="BA127" i="25"/>
  <c r="AZ127" i="25"/>
  <c r="AY127" i="25"/>
  <c r="AX127" i="25"/>
  <c r="AW127" i="25"/>
  <c r="AV127" i="25"/>
  <c r="AU127" i="25"/>
  <c r="AT127" i="25"/>
  <c r="AS127" i="25"/>
  <c r="AR127" i="25"/>
  <c r="AQ127" i="25"/>
  <c r="AP127" i="25"/>
  <c r="AO127" i="25"/>
  <c r="AN127" i="25"/>
  <c r="AM127" i="25"/>
  <c r="AL127" i="25"/>
  <c r="AK127" i="25"/>
  <c r="AJ127" i="25"/>
  <c r="AI127" i="25"/>
  <c r="AH127" i="25"/>
  <c r="AG127" i="25"/>
  <c r="AF127" i="25"/>
  <c r="AE127" i="25"/>
  <c r="AD127" i="25"/>
  <c r="AC127" i="25"/>
  <c r="AB127" i="25"/>
  <c r="AA127" i="25"/>
  <c r="Z127" i="25"/>
  <c r="Y127" i="25"/>
  <c r="X127" i="25"/>
  <c r="W127" i="25"/>
  <c r="V127" i="25"/>
  <c r="U127" i="25"/>
  <c r="T127" i="25"/>
  <c r="S127" i="25"/>
  <c r="R127" i="25"/>
  <c r="Q127" i="25"/>
  <c r="P127" i="25"/>
  <c r="O127" i="25"/>
  <c r="N127" i="25"/>
  <c r="M127" i="25"/>
  <c r="L127" i="25"/>
  <c r="K127" i="25"/>
  <c r="J127" i="25"/>
  <c r="I127" i="25"/>
  <c r="H127" i="25"/>
  <c r="G127" i="25"/>
  <c r="F127" i="25"/>
  <c r="E127" i="25"/>
  <c r="CF126" i="25"/>
  <c r="CE126" i="25"/>
  <c r="CD126" i="25"/>
  <c r="CC126" i="25"/>
  <c r="CB126" i="25"/>
  <c r="CA126" i="25"/>
  <c r="BZ126" i="25"/>
  <c r="BY126" i="25"/>
  <c r="BX126" i="25"/>
  <c r="BW126" i="25"/>
  <c r="BV126" i="25"/>
  <c r="BU126" i="25"/>
  <c r="BT126" i="25"/>
  <c r="BS126" i="25"/>
  <c r="BR126" i="25"/>
  <c r="BQ126" i="25"/>
  <c r="BP126" i="25"/>
  <c r="BO126" i="25"/>
  <c r="BN126" i="25"/>
  <c r="BM126" i="25"/>
  <c r="BL126" i="25"/>
  <c r="BK126" i="25"/>
  <c r="BJ126" i="25"/>
  <c r="BI126" i="25"/>
  <c r="BH126" i="25"/>
  <c r="BG126" i="25"/>
  <c r="BF126" i="25"/>
  <c r="BE126" i="25"/>
  <c r="BD126" i="25"/>
  <c r="BC126" i="25"/>
  <c r="BB126" i="25"/>
  <c r="BA126" i="25"/>
  <c r="AZ126" i="25"/>
  <c r="AY126" i="25"/>
  <c r="AX126" i="25"/>
  <c r="AW126" i="25"/>
  <c r="AV126" i="25"/>
  <c r="AU126" i="25"/>
  <c r="AT126" i="25"/>
  <c r="AS126" i="25"/>
  <c r="AR126" i="25"/>
  <c r="AQ126" i="25"/>
  <c r="AP126" i="25"/>
  <c r="AO126" i="25"/>
  <c r="AN126" i="25"/>
  <c r="AM126" i="25"/>
  <c r="AL126" i="25"/>
  <c r="AK126" i="25"/>
  <c r="AJ126" i="25"/>
  <c r="AI126" i="25"/>
  <c r="AH126" i="25"/>
  <c r="AG126" i="25"/>
  <c r="AF126" i="25"/>
  <c r="AE126" i="25"/>
  <c r="AD126" i="25"/>
  <c r="AC126" i="25"/>
  <c r="AB126" i="25"/>
  <c r="AA126" i="25"/>
  <c r="Z126" i="25"/>
  <c r="Y126" i="25"/>
  <c r="X126" i="25"/>
  <c r="W126" i="25"/>
  <c r="V126" i="25"/>
  <c r="U126" i="25"/>
  <c r="T126" i="25"/>
  <c r="S126" i="25"/>
  <c r="R126" i="25"/>
  <c r="Q126" i="25"/>
  <c r="P126" i="25"/>
  <c r="O126" i="25"/>
  <c r="N126" i="25"/>
  <c r="M126" i="25"/>
  <c r="L126" i="25"/>
  <c r="K126" i="25"/>
  <c r="J126" i="25"/>
  <c r="I126" i="25"/>
  <c r="H126" i="25"/>
  <c r="G126" i="25"/>
  <c r="F126" i="25"/>
  <c r="E126" i="25"/>
  <c r="CF125" i="25"/>
  <c r="CE125" i="25"/>
  <c r="CD125" i="25"/>
  <c r="CC125" i="25"/>
  <c r="CB125" i="25"/>
  <c r="CA125" i="25"/>
  <c r="BZ125" i="25"/>
  <c r="BY125" i="25"/>
  <c r="BX125" i="25"/>
  <c r="BW125" i="25"/>
  <c r="BV125" i="25"/>
  <c r="BU125" i="25"/>
  <c r="BT125" i="25"/>
  <c r="BS125" i="25"/>
  <c r="BR125" i="25"/>
  <c r="BQ125" i="25"/>
  <c r="BP125" i="25"/>
  <c r="BO125" i="25"/>
  <c r="BN125" i="25"/>
  <c r="BM125" i="25"/>
  <c r="BL125" i="25"/>
  <c r="BK125" i="25"/>
  <c r="BJ125" i="25"/>
  <c r="BI125" i="25"/>
  <c r="BH125" i="25"/>
  <c r="BG125" i="25"/>
  <c r="BF125" i="25"/>
  <c r="BE125" i="25"/>
  <c r="BD125" i="25"/>
  <c r="BC125" i="25"/>
  <c r="BB125" i="25"/>
  <c r="BA125" i="25"/>
  <c r="AZ125" i="25"/>
  <c r="AY125" i="25"/>
  <c r="AX125" i="25"/>
  <c r="AW125" i="25"/>
  <c r="AV125" i="25"/>
  <c r="AU125" i="25"/>
  <c r="AT125" i="25"/>
  <c r="AS125" i="25"/>
  <c r="AR125" i="25"/>
  <c r="AQ125" i="25"/>
  <c r="AP125" i="25"/>
  <c r="AO125" i="25"/>
  <c r="AN125" i="25"/>
  <c r="AM125" i="25"/>
  <c r="AL125" i="25"/>
  <c r="AK125" i="25"/>
  <c r="AJ125" i="25"/>
  <c r="AI125" i="25"/>
  <c r="AH125" i="25"/>
  <c r="AG125" i="25"/>
  <c r="AF125" i="25"/>
  <c r="AE125" i="25"/>
  <c r="AD125" i="25"/>
  <c r="AC125" i="25"/>
  <c r="AB125" i="25"/>
  <c r="AA125" i="25"/>
  <c r="Z125" i="25"/>
  <c r="Y125" i="25"/>
  <c r="X125" i="25"/>
  <c r="W125" i="25"/>
  <c r="V125" i="25"/>
  <c r="U125" i="25"/>
  <c r="T125" i="25"/>
  <c r="S125" i="25"/>
  <c r="R125" i="25"/>
  <c r="Q125" i="25"/>
  <c r="P125" i="25"/>
  <c r="O125" i="25"/>
  <c r="N125" i="25"/>
  <c r="M125" i="25"/>
  <c r="L125" i="25"/>
  <c r="K125" i="25"/>
  <c r="J125" i="25"/>
  <c r="I125" i="25"/>
  <c r="H125" i="25"/>
  <c r="G125" i="25"/>
  <c r="F125" i="25"/>
  <c r="E125" i="25"/>
  <c r="CF124" i="25"/>
  <c r="CE124" i="25"/>
  <c r="CD124" i="25"/>
  <c r="CC124" i="25"/>
  <c r="CB124" i="25"/>
  <c r="CA124" i="25"/>
  <c r="BZ124" i="25"/>
  <c r="BY124" i="25"/>
  <c r="BX124" i="25"/>
  <c r="BW124" i="25"/>
  <c r="BV124" i="25"/>
  <c r="BU124" i="25"/>
  <c r="BT124" i="25"/>
  <c r="BS124" i="25"/>
  <c r="BR124" i="25"/>
  <c r="BQ124" i="25"/>
  <c r="BP124" i="25"/>
  <c r="BO124" i="25"/>
  <c r="BN124" i="25"/>
  <c r="BM124" i="25"/>
  <c r="BL124" i="25"/>
  <c r="BK124" i="25"/>
  <c r="BJ124" i="25"/>
  <c r="BI124" i="25"/>
  <c r="BH124" i="25"/>
  <c r="BG124" i="25"/>
  <c r="BF124" i="25"/>
  <c r="BE124" i="25"/>
  <c r="BD124" i="25"/>
  <c r="BC124" i="25"/>
  <c r="BB124" i="25"/>
  <c r="BA124" i="25"/>
  <c r="AZ124" i="25"/>
  <c r="AY124" i="25"/>
  <c r="AX124" i="25"/>
  <c r="AW124" i="25"/>
  <c r="AV124" i="25"/>
  <c r="AU124" i="25"/>
  <c r="AT124" i="25"/>
  <c r="AS124" i="25"/>
  <c r="AR124" i="25"/>
  <c r="AQ124" i="25"/>
  <c r="AP124" i="25"/>
  <c r="AO124" i="25"/>
  <c r="AN124" i="25"/>
  <c r="AM124" i="25"/>
  <c r="AL124" i="25"/>
  <c r="AK124" i="25"/>
  <c r="AJ124" i="25"/>
  <c r="AI124" i="25"/>
  <c r="AH124" i="25"/>
  <c r="AG124" i="25"/>
  <c r="AF124" i="25"/>
  <c r="AE124" i="25"/>
  <c r="AD124" i="25"/>
  <c r="AC124" i="25"/>
  <c r="AB124" i="25"/>
  <c r="AA124" i="25"/>
  <c r="Z124" i="25"/>
  <c r="Y124" i="25"/>
  <c r="X124" i="25"/>
  <c r="W124" i="25"/>
  <c r="V124" i="25"/>
  <c r="U124" i="25"/>
  <c r="T124" i="25"/>
  <c r="S124" i="25"/>
  <c r="R124" i="25"/>
  <c r="Q124" i="25"/>
  <c r="P124" i="25"/>
  <c r="O124" i="25"/>
  <c r="N124" i="25"/>
  <c r="M124" i="25"/>
  <c r="L124" i="25"/>
  <c r="K124" i="25"/>
  <c r="J124" i="25"/>
  <c r="I124" i="25"/>
  <c r="H124" i="25"/>
  <c r="G124" i="25"/>
  <c r="F124" i="25"/>
  <c r="E124" i="25"/>
  <c r="D124" i="25"/>
  <c r="CF123" i="25"/>
  <c r="CE123" i="25"/>
  <c r="CD123" i="25"/>
  <c r="CC123" i="25"/>
  <c r="CB123" i="25"/>
  <c r="CA123" i="25"/>
  <c r="BZ123" i="25"/>
  <c r="BY123" i="25"/>
  <c r="BX123" i="25"/>
  <c r="BW123" i="25"/>
  <c r="BV123" i="25"/>
  <c r="BU123" i="25"/>
  <c r="BT123" i="25"/>
  <c r="BS123" i="25"/>
  <c r="BR123" i="25"/>
  <c r="BQ123" i="25"/>
  <c r="BP123" i="25"/>
  <c r="BO123" i="25"/>
  <c r="BN123" i="25"/>
  <c r="BM123" i="25"/>
  <c r="BL123" i="25"/>
  <c r="BK123" i="25"/>
  <c r="BJ123" i="25"/>
  <c r="BI123" i="25"/>
  <c r="BH123" i="25"/>
  <c r="BG123" i="25"/>
  <c r="BF123" i="25"/>
  <c r="BE123" i="25"/>
  <c r="BD123" i="25"/>
  <c r="BC123" i="25"/>
  <c r="BB123" i="25"/>
  <c r="BA123" i="25"/>
  <c r="AZ123" i="25"/>
  <c r="AY123" i="25"/>
  <c r="AX123" i="25"/>
  <c r="AW123" i="25"/>
  <c r="AV123" i="25"/>
  <c r="AU123" i="25"/>
  <c r="AT123" i="25"/>
  <c r="AS123" i="25"/>
  <c r="AR123" i="25"/>
  <c r="AQ123" i="25"/>
  <c r="AP123" i="25"/>
  <c r="AO123" i="25"/>
  <c r="AN123" i="25"/>
  <c r="AM123" i="25"/>
  <c r="AL123" i="25"/>
  <c r="AK123" i="25"/>
  <c r="AJ123" i="25"/>
  <c r="AI123" i="25"/>
  <c r="AH123" i="25"/>
  <c r="AG123" i="25"/>
  <c r="AF123" i="25"/>
  <c r="AE123" i="25"/>
  <c r="AD123" i="25"/>
  <c r="AC123" i="25"/>
  <c r="AB123" i="25"/>
  <c r="AA123" i="25"/>
  <c r="Z123" i="25"/>
  <c r="Y123" i="25"/>
  <c r="X123" i="25"/>
  <c r="W123" i="25"/>
  <c r="V123" i="25"/>
  <c r="U123" i="25"/>
  <c r="T123" i="25"/>
  <c r="S123" i="25"/>
  <c r="R123" i="25"/>
  <c r="Q123" i="25"/>
  <c r="P123" i="25"/>
  <c r="O123" i="25"/>
  <c r="N123" i="25"/>
  <c r="M123" i="25"/>
  <c r="L123" i="25"/>
  <c r="K123" i="25"/>
  <c r="J123" i="25"/>
  <c r="I123" i="25"/>
  <c r="H123" i="25"/>
  <c r="G123" i="25"/>
  <c r="F123" i="25"/>
  <c r="E123" i="25"/>
  <c r="D123" i="25"/>
  <c r="CF122" i="25"/>
  <c r="CE122" i="25"/>
  <c r="CD122" i="25"/>
  <c r="CC122" i="25"/>
  <c r="CB122" i="25"/>
  <c r="CA122" i="25"/>
  <c r="BZ122" i="25"/>
  <c r="BY122" i="25"/>
  <c r="BX122" i="25"/>
  <c r="BW122" i="25"/>
  <c r="BV122" i="25"/>
  <c r="BU122" i="25"/>
  <c r="BT122" i="25"/>
  <c r="BS122" i="25"/>
  <c r="BR122" i="25"/>
  <c r="BQ122" i="25"/>
  <c r="BP122" i="25"/>
  <c r="BO122" i="25"/>
  <c r="BN122" i="25"/>
  <c r="BM122" i="25"/>
  <c r="BL122" i="25"/>
  <c r="BK122" i="25"/>
  <c r="BJ122" i="25"/>
  <c r="BI122" i="25"/>
  <c r="BH122" i="25"/>
  <c r="BG122" i="25"/>
  <c r="BF122" i="25"/>
  <c r="BE122" i="25"/>
  <c r="BD122" i="25"/>
  <c r="BC122" i="25"/>
  <c r="BB122" i="25"/>
  <c r="BA122" i="25"/>
  <c r="AZ122" i="25"/>
  <c r="AY122" i="25"/>
  <c r="AX122" i="25"/>
  <c r="AW122" i="25"/>
  <c r="AV122" i="25"/>
  <c r="AU122" i="25"/>
  <c r="AT122" i="25"/>
  <c r="AS122" i="25"/>
  <c r="AR122" i="25"/>
  <c r="AQ122" i="25"/>
  <c r="AP122" i="25"/>
  <c r="AO122" i="25"/>
  <c r="AN122" i="25"/>
  <c r="AM122" i="25"/>
  <c r="AL122" i="25"/>
  <c r="AK122" i="25"/>
  <c r="AJ122" i="25"/>
  <c r="AI122" i="25"/>
  <c r="AH122" i="25"/>
  <c r="AG122" i="25"/>
  <c r="AF122" i="25"/>
  <c r="AE122" i="25"/>
  <c r="AD122" i="25"/>
  <c r="AC122" i="25"/>
  <c r="AB122" i="25"/>
  <c r="AA122" i="25"/>
  <c r="Z122" i="25"/>
  <c r="Y122" i="25"/>
  <c r="X122" i="25"/>
  <c r="W122" i="25"/>
  <c r="V122" i="25"/>
  <c r="U122" i="25"/>
  <c r="T122" i="25"/>
  <c r="S122" i="25"/>
  <c r="R122" i="25"/>
  <c r="Q122" i="25"/>
  <c r="P122" i="25"/>
  <c r="O122" i="25"/>
  <c r="N122" i="25"/>
  <c r="M122" i="25"/>
  <c r="L122" i="25"/>
  <c r="K122" i="25"/>
  <c r="J122" i="25"/>
  <c r="I122" i="25"/>
  <c r="H122" i="25"/>
  <c r="G122" i="25"/>
  <c r="F122" i="25"/>
  <c r="E122" i="25"/>
  <c r="D122" i="25"/>
  <c r="CF121" i="25"/>
  <c r="CE121" i="25"/>
  <c r="CD121" i="25"/>
  <c r="CC121" i="25"/>
  <c r="CB121" i="25"/>
  <c r="CA121" i="25"/>
  <c r="BZ121" i="25"/>
  <c r="BY121" i="25"/>
  <c r="BX121" i="25"/>
  <c r="BW121" i="25"/>
  <c r="BV121" i="25"/>
  <c r="BU121" i="25"/>
  <c r="BT121" i="25"/>
  <c r="BS121" i="25"/>
  <c r="BR121" i="25"/>
  <c r="BQ121" i="25"/>
  <c r="BP121" i="25"/>
  <c r="BO121" i="25"/>
  <c r="BN121" i="25"/>
  <c r="BM121" i="25"/>
  <c r="BL121" i="25"/>
  <c r="BK121" i="25"/>
  <c r="BJ121" i="25"/>
  <c r="BI121" i="25"/>
  <c r="BH121" i="25"/>
  <c r="BG121" i="25"/>
  <c r="BF121" i="25"/>
  <c r="BE121" i="25"/>
  <c r="BD121" i="25"/>
  <c r="BC121" i="25"/>
  <c r="BB121" i="25"/>
  <c r="BA121" i="25"/>
  <c r="AZ121" i="25"/>
  <c r="AY121" i="25"/>
  <c r="AX121" i="25"/>
  <c r="AW121" i="25"/>
  <c r="AV121" i="25"/>
  <c r="AU121" i="25"/>
  <c r="AT121" i="25"/>
  <c r="AS121" i="25"/>
  <c r="AR121" i="25"/>
  <c r="AQ121" i="25"/>
  <c r="AP121" i="25"/>
  <c r="AO121" i="25"/>
  <c r="AN121" i="25"/>
  <c r="AM121" i="25"/>
  <c r="AL121" i="25"/>
  <c r="AK121" i="25"/>
  <c r="AJ121" i="25"/>
  <c r="AI121" i="25"/>
  <c r="AH121" i="25"/>
  <c r="AG121" i="25"/>
  <c r="AF121" i="25"/>
  <c r="AE121" i="25"/>
  <c r="AD121" i="25"/>
  <c r="AC121" i="25"/>
  <c r="AB121" i="25"/>
  <c r="AA121" i="25"/>
  <c r="Z121" i="25"/>
  <c r="Y121" i="25"/>
  <c r="X121" i="25"/>
  <c r="W121" i="25"/>
  <c r="V121" i="25"/>
  <c r="U121" i="25"/>
  <c r="T121" i="25"/>
  <c r="S121" i="25"/>
  <c r="R121" i="25"/>
  <c r="Q121" i="25"/>
  <c r="P121" i="25"/>
  <c r="O121" i="25"/>
  <c r="N121" i="25"/>
  <c r="M121" i="25"/>
  <c r="L121" i="25"/>
  <c r="K121" i="25"/>
  <c r="J121" i="25"/>
  <c r="I121" i="25"/>
  <c r="H121" i="25"/>
  <c r="G121" i="25"/>
  <c r="F121" i="25"/>
  <c r="E121" i="25"/>
  <c r="D121" i="25"/>
  <c r="CF113" i="25"/>
  <c r="CF169" i="25" s="1"/>
  <c r="CE113" i="25"/>
  <c r="CD113" i="25"/>
  <c r="CD169" i="25" s="1"/>
  <c r="CC113" i="25"/>
  <c r="CC169" i="25" s="1"/>
  <c r="CB113" i="25"/>
  <c r="CB169" i="25" s="1"/>
  <c r="CA113" i="25"/>
  <c r="BZ113" i="25"/>
  <c r="BZ169" i="25" s="1"/>
  <c r="BY113" i="25"/>
  <c r="BY169" i="25" s="1"/>
  <c r="BX113" i="25"/>
  <c r="BX169" i="25" s="1"/>
  <c r="BW113" i="25"/>
  <c r="BV113" i="25"/>
  <c r="BV169" i="25" s="1"/>
  <c r="BU113" i="25"/>
  <c r="BU169" i="25" s="1"/>
  <c r="BT113" i="25"/>
  <c r="BT169" i="25" s="1"/>
  <c r="BS113" i="25"/>
  <c r="BR113" i="25"/>
  <c r="BR169" i="25" s="1"/>
  <c r="BQ113" i="25"/>
  <c r="BQ169" i="25" s="1"/>
  <c r="BP113" i="25"/>
  <c r="BP169" i="25" s="1"/>
  <c r="BO113" i="25"/>
  <c r="BN113" i="25"/>
  <c r="BN169" i="25" s="1"/>
  <c r="BM113" i="25"/>
  <c r="BM169" i="25" s="1"/>
  <c r="BL113" i="25"/>
  <c r="BL169" i="25" s="1"/>
  <c r="BK113" i="25"/>
  <c r="BJ113" i="25"/>
  <c r="BJ169" i="25" s="1"/>
  <c r="BI113" i="25"/>
  <c r="BI169" i="25" s="1"/>
  <c r="BH113" i="25"/>
  <c r="BH169" i="25" s="1"/>
  <c r="BG113" i="25"/>
  <c r="BF113" i="25"/>
  <c r="BF169" i="25" s="1"/>
  <c r="BE113" i="25"/>
  <c r="BE169" i="25" s="1"/>
  <c r="BD113" i="25"/>
  <c r="BD169" i="25" s="1"/>
  <c r="BC113" i="25"/>
  <c r="BB113" i="25"/>
  <c r="BB169" i="25" s="1"/>
  <c r="BA113" i="25"/>
  <c r="BA169" i="25" s="1"/>
  <c r="AZ113" i="25"/>
  <c r="AZ169" i="25" s="1"/>
  <c r="AY113" i="25"/>
  <c r="AX113" i="25"/>
  <c r="AX169" i="25" s="1"/>
  <c r="AW113" i="25"/>
  <c r="AW169" i="25" s="1"/>
  <c r="AV113" i="25"/>
  <c r="AV169" i="25" s="1"/>
  <c r="AU113" i="25"/>
  <c r="AT113" i="25"/>
  <c r="AT169" i="25" s="1"/>
  <c r="AS113" i="25"/>
  <c r="AS169" i="25" s="1"/>
  <c r="AR113" i="25"/>
  <c r="AR169" i="25" s="1"/>
  <c r="AQ113" i="25"/>
  <c r="AP113" i="25"/>
  <c r="AP169" i="25" s="1"/>
  <c r="AO113" i="25"/>
  <c r="AO169" i="25" s="1"/>
  <c r="AN113" i="25"/>
  <c r="AN169" i="25" s="1"/>
  <c r="AM113" i="25"/>
  <c r="AL113" i="25"/>
  <c r="AL169" i="25" s="1"/>
  <c r="AK113" i="25"/>
  <c r="AK169" i="25" s="1"/>
  <c r="AJ113" i="25"/>
  <c r="AJ169" i="25" s="1"/>
  <c r="AI113" i="25"/>
  <c r="AH113" i="25"/>
  <c r="AH169" i="25" s="1"/>
  <c r="AG113" i="25"/>
  <c r="AG169" i="25" s="1"/>
  <c r="AF113" i="25"/>
  <c r="AF169" i="25" s="1"/>
  <c r="AE113" i="25"/>
  <c r="AD113" i="25"/>
  <c r="AD169" i="25" s="1"/>
  <c r="AC113" i="25"/>
  <c r="AC169" i="25" s="1"/>
  <c r="AB113" i="25"/>
  <c r="AB169" i="25" s="1"/>
  <c r="AA113" i="25"/>
  <c r="Z113" i="25"/>
  <c r="Z169" i="25" s="1"/>
  <c r="Y113" i="25"/>
  <c r="Y169" i="25" s="1"/>
  <c r="X113" i="25"/>
  <c r="X169" i="25" s="1"/>
  <c r="W113" i="25"/>
  <c r="V113" i="25"/>
  <c r="V169" i="25" s="1"/>
  <c r="U113" i="25"/>
  <c r="U169" i="25" s="1"/>
  <c r="T113" i="25"/>
  <c r="T169" i="25" s="1"/>
  <c r="S113" i="25"/>
  <c r="R113" i="25"/>
  <c r="R169" i="25" s="1"/>
  <c r="Q113" i="25"/>
  <c r="Q169" i="25" s="1"/>
  <c r="P113" i="25"/>
  <c r="P169" i="25" s="1"/>
  <c r="O113" i="25"/>
  <c r="N113" i="25"/>
  <c r="N169" i="25" s="1"/>
  <c r="M113" i="25"/>
  <c r="M169" i="25" s="1"/>
  <c r="L113" i="25"/>
  <c r="L169" i="25" s="1"/>
  <c r="K113" i="25"/>
  <c r="J113" i="25"/>
  <c r="J169" i="25" s="1"/>
  <c r="I113" i="25"/>
  <c r="I169" i="25" s="1"/>
  <c r="H113" i="25"/>
  <c r="H169" i="25" s="1"/>
  <c r="G113" i="25"/>
  <c r="F113" i="25"/>
  <c r="F169" i="25" s="1"/>
  <c r="E113" i="25"/>
  <c r="E169" i="25" s="1"/>
  <c r="CF107" i="25"/>
  <c r="CE107" i="25"/>
  <c r="CE168" i="25" s="1"/>
  <c r="CD107" i="25"/>
  <c r="CD168" i="25" s="1"/>
  <c r="CC107" i="25"/>
  <c r="CC168" i="25" s="1"/>
  <c r="CB107" i="25"/>
  <c r="CA107" i="25"/>
  <c r="CA168" i="25" s="1"/>
  <c r="BZ107" i="25"/>
  <c r="BZ168" i="25" s="1"/>
  <c r="BY107" i="25"/>
  <c r="BY168" i="25" s="1"/>
  <c r="BX107" i="25"/>
  <c r="BW107" i="25"/>
  <c r="BW168" i="25" s="1"/>
  <c r="BV107" i="25"/>
  <c r="BV168" i="25" s="1"/>
  <c r="BU107" i="25"/>
  <c r="BU168" i="25" s="1"/>
  <c r="BT107" i="25"/>
  <c r="BS107" i="25"/>
  <c r="BS168" i="25" s="1"/>
  <c r="BR107" i="25"/>
  <c r="BR168" i="25" s="1"/>
  <c r="BQ107" i="25"/>
  <c r="BQ168" i="25" s="1"/>
  <c r="BP107" i="25"/>
  <c r="BO107" i="25"/>
  <c r="BO168" i="25" s="1"/>
  <c r="BN107" i="25"/>
  <c r="BN168" i="25" s="1"/>
  <c r="BM107" i="25"/>
  <c r="BM168" i="25" s="1"/>
  <c r="BL107" i="25"/>
  <c r="BK107" i="25"/>
  <c r="BK168" i="25" s="1"/>
  <c r="BJ107" i="25"/>
  <c r="BJ168" i="25" s="1"/>
  <c r="BI107" i="25"/>
  <c r="BI168" i="25" s="1"/>
  <c r="BH107" i="25"/>
  <c r="BG107" i="25"/>
  <c r="BG168" i="25" s="1"/>
  <c r="BF107" i="25"/>
  <c r="BF168" i="25" s="1"/>
  <c r="BE107" i="25"/>
  <c r="BE168" i="25" s="1"/>
  <c r="BD107" i="25"/>
  <c r="BC107" i="25"/>
  <c r="BC168" i="25" s="1"/>
  <c r="BB107" i="25"/>
  <c r="BB168" i="25" s="1"/>
  <c r="BA107" i="25"/>
  <c r="BA168" i="25" s="1"/>
  <c r="AZ107" i="25"/>
  <c r="AY107" i="25"/>
  <c r="AY168" i="25" s="1"/>
  <c r="AX107" i="25"/>
  <c r="AX168" i="25" s="1"/>
  <c r="AW107" i="25"/>
  <c r="AW168" i="25" s="1"/>
  <c r="AV107" i="25"/>
  <c r="AU107" i="25"/>
  <c r="AU168" i="25" s="1"/>
  <c r="AT107" i="25"/>
  <c r="AT168" i="25" s="1"/>
  <c r="AS107" i="25"/>
  <c r="AS168" i="25" s="1"/>
  <c r="AR107" i="25"/>
  <c r="AQ107" i="25"/>
  <c r="AQ168" i="25" s="1"/>
  <c r="AP107" i="25"/>
  <c r="AP168" i="25" s="1"/>
  <c r="AO107" i="25"/>
  <c r="AO168" i="25" s="1"/>
  <c r="AN107" i="25"/>
  <c r="AM107" i="25"/>
  <c r="AM168" i="25" s="1"/>
  <c r="AL107" i="25"/>
  <c r="AL168" i="25" s="1"/>
  <c r="AK107" i="25"/>
  <c r="AK168" i="25" s="1"/>
  <c r="AJ107" i="25"/>
  <c r="AI107" i="25"/>
  <c r="AI168" i="25" s="1"/>
  <c r="AH107" i="25"/>
  <c r="AH168" i="25" s="1"/>
  <c r="AG107" i="25"/>
  <c r="AG168" i="25" s="1"/>
  <c r="AF107" i="25"/>
  <c r="AE107" i="25"/>
  <c r="AE168" i="25" s="1"/>
  <c r="AD107" i="25"/>
  <c r="AD168" i="25" s="1"/>
  <c r="AC107" i="25"/>
  <c r="AC168" i="25" s="1"/>
  <c r="AB107" i="25"/>
  <c r="AA107" i="25"/>
  <c r="AA168" i="25" s="1"/>
  <c r="Z107" i="25"/>
  <c r="Z168" i="25" s="1"/>
  <c r="Y107" i="25"/>
  <c r="Y168" i="25" s="1"/>
  <c r="X107" i="25"/>
  <c r="W107" i="25"/>
  <c r="W168" i="25" s="1"/>
  <c r="V107" i="25"/>
  <c r="V168" i="25" s="1"/>
  <c r="U107" i="25"/>
  <c r="U168" i="25" s="1"/>
  <c r="T107" i="25"/>
  <c r="S107" i="25"/>
  <c r="S168" i="25" s="1"/>
  <c r="R107" i="25"/>
  <c r="R168" i="25" s="1"/>
  <c r="Q107" i="25"/>
  <c r="Q168" i="25" s="1"/>
  <c r="P107" i="25"/>
  <c r="O107" i="25"/>
  <c r="O168" i="25" s="1"/>
  <c r="N107" i="25"/>
  <c r="N168" i="25" s="1"/>
  <c r="M107" i="25"/>
  <c r="M168" i="25" s="1"/>
  <c r="L107" i="25"/>
  <c r="K107" i="25"/>
  <c r="K168" i="25" s="1"/>
  <c r="J107" i="25"/>
  <c r="J168" i="25" s="1"/>
  <c r="I107" i="25"/>
  <c r="I168" i="25" s="1"/>
  <c r="H107" i="25"/>
  <c r="G107" i="25"/>
  <c r="G168" i="25" s="1"/>
  <c r="F107" i="25"/>
  <c r="F168" i="25" s="1"/>
  <c r="E107" i="25"/>
  <c r="E168" i="25" s="1"/>
  <c r="CF101" i="25"/>
  <c r="CF167" i="25" s="1"/>
  <c r="CE101" i="25"/>
  <c r="CE167" i="25" s="1"/>
  <c r="CD101" i="25"/>
  <c r="CD167" i="25" s="1"/>
  <c r="CC101" i="25"/>
  <c r="CB101" i="25"/>
  <c r="CB167" i="25" s="1"/>
  <c r="CA101" i="25"/>
  <c r="CA167" i="25" s="1"/>
  <c r="BZ101" i="25"/>
  <c r="BZ167" i="25" s="1"/>
  <c r="BY101" i="25"/>
  <c r="BX101" i="25"/>
  <c r="BX167" i="25" s="1"/>
  <c r="BW101" i="25"/>
  <c r="BW167" i="25" s="1"/>
  <c r="BV101" i="25"/>
  <c r="BV167" i="25" s="1"/>
  <c r="BU101" i="25"/>
  <c r="BT101" i="25"/>
  <c r="BT167" i="25" s="1"/>
  <c r="BS101" i="25"/>
  <c r="BS167" i="25" s="1"/>
  <c r="BR101" i="25"/>
  <c r="BR167" i="25" s="1"/>
  <c r="BQ101" i="25"/>
  <c r="BP101" i="25"/>
  <c r="BP167" i="25" s="1"/>
  <c r="BO101" i="25"/>
  <c r="BO167" i="25" s="1"/>
  <c r="BN101" i="25"/>
  <c r="BN167" i="25" s="1"/>
  <c r="BM101" i="25"/>
  <c r="BL101" i="25"/>
  <c r="BL167" i="25" s="1"/>
  <c r="BK101" i="25"/>
  <c r="BK167" i="25" s="1"/>
  <c r="BJ101" i="25"/>
  <c r="BJ167" i="25" s="1"/>
  <c r="BI101" i="25"/>
  <c r="BH101" i="25"/>
  <c r="BH167" i="25" s="1"/>
  <c r="BG101" i="25"/>
  <c r="BG167" i="25" s="1"/>
  <c r="BF101" i="25"/>
  <c r="BF167" i="25" s="1"/>
  <c r="BE101" i="25"/>
  <c r="BD101" i="25"/>
  <c r="BD167" i="25" s="1"/>
  <c r="BC101" i="25"/>
  <c r="BC167" i="25" s="1"/>
  <c r="BB101" i="25"/>
  <c r="BB167" i="25" s="1"/>
  <c r="BA101" i="25"/>
  <c r="AZ101" i="25"/>
  <c r="AZ167" i="25" s="1"/>
  <c r="AY101" i="25"/>
  <c r="AY167" i="25" s="1"/>
  <c r="AX101" i="25"/>
  <c r="AX167" i="25" s="1"/>
  <c r="AW101" i="25"/>
  <c r="AV101" i="25"/>
  <c r="AV167" i="25" s="1"/>
  <c r="AU101" i="25"/>
  <c r="AU167" i="25" s="1"/>
  <c r="AT101" i="25"/>
  <c r="AT167" i="25" s="1"/>
  <c r="AS101" i="25"/>
  <c r="AR101" i="25"/>
  <c r="AR167" i="25" s="1"/>
  <c r="AQ101" i="25"/>
  <c r="AQ167" i="25" s="1"/>
  <c r="AP101" i="25"/>
  <c r="AP167" i="25" s="1"/>
  <c r="AO101" i="25"/>
  <c r="AN101" i="25"/>
  <c r="AN167" i="25" s="1"/>
  <c r="AM101" i="25"/>
  <c r="AM167" i="25" s="1"/>
  <c r="AL101" i="25"/>
  <c r="AL167" i="25" s="1"/>
  <c r="AK101" i="25"/>
  <c r="AJ101" i="25"/>
  <c r="AJ167" i="25" s="1"/>
  <c r="AI101" i="25"/>
  <c r="AI167" i="25" s="1"/>
  <c r="AH101" i="25"/>
  <c r="AH167" i="25" s="1"/>
  <c r="AG101" i="25"/>
  <c r="AF101" i="25"/>
  <c r="AF167" i="25" s="1"/>
  <c r="AE101" i="25"/>
  <c r="AE167" i="25" s="1"/>
  <c r="AD101" i="25"/>
  <c r="AD167" i="25" s="1"/>
  <c r="AC101" i="25"/>
  <c r="AB101" i="25"/>
  <c r="AB167" i="25" s="1"/>
  <c r="AA101" i="25"/>
  <c r="AA167" i="25" s="1"/>
  <c r="Z101" i="25"/>
  <c r="Z167" i="25" s="1"/>
  <c r="Y101" i="25"/>
  <c r="X101" i="25"/>
  <c r="X167" i="25" s="1"/>
  <c r="W101" i="25"/>
  <c r="W167" i="25" s="1"/>
  <c r="V101" i="25"/>
  <c r="V167" i="25" s="1"/>
  <c r="U101" i="25"/>
  <c r="T101" i="25"/>
  <c r="T167" i="25" s="1"/>
  <c r="S101" i="25"/>
  <c r="S167" i="25" s="1"/>
  <c r="R101" i="25"/>
  <c r="R167" i="25" s="1"/>
  <c r="Q101" i="25"/>
  <c r="P101" i="25"/>
  <c r="P167" i="25" s="1"/>
  <c r="O101" i="25"/>
  <c r="O167" i="25" s="1"/>
  <c r="N101" i="25"/>
  <c r="N167" i="25" s="1"/>
  <c r="M101" i="25"/>
  <c r="L101" i="25"/>
  <c r="L167" i="25" s="1"/>
  <c r="K101" i="25"/>
  <c r="K167" i="25" s="1"/>
  <c r="J101" i="25"/>
  <c r="J167" i="25" s="1"/>
  <c r="I101" i="25"/>
  <c r="H101" i="25"/>
  <c r="H167" i="25" s="1"/>
  <c r="G101" i="25"/>
  <c r="G167" i="25" s="1"/>
  <c r="F101" i="25"/>
  <c r="F167" i="25" s="1"/>
  <c r="E101" i="25"/>
  <c r="CF95" i="25"/>
  <c r="CF166" i="25" s="1"/>
  <c r="CE95" i="25"/>
  <c r="CE166" i="25" s="1"/>
  <c r="CD95" i="25"/>
  <c r="CC95" i="25"/>
  <c r="CC166" i="25" s="1"/>
  <c r="CB95" i="25"/>
  <c r="CB166" i="25" s="1"/>
  <c r="CA95" i="25"/>
  <c r="CA166" i="25" s="1"/>
  <c r="BZ95" i="25"/>
  <c r="BY95" i="25"/>
  <c r="BY166" i="25" s="1"/>
  <c r="BX95" i="25"/>
  <c r="BX166" i="25" s="1"/>
  <c r="BW95" i="25"/>
  <c r="BW166" i="25" s="1"/>
  <c r="BV95" i="25"/>
  <c r="BU95" i="25"/>
  <c r="BU166" i="25" s="1"/>
  <c r="BT95" i="25"/>
  <c r="BT166" i="25" s="1"/>
  <c r="BS95" i="25"/>
  <c r="BS166" i="25" s="1"/>
  <c r="BR95" i="25"/>
  <c r="BQ95" i="25"/>
  <c r="BQ166" i="25" s="1"/>
  <c r="BP95" i="25"/>
  <c r="BP166" i="25" s="1"/>
  <c r="BO95" i="25"/>
  <c r="BO166" i="25" s="1"/>
  <c r="BN95" i="25"/>
  <c r="BM95" i="25"/>
  <c r="BM166" i="25" s="1"/>
  <c r="BL95" i="25"/>
  <c r="BL166" i="25" s="1"/>
  <c r="BK95" i="25"/>
  <c r="BK166" i="25" s="1"/>
  <c r="BJ95" i="25"/>
  <c r="BI95" i="25"/>
  <c r="BI166" i="25" s="1"/>
  <c r="BH95" i="25"/>
  <c r="BH166" i="25" s="1"/>
  <c r="BG95" i="25"/>
  <c r="BG166" i="25" s="1"/>
  <c r="BF95" i="25"/>
  <c r="BE95" i="25"/>
  <c r="BE166" i="25" s="1"/>
  <c r="BD95" i="25"/>
  <c r="BD166" i="25" s="1"/>
  <c r="BC95" i="25"/>
  <c r="BC166" i="25" s="1"/>
  <c r="BB95" i="25"/>
  <c r="BA95" i="25"/>
  <c r="BA166" i="25" s="1"/>
  <c r="AZ95" i="25"/>
  <c r="AZ166" i="25" s="1"/>
  <c r="AY95" i="25"/>
  <c r="AY166" i="25" s="1"/>
  <c r="AX95" i="25"/>
  <c r="AW95" i="25"/>
  <c r="AW166" i="25" s="1"/>
  <c r="AV95" i="25"/>
  <c r="AV166" i="25" s="1"/>
  <c r="AU95" i="25"/>
  <c r="AU166" i="25" s="1"/>
  <c r="AT95" i="25"/>
  <c r="AS95" i="25"/>
  <c r="AS166" i="25" s="1"/>
  <c r="AR95" i="25"/>
  <c r="AR166" i="25" s="1"/>
  <c r="AQ95" i="25"/>
  <c r="AQ166" i="25" s="1"/>
  <c r="AP95" i="25"/>
  <c r="AO95" i="25"/>
  <c r="AO166" i="25" s="1"/>
  <c r="AN95" i="25"/>
  <c r="AN166" i="25" s="1"/>
  <c r="AM95" i="25"/>
  <c r="AM166" i="25" s="1"/>
  <c r="AL95" i="25"/>
  <c r="AK95" i="25"/>
  <c r="AK166" i="25" s="1"/>
  <c r="AJ95" i="25"/>
  <c r="AJ166" i="25" s="1"/>
  <c r="AI95" i="25"/>
  <c r="AI166" i="25" s="1"/>
  <c r="AH95" i="25"/>
  <c r="AG95" i="25"/>
  <c r="AG166" i="25" s="1"/>
  <c r="AF95" i="25"/>
  <c r="AF166" i="25" s="1"/>
  <c r="AE95" i="25"/>
  <c r="AE166" i="25" s="1"/>
  <c r="AD95" i="25"/>
  <c r="AC95" i="25"/>
  <c r="AC166" i="25" s="1"/>
  <c r="AB95" i="25"/>
  <c r="AB166" i="25" s="1"/>
  <c r="AA95" i="25"/>
  <c r="AA166" i="25" s="1"/>
  <c r="Z95" i="25"/>
  <c r="Y95" i="25"/>
  <c r="Y166" i="25" s="1"/>
  <c r="X95" i="25"/>
  <c r="X166" i="25" s="1"/>
  <c r="W95" i="25"/>
  <c r="W166" i="25" s="1"/>
  <c r="V95" i="25"/>
  <c r="U95" i="25"/>
  <c r="U166" i="25" s="1"/>
  <c r="T95" i="25"/>
  <c r="T166" i="25" s="1"/>
  <c r="S95" i="25"/>
  <c r="S166" i="25" s="1"/>
  <c r="R95" i="25"/>
  <c r="Q95" i="25"/>
  <c r="Q166" i="25" s="1"/>
  <c r="P95" i="25"/>
  <c r="P166" i="25" s="1"/>
  <c r="O95" i="25"/>
  <c r="O166" i="25" s="1"/>
  <c r="N95" i="25"/>
  <c r="M95" i="25"/>
  <c r="M166" i="25" s="1"/>
  <c r="L95" i="25"/>
  <c r="L166" i="25" s="1"/>
  <c r="K95" i="25"/>
  <c r="K166" i="25" s="1"/>
  <c r="J95" i="25"/>
  <c r="I95" i="25"/>
  <c r="I166" i="25" s="1"/>
  <c r="H95" i="25"/>
  <c r="H166" i="25" s="1"/>
  <c r="G95" i="25"/>
  <c r="G166" i="25" s="1"/>
  <c r="F95" i="25"/>
  <c r="E95" i="25"/>
  <c r="E166" i="25" s="1"/>
  <c r="CF89" i="25"/>
  <c r="CF165" i="25" s="1"/>
  <c r="CE89" i="25"/>
  <c r="CD89" i="25"/>
  <c r="CD165" i="25" s="1"/>
  <c r="CC89" i="25"/>
  <c r="CC165" i="25" s="1"/>
  <c r="CB89" i="25"/>
  <c r="CB165" i="25" s="1"/>
  <c r="CA89" i="25"/>
  <c r="BZ89" i="25"/>
  <c r="BZ165" i="25" s="1"/>
  <c r="BY89" i="25"/>
  <c r="BY165" i="25" s="1"/>
  <c r="BX89" i="25"/>
  <c r="BX165" i="25" s="1"/>
  <c r="BW89" i="25"/>
  <c r="BV89" i="25"/>
  <c r="BV165" i="25" s="1"/>
  <c r="BU89" i="25"/>
  <c r="BU165" i="25" s="1"/>
  <c r="BT89" i="25"/>
  <c r="BT165" i="25" s="1"/>
  <c r="BS89" i="25"/>
  <c r="BR89" i="25"/>
  <c r="BR165" i="25" s="1"/>
  <c r="BQ89" i="25"/>
  <c r="BQ165" i="25" s="1"/>
  <c r="BP89" i="25"/>
  <c r="BP165" i="25" s="1"/>
  <c r="BO89" i="25"/>
  <c r="BN89" i="25"/>
  <c r="BN165" i="25" s="1"/>
  <c r="BM89" i="25"/>
  <c r="BM165" i="25" s="1"/>
  <c r="BL89" i="25"/>
  <c r="BL165" i="25" s="1"/>
  <c r="BK89" i="25"/>
  <c r="BJ89" i="25"/>
  <c r="BJ165" i="25" s="1"/>
  <c r="BI89" i="25"/>
  <c r="BI165" i="25" s="1"/>
  <c r="BH89" i="25"/>
  <c r="BH165" i="25" s="1"/>
  <c r="BG89" i="25"/>
  <c r="BF89" i="25"/>
  <c r="BF165" i="25" s="1"/>
  <c r="BE89" i="25"/>
  <c r="BE165" i="25" s="1"/>
  <c r="BD89" i="25"/>
  <c r="BD165" i="25" s="1"/>
  <c r="BC89" i="25"/>
  <c r="BB89" i="25"/>
  <c r="BB165" i="25" s="1"/>
  <c r="BA89" i="25"/>
  <c r="BA165" i="25" s="1"/>
  <c r="AZ89" i="25"/>
  <c r="AZ165" i="25" s="1"/>
  <c r="AY89" i="25"/>
  <c r="AX89" i="25"/>
  <c r="AX165" i="25" s="1"/>
  <c r="AW89" i="25"/>
  <c r="AW165" i="25" s="1"/>
  <c r="AV89" i="25"/>
  <c r="AV165" i="25" s="1"/>
  <c r="AU89" i="25"/>
  <c r="AT89" i="25"/>
  <c r="AT165" i="25" s="1"/>
  <c r="AS89" i="25"/>
  <c r="AS165" i="25" s="1"/>
  <c r="AR89" i="25"/>
  <c r="AR165" i="25" s="1"/>
  <c r="AQ89" i="25"/>
  <c r="AP89" i="25"/>
  <c r="AP165" i="25" s="1"/>
  <c r="AO89" i="25"/>
  <c r="AO165" i="25" s="1"/>
  <c r="AN89" i="25"/>
  <c r="AN165" i="25" s="1"/>
  <c r="AM89" i="25"/>
  <c r="AL89" i="25"/>
  <c r="AL165" i="25" s="1"/>
  <c r="AK89" i="25"/>
  <c r="AK165" i="25" s="1"/>
  <c r="AJ89" i="25"/>
  <c r="AJ165" i="25" s="1"/>
  <c r="AI89" i="25"/>
  <c r="AH89" i="25"/>
  <c r="AH165" i="25" s="1"/>
  <c r="AG89" i="25"/>
  <c r="AG165" i="25" s="1"/>
  <c r="AF89" i="25"/>
  <c r="AF165" i="25" s="1"/>
  <c r="AE89" i="25"/>
  <c r="AD89" i="25"/>
  <c r="AD165" i="25" s="1"/>
  <c r="AC89" i="25"/>
  <c r="AC165" i="25" s="1"/>
  <c r="AB89" i="25"/>
  <c r="AB165" i="25" s="1"/>
  <c r="AA89" i="25"/>
  <c r="Z89" i="25"/>
  <c r="Z165" i="25" s="1"/>
  <c r="Y89" i="25"/>
  <c r="Y165" i="25" s="1"/>
  <c r="X89" i="25"/>
  <c r="X165" i="25" s="1"/>
  <c r="W89" i="25"/>
  <c r="V89" i="25"/>
  <c r="V165" i="25" s="1"/>
  <c r="U89" i="25"/>
  <c r="U165" i="25" s="1"/>
  <c r="T89" i="25"/>
  <c r="T165" i="25" s="1"/>
  <c r="S89" i="25"/>
  <c r="R89" i="25"/>
  <c r="R165" i="25" s="1"/>
  <c r="Q89" i="25"/>
  <c r="Q165" i="25" s="1"/>
  <c r="P89" i="25"/>
  <c r="P165" i="25" s="1"/>
  <c r="O89" i="25"/>
  <c r="N89" i="25"/>
  <c r="N165" i="25" s="1"/>
  <c r="M89" i="25"/>
  <c r="M165" i="25" s="1"/>
  <c r="L89" i="25"/>
  <c r="L165" i="25" s="1"/>
  <c r="K89" i="25"/>
  <c r="J89" i="25"/>
  <c r="J165" i="25" s="1"/>
  <c r="I89" i="25"/>
  <c r="I165" i="25" s="1"/>
  <c r="H89" i="25"/>
  <c r="H165" i="25" s="1"/>
  <c r="G89" i="25"/>
  <c r="F89" i="25"/>
  <c r="F165" i="25" s="1"/>
  <c r="E89" i="25"/>
  <c r="E165" i="25" s="1"/>
  <c r="CF83" i="25"/>
  <c r="CE83" i="25"/>
  <c r="CE164" i="25" s="1"/>
  <c r="CD83" i="25"/>
  <c r="CD164" i="25" s="1"/>
  <c r="CC83" i="25"/>
  <c r="CC164" i="25" s="1"/>
  <c r="CB83" i="25"/>
  <c r="CA83" i="25"/>
  <c r="CA164" i="25" s="1"/>
  <c r="BZ83" i="25"/>
  <c r="BZ164" i="25" s="1"/>
  <c r="BY83" i="25"/>
  <c r="BY164" i="25" s="1"/>
  <c r="BX83" i="25"/>
  <c r="BW83" i="25"/>
  <c r="BW164" i="25" s="1"/>
  <c r="BV83" i="25"/>
  <c r="BV164" i="25" s="1"/>
  <c r="BU83" i="25"/>
  <c r="BU164" i="25" s="1"/>
  <c r="BT83" i="25"/>
  <c r="BS83" i="25"/>
  <c r="BS164" i="25" s="1"/>
  <c r="BR83" i="25"/>
  <c r="BR164" i="25" s="1"/>
  <c r="BQ83" i="25"/>
  <c r="BQ164" i="25" s="1"/>
  <c r="BP83" i="25"/>
  <c r="BO83" i="25"/>
  <c r="BO164" i="25" s="1"/>
  <c r="BN83" i="25"/>
  <c r="BN164" i="25" s="1"/>
  <c r="BM83" i="25"/>
  <c r="BM164" i="25" s="1"/>
  <c r="BL83" i="25"/>
  <c r="BK83" i="25"/>
  <c r="BK164" i="25" s="1"/>
  <c r="BJ83" i="25"/>
  <c r="BJ164" i="25" s="1"/>
  <c r="BI83" i="25"/>
  <c r="BI164" i="25" s="1"/>
  <c r="BH83" i="25"/>
  <c r="BG83" i="25"/>
  <c r="BG164" i="25" s="1"/>
  <c r="BF83" i="25"/>
  <c r="BF164" i="25" s="1"/>
  <c r="BE83" i="25"/>
  <c r="BE164" i="25" s="1"/>
  <c r="BD83" i="25"/>
  <c r="BC83" i="25"/>
  <c r="BC164" i="25" s="1"/>
  <c r="BB83" i="25"/>
  <c r="BB164" i="25" s="1"/>
  <c r="BA83" i="25"/>
  <c r="BA164" i="25" s="1"/>
  <c r="AZ83" i="25"/>
  <c r="AY83" i="25"/>
  <c r="AY164" i="25" s="1"/>
  <c r="AX83" i="25"/>
  <c r="AX164" i="25" s="1"/>
  <c r="AW83" i="25"/>
  <c r="AW164" i="25" s="1"/>
  <c r="AV83" i="25"/>
  <c r="AU83" i="25"/>
  <c r="AU164" i="25" s="1"/>
  <c r="AT83" i="25"/>
  <c r="AT164" i="25" s="1"/>
  <c r="AS83" i="25"/>
  <c r="AS164" i="25" s="1"/>
  <c r="AR83" i="25"/>
  <c r="AQ83" i="25"/>
  <c r="AQ164" i="25" s="1"/>
  <c r="AP83" i="25"/>
  <c r="AP164" i="25" s="1"/>
  <c r="AO83" i="25"/>
  <c r="AO164" i="25" s="1"/>
  <c r="AN83" i="25"/>
  <c r="AM83" i="25"/>
  <c r="AM164" i="25" s="1"/>
  <c r="AL83" i="25"/>
  <c r="AL164" i="25" s="1"/>
  <c r="AK83" i="25"/>
  <c r="AK164" i="25" s="1"/>
  <c r="AJ83" i="25"/>
  <c r="AI83" i="25"/>
  <c r="AI164" i="25" s="1"/>
  <c r="AH83" i="25"/>
  <c r="AH164" i="25" s="1"/>
  <c r="AG83" i="25"/>
  <c r="AG164" i="25" s="1"/>
  <c r="AF83" i="25"/>
  <c r="AE83" i="25"/>
  <c r="AE164" i="25" s="1"/>
  <c r="AD83" i="25"/>
  <c r="AD164" i="25" s="1"/>
  <c r="AC83" i="25"/>
  <c r="AC164" i="25" s="1"/>
  <c r="AB83" i="25"/>
  <c r="AA83" i="25"/>
  <c r="AA164" i="25" s="1"/>
  <c r="Z83" i="25"/>
  <c r="Z164" i="25" s="1"/>
  <c r="Y83" i="25"/>
  <c r="Y164" i="25" s="1"/>
  <c r="X83" i="25"/>
  <c r="W83" i="25"/>
  <c r="W164" i="25" s="1"/>
  <c r="V83" i="25"/>
  <c r="V164" i="25" s="1"/>
  <c r="U83" i="25"/>
  <c r="U164" i="25" s="1"/>
  <c r="T83" i="25"/>
  <c r="S83" i="25"/>
  <c r="S164" i="25" s="1"/>
  <c r="R83" i="25"/>
  <c r="R164" i="25" s="1"/>
  <c r="Q83" i="25"/>
  <c r="Q164" i="25" s="1"/>
  <c r="P83" i="25"/>
  <c r="O83" i="25"/>
  <c r="O164" i="25" s="1"/>
  <c r="N83" i="25"/>
  <c r="N164" i="25" s="1"/>
  <c r="M83" i="25"/>
  <c r="M164" i="25" s="1"/>
  <c r="L83" i="25"/>
  <c r="K83" i="25"/>
  <c r="K164" i="25" s="1"/>
  <c r="J83" i="25"/>
  <c r="J164" i="25" s="1"/>
  <c r="I83" i="25"/>
  <c r="I164" i="25" s="1"/>
  <c r="H83" i="25"/>
  <c r="G83" i="25"/>
  <c r="G164" i="25" s="1"/>
  <c r="F83" i="25"/>
  <c r="F164" i="25" s="1"/>
  <c r="E83" i="25"/>
  <c r="E164" i="25" s="1"/>
  <c r="CF77" i="25"/>
  <c r="CF163" i="25" s="1"/>
  <c r="CE77" i="25"/>
  <c r="CE163" i="25" s="1"/>
  <c r="CD77" i="25"/>
  <c r="CD163" i="25" s="1"/>
  <c r="CC77" i="25"/>
  <c r="CC163" i="25" s="1"/>
  <c r="CB77" i="25"/>
  <c r="CB163" i="25" s="1"/>
  <c r="CA77" i="25"/>
  <c r="CA163" i="25" s="1"/>
  <c r="BZ77" i="25"/>
  <c r="BZ163" i="25" s="1"/>
  <c r="BY77" i="25"/>
  <c r="BY163" i="25" s="1"/>
  <c r="BX77" i="25"/>
  <c r="BX163" i="25" s="1"/>
  <c r="BW77" i="25"/>
  <c r="BW163" i="25" s="1"/>
  <c r="BV77" i="25"/>
  <c r="BV163" i="25" s="1"/>
  <c r="BU77" i="25"/>
  <c r="BU163" i="25" s="1"/>
  <c r="BT77" i="25"/>
  <c r="BT163" i="25" s="1"/>
  <c r="BS77" i="25"/>
  <c r="BS163" i="25" s="1"/>
  <c r="BR77" i="25"/>
  <c r="BR163" i="25" s="1"/>
  <c r="BQ77" i="25"/>
  <c r="BQ163" i="25" s="1"/>
  <c r="BP77" i="25"/>
  <c r="BP163" i="25" s="1"/>
  <c r="BO77" i="25"/>
  <c r="BO163" i="25" s="1"/>
  <c r="BN77" i="25"/>
  <c r="BN163" i="25" s="1"/>
  <c r="BM77" i="25"/>
  <c r="BM163" i="25" s="1"/>
  <c r="BL77" i="25"/>
  <c r="BL163" i="25" s="1"/>
  <c r="BK77" i="25"/>
  <c r="BK163" i="25" s="1"/>
  <c r="BJ77" i="25"/>
  <c r="BJ163" i="25" s="1"/>
  <c r="BI77" i="25"/>
  <c r="BI163" i="25" s="1"/>
  <c r="BH77" i="25"/>
  <c r="BH163" i="25" s="1"/>
  <c r="BG77" i="25"/>
  <c r="BG163" i="25" s="1"/>
  <c r="BF77" i="25"/>
  <c r="BF163" i="25" s="1"/>
  <c r="BE77" i="25"/>
  <c r="BE163" i="25" s="1"/>
  <c r="BD77" i="25"/>
  <c r="BD163" i="25" s="1"/>
  <c r="BC77" i="25"/>
  <c r="BC163" i="25" s="1"/>
  <c r="BB77" i="25"/>
  <c r="BB163" i="25" s="1"/>
  <c r="BA77" i="25"/>
  <c r="BA163" i="25" s="1"/>
  <c r="AZ77" i="25"/>
  <c r="AZ163" i="25" s="1"/>
  <c r="AY77" i="25"/>
  <c r="AY163" i="25" s="1"/>
  <c r="AX77" i="25"/>
  <c r="AX163" i="25" s="1"/>
  <c r="AW77" i="25"/>
  <c r="AW163" i="25" s="1"/>
  <c r="AV77" i="25"/>
  <c r="AV163" i="25" s="1"/>
  <c r="AU77" i="25"/>
  <c r="AU163" i="25" s="1"/>
  <c r="AT77" i="25"/>
  <c r="AT163" i="25" s="1"/>
  <c r="AS77" i="25"/>
  <c r="AS163" i="25" s="1"/>
  <c r="AR77" i="25"/>
  <c r="AR163" i="25" s="1"/>
  <c r="AQ77" i="25"/>
  <c r="AQ163" i="25" s="1"/>
  <c r="AP77" i="25"/>
  <c r="AP163" i="25" s="1"/>
  <c r="AO77" i="25"/>
  <c r="AO163" i="25" s="1"/>
  <c r="AN77" i="25"/>
  <c r="AN163" i="25" s="1"/>
  <c r="AM77" i="25"/>
  <c r="AM163" i="25" s="1"/>
  <c r="AL77" i="25"/>
  <c r="AL163" i="25" s="1"/>
  <c r="AK77" i="25"/>
  <c r="AK163" i="25" s="1"/>
  <c r="AJ77" i="25"/>
  <c r="AJ163" i="25" s="1"/>
  <c r="AI77" i="25"/>
  <c r="AI163" i="25" s="1"/>
  <c r="AH77" i="25"/>
  <c r="AH163" i="25" s="1"/>
  <c r="AG77" i="25"/>
  <c r="AG163" i="25" s="1"/>
  <c r="AF77" i="25"/>
  <c r="AF163" i="25" s="1"/>
  <c r="AE77" i="25"/>
  <c r="AE163" i="25" s="1"/>
  <c r="AD77" i="25"/>
  <c r="AD163" i="25" s="1"/>
  <c r="AC77" i="25"/>
  <c r="AC163" i="25" s="1"/>
  <c r="AB77" i="25"/>
  <c r="AB163" i="25" s="1"/>
  <c r="AA77" i="25"/>
  <c r="AA163" i="25" s="1"/>
  <c r="Z77" i="25"/>
  <c r="Z163" i="25" s="1"/>
  <c r="Y77" i="25"/>
  <c r="Y163" i="25" s="1"/>
  <c r="X77" i="25"/>
  <c r="X163" i="25" s="1"/>
  <c r="W77" i="25"/>
  <c r="W163" i="25" s="1"/>
  <c r="V77" i="25"/>
  <c r="V163" i="25" s="1"/>
  <c r="U77" i="25"/>
  <c r="U163" i="25" s="1"/>
  <c r="T77" i="25"/>
  <c r="T163" i="25" s="1"/>
  <c r="S77" i="25"/>
  <c r="S163" i="25" s="1"/>
  <c r="R77" i="25"/>
  <c r="R163" i="25" s="1"/>
  <c r="Q77" i="25"/>
  <c r="Q163" i="25" s="1"/>
  <c r="P77" i="25"/>
  <c r="P163" i="25" s="1"/>
  <c r="O77" i="25"/>
  <c r="O163" i="25" s="1"/>
  <c r="N77" i="25"/>
  <c r="N163" i="25" s="1"/>
  <c r="M77" i="25"/>
  <c r="M163" i="25" s="1"/>
  <c r="L77" i="25"/>
  <c r="L163" i="25" s="1"/>
  <c r="K77" i="25"/>
  <c r="K163" i="25" s="1"/>
  <c r="J77" i="25"/>
  <c r="J163" i="25" s="1"/>
  <c r="I77" i="25"/>
  <c r="I163" i="25" s="1"/>
  <c r="H77" i="25"/>
  <c r="H163" i="25" s="1"/>
  <c r="G77" i="25"/>
  <c r="G163" i="25" s="1"/>
  <c r="F77" i="25"/>
  <c r="F163" i="25" s="1"/>
  <c r="E77" i="25"/>
  <c r="E163" i="25" s="1"/>
  <c r="CF71" i="25"/>
  <c r="CF162" i="25" s="1"/>
  <c r="CE71" i="25"/>
  <c r="CE162" i="25" s="1"/>
  <c r="CD71" i="25"/>
  <c r="CD162" i="25" s="1"/>
  <c r="CC71" i="25"/>
  <c r="CB71" i="25"/>
  <c r="CB162" i="25" s="1"/>
  <c r="CA71" i="25"/>
  <c r="CA162" i="25" s="1"/>
  <c r="BZ71" i="25"/>
  <c r="BZ162" i="25" s="1"/>
  <c r="BY71" i="25"/>
  <c r="BX71" i="25"/>
  <c r="BX162" i="25" s="1"/>
  <c r="BW71" i="25"/>
  <c r="BW162" i="25" s="1"/>
  <c r="BV71" i="25"/>
  <c r="BV162" i="25" s="1"/>
  <c r="BU71" i="25"/>
  <c r="BT71" i="25"/>
  <c r="BT162" i="25" s="1"/>
  <c r="BS71" i="25"/>
  <c r="BS162" i="25" s="1"/>
  <c r="BR71" i="25"/>
  <c r="BR162" i="25" s="1"/>
  <c r="BQ71" i="25"/>
  <c r="BP71" i="25"/>
  <c r="BP162" i="25" s="1"/>
  <c r="BO71" i="25"/>
  <c r="BO162" i="25" s="1"/>
  <c r="BN71" i="25"/>
  <c r="BN162" i="25" s="1"/>
  <c r="BM71" i="25"/>
  <c r="BL71" i="25"/>
  <c r="BL162" i="25" s="1"/>
  <c r="BK71" i="25"/>
  <c r="BK162" i="25" s="1"/>
  <c r="BJ71" i="25"/>
  <c r="BJ162" i="25" s="1"/>
  <c r="BI71" i="25"/>
  <c r="BH71" i="25"/>
  <c r="BH162" i="25" s="1"/>
  <c r="BG71" i="25"/>
  <c r="BG162" i="25" s="1"/>
  <c r="BF71" i="25"/>
  <c r="BF162" i="25" s="1"/>
  <c r="BE71" i="25"/>
  <c r="BD71" i="25"/>
  <c r="BD162" i="25" s="1"/>
  <c r="BC71" i="25"/>
  <c r="BC162" i="25" s="1"/>
  <c r="BB71" i="25"/>
  <c r="BB162" i="25" s="1"/>
  <c r="BA71" i="25"/>
  <c r="AZ71" i="25"/>
  <c r="AZ162" i="25" s="1"/>
  <c r="AY71" i="25"/>
  <c r="AY162" i="25" s="1"/>
  <c r="AX71" i="25"/>
  <c r="AX162" i="25" s="1"/>
  <c r="AW71" i="25"/>
  <c r="AV71" i="25"/>
  <c r="AV162" i="25" s="1"/>
  <c r="AU71" i="25"/>
  <c r="AU162" i="25" s="1"/>
  <c r="AT71" i="25"/>
  <c r="AT162" i="25" s="1"/>
  <c r="AS71" i="25"/>
  <c r="AR71" i="25"/>
  <c r="AR162" i="25" s="1"/>
  <c r="AQ71" i="25"/>
  <c r="AQ162" i="25" s="1"/>
  <c r="AP71" i="25"/>
  <c r="AP162" i="25" s="1"/>
  <c r="AO71" i="25"/>
  <c r="AN71" i="25"/>
  <c r="AN162" i="25" s="1"/>
  <c r="AM71" i="25"/>
  <c r="AM162" i="25" s="1"/>
  <c r="AL71" i="25"/>
  <c r="AL162" i="25" s="1"/>
  <c r="AK71" i="25"/>
  <c r="AJ71" i="25"/>
  <c r="AJ162" i="25" s="1"/>
  <c r="AI71" i="25"/>
  <c r="AI162" i="25" s="1"/>
  <c r="AH71" i="25"/>
  <c r="AH162" i="25" s="1"/>
  <c r="AG71" i="25"/>
  <c r="AF71" i="25"/>
  <c r="AF162" i="25" s="1"/>
  <c r="AE71" i="25"/>
  <c r="AE162" i="25" s="1"/>
  <c r="AD71" i="25"/>
  <c r="AD162" i="25" s="1"/>
  <c r="AC71" i="25"/>
  <c r="AB71" i="25"/>
  <c r="AB162" i="25" s="1"/>
  <c r="AA71" i="25"/>
  <c r="AA162" i="25" s="1"/>
  <c r="Z71" i="25"/>
  <c r="Z162" i="25" s="1"/>
  <c r="Y71" i="25"/>
  <c r="X71" i="25"/>
  <c r="X162" i="25" s="1"/>
  <c r="W71" i="25"/>
  <c r="W162" i="25" s="1"/>
  <c r="V71" i="25"/>
  <c r="V162" i="25" s="1"/>
  <c r="U71" i="25"/>
  <c r="T71" i="25"/>
  <c r="T162" i="25" s="1"/>
  <c r="S71" i="25"/>
  <c r="S162" i="25" s="1"/>
  <c r="R71" i="25"/>
  <c r="R162" i="25" s="1"/>
  <c r="Q71" i="25"/>
  <c r="P71" i="25"/>
  <c r="P162" i="25" s="1"/>
  <c r="O71" i="25"/>
  <c r="O162" i="25" s="1"/>
  <c r="N71" i="25"/>
  <c r="N162" i="25" s="1"/>
  <c r="M71" i="25"/>
  <c r="L71" i="25"/>
  <c r="L162" i="25" s="1"/>
  <c r="K71" i="25"/>
  <c r="K162" i="25" s="1"/>
  <c r="J71" i="25"/>
  <c r="J162" i="25" s="1"/>
  <c r="I71" i="25"/>
  <c r="I162" i="25" s="1"/>
  <c r="H71" i="25"/>
  <c r="H162" i="25" s="1"/>
  <c r="G71" i="25"/>
  <c r="F71" i="25"/>
  <c r="F162" i="25" s="1"/>
  <c r="E71" i="25"/>
  <c r="E162" i="25" s="1"/>
  <c r="CF65" i="25"/>
  <c r="CE65" i="25"/>
  <c r="CE161" i="25" s="1"/>
  <c r="CD65" i="25"/>
  <c r="CD161" i="25" s="1"/>
  <c r="CC65" i="25"/>
  <c r="CC161" i="25" s="1"/>
  <c r="CB65" i="25"/>
  <c r="CA65" i="25"/>
  <c r="CA161" i="25" s="1"/>
  <c r="BZ65" i="25"/>
  <c r="BZ161" i="25" s="1"/>
  <c r="BY65" i="25"/>
  <c r="BY161" i="25" s="1"/>
  <c r="BX65" i="25"/>
  <c r="BW65" i="25"/>
  <c r="BW161" i="25" s="1"/>
  <c r="BV65" i="25"/>
  <c r="BV161" i="25" s="1"/>
  <c r="BU65" i="25"/>
  <c r="BU161" i="25" s="1"/>
  <c r="BT65" i="25"/>
  <c r="BS65" i="25"/>
  <c r="BS161" i="25" s="1"/>
  <c r="BR65" i="25"/>
  <c r="BR161" i="25" s="1"/>
  <c r="BQ65" i="25"/>
  <c r="BQ161" i="25" s="1"/>
  <c r="BP65" i="25"/>
  <c r="BO65" i="25"/>
  <c r="BO161" i="25" s="1"/>
  <c r="BN65" i="25"/>
  <c r="BN161" i="25" s="1"/>
  <c r="BM65" i="25"/>
  <c r="BM161" i="25" s="1"/>
  <c r="BL65" i="25"/>
  <c r="BK65" i="25"/>
  <c r="BK161" i="25" s="1"/>
  <c r="BJ65" i="25"/>
  <c r="BJ161" i="25" s="1"/>
  <c r="BI65" i="25"/>
  <c r="BI161" i="25" s="1"/>
  <c r="BH65" i="25"/>
  <c r="BG65" i="25"/>
  <c r="BG161" i="25" s="1"/>
  <c r="BF65" i="25"/>
  <c r="BF161" i="25" s="1"/>
  <c r="BE65" i="25"/>
  <c r="BE161" i="25" s="1"/>
  <c r="BD65" i="25"/>
  <c r="BC65" i="25"/>
  <c r="BC161" i="25" s="1"/>
  <c r="BB65" i="25"/>
  <c r="BB161" i="25" s="1"/>
  <c r="BA65" i="25"/>
  <c r="BA161" i="25" s="1"/>
  <c r="AZ65" i="25"/>
  <c r="AY65" i="25"/>
  <c r="AY161" i="25" s="1"/>
  <c r="AX65" i="25"/>
  <c r="AX161" i="25" s="1"/>
  <c r="AW65" i="25"/>
  <c r="AW161" i="25" s="1"/>
  <c r="AV65" i="25"/>
  <c r="AU65" i="25"/>
  <c r="AU161" i="25" s="1"/>
  <c r="AT65" i="25"/>
  <c r="AT161" i="25" s="1"/>
  <c r="AS65" i="25"/>
  <c r="AS161" i="25" s="1"/>
  <c r="AR65" i="25"/>
  <c r="AQ65" i="25"/>
  <c r="AQ161" i="25" s="1"/>
  <c r="AP65" i="25"/>
  <c r="AP161" i="25" s="1"/>
  <c r="AO65" i="25"/>
  <c r="AO161" i="25" s="1"/>
  <c r="AN65" i="25"/>
  <c r="AM65" i="25"/>
  <c r="AM161" i="25" s="1"/>
  <c r="AL65" i="25"/>
  <c r="AL161" i="25" s="1"/>
  <c r="AK65" i="25"/>
  <c r="AK161" i="25" s="1"/>
  <c r="AJ65" i="25"/>
  <c r="AI65" i="25"/>
  <c r="AI161" i="25" s="1"/>
  <c r="AH65" i="25"/>
  <c r="AH161" i="25" s="1"/>
  <c r="AG65" i="25"/>
  <c r="AG161" i="25" s="1"/>
  <c r="AF65" i="25"/>
  <c r="AE65" i="25"/>
  <c r="AE161" i="25" s="1"/>
  <c r="AD65" i="25"/>
  <c r="AD161" i="25" s="1"/>
  <c r="AC65" i="25"/>
  <c r="AC161" i="25" s="1"/>
  <c r="AB65" i="25"/>
  <c r="AA65" i="25"/>
  <c r="AA161" i="25" s="1"/>
  <c r="Z65" i="25"/>
  <c r="Z161" i="25" s="1"/>
  <c r="Y65" i="25"/>
  <c r="Y161" i="25" s="1"/>
  <c r="X65" i="25"/>
  <c r="W65" i="25"/>
  <c r="W161" i="25" s="1"/>
  <c r="V65" i="25"/>
  <c r="V161" i="25" s="1"/>
  <c r="U65" i="25"/>
  <c r="U161" i="25" s="1"/>
  <c r="T65" i="25"/>
  <c r="S65" i="25"/>
  <c r="S161" i="25" s="1"/>
  <c r="R65" i="25"/>
  <c r="R161" i="25" s="1"/>
  <c r="Q65" i="25"/>
  <c r="Q161" i="25" s="1"/>
  <c r="P65" i="25"/>
  <c r="O65" i="25"/>
  <c r="O161" i="25" s="1"/>
  <c r="N65" i="25"/>
  <c r="N161" i="25" s="1"/>
  <c r="M65" i="25"/>
  <c r="M161" i="25" s="1"/>
  <c r="L65" i="25"/>
  <c r="K65" i="25"/>
  <c r="K161" i="25" s="1"/>
  <c r="J65" i="25"/>
  <c r="J161" i="25" s="1"/>
  <c r="I65" i="25"/>
  <c r="H65" i="25"/>
  <c r="H161" i="25" s="1"/>
  <c r="G65" i="25"/>
  <c r="G161" i="25" s="1"/>
  <c r="F65" i="25"/>
  <c r="F161" i="25" s="1"/>
  <c r="E65" i="25"/>
  <c r="CF59" i="25"/>
  <c r="CF160" i="25" s="1"/>
  <c r="CE59" i="25"/>
  <c r="CE160" i="25" s="1"/>
  <c r="CD59" i="25"/>
  <c r="CC59" i="25"/>
  <c r="CC160" i="25" s="1"/>
  <c r="CB59" i="25"/>
  <c r="CB160" i="25" s="1"/>
  <c r="CA59" i="25"/>
  <c r="CA160" i="25" s="1"/>
  <c r="BZ59" i="25"/>
  <c r="BY59" i="25"/>
  <c r="BY160" i="25" s="1"/>
  <c r="BX59" i="25"/>
  <c r="BX160" i="25" s="1"/>
  <c r="BW59" i="25"/>
  <c r="BW160" i="25" s="1"/>
  <c r="BV59" i="25"/>
  <c r="BU59" i="25"/>
  <c r="BU160" i="25" s="1"/>
  <c r="BT59" i="25"/>
  <c r="BT160" i="25" s="1"/>
  <c r="BS59" i="25"/>
  <c r="BS160" i="25" s="1"/>
  <c r="BR59" i="25"/>
  <c r="BQ59" i="25"/>
  <c r="BQ160" i="25" s="1"/>
  <c r="BP59" i="25"/>
  <c r="BP160" i="25" s="1"/>
  <c r="BO59" i="25"/>
  <c r="BO160" i="25" s="1"/>
  <c r="BN59" i="25"/>
  <c r="BM59" i="25"/>
  <c r="BM160" i="25" s="1"/>
  <c r="BL59" i="25"/>
  <c r="BL160" i="25" s="1"/>
  <c r="BK59" i="25"/>
  <c r="BK160" i="25" s="1"/>
  <c r="BJ59" i="25"/>
  <c r="BI59" i="25"/>
  <c r="BI160" i="25" s="1"/>
  <c r="BH59" i="25"/>
  <c r="BH160" i="25" s="1"/>
  <c r="BG59" i="25"/>
  <c r="BG160" i="25" s="1"/>
  <c r="BF59" i="25"/>
  <c r="BE59" i="25"/>
  <c r="BE160" i="25" s="1"/>
  <c r="BD59" i="25"/>
  <c r="BD160" i="25" s="1"/>
  <c r="BC59" i="25"/>
  <c r="BC160" i="25" s="1"/>
  <c r="BB59" i="25"/>
  <c r="BA59" i="25"/>
  <c r="BA160" i="25" s="1"/>
  <c r="AZ59" i="25"/>
  <c r="AZ160" i="25" s="1"/>
  <c r="AY59" i="25"/>
  <c r="AY160" i="25" s="1"/>
  <c r="AX59" i="25"/>
  <c r="AW59" i="25"/>
  <c r="AW160" i="25" s="1"/>
  <c r="AV59" i="25"/>
  <c r="AV160" i="25" s="1"/>
  <c r="AU59" i="25"/>
  <c r="AU160" i="25" s="1"/>
  <c r="AT59" i="25"/>
  <c r="AS59" i="25"/>
  <c r="AS160" i="25" s="1"/>
  <c r="AR59" i="25"/>
  <c r="AR160" i="25" s="1"/>
  <c r="AQ59" i="25"/>
  <c r="AQ160" i="25" s="1"/>
  <c r="AP59" i="25"/>
  <c r="AO59" i="25"/>
  <c r="AO160" i="25" s="1"/>
  <c r="AN59" i="25"/>
  <c r="AN160" i="25" s="1"/>
  <c r="AM59" i="25"/>
  <c r="AM160" i="25" s="1"/>
  <c r="AL59" i="25"/>
  <c r="AK59" i="25"/>
  <c r="AK160" i="25" s="1"/>
  <c r="AJ59" i="25"/>
  <c r="AJ160" i="25" s="1"/>
  <c r="AI59" i="25"/>
  <c r="AI160" i="25" s="1"/>
  <c r="AH59" i="25"/>
  <c r="AG59" i="25"/>
  <c r="AG160" i="25" s="1"/>
  <c r="AF59" i="25"/>
  <c r="AF160" i="25" s="1"/>
  <c r="AE59" i="25"/>
  <c r="AE160" i="25" s="1"/>
  <c r="AD59" i="25"/>
  <c r="AC59" i="25"/>
  <c r="AC160" i="25" s="1"/>
  <c r="AB59" i="25"/>
  <c r="AB160" i="25" s="1"/>
  <c r="AA59" i="25"/>
  <c r="AA160" i="25" s="1"/>
  <c r="Z59" i="25"/>
  <c r="Y59" i="25"/>
  <c r="Y160" i="25" s="1"/>
  <c r="X59" i="25"/>
  <c r="X160" i="25" s="1"/>
  <c r="W59" i="25"/>
  <c r="W160" i="25" s="1"/>
  <c r="V59" i="25"/>
  <c r="U59" i="25"/>
  <c r="U160" i="25" s="1"/>
  <c r="T59" i="25"/>
  <c r="T160" i="25" s="1"/>
  <c r="S59" i="25"/>
  <c r="S160" i="25" s="1"/>
  <c r="R59" i="25"/>
  <c r="Q59" i="25"/>
  <c r="Q160" i="25" s="1"/>
  <c r="P59" i="25"/>
  <c r="P160" i="25" s="1"/>
  <c r="O59" i="25"/>
  <c r="O160" i="25" s="1"/>
  <c r="N59" i="25"/>
  <c r="M59" i="25"/>
  <c r="M160" i="25" s="1"/>
  <c r="L59" i="25"/>
  <c r="L160" i="25" s="1"/>
  <c r="K59" i="25"/>
  <c r="K160" i="25" s="1"/>
  <c r="J59" i="25"/>
  <c r="I59" i="25"/>
  <c r="I160" i="25" s="1"/>
  <c r="H59" i="25"/>
  <c r="H160" i="25" s="1"/>
  <c r="G59" i="25"/>
  <c r="G160" i="25" s="1"/>
  <c r="F59" i="25"/>
  <c r="F160" i="25" s="1"/>
  <c r="E59" i="25"/>
  <c r="E160" i="25" s="1"/>
  <c r="B55" i="25"/>
  <c r="D112" i="25" s="1"/>
  <c r="D156" i="25" s="1"/>
  <c r="E16" i="25"/>
  <c r="O14" i="25"/>
  <c r="P14" i="25" s="1"/>
  <c r="Q14" i="25" s="1"/>
  <c r="R14" i="25" s="1"/>
  <c r="S14" i="25" s="1"/>
  <c r="T14" i="25" s="1"/>
  <c r="U14" i="25" s="1"/>
  <c r="V14" i="25" s="1"/>
  <c r="W14" i="25" s="1"/>
  <c r="X14" i="25" s="1"/>
  <c r="Y14" i="25" s="1"/>
  <c r="Z14" i="25" s="1"/>
  <c r="AA14" i="25" s="1"/>
  <c r="AB14" i="25" s="1"/>
  <c r="AC14" i="25" s="1"/>
  <c r="AD14" i="25" s="1"/>
  <c r="AE14" i="25" s="1"/>
  <c r="AF14" i="25" s="1"/>
  <c r="AG14" i="25" s="1"/>
  <c r="AH14" i="25" s="1"/>
  <c r="AI14" i="25" s="1"/>
  <c r="AJ14" i="25" s="1"/>
  <c r="AK14" i="25" s="1"/>
  <c r="AL14" i="25" s="1"/>
  <c r="AM14" i="25" s="1"/>
  <c r="AN14" i="25" s="1"/>
  <c r="AO14" i="25" s="1"/>
  <c r="AP14" i="25" s="1"/>
  <c r="AQ14" i="25" s="1"/>
  <c r="AR14" i="25" s="1"/>
  <c r="AS14" i="25" s="1"/>
  <c r="AT14" i="25" s="1"/>
  <c r="AU14" i="25" s="1"/>
  <c r="AV14" i="25" s="1"/>
  <c r="AW14" i="25" s="1"/>
  <c r="AX14" i="25" s="1"/>
  <c r="AY14" i="25" s="1"/>
  <c r="AZ14" i="25" s="1"/>
  <c r="BA14" i="25" s="1"/>
  <c r="BB14" i="25" s="1"/>
  <c r="BC14" i="25" s="1"/>
  <c r="BD14" i="25" s="1"/>
  <c r="BE14" i="25" s="1"/>
  <c r="BF14" i="25" s="1"/>
  <c r="BG14" i="25" s="1"/>
  <c r="BH14" i="25" s="1"/>
  <c r="BI14" i="25" s="1"/>
  <c r="BJ14" i="25" s="1"/>
  <c r="BK14" i="25" s="1"/>
  <c r="BL14" i="25" s="1"/>
  <c r="BM14" i="25" s="1"/>
  <c r="BN14" i="25" s="1"/>
  <c r="BO14" i="25" s="1"/>
  <c r="BP14" i="25" s="1"/>
  <c r="BQ14" i="25" s="1"/>
  <c r="BR14" i="25" s="1"/>
  <c r="BS14" i="25" s="1"/>
  <c r="BT14" i="25" s="1"/>
  <c r="BU14" i="25" s="1"/>
  <c r="BV14" i="25" s="1"/>
  <c r="BW14" i="25" s="1"/>
  <c r="BX14" i="25" s="1"/>
  <c r="BY14" i="25" s="1"/>
  <c r="BZ14" i="25" s="1"/>
  <c r="CA14" i="25" s="1"/>
  <c r="CB14" i="25" s="1"/>
  <c r="CC14" i="25" s="1"/>
  <c r="CD14" i="25" s="1"/>
  <c r="CE14" i="25" s="1"/>
  <c r="CF14" i="25" s="1"/>
  <c r="O13" i="25"/>
  <c r="P13" i="25" s="1"/>
  <c r="Q13" i="25" s="1"/>
  <c r="R13" i="25" s="1"/>
  <c r="S13" i="25" s="1"/>
  <c r="T13" i="25" s="1"/>
  <c r="U13" i="25" s="1"/>
  <c r="V13" i="25" s="1"/>
  <c r="W13" i="25" s="1"/>
  <c r="X13" i="25" s="1"/>
  <c r="Y13" i="25" s="1"/>
  <c r="Z13" i="25" s="1"/>
  <c r="AA13" i="25" s="1"/>
  <c r="AB13" i="25" s="1"/>
  <c r="AC13" i="25" s="1"/>
  <c r="AD13" i="25" s="1"/>
  <c r="AE13" i="25" s="1"/>
  <c r="AF13" i="25" s="1"/>
  <c r="AG13" i="25" s="1"/>
  <c r="AH13" i="25" s="1"/>
  <c r="AI13" i="25" s="1"/>
  <c r="AJ13" i="25" s="1"/>
  <c r="AK13" i="25" s="1"/>
  <c r="AL13" i="25" s="1"/>
  <c r="AM13" i="25" s="1"/>
  <c r="AN13" i="25" s="1"/>
  <c r="AO13" i="25" s="1"/>
  <c r="AP13" i="25" s="1"/>
  <c r="AQ13" i="25" s="1"/>
  <c r="AR13" i="25" s="1"/>
  <c r="AS13" i="25" s="1"/>
  <c r="AT13" i="25" s="1"/>
  <c r="AU13" i="25" s="1"/>
  <c r="AV13" i="25" s="1"/>
  <c r="AW13" i="25" s="1"/>
  <c r="AX13" i="25" s="1"/>
  <c r="AY13" i="25" s="1"/>
  <c r="AZ13" i="25" s="1"/>
  <c r="BA13" i="25" s="1"/>
  <c r="BB13" i="25" s="1"/>
  <c r="BC13" i="25" s="1"/>
  <c r="BD13" i="25" s="1"/>
  <c r="BE13" i="25" s="1"/>
  <c r="BF13" i="25" s="1"/>
  <c r="BG13" i="25" s="1"/>
  <c r="BH13" i="25" s="1"/>
  <c r="BI13" i="25" s="1"/>
  <c r="BJ13" i="25" s="1"/>
  <c r="BK13" i="25" s="1"/>
  <c r="BL13" i="25" s="1"/>
  <c r="BM13" i="25" s="1"/>
  <c r="BN13" i="25" s="1"/>
  <c r="BO13" i="25" s="1"/>
  <c r="BP13" i="25" s="1"/>
  <c r="BQ13" i="25" s="1"/>
  <c r="BR13" i="25" s="1"/>
  <c r="BS13" i="25" s="1"/>
  <c r="BT13" i="25" s="1"/>
  <c r="BU13" i="25" s="1"/>
  <c r="BV13" i="25" s="1"/>
  <c r="BW13" i="25" s="1"/>
  <c r="BX13" i="25" s="1"/>
  <c r="BY13" i="25" s="1"/>
  <c r="BZ13" i="25" s="1"/>
  <c r="CA13" i="25" s="1"/>
  <c r="CB13" i="25" s="1"/>
  <c r="CC13" i="25" s="1"/>
  <c r="CD13" i="25" s="1"/>
  <c r="CE13" i="25" s="1"/>
  <c r="CF13" i="25" s="1"/>
  <c r="O12" i="25"/>
  <c r="P12" i="25" s="1"/>
  <c r="Q12" i="25" s="1"/>
  <c r="R12" i="25" s="1"/>
  <c r="S12" i="25" s="1"/>
  <c r="T12" i="25" s="1"/>
  <c r="U12" i="25" s="1"/>
  <c r="V12" i="25" s="1"/>
  <c r="W12" i="25" s="1"/>
  <c r="X12" i="25" s="1"/>
  <c r="Y12" i="25" s="1"/>
  <c r="Z12" i="25" s="1"/>
  <c r="AA12" i="25" s="1"/>
  <c r="AB12" i="25" s="1"/>
  <c r="AC12" i="25" s="1"/>
  <c r="AD12" i="25" s="1"/>
  <c r="AE12" i="25" s="1"/>
  <c r="AF12" i="25" s="1"/>
  <c r="AG12" i="25" s="1"/>
  <c r="AH12" i="25" s="1"/>
  <c r="AI12" i="25" s="1"/>
  <c r="AJ12" i="25" s="1"/>
  <c r="AK12" i="25" s="1"/>
  <c r="AL12" i="25" s="1"/>
  <c r="AM12" i="25" s="1"/>
  <c r="AN12" i="25" s="1"/>
  <c r="AO12" i="25" s="1"/>
  <c r="AP12" i="25" s="1"/>
  <c r="AQ12" i="25" s="1"/>
  <c r="AR12" i="25" s="1"/>
  <c r="AS12" i="25" s="1"/>
  <c r="AT12" i="25" s="1"/>
  <c r="AU12" i="25" s="1"/>
  <c r="AV12" i="25" s="1"/>
  <c r="AW12" i="25" s="1"/>
  <c r="AX12" i="25" s="1"/>
  <c r="AY12" i="25" s="1"/>
  <c r="AZ12" i="25" s="1"/>
  <c r="BA12" i="25" s="1"/>
  <c r="BB12" i="25" s="1"/>
  <c r="BC12" i="25" s="1"/>
  <c r="BD12" i="25" s="1"/>
  <c r="BE12" i="25" s="1"/>
  <c r="BF12" i="25" s="1"/>
  <c r="BG12" i="25" s="1"/>
  <c r="BH12" i="25" s="1"/>
  <c r="BI12" i="25" s="1"/>
  <c r="BJ12" i="25" s="1"/>
  <c r="BK12" i="25" s="1"/>
  <c r="BL12" i="25" s="1"/>
  <c r="BM12" i="25" s="1"/>
  <c r="BN12" i="25" s="1"/>
  <c r="BO12" i="25" s="1"/>
  <c r="BP12" i="25" s="1"/>
  <c r="BQ12" i="25" s="1"/>
  <c r="BR12" i="25" s="1"/>
  <c r="BS12" i="25" s="1"/>
  <c r="BT12" i="25" s="1"/>
  <c r="BU12" i="25" s="1"/>
  <c r="BV12" i="25" s="1"/>
  <c r="BW12" i="25" s="1"/>
  <c r="BX12" i="25" s="1"/>
  <c r="BY12" i="25" s="1"/>
  <c r="BZ12" i="25" s="1"/>
  <c r="CA12" i="25" s="1"/>
  <c r="CB12" i="25" s="1"/>
  <c r="CC12" i="25" s="1"/>
  <c r="CD12" i="25" s="1"/>
  <c r="CE12" i="25" s="1"/>
  <c r="CF12" i="25" s="1"/>
  <c r="CF10" i="25"/>
  <c r="CE10" i="25"/>
  <c r="CD10" i="25"/>
  <c r="CC10" i="25"/>
  <c r="CC30" i="25" s="1"/>
  <c r="CB10" i="25"/>
  <c r="CA10" i="25"/>
  <c r="BZ10" i="25"/>
  <c r="BY10" i="25"/>
  <c r="BX10" i="25"/>
  <c r="BW10" i="25"/>
  <c r="BV10" i="25"/>
  <c r="BU10" i="25"/>
  <c r="BU30" i="25" s="1"/>
  <c r="BT10" i="25"/>
  <c r="BS10" i="25"/>
  <c r="BR10" i="25"/>
  <c r="BQ10" i="25"/>
  <c r="BP10" i="25"/>
  <c r="BO10" i="25"/>
  <c r="BN10" i="25"/>
  <c r="BM10" i="25"/>
  <c r="BM30" i="25" s="1"/>
  <c r="BL10" i="25"/>
  <c r="BK10" i="25"/>
  <c r="BJ10" i="25"/>
  <c r="BI10" i="25"/>
  <c r="BH10" i="25"/>
  <c r="BG10" i="25"/>
  <c r="BF10" i="25"/>
  <c r="BE10" i="25"/>
  <c r="BE30" i="25" s="1"/>
  <c r="BD10" i="25"/>
  <c r="BC10" i="25"/>
  <c r="BB10" i="25"/>
  <c r="BA10" i="25"/>
  <c r="AZ10" i="25"/>
  <c r="AY10" i="25"/>
  <c r="AX10" i="25"/>
  <c r="AW10" i="25"/>
  <c r="AW30" i="25" s="1"/>
  <c r="AV10" i="25"/>
  <c r="AU10" i="25"/>
  <c r="AT10" i="25"/>
  <c r="AS10" i="25"/>
  <c r="AR10" i="25"/>
  <c r="AQ10" i="25"/>
  <c r="AP10" i="25"/>
  <c r="AO10" i="25"/>
  <c r="AO30" i="25" s="1"/>
  <c r="AN10" i="25"/>
  <c r="AM10" i="25"/>
  <c r="AL10" i="25"/>
  <c r="AK10" i="25"/>
  <c r="AJ10" i="25"/>
  <c r="AI10" i="25"/>
  <c r="AH10" i="25"/>
  <c r="AG10" i="25"/>
  <c r="AG30" i="25" s="1"/>
  <c r="AF10" i="25"/>
  <c r="AE10" i="25"/>
  <c r="AD10" i="25"/>
  <c r="AC10" i="25"/>
  <c r="AB10" i="25"/>
  <c r="AA10" i="25"/>
  <c r="Z10" i="25"/>
  <c r="Y10" i="25"/>
  <c r="Y30" i="25" s="1"/>
  <c r="X10" i="25"/>
  <c r="W10" i="25"/>
  <c r="V10" i="25"/>
  <c r="U10" i="25"/>
  <c r="T10" i="25"/>
  <c r="S10" i="25"/>
  <c r="R10" i="25"/>
  <c r="R30" i="25" s="1"/>
  <c r="Q10" i="25"/>
  <c r="Q30" i="25" s="1"/>
  <c r="P10" i="25"/>
  <c r="O10" i="25"/>
  <c r="O30" i="25" s="1"/>
  <c r="N10" i="25"/>
  <c r="M10" i="25"/>
  <c r="M30" i="25" s="1"/>
  <c r="L10" i="25"/>
  <c r="L30" i="25" s="1"/>
  <c r="K10" i="25"/>
  <c r="K30" i="25" s="1"/>
  <c r="J10" i="25"/>
  <c r="J30" i="25" s="1"/>
  <c r="I10" i="25"/>
  <c r="H10" i="25"/>
  <c r="H30" i="25" s="1"/>
  <c r="G10" i="25"/>
  <c r="G30" i="25" s="1"/>
  <c r="F10" i="25"/>
  <c r="F30" i="25" s="1"/>
  <c r="E10" i="25"/>
  <c r="E30" i="25" s="1"/>
  <c r="E9" i="25"/>
  <c r="CF5" i="25"/>
  <c r="CE5" i="25"/>
  <c r="CD5" i="25"/>
  <c r="CC5" i="25"/>
  <c r="CB5" i="25"/>
  <c r="CA5" i="25"/>
  <c r="BZ5" i="25"/>
  <c r="BY5" i="25"/>
  <c r="BX5" i="25"/>
  <c r="BW5" i="25"/>
  <c r="BV5" i="25"/>
  <c r="BU5" i="25"/>
  <c r="BT5" i="25"/>
  <c r="BS5" i="25"/>
  <c r="BR5" i="25"/>
  <c r="BQ5" i="25"/>
  <c r="BP5" i="25"/>
  <c r="BO5" i="25"/>
  <c r="BN5" i="25"/>
  <c r="BM5" i="25"/>
  <c r="BL5" i="25"/>
  <c r="BK5" i="25"/>
  <c r="BJ5" i="25"/>
  <c r="BI5" i="25"/>
  <c r="BH5" i="25"/>
  <c r="BG5" i="25"/>
  <c r="BF5" i="25"/>
  <c r="BE5" i="25"/>
  <c r="BD5" i="25"/>
  <c r="BC5" i="25"/>
  <c r="BB5" i="25"/>
  <c r="BA5" i="25"/>
  <c r="AZ5" i="25"/>
  <c r="AY5" i="25"/>
  <c r="AX5" i="25"/>
  <c r="AW5" i="25"/>
  <c r="AV5" i="25"/>
  <c r="AU5" i="25"/>
  <c r="AT5" i="25"/>
  <c r="AS5" i="25"/>
  <c r="AR5" i="25"/>
  <c r="AQ5" i="25"/>
  <c r="AP5" i="25"/>
  <c r="AO5" i="25"/>
  <c r="AN5" i="25"/>
  <c r="AM5" i="25"/>
  <c r="AL5" i="25"/>
  <c r="AK5" i="25"/>
  <c r="AJ5" i="25"/>
  <c r="AI5" i="25"/>
  <c r="AH5" i="25"/>
  <c r="AG5" i="25"/>
  <c r="AF5" i="25"/>
  <c r="AE5" i="25"/>
  <c r="AD5" i="25"/>
  <c r="AC5" i="25"/>
  <c r="AB5" i="25"/>
  <c r="AA5" i="25"/>
  <c r="Z5" i="25"/>
  <c r="Y5" i="25"/>
  <c r="X5" i="25"/>
  <c r="W5" i="25"/>
  <c r="V5" i="25"/>
  <c r="U5" i="25"/>
  <c r="T5" i="25"/>
  <c r="S5" i="25"/>
  <c r="R5" i="25"/>
  <c r="Q5" i="25"/>
  <c r="P5" i="25"/>
  <c r="O5" i="25"/>
  <c r="N5" i="25"/>
  <c r="M5" i="25"/>
  <c r="L5" i="25"/>
  <c r="K5" i="25"/>
  <c r="J5" i="25"/>
  <c r="I5" i="25"/>
  <c r="H5" i="25"/>
  <c r="G5" i="25"/>
  <c r="F5" i="25"/>
  <c r="E5" i="25"/>
  <c r="E4" i="25"/>
  <c r="D188" i="17"/>
  <c r="D182" i="17"/>
  <c r="D181" i="17"/>
  <c r="D180" i="17"/>
  <c r="D179" i="17"/>
  <c r="D178" i="17"/>
  <c r="D177" i="17"/>
  <c r="D176" i="17"/>
  <c r="D175" i="17"/>
  <c r="D174" i="17"/>
  <c r="D173" i="17"/>
  <c r="D163" i="17"/>
  <c r="D162" i="17"/>
  <c r="D161" i="17"/>
  <c r="D160" i="17"/>
  <c r="CF156" i="17"/>
  <c r="CE156" i="17"/>
  <c r="CD156" i="17"/>
  <c r="CC156" i="17"/>
  <c r="CB156" i="17"/>
  <c r="CA156" i="17"/>
  <c r="BZ156" i="17"/>
  <c r="BY156" i="17"/>
  <c r="BX156" i="17"/>
  <c r="BW156" i="17"/>
  <c r="BV156" i="17"/>
  <c r="BU156" i="17"/>
  <c r="BT156" i="17"/>
  <c r="BS156" i="17"/>
  <c r="BR156" i="17"/>
  <c r="BQ156" i="17"/>
  <c r="BP156" i="17"/>
  <c r="BO156" i="17"/>
  <c r="BN156" i="17"/>
  <c r="BM156" i="17"/>
  <c r="BL156" i="17"/>
  <c r="BK156" i="17"/>
  <c r="BJ156" i="17"/>
  <c r="BI156" i="17"/>
  <c r="BH156" i="17"/>
  <c r="BG156" i="17"/>
  <c r="BF156" i="17"/>
  <c r="BE156" i="17"/>
  <c r="BD156" i="17"/>
  <c r="BC156" i="17"/>
  <c r="BB156" i="17"/>
  <c r="BA156" i="17"/>
  <c r="AZ156" i="17"/>
  <c r="AY156" i="17"/>
  <c r="AX156" i="17"/>
  <c r="AW156" i="17"/>
  <c r="AV156" i="17"/>
  <c r="AU156" i="17"/>
  <c r="AT156" i="17"/>
  <c r="AS156" i="17"/>
  <c r="AR156" i="17"/>
  <c r="AQ156" i="17"/>
  <c r="AP156" i="17"/>
  <c r="AO156" i="17"/>
  <c r="AN156" i="17"/>
  <c r="AM156" i="17"/>
  <c r="AL156" i="17"/>
  <c r="AK156" i="17"/>
  <c r="AJ156" i="17"/>
  <c r="AI156" i="17"/>
  <c r="AH156" i="17"/>
  <c r="AG156" i="17"/>
  <c r="AF156" i="17"/>
  <c r="AE156" i="17"/>
  <c r="AD156" i="17"/>
  <c r="AC156" i="17"/>
  <c r="AB156" i="17"/>
  <c r="AA156" i="17"/>
  <c r="Z156" i="17"/>
  <c r="Y156" i="17"/>
  <c r="X156" i="17"/>
  <c r="W156" i="17"/>
  <c r="V156" i="17"/>
  <c r="U156" i="17"/>
  <c r="T156" i="17"/>
  <c r="S156" i="17"/>
  <c r="R156" i="17"/>
  <c r="Q156" i="17"/>
  <c r="P156" i="17"/>
  <c r="O156" i="17"/>
  <c r="N156" i="17"/>
  <c r="M156" i="17"/>
  <c r="L156" i="17"/>
  <c r="K156" i="17"/>
  <c r="J156" i="17"/>
  <c r="I156" i="17"/>
  <c r="H156" i="17"/>
  <c r="G156" i="17"/>
  <c r="F156" i="17"/>
  <c r="E156" i="17"/>
  <c r="CF155" i="17"/>
  <c r="CE155" i="17"/>
  <c r="CD155" i="17"/>
  <c r="CC155" i="17"/>
  <c r="CB155" i="17"/>
  <c r="CA155" i="17"/>
  <c r="BZ155" i="17"/>
  <c r="BY155" i="17"/>
  <c r="BX155" i="17"/>
  <c r="BW155" i="17"/>
  <c r="BV155" i="17"/>
  <c r="BU155" i="17"/>
  <c r="BT155" i="17"/>
  <c r="BS155" i="17"/>
  <c r="BR155" i="17"/>
  <c r="BQ155" i="17"/>
  <c r="BP155" i="17"/>
  <c r="BO155" i="17"/>
  <c r="BN155" i="17"/>
  <c r="BM155" i="17"/>
  <c r="BL155" i="17"/>
  <c r="BK155" i="17"/>
  <c r="BJ155" i="17"/>
  <c r="BI155" i="17"/>
  <c r="BH155" i="17"/>
  <c r="BG155" i="17"/>
  <c r="BF155" i="17"/>
  <c r="BE155" i="17"/>
  <c r="BD155" i="17"/>
  <c r="BC155" i="17"/>
  <c r="BB155" i="17"/>
  <c r="BA155" i="17"/>
  <c r="AZ155" i="17"/>
  <c r="AY155" i="17"/>
  <c r="AX155" i="17"/>
  <c r="AW155" i="17"/>
  <c r="AV155" i="17"/>
  <c r="AU155" i="17"/>
  <c r="AT155" i="17"/>
  <c r="AS155" i="17"/>
  <c r="AR155" i="17"/>
  <c r="AQ155" i="17"/>
  <c r="AP155" i="17"/>
  <c r="AO155" i="17"/>
  <c r="AN155" i="17"/>
  <c r="AM155" i="17"/>
  <c r="AL155" i="17"/>
  <c r="AK155" i="17"/>
  <c r="AJ155" i="17"/>
  <c r="AI155" i="17"/>
  <c r="AH155" i="17"/>
  <c r="AG155" i="17"/>
  <c r="AF155" i="17"/>
  <c r="AE155" i="17"/>
  <c r="AD155" i="17"/>
  <c r="AC155" i="17"/>
  <c r="AB155" i="17"/>
  <c r="AA155" i="17"/>
  <c r="Z155" i="17"/>
  <c r="Y155" i="17"/>
  <c r="X155" i="17"/>
  <c r="W155" i="17"/>
  <c r="V155" i="17"/>
  <c r="U155" i="17"/>
  <c r="T155" i="17"/>
  <c r="S155" i="17"/>
  <c r="R155" i="17"/>
  <c r="Q155" i="17"/>
  <c r="P155" i="17"/>
  <c r="O155" i="17"/>
  <c r="N155" i="17"/>
  <c r="M155" i="17"/>
  <c r="L155" i="17"/>
  <c r="K155" i="17"/>
  <c r="J155" i="17"/>
  <c r="I155" i="17"/>
  <c r="H155" i="17"/>
  <c r="G155" i="17"/>
  <c r="F155" i="17"/>
  <c r="E155" i="17"/>
  <c r="CF154" i="17"/>
  <c r="CE154" i="17"/>
  <c r="CD154" i="17"/>
  <c r="CC154" i="17"/>
  <c r="CB154" i="17"/>
  <c r="CA154" i="17"/>
  <c r="BZ154" i="17"/>
  <c r="BY154" i="17"/>
  <c r="BX154" i="17"/>
  <c r="BW154" i="17"/>
  <c r="BV154" i="17"/>
  <c r="BU154" i="17"/>
  <c r="BT154" i="17"/>
  <c r="BS154" i="17"/>
  <c r="BR154" i="17"/>
  <c r="BQ154" i="17"/>
  <c r="BP154" i="17"/>
  <c r="BO154" i="17"/>
  <c r="BN154" i="17"/>
  <c r="BM154" i="17"/>
  <c r="BL154" i="17"/>
  <c r="BK154" i="17"/>
  <c r="BJ154" i="17"/>
  <c r="BI154" i="17"/>
  <c r="BH154" i="17"/>
  <c r="BG154" i="17"/>
  <c r="BF154" i="17"/>
  <c r="BE154" i="17"/>
  <c r="BD154" i="17"/>
  <c r="BC154" i="17"/>
  <c r="BB154" i="17"/>
  <c r="BA154" i="17"/>
  <c r="AZ154" i="17"/>
  <c r="AY154" i="17"/>
  <c r="AX154" i="17"/>
  <c r="AW154" i="17"/>
  <c r="AV154" i="17"/>
  <c r="AU154" i="17"/>
  <c r="AT154" i="17"/>
  <c r="AS154" i="17"/>
  <c r="AR154" i="17"/>
  <c r="AQ154" i="17"/>
  <c r="AP154" i="17"/>
  <c r="AO154" i="17"/>
  <c r="AN154" i="17"/>
  <c r="AM154" i="17"/>
  <c r="AL154" i="17"/>
  <c r="AK154" i="17"/>
  <c r="AJ154" i="17"/>
  <c r="AI154" i="17"/>
  <c r="AH154" i="17"/>
  <c r="AG154" i="17"/>
  <c r="AF154" i="17"/>
  <c r="AE154" i="17"/>
  <c r="AD154" i="17"/>
  <c r="AC154" i="17"/>
  <c r="AB154" i="17"/>
  <c r="AA154" i="17"/>
  <c r="Z154" i="17"/>
  <c r="Y154" i="17"/>
  <c r="X154" i="17"/>
  <c r="W154" i="17"/>
  <c r="V154" i="17"/>
  <c r="U154" i="17"/>
  <c r="T154" i="17"/>
  <c r="S154" i="17"/>
  <c r="R154" i="17"/>
  <c r="Q154" i="17"/>
  <c r="P154" i="17"/>
  <c r="O154" i="17"/>
  <c r="N154" i="17"/>
  <c r="M154" i="17"/>
  <c r="L154" i="17"/>
  <c r="K154" i="17"/>
  <c r="J154" i="17"/>
  <c r="I154" i="17"/>
  <c r="H154" i="17"/>
  <c r="G154" i="17"/>
  <c r="F154" i="17"/>
  <c r="E154" i="17"/>
  <c r="CF153" i="17"/>
  <c r="CE153" i="17"/>
  <c r="CD153" i="17"/>
  <c r="CC153" i="17"/>
  <c r="CB153" i="17"/>
  <c r="CA153" i="17"/>
  <c r="BZ153" i="17"/>
  <c r="BY153" i="17"/>
  <c r="BX153" i="17"/>
  <c r="BW153" i="17"/>
  <c r="BV153" i="17"/>
  <c r="BU153" i="17"/>
  <c r="BT153" i="17"/>
  <c r="BS153" i="17"/>
  <c r="BR153" i="17"/>
  <c r="BQ153" i="17"/>
  <c r="BP153" i="17"/>
  <c r="BO153" i="17"/>
  <c r="BN153" i="17"/>
  <c r="BM153" i="17"/>
  <c r="BL153" i="17"/>
  <c r="BK153" i="17"/>
  <c r="BJ153" i="17"/>
  <c r="BI153" i="17"/>
  <c r="BH153" i="17"/>
  <c r="BG153" i="17"/>
  <c r="BF153" i="17"/>
  <c r="BE153" i="17"/>
  <c r="BD153" i="17"/>
  <c r="BC153" i="17"/>
  <c r="BB153" i="17"/>
  <c r="BA153" i="17"/>
  <c r="AZ153" i="17"/>
  <c r="AY153" i="17"/>
  <c r="AX153" i="17"/>
  <c r="AW153" i="17"/>
  <c r="AV153" i="17"/>
  <c r="AU153" i="17"/>
  <c r="AT153" i="17"/>
  <c r="AS153" i="17"/>
  <c r="AR153" i="17"/>
  <c r="AQ153" i="17"/>
  <c r="AP153" i="17"/>
  <c r="AO153" i="17"/>
  <c r="AN153" i="17"/>
  <c r="AM153" i="17"/>
  <c r="AL153" i="17"/>
  <c r="AK153" i="17"/>
  <c r="AJ153" i="17"/>
  <c r="AI153" i="17"/>
  <c r="AH153" i="17"/>
  <c r="AG153" i="17"/>
  <c r="AF153" i="17"/>
  <c r="AE153" i="17"/>
  <c r="AD153" i="17"/>
  <c r="AC153" i="17"/>
  <c r="AB153" i="17"/>
  <c r="AA153" i="17"/>
  <c r="Z153" i="17"/>
  <c r="Y153" i="17"/>
  <c r="X153" i="17"/>
  <c r="W153" i="17"/>
  <c r="V153" i="17"/>
  <c r="U153" i="17"/>
  <c r="T153" i="17"/>
  <c r="S153" i="17"/>
  <c r="R153" i="17"/>
  <c r="Q153" i="17"/>
  <c r="P153" i="17"/>
  <c r="O153" i="17"/>
  <c r="N153" i="17"/>
  <c r="M153" i="17"/>
  <c r="L153" i="17"/>
  <c r="K153" i="17"/>
  <c r="J153" i="17"/>
  <c r="I153" i="17"/>
  <c r="H153" i="17"/>
  <c r="G153" i="17"/>
  <c r="F153" i="17"/>
  <c r="E153" i="17"/>
  <c r="CF152" i="17"/>
  <c r="CE152" i="17"/>
  <c r="CD152" i="17"/>
  <c r="CC152" i="17"/>
  <c r="CB152" i="17"/>
  <c r="CA152" i="17"/>
  <c r="BZ152" i="17"/>
  <c r="BY152" i="17"/>
  <c r="BX152" i="17"/>
  <c r="BW152" i="17"/>
  <c r="BV152" i="17"/>
  <c r="BU152" i="17"/>
  <c r="BT152" i="17"/>
  <c r="BS152" i="17"/>
  <c r="BR152" i="17"/>
  <c r="BQ152" i="17"/>
  <c r="BP152" i="17"/>
  <c r="BO152" i="17"/>
  <c r="BN152" i="17"/>
  <c r="BM152" i="17"/>
  <c r="BL152" i="17"/>
  <c r="BK152" i="17"/>
  <c r="BJ152" i="17"/>
  <c r="BI152" i="17"/>
  <c r="BH152" i="17"/>
  <c r="BG152" i="17"/>
  <c r="BF152" i="17"/>
  <c r="BE152" i="17"/>
  <c r="BD152" i="17"/>
  <c r="BC152" i="17"/>
  <c r="BB152" i="17"/>
  <c r="BA152" i="17"/>
  <c r="AZ152" i="17"/>
  <c r="AY152" i="17"/>
  <c r="AX152" i="17"/>
  <c r="AW152" i="17"/>
  <c r="AV152" i="17"/>
  <c r="AU152" i="17"/>
  <c r="AT152" i="17"/>
  <c r="AS152" i="17"/>
  <c r="AR152" i="17"/>
  <c r="AQ152" i="17"/>
  <c r="AP152" i="17"/>
  <c r="AO152" i="17"/>
  <c r="AN152" i="17"/>
  <c r="AM152" i="17"/>
  <c r="AL152" i="17"/>
  <c r="AK152" i="17"/>
  <c r="AJ152" i="17"/>
  <c r="AI152" i="17"/>
  <c r="AH152" i="17"/>
  <c r="AG152" i="17"/>
  <c r="AF152" i="17"/>
  <c r="AE152" i="17"/>
  <c r="AD152" i="17"/>
  <c r="AC152" i="17"/>
  <c r="AB152" i="17"/>
  <c r="AA152" i="17"/>
  <c r="Z152" i="17"/>
  <c r="Y152" i="17"/>
  <c r="X152" i="17"/>
  <c r="W152" i="17"/>
  <c r="V152" i="17"/>
  <c r="U152" i="17"/>
  <c r="T152" i="17"/>
  <c r="S152" i="17"/>
  <c r="R152" i="17"/>
  <c r="Q152" i="17"/>
  <c r="P152" i="17"/>
  <c r="O152" i="17"/>
  <c r="N152" i="17"/>
  <c r="M152" i="17"/>
  <c r="L152" i="17"/>
  <c r="K152" i="17"/>
  <c r="J152" i="17"/>
  <c r="I152" i="17"/>
  <c r="H152" i="17"/>
  <c r="G152" i="17"/>
  <c r="F152" i="17"/>
  <c r="E152" i="17"/>
  <c r="CF151" i="17"/>
  <c r="CE151" i="17"/>
  <c r="CD151" i="17"/>
  <c r="CC151" i="17"/>
  <c r="CB151" i="17"/>
  <c r="CA151" i="17"/>
  <c r="BZ151" i="17"/>
  <c r="BY151" i="17"/>
  <c r="BX151" i="17"/>
  <c r="BW151" i="17"/>
  <c r="BV151" i="17"/>
  <c r="BU151" i="17"/>
  <c r="BT151" i="17"/>
  <c r="BS151" i="17"/>
  <c r="BR151" i="17"/>
  <c r="BQ151" i="17"/>
  <c r="BP151" i="17"/>
  <c r="BO151" i="17"/>
  <c r="BN151" i="17"/>
  <c r="BM151" i="17"/>
  <c r="BL151" i="17"/>
  <c r="BK151" i="17"/>
  <c r="BJ151" i="17"/>
  <c r="BI151" i="17"/>
  <c r="BH151" i="17"/>
  <c r="BG151" i="17"/>
  <c r="BF151" i="17"/>
  <c r="BE151" i="17"/>
  <c r="BD151" i="17"/>
  <c r="BC151" i="17"/>
  <c r="BB151" i="17"/>
  <c r="BA151" i="17"/>
  <c r="AZ151" i="17"/>
  <c r="AY151" i="17"/>
  <c r="AX151" i="17"/>
  <c r="AW151" i="17"/>
  <c r="AV151" i="17"/>
  <c r="AU151" i="17"/>
  <c r="AT151" i="17"/>
  <c r="AS151" i="17"/>
  <c r="AR151" i="17"/>
  <c r="AQ151" i="17"/>
  <c r="AP151" i="17"/>
  <c r="AO151" i="17"/>
  <c r="AN151" i="17"/>
  <c r="AM151" i="17"/>
  <c r="AL151" i="17"/>
  <c r="AK151" i="17"/>
  <c r="AJ151" i="17"/>
  <c r="AI151" i="17"/>
  <c r="AH151" i="17"/>
  <c r="AG151" i="17"/>
  <c r="AF151" i="17"/>
  <c r="AE151" i="17"/>
  <c r="AD151" i="17"/>
  <c r="AC151" i="17"/>
  <c r="AB151" i="17"/>
  <c r="AA151" i="17"/>
  <c r="Z151" i="17"/>
  <c r="Y151" i="17"/>
  <c r="X151" i="17"/>
  <c r="W151" i="17"/>
  <c r="V151" i="17"/>
  <c r="U151" i="17"/>
  <c r="T151" i="17"/>
  <c r="S151" i="17"/>
  <c r="R151" i="17"/>
  <c r="Q151" i="17"/>
  <c r="P151" i="17"/>
  <c r="O151" i="17"/>
  <c r="N151" i="17"/>
  <c r="M151" i="17"/>
  <c r="L151" i="17"/>
  <c r="K151" i="17"/>
  <c r="J151" i="17"/>
  <c r="I151" i="17"/>
  <c r="H151" i="17"/>
  <c r="G151" i="17"/>
  <c r="F151" i="17"/>
  <c r="E151" i="17"/>
  <c r="CF150" i="17"/>
  <c r="CE150" i="17"/>
  <c r="CD150" i="17"/>
  <c r="CC150" i="17"/>
  <c r="CB150" i="17"/>
  <c r="CA150" i="17"/>
  <c r="BZ150" i="17"/>
  <c r="BY150" i="17"/>
  <c r="BX150" i="17"/>
  <c r="BW150" i="17"/>
  <c r="BV150" i="17"/>
  <c r="BU150" i="17"/>
  <c r="BT150" i="17"/>
  <c r="BS150" i="17"/>
  <c r="BR150" i="17"/>
  <c r="BQ150" i="17"/>
  <c r="BP150" i="17"/>
  <c r="BO150" i="17"/>
  <c r="BN150" i="17"/>
  <c r="BM150" i="17"/>
  <c r="BL150" i="17"/>
  <c r="BK150" i="17"/>
  <c r="BJ150" i="17"/>
  <c r="BI150" i="17"/>
  <c r="BH150" i="17"/>
  <c r="BG150" i="17"/>
  <c r="BF150" i="17"/>
  <c r="BE150" i="17"/>
  <c r="BD150" i="17"/>
  <c r="BC150" i="17"/>
  <c r="BB150" i="17"/>
  <c r="BA150" i="17"/>
  <c r="AZ150" i="17"/>
  <c r="AY150" i="17"/>
  <c r="AX150" i="17"/>
  <c r="AW150" i="17"/>
  <c r="AV150" i="17"/>
  <c r="AU150" i="17"/>
  <c r="AT150" i="17"/>
  <c r="AS150" i="17"/>
  <c r="AR150" i="17"/>
  <c r="AQ150" i="17"/>
  <c r="AP150" i="17"/>
  <c r="AO150" i="17"/>
  <c r="AN150" i="17"/>
  <c r="AM150" i="17"/>
  <c r="AL150" i="17"/>
  <c r="AK150" i="17"/>
  <c r="AJ150" i="17"/>
  <c r="AI150" i="17"/>
  <c r="AH150" i="17"/>
  <c r="AG150" i="17"/>
  <c r="AF150" i="17"/>
  <c r="AE150" i="17"/>
  <c r="AD150" i="17"/>
  <c r="AC150" i="17"/>
  <c r="AB150" i="17"/>
  <c r="AA150" i="17"/>
  <c r="Z150" i="17"/>
  <c r="Y150" i="17"/>
  <c r="X150" i="17"/>
  <c r="W150" i="17"/>
  <c r="V150" i="17"/>
  <c r="U150" i="17"/>
  <c r="T150" i="17"/>
  <c r="S150" i="17"/>
  <c r="R150" i="17"/>
  <c r="Q150" i="17"/>
  <c r="P150" i="17"/>
  <c r="O150" i="17"/>
  <c r="N150" i="17"/>
  <c r="M150" i="17"/>
  <c r="L150" i="17"/>
  <c r="K150" i="17"/>
  <c r="J150" i="17"/>
  <c r="I150" i="17"/>
  <c r="H150" i="17"/>
  <c r="G150" i="17"/>
  <c r="F150" i="17"/>
  <c r="E150" i="17"/>
  <c r="D150" i="17"/>
  <c r="CF149" i="17"/>
  <c r="CE149" i="17"/>
  <c r="CD149" i="17"/>
  <c r="CC149" i="17"/>
  <c r="CB149" i="17"/>
  <c r="CA149" i="17"/>
  <c r="BZ149" i="17"/>
  <c r="BY149" i="17"/>
  <c r="BX149" i="17"/>
  <c r="BW149" i="17"/>
  <c r="BV149" i="17"/>
  <c r="BU149" i="17"/>
  <c r="BT149" i="17"/>
  <c r="BS149" i="17"/>
  <c r="BR149" i="17"/>
  <c r="BQ149" i="17"/>
  <c r="BP149" i="17"/>
  <c r="BO149" i="17"/>
  <c r="BN149" i="17"/>
  <c r="BM149" i="17"/>
  <c r="BL149" i="17"/>
  <c r="BK149" i="17"/>
  <c r="BJ149" i="17"/>
  <c r="BI149" i="17"/>
  <c r="BH149" i="17"/>
  <c r="BG149" i="17"/>
  <c r="BF149" i="17"/>
  <c r="BE149" i="17"/>
  <c r="BD149" i="17"/>
  <c r="BC149" i="17"/>
  <c r="BB149" i="17"/>
  <c r="BA149" i="17"/>
  <c r="AZ149" i="17"/>
  <c r="AY149" i="17"/>
  <c r="AX149" i="17"/>
  <c r="AW149" i="17"/>
  <c r="AV149" i="17"/>
  <c r="AU149" i="17"/>
  <c r="AT149" i="17"/>
  <c r="AS149" i="17"/>
  <c r="AR149" i="17"/>
  <c r="AQ149" i="17"/>
  <c r="AP149" i="17"/>
  <c r="AO149" i="17"/>
  <c r="AN149" i="17"/>
  <c r="AM149" i="17"/>
  <c r="AL149" i="17"/>
  <c r="AK149" i="17"/>
  <c r="AJ149" i="17"/>
  <c r="AI149" i="17"/>
  <c r="AH149" i="17"/>
  <c r="AG149" i="17"/>
  <c r="AF149" i="17"/>
  <c r="AE149" i="17"/>
  <c r="AD149" i="17"/>
  <c r="AC149" i="17"/>
  <c r="AB149" i="17"/>
  <c r="AA149" i="17"/>
  <c r="Z149" i="17"/>
  <c r="Y149" i="17"/>
  <c r="X149" i="17"/>
  <c r="W149" i="17"/>
  <c r="V149" i="17"/>
  <c r="U149" i="17"/>
  <c r="T149" i="17"/>
  <c r="S149" i="17"/>
  <c r="R149" i="17"/>
  <c r="Q149" i="17"/>
  <c r="P149" i="17"/>
  <c r="O149" i="17"/>
  <c r="N149" i="17"/>
  <c r="M149" i="17"/>
  <c r="L149" i="17"/>
  <c r="K149" i="17"/>
  <c r="J149" i="17"/>
  <c r="I149" i="17"/>
  <c r="H149" i="17"/>
  <c r="G149" i="17"/>
  <c r="F149" i="17"/>
  <c r="E149" i="17"/>
  <c r="D149" i="17"/>
  <c r="CF148" i="17"/>
  <c r="CE148" i="17"/>
  <c r="CD148" i="17"/>
  <c r="CC148" i="17"/>
  <c r="CB148" i="17"/>
  <c r="CA148" i="17"/>
  <c r="BZ148" i="17"/>
  <c r="BY148" i="17"/>
  <c r="BX148" i="17"/>
  <c r="BW148" i="17"/>
  <c r="BV148" i="17"/>
  <c r="BU148" i="17"/>
  <c r="BT148" i="17"/>
  <c r="BS148" i="17"/>
  <c r="BR148" i="17"/>
  <c r="BQ148" i="17"/>
  <c r="BP148" i="17"/>
  <c r="BO148" i="17"/>
  <c r="BN148" i="17"/>
  <c r="BM148" i="17"/>
  <c r="BL148" i="17"/>
  <c r="BK148" i="17"/>
  <c r="BJ148" i="17"/>
  <c r="BI148" i="17"/>
  <c r="BH148" i="17"/>
  <c r="BG148" i="17"/>
  <c r="BF148" i="17"/>
  <c r="BE148" i="17"/>
  <c r="BD148" i="17"/>
  <c r="BC148" i="17"/>
  <c r="BB148" i="17"/>
  <c r="BA148" i="17"/>
  <c r="AZ148" i="17"/>
  <c r="AY148" i="17"/>
  <c r="AX148" i="17"/>
  <c r="AW148" i="17"/>
  <c r="AV148" i="17"/>
  <c r="AU148" i="17"/>
  <c r="AT148" i="17"/>
  <c r="AS148" i="17"/>
  <c r="AR148" i="17"/>
  <c r="AQ148" i="17"/>
  <c r="AP148" i="17"/>
  <c r="AO148" i="17"/>
  <c r="AN148" i="17"/>
  <c r="AM148" i="17"/>
  <c r="AL148" i="17"/>
  <c r="AK148" i="17"/>
  <c r="AJ148" i="17"/>
  <c r="AI148" i="17"/>
  <c r="AH148" i="17"/>
  <c r="AG148" i="17"/>
  <c r="AF148" i="17"/>
  <c r="AE148" i="17"/>
  <c r="AD148" i="17"/>
  <c r="AC148" i="17"/>
  <c r="AB148" i="17"/>
  <c r="AA148" i="17"/>
  <c r="Z148" i="17"/>
  <c r="Y148" i="17"/>
  <c r="X148" i="17"/>
  <c r="W148" i="17"/>
  <c r="V148" i="17"/>
  <c r="U148" i="17"/>
  <c r="T148" i="17"/>
  <c r="S148" i="17"/>
  <c r="R148" i="17"/>
  <c r="Q148" i="17"/>
  <c r="P148" i="17"/>
  <c r="O148" i="17"/>
  <c r="N148" i="17"/>
  <c r="M148" i="17"/>
  <c r="L148" i="17"/>
  <c r="K148" i="17"/>
  <c r="J148" i="17"/>
  <c r="I148" i="17"/>
  <c r="H148" i="17"/>
  <c r="G148" i="17"/>
  <c r="F148" i="17"/>
  <c r="E148" i="17"/>
  <c r="D148" i="17"/>
  <c r="CF147" i="17"/>
  <c r="CE147" i="17"/>
  <c r="CD147" i="17"/>
  <c r="CC147" i="17"/>
  <c r="CB147" i="17"/>
  <c r="CA147" i="17"/>
  <c r="BZ147" i="17"/>
  <c r="BY147" i="17"/>
  <c r="BX147" i="17"/>
  <c r="BW147" i="17"/>
  <c r="BV147" i="17"/>
  <c r="BU147" i="17"/>
  <c r="BT147" i="17"/>
  <c r="BS147" i="17"/>
  <c r="BR147" i="17"/>
  <c r="BQ147" i="17"/>
  <c r="BP147" i="17"/>
  <c r="BO147" i="17"/>
  <c r="BN147" i="17"/>
  <c r="BM147" i="17"/>
  <c r="BL147" i="17"/>
  <c r="BK147" i="17"/>
  <c r="BJ147" i="17"/>
  <c r="BI147" i="17"/>
  <c r="BH147" i="17"/>
  <c r="BG147" i="17"/>
  <c r="BF147" i="17"/>
  <c r="BE147" i="17"/>
  <c r="BD147" i="17"/>
  <c r="BC147" i="17"/>
  <c r="BB147" i="17"/>
  <c r="BA147" i="17"/>
  <c r="AZ147" i="17"/>
  <c r="AY147" i="17"/>
  <c r="AX147" i="17"/>
  <c r="AW147" i="17"/>
  <c r="AV147" i="17"/>
  <c r="AU147" i="17"/>
  <c r="AT147" i="17"/>
  <c r="AS147" i="17"/>
  <c r="AR147" i="17"/>
  <c r="AQ147" i="17"/>
  <c r="AP147" i="17"/>
  <c r="AO147" i="17"/>
  <c r="AN147" i="17"/>
  <c r="AM147" i="17"/>
  <c r="AL147" i="17"/>
  <c r="AK147" i="17"/>
  <c r="AJ147" i="17"/>
  <c r="AI147" i="17"/>
  <c r="AH147" i="17"/>
  <c r="AG147" i="17"/>
  <c r="AF147" i="17"/>
  <c r="AE147" i="17"/>
  <c r="AD147" i="17"/>
  <c r="AC147" i="17"/>
  <c r="AB147" i="17"/>
  <c r="AA147" i="17"/>
  <c r="Z147" i="17"/>
  <c r="Y147" i="17"/>
  <c r="X147" i="17"/>
  <c r="W147" i="17"/>
  <c r="V147" i="17"/>
  <c r="U147" i="17"/>
  <c r="T147" i="17"/>
  <c r="S147" i="17"/>
  <c r="R147" i="17"/>
  <c r="Q147" i="17"/>
  <c r="P147" i="17"/>
  <c r="O147" i="17"/>
  <c r="N147" i="17"/>
  <c r="M147" i="17"/>
  <c r="L147" i="17"/>
  <c r="K147" i="17"/>
  <c r="J147" i="17"/>
  <c r="I147" i="17"/>
  <c r="H147" i="17"/>
  <c r="G147" i="17"/>
  <c r="F147" i="17"/>
  <c r="E147" i="17"/>
  <c r="D147" i="17"/>
  <c r="CF143" i="17"/>
  <c r="CE143" i="17"/>
  <c r="CD143" i="17"/>
  <c r="CC143" i="17"/>
  <c r="CB143" i="17"/>
  <c r="CA143" i="17"/>
  <c r="BZ143" i="17"/>
  <c r="BY143" i="17"/>
  <c r="BX143" i="17"/>
  <c r="BW143" i="17"/>
  <c r="BV143" i="17"/>
  <c r="BU143" i="17"/>
  <c r="BT143" i="17"/>
  <c r="BS143" i="17"/>
  <c r="BR143" i="17"/>
  <c r="BQ143" i="17"/>
  <c r="BP143" i="17"/>
  <c r="BO143" i="17"/>
  <c r="BN143" i="17"/>
  <c r="BM143" i="17"/>
  <c r="BL143" i="17"/>
  <c r="BK143" i="17"/>
  <c r="BJ143" i="17"/>
  <c r="BI143" i="17"/>
  <c r="BH143" i="17"/>
  <c r="BG143" i="17"/>
  <c r="BF143" i="17"/>
  <c r="BE143" i="17"/>
  <c r="BD143" i="17"/>
  <c r="BC143" i="17"/>
  <c r="BB143" i="17"/>
  <c r="BA143" i="17"/>
  <c r="AZ143" i="17"/>
  <c r="AY143" i="17"/>
  <c r="AX143" i="17"/>
  <c r="AW143" i="17"/>
  <c r="AV143" i="17"/>
  <c r="AU143" i="17"/>
  <c r="AT143" i="17"/>
  <c r="AS143" i="17"/>
  <c r="AR143" i="17"/>
  <c r="AQ143" i="17"/>
  <c r="AP143" i="17"/>
  <c r="AO143" i="17"/>
  <c r="AN143" i="17"/>
  <c r="AM143" i="17"/>
  <c r="AL143" i="17"/>
  <c r="AK143" i="17"/>
  <c r="AJ143" i="17"/>
  <c r="AI143" i="17"/>
  <c r="AH143" i="17"/>
  <c r="AG143" i="17"/>
  <c r="AF143" i="17"/>
  <c r="AE143" i="17"/>
  <c r="AD143" i="17"/>
  <c r="AC143" i="17"/>
  <c r="AB143" i="17"/>
  <c r="AA143" i="17"/>
  <c r="Z143" i="17"/>
  <c r="Y143" i="17"/>
  <c r="X143" i="17"/>
  <c r="W143" i="17"/>
  <c r="V143" i="17"/>
  <c r="U143" i="17"/>
  <c r="T143" i="17"/>
  <c r="S143" i="17"/>
  <c r="R143" i="17"/>
  <c r="Q143" i="17"/>
  <c r="P143" i="17"/>
  <c r="O143" i="17"/>
  <c r="N143" i="17"/>
  <c r="M143" i="17"/>
  <c r="L143" i="17"/>
  <c r="K143" i="17"/>
  <c r="J143" i="17"/>
  <c r="I143" i="17"/>
  <c r="H143" i="17"/>
  <c r="G143" i="17"/>
  <c r="F143" i="17"/>
  <c r="E143" i="17"/>
  <c r="CF142" i="17"/>
  <c r="CE142" i="17"/>
  <c r="CD142" i="17"/>
  <c r="CC142" i="17"/>
  <c r="CB142" i="17"/>
  <c r="CA142" i="17"/>
  <c r="BZ142" i="17"/>
  <c r="BY142" i="17"/>
  <c r="BX142" i="17"/>
  <c r="BW142" i="17"/>
  <c r="BV142" i="17"/>
  <c r="BU142" i="17"/>
  <c r="BT142" i="17"/>
  <c r="BS142" i="17"/>
  <c r="BR142" i="17"/>
  <c r="BQ142" i="17"/>
  <c r="BP142" i="17"/>
  <c r="BO142" i="17"/>
  <c r="BN142" i="17"/>
  <c r="BM142" i="17"/>
  <c r="BL142" i="17"/>
  <c r="BK142" i="17"/>
  <c r="BJ142" i="17"/>
  <c r="BI142" i="17"/>
  <c r="BH142" i="17"/>
  <c r="BG142" i="17"/>
  <c r="BF142" i="17"/>
  <c r="BE142" i="17"/>
  <c r="BD142" i="17"/>
  <c r="BC142" i="17"/>
  <c r="BB142" i="17"/>
  <c r="BA142" i="17"/>
  <c r="AZ142" i="17"/>
  <c r="AY142" i="17"/>
  <c r="AX142" i="17"/>
  <c r="AW142" i="17"/>
  <c r="AV142" i="17"/>
  <c r="AU142" i="17"/>
  <c r="AT142" i="17"/>
  <c r="AS142" i="17"/>
  <c r="AR142" i="17"/>
  <c r="AQ142" i="17"/>
  <c r="AP142" i="17"/>
  <c r="AO142" i="17"/>
  <c r="AN142" i="17"/>
  <c r="AM142" i="17"/>
  <c r="AL142" i="17"/>
  <c r="AK142" i="17"/>
  <c r="AJ142" i="17"/>
  <c r="AI142" i="17"/>
  <c r="AH142" i="17"/>
  <c r="AG142" i="17"/>
  <c r="AF142" i="17"/>
  <c r="AE142" i="17"/>
  <c r="AD142" i="17"/>
  <c r="AC142" i="17"/>
  <c r="AB142" i="17"/>
  <c r="AA142" i="17"/>
  <c r="Z142" i="17"/>
  <c r="Y142" i="17"/>
  <c r="X142" i="17"/>
  <c r="W142" i="17"/>
  <c r="V142" i="17"/>
  <c r="U142" i="17"/>
  <c r="T142" i="17"/>
  <c r="S142" i="17"/>
  <c r="R142" i="17"/>
  <c r="Q142" i="17"/>
  <c r="P142" i="17"/>
  <c r="O142" i="17"/>
  <c r="N142" i="17"/>
  <c r="M142" i="17"/>
  <c r="L142" i="17"/>
  <c r="K142" i="17"/>
  <c r="J142" i="17"/>
  <c r="I142" i="17"/>
  <c r="H142" i="17"/>
  <c r="G142" i="17"/>
  <c r="F142" i="17"/>
  <c r="E142" i="17"/>
  <c r="CF141" i="17"/>
  <c r="CE141" i="17"/>
  <c r="CD141" i="17"/>
  <c r="CC141" i="17"/>
  <c r="CB141" i="17"/>
  <c r="CA141" i="17"/>
  <c r="BZ141" i="17"/>
  <c r="BY141" i="17"/>
  <c r="BX141" i="17"/>
  <c r="BW141" i="17"/>
  <c r="BV141" i="17"/>
  <c r="BU141" i="17"/>
  <c r="BT141" i="17"/>
  <c r="BS141" i="17"/>
  <c r="BR141" i="17"/>
  <c r="BQ141" i="17"/>
  <c r="BP141" i="17"/>
  <c r="BO141" i="17"/>
  <c r="BN141" i="17"/>
  <c r="BM141" i="17"/>
  <c r="BL141" i="17"/>
  <c r="BK141" i="17"/>
  <c r="BJ141" i="17"/>
  <c r="BI141" i="17"/>
  <c r="BH141" i="17"/>
  <c r="BG141" i="17"/>
  <c r="BF141" i="17"/>
  <c r="BE141" i="17"/>
  <c r="BD141" i="17"/>
  <c r="BC141" i="17"/>
  <c r="BB141" i="17"/>
  <c r="BA141" i="17"/>
  <c r="AZ141" i="17"/>
  <c r="AY141" i="17"/>
  <c r="AX141" i="17"/>
  <c r="AW141" i="17"/>
  <c r="AV141" i="17"/>
  <c r="AU141" i="17"/>
  <c r="AT141" i="17"/>
  <c r="AS141" i="17"/>
  <c r="AR141" i="17"/>
  <c r="AQ141" i="17"/>
  <c r="AP141" i="17"/>
  <c r="AO141" i="17"/>
  <c r="AN141" i="17"/>
  <c r="AM141" i="17"/>
  <c r="AL141" i="17"/>
  <c r="AK141" i="17"/>
  <c r="AJ141" i="17"/>
  <c r="AI141" i="17"/>
  <c r="AH141" i="17"/>
  <c r="AG141" i="17"/>
  <c r="AF141" i="17"/>
  <c r="AE141" i="17"/>
  <c r="AD141" i="17"/>
  <c r="AC141" i="17"/>
  <c r="AB141" i="17"/>
  <c r="AA141" i="17"/>
  <c r="Z141" i="17"/>
  <c r="Y141" i="17"/>
  <c r="X141" i="17"/>
  <c r="W141" i="17"/>
  <c r="V141" i="17"/>
  <c r="U141" i="17"/>
  <c r="T141" i="17"/>
  <c r="S141" i="17"/>
  <c r="R141" i="17"/>
  <c r="Q141" i="17"/>
  <c r="P141" i="17"/>
  <c r="O141" i="17"/>
  <c r="N141" i="17"/>
  <c r="M141" i="17"/>
  <c r="L141" i="17"/>
  <c r="K141" i="17"/>
  <c r="J141" i="17"/>
  <c r="I141" i="17"/>
  <c r="H141" i="17"/>
  <c r="G141" i="17"/>
  <c r="F141" i="17"/>
  <c r="E141" i="17"/>
  <c r="CF140" i="17"/>
  <c r="CE140" i="17"/>
  <c r="CD140" i="17"/>
  <c r="CC140" i="17"/>
  <c r="CB140" i="17"/>
  <c r="CA140" i="17"/>
  <c r="BZ140" i="17"/>
  <c r="BY140" i="17"/>
  <c r="BX140" i="17"/>
  <c r="BW140" i="17"/>
  <c r="BV140" i="17"/>
  <c r="BU140" i="17"/>
  <c r="BT140" i="17"/>
  <c r="BS140" i="17"/>
  <c r="BR140" i="17"/>
  <c r="BQ140" i="17"/>
  <c r="BP140" i="17"/>
  <c r="BO140" i="17"/>
  <c r="BN140" i="17"/>
  <c r="BM140" i="17"/>
  <c r="BL140" i="17"/>
  <c r="BK140" i="17"/>
  <c r="BJ140" i="17"/>
  <c r="BI140" i="17"/>
  <c r="BH140" i="17"/>
  <c r="BG140" i="17"/>
  <c r="BF140" i="17"/>
  <c r="BE140" i="17"/>
  <c r="BD140" i="17"/>
  <c r="BC140" i="17"/>
  <c r="BB140" i="17"/>
  <c r="BA140" i="17"/>
  <c r="AZ140" i="17"/>
  <c r="AY140" i="17"/>
  <c r="AX140" i="17"/>
  <c r="AW140" i="17"/>
  <c r="AV140" i="17"/>
  <c r="AU140" i="17"/>
  <c r="AT140" i="17"/>
  <c r="AS140" i="17"/>
  <c r="AR140" i="17"/>
  <c r="AQ140" i="17"/>
  <c r="AP140" i="17"/>
  <c r="AO140" i="17"/>
  <c r="AN140" i="17"/>
  <c r="AM140" i="17"/>
  <c r="AL140" i="17"/>
  <c r="AK140" i="17"/>
  <c r="AJ140" i="17"/>
  <c r="AI140" i="17"/>
  <c r="AH140" i="17"/>
  <c r="AG140" i="17"/>
  <c r="AF140" i="17"/>
  <c r="AE140" i="17"/>
  <c r="AD140" i="17"/>
  <c r="AC140" i="17"/>
  <c r="AB140" i="17"/>
  <c r="AA140" i="17"/>
  <c r="Z140" i="17"/>
  <c r="Y140" i="17"/>
  <c r="X140" i="17"/>
  <c r="W140" i="17"/>
  <c r="V140" i="17"/>
  <c r="U140" i="17"/>
  <c r="T140" i="17"/>
  <c r="S140" i="17"/>
  <c r="R140" i="17"/>
  <c r="Q140" i="17"/>
  <c r="P140" i="17"/>
  <c r="O140" i="17"/>
  <c r="N140" i="17"/>
  <c r="M140" i="17"/>
  <c r="L140" i="17"/>
  <c r="K140" i="17"/>
  <c r="J140" i="17"/>
  <c r="I140" i="17"/>
  <c r="H140" i="17"/>
  <c r="G140" i="17"/>
  <c r="F140" i="17"/>
  <c r="E140" i="17"/>
  <c r="CF139" i="17"/>
  <c r="CE139" i="17"/>
  <c r="CD139" i="17"/>
  <c r="CC139" i="17"/>
  <c r="CB139" i="17"/>
  <c r="CA139" i="17"/>
  <c r="BZ139" i="17"/>
  <c r="BY139" i="17"/>
  <c r="BX139" i="17"/>
  <c r="BW139" i="17"/>
  <c r="BV139" i="17"/>
  <c r="BU139" i="17"/>
  <c r="BT139" i="17"/>
  <c r="BS139" i="17"/>
  <c r="BR139" i="17"/>
  <c r="BQ139" i="17"/>
  <c r="BP139" i="17"/>
  <c r="BO139" i="17"/>
  <c r="BN139" i="17"/>
  <c r="BM139" i="17"/>
  <c r="BL139" i="17"/>
  <c r="BK139" i="17"/>
  <c r="BJ139" i="17"/>
  <c r="BI139" i="17"/>
  <c r="BH139" i="17"/>
  <c r="BG139" i="17"/>
  <c r="BF139" i="17"/>
  <c r="BE139" i="17"/>
  <c r="BD139" i="17"/>
  <c r="BC139" i="17"/>
  <c r="BB139" i="17"/>
  <c r="BA139" i="17"/>
  <c r="AZ139" i="17"/>
  <c r="AY139" i="17"/>
  <c r="AX139" i="17"/>
  <c r="AW139" i="17"/>
  <c r="AV139" i="17"/>
  <c r="AU139" i="17"/>
  <c r="AT139" i="17"/>
  <c r="AS139" i="17"/>
  <c r="AR139" i="17"/>
  <c r="AQ139" i="17"/>
  <c r="AP139" i="17"/>
  <c r="AO139" i="17"/>
  <c r="AN139" i="17"/>
  <c r="AM139" i="17"/>
  <c r="AL139" i="17"/>
  <c r="AK139" i="17"/>
  <c r="AJ139" i="17"/>
  <c r="AI139" i="17"/>
  <c r="AH139" i="17"/>
  <c r="AG139" i="17"/>
  <c r="AF139" i="17"/>
  <c r="AE139" i="17"/>
  <c r="AD139" i="17"/>
  <c r="AC139" i="17"/>
  <c r="AB139" i="17"/>
  <c r="AA139" i="17"/>
  <c r="Z139" i="17"/>
  <c r="Y139" i="17"/>
  <c r="X139" i="17"/>
  <c r="W139" i="17"/>
  <c r="V139" i="17"/>
  <c r="U139" i="17"/>
  <c r="T139" i="17"/>
  <c r="S139" i="17"/>
  <c r="R139" i="17"/>
  <c r="Q139" i="17"/>
  <c r="P139" i="17"/>
  <c r="O139" i="17"/>
  <c r="N139" i="17"/>
  <c r="M139" i="17"/>
  <c r="L139" i="17"/>
  <c r="K139" i="17"/>
  <c r="J139" i="17"/>
  <c r="I139" i="17"/>
  <c r="H139" i="17"/>
  <c r="G139" i="17"/>
  <c r="F139" i="17"/>
  <c r="E139" i="17"/>
  <c r="CF138" i="17"/>
  <c r="CE138" i="17"/>
  <c r="CD138" i="17"/>
  <c r="CC138" i="17"/>
  <c r="CB138" i="17"/>
  <c r="CA138" i="17"/>
  <c r="BZ138" i="17"/>
  <c r="BY138" i="17"/>
  <c r="BX138" i="17"/>
  <c r="BW138" i="17"/>
  <c r="BV138" i="17"/>
  <c r="BU138" i="17"/>
  <c r="BT138" i="17"/>
  <c r="BS138" i="17"/>
  <c r="BR138" i="17"/>
  <c r="BQ138" i="17"/>
  <c r="BP138" i="17"/>
  <c r="BO138" i="17"/>
  <c r="BN138" i="17"/>
  <c r="BM138" i="17"/>
  <c r="BL138" i="17"/>
  <c r="BK138" i="17"/>
  <c r="BJ138" i="17"/>
  <c r="BI138" i="17"/>
  <c r="BH138" i="17"/>
  <c r="BG138" i="17"/>
  <c r="BF138" i="17"/>
  <c r="BE138" i="17"/>
  <c r="BD138" i="17"/>
  <c r="BC138" i="17"/>
  <c r="BB138" i="17"/>
  <c r="BA138" i="17"/>
  <c r="AZ138" i="17"/>
  <c r="AY138" i="17"/>
  <c r="AX138" i="17"/>
  <c r="AW138" i="17"/>
  <c r="AV138" i="17"/>
  <c r="AU138" i="17"/>
  <c r="AT138" i="17"/>
  <c r="AS138" i="17"/>
  <c r="AR138" i="17"/>
  <c r="AQ138" i="17"/>
  <c r="AP138" i="17"/>
  <c r="AO138" i="17"/>
  <c r="AN138" i="17"/>
  <c r="AM138" i="17"/>
  <c r="AL138" i="17"/>
  <c r="AK138" i="17"/>
  <c r="AJ138" i="17"/>
  <c r="AI138" i="17"/>
  <c r="AH138" i="17"/>
  <c r="AG138" i="17"/>
  <c r="AF138" i="17"/>
  <c r="AE138" i="17"/>
  <c r="AD138" i="17"/>
  <c r="AC138" i="17"/>
  <c r="AB138" i="17"/>
  <c r="AA138" i="17"/>
  <c r="Z138" i="17"/>
  <c r="Y138" i="17"/>
  <c r="X138" i="17"/>
  <c r="W138" i="17"/>
  <c r="V138" i="17"/>
  <c r="U138" i="17"/>
  <c r="T138" i="17"/>
  <c r="S138" i="17"/>
  <c r="R138" i="17"/>
  <c r="Q138" i="17"/>
  <c r="P138" i="17"/>
  <c r="O138" i="17"/>
  <c r="N138" i="17"/>
  <c r="M138" i="17"/>
  <c r="L138" i="17"/>
  <c r="K138" i="17"/>
  <c r="J138" i="17"/>
  <c r="I138" i="17"/>
  <c r="H138" i="17"/>
  <c r="G138" i="17"/>
  <c r="F138" i="17"/>
  <c r="E138" i="17"/>
  <c r="CF137" i="17"/>
  <c r="CE137" i="17"/>
  <c r="CD137" i="17"/>
  <c r="CC137" i="17"/>
  <c r="CB137" i="17"/>
  <c r="CA137" i="17"/>
  <c r="BZ137" i="17"/>
  <c r="BY137" i="17"/>
  <c r="BX137" i="17"/>
  <c r="BW137" i="17"/>
  <c r="BV137" i="17"/>
  <c r="BU137" i="17"/>
  <c r="BT137" i="17"/>
  <c r="BS137" i="17"/>
  <c r="BR137" i="17"/>
  <c r="BQ137" i="17"/>
  <c r="BP137" i="17"/>
  <c r="BO137" i="17"/>
  <c r="BN137" i="17"/>
  <c r="BM137" i="17"/>
  <c r="BL137" i="17"/>
  <c r="BK137" i="17"/>
  <c r="BJ137" i="17"/>
  <c r="BI137" i="17"/>
  <c r="BH137" i="17"/>
  <c r="BG137" i="17"/>
  <c r="BF137" i="17"/>
  <c r="BE137" i="17"/>
  <c r="BD137" i="17"/>
  <c r="BC137" i="17"/>
  <c r="BB137" i="17"/>
  <c r="BA137" i="17"/>
  <c r="AZ137" i="17"/>
  <c r="AY137" i="17"/>
  <c r="AX137" i="17"/>
  <c r="AW137" i="17"/>
  <c r="AV137" i="17"/>
  <c r="AU137" i="17"/>
  <c r="AT137" i="17"/>
  <c r="AS137" i="17"/>
  <c r="AR137" i="17"/>
  <c r="AQ137" i="17"/>
  <c r="AP137" i="17"/>
  <c r="AO137" i="17"/>
  <c r="AN137" i="17"/>
  <c r="AM137" i="17"/>
  <c r="AL137" i="17"/>
  <c r="AK137" i="17"/>
  <c r="AJ137" i="17"/>
  <c r="AI137" i="17"/>
  <c r="AH137" i="17"/>
  <c r="AG137" i="17"/>
  <c r="AF137" i="17"/>
  <c r="AE137" i="17"/>
  <c r="AD137" i="17"/>
  <c r="AC137" i="17"/>
  <c r="AB137" i="17"/>
  <c r="AA137" i="17"/>
  <c r="Z137" i="17"/>
  <c r="Y137" i="17"/>
  <c r="X137" i="17"/>
  <c r="W137" i="17"/>
  <c r="V137" i="17"/>
  <c r="U137" i="17"/>
  <c r="T137" i="17"/>
  <c r="S137" i="17"/>
  <c r="R137" i="17"/>
  <c r="Q137" i="17"/>
  <c r="P137" i="17"/>
  <c r="O137" i="17"/>
  <c r="N137" i="17"/>
  <c r="M137" i="17"/>
  <c r="L137" i="17"/>
  <c r="K137" i="17"/>
  <c r="J137" i="17"/>
  <c r="I137" i="17"/>
  <c r="H137" i="17"/>
  <c r="G137" i="17"/>
  <c r="F137" i="17"/>
  <c r="E137" i="17"/>
  <c r="D137" i="17"/>
  <c r="CF136" i="17"/>
  <c r="CE136" i="17"/>
  <c r="CD136" i="17"/>
  <c r="CC136" i="17"/>
  <c r="CB136" i="17"/>
  <c r="CA136" i="17"/>
  <c r="BZ136" i="17"/>
  <c r="BY136" i="17"/>
  <c r="BX136" i="17"/>
  <c r="BW136" i="17"/>
  <c r="BV136" i="17"/>
  <c r="BU136" i="17"/>
  <c r="BT136" i="17"/>
  <c r="BS136" i="17"/>
  <c r="BR136" i="17"/>
  <c r="BQ136" i="17"/>
  <c r="BP136" i="17"/>
  <c r="BO136" i="17"/>
  <c r="BN136" i="17"/>
  <c r="BM136" i="17"/>
  <c r="BL136" i="17"/>
  <c r="BK136" i="17"/>
  <c r="BJ136" i="17"/>
  <c r="BI136" i="17"/>
  <c r="BH136" i="17"/>
  <c r="BG136" i="17"/>
  <c r="BF136" i="17"/>
  <c r="BE136" i="17"/>
  <c r="BD136" i="17"/>
  <c r="BC136" i="17"/>
  <c r="BB136" i="17"/>
  <c r="BA136" i="17"/>
  <c r="AZ136" i="17"/>
  <c r="AY136" i="17"/>
  <c r="AX136" i="17"/>
  <c r="AW136" i="17"/>
  <c r="AV136" i="17"/>
  <c r="AU136" i="17"/>
  <c r="AT136" i="17"/>
  <c r="AS136" i="17"/>
  <c r="AR136" i="17"/>
  <c r="AQ136" i="17"/>
  <c r="AP136" i="17"/>
  <c r="AO136" i="17"/>
  <c r="AN136" i="17"/>
  <c r="AM136" i="17"/>
  <c r="AL136" i="17"/>
  <c r="AK136" i="17"/>
  <c r="AJ136" i="17"/>
  <c r="AI136" i="17"/>
  <c r="AH136" i="17"/>
  <c r="AG136" i="17"/>
  <c r="AF136" i="17"/>
  <c r="AE136" i="17"/>
  <c r="AD136" i="17"/>
  <c r="AC136" i="17"/>
  <c r="AB136" i="17"/>
  <c r="AA136" i="17"/>
  <c r="Z136" i="17"/>
  <c r="Y136" i="17"/>
  <c r="X136" i="17"/>
  <c r="W136" i="17"/>
  <c r="V136" i="17"/>
  <c r="U136" i="17"/>
  <c r="T136" i="17"/>
  <c r="S136" i="17"/>
  <c r="R136" i="17"/>
  <c r="Q136" i="17"/>
  <c r="P136" i="17"/>
  <c r="O136" i="17"/>
  <c r="N136" i="17"/>
  <c r="M136" i="17"/>
  <c r="L136" i="17"/>
  <c r="K136" i="17"/>
  <c r="J136" i="17"/>
  <c r="I136" i="17"/>
  <c r="H136" i="17"/>
  <c r="G136" i="17"/>
  <c r="F136" i="17"/>
  <c r="E136" i="17"/>
  <c r="D136" i="17"/>
  <c r="CF135" i="17"/>
  <c r="CE135" i="17"/>
  <c r="CD135" i="17"/>
  <c r="CC135" i="17"/>
  <c r="CB135" i="17"/>
  <c r="CA135" i="17"/>
  <c r="BZ135" i="17"/>
  <c r="BY135" i="17"/>
  <c r="BX135" i="17"/>
  <c r="BW135" i="17"/>
  <c r="BV135" i="17"/>
  <c r="BU135" i="17"/>
  <c r="BT135" i="17"/>
  <c r="BS135" i="17"/>
  <c r="BR135" i="17"/>
  <c r="BQ135" i="17"/>
  <c r="BP135" i="17"/>
  <c r="BO135" i="17"/>
  <c r="BN135" i="17"/>
  <c r="BM135" i="17"/>
  <c r="BL135" i="17"/>
  <c r="BK135" i="17"/>
  <c r="BJ135" i="17"/>
  <c r="BI135" i="17"/>
  <c r="BH135" i="17"/>
  <c r="BG135" i="17"/>
  <c r="BF135" i="17"/>
  <c r="BE135" i="17"/>
  <c r="BD135" i="17"/>
  <c r="BC135" i="17"/>
  <c r="BB135" i="17"/>
  <c r="BA135" i="17"/>
  <c r="AZ135" i="17"/>
  <c r="AY135" i="17"/>
  <c r="AX135" i="17"/>
  <c r="AW135" i="17"/>
  <c r="AV135" i="17"/>
  <c r="AU135" i="17"/>
  <c r="AT135" i="17"/>
  <c r="AS135" i="17"/>
  <c r="AR135" i="17"/>
  <c r="AQ135" i="17"/>
  <c r="AP135" i="17"/>
  <c r="AO135" i="17"/>
  <c r="AN135" i="17"/>
  <c r="AM135" i="17"/>
  <c r="AL135" i="17"/>
  <c r="AK135" i="17"/>
  <c r="AJ135" i="17"/>
  <c r="AI135" i="17"/>
  <c r="AH135" i="17"/>
  <c r="AG135" i="17"/>
  <c r="AF135" i="17"/>
  <c r="AE135" i="17"/>
  <c r="AD135" i="17"/>
  <c r="AC135" i="17"/>
  <c r="AB135" i="17"/>
  <c r="AA135" i="17"/>
  <c r="Z135" i="17"/>
  <c r="Y135" i="17"/>
  <c r="X135" i="17"/>
  <c r="W135" i="17"/>
  <c r="V135" i="17"/>
  <c r="U135" i="17"/>
  <c r="T135" i="17"/>
  <c r="S135" i="17"/>
  <c r="R135" i="17"/>
  <c r="Q135" i="17"/>
  <c r="P135" i="17"/>
  <c r="O135" i="17"/>
  <c r="N135" i="17"/>
  <c r="M135" i="17"/>
  <c r="L135" i="17"/>
  <c r="K135" i="17"/>
  <c r="J135" i="17"/>
  <c r="I135" i="17"/>
  <c r="H135" i="17"/>
  <c r="G135" i="17"/>
  <c r="F135" i="17"/>
  <c r="E135" i="17"/>
  <c r="D135" i="17"/>
  <c r="CF134" i="17"/>
  <c r="CE134" i="17"/>
  <c r="CD134" i="17"/>
  <c r="CC134" i="17"/>
  <c r="CB134" i="17"/>
  <c r="CA134" i="17"/>
  <c r="BZ134" i="17"/>
  <c r="BY134" i="17"/>
  <c r="BX134" i="17"/>
  <c r="BW134" i="17"/>
  <c r="BV134" i="17"/>
  <c r="BU134" i="17"/>
  <c r="BT134" i="17"/>
  <c r="BS134" i="17"/>
  <c r="BR134" i="17"/>
  <c r="BQ134" i="17"/>
  <c r="BP134" i="17"/>
  <c r="BO134" i="17"/>
  <c r="BN134" i="17"/>
  <c r="BM134" i="17"/>
  <c r="BL134" i="17"/>
  <c r="BK134" i="17"/>
  <c r="BJ134" i="17"/>
  <c r="BI134" i="17"/>
  <c r="BH134" i="17"/>
  <c r="BG134" i="17"/>
  <c r="BF134" i="17"/>
  <c r="BE134" i="17"/>
  <c r="BD134" i="17"/>
  <c r="BC134" i="17"/>
  <c r="BB134" i="17"/>
  <c r="BA134" i="17"/>
  <c r="AZ134" i="17"/>
  <c r="AY134" i="17"/>
  <c r="AX134" i="17"/>
  <c r="AW134" i="17"/>
  <c r="AV134" i="17"/>
  <c r="AU134" i="17"/>
  <c r="AT134" i="17"/>
  <c r="AS134" i="17"/>
  <c r="AR134" i="17"/>
  <c r="AQ134" i="17"/>
  <c r="AP134" i="17"/>
  <c r="AO134" i="17"/>
  <c r="AN134" i="17"/>
  <c r="AM134" i="17"/>
  <c r="AL134" i="17"/>
  <c r="AK134" i="17"/>
  <c r="AJ134" i="17"/>
  <c r="AI134" i="17"/>
  <c r="AH134" i="17"/>
  <c r="AG134" i="17"/>
  <c r="AF134" i="17"/>
  <c r="AE134" i="17"/>
  <c r="AD134" i="17"/>
  <c r="AC134" i="17"/>
  <c r="AB134" i="17"/>
  <c r="AA134" i="17"/>
  <c r="Z134" i="17"/>
  <c r="Y134" i="17"/>
  <c r="X134" i="17"/>
  <c r="W134" i="17"/>
  <c r="V134" i="17"/>
  <c r="U134" i="17"/>
  <c r="T134" i="17"/>
  <c r="S134" i="17"/>
  <c r="R134" i="17"/>
  <c r="Q134" i="17"/>
  <c r="P134" i="17"/>
  <c r="O134" i="17"/>
  <c r="N134" i="17"/>
  <c r="M134" i="17"/>
  <c r="L134" i="17"/>
  <c r="K134" i="17"/>
  <c r="J134" i="17"/>
  <c r="I134" i="17"/>
  <c r="H134" i="17"/>
  <c r="G134" i="17"/>
  <c r="F134" i="17"/>
  <c r="E134" i="17"/>
  <c r="D134" i="17"/>
  <c r="CF130" i="17"/>
  <c r="CE130" i="17"/>
  <c r="CD130" i="17"/>
  <c r="CC130" i="17"/>
  <c r="CB130" i="17"/>
  <c r="CA130" i="17"/>
  <c r="BZ130" i="17"/>
  <c r="BY130" i="17"/>
  <c r="BX130" i="17"/>
  <c r="BW130" i="17"/>
  <c r="BV130" i="17"/>
  <c r="BU130" i="17"/>
  <c r="BT130" i="17"/>
  <c r="BS130" i="17"/>
  <c r="BR130" i="17"/>
  <c r="BQ130" i="17"/>
  <c r="BP130" i="17"/>
  <c r="BO130" i="17"/>
  <c r="BN130" i="17"/>
  <c r="BM130" i="17"/>
  <c r="BL130" i="17"/>
  <c r="BK130" i="17"/>
  <c r="BJ130" i="17"/>
  <c r="BI130" i="17"/>
  <c r="BH130" i="17"/>
  <c r="BG130" i="17"/>
  <c r="BF130" i="17"/>
  <c r="BE130" i="17"/>
  <c r="BD130" i="17"/>
  <c r="BC130" i="17"/>
  <c r="BB130" i="17"/>
  <c r="BA130" i="17"/>
  <c r="AZ130" i="17"/>
  <c r="AY130" i="17"/>
  <c r="AX130" i="17"/>
  <c r="AW130" i="17"/>
  <c r="AV130" i="17"/>
  <c r="AU130" i="17"/>
  <c r="AT130" i="17"/>
  <c r="AS130" i="17"/>
  <c r="AR130" i="17"/>
  <c r="AQ130" i="17"/>
  <c r="AP130" i="17"/>
  <c r="AO130" i="17"/>
  <c r="AN130" i="17"/>
  <c r="AM130" i="17"/>
  <c r="AL130" i="17"/>
  <c r="AK130" i="17"/>
  <c r="AJ130" i="17"/>
  <c r="AI130" i="17"/>
  <c r="AH130" i="17"/>
  <c r="AG130" i="17"/>
  <c r="AF130" i="17"/>
  <c r="AE130" i="17"/>
  <c r="AD130" i="17"/>
  <c r="AC130" i="17"/>
  <c r="AB130" i="17"/>
  <c r="AA130" i="17"/>
  <c r="Z130" i="17"/>
  <c r="Y130" i="17"/>
  <c r="X130" i="17"/>
  <c r="W130" i="17"/>
  <c r="V130" i="17"/>
  <c r="U130" i="17"/>
  <c r="T130" i="17"/>
  <c r="S130" i="17"/>
  <c r="R130" i="17"/>
  <c r="Q130" i="17"/>
  <c r="P130" i="17"/>
  <c r="O130" i="17"/>
  <c r="N130" i="17"/>
  <c r="M130" i="17"/>
  <c r="L130" i="17"/>
  <c r="K130" i="17"/>
  <c r="J130" i="17"/>
  <c r="I130" i="17"/>
  <c r="H130" i="17"/>
  <c r="G130" i="17"/>
  <c r="F130" i="17"/>
  <c r="E130" i="17"/>
  <c r="CF129" i="17"/>
  <c r="CE129" i="17"/>
  <c r="CD129" i="17"/>
  <c r="CC129" i="17"/>
  <c r="CB129" i="17"/>
  <c r="CA129" i="17"/>
  <c r="BZ129" i="17"/>
  <c r="BY129" i="17"/>
  <c r="BX129" i="17"/>
  <c r="BW129" i="17"/>
  <c r="BV129" i="17"/>
  <c r="BU129" i="17"/>
  <c r="BT129" i="17"/>
  <c r="BS129" i="17"/>
  <c r="BR129" i="17"/>
  <c r="BQ129" i="17"/>
  <c r="BP129" i="17"/>
  <c r="BO129" i="17"/>
  <c r="BN129" i="17"/>
  <c r="BM129" i="17"/>
  <c r="BL129" i="17"/>
  <c r="BK129" i="17"/>
  <c r="BJ129" i="17"/>
  <c r="BI129" i="17"/>
  <c r="BH129" i="17"/>
  <c r="BG129" i="17"/>
  <c r="BF129" i="17"/>
  <c r="BE129" i="17"/>
  <c r="BD129" i="17"/>
  <c r="BC129" i="17"/>
  <c r="BB129" i="17"/>
  <c r="BA129" i="17"/>
  <c r="AZ129" i="17"/>
  <c r="AY129" i="17"/>
  <c r="AX129" i="17"/>
  <c r="AW129" i="17"/>
  <c r="AV129" i="17"/>
  <c r="AU129" i="17"/>
  <c r="AT129" i="17"/>
  <c r="AS129" i="17"/>
  <c r="AR129" i="17"/>
  <c r="AQ129" i="17"/>
  <c r="AP129" i="17"/>
  <c r="AO129" i="17"/>
  <c r="AN129" i="17"/>
  <c r="AM129" i="17"/>
  <c r="AL129" i="17"/>
  <c r="AK129" i="17"/>
  <c r="AJ129" i="17"/>
  <c r="AI129" i="17"/>
  <c r="AH129" i="17"/>
  <c r="AG129" i="17"/>
  <c r="AF129" i="17"/>
  <c r="AE129" i="17"/>
  <c r="AD129" i="17"/>
  <c r="AC129" i="17"/>
  <c r="AB129" i="17"/>
  <c r="AA129" i="17"/>
  <c r="Z129" i="17"/>
  <c r="Y129" i="17"/>
  <c r="X129" i="17"/>
  <c r="W129" i="17"/>
  <c r="V129" i="17"/>
  <c r="U129" i="17"/>
  <c r="T129" i="17"/>
  <c r="S129" i="17"/>
  <c r="R129" i="17"/>
  <c r="Q129" i="17"/>
  <c r="P129" i="17"/>
  <c r="O129" i="17"/>
  <c r="N129" i="17"/>
  <c r="M129" i="17"/>
  <c r="L129" i="17"/>
  <c r="K129" i="17"/>
  <c r="J129" i="17"/>
  <c r="I129" i="17"/>
  <c r="H129" i="17"/>
  <c r="G129" i="17"/>
  <c r="F129" i="17"/>
  <c r="E129" i="17"/>
  <c r="CF128" i="17"/>
  <c r="CE128" i="17"/>
  <c r="CD128" i="17"/>
  <c r="CC128" i="17"/>
  <c r="CB128" i="17"/>
  <c r="CA128" i="17"/>
  <c r="BZ128" i="17"/>
  <c r="BY128" i="17"/>
  <c r="BX128" i="17"/>
  <c r="BW128" i="17"/>
  <c r="BV128" i="17"/>
  <c r="BU128" i="17"/>
  <c r="BT128" i="17"/>
  <c r="BS128" i="17"/>
  <c r="BR128" i="17"/>
  <c r="BQ128" i="17"/>
  <c r="BP128" i="17"/>
  <c r="BO128" i="17"/>
  <c r="BN128" i="17"/>
  <c r="BM128" i="17"/>
  <c r="BL128" i="17"/>
  <c r="BK128" i="17"/>
  <c r="BJ128" i="17"/>
  <c r="BI128" i="17"/>
  <c r="BH128" i="17"/>
  <c r="BG128" i="17"/>
  <c r="BF128" i="17"/>
  <c r="BE128" i="17"/>
  <c r="BD128" i="17"/>
  <c r="BC128" i="17"/>
  <c r="BB128" i="17"/>
  <c r="BA128" i="17"/>
  <c r="AZ128" i="17"/>
  <c r="AY128" i="17"/>
  <c r="AX128" i="17"/>
  <c r="AW128" i="17"/>
  <c r="AV128" i="17"/>
  <c r="AU128" i="17"/>
  <c r="AT128" i="17"/>
  <c r="AS128" i="17"/>
  <c r="AR128" i="17"/>
  <c r="AQ128" i="17"/>
  <c r="AP128" i="17"/>
  <c r="AO128" i="17"/>
  <c r="AN128" i="17"/>
  <c r="AM128" i="17"/>
  <c r="AL128" i="17"/>
  <c r="AK128" i="17"/>
  <c r="AJ128" i="17"/>
  <c r="AI128" i="17"/>
  <c r="AH128" i="17"/>
  <c r="AG128" i="17"/>
  <c r="AF128" i="17"/>
  <c r="AE128" i="17"/>
  <c r="AD128" i="17"/>
  <c r="AC128" i="17"/>
  <c r="AB128" i="17"/>
  <c r="AA128" i="17"/>
  <c r="Z128" i="17"/>
  <c r="Y128" i="17"/>
  <c r="X128" i="17"/>
  <c r="W128" i="17"/>
  <c r="V128" i="17"/>
  <c r="U128" i="17"/>
  <c r="T128" i="17"/>
  <c r="S128" i="17"/>
  <c r="R128" i="17"/>
  <c r="Q128" i="17"/>
  <c r="P128" i="17"/>
  <c r="O128" i="17"/>
  <c r="N128" i="17"/>
  <c r="M128" i="17"/>
  <c r="L128" i="17"/>
  <c r="K128" i="17"/>
  <c r="J128" i="17"/>
  <c r="I128" i="17"/>
  <c r="H128" i="17"/>
  <c r="G128" i="17"/>
  <c r="F128" i="17"/>
  <c r="E128" i="17"/>
  <c r="CF127" i="17"/>
  <c r="CE127" i="17"/>
  <c r="CD127" i="17"/>
  <c r="CC127" i="17"/>
  <c r="CB127" i="17"/>
  <c r="CA127" i="17"/>
  <c r="BZ127" i="17"/>
  <c r="BY127" i="17"/>
  <c r="BX127" i="17"/>
  <c r="BW127" i="17"/>
  <c r="BV127" i="17"/>
  <c r="BU127" i="17"/>
  <c r="BT127" i="17"/>
  <c r="BS127" i="17"/>
  <c r="BR127" i="17"/>
  <c r="BQ127" i="17"/>
  <c r="BP127" i="17"/>
  <c r="BO127" i="17"/>
  <c r="BN127" i="17"/>
  <c r="BM127" i="17"/>
  <c r="BL127" i="17"/>
  <c r="BK127" i="17"/>
  <c r="BJ127" i="17"/>
  <c r="BI127" i="17"/>
  <c r="BH127" i="17"/>
  <c r="BG127" i="17"/>
  <c r="BF127" i="17"/>
  <c r="BE127" i="17"/>
  <c r="BD127" i="17"/>
  <c r="BC127" i="17"/>
  <c r="BB127" i="17"/>
  <c r="BA127" i="17"/>
  <c r="AZ127" i="17"/>
  <c r="AY127" i="17"/>
  <c r="AX127" i="17"/>
  <c r="AW127" i="17"/>
  <c r="AV127" i="17"/>
  <c r="AU127" i="17"/>
  <c r="AT127" i="17"/>
  <c r="AS127" i="17"/>
  <c r="AR127" i="17"/>
  <c r="AQ127" i="17"/>
  <c r="AP127" i="17"/>
  <c r="AO127" i="17"/>
  <c r="AN127" i="17"/>
  <c r="AM127" i="17"/>
  <c r="AL127" i="17"/>
  <c r="AK127" i="17"/>
  <c r="AJ127" i="17"/>
  <c r="AI127" i="17"/>
  <c r="AH127" i="17"/>
  <c r="AG127" i="17"/>
  <c r="AF127" i="17"/>
  <c r="AE127" i="17"/>
  <c r="AD127" i="17"/>
  <c r="AC127" i="17"/>
  <c r="AB127" i="17"/>
  <c r="AA127" i="17"/>
  <c r="Z127" i="17"/>
  <c r="Y127" i="17"/>
  <c r="X127" i="17"/>
  <c r="W127" i="17"/>
  <c r="V127" i="17"/>
  <c r="U127" i="17"/>
  <c r="T127" i="17"/>
  <c r="S127" i="17"/>
  <c r="R127" i="17"/>
  <c r="Q127" i="17"/>
  <c r="P127" i="17"/>
  <c r="O127" i="17"/>
  <c r="N127" i="17"/>
  <c r="M127" i="17"/>
  <c r="L127" i="17"/>
  <c r="K127" i="17"/>
  <c r="J127" i="17"/>
  <c r="I127" i="17"/>
  <c r="H127" i="17"/>
  <c r="G127" i="17"/>
  <c r="F127" i="17"/>
  <c r="E127" i="17"/>
  <c r="CF126" i="17"/>
  <c r="CE126" i="17"/>
  <c r="CD126" i="17"/>
  <c r="CC126" i="17"/>
  <c r="CB126" i="17"/>
  <c r="CA126" i="17"/>
  <c r="BZ126" i="17"/>
  <c r="BY126" i="17"/>
  <c r="BX126" i="17"/>
  <c r="BW126" i="17"/>
  <c r="BV126" i="17"/>
  <c r="BU126" i="17"/>
  <c r="BT126" i="17"/>
  <c r="BS126" i="17"/>
  <c r="BR126" i="17"/>
  <c r="BQ126" i="17"/>
  <c r="BP126" i="17"/>
  <c r="BO126" i="17"/>
  <c r="BN126" i="17"/>
  <c r="BM126" i="17"/>
  <c r="BL126" i="17"/>
  <c r="BK126" i="17"/>
  <c r="BJ126" i="17"/>
  <c r="BI126" i="17"/>
  <c r="BH126" i="17"/>
  <c r="BG126" i="17"/>
  <c r="BF126" i="17"/>
  <c r="BE126" i="17"/>
  <c r="BD126" i="17"/>
  <c r="BC126" i="17"/>
  <c r="BB126" i="17"/>
  <c r="BA126" i="17"/>
  <c r="AZ126" i="17"/>
  <c r="AY126" i="17"/>
  <c r="AX126" i="17"/>
  <c r="AW126" i="17"/>
  <c r="AV126" i="17"/>
  <c r="AU126" i="17"/>
  <c r="AT126" i="17"/>
  <c r="AS126" i="17"/>
  <c r="AR126" i="17"/>
  <c r="AQ126" i="17"/>
  <c r="AP126" i="17"/>
  <c r="AO126" i="17"/>
  <c r="AN126" i="17"/>
  <c r="AM126" i="17"/>
  <c r="AL126" i="17"/>
  <c r="AK126" i="17"/>
  <c r="AJ126" i="17"/>
  <c r="AI126" i="17"/>
  <c r="AH126" i="17"/>
  <c r="AG126" i="17"/>
  <c r="AF126" i="17"/>
  <c r="AE126" i="17"/>
  <c r="AD126" i="17"/>
  <c r="AC126" i="17"/>
  <c r="AB126" i="17"/>
  <c r="AA126" i="17"/>
  <c r="Z126" i="17"/>
  <c r="Y126" i="17"/>
  <c r="X126" i="17"/>
  <c r="W126" i="17"/>
  <c r="V126" i="17"/>
  <c r="U126" i="17"/>
  <c r="T126" i="17"/>
  <c r="S126" i="17"/>
  <c r="R126" i="17"/>
  <c r="Q126" i="17"/>
  <c r="P126" i="17"/>
  <c r="O126" i="17"/>
  <c r="N126" i="17"/>
  <c r="M126" i="17"/>
  <c r="L126" i="17"/>
  <c r="K126" i="17"/>
  <c r="J126" i="17"/>
  <c r="I126" i="17"/>
  <c r="H126" i="17"/>
  <c r="G126" i="17"/>
  <c r="F126" i="17"/>
  <c r="E126" i="17"/>
  <c r="CF125" i="17"/>
  <c r="CE125" i="17"/>
  <c r="CD125" i="17"/>
  <c r="CC125" i="17"/>
  <c r="CB125" i="17"/>
  <c r="CA125" i="17"/>
  <c r="BZ125" i="17"/>
  <c r="BY125" i="17"/>
  <c r="BX125" i="17"/>
  <c r="BW125" i="17"/>
  <c r="BV125" i="17"/>
  <c r="BU125" i="17"/>
  <c r="BT125" i="17"/>
  <c r="BS125" i="17"/>
  <c r="BR125" i="17"/>
  <c r="BQ125" i="17"/>
  <c r="BP125" i="17"/>
  <c r="BO125" i="17"/>
  <c r="BN125" i="17"/>
  <c r="BM125" i="17"/>
  <c r="BL125" i="17"/>
  <c r="BK125" i="17"/>
  <c r="BJ125" i="17"/>
  <c r="BI125" i="17"/>
  <c r="BH125" i="17"/>
  <c r="BG125" i="17"/>
  <c r="BF125" i="17"/>
  <c r="BE125" i="17"/>
  <c r="BD125" i="17"/>
  <c r="BC125" i="17"/>
  <c r="BB125" i="17"/>
  <c r="BA125" i="17"/>
  <c r="AZ125" i="17"/>
  <c r="AY125" i="17"/>
  <c r="AX125" i="17"/>
  <c r="AW125" i="17"/>
  <c r="AV125" i="17"/>
  <c r="AU125" i="17"/>
  <c r="AT125" i="17"/>
  <c r="AS125" i="17"/>
  <c r="AR125" i="17"/>
  <c r="AQ125" i="17"/>
  <c r="AP125" i="17"/>
  <c r="AO125" i="17"/>
  <c r="AN125" i="17"/>
  <c r="AM125" i="17"/>
  <c r="AL125" i="17"/>
  <c r="AK125" i="17"/>
  <c r="AJ125" i="17"/>
  <c r="AI125" i="17"/>
  <c r="AH125" i="17"/>
  <c r="AG125" i="17"/>
  <c r="AF125" i="17"/>
  <c r="AE125" i="17"/>
  <c r="AD125" i="17"/>
  <c r="AC125" i="17"/>
  <c r="AB125" i="17"/>
  <c r="AA125" i="17"/>
  <c r="Z125" i="17"/>
  <c r="Y125" i="17"/>
  <c r="X125" i="17"/>
  <c r="W125" i="17"/>
  <c r="V125" i="17"/>
  <c r="U125" i="17"/>
  <c r="T125" i="17"/>
  <c r="S125" i="17"/>
  <c r="R125" i="17"/>
  <c r="Q125" i="17"/>
  <c r="P125" i="17"/>
  <c r="O125" i="17"/>
  <c r="N125" i="17"/>
  <c r="M125" i="17"/>
  <c r="L125" i="17"/>
  <c r="K125" i="17"/>
  <c r="J125" i="17"/>
  <c r="I125" i="17"/>
  <c r="H125" i="17"/>
  <c r="G125" i="17"/>
  <c r="F125" i="17"/>
  <c r="E125" i="17"/>
  <c r="CF124" i="17"/>
  <c r="CE124" i="17"/>
  <c r="CD124" i="17"/>
  <c r="CC124" i="17"/>
  <c r="CB124" i="17"/>
  <c r="CA124" i="17"/>
  <c r="BZ124" i="17"/>
  <c r="BY124" i="17"/>
  <c r="BX124" i="17"/>
  <c r="BW124" i="17"/>
  <c r="BV124" i="17"/>
  <c r="BU124" i="17"/>
  <c r="BT124" i="17"/>
  <c r="BS124" i="17"/>
  <c r="BR124" i="17"/>
  <c r="BQ124" i="17"/>
  <c r="BP124" i="17"/>
  <c r="BO124" i="17"/>
  <c r="BN124" i="17"/>
  <c r="BM124" i="17"/>
  <c r="BL124" i="17"/>
  <c r="BK124" i="17"/>
  <c r="BJ124" i="17"/>
  <c r="BI124" i="17"/>
  <c r="BH124" i="17"/>
  <c r="BG124" i="17"/>
  <c r="BF124" i="17"/>
  <c r="BE124" i="17"/>
  <c r="BD124" i="17"/>
  <c r="BC124" i="17"/>
  <c r="BB124" i="17"/>
  <c r="BA124" i="17"/>
  <c r="AZ124" i="17"/>
  <c r="AY124" i="17"/>
  <c r="AX124" i="17"/>
  <c r="AW124" i="17"/>
  <c r="AV124" i="17"/>
  <c r="AU124" i="17"/>
  <c r="AT124" i="17"/>
  <c r="AS124" i="17"/>
  <c r="AR124" i="17"/>
  <c r="AQ124" i="17"/>
  <c r="AP124" i="17"/>
  <c r="AO124" i="17"/>
  <c r="AN124" i="17"/>
  <c r="AM124" i="17"/>
  <c r="AL124" i="17"/>
  <c r="AK124" i="17"/>
  <c r="AJ124" i="17"/>
  <c r="AI124" i="17"/>
  <c r="AH124" i="17"/>
  <c r="AG124" i="17"/>
  <c r="AF124" i="17"/>
  <c r="AE124" i="17"/>
  <c r="AD124" i="17"/>
  <c r="AC124" i="17"/>
  <c r="AB124" i="17"/>
  <c r="AA124" i="17"/>
  <c r="Z124" i="17"/>
  <c r="Y124" i="17"/>
  <c r="X124" i="17"/>
  <c r="W124" i="17"/>
  <c r="V124" i="17"/>
  <c r="U124" i="17"/>
  <c r="T124" i="17"/>
  <c r="S124" i="17"/>
  <c r="R124" i="17"/>
  <c r="Q124" i="17"/>
  <c r="P124" i="17"/>
  <c r="O124" i="17"/>
  <c r="N124" i="17"/>
  <c r="M124" i="17"/>
  <c r="L124" i="17"/>
  <c r="K124" i="17"/>
  <c r="J124" i="17"/>
  <c r="I124" i="17"/>
  <c r="H124" i="17"/>
  <c r="G124" i="17"/>
  <c r="F124" i="17"/>
  <c r="E124" i="17"/>
  <c r="D124" i="17"/>
  <c r="CF123" i="17"/>
  <c r="CE123" i="17"/>
  <c r="CD123" i="17"/>
  <c r="CC123" i="17"/>
  <c r="CB123" i="17"/>
  <c r="CA123" i="17"/>
  <c r="BZ123" i="17"/>
  <c r="BY123" i="17"/>
  <c r="BX123" i="17"/>
  <c r="BW123" i="17"/>
  <c r="BV123" i="17"/>
  <c r="BU123" i="17"/>
  <c r="BT123" i="17"/>
  <c r="BS123" i="17"/>
  <c r="BR123" i="17"/>
  <c r="BQ123" i="17"/>
  <c r="BP123" i="17"/>
  <c r="BO123" i="17"/>
  <c r="BN123" i="17"/>
  <c r="BM123" i="17"/>
  <c r="BL123" i="17"/>
  <c r="BK123" i="17"/>
  <c r="BJ123" i="17"/>
  <c r="BI123" i="17"/>
  <c r="BH123" i="17"/>
  <c r="BG123" i="17"/>
  <c r="BF123" i="17"/>
  <c r="BE123" i="17"/>
  <c r="BD123" i="17"/>
  <c r="BC123" i="17"/>
  <c r="BB123" i="17"/>
  <c r="BA123" i="17"/>
  <c r="AZ123" i="17"/>
  <c r="AY123" i="17"/>
  <c r="AX123" i="17"/>
  <c r="AW123" i="17"/>
  <c r="AV123" i="17"/>
  <c r="AU123" i="17"/>
  <c r="AT123" i="17"/>
  <c r="AS123" i="17"/>
  <c r="AR123" i="17"/>
  <c r="AQ123" i="17"/>
  <c r="AP123" i="17"/>
  <c r="AO123" i="17"/>
  <c r="AN123" i="17"/>
  <c r="AM123" i="17"/>
  <c r="AL123" i="17"/>
  <c r="AK123" i="17"/>
  <c r="AJ123" i="17"/>
  <c r="AI123" i="17"/>
  <c r="AH123" i="17"/>
  <c r="AG123" i="17"/>
  <c r="AF123" i="17"/>
  <c r="AE123" i="17"/>
  <c r="AD123" i="17"/>
  <c r="AC123" i="17"/>
  <c r="AB123" i="17"/>
  <c r="AA123" i="17"/>
  <c r="Z123" i="17"/>
  <c r="Y123" i="17"/>
  <c r="X123" i="17"/>
  <c r="W123" i="17"/>
  <c r="V123" i="17"/>
  <c r="U123" i="17"/>
  <c r="T123" i="17"/>
  <c r="S123" i="17"/>
  <c r="R123" i="17"/>
  <c r="Q123" i="17"/>
  <c r="P123" i="17"/>
  <c r="O123" i="17"/>
  <c r="N123" i="17"/>
  <c r="M123" i="17"/>
  <c r="L123" i="17"/>
  <c r="K123" i="17"/>
  <c r="J123" i="17"/>
  <c r="I123" i="17"/>
  <c r="H123" i="17"/>
  <c r="G123" i="17"/>
  <c r="F123" i="17"/>
  <c r="E123" i="17"/>
  <c r="D123" i="17"/>
  <c r="CF122" i="17"/>
  <c r="CE122" i="17"/>
  <c r="CD122" i="17"/>
  <c r="CC122" i="17"/>
  <c r="CB122" i="17"/>
  <c r="CA122" i="17"/>
  <c r="BZ122" i="17"/>
  <c r="BY122" i="17"/>
  <c r="BX122" i="17"/>
  <c r="BW122" i="17"/>
  <c r="BV122" i="17"/>
  <c r="BU122" i="17"/>
  <c r="BT122" i="17"/>
  <c r="BS122" i="17"/>
  <c r="BR122" i="17"/>
  <c r="BQ122" i="17"/>
  <c r="BP122" i="17"/>
  <c r="BO122" i="17"/>
  <c r="BN122" i="17"/>
  <c r="BM122" i="17"/>
  <c r="BL122" i="17"/>
  <c r="BK122" i="17"/>
  <c r="BJ122" i="17"/>
  <c r="BI122" i="17"/>
  <c r="BH122" i="17"/>
  <c r="BG122" i="17"/>
  <c r="BF122" i="17"/>
  <c r="BE122" i="17"/>
  <c r="BD122" i="17"/>
  <c r="BC122" i="17"/>
  <c r="BB122" i="17"/>
  <c r="BA122" i="17"/>
  <c r="AZ122" i="17"/>
  <c r="AY122" i="17"/>
  <c r="AX122" i="17"/>
  <c r="AW122" i="17"/>
  <c r="AV122" i="17"/>
  <c r="AU122" i="17"/>
  <c r="AT122" i="17"/>
  <c r="AS122" i="17"/>
  <c r="AR122" i="17"/>
  <c r="AQ122" i="17"/>
  <c r="AP122" i="17"/>
  <c r="AO122" i="17"/>
  <c r="AN122" i="17"/>
  <c r="AM122" i="17"/>
  <c r="AL122" i="17"/>
  <c r="AK122" i="17"/>
  <c r="AJ122" i="17"/>
  <c r="AI122" i="17"/>
  <c r="AH122" i="17"/>
  <c r="AG122" i="17"/>
  <c r="AF122" i="17"/>
  <c r="AE122" i="17"/>
  <c r="AD122" i="17"/>
  <c r="AC122" i="17"/>
  <c r="AB122" i="17"/>
  <c r="AA122" i="17"/>
  <c r="Z122" i="17"/>
  <c r="Y122" i="17"/>
  <c r="X122" i="17"/>
  <c r="W122" i="17"/>
  <c r="V122" i="17"/>
  <c r="U122" i="17"/>
  <c r="T122" i="17"/>
  <c r="S122" i="17"/>
  <c r="R122" i="17"/>
  <c r="Q122" i="17"/>
  <c r="P122" i="17"/>
  <c r="O122" i="17"/>
  <c r="N122" i="17"/>
  <c r="M122" i="17"/>
  <c r="L122" i="17"/>
  <c r="K122" i="17"/>
  <c r="J122" i="17"/>
  <c r="I122" i="17"/>
  <c r="H122" i="17"/>
  <c r="G122" i="17"/>
  <c r="F122" i="17"/>
  <c r="E122" i="17"/>
  <c r="D122" i="17"/>
  <c r="CF121" i="17"/>
  <c r="CE121" i="17"/>
  <c r="CD121" i="17"/>
  <c r="CC121" i="17"/>
  <c r="CB121" i="17"/>
  <c r="CA121" i="17"/>
  <c r="BZ121" i="17"/>
  <c r="BY121" i="17"/>
  <c r="BX121" i="17"/>
  <c r="BW121" i="17"/>
  <c r="BV121" i="17"/>
  <c r="BU121" i="17"/>
  <c r="BT121" i="17"/>
  <c r="BS121" i="17"/>
  <c r="BR121" i="17"/>
  <c r="BQ121" i="17"/>
  <c r="BP121" i="17"/>
  <c r="BO121" i="17"/>
  <c r="BN121" i="17"/>
  <c r="BM121" i="17"/>
  <c r="BL121" i="17"/>
  <c r="BK121" i="17"/>
  <c r="BJ121" i="17"/>
  <c r="BI121" i="17"/>
  <c r="BH121" i="17"/>
  <c r="BG121" i="17"/>
  <c r="BF121" i="17"/>
  <c r="BE121" i="17"/>
  <c r="BD121" i="17"/>
  <c r="BC121" i="17"/>
  <c r="BB121" i="17"/>
  <c r="BA121" i="17"/>
  <c r="AZ121" i="17"/>
  <c r="AY121" i="17"/>
  <c r="AX121" i="17"/>
  <c r="AW121" i="17"/>
  <c r="AV121" i="17"/>
  <c r="AU121" i="17"/>
  <c r="AT121" i="17"/>
  <c r="AS121" i="17"/>
  <c r="AR121" i="17"/>
  <c r="AQ121" i="17"/>
  <c r="AP121" i="17"/>
  <c r="AO121" i="17"/>
  <c r="AN121" i="17"/>
  <c r="AM121" i="17"/>
  <c r="AL121" i="17"/>
  <c r="AK121" i="17"/>
  <c r="AJ121" i="17"/>
  <c r="AI121" i="17"/>
  <c r="AH121" i="17"/>
  <c r="AG121" i="17"/>
  <c r="AF121" i="17"/>
  <c r="AE121" i="17"/>
  <c r="AD121" i="17"/>
  <c r="AC121" i="17"/>
  <c r="AB121" i="17"/>
  <c r="AA121" i="17"/>
  <c r="Z121" i="17"/>
  <c r="Y121" i="17"/>
  <c r="X121" i="17"/>
  <c r="W121" i="17"/>
  <c r="V121" i="17"/>
  <c r="U121" i="17"/>
  <c r="T121" i="17"/>
  <c r="S121" i="17"/>
  <c r="R121" i="17"/>
  <c r="Q121" i="17"/>
  <c r="P121" i="17"/>
  <c r="O121" i="17"/>
  <c r="N121" i="17"/>
  <c r="M121" i="17"/>
  <c r="L121" i="17"/>
  <c r="K121" i="17"/>
  <c r="J121" i="17"/>
  <c r="I121" i="17"/>
  <c r="H121" i="17"/>
  <c r="G121" i="17"/>
  <c r="F121" i="17"/>
  <c r="E121" i="17"/>
  <c r="D121" i="17"/>
  <c r="CF113" i="17"/>
  <c r="CE113" i="17"/>
  <c r="CE169" i="17" s="1"/>
  <c r="CD113" i="17"/>
  <c r="CD169" i="17" s="1"/>
  <c r="CC113" i="17"/>
  <c r="CC169" i="17" s="1"/>
  <c r="CB113" i="17"/>
  <c r="CB169" i="17" s="1"/>
  <c r="CA113" i="17"/>
  <c r="CA169" i="17" s="1"/>
  <c r="BZ113" i="17"/>
  <c r="BY113" i="17"/>
  <c r="BY169" i="17" s="1"/>
  <c r="BX113" i="17"/>
  <c r="BW113" i="17"/>
  <c r="BW169" i="17" s="1"/>
  <c r="BV113" i="17"/>
  <c r="BV169" i="17" s="1"/>
  <c r="BU113" i="17"/>
  <c r="BU169" i="17" s="1"/>
  <c r="BT113" i="17"/>
  <c r="BT169" i="17" s="1"/>
  <c r="BS113" i="17"/>
  <c r="BS169" i="17" s="1"/>
  <c r="BR113" i="17"/>
  <c r="BQ113" i="17"/>
  <c r="BQ169" i="17" s="1"/>
  <c r="BP113" i="17"/>
  <c r="BO113" i="17"/>
  <c r="BO169" i="17" s="1"/>
  <c r="BN113" i="17"/>
  <c r="BN169" i="17" s="1"/>
  <c r="BM113" i="17"/>
  <c r="BM169" i="17" s="1"/>
  <c r="BL113" i="17"/>
  <c r="BL169" i="17" s="1"/>
  <c r="BK113" i="17"/>
  <c r="BK169" i="17" s="1"/>
  <c r="BJ113" i="17"/>
  <c r="BI113" i="17"/>
  <c r="BI169" i="17" s="1"/>
  <c r="BH113" i="17"/>
  <c r="BG113" i="17"/>
  <c r="BG169" i="17" s="1"/>
  <c r="BF113" i="17"/>
  <c r="BF169" i="17" s="1"/>
  <c r="BE113" i="17"/>
  <c r="BE169" i="17" s="1"/>
  <c r="BD113" i="17"/>
  <c r="BD169" i="17" s="1"/>
  <c r="BC113" i="17"/>
  <c r="BC169" i="17" s="1"/>
  <c r="BB113" i="17"/>
  <c r="BA113" i="17"/>
  <c r="BA169" i="17" s="1"/>
  <c r="AZ113" i="17"/>
  <c r="AY113" i="17"/>
  <c r="AY169" i="17" s="1"/>
  <c r="AX113" i="17"/>
  <c r="AX169" i="17" s="1"/>
  <c r="AW113" i="17"/>
  <c r="AW169" i="17" s="1"/>
  <c r="AV113" i="17"/>
  <c r="AU113" i="17"/>
  <c r="AU169" i="17" s="1"/>
  <c r="AT113" i="17"/>
  <c r="AS113" i="17"/>
  <c r="AS169" i="17" s="1"/>
  <c r="AR113" i="17"/>
  <c r="AQ113" i="17"/>
  <c r="AQ169" i="17" s="1"/>
  <c r="AP113" i="17"/>
  <c r="AP169" i="17" s="1"/>
  <c r="AO113" i="17"/>
  <c r="AO169" i="17" s="1"/>
  <c r="AN113" i="17"/>
  <c r="AM113" i="17"/>
  <c r="AM169" i="17" s="1"/>
  <c r="AL113" i="17"/>
  <c r="AK113" i="17"/>
  <c r="AK169" i="17" s="1"/>
  <c r="AJ113" i="17"/>
  <c r="AI113" i="17"/>
  <c r="AI169" i="17" s="1"/>
  <c r="AH113" i="17"/>
  <c r="AH169" i="17" s="1"/>
  <c r="AG113" i="17"/>
  <c r="AG169" i="17" s="1"/>
  <c r="AF113" i="17"/>
  <c r="AE113" i="17"/>
  <c r="AE169" i="17" s="1"/>
  <c r="AD113" i="17"/>
  <c r="AC113" i="17"/>
  <c r="AC169" i="17" s="1"/>
  <c r="AB113" i="17"/>
  <c r="AA113" i="17"/>
  <c r="AA169" i="17" s="1"/>
  <c r="Z113" i="17"/>
  <c r="Z169" i="17" s="1"/>
  <c r="Y113" i="17"/>
  <c r="Y169" i="17" s="1"/>
  <c r="X113" i="17"/>
  <c r="W113" i="17"/>
  <c r="W169" i="17" s="1"/>
  <c r="V113" i="17"/>
  <c r="U113" i="17"/>
  <c r="U169" i="17" s="1"/>
  <c r="T113" i="17"/>
  <c r="S113" i="17"/>
  <c r="S169" i="17" s="1"/>
  <c r="R113" i="17"/>
  <c r="R169" i="17" s="1"/>
  <c r="Q113" i="17"/>
  <c r="Q169" i="17" s="1"/>
  <c r="P113" i="17"/>
  <c r="O113" i="17"/>
  <c r="O169" i="17" s="1"/>
  <c r="N113" i="17"/>
  <c r="M113" i="17"/>
  <c r="M169" i="17" s="1"/>
  <c r="L113" i="17"/>
  <c r="K113" i="17"/>
  <c r="K169" i="17" s="1"/>
  <c r="J113" i="17"/>
  <c r="J169" i="17" s="1"/>
  <c r="I113" i="17"/>
  <c r="I169" i="17" s="1"/>
  <c r="H113" i="17"/>
  <c r="G113" i="17"/>
  <c r="G169" i="17" s="1"/>
  <c r="F113" i="17"/>
  <c r="F169" i="17" s="1"/>
  <c r="E113" i="17"/>
  <c r="E169" i="17" s="1"/>
  <c r="CF107" i="17"/>
  <c r="CF168" i="17" s="1"/>
  <c r="CE107" i="17"/>
  <c r="CD107" i="17"/>
  <c r="CD168" i="17" s="1"/>
  <c r="CC107" i="17"/>
  <c r="CC168" i="17" s="1"/>
  <c r="CB107" i="17"/>
  <c r="CB168" i="17" s="1"/>
  <c r="CA107" i="17"/>
  <c r="BZ107" i="17"/>
  <c r="BZ168" i="17" s="1"/>
  <c r="BY107" i="17"/>
  <c r="BX107" i="17"/>
  <c r="BX168" i="17" s="1"/>
  <c r="BW107" i="17"/>
  <c r="BV107" i="17"/>
  <c r="BV168" i="17" s="1"/>
  <c r="BU107" i="17"/>
  <c r="BU168" i="17" s="1"/>
  <c r="BT107" i="17"/>
  <c r="BT168" i="17" s="1"/>
  <c r="BS107" i="17"/>
  <c r="BR107" i="17"/>
  <c r="BR168" i="17" s="1"/>
  <c r="BQ107" i="17"/>
  <c r="BP107" i="17"/>
  <c r="BP168" i="17" s="1"/>
  <c r="BO107" i="17"/>
  <c r="BN107" i="17"/>
  <c r="BN168" i="17" s="1"/>
  <c r="BM107" i="17"/>
  <c r="BM168" i="17" s="1"/>
  <c r="BL107" i="17"/>
  <c r="BL168" i="17" s="1"/>
  <c r="BK107" i="17"/>
  <c r="BJ107" i="17"/>
  <c r="BJ168" i="17" s="1"/>
  <c r="BI107" i="17"/>
  <c r="BH107" i="17"/>
  <c r="BH168" i="17" s="1"/>
  <c r="BG107" i="17"/>
  <c r="BF107" i="17"/>
  <c r="BF168" i="17" s="1"/>
  <c r="BE107" i="17"/>
  <c r="BE168" i="17" s="1"/>
  <c r="BD107" i="17"/>
  <c r="BD168" i="17" s="1"/>
  <c r="BC107" i="17"/>
  <c r="BB107" i="17"/>
  <c r="BB168" i="17" s="1"/>
  <c r="BA107" i="17"/>
  <c r="AZ107" i="17"/>
  <c r="AZ168" i="17" s="1"/>
  <c r="AY107" i="17"/>
  <c r="AX107" i="17"/>
  <c r="AX168" i="17" s="1"/>
  <c r="AW107" i="17"/>
  <c r="AW168" i="17" s="1"/>
  <c r="AV107" i="17"/>
  <c r="AV168" i="17" s="1"/>
  <c r="AU107" i="17"/>
  <c r="AT107" i="17"/>
  <c r="AT168" i="17" s="1"/>
  <c r="AS107" i="17"/>
  <c r="AR107" i="17"/>
  <c r="AR168" i="17" s="1"/>
  <c r="AQ107" i="17"/>
  <c r="AP107" i="17"/>
  <c r="AP168" i="17" s="1"/>
  <c r="AO107" i="17"/>
  <c r="AO168" i="17" s="1"/>
  <c r="AN107" i="17"/>
  <c r="AN168" i="17" s="1"/>
  <c r="AM107" i="17"/>
  <c r="AL107" i="17"/>
  <c r="AL168" i="17" s="1"/>
  <c r="AK107" i="17"/>
  <c r="AJ107" i="17"/>
  <c r="AJ168" i="17" s="1"/>
  <c r="AI107" i="17"/>
  <c r="AH107" i="17"/>
  <c r="AH168" i="17" s="1"/>
  <c r="AG107" i="17"/>
  <c r="AG168" i="17" s="1"/>
  <c r="AF107" i="17"/>
  <c r="AF168" i="17" s="1"/>
  <c r="AE107" i="17"/>
  <c r="AD107" i="17"/>
  <c r="AD168" i="17" s="1"/>
  <c r="AC107" i="17"/>
  <c r="AB107" i="17"/>
  <c r="AB168" i="17" s="1"/>
  <c r="AA107" i="17"/>
  <c r="Z107" i="17"/>
  <c r="Z168" i="17" s="1"/>
  <c r="Y107" i="17"/>
  <c r="Y168" i="17" s="1"/>
  <c r="X107" i="17"/>
  <c r="X168" i="17" s="1"/>
  <c r="W107" i="17"/>
  <c r="V107" i="17"/>
  <c r="V168" i="17" s="1"/>
  <c r="U107" i="17"/>
  <c r="T107" i="17"/>
  <c r="T168" i="17" s="1"/>
  <c r="S107" i="17"/>
  <c r="R107" i="17"/>
  <c r="R168" i="17" s="1"/>
  <c r="Q107" i="17"/>
  <c r="Q168" i="17" s="1"/>
  <c r="P107" i="17"/>
  <c r="P168" i="17" s="1"/>
  <c r="O107" i="17"/>
  <c r="N107" i="17"/>
  <c r="N168" i="17" s="1"/>
  <c r="M107" i="17"/>
  <c r="L107" i="17"/>
  <c r="L168" i="17" s="1"/>
  <c r="K107" i="17"/>
  <c r="J107" i="17"/>
  <c r="I107" i="17"/>
  <c r="I168" i="17" s="1"/>
  <c r="H107" i="17"/>
  <c r="H168" i="17" s="1"/>
  <c r="G107" i="17"/>
  <c r="F107" i="17"/>
  <c r="E107" i="17"/>
  <c r="E168" i="17" s="1"/>
  <c r="CF101" i="17"/>
  <c r="CF167" i="17" s="1"/>
  <c r="CE101" i="17"/>
  <c r="CE167" i="17" s="1"/>
  <c r="CD101" i="17"/>
  <c r="CD167" i="17" s="1"/>
  <c r="CC101" i="17"/>
  <c r="CB101" i="17"/>
  <c r="CB167" i="17" s="1"/>
  <c r="CA101" i="17"/>
  <c r="CA167" i="17" s="1"/>
  <c r="BZ101" i="17"/>
  <c r="BY101" i="17"/>
  <c r="BY167" i="17" s="1"/>
  <c r="BX101" i="17"/>
  <c r="BX167" i="17" s="1"/>
  <c r="BW101" i="17"/>
  <c r="BW167" i="17" s="1"/>
  <c r="BV101" i="17"/>
  <c r="BV167" i="17" s="1"/>
  <c r="BU101" i="17"/>
  <c r="BT101" i="17"/>
  <c r="BT167" i="17" s="1"/>
  <c r="BS101" i="17"/>
  <c r="BS167" i="17" s="1"/>
  <c r="BR101" i="17"/>
  <c r="BQ101" i="17"/>
  <c r="BQ167" i="17" s="1"/>
  <c r="BP101" i="17"/>
  <c r="BP167" i="17" s="1"/>
  <c r="BO101" i="17"/>
  <c r="BO167" i="17" s="1"/>
  <c r="BN101" i="17"/>
  <c r="BN167" i="17" s="1"/>
  <c r="BM101" i="17"/>
  <c r="BL101" i="17"/>
  <c r="BL167" i="17" s="1"/>
  <c r="BK101" i="17"/>
  <c r="BK167" i="17" s="1"/>
  <c r="BJ101" i="17"/>
  <c r="BI101" i="17"/>
  <c r="BI167" i="17" s="1"/>
  <c r="BH101" i="17"/>
  <c r="BH167" i="17" s="1"/>
  <c r="BG101" i="17"/>
  <c r="BG167" i="17" s="1"/>
  <c r="BF101" i="17"/>
  <c r="BF167" i="17" s="1"/>
  <c r="BE101" i="17"/>
  <c r="BD101" i="17"/>
  <c r="BC101" i="17"/>
  <c r="BC167" i="17" s="1"/>
  <c r="BB101" i="17"/>
  <c r="BA101" i="17"/>
  <c r="BA167" i="17" s="1"/>
  <c r="AZ101" i="17"/>
  <c r="AZ167" i="17" s="1"/>
  <c r="AY101" i="17"/>
  <c r="AY167" i="17" s="1"/>
  <c r="AX101" i="17"/>
  <c r="AX167" i="17" s="1"/>
  <c r="AW101" i="17"/>
  <c r="AV101" i="17"/>
  <c r="AU101" i="17"/>
  <c r="AU167" i="17" s="1"/>
  <c r="AT101" i="17"/>
  <c r="AS101" i="17"/>
  <c r="AS167" i="17" s="1"/>
  <c r="AR101" i="17"/>
  <c r="AR167" i="17" s="1"/>
  <c r="AQ101" i="17"/>
  <c r="AQ167" i="17" s="1"/>
  <c r="AP101" i="17"/>
  <c r="AP167" i="17" s="1"/>
  <c r="AO101" i="17"/>
  <c r="AN101" i="17"/>
  <c r="AM101" i="17"/>
  <c r="AM167" i="17" s="1"/>
  <c r="AL101" i="17"/>
  <c r="AK101" i="17"/>
  <c r="AK167" i="17" s="1"/>
  <c r="AJ101" i="17"/>
  <c r="AJ167" i="17" s="1"/>
  <c r="AI101" i="17"/>
  <c r="AI167" i="17" s="1"/>
  <c r="AH101" i="17"/>
  <c r="AH167" i="17" s="1"/>
  <c r="AG101" i="17"/>
  <c r="AF101" i="17"/>
  <c r="AE101" i="17"/>
  <c r="AE167" i="17" s="1"/>
  <c r="AD101" i="17"/>
  <c r="AC101" i="17"/>
  <c r="AC167" i="17" s="1"/>
  <c r="AB101" i="17"/>
  <c r="AB167" i="17" s="1"/>
  <c r="AA101" i="17"/>
  <c r="AA167" i="17" s="1"/>
  <c r="Z101" i="17"/>
  <c r="Z167" i="17" s="1"/>
  <c r="Y101" i="17"/>
  <c r="X101" i="17"/>
  <c r="W101" i="17"/>
  <c r="W167" i="17" s="1"/>
  <c r="V101" i="17"/>
  <c r="U101" i="17"/>
  <c r="U167" i="17" s="1"/>
  <c r="T101" i="17"/>
  <c r="T167" i="17" s="1"/>
  <c r="S101" i="17"/>
  <c r="S167" i="17" s="1"/>
  <c r="R101" i="17"/>
  <c r="R167" i="17" s="1"/>
  <c r="Q101" i="17"/>
  <c r="P101" i="17"/>
  <c r="O101" i="17"/>
  <c r="O167" i="17" s="1"/>
  <c r="N101" i="17"/>
  <c r="M101" i="17"/>
  <c r="M167" i="17" s="1"/>
  <c r="L101" i="17"/>
  <c r="L167" i="17" s="1"/>
  <c r="K101" i="17"/>
  <c r="K167" i="17" s="1"/>
  <c r="J101" i="17"/>
  <c r="J167" i="17" s="1"/>
  <c r="I101" i="17"/>
  <c r="H101" i="17"/>
  <c r="G101" i="17"/>
  <c r="G167" i="17" s="1"/>
  <c r="F101" i="17"/>
  <c r="F167" i="17" s="1"/>
  <c r="E101" i="17"/>
  <c r="E167" i="17" s="1"/>
  <c r="CF95" i="17"/>
  <c r="CF166" i="17" s="1"/>
  <c r="CE95" i="17"/>
  <c r="CE166" i="17" s="1"/>
  <c r="CD95" i="17"/>
  <c r="CD166" i="17" s="1"/>
  <c r="CC95" i="17"/>
  <c r="CC166" i="17" s="1"/>
  <c r="CB95" i="17"/>
  <c r="CB166" i="17" s="1"/>
  <c r="CA95" i="17"/>
  <c r="BZ95" i="17"/>
  <c r="BZ166" i="17" s="1"/>
  <c r="BY95" i="17"/>
  <c r="BY166" i="17" s="1"/>
  <c r="BX95" i="17"/>
  <c r="BX166" i="17" s="1"/>
  <c r="BW95" i="17"/>
  <c r="BW166" i="17" s="1"/>
  <c r="BV95" i="17"/>
  <c r="BV166" i="17" s="1"/>
  <c r="BU95" i="17"/>
  <c r="BU166" i="17" s="1"/>
  <c r="BT95" i="17"/>
  <c r="BT166" i="17" s="1"/>
  <c r="BS95" i="17"/>
  <c r="BR95" i="17"/>
  <c r="BR166" i="17" s="1"/>
  <c r="BQ95" i="17"/>
  <c r="BQ166" i="17" s="1"/>
  <c r="BP95" i="17"/>
  <c r="BP166" i="17" s="1"/>
  <c r="BO95" i="17"/>
  <c r="BO166" i="17" s="1"/>
  <c r="BN95" i="17"/>
  <c r="BN166" i="17" s="1"/>
  <c r="BM95" i="17"/>
  <c r="BM166" i="17" s="1"/>
  <c r="BL95" i="17"/>
  <c r="BL166" i="17" s="1"/>
  <c r="BK95" i="17"/>
  <c r="BJ95" i="17"/>
  <c r="BJ166" i="17" s="1"/>
  <c r="BI95" i="17"/>
  <c r="BI166" i="17" s="1"/>
  <c r="BH95" i="17"/>
  <c r="BH166" i="17" s="1"/>
  <c r="BG95" i="17"/>
  <c r="BG166" i="17" s="1"/>
  <c r="BF95" i="17"/>
  <c r="BF166" i="17" s="1"/>
  <c r="BE95" i="17"/>
  <c r="BE166" i="17" s="1"/>
  <c r="BD95" i="17"/>
  <c r="BD166" i="17" s="1"/>
  <c r="BC95" i="17"/>
  <c r="BB95" i="17"/>
  <c r="BB166" i="17" s="1"/>
  <c r="BA95" i="17"/>
  <c r="BA166" i="17" s="1"/>
  <c r="AZ95" i="17"/>
  <c r="AZ166" i="17" s="1"/>
  <c r="AY95" i="17"/>
  <c r="AY166" i="17" s="1"/>
  <c r="AX95" i="17"/>
  <c r="AX166" i="17" s="1"/>
  <c r="AW95" i="17"/>
  <c r="AW166" i="17" s="1"/>
  <c r="AV95" i="17"/>
  <c r="AV166" i="17" s="1"/>
  <c r="AU95" i="17"/>
  <c r="AT95" i="17"/>
  <c r="AT166" i="17" s="1"/>
  <c r="AS95" i="17"/>
  <c r="AS166" i="17" s="1"/>
  <c r="AR95" i="17"/>
  <c r="AR166" i="17" s="1"/>
  <c r="AQ95" i="17"/>
  <c r="AQ166" i="17" s="1"/>
  <c r="AP95" i="17"/>
  <c r="AP166" i="17" s="1"/>
  <c r="AO95" i="17"/>
  <c r="AO166" i="17" s="1"/>
  <c r="AN95" i="17"/>
  <c r="AN166" i="17" s="1"/>
  <c r="AM95" i="17"/>
  <c r="AL95" i="17"/>
  <c r="AL166" i="17" s="1"/>
  <c r="AK95" i="17"/>
  <c r="AK166" i="17" s="1"/>
  <c r="AJ95" i="17"/>
  <c r="AJ166" i="17" s="1"/>
  <c r="AI95" i="17"/>
  <c r="AI166" i="17" s="1"/>
  <c r="AH95" i="17"/>
  <c r="AH166" i="17" s="1"/>
  <c r="AG95" i="17"/>
  <c r="AG166" i="17" s="1"/>
  <c r="AF95" i="17"/>
  <c r="AF166" i="17" s="1"/>
  <c r="AE95" i="17"/>
  <c r="AD95" i="17"/>
  <c r="AD166" i="17" s="1"/>
  <c r="AC95" i="17"/>
  <c r="AC166" i="17" s="1"/>
  <c r="AB95" i="17"/>
  <c r="AB166" i="17" s="1"/>
  <c r="AA95" i="17"/>
  <c r="AA166" i="17" s="1"/>
  <c r="Z95" i="17"/>
  <c r="Z166" i="17" s="1"/>
  <c r="Y95" i="17"/>
  <c r="Y166" i="17" s="1"/>
  <c r="X95" i="17"/>
  <c r="X166" i="17" s="1"/>
  <c r="W95" i="17"/>
  <c r="W166" i="17" s="1"/>
  <c r="V95" i="17"/>
  <c r="V166" i="17" s="1"/>
  <c r="U95" i="17"/>
  <c r="U166" i="17" s="1"/>
  <c r="T95" i="17"/>
  <c r="T166" i="17" s="1"/>
  <c r="S95" i="17"/>
  <c r="S166" i="17" s="1"/>
  <c r="R95" i="17"/>
  <c r="R166" i="17" s="1"/>
  <c r="Q95" i="17"/>
  <c r="Q166" i="17" s="1"/>
  <c r="P95" i="17"/>
  <c r="P166" i="17" s="1"/>
  <c r="O95" i="17"/>
  <c r="O166" i="17" s="1"/>
  <c r="N95" i="17"/>
  <c r="N166" i="17" s="1"/>
  <c r="M95" i="17"/>
  <c r="M166" i="17" s="1"/>
  <c r="L95" i="17"/>
  <c r="L166" i="17" s="1"/>
  <c r="K95" i="17"/>
  <c r="K166" i="17" s="1"/>
  <c r="J95" i="17"/>
  <c r="J166" i="17" s="1"/>
  <c r="I95" i="17"/>
  <c r="I166" i="17" s="1"/>
  <c r="H95" i="17"/>
  <c r="H166" i="17" s="1"/>
  <c r="G95" i="17"/>
  <c r="G166" i="17" s="1"/>
  <c r="F95" i="17"/>
  <c r="F166" i="17" s="1"/>
  <c r="E95" i="17"/>
  <c r="E166" i="17" s="1"/>
  <c r="CF89" i="17"/>
  <c r="CF165" i="17" s="1"/>
  <c r="CE89" i="17"/>
  <c r="CE165" i="17" s="1"/>
  <c r="CD89" i="17"/>
  <c r="CD165" i="17" s="1"/>
  <c r="CC89" i="17"/>
  <c r="CC165" i="17" s="1"/>
  <c r="CB89" i="17"/>
  <c r="CB165" i="17" s="1"/>
  <c r="CA89" i="17"/>
  <c r="CA165" i="17" s="1"/>
  <c r="BZ89" i="17"/>
  <c r="BZ165" i="17" s="1"/>
  <c r="BY89" i="17"/>
  <c r="BY165" i="17" s="1"/>
  <c r="BX89" i="17"/>
  <c r="BX165" i="17" s="1"/>
  <c r="BW89" i="17"/>
  <c r="BW165" i="17" s="1"/>
  <c r="BV89" i="17"/>
  <c r="BV165" i="17" s="1"/>
  <c r="BU89" i="17"/>
  <c r="BU165" i="17" s="1"/>
  <c r="BT89" i="17"/>
  <c r="BT165" i="17" s="1"/>
  <c r="BS89" i="17"/>
  <c r="BS165" i="17" s="1"/>
  <c r="BR89" i="17"/>
  <c r="BR165" i="17" s="1"/>
  <c r="BQ89" i="17"/>
  <c r="BQ165" i="17" s="1"/>
  <c r="BP89" i="17"/>
  <c r="BP165" i="17" s="1"/>
  <c r="BO89" i="17"/>
  <c r="BO165" i="17" s="1"/>
  <c r="BN89" i="17"/>
  <c r="BN165" i="17" s="1"/>
  <c r="BM89" i="17"/>
  <c r="BM165" i="17" s="1"/>
  <c r="BL89" i="17"/>
  <c r="BL165" i="17" s="1"/>
  <c r="BK89" i="17"/>
  <c r="BK165" i="17" s="1"/>
  <c r="BJ89" i="17"/>
  <c r="BJ165" i="17" s="1"/>
  <c r="BI89" i="17"/>
  <c r="BI165" i="17" s="1"/>
  <c r="BH89" i="17"/>
  <c r="BH165" i="17" s="1"/>
  <c r="BG89" i="17"/>
  <c r="BG165" i="17" s="1"/>
  <c r="BF89" i="17"/>
  <c r="BF165" i="17" s="1"/>
  <c r="BE89" i="17"/>
  <c r="BE165" i="17" s="1"/>
  <c r="BD89" i="17"/>
  <c r="BD165" i="17" s="1"/>
  <c r="BC89" i="17"/>
  <c r="BC165" i="17" s="1"/>
  <c r="BB89" i="17"/>
  <c r="BB165" i="17" s="1"/>
  <c r="BA89" i="17"/>
  <c r="BA165" i="17" s="1"/>
  <c r="AZ89" i="17"/>
  <c r="AZ165" i="17" s="1"/>
  <c r="AY89" i="17"/>
  <c r="AY165" i="17" s="1"/>
  <c r="AX89" i="17"/>
  <c r="AX165" i="17" s="1"/>
  <c r="AW89" i="17"/>
  <c r="AW165" i="17" s="1"/>
  <c r="AV89" i="17"/>
  <c r="AV165" i="17" s="1"/>
  <c r="AU89" i="17"/>
  <c r="AU165" i="17" s="1"/>
  <c r="AT89" i="17"/>
  <c r="AT165" i="17" s="1"/>
  <c r="AS89" i="17"/>
  <c r="AS165" i="17" s="1"/>
  <c r="AR89" i="17"/>
  <c r="AR165" i="17" s="1"/>
  <c r="AQ89" i="17"/>
  <c r="AQ165" i="17" s="1"/>
  <c r="AP89" i="17"/>
  <c r="AP165" i="17" s="1"/>
  <c r="AO89" i="17"/>
  <c r="AO165" i="17" s="1"/>
  <c r="AN89" i="17"/>
  <c r="AN165" i="17" s="1"/>
  <c r="AM89" i="17"/>
  <c r="AM165" i="17" s="1"/>
  <c r="AL89" i="17"/>
  <c r="AL165" i="17" s="1"/>
  <c r="AK89" i="17"/>
  <c r="AK165" i="17" s="1"/>
  <c r="AJ89" i="17"/>
  <c r="AJ165" i="17" s="1"/>
  <c r="AI89" i="17"/>
  <c r="AI165" i="17" s="1"/>
  <c r="AH89" i="17"/>
  <c r="AH165" i="17" s="1"/>
  <c r="AG89" i="17"/>
  <c r="AG165" i="17" s="1"/>
  <c r="AF89" i="17"/>
  <c r="AF165" i="17" s="1"/>
  <c r="AE89" i="17"/>
  <c r="AE165" i="17" s="1"/>
  <c r="AD89" i="17"/>
  <c r="AD165" i="17" s="1"/>
  <c r="AC89" i="17"/>
  <c r="AC165" i="17" s="1"/>
  <c r="AB89" i="17"/>
  <c r="AB165" i="17" s="1"/>
  <c r="AA89" i="17"/>
  <c r="AA165" i="17" s="1"/>
  <c r="Z89" i="17"/>
  <c r="Z165" i="17" s="1"/>
  <c r="Y89" i="17"/>
  <c r="Y165" i="17" s="1"/>
  <c r="X89" i="17"/>
  <c r="X165" i="17" s="1"/>
  <c r="W89" i="17"/>
  <c r="W165" i="17" s="1"/>
  <c r="V89" i="17"/>
  <c r="V165" i="17" s="1"/>
  <c r="U89" i="17"/>
  <c r="U165" i="17" s="1"/>
  <c r="T89" i="17"/>
  <c r="T165" i="17" s="1"/>
  <c r="S89" i="17"/>
  <c r="S165" i="17" s="1"/>
  <c r="R89" i="17"/>
  <c r="R165" i="17" s="1"/>
  <c r="Q89" i="17"/>
  <c r="Q165" i="17" s="1"/>
  <c r="P89" i="17"/>
  <c r="P165" i="17" s="1"/>
  <c r="O89" i="17"/>
  <c r="O165" i="17" s="1"/>
  <c r="N89" i="17"/>
  <c r="N165" i="17" s="1"/>
  <c r="M89" i="17"/>
  <c r="M165" i="17" s="1"/>
  <c r="L89" i="17"/>
  <c r="L165" i="17" s="1"/>
  <c r="K89" i="17"/>
  <c r="K165" i="17" s="1"/>
  <c r="J89" i="17"/>
  <c r="J165" i="17" s="1"/>
  <c r="I89" i="17"/>
  <c r="I165" i="17" s="1"/>
  <c r="H89" i="17"/>
  <c r="H165" i="17" s="1"/>
  <c r="G89" i="17"/>
  <c r="G165" i="17" s="1"/>
  <c r="F89" i="17"/>
  <c r="E89" i="17"/>
  <c r="E165" i="17" s="1"/>
  <c r="CF83" i="17"/>
  <c r="CF164" i="17" s="1"/>
  <c r="CE83" i="17"/>
  <c r="CE164" i="17" s="1"/>
  <c r="CD83" i="17"/>
  <c r="CD164" i="17" s="1"/>
  <c r="CC83" i="17"/>
  <c r="CC164" i="17" s="1"/>
  <c r="CB83" i="17"/>
  <c r="CB164" i="17" s="1"/>
  <c r="CA83" i="17"/>
  <c r="CA164" i="17" s="1"/>
  <c r="BZ83" i="17"/>
  <c r="BZ164" i="17" s="1"/>
  <c r="BY83" i="17"/>
  <c r="BY164" i="17" s="1"/>
  <c r="BX83" i="17"/>
  <c r="BX164" i="17" s="1"/>
  <c r="BW83" i="17"/>
  <c r="BW164" i="17" s="1"/>
  <c r="BV83" i="17"/>
  <c r="BV164" i="17" s="1"/>
  <c r="BU83" i="17"/>
  <c r="BU164" i="17" s="1"/>
  <c r="BT83" i="17"/>
  <c r="BT164" i="17" s="1"/>
  <c r="BS83" i="17"/>
  <c r="BS164" i="17" s="1"/>
  <c r="BR83" i="17"/>
  <c r="BR164" i="17" s="1"/>
  <c r="BQ83" i="17"/>
  <c r="BQ164" i="17" s="1"/>
  <c r="BP83" i="17"/>
  <c r="BP164" i="17" s="1"/>
  <c r="BO83" i="17"/>
  <c r="BO164" i="17" s="1"/>
  <c r="BN83" i="17"/>
  <c r="BN164" i="17" s="1"/>
  <c r="BM83" i="17"/>
  <c r="BM164" i="17" s="1"/>
  <c r="BL83" i="17"/>
  <c r="BL164" i="17" s="1"/>
  <c r="BK83" i="17"/>
  <c r="BK164" i="17" s="1"/>
  <c r="BJ83" i="17"/>
  <c r="BJ164" i="17" s="1"/>
  <c r="BI83" i="17"/>
  <c r="BI164" i="17" s="1"/>
  <c r="BH83" i="17"/>
  <c r="BH164" i="17" s="1"/>
  <c r="BG83" i="17"/>
  <c r="BG164" i="17" s="1"/>
  <c r="BF83" i="17"/>
  <c r="BF164" i="17" s="1"/>
  <c r="BE83" i="17"/>
  <c r="BE164" i="17" s="1"/>
  <c r="BD83" i="17"/>
  <c r="BD164" i="17" s="1"/>
  <c r="BC83" i="17"/>
  <c r="BC164" i="17" s="1"/>
  <c r="BB83" i="17"/>
  <c r="BB164" i="17" s="1"/>
  <c r="BA83" i="17"/>
  <c r="BA164" i="17" s="1"/>
  <c r="AZ83" i="17"/>
  <c r="AZ164" i="17" s="1"/>
  <c r="AY83" i="17"/>
  <c r="AY164" i="17" s="1"/>
  <c r="AX83" i="17"/>
  <c r="AX164" i="17" s="1"/>
  <c r="AW83" i="17"/>
  <c r="AW164" i="17" s="1"/>
  <c r="AV83" i="17"/>
  <c r="AV164" i="17" s="1"/>
  <c r="AU83" i="17"/>
  <c r="AU164" i="17" s="1"/>
  <c r="AT83" i="17"/>
  <c r="AT164" i="17" s="1"/>
  <c r="AS83" i="17"/>
  <c r="AS164" i="17" s="1"/>
  <c r="AR83" i="17"/>
  <c r="AR164" i="17" s="1"/>
  <c r="AQ83" i="17"/>
  <c r="AQ164" i="17" s="1"/>
  <c r="AP83" i="17"/>
  <c r="AP164" i="17" s="1"/>
  <c r="AO83" i="17"/>
  <c r="AO164" i="17" s="1"/>
  <c r="AN83" i="17"/>
  <c r="AN164" i="17" s="1"/>
  <c r="AM83" i="17"/>
  <c r="AM164" i="17" s="1"/>
  <c r="AL83" i="17"/>
  <c r="AL164" i="17" s="1"/>
  <c r="AK83" i="17"/>
  <c r="AK164" i="17" s="1"/>
  <c r="AJ83" i="17"/>
  <c r="AJ164" i="17" s="1"/>
  <c r="AI83" i="17"/>
  <c r="AI164" i="17" s="1"/>
  <c r="AH83" i="17"/>
  <c r="AH164" i="17" s="1"/>
  <c r="AG83" i="17"/>
  <c r="AG164" i="17" s="1"/>
  <c r="AF83" i="17"/>
  <c r="AF164" i="17" s="1"/>
  <c r="AE83" i="17"/>
  <c r="AE164" i="17" s="1"/>
  <c r="AD83" i="17"/>
  <c r="AD164" i="17" s="1"/>
  <c r="AC83" i="17"/>
  <c r="AC164" i="17" s="1"/>
  <c r="AB83" i="17"/>
  <c r="AB164" i="17" s="1"/>
  <c r="AA83" i="17"/>
  <c r="AA164" i="17" s="1"/>
  <c r="Z83" i="17"/>
  <c r="Z164" i="17" s="1"/>
  <c r="Y83" i="17"/>
  <c r="Y164" i="17" s="1"/>
  <c r="X83" i="17"/>
  <c r="X164" i="17" s="1"/>
  <c r="W83" i="17"/>
  <c r="W164" i="17" s="1"/>
  <c r="V83" i="17"/>
  <c r="V164" i="17" s="1"/>
  <c r="U83" i="17"/>
  <c r="U164" i="17" s="1"/>
  <c r="T83" i="17"/>
  <c r="T164" i="17" s="1"/>
  <c r="S83" i="17"/>
  <c r="S164" i="17" s="1"/>
  <c r="R83" i="17"/>
  <c r="R164" i="17" s="1"/>
  <c r="Q83" i="17"/>
  <c r="Q164" i="17" s="1"/>
  <c r="P83" i="17"/>
  <c r="P164" i="17" s="1"/>
  <c r="O83" i="17"/>
  <c r="O164" i="17" s="1"/>
  <c r="N83" i="17"/>
  <c r="N164" i="17" s="1"/>
  <c r="M83" i="17"/>
  <c r="M164" i="17" s="1"/>
  <c r="L83" i="17"/>
  <c r="L164" i="17" s="1"/>
  <c r="K83" i="17"/>
  <c r="K164" i="17" s="1"/>
  <c r="J83" i="17"/>
  <c r="J164" i="17" s="1"/>
  <c r="I83" i="17"/>
  <c r="I164" i="17" s="1"/>
  <c r="H83" i="17"/>
  <c r="H164" i="17" s="1"/>
  <c r="G83" i="17"/>
  <c r="G164" i="17" s="1"/>
  <c r="F83" i="17"/>
  <c r="F164" i="17" s="1"/>
  <c r="E83" i="17"/>
  <c r="E164" i="17" s="1"/>
  <c r="CF77" i="17"/>
  <c r="CF163" i="17" s="1"/>
  <c r="CE77" i="17"/>
  <c r="CE163" i="17" s="1"/>
  <c r="CD77" i="17"/>
  <c r="CD163" i="17" s="1"/>
  <c r="CC77" i="17"/>
  <c r="CC163" i="17" s="1"/>
  <c r="CB77" i="17"/>
  <c r="CB163" i="17" s="1"/>
  <c r="CA77" i="17"/>
  <c r="CA163" i="17" s="1"/>
  <c r="BZ77" i="17"/>
  <c r="BZ163" i="17" s="1"/>
  <c r="BY77" i="17"/>
  <c r="BY163" i="17" s="1"/>
  <c r="BX77" i="17"/>
  <c r="BX163" i="17" s="1"/>
  <c r="BW77" i="17"/>
  <c r="BW163" i="17" s="1"/>
  <c r="BV77" i="17"/>
  <c r="BV163" i="17" s="1"/>
  <c r="BU77" i="17"/>
  <c r="BU163" i="17" s="1"/>
  <c r="BT77" i="17"/>
  <c r="BT163" i="17" s="1"/>
  <c r="BS77" i="17"/>
  <c r="BS163" i="17" s="1"/>
  <c r="BR77" i="17"/>
  <c r="BR163" i="17" s="1"/>
  <c r="BQ77" i="17"/>
  <c r="BQ163" i="17" s="1"/>
  <c r="BP77" i="17"/>
  <c r="BP163" i="17" s="1"/>
  <c r="BO77" i="17"/>
  <c r="BO163" i="17" s="1"/>
  <c r="BN77" i="17"/>
  <c r="BN163" i="17" s="1"/>
  <c r="BM77" i="17"/>
  <c r="BM163" i="17" s="1"/>
  <c r="BL77" i="17"/>
  <c r="BL163" i="17" s="1"/>
  <c r="BK77" i="17"/>
  <c r="BK163" i="17" s="1"/>
  <c r="BJ77" i="17"/>
  <c r="BJ163" i="17" s="1"/>
  <c r="BI77" i="17"/>
  <c r="BI163" i="17" s="1"/>
  <c r="BH77" i="17"/>
  <c r="BH163" i="17" s="1"/>
  <c r="BG77" i="17"/>
  <c r="BG163" i="17" s="1"/>
  <c r="BF77" i="17"/>
  <c r="BF163" i="17" s="1"/>
  <c r="BE77" i="17"/>
  <c r="BE163" i="17" s="1"/>
  <c r="BD77" i="17"/>
  <c r="BD163" i="17" s="1"/>
  <c r="BC77" i="17"/>
  <c r="BC163" i="17" s="1"/>
  <c r="BB77" i="17"/>
  <c r="BB163" i="17" s="1"/>
  <c r="BA77" i="17"/>
  <c r="BA163" i="17" s="1"/>
  <c r="AZ77" i="17"/>
  <c r="AZ163" i="17" s="1"/>
  <c r="AY77" i="17"/>
  <c r="AY163" i="17" s="1"/>
  <c r="AX77" i="17"/>
  <c r="AX163" i="17" s="1"/>
  <c r="AW77" i="17"/>
  <c r="AW163" i="17" s="1"/>
  <c r="AV77" i="17"/>
  <c r="AV163" i="17" s="1"/>
  <c r="AU77" i="17"/>
  <c r="AU163" i="17" s="1"/>
  <c r="AT77" i="17"/>
  <c r="AT163" i="17" s="1"/>
  <c r="AS77" i="17"/>
  <c r="AS163" i="17" s="1"/>
  <c r="AR77" i="17"/>
  <c r="AR163" i="17" s="1"/>
  <c r="AQ77" i="17"/>
  <c r="AQ163" i="17" s="1"/>
  <c r="AP77" i="17"/>
  <c r="AP163" i="17" s="1"/>
  <c r="AO77" i="17"/>
  <c r="AO163" i="17" s="1"/>
  <c r="AN77" i="17"/>
  <c r="AN163" i="17" s="1"/>
  <c r="AM77" i="17"/>
  <c r="AM163" i="17" s="1"/>
  <c r="AL77" i="17"/>
  <c r="AL163" i="17" s="1"/>
  <c r="AK77" i="17"/>
  <c r="AK163" i="17" s="1"/>
  <c r="AJ77" i="17"/>
  <c r="AJ163" i="17" s="1"/>
  <c r="AI77" i="17"/>
  <c r="AI163" i="17" s="1"/>
  <c r="AH77" i="17"/>
  <c r="AH163" i="17" s="1"/>
  <c r="AG77" i="17"/>
  <c r="AG163" i="17" s="1"/>
  <c r="AF77" i="17"/>
  <c r="AF163" i="17" s="1"/>
  <c r="AE77" i="17"/>
  <c r="AE163" i="17" s="1"/>
  <c r="AD77" i="17"/>
  <c r="AD163" i="17" s="1"/>
  <c r="AC77" i="17"/>
  <c r="AC163" i="17" s="1"/>
  <c r="AB77" i="17"/>
  <c r="AB163" i="17" s="1"/>
  <c r="AA77" i="17"/>
  <c r="AA163" i="17" s="1"/>
  <c r="Z77" i="17"/>
  <c r="Z163" i="17" s="1"/>
  <c r="Y77" i="17"/>
  <c r="Y163" i="17" s="1"/>
  <c r="X77" i="17"/>
  <c r="X163" i="17" s="1"/>
  <c r="W77" i="17"/>
  <c r="W163" i="17" s="1"/>
  <c r="V77" i="17"/>
  <c r="V163" i="17" s="1"/>
  <c r="U77" i="17"/>
  <c r="U163" i="17" s="1"/>
  <c r="T77" i="17"/>
  <c r="T163" i="17" s="1"/>
  <c r="S77" i="17"/>
  <c r="S163" i="17" s="1"/>
  <c r="R77" i="17"/>
  <c r="R163" i="17" s="1"/>
  <c r="Q77" i="17"/>
  <c r="Q163" i="17" s="1"/>
  <c r="P77" i="17"/>
  <c r="P163" i="17" s="1"/>
  <c r="O77" i="17"/>
  <c r="O163" i="17" s="1"/>
  <c r="N77" i="17"/>
  <c r="N163" i="17" s="1"/>
  <c r="M77" i="17"/>
  <c r="M163" i="17" s="1"/>
  <c r="L77" i="17"/>
  <c r="L163" i="17" s="1"/>
  <c r="K77" i="17"/>
  <c r="K163" i="17" s="1"/>
  <c r="J77" i="17"/>
  <c r="J163" i="17" s="1"/>
  <c r="I77" i="17"/>
  <c r="I163" i="17" s="1"/>
  <c r="H77" i="17"/>
  <c r="H163" i="17" s="1"/>
  <c r="G77" i="17"/>
  <c r="G163" i="17" s="1"/>
  <c r="F77" i="17"/>
  <c r="F163" i="17" s="1"/>
  <c r="E77" i="17"/>
  <c r="E163" i="17" s="1"/>
  <c r="CF71" i="17"/>
  <c r="CF162" i="17" s="1"/>
  <c r="CE71" i="17"/>
  <c r="CE162" i="17" s="1"/>
  <c r="CD71" i="17"/>
  <c r="CD162" i="17" s="1"/>
  <c r="CC71" i="17"/>
  <c r="CC162" i="17" s="1"/>
  <c r="CB71" i="17"/>
  <c r="CB162" i="17" s="1"/>
  <c r="CA71" i="17"/>
  <c r="CA162" i="17" s="1"/>
  <c r="BZ71" i="17"/>
  <c r="BZ162" i="17" s="1"/>
  <c r="BY71" i="17"/>
  <c r="BY162" i="17" s="1"/>
  <c r="BX71" i="17"/>
  <c r="BX162" i="17" s="1"/>
  <c r="BW71" i="17"/>
  <c r="BW162" i="17" s="1"/>
  <c r="BV71" i="17"/>
  <c r="BV162" i="17" s="1"/>
  <c r="BU71" i="17"/>
  <c r="BU162" i="17" s="1"/>
  <c r="BT71" i="17"/>
  <c r="BT162" i="17" s="1"/>
  <c r="BS71" i="17"/>
  <c r="BS162" i="17" s="1"/>
  <c r="BR71" i="17"/>
  <c r="BR162" i="17" s="1"/>
  <c r="BQ71" i="17"/>
  <c r="BQ162" i="17" s="1"/>
  <c r="BP71" i="17"/>
  <c r="BP162" i="17" s="1"/>
  <c r="BO71" i="17"/>
  <c r="BO162" i="17" s="1"/>
  <c r="BN71" i="17"/>
  <c r="BN162" i="17" s="1"/>
  <c r="BM71" i="17"/>
  <c r="BM162" i="17" s="1"/>
  <c r="BL71" i="17"/>
  <c r="BL162" i="17" s="1"/>
  <c r="BK71" i="17"/>
  <c r="BK162" i="17" s="1"/>
  <c r="BJ71" i="17"/>
  <c r="BJ162" i="17" s="1"/>
  <c r="BI71" i="17"/>
  <c r="BI162" i="17" s="1"/>
  <c r="BH71" i="17"/>
  <c r="BH162" i="17" s="1"/>
  <c r="BG71" i="17"/>
  <c r="BG162" i="17" s="1"/>
  <c r="BF71" i="17"/>
  <c r="BF162" i="17" s="1"/>
  <c r="BE71" i="17"/>
  <c r="BE162" i="17" s="1"/>
  <c r="BD71" i="17"/>
  <c r="BD162" i="17" s="1"/>
  <c r="BC71" i="17"/>
  <c r="BC162" i="17" s="1"/>
  <c r="BB71" i="17"/>
  <c r="BB162" i="17" s="1"/>
  <c r="BA71" i="17"/>
  <c r="BA162" i="17" s="1"/>
  <c r="AZ71" i="17"/>
  <c r="AZ162" i="17" s="1"/>
  <c r="AY71" i="17"/>
  <c r="AY162" i="17" s="1"/>
  <c r="AX71" i="17"/>
  <c r="AX162" i="17" s="1"/>
  <c r="AW71" i="17"/>
  <c r="AW162" i="17" s="1"/>
  <c r="AV71" i="17"/>
  <c r="AV162" i="17" s="1"/>
  <c r="AU71" i="17"/>
  <c r="AU162" i="17" s="1"/>
  <c r="AT71" i="17"/>
  <c r="AT162" i="17" s="1"/>
  <c r="AS71" i="17"/>
  <c r="AS162" i="17" s="1"/>
  <c r="AR71" i="17"/>
  <c r="AR162" i="17" s="1"/>
  <c r="AQ71" i="17"/>
  <c r="AQ162" i="17" s="1"/>
  <c r="AP71" i="17"/>
  <c r="AP162" i="17" s="1"/>
  <c r="AO71" i="17"/>
  <c r="AO162" i="17" s="1"/>
  <c r="AN71" i="17"/>
  <c r="AN162" i="17" s="1"/>
  <c r="AM71" i="17"/>
  <c r="AM162" i="17" s="1"/>
  <c r="AL71" i="17"/>
  <c r="AL162" i="17" s="1"/>
  <c r="AK71" i="17"/>
  <c r="AK162" i="17" s="1"/>
  <c r="AJ71" i="17"/>
  <c r="AJ162" i="17" s="1"/>
  <c r="AI71" i="17"/>
  <c r="AI162" i="17" s="1"/>
  <c r="AH71" i="17"/>
  <c r="AH162" i="17" s="1"/>
  <c r="AG71" i="17"/>
  <c r="AG162" i="17" s="1"/>
  <c r="AF71" i="17"/>
  <c r="AF162" i="17" s="1"/>
  <c r="AE71" i="17"/>
  <c r="AE162" i="17" s="1"/>
  <c r="AD71" i="17"/>
  <c r="AD162" i="17" s="1"/>
  <c r="AC71" i="17"/>
  <c r="AC162" i="17" s="1"/>
  <c r="AB71" i="17"/>
  <c r="AB162" i="17" s="1"/>
  <c r="AA71" i="17"/>
  <c r="AA162" i="17" s="1"/>
  <c r="Z71" i="17"/>
  <c r="Z162" i="17" s="1"/>
  <c r="Y71" i="17"/>
  <c r="Y162" i="17" s="1"/>
  <c r="X71" i="17"/>
  <c r="X162" i="17" s="1"/>
  <c r="W71" i="17"/>
  <c r="W162" i="17" s="1"/>
  <c r="V71" i="17"/>
  <c r="V162" i="17" s="1"/>
  <c r="U71" i="17"/>
  <c r="U162" i="17" s="1"/>
  <c r="T71" i="17"/>
  <c r="T162" i="17" s="1"/>
  <c r="S71" i="17"/>
  <c r="S162" i="17" s="1"/>
  <c r="R71" i="17"/>
  <c r="R162" i="17" s="1"/>
  <c r="Q71" i="17"/>
  <c r="Q162" i="17" s="1"/>
  <c r="P71" i="17"/>
  <c r="P162" i="17" s="1"/>
  <c r="O71" i="17"/>
  <c r="O162" i="17" s="1"/>
  <c r="N71" i="17"/>
  <c r="N162" i="17" s="1"/>
  <c r="M71" i="17"/>
  <c r="M162" i="17" s="1"/>
  <c r="L71" i="17"/>
  <c r="L162" i="17" s="1"/>
  <c r="K71" i="17"/>
  <c r="K162" i="17" s="1"/>
  <c r="J71" i="17"/>
  <c r="J162" i="17" s="1"/>
  <c r="I71" i="17"/>
  <c r="I162" i="17" s="1"/>
  <c r="H71" i="17"/>
  <c r="H162" i="17" s="1"/>
  <c r="G71" i="17"/>
  <c r="G162" i="17" s="1"/>
  <c r="F71" i="17"/>
  <c r="F162" i="17" s="1"/>
  <c r="E71" i="17"/>
  <c r="E162" i="17" s="1"/>
  <c r="CF65" i="17"/>
  <c r="CF161" i="17" s="1"/>
  <c r="CE65" i="17"/>
  <c r="CE161" i="17" s="1"/>
  <c r="CD65" i="17"/>
  <c r="CD161" i="17" s="1"/>
  <c r="CC65" i="17"/>
  <c r="CC161" i="17" s="1"/>
  <c r="CB65" i="17"/>
  <c r="CB161" i="17" s="1"/>
  <c r="CA65" i="17"/>
  <c r="CA161" i="17" s="1"/>
  <c r="BZ65" i="17"/>
  <c r="BZ161" i="17" s="1"/>
  <c r="BY65" i="17"/>
  <c r="BY161" i="17" s="1"/>
  <c r="BX65" i="17"/>
  <c r="BX161" i="17" s="1"/>
  <c r="BW65" i="17"/>
  <c r="BW161" i="17" s="1"/>
  <c r="BV65" i="17"/>
  <c r="BV161" i="17" s="1"/>
  <c r="BU65" i="17"/>
  <c r="BU161" i="17" s="1"/>
  <c r="BT65" i="17"/>
  <c r="BT161" i="17" s="1"/>
  <c r="BS65" i="17"/>
  <c r="BS161" i="17" s="1"/>
  <c r="BR65" i="17"/>
  <c r="BR161" i="17" s="1"/>
  <c r="BQ65" i="17"/>
  <c r="BQ161" i="17" s="1"/>
  <c r="BP65" i="17"/>
  <c r="BP161" i="17" s="1"/>
  <c r="BO65" i="17"/>
  <c r="BO161" i="17" s="1"/>
  <c r="BN65" i="17"/>
  <c r="BN161" i="17" s="1"/>
  <c r="BM65" i="17"/>
  <c r="BM161" i="17" s="1"/>
  <c r="BL65" i="17"/>
  <c r="BL161" i="17" s="1"/>
  <c r="BK65" i="17"/>
  <c r="BK161" i="17" s="1"/>
  <c r="BJ65" i="17"/>
  <c r="BJ161" i="17" s="1"/>
  <c r="BI65" i="17"/>
  <c r="BI161" i="17" s="1"/>
  <c r="BH65" i="17"/>
  <c r="BH161" i="17" s="1"/>
  <c r="BG65" i="17"/>
  <c r="BG161" i="17" s="1"/>
  <c r="BF65" i="17"/>
  <c r="BF161" i="17" s="1"/>
  <c r="BE65" i="17"/>
  <c r="BE161" i="17" s="1"/>
  <c r="BD65" i="17"/>
  <c r="BD161" i="17" s="1"/>
  <c r="BC65" i="17"/>
  <c r="BC161" i="17" s="1"/>
  <c r="BB65" i="17"/>
  <c r="BB161" i="17" s="1"/>
  <c r="BA65" i="17"/>
  <c r="BA161" i="17" s="1"/>
  <c r="AZ65" i="17"/>
  <c r="AZ161" i="17" s="1"/>
  <c r="AY65" i="17"/>
  <c r="AY161" i="17" s="1"/>
  <c r="AX65" i="17"/>
  <c r="AX161" i="17" s="1"/>
  <c r="AW65" i="17"/>
  <c r="AW161" i="17" s="1"/>
  <c r="AV65" i="17"/>
  <c r="AV161" i="17" s="1"/>
  <c r="AU65" i="17"/>
  <c r="AU161" i="17" s="1"/>
  <c r="AT65" i="17"/>
  <c r="AT161" i="17" s="1"/>
  <c r="AS65" i="17"/>
  <c r="AS161" i="17" s="1"/>
  <c r="AR65" i="17"/>
  <c r="AR161" i="17" s="1"/>
  <c r="AQ65" i="17"/>
  <c r="AQ161" i="17" s="1"/>
  <c r="AP65" i="17"/>
  <c r="AP161" i="17" s="1"/>
  <c r="AO65" i="17"/>
  <c r="AO161" i="17" s="1"/>
  <c r="AN65" i="17"/>
  <c r="AN161" i="17" s="1"/>
  <c r="AM65" i="17"/>
  <c r="AM161" i="17" s="1"/>
  <c r="AL65" i="17"/>
  <c r="AL161" i="17" s="1"/>
  <c r="AK65" i="17"/>
  <c r="AK161" i="17" s="1"/>
  <c r="AJ65" i="17"/>
  <c r="AJ161" i="17" s="1"/>
  <c r="AI65" i="17"/>
  <c r="AI161" i="17" s="1"/>
  <c r="AH65" i="17"/>
  <c r="AH161" i="17" s="1"/>
  <c r="AG65" i="17"/>
  <c r="AG161" i="17" s="1"/>
  <c r="AF65" i="17"/>
  <c r="AF161" i="17" s="1"/>
  <c r="AE65" i="17"/>
  <c r="AE161" i="17" s="1"/>
  <c r="AD65" i="17"/>
  <c r="AD161" i="17" s="1"/>
  <c r="AC65" i="17"/>
  <c r="AC161" i="17" s="1"/>
  <c r="AB65" i="17"/>
  <c r="AB161" i="17" s="1"/>
  <c r="AA65" i="17"/>
  <c r="AA161" i="17" s="1"/>
  <c r="Z65" i="17"/>
  <c r="Z161" i="17" s="1"/>
  <c r="Y65" i="17"/>
  <c r="Y161" i="17" s="1"/>
  <c r="X65" i="17"/>
  <c r="X161" i="17" s="1"/>
  <c r="W65" i="17"/>
  <c r="W161" i="17" s="1"/>
  <c r="V65" i="17"/>
  <c r="V161" i="17" s="1"/>
  <c r="U65" i="17"/>
  <c r="U161" i="17" s="1"/>
  <c r="T65" i="17"/>
  <c r="T161" i="17" s="1"/>
  <c r="S65" i="17"/>
  <c r="S161" i="17" s="1"/>
  <c r="R65" i="17"/>
  <c r="R161" i="17" s="1"/>
  <c r="Q65" i="17"/>
  <c r="Q161" i="17" s="1"/>
  <c r="P65" i="17"/>
  <c r="P161" i="17" s="1"/>
  <c r="O65" i="17"/>
  <c r="O161" i="17" s="1"/>
  <c r="N65" i="17"/>
  <c r="N161" i="17" s="1"/>
  <c r="M65" i="17"/>
  <c r="M161" i="17" s="1"/>
  <c r="L65" i="17"/>
  <c r="L161" i="17" s="1"/>
  <c r="K65" i="17"/>
  <c r="K161" i="17" s="1"/>
  <c r="J65" i="17"/>
  <c r="J161" i="17" s="1"/>
  <c r="I65" i="17"/>
  <c r="H65" i="17"/>
  <c r="G65" i="17"/>
  <c r="G161" i="17" s="1"/>
  <c r="F65" i="17"/>
  <c r="F161" i="17" s="1"/>
  <c r="E65" i="17"/>
  <c r="E161" i="17" s="1"/>
  <c r="CF59" i="17"/>
  <c r="CF160" i="17" s="1"/>
  <c r="CE59" i="17"/>
  <c r="CE160" i="17" s="1"/>
  <c r="CD59" i="17"/>
  <c r="CD160" i="17" s="1"/>
  <c r="CC59" i="17"/>
  <c r="CC160" i="17" s="1"/>
  <c r="CB59" i="17"/>
  <c r="CB160" i="17" s="1"/>
  <c r="CA59" i="17"/>
  <c r="CA160" i="17" s="1"/>
  <c r="BZ59" i="17"/>
  <c r="BZ160" i="17" s="1"/>
  <c r="BY59" i="17"/>
  <c r="BY160" i="17" s="1"/>
  <c r="BX59" i="17"/>
  <c r="BX160" i="17" s="1"/>
  <c r="BW59" i="17"/>
  <c r="BW160" i="17" s="1"/>
  <c r="BV59" i="17"/>
  <c r="BV160" i="17" s="1"/>
  <c r="BU59" i="17"/>
  <c r="BU160" i="17" s="1"/>
  <c r="BT59" i="17"/>
  <c r="BT160" i="17" s="1"/>
  <c r="BS59" i="17"/>
  <c r="BS160" i="17" s="1"/>
  <c r="BR59" i="17"/>
  <c r="BR160" i="17" s="1"/>
  <c r="BQ59" i="17"/>
  <c r="BQ160" i="17" s="1"/>
  <c r="BP59" i="17"/>
  <c r="BP160" i="17" s="1"/>
  <c r="BO59" i="17"/>
  <c r="BO160" i="17" s="1"/>
  <c r="BN59" i="17"/>
  <c r="BN160" i="17" s="1"/>
  <c r="BM59" i="17"/>
  <c r="BM160" i="17" s="1"/>
  <c r="BL59" i="17"/>
  <c r="BL160" i="17" s="1"/>
  <c r="BK59" i="17"/>
  <c r="BK160" i="17" s="1"/>
  <c r="BJ59" i="17"/>
  <c r="BJ160" i="17" s="1"/>
  <c r="BI59" i="17"/>
  <c r="BI160" i="17" s="1"/>
  <c r="BH59" i="17"/>
  <c r="BH160" i="17" s="1"/>
  <c r="BG59" i="17"/>
  <c r="BG160" i="17" s="1"/>
  <c r="BF59" i="17"/>
  <c r="BF160" i="17" s="1"/>
  <c r="BE59" i="17"/>
  <c r="BE160" i="17" s="1"/>
  <c r="BD59" i="17"/>
  <c r="BD160" i="17" s="1"/>
  <c r="BC59" i="17"/>
  <c r="BC160" i="17" s="1"/>
  <c r="BB59" i="17"/>
  <c r="BB160" i="17" s="1"/>
  <c r="BA59" i="17"/>
  <c r="BA160" i="17" s="1"/>
  <c r="AZ59" i="17"/>
  <c r="AZ160" i="17" s="1"/>
  <c r="AY59" i="17"/>
  <c r="AY160" i="17" s="1"/>
  <c r="AX59" i="17"/>
  <c r="AX160" i="17" s="1"/>
  <c r="AW59" i="17"/>
  <c r="AW160" i="17" s="1"/>
  <c r="AV59" i="17"/>
  <c r="AV160" i="17" s="1"/>
  <c r="AU59" i="17"/>
  <c r="AU160" i="17" s="1"/>
  <c r="AT59" i="17"/>
  <c r="AT160" i="17" s="1"/>
  <c r="AS59" i="17"/>
  <c r="AS160" i="17" s="1"/>
  <c r="AR59" i="17"/>
  <c r="AR160" i="17" s="1"/>
  <c r="AQ59" i="17"/>
  <c r="AQ160" i="17" s="1"/>
  <c r="AP59" i="17"/>
  <c r="AP160" i="17" s="1"/>
  <c r="AO59" i="17"/>
  <c r="AO160" i="17" s="1"/>
  <c r="AN59" i="17"/>
  <c r="AN160" i="17" s="1"/>
  <c r="AM59" i="17"/>
  <c r="AM160" i="17" s="1"/>
  <c r="AL59" i="17"/>
  <c r="AL160" i="17" s="1"/>
  <c r="AK59" i="17"/>
  <c r="AK160" i="17" s="1"/>
  <c r="AJ59" i="17"/>
  <c r="AJ160" i="17" s="1"/>
  <c r="AI59" i="17"/>
  <c r="AI160" i="17" s="1"/>
  <c r="AH59" i="17"/>
  <c r="AH160" i="17" s="1"/>
  <c r="AG59" i="17"/>
  <c r="AG160" i="17" s="1"/>
  <c r="AF59" i="17"/>
  <c r="AF160" i="17" s="1"/>
  <c r="AE59" i="17"/>
  <c r="AE160" i="17" s="1"/>
  <c r="AD59" i="17"/>
  <c r="AD160" i="17" s="1"/>
  <c r="AC59" i="17"/>
  <c r="AC160" i="17" s="1"/>
  <c r="AB59" i="17"/>
  <c r="AB160" i="17" s="1"/>
  <c r="AA59" i="17"/>
  <c r="AA160" i="17" s="1"/>
  <c r="Z59" i="17"/>
  <c r="Z160" i="17" s="1"/>
  <c r="Y59" i="17"/>
  <c r="Y160" i="17" s="1"/>
  <c r="X59" i="17"/>
  <c r="X160" i="17" s="1"/>
  <c r="W59" i="17"/>
  <c r="W160" i="17" s="1"/>
  <c r="V59" i="17"/>
  <c r="V160" i="17" s="1"/>
  <c r="U59" i="17"/>
  <c r="U160" i="17" s="1"/>
  <c r="T59" i="17"/>
  <c r="T160" i="17" s="1"/>
  <c r="S59" i="17"/>
  <c r="S160" i="17" s="1"/>
  <c r="R59" i="17"/>
  <c r="R160" i="17" s="1"/>
  <c r="Q59" i="17"/>
  <c r="Q160" i="17" s="1"/>
  <c r="P59" i="17"/>
  <c r="P160" i="17" s="1"/>
  <c r="O59" i="17"/>
  <c r="O160" i="17" s="1"/>
  <c r="N59" i="17"/>
  <c r="N160" i="17" s="1"/>
  <c r="M59" i="17"/>
  <c r="M160" i="17" s="1"/>
  <c r="L59" i="17"/>
  <c r="L160" i="17" s="1"/>
  <c r="K59" i="17"/>
  <c r="K160" i="17" s="1"/>
  <c r="J59" i="17"/>
  <c r="J160" i="17" s="1"/>
  <c r="I59" i="17"/>
  <c r="I160" i="17" s="1"/>
  <c r="H59" i="17"/>
  <c r="H160" i="17" s="1"/>
  <c r="G59" i="17"/>
  <c r="G160" i="17" s="1"/>
  <c r="F59" i="17"/>
  <c r="F160" i="17" s="1"/>
  <c r="E59" i="17"/>
  <c r="E160" i="17" s="1"/>
  <c r="B55" i="17"/>
  <c r="D105" i="17" s="1"/>
  <c r="D142" i="17" s="1"/>
  <c r="E16" i="17"/>
  <c r="O14" i="17"/>
  <c r="P14" i="17" s="1"/>
  <c r="Q14" i="17" s="1"/>
  <c r="R14" i="17" s="1"/>
  <c r="S14" i="17" s="1"/>
  <c r="T14" i="17" s="1"/>
  <c r="U14" i="17" s="1"/>
  <c r="V14" i="17" s="1"/>
  <c r="W14" i="17" s="1"/>
  <c r="X14" i="17" s="1"/>
  <c r="Y14" i="17" s="1"/>
  <c r="Z14" i="17" s="1"/>
  <c r="AA14" i="17" s="1"/>
  <c r="AB14" i="17" s="1"/>
  <c r="AC14" i="17" s="1"/>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O13" i="17"/>
  <c r="P13" i="17" s="1"/>
  <c r="Q13" i="17" s="1"/>
  <c r="R13" i="17" s="1"/>
  <c r="S13" i="17" s="1"/>
  <c r="T13" i="17" s="1"/>
  <c r="U13" i="17" s="1"/>
  <c r="V13" i="17" s="1"/>
  <c r="W13" i="17" s="1"/>
  <c r="X13" i="17" s="1"/>
  <c r="Y13" i="17" s="1"/>
  <c r="Z13" i="17" s="1"/>
  <c r="AA13" i="17" s="1"/>
  <c r="AB13" i="17" s="1"/>
  <c r="AC13" i="17" s="1"/>
  <c r="AD13" i="17" s="1"/>
  <c r="AE13" i="17" s="1"/>
  <c r="AF13" i="17" s="1"/>
  <c r="AG13" i="17" s="1"/>
  <c r="AH13" i="17" s="1"/>
  <c r="AI13" i="17" s="1"/>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O12" i="17"/>
  <c r="P12" i="17" s="1"/>
  <c r="Q12" i="17" s="1"/>
  <c r="R12" i="17" s="1"/>
  <c r="S12" i="17" s="1"/>
  <c r="T12" i="17" s="1"/>
  <c r="U12" i="17" s="1"/>
  <c r="V12" i="17" s="1"/>
  <c r="W12" i="17" s="1"/>
  <c r="X12" i="17" s="1"/>
  <c r="Y12" i="17" s="1"/>
  <c r="Z12" i="17" s="1"/>
  <c r="AA12" i="17" s="1"/>
  <c r="AB12" i="17" s="1"/>
  <c r="AC12" i="17" s="1"/>
  <c r="AD12" i="17" s="1"/>
  <c r="AE12" i="17" s="1"/>
  <c r="AF12" i="17" s="1"/>
  <c r="AG12" i="17" s="1"/>
  <c r="AH12" i="17" s="1"/>
  <c r="AI12" i="17" s="1"/>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S12" i="17" s="1"/>
  <c r="BT12" i="17" s="1"/>
  <c r="BU12" i="17" s="1"/>
  <c r="BV12" i="17" s="1"/>
  <c r="BW12" i="17" s="1"/>
  <c r="BX12" i="17" s="1"/>
  <c r="BY12" i="17" s="1"/>
  <c r="BZ12" i="17" s="1"/>
  <c r="CA12" i="17" s="1"/>
  <c r="CB12" i="17" s="1"/>
  <c r="CC12" i="17" s="1"/>
  <c r="CD12" i="17" s="1"/>
  <c r="CE12" i="17" s="1"/>
  <c r="CF12" i="17" s="1"/>
  <c r="CF10" i="17"/>
  <c r="CF30" i="17" s="1"/>
  <c r="CE10" i="17"/>
  <c r="CE30" i="17" s="1"/>
  <c r="CD10" i="17"/>
  <c r="CD30" i="17" s="1"/>
  <c r="CC10" i="17"/>
  <c r="CC30" i="17" s="1"/>
  <c r="CB10" i="17"/>
  <c r="CB30" i="17" s="1"/>
  <c r="CA10" i="17"/>
  <c r="CA30" i="17" s="1"/>
  <c r="BZ10" i="17"/>
  <c r="BZ30" i="17" s="1"/>
  <c r="BY10" i="17"/>
  <c r="BY30" i="17" s="1"/>
  <c r="BX10" i="17"/>
  <c r="BX30" i="17" s="1"/>
  <c r="BW10" i="17"/>
  <c r="BW30" i="17" s="1"/>
  <c r="BV10" i="17"/>
  <c r="BV30" i="17" s="1"/>
  <c r="BU10" i="17"/>
  <c r="BU30" i="17" s="1"/>
  <c r="BT10" i="17"/>
  <c r="BT30" i="17" s="1"/>
  <c r="BS10" i="17"/>
  <c r="BS30" i="17" s="1"/>
  <c r="BR10" i="17"/>
  <c r="BR30" i="17" s="1"/>
  <c r="BQ10" i="17"/>
  <c r="BQ30" i="17" s="1"/>
  <c r="BP10" i="17"/>
  <c r="BP30" i="17" s="1"/>
  <c r="BO10" i="17"/>
  <c r="BO30" i="17" s="1"/>
  <c r="BN10" i="17"/>
  <c r="BN30" i="17" s="1"/>
  <c r="BM10" i="17"/>
  <c r="BM30" i="17" s="1"/>
  <c r="BL10" i="17"/>
  <c r="BL30" i="17" s="1"/>
  <c r="BK10" i="17"/>
  <c r="BK30" i="17" s="1"/>
  <c r="BJ10" i="17"/>
  <c r="BJ30" i="17" s="1"/>
  <c r="BI10" i="17"/>
  <c r="BI30" i="17" s="1"/>
  <c r="BH10" i="17"/>
  <c r="BH30" i="17" s="1"/>
  <c r="BG10" i="17"/>
  <c r="BG30" i="17" s="1"/>
  <c r="BF10" i="17"/>
  <c r="BF30" i="17" s="1"/>
  <c r="BE10" i="17"/>
  <c r="BE30" i="17" s="1"/>
  <c r="BD10" i="17"/>
  <c r="BD30" i="17" s="1"/>
  <c r="BC10" i="17"/>
  <c r="BC30" i="17" s="1"/>
  <c r="BB10" i="17"/>
  <c r="BB30" i="17" s="1"/>
  <c r="BA10" i="17"/>
  <c r="BA30" i="17" s="1"/>
  <c r="AZ10" i="17"/>
  <c r="AZ30" i="17" s="1"/>
  <c r="AY10" i="17"/>
  <c r="AY30" i="17" s="1"/>
  <c r="AX10" i="17"/>
  <c r="AX30" i="17" s="1"/>
  <c r="AW10" i="17"/>
  <c r="AW30" i="17" s="1"/>
  <c r="AV10" i="17"/>
  <c r="AV30" i="17" s="1"/>
  <c r="AU10" i="17"/>
  <c r="AU30" i="17" s="1"/>
  <c r="AT10" i="17"/>
  <c r="AT30" i="17" s="1"/>
  <c r="AS10" i="17"/>
  <c r="AS30" i="17" s="1"/>
  <c r="AR10" i="17"/>
  <c r="AR30" i="17" s="1"/>
  <c r="AQ10" i="17"/>
  <c r="AQ30" i="17" s="1"/>
  <c r="AP10" i="17"/>
  <c r="AP30" i="17" s="1"/>
  <c r="AO10" i="17"/>
  <c r="AO30" i="17" s="1"/>
  <c r="AN10" i="17"/>
  <c r="AN30" i="17" s="1"/>
  <c r="AM10" i="17"/>
  <c r="AM30" i="17" s="1"/>
  <c r="AL10" i="17"/>
  <c r="AL30" i="17" s="1"/>
  <c r="AK10" i="17"/>
  <c r="AK30" i="17" s="1"/>
  <c r="AJ10" i="17"/>
  <c r="AJ30" i="17" s="1"/>
  <c r="AI10" i="17"/>
  <c r="AI30" i="17" s="1"/>
  <c r="AH10" i="17"/>
  <c r="AH30" i="17" s="1"/>
  <c r="AG10" i="17"/>
  <c r="AG30" i="17" s="1"/>
  <c r="AF10" i="17"/>
  <c r="AF30" i="17" s="1"/>
  <c r="AE10" i="17"/>
  <c r="AE30" i="17" s="1"/>
  <c r="AD10" i="17"/>
  <c r="AD30" i="17" s="1"/>
  <c r="AC10" i="17"/>
  <c r="AC30" i="17" s="1"/>
  <c r="AB10" i="17"/>
  <c r="AB30" i="17" s="1"/>
  <c r="AA10" i="17"/>
  <c r="AA30" i="17" s="1"/>
  <c r="Z10" i="17"/>
  <c r="Z30" i="17" s="1"/>
  <c r="Y10" i="17"/>
  <c r="Y30" i="17" s="1"/>
  <c r="X10" i="17"/>
  <c r="X30" i="17" s="1"/>
  <c r="W10" i="17"/>
  <c r="W30" i="17" s="1"/>
  <c r="V10" i="17"/>
  <c r="V30" i="17" s="1"/>
  <c r="U10" i="17"/>
  <c r="U30" i="17" s="1"/>
  <c r="T10" i="17"/>
  <c r="T30" i="17" s="1"/>
  <c r="S10" i="17"/>
  <c r="S30" i="17" s="1"/>
  <c r="R10" i="17"/>
  <c r="R30" i="17" s="1"/>
  <c r="Q10" i="17"/>
  <c r="Q30" i="17" s="1"/>
  <c r="P10" i="17"/>
  <c r="P30" i="17" s="1"/>
  <c r="O10" i="17"/>
  <c r="O30" i="17" s="1"/>
  <c r="N10" i="17"/>
  <c r="N30" i="17" s="1"/>
  <c r="M10" i="17"/>
  <c r="M30" i="17" s="1"/>
  <c r="L10" i="17"/>
  <c r="L30" i="17" s="1"/>
  <c r="K10" i="17"/>
  <c r="K30" i="17" s="1"/>
  <c r="J10" i="17"/>
  <c r="J30" i="17" s="1"/>
  <c r="I10" i="17"/>
  <c r="I30" i="17" s="1"/>
  <c r="H10" i="17"/>
  <c r="H30" i="17" s="1"/>
  <c r="G10" i="17"/>
  <c r="G30" i="17" s="1"/>
  <c r="F10" i="17"/>
  <c r="F30" i="17" s="1"/>
  <c r="E10" i="17"/>
  <c r="E30" i="17" s="1"/>
  <c r="E9" i="17"/>
  <c r="CF5" i="17"/>
  <c r="CE5" i="17"/>
  <c r="CD5" i="17"/>
  <c r="CC5" i="17"/>
  <c r="CB5" i="17"/>
  <c r="CA5" i="17"/>
  <c r="BZ5" i="17"/>
  <c r="BY5" i="17"/>
  <c r="BX5" i="17"/>
  <c r="BW5" i="17"/>
  <c r="BV5" i="17"/>
  <c r="BU5" i="17"/>
  <c r="BT5" i="17"/>
  <c r="BS5" i="17"/>
  <c r="BR5" i="17"/>
  <c r="BQ5" i="17"/>
  <c r="BP5" i="17"/>
  <c r="BO5" i="17"/>
  <c r="BN5" i="17"/>
  <c r="BM5" i="17"/>
  <c r="BL5" i="17"/>
  <c r="BK5" i="17"/>
  <c r="BJ5" i="17"/>
  <c r="BI5" i="17"/>
  <c r="BH5" i="17"/>
  <c r="BG5" i="17"/>
  <c r="BF5" i="17"/>
  <c r="BE5" i="17"/>
  <c r="BD5" i="17"/>
  <c r="BC5" i="17"/>
  <c r="BB5" i="17"/>
  <c r="BA5" i="17"/>
  <c r="AZ5" i="17"/>
  <c r="AY5" i="17"/>
  <c r="AX5" i="17"/>
  <c r="AW5" i="17"/>
  <c r="AV5" i="17"/>
  <c r="AU5" i="17"/>
  <c r="AT5" i="17"/>
  <c r="AS5" i="17"/>
  <c r="AR5" i="17"/>
  <c r="AQ5" i="17"/>
  <c r="AP5" i="17"/>
  <c r="AO5" i="17"/>
  <c r="AN5" i="17"/>
  <c r="AM5" i="17"/>
  <c r="AL5" i="17"/>
  <c r="AK5" i="17"/>
  <c r="AJ5" i="17"/>
  <c r="AI5" i="17"/>
  <c r="AH5" i="17"/>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E4" i="17"/>
  <c r="D123" i="37"/>
  <c r="D116" i="37"/>
  <c r="E53" i="37"/>
  <c r="E52" i="37"/>
  <c r="E51" i="37"/>
  <c r="CF6" i="37"/>
  <c r="CE6" i="37"/>
  <c r="CD6" i="37"/>
  <c r="CC6" i="37"/>
  <c r="CB6" i="37"/>
  <c r="CA6" i="37"/>
  <c r="BZ6" i="37"/>
  <c r="BY6" i="37"/>
  <c r="BX6" i="37"/>
  <c r="BW6" i="37"/>
  <c r="BV6" i="37"/>
  <c r="BU6" i="37"/>
  <c r="BT6" i="37"/>
  <c r="BS6" i="37"/>
  <c r="BR6" i="37"/>
  <c r="BQ6" i="37"/>
  <c r="BP6" i="37"/>
  <c r="BO6" i="37"/>
  <c r="BN6" i="37"/>
  <c r="BM6" i="37"/>
  <c r="BL6" i="37"/>
  <c r="BK6" i="37"/>
  <c r="BJ6" i="37"/>
  <c r="BI6" i="37"/>
  <c r="BH6" i="37"/>
  <c r="BG6" i="37"/>
  <c r="BF6" i="37"/>
  <c r="BE6" i="37"/>
  <c r="BD6" i="37"/>
  <c r="BC6" i="37"/>
  <c r="BB6" i="37"/>
  <c r="BA6" i="37"/>
  <c r="AZ6" i="37"/>
  <c r="AY6" i="37"/>
  <c r="AX6" i="37"/>
  <c r="AW6" i="37"/>
  <c r="AV6" i="37"/>
  <c r="AU6" i="37"/>
  <c r="AT6" i="37"/>
  <c r="AS6" i="37"/>
  <c r="AR6" i="37"/>
  <c r="AQ6" i="37"/>
  <c r="AP6" i="37"/>
  <c r="AO6" i="37"/>
  <c r="AN6" i="37"/>
  <c r="AM6" i="37"/>
  <c r="AL6" i="37"/>
  <c r="AK6" i="37"/>
  <c r="AJ6" i="37"/>
  <c r="AI6" i="37"/>
  <c r="AH6" i="37"/>
  <c r="AG6" i="37"/>
  <c r="AF6" i="37"/>
  <c r="AE6" i="37"/>
  <c r="AD6" i="37"/>
  <c r="AC6" i="37"/>
  <c r="AB6" i="37"/>
  <c r="AA6" i="37"/>
  <c r="Z6" i="37"/>
  <c r="Y6" i="37"/>
  <c r="X6" i="37"/>
  <c r="W6" i="37"/>
  <c r="V6" i="37"/>
  <c r="U6" i="37"/>
  <c r="T6" i="37"/>
  <c r="S6" i="37"/>
  <c r="R6" i="37"/>
  <c r="Q6" i="37"/>
  <c r="P6" i="37"/>
  <c r="O6" i="37"/>
  <c r="N6" i="37"/>
  <c r="M6" i="37"/>
  <c r="L6" i="37"/>
  <c r="K6" i="37"/>
  <c r="J6" i="37"/>
  <c r="I6" i="37"/>
  <c r="H6" i="37"/>
  <c r="G6" i="37"/>
  <c r="F6" i="37"/>
  <c r="E6" i="37"/>
  <c r="E4" i="37"/>
  <c r="O9" i="40"/>
  <c r="M9" i="40"/>
  <c r="I9" i="40"/>
  <c r="O8" i="40"/>
  <c r="M8" i="40"/>
  <c r="G11" i="40" s="1"/>
  <c r="D8" i="40"/>
  <c r="O7" i="40"/>
  <c r="M7" i="40"/>
  <c r="N77" i="40" s="1"/>
  <c r="M5" i="40"/>
  <c r="I5" i="40"/>
  <c r="AT58" i="35"/>
  <c r="AP58" i="35"/>
  <c r="F55" i="35"/>
  <c r="BB43" i="35"/>
  <c r="BB42" i="35"/>
  <c r="J30" i="35"/>
  <c r="F154" i="41" s="1"/>
  <c r="J29" i="35"/>
  <c r="J47" i="35" s="1"/>
  <c r="J28" i="35"/>
  <c r="F152" i="41" s="1"/>
  <c r="J26" i="35"/>
  <c r="J25" i="35"/>
  <c r="J24" i="35"/>
  <c r="F146" i="41" s="1"/>
  <c r="P22" i="35"/>
  <c r="J22" i="35"/>
  <c r="D83" i="37" s="1"/>
  <c r="D108" i="37" s="1"/>
  <c r="P21" i="35"/>
  <c r="J21" i="35"/>
  <c r="F141" i="41" s="1"/>
  <c r="J19" i="35"/>
  <c r="J37" i="35" s="1"/>
  <c r="J18" i="35"/>
  <c r="J36" i="35" s="1"/>
  <c r="J17" i="35"/>
  <c r="J35" i="35" s="1"/>
  <c r="R12" i="35"/>
  <c r="AU12" i="35" s="1"/>
  <c r="G12" i="35"/>
  <c r="AJ12" i="35" s="1"/>
  <c r="AA11" i="35"/>
  <c r="BC11" i="35" s="1"/>
  <c r="R11" i="35"/>
  <c r="AU11" i="35" s="1"/>
  <c r="G11" i="35"/>
  <c r="AJ11" i="35" s="1"/>
  <c r="AA10" i="35"/>
  <c r="BC10" i="35" s="1"/>
  <c r="G10" i="35"/>
  <c r="AJ10" i="35" s="1"/>
  <c r="L8" i="35"/>
  <c r="AO8" i="35" s="1"/>
  <c r="AG6" i="35"/>
  <c r="AQ2" i="35"/>
  <c r="BC46" i="35" s="1"/>
  <c r="L38" i="38"/>
  <c r="L39" i="38" s="1"/>
  <c r="L40" i="38" s="1"/>
  <c r="L41" i="38" s="1"/>
  <c r="L42" i="38" s="1"/>
  <c r="L43" i="38" s="1"/>
  <c r="L44" i="38" s="1"/>
  <c r="L45" i="38" s="1"/>
  <c r="L46" i="38" s="1"/>
  <c r="L47" i="38" s="1"/>
  <c r="L48" i="38" s="1"/>
  <c r="L49" i="38" s="1"/>
  <c r="L50" i="38" s="1"/>
  <c r="L51" i="38" s="1"/>
  <c r="L52" i="38" s="1"/>
  <c r="L53" i="38" s="1"/>
  <c r="L54" i="38" s="1"/>
  <c r="L55" i="38" s="1"/>
  <c r="L56" i="38" s="1"/>
  <c r="L57" i="38" s="1"/>
  <c r="L58" i="38" s="1"/>
  <c r="L59" i="38" s="1"/>
  <c r="L60" i="38" s="1"/>
  <c r="L61" i="38" s="1"/>
  <c r="L62" i="38" s="1"/>
  <c r="L63" i="38" s="1"/>
  <c r="L64" i="38" s="1"/>
  <c r="L65" i="38" s="1"/>
  <c r="L66" i="38" s="1"/>
  <c r="L67" i="38" s="1"/>
  <c r="L68" i="38" s="1"/>
  <c r="L69" i="38" s="1"/>
  <c r="L70" i="38" s="1"/>
  <c r="L71" i="38" s="1"/>
  <c r="L72" i="38" s="1"/>
  <c r="L73" i="38" s="1"/>
  <c r="L74" i="38" s="1"/>
  <c r="L75" i="38" s="1"/>
  <c r="L76" i="38" s="1"/>
  <c r="L77" i="38" s="1"/>
  <c r="L78" i="38" s="1"/>
  <c r="L79" i="38" s="1"/>
  <c r="L80" i="38" s="1"/>
  <c r="L81" i="38" s="1"/>
  <c r="L82" i="38" s="1"/>
  <c r="L83" i="38" s="1"/>
  <c r="L84" i="38" s="1"/>
  <c r="L85" i="38" s="1"/>
  <c r="K38" i="38"/>
  <c r="K39" i="38" s="1"/>
  <c r="K40" i="38" s="1"/>
  <c r="K41" i="38" s="1"/>
  <c r="K42" i="38" s="1"/>
  <c r="K43" i="38" s="1"/>
  <c r="K44" i="38" s="1"/>
  <c r="K45" i="38" s="1"/>
  <c r="K46" i="38" s="1"/>
  <c r="K47" i="38" s="1"/>
  <c r="K48" i="38" s="1"/>
  <c r="K49" i="38" s="1"/>
  <c r="K50" i="38" s="1"/>
  <c r="K51" i="38" s="1"/>
  <c r="K52" i="38" s="1"/>
  <c r="K53" i="38" s="1"/>
  <c r="K54" i="38" s="1"/>
  <c r="K55" i="38" s="1"/>
  <c r="K56" i="38" s="1"/>
  <c r="K57" i="38" s="1"/>
  <c r="K58" i="38" s="1"/>
  <c r="K59" i="38" s="1"/>
  <c r="K60" i="38" s="1"/>
  <c r="K61" i="38" s="1"/>
  <c r="K62" i="38" s="1"/>
  <c r="K63" i="38" s="1"/>
  <c r="K64" i="38" s="1"/>
  <c r="K65" i="38" s="1"/>
  <c r="K66" i="38" s="1"/>
  <c r="K67" i="38" s="1"/>
  <c r="K68" i="38" s="1"/>
  <c r="K69" i="38" s="1"/>
  <c r="K70" i="38" s="1"/>
  <c r="K71" i="38" s="1"/>
  <c r="K72" i="38" s="1"/>
  <c r="K73" i="38" s="1"/>
  <c r="K74" i="38" s="1"/>
  <c r="K75" i="38" s="1"/>
  <c r="K76" i="38" s="1"/>
  <c r="K77" i="38" s="1"/>
  <c r="K78" i="38" s="1"/>
  <c r="K79" i="38" s="1"/>
  <c r="K80" i="38" s="1"/>
  <c r="K81" i="38" s="1"/>
  <c r="K82" i="38" s="1"/>
  <c r="K83" i="38" s="1"/>
  <c r="K84" i="38" s="1"/>
  <c r="K85" i="38" s="1"/>
  <c r="J38" i="38"/>
  <c r="J39" i="38" s="1"/>
  <c r="J40" i="38" s="1"/>
  <c r="J41" i="38" s="1"/>
  <c r="J42" i="38" s="1"/>
  <c r="J43" i="38" s="1"/>
  <c r="J44" i="38" s="1"/>
  <c r="J45" i="38" s="1"/>
  <c r="J46" i="38" s="1"/>
  <c r="J47" i="38" s="1"/>
  <c r="J48" i="38" s="1"/>
  <c r="J49" i="38" s="1"/>
  <c r="J50" i="38" s="1"/>
  <c r="J51" i="38" s="1"/>
  <c r="J52" i="38" s="1"/>
  <c r="J53" i="38" s="1"/>
  <c r="J54" i="38" s="1"/>
  <c r="J55" i="38" s="1"/>
  <c r="J56" i="38" s="1"/>
  <c r="J57" i="38" s="1"/>
  <c r="J58" i="38" s="1"/>
  <c r="J59" i="38" s="1"/>
  <c r="J60" i="38" s="1"/>
  <c r="J61" i="38" s="1"/>
  <c r="J62" i="38" s="1"/>
  <c r="J63" i="38" s="1"/>
  <c r="J64" i="38" s="1"/>
  <c r="J65" i="38" s="1"/>
  <c r="J66" i="38" s="1"/>
  <c r="J67" i="38" s="1"/>
  <c r="J68" i="38" s="1"/>
  <c r="J69" i="38" s="1"/>
  <c r="J70" i="38" s="1"/>
  <c r="J71" i="38" s="1"/>
  <c r="J72" i="38" s="1"/>
  <c r="J73" i="38" s="1"/>
  <c r="J74" i="38" s="1"/>
  <c r="J75" i="38" s="1"/>
  <c r="J76" i="38" s="1"/>
  <c r="J77" i="38" s="1"/>
  <c r="J78" i="38" s="1"/>
  <c r="J79" i="38" s="1"/>
  <c r="J80" i="38" s="1"/>
  <c r="J81" i="38" s="1"/>
  <c r="J82" i="38" s="1"/>
  <c r="J83" i="38" s="1"/>
  <c r="J84" i="38" s="1"/>
  <c r="J85" i="38" s="1"/>
  <c r="I38" i="38"/>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H38" i="38"/>
  <c r="H39" i="38" s="1"/>
  <c r="H40" i="38" s="1"/>
  <c r="H41" i="38" s="1"/>
  <c r="H42" i="38" s="1"/>
  <c r="H43" i="38" s="1"/>
  <c r="H44" i="38" s="1"/>
  <c r="H45" i="38" s="1"/>
  <c r="H46" i="38" s="1"/>
  <c r="H47" i="38" s="1"/>
  <c r="H48" i="38" s="1"/>
  <c r="H49" i="38" s="1"/>
  <c r="H50" i="38" s="1"/>
  <c r="H51" i="38" s="1"/>
  <c r="H52" i="38" s="1"/>
  <c r="H53" i="38" s="1"/>
  <c r="H54" i="38" s="1"/>
  <c r="H55" i="38" s="1"/>
  <c r="H56" i="38" s="1"/>
  <c r="H57" i="38" s="1"/>
  <c r="H58" i="38" s="1"/>
  <c r="H59" i="38" s="1"/>
  <c r="H60" i="38" s="1"/>
  <c r="H61" i="38" s="1"/>
  <c r="H62" i="38" s="1"/>
  <c r="H63" i="38" s="1"/>
  <c r="H64" i="38" s="1"/>
  <c r="H65" i="38" s="1"/>
  <c r="H66" i="38" s="1"/>
  <c r="H67" i="38" s="1"/>
  <c r="H68" i="38" s="1"/>
  <c r="H69" i="38" s="1"/>
  <c r="H70" i="38" s="1"/>
  <c r="H71" i="38" s="1"/>
  <c r="H72" i="38" s="1"/>
  <c r="H73" i="38" s="1"/>
  <c r="H74" i="38" s="1"/>
  <c r="H75" i="38" s="1"/>
  <c r="H76" i="38" s="1"/>
  <c r="H77" i="38" s="1"/>
  <c r="H78" i="38" s="1"/>
  <c r="H79" i="38" s="1"/>
  <c r="H80" i="38" s="1"/>
  <c r="H81" i="38" s="1"/>
  <c r="H82" i="38" s="1"/>
  <c r="H83" i="38" s="1"/>
  <c r="H84" i="38" s="1"/>
  <c r="H85" i="38" s="1"/>
  <c r="G38" i="38"/>
  <c r="G39" i="38" s="1"/>
  <c r="G40" i="38" s="1"/>
  <c r="G41" i="38" s="1"/>
  <c r="G42" i="38" s="1"/>
  <c r="G43" i="38" s="1"/>
  <c r="G44" i="38" s="1"/>
  <c r="G45" i="38" s="1"/>
  <c r="G46" i="38" s="1"/>
  <c r="G47" i="38" s="1"/>
  <c r="G48" i="38" s="1"/>
  <c r="G49" i="38" s="1"/>
  <c r="G50" i="38" s="1"/>
  <c r="G51" i="38" s="1"/>
  <c r="G52" i="38" s="1"/>
  <c r="G53" i="38" s="1"/>
  <c r="G54" i="38" s="1"/>
  <c r="G55" i="38" s="1"/>
  <c r="G56" i="38" s="1"/>
  <c r="G57" i="38" s="1"/>
  <c r="G58" i="38" s="1"/>
  <c r="G59" i="38" s="1"/>
  <c r="G60" i="38" s="1"/>
  <c r="G61" i="38" s="1"/>
  <c r="G62" i="38" s="1"/>
  <c r="G63" i="38" s="1"/>
  <c r="G64" i="38" s="1"/>
  <c r="G65" i="38" s="1"/>
  <c r="G66" i="38" s="1"/>
  <c r="G67" i="38" s="1"/>
  <c r="G68" i="38" s="1"/>
  <c r="G69" i="38" s="1"/>
  <c r="G70" i="38" s="1"/>
  <c r="G71" i="38" s="1"/>
  <c r="G72" i="38" s="1"/>
  <c r="G73" i="38" s="1"/>
  <c r="G74" i="38" s="1"/>
  <c r="G75" i="38" s="1"/>
  <c r="G76" i="38" s="1"/>
  <c r="G77" i="38" s="1"/>
  <c r="G78" i="38" s="1"/>
  <c r="G79" i="38" s="1"/>
  <c r="G80" i="38" s="1"/>
  <c r="G81" i="38" s="1"/>
  <c r="G82" i="38" s="1"/>
  <c r="G83" i="38" s="1"/>
  <c r="G84" i="38" s="1"/>
  <c r="G85" i="38" s="1"/>
  <c r="F38" i="38"/>
  <c r="F39" i="38" s="1"/>
  <c r="F40" i="38" s="1"/>
  <c r="F41" i="38" s="1"/>
  <c r="F42" i="38" s="1"/>
  <c r="F43" i="38" s="1"/>
  <c r="F44" i="38" s="1"/>
  <c r="F45" i="38" s="1"/>
  <c r="F46" i="38" s="1"/>
  <c r="F47" i="38" s="1"/>
  <c r="F48" i="38" s="1"/>
  <c r="F49" i="38" s="1"/>
  <c r="F50" i="38" s="1"/>
  <c r="F51" i="38" s="1"/>
  <c r="F52" i="38" s="1"/>
  <c r="F53" i="38" s="1"/>
  <c r="F54" i="38" s="1"/>
  <c r="F55" i="38" s="1"/>
  <c r="F56" i="38" s="1"/>
  <c r="F57" i="38" s="1"/>
  <c r="F58" i="38" s="1"/>
  <c r="F59" i="38" s="1"/>
  <c r="F60" i="38" s="1"/>
  <c r="F61" i="38" s="1"/>
  <c r="F62" i="38" s="1"/>
  <c r="F63" i="38" s="1"/>
  <c r="F64" i="38" s="1"/>
  <c r="F65" i="38" s="1"/>
  <c r="F66" i="38" s="1"/>
  <c r="F67" i="38" s="1"/>
  <c r="F68" i="38" s="1"/>
  <c r="F69" i="38" s="1"/>
  <c r="F70" i="38" s="1"/>
  <c r="F71" i="38" s="1"/>
  <c r="F72" i="38" s="1"/>
  <c r="F73" i="38" s="1"/>
  <c r="F74" i="38" s="1"/>
  <c r="F75" i="38" s="1"/>
  <c r="F76" i="38" s="1"/>
  <c r="F77" i="38" s="1"/>
  <c r="F78" i="38" s="1"/>
  <c r="F79" i="38" s="1"/>
  <c r="F80" i="38" s="1"/>
  <c r="F81" i="38" s="1"/>
  <c r="F82" i="38" s="1"/>
  <c r="F83" i="38" s="1"/>
  <c r="F84" i="38" s="1"/>
  <c r="F85" i="38" s="1"/>
  <c r="D77" i="15"/>
  <c r="D76" i="15"/>
  <c r="D75" i="15"/>
  <c r="D74" i="15"/>
  <c r="D73" i="15"/>
  <c r="D72" i="15"/>
  <c r="D71" i="15"/>
  <c r="D70" i="15"/>
  <c r="D69" i="15"/>
  <c r="D68" i="15"/>
  <c r="D67" i="15"/>
  <c r="D66" i="15"/>
  <c r="D65" i="15"/>
  <c r="D64" i="15"/>
  <c r="D63" i="15"/>
  <c r="D62" i="15"/>
  <c r="D61" i="15"/>
  <c r="D60" i="15"/>
  <c r="D59" i="15"/>
  <c r="D58" i="15"/>
  <c r="E55" i="15"/>
  <c r="F55" i="15" s="1"/>
  <c r="D54" i="15"/>
  <c r="D53" i="15"/>
  <c r="D52" i="15"/>
  <c r="D51" i="15"/>
  <c r="D50" i="15"/>
  <c r="D49" i="15"/>
  <c r="CF39" i="15"/>
  <c r="CF40" i="15" s="1"/>
  <c r="CE39" i="15"/>
  <c r="CE40" i="15" s="1"/>
  <c r="CD39" i="15"/>
  <c r="CD40" i="15" s="1"/>
  <c r="CC39" i="15"/>
  <c r="CC40" i="15" s="1"/>
  <c r="CB39" i="15"/>
  <c r="CB40" i="15" s="1"/>
  <c r="CA39" i="15"/>
  <c r="CA40" i="15" s="1"/>
  <c r="BZ39" i="15"/>
  <c r="BZ40" i="15" s="1"/>
  <c r="BY39" i="15"/>
  <c r="BY40" i="15" s="1"/>
  <c r="BX39" i="15"/>
  <c r="BX40" i="15" s="1"/>
  <c r="BW39" i="15"/>
  <c r="BW40" i="15" s="1"/>
  <c r="BV39" i="15"/>
  <c r="BV40" i="15" s="1"/>
  <c r="BU39" i="15"/>
  <c r="BU40" i="15" s="1"/>
  <c r="BT39" i="15"/>
  <c r="BT40" i="15" s="1"/>
  <c r="BS39" i="15"/>
  <c r="BS40" i="15" s="1"/>
  <c r="BR39" i="15"/>
  <c r="BR40" i="15" s="1"/>
  <c r="BQ39" i="15"/>
  <c r="BQ40" i="15" s="1"/>
  <c r="BP39" i="15"/>
  <c r="BP40" i="15" s="1"/>
  <c r="BO39" i="15"/>
  <c r="BO40" i="15" s="1"/>
  <c r="BN39" i="15"/>
  <c r="BN40" i="15" s="1"/>
  <c r="BM39" i="15"/>
  <c r="BM40" i="15" s="1"/>
  <c r="BL39" i="15"/>
  <c r="BL40" i="15" s="1"/>
  <c r="BK39" i="15"/>
  <c r="BK40" i="15" s="1"/>
  <c r="BJ39" i="15"/>
  <c r="BJ40" i="15" s="1"/>
  <c r="BI39" i="15"/>
  <c r="BI40" i="15" s="1"/>
  <c r="BH39" i="15"/>
  <c r="BH40" i="15" s="1"/>
  <c r="BG39" i="15"/>
  <c r="BG40" i="15" s="1"/>
  <c r="BF39" i="15"/>
  <c r="BF40" i="15" s="1"/>
  <c r="BE39" i="15"/>
  <c r="BE40" i="15" s="1"/>
  <c r="BD39" i="15"/>
  <c r="BD40" i="15" s="1"/>
  <c r="BC39" i="15"/>
  <c r="BC40" i="15" s="1"/>
  <c r="BB39" i="15"/>
  <c r="BB40" i="15" s="1"/>
  <c r="BA39" i="15"/>
  <c r="BA40" i="15" s="1"/>
  <c r="AZ39" i="15"/>
  <c r="AZ40" i="15" s="1"/>
  <c r="AY39" i="15"/>
  <c r="AY40" i="15" s="1"/>
  <c r="AX39" i="15"/>
  <c r="AX40" i="15" s="1"/>
  <c r="AW39" i="15"/>
  <c r="AW40" i="15" s="1"/>
  <c r="AV39" i="15"/>
  <c r="AV40" i="15" s="1"/>
  <c r="AU39" i="15"/>
  <c r="AU40" i="15" s="1"/>
  <c r="AT39" i="15"/>
  <c r="AT40" i="15" s="1"/>
  <c r="AS39" i="15"/>
  <c r="AS40" i="15" s="1"/>
  <c r="AR39" i="15"/>
  <c r="AR40" i="15" s="1"/>
  <c r="AQ39" i="15"/>
  <c r="AQ40" i="15" s="1"/>
  <c r="AP39" i="15"/>
  <c r="AP40" i="15" s="1"/>
  <c r="AO39" i="15"/>
  <c r="AO40" i="15" s="1"/>
  <c r="AN39" i="15"/>
  <c r="AN40" i="15" s="1"/>
  <c r="AM39" i="15"/>
  <c r="AM40" i="15" s="1"/>
  <c r="AL39" i="15"/>
  <c r="AL40" i="15" s="1"/>
  <c r="AK39" i="15"/>
  <c r="AK40" i="15" s="1"/>
  <c r="AJ39" i="15"/>
  <c r="AJ40" i="15" s="1"/>
  <c r="AI39" i="15"/>
  <c r="AI40" i="15" s="1"/>
  <c r="AH39" i="15"/>
  <c r="AH40" i="15" s="1"/>
  <c r="AG39" i="15"/>
  <c r="AG40" i="15" s="1"/>
  <c r="AF39" i="15"/>
  <c r="AF40" i="15" s="1"/>
  <c r="AE39" i="15"/>
  <c r="AE40" i="15" s="1"/>
  <c r="AD39" i="15"/>
  <c r="AD40" i="15" s="1"/>
  <c r="AC39" i="15"/>
  <c r="AC40" i="15" s="1"/>
  <c r="AB39" i="15"/>
  <c r="AB40" i="15" s="1"/>
  <c r="AA39" i="15"/>
  <c r="AA40" i="15" s="1"/>
  <c r="Z39" i="15"/>
  <c r="Z40" i="15" s="1"/>
  <c r="Y39" i="15"/>
  <c r="Y40" i="15" s="1"/>
  <c r="X39" i="15"/>
  <c r="X40" i="15" s="1"/>
  <c r="W39" i="15"/>
  <c r="W40" i="15" s="1"/>
  <c r="V39" i="15"/>
  <c r="V40" i="15" s="1"/>
  <c r="U39" i="15"/>
  <c r="U40" i="15" s="1"/>
  <c r="T39" i="15"/>
  <c r="T40" i="15" s="1"/>
  <c r="S39" i="15"/>
  <c r="S40" i="15" s="1"/>
  <c r="R39" i="15"/>
  <c r="R40" i="15" s="1"/>
  <c r="Q39" i="15"/>
  <c r="Q40" i="15" s="1"/>
  <c r="P39" i="15"/>
  <c r="P40" i="15" s="1"/>
  <c r="O39" i="15"/>
  <c r="O40" i="15" s="1"/>
  <c r="N39" i="15"/>
  <c r="N40" i="15" s="1"/>
  <c r="M39" i="15"/>
  <c r="M40" i="15" s="1"/>
  <c r="L39" i="15"/>
  <c r="L40" i="15" s="1"/>
  <c r="K39" i="15"/>
  <c r="K40" i="15" s="1"/>
  <c r="K28" i="15" s="1"/>
  <c r="J39" i="15"/>
  <c r="J40" i="15" s="1"/>
  <c r="I39" i="15"/>
  <c r="I40" i="15" s="1"/>
  <c r="H39" i="15"/>
  <c r="H40" i="15" s="1"/>
  <c r="G39" i="15"/>
  <c r="G40" i="15" s="1"/>
  <c r="F39" i="15"/>
  <c r="F40" i="15" s="1"/>
  <c r="E39" i="15"/>
  <c r="E40" i="15" s="1"/>
  <c r="CF38" i="15"/>
  <c r="CE38" i="15"/>
  <c r="CD38" i="15"/>
  <c r="CC38" i="15"/>
  <c r="CB38" i="15"/>
  <c r="CA38" i="15"/>
  <c r="BZ38" i="15"/>
  <c r="BY38" i="15"/>
  <c r="BX38" i="15"/>
  <c r="BW38" i="15"/>
  <c r="BV38" i="15"/>
  <c r="BU38" i="15"/>
  <c r="BT38" i="15"/>
  <c r="BS38" i="15"/>
  <c r="BR38" i="15"/>
  <c r="BQ38" i="15"/>
  <c r="BP38" i="15"/>
  <c r="BO38" i="15"/>
  <c r="BN38" i="15"/>
  <c r="BM38" i="15"/>
  <c r="BL38" i="15"/>
  <c r="BK38" i="15"/>
  <c r="BJ38" i="15"/>
  <c r="BI38" i="15"/>
  <c r="BH38" i="15"/>
  <c r="BG38" i="15"/>
  <c r="BF38" i="15"/>
  <c r="BE38" i="15"/>
  <c r="BD38" i="15"/>
  <c r="BC38" i="15"/>
  <c r="BB38" i="15"/>
  <c r="BA38" i="15"/>
  <c r="AZ38" i="15"/>
  <c r="AY38" i="15"/>
  <c r="AX38" i="15"/>
  <c r="AW38" i="15"/>
  <c r="AV38" i="15"/>
  <c r="AU38" i="15"/>
  <c r="AT38" i="15"/>
  <c r="AS38" i="15"/>
  <c r="AR38" i="15"/>
  <c r="AQ38" i="15"/>
  <c r="AP38" i="15"/>
  <c r="AO38" i="15"/>
  <c r="AN38" i="15"/>
  <c r="AM38" i="15"/>
  <c r="AL38" i="15"/>
  <c r="AK38" i="15"/>
  <c r="AJ38" i="15"/>
  <c r="AI38" i="15"/>
  <c r="AH38" i="15"/>
  <c r="AG38" i="15"/>
  <c r="AF38" i="15"/>
  <c r="AE38" i="15"/>
  <c r="AD38" i="15"/>
  <c r="AC38" i="15"/>
  <c r="AB38" i="15"/>
  <c r="AA38" i="15"/>
  <c r="Z38" i="15"/>
  <c r="Y38" i="15"/>
  <c r="X38" i="15"/>
  <c r="W38" i="15"/>
  <c r="V38" i="15"/>
  <c r="U38" i="15"/>
  <c r="T38" i="15"/>
  <c r="S38" i="15"/>
  <c r="R38" i="15"/>
  <c r="Q38" i="15"/>
  <c r="P38" i="15"/>
  <c r="O38" i="15"/>
  <c r="N38" i="15"/>
  <c r="M38" i="15"/>
  <c r="L38" i="15"/>
  <c r="K38" i="15"/>
  <c r="J38" i="15"/>
  <c r="I38" i="15"/>
  <c r="H38" i="15"/>
  <c r="G38" i="15"/>
  <c r="F38" i="15"/>
  <c r="E38" i="15"/>
  <c r="CF31" i="15"/>
  <c r="CE31" i="15"/>
  <c r="CD31" i="15"/>
  <c r="CC31" i="15"/>
  <c r="CB31" i="15"/>
  <c r="CA31" i="15"/>
  <c r="BZ31" i="15"/>
  <c r="BY31" i="15"/>
  <c r="BX31" i="15"/>
  <c r="BW31" i="15"/>
  <c r="BV31" i="15"/>
  <c r="BU31" i="15"/>
  <c r="BT31" i="15"/>
  <c r="BS31" i="15"/>
  <c r="BR31" i="15"/>
  <c r="BQ31" i="15"/>
  <c r="BP31" i="15"/>
  <c r="BO31" i="15"/>
  <c r="BN31" i="15"/>
  <c r="BM31" i="15"/>
  <c r="BL31" i="15"/>
  <c r="BK31" i="15"/>
  <c r="BJ31" i="15"/>
  <c r="BI31" i="15"/>
  <c r="BH31" i="15"/>
  <c r="BG31" i="15"/>
  <c r="BF31" i="15"/>
  <c r="BE31" i="15"/>
  <c r="BD31" i="15"/>
  <c r="BC31" i="15"/>
  <c r="BB31" i="15"/>
  <c r="BA31" i="15"/>
  <c r="AZ31" i="15"/>
  <c r="AY31" i="15"/>
  <c r="AX31" i="15"/>
  <c r="AW31" i="15"/>
  <c r="AV31" i="15"/>
  <c r="AU31" i="15"/>
  <c r="AT31" i="15"/>
  <c r="AS31" i="15"/>
  <c r="AR31" i="15"/>
  <c r="AQ31" i="15"/>
  <c r="AP31" i="15"/>
  <c r="AO31" i="15"/>
  <c r="AN31" i="15"/>
  <c r="AM31" i="15"/>
  <c r="AL31" i="15"/>
  <c r="AK31" i="15"/>
  <c r="AJ31" i="15"/>
  <c r="AI31" i="15"/>
  <c r="AH31" i="15"/>
  <c r="AG31" i="15"/>
  <c r="AF31" i="15"/>
  <c r="AE31" i="15"/>
  <c r="AD31" i="15"/>
  <c r="AC31" i="15"/>
  <c r="AB31" i="15"/>
  <c r="AA31" i="15"/>
  <c r="Z31" i="15"/>
  <c r="Y31" i="15"/>
  <c r="X31" i="15"/>
  <c r="W31" i="15"/>
  <c r="V31" i="15"/>
  <c r="U31" i="15"/>
  <c r="T31" i="15"/>
  <c r="S31" i="15"/>
  <c r="R31" i="15"/>
  <c r="Q31" i="15"/>
  <c r="P31" i="15"/>
  <c r="O31" i="15"/>
  <c r="N31" i="15"/>
  <c r="M31" i="15"/>
  <c r="L31" i="15"/>
  <c r="K31" i="15"/>
  <c r="J31" i="15"/>
  <c r="I31" i="15"/>
  <c r="H31" i="15"/>
  <c r="G31" i="15"/>
  <c r="F31" i="15"/>
  <c r="E31" i="15"/>
  <c r="CF29" i="15"/>
  <c r="CF30" i="15" s="1"/>
  <c r="CE29" i="15"/>
  <c r="CE30" i="15" s="1"/>
  <c r="CD29" i="15"/>
  <c r="CD30" i="15" s="1"/>
  <c r="CC29" i="15"/>
  <c r="CC30" i="15" s="1"/>
  <c r="CB29" i="15"/>
  <c r="CB30" i="15" s="1"/>
  <c r="CA29" i="15"/>
  <c r="CA30" i="15" s="1"/>
  <c r="BZ29" i="15"/>
  <c r="BZ30" i="15" s="1"/>
  <c r="BY29" i="15"/>
  <c r="BY30" i="15" s="1"/>
  <c r="BX29" i="15"/>
  <c r="BX30" i="15" s="1"/>
  <c r="BW29" i="15"/>
  <c r="BW30" i="15" s="1"/>
  <c r="BV29" i="15"/>
  <c r="BV30" i="15" s="1"/>
  <c r="BU29" i="15"/>
  <c r="BU30" i="15" s="1"/>
  <c r="BT29" i="15"/>
  <c r="BT30" i="15" s="1"/>
  <c r="BS29" i="15"/>
  <c r="BS30" i="15" s="1"/>
  <c r="BR29" i="15"/>
  <c r="BR30" i="15" s="1"/>
  <c r="BQ29" i="15"/>
  <c r="BQ30" i="15" s="1"/>
  <c r="BP29" i="15"/>
  <c r="BP30" i="15" s="1"/>
  <c r="BO29" i="15"/>
  <c r="BO30" i="15" s="1"/>
  <c r="BN29" i="15"/>
  <c r="BN30" i="15" s="1"/>
  <c r="BM29" i="15"/>
  <c r="BM30" i="15" s="1"/>
  <c r="BL29" i="15"/>
  <c r="BL30" i="15" s="1"/>
  <c r="BK29" i="15"/>
  <c r="BK30" i="15" s="1"/>
  <c r="BJ29" i="15"/>
  <c r="BJ30" i="15" s="1"/>
  <c r="BI29" i="15"/>
  <c r="BI30" i="15" s="1"/>
  <c r="BH29" i="15"/>
  <c r="BH30" i="15" s="1"/>
  <c r="BG29" i="15"/>
  <c r="BG30" i="15" s="1"/>
  <c r="BF29" i="15"/>
  <c r="BF30" i="15" s="1"/>
  <c r="BE29" i="15"/>
  <c r="BE30" i="15" s="1"/>
  <c r="BD29" i="15"/>
  <c r="BD30" i="15" s="1"/>
  <c r="BC29" i="15"/>
  <c r="BC30" i="15" s="1"/>
  <c r="BB29" i="15"/>
  <c r="BB30" i="15" s="1"/>
  <c r="BA29" i="15"/>
  <c r="BA30" i="15" s="1"/>
  <c r="AZ29" i="15"/>
  <c r="AZ30" i="15" s="1"/>
  <c r="AY29" i="15"/>
  <c r="AY30" i="15" s="1"/>
  <c r="AX29" i="15"/>
  <c r="AX30" i="15" s="1"/>
  <c r="AW29" i="15"/>
  <c r="AW30" i="15" s="1"/>
  <c r="AV29" i="15"/>
  <c r="AV30" i="15" s="1"/>
  <c r="AU29" i="15"/>
  <c r="AU30" i="15" s="1"/>
  <c r="AT29" i="15"/>
  <c r="AT30" i="15" s="1"/>
  <c r="AS29" i="15"/>
  <c r="AS30" i="15" s="1"/>
  <c r="AR29" i="15"/>
  <c r="AR30" i="15" s="1"/>
  <c r="AQ29" i="15"/>
  <c r="AQ30" i="15" s="1"/>
  <c r="AP29" i="15"/>
  <c r="AP30" i="15" s="1"/>
  <c r="AO29" i="15"/>
  <c r="AO30" i="15" s="1"/>
  <c r="AN29" i="15"/>
  <c r="AN30" i="15" s="1"/>
  <c r="AM29" i="15"/>
  <c r="AM30" i="15" s="1"/>
  <c r="AL29" i="15"/>
  <c r="AL30" i="15" s="1"/>
  <c r="AK29" i="15"/>
  <c r="AK30" i="15" s="1"/>
  <c r="AJ29" i="15"/>
  <c r="AJ30" i="15" s="1"/>
  <c r="AI29" i="15"/>
  <c r="AI30" i="15" s="1"/>
  <c r="AH29" i="15"/>
  <c r="AH30" i="15" s="1"/>
  <c r="AG29" i="15"/>
  <c r="AG30" i="15" s="1"/>
  <c r="AF29" i="15"/>
  <c r="AF30" i="15" s="1"/>
  <c r="AE29" i="15"/>
  <c r="AE30" i="15" s="1"/>
  <c r="AD29" i="15"/>
  <c r="AD30" i="15" s="1"/>
  <c r="AC29" i="15"/>
  <c r="AC30" i="15" s="1"/>
  <c r="AB29" i="15"/>
  <c r="AB30" i="15" s="1"/>
  <c r="AA29" i="15"/>
  <c r="AA30" i="15" s="1"/>
  <c r="Z29" i="15"/>
  <c r="Z30" i="15" s="1"/>
  <c r="Y29" i="15"/>
  <c r="Y30" i="15" s="1"/>
  <c r="X29" i="15"/>
  <c r="X30" i="15" s="1"/>
  <c r="W29" i="15"/>
  <c r="W30" i="15" s="1"/>
  <c r="V29" i="15"/>
  <c r="V30" i="15" s="1"/>
  <c r="U29" i="15"/>
  <c r="U30" i="15" s="1"/>
  <c r="T29" i="15"/>
  <c r="T30" i="15" s="1"/>
  <c r="S29" i="15"/>
  <c r="S30" i="15" s="1"/>
  <c r="R29" i="15"/>
  <c r="R30" i="15" s="1"/>
  <c r="Q29" i="15"/>
  <c r="Q30" i="15" s="1"/>
  <c r="P29" i="15"/>
  <c r="P30" i="15" s="1"/>
  <c r="O29" i="15"/>
  <c r="O30" i="15" s="1"/>
  <c r="N29" i="15"/>
  <c r="N30" i="15" s="1"/>
  <c r="M29" i="15"/>
  <c r="M30" i="15" s="1"/>
  <c r="L29" i="15"/>
  <c r="L30" i="15" s="1"/>
  <c r="K29" i="15"/>
  <c r="K30" i="15" s="1"/>
  <c r="J29" i="15"/>
  <c r="J30" i="15" s="1"/>
  <c r="I29" i="15"/>
  <c r="I30" i="15" s="1"/>
  <c r="H29" i="15"/>
  <c r="H30" i="15" s="1"/>
  <c r="G29" i="15"/>
  <c r="G30" i="15" s="1"/>
  <c r="F29" i="15"/>
  <c r="F30" i="15" s="1"/>
  <c r="E29" i="15"/>
  <c r="E30" i="15" s="1"/>
  <c r="CF28" i="15"/>
  <c r="CE28" i="15"/>
  <c r="CD28" i="15"/>
  <c r="CC28" i="15"/>
  <c r="CB28" i="15"/>
  <c r="CA28" i="15"/>
  <c r="BZ28" i="15"/>
  <c r="BY28" i="15"/>
  <c r="BX28" i="15"/>
  <c r="BW28" i="15"/>
  <c r="BV28" i="15"/>
  <c r="BU28" i="15"/>
  <c r="BT28" i="15"/>
  <c r="BS28" i="15"/>
  <c r="BR28" i="15"/>
  <c r="BQ28" i="15"/>
  <c r="BP28" i="15"/>
  <c r="BO28" i="15"/>
  <c r="BN28" i="15"/>
  <c r="BM28" i="15"/>
  <c r="BL28" i="15"/>
  <c r="BK28" i="15"/>
  <c r="BJ28" i="15"/>
  <c r="BI28" i="15"/>
  <c r="BH28" i="15"/>
  <c r="BG28" i="15"/>
  <c r="BF28" i="15"/>
  <c r="BE28" i="15"/>
  <c r="BD28" i="15"/>
  <c r="BC28" i="15"/>
  <c r="BB28" i="15"/>
  <c r="BA28" i="15"/>
  <c r="AZ28" i="15"/>
  <c r="AY28" i="15"/>
  <c r="AX28" i="15"/>
  <c r="AW28" i="15"/>
  <c r="AV28" i="15"/>
  <c r="AU28" i="15"/>
  <c r="AT28" i="15"/>
  <c r="AS28" i="15"/>
  <c r="AR28" i="15"/>
  <c r="AQ28" i="15"/>
  <c r="AP28" i="15"/>
  <c r="AO28" i="15"/>
  <c r="AN28" i="15"/>
  <c r="AM28" i="15"/>
  <c r="AL28" i="15"/>
  <c r="AK28" i="15"/>
  <c r="AJ28" i="15"/>
  <c r="AI28" i="15"/>
  <c r="AH28" i="15"/>
  <c r="AG28" i="15"/>
  <c r="AF28" i="15"/>
  <c r="AE28" i="15"/>
  <c r="AD28" i="15"/>
  <c r="AC28" i="15"/>
  <c r="AB28" i="15"/>
  <c r="AA28" i="15"/>
  <c r="Z28" i="15"/>
  <c r="Y28" i="15"/>
  <c r="X28" i="15"/>
  <c r="W28" i="15"/>
  <c r="V28" i="15"/>
  <c r="U28" i="15"/>
  <c r="T28" i="15"/>
  <c r="S28" i="15"/>
  <c r="R28" i="15"/>
  <c r="Q28" i="15"/>
  <c r="P28" i="15"/>
  <c r="O28" i="15"/>
  <c r="N28" i="15"/>
  <c r="M28" i="15"/>
  <c r="L28" i="15"/>
  <c r="C15" i="15"/>
  <c r="D16" i="15" s="1"/>
  <c r="O11" i="15"/>
  <c r="P11" i="15" s="1"/>
  <c r="Q11" i="15" s="1"/>
  <c r="R11" i="15" s="1"/>
  <c r="S11" i="15" s="1"/>
  <c r="T11" i="15" s="1"/>
  <c r="U11" i="15" s="1"/>
  <c r="V11" i="15" s="1"/>
  <c r="W11" i="15" s="1"/>
  <c r="X11" i="15" s="1"/>
  <c r="Y11" i="15" s="1"/>
  <c r="Z11" i="15" s="1"/>
  <c r="AA11" i="15" s="1"/>
  <c r="AB11" i="15" s="1"/>
  <c r="AC11" i="15" s="1"/>
  <c r="AD11" i="15" s="1"/>
  <c r="AE11" i="15" s="1"/>
  <c r="AF11" i="15" s="1"/>
  <c r="AG11" i="15" s="1"/>
  <c r="AH11" i="15" s="1"/>
  <c r="AI11" i="15" s="1"/>
  <c r="AJ11" i="15" s="1"/>
  <c r="AK11" i="15" s="1"/>
  <c r="AL11" i="15" s="1"/>
  <c r="AM11" i="15" s="1"/>
  <c r="AN11" i="15" s="1"/>
  <c r="AO11" i="15" s="1"/>
  <c r="AP11" i="15" s="1"/>
  <c r="AQ11" i="15" s="1"/>
  <c r="AR11" i="15" s="1"/>
  <c r="AS11" i="15" s="1"/>
  <c r="AT11" i="15" s="1"/>
  <c r="AU11" i="15" s="1"/>
  <c r="AV11" i="15" s="1"/>
  <c r="AW11" i="15" s="1"/>
  <c r="AX11" i="15" s="1"/>
  <c r="AY11" i="15" s="1"/>
  <c r="AZ11" i="15" s="1"/>
  <c r="BA11" i="15" s="1"/>
  <c r="BB11" i="15" s="1"/>
  <c r="BC11" i="15" s="1"/>
  <c r="BD11" i="15" s="1"/>
  <c r="BE11" i="15" s="1"/>
  <c r="BF11" i="15" s="1"/>
  <c r="BG11" i="15" s="1"/>
  <c r="BH11" i="15" s="1"/>
  <c r="BI11" i="15" s="1"/>
  <c r="BJ11" i="15" s="1"/>
  <c r="BK11" i="15" s="1"/>
  <c r="BL11" i="15" s="1"/>
  <c r="BM11" i="15" s="1"/>
  <c r="BN11" i="15" s="1"/>
  <c r="BO11" i="15" s="1"/>
  <c r="BP11" i="15" s="1"/>
  <c r="BQ11" i="15" s="1"/>
  <c r="BR11" i="15" s="1"/>
  <c r="BS11" i="15" s="1"/>
  <c r="BT11" i="15" s="1"/>
  <c r="BU11" i="15" s="1"/>
  <c r="BV11" i="15" s="1"/>
  <c r="BW11" i="15" s="1"/>
  <c r="BX11" i="15" s="1"/>
  <c r="BY11" i="15" s="1"/>
  <c r="BZ11" i="15" s="1"/>
  <c r="CA11" i="15" s="1"/>
  <c r="CB11" i="15" s="1"/>
  <c r="CC11" i="15" s="1"/>
  <c r="CD11" i="15" s="1"/>
  <c r="CE11" i="15" s="1"/>
  <c r="CF11" i="15" s="1"/>
  <c r="O9" i="15"/>
  <c r="P9" i="15" s="1"/>
  <c r="Q9" i="15" s="1"/>
  <c r="R9" i="15" s="1"/>
  <c r="S9" i="15" s="1"/>
  <c r="T9" i="15" s="1"/>
  <c r="U9" i="15" s="1"/>
  <c r="V9" i="15" s="1"/>
  <c r="W9" i="15" s="1"/>
  <c r="X9" i="15" s="1"/>
  <c r="Y9" i="15" s="1"/>
  <c r="Z9" i="15" s="1"/>
  <c r="AA9" i="15" s="1"/>
  <c r="AB9" i="15" s="1"/>
  <c r="AC9" i="15" s="1"/>
  <c r="AD9" i="15" s="1"/>
  <c r="AE9" i="15" s="1"/>
  <c r="AF9" i="15" s="1"/>
  <c r="AG9" i="15" s="1"/>
  <c r="AH9" i="15" s="1"/>
  <c r="AI9" i="15" s="1"/>
  <c r="AJ9" i="15" s="1"/>
  <c r="AK9" i="15" s="1"/>
  <c r="AL9" i="15" s="1"/>
  <c r="AM9" i="15" s="1"/>
  <c r="AN9" i="15" s="1"/>
  <c r="AO9" i="15" s="1"/>
  <c r="AP9" i="15" s="1"/>
  <c r="AQ9" i="15" s="1"/>
  <c r="AR9" i="15" s="1"/>
  <c r="AS9" i="15" s="1"/>
  <c r="AT9" i="15" s="1"/>
  <c r="AU9" i="15" s="1"/>
  <c r="AV9" i="15" s="1"/>
  <c r="AW9" i="15" s="1"/>
  <c r="AX9" i="15" s="1"/>
  <c r="AY9" i="15" s="1"/>
  <c r="AZ9" i="15" s="1"/>
  <c r="BA9" i="15" s="1"/>
  <c r="BB9" i="15" s="1"/>
  <c r="BC9" i="15" s="1"/>
  <c r="BD9" i="15" s="1"/>
  <c r="BE9" i="15" s="1"/>
  <c r="BF9" i="15" s="1"/>
  <c r="BG9" i="15" s="1"/>
  <c r="BH9" i="15" s="1"/>
  <c r="BI9" i="15" s="1"/>
  <c r="BJ9" i="15" s="1"/>
  <c r="BK9" i="15" s="1"/>
  <c r="BL9" i="15" s="1"/>
  <c r="BM9" i="15" s="1"/>
  <c r="BN9" i="15" s="1"/>
  <c r="BO9" i="15" s="1"/>
  <c r="BP9" i="15" s="1"/>
  <c r="BQ9" i="15" s="1"/>
  <c r="BR9" i="15" s="1"/>
  <c r="BS9" i="15" s="1"/>
  <c r="BT9" i="15" s="1"/>
  <c r="BU9" i="15" s="1"/>
  <c r="BV9" i="15" s="1"/>
  <c r="BW9" i="15" s="1"/>
  <c r="BX9" i="15" s="1"/>
  <c r="BY9" i="15" s="1"/>
  <c r="BZ9" i="15" s="1"/>
  <c r="CA9" i="15" s="1"/>
  <c r="CB9" i="15" s="1"/>
  <c r="CC9" i="15" s="1"/>
  <c r="CD9" i="15" s="1"/>
  <c r="CE9" i="15" s="1"/>
  <c r="CF9" i="15" s="1"/>
  <c r="O8" i="15"/>
  <c r="P8" i="15" s="1"/>
  <c r="Q8" i="15" s="1"/>
  <c r="R8" i="15" s="1"/>
  <c r="S8" i="15" s="1"/>
  <c r="T8" i="15" s="1"/>
  <c r="U8" i="15" s="1"/>
  <c r="V8" i="15" s="1"/>
  <c r="W8" i="15" s="1"/>
  <c r="X8" i="15" s="1"/>
  <c r="Y8" i="15" s="1"/>
  <c r="Z8" i="15" s="1"/>
  <c r="AA8" i="15" s="1"/>
  <c r="AB8" i="15" s="1"/>
  <c r="AC8" i="15" s="1"/>
  <c r="AD8" i="15" s="1"/>
  <c r="AE8" i="15" s="1"/>
  <c r="AF8" i="15" s="1"/>
  <c r="AG8" i="15" s="1"/>
  <c r="AH8" i="15" s="1"/>
  <c r="AI8" i="15" s="1"/>
  <c r="AJ8" i="15" s="1"/>
  <c r="AK8" i="15" s="1"/>
  <c r="AL8" i="15" s="1"/>
  <c r="AM8" i="15" s="1"/>
  <c r="AN8" i="15" s="1"/>
  <c r="AO8" i="15" s="1"/>
  <c r="AP8" i="15" s="1"/>
  <c r="AQ8" i="15" s="1"/>
  <c r="AR8" i="15" s="1"/>
  <c r="AS8" i="15" s="1"/>
  <c r="AT8" i="15" s="1"/>
  <c r="AU8" i="15" s="1"/>
  <c r="AV8" i="15" s="1"/>
  <c r="AW8" i="15" s="1"/>
  <c r="AX8" i="15" s="1"/>
  <c r="AY8" i="15" s="1"/>
  <c r="AZ8" i="15" s="1"/>
  <c r="BA8" i="15" s="1"/>
  <c r="BB8" i="15" s="1"/>
  <c r="BC8" i="15" s="1"/>
  <c r="BD8" i="15" s="1"/>
  <c r="BE8" i="15" s="1"/>
  <c r="BF8" i="15" s="1"/>
  <c r="BG8" i="15" s="1"/>
  <c r="BH8" i="15" s="1"/>
  <c r="BI8" i="15" s="1"/>
  <c r="BJ8" i="15" s="1"/>
  <c r="BK8" i="15" s="1"/>
  <c r="BL8" i="15" s="1"/>
  <c r="BM8" i="15" s="1"/>
  <c r="BN8" i="15" s="1"/>
  <c r="BO8" i="15" s="1"/>
  <c r="BP8" i="15" s="1"/>
  <c r="BQ8" i="15" s="1"/>
  <c r="BR8" i="15" s="1"/>
  <c r="BS8" i="15" s="1"/>
  <c r="BT8" i="15" s="1"/>
  <c r="BU8" i="15" s="1"/>
  <c r="BV8" i="15" s="1"/>
  <c r="BW8" i="15" s="1"/>
  <c r="BX8" i="15" s="1"/>
  <c r="BY8" i="15" s="1"/>
  <c r="BZ8" i="15" s="1"/>
  <c r="CA8" i="15" s="1"/>
  <c r="CB8" i="15" s="1"/>
  <c r="CC8" i="15" s="1"/>
  <c r="CD8" i="15" s="1"/>
  <c r="CE8" i="15" s="1"/>
  <c r="CF8" i="15" s="1"/>
  <c r="O7" i="15"/>
  <c r="P7" i="15" s="1"/>
  <c r="Q7" i="15" s="1"/>
  <c r="R7" i="15" s="1"/>
  <c r="S7" i="15" s="1"/>
  <c r="T7" i="15" s="1"/>
  <c r="U7" i="15" s="1"/>
  <c r="V7" i="15" s="1"/>
  <c r="W7" i="15" s="1"/>
  <c r="X7" i="15" s="1"/>
  <c r="Y7" i="15" s="1"/>
  <c r="Z7" i="15" s="1"/>
  <c r="AA7" i="15" s="1"/>
  <c r="AB7" i="15" s="1"/>
  <c r="AC7" i="15" s="1"/>
  <c r="AD7" i="15" s="1"/>
  <c r="AE7" i="15" s="1"/>
  <c r="AF7" i="15" s="1"/>
  <c r="AG7" i="15" s="1"/>
  <c r="AH7" i="15" s="1"/>
  <c r="AI7" i="15" s="1"/>
  <c r="AJ7" i="15" s="1"/>
  <c r="AK7" i="15" s="1"/>
  <c r="AL7" i="15" s="1"/>
  <c r="AM7" i="15" s="1"/>
  <c r="AN7" i="15" s="1"/>
  <c r="AO7" i="15" s="1"/>
  <c r="AP7" i="15" s="1"/>
  <c r="AQ7" i="15" s="1"/>
  <c r="AR7" i="15" s="1"/>
  <c r="AS7" i="15" s="1"/>
  <c r="AT7" i="15" s="1"/>
  <c r="AU7" i="15" s="1"/>
  <c r="AV7" i="15" s="1"/>
  <c r="AW7" i="15" s="1"/>
  <c r="AX7" i="15" s="1"/>
  <c r="AY7" i="15" s="1"/>
  <c r="AZ7" i="15" s="1"/>
  <c r="BA7" i="15" s="1"/>
  <c r="BB7" i="15" s="1"/>
  <c r="BC7" i="15" s="1"/>
  <c r="BD7" i="15" s="1"/>
  <c r="BE7" i="15" s="1"/>
  <c r="BF7" i="15" s="1"/>
  <c r="BG7" i="15" s="1"/>
  <c r="BH7" i="15" s="1"/>
  <c r="BI7" i="15" s="1"/>
  <c r="BJ7" i="15" s="1"/>
  <c r="BK7" i="15" s="1"/>
  <c r="BL7" i="15" s="1"/>
  <c r="BM7" i="15" s="1"/>
  <c r="BN7" i="15" s="1"/>
  <c r="BO7" i="15" s="1"/>
  <c r="BP7" i="15" s="1"/>
  <c r="BQ7" i="15" s="1"/>
  <c r="BR7" i="15" s="1"/>
  <c r="BS7" i="15" s="1"/>
  <c r="BT7" i="15" s="1"/>
  <c r="BU7" i="15" s="1"/>
  <c r="BV7" i="15" s="1"/>
  <c r="BW7" i="15" s="1"/>
  <c r="BX7" i="15" s="1"/>
  <c r="BY7" i="15" s="1"/>
  <c r="BZ7" i="15" s="1"/>
  <c r="CA7" i="15" s="1"/>
  <c r="CB7" i="15" s="1"/>
  <c r="CC7" i="15" s="1"/>
  <c r="CD7" i="15" s="1"/>
  <c r="CE7" i="15" s="1"/>
  <c r="CF7" i="15" s="1"/>
  <c r="E4" i="15"/>
  <c r="N194" i="41"/>
  <c r="CF22" i="8"/>
  <c r="CF23" i="8" s="1"/>
  <c r="CF45" i="17" s="1"/>
  <c r="CE22" i="8"/>
  <c r="CE24" i="8" s="1"/>
  <c r="CE45" i="25" s="1"/>
  <c r="CD22" i="8"/>
  <c r="CD25" i="8" s="1"/>
  <c r="CD45" i="26" s="1"/>
  <c r="CC22" i="8"/>
  <c r="CC24" i="8" s="1"/>
  <c r="CC45" i="25" s="1"/>
  <c r="CB22" i="8"/>
  <c r="CB23" i="8" s="1"/>
  <c r="CB45" i="17" s="1"/>
  <c r="CA22" i="8"/>
  <c r="CA24" i="8" s="1"/>
  <c r="CA45" i="25" s="1"/>
  <c r="BZ22" i="8"/>
  <c r="BZ25" i="8" s="1"/>
  <c r="BZ45" i="26" s="1"/>
  <c r="BY22" i="8"/>
  <c r="BY23" i="8" s="1"/>
  <c r="BY45" i="17" s="1"/>
  <c r="BX22" i="8"/>
  <c r="BX23" i="8" s="1"/>
  <c r="BX45" i="17" s="1"/>
  <c r="BW22" i="8"/>
  <c r="BW24" i="8" s="1"/>
  <c r="BW45" i="25" s="1"/>
  <c r="BV22" i="8"/>
  <c r="BV25" i="8" s="1"/>
  <c r="BV45" i="26" s="1"/>
  <c r="BU22" i="8"/>
  <c r="BU24" i="8" s="1"/>
  <c r="BU45" i="25" s="1"/>
  <c r="BT22" i="8"/>
  <c r="BT23" i="8" s="1"/>
  <c r="BT45" i="17" s="1"/>
  <c r="BS22" i="8"/>
  <c r="BS24" i="8" s="1"/>
  <c r="BS45" i="25" s="1"/>
  <c r="BR22" i="8"/>
  <c r="BR25" i="8" s="1"/>
  <c r="BR45" i="26" s="1"/>
  <c r="BQ22" i="8"/>
  <c r="BQ23" i="8" s="1"/>
  <c r="BQ45" i="17" s="1"/>
  <c r="BP22" i="8"/>
  <c r="BP23" i="8" s="1"/>
  <c r="BP45" i="17" s="1"/>
  <c r="BO22" i="8"/>
  <c r="BO24" i="8" s="1"/>
  <c r="BO45" i="25" s="1"/>
  <c r="BN22" i="8"/>
  <c r="BN25" i="8" s="1"/>
  <c r="BN45" i="26" s="1"/>
  <c r="BM22" i="8"/>
  <c r="BM24" i="8" s="1"/>
  <c r="BM45" i="25" s="1"/>
  <c r="BL22" i="8"/>
  <c r="BL23" i="8" s="1"/>
  <c r="BL45" i="17" s="1"/>
  <c r="BK22" i="8"/>
  <c r="BK24" i="8" s="1"/>
  <c r="BK45" i="25" s="1"/>
  <c r="BJ22" i="8"/>
  <c r="BJ25" i="8" s="1"/>
  <c r="BJ45" i="26" s="1"/>
  <c r="BI22" i="8"/>
  <c r="BI23" i="8" s="1"/>
  <c r="BI45" i="17" s="1"/>
  <c r="BH22" i="8"/>
  <c r="BH23" i="8" s="1"/>
  <c r="BH45" i="17" s="1"/>
  <c r="BG22" i="8"/>
  <c r="BG24" i="8" s="1"/>
  <c r="BG45" i="25" s="1"/>
  <c r="BF22" i="8"/>
  <c r="BF25" i="8" s="1"/>
  <c r="BF45" i="26" s="1"/>
  <c r="BE22" i="8"/>
  <c r="BE24" i="8" s="1"/>
  <c r="BE45" i="25" s="1"/>
  <c r="BD22" i="8"/>
  <c r="BD23" i="8" s="1"/>
  <c r="BD45" i="17" s="1"/>
  <c r="BC22" i="8"/>
  <c r="BC24" i="8" s="1"/>
  <c r="BC45" i="25" s="1"/>
  <c r="BB22" i="8"/>
  <c r="BB25" i="8" s="1"/>
  <c r="BB45" i="26" s="1"/>
  <c r="BA22" i="8"/>
  <c r="BA23" i="8" s="1"/>
  <c r="BA45" i="17" s="1"/>
  <c r="AZ22" i="8"/>
  <c r="AZ23" i="8" s="1"/>
  <c r="AZ45" i="17" s="1"/>
  <c r="AY22" i="8"/>
  <c r="AY24" i="8" s="1"/>
  <c r="AY45" i="25" s="1"/>
  <c r="AX22" i="8"/>
  <c r="AX25" i="8" s="1"/>
  <c r="AX45" i="26" s="1"/>
  <c r="AW22" i="8"/>
  <c r="AW24" i="8" s="1"/>
  <c r="AW45" i="25" s="1"/>
  <c r="AV22" i="8"/>
  <c r="AV23" i="8" s="1"/>
  <c r="AV45" i="17" s="1"/>
  <c r="AU22" i="8"/>
  <c r="AU24" i="8" s="1"/>
  <c r="AU45" i="25" s="1"/>
  <c r="AT22" i="8"/>
  <c r="AT25" i="8" s="1"/>
  <c r="AT45" i="26" s="1"/>
  <c r="AS22" i="8"/>
  <c r="AS23" i="8" s="1"/>
  <c r="AS45" i="17" s="1"/>
  <c r="AR22" i="8"/>
  <c r="AR23" i="8" s="1"/>
  <c r="AR45" i="17" s="1"/>
  <c r="AQ22" i="8"/>
  <c r="AQ24" i="8" s="1"/>
  <c r="AQ45" i="25" s="1"/>
  <c r="AP22" i="8"/>
  <c r="AP25" i="8" s="1"/>
  <c r="AP45" i="26" s="1"/>
  <c r="AO22" i="8"/>
  <c r="AO24" i="8" s="1"/>
  <c r="AO45" i="25" s="1"/>
  <c r="AN22" i="8"/>
  <c r="AN23" i="8" s="1"/>
  <c r="AN45" i="17" s="1"/>
  <c r="AM22" i="8"/>
  <c r="AM24" i="8" s="1"/>
  <c r="AM45" i="25" s="1"/>
  <c r="AL22" i="8"/>
  <c r="AL25" i="8" s="1"/>
  <c r="AL45" i="26" s="1"/>
  <c r="AK22" i="8"/>
  <c r="AK23" i="8" s="1"/>
  <c r="AK45" i="17" s="1"/>
  <c r="AJ22" i="8"/>
  <c r="AJ23" i="8" s="1"/>
  <c r="AJ45" i="17" s="1"/>
  <c r="AI22" i="8"/>
  <c r="AI24" i="8" s="1"/>
  <c r="AI45" i="25" s="1"/>
  <c r="AH22" i="8"/>
  <c r="AH25" i="8" s="1"/>
  <c r="AH45" i="26" s="1"/>
  <c r="AG22" i="8"/>
  <c r="AG24" i="8" s="1"/>
  <c r="AG45" i="25" s="1"/>
  <c r="AF22" i="8"/>
  <c r="AF23" i="8" s="1"/>
  <c r="AF45" i="17" s="1"/>
  <c r="AE22" i="8"/>
  <c r="AE24" i="8" s="1"/>
  <c r="AE45" i="25" s="1"/>
  <c r="AD22" i="8"/>
  <c r="AD25" i="8" s="1"/>
  <c r="AD45" i="26" s="1"/>
  <c r="AC22" i="8"/>
  <c r="AC23" i="8" s="1"/>
  <c r="AC45" i="17" s="1"/>
  <c r="AB22" i="8"/>
  <c r="AB23" i="8" s="1"/>
  <c r="AB45" i="17" s="1"/>
  <c r="AA22" i="8"/>
  <c r="AA24" i="8" s="1"/>
  <c r="AA45" i="25" s="1"/>
  <c r="Z22" i="8"/>
  <c r="Z25" i="8" s="1"/>
  <c r="Z45" i="26" s="1"/>
  <c r="Y22" i="8"/>
  <c r="Y24" i="8" s="1"/>
  <c r="Y45" i="25" s="1"/>
  <c r="X22" i="8"/>
  <c r="X23" i="8" s="1"/>
  <c r="X45" i="17" s="1"/>
  <c r="W22" i="8"/>
  <c r="W24" i="8" s="1"/>
  <c r="W45" i="25" s="1"/>
  <c r="V22" i="8"/>
  <c r="V25" i="8" s="1"/>
  <c r="V45" i="26" s="1"/>
  <c r="U22" i="8"/>
  <c r="U23" i="8" s="1"/>
  <c r="U45" i="17" s="1"/>
  <c r="T22" i="8"/>
  <c r="T23" i="8" s="1"/>
  <c r="T45" i="17" s="1"/>
  <c r="S22" i="8"/>
  <c r="S24" i="8" s="1"/>
  <c r="S45" i="25" s="1"/>
  <c r="R22" i="8"/>
  <c r="R25" i="8" s="1"/>
  <c r="R45" i="26" s="1"/>
  <c r="Q22" i="8"/>
  <c r="Q24" i="8" s="1"/>
  <c r="Q45" i="25" s="1"/>
  <c r="P22" i="8"/>
  <c r="P23" i="8" s="1"/>
  <c r="P45" i="17" s="1"/>
  <c r="O22" i="8"/>
  <c r="O24" i="8" s="1"/>
  <c r="O45" i="25" s="1"/>
  <c r="N22" i="8"/>
  <c r="N25" i="8" s="1"/>
  <c r="N45" i="26" s="1"/>
  <c r="M22" i="8"/>
  <c r="L22" i="8"/>
  <c r="L25" i="8" s="1"/>
  <c r="L45" i="26" s="1"/>
  <c r="K22" i="8"/>
  <c r="K25" i="8" s="1"/>
  <c r="K45" i="26" s="1"/>
  <c r="J22" i="8"/>
  <c r="J25" i="8" s="1"/>
  <c r="J45" i="26" s="1"/>
  <c r="I22" i="8"/>
  <c r="I25" i="8" s="1"/>
  <c r="I45" i="26" s="1"/>
  <c r="H22" i="8"/>
  <c r="H25" i="8" s="1"/>
  <c r="H45" i="26" s="1"/>
  <c r="G22" i="8"/>
  <c r="G25" i="8" s="1"/>
  <c r="G45" i="26" s="1"/>
  <c r="F22" i="8"/>
  <c r="F25" i="8" s="1"/>
  <c r="F45" i="26" s="1"/>
  <c r="E22" i="8"/>
  <c r="CF9" i="8"/>
  <c r="CF11" i="8" s="1"/>
  <c r="CE9" i="8"/>
  <c r="CE11" i="8" s="1"/>
  <c r="CD9" i="8"/>
  <c r="CD11" i="8" s="1"/>
  <c r="CC9" i="8"/>
  <c r="CC11" i="8" s="1"/>
  <c r="CB9" i="8"/>
  <c r="CB11" i="8" s="1"/>
  <c r="CA9" i="8"/>
  <c r="CA11" i="8" s="1"/>
  <c r="BZ9" i="8"/>
  <c r="BY9" i="8"/>
  <c r="BY11" i="8" s="1"/>
  <c r="BX9" i="8"/>
  <c r="BX11" i="8" s="1"/>
  <c r="BW9" i="8"/>
  <c r="BW11" i="8" s="1"/>
  <c r="BV9" i="8"/>
  <c r="BV11" i="8" s="1"/>
  <c r="BU9" i="8"/>
  <c r="BU11" i="8" s="1"/>
  <c r="BT9" i="8"/>
  <c r="BT11" i="8" s="1"/>
  <c r="BS9" i="8"/>
  <c r="BS11" i="8" s="1"/>
  <c r="BR9" i="8"/>
  <c r="BQ9" i="8"/>
  <c r="BQ11" i="8" s="1"/>
  <c r="BP9" i="8"/>
  <c r="BP11" i="8" s="1"/>
  <c r="BO9" i="8"/>
  <c r="BO11" i="8" s="1"/>
  <c r="BN9" i="8"/>
  <c r="BN11" i="8" s="1"/>
  <c r="BM9" i="8"/>
  <c r="BM11" i="8" s="1"/>
  <c r="BL9" i="8"/>
  <c r="BL11" i="8" s="1"/>
  <c r="BK9" i="8"/>
  <c r="BK11" i="8" s="1"/>
  <c r="BJ9" i="8"/>
  <c r="BI9" i="8"/>
  <c r="BI11" i="8" s="1"/>
  <c r="BH9" i="8"/>
  <c r="BH11" i="8" s="1"/>
  <c r="BG9" i="8"/>
  <c r="BG11" i="8" s="1"/>
  <c r="BF9" i="8"/>
  <c r="BF11" i="8" s="1"/>
  <c r="BE9" i="8"/>
  <c r="BE11" i="8" s="1"/>
  <c r="BD9" i="8"/>
  <c r="BD11" i="8" s="1"/>
  <c r="BC9" i="8"/>
  <c r="BC11" i="8" s="1"/>
  <c r="BB9" i="8"/>
  <c r="BA9" i="8"/>
  <c r="BA11" i="8" s="1"/>
  <c r="AZ9" i="8"/>
  <c r="AZ11" i="8" s="1"/>
  <c r="AY9" i="8"/>
  <c r="AY11" i="8" s="1"/>
  <c r="AX9" i="8"/>
  <c r="AX11" i="8" s="1"/>
  <c r="AW9" i="8"/>
  <c r="AW11" i="8" s="1"/>
  <c r="AV9" i="8"/>
  <c r="AV11" i="8" s="1"/>
  <c r="AU9" i="8"/>
  <c r="AU11" i="8" s="1"/>
  <c r="AT9" i="8"/>
  <c r="AT11" i="8" s="1"/>
  <c r="AS9" i="8"/>
  <c r="AS11" i="8" s="1"/>
  <c r="AR9" i="8"/>
  <c r="AR11" i="8" s="1"/>
  <c r="AQ9" i="8"/>
  <c r="AQ11" i="8" s="1"/>
  <c r="AP9" i="8"/>
  <c r="AP11" i="8" s="1"/>
  <c r="AO9" i="8"/>
  <c r="AO11" i="8" s="1"/>
  <c r="AN9" i="8"/>
  <c r="AN11" i="8" s="1"/>
  <c r="AM9" i="8"/>
  <c r="AM11" i="8" s="1"/>
  <c r="AL9" i="8"/>
  <c r="AL11" i="8" s="1"/>
  <c r="AK9" i="8"/>
  <c r="AK11" i="8" s="1"/>
  <c r="AJ9" i="8"/>
  <c r="AJ11" i="8" s="1"/>
  <c r="AI9" i="8"/>
  <c r="AI11" i="8" s="1"/>
  <c r="AH9" i="8"/>
  <c r="AH11" i="8" s="1"/>
  <c r="AG9" i="8"/>
  <c r="AG11" i="8" s="1"/>
  <c r="AF9" i="8"/>
  <c r="AF11" i="8" s="1"/>
  <c r="AE9" i="8"/>
  <c r="AE11" i="8" s="1"/>
  <c r="AD9" i="8"/>
  <c r="AD11" i="8" s="1"/>
  <c r="AC9" i="8"/>
  <c r="AC11" i="8" s="1"/>
  <c r="AB9" i="8"/>
  <c r="AB11" i="8" s="1"/>
  <c r="AA9" i="8"/>
  <c r="AA11" i="8" s="1"/>
  <c r="Z9" i="8"/>
  <c r="Z11" i="8" s="1"/>
  <c r="Y9" i="8"/>
  <c r="Y11" i="8" s="1"/>
  <c r="X9" i="8"/>
  <c r="X11" i="8" s="1"/>
  <c r="W9" i="8"/>
  <c r="W11" i="8" s="1"/>
  <c r="V9" i="8"/>
  <c r="U9" i="8"/>
  <c r="U11" i="8" s="1"/>
  <c r="T9" i="8"/>
  <c r="T11" i="8" s="1"/>
  <c r="S9" i="8"/>
  <c r="S11" i="8" s="1"/>
  <c r="R9" i="8"/>
  <c r="R11" i="8" s="1"/>
  <c r="Q9" i="8"/>
  <c r="Q11" i="8" s="1"/>
  <c r="P9" i="8"/>
  <c r="P11" i="8" s="1"/>
  <c r="O9" i="8"/>
  <c r="O11" i="8" s="1"/>
  <c r="N9" i="8"/>
  <c r="M9" i="8"/>
  <c r="L9" i="8"/>
  <c r="K9" i="8"/>
  <c r="J9" i="8"/>
  <c r="J7" i="37" s="1"/>
  <c r="I9" i="8"/>
  <c r="H9" i="8"/>
  <c r="H14" i="8" s="1"/>
  <c r="G9" i="8"/>
  <c r="F9" i="8"/>
  <c r="E9" i="8"/>
  <c r="CF7" i="8"/>
  <c r="CE7" i="8"/>
  <c r="CD7" i="8"/>
  <c r="CC7" i="8"/>
  <c r="CB7" i="8"/>
  <c r="CA7" i="8"/>
  <c r="BZ7" i="8"/>
  <c r="BY7" i="8"/>
  <c r="BX7" i="8"/>
  <c r="BW7" i="8"/>
  <c r="BV7" i="8"/>
  <c r="BU7" i="8"/>
  <c r="BT7" i="8"/>
  <c r="BS7" i="8"/>
  <c r="BR7" i="8"/>
  <c r="BQ7" i="8"/>
  <c r="BP7" i="8"/>
  <c r="BO7" i="8"/>
  <c r="BN7" i="8"/>
  <c r="BM7" i="8"/>
  <c r="BL7" i="8"/>
  <c r="BK7" i="8"/>
  <c r="BJ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CF2" i="8"/>
  <c r="CE2" i="8"/>
  <c r="CD2" i="8"/>
  <c r="CC2" i="8"/>
  <c r="CB2" i="8"/>
  <c r="CB20" i="8" s="1"/>
  <c r="CA2" i="8"/>
  <c r="CA20" i="8" s="1"/>
  <c r="BZ2" i="8"/>
  <c r="BY2" i="8"/>
  <c r="BY20" i="8" s="1"/>
  <c r="BX2" i="8"/>
  <c r="BW2" i="8"/>
  <c r="BV2" i="8"/>
  <c r="BU2" i="8"/>
  <c r="BT2" i="8"/>
  <c r="BT20" i="8" s="1"/>
  <c r="BS2" i="8"/>
  <c r="BR2" i="8"/>
  <c r="BQ2" i="8"/>
  <c r="BQ20" i="8" s="1"/>
  <c r="BP2" i="8"/>
  <c r="BO2" i="8"/>
  <c r="BN2" i="8"/>
  <c r="BM2" i="8"/>
  <c r="BL2" i="8"/>
  <c r="BL20" i="8" s="1"/>
  <c r="BK2" i="8"/>
  <c r="BK20" i="8" s="1"/>
  <c r="BJ2" i="8"/>
  <c r="BI2" i="8"/>
  <c r="BI20" i="8" s="1"/>
  <c r="BH2" i="8"/>
  <c r="BG2" i="8"/>
  <c r="BF2" i="8"/>
  <c r="BE2" i="8"/>
  <c r="BD2" i="8"/>
  <c r="BD20" i="8" s="1"/>
  <c r="BC2" i="8"/>
  <c r="BC20" i="8" s="1"/>
  <c r="BB2" i="8"/>
  <c r="BA2" i="8"/>
  <c r="BA20" i="8" s="1"/>
  <c r="AZ2" i="8"/>
  <c r="AY2" i="8"/>
  <c r="AX2" i="8"/>
  <c r="AW2" i="8"/>
  <c r="AV2" i="8"/>
  <c r="AV20" i="8" s="1"/>
  <c r="AU2" i="8"/>
  <c r="AU20" i="8" s="1"/>
  <c r="AT2" i="8"/>
  <c r="AS2" i="8"/>
  <c r="AS20" i="8" s="1"/>
  <c r="AR2" i="8"/>
  <c r="AQ2" i="8"/>
  <c r="AP2" i="8"/>
  <c r="AO2" i="8"/>
  <c r="AN2" i="8"/>
  <c r="AN20" i="8" s="1"/>
  <c r="AM2" i="8"/>
  <c r="AM20" i="8" s="1"/>
  <c r="AL2" i="8"/>
  <c r="AK2" i="8"/>
  <c r="AK20" i="8" s="1"/>
  <c r="AJ2" i="8"/>
  <c r="AI2" i="8"/>
  <c r="AH2" i="8"/>
  <c r="AG2" i="8"/>
  <c r="AF2" i="8"/>
  <c r="AF20" i="8" s="1"/>
  <c r="AE2" i="8"/>
  <c r="AE20" i="8" s="1"/>
  <c r="AD2" i="8"/>
  <c r="AC2" i="8"/>
  <c r="AC20" i="8" s="1"/>
  <c r="AB2" i="8"/>
  <c r="AA2" i="8"/>
  <c r="Z2" i="8"/>
  <c r="Y2" i="8"/>
  <c r="X2" i="8"/>
  <c r="X20" i="8" s="1"/>
  <c r="W2" i="8"/>
  <c r="W20" i="8" s="1"/>
  <c r="V2" i="8"/>
  <c r="U2" i="8"/>
  <c r="U20" i="8" s="1"/>
  <c r="T2" i="8"/>
  <c r="S2" i="8"/>
  <c r="R2" i="8"/>
  <c r="Q2" i="8"/>
  <c r="P2" i="8"/>
  <c r="P2" i="15" s="1"/>
  <c r="P27" i="15" s="1"/>
  <c r="O2" i="8"/>
  <c r="O2" i="15" s="1"/>
  <c r="N2" i="8"/>
  <c r="M2" i="8"/>
  <c r="M2" i="24" s="1"/>
  <c r="L2" i="8"/>
  <c r="L2" i="30" s="1"/>
  <c r="K2" i="8"/>
  <c r="K2" i="24" s="1"/>
  <c r="J2" i="8"/>
  <c r="J2" i="27" s="1"/>
  <c r="H2" i="8"/>
  <c r="H2" i="24" s="1"/>
  <c r="G2" i="8"/>
  <c r="G2" i="24" s="1"/>
  <c r="F2" i="8"/>
  <c r="F2" i="24" s="1"/>
  <c r="E2" i="8"/>
  <c r="E6" i="19"/>
  <c r="E5" i="19"/>
  <c r="E4" i="19"/>
  <c r="I13" i="3"/>
  <c r="J273" i="1"/>
  <c r="E273" i="1"/>
  <c r="J272" i="1"/>
  <c r="E272" i="1"/>
  <c r="J271" i="1"/>
  <c r="E271" i="1"/>
  <c r="J270" i="1"/>
  <c r="E270" i="1"/>
  <c r="J269" i="1"/>
  <c r="E269" i="1"/>
  <c r="J268" i="1"/>
  <c r="E268" i="1"/>
  <c r="J267" i="1"/>
  <c r="E267" i="1"/>
  <c r="J266" i="1"/>
  <c r="E266" i="1"/>
  <c r="J265" i="1"/>
  <c r="E265" i="1"/>
  <c r="J264" i="1"/>
  <c r="E264" i="1"/>
  <c r="J263" i="1"/>
  <c r="E263" i="1"/>
  <c r="J262" i="1"/>
  <c r="E262" i="1"/>
  <c r="J261" i="1"/>
  <c r="E261" i="1"/>
  <c r="J260" i="1"/>
  <c r="E260" i="1"/>
  <c r="J259" i="1"/>
  <c r="E259" i="1"/>
  <c r="J258" i="1"/>
  <c r="E258" i="1"/>
  <c r="J257" i="1"/>
  <c r="E257" i="1"/>
  <c r="J256" i="1"/>
  <c r="E256" i="1"/>
  <c r="J255" i="1"/>
  <c r="E255" i="1"/>
  <c r="J254" i="1"/>
  <c r="E254" i="1"/>
  <c r="J252" i="1"/>
  <c r="E252" i="1"/>
  <c r="J251" i="1"/>
  <c r="E251" i="1"/>
  <c r="J250" i="1"/>
  <c r="E250" i="1"/>
  <c r="J249" i="1"/>
  <c r="E249" i="1"/>
  <c r="J248" i="1"/>
  <c r="E248" i="1"/>
  <c r="J247" i="1"/>
  <c r="E247" i="1"/>
  <c r="J246" i="1"/>
  <c r="E246" i="1"/>
  <c r="J245" i="1"/>
  <c r="E245" i="1"/>
  <c r="J244" i="1"/>
  <c r="E244" i="1"/>
  <c r="J243" i="1"/>
  <c r="E243" i="1"/>
  <c r="J242" i="1"/>
  <c r="E242" i="1"/>
  <c r="J241" i="1"/>
  <c r="E241" i="1"/>
  <c r="J240" i="1"/>
  <c r="E240" i="1"/>
  <c r="J239" i="1"/>
  <c r="E239" i="1"/>
  <c r="J238" i="1"/>
  <c r="E238" i="1"/>
  <c r="J237" i="1"/>
  <c r="E237" i="1"/>
  <c r="J236" i="1"/>
  <c r="E236" i="1"/>
  <c r="J235" i="1"/>
  <c r="E235" i="1"/>
  <c r="J234" i="1"/>
  <c r="E234" i="1"/>
  <c r="J233" i="1"/>
  <c r="E233" i="1"/>
  <c r="J232" i="1"/>
  <c r="E232" i="1"/>
  <c r="J231" i="1"/>
  <c r="E231" i="1"/>
  <c r="J230" i="1"/>
  <c r="E230" i="1"/>
  <c r="J229" i="1"/>
  <c r="E229" i="1"/>
  <c r="J228" i="1"/>
  <c r="E228" i="1"/>
  <c r="J227" i="1"/>
  <c r="E227" i="1"/>
  <c r="J226" i="1"/>
  <c r="E226" i="1"/>
  <c r="J225" i="1"/>
  <c r="E225" i="1"/>
  <c r="J224" i="1"/>
  <c r="E224" i="1"/>
  <c r="J223" i="1"/>
  <c r="E223" i="1"/>
  <c r="J222" i="1"/>
  <c r="E222" i="1"/>
  <c r="J221" i="1"/>
  <c r="E221" i="1"/>
  <c r="J220" i="1"/>
  <c r="E220" i="1"/>
  <c r="J219" i="1"/>
  <c r="E219" i="1"/>
  <c r="J218" i="1"/>
  <c r="E218" i="1"/>
  <c r="J217" i="1"/>
  <c r="E217" i="1"/>
  <c r="J216" i="1"/>
  <c r="E216" i="1"/>
  <c r="J215" i="1"/>
  <c r="E215" i="1"/>
  <c r="J214" i="1"/>
  <c r="E214" i="1"/>
  <c r="J213" i="1"/>
  <c r="E213" i="1"/>
  <c r="J212" i="1"/>
  <c r="E212" i="1"/>
  <c r="J211" i="1"/>
  <c r="E211" i="1"/>
  <c r="J210" i="1"/>
  <c r="E210" i="1"/>
  <c r="J209" i="1"/>
  <c r="E209" i="1"/>
  <c r="J208" i="1"/>
  <c r="E208" i="1"/>
  <c r="J207" i="1"/>
  <c r="E207" i="1"/>
  <c r="J206" i="1"/>
  <c r="E206" i="1"/>
  <c r="J205" i="1"/>
  <c r="E205" i="1"/>
  <c r="J204" i="1"/>
  <c r="E204" i="1"/>
  <c r="J203" i="1"/>
  <c r="E203" i="1"/>
  <c r="J202" i="1"/>
  <c r="E202" i="1"/>
  <c r="J201" i="1"/>
  <c r="E201" i="1"/>
  <c r="J200" i="1"/>
  <c r="E200" i="1"/>
  <c r="J199" i="1"/>
  <c r="E199" i="1"/>
  <c r="J198" i="1"/>
  <c r="E198" i="1"/>
  <c r="J197" i="1"/>
  <c r="E197" i="1"/>
  <c r="J196" i="1"/>
  <c r="E196" i="1"/>
  <c r="J195" i="1"/>
  <c r="E195" i="1"/>
  <c r="J194" i="1"/>
  <c r="E194" i="1"/>
  <c r="J193" i="1"/>
  <c r="E193" i="1"/>
  <c r="J192" i="1"/>
  <c r="E192" i="1"/>
  <c r="J191" i="1"/>
  <c r="E191" i="1"/>
  <c r="J190" i="1"/>
  <c r="E190" i="1"/>
  <c r="J189" i="1"/>
  <c r="E189" i="1"/>
  <c r="J188" i="1"/>
  <c r="E188" i="1"/>
  <c r="J187" i="1"/>
  <c r="E187" i="1"/>
  <c r="J186" i="1"/>
  <c r="E186" i="1"/>
  <c r="J185" i="1"/>
  <c r="E185" i="1"/>
  <c r="J184" i="1"/>
  <c r="E184" i="1"/>
  <c r="J183" i="1"/>
  <c r="E183" i="1"/>
  <c r="J182" i="1"/>
  <c r="E182" i="1"/>
  <c r="J181" i="1"/>
  <c r="E181" i="1"/>
  <c r="J180" i="1"/>
  <c r="E180" i="1"/>
  <c r="J179" i="1"/>
  <c r="E179" i="1"/>
  <c r="J178" i="1"/>
  <c r="E178" i="1"/>
  <c r="J177" i="1"/>
  <c r="E177" i="1"/>
  <c r="J176" i="1"/>
  <c r="E176" i="1"/>
  <c r="J175" i="1"/>
  <c r="E175" i="1"/>
  <c r="J174" i="1"/>
  <c r="E174" i="1"/>
  <c r="J173" i="1"/>
  <c r="E173" i="1"/>
  <c r="J172" i="1"/>
  <c r="E172" i="1"/>
  <c r="J171" i="1"/>
  <c r="E171" i="1"/>
  <c r="J170" i="1"/>
  <c r="E170" i="1"/>
  <c r="J169" i="1"/>
  <c r="E169" i="1"/>
  <c r="J168" i="1"/>
  <c r="E168" i="1"/>
  <c r="J167" i="1"/>
  <c r="E167" i="1"/>
  <c r="J166" i="1"/>
  <c r="E166" i="1"/>
  <c r="J165" i="1"/>
  <c r="E165" i="1"/>
  <c r="J164" i="1"/>
  <c r="E164" i="1"/>
  <c r="J163" i="1"/>
  <c r="E163" i="1"/>
  <c r="J162" i="1"/>
  <c r="E162" i="1"/>
  <c r="J161" i="1"/>
  <c r="E161" i="1"/>
  <c r="J160" i="1"/>
  <c r="E160" i="1"/>
  <c r="J159" i="1"/>
  <c r="E159" i="1"/>
  <c r="J158" i="1"/>
  <c r="E158" i="1"/>
  <c r="J157" i="1"/>
  <c r="E157" i="1"/>
  <c r="J156" i="1"/>
  <c r="E156" i="1"/>
  <c r="J155" i="1"/>
  <c r="E155" i="1"/>
  <c r="J154" i="1"/>
  <c r="E154" i="1"/>
  <c r="E153" i="1"/>
  <c r="E152" i="1"/>
  <c r="F271" i="1" s="1"/>
  <c r="H271" i="1" s="1"/>
  <c r="Q107" i="1"/>
  <c r="P107" i="1"/>
  <c r="O107" i="1"/>
  <c r="N107" i="1"/>
  <c r="M107" i="1"/>
  <c r="L107" i="1"/>
  <c r="K107" i="1"/>
  <c r="J107" i="1"/>
  <c r="I107" i="1"/>
  <c r="H107" i="1"/>
  <c r="Q6" i="1"/>
  <c r="P6" i="1"/>
  <c r="O6" i="1"/>
  <c r="N6" i="1"/>
  <c r="M6" i="1"/>
  <c r="L6" i="1"/>
  <c r="K6" i="1"/>
  <c r="J6" i="1"/>
  <c r="I6" i="1"/>
  <c r="Q4" i="1"/>
  <c r="P4" i="1"/>
  <c r="O4" i="1"/>
  <c r="N4" i="1"/>
  <c r="M4" i="1"/>
  <c r="L4" i="1"/>
  <c r="K4" i="1"/>
  <c r="J4" i="1"/>
  <c r="I4" i="1"/>
  <c r="H4" i="1"/>
  <c r="Y35" i="2"/>
  <c r="W35" i="2"/>
  <c r="U35" i="2"/>
  <c r="S35" i="2"/>
  <c r="Q35" i="2"/>
  <c r="O35" i="2"/>
  <c r="M35" i="2"/>
  <c r="K35" i="2"/>
  <c r="I35" i="2"/>
  <c r="G35" i="2"/>
  <c r="E35" i="2"/>
  <c r="C35" i="2"/>
  <c r="Y34" i="2"/>
  <c r="W34" i="2"/>
  <c r="U34" i="2"/>
  <c r="S34" i="2"/>
  <c r="Q34" i="2"/>
  <c r="O34" i="2"/>
  <c r="M34" i="2"/>
  <c r="K34" i="2"/>
  <c r="I34" i="2"/>
  <c r="G34" i="2"/>
  <c r="E34" i="2"/>
  <c r="C34" i="2"/>
  <c r="Y33" i="2"/>
  <c r="W33" i="2"/>
  <c r="U33" i="2"/>
  <c r="S33" i="2"/>
  <c r="Q33" i="2"/>
  <c r="O33" i="2"/>
  <c r="M33" i="2"/>
  <c r="K33" i="2"/>
  <c r="I33" i="2"/>
  <c r="G33" i="2"/>
  <c r="E33" i="2"/>
  <c r="C33" i="2"/>
  <c r="Y32" i="2"/>
  <c r="W32" i="2"/>
  <c r="U32" i="2"/>
  <c r="S32" i="2"/>
  <c r="Q32" i="2"/>
  <c r="O32" i="2"/>
  <c r="M32" i="2"/>
  <c r="K32" i="2"/>
  <c r="I32" i="2"/>
  <c r="G32" i="2"/>
  <c r="E32" i="2"/>
  <c r="C32" i="2"/>
  <c r="Y31" i="2"/>
  <c r="W31" i="2"/>
  <c r="U31" i="2"/>
  <c r="S31" i="2"/>
  <c r="Q31" i="2"/>
  <c r="O31" i="2"/>
  <c r="M31" i="2"/>
  <c r="K31" i="2"/>
  <c r="I31" i="2"/>
  <c r="G31" i="2"/>
  <c r="E31" i="2"/>
  <c r="C31" i="2"/>
  <c r="Y30" i="2"/>
  <c r="W30" i="2"/>
  <c r="U30" i="2"/>
  <c r="S30" i="2"/>
  <c r="Q30" i="2"/>
  <c r="O30" i="2"/>
  <c r="M30" i="2"/>
  <c r="K30" i="2"/>
  <c r="I30" i="2"/>
  <c r="G30" i="2"/>
  <c r="E30" i="2"/>
  <c r="C30" i="2"/>
  <c r="Y29" i="2"/>
  <c r="W29" i="2"/>
  <c r="U29" i="2"/>
  <c r="S29" i="2"/>
  <c r="Q29" i="2"/>
  <c r="O29" i="2"/>
  <c r="M29" i="2"/>
  <c r="K29" i="2"/>
  <c r="I29" i="2"/>
  <c r="G29" i="2"/>
  <c r="E29" i="2"/>
  <c r="C29" i="2"/>
  <c r="Y28" i="2"/>
  <c r="W28" i="2"/>
  <c r="U28" i="2"/>
  <c r="S28" i="2"/>
  <c r="Q28" i="2"/>
  <c r="O28" i="2"/>
  <c r="M28" i="2"/>
  <c r="K28" i="2"/>
  <c r="I28" i="2"/>
  <c r="G28" i="2"/>
  <c r="E28" i="2"/>
  <c r="C28" i="2"/>
  <c r="Y27" i="2"/>
  <c r="W27" i="2"/>
  <c r="U27" i="2"/>
  <c r="S27" i="2"/>
  <c r="Q27" i="2"/>
  <c r="O27" i="2"/>
  <c r="M27" i="2"/>
  <c r="K27" i="2"/>
  <c r="I27" i="2"/>
  <c r="G27" i="2"/>
  <c r="E27" i="2"/>
  <c r="C27" i="2"/>
  <c r="Y26" i="2"/>
  <c r="W26" i="2"/>
  <c r="U26" i="2"/>
  <c r="S26" i="2"/>
  <c r="Q26" i="2"/>
  <c r="O26" i="2"/>
  <c r="M26" i="2"/>
  <c r="K26" i="2"/>
  <c r="I26" i="2"/>
  <c r="G26" i="2"/>
  <c r="E26" i="2"/>
  <c r="C26" i="2"/>
  <c r="Y25" i="2"/>
  <c r="W25" i="2"/>
  <c r="U25" i="2"/>
  <c r="S25" i="2"/>
  <c r="Q25" i="2"/>
  <c r="O25" i="2"/>
  <c r="M25" i="2"/>
  <c r="K25" i="2"/>
  <c r="I25" i="2"/>
  <c r="G25" i="2"/>
  <c r="E25" i="2"/>
  <c r="C25" i="2"/>
  <c r="Y24" i="2"/>
  <c r="W24" i="2"/>
  <c r="U24" i="2"/>
  <c r="S24" i="2"/>
  <c r="Q24" i="2"/>
  <c r="O24" i="2"/>
  <c r="M24" i="2"/>
  <c r="K24" i="2"/>
  <c r="I24" i="2"/>
  <c r="G24" i="2"/>
  <c r="E24" i="2"/>
  <c r="C24" i="2"/>
  <c r="Y23" i="2"/>
  <c r="W23" i="2"/>
  <c r="U23" i="2"/>
  <c r="S23" i="2"/>
  <c r="Q23" i="2"/>
  <c r="O23" i="2"/>
  <c r="M23" i="2"/>
  <c r="K23" i="2"/>
  <c r="I23" i="2"/>
  <c r="G23" i="2"/>
  <c r="E23" i="2"/>
  <c r="C23" i="2"/>
  <c r="Y22" i="2"/>
  <c r="W22" i="2"/>
  <c r="U22" i="2"/>
  <c r="S22" i="2"/>
  <c r="Q22" i="2"/>
  <c r="O22" i="2"/>
  <c r="M22" i="2"/>
  <c r="K22" i="2"/>
  <c r="I22" i="2"/>
  <c r="G22" i="2"/>
  <c r="E22" i="2"/>
  <c r="C22" i="2"/>
  <c r="Y21" i="2"/>
  <c r="W21" i="2"/>
  <c r="U21" i="2"/>
  <c r="S21" i="2"/>
  <c r="Q21" i="2"/>
  <c r="O21" i="2"/>
  <c r="M21" i="2"/>
  <c r="K21" i="2"/>
  <c r="I21" i="2"/>
  <c r="G21" i="2"/>
  <c r="E21" i="2"/>
  <c r="C21" i="2"/>
  <c r="P19" i="2"/>
  <c r="M19" i="2"/>
  <c r="AE18" i="2"/>
  <c r="Y18" i="2"/>
  <c r="W18" i="2"/>
  <c r="U18" i="2"/>
  <c r="Q18" i="2"/>
  <c r="M18" i="2"/>
  <c r="K18" i="2"/>
  <c r="I18" i="2"/>
  <c r="G18" i="2"/>
  <c r="E18" i="2"/>
  <c r="C18" i="2"/>
  <c r="AE17" i="2"/>
  <c r="Y17" i="2"/>
  <c r="W17" i="2"/>
  <c r="U17" i="2"/>
  <c r="Q17" i="2"/>
  <c r="M17" i="2"/>
  <c r="K17" i="2"/>
  <c r="I17" i="2"/>
  <c r="G17" i="2"/>
  <c r="E17" i="2"/>
  <c r="C17" i="2"/>
  <c r="AE16" i="2"/>
  <c r="Y16" i="2"/>
  <c r="W16" i="2"/>
  <c r="U16" i="2"/>
  <c r="Q16" i="2"/>
  <c r="M16" i="2"/>
  <c r="K16" i="2"/>
  <c r="I16" i="2"/>
  <c r="G16" i="2"/>
  <c r="E16" i="2"/>
  <c r="C16" i="2"/>
  <c r="AE15" i="2"/>
  <c r="Y15" i="2"/>
  <c r="W15" i="2"/>
  <c r="U15" i="2"/>
  <c r="Q15" i="2"/>
  <c r="M15" i="2"/>
  <c r="K15" i="2"/>
  <c r="I15" i="2"/>
  <c r="G15" i="2"/>
  <c r="E15" i="2"/>
  <c r="C15" i="2"/>
  <c r="AE14" i="2"/>
  <c r="Y14" i="2"/>
  <c r="W14" i="2"/>
  <c r="U14" i="2"/>
  <c r="Q14" i="2"/>
  <c r="M14" i="2"/>
  <c r="K14" i="2"/>
  <c r="I14" i="2"/>
  <c r="G14" i="2"/>
  <c r="E14" i="2"/>
  <c r="C14" i="2"/>
  <c r="AE13" i="2"/>
  <c r="Y13" i="2"/>
  <c r="W13" i="2"/>
  <c r="U13" i="2"/>
  <c r="Q13" i="2"/>
  <c r="M13" i="2"/>
  <c r="K13" i="2"/>
  <c r="I13" i="2"/>
  <c r="G13" i="2"/>
  <c r="E13" i="2"/>
  <c r="C13" i="2"/>
  <c r="AE12" i="2"/>
  <c r="Y12" i="2"/>
  <c r="W12" i="2"/>
  <c r="U12" i="2"/>
  <c r="Q12" i="2"/>
  <c r="M12" i="2"/>
  <c r="K12" i="2"/>
  <c r="I12" i="2"/>
  <c r="G12" i="2"/>
  <c r="E12" i="2"/>
  <c r="C12" i="2"/>
  <c r="AE11" i="2"/>
  <c r="Y11" i="2"/>
  <c r="W11" i="2"/>
  <c r="U11" i="2"/>
  <c r="Q11" i="2"/>
  <c r="M11" i="2"/>
  <c r="K11" i="2"/>
  <c r="I11" i="2"/>
  <c r="G11" i="2"/>
  <c r="E11" i="2"/>
  <c r="C11" i="2"/>
  <c r="AE10" i="2"/>
  <c r="Y10" i="2"/>
  <c r="W10" i="2"/>
  <c r="U10" i="2"/>
  <c r="Q10" i="2"/>
  <c r="M10" i="2"/>
  <c r="K10" i="2"/>
  <c r="I10" i="2"/>
  <c r="G10" i="2"/>
  <c r="E10" i="2"/>
  <c r="C10" i="2"/>
  <c r="AE9" i="2"/>
  <c r="Y9" i="2"/>
  <c r="W9" i="2"/>
  <c r="U9" i="2"/>
  <c r="Q9" i="2"/>
  <c r="M9" i="2"/>
  <c r="K9" i="2"/>
  <c r="I9" i="2"/>
  <c r="G9" i="2"/>
  <c r="E9" i="2"/>
  <c r="C9" i="2"/>
  <c r="AE8" i="2"/>
  <c r="Y8" i="2"/>
  <c r="W8" i="2"/>
  <c r="U8" i="2"/>
  <c r="Q8" i="2"/>
  <c r="M8" i="2"/>
  <c r="K8" i="2"/>
  <c r="I8" i="2"/>
  <c r="G8" i="2"/>
  <c r="E8" i="2"/>
  <c r="C8" i="2"/>
  <c r="AE7" i="2"/>
  <c r="AA7" i="2"/>
  <c r="Y7" i="2"/>
  <c r="W7" i="2"/>
  <c r="U7" i="2"/>
  <c r="Q7" i="2"/>
  <c r="M7" i="2"/>
  <c r="K7" i="2"/>
  <c r="I7" i="2"/>
  <c r="G7" i="2"/>
  <c r="E7" i="2"/>
  <c r="C7" i="2"/>
  <c r="AE6" i="2"/>
  <c r="AA6" i="2"/>
  <c r="Y6" i="2"/>
  <c r="W6" i="2"/>
  <c r="U6" i="2"/>
  <c r="Q6" i="2"/>
  <c r="M6" i="2"/>
  <c r="K6" i="2"/>
  <c r="I6" i="2"/>
  <c r="G6" i="2"/>
  <c r="E6" i="2"/>
  <c r="C6" i="2"/>
  <c r="AE5" i="2"/>
  <c r="AA5" i="2"/>
  <c r="Y5" i="2"/>
  <c r="W5" i="2"/>
  <c r="U5" i="2"/>
  <c r="Q5" i="2"/>
  <c r="M5" i="2"/>
  <c r="K5" i="2"/>
  <c r="I5" i="2"/>
  <c r="G5" i="2"/>
  <c r="E5" i="2"/>
  <c r="C5" i="2"/>
  <c r="AE4" i="2"/>
  <c r="AA4" i="2"/>
  <c r="Y4" i="2"/>
  <c r="W4" i="2"/>
  <c r="U4" i="2"/>
  <c r="Q4" i="2"/>
  <c r="M4" i="2"/>
  <c r="K4" i="2"/>
  <c r="I4" i="2"/>
  <c r="G4" i="2"/>
  <c r="E4" i="2"/>
  <c r="C4" i="2"/>
  <c r="N38" i="32" l="1"/>
  <c r="N39" i="32" s="1"/>
  <c r="N35" i="31"/>
  <c r="N38" i="31" s="1"/>
  <c r="N39" i="31" s="1"/>
  <c r="N40" i="31" s="1"/>
  <c r="N41" i="31" s="1"/>
  <c r="N35" i="18"/>
  <c r="N38" i="18" s="1"/>
  <c r="N39" i="18" s="1"/>
  <c r="N40" i="18" s="1"/>
  <c r="N41" i="18" s="1"/>
  <c r="M35" i="31"/>
  <c r="M38" i="31" s="1"/>
  <c r="M38" i="18"/>
  <c r="M35" i="18"/>
  <c r="L36" i="31"/>
  <c r="L36" i="32"/>
  <c r="L36" i="18"/>
  <c r="L35" i="32"/>
  <c r="L35" i="31"/>
  <c r="L35" i="18"/>
  <c r="J35" i="32"/>
  <c r="BX22" i="24"/>
  <c r="BX192" i="30" s="1"/>
  <c r="AM22" i="24"/>
  <c r="BS22" i="24"/>
  <c r="BS192" i="30" s="1"/>
  <c r="R22" i="27"/>
  <c r="R193" i="29" s="1"/>
  <c r="BZ22" i="27"/>
  <c r="BZ193" i="30" s="1"/>
  <c r="AG22" i="27"/>
  <c r="AG193" i="29" s="1"/>
  <c r="BE22" i="27"/>
  <c r="P22" i="27"/>
  <c r="P193" i="29" s="1"/>
  <c r="AN22" i="17"/>
  <c r="AN189" i="30" s="1"/>
  <c r="BT22" i="17"/>
  <c r="BT189" i="30" s="1"/>
  <c r="AC22" i="17"/>
  <c r="U22" i="25"/>
  <c r="U190" i="30" s="1"/>
  <c r="AC22" i="25"/>
  <c r="AC190" i="30" s="1"/>
  <c r="AK22" i="25"/>
  <c r="AS22" i="25"/>
  <c r="AS190" i="30" s="1"/>
  <c r="BA22" i="25"/>
  <c r="BA190" i="30" s="1"/>
  <c r="BI22" i="25"/>
  <c r="BI190" i="30" s="1"/>
  <c r="BQ22" i="25"/>
  <c r="BY22" i="25"/>
  <c r="BY190" i="30" s="1"/>
  <c r="S22" i="25"/>
  <c r="S190" i="28" s="1"/>
  <c r="AI22" i="25"/>
  <c r="AI190" i="28" s="1"/>
  <c r="AQ22" i="25"/>
  <c r="AY22" i="25"/>
  <c r="AY190" i="28" s="1"/>
  <c r="BG22" i="25"/>
  <c r="BG190" i="28" s="1"/>
  <c r="BO22" i="25"/>
  <c r="BO190" i="28" s="1"/>
  <c r="BW22" i="25"/>
  <c r="CE22" i="25"/>
  <c r="CE190" i="28" s="1"/>
  <c r="AP22" i="26"/>
  <c r="AP191" i="28" s="1"/>
  <c r="BA22" i="26"/>
  <c r="BA191" i="29" s="1"/>
  <c r="O22" i="26"/>
  <c r="BK22" i="26"/>
  <c r="BK191" i="29" s="1"/>
  <c r="AB24" i="28"/>
  <c r="AR24" i="28"/>
  <c r="AZ24" i="28"/>
  <c r="BX24" i="28"/>
  <c r="CF24" i="28"/>
  <c r="W24" i="28"/>
  <c r="AE24" i="28"/>
  <c r="BK24" i="28"/>
  <c r="Z24" i="29"/>
  <c r="AP24" i="29"/>
  <c r="Y24" i="29"/>
  <c r="BU24" i="29"/>
  <c r="G35" i="18"/>
  <c r="N158" i="42"/>
  <c r="BI24" i="8"/>
  <c r="BI45" i="25" s="1"/>
  <c r="BA25" i="8"/>
  <c r="BA45" i="26" s="1"/>
  <c r="BA46" i="26" s="1"/>
  <c r="BA47" i="26" s="1"/>
  <c r="AC24" i="8"/>
  <c r="AC45" i="25" s="1"/>
  <c r="AC46" i="25" s="1"/>
  <c r="AC47" i="25" s="1"/>
  <c r="AS24" i="8"/>
  <c r="AS45" i="25" s="1"/>
  <c r="AF22" i="17"/>
  <c r="AF189" i="30" s="1"/>
  <c r="AA22" i="25"/>
  <c r="AA190" i="28" s="1"/>
  <c r="S22" i="26"/>
  <c r="AA22" i="26"/>
  <c r="AA191" i="28" s="1"/>
  <c r="AE22" i="26"/>
  <c r="AE191" i="29" s="1"/>
  <c r="AQ22" i="26"/>
  <c r="AQ191" i="28" s="1"/>
  <c r="AY22" i="26"/>
  <c r="BG22" i="26"/>
  <c r="BG191" i="28" s="1"/>
  <c r="BW22" i="26"/>
  <c r="BW191" i="28" s="1"/>
  <c r="CE22" i="26"/>
  <c r="CE191" i="28" s="1"/>
  <c r="R22" i="26"/>
  <c r="Z22" i="26"/>
  <c r="Z191" i="28" s="1"/>
  <c r="AH22" i="26"/>
  <c r="AH191" i="28" s="1"/>
  <c r="AX22" i="26"/>
  <c r="AX191" i="28" s="1"/>
  <c r="BF22" i="26"/>
  <c r="BN22" i="26"/>
  <c r="BN191" i="28" s="1"/>
  <c r="BV22" i="26"/>
  <c r="BV191" i="28" s="1"/>
  <c r="S24" i="28"/>
  <c r="AA24" i="28"/>
  <c r="AI24" i="28"/>
  <c r="AQ24" i="28"/>
  <c r="AY24" i="28"/>
  <c r="BG24" i="28"/>
  <c r="BO24" i="28"/>
  <c r="BW24" i="28"/>
  <c r="CE24" i="28"/>
  <c r="Q24" i="28"/>
  <c r="Y24" i="28"/>
  <c r="AO24" i="28"/>
  <c r="BM24" i="28"/>
  <c r="BU24" i="28"/>
  <c r="CB24" i="28"/>
  <c r="F24" i="29"/>
  <c r="V24" i="29"/>
  <c r="AL24" i="29"/>
  <c r="BB24" i="29"/>
  <c r="BR24" i="29"/>
  <c r="AU22" i="26"/>
  <c r="AU191" i="29" s="1"/>
  <c r="V22" i="26"/>
  <c r="BB22" i="26"/>
  <c r="BB191" i="29" s="1"/>
  <c r="R22" i="24"/>
  <c r="Z22" i="24"/>
  <c r="Z192" i="28" s="1"/>
  <c r="AH22" i="24"/>
  <c r="AH192" i="29" s="1"/>
  <c r="AH203" i="29" s="1"/>
  <c r="AP22" i="24"/>
  <c r="AP192" i="28" s="1"/>
  <c r="AX22" i="24"/>
  <c r="BF22" i="24"/>
  <c r="BF192" i="30" s="1"/>
  <c r="BN22" i="24"/>
  <c r="BN192" i="29" s="1"/>
  <c r="BN203" i="29" s="1"/>
  <c r="BV22" i="24"/>
  <c r="BV192" i="28" s="1"/>
  <c r="CD22" i="24"/>
  <c r="Q22" i="24"/>
  <c r="Q192" i="28" s="1"/>
  <c r="Y22" i="24"/>
  <c r="AG22" i="24"/>
  <c r="AG192" i="28" s="1"/>
  <c r="AO22" i="24"/>
  <c r="AW22" i="24"/>
  <c r="AW192" i="29" s="1"/>
  <c r="AW203" i="29" s="1"/>
  <c r="BE22" i="24"/>
  <c r="BM22" i="24"/>
  <c r="BM192" i="28" s="1"/>
  <c r="BU22" i="24"/>
  <c r="CC22" i="24"/>
  <c r="CC192" i="28" s="1"/>
  <c r="G141" i="24"/>
  <c r="O141" i="24"/>
  <c r="W141" i="24"/>
  <c r="AE141" i="24"/>
  <c r="AM141" i="24"/>
  <c r="AU141" i="24"/>
  <c r="AL22" i="27"/>
  <c r="AL193" i="30" s="1"/>
  <c r="AT22" i="27"/>
  <c r="AT193" i="30" s="1"/>
  <c r="BB22" i="27"/>
  <c r="BW22" i="27"/>
  <c r="BW193" i="29" s="1"/>
  <c r="AK24" i="8"/>
  <c r="AK45" i="25" s="1"/>
  <c r="BI25" i="8"/>
  <c r="BI45" i="26" s="1"/>
  <c r="BI46" i="26" s="1"/>
  <c r="BI47" i="26" s="1"/>
  <c r="U25" i="8"/>
  <c r="U45" i="26" s="1"/>
  <c r="U46" i="26" s="1"/>
  <c r="U47" i="26" s="1"/>
  <c r="AT14" i="8"/>
  <c r="AC25" i="8"/>
  <c r="AC45" i="26" s="1"/>
  <c r="AO23" i="8"/>
  <c r="AO45" i="17" s="1"/>
  <c r="AK25" i="8"/>
  <c r="AK45" i="26" s="1"/>
  <c r="U24" i="8"/>
  <c r="U45" i="25" s="1"/>
  <c r="AS25" i="8"/>
  <c r="AS45" i="26" s="1"/>
  <c r="H158" i="42"/>
  <c r="BU115" i="17"/>
  <c r="BU182" i="17" s="1"/>
  <c r="O22" i="17"/>
  <c r="O189" i="28" s="1"/>
  <c r="W22" i="17"/>
  <c r="W189" i="28" s="1"/>
  <c r="AE22" i="17"/>
  <c r="AE189" i="28" s="1"/>
  <c r="AM22" i="17"/>
  <c r="AM189" i="28" s="1"/>
  <c r="AU22" i="17"/>
  <c r="AU189" i="28" s="1"/>
  <c r="BC22" i="17"/>
  <c r="BC189" i="28" s="1"/>
  <c r="BK22" i="17"/>
  <c r="BK189" i="28" s="1"/>
  <c r="BS22" i="17"/>
  <c r="BS189" i="28" s="1"/>
  <c r="CA22" i="17"/>
  <c r="CA189" i="28" s="1"/>
  <c r="W22" i="26"/>
  <c r="W191" i="29" s="1"/>
  <c r="W22" i="24"/>
  <c r="W192" i="28" s="1"/>
  <c r="BC22" i="24"/>
  <c r="BC192" i="29" s="1"/>
  <c r="BC203" i="29" s="1"/>
  <c r="N22" i="24"/>
  <c r="N192" i="28" s="1"/>
  <c r="AT22" i="24"/>
  <c r="BZ22" i="24"/>
  <c r="BZ192" i="29" s="1"/>
  <c r="Y23" i="8"/>
  <c r="Y45" i="17" s="1"/>
  <c r="BA24" i="8"/>
  <c r="BA45" i="25" s="1"/>
  <c r="P22" i="17"/>
  <c r="P189" i="30" s="1"/>
  <c r="X22" i="17"/>
  <c r="X189" i="30" s="1"/>
  <c r="AV22" i="17"/>
  <c r="BD22" i="17"/>
  <c r="BD189" i="30" s="1"/>
  <c r="BL22" i="17"/>
  <c r="BL189" i="30" s="1"/>
  <c r="CB22" i="17"/>
  <c r="CB189" i="30" s="1"/>
  <c r="O132" i="25"/>
  <c r="W132" i="25"/>
  <c r="AE132" i="25"/>
  <c r="AM132" i="25"/>
  <c r="AU132" i="25"/>
  <c r="BC22" i="25"/>
  <c r="BC190" i="29" s="1"/>
  <c r="BK22" i="25"/>
  <c r="BK190" i="29" s="1"/>
  <c r="BS22" i="25"/>
  <c r="BS190" i="29" s="1"/>
  <c r="CA22" i="25"/>
  <c r="K145" i="25"/>
  <c r="S145" i="25"/>
  <c r="AA145" i="25"/>
  <c r="AI145" i="25"/>
  <c r="AQ145" i="25"/>
  <c r="G158" i="25"/>
  <c r="O158" i="25"/>
  <c r="W158" i="25"/>
  <c r="AE158" i="25"/>
  <c r="AG23" i="8"/>
  <c r="AG45" i="17" s="1"/>
  <c r="AI22" i="27"/>
  <c r="AI193" i="29" s="1"/>
  <c r="P46" i="17"/>
  <c r="P47" i="17" s="1"/>
  <c r="BM23" i="8"/>
  <c r="BM45" i="17" s="1"/>
  <c r="Q22" i="25"/>
  <c r="Q190" i="28" s="1"/>
  <c r="Y22" i="25"/>
  <c r="Y190" i="30" s="1"/>
  <c r="AG22" i="25"/>
  <c r="AG190" i="28" s="1"/>
  <c r="AO22" i="25"/>
  <c r="AO190" i="28" s="1"/>
  <c r="AW22" i="25"/>
  <c r="AW190" i="28" s="1"/>
  <c r="BE22" i="25"/>
  <c r="BM22" i="25"/>
  <c r="BM190" i="28" s="1"/>
  <c r="BU22" i="25"/>
  <c r="BU190" i="28" s="1"/>
  <c r="CC22" i="25"/>
  <c r="CC190" i="28" s="1"/>
  <c r="U22" i="17"/>
  <c r="U189" i="30" s="1"/>
  <c r="AK22" i="17"/>
  <c r="AK189" i="30" s="1"/>
  <c r="AS22" i="17"/>
  <c r="AS189" i="30" s="1"/>
  <c r="BA22" i="17"/>
  <c r="BA189" i="30" s="1"/>
  <c r="BI22" i="17"/>
  <c r="BI189" i="30" s="1"/>
  <c r="BQ22" i="17"/>
  <c r="BQ189" i="30" s="1"/>
  <c r="BY22" i="17"/>
  <c r="BY189" i="30" s="1"/>
  <c r="S22" i="17"/>
  <c r="S189" i="30" s="1"/>
  <c r="AQ22" i="17"/>
  <c r="AQ189" i="30" s="1"/>
  <c r="AY22" i="17"/>
  <c r="AY189" i="30" s="1"/>
  <c r="BW22" i="17"/>
  <c r="BW189" i="30" s="1"/>
  <c r="CE22" i="17"/>
  <c r="CE189" i="30" s="1"/>
  <c r="I24" i="29"/>
  <c r="Q24" i="29"/>
  <c r="AG24" i="29"/>
  <c r="AO24" i="29"/>
  <c r="AW24" i="29"/>
  <c r="BE24" i="29"/>
  <c r="CC24" i="29"/>
  <c r="N24" i="29"/>
  <c r="AD24" i="29"/>
  <c r="AT24" i="29"/>
  <c r="BJ24" i="29"/>
  <c r="BZ24" i="29"/>
  <c r="O22" i="27"/>
  <c r="O193" i="29" s="1"/>
  <c r="W22" i="27"/>
  <c r="W193" i="29" s="1"/>
  <c r="AE22" i="27"/>
  <c r="AE193" i="29" s="1"/>
  <c r="AM22" i="27"/>
  <c r="AM193" i="29" s="1"/>
  <c r="AU22" i="27"/>
  <c r="AU193" i="29" s="1"/>
  <c r="BC22" i="27"/>
  <c r="BC193" i="29" s="1"/>
  <c r="BK22" i="27"/>
  <c r="BK193" i="29" s="1"/>
  <c r="BS22" i="27"/>
  <c r="CA22" i="27"/>
  <c r="CA193" i="29" s="1"/>
  <c r="V22" i="27"/>
  <c r="V193" i="30" s="1"/>
  <c r="AD22" i="27"/>
  <c r="AD193" i="30" s="1"/>
  <c r="BJ22" i="27"/>
  <c r="BJ193" i="30" s="1"/>
  <c r="BR22" i="27"/>
  <c r="BR193" i="30" s="1"/>
  <c r="T24" i="28"/>
  <c r="AJ24" i="28"/>
  <c r="BH24" i="28"/>
  <c r="BP24" i="28"/>
  <c r="Q22" i="26"/>
  <c r="Q191" i="28" s="1"/>
  <c r="AG22" i="26"/>
  <c r="AG191" i="28" s="1"/>
  <c r="AW22" i="26"/>
  <c r="BM22" i="26"/>
  <c r="BM191" i="28" s="1"/>
  <c r="CC22" i="26"/>
  <c r="CC191" i="28" s="1"/>
  <c r="X22" i="24"/>
  <c r="X192" i="29" s="1"/>
  <c r="AN22" i="24"/>
  <c r="AN192" i="30" s="1"/>
  <c r="AN203" i="30" s="1"/>
  <c r="BD22" i="24"/>
  <c r="BD192" i="30" s="1"/>
  <c r="BT22" i="24"/>
  <c r="BT192" i="30" s="1"/>
  <c r="K24" i="30"/>
  <c r="S24" i="30"/>
  <c r="AA24" i="30"/>
  <c r="AI24" i="30"/>
  <c r="AQ24" i="30"/>
  <c r="AY24" i="30"/>
  <c r="BG24" i="30"/>
  <c r="BO24" i="30"/>
  <c r="BW24" i="30"/>
  <c r="CE24" i="30"/>
  <c r="H24" i="30"/>
  <c r="P24" i="30"/>
  <c r="X24" i="30"/>
  <c r="AF24" i="30"/>
  <c r="AN24" i="30"/>
  <c r="AV24" i="30"/>
  <c r="BD24" i="30"/>
  <c r="BL24" i="30"/>
  <c r="BT24" i="30"/>
  <c r="CB24" i="30"/>
  <c r="AA160" i="30"/>
  <c r="AI160" i="30"/>
  <c r="BG160" i="30"/>
  <c r="BO160" i="30"/>
  <c r="AC22" i="26"/>
  <c r="AC191" i="29" s="1"/>
  <c r="AK22" i="26"/>
  <c r="AS22" i="26"/>
  <c r="AS191" i="29" s="1"/>
  <c r="BI22" i="26"/>
  <c r="BI191" i="29" s="1"/>
  <c r="BQ22" i="26"/>
  <c r="BQ191" i="29" s="1"/>
  <c r="BY22" i="26"/>
  <c r="T22" i="24"/>
  <c r="T192" i="28" s="1"/>
  <c r="AB22" i="24"/>
  <c r="AJ22" i="24"/>
  <c r="AJ192" i="29" s="1"/>
  <c r="AJ203" i="29" s="1"/>
  <c r="AZ22" i="24"/>
  <c r="AZ192" i="28" s="1"/>
  <c r="BH22" i="24"/>
  <c r="BH192" i="28" s="1"/>
  <c r="BP22" i="24"/>
  <c r="CF22" i="24"/>
  <c r="CF192" i="29" s="1"/>
  <c r="CF203" i="29" s="1"/>
  <c r="CD22" i="27"/>
  <c r="AD22" i="26"/>
  <c r="AD191" i="29" s="1"/>
  <c r="AT22" i="26"/>
  <c r="AT191" i="29" s="1"/>
  <c r="BJ22" i="26"/>
  <c r="BJ191" i="28" s="1"/>
  <c r="BZ22" i="26"/>
  <c r="BZ191" i="29" s="1"/>
  <c r="AM24" i="28"/>
  <c r="E24" i="29"/>
  <c r="M24" i="29"/>
  <c r="U24" i="29"/>
  <c r="AC24" i="29"/>
  <c r="AK24" i="29"/>
  <c r="AS24" i="29"/>
  <c r="BA24" i="29"/>
  <c r="BI24" i="29"/>
  <c r="BQ24" i="29"/>
  <c r="BY24" i="29"/>
  <c r="L24" i="29"/>
  <c r="T24" i="29"/>
  <c r="AB24" i="29"/>
  <c r="AJ24" i="29"/>
  <c r="AR24" i="29"/>
  <c r="AZ24" i="29"/>
  <c r="BH24" i="29"/>
  <c r="BP24" i="29"/>
  <c r="BX24" i="29"/>
  <c r="CF24" i="29"/>
  <c r="J24" i="29"/>
  <c r="BF24" i="29"/>
  <c r="BV24" i="29"/>
  <c r="E107" i="34"/>
  <c r="T22" i="27"/>
  <c r="AB22" i="27"/>
  <c r="AB193" i="29" s="1"/>
  <c r="S22" i="27"/>
  <c r="S193" i="29" s="1"/>
  <c r="AA22" i="27"/>
  <c r="AA193" i="29" s="1"/>
  <c r="AQ22" i="27"/>
  <c r="AY22" i="27"/>
  <c r="AY193" i="29" s="1"/>
  <c r="BG22" i="27"/>
  <c r="BG193" i="29" s="1"/>
  <c r="BO22" i="27"/>
  <c r="BO193" i="29" s="1"/>
  <c r="CE22" i="27"/>
  <c r="Z22" i="27"/>
  <c r="Z193" i="29" s="1"/>
  <c r="AX22" i="27"/>
  <c r="AX193" i="29" s="1"/>
  <c r="AW22" i="27"/>
  <c r="AW193" i="29" s="1"/>
  <c r="BM22" i="27"/>
  <c r="BM193" i="29" s="1"/>
  <c r="CC22" i="27"/>
  <c r="CC193" i="29" s="1"/>
  <c r="CC204" i="29" s="1"/>
  <c r="AG24" i="28"/>
  <c r="AW24" i="28"/>
  <c r="CC24" i="28"/>
  <c r="P24" i="28"/>
  <c r="AV24" i="28"/>
  <c r="BC24" i="28"/>
  <c r="BS24" i="28"/>
  <c r="AM22" i="26"/>
  <c r="AM191" i="29" s="1"/>
  <c r="BC22" i="26"/>
  <c r="BC191" i="29" s="1"/>
  <c r="BS22" i="26"/>
  <c r="BS191" i="29" s="1"/>
  <c r="AL22" i="26"/>
  <c r="BR22" i="26"/>
  <c r="BR191" i="29" s="1"/>
  <c r="G128" i="24"/>
  <c r="O128" i="24"/>
  <c r="W128" i="24"/>
  <c r="AE128" i="24"/>
  <c r="AM128" i="24"/>
  <c r="AU128" i="24"/>
  <c r="BC128" i="24"/>
  <c r="BK128" i="24"/>
  <c r="BS128" i="24"/>
  <c r="CA128" i="24"/>
  <c r="V22" i="24"/>
  <c r="V192" i="28" s="1"/>
  <c r="AD22" i="24"/>
  <c r="AD192" i="28" s="1"/>
  <c r="AL22" i="24"/>
  <c r="BB22" i="24"/>
  <c r="BJ22" i="24"/>
  <c r="BR22" i="24"/>
  <c r="BR192" i="30" s="1"/>
  <c r="U22" i="24"/>
  <c r="AC22" i="24"/>
  <c r="AK22" i="24"/>
  <c r="AK192" i="29" s="1"/>
  <c r="AS22" i="24"/>
  <c r="AS192" i="30" s="1"/>
  <c r="BA22" i="24"/>
  <c r="BI22" i="24"/>
  <c r="BQ22" i="24"/>
  <c r="BQ192" i="28" s="1"/>
  <c r="BQ203" i="28" s="1"/>
  <c r="BY22" i="24"/>
  <c r="BY192" i="30" s="1"/>
  <c r="K141" i="24"/>
  <c r="S141" i="24"/>
  <c r="AA141" i="24"/>
  <c r="AI141" i="24"/>
  <c r="AQ141" i="24"/>
  <c r="AY141" i="24"/>
  <c r="BG141" i="24"/>
  <c r="BO141" i="24"/>
  <c r="BW141" i="24"/>
  <c r="CE141" i="24"/>
  <c r="G154" i="24"/>
  <c r="O154" i="24"/>
  <c r="W154" i="24"/>
  <c r="AE154" i="24"/>
  <c r="AM154" i="24"/>
  <c r="U22" i="27"/>
  <c r="U193" i="29" s="1"/>
  <c r="AC22" i="27"/>
  <c r="AC193" i="29" s="1"/>
  <c r="BI22" i="27"/>
  <c r="G24" i="30"/>
  <c r="O24" i="30"/>
  <c r="W24" i="30"/>
  <c r="AE24" i="30"/>
  <c r="AM24" i="30"/>
  <c r="AU24" i="30"/>
  <c r="BC24" i="30"/>
  <c r="BK24" i="30"/>
  <c r="BS24" i="30"/>
  <c r="CA24" i="30"/>
  <c r="F24" i="30"/>
  <c r="N24" i="30"/>
  <c r="V24" i="30"/>
  <c r="AD24" i="30"/>
  <c r="AL24" i="30"/>
  <c r="AT24" i="30"/>
  <c r="BB24" i="30"/>
  <c r="BJ24" i="30"/>
  <c r="BR24" i="30"/>
  <c r="BZ24" i="30"/>
  <c r="L24" i="30"/>
  <c r="T24" i="30"/>
  <c r="AB24" i="30"/>
  <c r="AR24" i="30"/>
  <c r="AZ24" i="30"/>
  <c r="BH24" i="30"/>
  <c r="BP24" i="30"/>
  <c r="BX24" i="30"/>
  <c r="W160" i="30"/>
  <c r="AE160" i="30"/>
  <c r="BC160" i="30"/>
  <c r="BK160" i="30"/>
  <c r="M35" i="32"/>
  <c r="M38" i="32" s="1"/>
  <c r="M36" i="32"/>
  <c r="K35" i="32"/>
  <c r="K36" i="18"/>
  <c r="K35" i="31"/>
  <c r="K35" i="18"/>
  <c r="J28" i="15"/>
  <c r="J35" i="31"/>
  <c r="J35" i="18"/>
  <c r="I28" i="15"/>
  <c r="H35" i="32"/>
  <c r="H28" i="15"/>
  <c r="G28" i="15"/>
  <c r="F36" i="18"/>
  <c r="F36" i="31"/>
  <c r="F36" i="32"/>
  <c r="O158" i="42"/>
  <c r="BR46" i="26"/>
  <c r="BR47" i="26" s="1"/>
  <c r="AI22" i="26"/>
  <c r="AI191" i="28" s="1"/>
  <c r="BO22" i="26"/>
  <c r="BO191" i="29" s="1"/>
  <c r="AA22" i="17"/>
  <c r="AA189" i="30" s="1"/>
  <c r="AI22" i="17"/>
  <c r="AI189" i="30" s="1"/>
  <c r="BG22" i="17"/>
  <c r="BG189" i="30" s="1"/>
  <c r="BO22" i="17"/>
  <c r="BO189" i="30" s="1"/>
  <c r="P22" i="24"/>
  <c r="AF22" i="24"/>
  <c r="AF192" i="29" s="1"/>
  <c r="AV22" i="24"/>
  <c r="AV192" i="29" s="1"/>
  <c r="BL22" i="24"/>
  <c r="BL192" i="30" s="1"/>
  <c r="CB22" i="24"/>
  <c r="AD14" i="8"/>
  <c r="V11" i="8"/>
  <c r="V14" i="8"/>
  <c r="BB11" i="8"/>
  <c r="BB14" i="8"/>
  <c r="BJ11" i="8"/>
  <c r="BJ14" i="8"/>
  <c r="BR11" i="8"/>
  <c r="BR14" i="8"/>
  <c r="BZ11" i="8"/>
  <c r="BZ14" i="8"/>
  <c r="AL14" i="8"/>
  <c r="K128" i="24"/>
  <c r="K22" i="24" s="1"/>
  <c r="S128" i="24"/>
  <c r="S22" i="24"/>
  <c r="S192" i="29" s="1"/>
  <c r="AA128" i="24"/>
  <c r="AA22" i="24"/>
  <c r="AA192" i="29" s="1"/>
  <c r="AA203" i="29" s="1"/>
  <c r="AI128" i="24"/>
  <c r="AI22" i="24"/>
  <c r="AI192" i="29" s="1"/>
  <c r="AQ128" i="24"/>
  <c r="AQ22" i="24"/>
  <c r="AQ192" i="29" s="1"/>
  <c r="AY128" i="24"/>
  <c r="AY22" i="24"/>
  <c r="AY192" i="29" s="1"/>
  <c r="BG128" i="24"/>
  <c r="BG22" i="24"/>
  <c r="BG192" i="28" s="1"/>
  <c r="BO128" i="24"/>
  <c r="BO22" i="24"/>
  <c r="BO192" i="28" s="1"/>
  <c r="BO203" i="28" s="1"/>
  <c r="BW128" i="24"/>
  <c r="BW22" i="24"/>
  <c r="BW192" i="29" s="1"/>
  <c r="CE128" i="24"/>
  <c r="CE22" i="24"/>
  <c r="CE192" i="29" s="1"/>
  <c r="Y22" i="26"/>
  <c r="Y191" i="28" s="1"/>
  <c r="AO22" i="26"/>
  <c r="AO191" i="28" s="1"/>
  <c r="BE22" i="26"/>
  <c r="BE191" i="28" s="1"/>
  <c r="BU22" i="26"/>
  <c r="E34" i="31"/>
  <c r="E35" i="31" s="1"/>
  <c r="E36" i="31"/>
  <c r="V22" i="25"/>
  <c r="V190" i="30" s="1"/>
  <c r="AD22" i="25"/>
  <c r="AD190" i="29" s="1"/>
  <c r="AL22" i="25"/>
  <c r="AL190" i="29" s="1"/>
  <c r="AT22" i="25"/>
  <c r="AT190" i="29" s="1"/>
  <c r="BB22" i="25"/>
  <c r="BB190" i="30" s="1"/>
  <c r="BJ22" i="25"/>
  <c r="BJ190" i="29" s="1"/>
  <c r="BR22" i="25"/>
  <c r="BR190" i="29" s="1"/>
  <c r="BZ22" i="25"/>
  <c r="BZ190" i="29" s="1"/>
  <c r="T22" i="26"/>
  <c r="T191" i="30" s="1"/>
  <c r="AG46" i="25"/>
  <c r="AG47" i="25" s="1"/>
  <c r="AO46" i="25"/>
  <c r="AO47" i="25" s="1"/>
  <c r="BM46" i="25"/>
  <c r="BM47" i="25" s="1"/>
  <c r="BU46" i="25"/>
  <c r="BU47" i="25" s="1"/>
  <c r="AW23" i="8"/>
  <c r="AW45" i="17" s="1"/>
  <c r="AS46" i="25"/>
  <c r="AS47" i="25" s="1"/>
  <c r="O22" i="25"/>
  <c r="O190" i="29" s="1"/>
  <c r="AE22" i="25"/>
  <c r="AE190" i="29" s="1"/>
  <c r="AU22" i="25"/>
  <c r="AU190" i="29" s="1"/>
  <c r="O22" i="24"/>
  <c r="O192" i="30" s="1"/>
  <c r="O203" i="30" s="1"/>
  <c r="AU22" i="24"/>
  <c r="AU192" i="28" s="1"/>
  <c r="CA22" i="24"/>
  <c r="Q141" i="24"/>
  <c r="Y141" i="24"/>
  <c r="E154" i="24"/>
  <c r="AK22" i="27"/>
  <c r="AK193" i="29" s="1"/>
  <c r="AS22" i="27"/>
  <c r="AS193" i="29" s="1"/>
  <c r="BA22" i="27"/>
  <c r="BA193" i="29" s="1"/>
  <c r="BQ22" i="27"/>
  <c r="BQ193" i="29" s="1"/>
  <c r="BY22" i="27"/>
  <c r="BY193" i="29" s="1"/>
  <c r="AJ22" i="27"/>
  <c r="AJ193" i="29" s="1"/>
  <c r="AR22" i="27"/>
  <c r="AR193" i="29" s="1"/>
  <c r="AZ22" i="27"/>
  <c r="AZ193" i="29" s="1"/>
  <c r="BH22" i="27"/>
  <c r="BH193" i="29" s="1"/>
  <c r="BP22" i="27"/>
  <c r="BP193" i="29" s="1"/>
  <c r="BX22" i="27"/>
  <c r="CF22" i="27"/>
  <c r="CF193" i="29" s="1"/>
  <c r="I141" i="27"/>
  <c r="Q141" i="27"/>
  <c r="Y141" i="27"/>
  <c r="AG141" i="27"/>
  <c r="AO141" i="27"/>
  <c r="AW141" i="27"/>
  <c r="BE141" i="27"/>
  <c r="BM141" i="27"/>
  <c r="BU141" i="27"/>
  <c r="E154" i="27"/>
  <c r="M154" i="27"/>
  <c r="U154" i="27"/>
  <c r="AC154" i="27"/>
  <c r="AK154" i="27"/>
  <c r="AS154" i="27"/>
  <c r="BA154" i="27"/>
  <c r="BI154" i="27"/>
  <c r="BQ154" i="27"/>
  <c r="BY154" i="27"/>
  <c r="AH46" i="26"/>
  <c r="AH47" i="26" s="1"/>
  <c r="BN46" i="26"/>
  <c r="BN47" i="26" s="1"/>
  <c r="BV46" i="26"/>
  <c r="BV47" i="26" s="1"/>
  <c r="BE23" i="8"/>
  <c r="BE45" i="17" s="1"/>
  <c r="Q22" i="17"/>
  <c r="Q189" i="30" s="1"/>
  <c r="Y22" i="17"/>
  <c r="Y189" i="30" s="1"/>
  <c r="AG22" i="17"/>
  <c r="AG189" i="30" s="1"/>
  <c r="AO22" i="17"/>
  <c r="AO189" i="30" s="1"/>
  <c r="AW22" i="17"/>
  <c r="AW189" i="30" s="1"/>
  <c r="BE22" i="17"/>
  <c r="BE189" i="30" s="1"/>
  <c r="BM22" i="17"/>
  <c r="BM189" i="30" s="1"/>
  <c r="BU22" i="17"/>
  <c r="BU189" i="30" s="1"/>
  <c r="CC22" i="17"/>
  <c r="CC189" i="30" s="1"/>
  <c r="I158" i="17"/>
  <c r="Q132" i="25"/>
  <c r="Y132" i="25"/>
  <c r="AG132" i="25"/>
  <c r="AO132" i="25"/>
  <c r="AW132" i="25"/>
  <c r="BE132" i="25"/>
  <c r="BM132" i="25"/>
  <c r="BU132" i="25"/>
  <c r="CC132" i="25"/>
  <c r="P22" i="25"/>
  <c r="P190" i="29" s="1"/>
  <c r="X22" i="25"/>
  <c r="X190" i="29" s="1"/>
  <c r="AF22" i="25"/>
  <c r="AF190" i="29" s="1"/>
  <c r="AN22" i="25"/>
  <c r="AV22" i="25"/>
  <c r="AV190" i="29" s="1"/>
  <c r="BD22" i="25"/>
  <c r="BD190" i="29" s="1"/>
  <c r="BL22" i="25"/>
  <c r="BL190" i="29" s="1"/>
  <c r="BT22" i="25"/>
  <c r="BT190" i="30" s="1"/>
  <c r="CB22" i="25"/>
  <c r="CB190" i="29" s="1"/>
  <c r="M145" i="25"/>
  <c r="U145" i="25"/>
  <c r="AC145" i="25"/>
  <c r="AK145" i="25"/>
  <c r="AS145" i="25"/>
  <c r="BA145" i="25"/>
  <c r="BI145" i="25"/>
  <c r="BQ145" i="25"/>
  <c r="BY145" i="25"/>
  <c r="Q158" i="25"/>
  <c r="Y158" i="25"/>
  <c r="AG158" i="25"/>
  <c r="AO158" i="25"/>
  <c r="AW158" i="25"/>
  <c r="BE158" i="25"/>
  <c r="BM158" i="25"/>
  <c r="BU158" i="25"/>
  <c r="CC158" i="25"/>
  <c r="O132" i="26"/>
  <c r="W132" i="26"/>
  <c r="AB22" i="26"/>
  <c r="AB191" i="30" s="1"/>
  <c r="AJ22" i="26"/>
  <c r="AJ191" i="30" s="1"/>
  <c r="AR22" i="26"/>
  <c r="AR191" i="29" s="1"/>
  <c r="AZ22" i="26"/>
  <c r="AZ191" i="30" s="1"/>
  <c r="BH22" i="26"/>
  <c r="BH191" i="30" s="1"/>
  <c r="BP22" i="26"/>
  <c r="BP191" i="30" s="1"/>
  <c r="BX22" i="26"/>
  <c r="BX191" i="29" s="1"/>
  <c r="CF22" i="26"/>
  <c r="CF191" i="30" s="1"/>
  <c r="K145" i="26"/>
  <c r="S145" i="26"/>
  <c r="AA145" i="26"/>
  <c r="AI145" i="26"/>
  <c r="AQ145" i="26"/>
  <c r="AY145" i="26"/>
  <c r="BG145" i="26"/>
  <c r="BO145" i="26"/>
  <c r="BW145" i="26"/>
  <c r="CE145" i="26"/>
  <c r="O158" i="26"/>
  <c r="W158" i="26"/>
  <c r="AE158" i="26"/>
  <c r="AM158" i="26"/>
  <c r="AU158" i="26"/>
  <c r="BC158" i="26"/>
  <c r="BK158" i="26"/>
  <c r="BS158" i="26"/>
  <c r="CA158" i="26"/>
  <c r="R24" i="29"/>
  <c r="AH24" i="29"/>
  <c r="AX24" i="29"/>
  <c r="BN24" i="29"/>
  <c r="CD24" i="29"/>
  <c r="BU23" i="8"/>
  <c r="BU45" i="17" s="1"/>
  <c r="BQ24" i="8"/>
  <c r="BQ45" i="25" s="1"/>
  <c r="BQ25" i="8"/>
  <c r="BQ45" i="26" s="1"/>
  <c r="S132" i="17"/>
  <c r="CE132" i="17"/>
  <c r="K132" i="25"/>
  <c r="S132" i="25"/>
  <c r="AA132" i="25"/>
  <c r="AI132" i="25"/>
  <c r="AQ132" i="25"/>
  <c r="R22" i="25"/>
  <c r="Z22" i="25"/>
  <c r="Z190" i="28" s="1"/>
  <c r="AH22" i="25"/>
  <c r="AH190" i="28" s="1"/>
  <c r="AP22" i="25"/>
  <c r="AP190" i="28" s="1"/>
  <c r="AX22" i="25"/>
  <c r="BF22" i="25"/>
  <c r="BF190" i="28" s="1"/>
  <c r="BN22" i="25"/>
  <c r="BN190" i="28" s="1"/>
  <c r="BV22" i="25"/>
  <c r="BV190" i="28" s="1"/>
  <c r="CD22" i="25"/>
  <c r="O145" i="25"/>
  <c r="W145" i="25"/>
  <c r="AE145" i="25"/>
  <c r="AM145" i="25"/>
  <c r="K158" i="25"/>
  <c r="S158" i="25"/>
  <c r="AA158" i="25"/>
  <c r="P22" i="26"/>
  <c r="X22" i="26"/>
  <c r="X191" i="28" s="1"/>
  <c r="L158" i="42"/>
  <c r="AK46" i="17"/>
  <c r="AK47" i="17" s="1"/>
  <c r="Q23" i="8"/>
  <c r="Q45" i="17" s="1"/>
  <c r="Q46" i="17" s="1"/>
  <c r="Q47" i="17" s="1"/>
  <c r="CC23" i="8"/>
  <c r="CC45" i="17" s="1"/>
  <c r="CC46" i="17" s="1"/>
  <c r="CC47" i="17" s="1"/>
  <c r="BY24" i="8"/>
  <c r="BY45" i="25" s="1"/>
  <c r="BY46" i="25" s="1"/>
  <c r="BY47" i="25" s="1"/>
  <c r="BY25" i="8"/>
  <c r="BY45" i="26" s="1"/>
  <c r="W22" i="25"/>
  <c r="W190" i="29" s="1"/>
  <c r="AM22" i="25"/>
  <c r="AM190" i="29" s="1"/>
  <c r="AE22" i="24"/>
  <c r="AE192" i="30" s="1"/>
  <c r="BK22" i="24"/>
  <c r="BK192" i="30" s="1"/>
  <c r="E141" i="24"/>
  <c r="M141" i="24"/>
  <c r="U141" i="24"/>
  <c r="AC141" i="24"/>
  <c r="AO22" i="27"/>
  <c r="AO193" i="29" s="1"/>
  <c r="BU22" i="27"/>
  <c r="BU193" i="29" s="1"/>
  <c r="E132" i="17"/>
  <c r="T22" i="17"/>
  <c r="T189" i="30" s="1"/>
  <c r="AB22" i="17"/>
  <c r="AB189" i="30" s="1"/>
  <c r="AJ22" i="17"/>
  <c r="AJ189" i="30" s="1"/>
  <c r="AR22" i="17"/>
  <c r="AR189" i="30" s="1"/>
  <c r="AZ22" i="17"/>
  <c r="AZ189" i="30" s="1"/>
  <c r="BH22" i="17"/>
  <c r="BH189" i="30" s="1"/>
  <c r="BP22" i="17"/>
  <c r="BP189" i="30" s="1"/>
  <c r="BX22" i="17"/>
  <c r="BX189" i="28" s="1"/>
  <c r="CF22" i="17"/>
  <c r="CF189" i="30" s="1"/>
  <c r="E158" i="17"/>
  <c r="M132" i="25"/>
  <c r="U132" i="25"/>
  <c r="AC132" i="25"/>
  <c r="AK132" i="25"/>
  <c r="AS132" i="25"/>
  <c r="BA132" i="25"/>
  <c r="BI132" i="25"/>
  <c r="BQ132" i="25"/>
  <c r="BY132" i="25"/>
  <c r="T22" i="25"/>
  <c r="T190" i="28" s="1"/>
  <c r="AB22" i="25"/>
  <c r="AB190" i="28" s="1"/>
  <c r="AJ22" i="25"/>
  <c r="AJ190" i="28" s="1"/>
  <c r="AR22" i="25"/>
  <c r="AZ22" i="25"/>
  <c r="AZ190" i="28" s="1"/>
  <c r="BH22" i="25"/>
  <c r="BH190" i="28" s="1"/>
  <c r="BP22" i="25"/>
  <c r="BP190" i="28" s="1"/>
  <c r="BX22" i="25"/>
  <c r="CF22" i="25"/>
  <c r="CF190" i="28" s="1"/>
  <c r="I145" i="25"/>
  <c r="Q145" i="25"/>
  <c r="Y145" i="25"/>
  <c r="AG145" i="25"/>
  <c r="AO145" i="25"/>
  <c r="AW145" i="25"/>
  <c r="BE145" i="25"/>
  <c r="BM145" i="25"/>
  <c r="BU145" i="25"/>
  <c r="CC145" i="25"/>
  <c r="M158" i="25"/>
  <c r="U158" i="25"/>
  <c r="AC158" i="25"/>
  <c r="AK158" i="25"/>
  <c r="AS158" i="25"/>
  <c r="BA158" i="25"/>
  <c r="BI158" i="25"/>
  <c r="BQ158" i="25"/>
  <c r="BY158" i="25"/>
  <c r="K132" i="26"/>
  <c r="S132" i="26"/>
  <c r="CD22" i="26"/>
  <c r="CD191" i="28" s="1"/>
  <c r="AF22" i="26"/>
  <c r="AN22" i="26"/>
  <c r="AN191" i="28" s="1"/>
  <c r="AV22" i="26"/>
  <c r="AV191" i="28" s="1"/>
  <c r="BD22" i="26"/>
  <c r="BD191" i="28" s="1"/>
  <c r="BL22" i="26"/>
  <c r="BT22" i="26"/>
  <c r="BT191" i="28" s="1"/>
  <c r="CB22" i="26"/>
  <c r="CB191" i="28" s="1"/>
  <c r="G145" i="26"/>
  <c r="O145" i="26"/>
  <c r="W145" i="26"/>
  <c r="AE145" i="26"/>
  <c r="AM145" i="26"/>
  <c r="AU145" i="26"/>
  <c r="BC145" i="26"/>
  <c r="BK145" i="26"/>
  <c r="BS145" i="26"/>
  <c r="CA145" i="26"/>
  <c r="K158" i="26"/>
  <c r="S158" i="26"/>
  <c r="AA158" i="26"/>
  <c r="AI158" i="26"/>
  <c r="AQ158" i="26"/>
  <c r="AY158" i="26"/>
  <c r="BG158" i="26"/>
  <c r="BO158" i="26"/>
  <c r="BW158" i="26"/>
  <c r="CE158" i="26"/>
  <c r="AH22" i="27"/>
  <c r="AH193" i="29" s="1"/>
  <c r="AP22" i="27"/>
  <c r="AP193" i="29" s="1"/>
  <c r="BF22" i="27"/>
  <c r="BF193" i="29" s="1"/>
  <c r="BN22" i="27"/>
  <c r="BN193" i="29" s="1"/>
  <c r="BV22" i="27"/>
  <c r="BV193" i="29" s="1"/>
  <c r="Q22" i="27"/>
  <c r="Q193" i="29" s="1"/>
  <c r="Y22" i="27"/>
  <c r="Y193" i="29" s="1"/>
  <c r="U24" i="28"/>
  <c r="AC24" i="28"/>
  <c r="AS24" i="28"/>
  <c r="BA24" i="28"/>
  <c r="BI24" i="28"/>
  <c r="BY24" i="28"/>
  <c r="E24" i="30"/>
  <c r="M24" i="30"/>
  <c r="U24" i="30"/>
  <c r="AC24" i="30"/>
  <c r="AK24" i="30"/>
  <c r="AS24" i="30"/>
  <c r="BA24" i="30"/>
  <c r="BI24" i="30"/>
  <c r="BQ24" i="30"/>
  <c r="BY24" i="30"/>
  <c r="AU154" i="24"/>
  <c r="BC154" i="24"/>
  <c r="BK154" i="24"/>
  <c r="BS154" i="24"/>
  <c r="CA154" i="24"/>
  <c r="G128" i="27"/>
  <c r="G22" i="27" s="1"/>
  <c r="O128" i="27"/>
  <c r="W128" i="27"/>
  <c r="AE128" i="27"/>
  <c r="AM128" i="27"/>
  <c r="AU128" i="27"/>
  <c r="BC128" i="27"/>
  <c r="BK128" i="27"/>
  <c r="BS128" i="27"/>
  <c r="CA128" i="27"/>
  <c r="S141" i="27"/>
  <c r="AA141" i="27"/>
  <c r="AI141" i="27"/>
  <c r="AQ141" i="27"/>
  <c r="AY141" i="27"/>
  <c r="BG141" i="27"/>
  <c r="BO141" i="27"/>
  <c r="BW141" i="27"/>
  <c r="CE141" i="27"/>
  <c r="G154" i="27"/>
  <c r="O154" i="27"/>
  <c r="W154" i="27"/>
  <c r="AE154" i="27"/>
  <c r="AM154" i="27"/>
  <c r="AU154" i="27"/>
  <c r="BC154" i="27"/>
  <c r="BK154" i="27"/>
  <c r="BS154" i="27"/>
  <c r="CA154" i="27"/>
  <c r="H134" i="29"/>
  <c r="H24" i="29"/>
  <c r="P134" i="29"/>
  <c r="P24" i="29"/>
  <c r="X134" i="29"/>
  <c r="X24" i="29"/>
  <c r="AF134" i="29"/>
  <c r="AF24" i="29"/>
  <c r="AN134" i="29"/>
  <c r="AN24" i="29"/>
  <c r="AV134" i="29"/>
  <c r="AV24" i="29"/>
  <c r="BD134" i="29"/>
  <c r="BD24" i="29"/>
  <c r="BL134" i="29"/>
  <c r="BL24" i="29"/>
  <c r="BT24" i="29"/>
  <c r="CB24" i="29"/>
  <c r="G24" i="29"/>
  <c r="O24" i="29"/>
  <c r="W24" i="29"/>
  <c r="AE24" i="29"/>
  <c r="AM24" i="29"/>
  <c r="AU24" i="29"/>
  <c r="BC24" i="29"/>
  <c r="BK24" i="29"/>
  <c r="BS24" i="29"/>
  <c r="CA24" i="29"/>
  <c r="L147" i="29"/>
  <c r="T147" i="29"/>
  <c r="AB147" i="29"/>
  <c r="AJ147" i="29"/>
  <c r="AR147" i="29"/>
  <c r="AN22" i="27"/>
  <c r="AN193" i="29" s="1"/>
  <c r="AV22" i="27"/>
  <c r="AV193" i="29" s="1"/>
  <c r="BD22" i="27"/>
  <c r="BD193" i="29" s="1"/>
  <c r="BL22" i="27"/>
  <c r="BT22" i="27"/>
  <c r="BT193" i="29" s="1"/>
  <c r="CB22" i="27"/>
  <c r="CB193" i="29" s="1"/>
  <c r="E141" i="27"/>
  <c r="M141" i="27"/>
  <c r="U141" i="27"/>
  <c r="AC141" i="27"/>
  <c r="AK141" i="27"/>
  <c r="AS141" i="27"/>
  <c r="BA141" i="27"/>
  <c r="BI141" i="27"/>
  <c r="BQ141" i="27"/>
  <c r="Q154" i="27"/>
  <c r="Y154" i="27"/>
  <c r="AG154" i="27"/>
  <c r="AO154" i="27"/>
  <c r="AW154" i="27"/>
  <c r="BE154" i="27"/>
  <c r="BM154" i="27"/>
  <c r="BU154" i="27"/>
  <c r="CC154" i="27"/>
  <c r="P134" i="28"/>
  <c r="X134" i="28"/>
  <c r="X24" i="28"/>
  <c r="AF134" i="28"/>
  <c r="AF24" i="28"/>
  <c r="AN134" i="28"/>
  <c r="AN24" i="28"/>
  <c r="AV134" i="28"/>
  <c r="BD134" i="28"/>
  <c r="BD24" i="28"/>
  <c r="BL134" i="28"/>
  <c r="BL24" i="28"/>
  <c r="BT134" i="28"/>
  <c r="BT24" i="28"/>
  <c r="CB134" i="28"/>
  <c r="AU24" i="28"/>
  <c r="CA24" i="28"/>
  <c r="L147" i="28"/>
  <c r="T147" i="28"/>
  <c r="AB147" i="28"/>
  <c r="AJ147" i="28"/>
  <c r="AR147" i="28"/>
  <c r="AZ147" i="28"/>
  <c r="BH147" i="28"/>
  <c r="BP147" i="28"/>
  <c r="BX147" i="28"/>
  <c r="CF147" i="28"/>
  <c r="K147" i="28"/>
  <c r="S147" i="28"/>
  <c r="BE24" i="28"/>
  <c r="K134" i="29"/>
  <c r="K24" i="29"/>
  <c r="S134" i="29"/>
  <c r="S24" i="29"/>
  <c r="AA134" i="29"/>
  <c r="AA24" i="29"/>
  <c r="AI134" i="29"/>
  <c r="AI24" i="29"/>
  <c r="AQ134" i="29"/>
  <c r="AQ24" i="29"/>
  <c r="AY134" i="29"/>
  <c r="AY24" i="29"/>
  <c r="BG134" i="29"/>
  <c r="BG24" i="29"/>
  <c r="BO134" i="29"/>
  <c r="BO24" i="29"/>
  <c r="BW134" i="29"/>
  <c r="BW24" i="29"/>
  <c r="CE134" i="29"/>
  <c r="CE24" i="29"/>
  <c r="G147" i="29"/>
  <c r="O147" i="29"/>
  <c r="W147" i="29"/>
  <c r="AE147" i="29"/>
  <c r="AM147" i="29"/>
  <c r="AU147" i="29"/>
  <c r="BC147" i="29"/>
  <c r="BK147" i="29"/>
  <c r="BS147" i="29"/>
  <c r="CA147" i="29"/>
  <c r="S160" i="29"/>
  <c r="AA160" i="29"/>
  <c r="AI160" i="29"/>
  <c r="AY160" i="29"/>
  <c r="BG160" i="29"/>
  <c r="BO160" i="29"/>
  <c r="CE160" i="29"/>
  <c r="BC141" i="24"/>
  <c r="BK141" i="24"/>
  <c r="BS141" i="24"/>
  <c r="CA141" i="24"/>
  <c r="K154" i="24"/>
  <c r="S154" i="24"/>
  <c r="AA154" i="24"/>
  <c r="AI154" i="24"/>
  <c r="AQ154" i="24"/>
  <c r="AY154" i="24"/>
  <c r="BG154" i="24"/>
  <c r="BO154" i="24"/>
  <c r="BW154" i="24"/>
  <c r="CE154" i="24"/>
  <c r="K128" i="27"/>
  <c r="K22" i="27" s="1"/>
  <c r="S128" i="27"/>
  <c r="AA128" i="27"/>
  <c r="AI128" i="27"/>
  <c r="AQ128" i="27"/>
  <c r="AY128" i="27"/>
  <c r="BG128" i="27"/>
  <c r="BO128" i="27"/>
  <c r="BW128" i="27"/>
  <c r="CE128" i="27"/>
  <c r="AF22" i="27"/>
  <c r="G141" i="27"/>
  <c r="O141" i="27"/>
  <c r="W141" i="27"/>
  <c r="AE141" i="27"/>
  <c r="AM141" i="27"/>
  <c r="AU141" i="27"/>
  <c r="BC141" i="27"/>
  <c r="BK141" i="27"/>
  <c r="BS141" i="27"/>
  <c r="CA141" i="27"/>
  <c r="K154" i="27"/>
  <c r="S154" i="27"/>
  <c r="AA154" i="27"/>
  <c r="AI154" i="27"/>
  <c r="AQ154" i="27"/>
  <c r="AY154" i="27"/>
  <c r="BG154" i="27"/>
  <c r="BO154" i="27"/>
  <c r="BW154" i="27"/>
  <c r="CE154" i="27"/>
  <c r="J24" i="30"/>
  <c r="R24" i="30"/>
  <c r="Z24" i="30"/>
  <c r="AH24" i="30"/>
  <c r="AP24" i="30"/>
  <c r="AX24" i="30"/>
  <c r="BF24" i="30"/>
  <c r="BN24" i="30"/>
  <c r="BV24" i="30"/>
  <c r="CD24" i="30"/>
  <c r="I24" i="30"/>
  <c r="Q24" i="30"/>
  <c r="Y24" i="30"/>
  <c r="AG24" i="30"/>
  <c r="AO24" i="30"/>
  <c r="AW24" i="30"/>
  <c r="BE24" i="30"/>
  <c r="BM24" i="30"/>
  <c r="BU24" i="30"/>
  <c r="CC24" i="30"/>
  <c r="L134" i="28"/>
  <c r="T134" i="28"/>
  <c r="AB134" i="28"/>
  <c r="AJ134" i="28"/>
  <c r="AR134" i="28"/>
  <c r="AZ134" i="28"/>
  <c r="BH134" i="28"/>
  <c r="BP134" i="28"/>
  <c r="BX134" i="28"/>
  <c r="CF134" i="28"/>
  <c r="P147" i="28"/>
  <c r="X147" i="28"/>
  <c r="AF147" i="28"/>
  <c r="AN147" i="28"/>
  <c r="AV147" i="28"/>
  <c r="BD147" i="28"/>
  <c r="BL147" i="28"/>
  <c r="BT147" i="28"/>
  <c r="CB147" i="28"/>
  <c r="G147" i="28"/>
  <c r="O147" i="28"/>
  <c r="W147" i="28"/>
  <c r="L134" i="29"/>
  <c r="T134" i="29"/>
  <c r="AB134" i="29"/>
  <c r="AJ134" i="29"/>
  <c r="AR134" i="29"/>
  <c r="AZ134" i="29"/>
  <c r="BH134" i="29"/>
  <c r="H147" i="29"/>
  <c r="P147" i="29"/>
  <c r="X147" i="29"/>
  <c r="AF147" i="29"/>
  <c r="AN147" i="29"/>
  <c r="L160" i="29"/>
  <c r="T160" i="29"/>
  <c r="AB160" i="29"/>
  <c r="V160" i="30"/>
  <c r="BB160" i="30"/>
  <c r="BB134" i="28"/>
  <c r="BJ134" i="28"/>
  <c r="BR134" i="28"/>
  <c r="BZ134" i="28"/>
  <c r="E134" i="28"/>
  <c r="M134" i="28"/>
  <c r="U134" i="28"/>
  <c r="AC134" i="28"/>
  <c r="AK134" i="28"/>
  <c r="AS134" i="28"/>
  <c r="BA134" i="28"/>
  <c r="BI134" i="28"/>
  <c r="BQ134" i="28"/>
  <c r="BY134" i="28"/>
  <c r="J147" i="28"/>
  <c r="R147" i="28"/>
  <c r="Z147" i="28"/>
  <c r="AH147" i="28"/>
  <c r="AP147" i="28"/>
  <c r="AX147" i="28"/>
  <c r="BF147" i="28"/>
  <c r="BN147" i="28"/>
  <c r="BV147" i="28"/>
  <c r="CD147" i="28"/>
  <c r="H134" i="30"/>
  <c r="P134" i="30"/>
  <c r="X134" i="30"/>
  <c r="AF134" i="30"/>
  <c r="AN134" i="30"/>
  <c r="AV134" i="30"/>
  <c r="BD134" i="30"/>
  <c r="BL134" i="30"/>
  <c r="BT134" i="30"/>
  <c r="CB134" i="30"/>
  <c r="L147" i="30"/>
  <c r="T147" i="30"/>
  <c r="AB147" i="30"/>
  <c r="AJ147" i="30"/>
  <c r="AR147" i="30"/>
  <c r="AZ147" i="30"/>
  <c r="BH147" i="30"/>
  <c r="BP147" i="30"/>
  <c r="BX147" i="30"/>
  <c r="CF147" i="30"/>
  <c r="H160" i="30"/>
  <c r="X160" i="30"/>
  <c r="AF160" i="30"/>
  <c r="AN160" i="30"/>
  <c r="BD160" i="30"/>
  <c r="BL160" i="30"/>
  <c r="BT160" i="30"/>
  <c r="G134" i="29"/>
  <c r="O134" i="29"/>
  <c r="W134" i="29"/>
  <c r="AE134" i="29"/>
  <c r="AM134" i="29"/>
  <c r="AU134" i="29"/>
  <c r="BC134" i="29"/>
  <c r="BK134" i="29"/>
  <c r="BS134" i="29"/>
  <c r="CA134" i="29"/>
  <c r="S147" i="29"/>
  <c r="AA147" i="29"/>
  <c r="AI147" i="29"/>
  <c r="AY147" i="29"/>
  <c r="BG147" i="29"/>
  <c r="BO147" i="29"/>
  <c r="CE147" i="29"/>
  <c r="G160" i="29"/>
  <c r="O160" i="29"/>
  <c r="W160" i="29"/>
  <c r="AE160" i="29"/>
  <c r="AM160" i="29"/>
  <c r="AU160" i="29"/>
  <c r="BC160" i="29"/>
  <c r="BK160" i="29"/>
  <c r="BS160" i="29"/>
  <c r="CA160" i="29"/>
  <c r="I134" i="30"/>
  <c r="Q134" i="30"/>
  <c r="Y134" i="30"/>
  <c r="AG134" i="30"/>
  <c r="AO134" i="30"/>
  <c r="AW134" i="30"/>
  <c r="BE134" i="30"/>
  <c r="BM134" i="30"/>
  <c r="BU134" i="30"/>
  <c r="CC134" i="30"/>
  <c r="E147" i="30"/>
  <c r="M147" i="30"/>
  <c r="U147" i="30"/>
  <c r="AC147" i="30"/>
  <c r="AK147" i="30"/>
  <c r="AS147" i="30"/>
  <c r="BA147" i="30"/>
  <c r="BI147" i="30"/>
  <c r="BQ147" i="30"/>
  <c r="BY147" i="30"/>
  <c r="I160" i="30"/>
  <c r="Q160" i="30"/>
  <c r="Y160" i="30"/>
  <c r="AG160" i="30"/>
  <c r="AO160" i="30"/>
  <c r="AW160" i="30"/>
  <c r="BE160" i="30"/>
  <c r="BM160" i="30"/>
  <c r="BU160" i="30"/>
  <c r="CC160" i="30"/>
  <c r="H160" i="29"/>
  <c r="P160" i="29"/>
  <c r="X160" i="29"/>
  <c r="AF160" i="29"/>
  <c r="Z160" i="30"/>
  <c r="BF160" i="30"/>
  <c r="BF134" i="28"/>
  <c r="BN134" i="28"/>
  <c r="BV134" i="28"/>
  <c r="CD134" i="28"/>
  <c r="Q134" i="28"/>
  <c r="Y134" i="28"/>
  <c r="AG134" i="28"/>
  <c r="AO134" i="28"/>
  <c r="AW134" i="28"/>
  <c r="BE134" i="28"/>
  <c r="BM134" i="28"/>
  <c r="BU134" i="28"/>
  <c r="CC134" i="28"/>
  <c r="N147" i="28"/>
  <c r="V147" i="28"/>
  <c r="AD147" i="28"/>
  <c r="AL147" i="28"/>
  <c r="AT147" i="28"/>
  <c r="BB147" i="28"/>
  <c r="BJ147" i="28"/>
  <c r="BR147" i="28"/>
  <c r="BZ147" i="28"/>
  <c r="L134" i="30"/>
  <c r="T134" i="30"/>
  <c r="AB134" i="30"/>
  <c r="AJ134" i="30"/>
  <c r="AR134" i="30"/>
  <c r="AZ134" i="30"/>
  <c r="BH134" i="30"/>
  <c r="BP134" i="30"/>
  <c r="BX134" i="30"/>
  <c r="CF134" i="30"/>
  <c r="H147" i="30"/>
  <c r="X147" i="30"/>
  <c r="AF147" i="30"/>
  <c r="AN147" i="30"/>
  <c r="BD147" i="30"/>
  <c r="BL147" i="30"/>
  <c r="BT147" i="30"/>
  <c r="L160" i="30"/>
  <c r="T160" i="30"/>
  <c r="AB160" i="30"/>
  <c r="AJ160" i="30"/>
  <c r="AR160" i="30"/>
  <c r="AZ160" i="30"/>
  <c r="BH160" i="30"/>
  <c r="BP160" i="30"/>
  <c r="BX160" i="30"/>
  <c r="CF160" i="30"/>
  <c r="E134" i="30"/>
  <c r="M134" i="30"/>
  <c r="U134" i="30"/>
  <c r="AC134" i="30"/>
  <c r="AK134" i="30"/>
  <c r="AS134" i="30"/>
  <c r="BA134" i="30"/>
  <c r="BI134" i="30"/>
  <c r="BQ134" i="30"/>
  <c r="BY134" i="30"/>
  <c r="I147" i="30"/>
  <c r="Q147" i="30"/>
  <c r="Y147" i="30"/>
  <c r="AG147" i="30"/>
  <c r="AO147" i="30"/>
  <c r="AW147" i="30"/>
  <c r="BE147" i="30"/>
  <c r="BM147" i="30"/>
  <c r="BU147" i="30"/>
  <c r="CC147" i="30"/>
  <c r="E160" i="30"/>
  <c r="M160" i="30"/>
  <c r="U160" i="30"/>
  <c r="AC160" i="30"/>
  <c r="AK160" i="30"/>
  <c r="AS160" i="30"/>
  <c r="BA160" i="30"/>
  <c r="BI160" i="30"/>
  <c r="BQ160" i="30"/>
  <c r="BY160" i="30"/>
  <c r="E35" i="32"/>
  <c r="E50" i="37"/>
  <c r="F134" i="28"/>
  <c r="F160" i="28"/>
  <c r="F154" i="24"/>
  <c r="BI46" i="25"/>
  <c r="BI47" i="25" s="1"/>
  <c r="BB46" i="26"/>
  <c r="BB47" i="26" s="1"/>
  <c r="AF46" i="17"/>
  <c r="AF47" i="17" s="1"/>
  <c r="O46" i="25"/>
  <c r="O47" i="25" s="1"/>
  <c r="AE46" i="25"/>
  <c r="AE47" i="25" s="1"/>
  <c r="BK46" i="25"/>
  <c r="BK47" i="25" s="1"/>
  <c r="AS46" i="26"/>
  <c r="AS47" i="26" s="1"/>
  <c r="C52" i="27"/>
  <c r="C51" i="24"/>
  <c r="Z46" i="26"/>
  <c r="Z47" i="26" s="1"/>
  <c r="AI46" i="25"/>
  <c r="AI47" i="25" s="1"/>
  <c r="AY46" i="25"/>
  <c r="AY47" i="25" s="1"/>
  <c r="BO46" i="25"/>
  <c r="BO47" i="25" s="1"/>
  <c r="CE46" i="25"/>
  <c r="CE47" i="25" s="1"/>
  <c r="U46" i="17"/>
  <c r="U47" i="17" s="1"/>
  <c r="BI46" i="17"/>
  <c r="BI47" i="17" s="1"/>
  <c r="BQ46" i="17"/>
  <c r="BQ47" i="17" s="1"/>
  <c r="BT46" i="17"/>
  <c r="BT47" i="17" s="1"/>
  <c r="G36" i="32"/>
  <c r="G36" i="31"/>
  <c r="G35" i="32"/>
  <c r="G35" i="31"/>
  <c r="F35" i="32"/>
  <c r="F35" i="18"/>
  <c r="F38" i="18" s="1"/>
  <c r="F39" i="18" s="1"/>
  <c r="F40" i="18" s="1"/>
  <c r="F41" i="18" s="1"/>
  <c r="F147" i="28"/>
  <c r="F35" i="31"/>
  <c r="T14" i="8"/>
  <c r="AB14" i="8"/>
  <c r="AJ14" i="8"/>
  <c r="AR14" i="8"/>
  <c r="AZ14" i="8"/>
  <c r="BH14" i="8"/>
  <c r="BP14" i="8"/>
  <c r="BX14" i="8"/>
  <c r="CF14" i="8"/>
  <c r="AW46" i="17"/>
  <c r="AW47" i="17" s="1"/>
  <c r="BE46" i="17"/>
  <c r="BE47" i="17" s="1"/>
  <c r="R24" i="8"/>
  <c r="R45" i="25" s="1"/>
  <c r="Z24" i="8"/>
  <c r="Z45" i="25" s="1"/>
  <c r="Z46" i="25" s="1"/>
  <c r="Z47" i="25" s="1"/>
  <c r="AH24" i="8"/>
  <c r="AH45" i="25" s="1"/>
  <c r="AP24" i="8"/>
  <c r="AP45" i="25" s="1"/>
  <c r="AX24" i="8"/>
  <c r="AX45" i="25" s="1"/>
  <c r="BF24" i="8"/>
  <c r="BF45" i="25" s="1"/>
  <c r="BF46" i="25" s="1"/>
  <c r="BF47" i="25" s="1"/>
  <c r="BN24" i="8"/>
  <c r="BN45" i="25" s="1"/>
  <c r="BV24" i="8"/>
  <c r="BV45" i="25" s="1"/>
  <c r="CD24" i="8"/>
  <c r="CD45" i="25" s="1"/>
  <c r="Q15" i="15"/>
  <c r="Q6" i="32" s="1"/>
  <c r="AP15" i="15"/>
  <c r="AP6" i="32" s="1"/>
  <c r="BV15" i="15"/>
  <c r="BV6" i="32" s="1"/>
  <c r="K20" i="8"/>
  <c r="S23" i="8"/>
  <c r="S45" i="17" s="1"/>
  <c r="AA23" i="8"/>
  <c r="AA45" i="17" s="1"/>
  <c r="AI23" i="8"/>
  <c r="AI45" i="17" s="1"/>
  <c r="AQ23" i="8"/>
  <c r="AQ45" i="17" s="1"/>
  <c r="AQ46" i="17" s="1"/>
  <c r="AQ47" i="17" s="1"/>
  <c r="AY23" i="8"/>
  <c r="AY45" i="17" s="1"/>
  <c r="AY46" i="17" s="1"/>
  <c r="AY47" i="17" s="1"/>
  <c r="BG23" i="8"/>
  <c r="BG45" i="17" s="1"/>
  <c r="BO23" i="8"/>
  <c r="BO45" i="17" s="1"/>
  <c r="BW23" i="8"/>
  <c r="BW45" i="17" s="1"/>
  <c r="CE23" i="8"/>
  <c r="CE45" i="17" s="1"/>
  <c r="O25" i="8"/>
  <c r="O45" i="26" s="1"/>
  <c r="W25" i="8"/>
  <c r="W45" i="26" s="1"/>
  <c r="W46" i="26" s="1"/>
  <c r="W47" i="26" s="1"/>
  <c r="AE25" i="8"/>
  <c r="AE45" i="26" s="1"/>
  <c r="AE46" i="26" s="1"/>
  <c r="AE47" i="26" s="1"/>
  <c r="AM25" i="8"/>
  <c r="AM45" i="26" s="1"/>
  <c r="AU25" i="8"/>
  <c r="AU45" i="26" s="1"/>
  <c r="BC25" i="8"/>
  <c r="BC45" i="26" s="1"/>
  <c r="BC46" i="26" s="1"/>
  <c r="BC47" i="26" s="1"/>
  <c r="BK25" i="8"/>
  <c r="BK45" i="26" s="1"/>
  <c r="BK46" i="26" s="1"/>
  <c r="BK47" i="26" s="1"/>
  <c r="BS25" i="8"/>
  <c r="BS45" i="26" s="1"/>
  <c r="BS46" i="26" s="1"/>
  <c r="BS47" i="26" s="1"/>
  <c r="CA25" i="8"/>
  <c r="CA45" i="26" s="1"/>
  <c r="CA46" i="26" s="1"/>
  <c r="CA47" i="26" s="1"/>
  <c r="X15" i="15"/>
  <c r="X6" i="18" s="1"/>
  <c r="AW15" i="15"/>
  <c r="AW6" i="31" s="1"/>
  <c r="P14" i="8"/>
  <c r="X14" i="8"/>
  <c r="AF14" i="8"/>
  <c r="AN14" i="8"/>
  <c r="AV14" i="8"/>
  <c r="BD14" i="8"/>
  <c r="BL14" i="8"/>
  <c r="BT14" i="8"/>
  <c r="CB14" i="8"/>
  <c r="N24" i="8"/>
  <c r="N45" i="25" s="1"/>
  <c r="V24" i="8"/>
  <c r="V45" i="25" s="1"/>
  <c r="AD24" i="8"/>
  <c r="AD45" i="25" s="1"/>
  <c r="AD46" i="25" s="1"/>
  <c r="AD47" i="25" s="1"/>
  <c r="AL24" i="8"/>
  <c r="AL45" i="25" s="1"/>
  <c r="AT24" i="8"/>
  <c r="AT45" i="25" s="1"/>
  <c r="AT46" i="25" s="1"/>
  <c r="AT47" i="25" s="1"/>
  <c r="BB24" i="8"/>
  <c r="BB45" i="25" s="1"/>
  <c r="BJ24" i="8"/>
  <c r="BJ45" i="25" s="1"/>
  <c r="BJ46" i="25" s="1"/>
  <c r="BJ47" i="25" s="1"/>
  <c r="BR24" i="8"/>
  <c r="BR45" i="25" s="1"/>
  <c r="BZ24" i="8"/>
  <c r="BZ45" i="25" s="1"/>
  <c r="Q25" i="8"/>
  <c r="Q45" i="26" s="1"/>
  <c r="Q46" i="26" s="1"/>
  <c r="Q47" i="26" s="1"/>
  <c r="Y25" i="8"/>
  <c r="Y45" i="26" s="1"/>
  <c r="Y46" i="26" s="1"/>
  <c r="Y47" i="26" s="1"/>
  <c r="AG25" i="8"/>
  <c r="AG45" i="26" s="1"/>
  <c r="AO25" i="8"/>
  <c r="AO45" i="26" s="1"/>
  <c r="AW25" i="8"/>
  <c r="AW45" i="26" s="1"/>
  <c r="BE25" i="8"/>
  <c r="BE45" i="26" s="1"/>
  <c r="BE46" i="26" s="1"/>
  <c r="BE47" i="26" s="1"/>
  <c r="BM25" i="8"/>
  <c r="BM45" i="26" s="1"/>
  <c r="BM46" i="26" s="1"/>
  <c r="BM47" i="26" s="1"/>
  <c r="BU25" i="8"/>
  <c r="BU45" i="26" s="1"/>
  <c r="CC25" i="8"/>
  <c r="CC45" i="26" s="1"/>
  <c r="CC46" i="26" s="1"/>
  <c r="CC47" i="26" s="1"/>
  <c r="K2" i="15"/>
  <c r="K3" i="15" s="1"/>
  <c r="K5" i="15" s="1"/>
  <c r="F15" i="15"/>
  <c r="F6" i="18" s="1"/>
  <c r="AE15" i="15"/>
  <c r="BD15" i="15"/>
  <c r="BD6" i="32" s="1"/>
  <c r="R14" i="8"/>
  <c r="Z14" i="8"/>
  <c r="AH14" i="8"/>
  <c r="AP14" i="8"/>
  <c r="AX14" i="8"/>
  <c r="BF14" i="8"/>
  <c r="BN14" i="8"/>
  <c r="BV14" i="8"/>
  <c r="CD14" i="8"/>
  <c r="O23" i="8"/>
  <c r="O45" i="17" s="1"/>
  <c r="O46" i="17" s="1"/>
  <c r="O47" i="17" s="1"/>
  <c r="W23" i="8"/>
  <c r="W45" i="17" s="1"/>
  <c r="W46" i="17" s="1"/>
  <c r="W47" i="17" s="1"/>
  <c r="AE23" i="8"/>
  <c r="AE45" i="17" s="1"/>
  <c r="AM23" i="8"/>
  <c r="AM45" i="17" s="1"/>
  <c r="AU23" i="8"/>
  <c r="AU45" i="17" s="1"/>
  <c r="BC23" i="8"/>
  <c r="BC45" i="17" s="1"/>
  <c r="BC46" i="17" s="1"/>
  <c r="BC47" i="17" s="1"/>
  <c r="BK23" i="8"/>
  <c r="BK45" i="17" s="1"/>
  <c r="BS23" i="8"/>
  <c r="BS45" i="17" s="1"/>
  <c r="CA23" i="8"/>
  <c r="CA45" i="17" s="1"/>
  <c r="CA46" i="17" s="1"/>
  <c r="CA47" i="17" s="1"/>
  <c r="S25" i="8"/>
  <c r="S45" i="26" s="1"/>
  <c r="AA25" i="8"/>
  <c r="AA45" i="26" s="1"/>
  <c r="AA46" i="26" s="1"/>
  <c r="AA47" i="26" s="1"/>
  <c r="AI25" i="8"/>
  <c r="AI45" i="26" s="1"/>
  <c r="AQ25" i="8"/>
  <c r="AQ45" i="26" s="1"/>
  <c r="AY25" i="8"/>
  <c r="AY45" i="26" s="1"/>
  <c r="BG25" i="8"/>
  <c r="BG45" i="26" s="1"/>
  <c r="BG46" i="26" s="1"/>
  <c r="BG47" i="26" s="1"/>
  <c r="BO25" i="8"/>
  <c r="BO45" i="26" s="1"/>
  <c r="BW25" i="8"/>
  <c r="BW45" i="26" s="1"/>
  <c r="BW46" i="26" s="1"/>
  <c r="BW47" i="26" s="1"/>
  <c r="CE25" i="8"/>
  <c r="CE45" i="26" s="1"/>
  <c r="J15" i="15"/>
  <c r="J6" i="32" s="1"/>
  <c r="AL15" i="15"/>
  <c r="AL6" i="32" s="1"/>
  <c r="BM15" i="15"/>
  <c r="BM6" i="31" s="1"/>
  <c r="R22" i="17"/>
  <c r="R189" i="30" s="1"/>
  <c r="V22" i="17"/>
  <c r="V189" i="30" s="1"/>
  <c r="Z22" i="17"/>
  <c r="Z189" i="30" s="1"/>
  <c r="AD22" i="17"/>
  <c r="AD189" i="30" s="1"/>
  <c r="AH22" i="17"/>
  <c r="AH189" i="30" s="1"/>
  <c r="AL22" i="17"/>
  <c r="AL189" i="30" s="1"/>
  <c r="AP22" i="17"/>
  <c r="AP189" i="30" s="1"/>
  <c r="AT22" i="17"/>
  <c r="AT189" i="30" s="1"/>
  <c r="AX22" i="17"/>
  <c r="AX189" i="30" s="1"/>
  <c r="BB22" i="17"/>
  <c r="BB189" i="30" s="1"/>
  <c r="BF22" i="17"/>
  <c r="BF189" i="30" s="1"/>
  <c r="BJ22" i="17"/>
  <c r="BJ189" i="30" s="1"/>
  <c r="BN22" i="17"/>
  <c r="BN189" i="30" s="1"/>
  <c r="BR22" i="17"/>
  <c r="BR189" i="30" s="1"/>
  <c r="BV22" i="17"/>
  <c r="BV189" i="30" s="1"/>
  <c r="BZ22" i="17"/>
  <c r="BZ189" i="30" s="1"/>
  <c r="CD22" i="17"/>
  <c r="CD189" i="30" s="1"/>
  <c r="F132" i="25"/>
  <c r="J132" i="25"/>
  <c r="N132" i="25"/>
  <c r="R132" i="25"/>
  <c r="V132" i="25"/>
  <c r="Z132" i="25"/>
  <c r="AD132" i="25"/>
  <c r="AH132" i="25"/>
  <c r="AL132" i="25"/>
  <c r="AP132" i="25"/>
  <c r="AT132" i="25"/>
  <c r="AX132" i="25"/>
  <c r="BB132" i="25"/>
  <c r="BF132" i="25"/>
  <c r="BJ132" i="25"/>
  <c r="BN132" i="25"/>
  <c r="BR132" i="25"/>
  <c r="BV132" i="25"/>
  <c r="BZ132" i="25"/>
  <c r="CD132" i="25"/>
  <c r="F145" i="25"/>
  <c r="J145" i="25"/>
  <c r="N145" i="25"/>
  <c r="R145" i="25"/>
  <c r="V145" i="25"/>
  <c r="Z145" i="25"/>
  <c r="AD145" i="25"/>
  <c r="AH145" i="25"/>
  <c r="AL145" i="25"/>
  <c r="AP145" i="25"/>
  <c r="AT145" i="25"/>
  <c r="AX145" i="25"/>
  <c r="BB145" i="25"/>
  <c r="BF145" i="25"/>
  <c r="BJ145" i="25"/>
  <c r="BN145" i="25"/>
  <c r="BR145" i="25"/>
  <c r="BV145" i="25"/>
  <c r="BZ145" i="25"/>
  <c r="CD145" i="25"/>
  <c r="F158" i="25"/>
  <c r="J158" i="25"/>
  <c r="N158" i="25"/>
  <c r="R158" i="25"/>
  <c r="V158" i="25"/>
  <c r="Z158" i="25"/>
  <c r="AD158" i="25"/>
  <c r="AH158" i="25"/>
  <c r="AL158" i="25"/>
  <c r="AP158" i="25"/>
  <c r="AT158" i="25"/>
  <c r="AX158" i="25"/>
  <c r="BB158" i="25"/>
  <c r="BF158" i="25"/>
  <c r="BJ158" i="25"/>
  <c r="BN158" i="25"/>
  <c r="BR158" i="25"/>
  <c r="BV158" i="25"/>
  <c r="BZ158" i="25"/>
  <c r="CD158" i="25"/>
  <c r="L145" i="26"/>
  <c r="P145" i="26"/>
  <c r="T145" i="26"/>
  <c r="X145" i="26"/>
  <c r="AB145" i="26"/>
  <c r="AF145" i="26"/>
  <c r="AJ145" i="26"/>
  <c r="AN145" i="26"/>
  <c r="AR145" i="26"/>
  <c r="AV145" i="26"/>
  <c r="AZ145" i="26"/>
  <c r="BD145" i="26"/>
  <c r="BH145" i="26"/>
  <c r="BL145" i="26"/>
  <c r="BP145" i="26"/>
  <c r="BT145" i="26"/>
  <c r="BX145" i="26"/>
  <c r="CB145" i="26"/>
  <c r="CF145" i="26"/>
  <c r="L158" i="26"/>
  <c r="P158" i="26"/>
  <c r="T158" i="26"/>
  <c r="X158" i="26"/>
  <c r="AB158" i="26"/>
  <c r="AF158" i="26"/>
  <c r="AJ158" i="26"/>
  <c r="AN158" i="26"/>
  <c r="AR158" i="26"/>
  <c r="AV158" i="26"/>
  <c r="AZ158" i="26"/>
  <c r="BD158" i="26"/>
  <c r="BH158" i="26"/>
  <c r="BL158" i="26"/>
  <c r="BP158" i="26"/>
  <c r="BT158" i="26"/>
  <c r="BX158" i="26"/>
  <c r="CB158" i="26"/>
  <c r="CF158" i="26"/>
  <c r="G158" i="26"/>
  <c r="AY132" i="25"/>
  <c r="BC132" i="25"/>
  <c r="BG132" i="25"/>
  <c r="BK132" i="25"/>
  <c r="BO132" i="25"/>
  <c r="BS132" i="25"/>
  <c r="BW132" i="25"/>
  <c r="CA132" i="25"/>
  <c r="CE132" i="25"/>
  <c r="AU145" i="25"/>
  <c r="AY145" i="25"/>
  <c r="BC145" i="25"/>
  <c r="BG145" i="25"/>
  <c r="BK145" i="25"/>
  <c r="BO145" i="25"/>
  <c r="BS145" i="25"/>
  <c r="BW145" i="25"/>
  <c r="CA145" i="25"/>
  <c r="CE145" i="25"/>
  <c r="AI158" i="25"/>
  <c r="AM158" i="25"/>
  <c r="AQ158" i="25"/>
  <c r="AU158" i="25"/>
  <c r="AY158" i="25"/>
  <c r="BC158" i="25"/>
  <c r="BG158" i="25"/>
  <c r="BK158" i="25"/>
  <c r="BO158" i="25"/>
  <c r="BS158" i="25"/>
  <c r="BW158" i="25"/>
  <c r="CA158" i="25"/>
  <c r="CE158" i="25"/>
  <c r="E132" i="26"/>
  <c r="M132" i="26"/>
  <c r="Q132" i="26"/>
  <c r="U132" i="26"/>
  <c r="Y132" i="26"/>
  <c r="AC132" i="26"/>
  <c r="AG132" i="26"/>
  <c r="AK132" i="26"/>
  <c r="AO132" i="26"/>
  <c r="AS132" i="26"/>
  <c r="AW132" i="26"/>
  <c r="BA132" i="26"/>
  <c r="BE132" i="26"/>
  <c r="BI132" i="26"/>
  <c r="BM132" i="26"/>
  <c r="BQ132" i="26"/>
  <c r="BU132" i="26"/>
  <c r="BY132" i="26"/>
  <c r="CC132" i="26"/>
  <c r="L132" i="26"/>
  <c r="P132" i="26"/>
  <c r="T132" i="26"/>
  <c r="X132" i="26"/>
  <c r="AB132" i="26"/>
  <c r="AF132" i="26"/>
  <c r="AJ132" i="26"/>
  <c r="AN132" i="26"/>
  <c r="AR132" i="26"/>
  <c r="AV132" i="26"/>
  <c r="AZ132" i="26"/>
  <c r="BD132" i="26"/>
  <c r="BH132" i="26"/>
  <c r="BL132" i="26"/>
  <c r="BP132" i="26"/>
  <c r="BT132" i="26"/>
  <c r="BX132" i="26"/>
  <c r="CB132" i="26"/>
  <c r="CF132" i="26"/>
  <c r="E145" i="26"/>
  <c r="M145" i="26"/>
  <c r="Q145" i="26"/>
  <c r="U145" i="26"/>
  <c r="Y145" i="26"/>
  <c r="AC145" i="26"/>
  <c r="AG145" i="26"/>
  <c r="AK145" i="26"/>
  <c r="AO145" i="26"/>
  <c r="AS145" i="26"/>
  <c r="AW145" i="26"/>
  <c r="BA145" i="26"/>
  <c r="BE145" i="26"/>
  <c r="BI145" i="26"/>
  <c r="BM145" i="26"/>
  <c r="BQ145" i="26"/>
  <c r="BU145" i="26"/>
  <c r="BY145" i="26"/>
  <c r="CC145" i="26"/>
  <c r="E158" i="26"/>
  <c r="I158" i="26"/>
  <c r="M158" i="26"/>
  <c r="Q158" i="26"/>
  <c r="U158" i="26"/>
  <c r="Y158" i="26"/>
  <c r="AC158" i="26"/>
  <c r="AG158" i="26"/>
  <c r="AK158" i="26"/>
  <c r="AO158" i="26"/>
  <c r="AS158" i="26"/>
  <c r="AW158" i="26"/>
  <c r="BA158" i="26"/>
  <c r="BE158" i="26"/>
  <c r="BI158" i="26"/>
  <c r="BM158" i="26"/>
  <c r="BQ158" i="26"/>
  <c r="BU158" i="26"/>
  <c r="BY158" i="26"/>
  <c r="CC158" i="26"/>
  <c r="H132" i="17"/>
  <c r="H145" i="17"/>
  <c r="AJ158" i="17"/>
  <c r="H132" i="25"/>
  <c r="H158" i="25"/>
  <c r="C56" i="26"/>
  <c r="F145" i="26"/>
  <c r="J145" i="26"/>
  <c r="N145" i="26"/>
  <c r="R145" i="26"/>
  <c r="V145" i="26"/>
  <c r="Z145" i="26"/>
  <c r="AD145" i="26"/>
  <c r="AH145" i="26"/>
  <c r="AL145" i="26"/>
  <c r="AP145" i="26"/>
  <c r="AT145" i="26"/>
  <c r="AX145" i="26"/>
  <c r="BB145" i="26"/>
  <c r="BF145" i="26"/>
  <c r="BJ145" i="26"/>
  <c r="BN145" i="26"/>
  <c r="BR145" i="26"/>
  <c r="BV145" i="26"/>
  <c r="BZ145" i="26"/>
  <c r="CD145" i="26"/>
  <c r="F158" i="26"/>
  <c r="J158" i="26"/>
  <c r="N158" i="26"/>
  <c r="R158" i="26"/>
  <c r="V158" i="26"/>
  <c r="Z158" i="26"/>
  <c r="AD158" i="26"/>
  <c r="AH158" i="26"/>
  <c r="AL158" i="26"/>
  <c r="AP158" i="26"/>
  <c r="AT158" i="26"/>
  <c r="AX158" i="26"/>
  <c r="BB158" i="26"/>
  <c r="BF158" i="26"/>
  <c r="BJ158" i="26"/>
  <c r="BN158" i="26"/>
  <c r="BR158" i="26"/>
  <c r="BV158" i="26"/>
  <c r="BZ158" i="26"/>
  <c r="CD158" i="26"/>
  <c r="C74" i="26"/>
  <c r="M128" i="24"/>
  <c r="M22" i="24" s="1"/>
  <c r="Q128" i="24"/>
  <c r="U128" i="24"/>
  <c r="Y128" i="24"/>
  <c r="AC128" i="24"/>
  <c r="AG128" i="24"/>
  <c r="AK128" i="24"/>
  <c r="AO128" i="24"/>
  <c r="AS128" i="24"/>
  <c r="AW128" i="24"/>
  <c r="BA128" i="24"/>
  <c r="BE128" i="24"/>
  <c r="BI128" i="24"/>
  <c r="BM128" i="24"/>
  <c r="BQ128" i="24"/>
  <c r="BU128" i="24"/>
  <c r="BY128" i="24"/>
  <c r="CC128" i="24"/>
  <c r="AG141" i="24"/>
  <c r="AK141" i="24"/>
  <c r="AO141" i="24"/>
  <c r="AS141" i="24"/>
  <c r="AW141" i="24"/>
  <c r="BA141" i="24"/>
  <c r="BE141" i="24"/>
  <c r="BI141" i="24"/>
  <c r="BM141" i="24"/>
  <c r="BQ141" i="24"/>
  <c r="BU141" i="24"/>
  <c r="BY141" i="24"/>
  <c r="CC141" i="24"/>
  <c r="H141" i="24"/>
  <c r="L141" i="24"/>
  <c r="P141" i="24"/>
  <c r="T141" i="24"/>
  <c r="X141" i="24"/>
  <c r="AB141" i="24"/>
  <c r="AF141" i="24"/>
  <c r="AJ141" i="24"/>
  <c r="AN141" i="24"/>
  <c r="AR141" i="24"/>
  <c r="AV141" i="24"/>
  <c r="AZ141" i="24"/>
  <c r="BD141" i="24"/>
  <c r="BH141" i="24"/>
  <c r="BL141" i="24"/>
  <c r="BP141" i="24"/>
  <c r="BT141" i="24"/>
  <c r="BX141" i="24"/>
  <c r="CB141" i="24"/>
  <c r="M154" i="24"/>
  <c r="Q154" i="24"/>
  <c r="U154" i="24"/>
  <c r="Y154" i="24"/>
  <c r="AC154" i="24"/>
  <c r="AG154" i="24"/>
  <c r="AK154" i="24"/>
  <c r="AO154" i="24"/>
  <c r="AS154" i="24"/>
  <c r="AW154" i="24"/>
  <c r="BA154" i="24"/>
  <c r="BE154" i="24"/>
  <c r="BI154" i="24"/>
  <c r="BM154" i="24"/>
  <c r="BQ154" i="24"/>
  <c r="BU154" i="24"/>
  <c r="BY154" i="24"/>
  <c r="CC154" i="24"/>
  <c r="F128" i="24"/>
  <c r="F22" i="24" s="1"/>
  <c r="F192" i="30" s="1"/>
  <c r="J128" i="24"/>
  <c r="J22" i="24" s="1"/>
  <c r="N128" i="24"/>
  <c r="R128" i="24"/>
  <c r="V128" i="24"/>
  <c r="Z128" i="24"/>
  <c r="AD128" i="24"/>
  <c r="AH128" i="24"/>
  <c r="AL128" i="24"/>
  <c r="AP128" i="24"/>
  <c r="AT128" i="24"/>
  <c r="AX128" i="24"/>
  <c r="BB128" i="24"/>
  <c r="BF128" i="24"/>
  <c r="BJ128" i="24"/>
  <c r="BN128" i="24"/>
  <c r="BR128" i="24"/>
  <c r="BV128" i="24"/>
  <c r="BZ128" i="24"/>
  <c r="CD128" i="24"/>
  <c r="E128" i="24"/>
  <c r="E22" i="24" s="1"/>
  <c r="E192" i="29" s="1"/>
  <c r="F141" i="24"/>
  <c r="J141" i="24"/>
  <c r="N141" i="24"/>
  <c r="R141" i="24"/>
  <c r="V141" i="24"/>
  <c r="Z141" i="24"/>
  <c r="AD141" i="24"/>
  <c r="AH141" i="24"/>
  <c r="AL141" i="24"/>
  <c r="AP141" i="24"/>
  <c r="AT141" i="24"/>
  <c r="AX141" i="24"/>
  <c r="BB141" i="24"/>
  <c r="BF141" i="24"/>
  <c r="BJ141" i="24"/>
  <c r="BN141" i="24"/>
  <c r="BR141" i="24"/>
  <c r="BV141" i="24"/>
  <c r="BZ141" i="24"/>
  <c r="CD141" i="24"/>
  <c r="J154" i="24"/>
  <c r="N154" i="24"/>
  <c r="R154" i="24"/>
  <c r="V154" i="24"/>
  <c r="Z154" i="24"/>
  <c r="AD154" i="24"/>
  <c r="AH154" i="24"/>
  <c r="AL154" i="24"/>
  <c r="AP154" i="24"/>
  <c r="AT154" i="24"/>
  <c r="AX154" i="24"/>
  <c r="BB154" i="24"/>
  <c r="BF154" i="24"/>
  <c r="BJ154" i="24"/>
  <c r="BN154" i="24"/>
  <c r="BR154" i="24"/>
  <c r="BV154" i="24"/>
  <c r="BZ154" i="24"/>
  <c r="CD154" i="24"/>
  <c r="L128" i="24"/>
  <c r="L22" i="24" s="1"/>
  <c r="P128" i="24"/>
  <c r="T128" i="24"/>
  <c r="X128" i="24"/>
  <c r="AB128" i="24"/>
  <c r="AF128" i="24"/>
  <c r="AJ128" i="24"/>
  <c r="AN128" i="24"/>
  <c r="AR128" i="24"/>
  <c r="AV128" i="24"/>
  <c r="AZ128" i="24"/>
  <c r="BD128" i="24"/>
  <c r="BH128" i="24"/>
  <c r="BL128" i="24"/>
  <c r="BP128" i="24"/>
  <c r="BT128" i="24"/>
  <c r="BX128" i="24"/>
  <c r="CB128" i="24"/>
  <c r="CF128" i="24"/>
  <c r="CF141" i="24"/>
  <c r="H154" i="24"/>
  <c r="L154" i="24"/>
  <c r="P154" i="24"/>
  <c r="T154" i="24"/>
  <c r="X154" i="24"/>
  <c r="AB154" i="24"/>
  <c r="AF154" i="24"/>
  <c r="AJ154" i="24"/>
  <c r="AN154" i="24"/>
  <c r="AR154" i="24"/>
  <c r="AV154" i="24"/>
  <c r="AZ154" i="24"/>
  <c r="BD154" i="24"/>
  <c r="BH154" i="24"/>
  <c r="BL154" i="24"/>
  <c r="BP154" i="24"/>
  <c r="BT154" i="24"/>
  <c r="BX154" i="24"/>
  <c r="CB154" i="24"/>
  <c r="CF154" i="24"/>
  <c r="BY141" i="27"/>
  <c r="CC141" i="27"/>
  <c r="AA147" i="28"/>
  <c r="AE147" i="28"/>
  <c r="AI147" i="28"/>
  <c r="AM147" i="28"/>
  <c r="AQ147" i="28"/>
  <c r="AU147" i="28"/>
  <c r="AY147" i="28"/>
  <c r="BC147" i="28"/>
  <c r="BG147" i="28"/>
  <c r="BK147" i="28"/>
  <c r="BO147" i="28"/>
  <c r="BS147" i="28"/>
  <c r="BW147" i="28"/>
  <c r="CA147" i="28"/>
  <c r="CE147" i="28"/>
  <c r="M147" i="28"/>
  <c r="Q147" i="28"/>
  <c r="U147" i="28"/>
  <c r="Y147" i="28"/>
  <c r="AC147" i="28"/>
  <c r="AG147" i="28"/>
  <c r="AK147" i="28"/>
  <c r="AO147" i="28"/>
  <c r="AS147" i="28"/>
  <c r="AW147" i="28"/>
  <c r="BA147" i="28"/>
  <c r="BE147" i="28"/>
  <c r="BI147" i="28"/>
  <c r="BM147" i="28"/>
  <c r="BQ147" i="28"/>
  <c r="BU147" i="28"/>
  <c r="BY147" i="28"/>
  <c r="CC147" i="28"/>
  <c r="L160" i="28"/>
  <c r="P160" i="28"/>
  <c r="T160" i="28"/>
  <c r="X160" i="28"/>
  <c r="AB160" i="28"/>
  <c r="F128" i="27"/>
  <c r="F22" i="27" s="1"/>
  <c r="F193" i="30" s="1"/>
  <c r="F204" i="30" s="1"/>
  <c r="J128" i="27"/>
  <c r="J22" i="27" s="1"/>
  <c r="N128" i="27"/>
  <c r="N22" i="27" s="1"/>
  <c r="R128" i="27"/>
  <c r="V128" i="27"/>
  <c r="Z128" i="27"/>
  <c r="AD128" i="27"/>
  <c r="AH128" i="27"/>
  <c r="AL128" i="27"/>
  <c r="AP128" i="27"/>
  <c r="AT128" i="27"/>
  <c r="AX128" i="27"/>
  <c r="BB128" i="27"/>
  <c r="BF128" i="27"/>
  <c r="BJ128" i="27"/>
  <c r="BN128" i="27"/>
  <c r="BR128" i="27"/>
  <c r="BV128" i="27"/>
  <c r="BZ128" i="27"/>
  <c r="CD128" i="27"/>
  <c r="E128" i="27"/>
  <c r="E22" i="27" s="1"/>
  <c r="M128" i="27"/>
  <c r="M22" i="27" s="1"/>
  <c r="M193" i="29" s="1"/>
  <c r="Q128" i="27"/>
  <c r="U128" i="27"/>
  <c r="Y128" i="27"/>
  <c r="AC128" i="27"/>
  <c r="AG128" i="27"/>
  <c r="AK128" i="27"/>
  <c r="AO128" i="27"/>
  <c r="AS128" i="27"/>
  <c r="AW128" i="27"/>
  <c r="BA128" i="27"/>
  <c r="BE128" i="27"/>
  <c r="BI128" i="27"/>
  <c r="BM128" i="27"/>
  <c r="BQ128" i="27"/>
  <c r="BU128" i="27"/>
  <c r="BY128" i="27"/>
  <c r="CC128" i="27"/>
  <c r="F141" i="27"/>
  <c r="J141" i="27"/>
  <c r="N141" i="27"/>
  <c r="R141" i="27"/>
  <c r="V141" i="27"/>
  <c r="Z141" i="27"/>
  <c r="AD141" i="27"/>
  <c r="AH141" i="27"/>
  <c r="AL141" i="27"/>
  <c r="AP141" i="27"/>
  <c r="AT141" i="27"/>
  <c r="AX141" i="27"/>
  <c r="BB141" i="27"/>
  <c r="BF141" i="27"/>
  <c r="BJ141" i="27"/>
  <c r="BN141" i="27"/>
  <c r="BR141" i="27"/>
  <c r="BV141" i="27"/>
  <c r="BZ141" i="27"/>
  <c r="CD141" i="27"/>
  <c r="F154" i="27"/>
  <c r="E147" i="28"/>
  <c r="G134" i="28"/>
  <c r="L128" i="27"/>
  <c r="L22" i="27" s="1"/>
  <c r="P128" i="27"/>
  <c r="T128" i="27"/>
  <c r="X128" i="27"/>
  <c r="AB128" i="27"/>
  <c r="AF128" i="27"/>
  <c r="AJ128" i="27"/>
  <c r="AN128" i="27"/>
  <c r="AR128" i="27"/>
  <c r="AV128" i="27"/>
  <c r="AZ128" i="27"/>
  <c r="BD128" i="27"/>
  <c r="BH128" i="27"/>
  <c r="BL128" i="27"/>
  <c r="BP128" i="27"/>
  <c r="BT128" i="27"/>
  <c r="BX128" i="27"/>
  <c r="CB128" i="27"/>
  <c r="CF128" i="27"/>
  <c r="H141" i="27"/>
  <c r="L141" i="27"/>
  <c r="P141" i="27"/>
  <c r="T141" i="27"/>
  <c r="X141" i="27"/>
  <c r="AB141" i="27"/>
  <c r="AF141" i="27"/>
  <c r="AJ141" i="27"/>
  <c r="AN141" i="27"/>
  <c r="AR141" i="27"/>
  <c r="AV141" i="27"/>
  <c r="AZ141" i="27"/>
  <c r="BD141" i="27"/>
  <c r="BH141" i="27"/>
  <c r="BL141" i="27"/>
  <c r="BP141" i="27"/>
  <c r="BT141" i="27"/>
  <c r="BX141" i="27"/>
  <c r="CB141" i="27"/>
  <c r="CF141" i="27"/>
  <c r="K141" i="27"/>
  <c r="H154" i="27"/>
  <c r="L154" i="27"/>
  <c r="P154" i="27"/>
  <c r="T154" i="27"/>
  <c r="X154" i="27"/>
  <c r="AB154" i="27"/>
  <c r="AF154" i="27"/>
  <c r="AJ154" i="27"/>
  <c r="AN154" i="27"/>
  <c r="AR154" i="27"/>
  <c r="AV154" i="27"/>
  <c r="AZ154" i="27"/>
  <c r="BD154" i="27"/>
  <c r="BH154" i="27"/>
  <c r="BL154" i="27"/>
  <c r="BP154" i="27"/>
  <c r="BT154" i="27"/>
  <c r="BX154" i="27"/>
  <c r="CB154" i="27"/>
  <c r="CF154" i="27"/>
  <c r="K134" i="28"/>
  <c r="O134" i="28"/>
  <c r="S134" i="28"/>
  <c r="W134" i="28"/>
  <c r="AA134" i="28"/>
  <c r="AE134" i="28"/>
  <c r="AI134" i="28"/>
  <c r="AM134" i="28"/>
  <c r="AQ134" i="28"/>
  <c r="AU134" i="28"/>
  <c r="AY134" i="28"/>
  <c r="BC134" i="28"/>
  <c r="BG134" i="28"/>
  <c r="BK134" i="28"/>
  <c r="BO134" i="28"/>
  <c r="BS134" i="28"/>
  <c r="BW134" i="28"/>
  <c r="CA134" i="28"/>
  <c r="CE134" i="28"/>
  <c r="BP134" i="29"/>
  <c r="BT134" i="29"/>
  <c r="BX134" i="29"/>
  <c r="CB134" i="29"/>
  <c r="CF134" i="29"/>
  <c r="AV147" i="29"/>
  <c r="AZ147" i="29"/>
  <c r="BD147" i="29"/>
  <c r="BH147" i="29"/>
  <c r="BL147" i="29"/>
  <c r="BP147" i="29"/>
  <c r="BT147" i="29"/>
  <c r="BX147" i="29"/>
  <c r="CB147" i="29"/>
  <c r="CF147" i="29"/>
  <c r="AJ160" i="29"/>
  <c r="AN160" i="29"/>
  <c r="AR160" i="29"/>
  <c r="AV160" i="29"/>
  <c r="AZ160" i="29"/>
  <c r="BD160" i="29"/>
  <c r="BH160" i="29"/>
  <c r="BL160" i="29"/>
  <c r="BP160" i="29"/>
  <c r="BT160" i="29"/>
  <c r="BX160" i="29"/>
  <c r="CB160" i="29"/>
  <c r="CF160" i="29"/>
  <c r="G134" i="30"/>
  <c r="K134" i="30"/>
  <c r="O134" i="30"/>
  <c r="S134" i="30"/>
  <c r="W134" i="30"/>
  <c r="AA134" i="30"/>
  <c r="AE134" i="30"/>
  <c r="AI134" i="30"/>
  <c r="AM134" i="30"/>
  <c r="AQ134" i="30"/>
  <c r="AU134" i="30"/>
  <c r="AY134" i="30"/>
  <c r="BC134" i="30"/>
  <c r="BG134" i="30"/>
  <c r="BK134" i="30"/>
  <c r="BO134" i="30"/>
  <c r="BS134" i="30"/>
  <c r="BW134" i="30"/>
  <c r="CA134" i="30"/>
  <c r="CE134" i="30"/>
  <c r="W147" i="30"/>
  <c r="AA147" i="30"/>
  <c r="AE147" i="30"/>
  <c r="AI147" i="30"/>
  <c r="BC147" i="30"/>
  <c r="BG147" i="30"/>
  <c r="BK147" i="30"/>
  <c r="BO147" i="30"/>
  <c r="AF160" i="28"/>
  <c r="AJ160" i="28"/>
  <c r="AN160" i="28"/>
  <c r="AR160" i="28"/>
  <c r="AV160" i="28"/>
  <c r="AZ160" i="28"/>
  <c r="BD160" i="28"/>
  <c r="BH160" i="28"/>
  <c r="BL160" i="28"/>
  <c r="BP160" i="28"/>
  <c r="BT160" i="28"/>
  <c r="BX160" i="28"/>
  <c r="CB160" i="28"/>
  <c r="CF160" i="28"/>
  <c r="G160" i="28"/>
  <c r="K160" i="28"/>
  <c r="O160" i="28"/>
  <c r="S160" i="28"/>
  <c r="W160" i="28"/>
  <c r="AA160" i="28"/>
  <c r="AE160" i="28"/>
  <c r="AI160" i="28"/>
  <c r="AM160" i="28"/>
  <c r="AQ160" i="28"/>
  <c r="AU160" i="28"/>
  <c r="AY160" i="28"/>
  <c r="BC160" i="28"/>
  <c r="BG160" i="28"/>
  <c r="BK160" i="28"/>
  <c r="BO160" i="28"/>
  <c r="BS160" i="28"/>
  <c r="BW160" i="28"/>
  <c r="CA160" i="28"/>
  <c r="CE160" i="28"/>
  <c r="F18" i="29"/>
  <c r="E134" i="29"/>
  <c r="I134" i="29"/>
  <c r="M134" i="29"/>
  <c r="Q134" i="29"/>
  <c r="U134" i="29"/>
  <c r="Y134" i="29"/>
  <c r="AC134" i="29"/>
  <c r="AG134" i="29"/>
  <c r="AK134" i="29"/>
  <c r="AO134" i="29"/>
  <c r="AS134" i="29"/>
  <c r="AW134" i="29"/>
  <c r="BA134" i="29"/>
  <c r="BE134" i="29"/>
  <c r="BI134" i="29"/>
  <c r="BM134" i="29"/>
  <c r="BQ134" i="29"/>
  <c r="BU134" i="29"/>
  <c r="BY134" i="29"/>
  <c r="CC134" i="29"/>
  <c r="Q147" i="29"/>
  <c r="U147" i="29"/>
  <c r="AW147" i="29"/>
  <c r="BA147" i="29"/>
  <c r="CC147" i="29"/>
  <c r="Q160" i="29"/>
  <c r="U160" i="29"/>
  <c r="AW160" i="29"/>
  <c r="BA160" i="29"/>
  <c r="CC160" i="29"/>
  <c r="E160" i="28"/>
  <c r="M160" i="28"/>
  <c r="Q160" i="28"/>
  <c r="U160" i="28"/>
  <c r="Y160" i="28"/>
  <c r="AC160" i="28"/>
  <c r="AG160" i="28"/>
  <c r="AK160" i="28"/>
  <c r="AO160" i="28"/>
  <c r="AS160" i="28"/>
  <c r="AW160" i="28"/>
  <c r="BA160" i="28"/>
  <c r="BE160" i="28"/>
  <c r="BI160" i="28"/>
  <c r="BM160" i="28"/>
  <c r="BQ160" i="28"/>
  <c r="BU160" i="28"/>
  <c r="BY160" i="28"/>
  <c r="CC160" i="28"/>
  <c r="F134" i="29"/>
  <c r="J134" i="29"/>
  <c r="N134" i="29"/>
  <c r="R134" i="29"/>
  <c r="V134" i="29"/>
  <c r="Z134" i="29"/>
  <c r="AD134" i="29"/>
  <c r="AH134" i="29"/>
  <c r="AL134" i="29"/>
  <c r="AP134" i="29"/>
  <c r="AT134" i="29"/>
  <c r="AX134" i="29"/>
  <c r="BB134" i="29"/>
  <c r="BF134" i="29"/>
  <c r="BJ134" i="29"/>
  <c r="BN134" i="29"/>
  <c r="BR134" i="29"/>
  <c r="BV134" i="29"/>
  <c r="BZ134" i="29"/>
  <c r="CD134" i="29"/>
  <c r="R147" i="29"/>
  <c r="V147" i="29"/>
  <c r="Z147" i="29"/>
  <c r="AD147" i="29"/>
  <c r="AX147" i="29"/>
  <c r="BB147" i="29"/>
  <c r="BF147" i="29"/>
  <c r="BJ147" i="29"/>
  <c r="CD147" i="29"/>
  <c r="R160" i="29"/>
  <c r="V160" i="29"/>
  <c r="Z160" i="29"/>
  <c r="AD160" i="29"/>
  <c r="AX160" i="29"/>
  <c r="BB160" i="29"/>
  <c r="BF160" i="29"/>
  <c r="BJ160" i="29"/>
  <c r="CD160" i="29"/>
  <c r="G18" i="30"/>
  <c r="E36" i="18"/>
  <c r="J160" i="28"/>
  <c r="N160" i="28"/>
  <c r="R160" i="28"/>
  <c r="V160" i="28"/>
  <c r="Z160" i="28"/>
  <c r="AD160" i="28"/>
  <c r="AH160" i="28"/>
  <c r="AL160" i="28"/>
  <c r="AP160" i="28"/>
  <c r="AT160" i="28"/>
  <c r="AX160" i="28"/>
  <c r="BB160" i="28"/>
  <c r="BF160" i="28"/>
  <c r="BJ160" i="28"/>
  <c r="BN160" i="28"/>
  <c r="BR160" i="28"/>
  <c r="BV160" i="28"/>
  <c r="BZ160" i="28"/>
  <c r="CD160" i="28"/>
  <c r="F134" i="30"/>
  <c r="J134" i="30"/>
  <c r="N134" i="30"/>
  <c r="R134" i="30"/>
  <c r="V134" i="30"/>
  <c r="Z134" i="30"/>
  <c r="AD134" i="30"/>
  <c r="AH134" i="30"/>
  <c r="AL134" i="30"/>
  <c r="AP134" i="30"/>
  <c r="AT134" i="30"/>
  <c r="AX134" i="30"/>
  <c r="BB134" i="30"/>
  <c r="BF134" i="30"/>
  <c r="BJ134" i="30"/>
  <c r="BN134" i="30"/>
  <c r="BR134" i="30"/>
  <c r="BV134" i="30"/>
  <c r="BZ134" i="30"/>
  <c r="CD134" i="30"/>
  <c r="V147" i="30"/>
  <c r="Z147" i="30"/>
  <c r="BB147" i="30"/>
  <c r="BF147" i="30"/>
  <c r="E35" i="18"/>
  <c r="E7" i="37"/>
  <c r="E11" i="8"/>
  <c r="D191" i="30"/>
  <c r="D198" i="30" s="1"/>
  <c r="D191" i="29"/>
  <c r="D198" i="29" s="1"/>
  <c r="D191" i="28"/>
  <c r="D198" i="28" s="1"/>
  <c r="D192" i="30"/>
  <c r="D199" i="30" s="1"/>
  <c r="D192" i="29"/>
  <c r="D199" i="29" s="1"/>
  <c r="D192" i="28"/>
  <c r="D199" i="28" s="1"/>
  <c r="D193" i="30"/>
  <c r="D200" i="30" s="1"/>
  <c r="D193" i="29"/>
  <c r="D200" i="29" s="1"/>
  <c r="D193" i="28"/>
  <c r="D200" i="28" s="1"/>
  <c r="G7" i="37"/>
  <c r="G11" i="8"/>
  <c r="G8" i="37" s="1"/>
  <c r="K14" i="8"/>
  <c r="K11" i="8"/>
  <c r="H11" i="8"/>
  <c r="H8" i="37" s="1"/>
  <c r="L14" i="8"/>
  <c r="L11" i="8"/>
  <c r="O14" i="8"/>
  <c r="S14" i="8"/>
  <c r="W14" i="8"/>
  <c r="AA14" i="8"/>
  <c r="AE14" i="8"/>
  <c r="AI14" i="8"/>
  <c r="AM14" i="8"/>
  <c r="AQ14" i="8"/>
  <c r="AU14" i="8"/>
  <c r="AY14" i="8"/>
  <c r="BC14" i="8"/>
  <c r="BG14" i="8"/>
  <c r="BK14" i="8"/>
  <c r="BO14" i="8"/>
  <c r="BS14" i="8"/>
  <c r="BW14" i="8"/>
  <c r="CA14" i="8"/>
  <c r="CE14" i="8"/>
  <c r="N23" i="8"/>
  <c r="N45" i="17" s="1"/>
  <c r="R23" i="8"/>
  <c r="R45" i="17" s="1"/>
  <c r="V23" i="8"/>
  <c r="V45" i="17" s="1"/>
  <c r="Z23" i="8"/>
  <c r="Z45" i="17" s="1"/>
  <c r="AD23" i="8"/>
  <c r="AD45" i="17" s="1"/>
  <c r="AH23" i="8"/>
  <c r="AH45" i="17" s="1"/>
  <c r="AL23" i="8"/>
  <c r="AL45" i="17" s="1"/>
  <c r="AP23" i="8"/>
  <c r="AP45" i="17" s="1"/>
  <c r="AP46" i="17" s="1"/>
  <c r="AP47" i="17" s="1"/>
  <c r="AT23" i="8"/>
  <c r="AT45" i="17" s="1"/>
  <c r="AX23" i="8"/>
  <c r="AX45" i="17" s="1"/>
  <c r="BB23" i="8"/>
  <c r="BB45" i="17" s="1"/>
  <c r="BF23" i="8"/>
  <c r="BF45" i="17" s="1"/>
  <c r="BF46" i="17" s="1"/>
  <c r="BF47" i="17" s="1"/>
  <c r="BJ23" i="8"/>
  <c r="BJ45" i="17" s="1"/>
  <c r="BN23" i="8"/>
  <c r="BN45" i="17" s="1"/>
  <c r="BR23" i="8"/>
  <c r="BR45" i="17" s="1"/>
  <c r="BV23" i="8"/>
  <c r="BV45" i="17" s="1"/>
  <c r="BZ23" i="8"/>
  <c r="BZ45" i="17" s="1"/>
  <c r="CD23" i="8"/>
  <c r="CD45" i="17" s="1"/>
  <c r="P25" i="8"/>
  <c r="P45" i="26" s="1"/>
  <c r="T25" i="8"/>
  <c r="T45" i="26" s="1"/>
  <c r="X25" i="8"/>
  <c r="X45" i="26" s="1"/>
  <c r="X46" i="26" s="1"/>
  <c r="X47" i="26" s="1"/>
  <c r="AB25" i="8"/>
  <c r="AB45" i="26" s="1"/>
  <c r="AB46" i="26" s="1"/>
  <c r="AB47" i="26" s="1"/>
  <c r="AF25" i="8"/>
  <c r="AF45" i="26" s="1"/>
  <c r="AJ25" i="8"/>
  <c r="AJ45" i="26" s="1"/>
  <c r="AJ46" i="26" s="1"/>
  <c r="AJ47" i="26" s="1"/>
  <c r="AN25" i="8"/>
  <c r="AN45" i="26" s="1"/>
  <c r="AN46" i="26" s="1"/>
  <c r="AN47" i="26" s="1"/>
  <c r="AR25" i="8"/>
  <c r="AR45" i="26" s="1"/>
  <c r="AV25" i="8"/>
  <c r="AV45" i="26" s="1"/>
  <c r="AV46" i="26" s="1"/>
  <c r="AV47" i="26" s="1"/>
  <c r="AZ25" i="8"/>
  <c r="AZ45" i="26" s="1"/>
  <c r="BD25" i="8"/>
  <c r="BD45" i="26" s="1"/>
  <c r="BH25" i="8"/>
  <c r="BH45" i="26" s="1"/>
  <c r="BH46" i="26" s="1"/>
  <c r="BH47" i="26" s="1"/>
  <c r="BL25" i="8"/>
  <c r="BL45" i="26" s="1"/>
  <c r="BP25" i="8"/>
  <c r="BP45" i="26" s="1"/>
  <c r="BP46" i="26" s="1"/>
  <c r="BP47" i="26" s="1"/>
  <c r="BT25" i="8"/>
  <c r="BT45" i="26" s="1"/>
  <c r="BT46" i="26" s="1"/>
  <c r="BT47" i="26" s="1"/>
  <c r="BX25" i="8"/>
  <c r="BX45" i="26" s="1"/>
  <c r="CB25" i="8"/>
  <c r="CB45" i="26" s="1"/>
  <c r="CF25" i="8"/>
  <c r="CF45" i="26" s="1"/>
  <c r="G15" i="15"/>
  <c r="G6" i="31" s="1"/>
  <c r="N15" i="15"/>
  <c r="N6" i="32" s="1"/>
  <c r="R15" i="15"/>
  <c r="R6" i="31" s="1"/>
  <c r="Y15" i="15"/>
  <c r="Y6" i="31" s="1"/>
  <c r="AF15" i="15"/>
  <c r="AF6" i="32" s="1"/>
  <c r="AM15" i="15"/>
  <c r="AM6" i="32" s="1"/>
  <c r="AT15" i="15"/>
  <c r="AT6" i="32" s="1"/>
  <c r="AX15" i="15"/>
  <c r="AX6" i="18" s="1"/>
  <c r="BE15" i="15"/>
  <c r="BE6" i="31" s="1"/>
  <c r="BN15" i="15"/>
  <c r="BN6" i="32" s="1"/>
  <c r="CB15" i="15"/>
  <c r="CB6" i="18" s="1"/>
  <c r="R7" i="37"/>
  <c r="V7" i="37"/>
  <c r="Z7" i="37"/>
  <c r="AD7" i="37"/>
  <c r="AH7" i="37"/>
  <c r="AL7" i="37"/>
  <c r="AP7" i="37"/>
  <c r="AT7" i="37"/>
  <c r="AX7" i="37"/>
  <c r="BB7" i="37"/>
  <c r="BF7" i="37"/>
  <c r="BJ7" i="37"/>
  <c r="BN7" i="37"/>
  <c r="BR7" i="37"/>
  <c r="BV7" i="37"/>
  <c r="BZ7" i="37"/>
  <c r="CD7" i="37"/>
  <c r="K61" i="17"/>
  <c r="K173" i="17" s="1"/>
  <c r="O61" i="17"/>
  <c r="O173" i="17" s="1"/>
  <c r="S61" i="17"/>
  <c r="S173" i="17" s="1"/>
  <c r="W61" i="17"/>
  <c r="W173" i="17" s="1"/>
  <c r="AA61" i="17"/>
  <c r="AA173" i="17" s="1"/>
  <c r="AE61" i="17"/>
  <c r="AE173" i="17" s="1"/>
  <c r="AI61" i="17"/>
  <c r="AI173" i="17" s="1"/>
  <c r="AM61" i="17"/>
  <c r="AM173" i="17" s="1"/>
  <c r="AQ61" i="17"/>
  <c r="AQ173" i="17" s="1"/>
  <c r="AU61" i="17"/>
  <c r="AU173" i="17" s="1"/>
  <c r="AY61" i="17"/>
  <c r="AY173" i="17" s="1"/>
  <c r="BC61" i="17"/>
  <c r="BC173" i="17" s="1"/>
  <c r="BG61" i="17"/>
  <c r="BG173" i="17" s="1"/>
  <c r="BK61" i="17"/>
  <c r="BK173" i="17" s="1"/>
  <c r="BO61" i="17"/>
  <c r="BO173" i="17" s="1"/>
  <c r="BS61" i="17"/>
  <c r="BS173" i="17" s="1"/>
  <c r="BW61" i="17"/>
  <c r="BW173" i="17" s="1"/>
  <c r="CA61" i="17"/>
  <c r="CA173" i="17" s="1"/>
  <c r="CE61" i="17"/>
  <c r="CE173" i="17" s="1"/>
  <c r="J67" i="17"/>
  <c r="J174" i="17" s="1"/>
  <c r="N67" i="17"/>
  <c r="N174" i="17" s="1"/>
  <c r="R67" i="17"/>
  <c r="R174" i="17" s="1"/>
  <c r="V67" i="17"/>
  <c r="V174" i="17" s="1"/>
  <c r="Z67" i="17"/>
  <c r="Z174" i="17" s="1"/>
  <c r="AD67" i="17"/>
  <c r="AD174" i="17" s="1"/>
  <c r="AH67" i="17"/>
  <c r="AH174" i="17" s="1"/>
  <c r="AL67" i="17"/>
  <c r="AL174" i="17" s="1"/>
  <c r="AP67" i="17"/>
  <c r="AP174" i="17" s="1"/>
  <c r="AT67" i="17"/>
  <c r="AT174" i="17" s="1"/>
  <c r="AX67" i="17"/>
  <c r="AX174" i="17" s="1"/>
  <c r="BB67" i="17"/>
  <c r="BB174" i="17" s="1"/>
  <c r="BF67" i="17"/>
  <c r="BF174" i="17" s="1"/>
  <c r="BJ67" i="17"/>
  <c r="BJ174" i="17" s="1"/>
  <c r="BN67" i="17"/>
  <c r="BN174" i="17" s="1"/>
  <c r="BR67" i="17"/>
  <c r="BR174" i="17" s="1"/>
  <c r="BV67" i="17"/>
  <c r="BV174" i="17" s="1"/>
  <c r="BZ67" i="17"/>
  <c r="BZ174" i="17" s="1"/>
  <c r="CD67" i="17"/>
  <c r="CD174" i="17" s="1"/>
  <c r="F73" i="17"/>
  <c r="F175" i="17" s="1"/>
  <c r="L73" i="17"/>
  <c r="L175" i="17" s="1"/>
  <c r="P73" i="17"/>
  <c r="P175" i="17" s="1"/>
  <c r="T73" i="17"/>
  <c r="T175" i="17" s="1"/>
  <c r="X73" i="17"/>
  <c r="X175" i="17" s="1"/>
  <c r="AB73" i="17"/>
  <c r="AB175" i="17" s="1"/>
  <c r="AF73" i="17"/>
  <c r="AF175" i="17" s="1"/>
  <c r="AJ73" i="17"/>
  <c r="AJ175" i="17" s="1"/>
  <c r="AN73" i="17"/>
  <c r="AN175" i="17" s="1"/>
  <c r="AR73" i="17"/>
  <c r="AR175" i="17" s="1"/>
  <c r="AV73" i="17"/>
  <c r="AV175" i="17" s="1"/>
  <c r="AZ73" i="17"/>
  <c r="AZ175" i="17" s="1"/>
  <c r="BD73" i="17"/>
  <c r="BD175" i="17" s="1"/>
  <c r="BH73" i="17"/>
  <c r="BH175" i="17" s="1"/>
  <c r="BL73" i="17"/>
  <c r="BL175" i="17" s="1"/>
  <c r="BP73" i="17"/>
  <c r="BP175" i="17" s="1"/>
  <c r="BT73" i="17"/>
  <c r="BT175" i="17" s="1"/>
  <c r="BX73" i="17"/>
  <c r="BX175" i="17" s="1"/>
  <c r="CB73" i="17"/>
  <c r="CB175" i="17" s="1"/>
  <c r="CF73" i="17"/>
  <c r="CF175" i="17" s="1"/>
  <c r="I79" i="17"/>
  <c r="I176" i="17" s="1"/>
  <c r="M79" i="17"/>
  <c r="M176" i="17" s="1"/>
  <c r="Q79" i="17"/>
  <c r="Q176" i="17" s="1"/>
  <c r="U79" i="17"/>
  <c r="U176" i="17" s="1"/>
  <c r="Y79" i="17"/>
  <c r="Y176" i="17" s="1"/>
  <c r="AC79" i="17"/>
  <c r="AC176" i="17" s="1"/>
  <c r="AG79" i="17"/>
  <c r="AG176" i="17" s="1"/>
  <c r="AK79" i="17"/>
  <c r="AK176" i="17" s="1"/>
  <c r="AO79" i="17"/>
  <c r="AO176" i="17" s="1"/>
  <c r="AS79" i="17"/>
  <c r="AS176" i="17" s="1"/>
  <c r="AW79" i="17"/>
  <c r="AW176" i="17" s="1"/>
  <c r="BA79" i="17"/>
  <c r="BA176" i="17" s="1"/>
  <c r="BE79" i="17"/>
  <c r="BE176" i="17" s="1"/>
  <c r="BI79" i="17"/>
  <c r="BI176" i="17" s="1"/>
  <c r="BM79" i="17"/>
  <c r="BM176" i="17" s="1"/>
  <c r="BQ79" i="17"/>
  <c r="BQ176" i="17" s="1"/>
  <c r="BU79" i="17"/>
  <c r="BU176" i="17" s="1"/>
  <c r="BY79" i="17"/>
  <c r="BY176" i="17" s="1"/>
  <c r="CC79" i="17"/>
  <c r="CC176" i="17" s="1"/>
  <c r="E171" i="17"/>
  <c r="E85" i="17"/>
  <c r="E177" i="17" s="1"/>
  <c r="K91" i="17"/>
  <c r="K178" i="17" s="1"/>
  <c r="U91" i="17"/>
  <c r="U178" i="17" s="1"/>
  <c r="AH91" i="17"/>
  <c r="AH178" i="17" s="1"/>
  <c r="AQ91" i="17"/>
  <c r="AQ178" i="17" s="1"/>
  <c r="BA91" i="17"/>
  <c r="BA178" i="17" s="1"/>
  <c r="BN91" i="17"/>
  <c r="BN178" i="17" s="1"/>
  <c r="BW91" i="17"/>
  <c r="BW178" i="17" s="1"/>
  <c r="E97" i="17"/>
  <c r="E179" i="17" s="1"/>
  <c r="S97" i="17"/>
  <c r="S179" i="17" s="1"/>
  <c r="AB97" i="17"/>
  <c r="AB179" i="17" s="1"/>
  <c r="AN97" i="17"/>
  <c r="AN179" i="17" s="1"/>
  <c r="AW97" i="17"/>
  <c r="AW179" i="17" s="1"/>
  <c r="BL97" i="17"/>
  <c r="BL179" i="17" s="1"/>
  <c r="BX97" i="17"/>
  <c r="BX179" i="17" s="1"/>
  <c r="M103" i="17"/>
  <c r="M180" i="17" s="1"/>
  <c r="AA103" i="17"/>
  <c r="AA180" i="17" s="1"/>
  <c r="AR103" i="17"/>
  <c r="AR180" i="17" s="1"/>
  <c r="BC103" i="17"/>
  <c r="BC180" i="17" s="1"/>
  <c r="BS103" i="17"/>
  <c r="BS180" i="17" s="1"/>
  <c r="CE103" i="17"/>
  <c r="CE180" i="17" s="1"/>
  <c r="N109" i="17"/>
  <c r="N181" i="17" s="1"/>
  <c r="AD109" i="17"/>
  <c r="AD181" i="17" s="1"/>
  <c r="AN109" i="17"/>
  <c r="AN181" i="17" s="1"/>
  <c r="BB109" i="17"/>
  <c r="BB181" i="17" s="1"/>
  <c r="BL109" i="17"/>
  <c r="BL181" i="17" s="1"/>
  <c r="BZ109" i="17"/>
  <c r="BZ181" i="17" s="1"/>
  <c r="G115" i="17"/>
  <c r="G182" i="17" s="1"/>
  <c r="Q115" i="17"/>
  <c r="Q182" i="17" s="1"/>
  <c r="AC115" i="17"/>
  <c r="AC182" i="17" s="1"/>
  <c r="AM115" i="17"/>
  <c r="AM182" i="17" s="1"/>
  <c r="AW115" i="17"/>
  <c r="AW182" i="17" s="1"/>
  <c r="BI115" i="17"/>
  <c r="BI182" i="17" s="1"/>
  <c r="BS115" i="17"/>
  <c r="BS182" i="17" s="1"/>
  <c r="CC115" i="17"/>
  <c r="CC182" i="17" s="1"/>
  <c r="L132" i="17"/>
  <c r="P132" i="17"/>
  <c r="T132" i="17"/>
  <c r="X132" i="17"/>
  <c r="AB132" i="17"/>
  <c r="AF132" i="17"/>
  <c r="AJ132" i="17"/>
  <c r="AN132" i="17"/>
  <c r="AR132" i="17"/>
  <c r="AV132" i="17"/>
  <c r="AZ132" i="17"/>
  <c r="BD132" i="17"/>
  <c r="BH132" i="17"/>
  <c r="BL132" i="17"/>
  <c r="BP132" i="17"/>
  <c r="BT132" i="17"/>
  <c r="BX132" i="17"/>
  <c r="CB132" i="17"/>
  <c r="CF132" i="17"/>
  <c r="L145" i="17"/>
  <c r="P145" i="17"/>
  <c r="T145" i="17"/>
  <c r="X145" i="17"/>
  <c r="AB145" i="17"/>
  <c r="AF145" i="17"/>
  <c r="AJ145" i="17"/>
  <c r="AN145" i="17"/>
  <c r="AR145" i="17"/>
  <c r="AV145" i="17"/>
  <c r="AZ145" i="17"/>
  <c r="BD145" i="17"/>
  <c r="BH145" i="17"/>
  <c r="BL145" i="17"/>
  <c r="BP145" i="17"/>
  <c r="BT145" i="17"/>
  <c r="BX145" i="17"/>
  <c r="CB145" i="17"/>
  <c r="CF145" i="17"/>
  <c r="L67" i="25"/>
  <c r="L174" i="25" s="1"/>
  <c r="P67" i="25"/>
  <c r="P174" i="25" s="1"/>
  <c r="T67" i="25"/>
  <c r="T174" i="25" s="1"/>
  <c r="X67" i="25"/>
  <c r="X174" i="25" s="1"/>
  <c r="AB67" i="25"/>
  <c r="AB174" i="25" s="1"/>
  <c r="AF67" i="25"/>
  <c r="AF174" i="25" s="1"/>
  <c r="AJ67" i="25"/>
  <c r="AJ174" i="25" s="1"/>
  <c r="AN67" i="25"/>
  <c r="AN174" i="25" s="1"/>
  <c r="AR67" i="25"/>
  <c r="AR174" i="25" s="1"/>
  <c r="AV67" i="25"/>
  <c r="AV174" i="25" s="1"/>
  <c r="AZ67" i="25"/>
  <c r="AZ174" i="25" s="1"/>
  <c r="BD67" i="25"/>
  <c r="BD174" i="25" s="1"/>
  <c r="BH67" i="25"/>
  <c r="BH174" i="25" s="1"/>
  <c r="BL67" i="25"/>
  <c r="BL174" i="25" s="1"/>
  <c r="BP67" i="25"/>
  <c r="BP174" i="25" s="1"/>
  <c r="BT67" i="25"/>
  <c r="BT174" i="25" s="1"/>
  <c r="BX67" i="25"/>
  <c r="BX174" i="25" s="1"/>
  <c r="CB67" i="25"/>
  <c r="CB174" i="25" s="1"/>
  <c r="CF67" i="25"/>
  <c r="CF174" i="25" s="1"/>
  <c r="H85" i="25"/>
  <c r="H177" i="25" s="1"/>
  <c r="L85" i="25"/>
  <c r="L177" i="25" s="1"/>
  <c r="P85" i="25"/>
  <c r="P177" i="25" s="1"/>
  <c r="T85" i="25"/>
  <c r="T177" i="25" s="1"/>
  <c r="X85" i="25"/>
  <c r="X177" i="25" s="1"/>
  <c r="AB85" i="25"/>
  <c r="AB177" i="25" s="1"/>
  <c r="AF85" i="25"/>
  <c r="AF177" i="25" s="1"/>
  <c r="AJ85" i="25"/>
  <c r="AJ177" i="25" s="1"/>
  <c r="AN85" i="25"/>
  <c r="AN177" i="25" s="1"/>
  <c r="AR85" i="25"/>
  <c r="AR177" i="25" s="1"/>
  <c r="AV85" i="25"/>
  <c r="AV177" i="25" s="1"/>
  <c r="AZ85" i="25"/>
  <c r="AZ177" i="25" s="1"/>
  <c r="BD85" i="25"/>
  <c r="BD177" i="25" s="1"/>
  <c r="BH85" i="25"/>
  <c r="BH177" i="25" s="1"/>
  <c r="BL85" i="25"/>
  <c r="BL177" i="25" s="1"/>
  <c r="BP85" i="25"/>
  <c r="BP177" i="25" s="1"/>
  <c r="BT85" i="25"/>
  <c r="BT177" i="25" s="1"/>
  <c r="BX85" i="25"/>
  <c r="BX177" i="25" s="1"/>
  <c r="CB85" i="25"/>
  <c r="CB177" i="25" s="1"/>
  <c r="CF85" i="25"/>
  <c r="CF177" i="25" s="1"/>
  <c r="H109" i="25"/>
  <c r="H181" i="25" s="1"/>
  <c r="L109" i="25"/>
  <c r="L181" i="25" s="1"/>
  <c r="P109" i="25"/>
  <c r="P181" i="25" s="1"/>
  <c r="T109" i="25"/>
  <c r="T181" i="25" s="1"/>
  <c r="X109" i="25"/>
  <c r="X181" i="25" s="1"/>
  <c r="AB109" i="25"/>
  <c r="AB181" i="25" s="1"/>
  <c r="AF109" i="25"/>
  <c r="AF181" i="25" s="1"/>
  <c r="AJ109" i="25"/>
  <c r="AJ181" i="25" s="1"/>
  <c r="AN109" i="25"/>
  <c r="AN181" i="25" s="1"/>
  <c r="AR109" i="25"/>
  <c r="AR181" i="25" s="1"/>
  <c r="AV109" i="25"/>
  <c r="AV181" i="25" s="1"/>
  <c r="AZ109" i="25"/>
  <c r="AZ181" i="25" s="1"/>
  <c r="BD109" i="25"/>
  <c r="BD181" i="25" s="1"/>
  <c r="BH109" i="25"/>
  <c r="BH181" i="25" s="1"/>
  <c r="BL109" i="25"/>
  <c r="BL181" i="25" s="1"/>
  <c r="BP109" i="25"/>
  <c r="BP181" i="25" s="1"/>
  <c r="BT109" i="25"/>
  <c r="BT181" i="25" s="1"/>
  <c r="BX109" i="25"/>
  <c r="BX181" i="25" s="1"/>
  <c r="CB109" i="25"/>
  <c r="CB181" i="25" s="1"/>
  <c r="CF109" i="25"/>
  <c r="CF181" i="25" s="1"/>
  <c r="D189" i="30"/>
  <c r="D196" i="30" s="1"/>
  <c r="D189" i="29"/>
  <c r="AH204" i="29" s="1"/>
  <c r="D189" i="28"/>
  <c r="D196" i="28" s="1"/>
  <c r="D190" i="30"/>
  <c r="D190" i="29"/>
  <c r="D197" i="29" s="1"/>
  <c r="D190" i="28"/>
  <c r="E45" i="32"/>
  <c r="E45" i="31"/>
  <c r="E45" i="18"/>
  <c r="E24" i="32"/>
  <c r="E24" i="31"/>
  <c r="E24" i="18"/>
  <c r="I11" i="8"/>
  <c r="I8" i="37" s="1"/>
  <c r="M14" i="8"/>
  <c r="M11" i="8"/>
  <c r="P24" i="8"/>
  <c r="P45" i="25" s="1"/>
  <c r="T24" i="8"/>
  <c r="T45" i="25" s="1"/>
  <c r="X24" i="8"/>
  <c r="X45" i="25" s="1"/>
  <c r="X46" i="25" s="1"/>
  <c r="X47" i="25" s="1"/>
  <c r="AB24" i="8"/>
  <c r="AB45" i="25" s="1"/>
  <c r="AB46" i="25" s="1"/>
  <c r="AB47" i="25" s="1"/>
  <c r="AF24" i="8"/>
  <c r="AF45" i="25" s="1"/>
  <c r="AF46" i="25" s="1"/>
  <c r="AF47" i="25" s="1"/>
  <c r="AJ24" i="8"/>
  <c r="AJ45" i="25" s="1"/>
  <c r="AN24" i="8"/>
  <c r="AN45" i="25" s="1"/>
  <c r="AR24" i="8"/>
  <c r="AR45" i="25" s="1"/>
  <c r="AV24" i="8"/>
  <c r="AV45" i="25" s="1"/>
  <c r="AZ24" i="8"/>
  <c r="AZ45" i="25" s="1"/>
  <c r="BD24" i="8"/>
  <c r="BD45" i="25" s="1"/>
  <c r="BD46" i="25" s="1"/>
  <c r="BD47" i="25" s="1"/>
  <c r="BH24" i="8"/>
  <c r="BH45" i="25" s="1"/>
  <c r="BL24" i="8"/>
  <c r="BL45" i="25" s="1"/>
  <c r="BP24" i="8"/>
  <c r="BP45" i="25" s="1"/>
  <c r="BT24" i="8"/>
  <c r="BT45" i="25" s="1"/>
  <c r="BT46" i="25" s="1"/>
  <c r="BT47" i="25" s="1"/>
  <c r="BX24" i="8"/>
  <c r="BX45" i="25" s="1"/>
  <c r="CB24" i="8"/>
  <c r="CB45" i="25" s="1"/>
  <c r="CF24" i="8"/>
  <c r="CF45" i="25" s="1"/>
  <c r="H15" i="15"/>
  <c r="O15" i="15"/>
  <c r="O6" i="31" s="1"/>
  <c r="V15" i="15"/>
  <c r="V6" i="32" s="1"/>
  <c r="Z15" i="15"/>
  <c r="Z6" i="32" s="1"/>
  <c r="AG15" i="15"/>
  <c r="AG6" i="32" s="1"/>
  <c r="AN15" i="15"/>
  <c r="AN6" i="32" s="1"/>
  <c r="AU15" i="15"/>
  <c r="AU6" i="32" s="1"/>
  <c r="BB15" i="15"/>
  <c r="BB6" i="31" s="1"/>
  <c r="BF15" i="15"/>
  <c r="BF6" i="31" s="1"/>
  <c r="BT15" i="15"/>
  <c r="BT6" i="31" s="1"/>
  <c r="CC15" i="15"/>
  <c r="CC6" i="31" s="1"/>
  <c r="J48" i="35"/>
  <c r="O7" i="37"/>
  <c r="S7" i="37"/>
  <c r="W7" i="37"/>
  <c r="AA7" i="37"/>
  <c r="AE7" i="37"/>
  <c r="AI7" i="37"/>
  <c r="AM7" i="37"/>
  <c r="AQ7" i="37"/>
  <c r="AU7" i="37"/>
  <c r="AY7" i="37"/>
  <c r="BC7" i="37"/>
  <c r="BG7" i="37"/>
  <c r="BK7" i="37"/>
  <c r="BO7" i="37"/>
  <c r="BS7" i="37"/>
  <c r="BW7" i="37"/>
  <c r="CA7" i="37"/>
  <c r="CE7" i="37"/>
  <c r="L61" i="17"/>
  <c r="L173" i="17" s="1"/>
  <c r="P61" i="17"/>
  <c r="P173" i="17" s="1"/>
  <c r="T61" i="17"/>
  <c r="T173" i="17" s="1"/>
  <c r="X61" i="17"/>
  <c r="X173" i="17" s="1"/>
  <c r="AB61" i="17"/>
  <c r="AB173" i="17" s="1"/>
  <c r="AF61" i="17"/>
  <c r="AF173" i="17" s="1"/>
  <c r="AJ61" i="17"/>
  <c r="AJ173" i="17" s="1"/>
  <c r="AN61" i="17"/>
  <c r="AN173" i="17" s="1"/>
  <c r="AR61" i="17"/>
  <c r="AR173" i="17" s="1"/>
  <c r="AV61" i="17"/>
  <c r="AV173" i="17" s="1"/>
  <c r="AZ61" i="17"/>
  <c r="AZ173" i="17" s="1"/>
  <c r="BD61" i="17"/>
  <c r="BD173" i="17" s="1"/>
  <c r="BH61" i="17"/>
  <c r="BH173" i="17" s="1"/>
  <c r="BL61" i="17"/>
  <c r="BL173" i="17" s="1"/>
  <c r="BP61" i="17"/>
  <c r="BP173" i="17" s="1"/>
  <c r="BT61" i="17"/>
  <c r="BT173" i="17" s="1"/>
  <c r="BX61" i="17"/>
  <c r="BX173" i="17" s="1"/>
  <c r="CB61" i="17"/>
  <c r="CB173" i="17" s="1"/>
  <c r="CF61" i="17"/>
  <c r="CF173" i="17" s="1"/>
  <c r="H67" i="17"/>
  <c r="H174" i="17" s="1"/>
  <c r="K67" i="17"/>
  <c r="K174" i="17" s="1"/>
  <c r="O67" i="17"/>
  <c r="O174" i="17" s="1"/>
  <c r="S67" i="17"/>
  <c r="S174" i="17" s="1"/>
  <c r="W67" i="17"/>
  <c r="W174" i="17" s="1"/>
  <c r="AA67" i="17"/>
  <c r="AA174" i="17" s="1"/>
  <c r="AE67" i="17"/>
  <c r="AE174" i="17" s="1"/>
  <c r="AI67" i="17"/>
  <c r="AI174" i="17" s="1"/>
  <c r="AM67" i="17"/>
  <c r="AM174" i="17" s="1"/>
  <c r="AQ67" i="17"/>
  <c r="AQ174" i="17" s="1"/>
  <c r="AU67" i="17"/>
  <c r="AU174" i="17" s="1"/>
  <c r="AY67" i="17"/>
  <c r="AY174" i="17" s="1"/>
  <c r="BC67" i="17"/>
  <c r="BC174" i="17" s="1"/>
  <c r="BG67" i="17"/>
  <c r="BG174" i="17" s="1"/>
  <c r="BK67" i="17"/>
  <c r="BK174" i="17" s="1"/>
  <c r="BO67" i="17"/>
  <c r="BO174" i="17" s="1"/>
  <c r="BS67" i="17"/>
  <c r="BS174" i="17" s="1"/>
  <c r="BW67" i="17"/>
  <c r="BW174" i="17" s="1"/>
  <c r="CA67" i="17"/>
  <c r="CA174" i="17" s="1"/>
  <c r="CE67" i="17"/>
  <c r="CE174" i="17" s="1"/>
  <c r="G73" i="17"/>
  <c r="G175" i="17" s="1"/>
  <c r="M73" i="17"/>
  <c r="M175" i="17" s="1"/>
  <c r="Q73" i="17"/>
  <c r="Q175" i="17" s="1"/>
  <c r="U73" i="17"/>
  <c r="U175" i="17" s="1"/>
  <c r="Y73" i="17"/>
  <c r="Y175" i="17" s="1"/>
  <c r="AC73" i="17"/>
  <c r="AC175" i="17" s="1"/>
  <c r="AG73" i="17"/>
  <c r="AG175" i="17" s="1"/>
  <c r="AK73" i="17"/>
  <c r="AK175" i="17" s="1"/>
  <c r="AO73" i="17"/>
  <c r="AO175" i="17" s="1"/>
  <c r="AS73" i="17"/>
  <c r="AS175" i="17" s="1"/>
  <c r="AW73" i="17"/>
  <c r="AW175" i="17" s="1"/>
  <c r="BA73" i="17"/>
  <c r="BA175" i="17" s="1"/>
  <c r="BE73" i="17"/>
  <c r="BE175" i="17" s="1"/>
  <c r="BI73" i="17"/>
  <c r="BI175" i="17" s="1"/>
  <c r="BM73" i="17"/>
  <c r="BM175" i="17" s="1"/>
  <c r="BQ73" i="17"/>
  <c r="BQ175" i="17" s="1"/>
  <c r="BU73" i="17"/>
  <c r="BU175" i="17" s="1"/>
  <c r="BY73" i="17"/>
  <c r="BY175" i="17" s="1"/>
  <c r="CC73" i="17"/>
  <c r="CC175" i="17" s="1"/>
  <c r="E79" i="17"/>
  <c r="E176" i="17" s="1"/>
  <c r="J79" i="17"/>
  <c r="J176" i="17" s="1"/>
  <c r="N79" i="17"/>
  <c r="N176" i="17" s="1"/>
  <c r="R79" i="17"/>
  <c r="R176" i="17" s="1"/>
  <c r="V79" i="17"/>
  <c r="V176" i="17" s="1"/>
  <c r="Z79" i="17"/>
  <c r="Z176" i="17" s="1"/>
  <c r="AD79" i="17"/>
  <c r="AD176" i="17" s="1"/>
  <c r="AH79" i="17"/>
  <c r="AH176" i="17" s="1"/>
  <c r="AL79" i="17"/>
  <c r="AL176" i="17" s="1"/>
  <c r="AP79" i="17"/>
  <c r="AP176" i="17" s="1"/>
  <c r="AT79" i="17"/>
  <c r="AT176" i="17" s="1"/>
  <c r="AX79" i="17"/>
  <c r="AX176" i="17" s="1"/>
  <c r="BB79" i="17"/>
  <c r="BB176" i="17" s="1"/>
  <c r="BF79" i="17"/>
  <c r="BF176" i="17" s="1"/>
  <c r="BJ79" i="17"/>
  <c r="BJ176" i="17" s="1"/>
  <c r="BN79" i="17"/>
  <c r="BN176" i="17" s="1"/>
  <c r="BR79" i="17"/>
  <c r="BR176" i="17" s="1"/>
  <c r="BV79" i="17"/>
  <c r="BV176" i="17" s="1"/>
  <c r="BZ79" i="17"/>
  <c r="BZ176" i="17" s="1"/>
  <c r="CD79" i="17"/>
  <c r="CD176" i="17" s="1"/>
  <c r="F85" i="17"/>
  <c r="F177" i="17" s="1"/>
  <c r="M91" i="17"/>
  <c r="M178" i="17" s="1"/>
  <c r="Z91" i="17"/>
  <c r="Z178" i="17" s="1"/>
  <c r="AI91" i="17"/>
  <c r="AI178" i="17" s="1"/>
  <c r="AS91" i="17"/>
  <c r="AS178" i="17" s="1"/>
  <c r="BF91" i="17"/>
  <c r="BF178" i="17" s="1"/>
  <c r="BO91" i="17"/>
  <c r="BO178" i="17" s="1"/>
  <c r="BY91" i="17"/>
  <c r="BY178" i="17" s="1"/>
  <c r="K97" i="17"/>
  <c r="K179" i="17" s="1"/>
  <c r="T97" i="17"/>
  <c r="T179" i="17" s="1"/>
  <c r="AD97" i="17"/>
  <c r="AD179" i="17" s="1"/>
  <c r="AR97" i="17"/>
  <c r="AR179" i="17" s="1"/>
  <c r="BB97" i="17"/>
  <c r="BB179" i="17" s="1"/>
  <c r="BO97" i="17"/>
  <c r="BO179" i="17" s="1"/>
  <c r="E103" i="17"/>
  <c r="E180" i="17" s="1"/>
  <c r="O103" i="17"/>
  <c r="O180" i="17" s="1"/>
  <c r="AB103" i="17"/>
  <c r="AB180" i="17" s="1"/>
  <c r="AU103" i="17"/>
  <c r="AU180" i="17" s="1"/>
  <c r="BI103" i="17"/>
  <c r="BI180" i="17" s="1"/>
  <c r="BX103" i="17"/>
  <c r="BX180" i="17" s="1"/>
  <c r="E109" i="17"/>
  <c r="E181" i="17" s="1"/>
  <c r="P109" i="17"/>
  <c r="P181" i="17" s="1"/>
  <c r="AF109" i="17"/>
  <c r="AF181" i="17" s="1"/>
  <c r="AR109" i="17"/>
  <c r="AR181" i="17" s="1"/>
  <c r="BD109" i="17"/>
  <c r="BD181" i="17" s="1"/>
  <c r="BR109" i="17"/>
  <c r="BR181" i="17" s="1"/>
  <c r="CB109" i="17"/>
  <c r="CB181" i="17" s="1"/>
  <c r="I115" i="17"/>
  <c r="I182" i="17" s="1"/>
  <c r="U115" i="17"/>
  <c r="U182" i="17" s="1"/>
  <c r="AE115" i="17"/>
  <c r="AE182" i="17" s="1"/>
  <c r="AO115" i="17"/>
  <c r="AO182" i="17" s="1"/>
  <c r="BA115" i="17"/>
  <c r="BA182" i="17" s="1"/>
  <c r="BK115" i="17"/>
  <c r="BK182" i="17" s="1"/>
  <c r="M132" i="17"/>
  <c r="Q132" i="17"/>
  <c r="U132" i="17"/>
  <c r="Y132" i="17"/>
  <c r="AC132" i="17"/>
  <c r="AG132" i="17"/>
  <c r="AK132" i="17"/>
  <c r="AO132" i="17"/>
  <c r="AS132" i="17"/>
  <c r="AW132" i="17"/>
  <c r="BA132" i="17"/>
  <c r="BE132" i="17"/>
  <c r="BI132" i="17"/>
  <c r="BM132" i="17"/>
  <c r="BQ132" i="17"/>
  <c r="BU132" i="17"/>
  <c r="BY132" i="17"/>
  <c r="CC132" i="17"/>
  <c r="M145" i="17"/>
  <c r="Q145" i="17"/>
  <c r="U145" i="17"/>
  <c r="Y145" i="17"/>
  <c r="AC145" i="17"/>
  <c r="AG145" i="17"/>
  <c r="AK145" i="17"/>
  <c r="AO145" i="17"/>
  <c r="AS145" i="17"/>
  <c r="AW145" i="17"/>
  <c r="BA145" i="17"/>
  <c r="BE145" i="17"/>
  <c r="BI145" i="17"/>
  <c r="BM145" i="17"/>
  <c r="BQ145" i="17"/>
  <c r="BU145" i="17"/>
  <c r="BY145" i="17"/>
  <c r="CC145" i="17"/>
  <c r="E67" i="25"/>
  <c r="E174" i="25" s="1"/>
  <c r="M73" i="25"/>
  <c r="M175" i="25" s="1"/>
  <c r="Q73" i="25"/>
  <c r="Q175" i="25" s="1"/>
  <c r="U73" i="25"/>
  <c r="U175" i="25" s="1"/>
  <c r="Y73" i="25"/>
  <c r="Y175" i="25" s="1"/>
  <c r="AC73" i="25"/>
  <c r="AC175" i="25" s="1"/>
  <c r="AG73" i="25"/>
  <c r="AG175" i="25" s="1"/>
  <c r="AK73" i="25"/>
  <c r="AK175" i="25" s="1"/>
  <c r="AO73" i="25"/>
  <c r="AO175" i="25" s="1"/>
  <c r="AS73" i="25"/>
  <c r="AS175" i="25" s="1"/>
  <c r="AW73" i="25"/>
  <c r="AW175" i="25" s="1"/>
  <c r="BA73" i="25"/>
  <c r="BA175" i="25" s="1"/>
  <c r="BE73" i="25"/>
  <c r="BE175" i="25" s="1"/>
  <c r="BI73" i="25"/>
  <c r="BI175" i="25" s="1"/>
  <c r="BM73" i="25"/>
  <c r="BM175" i="25" s="1"/>
  <c r="BQ73" i="25"/>
  <c r="BQ175" i="25" s="1"/>
  <c r="BU73" i="25"/>
  <c r="BU175" i="25" s="1"/>
  <c r="BY73" i="25"/>
  <c r="BY175" i="25" s="1"/>
  <c r="CC73" i="25"/>
  <c r="CC175" i="25" s="1"/>
  <c r="E103" i="25"/>
  <c r="E180" i="25" s="1"/>
  <c r="I103" i="25"/>
  <c r="I180" i="25" s="1"/>
  <c r="M103" i="25"/>
  <c r="M180" i="25" s="1"/>
  <c r="Q103" i="25"/>
  <c r="Q180" i="25" s="1"/>
  <c r="U103" i="25"/>
  <c r="U180" i="25" s="1"/>
  <c r="Y103" i="25"/>
  <c r="Y180" i="25" s="1"/>
  <c r="AC103" i="25"/>
  <c r="AC180" i="25" s="1"/>
  <c r="AG103" i="25"/>
  <c r="AG180" i="25" s="1"/>
  <c r="AK103" i="25"/>
  <c r="AK180" i="25" s="1"/>
  <c r="AO103" i="25"/>
  <c r="AO180" i="25" s="1"/>
  <c r="AS103" i="25"/>
  <c r="AS180" i="25" s="1"/>
  <c r="AW103" i="25"/>
  <c r="AW180" i="25" s="1"/>
  <c r="BA103" i="25"/>
  <c r="BA180" i="25" s="1"/>
  <c r="BE103" i="25"/>
  <c r="BE180" i="25" s="1"/>
  <c r="BI103" i="25"/>
  <c r="BI180" i="25" s="1"/>
  <c r="BM103" i="25"/>
  <c r="BM180" i="25" s="1"/>
  <c r="BQ103" i="25"/>
  <c r="BQ180" i="25" s="1"/>
  <c r="BU103" i="25"/>
  <c r="BU180" i="25" s="1"/>
  <c r="BY103" i="25"/>
  <c r="BY180" i="25" s="1"/>
  <c r="CC103" i="25"/>
  <c r="CC180" i="25" s="1"/>
  <c r="CF84" i="32"/>
  <c r="CF97" i="32" s="1"/>
  <c r="CB84" i="32"/>
  <c r="CB97" i="32" s="1"/>
  <c r="BX84" i="32"/>
  <c r="BX97" i="32" s="1"/>
  <c r="BT84" i="32"/>
  <c r="BT97" i="32" s="1"/>
  <c r="BP84" i="32"/>
  <c r="BP97" i="32" s="1"/>
  <c r="BL84" i="32"/>
  <c r="BL97" i="32" s="1"/>
  <c r="BH84" i="32"/>
  <c r="BH97" i="32" s="1"/>
  <c r="BD84" i="32"/>
  <c r="BD97" i="32" s="1"/>
  <c r="AZ84" i="32"/>
  <c r="AZ97" i="32" s="1"/>
  <c r="AV84" i="32"/>
  <c r="AV97" i="32" s="1"/>
  <c r="AR84" i="32"/>
  <c r="AR97" i="32" s="1"/>
  <c r="AN84" i="32"/>
  <c r="AN97" i="32" s="1"/>
  <c r="AJ84" i="32"/>
  <c r="AJ97" i="32" s="1"/>
  <c r="AF84" i="32"/>
  <c r="AF97" i="32" s="1"/>
  <c r="AB84" i="32"/>
  <c r="AB97" i="32" s="1"/>
  <c r="X84" i="32"/>
  <c r="X97" i="32" s="1"/>
  <c r="T84" i="32"/>
  <c r="T97" i="32" s="1"/>
  <c r="P84" i="32"/>
  <c r="P97" i="32" s="1"/>
  <c r="L84" i="32"/>
  <c r="L97" i="32" s="1"/>
  <c r="H84" i="32"/>
  <c r="H97" i="32" s="1"/>
  <c r="CF82" i="32"/>
  <c r="CF96" i="32" s="1"/>
  <c r="CB82" i="32"/>
  <c r="CB96" i="32" s="1"/>
  <c r="BX82" i="32"/>
  <c r="BX96" i="32" s="1"/>
  <c r="BT82" i="32"/>
  <c r="BT96" i="32" s="1"/>
  <c r="BP82" i="32"/>
  <c r="BP96" i="32" s="1"/>
  <c r="BL82" i="32"/>
  <c r="BL96" i="32" s="1"/>
  <c r="BH82" i="32"/>
  <c r="BH96" i="32" s="1"/>
  <c r="BD82" i="32"/>
  <c r="BD96" i="32" s="1"/>
  <c r="AZ82" i="32"/>
  <c r="AZ96" i="32" s="1"/>
  <c r="AV82" i="32"/>
  <c r="AV96" i="32" s="1"/>
  <c r="AR82" i="32"/>
  <c r="AR96" i="32" s="1"/>
  <c r="AN82" i="32"/>
  <c r="AN96" i="32" s="1"/>
  <c r="AJ82" i="32"/>
  <c r="AJ96" i="32" s="1"/>
  <c r="AF82" i="32"/>
  <c r="AF96" i="32" s="1"/>
  <c r="AB82" i="32"/>
  <c r="AB96" i="32" s="1"/>
  <c r="X82" i="32"/>
  <c r="X96" i="32" s="1"/>
  <c r="T82" i="32"/>
  <c r="T96" i="32" s="1"/>
  <c r="P82" i="32"/>
  <c r="P96" i="32" s="1"/>
  <c r="L82" i="32"/>
  <c r="L96" i="32" s="1"/>
  <c r="H82" i="32"/>
  <c r="H96" i="32" s="1"/>
  <c r="CF80" i="32"/>
  <c r="CF95" i="32" s="1"/>
  <c r="CB80" i="32"/>
  <c r="CB95" i="32" s="1"/>
  <c r="BX80" i="32"/>
  <c r="BX95" i="32" s="1"/>
  <c r="BT80" i="32"/>
  <c r="BT95" i="32" s="1"/>
  <c r="BP80" i="32"/>
  <c r="BP95" i="32" s="1"/>
  <c r="BL80" i="32"/>
  <c r="BL95" i="32" s="1"/>
  <c r="BH80" i="32"/>
  <c r="BH95" i="32" s="1"/>
  <c r="BD80" i="32"/>
  <c r="BD95" i="32" s="1"/>
  <c r="AZ80" i="32"/>
  <c r="AZ95" i="32" s="1"/>
  <c r="AV80" i="32"/>
  <c r="AV95" i="32" s="1"/>
  <c r="AR80" i="32"/>
  <c r="AR95" i="32" s="1"/>
  <c r="AN80" i="32"/>
  <c r="AN95" i="32" s="1"/>
  <c r="AJ80" i="32"/>
  <c r="AJ95" i="32" s="1"/>
  <c r="AF80" i="32"/>
  <c r="AF95" i="32" s="1"/>
  <c r="AB80" i="32"/>
  <c r="AB95" i="32" s="1"/>
  <c r="X80" i="32"/>
  <c r="X95" i="32" s="1"/>
  <c r="T80" i="32"/>
  <c r="T95" i="32" s="1"/>
  <c r="P80" i="32"/>
  <c r="P95" i="32" s="1"/>
  <c r="L80" i="32"/>
  <c r="L95" i="32" s="1"/>
  <c r="H80" i="32"/>
  <c r="H95" i="32" s="1"/>
  <c r="CF78" i="32"/>
  <c r="CF94" i="32" s="1"/>
  <c r="CE84" i="32"/>
  <c r="CE97" i="32" s="1"/>
  <c r="CA84" i="32"/>
  <c r="CA97" i="32" s="1"/>
  <c r="BW84" i="32"/>
  <c r="BW97" i="32" s="1"/>
  <c r="BS84" i="32"/>
  <c r="BS97" i="32" s="1"/>
  <c r="BO84" i="32"/>
  <c r="BO97" i="32" s="1"/>
  <c r="BK84" i="32"/>
  <c r="BK97" i="32" s="1"/>
  <c r="BG84" i="32"/>
  <c r="BG97" i="32" s="1"/>
  <c r="BC84" i="32"/>
  <c r="BC97" i="32" s="1"/>
  <c r="AY84" i="32"/>
  <c r="AY97" i="32" s="1"/>
  <c r="AU84" i="32"/>
  <c r="AU97" i="32" s="1"/>
  <c r="AQ84" i="32"/>
  <c r="AQ97" i="32" s="1"/>
  <c r="AM84" i="32"/>
  <c r="AM97" i="32" s="1"/>
  <c r="AI84" i="32"/>
  <c r="AI97" i="32" s="1"/>
  <c r="AE84" i="32"/>
  <c r="AE97" i="32" s="1"/>
  <c r="AA84" i="32"/>
  <c r="AA97" i="32" s="1"/>
  <c r="W84" i="32"/>
  <c r="W97" i="32" s="1"/>
  <c r="S84" i="32"/>
  <c r="S97" i="32" s="1"/>
  <c r="O84" i="32"/>
  <c r="O97" i="32" s="1"/>
  <c r="K84" i="32"/>
  <c r="K97" i="32" s="1"/>
  <c r="G84" i="32"/>
  <c r="G97" i="32" s="1"/>
  <c r="CE82" i="32"/>
  <c r="CE96" i="32" s="1"/>
  <c r="CA82" i="32"/>
  <c r="CA96" i="32" s="1"/>
  <c r="BW82" i="32"/>
  <c r="BW96" i="32" s="1"/>
  <c r="BS82" i="32"/>
  <c r="BS96" i="32" s="1"/>
  <c r="BO82" i="32"/>
  <c r="BO96" i="32" s="1"/>
  <c r="BK82" i="32"/>
  <c r="BK96" i="32" s="1"/>
  <c r="BG82" i="32"/>
  <c r="BG96" i="32" s="1"/>
  <c r="BC82" i="32"/>
  <c r="BC96" i="32" s="1"/>
  <c r="AY82" i="32"/>
  <c r="AY96" i="32" s="1"/>
  <c r="AU82" i="32"/>
  <c r="AU96" i="32" s="1"/>
  <c r="AQ82" i="32"/>
  <c r="AQ96" i="32" s="1"/>
  <c r="AM82" i="32"/>
  <c r="AM96" i="32" s="1"/>
  <c r="AI82" i="32"/>
  <c r="AI96" i="32" s="1"/>
  <c r="AE82" i="32"/>
  <c r="AE96" i="32" s="1"/>
  <c r="AA82" i="32"/>
  <c r="AA96" i="32" s="1"/>
  <c r="W82" i="32"/>
  <c r="W96" i="32" s="1"/>
  <c r="S82" i="32"/>
  <c r="S96" i="32" s="1"/>
  <c r="O82" i="32"/>
  <c r="O96" i="32" s="1"/>
  <c r="K82" i="32"/>
  <c r="K96" i="32" s="1"/>
  <c r="G82" i="32"/>
  <c r="G96" i="32" s="1"/>
  <c r="CE80" i="32"/>
  <c r="CE95" i="32" s="1"/>
  <c r="CA80" i="32"/>
  <c r="CA95" i="32" s="1"/>
  <c r="BW80" i="32"/>
  <c r="BW95" i="32" s="1"/>
  <c r="BS80" i="32"/>
  <c r="BS95" i="32" s="1"/>
  <c r="BO80" i="32"/>
  <c r="BO95" i="32" s="1"/>
  <c r="BK80" i="32"/>
  <c r="BK95" i="32" s="1"/>
  <c r="BG80" i="32"/>
  <c r="BG95" i="32" s="1"/>
  <c r="BC80" i="32"/>
  <c r="BC95" i="32" s="1"/>
  <c r="AY80" i="32"/>
  <c r="AY95" i="32" s="1"/>
  <c r="AU80" i="32"/>
  <c r="AU95" i="32" s="1"/>
  <c r="AQ80" i="32"/>
  <c r="AQ95" i="32" s="1"/>
  <c r="AM80" i="32"/>
  <c r="AM95" i="32" s="1"/>
  <c r="AI80" i="32"/>
  <c r="AI95" i="32" s="1"/>
  <c r="AE80" i="32"/>
  <c r="AE95" i="32" s="1"/>
  <c r="AA80" i="32"/>
  <c r="AA95" i="32" s="1"/>
  <c r="W80" i="32"/>
  <c r="W95" i="32" s="1"/>
  <c r="S80" i="32"/>
  <c r="S95" i="32" s="1"/>
  <c r="O80" i="32"/>
  <c r="O95" i="32" s="1"/>
  <c r="K80" i="32"/>
  <c r="K95" i="32" s="1"/>
  <c r="G80" i="32"/>
  <c r="G95" i="32" s="1"/>
  <c r="CE78" i="32"/>
  <c r="CE94" i="32" s="1"/>
  <c r="CA78" i="32"/>
  <c r="CA94" i="32" s="1"/>
  <c r="BW78" i="32"/>
  <c r="BW94" i="32" s="1"/>
  <c r="BS78" i="32"/>
  <c r="BS94" i="32" s="1"/>
  <c r="BO78" i="32"/>
  <c r="BO94" i="32" s="1"/>
  <c r="BK78" i="32"/>
  <c r="BK94" i="32" s="1"/>
  <c r="BG78" i="32"/>
  <c r="BG94" i="32" s="1"/>
  <c r="BC78" i="32"/>
  <c r="BC94" i="32" s="1"/>
  <c r="AY78" i="32"/>
  <c r="AY94" i="32" s="1"/>
  <c r="AU78" i="32"/>
  <c r="AU94" i="32" s="1"/>
  <c r="AQ78" i="32"/>
  <c r="AQ94" i="32" s="1"/>
  <c r="AM78" i="32"/>
  <c r="AM94" i="32" s="1"/>
  <c r="AI78" i="32"/>
  <c r="AI94" i="32" s="1"/>
  <c r="AE78" i="32"/>
  <c r="AE94" i="32" s="1"/>
  <c r="AA78" i="32"/>
  <c r="AA94" i="32" s="1"/>
  <c r="W78" i="32"/>
  <c r="W94" i="32" s="1"/>
  <c r="S78" i="32"/>
  <c r="S94" i="32" s="1"/>
  <c r="O78" i="32"/>
  <c r="O94" i="32" s="1"/>
  <c r="K78" i="32"/>
  <c r="K94" i="32" s="1"/>
  <c r="G78" i="32"/>
  <c r="G94" i="32" s="1"/>
  <c r="CE76" i="32"/>
  <c r="CE93" i="32" s="1"/>
  <c r="CA76" i="32"/>
  <c r="CA93" i="32" s="1"/>
  <c r="BW76" i="32"/>
  <c r="BW93" i="32" s="1"/>
  <c r="BS76" i="32"/>
  <c r="BS93" i="32" s="1"/>
  <c r="BO76" i="32"/>
  <c r="BO93" i="32" s="1"/>
  <c r="BK76" i="32"/>
  <c r="BK93" i="32" s="1"/>
  <c r="BG76" i="32"/>
  <c r="BG93" i="32" s="1"/>
  <c r="BC76" i="32"/>
  <c r="BC93" i="32" s="1"/>
  <c r="AY76" i="32"/>
  <c r="AY93" i="32" s="1"/>
  <c r="AU76" i="32"/>
  <c r="AU93" i="32" s="1"/>
  <c r="AQ76" i="32"/>
  <c r="AQ93" i="32" s="1"/>
  <c r="AM76" i="32"/>
  <c r="AM93" i="32" s="1"/>
  <c r="AI76" i="32"/>
  <c r="AI93" i="32" s="1"/>
  <c r="BZ84" i="32"/>
  <c r="BZ97" i="32" s="1"/>
  <c r="BR84" i="32"/>
  <c r="BR97" i="32" s="1"/>
  <c r="BJ84" i="32"/>
  <c r="BJ97" i="32" s="1"/>
  <c r="BB84" i="32"/>
  <c r="BB97" i="32" s="1"/>
  <c r="AT84" i="32"/>
  <c r="AT97" i="32" s="1"/>
  <c r="AL84" i="32"/>
  <c r="AL97" i="32" s="1"/>
  <c r="AD84" i="32"/>
  <c r="AD97" i="32" s="1"/>
  <c r="V84" i="32"/>
  <c r="V97" i="32" s="1"/>
  <c r="N84" i="32"/>
  <c r="N97" i="32" s="1"/>
  <c r="F84" i="32"/>
  <c r="F97" i="32" s="1"/>
  <c r="BZ82" i="32"/>
  <c r="BZ96" i="32" s="1"/>
  <c r="BR82" i="32"/>
  <c r="BR96" i="32" s="1"/>
  <c r="BJ82" i="32"/>
  <c r="BJ96" i="32" s="1"/>
  <c r="BB82" i="32"/>
  <c r="BB96" i="32" s="1"/>
  <c r="AT82" i="32"/>
  <c r="AT96" i="32" s="1"/>
  <c r="AL82" i="32"/>
  <c r="AL96" i="32" s="1"/>
  <c r="AD82" i="32"/>
  <c r="AD96" i="32" s="1"/>
  <c r="V82" i="32"/>
  <c r="V96" i="32" s="1"/>
  <c r="N82" i="32"/>
  <c r="N96" i="32" s="1"/>
  <c r="F82" i="32"/>
  <c r="F96" i="32" s="1"/>
  <c r="BZ80" i="32"/>
  <c r="BZ95" i="32" s="1"/>
  <c r="BR80" i="32"/>
  <c r="BR95" i="32" s="1"/>
  <c r="BJ80" i="32"/>
  <c r="BJ95" i="32" s="1"/>
  <c r="BB80" i="32"/>
  <c r="BB95" i="32" s="1"/>
  <c r="AT80" i="32"/>
  <c r="AT95" i="32" s="1"/>
  <c r="AL80" i="32"/>
  <c r="AL95" i="32" s="1"/>
  <c r="AD80" i="32"/>
  <c r="AD95" i="32" s="1"/>
  <c r="V80" i="32"/>
  <c r="V95" i="32" s="1"/>
  <c r="N80" i="32"/>
  <c r="N95" i="32" s="1"/>
  <c r="F80" i="32"/>
  <c r="F95" i="32" s="1"/>
  <c r="CB78" i="32"/>
  <c r="CB94" i="32" s="1"/>
  <c r="BV78" i="32"/>
  <c r="BV94" i="32" s="1"/>
  <c r="BQ78" i="32"/>
  <c r="BQ94" i="32" s="1"/>
  <c r="BL78" i="32"/>
  <c r="BL94" i="32" s="1"/>
  <c r="BF78" i="32"/>
  <c r="BF94" i="32" s="1"/>
  <c r="BA78" i="32"/>
  <c r="BA94" i="32" s="1"/>
  <c r="AV78" i="32"/>
  <c r="AV94" i="32" s="1"/>
  <c r="AP78" i="32"/>
  <c r="AP94" i="32" s="1"/>
  <c r="AK78" i="32"/>
  <c r="AK94" i="32" s="1"/>
  <c r="AF78" i="32"/>
  <c r="AF94" i="32" s="1"/>
  <c r="Z78" i="32"/>
  <c r="Z94" i="32" s="1"/>
  <c r="U78" i="32"/>
  <c r="U94" i="32" s="1"/>
  <c r="P78" i="32"/>
  <c r="P94" i="32" s="1"/>
  <c r="J78" i="32"/>
  <c r="J94" i="32" s="1"/>
  <c r="E78" i="32"/>
  <c r="E94" i="32" s="1"/>
  <c r="CB76" i="32"/>
  <c r="CB93" i="32" s="1"/>
  <c r="BV76" i="32"/>
  <c r="BV93" i="32" s="1"/>
  <c r="BQ76" i="32"/>
  <c r="BQ93" i="32" s="1"/>
  <c r="BL76" i="32"/>
  <c r="BL93" i="32" s="1"/>
  <c r="BF76" i="32"/>
  <c r="BF93" i="32" s="1"/>
  <c r="BA76" i="32"/>
  <c r="BA93" i="32" s="1"/>
  <c r="AV76" i="32"/>
  <c r="AV93" i="32" s="1"/>
  <c r="AP76" i="32"/>
  <c r="AP93" i="32" s="1"/>
  <c r="AK76" i="32"/>
  <c r="AK93" i="32" s="1"/>
  <c r="AF76" i="32"/>
  <c r="AF93" i="32" s="1"/>
  <c r="AB76" i="32"/>
  <c r="AB93" i="32" s="1"/>
  <c r="X76" i="32"/>
  <c r="X93" i="32" s="1"/>
  <c r="T76" i="32"/>
  <c r="T93" i="32" s="1"/>
  <c r="P76" i="32"/>
  <c r="P93" i="32" s="1"/>
  <c r="L76" i="32"/>
  <c r="L93" i="32" s="1"/>
  <c r="H76" i="32"/>
  <c r="H93" i="32" s="1"/>
  <c r="CF74" i="32"/>
  <c r="CF92" i="32" s="1"/>
  <c r="CB74" i="32"/>
  <c r="CB92" i="32" s="1"/>
  <c r="BX74" i="32"/>
  <c r="BX92" i="32" s="1"/>
  <c r="BT74" i="32"/>
  <c r="BT92" i="32" s="1"/>
  <c r="BP74" i="32"/>
  <c r="BP92" i="32" s="1"/>
  <c r="BL74" i="32"/>
  <c r="BL92" i="32" s="1"/>
  <c r="BH74" i="32"/>
  <c r="BH92" i="32" s="1"/>
  <c r="BD74" i="32"/>
  <c r="BD92" i="32" s="1"/>
  <c r="AZ74" i="32"/>
  <c r="AZ92" i="32" s="1"/>
  <c r="AV74" i="32"/>
  <c r="AV92" i="32" s="1"/>
  <c r="AR74" i="32"/>
  <c r="AR92" i="32" s="1"/>
  <c r="AN74" i="32"/>
  <c r="AN92" i="32" s="1"/>
  <c r="AJ74" i="32"/>
  <c r="AJ92" i="32" s="1"/>
  <c r="AF74" i="32"/>
  <c r="AF92" i="32" s="1"/>
  <c r="AB74" i="32"/>
  <c r="AB92" i="32" s="1"/>
  <c r="X74" i="32"/>
  <c r="X92" i="32" s="1"/>
  <c r="T74" i="32"/>
  <c r="T92" i="32" s="1"/>
  <c r="P74" i="32"/>
  <c r="P92" i="32" s="1"/>
  <c r="L74" i="32"/>
  <c r="L92" i="32" s="1"/>
  <c r="H74" i="32"/>
  <c r="H92" i="32" s="1"/>
  <c r="CF72" i="32"/>
  <c r="CF91" i="32" s="1"/>
  <c r="CB72" i="32"/>
  <c r="CB91" i="32" s="1"/>
  <c r="BX72" i="32"/>
  <c r="BX91" i="32" s="1"/>
  <c r="BT72" i="32"/>
  <c r="BT91" i="32" s="1"/>
  <c r="BP72" i="32"/>
  <c r="BP91" i="32" s="1"/>
  <c r="BL72" i="32"/>
  <c r="BL91" i="32" s="1"/>
  <c r="BH72" i="32"/>
  <c r="BH91" i="32" s="1"/>
  <c r="BD72" i="32"/>
  <c r="BD91" i="32" s="1"/>
  <c r="AZ72" i="32"/>
  <c r="AZ91" i="32" s="1"/>
  <c r="AV72" i="32"/>
  <c r="AV91" i="32" s="1"/>
  <c r="AR72" i="32"/>
  <c r="AR91" i="32" s="1"/>
  <c r="AN72" i="32"/>
  <c r="AN91" i="32" s="1"/>
  <c r="AJ72" i="32"/>
  <c r="AJ91" i="32" s="1"/>
  <c r="AF72" i="32"/>
  <c r="AF91" i="32" s="1"/>
  <c r="AB72" i="32"/>
  <c r="AB91" i="32" s="1"/>
  <c r="X72" i="32"/>
  <c r="X91" i="32" s="1"/>
  <c r="T72" i="32"/>
  <c r="T91" i="32" s="1"/>
  <c r="P72" i="32"/>
  <c r="P91" i="32" s="1"/>
  <c r="L72" i="32"/>
  <c r="L91" i="32" s="1"/>
  <c r="H72" i="32"/>
  <c r="H91" i="32" s="1"/>
  <c r="CF70" i="32"/>
  <c r="CF90" i="32" s="1"/>
  <c r="CB70" i="32"/>
  <c r="CB90" i="32" s="1"/>
  <c r="BX70" i="32"/>
  <c r="BX90" i="32" s="1"/>
  <c r="BT70" i="32"/>
  <c r="BT90" i="32" s="1"/>
  <c r="BP70" i="32"/>
  <c r="BP90" i="32" s="1"/>
  <c r="BL70" i="32"/>
  <c r="BL90" i="32" s="1"/>
  <c r="BH70" i="32"/>
  <c r="BH90" i="32" s="1"/>
  <c r="BD70" i="32"/>
  <c r="BD90" i="32" s="1"/>
  <c r="AZ70" i="32"/>
  <c r="AZ90" i="32" s="1"/>
  <c r="AV70" i="32"/>
  <c r="AV90" i="32" s="1"/>
  <c r="AR70" i="32"/>
  <c r="AR90" i="32" s="1"/>
  <c r="AN70" i="32"/>
  <c r="AN90" i="32" s="1"/>
  <c r="AJ70" i="32"/>
  <c r="AJ90" i="32" s="1"/>
  <c r="AF70" i="32"/>
  <c r="AF90" i="32" s="1"/>
  <c r="AB70" i="32"/>
  <c r="AB90" i="32" s="1"/>
  <c r="X70" i="32"/>
  <c r="X90" i="32" s="1"/>
  <c r="T70" i="32"/>
  <c r="T90" i="32" s="1"/>
  <c r="P70" i="32"/>
  <c r="P90" i="32" s="1"/>
  <c r="L70" i="32"/>
  <c r="L90" i="32" s="1"/>
  <c r="H70" i="32"/>
  <c r="H90" i="32" s="1"/>
  <c r="CF68" i="32"/>
  <c r="CF89" i="32" s="1"/>
  <c r="CB68" i="32"/>
  <c r="CB89" i="32" s="1"/>
  <c r="BX68" i="32"/>
  <c r="BX89" i="32" s="1"/>
  <c r="BT68" i="32"/>
  <c r="BT89" i="32" s="1"/>
  <c r="BP68" i="32"/>
  <c r="BP89" i="32" s="1"/>
  <c r="BL68" i="32"/>
  <c r="BL89" i="32" s="1"/>
  <c r="BH68" i="32"/>
  <c r="BH89" i="32" s="1"/>
  <c r="BD68" i="32"/>
  <c r="BD89" i="32" s="1"/>
  <c r="AZ68" i="32"/>
  <c r="AZ89" i="32" s="1"/>
  <c r="AV68" i="32"/>
  <c r="AV89" i="32" s="1"/>
  <c r="AR68" i="32"/>
  <c r="AR89" i="32" s="1"/>
  <c r="AN68" i="32"/>
  <c r="AN89" i="32" s="1"/>
  <c r="AJ68" i="32"/>
  <c r="AJ89" i="32" s="1"/>
  <c r="AF68" i="32"/>
  <c r="AF89" i="32" s="1"/>
  <c r="AB68" i="32"/>
  <c r="AB89" i="32" s="1"/>
  <c r="X68" i="32"/>
  <c r="X89" i="32" s="1"/>
  <c r="T68" i="32"/>
  <c r="T89" i="32" s="1"/>
  <c r="P68" i="32"/>
  <c r="P89" i="32" s="1"/>
  <c r="L68" i="32"/>
  <c r="L89" i="32" s="1"/>
  <c r="H68" i="32"/>
  <c r="H89" i="32" s="1"/>
  <c r="CF66" i="32"/>
  <c r="CF88" i="32" s="1"/>
  <c r="CB66" i="32"/>
  <c r="CB88" i="32" s="1"/>
  <c r="BX66" i="32"/>
  <c r="BX88" i="32" s="1"/>
  <c r="BT66" i="32"/>
  <c r="BT88" i="32" s="1"/>
  <c r="BP66" i="32"/>
  <c r="BP88" i="32" s="1"/>
  <c r="BL66" i="32"/>
  <c r="BL88" i="32" s="1"/>
  <c r="BH66" i="32"/>
  <c r="BH88" i="32" s="1"/>
  <c r="BD66" i="32"/>
  <c r="BD88" i="32" s="1"/>
  <c r="AZ66" i="32"/>
  <c r="AZ88" i="32" s="1"/>
  <c r="AV66" i="32"/>
  <c r="AV88" i="32" s="1"/>
  <c r="AR66" i="32"/>
  <c r="AR88" i="32" s="1"/>
  <c r="AN66" i="32"/>
  <c r="AN88" i="32" s="1"/>
  <c r="AJ66" i="32"/>
  <c r="AJ88" i="32" s="1"/>
  <c r="AF66" i="32"/>
  <c r="AF88" i="32" s="1"/>
  <c r="AB66" i="32"/>
  <c r="AB88" i="32" s="1"/>
  <c r="X66" i="32"/>
  <c r="X88" i="32" s="1"/>
  <c r="T66" i="32"/>
  <c r="T88" i="32" s="1"/>
  <c r="P66" i="32"/>
  <c r="P88" i="32" s="1"/>
  <c r="L66" i="32"/>
  <c r="L88" i="32" s="1"/>
  <c r="H66" i="32"/>
  <c r="H88" i="32" s="1"/>
  <c r="CF84" i="31"/>
  <c r="CF97" i="31" s="1"/>
  <c r="CB84" i="31"/>
  <c r="CB97" i="31" s="1"/>
  <c r="BX84" i="31"/>
  <c r="BX97" i="31" s="1"/>
  <c r="BT84" i="31"/>
  <c r="BT97" i="31" s="1"/>
  <c r="BP84" i="31"/>
  <c r="BP97" i="31" s="1"/>
  <c r="BL84" i="31"/>
  <c r="BL97" i="31" s="1"/>
  <c r="BH84" i="31"/>
  <c r="BH97" i="31" s="1"/>
  <c r="BD84" i="31"/>
  <c r="BD97" i="31" s="1"/>
  <c r="AZ84" i="31"/>
  <c r="AZ97" i="31" s="1"/>
  <c r="AV84" i="31"/>
  <c r="AV97" i="31" s="1"/>
  <c r="AR84" i="31"/>
  <c r="AR97" i="31" s="1"/>
  <c r="AN84" i="31"/>
  <c r="AN97" i="31" s="1"/>
  <c r="AJ84" i="31"/>
  <c r="AJ97" i="31" s="1"/>
  <c r="AF84" i="31"/>
  <c r="AF97" i="31" s="1"/>
  <c r="AB84" i="31"/>
  <c r="AB97" i="31" s="1"/>
  <c r="X84" i="31"/>
  <c r="X97" i="31" s="1"/>
  <c r="T84" i="31"/>
  <c r="T97" i="31" s="1"/>
  <c r="P84" i="31"/>
  <c r="P97" i="31" s="1"/>
  <c r="L84" i="31"/>
  <c r="L97" i="31" s="1"/>
  <c r="H84" i="31"/>
  <c r="H97" i="31" s="1"/>
  <c r="CF82" i="31"/>
  <c r="CF96" i="31" s="1"/>
  <c r="CB82" i="31"/>
  <c r="CB96" i="31" s="1"/>
  <c r="BX82" i="31"/>
  <c r="BX96" i="31" s="1"/>
  <c r="BT82" i="31"/>
  <c r="BT96" i="31" s="1"/>
  <c r="BP82" i="31"/>
  <c r="BP96" i="31" s="1"/>
  <c r="BL82" i="31"/>
  <c r="BL96" i="31" s="1"/>
  <c r="BH82" i="31"/>
  <c r="BH96" i="31" s="1"/>
  <c r="BD82" i="31"/>
  <c r="BD96" i="31" s="1"/>
  <c r="AZ82" i="31"/>
  <c r="AZ96" i="31" s="1"/>
  <c r="AV82" i="31"/>
  <c r="AV96" i="31" s="1"/>
  <c r="AR82" i="31"/>
  <c r="AR96" i="31" s="1"/>
  <c r="AN82" i="31"/>
  <c r="AN96" i="31" s="1"/>
  <c r="AJ82" i="31"/>
  <c r="AJ96" i="31" s="1"/>
  <c r="AF82" i="31"/>
  <c r="AF96" i="31" s="1"/>
  <c r="AB82" i="31"/>
  <c r="AB96" i="31" s="1"/>
  <c r="X82" i="31"/>
  <c r="X96" i="31" s="1"/>
  <c r="T82" i="31"/>
  <c r="T96" i="31" s="1"/>
  <c r="P82" i="31"/>
  <c r="P96" i="31" s="1"/>
  <c r="L82" i="31"/>
  <c r="L96" i="31" s="1"/>
  <c r="H82" i="31"/>
  <c r="H96" i="31" s="1"/>
  <c r="CF80" i="31"/>
  <c r="CF95" i="31" s="1"/>
  <c r="CB80" i="31"/>
  <c r="CB95" i="31" s="1"/>
  <c r="BX80" i="31"/>
  <c r="BX95" i="31" s="1"/>
  <c r="BT80" i="31"/>
  <c r="BT95" i="31" s="1"/>
  <c r="BP80" i="31"/>
  <c r="BP95" i="31" s="1"/>
  <c r="BL80" i="31"/>
  <c r="BL95" i="31" s="1"/>
  <c r="BH80" i="31"/>
  <c r="BH95" i="31" s="1"/>
  <c r="BD80" i="31"/>
  <c r="BD95" i="31" s="1"/>
  <c r="AZ80" i="31"/>
  <c r="AZ95" i="31" s="1"/>
  <c r="AV80" i="31"/>
  <c r="AV95" i="31" s="1"/>
  <c r="AR80" i="31"/>
  <c r="AR95" i="31" s="1"/>
  <c r="AN80" i="31"/>
  <c r="AN95" i="31" s="1"/>
  <c r="AJ80" i="31"/>
  <c r="AJ95" i="31" s="1"/>
  <c r="AF80" i="31"/>
  <c r="AF95" i="31" s="1"/>
  <c r="AB80" i="31"/>
  <c r="AB95" i="31" s="1"/>
  <c r="X80" i="31"/>
  <c r="X95" i="31" s="1"/>
  <c r="T80" i="31"/>
  <c r="T95" i="31" s="1"/>
  <c r="P80" i="31"/>
  <c r="P95" i="31" s="1"/>
  <c r="L80" i="31"/>
  <c r="L95" i="31" s="1"/>
  <c r="H80" i="31"/>
  <c r="H95" i="31" s="1"/>
  <c r="CF78" i="31"/>
  <c r="CF94" i="31" s="1"/>
  <c r="CB78" i="31"/>
  <c r="CB94" i="31" s="1"/>
  <c r="BX78" i="31"/>
  <c r="BX94" i="31" s="1"/>
  <c r="BT78" i="31"/>
  <c r="BT94" i="31" s="1"/>
  <c r="BP78" i="31"/>
  <c r="BP94" i="31" s="1"/>
  <c r="BL78" i="31"/>
  <c r="BL94" i="31" s="1"/>
  <c r="BH78" i="31"/>
  <c r="BH94" i="31" s="1"/>
  <c r="BD78" i="31"/>
  <c r="BD94" i="31" s="1"/>
  <c r="AZ78" i="31"/>
  <c r="AZ94" i="31" s="1"/>
  <c r="AV78" i="31"/>
  <c r="AV94" i="31" s="1"/>
  <c r="AR78" i="31"/>
  <c r="AR94" i="31" s="1"/>
  <c r="AN78" i="31"/>
  <c r="AN94" i="31" s="1"/>
  <c r="AJ78" i="31"/>
  <c r="AJ94" i="31" s="1"/>
  <c r="AF78" i="31"/>
  <c r="AF94" i="31" s="1"/>
  <c r="AB78" i="31"/>
  <c r="AB94" i="31" s="1"/>
  <c r="X78" i="31"/>
  <c r="X94" i="31" s="1"/>
  <c r="T78" i="31"/>
  <c r="T94" i="31" s="1"/>
  <c r="P78" i="31"/>
  <c r="P94" i="31" s="1"/>
  <c r="L78" i="31"/>
  <c r="L94" i="31" s="1"/>
  <c r="H78" i="31"/>
  <c r="H94" i="31" s="1"/>
  <c r="CF76" i="31"/>
  <c r="CF93" i="31" s="1"/>
  <c r="CB76" i="31"/>
  <c r="CB93" i="31" s="1"/>
  <c r="BX76" i="31"/>
  <c r="BX93" i="31" s="1"/>
  <c r="BT76" i="31"/>
  <c r="BT93" i="31" s="1"/>
  <c r="BP76" i="31"/>
  <c r="BP93" i="31" s="1"/>
  <c r="BL76" i="31"/>
  <c r="BL93" i="31" s="1"/>
  <c r="BH76" i="31"/>
  <c r="BH93" i="31" s="1"/>
  <c r="BD76" i="31"/>
  <c r="BD93" i="31" s="1"/>
  <c r="AZ76" i="31"/>
  <c r="AZ93" i="31" s="1"/>
  <c r="AV76" i="31"/>
  <c r="AV93" i="31" s="1"/>
  <c r="AR76" i="31"/>
  <c r="AR93" i="31" s="1"/>
  <c r="AN76" i="31"/>
  <c r="AN93" i="31" s="1"/>
  <c r="AJ76" i="31"/>
  <c r="AJ93" i="31" s="1"/>
  <c r="AF76" i="31"/>
  <c r="AF93" i="31" s="1"/>
  <c r="AB76" i="31"/>
  <c r="AB93" i="31" s="1"/>
  <c r="X76" i="31"/>
  <c r="X93" i="31" s="1"/>
  <c r="T76" i="31"/>
  <c r="T93" i="31" s="1"/>
  <c r="P76" i="31"/>
  <c r="P93" i="31" s="1"/>
  <c r="L76" i="31"/>
  <c r="L93" i="31" s="1"/>
  <c r="H76" i="31"/>
  <c r="H93" i="31" s="1"/>
  <c r="CF74" i="31"/>
  <c r="CF92" i="31" s="1"/>
  <c r="CB74" i="31"/>
  <c r="CB92" i="31" s="1"/>
  <c r="BX74" i="31"/>
  <c r="BX92" i="31" s="1"/>
  <c r="BT74" i="31"/>
  <c r="BT92" i="31" s="1"/>
  <c r="BP74" i="31"/>
  <c r="BP92" i="31" s="1"/>
  <c r="BL74" i="31"/>
  <c r="BL92" i="31" s="1"/>
  <c r="BH74" i="31"/>
  <c r="BH92" i="31" s="1"/>
  <c r="BD74" i="31"/>
  <c r="BD92" i="31" s="1"/>
  <c r="AZ74" i="31"/>
  <c r="AZ92" i="31" s="1"/>
  <c r="AV74" i="31"/>
  <c r="AV92" i="31" s="1"/>
  <c r="AR74" i="31"/>
  <c r="AR92" i="31" s="1"/>
  <c r="AN74" i="31"/>
  <c r="AN92" i="31" s="1"/>
  <c r="AJ74" i="31"/>
  <c r="AJ92" i="31" s="1"/>
  <c r="AF74" i="31"/>
  <c r="AF92" i="31" s="1"/>
  <c r="AB74" i="31"/>
  <c r="AB92" i="31" s="1"/>
  <c r="X74" i="31"/>
  <c r="X92" i="31" s="1"/>
  <c r="T74" i="31"/>
  <c r="T92" i="31" s="1"/>
  <c r="P74" i="31"/>
  <c r="P92" i="31" s="1"/>
  <c r="L74" i="31"/>
  <c r="L92" i="31" s="1"/>
  <c r="H74" i="31"/>
  <c r="H92" i="31" s="1"/>
  <c r="CF72" i="31"/>
  <c r="CF91" i="31" s="1"/>
  <c r="CB72" i="31"/>
  <c r="CB91" i="31" s="1"/>
  <c r="BX72" i="31"/>
  <c r="BX91" i="31" s="1"/>
  <c r="BT72" i="31"/>
  <c r="BT91" i="31" s="1"/>
  <c r="BP72" i="31"/>
  <c r="BP91" i="31" s="1"/>
  <c r="BL72" i="31"/>
  <c r="BL91" i="31" s="1"/>
  <c r="BH72" i="31"/>
  <c r="BH91" i="31" s="1"/>
  <c r="BD72" i="31"/>
  <c r="BD91" i="31" s="1"/>
  <c r="AZ72" i="31"/>
  <c r="AZ91" i="31" s="1"/>
  <c r="AV72" i="31"/>
  <c r="AV91" i="31" s="1"/>
  <c r="AR72" i="31"/>
  <c r="AR91" i="31" s="1"/>
  <c r="AN72" i="31"/>
  <c r="AN91" i="31" s="1"/>
  <c r="AJ72" i="31"/>
  <c r="AJ91" i="31" s="1"/>
  <c r="AF72" i="31"/>
  <c r="AF91" i="31" s="1"/>
  <c r="AB72" i="31"/>
  <c r="AB91" i="31" s="1"/>
  <c r="X72" i="31"/>
  <c r="X91" i="31" s="1"/>
  <c r="T72" i="31"/>
  <c r="T91" i="31" s="1"/>
  <c r="P72" i="31"/>
  <c r="P91" i="31" s="1"/>
  <c r="L72" i="31"/>
  <c r="L91" i="31" s="1"/>
  <c r="H72" i="31"/>
  <c r="H91" i="31" s="1"/>
  <c r="CF70" i="31"/>
  <c r="CF90" i="31" s="1"/>
  <c r="CB70" i="31"/>
  <c r="CB90" i="31" s="1"/>
  <c r="BX70" i="31"/>
  <c r="BX90" i="31" s="1"/>
  <c r="BT70" i="31"/>
  <c r="BT90" i="31" s="1"/>
  <c r="BP70" i="31"/>
  <c r="BP90" i="31" s="1"/>
  <c r="BL70" i="31"/>
  <c r="BL90" i="31" s="1"/>
  <c r="BH70" i="31"/>
  <c r="BH90" i="31" s="1"/>
  <c r="BD70" i="31"/>
  <c r="BD90" i="31" s="1"/>
  <c r="AZ70" i="31"/>
  <c r="AZ90" i="31" s="1"/>
  <c r="AV70" i="31"/>
  <c r="AV90" i="31" s="1"/>
  <c r="AR70" i="31"/>
  <c r="AR90" i="31" s="1"/>
  <c r="AN70" i="31"/>
  <c r="AN90" i="31" s="1"/>
  <c r="AJ70" i="31"/>
  <c r="AJ90" i="31" s="1"/>
  <c r="AF70" i="31"/>
  <c r="AF90" i="31" s="1"/>
  <c r="AB70" i="31"/>
  <c r="AB90" i="31" s="1"/>
  <c r="X70" i="31"/>
  <c r="X90" i="31" s="1"/>
  <c r="T70" i="31"/>
  <c r="T90" i="31" s="1"/>
  <c r="P70" i="31"/>
  <c r="P90" i="31" s="1"/>
  <c r="L70" i="31"/>
  <c r="L90" i="31" s="1"/>
  <c r="H70" i="31"/>
  <c r="H90" i="31" s="1"/>
  <c r="CF68" i="31"/>
  <c r="CF89" i="31" s="1"/>
  <c r="CB68" i="31"/>
  <c r="CB89" i="31" s="1"/>
  <c r="BX68" i="31"/>
  <c r="BX89" i="31" s="1"/>
  <c r="BT68" i="31"/>
  <c r="BT89" i="31" s="1"/>
  <c r="BP68" i="31"/>
  <c r="BP89" i="31" s="1"/>
  <c r="BL68" i="31"/>
  <c r="BL89" i="31" s="1"/>
  <c r="BH68" i="31"/>
  <c r="BH89" i="31" s="1"/>
  <c r="BD68" i="31"/>
  <c r="BD89" i="31" s="1"/>
  <c r="AZ68" i="31"/>
  <c r="AZ89" i="31" s="1"/>
  <c r="AV68" i="31"/>
  <c r="AV89" i="31" s="1"/>
  <c r="AR68" i="31"/>
  <c r="AR89" i="31" s="1"/>
  <c r="AN68" i="31"/>
  <c r="AN89" i="31" s="1"/>
  <c r="AJ68" i="31"/>
  <c r="AJ89" i="31" s="1"/>
  <c r="AF68" i="31"/>
  <c r="AF89" i="31" s="1"/>
  <c r="AB68" i="31"/>
  <c r="AB89" i="31" s="1"/>
  <c r="X68" i="31"/>
  <c r="X89" i="31" s="1"/>
  <c r="T68" i="31"/>
  <c r="T89" i="31" s="1"/>
  <c r="P68" i="31"/>
  <c r="P89" i="31" s="1"/>
  <c r="L68" i="31"/>
  <c r="L89" i="31" s="1"/>
  <c r="H68" i="31"/>
  <c r="H89" i="31" s="1"/>
  <c r="CF66" i="31"/>
  <c r="CF88" i="31" s="1"/>
  <c r="CB66" i="31"/>
  <c r="CB88" i="31" s="1"/>
  <c r="CB87" i="31" s="1"/>
  <c r="BX66" i="31"/>
  <c r="BX88" i="31" s="1"/>
  <c r="BT66" i="31"/>
  <c r="BT88" i="31" s="1"/>
  <c r="BT87" i="31" s="1"/>
  <c r="BP66" i="31"/>
  <c r="BP88" i="31" s="1"/>
  <c r="BP87" i="31" s="1"/>
  <c r="BL66" i="31"/>
  <c r="BL88" i="31" s="1"/>
  <c r="BL87" i="31" s="1"/>
  <c r="BH66" i="31"/>
  <c r="BH88" i="31" s="1"/>
  <c r="BH87" i="31" s="1"/>
  <c r="BD66" i="31"/>
  <c r="BD88" i="31" s="1"/>
  <c r="AZ66" i="31"/>
  <c r="AZ88" i="31" s="1"/>
  <c r="AV66" i="31"/>
  <c r="AV88" i="31" s="1"/>
  <c r="AV87" i="31" s="1"/>
  <c r="AR66" i="31"/>
  <c r="AR88" i="31" s="1"/>
  <c r="AN66" i="31"/>
  <c r="AN88" i="31" s="1"/>
  <c r="AN87" i="31" s="1"/>
  <c r="AJ66" i="31"/>
  <c r="AJ88" i="31" s="1"/>
  <c r="AJ87" i="31" s="1"/>
  <c r="AF66" i="31"/>
  <c r="AF88" i="31" s="1"/>
  <c r="AB66" i="31"/>
  <c r="AB88" i="31" s="1"/>
  <c r="AB87" i="31" s="1"/>
  <c r="X66" i="31"/>
  <c r="X88" i="31" s="1"/>
  <c r="T66" i="31"/>
  <c r="T88" i="31" s="1"/>
  <c r="P66" i="31"/>
  <c r="P88" i="31" s="1"/>
  <c r="P87" i="31" s="1"/>
  <c r="L66" i="31"/>
  <c r="L88" i="31" s="1"/>
  <c r="H66" i="31"/>
  <c r="H88" i="31" s="1"/>
  <c r="H87" i="31" s="1"/>
  <c r="BY84" i="32"/>
  <c r="BY97" i="32" s="1"/>
  <c r="BQ84" i="32"/>
  <c r="BQ97" i="32" s="1"/>
  <c r="BI84" i="32"/>
  <c r="BI97" i="32" s="1"/>
  <c r="BA84" i="32"/>
  <c r="BA97" i="32" s="1"/>
  <c r="AS84" i="32"/>
  <c r="AS97" i="32" s="1"/>
  <c r="AK84" i="32"/>
  <c r="AK97" i="32" s="1"/>
  <c r="AC84" i="32"/>
  <c r="AC97" i="32" s="1"/>
  <c r="U84" i="32"/>
  <c r="U97" i="32" s="1"/>
  <c r="M84" i="32"/>
  <c r="M97" i="32" s="1"/>
  <c r="E84" i="32"/>
  <c r="E97" i="32" s="1"/>
  <c r="BY82" i="32"/>
  <c r="BY96" i="32" s="1"/>
  <c r="BQ82" i="32"/>
  <c r="BQ96" i="32" s="1"/>
  <c r="BI82" i="32"/>
  <c r="BI96" i="32" s="1"/>
  <c r="BA82" i="32"/>
  <c r="BA96" i="32" s="1"/>
  <c r="AS82" i="32"/>
  <c r="AS96" i="32" s="1"/>
  <c r="AK82" i="32"/>
  <c r="AK96" i="32" s="1"/>
  <c r="AC82" i="32"/>
  <c r="AC96" i="32" s="1"/>
  <c r="U82" i="32"/>
  <c r="U96" i="32" s="1"/>
  <c r="M82" i="32"/>
  <c r="M96" i="32" s="1"/>
  <c r="E82" i="32"/>
  <c r="E96" i="32" s="1"/>
  <c r="BY80" i="32"/>
  <c r="BY95" i="32" s="1"/>
  <c r="BQ80" i="32"/>
  <c r="BQ95" i="32" s="1"/>
  <c r="BI80" i="32"/>
  <c r="BI95" i="32" s="1"/>
  <c r="BA80" i="32"/>
  <c r="BA95" i="32" s="1"/>
  <c r="AS80" i="32"/>
  <c r="AS95" i="32" s="1"/>
  <c r="AK80" i="32"/>
  <c r="AK95" i="32" s="1"/>
  <c r="AC80" i="32"/>
  <c r="AC95" i="32" s="1"/>
  <c r="U80" i="32"/>
  <c r="U95" i="32" s="1"/>
  <c r="M80" i="32"/>
  <c r="M95" i="32" s="1"/>
  <c r="E80" i="32"/>
  <c r="E95" i="32" s="1"/>
  <c r="BZ78" i="32"/>
  <c r="BZ94" i="32" s="1"/>
  <c r="BU78" i="32"/>
  <c r="BU94" i="32" s="1"/>
  <c r="BP78" i="32"/>
  <c r="BP94" i="32" s="1"/>
  <c r="BJ78" i="32"/>
  <c r="BJ94" i="32" s="1"/>
  <c r="BE78" i="32"/>
  <c r="BE94" i="32" s="1"/>
  <c r="AZ78" i="32"/>
  <c r="AZ94" i="32" s="1"/>
  <c r="AT78" i="32"/>
  <c r="AT94" i="32" s="1"/>
  <c r="AO78" i="32"/>
  <c r="AO94" i="32" s="1"/>
  <c r="AJ78" i="32"/>
  <c r="AJ94" i="32" s="1"/>
  <c r="AD78" i="32"/>
  <c r="AD94" i="32" s="1"/>
  <c r="Y78" i="32"/>
  <c r="Y94" i="32" s="1"/>
  <c r="T78" i="32"/>
  <c r="T94" i="32" s="1"/>
  <c r="N78" i="32"/>
  <c r="N94" i="32" s="1"/>
  <c r="I78" i="32"/>
  <c r="I94" i="32" s="1"/>
  <c r="CF76" i="32"/>
  <c r="CF93" i="32" s="1"/>
  <c r="BZ76" i="32"/>
  <c r="BZ93" i="32" s="1"/>
  <c r="BU76" i="32"/>
  <c r="BU93" i="32" s="1"/>
  <c r="BP76" i="32"/>
  <c r="BP93" i="32" s="1"/>
  <c r="BJ76" i="32"/>
  <c r="BJ93" i="32" s="1"/>
  <c r="BE76" i="32"/>
  <c r="BE93" i="32" s="1"/>
  <c r="AZ76" i="32"/>
  <c r="AZ93" i="32" s="1"/>
  <c r="AT76" i="32"/>
  <c r="AT93" i="32" s="1"/>
  <c r="AO76" i="32"/>
  <c r="AO93" i="32" s="1"/>
  <c r="AJ76" i="32"/>
  <c r="AJ93" i="32" s="1"/>
  <c r="AE76" i="32"/>
  <c r="AE93" i="32" s="1"/>
  <c r="AA76" i="32"/>
  <c r="AA93" i="32" s="1"/>
  <c r="W76" i="32"/>
  <c r="W93" i="32" s="1"/>
  <c r="S76" i="32"/>
  <c r="S93" i="32" s="1"/>
  <c r="O76" i="32"/>
  <c r="O93" i="32" s="1"/>
  <c r="K76" i="32"/>
  <c r="K93" i="32" s="1"/>
  <c r="G76" i="32"/>
  <c r="G93" i="32" s="1"/>
  <c r="CE74" i="32"/>
  <c r="CE92" i="32" s="1"/>
  <c r="CA74" i="32"/>
  <c r="CA92" i="32" s="1"/>
  <c r="BW74" i="32"/>
  <c r="BW92" i="32" s="1"/>
  <c r="BS74" i="32"/>
  <c r="BS92" i="32" s="1"/>
  <c r="BO74" i="32"/>
  <c r="BO92" i="32" s="1"/>
  <c r="BK74" i="32"/>
  <c r="BK92" i="32" s="1"/>
  <c r="BG74" i="32"/>
  <c r="BG92" i="32" s="1"/>
  <c r="BC74" i="32"/>
  <c r="BC92" i="32" s="1"/>
  <c r="AY74" i="32"/>
  <c r="AY92" i="32" s="1"/>
  <c r="AU74" i="32"/>
  <c r="AU92" i="32" s="1"/>
  <c r="AQ74" i="32"/>
  <c r="AQ92" i="32" s="1"/>
  <c r="AM74" i="32"/>
  <c r="AM92" i="32" s="1"/>
  <c r="AI74" i="32"/>
  <c r="AI92" i="32" s="1"/>
  <c r="AE74" i="32"/>
  <c r="AE92" i="32" s="1"/>
  <c r="AA74" i="32"/>
  <c r="AA92" i="32" s="1"/>
  <c r="W74" i="32"/>
  <c r="W92" i="32" s="1"/>
  <c r="S74" i="32"/>
  <c r="S92" i="32" s="1"/>
  <c r="O74" i="32"/>
  <c r="O92" i="32" s="1"/>
  <c r="K74" i="32"/>
  <c r="K92" i="32" s="1"/>
  <c r="G74" i="32"/>
  <c r="G92" i="32" s="1"/>
  <c r="CE72" i="32"/>
  <c r="CE91" i="32" s="1"/>
  <c r="CA72" i="32"/>
  <c r="CA91" i="32" s="1"/>
  <c r="BW72" i="32"/>
  <c r="BW91" i="32" s="1"/>
  <c r="BS72" i="32"/>
  <c r="BS91" i="32" s="1"/>
  <c r="BO72" i="32"/>
  <c r="BO91" i="32" s="1"/>
  <c r="BK72" i="32"/>
  <c r="BK91" i="32" s="1"/>
  <c r="BG72" i="32"/>
  <c r="BG91" i="32" s="1"/>
  <c r="BC72" i="32"/>
  <c r="BC91" i="32" s="1"/>
  <c r="AY72" i="32"/>
  <c r="AY91" i="32" s="1"/>
  <c r="AU72" i="32"/>
  <c r="AU91" i="32" s="1"/>
  <c r="AQ72" i="32"/>
  <c r="AQ91" i="32" s="1"/>
  <c r="AM72" i="32"/>
  <c r="AM91" i="32" s="1"/>
  <c r="AI72" i="32"/>
  <c r="AI91" i="32" s="1"/>
  <c r="AE72" i="32"/>
  <c r="AE91" i="32" s="1"/>
  <c r="AA72" i="32"/>
  <c r="AA91" i="32" s="1"/>
  <c r="W72" i="32"/>
  <c r="W91" i="32" s="1"/>
  <c r="S72" i="32"/>
  <c r="S91" i="32" s="1"/>
  <c r="O72" i="32"/>
  <c r="O91" i="32" s="1"/>
  <c r="K72" i="32"/>
  <c r="K91" i="32" s="1"/>
  <c r="G72" i="32"/>
  <c r="G91" i="32" s="1"/>
  <c r="CE70" i="32"/>
  <c r="CE90" i="32" s="1"/>
  <c r="CA70" i="32"/>
  <c r="CA90" i="32" s="1"/>
  <c r="BW70" i="32"/>
  <c r="BW90" i="32" s="1"/>
  <c r="BS70" i="32"/>
  <c r="BS90" i="32" s="1"/>
  <c r="BO70" i="32"/>
  <c r="BO90" i="32" s="1"/>
  <c r="BK70" i="32"/>
  <c r="BK90" i="32" s="1"/>
  <c r="BG70" i="32"/>
  <c r="BG90" i="32" s="1"/>
  <c r="BC70" i="32"/>
  <c r="BC90" i="32" s="1"/>
  <c r="AY70" i="32"/>
  <c r="AY90" i="32" s="1"/>
  <c r="AU70" i="32"/>
  <c r="AU90" i="32" s="1"/>
  <c r="AQ70" i="32"/>
  <c r="AQ90" i="32" s="1"/>
  <c r="AM70" i="32"/>
  <c r="AM90" i="32" s="1"/>
  <c r="AI70" i="32"/>
  <c r="AI90" i="32" s="1"/>
  <c r="AE70" i="32"/>
  <c r="AE90" i="32" s="1"/>
  <c r="AA70" i="32"/>
  <c r="AA90" i="32" s="1"/>
  <c r="W70" i="32"/>
  <c r="W90" i="32" s="1"/>
  <c r="S70" i="32"/>
  <c r="S90" i="32" s="1"/>
  <c r="O70" i="32"/>
  <c r="O90" i="32" s="1"/>
  <c r="K70" i="32"/>
  <c r="K90" i="32" s="1"/>
  <c r="G70" i="32"/>
  <c r="G90" i="32" s="1"/>
  <c r="CE68" i="32"/>
  <c r="CE89" i="32" s="1"/>
  <c r="CA68" i="32"/>
  <c r="CA89" i="32" s="1"/>
  <c r="BW68" i="32"/>
  <c r="BW89" i="32" s="1"/>
  <c r="BS68" i="32"/>
  <c r="BS89" i="32" s="1"/>
  <c r="BO68" i="32"/>
  <c r="BO89" i="32" s="1"/>
  <c r="BK68" i="32"/>
  <c r="BK89" i="32" s="1"/>
  <c r="BG68" i="32"/>
  <c r="BG89" i="32" s="1"/>
  <c r="BC68" i="32"/>
  <c r="BC89" i="32" s="1"/>
  <c r="AY68" i="32"/>
  <c r="AY89" i="32" s="1"/>
  <c r="AU68" i="32"/>
  <c r="AU89" i="32" s="1"/>
  <c r="AQ68" i="32"/>
  <c r="AQ89" i="32" s="1"/>
  <c r="AM68" i="32"/>
  <c r="AM89" i="32" s="1"/>
  <c r="AI68" i="32"/>
  <c r="AI89" i="32" s="1"/>
  <c r="AE68" i="32"/>
  <c r="AE89" i="32" s="1"/>
  <c r="AA68" i="32"/>
  <c r="AA89" i="32" s="1"/>
  <c r="W68" i="32"/>
  <c r="W89" i="32" s="1"/>
  <c r="S68" i="32"/>
  <c r="S89" i="32" s="1"/>
  <c r="O68" i="32"/>
  <c r="O89" i="32" s="1"/>
  <c r="K68" i="32"/>
  <c r="K89" i="32" s="1"/>
  <c r="G68" i="32"/>
  <c r="G89" i="32" s="1"/>
  <c r="CE66" i="32"/>
  <c r="CE88" i="32" s="1"/>
  <c r="CA66" i="32"/>
  <c r="CA88" i="32" s="1"/>
  <c r="BW66" i="32"/>
  <c r="BW88" i="32" s="1"/>
  <c r="BW87" i="32" s="1"/>
  <c r="BS66" i="32"/>
  <c r="BS88" i="32" s="1"/>
  <c r="BO66" i="32"/>
  <c r="BO88" i="32" s="1"/>
  <c r="BK66" i="32"/>
  <c r="BK88" i="32" s="1"/>
  <c r="BG66" i="32"/>
  <c r="BG88" i="32" s="1"/>
  <c r="BC66" i="32"/>
  <c r="BC88" i="32" s="1"/>
  <c r="AY66" i="32"/>
  <c r="AY88" i="32" s="1"/>
  <c r="AU66" i="32"/>
  <c r="AU88" i="32" s="1"/>
  <c r="AQ66" i="32"/>
  <c r="AQ88" i="32" s="1"/>
  <c r="AQ87" i="32" s="1"/>
  <c r="AM66" i="32"/>
  <c r="AM88" i="32" s="1"/>
  <c r="AI66" i="32"/>
  <c r="AI88" i="32" s="1"/>
  <c r="AE66" i="32"/>
  <c r="AE88" i="32" s="1"/>
  <c r="AA66" i="32"/>
  <c r="AA88" i="32" s="1"/>
  <c r="W66" i="32"/>
  <c r="W88" i="32" s="1"/>
  <c r="S66" i="32"/>
  <c r="S88" i="32" s="1"/>
  <c r="O66" i="32"/>
  <c r="O88" i="32" s="1"/>
  <c r="K66" i="32"/>
  <c r="K88" i="32" s="1"/>
  <c r="G66" i="32"/>
  <c r="G88" i="32" s="1"/>
  <c r="CE84" i="31"/>
  <c r="CE97" i="31" s="1"/>
  <c r="CA84" i="31"/>
  <c r="CA97" i="31" s="1"/>
  <c r="BW84" i="31"/>
  <c r="BW97" i="31" s="1"/>
  <c r="BS84" i="31"/>
  <c r="BS97" i="31" s="1"/>
  <c r="BO84" i="31"/>
  <c r="BO97" i="31" s="1"/>
  <c r="BK84" i="31"/>
  <c r="BK97" i="31" s="1"/>
  <c r="BG84" i="31"/>
  <c r="BG97" i="31" s="1"/>
  <c r="BC84" i="31"/>
  <c r="BC97" i="31" s="1"/>
  <c r="AY84" i="31"/>
  <c r="AY97" i="31" s="1"/>
  <c r="AU84" i="31"/>
  <c r="AU97" i="31" s="1"/>
  <c r="AQ84" i="31"/>
  <c r="AQ97" i="31" s="1"/>
  <c r="AM84" i="31"/>
  <c r="AM97" i="31" s="1"/>
  <c r="AI84" i="31"/>
  <c r="AI97" i="31" s="1"/>
  <c r="AE84" i="31"/>
  <c r="AE97" i="31" s="1"/>
  <c r="AA84" i="31"/>
  <c r="AA97" i="31" s="1"/>
  <c r="W84" i="31"/>
  <c r="W97" i="31" s="1"/>
  <c r="S84" i="31"/>
  <c r="S97" i="31" s="1"/>
  <c r="O84" i="31"/>
  <c r="O97" i="31" s="1"/>
  <c r="K84" i="31"/>
  <c r="K97" i="31" s="1"/>
  <c r="G84" i="31"/>
  <c r="G97" i="31" s="1"/>
  <c r="CE82" i="31"/>
  <c r="CE96" i="31" s="1"/>
  <c r="CA82" i="31"/>
  <c r="CA96" i="31" s="1"/>
  <c r="BW82" i="31"/>
  <c r="BW96" i="31" s="1"/>
  <c r="BS82" i="31"/>
  <c r="BS96" i="31" s="1"/>
  <c r="BO82" i="31"/>
  <c r="BO96" i="31" s="1"/>
  <c r="BK82" i="31"/>
  <c r="BK96" i="31" s="1"/>
  <c r="BG82" i="31"/>
  <c r="BG96" i="31" s="1"/>
  <c r="BC82" i="31"/>
  <c r="BC96" i="31" s="1"/>
  <c r="AY82" i="31"/>
  <c r="AY96" i="31" s="1"/>
  <c r="AU82" i="31"/>
  <c r="AU96" i="31" s="1"/>
  <c r="AQ82" i="31"/>
  <c r="AQ96" i="31" s="1"/>
  <c r="AM82" i="31"/>
  <c r="AM96" i="31" s="1"/>
  <c r="AI82" i="31"/>
  <c r="AI96" i="31" s="1"/>
  <c r="AE82" i="31"/>
  <c r="AE96" i="31" s="1"/>
  <c r="AA82" i="31"/>
  <c r="AA96" i="31" s="1"/>
  <c r="W82" i="31"/>
  <c r="W96" i="31" s="1"/>
  <c r="S82" i="31"/>
  <c r="S96" i="31" s="1"/>
  <c r="O82" i="31"/>
  <c r="O96" i="31" s="1"/>
  <c r="K82" i="31"/>
  <c r="K96" i="31" s="1"/>
  <c r="G82" i="31"/>
  <c r="G96" i="31" s="1"/>
  <c r="CE80" i="31"/>
  <c r="CE95" i="31" s="1"/>
  <c r="CA80" i="31"/>
  <c r="CA95" i="31" s="1"/>
  <c r="BW80" i="31"/>
  <c r="BW95" i="31" s="1"/>
  <c r="BS80" i="31"/>
  <c r="BS95" i="31" s="1"/>
  <c r="BO80" i="31"/>
  <c r="BO95" i="31" s="1"/>
  <c r="BK80" i="31"/>
  <c r="BK95" i="31" s="1"/>
  <c r="BG80" i="31"/>
  <c r="BG95" i="31" s="1"/>
  <c r="BC80" i="31"/>
  <c r="BC95" i="31" s="1"/>
  <c r="AY80" i="31"/>
  <c r="AY95" i="31" s="1"/>
  <c r="AU80" i="31"/>
  <c r="AU95" i="31" s="1"/>
  <c r="AQ80" i="31"/>
  <c r="AQ95" i="31" s="1"/>
  <c r="AM80" i="31"/>
  <c r="AM95" i="31" s="1"/>
  <c r="AI80" i="31"/>
  <c r="AI95" i="31" s="1"/>
  <c r="AE80" i="31"/>
  <c r="AE95" i="31" s="1"/>
  <c r="AA80" i="31"/>
  <c r="AA95" i="31" s="1"/>
  <c r="W80" i="31"/>
  <c r="W95" i="31" s="1"/>
  <c r="S80" i="31"/>
  <c r="S95" i="31" s="1"/>
  <c r="O80" i="31"/>
  <c r="O95" i="31" s="1"/>
  <c r="K80" i="31"/>
  <c r="K95" i="31" s="1"/>
  <c r="G80" i="31"/>
  <c r="G95" i="31" s="1"/>
  <c r="CE78" i="31"/>
  <c r="CE94" i="31" s="1"/>
  <c r="CA78" i="31"/>
  <c r="CA94" i="31" s="1"/>
  <c r="BW78" i="31"/>
  <c r="BW94" i="31" s="1"/>
  <c r="BS78" i="31"/>
  <c r="BS94" i="31" s="1"/>
  <c r="BO78" i="31"/>
  <c r="BO94" i="31" s="1"/>
  <c r="BK78" i="31"/>
  <c r="BK94" i="31" s="1"/>
  <c r="BG78" i="31"/>
  <c r="BG94" i="31" s="1"/>
  <c r="BC78" i="31"/>
  <c r="BC94" i="31" s="1"/>
  <c r="AY78" i="31"/>
  <c r="AY94" i="31" s="1"/>
  <c r="AU78" i="31"/>
  <c r="AU94" i="31" s="1"/>
  <c r="AQ78" i="31"/>
  <c r="AQ94" i="31" s="1"/>
  <c r="AM78" i="31"/>
  <c r="AM94" i="31" s="1"/>
  <c r="AI78" i="31"/>
  <c r="AI94" i="31" s="1"/>
  <c r="AE78" i="31"/>
  <c r="AE94" i="31" s="1"/>
  <c r="AA78" i="31"/>
  <c r="AA94" i="31" s="1"/>
  <c r="W78" i="31"/>
  <c r="W94" i="31" s="1"/>
  <c r="S78" i="31"/>
  <c r="S94" i="31" s="1"/>
  <c r="O78" i="31"/>
  <c r="O94" i="31" s="1"/>
  <c r="K78" i="31"/>
  <c r="K94" i="31" s="1"/>
  <c r="G78" i="31"/>
  <c r="G94" i="31" s="1"/>
  <c r="CE76" i="31"/>
  <c r="CE93" i="31" s="1"/>
  <c r="CA76" i="31"/>
  <c r="CA93" i="31" s="1"/>
  <c r="BW76" i="31"/>
  <c r="BW93" i="31" s="1"/>
  <c r="BS76" i="31"/>
  <c r="BS93" i="31" s="1"/>
  <c r="BO76" i="31"/>
  <c r="BO93" i="31" s="1"/>
  <c r="BK76" i="31"/>
  <c r="BK93" i="31" s="1"/>
  <c r="BG76" i="31"/>
  <c r="BG93" i="31" s="1"/>
  <c r="BC76" i="31"/>
  <c r="BC93" i="31" s="1"/>
  <c r="AY76" i="31"/>
  <c r="AY93" i="31" s="1"/>
  <c r="AU76" i="31"/>
  <c r="AU93" i="31" s="1"/>
  <c r="AQ76" i="31"/>
  <c r="AQ93" i="31" s="1"/>
  <c r="AM76" i="31"/>
  <c r="AM93" i="31" s="1"/>
  <c r="AI76" i="31"/>
  <c r="AI93" i="31" s="1"/>
  <c r="AE76" i="31"/>
  <c r="AE93" i="31" s="1"/>
  <c r="AA76" i="31"/>
  <c r="AA93" i="31" s="1"/>
  <c r="W76" i="31"/>
  <c r="W93" i="31" s="1"/>
  <c r="S76" i="31"/>
  <c r="S93" i="31" s="1"/>
  <c r="O76" i="31"/>
  <c r="O93" i="31" s="1"/>
  <c r="K76" i="31"/>
  <c r="K93" i="31" s="1"/>
  <c r="G76" i="31"/>
  <c r="G93" i="31" s="1"/>
  <c r="CE74" i="31"/>
  <c r="CE92" i="31" s="1"/>
  <c r="CA74" i="31"/>
  <c r="CA92" i="31" s="1"/>
  <c r="BW74" i="31"/>
  <c r="BW92" i="31" s="1"/>
  <c r="BS74" i="31"/>
  <c r="BS92" i="31" s="1"/>
  <c r="BO74" i="31"/>
  <c r="BO92" i="31" s="1"/>
  <c r="BK74" i="31"/>
  <c r="BK92" i="31" s="1"/>
  <c r="BG74" i="31"/>
  <c r="BG92" i="31" s="1"/>
  <c r="BC74" i="31"/>
  <c r="BC92" i="31" s="1"/>
  <c r="AY74" i="31"/>
  <c r="AY92" i="31" s="1"/>
  <c r="AU74" i="31"/>
  <c r="AU92" i="31" s="1"/>
  <c r="AQ74" i="31"/>
  <c r="AQ92" i="31" s="1"/>
  <c r="AM74" i="31"/>
  <c r="AM92" i="31" s="1"/>
  <c r="AI74" i="31"/>
  <c r="AI92" i="31" s="1"/>
  <c r="AE74" i="31"/>
  <c r="AE92" i="31" s="1"/>
  <c r="AA74" i="31"/>
  <c r="AA92" i="31" s="1"/>
  <c r="W74" i="31"/>
  <c r="W92" i="31" s="1"/>
  <c r="S74" i="31"/>
  <c r="S92" i="31" s="1"/>
  <c r="O74" i="31"/>
  <c r="O92" i="31" s="1"/>
  <c r="K74" i="31"/>
  <c r="K92" i="31" s="1"/>
  <c r="G74" i="31"/>
  <c r="G92" i="31" s="1"/>
  <c r="CE72" i="31"/>
  <c r="CE91" i="31" s="1"/>
  <c r="CA72" i="31"/>
  <c r="CA91" i="31" s="1"/>
  <c r="BW72" i="31"/>
  <c r="BW91" i="31" s="1"/>
  <c r="BS72" i="31"/>
  <c r="BS91" i="31" s="1"/>
  <c r="BO72" i="31"/>
  <c r="BO91" i="31" s="1"/>
  <c r="BK72" i="31"/>
  <c r="BK91" i="31" s="1"/>
  <c r="BG72" i="31"/>
  <c r="BG91" i="31" s="1"/>
  <c r="BC72" i="31"/>
  <c r="BC91" i="31" s="1"/>
  <c r="AY72" i="31"/>
  <c r="AY91" i="31" s="1"/>
  <c r="AU72" i="31"/>
  <c r="AU91" i="31" s="1"/>
  <c r="AQ72" i="31"/>
  <c r="AQ91" i="31" s="1"/>
  <c r="AM72" i="31"/>
  <c r="AM91" i="31" s="1"/>
  <c r="AI72" i="31"/>
  <c r="AI91" i="31" s="1"/>
  <c r="AE72" i="31"/>
  <c r="AE91" i="31" s="1"/>
  <c r="AA72" i="31"/>
  <c r="AA91" i="31" s="1"/>
  <c r="W72" i="31"/>
  <c r="W91" i="31" s="1"/>
  <c r="S72" i="31"/>
  <c r="S91" i="31" s="1"/>
  <c r="O72" i="31"/>
  <c r="O91" i="31" s="1"/>
  <c r="K72" i="31"/>
  <c r="K91" i="31" s="1"/>
  <c r="G72" i="31"/>
  <c r="G91" i="31" s="1"/>
  <c r="CE70" i="31"/>
  <c r="CE90" i="31" s="1"/>
  <c r="CA70" i="31"/>
  <c r="CA90" i="31" s="1"/>
  <c r="BW70" i="31"/>
  <c r="BW90" i="31" s="1"/>
  <c r="BS70" i="31"/>
  <c r="BS90" i="31" s="1"/>
  <c r="BO70" i="31"/>
  <c r="BO90" i="31" s="1"/>
  <c r="BK70" i="31"/>
  <c r="BK90" i="31" s="1"/>
  <c r="BG70" i="31"/>
  <c r="BG90" i="31" s="1"/>
  <c r="BC70" i="31"/>
  <c r="BC90" i="31" s="1"/>
  <c r="AY70" i="31"/>
  <c r="AY90" i="31" s="1"/>
  <c r="AU70" i="31"/>
  <c r="AU90" i="31" s="1"/>
  <c r="AQ70" i="31"/>
  <c r="AQ90" i="31" s="1"/>
  <c r="AM70" i="31"/>
  <c r="AM90" i="31" s="1"/>
  <c r="AI70" i="31"/>
  <c r="AI90" i="31" s="1"/>
  <c r="AE70" i="31"/>
  <c r="AE90" i="31" s="1"/>
  <c r="AA70" i="31"/>
  <c r="AA90" i="31" s="1"/>
  <c r="W70" i="31"/>
  <c r="W90" i="31" s="1"/>
  <c r="S70" i="31"/>
  <c r="S90" i="31" s="1"/>
  <c r="O70" i="31"/>
  <c r="O90" i="31" s="1"/>
  <c r="K70" i="31"/>
  <c r="K90" i="31" s="1"/>
  <c r="G70" i="31"/>
  <c r="G90" i="31" s="1"/>
  <c r="CE68" i="31"/>
  <c r="CE89" i="31" s="1"/>
  <c r="CA68" i="31"/>
  <c r="CA89" i="31" s="1"/>
  <c r="BW68" i="31"/>
  <c r="BW89" i="31" s="1"/>
  <c r="BS68" i="31"/>
  <c r="BS89" i="31" s="1"/>
  <c r="BO68" i="31"/>
  <c r="BO89" i="31" s="1"/>
  <c r="BK68" i="31"/>
  <c r="BK89" i="31" s="1"/>
  <c r="BG68" i="31"/>
  <c r="BG89" i="31" s="1"/>
  <c r="BC68" i="31"/>
  <c r="BC89" i="31" s="1"/>
  <c r="AY68" i="31"/>
  <c r="AY89" i="31" s="1"/>
  <c r="AU68" i="31"/>
  <c r="AU89" i="31" s="1"/>
  <c r="AQ68" i="31"/>
  <c r="AQ89" i="31" s="1"/>
  <c r="AM68" i="31"/>
  <c r="AM89" i="31" s="1"/>
  <c r="AI68" i="31"/>
  <c r="AI89" i="31" s="1"/>
  <c r="AE68" i="31"/>
  <c r="AE89" i="31" s="1"/>
  <c r="AA68" i="31"/>
  <c r="AA89" i="31" s="1"/>
  <c r="W68" i="31"/>
  <c r="W89" i="31" s="1"/>
  <c r="S68" i="31"/>
  <c r="S89" i="31" s="1"/>
  <c r="O68" i="31"/>
  <c r="O89" i="31" s="1"/>
  <c r="K68" i="31"/>
  <c r="K89" i="31" s="1"/>
  <c r="G68" i="31"/>
  <c r="G89" i="31" s="1"/>
  <c r="CE66" i="31"/>
  <c r="CE88" i="31" s="1"/>
  <c r="CE87" i="31" s="1"/>
  <c r="CA66" i="31"/>
  <c r="CA88" i="31" s="1"/>
  <c r="BW66" i="31"/>
  <c r="BW88" i="31" s="1"/>
  <c r="BW87" i="31" s="1"/>
  <c r="BS66" i="31"/>
  <c r="BS88" i="31" s="1"/>
  <c r="BS87" i="31" s="1"/>
  <c r="BO66" i="31"/>
  <c r="BO88" i="31" s="1"/>
  <c r="BK66" i="31"/>
  <c r="BK88" i="31" s="1"/>
  <c r="BK87" i="31" s="1"/>
  <c r="BG66" i="31"/>
  <c r="BG88" i="31" s="1"/>
  <c r="BC66" i="31"/>
  <c r="BC88" i="31" s="1"/>
  <c r="AY66" i="31"/>
  <c r="AY88" i="31" s="1"/>
  <c r="AY87" i="31" s="1"/>
  <c r="AU66" i="31"/>
  <c r="AU88" i="31" s="1"/>
  <c r="AQ66" i="31"/>
  <c r="AQ88" i="31" s="1"/>
  <c r="AQ87" i="31" s="1"/>
  <c r="AM66" i="31"/>
  <c r="AM88" i="31" s="1"/>
  <c r="AM87" i="31" s="1"/>
  <c r="AI66" i="31"/>
  <c r="AI88" i="31" s="1"/>
  <c r="AE66" i="31"/>
  <c r="AE88" i="31" s="1"/>
  <c r="AE87" i="31" s="1"/>
  <c r="AA66" i="31"/>
  <c r="AA88" i="31" s="1"/>
  <c r="W66" i="31"/>
  <c r="W88" i="31" s="1"/>
  <c r="S66" i="31"/>
  <c r="S88" i="31" s="1"/>
  <c r="S87" i="31" s="1"/>
  <c r="O66" i="31"/>
  <c r="O88" i="31" s="1"/>
  <c r="K66" i="31"/>
  <c r="K88" i="31" s="1"/>
  <c r="K87" i="31" s="1"/>
  <c r="G66" i="31"/>
  <c r="G88" i="31" s="1"/>
  <c r="CD84" i="32"/>
  <c r="CD97" i="32" s="1"/>
  <c r="BV84" i="32"/>
  <c r="BV97" i="32" s="1"/>
  <c r="BN84" i="32"/>
  <c r="BN97" i="32" s="1"/>
  <c r="BF84" i="32"/>
  <c r="BF97" i="32" s="1"/>
  <c r="AX84" i="32"/>
  <c r="AX97" i="32" s="1"/>
  <c r="AP84" i="32"/>
  <c r="AP97" i="32" s="1"/>
  <c r="AH84" i="32"/>
  <c r="AH97" i="32" s="1"/>
  <c r="Z84" i="32"/>
  <c r="Z97" i="32" s="1"/>
  <c r="R84" i="32"/>
  <c r="R97" i="32" s="1"/>
  <c r="J84" i="32"/>
  <c r="J97" i="32" s="1"/>
  <c r="CD82" i="32"/>
  <c r="CD96" i="32" s="1"/>
  <c r="BV82" i="32"/>
  <c r="BV96" i="32" s="1"/>
  <c r="BN82" i="32"/>
  <c r="BN96" i="32" s="1"/>
  <c r="BF82" i="32"/>
  <c r="BF96" i="32" s="1"/>
  <c r="AX82" i="32"/>
  <c r="AX96" i="32" s="1"/>
  <c r="AP82" i="32"/>
  <c r="AP96" i="32" s="1"/>
  <c r="AH82" i="32"/>
  <c r="AH96" i="32" s="1"/>
  <c r="Z82" i="32"/>
  <c r="Z96" i="32" s="1"/>
  <c r="R82" i="32"/>
  <c r="R96" i="32" s="1"/>
  <c r="J82" i="32"/>
  <c r="J96" i="32" s="1"/>
  <c r="CD80" i="32"/>
  <c r="CD95" i="32" s="1"/>
  <c r="BV80" i="32"/>
  <c r="BV95" i="32" s="1"/>
  <c r="BN80" i="32"/>
  <c r="BN95" i="32" s="1"/>
  <c r="BF80" i="32"/>
  <c r="BF95" i="32" s="1"/>
  <c r="AX80" i="32"/>
  <c r="AX95" i="32" s="1"/>
  <c r="AP80" i="32"/>
  <c r="AP95" i="32" s="1"/>
  <c r="AH80" i="32"/>
  <c r="AH95" i="32" s="1"/>
  <c r="Z80" i="32"/>
  <c r="Z95" i="32" s="1"/>
  <c r="R80" i="32"/>
  <c r="R95" i="32" s="1"/>
  <c r="J80" i="32"/>
  <c r="J95" i="32" s="1"/>
  <c r="CD78" i="32"/>
  <c r="CD94" i="32" s="1"/>
  <c r="BY78" i="32"/>
  <c r="BY94" i="32" s="1"/>
  <c r="BT78" i="32"/>
  <c r="BT94" i="32" s="1"/>
  <c r="BN78" i="32"/>
  <c r="BN94" i="32" s="1"/>
  <c r="BI78" i="32"/>
  <c r="BI94" i="32" s="1"/>
  <c r="BD78" i="32"/>
  <c r="BD94" i="32" s="1"/>
  <c r="AX78" i="32"/>
  <c r="AX94" i="32" s="1"/>
  <c r="AS78" i="32"/>
  <c r="AS94" i="32" s="1"/>
  <c r="AN78" i="32"/>
  <c r="AN94" i="32" s="1"/>
  <c r="AH78" i="32"/>
  <c r="AH94" i="32" s="1"/>
  <c r="AC78" i="32"/>
  <c r="AC94" i="32" s="1"/>
  <c r="X78" i="32"/>
  <c r="X94" i="32" s="1"/>
  <c r="R78" i="32"/>
  <c r="R94" i="32" s="1"/>
  <c r="M78" i="32"/>
  <c r="M94" i="32" s="1"/>
  <c r="H78" i="32"/>
  <c r="H94" i="32" s="1"/>
  <c r="CD76" i="32"/>
  <c r="CD93" i="32" s="1"/>
  <c r="BY76" i="32"/>
  <c r="BY93" i="32" s="1"/>
  <c r="BT76" i="32"/>
  <c r="BT93" i="32" s="1"/>
  <c r="BN76" i="32"/>
  <c r="BN93" i="32" s="1"/>
  <c r="BI76" i="32"/>
  <c r="BI93" i="32" s="1"/>
  <c r="BD76" i="32"/>
  <c r="BD93" i="32" s="1"/>
  <c r="AX76" i="32"/>
  <c r="AX93" i="32" s="1"/>
  <c r="AS76" i="32"/>
  <c r="AS93" i="32" s="1"/>
  <c r="AN76" i="32"/>
  <c r="AN93" i="32" s="1"/>
  <c r="AH76" i="32"/>
  <c r="AH93" i="32" s="1"/>
  <c r="AD76" i="32"/>
  <c r="AD93" i="32" s="1"/>
  <c r="Z76" i="32"/>
  <c r="Z93" i="32" s="1"/>
  <c r="V76" i="32"/>
  <c r="V93" i="32" s="1"/>
  <c r="R76" i="32"/>
  <c r="R93" i="32" s="1"/>
  <c r="N76" i="32"/>
  <c r="N93" i="32" s="1"/>
  <c r="J76" i="32"/>
  <c r="J93" i="32" s="1"/>
  <c r="F76" i="32"/>
  <c r="F93" i="32" s="1"/>
  <c r="CD74" i="32"/>
  <c r="CD92" i="32" s="1"/>
  <c r="BZ74" i="32"/>
  <c r="BZ92" i="32" s="1"/>
  <c r="BV74" i="32"/>
  <c r="BV92" i="32" s="1"/>
  <c r="BR74" i="32"/>
  <c r="BR92" i="32" s="1"/>
  <c r="BN74" i="32"/>
  <c r="BN92" i="32" s="1"/>
  <c r="BJ74" i="32"/>
  <c r="BJ92" i="32" s="1"/>
  <c r="BF74" i="32"/>
  <c r="BF92" i="32" s="1"/>
  <c r="BB74" i="32"/>
  <c r="BB92" i="32" s="1"/>
  <c r="AX74" i="32"/>
  <c r="AX92" i="32" s="1"/>
  <c r="AT74" i="32"/>
  <c r="AT92" i="32" s="1"/>
  <c r="AP74" i="32"/>
  <c r="AP92" i="32" s="1"/>
  <c r="AL74" i="32"/>
  <c r="AL92" i="32" s="1"/>
  <c r="AH74" i="32"/>
  <c r="AH92" i="32" s="1"/>
  <c r="AD74" i="32"/>
  <c r="AD92" i="32" s="1"/>
  <c r="Z74" i="32"/>
  <c r="Z92" i="32" s="1"/>
  <c r="V74" i="32"/>
  <c r="V92" i="32" s="1"/>
  <c r="R74" i="32"/>
  <c r="R92" i="32" s="1"/>
  <c r="N74" i="32"/>
  <c r="N92" i="32" s="1"/>
  <c r="J74" i="32"/>
  <c r="J92" i="32" s="1"/>
  <c r="F74" i="32"/>
  <c r="F92" i="32" s="1"/>
  <c r="CD72" i="32"/>
  <c r="CD91" i="32" s="1"/>
  <c r="BZ72" i="32"/>
  <c r="BZ91" i="32" s="1"/>
  <c r="BV72" i="32"/>
  <c r="BV91" i="32" s="1"/>
  <c r="BR72" i="32"/>
  <c r="BR91" i="32" s="1"/>
  <c r="BN72" i="32"/>
  <c r="BN91" i="32" s="1"/>
  <c r="BJ72" i="32"/>
  <c r="BJ91" i="32" s="1"/>
  <c r="BF72" i="32"/>
  <c r="BF91" i="32" s="1"/>
  <c r="BB72" i="32"/>
  <c r="BB91" i="32" s="1"/>
  <c r="AX72" i="32"/>
  <c r="AX91" i="32" s="1"/>
  <c r="AT72" i="32"/>
  <c r="AT91" i="32" s="1"/>
  <c r="AP72" i="32"/>
  <c r="AP91" i="32" s="1"/>
  <c r="AL72" i="32"/>
  <c r="AL91" i="32" s="1"/>
  <c r="AH72" i="32"/>
  <c r="AH91" i="32" s="1"/>
  <c r="AD72" i="32"/>
  <c r="AD91" i="32" s="1"/>
  <c r="Z72" i="32"/>
  <c r="Z91" i="32" s="1"/>
  <c r="V72" i="32"/>
  <c r="V91" i="32" s="1"/>
  <c r="R72" i="32"/>
  <c r="R91" i="32" s="1"/>
  <c r="N72" i="32"/>
  <c r="N91" i="32" s="1"/>
  <c r="J72" i="32"/>
  <c r="J91" i="32" s="1"/>
  <c r="F72" i="32"/>
  <c r="F91" i="32" s="1"/>
  <c r="CD70" i="32"/>
  <c r="CD90" i="32" s="1"/>
  <c r="BZ70" i="32"/>
  <c r="BZ90" i="32" s="1"/>
  <c r="BV70" i="32"/>
  <c r="BV90" i="32" s="1"/>
  <c r="BR70" i="32"/>
  <c r="BR90" i="32" s="1"/>
  <c r="BN70" i="32"/>
  <c r="BN90" i="32" s="1"/>
  <c r="BJ70" i="32"/>
  <c r="BJ90" i="32" s="1"/>
  <c r="BF70" i="32"/>
  <c r="BF90" i="32" s="1"/>
  <c r="BB70" i="32"/>
  <c r="BB90" i="32" s="1"/>
  <c r="AX70" i="32"/>
  <c r="AX90" i="32" s="1"/>
  <c r="AT70" i="32"/>
  <c r="AT90" i="32" s="1"/>
  <c r="AP70" i="32"/>
  <c r="AP90" i="32" s="1"/>
  <c r="AL70" i="32"/>
  <c r="AL90" i="32" s="1"/>
  <c r="AH70" i="32"/>
  <c r="AH90" i="32" s="1"/>
  <c r="AD70" i="32"/>
  <c r="AD90" i="32" s="1"/>
  <c r="Z70" i="32"/>
  <c r="Z90" i="32" s="1"/>
  <c r="V70" i="32"/>
  <c r="V90" i="32" s="1"/>
  <c r="R70" i="32"/>
  <c r="R90" i="32" s="1"/>
  <c r="N70" i="32"/>
  <c r="N90" i="32" s="1"/>
  <c r="J70" i="32"/>
  <c r="J90" i="32" s="1"/>
  <c r="F70" i="32"/>
  <c r="F90" i="32" s="1"/>
  <c r="CD68" i="32"/>
  <c r="CD89" i="32" s="1"/>
  <c r="BZ68" i="32"/>
  <c r="BZ89" i="32" s="1"/>
  <c r="BV68" i="32"/>
  <c r="BV89" i="32" s="1"/>
  <c r="BR68" i="32"/>
  <c r="BR89" i="32" s="1"/>
  <c r="BN68" i="32"/>
  <c r="BN89" i="32" s="1"/>
  <c r="BJ68" i="32"/>
  <c r="BJ89" i="32" s="1"/>
  <c r="BF68" i="32"/>
  <c r="BF89" i="32" s="1"/>
  <c r="BB68" i="32"/>
  <c r="BB89" i="32" s="1"/>
  <c r="AX68" i="32"/>
  <c r="AX89" i="32" s="1"/>
  <c r="AT68" i="32"/>
  <c r="AT89" i="32" s="1"/>
  <c r="AP68" i="32"/>
  <c r="AP89" i="32" s="1"/>
  <c r="AL68" i="32"/>
  <c r="AL89" i="32" s="1"/>
  <c r="AH68" i="32"/>
  <c r="AH89" i="32" s="1"/>
  <c r="AD68" i="32"/>
  <c r="AD89" i="32" s="1"/>
  <c r="Z68" i="32"/>
  <c r="Z89" i="32" s="1"/>
  <c r="V68" i="32"/>
  <c r="V89" i="32" s="1"/>
  <c r="R68" i="32"/>
  <c r="R89" i="32" s="1"/>
  <c r="N68" i="32"/>
  <c r="N89" i="32" s="1"/>
  <c r="J68" i="32"/>
  <c r="J89" i="32" s="1"/>
  <c r="F68" i="32"/>
  <c r="F89" i="32" s="1"/>
  <c r="CD66" i="32"/>
  <c r="CD88" i="32" s="1"/>
  <c r="BZ66" i="32"/>
  <c r="BZ88" i="32" s="1"/>
  <c r="BV66" i="32"/>
  <c r="BV88" i="32" s="1"/>
  <c r="BR66" i="32"/>
  <c r="BR88" i="32" s="1"/>
  <c r="BN66" i="32"/>
  <c r="BN88" i="32" s="1"/>
  <c r="BJ66" i="32"/>
  <c r="BJ88" i="32" s="1"/>
  <c r="BF66" i="32"/>
  <c r="BF88" i="32" s="1"/>
  <c r="BB66" i="32"/>
  <c r="BB88" i="32" s="1"/>
  <c r="AX66" i="32"/>
  <c r="AX88" i="32" s="1"/>
  <c r="AT66" i="32"/>
  <c r="AT88" i="32" s="1"/>
  <c r="AP66" i="32"/>
  <c r="AP88" i="32" s="1"/>
  <c r="AL66" i="32"/>
  <c r="AL88" i="32" s="1"/>
  <c r="AH66" i="32"/>
  <c r="AH88" i="32" s="1"/>
  <c r="AD66" i="32"/>
  <c r="AD88" i="32" s="1"/>
  <c r="Z66" i="32"/>
  <c r="Z88" i="32" s="1"/>
  <c r="V66" i="32"/>
  <c r="V88" i="32" s="1"/>
  <c r="R66" i="32"/>
  <c r="R88" i="32" s="1"/>
  <c r="N66" i="32"/>
  <c r="N88" i="32" s="1"/>
  <c r="J66" i="32"/>
  <c r="J88" i="32" s="1"/>
  <c r="F66" i="32"/>
  <c r="F88" i="32" s="1"/>
  <c r="CD84" i="31"/>
  <c r="CD97" i="31" s="1"/>
  <c r="BZ84" i="31"/>
  <c r="BZ97" i="31" s="1"/>
  <c r="BV84" i="31"/>
  <c r="BV97" i="31" s="1"/>
  <c r="BR84" i="31"/>
  <c r="BR97" i="31" s="1"/>
  <c r="BN84" i="31"/>
  <c r="BN97" i="31" s="1"/>
  <c r="BJ84" i="31"/>
  <c r="BJ97" i="31" s="1"/>
  <c r="BF84" i="31"/>
  <c r="BF97" i="31" s="1"/>
  <c r="BB84" i="31"/>
  <c r="BB97" i="31" s="1"/>
  <c r="AX84" i="31"/>
  <c r="AX97" i="31" s="1"/>
  <c r="AT84" i="31"/>
  <c r="AT97" i="31" s="1"/>
  <c r="AP84" i="31"/>
  <c r="AP97" i="31" s="1"/>
  <c r="AL84" i="31"/>
  <c r="AL97" i="31" s="1"/>
  <c r="AH84" i="31"/>
  <c r="AH97" i="31" s="1"/>
  <c r="AD84" i="31"/>
  <c r="AD97" i="31" s="1"/>
  <c r="Z84" i="31"/>
  <c r="Z97" i="31" s="1"/>
  <c r="V84" i="31"/>
  <c r="V97" i="31" s="1"/>
  <c r="R84" i="31"/>
  <c r="R97" i="31" s="1"/>
  <c r="N84" i="31"/>
  <c r="N97" i="31" s="1"/>
  <c r="J84" i="31"/>
  <c r="J97" i="31" s="1"/>
  <c r="F84" i="31"/>
  <c r="F97" i="31" s="1"/>
  <c r="CD82" i="31"/>
  <c r="CD96" i="31" s="1"/>
  <c r="BZ82" i="31"/>
  <c r="BZ96" i="31" s="1"/>
  <c r="BV82" i="31"/>
  <c r="BV96" i="31" s="1"/>
  <c r="BR82" i="31"/>
  <c r="BR96" i="31" s="1"/>
  <c r="BN82" i="31"/>
  <c r="BN96" i="31" s="1"/>
  <c r="BJ82" i="31"/>
  <c r="BJ96" i="31" s="1"/>
  <c r="BF82" i="31"/>
  <c r="BF96" i="31" s="1"/>
  <c r="BB82" i="31"/>
  <c r="BB96" i="31" s="1"/>
  <c r="AX82" i="31"/>
  <c r="AX96" i="31" s="1"/>
  <c r="AT82" i="31"/>
  <c r="AT96" i="31" s="1"/>
  <c r="AP82" i="31"/>
  <c r="AP96" i="31" s="1"/>
  <c r="AL82" i="31"/>
  <c r="AL96" i="31" s="1"/>
  <c r="AH82" i="31"/>
  <c r="AH96" i="31" s="1"/>
  <c r="AD82" i="31"/>
  <c r="AD96" i="31" s="1"/>
  <c r="Z82" i="31"/>
  <c r="Z96" i="31" s="1"/>
  <c r="V82" i="31"/>
  <c r="V96" i="31" s="1"/>
  <c r="R82" i="31"/>
  <c r="R96" i="31" s="1"/>
  <c r="N82" i="31"/>
  <c r="N96" i="31" s="1"/>
  <c r="J82" i="31"/>
  <c r="J96" i="31" s="1"/>
  <c r="F82" i="31"/>
  <c r="F96" i="31" s="1"/>
  <c r="CD80" i="31"/>
  <c r="CD95" i="31" s="1"/>
  <c r="BZ80" i="31"/>
  <c r="BZ95" i="31" s="1"/>
  <c r="BV80" i="31"/>
  <c r="BV95" i="31" s="1"/>
  <c r="BR80" i="31"/>
  <c r="BR95" i="31" s="1"/>
  <c r="BN80" i="31"/>
  <c r="BN95" i="31" s="1"/>
  <c r="BJ80" i="31"/>
  <c r="BJ95" i="31" s="1"/>
  <c r="BF80" i="31"/>
  <c r="BF95" i="31" s="1"/>
  <c r="BB80" i="31"/>
  <c r="BB95" i="31" s="1"/>
  <c r="AX80" i="31"/>
  <c r="AX95" i="31" s="1"/>
  <c r="AT80" i="31"/>
  <c r="AT95" i="31" s="1"/>
  <c r="AP80" i="31"/>
  <c r="AP95" i="31" s="1"/>
  <c r="AL80" i="31"/>
  <c r="AL95" i="31" s="1"/>
  <c r="AH80" i="31"/>
  <c r="AH95" i="31" s="1"/>
  <c r="AD80" i="31"/>
  <c r="AD95" i="31" s="1"/>
  <c r="Z80" i="31"/>
  <c r="Z95" i="31" s="1"/>
  <c r="V80" i="31"/>
  <c r="V95" i="31" s="1"/>
  <c r="R80" i="31"/>
  <c r="R95" i="31" s="1"/>
  <c r="N80" i="31"/>
  <c r="N95" i="31" s="1"/>
  <c r="J80" i="31"/>
  <c r="J95" i="31" s="1"/>
  <c r="F80" i="31"/>
  <c r="F95" i="31" s="1"/>
  <c r="CD78" i="31"/>
  <c r="CD94" i="31" s="1"/>
  <c r="BZ78" i="31"/>
  <c r="BZ94" i="31" s="1"/>
  <c r="BV78" i="31"/>
  <c r="BV94" i="31" s="1"/>
  <c r="BR78" i="31"/>
  <c r="BR94" i="31" s="1"/>
  <c r="BN78" i="31"/>
  <c r="BN94" i="31" s="1"/>
  <c r="BJ78" i="31"/>
  <c r="BJ94" i="31" s="1"/>
  <c r="BF78" i="31"/>
  <c r="BF94" i="31" s="1"/>
  <c r="BB78" i="31"/>
  <c r="BB94" i="31" s="1"/>
  <c r="AX78" i="31"/>
  <c r="AX94" i="31" s="1"/>
  <c r="AT78" i="31"/>
  <c r="AT94" i="31" s="1"/>
  <c r="AP78" i="31"/>
  <c r="AP94" i="31" s="1"/>
  <c r="AL78" i="31"/>
  <c r="AL94" i="31" s="1"/>
  <c r="AH78" i="31"/>
  <c r="AH94" i="31" s="1"/>
  <c r="AD78" i="31"/>
  <c r="AD94" i="31" s="1"/>
  <c r="Z78" i="31"/>
  <c r="Z94" i="31" s="1"/>
  <c r="V78" i="31"/>
  <c r="V94" i="31" s="1"/>
  <c r="R78" i="31"/>
  <c r="R94" i="31" s="1"/>
  <c r="N78" i="31"/>
  <c r="N94" i="31" s="1"/>
  <c r="J78" i="31"/>
  <c r="J94" i="31" s="1"/>
  <c r="F78" i="31"/>
  <c r="F94" i="31" s="1"/>
  <c r="CD76" i="31"/>
  <c r="CD93" i="31" s="1"/>
  <c r="BZ76" i="31"/>
  <c r="BZ93" i="31" s="1"/>
  <c r="BV76" i="31"/>
  <c r="BV93" i="31" s="1"/>
  <c r="BR76" i="31"/>
  <c r="BR93" i="31" s="1"/>
  <c r="BN76" i="31"/>
  <c r="BN93" i="31" s="1"/>
  <c r="BJ76" i="31"/>
  <c r="BJ93" i="31" s="1"/>
  <c r="BF76" i="31"/>
  <c r="BF93" i="31" s="1"/>
  <c r="BB76" i="31"/>
  <c r="BB93" i="31" s="1"/>
  <c r="AX76" i="31"/>
  <c r="AX93" i="31" s="1"/>
  <c r="AT76" i="31"/>
  <c r="AT93" i="31" s="1"/>
  <c r="AP76" i="31"/>
  <c r="AP93" i="31" s="1"/>
  <c r="AL76" i="31"/>
  <c r="AL93" i="31" s="1"/>
  <c r="AH76" i="31"/>
  <c r="AH93" i="31" s="1"/>
  <c r="AD76" i="31"/>
  <c r="AD93" i="31" s="1"/>
  <c r="Z76" i="31"/>
  <c r="Z93" i="31" s="1"/>
  <c r="V76" i="31"/>
  <c r="V93" i="31" s="1"/>
  <c r="R76" i="31"/>
  <c r="R93" i="31" s="1"/>
  <c r="N76" i="31"/>
  <c r="N93" i="31" s="1"/>
  <c r="J76" i="31"/>
  <c r="J93" i="31" s="1"/>
  <c r="F76" i="31"/>
  <c r="F93" i="31" s="1"/>
  <c r="CD74" i="31"/>
  <c r="CD92" i="31" s="1"/>
  <c r="BZ74" i="31"/>
  <c r="BZ92" i="31" s="1"/>
  <c r="BV74" i="31"/>
  <c r="BV92" i="31" s="1"/>
  <c r="BR74" i="31"/>
  <c r="BR92" i="31" s="1"/>
  <c r="BN74" i="31"/>
  <c r="BN92" i="31" s="1"/>
  <c r="BJ74" i="31"/>
  <c r="BJ92" i="31" s="1"/>
  <c r="BF74" i="31"/>
  <c r="BF92" i="31" s="1"/>
  <c r="BB74" i="31"/>
  <c r="BB92" i="31" s="1"/>
  <c r="AX74" i="31"/>
  <c r="AX92" i="31" s="1"/>
  <c r="AT74" i="31"/>
  <c r="AT92" i="31" s="1"/>
  <c r="AP74" i="31"/>
  <c r="AP92" i="31" s="1"/>
  <c r="AL74" i="31"/>
  <c r="AL92" i="31" s="1"/>
  <c r="AH74" i="31"/>
  <c r="AH92" i="31" s="1"/>
  <c r="AD74" i="31"/>
  <c r="AD92" i="31" s="1"/>
  <c r="Z74" i="31"/>
  <c r="Z92" i="31" s="1"/>
  <c r="V74" i="31"/>
  <c r="V92" i="31" s="1"/>
  <c r="R74" i="31"/>
  <c r="R92" i="31" s="1"/>
  <c r="N74" i="31"/>
  <c r="N92" i="31" s="1"/>
  <c r="J74" i="31"/>
  <c r="J92" i="31" s="1"/>
  <c r="F74" i="31"/>
  <c r="F92" i="31" s="1"/>
  <c r="CD72" i="31"/>
  <c r="CD91" i="31" s="1"/>
  <c r="BZ72" i="31"/>
  <c r="BZ91" i="31" s="1"/>
  <c r="BV72" i="31"/>
  <c r="BV91" i="31" s="1"/>
  <c r="BR72" i="31"/>
  <c r="BR91" i="31" s="1"/>
  <c r="BN72" i="31"/>
  <c r="BN91" i="31" s="1"/>
  <c r="BJ72" i="31"/>
  <c r="BJ91" i="31" s="1"/>
  <c r="BF72" i="31"/>
  <c r="BF91" i="31" s="1"/>
  <c r="BB72" i="31"/>
  <c r="BB91" i="31" s="1"/>
  <c r="AX72" i="31"/>
  <c r="AX91" i="31" s="1"/>
  <c r="AT72" i="31"/>
  <c r="AT91" i="31" s="1"/>
  <c r="AP72" i="31"/>
  <c r="AP91" i="31" s="1"/>
  <c r="AL72" i="31"/>
  <c r="AL91" i="31" s="1"/>
  <c r="AH72" i="31"/>
  <c r="AH91" i="31" s="1"/>
  <c r="AD72" i="31"/>
  <c r="AD91" i="31" s="1"/>
  <c r="Z72" i="31"/>
  <c r="Z91" i="31" s="1"/>
  <c r="V72" i="31"/>
  <c r="V91" i="31" s="1"/>
  <c r="R72" i="31"/>
  <c r="R91" i="31" s="1"/>
  <c r="N72" i="31"/>
  <c r="N91" i="31" s="1"/>
  <c r="J72" i="31"/>
  <c r="J91" i="31" s="1"/>
  <c r="F72" i="31"/>
  <c r="F91" i="31" s="1"/>
  <c r="CD70" i="31"/>
  <c r="CD90" i="31" s="1"/>
  <c r="BZ70" i="31"/>
  <c r="BZ90" i="31" s="1"/>
  <c r="BV70" i="31"/>
  <c r="BV90" i="31" s="1"/>
  <c r="BR70" i="31"/>
  <c r="BR90" i="31" s="1"/>
  <c r="BN70" i="31"/>
  <c r="BN90" i="31" s="1"/>
  <c r="BJ70" i="31"/>
  <c r="BJ90" i="31" s="1"/>
  <c r="BF70" i="31"/>
  <c r="BF90" i="31" s="1"/>
  <c r="BB70" i="31"/>
  <c r="BB90" i="31" s="1"/>
  <c r="AX70" i="31"/>
  <c r="AX90" i="31" s="1"/>
  <c r="AT70" i="31"/>
  <c r="AT90" i="31" s="1"/>
  <c r="AP70" i="31"/>
  <c r="AP90" i="31" s="1"/>
  <c r="AL70" i="31"/>
  <c r="AL90" i="31" s="1"/>
  <c r="AH70" i="31"/>
  <c r="AH90" i="31" s="1"/>
  <c r="AD70" i="31"/>
  <c r="AD90" i="31" s="1"/>
  <c r="Z70" i="31"/>
  <c r="Z90" i="31" s="1"/>
  <c r="V70" i="31"/>
  <c r="V90" i="31" s="1"/>
  <c r="R70" i="31"/>
  <c r="R90" i="31" s="1"/>
  <c r="N70" i="31"/>
  <c r="N90" i="31" s="1"/>
  <c r="J70" i="31"/>
  <c r="J90" i="31" s="1"/>
  <c r="F70" i="31"/>
  <c r="F90" i="31" s="1"/>
  <c r="CD68" i="31"/>
  <c r="CD89" i="31" s="1"/>
  <c r="BZ68" i="31"/>
  <c r="BZ89" i="31" s="1"/>
  <c r="BV68" i="31"/>
  <c r="BV89" i="31" s="1"/>
  <c r="BR68" i="31"/>
  <c r="BR89" i="31" s="1"/>
  <c r="BN68" i="31"/>
  <c r="BN89" i="31" s="1"/>
  <c r="BJ68" i="31"/>
  <c r="BJ89" i="31" s="1"/>
  <c r="BF68" i="31"/>
  <c r="BF89" i="31" s="1"/>
  <c r="BB68" i="31"/>
  <c r="BB89" i="31" s="1"/>
  <c r="AX68" i="31"/>
  <c r="AX89" i="31" s="1"/>
  <c r="AT68" i="31"/>
  <c r="AT89" i="31" s="1"/>
  <c r="AP68" i="31"/>
  <c r="AP89" i="31" s="1"/>
  <c r="AL68" i="31"/>
  <c r="AL89" i="31" s="1"/>
  <c r="AH68" i="31"/>
  <c r="AH89" i="31" s="1"/>
  <c r="AD68" i="31"/>
  <c r="AD89" i="31" s="1"/>
  <c r="Z68" i="31"/>
  <c r="Z89" i="31" s="1"/>
  <c r="V68" i="31"/>
  <c r="V89" i="31" s="1"/>
  <c r="R68" i="31"/>
  <c r="R89" i="31" s="1"/>
  <c r="N68" i="31"/>
  <c r="N89" i="31" s="1"/>
  <c r="J68" i="31"/>
  <c r="J89" i="31" s="1"/>
  <c r="F68" i="31"/>
  <c r="F89" i="31" s="1"/>
  <c r="CD66" i="31"/>
  <c r="CD88" i="31" s="1"/>
  <c r="CD87" i="31" s="1"/>
  <c r="BZ66" i="31"/>
  <c r="BZ88" i="31" s="1"/>
  <c r="BZ87" i="31" s="1"/>
  <c r="BV66" i="31"/>
  <c r="BV88" i="31" s="1"/>
  <c r="BR66" i="31"/>
  <c r="BR88" i="31" s="1"/>
  <c r="BR87" i="31" s="1"/>
  <c r="BN66" i="31"/>
  <c r="BN88" i="31" s="1"/>
  <c r="BJ66" i="31"/>
  <c r="BJ88" i="31" s="1"/>
  <c r="BF66" i="31"/>
  <c r="BF88" i="31" s="1"/>
  <c r="BF87" i="31" s="1"/>
  <c r="BB66" i="31"/>
  <c r="BB88" i="31" s="1"/>
  <c r="AX66" i="31"/>
  <c r="AX88" i="31" s="1"/>
  <c r="AX87" i="31" s="1"/>
  <c r="AT66" i="31"/>
  <c r="AT88" i="31" s="1"/>
  <c r="AT87" i="31" s="1"/>
  <c r="AP66" i="31"/>
  <c r="AP88" i="31" s="1"/>
  <c r="AL66" i="31"/>
  <c r="AL88" i="31" s="1"/>
  <c r="AL87" i="31" s="1"/>
  <c r="AH66" i="31"/>
  <c r="AH88" i="31" s="1"/>
  <c r="AD66" i="31"/>
  <c r="AD88" i="31" s="1"/>
  <c r="Z66" i="31"/>
  <c r="Z88" i="31" s="1"/>
  <c r="Z87" i="31" s="1"/>
  <c r="V66" i="31"/>
  <c r="V88" i="31" s="1"/>
  <c r="R66" i="31"/>
  <c r="R88" i="31" s="1"/>
  <c r="R87" i="31" s="1"/>
  <c r="N66" i="31"/>
  <c r="N88" i="31" s="1"/>
  <c r="N87" i="31" s="1"/>
  <c r="J66" i="31"/>
  <c r="J88" i="31" s="1"/>
  <c r="F66" i="31"/>
  <c r="F88" i="31" s="1"/>
  <c r="CC84" i="32"/>
  <c r="CC97" i="32" s="1"/>
  <c r="BU84" i="32"/>
  <c r="BU97" i="32" s="1"/>
  <c r="BM84" i="32"/>
  <c r="BM97" i="32" s="1"/>
  <c r="BE84" i="32"/>
  <c r="BE97" i="32" s="1"/>
  <c r="AW84" i="32"/>
  <c r="AW97" i="32" s="1"/>
  <c r="AO84" i="32"/>
  <c r="AO97" i="32" s="1"/>
  <c r="AG84" i="32"/>
  <c r="AG97" i="32" s="1"/>
  <c r="Y84" i="32"/>
  <c r="Y97" i="32" s="1"/>
  <c r="Q84" i="32"/>
  <c r="Q97" i="32" s="1"/>
  <c r="I84" i="32"/>
  <c r="I97" i="32" s="1"/>
  <c r="CC82" i="32"/>
  <c r="CC96" i="32" s="1"/>
  <c r="BU82" i="32"/>
  <c r="BU96" i="32" s="1"/>
  <c r="BM82" i="32"/>
  <c r="BM96" i="32" s="1"/>
  <c r="BE82" i="32"/>
  <c r="BE96" i="32" s="1"/>
  <c r="AW82" i="32"/>
  <c r="AW96" i="32" s="1"/>
  <c r="AO82" i="32"/>
  <c r="AO96" i="32" s="1"/>
  <c r="AG82" i="32"/>
  <c r="AG96" i="32" s="1"/>
  <c r="Y82" i="32"/>
  <c r="Y96" i="32" s="1"/>
  <c r="Q82" i="32"/>
  <c r="Q96" i="32" s="1"/>
  <c r="I82" i="32"/>
  <c r="I96" i="32" s="1"/>
  <c r="CC80" i="32"/>
  <c r="CC95" i="32" s="1"/>
  <c r="BU80" i="32"/>
  <c r="BU95" i="32" s="1"/>
  <c r="BM80" i="32"/>
  <c r="BM95" i="32" s="1"/>
  <c r="BE80" i="32"/>
  <c r="BE95" i="32" s="1"/>
  <c r="AW80" i="32"/>
  <c r="AW95" i="32" s="1"/>
  <c r="AO80" i="32"/>
  <c r="AO95" i="32" s="1"/>
  <c r="AG80" i="32"/>
  <c r="AG95" i="32" s="1"/>
  <c r="Y80" i="32"/>
  <c r="Y95" i="32" s="1"/>
  <c r="Q80" i="32"/>
  <c r="Q95" i="32" s="1"/>
  <c r="I80" i="32"/>
  <c r="I95" i="32" s="1"/>
  <c r="CC78" i="32"/>
  <c r="CC94" i="32" s="1"/>
  <c r="BX78" i="32"/>
  <c r="BX94" i="32" s="1"/>
  <c r="BR78" i="32"/>
  <c r="BR94" i="32" s="1"/>
  <c r="BM78" i="32"/>
  <c r="BM94" i="32" s="1"/>
  <c r="BH78" i="32"/>
  <c r="BH94" i="32" s="1"/>
  <c r="BB78" i="32"/>
  <c r="BB94" i="32" s="1"/>
  <c r="AW78" i="32"/>
  <c r="AW94" i="32" s="1"/>
  <c r="AR78" i="32"/>
  <c r="AR94" i="32" s="1"/>
  <c r="AL78" i="32"/>
  <c r="AL94" i="32" s="1"/>
  <c r="AG78" i="32"/>
  <c r="AG94" i="32" s="1"/>
  <c r="AB78" i="32"/>
  <c r="AB94" i="32" s="1"/>
  <c r="V78" i="32"/>
  <c r="V94" i="32" s="1"/>
  <c r="Q78" i="32"/>
  <c r="Q94" i="32" s="1"/>
  <c r="L78" i="32"/>
  <c r="L94" i="32" s="1"/>
  <c r="F78" i="32"/>
  <c r="F94" i="32" s="1"/>
  <c r="CC76" i="32"/>
  <c r="CC93" i="32" s="1"/>
  <c r="BX76" i="32"/>
  <c r="BX93" i="32" s="1"/>
  <c r="BR76" i="32"/>
  <c r="BR93" i="32" s="1"/>
  <c r="BM76" i="32"/>
  <c r="BM93" i="32" s="1"/>
  <c r="BH76" i="32"/>
  <c r="BH93" i="32" s="1"/>
  <c r="BB76" i="32"/>
  <c r="BB93" i="32" s="1"/>
  <c r="AW76" i="32"/>
  <c r="AW93" i="32" s="1"/>
  <c r="AR76" i="32"/>
  <c r="AR93" i="32" s="1"/>
  <c r="AL76" i="32"/>
  <c r="AL93" i="32" s="1"/>
  <c r="AG76" i="32"/>
  <c r="AG93" i="32" s="1"/>
  <c r="AC76" i="32"/>
  <c r="AC93" i="32" s="1"/>
  <c r="Y76" i="32"/>
  <c r="Y93" i="32" s="1"/>
  <c r="U76" i="32"/>
  <c r="U93" i="32" s="1"/>
  <c r="Q76" i="32"/>
  <c r="Q93" i="32" s="1"/>
  <c r="M76" i="32"/>
  <c r="M93" i="32" s="1"/>
  <c r="I76" i="32"/>
  <c r="I93" i="32" s="1"/>
  <c r="E76" i="32"/>
  <c r="E93" i="32" s="1"/>
  <c r="CC74" i="32"/>
  <c r="CC92" i="32" s="1"/>
  <c r="BY74" i="32"/>
  <c r="BY92" i="32" s="1"/>
  <c r="BU74" i="32"/>
  <c r="BU92" i="32" s="1"/>
  <c r="BQ74" i="32"/>
  <c r="BQ92" i="32" s="1"/>
  <c r="BM74" i="32"/>
  <c r="BM92" i="32" s="1"/>
  <c r="BI74" i="32"/>
  <c r="BI92" i="32" s="1"/>
  <c r="BE74" i="32"/>
  <c r="BE92" i="32" s="1"/>
  <c r="BA74" i="32"/>
  <c r="BA92" i="32" s="1"/>
  <c r="AW74" i="32"/>
  <c r="AW92" i="32" s="1"/>
  <c r="AS74" i="32"/>
  <c r="AS92" i="32" s="1"/>
  <c r="AO74" i="32"/>
  <c r="AO92" i="32" s="1"/>
  <c r="AK74" i="32"/>
  <c r="AK92" i="32" s="1"/>
  <c r="AG74" i="32"/>
  <c r="AG92" i="32" s="1"/>
  <c r="AC74" i="32"/>
  <c r="AC92" i="32" s="1"/>
  <c r="Y74" i="32"/>
  <c r="Y92" i="32" s="1"/>
  <c r="U74" i="32"/>
  <c r="U92" i="32" s="1"/>
  <c r="Q74" i="32"/>
  <c r="Q92" i="32" s="1"/>
  <c r="M74" i="32"/>
  <c r="M92" i="32" s="1"/>
  <c r="I74" i="32"/>
  <c r="I92" i="32" s="1"/>
  <c r="E74" i="32"/>
  <c r="E92" i="32" s="1"/>
  <c r="CC72" i="32"/>
  <c r="CC91" i="32" s="1"/>
  <c r="BY72" i="32"/>
  <c r="BY91" i="32" s="1"/>
  <c r="BU72" i="32"/>
  <c r="BU91" i="32" s="1"/>
  <c r="BQ72" i="32"/>
  <c r="BQ91" i="32" s="1"/>
  <c r="BM72" i="32"/>
  <c r="BM91" i="32" s="1"/>
  <c r="BI72" i="32"/>
  <c r="BI91" i="32" s="1"/>
  <c r="BE72" i="32"/>
  <c r="BE91" i="32" s="1"/>
  <c r="BA72" i="32"/>
  <c r="BA91" i="32" s="1"/>
  <c r="AW72" i="32"/>
  <c r="AW91" i="32" s="1"/>
  <c r="AS72" i="32"/>
  <c r="AS91" i="32" s="1"/>
  <c r="AO72" i="32"/>
  <c r="AO91" i="32" s="1"/>
  <c r="AK72" i="32"/>
  <c r="AK91" i="32" s="1"/>
  <c r="AG72" i="32"/>
  <c r="AG91" i="32" s="1"/>
  <c r="AC72" i="32"/>
  <c r="AC91" i="32" s="1"/>
  <c r="Y72" i="32"/>
  <c r="Y91" i="32" s="1"/>
  <c r="U72" i="32"/>
  <c r="U91" i="32" s="1"/>
  <c r="Q72" i="32"/>
  <c r="Q91" i="32" s="1"/>
  <c r="M72" i="32"/>
  <c r="M91" i="32" s="1"/>
  <c r="I72" i="32"/>
  <c r="I91" i="32" s="1"/>
  <c r="E72" i="32"/>
  <c r="E91" i="32" s="1"/>
  <c r="CC70" i="32"/>
  <c r="CC90" i="32" s="1"/>
  <c r="BY70" i="32"/>
  <c r="BY90" i="32" s="1"/>
  <c r="BU70" i="32"/>
  <c r="BU90" i="32" s="1"/>
  <c r="BQ70" i="32"/>
  <c r="BQ90" i="32" s="1"/>
  <c r="BM70" i="32"/>
  <c r="BM90" i="32" s="1"/>
  <c r="BI70" i="32"/>
  <c r="BI90" i="32" s="1"/>
  <c r="BE70" i="32"/>
  <c r="BE90" i="32" s="1"/>
  <c r="BA70" i="32"/>
  <c r="BA90" i="32" s="1"/>
  <c r="AW70" i="32"/>
  <c r="AW90" i="32" s="1"/>
  <c r="AS70" i="32"/>
  <c r="AS90" i="32" s="1"/>
  <c r="AO70" i="32"/>
  <c r="AO90" i="32" s="1"/>
  <c r="AK70" i="32"/>
  <c r="AK90" i="32" s="1"/>
  <c r="AG70" i="32"/>
  <c r="AG90" i="32" s="1"/>
  <c r="AC70" i="32"/>
  <c r="AC90" i="32" s="1"/>
  <c r="Y70" i="32"/>
  <c r="Y90" i="32" s="1"/>
  <c r="U70" i="32"/>
  <c r="U90" i="32" s="1"/>
  <c r="Q70" i="32"/>
  <c r="Q90" i="32" s="1"/>
  <c r="M70" i="32"/>
  <c r="M90" i="32" s="1"/>
  <c r="I70" i="32"/>
  <c r="I90" i="32" s="1"/>
  <c r="E70" i="32"/>
  <c r="E90" i="32" s="1"/>
  <c r="CC68" i="32"/>
  <c r="CC89" i="32" s="1"/>
  <c r="BY68" i="32"/>
  <c r="BY89" i="32" s="1"/>
  <c r="BU68" i="32"/>
  <c r="BU89" i="32" s="1"/>
  <c r="BQ68" i="32"/>
  <c r="BQ89" i="32" s="1"/>
  <c r="BM68" i="32"/>
  <c r="BM89" i="32" s="1"/>
  <c r="BI68" i="32"/>
  <c r="BI89" i="32" s="1"/>
  <c r="BE68" i="32"/>
  <c r="BE89" i="32" s="1"/>
  <c r="BA68" i="32"/>
  <c r="BA89" i="32" s="1"/>
  <c r="AW68" i="32"/>
  <c r="AW89" i="32" s="1"/>
  <c r="AS68" i="32"/>
  <c r="AS89" i="32" s="1"/>
  <c r="AO68" i="32"/>
  <c r="AO89" i="32" s="1"/>
  <c r="AK68" i="32"/>
  <c r="AK89" i="32" s="1"/>
  <c r="AG68" i="32"/>
  <c r="AG89" i="32" s="1"/>
  <c r="AC68" i="32"/>
  <c r="AC89" i="32" s="1"/>
  <c r="Y68" i="32"/>
  <c r="Y89" i="32" s="1"/>
  <c r="U68" i="32"/>
  <c r="U89" i="32" s="1"/>
  <c r="Q68" i="32"/>
  <c r="Q89" i="32" s="1"/>
  <c r="M68" i="32"/>
  <c r="M89" i="32" s="1"/>
  <c r="I68" i="32"/>
  <c r="I89" i="32" s="1"/>
  <c r="E68" i="32"/>
  <c r="E89" i="32" s="1"/>
  <c r="CC66" i="32"/>
  <c r="CC88" i="32" s="1"/>
  <c r="BY66" i="32"/>
  <c r="BY88" i="32" s="1"/>
  <c r="BU66" i="32"/>
  <c r="BU88" i="32" s="1"/>
  <c r="BQ66" i="32"/>
  <c r="BQ88" i="32" s="1"/>
  <c r="BM66" i="32"/>
  <c r="BM88" i="32" s="1"/>
  <c r="BI66" i="32"/>
  <c r="BI88" i="32" s="1"/>
  <c r="BE66" i="32"/>
  <c r="BE88" i="32" s="1"/>
  <c r="BA66" i="32"/>
  <c r="BA88" i="32" s="1"/>
  <c r="AW66" i="32"/>
  <c r="AW88" i="32" s="1"/>
  <c r="AS66" i="32"/>
  <c r="AS88" i="32" s="1"/>
  <c r="AO66" i="32"/>
  <c r="AO88" i="32" s="1"/>
  <c r="AK66" i="32"/>
  <c r="AK88" i="32" s="1"/>
  <c r="AG66" i="32"/>
  <c r="AG88" i="32" s="1"/>
  <c r="AC66" i="32"/>
  <c r="AC88" i="32" s="1"/>
  <c r="Y66" i="32"/>
  <c r="Y88" i="32" s="1"/>
  <c r="U66" i="32"/>
  <c r="U88" i="32" s="1"/>
  <c r="Q66" i="32"/>
  <c r="Q88" i="32" s="1"/>
  <c r="M66" i="32"/>
  <c r="M88" i="32" s="1"/>
  <c r="I66" i="32"/>
  <c r="I88" i="32" s="1"/>
  <c r="E66" i="32"/>
  <c r="E88" i="32" s="1"/>
  <c r="CC84" i="31"/>
  <c r="CC97" i="31" s="1"/>
  <c r="BY84" i="31"/>
  <c r="BY97" i="31" s="1"/>
  <c r="BU84" i="31"/>
  <c r="BU97" i="31" s="1"/>
  <c r="BQ84" i="31"/>
  <c r="BQ97" i="31" s="1"/>
  <c r="BM84" i="31"/>
  <c r="BM97" i="31" s="1"/>
  <c r="BI84" i="31"/>
  <c r="BI97" i="31" s="1"/>
  <c r="BE84" i="31"/>
  <c r="BE97" i="31" s="1"/>
  <c r="BA84" i="31"/>
  <c r="BA97" i="31" s="1"/>
  <c r="AW84" i="31"/>
  <c r="AW97" i="31" s="1"/>
  <c r="AS84" i="31"/>
  <c r="AS97" i="31" s="1"/>
  <c r="AO84" i="31"/>
  <c r="AO97" i="31" s="1"/>
  <c r="AK84" i="31"/>
  <c r="AK97" i="31" s="1"/>
  <c r="AG84" i="31"/>
  <c r="AG97" i="31" s="1"/>
  <c r="AC84" i="31"/>
  <c r="AC97" i="31" s="1"/>
  <c r="Y84" i="31"/>
  <c r="Y97" i="31" s="1"/>
  <c r="U84" i="31"/>
  <c r="U97" i="31" s="1"/>
  <c r="Q84" i="31"/>
  <c r="Q97" i="31" s="1"/>
  <c r="M84" i="31"/>
  <c r="M97" i="31" s="1"/>
  <c r="I84" i="31"/>
  <c r="I97" i="31" s="1"/>
  <c r="E84" i="31"/>
  <c r="E97" i="31" s="1"/>
  <c r="CC82" i="31"/>
  <c r="CC96" i="31" s="1"/>
  <c r="BY82" i="31"/>
  <c r="BY96" i="31" s="1"/>
  <c r="BU82" i="31"/>
  <c r="BU96" i="31" s="1"/>
  <c r="BQ82" i="31"/>
  <c r="BQ96" i="31" s="1"/>
  <c r="BM82" i="31"/>
  <c r="BM96" i="31" s="1"/>
  <c r="BI82" i="31"/>
  <c r="BI96" i="31" s="1"/>
  <c r="BE82" i="31"/>
  <c r="BE96" i="31" s="1"/>
  <c r="BA82" i="31"/>
  <c r="BA96" i="31" s="1"/>
  <c r="AW82" i="31"/>
  <c r="AW96" i="31" s="1"/>
  <c r="AS82" i="31"/>
  <c r="AS96" i="31" s="1"/>
  <c r="AO82" i="31"/>
  <c r="AO96" i="31" s="1"/>
  <c r="AK82" i="31"/>
  <c r="AK96" i="31" s="1"/>
  <c r="AG82" i="31"/>
  <c r="AG96" i="31" s="1"/>
  <c r="AC82" i="31"/>
  <c r="AC96" i="31" s="1"/>
  <c r="Y82" i="31"/>
  <c r="Y96" i="31" s="1"/>
  <c r="U82" i="31"/>
  <c r="U96" i="31" s="1"/>
  <c r="Q82" i="31"/>
  <c r="Q96" i="31" s="1"/>
  <c r="M82" i="31"/>
  <c r="M96" i="31" s="1"/>
  <c r="I82" i="31"/>
  <c r="I96" i="31" s="1"/>
  <c r="E82" i="31"/>
  <c r="E96" i="31" s="1"/>
  <c r="CC80" i="31"/>
  <c r="CC95" i="31" s="1"/>
  <c r="BY80" i="31"/>
  <c r="BY95" i="31" s="1"/>
  <c r="BU80" i="31"/>
  <c r="BU95" i="31" s="1"/>
  <c r="BQ80" i="31"/>
  <c r="BQ95" i="31" s="1"/>
  <c r="BM80" i="31"/>
  <c r="BM95" i="31" s="1"/>
  <c r="BI80" i="31"/>
  <c r="BI95" i="31" s="1"/>
  <c r="BE80" i="31"/>
  <c r="BE95" i="31" s="1"/>
  <c r="BA80" i="31"/>
  <c r="BA95" i="31" s="1"/>
  <c r="AW80" i="31"/>
  <c r="AW95" i="31" s="1"/>
  <c r="AS80" i="31"/>
  <c r="AS95" i="31" s="1"/>
  <c r="AO80" i="31"/>
  <c r="AO95" i="31" s="1"/>
  <c r="AK80" i="31"/>
  <c r="AK95" i="31" s="1"/>
  <c r="AG80" i="31"/>
  <c r="AG95" i="31" s="1"/>
  <c r="AC80" i="31"/>
  <c r="AC95" i="31" s="1"/>
  <c r="Y80" i="31"/>
  <c r="Y95" i="31" s="1"/>
  <c r="U80" i="31"/>
  <c r="U95" i="31" s="1"/>
  <c r="Q80" i="31"/>
  <c r="Q95" i="31" s="1"/>
  <c r="M80" i="31"/>
  <c r="M95" i="31" s="1"/>
  <c r="I80" i="31"/>
  <c r="I95" i="31" s="1"/>
  <c r="E80" i="31"/>
  <c r="E95" i="31" s="1"/>
  <c r="CC78" i="31"/>
  <c r="CC94" i="31" s="1"/>
  <c r="BY78" i="31"/>
  <c r="BY94" i="31" s="1"/>
  <c r="BU78" i="31"/>
  <c r="BU94" i="31" s="1"/>
  <c r="BQ78" i="31"/>
  <c r="BQ94" i="31" s="1"/>
  <c r="BM78" i="31"/>
  <c r="BM94" i="31" s="1"/>
  <c r="BI78" i="31"/>
  <c r="BI94" i="31" s="1"/>
  <c r="BE78" i="31"/>
  <c r="BE94" i="31" s="1"/>
  <c r="BA78" i="31"/>
  <c r="BA94" i="31" s="1"/>
  <c r="AW78" i="31"/>
  <c r="AW94" i="31" s="1"/>
  <c r="AS78" i="31"/>
  <c r="AS94" i="31" s="1"/>
  <c r="AO78" i="31"/>
  <c r="AO94" i="31" s="1"/>
  <c r="AK78" i="31"/>
  <c r="AK94" i="31" s="1"/>
  <c r="AG78" i="31"/>
  <c r="AG94" i="31" s="1"/>
  <c r="AC78" i="31"/>
  <c r="AC94" i="31" s="1"/>
  <c r="Y78" i="31"/>
  <c r="Y94" i="31" s="1"/>
  <c r="U78" i="31"/>
  <c r="U94" i="31" s="1"/>
  <c r="Q78" i="31"/>
  <c r="Q94" i="31" s="1"/>
  <c r="M78" i="31"/>
  <c r="M94" i="31" s="1"/>
  <c r="I78" i="31"/>
  <c r="I94" i="31" s="1"/>
  <c r="E78" i="31"/>
  <c r="E94" i="31" s="1"/>
  <c r="CC76" i="31"/>
  <c r="CC93" i="31" s="1"/>
  <c r="BY76" i="31"/>
  <c r="BY93" i="31" s="1"/>
  <c r="BU76" i="31"/>
  <c r="BU93" i="31" s="1"/>
  <c r="BQ76" i="31"/>
  <c r="BQ93" i="31" s="1"/>
  <c r="BM76" i="31"/>
  <c r="BM93" i="31" s="1"/>
  <c r="BI76" i="31"/>
  <c r="BI93" i="31" s="1"/>
  <c r="BE76" i="31"/>
  <c r="BE93" i="31" s="1"/>
  <c r="BA76" i="31"/>
  <c r="BA93" i="31" s="1"/>
  <c r="AW76" i="31"/>
  <c r="AW93" i="31" s="1"/>
  <c r="AS76" i="31"/>
  <c r="AS93" i="31" s="1"/>
  <c r="AO76" i="31"/>
  <c r="AO93" i="31" s="1"/>
  <c r="AK76" i="31"/>
  <c r="AK93" i="31" s="1"/>
  <c r="AG76" i="31"/>
  <c r="AG93" i="31" s="1"/>
  <c r="AC76" i="31"/>
  <c r="AC93" i="31" s="1"/>
  <c r="Y76" i="31"/>
  <c r="Y93" i="31" s="1"/>
  <c r="U76" i="31"/>
  <c r="U93" i="31" s="1"/>
  <c r="Q76" i="31"/>
  <c r="Q93" i="31" s="1"/>
  <c r="M76" i="31"/>
  <c r="M93" i="31" s="1"/>
  <c r="I76" i="31"/>
  <c r="I93" i="31" s="1"/>
  <c r="E76" i="31"/>
  <c r="E93" i="31" s="1"/>
  <c r="CC74" i="31"/>
  <c r="CC92" i="31" s="1"/>
  <c r="BY74" i="31"/>
  <c r="BY92" i="31" s="1"/>
  <c r="BU74" i="31"/>
  <c r="BU92" i="31" s="1"/>
  <c r="BQ74" i="31"/>
  <c r="BQ92" i="31" s="1"/>
  <c r="BM74" i="31"/>
  <c r="BM92" i="31" s="1"/>
  <c r="BI74" i="31"/>
  <c r="BI92" i="31" s="1"/>
  <c r="BE74" i="31"/>
  <c r="BE92" i="31" s="1"/>
  <c r="BA74" i="31"/>
  <c r="BA92" i="31" s="1"/>
  <c r="AW74" i="31"/>
  <c r="AW92" i="31" s="1"/>
  <c r="AS74" i="31"/>
  <c r="AS92" i="31" s="1"/>
  <c r="AO74" i="31"/>
  <c r="AO92" i="31" s="1"/>
  <c r="AK74" i="31"/>
  <c r="AK92" i="31" s="1"/>
  <c r="AG74" i="31"/>
  <c r="AG92" i="31" s="1"/>
  <c r="AC74" i="31"/>
  <c r="AC92" i="31" s="1"/>
  <c r="Y74" i="31"/>
  <c r="Y92" i="31" s="1"/>
  <c r="U74" i="31"/>
  <c r="U92" i="31" s="1"/>
  <c r="Q74" i="31"/>
  <c r="Q92" i="31" s="1"/>
  <c r="M74" i="31"/>
  <c r="M92" i="31" s="1"/>
  <c r="I74" i="31"/>
  <c r="I92" i="31" s="1"/>
  <c r="E74" i="31"/>
  <c r="E92" i="31" s="1"/>
  <c r="CC72" i="31"/>
  <c r="CC91" i="31" s="1"/>
  <c r="BY72" i="31"/>
  <c r="BY91" i="31" s="1"/>
  <c r="BU72" i="31"/>
  <c r="BU91" i="31" s="1"/>
  <c r="BQ72" i="31"/>
  <c r="BQ91" i="31" s="1"/>
  <c r="BM72" i="31"/>
  <c r="BM91" i="31" s="1"/>
  <c r="BI72" i="31"/>
  <c r="BI91" i="31" s="1"/>
  <c r="BE72" i="31"/>
  <c r="BE91" i="31" s="1"/>
  <c r="BA72" i="31"/>
  <c r="BA91" i="31" s="1"/>
  <c r="AW72" i="31"/>
  <c r="AW91" i="31" s="1"/>
  <c r="AS72" i="31"/>
  <c r="AS91" i="31" s="1"/>
  <c r="AO72" i="31"/>
  <c r="AO91" i="31" s="1"/>
  <c r="AK72" i="31"/>
  <c r="AK91" i="31" s="1"/>
  <c r="AG72" i="31"/>
  <c r="AG91" i="31" s="1"/>
  <c r="AC72" i="31"/>
  <c r="AC91" i="31" s="1"/>
  <c r="Y72" i="31"/>
  <c r="Y91" i="31" s="1"/>
  <c r="U72" i="31"/>
  <c r="U91" i="31" s="1"/>
  <c r="Q72" i="31"/>
  <c r="Q91" i="31" s="1"/>
  <c r="M72" i="31"/>
  <c r="M91" i="31" s="1"/>
  <c r="I72" i="31"/>
  <c r="I91" i="31" s="1"/>
  <c r="E72" i="31"/>
  <c r="E91" i="31" s="1"/>
  <c r="CC70" i="31"/>
  <c r="CC90" i="31" s="1"/>
  <c r="BY70" i="31"/>
  <c r="BY90" i="31" s="1"/>
  <c r="BU70" i="31"/>
  <c r="BU90" i="31" s="1"/>
  <c r="BQ70" i="31"/>
  <c r="BQ90" i="31" s="1"/>
  <c r="BM70" i="31"/>
  <c r="BM90" i="31" s="1"/>
  <c r="BI70" i="31"/>
  <c r="BI90" i="31" s="1"/>
  <c r="BE70" i="31"/>
  <c r="BE90" i="31" s="1"/>
  <c r="BA70" i="31"/>
  <c r="BA90" i="31" s="1"/>
  <c r="AW70" i="31"/>
  <c r="AW90" i="31" s="1"/>
  <c r="AS70" i="31"/>
  <c r="AS90" i="31" s="1"/>
  <c r="AO70" i="31"/>
  <c r="AO90" i="31" s="1"/>
  <c r="AK70" i="31"/>
  <c r="AK90" i="31" s="1"/>
  <c r="AG70" i="31"/>
  <c r="AG90" i="31" s="1"/>
  <c r="AC70" i="31"/>
  <c r="AC90" i="31" s="1"/>
  <c r="Y70" i="31"/>
  <c r="Y90" i="31" s="1"/>
  <c r="U70" i="31"/>
  <c r="U90" i="31" s="1"/>
  <c r="Q70" i="31"/>
  <c r="Q90" i="31" s="1"/>
  <c r="M70" i="31"/>
  <c r="M90" i="31" s="1"/>
  <c r="I70" i="31"/>
  <c r="I90" i="31" s="1"/>
  <c r="E70" i="31"/>
  <c r="E90" i="31" s="1"/>
  <c r="CC68" i="31"/>
  <c r="CC89" i="31" s="1"/>
  <c r="BY68" i="31"/>
  <c r="BY89" i="31" s="1"/>
  <c r="BU68" i="31"/>
  <c r="BU89" i="31" s="1"/>
  <c r="BQ68" i="31"/>
  <c r="BQ89" i="31" s="1"/>
  <c r="BM68" i="31"/>
  <c r="BM89" i="31" s="1"/>
  <c r="BI68" i="31"/>
  <c r="BI89" i="31" s="1"/>
  <c r="BE68" i="31"/>
  <c r="BE89" i="31" s="1"/>
  <c r="BA68" i="31"/>
  <c r="BA89" i="31" s="1"/>
  <c r="AW68" i="31"/>
  <c r="AW89" i="31" s="1"/>
  <c r="AS68" i="31"/>
  <c r="AS89" i="31" s="1"/>
  <c r="AO68" i="31"/>
  <c r="AO89" i="31" s="1"/>
  <c r="AK68" i="31"/>
  <c r="AK89" i="31" s="1"/>
  <c r="AG68" i="31"/>
  <c r="AG89" i="31" s="1"/>
  <c r="AC68" i="31"/>
  <c r="AC89" i="31" s="1"/>
  <c r="Y68" i="31"/>
  <c r="Y89" i="31" s="1"/>
  <c r="U68" i="31"/>
  <c r="U89" i="31" s="1"/>
  <c r="Q68" i="31"/>
  <c r="Q89" i="31" s="1"/>
  <c r="M68" i="31"/>
  <c r="M89" i="31" s="1"/>
  <c r="I68" i="31"/>
  <c r="I89" i="31" s="1"/>
  <c r="E68" i="31"/>
  <c r="E89" i="31" s="1"/>
  <c r="CC66" i="31"/>
  <c r="CC88" i="31" s="1"/>
  <c r="BY66" i="31"/>
  <c r="BY88" i="31" s="1"/>
  <c r="BY87" i="31" s="1"/>
  <c r="BU66" i="31"/>
  <c r="BU88" i="31" s="1"/>
  <c r="BQ66" i="31"/>
  <c r="BQ88" i="31" s="1"/>
  <c r="BM66" i="31"/>
  <c r="BM88" i="31" s="1"/>
  <c r="BM87" i="31" s="1"/>
  <c r="BI66" i="31"/>
  <c r="BI88" i="31" s="1"/>
  <c r="BE66" i="31"/>
  <c r="BE88" i="31" s="1"/>
  <c r="BE87" i="31" s="1"/>
  <c r="BA66" i="31"/>
  <c r="BA88" i="31" s="1"/>
  <c r="BA87" i="31" s="1"/>
  <c r="AW66" i="31"/>
  <c r="AW88" i="31" s="1"/>
  <c r="AS66" i="31"/>
  <c r="AS88" i="31" s="1"/>
  <c r="AS87" i="31" s="1"/>
  <c r="AO66" i="31"/>
  <c r="AO88" i="31" s="1"/>
  <c r="AK66" i="31"/>
  <c r="AK88" i="31" s="1"/>
  <c r="AG66" i="31"/>
  <c r="AG88" i="31" s="1"/>
  <c r="AG87" i="31" s="1"/>
  <c r="AC66" i="31"/>
  <c r="AC88" i="31" s="1"/>
  <c r="Y66" i="31"/>
  <c r="Y88" i="31" s="1"/>
  <c r="Y87" i="31" s="1"/>
  <c r="U66" i="31"/>
  <c r="U88" i="31" s="1"/>
  <c r="U87" i="31" s="1"/>
  <c r="Q66" i="31"/>
  <c r="Q88" i="31" s="1"/>
  <c r="M66" i="31"/>
  <c r="M88" i="31" s="1"/>
  <c r="M87" i="31" s="1"/>
  <c r="I66" i="31"/>
  <c r="I88" i="31" s="1"/>
  <c r="E66" i="31"/>
  <c r="E88" i="31" s="1"/>
  <c r="CF84" i="18"/>
  <c r="CF97" i="18" s="1"/>
  <c r="CB84" i="18"/>
  <c r="CB97" i="18" s="1"/>
  <c r="BX84" i="18"/>
  <c r="BX97" i="18" s="1"/>
  <c r="BT84" i="18"/>
  <c r="BT97" i="18" s="1"/>
  <c r="BP84" i="18"/>
  <c r="BP97" i="18" s="1"/>
  <c r="BL84" i="18"/>
  <c r="BL97" i="18" s="1"/>
  <c r="BH84" i="18"/>
  <c r="BH97" i="18" s="1"/>
  <c r="BD84" i="18"/>
  <c r="BD97" i="18" s="1"/>
  <c r="AZ84" i="18"/>
  <c r="AZ97" i="18" s="1"/>
  <c r="AV84" i="18"/>
  <c r="AV97" i="18" s="1"/>
  <c r="AR84" i="18"/>
  <c r="AR97" i="18" s="1"/>
  <c r="AN84" i="18"/>
  <c r="AN97" i="18" s="1"/>
  <c r="AJ84" i="18"/>
  <c r="AJ97" i="18" s="1"/>
  <c r="AF84" i="18"/>
  <c r="AF97" i="18" s="1"/>
  <c r="AB84" i="18"/>
  <c r="AB97" i="18" s="1"/>
  <c r="X84" i="18"/>
  <c r="X97" i="18" s="1"/>
  <c r="T84" i="18"/>
  <c r="T97" i="18" s="1"/>
  <c r="P84" i="18"/>
  <c r="P97" i="18" s="1"/>
  <c r="L84" i="18"/>
  <c r="L97" i="18" s="1"/>
  <c r="H84" i="18"/>
  <c r="H97" i="18" s="1"/>
  <c r="CF82" i="18"/>
  <c r="CF96" i="18" s="1"/>
  <c r="CB82" i="18"/>
  <c r="CB96" i="18" s="1"/>
  <c r="BX82" i="18"/>
  <c r="BX96" i="18" s="1"/>
  <c r="BT82" i="18"/>
  <c r="BT96" i="18" s="1"/>
  <c r="BP82" i="18"/>
  <c r="BP96" i="18" s="1"/>
  <c r="BL82" i="18"/>
  <c r="BL96" i="18" s="1"/>
  <c r="BH82" i="18"/>
  <c r="BH96" i="18" s="1"/>
  <c r="BD82" i="18"/>
  <c r="BD96" i="18" s="1"/>
  <c r="AZ82" i="18"/>
  <c r="AZ96" i="18" s="1"/>
  <c r="AV82" i="18"/>
  <c r="AV96" i="18" s="1"/>
  <c r="AR82" i="18"/>
  <c r="AR96" i="18" s="1"/>
  <c r="AN82" i="18"/>
  <c r="AN96" i="18" s="1"/>
  <c r="AJ82" i="18"/>
  <c r="AJ96" i="18" s="1"/>
  <c r="AF82" i="18"/>
  <c r="AF96" i="18" s="1"/>
  <c r="AB82" i="18"/>
  <c r="AB96" i="18" s="1"/>
  <c r="X82" i="18"/>
  <c r="X96" i="18" s="1"/>
  <c r="T82" i="18"/>
  <c r="T96" i="18" s="1"/>
  <c r="P82" i="18"/>
  <c r="P96" i="18" s="1"/>
  <c r="L82" i="18"/>
  <c r="L96" i="18" s="1"/>
  <c r="H82" i="18"/>
  <c r="H96" i="18" s="1"/>
  <c r="CF80" i="18"/>
  <c r="CF95" i="18" s="1"/>
  <c r="CB80" i="18"/>
  <c r="CB95" i="18" s="1"/>
  <c r="BX80" i="18"/>
  <c r="BX95" i="18" s="1"/>
  <c r="BT80" i="18"/>
  <c r="BT95" i="18" s="1"/>
  <c r="BP80" i="18"/>
  <c r="BP95" i="18" s="1"/>
  <c r="BL80" i="18"/>
  <c r="BL95" i="18" s="1"/>
  <c r="BH80" i="18"/>
  <c r="BH95" i="18" s="1"/>
  <c r="BD80" i="18"/>
  <c r="BD95" i="18" s="1"/>
  <c r="AZ80" i="18"/>
  <c r="AZ95" i="18" s="1"/>
  <c r="AV80" i="18"/>
  <c r="AV95" i="18" s="1"/>
  <c r="AR80" i="18"/>
  <c r="AR95" i="18" s="1"/>
  <c r="AN80" i="18"/>
  <c r="AN95" i="18" s="1"/>
  <c r="AJ80" i="18"/>
  <c r="AJ95" i="18" s="1"/>
  <c r="AF80" i="18"/>
  <c r="AF95" i="18" s="1"/>
  <c r="AB80" i="18"/>
  <c r="AB95" i="18" s="1"/>
  <c r="X80" i="18"/>
  <c r="X95" i="18" s="1"/>
  <c r="T80" i="18"/>
  <c r="T95" i="18" s="1"/>
  <c r="P80" i="18"/>
  <c r="P95" i="18" s="1"/>
  <c r="L80" i="18"/>
  <c r="L95" i="18" s="1"/>
  <c r="H80" i="18"/>
  <c r="H95" i="18" s="1"/>
  <c r="CF78" i="18"/>
  <c r="CF94" i="18" s="1"/>
  <c r="CB78" i="18"/>
  <c r="CB94" i="18" s="1"/>
  <c r="BX78" i="18"/>
  <c r="BX94" i="18" s="1"/>
  <c r="BT78" i="18"/>
  <c r="BT94" i="18" s="1"/>
  <c r="BP78" i="18"/>
  <c r="BP94" i="18" s="1"/>
  <c r="BL78" i="18"/>
  <c r="BL94" i="18" s="1"/>
  <c r="BH78" i="18"/>
  <c r="BH94" i="18" s="1"/>
  <c r="BD78" i="18"/>
  <c r="BD94" i="18" s="1"/>
  <c r="AZ78" i="18"/>
  <c r="AZ94" i="18" s="1"/>
  <c r="AV78" i="18"/>
  <c r="AV94" i="18" s="1"/>
  <c r="AR78" i="18"/>
  <c r="AR94" i="18" s="1"/>
  <c r="AN78" i="18"/>
  <c r="AN94" i="18" s="1"/>
  <c r="AJ78" i="18"/>
  <c r="AJ94" i="18" s="1"/>
  <c r="AF78" i="18"/>
  <c r="AF94" i="18" s="1"/>
  <c r="AB78" i="18"/>
  <c r="AB94" i="18" s="1"/>
  <c r="X78" i="18"/>
  <c r="X94" i="18" s="1"/>
  <c r="T78" i="18"/>
  <c r="T94" i="18" s="1"/>
  <c r="P78" i="18"/>
  <c r="P94" i="18" s="1"/>
  <c r="L78" i="18"/>
  <c r="L94" i="18" s="1"/>
  <c r="H78" i="18"/>
  <c r="H94" i="18" s="1"/>
  <c r="CF76" i="18"/>
  <c r="CF93" i="18" s="1"/>
  <c r="CB76" i="18"/>
  <c r="CB93" i="18" s="1"/>
  <c r="BX76" i="18"/>
  <c r="BX93" i="18" s="1"/>
  <c r="BT76" i="18"/>
  <c r="BT93" i="18" s="1"/>
  <c r="BP76" i="18"/>
  <c r="BP93" i="18" s="1"/>
  <c r="BL76" i="18"/>
  <c r="BL93" i="18" s="1"/>
  <c r="BH76" i="18"/>
  <c r="BH93" i="18" s="1"/>
  <c r="BD76" i="18"/>
  <c r="BD93" i="18" s="1"/>
  <c r="AZ76" i="18"/>
  <c r="AZ93" i="18" s="1"/>
  <c r="AV76" i="18"/>
  <c r="AV93" i="18" s="1"/>
  <c r="AR76" i="18"/>
  <c r="AR93" i="18" s="1"/>
  <c r="AN76" i="18"/>
  <c r="AN93" i="18" s="1"/>
  <c r="AJ76" i="18"/>
  <c r="AJ93" i="18" s="1"/>
  <c r="AF76" i="18"/>
  <c r="AF93" i="18" s="1"/>
  <c r="AB76" i="18"/>
  <c r="AB93" i="18" s="1"/>
  <c r="X76" i="18"/>
  <c r="X93" i="18" s="1"/>
  <c r="T76" i="18"/>
  <c r="T93" i="18" s="1"/>
  <c r="P76" i="18"/>
  <c r="P93" i="18" s="1"/>
  <c r="L76" i="18"/>
  <c r="L93" i="18" s="1"/>
  <c r="H76" i="18"/>
  <c r="H93" i="18" s="1"/>
  <c r="CF74" i="18"/>
  <c r="CF92" i="18" s="1"/>
  <c r="CB74" i="18"/>
  <c r="CB92" i="18" s="1"/>
  <c r="BX74" i="18"/>
  <c r="BX92" i="18" s="1"/>
  <c r="BT74" i="18"/>
  <c r="BT92" i="18" s="1"/>
  <c r="BP74" i="18"/>
  <c r="BP92" i="18" s="1"/>
  <c r="BL74" i="18"/>
  <c r="BL92" i="18" s="1"/>
  <c r="BH74" i="18"/>
  <c r="BH92" i="18" s="1"/>
  <c r="BD74" i="18"/>
  <c r="BD92" i="18" s="1"/>
  <c r="AZ74" i="18"/>
  <c r="AZ92" i="18" s="1"/>
  <c r="AV74" i="18"/>
  <c r="AV92" i="18" s="1"/>
  <c r="AR74" i="18"/>
  <c r="AR92" i="18" s="1"/>
  <c r="AN74" i="18"/>
  <c r="AN92" i="18" s="1"/>
  <c r="AJ74" i="18"/>
  <c r="AJ92" i="18" s="1"/>
  <c r="AF74" i="18"/>
  <c r="AF92" i="18" s="1"/>
  <c r="AB74" i="18"/>
  <c r="AB92" i="18" s="1"/>
  <c r="X74" i="18"/>
  <c r="X92" i="18" s="1"/>
  <c r="T74" i="18"/>
  <c r="T92" i="18" s="1"/>
  <c r="P74" i="18"/>
  <c r="P92" i="18" s="1"/>
  <c r="L74" i="18"/>
  <c r="L92" i="18" s="1"/>
  <c r="H74" i="18"/>
  <c r="H92" i="18" s="1"/>
  <c r="CF72" i="18"/>
  <c r="CF91" i="18" s="1"/>
  <c r="CB72" i="18"/>
  <c r="CB91" i="18" s="1"/>
  <c r="BX72" i="18"/>
  <c r="BX91" i="18" s="1"/>
  <c r="BT72" i="18"/>
  <c r="BT91" i="18" s="1"/>
  <c r="BP72" i="18"/>
  <c r="BP91" i="18" s="1"/>
  <c r="BL72" i="18"/>
  <c r="BL91" i="18" s="1"/>
  <c r="BH72" i="18"/>
  <c r="BH91" i="18" s="1"/>
  <c r="BD72" i="18"/>
  <c r="BD91" i="18" s="1"/>
  <c r="AZ72" i="18"/>
  <c r="AZ91" i="18" s="1"/>
  <c r="AV72" i="18"/>
  <c r="AV91" i="18" s="1"/>
  <c r="AR72" i="18"/>
  <c r="AR91" i="18" s="1"/>
  <c r="AN72" i="18"/>
  <c r="AN91" i="18" s="1"/>
  <c r="AJ72" i="18"/>
  <c r="AJ91" i="18" s="1"/>
  <c r="AF72" i="18"/>
  <c r="AF91" i="18" s="1"/>
  <c r="AB72" i="18"/>
  <c r="AB91" i="18" s="1"/>
  <c r="X72" i="18"/>
  <c r="X91" i="18" s="1"/>
  <c r="T72" i="18"/>
  <c r="T91" i="18" s="1"/>
  <c r="P72" i="18"/>
  <c r="P91" i="18" s="1"/>
  <c r="L72" i="18"/>
  <c r="L91" i="18" s="1"/>
  <c r="H72" i="18"/>
  <c r="H91" i="18" s="1"/>
  <c r="CF70" i="18"/>
  <c r="CF90" i="18" s="1"/>
  <c r="CB70" i="18"/>
  <c r="CB90" i="18" s="1"/>
  <c r="BX70" i="18"/>
  <c r="BX90" i="18" s="1"/>
  <c r="BT70" i="18"/>
  <c r="BT90" i="18" s="1"/>
  <c r="BP70" i="18"/>
  <c r="BP90" i="18" s="1"/>
  <c r="BL70" i="18"/>
  <c r="BL90" i="18" s="1"/>
  <c r="BH70" i="18"/>
  <c r="BH90" i="18" s="1"/>
  <c r="BD70" i="18"/>
  <c r="BD90" i="18" s="1"/>
  <c r="AZ70" i="18"/>
  <c r="AZ90" i="18" s="1"/>
  <c r="AV70" i="18"/>
  <c r="AV90" i="18" s="1"/>
  <c r="AR70" i="18"/>
  <c r="AR90" i="18" s="1"/>
  <c r="AN70" i="18"/>
  <c r="AN90" i="18" s="1"/>
  <c r="AJ70" i="18"/>
  <c r="AJ90" i="18" s="1"/>
  <c r="AF70" i="18"/>
  <c r="AF90" i="18" s="1"/>
  <c r="AB70" i="18"/>
  <c r="AB90" i="18" s="1"/>
  <c r="X70" i="18"/>
  <c r="X90" i="18" s="1"/>
  <c r="T70" i="18"/>
  <c r="T90" i="18" s="1"/>
  <c r="P70" i="18"/>
  <c r="P90" i="18" s="1"/>
  <c r="L70" i="18"/>
  <c r="L90" i="18" s="1"/>
  <c r="H70" i="18"/>
  <c r="H90" i="18" s="1"/>
  <c r="CF68" i="18"/>
  <c r="CF89" i="18" s="1"/>
  <c r="CB68" i="18"/>
  <c r="CB89" i="18" s="1"/>
  <c r="BX68" i="18"/>
  <c r="BX89" i="18" s="1"/>
  <c r="BT68" i="18"/>
  <c r="BT89" i="18" s="1"/>
  <c r="BP68" i="18"/>
  <c r="BP89" i="18" s="1"/>
  <c r="BL68" i="18"/>
  <c r="BL89" i="18" s="1"/>
  <c r="BH68" i="18"/>
  <c r="BH89" i="18" s="1"/>
  <c r="BD68" i="18"/>
  <c r="BD89" i="18" s="1"/>
  <c r="AZ68" i="18"/>
  <c r="AZ89" i="18" s="1"/>
  <c r="AV68" i="18"/>
  <c r="AV89" i="18" s="1"/>
  <c r="AR68" i="18"/>
  <c r="AR89" i="18" s="1"/>
  <c r="AN68" i="18"/>
  <c r="AN89" i="18" s="1"/>
  <c r="AJ68" i="18"/>
  <c r="AJ89" i="18" s="1"/>
  <c r="AF68" i="18"/>
  <c r="AF89" i="18" s="1"/>
  <c r="AB68" i="18"/>
  <c r="AB89" i="18" s="1"/>
  <c r="X68" i="18"/>
  <c r="X89" i="18" s="1"/>
  <c r="T68" i="18"/>
  <c r="T89" i="18" s="1"/>
  <c r="P68" i="18"/>
  <c r="P89" i="18" s="1"/>
  <c r="L68" i="18"/>
  <c r="L89" i="18" s="1"/>
  <c r="H68" i="18"/>
  <c r="H89" i="18" s="1"/>
  <c r="CF66" i="18"/>
  <c r="CF88" i="18" s="1"/>
  <c r="CB66" i="18"/>
  <c r="CB88" i="18" s="1"/>
  <c r="CB87" i="18" s="1"/>
  <c r="BX66" i="18"/>
  <c r="BX88" i="18" s="1"/>
  <c r="BT66" i="18"/>
  <c r="BT88" i="18" s="1"/>
  <c r="BP66" i="18"/>
  <c r="BP88" i="18" s="1"/>
  <c r="BP87" i="18" s="1"/>
  <c r="BL66" i="18"/>
  <c r="BL88" i="18" s="1"/>
  <c r="BH66" i="18"/>
  <c r="BH88" i="18" s="1"/>
  <c r="BH87" i="18" s="1"/>
  <c r="BD66" i="18"/>
  <c r="BD88" i="18" s="1"/>
  <c r="BD87" i="18" s="1"/>
  <c r="AZ66" i="18"/>
  <c r="AZ88" i="18" s="1"/>
  <c r="AV66" i="18"/>
  <c r="AV88" i="18" s="1"/>
  <c r="AV87" i="18" s="1"/>
  <c r="AR66" i="18"/>
  <c r="AR88" i="18" s="1"/>
  <c r="AN66" i="18"/>
  <c r="AN88" i="18" s="1"/>
  <c r="AJ66" i="18"/>
  <c r="AJ88" i="18" s="1"/>
  <c r="AJ87" i="18" s="1"/>
  <c r="AF66" i="18"/>
  <c r="AF88" i="18" s="1"/>
  <c r="AB66" i="18"/>
  <c r="AB88" i="18" s="1"/>
  <c r="AB87" i="18" s="1"/>
  <c r="X66" i="18"/>
  <c r="X88" i="18" s="1"/>
  <c r="X87" i="18" s="1"/>
  <c r="T66" i="18"/>
  <c r="T88" i="18" s="1"/>
  <c r="P66" i="18"/>
  <c r="P88" i="18" s="1"/>
  <c r="P87" i="18" s="1"/>
  <c r="L66" i="18"/>
  <c r="L88" i="18" s="1"/>
  <c r="H66" i="18"/>
  <c r="H88" i="18" s="1"/>
  <c r="CE84" i="18"/>
  <c r="CE97" i="18" s="1"/>
  <c r="CA84" i="18"/>
  <c r="CA97" i="18" s="1"/>
  <c r="BW84" i="18"/>
  <c r="BW97" i="18" s="1"/>
  <c r="BS84" i="18"/>
  <c r="BS97" i="18" s="1"/>
  <c r="BO84" i="18"/>
  <c r="BO97" i="18" s="1"/>
  <c r="BK84" i="18"/>
  <c r="BK97" i="18" s="1"/>
  <c r="BG84" i="18"/>
  <c r="BG97" i="18" s="1"/>
  <c r="BC84" i="18"/>
  <c r="BC97" i="18" s="1"/>
  <c r="AY84" i="18"/>
  <c r="AY97" i="18" s="1"/>
  <c r="AU84" i="18"/>
  <c r="AU97" i="18" s="1"/>
  <c r="AQ84" i="18"/>
  <c r="AQ97" i="18" s="1"/>
  <c r="AM84" i="18"/>
  <c r="AM97" i="18" s="1"/>
  <c r="AI84" i="18"/>
  <c r="AI97" i="18" s="1"/>
  <c r="AE84" i="18"/>
  <c r="AE97" i="18" s="1"/>
  <c r="AA84" i="18"/>
  <c r="AA97" i="18" s="1"/>
  <c r="W84" i="18"/>
  <c r="W97" i="18" s="1"/>
  <c r="S84" i="18"/>
  <c r="S97" i="18" s="1"/>
  <c r="O84" i="18"/>
  <c r="O97" i="18" s="1"/>
  <c r="K84" i="18"/>
  <c r="K97" i="18" s="1"/>
  <c r="G84" i="18"/>
  <c r="G97" i="18" s="1"/>
  <c r="CE82" i="18"/>
  <c r="CE96" i="18" s="1"/>
  <c r="CA82" i="18"/>
  <c r="CA96" i="18" s="1"/>
  <c r="BW82" i="18"/>
  <c r="BW96" i="18" s="1"/>
  <c r="BS82" i="18"/>
  <c r="BS96" i="18" s="1"/>
  <c r="BO82" i="18"/>
  <c r="BO96" i="18" s="1"/>
  <c r="BK82" i="18"/>
  <c r="BK96" i="18" s="1"/>
  <c r="BG82" i="18"/>
  <c r="BG96" i="18" s="1"/>
  <c r="BC82" i="18"/>
  <c r="BC96" i="18" s="1"/>
  <c r="AY82" i="18"/>
  <c r="AY96" i="18" s="1"/>
  <c r="AU82" i="18"/>
  <c r="AU96" i="18" s="1"/>
  <c r="AQ82" i="18"/>
  <c r="AQ96" i="18" s="1"/>
  <c r="AM82" i="18"/>
  <c r="AM96" i="18" s="1"/>
  <c r="AI82" i="18"/>
  <c r="AI96" i="18" s="1"/>
  <c r="AE82" i="18"/>
  <c r="AE96" i="18" s="1"/>
  <c r="AA82" i="18"/>
  <c r="AA96" i="18" s="1"/>
  <c r="W82" i="18"/>
  <c r="W96" i="18" s="1"/>
  <c r="S82" i="18"/>
  <c r="S96" i="18" s="1"/>
  <c r="O82" i="18"/>
  <c r="O96" i="18" s="1"/>
  <c r="K82" i="18"/>
  <c r="K96" i="18" s="1"/>
  <c r="G82" i="18"/>
  <c r="G96" i="18" s="1"/>
  <c r="CE80" i="18"/>
  <c r="CE95" i="18" s="1"/>
  <c r="CA80" i="18"/>
  <c r="CA95" i="18" s="1"/>
  <c r="BW80" i="18"/>
  <c r="BW95" i="18" s="1"/>
  <c r="BS80" i="18"/>
  <c r="BS95" i="18" s="1"/>
  <c r="BO80" i="18"/>
  <c r="BO95" i="18" s="1"/>
  <c r="BK80" i="18"/>
  <c r="BK95" i="18" s="1"/>
  <c r="BG80" i="18"/>
  <c r="BG95" i="18" s="1"/>
  <c r="BC80" i="18"/>
  <c r="BC95" i="18" s="1"/>
  <c r="AY80" i="18"/>
  <c r="AY95" i="18" s="1"/>
  <c r="AU80" i="18"/>
  <c r="AU95" i="18" s="1"/>
  <c r="AQ80" i="18"/>
  <c r="AQ95" i="18" s="1"/>
  <c r="AM80" i="18"/>
  <c r="AM95" i="18" s="1"/>
  <c r="AI80" i="18"/>
  <c r="AI95" i="18" s="1"/>
  <c r="AE80" i="18"/>
  <c r="AE95" i="18" s="1"/>
  <c r="AA80" i="18"/>
  <c r="AA95" i="18" s="1"/>
  <c r="W80" i="18"/>
  <c r="W95" i="18" s="1"/>
  <c r="S80" i="18"/>
  <c r="S95" i="18" s="1"/>
  <c r="O80" i="18"/>
  <c r="O95" i="18" s="1"/>
  <c r="K80" i="18"/>
  <c r="K95" i="18" s="1"/>
  <c r="G80" i="18"/>
  <c r="G95" i="18" s="1"/>
  <c r="CE78" i="18"/>
  <c r="CE94" i="18" s="1"/>
  <c r="CA78" i="18"/>
  <c r="CA94" i="18" s="1"/>
  <c r="BW78" i="18"/>
  <c r="BW94" i="18" s="1"/>
  <c r="BS78" i="18"/>
  <c r="BS94" i="18" s="1"/>
  <c r="BO78" i="18"/>
  <c r="BO94" i="18" s="1"/>
  <c r="BK78" i="18"/>
  <c r="BK94" i="18" s="1"/>
  <c r="BG78" i="18"/>
  <c r="BG94" i="18" s="1"/>
  <c r="BC78" i="18"/>
  <c r="BC94" i="18" s="1"/>
  <c r="AY78" i="18"/>
  <c r="AY94" i="18" s="1"/>
  <c r="AU78" i="18"/>
  <c r="AU94" i="18" s="1"/>
  <c r="AQ78" i="18"/>
  <c r="AQ94" i="18" s="1"/>
  <c r="AM78" i="18"/>
  <c r="AM94" i="18" s="1"/>
  <c r="AI78" i="18"/>
  <c r="AI94" i="18" s="1"/>
  <c r="AE78" i="18"/>
  <c r="AE94" i="18" s="1"/>
  <c r="AA78" i="18"/>
  <c r="AA94" i="18" s="1"/>
  <c r="W78" i="18"/>
  <c r="W94" i="18" s="1"/>
  <c r="S78" i="18"/>
  <c r="S94" i="18" s="1"/>
  <c r="O78" i="18"/>
  <c r="O94" i="18" s="1"/>
  <c r="K78" i="18"/>
  <c r="K94" i="18" s="1"/>
  <c r="G78" i="18"/>
  <c r="G94" i="18" s="1"/>
  <c r="CE76" i="18"/>
  <c r="CE93" i="18" s="1"/>
  <c r="CA76" i="18"/>
  <c r="CA93" i="18" s="1"/>
  <c r="BW76" i="18"/>
  <c r="BW93" i="18" s="1"/>
  <c r="BS76" i="18"/>
  <c r="BS93" i="18" s="1"/>
  <c r="BO76" i="18"/>
  <c r="BO93" i="18" s="1"/>
  <c r="BK76" i="18"/>
  <c r="BK93" i="18" s="1"/>
  <c r="BG76" i="18"/>
  <c r="BG93" i="18" s="1"/>
  <c r="BC76" i="18"/>
  <c r="BC93" i="18" s="1"/>
  <c r="AY76" i="18"/>
  <c r="AY93" i="18" s="1"/>
  <c r="AU76" i="18"/>
  <c r="AU93" i="18" s="1"/>
  <c r="AQ76" i="18"/>
  <c r="AQ93" i="18" s="1"/>
  <c r="AM76" i="18"/>
  <c r="AM93" i="18" s="1"/>
  <c r="AI76" i="18"/>
  <c r="AI93" i="18" s="1"/>
  <c r="AE76" i="18"/>
  <c r="AE93" i="18" s="1"/>
  <c r="AA76" i="18"/>
  <c r="AA93" i="18" s="1"/>
  <c r="W76" i="18"/>
  <c r="W93" i="18" s="1"/>
  <c r="S76" i="18"/>
  <c r="S93" i="18" s="1"/>
  <c r="O76" i="18"/>
  <c r="O93" i="18" s="1"/>
  <c r="K76" i="18"/>
  <c r="K93" i="18" s="1"/>
  <c r="G76" i="18"/>
  <c r="G93" i="18" s="1"/>
  <c r="CE74" i="18"/>
  <c r="CE92" i="18" s="1"/>
  <c r="CA74" i="18"/>
  <c r="CA92" i="18" s="1"/>
  <c r="BW74" i="18"/>
  <c r="BW92" i="18" s="1"/>
  <c r="BS74" i="18"/>
  <c r="BS92" i="18" s="1"/>
  <c r="BO74" i="18"/>
  <c r="BO92" i="18" s="1"/>
  <c r="BK74" i="18"/>
  <c r="BK92" i="18" s="1"/>
  <c r="BG74" i="18"/>
  <c r="BG92" i="18" s="1"/>
  <c r="BC74" i="18"/>
  <c r="BC92" i="18" s="1"/>
  <c r="AY74" i="18"/>
  <c r="AY92" i="18" s="1"/>
  <c r="AU74" i="18"/>
  <c r="AU92" i="18" s="1"/>
  <c r="AQ74" i="18"/>
  <c r="AQ92" i="18" s="1"/>
  <c r="AM74" i="18"/>
  <c r="AM92" i="18" s="1"/>
  <c r="AI74" i="18"/>
  <c r="AI92" i="18" s="1"/>
  <c r="AE74" i="18"/>
  <c r="AE92" i="18" s="1"/>
  <c r="AA74" i="18"/>
  <c r="AA92" i="18" s="1"/>
  <c r="W74" i="18"/>
  <c r="W92" i="18" s="1"/>
  <c r="S74" i="18"/>
  <c r="S92" i="18" s="1"/>
  <c r="O74" i="18"/>
  <c r="O92" i="18" s="1"/>
  <c r="K74" i="18"/>
  <c r="K92" i="18" s="1"/>
  <c r="G74" i="18"/>
  <c r="G92" i="18" s="1"/>
  <c r="CE72" i="18"/>
  <c r="CE91" i="18" s="1"/>
  <c r="CA72" i="18"/>
  <c r="CA91" i="18" s="1"/>
  <c r="BW72" i="18"/>
  <c r="BW91" i="18" s="1"/>
  <c r="BS72" i="18"/>
  <c r="BS91" i="18" s="1"/>
  <c r="BO72" i="18"/>
  <c r="BO91" i="18" s="1"/>
  <c r="BK72" i="18"/>
  <c r="BK91" i="18" s="1"/>
  <c r="BG72" i="18"/>
  <c r="BG91" i="18" s="1"/>
  <c r="BC72" i="18"/>
  <c r="BC91" i="18" s="1"/>
  <c r="AY72" i="18"/>
  <c r="AY91" i="18" s="1"/>
  <c r="AU72" i="18"/>
  <c r="AU91" i="18" s="1"/>
  <c r="AQ72" i="18"/>
  <c r="AQ91" i="18" s="1"/>
  <c r="AM72" i="18"/>
  <c r="AM91" i="18" s="1"/>
  <c r="AI72" i="18"/>
  <c r="AI91" i="18" s="1"/>
  <c r="AE72" i="18"/>
  <c r="AE91" i="18" s="1"/>
  <c r="AA72" i="18"/>
  <c r="AA91" i="18" s="1"/>
  <c r="W72" i="18"/>
  <c r="W91" i="18" s="1"/>
  <c r="S72" i="18"/>
  <c r="S91" i="18" s="1"/>
  <c r="O72" i="18"/>
  <c r="O91" i="18" s="1"/>
  <c r="K72" i="18"/>
  <c r="K91" i="18" s="1"/>
  <c r="G72" i="18"/>
  <c r="G91" i="18" s="1"/>
  <c r="CE70" i="18"/>
  <c r="CE90" i="18" s="1"/>
  <c r="CA70" i="18"/>
  <c r="CA90" i="18" s="1"/>
  <c r="BW70" i="18"/>
  <c r="BW90" i="18" s="1"/>
  <c r="BS70" i="18"/>
  <c r="BS90" i="18" s="1"/>
  <c r="BO70" i="18"/>
  <c r="BO90" i="18" s="1"/>
  <c r="BK70" i="18"/>
  <c r="BK90" i="18" s="1"/>
  <c r="BG70" i="18"/>
  <c r="BG90" i="18" s="1"/>
  <c r="BC70" i="18"/>
  <c r="BC90" i="18" s="1"/>
  <c r="AY70" i="18"/>
  <c r="AY90" i="18" s="1"/>
  <c r="AU70" i="18"/>
  <c r="AU90" i="18" s="1"/>
  <c r="AQ70" i="18"/>
  <c r="AQ90" i="18" s="1"/>
  <c r="AM70" i="18"/>
  <c r="AM90" i="18" s="1"/>
  <c r="AI70" i="18"/>
  <c r="AI90" i="18" s="1"/>
  <c r="AE70" i="18"/>
  <c r="AE90" i="18" s="1"/>
  <c r="AA70" i="18"/>
  <c r="AA90" i="18" s="1"/>
  <c r="W70" i="18"/>
  <c r="W90" i="18" s="1"/>
  <c r="S70" i="18"/>
  <c r="S90" i="18" s="1"/>
  <c r="O70" i="18"/>
  <c r="O90" i="18" s="1"/>
  <c r="K70" i="18"/>
  <c r="K90" i="18" s="1"/>
  <c r="G70" i="18"/>
  <c r="G90" i="18" s="1"/>
  <c r="CE68" i="18"/>
  <c r="CE89" i="18" s="1"/>
  <c r="CA68" i="18"/>
  <c r="CA89" i="18" s="1"/>
  <c r="BW68" i="18"/>
  <c r="BW89" i="18" s="1"/>
  <c r="BS68" i="18"/>
  <c r="BS89" i="18" s="1"/>
  <c r="BO68" i="18"/>
  <c r="BO89" i="18" s="1"/>
  <c r="BK68" i="18"/>
  <c r="BK89" i="18" s="1"/>
  <c r="BG68" i="18"/>
  <c r="BG89" i="18" s="1"/>
  <c r="BC68" i="18"/>
  <c r="BC89" i="18" s="1"/>
  <c r="AY68" i="18"/>
  <c r="AY89" i="18" s="1"/>
  <c r="AU68" i="18"/>
  <c r="AU89" i="18" s="1"/>
  <c r="AQ68" i="18"/>
  <c r="AQ89" i="18" s="1"/>
  <c r="AM68" i="18"/>
  <c r="AM89" i="18" s="1"/>
  <c r="AI68" i="18"/>
  <c r="AI89" i="18" s="1"/>
  <c r="AE68" i="18"/>
  <c r="AE89" i="18" s="1"/>
  <c r="AA68" i="18"/>
  <c r="AA89" i="18" s="1"/>
  <c r="W68" i="18"/>
  <c r="W89" i="18" s="1"/>
  <c r="S68" i="18"/>
  <c r="S89" i="18" s="1"/>
  <c r="O68" i="18"/>
  <c r="O89" i="18" s="1"/>
  <c r="K68" i="18"/>
  <c r="K89" i="18" s="1"/>
  <c r="G68" i="18"/>
  <c r="G89" i="18" s="1"/>
  <c r="CE66" i="18"/>
  <c r="CE88" i="18" s="1"/>
  <c r="CA66" i="18"/>
  <c r="CA88" i="18" s="1"/>
  <c r="CA87" i="18" s="1"/>
  <c r="BW66" i="18"/>
  <c r="BW88" i="18" s="1"/>
  <c r="BS66" i="18"/>
  <c r="BS88" i="18" s="1"/>
  <c r="BO66" i="18"/>
  <c r="BO88" i="18" s="1"/>
  <c r="BO87" i="18" s="1"/>
  <c r="BK66" i="18"/>
  <c r="BK88" i="18" s="1"/>
  <c r="BG66" i="18"/>
  <c r="BG88" i="18" s="1"/>
  <c r="BG87" i="18" s="1"/>
  <c r="BC66" i="18"/>
  <c r="BC88" i="18" s="1"/>
  <c r="BC87" i="18" s="1"/>
  <c r="AY66" i="18"/>
  <c r="AY88" i="18" s="1"/>
  <c r="AU66" i="18"/>
  <c r="AU88" i="18" s="1"/>
  <c r="AU87" i="18" s="1"/>
  <c r="AQ66" i="18"/>
  <c r="AQ88" i="18" s="1"/>
  <c r="AM66" i="18"/>
  <c r="AM88" i="18" s="1"/>
  <c r="AI66" i="18"/>
  <c r="AI88" i="18" s="1"/>
  <c r="AI87" i="18" s="1"/>
  <c r="AE66" i="18"/>
  <c r="AE88" i="18" s="1"/>
  <c r="AA66" i="18"/>
  <c r="AA88" i="18" s="1"/>
  <c r="AA87" i="18" s="1"/>
  <c r="W66" i="18"/>
  <c r="W88" i="18" s="1"/>
  <c r="W87" i="18" s="1"/>
  <c r="S66" i="18"/>
  <c r="S88" i="18" s="1"/>
  <c r="O66" i="18"/>
  <c r="O88" i="18" s="1"/>
  <c r="O87" i="18" s="1"/>
  <c r="K66" i="18"/>
  <c r="K88" i="18" s="1"/>
  <c r="G66" i="18"/>
  <c r="G88" i="18" s="1"/>
  <c r="CD84" i="18"/>
  <c r="CD97" i="18" s="1"/>
  <c r="BZ84" i="18"/>
  <c r="BZ97" i="18" s="1"/>
  <c r="BV84" i="18"/>
  <c r="BV97" i="18" s="1"/>
  <c r="BR84" i="18"/>
  <c r="BR97" i="18" s="1"/>
  <c r="BN84" i="18"/>
  <c r="BN97" i="18" s="1"/>
  <c r="BJ84" i="18"/>
  <c r="BJ97" i="18" s="1"/>
  <c r="BF84" i="18"/>
  <c r="BF97" i="18" s="1"/>
  <c r="BB84" i="18"/>
  <c r="BB97" i="18" s="1"/>
  <c r="AX84" i="18"/>
  <c r="AX97" i="18" s="1"/>
  <c r="AT84" i="18"/>
  <c r="AT97" i="18" s="1"/>
  <c r="AP84" i="18"/>
  <c r="AP97" i="18" s="1"/>
  <c r="AL84" i="18"/>
  <c r="AL97" i="18" s="1"/>
  <c r="AH84" i="18"/>
  <c r="AH97" i="18" s="1"/>
  <c r="AD84" i="18"/>
  <c r="AD97" i="18" s="1"/>
  <c r="Z84" i="18"/>
  <c r="Z97" i="18" s="1"/>
  <c r="V84" i="18"/>
  <c r="V97" i="18" s="1"/>
  <c r="R84" i="18"/>
  <c r="R97" i="18" s="1"/>
  <c r="N84" i="18"/>
  <c r="N97" i="18" s="1"/>
  <c r="J84" i="18"/>
  <c r="J97" i="18" s="1"/>
  <c r="F84" i="18"/>
  <c r="F97" i="18" s="1"/>
  <c r="CD82" i="18"/>
  <c r="CD96" i="18" s="1"/>
  <c r="BZ82" i="18"/>
  <c r="BZ96" i="18" s="1"/>
  <c r="BV82" i="18"/>
  <c r="BV96" i="18" s="1"/>
  <c r="BR82" i="18"/>
  <c r="BR96" i="18" s="1"/>
  <c r="BN82" i="18"/>
  <c r="BN96" i="18" s="1"/>
  <c r="BJ82" i="18"/>
  <c r="BJ96" i="18" s="1"/>
  <c r="BF82" i="18"/>
  <c r="BF96" i="18" s="1"/>
  <c r="BB82" i="18"/>
  <c r="BB96" i="18" s="1"/>
  <c r="AX82" i="18"/>
  <c r="AX96" i="18" s="1"/>
  <c r="AT82" i="18"/>
  <c r="AT96" i="18" s="1"/>
  <c r="AP82" i="18"/>
  <c r="AP96" i="18" s="1"/>
  <c r="AL82" i="18"/>
  <c r="AL96" i="18" s="1"/>
  <c r="AH82" i="18"/>
  <c r="AH96" i="18" s="1"/>
  <c r="AD82" i="18"/>
  <c r="AD96" i="18" s="1"/>
  <c r="Z82" i="18"/>
  <c r="Z96" i="18" s="1"/>
  <c r="V82" i="18"/>
  <c r="V96" i="18" s="1"/>
  <c r="R82" i="18"/>
  <c r="R96" i="18" s="1"/>
  <c r="N82" i="18"/>
  <c r="N96" i="18" s="1"/>
  <c r="J82" i="18"/>
  <c r="J96" i="18" s="1"/>
  <c r="F82" i="18"/>
  <c r="F96" i="18" s="1"/>
  <c r="CD80" i="18"/>
  <c r="CD95" i="18" s="1"/>
  <c r="BZ80" i="18"/>
  <c r="BZ95" i="18" s="1"/>
  <c r="BV80" i="18"/>
  <c r="BV95" i="18" s="1"/>
  <c r="BR80" i="18"/>
  <c r="BR95" i="18" s="1"/>
  <c r="BN80" i="18"/>
  <c r="BN95" i="18" s="1"/>
  <c r="BJ80" i="18"/>
  <c r="BJ95" i="18" s="1"/>
  <c r="BF80" i="18"/>
  <c r="BF95" i="18" s="1"/>
  <c r="BB80" i="18"/>
  <c r="BB95" i="18" s="1"/>
  <c r="AX80" i="18"/>
  <c r="AX95" i="18" s="1"/>
  <c r="AT80" i="18"/>
  <c r="AT95" i="18" s="1"/>
  <c r="AP80" i="18"/>
  <c r="AP95" i="18" s="1"/>
  <c r="AL80" i="18"/>
  <c r="AL95" i="18" s="1"/>
  <c r="AH80" i="18"/>
  <c r="AH95" i="18" s="1"/>
  <c r="AD80" i="18"/>
  <c r="AD95" i="18" s="1"/>
  <c r="Z80" i="18"/>
  <c r="Z95" i="18" s="1"/>
  <c r="V80" i="18"/>
  <c r="V95" i="18" s="1"/>
  <c r="R80" i="18"/>
  <c r="R95" i="18" s="1"/>
  <c r="N80" i="18"/>
  <c r="N95" i="18" s="1"/>
  <c r="J80" i="18"/>
  <c r="J95" i="18" s="1"/>
  <c r="F80" i="18"/>
  <c r="F95" i="18" s="1"/>
  <c r="CD78" i="18"/>
  <c r="CD94" i="18" s="1"/>
  <c r="BZ78" i="18"/>
  <c r="BZ94" i="18" s="1"/>
  <c r="BV78" i="18"/>
  <c r="BV94" i="18" s="1"/>
  <c r="BR78" i="18"/>
  <c r="BR94" i="18" s="1"/>
  <c r="BN78" i="18"/>
  <c r="BN94" i="18" s="1"/>
  <c r="BJ78" i="18"/>
  <c r="BJ94" i="18" s="1"/>
  <c r="BF78" i="18"/>
  <c r="BF94" i="18" s="1"/>
  <c r="BB78" i="18"/>
  <c r="BB94" i="18" s="1"/>
  <c r="AX78" i="18"/>
  <c r="AX94" i="18" s="1"/>
  <c r="AT78" i="18"/>
  <c r="AT94" i="18" s="1"/>
  <c r="AP78" i="18"/>
  <c r="AP94" i="18" s="1"/>
  <c r="AL78" i="18"/>
  <c r="AL94" i="18" s="1"/>
  <c r="AH78" i="18"/>
  <c r="AH94" i="18" s="1"/>
  <c r="AD78" i="18"/>
  <c r="AD94" i="18" s="1"/>
  <c r="Z78" i="18"/>
  <c r="Z94" i="18" s="1"/>
  <c r="V78" i="18"/>
  <c r="V94" i="18" s="1"/>
  <c r="R78" i="18"/>
  <c r="R94" i="18" s="1"/>
  <c r="N78" i="18"/>
  <c r="N94" i="18" s="1"/>
  <c r="J78" i="18"/>
  <c r="J94" i="18" s="1"/>
  <c r="F78" i="18"/>
  <c r="F94" i="18" s="1"/>
  <c r="CD76" i="18"/>
  <c r="CD93" i="18" s="1"/>
  <c r="BZ76" i="18"/>
  <c r="BZ93" i="18" s="1"/>
  <c r="BV76" i="18"/>
  <c r="BV93" i="18" s="1"/>
  <c r="BR76" i="18"/>
  <c r="BR93" i="18" s="1"/>
  <c r="BN76" i="18"/>
  <c r="BN93" i="18" s="1"/>
  <c r="BJ76" i="18"/>
  <c r="BJ93" i="18" s="1"/>
  <c r="BF76" i="18"/>
  <c r="BF93" i="18" s="1"/>
  <c r="BB76" i="18"/>
  <c r="BB93" i="18" s="1"/>
  <c r="AX76" i="18"/>
  <c r="AX93" i="18" s="1"/>
  <c r="AT76" i="18"/>
  <c r="AT93" i="18" s="1"/>
  <c r="AP76" i="18"/>
  <c r="AP93" i="18" s="1"/>
  <c r="AL76" i="18"/>
  <c r="AL93" i="18" s="1"/>
  <c r="AH76" i="18"/>
  <c r="AH93" i="18" s="1"/>
  <c r="AD76" i="18"/>
  <c r="AD93" i="18" s="1"/>
  <c r="Z76" i="18"/>
  <c r="Z93" i="18" s="1"/>
  <c r="V76" i="18"/>
  <c r="V93" i="18" s="1"/>
  <c r="R76" i="18"/>
  <c r="R93" i="18" s="1"/>
  <c r="N76" i="18"/>
  <c r="N93" i="18" s="1"/>
  <c r="J76" i="18"/>
  <c r="J93" i="18" s="1"/>
  <c r="F76" i="18"/>
  <c r="F93" i="18" s="1"/>
  <c r="CD74" i="18"/>
  <c r="CD92" i="18" s="1"/>
  <c r="BZ74" i="18"/>
  <c r="BZ92" i="18" s="1"/>
  <c r="BV74" i="18"/>
  <c r="BV92" i="18" s="1"/>
  <c r="BR74" i="18"/>
  <c r="BR92" i="18" s="1"/>
  <c r="BN74" i="18"/>
  <c r="BN92" i="18" s="1"/>
  <c r="BJ74" i="18"/>
  <c r="BJ92" i="18" s="1"/>
  <c r="BF74" i="18"/>
  <c r="BF92" i="18" s="1"/>
  <c r="BB74" i="18"/>
  <c r="BB92" i="18" s="1"/>
  <c r="AX74" i="18"/>
  <c r="AX92" i="18" s="1"/>
  <c r="AT74" i="18"/>
  <c r="AT92" i="18" s="1"/>
  <c r="AP74" i="18"/>
  <c r="AP92" i="18" s="1"/>
  <c r="AL74" i="18"/>
  <c r="AL92" i="18" s="1"/>
  <c r="AH74" i="18"/>
  <c r="AH92" i="18" s="1"/>
  <c r="AD74" i="18"/>
  <c r="AD92" i="18" s="1"/>
  <c r="Z74" i="18"/>
  <c r="Z92" i="18" s="1"/>
  <c r="V74" i="18"/>
  <c r="V92" i="18" s="1"/>
  <c r="R74" i="18"/>
  <c r="R92" i="18" s="1"/>
  <c r="N74" i="18"/>
  <c r="N92" i="18" s="1"/>
  <c r="J74" i="18"/>
  <c r="J92" i="18" s="1"/>
  <c r="F74" i="18"/>
  <c r="F92" i="18" s="1"/>
  <c r="CD72" i="18"/>
  <c r="CD91" i="18" s="1"/>
  <c r="BZ72" i="18"/>
  <c r="BZ91" i="18" s="1"/>
  <c r="BV72" i="18"/>
  <c r="BV91" i="18" s="1"/>
  <c r="BR72" i="18"/>
  <c r="BR91" i="18" s="1"/>
  <c r="BN72" i="18"/>
  <c r="BN91" i="18" s="1"/>
  <c r="BJ72" i="18"/>
  <c r="BJ91" i="18" s="1"/>
  <c r="BF72" i="18"/>
  <c r="BF91" i="18" s="1"/>
  <c r="BB72" i="18"/>
  <c r="BB91" i="18" s="1"/>
  <c r="AX72" i="18"/>
  <c r="AX91" i="18" s="1"/>
  <c r="AT72" i="18"/>
  <c r="AT91" i="18" s="1"/>
  <c r="AP72" i="18"/>
  <c r="AP91" i="18" s="1"/>
  <c r="AL72" i="18"/>
  <c r="AL91" i="18" s="1"/>
  <c r="AH72" i="18"/>
  <c r="AH91" i="18" s="1"/>
  <c r="AD72" i="18"/>
  <c r="AD91" i="18" s="1"/>
  <c r="Z72" i="18"/>
  <c r="Z91" i="18" s="1"/>
  <c r="V72" i="18"/>
  <c r="V91" i="18" s="1"/>
  <c r="R72" i="18"/>
  <c r="R91" i="18" s="1"/>
  <c r="N72" i="18"/>
  <c r="N91" i="18" s="1"/>
  <c r="J72" i="18"/>
  <c r="J91" i="18" s="1"/>
  <c r="F72" i="18"/>
  <c r="F91" i="18" s="1"/>
  <c r="CD70" i="18"/>
  <c r="CD90" i="18" s="1"/>
  <c r="BZ70" i="18"/>
  <c r="BZ90" i="18" s="1"/>
  <c r="BV70" i="18"/>
  <c r="BV90" i="18" s="1"/>
  <c r="BR70" i="18"/>
  <c r="BR90" i="18" s="1"/>
  <c r="BN70" i="18"/>
  <c r="BN90" i="18" s="1"/>
  <c r="BJ70" i="18"/>
  <c r="BJ90" i="18" s="1"/>
  <c r="BF70" i="18"/>
  <c r="BF90" i="18" s="1"/>
  <c r="BB70" i="18"/>
  <c r="BB90" i="18" s="1"/>
  <c r="AX70" i="18"/>
  <c r="AX90" i="18" s="1"/>
  <c r="AT70" i="18"/>
  <c r="AT90" i="18" s="1"/>
  <c r="AP70" i="18"/>
  <c r="AP90" i="18" s="1"/>
  <c r="AL70" i="18"/>
  <c r="AL90" i="18" s="1"/>
  <c r="AH70" i="18"/>
  <c r="AH90" i="18" s="1"/>
  <c r="AD70" i="18"/>
  <c r="AD90" i="18" s="1"/>
  <c r="Z70" i="18"/>
  <c r="Z90" i="18" s="1"/>
  <c r="V70" i="18"/>
  <c r="V90" i="18" s="1"/>
  <c r="R70" i="18"/>
  <c r="R90" i="18" s="1"/>
  <c r="N70" i="18"/>
  <c r="N90" i="18" s="1"/>
  <c r="J70" i="18"/>
  <c r="J90" i="18" s="1"/>
  <c r="F70" i="18"/>
  <c r="F90" i="18" s="1"/>
  <c r="CD68" i="18"/>
  <c r="CD89" i="18" s="1"/>
  <c r="BZ68" i="18"/>
  <c r="BZ89" i="18" s="1"/>
  <c r="BV68" i="18"/>
  <c r="BV89" i="18" s="1"/>
  <c r="BR68" i="18"/>
  <c r="BR89" i="18" s="1"/>
  <c r="BN68" i="18"/>
  <c r="BN89" i="18" s="1"/>
  <c r="BJ68" i="18"/>
  <c r="BJ89" i="18" s="1"/>
  <c r="BF68" i="18"/>
  <c r="BF89" i="18" s="1"/>
  <c r="BB68" i="18"/>
  <c r="BB89" i="18" s="1"/>
  <c r="AX68" i="18"/>
  <c r="AX89" i="18" s="1"/>
  <c r="AT68" i="18"/>
  <c r="AT89" i="18" s="1"/>
  <c r="AP68" i="18"/>
  <c r="AP89" i="18" s="1"/>
  <c r="AL68" i="18"/>
  <c r="AL89" i="18" s="1"/>
  <c r="AH68" i="18"/>
  <c r="AH89" i="18" s="1"/>
  <c r="AD68" i="18"/>
  <c r="AD89" i="18" s="1"/>
  <c r="Z68" i="18"/>
  <c r="Z89" i="18" s="1"/>
  <c r="V68" i="18"/>
  <c r="V89" i="18" s="1"/>
  <c r="R68" i="18"/>
  <c r="R89" i="18" s="1"/>
  <c r="N68" i="18"/>
  <c r="N89" i="18" s="1"/>
  <c r="J68" i="18"/>
  <c r="J89" i="18" s="1"/>
  <c r="F68" i="18"/>
  <c r="F89" i="18" s="1"/>
  <c r="CD66" i="18"/>
  <c r="CD88" i="18" s="1"/>
  <c r="BZ66" i="18"/>
  <c r="BZ88" i="18" s="1"/>
  <c r="BZ87" i="18" s="1"/>
  <c r="BV66" i="18"/>
  <c r="BV88" i="18" s="1"/>
  <c r="BR66" i="18"/>
  <c r="BR88" i="18" s="1"/>
  <c r="BN66" i="18"/>
  <c r="BN88" i="18" s="1"/>
  <c r="BN87" i="18" s="1"/>
  <c r="BJ66" i="18"/>
  <c r="BJ88" i="18" s="1"/>
  <c r="BF66" i="18"/>
  <c r="BF88" i="18" s="1"/>
  <c r="BF87" i="18" s="1"/>
  <c r="BB66" i="18"/>
  <c r="BB88" i="18" s="1"/>
  <c r="BB87" i="18" s="1"/>
  <c r="AX66" i="18"/>
  <c r="AX88" i="18" s="1"/>
  <c r="AT66" i="18"/>
  <c r="AT88" i="18" s="1"/>
  <c r="AT87" i="18" s="1"/>
  <c r="AP66" i="18"/>
  <c r="AP88" i="18" s="1"/>
  <c r="AL66" i="18"/>
  <c r="AL88" i="18" s="1"/>
  <c r="AH66" i="18"/>
  <c r="AH88" i="18" s="1"/>
  <c r="AH87" i="18" s="1"/>
  <c r="AD66" i="18"/>
  <c r="AD88" i="18" s="1"/>
  <c r="Z66" i="18"/>
  <c r="Z88" i="18" s="1"/>
  <c r="Z87" i="18" s="1"/>
  <c r="V66" i="18"/>
  <c r="V88" i="18" s="1"/>
  <c r="V87" i="18" s="1"/>
  <c r="R66" i="18"/>
  <c r="R88" i="18" s="1"/>
  <c r="N66" i="18"/>
  <c r="N88" i="18" s="1"/>
  <c r="N87" i="18" s="1"/>
  <c r="J66" i="18"/>
  <c r="J88" i="18" s="1"/>
  <c r="F66" i="18"/>
  <c r="F88" i="18" s="1"/>
  <c r="CC84" i="18"/>
  <c r="CC97" i="18" s="1"/>
  <c r="BY84" i="18"/>
  <c r="BY97" i="18" s="1"/>
  <c r="BU84" i="18"/>
  <c r="BU97" i="18" s="1"/>
  <c r="BQ84" i="18"/>
  <c r="BQ97" i="18" s="1"/>
  <c r="BM84" i="18"/>
  <c r="BM97" i="18" s="1"/>
  <c r="BI84" i="18"/>
  <c r="BI97" i="18" s="1"/>
  <c r="BE84" i="18"/>
  <c r="BE97" i="18" s="1"/>
  <c r="BA84" i="18"/>
  <c r="BA97" i="18" s="1"/>
  <c r="AW84" i="18"/>
  <c r="AW97" i="18" s="1"/>
  <c r="AS84" i="18"/>
  <c r="AS97" i="18" s="1"/>
  <c r="AO84" i="18"/>
  <c r="AO97" i="18" s="1"/>
  <c r="AK84" i="18"/>
  <c r="AK97" i="18" s="1"/>
  <c r="AG84" i="18"/>
  <c r="AG97" i="18" s="1"/>
  <c r="AC84" i="18"/>
  <c r="AC97" i="18" s="1"/>
  <c r="Y84" i="18"/>
  <c r="Y97" i="18" s="1"/>
  <c r="U84" i="18"/>
  <c r="U97" i="18" s="1"/>
  <c r="Q84" i="18"/>
  <c r="Q97" i="18" s="1"/>
  <c r="M84" i="18"/>
  <c r="M97" i="18" s="1"/>
  <c r="I84" i="18"/>
  <c r="I97" i="18" s="1"/>
  <c r="E84" i="18"/>
  <c r="E97" i="18" s="1"/>
  <c r="CC82" i="18"/>
  <c r="CC96" i="18" s="1"/>
  <c r="BY82" i="18"/>
  <c r="BY96" i="18" s="1"/>
  <c r="BU82" i="18"/>
  <c r="BU96" i="18" s="1"/>
  <c r="BQ82" i="18"/>
  <c r="BQ96" i="18" s="1"/>
  <c r="BM82" i="18"/>
  <c r="BM96" i="18" s="1"/>
  <c r="BI82" i="18"/>
  <c r="BI96" i="18" s="1"/>
  <c r="BE82" i="18"/>
  <c r="BE96" i="18" s="1"/>
  <c r="BA82" i="18"/>
  <c r="BA96" i="18" s="1"/>
  <c r="AW82" i="18"/>
  <c r="AW96" i="18" s="1"/>
  <c r="AS82" i="18"/>
  <c r="AS96" i="18" s="1"/>
  <c r="AO82" i="18"/>
  <c r="AO96" i="18" s="1"/>
  <c r="AK82" i="18"/>
  <c r="AK96" i="18" s="1"/>
  <c r="AG82" i="18"/>
  <c r="AG96" i="18" s="1"/>
  <c r="AC82" i="18"/>
  <c r="AC96" i="18" s="1"/>
  <c r="Y82" i="18"/>
  <c r="Y96" i="18" s="1"/>
  <c r="U82" i="18"/>
  <c r="U96" i="18" s="1"/>
  <c r="Q82" i="18"/>
  <c r="Q96" i="18" s="1"/>
  <c r="M82" i="18"/>
  <c r="M96" i="18" s="1"/>
  <c r="I82" i="18"/>
  <c r="I96" i="18" s="1"/>
  <c r="E82" i="18"/>
  <c r="E96" i="18" s="1"/>
  <c r="CC80" i="18"/>
  <c r="CC95" i="18" s="1"/>
  <c r="BY80" i="18"/>
  <c r="BY95" i="18" s="1"/>
  <c r="BU80" i="18"/>
  <c r="BU95" i="18" s="1"/>
  <c r="BQ80" i="18"/>
  <c r="BQ95" i="18" s="1"/>
  <c r="BM80" i="18"/>
  <c r="BM95" i="18" s="1"/>
  <c r="BI80" i="18"/>
  <c r="BI95" i="18" s="1"/>
  <c r="BE80" i="18"/>
  <c r="BE95" i="18" s="1"/>
  <c r="BA80" i="18"/>
  <c r="BA95" i="18" s="1"/>
  <c r="AW80" i="18"/>
  <c r="AW95" i="18" s="1"/>
  <c r="AS80" i="18"/>
  <c r="AS95" i="18" s="1"/>
  <c r="AO80" i="18"/>
  <c r="AO95" i="18" s="1"/>
  <c r="AK80" i="18"/>
  <c r="AK95" i="18" s="1"/>
  <c r="AG80" i="18"/>
  <c r="AG95" i="18" s="1"/>
  <c r="AC80" i="18"/>
  <c r="AC95" i="18" s="1"/>
  <c r="Y80" i="18"/>
  <c r="Y95" i="18" s="1"/>
  <c r="U80" i="18"/>
  <c r="U95" i="18" s="1"/>
  <c r="Q80" i="18"/>
  <c r="Q95" i="18" s="1"/>
  <c r="M80" i="18"/>
  <c r="M95" i="18" s="1"/>
  <c r="I80" i="18"/>
  <c r="I95" i="18" s="1"/>
  <c r="E80" i="18"/>
  <c r="E95" i="18" s="1"/>
  <c r="CC78" i="18"/>
  <c r="CC94" i="18" s="1"/>
  <c r="BY78" i="18"/>
  <c r="BY94" i="18" s="1"/>
  <c r="BU78" i="18"/>
  <c r="BU94" i="18" s="1"/>
  <c r="BQ78" i="18"/>
  <c r="BQ94" i="18" s="1"/>
  <c r="BM78" i="18"/>
  <c r="BM94" i="18" s="1"/>
  <c r="BI78" i="18"/>
  <c r="BI94" i="18" s="1"/>
  <c r="BE78" i="18"/>
  <c r="BE94" i="18" s="1"/>
  <c r="BA78" i="18"/>
  <c r="BA94" i="18" s="1"/>
  <c r="AW78" i="18"/>
  <c r="AW94" i="18" s="1"/>
  <c r="AS78" i="18"/>
  <c r="AS94" i="18" s="1"/>
  <c r="AO78" i="18"/>
  <c r="AO94" i="18" s="1"/>
  <c r="AK78" i="18"/>
  <c r="AK94" i="18" s="1"/>
  <c r="AG78" i="18"/>
  <c r="AG94" i="18" s="1"/>
  <c r="AC78" i="18"/>
  <c r="AC94" i="18" s="1"/>
  <c r="Y78" i="18"/>
  <c r="Y94" i="18" s="1"/>
  <c r="U78" i="18"/>
  <c r="U94" i="18" s="1"/>
  <c r="Q78" i="18"/>
  <c r="Q94" i="18" s="1"/>
  <c r="M78" i="18"/>
  <c r="M94" i="18" s="1"/>
  <c r="I78" i="18"/>
  <c r="I94" i="18" s="1"/>
  <c r="E78" i="18"/>
  <c r="E94" i="18" s="1"/>
  <c r="CC76" i="18"/>
  <c r="CC93" i="18" s="1"/>
  <c r="BY76" i="18"/>
  <c r="BY93" i="18" s="1"/>
  <c r="BU76" i="18"/>
  <c r="BU93" i="18" s="1"/>
  <c r="BQ76" i="18"/>
  <c r="BQ93" i="18" s="1"/>
  <c r="BM76" i="18"/>
  <c r="BM93" i="18" s="1"/>
  <c r="BI76" i="18"/>
  <c r="BI93" i="18" s="1"/>
  <c r="BE76" i="18"/>
  <c r="BE93" i="18" s="1"/>
  <c r="BA76" i="18"/>
  <c r="BA93" i="18" s="1"/>
  <c r="AW76" i="18"/>
  <c r="AW93" i="18" s="1"/>
  <c r="AS76" i="18"/>
  <c r="AS93" i="18" s="1"/>
  <c r="AO76" i="18"/>
  <c r="AO93" i="18" s="1"/>
  <c r="AK76" i="18"/>
  <c r="AK93" i="18" s="1"/>
  <c r="AG76" i="18"/>
  <c r="AG93" i="18" s="1"/>
  <c r="AC76" i="18"/>
  <c r="AC93" i="18" s="1"/>
  <c r="Y76" i="18"/>
  <c r="Y93" i="18" s="1"/>
  <c r="U76" i="18"/>
  <c r="U93" i="18" s="1"/>
  <c r="Q76" i="18"/>
  <c r="Q93" i="18" s="1"/>
  <c r="M76" i="18"/>
  <c r="M93" i="18" s="1"/>
  <c r="I76" i="18"/>
  <c r="I93" i="18" s="1"/>
  <c r="E76" i="18"/>
  <c r="E93" i="18" s="1"/>
  <c r="CC74" i="18"/>
  <c r="CC92" i="18" s="1"/>
  <c r="BY74" i="18"/>
  <c r="BY92" i="18" s="1"/>
  <c r="BU74" i="18"/>
  <c r="BU92" i="18" s="1"/>
  <c r="BQ74" i="18"/>
  <c r="BQ92" i="18" s="1"/>
  <c r="BM74" i="18"/>
  <c r="BM92" i="18" s="1"/>
  <c r="BI74" i="18"/>
  <c r="BI92" i="18" s="1"/>
  <c r="BE74" i="18"/>
  <c r="BE92" i="18" s="1"/>
  <c r="BA74" i="18"/>
  <c r="BA92" i="18" s="1"/>
  <c r="AW74" i="18"/>
  <c r="AW92" i="18" s="1"/>
  <c r="AS74" i="18"/>
  <c r="AS92" i="18" s="1"/>
  <c r="AO74" i="18"/>
  <c r="AO92" i="18" s="1"/>
  <c r="AK74" i="18"/>
  <c r="AK92" i="18" s="1"/>
  <c r="AG74" i="18"/>
  <c r="AG92" i="18" s="1"/>
  <c r="AC74" i="18"/>
  <c r="AC92" i="18" s="1"/>
  <c r="Y74" i="18"/>
  <c r="Y92" i="18" s="1"/>
  <c r="U74" i="18"/>
  <c r="U92" i="18" s="1"/>
  <c r="Q74" i="18"/>
  <c r="Q92" i="18" s="1"/>
  <c r="M74" i="18"/>
  <c r="M92" i="18" s="1"/>
  <c r="I74" i="18"/>
  <c r="I92" i="18" s="1"/>
  <c r="E74" i="18"/>
  <c r="E92" i="18" s="1"/>
  <c r="CC72" i="18"/>
  <c r="CC91" i="18" s="1"/>
  <c r="BY72" i="18"/>
  <c r="BY91" i="18" s="1"/>
  <c r="BU72" i="18"/>
  <c r="BU91" i="18" s="1"/>
  <c r="BQ72" i="18"/>
  <c r="BQ91" i="18" s="1"/>
  <c r="BM72" i="18"/>
  <c r="BM91" i="18" s="1"/>
  <c r="BI72" i="18"/>
  <c r="BI91" i="18" s="1"/>
  <c r="BE72" i="18"/>
  <c r="BE91" i="18" s="1"/>
  <c r="BA72" i="18"/>
  <c r="BA91" i="18" s="1"/>
  <c r="AW72" i="18"/>
  <c r="AW91" i="18" s="1"/>
  <c r="AS72" i="18"/>
  <c r="AS91" i="18" s="1"/>
  <c r="AO72" i="18"/>
  <c r="AO91" i="18" s="1"/>
  <c r="AK72" i="18"/>
  <c r="AK91" i="18" s="1"/>
  <c r="AG72" i="18"/>
  <c r="AG91" i="18" s="1"/>
  <c r="AC72" i="18"/>
  <c r="AC91" i="18" s="1"/>
  <c r="Y72" i="18"/>
  <c r="Y91" i="18" s="1"/>
  <c r="U72" i="18"/>
  <c r="U91" i="18" s="1"/>
  <c r="Q72" i="18"/>
  <c r="Q91" i="18" s="1"/>
  <c r="M72" i="18"/>
  <c r="M91" i="18" s="1"/>
  <c r="I72" i="18"/>
  <c r="I91" i="18" s="1"/>
  <c r="E72" i="18"/>
  <c r="E91" i="18" s="1"/>
  <c r="CC70" i="18"/>
  <c r="CC90" i="18" s="1"/>
  <c r="BY70" i="18"/>
  <c r="BY90" i="18" s="1"/>
  <c r="BU70" i="18"/>
  <c r="BU90" i="18" s="1"/>
  <c r="BQ70" i="18"/>
  <c r="BQ90" i="18" s="1"/>
  <c r="BM70" i="18"/>
  <c r="BM90" i="18" s="1"/>
  <c r="BI70" i="18"/>
  <c r="BI90" i="18" s="1"/>
  <c r="BE70" i="18"/>
  <c r="BE90" i="18" s="1"/>
  <c r="BA70" i="18"/>
  <c r="BA90" i="18" s="1"/>
  <c r="AW70" i="18"/>
  <c r="AW90" i="18" s="1"/>
  <c r="AS70" i="18"/>
  <c r="AS90" i="18" s="1"/>
  <c r="AO70" i="18"/>
  <c r="AO90" i="18" s="1"/>
  <c r="AK70" i="18"/>
  <c r="AK90" i="18" s="1"/>
  <c r="AG70" i="18"/>
  <c r="AG90" i="18" s="1"/>
  <c r="AC70" i="18"/>
  <c r="AC90" i="18" s="1"/>
  <c r="Y70" i="18"/>
  <c r="Y90" i="18" s="1"/>
  <c r="U70" i="18"/>
  <c r="U90" i="18" s="1"/>
  <c r="Q70" i="18"/>
  <c r="Q90" i="18" s="1"/>
  <c r="M70" i="18"/>
  <c r="M90" i="18" s="1"/>
  <c r="I70" i="18"/>
  <c r="I90" i="18" s="1"/>
  <c r="E70" i="18"/>
  <c r="E90" i="18" s="1"/>
  <c r="CC68" i="18"/>
  <c r="CC89" i="18" s="1"/>
  <c r="BY68" i="18"/>
  <c r="BY89" i="18" s="1"/>
  <c r="BU68" i="18"/>
  <c r="BU89" i="18" s="1"/>
  <c r="BQ68" i="18"/>
  <c r="BQ89" i="18" s="1"/>
  <c r="BM68" i="18"/>
  <c r="BM89" i="18" s="1"/>
  <c r="BI68" i="18"/>
  <c r="BI89" i="18" s="1"/>
  <c r="BE68" i="18"/>
  <c r="BE89" i="18" s="1"/>
  <c r="BA68" i="18"/>
  <c r="BA89" i="18" s="1"/>
  <c r="AW68" i="18"/>
  <c r="AW89" i="18" s="1"/>
  <c r="AS68" i="18"/>
  <c r="AS89" i="18" s="1"/>
  <c r="AO68" i="18"/>
  <c r="AO89" i="18" s="1"/>
  <c r="AK68" i="18"/>
  <c r="AK89" i="18" s="1"/>
  <c r="AG68" i="18"/>
  <c r="AG89" i="18" s="1"/>
  <c r="AC68" i="18"/>
  <c r="AC89" i="18" s="1"/>
  <c r="Y68" i="18"/>
  <c r="Y89" i="18" s="1"/>
  <c r="U68" i="18"/>
  <c r="U89" i="18" s="1"/>
  <c r="Q68" i="18"/>
  <c r="Q89" i="18" s="1"/>
  <c r="M68" i="18"/>
  <c r="M89" i="18" s="1"/>
  <c r="I68" i="18"/>
  <c r="I89" i="18" s="1"/>
  <c r="E68" i="18"/>
  <c r="E89" i="18" s="1"/>
  <c r="CC66" i="18"/>
  <c r="CC88" i="18" s="1"/>
  <c r="BY66" i="18"/>
  <c r="BY88" i="18" s="1"/>
  <c r="BY87" i="18" s="1"/>
  <c r="BU66" i="18"/>
  <c r="BU88" i="18" s="1"/>
  <c r="BQ66" i="18"/>
  <c r="BQ88" i="18" s="1"/>
  <c r="BM66" i="18"/>
  <c r="BM88" i="18" s="1"/>
  <c r="BM87" i="18" s="1"/>
  <c r="BI66" i="18"/>
  <c r="BI88" i="18" s="1"/>
  <c r="BE66" i="18"/>
  <c r="BE88" i="18" s="1"/>
  <c r="BE87" i="18" s="1"/>
  <c r="BA66" i="18"/>
  <c r="BA88" i="18" s="1"/>
  <c r="BA87" i="18" s="1"/>
  <c r="AW66" i="18"/>
  <c r="AW88" i="18" s="1"/>
  <c r="AS66" i="18"/>
  <c r="AS88" i="18" s="1"/>
  <c r="AS87" i="18" s="1"/>
  <c r="AO66" i="18"/>
  <c r="AO88" i="18" s="1"/>
  <c r="AK66" i="18"/>
  <c r="AK88" i="18" s="1"/>
  <c r="AG66" i="18"/>
  <c r="AG88" i="18" s="1"/>
  <c r="AG87" i="18" s="1"/>
  <c r="AC66" i="18"/>
  <c r="AC88" i="18" s="1"/>
  <c r="Y66" i="18"/>
  <c r="Y88" i="18" s="1"/>
  <c r="Y87" i="18" s="1"/>
  <c r="U66" i="18"/>
  <c r="U88" i="18" s="1"/>
  <c r="U87" i="18" s="1"/>
  <c r="Q66" i="18"/>
  <c r="Q88" i="18" s="1"/>
  <c r="M66" i="18"/>
  <c r="M88" i="18" s="1"/>
  <c r="M87" i="18" s="1"/>
  <c r="I66" i="18"/>
  <c r="I88" i="18" s="1"/>
  <c r="E66" i="18"/>
  <c r="E88" i="18" s="1"/>
  <c r="CF75" i="28"/>
  <c r="CF177" i="28" s="1"/>
  <c r="CB75" i="28"/>
  <c r="CB177" i="28" s="1"/>
  <c r="BX75" i="28"/>
  <c r="BX177" i="28" s="1"/>
  <c r="BT75" i="28"/>
  <c r="BT177" i="28" s="1"/>
  <c r="BP75" i="28"/>
  <c r="BP177" i="28" s="1"/>
  <c r="BL75" i="28"/>
  <c r="BL177" i="28" s="1"/>
  <c r="BH75" i="28"/>
  <c r="BH177" i="28" s="1"/>
  <c r="BD75" i="28"/>
  <c r="BD177" i="28" s="1"/>
  <c r="AZ75" i="28"/>
  <c r="AZ177" i="28" s="1"/>
  <c r="AV75" i="28"/>
  <c r="AV177" i="28" s="1"/>
  <c r="AR75" i="28"/>
  <c r="AR177" i="28" s="1"/>
  <c r="AN75" i="28"/>
  <c r="AN177" i="28" s="1"/>
  <c r="AJ75" i="28"/>
  <c r="AJ177" i="28" s="1"/>
  <c r="AF75" i="28"/>
  <c r="AF177" i="28" s="1"/>
  <c r="AB75" i="28"/>
  <c r="AB177" i="28" s="1"/>
  <c r="X75" i="28"/>
  <c r="X177" i="28" s="1"/>
  <c r="T75" i="28"/>
  <c r="T177" i="28" s="1"/>
  <c r="P75" i="28"/>
  <c r="P177" i="28" s="1"/>
  <c r="L75" i="28"/>
  <c r="L177" i="28" s="1"/>
  <c r="BQ111" i="29"/>
  <c r="BQ183" i="29" s="1"/>
  <c r="BI111" i="29"/>
  <c r="BI183" i="29" s="1"/>
  <c r="BA111" i="29"/>
  <c r="BA183" i="29" s="1"/>
  <c r="AS111" i="29"/>
  <c r="AS183" i="29" s="1"/>
  <c r="AK111" i="29"/>
  <c r="AK183" i="29" s="1"/>
  <c r="CE69" i="28"/>
  <c r="CE176" i="28" s="1"/>
  <c r="CA69" i="28"/>
  <c r="CA176" i="28" s="1"/>
  <c r="BW69" i="28"/>
  <c r="BW176" i="28" s="1"/>
  <c r="BS69" i="28"/>
  <c r="BS176" i="28" s="1"/>
  <c r="BO69" i="28"/>
  <c r="BO176" i="28" s="1"/>
  <c r="BK69" i="28"/>
  <c r="BK176" i="28" s="1"/>
  <c r="BG69" i="28"/>
  <c r="BG176" i="28" s="1"/>
  <c r="BC69" i="28"/>
  <c r="BC176" i="28" s="1"/>
  <c r="AY69" i="28"/>
  <c r="AY176" i="28" s="1"/>
  <c r="AU69" i="28"/>
  <c r="AU176" i="28" s="1"/>
  <c r="AQ69" i="28"/>
  <c r="AQ176" i="28" s="1"/>
  <c r="AM69" i="28"/>
  <c r="AM176" i="28" s="1"/>
  <c r="AI69" i="28"/>
  <c r="AI176" i="28" s="1"/>
  <c r="AE69" i="28"/>
  <c r="AE176" i="28" s="1"/>
  <c r="AA69" i="28"/>
  <c r="AA176" i="28" s="1"/>
  <c r="W69" i="28"/>
  <c r="W176" i="28" s="1"/>
  <c r="S69" i="28"/>
  <c r="S176" i="28" s="1"/>
  <c r="O69" i="28"/>
  <c r="O176" i="28" s="1"/>
  <c r="K69" i="28"/>
  <c r="K176" i="28" s="1"/>
  <c r="CD63" i="28"/>
  <c r="CD175" i="28" s="1"/>
  <c r="BZ63" i="28"/>
  <c r="BZ175" i="28" s="1"/>
  <c r="BV63" i="28"/>
  <c r="BV175" i="28" s="1"/>
  <c r="BR63" i="28"/>
  <c r="BR175" i="28" s="1"/>
  <c r="BN63" i="28"/>
  <c r="BN175" i="28" s="1"/>
  <c r="BJ63" i="28"/>
  <c r="BJ175" i="28" s="1"/>
  <c r="BF63" i="28"/>
  <c r="BF175" i="28" s="1"/>
  <c r="BB63" i="28"/>
  <c r="BB175" i="28" s="1"/>
  <c r="AX63" i="28"/>
  <c r="AX175" i="28" s="1"/>
  <c r="AT63" i="28"/>
  <c r="AT175" i="28" s="1"/>
  <c r="AP63" i="28"/>
  <c r="AP175" i="28" s="1"/>
  <c r="AL63" i="28"/>
  <c r="AL175" i="28" s="1"/>
  <c r="AH63" i="28"/>
  <c r="AH175" i="28" s="1"/>
  <c r="AD63" i="28"/>
  <c r="AD175" i="28" s="1"/>
  <c r="Z63" i="28"/>
  <c r="Z175" i="28" s="1"/>
  <c r="V63" i="28"/>
  <c r="V175" i="28" s="1"/>
  <c r="R63" i="28"/>
  <c r="R175" i="28" s="1"/>
  <c r="N63" i="28"/>
  <c r="N175" i="28" s="1"/>
  <c r="J63" i="28"/>
  <c r="J175" i="28" s="1"/>
  <c r="BY105" i="28"/>
  <c r="BY182" i="28" s="1"/>
  <c r="BI105" i="28"/>
  <c r="BI182" i="28" s="1"/>
  <c r="AS105" i="28"/>
  <c r="AS182" i="28" s="1"/>
  <c r="AC105" i="28"/>
  <c r="AC182" i="28" s="1"/>
  <c r="M105" i="28"/>
  <c r="M182" i="28" s="1"/>
  <c r="CD99" i="28"/>
  <c r="CD181" i="28" s="1"/>
  <c r="BN99" i="28"/>
  <c r="BN181" i="28" s="1"/>
  <c r="AX99" i="28"/>
  <c r="AX181" i="28" s="1"/>
  <c r="AH99" i="28"/>
  <c r="AH181" i="28" s="1"/>
  <c r="R99" i="28"/>
  <c r="R181" i="28" s="1"/>
  <c r="BS93" i="28"/>
  <c r="BS180" i="28" s="1"/>
  <c r="BC93" i="28"/>
  <c r="BC180" i="28" s="1"/>
  <c r="AM93" i="28"/>
  <c r="AM180" i="28" s="1"/>
  <c r="W93" i="28"/>
  <c r="W180" i="28" s="1"/>
  <c r="G93" i="28"/>
  <c r="G180" i="28" s="1"/>
  <c r="BX87" i="28"/>
  <c r="BX179" i="28" s="1"/>
  <c r="BH87" i="28"/>
  <c r="BH179" i="28" s="1"/>
  <c r="AR87" i="28"/>
  <c r="AR179" i="28" s="1"/>
  <c r="AB87" i="28"/>
  <c r="AB179" i="28" s="1"/>
  <c r="L87" i="28"/>
  <c r="L179" i="28" s="1"/>
  <c r="CD75" i="28"/>
  <c r="CD177" i="28" s="1"/>
  <c r="BN75" i="28"/>
  <c r="BN177" i="28" s="1"/>
  <c r="AX75" i="28"/>
  <c r="AX177" i="28" s="1"/>
  <c r="AH75" i="28"/>
  <c r="AH177" i="28" s="1"/>
  <c r="R75" i="28"/>
  <c r="R177" i="28" s="1"/>
  <c r="CD69" i="28"/>
  <c r="CD176" i="28" s="1"/>
  <c r="BN69" i="28"/>
  <c r="BN176" i="28" s="1"/>
  <c r="AX69" i="28"/>
  <c r="AX176" i="28" s="1"/>
  <c r="AH69" i="28"/>
  <c r="AH176" i="28" s="1"/>
  <c r="R69" i="28"/>
  <c r="R176" i="28" s="1"/>
  <c r="CC63" i="28"/>
  <c r="CC175" i="28" s="1"/>
  <c r="BM63" i="28"/>
  <c r="BM175" i="28" s="1"/>
  <c r="AW63" i="28"/>
  <c r="AW175" i="28" s="1"/>
  <c r="AG63" i="28"/>
  <c r="AG175" i="28" s="1"/>
  <c r="Q63" i="28"/>
  <c r="Q175" i="28" s="1"/>
  <c r="CC57" i="27"/>
  <c r="CC169" i="27" s="1"/>
  <c r="BY57" i="27"/>
  <c r="BY169" i="27" s="1"/>
  <c r="BU57" i="27"/>
  <c r="BU169" i="27" s="1"/>
  <c r="BQ57" i="27"/>
  <c r="BQ169" i="27" s="1"/>
  <c r="BM57" i="27"/>
  <c r="BM169" i="27" s="1"/>
  <c r="BI57" i="27"/>
  <c r="BI169" i="27" s="1"/>
  <c r="BE57" i="27"/>
  <c r="BE169" i="27" s="1"/>
  <c r="BA57" i="27"/>
  <c r="BA169" i="27" s="1"/>
  <c r="AW57" i="27"/>
  <c r="AW169" i="27" s="1"/>
  <c r="AS57" i="27"/>
  <c r="AS169" i="27" s="1"/>
  <c r="AO57" i="27"/>
  <c r="AO169" i="27" s="1"/>
  <c r="AK57" i="27"/>
  <c r="AK169" i="27" s="1"/>
  <c r="AG57" i="27"/>
  <c r="AG169" i="27" s="1"/>
  <c r="AC57" i="27"/>
  <c r="AC169" i="27" s="1"/>
  <c r="Y57" i="27"/>
  <c r="Y169" i="27" s="1"/>
  <c r="U57" i="27"/>
  <c r="U169" i="27" s="1"/>
  <c r="Q57" i="27"/>
  <c r="Q169" i="27" s="1"/>
  <c r="M57" i="27"/>
  <c r="M169" i="27" s="1"/>
  <c r="BU105" i="28"/>
  <c r="BU182" i="28" s="1"/>
  <c r="BE105" i="28"/>
  <c r="BE182" i="28" s="1"/>
  <c r="AO105" i="28"/>
  <c r="AO182" i="28" s="1"/>
  <c r="Y105" i="28"/>
  <c r="Y182" i="28" s="1"/>
  <c r="I105" i="28"/>
  <c r="I182" i="28" s="1"/>
  <c r="BZ99" i="28"/>
  <c r="BZ181" i="28" s="1"/>
  <c r="BJ99" i="28"/>
  <c r="BJ181" i="28" s="1"/>
  <c r="AT99" i="28"/>
  <c r="AT181" i="28" s="1"/>
  <c r="AD99" i="28"/>
  <c r="AD181" i="28" s="1"/>
  <c r="N99" i="28"/>
  <c r="N181" i="28" s="1"/>
  <c r="CE93" i="28"/>
  <c r="CE180" i="28" s="1"/>
  <c r="BO93" i="28"/>
  <c r="BO180" i="28" s="1"/>
  <c r="AY93" i="28"/>
  <c r="AY180" i="28" s="1"/>
  <c r="AI93" i="28"/>
  <c r="AI180" i="28" s="1"/>
  <c r="S93" i="28"/>
  <c r="S180" i="28" s="1"/>
  <c r="BT87" i="28"/>
  <c r="BT179" i="28" s="1"/>
  <c r="BD87" i="28"/>
  <c r="BD179" i="28" s="1"/>
  <c r="AN87" i="28"/>
  <c r="AN179" i="28" s="1"/>
  <c r="X87" i="28"/>
  <c r="X179" i="28" s="1"/>
  <c r="H87" i="28"/>
  <c r="H179" i="28" s="1"/>
  <c r="BY81" i="28"/>
  <c r="BY178" i="28" s="1"/>
  <c r="BI81" i="28"/>
  <c r="BI178" i="28" s="1"/>
  <c r="AS81" i="28"/>
  <c r="AS178" i="28" s="1"/>
  <c r="AC81" i="28"/>
  <c r="AC178" i="28" s="1"/>
  <c r="M81" i="28"/>
  <c r="M178" i="28" s="1"/>
  <c r="BZ75" i="28"/>
  <c r="BZ177" i="28" s="1"/>
  <c r="BJ75" i="28"/>
  <c r="BJ177" i="28" s="1"/>
  <c r="AT75" i="28"/>
  <c r="AT177" i="28" s="1"/>
  <c r="AD75" i="28"/>
  <c r="AD177" i="28" s="1"/>
  <c r="N75" i="28"/>
  <c r="N177" i="28" s="1"/>
  <c r="BZ69" i="28"/>
  <c r="BZ176" i="28" s="1"/>
  <c r="BJ69" i="28"/>
  <c r="BJ176" i="28" s="1"/>
  <c r="AT69" i="28"/>
  <c r="AT176" i="28" s="1"/>
  <c r="AD69" i="28"/>
  <c r="AD176" i="28" s="1"/>
  <c r="N69" i="28"/>
  <c r="N176" i="28" s="1"/>
  <c r="BY63" i="28"/>
  <c r="BY175" i="28" s="1"/>
  <c r="BI63" i="28"/>
  <c r="BI175" i="28" s="1"/>
  <c r="AS63" i="28"/>
  <c r="AS175" i="28" s="1"/>
  <c r="AC63" i="28"/>
  <c r="AC175" i="28" s="1"/>
  <c r="M63" i="28"/>
  <c r="M175" i="28" s="1"/>
  <c r="BV75" i="28"/>
  <c r="BV177" i="28" s="1"/>
  <c r="BF75" i="28"/>
  <c r="BF177" i="28" s="1"/>
  <c r="AP75" i="28"/>
  <c r="AP177" i="28" s="1"/>
  <c r="Z75" i="28"/>
  <c r="Z177" i="28" s="1"/>
  <c r="J75" i="28"/>
  <c r="J177" i="28" s="1"/>
  <c r="BV69" i="28"/>
  <c r="BV176" i="28" s="1"/>
  <c r="BF69" i="28"/>
  <c r="BF176" i="28" s="1"/>
  <c r="AP69" i="28"/>
  <c r="AP176" i="28" s="1"/>
  <c r="Z69" i="28"/>
  <c r="Z176" i="28" s="1"/>
  <c r="J69" i="28"/>
  <c r="J176" i="28" s="1"/>
  <c r="BU63" i="28"/>
  <c r="BU175" i="28" s="1"/>
  <c r="BE63" i="28"/>
  <c r="BE175" i="28" s="1"/>
  <c r="AO63" i="28"/>
  <c r="AO175" i="28" s="1"/>
  <c r="Y63" i="28"/>
  <c r="Y175" i="28" s="1"/>
  <c r="CC105" i="28"/>
  <c r="CC182" i="28" s="1"/>
  <c r="BM105" i="28"/>
  <c r="BM182" i="28" s="1"/>
  <c r="AW105" i="28"/>
  <c r="AW182" i="28" s="1"/>
  <c r="AG105" i="28"/>
  <c r="AG182" i="28" s="1"/>
  <c r="Q105" i="28"/>
  <c r="Q182" i="28" s="1"/>
  <c r="BR99" i="28"/>
  <c r="BR181" i="28" s="1"/>
  <c r="BB99" i="28"/>
  <c r="BB181" i="28" s="1"/>
  <c r="AL99" i="28"/>
  <c r="AL181" i="28" s="1"/>
  <c r="V99" i="28"/>
  <c r="V181" i="28" s="1"/>
  <c r="F99" i="28"/>
  <c r="F181" i="28" s="1"/>
  <c r="BW93" i="28"/>
  <c r="BW180" i="28" s="1"/>
  <c r="BG93" i="28"/>
  <c r="BG180" i="28" s="1"/>
  <c r="AQ93" i="28"/>
  <c r="AQ180" i="28" s="1"/>
  <c r="AA93" i="28"/>
  <c r="AA180" i="28" s="1"/>
  <c r="K93" i="28"/>
  <c r="K180" i="28" s="1"/>
  <c r="CB87" i="28"/>
  <c r="CB179" i="28" s="1"/>
  <c r="BL87" i="28"/>
  <c r="BL179" i="28" s="1"/>
  <c r="AV87" i="28"/>
  <c r="AV179" i="28" s="1"/>
  <c r="AF87" i="28"/>
  <c r="AF179" i="28" s="1"/>
  <c r="P87" i="28"/>
  <c r="P179" i="28" s="1"/>
  <c r="BR75" i="28"/>
  <c r="BR177" i="28" s="1"/>
  <c r="BB75" i="28"/>
  <c r="BB177" i="28" s="1"/>
  <c r="AL75" i="28"/>
  <c r="AL177" i="28" s="1"/>
  <c r="V75" i="28"/>
  <c r="V177" i="28" s="1"/>
  <c r="BR69" i="28"/>
  <c r="BR176" i="28" s="1"/>
  <c r="BB69" i="28"/>
  <c r="BB176" i="28" s="1"/>
  <c r="AL69" i="28"/>
  <c r="AL176" i="28" s="1"/>
  <c r="V69" i="28"/>
  <c r="V176" i="28" s="1"/>
  <c r="BQ63" i="28"/>
  <c r="BQ175" i="28" s="1"/>
  <c r="BA63" i="28"/>
  <c r="BA175" i="28" s="1"/>
  <c r="AK63" i="28"/>
  <c r="AK175" i="28" s="1"/>
  <c r="U63" i="28"/>
  <c r="U175" i="28" s="1"/>
  <c r="CC57" i="24"/>
  <c r="CC169" i="24" s="1"/>
  <c r="BY57" i="24"/>
  <c r="BY169" i="24" s="1"/>
  <c r="BU57" i="24"/>
  <c r="BU169" i="24" s="1"/>
  <c r="BQ57" i="24"/>
  <c r="BQ169" i="24" s="1"/>
  <c r="BM57" i="24"/>
  <c r="BM169" i="24" s="1"/>
  <c r="BI57" i="24"/>
  <c r="BI169" i="24" s="1"/>
  <c r="BE57" i="24"/>
  <c r="BE169" i="24" s="1"/>
  <c r="BA57" i="24"/>
  <c r="BA169" i="24" s="1"/>
  <c r="AW57" i="24"/>
  <c r="AW169" i="24" s="1"/>
  <c r="AS57" i="24"/>
  <c r="AS169" i="24" s="1"/>
  <c r="AO57" i="24"/>
  <c r="AO169" i="24" s="1"/>
  <c r="AK57" i="24"/>
  <c r="AK169" i="24" s="1"/>
  <c r="AG57" i="24"/>
  <c r="AG169" i="24" s="1"/>
  <c r="AC57" i="24"/>
  <c r="AC169" i="24" s="1"/>
  <c r="Y57" i="24"/>
  <c r="Y169" i="24" s="1"/>
  <c r="U57" i="24"/>
  <c r="U169" i="24" s="1"/>
  <c r="Q57" i="24"/>
  <c r="Q169" i="24" s="1"/>
  <c r="M57" i="24"/>
  <c r="M169" i="24" s="1"/>
  <c r="CF57" i="24"/>
  <c r="CF169" i="24" s="1"/>
  <c r="CB57" i="24"/>
  <c r="CB169" i="24" s="1"/>
  <c r="BX57" i="24"/>
  <c r="BX169" i="24" s="1"/>
  <c r="BT57" i="24"/>
  <c r="BT169" i="24" s="1"/>
  <c r="BP57" i="24"/>
  <c r="BP169" i="24" s="1"/>
  <c r="BL57" i="24"/>
  <c r="BL169" i="24" s="1"/>
  <c r="BH57" i="24"/>
  <c r="BH169" i="24" s="1"/>
  <c r="BD57" i="24"/>
  <c r="BD169" i="24" s="1"/>
  <c r="AZ57" i="24"/>
  <c r="AZ169" i="24" s="1"/>
  <c r="AV57" i="24"/>
  <c r="AV169" i="24" s="1"/>
  <c r="AR57" i="24"/>
  <c r="AR169" i="24" s="1"/>
  <c r="AN57" i="24"/>
  <c r="AN169" i="24" s="1"/>
  <c r="AJ57" i="24"/>
  <c r="AJ169" i="24" s="1"/>
  <c r="AF57" i="24"/>
  <c r="AF169" i="24" s="1"/>
  <c r="AB57" i="24"/>
  <c r="AB169" i="24" s="1"/>
  <c r="X57" i="24"/>
  <c r="X169" i="24" s="1"/>
  <c r="T57" i="24"/>
  <c r="T169" i="24" s="1"/>
  <c r="P57" i="24"/>
  <c r="P169" i="24" s="1"/>
  <c r="L57" i="24"/>
  <c r="L169" i="24" s="1"/>
  <c r="BZ79" i="26"/>
  <c r="BZ176" i="26" s="1"/>
  <c r="BJ79" i="26"/>
  <c r="BJ176" i="26" s="1"/>
  <c r="AT79" i="26"/>
  <c r="AT176" i="26" s="1"/>
  <c r="AD79" i="26"/>
  <c r="AD176" i="26" s="1"/>
  <c r="N79" i="26"/>
  <c r="N176" i="26" s="1"/>
  <c r="BU73" i="26"/>
  <c r="BU175" i="26" s="1"/>
  <c r="BE73" i="26"/>
  <c r="BE175" i="26" s="1"/>
  <c r="AO73" i="26"/>
  <c r="AO175" i="26" s="1"/>
  <c r="Y73" i="26"/>
  <c r="Y175" i="26" s="1"/>
  <c r="BT67" i="26"/>
  <c r="BT174" i="26" s="1"/>
  <c r="BD67" i="26"/>
  <c r="BD174" i="26" s="1"/>
  <c r="AN67" i="26"/>
  <c r="AN174" i="26" s="1"/>
  <c r="X67" i="26"/>
  <c r="X174" i="26" s="1"/>
  <c r="CC79" i="25"/>
  <c r="CC176" i="25" s="1"/>
  <c r="BY79" i="25"/>
  <c r="BY176" i="25" s="1"/>
  <c r="BU79" i="25"/>
  <c r="BU176" i="25" s="1"/>
  <c r="BQ79" i="25"/>
  <c r="BQ176" i="25" s="1"/>
  <c r="BM79" i="25"/>
  <c r="BM176" i="25" s="1"/>
  <c r="BI79" i="25"/>
  <c r="BI176" i="25" s="1"/>
  <c r="BE79" i="25"/>
  <c r="BE176" i="25" s="1"/>
  <c r="BA79" i="25"/>
  <c r="BA176" i="25" s="1"/>
  <c r="AW79" i="25"/>
  <c r="AW176" i="25" s="1"/>
  <c r="AS79" i="25"/>
  <c r="AS176" i="25" s="1"/>
  <c r="AO79" i="25"/>
  <c r="AO176" i="25" s="1"/>
  <c r="AK79" i="25"/>
  <c r="AK176" i="25" s="1"/>
  <c r="AG79" i="25"/>
  <c r="AG176" i="25" s="1"/>
  <c r="AC79" i="25"/>
  <c r="AC176" i="25" s="1"/>
  <c r="Y79" i="25"/>
  <c r="Y176" i="25" s="1"/>
  <c r="U79" i="25"/>
  <c r="U176" i="25" s="1"/>
  <c r="Q79" i="25"/>
  <c r="Q176" i="25" s="1"/>
  <c r="M79" i="25"/>
  <c r="M176" i="25" s="1"/>
  <c r="I79" i="25"/>
  <c r="I176" i="25" s="1"/>
  <c r="CA115" i="26"/>
  <c r="CA182" i="26" s="1"/>
  <c r="BK115" i="26"/>
  <c r="BK182" i="26" s="1"/>
  <c r="AU115" i="26"/>
  <c r="AU182" i="26" s="1"/>
  <c r="AE115" i="26"/>
  <c r="AE182" i="26" s="1"/>
  <c r="O115" i="26"/>
  <c r="O182" i="26" s="1"/>
  <c r="CA109" i="26"/>
  <c r="CA181" i="26" s="1"/>
  <c r="BU109" i="26"/>
  <c r="BU181" i="26" s="1"/>
  <c r="BK109" i="26"/>
  <c r="BK181" i="26" s="1"/>
  <c r="BE109" i="26"/>
  <c r="BE181" i="26" s="1"/>
  <c r="AU109" i="26"/>
  <c r="AU181" i="26" s="1"/>
  <c r="AO109" i="26"/>
  <c r="AO181" i="26" s="1"/>
  <c r="AE109" i="26"/>
  <c r="AE181" i="26" s="1"/>
  <c r="Y109" i="26"/>
  <c r="Y181" i="26" s="1"/>
  <c r="O109" i="26"/>
  <c r="O181" i="26" s="1"/>
  <c r="I109" i="26"/>
  <c r="I181" i="26" s="1"/>
  <c r="BU103" i="26"/>
  <c r="BU180" i="26" s="1"/>
  <c r="BE103" i="26"/>
  <c r="BE180" i="26" s="1"/>
  <c r="AO103" i="26"/>
  <c r="AO180" i="26" s="1"/>
  <c r="Y103" i="26"/>
  <c r="Y180" i="26" s="1"/>
  <c r="I103" i="26"/>
  <c r="I180" i="26" s="1"/>
  <c r="CE97" i="26"/>
  <c r="CE179" i="26" s="1"/>
  <c r="BU97" i="26"/>
  <c r="BU179" i="26" s="1"/>
  <c r="BO97" i="26"/>
  <c r="BO179" i="26" s="1"/>
  <c r="BE97" i="26"/>
  <c r="BE179" i="26" s="1"/>
  <c r="AY97" i="26"/>
  <c r="AY179" i="26" s="1"/>
  <c r="AO97" i="26"/>
  <c r="AO179" i="26" s="1"/>
  <c r="AI97" i="26"/>
  <c r="AI179" i="26" s="1"/>
  <c r="Y97" i="26"/>
  <c r="Y179" i="26" s="1"/>
  <c r="S97" i="26"/>
  <c r="S179" i="26" s="1"/>
  <c r="I97" i="26"/>
  <c r="I179" i="26" s="1"/>
  <c r="BZ91" i="26"/>
  <c r="BZ178" i="26" s="1"/>
  <c r="BT91" i="26"/>
  <c r="BT178" i="26" s="1"/>
  <c r="BJ91" i="26"/>
  <c r="BJ178" i="26" s="1"/>
  <c r="BD91" i="26"/>
  <c r="BD178" i="26" s="1"/>
  <c r="AT91" i="26"/>
  <c r="AT178" i="26" s="1"/>
  <c r="AN91" i="26"/>
  <c r="AN178" i="26" s="1"/>
  <c r="AD91" i="26"/>
  <c r="AD178" i="26" s="1"/>
  <c r="X91" i="26"/>
  <c r="X178" i="26" s="1"/>
  <c r="N91" i="26"/>
  <c r="N178" i="26" s="1"/>
  <c r="H91" i="26"/>
  <c r="H178" i="26" s="1"/>
  <c r="BT85" i="26"/>
  <c r="BT177" i="26" s="1"/>
  <c r="BD85" i="26"/>
  <c r="BD177" i="26" s="1"/>
  <c r="AN85" i="26"/>
  <c r="AN177" i="26" s="1"/>
  <c r="X85" i="26"/>
  <c r="X177" i="26" s="1"/>
  <c r="H85" i="26"/>
  <c r="H177" i="26" s="1"/>
  <c r="CD79" i="26"/>
  <c r="CD176" i="26" s="1"/>
  <c r="BY79" i="26"/>
  <c r="BY176" i="26" s="1"/>
  <c r="BN79" i="26"/>
  <c r="BN176" i="26" s="1"/>
  <c r="BI79" i="26"/>
  <c r="BI176" i="26" s="1"/>
  <c r="AX79" i="26"/>
  <c r="AX176" i="26" s="1"/>
  <c r="AS79" i="26"/>
  <c r="AS176" i="26" s="1"/>
  <c r="AH79" i="26"/>
  <c r="AH176" i="26" s="1"/>
  <c r="AC79" i="26"/>
  <c r="AC176" i="26" s="1"/>
  <c r="R79" i="26"/>
  <c r="R176" i="26" s="1"/>
  <c r="M79" i="26"/>
  <c r="M176" i="26" s="1"/>
  <c r="G79" i="26"/>
  <c r="G176" i="26" s="1"/>
  <c r="CD73" i="26"/>
  <c r="CD175" i="26" s="1"/>
  <c r="BY73" i="26"/>
  <c r="BY175" i="26" s="1"/>
  <c r="BT73" i="26"/>
  <c r="BT175" i="26" s="1"/>
  <c r="BN73" i="26"/>
  <c r="BN175" i="26" s="1"/>
  <c r="BI73" i="26"/>
  <c r="BI175" i="26" s="1"/>
  <c r="BD73" i="26"/>
  <c r="BD175" i="26" s="1"/>
  <c r="AX73" i="26"/>
  <c r="AX175" i="26" s="1"/>
  <c r="AS73" i="26"/>
  <c r="AS175" i="26" s="1"/>
  <c r="AN73" i="26"/>
  <c r="AN175" i="26" s="1"/>
  <c r="AH73" i="26"/>
  <c r="AH175" i="26" s="1"/>
  <c r="AC73" i="26"/>
  <c r="AC175" i="26" s="1"/>
  <c r="X73" i="26"/>
  <c r="X175" i="26" s="1"/>
  <c r="R73" i="26"/>
  <c r="R175" i="26" s="1"/>
  <c r="M73" i="26"/>
  <c r="M175" i="26" s="1"/>
  <c r="F73" i="26"/>
  <c r="F175" i="26" s="1"/>
  <c r="BX67" i="26"/>
  <c r="BX174" i="26" s="1"/>
  <c r="BH67" i="26"/>
  <c r="BH174" i="26" s="1"/>
  <c r="AR67" i="26"/>
  <c r="AR174" i="26" s="1"/>
  <c r="AB67" i="26"/>
  <c r="AB174" i="26" s="1"/>
  <c r="L67" i="26"/>
  <c r="L174" i="26" s="1"/>
  <c r="CC61" i="26"/>
  <c r="CC173" i="26" s="1"/>
  <c r="BY61" i="26"/>
  <c r="BY173" i="26" s="1"/>
  <c r="BU61" i="26"/>
  <c r="BU173" i="26" s="1"/>
  <c r="BQ61" i="26"/>
  <c r="BQ173" i="26" s="1"/>
  <c r="BM61" i="26"/>
  <c r="BM173" i="26" s="1"/>
  <c r="BI61" i="26"/>
  <c r="BI173" i="26" s="1"/>
  <c r="BE61" i="26"/>
  <c r="BE173" i="26" s="1"/>
  <c r="BA61" i="26"/>
  <c r="BA173" i="26" s="1"/>
  <c r="AW61" i="26"/>
  <c r="AW173" i="26" s="1"/>
  <c r="AS61" i="26"/>
  <c r="AS173" i="26" s="1"/>
  <c r="AO61" i="26"/>
  <c r="AO173" i="26" s="1"/>
  <c r="AK61" i="26"/>
  <c r="AK173" i="26" s="1"/>
  <c r="AG61" i="26"/>
  <c r="AG173" i="26" s="1"/>
  <c r="AC61" i="26"/>
  <c r="AC173" i="26" s="1"/>
  <c r="Y61" i="26"/>
  <c r="Y173" i="26" s="1"/>
  <c r="U61" i="26"/>
  <c r="U173" i="26" s="1"/>
  <c r="Q61" i="26"/>
  <c r="Q173" i="26" s="1"/>
  <c r="M61" i="26"/>
  <c r="M173" i="26" s="1"/>
  <c r="CF73" i="25"/>
  <c r="CF175" i="25" s="1"/>
  <c r="CB73" i="25"/>
  <c r="CB175" i="25" s="1"/>
  <c r="BX73" i="25"/>
  <c r="BX175" i="25" s="1"/>
  <c r="BT73" i="25"/>
  <c r="BT175" i="25" s="1"/>
  <c r="BP73" i="25"/>
  <c r="BP175" i="25" s="1"/>
  <c r="BL73" i="25"/>
  <c r="BL175" i="25" s="1"/>
  <c r="BH73" i="25"/>
  <c r="BH175" i="25" s="1"/>
  <c r="BD73" i="25"/>
  <c r="BD175" i="25" s="1"/>
  <c r="AZ73" i="25"/>
  <c r="AZ175" i="25" s="1"/>
  <c r="AV73" i="25"/>
  <c r="AV175" i="25" s="1"/>
  <c r="AR73" i="25"/>
  <c r="AR175" i="25" s="1"/>
  <c r="AN73" i="25"/>
  <c r="AN175" i="25" s="1"/>
  <c r="AJ73" i="25"/>
  <c r="AJ175" i="25" s="1"/>
  <c r="AF73" i="25"/>
  <c r="AF175" i="25" s="1"/>
  <c r="AB73" i="25"/>
  <c r="AB175" i="25" s="1"/>
  <c r="X73" i="25"/>
  <c r="X175" i="25" s="1"/>
  <c r="T73" i="25"/>
  <c r="T175" i="25" s="1"/>
  <c r="P73" i="25"/>
  <c r="P175" i="25" s="1"/>
  <c r="L73" i="25"/>
  <c r="L175" i="25" s="1"/>
  <c r="BY109" i="26"/>
  <c r="BY181" i="26" s="1"/>
  <c r="BI109" i="26"/>
  <c r="BI181" i="26" s="1"/>
  <c r="AS109" i="26"/>
  <c r="AS181" i="26" s="1"/>
  <c r="AC109" i="26"/>
  <c r="AC181" i="26" s="1"/>
  <c r="M109" i="26"/>
  <c r="M181" i="26" s="1"/>
  <c r="BY103" i="26"/>
  <c r="BY180" i="26" s="1"/>
  <c r="BI103" i="26"/>
  <c r="BI180" i="26" s="1"/>
  <c r="AS103" i="26"/>
  <c r="AS180" i="26" s="1"/>
  <c r="AC103" i="26"/>
  <c r="AC180" i="26" s="1"/>
  <c r="M103" i="26"/>
  <c r="M180" i="26" s="1"/>
  <c r="BY97" i="26"/>
  <c r="BY179" i="26" s="1"/>
  <c r="BI97" i="26"/>
  <c r="BI179" i="26" s="1"/>
  <c r="AS97" i="26"/>
  <c r="AS179" i="26" s="1"/>
  <c r="AC97" i="26"/>
  <c r="AC179" i="26" s="1"/>
  <c r="M97" i="26"/>
  <c r="M179" i="26" s="1"/>
  <c r="BX91" i="26"/>
  <c r="BX178" i="26" s="1"/>
  <c r="BH91" i="26"/>
  <c r="BH178" i="26" s="1"/>
  <c r="AR91" i="26"/>
  <c r="AR178" i="26" s="1"/>
  <c r="AB91" i="26"/>
  <c r="AB178" i="26" s="1"/>
  <c r="L91" i="26"/>
  <c r="L178" i="26" s="1"/>
  <c r="BX85" i="26"/>
  <c r="BX177" i="26" s="1"/>
  <c r="BH85" i="26"/>
  <c r="BH177" i="26" s="1"/>
  <c r="AR85" i="26"/>
  <c r="AR177" i="26" s="1"/>
  <c r="AB85" i="26"/>
  <c r="AB177" i="26" s="1"/>
  <c r="L85" i="26"/>
  <c r="L177" i="26" s="1"/>
  <c r="BR79" i="26"/>
  <c r="BR176" i="26" s="1"/>
  <c r="BB79" i="26"/>
  <c r="BB176" i="26" s="1"/>
  <c r="AL79" i="26"/>
  <c r="AL176" i="26" s="1"/>
  <c r="V79" i="26"/>
  <c r="V176" i="26" s="1"/>
  <c r="CC73" i="26"/>
  <c r="CC175" i="26" s="1"/>
  <c r="BR73" i="26"/>
  <c r="BR175" i="26" s="1"/>
  <c r="BM73" i="26"/>
  <c r="BM175" i="26" s="1"/>
  <c r="BB73" i="26"/>
  <c r="BB175" i="26" s="1"/>
  <c r="AW73" i="26"/>
  <c r="AW175" i="26" s="1"/>
  <c r="AL73" i="26"/>
  <c r="AL175" i="26" s="1"/>
  <c r="AG73" i="26"/>
  <c r="AG175" i="26" s="1"/>
  <c r="V73" i="26"/>
  <c r="V175" i="26" s="1"/>
  <c r="Q73" i="26"/>
  <c r="Q175" i="26" s="1"/>
  <c r="CB67" i="26"/>
  <c r="CB174" i="26" s="1"/>
  <c r="BL67" i="26"/>
  <c r="BL174" i="26" s="1"/>
  <c r="AV67" i="26"/>
  <c r="AV174" i="26" s="1"/>
  <c r="AF67" i="26"/>
  <c r="AF174" i="26" s="1"/>
  <c r="P67" i="26"/>
  <c r="P174" i="26" s="1"/>
  <c r="CD67" i="25"/>
  <c r="CD174" i="25" s="1"/>
  <c r="BZ67" i="25"/>
  <c r="BZ174" i="25" s="1"/>
  <c r="BV67" i="25"/>
  <c r="BV174" i="25" s="1"/>
  <c r="BR67" i="25"/>
  <c r="BR174" i="25" s="1"/>
  <c r="BN67" i="25"/>
  <c r="BN174" i="25" s="1"/>
  <c r="BJ67" i="25"/>
  <c r="BJ174" i="25" s="1"/>
  <c r="BF67" i="25"/>
  <c r="BF174" i="25" s="1"/>
  <c r="BB67" i="25"/>
  <c r="BB174" i="25" s="1"/>
  <c r="AX67" i="25"/>
  <c r="AX174" i="25" s="1"/>
  <c r="AT67" i="25"/>
  <c r="AT174" i="25" s="1"/>
  <c r="AP67" i="25"/>
  <c r="AP174" i="25" s="1"/>
  <c r="AL67" i="25"/>
  <c r="AL174" i="25" s="1"/>
  <c r="AH67" i="25"/>
  <c r="AH174" i="25" s="1"/>
  <c r="AD67" i="25"/>
  <c r="AD174" i="25" s="1"/>
  <c r="Z67" i="25"/>
  <c r="Z174" i="25" s="1"/>
  <c r="V67" i="25"/>
  <c r="V174" i="25" s="1"/>
  <c r="R67" i="25"/>
  <c r="R174" i="25" s="1"/>
  <c r="N67" i="25"/>
  <c r="N174" i="25" s="1"/>
  <c r="J67" i="25"/>
  <c r="J174" i="25" s="1"/>
  <c r="CF61" i="25"/>
  <c r="CF173" i="25" s="1"/>
  <c r="CB61" i="25"/>
  <c r="CB173" i="25" s="1"/>
  <c r="BX61" i="25"/>
  <c r="BX173" i="25" s="1"/>
  <c r="BT61" i="25"/>
  <c r="BT173" i="25" s="1"/>
  <c r="BP61" i="25"/>
  <c r="BP173" i="25" s="1"/>
  <c r="BL61" i="25"/>
  <c r="BL173" i="25" s="1"/>
  <c r="BH61" i="25"/>
  <c r="BH173" i="25" s="1"/>
  <c r="BD61" i="25"/>
  <c r="BD173" i="25" s="1"/>
  <c r="AZ61" i="25"/>
  <c r="AZ173" i="25" s="1"/>
  <c r="AV61" i="25"/>
  <c r="AV173" i="25" s="1"/>
  <c r="AR61" i="25"/>
  <c r="AR173" i="25" s="1"/>
  <c r="AN61" i="25"/>
  <c r="AN173" i="25" s="1"/>
  <c r="AJ61" i="25"/>
  <c r="AJ173" i="25" s="1"/>
  <c r="AF61" i="25"/>
  <c r="AF173" i="25" s="1"/>
  <c r="AB61" i="25"/>
  <c r="AB173" i="25" s="1"/>
  <c r="X61" i="25"/>
  <c r="X173" i="25" s="1"/>
  <c r="T61" i="25"/>
  <c r="T173" i="25" s="1"/>
  <c r="P61" i="25"/>
  <c r="P173" i="25" s="1"/>
  <c r="L61" i="25"/>
  <c r="L173" i="25" s="1"/>
  <c r="BX115" i="26"/>
  <c r="BX182" i="26" s="1"/>
  <c r="BS115" i="26"/>
  <c r="BS182" i="26" s="1"/>
  <c r="BH115" i="26"/>
  <c r="BH182" i="26" s="1"/>
  <c r="BC115" i="26"/>
  <c r="BC182" i="26" s="1"/>
  <c r="AR115" i="26"/>
  <c r="AR182" i="26" s="1"/>
  <c r="AM115" i="26"/>
  <c r="AM182" i="26" s="1"/>
  <c r="AB115" i="26"/>
  <c r="AB182" i="26" s="1"/>
  <c r="W115" i="26"/>
  <c r="W182" i="26" s="1"/>
  <c r="L115" i="26"/>
  <c r="L182" i="26" s="1"/>
  <c r="G115" i="26"/>
  <c r="G182" i="26" s="1"/>
  <c r="CC109" i="26"/>
  <c r="CC181" i="26" s="1"/>
  <c r="BX109" i="26"/>
  <c r="BX181" i="26" s="1"/>
  <c r="BS109" i="26"/>
  <c r="BS181" i="26" s="1"/>
  <c r="BM109" i="26"/>
  <c r="BM181" i="26" s="1"/>
  <c r="BH109" i="26"/>
  <c r="BH181" i="26" s="1"/>
  <c r="BC109" i="26"/>
  <c r="BC181" i="26" s="1"/>
  <c r="AW109" i="26"/>
  <c r="AW181" i="26" s="1"/>
  <c r="AR109" i="26"/>
  <c r="AR181" i="26" s="1"/>
  <c r="AM109" i="26"/>
  <c r="AM181" i="26" s="1"/>
  <c r="AG109" i="26"/>
  <c r="AG181" i="26" s="1"/>
  <c r="AB109" i="26"/>
  <c r="AB181" i="26" s="1"/>
  <c r="W109" i="26"/>
  <c r="W181" i="26" s="1"/>
  <c r="Q109" i="26"/>
  <c r="Q181" i="26" s="1"/>
  <c r="L109" i="26"/>
  <c r="L181" i="26" s="1"/>
  <c r="G109" i="26"/>
  <c r="G181" i="26" s="1"/>
  <c r="CC103" i="26"/>
  <c r="CC180" i="26" s="1"/>
  <c r="BX103" i="26"/>
  <c r="BX180" i="26" s="1"/>
  <c r="BM103" i="26"/>
  <c r="BM180" i="26" s="1"/>
  <c r="BH103" i="26"/>
  <c r="BH180" i="26" s="1"/>
  <c r="AW103" i="26"/>
  <c r="AW180" i="26" s="1"/>
  <c r="AR103" i="26"/>
  <c r="AR180" i="26" s="1"/>
  <c r="AG103" i="26"/>
  <c r="AG180" i="26" s="1"/>
  <c r="AB103" i="26"/>
  <c r="AB180" i="26" s="1"/>
  <c r="Q103" i="26"/>
  <c r="Q180" i="26" s="1"/>
  <c r="L103" i="26"/>
  <c r="L180" i="26" s="1"/>
  <c r="CC97" i="26"/>
  <c r="CC179" i="26" s="1"/>
  <c r="BW97" i="26"/>
  <c r="BW179" i="26" s="1"/>
  <c r="BM97" i="26"/>
  <c r="BM179" i="26" s="1"/>
  <c r="BG97" i="26"/>
  <c r="BG179" i="26" s="1"/>
  <c r="AW97" i="26"/>
  <c r="AW179" i="26" s="1"/>
  <c r="AQ97" i="26"/>
  <c r="AQ179" i="26" s="1"/>
  <c r="AG97" i="26"/>
  <c r="AG179" i="26" s="1"/>
  <c r="AA97" i="26"/>
  <c r="AA179" i="26" s="1"/>
  <c r="Q97" i="26"/>
  <c r="Q179" i="26" s="1"/>
  <c r="K97" i="26"/>
  <c r="K179" i="26" s="1"/>
  <c r="CB91" i="26"/>
  <c r="CB178" i="26" s="1"/>
  <c r="BW91" i="26"/>
  <c r="BW178" i="26" s="1"/>
  <c r="BR91" i="26"/>
  <c r="BR178" i="26" s="1"/>
  <c r="BL91" i="26"/>
  <c r="BL178" i="26" s="1"/>
  <c r="BG91" i="26"/>
  <c r="BG178" i="26" s="1"/>
  <c r="BB91" i="26"/>
  <c r="BB178" i="26" s="1"/>
  <c r="AV91" i="26"/>
  <c r="AV178" i="26" s="1"/>
  <c r="AQ91" i="26"/>
  <c r="AQ178" i="26" s="1"/>
  <c r="AL91" i="26"/>
  <c r="AL178" i="26" s="1"/>
  <c r="AF91" i="26"/>
  <c r="AF178" i="26" s="1"/>
  <c r="AA91" i="26"/>
  <c r="AA178" i="26" s="1"/>
  <c r="V91" i="26"/>
  <c r="V178" i="26" s="1"/>
  <c r="P91" i="26"/>
  <c r="P178" i="26" s="1"/>
  <c r="K91" i="26"/>
  <c r="K178" i="26" s="1"/>
  <c r="F91" i="26"/>
  <c r="F178" i="26" s="1"/>
  <c r="CB85" i="26"/>
  <c r="CB177" i="26" s="1"/>
  <c r="BW85" i="26"/>
  <c r="BW177" i="26" s="1"/>
  <c r="BL85" i="26"/>
  <c r="BL177" i="26" s="1"/>
  <c r="BG85" i="26"/>
  <c r="BG177" i="26" s="1"/>
  <c r="AV85" i="26"/>
  <c r="AV177" i="26" s="1"/>
  <c r="AQ85" i="26"/>
  <c r="AQ177" i="26" s="1"/>
  <c r="AF85" i="26"/>
  <c r="AF177" i="26" s="1"/>
  <c r="AA85" i="26"/>
  <c r="AA177" i="26" s="1"/>
  <c r="P85" i="26"/>
  <c r="P177" i="26" s="1"/>
  <c r="K85" i="26"/>
  <c r="K177" i="26" s="1"/>
  <c r="BV79" i="26"/>
  <c r="BV176" i="26" s="1"/>
  <c r="BQ79" i="26"/>
  <c r="BQ176" i="26" s="1"/>
  <c r="BF79" i="26"/>
  <c r="BF176" i="26" s="1"/>
  <c r="BA79" i="26"/>
  <c r="BA176" i="26" s="1"/>
  <c r="AP79" i="26"/>
  <c r="AP176" i="26" s="1"/>
  <c r="AK79" i="26"/>
  <c r="AK176" i="26" s="1"/>
  <c r="Z79" i="26"/>
  <c r="Z176" i="26" s="1"/>
  <c r="U79" i="26"/>
  <c r="U176" i="26" s="1"/>
  <c r="J79" i="26"/>
  <c r="J176" i="26" s="1"/>
  <c r="CB73" i="26"/>
  <c r="CB175" i="26" s="1"/>
  <c r="BV73" i="26"/>
  <c r="BV175" i="26" s="1"/>
  <c r="BQ73" i="26"/>
  <c r="BQ175" i="26" s="1"/>
  <c r="BL73" i="26"/>
  <c r="BL175" i="26" s="1"/>
  <c r="BF73" i="26"/>
  <c r="BF175" i="26" s="1"/>
  <c r="BA73" i="26"/>
  <c r="BA175" i="26" s="1"/>
  <c r="AV73" i="26"/>
  <c r="AV175" i="26" s="1"/>
  <c r="AP73" i="26"/>
  <c r="AP175" i="26" s="1"/>
  <c r="AK73" i="26"/>
  <c r="AK175" i="26" s="1"/>
  <c r="AF73" i="26"/>
  <c r="AF175" i="26" s="1"/>
  <c r="Z73" i="26"/>
  <c r="Z175" i="26" s="1"/>
  <c r="U73" i="26"/>
  <c r="U175" i="26" s="1"/>
  <c r="P73" i="26"/>
  <c r="P175" i="26" s="1"/>
  <c r="J73" i="26"/>
  <c r="J175" i="26" s="1"/>
  <c r="CF67" i="26"/>
  <c r="CF174" i="26" s="1"/>
  <c r="BU67" i="26"/>
  <c r="BU174" i="26" s="1"/>
  <c r="BP67" i="26"/>
  <c r="BP174" i="26" s="1"/>
  <c r="BE67" i="26"/>
  <c r="BE174" i="26" s="1"/>
  <c r="AZ67" i="26"/>
  <c r="AZ174" i="26" s="1"/>
  <c r="AO67" i="26"/>
  <c r="AO174" i="26" s="1"/>
  <c r="AJ67" i="26"/>
  <c r="AJ174" i="26" s="1"/>
  <c r="Y67" i="26"/>
  <c r="Y174" i="26" s="1"/>
  <c r="T67" i="26"/>
  <c r="T174" i="26" s="1"/>
  <c r="CE61" i="26"/>
  <c r="CE173" i="26" s="1"/>
  <c r="CA61" i="26"/>
  <c r="CA173" i="26" s="1"/>
  <c r="BW61" i="26"/>
  <c r="BW173" i="26" s="1"/>
  <c r="BS61" i="26"/>
  <c r="BS173" i="26" s="1"/>
  <c r="BO61" i="26"/>
  <c r="BO173" i="26" s="1"/>
  <c r="BK61" i="26"/>
  <c r="BK173" i="26" s="1"/>
  <c r="BG61" i="26"/>
  <c r="BG173" i="26" s="1"/>
  <c r="BC61" i="26"/>
  <c r="BC173" i="26" s="1"/>
  <c r="AY61" i="26"/>
  <c r="AY173" i="26" s="1"/>
  <c r="AU61" i="26"/>
  <c r="AU173" i="26" s="1"/>
  <c r="AQ61" i="26"/>
  <c r="AQ173" i="26" s="1"/>
  <c r="AM61" i="26"/>
  <c r="AM173" i="26" s="1"/>
  <c r="AI61" i="26"/>
  <c r="AI173" i="26" s="1"/>
  <c r="AE61" i="26"/>
  <c r="AE173" i="26" s="1"/>
  <c r="AA61" i="26"/>
  <c r="AA173" i="26" s="1"/>
  <c r="W61" i="26"/>
  <c r="W173" i="26" s="1"/>
  <c r="S61" i="26"/>
  <c r="S173" i="26" s="1"/>
  <c r="O61" i="26"/>
  <c r="O173" i="26" s="1"/>
  <c r="K61" i="26"/>
  <c r="K173" i="26" s="1"/>
  <c r="J14" i="8"/>
  <c r="J11" i="8"/>
  <c r="J8" i="37" s="1"/>
  <c r="N7" i="37"/>
  <c r="N11" i="8"/>
  <c r="Q14" i="8"/>
  <c r="U14" i="8"/>
  <c r="Y14" i="8"/>
  <c r="AC14" i="8"/>
  <c r="AG14" i="8"/>
  <c r="AK14" i="8"/>
  <c r="AO14" i="8"/>
  <c r="AS14" i="8"/>
  <c r="AW14" i="8"/>
  <c r="BA14" i="8"/>
  <c r="BE14" i="8"/>
  <c r="BI14" i="8"/>
  <c r="BM14" i="8"/>
  <c r="BQ14" i="8"/>
  <c r="BU14" i="8"/>
  <c r="BY14" i="8"/>
  <c r="CC14" i="8"/>
  <c r="I15" i="15"/>
  <c r="I6" i="32" s="1"/>
  <c r="P15" i="15"/>
  <c r="P6" i="32" s="1"/>
  <c r="W15" i="15"/>
  <c r="W6" i="32" s="1"/>
  <c r="AD15" i="15"/>
  <c r="AD6" i="32" s="1"/>
  <c r="AH15" i="15"/>
  <c r="AH6" i="32" s="1"/>
  <c r="AO15" i="15"/>
  <c r="AO6" i="31" s="1"/>
  <c r="AV15" i="15"/>
  <c r="AV6" i="32" s="1"/>
  <c r="BC15" i="15"/>
  <c r="BC6" i="32" s="1"/>
  <c r="BL15" i="15"/>
  <c r="BL6" i="32" s="1"/>
  <c r="BU15" i="15"/>
  <c r="BU6" i="32" s="1"/>
  <c r="CD15" i="15"/>
  <c r="CD6" i="32" s="1"/>
  <c r="N30" i="35"/>
  <c r="H154" i="41" s="1"/>
  <c r="P7" i="37"/>
  <c r="T7" i="37"/>
  <c r="X7" i="37"/>
  <c r="AB7" i="37"/>
  <c r="AF7" i="37"/>
  <c r="AJ7" i="37"/>
  <c r="AN7" i="37"/>
  <c r="AR7" i="37"/>
  <c r="AV7" i="37"/>
  <c r="AZ7" i="37"/>
  <c r="BD7" i="37"/>
  <c r="BH7" i="37"/>
  <c r="BL7" i="37"/>
  <c r="BP7" i="37"/>
  <c r="BT7" i="37"/>
  <c r="BX7" i="37"/>
  <c r="CB7" i="37"/>
  <c r="CF7" i="37"/>
  <c r="E61" i="17"/>
  <c r="E173" i="17" s="1"/>
  <c r="M61" i="17"/>
  <c r="M173" i="17" s="1"/>
  <c r="Q61" i="17"/>
  <c r="Q173" i="17" s="1"/>
  <c r="U61" i="17"/>
  <c r="U173" i="17" s="1"/>
  <c r="Y61" i="17"/>
  <c r="Y173" i="17" s="1"/>
  <c r="AC61" i="17"/>
  <c r="AC173" i="17" s="1"/>
  <c r="AG61" i="17"/>
  <c r="AG173" i="17" s="1"/>
  <c r="AK61" i="17"/>
  <c r="AK173" i="17" s="1"/>
  <c r="AO61" i="17"/>
  <c r="AO173" i="17" s="1"/>
  <c r="AS61" i="17"/>
  <c r="AS173" i="17" s="1"/>
  <c r="AW61" i="17"/>
  <c r="AW173" i="17" s="1"/>
  <c r="BA61" i="17"/>
  <c r="BA173" i="17" s="1"/>
  <c r="BE61" i="17"/>
  <c r="BE173" i="17" s="1"/>
  <c r="BI61" i="17"/>
  <c r="BI173" i="17" s="1"/>
  <c r="BM61" i="17"/>
  <c r="BM173" i="17" s="1"/>
  <c r="BQ61" i="17"/>
  <c r="BQ173" i="17" s="1"/>
  <c r="BU61" i="17"/>
  <c r="BU173" i="17" s="1"/>
  <c r="BY61" i="17"/>
  <c r="BY173" i="17" s="1"/>
  <c r="CC61" i="17"/>
  <c r="CC173" i="17" s="1"/>
  <c r="I67" i="17"/>
  <c r="I174" i="17" s="1"/>
  <c r="E67" i="17"/>
  <c r="E174" i="17" s="1"/>
  <c r="L67" i="17"/>
  <c r="L174" i="17" s="1"/>
  <c r="P67" i="17"/>
  <c r="P174" i="17" s="1"/>
  <c r="T67" i="17"/>
  <c r="T174" i="17" s="1"/>
  <c r="X67" i="17"/>
  <c r="X174" i="17" s="1"/>
  <c r="AB67" i="17"/>
  <c r="AB174" i="17" s="1"/>
  <c r="AF67" i="17"/>
  <c r="AF174" i="17" s="1"/>
  <c r="AJ67" i="17"/>
  <c r="AJ174" i="17" s="1"/>
  <c r="AN67" i="17"/>
  <c r="AN174" i="17" s="1"/>
  <c r="AR67" i="17"/>
  <c r="AR174" i="17" s="1"/>
  <c r="AV67" i="17"/>
  <c r="AV174" i="17" s="1"/>
  <c r="AZ67" i="17"/>
  <c r="AZ174" i="17" s="1"/>
  <c r="BD67" i="17"/>
  <c r="BD174" i="17" s="1"/>
  <c r="BH67" i="17"/>
  <c r="BH174" i="17" s="1"/>
  <c r="BL67" i="17"/>
  <c r="BL174" i="17" s="1"/>
  <c r="BP67" i="17"/>
  <c r="BP174" i="17" s="1"/>
  <c r="BT67" i="17"/>
  <c r="BT174" i="17" s="1"/>
  <c r="BX67" i="17"/>
  <c r="BX174" i="17" s="1"/>
  <c r="CB67" i="17"/>
  <c r="CB174" i="17" s="1"/>
  <c r="CF67" i="17"/>
  <c r="CF174" i="17" s="1"/>
  <c r="J73" i="17"/>
  <c r="J175" i="17" s="1"/>
  <c r="N73" i="17"/>
  <c r="N175" i="17" s="1"/>
  <c r="R73" i="17"/>
  <c r="R175" i="17" s="1"/>
  <c r="V73" i="17"/>
  <c r="V175" i="17" s="1"/>
  <c r="Z73" i="17"/>
  <c r="Z175" i="17" s="1"/>
  <c r="AD73" i="17"/>
  <c r="AD175" i="17" s="1"/>
  <c r="AH73" i="17"/>
  <c r="AH175" i="17" s="1"/>
  <c r="AL73" i="17"/>
  <c r="AL175" i="17" s="1"/>
  <c r="AP73" i="17"/>
  <c r="AP175" i="17" s="1"/>
  <c r="AT73" i="17"/>
  <c r="AT175" i="17" s="1"/>
  <c r="AX73" i="17"/>
  <c r="AX175" i="17" s="1"/>
  <c r="BB73" i="17"/>
  <c r="BB175" i="17" s="1"/>
  <c r="BF73" i="17"/>
  <c r="BF175" i="17" s="1"/>
  <c r="BJ73" i="17"/>
  <c r="BJ175" i="17" s="1"/>
  <c r="BN73" i="17"/>
  <c r="BN175" i="17" s="1"/>
  <c r="BR73" i="17"/>
  <c r="BR175" i="17" s="1"/>
  <c r="BV73" i="17"/>
  <c r="BV175" i="17" s="1"/>
  <c r="BZ73" i="17"/>
  <c r="BZ175" i="17" s="1"/>
  <c r="CD73" i="17"/>
  <c r="CD175" i="17" s="1"/>
  <c r="F79" i="17"/>
  <c r="F176" i="17" s="1"/>
  <c r="K79" i="17"/>
  <c r="K176" i="17" s="1"/>
  <c r="O79" i="17"/>
  <c r="O176" i="17" s="1"/>
  <c r="S79" i="17"/>
  <c r="S176" i="17" s="1"/>
  <c r="W79" i="17"/>
  <c r="W176" i="17" s="1"/>
  <c r="AA79" i="17"/>
  <c r="AA176" i="17" s="1"/>
  <c r="AE79" i="17"/>
  <c r="AE176" i="17" s="1"/>
  <c r="AI79" i="17"/>
  <c r="AI176" i="17" s="1"/>
  <c r="AM79" i="17"/>
  <c r="AM176" i="17" s="1"/>
  <c r="AQ79" i="17"/>
  <c r="AQ176" i="17" s="1"/>
  <c r="AU79" i="17"/>
  <c r="AU176" i="17" s="1"/>
  <c r="AY79" i="17"/>
  <c r="AY176" i="17" s="1"/>
  <c r="BC79" i="17"/>
  <c r="BC176" i="17" s="1"/>
  <c r="BG79" i="17"/>
  <c r="BG176" i="17" s="1"/>
  <c r="BK79" i="17"/>
  <c r="BK176" i="17" s="1"/>
  <c r="BO79" i="17"/>
  <c r="BO176" i="17" s="1"/>
  <c r="BS79" i="17"/>
  <c r="BS176" i="17" s="1"/>
  <c r="BW79" i="17"/>
  <c r="BW176" i="17" s="1"/>
  <c r="CA79" i="17"/>
  <c r="CA176" i="17" s="1"/>
  <c r="CE79" i="17"/>
  <c r="CE176" i="17" s="1"/>
  <c r="E91" i="17"/>
  <c r="E178" i="17" s="1"/>
  <c r="R91" i="17"/>
  <c r="R178" i="17" s="1"/>
  <c r="AA91" i="17"/>
  <c r="AA178" i="17" s="1"/>
  <c r="AK91" i="17"/>
  <c r="AK178" i="17" s="1"/>
  <c r="AX91" i="17"/>
  <c r="AX178" i="17" s="1"/>
  <c r="BG91" i="17"/>
  <c r="BG178" i="17" s="1"/>
  <c r="BQ91" i="17"/>
  <c r="BQ178" i="17" s="1"/>
  <c r="CD91" i="17"/>
  <c r="CD178" i="17" s="1"/>
  <c r="L97" i="17"/>
  <c r="L179" i="17" s="1"/>
  <c r="V97" i="17"/>
  <c r="V179" i="17" s="1"/>
  <c r="AI97" i="17"/>
  <c r="AI179" i="17" s="1"/>
  <c r="AS97" i="17"/>
  <c r="AS179" i="17" s="1"/>
  <c r="BD97" i="17"/>
  <c r="BD179" i="17" s="1"/>
  <c r="BT97" i="17"/>
  <c r="BT179" i="17" s="1"/>
  <c r="G103" i="17"/>
  <c r="G180" i="17" s="1"/>
  <c r="S103" i="17"/>
  <c r="S180" i="17" s="1"/>
  <c r="AE103" i="17"/>
  <c r="AE180" i="17" s="1"/>
  <c r="AY103" i="17"/>
  <c r="AY180" i="17" s="1"/>
  <c r="BK103" i="17"/>
  <c r="BK180" i="17" s="1"/>
  <c r="BY103" i="17"/>
  <c r="BY180" i="17" s="1"/>
  <c r="F109" i="17"/>
  <c r="F181" i="17" s="1"/>
  <c r="H109" i="17"/>
  <c r="H181" i="17" s="1"/>
  <c r="V109" i="17"/>
  <c r="V181" i="17" s="1"/>
  <c r="AJ109" i="17"/>
  <c r="AJ181" i="17" s="1"/>
  <c r="AT109" i="17"/>
  <c r="AT181" i="17" s="1"/>
  <c r="BH109" i="17"/>
  <c r="BH181" i="17" s="1"/>
  <c r="BT109" i="17"/>
  <c r="BT181" i="17" s="1"/>
  <c r="CF109" i="17"/>
  <c r="CF181" i="17" s="1"/>
  <c r="M115" i="17"/>
  <c r="M182" i="17" s="1"/>
  <c r="W115" i="17"/>
  <c r="W182" i="17" s="1"/>
  <c r="AG115" i="17"/>
  <c r="AG182" i="17" s="1"/>
  <c r="AS115" i="17"/>
  <c r="AS182" i="17" s="1"/>
  <c r="BC115" i="17"/>
  <c r="BC182" i="17" s="1"/>
  <c r="BM115" i="17"/>
  <c r="BM182" i="17" s="1"/>
  <c r="BY115" i="17"/>
  <c r="BY182" i="17" s="1"/>
  <c r="J132" i="17"/>
  <c r="N132" i="17"/>
  <c r="R132" i="17"/>
  <c r="V132" i="17"/>
  <c r="Z132" i="17"/>
  <c r="AD132" i="17"/>
  <c r="AH132" i="17"/>
  <c r="AL132" i="17"/>
  <c r="AP132" i="17"/>
  <c r="AT132" i="17"/>
  <c r="AX132" i="17"/>
  <c r="BB132" i="17"/>
  <c r="BF132" i="17"/>
  <c r="BJ132" i="17"/>
  <c r="BN132" i="17"/>
  <c r="BR132" i="17"/>
  <c r="BV132" i="17"/>
  <c r="BZ132" i="17"/>
  <c r="CD132" i="17"/>
  <c r="E145" i="17"/>
  <c r="J145" i="17"/>
  <c r="R145" i="17"/>
  <c r="Z145" i="17"/>
  <c r="AH145" i="17"/>
  <c r="AP145" i="17"/>
  <c r="AX145" i="17"/>
  <c r="J61" i="25"/>
  <c r="J173" i="25" s="1"/>
  <c r="N61" i="25"/>
  <c r="N173" i="25" s="1"/>
  <c r="R61" i="25"/>
  <c r="R173" i="25" s="1"/>
  <c r="V61" i="25"/>
  <c r="V173" i="25" s="1"/>
  <c r="Z61" i="25"/>
  <c r="Z173" i="25" s="1"/>
  <c r="AD61" i="25"/>
  <c r="AD173" i="25" s="1"/>
  <c r="AH61" i="25"/>
  <c r="AH173" i="25" s="1"/>
  <c r="AL61" i="25"/>
  <c r="AL173" i="25" s="1"/>
  <c r="AP61" i="25"/>
  <c r="AP173" i="25" s="1"/>
  <c r="AT61" i="25"/>
  <c r="AT173" i="25" s="1"/>
  <c r="AX61" i="25"/>
  <c r="AX173" i="25" s="1"/>
  <c r="BB61" i="25"/>
  <c r="BB173" i="25" s="1"/>
  <c r="BF61" i="25"/>
  <c r="BF173" i="25" s="1"/>
  <c r="BJ61" i="25"/>
  <c r="BJ173" i="25" s="1"/>
  <c r="BN61" i="25"/>
  <c r="BN173" i="25" s="1"/>
  <c r="BR61" i="25"/>
  <c r="BR173" i="25" s="1"/>
  <c r="BV61" i="25"/>
  <c r="BV173" i="25" s="1"/>
  <c r="BZ61" i="25"/>
  <c r="BZ173" i="25" s="1"/>
  <c r="CD61" i="25"/>
  <c r="CD173" i="25" s="1"/>
  <c r="F97" i="25"/>
  <c r="F179" i="25" s="1"/>
  <c r="J97" i="25"/>
  <c r="J179" i="25" s="1"/>
  <c r="N97" i="25"/>
  <c r="N179" i="25" s="1"/>
  <c r="R97" i="25"/>
  <c r="R179" i="25" s="1"/>
  <c r="V97" i="25"/>
  <c r="V179" i="25" s="1"/>
  <c r="Z97" i="25"/>
  <c r="Z179" i="25" s="1"/>
  <c r="AD97" i="25"/>
  <c r="AD179" i="25" s="1"/>
  <c r="AH97" i="25"/>
  <c r="AH179" i="25" s="1"/>
  <c r="AL97" i="25"/>
  <c r="AL179" i="25" s="1"/>
  <c r="AP97" i="25"/>
  <c r="AP179" i="25" s="1"/>
  <c r="AT97" i="25"/>
  <c r="AT179" i="25" s="1"/>
  <c r="AX97" i="25"/>
  <c r="AX179" i="25" s="1"/>
  <c r="BB97" i="25"/>
  <c r="BB179" i="25" s="1"/>
  <c r="BF97" i="25"/>
  <c r="BF179" i="25" s="1"/>
  <c r="BJ97" i="25"/>
  <c r="BJ179" i="25" s="1"/>
  <c r="BN97" i="25"/>
  <c r="BN179" i="25" s="1"/>
  <c r="BR97" i="25"/>
  <c r="BR179" i="25" s="1"/>
  <c r="BV97" i="25"/>
  <c r="BV179" i="25" s="1"/>
  <c r="BZ97" i="25"/>
  <c r="BZ179" i="25" s="1"/>
  <c r="CD97" i="25"/>
  <c r="CD179" i="25" s="1"/>
  <c r="Q7" i="37"/>
  <c r="U7" i="37"/>
  <c r="Y7" i="37"/>
  <c r="AC7" i="37"/>
  <c r="AG7" i="37"/>
  <c r="AK7" i="37"/>
  <c r="AO7" i="37"/>
  <c r="AS7" i="37"/>
  <c r="AW7" i="37"/>
  <c r="BA7" i="37"/>
  <c r="BE7" i="37"/>
  <c r="BI7" i="37"/>
  <c r="BM7" i="37"/>
  <c r="BQ7" i="37"/>
  <c r="BU7" i="37"/>
  <c r="BY7" i="37"/>
  <c r="CC7" i="37"/>
  <c r="D89" i="37"/>
  <c r="D114" i="37" s="1"/>
  <c r="J61" i="17"/>
  <c r="J173" i="17" s="1"/>
  <c r="N61" i="17"/>
  <c r="N173" i="17" s="1"/>
  <c r="R61" i="17"/>
  <c r="R173" i="17" s="1"/>
  <c r="V61" i="17"/>
  <c r="V173" i="17" s="1"/>
  <c r="Z61" i="17"/>
  <c r="Z173" i="17" s="1"/>
  <c r="AD61" i="17"/>
  <c r="AD173" i="17" s="1"/>
  <c r="AH61" i="17"/>
  <c r="AH173" i="17" s="1"/>
  <c r="AL61" i="17"/>
  <c r="AL173" i="17" s="1"/>
  <c r="AP61" i="17"/>
  <c r="AP173" i="17" s="1"/>
  <c r="AT61" i="17"/>
  <c r="AT173" i="17" s="1"/>
  <c r="AX61" i="17"/>
  <c r="AX173" i="17" s="1"/>
  <c r="BB61" i="17"/>
  <c r="BB173" i="17" s="1"/>
  <c r="BF61" i="17"/>
  <c r="BF173" i="17" s="1"/>
  <c r="BJ61" i="17"/>
  <c r="BJ173" i="17" s="1"/>
  <c r="BN61" i="17"/>
  <c r="BN173" i="17" s="1"/>
  <c r="BR61" i="17"/>
  <c r="BR173" i="17" s="1"/>
  <c r="BV61" i="17"/>
  <c r="BV173" i="17" s="1"/>
  <c r="BZ61" i="17"/>
  <c r="BZ173" i="17" s="1"/>
  <c r="CD61" i="17"/>
  <c r="CD173" i="17" s="1"/>
  <c r="G67" i="17"/>
  <c r="G174" i="17" s="1"/>
  <c r="M67" i="17"/>
  <c r="M174" i="17" s="1"/>
  <c r="Q67" i="17"/>
  <c r="Q174" i="17" s="1"/>
  <c r="U67" i="17"/>
  <c r="U174" i="17" s="1"/>
  <c r="Y67" i="17"/>
  <c r="Y174" i="17" s="1"/>
  <c r="AC67" i="17"/>
  <c r="AC174" i="17" s="1"/>
  <c r="AG67" i="17"/>
  <c r="AG174" i="17" s="1"/>
  <c r="AK67" i="17"/>
  <c r="AK174" i="17" s="1"/>
  <c r="AO67" i="17"/>
  <c r="AO174" i="17" s="1"/>
  <c r="AS67" i="17"/>
  <c r="AS174" i="17" s="1"/>
  <c r="AW67" i="17"/>
  <c r="AW174" i="17" s="1"/>
  <c r="BA67" i="17"/>
  <c r="BA174" i="17" s="1"/>
  <c r="BE67" i="17"/>
  <c r="BE174" i="17" s="1"/>
  <c r="BI67" i="17"/>
  <c r="BI174" i="17" s="1"/>
  <c r="BM67" i="17"/>
  <c r="BM174" i="17" s="1"/>
  <c r="BQ67" i="17"/>
  <c r="BQ174" i="17" s="1"/>
  <c r="BU67" i="17"/>
  <c r="BU174" i="17" s="1"/>
  <c r="BY67" i="17"/>
  <c r="BY174" i="17" s="1"/>
  <c r="CC67" i="17"/>
  <c r="CC174" i="17" s="1"/>
  <c r="E73" i="17"/>
  <c r="E175" i="17" s="1"/>
  <c r="K73" i="17"/>
  <c r="K175" i="17" s="1"/>
  <c r="O73" i="17"/>
  <c r="O175" i="17" s="1"/>
  <c r="S73" i="17"/>
  <c r="S175" i="17" s="1"/>
  <c r="W73" i="17"/>
  <c r="W175" i="17" s="1"/>
  <c r="AA73" i="17"/>
  <c r="AA175" i="17" s="1"/>
  <c r="AE73" i="17"/>
  <c r="AE175" i="17" s="1"/>
  <c r="AI73" i="17"/>
  <c r="AI175" i="17" s="1"/>
  <c r="AM73" i="17"/>
  <c r="AM175" i="17" s="1"/>
  <c r="AQ73" i="17"/>
  <c r="AQ175" i="17" s="1"/>
  <c r="AU73" i="17"/>
  <c r="AU175" i="17" s="1"/>
  <c r="AY73" i="17"/>
  <c r="AY175" i="17" s="1"/>
  <c r="BC73" i="17"/>
  <c r="BC175" i="17" s="1"/>
  <c r="BG73" i="17"/>
  <c r="BG175" i="17" s="1"/>
  <c r="BK73" i="17"/>
  <c r="BK175" i="17" s="1"/>
  <c r="BO73" i="17"/>
  <c r="BO175" i="17" s="1"/>
  <c r="BS73" i="17"/>
  <c r="BS175" i="17" s="1"/>
  <c r="BW73" i="17"/>
  <c r="BW175" i="17" s="1"/>
  <c r="CA73" i="17"/>
  <c r="CA175" i="17" s="1"/>
  <c r="CE73" i="17"/>
  <c r="CE175" i="17" s="1"/>
  <c r="G79" i="17"/>
  <c r="G176" i="17" s="1"/>
  <c r="L79" i="17"/>
  <c r="L176" i="17" s="1"/>
  <c r="P79" i="17"/>
  <c r="P176" i="17" s="1"/>
  <c r="T79" i="17"/>
  <c r="T176" i="17" s="1"/>
  <c r="X79" i="17"/>
  <c r="X176" i="17" s="1"/>
  <c r="AB79" i="17"/>
  <c r="AB176" i="17" s="1"/>
  <c r="AF79" i="17"/>
  <c r="AF176" i="17" s="1"/>
  <c r="AJ79" i="17"/>
  <c r="AJ176" i="17" s="1"/>
  <c r="AN79" i="17"/>
  <c r="AN176" i="17" s="1"/>
  <c r="AR79" i="17"/>
  <c r="AR176" i="17" s="1"/>
  <c r="AV79" i="17"/>
  <c r="AV176" i="17" s="1"/>
  <c r="AZ79" i="17"/>
  <c r="AZ176" i="17" s="1"/>
  <c r="BD79" i="17"/>
  <c r="BD176" i="17" s="1"/>
  <c r="BH79" i="17"/>
  <c r="BH176" i="17" s="1"/>
  <c r="BL79" i="17"/>
  <c r="BL176" i="17" s="1"/>
  <c r="BP79" i="17"/>
  <c r="BP176" i="17" s="1"/>
  <c r="BT79" i="17"/>
  <c r="BT176" i="17" s="1"/>
  <c r="BX79" i="17"/>
  <c r="BX176" i="17" s="1"/>
  <c r="CB79" i="17"/>
  <c r="CB176" i="17" s="1"/>
  <c r="CF79" i="17"/>
  <c r="CF176" i="17" s="1"/>
  <c r="F91" i="17"/>
  <c r="F178" i="17" s="1"/>
  <c r="J91" i="17"/>
  <c r="J178" i="17" s="1"/>
  <c r="S91" i="17"/>
  <c r="S178" i="17" s="1"/>
  <c r="AC91" i="17"/>
  <c r="AC178" i="17" s="1"/>
  <c r="AP91" i="17"/>
  <c r="AP178" i="17" s="1"/>
  <c r="AY91" i="17"/>
  <c r="AY178" i="17" s="1"/>
  <c r="BI91" i="17"/>
  <c r="BI178" i="17" s="1"/>
  <c r="BV91" i="17"/>
  <c r="BV178" i="17" s="1"/>
  <c r="CE91" i="17"/>
  <c r="CE178" i="17" s="1"/>
  <c r="N97" i="17"/>
  <c r="N179" i="17" s="1"/>
  <c r="AA97" i="17"/>
  <c r="AA179" i="17" s="1"/>
  <c r="AJ97" i="17"/>
  <c r="AJ179" i="17" s="1"/>
  <c r="AT97" i="17"/>
  <c r="AT179" i="17" s="1"/>
  <c r="BJ97" i="17"/>
  <c r="BJ179" i="17" s="1"/>
  <c r="BU97" i="17"/>
  <c r="BU179" i="17" s="1"/>
  <c r="L103" i="17"/>
  <c r="L180" i="17" s="1"/>
  <c r="W103" i="17"/>
  <c r="W180" i="17" s="1"/>
  <c r="AM103" i="17"/>
  <c r="AM180" i="17" s="1"/>
  <c r="AZ103" i="17"/>
  <c r="AZ180" i="17" s="1"/>
  <c r="BQ103" i="17"/>
  <c r="BQ180" i="17" s="1"/>
  <c r="CA103" i="17"/>
  <c r="CA180" i="17" s="1"/>
  <c r="L109" i="17"/>
  <c r="L181" i="17" s="1"/>
  <c r="X109" i="17"/>
  <c r="X181" i="17" s="1"/>
  <c r="AL109" i="17"/>
  <c r="AL181" i="17" s="1"/>
  <c r="AV109" i="17"/>
  <c r="AV181" i="17" s="1"/>
  <c r="BJ109" i="17"/>
  <c r="BJ181" i="17" s="1"/>
  <c r="BX109" i="17"/>
  <c r="BX181" i="17" s="1"/>
  <c r="E115" i="17"/>
  <c r="E182" i="17" s="1"/>
  <c r="O115" i="17"/>
  <c r="O182" i="17" s="1"/>
  <c r="Y115" i="17"/>
  <c r="Y182" i="17" s="1"/>
  <c r="AK115" i="17"/>
  <c r="AK182" i="17" s="1"/>
  <c r="AU115" i="17"/>
  <c r="AU182" i="17" s="1"/>
  <c r="BE115" i="17"/>
  <c r="BE182" i="17" s="1"/>
  <c r="BQ115" i="17"/>
  <c r="BQ182" i="17" s="1"/>
  <c r="CA115" i="17"/>
  <c r="CA182" i="17" s="1"/>
  <c r="F132" i="17"/>
  <c r="G132" i="17"/>
  <c r="K132" i="17"/>
  <c r="O132" i="17"/>
  <c r="W132" i="17"/>
  <c r="AA132" i="17"/>
  <c r="AE132" i="17"/>
  <c r="AI132" i="17"/>
  <c r="AM132" i="17"/>
  <c r="AQ132" i="17"/>
  <c r="AU132" i="17"/>
  <c r="AY132" i="17"/>
  <c r="BC132" i="17"/>
  <c r="BG132" i="17"/>
  <c r="BK132" i="17"/>
  <c r="BO132" i="17"/>
  <c r="BS132" i="17"/>
  <c r="BW132" i="17"/>
  <c r="CA132" i="17"/>
  <c r="N145" i="17"/>
  <c r="V145" i="17"/>
  <c r="AD145" i="17"/>
  <c r="AL145" i="17"/>
  <c r="AT145" i="17"/>
  <c r="BB145" i="17"/>
  <c r="BJ145" i="17"/>
  <c r="BR145" i="17"/>
  <c r="BZ145" i="17"/>
  <c r="K145" i="17"/>
  <c r="O145" i="17"/>
  <c r="S145" i="17"/>
  <c r="W145" i="17"/>
  <c r="G73" i="25"/>
  <c r="G175" i="25" s="1"/>
  <c r="G91" i="25"/>
  <c r="G178" i="25" s="1"/>
  <c r="K91" i="25"/>
  <c r="K178" i="25" s="1"/>
  <c r="O91" i="25"/>
  <c r="O178" i="25" s="1"/>
  <c r="S91" i="25"/>
  <c r="S178" i="25" s="1"/>
  <c r="W91" i="25"/>
  <c r="W178" i="25" s="1"/>
  <c r="AA91" i="25"/>
  <c r="AA178" i="25" s="1"/>
  <c r="AE91" i="25"/>
  <c r="AE178" i="25" s="1"/>
  <c r="AI91" i="25"/>
  <c r="AI178" i="25" s="1"/>
  <c r="AM91" i="25"/>
  <c r="AM178" i="25" s="1"/>
  <c r="AQ91" i="25"/>
  <c r="AQ178" i="25" s="1"/>
  <c r="AU91" i="25"/>
  <c r="AU178" i="25" s="1"/>
  <c r="AY91" i="25"/>
  <c r="AY178" i="25" s="1"/>
  <c r="BC91" i="25"/>
  <c r="BC178" i="25" s="1"/>
  <c r="BG91" i="25"/>
  <c r="BG178" i="25" s="1"/>
  <c r="BK91" i="25"/>
  <c r="BK178" i="25" s="1"/>
  <c r="BO91" i="25"/>
  <c r="BO178" i="25" s="1"/>
  <c r="BS91" i="25"/>
  <c r="BS178" i="25" s="1"/>
  <c r="BW91" i="25"/>
  <c r="BW178" i="25" s="1"/>
  <c r="CA91" i="25"/>
  <c r="CA178" i="25" s="1"/>
  <c r="CE91" i="25"/>
  <c r="CE178" i="25" s="1"/>
  <c r="G115" i="25"/>
  <c r="G182" i="25" s="1"/>
  <c r="K115" i="25"/>
  <c r="K182" i="25" s="1"/>
  <c r="O115" i="25"/>
  <c r="O182" i="25" s="1"/>
  <c r="S115" i="25"/>
  <c r="S182" i="25" s="1"/>
  <c r="W115" i="25"/>
  <c r="W182" i="25" s="1"/>
  <c r="AA115" i="25"/>
  <c r="AA182" i="25" s="1"/>
  <c r="AE115" i="25"/>
  <c r="AE182" i="25" s="1"/>
  <c r="AI115" i="25"/>
  <c r="AI182" i="25" s="1"/>
  <c r="AM115" i="25"/>
  <c r="AM182" i="25" s="1"/>
  <c r="AQ115" i="25"/>
  <c r="AQ182" i="25" s="1"/>
  <c r="AU115" i="25"/>
  <c r="AU182" i="25" s="1"/>
  <c r="AY115" i="25"/>
  <c r="AY182" i="25" s="1"/>
  <c r="BC115" i="25"/>
  <c r="BC182" i="25" s="1"/>
  <c r="BG115" i="25"/>
  <c r="BG182" i="25" s="1"/>
  <c r="BK115" i="25"/>
  <c r="BK182" i="25" s="1"/>
  <c r="BO115" i="25"/>
  <c r="BO182" i="25" s="1"/>
  <c r="BS115" i="25"/>
  <c r="BS182" i="25" s="1"/>
  <c r="BW115" i="25"/>
  <c r="BW182" i="25" s="1"/>
  <c r="CA115" i="25"/>
  <c r="CA182" i="25" s="1"/>
  <c r="CE115" i="25"/>
  <c r="CE182" i="25" s="1"/>
  <c r="M158" i="17"/>
  <c r="Q158" i="17"/>
  <c r="U158" i="17"/>
  <c r="Y158" i="17"/>
  <c r="AC158" i="17"/>
  <c r="AG158" i="17"/>
  <c r="AK158" i="17"/>
  <c r="AO158" i="17"/>
  <c r="AS158" i="17"/>
  <c r="AW158" i="17"/>
  <c r="BA158" i="17"/>
  <c r="BE158" i="17"/>
  <c r="BI158" i="17"/>
  <c r="BM158" i="17"/>
  <c r="BQ158" i="17"/>
  <c r="BU158" i="17"/>
  <c r="BY158" i="17"/>
  <c r="CC158" i="17"/>
  <c r="C56" i="25"/>
  <c r="K61" i="25"/>
  <c r="K173" i="25" s="1"/>
  <c r="O61" i="25"/>
  <c r="O173" i="25" s="1"/>
  <c r="S61" i="25"/>
  <c r="S173" i="25" s="1"/>
  <c r="W61" i="25"/>
  <c r="W173" i="25" s="1"/>
  <c r="AA61" i="25"/>
  <c r="AA173" i="25" s="1"/>
  <c r="AE61" i="25"/>
  <c r="AE173" i="25" s="1"/>
  <c r="AI61" i="25"/>
  <c r="AI173" i="25" s="1"/>
  <c r="AM61" i="25"/>
  <c r="AM173" i="25" s="1"/>
  <c r="AQ61" i="25"/>
  <c r="AQ173" i="25" s="1"/>
  <c r="AU61" i="25"/>
  <c r="AU173" i="25" s="1"/>
  <c r="AY61" i="25"/>
  <c r="AY173" i="25" s="1"/>
  <c r="BC61" i="25"/>
  <c r="BC173" i="25" s="1"/>
  <c r="BG61" i="25"/>
  <c r="BG173" i="25" s="1"/>
  <c r="BK61" i="25"/>
  <c r="BK173" i="25" s="1"/>
  <c r="BO61" i="25"/>
  <c r="BO173" i="25" s="1"/>
  <c r="BS61" i="25"/>
  <c r="BS173" i="25" s="1"/>
  <c r="BW61" i="25"/>
  <c r="BW173" i="25" s="1"/>
  <c r="CA61" i="25"/>
  <c r="CA173" i="25" s="1"/>
  <c r="CE61" i="25"/>
  <c r="CE173" i="25" s="1"/>
  <c r="F67" i="25"/>
  <c r="F174" i="25" s="1"/>
  <c r="M67" i="25"/>
  <c r="M174" i="25" s="1"/>
  <c r="Q67" i="25"/>
  <c r="Q174" i="25" s="1"/>
  <c r="U67" i="25"/>
  <c r="U174" i="25" s="1"/>
  <c r="Y67" i="25"/>
  <c r="Y174" i="25" s="1"/>
  <c r="AC67" i="25"/>
  <c r="AC174" i="25" s="1"/>
  <c r="AG67" i="25"/>
  <c r="AG174" i="25" s="1"/>
  <c r="AK67" i="25"/>
  <c r="AK174" i="25" s="1"/>
  <c r="AO67" i="25"/>
  <c r="AO174" i="25" s="1"/>
  <c r="AS67" i="25"/>
  <c r="AS174" i="25" s="1"/>
  <c r="AW67" i="25"/>
  <c r="AW174" i="25" s="1"/>
  <c r="BA67" i="25"/>
  <c r="BA174" i="25" s="1"/>
  <c r="BE67" i="25"/>
  <c r="BE174" i="25" s="1"/>
  <c r="BI67" i="25"/>
  <c r="BI174" i="25" s="1"/>
  <c r="BM67" i="25"/>
  <c r="BM174" i="25" s="1"/>
  <c r="BQ67" i="25"/>
  <c r="BQ174" i="25" s="1"/>
  <c r="BU67" i="25"/>
  <c r="BU174" i="25" s="1"/>
  <c r="BY67" i="25"/>
  <c r="BY174" i="25" s="1"/>
  <c r="CC67" i="25"/>
  <c r="CC174" i="25" s="1"/>
  <c r="C68" i="25"/>
  <c r="J73" i="25"/>
  <c r="J175" i="25" s="1"/>
  <c r="N73" i="25"/>
  <c r="N175" i="25" s="1"/>
  <c r="R73" i="25"/>
  <c r="R175" i="25" s="1"/>
  <c r="V73" i="25"/>
  <c r="V175" i="25" s="1"/>
  <c r="Z73" i="25"/>
  <c r="Z175" i="25" s="1"/>
  <c r="AD73" i="25"/>
  <c r="AD175" i="25" s="1"/>
  <c r="AH73" i="25"/>
  <c r="AH175" i="25" s="1"/>
  <c r="AL73" i="25"/>
  <c r="AL175" i="25" s="1"/>
  <c r="AP73" i="25"/>
  <c r="AP175" i="25" s="1"/>
  <c r="AT73" i="25"/>
  <c r="AT175" i="25" s="1"/>
  <c r="AX73" i="25"/>
  <c r="AX175" i="25" s="1"/>
  <c r="BB73" i="25"/>
  <c r="BB175" i="25" s="1"/>
  <c r="BF73" i="25"/>
  <c r="BF175" i="25" s="1"/>
  <c r="BJ73" i="25"/>
  <c r="BJ175" i="25" s="1"/>
  <c r="BN73" i="25"/>
  <c r="BN175" i="25" s="1"/>
  <c r="BR73" i="25"/>
  <c r="BR175" i="25" s="1"/>
  <c r="BV73" i="25"/>
  <c r="BV175" i="25" s="1"/>
  <c r="BZ73" i="25"/>
  <c r="BZ175" i="25" s="1"/>
  <c r="CD73" i="25"/>
  <c r="CD175" i="25" s="1"/>
  <c r="E79" i="25"/>
  <c r="E176" i="25" s="1"/>
  <c r="J79" i="25"/>
  <c r="J176" i="25" s="1"/>
  <c r="N79" i="25"/>
  <c r="N176" i="25" s="1"/>
  <c r="R79" i="25"/>
  <c r="R176" i="25" s="1"/>
  <c r="V79" i="25"/>
  <c r="V176" i="25" s="1"/>
  <c r="Z79" i="25"/>
  <c r="Z176" i="25" s="1"/>
  <c r="AD79" i="25"/>
  <c r="AD176" i="25" s="1"/>
  <c r="AH79" i="25"/>
  <c r="AH176" i="25" s="1"/>
  <c r="AL79" i="25"/>
  <c r="AL176" i="25" s="1"/>
  <c r="AP79" i="25"/>
  <c r="AP176" i="25" s="1"/>
  <c r="AT79" i="25"/>
  <c r="AT176" i="25" s="1"/>
  <c r="AX79" i="25"/>
  <c r="AX176" i="25" s="1"/>
  <c r="BB79" i="25"/>
  <c r="BB176" i="25" s="1"/>
  <c r="BF79" i="25"/>
  <c r="BF176" i="25" s="1"/>
  <c r="BJ79" i="25"/>
  <c r="BJ176" i="25" s="1"/>
  <c r="BN79" i="25"/>
  <c r="BN176" i="25" s="1"/>
  <c r="BR79" i="25"/>
  <c r="BR176" i="25" s="1"/>
  <c r="BV79" i="25"/>
  <c r="BV176" i="25" s="1"/>
  <c r="BZ79" i="25"/>
  <c r="BZ176" i="25" s="1"/>
  <c r="CD79" i="25"/>
  <c r="CD176" i="25" s="1"/>
  <c r="D80" i="25"/>
  <c r="D125" i="25" s="1"/>
  <c r="E85" i="25"/>
  <c r="E177" i="25" s="1"/>
  <c r="I85" i="25"/>
  <c r="I177" i="25" s="1"/>
  <c r="M85" i="25"/>
  <c r="M177" i="25" s="1"/>
  <c r="Q85" i="25"/>
  <c r="Q177" i="25" s="1"/>
  <c r="U85" i="25"/>
  <c r="U177" i="25" s="1"/>
  <c r="Y85" i="25"/>
  <c r="Y177" i="25" s="1"/>
  <c r="AC85" i="25"/>
  <c r="AC177" i="25" s="1"/>
  <c r="AG85" i="25"/>
  <c r="AG177" i="25" s="1"/>
  <c r="AK85" i="25"/>
  <c r="AK177" i="25" s="1"/>
  <c r="AO85" i="25"/>
  <c r="AO177" i="25" s="1"/>
  <c r="AS85" i="25"/>
  <c r="AS177" i="25" s="1"/>
  <c r="AW85" i="25"/>
  <c r="AW177" i="25" s="1"/>
  <c r="BA85" i="25"/>
  <c r="BA177" i="25" s="1"/>
  <c r="BE85" i="25"/>
  <c r="BE177" i="25" s="1"/>
  <c r="BI85" i="25"/>
  <c r="BI177" i="25" s="1"/>
  <c r="BM85" i="25"/>
  <c r="BM177" i="25" s="1"/>
  <c r="BQ85" i="25"/>
  <c r="BQ177" i="25" s="1"/>
  <c r="BU85" i="25"/>
  <c r="BU177" i="25" s="1"/>
  <c r="BY85" i="25"/>
  <c r="BY177" i="25" s="1"/>
  <c r="CC85" i="25"/>
  <c r="CC177" i="25" s="1"/>
  <c r="C86" i="25"/>
  <c r="D89" i="25"/>
  <c r="D165" i="25" s="1"/>
  <c r="H91" i="25"/>
  <c r="H178" i="25" s="1"/>
  <c r="L91" i="25"/>
  <c r="L178" i="25" s="1"/>
  <c r="P91" i="25"/>
  <c r="P178" i="25" s="1"/>
  <c r="T91" i="25"/>
  <c r="T178" i="25" s="1"/>
  <c r="X91" i="25"/>
  <c r="X178" i="25" s="1"/>
  <c r="AB91" i="25"/>
  <c r="AB178" i="25" s="1"/>
  <c r="AF91" i="25"/>
  <c r="AF178" i="25" s="1"/>
  <c r="AJ91" i="25"/>
  <c r="AJ178" i="25" s="1"/>
  <c r="AN91" i="25"/>
  <c r="AN178" i="25" s="1"/>
  <c r="AR91" i="25"/>
  <c r="AR178" i="25" s="1"/>
  <c r="AV91" i="25"/>
  <c r="AV178" i="25" s="1"/>
  <c r="AZ91" i="25"/>
  <c r="AZ178" i="25" s="1"/>
  <c r="BD91" i="25"/>
  <c r="BD178" i="25" s="1"/>
  <c r="BH91" i="25"/>
  <c r="BH178" i="25" s="1"/>
  <c r="BL91" i="25"/>
  <c r="BL178" i="25" s="1"/>
  <c r="BP91" i="25"/>
  <c r="BP178" i="25" s="1"/>
  <c r="BT91" i="25"/>
  <c r="BT178" i="25" s="1"/>
  <c r="BX91" i="25"/>
  <c r="BX178" i="25" s="1"/>
  <c r="CB91" i="25"/>
  <c r="CB178" i="25" s="1"/>
  <c r="CF91" i="25"/>
  <c r="CF178" i="25" s="1"/>
  <c r="D94" i="25"/>
  <c r="D153" i="25" s="1"/>
  <c r="G97" i="25"/>
  <c r="G179" i="25" s="1"/>
  <c r="K97" i="25"/>
  <c r="K179" i="25" s="1"/>
  <c r="O97" i="25"/>
  <c r="O179" i="25" s="1"/>
  <c r="S97" i="25"/>
  <c r="S179" i="25" s="1"/>
  <c r="W97" i="25"/>
  <c r="W179" i="25" s="1"/>
  <c r="AA97" i="25"/>
  <c r="AA179" i="25" s="1"/>
  <c r="AE97" i="25"/>
  <c r="AE179" i="25" s="1"/>
  <c r="AI97" i="25"/>
  <c r="AI179" i="25" s="1"/>
  <c r="AM97" i="25"/>
  <c r="AM179" i="25" s="1"/>
  <c r="AQ97" i="25"/>
  <c r="AQ179" i="25" s="1"/>
  <c r="AU97" i="25"/>
  <c r="AU179" i="25" s="1"/>
  <c r="AY97" i="25"/>
  <c r="AY179" i="25" s="1"/>
  <c r="BC97" i="25"/>
  <c r="BC179" i="25" s="1"/>
  <c r="BG97" i="25"/>
  <c r="BG179" i="25" s="1"/>
  <c r="BK97" i="25"/>
  <c r="BK179" i="25" s="1"/>
  <c r="BO97" i="25"/>
  <c r="BO179" i="25" s="1"/>
  <c r="BS97" i="25"/>
  <c r="BS179" i="25" s="1"/>
  <c r="BW97" i="25"/>
  <c r="BW179" i="25" s="1"/>
  <c r="CA97" i="25"/>
  <c r="CA179" i="25" s="1"/>
  <c r="CE97" i="25"/>
  <c r="CE179" i="25" s="1"/>
  <c r="D99" i="25"/>
  <c r="D141" i="25" s="1"/>
  <c r="F103" i="25"/>
  <c r="F180" i="25" s="1"/>
  <c r="J103" i="25"/>
  <c r="J180" i="25" s="1"/>
  <c r="N103" i="25"/>
  <c r="N180" i="25" s="1"/>
  <c r="R103" i="25"/>
  <c r="R180" i="25" s="1"/>
  <c r="V103" i="25"/>
  <c r="V180" i="25" s="1"/>
  <c r="Z103" i="25"/>
  <c r="Z180" i="25" s="1"/>
  <c r="AD103" i="25"/>
  <c r="AD180" i="25" s="1"/>
  <c r="AH103" i="25"/>
  <c r="AH180" i="25" s="1"/>
  <c r="AL103" i="25"/>
  <c r="AL180" i="25" s="1"/>
  <c r="AP103" i="25"/>
  <c r="AP180" i="25" s="1"/>
  <c r="AT103" i="25"/>
  <c r="AT180" i="25" s="1"/>
  <c r="AX103" i="25"/>
  <c r="AX180" i="25" s="1"/>
  <c r="BB103" i="25"/>
  <c r="BB180" i="25" s="1"/>
  <c r="BF103" i="25"/>
  <c r="BF180" i="25" s="1"/>
  <c r="BJ103" i="25"/>
  <c r="BJ180" i="25" s="1"/>
  <c r="BN103" i="25"/>
  <c r="BN180" i="25" s="1"/>
  <c r="BR103" i="25"/>
  <c r="BR180" i="25" s="1"/>
  <c r="BV103" i="25"/>
  <c r="BV180" i="25" s="1"/>
  <c r="BZ103" i="25"/>
  <c r="BZ180" i="25" s="1"/>
  <c r="CD103" i="25"/>
  <c r="CD180" i="25" s="1"/>
  <c r="D104" i="25"/>
  <c r="D129" i="25" s="1"/>
  <c r="E109" i="25"/>
  <c r="E181" i="25" s="1"/>
  <c r="I109" i="25"/>
  <c r="I181" i="25" s="1"/>
  <c r="M109" i="25"/>
  <c r="M181" i="25" s="1"/>
  <c r="Q109" i="25"/>
  <c r="Q181" i="25" s="1"/>
  <c r="U109" i="25"/>
  <c r="U181" i="25" s="1"/>
  <c r="Y109" i="25"/>
  <c r="Y181" i="25" s="1"/>
  <c r="AC109" i="25"/>
  <c r="AC181" i="25" s="1"/>
  <c r="AG109" i="25"/>
  <c r="AG181" i="25" s="1"/>
  <c r="AK109" i="25"/>
  <c r="AK181" i="25" s="1"/>
  <c r="AO109" i="25"/>
  <c r="AO181" i="25" s="1"/>
  <c r="AS109" i="25"/>
  <c r="AS181" i="25" s="1"/>
  <c r="AW109" i="25"/>
  <c r="AW181" i="25" s="1"/>
  <c r="BA109" i="25"/>
  <c r="BA181" i="25" s="1"/>
  <c r="BE109" i="25"/>
  <c r="BE181" i="25" s="1"/>
  <c r="BI109" i="25"/>
  <c r="BI181" i="25" s="1"/>
  <c r="BM109" i="25"/>
  <c r="BM181" i="25" s="1"/>
  <c r="BQ109" i="25"/>
  <c r="BQ181" i="25" s="1"/>
  <c r="BU109" i="25"/>
  <c r="BU181" i="25" s="1"/>
  <c r="BY109" i="25"/>
  <c r="BY181" i="25" s="1"/>
  <c r="CC109" i="25"/>
  <c r="CC181" i="25" s="1"/>
  <c r="C110" i="25"/>
  <c r="D113" i="25"/>
  <c r="D169" i="25" s="1"/>
  <c r="H115" i="25"/>
  <c r="H182" i="25" s="1"/>
  <c r="L115" i="25"/>
  <c r="L182" i="25" s="1"/>
  <c r="P115" i="25"/>
  <c r="P182" i="25" s="1"/>
  <c r="T115" i="25"/>
  <c r="T182" i="25" s="1"/>
  <c r="X115" i="25"/>
  <c r="X182" i="25" s="1"/>
  <c r="AB115" i="25"/>
  <c r="AB182" i="25" s="1"/>
  <c r="AF115" i="25"/>
  <c r="AF182" i="25" s="1"/>
  <c r="AJ115" i="25"/>
  <c r="AJ182" i="25" s="1"/>
  <c r="AN115" i="25"/>
  <c r="AN182" i="25" s="1"/>
  <c r="AR115" i="25"/>
  <c r="AR182" i="25" s="1"/>
  <c r="AV115" i="25"/>
  <c r="AV182" i="25" s="1"/>
  <c r="AZ115" i="25"/>
  <c r="AZ182" i="25" s="1"/>
  <c r="BD115" i="25"/>
  <c r="BD182" i="25" s="1"/>
  <c r="BH115" i="25"/>
  <c r="BH182" i="25" s="1"/>
  <c r="BL115" i="25"/>
  <c r="BL182" i="25" s="1"/>
  <c r="BP115" i="25"/>
  <c r="BP182" i="25" s="1"/>
  <c r="BT115" i="25"/>
  <c r="BT182" i="25" s="1"/>
  <c r="BX115" i="25"/>
  <c r="BX182" i="25" s="1"/>
  <c r="CB115" i="25"/>
  <c r="CB182" i="25" s="1"/>
  <c r="CF115" i="25"/>
  <c r="CF182" i="25" s="1"/>
  <c r="E132" i="25"/>
  <c r="L132" i="25"/>
  <c r="P132" i="25"/>
  <c r="T132" i="25"/>
  <c r="X132" i="25"/>
  <c r="AB132" i="25"/>
  <c r="AF132" i="25"/>
  <c r="AJ132" i="25"/>
  <c r="AN132" i="25"/>
  <c r="AR132" i="25"/>
  <c r="AV132" i="25"/>
  <c r="AZ132" i="25"/>
  <c r="BD132" i="25"/>
  <c r="BH132" i="25"/>
  <c r="BL132" i="25"/>
  <c r="BP132" i="25"/>
  <c r="BT132" i="25"/>
  <c r="BX132" i="25"/>
  <c r="CB132" i="25"/>
  <c r="CF132" i="25"/>
  <c r="E145" i="25"/>
  <c r="L145" i="25"/>
  <c r="P145" i="25"/>
  <c r="T145" i="25"/>
  <c r="X145" i="25"/>
  <c r="AB145" i="25"/>
  <c r="AF145" i="25"/>
  <c r="AJ145" i="25"/>
  <c r="AN145" i="25"/>
  <c r="AR145" i="25"/>
  <c r="AV145" i="25"/>
  <c r="AZ145" i="25"/>
  <c r="BD145" i="25"/>
  <c r="BH145" i="25"/>
  <c r="BL145" i="25"/>
  <c r="BP145" i="25"/>
  <c r="BT145" i="25"/>
  <c r="BX145" i="25"/>
  <c r="CB145" i="25"/>
  <c r="CF145" i="25"/>
  <c r="E158" i="25"/>
  <c r="L158" i="25"/>
  <c r="P158" i="25"/>
  <c r="T158" i="25"/>
  <c r="X158" i="25"/>
  <c r="AB158" i="25"/>
  <c r="AF158" i="25"/>
  <c r="AJ158" i="25"/>
  <c r="AN158" i="25"/>
  <c r="AR158" i="25"/>
  <c r="AV158" i="25"/>
  <c r="AZ158" i="25"/>
  <c r="BD158" i="25"/>
  <c r="BH158" i="25"/>
  <c r="BL158" i="25"/>
  <c r="BP158" i="25"/>
  <c r="BT158" i="25"/>
  <c r="BX158" i="25"/>
  <c r="CB158" i="25"/>
  <c r="CF158" i="25"/>
  <c r="J160" i="25"/>
  <c r="N160" i="25"/>
  <c r="R160" i="25"/>
  <c r="V160" i="25"/>
  <c r="Z160" i="25"/>
  <c r="AD160" i="25"/>
  <c r="AH160" i="25"/>
  <c r="AL160" i="25"/>
  <c r="AP160" i="25"/>
  <c r="AT160" i="25"/>
  <c r="AX160" i="25"/>
  <c r="BB160" i="25"/>
  <c r="BF160" i="25"/>
  <c r="BJ160" i="25"/>
  <c r="BN160" i="25"/>
  <c r="BR160" i="25"/>
  <c r="BV160" i="25"/>
  <c r="BZ160" i="25"/>
  <c r="CD160" i="25"/>
  <c r="E161" i="25"/>
  <c r="L161" i="25"/>
  <c r="P161" i="25"/>
  <c r="T161" i="25"/>
  <c r="X161" i="25"/>
  <c r="AB161" i="25"/>
  <c r="AF161" i="25"/>
  <c r="AJ161" i="25"/>
  <c r="AN161" i="25"/>
  <c r="AR161" i="25"/>
  <c r="AV161" i="25"/>
  <c r="AZ161" i="25"/>
  <c r="BD161" i="25"/>
  <c r="BH161" i="25"/>
  <c r="BL161" i="25"/>
  <c r="BP161" i="25"/>
  <c r="BT161" i="25"/>
  <c r="BX161" i="25"/>
  <c r="CB161" i="25"/>
  <c r="CF161" i="25"/>
  <c r="G162" i="25"/>
  <c r="M162" i="25"/>
  <c r="Q162" i="25"/>
  <c r="U162" i="25"/>
  <c r="Y162" i="25"/>
  <c r="AC162" i="25"/>
  <c r="AG162" i="25"/>
  <c r="AK162" i="25"/>
  <c r="AO162" i="25"/>
  <c r="AS162" i="25"/>
  <c r="AW162" i="25"/>
  <c r="BA162" i="25"/>
  <c r="BE162" i="25"/>
  <c r="BI162" i="25"/>
  <c r="BM162" i="25"/>
  <c r="BQ162" i="25"/>
  <c r="BU162" i="25"/>
  <c r="BY162" i="25"/>
  <c r="CC162" i="25"/>
  <c r="H164" i="25"/>
  <c r="L164" i="25"/>
  <c r="P164" i="25"/>
  <c r="T164" i="25"/>
  <c r="X164" i="25"/>
  <c r="AB164" i="25"/>
  <c r="AF164" i="25"/>
  <c r="AJ164" i="25"/>
  <c r="AN164" i="25"/>
  <c r="AR164" i="25"/>
  <c r="AV164" i="25"/>
  <c r="AZ164" i="25"/>
  <c r="BD164" i="25"/>
  <c r="BH164" i="25"/>
  <c r="BL164" i="25"/>
  <c r="BP164" i="25"/>
  <c r="BT164" i="25"/>
  <c r="BX164" i="25"/>
  <c r="CB164" i="25"/>
  <c r="CF164" i="25"/>
  <c r="G165" i="25"/>
  <c r="K165" i="25"/>
  <c r="O165" i="25"/>
  <c r="S165" i="25"/>
  <c r="W165" i="25"/>
  <c r="AA165" i="25"/>
  <c r="AE165" i="25"/>
  <c r="AI165" i="25"/>
  <c r="AM165" i="25"/>
  <c r="AQ165" i="25"/>
  <c r="AU165" i="25"/>
  <c r="AY165" i="25"/>
  <c r="BC165" i="25"/>
  <c r="BG165" i="25"/>
  <c r="BK165" i="25"/>
  <c r="BO165" i="25"/>
  <c r="BS165" i="25"/>
  <c r="BW165" i="25"/>
  <c r="CA165" i="25"/>
  <c r="CE165" i="25"/>
  <c r="F166" i="25"/>
  <c r="F171" i="25" s="1"/>
  <c r="J166" i="25"/>
  <c r="N166" i="25"/>
  <c r="R166" i="25"/>
  <c r="V166" i="25"/>
  <c r="Z166" i="25"/>
  <c r="AD166" i="25"/>
  <c r="AH166" i="25"/>
  <c r="AL166" i="25"/>
  <c r="AP166" i="25"/>
  <c r="AT166" i="25"/>
  <c r="AX166" i="25"/>
  <c r="BB166" i="25"/>
  <c r="BF166" i="25"/>
  <c r="BJ166" i="25"/>
  <c r="BN166" i="25"/>
  <c r="BR166" i="25"/>
  <c r="BV166" i="25"/>
  <c r="BZ166" i="25"/>
  <c r="CD166" i="25"/>
  <c r="E167" i="25"/>
  <c r="I167" i="25"/>
  <c r="M167" i="25"/>
  <c r="Q167" i="25"/>
  <c r="U167" i="25"/>
  <c r="Y167" i="25"/>
  <c r="AC167" i="25"/>
  <c r="AG167" i="25"/>
  <c r="AK167" i="25"/>
  <c r="AO167" i="25"/>
  <c r="AS167" i="25"/>
  <c r="AW167" i="25"/>
  <c r="BA167" i="25"/>
  <c r="BE167" i="25"/>
  <c r="BI167" i="25"/>
  <c r="BM167" i="25"/>
  <c r="BQ167" i="25"/>
  <c r="BU167" i="25"/>
  <c r="BY167" i="25"/>
  <c r="CC167" i="25"/>
  <c r="H168" i="25"/>
  <c r="L168" i="25"/>
  <c r="P168" i="25"/>
  <c r="T168" i="25"/>
  <c r="X168" i="25"/>
  <c r="AB168" i="25"/>
  <c r="AF168" i="25"/>
  <c r="AJ168" i="25"/>
  <c r="AN168" i="25"/>
  <c r="AR168" i="25"/>
  <c r="AV168" i="25"/>
  <c r="AZ168" i="25"/>
  <c r="BD168" i="25"/>
  <c r="BH168" i="25"/>
  <c r="BL168" i="25"/>
  <c r="BP168" i="25"/>
  <c r="BT168" i="25"/>
  <c r="BX168" i="25"/>
  <c r="CB168" i="25"/>
  <c r="CF168" i="25"/>
  <c r="G169" i="25"/>
  <c r="K169" i="25"/>
  <c r="O169" i="25"/>
  <c r="S169" i="25"/>
  <c r="W169" i="25"/>
  <c r="AA169" i="25"/>
  <c r="AE169" i="25"/>
  <c r="AI169" i="25"/>
  <c r="AM169" i="25"/>
  <c r="AQ169" i="25"/>
  <c r="AU169" i="25"/>
  <c r="AY169" i="25"/>
  <c r="BC169" i="25"/>
  <c r="BG169" i="25"/>
  <c r="BK169" i="25"/>
  <c r="BO169" i="25"/>
  <c r="BS169" i="25"/>
  <c r="BW169" i="25"/>
  <c r="CA169" i="25"/>
  <c r="CE169" i="25"/>
  <c r="L171" i="26"/>
  <c r="P171" i="26"/>
  <c r="T171" i="26"/>
  <c r="X171" i="26"/>
  <c r="AB171" i="26"/>
  <c r="AF171" i="26"/>
  <c r="AJ171" i="26"/>
  <c r="AN171" i="26"/>
  <c r="AR171" i="26"/>
  <c r="AV171" i="26"/>
  <c r="AZ171" i="26"/>
  <c r="BD171" i="26"/>
  <c r="BH171" i="26"/>
  <c r="BL171" i="26"/>
  <c r="BP171" i="26"/>
  <c r="BT171" i="26"/>
  <c r="BX171" i="26"/>
  <c r="CB171" i="26"/>
  <c r="CF171" i="26"/>
  <c r="G67" i="26"/>
  <c r="G174" i="26" s="1"/>
  <c r="O67" i="26"/>
  <c r="O174" i="26" s="1"/>
  <c r="AE67" i="26"/>
  <c r="AE174" i="26" s="1"/>
  <c r="AU67" i="26"/>
  <c r="AU174" i="26" s="1"/>
  <c r="BK67" i="26"/>
  <c r="BK174" i="26" s="1"/>
  <c r="CA67" i="26"/>
  <c r="CA174" i="26" s="1"/>
  <c r="K162" i="26"/>
  <c r="K73" i="26"/>
  <c r="K175" i="26" s="1"/>
  <c r="O162" i="26"/>
  <c r="O73" i="26"/>
  <c r="O175" i="26" s="1"/>
  <c r="S162" i="26"/>
  <c r="S73" i="26"/>
  <c r="S175" i="26" s="1"/>
  <c r="W162" i="26"/>
  <c r="W73" i="26"/>
  <c r="W175" i="26" s="1"/>
  <c r="AA162" i="26"/>
  <c r="AA73" i="26"/>
  <c r="AA175" i="26" s="1"/>
  <c r="AE162" i="26"/>
  <c r="AE73" i="26"/>
  <c r="AE175" i="26" s="1"/>
  <c r="AI162" i="26"/>
  <c r="AI73" i="26"/>
  <c r="AI175" i="26" s="1"/>
  <c r="AM162" i="26"/>
  <c r="AM73" i="26"/>
  <c r="AM175" i="26" s="1"/>
  <c r="AQ162" i="26"/>
  <c r="AQ73" i="26"/>
  <c r="AQ175" i="26" s="1"/>
  <c r="AU162" i="26"/>
  <c r="AU73" i="26"/>
  <c r="AU175" i="26" s="1"/>
  <c r="AY162" i="26"/>
  <c r="AY73" i="26"/>
  <c r="AY175" i="26" s="1"/>
  <c r="BC162" i="26"/>
  <c r="BC73" i="26"/>
  <c r="BC175" i="26" s="1"/>
  <c r="BG162" i="26"/>
  <c r="BG73" i="26"/>
  <c r="BG175" i="26" s="1"/>
  <c r="BK162" i="26"/>
  <c r="BK73" i="26"/>
  <c r="BK175" i="26" s="1"/>
  <c r="BO162" i="26"/>
  <c r="BO73" i="26"/>
  <c r="BO175" i="26" s="1"/>
  <c r="BS162" i="26"/>
  <c r="BS73" i="26"/>
  <c r="BS175" i="26" s="1"/>
  <c r="BW162" i="26"/>
  <c r="BW73" i="26"/>
  <c r="BW175" i="26" s="1"/>
  <c r="CA162" i="26"/>
  <c r="CA73" i="26"/>
  <c r="CA175" i="26" s="1"/>
  <c r="CE162" i="26"/>
  <c r="CE73" i="26"/>
  <c r="CE175" i="26" s="1"/>
  <c r="P79" i="26"/>
  <c r="P176" i="26" s="1"/>
  <c r="AF79" i="26"/>
  <c r="AF176" i="26" s="1"/>
  <c r="AV79" i="26"/>
  <c r="AV176" i="26" s="1"/>
  <c r="BL79" i="26"/>
  <c r="BL176" i="26" s="1"/>
  <c r="CB79" i="26"/>
  <c r="CB176" i="26" s="1"/>
  <c r="C80" i="26"/>
  <c r="E85" i="26"/>
  <c r="E177" i="26" s="1"/>
  <c r="U85" i="26"/>
  <c r="U177" i="26" s="1"/>
  <c r="AK85" i="26"/>
  <c r="AK177" i="26" s="1"/>
  <c r="BA85" i="26"/>
  <c r="BA177" i="26" s="1"/>
  <c r="BQ85" i="26"/>
  <c r="BQ177" i="26" s="1"/>
  <c r="C86" i="26"/>
  <c r="D92" i="26"/>
  <c r="D127" i="26" s="1"/>
  <c r="F97" i="26"/>
  <c r="F179" i="26" s="1"/>
  <c r="V97" i="26"/>
  <c r="V179" i="26" s="1"/>
  <c r="AL97" i="26"/>
  <c r="AL179" i="26" s="1"/>
  <c r="BB97" i="26"/>
  <c r="BB179" i="26" s="1"/>
  <c r="BR97" i="26"/>
  <c r="BR179" i="26" s="1"/>
  <c r="D98" i="26"/>
  <c r="D128" i="26" s="1"/>
  <c r="F103" i="26"/>
  <c r="F180" i="26" s="1"/>
  <c r="V103" i="26"/>
  <c r="V180" i="26" s="1"/>
  <c r="AL103" i="26"/>
  <c r="AL180" i="26" s="1"/>
  <c r="BB103" i="26"/>
  <c r="BB180" i="26" s="1"/>
  <c r="BR103" i="26"/>
  <c r="BR180" i="26" s="1"/>
  <c r="D104" i="26"/>
  <c r="D129" i="26" s="1"/>
  <c r="D111" i="26"/>
  <c r="D143" i="26" s="1"/>
  <c r="R115" i="26"/>
  <c r="R182" i="26" s="1"/>
  <c r="AH115" i="26"/>
  <c r="AH182" i="26" s="1"/>
  <c r="AX115" i="26"/>
  <c r="AX182" i="26" s="1"/>
  <c r="BN115" i="26"/>
  <c r="BN182" i="26" s="1"/>
  <c r="CD115" i="26"/>
  <c r="CD182" i="26" s="1"/>
  <c r="J57" i="24"/>
  <c r="J169" i="24" s="1"/>
  <c r="N57" i="24"/>
  <c r="N169" i="24" s="1"/>
  <c r="R57" i="24"/>
  <c r="R169" i="24" s="1"/>
  <c r="V57" i="24"/>
  <c r="V169" i="24" s="1"/>
  <c r="Z57" i="24"/>
  <c r="Z169" i="24" s="1"/>
  <c r="AD57" i="24"/>
  <c r="AD169" i="24" s="1"/>
  <c r="AH57" i="24"/>
  <c r="AH169" i="24" s="1"/>
  <c r="AL57" i="24"/>
  <c r="AL169" i="24" s="1"/>
  <c r="AP57" i="24"/>
  <c r="AP169" i="24" s="1"/>
  <c r="AT57" i="24"/>
  <c r="AT169" i="24" s="1"/>
  <c r="AX57" i="24"/>
  <c r="AX169" i="24" s="1"/>
  <c r="BB57" i="24"/>
  <c r="BB169" i="24" s="1"/>
  <c r="BF57" i="24"/>
  <c r="BF169" i="24" s="1"/>
  <c r="BJ57" i="24"/>
  <c r="BJ169" i="24" s="1"/>
  <c r="BN57" i="24"/>
  <c r="BN169" i="24" s="1"/>
  <c r="BR57" i="24"/>
  <c r="BR169" i="24" s="1"/>
  <c r="BV57" i="24"/>
  <c r="BV169" i="24" s="1"/>
  <c r="BZ57" i="24"/>
  <c r="BZ169" i="24" s="1"/>
  <c r="CD57" i="24"/>
  <c r="CD169" i="24" s="1"/>
  <c r="Z75" i="24"/>
  <c r="Z172" i="24" s="1"/>
  <c r="AD75" i="24"/>
  <c r="AD172" i="24" s="1"/>
  <c r="AP75" i="24"/>
  <c r="AP172" i="24" s="1"/>
  <c r="AT75" i="24"/>
  <c r="AT172" i="24" s="1"/>
  <c r="BF75" i="24"/>
  <c r="BF172" i="24" s="1"/>
  <c r="BJ75" i="24"/>
  <c r="BJ172" i="24" s="1"/>
  <c r="BV75" i="24"/>
  <c r="BV172" i="24" s="1"/>
  <c r="BZ75" i="24"/>
  <c r="BZ172" i="24" s="1"/>
  <c r="J81" i="24"/>
  <c r="J173" i="24" s="1"/>
  <c r="N81" i="24"/>
  <c r="N173" i="24" s="1"/>
  <c r="R81" i="24"/>
  <c r="R173" i="24" s="1"/>
  <c r="Z81" i="24"/>
  <c r="Z173" i="24" s="1"/>
  <c r="AD81" i="24"/>
  <c r="AD173" i="24" s="1"/>
  <c r="AH81" i="24"/>
  <c r="AH173" i="24" s="1"/>
  <c r="AP81" i="24"/>
  <c r="AP173" i="24" s="1"/>
  <c r="AT81" i="24"/>
  <c r="AT173" i="24" s="1"/>
  <c r="AX81" i="24"/>
  <c r="AX173" i="24" s="1"/>
  <c r="BF81" i="24"/>
  <c r="BF173" i="24" s="1"/>
  <c r="BJ81" i="24"/>
  <c r="BJ173" i="24" s="1"/>
  <c r="BN81" i="24"/>
  <c r="BN173" i="24" s="1"/>
  <c r="BV81" i="24"/>
  <c r="BV173" i="24" s="1"/>
  <c r="BZ81" i="24"/>
  <c r="BZ173" i="24" s="1"/>
  <c r="CD81" i="24"/>
  <c r="CD173" i="24" s="1"/>
  <c r="F99" i="24"/>
  <c r="F176" i="24" s="1"/>
  <c r="J99" i="24"/>
  <c r="J176" i="24" s="1"/>
  <c r="V99" i="24"/>
  <c r="V176" i="24" s="1"/>
  <c r="Z99" i="24"/>
  <c r="Z176" i="24" s="1"/>
  <c r="AL99" i="24"/>
  <c r="AL176" i="24" s="1"/>
  <c r="AP99" i="24"/>
  <c r="AP176" i="24" s="1"/>
  <c r="BB99" i="24"/>
  <c r="BB176" i="24" s="1"/>
  <c r="BF99" i="24"/>
  <c r="BF176" i="24" s="1"/>
  <c r="BR99" i="24"/>
  <c r="BR176" i="24" s="1"/>
  <c r="BV99" i="24"/>
  <c r="BV176" i="24" s="1"/>
  <c r="F105" i="24"/>
  <c r="F177" i="24" s="1"/>
  <c r="J105" i="24"/>
  <c r="J177" i="24" s="1"/>
  <c r="N105" i="24"/>
  <c r="N177" i="24" s="1"/>
  <c r="V105" i="24"/>
  <c r="V177" i="24" s="1"/>
  <c r="Z105" i="24"/>
  <c r="Z177" i="24" s="1"/>
  <c r="AD105" i="24"/>
  <c r="AD177" i="24" s="1"/>
  <c r="AL105" i="24"/>
  <c r="AL177" i="24" s="1"/>
  <c r="AP105" i="24"/>
  <c r="AP177" i="24" s="1"/>
  <c r="AT105" i="24"/>
  <c r="AT177" i="24" s="1"/>
  <c r="BB105" i="24"/>
  <c r="BB177" i="24" s="1"/>
  <c r="BF105" i="24"/>
  <c r="BF177" i="24" s="1"/>
  <c r="BJ105" i="24"/>
  <c r="BJ177" i="24" s="1"/>
  <c r="BR105" i="24"/>
  <c r="BR177" i="24" s="1"/>
  <c r="BV105" i="24"/>
  <c r="BV177" i="24" s="1"/>
  <c r="BZ105" i="24"/>
  <c r="BZ177" i="24" s="1"/>
  <c r="J158" i="17"/>
  <c r="N158" i="17"/>
  <c r="R158" i="17"/>
  <c r="V158" i="17"/>
  <c r="Z158" i="17"/>
  <c r="AD158" i="17"/>
  <c r="AH158" i="17"/>
  <c r="AL158" i="17"/>
  <c r="AP158" i="17"/>
  <c r="AT158" i="17"/>
  <c r="AX158" i="17"/>
  <c r="BB158" i="17"/>
  <c r="BF158" i="17"/>
  <c r="BJ158" i="17"/>
  <c r="BN158" i="17"/>
  <c r="BR158" i="17"/>
  <c r="BV158" i="17"/>
  <c r="BZ158" i="17"/>
  <c r="CD158" i="17"/>
  <c r="E61" i="25"/>
  <c r="E173" i="25" s="1"/>
  <c r="E73" i="25"/>
  <c r="E175" i="25" s="1"/>
  <c r="K73" i="25"/>
  <c r="K175" i="25" s="1"/>
  <c r="O73" i="25"/>
  <c r="O175" i="25" s="1"/>
  <c r="S73" i="25"/>
  <c r="S175" i="25" s="1"/>
  <c r="W73" i="25"/>
  <c r="W175" i="25" s="1"/>
  <c r="AA73" i="25"/>
  <c r="AA175" i="25" s="1"/>
  <c r="AE73" i="25"/>
  <c r="AE175" i="25" s="1"/>
  <c r="AI73" i="25"/>
  <c r="AI175" i="25" s="1"/>
  <c r="AM73" i="25"/>
  <c r="AM175" i="25" s="1"/>
  <c r="AQ73" i="25"/>
  <c r="AQ175" i="25" s="1"/>
  <c r="AU73" i="25"/>
  <c r="AU175" i="25" s="1"/>
  <c r="AY73" i="25"/>
  <c r="AY175" i="25" s="1"/>
  <c r="BC73" i="25"/>
  <c r="BC175" i="25" s="1"/>
  <c r="BG73" i="25"/>
  <c r="BG175" i="25" s="1"/>
  <c r="BK73" i="25"/>
  <c r="BK175" i="25" s="1"/>
  <c r="BO73" i="25"/>
  <c r="BO175" i="25" s="1"/>
  <c r="BS73" i="25"/>
  <c r="BS175" i="25" s="1"/>
  <c r="BW73" i="25"/>
  <c r="BW175" i="25" s="1"/>
  <c r="CA73" i="25"/>
  <c r="CA175" i="25" s="1"/>
  <c r="CE73" i="25"/>
  <c r="CE175" i="25" s="1"/>
  <c r="F79" i="25"/>
  <c r="F176" i="25" s="1"/>
  <c r="K79" i="25"/>
  <c r="K176" i="25" s="1"/>
  <c r="O79" i="25"/>
  <c r="O176" i="25" s="1"/>
  <c r="S79" i="25"/>
  <c r="S176" i="25" s="1"/>
  <c r="W79" i="25"/>
  <c r="W176" i="25" s="1"/>
  <c r="AA79" i="25"/>
  <c r="AA176" i="25" s="1"/>
  <c r="AE79" i="25"/>
  <c r="AE176" i="25" s="1"/>
  <c r="AI79" i="25"/>
  <c r="AI176" i="25" s="1"/>
  <c r="AM79" i="25"/>
  <c r="AM176" i="25" s="1"/>
  <c r="AQ79" i="25"/>
  <c r="AQ176" i="25" s="1"/>
  <c r="AU79" i="25"/>
  <c r="AU176" i="25" s="1"/>
  <c r="AY79" i="25"/>
  <c r="AY176" i="25" s="1"/>
  <c r="BC79" i="25"/>
  <c r="BC176" i="25" s="1"/>
  <c r="BG79" i="25"/>
  <c r="BG176" i="25" s="1"/>
  <c r="BK79" i="25"/>
  <c r="BK176" i="25" s="1"/>
  <c r="BO79" i="25"/>
  <c r="BO176" i="25" s="1"/>
  <c r="BS79" i="25"/>
  <c r="BS176" i="25" s="1"/>
  <c r="BW79" i="25"/>
  <c r="BW176" i="25" s="1"/>
  <c r="CA79" i="25"/>
  <c r="CA176" i="25" s="1"/>
  <c r="CE79" i="25"/>
  <c r="CE176" i="25" s="1"/>
  <c r="D81" i="25"/>
  <c r="D138" i="25" s="1"/>
  <c r="F85" i="25"/>
  <c r="F177" i="25" s="1"/>
  <c r="J85" i="25"/>
  <c r="J177" i="25" s="1"/>
  <c r="N85" i="25"/>
  <c r="N177" i="25" s="1"/>
  <c r="R85" i="25"/>
  <c r="R177" i="25" s="1"/>
  <c r="V85" i="25"/>
  <c r="V177" i="25" s="1"/>
  <c r="Z85" i="25"/>
  <c r="Z177" i="25" s="1"/>
  <c r="AD85" i="25"/>
  <c r="AD177" i="25" s="1"/>
  <c r="AH85" i="25"/>
  <c r="AH177" i="25" s="1"/>
  <c r="AL85" i="25"/>
  <c r="AL177" i="25" s="1"/>
  <c r="AP85" i="25"/>
  <c r="AP177" i="25" s="1"/>
  <c r="AT85" i="25"/>
  <c r="AT177" i="25" s="1"/>
  <c r="AX85" i="25"/>
  <c r="AX177" i="25" s="1"/>
  <c r="BB85" i="25"/>
  <c r="BB177" i="25" s="1"/>
  <c r="BF85" i="25"/>
  <c r="BF177" i="25" s="1"/>
  <c r="BJ85" i="25"/>
  <c r="BJ177" i="25" s="1"/>
  <c r="BN85" i="25"/>
  <c r="BN177" i="25" s="1"/>
  <c r="BR85" i="25"/>
  <c r="BR177" i="25" s="1"/>
  <c r="BV85" i="25"/>
  <c r="BV177" i="25" s="1"/>
  <c r="BZ85" i="25"/>
  <c r="BZ177" i="25" s="1"/>
  <c r="CD85" i="25"/>
  <c r="CD177" i="25" s="1"/>
  <c r="D86" i="25"/>
  <c r="D126" i="25" s="1"/>
  <c r="E91" i="25"/>
  <c r="E178" i="25" s="1"/>
  <c r="I91" i="25"/>
  <c r="I178" i="25" s="1"/>
  <c r="M91" i="25"/>
  <c r="M178" i="25" s="1"/>
  <c r="Q91" i="25"/>
  <c r="Q178" i="25" s="1"/>
  <c r="U91" i="25"/>
  <c r="U178" i="25" s="1"/>
  <c r="Y91" i="25"/>
  <c r="Y178" i="25" s="1"/>
  <c r="AC91" i="25"/>
  <c r="AC178" i="25" s="1"/>
  <c r="AG91" i="25"/>
  <c r="AG178" i="25" s="1"/>
  <c r="AK91" i="25"/>
  <c r="AK178" i="25" s="1"/>
  <c r="AO91" i="25"/>
  <c r="AO178" i="25" s="1"/>
  <c r="AS91" i="25"/>
  <c r="AS178" i="25" s="1"/>
  <c r="AW91" i="25"/>
  <c r="AW178" i="25" s="1"/>
  <c r="BA91" i="25"/>
  <c r="BA178" i="25" s="1"/>
  <c r="BE91" i="25"/>
  <c r="BE178" i="25" s="1"/>
  <c r="BI91" i="25"/>
  <c r="BI178" i="25" s="1"/>
  <c r="BM91" i="25"/>
  <c r="BM178" i="25" s="1"/>
  <c r="BQ91" i="25"/>
  <c r="BQ178" i="25" s="1"/>
  <c r="BU91" i="25"/>
  <c r="BU178" i="25" s="1"/>
  <c r="BY91" i="25"/>
  <c r="BY178" i="25" s="1"/>
  <c r="CC91" i="25"/>
  <c r="CC178" i="25" s="1"/>
  <c r="C92" i="25"/>
  <c r="D95" i="25"/>
  <c r="D166" i="25" s="1"/>
  <c r="H97" i="25"/>
  <c r="H179" i="25" s="1"/>
  <c r="L97" i="25"/>
  <c r="L179" i="25" s="1"/>
  <c r="P97" i="25"/>
  <c r="P179" i="25" s="1"/>
  <c r="T97" i="25"/>
  <c r="T179" i="25" s="1"/>
  <c r="X97" i="25"/>
  <c r="X179" i="25" s="1"/>
  <c r="AB97" i="25"/>
  <c r="AB179" i="25" s="1"/>
  <c r="AF97" i="25"/>
  <c r="AF179" i="25" s="1"/>
  <c r="AJ97" i="25"/>
  <c r="AJ179" i="25" s="1"/>
  <c r="AN97" i="25"/>
  <c r="AN179" i="25" s="1"/>
  <c r="AR97" i="25"/>
  <c r="AR179" i="25" s="1"/>
  <c r="AV97" i="25"/>
  <c r="AV179" i="25" s="1"/>
  <c r="AZ97" i="25"/>
  <c r="AZ179" i="25" s="1"/>
  <c r="BD97" i="25"/>
  <c r="BD179" i="25" s="1"/>
  <c r="BH97" i="25"/>
  <c r="BH179" i="25" s="1"/>
  <c r="BL97" i="25"/>
  <c r="BL179" i="25" s="1"/>
  <c r="BP97" i="25"/>
  <c r="BP179" i="25" s="1"/>
  <c r="BT97" i="25"/>
  <c r="BT179" i="25" s="1"/>
  <c r="BX97" i="25"/>
  <c r="BX179" i="25" s="1"/>
  <c r="CB97" i="25"/>
  <c r="CB179" i="25" s="1"/>
  <c r="CF97" i="25"/>
  <c r="CF179" i="25" s="1"/>
  <c r="D100" i="25"/>
  <c r="D154" i="25" s="1"/>
  <c r="G103" i="25"/>
  <c r="G180" i="25" s="1"/>
  <c r="K103" i="25"/>
  <c r="K180" i="25" s="1"/>
  <c r="O103" i="25"/>
  <c r="O180" i="25" s="1"/>
  <c r="S103" i="25"/>
  <c r="S180" i="25" s="1"/>
  <c r="W103" i="25"/>
  <c r="W180" i="25" s="1"/>
  <c r="AA103" i="25"/>
  <c r="AA180" i="25" s="1"/>
  <c r="AE103" i="25"/>
  <c r="AE180" i="25" s="1"/>
  <c r="AI103" i="25"/>
  <c r="AI180" i="25" s="1"/>
  <c r="AM103" i="25"/>
  <c r="AM180" i="25" s="1"/>
  <c r="AQ103" i="25"/>
  <c r="AQ180" i="25" s="1"/>
  <c r="AU103" i="25"/>
  <c r="AU180" i="25" s="1"/>
  <c r="AY103" i="25"/>
  <c r="AY180" i="25" s="1"/>
  <c r="BC103" i="25"/>
  <c r="BC180" i="25" s="1"/>
  <c r="BG103" i="25"/>
  <c r="BG180" i="25" s="1"/>
  <c r="BK103" i="25"/>
  <c r="BK180" i="25" s="1"/>
  <c r="BO103" i="25"/>
  <c r="BO180" i="25" s="1"/>
  <c r="BS103" i="25"/>
  <c r="BS180" i="25" s="1"/>
  <c r="BW103" i="25"/>
  <c r="BW180" i="25" s="1"/>
  <c r="CA103" i="25"/>
  <c r="CA180" i="25" s="1"/>
  <c r="CE103" i="25"/>
  <c r="CE180" i="25" s="1"/>
  <c r="D105" i="25"/>
  <c r="D142" i="25" s="1"/>
  <c r="F109" i="25"/>
  <c r="F181" i="25" s="1"/>
  <c r="J109" i="25"/>
  <c r="J181" i="25" s="1"/>
  <c r="N109" i="25"/>
  <c r="N181" i="25" s="1"/>
  <c r="R109" i="25"/>
  <c r="R181" i="25" s="1"/>
  <c r="V109" i="25"/>
  <c r="V181" i="25" s="1"/>
  <c r="Z109" i="25"/>
  <c r="Z181" i="25" s="1"/>
  <c r="AD109" i="25"/>
  <c r="AD181" i="25" s="1"/>
  <c r="AH109" i="25"/>
  <c r="AH181" i="25" s="1"/>
  <c r="AL109" i="25"/>
  <c r="AL181" i="25" s="1"/>
  <c r="AP109" i="25"/>
  <c r="AP181" i="25" s="1"/>
  <c r="AT109" i="25"/>
  <c r="AT181" i="25" s="1"/>
  <c r="AX109" i="25"/>
  <c r="AX181" i="25" s="1"/>
  <c r="BB109" i="25"/>
  <c r="BB181" i="25" s="1"/>
  <c r="BF109" i="25"/>
  <c r="BF181" i="25" s="1"/>
  <c r="BJ109" i="25"/>
  <c r="BJ181" i="25" s="1"/>
  <c r="BN109" i="25"/>
  <c r="BN181" i="25" s="1"/>
  <c r="BR109" i="25"/>
  <c r="BR181" i="25" s="1"/>
  <c r="BV109" i="25"/>
  <c r="BV181" i="25" s="1"/>
  <c r="BZ109" i="25"/>
  <c r="BZ181" i="25" s="1"/>
  <c r="CD109" i="25"/>
  <c r="CD181" i="25" s="1"/>
  <c r="D110" i="25"/>
  <c r="D130" i="25" s="1"/>
  <c r="E115" i="25"/>
  <c r="E182" i="25" s="1"/>
  <c r="I115" i="25"/>
  <c r="I182" i="25" s="1"/>
  <c r="M115" i="25"/>
  <c r="M182" i="25" s="1"/>
  <c r="Q115" i="25"/>
  <c r="Q182" i="25" s="1"/>
  <c r="U115" i="25"/>
  <c r="U182" i="25" s="1"/>
  <c r="Y115" i="25"/>
  <c r="Y182" i="25" s="1"/>
  <c r="AC115" i="25"/>
  <c r="AC182" i="25" s="1"/>
  <c r="AG115" i="25"/>
  <c r="AG182" i="25" s="1"/>
  <c r="AK115" i="25"/>
  <c r="AK182" i="25" s="1"/>
  <c r="AO115" i="25"/>
  <c r="AO182" i="25" s="1"/>
  <c r="AS115" i="25"/>
  <c r="AS182" i="25" s="1"/>
  <c r="AW115" i="25"/>
  <c r="AW182" i="25" s="1"/>
  <c r="BA115" i="25"/>
  <c r="BA182" i="25" s="1"/>
  <c r="BE115" i="25"/>
  <c r="BE182" i="25" s="1"/>
  <c r="BI115" i="25"/>
  <c r="BI182" i="25" s="1"/>
  <c r="BM115" i="25"/>
  <c r="BM182" i="25" s="1"/>
  <c r="BQ115" i="25"/>
  <c r="BQ182" i="25" s="1"/>
  <c r="BU115" i="25"/>
  <c r="BU182" i="25" s="1"/>
  <c r="BY115" i="25"/>
  <c r="BY182" i="25" s="1"/>
  <c r="CC115" i="25"/>
  <c r="CC182" i="25" s="1"/>
  <c r="H145" i="25"/>
  <c r="G145" i="25"/>
  <c r="E171" i="26"/>
  <c r="M171" i="26"/>
  <c r="Q171" i="26"/>
  <c r="U171" i="26"/>
  <c r="Y171" i="26"/>
  <c r="AC171" i="26"/>
  <c r="AG171" i="26"/>
  <c r="AK171" i="26"/>
  <c r="AO171" i="26"/>
  <c r="AS171" i="26"/>
  <c r="AW171" i="26"/>
  <c r="BA171" i="26"/>
  <c r="BE171" i="26"/>
  <c r="BI171" i="26"/>
  <c r="BM171" i="26"/>
  <c r="BQ171" i="26"/>
  <c r="BU171" i="26"/>
  <c r="BY171" i="26"/>
  <c r="CC171" i="26"/>
  <c r="E61" i="26"/>
  <c r="E173" i="26" s="1"/>
  <c r="L61" i="26"/>
  <c r="L173" i="26" s="1"/>
  <c r="P61" i="26"/>
  <c r="P173" i="26" s="1"/>
  <c r="T61" i="26"/>
  <c r="T173" i="26" s="1"/>
  <c r="X61" i="26"/>
  <c r="X173" i="26" s="1"/>
  <c r="AB61" i="26"/>
  <c r="AB173" i="26" s="1"/>
  <c r="AF61" i="26"/>
  <c r="AF173" i="26" s="1"/>
  <c r="AJ61" i="26"/>
  <c r="AJ173" i="26" s="1"/>
  <c r="AN61" i="26"/>
  <c r="AN173" i="26" s="1"/>
  <c r="AR61" i="26"/>
  <c r="AR173" i="26" s="1"/>
  <c r="AV61" i="26"/>
  <c r="AV173" i="26" s="1"/>
  <c r="AZ61" i="26"/>
  <c r="AZ173" i="26" s="1"/>
  <c r="BD61" i="26"/>
  <c r="BD173" i="26" s="1"/>
  <c r="BH61" i="26"/>
  <c r="BH173" i="26" s="1"/>
  <c r="BL61" i="26"/>
  <c r="BL173" i="26" s="1"/>
  <c r="BP61" i="26"/>
  <c r="BP173" i="26" s="1"/>
  <c r="BT61" i="26"/>
  <c r="BT173" i="26" s="1"/>
  <c r="BX61" i="26"/>
  <c r="BX173" i="26" s="1"/>
  <c r="CB61" i="26"/>
  <c r="CB173" i="26" s="1"/>
  <c r="CF61" i="26"/>
  <c r="CF173" i="26" s="1"/>
  <c r="K67" i="26"/>
  <c r="K174" i="26" s="1"/>
  <c r="U67" i="26"/>
  <c r="U174" i="26" s="1"/>
  <c r="AA67" i="26"/>
  <c r="AA174" i="26" s="1"/>
  <c r="AK67" i="26"/>
  <c r="AK174" i="26" s="1"/>
  <c r="AQ67" i="26"/>
  <c r="AQ174" i="26" s="1"/>
  <c r="BA67" i="26"/>
  <c r="BA174" i="26" s="1"/>
  <c r="BG67" i="26"/>
  <c r="BG174" i="26" s="1"/>
  <c r="BQ67" i="26"/>
  <c r="BQ174" i="26" s="1"/>
  <c r="BW67" i="26"/>
  <c r="BW174" i="26" s="1"/>
  <c r="C68" i="26"/>
  <c r="H73" i="26"/>
  <c r="H175" i="26" s="1"/>
  <c r="H162" i="26"/>
  <c r="L73" i="26"/>
  <c r="L175" i="26" s="1"/>
  <c r="AB73" i="26"/>
  <c r="AB175" i="26" s="1"/>
  <c r="AR73" i="26"/>
  <c r="AR175" i="26" s="1"/>
  <c r="BH73" i="26"/>
  <c r="BH175" i="26" s="1"/>
  <c r="BX73" i="26"/>
  <c r="BX175" i="26" s="1"/>
  <c r="E79" i="26"/>
  <c r="E176" i="26" s="1"/>
  <c r="L79" i="26"/>
  <c r="L176" i="26" s="1"/>
  <c r="Q79" i="26"/>
  <c r="Q176" i="26" s="1"/>
  <c r="AB79" i="26"/>
  <c r="AB176" i="26" s="1"/>
  <c r="AG79" i="26"/>
  <c r="AG176" i="26" s="1"/>
  <c r="AR79" i="26"/>
  <c r="AR176" i="26" s="1"/>
  <c r="AW79" i="26"/>
  <c r="AW176" i="26" s="1"/>
  <c r="BH79" i="26"/>
  <c r="BH176" i="26" s="1"/>
  <c r="BM79" i="26"/>
  <c r="BM176" i="26" s="1"/>
  <c r="BX79" i="26"/>
  <c r="BX176" i="26" s="1"/>
  <c r="CC79" i="26"/>
  <c r="CC176" i="26" s="1"/>
  <c r="D80" i="26"/>
  <c r="D125" i="26" s="1"/>
  <c r="G85" i="26"/>
  <c r="G177" i="26" s="1"/>
  <c r="Q85" i="26"/>
  <c r="Q177" i="26" s="1"/>
  <c r="W85" i="26"/>
  <c r="W177" i="26" s="1"/>
  <c r="AG85" i="26"/>
  <c r="AG177" i="26" s="1"/>
  <c r="AM85" i="26"/>
  <c r="AM177" i="26" s="1"/>
  <c r="AW85" i="26"/>
  <c r="AW177" i="26" s="1"/>
  <c r="BC85" i="26"/>
  <c r="BC177" i="26" s="1"/>
  <c r="BM85" i="26"/>
  <c r="BM177" i="26" s="1"/>
  <c r="BS85" i="26"/>
  <c r="BS177" i="26" s="1"/>
  <c r="CC85" i="26"/>
  <c r="CC177" i="26" s="1"/>
  <c r="D87" i="26"/>
  <c r="D139" i="26" s="1"/>
  <c r="G91" i="26"/>
  <c r="G178" i="26" s="1"/>
  <c r="R91" i="26"/>
  <c r="R178" i="26" s="1"/>
  <c r="W91" i="26"/>
  <c r="W178" i="26" s="1"/>
  <c r="AH91" i="26"/>
  <c r="AH178" i="26" s="1"/>
  <c r="AM91" i="26"/>
  <c r="AM178" i="26" s="1"/>
  <c r="AX91" i="26"/>
  <c r="AX178" i="26" s="1"/>
  <c r="BC91" i="26"/>
  <c r="BC178" i="26" s="1"/>
  <c r="BN91" i="26"/>
  <c r="BN178" i="26" s="1"/>
  <c r="BS91" i="26"/>
  <c r="BS178" i="26" s="1"/>
  <c r="CD91" i="26"/>
  <c r="CD178" i="26" s="1"/>
  <c r="D93" i="26"/>
  <c r="D140" i="26" s="1"/>
  <c r="G97" i="26"/>
  <c r="G179" i="26" s="1"/>
  <c r="R97" i="26"/>
  <c r="R179" i="26" s="1"/>
  <c r="W97" i="26"/>
  <c r="W179" i="26" s="1"/>
  <c r="AH97" i="26"/>
  <c r="AH179" i="26" s="1"/>
  <c r="AM97" i="26"/>
  <c r="AM179" i="26" s="1"/>
  <c r="AX97" i="26"/>
  <c r="AX179" i="26" s="1"/>
  <c r="BC97" i="26"/>
  <c r="BC179" i="26" s="1"/>
  <c r="BN97" i="26"/>
  <c r="BN179" i="26" s="1"/>
  <c r="BS97" i="26"/>
  <c r="BS179" i="26" s="1"/>
  <c r="CD97" i="26"/>
  <c r="CD179" i="26" s="1"/>
  <c r="D99" i="26"/>
  <c r="D141" i="26" s="1"/>
  <c r="H103" i="26"/>
  <c r="H180" i="26" s="1"/>
  <c r="R103" i="26"/>
  <c r="R180" i="26" s="1"/>
  <c r="X103" i="26"/>
  <c r="X180" i="26" s="1"/>
  <c r="AH103" i="26"/>
  <c r="AH180" i="26" s="1"/>
  <c r="AN103" i="26"/>
  <c r="AN180" i="26" s="1"/>
  <c r="AX103" i="26"/>
  <c r="AX180" i="26" s="1"/>
  <c r="BD103" i="26"/>
  <c r="BD180" i="26" s="1"/>
  <c r="BN103" i="26"/>
  <c r="BN180" i="26" s="1"/>
  <c r="BT103" i="26"/>
  <c r="BT180" i="26" s="1"/>
  <c r="CD103" i="26"/>
  <c r="CD180" i="26" s="1"/>
  <c r="D106" i="26"/>
  <c r="D155" i="26" s="1"/>
  <c r="H109" i="26"/>
  <c r="H181" i="26" s="1"/>
  <c r="S109" i="26"/>
  <c r="S181" i="26" s="1"/>
  <c r="X109" i="26"/>
  <c r="X181" i="26" s="1"/>
  <c r="AI109" i="26"/>
  <c r="AI181" i="26" s="1"/>
  <c r="AN109" i="26"/>
  <c r="AN181" i="26" s="1"/>
  <c r="AY109" i="26"/>
  <c r="AY181" i="26" s="1"/>
  <c r="BD109" i="26"/>
  <c r="BD181" i="26" s="1"/>
  <c r="BO109" i="26"/>
  <c r="BO181" i="26" s="1"/>
  <c r="BT109" i="26"/>
  <c r="BT181" i="26" s="1"/>
  <c r="CE109" i="26"/>
  <c r="CE181" i="26" s="1"/>
  <c r="H115" i="26"/>
  <c r="H182" i="26" s="1"/>
  <c r="N115" i="26"/>
  <c r="N182" i="26" s="1"/>
  <c r="S115" i="26"/>
  <c r="S182" i="26" s="1"/>
  <c r="X115" i="26"/>
  <c r="X182" i="26" s="1"/>
  <c r="AD115" i="26"/>
  <c r="AD182" i="26" s="1"/>
  <c r="AI115" i="26"/>
  <c r="AI182" i="26" s="1"/>
  <c r="AN115" i="26"/>
  <c r="AN182" i="26" s="1"/>
  <c r="AT115" i="26"/>
  <c r="AT182" i="26" s="1"/>
  <c r="AY115" i="26"/>
  <c r="AY182" i="26" s="1"/>
  <c r="BD115" i="26"/>
  <c r="BD182" i="26" s="1"/>
  <c r="BJ115" i="26"/>
  <c r="BJ182" i="26" s="1"/>
  <c r="BO115" i="26"/>
  <c r="BO182" i="26" s="1"/>
  <c r="BT115" i="26"/>
  <c r="BT182" i="26" s="1"/>
  <c r="BZ115" i="26"/>
  <c r="BZ182" i="26" s="1"/>
  <c r="CE115" i="26"/>
  <c r="CE182" i="26" s="1"/>
  <c r="F132" i="26"/>
  <c r="J132" i="26"/>
  <c r="N132" i="26"/>
  <c r="R132" i="26"/>
  <c r="V132" i="26"/>
  <c r="Z132" i="26"/>
  <c r="AD132" i="26"/>
  <c r="AH132" i="26"/>
  <c r="AL132" i="26"/>
  <c r="AP132" i="26"/>
  <c r="AT132" i="26"/>
  <c r="AX132" i="26"/>
  <c r="BB132" i="26"/>
  <c r="BF132" i="26"/>
  <c r="BJ132" i="26"/>
  <c r="BN132" i="26"/>
  <c r="BR132" i="26"/>
  <c r="BV132" i="26"/>
  <c r="BZ132" i="26"/>
  <c r="CD132" i="26"/>
  <c r="G75" i="24"/>
  <c r="G172" i="24" s="1"/>
  <c r="K75" i="24"/>
  <c r="K172" i="24" s="1"/>
  <c r="O75" i="24"/>
  <c r="O172" i="24" s="1"/>
  <c r="S75" i="24"/>
  <c r="S172" i="24" s="1"/>
  <c r="AA75" i="24"/>
  <c r="AA172" i="24" s="1"/>
  <c r="AE75" i="24"/>
  <c r="AE172" i="24" s="1"/>
  <c r="AI75" i="24"/>
  <c r="AI172" i="24" s="1"/>
  <c r="AQ75" i="24"/>
  <c r="AQ172" i="24" s="1"/>
  <c r="AU75" i="24"/>
  <c r="AU172" i="24" s="1"/>
  <c r="AY75" i="24"/>
  <c r="AY172" i="24" s="1"/>
  <c r="BG75" i="24"/>
  <c r="BG172" i="24" s="1"/>
  <c r="BK75" i="24"/>
  <c r="BK172" i="24" s="1"/>
  <c r="BO75" i="24"/>
  <c r="BO172" i="24" s="1"/>
  <c r="BW75" i="24"/>
  <c r="BW172" i="24" s="1"/>
  <c r="CA75" i="24"/>
  <c r="CA172" i="24" s="1"/>
  <c r="CE75" i="24"/>
  <c r="CE172" i="24" s="1"/>
  <c r="G93" i="24"/>
  <c r="G175" i="24" s="1"/>
  <c r="K93" i="24"/>
  <c r="K175" i="24" s="1"/>
  <c r="W93" i="24"/>
  <c r="W175" i="24" s="1"/>
  <c r="AA93" i="24"/>
  <c r="AA175" i="24" s="1"/>
  <c r="AM93" i="24"/>
  <c r="AM175" i="24" s="1"/>
  <c r="AQ93" i="24"/>
  <c r="AQ175" i="24" s="1"/>
  <c r="BC93" i="24"/>
  <c r="BC175" i="24" s="1"/>
  <c r="BG93" i="24"/>
  <c r="BG175" i="24" s="1"/>
  <c r="BS93" i="24"/>
  <c r="BS175" i="24" s="1"/>
  <c r="BW93" i="24"/>
  <c r="BW175" i="24" s="1"/>
  <c r="G99" i="24"/>
  <c r="G176" i="24" s="1"/>
  <c r="K99" i="24"/>
  <c r="K176" i="24" s="1"/>
  <c r="O99" i="24"/>
  <c r="O176" i="24" s="1"/>
  <c r="W99" i="24"/>
  <c r="W176" i="24" s="1"/>
  <c r="AA99" i="24"/>
  <c r="AA176" i="24" s="1"/>
  <c r="AE99" i="24"/>
  <c r="AE176" i="24" s="1"/>
  <c r="AM99" i="24"/>
  <c r="AM176" i="24" s="1"/>
  <c r="AQ99" i="24"/>
  <c r="AQ176" i="24" s="1"/>
  <c r="AU99" i="24"/>
  <c r="AU176" i="24" s="1"/>
  <c r="BC99" i="24"/>
  <c r="BC176" i="24" s="1"/>
  <c r="BG99" i="24"/>
  <c r="BG176" i="24" s="1"/>
  <c r="BK99" i="24"/>
  <c r="BK176" i="24" s="1"/>
  <c r="BS99" i="24"/>
  <c r="BS176" i="24" s="1"/>
  <c r="BW99" i="24"/>
  <c r="BW176" i="24" s="1"/>
  <c r="CA99" i="24"/>
  <c r="CA176" i="24" s="1"/>
  <c r="BF145" i="17"/>
  <c r="BN145" i="17"/>
  <c r="BV145" i="17"/>
  <c r="CD145" i="17"/>
  <c r="F158" i="17"/>
  <c r="K158" i="17"/>
  <c r="O158" i="17"/>
  <c r="S158" i="17"/>
  <c r="W158" i="17"/>
  <c r="AA158" i="17"/>
  <c r="AE158" i="17"/>
  <c r="AI158" i="17"/>
  <c r="AM158" i="17"/>
  <c r="AQ158" i="17"/>
  <c r="AU158" i="17"/>
  <c r="AY158" i="17"/>
  <c r="BC158" i="17"/>
  <c r="BG158" i="17"/>
  <c r="BK158" i="17"/>
  <c r="BO158" i="17"/>
  <c r="BS158" i="17"/>
  <c r="BW158" i="17"/>
  <c r="CA158" i="17"/>
  <c r="CE158" i="17"/>
  <c r="F16" i="25"/>
  <c r="F61" i="25"/>
  <c r="F173" i="25" s="1"/>
  <c r="M61" i="25"/>
  <c r="M173" i="25" s="1"/>
  <c r="Q61" i="25"/>
  <c r="Q173" i="25" s="1"/>
  <c r="U61" i="25"/>
  <c r="U173" i="25" s="1"/>
  <c r="Y61" i="25"/>
  <c r="Y173" i="25" s="1"/>
  <c r="AC61" i="25"/>
  <c r="AC173" i="25" s="1"/>
  <c r="AG61" i="25"/>
  <c r="AG173" i="25" s="1"/>
  <c r="AK61" i="25"/>
  <c r="AK173" i="25" s="1"/>
  <c r="AO61" i="25"/>
  <c r="AO173" i="25" s="1"/>
  <c r="AS61" i="25"/>
  <c r="AS173" i="25" s="1"/>
  <c r="AW61" i="25"/>
  <c r="AW173" i="25" s="1"/>
  <c r="BA61" i="25"/>
  <c r="BA173" i="25" s="1"/>
  <c r="BE61" i="25"/>
  <c r="BE173" i="25" s="1"/>
  <c r="BI61" i="25"/>
  <c r="BI173" i="25" s="1"/>
  <c r="BM61" i="25"/>
  <c r="BM173" i="25" s="1"/>
  <c r="BQ61" i="25"/>
  <c r="BQ173" i="25" s="1"/>
  <c r="BU61" i="25"/>
  <c r="BU173" i="25" s="1"/>
  <c r="BY61" i="25"/>
  <c r="BY173" i="25" s="1"/>
  <c r="CC61" i="25"/>
  <c r="CC173" i="25" s="1"/>
  <c r="C62" i="25"/>
  <c r="K67" i="25"/>
  <c r="K174" i="25" s="1"/>
  <c r="O67" i="25"/>
  <c r="O174" i="25" s="1"/>
  <c r="S67" i="25"/>
  <c r="S174" i="25" s="1"/>
  <c r="W67" i="25"/>
  <c r="W174" i="25" s="1"/>
  <c r="AA67" i="25"/>
  <c r="AA174" i="25" s="1"/>
  <c r="AE67" i="25"/>
  <c r="AE174" i="25" s="1"/>
  <c r="AI67" i="25"/>
  <c r="AI174" i="25" s="1"/>
  <c r="AM67" i="25"/>
  <c r="AM174" i="25" s="1"/>
  <c r="AQ67" i="25"/>
  <c r="AQ174" i="25" s="1"/>
  <c r="AU67" i="25"/>
  <c r="AU174" i="25" s="1"/>
  <c r="AY67" i="25"/>
  <c r="AY174" i="25" s="1"/>
  <c r="BC67" i="25"/>
  <c r="BC174" i="25" s="1"/>
  <c r="BG67" i="25"/>
  <c r="BG174" i="25" s="1"/>
  <c r="BK67" i="25"/>
  <c r="BK174" i="25" s="1"/>
  <c r="BO67" i="25"/>
  <c r="BO174" i="25" s="1"/>
  <c r="BS67" i="25"/>
  <c r="BS174" i="25" s="1"/>
  <c r="BW67" i="25"/>
  <c r="BW174" i="25" s="1"/>
  <c r="CA67" i="25"/>
  <c r="CA174" i="25" s="1"/>
  <c r="CE67" i="25"/>
  <c r="CE174" i="25" s="1"/>
  <c r="F73" i="25"/>
  <c r="F175" i="25" s="1"/>
  <c r="G79" i="25"/>
  <c r="G176" i="25" s="1"/>
  <c r="L79" i="25"/>
  <c r="L176" i="25" s="1"/>
  <c r="P79" i="25"/>
  <c r="P176" i="25" s="1"/>
  <c r="T79" i="25"/>
  <c r="T176" i="25" s="1"/>
  <c r="X79" i="25"/>
  <c r="X176" i="25" s="1"/>
  <c r="AB79" i="25"/>
  <c r="AB176" i="25" s="1"/>
  <c r="AF79" i="25"/>
  <c r="AF176" i="25" s="1"/>
  <c r="AJ79" i="25"/>
  <c r="AJ176" i="25" s="1"/>
  <c r="AN79" i="25"/>
  <c r="AN176" i="25" s="1"/>
  <c r="AR79" i="25"/>
  <c r="AR176" i="25" s="1"/>
  <c r="AV79" i="25"/>
  <c r="AV176" i="25" s="1"/>
  <c r="AZ79" i="25"/>
  <c r="AZ176" i="25" s="1"/>
  <c r="BD79" i="25"/>
  <c r="BD176" i="25" s="1"/>
  <c r="BH79" i="25"/>
  <c r="BH176" i="25" s="1"/>
  <c r="BL79" i="25"/>
  <c r="BL176" i="25" s="1"/>
  <c r="BP79" i="25"/>
  <c r="BP176" i="25" s="1"/>
  <c r="BT79" i="25"/>
  <c r="BT176" i="25" s="1"/>
  <c r="BX79" i="25"/>
  <c r="BX176" i="25" s="1"/>
  <c r="CB79" i="25"/>
  <c r="CB176" i="25" s="1"/>
  <c r="CF79" i="25"/>
  <c r="CF176" i="25" s="1"/>
  <c r="D82" i="25"/>
  <c r="D151" i="25" s="1"/>
  <c r="G85" i="25"/>
  <c r="G177" i="25" s="1"/>
  <c r="K85" i="25"/>
  <c r="K177" i="25" s="1"/>
  <c r="O85" i="25"/>
  <c r="O177" i="25" s="1"/>
  <c r="S85" i="25"/>
  <c r="S177" i="25" s="1"/>
  <c r="W85" i="25"/>
  <c r="W177" i="25" s="1"/>
  <c r="AA85" i="25"/>
  <c r="AA177" i="25" s="1"/>
  <c r="AE85" i="25"/>
  <c r="AE177" i="25" s="1"/>
  <c r="AI85" i="25"/>
  <c r="AI177" i="25" s="1"/>
  <c r="AM85" i="25"/>
  <c r="AM177" i="25" s="1"/>
  <c r="AQ85" i="25"/>
  <c r="AQ177" i="25" s="1"/>
  <c r="AU85" i="25"/>
  <c r="AU177" i="25" s="1"/>
  <c r="AY85" i="25"/>
  <c r="AY177" i="25" s="1"/>
  <c r="BC85" i="25"/>
  <c r="BC177" i="25" s="1"/>
  <c r="BG85" i="25"/>
  <c r="BG177" i="25" s="1"/>
  <c r="BK85" i="25"/>
  <c r="BK177" i="25" s="1"/>
  <c r="BO85" i="25"/>
  <c r="BO177" i="25" s="1"/>
  <c r="BS85" i="25"/>
  <c r="BS177" i="25" s="1"/>
  <c r="BW85" i="25"/>
  <c r="BW177" i="25" s="1"/>
  <c r="CA85" i="25"/>
  <c r="CA177" i="25" s="1"/>
  <c r="CE85" i="25"/>
  <c r="CE177" i="25" s="1"/>
  <c r="D87" i="25"/>
  <c r="D139" i="25" s="1"/>
  <c r="F91" i="25"/>
  <c r="F178" i="25" s="1"/>
  <c r="J91" i="25"/>
  <c r="J178" i="25" s="1"/>
  <c r="N91" i="25"/>
  <c r="N178" i="25" s="1"/>
  <c r="R91" i="25"/>
  <c r="R178" i="25" s="1"/>
  <c r="V91" i="25"/>
  <c r="V178" i="25" s="1"/>
  <c r="Z91" i="25"/>
  <c r="Z178" i="25" s="1"/>
  <c r="AD91" i="25"/>
  <c r="AD178" i="25" s="1"/>
  <c r="AH91" i="25"/>
  <c r="AH178" i="25" s="1"/>
  <c r="AL91" i="25"/>
  <c r="AL178" i="25" s="1"/>
  <c r="AP91" i="25"/>
  <c r="AP178" i="25" s="1"/>
  <c r="AT91" i="25"/>
  <c r="AT178" i="25" s="1"/>
  <c r="AX91" i="25"/>
  <c r="AX178" i="25" s="1"/>
  <c r="BB91" i="25"/>
  <c r="BB178" i="25" s="1"/>
  <c r="BF91" i="25"/>
  <c r="BF178" i="25" s="1"/>
  <c r="BJ91" i="25"/>
  <c r="BJ178" i="25" s="1"/>
  <c r="BN91" i="25"/>
  <c r="BN178" i="25" s="1"/>
  <c r="BR91" i="25"/>
  <c r="BR178" i="25" s="1"/>
  <c r="BV91" i="25"/>
  <c r="BV178" i="25" s="1"/>
  <c r="BZ91" i="25"/>
  <c r="BZ178" i="25" s="1"/>
  <c r="CD91" i="25"/>
  <c r="CD178" i="25" s="1"/>
  <c r="D92" i="25"/>
  <c r="D127" i="25" s="1"/>
  <c r="E97" i="25"/>
  <c r="E179" i="25" s="1"/>
  <c r="I97" i="25"/>
  <c r="I179" i="25" s="1"/>
  <c r="M97" i="25"/>
  <c r="M179" i="25" s="1"/>
  <c r="Q97" i="25"/>
  <c r="Q179" i="25" s="1"/>
  <c r="U97" i="25"/>
  <c r="U179" i="25" s="1"/>
  <c r="Y97" i="25"/>
  <c r="Y179" i="25" s="1"/>
  <c r="AC97" i="25"/>
  <c r="AC179" i="25" s="1"/>
  <c r="AG97" i="25"/>
  <c r="AG179" i="25" s="1"/>
  <c r="AK97" i="25"/>
  <c r="AK179" i="25" s="1"/>
  <c r="AO97" i="25"/>
  <c r="AO179" i="25" s="1"/>
  <c r="AS97" i="25"/>
  <c r="AS179" i="25" s="1"/>
  <c r="AW97" i="25"/>
  <c r="AW179" i="25" s="1"/>
  <c r="BA97" i="25"/>
  <c r="BA179" i="25" s="1"/>
  <c r="BE97" i="25"/>
  <c r="BE179" i="25" s="1"/>
  <c r="BI97" i="25"/>
  <c r="BI179" i="25" s="1"/>
  <c r="BM97" i="25"/>
  <c r="BM179" i="25" s="1"/>
  <c r="BQ97" i="25"/>
  <c r="BQ179" i="25" s="1"/>
  <c r="BU97" i="25"/>
  <c r="BU179" i="25" s="1"/>
  <c r="BY97" i="25"/>
  <c r="BY179" i="25" s="1"/>
  <c r="CC97" i="25"/>
  <c r="CC179" i="25" s="1"/>
  <c r="C98" i="25"/>
  <c r="D101" i="25"/>
  <c r="D167" i="25" s="1"/>
  <c r="H103" i="25"/>
  <c r="H180" i="25" s="1"/>
  <c r="L103" i="25"/>
  <c r="L180" i="25" s="1"/>
  <c r="P103" i="25"/>
  <c r="P180" i="25" s="1"/>
  <c r="T103" i="25"/>
  <c r="T180" i="25" s="1"/>
  <c r="X103" i="25"/>
  <c r="X180" i="25" s="1"/>
  <c r="AB103" i="25"/>
  <c r="AB180" i="25" s="1"/>
  <c r="AF103" i="25"/>
  <c r="AF180" i="25" s="1"/>
  <c r="AJ103" i="25"/>
  <c r="AJ180" i="25" s="1"/>
  <c r="AN103" i="25"/>
  <c r="AN180" i="25" s="1"/>
  <c r="AR103" i="25"/>
  <c r="AR180" i="25" s="1"/>
  <c r="AV103" i="25"/>
  <c r="AV180" i="25" s="1"/>
  <c r="AZ103" i="25"/>
  <c r="AZ180" i="25" s="1"/>
  <c r="BD103" i="25"/>
  <c r="BD180" i="25" s="1"/>
  <c r="BH103" i="25"/>
  <c r="BH180" i="25" s="1"/>
  <c r="BL103" i="25"/>
  <c r="BL180" i="25" s="1"/>
  <c r="BP103" i="25"/>
  <c r="BP180" i="25" s="1"/>
  <c r="BT103" i="25"/>
  <c r="BT180" i="25" s="1"/>
  <c r="BX103" i="25"/>
  <c r="BX180" i="25" s="1"/>
  <c r="CB103" i="25"/>
  <c r="CB180" i="25" s="1"/>
  <c r="CF103" i="25"/>
  <c r="CF180" i="25" s="1"/>
  <c r="D106" i="25"/>
  <c r="D155" i="25" s="1"/>
  <c r="G109" i="25"/>
  <c r="G181" i="25" s="1"/>
  <c r="K109" i="25"/>
  <c r="K181" i="25" s="1"/>
  <c r="O109" i="25"/>
  <c r="O181" i="25" s="1"/>
  <c r="S109" i="25"/>
  <c r="S181" i="25" s="1"/>
  <c r="W109" i="25"/>
  <c r="W181" i="25" s="1"/>
  <c r="AA109" i="25"/>
  <c r="AA181" i="25" s="1"/>
  <c r="AE109" i="25"/>
  <c r="AE181" i="25" s="1"/>
  <c r="AI109" i="25"/>
  <c r="AI181" i="25" s="1"/>
  <c r="AM109" i="25"/>
  <c r="AM181" i="25" s="1"/>
  <c r="AQ109" i="25"/>
  <c r="AQ181" i="25" s="1"/>
  <c r="AU109" i="25"/>
  <c r="AU181" i="25" s="1"/>
  <c r="AY109" i="25"/>
  <c r="AY181" i="25" s="1"/>
  <c r="BC109" i="25"/>
  <c r="BC181" i="25" s="1"/>
  <c r="BG109" i="25"/>
  <c r="BG181" i="25" s="1"/>
  <c r="BK109" i="25"/>
  <c r="BK181" i="25" s="1"/>
  <c r="BO109" i="25"/>
  <c r="BO181" i="25" s="1"/>
  <c r="BS109" i="25"/>
  <c r="BS181" i="25" s="1"/>
  <c r="BW109" i="25"/>
  <c r="BW181" i="25" s="1"/>
  <c r="CA109" i="25"/>
  <c r="CA181" i="25" s="1"/>
  <c r="CE109" i="25"/>
  <c r="CE181" i="25" s="1"/>
  <c r="D111" i="25"/>
  <c r="D143" i="25" s="1"/>
  <c r="F115" i="25"/>
  <c r="F182" i="25" s="1"/>
  <c r="J115" i="25"/>
  <c r="J182" i="25" s="1"/>
  <c r="N115" i="25"/>
  <c r="N182" i="25" s="1"/>
  <c r="R115" i="25"/>
  <c r="R182" i="25" s="1"/>
  <c r="V115" i="25"/>
  <c r="V182" i="25" s="1"/>
  <c r="Z115" i="25"/>
  <c r="Z182" i="25" s="1"/>
  <c r="AD115" i="25"/>
  <c r="AD182" i="25" s="1"/>
  <c r="AH115" i="25"/>
  <c r="AH182" i="25" s="1"/>
  <c r="AL115" i="25"/>
  <c r="AL182" i="25" s="1"/>
  <c r="AP115" i="25"/>
  <c r="AP182" i="25" s="1"/>
  <c r="AT115" i="25"/>
  <c r="AT182" i="25" s="1"/>
  <c r="AX115" i="25"/>
  <c r="AX182" i="25" s="1"/>
  <c r="BB115" i="25"/>
  <c r="BB182" i="25" s="1"/>
  <c r="BF115" i="25"/>
  <c r="BF182" i="25" s="1"/>
  <c r="BJ115" i="25"/>
  <c r="BJ182" i="25" s="1"/>
  <c r="BN115" i="25"/>
  <c r="BN182" i="25" s="1"/>
  <c r="BR115" i="25"/>
  <c r="BR182" i="25" s="1"/>
  <c r="BV115" i="25"/>
  <c r="BV182" i="25" s="1"/>
  <c r="BZ115" i="25"/>
  <c r="BZ182" i="25" s="1"/>
  <c r="CD115" i="25"/>
  <c r="CD182" i="25" s="1"/>
  <c r="D110" i="26"/>
  <c r="D130" i="26" s="1"/>
  <c r="D105" i="26"/>
  <c r="D142" i="26" s="1"/>
  <c r="D100" i="26"/>
  <c r="D154" i="26" s="1"/>
  <c r="D95" i="26"/>
  <c r="D166" i="26" s="1"/>
  <c r="C92" i="26"/>
  <c r="D86" i="26"/>
  <c r="D126" i="26" s="1"/>
  <c r="D81" i="26"/>
  <c r="D138" i="26" s="1"/>
  <c r="C62" i="26"/>
  <c r="F171" i="26"/>
  <c r="F61" i="26"/>
  <c r="F173" i="26" s="1"/>
  <c r="I67" i="26"/>
  <c r="I174" i="26" s="1"/>
  <c r="E67" i="26"/>
  <c r="E174" i="26" s="1"/>
  <c r="Q67" i="26"/>
  <c r="Q174" i="26" s="1"/>
  <c r="W67" i="26"/>
  <c r="W174" i="26" s="1"/>
  <c r="AG67" i="26"/>
  <c r="AG174" i="26" s="1"/>
  <c r="AM67" i="26"/>
  <c r="AM174" i="26" s="1"/>
  <c r="AW67" i="26"/>
  <c r="AW174" i="26" s="1"/>
  <c r="BC67" i="26"/>
  <c r="BC174" i="26" s="1"/>
  <c r="BM67" i="26"/>
  <c r="BM174" i="26" s="1"/>
  <c r="BS67" i="26"/>
  <c r="BS174" i="26" s="1"/>
  <c r="CC67" i="26"/>
  <c r="CC174" i="26" s="1"/>
  <c r="X79" i="26"/>
  <c r="X176" i="26" s="1"/>
  <c r="AN79" i="26"/>
  <c r="AN176" i="26" s="1"/>
  <c r="BD79" i="26"/>
  <c r="BD176" i="26" s="1"/>
  <c r="BT79" i="26"/>
  <c r="BT176" i="26" s="1"/>
  <c r="D82" i="26"/>
  <c r="D151" i="26" s="1"/>
  <c r="M85" i="26"/>
  <c r="M177" i="26" s="1"/>
  <c r="S85" i="26"/>
  <c r="S177" i="26" s="1"/>
  <c r="AC85" i="26"/>
  <c r="AC177" i="26" s="1"/>
  <c r="AI85" i="26"/>
  <c r="AI177" i="26" s="1"/>
  <c r="AS85" i="26"/>
  <c r="AS177" i="26" s="1"/>
  <c r="AY85" i="26"/>
  <c r="AY177" i="26" s="1"/>
  <c r="BI85" i="26"/>
  <c r="BI177" i="26" s="1"/>
  <c r="BO85" i="26"/>
  <c r="BO177" i="26" s="1"/>
  <c r="BY85" i="26"/>
  <c r="BY177" i="26" s="1"/>
  <c r="CE85" i="26"/>
  <c r="CE177" i="26" s="1"/>
  <c r="D88" i="26"/>
  <c r="D152" i="26" s="1"/>
  <c r="S91" i="26"/>
  <c r="S178" i="26" s="1"/>
  <c r="AI91" i="26"/>
  <c r="AI178" i="26" s="1"/>
  <c r="AY91" i="26"/>
  <c r="AY178" i="26" s="1"/>
  <c r="BO91" i="26"/>
  <c r="BO178" i="26" s="1"/>
  <c r="CE91" i="26"/>
  <c r="CE178" i="26" s="1"/>
  <c r="D94" i="26"/>
  <c r="D153" i="26" s="1"/>
  <c r="N97" i="26"/>
  <c r="N179" i="26" s="1"/>
  <c r="AD97" i="26"/>
  <c r="AD179" i="26" s="1"/>
  <c r="AT97" i="26"/>
  <c r="AT179" i="26" s="1"/>
  <c r="BJ97" i="26"/>
  <c r="BJ179" i="26" s="1"/>
  <c r="BZ97" i="26"/>
  <c r="BZ179" i="26" s="1"/>
  <c r="D101" i="26"/>
  <c r="D167" i="26" s="1"/>
  <c r="N103" i="26"/>
  <c r="N180" i="26" s="1"/>
  <c r="T103" i="26"/>
  <c r="T180" i="26" s="1"/>
  <c r="AD103" i="26"/>
  <c r="AD180" i="26" s="1"/>
  <c r="AJ103" i="26"/>
  <c r="AJ180" i="26" s="1"/>
  <c r="AT103" i="26"/>
  <c r="AT180" i="26" s="1"/>
  <c r="AZ103" i="26"/>
  <c r="AZ180" i="26" s="1"/>
  <c r="BJ103" i="26"/>
  <c r="BJ180" i="26" s="1"/>
  <c r="BP103" i="26"/>
  <c r="BP180" i="26" s="1"/>
  <c r="BZ103" i="26"/>
  <c r="BZ180" i="26" s="1"/>
  <c r="CF103" i="26"/>
  <c r="CF180" i="26" s="1"/>
  <c r="D107" i="26"/>
  <c r="D168" i="26" s="1"/>
  <c r="T109" i="26"/>
  <c r="T181" i="26" s="1"/>
  <c r="AJ109" i="26"/>
  <c r="AJ181" i="26" s="1"/>
  <c r="AZ109" i="26"/>
  <c r="AZ181" i="26" s="1"/>
  <c r="BP109" i="26"/>
  <c r="BP181" i="26" s="1"/>
  <c r="CF109" i="26"/>
  <c r="CF181" i="26" s="1"/>
  <c r="D113" i="26"/>
  <c r="D169" i="26" s="1"/>
  <c r="J115" i="26"/>
  <c r="J182" i="26" s="1"/>
  <c r="T115" i="26"/>
  <c r="T182" i="26" s="1"/>
  <c r="Z115" i="26"/>
  <c r="Z182" i="26" s="1"/>
  <c r="AJ115" i="26"/>
  <c r="AJ182" i="26" s="1"/>
  <c r="AP115" i="26"/>
  <c r="AP182" i="26" s="1"/>
  <c r="AZ115" i="26"/>
  <c r="AZ182" i="26" s="1"/>
  <c r="BF115" i="26"/>
  <c r="BF182" i="26" s="1"/>
  <c r="BP115" i="26"/>
  <c r="BP182" i="26" s="1"/>
  <c r="BV115" i="26"/>
  <c r="BV182" i="26" s="1"/>
  <c r="CF115" i="26"/>
  <c r="CF182" i="26" s="1"/>
  <c r="AA132" i="26"/>
  <c r="AE132" i="26"/>
  <c r="AI132" i="26"/>
  <c r="AM132" i="26"/>
  <c r="AQ132" i="26"/>
  <c r="AU132" i="26"/>
  <c r="AY132" i="26"/>
  <c r="BC132" i="26"/>
  <c r="BG132" i="26"/>
  <c r="BK132" i="26"/>
  <c r="BO132" i="26"/>
  <c r="BS132" i="26"/>
  <c r="BW132" i="26"/>
  <c r="CA132" i="26"/>
  <c r="CE132" i="26"/>
  <c r="H69" i="24"/>
  <c r="H171" i="24" s="1"/>
  <c r="L69" i="24"/>
  <c r="L171" i="24" s="1"/>
  <c r="P69" i="24"/>
  <c r="P171" i="24" s="1"/>
  <c r="T69" i="24"/>
  <c r="T171" i="24" s="1"/>
  <c r="X69" i="24"/>
  <c r="X171" i="24" s="1"/>
  <c r="AB69" i="24"/>
  <c r="AB171" i="24" s="1"/>
  <c r="AF69" i="24"/>
  <c r="AF171" i="24" s="1"/>
  <c r="AJ69" i="24"/>
  <c r="AJ171" i="24" s="1"/>
  <c r="AN69" i="24"/>
  <c r="AN171" i="24" s="1"/>
  <c r="AR69" i="24"/>
  <c r="AR171" i="24" s="1"/>
  <c r="AV69" i="24"/>
  <c r="AV171" i="24" s="1"/>
  <c r="AZ69" i="24"/>
  <c r="AZ171" i="24" s="1"/>
  <c r="BD69" i="24"/>
  <c r="BD171" i="24" s="1"/>
  <c r="BH69" i="24"/>
  <c r="BH171" i="24" s="1"/>
  <c r="BL69" i="24"/>
  <c r="BL171" i="24" s="1"/>
  <c r="BP69" i="24"/>
  <c r="BP171" i="24" s="1"/>
  <c r="BT69" i="24"/>
  <c r="BT171" i="24" s="1"/>
  <c r="BX69" i="24"/>
  <c r="BX171" i="24" s="1"/>
  <c r="CB69" i="24"/>
  <c r="CB171" i="24" s="1"/>
  <c r="CF69" i="24"/>
  <c r="CF171" i="24" s="1"/>
  <c r="H87" i="24"/>
  <c r="H174" i="24" s="1"/>
  <c r="L87" i="24"/>
  <c r="L174" i="24" s="1"/>
  <c r="X87" i="24"/>
  <c r="X174" i="24" s="1"/>
  <c r="AB87" i="24"/>
  <c r="AB174" i="24" s="1"/>
  <c r="AN87" i="24"/>
  <c r="AN174" i="24" s="1"/>
  <c r="AR87" i="24"/>
  <c r="AR174" i="24" s="1"/>
  <c r="BD87" i="24"/>
  <c r="BD174" i="24" s="1"/>
  <c r="BH87" i="24"/>
  <c r="BH174" i="24" s="1"/>
  <c r="BT87" i="24"/>
  <c r="BT174" i="24" s="1"/>
  <c r="BX87" i="24"/>
  <c r="BX174" i="24" s="1"/>
  <c r="H93" i="24"/>
  <c r="H175" i="24" s="1"/>
  <c r="L93" i="24"/>
  <c r="L175" i="24" s="1"/>
  <c r="P93" i="24"/>
  <c r="P175" i="24" s="1"/>
  <c r="X93" i="24"/>
  <c r="X175" i="24" s="1"/>
  <c r="AB93" i="24"/>
  <c r="AB175" i="24" s="1"/>
  <c r="AF93" i="24"/>
  <c r="AF175" i="24" s="1"/>
  <c r="AN93" i="24"/>
  <c r="AN175" i="24" s="1"/>
  <c r="AR93" i="24"/>
  <c r="AR175" i="24" s="1"/>
  <c r="AV93" i="24"/>
  <c r="AV175" i="24" s="1"/>
  <c r="BD93" i="24"/>
  <c r="BD175" i="24" s="1"/>
  <c r="BH93" i="24"/>
  <c r="BH175" i="24" s="1"/>
  <c r="BL93" i="24"/>
  <c r="BL175" i="24" s="1"/>
  <c r="BT93" i="24"/>
  <c r="BT175" i="24" s="1"/>
  <c r="BX93" i="24"/>
  <c r="BX175" i="24" s="1"/>
  <c r="CB93" i="24"/>
  <c r="CB175" i="24" s="1"/>
  <c r="H111" i="24"/>
  <c r="H178" i="24" s="1"/>
  <c r="T111" i="24"/>
  <c r="T178" i="24" s="1"/>
  <c r="X111" i="24"/>
  <c r="X178" i="24" s="1"/>
  <c r="AJ111" i="24"/>
  <c r="AJ178" i="24" s="1"/>
  <c r="AN111" i="24"/>
  <c r="AN178" i="24" s="1"/>
  <c r="AZ111" i="24"/>
  <c r="AZ178" i="24" s="1"/>
  <c r="BD111" i="24"/>
  <c r="BD178" i="24" s="1"/>
  <c r="BP111" i="24"/>
  <c r="BP178" i="24" s="1"/>
  <c r="BT111" i="24"/>
  <c r="BT178" i="24" s="1"/>
  <c r="CF111" i="24"/>
  <c r="CF178" i="24" s="1"/>
  <c r="AA145" i="17"/>
  <c r="AE145" i="17"/>
  <c r="AI145" i="17"/>
  <c r="AM145" i="17"/>
  <c r="AQ145" i="17"/>
  <c r="AU145" i="17"/>
  <c r="AY145" i="17"/>
  <c r="BC145" i="17"/>
  <c r="BG145" i="17"/>
  <c r="BK145" i="17"/>
  <c r="BO145" i="17"/>
  <c r="BS145" i="17"/>
  <c r="BW145" i="17"/>
  <c r="CA145" i="17"/>
  <c r="CE145" i="17"/>
  <c r="L158" i="17"/>
  <c r="P158" i="17"/>
  <c r="T158" i="17"/>
  <c r="X158" i="17"/>
  <c r="AB158" i="17"/>
  <c r="AF158" i="17"/>
  <c r="AN158" i="17"/>
  <c r="AR158" i="17"/>
  <c r="AV158" i="17"/>
  <c r="AZ158" i="17"/>
  <c r="BD158" i="17"/>
  <c r="BH158" i="17"/>
  <c r="BL158" i="17"/>
  <c r="BP158" i="17"/>
  <c r="BT158" i="17"/>
  <c r="BX158" i="17"/>
  <c r="CB158" i="17"/>
  <c r="CF158" i="17"/>
  <c r="C55" i="25"/>
  <c r="I67" i="25"/>
  <c r="I174" i="25" s="1"/>
  <c r="C74" i="25"/>
  <c r="C80" i="25"/>
  <c r="D83" i="25"/>
  <c r="D164" i="25" s="1"/>
  <c r="D88" i="25"/>
  <c r="D152" i="25" s="1"/>
  <c r="D93" i="25"/>
  <c r="D140" i="25" s="1"/>
  <c r="D98" i="25"/>
  <c r="D128" i="25" s="1"/>
  <c r="C104" i="25"/>
  <c r="D107" i="25"/>
  <c r="D168" i="25" s="1"/>
  <c r="I132" i="25"/>
  <c r="I158" i="25"/>
  <c r="C55" i="26"/>
  <c r="G171" i="26"/>
  <c r="J61" i="26"/>
  <c r="J173" i="26" s="1"/>
  <c r="N61" i="26"/>
  <c r="N173" i="26" s="1"/>
  <c r="R61" i="26"/>
  <c r="R173" i="26" s="1"/>
  <c r="V61" i="26"/>
  <c r="V173" i="26" s="1"/>
  <c r="Z61" i="26"/>
  <c r="Z173" i="26" s="1"/>
  <c r="AD61" i="26"/>
  <c r="AD173" i="26" s="1"/>
  <c r="AH61" i="26"/>
  <c r="AH173" i="26" s="1"/>
  <c r="AL61" i="26"/>
  <c r="AL173" i="26" s="1"/>
  <c r="AP61" i="26"/>
  <c r="AP173" i="26" s="1"/>
  <c r="AT61" i="26"/>
  <c r="AT173" i="26" s="1"/>
  <c r="AX61" i="26"/>
  <c r="AX173" i="26" s="1"/>
  <c r="BB61" i="26"/>
  <c r="BB173" i="26" s="1"/>
  <c r="BF61" i="26"/>
  <c r="BF173" i="26" s="1"/>
  <c r="BJ61" i="26"/>
  <c r="BJ173" i="26" s="1"/>
  <c r="BN61" i="26"/>
  <c r="BN173" i="26" s="1"/>
  <c r="BR61" i="26"/>
  <c r="BR173" i="26" s="1"/>
  <c r="BV61" i="26"/>
  <c r="BV173" i="26" s="1"/>
  <c r="BZ61" i="26"/>
  <c r="BZ173" i="26" s="1"/>
  <c r="CD61" i="26"/>
  <c r="CD173" i="26" s="1"/>
  <c r="J161" i="26"/>
  <c r="J171" i="26" s="1"/>
  <c r="J67" i="26"/>
  <c r="J174" i="26" s="1"/>
  <c r="N161" i="26"/>
  <c r="N171" i="26" s="1"/>
  <c r="N67" i="26"/>
  <c r="N174" i="26" s="1"/>
  <c r="R161" i="26"/>
  <c r="R171" i="26" s="1"/>
  <c r="R67" i="26"/>
  <c r="R174" i="26" s="1"/>
  <c r="V161" i="26"/>
  <c r="V171" i="26" s="1"/>
  <c r="V67" i="26"/>
  <c r="V174" i="26" s="1"/>
  <c r="Z161" i="26"/>
  <c r="Z171" i="26" s="1"/>
  <c r="Z67" i="26"/>
  <c r="Z174" i="26" s="1"/>
  <c r="AD161" i="26"/>
  <c r="AD171" i="26" s="1"/>
  <c r="AD67" i="26"/>
  <c r="AD174" i="26" s="1"/>
  <c r="AH161" i="26"/>
  <c r="AH171" i="26" s="1"/>
  <c r="AH67" i="26"/>
  <c r="AH174" i="26" s="1"/>
  <c r="AL161" i="26"/>
  <c r="AL171" i="26" s="1"/>
  <c r="AL67" i="26"/>
  <c r="AL174" i="26" s="1"/>
  <c r="AP161" i="26"/>
  <c r="AP171" i="26" s="1"/>
  <c r="AP67" i="26"/>
  <c r="AP174" i="26" s="1"/>
  <c r="AT161" i="26"/>
  <c r="AT171" i="26" s="1"/>
  <c r="AT67" i="26"/>
  <c r="AT174" i="26" s="1"/>
  <c r="AX161" i="26"/>
  <c r="AX171" i="26" s="1"/>
  <c r="AX67" i="26"/>
  <c r="AX174" i="26" s="1"/>
  <c r="BB161" i="26"/>
  <c r="BB171" i="26" s="1"/>
  <c r="BB67" i="26"/>
  <c r="BB174" i="26" s="1"/>
  <c r="BF161" i="26"/>
  <c r="BF171" i="26" s="1"/>
  <c r="BF67" i="26"/>
  <c r="BF174" i="26" s="1"/>
  <c r="BJ161" i="26"/>
  <c r="BJ171" i="26" s="1"/>
  <c r="BJ67" i="26"/>
  <c r="BJ174" i="26" s="1"/>
  <c r="BN161" i="26"/>
  <c r="BN171" i="26" s="1"/>
  <c r="BN67" i="26"/>
  <c r="BN174" i="26" s="1"/>
  <c r="BR161" i="26"/>
  <c r="BR171" i="26" s="1"/>
  <c r="BR67" i="26"/>
  <c r="BR174" i="26" s="1"/>
  <c r="BV161" i="26"/>
  <c r="BV171" i="26" s="1"/>
  <c r="BV67" i="26"/>
  <c r="BV174" i="26" s="1"/>
  <c r="BZ161" i="26"/>
  <c r="BZ171" i="26" s="1"/>
  <c r="BZ67" i="26"/>
  <c r="BZ174" i="26" s="1"/>
  <c r="CD161" i="26"/>
  <c r="CD171" i="26" s="1"/>
  <c r="CD67" i="26"/>
  <c r="CD174" i="26" s="1"/>
  <c r="F67" i="26"/>
  <c r="F174" i="26" s="1"/>
  <c r="M67" i="26"/>
  <c r="M174" i="26" s="1"/>
  <c r="S67" i="26"/>
  <c r="S174" i="26" s="1"/>
  <c r="AC67" i="26"/>
  <c r="AC174" i="26" s="1"/>
  <c r="AI67" i="26"/>
  <c r="AI174" i="26" s="1"/>
  <c r="AS67" i="26"/>
  <c r="AS174" i="26" s="1"/>
  <c r="AY67" i="26"/>
  <c r="AY174" i="26" s="1"/>
  <c r="BI67" i="26"/>
  <c r="BI174" i="26" s="1"/>
  <c r="BO67" i="26"/>
  <c r="BO174" i="26" s="1"/>
  <c r="BY67" i="26"/>
  <c r="BY174" i="26" s="1"/>
  <c r="CE67" i="26"/>
  <c r="CE174" i="26" s="1"/>
  <c r="G73" i="26"/>
  <c r="G175" i="26" s="1"/>
  <c r="N73" i="26"/>
  <c r="N175" i="26" s="1"/>
  <c r="T73" i="26"/>
  <c r="T175" i="26" s="1"/>
  <c r="AD73" i="26"/>
  <c r="AD175" i="26" s="1"/>
  <c r="AJ73" i="26"/>
  <c r="AJ175" i="26" s="1"/>
  <c r="AT73" i="26"/>
  <c r="AT175" i="26" s="1"/>
  <c r="AZ73" i="26"/>
  <c r="AZ175" i="26" s="1"/>
  <c r="BJ73" i="26"/>
  <c r="BJ175" i="26" s="1"/>
  <c r="BP73" i="26"/>
  <c r="BP175" i="26" s="1"/>
  <c r="BZ73" i="26"/>
  <c r="BZ175" i="26" s="1"/>
  <c r="CF73" i="26"/>
  <c r="CF175" i="26" s="1"/>
  <c r="K163" i="26"/>
  <c r="K79" i="26"/>
  <c r="K176" i="26" s="1"/>
  <c r="O163" i="26"/>
  <c r="O79" i="26"/>
  <c r="O176" i="26" s="1"/>
  <c r="S163" i="26"/>
  <c r="S79" i="26"/>
  <c r="S176" i="26" s="1"/>
  <c r="W163" i="26"/>
  <c r="W171" i="26" s="1"/>
  <c r="W79" i="26"/>
  <c r="W176" i="26" s="1"/>
  <c r="AA163" i="26"/>
  <c r="AA79" i="26"/>
  <c r="AA176" i="26" s="1"/>
  <c r="AE163" i="26"/>
  <c r="AE79" i="26"/>
  <c r="AE176" i="26" s="1"/>
  <c r="AI163" i="26"/>
  <c r="AI79" i="26"/>
  <c r="AI176" i="26" s="1"/>
  <c r="AM163" i="26"/>
  <c r="AM171" i="26" s="1"/>
  <c r="AM79" i="26"/>
  <c r="AM176" i="26" s="1"/>
  <c r="AQ163" i="26"/>
  <c r="AQ79" i="26"/>
  <c r="AQ176" i="26" s="1"/>
  <c r="AU163" i="26"/>
  <c r="AU79" i="26"/>
  <c r="AU176" i="26" s="1"/>
  <c r="AY163" i="26"/>
  <c r="AY79" i="26"/>
  <c r="AY176" i="26" s="1"/>
  <c r="BC163" i="26"/>
  <c r="BC171" i="26" s="1"/>
  <c r="BC79" i="26"/>
  <c r="BC176" i="26" s="1"/>
  <c r="BG163" i="26"/>
  <c r="BG79" i="26"/>
  <c r="BG176" i="26" s="1"/>
  <c r="BK163" i="26"/>
  <c r="BK79" i="26"/>
  <c r="BK176" i="26" s="1"/>
  <c r="BO163" i="26"/>
  <c r="BO79" i="26"/>
  <c r="BO176" i="26" s="1"/>
  <c r="BS163" i="26"/>
  <c r="BS171" i="26" s="1"/>
  <c r="BS79" i="26"/>
  <c r="BS176" i="26" s="1"/>
  <c r="BW163" i="26"/>
  <c r="BW79" i="26"/>
  <c r="BW176" i="26" s="1"/>
  <c r="CA163" i="26"/>
  <c r="CA79" i="26"/>
  <c r="CA176" i="26" s="1"/>
  <c r="CE163" i="26"/>
  <c r="CE79" i="26"/>
  <c r="CE176" i="26" s="1"/>
  <c r="I79" i="26"/>
  <c r="I176" i="26" s="1"/>
  <c r="T79" i="26"/>
  <c r="T176" i="26" s="1"/>
  <c r="Y79" i="26"/>
  <c r="Y176" i="26" s="1"/>
  <c r="AJ79" i="26"/>
  <c r="AJ176" i="26" s="1"/>
  <c r="AO79" i="26"/>
  <c r="AO176" i="26" s="1"/>
  <c r="AZ79" i="26"/>
  <c r="AZ176" i="26" s="1"/>
  <c r="BE79" i="26"/>
  <c r="BE176" i="26" s="1"/>
  <c r="BP79" i="26"/>
  <c r="BP176" i="26" s="1"/>
  <c r="BU79" i="26"/>
  <c r="BU176" i="26" s="1"/>
  <c r="CF79" i="26"/>
  <c r="CF176" i="26" s="1"/>
  <c r="D83" i="26"/>
  <c r="D164" i="26" s="1"/>
  <c r="I85" i="26"/>
  <c r="I177" i="26" s="1"/>
  <c r="O85" i="26"/>
  <c r="O177" i="26" s="1"/>
  <c r="T85" i="26"/>
  <c r="T177" i="26" s="1"/>
  <c r="Y85" i="26"/>
  <c r="Y177" i="26" s="1"/>
  <c r="AE85" i="26"/>
  <c r="AE177" i="26" s="1"/>
  <c r="AJ85" i="26"/>
  <c r="AJ177" i="26" s="1"/>
  <c r="AO85" i="26"/>
  <c r="AO177" i="26" s="1"/>
  <c r="AU85" i="26"/>
  <c r="AU177" i="26" s="1"/>
  <c r="AZ85" i="26"/>
  <c r="AZ177" i="26" s="1"/>
  <c r="BE85" i="26"/>
  <c r="BE177" i="26" s="1"/>
  <c r="BK85" i="26"/>
  <c r="BK177" i="26" s="1"/>
  <c r="BP85" i="26"/>
  <c r="BP177" i="26" s="1"/>
  <c r="BU85" i="26"/>
  <c r="BU177" i="26" s="1"/>
  <c r="CA85" i="26"/>
  <c r="CA177" i="26" s="1"/>
  <c r="CF85" i="26"/>
  <c r="CF177" i="26" s="1"/>
  <c r="D89" i="26"/>
  <c r="D165" i="26" s="1"/>
  <c r="J91" i="26"/>
  <c r="J178" i="26" s="1"/>
  <c r="O91" i="26"/>
  <c r="O178" i="26" s="1"/>
  <c r="T91" i="26"/>
  <c r="T178" i="26" s="1"/>
  <c r="Z91" i="26"/>
  <c r="Z178" i="26" s="1"/>
  <c r="AE91" i="26"/>
  <c r="AE178" i="26" s="1"/>
  <c r="AJ91" i="26"/>
  <c r="AJ178" i="26" s="1"/>
  <c r="AP91" i="26"/>
  <c r="AP178" i="26" s="1"/>
  <c r="AU91" i="26"/>
  <c r="AU178" i="26" s="1"/>
  <c r="AZ91" i="26"/>
  <c r="AZ178" i="26" s="1"/>
  <c r="BF91" i="26"/>
  <c r="BF178" i="26" s="1"/>
  <c r="BK91" i="26"/>
  <c r="BK178" i="26" s="1"/>
  <c r="BP91" i="26"/>
  <c r="BP178" i="26" s="1"/>
  <c r="BV91" i="26"/>
  <c r="BV178" i="26" s="1"/>
  <c r="CA91" i="26"/>
  <c r="CA178" i="26" s="1"/>
  <c r="CF91" i="26"/>
  <c r="CF178" i="26" s="1"/>
  <c r="E97" i="26"/>
  <c r="E179" i="26" s="1"/>
  <c r="J97" i="26"/>
  <c r="J179" i="26" s="1"/>
  <c r="O97" i="26"/>
  <c r="O179" i="26" s="1"/>
  <c r="U97" i="26"/>
  <c r="U179" i="26" s="1"/>
  <c r="Z97" i="26"/>
  <c r="Z179" i="26" s="1"/>
  <c r="AE97" i="26"/>
  <c r="AE179" i="26" s="1"/>
  <c r="AK97" i="26"/>
  <c r="AK179" i="26" s="1"/>
  <c r="AP97" i="26"/>
  <c r="AP179" i="26" s="1"/>
  <c r="AU97" i="26"/>
  <c r="AU179" i="26" s="1"/>
  <c r="BA97" i="26"/>
  <c r="BA179" i="26" s="1"/>
  <c r="BF97" i="26"/>
  <c r="BF179" i="26" s="1"/>
  <c r="BK97" i="26"/>
  <c r="BK179" i="26" s="1"/>
  <c r="BQ97" i="26"/>
  <c r="BQ179" i="26" s="1"/>
  <c r="BV97" i="26"/>
  <c r="BV179" i="26" s="1"/>
  <c r="CA97" i="26"/>
  <c r="CA179" i="26" s="1"/>
  <c r="C98" i="26"/>
  <c r="E103" i="26"/>
  <c r="E180" i="26" s="1"/>
  <c r="J103" i="26"/>
  <c r="J180" i="26" s="1"/>
  <c r="P103" i="26"/>
  <c r="P180" i="26" s="1"/>
  <c r="U103" i="26"/>
  <c r="U180" i="26" s="1"/>
  <c r="Z103" i="26"/>
  <c r="Z180" i="26" s="1"/>
  <c r="AF103" i="26"/>
  <c r="AF180" i="26" s="1"/>
  <c r="AK103" i="26"/>
  <c r="AK180" i="26" s="1"/>
  <c r="AP103" i="26"/>
  <c r="AP180" i="26" s="1"/>
  <c r="AV103" i="26"/>
  <c r="AV180" i="26" s="1"/>
  <c r="BA103" i="26"/>
  <c r="BA180" i="26" s="1"/>
  <c r="BF103" i="26"/>
  <c r="BF180" i="26" s="1"/>
  <c r="BL103" i="26"/>
  <c r="BL180" i="26" s="1"/>
  <c r="BQ103" i="26"/>
  <c r="BQ180" i="26" s="1"/>
  <c r="BV103" i="26"/>
  <c r="BV180" i="26" s="1"/>
  <c r="CB103" i="26"/>
  <c r="CB180" i="26" s="1"/>
  <c r="C104" i="26"/>
  <c r="E109" i="26"/>
  <c r="E181" i="26" s="1"/>
  <c r="K109" i="26"/>
  <c r="K181" i="26" s="1"/>
  <c r="P109" i="26"/>
  <c r="P181" i="26" s="1"/>
  <c r="U109" i="26"/>
  <c r="U181" i="26" s="1"/>
  <c r="AA109" i="26"/>
  <c r="AA181" i="26" s="1"/>
  <c r="AF109" i="26"/>
  <c r="AF181" i="26" s="1"/>
  <c r="AK109" i="26"/>
  <c r="AK181" i="26" s="1"/>
  <c r="AQ109" i="26"/>
  <c r="AQ181" i="26" s="1"/>
  <c r="AV109" i="26"/>
  <c r="AV181" i="26" s="1"/>
  <c r="BA109" i="26"/>
  <c r="BA181" i="26" s="1"/>
  <c r="BG109" i="26"/>
  <c r="BG181" i="26" s="1"/>
  <c r="BL109" i="26"/>
  <c r="BL181" i="26" s="1"/>
  <c r="BQ109" i="26"/>
  <c r="BQ181" i="26" s="1"/>
  <c r="BW109" i="26"/>
  <c r="BW181" i="26" s="1"/>
  <c r="CB109" i="26"/>
  <c r="CB181" i="26" s="1"/>
  <c r="C110" i="26"/>
  <c r="F115" i="26"/>
  <c r="F182" i="26" s="1"/>
  <c r="K115" i="26"/>
  <c r="K182" i="26" s="1"/>
  <c r="P115" i="26"/>
  <c r="P182" i="26" s="1"/>
  <c r="V115" i="26"/>
  <c r="V182" i="26" s="1"/>
  <c r="AA115" i="26"/>
  <c r="AA182" i="26" s="1"/>
  <c r="AF115" i="26"/>
  <c r="AF182" i="26" s="1"/>
  <c r="AL115" i="26"/>
  <c r="AL182" i="26" s="1"/>
  <c r="AQ115" i="26"/>
  <c r="AQ182" i="26" s="1"/>
  <c r="AV115" i="26"/>
  <c r="AV182" i="26" s="1"/>
  <c r="BB115" i="26"/>
  <c r="BB182" i="26" s="1"/>
  <c r="BG115" i="26"/>
  <c r="BG182" i="26" s="1"/>
  <c r="BL115" i="26"/>
  <c r="BL182" i="26" s="1"/>
  <c r="BR115" i="26"/>
  <c r="BR182" i="26" s="1"/>
  <c r="BW115" i="26"/>
  <c r="BW182" i="26" s="1"/>
  <c r="CB115" i="26"/>
  <c r="CB182" i="26" s="1"/>
  <c r="E63" i="24"/>
  <c r="E170" i="24" s="1"/>
  <c r="I63" i="24"/>
  <c r="I170" i="24" s="1"/>
  <c r="M63" i="24"/>
  <c r="M170" i="24" s="1"/>
  <c r="Q63" i="24"/>
  <c r="Q170" i="24" s="1"/>
  <c r="U63" i="24"/>
  <c r="U170" i="24" s="1"/>
  <c r="Y63" i="24"/>
  <c r="Y170" i="24" s="1"/>
  <c r="AC63" i="24"/>
  <c r="AC170" i="24" s="1"/>
  <c r="AG63" i="24"/>
  <c r="AG170" i="24" s="1"/>
  <c r="AK63" i="24"/>
  <c r="AK170" i="24" s="1"/>
  <c r="AO63" i="24"/>
  <c r="AO170" i="24" s="1"/>
  <c r="AS63" i="24"/>
  <c r="AS170" i="24" s="1"/>
  <c r="AW63" i="24"/>
  <c r="AW170" i="24" s="1"/>
  <c r="BA63" i="24"/>
  <c r="BA170" i="24" s="1"/>
  <c r="BE63" i="24"/>
  <c r="BE170" i="24" s="1"/>
  <c r="BI63" i="24"/>
  <c r="BI170" i="24" s="1"/>
  <c r="BM63" i="24"/>
  <c r="BM170" i="24" s="1"/>
  <c r="BQ63" i="24"/>
  <c r="BQ170" i="24" s="1"/>
  <c r="BU63" i="24"/>
  <c r="BU170" i="24" s="1"/>
  <c r="BY63" i="24"/>
  <c r="BY170" i="24" s="1"/>
  <c r="CC63" i="24"/>
  <c r="CC170" i="24" s="1"/>
  <c r="I81" i="24"/>
  <c r="I173" i="24" s="1"/>
  <c r="M81" i="24"/>
  <c r="M173" i="24" s="1"/>
  <c r="Y81" i="24"/>
  <c r="Y173" i="24" s="1"/>
  <c r="AC81" i="24"/>
  <c r="AC173" i="24" s="1"/>
  <c r="AO81" i="24"/>
  <c r="AO173" i="24" s="1"/>
  <c r="AS81" i="24"/>
  <c r="AS173" i="24" s="1"/>
  <c r="BE81" i="24"/>
  <c r="BE173" i="24" s="1"/>
  <c r="BI81" i="24"/>
  <c r="BI173" i="24" s="1"/>
  <c r="BU81" i="24"/>
  <c r="BU173" i="24" s="1"/>
  <c r="BY81" i="24"/>
  <c r="BY173" i="24" s="1"/>
  <c r="I87" i="24"/>
  <c r="I174" i="24" s="1"/>
  <c r="M87" i="24"/>
  <c r="M174" i="24" s="1"/>
  <c r="Q87" i="24"/>
  <c r="Q174" i="24" s="1"/>
  <c r="Y87" i="24"/>
  <c r="Y174" i="24" s="1"/>
  <c r="AC87" i="24"/>
  <c r="AC174" i="24" s="1"/>
  <c r="AG87" i="24"/>
  <c r="AG174" i="24" s="1"/>
  <c r="AO87" i="24"/>
  <c r="AO174" i="24" s="1"/>
  <c r="AS87" i="24"/>
  <c r="AS174" i="24" s="1"/>
  <c r="AW87" i="24"/>
  <c r="AW174" i="24" s="1"/>
  <c r="BE87" i="24"/>
  <c r="BE174" i="24" s="1"/>
  <c r="BI87" i="24"/>
  <c r="BI174" i="24" s="1"/>
  <c r="BM87" i="24"/>
  <c r="BM174" i="24" s="1"/>
  <c r="BU87" i="24"/>
  <c r="BU174" i="24" s="1"/>
  <c r="BY87" i="24"/>
  <c r="BY174" i="24" s="1"/>
  <c r="CC87" i="24"/>
  <c r="CC174" i="24" s="1"/>
  <c r="E105" i="24"/>
  <c r="E177" i="24" s="1"/>
  <c r="I105" i="24"/>
  <c r="I177" i="24" s="1"/>
  <c r="U105" i="24"/>
  <c r="U177" i="24" s="1"/>
  <c r="Y105" i="24"/>
  <c r="Y177" i="24" s="1"/>
  <c r="AK105" i="24"/>
  <c r="AK177" i="24" s="1"/>
  <c r="AO105" i="24"/>
  <c r="AO177" i="24" s="1"/>
  <c r="BA105" i="24"/>
  <c r="BA177" i="24" s="1"/>
  <c r="BE105" i="24"/>
  <c r="BE177" i="24" s="1"/>
  <c r="BQ105" i="24"/>
  <c r="BQ177" i="24" s="1"/>
  <c r="BU105" i="24"/>
  <c r="BU177" i="24" s="1"/>
  <c r="E111" i="24"/>
  <c r="E178" i="24" s="1"/>
  <c r="I111" i="24"/>
  <c r="I178" i="24" s="1"/>
  <c r="M111" i="24"/>
  <c r="M178" i="24" s="1"/>
  <c r="U111" i="24"/>
  <c r="U178" i="24" s="1"/>
  <c r="Y111" i="24"/>
  <c r="Y178" i="24" s="1"/>
  <c r="AC111" i="24"/>
  <c r="AC178" i="24" s="1"/>
  <c r="AK111" i="24"/>
  <c r="AK178" i="24" s="1"/>
  <c r="AO111" i="24"/>
  <c r="AO178" i="24" s="1"/>
  <c r="AS111" i="24"/>
  <c r="AS178" i="24" s="1"/>
  <c r="BA111" i="24"/>
  <c r="BA178" i="24" s="1"/>
  <c r="BE111" i="24"/>
  <c r="BE178" i="24" s="1"/>
  <c r="BI111" i="24"/>
  <c r="BI178" i="24" s="1"/>
  <c r="BQ111" i="24"/>
  <c r="BQ178" i="24" s="1"/>
  <c r="BU111" i="24"/>
  <c r="BU178" i="24" s="1"/>
  <c r="BY111" i="24"/>
  <c r="BY178" i="24" s="1"/>
  <c r="H67" i="26"/>
  <c r="H174" i="26" s="1"/>
  <c r="I73" i="26"/>
  <c r="I175" i="26" s="1"/>
  <c r="E73" i="26"/>
  <c r="E175" i="26" s="1"/>
  <c r="F79" i="26"/>
  <c r="F176" i="26" s="1"/>
  <c r="F85" i="26"/>
  <c r="F177" i="26" s="1"/>
  <c r="J85" i="26"/>
  <c r="J177" i="26" s="1"/>
  <c r="N85" i="26"/>
  <c r="N177" i="26" s="1"/>
  <c r="R85" i="26"/>
  <c r="R177" i="26" s="1"/>
  <c r="V85" i="26"/>
  <c r="V177" i="26" s="1"/>
  <c r="Z85" i="26"/>
  <c r="Z177" i="26" s="1"/>
  <c r="AD85" i="26"/>
  <c r="AD177" i="26" s="1"/>
  <c r="AH85" i="26"/>
  <c r="AH177" i="26" s="1"/>
  <c r="AL85" i="26"/>
  <c r="AL177" i="26" s="1"/>
  <c r="AP85" i="26"/>
  <c r="AP177" i="26" s="1"/>
  <c r="AT85" i="26"/>
  <c r="AT177" i="26" s="1"/>
  <c r="AX85" i="26"/>
  <c r="AX177" i="26" s="1"/>
  <c r="BB85" i="26"/>
  <c r="BB177" i="26" s="1"/>
  <c r="BF85" i="26"/>
  <c r="BF177" i="26" s="1"/>
  <c r="BJ85" i="26"/>
  <c r="BJ177" i="26" s="1"/>
  <c r="BN85" i="26"/>
  <c r="BN177" i="26" s="1"/>
  <c r="BR85" i="26"/>
  <c r="BR177" i="26" s="1"/>
  <c r="BV85" i="26"/>
  <c r="BV177" i="26" s="1"/>
  <c r="BZ85" i="26"/>
  <c r="BZ177" i="26" s="1"/>
  <c r="CD85" i="26"/>
  <c r="CD177" i="26" s="1"/>
  <c r="E91" i="26"/>
  <c r="E178" i="26" s="1"/>
  <c r="I91" i="26"/>
  <c r="I178" i="26" s="1"/>
  <c r="M91" i="26"/>
  <c r="M178" i="26" s="1"/>
  <c r="Q91" i="26"/>
  <c r="Q178" i="26" s="1"/>
  <c r="U91" i="26"/>
  <c r="U178" i="26" s="1"/>
  <c r="Y91" i="26"/>
  <c r="Y178" i="26" s="1"/>
  <c r="AC91" i="26"/>
  <c r="AC178" i="26" s="1"/>
  <c r="AG91" i="26"/>
  <c r="AG178" i="26" s="1"/>
  <c r="AK91" i="26"/>
  <c r="AK178" i="26" s="1"/>
  <c r="AO91" i="26"/>
  <c r="AO178" i="26" s="1"/>
  <c r="AS91" i="26"/>
  <c r="AS178" i="26" s="1"/>
  <c r="AW91" i="26"/>
  <c r="AW178" i="26" s="1"/>
  <c r="BA91" i="26"/>
  <c r="BA178" i="26" s="1"/>
  <c r="BE91" i="26"/>
  <c r="BE178" i="26" s="1"/>
  <c r="BI91" i="26"/>
  <c r="BI178" i="26" s="1"/>
  <c r="BM91" i="26"/>
  <c r="BM178" i="26" s="1"/>
  <c r="BQ91" i="26"/>
  <c r="BQ178" i="26" s="1"/>
  <c r="BU91" i="26"/>
  <c r="BU178" i="26" s="1"/>
  <c r="BY91" i="26"/>
  <c r="BY178" i="26" s="1"/>
  <c r="CC91" i="26"/>
  <c r="CC178" i="26" s="1"/>
  <c r="H97" i="26"/>
  <c r="H179" i="26" s="1"/>
  <c r="L97" i="26"/>
  <c r="L179" i="26" s="1"/>
  <c r="P97" i="26"/>
  <c r="P179" i="26" s="1"/>
  <c r="T97" i="26"/>
  <c r="T179" i="26" s="1"/>
  <c r="X97" i="26"/>
  <c r="X179" i="26" s="1"/>
  <c r="AB97" i="26"/>
  <c r="AB179" i="26" s="1"/>
  <c r="AF97" i="26"/>
  <c r="AF179" i="26" s="1"/>
  <c r="AJ97" i="26"/>
  <c r="AJ179" i="26" s="1"/>
  <c r="AN97" i="26"/>
  <c r="AN179" i="26" s="1"/>
  <c r="AR97" i="26"/>
  <c r="AR179" i="26" s="1"/>
  <c r="AV97" i="26"/>
  <c r="AV179" i="26" s="1"/>
  <c r="AZ97" i="26"/>
  <c r="AZ179" i="26" s="1"/>
  <c r="BD97" i="26"/>
  <c r="BD179" i="26" s="1"/>
  <c r="BH97" i="26"/>
  <c r="BH179" i="26" s="1"/>
  <c r="BL97" i="26"/>
  <c r="BL179" i="26" s="1"/>
  <c r="BP97" i="26"/>
  <c r="BP179" i="26" s="1"/>
  <c r="BT97" i="26"/>
  <c r="BT179" i="26" s="1"/>
  <c r="BX97" i="26"/>
  <c r="BX179" i="26" s="1"/>
  <c r="CB97" i="26"/>
  <c r="CB179" i="26" s="1"/>
  <c r="CF97" i="26"/>
  <c r="CF179" i="26" s="1"/>
  <c r="G103" i="26"/>
  <c r="G180" i="26" s="1"/>
  <c r="K103" i="26"/>
  <c r="K180" i="26" s="1"/>
  <c r="O103" i="26"/>
  <c r="O180" i="26" s="1"/>
  <c r="S103" i="26"/>
  <c r="S180" i="26" s="1"/>
  <c r="W103" i="26"/>
  <c r="W180" i="26" s="1"/>
  <c r="AA103" i="26"/>
  <c r="AA180" i="26" s="1"/>
  <c r="AE103" i="26"/>
  <c r="AE180" i="26" s="1"/>
  <c r="AI103" i="26"/>
  <c r="AI180" i="26" s="1"/>
  <c r="AM103" i="26"/>
  <c r="AM180" i="26" s="1"/>
  <c r="AQ103" i="26"/>
  <c r="AQ180" i="26" s="1"/>
  <c r="AU103" i="26"/>
  <c r="AU180" i="26" s="1"/>
  <c r="AY103" i="26"/>
  <c r="AY180" i="26" s="1"/>
  <c r="BC103" i="26"/>
  <c r="BC180" i="26" s="1"/>
  <c r="BG103" i="26"/>
  <c r="BG180" i="26" s="1"/>
  <c r="BK103" i="26"/>
  <c r="BK180" i="26" s="1"/>
  <c r="BO103" i="26"/>
  <c r="BO180" i="26" s="1"/>
  <c r="BS103" i="26"/>
  <c r="BS180" i="26" s="1"/>
  <c r="BW103" i="26"/>
  <c r="BW180" i="26" s="1"/>
  <c r="CA103" i="26"/>
  <c r="CA180" i="26" s="1"/>
  <c r="CE103" i="26"/>
  <c r="CE180" i="26" s="1"/>
  <c r="F109" i="26"/>
  <c r="F181" i="26" s="1"/>
  <c r="J109" i="26"/>
  <c r="J181" i="26" s="1"/>
  <c r="N109" i="26"/>
  <c r="N181" i="26" s="1"/>
  <c r="R109" i="26"/>
  <c r="R181" i="26" s="1"/>
  <c r="V109" i="26"/>
  <c r="V181" i="26" s="1"/>
  <c r="Z109" i="26"/>
  <c r="Z181" i="26" s="1"/>
  <c r="AD109" i="26"/>
  <c r="AD181" i="26" s="1"/>
  <c r="AH109" i="26"/>
  <c r="AH181" i="26" s="1"/>
  <c r="AL109" i="26"/>
  <c r="AL181" i="26" s="1"/>
  <c r="AP109" i="26"/>
  <c r="AP181" i="26" s="1"/>
  <c r="AT109" i="26"/>
  <c r="AT181" i="26" s="1"/>
  <c r="AX109" i="26"/>
  <c r="AX181" i="26" s="1"/>
  <c r="BB109" i="26"/>
  <c r="BB181" i="26" s="1"/>
  <c r="BF109" i="26"/>
  <c r="BF181" i="26" s="1"/>
  <c r="BJ109" i="26"/>
  <c r="BJ181" i="26" s="1"/>
  <c r="BN109" i="26"/>
  <c r="BN181" i="26" s="1"/>
  <c r="BR109" i="26"/>
  <c r="BR181" i="26" s="1"/>
  <c r="BV109" i="26"/>
  <c r="BV181" i="26" s="1"/>
  <c r="BZ109" i="26"/>
  <c r="BZ181" i="26" s="1"/>
  <c r="CD109" i="26"/>
  <c r="CD181" i="26" s="1"/>
  <c r="E115" i="26"/>
  <c r="E182" i="26" s="1"/>
  <c r="I115" i="26"/>
  <c r="I182" i="26" s="1"/>
  <c r="M115" i="26"/>
  <c r="M182" i="26" s="1"/>
  <c r="Q115" i="26"/>
  <c r="Q182" i="26" s="1"/>
  <c r="U115" i="26"/>
  <c r="U182" i="26" s="1"/>
  <c r="Y115" i="26"/>
  <c r="Y182" i="26" s="1"/>
  <c r="AC115" i="26"/>
  <c r="AC182" i="26" s="1"/>
  <c r="AG115" i="26"/>
  <c r="AG182" i="26" s="1"/>
  <c r="AK115" i="26"/>
  <c r="AK182" i="26" s="1"/>
  <c r="AO115" i="26"/>
  <c r="AO182" i="26" s="1"/>
  <c r="AS115" i="26"/>
  <c r="AS182" i="26" s="1"/>
  <c r="AW115" i="26"/>
  <c r="AW182" i="26" s="1"/>
  <c r="BA115" i="26"/>
  <c r="BA182" i="26" s="1"/>
  <c r="BE115" i="26"/>
  <c r="BE182" i="26" s="1"/>
  <c r="BI115" i="26"/>
  <c r="BI182" i="26" s="1"/>
  <c r="BM115" i="26"/>
  <c r="BM182" i="26" s="1"/>
  <c r="BQ115" i="26"/>
  <c r="BQ182" i="26" s="1"/>
  <c r="BU115" i="26"/>
  <c r="BU182" i="26" s="1"/>
  <c r="BY115" i="26"/>
  <c r="BY182" i="26" s="1"/>
  <c r="CC115" i="26"/>
  <c r="CC182" i="26" s="1"/>
  <c r="G22" i="24"/>
  <c r="G192" i="28" s="1"/>
  <c r="I57" i="24"/>
  <c r="I169" i="24" s="1"/>
  <c r="E57" i="24"/>
  <c r="E169" i="24" s="1"/>
  <c r="K57" i="24"/>
  <c r="K169" i="24" s="1"/>
  <c r="O57" i="24"/>
  <c r="O169" i="24" s="1"/>
  <c r="S57" i="24"/>
  <c r="S169" i="24" s="1"/>
  <c r="W57" i="24"/>
  <c r="W169" i="24" s="1"/>
  <c r="AA57" i="24"/>
  <c r="AA169" i="24" s="1"/>
  <c r="AE57" i="24"/>
  <c r="AE169" i="24" s="1"/>
  <c r="AI57" i="24"/>
  <c r="AI169" i="24" s="1"/>
  <c r="AM57" i="24"/>
  <c r="AM169" i="24" s="1"/>
  <c r="AQ57" i="24"/>
  <c r="AQ169" i="24" s="1"/>
  <c r="AU57" i="24"/>
  <c r="AU169" i="24" s="1"/>
  <c r="AY57" i="24"/>
  <c r="AY169" i="24" s="1"/>
  <c r="BC57" i="24"/>
  <c r="BC169" i="24" s="1"/>
  <c r="BG57" i="24"/>
  <c r="BG169" i="24" s="1"/>
  <c r="BK57" i="24"/>
  <c r="BK169" i="24" s="1"/>
  <c r="BO57" i="24"/>
  <c r="BO169" i="24" s="1"/>
  <c r="BS57" i="24"/>
  <c r="BS169" i="24" s="1"/>
  <c r="BW57" i="24"/>
  <c r="BW169" i="24" s="1"/>
  <c r="CA57" i="24"/>
  <c r="CA169" i="24" s="1"/>
  <c r="CE57" i="24"/>
  <c r="CE169" i="24" s="1"/>
  <c r="F63" i="24"/>
  <c r="F170" i="24" s="1"/>
  <c r="J63" i="24"/>
  <c r="J170" i="24" s="1"/>
  <c r="N63" i="24"/>
  <c r="N170" i="24" s="1"/>
  <c r="R63" i="24"/>
  <c r="R170" i="24" s="1"/>
  <c r="V63" i="24"/>
  <c r="V170" i="24" s="1"/>
  <c r="Z63" i="24"/>
  <c r="Z170" i="24" s="1"/>
  <c r="AD63" i="24"/>
  <c r="AD170" i="24" s="1"/>
  <c r="AH63" i="24"/>
  <c r="AH170" i="24" s="1"/>
  <c r="AL63" i="24"/>
  <c r="AL170" i="24" s="1"/>
  <c r="AP63" i="24"/>
  <c r="AP170" i="24" s="1"/>
  <c r="AT63" i="24"/>
  <c r="AT170" i="24" s="1"/>
  <c r="AX63" i="24"/>
  <c r="AX170" i="24" s="1"/>
  <c r="BB63" i="24"/>
  <c r="BB170" i="24" s="1"/>
  <c r="BF63" i="24"/>
  <c r="BF170" i="24" s="1"/>
  <c r="BJ63" i="24"/>
  <c r="BJ170" i="24" s="1"/>
  <c r="BN63" i="24"/>
  <c r="BN170" i="24" s="1"/>
  <c r="BR63" i="24"/>
  <c r="BR170" i="24" s="1"/>
  <c r="BV63" i="24"/>
  <c r="BV170" i="24" s="1"/>
  <c r="BZ63" i="24"/>
  <c r="BZ170" i="24" s="1"/>
  <c r="CD63" i="24"/>
  <c r="CD170" i="24" s="1"/>
  <c r="E69" i="24"/>
  <c r="E171" i="24" s="1"/>
  <c r="I69" i="24"/>
  <c r="I171" i="24" s="1"/>
  <c r="M69" i="24"/>
  <c r="M171" i="24" s="1"/>
  <c r="Q69" i="24"/>
  <c r="Q171" i="24" s="1"/>
  <c r="U69" i="24"/>
  <c r="U171" i="24" s="1"/>
  <c r="Y69" i="24"/>
  <c r="Y171" i="24" s="1"/>
  <c r="AC69" i="24"/>
  <c r="AC171" i="24" s="1"/>
  <c r="AG69" i="24"/>
  <c r="AG171" i="24" s="1"/>
  <c r="AK69" i="24"/>
  <c r="AK171" i="24" s="1"/>
  <c r="AO69" i="24"/>
  <c r="AO171" i="24" s="1"/>
  <c r="AS69" i="24"/>
  <c r="AS171" i="24" s="1"/>
  <c r="AW69" i="24"/>
  <c r="AW171" i="24" s="1"/>
  <c r="BA69" i="24"/>
  <c r="BA171" i="24" s="1"/>
  <c r="BE69" i="24"/>
  <c r="BE171" i="24" s="1"/>
  <c r="BI69" i="24"/>
  <c r="BI171" i="24" s="1"/>
  <c r="BM69" i="24"/>
  <c r="BM171" i="24" s="1"/>
  <c r="BQ69" i="24"/>
  <c r="BQ171" i="24" s="1"/>
  <c r="BU69" i="24"/>
  <c r="BU171" i="24" s="1"/>
  <c r="BY69" i="24"/>
  <c r="BY171" i="24" s="1"/>
  <c r="CC69" i="24"/>
  <c r="CC171" i="24" s="1"/>
  <c r="C70" i="24"/>
  <c r="H75" i="24"/>
  <c r="H172" i="24" s="1"/>
  <c r="L75" i="24"/>
  <c r="L172" i="24" s="1"/>
  <c r="P75" i="24"/>
  <c r="P172" i="24" s="1"/>
  <c r="T75" i="24"/>
  <c r="T172" i="24" s="1"/>
  <c r="X75" i="24"/>
  <c r="X172" i="24" s="1"/>
  <c r="AB75" i="24"/>
  <c r="AB172" i="24" s="1"/>
  <c r="AF75" i="24"/>
  <c r="AF172" i="24" s="1"/>
  <c r="AJ75" i="24"/>
  <c r="AJ172" i="24" s="1"/>
  <c r="AN75" i="24"/>
  <c r="AN172" i="24" s="1"/>
  <c r="AR75" i="24"/>
  <c r="AR172" i="24" s="1"/>
  <c r="AV75" i="24"/>
  <c r="AV172" i="24" s="1"/>
  <c r="AZ75" i="24"/>
  <c r="AZ172" i="24" s="1"/>
  <c r="BD75" i="24"/>
  <c r="BD172" i="24" s="1"/>
  <c r="BH75" i="24"/>
  <c r="BH172" i="24" s="1"/>
  <c r="BL75" i="24"/>
  <c r="BL172" i="24" s="1"/>
  <c r="BP75" i="24"/>
  <c r="BP172" i="24" s="1"/>
  <c r="BT75" i="24"/>
  <c r="BT172" i="24" s="1"/>
  <c r="BX75" i="24"/>
  <c r="BX172" i="24" s="1"/>
  <c r="CB75" i="24"/>
  <c r="CB172" i="24" s="1"/>
  <c r="CF75" i="24"/>
  <c r="CF172" i="24" s="1"/>
  <c r="D78" i="24"/>
  <c r="D147" i="24" s="1"/>
  <c r="G81" i="24"/>
  <c r="G173" i="24" s="1"/>
  <c r="K81" i="24"/>
  <c r="K173" i="24" s="1"/>
  <c r="O81" i="24"/>
  <c r="O173" i="24" s="1"/>
  <c r="S81" i="24"/>
  <c r="S173" i="24" s="1"/>
  <c r="W81" i="24"/>
  <c r="W173" i="24" s="1"/>
  <c r="AA81" i="24"/>
  <c r="AA173" i="24" s="1"/>
  <c r="AE81" i="24"/>
  <c r="AE173" i="24" s="1"/>
  <c r="AI81" i="24"/>
  <c r="AI173" i="24" s="1"/>
  <c r="AM81" i="24"/>
  <c r="AM173" i="24" s="1"/>
  <c r="AQ81" i="24"/>
  <c r="AQ173" i="24" s="1"/>
  <c r="AU81" i="24"/>
  <c r="AU173" i="24" s="1"/>
  <c r="AY81" i="24"/>
  <c r="AY173" i="24" s="1"/>
  <c r="BC81" i="24"/>
  <c r="BC173" i="24" s="1"/>
  <c r="BG81" i="24"/>
  <c r="BG173" i="24" s="1"/>
  <c r="BK81" i="24"/>
  <c r="BK173" i="24" s="1"/>
  <c r="BO81" i="24"/>
  <c r="BO173" i="24" s="1"/>
  <c r="BS81" i="24"/>
  <c r="BS173" i="24" s="1"/>
  <c r="BW81" i="24"/>
  <c r="BW173" i="24" s="1"/>
  <c r="CA81" i="24"/>
  <c r="CA173" i="24" s="1"/>
  <c r="CE81" i="24"/>
  <c r="CE173" i="24" s="1"/>
  <c r="D83" i="24"/>
  <c r="D135" i="24" s="1"/>
  <c r="F87" i="24"/>
  <c r="F174" i="24" s="1"/>
  <c r="J87" i="24"/>
  <c r="J174" i="24" s="1"/>
  <c r="N87" i="24"/>
  <c r="N174" i="24" s="1"/>
  <c r="R87" i="24"/>
  <c r="R174" i="24" s="1"/>
  <c r="V87" i="24"/>
  <c r="V174" i="24" s="1"/>
  <c r="Z87" i="24"/>
  <c r="Z174" i="24" s="1"/>
  <c r="AD87" i="24"/>
  <c r="AD174" i="24" s="1"/>
  <c r="AH87" i="24"/>
  <c r="AH174" i="24" s="1"/>
  <c r="AL87" i="24"/>
  <c r="AL174" i="24" s="1"/>
  <c r="AP87" i="24"/>
  <c r="AP174" i="24" s="1"/>
  <c r="AT87" i="24"/>
  <c r="AT174" i="24" s="1"/>
  <c r="AX87" i="24"/>
  <c r="AX174" i="24" s="1"/>
  <c r="BB87" i="24"/>
  <c r="BB174" i="24" s="1"/>
  <c r="BF87" i="24"/>
  <c r="BF174" i="24" s="1"/>
  <c r="BJ87" i="24"/>
  <c r="BJ174" i="24" s="1"/>
  <c r="BN87" i="24"/>
  <c r="BN174" i="24" s="1"/>
  <c r="BR87" i="24"/>
  <c r="BR174" i="24" s="1"/>
  <c r="BV87" i="24"/>
  <c r="BV174" i="24" s="1"/>
  <c r="BZ87" i="24"/>
  <c r="BZ174" i="24" s="1"/>
  <c r="CD87" i="24"/>
  <c r="CD174" i="24" s="1"/>
  <c r="D88" i="24"/>
  <c r="D123" i="24" s="1"/>
  <c r="E93" i="24"/>
  <c r="E175" i="24" s="1"/>
  <c r="I93" i="24"/>
  <c r="I175" i="24" s="1"/>
  <c r="M93" i="24"/>
  <c r="M175" i="24" s="1"/>
  <c r="Q93" i="24"/>
  <c r="Q175" i="24" s="1"/>
  <c r="U93" i="24"/>
  <c r="U175" i="24" s="1"/>
  <c r="Y93" i="24"/>
  <c r="Y175" i="24" s="1"/>
  <c r="AC93" i="24"/>
  <c r="AC175" i="24" s="1"/>
  <c r="AG93" i="24"/>
  <c r="AG175" i="24" s="1"/>
  <c r="AK93" i="24"/>
  <c r="AK175" i="24" s="1"/>
  <c r="AO93" i="24"/>
  <c r="AO175" i="24" s="1"/>
  <c r="AS93" i="24"/>
  <c r="AS175" i="24" s="1"/>
  <c r="AW93" i="24"/>
  <c r="AW175" i="24" s="1"/>
  <c r="BA93" i="24"/>
  <c r="BA175" i="24" s="1"/>
  <c r="BE93" i="24"/>
  <c r="BE175" i="24" s="1"/>
  <c r="BI93" i="24"/>
  <c r="BI175" i="24" s="1"/>
  <c r="BM93" i="24"/>
  <c r="BM175" i="24" s="1"/>
  <c r="BQ93" i="24"/>
  <c r="BQ175" i="24" s="1"/>
  <c r="BU93" i="24"/>
  <c r="BU175" i="24" s="1"/>
  <c r="BY93" i="24"/>
  <c r="BY175" i="24" s="1"/>
  <c r="CC93" i="24"/>
  <c r="CC175" i="24" s="1"/>
  <c r="C94" i="24"/>
  <c r="D97" i="24"/>
  <c r="D163" i="24" s="1"/>
  <c r="H99" i="24"/>
  <c r="H176" i="24" s="1"/>
  <c r="L99" i="24"/>
  <c r="L176" i="24" s="1"/>
  <c r="P99" i="24"/>
  <c r="P176" i="24" s="1"/>
  <c r="T99" i="24"/>
  <c r="T176" i="24" s="1"/>
  <c r="X99" i="24"/>
  <c r="X176" i="24" s="1"/>
  <c r="AB99" i="24"/>
  <c r="AB176" i="24" s="1"/>
  <c r="AF99" i="24"/>
  <c r="AF176" i="24" s="1"/>
  <c r="AJ99" i="24"/>
  <c r="AJ176" i="24" s="1"/>
  <c r="AN99" i="24"/>
  <c r="AN176" i="24" s="1"/>
  <c r="AR99" i="24"/>
  <c r="AR176" i="24" s="1"/>
  <c r="AV99" i="24"/>
  <c r="AV176" i="24" s="1"/>
  <c r="AZ99" i="24"/>
  <c r="AZ176" i="24" s="1"/>
  <c r="BD99" i="24"/>
  <c r="BD176" i="24" s="1"/>
  <c r="BH99" i="24"/>
  <c r="BH176" i="24" s="1"/>
  <c r="BL99" i="24"/>
  <c r="BL176" i="24" s="1"/>
  <c r="BP99" i="24"/>
  <c r="BP176" i="24" s="1"/>
  <c r="BT99" i="24"/>
  <c r="BT176" i="24" s="1"/>
  <c r="BX99" i="24"/>
  <c r="BX176" i="24" s="1"/>
  <c r="CB99" i="24"/>
  <c r="CB176" i="24" s="1"/>
  <c r="CF99" i="24"/>
  <c r="CF176" i="24" s="1"/>
  <c r="D102" i="24"/>
  <c r="D151" i="24" s="1"/>
  <c r="G105" i="24"/>
  <c r="G177" i="24" s="1"/>
  <c r="K105" i="24"/>
  <c r="K177" i="24" s="1"/>
  <c r="O105" i="24"/>
  <c r="O177" i="24" s="1"/>
  <c r="S105" i="24"/>
  <c r="S177" i="24" s="1"/>
  <c r="W105" i="24"/>
  <c r="W177" i="24" s="1"/>
  <c r="AA105" i="24"/>
  <c r="AA177" i="24" s="1"/>
  <c r="AE105" i="24"/>
  <c r="AE177" i="24" s="1"/>
  <c r="AI105" i="24"/>
  <c r="AI177" i="24" s="1"/>
  <c r="AM105" i="24"/>
  <c r="AM177" i="24" s="1"/>
  <c r="AQ105" i="24"/>
  <c r="AQ177" i="24" s="1"/>
  <c r="AU105" i="24"/>
  <c r="AU177" i="24" s="1"/>
  <c r="AY105" i="24"/>
  <c r="AY177" i="24" s="1"/>
  <c r="BC105" i="24"/>
  <c r="BC177" i="24" s="1"/>
  <c r="BG105" i="24"/>
  <c r="BG177" i="24" s="1"/>
  <c r="BK105" i="24"/>
  <c r="BK177" i="24" s="1"/>
  <c r="BO105" i="24"/>
  <c r="BO177" i="24" s="1"/>
  <c r="BS105" i="24"/>
  <c r="BS177" i="24" s="1"/>
  <c r="BW105" i="24"/>
  <c r="BW177" i="24" s="1"/>
  <c r="CA105" i="24"/>
  <c r="CA177" i="24" s="1"/>
  <c r="CE105" i="24"/>
  <c r="CE177" i="24" s="1"/>
  <c r="D107" i="24"/>
  <c r="D139" i="24" s="1"/>
  <c r="F111" i="24"/>
  <c r="F178" i="24" s="1"/>
  <c r="J111" i="24"/>
  <c r="J178" i="24" s="1"/>
  <c r="N111" i="24"/>
  <c r="N178" i="24" s="1"/>
  <c r="R111" i="24"/>
  <c r="R178" i="24" s="1"/>
  <c r="V111" i="24"/>
  <c r="V178" i="24" s="1"/>
  <c r="Z111" i="24"/>
  <c r="Z178" i="24" s="1"/>
  <c r="AD111" i="24"/>
  <c r="AD178" i="24" s="1"/>
  <c r="AH111" i="24"/>
  <c r="AH178" i="24" s="1"/>
  <c r="AL111" i="24"/>
  <c r="AL178" i="24" s="1"/>
  <c r="AP111" i="24"/>
  <c r="AP178" i="24" s="1"/>
  <c r="AT111" i="24"/>
  <c r="AT178" i="24" s="1"/>
  <c r="AX111" i="24"/>
  <c r="AX178" i="24" s="1"/>
  <c r="BB111" i="24"/>
  <c r="BB178" i="24" s="1"/>
  <c r="BF111" i="24"/>
  <c r="BF178" i="24" s="1"/>
  <c r="BJ111" i="24"/>
  <c r="BJ178" i="24" s="1"/>
  <c r="BN111" i="24"/>
  <c r="BN178" i="24" s="1"/>
  <c r="BR111" i="24"/>
  <c r="BR178" i="24" s="1"/>
  <c r="BV111" i="24"/>
  <c r="BV178" i="24" s="1"/>
  <c r="BZ111" i="24"/>
  <c r="BZ178" i="24" s="1"/>
  <c r="CD111" i="24"/>
  <c r="CD178" i="24" s="1"/>
  <c r="J156" i="24"/>
  <c r="N156" i="24"/>
  <c r="R156" i="24"/>
  <c r="V156" i="24"/>
  <c r="Z156" i="24"/>
  <c r="AD156" i="24"/>
  <c r="AH156" i="24"/>
  <c r="AL156" i="24"/>
  <c r="AP156" i="24"/>
  <c r="AT156" i="24"/>
  <c r="AX156" i="24"/>
  <c r="BB156" i="24"/>
  <c r="BF156" i="24"/>
  <c r="BJ156" i="24"/>
  <c r="BN156" i="24"/>
  <c r="BR156" i="24"/>
  <c r="BV156" i="24"/>
  <c r="BZ156" i="24"/>
  <c r="CD156" i="24"/>
  <c r="E157" i="24"/>
  <c r="I157" i="24"/>
  <c r="M157" i="24"/>
  <c r="Q157" i="24"/>
  <c r="U157" i="24"/>
  <c r="Y157" i="24"/>
  <c r="AC157" i="24"/>
  <c r="AG157" i="24"/>
  <c r="AK157" i="24"/>
  <c r="AO157" i="24"/>
  <c r="AS157" i="24"/>
  <c r="AW157" i="24"/>
  <c r="BA157" i="24"/>
  <c r="BE157" i="24"/>
  <c r="BI157" i="24"/>
  <c r="BM157" i="24"/>
  <c r="BQ157" i="24"/>
  <c r="BU157" i="24"/>
  <c r="BY157" i="24"/>
  <c r="CC157" i="24"/>
  <c r="H158" i="24"/>
  <c r="L158" i="24"/>
  <c r="P158" i="24"/>
  <c r="T158" i="24"/>
  <c r="X158" i="24"/>
  <c r="AB158" i="24"/>
  <c r="AF158" i="24"/>
  <c r="AJ158" i="24"/>
  <c r="AN158" i="24"/>
  <c r="AR158" i="24"/>
  <c r="AV158" i="24"/>
  <c r="AZ158" i="24"/>
  <c r="BD158" i="24"/>
  <c r="BH158" i="24"/>
  <c r="BL158" i="24"/>
  <c r="BP158" i="24"/>
  <c r="BT158" i="24"/>
  <c r="BX158" i="24"/>
  <c r="CB158" i="24"/>
  <c r="CF158" i="24"/>
  <c r="G159" i="24"/>
  <c r="K159" i="24"/>
  <c r="O159" i="24"/>
  <c r="S159" i="24"/>
  <c r="S167" i="24" s="1"/>
  <c r="AD159" i="24"/>
  <c r="AI159" i="24"/>
  <c r="AI167" i="24" s="1"/>
  <c r="AT159" i="24"/>
  <c r="AY159" i="24"/>
  <c r="AY167" i="24" s="1"/>
  <c r="BJ159" i="24"/>
  <c r="BO159" i="24"/>
  <c r="BO167" i="24" s="1"/>
  <c r="BZ159" i="24"/>
  <c r="CE159" i="24"/>
  <c r="CE167" i="24" s="1"/>
  <c r="M160" i="24"/>
  <c r="R160" i="24"/>
  <c r="AC160" i="24"/>
  <c r="AH160" i="24"/>
  <c r="AS160" i="24"/>
  <c r="AX160" i="24"/>
  <c r="BI160" i="24"/>
  <c r="BN160" i="24"/>
  <c r="BY160" i="24"/>
  <c r="CD160" i="24"/>
  <c r="L161" i="24"/>
  <c r="Q161" i="24"/>
  <c r="AB161" i="24"/>
  <c r="AG161" i="24"/>
  <c r="AR161" i="24"/>
  <c r="AW161" i="24"/>
  <c r="BH161" i="24"/>
  <c r="BM161" i="24"/>
  <c r="BX161" i="24"/>
  <c r="CC161" i="24"/>
  <c r="K162" i="24"/>
  <c r="P162" i="24"/>
  <c r="AA162" i="24"/>
  <c r="AF162" i="24"/>
  <c r="AQ162" i="24"/>
  <c r="AV162" i="24"/>
  <c r="BG162" i="24"/>
  <c r="BL162" i="24"/>
  <c r="BW162" i="24"/>
  <c r="CB162" i="24"/>
  <c r="J163" i="24"/>
  <c r="O163" i="24"/>
  <c r="Z163" i="24"/>
  <c r="AE163" i="24"/>
  <c r="AP163" i="24"/>
  <c r="AU163" i="24"/>
  <c r="BF163" i="24"/>
  <c r="BK163" i="24"/>
  <c r="BV163" i="24"/>
  <c r="CA163" i="24"/>
  <c r="I164" i="24"/>
  <c r="N164" i="24"/>
  <c r="Y164" i="24"/>
  <c r="AD164" i="24"/>
  <c r="AO164" i="24"/>
  <c r="AT164" i="24"/>
  <c r="BE164" i="24"/>
  <c r="BJ164" i="24"/>
  <c r="BU164" i="24"/>
  <c r="BZ164" i="24"/>
  <c r="H165" i="24"/>
  <c r="M165" i="24"/>
  <c r="X165" i="24"/>
  <c r="AC165" i="24"/>
  <c r="AN165" i="24"/>
  <c r="AS165" i="24"/>
  <c r="BD165" i="24"/>
  <c r="BI165" i="24"/>
  <c r="BT165" i="24"/>
  <c r="BY165" i="24"/>
  <c r="F57" i="27"/>
  <c r="F169" i="27" s="1"/>
  <c r="F63" i="27"/>
  <c r="F170" i="27" s="1"/>
  <c r="J63" i="27"/>
  <c r="J170" i="27" s="1"/>
  <c r="N63" i="27"/>
  <c r="N170" i="27" s="1"/>
  <c r="R63" i="27"/>
  <c r="R170" i="27" s="1"/>
  <c r="V63" i="27"/>
  <c r="V170" i="27" s="1"/>
  <c r="Z63" i="27"/>
  <c r="Z170" i="27" s="1"/>
  <c r="AD63" i="27"/>
  <c r="AD170" i="27" s="1"/>
  <c r="AH63" i="27"/>
  <c r="AH170" i="27" s="1"/>
  <c r="AL63" i="27"/>
  <c r="AL170" i="27" s="1"/>
  <c r="AP63" i="27"/>
  <c r="AP170" i="27" s="1"/>
  <c r="AT63" i="27"/>
  <c r="AT170" i="27" s="1"/>
  <c r="AX63" i="27"/>
  <c r="AX170" i="27" s="1"/>
  <c r="BB63" i="27"/>
  <c r="BB170" i="27" s="1"/>
  <c r="BF63" i="27"/>
  <c r="BF170" i="27" s="1"/>
  <c r="BJ63" i="27"/>
  <c r="BJ170" i="27" s="1"/>
  <c r="BN63" i="27"/>
  <c r="BN170" i="27" s="1"/>
  <c r="BR63" i="27"/>
  <c r="BR170" i="27" s="1"/>
  <c r="BV63" i="27"/>
  <c r="BV170" i="27" s="1"/>
  <c r="BZ63" i="27"/>
  <c r="BZ170" i="27" s="1"/>
  <c r="CD63" i="27"/>
  <c r="CD170" i="27" s="1"/>
  <c r="F69" i="27"/>
  <c r="F171" i="27" s="1"/>
  <c r="J69" i="27"/>
  <c r="J171" i="27" s="1"/>
  <c r="N69" i="27"/>
  <c r="N171" i="27" s="1"/>
  <c r="R69" i="27"/>
  <c r="R171" i="27" s="1"/>
  <c r="V69" i="27"/>
  <c r="V171" i="27" s="1"/>
  <c r="Z69" i="27"/>
  <c r="Z171" i="27" s="1"/>
  <c r="AD69" i="27"/>
  <c r="AD171" i="27" s="1"/>
  <c r="AH69" i="27"/>
  <c r="AH171" i="27" s="1"/>
  <c r="AL69" i="27"/>
  <c r="AL171" i="27" s="1"/>
  <c r="AP69" i="27"/>
  <c r="AP171" i="27" s="1"/>
  <c r="AT69" i="27"/>
  <c r="AT171" i="27" s="1"/>
  <c r="AX69" i="27"/>
  <c r="AX171" i="27" s="1"/>
  <c r="BB69" i="27"/>
  <c r="BB171" i="27" s="1"/>
  <c r="BF69" i="27"/>
  <c r="BF171" i="27" s="1"/>
  <c r="BJ69" i="27"/>
  <c r="BJ171" i="27" s="1"/>
  <c r="BN69" i="27"/>
  <c r="BN171" i="27" s="1"/>
  <c r="BR69" i="27"/>
  <c r="BR171" i="27" s="1"/>
  <c r="BV69" i="27"/>
  <c r="BV171" i="27" s="1"/>
  <c r="BZ69" i="27"/>
  <c r="BZ171" i="27" s="1"/>
  <c r="CD69" i="27"/>
  <c r="CD171" i="27" s="1"/>
  <c r="F75" i="27"/>
  <c r="F172" i="27" s="1"/>
  <c r="J75" i="27"/>
  <c r="J172" i="27" s="1"/>
  <c r="N75" i="27"/>
  <c r="N172" i="27" s="1"/>
  <c r="R75" i="27"/>
  <c r="R172" i="27" s="1"/>
  <c r="V75" i="27"/>
  <c r="V172" i="27" s="1"/>
  <c r="Z75" i="27"/>
  <c r="Z172" i="27" s="1"/>
  <c r="AD75" i="27"/>
  <c r="AD172" i="27" s="1"/>
  <c r="AH75" i="27"/>
  <c r="AH172" i="27" s="1"/>
  <c r="AL75" i="27"/>
  <c r="AL172" i="27" s="1"/>
  <c r="AP75" i="27"/>
  <c r="AP172" i="27" s="1"/>
  <c r="AT75" i="27"/>
  <c r="AT172" i="27" s="1"/>
  <c r="AX75" i="27"/>
  <c r="AX172" i="27" s="1"/>
  <c r="BB75" i="27"/>
  <c r="BB172" i="27" s="1"/>
  <c r="BF75" i="27"/>
  <c r="BF172" i="27" s="1"/>
  <c r="BJ75" i="27"/>
  <c r="BJ172" i="27" s="1"/>
  <c r="BN75" i="27"/>
  <c r="BN172" i="27" s="1"/>
  <c r="BR75" i="27"/>
  <c r="BR172" i="27" s="1"/>
  <c r="BV75" i="27"/>
  <c r="BV172" i="27" s="1"/>
  <c r="BZ75" i="27"/>
  <c r="BZ172" i="27" s="1"/>
  <c r="CD75" i="27"/>
  <c r="CD172" i="27" s="1"/>
  <c r="F87" i="27"/>
  <c r="F174" i="27" s="1"/>
  <c r="J87" i="27"/>
  <c r="J174" i="27" s="1"/>
  <c r="N87" i="27"/>
  <c r="N174" i="27" s="1"/>
  <c r="R87" i="27"/>
  <c r="R174" i="27" s="1"/>
  <c r="V87" i="27"/>
  <c r="V174" i="27" s="1"/>
  <c r="Z87" i="27"/>
  <c r="Z174" i="27" s="1"/>
  <c r="AD87" i="27"/>
  <c r="AD174" i="27" s="1"/>
  <c r="AH87" i="27"/>
  <c r="AH174" i="27" s="1"/>
  <c r="AL87" i="27"/>
  <c r="AL174" i="27" s="1"/>
  <c r="AP87" i="27"/>
  <c r="AP174" i="27" s="1"/>
  <c r="AT87" i="27"/>
  <c r="AT174" i="27" s="1"/>
  <c r="AX87" i="27"/>
  <c r="AX174" i="27" s="1"/>
  <c r="BB87" i="27"/>
  <c r="BB174" i="27" s="1"/>
  <c r="BF87" i="27"/>
  <c r="BF174" i="27" s="1"/>
  <c r="BJ87" i="27"/>
  <c r="BJ174" i="27" s="1"/>
  <c r="BN87" i="27"/>
  <c r="BN174" i="27" s="1"/>
  <c r="BR87" i="27"/>
  <c r="BR174" i="27" s="1"/>
  <c r="BV87" i="27"/>
  <c r="BV174" i="27" s="1"/>
  <c r="BZ87" i="27"/>
  <c r="BZ174" i="27" s="1"/>
  <c r="CD87" i="27"/>
  <c r="CD174" i="27" s="1"/>
  <c r="F93" i="27"/>
  <c r="F175" i="27" s="1"/>
  <c r="J93" i="27"/>
  <c r="J175" i="27" s="1"/>
  <c r="N93" i="27"/>
  <c r="N175" i="27" s="1"/>
  <c r="R93" i="27"/>
  <c r="R175" i="27" s="1"/>
  <c r="V93" i="27"/>
  <c r="V175" i="27" s="1"/>
  <c r="Z93" i="27"/>
  <c r="Z175" i="27" s="1"/>
  <c r="AD93" i="27"/>
  <c r="AD175" i="27" s="1"/>
  <c r="AH93" i="27"/>
  <c r="AH175" i="27" s="1"/>
  <c r="AL93" i="27"/>
  <c r="AL175" i="27" s="1"/>
  <c r="AP93" i="27"/>
  <c r="AP175" i="27" s="1"/>
  <c r="AT93" i="27"/>
  <c r="AT175" i="27" s="1"/>
  <c r="AX93" i="27"/>
  <c r="AX175" i="27" s="1"/>
  <c r="BB93" i="27"/>
  <c r="BB175" i="27" s="1"/>
  <c r="BF93" i="27"/>
  <c r="BF175" i="27" s="1"/>
  <c r="BJ93" i="27"/>
  <c r="BJ175" i="27" s="1"/>
  <c r="BN93" i="27"/>
  <c r="BN175" i="27" s="1"/>
  <c r="BR93" i="27"/>
  <c r="BR175" i="27" s="1"/>
  <c r="BV93" i="27"/>
  <c r="BV175" i="27" s="1"/>
  <c r="BZ93" i="27"/>
  <c r="BZ175" i="27" s="1"/>
  <c r="CD93" i="27"/>
  <c r="CD175" i="27" s="1"/>
  <c r="F99" i="27"/>
  <c r="F176" i="27" s="1"/>
  <c r="J99" i="27"/>
  <c r="J176" i="27" s="1"/>
  <c r="N99" i="27"/>
  <c r="N176" i="27" s="1"/>
  <c r="R99" i="27"/>
  <c r="R176" i="27" s="1"/>
  <c r="V99" i="27"/>
  <c r="V176" i="27" s="1"/>
  <c r="Z99" i="27"/>
  <c r="Z176" i="27" s="1"/>
  <c r="AD99" i="27"/>
  <c r="AD176" i="27" s="1"/>
  <c r="AH99" i="27"/>
  <c r="AH176" i="27" s="1"/>
  <c r="AL99" i="27"/>
  <c r="AL176" i="27" s="1"/>
  <c r="AP99" i="27"/>
  <c r="AP176" i="27" s="1"/>
  <c r="AT99" i="27"/>
  <c r="AT176" i="27" s="1"/>
  <c r="AX99" i="27"/>
  <c r="AX176" i="27" s="1"/>
  <c r="BB99" i="27"/>
  <c r="BB176" i="27" s="1"/>
  <c r="BF99" i="27"/>
  <c r="BF176" i="27" s="1"/>
  <c r="BJ99" i="27"/>
  <c r="BJ176" i="27" s="1"/>
  <c r="BN99" i="27"/>
  <c r="BN176" i="27" s="1"/>
  <c r="BR99" i="27"/>
  <c r="BR176" i="27" s="1"/>
  <c r="BV99" i="27"/>
  <c r="BV176" i="27" s="1"/>
  <c r="BZ99" i="27"/>
  <c r="BZ176" i="27" s="1"/>
  <c r="CD99" i="27"/>
  <c r="CD176" i="27" s="1"/>
  <c r="F111" i="27"/>
  <c r="F178" i="27" s="1"/>
  <c r="J111" i="27"/>
  <c r="J178" i="27" s="1"/>
  <c r="N111" i="27"/>
  <c r="N178" i="27" s="1"/>
  <c r="R111" i="27"/>
  <c r="R178" i="27" s="1"/>
  <c r="V111" i="27"/>
  <c r="V178" i="27" s="1"/>
  <c r="Z111" i="27"/>
  <c r="Z178" i="27" s="1"/>
  <c r="AD111" i="27"/>
  <c r="AD178" i="27" s="1"/>
  <c r="AH111" i="27"/>
  <c r="AH178" i="27" s="1"/>
  <c r="AL111" i="27"/>
  <c r="AL178" i="27" s="1"/>
  <c r="AP111" i="27"/>
  <c r="AP178" i="27" s="1"/>
  <c r="AT111" i="27"/>
  <c r="AT178" i="27" s="1"/>
  <c r="AX111" i="27"/>
  <c r="AX178" i="27" s="1"/>
  <c r="BB111" i="27"/>
  <c r="BB178" i="27" s="1"/>
  <c r="BF111" i="27"/>
  <c r="BF178" i="27" s="1"/>
  <c r="BJ111" i="27"/>
  <c r="BJ178" i="27" s="1"/>
  <c r="BN111" i="27"/>
  <c r="BN178" i="27" s="1"/>
  <c r="BR111" i="27"/>
  <c r="BR178" i="27" s="1"/>
  <c r="BV111" i="27"/>
  <c r="BV178" i="27" s="1"/>
  <c r="BZ111" i="27"/>
  <c r="BZ178" i="27" s="1"/>
  <c r="CD111" i="27"/>
  <c r="CD178" i="27" s="1"/>
  <c r="F57" i="24"/>
  <c r="F169" i="24" s="1"/>
  <c r="G63" i="24"/>
  <c r="G170" i="24" s="1"/>
  <c r="K63" i="24"/>
  <c r="K170" i="24" s="1"/>
  <c r="O63" i="24"/>
  <c r="O170" i="24" s="1"/>
  <c r="S63" i="24"/>
  <c r="S170" i="24" s="1"/>
  <c r="W63" i="24"/>
  <c r="W170" i="24" s="1"/>
  <c r="AA63" i="24"/>
  <c r="AA170" i="24" s="1"/>
  <c r="AE63" i="24"/>
  <c r="AE170" i="24" s="1"/>
  <c r="AI63" i="24"/>
  <c r="AI170" i="24" s="1"/>
  <c r="AM63" i="24"/>
  <c r="AM170" i="24" s="1"/>
  <c r="AQ63" i="24"/>
  <c r="AQ170" i="24" s="1"/>
  <c r="AU63" i="24"/>
  <c r="AU170" i="24" s="1"/>
  <c r="AY63" i="24"/>
  <c r="AY170" i="24" s="1"/>
  <c r="BC63" i="24"/>
  <c r="BC170" i="24" s="1"/>
  <c r="BG63" i="24"/>
  <c r="BG170" i="24" s="1"/>
  <c r="BK63" i="24"/>
  <c r="BK170" i="24" s="1"/>
  <c r="BO63" i="24"/>
  <c r="BO170" i="24" s="1"/>
  <c r="BS63" i="24"/>
  <c r="BS170" i="24" s="1"/>
  <c r="BW63" i="24"/>
  <c r="BW170" i="24" s="1"/>
  <c r="CA63" i="24"/>
  <c r="CA170" i="24" s="1"/>
  <c r="CE63" i="24"/>
  <c r="CE170" i="24" s="1"/>
  <c r="F69" i="24"/>
  <c r="F171" i="24" s="1"/>
  <c r="J69" i="24"/>
  <c r="J171" i="24" s="1"/>
  <c r="N69" i="24"/>
  <c r="N171" i="24" s="1"/>
  <c r="R69" i="24"/>
  <c r="R171" i="24" s="1"/>
  <c r="V69" i="24"/>
  <c r="V171" i="24" s="1"/>
  <c r="Z69" i="24"/>
  <c r="Z171" i="24" s="1"/>
  <c r="AD69" i="24"/>
  <c r="AD171" i="24" s="1"/>
  <c r="AH69" i="24"/>
  <c r="AH171" i="24" s="1"/>
  <c r="AL69" i="24"/>
  <c r="AL171" i="24" s="1"/>
  <c r="AP69" i="24"/>
  <c r="AP171" i="24" s="1"/>
  <c r="AT69" i="24"/>
  <c r="AT171" i="24" s="1"/>
  <c r="AX69" i="24"/>
  <c r="AX171" i="24" s="1"/>
  <c r="BB69" i="24"/>
  <c r="BB171" i="24" s="1"/>
  <c r="BF69" i="24"/>
  <c r="BF171" i="24" s="1"/>
  <c r="BJ69" i="24"/>
  <c r="BJ171" i="24" s="1"/>
  <c r="BN69" i="24"/>
  <c r="BN171" i="24" s="1"/>
  <c r="BR69" i="24"/>
  <c r="BR171" i="24" s="1"/>
  <c r="BV69" i="24"/>
  <c r="BV171" i="24" s="1"/>
  <c r="BZ69" i="24"/>
  <c r="BZ171" i="24" s="1"/>
  <c r="CD69" i="24"/>
  <c r="CD171" i="24" s="1"/>
  <c r="E75" i="24"/>
  <c r="E172" i="24" s="1"/>
  <c r="I75" i="24"/>
  <c r="I172" i="24" s="1"/>
  <c r="M75" i="24"/>
  <c r="M172" i="24" s="1"/>
  <c r="Q75" i="24"/>
  <c r="Q172" i="24" s="1"/>
  <c r="U75" i="24"/>
  <c r="U172" i="24" s="1"/>
  <c r="Y75" i="24"/>
  <c r="Y172" i="24" s="1"/>
  <c r="AC75" i="24"/>
  <c r="AC172" i="24" s="1"/>
  <c r="AG75" i="24"/>
  <c r="AG172" i="24" s="1"/>
  <c r="AK75" i="24"/>
  <c r="AK172" i="24" s="1"/>
  <c r="AO75" i="24"/>
  <c r="AO172" i="24" s="1"/>
  <c r="AS75" i="24"/>
  <c r="AS172" i="24" s="1"/>
  <c r="AW75" i="24"/>
  <c r="AW172" i="24" s="1"/>
  <c r="BA75" i="24"/>
  <c r="BA172" i="24" s="1"/>
  <c r="BE75" i="24"/>
  <c r="BE172" i="24" s="1"/>
  <c r="BI75" i="24"/>
  <c r="BI172" i="24" s="1"/>
  <c r="BM75" i="24"/>
  <c r="BM172" i="24" s="1"/>
  <c r="BQ75" i="24"/>
  <c r="BQ172" i="24" s="1"/>
  <c r="BU75" i="24"/>
  <c r="BU172" i="24" s="1"/>
  <c r="BY75" i="24"/>
  <c r="BY172" i="24" s="1"/>
  <c r="CC75" i="24"/>
  <c r="CC172" i="24" s="1"/>
  <c r="C76" i="24"/>
  <c r="D79" i="24"/>
  <c r="D160" i="24" s="1"/>
  <c r="H81" i="24"/>
  <c r="H173" i="24" s="1"/>
  <c r="L81" i="24"/>
  <c r="L173" i="24" s="1"/>
  <c r="P81" i="24"/>
  <c r="P173" i="24" s="1"/>
  <c r="T81" i="24"/>
  <c r="T173" i="24" s="1"/>
  <c r="X81" i="24"/>
  <c r="X173" i="24" s="1"/>
  <c r="AB81" i="24"/>
  <c r="AB173" i="24" s="1"/>
  <c r="AF81" i="24"/>
  <c r="AF173" i="24" s="1"/>
  <c r="AJ81" i="24"/>
  <c r="AJ173" i="24" s="1"/>
  <c r="AN81" i="24"/>
  <c r="AN173" i="24" s="1"/>
  <c r="AR81" i="24"/>
  <c r="AR173" i="24" s="1"/>
  <c r="AV81" i="24"/>
  <c r="AV173" i="24" s="1"/>
  <c r="AZ81" i="24"/>
  <c r="AZ173" i="24" s="1"/>
  <c r="BD81" i="24"/>
  <c r="BD173" i="24" s="1"/>
  <c r="BH81" i="24"/>
  <c r="BH173" i="24" s="1"/>
  <c r="BL81" i="24"/>
  <c r="BL173" i="24" s="1"/>
  <c r="BP81" i="24"/>
  <c r="BP173" i="24" s="1"/>
  <c r="BT81" i="24"/>
  <c r="BT173" i="24" s="1"/>
  <c r="BX81" i="24"/>
  <c r="BX173" i="24" s="1"/>
  <c r="CB81" i="24"/>
  <c r="CB173" i="24" s="1"/>
  <c r="CF81" i="24"/>
  <c r="CF173" i="24" s="1"/>
  <c r="D84" i="24"/>
  <c r="D148" i="24" s="1"/>
  <c r="G87" i="24"/>
  <c r="G174" i="24" s="1"/>
  <c r="K87" i="24"/>
  <c r="K174" i="24" s="1"/>
  <c r="O87" i="24"/>
  <c r="O174" i="24" s="1"/>
  <c r="S87" i="24"/>
  <c r="S174" i="24" s="1"/>
  <c r="W87" i="24"/>
  <c r="W174" i="24" s="1"/>
  <c r="AA87" i="24"/>
  <c r="AA174" i="24" s="1"/>
  <c r="AE87" i="24"/>
  <c r="AE174" i="24" s="1"/>
  <c r="AI87" i="24"/>
  <c r="AI174" i="24" s="1"/>
  <c r="AM87" i="24"/>
  <c r="AM174" i="24" s="1"/>
  <c r="AQ87" i="24"/>
  <c r="AQ174" i="24" s="1"/>
  <c r="AU87" i="24"/>
  <c r="AU174" i="24" s="1"/>
  <c r="AY87" i="24"/>
  <c r="AY174" i="24" s="1"/>
  <c r="BC87" i="24"/>
  <c r="BC174" i="24" s="1"/>
  <c r="BG87" i="24"/>
  <c r="BG174" i="24" s="1"/>
  <c r="BK87" i="24"/>
  <c r="BK174" i="24" s="1"/>
  <c r="BO87" i="24"/>
  <c r="BO174" i="24" s="1"/>
  <c r="BS87" i="24"/>
  <c r="BS174" i="24" s="1"/>
  <c r="BW87" i="24"/>
  <c r="BW174" i="24" s="1"/>
  <c r="CA87" i="24"/>
  <c r="CA174" i="24" s="1"/>
  <c r="CE87" i="24"/>
  <c r="CE174" i="24" s="1"/>
  <c r="D89" i="24"/>
  <c r="D136" i="24" s="1"/>
  <c r="F93" i="24"/>
  <c r="F175" i="24" s="1"/>
  <c r="J93" i="24"/>
  <c r="J175" i="24" s="1"/>
  <c r="N93" i="24"/>
  <c r="N175" i="24" s="1"/>
  <c r="R93" i="24"/>
  <c r="R175" i="24" s="1"/>
  <c r="V93" i="24"/>
  <c r="V175" i="24" s="1"/>
  <c r="Z93" i="24"/>
  <c r="Z175" i="24" s="1"/>
  <c r="AD93" i="24"/>
  <c r="AD175" i="24" s="1"/>
  <c r="AH93" i="24"/>
  <c r="AH175" i="24" s="1"/>
  <c r="AL93" i="24"/>
  <c r="AL175" i="24" s="1"/>
  <c r="AP93" i="24"/>
  <c r="AP175" i="24" s="1"/>
  <c r="AT93" i="24"/>
  <c r="AT175" i="24" s="1"/>
  <c r="AX93" i="24"/>
  <c r="AX175" i="24" s="1"/>
  <c r="BB93" i="24"/>
  <c r="BB175" i="24" s="1"/>
  <c r="BF93" i="24"/>
  <c r="BF175" i="24" s="1"/>
  <c r="BJ93" i="24"/>
  <c r="BJ175" i="24" s="1"/>
  <c r="BN93" i="24"/>
  <c r="BN175" i="24" s="1"/>
  <c r="BR93" i="24"/>
  <c r="BR175" i="24" s="1"/>
  <c r="BV93" i="24"/>
  <c r="BV175" i="24" s="1"/>
  <c r="BZ93" i="24"/>
  <c r="BZ175" i="24" s="1"/>
  <c r="CD93" i="24"/>
  <c r="CD175" i="24" s="1"/>
  <c r="D94" i="24"/>
  <c r="D124" i="24" s="1"/>
  <c r="E99" i="24"/>
  <c r="E176" i="24" s="1"/>
  <c r="I99" i="24"/>
  <c r="I176" i="24" s="1"/>
  <c r="M99" i="24"/>
  <c r="M176" i="24" s="1"/>
  <c r="Q99" i="24"/>
  <c r="Q176" i="24" s="1"/>
  <c r="U99" i="24"/>
  <c r="U176" i="24" s="1"/>
  <c r="Y99" i="24"/>
  <c r="Y176" i="24" s="1"/>
  <c r="AC99" i="24"/>
  <c r="AC176" i="24" s="1"/>
  <c r="AG99" i="24"/>
  <c r="AG176" i="24" s="1"/>
  <c r="AK99" i="24"/>
  <c r="AK176" i="24" s="1"/>
  <c r="AO99" i="24"/>
  <c r="AO176" i="24" s="1"/>
  <c r="AS99" i="24"/>
  <c r="AS176" i="24" s="1"/>
  <c r="AW99" i="24"/>
  <c r="AW176" i="24" s="1"/>
  <c r="BA99" i="24"/>
  <c r="BA176" i="24" s="1"/>
  <c r="BE99" i="24"/>
  <c r="BE176" i="24" s="1"/>
  <c r="BI99" i="24"/>
  <c r="BI176" i="24" s="1"/>
  <c r="BM99" i="24"/>
  <c r="BM176" i="24" s="1"/>
  <c r="BQ99" i="24"/>
  <c r="BQ176" i="24" s="1"/>
  <c r="BU99" i="24"/>
  <c r="BU176" i="24" s="1"/>
  <c r="BY99" i="24"/>
  <c r="BY176" i="24" s="1"/>
  <c r="CC99" i="24"/>
  <c r="CC176" i="24" s="1"/>
  <c r="C100" i="24"/>
  <c r="D103" i="24"/>
  <c r="D164" i="24" s="1"/>
  <c r="H105" i="24"/>
  <c r="H177" i="24" s="1"/>
  <c r="L105" i="24"/>
  <c r="L177" i="24" s="1"/>
  <c r="P105" i="24"/>
  <c r="P177" i="24" s="1"/>
  <c r="T105" i="24"/>
  <c r="T177" i="24" s="1"/>
  <c r="X105" i="24"/>
  <c r="X177" i="24" s="1"/>
  <c r="AB105" i="24"/>
  <c r="AB177" i="24" s="1"/>
  <c r="AF105" i="24"/>
  <c r="AF177" i="24" s="1"/>
  <c r="AJ105" i="24"/>
  <c r="AJ177" i="24" s="1"/>
  <c r="AN105" i="24"/>
  <c r="AN177" i="24" s="1"/>
  <c r="AR105" i="24"/>
  <c r="AR177" i="24" s="1"/>
  <c r="AV105" i="24"/>
  <c r="AV177" i="24" s="1"/>
  <c r="AZ105" i="24"/>
  <c r="AZ177" i="24" s="1"/>
  <c r="BD105" i="24"/>
  <c r="BD177" i="24" s="1"/>
  <c r="BH105" i="24"/>
  <c r="BH177" i="24" s="1"/>
  <c r="BL105" i="24"/>
  <c r="BL177" i="24" s="1"/>
  <c r="BP105" i="24"/>
  <c r="BP177" i="24" s="1"/>
  <c r="BT105" i="24"/>
  <c r="BT177" i="24" s="1"/>
  <c r="BX105" i="24"/>
  <c r="BX177" i="24" s="1"/>
  <c r="CB105" i="24"/>
  <c r="CB177" i="24" s="1"/>
  <c r="CF105" i="24"/>
  <c r="CF177" i="24" s="1"/>
  <c r="D108" i="24"/>
  <c r="D152" i="24" s="1"/>
  <c r="G111" i="24"/>
  <c r="G178" i="24" s="1"/>
  <c r="K111" i="24"/>
  <c r="K178" i="24" s="1"/>
  <c r="O111" i="24"/>
  <c r="O178" i="24" s="1"/>
  <c r="S111" i="24"/>
  <c r="S178" i="24" s="1"/>
  <c r="W111" i="24"/>
  <c r="W178" i="24" s="1"/>
  <c r="AA111" i="24"/>
  <c r="AA178" i="24" s="1"/>
  <c r="AE111" i="24"/>
  <c r="AE178" i="24" s="1"/>
  <c r="AI111" i="24"/>
  <c r="AI178" i="24" s="1"/>
  <c r="AM111" i="24"/>
  <c r="AM178" i="24" s="1"/>
  <c r="AQ111" i="24"/>
  <c r="AQ178" i="24" s="1"/>
  <c r="AU111" i="24"/>
  <c r="AU178" i="24" s="1"/>
  <c r="AY111" i="24"/>
  <c r="AY178" i="24" s="1"/>
  <c r="BC111" i="24"/>
  <c r="BC178" i="24" s="1"/>
  <c r="BG111" i="24"/>
  <c r="BG178" i="24" s="1"/>
  <c r="BK111" i="24"/>
  <c r="BK178" i="24" s="1"/>
  <c r="BO111" i="24"/>
  <c r="BO178" i="24" s="1"/>
  <c r="BS111" i="24"/>
  <c r="BS178" i="24" s="1"/>
  <c r="BW111" i="24"/>
  <c r="BW178" i="24" s="1"/>
  <c r="CA111" i="24"/>
  <c r="CA178" i="24" s="1"/>
  <c r="CE111" i="24"/>
  <c r="CE178" i="24" s="1"/>
  <c r="I141" i="24"/>
  <c r="Z159" i="24"/>
  <c r="AE159" i="24"/>
  <c r="AP159" i="24"/>
  <c r="AU159" i="24"/>
  <c r="BF159" i="24"/>
  <c r="BK159" i="24"/>
  <c r="BV159" i="24"/>
  <c r="CA159" i="24"/>
  <c r="I160" i="24"/>
  <c r="N160" i="24"/>
  <c r="Y160" i="24"/>
  <c r="AD160" i="24"/>
  <c r="AO160" i="24"/>
  <c r="AT160" i="24"/>
  <c r="BE160" i="24"/>
  <c r="BJ160" i="24"/>
  <c r="BU160" i="24"/>
  <c r="BZ160" i="24"/>
  <c r="H161" i="24"/>
  <c r="M161" i="24"/>
  <c r="X161" i="24"/>
  <c r="AC161" i="24"/>
  <c r="AN161" i="24"/>
  <c r="AS161" i="24"/>
  <c r="BD161" i="24"/>
  <c r="BI161" i="24"/>
  <c r="BT161" i="24"/>
  <c r="BY161" i="24"/>
  <c r="G162" i="24"/>
  <c r="L162" i="24"/>
  <c r="W162" i="24"/>
  <c r="AB162" i="24"/>
  <c r="AM162" i="24"/>
  <c r="AR162" i="24"/>
  <c r="BC162" i="24"/>
  <c r="BH162" i="24"/>
  <c r="BS162" i="24"/>
  <c r="BX162" i="24"/>
  <c r="F163" i="24"/>
  <c r="K163" i="24"/>
  <c r="V163" i="24"/>
  <c r="AA163" i="24"/>
  <c r="AL163" i="24"/>
  <c r="AQ163" i="24"/>
  <c r="BB163" i="24"/>
  <c r="BG163" i="24"/>
  <c r="BR163" i="24"/>
  <c r="BW163" i="24"/>
  <c r="E164" i="24"/>
  <c r="J164" i="24"/>
  <c r="U164" i="24"/>
  <c r="Z164" i="24"/>
  <c r="AK164" i="24"/>
  <c r="AP164" i="24"/>
  <c r="BA164" i="24"/>
  <c r="BF164" i="24"/>
  <c r="BQ164" i="24"/>
  <c r="BV164" i="24"/>
  <c r="I165" i="24"/>
  <c r="T165" i="24"/>
  <c r="Y165" i="24"/>
  <c r="AJ165" i="24"/>
  <c r="AO165" i="24"/>
  <c r="AZ165" i="24"/>
  <c r="BE165" i="24"/>
  <c r="BP165" i="24"/>
  <c r="BU165" i="24"/>
  <c r="CF165" i="24"/>
  <c r="G57" i="27"/>
  <c r="G169" i="27" s="1"/>
  <c r="K57" i="27"/>
  <c r="K169" i="27" s="1"/>
  <c r="O57" i="27"/>
  <c r="O169" i="27" s="1"/>
  <c r="S57" i="27"/>
  <c r="S169" i="27" s="1"/>
  <c r="W57" i="27"/>
  <c r="W169" i="27" s="1"/>
  <c r="AA57" i="27"/>
  <c r="AA169" i="27" s="1"/>
  <c r="AE57" i="27"/>
  <c r="AE169" i="27" s="1"/>
  <c r="AI57" i="27"/>
  <c r="AI169" i="27" s="1"/>
  <c r="AM57" i="27"/>
  <c r="AM169" i="27" s="1"/>
  <c r="AQ57" i="27"/>
  <c r="AQ169" i="27" s="1"/>
  <c r="AU57" i="27"/>
  <c r="AU169" i="27" s="1"/>
  <c r="AY57" i="27"/>
  <c r="AY169" i="27" s="1"/>
  <c r="BC57" i="27"/>
  <c r="BC169" i="27" s="1"/>
  <c r="BG57" i="27"/>
  <c r="BG169" i="27" s="1"/>
  <c r="BK57" i="27"/>
  <c r="BK169" i="27" s="1"/>
  <c r="BO57" i="27"/>
  <c r="BO169" i="27" s="1"/>
  <c r="BS57" i="27"/>
  <c r="BS169" i="27" s="1"/>
  <c r="BW57" i="27"/>
  <c r="BW169" i="27" s="1"/>
  <c r="CA57" i="27"/>
  <c r="CA169" i="27" s="1"/>
  <c r="CE57" i="27"/>
  <c r="CE169" i="27" s="1"/>
  <c r="G63" i="27"/>
  <c r="G170" i="27" s="1"/>
  <c r="K63" i="27"/>
  <c r="K170" i="27" s="1"/>
  <c r="O63" i="27"/>
  <c r="O170" i="27" s="1"/>
  <c r="S63" i="27"/>
  <c r="S170" i="27" s="1"/>
  <c r="W63" i="27"/>
  <c r="W170" i="27" s="1"/>
  <c r="AA63" i="27"/>
  <c r="AA170" i="27" s="1"/>
  <c r="AE63" i="27"/>
  <c r="AE170" i="27" s="1"/>
  <c r="AI63" i="27"/>
  <c r="AI170" i="27" s="1"/>
  <c r="AM63" i="27"/>
  <c r="AM170" i="27" s="1"/>
  <c r="AQ63" i="27"/>
  <c r="AQ170" i="27" s="1"/>
  <c r="AU63" i="27"/>
  <c r="AU170" i="27" s="1"/>
  <c r="AY63" i="27"/>
  <c r="AY170" i="27" s="1"/>
  <c r="BC63" i="27"/>
  <c r="BC170" i="27" s="1"/>
  <c r="BG63" i="27"/>
  <c r="BG170" i="27" s="1"/>
  <c r="BK63" i="27"/>
  <c r="BK170" i="27" s="1"/>
  <c r="BO63" i="27"/>
  <c r="BO170" i="27" s="1"/>
  <c r="BS63" i="27"/>
  <c r="BS170" i="27" s="1"/>
  <c r="BW63" i="27"/>
  <c r="BW170" i="27" s="1"/>
  <c r="CA63" i="27"/>
  <c r="CA170" i="27" s="1"/>
  <c r="CE63" i="27"/>
  <c r="CE170" i="27" s="1"/>
  <c r="G69" i="27"/>
  <c r="G171" i="27" s="1"/>
  <c r="K69" i="27"/>
  <c r="K171" i="27" s="1"/>
  <c r="O69" i="27"/>
  <c r="O171" i="27" s="1"/>
  <c r="S69" i="27"/>
  <c r="S171" i="27" s="1"/>
  <c r="W69" i="27"/>
  <c r="W171" i="27" s="1"/>
  <c r="AA69" i="27"/>
  <c r="AA171" i="27" s="1"/>
  <c r="AE69" i="27"/>
  <c r="AE171" i="27" s="1"/>
  <c r="AI69" i="27"/>
  <c r="AI171" i="27" s="1"/>
  <c r="AM69" i="27"/>
  <c r="AM171" i="27" s="1"/>
  <c r="AQ69" i="27"/>
  <c r="AQ171" i="27" s="1"/>
  <c r="AU69" i="27"/>
  <c r="AU171" i="27" s="1"/>
  <c r="AY69" i="27"/>
  <c r="AY171" i="27" s="1"/>
  <c r="BC69" i="27"/>
  <c r="BC171" i="27" s="1"/>
  <c r="BG69" i="27"/>
  <c r="BG171" i="27" s="1"/>
  <c r="BK69" i="27"/>
  <c r="BK171" i="27" s="1"/>
  <c r="BO69" i="27"/>
  <c r="BO171" i="27" s="1"/>
  <c r="BS69" i="27"/>
  <c r="BS171" i="27" s="1"/>
  <c r="BW69" i="27"/>
  <c r="BW171" i="27" s="1"/>
  <c r="CA69" i="27"/>
  <c r="CA171" i="27" s="1"/>
  <c r="CE69" i="27"/>
  <c r="CE171" i="27" s="1"/>
  <c r="G81" i="27"/>
  <c r="G173" i="27" s="1"/>
  <c r="K81" i="27"/>
  <c r="K173" i="27" s="1"/>
  <c r="O81" i="27"/>
  <c r="O173" i="27" s="1"/>
  <c r="S81" i="27"/>
  <c r="S173" i="27" s="1"/>
  <c r="W81" i="27"/>
  <c r="W173" i="27" s="1"/>
  <c r="AA81" i="27"/>
  <c r="AA173" i="27" s="1"/>
  <c r="AE81" i="27"/>
  <c r="AE173" i="27" s="1"/>
  <c r="AI81" i="27"/>
  <c r="AI173" i="27" s="1"/>
  <c r="AM81" i="27"/>
  <c r="AM173" i="27" s="1"/>
  <c r="AQ81" i="27"/>
  <c r="AQ173" i="27" s="1"/>
  <c r="AU81" i="27"/>
  <c r="AU173" i="27" s="1"/>
  <c r="AY81" i="27"/>
  <c r="AY173" i="27" s="1"/>
  <c r="BC81" i="27"/>
  <c r="BC173" i="27" s="1"/>
  <c r="BG81" i="27"/>
  <c r="BG173" i="27" s="1"/>
  <c r="BK81" i="27"/>
  <c r="BK173" i="27" s="1"/>
  <c r="BO81" i="27"/>
  <c r="BO173" i="27" s="1"/>
  <c r="BS81" i="27"/>
  <c r="BS173" i="27" s="1"/>
  <c r="BW81" i="27"/>
  <c r="BW173" i="27" s="1"/>
  <c r="CA81" i="27"/>
  <c r="CA173" i="27" s="1"/>
  <c r="CE81" i="27"/>
  <c r="CE173" i="27" s="1"/>
  <c r="G87" i="27"/>
  <c r="G174" i="27" s="1"/>
  <c r="K87" i="27"/>
  <c r="K174" i="27" s="1"/>
  <c r="O87" i="27"/>
  <c r="O174" i="27" s="1"/>
  <c r="S87" i="27"/>
  <c r="S174" i="27" s="1"/>
  <c r="W87" i="27"/>
  <c r="W174" i="27" s="1"/>
  <c r="AA87" i="27"/>
  <c r="AA174" i="27" s="1"/>
  <c r="AE87" i="27"/>
  <c r="AE174" i="27" s="1"/>
  <c r="AI87" i="27"/>
  <c r="AI174" i="27" s="1"/>
  <c r="AM87" i="27"/>
  <c r="AM174" i="27" s="1"/>
  <c r="AQ87" i="27"/>
  <c r="AQ174" i="27" s="1"/>
  <c r="AU87" i="27"/>
  <c r="AU174" i="27" s="1"/>
  <c r="AY87" i="27"/>
  <c r="AY174" i="27" s="1"/>
  <c r="BC87" i="27"/>
  <c r="BC174" i="27" s="1"/>
  <c r="BG87" i="27"/>
  <c r="BG174" i="27" s="1"/>
  <c r="BK87" i="27"/>
  <c r="BK174" i="27" s="1"/>
  <c r="BO87" i="27"/>
  <c r="BO174" i="27" s="1"/>
  <c r="BS87" i="27"/>
  <c r="BS174" i="27" s="1"/>
  <c r="BW87" i="27"/>
  <c r="BW174" i="27" s="1"/>
  <c r="CA87" i="27"/>
  <c r="CA174" i="27" s="1"/>
  <c r="CE87" i="27"/>
  <c r="CE174" i="27" s="1"/>
  <c r="G93" i="27"/>
  <c r="G175" i="27" s="1"/>
  <c r="K93" i="27"/>
  <c r="K175" i="27" s="1"/>
  <c r="O93" i="27"/>
  <c r="O175" i="27" s="1"/>
  <c r="S93" i="27"/>
  <c r="S175" i="27" s="1"/>
  <c r="W93" i="27"/>
  <c r="W175" i="27" s="1"/>
  <c r="AA93" i="27"/>
  <c r="AA175" i="27" s="1"/>
  <c r="AE93" i="27"/>
  <c r="AE175" i="27" s="1"/>
  <c r="AI93" i="27"/>
  <c r="AI175" i="27" s="1"/>
  <c r="AM93" i="27"/>
  <c r="AM175" i="27" s="1"/>
  <c r="AQ93" i="27"/>
  <c r="AQ175" i="27" s="1"/>
  <c r="AU93" i="27"/>
  <c r="AU175" i="27" s="1"/>
  <c r="AY93" i="27"/>
  <c r="AY175" i="27" s="1"/>
  <c r="BC93" i="27"/>
  <c r="BC175" i="27" s="1"/>
  <c r="BG93" i="27"/>
  <c r="BG175" i="27" s="1"/>
  <c r="BK93" i="27"/>
  <c r="BK175" i="27" s="1"/>
  <c r="BO93" i="27"/>
  <c r="BO175" i="27" s="1"/>
  <c r="BS93" i="27"/>
  <c r="BS175" i="27" s="1"/>
  <c r="BW93" i="27"/>
  <c r="BW175" i="27" s="1"/>
  <c r="CA93" i="27"/>
  <c r="CA175" i="27" s="1"/>
  <c r="CE93" i="27"/>
  <c r="CE175" i="27" s="1"/>
  <c r="G105" i="27"/>
  <c r="G177" i="27" s="1"/>
  <c r="K105" i="27"/>
  <c r="K177" i="27" s="1"/>
  <c r="O105" i="27"/>
  <c r="O177" i="27" s="1"/>
  <c r="S105" i="27"/>
  <c r="S177" i="27" s="1"/>
  <c r="W105" i="27"/>
  <c r="W177" i="27" s="1"/>
  <c r="AA105" i="27"/>
  <c r="AA177" i="27" s="1"/>
  <c r="AE105" i="27"/>
  <c r="AE177" i="27" s="1"/>
  <c r="AI105" i="27"/>
  <c r="AI177" i="27" s="1"/>
  <c r="AM105" i="27"/>
  <c r="AM177" i="27" s="1"/>
  <c r="AQ105" i="27"/>
  <c r="AQ177" i="27" s="1"/>
  <c r="AU105" i="27"/>
  <c r="AU177" i="27" s="1"/>
  <c r="AY105" i="27"/>
  <c r="AY177" i="27" s="1"/>
  <c r="BC105" i="27"/>
  <c r="BC177" i="27" s="1"/>
  <c r="BG105" i="27"/>
  <c r="BG177" i="27" s="1"/>
  <c r="BK105" i="27"/>
  <c r="BK177" i="27" s="1"/>
  <c r="BO105" i="27"/>
  <c r="BO177" i="27" s="1"/>
  <c r="BS105" i="27"/>
  <c r="BS177" i="27" s="1"/>
  <c r="BW105" i="27"/>
  <c r="BW177" i="27" s="1"/>
  <c r="CA105" i="27"/>
  <c r="CA177" i="27" s="1"/>
  <c r="CE105" i="27"/>
  <c r="CE177" i="27" s="1"/>
  <c r="G111" i="27"/>
  <c r="G178" i="27" s="1"/>
  <c r="K111" i="27"/>
  <c r="K178" i="27" s="1"/>
  <c r="O111" i="27"/>
  <c r="O178" i="27" s="1"/>
  <c r="S111" i="27"/>
  <c r="S178" i="27" s="1"/>
  <c r="W111" i="27"/>
  <c r="W178" i="27" s="1"/>
  <c r="AA111" i="27"/>
  <c r="AA178" i="27" s="1"/>
  <c r="AE111" i="27"/>
  <c r="AE178" i="27" s="1"/>
  <c r="AI111" i="27"/>
  <c r="AI178" i="27" s="1"/>
  <c r="AM111" i="27"/>
  <c r="AM178" i="27" s="1"/>
  <c r="AQ111" i="27"/>
  <c r="AQ178" i="27" s="1"/>
  <c r="AU111" i="27"/>
  <c r="AU178" i="27" s="1"/>
  <c r="AY111" i="27"/>
  <c r="AY178" i="27" s="1"/>
  <c r="BC111" i="27"/>
  <c r="BC178" i="27" s="1"/>
  <c r="BG111" i="27"/>
  <c r="BG178" i="27" s="1"/>
  <c r="BK111" i="27"/>
  <c r="BK178" i="27" s="1"/>
  <c r="BO111" i="27"/>
  <c r="BO178" i="27" s="1"/>
  <c r="BS111" i="27"/>
  <c r="BS178" i="27" s="1"/>
  <c r="BW111" i="27"/>
  <c r="BW178" i="27" s="1"/>
  <c r="CA111" i="27"/>
  <c r="CA178" i="27" s="1"/>
  <c r="CE111" i="27"/>
  <c r="CE178" i="27" s="1"/>
  <c r="G57" i="24"/>
  <c r="G169" i="24" s="1"/>
  <c r="C58" i="24"/>
  <c r="H63" i="24"/>
  <c r="H170" i="24" s="1"/>
  <c r="L63" i="24"/>
  <c r="L170" i="24" s="1"/>
  <c r="P63" i="24"/>
  <c r="P170" i="24" s="1"/>
  <c r="T63" i="24"/>
  <c r="T170" i="24" s="1"/>
  <c r="X63" i="24"/>
  <c r="X170" i="24" s="1"/>
  <c r="AB63" i="24"/>
  <c r="AB170" i="24" s="1"/>
  <c r="AF63" i="24"/>
  <c r="AF170" i="24" s="1"/>
  <c r="AJ63" i="24"/>
  <c r="AJ170" i="24" s="1"/>
  <c r="AN63" i="24"/>
  <c r="AN170" i="24" s="1"/>
  <c r="AR63" i="24"/>
  <c r="AR170" i="24" s="1"/>
  <c r="AV63" i="24"/>
  <c r="AV170" i="24" s="1"/>
  <c r="AZ63" i="24"/>
  <c r="AZ170" i="24" s="1"/>
  <c r="BD63" i="24"/>
  <c r="BD170" i="24" s="1"/>
  <c r="BH63" i="24"/>
  <c r="BH170" i="24" s="1"/>
  <c r="BL63" i="24"/>
  <c r="BL170" i="24" s="1"/>
  <c r="BP63" i="24"/>
  <c r="BP170" i="24" s="1"/>
  <c r="BT63" i="24"/>
  <c r="BT170" i="24" s="1"/>
  <c r="BX63" i="24"/>
  <c r="BX170" i="24" s="1"/>
  <c r="CB63" i="24"/>
  <c r="CB170" i="24" s="1"/>
  <c r="CF63" i="24"/>
  <c r="CF170" i="24" s="1"/>
  <c r="G69" i="24"/>
  <c r="G171" i="24" s="1"/>
  <c r="K69" i="24"/>
  <c r="K171" i="24" s="1"/>
  <c r="O69" i="24"/>
  <c r="O171" i="24" s="1"/>
  <c r="S69" i="24"/>
  <c r="S171" i="24" s="1"/>
  <c r="W69" i="24"/>
  <c r="W171" i="24" s="1"/>
  <c r="AA69" i="24"/>
  <c r="AA171" i="24" s="1"/>
  <c r="AE69" i="24"/>
  <c r="AE171" i="24" s="1"/>
  <c r="AI69" i="24"/>
  <c r="AI171" i="24" s="1"/>
  <c r="AM69" i="24"/>
  <c r="AM171" i="24" s="1"/>
  <c r="AQ69" i="24"/>
  <c r="AQ171" i="24" s="1"/>
  <c r="AU69" i="24"/>
  <c r="AU171" i="24" s="1"/>
  <c r="AY69" i="24"/>
  <c r="AY171" i="24" s="1"/>
  <c r="BC69" i="24"/>
  <c r="BC171" i="24" s="1"/>
  <c r="BG69" i="24"/>
  <c r="BG171" i="24" s="1"/>
  <c r="BK69" i="24"/>
  <c r="BK171" i="24" s="1"/>
  <c r="BO69" i="24"/>
  <c r="BO171" i="24" s="1"/>
  <c r="BS69" i="24"/>
  <c r="BS171" i="24" s="1"/>
  <c r="BW69" i="24"/>
  <c r="BW171" i="24" s="1"/>
  <c r="CA69" i="24"/>
  <c r="CA171" i="24" s="1"/>
  <c r="CE69" i="24"/>
  <c r="CE171" i="24" s="1"/>
  <c r="F75" i="24"/>
  <c r="F172" i="24" s="1"/>
  <c r="J75" i="24"/>
  <c r="J172" i="24" s="1"/>
  <c r="N75" i="24"/>
  <c r="N172" i="24" s="1"/>
  <c r="R75" i="24"/>
  <c r="R172" i="24" s="1"/>
  <c r="V75" i="24"/>
  <c r="V172" i="24" s="1"/>
  <c r="AH75" i="24"/>
  <c r="AH172" i="24" s="1"/>
  <c r="AL75" i="24"/>
  <c r="AL172" i="24" s="1"/>
  <c r="AX75" i="24"/>
  <c r="AX172" i="24" s="1"/>
  <c r="BB75" i="24"/>
  <c r="BB172" i="24" s="1"/>
  <c r="BN75" i="24"/>
  <c r="BN172" i="24" s="1"/>
  <c r="BR75" i="24"/>
  <c r="BR172" i="24" s="1"/>
  <c r="CD75" i="24"/>
  <c r="CD172" i="24" s="1"/>
  <c r="D76" i="24"/>
  <c r="D121" i="24" s="1"/>
  <c r="E81" i="24"/>
  <c r="E173" i="24" s="1"/>
  <c r="Q81" i="24"/>
  <c r="Q173" i="24" s="1"/>
  <c r="U81" i="24"/>
  <c r="U173" i="24" s="1"/>
  <c r="AG81" i="24"/>
  <c r="AG173" i="24" s="1"/>
  <c r="AK81" i="24"/>
  <c r="AK173" i="24" s="1"/>
  <c r="AW81" i="24"/>
  <c r="AW173" i="24" s="1"/>
  <c r="BA81" i="24"/>
  <c r="BA173" i="24" s="1"/>
  <c r="BM81" i="24"/>
  <c r="BM173" i="24" s="1"/>
  <c r="BQ81" i="24"/>
  <c r="BQ173" i="24" s="1"/>
  <c r="CC81" i="24"/>
  <c r="CC173" i="24" s="1"/>
  <c r="C82" i="24"/>
  <c r="D85" i="24"/>
  <c r="D161" i="24" s="1"/>
  <c r="P87" i="24"/>
  <c r="P174" i="24" s="1"/>
  <c r="T87" i="24"/>
  <c r="T174" i="24" s="1"/>
  <c r="AF87" i="24"/>
  <c r="AF174" i="24" s="1"/>
  <c r="AJ87" i="24"/>
  <c r="AJ174" i="24" s="1"/>
  <c r="AV87" i="24"/>
  <c r="AV174" i="24" s="1"/>
  <c r="AZ87" i="24"/>
  <c r="AZ174" i="24" s="1"/>
  <c r="BL87" i="24"/>
  <c r="BL174" i="24" s="1"/>
  <c r="BP87" i="24"/>
  <c r="BP174" i="24" s="1"/>
  <c r="CB87" i="24"/>
  <c r="CB174" i="24" s="1"/>
  <c r="CF87" i="24"/>
  <c r="CF174" i="24" s="1"/>
  <c r="D90" i="24"/>
  <c r="D149" i="24" s="1"/>
  <c r="O93" i="24"/>
  <c r="O175" i="24" s="1"/>
  <c r="S93" i="24"/>
  <c r="S175" i="24" s="1"/>
  <c r="AE93" i="24"/>
  <c r="AE175" i="24" s="1"/>
  <c r="AI93" i="24"/>
  <c r="AI175" i="24" s="1"/>
  <c r="AU93" i="24"/>
  <c r="AU175" i="24" s="1"/>
  <c r="AY93" i="24"/>
  <c r="AY175" i="24" s="1"/>
  <c r="BK93" i="24"/>
  <c r="BK175" i="24" s="1"/>
  <c r="BO93" i="24"/>
  <c r="BO175" i="24" s="1"/>
  <c r="CA93" i="24"/>
  <c r="CA175" i="24" s="1"/>
  <c r="CE93" i="24"/>
  <c r="CE175" i="24" s="1"/>
  <c r="D95" i="24"/>
  <c r="D137" i="24" s="1"/>
  <c r="N99" i="24"/>
  <c r="N176" i="24" s="1"/>
  <c r="R99" i="24"/>
  <c r="R176" i="24" s="1"/>
  <c r="AD99" i="24"/>
  <c r="AD176" i="24" s="1"/>
  <c r="AH99" i="24"/>
  <c r="AH176" i="24" s="1"/>
  <c r="AT99" i="24"/>
  <c r="AT176" i="24" s="1"/>
  <c r="AX99" i="24"/>
  <c r="AX176" i="24" s="1"/>
  <c r="BJ99" i="24"/>
  <c r="BJ176" i="24" s="1"/>
  <c r="BN99" i="24"/>
  <c r="BN176" i="24" s="1"/>
  <c r="BZ99" i="24"/>
  <c r="BZ176" i="24" s="1"/>
  <c r="CD99" i="24"/>
  <c r="CD176" i="24" s="1"/>
  <c r="D100" i="24"/>
  <c r="D125" i="24" s="1"/>
  <c r="M105" i="24"/>
  <c r="M177" i="24" s="1"/>
  <c r="Q105" i="24"/>
  <c r="Q177" i="24" s="1"/>
  <c r="AC105" i="24"/>
  <c r="AC177" i="24" s="1"/>
  <c r="AG105" i="24"/>
  <c r="AG177" i="24" s="1"/>
  <c r="AS105" i="24"/>
  <c r="AS177" i="24" s="1"/>
  <c r="AW105" i="24"/>
  <c r="AW177" i="24" s="1"/>
  <c r="BI105" i="24"/>
  <c r="BI177" i="24" s="1"/>
  <c r="BM105" i="24"/>
  <c r="BM177" i="24" s="1"/>
  <c r="BY105" i="24"/>
  <c r="BY177" i="24" s="1"/>
  <c r="CC105" i="24"/>
  <c r="CC177" i="24" s="1"/>
  <c r="C106" i="24"/>
  <c r="D109" i="24"/>
  <c r="D165" i="24" s="1"/>
  <c r="L111" i="24"/>
  <c r="L178" i="24" s="1"/>
  <c r="P111" i="24"/>
  <c r="P178" i="24" s="1"/>
  <c r="AB111" i="24"/>
  <c r="AB178" i="24" s="1"/>
  <c r="AF111" i="24"/>
  <c r="AF178" i="24" s="1"/>
  <c r="AR111" i="24"/>
  <c r="AR178" i="24" s="1"/>
  <c r="AV111" i="24"/>
  <c r="AV178" i="24" s="1"/>
  <c r="BH111" i="24"/>
  <c r="BH178" i="24" s="1"/>
  <c r="BL111" i="24"/>
  <c r="BL178" i="24" s="1"/>
  <c r="BX111" i="24"/>
  <c r="BX178" i="24" s="1"/>
  <c r="CB111" i="24"/>
  <c r="CB178" i="24" s="1"/>
  <c r="AA159" i="24"/>
  <c r="AQ159" i="24"/>
  <c r="BG159" i="24"/>
  <c r="BW159" i="24"/>
  <c r="J160" i="24"/>
  <c r="Z160" i="24"/>
  <c r="AP160" i="24"/>
  <c r="BF160" i="24"/>
  <c r="BV160" i="24"/>
  <c r="I161" i="24"/>
  <c r="Y161" i="24"/>
  <c r="AO161" i="24"/>
  <c r="BE161" i="24"/>
  <c r="BU161" i="24"/>
  <c r="H162" i="24"/>
  <c r="X162" i="24"/>
  <c r="AN162" i="24"/>
  <c r="BD162" i="24"/>
  <c r="BT162" i="24"/>
  <c r="G163" i="24"/>
  <c r="W163" i="24"/>
  <c r="AM163" i="24"/>
  <c r="BC163" i="24"/>
  <c r="BS163" i="24"/>
  <c r="F164" i="24"/>
  <c r="V164" i="24"/>
  <c r="AL164" i="24"/>
  <c r="BB164" i="24"/>
  <c r="BR164" i="24"/>
  <c r="E165" i="24"/>
  <c r="U165" i="24"/>
  <c r="AK165" i="24"/>
  <c r="BA165" i="24"/>
  <c r="BQ165" i="24"/>
  <c r="L57" i="27"/>
  <c r="L169" i="27" s="1"/>
  <c r="P57" i="27"/>
  <c r="P169" i="27" s="1"/>
  <c r="T57" i="27"/>
  <c r="T169" i="27" s="1"/>
  <c r="X57" i="27"/>
  <c r="X169" i="27" s="1"/>
  <c r="AB57" i="27"/>
  <c r="AB169" i="27" s="1"/>
  <c r="AF57" i="27"/>
  <c r="AF169" i="27" s="1"/>
  <c r="AJ57" i="27"/>
  <c r="AJ169" i="27" s="1"/>
  <c r="AN57" i="27"/>
  <c r="AN169" i="27" s="1"/>
  <c r="AR57" i="27"/>
  <c r="AR169" i="27" s="1"/>
  <c r="AV57" i="27"/>
  <c r="AV169" i="27" s="1"/>
  <c r="AZ57" i="27"/>
  <c r="AZ169" i="27" s="1"/>
  <c r="BD57" i="27"/>
  <c r="BD169" i="27" s="1"/>
  <c r="BH57" i="27"/>
  <c r="BH169" i="27" s="1"/>
  <c r="BL57" i="27"/>
  <c r="BL169" i="27" s="1"/>
  <c r="BP57" i="27"/>
  <c r="BP169" i="27" s="1"/>
  <c r="BT57" i="27"/>
  <c r="BT169" i="27" s="1"/>
  <c r="BX57" i="27"/>
  <c r="BX169" i="27" s="1"/>
  <c r="CB57" i="27"/>
  <c r="CB169" i="27" s="1"/>
  <c r="CF57" i="27"/>
  <c r="CF169" i="27" s="1"/>
  <c r="H63" i="27"/>
  <c r="H170" i="27" s="1"/>
  <c r="L63" i="27"/>
  <c r="L170" i="27" s="1"/>
  <c r="P63" i="27"/>
  <c r="P170" i="27" s="1"/>
  <c r="T63" i="27"/>
  <c r="T170" i="27" s="1"/>
  <c r="X63" i="27"/>
  <c r="X170" i="27" s="1"/>
  <c r="AB63" i="27"/>
  <c r="AB170" i="27" s="1"/>
  <c r="AF63" i="27"/>
  <c r="AF170" i="27" s="1"/>
  <c r="AJ63" i="27"/>
  <c r="AJ170" i="27" s="1"/>
  <c r="AN63" i="27"/>
  <c r="AN170" i="27" s="1"/>
  <c r="AR63" i="27"/>
  <c r="AR170" i="27" s="1"/>
  <c r="AV63" i="27"/>
  <c r="AV170" i="27" s="1"/>
  <c r="AZ63" i="27"/>
  <c r="AZ170" i="27" s="1"/>
  <c r="BD63" i="27"/>
  <c r="BD170" i="27" s="1"/>
  <c r="BH63" i="27"/>
  <c r="BH170" i="27" s="1"/>
  <c r="BL63" i="27"/>
  <c r="BL170" i="27" s="1"/>
  <c r="BP63" i="27"/>
  <c r="BP170" i="27" s="1"/>
  <c r="BT63" i="27"/>
  <c r="BT170" i="27" s="1"/>
  <c r="BX63" i="27"/>
  <c r="BX170" i="27" s="1"/>
  <c r="CB63" i="27"/>
  <c r="CB170" i="27" s="1"/>
  <c r="CF63" i="27"/>
  <c r="CF170" i="27" s="1"/>
  <c r="H75" i="27"/>
  <c r="H172" i="27" s="1"/>
  <c r="L75" i="27"/>
  <c r="L172" i="27" s="1"/>
  <c r="P75" i="27"/>
  <c r="P172" i="27" s="1"/>
  <c r="T75" i="27"/>
  <c r="T172" i="27" s="1"/>
  <c r="X75" i="27"/>
  <c r="X172" i="27" s="1"/>
  <c r="AB75" i="27"/>
  <c r="AB172" i="27" s="1"/>
  <c r="AF75" i="27"/>
  <c r="AF172" i="27" s="1"/>
  <c r="AJ75" i="27"/>
  <c r="AJ172" i="27" s="1"/>
  <c r="AN75" i="27"/>
  <c r="AN172" i="27" s="1"/>
  <c r="AR75" i="27"/>
  <c r="AR172" i="27" s="1"/>
  <c r="AV75" i="27"/>
  <c r="AV172" i="27" s="1"/>
  <c r="AZ75" i="27"/>
  <c r="AZ172" i="27" s="1"/>
  <c r="BD75" i="27"/>
  <c r="BD172" i="27" s="1"/>
  <c r="BH75" i="27"/>
  <c r="BH172" i="27" s="1"/>
  <c r="BL75" i="27"/>
  <c r="BL172" i="27" s="1"/>
  <c r="BP75" i="27"/>
  <c r="BP172" i="27" s="1"/>
  <c r="BT75" i="27"/>
  <c r="BT172" i="27" s="1"/>
  <c r="BX75" i="27"/>
  <c r="BX172" i="27" s="1"/>
  <c r="CB75" i="27"/>
  <c r="CB172" i="27" s="1"/>
  <c r="CF75" i="27"/>
  <c r="CF172" i="27" s="1"/>
  <c r="H81" i="27"/>
  <c r="H173" i="27" s="1"/>
  <c r="L81" i="27"/>
  <c r="L173" i="27" s="1"/>
  <c r="P81" i="27"/>
  <c r="P173" i="27" s="1"/>
  <c r="T81" i="27"/>
  <c r="T173" i="27" s="1"/>
  <c r="X81" i="27"/>
  <c r="X173" i="27" s="1"/>
  <c r="AB81" i="27"/>
  <c r="AB173" i="27" s="1"/>
  <c r="AF81" i="27"/>
  <c r="AF173" i="27" s="1"/>
  <c r="AJ81" i="27"/>
  <c r="AJ173" i="27" s="1"/>
  <c r="AN81" i="27"/>
  <c r="AN173" i="27" s="1"/>
  <c r="AR81" i="27"/>
  <c r="AR173" i="27" s="1"/>
  <c r="AV81" i="27"/>
  <c r="AV173" i="27" s="1"/>
  <c r="AZ81" i="27"/>
  <c r="AZ173" i="27" s="1"/>
  <c r="BD81" i="27"/>
  <c r="BD173" i="27" s="1"/>
  <c r="BH81" i="27"/>
  <c r="BH173" i="27" s="1"/>
  <c r="BL81" i="27"/>
  <c r="BL173" i="27" s="1"/>
  <c r="BP81" i="27"/>
  <c r="BP173" i="27" s="1"/>
  <c r="BT81" i="27"/>
  <c r="BT173" i="27" s="1"/>
  <c r="BX81" i="27"/>
  <c r="BX173" i="27" s="1"/>
  <c r="CB81" i="27"/>
  <c r="CB173" i="27" s="1"/>
  <c r="CF81" i="27"/>
  <c r="CF173" i="27" s="1"/>
  <c r="H87" i="27"/>
  <c r="H174" i="27" s="1"/>
  <c r="L87" i="27"/>
  <c r="L174" i="27" s="1"/>
  <c r="P87" i="27"/>
  <c r="P174" i="27" s="1"/>
  <c r="T87" i="27"/>
  <c r="T174" i="27" s="1"/>
  <c r="X87" i="27"/>
  <c r="X174" i="27" s="1"/>
  <c r="AB87" i="27"/>
  <c r="AB174" i="27" s="1"/>
  <c r="AF87" i="27"/>
  <c r="AF174" i="27" s="1"/>
  <c r="AJ87" i="27"/>
  <c r="AJ174" i="27" s="1"/>
  <c r="AN87" i="27"/>
  <c r="AN174" i="27" s="1"/>
  <c r="AR87" i="27"/>
  <c r="AR174" i="27" s="1"/>
  <c r="AV87" i="27"/>
  <c r="AV174" i="27" s="1"/>
  <c r="AZ87" i="27"/>
  <c r="AZ174" i="27" s="1"/>
  <c r="BD87" i="27"/>
  <c r="BD174" i="27" s="1"/>
  <c r="BH87" i="27"/>
  <c r="BH174" i="27" s="1"/>
  <c r="BL87" i="27"/>
  <c r="BL174" i="27" s="1"/>
  <c r="BP87" i="27"/>
  <c r="BP174" i="27" s="1"/>
  <c r="BT87" i="27"/>
  <c r="BT174" i="27" s="1"/>
  <c r="BX87" i="27"/>
  <c r="BX174" i="27" s="1"/>
  <c r="CB87" i="27"/>
  <c r="CB174" i="27" s="1"/>
  <c r="CF87" i="27"/>
  <c r="CF174" i="27" s="1"/>
  <c r="H99" i="27"/>
  <c r="H176" i="27" s="1"/>
  <c r="L99" i="27"/>
  <c r="L176" i="27" s="1"/>
  <c r="P99" i="27"/>
  <c r="P176" i="27" s="1"/>
  <c r="T99" i="27"/>
  <c r="T176" i="27" s="1"/>
  <c r="X99" i="27"/>
  <c r="X176" i="27" s="1"/>
  <c r="AB99" i="27"/>
  <c r="AB176" i="27" s="1"/>
  <c r="AF99" i="27"/>
  <c r="AF176" i="27" s="1"/>
  <c r="AJ99" i="27"/>
  <c r="AJ176" i="27" s="1"/>
  <c r="AN99" i="27"/>
  <c r="AN176" i="27" s="1"/>
  <c r="AR99" i="27"/>
  <c r="AR176" i="27" s="1"/>
  <c r="AV99" i="27"/>
  <c r="AV176" i="27" s="1"/>
  <c r="AZ99" i="27"/>
  <c r="AZ176" i="27" s="1"/>
  <c r="BD99" i="27"/>
  <c r="BD176" i="27" s="1"/>
  <c r="BH99" i="27"/>
  <c r="BH176" i="27" s="1"/>
  <c r="BL99" i="27"/>
  <c r="BL176" i="27" s="1"/>
  <c r="BP99" i="27"/>
  <c r="BP176" i="27" s="1"/>
  <c r="BT99" i="27"/>
  <c r="BT176" i="27" s="1"/>
  <c r="BX99" i="27"/>
  <c r="BX176" i="27" s="1"/>
  <c r="CB99" i="27"/>
  <c r="CB176" i="27" s="1"/>
  <c r="CF99" i="27"/>
  <c r="CF176" i="27" s="1"/>
  <c r="H105" i="27"/>
  <c r="H177" i="27" s="1"/>
  <c r="L105" i="27"/>
  <c r="L177" i="27" s="1"/>
  <c r="P105" i="27"/>
  <c r="P177" i="27" s="1"/>
  <c r="T105" i="27"/>
  <c r="T177" i="27" s="1"/>
  <c r="X105" i="27"/>
  <c r="X177" i="27" s="1"/>
  <c r="AB105" i="27"/>
  <c r="AB177" i="27" s="1"/>
  <c r="AF105" i="27"/>
  <c r="AF177" i="27" s="1"/>
  <c r="AJ105" i="27"/>
  <c r="AJ177" i="27" s="1"/>
  <c r="AN105" i="27"/>
  <c r="AN177" i="27" s="1"/>
  <c r="AR105" i="27"/>
  <c r="AR177" i="27" s="1"/>
  <c r="AV105" i="27"/>
  <c r="AV177" i="27" s="1"/>
  <c r="AZ105" i="27"/>
  <c r="AZ177" i="27" s="1"/>
  <c r="BD105" i="27"/>
  <c r="BD177" i="27" s="1"/>
  <c r="BH105" i="27"/>
  <c r="BH177" i="27" s="1"/>
  <c r="BL105" i="27"/>
  <c r="BL177" i="27" s="1"/>
  <c r="BP105" i="27"/>
  <c r="BP177" i="27" s="1"/>
  <c r="BT105" i="27"/>
  <c r="BT177" i="27" s="1"/>
  <c r="BX105" i="27"/>
  <c r="BX177" i="27" s="1"/>
  <c r="CB105" i="27"/>
  <c r="CB177" i="27" s="1"/>
  <c r="CF105" i="27"/>
  <c r="CF177" i="27" s="1"/>
  <c r="H111" i="27"/>
  <c r="H178" i="27" s="1"/>
  <c r="L111" i="27"/>
  <c r="L178" i="27" s="1"/>
  <c r="P111" i="27"/>
  <c r="P178" i="27" s="1"/>
  <c r="T111" i="27"/>
  <c r="T178" i="27" s="1"/>
  <c r="X111" i="27"/>
  <c r="X178" i="27" s="1"/>
  <c r="AB111" i="27"/>
  <c r="AB178" i="27" s="1"/>
  <c r="AF111" i="27"/>
  <c r="AF178" i="27" s="1"/>
  <c r="AJ111" i="27"/>
  <c r="AJ178" i="27" s="1"/>
  <c r="AN111" i="27"/>
  <c r="AN178" i="27" s="1"/>
  <c r="AR111" i="27"/>
  <c r="AR178" i="27" s="1"/>
  <c r="AV111" i="27"/>
  <c r="AV178" i="27" s="1"/>
  <c r="AZ111" i="27"/>
  <c r="AZ178" i="27" s="1"/>
  <c r="BD111" i="27"/>
  <c r="BD178" i="27" s="1"/>
  <c r="BH111" i="27"/>
  <c r="BH178" i="27" s="1"/>
  <c r="BL111" i="27"/>
  <c r="BL178" i="27" s="1"/>
  <c r="BP111" i="27"/>
  <c r="BP178" i="27" s="1"/>
  <c r="BT111" i="27"/>
  <c r="BT178" i="27" s="1"/>
  <c r="BX111" i="27"/>
  <c r="BX178" i="27" s="1"/>
  <c r="CB111" i="27"/>
  <c r="CB178" i="27" s="1"/>
  <c r="CF111" i="27"/>
  <c r="CF178" i="27" s="1"/>
  <c r="BT203" i="30"/>
  <c r="C52" i="24"/>
  <c r="H57" i="24"/>
  <c r="H169" i="24" s="1"/>
  <c r="C64" i="24"/>
  <c r="W75" i="24"/>
  <c r="W172" i="24" s="1"/>
  <c r="AM75" i="24"/>
  <c r="AM172" i="24" s="1"/>
  <c r="BC75" i="24"/>
  <c r="BC172" i="24" s="1"/>
  <c r="BS75" i="24"/>
  <c r="BS172" i="24" s="1"/>
  <c r="D77" i="24"/>
  <c r="D134" i="24" s="1"/>
  <c r="F81" i="24"/>
  <c r="F173" i="24" s="1"/>
  <c r="V81" i="24"/>
  <c r="V173" i="24" s="1"/>
  <c r="AL81" i="24"/>
  <c r="AL173" i="24" s="1"/>
  <c r="BB81" i="24"/>
  <c r="BB173" i="24" s="1"/>
  <c r="BR81" i="24"/>
  <c r="BR173" i="24" s="1"/>
  <c r="D82" i="24"/>
  <c r="D122" i="24" s="1"/>
  <c r="E87" i="24"/>
  <c r="E174" i="24" s="1"/>
  <c r="U87" i="24"/>
  <c r="U174" i="24" s="1"/>
  <c r="AK87" i="24"/>
  <c r="AK174" i="24" s="1"/>
  <c r="BA87" i="24"/>
  <c r="BA174" i="24" s="1"/>
  <c r="BQ87" i="24"/>
  <c r="BQ174" i="24" s="1"/>
  <c r="C88" i="24"/>
  <c r="D91" i="24"/>
  <c r="D162" i="24" s="1"/>
  <c r="T93" i="24"/>
  <c r="T175" i="24" s="1"/>
  <c r="AJ93" i="24"/>
  <c r="AJ175" i="24" s="1"/>
  <c r="AZ93" i="24"/>
  <c r="AZ175" i="24" s="1"/>
  <c r="BP93" i="24"/>
  <c r="BP175" i="24" s="1"/>
  <c r="CF93" i="24"/>
  <c r="CF175" i="24" s="1"/>
  <c r="D96" i="24"/>
  <c r="D150" i="24" s="1"/>
  <c r="S99" i="24"/>
  <c r="S176" i="24" s="1"/>
  <c r="AI99" i="24"/>
  <c r="AI176" i="24" s="1"/>
  <c r="AY99" i="24"/>
  <c r="AY176" i="24" s="1"/>
  <c r="BO99" i="24"/>
  <c r="BO176" i="24" s="1"/>
  <c r="CE99" i="24"/>
  <c r="CE176" i="24" s="1"/>
  <c r="D101" i="24"/>
  <c r="D138" i="24" s="1"/>
  <c r="R105" i="24"/>
  <c r="R177" i="24" s="1"/>
  <c r="AH105" i="24"/>
  <c r="AH177" i="24" s="1"/>
  <c r="AX105" i="24"/>
  <c r="AX177" i="24" s="1"/>
  <c r="BN105" i="24"/>
  <c r="BN177" i="24" s="1"/>
  <c r="CD105" i="24"/>
  <c r="CD177" i="24" s="1"/>
  <c r="Q111" i="24"/>
  <c r="Q178" i="24" s="1"/>
  <c r="AG111" i="24"/>
  <c r="AG178" i="24" s="1"/>
  <c r="AW111" i="24"/>
  <c r="AW178" i="24" s="1"/>
  <c r="BM111" i="24"/>
  <c r="BM178" i="24" s="1"/>
  <c r="CC111" i="24"/>
  <c r="CC178" i="24" s="1"/>
  <c r="H128" i="24"/>
  <c r="H22" i="24" s="1"/>
  <c r="I154" i="24"/>
  <c r="E57" i="27"/>
  <c r="E169" i="27" s="1"/>
  <c r="E69" i="27"/>
  <c r="E171" i="27" s="1"/>
  <c r="I69" i="27"/>
  <c r="I171" i="27" s="1"/>
  <c r="M69" i="27"/>
  <c r="M171" i="27" s="1"/>
  <c r="Q69" i="27"/>
  <c r="Q171" i="27" s="1"/>
  <c r="U69" i="27"/>
  <c r="U171" i="27" s="1"/>
  <c r="Y69" i="27"/>
  <c r="Y171" i="27" s="1"/>
  <c r="AC69" i="27"/>
  <c r="AC171" i="27" s="1"/>
  <c r="AG69" i="27"/>
  <c r="AG171" i="27" s="1"/>
  <c r="AK69" i="27"/>
  <c r="AK171" i="27" s="1"/>
  <c r="AO69" i="27"/>
  <c r="AO171" i="27" s="1"/>
  <c r="AS69" i="27"/>
  <c r="AS171" i="27" s="1"/>
  <c r="AW69" i="27"/>
  <c r="AW171" i="27" s="1"/>
  <c r="BA69" i="27"/>
  <c r="BA171" i="27" s="1"/>
  <c r="BE69" i="27"/>
  <c r="BE171" i="27" s="1"/>
  <c r="BI69" i="27"/>
  <c r="BI171" i="27" s="1"/>
  <c r="BM69" i="27"/>
  <c r="BM171" i="27" s="1"/>
  <c r="BQ69" i="27"/>
  <c r="BQ171" i="27" s="1"/>
  <c r="BU69" i="27"/>
  <c r="BU171" i="27" s="1"/>
  <c r="BY69" i="27"/>
  <c r="BY171" i="27" s="1"/>
  <c r="CC69" i="27"/>
  <c r="CC171" i="27" s="1"/>
  <c r="E75" i="27"/>
  <c r="E172" i="27" s="1"/>
  <c r="I75" i="27"/>
  <c r="I172" i="27" s="1"/>
  <c r="M75" i="27"/>
  <c r="M172" i="27" s="1"/>
  <c r="Q75" i="27"/>
  <c r="Q172" i="27" s="1"/>
  <c r="U75" i="27"/>
  <c r="U172" i="27" s="1"/>
  <c r="Y75" i="27"/>
  <c r="Y172" i="27" s="1"/>
  <c r="AC75" i="27"/>
  <c r="AC172" i="27" s="1"/>
  <c r="AG75" i="27"/>
  <c r="AG172" i="27" s="1"/>
  <c r="AK75" i="27"/>
  <c r="AK172" i="27" s="1"/>
  <c r="AO75" i="27"/>
  <c r="AO172" i="27" s="1"/>
  <c r="AS75" i="27"/>
  <c r="AS172" i="27" s="1"/>
  <c r="AW75" i="27"/>
  <c r="AW172" i="27" s="1"/>
  <c r="BA75" i="27"/>
  <c r="BA172" i="27" s="1"/>
  <c r="BE75" i="27"/>
  <c r="BE172" i="27" s="1"/>
  <c r="BI75" i="27"/>
  <c r="BI172" i="27" s="1"/>
  <c r="BM75" i="27"/>
  <c r="BM172" i="27" s="1"/>
  <c r="BQ75" i="27"/>
  <c r="BQ172" i="27" s="1"/>
  <c r="BU75" i="27"/>
  <c r="BU172" i="27" s="1"/>
  <c r="BY75" i="27"/>
  <c r="BY172" i="27" s="1"/>
  <c r="CC75" i="27"/>
  <c r="CC172" i="27" s="1"/>
  <c r="E81" i="27"/>
  <c r="E173" i="27" s="1"/>
  <c r="I81" i="27"/>
  <c r="I173" i="27" s="1"/>
  <c r="M81" i="27"/>
  <c r="M173" i="27" s="1"/>
  <c r="Q81" i="27"/>
  <c r="Q173" i="27" s="1"/>
  <c r="U81" i="27"/>
  <c r="U173" i="27" s="1"/>
  <c r="Y81" i="27"/>
  <c r="Y173" i="27" s="1"/>
  <c r="AC81" i="27"/>
  <c r="AC173" i="27" s="1"/>
  <c r="AG81" i="27"/>
  <c r="AG173" i="27" s="1"/>
  <c r="AK81" i="27"/>
  <c r="AK173" i="27" s="1"/>
  <c r="AO81" i="27"/>
  <c r="AO173" i="27" s="1"/>
  <c r="AS81" i="27"/>
  <c r="AS173" i="27" s="1"/>
  <c r="AW81" i="27"/>
  <c r="AW173" i="27" s="1"/>
  <c r="BA81" i="27"/>
  <c r="BA173" i="27" s="1"/>
  <c r="BE81" i="27"/>
  <c r="BE173" i="27" s="1"/>
  <c r="BI81" i="27"/>
  <c r="BI173" i="27" s="1"/>
  <c r="BM81" i="27"/>
  <c r="BM173" i="27" s="1"/>
  <c r="BQ81" i="27"/>
  <c r="BQ173" i="27" s="1"/>
  <c r="BU81" i="27"/>
  <c r="BU173" i="27" s="1"/>
  <c r="BY81" i="27"/>
  <c r="BY173" i="27" s="1"/>
  <c r="CC81" i="27"/>
  <c r="CC173" i="27" s="1"/>
  <c r="E93" i="27"/>
  <c r="E175" i="27" s="1"/>
  <c r="I93" i="27"/>
  <c r="I175" i="27" s="1"/>
  <c r="M93" i="27"/>
  <c r="M175" i="27" s="1"/>
  <c r="Q93" i="27"/>
  <c r="Q175" i="27" s="1"/>
  <c r="U93" i="27"/>
  <c r="U175" i="27" s="1"/>
  <c r="Y93" i="27"/>
  <c r="Y175" i="27" s="1"/>
  <c r="AC93" i="27"/>
  <c r="AC175" i="27" s="1"/>
  <c r="AG93" i="27"/>
  <c r="AG175" i="27" s="1"/>
  <c r="AK93" i="27"/>
  <c r="AK175" i="27" s="1"/>
  <c r="AO93" i="27"/>
  <c r="AO175" i="27" s="1"/>
  <c r="AS93" i="27"/>
  <c r="AS175" i="27" s="1"/>
  <c r="AW93" i="27"/>
  <c r="AW175" i="27" s="1"/>
  <c r="BA93" i="27"/>
  <c r="BA175" i="27" s="1"/>
  <c r="BE93" i="27"/>
  <c r="BE175" i="27" s="1"/>
  <c r="BI93" i="27"/>
  <c r="BI175" i="27" s="1"/>
  <c r="BM93" i="27"/>
  <c r="BM175" i="27" s="1"/>
  <c r="BQ93" i="27"/>
  <c r="BQ175" i="27" s="1"/>
  <c r="BU93" i="27"/>
  <c r="BU175" i="27" s="1"/>
  <c r="BY93" i="27"/>
  <c r="BY175" i="27" s="1"/>
  <c r="CC93" i="27"/>
  <c r="CC175" i="27" s="1"/>
  <c r="E99" i="27"/>
  <c r="E176" i="27" s="1"/>
  <c r="I99" i="27"/>
  <c r="I176" i="27" s="1"/>
  <c r="M99" i="27"/>
  <c r="M176" i="27" s="1"/>
  <c r="Q99" i="27"/>
  <c r="Q176" i="27" s="1"/>
  <c r="U99" i="27"/>
  <c r="U176" i="27" s="1"/>
  <c r="Y99" i="27"/>
  <c r="Y176" i="27" s="1"/>
  <c r="AC99" i="27"/>
  <c r="AC176" i="27" s="1"/>
  <c r="AG99" i="27"/>
  <c r="AG176" i="27" s="1"/>
  <c r="AK99" i="27"/>
  <c r="AK176" i="27" s="1"/>
  <c r="AO99" i="27"/>
  <c r="AO176" i="27" s="1"/>
  <c r="AS99" i="27"/>
  <c r="AS176" i="27" s="1"/>
  <c r="AW99" i="27"/>
  <c r="AW176" i="27" s="1"/>
  <c r="BA99" i="27"/>
  <c r="BA176" i="27" s="1"/>
  <c r="BE99" i="27"/>
  <c r="BE176" i="27" s="1"/>
  <c r="BI99" i="27"/>
  <c r="BI176" i="27" s="1"/>
  <c r="BM99" i="27"/>
  <c r="BM176" i="27" s="1"/>
  <c r="BQ99" i="27"/>
  <c r="BQ176" i="27" s="1"/>
  <c r="BU99" i="27"/>
  <c r="BU176" i="27" s="1"/>
  <c r="BY99" i="27"/>
  <c r="BY176" i="27" s="1"/>
  <c r="CC99" i="27"/>
  <c r="CC176" i="27" s="1"/>
  <c r="E105" i="27"/>
  <c r="E177" i="27" s="1"/>
  <c r="I105" i="27"/>
  <c r="I177" i="27" s="1"/>
  <c r="M105" i="27"/>
  <c r="M177" i="27" s="1"/>
  <c r="Q105" i="27"/>
  <c r="Q177" i="27" s="1"/>
  <c r="U105" i="27"/>
  <c r="U177" i="27" s="1"/>
  <c r="Y105" i="27"/>
  <c r="Y177" i="27" s="1"/>
  <c r="AC105" i="27"/>
  <c r="AC177" i="27" s="1"/>
  <c r="AG105" i="27"/>
  <c r="AG177" i="27" s="1"/>
  <c r="AK105" i="27"/>
  <c r="AK177" i="27" s="1"/>
  <c r="AO105" i="27"/>
  <c r="AO177" i="27" s="1"/>
  <c r="AS105" i="27"/>
  <c r="AS177" i="27" s="1"/>
  <c r="AW105" i="27"/>
  <c r="AW177" i="27" s="1"/>
  <c r="BA105" i="27"/>
  <c r="BA177" i="27" s="1"/>
  <c r="BE105" i="27"/>
  <c r="BE177" i="27" s="1"/>
  <c r="BI105" i="27"/>
  <c r="BI177" i="27" s="1"/>
  <c r="BM105" i="27"/>
  <c r="BM177" i="27" s="1"/>
  <c r="BQ105" i="27"/>
  <c r="BQ177" i="27" s="1"/>
  <c r="BU105" i="27"/>
  <c r="BU177" i="27" s="1"/>
  <c r="BY105" i="27"/>
  <c r="BY177" i="27" s="1"/>
  <c r="CC105" i="27"/>
  <c r="CC177" i="27" s="1"/>
  <c r="J57" i="27"/>
  <c r="J169" i="27" s="1"/>
  <c r="N57" i="27"/>
  <c r="N169" i="27" s="1"/>
  <c r="R57" i="27"/>
  <c r="R169" i="27" s="1"/>
  <c r="V57" i="27"/>
  <c r="V169" i="27" s="1"/>
  <c r="Z57" i="27"/>
  <c r="Z169" i="27" s="1"/>
  <c r="AD57" i="27"/>
  <c r="AD169" i="27" s="1"/>
  <c r="AH57" i="27"/>
  <c r="AH169" i="27" s="1"/>
  <c r="AL57" i="27"/>
  <c r="AL169" i="27" s="1"/>
  <c r="AP57" i="27"/>
  <c r="AP169" i="27" s="1"/>
  <c r="AT57" i="27"/>
  <c r="AT169" i="27" s="1"/>
  <c r="AX57" i="27"/>
  <c r="AX169" i="27" s="1"/>
  <c r="BB57" i="27"/>
  <c r="BB169" i="27" s="1"/>
  <c r="BF57" i="27"/>
  <c r="BF169" i="27" s="1"/>
  <c r="BJ57" i="27"/>
  <c r="BJ169" i="27" s="1"/>
  <c r="BN57" i="27"/>
  <c r="BN169" i="27" s="1"/>
  <c r="BR57" i="27"/>
  <c r="BR169" i="27" s="1"/>
  <c r="BV57" i="27"/>
  <c r="BV169" i="27" s="1"/>
  <c r="BZ57" i="27"/>
  <c r="BZ169" i="27" s="1"/>
  <c r="CD57" i="27"/>
  <c r="CD169" i="27" s="1"/>
  <c r="E63" i="27"/>
  <c r="E170" i="27" s="1"/>
  <c r="I63" i="27"/>
  <c r="I170" i="27" s="1"/>
  <c r="M63" i="27"/>
  <c r="M170" i="27" s="1"/>
  <c r="Q63" i="27"/>
  <c r="Q170" i="27" s="1"/>
  <c r="U63" i="27"/>
  <c r="U170" i="27" s="1"/>
  <c r="Y63" i="27"/>
  <c r="Y170" i="27" s="1"/>
  <c r="AC63" i="27"/>
  <c r="AC170" i="27" s="1"/>
  <c r="AG63" i="27"/>
  <c r="AG170" i="27" s="1"/>
  <c r="AK63" i="27"/>
  <c r="AK170" i="27" s="1"/>
  <c r="AO63" i="27"/>
  <c r="AO170" i="27" s="1"/>
  <c r="AS63" i="27"/>
  <c r="AS170" i="27" s="1"/>
  <c r="AW63" i="27"/>
  <c r="AW170" i="27" s="1"/>
  <c r="BA63" i="27"/>
  <c r="BA170" i="27" s="1"/>
  <c r="BE63" i="27"/>
  <c r="BE170" i="27" s="1"/>
  <c r="BI63" i="27"/>
  <c r="BI170" i="27" s="1"/>
  <c r="BM63" i="27"/>
  <c r="BM170" i="27" s="1"/>
  <c r="BQ63" i="27"/>
  <c r="BQ170" i="27" s="1"/>
  <c r="BU63" i="27"/>
  <c r="BU170" i="27" s="1"/>
  <c r="BY63" i="27"/>
  <c r="BY170" i="27" s="1"/>
  <c r="CC63" i="27"/>
  <c r="CC170" i="27" s="1"/>
  <c r="C64" i="27"/>
  <c r="H69" i="27"/>
  <c r="H171" i="27" s="1"/>
  <c r="L69" i="27"/>
  <c r="L171" i="27" s="1"/>
  <c r="P69" i="27"/>
  <c r="P171" i="27" s="1"/>
  <c r="T69" i="27"/>
  <c r="T171" i="27" s="1"/>
  <c r="X69" i="27"/>
  <c r="X171" i="27" s="1"/>
  <c r="AB69" i="27"/>
  <c r="AB171" i="27" s="1"/>
  <c r="AF69" i="27"/>
  <c r="AF171" i="27" s="1"/>
  <c r="AJ69" i="27"/>
  <c r="AJ171" i="27" s="1"/>
  <c r="AN69" i="27"/>
  <c r="AN171" i="27" s="1"/>
  <c r="AR69" i="27"/>
  <c r="AR171" i="27" s="1"/>
  <c r="AV69" i="27"/>
  <c r="AV171" i="27" s="1"/>
  <c r="AZ69" i="27"/>
  <c r="AZ171" i="27" s="1"/>
  <c r="BD69" i="27"/>
  <c r="BD171" i="27" s="1"/>
  <c r="BH69" i="27"/>
  <c r="BH171" i="27" s="1"/>
  <c r="BL69" i="27"/>
  <c r="BL171" i="27" s="1"/>
  <c r="BP69" i="27"/>
  <c r="BP171" i="27" s="1"/>
  <c r="BT69" i="27"/>
  <c r="BT171" i="27" s="1"/>
  <c r="BX69" i="27"/>
  <c r="BX171" i="27" s="1"/>
  <c r="CB69" i="27"/>
  <c r="CB171" i="27" s="1"/>
  <c r="CF69" i="27"/>
  <c r="CF171" i="27" s="1"/>
  <c r="G75" i="27"/>
  <c r="G172" i="27" s="1"/>
  <c r="K75" i="27"/>
  <c r="K172" i="27" s="1"/>
  <c r="O75" i="27"/>
  <c r="O172" i="27" s="1"/>
  <c r="S75" i="27"/>
  <c r="S172" i="27" s="1"/>
  <c r="W75" i="27"/>
  <c r="W172" i="27" s="1"/>
  <c r="AA75" i="27"/>
  <c r="AA172" i="27" s="1"/>
  <c r="AE75" i="27"/>
  <c r="AE172" i="27" s="1"/>
  <c r="AI75" i="27"/>
  <c r="AI172" i="27" s="1"/>
  <c r="AM75" i="27"/>
  <c r="AM172" i="27" s="1"/>
  <c r="AQ75" i="27"/>
  <c r="AQ172" i="27" s="1"/>
  <c r="AU75" i="27"/>
  <c r="AU172" i="27" s="1"/>
  <c r="AY75" i="27"/>
  <c r="AY172" i="27" s="1"/>
  <c r="BC75" i="27"/>
  <c r="BC172" i="27" s="1"/>
  <c r="BG75" i="27"/>
  <c r="BG172" i="27" s="1"/>
  <c r="BK75" i="27"/>
  <c r="BK172" i="27" s="1"/>
  <c r="BO75" i="27"/>
  <c r="BO172" i="27" s="1"/>
  <c r="BS75" i="27"/>
  <c r="BS172" i="27" s="1"/>
  <c r="BW75" i="27"/>
  <c r="BW172" i="27" s="1"/>
  <c r="CA75" i="27"/>
  <c r="CA172" i="27" s="1"/>
  <c r="CE75" i="27"/>
  <c r="CE172" i="27" s="1"/>
  <c r="D77" i="27"/>
  <c r="D134" i="27" s="1"/>
  <c r="F81" i="27"/>
  <c r="F173" i="27" s="1"/>
  <c r="J81" i="27"/>
  <c r="J173" i="27" s="1"/>
  <c r="N81" i="27"/>
  <c r="N173" i="27" s="1"/>
  <c r="R81" i="27"/>
  <c r="R173" i="27" s="1"/>
  <c r="V81" i="27"/>
  <c r="V173" i="27" s="1"/>
  <c r="Z81" i="27"/>
  <c r="Z173" i="27" s="1"/>
  <c r="AD81" i="27"/>
  <c r="AD173" i="27" s="1"/>
  <c r="AH81" i="27"/>
  <c r="AH173" i="27" s="1"/>
  <c r="AL81" i="27"/>
  <c r="AL173" i="27" s="1"/>
  <c r="AP81" i="27"/>
  <c r="AP173" i="27" s="1"/>
  <c r="AT81" i="27"/>
  <c r="AT173" i="27" s="1"/>
  <c r="AX81" i="27"/>
  <c r="AX173" i="27" s="1"/>
  <c r="BB81" i="27"/>
  <c r="BB173" i="27" s="1"/>
  <c r="BF81" i="27"/>
  <c r="BF173" i="27" s="1"/>
  <c r="BJ81" i="27"/>
  <c r="BJ173" i="27" s="1"/>
  <c r="BN81" i="27"/>
  <c r="BN173" i="27" s="1"/>
  <c r="BR81" i="27"/>
  <c r="BR173" i="27" s="1"/>
  <c r="BV81" i="27"/>
  <c r="BV173" i="27" s="1"/>
  <c r="BZ81" i="27"/>
  <c r="BZ173" i="27" s="1"/>
  <c r="CD81" i="27"/>
  <c r="CD173" i="27" s="1"/>
  <c r="D82" i="27"/>
  <c r="D122" i="27" s="1"/>
  <c r="E87" i="27"/>
  <c r="E174" i="27" s="1"/>
  <c r="I87" i="27"/>
  <c r="I174" i="27" s="1"/>
  <c r="M87" i="27"/>
  <c r="M174" i="27" s="1"/>
  <c r="Q87" i="27"/>
  <c r="Q174" i="27" s="1"/>
  <c r="U87" i="27"/>
  <c r="U174" i="27" s="1"/>
  <c r="Y87" i="27"/>
  <c r="Y174" i="27" s="1"/>
  <c r="AC87" i="27"/>
  <c r="AC174" i="27" s="1"/>
  <c r="AG87" i="27"/>
  <c r="AG174" i="27" s="1"/>
  <c r="AK87" i="27"/>
  <c r="AK174" i="27" s="1"/>
  <c r="AO87" i="27"/>
  <c r="AO174" i="27" s="1"/>
  <c r="AS87" i="27"/>
  <c r="AS174" i="27" s="1"/>
  <c r="AW87" i="27"/>
  <c r="AW174" i="27" s="1"/>
  <c r="BA87" i="27"/>
  <c r="BA174" i="27" s="1"/>
  <c r="BE87" i="27"/>
  <c r="BE174" i="27" s="1"/>
  <c r="BI87" i="27"/>
  <c r="BI174" i="27" s="1"/>
  <c r="BM87" i="27"/>
  <c r="BM174" i="27" s="1"/>
  <c r="BQ87" i="27"/>
  <c r="BQ174" i="27" s="1"/>
  <c r="BU87" i="27"/>
  <c r="BU174" i="27" s="1"/>
  <c r="BY87" i="27"/>
  <c r="BY174" i="27" s="1"/>
  <c r="CC87" i="27"/>
  <c r="CC174" i="27" s="1"/>
  <c r="C88" i="27"/>
  <c r="D91" i="27"/>
  <c r="D162" i="27" s="1"/>
  <c r="H93" i="27"/>
  <c r="H175" i="27" s="1"/>
  <c r="L93" i="27"/>
  <c r="L175" i="27" s="1"/>
  <c r="P93" i="27"/>
  <c r="P175" i="27" s="1"/>
  <c r="T93" i="27"/>
  <c r="T175" i="27" s="1"/>
  <c r="X93" i="27"/>
  <c r="X175" i="27" s="1"/>
  <c r="AB93" i="27"/>
  <c r="AB175" i="27" s="1"/>
  <c r="AF93" i="27"/>
  <c r="AF175" i="27" s="1"/>
  <c r="AJ93" i="27"/>
  <c r="AJ175" i="27" s="1"/>
  <c r="AN93" i="27"/>
  <c r="AN175" i="27" s="1"/>
  <c r="AR93" i="27"/>
  <c r="AR175" i="27" s="1"/>
  <c r="AV93" i="27"/>
  <c r="AV175" i="27" s="1"/>
  <c r="AZ93" i="27"/>
  <c r="AZ175" i="27" s="1"/>
  <c r="BD93" i="27"/>
  <c r="BD175" i="27" s="1"/>
  <c r="BH93" i="27"/>
  <c r="BH175" i="27" s="1"/>
  <c r="BL93" i="27"/>
  <c r="BL175" i="27" s="1"/>
  <c r="BP93" i="27"/>
  <c r="BP175" i="27" s="1"/>
  <c r="BT93" i="27"/>
  <c r="BT175" i="27" s="1"/>
  <c r="BX93" i="27"/>
  <c r="BX175" i="27" s="1"/>
  <c r="CB93" i="27"/>
  <c r="CB175" i="27" s="1"/>
  <c r="CF93" i="27"/>
  <c r="CF175" i="27" s="1"/>
  <c r="D96" i="27"/>
  <c r="D150" i="27" s="1"/>
  <c r="G99" i="27"/>
  <c r="G176" i="27" s="1"/>
  <c r="K99" i="27"/>
  <c r="K176" i="27" s="1"/>
  <c r="O99" i="27"/>
  <c r="O176" i="27" s="1"/>
  <c r="S99" i="27"/>
  <c r="S176" i="27" s="1"/>
  <c r="W99" i="27"/>
  <c r="W176" i="27" s="1"/>
  <c r="AA99" i="27"/>
  <c r="AA176" i="27" s="1"/>
  <c r="AE99" i="27"/>
  <c r="AE176" i="27" s="1"/>
  <c r="AI99" i="27"/>
  <c r="AI176" i="27" s="1"/>
  <c r="AM99" i="27"/>
  <c r="AM176" i="27" s="1"/>
  <c r="AQ99" i="27"/>
  <c r="AQ176" i="27" s="1"/>
  <c r="AU99" i="27"/>
  <c r="AU176" i="27" s="1"/>
  <c r="AY99" i="27"/>
  <c r="AY176" i="27" s="1"/>
  <c r="BC99" i="27"/>
  <c r="BC176" i="27" s="1"/>
  <c r="BG99" i="27"/>
  <c r="BG176" i="27" s="1"/>
  <c r="BK99" i="27"/>
  <c r="BK176" i="27" s="1"/>
  <c r="BO99" i="27"/>
  <c r="BO176" i="27" s="1"/>
  <c r="BS99" i="27"/>
  <c r="BS176" i="27" s="1"/>
  <c r="BW99" i="27"/>
  <c r="BW176" i="27" s="1"/>
  <c r="CA99" i="27"/>
  <c r="CA176" i="27" s="1"/>
  <c r="CE99" i="27"/>
  <c r="CE176" i="27" s="1"/>
  <c r="D101" i="27"/>
  <c r="D138" i="27" s="1"/>
  <c r="F105" i="27"/>
  <c r="F177" i="27" s="1"/>
  <c r="J105" i="27"/>
  <c r="J177" i="27" s="1"/>
  <c r="N105" i="27"/>
  <c r="N177" i="27" s="1"/>
  <c r="R105" i="27"/>
  <c r="R177" i="27" s="1"/>
  <c r="V105" i="27"/>
  <c r="V177" i="27" s="1"/>
  <c r="Z105" i="27"/>
  <c r="Z177" i="27" s="1"/>
  <c r="AD105" i="27"/>
  <c r="AD177" i="27" s="1"/>
  <c r="AH105" i="27"/>
  <c r="AH177" i="27" s="1"/>
  <c r="AL105" i="27"/>
  <c r="AL177" i="27" s="1"/>
  <c r="AP105" i="27"/>
  <c r="AP177" i="27" s="1"/>
  <c r="AT105" i="27"/>
  <c r="AT177" i="27" s="1"/>
  <c r="AX105" i="27"/>
  <c r="AX177" i="27" s="1"/>
  <c r="BB105" i="27"/>
  <c r="BB177" i="27" s="1"/>
  <c r="BF105" i="27"/>
  <c r="BF177" i="27" s="1"/>
  <c r="BJ105" i="27"/>
  <c r="BJ177" i="27" s="1"/>
  <c r="BN105" i="27"/>
  <c r="BN177" i="27" s="1"/>
  <c r="BR105" i="27"/>
  <c r="BR177" i="27" s="1"/>
  <c r="BV105" i="27"/>
  <c r="BV177" i="27" s="1"/>
  <c r="BZ105" i="27"/>
  <c r="BZ177" i="27" s="1"/>
  <c r="CD105" i="27"/>
  <c r="CD177" i="27" s="1"/>
  <c r="D106" i="27"/>
  <c r="D126" i="27" s="1"/>
  <c r="E111" i="27"/>
  <c r="E178" i="27" s="1"/>
  <c r="I111" i="27"/>
  <c r="I178" i="27" s="1"/>
  <c r="M111" i="27"/>
  <c r="M178" i="27" s="1"/>
  <c r="Q111" i="27"/>
  <c r="Q178" i="27" s="1"/>
  <c r="U111" i="27"/>
  <c r="U178" i="27" s="1"/>
  <c r="Y111" i="27"/>
  <c r="Y178" i="27" s="1"/>
  <c r="AC111" i="27"/>
  <c r="AC178" i="27" s="1"/>
  <c r="AG111" i="27"/>
  <c r="AG178" i="27" s="1"/>
  <c r="AK111" i="27"/>
  <c r="AK178" i="27" s="1"/>
  <c r="AO111" i="27"/>
  <c r="AO178" i="27" s="1"/>
  <c r="AS111" i="27"/>
  <c r="AS178" i="27" s="1"/>
  <c r="AW111" i="27"/>
  <c r="AW178" i="27" s="1"/>
  <c r="BA111" i="27"/>
  <c r="BA178" i="27" s="1"/>
  <c r="BE111" i="27"/>
  <c r="BE178" i="27" s="1"/>
  <c r="BI111" i="27"/>
  <c r="BI178" i="27" s="1"/>
  <c r="BM111" i="27"/>
  <c r="BM178" i="27" s="1"/>
  <c r="BQ111" i="27"/>
  <c r="BQ178" i="27" s="1"/>
  <c r="BU111" i="27"/>
  <c r="BU178" i="27" s="1"/>
  <c r="BY111" i="27"/>
  <c r="BY178" i="27" s="1"/>
  <c r="CC111" i="27"/>
  <c r="CC178" i="27" s="1"/>
  <c r="H128" i="27"/>
  <c r="H22" i="27" s="1"/>
  <c r="J154" i="27"/>
  <c r="N154" i="27"/>
  <c r="R154" i="27"/>
  <c r="V154" i="27"/>
  <c r="Z154" i="27"/>
  <c r="AD154" i="27"/>
  <c r="AH154" i="27"/>
  <c r="AL154" i="27"/>
  <c r="AP154" i="27"/>
  <c r="AT154" i="27"/>
  <c r="AX154" i="27"/>
  <c r="BB154" i="27"/>
  <c r="BF154" i="27"/>
  <c r="BJ154" i="27"/>
  <c r="BN154" i="27"/>
  <c r="BR154" i="27"/>
  <c r="BV154" i="27"/>
  <c r="BZ154" i="27"/>
  <c r="CD154" i="27"/>
  <c r="E156" i="27"/>
  <c r="K156" i="27"/>
  <c r="O156" i="27"/>
  <c r="S156" i="27"/>
  <c r="W156" i="27"/>
  <c r="AA156" i="27"/>
  <c r="AE156" i="27"/>
  <c r="AI156" i="27"/>
  <c r="AM156" i="27"/>
  <c r="AQ156" i="27"/>
  <c r="AU156" i="27"/>
  <c r="AY156" i="27"/>
  <c r="BC156" i="27"/>
  <c r="BG156" i="27"/>
  <c r="BK156" i="27"/>
  <c r="BO156" i="27"/>
  <c r="BS156" i="27"/>
  <c r="BW156" i="27"/>
  <c r="CA156" i="27"/>
  <c r="CE156" i="27"/>
  <c r="F157" i="27"/>
  <c r="J157" i="27"/>
  <c r="N157" i="27"/>
  <c r="R157" i="27"/>
  <c r="V157" i="27"/>
  <c r="Z157" i="27"/>
  <c r="AD157" i="27"/>
  <c r="AH157" i="27"/>
  <c r="AL157" i="27"/>
  <c r="AP157" i="27"/>
  <c r="AT157" i="27"/>
  <c r="AX157" i="27"/>
  <c r="BB157" i="27"/>
  <c r="BF157" i="27"/>
  <c r="BJ157" i="27"/>
  <c r="BN157" i="27"/>
  <c r="BR157" i="27"/>
  <c r="BV157" i="27"/>
  <c r="BZ157" i="27"/>
  <c r="CD157" i="27"/>
  <c r="E158" i="27"/>
  <c r="I158" i="27"/>
  <c r="M158" i="27"/>
  <c r="Q158" i="27"/>
  <c r="U158" i="27"/>
  <c r="Y158" i="27"/>
  <c r="AC158" i="27"/>
  <c r="AG158" i="27"/>
  <c r="AK158" i="27"/>
  <c r="AO158" i="27"/>
  <c r="AS158" i="27"/>
  <c r="AW158" i="27"/>
  <c r="BA158" i="27"/>
  <c r="BE158" i="27"/>
  <c r="BI158" i="27"/>
  <c r="BM158" i="27"/>
  <c r="BQ158" i="27"/>
  <c r="BU158" i="27"/>
  <c r="BY158" i="27"/>
  <c r="CC158" i="27"/>
  <c r="H159" i="27"/>
  <c r="L159" i="27"/>
  <c r="P159" i="27"/>
  <c r="T159" i="27"/>
  <c r="X159" i="27"/>
  <c r="AB159" i="27"/>
  <c r="AF159" i="27"/>
  <c r="AJ159" i="27"/>
  <c r="AN159" i="27"/>
  <c r="AR159" i="27"/>
  <c r="AV159" i="27"/>
  <c r="AZ159" i="27"/>
  <c r="BD159" i="27"/>
  <c r="BH159" i="27"/>
  <c r="BL159" i="27"/>
  <c r="BP159" i="27"/>
  <c r="BT159" i="27"/>
  <c r="BX159" i="27"/>
  <c r="CB159" i="27"/>
  <c r="CF159" i="27"/>
  <c r="G160" i="27"/>
  <c r="K160" i="27"/>
  <c r="O160" i="27"/>
  <c r="S160" i="27"/>
  <c r="W160" i="27"/>
  <c r="AA160" i="27"/>
  <c r="AE160" i="27"/>
  <c r="AI160" i="27"/>
  <c r="AM160" i="27"/>
  <c r="AQ160" i="27"/>
  <c r="AU160" i="27"/>
  <c r="AY160" i="27"/>
  <c r="BC160" i="27"/>
  <c r="BG160" i="27"/>
  <c r="BK160" i="27"/>
  <c r="BO160" i="27"/>
  <c r="BS160" i="27"/>
  <c r="BW160" i="27"/>
  <c r="CA160" i="27"/>
  <c r="CE160" i="27"/>
  <c r="F161" i="27"/>
  <c r="J161" i="27"/>
  <c r="N161" i="27"/>
  <c r="R161" i="27"/>
  <c r="V161" i="27"/>
  <c r="Z161" i="27"/>
  <c r="AD161" i="27"/>
  <c r="AH161" i="27"/>
  <c r="AL161" i="27"/>
  <c r="AP161" i="27"/>
  <c r="AT161" i="27"/>
  <c r="AX161" i="27"/>
  <c r="BB161" i="27"/>
  <c r="BF161" i="27"/>
  <c r="BJ161" i="27"/>
  <c r="BN161" i="27"/>
  <c r="BR161" i="27"/>
  <c r="BV161" i="27"/>
  <c r="BZ161" i="27"/>
  <c r="CD161" i="27"/>
  <c r="E162" i="27"/>
  <c r="I162" i="27"/>
  <c r="M162" i="27"/>
  <c r="Q162" i="27"/>
  <c r="U162" i="27"/>
  <c r="Y162" i="27"/>
  <c r="AC162" i="27"/>
  <c r="AG162" i="27"/>
  <c r="AK162" i="27"/>
  <c r="AO162" i="27"/>
  <c r="AS162" i="27"/>
  <c r="AW162" i="27"/>
  <c r="BA162" i="27"/>
  <c r="BE162" i="27"/>
  <c r="BI162" i="27"/>
  <c r="BM162" i="27"/>
  <c r="BQ162" i="27"/>
  <c r="BU162" i="27"/>
  <c r="BY162" i="27"/>
  <c r="CC162" i="27"/>
  <c r="H163" i="27"/>
  <c r="L163" i="27"/>
  <c r="P163" i="27"/>
  <c r="T163" i="27"/>
  <c r="X163" i="27"/>
  <c r="AB163" i="27"/>
  <c r="AF163" i="27"/>
  <c r="AJ163" i="27"/>
  <c r="AN163" i="27"/>
  <c r="AR163" i="27"/>
  <c r="AV163" i="27"/>
  <c r="AZ163" i="27"/>
  <c r="BD163" i="27"/>
  <c r="BH163" i="27"/>
  <c r="BL163" i="27"/>
  <c r="BP163" i="27"/>
  <c r="BT163" i="27"/>
  <c r="BX163" i="27"/>
  <c r="CB163" i="27"/>
  <c r="CF163" i="27"/>
  <c r="G164" i="27"/>
  <c r="K164" i="27"/>
  <c r="O164" i="27"/>
  <c r="S164" i="27"/>
  <c r="W164" i="27"/>
  <c r="AA164" i="27"/>
  <c r="AE164" i="27"/>
  <c r="AI164" i="27"/>
  <c r="AM164" i="27"/>
  <c r="AQ164" i="27"/>
  <c r="AU164" i="27"/>
  <c r="AY164" i="27"/>
  <c r="BC164" i="27"/>
  <c r="BG164" i="27"/>
  <c r="BK164" i="27"/>
  <c r="BO164" i="27"/>
  <c r="BS164" i="27"/>
  <c r="BW164" i="27"/>
  <c r="CA164" i="27"/>
  <c r="CE164" i="27"/>
  <c r="F165" i="27"/>
  <c r="J165" i="27"/>
  <c r="N165" i="27"/>
  <c r="R165" i="27"/>
  <c r="V165" i="27"/>
  <c r="Z165" i="27"/>
  <c r="AD165" i="27"/>
  <c r="AH165" i="27"/>
  <c r="AL165" i="27"/>
  <c r="AP165" i="27"/>
  <c r="AT165" i="27"/>
  <c r="AX165" i="27"/>
  <c r="BB165" i="27"/>
  <c r="BF165" i="27"/>
  <c r="BJ165" i="27"/>
  <c r="BN165" i="27"/>
  <c r="BR165" i="27"/>
  <c r="BV165" i="27"/>
  <c r="BZ165" i="27"/>
  <c r="CD165" i="27"/>
  <c r="D112" i="28"/>
  <c r="D132" i="28" s="1"/>
  <c r="D107" i="28"/>
  <c r="D144" i="28" s="1"/>
  <c r="D102" i="28"/>
  <c r="D156" i="28" s="1"/>
  <c r="D97" i="28"/>
  <c r="D168" i="28" s="1"/>
  <c r="C94" i="28"/>
  <c r="D88" i="28"/>
  <c r="D128" i="28" s="1"/>
  <c r="D83" i="28"/>
  <c r="D140" i="28" s="1"/>
  <c r="D115" i="28"/>
  <c r="D171" i="28" s="1"/>
  <c r="C112" i="28"/>
  <c r="D106" i="28"/>
  <c r="D131" i="28" s="1"/>
  <c r="D101" i="28"/>
  <c r="D143" i="28" s="1"/>
  <c r="D96" i="28"/>
  <c r="D155" i="28" s="1"/>
  <c r="D91" i="28"/>
  <c r="D167" i="28" s="1"/>
  <c r="C88" i="28"/>
  <c r="D82" i="28"/>
  <c r="D127" i="28" s="1"/>
  <c r="C58" i="28"/>
  <c r="D113" i="28"/>
  <c r="D145" i="28" s="1"/>
  <c r="D108" i="28"/>
  <c r="D157" i="28" s="1"/>
  <c r="D103" i="28"/>
  <c r="D169" i="28" s="1"/>
  <c r="C100" i="28"/>
  <c r="D94" i="28"/>
  <c r="D129" i="28" s="1"/>
  <c r="D89" i="28"/>
  <c r="D141" i="28" s="1"/>
  <c r="D84" i="28"/>
  <c r="D153" i="28" s="1"/>
  <c r="C76" i="28"/>
  <c r="C70" i="28"/>
  <c r="C57" i="28"/>
  <c r="C64" i="28"/>
  <c r="L163" i="28"/>
  <c r="L173" i="28" s="1"/>
  <c r="L69" i="28"/>
  <c r="L176" i="28" s="1"/>
  <c r="P163" i="28"/>
  <c r="P173" i="28" s="1"/>
  <c r="P69" i="28"/>
  <c r="P176" i="28" s="1"/>
  <c r="T163" i="28"/>
  <c r="T173" i="28" s="1"/>
  <c r="T69" i="28"/>
  <c r="T176" i="28" s="1"/>
  <c r="X163" i="28"/>
  <c r="X173" i="28" s="1"/>
  <c r="X69" i="28"/>
  <c r="X176" i="28" s="1"/>
  <c r="AB163" i="28"/>
  <c r="AB173" i="28" s="1"/>
  <c r="AB69" i="28"/>
  <c r="AB176" i="28" s="1"/>
  <c r="AF163" i="28"/>
  <c r="AF173" i="28" s="1"/>
  <c r="AF69" i="28"/>
  <c r="AF176" i="28" s="1"/>
  <c r="AJ163" i="28"/>
  <c r="AJ173" i="28" s="1"/>
  <c r="AJ69" i="28"/>
  <c r="AJ176" i="28" s="1"/>
  <c r="AN163" i="28"/>
  <c r="AN173" i="28" s="1"/>
  <c r="AN69" i="28"/>
  <c r="AN176" i="28" s="1"/>
  <c r="AR163" i="28"/>
  <c r="AR173" i="28" s="1"/>
  <c r="AR69" i="28"/>
  <c r="AR176" i="28" s="1"/>
  <c r="AV163" i="28"/>
  <c r="AV173" i="28" s="1"/>
  <c r="AV69" i="28"/>
  <c r="AV176" i="28" s="1"/>
  <c r="AZ163" i="28"/>
  <c r="AZ173" i="28" s="1"/>
  <c r="AZ69" i="28"/>
  <c r="AZ176" i="28" s="1"/>
  <c r="BD163" i="28"/>
  <c r="BD173" i="28" s="1"/>
  <c r="BD69" i="28"/>
  <c r="BD176" i="28" s="1"/>
  <c r="BH163" i="28"/>
  <c r="BH173" i="28" s="1"/>
  <c r="BH69" i="28"/>
  <c r="BH176" i="28" s="1"/>
  <c r="BL163" i="28"/>
  <c r="BL173" i="28" s="1"/>
  <c r="BL69" i="28"/>
  <c r="BL176" i="28" s="1"/>
  <c r="BP163" i="28"/>
  <c r="BP173" i="28" s="1"/>
  <c r="BP69" i="28"/>
  <c r="BP176" i="28" s="1"/>
  <c r="BT163" i="28"/>
  <c r="BT173" i="28" s="1"/>
  <c r="BT69" i="28"/>
  <c r="BT176" i="28" s="1"/>
  <c r="BX163" i="28"/>
  <c r="BX173" i="28" s="1"/>
  <c r="BX69" i="28"/>
  <c r="BX176" i="28" s="1"/>
  <c r="CB163" i="28"/>
  <c r="CB173" i="28" s="1"/>
  <c r="CB69" i="28"/>
  <c r="CB176" i="28" s="1"/>
  <c r="CF163" i="28"/>
  <c r="CF173" i="28" s="1"/>
  <c r="CF69" i="28"/>
  <c r="CF176" i="28" s="1"/>
  <c r="I164" i="28"/>
  <c r="I173" i="28" s="1"/>
  <c r="I75" i="28"/>
  <c r="I177" i="28" s="1"/>
  <c r="M164" i="28"/>
  <c r="M75" i="28"/>
  <c r="M177" i="28" s="1"/>
  <c r="Q164" i="28"/>
  <c r="Q173" i="28" s="1"/>
  <c r="Q75" i="28"/>
  <c r="Q177" i="28" s="1"/>
  <c r="U164" i="28"/>
  <c r="U75" i="28"/>
  <c r="U177" i="28" s="1"/>
  <c r="Y164" i="28"/>
  <c r="Y173" i="28" s="1"/>
  <c r="Y75" i="28"/>
  <c r="Y177" i="28" s="1"/>
  <c r="AC164" i="28"/>
  <c r="AC75" i="28"/>
  <c r="AC177" i="28" s="1"/>
  <c r="AG164" i="28"/>
  <c r="AG173" i="28" s="1"/>
  <c r="AG75" i="28"/>
  <c r="AG177" i="28" s="1"/>
  <c r="AK164" i="28"/>
  <c r="AK75" i="28"/>
  <c r="AK177" i="28" s="1"/>
  <c r="AO164" i="28"/>
  <c r="AO173" i="28" s="1"/>
  <c r="AO75" i="28"/>
  <c r="AO177" i="28" s="1"/>
  <c r="AS164" i="28"/>
  <c r="AS75" i="28"/>
  <c r="AS177" i="28" s="1"/>
  <c r="AW164" i="28"/>
  <c r="AW173" i="28" s="1"/>
  <c r="AW75" i="28"/>
  <c r="AW177" i="28" s="1"/>
  <c r="BA164" i="28"/>
  <c r="BA75" i="28"/>
  <c r="BA177" i="28" s="1"/>
  <c r="BE164" i="28"/>
  <c r="BE173" i="28" s="1"/>
  <c r="BE75" i="28"/>
  <c r="BE177" i="28" s="1"/>
  <c r="BI164" i="28"/>
  <c r="BI75" i="28"/>
  <c r="BI177" i="28" s="1"/>
  <c r="BM164" i="28"/>
  <c r="BM173" i="28" s="1"/>
  <c r="BM75" i="28"/>
  <c r="BM177" i="28" s="1"/>
  <c r="BQ164" i="28"/>
  <c r="BQ75" i="28"/>
  <c r="BQ177" i="28" s="1"/>
  <c r="BU164" i="28"/>
  <c r="BU173" i="28" s="1"/>
  <c r="BU75" i="28"/>
  <c r="BU177" i="28" s="1"/>
  <c r="BY164" i="28"/>
  <c r="BY75" i="28"/>
  <c r="BY177" i="28" s="1"/>
  <c r="CC164" i="28"/>
  <c r="CC173" i="28" s="1"/>
  <c r="CC75" i="28"/>
  <c r="CC177" i="28" s="1"/>
  <c r="E75" i="28"/>
  <c r="E177" i="28" s="1"/>
  <c r="E81" i="28"/>
  <c r="E178" i="28" s="1"/>
  <c r="U81" i="28"/>
  <c r="U178" i="28" s="1"/>
  <c r="AK81" i="28"/>
  <c r="AK178" i="28" s="1"/>
  <c r="BA81" i="28"/>
  <c r="BA178" i="28" s="1"/>
  <c r="BQ81" i="28"/>
  <c r="BQ178" i="28" s="1"/>
  <c r="C82" i="28"/>
  <c r="D100" i="28"/>
  <c r="D130" i="28" s="1"/>
  <c r="L111" i="28"/>
  <c r="L183" i="28" s="1"/>
  <c r="AB111" i="28"/>
  <c r="AB183" i="28" s="1"/>
  <c r="AR111" i="28"/>
  <c r="AR183" i="28" s="1"/>
  <c r="BH111" i="28"/>
  <c r="BH183" i="28" s="1"/>
  <c r="BX111" i="28"/>
  <c r="BX183" i="28" s="1"/>
  <c r="G117" i="28"/>
  <c r="G184" i="28" s="1"/>
  <c r="W117" i="28"/>
  <c r="W184" i="28" s="1"/>
  <c r="AM117" i="28"/>
  <c r="AM184" i="28" s="1"/>
  <c r="BC117" i="28"/>
  <c r="BC184" i="28" s="1"/>
  <c r="BS117" i="28"/>
  <c r="BS184" i="28" s="1"/>
  <c r="D113" i="29"/>
  <c r="D145" i="29" s="1"/>
  <c r="D112" i="29"/>
  <c r="D132" i="29" s="1"/>
  <c r="D115" i="29"/>
  <c r="D171" i="29" s="1"/>
  <c r="C112" i="29"/>
  <c r="D114" i="29"/>
  <c r="D158" i="29" s="1"/>
  <c r="D108" i="29"/>
  <c r="D157" i="29" s="1"/>
  <c r="D103" i="29"/>
  <c r="D169" i="29" s="1"/>
  <c r="C100" i="29"/>
  <c r="D94" i="29"/>
  <c r="D129" i="29" s="1"/>
  <c r="D89" i="29"/>
  <c r="D141" i="29" s="1"/>
  <c r="D84" i="29"/>
  <c r="D153" i="29" s="1"/>
  <c r="C76" i="29"/>
  <c r="C57" i="29"/>
  <c r="D107" i="29"/>
  <c r="D144" i="29" s="1"/>
  <c r="D102" i="29"/>
  <c r="D156" i="29" s="1"/>
  <c r="D97" i="29"/>
  <c r="D168" i="29" s="1"/>
  <c r="C94" i="29"/>
  <c r="D88" i="29"/>
  <c r="D128" i="29" s="1"/>
  <c r="D83" i="29"/>
  <c r="D140" i="29" s="1"/>
  <c r="C70" i="29"/>
  <c r="D106" i="29"/>
  <c r="D131" i="29" s="1"/>
  <c r="D101" i="29"/>
  <c r="D143" i="29" s="1"/>
  <c r="D96" i="29"/>
  <c r="D155" i="29" s="1"/>
  <c r="D91" i="29"/>
  <c r="D167" i="29" s="1"/>
  <c r="C88" i="29"/>
  <c r="D82" i="29"/>
  <c r="D127" i="29" s="1"/>
  <c r="C64" i="29"/>
  <c r="D109" i="29"/>
  <c r="D170" i="29" s="1"/>
  <c r="C106" i="29"/>
  <c r="D100" i="29"/>
  <c r="D130" i="29" s="1"/>
  <c r="D95" i="29"/>
  <c r="D142" i="29" s="1"/>
  <c r="D90" i="29"/>
  <c r="D154" i="29" s="1"/>
  <c r="D85" i="29"/>
  <c r="D166" i="29" s="1"/>
  <c r="C82" i="29"/>
  <c r="C58" i="29"/>
  <c r="C70" i="27"/>
  <c r="D78" i="27"/>
  <c r="D147" i="27" s="1"/>
  <c r="D83" i="27"/>
  <c r="D135" i="27" s="1"/>
  <c r="D88" i="27"/>
  <c r="D123" i="27" s="1"/>
  <c r="C94" i="27"/>
  <c r="D97" i="27"/>
  <c r="D163" i="27" s="1"/>
  <c r="D102" i="27"/>
  <c r="D151" i="27" s="1"/>
  <c r="D107" i="27"/>
  <c r="D139" i="27" s="1"/>
  <c r="I128" i="27"/>
  <c r="I22" i="27" s="1"/>
  <c r="I154" i="27"/>
  <c r="F156" i="27"/>
  <c r="L156" i="27"/>
  <c r="P156" i="27"/>
  <c r="T156" i="27"/>
  <c r="X156" i="27"/>
  <c r="AB156" i="27"/>
  <c r="AF156" i="27"/>
  <c r="AJ156" i="27"/>
  <c r="AN156" i="27"/>
  <c r="AR156" i="27"/>
  <c r="AV156" i="27"/>
  <c r="AZ156" i="27"/>
  <c r="BD156" i="27"/>
  <c r="BH156" i="27"/>
  <c r="BL156" i="27"/>
  <c r="BP156" i="27"/>
  <c r="BT156" i="27"/>
  <c r="BX156" i="27"/>
  <c r="CB156" i="27"/>
  <c r="CF156" i="27"/>
  <c r="G157" i="27"/>
  <c r="K157" i="27"/>
  <c r="O157" i="27"/>
  <c r="S157" i="27"/>
  <c r="W157" i="27"/>
  <c r="AA157" i="27"/>
  <c r="AE157" i="27"/>
  <c r="AI157" i="27"/>
  <c r="AM157" i="27"/>
  <c r="AQ157" i="27"/>
  <c r="AU157" i="27"/>
  <c r="AY157" i="27"/>
  <c r="BC157" i="27"/>
  <c r="BG157" i="27"/>
  <c r="BK157" i="27"/>
  <c r="BO157" i="27"/>
  <c r="BS157" i="27"/>
  <c r="BW157" i="27"/>
  <c r="CA157" i="27"/>
  <c r="CE157" i="27"/>
  <c r="F158" i="27"/>
  <c r="J158" i="27"/>
  <c r="N158" i="27"/>
  <c r="R158" i="27"/>
  <c r="V158" i="27"/>
  <c r="Z158" i="27"/>
  <c r="AD158" i="27"/>
  <c r="AH158" i="27"/>
  <c r="AL158" i="27"/>
  <c r="AP158" i="27"/>
  <c r="AT158" i="27"/>
  <c r="AX158" i="27"/>
  <c r="BB158" i="27"/>
  <c r="BF158" i="27"/>
  <c r="BJ158" i="27"/>
  <c r="BN158" i="27"/>
  <c r="BR158" i="27"/>
  <c r="BV158" i="27"/>
  <c r="BZ158" i="27"/>
  <c r="CD158" i="27"/>
  <c r="E159" i="27"/>
  <c r="I159" i="27"/>
  <c r="M159" i="27"/>
  <c r="Q159" i="27"/>
  <c r="U159" i="27"/>
  <c r="Y159" i="27"/>
  <c r="AC159" i="27"/>
  <c r="AG159" i="27"/>
  <c r="AK159" i="27"/>
  <c r="AO159" i="27"/>
  <c r="AS159" i="27"/>
  <c r="AW159" i="27"/>
  <c r="BA159" i="27"/>
  <c r="BE159" i="27"/>
  <c r="BI159" i="27"/>
  <c r="BM159" i="27"/>
  <c r="BQ159" i="27"/>
  <c r="BU159" i="27"/>
  <c r="BY159" i="27"/>
  <c r="CC159" i="27"/>
  <c r="H160" i="27"/>
  <c r="L160" i="27"/>
  <c r="P160" i="27"/>
  <c r="T160" i="27"/>
  <c r="X160" i="27"/>
  <c r="AB160" i="27"/>
  <c r="AF160" i="27"/>
  <c r="AJ160" i="27"/>
  <c r="AN160" i="27"/>
  <c r="AR160" i="27"/>
  <c r="AV160" i="27"/>
  <c r="AZ160" i="27"/>
  <c r="BD160" i="27"/>
  <c r="BH160" i="27"/>
  <c r="BL160" i="27"/>
  <c r="BP160" i="27"/>
  <c r="BT160" i="27"/>
  <c r="BX160" i="27"/>
  <c r="CB160" i="27"/>
  <c r="CF160" i="27"/>
  <c r="G161" i="27"/>
  <c r="K161" i="27"/>
  <c r="O161" i="27"/>
  <c r="S161" i="27"/>
  <c r="W161" i="27"/>
  <c r="AA161" i="27"/>
  <c r="AE161" i="27"/>
  <c r="AI161" i="27"/>
  <c r="AM161" i="27"/>
  <c r="AQ161" i="27"/>
  <c r="AU161" i="27"/>
  <c r="AY161" i="27"/>
  <c r="BC161" i="27"/>
  <c r="BG161" i="27"/>
  <c r="BK161" i="27"/>
  <c r="BO161" i="27"/>
  <c r="BS161" i="27"/>
  <c r="BW161" i="27"/>
  <c r="CA161" i="27"/>
  <c r="CE161" i="27"/>
  <c r="F162" i="27"/>
  <c r="J162" i="27"/>
  <c r="N162" i="27"/>
  <c r="R162" i="27"/>
  <c r="V162" i="27"/>
  <c r="Z162" i="27"/>
  <c r="AD162" i="27"/>
  <c r="AH162" i="27"/>
  <c r="AL162" i="27"/>
  <c r="AP162" i="27"/>
  <c r="AT162" i="27"/>
  <c r="AX162" i="27"/>
  <c r="BB162" i="27"/>
  <c r="BF162" i="27"/>
  <c r="BJ162" i="27"/>
  <c r="BN162" i="27"/>
  <c r="BR162" i="27"/>
  <c r="BV162" i="27"/>
  <c r="BZ162" i="27"/>
  <c r="CD162" i="27"/>
  <c r="E163" i="27"/>
  <c r="I163" i="27"/>
  <c r="M163" i="27"/>
  <c r="Q163" i="27"/>
  <c r="U163" i="27"/>
  <c r="Y163" i="27"/>
  <c r="AC163" i="27"/>
  <c r="AG163" i="27"/>
  <c r="AK163" i="27"/>
  <c r="AO163" i="27"/>
  <c r="AS163" i="27"/>
  <c r="AW163" i="27"/>
  <c r="BA163" i="27"/>
  <c r="BE163" i="27"/>
  <c r="BI163" i="27"/>
  <c r="BM163" i="27"/>
  <c r="BQ163" i="27"/>
  <c r="BU163" i="27"/>
  <c r="BY163" i="27"/>
  <c r="CC163" i="27"/>
  <c r="H164" i="27"/>
  <c r="L164" i="27"/>
  <c r="P164" i="27"/>
  <c r="T164" i="27"/>
  <c r="X164" i="27"/>
  <c r="AB164" i="27"/>
  <c r="AF164" i="27"/>
  <c r="AJ164" i="27"/>
  <c r="AN164" i="27"/>
  <c r="AR164" i="27"/>
  <c r="AV164" i="27"/>
  <c r="AZ164" i="27"/>
  <c r="BD164" i="27"/>
  <c r="BH164" i="27"/>
  <c r="BL164" i="27"/>
  <c r="BP164" i="27"/>
  <c r="BT164" i="27"/>
  <c r="BX164" i="27"/>
  <c r="CB164" i="27"/>
  <c r="CF164" i="27"/>
  <c r="G165" i="27"/>
  <c r="K165" i="27"/>
  <c r="O165" i="27"/>
  <c r="S165" i="27"/>
  <c r="W165" i="27"/>
  <c r="AA165" i="27"/>
  <c r="AE165" i="27"/>
  <c r="AI165" i="27"/>
  <c r="AM165" i="27"/>
  <c r="AQ165" i="27"/>
  <c r="AU165" i="27"/>
  <c r="AY165" i="27"/>
  <c r="BC165" i="27"/>
  <c r="BG165" i="27"/>
  <c r="BK165" i="27"/>
  <c r="BO165" i="27"/>
  <c r="BS165" i="27"/>
  <c r="BW165" i="27"/>
  <c r="CA165" i="27"/>
  <c r="CE165" i="27"/>
  <c r="E63" i="28"/>
  <c r="E175" i="28" s="1"/>
  <c r="E162" i="28"/>
  <c r="M173" i="28"/>
  <c r="U173" i="28"/>
  <c r="AC173" i="28"/>
  <c r="AK173" i="28"/>
  <c r="AS173" i="28"/>
  <c r="BA173" i="28"/>
  <c r="BI173" i="28"/>
  <c r="BQ173" i="28"/>
  <c r="BY173" i="28"/>
  <c r="G63" i="28"/>
  <c r="G175" i="28" s="1"/>
  <c r="E69" i="28"/>
  <c r="E176" i="28" s="1"/>
  <c r="I81" i="28"/>
  <c r="I178" i="28" s="1"/>
  <c r="Y81" i="28"/>
  <c r="Y178" i="28" s="1"/>
  <c r="AO81" i="28"/>
  <c r="AO178" i="28" s="1"/>
  <c r="BE81" i="28"/>
  <c r="BE178" i="28" s="1"/>
  <c r="BU81" i="28"/>
  <c r="BU178" i="28" s="1"/>
  <c r="D85" i="28"/>
  <c r="D166" i="28" s="1"/>
  <c r="T87" i="28"/>
  <c r="T179" i="28" s="1"/>
  <c r="AJ87" i="28"/>
  <c r="AJ179" i="28" s="1"/>
  <c r="AZ87" i="28"/>
  <c r="AZ179" i="28" s="1"/>
  <c r="BP87" i="28"/>
  <c r="BP179" i="28" s="1"/>
  <c r="CF87" i="28"/>
  <c r="CF179" i="28" s="1"/>
  <c r="O93" i="28"/>
  <c r="O180" i="28" s="1"/>
  <c r="AE93" i="28"/>
  <c r="AE180" i="28" s="1"/>
  <c r="AU93" i="28"/>
  <c r="AU180" i="28" s="1"/>
  <c r="BK93" i="28"/>
  <c r="BK180" i="28" s="1"/>
  <c r="CA93" i="28"/>
  <c r="CA180" i="28" s="1"/>
  <c r="J99" i="28"/>
  <c r="J181" i="28" s="1"/>
  <c r="Z99" i="28"/>
  <c r="Z181" i="28" s="1"/>
  <c r="AP99" i="28"/>
  <c r="AP181" i="28" s="1"/>
  <c r="BF99" i="28"/>
  <c r="BF181" i="28" s="1"/>
  <c r="BV99" i="28"/>
  <c r="BV181" i="28" s="1"/>
  <c r="E105" i="28"/>
  <c r="E182" i="28" s="1"/>
  <c r="U105" i="28"/>
  <c r="U182" i="28" s="1"/>
  <c r="AK105" i="28"/>
  <c r="AK182" i="28" s="1"/>
  <c r="BA105" i="28"/>
  <c r="BA182" i="28" s="1"/>
  <c r="BQ105" i="28"/>
  <c r="BQ182" i="28" s="1"/>
  <c r="C106" i="28"/>
  <c r="P111" i="28"/>
  <c r="P183" i="28" s="1"/>
  <c r="AF111" i="28"/>
  <c r="AF183" i="28" s="1"/>
  <c r="AV111" i="28"/>
  <c r="AV183" i="28" s="1"/>
  <c r="BL111" i="28"/>
  <c r="BL183" i="28" s="1"/>
  <c r="CB111" i="28"/>
  <c r="CB183" i="28" s="1"/>
  <c r="K117" i="28"/>
  <c r="K184" i="28" s="1"/>
  <c r="AA117" i="28"/>
  <c r="AA184" i="28" s="1"/>
  <c r="AQ117" i="28"/>
  <c r="AQ184" i="28" s="1"/>
  <c r="BG117" i="28"/>
  <c r="BG184" i="28" s="1"/>
  <c r="BW117" i="28"/>
  <c r="BW184" i="28" s="1"/>
  <c r="G18" i="29"/>
  <c r="AL204" i="30"/>
  <c r="BR204" i="30"/>
  <c r="C76" i="27"/>
  <c r="D79" i="27"/>
  <c r="D160" i="27" s="1"/>
  <c r="D84" i="27"/>
  <c r="D148" i="27" s="1"/>
  <c r="D89" i="27"/>
  <c r="D136" i="27" s="1"/>
  <c r="D94" i="27"/>
  <c r="D124" i="27" s="1"/>
  <c r="C100" i="27"/>
  <c r="D103" i="27"/>
  <c r="D164" i="27" s="1"/>
  <c r="D108" i="27"/>
  <c r="D152" i="27" s="1"/>
  <c r="G156" i="27"/>
  <c r="H157" i="27"/>
  <c r="L157" i="27"/>
  <c r="P157" i="27"/>
  <c r="T157" i="27"/>
  <c r="X157" i="27"/>
  <c r="AB157" i="27"/>
  <c r="AF157" i="27"/>
  <c r="AJ157" i="27"/>
  <c r="AN157" i="27"/>
  <c r="AR157" i="27"/>
  <c r="AV157" i="27"/>
  <c r="AZ157" i="27"/>
  <c r="BD157" i="27"/>
  <c r="BH157" i="27"/>
  <c r="BL157" i="27"/>
  <c r="BP157" i="27"/>
  <c r="BT157" i="27"/>
  <c r="BX157" i="27"/>
  <c r="CB157" i="27"/>
  <c r="CF157" i="27"/>
  <c r="G158" i="27"/>
  <c r="K158" i="27"/>
  <c r="O158" i="27"/>
  <c r="S158" i="27"/>
  <c r="W158" i="27"/>
  <c r="AA158" i="27"/>
  <c r="AE158" i="27"/>
  <c r="AI158" i="27"/>
  <c r="AM158" i="27"/>
  <c r="AQ158" i="27"/>
  <c r="AU158" i="27"/>
  <c r="AY158" i="27"/>
  <c r="BC158" i="27"/>
  <c r="BG158" i="27"/>
  <c r="BK158" i="27"/>
  <c r="BO158" i="27"/>
  <c r="BS158" i="27"/>
  <c r="BW158" i="27"/>
  <c r="CA158" i="27"/>
  <c r="CE158" i="27"/>
  <c r="F159" i="27"/>
  <c r="J159" i="27"/>
  <c r="N159" i="27"/>
  <c r="R159" i="27"/>
  <c r="V159" i="27"/>
  <c r="Z159" i="27"/>
  <c r="AD159" i="27"/>
  <c r="AH159" i="27"/>
  <c r="AL159" i="27"/>
  <c r="AP159" i="27"/>
  <c r="AT159" i="27"/>
  <c r="AX159" i="27"/>
  <c r="BB159" i="27"/>
  <c r="BF159" i="27"/>
  <c r="BJ159" i="27"/>
  <c r="BN159" i="27"/>
  <c r="BR159" i="27"/>
  <c r="BV159" i="27"/>
  <c r="BZ159" i="27"/>
  <c r="CD159" i="27"/>
  <c r="E160" i="27"/>
  <c r="I160" i="27"/>
  <c r="M160" i="27"/>
  <c r="Q160" i="27"/>
  <c r="U160" i="27"/>
  <c r="Y160" i="27"/>
  <c r="AC160" i="27"/>
  <c r="AG160" i="27"/>
  <c r="AK160" i="27"/>
  <c r="AO160" i="27"/>
  <c r="AS160" i="27"/>
  <c r="AW160" i="27"/>
  <c r="BA160" i="27"/>
  <c r="BE160" i="27"/>
  <c r="BI160" i="27"/>
  <c r="BM160" i="27"/>
  <c r="BQ160" i="27"/>
  <c r="BU160" i="27"/>
  <c r="BY160" i="27"/>
  <c r="CC160" i="27"/>
  <c r="H161" i="27"/>
  <c r="L161" i="27"/>
  <c r="P161" i="27"/>
  <c r="T161" i="27"/>
  <c r="X161" i="27"/>
  <c r="AB161" i="27"/>
  <c r="AF161" i="27"/>
  <c r="AJ161" i="27"/>
  <c r="AN161" i="27"/>
  <c r="AR161" i="27"/>
  <c r="AV161" i="27"/>
  <c r="AZ161" i="27"/>
  <c r="BD161" i="27"/>
  <c r="BH161" i="27"/>
  <c r="BL161" i="27"/>
  <c r="BP161" i="27"/>
  <c r="BT161" i="27"/>
  <c r="BX161" i="27"/>
  <c r="CB161" i="27"/>
  <c r="CF161" i="27"/>
  <c r="G162" i="27"/>
  <c r="K162" i="27"/>
  <c r="O162" i="27"/>
  <c r="S162" i="27"/>
  <c r="W162" i="27"/>
  <c r="AA162" i="27"/>
  <c r="AE162" i="27"/>
  <c r="AI162" i="27"/>
  <c r="AM162" i="27"/>
  <c r="AQ162" i="27"/>
  <c r="AU162" i="27"/>
  <c r="AY162" i="27"/>
  <c r="BC162" i="27"/>
  <c r="BG162" i="27"/>
  <c r="BK162" i="27"/>
  <c r="BO162" i="27"/>
  <c r="BS162" i="27"/>
  <c r="BW162" i="27"/>
  <c r="CA162" i="27"/>
  <c r="CE162" i="27"/>
  <c r="F163" i="27"/>
  <c r="J163" i="27"/>
  <c r="N163" i="27"/>
  <c r="R163" i="27"/>
  <c r="V163" i="27"/>
  <c r="Z163" i="27"/>
  <c r="AD163" i="27"/>
  <c r="AH163" i="27"/>
  <c r="AL163" i="27"/>
  <c r="AP163" i="27"/>
  <c r="AT163" i="27"/>
  <c r="AX163" i="27"/>
  <c r="BB163" i="27"/>
  <c r="BF163" i="27"/>
  <c r="BJ163" i="27"/>
  <c r="BN163" i="27"/>
  <c r="BR163" i="27"/>
  <c r="BV163" i="27"/>
  <c r="BZ163" i="27"/>
  <c r="CD163" i="27"/>
  <c r="E164" i="27"/>
  <c r="I164" i="27"/>
  <c r="M164" i="27"/>
  <c r="Q164" i="27"/>
  <c r="U164" i="27"/>
  <c r="Y164" i="27"/>
  <c r="AC164" i="27"/>
  <c r="AG164" i="27"/>
  <c r="AK164" i="27"/>
  <c r="AO164" i="27"/>
  <c r="AS164" i="27"/>
  <c r="AW164" i="27"/>
  <c r="BA164" i="27"/>
  <c r="BE164" i="27"/>
  <c r="BI164" i="27"/>
  <c r="BM164" i="27"/>
  <c r="BQ164" i="27"/>
  <c r="BU164" i="27"/>
  <c r="BY164" i="27"/>
  <c r="CC164" i="27"/>
  <c r="H165" i="27"/>
  <c r="L165" i="27"/>
  <c r="P165" i="27"/>
  <c r="T165" i="27"/>
  <c r="X165" i="27"/>
  <c r="AB165" i="27"/>
  <c r="AF165" i="27"/>
  <c r="AJ165" i="27"/>
  <c r="AN165" i="27"/>
  <c r="AR165" i="27"/>
  <c r="AV165" i="27"/>
  <c r="AZ165" i="27"/>
  <c r="BD165" i="27"/>
  <c r="BH165" i="27"/>
  <c r="BL165" i="27"/>
  <c r="BP165" i="27"/>
  <c r="BT165" i="27"/>
  <c r="BX165" i="27"/>
  <c r="CB165" i="27"/>
  <c r="CF165" i="27"/>
  <c r="J173" i="28"/>
  <c r="N173" i="28"/>
  <c r="R173" i="28"/>
  <c r="V173" i="28"/>
  <c r="Z173" i="28"/>
  <c r="AD173" i="28"/>
  <c r="AH173" i="28"/>
  <c r="AL173" i="28"/>
  <c r="AP173" i="28"/>
  <c r="AT173" i="28"/>
  <c r="AX173" i="28"/>
  <c r="BB173" i="28"/>
  <c r="BF173" i="28"/>
  <c r="BJ173" i="28"/>
  <c r="BN173" i="28"/>
  <c r="BR173" i="28"/>
  <c r="BV173" i="28"/>
  <c r="BZ173" i="28"/>
  <c r="CD173" i="28"/>
  <c r="F69" i="28"/>
  <c r="F176" i="28" s="1"/>
  <c r="D90" i="28"/>
  <c r="D154" i="28" s="1"/>
  <c r="D109" i="28"/>
  <c r="D170" i="28" s="1"/>
  <c r="T111" i="28"/>
  <c r="T183" i="28" s="1"/>
  <c r="AJ111" i="28"/>
  <c r="AJ183" i="28" s="1"/>
  <c r="AZ111" i="28"/>
  <c r="AZ183" i="28" s="1"/>
  <c r="BP111" i="28"/>
  <c r="BP183" i="28" s="1"/>
  <c r="CF111" i="28"/>
  <c r="CF183" i="28" s="1"/>
  <c r="O117" i="28"/>
  <c r="O184" i="28" s="1"/>
  <c r="AE117" i="28"/>
  <c r="AE184" i="28" s="1"/>
  <c r="AU117" i="28"/>
  <c r="AU184" i="28" s="1"/>
  <c r="BK117" i="28"/>
  <c r="BK184" i="28" s="1"/>
  <c r="CA117" i="28"/>
  <c r="CA184" i="28" s="1"/>
  <c r="J134" i="28"/>
  <c r="N134" i="28"/>
  <c r="R134" i="28"/>
  <c r="R24" i="28"/>
  <c r="V134" i="28"/>
  <c r="V24" i="28"/>
  <c r="Z134" i="28"/>
  <c r="Z24" i="28"/>
  <c r="AD134" i="28"/>
  <c r="AD24" i="28"/>
  <c r="AH134" i="28"/>
  <c r="AH24" i="28"/>
  <c r="AL134" i="28"/>
  <c r="AL24" i="28"/>
  <c r="AP134" i="28"/>
  <c r="AP24" i="28"/>
  <c r="AT134" i="28"/>
  <c r="AT24" i="28"/>
  <c r="AX134" i="28"/>
  <c r="AX24" i="28"/>
  <c r="C51" i="27"/>
  <c r="C58" i="27"/>
  <c r="D76" i="27"/>
  <c r="D121" i="27" s="1"/>
  <c r="C82" i="27"/>
  <c r="D85" i="27"/>
  <c r="D161" i="27" s="1"/>
  <c r="D90" i="27"/>
  <c r="D149" i="27" s="1"/>
  <c r="D95" i="27"/>
  <c r="D137" i="27" s="1"/>
  <c r="D100" i="27"/>
  <c r="D125" i="27" s="1"/>
  <c r="C106" i="27"/>
  <c r="G173" i="28"/>
  <c r="K63" i="28"/>
  <c r="K175" i="28" s="1"/>
  <c r="K162" i="28"/>
  <c r="K173" i="28" s="1"/>
  <c r="O63" i="28"/>
  <c r="O175" i="28" s="1"/>
  <c r="O162" i="28"/>
  <c r="S63" i="28"/>
  <c r="S175" i="28" s="1"/>
  <c r="S162" i="28"/>
  <c r="S173" i="28" s="1"/>
  <c r="W63" i="28"/>
  <c r="W175" i="28" s="1"/>
  <c r="W162" i="28"/>
  <c r="AA63" i="28"/>
  <c r="AA175" i="28" s="1"/>
  <c r="AA162" i="28"/>
  <c r="AA173" i="28" s="1"/>
  <c r="AE63" i="28"/>
  <c r="AE175" i="28" s="1"/>
  <c r="AE162" i="28"/>
  <c r="AI63" i="28"/>
  <c r="AI175" i="28" s="1"/>
  <c r="AI162" i="28"/>
  <c r="AI173" i="28" s="1"/>
  <c r="AM63" i="28"/>
  <c r="AM175" i="28" s="1"/>
  <c r="AM162" i="28"/>
  <c r="AQ63" i="28"/>
  <c r="AQ175" i="28" s="1"/>
  <c r="AQ162" i="28"/>
  <c r="AQ173" i="28" s="1"/>
  <c r="AU63" i="28"/>
  <c r="AU175" i="28" s="1"/>
  <c r="AU162" i="28"/>
  <c r="AY63" i="28"/>
  <c r="AY175" i="28" s="1"/>
  <c r="AY162" i="28"/>
  <c r="AY173" i="28" s="1"/>
  <c r="BC63" i="28"/>
  <c r="BC175" i="28" s="1"/>
  <c r="BC162" i="28"/>
  <c r="BG63" i="28"/>
  <c r="BG175" i="28" s="1"/>
  <c r="BG162" i="28"/>
  <c r="BG173" i="28" s="1"/>
  <c r="BK63" i="28"/>
  <c r="BK175" i="28" s="1"/>
  <c r="BK162" i="28"/>
  <c r="BO63" i="28"/>
  <c r="BO175" i="28" s="1"/>
  <c r="BO162" i="28"/>
  <c r="BO173" i="28" s="1"/>
  <c r="BS63" i="28"/>
  <c r="BS175" i="28" s="1"/>
  <c r="BS162" i="28"/>
  <c r="BW63" i="28"/>
  <c r="BW175" i="28" s="1"/>
  <c r="BW162" i="28"/>
  <c r="BW173" i="28" s="1"/>
  <c r="CA63" i="28"/>
  <c r="CA175" i="28" s="1"/>
  <c r="CA162" i="28"/>
  <c r="CE63" i="28"/>
  <c r="CE175" i="28" s="1"/>
  <c r="CE162" i="28"/>
  <c r="CE173" i="28" s="1"/>
  <c r="Q81" i="28"/>
  <c r="Q178" i="28" s="1"/>
  <c r="AG81" i="28"/>
  <c r="AG178" i="28" s="1"/>
  <c r="AW81" i="28"/>
  <c r="AW178" i="28" s="1"/>
  <c r="BM81" i="28"/>
  <c r="BM178" i="28" s="1"/>
  <c r="CC81" i="28"/>
  <c r="CC178" i="28" s="1"/>
  <c r="D95" i="28"/>
  <c r="D142" i="28" s="1"/>
  <c r="H111" i="28"/>
  <c r="H183" i="28" s="1"/>
  <c r="X111" i="28"/>
  <c r="X183" i="28" s="1"/>
  <c r="AN111" i="28"/>
  <c r="AN183" i="28" s="1"/>
  <c r="BD111" i="28"/>
  <c r="BD183" i="28" s="1"/>
  <c r="BT111" i="28"/>
  <c r="BT183" i="28" s="1"/>
  <c r="D114" i="28"/>
  <c r="D158" i="28" s="1"/>
  <c r="S117" i="28"/>
  <c r="S184" i="28" s="1"/>
  <c r="AI117" i="28"/>
  <c r="AI184" i="28" s="1"/>
  <c r="AY117" i="28"/>
  <c r="AY184" i="28" s="1"/>
  <c r="BO117" i="28"/>
  <c r="BO184" i="28" s="1"/>
  <c r="CE117" i="28"/>
  <c r="CE184" i="28" s="1"/>
  <c r="BB24" i="28"/>
  <c r="BF24" i="28"/>
  <c r="BJ24" i="28"/>
  <c r="BN24" i="28"/>
  <c r="BR24" i="28"/>
  <c r="BV24" i="28"/>
  <c r="BZ24" i="28"/>
  <c r="CD24" i="28"/>
  <c r="F63" i="28"/>
  <c r="F175" i="28" s="1"/>
  <c r="L63" i="28"/>
  <c r="L175" i="28" s="1"/>
  <c r="P63" i="28"/>
  <c r="P175" i="28" s="1"/>
  <c r="T63" i="28"/>
  <c r="T175" i="28" s="1"/>
  <c r="X63" i="28"/>
  <c r="X175" i="28" s="1"/>
  <c r="AB63" i="28"/>
  <c r="AB175" i="28" s="1"/>
  <c r="AF63" i="28"/>
  <c r="AF175" i="28" s="1"/>
  <c r="AJ63" i="28"/>
  <c r="AJ175" i="28" s="1"/>
  <c r="AN63" i="28"/>
  <c r="AN175" i="28" s="1"/>
  <c r="AR63" i="28"/>
  <c r="AR175" i="28" s="1"/>
  <c r="AV63" i="28"/>
  <c r="AV175" i="28" s="1"/>
  <c r="AZ63" i="28"/>
  <c r="AZ175" i="28" s="1"/>
  <c r="BD63" i="28"/>
  <c r="BD175" i="28" s="1"/>
  <c r="BH63" i="28"/>
  <c r="BH175" i="28" s="1"/>
  <c r="BL63" i="28"/>
  <c r="BL175" i="28" s="1"/>
  <c r="BP63" i="28"/>
  <c r="BP175" i="28" s="1"/>
  <c r="BT63" i="28"/>
  <c r="BT175" i="28" s="1"/>
  <c r="BX63" i="28"/>
  <c r="BX175" i="28" s="1"/>
  <c r="CB63" i="28"/>
  <c r="CB175" i="28" s="1"/>
  <c r="CF63" i="28"/>
  <c r="CF175" i="28" s="1"/>
  <c r="G69" i="28"/>
  <c r="G176" i="28" s="1"/>
  <c r="M69" i="28"/>
  <c r="M176" i="28" s="1"/>
  <c r="Q69" i="28"/>
  <c r="Q176" i="28" s="1"/>
  <c r="U69" i="28"/>
  <c r="U176" i="28" s="1"/>
  <c r="Y69" i="28"/>
  <c r="Y176" i="28" s="1"/>
  <c r="AC69" i="28"/>
  <c r="AC176" i="28" s="1"/>
  <c r="AG69" i="28"/>
  <c r="AG176" i="28" s="1"/>
  <c r="AK69" i="28"/>
  <c r="AK176" i="28" s="1"/>
  <c r="AO69" i="28"/>
  <c r="AO176" i="28" s="1"/>
  <c r="AS69" i="28"/>
  <c r="AS176" i="28" s="1"/>
  <c r="AW69" i="28"/>
  <c r="AW176" i="28" s="1"/>
  <c r="BA69" i="28"/>
  <c r="BA176" i="28" s="1"/>
  <c r="BE69" i="28"/>
  <c r="BE176" i="28" s="1"/>
  <c r="BI69" i="28"/>
  <c r="BI176" i="28" s="1"/>
  <c r="BM69" i="28"/>
  <c r="BM176" i="28" s="1"/>
  <c r="BQ69" i="28"/>
  <c r="BQ176" i="28" s="1"/>
  <c r="BU69" i="28"/>
  <c r="BU176" i="28" s="1"/>
  <c r="BY69" i="28"/>
  <c r="BY176" i="28" s="1"/>
  <c r="CC69" i="28"/>
  <c r="CC176" i="28" s="1"/>
  <c r="H75" i="28"/>
  <c r="H177" i="28" s="1"/>
  <c r="H81" i="28"/>
  <c r="H178" i="28" s="1"/>
  <c r="L81" i="28"/>
  <c r="L178" i="28" s="1"/>
  <c r="P81" i="28"/>
  <c r="P178" i="28" s="1"/>
  <c r="T81" i="28"/>
  <c r="T178" i="28" s="1"/>
  <c r="X81" i="28"/>
  <c r="X178" i="28" s="1"/>
  <c r="AB81" i="28"/>
  <c r="AB178" i="28" s="1"/>
  <c r="AF81" i="28"/>
  <c r="AF178" i="28" s="1"/>
  <c r="AJ81" i="28"/>
  <c r="AJ178" i="28" s="1"/>
  <c r="AN81" i="28"/>
  <c r="AN178" i="28" s="1"/>
  <c r="AR81" i="28"/>
  <c r="AR178" i="28" s="1"/>
  <c r="AV81" i="28"/>
  <c r="AV178" i="28" s="1"/>
  <c r="AZ81" i="28"/>
  <c r="AZ178" i="28" s="1"/>
  <c r="BD81" i="28"/>
  <c r="BD178" i="28" s="1"/>
  <c r="BH81" i="28"/>
  <c r="BH178" i="28" s="1"/>
  <c r="BL81" i="28"/>
  <c r="BL178" i="28" s="1"/>
  <c r="BP81" i="28"/>
  <c r="BP178" i="28" s="1"/>
  <c r="BT81" i="28"/>
  <c r="BT178" i="28" s="1"/>
  <c r="BX81" i="28"/>
  <c r="BX178" i="28" s="1"/>
  <c r="CB81" i="28"/>
  <c r="CB178" i="28" s="1"/>
  <c r="CF81" i="28"/>
  <c r="CF178" i="28" s="1"/>
  <c r="G87" i="28"/>
  <c r="G179" i="28" s="1"/>
  <c r="K87" i="28"/>
  <c r="K179" i="28" s="1"/>
  <c r="O87" i="28"/>
  <c r="O179" i="28" s="1"/>
  <c r="S87" i="28"/>
  <c r="S179" i="28" s="1"/>
  <c r="W87" i="28"/>
  <c r="W179" i="28" s="1"/>
  <c r="AA87" i="28"/>
  <c r="AA179" i="28" s="1"/>
  <c r="AE87" i="28"/>
  <c r="AE179" i="28" s="1"/>
  <c r="AI87" i="28"/>
  <c r="AI179" i="28" s="1"/>
  <c r="AM87" i="28"/>
  <c r="AM179" i="28" s="1"/>
  <c r="AQ87" i="28"/>
  <c r="AQ179" i="28" s="1"/>
  <c r="AU87" i="28"/>
  <c r="AU179" i="28" s="1"/>
  <c r="AY87" i="28"/>
  <c r="AY179" i="28" s="1"/>
  <c r="BC87" i="28"/>
  <c r="BC179" i="28" s="1"/>
  <c r="BG87" i="28"/>
  <c r="BG179" i="28" s="1"/>
  <c r="BK87" i="28"/>
  <c r="BK179" i="28" s="1"/>
  <c r="BO87" i="28"/>
  <c r="BO179" i="28" s="1"/>
  <c r="BS87" i="28"/>
  <c r="BS179" i="28" s="1"/>
  <c r="BW87" i="28"/>
  <c r="BW179" i="28" s="1"/>
  <c r="CA87" i="28"/>
  <c r="CA179" i="28" s="1"/>
  <c r="CE87" i="28"/>
  <c r="CE179" i="28" s="1"/>
  <c r="F93" i="28"/>
  <c r="F180" i="28" s="1"/>
  <c r="J93" i="28"/>
  <c r="J180" i="28" s="1"/>
  <c r="N93" i="28"/>
  <c r="N180" i="28" s="1"/>
  <c r="R93" i="28"/>
  <c r="R180" i="28" s="1"/>
  <c r="V93" i="28"/>
  <c r="V180" i="28" s="1"/>
  <c r="Z93" i="28"/>
  <c r="Z180" i="28" s="1"/>
  <c r="AD93" i="28"/>
  <c r="AD180" i="28" s="1"/>
  <c r="AH93" i="28"/>
  <c r="AH180" i="28" s="1"/>
  <c r="AL93" i="28"/>
  <c r="AL180" i="28" s="1"/>
  <c r="AP93" i="28"/>
  <c r="AP180" i="28" s="1"/>
  <c r="AT93" i="28"/>
  <c r="AT180" i="28" s="1"/>
  <c r="AX93" i="28"/>
  <c r="AX180" i="28" s="1"/>
  <c r="BB93" i="28"/>
  <c r="BB180" i="28" s="1"/>
  <c r="BF93" i="28"/>
  <c r="BF180" i="28" s="1"/>
  <c r="BJ93" i="28"/>
  <c r="BJ180" i="28" s="1"/>
  <c r="BN93" i="28"/>
  <c r="BN180" i="28" s="1"/>
  <c r="BR93" i="28"/>
  <c r="BR180" i="28" s="1"/>
  <c r="BV93" i="28"/>
  <c r="BV180" i="28" s="1"/>
  <c r="BZ93" i="28"/>
  <c r="BZ180" i="28" s="1"/>
  <c r="CD93" i="28"/>
  <c r="CD180" i="28" s="1"/>
  <c r="E99" i="28"/>
  <c r="E181" i="28" s="1"/>
  <c r="I99" i="28"/>
  <c r="I181" i="28" s="1"/>
  <c r="M99" i="28"/>
  <c r="M181" i="28" s="1"/>
  <c r="Q99" i="28"/>
  <c r="Q181" i="28" s="1"/>
  <c r="U99" i="28"/>
  <c r="U181" i="28" s="1"/>
  <c r="Y99" i="28"/>
  <c r="Y181" i="28" s="1"/>
  <c r="AC99" i="28"/>
  <c r="AC181" i="28" s="1"/>
  <c r="AG99" i="28"/>
  <c r="AG181" i="28" s="1"/>
  <c r="AK99" i="28"/>
  <c r="AK181" i="28" s="1"/>
  <c r="AO99" i="28"/>
  <c r="AO181" i="28" s="1"/>
  <c r="AS99" i="28"/>
  <c r="AS181" i="28" s="1"/>
  <c r="AW99" i="28"/>
  <c r="AW181" i="28" s="1"/>
  <c r="BA99" i="28"/>
  <c r="BA181" i="28" s="1"/>
  <c r="BE99" i="28"/>
  <c r="BE181" i="28" s="1"/>
  <c r="BI99" i="28"/>
  <c r="BI181" i="28" s="1"/>
  <c r="BM99" i="28"/>
  <c r="BM181" i="28" s="1"/>
  <c r="BQ99" i="28"/>
  <c r="BQ181" i="28" s="1"/>
  <c r="BU99" i="28"/>
  <c r="BU181" i="28" s="1"/>
  <c r="BY99" i="28"/>
  <c r="BY181" i="28" s="1"/>
  <c r="CC99" i="28"/>
  <c r="CC181" i="28" s="1"/>
  <c r="H105" i="28"/>
  <c r="H182" i="28" s="1"/>
  <c r="L105" i="28"/>
  <c r="L182" i="28" s="1"/>
  <c r="P105" i="28"/>
  <c r="P182" i="28" s="1"/>
  <c r="T105" i="28"/>
  <c r="T182" i="28" s="1"/>
  <c r="X105" i="28"/>
  <c r="X182" i="28" s="1"/>
  <c r="AB105" i="28"/>
  <c r="AB182" i="28" s="1"/>
  <c r="AF105" i="28"/>
  <c r="AF182" i="28" s="1"/>
  <c r="AJ105" i="28"/>
  <c r="AJ182" i="28" s="1"/>
  <c r="AN105" i="28"/>
  <c r="AN182" i="28" s="1"/>
  <c r="AR105" i="28"/>
  <c r="AR182" i="28" s="1"/>
  <c r="AV105" i="28"/>
  <c r="AV182" i="28" s="1"/>
  <c r="AZ105" i="28"/>
  <c r="AZ182" i="28" s="1"/>
  <c r="BD105" i="28"/>
  <c r="BD182" i="28" s="1"/>
  <c r="BH105" i="28"/>
  <c r="BH182" i="28" s="1"/>
  <c r="BL105" i="28"/>
  <c r="BL182" i="28" s="1"/>
  <c r="BP105" i="28"/>
  <c r="BP182" i="28" s="1"/>
  <c r="BT105" i="28"/>
  <c r="BT182" i="28" s="1"/>
  <c r="BX105" i="28"/>
  <c r="BX182" i="28" s="1"/>
  <c r="CB105" i="28"/>
  <c r="CB182" i="28" s="1"/>
  <c r="CF105" i="28"/>
  <c r="CF182" i="28" s="1"/>
  <c r="G111" i="28"/>
  <c r="G183" i="28" s="1"/>
  <c r="K111" i="28"/>
  <c r="K183" i="28" s="1"/>
  <c r="O111" i="28"/>
  <c r="O183" i="28" s="1"/>
  <c r="S111" i="28"/>
  <c r="S183" i="28" s="1"/>
  <c r="W111" i="28"/>
  <c r="W183" i="28" s="1"/>
  <c r="AA111" i="28"/>
  <c r="AA183" i="28" s="1"/>
  <c r="AE111" i="28"/>
  <c r="AE183" i="28" s="1"/>
  <c r="AI111" i="28"/>
  <c r="AI183" i="28" s="1"/>
  <c r="AM111" i="28"/>
  <c r="AM183" i="28" s="1"/>
  <c r="AQ111" i="28"/>
  <c r="AQ183" i="28" s="1"/>
  <c r="AU111" i="28"/>
  <c r="AU183" i="28" s="1"/>
  <c r="AY111" i="28"/>
  <c r="AY183" i="28" s="1"/>
  <c r="BC111" i="28"/>
  <c r="BC183" i="28" s="1"/>
  <c r="BG111" i="28"/>
  <c r="BG183" i="28" s="1"/>
  <c r="BK111" i="28"/>
  <c r="BK183" i="28" s="1"/>
  <c r="BO111" i="28"/>
  <c r="BO183" i="28" s="1"/>
  <c r="BS111" i="28"/>
  <c r="BS183" i="28" s="1"/>
  <c r="BW111" i="28"/>
  <c r="BW183" i="28" s="1"/>
  <c r="CA111" i="28"/>
  <c r="CA183" i="28" s="1"/>
  <c r="CE111" i="28"/>
  <c r="CE183" i="28" s="1"/>
  <c r="F117" i="28"/>
  <c r="F184" i="28" s="1"/>
  <c r="J117" i="28"/>
  <c r="J184" i="28" s="1"/>
  <c r="N117" i="28"/>
  <c r="N184" i="28" s="1"/>
  <c r="R117" i="28"/>
  <c r="R184" i="28" s="1"/>
  <c r="V117" i="28"/>
  <c r="V184" i="28" s="1"/>
  <c r="Z117" i="28"/>
  <c r="Z184" i="28" s="1"/>
  <c r="AD117" i="28"/>
  <c r="AD184" i="28" s="1"/>
  <c r="AH117" i="28"/>
  <c r="AH184" i="28" s="1"/>
  <c r="AL117" i="28"/>
  <c r="AL184" i="28" s="1"/>
  <c r="AP117" i="28"/>
  <c r="AP184" i="28" s="1"/>
  <c r="AT117" i="28"/>
  <c r="AT184" i="28" s="1"/>
  <c r="AX117" i="28"/>
  <c r="AX184" i="28" s="1"/>
  <c r="BB117" i="28"/>
  <c r="BB184" i="28" s="1"/>
  <c r="BF117" i="28"/>
  <c r="BF184" i="28" s="1"/>
  <c r="BJ117" i="28"/>
  <c r="BJ184" i="28" s="1"/>
  <c r="BN117" i="28"/>
  <c r="BN184" i="28" s="1"/>
  <c r="BR117" i="28"/>
  <c r="BR184" i="28" s="1"/>
  <c r="BV117" i="28"/>
  <c r="BV184" i="28" s="1"/>
  <c r="BZ117" i="28"/>
  <c r="BZ184" i="28" s="1"/>
  <c r="CD117" i="28"/>
  <c r="CD184" i="28" s="1"/>
  <c r="I134" i="28"/>
  <c r="H134" i="28"/>
  <c r="H17" i="29"/>
  <c r="H173" i="29"/>
  <c r="L173" i="29"/>
  <c r="P173" i="29"/>
  <c r="T173" i="29"/>
  <c r="X173" i="29"/>
  <c r="AB173" i="29"/>
  <c r="H63" i="29"/>
  <c r="H175" i="29" s="1"/>
  <c r="L63" i="29"/>
  <c r="L175" i="29" s="1"/>
  <c r="P63" i="29"/>
  <c r="P175" i="29" s="1"/>
  <c r="T63" i="29"/>
  <c r="T175" i="29" s="1"/>
  <c r="X63" i="29"/>
  <c r="X175" i="29" s="1"/>
  <c r="AB63" i="29"/>
  <c r="AB175" i="29" s="1"/>
  <c r="AF63" i="29"/>
  <c r="AF175" i="29" s="1"/>
  <c r="AJ63" i="29"/>
  <c r="AJ175" i="29" s="1"/>
  <c r="AN63" i="29"/>
  <c r="AN175" i="29" s="1"/>
  <c r="AR63" i="29"/>
  <c r="AR175" i="29" s="1"/>
  <c r="AV63" i="29"/>
  <c r="AV175" i="29" s="1"/>
  <c r="AZ63" i="29"/>
  <c r="AZ175" i="29" s="1"/>
  <c r="BD63" i="29"/>
  <c r="BD175" i="29" s="1"/>
  <c r="BH63" i="29"/>
  <c r="BH175" i="29" s="1"/>
  <c r="BL63" i="29"/>
  <c r="BL175" i="29" s="1"/>
  <c r="BP63" i="29"/>
  <c r="BP175" i="29" s="1"/>
  <c r="BT63" i="29"/>
  <c r="BT175" i="29" s="1"/>
  <c r="BX63" i="29"/>
  <c r="BX175" i="29" s="1"/>
  <c r="CB63" i="29"/>
  <c r="CB175" i="29" s="1"/>
  <c r="CF63" i="29"/>
  <c r="CF175" i="29" s="1"/>
  <c r="G69" i="29"/>
  <c r="G176" i="29" s="1"/>
  <c r="K69" i="29"/>
  <c r="K176" i="29" s="1"/>
  <c r="O69" i="29"/>
  <c r="O176" i="29" s="1"/>
  <c r="S69" i="29"/>
  <c r="S176" i="29" s="1"/>
  <c r="W69" i="29"/>
  <c r="W176" i="29" s="1"/>
  <c r="AA69" i="29"/>
  <c r="AA176" i="29" s="1"/>
  <c r="AE69" i="29"/>
  <c r="AE176" i="29" s="1"/>
  <c r="AI69" i="29"/>
  <c r="AI176" i="29" s="1"/>
  <c r="AM69" i="29"/>
  <c r="AM176" i="29" s="1"/>
  <c r="AQ69" i="29"/>
  <c r="AQ176" i="29" s="1"/>
  <c r="AU69" i="29"/>
  <c r="AU176" i="29" s="1"/>
  <c r="AY69" i="29"/>
  <c r="AY176" i="29" s="1"/>
  <c r="BC69" i="29"/>
  <c r="BC176" i="29" s="1"/>
  <c r="BG69" i="29"/>
  <c r="BG176" i="29" s="1"/>
  <c r="BK69" i="29"/>
  <c r="BK176" i="29" s="1"/>
  <c r="BO69" i="29"/>
  <c r="BO176" i="29" s="1"/>
  <c r="BS69" i="29"/>
  <c r="BS176" i="29" s="1"/>
  <c r="BW69" i="29"/>
  <c r="BW176" i="29" s="1"/>
  <c r="CA69" i="29"/>
  <c r="CA176" i="29" s="1"/>
  <c r="CE69" i="29"/>
  <c r="CE176" i="29" s="1"/>
  <c r="F75" i="29"/>
  <c r="F177" i="29" s="1"/>
  <c r="J75" i="29"/>
  <c r="J177" i="29" s="1"/>
  <c r="N75" i="29"/>
  <c r="N177" i="29" s="1"/>
  <c r="R75" i="29"/>
  <c r="R177" i="29" s="1"/>
  <c r="V75" i="29"/>
  <c r="V177" i="29" s="1"/>
  <c r="Z75" i="29"/>
  <c r="Z177" i="29" s="1"/>
  <c r="AD75" i="29"/>
  <c r="AD177" i="29" s="1"/>
  <c r="AH75" i="29"/>
  <c r="AH177" i="29" s="1"/>
  <c r="AL75" i="29"/>
  <c r="AL177" i="29" s="1"/>
  <c r="AP75" i="29"/>
  <c r="AP177" i="29" s="1"/>
  <c r="AT75" i="29"/>
  <c r="AT177" i="29" s="1"/>
  <c r="AX75" i="29"/>
  <c r="AX177" i="29" s="1"/>
  <c r="BB75" i="29"/>
  <c r="BB177" i="29" s="1"/>
  <c r="BF75" i="29"/>
  <c r="BF177" i="29" s="1"/>
  <c r="BJ75" i="29"/>
  <c r="BJ177" i="29" s="1"/>
  <c r="BN75" i="29"/>
  <c r="BN177" i="29" s="1"/>
  <c r="BR75" i="29"/>
  <c r="BR177" i="29" s="1"/>
  <c r="BV75" i="29"/>
  <c r="BV177" i="29" s="1"/>
  <c r="BZ75" i="29"/>
  <c r="BZ177" i="29" s="1"/>
  <c r="CD75" i="29"/>
  <c r="CD177" i="29" s="1"/>
  <c r="E81" i="29"/>
  <c r="E178" i="29" s="1"/>
  <c r="I81" i="29"/>
  <c r="I178" i="29" s="1"/>
  <c r="M81" i="29"/>
  <c r="M178" i="29" s="1"/>
  <c r="Q81" i="29"/>
  <c r="Q178" i="29" s="1"/>
  <c r="U81" i="29"/>
  <c r="U178" i="29" s="1"/>
  <c r="Y81" i="29"/>
  <c r="Y178" i="29" s="1"/>
  <c r="AC81" i="29"/>
  <c r="AC178" i="29" s="1"/>
  <c r="AG81" i="29"/>
  <c r="AG178" i="29" s="1"/>
  <c r="AK81" i="29"/>
  <c r="AK178" i="29" s="1"/>
  <c r="AO81" i="29"/>
  <c r="AO178" i="29" s="1"/>
  <c r="AS81" i="29"/>
  <c r="AS178" i="29" s="1"/>
  <c r="AW81" i="29"/>
  <c r="AW178" i="29" s="1"/>
  <c r="BA81" i="29"/>
  <c r="BA178" i="29" s="1"/>
  <c r="BE81" i="29"/>
  <c r="BE178" i="29" s="1"/>
  <c r="BI81" i="29"/>
  <c r="BI178" i="29" s="1"/>
  <c r="BM81" i="29"/>
  <c r="BM178" i="29" s="1"/>
  <c r="BQ81" i="29"/>
  <c r="BQ178" i="29" s="1"/>
  <c r="BU81" i="29"/>
  <c r="BU178" i="29" s="1"/>
  <c r="BY81" i="29"/>
  <c r="BY178" i="29" s="1"/>
  <c r="CC81" i="29"/>
  <c r="CC178" i="29" s="1"/>
  <c r="H87" i="29"/>
  <c r="H179" i="29" s="1"/>
  <c r="L87" i="29"/>
  <c r="L179" i="29" s="1"/>
  <c r="P87" i="29"/>
  <c r="P179" i="29" s="1"/>
  <c r="T87" i="29"/>
  <c r="T179" i="29" s="1"/>
  <c r="X87" i="29"/>
  <c r="X179" i="29" s="1"/>
  <c r="AB87" i="29"/>
  <c r="AB179" i="29" s="1"/>
  <c r="AF87" i="29"/>
  <c r="AF179" i="29" s="1"/>
  <c r="AJ87" i="29"/>
  <c r="AJ179" i="29" s="1"/>
  <c r="AN87" i="29"/>
  <c r="AN179" i="29" s="1"/>
  <c r="AR87" i="29"/>
  <c r="AR179" i="29" s="1"/>
  <c r="AV87" i="29"/>
  <c r="AV179" i="29" s="1"/>
  <c r="AZ87" i="29"/>
  <c r="AZ179" i="29" s="1"/>
  <c r="BD87" i="29"/>
  <c r="BD179" i="29" s="1"/>
  <c r="BH87" i="29"/>
  <c r="BH179" i="29" s="1"/>
  <c r="BL87" i="29"/>
  <c r="BL179" i="29" s="1"/>
  <c r="BP87" i="29"/>
  <c r="BP179" i="29" s="1"/>
  <c r="BT87" i="29"/>
  <c r="BT179" i="29" s="1"/>
  <c r="BX87" i="29"/>
  <c r="BX179" i="29" s="1"/>
  <c r="CB87" i="29"/>
  <c r="CB179" i="29" s="1"/>
  <c r="CF87" i="29"/>
  <c r="CF179" i="29" s="1"/>
  <c r="G93" i="29"/>
  <c r="G180" i="29" s="1"/>
  <c r="K93" i="29"/>
  <c r="K180" i="29" s="1"/>
  <c r="O93" i="29"/>
  <c r="O180" i="29" s="1"/>
  <c r="S93" i="29"/>
  <c r="S180" i="29" s="1"/>
  <c r="W93" i="29"/>
  <c r="W180" i="29" s="1"/>
  <c r="AA93" i="29"/>
  <c r="AA180" i="29" s="1"/>
  <c r="AE93" i="29"/>
  <c r="AE180" i="29" s="1"/>
  <c r="AI93" i="29"/>
  <c r="AI180" i="29" s="1"/>
  <c r="AM93" i="29"/>
  <c r="AM180" i="29" s="1"/>
  <c r="AQ93" i="29"/>
  <c r="AQ180" i="29" s="1"/>
  <c r="AU93" i="29"/>
  <c r="AU180" i="29" s="1"/>
  <c r="AY93" i="29"/>
  <c r="AY180" i="29" s="1"/>
  <c r="BC93" i="29"/>
  <c r="BC180" i="29" s="1"/>
  <c r="BG93" i="29"/>
  <c r="BG180" i="29" s="1"/>
  <c r="BK93" i="29"/>
  <c r="BK180" i="29" s="1"/>
  <c r="BO93" i="29"/>
  <c r="BO180" i="29" s="1"/>
  <c r="BS93" i="29"/>
  <c r="BS180" i="29" s="1"/>
  <c r="BW93" i="29"/>
  <c r="BW180" i="29" s="1"/>
  <c r="CA93" i="29"/>
  <c r="CA180" i="29" s="1"/>
  <c r="CE93" i="29"/>
  <c r="CE180" i="29" s="1"/>
  <c r="F99" i="29"/>
  <c r="F181" i="29" s="1"/>
  <c r="J99" i="29"/>
  <c r="J181" i="29" s="1"/>
  <c r="N99" i="29"/>
  <c r="N181" i="29" s="1"/>
  <c r="R99" i="29"/>
  <c r="R181" i="29" s="1"/>
  <c r="V99" i="29"/>
  <c r="V181" i="29" s="1"/>
  <c r="Z99" i="29"/>
  <c r="Z181" i="29" s="1"/>
  <c r="AD99" i="29"/>
  <c r="AD181" i="29" s="1"/>
  <c r="AH99" i="29"/>
  <c r="AH181" i="29" s="1"/>
  <c r="AL99" i="29"/>
  <c r="AL181" i="29" s="1"/>
  <c r="AP99" i="29"/>
  <c r="AP181" i="29" s="1"/>
  <c r="AT99" i="29"/>
  <c r="AT181" i="29" s="1"/>
  <c r="AX99" i="29"/>
  <c r="AX181" i="29" s="1"/>
  <c r="BB99" i="29"/>
  <c r="BB181" i="29" s="1"/>
  <c r="BF99" i="29"/>
  <c r="BF181" i="29" s="1"/>
  <c r="BJ99" i="29"/>
  <c r="BJ181" i="29" s="1"/>
  <c r="BN99" i="29"/>
  <c r="BN181" i="29" s="1"/>
  <c r="BR99" i="29"/>
  <c r="BR181" i="29" s="1"/>
  <c r="BV99" i="29"/>
  <c r="BV181" i="29" s="1"/>
  <c r="BZ99" i="29"/>
  <c r="BZ181" i="29" s="1"/>
  <c r="CD99" i="29"/>
  <c r="CD181" i="29" s="1"/>
  <c r="E105" i="29"/>
  <c r="E182" i="29" s="1"/>
  <c r="I105" i="29"/>
  <c r="I182" i="29" s="1"/>
  <c r="M105" i="29"/>
  <c r="M182" i="29" s="1"/>
  <c r="Q105" i="29"/>
  <c r="Q182" i="29" s="1"/>
  <c r="U105" i="29"/>
  <c r="U182" i="29" s="1"/>
  <c r="Y105" i="29"/>
  <c r="Y182" i="29" s="1"/>
  <c r="AC105" i="29"/>
  <c r="AC182" i="29" s="1"/>
  <c r="AG105" i="29"/>
  <c r="AG182" i="29" s="1"/>
  <c r="AK105" i="29"/>
  <c r="AK182" i="29" s="1"/>
  <c r="AO105" i="29"/>
  <c r="AO182" i="29" s="1"/>
  <c r="AS105" i="29"/>
  <c r="AS182" i="29" s="1"/>
  <c r="AW105" i="29"/>
  <c r="AW182" i="29" s="1"/>
  <c r="BA105" i="29"/>
  <c r="BA182" i="29" s="1"/>
  <c r="BE105" i="29"/>
  <c r="BE182" i="29" s="1"/>
  <c r="BI105" i="29"/>
  <c r="BI182" i="29" s="1"/>
  <c r="BM105" i="29"/>
  <c r="BM182" i="29" s="1"/>
  <c r="BQ105" i="29"/>
  <c r="BQ182" i="29" s="1"/>
  <c r="BU105" i="29"/>
  <c r="BU182" i="29" s="1"/>
  <c r="BY105" i="29"/>
  <c r="BY182" i="29" s="1"/>
  <c r="CC105" i="29"/>
  <c r="CC182" i="29" s="1"/>
  <c r="AF170" i="29"/>
  <c r="AF173" i="29" s="1"/>
  <c r="AF111" i="29"/>
  <c r="AF183" i="29" s="1"/>
  <c r="AJ170" i="29"/>
  <c r="AJ173" i="29" s="1"/>
  <c r="AJ111" i="29"/>
  <c r="AJ183" i="29" s="1"/>
  <c r="AN170" i="29"/>
  <c r="AN173" i="29" s="1"/>
  <c r="AN111" i="29"/>
  <c r="AN183" i="29" s="1"/>
  <c r="AR170" i="29"/>
  <c r="AR173" i="29" s="1"/>
  <c r="AR111" i="29"/>
  <c r="AR183" i="29" s="1"/>
  <c r="AV170" i="29"/>
  <c r="AV173" i="29" s="1"/>
  <c r="AV111" i="29"/>
  <c r="AV183" i="29" s="1"/>
  <c r="AZ170" i="29"/>
  <c r="AZ173" i="29" s="1"/>
  <c r="AZ111" i="29"/>
  <c r="AZ183" i="29" s="1"/>
  <c r="BD170" i="29"/>
  <c r="BD173" i="29" s="1"/>
  <c r="BD111" i="29"/>
  <c r="BD183" i="29" s="1"/>
  <c r="BH170" i="29"/>
  <c r="BH173" i="29" s="1"/>
  <c r="BH111" i="29"/>
  <c r="BH183" i="29" s="1"/>
  <c r="BL170" i="29"/>
  <c r="BL173" i="29" s="1"/>
  <c r="BL111" i="29"/>
  <c r="BL183" i="29" s="1"/>
  <c r="BP170" i="29"/>
  <c r="BP173" i="29" s="1"/>
  <c r="BP111" i="29"/>
  <c r="BP183" i="29" s="1"/>
  <c r="BT170" i="29"/>
  <c r="BT173" i="29" s="1"/>
  <c r="BT111" i="29"/>
  <c r="BT183" i="29" s="1"/>
  <c r="BX170" i="29"/>
  <c r="BX173" i="29" s="1"/>
  <c r="BX111" i="29"/>
  <c r="BX183" i="29" s="1"/>
  <c r="CB170" i="29"/>
  <c r="CB173" i="29" s="1"/>
  <c r="CB111" i="29"/>
  <c r="CB183" i="29" s="1"/>
  <c r="CF170" i="29"/>
  <c r="CF173" i="29" s="1"/>
  <c r="CF111" i="29"/>
  <c r="CF183" i="29" s="1"/>
  <c r="H111" i="29"/>
  <c r="H183" i="29" s="1"/>
  <c r="L111" i="29"/>
  <c r="L183" i="29" s="1"/>
  <c r="P111" i="29"/>
  <c r="P183" i="29" s="1"/>
  <c r="T111" i="29"/>
  <c r="T183" i="29" s="1"/>
  <c r="X111" i="29"/>
  <c r="X183" i="29" s="1"/>
  <c r="AB111" i="29"/>
  <c r="AB183" i="29" s="1"/>
  <c r="AG111" i="29"/>
  <c r="AG183" i="29" s="1"/>
  <c r="AO111" i="29"/>
  <c r="AO183" i="29" s="1"/>
  <c r="AW111" i="29"/>
  <c r="AW183" i="29" s="1"/>
  <c r="BE111" i="29"/>
  <c r="BE183" i="29" s="1"/>
  <c r="BM111" i="29"/>
  <c r="BM183" i="29" s="1"/>
  <c r="BU111" i="29"/>
  <c r="BU183" i="29" s="1"/>
  <c r="E163" i="28"/>
  <c r="E173" i="29"/>
  <c r="I173" i="29"/>
  <c r="M173" i="29"/>
  <c r="Q173" i="29"/>
  <c r="U173" i="29"/>
  <c r="Y173" i="29"/>
  <c r="AC173" i="29"/>
  <c r="AG173" i="29"/>
  <c r="AK173" i="29"/>
  <c r="AO173" i="29"/>
  <c r="AS173" i="29"/>
  <c r="AW173" i="29"/>
  <c r="BA173" i="29"/>
  <c r="BE173" i="29"/>
  <c r="BI173" i="29"/>
  <c r="BM173" i="29"/>
  <c r="BQ173" i="29"/>
  <c r="BU173" i="29"/>
  <c r="E63" i="29"/>
  <c r="E175" i="29" s="1"/>
  <c r="I63" i="29"/>
  <c r="I175" i="29" s="1"/>
  <c r="M63" i="29"/>
  <c r="M175" i="29" s="1"/>
  <c r="Q63" i="29"/>
  <c r="Q175" i="29" s="1"/>
  <c r="U63" i="29"/>
  <c r="U175" i="29" s="1"/>
  <c r="Y63" i="29"/>
  <c r="Y175" i="29" s="1"/>
  <c r="AC63" i="29"/>
  <c r="AC175" i="29" s="1"/>
  <c r="AG63" i="29"/>
  <c r="AG175" i="29" s="1"/>
  <c r="AK63" i="29"/>
  <c r="AK175" i="29" s="1"/>
  <c r="AO63" i="29"/>
  <c r="AO175" i="29" s="1"/>
  <c r="AS63" i="29"/>
  <c r="AS175" i="29" s="1"/>
  <c r="AW63" i="29"/>
  <c r="AW175" i="29" s="1"/>
  <c r="BA63" i="29"/>
  <c r="BA175" i="29" s="1"/>
  <c r="BE63" i="29"/>
  <c r="BE175" i="29" s="1"/>
  <c r="BI63" i="29"/>
  <c r="BI175" i="29" s="1"/>
  <c r="BM63" i="29"/>
  <c r="BM175" i="29" s="1"/>
  <c r="BQ63" i="29"/>
  <c r="BQ175" i="29" s="1"/>
  <c r="BU63" i="29"/>
  <c r="BU175" i="29" s="1"/>
  <c r="BY63" i="29"/>
  <c r="BY175" i="29" s="1"/>
  <c r="CC63" i="29"/>
  <c r="CC175" i="29" s="1"/>
  <c r="H69" i="29"/>
  <c r="H176" i="29" s="1"/>
  <c r="L69" i="29"/>
  <c r="L176" i="29" s="1"/>
  <c r="P69" i="29"/>
  <c r="P176" i="29" s="1"/>
  <c r="T69" i="29"/>
  <c r="T176" i="29" s="1"/>
  <c r="X69" i="29"/>
  <c r="X176" i="29" s="1"/>
  <c r="AB69" i="29"/>
  <c r="AB176" i="29" s="1"/>
  <c r="AF69" i="29"/>
  <c r="AF176" i="29" s="1"/>
  <c r="AJ69" i="29"/>
  <c r="AJ176" i="29" s="1"/>
  <c r="AN69" i="29"/>
  <c r="AN176" i="29" s="1"/>
  <c r="AR69" i="29"/>
  <c r="AR176" i="29" s="1"/>
  <c r="AV69" i="29"/>
  <c r="AV176" i="29" s="1"/>
  <c r="AZ69" i="29"/>
  <c r="AZ176" i="29" s="1"/>
  <c r="BD69" i="29"/>
  <c r="BD176" i="29" s="1"/>
  <c r="BH69" i="29"/>
  <c r="BH176" i="29" s="1"/>
  <c r="BL69" i="29"/>
  <c r="BL176" i="29" s="1"/>
  <c r="BP69" i="29"/>
  <c r="BP176" i="29" s="1"/>
  <c r="BT69" i="29"/>
  <c r="BT176" i="29" s="1"/>
  <c r="BX69" i="29"/>
  <c r="BX176" i="29" s="1"/>
  <c r="CB69" i="29"/>
  <c r="CB176" i="29" s="1"/>
  <c r="CF69" i="29"/>
  <c r="CF176" i="29" s="1"/>
  <c r="G75" i="29"/>
  <c r="G177" i="29" s="1"/>
  <c r="K75" i="29"/>
  <c r="K177" i="29" s="1"/>
  <c r="O75" i="29"/>
  <c r="O177" i="29" s="1"/>
  <c r="S75" i="29"/>
  <c r="S177" i="29" s="1"/>
  <c r="W75" i="29"/>
  <c r="W177" i="29" s="1"/>
  <c r="AA75" i="29"/>
  <c r="AA177" i="29" s="1"/>
  <c r="AE75" i="29"/>
  <c r="AE177" i="29" s="1"/>
  <c r="AI75" i="29"/>
  <c r="AI177" i="29" s="1"/>
  <c r="AM75" i="29"/>
  <c r="AM177" i="29" s="1"/>
  <c r="AQ75" i="29"/>
  <c r="AQ177" i="29" s="1"/>
  <c r="AU75" i="29"/>
  <c r="AU177" i="29" s="1"/>
  <c r="AY75" i="29"/>
  <c r="AY177" i="29" s="1"/>
  <c r="BC75" i="29"/>
  <c r="BC177" i="29" s="1"/>
  <c r="BG75" i="29"/>
  <c r="BG177" i="29" s="1"/>
  <c r="BK75" i="29"/>
  <c r="BK177" i="29" s="1"/>
  <c r="BO75" i="29"/>
  <c r="BO177" i="29" s="1"/>
  <c r="BS75" i="29"/>
  <c r="BS177" i="29" s="1"/>
  <c r="BW75" i="29"/>
  <c r="BW177" i="29" s="1"/>
  <c r="CA75" i="29"/>
  <c r="CA177" i="29" s="1"/>
  <c r="CE75" i="29"/>
  <c r="CE177" i="29" s="1"/>
  <c r="F81" i="29"/>
  <c r="F178" i="29" s="1"/>
  <c r="J81" i="29"/>
  <c r="J178" i="29" s="1"/>
  <c r="N81" i="29"/>
  <c r="N178" i="29" s="1"/>
  <c r="R81" i="29"/>
  <c r="R178" i="29" s="1"/>
  <c r="V81" i="29"/>
  <c r="V178" i="29" s="1"/>
  <c r="Z81" i="29"/>
  <c r="Z178" i="29" s="1"/>
  <c r="AD81" i="29"/>
  <c r="AD178" i="29" s="1"/>
  <c r="AH81" i="29"/>
  <c r="AH178" i="29" s="1"/>
  <c r="AL81" i="29"/>
  <c r="AL178" i="29" s="1"/>
  <c r="AP81" i="29"/>
  <c r="AP178" i="29" s="1"/>
  <c r="AT81" i="29"/>
  <c r="AT178" i="29" s="1"/>
  <c r="AX81" i="29"/>
  <c r="AX178" i="29" s="1"/>
  <c r="BB81" i="29"/>
  <c r="BB178" i="29" s="1"/>
  <c r="BF81" i="29"/>
  <c r="BF178" i="29" s="1"/>
  <c r="BJ81" i="29"/>
  <c r="BJ178" i="29" s="1"/>
  <c r="BN81" i="29"/>
  <c r="BN178" i="29" s="1"/>
  <c r="BR81" i="29"/>
  <c r="BR178" i="29" s="1"/>
  <c r="BV81" i="29"/>
  <c r="BV178" i="29" s="1"/>
  <c r="BZ81" i="29"/>
  <c r="BZ178" i="29" s="1"/>
  <c r="CD81" i="29"/>
  <c r="CD178" i="29" s="1"/>
  <c r="E87" i="29"/>
  <c r="E179" i="29" s="1"/>
  <c r="I87" i="29"/>
  <c r="I179" i="29" s="1"/>
  <c r="M87" i="29"/>
  <c r="M179" i="29" s="1"/>
  <c r="Q87" i="29"/>
  <c r="Q179" i="29" s="1"/>
  <c r="U87" i="29"/>
  <c r="U179" i="29" s="1"/>
  <c r="Y87" i="29"/>
  <c r="Y179" i="29" s="1"/>
  <c r="AC87" i="29"/>
  <c r="AC179" i="29" s="1"/>
  <c r="AG87" i="29"/>
  <c r="AG179" i="29" s="1"/>
  <c r="AK87" i="29"/>
  <c r="AK179" i="29" s="1"/>
  <c r="AO87" i="29"/>
  <c r="AO179" i="29" s="1"/>
  <c r="AS87" i="29"/>
  <c r="AS179" i="29" s="1"/>
  <c r="AW87" i="29"/>
  <c r="AW179" i="29" s="1"/>
  <c r="BA87" i="29"/>
  <c r="BA179" i="29" s="1"/>
  <c r="BE87" i="29"/>
  <c r="BE179" i="29" s="1"/>
  <c r="BI87" i="29"/>
  <c r="BI179" i="29" s="1"/>
  <c r="BM87" i="29"/>
  <c r="BM179" i="29" s="1"/>
  <c r="BQ87" i="29"/>
  <c r="BQ179" i="29" s="1"/>
  <c r="BU87" i="29"/>
  <c r="BU179" i="29" s="1"/>
  <c r="BY87" i="29"/>
  <c r="BY179" i="29" s="1"/>
  <c r="CC87" i="29"/>
  <c r="CC179" i="29" s="1"/>
  <c r="H93" i="29"/>
  <c r="H180" i="29" s="1"/>
  <c r="L93" i="29"/>
  <c r="L180" i="29" s="1"/>
  <c r="P93" i="29"/>
  <c r="P180" i="29" s="1"/>
  <c r="T93" i="29"/>
  <c r="T180" i="29" s="1"/>
  <c r="X93" i="29"/>
  <c r="X180" i="29" s="1"/>
  <c r="AB93" i="29"/>
  <c r="AB180" i="29" s="1"/>
  <c r="AF93" i="29"/>
  <c r="AF180" i="29" s="1"/>
  <c r="AJ93" i="29"/>
  <c r="AJ180" i="29" s="1"/>
  <c r="AN93" i="29"/>
  <c r="AN180" i="29" s="1"/>
  <c r="AR93" i="29"/>
  <c r="AR180" i="29" s="1"/>
  <c r="AV93" i="29"/>
  <c r="AV180" i="29" s="1"/>
  <c r="AZ93" i="29"/>
  <c r="AZ180" i="29" s="1"/>
  <c r="BD93" i="29"/>
  <c r="BD180" i="29" s="1"/>
  <c r="BH93" i="29"/>
  <c r="BH180" i="29" s="1"/>
  <c r="BL93" i="29"/>
  <c r="BL180" i="29" s="1"/>
  <c r="BP93" i="29"/>
  <c r="BP180" i="29" s="1"/>
  <c r="BT93" i="29"/>
  <c r="BT180" i="29" s="1"/>
  <c r="BX93" i="29"/>
  <c r="BX180" i="29" s="1"/>
  <c r="CB93" i="29"/>
  <c r="CB180" i="29" s="1"/>
  <c r="CF93" i="29"/>
  <c r="CF180" i="29" s="1"/>
  <c r="G99" i="29"/>
  <c r="G181" i="29" s="1"/>
  <c r="K99" i="29"/>
  <c r="K181" i="29" s="1"/>
  <c r="O99" i="29"/>
  <c r="O181" i="29" s="1"/>
  <c r="S99" i="29"/>
  <c r="S181" i="29" s="1"/>
  <c r="W99" i="29"/>
  <c r="W181" i="29" s="1"/>
  <c r="AA99" i="29"/>
  <c r="AA181" i="29" s="1"/>
  <c r="AE99" i="29"/>
  <c r="AE181" i="29" s="1"/>
  <c r="AI99" i="29"/>
  <c r="AI181" i="29" s="1"/>
  <c r="AM99" i="29"/>
  <c r="AM181" i="29" s="1"/>
  <c r="AQ99" i="29"/>
  <c r="AQ181" i="29" s="1"/>
  <c r="AU99" i="29"/>
  <c r="AU181" i="29" s="1"/>
  <c r="AY99" i="29"/>
  <c r="AY181" i="29" s="1"/>
  <c r="BC99" i="29"/>
  <c r="BC181" i="29" s="1"/>
  <c r="BG99" i="29"/>
  <c r="BG181" i="29" s="1"/>
  <c r="BK99" i="29"/>
  <c r="BK181" i="29" s="1"/>
  <c r="BO99" i="29"/>
  <c r="BO181" i="29" s="1"/>
  <c r="BS99" i="29"/>
  <c r="BS181" i="29" s="1"/>
  <c r="BW99" i="29"/>
  <c r="BW181" i="29" s="1"/>
  <c r="CA99" i="29"/>
  <c r="CA181" i="29" s="1"/>
  <c r="CE99" i="29"/>
  <c r="CE181" i="29" s="1"/>
  <c r="F105" i="29"/>
  <c r="F182" i="29" s="1"/>
  <c r="J105" i="29"/>
  <c r="J182" i="29" s="1"/>
  <c r="N105" i="29"/>
  <c r="N182" i="29" s="1"/>
  <c r="R105" i="29"/>
  <c r="R182" i="29" s="1"/>
  <c r="V105" i="29"/>
  <c r="V182" i="29" s="1"/>
  <c r="Z105" i="29"/>
  <c r="Z182" i="29" s="1"/>
  <c r="AD105" i="29"/>
  <c r="AD182" i="29" s="1"/>
  <c r="AH105" i="29"/>
  <c r="AH182" i="29" s="1"/>
  <c r="AL105" i="29"/>
  <c r="AL182" i="29" s="1"/>
  <c r="AP105" i="29"/>
  <c r="AP182" i="29" s="1"/>
  <c r="AT105" i="29"/>
  <c r="AT182" i="29" s="1"/>
  <c r="AX105" i="29"/>
  <c r="AX182" i="29" s="1"/>
  <c r="BB105" i="29"/>
  <c r="BB182" i="29" s="1"/>
  <c r="BF105" i="29"/>
  <c r="BF182" i="29" s="1"/>
  <c r="BJ105" i="29"/>
  <c r="BJ182" i="29" s="1"/>
  <c r="BN105" i="29"/>
  <c r="BN182" i="29" s="1"/>
  <c r="BR105" i="29"/>
  <c r="BR182" i="29" s="1"/>
  <c r="BV105" i="29"/>
  <c r="BV182" i="29" s="1"/>
  <c r="BZ105" i="29"/>
  <c r="BZ182" i="29" s="1"/>
  <c r="CD105" i="29"/>
  <c r="CD182" i="29" s="1"/>
  <c r="BY170" i="29"/>
  <c r="BY173" i="29" s="1"/>
  <c r="BY111" i="29"/>
  <c r="BY183" i="29" s="1"/>
  <c r="CC170" i="29"/>
  <c r="CC173" i="29" s="1"/>
  <c r="CC111" i="29"/>
  <c r="CC183" i="29" s="1"/>
  <c r="E111" i="29"/>
  <c r="E183" i="29" s="1"/>
  <c r="I111" i="29"/>
  <c r="I183" i="29" s="1"/>
  <c r="M111" i="29"/>
  <c r="M183" i="29" s="1"/>
  <c r="Q111" i="29"/>
  <c r="Q183" i="29" s="1"/>
  <c r="U111" i="29"/>
  <c r="U183" i="29" s="1"/>
  <c r="Y111" i="29"/>
  <c r="Y183" i="29" s="1"/>
  <c r="AC111" i="29"/>
  <c r="AC183" i="29" s="1"/>
  <c r="AH111" i="29"/>
  <c r="AH183" i="29" s="1"/>
  <c r="AP111" i="29"/>
  <c r="AP183" i="29" s="1"/>
  <c r="AX111" i="29"/>
  <c r="AX183" i="29" s="1"/>
  <c r="BF111" i="29"/>
  <c r="BF183" i="29" s="1"/>
  <c r="BN111" i="29"/>
  <c r="BN183" i="29" s="1"/>
  <c r="BV111" i="29"/>
  <c r="BV183" i="29" s="1"/>
  <c r="I69" i="28"/>
  <c r="I176" i="28" s="1"/>
  <c r="F75" i="28"/>
  <c r="F177" i="28" s="1"/>
  <c r="K75" i="28"/>
  <c r="K177" i="28" s="1"/>
  <c r="O75" i="28"/>
  <c r="O177" i="28" s="1"/>
  <c r="S75" i="28"/>
  <c r="S177" i="28" s="1"/>
  <c r="W75" i="28"/>
  <c r="W177" i="28" s="1"/>
  <c r="AA75" i="28"/>
  <c r="AA177" i="28" s="1"/>
  <c r="AE75" i="28"/>
  <c r="AE177" i="28" s="1"/>
  <c r="AI75" i="28"/>
  <c r="AI177" i="28" s="1"/>
  <c r="AM75" i="28"/>
  <c r="AM177" i="28" s="1"/>
  <c r="AQ75" i="28"/>
  <c r="AQ177" i="28" s="1"/>
  <c r="AU75" i="28"/>
  <c r="AU177" i="28" s="1"/>
  <c r="AY75" i="28"/>
  <c r="AY177" i="28" s="1"/>
  <c r="BC75" i="28"/>
  <c r="BC177" i="28" s="1"/>
  <c r="BG75" i="28"/>
  <c r="BG177" i="28" s="1"/>
  <c r="BK75" i="28"/>
  <c r="BK177" i="28" s="1"/>
  <c r="BO75" i="28"/>
  <c r="BO177" i="28" s="1"/>
  <c r="BS75" i="28"/>
  <c r="BS177" i="28" s="1"/>
  <c r="BW75" i="28"/>
  <c r="BW177" i="28" s="1"/>
  <c r="CA75" i="28"/>
  <c r="CA177" i="28" s="1"/>
  <c r="CE75" i="28"/>
  <c r="CE177" i="28" s="1"/>
  <c r="F81" i="28"/>
  <c r="F178" i="28" s="1"/>
  <c r="J81" i="28"/>
  <c r="J178" i="28" s="1"/>
  <c r="N81" i="28"/>
  <c r="N178" i="28" s="1"/>
  <c r="R81" i="28"/>
  <c r="R178" i="28" s="1"/>
  <c r="V81" i="28"/>
  <c r="V178" i="28" s="1"/>
  <c r="Z81" i="28"/>
  <c r="Z178" i="28" s="1"/>
  <c r="AD81" i="28"/>
  <c r="AD178" i="28" s="1"/>
  <c r="AH81" i="28"/>
  <c r="AH178" i="28" s="1"/>
  <c r="AL81" i="28"/>
  <c r="AL178" i="28" s="1"/>
  <c r="AP81" i="28"/>
  <c r="AP178" i="28" s="1"/>
  <c r="AT81" i="28"/>
  <c r="AT178" i="28" s="1"/>
  <c r="AX81" i="28"/>
  <c r="AX178" i="28" s="1"/>
  <c r="BB81" i="28"/>
  <c r="BB178" i="28" s="1"/>
  <c r="BF81" i="28"/>
  <c r="BF178" i="28" s="1"/>
  <c r="BJ81" i="28"/>
  <c r="BJ178" i="28" s="1"/>
  <c r="BN81" i="28"/>
  <c r="BN178" i="28" s="1"/>
  <c r="BR81" i="28"/>
  <c r="BR178" i="28" s="1"/>
  <c r="BV81" i="28"/>
  <c r="BV178" i="28" s="1"/>
  <c r="BZ81" i="28"/>
  <c r="BZ178" i="28" s="1"/>
  <c r="CD81" i="28"/>
  <c r="CD178" i="28" s="1"/>
  <c r="E87" i="28"/>
  <c r="E179" i="28" s="1"/>
  <c r="I87" i="28"/>
  <c r="I179" i="28" s="1"/>
  <c r="M87" i="28"/>
  <c r="M179" i="28" s="1"/>
  <c r="Q87" i="28"/>
  <c r="Q179" i="28" s="1"/>
  <c r="U87" i="28"/>
  <c r="U179" i="28" s="1"/>
  <c r="Y87" i="28"/>
  <c r="Y179" i="28" s="1"/>
  <c r="AC87" i="28"/>
  <c r="AC179" i="28" s="1"/>
  <c r="AG87" i="28"/>
  <c r="AG179" i="28" s="1"/>
  <c r="AK87" i="28"/>
  <c r="AK179" i="28" s="1"/>
  <c r="AO87" i="28"/>
  <c r="AO179" i="28" s="1"/>
  <c r="AS87" i="28"/>
  <c r="AS179" i="28" s="1"/>
  <c r="AW87" i="28"/>
  <c r="AW179" i="28" s="1"/>
  <c r="BA87" i="28"/>
  <c r="BA179" i="28" s="1"/>
  <c r="BE87" i="28"/>
  <c r="BE179" i="28" s="1"/>
  <c r="BI87" i="28"/>
  <c r="BI179" i="28" s="1"/>
  <c r="BM87" i="28"/>
  <c r="BM179" i="28" s="1"/>
  <c r="BQ87" i="28"/>
  <c r="BQ179" i="28" s="1"/>
  <c r="BU87" i="28"/>
  <c r="BU179" i="28" s="1"/>
  <c r="BY87" i="28"/>
  <c r="BY179" i="28" s="1"/>
  <c r="CC87" i="28"/>
  <c r="CC179" i="28" s="1"/>
  <c r="H93" i="28"/>
  <c r="H180" i="28" s="1"/>
  <c r="L93" i="28"/>
  <c r="L180" i="28" s="1"/>
  <c r="P93" i="28"/>
  <c r="P180" i="28" s="1"/>
  <c r="T93" i="28"/>
  <c r="T180" i="28" s="1"/>
  <c r="X93" i="28"/>
  <c r="X180" i="28" s="1"/>
  <c r="AB93" i="28"/>
  <c r="AB180" i="28" s="1"/>
  <c r="AF93" i="28"/>
  <c r="AF180" i="28" s="1"/>
  <c r="AJ93" i="28"/>
  <c r="AJ180" i="28" s="1"/>
  <c r="AN93" i="28"/>
  <c r="AN180" i="28" s="1"/>
  <c r="AR93" i="28"/>
  <c r="AR180" i="28" s="1"/>
  <c r="AV93" i="28"/>
  <c r="AV180" i="28" s="1"/>
  <c r="AZ93" i="28"/>
  <c r="AZ180" i="28" s="1"/>
  <c r="BD93" i="28"/>
  <c r="BD180" i="28" s="1"/>
  <c r="BH93" i="28"/>
  <c r="BH180" i="28" s="1"/>
  <c r="BL93" i="28"/>
  <c r="BL180" i="28" s="1"/>
  <c r="BP93" i="28"/>
  <c r="BP180" i="28" s="1"/>
  <c r="BT93" i="28"/>
  <c r="BT180" i="28" s="1"/>
  <c r="BX93" i="28"/>
  <c r="BX180" i="28" s="1"/>
  <c r="CB93" i="28"/>
  <c r="CB180" i="28" s="1"/>
  <c r="CF93" i="28"/>
  <c r="CF180" i="28" s="1"/>
  <c r="G99" i="28"/>
  <c r="G181" i="28" s="1"/>
  <c r="K99" i="28"/>
  <c r="K181" i="28" s="1"/>
  <c r="O99" i="28"/>
  <c r="O181" i="28" s="1"/>
  <c r="S99" i="28"/>
  <c r="S181" i="28" s="1"/>
  <c r="W99" i="28"/>
  <c r="W181" i="28" s="1"/>
  <c r="AA99" i="28"/>
  <c r="AA181" i="28" s="1"/>
  <c r="AE99" i="28"/>
  <c r="AE181" i="28" s="1"/>
  <c r="AI99" i="28"/>
  <c r="AI181" i="28" s="1"/>
  <c r="AM99" i="28"/>
  <c r="AM181" i="28" s="1"/>
  <c r="AQ99" i="28"/>
  <c r="AQ181" i="28" s="1"/>
  <c r="AU99" i="28"/>
  <c r="AU181" i="28" s="1"/>
  <c r="AY99" i="28"/>
  <c r="AY181" i="28" s="1"/>
  <c r="BC99" i="28"/>
  <c r="BC181" i="28" s="1"/>
  <c r="BG99" i="28"/>
  <c r="BG181" i="28" s="1"/>
  <c r="BK99" i="28"/>
  <c r="BK181" i="28" s="1"/>
  <c r="BO99" i="28"/>
  <c r="BO181" i="28" s="1"/>
  <c r="BS99" i="28"/>
  <c r="BS181" i="28" s="1"/>
  <c r="BW99" i="28"/>
  <c r="BW181" i="28" s="1"/>
  <c r="CA99" i="28"/>
  <c r="CA181" i="28" s="1"/>
  <c r="CE99" i="28"/>
  <c r="CE181" i="28" s="1"/>
  <c r="F105" i="28"/>
  <c r="F182" i="28" s="1"/>
  <c r="J105" i="28"/>
  <c r="J182" i="28" s="1"/>
  <c r="N105" i="28"/>
  <c r="N182" i="28" s="1"/>
  <c r="R105" i="28"/>
  <c r="R182" i="28" s="1"/>
  <c r="V105" i="28"/>
  <c r="V182" i="28" s="1"/>
  <c r="Z105" i="28"/>
  <c r="Z182" i="28" s="1"/>
  <c r="AD105" i="28"/>
  <c r="AD182" i="28" s="1"/>
  <c r="AH105" i="28"/>
  <c r="AH182" i="28" s="1"/>
  <c r="AL105" i="28"/>
  <c r="AL182" i="28" s="1"/>
  <c r="AP105" i="28"/>
  <c r="AP182" i="28" s="1"/>
  <c r="AT105" i="28"/>
  <c r="AT182" i="28" s="1"/>
  <c r="AX105" i="28"/>
  <c r="AX182" i="28" s="1"/>
  <c r="BB105" i="28"/>
  <c r="BB182" i="28" s="1"/>
  <c r="BF105" i="28"/>
  <c r="BF182" i="28" s="1"/>
  <c r="BJ105" i="28"/>
  <c r="BJ182" i="28" s="1"/>
  <c r="BN105" i="28"/>
  <c r="BN182" i="28" s="1"/>
  <c r="BR105" i="28"/>
  <c r="BR182" i="28" s="1"/>
  <c r="BV105" i="28"/>
  <c r="BV182" i="28" s="1"/>
  <c r="BZ105" i="28"/>
  <c r="BZ182" i="28" s="1"/>
  <c r="CD105" i="28"/>
  <c r="CD182" i="28" s="1"/>
  <c r="E111" i="28"/>
  <c r="E183" i="28" s="1"/>
  <c r="I111" i="28"/>
  <c r="I183" i="28" s="1"/>
  <c r="M111" i="28"/>
  <c r="M183" i="28" s="1"/>
  <c r="Q111" i="28"/>
  <c r="Q183" i="28" s="1"/>
  <c r="U111" i="28"/>
  <c r="U183" i="28" s="1"/>
  <c r="Y111" i="28"/>
  <c r="Y183" i="28" s="1"/>
  <c r="AC111" i="28"/>
  <c r="AC183" i="28" s="1"/>
  <c r="AG111" i="28"/>
  <c r="AG183" i="28" s="1"/>
  <c r="AK111" i="28"/>
  <c r="AK183" i="28" s="1"/>
  <c r="AO111" i="28"/>
  <c r="AO183" i="28" s="1"/>
  <c r="AS111" i="28"/>
  <c r="AS183" i="28" s="1"/>
  <c r="AW111" i="28"/>
  <c r="AW183" i="28" s="1"/>
  <c r="BA111" i="28"/>
  <c r="BA183" i="28" s="1"/>
  <c r="BE111" i="28"/>
  <c r="BE183" i="28" s="1"/>
  <c r="BI111" i="28"/>
  <c r="BI183" i="28" s="1"/>
  <c r="BM111" i="28"/>
  <c r="BM183" i="28" s="1"/>
  <c r="BQ111" i="28"/>
  <c r="BQ183" i="28" s="1"/>
  <c r="BU111" i="28"/>
  <c r="BU183" i="28" s="1"/>
  <c r="BY111" i="28"/>
  <c r="BY183" i="28" s="1"/>
  <c r="CC111" i="28"/>
  <c r="CC183" i="28" s="1"/>
  <c r="H117" i="28"/>
  <c r="H184" i="28" s="1"/>
  <c r="L117" i="28"/>
  <c r="L184" i="28" s="1"/>
  <c r="P117" i="28"/>
  <c r="P184" i="28" s="1"/>
  <c r="T117" i="28"/>
  <c r="T184" i="28" s="1"/>
  <c r="X117" i="28"/>
  <c r="X184" i="28" s="1"/>
  <c r="AB117" i="28"/>
  <c r="AB184" i="28" s="1"/>
  <c r="AF117" i="28"/>
  <c r="AF184" i="28" s="1"/>
  <c r="AJ117" i="28"/>
  <c r="AJ184" i="28" s="1"/>
  <c r="AN117" i="28"/>
  <c r="AN184" i="28" s="1"/>
  <c r="AR117" i="28"/>
  <c r="AR184" i="28" s="1"/>
  <c r="AV117" i="28"/>
  <c r="AV184" i="28" s="1"/>
  <c r="AZ117" i="28"/>
  <c r="AZ184" i="28" s="1"/>
  <c r="BD117" i="28"/>
  <c r="BD184" i="28" s="1"/>
  <c r="BH117" i="28"/>
  <c r="BH184" i="28" s="1"/>
  <c r="BL117" i="28"/>
  <c r="BL184" i="28" s="1"/>
  <c r="BP117" i="28"/>
  <c r="BP184" i="28" s="1"/>
  <c r="BT117" i="28"/>
  <c r="BT184" i="28" s="1"/>
  <c r="BX117" i="28"/>
  <c r="BX184" i="28" s="1"/>
  <c r="CB117" i="28"/>
  <c r="CB184" i="28" s="1"/>
  <c r="CF117" i="28"/>
  <c r="CF184" i="28" s="1"/>
  <c r="I160" i="28"/>
  <c r="F163" i="28"/>
  <c r="F173" i="28" s="1"/>
  <c r="F173" i="29"/>
  <c r="J173" i="29"/>
  <c r="N173" i="29"/>
  <c r="R173" i="29"/>
  <c r="V173" i="29"/>
  <c r="Z173" i="29"/>
  <c r="AD173" i="29"/>
  <c r="AH173" i="29"/>
  <c r="AL173" i="29"/>
  <c r="AP173" i="29"/>
  <c r="AT173" i="29"/>
  <c r="AX173" i="29"/>
  <c r="BB173" i="29"/>
  <c r="BF173" i="29"/>
  <c r="BJ173" i="29"/>
  <c r="BN173" i="29"/>
  <c r="BR173" i="29"/>
  <c r="BV173" i="29"/>
  <c r="BZ173" i="29"/>
  <c r="F63" i="29"/>
  <c r="F175" i="29" s="1"/>
  <c r="J63" i="29"/>
  <c r="J175" i="29" s="1"/>
  <c r="N63" i="29"/>
  <c r="N175" i="29" s="1"/>
  <c r="R63" i="29"/>
  <c r="R175" i="29" s="1"/>
  <c r="V63" i="29"/>
  <c r="V175" i="29" s="1"/>
  <c r="Z63" i="29"/>
  <c r="Z175" i="29" s="1"/>
  <c r="AD63" i="29"/>
  <c r="AD175" i="29" s="1"/>
  <c r="AH63" i="29"/>
  <c r="AH175" i="29" s="1"/>
  <c r="AL63" i="29"/>
  <c r="AL175" i="29" s="1"/>
  <c r="AP63" i="29"/>
  <c r="AP175" i="29" s="1"/>
  <c r="AT63" i="29"/>
  <c r="AT175" i="29" s="1"/>
  <c r="AX63" i="29"/>
  <c r="AX175" i="29" s="1"/>
  <c r="BB63" i="29"/>
  <c r="BB175" i="29" s="1"/>
  <c r="BF63" i="29"/>
  <c r="BF175" i="29" s="1"/>
  <c r="BJ63" i="29"/>
  <c r="BJ175" i="29" s="1"/>
  <c r="BN63" i="29"/>
  <c r="BN175" i="29" s="1"/>
  <c r="BR63" i="29"/>
  <c r="BR175" i="29" s="1"/>
  <c r="BV63" i="29"/>
  <c r="BV175" i="29" s="1"/>
  <c r="BZ63" i="29"/>
  <c r="BZ175" i="29" s="1"/>
  <c r="CD63" i="29"/>
  <c r="CD175" i="29" s="1"/>
  <c r="E69" i="29"/>
  <c r="E176" i="29" s="1"/>
  <c r="I69" i="29"/>
  <c r="I176" i="29" s="1"/>
  <c r="M69" i="29"/>
  <c r="M176" i="29" s="1"/>
  <c r="Q69" i="29"/>
  <c r="Q176" i="29" s="1"/>
  <c r="U69" i="29"/>
  <c r="U176" i="29" s="1"/>
  <c r="Y69" i="29"/>
  <c r="Y176" i="29" s="1"/>
  <c r="AC69" i="29"/>
  <c r="AC176" i="29" s="1"/>
  <c r="AG69" i="29"/>
  <c r="AG176" i="29" s="1"/>
  <c r="AK69" i="29"/>
  <c r="AK176" i="29" s="1"/>
  <c r="AO69" i="29"/>
  <c r="AO176" i="29" s="1"/>
  <c r="AS69" i="29"/>
  <c r="AS176" i="29" s="1"/>
  <c r="AW69" i="29"/>
  <c r="AW176" i="29" s="1"/>
  <c r="BA69" i="29"/>
  <c r="BA176" i="29" s="1"/>
  <c r="BE69" i="29"/>
  <c r="BE176" i="29" s="1"/>
  <c r="BI69" i="29"/>
  <c r="BI176" i="29" s="1"/>
  <c r="BM69" i="29"/>
  <c r="BM176" i="29" s="1"/>
  <c r="BQ69" i="29"/>
  <c r="BQ176" i="29" s="1"/>
  <c r="BU69" i="29"/>
  <c r="BU176" i="29" s="1"/>
  <c r="BY69" i="29"/>
  <c r="BY176" i="29" s="1"/>
  <c r="CC69" i="29"/>
  <c r="CC176" i="29" s="1"/>
  <c r="H75" i="29"/>
  <c r="H177" i="29" s="1"/>
  <c r="L75" i="29"/>
  <c r="L177" i="29" s="1"/>
  <c r="P75" i="29"/>
  <c r="P177" i="29" s="1"/>
  <c r="T75" i="29"/>
  <c r="T177" i="29" s="1"/>
  <c r="X75" i="29"/>
  <c r="X177" i="29" s="1"/>
  <c r="AB75" i="29"/>
  <c r="AB177" i="29" s="1"/>
  <c r="AF75" i="29"/>
  <c r="AF177" i="29" s="1"/>
  <c r="AJ75" i="29"/>
  <c r="AJ177" i="29" s="1"/>
  <c r="AN75" i="29"/>
  <c r="AN177" i="29" s="1"/>
  <c r="AR75" i="29"/>
  <c r="AR177" i="29" s="1"/>
  <c r="AV75" i="29"/>
  <c r="AV177" i="29" s="1"/>
  <c r="AZ75" i="29"/>
  <c r="AZ177" i="29" s="1"/>
  <c r="BD75" i="29"/>
  <c r="BD177" i="29" s="1"/>
  <c r="BH75" i="29"/>
  <c r="BH177" i="29" s="1"/>
  <c r="BL75" i="29"/>
  <c r="BL177" i="29" s="1"/>
  <c r="BP75" i="29"/>
  <c r="BP177" i="29" s="1"/>
  <c r="BT75" i="29"/>
  <c r="BT177" i="29" s="1"/>
  <c r="BX75" i="29"/>
  <c r="BX177" i="29" s="1"/>
  <c r="CB75" i="29"/>
  <c r="CB177" i="29" s="1"/>
  <c r="CF75" i="29"/>
  <c r="CF177" i="29" s="1"/>
  <c r="G81" i="29"/>
  <c r="G178" i="29" s="1"/>
  <c r="K81" i="29"/>
  <c r="K178" i="29" s="1"/>
  <c r="O81" i="29"/>
  <c r="O178" i="29" s="1"/>
  <c r="S81" i="29"/>
  <c r="S178" i="29" s="1"/>
  <c r="W81" i="29"/>
  <c r="W178" i="29" s="1"/>
  <c r="AA81" i="29"/>
  <c r="AA178" i="29" s="1"/>
  <c r="AE81" i="29"/>
  <c r="AE178" i="29" s="1"/>
  <c r="AI81" i="29"/>
  <c r="AI178" i="29" s="1"/>
  <c r="AM81" i="29"/>
  <c r="AM178" i="29" s="1"/>
  <c r="AQ81" i="29"/>
  <c r="AQ178" i="29" s="1"/>
  <c r="AU81" i="29"/>
  <c r="AU178" i="29" s="1"/>
  <c r="AY81" i="29"/>
  <c r="AY178" i="29" s="1"/>
  <c r="BC81" i="29"/>
  <c r="BC178" i="29" s="1"/>
  <c r="BG81" i="29"/>
  <c r="BG178" i="29" s="1"/>
  <c r="BK81" i="29"/>
  <c r="BK178" i="29" s="1"/>
  <c r="BO81" i="29"/>
  <c r="BO178" i="29" s="1"/>
  <c r="BS81" i="29"/>
  <c r="BS178" i="29" s="1"/>
  <c r="BW81" i="29"/>
  <c r="BW178" i="29" s="1"/>
  <c r="CA81" i="29"/>
  <c r="CA178" i="29" s="1"/>
  <c r="CE81" i="29"/>
  <c r="CE178" i="29" s="1"/>
  <c r="F87" i="29"/>
  <c r="F179" i="29" s="1"/>
  <c r="J87" i="29"/>
  <c r="J179" i="29" s="1"/>
  <c r="N87" i="29"/>
  <c r="N179" i="29" s="1"/>
  <c r="R87" i="29"/>
  <c r="R179" i="29" s="1"/>
  <c r="V87" i="29"/>
  <c r="V179" i="29" s="1"/>
  <c r="Z87" i="29"/>
  <c r="Z179" i="29" s="1"/>
  <c r="AD87" i="29"/>
  <c r="AD179" i="29" s="1"/>
  <c r="AH87" i="29"/>
  <c r="AH179" i="29" s="1"/>
  <c r="AL87" i="29"/>
  <c r="AL179" i="29" s="1"/>
  <c r="AP87" i="29"/>
  <c r="AP179" i="29" s="1"/>
  <c r="AT87" i="29"/>
  <c r="AT179" i="29" s="1"/>
  <c r="AX87" i="29"/>
  <c r="AX179" i="29" s="1"/>
  <c r="BB87" i="29"/>
  <c r="BB179" i="29" s="1"/>
  <c r="BF87" i="29"/>
  <c r="BF179" i="29" s="1"/>
  <c r="BJ87" i="29"/>
  <c r="BJ179" i="29" s="1"/>
  <c r="BN87" i="29"/>
  <c r="BN179" i="29" s="1"/>
  <c r="BR87" i="29"/>
  <c r="BR179" i="29" s="1"/>
  <c r="BV87" i="29"/>
  <c r="BV179" i="29" s="1"/>
  <c r="BZ87" i="29"/>
  <c r="BZ179" i="29" s="1"/>
  <c r="CD87" i="29"/>
  <c r="CD179" i="29" s="1"/>
  <c r="E93" i="29"/>
  <c r="E180" i="29" s="1"/>
  <c r="I93" i="29"/>
  <c r="I180" i="29" s="1"/>
  <c r="M93" i="29"/>
  <c r="M180" i="29" s="1"/>
  <c r="Q93" i="29"/>
  <c r="Q180" i="29" s="1"/>
  <c r="U93" i="29"/>
  <c r="U180" i="29" s="1"/>
  <c r="Y93" i="29"/>
  <c r="Y180" i="29" s="1"/>
  <c r="AC93" i="29"/>
  <c r="AC180" i="29" s="1"/>
  <c r="AG93" i="29"/>
  <c r="AG180" i="29" s="1"/>
  <c r="AK93" i="29"/>
  <c r="AK180" i="29" s="1"/>
  <c r="AO93" i="29"/>
  <c r="AO180" i="29" s="1"/>
  <c r="AS93" i="29"/>
  <c r="AS180" i="29" s="1"/>
  <c r="AW93" i="29"/>
  <c r="AW180" i="29" s="1"/>
  <c r="BA93" i="29"/>
  <c r="BA180" i="29" s="1"/>
  <c r="BE93" i="29"/>
  <c r="BE180" i="29" s="1"/>
  <c r="BI93" i="29"/>
  <c r="BI180" i="29" s="1"/>
  <c r="BM93" i="29"/>
  <c r="BM180" i="29" s="1"/>
  <c r="BQ93" i="29"/>
  <c r="BQ180" i="29" s="1"/>
  <c r="BU93" i="29"/>
  <c r="BU180" i="29" s="1"/>
  <c r="BY93" i="29"/>
  <c r="BY180" i="29" s="1"/>
  <c r="CC93" i="29"/>
  <c r="CC180" i="29" s="1"/>
  <c r="H99" i="29"/>
  <c r="H181" i="29" s="1"/>
  <c r="L99" i="29"/>
  <c r="L181" i="29" s="1"/>
  <c r="P99" i="29"/>
  <c r="P181" i="29" s="1"/>
  <c r="T99" i="29"/>
  <c r="T181" i="29" s="1"/>
  <c r="X99" i="29"/>
  <c r="X181" i="29" s="1"/>
  <c r="AB99" i="29"/>
  <c r="AB181" i="29" s="1"/>
  <c r="AF99" i="29"/>
  <c r="AF181" i="29" s="1"/>
  <c r="AJ99" i="29"/>
  <c r="AJ181" i="29" s="1"/>
  <c r="AN99" i="29"/>
  <c r="AN181" i="29" s="1"/>
  <c r="AR99" i="29"/>
  <c r="AR181" i="29" s="1"/>
  <c r="AV99" i="29"/>
  <c r="AV181" i="29" s="1"/>
  <c r="AZ99" i="29"/>
  <c r="AZ181" i="29" s="1"/>
  <c r="BD99" i="29"/>
  <c r="BD181" i="29" s="1"/>
  <c r="BH99" i="29"/>
  <c r="BH181" i="29" s="1"/>
  <c r="BL99" i="29"/>
  <c r="BL181" i="29" s="1"/>
  <c r="BP99" i="29"/>
  <c r="BP181" i="29" s="1"/>
  <c r="BT99" i="29"/>
  <c r="BT181" i="29" s="1"/>
  <c r="BX99" i="29"/>
  <c r="BX181" i="29" s="1"/>
  <c r="CB99" i="29"/>
  <c r="CB181" i="29" s="1"/>
  <c r="CF99" i="29"/>
  <c r="CF181" i="29" s="1"/>
  <c r="G105" i="29"/>
  <c r="G182" i="29" s="1"/>
  <c r="K105" i="29"/>
  <c r="K182" i="29" s="1"/>
  <c r="O105" i="29"/>
  <c r="O182" i="29" s="1"/>
  <c r="S105" i="29"/>
  <c r="S182" i="29" s="1"/>
  <c r="W105" i="29"/>
  <c r="W182" i="29" s="1"/>
  <c r="AA105" i="29"/>
  <c r="AA182" i="29" s="1"/>
  <c r="AE105" i="29"/>
  <c r="AE182" i="29" s="1"/>
  <c r="AI105" i="29"/>
  <c r="AI182" i="29" s="1"/>
  <c r="AM105" i="29"/>
  <c r="AM182" i="29" s="1"/>
  <c r="AQ105" i="29"/>
  <c r="AQ182" i="29" s="1"/>
  <c r="AU105" i="29"/>
  <c r="AU182" i="29" s="1"/>
  <c r="AY105" i="29"/>
  <c r="AY182" i="29" s="1"/>
  <c r="BC105" i="29"/>
  <c r="BC182" i="29" s="1"/>
  <c r="BG105" i="29"/>
  <c r="BG182" i="29" s="1"/>
  <c r="BK105" i="29"/>
  <c r="BK182" i="29" s="1"/>
  <c r="BO105" i="29"/>
  <c r="BO182" i="29" s="1"/>
  <c r="BS105" i="29"/>
  <c r="BS182" i="29" s="1"/>
  <c r="BW105" i="29"/>
  <c r="BW182" i="29" s="1"/>
  <c r="CA105" i="29"/>
  <c r="CA182" i="29" s="1"/>
  <c r="CE105" i="29"/>
  <c r="CE182" i="29" s="1"/>
  <c r="CD170" i="29"/>
  <c r="CD173" i="29" s="1"/>
  <c r="CD111" i="29"/>
  <c r="CD183" i="29" s="1"/>
  <c r="F111" i="29"/>
  <c r="F183" i="29" s="1"/>
  <c r="J111" i="29"/>
  <c r="J183" i="29" s="1"/>
  <c r="N111" i="29"/>
  <c r="N183" i="29" s="1"/>
  <c r="R111" i="29"/>
  <c r="R183" i="29" s="1"/>
  <c r="V111" i="29"/>
  <c r="V183" i="29" s="1"/>
  <c r="Z111" i="29"/>
  <c r="Z183" i="29" s="1"/>
  <c r="AD111" i="29"/>
  <c r="AD183" i="29" s="1"/>
  <c r="BZ111" i="29"/>
  <c r="BZ183" i="29" s="1"/>
  <c r="G75" i="28"/>
  <c r="G177" i="28" s="1"/>
  <c r="G81" i="28"/>
  <c r="G178" i="28" s="1"/>
  <c r="K81" i="28"/>
  <c r="K178" i="28" s="1"/>
  <c r="O81" i="28"/>
  <c r="O178" i="28" s="1"/>
  <c r="S81" i="28"/>
  <c r="S178" i="28" s="1"/>
  <c r="W81" i="28"/>
  <c r="W178" i="28" s="1"/>
  <c r="AA81" i="28"/>
  <c r="AA178" i="28" s="1"/>
  <c r="AE81" i="28"/>
  <c r="AE178" i="28" s="1"/>
  <c r="AI81" i="28"/>
  <c r="AI178" i="28" s="1"/>
  <c r="AM81" i="28"/>
  <c r="AM178" i="28" s="1"/>
  <c r="AQ81" i="28"/>
  <c r="AQ178" i="28" s="1"/>
  <c r="AU81" i="28"/>
  <c r="AU178" i="28" s="1"/>
  <c r="AY81" i="28"/>
  <c r="AY178" i="28" s="1"/>
  <c r="BC81" i="28"/>
  <c r="BC178" i="28" s="1"/>
  <c r="BG81" i="28"/>
  <c r="BG178" i="28" s="1"/>
  <c r="BK81" i="28"/>
  <c r="BK178" i="28" s="1"/>
  <c r="BO81" i="28"/>
  <c r="BO178" i="28" s="1"/>
  <c r="BS81" i="28"/>
  <c r="BS178" i="28" s="1"/>
  <c r="BW81" i="28"/>
  <c r="BW178" i="28" s="1"/>
  <c r="CA81" i="28"/>
  <c r="CA178" i="28" s="1"/>
  <c r="CE81" i="28"/>
  <c r="CE178" i="28" s="1"/>
  <c r="F87" i="28"/>
  <c r="F179" i="28" s="1"/>
  <c r="J87" i="28"/>
  <c r="J179" i="28" s="1"/>
  <c r="N87" i="28"/>
  <c r="N179" i="28" s="1"/>
  <c r="R87" i="28"/>
  <c r="R179" i="28" s="1"/>
  <c r="V87" i="28"/>
  <c r="V179" i="28" s="1"/>
  <c r="Z87" i="28"/>
  <c r="Z179" i="28" s="1"/>
  <c r="AD87" i="28"/>
  <c r="AD179" i="28" s="1"/>
  <c r="AH87" i="28"/>
  <c r="AH179" i="28" s="1"/>
  <c r="AL87" i="28"/>
  <c r="AL179" i="28" s="1"/>
  <c r="AP87" i="28"/>
  <c r="AP179" i="28" s="1"/>
  <c r="AT87" i="28"/>
  <c r="AT179" i="28" s="1"/>
  <c r="AX87" i="28"/>
  <c r="AX179" i="28" s="1"/>
  <c r="BB87" i="28"/>
  <c r="BB179" i="28" s="1"/>
  <c r="BF87" i="28"/>
  <c r="BF179" i="28" s="1"/>
  <c r="BJ87" i="28"/>
  <c r="BJ179" i="28" s="1"/>
  <c r="BN87" i="28"/>
  <c r="BN179" i="28" s="1"/>
  <c r="BR87" i="28"/>
  <c r="BR179" i="28" s="1"/>
  <c r="BV87" i="28"/>
  <c r="BV179" i="28" s="1"/>
  <c r="BZ87" i="28"/>
  <c r="BZ179" i="28" s="1"/>
  <c r="CD87" i="28"/>
  <c r="CD179" i="28" s="1"/>
  <c r="E93" i="28"/>
  <c r="E180" i="28" s="1"/>
  <c r="I93" i="28"/>
  <c r="I180" i="28" s="1"/>
  <c r="M93" i="28"/>
  <c r="M180" i="28" s="1"/>
  <c r="Q93" i="28"/>
  <c r="Q180" i="28" s="1"/>
  <c r="U93" i="28"/>
  <c r="U180" i="28" s="1"/>
  <c r="Y93" i="28"/>
  <c r="Y180" i="28" s="1"/>
  <c r="AC93" i="28"/>
  <c r="AC180" i="28" s="1"/>
  <c r="AG93" i="28"/>
  <c r="AG180" i="28" s="1"/>
  <c r="AK93" i="28"/>
  <c r="AK180" i="28" s="1"/>
  <c r="AO93" i="28"/>
  <c r="AO180" i="28" s="1"/>
  <c r="AS93" i="28"/>
  <c r="AS180" i="28" s="1"/>
  <c r="AW93" i="28"/>
  <c r="AW180" i="28" s="1"/>
  <c r="BA93" i="28"/>
  <c r="BA180" i="28" s="1"/>
  <c r="BE93" i="28"/>
  <c r="BE180" i="28" s="1"/>
  <c r="BI93" i="28"/>
  <c r="BI180" i="28" s="1"/>
  <c r="BM93" i="28"/>
  <c r="BM180" i="28" s="1"/>
  <c r="BQ93" i="28"/>
  <c r="BQ180" i="28" s="1"/>
  <c r="BU93" i="28"/>
  <c r="BU180" i="28" s="1"/>
  <c r="BY93" i="28"/>
  <c r="BY180" i="28" s="1"/>
  <c r="CC93" i="28"/>
  <c r="CC180" i="28" s="1"/>
  <c r="H99" i="28"/>
  <c r="H181" i="28" s="1"/>
  <c r="L99" i="28"/>
  <c r="L181" i="28" s="1"/>
  <c r="P99" i="28"/>
  <c r="P181" i="28" s="1"/>
  <c r="T99" i="28"/>
  <c r="T181" i="28" s="1"/>
  <c r="X99" i="28"/>
  <c r="X181" i="28" s="1"/>
  <c r="AB99" i="28"/>
  <c r="AB181" i="28" s="1"/>
  <c r="AF99" i="28"/>
  <c r="AF181" i="28" s="1"/>
  <c r="AJ99" i="28"/>
  <c r="AJ181" i="28" s="1"/>
  <c r="AN99" i="28"/>
  <c r="AN181" i="28" s="1"/>
  <c r="AR99" i="28"/>
  <c r="AR181" i="28" s="1"/>
  <c r="AV99" i="28"/>
  <c r="AV181" i="28" s="1"/>
  <c r="AZ99" i="28"/>
  <c r="AZ181" i="28" s="1"/>
  <c r="BD99" i="28"/>
  <c r="BD181" i="28" s="1"/>
  <c r="BH99" i="28"/>
  <c r="BH181" i="28" s="1"/>
  <c r="BL99" i="28"/>
  <c r="BL181" i="28" s="1"/>
  <c r="BP99" i="28"/>
  <c r="BP181" i="28" s="1"/>
  <c r="BT99" i="28"/>
  <c r="BT181" i="28" s="1"/>
  <c r="BX99" i="28"/>
  <c r="BX181" i="28" s="1"/>
  <c r="CB99" i="28"/>
  <c r="CB181" i="28" s="1"/>
  <c r="CF99" i="28"/>
  <c r="CF181" i="28" s="1"/>
  <c r="G105" i="28"/>
  <c r="G182" i="28" s="1"/>
  <c r="K105" i="28"/>
  <c r="K182" i="28" s="1"/>
  <c r="O105" i="28"/>
  <c r="O182" i="28" s="1"/>
  <c r="S105" i="28"/>
  <c r="S182" i="28" s="1"/>
  <c r="W105" i="28"/>
  <c r="W182" i="28" s="1"/>
  <c r="AA105" i="28"/>
  <c r="AA182" i="28" s="1"/>
  <c r="AE105" i="28"/>
  <c r="AE182" i="28" s="1"/>
  <c r="AI105" i="28"/>
  <c r="AI182" i="28" s="1"/>
  <c r="AM105" i="28"/>
  <c r="AM182" i="28" s="1"/>
  <c r="AQ105" i="28"/>
  <c r="AQ182" i="28" s="1"/>
  <c r="AU105" i="28"/>
  <c r="AU182" i="28" s="1"/>
  <c r="AY105" i="28"/>
  <c r="AY182" i="28" s="1"/>
  <c r="BC105" i="28"/>
  <c r="BC182" i="28" s="1"/>
  <c r="BG105" i="28"/>
  <c r="BG182" i="28" s="1"/>
  <c r="BK105" i="28"/>
  <c r="BK182" i="28" s="1"/>
  <c r="BO105" i="28"/>
  <c r="BO182" i="28" s="1"/>
  <c r="BS105" i="28"/>
  <c r="BS182" i="28" s="1"/>
  <c r="BW105" i="28"/>
  <c r="BW182" i="28" s="1"/>
  <c r="CA105" i="28"/>
  <c r="CA182" i="28" s="1"/>
  <c r="CE105" i="28"/>
  <c r="CE182" i="28" s="1"/>
  <c r="F111" i="28"/>
  <c r="F183" i="28" s="1"/>
  <c r="J111" i="28"/>
  <c r="J183" i="28" s="1"/>
  <c r="N111" i="28"/>
  <c r="N183" i="28" s="1"/>
  <c r="R111" i="28"/>
  <c r="R183" i="28" s="1"/>
  <c r="V111" i="28"/>
  <c r="V183" i="28" s="1"/>
  <c r="Z111" i="28"/>
  <c r="Z183" i="28" s="1"/>
  <c r="AD111" i="28"/>
  <c r="AD183" i="28" s="1"/>
  <c r="AH111" i="28"/>
  <c r="AH183" i="28" s="1"/>
  <c r="AL111" i="28"/>
  <c r="AL183" i="28" s="1"/>
  <c r="AP111" i="28"/>
  <c r="AP183" i="28" s="1"/>
  <c r="AT111" i="28"/>
  <c r="AT183" i="28" s="1"/>
  <c r="AX111" i="28"/>
  <c r="AX183" i="28" s="1"/>
  <c r="BB111" i="28"/>
  <c r="BB183" i="28" s="1"/>
  <c r="BF111" i="28"/>
  <c r="BF183" i="28" s="1"/>
  <c r="BJ111" i="28"/>
  <c r="BJ183" i="28" s="1"/>
  <c r="BN111" i="28"/>
  <c r="BN183" i="28" s="1"/>
  <c r="BR111" i="28"/>
  <c r="BR183" i="28" s="1"/>
  <c r="BV111" i="28"/>
  <c r="BV183" i="28" s="1"/>
  <c r="BZ111" i="28"/>
  <c r="BZ183" i="28" s="1"/>
  <c r="CD111" i="28"/>
  <c r="CD183" i="28" s="1"/>
  <c r="E117" i="28"/>
  <c r="E184" i="28" s="1"/>
  <c r="I117" i="28"/>
  <c r="I184" i="28" s="1"/>
  <c r="M117" i="28"/>
  <c r="M184" i="28" s="1"/>
  <c r="Q117" i="28"/>
  <c r="Q184" i="28" s="1"/>
  <c r="U117" i="28"/>
  <c r="U184" i="28" s="1"/>
  <c r="Y117" i="28"/>
  <c r="Y184" i="28" s="1"/>
  <c r="AC117" i="28"/>
  <c r="AC184" i="28" s="1"/>
  <c r="AG117" i="28"/>
  <c r="AG184" i="28" s="1"/>
  <c r="AK117" i="28"/>
  <c r="AK184" i="28" s="1"/>
  <c r="AO117" i="28"/>
  <c r="AO184" i="28" s="1"/>
  <c r="AS117" i="28"/>
  <c r="AS184" i="28" s="1"/>
  <c r="AW117" i="28"/>
  <c r="AW184" i="28" s="1"/>
  <c r="BA117" i="28"/>
  <c r="BA184" i="28" s="1"/>
  <c r="BE117" i="28"/>
  <c r="BE184" i="28" s="1"/>
  <c r="BI117" i="28"/>
  <c r="BI184" i="28" s="1"/>
  <c r="BM117" i="28"/>
  <c r="BM184" i="28" s="1"/>
  <c r="BQ117" i="28"/>
  <c r="BQ184" i="28" s="1"/>
  <c r="BU117" i="28"/>
  <c r="BU184" i="28" s="1"/>
  <c r="BY117" i="28"/>
  <c r="BY184" i="28" s="1"/>
  <c r="CC117" i="28"/>
  <c r="CC184" i="28" s="1"/>
  <c r="H147" i="28"/>
  <c r="H160" i="28"/>
  <c r="K173" i="29"/>
  <c r="S173" i="29"/>
  <c r="AA173" i="29"/>
  <c r="G63" i="29"/>
  <c r="G175" i="29" s="1"/>
  <c r="K63" i="29"/>
  <c r="K175" i="29" s="1"/>
  <c r="O63" i="29"/>
  <c r="O175" i="29" s="1"/>
  <c r="S63" i="29"/>
  <c r="S175" i="29" s="1"/>
  <c r="W63" i="29"/>
  <c r="W175" i="29" s="1"/>
  <c r="AA63" i="29"/>
  <c r="AA175" i="29" s="1"/>
  <c r="AE63" i="29"/>
  <c r="AE175" i="29" s="1"/>
  <c r="AI63" i="29"/>
  <c r="AI175" i="29" s="1"/>
  <c r="AM63" i="29"/>
  <c r="AM175" i="29" s="1"/>
  <c r="AQ63" i="29"/>
  <c r="AQ175" i="29" s="1"/>
  <c r="AU63" i="29"/>
  <c r="AU175" i="29" s="1"/>
  <c r="AY63" i="29"/>
  <c r="AY175" i="29" s="1"/>
  <c r="BC63" i="29"/>
  <c r="BC175" i="29" s="1"/>
  <c r="BG63" i="29"/>
  <c r="BG175" i="29" s="1"/>
  <c r="BK63" i="29"/>
  <c r="BK175" i="29" s="1"/>
  <c r="BO63" i="29"/>
  <c r="BO175" i="29" s="1"/>
  <c r="BS63" i="29"/>
  <c r="BS175" i="29" s="1"/>
  <c r="BW63" i="29"/>
  <c r="BW175" i="29" s="1"/>
  <c r="CA63" i="29"/>
  <c r="CA175" i="29" s="1"/>
  <c r="CE63" i="29"/>
  <c r="CE175" i="29" s="1"/>
  <c r="F69" i="29"/>
  <c r="F176" i="29" s="1"/>
  <c r="J69" i="29"/>
  <c r="J176" i="29" s="1"/>
  <c r="N69" i="29"/>
  <c r="N176" i="29" s="1"/>
  <c r="R69" i="29"/>
  <c r="R176" i="29" s="1"/>
  <c r="V69" i="29"/>
  <c r="V176" i="29" s="1"/>
  <c r="Z69" i="29"/>
  <c r="Z176" i="29" s="1"/>
  <c r="AD69" i="29"/>
  <c r="AD176" i="29" s="1"/>
  <c r="AH69" i="29"/>
  <c r="AH176" i="29" s="1"/>
  <c r="AL69" i="29"/>
  <c r="AL176" i="29" s="1"/>
  <c r="AP69" i="29"/>
  <c r="AP176" i="29" s="1"/>
  <c r="AT69" i="29"/>
  <c r="AT176" i="29" s="1"/>
  <c r="AX69" i="29"/>
  <c r="AX176" i="29" s="1"/>
  <c r="BB69" i="29"/>
  <c r="BB176" i="29" s="1"/>
  <c r="BF69" i="29"/>
  <c r="BF176" i="29" s="1"/>
  <c r="BJ69" i="29"/>
  <c r="BJ176" i="29" s="1"/>
  <c r="BN69" i="29"/>
  <c r="BN176" i="29" s="1"/>
  <c r="BR69" i="29"/>
  <c r="BR176" i="29" s="1"/>
  <c r="BV69" i="29"/>
  <c r="BV176" i="29" s="1"/>
  <c r="BZ69" i="29"/>
  <c r="BZ176" i="29" s="1"/>
  <c r="CD69" i="29"/>
  <c r="CD176" i="29" s="1"/>
  <c r="E75" i="29"/>
  <c r="E177" i="29" s="1"/>
  <c r="I75" i="29"/>
  <c r="I177" i="29" s="1"/>
  <c r="M75" i="29"/>
  <c r="M177" i="29" s="1"/>
  <c r="Q75" i="29"/>
  <c r="Q177" i="29" s="1"/>
  <c r="U75" i="29"/>
  <c r="U177" i="29" s="1"/>
  <c r="Y75" i="29"/>
  <c r="Y177" i="29" s="1"/>
  <c r="AC75" i="29"/>
  <c r="AC177" i="29" s="1"/>
  <c r="AG75" i="29"/>
  <c r="AG177" i="29" s="1"/>
  <c r="AK75" i="29"/>
  <c r="AK177" i="29" s="1"/>
  <c r="AO75" i="29"/>
  <c r="AO177" i="29" s="1"/>
  <c r="AS75" i="29"/>
  <c r="AS177" i="29" s="1"/>
  <c r="AW75" i="29"/>
  <c r="AW177" i="29" s="1"/>
  <c r="BA75" i="29"/>
  <c r="BA177" i="29" s="1"/>
  <c r="BE75" i="29"/>
  <c r="BE177" i="29" s="1"/>
  <c r="BI75" i="29"/>
  <c r="BI177" i="29" s="1"/>
  <c r="BM75" i="29"/>
  <c r="BM177" i="29" s="1"/>
  <c r="BQ75" i="29"/>
  <c r="BQ177" i="29" s="1"/>
  <c r="BU75" i="29"/>
  <c r="BU177" i="29" s="1"/>
  <c r="BY75" i="29"/>
  <c r="BY177" i="29" s="1"/>
  <c r="CC75" i="29"/>
  <c r="CC177" i="29" s="1"/>
  <c r="H81" i="29"/>
  <c r="H178" i="29" s="1"/>
  <c r="L81" i="29"/>
  <c r="L178" i="29" s="1"/>
  <c r="P81" i="29"/>
  <c r="P178" i="29" s="1"/>
  <c r="T81" i="29"/>
  <c r="T178" i="29" s="1"/>
  <c r="X81" i="29"/>
  <c r="X178" i="29" s="1"/>
  <c r="AB81" i="29"/>
  <c r="AB178" i="29" s="1"/>
  <c r="AF81" i="29"/>
  <c r="AF178" i="29" s="1"/>
  <c r="AJ81" i="29"/>
  <c r="AJ178" i="29" s="1"/>
  <c r="AN81" i="29"/>
  <c r="AN178" i="29" s="1"/>
  <c r="AR81" i="29"/>
  <c r="AR178" i="29" s="1"/>
  <c r="AV81" i="29"/>
  <c r="AV178" i="29" s="1"/>
  <c r="AZ81" i="29"/>
  <c r="AZ178" i="29" s="1"/>
  <c r="BD81" i="29"/>
  <c r="BD178" i="29" s="1"/>
  <c r="BH81" i="29"/>
  <c r="BH178" i="29" s="1"/>
  <c r="BL81" i="29"/>
  <c r="BL178" i="29" s="1"/>
  <c r="BP81" i="29"/>
  <c r="BP178" i="29" s="1"/>
  <c r="BT81" i="29"/>
  <c r="BT178" i="29" s="1"/>
  <c r="BX81" i="29"/>
  <c r="BX178" i="29" s="1"/>
  <c r="CB81" i="29"/>
  <c r="CB178" i="29" s="1"/>
  <c r="CF81" i="29"/>
  <c r="CF178" i="29" s="1"/>
  <c r="G87" i="29"/>
  <c r="G179" i="29" s="1"/>
  <c r="K87" i="29"/>
  <c r="K179" i="29" s="1"/>
  <c r="O87" i="29"/>
  <c r="O179" i="29" s="1"/>
  <c r="S87" i="29"/>
  <c r="S179" i="29" s="1"/>
  <c r="W87" i="29"/>
  <c r="W179" i="29" s="1"/>
  <c r="AA87" i="29"/>
  <c r="AA179" i="29" s="1"/>
  <c r="AE87" i="29"/>
  <c r="AE179" i="29" s="1"/>
  <c r="AI87" i="29"/>
  <c r="AI179" i="29" s="1"/>
  <c r="AM87" i="29"/>
  <c r="AM179" i="29" s="1"/>
  <c r="AQ87" i="29"/>
  <c r="AQ179" i="29" s="1"/>
  <c r="AU87" i="29"/>
  <c r="AU179" i="29" s="1"/>
  <c r="AY87" i="29"/>
  <c r="AY179" i="29" s="1"/>
  <c r="BC87" i="29"/>
  <c r="BC179" i="29" s="1"/>
  <c r="BG87" i="29"/>
  <c r="BG179" i="29" s="1"/>
  <c r="BK87" i="29"/>
  <c r="BK179" i="29" s="1"/>
  <c r="BO87" i="29"/>
  <c r="BO179" i="29" s="1"/>
  <c r="BS87" i="29"/>
  <c r="BS179" i="29" s="1"/>
  <c r="BW87" i="29"/>
  <c r="BW179" i="29" s="1"/>
  <c r="CA87" i="29"/>
  <c r="CA179" i="29" s="1"/>
  <c r="CE87" i="29"/>
  <c r="CE179" i="29" s="1"/>
  <c r="F93" i="29"/>
  <c r="F180" i="29" s="1"/>
  <c r="J93" i="29"/>
  <c r="J180" i="29" s="1"/>
  <c r="N93" i="29"/>
  <c r="N180" i="29" s="1"/>
  <c r="R93" i="29"/>
  <c r="R180" i="29" s="1"/>
  <c r="V93" i="29"/>
  <c r="V180" i="29" s="1"/>
  <c r="Z93" i="29"/>
  <c r="Z180" i="29" s="1"/>
  <c r="AD93" i="29"/>
  <c r="AD180" i="29" s="1"/>
  <c r="AH93" i="29"/>
  <c r="AH180" i="29" s="1"/>
  <c r="AL93" i="29"/>
  <c r="AL180" i="29" s="1"/>
  <c r="AP93" i="29"/>
  <c r="AP180" i="29" s="1"/>
  <c r="AT93" i="29"/>
  <c r="AT180" i="29" s="1"/>
  <c r="AX93" i="29"/>
  <c r="AX180" i="29" s="1"/>
  <c r="BB93" i="29"/>
  <c r="BB180" i="29" s="1"/>
  <c r="BF93" i="29"/>
  <c r="BF180" i="29" s="1"/>
  <c r="BJ93" i="29"/>
  <c r="BJ180" i="29" s="1"/>
  <c r="BN93" i="29"/>
  <c r="BN180" i="29" s="1"/>
  <c r="BR93" i="29"/>
  <c r="BR180" i="29" s="1"/>
  <c r="BV93" i="29"/>
  <c r="BV180" i="29" s="1"/>
  <c r="BZ93" i="29"/>
  <c r="BZ180" i="29" s="1"/>
  <c r="CD93" i="29"/>
  <c r="CD180" i="29" s="1"/>
  <c r="E99" i="29"/>
  <c r="E181" i="29" s="1"/>
  <c r="I99" i="29"/>
  <c r="I181" i="29" s="1"/>
  <c r="M99" i="29"/>
  <c r="M181" i="29" s="1"/>
  <c r="Q99" i="29"/>
  <c r="Q181" i="29" s="1"/>
  <c r="U99" i="29"/>
  <c r="U181" i="29" s="1"/>
  <c r="Y99" i="29"/>
  <c r="Y181" i="29" s="1"/>
  <c r="AC99" i="29"/>
  <c r="AC181" i="29" s="1"/>
  <c r="AG99" i="29"/>
  <c r="AG181" i="29" s="1"/>
  <c r="AK99" i="29"/>
  <c r="AK181" i="29" s="1"/>
  <c r="AO99" i="29"/>
  <c r="AO181" i="29" s="1"/>
  <c r="AS99" i="29"/>
  <c r="AS181" i="29" s="1"/>
  <c r="AW99" i="29"/>
  <c r="AW181" i="29" s="1"/>
  <c r="BA99" i="29"/>
  <c r="BA181" i="29" s="1"/>
  <c r="BE99" i="29"/>
  <c r="BE181" i="29" s="1"/>
  <c r="BI99" i="29"/>
  <c r="BI181" i="29" s="1"/>
  <c r="BM99" i="29"/>
  <c r="BM181" i="29" s="1"/>
  <c r="BQ99" i="29"/>
  <c r="BQ181" i="29" s="1"/>
  <c r="BU99" i="29"/>
  <c r="BU181" i="29" s="1"/>
  <c r="BY99" i="29"/>
  <c r="BY181" i="29" s="1"/>
  <c r="CC99" i="29"/>
  <c r="CC181" i="29" s="1"/>
  <c r="H105" i="29"/>
  <c r="H182" i="29" s="1"/>
  <c r="L105" i="29"/>
  <c r="L182" i="29" s="1"/>
  <c r="P105" i="29"/>
  <c r="P182" i="29" s="1"/>
  <c r="T105" i="29"/>
  <c r="T182" i="29" s="1"/>
  <c r="X105" i="29"/>
  <c r="X182" i="29" s="1"/>
  <c r="AB105" i="29"/>
  <c r="AB182" i="29" s="1"/>
  <c r="AF105" i="29"/>
  <c r="AF182" i="29" s="1"/>
  <c r="AJ105" i="29"/>
  <c r="AJ182" i="29" s="1"/>
  <c r="AN105" i="29"/>
  <c r="AN182" i="29" s="1"/>
  <c r="AR105" i="29"/>
  <c r="AR182" i="29" s="1"/>
  <c r="AV105" i="29"/>
  <c r="AV182" i="29" s="1"/>
  <c r="AZ105" i="29"/>
  <c r="AZ182" i="29" s="1"/>
  <c r="BD105" i="29"/>
  <c r="BD182" i="29" s="1"/>
  <c r="BH105" i="29"/>
  <c r="BH182" i="29" s="1"/>
  <c r="BL105" i="29"/>
  <c r="BL182" i="29" s="1"/>
  <c r="BP105" i="29"/>
  <c r="BP182" i="29" s="1"/>
  <c r="BT105" i="29"/>
  <c r="BT182" i="29" s="1"/>
  <c r="BX105" i="29"/>
  <c r="BX182" i="29" s="1"/>
  <c r="CB105" i="29"/>
  <c r="CB182" i="29" s="1"/>
  <c r="CF105" i="29"/>
  <c r="CF182" i="29" s="1"/>
  <c r="AI170" i="29"/>
  <c r="AI173" i="29" s="1"/>
  <c r="AI111" i="29"/>
  <c r="AI183" i="29" s="1"/>
  <c r="AM170" i="29"/>
  <c r="AM173" i="29" s="1"/>
  <c r="AM111" i="29"/>
  <c r="AM183" i="29" s="1"/>
  <c r="AQ170" i="29"/>
  <c r="AQ173" i="29" s="1"/>
  <c r="AQ111" i="29"/>
  <c r="AQ183" i="29" s="1"/>
  <c r="AU170" i="29"/>
  <c r="AU173" i="29" s="1"/>
  <c r="AU111" i="29"/>
  <c r="AU183" i="29" s="1"/>
  <c r="AY170" i="29"/>
  <c r="AY173" i="29" s="1"/>
  <c r="AY111" i="29"/>
  <c r="AY183" i="29" s="1"/>
  <c r="BC170" i="29"/>
  <c r="BC173" i="29" s="1"/>
  <c r="BC111" i="29"/>
  <c r="BC183" i="29" s="1"/>
  <c r="BG170" i="29"/>
  <c r="BG173" i="29" s="1"/>
  <c r="BG111" i="29"/>
  <c r="BG183" i="29" s="1"/>
  <c r="BK170" i="29"/>
  <c r="BK173" i="29" s="1"/>
  <c r="BK111" i="29"/>
  <c r="BK183" i="29" s="1"/>
  <c r="BO170" i="29"/>
  <c r="BO173" i="29" s="1"/>
  <c r="BO111" i="29"/>
  <c r="BO183" i="29" s="1"/>
  <c r="BS170" i="29"/>
  <c r="BS173" i="29" s="1"/>
  <c r="BS111" i="29"/>
  <c r="BS183" i="29" s="1"/>
  <c r="BW170" i="29"/>
  <c r="BW173" i="29" s="1"/>
  <c r="BW111" i="29"/>
  <c r="BW183" i="29" s="1"/>
  <c r="CA170" i="29"/>
  <c r="CA173" i="29" s="1"/>
  <c r="CA111" i="29"/>
  <c r="CA183" i="29" s="1"/>
  <c r="CE170" i="29"/>
  <c r="CE173" i="29" s="1"/>
  <c r="CE111" i="29"/>
  <c r="CE183" i="29" s="1"/>
  <c r="G111" i="29"/>
  <c r="G183" i="29" s="1"/>
  <c r="K111" i="29"/>
  <c r="K183" i="29" s="1"/>
  <c r="O111" i="29"/>
  <c r="O183" i="29" s="1"/>
  <c r="S111" i="29"/>
  <c r="S183" i="29" s="1"/>
  <c r="W111" i="29"/>
  <c r="W183" i="29" s="1"/>
  <c r="AA111" i="29"/>
  <c r="AA183" i="29" s="1"/>
  <c r="AE111" i="29"/>
  <c r="AE183" i="29" s="1"/>
  <c r="AL111" i="29"/>
  <c r="AL183" i="29" s="1"/>
  <c r="AT111" i="29"/>
  <c r="AT183" i="29" s="1"/>
  <c r="BB111" i="29"/>
  <c r="BB183" i="29" s="1"/>
  <c r="BJ111" i="29"/>
  <c r="BJ183" i="29" s="1"/>
  <c r="BR111" i="29"/>
  <c r="BR183" i="29" s="1"/>
  <c r="G117" i="29"/>
  <c r="G184" i="29" s="1"/>
  <c r="K117" i="29"/>
  <c r="K184" i="29" s="1"/>
  <c r="O117" i="29"/>
  <c r="O184" i="29" s="1"/>
  <c r="S117" i="29"/>
  <c r="S184" i="29" s="1"/>
  <c r="W117" i="29"/>
  <c r="W184" i="29" s="1"/>
  <c r="AA117" i="29"/>
  <c r="AA184" i="29" s="1"/>
  <c r="AE117" i="29"/>
  <c r="AE184" i="29" s="1"/>
  <c r="AI117" i="29"/>
  <c r="AI184" i="29" s="1"/>
  <c r="AM117" i="29"/>
  <c r="AM184" i="29" s="1"/>
  <c r="AQ117" i="29"/>
  <c r="AQ184" i="29" s="1"/>
  <c r="AU117" i="29"/>
  <c r="AU184" i="29" s="1"/>
  <c r="AY117" i="29"/>
  <c r="AY184" i="29" s="1"/>
  <c r="BC117" i="29"/>
  <c r="BC184" i="29" s="1"/>
  <c r="BG117" i="29"/>
  <c r="BG184" i="29" s="1"/>
  <c r="BK117" i="29"/>
  <c r="BK184" i="29" s="1"/>
  <c r="BO117" i="29"/>
  <c r="BO184" i="29" s="1"/>
  <c r="BS117" i="29"/>
  <c r="BS184" i="29" s="1"/>
  <c r="BW117" i="29"/>
  <c r="BW184" i="29" s="1"/>
  <c r="CA117" i="29"/>
  <c r="CA184" i="29" s="1"/>
  <c r="CE117" i="29"/>
  <c r="CE184" i="29" s="1"/>
  <c r="E147" i="29"/>
  <c r="I147" i="29"/>
  <c r="M147" i="29"/>
  <c r="Y147" i="29"/>
  <c r="AC147" i="29"/>
  <c r="AG147" i="29"/>
  <c r="AK147" i="29"/>
  <c r="AO147" i="29"/>
  <c r="AS147" i="29"/>
  <c r="BE147" i="29"/>
  <c r="BI147" i="29"/>
  <c r="BM147" i="29"/>
  <c r="BQ147" i="29"/>
  <c r="BU147" i="29"/>
  <c r="BY147" i="29"/>
  <c r="E160" i="29"/>
  <c r="I160" i="29"/>
  <c r="M160" i="29"/>
  <c r="Y160" i="29"/>
  <c r="AC160" i="29"/>
  <c r="AG160" i="29"/>
  <c r="AK160" i="29"/>
  <c r="AO160" i="29"/>
  <c r="AS160" i="29"/>
  <c r="BE160" i="29"/>
  <c r="BI160" i="29"/>
  <c r="BM160" i="29"/>
  <c r="BQ160" i="29"/>
  <c r="BU160" i="29"/>
  <c r="BY160" i="29"/>
  <c r="E173" i="30"/>
  <c r="I173" i="30"/>
  <c r="M173" i="30"/>
  <c r="Q173" i="30"/>
  <c r="U173" i="30"/>
  <c r="Y173" i="30"/>
  <c r="AC173" i="30"/>
  <c r="AG173" i="30"/>
  <c r="AK173" i="30"/>
  <c r="AO173" i="30"/>
  <c r="AS173" i="30"/>
  <c r="AW173" i="30"/>
  <c r="BA173" i="30"/>
  <c r="BE173" i="30"/>
  <c r="BI173" i="30"/>
  <c r="BM173" i="30"/>
  <c r="BQ173" i="30"/>
  <c r="BU173" i="30"/>
  <c r="BY173" i="30"/>
  <c r="CC173" i="30"/>
  <c r="H117" i="29"/>
  <c r="H184" i="29" s="1"/>
  <c r="L117" i="29"/>
  <c r="L184" i="29" s="1"/>
  <c r="P117" i="29"/>
  <c r="P184" i="29" s="1"/>
  <c r="T117" i="29"/>
  <c r="T184" i="29" s="1"/>
  <c r="X117" i="29"/>
  <c r="X184" i="29" s="1"/>
  <c r="AB117" i="29"/>
  <c r="AB184" i="29" s="1"/>
  <c r="AF117" i="29"/>
  <c r="AF184" i="29" s="1"/>
  <c r="AJ117" i="29"/>
  <c r="AJ184" i="29" s="1"/>
  <c r="AN117" i="29"/>
  <c r="AN184" i="29" s="1"/>
  <c r="AR117" i="29"/>
  <c r="AR184" i="29" s="1"/>
  <c r="AV117" i="29"/>
  <c r="AV184" i="29" s="1"/>
  <c r="AZ117" i="29"/>
  <c r="AZ184" i="29" s="1"/>
  <c r="BD117" i="29"/>
  <c r="BD184" i="29" s="1"/>
  <c r="BH117" i="29"/>
  <c r="BH184" i="29" s="1"/>
  <c r="BL117" i="29"/>
  <c r="BL184" i="29" s="1"/>
  <c r="BP117" i="29"/>
  <c r="BP184" i="29" s="1"/>
  <c r="BT117" i="29"/>
  <c r="BT184" i="29" s="1"/>
  <c r="BX117" i="29"/>
  <c r="BX184" i="29" s="1"/>
  <c r="CB117" i="29"/>
  <c r="CB184" i="29" s="1"/>
  <c r="CF117" i="29"/>
  <c r="CF184" i="29" s="1"/>
  <c r="F147" i="29"/>
  <c r="J147" i="29"/>
  <c r="N147" i="29"/>
  <c r="AH147" i="29"/>
  <c r="AL147" i="29"/>
  <c r="AP147" i="29"/>
  <c r="AT147" i="29"/>
  <c r="BN147" i="29"/>
  <c r="BR147" i="29"/>
  <c r="BV147" i="29"/>
  <c r="BZ147" i="29"/>
  <c r="F160" i="29"/>
  <c r="J160" i="29"/>
  <c r="N160" i="29"/>
  <c r="AH160" i="29"/>
  <c r="AL160" i="29"/>
  <c r="AP160" i="29"/>
  <c r="AT160" i="29"/>
  <c r="BN160" i="29"/>
  <c r="BR160" i="29"/>
  <c r="BV160" i="29"/>
  <c r="BZ160" i="29"/>
  <c r="F173" i="30"/>
  <c r="J173" i="30"/>
  <c r="N173" i="30"/>
  <c r="R173" i="30"/>
  <c r="V173" i="30"/>
  <c r="Z173" i="30"/>
  <c r="AD173" i="30"/>
  <c r="AH173" i="30"/>
  <c r="AL173" i="30"/>
  <c r="AP173" i="30"/>
  <c r="AT173" i="30"/>
  <c r="AX173" i="30"/>
  <c r="BB173" i="30"/>
  <c r="BF173" i="30"/>
  <c r="BJ173" i="30"/>
  <c r="BN173" i="30"/>
  <c r="BR173" i="30"/>
  <c r="BV173" i="30"/>
  <c r="BZ173" i="30"/>
  <c r="CD173" i="30"/>
  <c r="E117" i="29"/>
  <c r="E184" i="29" s="1"/>
  <c r="I117" i="29"/>
  <c r="I184" i="29" s="1"/>
  <c r="M117" i="29"/>
  <c r="M184" i="29" s="1"/>
  <c r="Q117" i="29"/>
  <c r="Q184" i="29" s="1"/>
  <c r="U117" i="29"/>
  <c r="U184" i="29" s="1"/>
  <c r="Y117" i="29"/>
  <c r="Y184" i="29" s="1"/>
  <c r="AC117" i="29"/>
  <c r="AC184" i="29" s="1"/>
  <c r="AG117" i="29"/>
  <c r="AG184" i="29" s="1"/>
  <c r="AK117" i="29"/>
  <c r="AK184" i="29" s="1"/>
  <c r="AO117" i="29"/>
  <c r="AO184" i="29" s="1"/>
  <c r="AS117" i="29"/>
  <c r="AS184" i="29" s="1"/>
  <c r="AW117" i="29"/>
  <c r="AW184" i="29" s="1"/>
  <c r="BA117" i="29"/>
  <c r="BA184" i="29" s="1"/>
  <c r="BE117" i="29"/>
  <c r="BE184" i="29" s="1"/>
  <c r="BI117" i="29"/>
  <c r="BI184" i="29" s="1"/>
  <c r="BM117" i="29"/>
  <c r="BM184" i="29" s="1"/>
  <c r="BQ117" i="29"/>
  <c r="BQ184" i="29" s="1"/>
  <c r="BU117" i="29"/>
  <c r="BU184" i="29" s="1"/>
  <c r="BY117" i="29"/>
  <c r="BY184" i="29" s="1"/>
  <c r="CC117" i="29"/>
  <c r="CC184" i="29" s="1"/>
  <c r="K147" i="29"/>
  <c r="AQ147" i="29"/>
  <c r="BW147" i="29"/>
  <c r="K160" i="29"/>
  <c r="AQ160" i="29"/>
  <c r="BW160" i="29"/>
  <c r="B57" i="30"/>
  <c r="F117" i="29"/>
  <c r="F184" i="29" s="1"/>
  <c r="J117" i="29"/>
  <c r="J184" i="29" s="1"/>
  <c r="N117" i="29"/>
  <c r="N184" i="29" s="1"/>
  <c r="R117" i="29"/>
  <c r="R184" i="29" s="1"/>
  <c r="V117" i="29"/>
  <c r="V184" i="29" s="1"/>
  <c r="Z117" i="29"/>
  <c r="Z184" i="29" s="1"/>
  <c r="AD117" i="29"/>
  <c r="AD184" i="29" s="1"/>
  <c r="AH117" i="29"/>
  <c r="AH184" i="29" s="1"/>
  <c r="AL117" i="29"/>
  <c r="AL184" i="29" s="1"/>
  <c r="AP117" i="29"/>
  <c r="AP184" i="29" s="1"/>
  <c r="AT117" i="29"/>
  <c r="AT184" i="29" s="1"/>
  <c r="AX117" i="29"/>
  <c r="AX184" i="29" s="1"/>
  <c r="BB117" i="29"/>
  <c r="BB184" i="29" s="1"/>
  <c r="BF117" i="29"/>
  <c r="BF184" i="29" s="1"/>
  <c r="BJ117" i="29"/>
  <c r="BJ184" i="29" s="1"/>
  <c r="BN117" i="29"/>
  <c r="BN184" i="29" s="1"/>
  <c r="BR117" i="29"/>
  <c r="BR184" i="29" s="1"/>
  <c r="BV117" i="29"/>
  <c r="BV184" i="29" s="1"/>
  <c r="BZ117" i="29"/>
  <c r="BZ184" i="29" s="1"/>
  <c r="CD117" i="29"/>
  <c r="CD184" i="29" s="1"/>
  <c r="H173" i="30"/>
  <c r="P173" i="30"/>
  <c r="X173" i="30"/>
  <c r="AF173" i="30"/>
  <c r="AN173" i="30"/>
  <c r="AV173" i="30"/>
  <c r="BD173" i="30"/>
  <c r="BL173" i="30"/>
  <c r="BT173" i="30"/>
  <c r="CB173" i="30"/>
  <c r="E63" i="30"/>
  <c r="E175" i="30" s="1"/>
  <c r="I63" i="30"/>
  <c r="I175" i="30" s="1"/>
  <c r="M63" i="30"/>
  <c r="M175" i="30" s="1"/>
  <c r="Q63" i="30"/>
  <c r="Q175" i="30" s="1"/>
  <c r="U63" i="30"/>
  <c r="U175" i="30" s="1"/>
  <c r="Y63" i="30"/>
  <c r="Y175" i="30" s="1"/>
  <c r="AC63" i="30"/>
  <c r="AC175" i="30" s="1"/>
  <c r="AG63" i="30"/>
  <c r="AG175" i="30" s="1"/>
  <c r="AK63" i="30"/>
  <c r="AK175" i="30" s="1"/>
  <c r="AO63" i="30"/>
  <c r="AO175" i="30" s="1"/>
  <c r="AS63" i="30"/>
  <c r="AS175" i="30" s="1"/>
  <c r="AW63" i="30"/>
  <c r="AW175" i="30" s="1"/>
  <c r="BA63" i="30"/>
  <c r="BA175" i="30" s="1"/>
  <c r="BE63" i="30"/>
  <c r="BE175" i="30" s="1"/>
  <c r="BI63" i="30"/>
  <c r="BI175" i="30" s="1"/>
  <c r="BM63" i="30"/>
  <c r="BM175" i="30" s="1"/>
  <c r="BQ63" i="30"/>
  <c r="BQ175" i="30" s="1"/>
  <c r="BU63" i="30"/>
  <c r="BU175" i="30" s="1"/>
  <c r="BY63" i="30"/>
  <c r="BY175" i="30" s="1"/>
  <c r="CC63" i="30"/>
  <c r="CC175" i="30" s="1"/>
  <c r="H69" i="30"/>
  <c r="H176" i="30" s="1"/>
  <c r="L69" i="30"/>
  <c r="L176" i="30" s="1"/>
  <c r="P69" i="30"/>
  <c r="P176" i="30" s="1"/>
  <c r="T69" i="30"/>
  <c r="T176" i="30" s="1"/>
  <c r="X69" i="30"/>
  <c r="X176" i="30" s="1"/>
  <c r="AB69" i="30"/>
  <c r="AB176" i="30" s="1"/>
  <c r="AF69" i="30"/>
  <c r="AF176" i="30" s="1"/>
  <c r="AJ69" i="30"/>
  <c r="AJ176" i="30" s="1"/>
  <c r="AN69" i="30"/>
  <c r="AN176" i="30" s="1"/>
  <c r="AR69" i="30"/>
  <c r="AR176" i="30" s="1"/>
  <c r="AV69" i="30"/>
  <c r="AV176" i="30" s="1"/>
  <c r="AZ69" i="30"/>
  <c r="AZ176" i="30" s="1"/>
  <c r="BD69" i="30"/>
  <c r="BD176" i="30" s="1"/>
  <c r="BH69" i="30"/>
  <c r="BH176" i="30" s="1"/>
  <c r="BL69" i="30"/>
  <c r="BL176" i="30" s="1"/>
  <c r="BP69" i="30"/>
  <c r="BP176" i="30" s="1"/>
  <c r="BT69" i="30"/>
  <c r="BT176" i="30" s="1"/>
  <c r="BX69" i="30"/>
  <c r="BX176" i="30" s="1"/>
  <c r="CB69" i="30"/>
  <c r="CB176" i="30" s="1"/>
  <c r="CF69" i="30"/>
  <c r="CF176" i="30" s="1"/>
  <c r="G75" i="30"/>
  <c r="G177" i="30" s="1"/>
  <c r="K75" i="30"/>
  <c r="K177" i="30" s="1"/>
  <c r="O75" i="30"/>
  <c r="O177" i="30" s="1"/>
  <c r="S75" i="30"/>
  <c r="S177" i="30" s="1"/>
  <c r="W75" i="30"/>
  <c r="W177" i="30" s="1"/>
  <c r="AA75" i="30"/>
  <c r="AA177" i="30" s="1"/>
  <c r="AE75" i="30"/>
  <c r="AE177" i="30" s="1"/>
  <c r="AI75" i="30"/>
  <c r="AI177" i="30" s="1"/>
  <c r="AM75" i="30"/>
  <c r="AM177" i="30" s="1"/>
  <c r="AQ75" i="30"/>
  <c r="AQ177" i="30" s="1"/>
  <c r="AU75" i="30"/>
  <c r="AU177" i="30" s="1"/>
  <c r="AY75" i="30"/>
  <c r="AY177" i="30" s="1"/>
  <c r="BC75" i="30"/>
  <c r="BC177" i="30" s="1"/>
  <c r="BG75" i="30"/>
  <c r="BG177" i="30" s="1"/>
  <c r="BK75" i="30"/>
  <c r="BK177" i="30" s="1"/>
  <c r="BO75" i="30"/>
  <c r="BO177" i="30" s="1"/>
  <c r="BS75" i="30"/>
  <c r="BS177" i="30" s="1"/>
  <c r="BW75" i="30"/>
  <c r="BW177" i="30" s="1"/>
  <c r="CA75" i="30"/>
  <c r="CA177" i="30" s="1"/>
  <c r="CE75" i="30"/>
  <c r="CE177" i="30" s="1"/>
  <c r="F81" i="30"/>
  <c r="F178" i="30" s="1"/>
  <c r="J81" i="30"/>
  <c r="J178" i="30" s="1"/>
  <c r="N81" i="30"/>
  <c r="N178" i="30" s="1"/>
  <c r="R81" i="30"/>
  <c r="R178" i="30" s="1"/>
  <c r="V81" i="30"/>
  <c r="V178" i="30" s="1"/>
  <c r="Z81" i="30"/>
  <c r="Z178" i="30" s="1"/>
  <c r="AD81" i="30"/>
  <c r="AD178" i="30" s="1"/>
  <c r="AH81" i="30"/>
  <c r="AH178" i="30" s="1"/>
  <c r="AL81" i="30"/>
  <c r="AL178" i="30" s="1"/>
  <c r="AP81" i="30"/>
  <c r="AP178" i="30" s="1"/>
  <c r="AT81" i="30"/>
  <c r="AT178" i="30" s="1"/>
  <c r="AX81" i="30"/>
  <c r="AX178" i="30" s="1"/>
  <c r="BB81" i="30"/>
  <c r="BB178" i="30" s="1"/>
  <c r="BF81" i="30"/>
  <c r="BF178" i="30" s="1"/>
  <c r="BJ81" i="30"/>
  <c r="BJ178" i="30" s="1"/>
  <c r="BN81" i="30"/>
  <c r="BN178" i="30" s="1"/>
  <c r="BR81" i="30"/>
  <c r="BR178" i="30" s="1"/>
  <c r="BV81" i="30"/>
  <c r="BV178" i="30" s="1"/>
  <c r="BZ81" i="30"/>
  <c r="BZ178" i="30" s="1"/>
  <c r="CD81" i="30"/>
  <c r="CD178" i="30" s="1"/>
  <c r="E87" i="30"/>
  <c r="E179" i="30" s="1"/>
  <c r="I87" i="30"/>
  <c r="I179" i="30" s="1"/>
  <c r="M87" i="30"/>
  <c r="M179" i="30" s="1"/>
  <c r="Q87" i="30"/>
  <c r="Q179" i="30" s="1"/>
  <c r="U87" i="30"/>
  <c r="U179" i="30" s="1"/>
  <c r="Y87" i="30"/>
  <c r="Y179" i="30" s="1"/>
  <c r="AC87" i="30"/>
  <c r="AC179" i="30" s="1"/>
  <c r="AG87" i="30"/>
  <c r="AG179" i="30" s="1"/>
  <c r="AK87" i="30"/>
  <c r="AK179" i="30" s="1"/>
  <c r="AO87" i="30"/>
  <c r="AO179" i="30" s="1"/>
  <c r="AS87" i="30"/>
  <c r="AS179" i="30" s="1"/>
  <c r="AW87" i="30"/>
  <c r="AW179" i="30" s="1"/>
  <c r="BA87" i="30"/>
  <c r="BA179" i="30" s="1"/>
  <c r="BE87" i="30"/>
  <c r="BE179" i="30" s="1"/>
  <c r="BI87" i="30"/>
  <c r="BI179" i="30" s="1"/>
  <c r="BM87" i="30"/>
  <c r="BM179" i="30" s="1"/>
  <c r="BQ87" i="30"/>
  <c r="BQ179" i="30" s="1"/>
  <c r="BU87" i="30"/>
  <c r="BU179" i="30" s="1"/>
  <c r="BY87" i="30"/>
  <c r="BY179" i="30" s="1"/>
  <c r="CC87" i="30"/>
  <c r="CC179" i="30" s="1"/>
  <c r="H93" i="30"/>
  <c r="H180" i="30" s="1"/>
  <c r="L93" i="30"/>
  <c r="L180" i="30" s="1"/>
  <c r="P93" i="30"/>
  <c r="P180" i="30" s="1"/>
  <c r="T93" i="30"/>
  <c r="T180" i="30" s="1"/>
  <c r="X93" i="30"/>
  <c r="X180" i="30" s="1"/>
  <c r="AB93" i="30"/>
  <c r="AB180" i="30" s="1"/>
  <c r="AF93" i="30"/>
  <c r="AF180" i="30" s="1"/>
  <c r="AJ93" i="30"/>
  <c r="AJ180" i="30" s="1"/>
  <c r="AN93" i="30"/>
  <c r="AN180" i="30" s="1"/>
  <c r="AR93" i="30"/>
  <c r="AR180" i="30" s="1"/>
  <c r="AV93" i="30"/>
  <c r="AV180" i="30" s="1"/>
  <c r="AZ93" i="30"/>
  <c r="AZ180" i="30" s="1"/>
  <c r="BD93" i="30"/>
  <c r="BD180" i="30" s="1"/>
  <c r="BH93" i="30"/>
  <c r="BH180" i="30" s="1"/>
  <c r="BL93" i="30"/>
  <c r="BL180" i="30" s="1"/>
  <c r="BP93" i="30"/>
  <c r="BP180" i="30" s="1"/>
  <c r="BT93" i="30"/>
  <c r="BT180" i="30" s="1"/>
  <c r="BX93" i="30"/>
  <c r="BX180" i="30" s="1"/>
  <c r="CB93" i="30"/>
  <c r="CB180" i="30" s="1"/>
  <c r="CF93" i="30"/>
  <c r="CF180" i="30" s="1"/>
  <c r="G99" i="30"/>
  <c r="G181" i="30" s="1"/>
  <c r="K99" i="30"/>
  <c r="K181" i="30" s="1"/>
  <c r="O99" i="30"/>
  <c r="O181" i="30" s="1"/>
  <c r="S99" i="30"/>
  <c r="S181" i="30" s="1"/>
  <c r="W99" i="30"/>
  <c r="W181" i="30" s="1"/>
  <c r="AA99" i="30"/>
  <c r="AA181" i="30" s="1"/>
  <c r="AE99" i="30"/>
  <c r="AE181" i="30" s="1"/>
  <c r="AI99" i="30"/>
  <c r="AI181" i="30" s="1"/>
  <c r="AM99" i="30"/>
  <c r="AM181" i="30" s="1"/>
  <c r="AQ99" i="30"/>
  <c r="AQ181" i="30" s="1"/>
  <c r="AU99" i="30"/>
  <c r="AU181" i="30" s="1"/>
  <c r="AY99" i="30"/>
  <c r="AY181" i="30" s="1"/>
  <c r="BC99" i="30"/>
  <c r="BC181" i="30" s="1"/>
  <c r="BG99" i="30"/>
  <c r="BG181" i="30" s="1"/>
  <c r="BK99" i="30"/>
  <c r="BK181" i="30" s="1"/>
  <c r="BO99" i="30"/>
  <c r="BO181" i="30" s="1"/>
  <c r="BS99" i="30"/>
  <c r="BS181" i="30" s="1"/>
  <c r="BW99" i="30"/>
  <c r="BW181" i="30" s="1"/>
  <c r="CA99" i="30"/>
  <c r="CA181" i="30" s="1"/>
  <c r="CE99" i="30"/>
  <c r="CE181" i="30" s="1"/>
  <c r="F105" i="30"/>
  <c r="F182" i="30" s="1"/>
  <c r="J105" i="30"/>
  <c r="J182" i="30" s="1"/>
  <c r="N105" i="30"/>
  <c r="N182" i="30" s="1"/>
  <c r="R105" i="30"/>
  <c r="R182" i="30" s="1"/>
  <c r="V105" i="30"/>
  <c r="V182" i="30" s="1"/>
  <c r="Z105" i="30"/>
  <c r="Z182" i="30" s="1"/>
  <c r="AD105" i="30"/>
  <c r="AD182" i="30" s="1"/>
  <c r="AH105" i="30"/>
  <c r="AH182" i="30" s="1"/>
  <c r="AL105" i="30"/>
  <c r="AL182" i="30" s="1"/>
  <c r="AP105" i="30"/>
  <c r="AP182" i="30" s="1"/>
  <c r="AT105" i="30"/>
  <c r="AT182" i="30" s="1"/>
  <c r="AX105" i="30"/>
  <c r="AX182" i="30" s="1"/>
  <c r="BB105" i="30"/>
  <c r="BB182" i="30" s="1"/>
  <c r="BF105" i="30"/>
  <c r="BF182" i="30" s="1"/>
  <c r="BJ105" i="30"/>
  <c r="BJ182" i="30" s="1"/>
  <c r="BN105" i="30"/>
  <c r="BN182" i="30" s="1"/>
  <c r="BR105" i="30"/>
  <c r="BR182" i="30" s="1"/>
  <c r="BV105" i="30"/>
  <c r="BV182" i="30" s="1"/>
  <c r="BZ105" i="30"/>
  <c r="BZ182" i="30" s="1"/>
  <c r="CD105" i="30"/>
  <c r="CD182" i="30" s="1"/>
  <c r="E111" i="30"/>
  <c r="E183" i="30" s="1"/>
  <c r="I111" i="30"/>
  <c r="I183" i="30" s="1"/>
  <c r="M111" i="30"/>
  <c r="M183" i="30" s="1"/>
  <c r="Q111" i="30"/>
  <c r="Q183" i="30" s="1"/>
  <c r="U111" i="30"/>
  <c r="U183" i="30" s="1"/>
  <c r="Y111" i="30"/>
  <c r="Y183" i="30" s="1"/>
  <c r="AC111" i="30"/>
  <c r="AC183" i="30" s="1"/>
  <c r="AG111" i="30"/>
  <c r="AG183" i="30" s="1"/>
  <c r="AK111" i="30"/>
  <c r="AK183" i="30" s="1"/>
  <c r="AO111" i="30"/>
  <c r="AO183" i="30" s="1"/>
  <c r="AS111" i="30"/>
  <c r="AS183" i="30" s="1"/>
  <c r="AW111" i="30"/>
  <c r="AW183" i="30" s="1"/>
  <c r="BA111" i="30"/>
  <c r="BA183" i="30" s="1"/>
  <c r="BE111" i="30"/>
  <c r="BE183" i="30" s="1"/>
  <c r="BI111" i="30"/>
  <c r="BI183" i="30" s="1"/>
  <c r="BM111" i="30"/>
  <c r="BM183" i="30" s="1"/>
  <c r="BQ111" i="30"/>
  <c r="BQ183" i="30" s="1"/>
  <c r="BU111" i="30"/>
  <c r="BU183" i="30" s="1"/>
  <c r="BY111" i="30"/>
  <c r="BY183" i="30" s="1"/>
  <c r="CC111" i="30"/>
  <c r="CC183" i="30" s="1"/>
  <c r="H117" i="30"/>
  <c r="H184" i="30" s="1"/>
  <c r="L117" i="30"/>
  <c r="L184" i="30" s="1"/>
  <c r="P117" i="30"/>
  <c r="P184" i="30" s="1"/>
  <c r="T117" i="30"/>
  <c r="T184" i="30" s="1"/>
  <c r="X117" i="30"/>
  <c r="X184" i="30" s="1"/>
  <c r="AB117" i="30"/>
  <c r="AB184" i="30" s="1"/>
  <c r="AF117" i="30"/>
  <c r="AF184" i="30" s="1"/>
  <c r="AJ117" i="30"/>
  <c r="AJ184" i="30" s="1"/>
  <c r="AN117" i="30"/>
  <c r="AN184" i="30" s="1"/>
  <c r="AR117" i="30"/>
  <c r="AR184" i="30" s="1"/>
  <c r="AV117" i="30"/>
  <c r="AV184" i="30" s="1"/>
  <c r="AZ117" i="30"/>
  <c r="AZ184" i="30" s="1"/>
  <c r="BD117" i="30"/>
  <c r="BD184" i="30" s="1"/>
  <c r="BH117" i="30"/>
  <c r="BH184" i="30" s="1"/>
  <c r="BL117" i="30"/>
  <c r="BL184" i="30" s="1"/>
  <c r="BP117" i="30"/>
  <c r="BP184" i="30" s="1"/>
  <c r="BT117" i="30"/>
  <c r="BT184" i="30" s="1"/>
  <c r="BX117" i="30"/>
  <c r="BX184" i="30" s="1"/>
  <c r="CB117" i="30"/>
  <c r="CB184" i="30" s="1"/>
  <c r="CF117" i="30"/>
  <c r="CF184" i="30" s="1"/>
  <c r="F147" i="30"/>
  <c r="J147" i="30"/>
  <c r="N147" i="30"/>
  <c r="R147" i="30"/>
  <c r="AD147" i="30"/>
  <c r="AH147" i="30"/>
  <c r="AL147" i="30"/>
  <c r="AP147" i="30"/>
  <c r="AT147" i="30"/>
  <c r="AX147" i="30"/>
  <c r="BJ147" i="30"/>
  <c r="BN147" i="30"/>
  <c r="BR147" i="30"/>
  <c r="BV147" i="30"/>
  <c r="BZ147" i="30"/>
  <c r="CD147" i="30"/>
  <c r="F160" i="30"/>
  <c r="J160" i="30"/>
  <c r="N160" i="30"/>
  <c r="R160" i="30"/>
  <c r="AD160" i="30"/>
  <c r="AH160" i="30"/>
  <c r="AL160" i="30"/>
  <c r="AP160" i="30"/>
  <c r="AT160" i="30"/>
  <c r="AX160" i="30"/>
  <c r="BJ160" i="30"/>
  <c r="BN160" i="30"/>
  <c r="BR160" i="30"/>
  <c r="BV160" i="30"/>
  <c r="BZ160" i="30"/>
  <c r="CD160" i="30"/>
  <c r="F63" i="30"/>
  <c r="F175" i="30" s="1"/>
  <c r="J63" i="30"/>
  <c r="J175" i="30" s="1"/>
  <c r="N63" i="30"/>
  <c r="N175" i="30" s="1"/>
  <c r="R63" i="30"/>
  <c r="R175" i="30" s="1"/>
  <c r="V63" i="30"/>
  <c r="V175" i="30" s="1"/>
  <c r="Z63" i="30"/>
  <c r="Z175" i="30" s="1"/>
  <c r="AD63" i="30"/>
  <c r="AD175" i="30" s="1"/>
  <c r="AH63" i="30"/>
  <c r="AH175" i="30" s="1"/>
  <c r="AL63" i="30"/>
  <c r="AL175" i="30" s="1"/>
  <c r="AP63" i="30"/>
  <c r="AP175" i="30" s="1"/>
  <c r="AT63" i="30"/>
  <c r="AT175" i="30" s="1"/>
  <c r="AX63" i="30"/>
  <c r="AX175" i="30" s="1"/>
  <c r="BB63" i="30"/>
  <c r="BB175" i="30" s="1"/>
  <c r="BF63" i="30"/>
  <c r="BF175" i="30" s="1"/>
  <c r="BJ63" i="30"/>
  <c r="BJ175" i="30" s="1"/>
  <c r="BN63" i="30"/>
  <c r="BN175" i="30" s="1"/>
  <c r="BR63" i="30"/>
  <c r="BR175" i="30" s="1"/>
  <c r="BV63" i="30"/>
  <c r="BV175" i="30" s="1"/>
  <c r="BZ63" i="30"/>
  <c r="BZ175" i="30" s="1"/>
  <c r="CD63" i="30"/>
  <c r="CD175" i="30" s="1"/>
  <c r="E69" i="30"/>
  <c r="E176" i="30" s="1"/>
  <c r="I69" i="30"/>
  <c r="I176" i="30" s="1"/>
  <c r="M69" i="30"/>
  <c r="M176" i="30" s="1"/>
  <c r="Q69" i="30"/>
  <c r="Q176" i="30" s="1"/>
  <c r="U69" i="30"/>
  <c r="U176" i="30" s="1"/>
  <c r="Y69" i="30"/>
  <c r="Y176" i="30" s="1"/>
  <c r="AC69" i="30"/>
  <c r="AC176" i="30" s="1"/>
  <c r="AG69" i="30"/>
  <c r="AG176" i="30" s="1"/>
  <c r="AK69" i="30"/>
  <c r="AK176" i="30" s="1"/>
  <c r="AO69" i="30"/>
  <c r="AO176" i="30" s="1"/>
  <c r="AS69" i="30"/>
  <c r="AS176" i="30" s="1"/>
  <c r="AW69" i="30"/>
  <c r="AW176" i="30" s="1"/>
  <c r="BA69" i="30"/>
  <c r="BA176" i="30" s="1"/>
  <c r="BE69" i="30"/>
  <c r="BE176" i="30" s="1"/>
  <c r="BI69" i="30"/>
  <c r="BI176" i="30" s="1"/>
  <c r="BM69" i="30"/>
  <c r="BM176" i="30" s="1"/>
  <c r="BQ69" i="30"/>
  <c r="BQ176" i="30" s="1"/>
  <c r="BU69" i="30"/>
  <c r="BU176" i="30" s="1"/>
  <c r="BY69" i="30"/>
  <c r="BY176" i="30" s="1"/>
  <c r="CC69" i="30"/>
  <c r="CC176" i="30" s="1"/>
  <c r="H75" i="30"/>
  <c r="H177" i="30" s="1"/>
  <c r="L75" i="30"/>
  <c r="L177" i="30" s="1"/>
  <c r="P75" i="30"/>
  <c r="P177" i="30" s="1"/>
  <c r="T75" i="30"/>
  <c r="T177" i="30" s="1"/>
  <c r="X75" i="30"/>
  <c r="X177" i="30" s="1"/>
  <c r="AB75" i="30"/>
  <c r="AB177" i="30" s="1"/>
  <c r="AF75" i="30"/>
  <c r="AF177" i="30" s="1"/>
  <c r="AJ75" i="30"/>
  <c r="AJ177" i="30" s="1"/>
  <c r="AN75" i="30"/>
  <c r="AN177" i="30" s="1"/>
  <c r="AR75" i="30"/>
  <c r="AR177" i="30" s="1"/>
  <c r="AV75" i="30"/>
  <c r="AV177" i="30" s="1"/>
  <c r="AZ75" i="30"/>
  <c r="AZ177" i="30" s="1"/>
  <c r="BD75" i="30"/>
  <c r="BD177" i="30" s="1"/>
  <c r="BH75" i="30"/>
  <c r="BH177" i="30" s="1"/>
  <c r="BL75" i="30"/>
  <c r="BL177" i="30" s="1"/>
  <c r="BP75" i="30"/>
  <c r="BP177" i="30" s="1"/>
  <c r="BT75" i="30"/>
  <c r="BT177" i="30" s="1"/>
  <c r="BX75" i="30"/>
  <c r="BX177" i="30" s="1"/>
  <c r="CB75" i="30"/>
  <c r="CB177" i="30" s="1"/>
  <c r="CF75" i="30"/>
  <c r="CF177" i="30" s="1"/>
  <c r="G81" i="30"/>
  <c r="G178" i="30" s="1"/>
  <c r="K81" i="30"/>
  <c r="K178" i="30" s="1"/>
  <c r="O81" i="30"/>
  <c r="O178" i="30" s="1"/>
  <c r="S81" i="30"/>
  <c r="S178" i="30" s="1"/>
  <c r="W81" i="30"/>
  <c r="W178" i="30" s="1"/>
  <c r="AA81" i="30"/>
  <c r="AA178" i="30" s="1"/>
  <c r="AE81" i="30"/>
  <c r="AE178" i="30" s="1"/>
  <c r="AI81" i="30"/>
  <c r="AI178" i="30" s="1"/>
  <c r="AM81" i="30"/>
  <c r="AM178" i="30" s="1"/>
  <c r="AQ81" i="30"/>
  <c r="AQ178" i="30" s="1"/>
  <c r="AU81" i="30"/>
  <c r="AU178" i="30" s="1"/>
  <c r="AY81" i="30"/>
  <c r="AY178" i="30" s="1"/>
  <c r="BC81" i="30"/>
  <c r="BC178" i="30" s="1"/>
  <c r="BG81" i="30"/>
  <c r="BG178" i="30" s="1"/>
  <c r="BK81" i="30"/>
  <c r="BK178" i="30" s="1"/>
  <c r="BO81" i="30"/>
  <c r="BO178" i="30" s="1"/>
  <c r="BS81" i="30"/>
  <c r="BS178" i="30" s="1"/>
  <c r="BW81" i="30"/>
  <c r="BW178" i="30" s="1"/>
  <c r="CA81" i="30"/>
  <c r="CA178" i="30" s="1"/>
  <c r="CE81" i="30"/>
  <c r="CE178" i="30" s="1"/>
  <c r="F87" i="30"/>
  <c r="F179" i="30" s="1"/>
  <c r="J87" i="30"/>
  <c r="J179" i="30" s="1"/>
  <c r="N87" i="30"/>
  <c r="N179" i="30" s="1"/>
  <c r="R87" i="30"/>
  <c r="R179" i="30" s="1"/>
  <c r="V87" i="30"/>
  <c r="V179" i="30" s="1"/>
  <c r="Z87" i="30"/>
  <c r="Z179" i="30" s="1"/>
  <c r="AD87" i="30"/>
  <c r="AD179" i="30" s="1"/>
  <c r="AH87" i="30"/>
  <c r="AH179" i="30" s="1"/>
  <c r="AL87" i="30"/>
  <c r="AL179" i="30" s="1"/>
  <c r="AP87" i="30"/>
  <c r="AP179" i="30" s="1"/>
  <c r="AT87" i="30"/>
  <c r="AT179" i="30" s="1"/>
  <c r="AX87" i="30"/>
  <c r="AX179" i="30" s="1"/>
  <c r="BB87" i="30"/>
  <c r="BB179" i="30" s="1"/>
  <c r="BF87" i="30"/>
  <c r="BF179" i="30" s="1"/>
  <c r="BJ87" i="30"/>
  <c r="BJ179" i="30" s="1"/>
  <c r="BN87" i="30"/>
  <c r="BN179" i="30" s="1"/>
  <c r="BR87" i="30"/>
  <c r="BR179" i="30" s="1"/>
  <c r="BV87" i="30"/>
  <c r="BV179" i="30" s="1"/>
  <c r="BZ87" i="30"/>
  <c r="BZ179" i="30" s="1"/>
  <c r="CD87" i="30"/>
  <c r="CD179" i="30" s="1"/>
  <c r="E93" i="30"/>
  <c r="E180" i="30" s="1"/>
  <c r="I93" i="30"/>
  <c r="I180" i="30" s="1"/>
  <c r="M93" i="30"/>
  <c r="M180" i="30" s="1"/>
  <c r="Q93" i="30"/>
  <c r="Q180" i="30" s="1"/>
  <c r="U93" i="30"/>
  <c r="U180" i="30" s="1"/>
  <c r="Y93" i="30"/>
  <c r="Y180" i="30" s="1"/>
  <c r="AC93" i="30"/>
  <c r="AC180" i="30" s="1"/>
  <c r="AG93" i="30"/>
  <c r="AG180" i="30" s="1"/>
  <c r="AK93" i="30"/>
  <c r="AK180" i="30" s="1"/>
  <c r="AO93" i="30"/>
  <c r="AO180" i="30" s="1"/>
  <c r="AS93" i="30"/>
  <c r="AS180" i="30" s="1"/>
  <c r="AW93" i="30"/>
  <c r="AW180" i="30" s="1"/>
  <c r="BA93" i="30"/>
  <c r="BA180" i="30" s="1"/>
  <c r="BE93" i="30"/>
  <c r="BE180" i="30" s="1"/>
  <c r="BI93" i="30"/>
  <c r="BI180" i="30" s="1"/>
  <c r="BM93" i="30"/>
  <c r="BM180" i="30" s="1"/>
  <c r="BQ93" i="30"/>
  <c r="BQ180" i="30" s="1"/>
  <c r="BU93" i="30"/>
  <c r="BU180" i="30" s="1"/>
  <c r="BY93" i="30"/>
  <c r="BY180" i="30" s="1"/>
  <c r="CC93" i="30"/>
  <c r="CC180" i="30" s="1"/>
  <c r="H99" i="30"/>
  <c r="H181" i="30" s="1"/>
  <c r="L99" i="30"/>
  <c r="L181" i="30" s="1"/>
  <c r="P99" i="30"/>
  <c r="P181" i="30" s="1"/>
  <c r="T99" i="30"/>
  <c r="T181" i="30" s="1"/>
  <c r="X99" i="30"/>
  <c r="X181" i="30" s="1"/>
  <c r="AB99" i="30"/>
  <c r="AB181" i="30" s="1"/>
  <c r="AF99" i="30"/>
  <c r="AF181" i="30" s="1"/>
  <c r="AJ99" i="30"/>
  <c r="AJ181" i="30" s="1"/>
  <c r="AN99" i="30"/>
  <c r="AN181" i="30" s="1"/>
  <c r="AR99" i="30"/>
  <c r="AR181" i="30" s="1"/>
  <c r="AV99" i="30"/>
  <c r="AV181" i="30" s="1"/>
  <c r="AZ99" i="30"/>
  <c r="AZ181" i="30" s="1"/>
  <c r="BD99" i="30"/>
  <c r="BD181" i="30" s="1"/>
  <c r="BH99" i="30"/>
  <c r="BH181" i="30" s="1"/>
  <c r="BL99" i="30"/>
  <c r="BL181" i="30" s="1"/>
  <c r="BP99" i="30"/>
  <c r="BP181" i="30" s="1"/>
  <c r="BT99" i="30"/>
  <c r="BT181" i="30" s="1"/>
  <c r="BX99" i="30"/>
  <c r="BX181" i="30" s="1"/>
  <c r="CB99" i="30"/>
  <c r="CB181" i="30" s="1"/>
  <c r="CF99" i="30"/>
  <c r="CF181" i="30" s="1"/>
  <c r="G105" i="30"/>
  <c r="G182" i="30" s="1"/>
  <c r="K105" i="30"/>
  <c r="K182" i="30" s="1"/>
  <c r="O105" i="30"/>
  <c r="O182" i="30" s="1"/>
  <c r="S105" i="30"/>
  <c r="S182" i="30" s="1"/>
  <c r="W105" i="30"/>
  <c r="W182" i="30" s="1"/>
  <c r="AA105" i="30"/>
  <c r="AA182" i="30" s="1"/>
  <c r="AE105" i="30"/>
  <c r="AE182" i="30" s="1"/>
  <c r="AI105" i="30"/>
  <c r="AI182" i="30" s="1"/>
  <c r="AM105" i="30"/>
  <c r="AM182" i="30" s="1"/>
  <c r="AQ105" i="30"/>
  <c r="AQ182" i="30" s="1"/>
  <c r="AU105" i="30"/>
  <c r="AU182" i="30" s="1"/>
  <c r="AY105" i="30"/>
  <c r="AY182" i="30" s="1"/>
  <c r="BC105" i="30"/>
  <c r="BC182" i="30" s="1"/>
  <c r="BG105" i="30"/>
  <c r="BG182" i="30" s="1"/>
  <c r="BK105" i="30"/>
  <c r="BK182" i="30" s="1"/>
  <c r="BO105" i="30"/>
  <c r="BO182" i="30" s="1"/>
  <c r="BS105" i="30"/>
  <c r="BS182" i="30" s="1"/>
  <c r="BW105" i="30"/>
  <c r="BW182" i="30" s="1"/>
  <c r="CA105" i="30"/>
  <c r="CA182" i="30" s="1"/>
  <c r="CE105" i="30"/>
  <c r="CE182" i="30" s="1"/>
  <c r="F111" i="30"/>
  <c r="F183" i="30" s="1"/>
  <c r="J111" i="30"/>
  <c r="J183" i="30" s="1"/>
  <c r="N111" i="30"/>
  <c r="N183" i="30" s="1"/>
  <c r="R111" i="30"/>
  <c r="R183" i="30" s="1"/>
  <c r="V111" i="30"/>
  <c r="V183" i="30" s="1"/>
  <c r="Z111" i="30"/>
  <c r="Z183" i="30" s="1"/>
  <c r="AD111" i="30"/>
  <c r="AD183" i="30" s="1"/>
  <c r="AH111" i="30"/>
  <c r="AH183" i="30" s="1"/>
  <c r="AL111" i="30"/>
  <c r="AL183" i="30" s="1"/>
  <c r="AP111" i="30"/>
  <c r="AP183" i="30" s="1"/>
  <c r="AT111" i="30"/>
  <c r="AT183" i="30" s="1"/>
  <c r="AX111" i="30"/>
  <c r="AX183" i="30" s="1"/>
  <c r="BB111" i="30"/>
  <c r="BB183" i="30" s="1"/>
  <c r="BF111" i="30"/>
  <c r="BF183" i="30" s="1"/>
  <c r="BJ111" i="30"/>
  <c r="BJ183" i="30" s="1"/>
  <c r="BN111" i="30"/>
  <c r="BN183" i="30" s="1"/>
  <c r="BR111" i="30"/>
  <c r="BR183" i="30" s="1"/>
  <c r="BV111" i="30"/>
  <c r="BV183" i="30" s="1"/>
  <c r="BZ111" i="30"/>
  <c r="BZ183" i="30" s="1"/>
  <c r="CD111" i="30"/>
  <c r="CD183" i="30" s="1"/>
  <c r="E117" i="30"/>
  <c r="E184" i="30" s="1"/>
  <c r="I117" i="30"/>
  <c r="I184" i="30" s="1"/>
  <c r="M117" i="30"/>
  <c r="M184" i="30" s="1"/>
  <c r="Q117" i="30"/>
  <c r="Q184" i="30" s="1"/>
  <c r="U117" i="30"/>
  <c r="U184" i="30" s="1"/>
  <c r="Y117" i="30"/>
  <c r="Y184" i="30" s="1"/>
  <c r="AC117" i="30"/>
  <c r="AC184" i="30" s="1"/>
  <c r="AG117" i="30"/>
  <c r="AG184" i="30" s="1"/>
  <c r="AK117" i="30"/>
  <c r="AK184" i="30" s="1"/>
  <c r="AO117" i="30"/>
  <c r="AO184" i="30" s="1"/>
  <c r="AS117" i="30"/>
  <c r="AS184" i="30" s="1"/>
  <c r="AW117" i="30"/>
  <c r="AW184" i="30" s="1"/>
  <c r="BA117" i="30"/>
  <c r="BA184" i="30" s="1"/>
  <c r="BE117" i="30"/>
  <c r="BE184" i="30" s="1"/>
  <c r="BI117" i="30"/>
  <c r="BI184" i="30" s="1"/>
  <c r="BM117" i="30"/>
  <c r="BM184" i="30" s="1"/>
  <c r="BQ117" i="30"/>
  <c r="BQ184" i="30" s="1"/>
  <c r="BU117" i="30"/>
  <c r="BU184" i="30" s="1"/>
  <c r="BY117" i="30"/>
  <c r="BY184" i="30" s="1"/>
  <c r="CC117" i="30"/>
  <c r="CC184" i="30" s="1"/>
  <c r="G147" i="30"/>
  <c r="K147" i="30"/>
  <c r="O147" i="30"/>
  <c r="S147" i="30"/>
  <c r="AM147" i="30"/>
  <c r="AQ147" i="30"/>
  <c r="AU147" i="30"/>
  <c r="AY147" i="30"/>
  <c r="BS147" i="30"/>
  <c r="BW147" i="30"/>
  <c r="CA147" i="30"/>
  <c r="CE147" i="30"/>
  <c r="G160" i="30"/>
  <c r="K160" i="30"/>
  <c r="O160" i="30"/>
  <c r="S160" i="30"/>
  <c r="AM160" i="30"/>
  <c r="AQ160" i="30"/>
  <c r="AU160" i="30"/>
  <c r="AY160" i="30"/>
  <c r="BS160" i="30"/>
  <c r="BW160" i="30"/>
  <c r="CA160" i="30"/>
  <c r="CE160" i="30"/>
  <c r="F18" i="30"/>
  <c r="G63" i="30"/>
  <c r="G175" i="30" s="1"/>
  <c r="K63" i="30"/>
  <c r="K175" i="30" s="1"/>
  <c r="O63" i="30"/>
  <c r="O175" i="30" s="1"/>
  <c r="S63" i="30"/>
  <c r="S175" i="30" s="1"/>
  <c r="W63" i="30"/>
  <c r="W175" i="30" s="1"/>
  <c r="AA63" i="30"/>
  <c r="AA175" i="30" s="1"/>
  <c r="AE63" i="30"/>
  <c r="AE175" i="30" s="1"/>
  <c r="AI63" i="30"/>
  <c r="AI175" i="30" s="1"/>
  <c r="AM63" i="30"/>
  <c r="AM175" i="30" s="1"/>
  <c r="AQ63" i="30"/>
  <c r="AQ175" i="30" s="1"/>
  <c r="AU63" i="30"/>
  <c r="AU175" i="30" s="1"/>
  <c r="AY63" i="30"/>
  <c r="AY175" i="30" s="1"/>
  <c r="BC63" i="30"/>
  <c r="BC175" i="30" s="1"/>
  <c r="BG63" i="30"/>
  <c r="BG175" i="30" s="1"/>
  <c r="BK63" i="30"/>
  <c r="BK175" i="30" s="1"/>
  <c r="BO63" i="30"/>
  <c r="BO175" i="30" s="1"/>
  <c r="BS63" i="30"/>
  <c r="BS175" i="30" s="1"/>
  <c r="BW63" i="30"/>
  <c r="BW175" i="30" s="1"/>
  <c r="CA63" i="30"/>
  <c r="CA175" i="30" s="1"/>
  <c r="CE63" i="30"/>
  <c r="CE175" i="30" s="1"/>
  <c r="F69" i="30"/>
  <c r="F176" i="30" s="1"/>
  <c r="J69" i="30"/>
  <c r="J176" i="30" s="1"/>
  <c r="N69" i="30"/>
  <c r="N176" i="30" s="1"/>
  <c r="R69" i="30"/>
  <c r="R176" i="30" s="1"/>
  <c r="V69" i="30"/>
  <c r="V176" i="30" s="1"/>
  <c r="Z69" i="30"/>
  <c r="Z176" i="30" s="1"/>
  <c r="AD69" i="30"/>
  <c r="AD176" i="30" s="1"/>
  <c r="AH69" i="30"/>
  <c r="AH176" i="30" s="1"/>
  <c r="AL69" i="30"/>
  <c r="AL176" i="30" s="1"/>
  <c r="AP69" i="30"/>
  <c r="AP176" i="30" s="1"/>
  <c r="AT69" i="30"/>
  <c r="AT176" i="30" s="1"/>
  <c r="AX69" i="30"/>
  <c r="AX176" i="30" s="1"/>
  <c r="BB69" i="30"/>
  <c r="BB176" i="30" s="1"/>
  <c r="BF69" i="30"/>
  <c r="BF176" i="30" s="1"/>
  <c r="BJ69" i="30"/>
  <c r="BJ176" i="30" s="1"/>
  <c r="BN69" i="30"/>
  <c r="BN176" i="30" s="1"/>
  <c r="BR69" i="30"/>
  <c r="BR176" i="30" s="1"/>
  <c r="BV69" i="30"/>
  <c r="BV176" i="30" s="1"/>
  <c r="BZ69" i="30"/>
  <c r="BZ176" i="30" s="1"/>
  <c r="CD69" i="30"/>
  <c r="CD176" i="30" s="1"/>
  <c r="E75" i="30"/>
  <c r="E177" i="30" s="1"/>
  <c r="I75" i="30"/>
  <c r="I177" i="30" s="1"/>
  <c r="M75" i="30"/>
  <c r="M177" i="30" s="1"/>
  <c r="Q75" i="30"/>
  <c r="Q177" i="30" s="1"/>
  <c r="U75" i="30"/>
  <c r="U177" i="30" s="1"/>
  <c r="Y75" i="30"/>
  <c r="Y177" i="30" s="1"/>
  <c r="AC75" i="30"/>
  <c r="AC177" i="30" s="1"/>
  <c r="AG75" i="30"/>
  <c r="AG177" i="30" s="1"/>
  <c r="AK75" i="30"/>
  <c r="AK177" i="30" s="1"/>
  <c r="AO75" i="30"/>
  <c r="AO177" i="30" s="1"/>
  <c r="AS75" i="30"/>
  <c r="AS177" i="30" s="1"/>
  <c r="AW75" i="30"/>
  <c r="AW177" i="30" s="1"/>
  <c r="BA75" i="30"/>
  <c r="BA177" i="30" s="1"/>
  <c r="BE75" i="30"/>
  <c r="BE177" i="30" s="1"/>
  <c r="BI75" i="30"/>
  <c r="BI177" i="30" s="1"/>
  <c r="BM75" i="30"/>
  <c r="BM177" i="30" s="1"/>
  <c r="BQ75" i="30"/>
  <c r="BQ177" i="30" s="1"/>
  <c r="BU75" i="30"/>
  <c r="BU177" i="30" s="1"/>
  <c r="BY75" i="30"/>
  <c r="BY177" i="30" s="1"/>
  <c r="CC75" i="30"/>
  <c r="CC177" i="30" s="1"/>
  <c r="H81" i="30"/>
  <c r="H178" i="30" s="1"/>
  <c r="L81" i="30"/>
  <c r="L178" i="30" s="1"/>
  <c r="P81" i="30"/>
  <c r="P178" i="30" s="1"/>
  <c r="T81" i="30"/>
  <c r="T178" i="30" s="1"/>
  <c r="X81" i="30"/>
  <c r="X178" i="30" s="1"/>
  <c r="AB81" i="30"/>
  <c r="AB178" i="30" s="1"/>
  <c r="AF81" i="30"/>
  <c r="AF178" i="30" s="1"/>
  <c r="AJ81" i="30"/>
  <c r="AJ178" i="30" s="1"/>
  <c r="AN81" i="30"/>
  <c r="AN178" i="30" s="1"/>
  <c r="AR81" i="30"/>
  <c r="AR178" i="30" s="1"/>
  <c r="AV81" i="30"/>
  <c r="AV178" i="30" s="1"/>
  <c r="AZ81" i="30"/>
  <c r="AZ178" i="30" s="1"/>
  <c r="BD81" i="30"/>
  <c r="BD178" i="30" s="1"/>
  <c r="BH81" i="30"/>
  <c r="BH178" i="30" s="1"/>
  <c r="BL81" i="30"/>
  <c r="BL178" i="30" s="1"/>
  <c r="BP81" i="30"/>
  <c r="BP178" i="30" s="1"/>
  <c r="BT81" i="30"/>
  <c r="BT178" i="30" s="1"/>
  <c r="BX81" i="30"/>
  <c r="BX178" i="30" s="1"/>
  <c r="CB81" i="30"/>
  <c r="CB178" i="30" s="1"/>
  <c r="CF81" i="30"/>
  <c r="CF178" i="30" s="1"/>
  <c r="G87" i="30"/>
  <c r="G179" i="30" s="1"/>
  <c r="K87" i="30"/>
  <c r="K179" i="30" s="1"/>
  <c r="O87" i="30"/>
  <c r="O179" i="30" s="1"/>
  <c r="S87" i="30"/>
  <c r="S179" i="30" s="1"/>
  <c r="W87" i="30"/>
  <c r="W179" i="30" s="1"/>
  <c r="AA87" i="30"/>
  <c r="AA179" i="30" s="1"/>
  <c r="AE87" i="30"/>
  <c r="AE179" i="30" s="1"/>
  <c r="AI87" i="30"/>
  <c r="AI179" i="30" s="1"/>
  <c r="AM87" i="30"/>
  <c r="AM179" i="30" s="1"/>
  <c r="AQ87" i="30"/>
  <c r="AQ179" i="30" s="1"/>
  <c r="AU87" i="30"/>
  <c r="AU179" i="30" s="1"/>
  <c r="AY87" i="30"/>
  <c r="AY179" i="30" s="1"/>
  <c r="BC87" i="30"/>
  <c r="BC179" i="30" s="1"/>
  <c r="BG87" i="30"/>
  <c r="BG179" i="30" s="1"/>
  <c r="BK87" i="30"/>
  <c r="BK179" i="30" s="1"/>
  <c r="BO87" i="30"/>
  <c r="BO179" i="30" s="1"/>
  <c r="BS87" i="30"/>
  <c r="BS179" i="30" s="1"/>
  <c r="BW87" i="30"/>
  <c r="BW179" i="30" s="1"/>
  <c r="CA87" i="30"/>
  <c r="CA179" i="30" s="1"/>
  <c r="CE87" i="30"/>
  <c r="CE179" i="30" s="1"/>
  <c r="F93" i="30"/>
  <c r="F180" i="30" s="1"/>
  <c r="J93" i="30"/>
  <c r="J180" i="30" s="1"/>
  <c r="N93" i="30"/>
  <c r="N180" i="30" s="1"/>
  <c r="R93" i="30"/>
  <c r="R180" i="30" s="1"/>
  <c r="V93" i="30"/>
  <c r="V180" i="30" s="1"/>
  <c r="Z93" i="30"/>
  <c r="Z180" i="30" s="1"/>
  <c r="AD93" i="30"/>
  <c r="AD180" i="30" s="1"/>
  <c r="AH93" i="30"/>
  <c r="AH180" i="30" s="1"/>
  <c r="AL93" i="30"/>
  <c r="AL180" i="30" s="1"/>
  <c r="AP93" i="30"/>
  <c r="AP180" i="30" s="1"/>
  <c r="AT93" i="30"/>
  <c r="AT180" i="30" s="1"/>
  <c r="AX93" i="30"/>
  <c r="AX180" i="30" s="1"/>
  <c r="BB93" i="30"/>
  <c r="BB180" i="30" s="1"/>
  <c r="BF93" i="30"/>
  <c r="BF180" i="30" s="1"/>
  <c r="BJ93" i="30"/>
  <c r="BJ180" i="30" s="1"/>
  <c r="BN93" i="30"/>
  <c r="BN180" i="30" s="1"/>
  <c r="BR93" i="30"/>
  <c r="BR180" i="30" s="1"/>
  <c r="BV93" i="30"/>
  <c r="BV180" i="30" s="1"/>
  <c r="BZ93" i="30"/>
  <c r="BZ180" i="30" s="1"/>
  <c r="CD93" i="30"/>
  <c r="CD180" i="30" s="1"/>
  <c r="E99" i="30"/>
  <c r="E181" i="30" s="1"/>
  <c r="I99" i="30"/>
  <c r="I181" i="30" s="1"/>
  <c r="M99" i="30"/>
  <c r="M181" i="30" s="1"/>
  <c r="Q99" i="30"/>
  <c r="Q181" i="30" s="1"/>
  <c r="U99" i="30"/>
  <c r="U181" i="30" s="1"/>
  <c r="Y99" i="30"/>
  <c r="Y181" i="30" s="1"/>
  <c r="AC99" i="30"/>
  <c r="AC181" i="30" s="1"/>
  <c r="AG99" i="30"/>
  <c r="AG181" i="30" s="1"/>
  <c r="AK99" i="30"/>
  <c r="AK181" i="30" s="1"/>
  <c r="AO99" i="30"/>
  <c r="AO181" i="30" s="1"/>
  <c r="AS99" i="30"/>
  <c r="AS181" i="30" s="1"/>
  <c r="AW99" i="30"/>
  <c r="AW181" i="30" s="1"/>
  <c r="BA99" i="30"/>
  <c r="BA181" i="30" s="1"/>
  <c r="BE99" i="30"/>
  <c r="BE181" i="30" s="1"/>
  <c r="BI99" i="30"/>
  <c r="BI181" i="30" s="1"/>
  <c r="BM99" i="30"/>
  <c r="BM181" i="30" s="1"/>
  <c r="BQ99" i="30"/>
  <c r="BQ181" i="30" s="1"/>
  <c r="BU99" i="30"/>
  <c r="BU181" i="30" s="1"/>
  <c r="BY99" i="30"/>
  <c r="BY181" i="30" s="1"/>
  <c r="CC99" i="30"/>
  <c r="CC181" i="30" s="1"/>
  <c r="H105" i="30"/>
  <c r="H182" i="30" s="1"/>
  <c r="L105" i="30"/>
  <c r="L182" i="30" s="1"/>
  <c r="P105" i="30"/>
  <c r="P182" i="30" s="1"/>
  <c r="T105" i="30"/>
  <c r="T182" i="30" s="1"/>
  <c r="X105" i="30"/>
  <c r="X182" i="30" s="1"/>
  <c r="AB105" i="30"/>
  <c r="AB182" i="30" s="1"/>
  <c r="AF105" i="30"/>
  <c r="AF182" i="30" s="1"/>
  <c r="AJ105" i="30"/>
  <c r="AJ182" i="30" s="1"/>
  <c r="AN105" i="30"/>
  <c r="AN182" i="30" s="1"/>
  <c r="AR105" i="30"/>
  <c r="AR182" i="30" s="1"/>
  <c r="AV105" i="30"/>
  <c r="AV182" i="30" s="1"/>
  <c r="AZ105" i="30"/>
  <c r="AZ182" i="30" s="1"/>
  <c r="BD105" i="30"/>
  <c r="BD182" i="30" s="1"/>
  <c r="BH105" i="30"/>
  <c r="BH182" i="30" s="1"/>
  <c r="BL105" i="30"/>
  <c r="BL182" i="30" s="1"/>
  <c r="BP105" i="30"/>
  <c r="BP182" i="30" s="1"/>
  <c r="BT105" i="30"/>
  <c r="BT182" i="30" s="1"/>
  <c r="BX105" i="30"/>
  <c r="BX182" i="30" s="1"/>
  <c r="CB105" i="30"/>
  <c r="CB182" i="30" s="1"/>
  <c r="CF105" i="30"/>
  <c r="CF182" i="30" s="1"/>
  <c r="G111" i="30"/>
  <c r="G183" i="30" s="1"/>
  <c r="K111" i="30"/>
  <c r="K183" i="30" s="1"/>
  <c r="O111" i="30"/>
  <c r="O183" i="30" s="1"/>
  <c r="S111" i="30"/>
  <c r="S183" i="30" s="1"/>
  <c r="W111" i="30"/>
  <c r="W183" i="30" s="1"/>
  <c r="AA111" i="30"/>
  <c r="AA183" i="30" s="1"/>
  <c r="AE111" i="30"/>
  <c r="AE183" i="30" s="1"/>
  <c r="AI111" i="30"/>
  <c r="AI183" i="30" s="1"/>
  <c r="AM111" i="30"/>
  <c r="AM183" i="30" s="1"/>
  <c r="AQ111" i="30"/>
  <c r="AQ183" i="30" s="1"/>
  <c r="AU111" i="30"/>
  <c r="AU183" i="30" s="1"/>
  <c r="AY111" i="30"/>
  <c r="AY183" i="30" s="1"/>
  <c r="BC111" i="30"/>
  <c r="BC183" i="30" s="1"/>
  <c r="BG111" i="30"/>
  <c r="BG183" i="30" s="1"/>
  <c r="BK111" i="30"/>
  <c r="BK183" i="30" s="1"/>
  <c r="BO111" i="30"/>
  <c r="BO183" i="30" s="1"/>
  <c r="BS111" i="30"/>
  <c r="BS183" i="30" s="1"/>
  <c r="BW111" i="30"/>
  <c r="BW183" i="30" s="1"/>
  <c r="CA111" i="30"/>
  <c r="CA183" i="30" s="1"/>
  <c r="CE111" i="30"/>
  <c r="CE183" i="30" s="1"/>
  <c r="F117" i="30"/>
  <c r="F184" i="30" s="1"/>
  <c r="J117" i="30"/>
  <c r="J184" i="30" s="1"/>
  <c r="N117" i="30"/>
  <c r="N184" i="30" s="1"/>
  <c r="R117" i="30"/>
  <c r="R184" i="30" s="1"/>
  <c r="V117" i="30"/>
  <c r="V184" i="30" s="1"/>
  <c r="Z117" i="30"/>
  <c r="Z184" i="30" s="1"/>
  <c r="AD117" i="30"/>
  <c r="AD184" i="30" s="1"/>
  <c r="AH117" i="30"/>
  <c r="AH184" i="30" s="1"/>
  <c r="AL117" i="30"/>
  <c r="AL184" i="30" s="1"/>
  <c r="AP117" i="30"/>
  <c r="AP184" i="30" s="1"/>
  <c r="AT117" i="30"/>
  <c r="AT184" i="30" s="1"/>
  <c r="AX117" i="30"/>
  <c r="AX184" i="30" s="1"/>
  <c r="BB117" i="30"/>
  <c r="BB184" i="30" s="1"/>
  <c r="BF117" i="30"/>
  <c r="BF184" i="30" s="1"/>
  <c r="BJ117" i="30"/>
  <c r="BJ184" i="30" s="1"/>
  <c r="BN117" i="30"/>
  <c r="BN184" i="30" s="1"/>
  <c r="BR117" i="30"/>
  <c r="BR184" i="30" s="1"/>
  <c r="BV117" i="30"/>
  <c r="BV184" i="30" s="1"/>
  <c r="BZ117" i="30"/>
  <c r="BZ184" i="30" s="1"/>
  <c r="CD117" i="30"/>
  <c r="CD184" i="30" s="1"/>
  <c r="P147" i="30"/>
  <c r="AV147" i="30"/>
  <c r="CB147" i="30"/>
  <c r="P160" i="30"/>
  <c r="AV160" i="30"/>
  <c r="CB160" i="30"/>
  <c r="H63" i="30"/>
  <c r="H175" i="30" s="1"/>
  <c r="L63" i="30"/>
  <c r="L175" i="30" s="1"/>
  <c r="P63" i="30"/>
  <c r="P175" i="30" s="1"/>
  <c r="T63" i="30"/>
  <c r="T175" i="30" s="1"/>
  <c r="X63" i="30"/>
  <c r="X175" i="30" s="1"/>
  <c r="AB63" i="30"/>
  <c r="AB175" i="30" s="1"/>
  <c r="AF63" i="30"/>
  <c r="AF175" i="30" s="1"/>
  <c r="AJ63" i="30"/>
  <c r="AJ175" i="30" s="1"/>
  <c r="AN63" i="30"/>
  <c r="AN175" i="30" s="1"/>
  <c r="AR63" i="30"/>
  <c r="AR175" i="30" s="1"/>
  <c r="AV63" i="30"/>
  <c r="AV175" i="30" s="1"/>
  <c r="AZ63" i="30"/>
  <c r="AZ175" i="30" s="1"/>
  <c r="BD63" i="30"/>
  <c r="BD175" i="30" s="1"/>
  <c r="BH63" i="30"/>
  <c r="BH175" i="30" s="1"/>
  <c r="BL63" i="30"/>
  <c r="BL175" i="30" s="1"/>
  <c r="BP63" i="30"/>
  <c r="BP175" i="30" s="1"/>
  <c r="BT63" i="30"/>
  <c r="BT175" i="30" s="1"/>
  <c r="BX63" i="30"/>
  <c r="BX175" i="30" s="1"/>
  <c r="CB63" i="30"/>
  <c r="CB175" i="30" s="1"/>
  <c r="CF63" i="30"/>
  <c r="CF175" i="30" s="1"/>
  <c r="G69" i="30"/>
  <c r="G176" i="30" s="1"/>
  <c r="K69" i="30"/>
  <c r="K176" i="30" s="1"/>
  <c r="O69" i="30"/>
  <c r="O176" i="30" s="1"/>
  <c r="S69" i="30"/>
  <c r="S176" i="30" s="1"/>
  <c r="W69" i="30"/>
  <c r="W176" i="30" s="1"/>
  <c r="AA69" i="30"/>
  <c r="AA176" i="30" s="1"/>
  <c r="AE69" i="30"/>
  <c r="AE176" i="30" s="1"/>
  <c r="AI69" i="30"/>
  <c r="AI176" i="30" s="1"/>
  <c r="AM69" i="30"/>
  <c r="AM176" i="30" s="1"/>
  <c r="AQ69" i="30"/>
  <c r="AQ176" i="30" s="1"/>
  <c r="AU69" i="30"/>
  <c r="AU176" i="30" s="1"/>
  <c r="AY69" i="30"/>
  <c r="AY176" i="30" s="1"/>
  <c r="BC69" i="30"/>
  <c r="BC176" i="30" s="1"/>
  <c r="BG69" i="30"/>
  <c r="BG176" i="30" s="1"/>
  <c r="BK69" i="30"/>
  <c r="BK176" i="30" s="1"/>
  <c r="BO69" i="30"/>
  <c r="BO176" i="30" s="1"/>
  <c r="BS69" i="30"/>
  <c r="BS176" i="30" s="1"/>
  <c r="BW69" i="30"/>
  <c r="BW176" i="30" s="1"/>
  <c r="CA69" i="30"/>
  <c r="CA176" i="30" s="1"/>
  <c r="CE69" i="30"/>
  <c r="CE176" i="30" s="1"/>
  <c r="F75" i="30"/>
  <c r="F177" i="30" s="1"/>
  <c r="J75" i="30"/>
  <c r="J177" i="30" s="1"/>
  <c r="N75" i="30"/>
  <c r="N177" i="30" s="1"/>
  <c r="R75" i="30"/>
  <c r="R177" i="30" s="1"/>
  <c r="V75" i="30"/>
  <c r="V177" i="30" s="1"/>
  <c r="Z75" i="30"/>
  <c r="Z177" i="30" s="1"/>
  <c r="AD75" i="30"/>
  <c r="AD177" i="30" s="1"/>
  <c r="AH75" i="30"/>
  <c r="AH177" i="30" s="1"/>
  <c r="AL75" i="30"/>
  <c r="AL177" i="30" s="1"/>
  <c r="AP75" i="30"/>
  <c r="AP177" i="30" s="1"/>
  <c r="AT75" i="30"/>
  <c r="AT177" i="30" s="1"/>
  <c r="AX75" i="30"/>
  <c r="AX177" i="30" s="1"/>
  <c r="BB75" i="30"/>
  <c r="BB177" i="30" s="1"/>
  <c r="BF75" i="30"/>
  <c r="BF177" i="30" s="1"/>
  <c r="BJ75" i="30"/>
  <c r="BJ177" i="30" s="1"/>
  <c r="BN75" i="30"/>
  <c r="BN177" i="30" s="1"/>
  <c r="BR75" i="30"/>
  <c r="BR177" i="30" s="1"/>
  <c r="BV75" i="30"/>
  <c r="BV177" i="30" s="1"/>
  <c r="BZ75" i="30"/>
  <c r="BZ177" i="30" s="1"/>
  <c r="CD75" i="30"/>
  <c r="CD177" i="30" s="1"/>
  <c r="E81" i="30"/>
  <c r="E178" i="30" s="1"/>
  <c r="I81" i="30"/>
  <c r="I178" i="30" s="1"/>
  <c r="M81" i="30"/>
  <c r="M178" i="30" s="1"/>
  <c r="Q81" i="30"/>
  <c r="Q178" i="30" s="1"/>
  <c r="U81" i="30"/>
  <c r="U178" i="30" s="1"/>
  <c r="Y81" i="30"/>
  <c r="Y178" i="30" s="1"/>
  <c r="AC81" i="30"/>
  <c r="AC178" i="30" s="1"/>
  <c r="AG81" i="30"/>
  <c r="AG178" i="30" s="1"/>
  <c r="AK81" i="30"/>
  <c r="AK178" i="30" s="1"/>
  <c r="AO81" i="30"/>
  <c r="AO178" i="30" s="1"/>
  <c r="AS81" i="30"/>
  <c r="AS178" i="30" s="1"/>
  <c r="AW81" i="30"/>
  <c r="AW178" i="30" s="1"/>
  <c r="BA81" i="30"/>
  <c r="BA178" i="30" s="1"/>
  <c r="BE81" i="30"/>
  <c r="BE178" i="30" s="1"/>
  <c r="BI81" i="30"/>
  <c r="BI178" i="30" s="1"/>
  <c r="BM81" i="30"/>
  <c r="BM178" i="30" s="1"/>
  <c r="BQ81" i="30"/>
  <c r="BQ178" i="30" s="1"/>
  <c r="BU81" i="30"/>
  <c r="BU178" i="30" s="1"/>
  <c r="BY81" i="30"/>
  <c r="BY178" i="30" s="1"/>
  <c r="CC81" i="30"/>
  <c r="CC178" i="30" s="1"/>
  <c r="H87" i="30"/>
  <c r="H179" i="30" s="1"/>
  <c r="L87" i="30"/>
  <c r="L179" i="30" s="1"/>
  <c r="P87" i="30"/>
  <c r="P179" i="30" s="1"/>
  <c r="T87" i="30"/>
  <c r="T179" i="30" s="1"/>
  <c r="X87" i="30"/>
  <c r="X179" i="30" s="1"/>
  <c r="AB87" i="30"/>
  <c r="AB179" i="30" s="1"/>
  <c r="AF87" i="30"/>
  <c r="AF179" i="30" s="1"/>
  <c r="AJ87" i="30"/>
  <c r="AJ179" i="30" s="1"/>
  <c r="AN87" i="30"/>
  <c r="AN179" i="30" s="1"/>
  <c r="AR87" i="30"/>
  <c r="AR179" i="30" s="1"/>
  <c r="AV87" i="30"/>
  <c r="AV179" i="30" s="1"/>
  <c r="AZ87" i="30"/>
  <c r="AZ179" i="30" s="1"/>
  <c r="BD87" i="30"/>
  <c r="BD179" i="30" s="1"/>
  <c r="BH87" i="30"/>
  <c r="BH179" i="30" s="1"/>
  <c r="BL87" i="30"/>
  <c r="BL179" i="30" s="1"/>
  <c r="BP87" i="30"/>
  <c r="BP179" i="30" s="1"/>
  <c r="BT87" i="30"/>
  <c r="BT179" i="30" s="1"/>
  <c r="BX87" i="30"/>
  <c r="BX179" i="30" s="1"/>
  <c r="CB87" i="30"/>
  <c r="CB179" i="30" s="1"/>
  <c r="CF87" i="30"/>
  <c r="CF179" i="30" s="1"/>
  <c r="G93" i="30"/>
  <c r="G180" i="30" s="1"/>
  <c r="K93" i="30"/>
  <c r="K180" i="30" s="1"/>
  <c r="O93" i="30"/>
  <c r="O180" i="30" s="1"/>
  <c r="S93" i="30"/>
  <c r="S180" i="30" s="1"/>
  <c r="W93" i="30"/>
  <c r="W180" i="30" s="1"/>
  <c r="AA93" i="30"/>
  <c r="AA180" i="30" s="1"/>
  <c r="AE93" i="30"/>
  <c r="AE180" i="30" s="1"/>
  <c r="AI93" i="30"/>
  <c r="AI180" i="30" s="1"/>
  <c r="AM93" i="30"/>
  <c r="AM180" i="30" s="1"/>
  <c r="AQ93" i="30"/>
  <c r="AQ180" i="30" s="1"/>
  <c r="AU93" i="30"/>
  <c r="AU180" i="30" s="1"/>
  <c r="AY93" i="30"/>
  <c r="AY180" i="30" s="1"/>
  <c r="BC93" i="30"/>
  <c r="BC180" i="30" s="1"/>
  <c r="BG93" i="30"/>
  <c r="BG180" i="30" s="1"/>
  <c r="BK93" i="30"/>
  <c r="BK180" i="30" s="1"/>
  <c r="BO93" i="30"/>
  <c r="BO180" i="30" s="1"/>
  <c r="BS93" i="30"/>
  <c r="BS180" i="30" s="1"/>
  <c r="BW93" i="30"/>
  <c r="BW180" i="30" s="1"/>
  <c r="CA93" i="30"/>
  <c r="CA180" i="30" s="1"/>
  <c r="CE93" i="30"/>
  <c r="CE180" i="30" s="1"/>
  <c r="F99" i="30"/>
  <c r="F181" i="30" s="1"/>
  <c r="J99" i="30"/>
  <c r="J181" i="30" s="1"/>
  <c r="N99" i="30"/>
  <c r="N181" i="30" s="1"/>
  <c r="R99" i="30"/>
  <c r="R181" i="30" s="1"/>
  <c r="V99" i="30"/>
  <c r="V181" i="30" s="1"/>
  <c r="Z99" i="30"/>
  <c r="Z181" i="30" s="1"/>
  <c r="AD99" i="30"/>
  <c r="AD181" i="30" s="1"/>
  <c r="AH99" i="30"/>
  <c r="AH181" i="30" s="1"/>
  <c r="AL99" i="30"/>
  <c r="AL181" i="30" s="1"/>
  <c r="AP99" i="30"/>
  <c r="AP181" i="30" s="1"/>
  <c r="AT99" i="30"/>
  <c r="AT181" i="30" s="1"/>
  <c r="AX99" i="30"/>
  <c r="AX181" i="30" s="1"/>
  <c r="BB99" i="30"/>
  <c r="BB181" i="30" s="1"/>
  <c r="BF99" i="30"/>
  <c r="BF181" i="30" s="1"/>
  <c r="BJ99" i="30"/>
  <c r="BJ181" i="30" s="1"/>
  <c r="BN99" i="30"/>
  <c r="BN181" i="30" s="1"/>
  <c r="BR99" i="30"/>
  <c r="BR181" i="30" s="1"/>
  <c r="BV99" i="30"/>
  <c r="BV181" i="30" s="1"/>
  <c r="BZ99" i="30"/>
  <c r="BZ181" i="30" s="1"/>
  <c r="CD99" i="30"/>
  <c r="CD181" i="30" s="1"/>
  <c r="E105" i="30"/>
  <c r="E182" i="30" s="1"/>
  <c r="I105" i="30"/>
  <c r="I182" i="30" s="1"/>
  <c r="M105" i="30"/>
  <c r="M182" i="30" s="1"/>
  <c r="Q105" i="30"/>
  <c r="Q182" i="30" s="1"/>
  <c r="U105" i="30"/>
  <c r="U182" i="30" s="1"/>
  <c r="Y105" i="30"/>
  <c r="Y182" i="30" s="1"/>
  <c r="AC105" i="30"/>
  <c r="AC182" i="30" s="1"/>
  <c r="AG105" i="30"/>
  <c r="AG182" i="30" s="1"/>
  <c r="AK105" i="30"/>
  <c r="AK182" i="30" s="1"/>
  <c r="AO105" i="30"/>
  <c r="AO182" i="30" s="1"/>
  <c r="AS105" i="30"/>
  <c r="AS182" i="30" s="1"/>
  <c r="AW105" i="30"/>
  <c r="AW182" i="30" s="1"/>
  <c r="BA105" i="30"/>
  <c r="BA182" i="30" s="1"/>
  <c r="BE105" i="30"/>
  <c r="BE182" i="30" s="1"/>
  <c r="BI105" i="30"/>
  <c r="BI182" i="30" s="1"/>
  <c r="BM105" i="30"/>
  <c r="BM182" i="30" s="1"/>
  <c r="BQ105" i="30"/>
  <c r="BQ182" i="30" s="1"/>
  <c r="BU105" i="30"/>
  <c r="BU182" i="30" s="1"/>
  <c r="BY105" i="30"/>
  <c r="BY182" i="30" s="1"/>
  <c r="CC105" i="30"/>
  <c r="CC182" i="30" s="1"/>
  <c r="H111" i="30"/>
  <c r="H183" i="30" s="1"/>
  <c r="L111" i="30"/>
  <c r="L183" i="30" s="1"/>
  <c r="P111" i="30"/>
  <c r="P183" i="30" s="1"/>
  <c r="T111" i="30"/>
  <c r="T183" i="30" s="1"/>
  <c r="X111" i="30"/>
  <c r="X183" i="30" s="1"/>
  <c r="AB111" i="30"/>
  <c r="AB183" i="30" s="1"/>
  <c r="AF111" i="30"/>
  <c r="AF183" i="30" s="1"/>
  <c r="AJ111" i="30"/>
  <c r="AJ183" i="30" s="1"/>
  <c r="AN111" i="30"/>
  <c r="AN183" i="30" s="1"/>
  <c r="AR111" i="30"/>
  <c r="AR183" i="30" s="1"/>
  <c r="AV111" i="30"/>
  <c r="AV183" i="30" s="1"/>
  <c r="AZ111" i="30"/>
  <c r="AZ183" i="30" s="1"/>
  <c r="BD111" i="30"/>
  <c r="BD183" i="30" s="1"/>
  <c r="BH111" i="30"/>
  <c r="BH183" i="30" s="1"/>
  <c r="BL111" i="30"/>
  <c r="BL183" i="30" s="1"/>
  <c r="BP111" i="30"/>
  <c r="BP183" i="30" s="1"/>
  <c r="BT111" i="30"/>
  <c r="BT183" i="30" s="1"/>
  <c r="BX111" i="30"/>
  <c r="BX183" i="30" s="1"/>
  <c r="CB111" i="30"/>
  <c r="CB183" i="30" s="1"/>
  <c r="CF111" i="30"/>
  <c r="CF183" i="30" s="1"/>
  <c r="G117" i="30"/>
  <c r="G184" i="30" s="1"/>
  <c r="K117" i="30"/>
  <c r="K184" i="30" s="1"/>
  <c r="O117" i="30"/>
  <c r="O184" i="30" s="1"/>
  <c r="S117" i="30"/>
  <c r="S184" i="30" s="1"/>
  <c r="W117" i="30"/>
  <c r="W184" i="30" s="1"/>
  <c r="AA117" i="30"/>
  <c r="AA184" i="30" s="1"/>
  <c r="AE117" i="30"/>
  <c r="AE184" i="30" s="1"/>
  <c r="AI117" i="30"/>
  <c r="AI184" i="30" s="1"/>
  <c r="AM117" i="30"/>
  <c r="AM184" i="30" s="1"/>
  <c r="AQ117" i="30"/>
  <c r="AQ184" i="30" s="1"/>
  <c r="AU117" i="30"/>
  <c r="AU184" i="30" s="1"/>
  <c r="AY117" i="30"/>
  <c r="AY184" i="30" s="1"/>
  <c r="BC117" i="30"/>
  <c r="BC184" i="30" s="1"/>
  <c r="BG117" i="30"/>
  <c r="BG184" i="30" s="1"/>
  <c r="BK117" i="30"/>
  <c r="BK184" i="30" s="1"/>
  <c r="BO117" i="30"/>
  <c r="BO184" i="30" s="1"/>
  <c r="BS117" i="30"/>
  <c r="BS184" i="30" s="1"/>
  <c r="BW117" i="30"/>
  <c r="BW184" i="30" s="1"/>
  <c r="CA117" i="30"/>
  <c r="CA184" i="30" s="1"/>
  <c r="CE117" i="30"/>
  <c r="CE184" i="30" s="1"/>
  <c r="Q40" i="18"/>
  <c r="U40" i="18"/>
  <c r="Y40" i="18"/>
  <c r="AC40" i="18"/>
  <c r="AG40" i="18"/>
  <c r="AK40" i="18"/>
  <c r="AO40" i="18"/>
  <c r="AS40" i="18"/>
  <c r="AW40" i="18"/>
  <c r="BA40" i="18"/>
  <c r="BE40" i="18"/>
  <c r="BI40" i="18"/>
  <c r="BM40" i="18"/>
  <c r="BQ40" i="18"/>
  <c r="BU40" i="18"/>
  <c r="BY40" i="18"/>
  <c r="CC40" i="18"/>
  <c r="R40" i="18"/>
  <c r="V40" i="18"/>
  <c r="Z40" i="18"/>
  <c r="AD40" i="18"/>
  <c r="AH40" i="18"/>
  <c r="AL40" i="18"/>
  <c r="AP40" i="18"/>
  <c r="AT40" i="18"/>
  <c r="AX40" i="18"/>
  <c r="BB40" i="18"/>
  <c r="BF40" i="18"/>
  <c r="BJ40" i="18"/>
  <c r="BN40" i="18"/>
  <c r="BR40" i="18"/>
  <c r="BV40" i="18"/>
  <c r="BZ40" i="18"/>
  <c r="CD40" i="18"/>
  <c r="O40" i="18"/>
  <c r="S40" i="18"/>
  <c r="W40" i="18"/>
  <c r="AA40" i="18"/>
  <c r="AE40" i="18"/>
  <c r="AI40" i="18"/>
  <c r="AM40" i="18"/>
  <c r="AQ40" i="18"/>
  <c r="AU40" i="18"/>
  <c r="AY40" i="18"/>
  <c r="BC40" i="18"/>
  <c r="BG40" i="18"/>
  <c r="BK40" i="18"/>
  <c r="BO40" i="18"/>
  <c r="BS40" i="18"/>
  <c r="BW40" i="18"/>
  <c r="CA40" i="18"/>
  <c r="CE40" i="18"/>
  <c r="P40" i="18"/>
  <c r="T40" i="18"/>
  <c r="X40" i="18"/>
  <c r="AB40" i="18"/>
  <c r="AF40" i="18"/>
  <c r="AJ40" i="18"/>
  <c r="AN40" i="18"/>
  <c r="AR40" i="18"/>
  <c r="AV40" i="18"/>
  <c r="AZ40" i="18"/>
  <c r="BD40" i="18"/>
  <c r="BH40" i="18"/>
  <c r="BL40" i="18"/>
  <c r="BP40" i="18"/>
  <c r="BT40" i="18"/>
  <c r="BX40" i="18"/>
  <c r="CB40" i="18"/>
  <c r="CF40" i="18"/>
  <c r="Q40" i="31"/>
  <c r="U40" i="31"/>
  <c r="Y40" i="31"/>
  <c r="AC40" i="31"/>
  <c r="AG40" i="31"/>
  <c r="AK40" i="31"/>
  <c r="AO40" i="31"/>
  <c r="AS40" i="31"/>
  <c r="AW40" i="31"/>
  <c r="BA40" i="31"/>
  <c r="BE40" i="31"/>
  <c r="BI40" i="31"/>
  <c r="BM40" i="31"/>
  <c r="BQ40" i="31"/>
  <c r="BU40" i="31"/>
  <c r="BY40" i="31"/>
  <c r="CC40" i="31"/>
  <c r="Q40" i="32"/>
  <c r="U40" i="32"/>
  <c r="Y40" i="32"/>
  <c r="AC40" i="32"/>
  <c r="AG40" i="32"/>
  <c r="AK40" i="32"/>
  <c r="AO40" i="32"/>
  <c r="AS40" i="32"/>
  <c r="AW40" i="32"/>
  <c r="BA40" i="32"/>
  <c r="BE40" i="32"/>
  <c r="BI40" i="32"/>
  <c r="BM40" i="32"/>
  <c r="BQ40" i="32"/>
  <c r="BU40" i="32"/>
  <c r="BY40" i="32"/>
  <c r="CC40" i="32"/>
  <c r="R40" i="31"/>
  <c r="V40" i="31"/>
  <c r="Z40" i="31"/>
  <c r="AD40" i="31"/>
  <c r="AH40" i="31"/>
  <c r="AL40" i="31"/>
  <c r="AP40" i="31"/>
  <c r="AT40" i="31"/>
  <c r="AX40" i="31"/>
  <c r="BB40" i="31"/>
  <c r="BF40" i="31"/>
  <c r="BJ40" i="31"/>
  <c r="BN40" i="31"/>
  <c r="BR40" i="31"/>
  <c r="BV40" i="31"/>
  <c r="BZ40" i="31"/>
  <c r="CD40" i="31"/>
  <c r="N40" i="32"/>
  <c r="N41" i="32" s="1"/>
  <c r="R40" i="32"/>
  <c r="V40" i="32"/>
  <c r="Z40" i="32"/>
  <c r="AD40" i="32"/>
  <c r="AH40" i="32"/>
  <c r="AL40" i="32"/>
  <c r="AP40" i="32"/>
  <c r="AT40" i="32"/>
  <c r="AX40" i="32"/>
  <c r="BB40" i="32"/>
  <c r="BF40" i="32"/>
  <c r="BJ40" i="32"/>
  <c r="BN40" i="32"/>
  <c r="BR40" i="32"/>
  <c r="BV40" i="32"/>
  <c r="BZ40" i="32"/>
  <c r="CD40" i="32"/>
  <c r="O40" i="31"/>
  <c r="S40" i="31"/>
  <c r="W40" i="31"/>
  <c r="AA40" i="31"/>
  <c r="AE40" i="31"/>
  <c r="AI40" i="31"/>
  <c r="AM40" i="31"/>
  <c r="AQ40" i="31"/>
  <c r="AU40" i="31"/>
  <c r="AY40" i="31"/>
  <c r="BC40" i="31"/>
  <c r="BG40" i="31"/>
  <c r="BK40" i="31"/>
  <c r="BO40" i="31"/>
  <c r="BS40" i="31"/>
  <c r="BW40" i="31"/>
  <c r="CA40" i="31"/>
  <c r="CE40" i="31"/>
  <c r="O40" i="32"/>
  <c r="S40" i="32"/>
  <c r="W40" i="32"/>
  <c r="AA40" i="32"/>
  <c r="AE40" i="32"/>
  <c r="AI40" i="32"/>
  <c r="AM40" i="32"/>
  <c r="AQ40" i="32"/>
  <c r="AU40" i="32"/>
  <c r="AY40" i="32"/>
  <c r="BC40" i="32"/>
  <c r="BG40" i="32"/>
  <c r="BK40" i="32"/>
  <c r="BO40" i="32"/>
  <c r="BS40" i="32"/>
  <c r="BW40" i="32"/>
  <c r="CA40" i="32"/>
  <c r="CE40" i="32"/>
  <c r="P40" i="31"/>
  <c r="T40" i="31"/>
  <c r="X40" i="31"/>
  <c r="AB40" i="31"/>
  <c r="AF40" i="31"/>
  <c r="AJ40" i="31"/>
  <c r="AN40" i="31"/>
  <c r="AR40" i="31"/>
  <c r="AV40" i="31"/>
  <c r="AZ40" i="31"/>
  <c r="BD40" i="31"/>
  <c r="BH40" i="31"/>
  <c r="BL40" i="31"/>
  <c r="BP40" i="31"/>
  <c r="BT40" i="31"/>
  <c r="BX40" i="31"/>
  <c r="CB40" i="31"/>
  <c r="CF40" i="31"/>
  <c r="P40" i="32"/>
  <c r="T40" i="32"/>
  <c r="X40" i="32"/>
  <c r="AB40" i="32"/>
  <c r="AF40" i="32"/>
  <c r="AJ40" i="32"/>
  <c r="AN40" i="32"/>
  <c r="AR40" i="32"/>
  <c r="AV40" i="32"/>
  <c r="AZ40" i="32"/>
  <c r="BD40" i="32"/>
  <c r="BH40" i="32"/>
  <c r="BL40" i="32"/>
  <c r="BP40" i="32"/>
  <c r="BT40" i="32"/>
  <c r="BX40" i="32"/>
  <c r="CB40" i="32"/>
  <c r="CF40" i="32"/>
  <c r="I1" i="34"/>
  <c r="I2" i="34" s="1"/>
  <c r="G5" i="33"/>
  <c r="H1" i="33"/>
  <c r="G6" i="34"/>
  <c r="E43" i="34" s="1"/>
  <c r="E65" i="34" s="1"/>
  <c r="F5" i="33"/>
  <c r="E137" i="33"/>
  <c r="O6" i="39"/>
  <c r="R5" i="39"/>
  <c r="H6" i="39"/>
  <c r="K5" i="39"/>
  <c r="E135" i="33"/>
  <c r="M6" i="39"/>
  <c r="P5" i="39"/>
  <c r="J6" i="39"/>
  <c r="I6" i="39"/>
  <c r="L6" i="39"/>
  <c r="F14" i="8"/>
  <c r="F11" i="8"/>
  <c r="F8" i="37" s="1"/>
  <c r="J40" i="35"/>
  <c r="D80" i="37"/>
  <c r="D105" i="37" s="1"/>
  <c r="N18" i="35"/>
  <c r="H136" i="41" s="1"/>
  <c r="N17" i="35"/>
  <c r="H135" i="41" s="1"/>
  <c r="D79" i="37"/>
  <c r="D104" i="37" s="1"/>
  <c r="H14" i="30"/>
  <c r="I14" i="29"/>
  <c r="F67" i="17"/>
  <c r="F174" i="17" s="1"/>
  <c r="N29" i="35"/>
  <c r="H153" i="41" s="1"/>
  <c r="J2" i="24"/>
  <c r="J185" i="24" s="1"/>
  <c r="H2" i="25"/>
  <c r="H3" i="25" s="1"/>
  <c r="H20" i="8"/>
  <c r="G17" i="32"/>
  <c r="F17" i="32"/>
  <c r="G17" i="31"/>
  <c r="F17" i="31"/>
  <c r="G17" i="18"/>
  <c r="F17" i="18"/>
  <c r="H164" i="28"/>
  <c r="H173" i="28" s="1"/>
  <c r="H69" i="28"/>
  <c r="H176" i="28" s="1"/>
  <c r="I147" i="28"/>
  <c r="H63" i="28"/>
  <c r="H175" i="28" s="1"/>
  <c r="I63" i="28"/>
  <c r="I175" i="28" s="1"/>
  <c r="G18" i="28"/>
  <c r="F18" i="28"/>
  <c r="H57" i="27"/>
  <c r="H169" i="27" s="1"/>
  <c r="I57" i="27"/>
  <c r="I169" i="27" s="1"/>
  <c r="G45" i="27"/>
  <c r="E200" i="30"/>
  <c r="F45" i="27"/>
  <c r="E200" i="28"/>
  <c r="H156" i="24"/>
  <c r="I156" i="24"/>
  <c r="G45" i="24"/>
  <c r="F45" i="24"/>
  <c r="E199" i="30"/>
  <c r="E199" i="28"/>
  <c r="H79" i="26"/>
  <c r="H176" i="26" s="1"/>
  <c r="I162" i="26"/>
  <c r="I145" i="26"/>
  <c r="H132" i="26"/>
  <c r="I132" i="26"/>
  <c r="H158" i="26"/>
  <c r="H145" i="26"/>
  <c r="H161" i="26"/>
  <c r="I161" i="26"/>
  <c r="I61" i="26"/>
  <c r="I173" i="26" s="1"/>
  <c r="G132" i="26"/>
  <c r="G61" i="26"/>
  <c r="G173" i="26" s="1"/>
  <c r="H61" i="26"/>
  <c r="H173" i="26" s="1"/>
  <c r="G16" i="26"/>
  <c r="F16" i="26"/>
  <c r="H79" i="25"/>
  <c r="H176" i="25" s="1"/>
  <c r="H73" i="25"/>
  <c r="H175" i="25" s="1"/>
  <c r="I73" i="25"/>
  <c r="I175" i="25" s="1"/>
  <c r="G67" i="25"/>
  <c r="G174" i="25" s="1"/>
  <c r="I161" i="25"/>
  <c r="I171" i="25" s="1"/>
  <c r="H67" i="25"/>
  <c r="H174" i="25" s="1"/>
  <c r="G132" i="25"/>
  <c r="G171" i="25"/>
  <c r="G61" i="25"/>
  <c r="G173" i="25" s="1"/>
  <c r="H61" i="25"/>
  <c r="H173" i="25" s="1"/>
  <c r="I61" i="25"/>
  <c r="I173" i="25" s="1"/>
  <c r="M2" i="25"/>
  <c r="M3" i="25" s="1"/>
  <c r="J2" i="17"/>
  <c r="J185" i="17" s="1"/>
  <c r="J2" i="37"/>
  <c r="J13" i="37" s="1"/>
  <c r="H79" i="17"/>
  <c r="H176" i="17" s="1"/>
  <c r="I73" i="17"/>
  <c r="I175" i="17" s="1"/>
  <c r="H158" i="17"/>
  <c r="H73" i="17"/>
  <c r="H175" i="17" s="1"/>
  <c r="I145" i="17"/>
  <c r="I132" i="17"/>
  <c r="H161" i="17"/>
  <c r="I161" i="17"/>
  <c r="AO85" i="17"/>
  <c r="AO177" i="17" s="1"/>
  <c r="CD97" i="17"/>
  <c r="CD179" i="17" s="1"/>
  <c r="BN103" i="17"/>
  <c r="BN180" i="17" s="1"/>
  <c r="R171" i="17"/>
  <c r="Z171" i="17"/>
  <c r="AH171" i="17"/>
  <c r="AP171" i="17"/>
  <c r="AX171" i="17"/>
  <c r="BF171" i="17"/>
  <c r="BN171" i="17"/>
  <c r="BV171" i="17"/>
  <c r="CD171" i="17"/>
  <c r="J85" i="17"/>
  <c r="J177" i="17" s="1"/>
  <c r="R85" i="17"/>
  <c r="R177" i="17" s="1"/>
  <c r="Z85" i="17"/>
  <c r="Z177" i="17" s="1"/>
  <c r="AH85" i="17"/>
  <c r="AH177" i="17" s="1"/>
  <c r="AP85" i="17"/>
  <c r="AP177" i="17" s="1"/>
  <c r="AX85" i="17"/>
  <c r="AX177" i="17" s="1"/>
  <c r="BF85" i="17"/>
  <c r="BF177" i="17" s="1"/>
  <c r="BN85" i="17"/>
  <c r="BN177" i="17" s="1"/>
  <c r="BV85" i="17"/>
  <c r="BV177" i="17" s="1"/>
  <c r="CD85" i="17"/>
  <c r="CD177" i="17" s="1"/>
  <c r="AK97" i="17"/>
  <c r="AK179" i="17" s="1"/>
  <c r="BM97" i="17"/>
  <c r="BM179" i="17" s="1"/>
  <c r="BV97" i="17"/>
  <c r="BV179" i="17" s="1"/>
  <c r="CE97" i="17"/>
  <c r="CE179" i="17" s="1"/>
  <c r="AP103" i="17"/>
  <c r="AP180" i="17" s="1"/>
  <c r="BA103" i="17"/>
  <c r="BA180" i="17" s="1"/>
  <c r="BO103" i="17"/>
  <c r="BO180" i="17" s="1"/>
  <c r="K85" i="17"/>
  <c r="K177" i="17" s="1"/>
  <c r="S85" i="17"/>
  <c r="S177" i="17" s="1"/>
  <c r="AA85" i="17"/>
  <c r="AA177" i="17" s="1"/>
  <c r="AI85" i="17"/>
  <c r="AI177" i="17" s="1"/>
  <c r="AQ85" i="17"/>
  <c r="AQ177" i="17" s="1"/>
  <c r="AY85" i="17"/>
  <c r="AY177" i="17" s="1"/>
  <c r="BG85" i="17"/>
  <c r="BG177" i="17" s="1"/>
  <c r="BO85" i="17"/>
  <c r="BO177" i="17" s="1"/>
  <c r="BW85" i="17"/>
  <c r="BW177" i="17" s="1"/>
  <c r="CE85" i="17"/>
  <c r="CE177" i="17" s="1"/>
  <c r="L91" i="17"/>
  <c r="L178" i="17" s="1"/>
  <c r="T91" i="17"/>
  <c r="T178" i="17" s="1"/>
  <c r="AB91" i="17"/>
  <c r="AB178" i="17" s="1"/>
  <c r="AJ91" i="17"/>
  <c r="AJ178" i="17" s="1"/>
  <c r="AR91" i="17"/>
  <c r="AR178" i="17" s="1"/>
  <c r="AZ91" i="17"/>
  <c r="AZ178" i="17" s="1"/>
  <c r="BH91" i="17"/>
  <c r="BH178" i="17" s="1"/>
  <c r="BP91" i="17"/>
  <c r="BP178" i="17" s="1"/>
  <c r="BX91" i="17"/>
  <c r="BX178" i="17" s="1"/>
  <c r="CF91" i="17"/>
  <c r="CF178" i="17" s="1"/>
  <c r="M97" i="17"/>
  <c r="M179" i="17" s="1"/>
  <c r="U97" i="17"/>
  <c r="U179" i="17" s="1"/>
  <c r="AC97" i="17"/>
  <c r="AC179" i="17" s="1"/>
  <c r="AL97" i="17"/>
  <c r="AL179" i="17" s="1"/>
  <c r="AV97" i="17"/>
  <c r="AV179" i="17" s="1"/>
  <c r="BE97" i="17"/>
  <c r="BE179" i="17" s="1"/>
  <c r="BN97" i="17"/>
  <c r="BN179" i="17" s="1"/>
  <c r="BW97" i="17"/>
  <c r="BW179" i="17" s="1"/>
  <c r="CF97" i="17"/>
  <c r="CF179" i="17" s="1"/>
  <c r="R103" i="17"/>
  <c r="R180" i="17" s="1"/>
  <c r="AC103" i="17"/>
  <c r="AC180" i="17" s="1"/>
  <c r="AQ103" i="17"/>
  <c r="AQ180" i="17" s="1"/>
  <c r="BP103" i="17"/>
  <c r="BP180" i="17" s="1"/>
  <c r="CD103" i="17"/>
  <c r="CD180" i="17" s="1"/>
  <c r="J168" i="17"/>
  <c r="J171" i="17" s="1"/>
  <c r="J109" i="17"/>
  <c r="J181" i="17" s="1"/>
  <c r="T109" i="17"/>
  <c r="T181" i="17" s="1"/>
  <c r="L169" i="17"/>
  <c r="L115" i="17"/>
  <c r="L182" i="17" s="1"/>
  <c r="T169" i="17"/>
  <c r="T171" i="17" s="1"/>
  <c r="T115" i="17"/>
  <c r="T182" i="17" s="1"/>
  <c r="AB169" i="17"/>
  <c r="AB171" i="17" s="1"/>
  <c r="AB115" i="17"/>
  <c r="AB182" i="17" s="1"/>
  <c r="AJ169" i="17"/>
  <c r="AJ115" i="17"/>
  <c r="AJ182" i="17" s="1"/>
  <c r="AR169" i="17"/>
  <c r="AR171" i="17" s="1"/>
  <c r="AR115" i="17"/>
  <c r="AR182" i="17" s="1"/>
  <c r="AZ169" i="17"/>
  <c r="AZ171" i="17" s="1"/>
  <c r="AZ115" i="17"/>
  <c r="AZ182" i="17" s="1"/>
  <c r="BH169" i="17"/>
  <c r="BH171" i="17" s="1"/>
  <c r="BH115" i="17"/>
  <c r="BH182" i="17" s="1"/>
  <c r="BP169" i="17"/>
  <c r="BP171" i="17" s="1"/>
  <c r="BP115" i="17"/>
  <c r="BP182" i="17" s="1"/>
  <c r="BX169" i="17"/>
  <c r="BX171" i="17" s="1"/>
  <c r="BX115" i="17"/>
  <c r="BX182" i="17" s="1"/>
  <c r="CF169" i="17"/>
  <c r="CF171" i="17" s="1"/>
  <c r="CF115" i="17"/>
  <c r="CF182" i="17" s="1"/>
  <c r="L171" i="17"/>
  <c r="AJ171" i="17"/>
  <c r="L85" i="17"/>
  <c r="L177" i="17" s="1"/>
  <c r="T85" i="17"/>
  <c r="T177" i="17" s="1"/>
  <c r="AB85" i="17"/>
  <c r="AB177" i="17" s="1"/>
  <c r="AJ85" i="17"/>
  <c r="AJ177" i="17" s="1"/>
  <c r="AR85" i="17"/>
  <c r="AR177" i="17" s="1"/>
  <c r="AZ85" i="17"/>
  <c r="AZ177" i="17" s="1"/>
  <c r="BH85" i="17"/>
  <c r="BH177" i="17" s="1"/>
  <c r="BP85" i="17"/>
  <c r="BP177" i="17" s="1"/>
  <c r="BX85" i="17"/>
  <c r="BX177" i="17" s="1"/>
  <c r="CF85" i="17"/>
  <c r="CF177" i="17" s="1"/>
  <c r="BF97" i="17"/>
  <c r="BF179" i="17" s="1"/>
  <c r="BF103" i="17"/>
  <c r="BF180" i="17" s="1"/>
  <c r="K168" i="17"/>
  <c r="K171" i="17" s="1"/>
  <c r="K109" i="17"/>
  <c r="K181" i="17" s="1"/>
  <c r="S168" i="17"/>
  <c r="S171" i="17" s="1"/>
  <c r="S109" i="17"/>
  <c r="S181" i="17" s="1"/>
  <c r="AA168" i="17"/>
  <c r="AA171" i="17" s="1"/>
  <c r="AA109" i="17"/>
  <c r="AA181" i="17" s="1"/>
  <c r="AI168" i="17"/>
  <c r="AI171" i="17" s="1"/>
  <c r="AI109" i="17"/>
  <c r="AI181" i="17" s="1"/>
  <c r="AQ168" i="17"/>
  <c r="AQ171" i="17" s="1"/>
  <c r="AQ109" i="17"/>
  <c r="AQ181" i="17" s="1"/>
  <c r="AY168" i="17"/>
  <c r="AY171" i="17" s="1"/>
  <c r="AY109" i="17"/>
  <c r="AY181" i="17" s="1"/>
  <c r="BG168" i="17"/>
  <c r="BG171" i="17" s="1"/>
  <c r="BG109" i="17"/>
  <c r="BG181" i="17" s="1"/>
  <c r="BO168" i="17"/>
  <c r="BO171" i="17" s="1"/>
  <c r="BO109" i="17"/>
  <c r="BO181" i="17" s="1"/>
  <c r="BW168" i="17"/>
  <c r="BW171" i="17" s="1"/>
  <c r="BW109" i="17"/>
  <c r="BW181" i="17" s="1"/>
  <c r="CE168" i="17"/>
  <c r="CE171" i="17" s="1"/>
  <c r="CE109" i="17"/>
  <c r="CE181" i="17" s="1"/>
  <c r="I85" i="17"/>
  <c r="I177" i="17" s="1"/>
  <c r="Y85" i="17"/>
  <c r="Y177" i="17" s="1"/>
  <c r="AW85" i="17"/>
  <c r="AW177" i="17" s="1"/>
  <c r="BU85" i="17"/>
  <c r="BU177" i="17" s="1"/>
  <c r="M85" i="17"/>
  <c r="M177" i="17" s="1"/>
  <c r="U85" i="17"/>
  <c r="U177" i="17" s="1"/>
  <c r="AC85" i="17"/>
  <c r="AC177" i="17" s="1"/>
  <c r="AK85" i="17"/>
  <c r="AK177" i="17" s="1"/>
  <c r="AS85" i="17"/>
  <c r="AS177" i="17" s="1"/>
  <c r="BA85" i="17"/>
  <c r="BA177" i="17" s="1"/>
  <c r="BI85" i="17"/>
  <c r="BI177" i="17" s="1"/>
  <c r="BQ85" i="17"/>
  <c r="BQ177" i="17" s="1"/>
  <c r="BY85" i="17"/>
  <c r="BY177" i="17" s="1"/>
  <c r="N91" i="17"/>
  <c r="N178" i="17" s="1"/>
  <c r="V91" i="17"/>
  <c r="V178" i="17" s="1"/>
  <c r="AD91" i="17"/>
  <c r="AD178" i="17" s="1"/>
  <c r="AL91" i="17"/>
  <c r="AL178" i="17" s="1"/>
  <c r="AT91" i="17"/>
  <c r="AT178" i="17" s="1"/>
  <c r="BB91" i="17"/>
  <c r="BB178" i="17" s="1"/>
  <c r="BJ91" i="17"/>
  <c r="BJ178" i="17" s="1"/>
  <c r="BR91" i="17"/>
  <c r="BR178" i="17" s="1"/>
  <c r="BZ91" i="17"/>
  <c r="BZ178" i="17" s="1"/>
  <c r="G97" i="17"/>
  <c r="G179" i="17" s="1"/>
  <c r="O97" i="17"/>
  <c r="O179" i="17" s="1"/>
  <c r="W97" i="17"/>
  <c r="W179" i="17" s="1"/>
  <c r="AF97" i="17"/>
  <c r="AF179" i="17" s="1"/>
  <c r="AO97" i="17"/>
  <c r="AO179" i="17" s="1"/>
  <c r="AX97" i="17"/>
  <c r="AX179" i="17" s="1"/>
  <c r="BG97" i="17"/>
  <c r="BG179" i="17" s="1"/>
  <c r="BP97" i="17"/>
  <c r="BP179" i="17" s="1"/>
  <c r="BY97" i="17"/>
  <c r="BY179" i="17" s="1"/>
  <c r="N167" i="17"/>
  <c r="N103" i="17"/>
  <c r="N180" i="17" s="1"/>
  <c r="V167" i="17"/>
  <c r="V103" i="17"/>
  <c r="V180" i="17" s="1"/>
  <c r="AD167" i="17"/>
  <c r="AD103" i="17"/>
  <c r="AD180" i="17" s="1"/>
  <c r="AL167" i="17"/>
  <c r="AL103" i="17"/>
  <c r="AL180" i="17" s="1"/>
  <c r="AT167" i="17"/>
  <c r="AT103" i="17"/>
  <c r="AT180" i="17" s="1"/>
  <c r="BB167" i="17"/>
  <c r="BB103" i="17"/>
  <c r="BB180" i="17" s="1"/>
  <c r="BJ167" i="17"/>
  <c r="BJ103" i="17"/>
  <c r="BJ180" i="17" s="1"/>
  <c r="BR167" i="17"/>
  <c r="BR103" i="17"/>
  <c r="BR180" i="17" s="1"/>
  <c r="BZ167" i="17"/>
  <c r="BZ103" i="17"/>
  <c r="BZ180" i="17" s="1"/>
  <c r="T103" i="17"/>
  <c r="T180" i="17" s="1"/>
  <c r="AH103" i="17"/>
  <c r="AH180" i="17" s="1"/>
  <c r="AS103" i="17"/>
  <c r="AS180" i="17" s="1"/>
  <c r="BG103" i="17"/>
  <c r="BG180" i="17" s="1"/>
  <c r="CF103" i="17"/>
  <c r="CF180" i="17" s="1"/>
  <c r="BP109" i="17"/>
  <c r="BP181" i="17" s="1"/>
  <c r="N169" i="17"/>
  <c r="N115" i="17"/>
  <c r="N182" i="17" s="1"/>
  <c r="V169" i="17"/>
  <c r="V115" i="17"/>
  <c r="V182" i="17" s="1"/>
  <c r="AD169" i="17"/>
  <c r="AD171" i="17" s="1"/>
  <c r="AD115" i="17"/>
  <c r="AD182" i="17" s="1"/>
  <c r="AL169" i="17"/>
  <c r="AL115" i="17"/>
  <c r="AL182" i="17" s="1"/>
  <c r="AT169" i="17"/>
  <c r="AT115" i="17"/>
  <c r="AT182" i="17" s="1"/>
  <c r="BB169" i="17"/>
  <c r="BB115" i="17"/>
  <c r="BB182" i="17" s="1"/>
  <c r="BJ169" i="17"/>
  <c r="BJ115" i="17"/>
  <c r="BJ182" i="17" s="1"/>
  <c r="BR169" i="17"/>
  <c r="BR115" i="17"/>
  <c r="BR182" i="17" s="1"/>
  <c r="BZ169" i="17"/>
  <c r="BZ115" i="17"/>
  <c r="BZ182" i="17" s="1"/>
  <c r="V171" i="17"/>
  <c r="BJ171" i="17"/>
  <c r="N85" i="17"/>
  <c r="N177" i="17" s="1"/>
  <c r="V85" i="17"/>
  <c r="V177" i="17" s="1"/>
  <c r="AD85" i="17"/>
  <c r="AD177" i="17" s="1"/>
  <c r="AL85" i="17"/>
  <c r="AL177" i="17" s="1"/>
  <c r="AT85" i="17"/>
  <c r="AT177" i="17" s="1"/>
  <c r="BB85" i="17"/>
  <c r="BB177" i="17" s="1"/>
  <c r="BJ85" i="17"/>
  <c r="BJ177" i="17" s="1"/>
  <c r="BR85" i="17"/>
  <c r="BR177" i="17" s="1"/>
  <c r="BZ85" i="17"/>
  <c r="BZ177" i="17" s="1"/>
  <c r="G91" i="17"/>
  <c r="G178" i="17" s="1"/>
  <c r="O91" i="17"/>
  <c r="O178" i="17" s="1"/>
  <c r="W91" i="17"/>
  <c r="W178" i="17" s="1"/>
  <c r="AE91" i="17"/>
  <c r="AE178" i="17" s="1"/>
  <c r="AM91" i="17"/>
  <c r="AM178" i="17" s="1"/>
  <c r="AU91" i="17"/>
  <c r="AU178" i="17" s="1"/>
  <c r="BC91" i="17"/>
  <c r="BC178" i="17" s="1"/>
  <c r="BK91" i="17"/>
  <c r="BK178" i="17" s="1"/>
  <c r="BS91" i="17"/>
  <c r="BS178" i="17" s="1"/>
  <c r="CA91" i="17"/>
  <c r="CA178" i="17" s="1"/>
  <c r="AE166" i="17"/>
  <c r="AE97" i="17"/>
  <c r="AE179" i="17" s="1"/>
  <c r="AM166" i="17"/>
  <c r="AM97" i="17"/>
  <c r="AM179" i="17" s="1"/>
  <c r="AU166" i="17"/>
  <c r="AU97" i="17"/>
  <c r="AU179" i="17" s="1"/>
  <c r="BC166" i="17"/>
  <c r="BC97" i="17"/>
  <c r="BC179" i="17" s="1"/>
  <c r="BK166" i="17"/>
  <c r="BK97" i="17"/>
  <c r="BK179" i="17" s="1"/>
  <c r="BS166" i="17"/>
  <c r="BS97" i="17"/>
  <c r="BS179" i="17" s="1"/>
  <c r="CA166" i="17"/>
  <c r="CA97" i="17"/>
  <c r="CA179" i="17" s="1"/>
  <c r="H97" i="17"/>
  <c r="H179" i="17" s="1"/>
  <c r="P97" i="17"/>
  <c r="P179" i="17" s="1"/>
  <c r="X97" i="17"/>
  <c r="X179" i="17" s="1"/>
  <c r="AG97" i="17"/>
  <c r="AG179" i="17" s="1"/>
  <c r="AP97" i="17"/>
  <c r="AP179" i="17" s="1"/>
  <c r="AY97" i="17"/>
  <c r="AY179" i="17" s="1"/>
  <c r="BH97" i="17"/>
  <c r="BH179" i="17" s="1"/>
  <c r="BQ97" i="17"/>
  <c r="BQ179" i="17" s="1"/>
  <c r="BZ97" i="17"/>
  <c r="BZ179" i="17" s="1"/>
  <c r="J103" i="17"/>
  <c r="J180" i="17" s="1"/>
  <c r="U103" i="17"/>
  <c r="U180" i="17" s="1"/>
  <c r="AI103" i="17"/>
  <c r="AI180" i="17" s="1"/>
  <c r="BH103" i="17"/>
  <c r="BH180" i="17" s="1"/>
  <c r="BV103" i="17"/>
  <c r="BV180" i="17" s="1"/>
  <c r="M168" i="17"/>
  <c r="M171" i="17" s="1"/>
  <c r="M109" i="17"/>
  <c r="M181" i="17" s="1"/>
  <c r="U168" i="17"/>
  <c r="U171" i="17" s="1"/>
  <c r="U109" i="17"/>
  <c r="U181" i="17" s="1"/>
  <c r="AC168" i="17"/>
  <c r="AC171" i="17" s="1"/>
  <c r="AC109" i="17"/>
  <c r="AC181" i="17" s="1"/>
  <c r="AK168" i="17"/>
  <c r="AK171" i="17" s="1"/>
  <c r="AK109" i="17"/>
  <c r="AK181" i="17" s="1"/>
  <c r="AS168" i="17"/>
  <c r="AS171" i="17" s="1"/>
  <c r="AS109" i="17"/>
  <c r="AS181" i="17" s="1"/>
  <c r="BA168" i="17"/>
  <c r="BA171" i="17" s="1"/>
  <c r="BA109" i="17"/>
  <c r="BA181" i="17" s="1"/>
  <c r="BI168" i="17"/>
  <c r="BI171" i="17" s="1"/>
  <c r="BI109" i="17"/>
  <c r="BI181" i="17" s="1"/>
  <c r="BQ168" i="17"/>
  <c r="BQ171" i="17" s="1"/>
  <c r="BQ109" i="17"/>
  <c r="BQ181" i="17" s="1"/>
  <c r="BY168" i="17"/>
  <c r="BY171" i="17" s="1"/>
  <c r="BY109" i="17"/>
  <c r="BY181" i="17" s="1"/>
  <c r="AB109" i="17"/>
  <c r="AB181" i="17" s="1"/>
  <c r="Q85" i="17"/>
  <c r="Q177" i="17" s="1"/>
  <c r="AG85" i="17"/>
  <c r="AG177" i="17" s="1"/>
  <c r="BE85" i="17"/>
  <c r="BE177" i="17" s="1"/>
  <c r="BM85" i="17"/>
  <c r="BM177" i="17" s="1"/>
  <c r="CC85" i="17"/>
  <c r="CC177" i="17" s="1"/>
  <c r="G85" i="17"/>
  <c r="G177" i="17" s="1"/>
  <c r="O85" i="17"/>
  <c r="O177" i="17" s="1"/>
  <c r="W85" i="17"/>
  <c r="W177" i="17" s="1"/>
  <c r="AE85" i="17"/>
  <c r="AE177" i="17" s="1"/>
  <c r="AM85" i="17"/>
  <c r="AM177" i="17" s="1"/>
  <c r="AU85" i="17"/>
  <c r="AU177" i="17" s="1"/>
  <c r="BC85" i="17"/>
  <c r="BC177" i="17" s="1"/>
  <c r="BK85" i="17"/>
  <c r="BK177" i="17" s="1"/>
  <c r="BS85" i="17"/>
  <c r="BS177" i="17" s="1"/>
  <c r="CA85" i="17"/>
  <c r="CA177" i="17" s="1"/>
  <c r="H91" i="17"/>
  <c r="H178" i="17" s="1"/>
  <c r="P91" i="17"/>
  <c r="P178" i="17" s="1"/>
  <c r="X91" i="17"/>
  <c r="X178" i="17" s="1"/>
  <c r="AF91" i="17"/>
  <c r="AF178" i="17" s="1"/>
  <c r="AN91" i="17"/>
  <c r="AN178" i="17" s="1"/>
  <c r="AV91" i="17"/>
  <c r="AV178" i="17" s="1"/>
  <c r="BD91" i="17"/>
  <c r="BD178" i="17" s="1"/>
  <c r="BL91" i="17"/>
  <c r="BL178" i="17" s="1"/>
  <c r="BT91" i="17"/>
  <c r="BT178" i="17" s="1"/>
  <c r="CB91" i="17"/>
  <c r="CB178" i="17" s="1"/>
  <c r="I97" i="17"/>
  <c r="I179" i="17" s="1"/>
  <c r="Q97" i="17"/>
  <c r="Q179" i="17" s="1"/>
  <c r="Y97" i="17"/>
  <c r="Y179" i="17" s="1"/>
  <c r="AH97" i="17"/>
  <c r="AH179" i="17" s="1"/>
  <c r="AQ97" i="17"/>
  <c r="AQ179" i="17" s="1"/>
  <c r="AZ97" i="17"/>
  <c r="AZ179" i="17" s="1"/>
  <c r="BI97" i="17"/>
  <c r="BI179" i="17" s="1"/>
  <c r="BR97" i="17"/>
  <c r="BR179" i="17" s="1"/>
  <c r="CB97" i="17"/>
  <c r="CB179" i="17" s="1"/>
  <c r="H167" i="17"/>
  <c r="H103" i="17"/>
  <c r="H180" i="17" s="1"/>
  <c r="P167" i="17"/>
  <c r="P103" i="17"/>
  <c r="P180" i="17" s="1"/>
  <c r="X167" i="17"/>
  <c r="X103" i="17"/>
  <c r="X180" i="17" s="1"/>
  <c r="AF167" i="17"/>
  <c r="AF103" i="17"/>
  <c r="AF180" i="17" s="1"/>
  <c r="AN167" i="17"/>
  <c r="AN103" i="17"/>
  <c r="AN180" i="17" s="1"/>
  <c r="AV167" i="17"/>
  <c r="AV103" i="17"/>
  <c r="AV180" i="17" s="1"/>
  <c r="BD167" i="17"/>
  <c r="BD171" i="17" s="1"/>
  <c r="BD103" i="17"/>
  <c r="BD180" i="17" s="1"/>
  <c r="K103" i="17"/>
  <c r="K180" i="17" s="1"/>
  <c r="AJ103" i="17"/>
  <c r="AJ180" i="17" s="1"/>
  <c r="AX103" i="17"/>
  <c r="AX180" i="17" s="1"/>
  <c r="BW103" i="17"/>
  <c r="BW180" i="17" s="1"/>
  <c r="AZ109" i="17"/>
  <c r="AZ181" i="17" s="1"/>
  <c r="H169" i="17"/>
  <c r="H115" i="17"/>
  <c r="H182" i="17" s="1"/>
  <c r="P169" i="17"/>
  <c r="P115" i="17"/>
  <c r="P182" i="17" s="1"/>
  <c r="X169" i="17"/>
  <c r="X115" i="17"/>
  <c r="X182" i="17" s="1"/>
  <c r="AF169" i="17"/>
  <c r="AF115" i="17"/>
  <c r="AF182" i="17" s="1"/>
  <c r="AN169" i="17"/>
  <c r="AN115" i="17"/>
  <c r="AN182" i="17" s="1"/>
  <c r="AV169" i="17"/>
  <c r="AV115" i="17"/>
  <c r="AV182" i="17" s="1"/>
  <c r="BL171" i="17"/>
  <c r="BT171" i="17"/>
  <c r="CB171" i="17"/>
  <c r="H85" i="17"/>
  <c r="H177" i="17" s="1"/>
  <c r="P85" i="17"/>
  <c r="P177" i="17" s="1"/>
  <c r="X85" i="17"/>
  <c r="X177" i="17" s="1"/>
  <c r="AF85" i="17"/>
  <c r="AF177" i="17" s="1"/>
  <c r="AN85" i="17"/>
  <c r="AN177" i="17" s="1"/>
  <c r="AV85" i="17"/>
  <c r="AV177" i="17" s="1"/>
  <c r="BD85" i="17"/>
  <c r="BD177" i="17" s="1"/>
  <c r="BL85" i="17"/>
  <c r="BL177" i="17" s="1"/>
  <c r="BT85" i="17"/>
  <c r="BT177" i="17" s="1"/>
  <c r="CB85" i="17"/>
  <c r="CB177" i="17" s="1"/>
  <c r="I91" i="17"/>
  <c r="I178" i="17" s="1"/>
  <c r="Q91" i="17"/>
  <c r="Q178" i="17" s="1"/>
  <c r="Y91" i="17"/>
  <c r="Y178" i="17" s="1"/>
  <c r="AG91" i="17"/>
  <c r="AG178" i="17" s="1"/>
  <c r="AO91" i="17"/>
  <c r="AO178" i="17" s="1"/>
  <c r="AW91" i="17"/>
  <c r="AW178" i="17" s="1"/>
  <c r="BE91" i="17"/>
  <c r="BE178" i="17" s="1"/>
  <c r="BM91" i="17"/>
  <c r="BM178" i="17" s="1"/>
  <c r="BU91" i="17"/>
  <c r="BU178" i="17" s="1"/>
  <c r="CC91" i="17"/>
  <c r="CC178" i="17" s="1"/>
  <c r="J97" i="17"/>
  <c r="J179" i="17" s="1"/>
  <c r="R97" i="17"/>
  <c r="R179" i="17" s="1"/>
  <c r="Z97" i="17"/>
  <c r="Z179" i="17" s="1"/>
  <c r="BA97" i="17"/>
  <c r="BA179" i="17" s="1"/>
  <c r="CC97" i="17"/>
  <c r="CC179" i="17" s="1"/>
  <c r="I167" i="17"/>
  <c r="I171" i="17" s="1"/>
  <c r="I103" i="17"/>
  <c r="I180" i="17" s="1"/>
  <c r="Q167" i="17"/>
  <c r="Q171" i="17" s="1"/>
  <c r="Q103" i="17"/>
  <c r="Q180" i="17" s="1"/>
  <c r="Y167" i="17"/>
  <c r="Y171" i="17" s="1"/>
  <c r="Y103" i="17"/>
  <c r="Y180" i="17" s="1"/>
  <c r="AG167" i="17"/>
  <c r="AG171" i="17" s="1"/>
  <c r="AG103" i="17"/>
  <c r="AG180" i="17" s="1"/>
  <c r="AO167" i="17"/>
  <c r="AO171" i="17" s="1"/>
  <c r="AO103" i="17"/>
  <c r="AO180" i="17" s="1"/>
  <c r="AW167" i="17"/>
  <c r="AW171" i="17" s="1"/>
  <c r="AW103" i="17"/>
  <c r="AW180" i="17" s="1"/>
  <c r="BE167" i="17"/>
  <c r="BE171" i="17" s="1"/>
  <c r="BE103" i="17"/>
  <c r="BE180" i="17" s="1"/>
  <c r="BM167" i="17"/>
  <c r="BM171" i="17" s="1"/>
  <c r="BM103" i="17"/>
  <c r="BM180" i="17" s="1"/>
  <c r="BU167" i="17"/>
  <c r="BU171" i="17" s="1"/>
  <c r="BU103" i="17"/>
  <c r="BU180" i="17" s="1"/>
  <c r="CC167" i="17"/>
  <c r="CC171" i="17" s="1"/>
  <c r="CC103" i="17"/>
  <c r="CC180" i="17" s="1"/>
  <c r="Z103" i="17"/>
  <c r="Z180" i="17" s="1"/>
  <c r="AK103" i="17"/>
  <c r="AK180" i="17" s="1"/>
  <c r="G168" i="17"/>
  <c r="G171" i="17" s="1"/>
  <c r="G109" i="17"/>
  <c r="G181" i="17" s="1"/>
  <c r="O168" i="17"/>
  <c r="O171" i="17" s="1"/>
  <c r="O109" i="17"/>
  <c r="O181" i="17" s="1"/>
  <c r="W168" i="17"/>
  <c r="W171" i="17" s="1"/>
  <c r="W109" i="17"/>
  <c r="W181" i="17" s="1"/>
  <c r="AE168" i="17"/>
  <c r="AE171" i="17" s="1"/>
  <c r="AE109" i="17"/>
  <c r="AE181" i="17" s="1"/>
  <c r="AM168" i="17"/>
  <c r="AM109" i="17"/>
  <c r="AM181" i="17" s="1"/>
  <c r="AU168" i="17"/>
  <c r="AU171" i="17" s="1"/>
  <c r="AU109" i="17"/>
  <c r="AU181" i="17" s="1"/>
  <c r="BC168" i="17"/>
  <c r="BC109" i="17"/>
  <c r="BC181" i="17" s="1"/>
  <c r="BK168" i="17"/>
  <c r="BK171" i="17" s="1"/>
  <c r="BK109" i="17"/>
  <c r="BK181" i="17" s="1"/>
  <c r="BS168" i="17"/>
  <c r="BS109" i="17"/>
  <c r="BS181" i="17" s="1"/>
  <c r="CA168" i="17"/>
  <c r="CA171" i="17" s="1"/>
  <c r="CA109" i="17"/>
  <c r="CA181" i="17" s="1"/>
  <c r="BD115" i="17"/>
  <c r="BD182" i="17" s="1"/>
  <c r="BL115" i="17"/>
  <c r="BL182" i="17" s="1"/>
  <c r="BT115" i="17"/>
  <c r="BT182" i="17" s="1"/>
  <c r="CB115" i="17"/>
  <c r="CB182" i="17" s="1"/>
  <c r="G158" i="17"/>
  <c r="BL103" i="17"/>
  <c r="BL180" i="17" s="1"/>
  <c r="BT103" i="17"/>
  <c r="BT180" i="17" s="1"/>
  <c r="CB103" i="17"/>
  <c r="CB180" i="17" s="1"/>
  <c r="I109" i="17"/>
  <c r="I181" i="17" s="1"/>
  <c r="Q109" i="17"/>
  <c r="Q181" i="17" s="1"/>
  <c r="Y109" i="17"/>
  <c r="Y181" i="17" s="1"/>
  <c r="AG109" i="17"/>
  <c r="AG181" i="17" s="1"/>
  <c r="AO109" i="17"/>
  <c r="AO181" i="17" s="1"/>
  <c r="AW109" i="17"/>
  <c r="AW181" i="17" s="1"/>
  <c r="BE109" i="17"/>
  <c r="BE181" i="17" s="1"/>
  <c r="BM109" i="17"/>
  <c r="BM181" i="17" s="1"/>
  <c r="BU109" i="17"/>
  <c r="BU181" i="17" s="1"/>
  <c r="CC109" i="17"/>
  <c r="CC181" i="17" s="1"/>
  <c r="J115" i="17"/>
  <c r="J182" i="17" s="1"/>
  <c r="R115" i="17"/>
  <c r="R182" i="17" s="1"/>
  <c r="Z115" i="17"/>
  <c r="Z182" i="17" s="1"/>
  <c r="AH115" i="17"/>
  <c r="AH182" i="17" s="1"/>
  <c r="AP115" i="17"/>
  <c r="AP182" i="17" s="1"/>
  <c r="AX115" i="17"/>
  <c r="AX182" i="17" s="1"/>
  <c r="BF115" i="17"/>
  <c r="BF182" i="17" s="1"/>
  <c r="BN115" i="17"/>
  <c r="BN182" i="17" s="1"/>
  <c r="BV115" i="17"/>
  <c r="BV182" i="17" s="1"/>
  <c r="CD115" i="17"/>
  <c r="CD182" i="17" s="1"/>
  <c r="R109" i="17"/>
  <c r="R181" i="17" s="1"/>
  <c r="Z109" i="17"/>
  <c r="Z181" i="17" s="1"/>
  <c r="AH109" i="17"/>
  <c r="AH181" i="17" s="1"/>
  <c r="AP109" i="17"/>
  <c r="AP181" i="17" s="1"/>
  <c r="AX109" i="17"/>
  <c r="AX181" i="17" s="1"/>
  <c r="BF109" i="17"/>
  <c r="BF181" i="17" s="1"/>
  <c r="BN109" i="17"/>
  <c r="BN181" i="17" s="1"/>
  <c r="BV109" i="17"/>
  <c r="BV181" i="17" s="1"/>
  <c r="CD109" i="17"/>
  <c r="CD181" i="17" s="1"/>
  <c r="K115" i="17"/>
  <c r="K182" i="17" s="1"/>
  <c r="S115" i="17"/>
  <c r="S182" i="17" s="1"/>
  <c r="AA115" i="17"/>
  <c r="AA182" i="17" s="1"/>
  <c r="AI115" i="17"/>
  <c r="AI182" i="17" s="1"/>
  <c r="AQ115" i="17"/>
  <c r="AQ182" i="17" s="1"/>
  <c r="AY115" i="17"/>
  <c r="AY182" i="17" s="1"/>
  <c r="BG115" i="17"/>
  <c r="BG182" i="17" s="1"/>
  <c r="BO115" i="17"/>
  <c r="BO182" i="17" s="1"/>
  <c r="BW115" i="17"/>
  <c r="BW182" i="17" s="1"/>
  <c r="CE115" i="17"/>
  <c r="CE182" i="17" s="1"/>
  <c r="G145" i="17"/>
  <c r="F97" i="17"/>
  <c r="F179" i="17" s="1"/>
  <c r="F115" i="17"/>
  <c r="F182" i="17" s="1"/>
  <c r="F103" i="17"/>
  <c r="F180" i="17" s="1"/>
  <c r="F165" i="17"/>
  <c r="F168" i="17"/>
  <c r="F145" i="17"/>
  <c r="C74" i="17"/>
  <c r="D87" i="17"/>
  <c r="D139" i="17" s="1"/>
  <c r="C98" i="17"/>
  <c r="C55" i="17"/>
  <c r="D106" i="17"/>
  <c r="D155" i="17" s="1"/>
  <c r="T46" i="17"/>
  <c r="T47" i="17" s="1"/>
  <c r="AB46" i="17"/>
  <c r="AB47" i="17" s="1"/>
  <c r="AJ46" i="17"/>
  <c r="AJ47" i="17" s="1"/>
  <c r="AR46" i="17"/>
  <c r="AR47" i="17" s="1"/>
  <c r="AZ46" i="17"/>
  <c r="AZ47" i="17" s="1"/>
  <c r="BH46" i="17"/>
  <c r="BH47" i="17" s="1"/>
  <c r="CF46" i="17"/>
  <c r="CF47" i="17" s="1"/>
  <c r="C56" i="17"/>
  <c r="C80" i="17"/>
  <c r="D88" i="17"/>
  <c r="D152" i="17" s="1"/>
  <c r="D98" i="17"/>
  <c r="D128" i="17" s="1"/>
  <c r="D107" i="17"/>
  <c r="D168" i="17" s="1"/>
  <c r="D80" i="17"/>
  <c r="D125" i="17" s="1"/>
  <c r="D89" i="17"/>
  <c r="D165" i="17" s="1"/>
  <c r="D99" i="17"/>
  <c r="D141" i="17" s="1"/>
  <c r="C110" i="17"/>
  <c r="D81" i="17"/>
  <c r="D138" i="17" s="1"/>
  <c r="C92" i="17"/>
  <c r="D100" i="17"/>
  <c r="D154" i="17" s="1"/>
  <c r="D110" i="17"/>
  <c r="D130" i="17" s="1"/>
  <c r="D82" i="17"/>
  <c r="D151" i="17" s="1"/>
  <c r="D92" i="17"/>
  <c r="D127" i="17" s="1"/>
  <c r="D101" i="17"/>
  <c r="D167" i="17" s="1"/>
  <c r="D111" i="17"/>
  <c r="D143" i="17" s="1"/>
  <c r="D83" i="17"/>
  <c r="D164" i="17" s="1"/>
  <c r="D93" i="17"/>
  <c r="D140" i="17" s="1"/>
  <c r="C104" i="17"/>
  <c r="D112" i="17"/>
  <c r="D156" i="17" s="1"/>
  <c r="C62" i="17"/>
  <c r="C86" i="17"/>
  <c r="D94" i="17"/>
  <c r="D153" i="17" s="1"/>
  <c r="D104" i="17"/>
  <c r="D129" i="17" s="1"/>
  <c r="D113" i="17"/>
  <c r="D169" i="17" s="1"/>
  <c r="C68" i="17"/>
  <c r="D86" i="17"/>
  <c r="D126" i="17" s="1"/>
  <c r="D95" i="17"/>
  <c r="D166" i="17" s="1"/>
  <c r="F61" i="17"/>
  <c r="F173" i="17" s="1"/>
  <c r="G16" i="17"/>
  <c r="F16" i="17"/>
  <c r="H2" i="15"/>
  <c r="H27" i="15" s="1"/>
  <c r="G2" i="17"/>
  <c r="G3" i="17" s="1"/>
  <c r="G2" i="37"/>
  <c r="G13" i="37" s="1"/>
  <c r="F2" i="26"/>
  <c r="F3" i="26" s="1"/>
  <c r="E2" i="25"/>
  <c r="E185" i="25" s="1"/>
  <c r="H12" i="24"/>
  <c r="H6" i="24"/>
  <c r="H185" i="24"/>
  <c r="H3" i="24"/>
  <c r="M12" i="24"/>
  <c r="M3" i="24"/>
  <c r="F185" i="24"/>
  <c r="F6" i="24"/>
  <c r="F3" i="24"/>
  <c r="F12" i="24"/>
  <c r="G6" i="24"/>
  <c r="G12" i="24"/>
  <c r="G185" i="24"/>
  <c r="G3" i="24"/>
  <c r="J12" i="27"/>
  <c r="J185" i="27"/>
  <c r="J3" i="27"/>
  <c r="J6" i="27"/>
  <c r="K3" i="24"/>
  <c r="K12" i="24"/>
  <c r="L3" i="30"/>
  <c r="I2" i="30"/>
  <c r="I2" i="31"/>
  <c r="I2" i="29"/>
  <c r="I2" i="28"/>
  <c r="I2" i="32"/>
  <c r="I2" i="26"/>
  <c r="E2" i="24"/>
  <c r="H2" i="27"/>
  <c r="F2" i="28"/>
  <c r="G2" i="29"/>
  <c r="L2" i="29"/>
  <c r="L2" i="28"/>
  <c r="L2" i="32"/>
  <c r="L2" i="18"/>
  <c r="L3" i="18" s="1"/>
  <c r="L2" i="27"/>
  <c r="AB2" i="39"/>
  <c r="T2" i="39"/>
  <c r="L2" i="39"/>
  <c r="E2" i="34"/>
  <c r="E4" i="34" s="1"/>
  <c r="AA2" i="39"/>
  <c r="S2" i="39"/>
  <c r="K2" i="39"/>
  <c r="E2" i="29"/>
  <c r="E2" i="28"/>
  <c r="Z2" i="39"/>
  <c r="R2" i="39"/>
  <c r="J2" i="39"/>
  <c r="H2" i="33"/>
  <c r="E2" i="32"/>
  <c r="Y2" i="39"/>
  <c r="Q2" i="39"/>
  <c r="I2" i="39"/>
  <c r="G2" i="33"/>
  <c r="E2" i="18"/>
  <c r="X2" i="39"/>
  <c r="P2" i="39"/>
  <c r="H2" i="39"/>
  <c r="F2" i="33"/>
  <c r="AE2" i="39"/>
  <c r="W2" i="39"/>
  <c r="O2" i="39"/>
  <c r="G2" i="39"/>
  <c r="E2" i="33"/>
  <c r="E4" i="33" s="1"/>
  <c r="H2" i="34"/>
  <c r="E2" i="30"/>
  <c r="AD2" i="39"/>
  <c r="V2" i="39"/>
  <c r="N2" i="39"/>
  <c r="F2" i="39"/>
  <c r="G2" i="34"/>
  <c r="E2" i="31"/>
  <c r="AC2" i="39"/>
  <c r="U2" i="39"/>
  <c r="M2" i="39"/>
  <c r="E2" i="39"/>
  <c r="E4" i="39" s="1"/>
  <c r="M2" i="29"/>
  <c r="M2" i="28"/>
  <c r="M2" i="32"/>
  <c r="M2" i="18"/>
  <c r="M3" i="18" s="1"/>
  <c r="M2" i="30"/>
  <c r="M2" i="31"/>
  <c r="M3" i="31" s="1"/>
  <c r="F6" i="8"/>
  <c r="L20" i="8"/>
  <c r="L2" i="15"/>
  <c r="L3" i="15" s="1"/>
  <c r="L5" i="15" s="1"/>
  <c r="K2" i="37"/>
  <c r="K2" i="17"/>
  <c r="K6" i="17" s="1"/>
  <c r="K41" i="15" s="1"/>
  <c r="I2" i="25"/>
  <c r="J2" i="26"/>
  <c r="I2" i="27"/>
  <c r="G2" i="28"/>
  <c r="H2" i="29"/>
  <c r="F2" i="32"/>
  <c r="F2" i="18"/>
  <c r="F2" i="27"/>
  <c r="F2" i="30"/>
  <c r="F2" i="31"/>
  <c r="E2" i="15"/>
  <c r="E12" i="15" s="1"/>
  <c r="E43" i="15" s="1"/>
  <c r="M2" i="15"/>
  <c r="M3" i="15" s="1"/>
  <c r="M5" i="15" s="1"/>
  <c r="L2" i="37"/>
  <c r="L3" i="37" s="1"/>
  <c r="L2" i="17"/>
  <c r="J2" i="25"/>
  <c r="K2" i="26"/>
  <c r="K6" i="26" s="1"/>
  <c r="H2" i="28"/>
  <c r="I2" i="18"/>
  <c r="G2" i="32"/>
  <c r="G2" i="18"/>
  <c r="G2" i="27"/>
  <c r="G2" i="30"/>
  <c r="G2" i="31"/>
  <c r="F20" i="8"/>
  <c r="E20" i="8"/>
  <c r="M20" i="8"/>
  <c r="F2" i="15"/>
  <c r="F12" i="15" s="1"/>
  <c r="E2" i="37"/>
  <c r="M2" i="37"/>
  <c r="M3" i="37" s="1"/>
  <c r="E2" i="17"/>
  <c r="M2" i="17"/>
  <c r="K2" i="25"/>
  <c r="K6" i="25" s="1"/>
  <c r="L2" i="26"/>
  <c r="M2" i="27"/>
  <c r="H2" i="18"/>
  <c r="H2" i="30"/>
  <c r="H2" i="31"/>
  <c r="G20" i="8"/>
  <c r="G2" i="15"/>
  <c r="F2" i="37"/>
  <c r="F2" i="17"/>
  <c r="L2" i="25"/>
  <c r="E2" i="26"/>
  <c r="M2" i="26"/>
  <c r="I2" i="24"/>
  <c r="L2" i="31"/>
  <c r="L3" i="31" s="1"/>
  <c r="F2" i="34"/>
  <c r="J2" i="30"/>
  <c r="J2" i="31"/>
  <c r="J2" i="29"/>
  <c r="J2" i="28"/>
  <c r="J2" i="32"/>
  <c r="J2" i="18"/>
  <c r="I20" i="8"/>
  <c r="I2" i="15"/>
  <c r="I12" i="15" s="1"/>
  <c r="I43" i="15" s="1"/>
  <c r="H2" i="37"/>
  <c r="H2" i="17"/>
  <c r="F2" i="25"/>
  <c r="G2" i="26"/>
  <c r="K2" i="31"/>
  <c r="K3" i="31" s="1"/>
  <c r="K2" i="29"/>
  <c r="K2" i="28"/>
  <c r="K8" i="28" s="1"/>
  <c r="K2" i="32"/>
  <c r="K100" i="32" s="1"/>
  <c r="K2" i="18"/>
  <c r="K100" i="18" s="1"/>
  <c r="K2" i="27"/>
  <c r="J20" i="8"/>
  <c r="J2" i="15"/>
  <c r="J27" i="15" s="1"/>
  <c r="I2" i="37"/>
  <c r="I2" i="17"/>
  <c r="G2" i="25"/>
  <c r="H2" i="26"/>
  <c r="L2" i="24"/>
  <c r="E2" i="27"/>
  <c r="F2" i="29"/>
  <c r="K2" i="30"/>
  <c r="K8" i="30" s="1"/>
  <c r="H2" i="32"/>
  <c r="M25" i="8"/>
  <c r="M45" i="26" s="1"/>
  <c r="M23" i="8"/>
  <c r="M45" i="17" s="1"/>
  <c r="F23" i="8"/>
  <c r="F45" i="17" s="1"/>
  <c r="F24" i="8"/>
  <c r="F45" i="25" s="1"/>
  <c r="E23" i="8"/>
  <c r="E45" i="17" s="1"/>
  <c r="G23" i="8"/>
  <c r="G45" i="17" s="1"/>
  <c r="G24" i="8"/>
  <c r="G45" i="25" s="1"/>
  <c r="E25" i="8"/>
  <c r="E45" i="26" s="1"/>
  <c r="H23" i="8"/>
  <c r="H45" i="17" s="1"/>
  <c r="H24" i="8"/>
  <c r="H45" i="25" s="1"/>
  <c r="I23" i="8"/>
  <c r="I45" i="17" s="1"/>
  <c r="I24" i="8"/>
  <c r="I45" i="25" s="1"/>
  <c r="M24" i="8"/>
  <c r="M45" i="25" s="1"/>
  <c r="J23" i="8"/>
  <c r="J45" i="17" s="1"/>
  <c r="J24" i="8"/>
  <c r="J45" i="25" s="1"/>
  <c r="E24" i="8"/>
  <c r="E45" i="25" s="1"/>
  <c r="K23" i="8"/>
  <c r="K45" i="17" s="1"/>
  <c r="K24" i="8"/>
  <c r="K45" i="25" s="1"/>
  <c r="L23" i="8"/>
  <c r="L45" i="17" s="1"/>
  <c r="L24" i="8"/>
  <c r="L45" i="25" s="1"/>
  <c r="N14" i="8"/>
  <c r="H7" i="37"/>
  <c r="G14" i="8"/>
  <c r="I7" i="37"/>
  <c r="I14" i="8"/>
  <c r="K7" i="37"/>
  <c r="L7" i="37"/>
  <c r="M7" i="37"/>
  <c r="G6" i="8"/>
  <c r="G110" i="33" s="1"/>
  <c r="D82" i="37"/>
  <c r="D107" i="37" s="1"/>
  <c r="N21" i="35"/>
  <c r="H141" i="41" s="1"/>
  <c r="I413" i="41"/>
  <c r="I207" i="41"/>
  <c r="I275" i="41"/>
  <c r="I344" i="41"/>
  <c r="J44" i="35"/>
  <c r="F147" i="41"/>
  <c r="I274" i="41"/>
  <c r="I412" i="41"/>
  <c r="I206" i="41"/>
  <c r="I343" i="41"/>
  <c r="I200" i="41"/>
  <c r="I406" i="41"/>
  <c r="I337" i="41"/>
  <c r="I268" i="41"/>
  <c r="N26" i="35"/>
  <c r="H148" i="41" s="1"/>
  <c r="T44" i="35"/>
  <c r="D84" i="37"/>
  <c r="D109" i="37" s="1"/>
  <c r="I204" i="41"/>
  <c r="I272" i="41"/>
  <c r="I410" i="41"/>
  <c r="I341" i="41"/>
  <c r="I414" i="41"/>
  <c r="I208" i="41"/>
  <c r="I345" i="41"/>
  <c r="I276" i="41"/>
  <c r="J46" i="35"/>
  <c r="D86" i="37"/>
  <c r="D111" i="37" s="1"/>
  <c r="E111" i="37" s="1"/>
  <c r="F135" i="41"/>
  <c r="F142" i="41"/>
  <c r="F153" i="41"/>
  <c r="I409" i="41"/>
  <c r="I340" i="41"/>
  <c r="I271" i="41"/>
  <c r="I203" i="41"/>
  <c r="I201" i="41"/>
  <c r="I338" i="41"/>
  <c r="I269" i="41"/>
  <c r="I407" i="41"/>
  <c r="N22" i="35"/>
  <c r="H142" i="41" s="1"/>
  <c r="N28" i="35"/>
  <c r="H152" i="41" s="1"/>
  <c r="J39" i="35"/>
  <c r="D87" i="37"/>
  <c r="D112" i="37" s="1"/>
  <c r="I209" i="41"/>
  <c r="I346" i="41"/>
  <c r="I415" i="41"/>
  <c r="I277" i="41"/>
  <c r="D88" i="37"/>
  <c r="D113" i="37" s="1"/>
  <c r="F136" i="41"/>
  <c r="I202" i="41"/>
  <c r="I339" i="41"/>
  <c r="I270" i="41"/>
  <c r="I408" i="41"/>
  <c r="I342" i="41"/>
  <c r="I411" i="41"/>
  <c r="I273" i="41"/>
  <c r="I205" i="41"/>
  <c r="J42" i="35"/>
  <c r="N19" i="35"/>
  <c r="H137" i="41" s="1"/>
  <c r="N24" i="35"/>
  <c r="H146" i="41" s="1"/>
  <c r="I416" i="41"/>
  <c r="I210" i="41"/>
  <c r="I347" i="41"/>
  <c r="I278" i="41"/>
  <c r="D81" i="37"/>
  <c r="D106" i="37" s="1"/>
  <c r="F137" i="41"/>
  <c r="F148" i="41"/>
  <c r="E86" i="37"/>
  <c r="E214" i="33"/>
  <c r="E318" i="33" s="1"/>
  <c r="E213" i="33"/>
  <c r="E317" i="33" s="1"/>
  <c r="E212" i="33"/>
  <c r="E316" i="33" s="1"/>
  <c r="E211" i="33"/>
  <c r="E315" i="33" s="1"/>
  <c r="E210" i="33"/>
  <c r="E314" i="33" s="1"/>
  <c r="E209" i="33"/>
  <c r="E313" i="33" s="1"/>
  <c r="E208" i="33"/>
  <c r="E312" i="33" s="1"/>
  <c r="E206" i="33"/>
  <c r="E310" i="33" s="1"/>
  <c r="E203" i="33"/>
  <c r="E307" i="33" s="1"/>
  <c r="E201" i="33"/>
  <c r="E305" i="33" s="1"/>
  <c r="E204" i="33"/>
  <c r="E308" i="33" s="1"/>
  <c r="E202" i="33"/>
  <c r="E306" i="33" s="1"/>
  <c r="E200" i="33"/>
  <c r="E304" i="33" s="1"/>
  <c r="E207" i="33"/>
  <c r="E311" i="33" s="1"/>
  <c r="E205" i="33"/>
  <c r="E309" i="33" s="1"/>
  <c r="E199" i="33"/>
  <c r="E303" i="33" s="1"/>
  <c r="E195" i="33"/>
  <c r="E299" i="33" s="1"/>
  <c r="E194" i="33"/>
  <c r="E298" i="33" s="1"/>
  <c r="E197" i="33"/>
  <c r="E301" i="33" s="1"/>
  <c r="E193" i="33"/>
  <c r="E297" i="33" s="1"/>
  <c r="E192" i="33"/>
  <c r="E296" i="33" s="1"/>
  <c r="E191" i="33"/>
  <c r="E295" i="33" s="1"/>
  <c r="E198" i="33"/>
  <c r="E302" i="33" s="1"/>
  <c r="E190" i="33"/>
  <c r="E294" i="33" s="1"/>
  <c r="E188" i="33"/>
  <c r="E292" i="33" s="1"/>
  <c r="E186" i="33"/>
  <c r="E290" i="33" s="1"/>
  <c r="E184" i="33"/>
  <c r="E288" i="33" s="1"/>
  <c r="E181" i="33"/>
  <c r="E285" i="33" s="1"/>
  <c r="E177" i="33"/>
  <c r="E281" i="33" s="1"/>
  <c r="E178" i="33"/>
  <c r="E282" i="33" s="1"/>
  <c r="E182" i="33"/>
  <c r="E286" i="33" s="1"/>
  <c r="E189" i="33"/>
  <c r="E293" i="33" s="1"/>
  <c r="E187" i="33"/>
  <c r="E291" i="33" s="1"/>
  <c r="E185" i="33"/>
  <c r="E289" i="33" s="1"/>
  <c r="E183" i="33"/>
  <c r="E287" i="33" s="1"/>
  <c r="E179" i="33"/>
  <c r="E283" i="33" s="1"/>
  <c r="E176" i="33"/>
  <c r="E280" i="33" s="1"/>
  <c r="E175" i="33"/>
  <c r="E279" i="33" s="1"/>
  <c r="E174" i="33"/>
  <c r="E278" i="33" s="1"/>
  <c r="E173" i="33"/>
  <c r="E277" i="33" s="1"/>
  <c r="E171" i="33"/>
  <c r="E275" i="33" s="1"/>
  <c r="E170" i="33"/>
  <c r="E274" i="33" s="1"/>
  <c r="E169" i="33"/>
  <c r="E273" i="33" s="1"/>
  <c r="E168" i="33"/>
  <c r="E272" i="33" s="1"/>
  <c r="E167" i="33"/>
  <c r="E271" i="33" s="1"/>
  <c r="E166" i="33"/>
  <c r="E270" i="33" s="1"/>
  <c r="E180" i="33"/>
  <c r="E284" i="33" s="1"/>
  <c r="E172" i="33"/>
  <c r="E276" i="33" s="1"/>
  <c r="E155" i="33"/>
  <c r="E154" i="33"/>
  <c r="E153" i="33"/>
  <c r="E152" i="33"/>
  <c r="E151" i="33"/>
  <c r="E150" i="33"/>
  <c r="E149" i="33"/>
  <c r="E148" i="33"/>
  <c r="E147" i="33"/>
  <c r="E146" i="33"/>
  <c r="E196" i="33"/>
  <c r="E300" i="33" s="1"/>
  <c r="E164" i="33"/>
  <c r="E268" i="33" s="1"/>
  <c r="E157" i="33"/>
  <c r="E158" i="33"/>
  <c r="E165" i="33"/>
  <c r="E269" i="33" s="1"/>
  <c r="E159" i="33"/>
  <c r="E160" i="33"/>
  <c r="E161" i="33"/>
  <c r="E265" i="33" s="1"/>
  <c r="E162" i="33"/>
  <c r="E266" i="33" s="1"/>
  <c r="E143" i="33"/>
  <c r="E139" i="33"/>
  <c r="E163" i="33"/>
  <c r="E267" i="33" s="1"/>
  <c r="E144" i="33"/>
  <c r="E140" i="33"/>
  <c r="E156" i="33"/>
  <c r="E142" i="33"/>
  <c r="E132" i="33"/>
  <c r="E131" i="33"/>
  <c r="E130" i="33"/>
  <c r="E129" i="33"/>
  <c r="E128" i="33"/>
  <c r="E127" i="33"/>
  <c r="E126" i="33"/>
  <c r="E125" i="33"/>
  <c r="E124" i="33"/>
  <c r="E123" i="33"/>
  <c r="E145" i="33"/>
  <c r="E133" i="33"/>
  <c r="E115" i="33"/>
  <c r="E116" i="33"/>
  <c r="E117" i="33"/>
  <c r="E118" i="33"/>
  <c r="E119" i="33"/>
  <c r="E120" i="33"/>
  <c r="E121" i="33"/>
  <c r="E122" i="33"/>
  <c r="E141" i="33"/>
  <c r="E134" i="33"/>
  <c r="E136" i="33"/>
  <c r="E138" i="33"/>
  <c r="E41" i="34"/>
  <c r="E63" i="34" s="1"/>
  <c r="E44" i="34"/>
  <c r="E66" i="34" s="1"/>
  <c r="E47" i="34"/>
  <c r="E69" i="34" s="1"/>
  <c r="E40" i="34"/>
  <c r="E62" i="34" s="1"/>
  <c r="E55" i="34"/>
  <c r="E77" i="34" s="1"/>
  <c r="E54" i="34"/>
  <c r="E76" i="34" s="1"/>
  <c r="E53" i="34"/>
  <c r="E75" i="34" s="1"/>
  <c r="E52" i="34"/>
  <c r="E74" i="34" s="1"/>
  <c r="E51" i="34"/>
  <c r="E73" i="34" s="1"/>
  <c r="E50" i="34"/>
  <c r="E72" i="34" s="1"/>
  <c r="E46" i="34"/>
  <c r="E68" i="34" s="1"/>
  <c r="E48" i="34"/>
  <c r="E70" i="34" s="1"/>
  <c r="E45" i="34"/>
  <c r="E67" i="34" s="1"/>
  <c r="E36" i="34"/>
  <c r="E58" i="34" s="1"/>
  <c r="E39" i="34"/>
  <c r="E61" i="34" s="1"/>
  <c r="E42" i="34"/>
  <c r="E64" i="34" s="1"/>
  <c r="E49" i="34"/>
  <c r="E71" i="34" s="1"/>
  <c r="E125" i="34"/>
  <c r="E124" i="34"/>
  <c r="E123" i="34"/>
  <c r="E122" i="34"/>
  <c r="E121" i="34"/>
  <c r="E120" i="34"/>
  <c r="E119" i="34"/>
  <c r="E117" i="34"/>
  <c r="E116" i="34"/>
  <c r="E115" i="34"/>
  <c r="E114" i="34"/>
  <c r="E113" i="34"/>
  <c r="E112" i="34"/>
  <c r="E118" i="34"/>
  <c r="E111" i="34"/>
  <c r="E110" i="34"/>
  <c r="E109" i="34"/>
  <c r="E108" i="34"/>
  <c r="E106" i="34"/>
  <c r="O12" i="15"/>
  <c r="O43" i="15" s="1"/>
  <c r="O10" i="15"/>
  <c r="O42" i="15" s="1"/>
  <c r="BS2" i="32"/>
  <c r="BS2" i="30"/>
  <c r="BS2" i="28"/>
  <c r="BS2" i="18"/>
  <c r="BS2" i="31"/>
  <c r="BS2" i="29"/>
  <c r="BS2" i="24"/>
  <c r="BS2" i="27"/>
  <c r="BS2" i="26"/>
  <c r="BS2" i="25"/>
  <c r="BS2" i="17"/>
  <c r="BS2" i="37"/>
  <c r="BS2" i="15"/>
  <c r="BS3" i="15" s="1"/>
  <c r="BS5" i="15" s="1"/>
  <c r="Q2" i="32"/>
  <c r="Q2" i="18"/>
  <c r="Q2" i="31"/>
  <c r="Q2" i="30"/>
  <c r="Q2" i="29"/>
  <c r="Q2" i="28"/>
  <c r="Q2" i="26"/>
  <c r="Q2" i="25"/>
  <c r="Q2" i="24"/>
  <c r="Q2" i="27"/>
  <c r="Q2" i="17"/>
  <c r="Q2" i="37"/>
  <c r="Y2" i="32"/>
  <c r="Y2" i="18"/>
  <c r="Y2" i="31"/>
  <c r="Y2" i="29"/>
  <c r="Y2" i="28"/>
  <c r="Y2" i="30"/>
  <c r="Y2" i="26"/>
  <c r="Y2" i="25"/>
  <c r="Y2" i="27"/>
  <c r="Y2" i="24"/>
  <c r="Y2" i="17"/>
  <c r="Y2" i="37"/>
  <c r="AG2" i="32"/>
  <c r="AG2" i="31"/>
  <c r="AG2" i="18"/>
  <c r="AG2" i="30"/>
  <c r="AG2" i="29"/>
  <c r="AG2" i="28"/>
  <c r="AG2" i="27"/>
  <c r="AG2" i="26"/>
  <c r="AG2" i="25"/>
  <c r="AG2" i="17"/>
  <c r="AG2" i="24"/>
  <c r="AG2" i="15"/>
  <c r="AG27" i="15" s="1"/>
  <c r="AG2" i="37"/>
  <c r="AO2" i="32"/>
  <c r="AO2" i="18"/>
  <c r="AO2" i="31"/>
  <c r="AO2" i="30"/>
  <c r="AO2" i="29"/>
  <c r="AO2" i="28"/>
  <c r="AO2" i="24"/>
  <c r="AO2" i="26"/>
  <c r="AO2" i="25"/>
  <c r="AO2" i="27"/>
  <c r="AO2" i="17"/>
  <c r="AO2" i="15"/>
  <c r="AO3" i="15" s="1"/>
  <c r="AO5" i="15" s="1"/>
  <c r="AO2" i="37"/>
  <c r="AW2" i="32"/>
  <c r="AW2" i="18"/>
  <c r="AW2" i="31"/>
  <c r="AW2" i="29"/>
  <c r="AW2" i="30"/>
  <c r="AW2" i="28"/>
  <c r="AW2" i="24"/>
  <c r="AW2" i="26"/>
  <c r="AW2" i="25"/>
  <c r="AW2" i="27"/>
  <c r="AW2" i="17"/>
  <c r="AW2" i="15"/>
  <c r="AW27" i="15" s="1"/>
  <c r="AW2" i="37"/>
  <c r="BE2" i="32"/>
  <c r="BE2" i="31"/>
  <c r="BE2" i="18"/>
  <c r="BE2" i="30"/>
  <c r="BE2" i="29"/>
  <c r="BE2" i="28"/>
  <c r="BE2" i="24"/>
  <c r="BE2" i="26"/>
  <c r="BE2" i="25"/>
  <c r="BE2" i="27"/>
  <c r="BE2" i="17"/>
  <c r="BE2" i="15"/>
  <c r="BE2" i="37"/>
  <c r="BM2" i="32"/>
  <c r="BM2" i="18"/>
  <c r="BM2" i="31"/>
  <c r="BM2" i="30"/>
  <c r="BM2" i="29"/>
  <c r="BM2" i="28"/>
  <c r="BM2" i="24"/>
  <c r="BM2" i="27"/>
  <c r="BM2" i="26"/>
  <c r="BM2" i="25"/>
  <c r="BM2" i="17"/>
  <c r="BM2" i="15"/>
  <c r="BM12" i="15" s="1"/>
  <c r="BM43" i="15" s="1"/>
  <c r="BM2" i="37"/>
  <c r="BU2" i="32"/>
  <c r="BU2" i="18"/>
  <c r="BU2" i="31"/>
  <c r="BU2" i="29"/>
  <c r="BU2" i="28"/>
  <c r="BU2" i="24"/>
  <c r="BU2" i="30"/>
  <c r="BU2" i="26"/>
  <c r="BU2" i="25"/>
  <c r="BU2" i="17"/>
  <c r="BU2" i="15"/>
  <c r="BU10" i="15" s="1"/>
  <c r="BU2" i="27"/>
  <c r="BU2" i="37"/>
  <c r="CC2" i="32"/>
  <c r="CC2" i="18"/>
  <c r="CC2" i="31"/>
  <c r="CC2" i="30"/>
  <c r="CC2" i="29"/>
  <c r="CC2" i="28"/>
  <c r="CC2" i="24"/>
  <c r="CC2" i="26"/>
  <c r="CC2" i="25"/>
  <c r="CC2" i="17"/>
  <c r="CC2" i="27"/>
  <c r="CC2" i="15"/>
  <c r="CC12" i="15" s="1"/>
  <c r="CC43" i="15" s="1"/>
  <c r="CC2" i="37"/>
  <c r="O20" i="8"/>
  <c r="BS20" i="8"/>
  <c r="BC2" i="30"/>
  <c r="BC2" i="18"/>
  <c r="BC2" i="32"/>
  <c r="BC2" i="31"/>
  <c r="BC2" i="28"/>
  <c r="BC2" i="29"/>
  <c r="BC2" i="24"/>
  <c r="BC2" i="26"/>
  <c r="BC2" i="27"/>
  <c r="BC2" i="25"/>
  <c r="BC2" i="17"/>
  <c r="BC2" i="37"/>
  <c r="BC2" i="15"/>
  <c r="BC27" i="15" s="1"/>
  <c r="R2" i="32"/>
  <c r="R2" i="18"/>
  <c r="R2" i="31"/>
  <c r="R2" i="30"/>
  <c r="R2" i="29"/>
  <c r="R2" i="27"/>
  <c r="R2" i="26"/>
  <c r="R2" i="25"/>
  <c r="R2" i="24"/>
  <c r="R2" i="28"/>
  <c r="R2" i="37"/>
  <c r="R2" i="17"/>
  <c r="Z2" i="32"/>
  <c r="Z2" i="31"/>
  <c r="Z2" i="18"/>
  <c r="Z2" i="29"/>
  <c r="Z2" i="30"/>
  <c r="Z2" i="28"/>
  <c r="Z2" i="27"/>
  <c r="Z2" i="26"/>
  <c r="Z2" i="25"/>
  <c r="Z2" i="24"/>
  <c r="Z2" i="17"/>
  <c r="Z2" i="37"/>
  <c r="AH2" i="32"/>
  <c r="AH2" i="18"/>
  <c r="AH2" i="31"/>
  <c r="AH2" i="29"/>
  <c r="AH2" i="24"/>
  <c r="AH2" i="30"/>
  <c r="AH2" i="27"/>
  <c r="AH2" i="26"/>
  <c r="AH2" i="25"/>
  <c r="AH2" i="28"/>
  <c r="AH2" i="15"/>
  <c r="AH10" i="15" s="1"/>
  <c r="AH42" i="15" s="1"/>
  <c r="AH2" i="17"/>
  <c r="AH2" i="37"/>
  <c r="AP2" i="31"/>
  <c r="AP2" i="32"/>
  <c r="AP2" i="18"/>
  <c r="AP2" i="30"/>
  <c r="AP2" i="29"/>
  <c r="AP2" i="24"/>
  <c r="AP2" i="28"/>
  <c r="AP2" i="27"/>
  <c r="AP2" i="26"/>
  <c r="AP2" i="25"/>
  <c r="AP2" i="17"/>
  <c r="AP2" i="15"/>
  <c r="AP3" i="15" s="1"/>
  <c r="AP5" i="15" s="1"/>
  <c r="AP2" i="37"/>
  <c r="AX2" i="18"/>
  <c r="AX2" i="32"/>
  <c r="AX2" i="31"/>
  <c r="AX2" i="29"/>
  <c r="AX2" i="24"/>
  <c r="AX2" i="28"/>
  <c r="AX2" i="27"/>
  <c r="AX2" i="30"/>
  <c r="AX2" i="26"/>
  <c r="AX2" i="25"/>
  <c r="AX2" i="15"/>
  <c r="AX27" i="15" s="1"/>
  <c r="AX2" i="37"/>
  <c r="AX2" i="17"/>
  <c r="BF2" i="32"/>
  <c r="BF2" i="30"/>
  <c r="BF2" i="29"/>
  <c r="BF2" i="18"/>
  <c r="BF2" i="24"/>
  <c r="BF2" i="27"/>
  <c r="BF2" i="28"/>
  <c r="BF2" i="31"/>
  <c r="BF2" i="26"/>
  <c r="BF2" i="25"/>
  <c r="BF2" i="15"/>
  <c r="BF27" i="15" s="1"/>
  <c r="BF2" i="17"/>
  <c r="BF2" i="37"/>
  <c r="BN2" i="31"/>
  <c r="BN2" i="32"/>
  <c r="BN2" i="18"/>
  <c r="BN2" i="30"/>
  <c r="BN2" i="29"/>
  <c r="BN2" i="24"/>
  <c r="BN2" i="28"/>
  <c r="BN2" i="27"/>
  <c r="BN2" i="26"/>
  <c r="BN2" i="25"/>
  <c r="BN2" i="15"/>
  <c r="BN12" i="15" s="1"/>
  <c r="BN43" i="15" s="1"/>
  <c r="BN2" i="17"/>
  <c r="BN2" i="37"/>
  <c r="BV2" i="31"/>
  <c r="BV2" i="18"/>
  <c r="BV2" i="32"/>
  <c r="BV2" i="29"/>
  <c r="BV2" i="30"/>
  <c r="BV2" i="28"/>
  <c r="BV2" i="24"/>
  <c r="BV2" i="27"/>
  <c r="BV2" i="26"/>
  <c r="BV2" i="25"/>
  <c r="BV2" i="17"/>
  <c r="BV2" i="15"/>
  <c r="BV27" i="15" s="1"/>
  <c r="BV2" i="37"/>
  <c r="CD2" i="32"/>
  <c r="CD2" i="31"/>
  <c r="CD2" i="18"/>
  <c r="CD2" i="30"/>
  <c r="CD2" i="29"/>
  <c r="CD2" i="24"/>
  <c r="CD2" i="27"/>
  <c r="CD2" i="26"/>
  <c r="CD2" i="25"/>
  <c r="CD2" i="15"/>
  <c r="CD10" i="15" s="1"/>
  <c r="CD42" i="15" s="1"/>
  <c r="CD2" i="28"/>
  <c r="CD2" i="37"/>
  <c r="CD2" i="17"/>
  <c r="P20" i="8"/>
  <c r="N2" i="15"/>
  <c r="N27" i="15" s="1"/>
  <c r="AE2" i="31"/>
  <c r="AE2" i="30"/>
  <c r="AE2" i="28"/>
  <c r="AE2" i="32"/>
  <c r="AE2" i="18"/>
  <c r="AE2" i="29"/>
  <c r="AE2" i="24"/>
  <c r="AE2" i="27"/>
  <c r="AE2" i="26"/>
  <c r="AE2" i="25"/>
  <c r="AE2" i="17"/>
  <c r="AE2" i="37"/>
  <c r="AE2" i="15"/>
  <c r="CA2" i="31"/>
  <c r="CA2" i="30"/>
  <c r="CA2" i="18"/>
  <c r="CA2" i="32"/>
  <c r="CA2" i="28"/>
  <c r="CA2" i="29"/>
  <c r="CA2" i="24"/>
  <c r="CA2" i="26"/>
  <c r="CA2" i="25"/>
  <c r="CA2" i="27"/>
  <c r="CA2" i="17"/>
  <c r="CA2" i="37"/>
  <c r="CA2" i="15"/>
  <c r="CA3" i="15" s="1"/>
  <c r="CA5" i="15" s="1"/>
  <c r="S2" i="31"/>
  <c r="S2" i="30"/>
  <c r="S2" i="18"/>
  <c r="S2" i="29"/>
  <c r="S2" i="32"/>
  <c r="S2" i="28"/>
  <c r="S2" i="27"/>
  <c r="S2" i="25"/>
  <c r="S2" i="24"/>
  <c r="S2" i="17"/>
  <c r="S2" i="26"/>
  <c r="S2" i="15"/>
  <c r="S10" i="15" s="1"/>
  <c r="S2" i="37"/>
  <c r="AA2" i="32"/>
  <c r="AA2" i="30"/>
  <c r="AA2" i="18"/>
  <c r="AA2" i="29"/>
  <c r="AA2" i="28"/>
  <c r="AA2" i="27"/>
  <c r="AA2" i="31"/>
  <c r="AA2" i="25"/>
  <c r="AA2" i="24"/>
  <c r="AA2" i="17"/>
  <c r="AA2" i="26"/>
  <c r="AA2" i="15"/>
  <c r="AA10" i="15" s="1"/>
  <c r="AA2" i="37"/>
  <c r="AI2" i="32"/>
  <c r="AI2" i="18"/>
  <c r="AI2" i="30"/>
  <c r="AI2" i="31"/>
  <c r="AI2" i="29"/>
  <c r="AI2" i="28"/>
  <c r="AI2" i="27"/>
  <c r="AI2" i="25"/>
  <c r="AI2" i="24"/>
  <c r="AI2" i="26"/>
  <c r="AI2" i="17"/>
  <c r="AI2" i="15"/>
  <c r="AI10" i="15" s="1"/>
  <c r="AI2" i="37"/>
  <c r="AQ2" i="32"/>
  <c r="AQ2" i="18"/>
  <c r="AQ2" i="30"/>
  <c r="AQ2" i="31"/>
  <c r="AQ2" i="29"/>
  <c r="AQ2" i="28"/>
  <c r="AQ2" i="27"/>
  <c r="AQ2" i="25"/>
  <c r="AQ2" i="24"/>
  <c r="AQ2" i="17"/>
  <c r="AQ2" i="15"/>
  <c r="AQ3" i="15" s="1"/>
  <c r="AQ5" i="15" s="1"/>
  <c r="AQ2" i="26"/>
  <c r="AQ2" i="37"/>
  <c r="AY2" i="32"/>
  <c r="AY2" i="31"/>
  <c r="AY2" i="30"/>
  <c r="AY2" i="29"/>
  <c r="AY2" i="28"/>
  <c r="AY2" i="18"/>
  <c r="AY2" i="27"/>
  <c r="AY2" i="25"/>
  <c r="AY2" i="24"/>
  <c r="AY2" i="17"/>
  <c r="AY2" i="26"/>
  <c r="AY2" i="15"/>
  <c r="AY10" i="15" s="1"/>
  <c r="AY2" i="37"/>
  <c r="BG2" i="31"/>
  <c r="BG2" i="30"/>
  <c r="BG2" i="32"/>
  <c r="BG2" i="18"/>
  <c r="BG2" i="29"/>
  <c r="BG2" i="28"/>
  <c r="BG2" i="27"/>
  <c r="BG2" i="25"/>
  <c r="BG2" i="24"/>
  <c r="BG2" i="17"/>
  <c r="BG2" i="26"/>
  <c r="BG2" i="15"/>
  <c r="BG10" i="15" s="1"/>
  <c r="BG2" i="37"/>
  <c r="BO2" i="32"/>
  <c r="BO2" i="31"/>
  <c r="BO2" i="18"/>
  <c r="BO2" i="30"/>
  <c r="BO2" i="29"/>
  <c r="BO2" i="28"/>
  <c r="BO2" i="27"/>
  <c r="BO2" i="24"/>
  <c r="BO2" i="25"/>
  <c r="BO2" i="26"/>
  <c r="BO2" i="17"/>
  <c r="BO2" i="15"/>
  <c r="BO2" i="37"/>
  <c r="BW2" i="31"/>
  <c r="BW2" i="32"/>
  <c r="BW2" i="30"/>
  <c r="BW2" i="18"/>
  <c r="BW2" i="29"/>
  <c r="BW2" i="28"/>
  <c r="BW2" i="27"/>
  <c r="BW2" i="25"/>
  <c r="BW2" i="24"/>
  <c r="BW2" i="17"/>
  <c r="BW2" i="15"/>
  <c r="BW27" i="15" s="1"/>
  <c r="BW2" i="26"/>
  <c r="BW2" i="37"/>
  <c r="CE2" i="32"/>
  <c r="CE2" i="31"/>
  <c r="CE2" i="30"/>
  <c r="CE2" i="18"/>
  <c r="CE2" i="29"/>
  <c r="CE2" i="28"/>
  <c r="CE2" i="27"/>
  <c r="CE2" i="25"/>
  <c r="CE2" i="24"/>
  <c r="CE2" i="17"/>
  <c r="CE2" i="26"/>
  <c r="CE2" i="15"/>
  <c r="CE3" i="15" s="1"/>
  <c r="CE5" i="15" s="1"/>
  <c r="CE2" i="37"/>
  <c r="Q20" i="8"/>
  <c r="Y20" i="8"/>
  <c r="AG20" i="8"/>
  <c r="AO20" i="8"/>
  <c r="AW20" i="8"/>
  <c r="BE20" i="8"/>
  <c r="BM20" i="8"/>
  <c r="BU20" i="8"/>
  <c r="CC20" i="8"/>
  <c r="O2" i="31"/>
  <c r="O2" i="30"/>
  <c r="O2" i="32"/>
  <c r="O2" i="28"/>
  <c r="O2" i="18"/>
  <c r="O2" i="29"/>
  <c r="O2" i="26"/>
  <c r="O2" i="25"/>
  <c r="O2" i="27"/>
  <c r="O2" i="24"/>
  <c r="O2" i="17"/>
  <c r="O2" i="37"/>
  <c r="BK2" i="32"/>
  <c r="BK2" i="30"/>
  <c r="BK2" i="18"/>
  <c r="BK2" i="31"/>
  <c r="BK2" i="28"/>
  <c r="BK2" i="29"/>
  <c r="BK2" i="24"/>
  <c r="BK2" i="27"/>
  <c r="BK2" i="26"/>
  <c r="BK2" i="25"/>
  <c r="BK2" i="17"/>
  <c r="BK2" i="37"/>
  <c r="BK2" i="15"/>
  <c r="BK12" i="15" s="1"/>
  <c r="BK43" i="15" s="1"/>
  <c r="T2" i="18"/>
  <c r="T2" i="31"/>
  <c r="T2" i="32"/>
  <c r="T2" i="30"/>
  <c r="T2" i="28"/>
  <c r="T2" i="27"/>
  <c r="T2" i="24"/>
  <c r="T2" i="29"/>
  <c r="T2" i="26"/>
  <c r="T2" i="17"/>
  <c r="T2" i="15"/>
  <c r="T3" i="15" s="1"/>
  <c r="T5" i="15" s="1"/>
  <c r="T2" i="37"/>
  <c r="T2" i="25"/>
  <c r="AB2" i="32"/>
  <c r="AB2" i="18"/>
  <c r="AB2" i="31"/>
  <c r="AB2" i="30"/>
  <c r="AB2" i="28"/>
  <c r="AB2" i="29"/>
  <c r="AB2" i="27"/>
  <c r="AB2" i="24"/>
  <c r="AB2" i="26"/>
  <c r="AB2" i="17"/>
  <c r="AB2" i="25"/>
  <c r="AB2" i="15"/>
  <c r="AB10" i="15" s="1"/>
  <c r="AB2" i="37"/>
  <c r="AJ2" i="32"/>
  <c r="AJ2" i="18"/>
  <c r="AJ2" i="30"/>
  <c r="AJ2" i="31"/>
  <c r="AJ2" i="28"/>
  <c r="AJ2" i="27"/>
  <c r="AJ2" i="24"/>
  <c r="AJ2" i="29"/>
  <c r="AJ2" i="26"/>
  <c r="AJ2" i="17"/>
  <c r="AJ2" i="25"/>
  <c r="AJ2" i="15"/>
  <c r="AJ3" i="15" s="1"/>
  <c r="AJ5" i="15" s="1"/>
  <c r="AJ2" i="37"/>
  <c r="AR2" i="18"/>
  <c r="AR2" i="31"/>
  <c r="AR2" i="30"/>
  <c r="AR2" i="32"/>
  <c r="AR2" i="28"/>
  <c r="AR2" i="27"/>
  <c r="AR2" i="29"/>
  <c r="AR2" i="24"/>
  <c r="AR2" i="26"/>
  <c r="AR2" i="17"/>
  <c r="AR2" i="25"/>
  <c r="AR2" i="15"/>
  <c r="AR2" i="37"/>
  <c r="AZ2" i="18"/>
  <c r="AZ2" i="32"/>
  <c r="AZ2" i="30"/>
  <c r="AZ2" i="31"/>
  <c r="AZ2" i="28"/>
  <c r="AZ2" i="29"/>
  <c r="AZ2" i="27"/>
  <c r="AZ2" i="24"/>
  <c r="AZ2" i="26"/>
  <c r="AZ2" i="17"/>
  <c r="AZ2" i="15"/>
  <c r="AZ10" i="15" s="1"/>
  <c r="AZ2" i="37"/>
  <c r="AZ2" i="25"/>
  <c r="BH2" i="32"/>
  <c r="BH2" i="31"/>
  <c r="BH2" i="18"/>
  <c r="BH2" i="30"/>
  <c r="BH2" i="28"/>
  <c r="BH2" i="27"/>
  <c r="BH2" i="29"/>
  <c r="BH2" i="24"/>
  <c r="BH2" i="26"/>
  <c r="BH2" i="17"/>
  <c r="BH2" i="25"/>
  <c r="BH2" i="15"/>
  <c r="BH3" i="15" s="1"/>
  <c r="BH5" i="15" s="1"/>
  <c r="BH2" i="37"/>
  <c r="BP2" i="32"/>
  <c r="BP2" i="18"/>
  <c r="BP2" i="31"/>
  <c r="BP2" i="30"/>
  <c r="BP2" i="28"/>
  <c r="BP2" i="27"/>
  <c r="BP2" i="29"/>
  <c r="BP2" i="24"/>
  <c r="BP2" i="26"/>
  <c r="BP2" i="17"/>
  <c r="BP2" i="25"/>
  <c r="BP2" i="15"/>
  <c r="BP27" i="15" s="1"/>
  <c r="BP2" i="37"/>
  <c r="BX2" i="32"/>
  <c r="BX2" i="18"/>
  <c r="BX2" i="30"/>
  <c r="BX2" i="28"/>
  <c r="BX2" i="29"/>
  <c r="BX2" i="27"/>
  <c r="BX2" i="31"/>
  <c r="BX2" i="24"/>
  <c r="BX2" i="26"/>
  <c r="BX2" i="17"/>
  <c r="BX2" i="25"/>
  <c r="BX2" i="15"/>
  <c r="BX3" i="15" s="1"/>
  <c r="BX5" i="15" s="1"/>
  <c r="BX2" i="37"/>
  <c r="CF2" i="18"/>
  <c r="CF2" i="31"/>
  <c r="CF2" i="30"/>
  <c r="CF2" i="28"/>
  <c r="CF2" i="32"/>
  <c r="CF2" i="27"/>
  <c r="CF2" i="24"/>
  <c r="CF2" i="26"/>
  <c r="CF2" i="17"/>
  <c r="CF2" i="29"/>
  <c r="CF2" i="15"/>
  <c r="CF2" i="37"/>
  <c r="CF2" i="25"/>
  <c r="R20" i="8"/>
  <c r="Z20" i="8"/>
  <c r="AH20" i="8"/>
  <c r="AP20" i="8"/>
  <c r="AX20" i="8"/>
  <c r="BF20" i="8"/>
  <c r="BN20" i="8"/>
  <c r="BV20" i="8"/>
  <c r="CD20" i="8"/>
  <c r="AM2" i="31"/>
  <c r="AM2" i="30"/>
  <c r="AM2" i="32"/>
  <c r="AM2" i="18"/>
  <c r="AM2" i="28"/>
  <c r="AM2" i="29"/>
  <c r="AM2" i="24"/>
  <c r="AM2" i="27"/>
  <c r="AM2" i="26"/>
  <c r="AM2" i="25"/>
  <c r="AM2" i="17"/>
  <c r="AM2" i="37"/>
  <c r="AM2" i="15"/>
  <c r="AM3" i="15" s="1"/>
  <c r="AM5" i="15" s="1"/>
  <c r="U2" i="32"/>
  <c r="U2" i="31"/>
  <c r="U2" i="18"/>
  <c r="U2" i="30"/>
  <c r="U2" i="29"/>
  <c r="U2" i="28"/>
  <c r="U2" i="27"/>
  <c r="U2" i="25"/>
  <c r="U2" i="26"/>
  <c r="U2" i="24"/>
  <c r="U2" i="37"/>
  <c r="U2" i="17"/>
  <c r="U2" i="15"/>
  <c r="U10" i="15" s="1"/>
  <c r="AC2" i="31"/>
  <c r="AC2" i="18"/>
  <c r="AC2" i="29"/>
  <c r="AC2" i="28"/>
  <c r="AC2" i="32"/>
  <c r="AC2" i="30"/>
  <c r="AC2" i="27"/>
  <c r="AC2" i="25"/>
  <c r="AC2" i="26"/>
  <c r="AC2" i="24"/>
  <c r="AC2" i="37"/>
  <c r="AC2" i="17"/>
  <c r="AC2" i="15"/>
  <c r="AC10" i="15" s="1"/>
  <c r="AK2" i="32"/>
  <c r="AK2" i="31"/>
  <c r="AK2" i="18"/>
  <c r="AK2" i="29"/>
  <c r="AK2" i="28"/>
  <c r="AK2" i="30"/>
  <c r="AK2" i="27"/>
  <c r="AK2" i="24"/>
  <c r="AK2" i="25"/>
  <c r="AK2" i="26"/>
  <c r="AK2" i="17"/>
  <c r="AK2" i="37"/>
  <c r="AK2" i="15"/>
  <c r="AS2" i="32"/>
  <c r="AS2" i="31"/>
  <c r="AS2" i="18"/>
  <c r="AS2" i="29"/>
  <c r="AS2" i="30"/>
  <c r="AS2" i="28"/>
  <c r="AS2" i="27"/>
  <c r="AS2" i="24"/>
  <c r="AS2" i="25"/>
  <c r="AS2" i="26"/>
  <c r="AS2" i="17"/>
  <c r="AS2" i="37"/>
  <c r="AS2" i="15"/>
  <c r="AS10" i="15" s="1"/>
  <c r="BA2" i="31"/>
  <c r="BA2" i="32"/>
  <c r="BA2" i="29"/>
  <c r="BA2" i="28"/>
  <c r="BA2" i="30"/>
  <c r="BA2" i="27"/>
  <c r="BA2" i="18"/>
  <c r="BA2" i="25"/>
  <c r="BA2" i="24"/>
  <c r="BA2" i="26"/>
  <c r="BA2" i="37"/>
  <c r="BA2" i="17"/>
  <c r="BA2" i="15"/>
  <c r="BA10" i="15" s="1"/>
  <c r="BI2" i="32"/>
  <c r="BI2" i="31"/>
  <c r="BI2" i="18"/>
  <c r="BI2" i="29"/>
  <c r="BI2" i="28"/>
  <c r="BI2" i="27"/>
  <c r="BI2" i="30"/>
  <c r="BI2" i="24"/>
  <c r="BI2" i="25"/>
  <c r="BI2" i="26"/>
  <c r="BI2" i="37"/>
  <c r="BI2" i="17"/>
  <c r="BI2" i="15"/>
  <c r="BI10" i="15" s="1"/>
  <c r="BQ2" i="31"/>
  <c r="BQ2" i="32"/>
  <c r="BQ2" i="18"/>
  <c r="BQ2" i="29"/>
  <c r="BQ2" i="30"/>
  <c r="BQ2" i="28"/>
  <c r="BQ2" i="27"/>
  <c r="BQ2" i="25"/>
  <c r="BQ2" i="26"/>
  <c r="BQ2" i="24"/>
  <c r="BQ2" i="17"/>
  <c r="BQ2" i="37"/>
  <c r="BQ2" i="15"/>
  <c r="BQ10" i="15" s="1"/>
  <c r="BY2" i="31"/>
  <c r="BY2" i="32"/>
  <c r="BY2" i="18"/>
  <c r="BY2" i="29"/>
  <c r="BY2" i="28"/>
  <c r="BY2" i="27"/>
  <c r="BY2" i="30"/>
  <c r="BY2" i="24"/>
  <c r="BY2" i="25"/>
  <c r="BY2" i="26"/>
  <c r="BY2" i="17"/>
  <c r="BY2" i="37"/>
  <c r="BY2" i="15"/>
  <c r="BY27" i="15" s="1"/>
  <c r="S20" i="8"/>
  <c r="AA20" i="8"/>
  <c r="AI20" i="8"/>
  <c r="AQ20" i="8"/>
  <c r="AY20" i="8"/>
  <c r="BG20" i="8"/>
  <c r="BO20" i="8"/>
  <c r="BW20" i="8"/>
  <c r="CE20" i="8"/>
  <c r="Q2" i="15"/>
  <c r="Q3" i="15" s="1"/>
  <c r="Q5" i="15" s="1"/>
  <c r="W2" i="32"/>
  <c r="W2" i="30"/>
  <c r="W2" i="31"/>
  <c r="W2" i="18"/>
  <c r="W2" i="28"/>
  <c r="W2" i="29"/>
  <c r="W2" i="26"/>
  <c r="W2" i="27"/>
  <c r="W2" i="25"/>
  <c r="W2" i="17"/>
  <c r="W2" i="24"/>
  <c r="W2" i="37"/>
  <c r="W2" i="15"/>
  <c r="AU2" i="32"/>
  <c r="AU2" i="31"/>
  <c r="AU2" i="18"/>
  <c r="AU2" i="30"/>
  <c r="AU2" i="28"/>
  <c r="AU2" i="29"/>
  <c r="AU2" i="24"/>
  <c r="AU2" i="26"/>
  <c r="AU2" i="25"/>
  <c r="AU2" i="27"/>
  <c r="AU2" i="17"/>
  <c r="AU2" i="37"/>
  <c r="AU2" i="15"/>
  <c r="AU27" i="15" s="1"/>
  <c r="IJ2" i="39"/>
  <c r="IB2" i="39"/>
  <c r="HT2" i="39"/>
  <c r="HL2" i="39"/>
  <c r="HD2" i="39"/>
  <c r="GV2" i="39"/>
  <c r="GN2" i="39"/>
  <c r="GF2" i="39"/>
  <c r="FX2" i="39"/>
  <c r="FP2" i="39"/>
  <c r="FH2" i="39"/>
  <c r="EZ2" i="39"/>
  <c r="ER2" i="39"/>
  <c r="EJ2" i="39"/>
  <c r="EB2" i="39"/>
  <c r="DT2" i="39"/>
  <c r="DL2" i="39"/>
  <c r="DD2" i="39"/>
  <c r="CV2" i="39"/>
  <c r="CN2" i="39"/>
  <c r="CF2" i="39"/>
  <c r="BX2" i="39"/>
  <c r="BP2" i="39"/>
  <c r="BH2" i="39"/>
  <c r="AZ2" i="39"/>
  <c r="AR2" i="39"/>
  <c r="AJ2" i="39"/>
  <c r="II2" i="39"/>
  <c r="IA2" i="39"/>
  <c r="HS2" i="39"/>
  <c r="HK2" i="39"/>
  <c r="HC2" i="39"/>
  <c r="GU2" i="39"/>
  <c r="GM2" i="39"/>
  <c r="GE2" i="39"/>
  <c r="FW2" i="39"/>
  <c r="FO2" i="39"/>
  <c r="FG2" i="39"/>
  <c r="EY2" i="39"/>
  <c r="EQ2" i="39"/>
  <c r="EI2" i="39"/>
  <c r="EA2" i="39"/>
  <c r="DS2" i="39"/>
  <c r="DK2" i="39"/>
  <c r="DC2" i="39"/>
  <c r="CU2" i="39"/>
  <c r="CM2" i="39"/>
  <c r="CE2" i="39"/>
  <c r="BW2" i="39"/>
  <c r="BO2" i="39"/>
  <c r="BG2" i="39"/>
  <c r="AY2" i="39"/>
  <c r="AQ2" i="39"/>
  <c r="AI2" i="39"/>
  <c r="IH2" i="39"/>
  <c r="HZ2" i="39"/>
  <c r="HR2" i="39"/>
  <c r="HJ2" i="39"/>
  <c r="HB2" i="39"/>
  <c r="GT2" i="39"/>
  <c r="GL2" i="39"/>
  <c r="GD2" i="39"/>
  <c r="FV2" i="39"/>
  <c r="FN2" i="39"/>
  <c r="FF2" i="39"/>
  <c r="EX2" i="39"/>
  <c r="EP2" i="39"/>
  <c r="EH2" i="39"/>
  <c r="DZ2" i="39"/>
  <c r="DR2" i="39"/>
  <c r="DJ2" i="39"/>
  <c r="DB2" i="39"/>
  <c r="CT2" i="39"/>
  <c r="CL2" i="39"/>
  <c r="CD2" i="39"/>
  <c r="BV2" i="39"/>
  <c r="BN2" i="39"/>
  <c r="BF2" i="39"/>
  <c r="AX2" i="39"/>
  <c r="AP2" i="39"/>
  <c r="AH2" i="39"/>
  <c r="IG2" i="39"/>
  <c r="HY2" i="39"/>
  <c r="HQ2" i="39"/>
  <c r="HI2" i="39"/>
  <c r="HA2" i="39"/>
  <c r="GS2" i="39"/>
  <c r="GK2" i="39"/>
  <c r="GC2" i="39"/>
  <c r="FU2" i="39"/>
  <c r="FM2" i="39"/>
  <c r="FE2" i="39"/>
  <c r="EW2" i="39"/>
  <c r="EO2" i="39"/>
  <c r="EG2" i="39"/>
  <c r="DY2" i="39"/>
  <c r="DQ2" i="39"/>
  <c r="DI2" i="39"/>
  <c r="DA2" i="39"/>
  <c r="CS2" i="39"/>
  <c r="CK2" i="39"/>
  <c r="CC2" i="39"/>
  <c r="BU2" i="39"/>
  <c r="BM2" i="39"/>
  <c r="BE2" i="39"/>
  <c r="AW2" i="39"/>
  <c r="AO2" i="39"/>
  <c r="AG2" i="39"/>
  <c r="IF2" i="39"/>
  <c r="HX2" i="39"/>
  <c r="HP2" i="39"/>
  <c r="HH2" i="39"/>
  <c r="GZ2" i="39"/>
  <c r="GR2" i="39"/>
  <c r="GJ2" i="39"/>
  <c r="GB2" i="39"/>
  <c r="FT2" i="39"/>
  <c r="FL2" i="39"/>
  <c r="FD2" i="39"/>
  <c r="EV2" i="39"/>
  <c r="EN2" i="39"/>
  <c r="EF2" i="39"/>
  <c r="DX2" i="39"/>
  <c r="DP2" i="39"/>
  <c r="DH2" i="39"/>
  <c r="CZ2" i="39"/>
  <c r="CR2" i="39"/>
  <c r="CJ2" i="39"/>
  <c r="CB2" i="39"/>
  <c r="BT2" i="39"/>
  <c r="BL2" i="39"/>
  <c r="BD2" i="39"/>
  <c r="AV2" i="39"/>
  <c r="AN2" i="39"/>
  <c r="AF2" i="39"/>
  <c r="IE2" i="39"/>
  <c r="HW2" i="39"/>
  <c r="HO2" i="39"/>
  <c r="HG2" i="39"/>
  <c r="GY2" i="39"/>
  <c r="GQ2" i="39"/>
  <c r="GI2" i="39"/>
  <c r="GA2" i="39"/>
  <c r="FS2" i="39"/>
  <c r="FK2" i="39"/>
  <c r="FC2" i="39"/>
  <c r="EU2" i="39"/>
  <c r="EM2" i="39"/>
  <c r="EE2" i="39"/>
  <c r="DW2" i="39"/>
  <c r="DO2" i="39"/>
  <c r="DG2" i="39"/>
  <c r="CY2" i="39"/>
  <c r="CQ2" i="39"/>
  <c r="CI2" i="39"/>
  <c r="CA2" i="39"/>
  <c r="BS2" i="39"/>
  <c r="BK2" i="39"/>
  <c r="BC2" i="39"/>
  <c r="AU2" i="39"/>
  <c r="AM2" i="39"/>
  <c r="ID2" i="39"/>
  <c r="HV2" i="39"/>
  <c r="HN2" i="39"/>
  <c r="HF2" i="39"/>
  <c r="GX2" i="39"/>
  <c r="GP2" i="39"/>
  <c r="GH2" i="39"/>
  <c r="FZ2" i="39"/>
  <c r="FR2" i="39"/>
  <c r="FJ2" i="39"/>
  <c r="FB2" i="39"/>
  <c r="ET2" i="39"/>
  <c r="EL2" i="39"/>
  <c r="ED2" i="39"/>
  <c r="DV2" i="39"/>
  <c r="DN2" i="39"/>
  <c r="DF2" i="39"/>
  <c r="CX2" i="39"/>
  <c r="CP2" i="39"/>
  <c r="CH2" i="39"/>
  <c r="BZ2" i="39"/>
  <c r="BR2" i="39"/>
  <c r="BJ2" i="39"/>
  <c r="BB2" i="39"/>
  <c r="AT2" i="39"/>
  <c r="AL2" i="39"/>
  <c r="IC2" i="39"/>
  <c r="HU2" i="39"/>
  <c r="HM2" i="39"/>
  <c r="HE2" i="39"/>
  <c r="GW2" i="39"/>
  <c r="GO2" i="39"/>
  <c r="GG2" i="39"/>
  <c r="FY2" i="39"/>
  <c r="FQ2" i="39"/>
  <c r="FI2" i="39"/>
  <c r="FA2" i="39"/>
  <c r="ES2" i="39"/>
  <c r="EK2" i="39"/>
  <c r="EC2" i="39"/>
  <c r="DU2" i="39"/>
  <c r="DM2" i="39"/>
  <c r="DE2" i="39"/>
  <c r="CW2" i="39"/>
  <c r="CO2" i="39"/>
  <c r="CG2" i="39"/>
  <c r="BY2" i="39"/>
  <c r="BQ2" i="39"/>
  <c r="BI2" i="39"/>
  <c r="BA2" i="39"/>
  <c r="AS2" i="39"/>
  <c r="AK2" i="39"/>
  <c r="N2" i="32"/>
  <c r="N2" i="31"/>
  <c r="N2" i="30"/>
  <c r="N2" i="27"/>
  <c r="N2" i="18"/>
  <c r="N2" i="29"/>
  <c r="N2" i="26"/>
  <c r="N2" i="28"/>
  <c r="N2" i="24"/>
  <c r="N2" i="25"/>
  <c r="N2" i="17"/>
  <c r="N2" i="37"/>
  <c r="V2" i="32"/>
  <c r="V2" i="18"/>
  <c r="V2" i="31"/>
  <c r="V2" i="27"/>
  <c r="V2" i="30"/>
  <c r="V2" i="29"/>
  <c r="V2" i="28"/>
  <c r="V2" i="26"/>
  <c r="V2" i="24"/>
  <c r="V2" i="25"/>
  <c r="V2" i="17"/>
  <c r="V2" i="37"/>
  <c r="V2" i="15"/>
  <c r="V27" i="15" s="1"/>
  <c r="AD2" i="32"/>
  <c r="AD2" i="31"/>
  <c r="AD2" i="18"/>
  <c r="AD2" i="30"/>
  <c r="AD2" i="27"/>
  <c r="AD2" i="29"/>
  <c r="AD2" i="28"/>
  <c r="AD2" i="26"/>
  <c r="AD2" i="24"/>
  <c r="AD2" i="25"/>
  <c r="AD2" i="17"/>
  <c r="AD2" i="37"/>
  <c r="AD2" i="15"/>
  <c r="AD3" i="15" s="1"/>
  <c r="AD5" i="15" s="1"/>
  <c r="AL2" i="32"/>
  <c r="AL2" i="31"/>
  <c r="AL2" i="18"/>
  <c r="AL2" i="30"/>
  <c r="AL2" i="27"/>
  <c r="AL2" i="29"/>
  <c r="AL2" i="28"/>
  <c r="AL2" i="24"/>
  <c r="AL2" i="26"/>
  <c r="AL2" i="25"/>
  <c r="AL2" i="17"/>
  <c r="AL2" i="37"/>
  <c r="AL2" i="15"/>
  <c r="AL27" i="15" s="1"/>
  <c r="AT2" i="32"/>
  <c r="AT2" i="30"/>
  <c r="AT2" i="31"/>
  <c r="AT2" i="27"/>
  <c r="AT2" i="18"/>
  <c r="AT2" i="29"/>
  <c r="AT2" i="28"/>
  <c r="AT2" i="26"/>
  <c r="AT2" i="25"/>
  <c r="AT2" i="24"/>
  <c r="AT2" i="17"/>
  <c r="AT2" i="37"/>
  <c r="AT2" i="15"/>
  <c r="AT27" i="15" s="1"/>
  <c r="BB2" i="32"/>
  <c r="BB2" i="31"/>
  <c r="BB2" i="18"/>
  <c r="BB2" i="30"/>
  <c r="BB2" i="29"/>
  <c r="BB2" i="28"/>
  <c r="BB2" i="27"/>
  <c r="BB2" i="24"/>
  <c r="BB2" i="26"/>
  <c r="BB2" i="25"/>
  <c r="BB2" i="17"/>
  <c r="BB2" i="37"/>
  <c r="BB2" i="15"/>
  <c r="BJ2" i="32"/>
  <c r="BJ2" i="18"/>
  <c r="BJ2" i="31"/>
  <c r="BJ2" i="30"/>
  <c r="BJ2" i="27"/>
  <c r="BJ2" i="28"/>
  <c r="BJ2" i="24"/>
  <c r="BJ2" i="26"/>
  <c r="BJ2" i="25"/>
  <c r="BJ2" i="29"/>
  <c r="BJ2" i="17"/>
  <c r="BJ2" i="37"/>
  <c r="BJ2" i="15"/>
  <c r="BJ10" i="15" s="1"/>
  <c r="BJ42" i="15" s="1"/>
  <c r="BR2" i="31"/>
  <c r="BR2" i="32"/>
  <c r="BR2" i="18"/>
  <c r="BR2" i="30"/>
  <c r="BR2" i="27"/>
  <c r="BR2" i="29"/>
  <c r="BR2" i="28"/>
  <c r="BR2" i="26"/>
  <c r="BR2" i="24"/>
  <c r="BR2" i="25"/>
  <c r="BR2" i="17"/>
  <c r="BR2" i="37"/>
  <c r="BR2" i="15"/>
  <c r="BR3" i="15" s="1"/>
  <c r="BR5" i="15" s="1"/>
  <c r="BZ2" i="32"/>
  <c r="BZ2" i="18"/>
  <c r="BZ2" i="31"/>
  <c r="BZ2" i="30"/>
  <c r="BZ2" i="27"/>
  <c r="BZ2" i="24"/>
  <c r="BZ2" i="28"/>
  <c r="BZ2" i="26"/>
  <c r="BZ2" i="29"/>
  <c r="BZ2" i="25"/>
  <c r="BZ2" i="17"/>
  <c r="BZ2" i="37"/>
  <c r="BZ2" i="15"/>
  <c r="BZ27" i="15" s="1"/>
  <c r="T20" i="8"/>
  <c r="AB20" i="8"/>
  <c r="AJ20" i="8"/>
  <c r="AR20" i="8"/>
  <c r="AZ20" i="8"/>
  <c r="BH20" i="8"/>
  <c r="BP20" i="8"/>
  <c r="BX20" i="8"/>
  <c r="CF20" i="8"/>
  <c r="R2" i="15"/>
  <c r="R27" i="15" s="1"/>
  <c r="Y2" i="15"/>
  <c r="Y12" i="15" s="1"/>
  <c r="Y43" i="15" s="1"/>
  <c r="P2" i="32"/>
  <c r="P2" i="18"/>
  <c r="P2" i="31"/>
  <c r="P2" i="30"/>
  <c r="P2" i="29"/>
  <c r="P2" i="28"/>
  <c r="P2" i="27"/>
  <c r="P2" i="26"/>
  <c r="P2" i="25"/>
  <c r="P2" i="24"/>
  <c r="P2" i="17"/>
  <c r="P2" i="37"/>
  <c r="X2" i="31"/>
  <c r="X2" i="18"/>
  <c r="X2" i="32"/>
  <c r="X2" i="30"/>
  <c r="X2" i="29"/>
  <c r="X2" i="28"/>
  <c r="X2" i="27"/>
  <c r="X2" i="26"/>
  <c r="X2" i="25"/>
  <c r="X2" i="24"/>
  <c r="X2" i="17"/>
  <c r="X2" i="37"/>
  <c r="X2" i="15"/>
  <c r="X12" i="15" s="1"/>
  <c r="X43" i="15" s="1"/>
  <c r="AF2" i="18"/>
  <c r="AF2" i="32"/>
  <c r="AF2" i="30"/>
  <c r="AF2" i="31"/>
  <c r="AF2" i="29"/>
  <c r="AF2" i="28"/>
  <c r="AF2" i="24"/>
  <c r="AF2" i="27"/>
  <c r="AF2" i="26"/>
  <c r="AF2" i="25"/>
  <c r="AF2" i="17"/>
  <c r="AF2" i="37"/>
  <c r="AF2" i="15"/>
  <c r="AF12" i="15" s="1"/>
  <c r="AF43" i="15" s="1"/>
  <c r="AN2" i="32"/>
  <c r="AN2" i="18"/>
  <c r="AN2" i="31"/>
  <c r="AN2" i="30"/>
  <c r="AN2" i="24"/>
  <c r="AN2" i="27"/>
  <c r="AN2" i="29"/>
  <c r="AN2" i="26"/>
  <c r="AN2" i="28"/>
  <c r="AN2" i="25"/>
  <c r="AN2" i="17"/>
  <c r="AN2" i="37"/>
  <c r="AN2" i="15"/>
  <c r="AN12" i="15" s="1"/>
  <c r="AN43" i="15" s="1"/>
  <c r="AV2" i="31"/>
  <c r="AV2" i="18"/>
  <c r="AV2" i="32"/>
  <c r="AV2" i="29"/>
  <c r="AV2" i="28"/>
  <c r="AV2" i="24"/>
  <c r="AV2" i="27"/>
  <c r="AV2" i="26"/>
  <c r="AV2" i="30"/>
  <c r="AV2" i="25"/>
  <c r="AV2" i="17"/>
  <c r="AV2" i="37"/>
  <c r="AV2" i="15"/>
  <c r="AV10" i="15" s="1"/>
  <c r="BD2" i="32"/>
  <c r="BD2" i="31"/>
  <c r="BD2" i="18"/>
  <c r="BD2" i="30"/>
  <c r="BD2" i="24"/>
  <c r="BD2" i="27"/>
  <c r="BD2" i="29"/>
  <c r="BD2" i="28"/>
  <c r="BD2" i="26"/>
  <c r="BD2" i="25"/>
  <c r="BD2" i="17"/>
  <c r="BD2" i="37"/>
  <c r="BD2" i="15"/>
  <c r="BL2" i="18"/>
  <c r="BL2" i="32"/>
  <c r="BL2" i="31"/>
  <c r="BL2" i="24"/>
  <c r="BL2" i="30"/>
  <c r="BL2" i="29"/>
  <c r="BL2" i="28"/>
  <c r="BL2" i="27"/>
  <c r="BL2" i="26"/>
  <c r="BL2" i="25"/>
  <c r="BL2" i="17"/>
  <c r="BL2" i="37"/>
  <c r="BL2" i="15"/>
  <c r="BL12" i="15" s="1"/>
  <c r="BL43" i="15" s="1"/>
  <c r="BT2" i="32"/>
  <c r="BT2" i="18"/>
  <c r="BT2" i="31"/>
  <c r="BT2" i="30"/>
  <c r="BT2" i="29"/>
  <c r="BT2" i="28"/>
  <c r="BT2" i="24"/>
  <c r="BT2" i="27"/>
  <c r="BT2" i="26"/>
  <c r="BT2" i="25"/>
  <c r="BT2" i="17"/>
  <c r="BT2" i="37"/>
  <c r="BT2" i="15"/>
  <c r="BT27" i="15" s="1"/>
  <c r="CB2" i="18"/>
  <c r="CB2" i="31"/>
  <c r="CB2" i="30"/>
  <c r="CB2" i="32"/>
  <c r="CB2" i="24"/>
  <c r="CB2" i="29"/>
  <c r="CB2" i="28"/>
  <c r="CB2" i="27"/>
  <c r="CB2" i="26"/>
  <c r="CB2" i="25"/>
  <c r="CB2" i="17"/>
  <c r="CB2" i="37"/>
  <c r="CB2" i="15"/>
  <c r="CB27" i="15" s="1"/>
  <c r="N20" i="8"/>
  <c r="V20" i="8"/>
  <c r="AD20" i="8"/>
  <c r="AL20" i="8"/>
  <c r="AT20" i="8"/>
  <c r="BB20" i="8"/>
  <c r="BJ20" i="8"/>
  <c r="BR20" i="8"/>
  <c r="BZ20" i="8"/>
  <c r="Z2" i="15"/>
  <c r="D210" i="29"/>
  <c r="D211" i="29"/>
  <c r="D211" i="28"/>
  <c r="V193" i="28"/>
  <c r="AL193" i="28"/>
  <c r="AL204" i="28" s="1"/>
  <c r="BZ193" i="28"/>
  <c r="V193" i="29"/>
  <c r="AL193" i="29"/>
  <c r="W193" i="30"/>
  <c r="W204" i="30" s="1"/>
  <c r="AE193" i="30"/>
  <c r="AU193" i="30"/>
  <c r="BC193" i="30"/>
  <c r="BS193" i="30"/>
  <c r="BS204" i="30" s="1"/>
  <c r="CA193" i="30"/>
  <c r="CA204" i="30" s="1"/>
  <c r="W193" i="28"/>
  <c r="BC193" i="28"/>
  <c r="P193" i="30"/>
  <c r="X193" i="30"/>
  <c r="AV193" i="30"/>
  <c r="AV204" i="30" s="1"/>
  <c r="BD193" i="30"/>
  <c r="BD204" i="30" s="1"/>
  <c r="BT193" i="30"/>
  <c r="P193" i="28"/>
  <c r="P204" i="28" s="1"/>
  <c r="X193" i="28"/>
  <c r="AV193" i="28"/>
  <c r="AV204" i="28" s="1"/>
  <c r="AG193" i="30"/>
  <c r="AW193" i="30"/>
  <c r="BU193" i="30"/>
  <c r="BU204" i="30" s="1"/>
  <c r="Q193" i="28"/>
  <c r="Q204" i="28" s="1"/>
  <c r="AG193" i="28"/>
  <c r="AW193" i="28"/>
  <c r="BU193" i="28"/>
  <c r="BU204" i="28" s="1"/>
  <c r="R193" i="30"/>
  <c r="AX193" i="30"/>
  <c r="AX204" i="30" s="1"/>
  <c r="BN193" i="30"/>
  <c r="R193" i="28"/>
  <c r="R204" i="28" s="1"/>
  <c r="AH193" i="28"/>
  <c r="AX193" i="28"/>
  <c r="BF193" i="28"/>
  <c r="BF204" i="28" s="1"/>
  <c r="BN193" i="28"/>
  <c r="BV193" i="28"/>
  <c r="S193" i="30"/>
  <c r="S204" i="30" s="1"/>
  <c r="AA193" i="30"/>
  <c r="AA204" i="30" s="1"/>
  <c r="BG193" i="30"/>
  <c r="BO193" i="30"/>
  <c r="BO204" i="30" s="1"/>
  <c r="S193" i="28"/>
  <c r="AA193" i="28"/>
  <c r="BG193" i="28"/>
  <c r="BO193" i="28"/>
  <c r="BO204" i="28" s="1"/>
  <c r="AJ193" i="30"/>
  <c r="AJ204" i="30" s="1"/>
  <c r="BH193" i="30"/>
  <c r="BH204" i="30" s="1"/>
  <c r="BP193" i="30"/>
  <c r="CF193" i="30"/>
  <c r="AJ193" i="28"/>
  <c r="AJ204" i="28" s="1"/>
  <c r="BH193" i="28"/>
  <c r="BP193" i="28"/>
  <c r="CF193" i="28"/>
  <c r="U193" i="30"/>
  <c r="U204" i="30" s="1"/>
  <c r="AC193" i="30"/>
  <c r="AC204" i="30" s="1"/>
  <c r="AK193" i="30"/>
  <c r="AS193" i="30"/>
  <c r="BQ193" i="30"/>
  <c r="BQ204" i="30" s="1"/>
  <c r="BY193" i="30"/>
  <c r="BY204" i="30" s="1"/>
  <c r="U193" i="28"/>
  <c r="AC193" i="28"/>
  <c r="AK193" i="28"/>
  <c r="AS193" i="28"/>
  <c r="AS204" i="28" s="1"/>
  <c r="BQ193" i="28"/>
  <c r="BY193" i="28"/>
  <c r="N192" i="29"/>
  <c r="AL192" i="29"/>
  <c r="AL203" i="29" s="1"/>
  <c r="AL192" i="28"/>
  <c r="AL192" i="30"/>
  <c r="AT192" i="29"/>
  <c r="AT192" i="28"/>
  <c r="AT203" i="28" s="1"/>
  <c r="AT192" i="30"/>
  <c r="AT203" i="30" s="1"/>
  <c r="BB192" i="29"/>
  <c r="BB192" i="28"/>
  <c r="BB192" i="30"/>
  <c r="AM192" i="29"/>
  <c r="AM203" i="29" s="1"/>
  <c r="AM192" i="30"/>
  <c r="AU192" i="29"/>
  <c r="AU192" i="30"/>
  <c r="AU203" i="30" s="1"/>
  <c r="CA192" i="29"/>
  <c r="CA192" i="30"/>
  <c r="CA203" i="30" s="1"/>
  <c r="P192" i="29"/>
  <c r="P203" i="29" s="1"/>
  <c r="P192" i="28"/>
  <c r="BT192" i="29"/>
  <c r="BT192" i="28"/>
  <c r="CB192" i="29"/>
  <c r="CB192" i="28"/>
  <c r="CB203" i="28" s="1"/>
  <c r="P192" i="30"/>
  <c r="P203" i="30" s="1"/>
  <c r="CB192" i="30"/>
  <c r="CB203" i="30" s="1"/>
  <c r="AO192" i="28"/>
  <c r="AO192" i="30"/>
  <c r="AO192" i="29"/>
  <c r="AW192" i="30"/>
  <c r="AW203" i="30" s="1"/>
  <c r="BU192" i="28"/>
  <c r="BU192" i="30"/>
  <c r="BU203" i="30" s="1"/>
  <c r="BU192" i="29"/>
  <c r="BU203" i="29" s="1"/>
  <c r="BS192" i="28"/>
  <c r="BS203" i="28" s="1"/>
  <c r="R192" i="28"/>
  <c r="R192" i="30"/>
  <c r="R192" i="29"/>
  <c r="R203" i="29" s="1"/>
  <c r="AH192" i="28"/>
  <c r="AH203" i="28" s="1"/>
  <c r="AX192" i="28"/>
  <c r="AX192" i="30"/>
  <c r="AX203" i="30" s="1"/>
  <c r="AX192" i="29"/>
  <c r="BF192" i="28"/>
  <c r="BF203" i="28" s="1"/>
  <c r="CD192" i="28"/>
  <c r="CD192" i="30"/>
  <c r="CD192" i="29"/>
  <c r="CA192" i="28"/>
  <c r="AQ192" i="30"/>
  <c r="BG192" i="29"/>
  <c r="AB192" i="28"/>
  <c r="AB192" i="30"/>
  <c r="AB203" i="30" s="1"/>
  <c r="AB192" i="29"/>
  <c r="AJ192" i="30"/>
  <c r="AR192" i="28"/>
  <c r="AR192" i="30"/>
  <c r="AR203" i="30" s="1"/>
  <c r="AR192" i="29"/>
  <c r="BP192" i="28"/>
  <c r="BP203" i="28" s="1"/>
  <c r="BP192" i="30"/>
  <c r="BP203" i="30" s="1"/>
  <c r="BP192" i="29"/>
  <c r="CF192" i="30"/>
  <c r="CF203" i="30" s="1"/>
  <c r="U192" i="30"/>
  <c r="U203" i="30" s="1"/>
  <c r="U192" i="29"/>
  <c r="U192" i="28"/>
  <c r="AC192" i="30"/>
  <c r="AC203" i="30" s="1"/>
  <c r="AC192" i="29"/>
  <c r="AC203" i="29" s="1"/>
  <c r="AC192" i="28"/>
  <c r="BA192" i="30"/>
  <c r="BA203" i="30" s="1"/>
  <c r="BA192" i="29"/>
  <c r="BA192" i="28"/>
  <c r="BA203" i="28" s="1"/>
  <c r="BI192" i="30"/>
  <c r="BI192" i="29"/>
  <c r="BI192" i="28"/>
  <c r="BY192" i="28"/>
  <c r="AM192" i="28"/>
  <c r="T191" i="28"/>
  <c r="AB191" i="28"/>
  <c r="AJ191" i="28"/>
  <c r="BH191" i="28"/>
  <c r="BP191" i="28"/>
  <c r="X191" i="29"/>
  <c r="AN191" i="29"/>
  <c r="AV191" i="29"/>
  <c r="CB191" i="29"/>
  <c r="U191" i="30"/>
  <c r="AS191" i="30"/>
  <c r="BA191" i="30"/>
  <c r="BI191" i="30"/>
  <c r="U191" i="28"/>
  <c r="AS191" i="28"/>
  <c r="BA191" i="28"/>
  <c r="BI191" i="28"/>
  <c r="Q191" i="29"/>
  <c r="Y191" i="29"/>
  <c r="AO191" i="29"/>
  <c r="BE191" i="29"/>
  <c r="BM191" i="29"/>
  <c r="CC191" i="29"/>
  <c r="AD191" i="30"/>
  <c r="AL191" i="30"/>
  <c r="BB191" i="30"/>
  <c r="BR191" i="30"/>
  <c r="BZ191" i="30"/>
  <c r="AD191" i="28"/>
  <c r="BB191" i="28"/>
  <c r="BZ191" i="28"/>
  <c r="Z191" i="29"/>
  <c r="AH191" i="29"/>
  <c r="BF191" i="29"/>
  <c r="BN191" i="29"/>
  <c r="BV191" i="29"/>
  <c r="O191" i="30"/>
  <c r="W191" i="30"/>
  <c r="AE191" i="30"/>
  <c r="BC191" i="30"/>
  <c r="BK191" i="30"/>
  <c r="BS191" i="30"/>
  <c r="CA191" i="30"/>
  <c r="W191" i="28"/>
  <c r="AE191" i="28"/>
  <c r="BC191" i="28"/>
  <c r="BK191" i="28"/>
  <c r="BS191" i="28"/>
  <c r="CA191" i="28"/>
  <c r="AA191" i="29"/>
  <c r="AI191" i="29"/>
  <c r="BG191" i="29"/>
  <c r="BW191" i="29"/>
  <c r="X191" i="30"/>
  <c r="AV191" i="30"/>
  <c r="BT191" i="30"/>
  <c r="CB191" i="30"/>
  <c r="AB191" i="29"/>
  <c r="AJ191" i="29"/>
  <c r="BH191" i="29"/>
  <c r="BP191" i="29"/>
  <c r="Q191" i="30"/>
  <c r="Y191" i="30"/>
  <c r="AO191" i="30"/>
  <c r="BE191" i="30"/>
  <c r="BM191" i="30"/>
  <c r="CC191" i="30"/>
  <c r="Z191" i="30"/>
  <c r="AH191" i="30"/>
  <c r="BN191" i="30"/>
  <c r="BV191" i="30"/>
  <c r="AA191" i="30"/>
  <c r="AI191" i="30"/>
  <c r="BG191" i="30"/>
  <c r="BW191" i="30"/>
  <c r="AC190" i="28"/>
  <c r="AS190" i="28"/>
  <c r="BI190" i="28"/>
  <c r="BY190" i="28"/>
  <c r="AG190" i="29"/>
  <c r="AO190" i="29"/>
  <c r="BM190" i="29"/>
  <c r="BU190" i="29"/>
  <c r="CC190" i="29"/>
  <c r="AD190" i="30"/>
  <c r="AT190" i="30"/>
  <c r="BJ190" i="30"/>
  <c r="BZ190" i="30"/>
  <c r="AD190" i="28"/>
  <c r="AT190" i="28"/>
  <c r="BJ190" i="28"/>
  <c r="BZ190" i="28"/>
  <c r="Z190" i="29"/>
  <c r="AP190" i="29"/>
  <c r="BF190" i="29"/>
  <c r="BV190" i="29"/>
  <c r="O190" i="30"/>
  <c r="W190" i="30"/>
  <c r="AE190" i="30"/>
  <c r="AM190" i="30"/>
  <c r="AU190" i="30"/>
  <c r="BC190" i="30"/>
  <c r="BK190" i="30"/>
  <c r="O190" i="28"/>
  <c r="AE190" i="28"/>
  <c r="AM190" i="28"/>
  <c r="AU190" i="28"/>
  <c r="BC190" i="28"/>
  <c r="BK190" i="28"/>
  <c r="AI190" i="29"/>
  <c r="AY190" i="29"/>
  <c r="BO190" i="29"/>
  <c r="CE190" i="29"/>
  <c r="X190" i="30"/>
  <c r="AF190" i="30"/>
  <c r="AN190" i="30"/>
  <c r="BD190" i="30"/>
  <c r="BL190" i="30"/>
  <c r="X190" i="28"/>
  <c r="AF190" i="28"/>
  <c r="BD190" i="28"/>
  <c r="BL190" i="28"/>
  <c r="AB190" i="29"/>
  <c r="BH190" i="29"/>
  <c r="CF190" i="29"/>
  <c r="AG190" i="30"/>
  <c r="AO190" i="30"/>
  <c r="BE190" i="30"/>
  <c r="BM190" i="30"/>
  <c r="BU190" i="30"/>
  <c r="AC190" i="29"/>
  <c r="AS190" i="29"/>
  <c r="BI190" i="29"/>
  <c r="BY190" i="29"/>
  <c r="Z190" i="30"/>
  <c r="AP190" i="30"/>
  <c r="BF190" i="30"/>
  <c r="BV190" i="30"/>
  <c r="AA190" i="30"/>
  <c r="AI190" i="30"/>
  <c r="AY190" i="30"/>
  <c r="BO190" i="30"/>
  <c r="CE190" i="30"/>
  <c r="AB190" i="30"/>
  <c r="AR190" i="30"/>
  <c r="BH190" i="30"/>
  <c r="BX190" i="30"/>
  <c r="Z46" i="17"/>
  <c r="Z47" i="17" s="1"/>
  <c r="BV46" i="17"/>
  <c r="BV47" i="17" s="1"/>
  <c r="AA46" i="17"/>
  <c r="AA47" i="17" s="1"/>
  <c r="AI46" i="17"/>
  <c r="AI47" i="17" s="1"/>
  <c r="BG46" i="17"/>
  <c r="BG47" i="17" s="1"/>
  <c r="P189" i="28"/>
  <c r="AF189" i="28"/>
  <c r="AV189" i="28"/>
  <c r="BD189" i="28"/>
  <c r="BL189" i="28"/>
  <c r="BT189" i="28"/>
  <c r="O189" i="29"/>
  <c r="W189" i="29"/>
  <c r="AU189" i="29"/>
  <c r="BC189" i="29"/>
  <c r="CA189" i="29"/>
  <c r="O189" i="30"/>
  <c r="W189" i="30"/>
  <c r="AU189" i="30"/>
  <c r="BC189" i="30"/>
  <c r="CA189" i="30"/>
  <c r="Q189" i="28"/>
  <c r="Y189" i="28"/>
  <c r="AW189" i="28"/>
  <c r="BE189" i="28"/>
  <c r="CC189" i="28"/>
  <c r="P189" i="29"/>
  <c r="AF189" i="29"/>
  <c r="AV189" i="29"/>
  <c r="BD189" i="29"/>
  <c r="BL189" i="29"/>
  <c r="BT189" i="29"/>
  <c r="R189" i="28"/>
  <c r="Z189" i="28"/>
  <c r="AP189" i="28"/>
  <c r="AX189" i="28"/>
  <c r="BF189" i="28"/>
  <c r="BV189" i="28"/>
  <c r="CD189" i="28"/>
  <c r="Q189" i="29"/>
  <c r="Y189" i="29"/>
  <c r="AW189" i="29"/>
  <c r="BE189" i="29"/>
  <c r="CC189" i="29"/>
  <c r="AA189" i="28"/>
  <c r="AQ189" i="28"/>
  <c r="AY189" i="28"/>
  <c r="BG189" i="28"/>
  <c r="Z189" i="29"/>
  <c r="AH189" i="29"/>
  <c r="AP189" i="29"/>
  <c r="BF189" i="29"/>
  <c r="BN189" i="29"/>
  <c r="BV189" i="29"/>
  <c r="T189" i="28"/>
  <c r="AB189" i="28"/>
  <c r="AJ189" i="28"/>
  <c r="AZ189" i="28"/>
  <c r="BP189" i="28"/>
  <c r="CF189" i="28"/>
  <c r="AA189" i="29"/>
  <c r="AQ189" i="29"/>
  <c r="AY189" i="29"/>
  <c r="BG189" i="29"/>
  <c r="U189" i="28"/>
  <c r="AK189" i="28"/>
  <c r="BI189" i="28"/>
  <c r="BQ189" i="28"/>
  <c r="T189" i="29"/>
  <c r="AJ189" i="29"/>
  <c r="AZ189" i="29"/>
  <c r="BP189" i="29"/>
  <c r="BX189" i="29"/>
  <c r="CF189" i="29"/>
  <c r="AD189" i="28"/>
  <c r="AL189" i="28"/>
  <c r="AT189" i="28"/>
  <c r="BJ189" i="28"/>
  <c r="BR189" i="28"/>
  <c r="U189" i="29"/>
  <c r="AK189" i="29"/>
  <c r="BI189" i="29"/>
  <c r="BQ189" i="29"/>
  <c r="V189" i="29"/>
  <c r="AD189" i="29"/>
  <c r="BJ189" i="29"/>
  <c r="K8" i="37"/>
  <c r="K185" i="24"/>
  <c r="K6" i="27"/>
  <c r="K6" i="24"/>
  <c r="K100" i="31"/>
  <c r="D104" i="18"/>
  <c r="F7" i="37"/>
  <c r="E14" i="8"/>
  <c r="J125" i="41"/>
  <c r="D104" i="31"/>
  <c r="L260" i="41"/>
  <c r="C260" i="41"/>
  <c r="G262" i="41"/>
  <c r="H262" i="41" s="1"/>
  <c r="N133" i="41"/>
  <c r="F159" i="1"/>
  <c r="H159" i="1" s="1"/>
  <c r="F167" i="1"/>
  <c r="H167" i="1" s="1"/>
  <c r="F175" i="1"/>
  <c r="H175" i="1" s="1"/>
  <c r="F183" i="1"/>
  <c r="H183" i="1" s="1"/>
  <c r="F191" i="1"/>
  <c r="H191" i="1" s="1"/>
  <c r="F199" i="1"/>
  <c r="F207" i="1"/>
  <c r="H207" i="1" s="1"/>
  <c r="F215" i="1"/>
  <c r="H215" i="1" s="1"/>
  <c r="F223" i="1"/>
  <c r="H223" i="1" s="1"/>
  <c r="F231" i="1"/>
  <c r="H231" i="1" s="1"/>
  <c r="F239" i="1"/>
  <c r="H239" i="1" s="1"/>
  <c r="F247" i="1"/>
  <c r="H247" i="1" s="1"/>
  <c r="F256" i="1"/>
  <c r="H256" i="1" s="1"/>
  <c r="F264" i="1"/>
  <c r="H264" i="1" s="1"/>
  <c r="F272" i="1"/>
  <c r="H272" i="1" s="1"/>
  <c r="F160" i="1"/>
  <c r="H160" i="1" s="1"/>
  <c r="F168" i="1"/>
  <c r="H168" i="1" s="1"/>
  <c r="F176" i="1"/>
  <c r="H176" i="1" s="1"/>
  <c r="F184" i="1"/>
  <c r="H184" i="1" s="1"/>
  <c r="F192" i="1"/>
  <c r="H192" i="1" s="1"/>
  <c r="F200" i="1"/>
  <c r="H200" i="1" s="1"/>
  <c r="F208" i="1"/>
  <c r="H208" i="1" s="1"/>
  <c r="F216" i="1"/>
  <c r="H216" i="1" s="1"/>
  <c r="F224" i="1"/>
  <c r="H224" i="1" s="1"/>
  <c r="F232" i="1"/>
  <c r="H232" i="1" s="1"/>
  <c r="F240" i="1"/>
  <c r="H240" i="1" s="1"/>
  <c r="F248" i="1"/>
  <c r="H248" i="1" s="1"/>
  <c r="F257" i="1"/>
  <c r="H257" i="1" s="1"/>
  <c r="F265" i="1"/>
  <c r="H265" i="1" s="1"/>
  <c r="F273" i="1"/>
  <c r="H273" i="1" s="1"/>
  <c r="BC47" i="35"/>
  <c r="E5" i="40"/>
  <c r="O58" i="40" s="1"/>
  <c r="F153" i="1"/>
  <c r="H153" i="1" s="1"/>
  <c r="F161" i="1"/>
  <c r="H161" i="1" s="1"/>
  <c r="F169" i="1"/>
  <c r="H169" i="1" s="1"/>
  <c r="F177" i="1"/>
  <c r="H177" i="1" s="1"/>
  <c r="F185" i="1"/>
  <c r="H185" i="1" s="1"/>
  <c r="F193" i="1"/>
  <c r="H193" i="1" s="1"/>
  <c r="F201" i="1"/>
  <c r="H201" i="1" s="1"/>
  <c r="F209" i="1"/>
  <c r="H209" i="1" s="1"/>
  <c r="F217" i="1"/>
  <c r="H217" i="1" s="1"/>
  <c r="F225" i="1"/>
  <c r="H225" i="1" s="1"/>
  <c r="F233" i="1"/>
  <c r="H233" i="1" s="1"/>
  <c r="F241" i="1"/>
  <c r="H241" i="1" s="1"/>
  <c r="F249" i="1"/>
  <c r="H249" i="1" s="1"/>
  <c r="F258" i="1"/>
  <c r="H258" i="1" s="1"/>
  <c r="F266" i="1"/>
  <c r="H266" i="1" s="1"/>
  <c r="F154" i="1"/>
  <c r="H154" i="1" s="1"/>
  <c r="F162" i="1"/>
  <c r="H162" i="1" s="1"/>
  <c r="F170" i="1"/>
  <c r="H170" i="1" s="1"/>
  <c r="F178" i="1"/>
  <c r="H178" i="1" s="1"/>
  <c r="F186" i="1"/>
  <c r="H186" i="1" s="1"/>
  <c r="F194" i="1"/>
  <c r="H194" i="1" s="1"/>
  <c r="F202" i="1"/>
  <c r="H202" i="1" s="1"/>
  <c r="F210" i="1"/>
  <c r="H210" i="1" s="1"/>
  <c r="F218" i="1"/>
  <c r="H218" i="1" s="1"/>
  <c r="F226" i="1"/>
  <c r="H226" i="1" s="1"/>
  <c r="F234" i="1"/>
  <c r="H234" i="1" s="1"/>
  <c r="F242" i="1"/>
  <c r="H242" i="1" s="1"/>
  <c r="F250" i="1"/>
  <c r="H250" i="1" s="1"/>
  <c r="F259" i="1"/>
  <c r="H259" i="1" s="1"/>
  <c r="F267" i="1"/>
  <c r="H267" i="1" s="1"/>
  <c r="AR16" i="35"/>
  <c r="BC48" i="35"/>
  <c r="F155" i="1"/>
  <c r="H155" i="1" s="1"/>
  <c r="F163" i="1"/>
  <c r="H163" i="1" s="1"/>
  <c r="F171" i="1"/>
  <c r="H171" i="1" s="1"/>
  <c r="F179" i="1"/>
  <c r="H179" i="1" s="1"/>
  <c r="F187" i="1"/>
  <c r="H187" i="1" s="1"/>
  <c r="F195" i="1"/>
  <c r="H195" i="1" s="1"/>
  <c r="F203" i="1"/>
  <c r="H203" i="1" s="1"/>
  <c r="F211" i="1"/>
  <c r="H211" i="1" s="1"/>
  <c r="F219" i="1"/>
  <c r="H219" i="1" s="1"/>
  <c r="F227" i="1"/>
  <c r="H227" i="1" s="1"/>
  <c r="F235" i="1"/>
  <c r="H235" i="1" s="1"/>
  <c r="F243" i="1"/>
  <c r="H243" i="1" s="1"/>
  <c r="F251" i="1"/>
  <c r="H251" i="1" s="1"/>
  <c r="F260" i="1"/>
  <c r="H260" i="1" s="1"/>
  <c r="F268" i="1"/>
  <c r="H268" i="1" s="1"/>
  <c r="AV16" i="35"/>
  <c r="F156" i="1"/>
  <c r="H156" i="1" s="1"/>
  <c r="F164" i="1"/>
  <c r="H164" i="1" s="1"/>
  <c r="F172" i="1"/>
  <c r="H172" i="1" s="1"/>
  <c r="F180" i="1"/>
  <c r="H180" i="1" s="1"/>
  <c r="F188" i="1"/>
  <c r="H188" i="1" s="1"/>
  <c r="F196" i="1"/>
  <c r="H196" i="1" s="1"/>
  <c r="F204" i="1"/>
  <c r="H204" i="1" s="1"/>
  <c r="F212" i="1"/>
  <c r="H212" i="1" s="1"/>
  <c r="F220" i="1"/>
  <c r="H220" i="1" s="1"/>
  <c r="F228" i="1"/>
  <c r="H228" i="1" s="1"/>
  <c r="F236" i="1"/>
  <c r="H236" i="1" s="1"/>
  <c r="F244" i="1"/>
  <c r="H244" i="1" s="1"/>
  <c r="F252" i="1"/>
  <c r="H252" i="1" s="1"/>
  <c r="F261" i="1"/>
  <c r="H261" i="1" s="1"/>
  <c r="F269" i="1"/>
  <c r="H269" i="1" s="1"/>
  <c r="F157" i="1"/>
  <c r="H157" i="1" s="1"/>
  <c r="F165" i="1"/>
  <c r="H165" i="1" s="1"/>
  <c r="F173" i="1"/>
  <c r="H173" i="1" s="1"/>
  <c r="F181" i="1"/>
  <c r="H181" i="1" s="1"/>
  <c r="F189" i="1"/>
  <c r="H189" i="1" s="1"/>
  <c r="F197" i="1"/>
  <c r="H197" i="1" s="1"/>
  <c r="F205" i="1"/>
  <c r="H205" i="1" s="1"/>
  <c r="F213" i="1"/>
  <c r="H213" i="1" s="1"/>
  <c r="F221" i="1"/>
  <c r="H221" i="1" s="1"/>
  <c r="F229" i="1"/>
  <c r="H229" i="1" s="1"/>
  <c r="F237" i="1"/>
  <c r="H237" i="1" s="1"/>
  <c r="F245" i="1"/>
  <c r="H245" i="1" s="1"/>
  <c r="F254" i="1"/>
  <c r="H254" i="1" s="1"/>
  <c r="F262" i="1"/>
  <c r="H262" i="1" s="1"/>
  <c r="F270" i="1"/>
  <c r="H270" i="1" s="1"/>
  <c r="F158" i="1"/>
  <c r="H158" i="1" s="1"/>
  <c r="F166" i="1"/>
  <c r="H166" i="1" s="1"/>
  <c r="F174" i="1"/>
  <c r="H174" i="1" s="1"/>
  <c r="F182" i="1"/>
  <c r="H182" i="1" s="1"/>
  <c r="F190" i="1"/>
  <c r="H190" i="1" s="1"/>
  <c r="F198" i="1"/>
  <c r="H198" i="1" s="1"/>
  <c r="F206" i="1"/>
  <c r="H206" i="1" s="1"/>
  <c r="F214" i="1"/>
  <c r="H214" i="1" s="1"/>
  <c r="F222" i="1"/>
  <c r="H222" i="1" s="1"/>
  <c r="F230" i="1"/>
  <c r="H230" i="1" s="1"/>
  <c r="F238" i="1"/>
  <c r="H238" i="1" s="1"/>
  <c r="F246" i="1"/>
  <c r="H246" i="1" s="1"/>
  <c r="F255" i="1"/>
  <c r="H255" i="1" s="1"/>
  <c r="F263" i="1"/>
  <c r="H263" i="1" s="1"/>
  <c r="H61" i="17"/>
  <c r="H173" i="17" s="1"/>
  <c r="I61" i="17"/>
  <c r="I173" i="17" s="1"/>
  <c r="G61" i="17"/>
  <c r="G173" i="17" s="1"/>
  <c r="I128" i="24"/>
  <c r="I22" i="24" s="1"/>
  <c r="H192" i="30"/>
  <c r="H203" i="30" s="1"/>
  <c r="H192" i="29"/>
  <c r="H203" i="29" s="1"/>
  <c r="H192" i="28"/>
  <c r="H203" i="28" s="1"/>
  <c r="D189" i="25"/>
  <c r="K123" i="41"/>
  <c r="K133" i="41"/>
  <c r="O133" i="41" s="1"/>
  <c r="F81" i="15"/>
  <c r="G30" i="8"/>
  <c r="D220" i="30"/>
  <c r="I81" i="15"/>
  <c r="M80" i="15"/>
  <c r="D220" i="29"/>
  <c r="D104" i="32"/>
  <c r="D189" i="17"/>
  <c r="D189" i="26"/>
  <c r="D189" i="24"/>
  <c r="D189" i="27"/>
  <c r="D220" i="28"/>
  <c r="R206" i="41"/>
  <c r="K206" i="41"/>
  <c r="L206" i="41" s="1"/>
  <c r="M206" i="41"/>
  <c r="N206" i="41"/>
  <c r="Q206" i="41" s="1"/>
  <c r="N207" i="41"/>
  <c r="Q207" i="41" s="1"/>
  <c r="R207" i="41"/>
  <c r="K207" i="41"/>
  <c r="L207" i="41" s="1"/>
  <c r="M207" i="41"/>
  <c r="T43" i="35"/>
  <c r="D85" i="37"/>
  <c r="N25" i="35"/>
  <c r="H147" i="41" s="1"/>
  <c r="J43" i="35"/>
  <c r="BJ32" i="29"/>
  <c r="H36" i="32"/>
  <c r="AT32" i="30"/>
  <c r="E28" i="15"/>
  <c r="P3" i="15"/>
  <c r="P5" i="15" s="1"/>
  <c r="P12" i="15"/>
  <c r="P43" i="15" s="1"/>
  <c r="BV10" i="15"/>
  <c r="BV42" i="15" s="1"/>
  <c r="AH3" i="15"/>
  <c r="AH5" i="15" s="1"/>
  <c r="R12" i="15"/>
  <c r="R43" i="15" s="1"/>
  <c r="BW12" i="15"/>
  <c r="BW43" i="15" s="1"/>
  <c r="G9" i="31"/>
  <c r="G9" i="32"/>
  <c r="G9" i="18"/>
  <c r="G11" i="30"/>
  <c r="G11" i="29"/>
  <c r="G11" i="28"/>
  <c r="G9" i="27"/>
  <c r="G9" i="24"/>
  <c r="G9" i="26"/>
  <c r="G9" i="17"/>
  <c r="G9" i="25"/>
  <c r="AZ12" i="15"/>
  <c r="AZ43" i="15" s="1"/>
  <c r="AC12" i="15"/>
  <c r="AC43" i="15" s="1"/>
  <c r="BY3" i="15"/>
  <c r="BY5" i="15" s="1"/>
  <c r="P10" i="15"/>
  <c r="P42" i="15" s="1"/>
  <c r="BV12" i="15"/>
  <c r="BV43" i="15" s="1"/>
  <c r="AG10" i="15"/>
  <c r="AG42" i="15" s="1"/>
  <c r="D82" i="15"/>
  <c r="D57" i="15"/>
  <c r="O27" i="15"/>
  <c r="L27" i="15"/>
  <c r="L12" i="15"/>
  <c r="L43" i="15" s="1"/>
  <c r="BX27" i="15"/>
  <c r="O3" i="15"/>
  <c r="O5" i="15" s="1"/>
  <c r="BF10" i="15"/>
  <c r="BF42" i="15" s="1"/>
  <c r="BJ15" i="15"/>
  <c r="BR15" i="15"/>
  <c r="BZ15" i="15"/>
  <c r="BK15" i="15"/>
  <c r="BS15" i="15"/>
  <c r="CA15" i="15"/>
  <c r="K15" i="15"/>
  <c r="S15" i="15"/>
  <c r="S6" i="32" s="1"/>
  <c r="AA15" i="15"/>
  <c r="AI15" i="15"/>
  <c r="AQ15" i="15"/>
  <c r="AQ6" i="31" s="1"/>
  <c r="AY15" i="15"/>
  <c r="BG15" i="15"/>
  <c r="BO15" i="15"/>
  <c r="BW15" i="15"/>
  <c r="CE15" i="15"/>
  <c r="L15" i="15"/>
  <c r="L6" i="32" s="1"/>
  <c r="T15" i="15"/>
  <c r="AB15" i="15"/>
  <c r="AB6" i="18" s="1"/>
  <c r="AJ15" i="15"/>
  <c r="AJ6" i="31" s="1"/>
  <c r="AR15" i="15"/>
  <c r="AZ15" i="15"/>
  <c r="BH15" i="15"/>
  <c r="BP15" i="15"/>
  <c r="BP6" i="18" s="1"/>
  <c r="BX15" i="15"/>
  <c r="BX6" i="32" s="1"/>
  <c r="CF15" i="15"/>
  <c r="F9" i="31"/>
  <c r="F11" i="29"/>
  <c r="F9" i="32"/>
  <c r="F11" i="30"/>
  <c r="F9" i="18"/>
  <c r="F11" i="28"/>
  <c r="F9" i="27"/>
  <c r="F9" i="24"/>
  <c r="F9" i="26"/>
  <c r="F9" i="17"/>
  <c r="F9" i="25"/>
  <c r="E15" i="15"/>
  <c r="M15" i="15"/>
  <c r="U15" i="15"/>
  <c r="U6" i="32" s="1"/>
  <c r="AC15" i="15"/>
  <c r="AC6" i="32" s="1"/>
  <c r="AK15" i="15"/>
  <c r="AK6" i="18" s="1"/>
  <c r="AS15" i="15"/>
  <c r="BA15" i="15"/>
  <c r="BI15" i="15"/>
  <c r="BQ15" i="15"/>
  <c r="BY15" i="15"/>
  <c r="H30" i="27"/>
  <c r="P30" i="27"/>
  <c r="AF30" i="27"/>
  <c r="AN30" i="27"/>
  <c r="AV30" i="27"/>
  <c r="BD30" i="27"/>
  <c r="BL30" i="27"/>
  <c r="BT30" i="27"/>
  <c r="CB30" i="27"/>
  <c r="AT32" i="29"/>
  <c r="AD32" i="30"/>
  <c r="BB32" i="29"/>
  <c r="AL32" i="30"/>
  <c r="F28" i="15"/>
  <c r="X6" i="32"/>
  <c r="X6" i="31"/>
  <c r="R6" i="32"/>
  <c r="BN6" i="31"/>
  <c r="AT6" i="18"/>
  <c r="BB6" i="32"/>
  <c r="AE6" i="32"/>
  <c r="AE6" i="31"/>
  <c r="AE6" i="18"/>
  <c r="W30" i="25"/>
  <c r="AE30" i="25"/>
  <c r="AM30" i="25"/>
  <c r="AU30" i="25"/>
  <c r="BC30" i="25"/>
  <c r="BK30" i="25"/>
  <c r="BS30" i="25"/>
  <c r="CA30" i="25"/>
  <c r="P30" i="25"/>
  <c r="X30" i="25"/>
  <c r="AF30" i="25"/>
  <c r="AN30" i="25"/>
  <c r="AV30" i="25"/>
  <c r="BD30" i="25"/>
  <c r="BL30" i="25"/>
  <c r="BT30" i="25"/>
  <c r="CB30" i="25"/>
  <c r="Z30" i="25"/>
  <c r="AH30" i="25"/>
  <c r="AP30" i="25"/>
  <c r="AX30" i="25"/>
  <c r="BF30" i="25"/>
  <c r="BN30" i="25"/>
  <c r="BV30" i="25"/>
  <c r="CD30" i="25"/>
  <c r="S30" i="25"/>
  <c r="AA30" i="25"/>
  <c r="AI30" i="25"/>
  <c r="AQ30" i="25"/>
  <c r="AY30" i="25"/>
  <c r="BG30" i="25"/>
  <c r="BO30" i="25"/>
  <c r="BW30" i="25"/>
  <c r="CE30" i="25"/>
  <c r="I30" i="25"/>
  <c r="T30" i="25"/>
  <c r="AB30" i="25"/>
  <c r="AJ30" i="25"/>
  <c r="AR30" i="25"/>
  <c r="AZ30" i="25"/>
  <c r="BH30" i="25"/>
  <c r="BP30" i="25"/>
  <c r="BX30" i="25"/>
  <c r="CF30" i="25"/>
  <c r="U30" i="25"/>
  <c r="AC30" i="25"/>
  <c r="AK30" i="25"/>
  <c r="AS30" i="25"/>
  <c r="BA30" i="25"/>
  <c r="BI30" i="25"/>
  <c r="BQ30" i="25"/>
  <c r="BY30" i="25"/>
  <c r="N30" i="25"/>
  <c r="V30" i="25"/>
  <c r="AD30" i="25"/>
  <c r="AL30" i="25"/>
  <c r="AT30" i="25"/>
  <c r="BB30" i="25"/>
  <c r="BJ30" i="25"/>
  <c r="BR30" i="25"/>
  <c r="BZ30" i="25"/>
  <c r="G30" i="27"/>
  <c r="O30" i="27"/>
  <c r="W30" i="27"/>
  <c r="AE30" i="27"/>
  <c r="AM30" i="27"/>
  <c r="AU30" i="27"/>
  <c r="BC30" i="27"/>
  <c r="BK30" i="27"/>
  <c r="BS30" i="27"/>
  <c r="CA30" i="27"/>
  <c r="H34" i="18"/>
  <c r="H35" i="18" s="1"/>
  <c r="I34" i="18"/>
  <c r="I35" i="18" s="1"/>
  <c r="I34" i="31"/>
  <c r="I35" i="31" s="1"/>
  <c r="H34" i="31"/>
  <c r="H35" i="31" s="1"/>
  <c r="I34" i="32"/>
  <c r="I35" i="32" s="1"/>
  <c r="J144" i="41"/>
  <c r="N144" i="41" s="1"/>
  <c r="N139" i="41"/>
  <c r="AU6" i="18" l="1"/>
  <c r="BB6" i="18"/>
  <c r="AT6" i="31"/>
  <c r="CC6" i="32"/>
  <c r="N6" i="18"/>
  <c r="N193" i="30"/>
  <c r="N193" i="28"/>
  <c r="N193" i="29"/>
  <c r="N204" i="29" s="1"/>
  <c r="BD6" i="18"/>
  <c r="O6" i="18"/>
  <c r="BD6" i="31"/>
  <c r="BE6" i="18"/>
  <c r="M192" i="28"/>
  <c r="M203" i="28" s="1"/>
  <c r="M192" i="30"/>
  <c r="M192" i="29"/>
  <c r="M203" i="29" s="1"/>
  <c r="AG12" i="15"/>
  <c r="AG43" i="15" s="1"/>
  <c r="AG8" i="18" s="1"/>
  <c r="AI189" i="29"/>
  <c r="BH189" i="28"/>
  <c r="S189" i="28"/>
  <c r="AG189" i="29"/>
  <c r="X189" i="28"/>
  <c r="R46" i="17"/>
  <c r="R47" i="17" s="1"/>
  <c r="BP190" i="29"/>
  <c r="W190" i="28"/>
  <c r="AL190" i="30"/>
  <c r="U190" i="28"/>
  <c r="BX192" i="28"/>
  <c r="BW192" i="30"/>
  <c r="AA192" i="30"/>
  <c r="AA203" i="30" s="1"/>
  <c r="AY193" i="28"/>
  <c r="AY204" i="28" s="1"/>
  <c r="Z193" i="28"/>
  <c r="AM193" i="28"/>
  <c r="AM204" i="28" s="1"/>
  <c r="BP46" i="25"/>
  <c r="BP47" i="25" s="1"/>
  <c r="AO46" i="26"/>
  <c r="AO47" i="26" s="1"/>
  <c r="AB189" i="29"/>
  <c r="BA189" i="28"/>
  <c r="CD189" i="29"/>
  <c r="AX189" i="29"/>
  <c r="R189" i="29"/>
  <c r="BN189" i="28"/>
  <c r="AH189" i="28"/>
  <c r="X189" i="29"/>
  <c r="S46" i="17"/>
  <c r="S47" i="17" s="1"/>
  <c r="AX46" i="17"/>
  <c r="AX47" i="17" s="1"/>
  <c r="AJ190" i="30"/>
  <c r="AL190" i="28"/>
  <c r="BR190" i="30"/>
  <c r="AP191" i="30"/>
  <c r="AU191" i="28"/>
  <c r="AU191" i="30"/>
  <c r="BR191" i="28"/>
  <c r="BD191" i="29"/>
  <c r="BG192" i="30"/>
  <c r="BG203" i="30" s="1"/>
  <c r="AA192" i="28"/>
  <c r="AA203" i="28" s="1"/>
  <c r="W192" i="30"/>
  <c r="W203" i="30" s="1"/>
  <c r="AB193" i="28"/>
  <c r="AH193" i="30"/>
  <c r="AH204" i="30" s="1"/>
  <c r="BR46" i="25"/>
  <c r="BR47" i="25" s="1"/>
  <c r="AL46" i="25"/>
  <c r="AL47" i="25" s="1"/>
  <c r="AM46" i="26"/>
  <c r="AM47" i="26" s="1"/>
  <c r="BS12" i="15"/>
  <c r="BS43" i="15" s="1"/>
  <c r="BS10" i="30" s="1"/>
  <c r="BU3" i="15"/>
  <c r="BU5" i="15" s="1"/>
  <c r="BA189" i="29"/>
  <c r="BH189" i="29"/>
  <c r="CE189" i="28"/>
  <c r="AI189" i="28"/>
  <c r="AG189" i="28"/>
  <c r="CD46" i="17"/>
  <c r="CD47" i="17" s="1"/>
  <c r="AH46" i="17"/>
  <c r="AH47" i="17" s="1"/>
  <c r="BP190" i="30"/>
  <c r="AJ190" i="29"/>
  <c r="AA190" i="29"/>
  <c r="BR190" i="28"/>
  <c r="CD191" i="30"/>
  <c r="BD191" i="30"/>
  <c r="AM191" i="28"/>
  <c r="AM191" i="30"/>
  <c r="CD191" i="29"/>
  <c r="AF192" i="30"/>
  <c r="AF203" i="30" s="1"/>
  <c r="M193" i="28"/>
  <c r="M204" i="28" s="1"/>
  <c r="BV193" i="30"/>
  <c r="BD193" i="28"/>
  <c r="BT3" i="15"/>
  <c r="BT5" i="15" s="1"/>
  <c r="BB189" i="29"/>
  <c r="BY189" i="29"/>
  <c r="AO189" i="29"/>
  <c r="AE189" i="30"/>
  <c r="BG190" i="30"/>
  <c r="S190" i="30"/>
  <c r="U190" i="29"/>
  <c r="P190" i="28"/>
  <c r="BG190" i="29"/>
  <c r="S190" i="29"/>
  <c r="BA190" i="28"/>
  <c r="AQ191" i="30"/>
  <c r="CE191" i="29"/>
  <c r="AQ191" i="29"/>
  <c r="AX191" i="29"/>
  <c r="AT191" i="28"/>
  <c r="BQ191" i="30"/>
  <c r="AC191" i="30"/>
  <c r="BT191" i="29"/>
  <c r="AZ191" i="28"/>
  <c r="CF192" i="28"/>
  <c r="AJ192" i="28"/>
  <c r="Z192" i="29"/>
  <c r="CC192" i="29"/>
  <c r="CC203" i="29" s="1"/>
  <c r="AW192" i="28"/>
  <c r="Q192" i="29"/>
  <c r="W192" i="29"/>
  <c r="BA193" i="30"/>
  <c r="BA204" i="30" s="1"/>
  <c r="AN193" i="28"/>
  <c r="AE193" i="28"/>
  <c r="BK193" i="30"/>
  <c r="BK204" i="30" s="1"/>
  <c r="AD193" i="29"/>
  <c r="AD204" i="29" s="1"/>
  <c r="AT193" i="28"/>
  <c r="CF46" i="26"/>
  <c r="CF47" i="26" s="1"/>
  <c r="AZ46" i="26"/>
  <c r="AZ47" i="26" s="1"/>
  <c r="T46" i="26"/>
  <c r="T47" i="26" s="1"/>
  <c r="AE46" i="17"/>
  <c r="AE47" i="17" s="1"/>
  <c r="BA46" i="25"/>
  <c r="BA47" i="25" s="1"/>
  <c r="AX46" i="26"/>
  <c r="AX47" i="26" s="1"/>
  <c r="K12" i="15"/>
  <c r="K43" i="15" s="1"/>
  <c r="K8" i="31" s="1"/>
  <c r="H12" i="15"/>
  <c r="H43" i="15" s="1"/>
  <c r="K27" i="15"/>
  <c r="AL189" i="29"/>
  <c r="BB189" i="28"/>
  <c r="V189" i="28"/>
  <c r="BW189" i="29"/>
  <c r="BU189" i="29"/>
  <c r="AN189" i="29"/>
  <c r="AO189" i="28"/>
  <c r="AN189" i="28"/>
  <c r="CF190" i="30"/>
  <c r="AZ190" i="30"/>
  <c r="T190" i="30"/>
  <c r="AH190" i="30"/>
  <c r="BA190" i="29"/>
  <c r="T190" i="29"/>
  <c r="AV190" i="28"/>
  <c r="CB190" i="30"/>
  <c r="AV190" i="30"/>
  <c r="P190" i="30"/>
  <c r="BS190" i="28"/>
  <c r="BS190" i="30"/>
  <c r="AH190" i="29"/>
  <c r="Q190" i="29"/>
  <c r="CE191" i="30"/>
  <c r="CF191" i="29"/>
  <c r="AZ191" i="29"/>
  <c r="T191" i="29"/>
  <c r="AP191" i="29"/>
  <c r="BQ191" i="28"/>
  <c r="AC191" i="28"/>
  <c r="CF191" i="28"/>
  <c r="BX192" i="29"/>
  <c r="BF192" i="29"/>
  <c r="Z192" i="30"/>
  <c r="Z203" i="30" s="1"/>
  <c r="CC192" i="30"/>
  <c r="CC203" i="30" s="1"/>
  <c r="Q192" i="30"/>
  <c r="X192" i="28"/>
  <c r="AI193" i="28"/>
  <c r="AI204" i="28" s="1"/>
  <c r="BT193" i="28"/>
  <c r="BK193" i="28"/>
  <c r="BZ193" i="29"/>
  <c r="BB46" i="17"/>
  <c r="BB47" i="17" s="1"/>
  <c r="CF46" i="25"/>
  <c r="CF47" i="25" s="1"/>
  <c r="AZ46" i="25"/>
  <c r="AZ47" i="25" s="1"/>
  <c r="T46" i="25"/>
  <c r="T47" i="25" s="1"/>
  <c r="BR46" i="17"/>
  <c r="BR47" i="17" s="1"/>
  <c r="AL46" i="17"/>
  <c r="AL47" i="17" s="1"/>
  <c r="CE46" i="26"/>
  <c r="CE47" i="26" s="1"/>
  <c r="AU46" i="26"/>
  <c r="AU47" i="26" s="1"/>
  <c r="BN46" i="25"/>
  <c r="BN47" i="25" s="1"/>
  <c r="AH46" i="25"/>
  <c r="AH47" i="25" s="1"/>
  <c r="S46" i="25"/>
  <c r="S47" i="25" s="1"/>
  <c r="BQ46" i="26"/>
  <c r="BQ47" i="26" s="1"/>
  <c r="BG46" i="25"/>
  <c r="BG47" i="25" s="1"/>
  <c r="AP46" i="26"/>
  <c r="AP47" i="26" s="1"/>
  <c r="CC46" i="25"/>
  <c r="CC47" i="25" s="1"/>
  <c r="BS46" i="25"/>
  <c r="BS47" i="25" s="1"/>
  <c r="X46" i="17"/>
  <c r="X47" i="17" s="1"/>
  <c r="U46" i="25"/>
  <c r="U47" i="25" s="1"/>
  <c r="BR189" i="29"/>
  <c r="BY189" i="28"/>
  <c r="BO189" i="29"/>
  <c r="BU189" i="28"/>
  <c r="AE189" i="29"/>
  <c r="BN190" i="30"/>
  <c r="CC190" i="30"/>
  <c r="AW190" i="30"/>
  <c r="Q190" i="30"/>
  <c r="AZ190" i="29"/>
  <c r="CB190" i="28"/>
  <c r="BN190" i="29"/>
  <c r="AW190" i="29"/>
  <c r="AX191" i="30"/>
  <c r="AG191" i="30"/>
  <c r="AN191" i="30"/>
  <c r="AT191" i="30"/>
  <c r="AG191" i="29"/>
  <c r="BQ192" i="29"/>
  <c r="BQ203" i="29" s="1"/>
  <c r="X192" i="30"/>
  <c r="X203" i="30" s="1"/>
  <c r="AI193" i="30"/>
  <c r="BF193" i="30"/>
  <c r="BF204" i="30" s="1"/>
  <c r="AN193" i="30"/>
  <c r="AN204" i="30" s="1"/>
  <c r="AT193" i="29"/>
  <c r="AT204" i="29" s="1"/>
  <c r="AD193" i="28"/>
  <c r="V46" i="17"/>
  <c r="V47" i="17" s="1"/>
  <c r="CB46" i="25"/>
  <c r="CB47" i="25" s="1"/>
  <c r="AV46" i="25"/>
  <c r="AV47" i="25" s="1"/>
  <c r="P46" i="25"/>
  <c r="P47" i="25" s="1"/>
  <c r="AQ46" i="26"/>
  <c r="AQ47" i="26" s="1"/>
  <c r="AG46" i="26"/>
  <c r="AG47" i="26" s="1"/>
  <c r="AO46" i="17"/>
  <c r="AO47" i="17" s="1"/>
  <c r="AN46" i="17"/>
  <c r="AN47" i="17" s="1"/>
  <c r="BY46" i="17"/>
  <c r="BY47" i="17" s="1"/>
  <c r="AA46" i="25"/>
  <c r="AA47" i="25" s="1"/>
  <c r="Q46" i="25"/>
  <c r="Q47" i="25" s="1"/>
  <c r="M12" i="15"/>
  <c r="M43" i="15" s="1"/>
  <c r="M8" i="32" s="1"/>
  <c r="M27" i="15"/>
  <c r="L193" i="29"/>
  <c r="L193" i="30"/>
  <c r="L204" i="30" s="1"/>
  <c r="L193" i="28"/>
  <c r="L204" i="28" s="1"/>
  <c r="L192" i="28"/>
  <c r="L203" i="28" s="1"/>
  <c r="L192" i="30"/>
  <c r="L192" i="29"/>
  <c r="L203" i="29" s="1"/>
  <c r="K15" i="31"/>
  <c r="H3" i="15"/>
  <c r="H5" i="15" s="1"/>
  <c r="F128" i="33"/>
  <c r="F212" i="33"/>
  <c r="F316" i="33" s="1"/>
  <c r="F156" i="33"/>
  <c r="F202" i="33"/>
  <c r="F306" i="33" s="1"/>
  <c r="F148" i="33"/>
  <c r="F187" i="33"/>
  <c r="F291" i="33" s="1"/>
  <c r="F137" i="33"/>
  <c r="P191" i="28"/>
  <c r="P191" i="29"/>
  <c r="P191" i="30"/>
  <c r="CD190" i="28"/>
  <c r="CD190" i="29"/>
  <c r="CD190" i="30"/>
  <c r="AX190" i="28"/>
  <c r="AX190" i="29"/>
  <c r="AX190" i="30"/>
  <c r="R190" i="28"/>
  <c r="R190" i="29"/>
  <c r="R190" i="30"/>
  <c r="BB190" i="29"/>
  <c r="BB190" i="28"/>
  <c r="V190" i="29"/>
  <c r="V190" i="28"/>
  <c r="BU191" i="28"/>
  <c r="BU191" i="30"/>
  <c r="BU191" i="29"/>
  <c r="BO191" i="28"/>
  <c r="BO191" i="30"/>
  <c r="BI193" i="29"/>
  <c r="BI193" i="30"/>
  <c r="BJ192" i="28"/>
  <c r="BJ203" i="28" s="1"/>
  <c r="BJ192" i="29"/>
  <c r="BJ203" i="29" s="1"/>
  <c r="AL191" i="29"/>
  <c r="AL191" i="28"/>
  <c r="CE193" i="29"/>
  <c r="CE193" i="30"/>
  <c r="CE204" i="30" s="1"/>
  <c r="CE193" i="28"/>
  <c r="CE204" i="28" s="1"/>
  <c r="AQ193" i="29"/>
  <c r="AQ204" i="29" s="1"/>
  <c r="AQ193" i="28"/>
  <c r="AQ204" i="28" s="1"/>
  <c r="T193" i="29"/>
  <c r="T204" i="29" s="1"/>
  <c r="T193" i="28"/>
  <c r="T204" i="28" s="1"/>
  <c r="T193" i="30"/>
  <c r="T204" i="30" s="1"/>
  <c r="BJ191" i="29"/>
  <c r="BJ191" i="30"/>
  <c r="CD193" i="29"/>
  <c r="CD193" i="30"/>
  <c r="CD204" i="30" s="1"/>
  <c r="CD193" i="28"/>
  <c r="CD204" i="28" s="1"/>
  <c r="BY191" i="29"/>
  <c r="BY191" i="30"/>
  <c r="BY191" i="28"/>
  <c r="AK191" i="29"/>
  <c r="AK191" i="30"/>
  <c r="AK191" i="28"/>
  <c r="AW191" i="28"/>
  <c r="AW191" i="30"/>
  <c r="BS193" i="29"/>
  <c r="BS204" i="29" s="1"/>
  <c r="BS193" i="28"/>
  <c r="BS204" i="28" s="1"/>
  <c r="BE190" i="28"/>
  <c r="BE46" i="25"/>
  <c r="BE47" i="25" s="1"/>
  <c r="BE190" i="29"/>
  <c r="Y190" i="28"/>
  <c r="Y190" i="29"/>
  <c r="CA190" i="29"/>
  <c r="CA190" i="30"/>
  <c r="CA190" i="28"/>
  <c r="AV189" i="30"/>
  <c r="AV46" i="17"/>
  <c r="AV47" i="17" s="1"/>
  <c r="BB193" i="30"/>
  <c r="BB204" i="30" s="1"/>
  <c r="BB193" i="29"/>
  <c r="BB193" i="28"/>
  <c r="BB204" i="28" s="1"/>
  <c r="BE192" i="28"/>
  <c r="BE203" i="28" s="1"/>
  <c r="BE192" i="30"/>
  <c r="BE203" i="30" s="1"/>
  <c r="Y192" i="28"/>
  <c r="Y203" i="28" s="1"/>
  <c r="Y192" i="30"/>
  <c r="Y203" i="30" s="1"/>
  <c r="V191" i="29"/>
  <c r="V191" i="30"/>
  <c r="V191" i="28"/>
  <c r="BF191" i="28"/>
  <c r="BF46" i="26"/>
  <c r="BF47" i="26" s="1"/>
  <c r="R191" i="28"/>
  <c r="R46" i="26"/>
  <c r="R47" i="26" s="1"/>
  <c r="R191" i="29"/>
  <c r="R191" i="30"/>
  <c r="AY191" i="28"/>
  <c r="AY191" i="29"/>
  <c r="S191" i="28"/>
  <c r="S191" i="29"/>
  <c r="O191" i="29"/>
  <c r="O191" i="28"/>
  <c r="BW190" i="28"/>
  <c r="BW46" i="25"/>
  <c r="BW47" i="25" s="1"/>
  <c r="BW190" i="29"/>
  <c r="AQ190" i="28"/>
  <c r="AQ46" i="25"/>
  <c r="AQ47" i="25" s="1"/>
  <c r="AQ190" i="29"/>
  <c r="AQ190" i="30"/>
  <c r="BQ190" i="30"/>
  <c r="BQ190" i="29"/>
  <c r="BQ46" i="25"/>
  <c r="BQ47" i="25" s="1"/>
  <c r="AK190" i="30"/>
  <c r="AK190" i="29"/>
  <c r="AK46" i="25"/>
  <c r="AK47" i="25" s="1"/>
  <c r="AC189" i="30"/>
  <c r="AC46" i="17"/>
  <c r="AC47" i="17" s="1"/>
  <c r="BE193" i="29"/>
  <c r="BE193" i="30"/>
  <c r="BE193" i="28"/>
  <c r="BE204" i="28" s="1"/>
  <c r="BX10" i="15"/>
  <c r="BX42" i="15" s="1"/>
  <c r="BX9" i="29" s="1"/>
  <c r="BW3" i="15"/>
  <c r="BW5" i="15" s="1"/>
  <c r="AI27" i="15"/>
  <c r="CE189" i="29"/>
  <c r="S189" i="29"/>
  <c r="BO189" i="28"/>
  <c r="AM189" i="30"/>
  <c r="AM189" i="29"/>
  <c r="CE46" i="17"/>
  <c r="CE47" i="17" s="1"/>
  <c r="BW190" i="30"/>
  <c r="AY191" i="30"/>
  <c r="S191" i="30"/>
  <c r="BF191" i="30"/>
  <c r="BS192" i="29"/>
  <c r="BS203" i="29" s="1"/>
  <c r="F171" i="33"/>
  <c r="F275" i="33" s="1"/>
  <c r="BC204" i="29"/>
  <c r="Q204" i="29"/>
  <c r="V46" i="26"/>
  <c r="V47" i="26" s="1"/>
  <c r="AF193" i="29"/>
  <c r="AF204" i="29" s="1"/>
  <c r="AF193" i="30"/>
  <c r="AF204" i="30" s="1"/>
  <c r="AF193" i="28"/>
  <c r="AF204" i="28" s="1"/>
  <c r="BL193" i="29"/>
  <c r="BL204" i="29" s="1"/>
  <c r="BL193" i="30"/>
  <c r="BL204" i="30" s="1"/>
  <c r="BL193" i="28"/>
  <c r="BL204" i="28" s="1"/>
  <c r="BL191" i="28"/>
  <c r="BL191" i="30"/>
  <c r="BL191" i="29"/>
  <c r="AF191" i="28"/>
  <c r="AF191" i="30"/>
  <c r="AF191" i="29"/>
  <c r="BX190" i="28"/>
  <c r="BX190" i="29"/>
  <c r="AR190" i="28"/>
  <c r="AR190" i="29"/>
  <c r="BX189" i="30"/>
  <c r="BX46" i="17"/>
  <c r="BX47" i="17" s="1"/>
  <c r="BY46" i="26"/>
  <c r="BY47" i="26" s="1"/>
  <c r="Y46" i="25"/>
  <c r="Y47" i="25" s="1"/>
  <c r="AX12" i="15"/>
  <c r="AX43" i="15" s="1"/>
  <c r="AX8" i="32" s="1"/>
  <c r="AI3" i="15"/>
  <c r="AI5" i="15" s="1"/>
  <c r="AX3" i="15"/>
  <c r="AX5" i="15" s="1"/>
  <c r="I183" i="17"/>
  <c r="AC189" i="29"/>
  <c r="AC189" i="28"/>
  <c r="BS189" i="30"/>
  <c r="BS189" i="29"/>
  <c r="BO46" i="17"/>
  <c r="BO47" i="17" s="1"/>
  <c r="BQ190" i="28"/>
  <c r="AK190" i="28"/>
  <c r="AW191" i="29"/>
  <c r="AN192" i="29"/>
  <c r="AN203" i="29" s="1"/>
  <c r="CA46" i="25"/>
  <c r="CA47" i="25" s="1"/>
  <c r="BX193" i="29"/>
  <c r="BX193" i="30"/>
  <c r="BX204" i="30" s="1"/>
  <c r="D197" i="28"/>
  <c r="AU203" i="28"/>
  <c r="D196" i="29"/>
  <c r="E206" i="29" s="1"/>
  <c r="AJ204" i="29"/>
  <c r="AS204" i="29"/>
  <c r="BG204" i="29"/>
  <c r="AW204" i="29"/>
  <c r="BN204" i="29"/>
  <c r="W204" i="29"/>
  <c r="S203" i="29"/>
  <c r="BP204" i="29"/>
  <c r="M204" i="29"/>
  <c r="BY204" i="29"/>
  <c r="AA204" i="29"/>
  <c r="E203" i="29"/>
  <c r="BB46" i="25"/>
  <c r="BB47" i="25" s="1"/>
  <c r="V46" i="25"/>
  <c r="V47" i="25" s="1"/>
  <c r="BX191" i="30"/>
  <c r="BX191" i="28"/>
  <c r="AR191" i="30"/>
  <c r="AR191" i="28"/>
  <c r="BT190" i="29"/>
  <c r="BT190" i="28"/>
  <c r="AN190" i="29"/>
  <c r="AN190" i="28"/>
  <c r="BI203" i="28"/>
  <c r="BA203" i="29"/>
  <c r="BX203" i="28"/>
  <c r="AR203" i="29"/>
  <c r="AB203" i="28"/>
  <c r="BG203" i="29"/>
  <c r="BG203" i="28"/>
  <c r="CD203" i="28"/>
  <c r="AX203" i="29"/>
  <c r="Z203" i="29"/>
  <c r="AO203" i="28"/>
  <c r="Q203" i="28"/>
  <c r="CB203" i="29"/>
  <c r="X203" i="28"/>
  <c r="BB203" i="28"/>
  <c r="AT203" i="29"/>
  <c r="N203" i="29"/>
  <c r="AK204" i="28"/>
  <c r="CF204" i="28"/>
  <c r="AB204" i="28"/>
  <c r="BG204" i="28"/>
  <c r="AA204" i="28"/>
  <c r="AX204" i="28"/>
  <c r="BT204" i="28"/>
  <c r="AN204" i="28"/>
  <c r="AE204" i="28"/>
  <c r="AL204" i="29"/>
  <c r="BZ204" i="28"/>
  <c r="AD204" i="28"/>
  <c r="BW167" i="24"/>
  <c r="BL46" i="26"/>
  <c r="BL47" i="26" s="1"/>
  <c r="AF46" i="26"/>
  <c r="AF47" i="26" s="1"/>
  <c r="P46" i="26"/>
  <c r="P47" i="26" s="1"/>
  <c r="AY46" i="26"/>
  <c r="AY47" i="26" s="1"/>
  <c r="S46" i="26"/>
  <c r="S47" i="26" s="1"/>
  <c r="BU46" i="26"/>
  <c r="BU47" i="26" s="1"/>
  <c r="O46" i="26"/>
  <c r="O47" i="26" s="1"/>
  <c r="AV203" i="29"/>
  <c r="AM203" i="28"/>
  <c r="BI203" i="29"/>
  <c r="U203" i="28"/>
  <c r="CF203" i="28"/>
  <c r="BP203" i="29"/>
  <c r="AJ203" i="28"/>
  <c r="W203" i="28"/>
  <c r="CA203" i="28"/>
  <c r="BF203" i="29"/>
  <c r="R203" i="28"/>
  <c r="BU203" i="28"/>
  <c r="AW203" i="28"/>
  <c r="BT203" i="28"/>
  <c r="X203" i="29"/>
  <c r="CA203" i="29"/>
  <c r="AU203" i="29"/>
  <c r="W203" i="29"/>
  <c r="BB203" i="29"/>
  <c r="BY204" i="28"/>
  <c r="AC204" i="28"/>
  <c r="BP204" i="28"/>
  <c r="S204" i="28"/>
  <c r="BV204" i="28"/>
  <c r="AH204" i="28"/>
  <c r="AW204" i="28"/>
  <c r="BK204" i="28"/>
  <c r="W204" i="28"/>
  <c r="BZ204" i="29"/>
  <c r="V204" i="28"/>
  <c r="E210" i="28"/>
  <c r="AR46" i="26"/>
  <c r="AR47" i="26" s="1"/>
  <c r="BN46" i="17"/>
  <c r="BN47" i="17" s="1"/>
  <c r="BY203" i="28"/>
  <c r="AC203" i="28"/>
  <c r="U203" i="29"/>
  <c r="BX203" i="29"/>
  <c r="AR203" i="28"/>
  <c r="AB203" i="29"/>
  <c r="CD203" i="29"/>
  <c r="AX203" i="28"/>
  <c r="Z203" i="28"/>
  <c r="CC203" i="28"/>
  <c r="AO203" i="29"/>
  <c r="Q203" i="29"/>
  <c r="BT203" i="29"/>
  <c r="P203" i="28"/>
  <c r="AL203" i="28"/>
  <c r="BQ204" i="28"/>
  <c r="U204" i="28"/>
  <c r="BH204" i="28"/>
  <c r="BN204" i="28"/>
  <c r="Z204" i="28"/>
  <c r="AG204" i="28"/>
  <c r="BD204" i="28"/>
  <c r="X204" i="28"/>
  <c r="BC204" i="28"/>
  <c r="V204" i="29"/>
  <c r="AT204" i="28"/>
  <c r="N204" i="28"/>
  <c r="H167" i="24"/>
  <c r="F205" i="33"/>
  <c r="F309" i="33" s="1"/>
  <c r="AQ167" i="24"/>
  <c r="BX46" i="25"/>
  <c r="BX47" i="25" s="1"/>
  <c r="AR46" i="25"/>
  <c r="AR47" i="25" s="1"/>
  <c r="BO46" i="26"/>
  <c r="BO47" i="26" s="1"/>
  <c r="BS46" i="17"/>
  <c r="BS47" i="17" s="1"/>
  <c r="AM46" i="17"/>
  <c r="AM47" i="17" s="1"/>
  <c r="AX46" i="25"/>
  <c r="AX47" i="25" s="1"/>
  <c r="AS203" i="30"/>
  <c r="BR203" i="30"/>
  <c r="AD203" i="28"/>
  <c r="BH203" i="28"/>
  <c r="T203" i="28"/>
  <c r="BD203" i="30"/>
  <c r="N203" i="28"/>
  <c r="BM203" i="28"/>
  <c r="AG203" i="28"/>
  <c r="BV203" i="28"/>
  <c r="AP203" i="28"/>
  <c r="N159" i="42"/>
  <c r="F3" i="15"/>
  <c r="F5" i="15" s="1"/>
  <c r="E3" i="15"/>
  <c r="E5" i="15" s="1"/>
  <c r="BW193" i="28"/>
  <c r="BW204" i="28" s="1"/>
  <c r="CC193" i="30"/>
  <c r="CC204" i="30" s="1"/>
  <c r="M193" i="30"/>
  <c r="M204" i="30" s="1"/>
  <c r="AB193" i="30"/>
  <c r="AB204" i="30" s="1"/>
  <c r="AY193" i="30"/>
  <c r="Z193" i="30"/>
  <c r="BR193" i="29"/>
  <c r="BR193" i="28"/>
  <c r="BR204" i="28" s="1"/>
  <c r="AR193" i="28"/>
  <c r="AR204" i="28" s="1"/>
  <c r="BW193" i="30"/>
  <c r="BW204" i="30" s="1"/>
  <c r="AP193" i="28"/>
  <c r="AP204" i="28" s="1"/>
  <c r="Q193" i="30"/>
  <c r="Q204" i="30" s="1"/>
  <c r="BA193" i="28"/>
  <c r="BA204" i="28" s="1"/>
  <c r="BX193" i="28"/>
  <c r="BX204" i="28" s="1"/>
  <c r="AR193" i="30"/>
  <c r="AR204" i="30" s="1"/>
  <c r="AP193" i="30"/>
  <c r="AP204" i="30" s="1"/>
  <c r="CC193" i="28"/>
  <c r="CC204" i="28" s="1"/>
  <c r="CA193" i="28"/>
  <c r="CA204" i="28" s="1"/>
  <c r="AU193" i="28"/>
  <c r="AU204" i="28" s="1"/>
  <c r="O193" i="28"/>
  <c r="O204" i="28" s="1"/>
  <c r="O193" i="30"/>
  <c r="O204" i="30" s="1"/>
  <c r="O192" i="28"/>
  <c r="O203" i="28" s="1"/>
  <c r="BQ192" i="30"/>
  <c r="BQ203" i="30" s="1"/>
  <c r="S192" i="30"/>
  <c r="S203" i="30" s="1"/>
  <c r="BN192" i="30"/>
  <c r="BN203" i="30" s="1"/>
  <c r="AP192" i="29"/>
  <c r="AP203" i="29" s="1"/>
  <c r="BD192" i="28"/>
  <c r="BD203" i="28" s="1"/>
  <c r="BC192" i="30"/>
  <c r="BC203" i="30" s="1"/>
  <c r="O192" i="29"/>
  <c r="O203" i="29" s="1"/>
  <c r="AD192" i="29"/>
  <c r="AD203" i="29" s="1"/>
  <c r="AS192" i="28"/>
  <c r="AS203" i="28" s="1"/>
  <c r="BV192" i="29"/>
  <c r="BV203" i="29" s="1"/>
  <c r="BK192" i="29"/>
  <c r="BK203" i="29" s="1"/>
  <c r="AV192" i="30"/>
  <c r="AV203" i="30" s="1"/>
  <c r="AI192" i="30"/>
  <c r="AI203" i="30" s="1"/>
  <c r="BN192" i="28"/>
  <c r="BN203" i="28" s="1"/>
  <c r="AH192" i="30"/>
  <c r="BE192" i="29"/>
  <c r="BE203" i="29" s="1"/>
  <c r="Y192" i="29"/>
  <c r="Y203" i="29" s="1"/>
  <c r="AN192" i="28"/>
  <c r="AN203" i="28" s="1"/>
  <c r="AE192" i="29"/>
  <c r="AE203" i="29" s="1"/>
  <c r="BR192" i="28"/>
  <c r="BR203" i="28" s="1"/>
  <c r="V192" i="29"/>
  <c r="V203" i="29" s="1"/>
  <c r="AS192" i="29"/>
  <c r="AS203" i="29" s="1"/>
  <c r="BO192" i="30"/>
  <c r="BO203" i="30" s="1"/>
  <c r="S192" i="28"/>
  <c r="S203" i="28" s="1"/>
  <c r="BK192" i="28"/>
  <c r="BK203" i="28" s="1"/>
  <c r="BY192" i="29"/>
  <c r="BY203" i="29" s="1"/>
  <c r="BV192" i="30"/>
  <c r="AP192" i="30"/>
  <c r="AP203" i="30" s="1"/>
  <c r="BM192" i="29"/>
  <c r="BM203" i="29" s="1"/>
  <c r="AG192" i="29"/>
  <c r="AG203" i="29" s="1"/>
  <c r="BD192" i="29"/>
  <c r="BD203" i="29" s="1"/>
  <c r="E192" i="30"/>
  <c r="E203" i="30" s="1"/>
  <c r="BO192" i="29"/>
  <c r="BO203" i="29" s="1"/>
  <c r="BH192" i="30"/>
  <c r="T192" i="30"/>
  <c r="T203" i="30" s="1"/>
  <c r="CE192" i="30"/>
  <c r="CE203" i="30" s="1"/>
  <c r="AY192" i="28"/>
  <c r="AY203" i="28" s="1"/>
  <c r="E192" i="28"/>
  <c r="E203" i="28" s="1"/>
  <c r="BM192" i="30"/>
  <c r="BM203" i="30" s="1"/>
  <c r="AG192" i="30"/>
  <c r="G192" i="29"/>
  <c r="G203" i="29" s="1"/>
  <c r="BL192" i="28"/>
  <c r="BL203" i="28" s="1"/>
  <c r="AV192" i="28"/>
  <c r="AV203" i="28" s="1"/>
  <c r="BC192" i="28"/>
  <c r="BC203" i="28" s="1"/>
  <c r="BJ192" i="30"/>
  <c r="AD192" i="30"/>
  <c r="AD203" i="30" s="1"/>
  <c r="N192" i="30"/>
  <c r="N203" i="30" s="1"/>
  <c r="BH192" i="29"/>
  <c r="BH203" i="29" s="1"/>
  <c r="T192" i="29"/>
  <c r="T203" i="29" s="1"/>
  <c r="AY192" i="30"/>
  <c r="AY203" i="30" s="1"/>
  <c r="AI192" i="28"/>
  <c r="AI203" i="28" s="1"/>
  <c r="BR192" i="29"/>
  <c r="BR203" i="29" s="1"/>
  <c r="AK192" i="30"/>
  <c r="AE192" i="28"/>
  <c r="AE203" i="28" s="1"/>
  <c r="CE192" i="28"/>
  <c r="CE203" i="28" s="1"/>
  <c r="BL192" i="29"/>
  <c r="BL203" i="29" s="1"/>
  <c r="F125" i="33"/>
  <c r="F138" i="33"/>
  <c r="F154" i="33"/>
  <c r="F163" i="33"/>
  <c r="F267" i="33" s="1"/>
  <c r="F172" i="33"/>
  <c r="F276" i="33" s="1"/>
  <c r="F188" i="33"/>
  <c r="F292" i="33" s="1"/>
  <c r="F208" i="33"/>
  <c r="F312" i="33" s="1"/>
  <c r="F127" i="33"/>
  <c r="BR171" i="17"/>
  <c r="F122" i="33"/>
  <c r="F139" i="33"/>
  <c r="F177" i="33"/>
  <c r="F281" i="33" s="1"/>
  <c r="F169" i="33"/>
  <c r="F273" i="33" s="1"/>
  <c r="F180" i="33"/>
  <c r="F284" i="33" s="1"/>
  <c r="F189" i="33"/>
  <c r="F293" i="33" s="1"/>
  <c r="F203" i="33"/>
  <c r="F307" i="33" s="1"/>
  <c r="F126" i="33"/>
  <c r="F185" i="26"/>
  <c r="F115" i="33"/>
  <c r="F140" i="33"/>
  <c r="F155" i="33"/>
  <c r="F170" i="33"/>
  <c r="F274" i="33" s="1"/>
  <c r="F186" i="33"/>
  <c r="F290" i="33" s="1"/>
  <c r="F192" i="33"/>
  <c r="F296" i="33" s="1"/>
  <c r="AC167" i="24"/>
  <c r="BK167" i="24"/>
  <c r="AE167" i="24"/>
  <c r="G87" i="32"/>
  <c r="AM87" i="32"/>
  <c r="BS87" i="32"/>
  <c r="E207" i="29"/>
  <c r="CE171" i="26"/>
  <c r="BW171" i="26"/>
  <c r="BO171" i="26"/>
  <c r="BG171" i="26"/>
  <c r="AY171" i="26"/>
  <c r="AQ171" i="26"/>
  <c r="AI171" i="26"/>
  <c r="AA171" i="26"/>
  <c r="S171" i="26"/>
  <c r="K171" i="26"/>
  <c r="R87" i="32"/>
  <c r="AX87" i="32"/>
  <c r="AK203" i="29"/>
  <c r="V203" i="28"/>
  <c r="AZ203" i="28"/>
  <c r="BW203" i="29"/>
  <c r="AF203" i="29"/>
  <c r="BZ203" i="29"/>
  <c r="BP46" i="17"/>
  <c r="BP47" i="17" s="1"/>
  <c r="AJ46" i="25"/>
  <c r="AJ47" i="25" s="1"/>
  <c r="AU46" i="17"/>
  <c r="AU47" i="17" s="1"/>
  <c r="BL46" i="25"/>
  <c r="BL47" i="25" s="1"/>
  <c r="AI46" i="26"/>
  <c r="AI47" i="26" s="1"/>
  <c r="Y46" i="17"/>
  <c r="Y47" i="17" s="1"/>
  <c r="BD46" i="17"/>
  <c r="BD47" i="17" s="1"/>
  <c r="BD46" i="26"/>
  <c r="BD47" i="26" s="1"/>
  <c r="AP46" i="25"/>
  <c r="AP47" i="25" s="1"/>
  <c r="BZ46" i="26"/>
  <c r="BZ47" i="26" s="1"/>
  <c r="BZ46" i="25"/>
  <c r="BZ47" i="25" s="1"/>
  <c r="F193" i="29"/>
  <c r="AK46" i="26"/>
  <c r="AK47" i="26" s="1"/>
  <c r="AU46" i="25"/>
  <c r="AU47" i="25" s="1"/>
  <c r="F193" i="28"/>
  <c r="F204" i="28" s="1"/>
  <c r="AW46" i="26"/>
  <c r="AW47" i="26" s="1"/>
  <c r="CD46" i="25"/>
  <c r="CD47" i="25" s="1"/>
  <c r="R46" i="25"/>
  <c r="R47" i="25" s="1"/>
  <c r="AL46" i="26"/>
  <c r="AL47" i="26" s="1"/>
  <c r="BQ3" i="15"/>
  <c r="BQ5" i="15" s="1"/>
  <c r="BG27" i="15"/>
  <c r="BU46" i="17"/>
  <c r="BU47" i="17" s="1"/>
  <c r="AD46" i="26"/>
  <c r="AD47" i="26" s="1"/>
  <c r="AW46" i="25"/>
  <c r="AW47" i="25" s="1"/>
  <c r="BL46" i="17"/>
  <c r="BL47" i="17" s="1"/>
  <c r="H159" i="42"/>
  <c r="K216" i="28"/>
  <c r="K185" i="26"/>
  <c r="AZ192" i="29"/>
  <c r="AZ203" i="29" s="1"/>
  <c r="BW192" i="28"/>
  <c r="BW203" i="28" s="1"/>
  <c r="AQ192" i="28"/>
  <c r="AQ203" i="28" s="1"/>
  <c r="BZ192" i="30"/>
  <c r="AZ192" i="30"/>
  <c r="AZ203" i="30" s="1"/>
  <c r="F192" i="28"/>
  <c r="F203" i="28" s="1"/>
  <c r="BZ192" i="28"/>
  <c r="BZ203" i="28" s="1"/>
  <c r="F192" i="29"/>
  <c r="F203" i="29" s="1"/>
  <c r="AF192" i="28"/>
  <c r="AF203" i="28" s="1"/>
  <c r="AK192" i="28"/>
  <c r="AK203" i="28" s="1"/>
  <c r="V192" i="30"/>
  <c r="V203" i="30" s="1"/>
  <c r="AQ193" i="30"/>
  <c r="BM193" i="28"/>
  <c r="BM204" i="28" s="1"/>
  <c r="CB193" i="28"/>
  <c r="CB204" i="28" s="1"/>
  <c r="AM193" i="30"/>
  <c r="BJ193" i="28"/>
  <c r="BJ204" i="28" s="1"/>
  <c r="BM193" i="30"/>
  <c r="BM204" i="30" s="1"/>
  <c r="CB193" i="30"/>
  <c r="CB204" i="30" s="1"/>
  <c r="AZ193" i="28"/>
  <c r="AZ204" i="28" s="1"/>
  <c r="AO193" i="28"/>
  <c r="AO204" i="28" s="1"/>
  <c r="AZ193" i="30"/>
  <c r="AZ204" i="30" s="1"/>
  <c r="AO193" i="30"/>
  <c r="AO204" i="30" s="1"/>
  <c r="Y193" i="28"/>
  <c r="Y204" i="28" s="1"/>
  <c r="BI193" i="28"/>
  <c r="BI204" i="28" s="1"/>
  <c r="Y193" i="30"/>
  <c r="Y204" i="30" s="1"/>
  <c r="BJ193" i="29"/>
  <c r="BJ204" i="29" s="1"/>
  <c r="BM189" i="28"/>
  <c r="AT46" i="17"/>
  <c r="AT47" i="17" s="1"/>
  <c r="AS189" i="28"/>
  <c r="BK189" i="30"/>
  <c r="CB189" i="28"/>
  <c r="BA46" i="17"/>
  <c r="BA47" i="17" s="1"/>
  <c r="BZ189" i="29"/>
  <c r="BK189" i="29"/>
  <c r="AG46" i="17"/>
  <c r="AG47" i="17" s="1"/>
  <c r="AR189" i="29"/>
  <c r="BZ189" i="28"/>
  <c r="BW189" i="28"/>
  <c r="BW46" i="17"/>
  <c r="BW47" i="17" s="1"/>
  <c r="AR189" i="28"/>
  <c r="BM189" i="29"/>
  <c r="CB189" i="29"/>
  <c r="AS46" i="17"/>
  <c r="AS47" i="17" s="1"/>
  <c r="CB46" i="17"/>
  <c r="CB47" i="17" s="1"/>
  <c r="AT189" i="29"/>
  <c r="AS189" i="29"/>
  <c r="BZ46" i="17"/>
  <c r="BZ47" i="17" s="1"/>
  <c r="BK46" i="17"/>
  <c r="BK47" i="17" s="1"/>
  <c r="AX10" i="15"/>
  <c r="AX42" i="15" s="1"/>
  <c r="AW12" i="15"/>
  <c r="AW43" i="15" s="1"/>
  <c r="AW8" i="32" s="1"/>
  <c r="BQ12" i="15"/>
  <c r="BQ43" i="15" s="1"/>
  <c r="BQ8" i="18" s="1"/>
  <c r="BW10" i="15"/>
  <c r="BW42" i="15" s="1"/>
  <c r="BW9" i="30" s="1"/>
  <c r="K185" i="25"/>
  <c r="X171" i="17"/>
  <c r="CA171" i="26"/>
  <c r="BK171" i="26"/>
  <c r="AU171" i="26"/>
  <c r="AE171" i="26"/>
  <c r="O171" i="26"/>
  <c r="BQ27" i="15"/>
  <c r="J10" i="15"/>
  <c r="J42" i="15" s="1"/>
  <c r="J7" i="18" s="1"/>
  <c r="J38" i="18" s="1"/>
  <c r="J12" i="15"/>
  <c r="J43" i="15" s="1"/>
  <c r="J8" i="32" s="1"/>
  <c r="BF3" i="15"/>
  <c r="BF5" i="15" s="1"/>
  <c r="K185" i="17"/>
  <c r="G203" i="28"/>
  <c r="I179" i="27"/>
  <c r="I37" i="27" s="1"/>
  <c r="I59" i="37" s="1"/>
  <c r="F129" i="33"/>
  <c r="AC46" i="26"/>
  <c r="AC47" i="26" s="1"/>
  <c r="BX12" i="15"/>
  <c r="BX43" i="15" s="1"/>
  <c r="BX8" i="32" s="1"/>
  <c r="N12" i="15"/>
  <c r="N43" i="15" s="1"/>
  <c r="N8" i="24" s="1"/>
  <c r="AI12" i="15"/>
  <c r="AI43" i="15" s="1"/>
  <c r="AI8" i="18" s="1"/>
  <c r="H179" i="27"/>
  <c r="H37" i="27" s="1"/>
  <c r="H59" i="37" s="1"/>
  <c r="BC46" i="25"/>
  <c r="BC47" i="25" s="1"/>
  <c r="BJ46" i="26"/>
  <c r="BJ47" i="26" s="1"/>
  <c r="I167" i="24"/>
  <c r="S87" i="32"/>
  <c r="AT46" i="26"/>
  <c r="AT47" i="26" s="1"/>
  <c r="AZ3" i="15"/>
  <c r="AZ5" i="15" s="1"/>
  <c r="AZ27" i="15"/>
  <c r="K216" i="30"/>
  <c r="BV6" i="31"/>
  <c r="G192" i="30"/>
  <c r="G203" i="30" s="1"/>
  <c r="K87" i="32"/>
  <c r="H87" i="32"/>
  <c r="K193" i="29"/>
  <c r="K204" i="29" s="1"/>
  <c r="K193" i="30"/>
  <c r="K204" i="30" s="1"/>
  <c r="K193" i="28"/>
  <c r="K204" i="28" s="1"/>
  <c r="K192" i="28"/>
  <c r="K203" i="28" s="1"/>
  <c r="K192" i="29"/>
  <c r="K203" i="29" s="1"/>
  <c r="K192" i="30"/>
  <c r="K203" i="30" s="1"/>
  <c r="J193" i="29"/>
  <c r="J193" i="28"/>
  <c r="J204" i="28" s="1"/>
  <c r="J193" i="30"/>
  <c r="J204" i="30" s="1"/>
  <c r="J192" i="28"/>
  <c r="J203" i="28" s="1"/>
  <c r="J192" i="30"/>
  <c r="J192" i="29"/>
  <c r="J203" i="29" s="1"/>
  <c r="I87" i="32"/>
  <c r="I185" i="28"/>
  <c r="I193" i="29"/>
  <c r="I204" i="29" s="1"/>
  <c r="I193" i="30"/>
  <c r="I204" i="30" s="1"/>
  <c r="I193" i="28"/>
  <c r="I204" i="28" s="1"/>
  <c r="H193" i="29"/>
  <c r="H193" i="28"/>
  <c r="H204" i="28" s="1"/>
  <c r="H193" i="30"/>
  <c r="H204" i="30" s="1"/>
  <c r="H19" i="18"/>
  <c r="H24" i="18" s="1"/>
  <c r="G193" i="29"/>
  <c r="G204" i="29" s="1"/>
  <c r="G193" i="28"/>
  <c r="G204" i="28" s="1"/>
  <c r="G193" i="30"/>
  <c r="G204" i="30" s="1"/>
  <c r="G6" i="32"/>
  <c r="O159" i="42"/>
  <c r="AM12" i="15"/>
  <c r="AM43" i="15" s="1"/>
  <c r="AM8" i="32" s="1"/>
  <c r="AG3" i="15"/>
  <c r="AG5" i="15" s="1"/>
  <c r="BN10" i="15"/>
  <c r="BN42" i="15" s="1"/>
  <c r="BN7" i="17" s="1"/>
  <c r="F133" i="33"/>
  <c r="F149" i="33"/>
  <c r="F164" i="33"/>
  <c r="F268" i="33" s="1"/>
  <c r="F181" i="33"/>
  <c r="F285" i="33" s="1"/>
  <c r="F193" i="33"/>
  <c r="F297" i="33" s="1"/>
  <c r="F213" i="33"/>
  <c r="F317" i="33" s="1"/>
  <c r="K15" i="32"/>
  <c r="J12" i="24"/>
  <c r="F130" i="33"/>
  <c r="F209" i="33"/>
  <c r="F313" i="33" s="1"/>
  <c r="F200" i="33"/>
  <c r="F304" i="33" s="1"/>
  <c r="F195" i="33"/>
  <c r="F299" i="33" s="1"/>
  <c r="F185" i="33"/>
  <c r="F289" i="33" s="1"/>
  <c r="F176" i="33"/>
  <c r="F280" i="33" s="1"/>
  <c r="F168" i="33"/>
  <c r="F272" i="33" s="1"/>
  <c r="F160" i="33"/>
  <c r="F153" i="33"/>
  <c r="F144" i="33"/>
  <c r="F147" i="33"/>
  <c r="F118" i="33"/>
  <c r="F131" i="33"/>
  <c r="F123" i="33"/>
  <c r="F206" i="33"/>
  <c r="F310" i="33" s="1"/>
  <c r="F201" i="33"/>
  <c r="F305" i="33" s="1"/>
  <c r="F199" i="33"/>
  <c r="F303" i="33" s="1"/>
  <c r="F184" i="33"/>
  <c r="F288" i="33" s="1"/>
  <c r="F175" i="33"/>
  <c r="F279" i="33" s="1"/>
  <c r="F167" i="33"/>
  <c r="F271" i="33" s="1"/>
  <c r="F159" i="33"/>
  <c r="F152" i="33"/>
  <c r="F143" i="33"/>
  <c r="F135" i="33"/>
  <c r="F119" i="33"/>
  <c r="F132" i="33"/>
  <c r="F204" i="33"/>
  <c r="F308" i="33" s="1"/>
  <c r="F194" i="33"/>
  <c r="F298" i="33" s="1"/>
  <c r="F196" i="33"/>
  <c r="F300" i="33" s="1"/>
  <c r="F183" i="33"/>
  <c r="F287" i="33" s="1"/>
  <c r="F174" i="33"/>
  <c r="F278" i="33" s="1"/>
  <c r="F166" i="33"/>
  <c r="F270" i="33" s="1"/>
  <c r="F158" i="33"/>
  <c r="F151" i="33"/>
  <c r="F142" i="33"/>
  <c r="F136" i="33"/>
  <c r="F120" i="33"/>
  <c r="F214" i="33"/>
  <c r="F318" i="33" s="1"/>
  <c r="F207" i="33"/>
  <c r="F311" i="33" s="1"/>
  <c r="F197" i="33"/>
  <c r="F301" i="33" s="1"/>
  <c r="F190" i="33"/>
  <c r="F294" i="33" s="1"/>
  <c r="F182" i="33"/>
  <c r="F286" i="33" s="1"/>
  <c r="F173" i="33"/>
  <c r="F277" i="33" s="1"/>
  <c r="F165" i="33"/>
  <c r="F269" i="33" s="1"/>
  <c r="F157" i="33"/>
  <c r="F150" i="33"/>
  <c r="F141" i="33"/>
  <c r="F134" i="33"/>
  <c r="F121" i="33"/>
  <c r="U87" i="32"/>
  <c r="BA87" i="32"/>
  <c r="N87" i="32"/>
  <c r="AT87" i="32"/>
  <c r="BZ87" i="32"/>
  <c r="H171" i="25"/>
  <c r="D197" i="30"/>
  <c r="E210" i="30" s="1"/>
  <c r="N204" i="30"/>
  <c r="AT204" i="30"/>
  <c r="BZ204" i="30"/>
  <c r="V204" i="30"/>
  <c r="F203" i="30"/>
  <c r="BL203" i="30"/>
  <c r="AD204" i="30"/>
  <c r="BJ204" i="30"/>
  <c r="I17" i="29"/>
  <c r="J17" i="29" s="1"/>
  <c r="K17" i="29" s="1"/>
  <c r="L17" i="29" s="1"/>
  <c r="M17" i="29" s="1"/>
  <c r="N17" i="29" s="1"/>
  <c r="O17" i="29" s="1"/>
  <c r="P17" i="29" s="1"/>
  <c r="Q17" i="29" s="1"/>
  <c r="R17" i="29" s="1"/>
  <c r="S17" i="29" s="1"/>
  <c r="T17" i="29" s="1"/>
  <c r="U17" i="29" s="1"/>
  <c r="V17" i="29" s="1"/>
  <c r="W17" i="29" s="1"/>
  <c r="X17" i="29" s="1"/>
  <c r="Y17" i="29" s="1"/>
  <c r="Z17" i="29" s="1"/>
  <c r="AA17" i="29" s="1"/>
  <c r="AB17" i="29" s="1"/>
  <c r="AC17" i="29" s="1"/>
  <c r="AD17" i="29" s="1"/>
  <c r="AE17" i="29" s="1"/>
  <c r="AF17" i="29" s="1"/>
  <c r="AG17" i="29" s="1"/>
  <c r="AH17" i="29" s="1"/>
  <c r="AI17" i="29" s="1"/>
  <c r="AJ17" i="29" s="1"/>
  <c r="AK17" i="29" s="1"/>
  <c r="AL17" i="29" s="1"/>
  <c r="AM17" i="29" s="1"/>
  <c r="AN17" i="29" s="1"/>
  <c r="AO17" i="29" s="1"/>
  <c r="AP17" i="29" s="1"/>
  <c r="AQ17" i="29" s="1"/>
  <c r="AR17" i="29" s="1"/>
  <c r="AS17" i="29" s="1"/>
  <c r="AT17" i="29" s="1"/>
  <c r="AU17" i="29" s="1"/>
  <c r="AV17" i="29" s="1"/>
  <c r="AW17" i="29" s="1"/>
  <c r="AX17" i="29" s="1"/>
  <c r="AY17" i="29" s="1"/>
  <c r="AZ17" i="29" s="1"/>
  <c r="BA17" i="29" s="1"/>
  <c r="BB17" i="29" s="1"/>
  <c r="BC17" i="29" s="1"/>
  <c r="BD17" i="29" s="1"/>
  <c r="BE17" i="29" s="1"/>
  <c r="BF17" i="29" s="1"/>
  <c r="BG17" i="29" s="1"/>
  <c r="BH17" i="29" s="1"/>
  <c r="BI17" i="29" s="1"/>
  <c r="BJ17" i="29" s="1"/>
  <c r="BK17" i="29" s="1"/>
  <c r="BL17" i="29" s="1"/>
  <c r="BM17" i="29" s="1"/>
  <c r="BN17" i="29" s="1"/>
  <c r="BO17" i="29" s="1"/>
  <c r="BP17" i="29" s="1"/>
  <c r="BQ17" i="29" s="1"/>
  <c r="BR17" i="29" s="1"/>
  <c r="BS17" i="29" s="1"/>
  <c r="BT17" i="29" s="1"/>
  <c r="BU17" i="29" s="1"/>
  <c r="BV17" i="29" s="1"/>
  <c r="BW17" i="29" s="1"/>
  <c r="BX17" i="29" s="1"/>
  <c r="BY17" i="29" s="1"/>
  <c r="BZ17" i="29" s="1"/>
  <c r="CA17" i="29" s="1"/>
  <c r="CB17" i="29" s="1"/>
  <c r="CC17" i="29" s="1"/>
  <c r="CD17" i="29" s="1"/>
  <c r="CE17" i="29" s="1"/>
  <c r="CF17" i="29" s="1"/>
  <c r="H18" i="29"/>
  <c r="BT10" i="15"/>
  <c r="BT42" i="15" s="1"/>
  <c r="BT9" i="28" s="1"/>
  <c r="R10" i="15"/>
  <c r="R42" i="15" s="1"/>
  <c r="F117" i="33"/>
  <c r="F145" i="33"/>
  <c r="F161" i="33"/>
  <c r="F265" i="33" s="1"/>
  <c r="F178" i="33"/>
  <c r="F282" i="33" s="1"/>
  <c r="F198" i="33"/>
  <c r="F302" i="33" s="1"/>
  <c r="F210" i="33"/>
  <c r="F314" i="33" s="1"/>
  <c r="G183" i="26"/>
  <c r="H183" i="17"/>
  <c r="H157" i="17" s="1"/>
  <c r="H25" i="17" s="1"/>
  <c r="R3" i="15"/>
  <c r="R5" i="15" s="1"/>
  <c r="F116" i="33"/>
  <c r="F146" i="33"/>
  <c r="F162" i="33"/>
  <c r="F266" i="33" s="1"/>
  <c r="F179" i="33"/>
  <c r="F283" i="33" s="1"/>
  <c r="F191" i="33"/>
  <c r="F295" i="33" s="1"/>
  <c r="F211" i="33"/>
  <c r="F315" i="33" s="1"/>
  <c r="CD203" i="30"/>
  <c r="R203" i="30"/>
  <c r="AO203" i="30"/>
  <c r="BS203" i="30"/>
  <c r="AM203" i="30"/>
  <c r="BJ203" i="30"/>
  <c r="BI204" i="30"/>
  <c r="BG204" i="30"/>
  <c r="Z204" i="30"/>
  <c r="BE204" i="30"/>
  <c r="X204" i="30"/>
  <c r="BC204" i="30"/>
  <c r="BR204" i="29"/>
  <c r="F204" i="29"/>
  <c r="CE204" i="29"/>
  <c r="AY204" i="29"/>
  <c r="S204" i="29"/>
  <c r="BU204" i="29"/>
  <c r="AO204" i="29"/>
  <c r="BH204" i="29"/>
  <c r="AB204" i="29"/>
  <c r="AU167" i="24"/>
  <c r="AC87" i="18"/>
  <c r="BI87" i="18"/>
  <c r="AD87" i="18"/>
  <c r="BJ87" i="18"/>
  <c r="AE87" i="18"/>
  <c r="BK87" i="18"/>
  <c r="AF87" i="18"/>
  <c r="BL87" i="18"/>
  <c r="AC87" i="31"/>
  <c r="BI87" i="31"/>
  <c r="AC87" i="32"/>
  <c r="BI87" i="32"/>
  <c r="V87" i="31"/>
  <c r="BB87" i="31"/>
  <c r="O87" i="31"/>
  <c r="AU87" i="31"/>
  <c r="CA87" i="31"/>
  <c r="O87" i="32"/>
  <c r="AU87" i="32"/>
  <c r="CA87" i="32"/>
  <c r="L87" i="31"/>
  <c r="AR87" i="31"/>
  <c r="BX87" i="31"/>
  <c r="BH46" i="25"/>
  <c r="BH47" i="25" s="1"/>
  <c r="BJ46" i="17"/>
  <c r="BJ47" i="17" s="1"/>
  <c r="AD46" i="17"/>
  <c r="AD47" i="17" s="1"/>
  <c r="BI203" i="30"/>
  <c r="BH203" i="30"/>
  <c r="BF203" i="30"/>
  <c r="Q203" i="30"/>
  <c r="AL203" i="30"/>
  <c r="CF204" i="30"/>
  <c r="AY204" i="30"/>
  <c r="R204" i="30"/>
  <c r="AW204" i="30"/>
  <c r="P204" i="30"/>
  <c r="AU204" i="30"/>
  <c r="I183" i="26"/>
  <c r="CA204" i="29"/>
  <c r="AU204" i="29"/>
  <c r="O204" i="29"/>
  <c r="BF204" i="29"/>
  <c r="Z204" i="29"/>
  <c r="BQ204" i="29"/>
  <c r="AK204" i="29"/>
  <c r="BD204" i="29"/>
  <c r="X204" i="29"/>
  <c r="CE203" i="29"/>
  <c r="BC167" i="24"/>
  <c r="BM87" i="32"/>
  <c r="AY87" i="32"/>
  <c r="CE87" i="32"/>
  <c r="P87" i="32"/>
  <c r="AV87" i="32"/>
  <c r="CB87" i="32"/>
  <c r="CD46" i="26"/>
  <c r="CD47" i="26" s="1"/>
  <c r="AK203" i="30"/>
  <c r="AJ203" i="30"/>
  <c r="BW203" i="30"/>
  <c r="AQ203" i="30"/>
  <c r="AH203" i="30"/>
  <c r="BK203" i="30"/>
  <c r="AE203" i="30"/>
  <c r="BZ203" i="30"/>
  <c r="AS204" i="30"/>
  <c r="AQ204" i="30"/>
  <c r="BV204" i="30"/>
  <c r="BT204" i="30"/>
  <c r="AM204" i="30"/>
  <c r="BB204" i="29"/>
  <c r="BW204" i="29"/>
  <c r="BM204" i="29"/>
  <c r="AG204" i="29"/>
  <c r="CF204" i="29"/>
  <c r="AZ204" i="29"/>
  <c r="AA167" i="24"/>
  <c r="AY203" i="29"/>
  <c r="BI167" i="24"/>
  <c r="E87" i="18"/>
  <c r="E43" i="18" s="1"/>
  <c r="E53" i="18" s="1"/>
  <c r="E63" i="37" s="1"/>
  <c r="AK87" i="18"/>
  <c r="BQ87" i="18"/>
  <c r="F87" i="18"/>
  <c r="AL87" i="18"/>
  <c r="BR87" i="18"/>
  <c r="G87" i="18"/>
  <c r="G43" i="18" s="1"/>
  <c r="G53" i="18" s="1"/>
  <c r="AM87" i="18"/>
  <c r="BS87" i="18"/>
  <c r="H87" i="18"/>
  <c r="AN87" i="18"/>
  <c r="BT87" i="18"/>
  <c r="E87" i="31"/>
  <c r="E43" i="31" s="1"/>
  <c r="E53" i="31" s="1"/>
  <c r="E64" i="37" s="1"/>
  <c r="AK87" i="31"/>
  <c r="BQ87" i="31"/>
  <c r="E87" i="32"/>
  <c r="E43" i="32" s="1"/>
  <c r="AK87" i="32"/>
  <c r="BQ87" i="32"/>
  <c r="AD87" i="31"/>
  <c r="BJ87" i="31"/>
  <c r="AD87" i="32"/>
  <c r="BJ87" i="32"/>
  <c r="W87" i="31"/>
  <c r="BC87" i="31"/>
  <c r="W87" i="32"/>
  <c r="BC87" i="32"/>
  <c r="T87" i="31"/>
  <c r="AZ87" i="31"/>
  <c r="CF87" i="31"/>
  <c r="CB46" i="26"/>
  <c r="CB47" i="26" s="1"/>
  <c r="BV46" i="25"/>
  <c r="BV47" i="25" s="1"/>
  <c r="BY203" i="30"/>
  <c r="M203" i="30"/>
  <c r="BX203" i="30"/>
  <c r="L203" i="30"/>
  <c r="BV203" i="30"/>
  <c r="J203" i="30"/>
  <c r="AG203" i="30"/>
  <c r="BB203" i="30"/>
  <c r="AK204" i="30"/>
  <c r="BP204" i="30"/>
  <c r="AI204" i="30"/>
  <c r="BN204" i="30"/>
  <c r="AG204" i="30"/>
  <c r="AE204" i="30"/>
  <c r="H171" i="26"/>
  <c r="AM204" i="29"/>
  <c r="CD204" i="29"/>
  <c r="AX204" i="29"/>
  <c r="R204" i="29"/>
  <c r="BI204" i="29"/>
  <c r="AC204" i="29"/>
  <c r="CB204" i="29"/>
  <c r="AV204" i="29"/>
  <c r="P204" i="29"/>
  <c r="I87" i="18"/>
  <c r="AO87" i="18"/>
  <c r="BU87" i="18"/>
  <c r="J87" i="18"/>
  <c r="AP87" i="18"/>
  <c r="BV87" i="18"/>
  <c r="K87" i="18"/>
  <c r="AQ87" i="18"/>
  <c r="BW87" i="18"/>
  <c r="L87" i="18"/>
  <c r="AR87" i="18"/>
  <c r="BX87" i="18"/>
  <c r="I87" i="31"/>
  <c r="AO87" i="31"/>
  <c r="BU87" i="31"/>
  <c r="AH87" i="31"/>
  <c r="BN87" i="31"/>
  <c r="AH87" i="32"/>
  <c r="AA87" i="31"/>
  <c r="BG87" i="31"/>
  <c r="AA87" i="32"/>
  <c r="BG87" i="32"/>
  <c r="X87" i="31"/>
  <c r="BD87" i="31"/>
  <c r="BX46" i="26"/>
  <c r="BX47" i="26" s="1"/>
  <c r="AM46" i="25"/>
  <c r="AM47" i="25" s="1"/>
  <c r="BO204" i="29"/>
  <c r="AI204" i="29"/>
  <c r="BE204" i="29"/>
  <c r="Y204" i="29"/>
  <c r="BX204" i="29"/>
  <c r="AR204" i="29"/>
  <c r="L204" i="29"/>
  <c r="AQ203" i="29"/>
  <c r="CA167" i="24"/>
  <c r="M87" i="32"/>
  <c r="AS87" i="32"/>
  <c r="BY87" i="32"/>
  <c r="AE87" i="32"/>
  <c r="BK87" i="32"/>
  <c r="BM46" i="17"/>
  <c r="BM47" i="17" s="1"/>
  <c r="W46" i="25"/>
  <c r="W47" i="25" s="1"/>
  <c r="BK204" i="29"/>
  <c r="AE204" i="29"/>
  <c r="BV204" i="29"/>
  <c r="AP204" i="29"/>
  <c r="J204" i="29"/>
  <c r="BA204" i="29"/>
  <c r="U204" i="29"/>
  <c r="BT204" i="29"/>
  <c r="AN204" i="29"/>
  <c r="H204" i="29"/>
  <c r="AI203" i="29"/>
  <c r="Q87" i="18"/>
  <c r="AW87" i="18"/>
  <c r="CC87" i="18"/>
  <c r="R87" i="18"/>
  <c r="AX87" i="18"/>
  <c r="CD87" i="18"/>
  <c r="S87" i="18"/>
  <c r="AY87" i="18"/>
  <c r="CE87" i="18"/>
  <c r="T87" i="18"/>
  <c r="AZ87" i="18"/>
  <c r="CF87" i="18"/>
  <c r="Q87" i="31"/>
  <c r="AW87" i="31"/>
  <c r="CC87" i="31"/>
  <c r="Q87" i="32"/>
  <c r="CC87" i="32"/>
  <c r="J87" i="31"/>
  <c r="AP87" i="31"/>
  <c r="BV87" i="31"/>
  <c r="AI87" i="31"/>
  <c r="BO87" i="31"/>
  <c r="AI87" i="32"/>
  <c r="BO87" i="32"/>
  <c r="AF87" i="31"/>
  <c r="AF87" i="32"/>
  <c r="BL87" i="32"/>
  <c r="AN46" i="25"/>
  <c r="AN47" i="25" s="1"/>
  <c r="E193" i="29"/>
  <c r="E204" i="29" s="1"/>
  <c r="E193" i="30"/>
  <c r="E204" i="30" s="1"/>
  <c r="E193" i="28"/>
  <c r="E204" i="28" s="1"/>
  <c r="G16" i="25"/>
  <c r="H16" i="25"/>
  <c r="BJ32" i="15"/>
  <c r="L159" i="42"/>
  <c r="F4" i="37"/>
  <c r="F110" i="33"/>
  <c r="I10" i="15"/>
  <c r="I42" i="15" s="1"/>
  <c r="I9" i="29" s="1"/>
  <c r="I3" i="15"/>
  <c r="I5" i="15" s="1"/>
  <c r="I27" i="15"/>
  <c r="L7" i="42"/>
  <c r="E221" i="33"/>
  <c r="E230" i="33"/>
  <c r="E260" i="33"/>
  <c r="E264" i="33"/>
  <c r="E251" i="33"/>
  <c r="E259" i="33"/>
  <c r="E245" i="33"/>
  <c r="E220" i="33"/>
  <c r="E231" i="33"/>
  <c r="E244" i="33"/>
  <c r="E263" i="33"/>
  <c r="E252" i="33"/>
  <c r="E222" i="33"/>
  <c r="E250" i="33"/>
  <c r="E239" i="33"/>
  <c r="E219" i="33"/>
  <c r="E232" i="33"/>
  <c r="E248" i="33"/>
  <c r="E253" i="33"/>
  <c r="E229" i="33"/>
  <c r="E242" i="33"/>
  <c r="E226" i="33"/>
  <c r="E237" i="33"/>
  <c r="E233" i="33"/>
  <c r="E262" i="33"/>
  <c r="E254" i="33"/>
  <c r="E240" i="33"/>
  <c r="E225" i="33"/>
  <c r="E249" i="33"/>
  <c r="E234" i="33"/>
  <c r="E243" i="33"/>
  <c r="E261" i="33"/>
  <c r="E255" i="33"/>
  <c r="E241" i="33"/>
  <c r="E238" i="33"/>
  <c r="E224" i="33"/>
  <c r="E227" i="33"/>
  <c r="E235" i="33"/>
  <c r="E247" i="33"/>
  <c r="E256" i="33"/>
  <c r="E246" i="33"/>
  <c r="E258" i="33"/>
  <c r="E223" i="33"/>
  <c r="E228" i="33"/>
  <c r="E236" i="33"/>
  <c r="E257" i="33"/>
  <c r="N3" i="15"/>
  <c r="N5" i="15" s="1"/>
  <c r="N10" i="15"/>
  <c r="N42" i="15" s="1"/>
  <c r="N7" i="18" s="1"/>
  <c r="J3" i="37"/>
  <c r="G12" i="15"/>
  <c r="G43" i="15" s="1"/>
  <c r="G10" i="30" s="1"/>
  <c r="G27" i="15"/>
  <c r="F87" i="31"/>
  <c r="G87" i="31"/>
  <c r="G43" i="31" s="1"/>
  <c r="G53" i="31" s="1"/>
  <c r="G183" i="17"/>
  <c r="G157" i="17" s="1"/>
  <c r="G25" i="17" s="1"/>
  <c r="AP6" i="18"/>
  <c r="V6" i="31"/>
  <c r="CC6" i="18"/>
  <c r="BT6" i="32"/>
  <c r="N6" i="31"/>
  <c r="V6" i="18"/>
  <c r="BN6" i="18"/>
  <c r="G6" i="18"/>
  <c r="O6" i="32"/>
  <c r="AD6" i="31"/>
  <c r="Q6" i="18"/>
  <c r="AP6" i="31"/>
  <c r="BE6" i="32"/>
  <c r="AD6" i="18"/>
  <c r="Q6" i="31"/>
  <c r="BT6" i="18"/>
  <c r="AH6" i="18"/>
  <c r="AH6" i="31"/>
  <c r="AL6" i="18"/>
  <c r="Y6" i="18"/>
  <c r="AL6" i="31"/>
  <c r="Y6" i="32"/>
  <c r="X3" i="15"/>
  <c r="X5" i="15" s="1"/>
  <c r="J3" i="24"/>
  <c r="X27" i="15"/>
  <c r="J6" i="24"/>
  <c r="BA27" i="15"/>
  <c r="BH27" i="15"/>
  <c r="CE10" i="15"/>
  <c r="CE42" i="15" s="1"/>
  <c r="CE32" i="15" s="1"/>
  <c r="V3" i="15"/>
  <c r="V5" i="15" s="1"/>
  <c r="CE12" i="15"/>
  <c r="CE43" i="15" s="1"/>
  <c r="CE8" i="32" s="1"/>
  <c r="BU6" i="18"/>
  <c r="P6" i="31"/>
  <c r="BU6" i="31"/>
  <c r="AO6" i="32"/>
  <c r="R6" i="18"/>
  <c r="CB6" i="31"/>
  <c r="BV6" i="18"/>
  <c r="CB6" i="32"/>
  <c r="J6" i="18"/>
  <c r="J6" i="31"/>
  <c r="Z6" i="18"/>
  <c r="AO6" i="18"/>
  <c r="Z6" i="31"/>
  <c r="H185" i="25"/>
  <c r="H6" i="25"/>
  <c r="H6" i="18"/>
  <c r="BP6" i="32"/>
  <c r="AF6" i="18"/>
  <c r="F6" i="31"/>
  <c r="BM6" i="18"/>
  <c r="AF6" i="31"/>
  <c r="BM6" i="32"/>
  <c r="AN6" i="18"/>
  <c r="F6" i="32"/>
  <c r="BC6" i="18"/>
  <c r="BC6" i="31"/>
  <c r="AN6" i="31"/>
  <c r="H6" i="32"/>
  <c r="W6" i="18"/>
  <c r="CD6" i="18"/>
  <c r="W6" i="31"/>
  <c r="AW6" i="18"/>
  <c r="CD6" i="31"/>
  <c r="BF6" i="18"/>
  <c r="AW6" i="32"/>
  <c r="BF6" i="32"/>
  <c r="H6" i="31"/>
  <c r="P6" i="18"/>
  <c r="E47" i="18"/>
  <c r="H167" i="27"/>
  <c r="I167" i="27"/>
  <c r="BQ167" i="27"/>
  <c r="BA167" i="27"/>
  <c r="AK167" i="27"/>
  <c r="U167" i="27"/>
  <c r="BR167" i="27"/>
  <c r="BB167" i="27"/>
  <c r="AL167" i="27"/>
  <c r="V167" i="27"/>
  <c r="F167" i="24"/>
  <c r="W167" i="24"/>
  <c r="G167" i="24"/>
  <c r="BT167" i="24"/>
  <c r="BD167" i="24"/>
  <c r="AN167" i="24"/>
  <c r="X167" i="24"/>
  <c r="BA167" i="24"/>
  <c r="U167" i="24"/>
  <c r="BW171" i="25"/>
  <c r="BG171" i="25"/>
  <c r="AQ171" i="25"/>
  <c r="AA171" i="25"/>
  <c r="K171" i="25"/>
  <c r="BU171" i="25"/>
  <c r="BE171" i="25"/>
  <c r="AO171" i="25"/>
  <c r="Y171" i="25"/>
  <c r="BT171" i="25"/>
  <c r="BD171" i="25"/>
  <c r="AN171" i="25"/>
  <c r="X171" i="25"/>
  <c r="E171" i="25"/>
  <c r="CB183" i="17"/>
  <c r="CB37" i="17" s="1"/>
  <c r="CB49" i="17" s="1"/>
  <c r="P183" i="17"/>
  <c r="P37" i="17" s="1"/>
  <c r="P49" i="17" s="1"/>
  <c r="CC167" i="27"/>
  <c r="BM167" i="27"/>
  <c r="AW167" i="27"/>
  <c r="AG167" i="27"/>
  <c r="Q167" i="27"/>
  <c r="CD167" i="27"/>
  <c r="BN167" i="27"/>
  <c r="AX167" i="27"/>
  <c r="AH167" i="27"/>
  <c r="R167" i="27"/>
  <c r="CF167" i="24"/>
  <c r="BP167" i="24"/>
  <c r="AZ167" i="24"/>
  <c r="AJ167" i="24"/>
  <c r="T167" i="24"/>
  <c r="CC167" i="24"/>
  <c r="BM167" i="24"/>
  <c r="AW167" i="24"/>
  <c r="AG167" i="24"/>
  <c r="Q167" i="24"/>
  <c r="BS171" i="25"/>
  <c r="BC171" i="25"/>
  <c r="AM171" i="25"/>
  <c r="W171" i="25"/>
  <c r="BQ171" i="25"/>
  <c r="BA171" i="25"/>
  <c r="AK171" i="25"/>
  <c r="U171" i="25"/>
  <c r="CF171" i="25"/>
  <c r="BP171" i="25"/>
  <c r="AZ171" i="25"/>
  <c r="AJ171" i="25"/>
  <c r="T171" i="25"/>
  <c r="BJ183" i="17"/>
  <c r="E38" i="34"/>
  <c r="E60" i="34" s="1"/>
  <c r="BY167" i="27"/>
  <c r="BI167" i="27"/>
  <c r="AS167" i="27"/>
  <c r="AC167" i="27"/>
  <c r="M167" i="27"/>
  <c r="BZ167" i="27"/>
  <c r="BJ167" i="27"/>
  <c r="AT167" i="27"/>
  <c r="AD167" i="27"/>
  <c r="N167" i="27"/>
  <c r="BQ167" i="24"/>
  <c r="AK167" i="24"/>
  <c r="E167" i="24"/>
  <c r="BS167" i="24"/>
  <c r="AM167" i="24"/>
  <c r="O167" i="24"/>
  <c r="CB167" i="24"/>
  <c r="BL167" i="24"/>
  <c r="AV167" i="24"/>
  <c r="AF167" i="24"/>
  <c r="P167" i="24"/>
  <c r="BY167" i="24"/>
  <c r="AS167" i="24"/>
  <c r="M167" i="24"/>
  <c r="CE171" i="25"/>
  <c r="BO171" i="25"/>
  <c r="AY171" i="25"/>
  <c r="AI171" i="25"/>
  <c r="S171" i="25"/>
  <c r="CC171" i="25"/>
  <c r="BM171" i="25"/>
  <c r="AW171" i="25"/>
  <c r="AG171" i="25"/>
  <c r="Q171" i="25"/>
  <c r="CB171" i="25"/>
  <c r="BL171" i="25"/>
  <c r="AV171" i="25"/>
  <c r="AF171" i="25"/>
  <c r="P171" i="25"/>
  <c r="F87" i="32"/>
  <c r="V87" i="32"/>
  <c r="AL87" i="32"/>
  <c r="AV171" i="17"/>
  <c r="AF171" i="17"/>
  <c r="W183" i="17"/>
  <c r="W37" i="17" s="1"/>
  <c r="BS171" i="17"/>
  <c r="BC171" i="17"/>
  <c r="AM171" i="17"/>
  <c r="BB183" i="17"/>
  <c r="V183" i="17"/>
  <c r="V170" i="17" s="1"/>
  <c r="BB171" i="17"/>
  <c r="BU167" i="27"/>
  <c r="BE167" i="27"/>
  <c r="AO167" i="27"/>
  <c r="Y167" i="27"/>
  <c r="BV167" i="27"/>
  <c r="BF167" i="27"/>
  <c r="AP167" i="27"/>
  <c r="Z167" i="27"/>
  <c r="J167" i="27"/>
  <c r="BG167" i="24"/>
  <c r="K167" i="24"/>
  <c r="BX167" i="24"/>
  <c r="BH167" i="24"/>
  <c r="AR167" i="24"/>
  <c r="AB167" i="24"/>
  <c r="L167" i="24"/>
  <c r="BU167" i="24"/>
  <c r="BE167" i="24"/>
  <c r="AO167" i="24"/>
  <c r="Y167" i="24"/>
  <c r="CA171" i="25"/>
  <c r="BK171" i="25"/>
  <c r="AU171" i="25"/>
  <c r="AE171" i="25"/>
  <c r="O171" i="25"/>
  <c r="BY171" i="25"/>
  <c r="BI171" i="25"/>
  <c r="AS171" i="25"/>
  <c r="AC171" i="25"/>
  <c r="M171" i="25"/>
  <c r="BX171" i="25"/>
  <c r="BH171" i="25"/>
  <c r="AR171" i="25"/>
  <c r="AB171" i="25"/>
  <c r="L171" i="25"/>
  <c r="AV6" i="18"/>
  <c r="AM6" i="18"/>
  <c r="AV6" i="31"/>
  <c r="AM6" i="31"/>
  <c r="AG6" i="18"/>
  <c r="AG6" i="31"/>
  <c r="I6" i="31"/>
  <c r="AU6" i="31"/>
  <c r="I6" i="18"/>
  <c r="AX6" i="31"/>
  <c r="BL6" i="18"/>
  <c r="AX6" i="32"/>
  <c r="BL6" i="31"/>
  <c r="E3" i="25"/>
  <c r="E18" i="25"/>
  <c r="E6" i="25"/>
  <c r="J183" i="17"/>
  <c r="J157" i="17" s="1"/>
  <c r="J25" i="17" s="1"/>
  <c r="BZ171" i="17"/>
  <c r="AT171" i="17"/>
  <c r="N171" i="17"/>
  <c r="BX183" i="17"/>
  <c r="BX37" i="17" s="1"/>
  <c r="BX55" i="37" s="1"/>
  <c r="AR183" i="17"/>
  <c r="AR37" i="17" s="1"/>
  <c r="L183" i="17"/>
  <c r="L37" i="17" s="1"/>
  <c r="L55" i="37" s="1"/>
  <c r="E37" i="34"/>
  <c r="E59" i="34" s="1"/>
  <c r="BX185" i="30"/>
  <c r="BH185" i="30"/>
  <c r="AR185" i="30"/>
  <c r="AB185" i="30"/>
  <c r="L185" i="30"/>
  <c r="CE185" i="30"/>
  <c r="BO185" i="30"/>
  <c r="BO159" i="30" s="1"/>
  <c r="BO27" i="30" s="1"/>
  <c r="BO146" i="30"/>
  <c r="BO26" i="30" s="1"/>
  <c r="AY185" i="30"/>
  <c r="AI185" i="30"/>
  <c r="AI159" i="30" s="1"/>
  <c r="AI27" i="30" s="1"/>
  <c r="S185" i="30"/>
  <c r="BR185" i="30"/>
  <c r="BR39" i="30" s="1"/>
  <c r="BB185" i="30"/>
  <c r="BB39" i="30" s="1"/>
  <c r="BB159" i="30"/>
  <c r="BB27" i="30" s="1"/>
  <c r="AL185" i="30"/>
  <c r="AL39" i="30" s="1"/>
  <c r="V185" i="30"/>
  <c r="V39" i="30" s="1"/>
  <c r="F185" i="30"/>
  <c r="F39" i="30" s="1"/>
  <c r="BQ185" i="30"/>
  <c r="BA185" i="30"/>
  <c r="BA172" i="30" s="1"/>
  <c r="AK185" i="30"/>
  <c r="U185" i="30"/>
  <c r="U172" i="30" s="1"/>
  <c r="E185" i="30"/>
  <c r="CE185" i="29"/>
  <c r="BO185" i="29"/>
  <c r="AY185" i="29"/>
  <c r="AI185" i="29"/>
  <c r="S185" i="29"/>
  <c r="BZ185" i="29"/>
  <c r="BJ185" i="29"/>
  <c r="AT185" i="29"/>
  <c r="AD185" i="29"/>
  <c r="N185" i="29"/>
  <c r="BQ185" i="29"/>
  <c r="BA185" i="29"/>
  <c r="AK185" i="29"/>
  <c r="U185" i="29"/>
  <c r="U172" i="29" s="1"/>
  <c r="E185" i="29"/>
  <c r="E172" i="29" s="1"/>
  <c r="CB185" i="29"/>
  <c r="BL185" i="29"/>
  <c r="BL172" i="29" s="1"/>
  <c r="AV185" i="29"/>
  <c r="AV172" i="29" s="1"/>
  <c r="AF185" i="29"/>
  <c r="P185" i="29"/>
  <c r="CB185" i="28"/>
  <c r="CB133" i="28" s="1"/>
  <c r="BL185" i="28"/>
  <c r="BL146" i="28" s="1"/>
  <c r="BL26" i="28" s="1"/>
  <c r="AV185" i="28"/>
  <c r="AV133" i="28" s="1"/>
  <c r="AF185" i="28"/>
  <c r="AF146" i="28" s="1"/>
  <c r="AF26" i="28" s="1"/>
  <c r="P185" i="28"/>
  <c r="P133" i="28" s="1"/>
  <c r="BX167" i="27"/>
  <c r="BH167" i="27"/>
  <c r="AR167" i="27"/>
  <c r="AB167" i="27"/>
  <c r="L167" i="27"/>
  <c r="CA167" i="27"/>
  <c r="BK167" i="27"/>
  <c r="AU167" i="27"/>
  <c r="AE167" i="27"/>
  <c r="O167" i="27"/>
  <c r="BZ179" i="27"/>
  <c r="BZ37" i="27" s="1"/>
  <c r="BZ59" i="37" s="1"/>
  <c r="BJ179" i="27"/>
  <c r="AT179" i="27"/>
  <c r="AT37" i="27" s="1"/>
  <c r="AT59" i="37" s="1"/>
  <c r="AD179" i="27"/>
  <c r="N179" i="27"/>
  <c r="CB179" i="27"/>
  <c r="BL179" i="27"/>
  <c r="AV179" i="27"/>
  <c r="AF179" i="27"/>
  <c r="P179" i="27"/>
  <c r="CE127" i="27"/>
  <c r="CE179" i="27"/>
  <c r="BO179" i="27"/>
  <c r="AY179" i="27"/>
  <c r="AI179" i="27"/>
  <c r="AI166" i="27" s="1"/>
  <c r="S179" i="27"/>
  <c r="S37" i="27" s="1"/>
  <c r="S59" i="37" s="1"/>
  <c r="BZ166" i="27"/>
  <c r="BV167" i="24"/>
  <c r="BF167" i="24"/>
  <c r="AP167" i="24"/>
  <c r="Z167" i="24"/>
  <c r="J167" i="24"/>
  <c r="BS179" i="24"/>
  <c r="BC179" i="24"/>
  <c r="AM179" i="24"/>
  <c r="W179" i="24"/>
  <c r="W153" i="24" s="1"/>
  <c r="W25" i="24" s="1"/>
  <c r="E179" i="24"/>
  <c r="BV183" i="26"/>
  <c r="BF183" i="26"/>
  <c r="BF157" i="26" s="1"/>
  <c r="BF25" i="26" s="1"/>
  <c r="AP183" i="26"/>
  <c r="Z183" i="26"/>
  <c r="Z157" i="26" s="1"/>
  <c r="Z25" i="26" s="1"/>
  <c r="J183" i="26"/>
  <c r="BY183" i="25"/>
  <c r="BY170" i="25" s="1"/>
  <c r="BI183" i="25"/>
  <c r="BI170" i="25" s="1"/>
  <c r="AS183" i="25"/>
  <c r="AS170" i="25" s="1"/>
  <c r="AC183" i="25"/>
  <c r="M183" i="25"/>
  <c r="M170" i="25" s="1"/>
  <c r="BT183" i="26"/>
  <c r="BT144" i="26" s="1"/>
  <c r="BT24" i="26" s="1"/>
  <c r="BD183" i="26"/>
  <c r="BD144" i="26" s="1"/>
  <c r="BD24" i="26" s="1"/>
  <c r="AN183" i="26"/>
  <c r="AN157" i="26" s="1"/>
  <c r="AN25" i="26" s="1"/>
  <c r="AN131" i="26"/>
  <c r="X157" i="26"/>
  <c r="X25" i="26" s="1"/>
  <c r="X183" i="26"/>
  <c r="X144" i="26" s="1"/>
  <c r="X24" i="26" s="1"/>
  <c r="E183" i="26"/>
  <c r="E157" i="26" s="1"/>
  <c r="E25" i="26" s="1"/>
  <c r="BZ179" i="24"/>
  <c r="BJ179" i="24"/>
  <c r="AT179" i="24"/>
  <c r="AT153" i="24" s="1"/>
  <c r="AT25" i="24" s="1"/>
  <c r="AD179" i="24"/>
  <c r="N179" i="24"/>
  <c r="N166" i="24" s="1"/>
  <c r="BR171" i="25"/>
  <c r="BB171" i="25"/>
  <c r="AL171" i="25"/>
  <c r="V171" i="25"/>
  <c r="CE183" i="25"/>
  <c r="BO183" i="25"/>
  <c r="AY183" i="25"/>
  <c r="AI183" i="25"/>
  <c r="S183" i="25"/>
  <c r="BV183" i="25"/>
  <c r="BF183" i="25"/>
  <c r="BF170" i="25" s="1"/>
  <c r="AP183" i="25"/>
  <c r="AP170" i="25" s="1"/>
  <c r="Z183" i="25"/>
  <c r="Z170" i="25" s="1"/>
  <c r="J183" i="25"/>
  <c r="J170" i="25" s="1"/>
  <c r="O183" i="26"/>
  <c r="O131" i="26" s="1"/>
  <c r="AE157" i="26"/>
  <c r="AE25" i="26" s="1"/>
  <c r="AE144" i="26"/>
  <c r="AE24" i="26" s="1"/>
  <c r="AE183" i="26"/>
  <c r="AE131" i="26" s="1"/>
  <c r="AU183" i="26"/>
  <c r="AU131" i="26" s="1"/>
  <c r="BK183" i="26"/>
  <c r="BK131" i="26" s="1"/>
  <c r="CA183" i="26"/>
  <c r="CA131" i="26" s="1"/>
  <c r="L183" i="25"/>
  <c r="AB183" i="25"/>
  <c r="AR183" i="25"/>
  <c r="BH183" i="25"/>
  <c r="BX183" i="25"/>
  <c r="M183" i="26"/>
  <c r="M144" i="26" s="1"/>
  <c r="M24" i="26" s="1"/>
  <c r="AC183" i="26"/>
  <c r="AC131" i="26" s="1"/>
  <c r="AS183" i="26"/>
  <c r="BI183" i="26"/>
  <c r="BI144" i="26" s="1"/>
  <c r="BI24" i="26" s="1"/>
  <c r="BY183" i="26"/>
  <c r="BY144" i="26" s="1"/>
  <c r="BY24" i="26" s="1"/>
  <c r="T179" i="24"/>
  <c r="AJ179" i="24"/>
  <c r="AZ179" i="24"/>
  <c r="BP179" i="24"/>
  <c r="CF179" i="24"/>
  <c r="CF140" i="24" s="1"/>
  <c r="CF24" i="24" s="1"/>
  <c r="Y179" i="24"/>
  <c r="Y37" i="24" s="1"/>
  <c r="Y58" i="37" s="1"/>
  <c r="AO179" i="24"/>
  <c r="AO37" i="24" s="1"/>
  <c r="AO58" i="37" s="1"/>
  <c r="BE179" i="24"/>
  <c r="BE37" i="24" s="1"/>
  <c r="BE58" i="37" s="1"/>
  <c r="BU179" i="24"/>
  <c r="BU37" i="24" s="1"/>
  <c r="BU58" i="37" s="1"/>
  <c r="AK185" i="28"/>
  <c r="AK146" i="28" s="1"/>
  <c r="AK26" i="28" s="1"/>
  <c r="AO185" i="28"/>
  <c r="AO159" i="28" s="1"/>
  <c r="AO27" i="28" s="1"/>
  <c r="BI185" i="28"/>
  <c r="BI146" i="28" s="1"/>
  <c r="BI26" i="28" s="1"/>
  <c r="Y179" i="27"/>
  <c r="Y140" i="27" s="1"/>
  <c r="Y24" i="27" s="1"/>
  <c r="Y28" i="27" s="1"/>
  <c r="AO179" i="27"/>
  <c r="AO153" i="27" s="1"/>
  <c r="AO25" i="27" s="1"/>
  <c r="BE179" i="27"/>
  <c r="BE153" i="27" s="1"/>
  <c r="BE25" i="27" s="1"/>
  <c r="BE140" i="27"/>
  <c r="BE24" i="27" s="1"/>
  <c r="BE28" i="27" s="1"/>
  <c r="BU179" i="27"/>
  <c r="AG185" i="28"/>
  <c r="AG159" i="28" s="1"/>
  <c r="AG27" i="28" s="1"/>
  <c r="R185" i="28"/>
  <c r="R159" i="28" s="1"/>
  <c r="R27" i="28" s="1"/>
  <c r="AH185" i="28"/>
  <c r="AH159" i="28" s="1"/>
  <c r="AH27" i="28" s="1"/>
  <c r="AX185" i="28"/>
  <c r="AX159" i="28" s="1"/>
  <c r="AX27" i="28" s="1"/>
  <c r="BN185" i="28"/>
  <c r="BN159" i="28" s="1"/>
  <c r="BN27" i="28" s="1"/>
  <c r="CD185" i="28"/>
  <c r="CD159" i="28" s="1"/>
  <c r="CD27" i="28" s="1"/>
  <c r="T87" i="32"/>
  <c r="AJ87" i="32"/>
  <c r="AZ87" i="32"/>
  <c r="BP87" i="32"/>
  <c r="CF87" i="32"/>
  <c r="G3" i="37"/>
  <c r="AN183" i="17"/>
  <c r="AN144" i="17" s="1"/>
  <c r="AN24" i="17" s="1"/>
  <c r="AN171" i="17"/>
  <c r="H171" i="17"/>
  <c r="BS183" i="17"/>
  <c r="BS157" i="17" s="1"/>
  <c r="BS25" i="17" s="1"/>
  <c r="BZ183" i="17"/>
  <c r="N183" i="17"/>
  <c r="I171" i="26"/>
  <c r="P6" i="39"/>
  <c r="S5" i="39"/>
  <c r="F124" i="33"/>
  <c r="BT185" i="30"/>
  <c r="BT159" i="30" s="1"/>
  <c r="BT27" i="30" s="1"/>
  <c r="BD185" i="30"/>
  <c r="BD172" i="30" s="1"/>
  <c r="AN185" i="30"/>
  <c r="AN159" i="30" s="1"/>
  <c r="AN27" i="30" s="1"/>
  <c r="X185" i="30"/>
  <c r="H185" i="30"/>
  <c r="H172" i="30" s="1"/>
  <c r="CA185" i="30"/>
  <c r="CA146" i="30" s="1"/>
  <c r="CA26" i="30" s="1"/>
  <c r="BK185" i="30"/>
  <c r="BK159" i="30" s="1"/>
  <c r="BK27" i="30" s="1"/>
  <c r="AU185" i="30"/>
  <c r="AU146" i="30" s="1"/>
  <c r="AU26" i="30" s="1"/>
  <c r="AE185" i="30"/>
  <c r="AE159" i="30" s="1"/>
  <c r="AE27" i="30" s="1"/>
  <c r="O185" i="30"/>
  <c r="O146" i="30" s="1"/>
  <c r="O26" i="30" s="1"/>
  <c r="CD185" i="30"/>
  <c r="CD39" i="30" s="1"/>
  <c r="BN185" i="30"/>
  <c r="BN146" i="30" s="1"/>
  <c r="BN26" i="30" s="1"/>
  <c r="AX185" i="30"/>
  <c r="AX133" i="30" s="1"/>
  <c r="AH185" i="30"/>
  <c r="AH133" i="30"/>
  <c r="R185" i="30"/>
  <c r="R39" i="30" s="1"/>
  <c r="CC185" i="30"/>
  <c r="CC159" i="30" s="1"/>
  <c r="CC27" i="30" s="1"/>
  <c r="CC146" i="30"/>
  <c r="CC26" i="30" s="1"/>
  <c r="BM185" i="30"/>
  <c r="BM172" i="30" s="1"/>
  <c r="AW185" i="30"/>
  <c r="AW159" i="30" s="1"/>
  <c r="AW27" i="30" s="1"/>
  <c r="AG185" i="30"/>
  <c r="Q185" i="30"/>
  <c r="Q159" i="30" s="1"/>
  <c r="Q27" i="30" s="1"/>
  <c r="CE159" i="30"/>
  <c r="CE27" i="30" s="1"/>
  <c r="AY159" i="30"/>
  <c r="AY27" i="30" s="1"/>
  <c r="S159" i="30"/>
  <c r="S27" i="30" s="1"/>
  <c r="CE146" i="30"/>
  <c r="CE26" i="30" s="1"/>
  <c r="AY146" i="30"/>
  <c r="AY26" i="30" s="1"/>
  <c r="S146" i="30"/>
  <c r="S26" i="30" s="1"/>
  <c r="AL159" i="30"/>
  <c r="AL27" i="30" s="1"/>
  <c r="AL146" i="30"/>
  <c r="AL26" i="30" s="1"/>
  <c r="BR172" i="30"/>
  <c r="AL172" i="30"/>
  <c r="BQ172" i="30"/>
  <c r="AK172" i="30"/>
  <c r="E172" i="30"/>
  <c r="CA185" i="29"/>
  <c r="BK185" i="29"/>
  <c r="AU185" i="29"/>
  <c r="AE185" i="29"/>
  <c r="O185" i="29"/>
  <c r="BV185" i="29"/>
  <c r="BF185" i="29"/>
  <c r="AP185" i="29"/>
  <c r="Z185" i="29"/>
  <c r="J185" i="29"/>
  <c r="CC185" i="29"/>
  <c r="BM185" i="29"/>
  <c r="AW185" i="29"/>
  <c r="AG185" i="29"/>
  <c r="Q185" i="29"/>
  <c r="BX185" i="29"/>
  <c r="BX172" i="29" s="1"/>
  <c r="BH185" i="29"/>
  <c r="BH172" i="29" s="1"/>
  <c r="AR185" i="29"/>
  <c r="AB185" i="29"/>
  <c r="L185" i="29"/>
  <c r="L172" i="29" s="1"/>
  <c r="CB172" i="29"/>
  <c r="AF172" i="29"/>
  <c r="P172" i="29"/>
  <c r="BX185" i="28"/>
  <c r="BX159" i="28" s="1"/>
  <c r="BX27" i="28" s="1"/>
  <c r="BH185" i="28"/>
  <c r="BH133" i="28" s="1"/>
  <c r="AR185" i="28"/>
  <c r="AR159" i="28" s="1"/>
  <c r="AR27" i="28" s="1"/>
  <c r="AB185" i="28"/>
  <c r="AB133" i="28" s="1"/>
  <c r="L185" i="28"/>
  <c r="L159" i="28" s="1"/>
  <c r="L27" i="28" s="1"/>
  <c r="CE185" i="28"/>
  <c r="CE133" i="28" s="1"/>
  <c r="BW185" i="28"/>
  <c r="BW133" i="28" s="1"/>
  <c r="BO185" i="28"/>
  <c r="BO133" i="28" s="1"/>
  <c r="BG185" i="28"/>
  <c r="BG133" i="28" s="1"/>
  <c r="AY185" i="28"/>
  <c r="AY133" i="28" s="1"/>
  <c r="AQ185" i="28"/>
  <c r="AQ133" i="28" s="1"/>
  <c r="AI185" i="28"/>
  <c r="AI133" i="28" s="1"/>
  <c r="AA185" i="28"/>
  <c r="AA133" i="28" s="1"/>
  <c r="S185" i="28"/>
  <c r="S133" i="28" s="1"/>
  <c r="K185" i="28"/>
  <c r="K133" i="28" s="1"/>
  <c r="K24" i="28" s="1"/>
  <c r="G185" i="28"/>
  <c r="G133" i="28" s="1"/>
  <c r="G24" i="28" s="1"/>
  <c r="BT167" i="27"/>
  <c r="BD167" i="27"/>
  <c r="AN167" i="27"/>
  <c r="X167" i="27"/>
  <c r="F167" i="27"/>
  <c r="BW167" i="27"/>
  <c r="BG167" i="27"/>
  <c r="AQ167" i="27"/>
  <c r="AA167" i="27"/>
  <c r="K167" i="27"/>
  <c r="BV179" i="27"/>
  <c r="BF179" i="27"/>
  <c r="BF37" i="27" s="1"/>
  <c r="BF59" i="37" s="1"/>
  <c r="AP179" i="27"/>
  <c r="Z179" i="27"/>
  <c r="Z37" i="27" s="1"/>
  <c r="Z59" i="37" s="1"/>
  <c r="J179" i="27"/>
  <c r="H179" i="24"/>
  <c r="H37" i="24" s="1"/>
  <c r="H58" i="37" s="1"/>
  <c r="BX179" i="27"/>
  <c r="BH179" i="27"/>
  <c r="AR179" i="27"/>
  <c r="AB179" i="27"/>
  <c r="L179" i="27"/>
  <c r="G179" i="24"/>
  <c r="CA179" i="27"/>
  <c r="BK179" i="27"/>
  <c r="AU179" i="27"/>
  <c r="AE179" i="27"/>
  <c r="O179" i="27"/>
  <c r="F179" i="24"/>
  <c r="BR167" i="24"/>
  <c r="BB167" i="24"/>
  <c r="AL167" i="24"/>
  <c r="V167" i="24"/>
  <c r="CE179" i="24"/>
  <c r="BO179" i="24"/>
  <c r="BO140" i="24" s="1"/>
  <c r="BO24" i="24" s="1"/>
  <c r="BO28" i="24" s="1"/>
  <c r="AY179" i="24"/>
  <c r="AY153" i="24" s="1"/>
  <c r="AY25" i="24" s="1"/>
  <c r="AI179" i="24"/>
  <c r="S179" i="24"/>
  <c r="I179" i="24"/>
  <c r="I37" i="24" s="1"/>
  <c r="I58" i="37" s="1"/>
  <c r="BR183" i="26"/>
  <c r="BR157" i="26" s="1"/>
  <c r="BR25" i="26" s="1"/>
  <c r="BB183" i="26"/>
  <c r="AL183" i="26"/>
  <c r="AL157" i="26" s="1"/>
  <c r="AL25" i="26" s="1"/>
  <c r="V183" i="26"/>
  <c r="BU183" i="25"/>
  <c r="BE183" i="25"/>
  <c r="AO183" i="25"/>
  <c r="Y183" i="25"/>
  <c r="Y170" i="25" s="1"/>
  <c r="F183" i="25"/>
  <c r="CF183" i="26"/>
  <c r="CF157" i="26" s="1"/>
  <c r="CF25" i="26" s="1"/>
  <c r="BP183" i="26"/>
  <c r="BP157" i="26" s="1"/>
  <c r="BP25" i="26" s="1"/>
  <c r="AZ183" i="26"/>
  <c r="AZ157" i="26" s="1"/>
  <c r="AZ25" i="26" s="1"/>
  <c r="AJ183" i="26"/>
  <c r="AJ157" i="26" s="1"/>
  <c r="AJ25" i="26" s="1"/>
  <c r="T183" i="26"/>
  <c r="T157" i="26" s="1"/>
  <c r="T25" i="26" s="1"/>
  <c r="BV179" i="24"/>
  <c r="BF179" i="24"/>
  <c r="AP179" i="24"/>
  <c r="Z179" i="24"/>
  <c r="J179" i="24"/>
  <c r="CD171" i="25"/>
  <c r="BN171" i="25"/>
  <c r="AX171" i="25"/>
  <c r="AH171" i="25"/>
  <c r="R171" i="25"/>
  <c r="CA183" i="25"/>
  <c r="BK183" i="25"/>
  <c r="AU183" i="25"/>
  <c r="AE183" i="25"/>
  <c r="AE170" i="25" s="1"/>
  <c r="O183" i="25"/>
  <c r="BR183" i="25"/>
  <c r="BB183" i="25"/>
  <c r="AL183" i="25"/>
  <c r="V183" i="25"/>
  <c r="V170" i="25" s="1"/>
  <c r="S183" i="26"/>
  <c r="S157" i="26" s="1"/>
  <c r="S25" i="26" s="1"/>
  <c r="AI183" i="26"/>
  <c r="AI157" i="26" s="1"/>
  <c r="AI25" i="26" s="1"/>
  <c r="AY183" i="26"/>
  <c r="AY157" i="26" s="1"/>
  <c r="AY25" i="26" s="1"/>
  <c r="BO183" i="26"/>
  <c r="BO157" i="26" s="1"/>
  <c r="BO25" i="26" s="1"/>
  <c r="CE183" i="26"/>
  <c r="CE157" i="26" s="1"/>
  <c r="CE25" i="26" s="1"/>
  <c r="P183" i="25"/>
  <c r="AF183" i="25"/>
  <c r="AV183" i="25"/>
  <c r="BL183" i="25"/>
  <c r="BL170" i="25" s="1"/>
  <c r="CB183" i="25"/>
  <c r="CB170" i="25" s="1"/>
  <c r="Q183" i="26"/>
  <c r="Q144" i="26" s="1"/>
  <c r="Q24" i="26" s="1"/>
  <c r="AG183" i="26"/>
  <c r="AG131" i="26" s="1"/>
  <c r="AW183" i="26"/>
  <c r="AW144" i="26" s="1"/>
  <c r="AW24" i="26" s="1"/>
  <c r="BM183" i="26"/>
  <c r="BM131" i="26" s="1"/>
  <c r="CC183" i="26"/>
  <c r="CC144" i="26" s="1"/>
  <c r="CC24" i="26" s="1"/>
  <c r="X179" i="24"/>
  <c r="AN179" i="24"/>
  <c r="BD179" i="24"/>
  <c r="BT179" i="24"/>
  <c r="M179" i="24"/>
  <c r="AC179" i="24"/>
  <c r="AS179" i="24"/>
  <c r="BI179" i="24"/>
  <c r="BI37" i="24" s="1"/>
  <c r="BI58" i="37" s="1"/>
  <c r="BY179" i="24"/>
  <c r="BA185" i="28"/>
  <c r="BA159" i="28" s="1"/>
  <c r="BA27" i="28" s="1"/>
  <c r="BE185" i="28"/>
  <c r="BE146" i="28" s="1"/>
  <c r="BE26" i="28" s="1"/>
  <c r="M185" i="28"/>
  <c r="M133" i="28" s="1"/>
  <c r="M24" i="28" s="1"/>
  <c r="BY185" i="28"/>
  <c r="BY133" i="28" s="1"/>
  <c r="M179" i="27"/>
  <c r="AC179" i="27"/>
  <c r="AS179" i="27"/>
  <c r="BI179" i="27"/>
  <c r="BY179" i="27"/>
  <c r="AW185" i="28"/>
  <c r="AW133" i="28" s="1"/>
  <c r="V185" i="28"/>
  <c r="AL185" i="28"/>
  <c r="AL146" i="28" s="1"/>
  <c r="AL26" i="28" s="1"/>
  <c r="BB185" i="28"/>
  <c r="BR185" i="28"/>
  <c r="BR146" i="28" s="1"/>
  <c r="BR26" i="28" s="1"/>
  <c r="Y87" i="32"/>
  <c r="AO87" i="32"/>
  <c r="BE87" i="32"/>
  <c r="BU87" i="32"/>
  <c r="BN87" i="32"/>
  <c r="CD87" i="32"/>
  <c r="X87" i="32"/>
  <c r="AN87" i="32"/>
  <c r="BD87" i="32"/>
  <c r="BT87" i="32"/>
  <c r="AF183" i="17"/>
  <c r="AF37" i="17" s="1"/>
  <c r="AF49" i="17" s="1"/>
  <c r="P171" i="17"/>
  <c r="AE183" i="17"/>
  <c r="AE170" i="17" s="1"/>
  <c r="AL171" i="17"/>
  <c r="U183" i="17"/>
  <c r="U37" i="17" s="1"/>
  <c r="I1" i="33"/>
  <c r="H5" i="33"/>
  <c r="I6" i="34"/>
  <c r="J1" i="34"/>
  <c r="CF185" i="30"/>
  <c r="BP185" i="30"/>
  <c r="AZ185" i="30"/>
  <c r="AJ185" i="30"/>
  <c r="T185" i="30"/>
  <c r="BW185" i="30"/>
  <c r="BW159" i="30" s="1"/>
  <c r="BW27" i="30" s="1"/>
  <c r="BG185" i="30"/>
  <c r="AQ185" i="30"/>
  <c r="AQ146" i="30" s="1"/>
  <c r="AQ26" i="30" s="1"/>
  <c r="AA185" i="30"/>
  <c r="K185" i="30"/>
  <c r="K159" i="30" s="1"/>
  <c r="K27" i="30" s="1"/>
  <c r="BZ185" i="30"/>
  <c r="BZ39" i="30" s="1"/>
  <c r="BJ185" i="30"/>
  <c r="BJ39" i="30" s="1"/>
  <c r="AT185" i="30"/>
  <c r="AT39" i="30" s="1"/>
  <c r="AD185" i="30"/>
  <c r="AD39" i="30" s="1"/>
  <c r="N185" i="30"/>
  <c r="N39" i="30" s="1"/>
  <c r="BY185" i="30"/>
  <c r="BY172" i="30" s="1"/>
  <c r="BI185" i="30"/>
  <c r="AS185" i="30"/>
  <c r="AS159" i="30" s="1"/>
  <c r="AS27" i="30" s="1"/>
  <c r="AC185" i="30"/>
  <c r="M185" i="30"/>
  <c r="M172" i="30" s="1"/>
  <c r="BW185" i="29"/>
  <c r="BG185" i="29"/>
  <c r="AQ185" i="29"/>
  <c r="AA185" i="29"/>
  <c r="K185" i="29"/>
  <c r="BR185" i="29"/>
  <c r="BB185" i="29"/>
  <c r="AL185" i="29"/>
  <c r="V185" i="29"/>
  <c r="F185" i="29"/>
  <c r="BY185" i="29"/>
  <c r="BI185" i="29"/>
  <c r="AS185" i="29"/>
  <c r="AC185" i="29"/>
  <c r="M185" i="29"/>
  <c r="BT185" i="29"/>
  <c r="BT172" i="29" s="1"/>
  <c r="BD185" i="29"/>
  <c r="AN185" i="29"/>
  <c r="X185" i="29"/>
  <c r="X172" i="29" s="1"/>
  <c r="H185" i="29"/>
  <c r="H172" i="29" s="1"/>
  <c r="BT185" i="28"/>
  <c r="BT133" i="28" s="1"/>
  <c r="BD185" i="28"/>
  <c r="BD133" i="28" s="1"/>
  <c r="AN185" i="28"/>
  <c r="AN133" i="28" s="1"/>
  <c r="X185" i="28"/>
  <c r="X159" i="28" s="1"/>
  <c r="X27" i="28" s="1"/>
  <c r="F185" i="28"/>
  <c r="F133" i="28" s="1"/>
  <c r="F24" i="28" s="1"/>
  <c r="CA173" i="28"/>
  <c r="BS173" i="28"/>
  <c r="BK173" i="28"/>
  <c r="BC173" i="28"/>
  <c r="AU173" i="28"/>
  <c r="AM173" i="28"/>
  <c r="AE173" i="28"/>
  <c r="W173" i="28"/>
  <c r="O173" i="28"/>
  <c r="E173" i="28"/>
  <c r="CF167" i="27"/>
  <c r="BP167" i="27"/>
  <c r="AZ167" i="27"/>
  <c r="AJ167" i="27"/>
  <c r="T167" i="27"/>
  <c r="BS167" i="27"/>
  <c r="BC167" i="27"/>
  <c r="AM167" i="27"/>
  <c r="W167" i="27"/>
  <c r="E167" i="27"/>
  <c r="BR179" i="27"/>
  <c r="BB179" i="27"/>
  <c r="BB37" i="27" s="1"/>
  <c r="BB59" i="37" s="1"/>
  <c r="AL179" i="27"/>
  <c r="AL37" i="27" s="1"/>
  <c r="AL59" i="37" s="1"/>
  <c r="V179" i="27"/>
  <c r="E179" i="27"/>
  <c r="BT179" i="27"/>
  <c r="BD179" i="27"/>
  <c r="AN179" i="27"/>
  <c r="X179" i="27"/>
  <c r="BW179" i="27"/>
  <c r="BG179" i="27"/>
  <c r="AQ179" i="27"/>
  <c r="AA179" i="27"/>
  <c r="K179" i="27"/>
  <c r="CD167" i="24"/>
  <c r="BN167" i="24"/>
  <c r="AX167" i="24"/>
  <c r="AH167" i="24"/>
  <c r="R167" i="24"/>
  <c r="CA179" i="24"/>
  <c r="BK179" i="24"/>
  <c r="AU179" i="24"/>
  <c r="AE179" i="24"/>
  <c r="O179" i="24"/>
  <c r="CD183" i="26"/>
  <c r="CD157" i="26" s="1"/>
  <c r="CD25" i="26" s="1"/>
  <c r="BN183" i="26"/>
  <c r="BN157" i="26" s="1"/>
  <c r="BN25" i="26" s="1"/>
  <c r="AX183" i="26"/>
  <c r="AX157" i="26"/>
  <c r="AX25" i="26" s="1"/>
  <c r="AH183" i="26"/>
  <c r="AH157" i="26" s="1"/>
  <c r="AH25" i="26" s="1"/>
  <c r="R183" i="26"/>
  <c r="R157" i="26" s="1"/>
  <c r="R25" i="26" s="1"/>
  <c r="BQ183" i="25"/>
  <c r="BQ170" i="25" s="1"/>
  <c r="BA183" i="25"/>
  <c r="BA170" i="25" s="1"/>
  <c r="AK183" i="25"/>
  <c r="AK170" i="25" s="1"/>
  <c r="U183" i="25"/>
  <c r="U170" i="25" s="1"/>
  <c r="CB183" i="26"/>
  <c r="CB131" i="26" s="1"/>
  <c r="BL183" i="26"/>
  <c r="BL131" i="26" s="1"/>
  <c r="AV183" i="26"/>
  <c r="AV131" i="26" s="1"/>
  <c r="AF183" i="26"/>
  <c r="AF131" i="26" s="1"/>
  <c r="P183" i="26"/>
  <c r="P131" i="26" s="1"/>
  <c r="BR179" i="24"/>
  <c r="BB179" i="24"/>
  <c r="AL179" i="24"/>
  <c r="AL127" i="24" s="1"/>
  <c r="V179" i="24"/>
  <c r="BZ171" i="25"/>
  <c r="BJ171" i="25"/>
  <c r="AT171" i="25"/>
  <c r="AD171" i="25"/>
  <c r="N171" i="25"/>
  <c r="BW183" i="25"/>
  <c r="BG183" i="25"/>
  <c r="AQ183" i="25"/>
  <c r="AA183" i="25"/>
  <c r="K183" i="25"/>
  <c r="CD183" i="25"/>
  <c r="BN183" i="25"/>
  <c r="AX183" i="25"/>
  <c r="AH183" i="25"/>
  <c r="AH170" i="25" s="1"/>
  <c r="R183" i="25"/>
  <c r="W183" i="26"/>
  <c r="W157" i="26" s="1"/>
  <c r="W25" i="26" s="1"/>
  <c r="AM183" i="26"/>
  <c r="AM157" i="26" s="1"/>
  <c r="AM25" i="26" s="1"/>
  <c r="BC183" i="26"/>
  <c r="BC157" i="26" s="1"/>
  <c r="BC25" i="26" s="1"/>
  <c r="BS183" i="26"/>
  <c r="BS157" i="26" s="1"/>
  <c r="BS25" i="26" s="1"/>
  <c r="T183" i="25"/>
  <c r="AJ183" i="25"/>
  <c r="AZ183" i="25"/>
  <c r="BP183" i="25"/>
  <c r="CF183" i="25"/>
  <c r="U183" i="26"/>
  <c r="U144" i="26" s="1"/>
  <c r="U24" i="26" s="1"/>
  <c r="AK183" i="26"/>
  <c r="AK131" i="26" s="1"/>
  <c r="BA183" i="26"/>
  <c r="BA144" i="26" s="1"/>
  <c r="BA24" i="26" s="1"/>
  <c r="BQ183" i="26"/>
  <c r="BQ131" i="26" s="1"/>
  <c r="L179" i="24"/>
  <c r="AB179" i="24"/>
  <c r="AB37" i="24" s="1"/>
  <c r="AB58" i="37" s="1"/>
  <c r="AR179" i="24"/>
  <c r="BH179" i="24"/>
  <c r="BX179" i="24"/>
  <c r="Q179" i="24"/>
  <c r="Q37" i="24" s="1"/>
  <c r="Q58" i="37" s="1"/>
  <c r="AG179" i="24"/>
  <c r="AG37" i="24" s="1"/>
  <c r="AG58" i="37" s="1"/>
  <c r="AW179" i="24"/>
  <c r="AW37" i="24" s="1"/>
  <c r="AW58" i="37" s="1"/>
  <c r="BM179" i="24"/>
  <c r="BM37" i="24" s="1"/>
  <c r="BM58" i="37" s="1"/>
  <c r="CC179" i="24"/>
  <c r="CC37" i="24" s="1"/>
  <c r="CC58" i="37" s="1"/>
  <c r="BQ185" i="28"/>
  <c r="BQ133" i="28" s="1"/>
  <c r="BU185" i="28"/>
  <c r="BU133" i="28" s="1"/>
  <c r="AC185" i="28"/>
  <c r="AC133" i="28" s="1"/>
  <c r="Q179" i="27"/>
  <c r="AG179" i="27"/>
  <c r="AW179" i="27"/>
  <c r="AW127" i="27" s="1"/>
  <c r="BM179" i="27"/>
  <c r="BM127" i="27" s="1"/>
  <c r="CC179" i="27"/>
  <c r="BM185" i="28"/>
  <c r="BM133" i="28" s="1"/>
  <c r="J185" i="28"/>
  <c r="J146" i="28" s="1"/>
  <c r="J26" i="28" s="1"/>
  <c r="Z185" i="28"/>
  <c r="AP185" i="28"/>
  <c r="AP146" i="28" s="1"/>
  <c r="AP26" i="28" s="1"/>
  <c r="BF185" i="28"/>
  <c r="BV185" i="28"/>
  <c r="BV146" i="28" s="1"/>
  <c r="BV26" i="28" s="1"/>
  <c r="BB87" i="32"/>
  <c r="BR87" i="32"/>
  <c r="L87" i="32"/>
  <c r="AB87" i="32"/>
  <c r="AR87" i="32"/>
  <c r="BH87" i="32"/>
  <c r="BX87" i="32"/>
  <c r="AC170" i="25"/>
  <c r="E183" i="17"/>
  <c r="K6" i="39"/>
  <c r="N5" i="39"/>
  <c r="R6" i="39"/>
  <c r="U5" i="39"/>
  <c r="CB185" i="30"/>
  <c r="CB159" i="30" s="1"/>
  <c r="CB27" i="30" s="1"/>
  <c r="BL185" i="30"/>
  <c r="BL146" i="30" s="1"/>
  <c r="BL26" i="30" s="1"/>
  <c r="AV185" i="30"/>
  <c r="AV159" i="30" s="1"/>
  <c r="AV27" i="30" s="1"/>
  <c r="AF185" i="30"/>
  <c r="AF172" i="30" s="1"/>
  <c r="P185" i="30"/>
  <c r="P146" i="30" s="1"/>
  <c r="P26" i="30" s="1"/>
  <c r="BS185" i="30"/>
  <c r="BC185" i="30"/>
  <c r="AM185" i="30"/>
  <c r="AM159" i="30" s="1"/>
  <c r="AM27" i="30" s="1"/>
  <c r="W185" i="30"/>
  <c r="G185" i="30"/>
  <c r="BV185" i="30"/>
  <c r="BV133" i="30" s="1"/>
  <c r="BF185" i="30"/>
  <c r="BF39" i="30" s="1"/>
  <c r="AP185" i="30"/>
  <c r="AP39" i="30" s="1"/>
  <c r="Z185" i="30"/>
  <c r="Z39" i="30" s="1"/>
  <c r="J185" i="30"/>
  <c r="J133" i="30" s="1"/>
  <c r="BU185" i="30"/>
  <c r="BU172" i="30" s="1"/>
  <c r="BE185" i="30"/>
  <c r="AO185" i="30"/>
  <c r="AO172" i="30" s="1"/>
  <c r="Y185" i="30"/>
  <c r="I185" i="30"/>
  <c r="I172" i="30" s="1"/>
  <c r="AQ159" i="30"/>
  <c r="AQ27" i="30" s="1"/>
  <c r="X172" i="30"/>
  <c r="BR159" i="30"/>
  <c r="BR27" i="30" s="1"/>
  <c r="AT159" i="30"/>
  <c r="AT27" i="30" s="1"/>
  <c r="D114" i="30"/>
  <c r="D158" i="30" s="1"/>
  <c r="D109" i="30"/>
  <c r="D170" i="30" s="1"/>
  <c r="C106" i="30"/>
  <c r="D100" i="30"/>
  <c r="D130" i="30" s="1"/>
  <c r="D95" i="30"/>
  <c r="D142" i="30" s="1"/>
  <c r="D90" i="30"/>
  <c r="D154" i="30" s="1"/>
  <c r="D85" i="30"/>
  <c r="D166" i="30" s="1"/>
  <c r="C82" i="30"/>
  <c r="C58" i="30"/>
  <c r="D113" i="30"/>
  <c r="D145" i="30" s="1"/>
  <c r="D108" i="30"/>
  <c r="D157" i="30" s="1"/>
  <c r="D103" i="30"/>
  <c r="D169" i="30" s="1"/>
  <c r="C100" i="30"/>
  <c r="D94" i="30"/>
  <c r="D129" i="30" s="1"/>
  <c r="D89" i="30"/>
  <c r="D141" i="30" s="1"/>
  <c r="D84" i="30"/>
  <c r="D153" i="30" s="1"/>
  <c r="C76" i="30"/>
  <c r="C57" i="30"/>
  <c r="D112" i="30"/>
  <c r="D132" i="30" s="1"/>
  <c r="D107" i="30"/>
  <c r="D144" i="30" s="1"/>
  <c r="D102" i="30"/>
  <c r="D156" i="30" s="1"/>
  <c r="D97" i="30"/>
  <c r="D168" i="30" s="1"/>
  <c r="C94" i="30"/>
  <c r="D88" i="30"/>
  <c r="D128" i="30" s="1"/>
  <c r="D83" i="30"/>
  <c r="D140" i="30" s="1"/>
  <c r="C70" i="30"/>
  <c r="D115" i="30"/>
  <c r="D171" i="30" s="1"/>
  <c r="C112" i="30"/>
  <c r="D106" i="30"/>
  <c r="D131" i="30" s="1"/>
  <c r="D101" i="30"/>
  <c r="D143" i="30" s="1"/>
  <c r="D96" i="30"/>
  <c r="D155" i="30" s="1"/>
  <c r="D91" i="30"/>
  <c r="D167" i="30" s="1"/>
  <c r="C88" i="30"/>
  <c r="D82" i="30"/>
  <c r="D127" i="30" s="1"/>
  <c r="C64" i="30"/>
  <c r="AX172" i="30"/>
  <c r="R172" i="30"/>
  <c r="CC172" i="30"/>
  <c r="AW172" i="30"/>
  <c r="AG172" i="30"/>
  <c r="Q172" i="30"/>
  <c r="BS185" i="29"/>
  <c r="BC185" i="29"/>
  <c r="AM185" i="29"/>
  <c r="W185" i="29"/>
  <c r="G185" i="29"/>
  <c r="CD185" i="29"/>
  <c r="BN185" i="29"/>
  <c r="AX185" i="29"/>
  <c r="AH185" i="29"/>
  <c r="R185" i="29"/>
  <c r="BU185" i="29"/>
  <c r="BE185" i="29"/>
  <c r="AO185" i="29"/>
  <c r="Y185" i="29"/>
  <c r="I185" i="29"/>
  <c r="E159" i="29"/>
  <c r="E27" i="29" s="1"/>
  <c r="CF185" i="29"/>
  <c r="CF172" i="29" s="1"/>
  <c r="BP185" i="29"/>
  <c r="BP172" i="29" s="1"/>
  <c r="AZ185" i="29"/>
  <c r="AZ172" i="29" s="1"/>
  <c r="AJ185" i="29"/>
  <c r="AJ172" i="29" s="1"/>
  <c r="T185" i="29"/>
  <c r="T172" i="29" s="1"/>
  <c r="AR172" i="29"/>
  <c r="AB172" i="29"/>
  <c r="CF185" i="28"/>
  <c r="CF146" i="28" s="1"/>
  <c r="CF26" i="28" s="1"/>
  <c r="BP185" i="28"/>
  <c r="AZ185" i="28"/>
  <c r="AZ159" i="28" s="1"/>
  <c r="AZ27" i="28" s="1"/>
  <c r="AJ185" i="28"/>
  <c r="AJ133" i="28" s="1"/>
  <c r="T185" i="28"/>
  <c r="T146" i="28" s="1"/>
  <c r="T26" i="28" s="1"/>
  <c r="CA185" i="28"/>
  <c r="CA39" i="28" s="1"/>
  <c r="BS185" i="28"/>
  <c r="BS39" i="28" s="1"/>
  <c r="BK185" i="28"/>
  <c r="BC185" i="28"/>
  <c r="BC39" i="28" s="1"/>
  <c r="AU185" i="28"/>
  <c r="AU39" i="28" s="1"/>
  <c r="AM185" i="28"/>
  <c r="AM39" i="28" s="1"/>
  <c r="AE185" i="28"/>
  <c r="AE133" i="28" s="1"/>
  <c r="W185" i="28"/>
  <c r="W39" i="28" s="1"/>
  <c r="O185" i="28"/>
  <c r="O39" i="28" s="1"/>
  <c r="G167" i="27"/>
  <c r="E185" i="28"/>
  <c r="E39" i="28" s="1"/>
  <c r="CB167" i="27"/>
  <c r="CB166" i="27"/>
  <c r="BL167" i="27"/>
  <c r="BL166" i="27"/>
  <c r="AV167" i="27"/>
  <c r="AF167" i="27"/>
  <c r="P167" i="27"/>
  <c r="P166" i="27"/>
  <c r="CE166" i="27"/>
  <c r="CE167" i="27"/>
  <c r="BO166" i="27"/>
  <c r="BO167" i="27"/>
  <c r="AY167" i="27"/>
  <c r="AI167" i="27"/>
  <c r="S166" i="27"/>
  <c r="S167" i="27"/>
  <c r="CD179" i="27"/>
  <c r="BN179" i="27"/>
  <c r="BN37" i="27" s="1"/>
  <c r="BN59" i="37" s="1"/>
  <c r="AX179" i="27"/>
  <c r="AH179" i="27"/>
  <c r="AH37" i="27" s="1"/>
  <c r="AH59" i="37" s="1"/>
  <c r="R179" i="27"/>
  <c r="CF179" i="27"/>
  <c r="BP179" i="27"/>
  <c r="AZ179" i="27"/>
  <c r="AJ179" i="27"/>
  <c r="T179" i="27"/>
  <c r="BS179" i="27"/>
  <c r="BC179" i="27"/>
  <c r="BC140" i="27" s="1"/>
  <c r="BC24" i="27" s="1"/>
  <c r="AM179" i="27"/>
  <c r="AM127" i="27" s="1"/>
  <c r="W179" i="27"/>
  <c r="G179" i="27"/>
  <c r="F179" i="27"/>
  <c r="BZ167" i="24"/>
  <c r="BZ166" i="24"/>
  <c r="BJ167" i="24"/>
  <c r="BJ166" i="24"/>
  <c r="AT167" i="24"/>
  <c r="AD167" i="24"/>
  <c r="N167" i="24"/>
  <c r="BW179" i="24"/>
  <c r="BG179" i="24"/>
  <c r="AQ179" i="24"/>
  <c r="AA179" i="24"/>
  <c r="K179" i="24"/>
  <c r="BZ183" i="26"/>
  <c r="BZ157" i="26" s="1"/>
  <c r="BZ25" i="26" s="1"/>
  <c r="BJ183" i="26"/>
  <c r="AT183" i="26"/>
  <c r="AT157" i="26" s="1"/>
  <c r="AT25" i="26" s="1"/>
  <c r="AD183" i="26"/>
  <c r="N183" i="26"/>
  <c r="N157" i="26" s="1"/>
  <c r="N25" i="26" s="1"/>
  <c r="F183" i="26"/>
  <c r="F131" i="26" s="1"/>
  <c r="F22" i="26" s="1"/>
  <c r="CC183" i="25"/>
  <c r="CC170" i="25" s="1"/>
  <c r="BM183" i="25"/>
  <c r="AW183" i="25"/>
  <c r="AW170" i="25" s="1"/>
  <c r="AG183" i="25"/>
  <c r="AG170" i="25" s="1"/>
  <c r="Q183" i="25"/>
  <c r="Q170" i="25" s="1"/>
  <c r="AE166" i="24"/>
  <c r="BX183" i="26"/>
  <c r="BX131" i="26" s="1"/>
  <c r="BH183" i="26"/>
  <c r="BH131" i="26" s="1"/>
  <c r="AR183" i="26"/>
  <c r="AR131" i="26" s="1"/>
  <c r="AB183" i="26"/>
  <c r="AB131" i="26" s="1"/>
  <c r="L183" i="26"/>
  <c r="L131" i="26" s="1"/>
  <c r="L22" i="26" s="1"/>
  <c r="L191" i="30" s="1"/>
  <c r="E183" i="25"/>
  <c r="E170" i="25" s="1"/>
  <c r="CD179" i="24"/>
  <c r="BN179" i="24"/>
  <c r="AX179" i="24"/>
  <c r="AH179" i="24"/>
  <c r="R179" i="24"/>
  <c r="BV171" i="25"/>
  <c r="BV170" i="25"/>
  <c r="BF171" i="25"/>
  <c r="AP171" i="25"/>
  <c r="Z171" i="25"/>
  <c r="J171" i="25"/>
  <c r="BS183" i="25"/>
  <c r="BC183" i="25"/>
  <c r="AM183" i="25"/>
  <c r="AM170" i="25" s="1"/>
  <c r="W183" i="25"/>
  <c r="W170" i="25" s="1"/>
  <c r="BZ183" i="25"/>
  <c r="BZ170" i="25" s="1"/>
  <c r="BJ183" i="25"/>
  <c r="AT183" i="25"/>
  <c r="AT170" i="25" s="1"/>
  <c r="AD183" i="25"/>
  <c r="N183" i="25"/>
  <c r="N170" i="25" s="1"/>
  <c r="K183" i="26"/>
  <c r="K157" i="26" s="1"/>
  <c r="K25" i="26" s="1"/>
  <c r="AA183" i="26"/>
  <c r="AA157" i="26" s="1"/>
  <c r="AA25" i="26" s="1"/>
  <c r="AQ131" i="26"/>
  <c r="AQ183" i="26"/>
  <c r="AQ157" i="26" s="1"/>
  <c r="AQ25" i="26" s="1"/>
  <c r="BG183" i="26"/>
  <c r="BG157" i="26" s="1"/>
  <c r="BG25" i="26" s="1"/>
  <c r="BW183" i="26"/>
  <c r="BW157" i="26" s="1"/>
  <c r="BW25" i="26" s="1"/>
  <c r="X183" i="25"/>
  <c r="AN183" i="25"/>
  <c r="AN170" i="25" s="1"/>
  <c r="BD183" i="25"/>
  <c r="BT183" i="25"/>
  <c r="BT170" i="25" s="1"/>
  <c r="Y183" i="26"/>
  <c r="Y144" i="26" s="1"/>
  <c r="Y24" i="26" s="1"/>
  <c r="AO183" i="26"/>
  <c r="AO131" i="26" s="1"/>
  <c r="BE183" i="26"/>
  <c r="BE131" i="26" s="1"/>
  <c r="BU183" i="26"/>
  <c r="BU131" i="26" s="1"/>
  <c r="P179" i="24"/>
  <c r="AF179" i="24"/>
  <c r="AV179" i="24"/>
  <c r="BL179" i="24"/>
  <c r="CB179" i="24"/>
  <c r="U179" i="24"/>
  <c r="AK179" i="24"/>
  <c r="BA179" i="24"/>
  <c r="BQ179" i="24"/>
  <c r="U185" i="28"/>
  <c r="U159" i="28" s="1"/>
  <c r="U27" i="28" s="1"/>
  <c r="Y185" i="28"/>
  <c r="Y159" i="28" s="1"/>
  <c r="Y27" i="28" s="1"/>
  <c r="AS185" i="28"/>
  <c r="AS133" i="28" s="1"/>
  <c r="U179" i="27"/>
  <c r="AK179" i="27"/>
  <c r="BA179" i="27"/>
  <c r="BQ179" i="27"/>
  <c r="Q185" i="28"/>
  <c r="Q133" i="28" s="1"/>
  <c r="CC185" i="28"/>
  <c r="CC133" i="28" s="1"/>
  <c r="N185" i="28"/>
  <c r="N159" i="28" s="1"/>
  <c r="N27" i="28" s="1"/>
  <c r="AD185" i="28"/>
  <c r="AD146" i="28" s="1"/>
  <c r="AD26" i="28" s="1"/>
  <c r="AT185" i="28"/>
  <c r="AT146" i="28" s="1"/>
  <c r="AT26" i="28" s="1"/>
  <c r="BJ185" i="28"/>
  <c r="BJ146" i="28" s="1"/>
  <c r="BJ26" i="28" s="1"/>
  <c r="BZ185" i="28"/>
  <c r="BZ159" i="28" s="1"/>
  <c r="BZ27" i="28" s="1"/>
  <c r="AG87" i="32"/>
  <c r="AW87" i="32"/>
  <c r="J87" i="32"/>
  <c r="Z87" i="32"/>
  <c r="AP87" i="32"/>
  <c r="BF87" i="32"/>
  <c r="BV87" i="32"/>
  <c r="E47" i="31"/>
  <c r="AV170" i="25"/>
  <c r="AF170" i="25"/>
  <c r="P170" i="25"/>
  <c r="F4" i="31"/>
  <c r="F27" i="15"/>
  <c r="F10" i="15"/>
  <c r="F42" i="15" s="1"/>
  <c r="F7" i="32" s="1"/>
  <c r="F38" i="32" s="1"/>
  <c r="F43" i="15"/>
  <c r="N7" i="25"/>
  <c r="BF32" i="15"/>
  <c r="BF7" i="32"/>
  <c r="BF7" i="31"/>
  <c r="BF7" i="18"/>
  <c r="BF9" i="30"/>
  <c r="BF7" i="24"/>
  <c r="BF7" i="17"/>
  <c r="BF9" i="28"/>
  <c r="BF7" i="26"/>
  <c r="BF7" i="25"/>
  <c r="BF9" i="29"/>
  <c r="BF7" i="27"/>
  <c r="AW8" i="31"/>
  <c r="AW8" i="18"/>
  <c r="AW10" i="30"/>
  <c r="AW10" i="29"/>
  <c r="AW10" i="28"/>
  <c r="AW8" i="27"/>
  <c r="AW8" i="25"/>
  <c r="AW8" i="17"/>
  <c r="AZ8" i="32"/>
  <c r="AZ8" i="31"/>
  <c r="AZ8" i="18"/>
  <c r="AZ10" i="30"/>
  <c r="AZ10" i="29"/>
  <c r="AZ10" i="28"/>
  <c r="AZ8" i="27"/>
  <c r="AZ8" i="24"/>
  <c r="AZ8" i="17"/>
  <c r="AZ8" i="26"/>
  <c r="AZ8" i="25"/>
  <c r="H8" i="32"/>
  <c r="H8" i="31"/>
  <c r="H8" i="18"/>
  <c r="H10" i="30"/>
  <c r="H10" i="29"/>
  <c r="H10" i="28"/>
  <c r="H8" i="27"/>
  <c r="H8" i="26"/>
  <c r="H8" i="25"/>
  <c r="H8" i="24"/>
  <c r="H8" i="17"/>
  <c r="BN8" i="32"/>
  <c r="BN8" i="31"/>
  <c r="BN8" i="18"/>
  <c r="BN10" i="30"/>
  <c r="BN10" i="29"/>
  <c r="BN10" i="28"/>
  <c r="BN8" i="27"/>
  <c r="BN8" i="24"/>
  <c r="BN8" i="26"/>
  <c r="BN8" i="25"/>
  <c r="BN8" i="17"/>
  <c r="BL8" i="32"/>
  <c r="BL8" i="31"/>
  <c r="BL8" i="18"/>
  <c r="BL10" i="30"/>
  <c r="BL10" i="29"/>
  <c r="BL10" i="28"/>
  <c r="BL8" i="27"/>
  <c r="BL8" i="24"/>
  <c r="BL8" i="26"/>
  <c r="BL8" i="25"/>
  <c r="BL8" i="17"/>
  <c r="AX32" i="15"/>
  <c r="AX7" i="32"/>
  <c r="AX7" i="31"/>
  <c r="AX7" i="18"/>
  <c r="AX9" i="30"/>
  <c r="AX7" i="24"/>
  <c r="AX7" i="17"/>
  <c r="AX9" i="28"/>
  <c r="AX7" i="26"/>
  <c r="AX7" i="25"/>
  <c r="AX9" i="29"/>
  <c r="AX7" i="27"/>
  <c r="BQ8" i="32"/>
  <c r="BQ8" i="31"/>
  <c r="BQ10" i="29"/>
  <c r="BQ10" i="28"/>
  <c r="BQ8" i="24"/>
  <c r="BQ8" i="26"/>
  <c r="BW8" i="32"/>
  <c r="BW8" i="31"/>
  <c r="BW8" i="18"/>
  <c r="BW10" i="30"/>
  <c r="BW8" i="17"/>
  <c r="BW10" i="29"/>
  <c r="BW8" i="27"/>
  <c r="BW8" i="24"/>
  <c r="BW8" i="26"/>
  <c r="BW8" i="25"/>
  <c r="BW10" i="28"/>
  <c r="AN8" i="32"/>
  <c r="AN8" i="31"/>
  <c r="AN8" i="18"/>
  <c r="AN10" i="30"/>
  <c r="AN10" i="29"/>
  <c r="AN10" i="28"/>
  <c r="AN8" i="27"/>
  <c r="AN8" i="24"/>
  <c r="AN8" i="26"/>
  <c r="AN8" i="25"/>
  <c r="AN8" i="17"/>
  <c r="BJ7" i="32"/>
  <c r="BJ7" i="31"/>
  <c r="BJ7" i="18"/>
  <c r="BJ9" i="30"/>
  <c r="BJ9" i="29"/>
  <c r="BJ9" i="28"/>
  <c r="BJ7" i="27"/>
  <c r="BJ7" i="24"/>
  <c r="BJ7" i="26"/>
  <c r="BJ7" i="25"/>
  <c r="BJ7" i="17"/>
  <c r="BK8" i="32"/>
  <c r="BK8" i="31"/>
  <c r="BK8" i="18"/>
  <c r="BK10" i="30"/>
  <c r="BK10" i="29"/>
  <c r="BK10" i="28"/>
  <c r="BK8" i="27"/>
  <c r="BK8" i="24"/>
  <c r="BK8" i="26"/>
  <c r="BK8" i="25"/>
  <c r="BK8" i="17"/>
  <c r="BM8" i="32"/>
  <c r="BM8" i="31"/>
  <c r="BM8" i="18"/>
  <c r="BM10" i="30"/>
  <c r="BM10" i="29"/>
  <c r="BM10" i="28"/>
  <c r="BM8" i="27"/>
  <c r="BM8" i="24"/>
  <c r="BM8" i="26"/>
  <c r="BM8" i="25"/>
  <c r="BM8" i="17"/>
  <c r="J7" i="32"/>
  <c r="J38" i="32" s="1"/>
  <c r="J7" i="31"/>
  <c r="J38" i="31" s="1"/>
  <c r="J9" i="29"/>
  <c r="J7" i="24"/>
  <c r="J9" i="28"/>
  <c r="J7" i="26"/>
  <c r="P32" i="15"/>
  <c r="P7" i="32"/>
  <c r="P7" i="31"/>
  <c r="P7" i="18"/>
  <c r="P9" i="30"/>
  <c r="P9" i="29"/>
  <c r="P7" i="24"/>
  <c r="P9" i="28"/>
  <c r="P7" i="27"/>
  <c r="P7" i="26"/>
  <c r="P7" i="25"/>
  <c r="P7" i="17"/>
  <c r="AC8" i="32"/>
  <c r="AC8" i="31"/>
  <c r="AC8" i="18"/>
  <c r="AC10" i="29"/>
  <c r="AC10" i="28"/>
  <c r="AC8" i="27"/>
  <c r="AC10" i="30"/>
  <c r="AC8" i="17"/>
  <c r="AC8" i="24"/>
  <c r="AC8" i="26"/>
  <c r="AC8" i="25"/>
  <c r="BS8" i="32"/>
  <c r="BS8" i="31"/>
  <c r="BS8" i="18"/>
  <c r="BS10" i="29"/>
  <c r="BS10" i="28"/>
  <c r="BS8" i="27"/>
  <c r="BS8" i="26"/>
  <c r="BS8" i="25"/>
  <c r="BS8" i="17"/>
  <c r="BN9" i="30"/>
  <c r="BN7" i="24"/>
  <c r="X8" i="32"/>
  <c r="X8" i="31"/>
  <c r="X8" i="18"/>
  <c r="X10" i="30"/>
  <c r="X10" i="29"/>
  <c r="X10" i="28"/>
  <c r="X8" i="27"/>
  <c r="X8" i="26"/>
  <c r="X8" i="25"/>
  <c r="X8" i="24"/>
  <c r="X8" i="17"/>
  <c r="BX7" i="32"/>
  <c r="BX7" i="31"/>
  <c r="BX7" i="18"/>
  <c r="BX9" i="28"/>
  <c r="BX7" i="27"/>
  <c r="BX7" i="24"/>
  <c r="BX7" i="17"/>
  <c r="BX7" i="26"/>
  <c r="BX7" i="25"/>
  <c r="AX10" i="30"/>
  <c r="R8" i="32"/>
  <c r="R8" i="31"/>
  <c r="R8" i="18"/>
  <c r="R10" i="30"/>
  <c r="R10" i="29"/>
  <c r="R10" i="28"/>
  <c r="R8" i="27"/>
  <c r="R8" i="24"/>
  <c r="R8" i="26"/>
  <c r="R8" i="25"/>
  <c r="R8" i="17"/>
  <c r="Y8" i="32"/>
  <c r="Y8" i="31"/>
  <c r="Y8" i="18"/>
  <c r="Y10" i="30"/>
  <c r="Y8" i="24"/>
  <c r="Y10" i="29"/>
  <c r="Y10" i="28"/>
  <c r="Y8" i="27"/>
  <c r="Y8" i="26"/>
  <c r="Y8" i="25"/>
  <c r="Y8" i="17"/>
  <c r="AH32" i="15"/>
  <c r="AH7" i="32"/>
  <c r="AH7" i="31"/>
  <c r="AH7" i="18"/>
  <c r="AH9" i="30"/>
  <c r="AH9" i="29"/>
  <c r="AH7" i="24"/>
  <c r="AH7" i="17"/>
  <c r="AH7" i="27"/>
  <c r="AH7" i="26"/>
  <c r="AH7" i="25"/>
  <c r="AH9" i="28"/>
  <c r="R32" i="15"/>
  <c r="R7" i="32"/>
  <c r="R7" i="31"/>
  <c r="R7" i="18"/>
  <c r="R9" i="30"/>
  <c r="R9" i="29"/>
  <c r="R7" i="24"/>
  <c r="R7" i="17"/>
  <c r="R7" i="27"/>
  <c r="R7" i="26"/>
  <c r="R7" i="25"/>
  <c r="R9" i="28"/>
  <c r="BX10" i="30"/>
  <c r="BX8" i="17"/>
  <c r="AM8" i="18"/>
  <c r="AM10" i="30"/>
  <c r="AM8" i="27"/>
  <c r="AM8" i="24"/>
  <c r="AM8" i="17"/>
  <c r="M10" i="29"/>
  <c r="M8" i="17"/>
  <c r="AI10" i="29"/>
  <c r="N8" i="27"/>
  <c r="E8" i="32"/>
  <c r="E8" i="31"/>
  <c r="E8" i="18"/>
  <c r="E10" i="29"/>
  <c r="E10" i="28"/>
  <c r="E10" i="30"/>
  <c r="E8" i="17"/>
  <c r="E8" i="27"/>
  <c r="E8" i="24"/>
  <c r="E8" i="26"/>
  <c r="E8" i="25"/>
  <c r="P8" i="32"/>
  <c r="P8" i="31"/>
  <c r="P8" i="18"/>
  <c r="P10" i="30"/>
  <c r="P10" i="29"/>
  <c r="P10" i="28"/>
  <c r="P8" i="27"/>
  <c r="P8" i="26"/>
  <c r="P8" i="25"/>
  <c r="P8" i="24"/>
  <c r="P8" i="17"/>
  <c r="AF8" i="32"/>
  <c r="AF8" i="31"/>
  <c r="AF8" i="18"/>
  <c r="AF10" i="30"/>
  <c r="AF10" i="29"/>
  <c r="AF10" i="28"/>
  <c r="AF8" i="27"/>
  <c r="AF8" i="26"/>
  <c r="AF8" i="25"/>
  <c r="AF8" i="17"/>
  <c r="AF8" i="24"/>
  <c r="O32" i="15"/>
  <c r="O7" i="32"/>
  <c r="O7" i="31"/>
  <c r="O7" i="18"/>
  <c r="O9" i="30"/>
  <c r="O9" i="29"/>
  <c r="O9" i="28"/>
  <c r="O7" i="27"/>
  <c r="O7" i="26"/>
  <c r="O7" i="25"/>
  <c r="O7" i="24"/>
  <c r="O7" i="17"/>
  <c r="I8" i="32"/>
  <c r="I8" i="31"/>
  <c r="I8" i="18"/>
  <c r="I10" i="30"/>
  <c r="I8" i="24"/>
  <c r="I10" i="29"/>
  <c r="I10" i="28"/>
  <c r="I8" i="27"/>
  <c r="I8" i="26"/>
  <c r="I8" i="25"/>
  <c r="I8" i="17"/>
  <c r="BV32" i="15"/>
  <c r="BV7" i="32"/>
  <c r="BV7" i="31"/>
  <c r="BV7" i="18"/>
  <c r="BV9" i="30"/>
  <c r="BV7" i="24"/>
  <c r="BV9" i="29"/>
  <c r="BV7" i="27"/>
  <c r="BV7" i="17"/>
  <c r="BV9" i="28"/>
  <c r="BV7" i="26"/>
  <c r="BV7" i="25"/>
  <c r="L8" i="32"/>
  <c r="L8" i="31"/>
  <c r="L8" i="18"/>
  <c r="L10" i="30"/>
  <c r="L10" i="29"/>
  <c r="L10" i="28"/>
  <c r="L8" i="27"/>
  <c r="L8" i="24"/>
  <c r="L8" i="17"/>
  <c r="L8" i="25"/>
  <c r="L8" i="26"/>
  <c r="AG32" i="15"/>
  <c r="AG7" i="32"/>
  <c r="AG7" i="31"/>
  <c r="AG7" i="18"/>
  <c r="AG9" i="30"/>
  <c r="AG9" i="29"/>
  <c r="AG9" i="28"/>
  <c r="AG7" i="27"/>
  <c r="AG7" i="26"/>
  <c r="AG7" i="25"/>
  <c r="AG7" i="24"/>
  <c r="AG7" i="17"/>
  <c r="BV8" i="32"/>
  <c r="BV8" i="31"/>
  <c r="BV8" i="18"/>
  <c r="BV10" i="30"/>
  <c r="BV10" i="29"/>
  <c r="BV10" i="28"/>
  <c r="BV8" i="27"/>
  <c r="BV8" i="24"/>
  <c r="BV8" i="26"/>
  <c r="BV8" i="25"/>
  <c r="BV8" i="17"/>
  <c r="AG8" i="31"/>
  <c r="AG10" i="29"/>
  <c r="AG8" i="25"/>
  <c r="CE10" i="30"/>
  <c r="CE8" i="24"/>
  <c r="CD32" i="15"/>
  <c r="CD7" i="32"/>
  <c r="CD7" i="31"/>
  <c r="CD7" i="18"/>
  <c r="CD9" i="30"/>
  <c r="CD7" i="24"/>
  <c r="CD7" i="17"/>
  <c r="CD9" i="29"/>
  <c r="CD7" i="27"/>
  <c r="CD7" i="26"/>
  <c r="CD7" i="25"/>
  <c r="CD9" i="28"/>
  <c r="CC8" i="32"/>
  <c r="CC8" i="31"/>
  <c r="CC8" i="18"/>
  <c r="CC10" i="30"/>
  <c r="CC10" i="29"/>
  <c r="CC10" i="28"/>
  <c r="CC8" i="27"/>
  <c r="CC8" i="24"/>
  <c r="CC8" i="26"/>
  <c r="CC8" i="25"/>
  <c r="CC8" i="17"/>
  <c r="O8" i="32"/>
  <c r="O8" i="31"/>
  <c r="O8" i="18"/>
  <c r="O10" i="30"/>
  <c r="O10" i="29"/>
  <c r="O10" i="28"/>
  <c r="O8" i="27"/>
  <c r="O8" i="24"/>
  <c r="O8" i="26"/>
  <c r="O8" i="25"/>
  <c r="O8" i="17"/>
  <c r="I14" i="30"/>
  <c r="H18" i="30"/>
  <c r="J14" i="29"/>
  <c r="I18" i="29"/>
  <c r="S6" i="31"/>
  <c r="AC6" i="31"/>
  <c r="BP6" i="31"/>
  <c r="S6" i="18"/>
  <c r="U6" i="18"/>
  <c r="U6" i="31"/>
  <c r="CE6" i="18"/>
  <c r="CE6" i="31"/>
  <c r="CE6" i="32"/>
  <c r="BX32" i="15"/>
  <c r="AC42" i="15"/>
  <c r="BG42" i="15"/>
  <c r="AV42" i="15"/>
  <c r="BA42" i="15"/>
  <c r="BA32" i="15" s="1"/>
  <c r="S42" i="15"/>
  <c r="BJ6" i="18"/>
  <c r="BU42" i="15"/>
  <c r="BQ42" i="15"/>
  <c r="AI42" i="15"/>
  <c r="BJ6" i="31"/>
  <c r="BJ6" i="32"/>
  <c r="AA6" i="18"/>
  <c r="BI42" i="15"/>
  <c r="AA42" i="15"/>
  <c r="AA32" i="15" s="1"/>
  <c r="AZ42" i="15"/>
  <c r="AZ32" i="15" s="1"/>
  <c r="BX6" i="18"/>
  <c r="L6" i="18"/>
  <c r="AA6" i="31"/>
  <c r="U42" i="15"/>
  <c r="AB42" i="15"/>
  <c r="AY42" i="15"/>
  <c r="AY32" i="15" s="1"/>
  <c r="AC6" i="18"/>
  <c r="BX6" i="31"/>
  <c r="L6" i="31"/>
  <c r="AA6" i="32"/>
  <c r="AS42" i="15"/>
  <c r="F4" i="32"/>
  <c r="BS6" i="18"/>
  <c r="BI6" i="18"/>
  <c r="BS6" i="31"/>
  <c r="BI6" i="31"/>
  <c r="AR6" i="18"/>
  <c r="BS6" i="32"/>
  <c r="BI6" i="32"/>
  <c r="AR6" i="31"/>
  <c r="AR6" i="32"/>
  <c r="BG6" i="18"/>
  <c r="BG6" i="31"/>
  <c r="BG6" i="32"/>
  <c r="BZ6" i="18"/>
  <c r="AB6" i="31"/>
  <c r="AK6" i="32"/>
  <c r="CF6" i="32"/>
  <c r="T6" i="31"/>
  <c r="BR6" i="18"/>
  <c r="BZ6" i="31"/>
  <c r="AS6" i="18"/>
  <c r="AB6" i="32"/>
  <c r="BZ6" i="32"/>
  <c r="AS6" i="31"/>
  <c r="AZ6" i="18"/>
  <c r="AS6" i="32"/>
  <c r="AQ6" i="18"/>
  <c r="M6" i="32"/>
  <c r="K6" i="31"/>
  <c r="BO6" i="32"/>
  <c r="CA6" i="32"/>
  <c r="AQ6" i="32"/>
  <c r="AJ6" i="18"/>
  <c r="AY6" i="32"/>
  <c r="BK6" i="32"/>
  <c r="E6" i="32"/>
  <c r="T6" i="32"/>
  <c r="E6" i="18"/>
  <c r="BQ6" i="18"/>
  <c r="AZ6" i="31"/>
  <c r="BO6" i="18"/>
  <c r="BQ6" i="31"/>
  <c r="AZ6" i="32"/>
  <c r="BO6" i="31"/>
  <c r="E6" i="31"/>
  <c r="CA6" i="18"/>
  <c r="BQ6" i="32"/>
  <c r="CA6" i="31"/>
  <c r="AJ6" i="32"/>
  <c r="AY6" i="18"/>
  <c r="AY6" i="31"/>
  <c r="BK6" i="18"/>
  <c r="BK6" i="31"/>
  <c r="BA6" i="18"/>
  <c r="BA6" i="31"/>
  <c r="BA6" i="32"/>
  <c r="CE27" i="15"/>
  <c r="J3" i="15"/>
  <c r="J5" i="15" s="1"/>
  <c r="G6" i="17"/>
  <c r="G41" i="15" s="1"/>
  <c r="AW3" i="15"/>
  <c r="AW5" i="15" s="1"/>
  <c r="X10" i="15"/>
  <c r="AA27" i="15"/>
  <c r="CD27" i="15"/>
  <c r="AA12" i="15"/>
  <c r="AA43" i="15" s="1"/>
  <c r="AW10" i="15"/>
  <c r="AW42" i="15" s="1"/>
  <c r="BP12" i="15"/>
  <c r="BP43" i="15" s="1"/>
  <c r="BI27" i="15"/>
  <c r="BH12" i="15"/>
  <c r="BH43" i="15" s="1"/>
  <c r="AB12" i="15"/>
  <c r="AB43" i="15" s="1"/>
  <c r="S27" i="15"/>
  <c r="BI12" i="15"/>
  <c r="BI43" i="15" s="1"/>
  <c r="BA3" i="15"/>
  <c r="BA5" i="15" s="1"/>
  <c r="AS12" i="15"/>
  <c r="AS43" i="15" s="1"/>
  <c r="V12" i="15"/>
  <c r="V43" i="15" s="1"/>
  <c r="AY12" i="15"/>
  <c r="AY43" i="15" s="1"/>
  <c r="Q12" i="15"/>
  <c r="Q43" i="15" s="1"/>
  <c r="BH10" i="15"/>
  <c r="BH42" i="15" s="1"/>
  <c r="CB3" i="15"/>
  <c r="CB5" i="15" s="1"/>
  <c r="BP3" i="15"/>
  <c r="BP5" i="15" s="1"/>
  <c r="BZ12" i="15"/>
  <c r="BZ43" i="15" s="1"/>
  <c r="CC3" i="15"/>
  <c r="CC5" i="15" s="1"/>
  <c r="H17" i="32"/>
  <c r="H17" i="31"/>
  <c r="H17" i="18"/>
  <c r="H185" i="28"/>
  <c r="H159" i="28" s="1"/>
  <c r="H27" i="28" s="1"/>
  <c r="I133" i="28"/>
  <c r="I24" i="28" s="1"/>
  <c r="I39" i="28"/>
  <c r="I172" i="28"/>
  <c r="I159" i="28"/>
  <c r="I27" i="28" s="1"/>
  <c r="I146" i="28"/>
  <c r="I26" i="28" s="1"/>
  <c r="H18" i="28"/>
  <c r="I140" i="27"/>
  <c r="I24" i="27" s="1"/>
  <c r="I127" i="27"/>
  <c r="I166" i="27"/>
  <c r="I153" i="27"/>
  <c r="I25" i="27" s="1"/>
  <c r="H140" i="27"/>
  <c r="H24" i="27" s="1"/>
  <c r="H153" i="27"/>
  <c r="H25" i="27" s="1"/>
  <c r="H127" i="27"/>
  <c r="H166" i="27"/>
  <c r="F200" i="28"/>
  <c r="F207" i="28" s="1"/>
  <c r="F200" i="30"/>
  <c r="F200" i="29"/>
  <c r="F207" i="29" s="1"/>
  <c r="G200" i="28"/>
  <c r="G207" i="28" s="1"/>
  <c r="G200" i="30"/>
  <c r="G200" i="29"/>
  <c r="G207" i="29" s="1"/>
  <c r="H45" i="27"/>
  <c r="F199" i="29"/>
  <c r="F206" i="29" s="1"/>
  <c r="F199" i="30"/>
  <c r="F199" i="28"/>
  <c r="G199" i="30"/>
  <c r="G199" i="29"/>
  <c r="G206" i="29" s="1"/>
  <c r="G199" i="28"/>
  <c r="H45" i="24"/>
  <c r="H183" i="26"/>
  <c r="H144" i="26" s="1"/>
  <c r="H24" i="26" s="1"/>
  <c r="G170" i="26"/>
  <c r="G157" i="26"/>
  <c r="G25" i="26" s="1"/>
  <c r="G144" i="26"/>
  <c r="G24" i="26" s="1"/>
  <c r="G37" i="26"/>
  <c r="G131" i="26"/>
  <c r="G22" i="26" s="1"/>
  <c r="I157" i="26"/>
  <c r="I25" i="26" s="1"/>
  <c r="I144" i="26"/>
  <c r="I24" i="26" s="1"/>
  <c r="I37" i="26"/>
  <c r="I131" i="26"/>
  <c r="I22" i="26" s="1"/>
  <c r="I170" i="26"/>
  <c r="H16" i="26"/>
  <c r="I183" i="25"/>
  <c r="I170" i="25" s="1"/>
  <c r="G183" i="25"/>
  <c r="G144" i="25" s="1"/>
  <c r="G24" i="25" s="1"/>
  <c r="H183" i="25"/>
  <c r="H170" i="25" s="1"/>
  <c r="BS27" i="15"/>
  <c r="BL27" i="15"/>
  <c r="BJ3" i="15"/>
  <c r="BJ5" i="15" s="1"/>
  <c r="AJ12" i="15"/>
  <c r="AJ43" i="15" s="1"/>
  <c r="AS3" i="15"/>
  <c r="AS5" i="15" s="1"/>
  <c r="U12" i="15"/>
  <c r="U43" i="15" s="1"/>
  <c r="AL10" i="15"/>
  <c r="AL42" i="15" s="1"/>
  <c r="AY3" i="15"/>
  <c r="AY5" i="15" s="1"/>
  <c r="AL3" i="15"/>
  <c r="AL5" i="15" s="1"/>
  <c r="AJ27" i="15"/>
  <c r="BL10" i="15"/>
  <c r="BL42" i="15" s="1"/>
  <c r="AC3" i="15"/>
  <c r="AC5" i="15" s="1"/>
  <c r="BT12" i="15"/>
  <c r="BT43" i="15" s="1"/>
  <c r="AD10" i="15"/>
  <c r="AD42" i="15" s="1"/>
  <c r="BM27" i="15"/>
  <c r="BS10" i="15"/>
  <c r="BS42" i="15" s="1"/>
  <c r="AJ10" i="15"/>
  <c r="CA27" i="15"/>
  <c r="BM10" i="15"/>
  <c r="BM42" i="15" s="1"/>
  <c r="AN10" i="15"/>
  <c r="AN42" i="15" s="1"/>
  <c r="U3" i="15"/>
  <c r="U5" i="15" s="1"/>
  <c r="BA12" i="15"/>
  <c r="BA43" i="15" s="1"/>
  <c r="AU12" i="15"/>
  <c r="AU43" i="15" s="1"/>
  <c r="V10" i="15"/>
  <c r="S3" i="15"/>
  <c r="S5" i="15" s="1"/>
  <c r="BG12" i="15"/>
  <c r="BG43" i="15" s="1"/>
  <c r="S12" i="15"/>
  <c r="S43" i="15" s="1"/>
  <c r="BV3" i="15"/>
  <c r="BV5" i="15" s="1"/>
  <c r="AS27" i="15"/>
  <c r="AB3" i="15"/>
  <c r="AB5" i="15" s="1"/>
  <c r="Y10" i="15"/>
  <c r="Y42" i="15" s="1"/>
  <c r="AC27" i="15"/>
  <c r="AB27" i="15"/>
  <c r="AY27" i="15"/>
  <c r="AT12" i="15"/>
  <c r="AT43" i="15" s="1"/>
  <c r="U27" i="15"/>
  <c r="AV27" i="15"/>
  <c r="BG3" i="15"/>
  <c r="BG5" i="15" s="1"/>
  <c r="BM3" i="15"/>
  <c r="BM5" i="15" s="1"/>
  <c r="AO27" i="15"/>
  <c r="BL3" i="15"/>
  <c r="BL5" i="15" s="1"/>
  <c r="J6" i="17"/>
  <c r="J41" i="15" s="1"/>
  <c r="J3" i="17"/>
  <c r="I16" i="25"/>
  <c r="BD183" i="17"/>
  <c r="AU183" i="17"/>
  <c r="AL183" i="17"/>
  <c r="BI183" i="17"/>
  <c r="CF183" i="17"/>
  <c r="T183" i="17"/>
  <c r="BG183" i="17"/>
  <c r="AX183" i="17"/>
  <c r="AV183" i="17"/>
  <c r="AM183" i="17"/>
  <c r="AD183" i="17"/>
  <c r="BA183" i="17"/>
  <c r="AY183" i="17"/>
  <c r="AP183" i="17"/>
  <c r="AN131" i="17"/>
  <c r="AN157" i="17"/>
  <c r="AN25" i="17" s="1"/>
  <c r="AS183" i="17"/>
  <c r="BP183" i="17"/>
  <c r="AQ183" i="17"/>
  <c r="AH183" i="17"/>
  <c r="AF131" i="17"/>
  <c r="AF157" i="17"/>
  <c r="AF25" i="17" s="1"/>
  <c r="W157" i="17"/>
  <c r="W25" i="17" s="1"/>
  <c r="W170" i="17"/>
  <c r="W131" i="17"/>
  <c r="W144" i="17"/>
  <c r="W24" i="17" s="1"/>
  <c r="CC183" i="17"/>
  <c r="AK183" i="17"/>
  <c r="BH183" i="17"/>
  <c r="AI183" i="17"/>
  <c r="Z183" i="17"/>
  <c r="X183" i="17"/>
  <c r="CA183" i="17"/>
  <c r="O183" i="17"/>
  <c r="BM183" i="17"/>
  <c r="BR183" i="17"/>
  <c r="AC183" i="17"/>
  <c r="BU183" i="17"/>
  <c r="AZ183" i="17"/>
  <c r="AA183" i="17"/>
  <c r="CD183" i="17"/>
  <c r="R183" i="17"/>
  <c r="AO183" i="17"/>
  <c r="CB157" i="17"/>
  <c r="CB25" i="17" s="1"/>
  <c r="P170" i="17"/>
  <c r="BE183" i="17"/>
  <c r="U157" i="17"/>
  <c r="U25" i="17" s="1"/>
  <c r="U131" i="17"/>
  <c r="AW183" i="17"/>
  <c r="AR170" i="17"/>
  <c r="AR157" i="17"/>
  <c r="AR25" i="17" s="1"/>
  <c r="AR144" i="17"/>
  <c r="AR24" i="17" s="1"/>
  <c r="AR131" i="17"/>
  <c r="CE183" i="17"/>
  <c r="S183" i="17"/>
  <c r="BV183" i="17"/>
  <c r="F171" i="17"/>
  <c r="BT183" i="17"/>
  <c r="BK183" i="17"/>
  <c r="AG183" i="17"/>
  <c r="BY183" i="17"/>
  <c r="M183" i="17"/>
  <c r="Y183" i="17"/>
  <c r="AJ183" i="17"/>
  <c r="BW183" i="17"/>
  <c r="K183" i="17"/>
  <c r="BN183" i="17"/>
  <c r="AE37" i="17"/>
  <c r="BL183" i="17"/>
  <c r="BC183" i="17"/>
  <c r="Q183" i="17"/>
  <c r="AT183" i="17"/>
  <c r="BQ183" i="17"/>
  <c r="AB183" i="17"/>
  <c r="BO183" i="17"/>
  <c r="BF183" i="17"/>
  <c r="F183" i="17"/>
  <c r="F144" i="17" s="1"/>
  <c r="F24" i="17" s="1"/>
  <c r="W49" i="17"/>
  <c r="W55" i="37"/>
  <c r="H16" i="17"/>
  <c r="BR6" i="31"/>
  <c r="T6" i="18"/>
  <c r="BR6" i="32"/>
  <c r="AK6" i="31"/>
  <c r="CF6" i="18"/>
  <c r="CF6" i="31"/>
  <c r="AI6" i="18"/>
  <c r="AI6" i="31"/>
  <c r="AI6" i="32"/>
  <c r="K6" i="32"/>
  <c r="G185" i="17"/>
  <c r="K4" i="39"/>
  <c r="G45" i="18"/>
  <c r="F4" i="26"/>
  <c r="F4" i="18"/>
  <c r="F6" i="26"/>
  <c r="F4" i="27"/>
  <c r="F4" i="29"/>
  <c r="F4" i="28"/>
  <c r="G4" i="33"/>
  <c r="F4" i="15"/>
  <c r="H4" i="39"/>
  <c r="K185" i="27"/>
  <c r="K3" i="27"/>
  <c r="K12" i="27"/>
  <c r="G3" i="26"/>
  <c r="G185" i="26"/>
  <c r="G6" i="26"/>
  <c r="J100" i="32"/>
  <c r="J15" i="32"/>
  <c r="J3" i="32"/>
  <c r="F216" i="30"/>
  <c r="F8" i="30"/>
  <c r="F3" i="30"/>
  <c r="I6" i="27"/>
  <c r="I12" i="27"/>
  <c r="I3" i="27"/>
  <c r="I185" i="27"/>
  <c r="M3" i="29"/>
  <c r="G216" i="29"/>
  <c r="G8" i="29"/>
  <c r="G3" i="29"/>
  <c r="I8" i="28"/>
  <c r="I216" i="28"/>
  <c r="I3" i="28"/>
  <c r="L12" i="24"/>
  <c r="L3" i="24"/>
  <c r="K15" i="18"/>
  <c r="K3" i="18"/>
  <c r="F3" i="25"/>
  <c r="F185" i="25"/>
  <c r="F18" i="25"/>
  <c r="F6" i="25"/>
  <c r="J8" i="28"/>
  <c r="J216" i="28"/>
  <c r="J3" i="28"/>
  <c r="I6" i="24"/>
  <c r="I185" i="24"/>
  <c r="I3" i="24"/>
  <c r="I12" i="24"/>
  <c r="H15" i="31"/>
  <c r="H3" i="31"/>
  <c r="H100" i="31"/>
  <c r="L3" i="26"/>
  <c r="M3" i="17"/>
  <c r="G15" i="31"/>
  <c r="G3" i="31"/>
  <c r="G100" i="31"/>
  <c r="K3" i="26"/>
  <c r="F185" i="27"/>
  <c r="F3" i="27"/>
  <c r="F12" i="27"/>
  <c r="F6" i="27"/>
  <c r="J185" i="26"/>
  <c r="J6" i="26"/>
  <c r="J3" i="26"/>
  <c r="E16" i="32"/>
  <c r="F16" i="32" s="1"/>
  <c r="G16" i="32" s="1"/>
  <c r="H16" i="32" s="1"/>
  <c r="I16" i="32" s="1"/>
  <c r="J16" i="32" s="1"/>
  <c r="K16" i="32" s="1"/>
  <c r="L16" i="32" s="1"/>
  <c r="M16" i="32" s="1"/>
  <c r="N16" i="32" s="1"/>
  <c r="O16" i="32" s="1"/>
  <c r="P16" i="32" s="1"/>
  <c r="Q16" i="32" s="1"/>
  <c r="R16" i="32" s="1"/>
  <c r="S16" i="32" s="1"/>
  <c r="T16" i="32" s="1"/>
  <c r="U16" i="32" s="1"/>
  <c r="V16" i="32" s="1"/>
  <c r="W16" i="32" s="1"/>
  <c r="X16" i="32" s="1"/>
  <c r="Y16" i="32" s="1"/>
  <c r="Z16" i="32" s="1"/>
  <c r="AA16" i="32" s="1"/>
  <c r="AB16" i="32" s="1"/>
  <c r="AC16" i="32" s="1"/>
  <c r="AD16" i="32" s="1"/>
  <c r="AE16" i="32" s="1"/>
  <c r="AF16" i="32" s="1"/>
  <c r="AG16" i="32" s="1"/>
  <c r="AH16" i="32" s="1"/>
  <c r="AI16" i="32" s="1"/>
  <c r="AJ16" i="32" s="1"/>
  <c r="AK16" i="32" s="1"/>
  <c r="AL16" i="32" s="1"/>
  <c r="AM16" i="32" s="1"/>
  <c r="AN16" i="32" s="1"/>
  <c r="AO16" i="32" s="1"/>
  <c r="AP16" i="32" s="1"/>
  <c r="AQ16" i="32" s="1"/>
  <c r="AR16" i="32" s="1"/>
  <c r="AS16" i="32" s="1"/>
  <c r="AT16" i="32" s="1"/>
  <c r="AU16" i="32" s="1"/>
  <c r="AV16" i="32" s="1"/>
  <c r="AW16" i="32" s="1"/>
  <c r="AX16" i="32" s="1"/>
  <c r="AY16" i="32" s="1"/>
  <c r="AZ16" i="32" s="1"/>
  <c r="BA16" i="32" s="1"/>
  <c r="BB16" i="32" s="1"/>
  <c r="BC16" i="32" s="1"/>
  <c r="BD16" i="32" s="1"/>
  <c r="BE16" i="32" s="1"/>
  <c r="BF16" i="32" s="1"/>
  <c r="BG16" i="32" s="1"/>
  <c r="BH16" i="32" s="1"/>
  <c r="BI16" i="32" s="1"/>
  <c r="BJ16" i="32" s="1"/>
  <c r="BK16" i="32" s="1"/>
  <c r="BL16" i="32" s="1"/>
  <c r="BM16" i="32" s="1"/>
  <c r="BN16" i="32" s="1"/>
  <c r="BO16" i="32" s="1"/>
  <c r="BP16" i="32" s="1"/>
  <c r="BQ16" i="32" s="1"/>
  <c r="BR16" i="32" s="1"/>
  <c r="BS16" i="32" s="1"/>
  <c r="BT16" i="32" s="1"/>
  <c r="BU16" i="32" s="1"/>
  <c r="BV16" i="32" s="1"/>
  <c r="BW16" i="32" s="1"/>
  <c r="BX16" i="32" s="1"/>
  <c r="BY16" i="32" s="1"/>
  <c r="BZ16" i="32" s="1"/>
  <c r="CA16" i="32" s="1"/>
  <c r="CB16" i="32" s="1"/>
  <c r="CC16" i="32" s="1"/>
  <c r="CD16" i="32" s="1"/>
  <c r="CE16" i="32" s="1"/>
  <c r="CF16" i="32" s="1"/>
  <c r="E3" i="32"/>
  <c r="E100" i="32"/>
  <c r="E15" i="32"/>
  <c r="F8" i="28"/>
  <c r="F216" i="28"/>
  <c r="F3" i="28"/>
  <c r="I216" i="29"/>
  <c r="I8" i="29"/>
  <c r="I3" i="29"/>
  <c r="H185" i="26"/>
  <c r="H6" i="26"/>
  <c r="H3" i="26"/>
  <c r="K3" i="32"/>
  <c r="H3" i="17"/>
  <c r="H185" i="17"/>
  <c r="H6" i="17"/>
  <c r="H41" i="15" s="1"/>
  <c r="J216" i="29"/>
  <c r="J8" i="29"/>
  <c r="J3" i="29"/>
  <c r="M3" i="26"/>
  <c r="H3" i="30"/>
  <c r="H8" i="30"/>
  <c r="H216" i="30"/>
  <c r="E185" i="17"/>
  <c r="E6" i="17"/>
  <c r="E3" i="17"/>
  <c r="E18" i="17"/>
  <c r="F18" i="17" s="1"/>
  <c r="G18" i="17" s="1"/>
  <c r="H18" i="17" s="1"/>
  <c r="I18" i="17" s="1"/>
  <c r="J18" i="17" s="1"/>
  <c r="K18" i="17" s="1"/>
  <c r="L18" i="17" s="1"/>
  <c r="M18" i="17" s="1"/>
  <c r="N18" i="17" s="1"/>
  <c r="O18" i="17" s="1"/>
  <c r="P18" i="17" s="1"/>
  <c r="Q18" i="17" s="1"/>
  <c r="R18" i="17" s="1"/>
  <c r="S18" i="17" s="1"/>
  <c r="T18" i="17" s="1"/>
  <c r="U18" i="17" s="1"/>
  <c r="V18" i="17" s="1"/>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G216" i="30"/>
  <c r="G8" i="30"/>
  <c r="G3" i="30"/>
  <c r="J6" i="25"/>
  <c r="J3" i="25"/>
  <c r="J185" i="25"/>
  <c r="F3" i="18"/>
  <c r="F100" i="18"/>
  <c r="F15" i="18"/>
  <c r="F4" i="30"/>
  <c r="F4" i="24"/>
  <c r="H6" i="27"/>
  <c r="H3" i="27"/>
  <c r="H185" i="27"/>
  <c r="H12" i="27"/>
  <c r="I3" i="31"/>
  <c r="I100" i="31"/>
  <c r="I15" i="31"/>
  <c r="H100" i="32"/>
  <c r="H15" i="32"/>
  <c r="H3" i="32"/>
  <c r="H19" i="32"/>
  <c r="I19" i="32" s="1"/>
  <c r="K19" i="32" s="1"/>
  <c r="L19" i="32" s="1"/>
  <c r="M19" i="32" s="1"/>
  <c r="N19" i="32" s="1"/>
  <c r="O19" i="32" s="1"/>
  <c r="G185" i="25"/>
  <c r="G18" i="25"/>
  <c r="H18" i="25" s="1"/>
  <c r="I18" i="25" s="1"/>
  <c r="J18" i="25" s="1"/>
  <c r="K18" i="25" s="1"/>
  <c r="L18" i="25" s="1"/>
  <c r="M18" i="25" s="1"/>
  <c r="N18" i="25" s="1"/>
  <c r="O18" i="25" s="1"/>
  <c r="P18" i="25" s="1"/>
  <c r="Q18" i="25" s="1"/>
  <c r="R18" i="25" s="1"/>
  <c r="S18" i="25" s="1"/>
  <c r="T18" i="25" s="1"/>
  <c r="U18" i="25" s="1"/>
  <c r="V18" i="25" s="1"/>
  <c r="W18" i="25" s="1"/>
  <c r="X18" i="25" s="1"/>
  <c r="Y18" i="25" s="1"/>
  <c r="Z18" i="25" s="1"/>
  <c r="AA18" i="25" s="1"/>
  <c r="AB18" i="25" s="1"/>
  <c r="AC18" i="25" s="1"/>
  <c r="AD18" i="25" s="1"/>
  <c r="AE18" i="25" s="1"/>
  <c r="AF18" i="25" s="1"/>
  <c r="AG18" i="25" s="1"/>
  <c r="AH18" i="25" s="1"/>
  <c r="AI18" i="25" s="1"/>
  <c r="AJ18" i="25" s="1"/>
  <c r="AK18" i="25" s="1"/>
  <c r="AL18" i="25" s="1"/>
  <c r="AM18" i="25" s="1"/>
  <c r="AN18" i="25" s="1"/>
  <c r="AO18" i="25" s="1"/>
  <c r="AP18" i="25" s="1"/>
  <c r="AQ18" i="25" s="1"/>
  <c r="AR18" i="25" s="1"/>
  <c r="AS18" i="25" s="1"/>
  <c r="AT18" i="25" s="1"/>
  <c r="AU18" i="25" s="1"/>
  <c r="AV18" i="25" s="1"/>
  <c r="AW18" i="25" s="1"/>
  <c r="AX18" i="25" s="1"/>
  <c r="AY18" i="25" s="1"/>
  <c r="AZ18" i="25" s="1"/>
  <c r="BA18" i="25" s="1"/>
  <c r="BB18" i="25" s="1"/>
  <c r="BC18" i="25" s="1"/>
  <c r="BD18" i="25" s="1"/>
  <c r="BE18" i="25" s="1"/>
  <c r="BF18" i="25" s="1"/>
  <c r="BG18" i="25" s="1"/>
  <c r="BH18" i="25" s="1"/>
  <c r="BI18" i="25" s="1"/>
  <c r="BJ18" i="25" s="1"/>
  <c r="BK18" i="25" s="1"/>
  <c r="BL18" i="25" s="1"/>
  <c r="BM18" i="25" s="1"/>
  <c r="BN18" i="25" s="1"/>
  <c r="BO18" i="25" s="1"/>
  <c r="BP18" i="25" s="1"/>
  <c r="BQ18" i="25" s="1"/>
  <c r="BR18" i="25" s="1"/>
  <c r="BS18" i="25" s="1"/>
  <c r="BT18" i="25" s="1"/>
  <c r="BU18" i="25" s="1"/>
  <c r="BV18" i="25" s="1"/>
  <c r="BW18" i="25" s="1"/>
  <c r="BX18" i="25" s="1"/>
  <c r="BY18" i="25" s="1"/>
  <c r="BZ18" i="25" s="1"/>
  <c r="CA18" i="25" s="1"/>
  <c r="CB18" i="25" s="1"/>
  <c r="CC18" i="25" s="1"/>
  <c r="CD18" i="25" s="1"/>
  <c r="CE18" i="25" s="1"/>
  <c r="CF18" i="25" s="1"/>
  <c r="G6" i="25"/>
  <c r="G3" i="25"/>
  <c r="K3" i="28"/>
  <c r="J3" i="31"/>
  <c r="J100" i="31"/>
  <c r="J15" i="31"/>
  <c r="E6" i="26"/>
  <c r="E3" i="26"/>
  <c r="E18" i="26"/>
  <c r="F18" i="26" s="1"/>
  <c r="G18" i="26" s="1"/>
  <c r="H18" i="26" s="1"/>
  <c r="I18" i="26" s="1"/>
  <c r="J18" i="26" s="1"/>
  <c r="K18" i="26" s="1"/>
  <c r="L18" i="26" s="1"/>
  <c r="M18" i="26" s="1"/>
  <c r="N18" i="26" s="1"/>
  <c r="O18" i="26" s="1"/>
  <c r="P18" i="26" s="1"/>
  <c r="Q18" i="26" s="1"/>
  <c r="R18" i="26" s="1"/>
  <c r="S18" i="26" s="1"/>
  <c r="T18" i="26" s="1"/>
  <c r="U18" i="26" s="1"/>
  <c r="V18" i="26" s="1"/>
  <c r="W18" i="26" s="1"/>
  <c r="X18" i="26" s="1"/>
  <c r="Y18" i="26" s="1"/>
  <c r="Z18" i="26" s="1"/>
  <c r="AA18" i="26" s="1"/>
  <c r="AB18" i="26" s="1"/>
  <c r="AC18" i="26" s="1"/>
  <c r="AD18" i="26" s="1"/>
  <c r="AE18" i="26" s="1"/>
  <c r="AF18" i="26" s="1"/>
  <c r="AG18" i="26" s="1"/>
  <c r="AH18" i="26" s="1"/>
  <c r="AI18" i="26" s="1"/>
  <c r="AJ18" i="26" s="1"/>
  <c r="AK18" i="26" s="1"/>
  <c r="AL18" i="26" s="1"/>
  <c r="AM18" i="26" s="1"/>
  <c r="AN18" i="26" s="1"/>
  <c r="AO18" i="26" s="1"/>
  <c r="AP18" i="26" s="1"/>
  <c r="AQ18" i="26" s="1"/>
  <c r="AR18" i="26" s="1"/>
  <c r="AS18" i="26" s="1"/>
  <c r="AT18" i="26" s="1"/>
  <c r="AU18" i="26" s="1"/>
  <c r="AV18" i="26" s="1"/>
  <c r="AW18" i="26" s="1"/>
  <c r="AX18" i="26" s="1"/>
  <c r="AY18" i="26" s="1"/>
  <c r="AZ18" i="26" s="1"/>
  <c r="BA18" i="26" s="1"/>
  <c r="BB18" i="26" s="1"/>
  <c r="BC18" i="26" s="1"/>
  <c r="BD18" i="26" s="1"/>
  <c r="BE18" i="26" s="1"/>
  <c r="BF18" i="26" s="1"/>
  <c r="BG18" i="26" s="1"/>
  <c r="BH18" i="26" s="1"/>
  <c r="BI18" i="26" s="1"/>
  <c r="BJ18" i="26" s="1"/>
  <c r="BK18" i="26" s="1"/>
  <c r="BL18" i="26" s="1"/>
  <c r="BM18" i="26" s="1"/>
  <c r="BN18" i="26" s="1"/>
  <c r="BO18" i="26" s="1"/>
  <c r="BP18" i="26" s="1"/>
  <c r="BQ18" i="26" s="1"/>
  <c r="BR18" i="26" s="1"/>
  <c r="BS18" i="26" s="1"/>
  <c r="BT18" i="26" s="1"/>
  <c r="BU18" i="26" s="1"/>
  <c r="BV18" i="26" s="1"/>
  <c r="BW18" i="26" s="1"/>
  <c r="BX18" i="26" s="1"/>
  <c r="BY18" i="26" s="1"/>
  <c r="BZ18" i="26" s="1"/>
  <c r="CA18" i="26" s="1"/>
  <c r="CB18" i="26" s="1"/>
  <c r="CC18" i="26" s="1"/>
  <c r="CD18" i="26" s="1"/>
  <c r="CE18" i="26" s="1"/>
  <c r="CF18" i="26" s="1"/>
  <c r="E185" i="26"/>
  <c r="H100" i="18"/>
  <c r="H15" i="18"/>
  <c r="H3" i="18"/>
  <c r="G12" i="27"/>
  <c r="G3" i="27"/>
  <c r="G185" i="27"/>
  <c r="G6" i="27"/>
  <c r="L3" i="17"/>
  <c r="F3" i="32"/>
  <c r="F100" i="32"/>
  <c r="F15" i="32"/>
  <c r="I6" i="25"/>
  <c r="I3" i="25"/>
  <c r="I185" i="25"/>
  <c r="L12" i="27"/>
  <c r="L3" i="27"/>
  <c r="E185" i="24"/>
  <c r="E18" i="24"/>
  <c r="F18" i="24" s="1"/>
  <c r="G18" i="24" s="1"/>
  <c r="H18" i="24" s="1"/>
  <c r="I18" i="24" s="1"/>
  <c r="J18" i="24" s="1"/>
  <c r="K18" i="24" s="1"/>
  <c r="L18" i="24" s="1"/>
  <c r="M18" i="24" s="1"/>
  <c r="N18" i="24" s="1"/>
  <c r="O18" i="24" s="1"/>
  <c r="P18" i="24" s="1"/>
  <c r="Q18" i="24" s="1"/>
  <c r="R18" i="24" s="1"/>
  <c r="S18" i="24" s="1"/>
  <c r="T18" i="24" s="1"/>
  <c r="U18" i="24" s="1"/>
  <c r="V18" i="24" s="1"/>
  <c r="W18" i="24" s="1"/>
  <c r="X18" i="24" s="1"/>
  <c r="Y18" i="24" s="1"/>
  <c r="Z18" i="24" s="1"/>
  <c r="AA18" i="24" s="1"/>
  <c r="AB18" i="24" s="1"/>
  <c r="AC18" i="24" s="1"/>
  <c r="AD18" i="24" s="1"/>
  <c r="AE18" i="24" s="1"/>
  <c r="AF18" i="24" s="1"/>
  <c r="AG18" i="24" s="1"/>
  <c r="AH18" i="24" s="1"/>
  <c r="AI18" i="24" s="1"/>
  <c r="AJ18" i="24" s="1"/>
  <c r="AK18" i="24" s="1"/>
  <c r="AL18" i="24" s="1"/>
  <c r="AM18" i="24" s="1"/>
  <c r="AN18" i="24" s="1"/>
  <c r="AO18" i="24" s="1"/>
  <c r="AP18" i="24" s="1"/>
  <c r="AQ18" i="24" s="1"/>
  <c r="AR18" i="24" s="1"/>
  <c r="AS18" i="24" s="1"/>
  <c r="AT18" i="24" s="1"/>
  <c r="AU18" i="24" s="1"/>
  <c r="AV18" i="24" s="1"/>
  <c r="AW18" i="24" s="1"/>
  <c r="AX18" i="24" s="1"/>
  <c r="AY18" i="24" s="1"/>
  <c r="AZ18" i="24" s="1"/>
  <c r="BA18" i="24" s="1"/>
  <c r="BB18" i="24" s="1"/>
  <c r="BC18" i="24" s="1"/>
  <c r="BD18" i="24" s="1"/>
  <c r="BE18" i="24" s="1"/>
  <c r="BF18" i="24" s="1"/>
  <c r="BG18" i="24" s="1"/>
  <c r="BH18" i="24" s="1"/>
  <c r="BI18" i="24" s="1"/>
  <c r="BJ18" i="24" s="1"/>
  <c r="BK18" i="24" s="1"/>
  <c r="BL18" i="24" s="1"/>
  <c r="BM18" i="24" s="1"/>
  <c r="BN18" i="24" s="1"/>
  <c r="BO18" i="24" s="1"/>
  <c r="BP18" i="24" s="1"/>
  <c r="BQ18" i="24" s="1"/>
  <c r="BR18" i="24" s="1"/>
  <c r="BS18" i="24" s="1"/>
  <c r="BT18" i="24" s="1"/>
  <c r="BU18" i="24" s="1"/>
  <c r="BV18" i="24" s="1"/>
  <c r="BW18" i="24" s="1"/>
  <c r="BX18" i="24" s="1"/>
  <c r="BY18" i="24" s="1"/>
  <c r="BZ18" i="24" s="1"/>
  <c r="CA18" i="24" s="1"/>
  <c r="CB18" i="24" s="1"/>
  <c r="CC18" i="24" s="1"/>
  <c r="CD18" i="24" s="1"/>
  <c r="CE18" i="24" s="1"/>
  <c r="CF18" i="24" s="1"/>
  <c r="E12" i="24"/>
  <c r="E6" i="24"/>
  <c r="E3" i="24"/>
  <c r="I3" i="30"/>
  <c r="I216" i="30"/>
  <c r="I8" i="30"/>
  <c r="F4" i="25"/>
  <c r="F4" i="17"/>
  <c r="K3" i="30"/>
  <c r="I185" i="17"/>
  <c r="I6" i="17"/>
  <c r="I41" i="15" s="1"/>
  <c r="I3" i="17"/>
  <c r="K3" i="29"/>
  <c r="K216" i="29"/>
  <c r="K8" i="29"/>
  <c r="H13" i="37"/>
  <c r="H3" i="37"/>
  <c r="J216" i="30"/>
  <c r="J8" i="30"/>
  <c r="J3" i="30"/>
  <c r="L3" i="25"/>
  <c r="E13" i="37"/>
  <c r="E3" i="37"/>
  <c r="G3" i="18"/>
  <c r="G100" i="18"/>
  <c r="G15" i="18"/>
  <c r="M3" i="30"/>
  <c r="E216" i="30"/>
  <c r="E8" i="30"/>
  <c r="E3" i="30"/>
  <c r="E20" i="30"/>
  <c r="F20" i="30" s="1"/>
  <c r="G20" i="30" s="1"/>
  <c r="H20" i="30" s="1"/>
  <c r="I20" i="30" s="1"/>
  <c r="J20" i="30" s="1"/>
  <c r="K20" i="30" s="1"/>
  <c r="L20" i="30" s="1"/>
  <c r="M20" i="30" s="1"/>
  <c r="N20" i="30" s="1"/>
  <c r="O20" i="30" s="1"/>
  <c r="P20" i="30" s="1"/>
  <c r="Q20" i="30" s="1"/>
  <c r="R20" i="30" s="1"/>
  <c r="S20" i="30" s="1"/>
  <c r="T20" i="30" s="1"/>
  <c r="U20" i="30" s="1"/>
  <c r="V20" i="30" s="1"/>
  <c r="W20" i="30" s="1"/>
  <c r="X20" i="30" s="1"/>
  <c r="Y20" i="30" s="1"/>
  <c r="Z20" i="30" s="1"/>
  <c r="AA20" i="30" s="1"/>
  <c r="AB20" i="30" s="1"/>
  <c r="AC20" i="30" s="1"/>
  <c r="AD20" i="30" s="1"/>
  <c r="AE20" i="30" s="1"/>
  <c r="AF20" i="30" s="1"/>
  <c r="AG20" i="30" s="1"/>
  <c r="AH20" i="30" s="1"/>
  <c r="AI20" i="30" s="1"/>
  <c r="AJ20" i="30" s="1"/>
  <c r="AK20" i="30" s="1"/>
  <c r="AL20" i="30" s="1"/>
  <c r="AM20" i="30" s="1"/>
  <c r="AN20" i="30" s="1"/>
  <c r="AO20" i="30" s="1"/>
  <c r="AP20" i="30" s="1"/>
  <c r="AQ20" i="30" s="1"/>
  <c r="AR20" i="30" s="1"/>
  <c r="AS20" i="30" s="1"/>
  <c r="AT20" i="30" s="1"/>
  <c r="AU20" i="30" s="1"/>
  <c r="AV20" i="30" s="1"/>
  <c r="AW20" i="30" s="1"/>
  <c r="AX20" i="30" s="1"/>
  <c r="AY20" i="30" s="1"/>
  <c r="AZ20" i="30" s="1"/>
  <c r="BA20" i="30" s="1"/>
  <c r="BB20" i="30" s="1"/>
  <c r="BC20" i="30" s="1"/>
  <c r="BD20" i="30" s="1"/>
  <c r="BE20" i="30" s="1"/>
  <c r="BF20" i="30" s="1"/>
  <c r="BG20" i="30" s="1"/>
  <c r="BH20" i="30" s="1"/>
  <c r="BI20" i="30" s="1"/>
  <c r="BJ20" i="30" s="1"/>
  <c r="BK20" i="30" s="1"/>
  <c r="BL20" i="30" s="1"/>
  <c r="BM20" i="30" s="1"/>
  <c r="BN20" i="30" s="1"/>
  <c r="BO20" i="30" s="1"/>
  <c r="BP20" i="30" s="1"/>
  <c r="BQ20" i="30" s="1"/>
  <c r="BR20" i="30" s="1"/>
  <c r="BS20" i="30" s="1"/>
  <c r="BT20" i="30" s="1"/>
  <c r="BU20" i="30" s="1"/>
  <c r="BV20" i="30" s="1"/>
  <c r="BW20" i="30" s="1"/>
  <c r="BX20" i="30" s="1"/>
  <c r="BY20" i="30" s="1"/>
  <c r="BZ20" i="30" s="1"/>
  <c r="CA20" i="30" s="1"/>
  <c r="CB20" i="30" s="1"/>
  <c r="CC20" i="30" s="1"/>
  <c r="CD20" i="30" s="1"/>
  <c r="CE20" i="30" s="1"/>
  <c r="CF20" i="30" s="1"/>
  <c r="E20" i="28"/>
  <c r="F20" i="28" s="1"/>
  <c r="G20" i="28" s="1"/>
  <c r="H20" i="28" s="1"/>
  <c r="I20" i="28" s="1"/>
  <c r="J20" i="28" s="1"/>
  <c r="K20" i="28" s="1"/>
  <c r="L20" i="28" s="1"/>
  <c r="M20" i="28" s="1"/>
  <c r="N20" i="28" s="1"/>
  <c r="O20" i="28" s="1"/>
  <c r="P20" i="28" s="1"/>
  <c r="Q20" i="28" s="1"/>
  <c r="R20" i="28" s="1"/>
  <c r="S20" i="28" s="1"/>
  <c r="T20" i="28" s="1"/>
  <c r="U20" i="28" s="1"/>
  <c r="V20" i="28" s="1"/>
  <c r="W20" i="28" s="1"/>
  <c r="X20" i="28" s="1"/>
  <c r="Y20" i="28" s="1"/>
  <c r="Z20" i="28" s="1"/>
  <c r="AA20" i="28" s="1"/>
  <c r="AB20" i="28" s="1"/>
  <c r="AC20" i="28" s="1"/>
  <c r="AD20" i="28" s="1"/>
  <c r="AE20" i="28" s="1"/>
  <c r="AF20" i="28" s="1"/>
  <c r="AG20" i="28" s="1"/>
  <c r="AH20" i="28" s="1"/>
  <c r="AI20" i="28" s="1"/>
  <c r="AJ20" i="28" s="1"/>
  <c r="AK20" i="28" s="1"/>
  <c r="AL20" i="28" s="1"/>
  <c r="AM20" i="28" s="1"/>
  <c r="AN20" i="28" s="1"/>
  <c r="AO20" i="28" s="1"/>
  <c r="AP20" i="28" s="1"/>
  <c r="AQ20" i="28" s="1"/>
  <c r="AR20" i="28" s="1"/>
  <c r="AS20" i="28" s="1"/>
  <c r="AT20" i="28" s="1"/>
  <c r="AU20" i="28" s="1"/>
  <c r="AV20" i="28" s="1"/>
  <c r="AW20" i="28" s="1"/>
  <c r="AX20" i="28" s="1"/>
  <c r="AY20" i="28" s="1"/>
  <c r="AZ20" i="28" s="1"/>
  <c r="BA20" i="28" s="1"/>
  <c r="BB20" i="28" s="1"/>
  <c r="BC20" i="28" s="1"/>
  <c r="BD20" i="28" s="1"/>
  <c r="BE20" i="28" s="1"/>
  <c r="BF20" i="28" s="1"/>
  <c r="BG20" i="28" s="1"/>
  <c r="BH20" i="28" s="1"/>
  <c r="BI20" i="28" s="1"/>
  <c r="BJ20" i="28" s="1"/>
  <c r="BK20" i="28" s="1"/>
  <c r="BL20" i="28" s="1"/>
  <c r="BM20" i="28" s="1"/>
  <c r="BN20" i="28" s="1"/>
  <c r="BO20" i="28" s="1"/>
  <c r="BP20" i="28" s="1"/>
  <c r="BQ20" i="28" s="1"/>
  <c r="BR20" i="28" s="1"/>
  <c r="BS20" i="28" s="1"/>
  <c r="BT20" i="28" s="1"/>
  <c r="BU20" i="28" s="1"/>
  <c r="BV20" i="28" s="1"/>
  <c r="BW20" i="28" s="1"/>
  <c r="BX20" i="28" s="1"/>
  <c r="BY20" i="28" s="1"/>
  <c r="BZ20" i="28" s="1"/>
  <c r="CA20" i="28" s="1"/>
  <c r="CB20" i="28" s="1"/>
  <c r="CC20" i="28" s="1"/>
  <c r="CD20" i="28" s="1"/>
  <c r="CE20" i="28" s="1"/>
  <c r="CF20" i="28" s="1"/>
  <c r="E216" i="28"/>
  <c r="E3" i="28"/>
  <c r="E8" i="28"/>
  <c r="F216" i="29"/>
  <c r="F8" i="29"/>
  <c r="F3" i="29"/>
  <c r="I13" i="37"/>
  <c r="I3" i="37"/>
  <c r="F185" i="17"/>
  <c r="F6" i="17"/>
  <c r="F41" i="15" s="1"/>
  <c r="F3" i="17"/>
  <c r="K3" i="25"/>
  <c r="G100" i="32"/>
  <c r="G15" i="32"/>
  <c r="G3" i="32"/>
  <c r="K3" i="17"/>
  <c r="E20" i="29"/>
  <c r="F20" i="29" s="1"/>
  <c r="G20" i="29" s="1"/>
  <c r="H20" i="29" s="1"/>
  <c r="I20" i="29" s="1"/>
  <c r="J20" i="29" s="1"/>
  <c r="K20" i="29" s="1"/>
  <c r="L20" i="29" s="1"/>
  <c r="M20" i="29" s="1"/>
  <c r="N20" i="29" s="1"/>
  <c r="O20" i="29" s="1"/>
  <c r="P20" i="29" s="1"/>
  <c r="Q20" i="29" s="1"/>
  <c r="R20" i="29" s="1"/>
  <c r="S20" i="29" s="1"/>
  <c r="T20" i="29" s="1"/>
  <c r="U20" i="29" s="1"/>
  <c r="V20" i="29" s="1"/>
  <c r="W20" i="29" s="1"/>
  <c r="X20" i="29" s="1"/>
  <c r="Y20" i="29" s="1"/>
  <c r="Z20" i="29" s="1"/>
  <c r="AA20" i="29" s="1"/>
  <c r="AB20" i="29" s="1"/>
  <c r="AC20" i="29" s="1"/>
  <c r="AD20" i="29" s="1"/>
  <c r="AE20" i="29" s="1"/>
  <c r="AF20" i="29" s="1"/>
  <c r="AG20" i="29" s="1"/>
  <c r="AH20" i="29" s="1"/>
  <c r="AI20" i="29" s="1"/>
  <c r="AJ20" i="29" s="1"/>
  <c r="AK20" i="29" s="1"/>
  <c r="AL20" i="29" s="1"/>
  <c r="AM20" i="29" s="1"/>
  <c r="AN20" i="29" s="1"/>
  <c r="AO20" i="29" s="1"/>
  <c r="AP20" i="29" s="1"/>
  <c r="AQ20" i="29" s="1"/>
  <c r="AR20" i="29" s="1"/>
  <c r="AS20" i="29" s="1"/>
  <c r="AT20" i="29" s="1"/>
  <c r="AU20" i="29" s="1"/>
  <c r="AV20" i="29" s="1"/>
  <c r="AW20" i="29" s="1"/>
  <c r="AX20" i="29" s="1"/>
  <c r="AY20" i="29" s="1"/>
  <c r="AZ20" i="29" s="1"/>
  <c r="BA20" i="29" s="1"/>
  <c r="BB20" i="29" s="1"/>
  <c r="BC20" i="29" s="1"/>
  <c r="BD20" i="29" s="1"/>
  <c r="BE20" i="29" s="1"/>
  <c r="BF20" i="29" s="1"/>
  <c r="BG20" i="29" s="1"/>
  <c r="BH20" i="29" s="1"/>
  <c r="BI20" i="29" s="1"/>
  <c r="BJ20" i="29" s="1"/>
  <c r="BK20" i="29" s="1"/>
  <c r="BL20" i="29" s="1"/>
  <c r="BM20" i="29" s="1"/>
  <c r="BN20" i="29" s="1"/>
  <c r="BO20" i="29" s="1"/>
  <c r="BP20" i="29" s="1"/>
  <c r="BQ20" i="29" s="1"/>
  <c r="BR20" i="29" s="1"/>
  <c r="BS20" i="29" s="1"/>
  <c r="BT20" i="29" s="1"/>
  <c r="BU20" i="29" s="1"/>
  <c r="BV20" i="29" s="1"/>
  <c r="BW20" i="29" s="1"/>
  <c r="BX20" i="29" s="1"/>
  <c r="BY20" i="29" s="1"/>
  <c r="BZ20" i="29" s="1"/>
  <c r="CA20" i="29" s="1"/>
  <c r="CB20" i="29" s="1"/>
  <c r="CC20" i="29" s="1"/>
  <c r="CD20" i="29" s="1"/>
  <c r="CE20" i="29" s="1"/>
  <c r="CF20" i="29" s="1"/>
  <c r="E216" i="29"/>
  <c r="E8" i="29"/>
  <c r="E3" i="29"/>
  <c r="L3" i="32"/>
  <c r="I185" i="26"/>
  <c r="I6" i="26"/>
  <c r="I3" i="26"/>
  <c r="E18" i="27"/>
  <c r="F18" i="27" s="1"/>
  <c r="G18" i="27" s="1"/>
  <c r="H18" i="27" s="1"/>
  <c r="I18" i="27" s="1"/>
  <c r="J18" i="27" s="1"/>
  <c r="K18" i="27" s="1"/>
  <c r="L18" i="27" s="1"/>
  <c r="M18" i="27" s="1"/>
  <c r="N18" i="27" s="1"/>
  <c r="O18" i="27" s="1"/>
  <c r="P18" i="27" s="1"/>
  <c r="Q18" i="27" s="1"/>
  <c r="R18" i="27" s="1"/>
  <c r="S18" i="27" s="1"/>
  <c r="T18" i="27" s="1"/>
  <c r="U18" i="27" s="1"/>
  <c r="V18" i="27" s="1"/>
  <c r="W18" i="27" s="1"/>
  <c r="X18" i="27" s="1"/>
  <c r="Y18" i="27" s="1"/>
  <c r="Z18" i="27" s="1"/>
  <c r="AA18" i="27" s="1"/>
  <c r="AB18" i="27" s="1"/>
  <c r="AC18" i="27" s="1"/>
  <c r="AD18" i="27" s="1"/>
  <c r="AE18" i="27" s="1"/>
  <c r="AF18" i="27" s="1"/>
  <c r="AG18" i="27" s="1"/>
  <c r="AH18" i="27" s="1"/>
  <c r="AI18" i="27" s="1"/>
  <c r="AJ18" i="27" s="1"/>
  <c r="AK18" i="27" s="1"/>
  <c r="AL18" i="27" s="1"/>
  <c r="AM18" i="27" s="1"/>
  <c r="AN18" i="27" s="1"/>
  <c r="AO18" i="27" s="1"/>
  <c r="AP18" i="27" s="1"/>
  <c r="AQ18" i="27" s="1"/>
  <c r="AR18" i="27" s="1"/>
  <c r="AS18" i="27" s="1"/>
  <c r="AT18" i="27" s="1"/>
  <c r="AU18" i="27" s="1"/>
  <c r="AV18" i="27" s="1"/>
  <c r="AW18" i="27" s="1"/>
  <c r="AX18" i="27" s="1"/>
  <c r="AY18" i="27" s="1"/>
  <c r="AZ18" i="27" s="1"/>
  <c r="BA18" i="27" s="1"/>
  <c r="BB18" i="27" s="1"/>
  <c r="BC18" i="27" s="1"/>
  <c r="BD18" i="27" s="1"/>
  <c r="BE18" i="27" s="1"/>
  <c r="BF18" i="27" s="1"/>
  <c r="BG18" i="27" s="1"/>
  <c r="BH18" i="27" s="1"/>
  <c r="BI18" i="27" s="1"/>
  <c r="BJ18" i="27" s="1"/>
  <c r="BK18" i="27" s="1"/>
  <c r="BL18" i="27" s="1"/>
  <c r="BM18" i="27" s="1"/>
  <c r="BN18" i="27" s="1"/>
  <c r="BO18" i="27" s="1"/>
  <c r="BP18" i="27" s="1"/>
  <c r="BQ18" i="27" s="1"/>
  <c r="BR18" i="27" s="1"/>
  <c r="BS18" i="27" s="1"/>
  <c r="BT18" i="27" s="1"/>
  <c r="BU18" i="27" s="1"/>
  <c r="BV18" i="27" s="1"/>
  <c r="BW18" i="27" s="1"/>
  <c r="BX18" i="27" s="1"/>
  <c r="BY18" i="27" s="1"/>
  <c r="BZ18" i="27" s="1"/>
  <c r="CA18" i="27" s="1"/>
  <c r="CB18" i="27" s="1"/>
  <c r="CC18" i="27" s="1"/>
  <c r="CD18" i="27" s="1"/>
  <c r="CE18" i="27" s="1"/>
  <c r="CF18" i="27" s="1"/>
  <c r="E12" i="27"/>
  <c r="E185" i="27"/>
  <c r="E3" i="27"/>
  <c r="E6" i="27"/>
  <c r="F13" i="37"/>
  <c r="F3" i="37"/>
  <c r="M12" i="27"/>
  <c r="M3" i="27"/>
  <c r="I100" i="18"/>
  <c r="I15" i="18"/>
  <c r="I3" i="18"/>
  <c r="E10" i="15"/>
  <c r="E27" i="15"/>
  <c r="H216" i="29"/>
  <c r="H8" i="29"/>
  <c r="H3" i="29"/>
  <c r="M3" i="32"/>
  <c r="E15" i="18"/>
  <c r="E16" i="18"/>
  <c r="F16" i="18" s="1"/>
  <c r="G16" i="18" s="1"/>
  <c r="H16" i="18" s="1"/>
  <c r="I16" i="18" s="1"/>
  <c r="J16" i="18" s="1"/>
  <c r="K16" i="18" s="1"/>
  <c r="L16" i="18" s="1"/>
  <c r="M16" i="18" s="1"/>
  <c r="N16" i="18" s="1"/>
  <c r="O16" i="18" s="1"/>
  <c r="P16" i="18" s="1"/>
  <c r="Q16" i="18" s="1"/>
  <c r="R16" i="18" s="1"/>
  <c r="S16" i="18" s="1"/>
  <c r="T16" i="18" s="1"/>
  <c r="U16" i="18" s="1"/>
  <c r="V16" i="18" s="1"/>
  <c r="W16" i="18" s="1"/>
  <c r="X16" i="18" s="1"/>
  <c r="Y16" i="18" s="1"/>
  <c r="Z16" i="18" s="1"/>
  <c r="AA16" i="18" s="1"/>
  <c r="AB16" i="18" s="1"/>
  <c r="AC16" i="18" s="1"/>
  <c r="AD16" i="18" s="1"/>
  <c r="AE16" i="18" s="1"/>
  <c r="AF16" i="18" s="1"/>
  <c r="AG16" i="18" s="1"/>
  <c r="AH16" i="18" s="1"/>
  <c r="AI16" i="18" s="1"/>
  <c r="AJ16" i="18" s="1"/>
  <c r="AK16" i="18" s="1"/>
  <c r="AL16" i="18" s="1"/>
  <c r="AM16" i="18" s="1"/>
  <c r="AN16" i="18" s="1"/>
  <c r="AO16" i="18" s="1"/>
  <c r="AP16" i="18" s="1"/>
  <c r="AQ16" i="18" s="1"/>
  <c r="AR16" i="18" s="1"/>
  <c r="AS16" i="18" s="1"/>
  <c r="AT16" i="18" s="1"/>
  <c r="AU16" i="18" s="1"/>
  <c r="AV16" i="18" s="1"/>
  <c r="AW16" i="18" s="1"/>
  <c r="AX16" i="18" s="1"/>
  <c r="AY16" i="18" s="1"/>
  <c r="AZ16" i="18" s="1"/>
  <c r="BA16" i="18" s="1"/>
  <c r="BB16" i="18" s="1"/>
  <c r="BC16" i="18" s="1"/>
  <c r="BD16" i="18" s="1"/>
  <c r="BE16" i="18" s="1"/>
  <c r="BF16" i="18" s="1"/>
  <c r="BG16" i="18" s="1"/>
  <c r="BH16" i="18" s="1"/>
  <c r="BI16" i="18" s="1"/>
  <c r="BJ16" i="18" s="1"/>
  <c r="BK16" i="18" s="1"/>
  <c r="BL16" i="18" s="1"/>
  <c r="BM16" i="18" s="1"/>
  <c r="BN16" i="18" s="1"/>
  <c r="BO16" i="18" s="1"/>
  <c r="BP16" i="18" s="1"/>
  <c r="BQ16" i="18" s="1"/>
  <c r="BR16" i="18" s="1"/>
  <c r="BS16" i="18" s="1"/>
  <c r="BT16" i="18" s="1"/>
  <c r="BU16" i="18" s="1"/>
  <c r="BV16" i="18" s="1"/>
  <c r="BW16" i="18" s="1"/>
  <c r="BX16" i="18" s="1"/>
  <c r="BY16" i="18" s="1"/>
  <c r="BZ16" i="18" s="1"/>
  <c r="CA16" i="18" s="1"/>
  <c r="CB16" i="18" s="1"/>
  <c r="CC16" i="18" s="1"/>
  <c r="CD16" i="18" s="1"/>
  <c r="CE16" i="18" s="1"/>
  <c r="CF16" i="18" s="1"/>
  <c r="E3" i="18"/>
  <c r="E100" i="18"/>
  <c r="L3" i="28"/>
  <c r="J100" i="18"/>
  <c r="J15" i="18"/>
  <c r="J3" i="18"/>
  <c r="G3" i="15"/>
  <c r="G5" i="15" s="1"/>
  <c r="G10" i="15"/>
  <c r="G42" i="15" s="1"/>
  <c r="H8" i="28"/>
  <c r="H216" i="28"/>
  <c r="H3" i="28"/>
  <c r="F100" i="31"/>
  <c r="F15" i="31"/>
  <c r="F3" i="31"/>
  <c r="G8" i="28"/>
  <c r="G216" i="28"/>
  <c r="G3" i="28"/>
  <c r="K3" i="37"/>
  <c r="K13" i="37"/>
  <c r="M3" i="28"/>
  <c r="E100" i="31"/>
  <c r="E15" i="31"/>
  <c r="E16" i="31"/>
  <c r="F16" i="31" s="1"/>
  <c r="G16" i="31" s="1"/>
  <c r="H16" i="31" s="1"/>
  <c r="I16" i="31" s="1"/>
  <c r="J16" i="31" s="1"/>
  <c r="K16" i="31" s="1"/>
  <c r="L16" i="31" s="1"/>
  <c r="M16" i="31" s="1"/>
  <c r="N16" i="31" s="1"/>
  <c r="O16" i="31" s="1"/>
  <c r="P16" i="31" s="1"/>
  <c r="Q16" i="31" s="1"/>
  <c r="R16" i="31" s="1"/>
  <c r="S16" i="31" s="1"/>
  <c r="T16" i="31" s="1"/>
  <c r="U16" i="31" s="1"/>
  <c r="V16" i="31" s="1"/>
  <c r="W16" i="31" s="1"/>
  <c r="X16" i="31" s="1"/>
  <c r="Y16" i="31" s="1"/>
  <c r="Z16" i="31" s="1"/>
  <c r="AA16" i="31" s="1"/>
  <c r="AB16" i="31" s="1"/>
  <c r="AC16" i="31" s="1"/>
  <c r="AD16" i="31" s="1"/>
  <c r="AE16" i="31" s="1"/>
  <c r="AF16" i="31" s="1"/>
  <c r="AG16" i="31" s="1"/>
  <c r="AH16" i="31" s="1"/>
  <c r="AI16" i="31" s="1"/>
  <c r="AJ16" i="31" s="1"/>
  <c r="AK16" i="31" s="1"/>
  <c r="AL16" i="31" s="1"/>
  <c r="AM16" i="31" s="1"/>
  <c r="AN16" i="31" s="1"/>
  <c r="AO16" i="31" s="1"/>
  <c r="AP16" i="31" s="1"/>
  <c r="AQ16" i="31" s="1"/>
  <c r="AR16" i="31" s="1"/>
  <c r="AS16" i="31" s="1"/>
  <c r="AT16" i="31" s="1"/>
  <c r="AU16" i="31" s="1"/>
  <c r="AV16" i="31" s="1"/>
  <c r="AW16" i="31" s="1"/>
  <c r="AX16" i="31" s="1"/>
  <c r="AY16" i="31" s="1"/>
  <c r="AZ16" i="31" s="1"/>
  <c r="BA16" i="31" s="1"/>
  <c r="BB16" i="31" s="1"/>
  <c r="BC16" i="31" s="1"/>
  <c r="BD16" i="31" s="1"/>
  <c r="BE16" i="31" s="1"/>
  <c r="BF16" i="31" s="1"/>
  <c r="BG16" i="31" s="1"/>
  <c r="BH16" i="31" s="1"/>
  <c r="BI16" i="31" s="1"/>
  <c r="BJ16" i="31" s="1"/>
  <c r="BK16" i="31" s="1"/>
  <c r="BL16" i="31" s="1"/>
  <c r="BM16" i="31" s="1"/>
  <c r="BN16" i="31" s="1"/>
  <c r="BO16" i="31" s="1"/>
  <c r="BP16" i="31" s="1"/>
  <c r="BQ16" i="31" s="1"/>
  <c r="BR16" i="31" s="1"/>
  <c r="BS16" i="31" s="1"/>
  <c r="BT16" i="31" s="1"/>
  <c r="BU16" i="31" s="1"/>
  <c r="BV16" i="31" s="1"/>
  <c r="BW16" i="31" s="1"/>
  <c r="BX16" i="31" s="1"/>
  <c r="BY16" i="31" s="1"/>
  <c r="BZ16" i="31" s="1"/>
  <c r="CA16" i="31" s="1"/>
  <c r="CB16" i="31" s="1"/>
  <c r="CC16" i="31" s="1"/>
  <c r="CD16" i="31" s="1"/>
  <c r="CE16" i="31" s="1"/>
  <c r="CF16" i="31" s="1"/>
  <c r="E3" i="31"/>
  <c r="L3" i="29"/>
  <c r="I100" i="32"/>
  <c r="I15" i="32"/>
  <c r="I3" i="32"/>
  <c r="G4" i="32"/>
  <c r="G4" i="26"/>
  <c r="G4" i="37"/>
  <c r="G4" i="18"/>
  <c r="G4" i="27"/>
  <c r="G4" i="17"/>
  <c r="H6" i="8"/>
  <c r="H110" i="33" s="1"/>
  <c r="G4" i="15"/>
  <c r="G4" i="30"/>
  <c r="G4" i="31"/>
  <c r="G4" i="24"/>
  <c r="G4" i="29"/>
  <c r="G4" i="28"/>
  <c r="G4" i="25"/>
  <c r="H199" i="1"/>
  <c r="K206" i="1" s="1"/>
  <c r="BB27" i="15"/>
  <c r="BB12" i="15"/>
  <c r="BB43" i="15" s="1"/>
  <c r="BB10" i="15"/>
  <c r="BB42" i="15" s="1"/>
  <c r="BB3" i="15"/>
  <c r="BB5" i="15" s="1"/>
  <c r="AK10" i="15"/>
  <c r="AK42" i="15" s="1"/>
  <c r="AK12" i="15"/>
  <c r="AK43" i="15" s="1"/>
  <c r="AK3" i="15"/>
  <c r="AK5" i="15" s="1"/>
  <c r="AK27" i="15"/>
  <c r="AR3" i="15"/>
  <c r="AR5" i="15" s="1"/>
  <c r="AR10" i="15"/>
  <c r="AR42" i="15" s="1"/>
  <c r="AR27" i="15"/>
  <c r="AR12" i="15"/>
  <c r="AR43" i="15" s="1"/>
  <c r="BO27" i="15"/>
  <c r="BO3" i="15"/>
  <c r="BO5" i="15" s="1"/>
  <c r="BO10" i="15"/>
  <c r="BO42" i="15" s="1"/>
  <c r="BO12" i="15"/>
  <c r="BO43" i="15" s="1"/>
  <c r="BD27" i="15"/>
  <c r="BD3" i="15"/>
  <c r="BD5" i="15" s="1"/>
  <c r="BD12" i="15"/>
  <c r="BD43" i="15" s="1"/>
  <c r="T10" i="15"/>
  <c r="T42" i="15" s="1"/>
  <c r="T12" i="15"/>
  <c r="T43" i="15" s="1"/>
  <c r="T27" i="15"/>
  <c r="AQ10" i="15"/>
  <c r="AQ42" i="15" s="1"/>
  <c r="AQ12" i="15"/>
  <c r="AQ43" i="15" s="1"/>
  <c r="AQ27" i="15"/>
  <c r="BE27" i="15"/>
  <c r="BE12" i="15"/>
  <c r="BE43" i="15" s="1"/>
  <c r="BE10" i="15"/>
  <c r="BE42" i="15" s="1"/>
  <c r="BE3" i="15"/>
  <c r="BE5" i="15" s="1"/>
  <c r="Z27" i="15"/>
  <c r="Z3" i="15"/>
  <c r="Z5" i="15" s="1"/>
  <c r="Z10" i="15"/>
  <c r="Z42" i="15" s="1"/>
  <c r="Z12" i="15"/>
  <c r="Z43" i="15" s="1"/>
  <c r="AF27" i="15"/>
  <c r="AF10" i="15"/>
  <c r="AF42" i="15" s="1"/>
  <c r="AF3" i="15"/>
  <c r="AF5" i="15" s="1"/>
  <c r="CF10" i="15"/>
  <c r="CF42" i="15" s="1"/>
  <c r="CF27" i="15"/>
  <c r="CF12" i="15"/>
  <c r="CF43" i="15" s="1"/>
  <c r="CF3" i="15"/>
  <c r="CF5" i="15" s="1"/>
  <c r="BD10" i="15"/>
  <c r="BD42" i="15" s="1"/>
  <c r="AP10" i="15"/>
  <c r="AP42" i="15" s="1"/>
  <c r="BY12" i="15"/>
  <c r="BY43" i="15" s="1"/>
  <c r="CD12" i="15"/>
  <c r="CD43" i="15" s="1"/>
  <c r="CD3" i="15"/>
  <c r="CD5" i="15" s="1"/>
  <c r="CB10" i="15"/>
  <c r="CB42" i="15" s="1"/>
  <c r="AV3" i="15"/>
  <c r="AV5" i="15" s="1"/>
  <c r="BZ10" i="15"/>
  <c r="AL12" i="15"/>
  <c r="AL43" i="15" s="1"/>
  <c r="AN27" i="15"/>
  <c r="AN3" i="15"/>
  <c r="AN5" i="15" s="1"/>
  <c r="BU27" i="15"/>
  <c r="BP10" i="15"/>
  <c r="BP42" i="15" s="1"/>
  <c r="AT3" i="15"/>
  <c r="AT5" i="15" s="1"/>
  <c r="BF12" i="15"/>
  <c r="BF43" i="15" s="1"/>
  <c r="AT10" i="15"/>
  <c r="AT42" i="15" s="1"/>
  <c r="BN3" i="15"/>
  <c r="BN5" i="15" s="1"/>
  <c r="CB12" i="15"/>
  <c r="CB43" i="15" s="1"/>
  <c r="BZ3" i="15"/>
  <c r="BZ5" i="15" s="1"/>
  <c r="BU12" i="15"/>
  <c r="BU43" i="15" s="1"/>
  <c r="BY10" i="15"/>
  <c r="BY42" i="15" s="1"/>
  <c r="BI3" i="15"/>
  <c r="BI5" i="15" s="1"/>
  <c r="AV12" i="15"/>
  <c r="AV43" i="15" s="1"/>
  <c r="Y27" i="15"/>
  <c r="AA3" i="15"/>
  <c r="AA5" i="15" s="1"/>
  <c r="BN27" i="15"/>
  <c r="Y3" i="15"/>
  <c r="Y5" i="15" s="1"/>
  <c r="H30" i="8"/>
  <c r="M329" i="41"/>
  <c r="G52" i="37"/>
  <c r="G45" i="31"/>
  <c r="G24" i="31"/>
  <c r="H19" i="31"/>
  <c r="I19" i="18"/>
  <c r="I24" i="18" s="1"/>
  <c r="G24" i="18"/>
  <c r="C375" i="41"/>
  <c r="V376" i="41"/>
  <c r="C439" i="41"/>
  <c r="V440" i="41"/>
  <c r="V306" i="41"/>
  <c r="C305" i="41"/>
  <c r="V436" i="41"/>
  <c r="C435" i="41"/>
  <c r="C442" i="41"/>
  <c r="V443" i="41"/>
  <c r="C296" i="41"/>
  <c r="V297" i="41"/>
  <c r="C238" i="41"/>
  <c r="V239" i="41"/>
  <c r="V371" i="41"/>
  <c r="C370" i="41"/>
  <c r="C443" i="41"/>
  <c r="V444" i="41"/>
  <c r="V298" i="41"/>
  <c r="C297" i="41"/>
  <c r="V370" i="41"/>
  <c r="C369" i="41"/>
  <c r="V366" i="41"/>
  <c r="C365" i="41"/>
  <c r="C444" i="41"/>
  <c r="V445" i="41"/>
  <c r="C436" i="41"/>
  <c r="V437" i="41"/>
  <c r="V375" i="41"/>
  <c r="C374" i="41"/>
  <c r="C366" i="41"/>
  <c r="V367" i="41"/>
  <c r="V439" i="41"/>
  <c r="C438" i="41"/>
  <c r="C434" i="41"/>
  <c r="V435" i="41"/>
  <c r="K344" i="41"/>
  <c r="L344" i="41" s="1"/>
  <c r="O344" i="41"/>
  <c r="S344" i="41"/>
  <c r="V373" i="41"/>
  <c r="P344" i="41"/>
  <c r="N344" i="41"/>
  <c r="Q344" i="41" s="1"/>
  <c r="M344" i="41"/>
  <c r="R344" i="41"/>
  <c r="C372" i="41"/>
  <c r="C298" i="41"/>
  <c r="V299" i="41"/>
  <c r="C237" i="41"/>
  <c r="V238" i="41"/>
  <c r="C229" i="41"/>
  <c r="V230" i="41"/>
  <c r="C300" i="41"/>
  <c r="V301" i="41"/>
  <c r="C228" i="41"/>
  <c r="V229" i="41"/>
  <c r="O275" i="41"/>
  <c r="V304" i="41"/>
  <c r="C303" i="41"/>
  <c r="R275" i="41"/>
  <c r="S275" i="41"/>
  <c r="K275" i="41"/>
  <c r="L275" i="41" s="1"/>
  <c r="N275" i="41"/>
  <c r="Q275" i="41" s="1"/>
  <c r="P275" i="41"/>
  <c r="M275" i="41"/>
  <c r="C367" i="41"/>
  <c r="V368" i="41"/>
  <c r="C231" i="41"/>
  <c r="V232" i="41"/>
  <c r="C232" i="41"/>
  <c r="V233" i="41"/>
  <c r="M343" i="41"/>
  <c r="V372" i="41"/>
  <c r="O343" i="41"/>
  <c r="C371" i="41"/>
  <c r="N343" i="41"/>
  <c r="Q343" i="41" s="1"/>
  <c r="K343" i="41"/>
  <c r="L343" i="41" s="1"/>
  <c r="S343" i="41"/>
  <c r="R343" i="41"/>
  <c r="P343" i="41"/>
  <c r="C235" i="41"/>
  <c r="S207" i="41"/>
  <c r="V236" i="41"/>
  <c r="O207" i="41"/>
  <c r="P207" i="41"/>
  <c r="C230" i="41"/>
  <c r="V231" i="41"/>
  <c r="V300" i="41"/>
  <c r="C299" i="41"/>
  <c r="C304" i="41"/>
  <c r="V305" i="41"/>
  <c r="C234" i="41"/>
  <c r="P206" i="41"/>
  <c r="S206" i="41"/>
  <c r="V235" i="41"/>
  <c r="O206" i="41"/>
  <c r="K413" i="41"/>
  <c r="L413" i="41" s="1"/>
  <c r="C441" i="41"/>
  <c r="O413" i="41"/>
  <c r="M413" i="41"/>
  <c r="P413" i="41"/>
  <c r="S413" i="41"/>
  <c r="V442" i="41"/>
  <c r="R413" i="41"/>
  <c r="N413" i="41"/>
  <c r="Q413" i="41" s="1"/>
  <c r="C233" i="41"/>
  <c r="V234" i="41"/>
  <c r="V369" i="41"/>
  <c r="C368" i="41"/>
  <c r="C373" i="41"/>
  <c r="V374" i="41"/>
  <c r="R412" i="41"/>
  <c r="K412" i="41"/>
  <c r="L412" i="41" s="1"/>
  <c r="M412" i="41"/>
  <c r="C440" i="41"/>
  <c r="V441" i="41"/>
  <c r="P412" i="41"/>
  <c r="N412" i="41"/>
  <c r="Q412" i="41" s="1"/>
  <c r="S412" i="41"/>
  <c r="O412" i="41"/>
  <c r="V307" i="41"/>
  <c r="C306" i="41"/>
  <c r="V302" i="41"/>
  <c r="C301" i="41"/>
  <c r="V438" i="41"/>
  <c r="C437" i="41"/>
  <c r="C236" i="41"/>
  <c r="V237" i="41"/>
  <c r="C302" i="41"/>
  <c r="V303" i="41"/>
  <c r="K274" i="41"/>
  <c r="L274" i="41" s="1"/>
  <c r="N274" i="41"/>
  <c r="Q274" i="41" s="1"/>
  <c r="R274" i="41"/>
  <c r="M274" i="41"/>
  <c r="P274" i="41"/>
  <c r="O274" i="41"/>
  <c r="S274" i="41"/>
  <c r="CB13" i="37"/>
  <c r="CB3" i="37"/>
  <c r="CB100" i="32"/>
  <c r="CB15" i="32"/>
  <c r="CB3" i="32"/>
  <c r="BT3" i="26"/>
  <c r="BT6" i="26"/>
  <c r="BT185" i="26"/>
  <c r="BT100" i="32"/>
  <c r="BT3" i="32"/>
  <c r="BT15" i="32"/>
  <c r="BL216" i="29"/>
  <c r="BL3" i="29"/>
  <c r="BL8" i="29"/>
  <c r="BD185" i="17"/>
  <c r="BD3" i="17"/>
  <c r="BD6" i="17"/>
  <c r="BD41" i="15" s="1"/>
  <c r="BD3" i="18"/>
  <c r="BD100" i="18"/>
  <c r="BD15" i="18"/>
  <c r="AV3" i="26"/>
  <c r="AV6" i="26"/>
  <c r="AV185" i="26"/>
  <c r="AN3" i="24"/>
  <c r="AN12" i="24"/>
  <c r="AN6" i="24"/>
  <c r="AN185" i="24"/>
  <c r="AF185" i="25"/>
  <c r="AF3" i="25"/>
  <c r="AF6" i="25"/>
  <c r="AF15" i="32"/>
  <c r="AF3" i="32"/>
  <c r="AF100" i="32"/>
  <c r="X185" i="27"/>
  <c r="X12" i="27"/>
  <c r="X6" i="27"/>
  <c r="X3" i="27"/>
  <c r="P185" i="17"/>
  <c r="P3" i="17"/>
  <c r="P6" i="17"/>
  <c r="P41" i="15" s="1"/>
  <c r="P15" i="31"/>
  <c r="P100" i="31"/>
  <c r="P3" i="31"/>
  <c r="BZ13" i="37"/>
  <c r="BZ3" i="37"/>
  <c r="BZ8" i="30"/>
  <c r="BZ216" i="30"/>
  <c r="BZ3" i="30"/>
  <c r="BR185" i="24"/>
  <c r="BR3" i="24"/>
  <c r="BR12" i="24"/>
  <c r="BR6" i="24"/>
  <c r="BR3" i="31"/>
  <c r="BR15" i="31"/>
  <c r="BR100" i="31"/>
  <c r="BJ216" i="28"/>
  <c r="BJ8" i="28"/>
  <c r="BJ3" i="28"/>
  <c r="BB185" i="17"/>
  <c r="BB6" i="17"/>
  <c r="BB41" i="15" s="1"/>
  <c r="BB3" i="17"/>
  <c r="BB100" i="18"/>
  <c r="BB15" i="18"/>
  <c r="BB3" i="18"/>
  <c r="AT3" i="26"/>
  <c r="AT6" i="26"/>
  <c r="AT185" i="26"/>
  <c r="AL185" i="27"/>
  <c r="AL3" i="27"/>
  <c r="AL12" i="27"/>
  <c r="AL6" i="27"/>
  <c r="AD6" i="25"/>
  <c r="AD3" i="25"/>
  <c r="AD185" i="25"/>
  <c r="AD100" i="31"/>
  <c r="AD3" i="31"/>
  <c r="AD15" i="31"/>
  <c r="V216" i="28"/>
  <c r="V8" i="28"/>
  <c r="V3" i="28"/>
  <c r="N185" i="17"/>
  <c r="N6" i="17"/>
  <c r="N41" i="15" s="1"/>
  <c r="N3" i="17"/>
  <c r="AU8" i="29"/>
  <c r="AU216" i="29"/>
  <c r="AU3" i="29"/>
  <c r="W185" i="24"/>
  <c r="W3" i="24"/>
  <c r="W6" i="24"/>
  <c r="W12" i="24"/>
  <c r="W100" i="31"/>
  <c r="W15" i="31"/>
  <c r="W3" i="31"/>
  <c r="BY185" i="26"/>
  <c r="BY6" i="26"/>
  <c r="BY3" i="26"/>
  <c r="BY100" i="32"/>
  <c r="BY15" i="32"/>
  <c r="BY3" i="32"/>
  <c r="BQ3" i="27"/>
  <c r="BQ185" i="27"/>
  <c r="BQ12" i="27"/>
  <c r="BQ6" i="27"/>
  <c r="BI185" i="17"/>
  <c r="BI6" i="17"/>
  <c r="BI41" i="15" s="1"/>
  <c r="BI3" i="17"/>
  <c r="BI216" i="29"/>
  <c r="BI3" i="29"/>
  <c r="BI8" i="29"/>
  <c r="BA6" i="24"/>
  <c r="BA185" i="24"/>
  <c r="BA3" i="24"/>
  <c r="BA12" i="24"/>
  <c r="BA3" i="31"/>
  <c r="BA100" i="31"/>
  <c r="BA15" i="31"/>
  <c r="AS3" i="28"/>
  <c r="AS216" i="28"/>
  <c r="AS8" i="28"/>
  <c r="AK185" i="17"/>
  <c r="AK3" i="17"/>
  <c r="AK6" i="17"/>
  <c r="AK41" i="15" s="1"/>
  <c r="AK100" i="18"/>
  <c r="AK15" i="18"/>
  <c r="AK3" i="18"/>
  <c r="AC6" i="25"/>
  <c r="AC185" i="25"/>
  <c r="AC3" i="25"/>
  <c r="U216" i="29"/>
  <c r="U3" i="29"/>
  <c r="U8" i="29"/>
  <c r="AM185" i="25"/>
  <c r="AM3" i="25"/>
  <c r="AM6" i="25"/>
  <c r="AM3" i="30"/>
  <c r="AM8" i="30"/>
  <c r="AM216" i="30"/>
  <c r="CF185" i="17"/>
  <c r="CF3" i="17"/>
  <c r="CF6" i="17"/>
  <c r="CF41" i="15" s="1"/>
  <c r="CF3" i="18"/>
  <c r="CF100" i="18"/>
  <c r="CF15" i="18"/>
  <c r="BX185" i="27"/>
  <c r="BX3" i="27"/>
  <c r="BX12" i="27"/>
  <c r="BX6" i="27"/>
  <c r="BP6" i="25"/>
  <c r="BP3" i="25"/>
  <c r="BP185" i="25"/>
  <c r="BP100" i="31"/>
  <c r="BP3" i="31"/>
  <c r="BP15" i="31"/>
  <c r="BH12" i="24"/>
  <c r="BH6" i="24"/>
  <c r="BH185" i="24"/>
  <c r="BH3" i="24"/>
  <c r="AZ6" i="25"/>
  <c r="AZ185" i="25"/>
  <c r="AZ3" i="25"/>
  <c r="AZ216" i="28"/>
  <c r="AZ3" i="28"/>
  <c r="AZ8" i="28"/>
  <c r="AR185" i="17"/>
  <c r="AR3" i="17"/>
  <c r="AR6" i="17"/>
  <c r="AR41" i="15" s="1"/>
  <c r="AR100" i="31"/>
  <c r="AR3" i="31"/>
  <c r="AR15" i="31"/>
  <c r="AJ12" i="24"/>
  <c r="AJ6" i="24"/>
  <c r="AJ185" i="24"/>
  <c r="AJ3" i="24"/>
  <c r="AB216" i="30"/>
  <c r="AB3" i="30"/>
  <c r="AB8" i="30"/>
  <c r="T185" i="26"/>
  <c r="T6" i="26"/>
  <c r="T3" i="26"/>
  <c r="T3" i="18"/>
  <c r="T100" i="18"/>
  <c r="T15" i="18"/>
  <c r="BK8" i="29"/>
  <c r="BK216" i="29"/>
  <c r="BK3" i="29"/>
  <c r="O185" i="24"/>
  <c r="O3" i="24"/>
  <c r="O6" i="24"/>
  <c r="O12" i="24"/>
  <c r="O3" i="30"/>
  <c r="O8" i="30"/>
  <c r="O216" i="30"/>
  <c r="CE185" i="25"/>
  <c r="CE3" i="25"/>
  <c r="CE6" i="25"/>
  <c r="BW13" i="37"/>
  <c r="BW3" i="37"/>
  <c r="BW3" i="29"/>
  <c r="BW216" i="29"/>
  <c r="BW8" i="29"/>
  <c r="BO185" i="26"/>
  <c r="BO6" i="26"/>
  <c r="BO3" i="26"/>
  <c r="BO100" i="31"/>
  <c r="BO15" i="31"/>
  <c r="BO3" i="31"/>
  <c r="BG3" i="27"/>
  <c r="BG6" i="27"/>
  <c r="BG12" i="27"/>
  <c r="BG185" i="27"/>
  <c r="AY3" i="29"/>
  <c r="AY216" i="29"/>
  <c r="AY8" i="29"/>
  <c r="AQ12" i="24"/>
  <c r="AQ6" i="24"/>
  <c r="AQ185" i="24"/>
  <c r="AQ3" i="24"/>
  <c r="AQ100" i="32"/>
  <c r="AQ15" i="32"/>
  <c r="AQ3" i="32"/>
  <c r="AI216" i="28"/>
  <c r="AI3" i="28"/>
  <c r="AI8" i="28"/>
  <c r="AA185" i="26"/>
  <c r="AA6" i="26"/>
  <c r="AA3" i="26"/>
  <c r="AA100" i="18"/>
  <c r="AA15" i="18"/>
  <c r="AA3" i="18"/>
  <c r="S185" i="25"/>
  <c r="S3" i="25"/>
  <c r="S6" i="25"/>
  <c r="CA12" i="15"/>
  <c r="CA43" i="15" s="1"/>
  <c r="CA10" i="15"/>
  <c r="CA42" i="15" s="1"/>
  <c r="CA3" i="28"/>
  <c r="CA8" i="28"/>
  <c r="CA216" i="28"/>
  <c r="AE185" i="25"/>
  <c r="AE3" i="25"/>
  <c r="AE6" i="25"/>
  <c r="AE3" i="30"/>
  <c r="AE8" i="30"/>
  <c r="AE216" i="30"/>
  <c r="CD185" i="25"/>
  <c r="CD3" i="25"/>
  <c r="CD6" i="25"/>
  <c r="CD15" i="32"/>
  <c r="CD3" i="32"/>
  <c r="CD100" i="32"/>
  <c r="BV8" i="28"/>
  <c r="BV216" i="28"/>
  <c r="BV3" i="28"/>
  <c r="BN100" i="18"/>
  <c r="BN15" i="18"/>
  <c r="BN3" i="18"/>
  <c r="BF100" i="31"/>
  <c r="BF3" i="31"/>
  <c r="BF15" i="31"/>
  <c r="AX185" i="17"/>
  <c r="AX6" i="17"/>
  <c r="AX41" i="15" s="1"/>
  <c r="AX3" i="17"/>
  <c r="AX3" i="24"/>
  <c r="AX12" i="24"/>
  <c r="AX6" i="24"/>
  <c r="AX185" i="24"/>
  <c r="AP185" i="25"/>
  <c r="AP3" i="25"/>
  <c r="AP6" i="25"/>
  <c r="AP15" i="32"/>
  <c r="AP3" i="32"/>
  <c r="AP100" i="32"/>
  <c r="AH185" i="27"/>
  <c r="AH3" i="27"/>
  <c r="AH12" i="27"/>
  <c r="AH6" i="27"/>
  <c r="Z185" i="17"/>
  <c r="Z6" i="17"/>
  <c r="Z41" i="15" s="1"/>
  <c r="Z3" i="17"/>
  <c r="Z100" i="18"/>
  <c r="Z15" i="18"/>
  <c r="Z3" i="18"/>
  <c r="R3" i="26"/>
  <c r="R185" i="26"/>
  <c r="R6" i="26"/>
  <c r="BC13" i="37"/>
  <c r="BC3" i="37"/>
  <c r="BC15" i="31"/>
  <c r="BC100" i="31"/>
  <c r="BC3" i="31"/>
  <c r="CC185" i="27"/>
  <c r="CC6" i="27"/>
  <c r="CC3" i="27"/>
  <c r="CC12" i="27"/>
  <c r="CC100" i="31"/>
  <c r="CC3" i="31"/>
  <c r="CC15" i="31"/>
  <c r="BU3" i="26"/>
  <c r="BU185" i="26"/>
  <c r="BU6" i="26"/>
  <c r="BM13" i="37"/>
  <c r="BM3" i="37"/>
  <c r="BM216" i="29"/>
  <c r="BM3" i="29"/>
  <c r="BM8" i="29"/>
  <c r="BE185" i="27"/>
  <c r="BE6" i="27"/>
  <c r="BE3" i="27"/>
  <c r="BE12" i="27"/>
  <c r="BE100" i="31"/>
  <c r="BE3" i="31"/>
  <c r="BE15" i="31"/>
  <c r="AW3" i="24"/>
  <c r="AW12" i="24"/>
  <c r="AW6" i="24"/>
  <c r="AW185" i="24"/>
  <c r="AO10" i="15"/>
  <c r="AO42" i="15" s="1"/>
  <c r="AO12" i="15"/>
  <c r="AO43" i="15" s="1"/>
  <c r="AO216" i="30"/>
  <c r="AO8" i="30"/>
  <c r="AO3" i="30"/>
  <c r="AG185" i="25"/>
  <c r="AG3" i="25"/>
  <c r="AG6" i="25"/>
  <c r="AG3" i="32"/>
  <c r="AG100" i="32"/>
  <c r="AG15" i="32"/>
  <c r="Y3" i="28"/>
  <c r="Y8" i="28"/>
  <c r="Y216" i="28"/>
  <c r="Q3" i="24"/>
  <c r="Q12" i="24"/>
  <c r="Q6" i="24"/>
  <c r="Q185" i="24"/>
  <c r="Q100" i="32"/>
  <c r="Q3" i="32"/>
  <c r="Q15" i="32"/>
  <c r="BS8" i="29"/>
  <c r="BS3" i="29"/>
  <c r="BS216" i="29"/>
  <c r="CB185" i="17"/>
  <c r="CB3" i="17"/>
  <c r="CB6" i="17"/>
  <c r="CB41" i="15" s="1"/>
  <c r="CB216" i="30"/>
  <c r="CB8" i="30"/>
  <c r="CB3" i="30"/>
  <c r="BT185" i="27"/>
  <c r="BT12" i="27"/>
  <c r="BT6" i="27"/>
  <c r="BT3" i="27"/>
  <c r="BL216" i="30"/>
  <c r="BL3" i="30"/>
  <c r="BL8" i="30"/>
  <c r="BD185" i="25"/>
  <c r="BD3" i="25"/>
  <c r="BD6" i="25"/>
  <c r="BD15" i="31"/>
  <c r="BD3" i="31"/>
  <c r="BD100" i="31"/>
  <c r="AV185" i="27"/>
  <c r="AV12" i="27"/>
  <c r="AV6" i="27"/>
  <c r="AV3" i="27"/>
  <c r="AN13" i="37"/>
  <c r="AN3" i="37"/>
  <c r="AN216" i="30"/>
  <c r="AN8" i="30"/>
  <c r="AN3" i="30"/>
  <c r="AF3" i="26"/>
  <c r="AF6" i="26"/>
  <c r="AF185" i="26"/>
  <c r="AF3" i="18"/>
  <c r="AF100" i="18"/>
  <c r="AF15" i="18"/>
  <c r="X8" i="28"/>
  <c r="X216" i="28"/>
  <c r="X3" i="28"/>
  <c r="P3" i="24"/>
  <c r="P12" i="24"/>
  <c r="P185" i="24"/>
  <c r="P6" i="24"/>
  <c r="P3" i="18"/>
  <c r="P100" i="18"/>
  <c r="P15" i="18"/>
  <c r="BZ185" i="17"/>
  <c r="BZ6" i="17"/>
  <c r="BZ41" i="15" s="1"/>
  <c r="BZ3" i="17"/>
  <c r="BZ15" i="31"/>
  <c r="BZ100" i="31"/>
  <c r="BZ3" i="31"/>
  <c r="BR3" i="26"/>
  <c r="BR6" i="26"/>
  <c r="BR185" i="26"/>
  <c r="BJ27" i="15"/>
  <c r="BJ12" i="15"/>
  <c r="BJ43" i="15" s="1"/>
  <c r="BJ185" i="27"/>
  <c r="BJ3" i="27"/>
  <c r="BJ12" i="27"/>
  <c r="BJ6" i="27"/>
  <c r="BB6" i="25"/>
  <c r="BB3" i="25"/>
  <c r="BB185" i="25"/>
  <c r="BB100" i="31"/>
  <c r="BB3" i="31"/>
  <c r="BB15" i="31"/>
  <c r="AT216" i="28"/>
  <c r="AT8" i="28"/>
  <c r="AT3" i="28"/>
  <c r="AL13" i="37"/>
  <c r="AL3" i="37"/>
  <c r="AL8" i="30"/>
  <c r="AL216" i="30"/>
  <c r="AL3" i="30"/>
  <c r="AD185" i="24"/>
  <c r="AD3" i="24"/>
  <c r="AD12" i="24"/>
  <c r="AD6" i="24"/>
  <c r="AD100" i="32"/>
  <c r="AD3" i="32"/>
  <c r="AD15" i="32"/>
  <c r="V8" i="29"/>
  <c r="V216" i="29"/>
  <c r="V3" i="29"/>
  <c r="N6" i="25"/>
  <c r="N185" i="25"/>
  <c r="N3" i="25"/>
  <c r="N185" i="27"/>
  <c r="N3" i="27"/>
  <c r="N12" i="27"/>
  <c r="N6" i="27"/>
  <c r="AU3" i="15"/>
  <c r="AU5" i="15" s="1"/>
  <c r="AU10" i="15"/>
  <c r="AU42" i="15" s="1"/>
  <c r="AU3" i="28"/>
  <c r="AU8" i="28"/>
  <c r="AU216" i="28"/>
  <c r="W6" i="17"/>
  <c r="W41" i="15" s="1"/>
  <c r="W185" i="17"/>
  <c r="W3" i="17"/>
  <c r="W3" i="30"/>
  <c r="W8" i="30"/>
  <c r="W216" i="30"/>
  <c r="BY6" i="25"/>
  <c r="BY185" i="25"/>
  <c r="BY3" i="25"/>
  <c r="BY3" i="31"/>
  <c r="BY100" i="31"/>
  <c r="BY15" i="31"/>
  <c r="BQ3" i="28"/>
  <c r="BQ8" i="28"/>
  <c r="BQ216" i="28"/>
  <c r="BI13" i="37"/>
  <c r="BI3" i="37"/>
  <c r="BI15" i="18"/>
  <c r="BI3" i="18"/>
  <c r="BI100" i="18"/>
  <c r="BA6" i="25"/>
  <c r="BA185" i="25"/>
  <c r="BA3" i="25"/>
  <c r="AS216" i="30"/>
  <c r="AS3" i="30"/>
  <c r="AS8" i="30"/>
  <c r="AK185" i="26"/>
  <c r="AK6" i="26"/>
  <c r="AK3" i="26"/>
  <c r="AK3" i="31"/>
  <c r="AK15" i="31"/>
  <c r="AK100" i="31"/>
  <c r="AC3" i="27"/>
  <c r="AC185" i="27"/>
  <c r="AC12" i="27"/>
  <c r="AC6" i="27"/>
  <c r="U185" i="17"/>
  <c r="U6" i="17"/>
  <c r="U41" i="15" s="1"/>
  <c r="U3" i="17"/>
  <c r="U216" i="30"/>
  <c r="U3" i="30"/>
  <c r="U8" i="30"/>
  <c r="AM3" i="26"/>
  <c r="AM185" i="26"/>
  <c r="AM6" i="26"/>
  <c r="AM100" i="31"/>
  <c r="AM3" i="31"/>
  <c r="AM15" i="31"/>
  <c r="CF185" i="26"/>
  <c r="CF6" i="26"/>
  <c r="CF3" i="26"/>
  <c r="BX13" i="37"/>
  <c r="BX3" i="37"/>
  <c r="BX216" i="29"/>
  <c r="BX3" i="29"/>
  <c r="BX8" i="29"/>
  <c r="BP185" i="17"/>
  <c r="BP3" i="17"/>
  <c r="BP6" i="17"/>
  <c r="BP41" i="15" s="1"/>
  <c r="BP3" i="18"/>
  <c r="BP100" i="18"/>
  <c r="BP15" i="18"/>
  <c r="BH216" i="29"/>
  <c r="BH3" i="29"/>
  <c r="BH8" i="29"/>
  <c r="AZ13" i="37"/>
  <c r="AZ3" i="37"/>
  <c r="AZ100" i="31"/>
  <c r="AZ15" i="31"/>
  <c r="AZ3" i="31"/>
  <c r="AR185" i="26"/>
  <c r="AR6" i="26"/>
  <c r="AR3" i="26"/>
  <c r="AR3" i="18"/>
  <c r="AR100" i="18"/>
  <c r="AR15" i="18"/>
  <c r="AJ185" i="27"/>
  <c r="AJ3" i="27"/>
  <c r="AJ12" i="27"/>
  <c r="AJ6" i="27"/>
  <c r="AB6" i="25"/>
  <c r="AB3" i="25"/>
  <c r="AB185" i="25"/>
  <c r="AB15" i="31"/>
  <c r="AB3" i="31"/>
  <c r="AB100" i="31"/>
  <c r="T216" i="29"/>
  <c r="T8" i="29"/>
  <c r="T3" i="29"/>
  <c r="BK3" i="15"/>
  <c r="BK5" i="15" s="1"/>
  <c r="BK27" i="15"/>
  <c r="BK10" i="15"/>
  <c r="BK42" i="15" s="1"/>
  <c r="BK3" i="28"/>
  <c r="BK8" i="28"/>
  <c r="BK216" i="28"/>
  <c r="O12" i="27"/>
  <c r="O6" i="27"/>
  <c r="O185" i="27"/>
  <c r="O3" i="27"/>
  <c r="O3" i="31"/>
  <c r="O15" i="31"/>
  <c r="O100" i="31"/>
  <c r="CE3" i="27"/>
  <c r="CE185" i="27"/>
  <c r="CE6" i="27"/>
  <c r="CE12" i="27"/>
  <c r="BW185" i="26"/>
  <c r="BW6" i="26"/>
  <c r="BW3" i="26"/>
  <c r="BW15" i="18"/>
  <c r="BW100" i="18"/>
  <c r="BW3" i="18"/>
  <c r="BO185" i="25"/>
  <c r="BO3" i="25"/>
  <c r="BO6" i="25"/>
  <c r="BO100" i="32"/>
  <c r="BO15" i="32"/>
  <c r="BO3" i="32"/>
  <c r="BG216" i="28"/>
  <c r="BG3" i="28"/>
  <c r="BG8" i="28"/>
  <c r="AY185" i="26"/>
  <c r="AY6" i="26"/>
  <c r="AY3" i="26"/>
  <c r="AY3" i="30"/>
  <c r="AY8" i="30"/>
  <c r="AY216" i="30"/>
  <c r="AQ185" i="25"/>
  <c r="AQ3" i="25"/>
  <c r="AQ6" i="25"/>
  <c r="AI13" i="37"/>
  <c r="AI3" i="37"/>
  <c r="AI3" i="29"/>
  <c r="AI8" i="29"/>
  <c r="AI216" i="29"/>
  <c r="AA185" i="17"/>
  <c r="AA3" i="17"/>
  <c r="AA6" i="17"/>
  <c r="AA41" i="15" s="1"/>
  <c r="AA3" i="30"/>
  <c r="AA216" i="30"/>
  <c r="AA8" i="30"/>
  <c r="S3" i="27"/>
  <c r="S185" i="27"/>
  <c r="S6" i="27"/>
  <c r="S12" i="27"/>
  <c r="CA13" i="37"/>
  <c r="CA3" i="37"/>
  <c r="CA15" i="32"/>
  <c r="CA3" i="32"/>
  <c r="CA100" i="32"/>
  <c r="AE3" i="26"/>
  <c r="AE185" i="26"/>
  <c r="AE6" i="26"/>
  <c r="AE100" i="31"/>
  <c r="AE3" i="31"/>
  <c r="AE15" i="31"/>
  <c r="CD3" i="26"/>
  <c r="CD185" i="26"/>
  <c r="CD6" i="26"/>
  <c r="BV13" i="37"/>
  <c r="BV3" i="37"/>
  <c r="BV8" i="30"/>
  <c r="BV3" i="30"/>
  <c r="BV216" i="30"/>
  <c r="BN185" i="25"/>
  <c r="BN3" i="25"/>
  <c r="BN6" i="25"/>
  <c r="BN100" i="32"/>
  <c r="BN15" i="32"/>
  <c r="BN3" i="32"/>
  <c r="BF8" i="28"/>
  <c r="BF216" i="28"/>
  <c r="BF3" i="28"/>
  <c r="AX13" i="37"/>
  <c r="AX3" i="37"/>
  <c r="AX3" i="29"/>
  <c r="AX216" i="29"/>
  <c r="AX8" i="29"/>
  <c r="AP3" i="26"/>
  <c r="AP185" i="26"/>
  <c r="AP6" i="26"/>
  <c r="AP100" i="31"/>
  <c r="AP3" i="31"/>
  <c r="AP15" i="31"/>
  <c r="AH8" i="30"/>
  <c r="AH3" i="30"/>
  <c r="AH216" i="30"/>
  <c r="Z3" i="24"/>
  <c r="Z12" i="24"/>
  <c r="Z6" i="24"/>
  <c r="Z185" i="24"/>
  <c r="Z100" i="31"/>
  <c r="Z15" i="31"/>
  <c r="Z3" i="31"/>
  <c r="R185" i="27"/>
  <c r="R3" i="27"/>
  <c r="R12" i="27"/>
  <c r="R6" i="27"/>
  <c r="BC6" i="17"/>
  <c r="BC41" i="15" s="1"/>
  <c r="BC185" i="17"/>
  <c r="BC3" i="17"/>
  <c r="BC3" i="32"/>
  <c r="BC15" i="32"/>
  <c r="BC100" i="32"/>
  <c r="CC185" i="17"/>
  <c r="CC3" i="17"/>
  <c r="CC6" i="17"/>
  <c r="CC41" i="15" s="1"/>
  <c r="CC3" i="18"/>
  <c r="CC100" i="18"/>
  <c r="CC15" i="18"/>
  <c r="BU216" i="30"/>
  <c r="BU3" i="30"/>
  <c r="BU8" i="30"/>
  <c r="BM216" i="30"/>
  <c r="BM8" i="30"/>
  <c r="BM3" i="30"/>
  <c r="BE185" i="25"/>
  <c r="BE3" i="25"/>
  <c r="BE6" i="25"/>
  <c r="BE100" i="32"/>
  <c r="BE3" i="32"/>
  <c r="BE15" i="32"/>
  <c r="AW3" i="28"/>
  <c r="AW8" i="28"/>
  <c r="AW216" i="28"/>
  <c r="AO185" i="17"/>
  <c r="AO3" i="17"/>
  <c r="AO6" i="17"/>
  <c r="AO41" i="15" s="1"/>
  <c r="AO100" i="31"/>
  <c r="AO3" i="31"/>
  <c r="AO15" i="31"/>
  <c r="AG3" i="26"/>
  <c r="AG185" i="26"/>
  <c r="AG6" i="26"/>
  <c r="Y13" i="37"/>
  <c r="Y3" i="37"/>
  <c r="Y216" i="29"/>
  <c r="Y3" i="29"/>
  <c r="Y8" i="29"/>
  <c r="Q185" i="25"/>
  <c r="Q3" i="25"/>
  <c r="Q6" i="25"/>
  <c r="BS100" i="31"/>
  <c r="BS3" i="31"/>
  <c r="BS15" i="31"/>
  <c r="CB185" i="25"/>
  <c r="CB3" i="25"/>
  <c r="CB6" i="25"/>
  <c r="CB15" i="31"/>
  <c r="CB100" i="31"/>
  <c r="CB3" i="31"/>
  <c r="BT3" i="24"/>
  <c r="BT12" i="24"/>
  <c r="BT6" i="24"/>
  <c r="BT185" i="24"/>
  <c r="BL13" i="37"/>
  <c r="BL3" i="37"/>
  <c r="BL3" i="24"/>
  <c r="BL12" i="24"/>
  <c r="BL6" i="24"/>
  <c r="BL185" i="24"/>
  <c r="BD3" i="26"/>
  <c r="BD185" i="26"/>
  <c r="BD6" i="26"/>
  <c r="BD100" i="32"/>
  <c r="BD15" i="32"/>
  <c r="BD3" i="32"/>
  <c r="AV3" i="24"/>
  <c r="AV12" i="24"/>
  <c r="AV185" i="24"/>
  <c r="AV6" i="24"/>
  <c r="AN185" i="17"/>
  <c r="AN3" i="17"/>
  <c r="AN6" i="17"/>
  <c r="AN41" i="15" s="1"/>
  <c r="AN15" i="31"/>
  <c r="AN3" i="31"/>
  <c r="AN100" i="31"/>
  <c r="AF185" i="27"/>
  <c r="AF12" i="27"/>
  <c r="AF6" i="27"/>
  <c r="AF3" i="27"/>
  <c r="X216" i="29"/>
  <c r="X8" i="29"/>
  <c r="X3" i="29"/>
  <c r="P185" i="25"/>
  <c r="P3" i="25"/>
  <c r="P6" i="25"/>
  <c r="P100" i="32"/>
  <c r="P3" i="32"/>
  <c r="P15" i="32"/>
  <c r="BZ6" i="25"/>
  <c r="BZ185" i="25"/>
  <c r="BZ3" i="25"/>
  <c r="BZ100" i="18"/>
  <c r="BZ15" i="18"/>
  <c r="BZ3" i="18"/>
  <c r="BR216" i="28"/>
  <c r="BR8" i="28"/>
  <c r="BR3" i="28"/>
  <c r="BJ13" i="37"/>
  <c r="BJ3" i="37"/>
  <c r="BJ8" i="30"/>
  <c r="BJ216" i="30"/>
  <c r="BJ3" i="30"/>
  <c r="BB3" i="26"/>
  <c r="BB6" i="26"/>
  <c r="BB185" i="26"/>
  <c r="BB100" i="32"/>
  <c r="BB15" i="32"/>
  <c r="BB3" i="32"/>
  <c r="AT8" i="29"/>
  <c r="AT216" i="29"/>
  <c r="AT3" i="29"/>
  <c r="AL185" i="17"/>
  <c r="AL6" i="17"/>
  <c r="AL41" i="15" s="1"/>
  <c r="AL3" i="17"/>
  <c r="AL100" i="18"/>
  <c r="AL15" i="18"/>
  <c r="AL3" i="18"/>
  <c r="AD3" i="26"/>
  <c r="AD185" i="26"/>
  <c r="AD6" i="26"/>
  <c r="V8" i="30"/>
  <c r="V216" i="30"/>
  <c r="V3" i="30"/>
  <c r="N185" i="24"/>
  <c r="N3" i="24"/>
  <c r="N12" i="24"/>
  <c r="N6" i="24"/>
  <c r="AU13" i="37"/>
  <c r="AU3" i="37"/>
  <c r="AU3" i="30"/>
  <c r="AU8" i="30"/>
  <c r="AU216" i="30"/>
  <c r="W185" i="25"/>
  <c r="W3" i="25"/>
  <c r="W6" i="25"/>
  <c r="W15" i="32"/>
  <c r="W100" i="32"/>
  <c r="W3" i="32"/>
  <c r="BY6" i="24"/>
  <c r="BY185" i="24"/>
  <c r="BY3" i="24"/>
  <c r="BY12" i="24"/>
  <c r="BQ216" i="30"/>
  <c r="BQ3" i="30"/>
  <c r="BQ8" i="30"/>
  <c r="BI185" i="26"/>
  <c r="BI6" i="26"/>
  <c r="BI3" i="26"/>
  <c r="BI3" i="31"/>
  <c r="BI15" i="31"/>
  <c r="BI100" i="31"/>
  <c r="BA15" i="18"/>
  <c r="BA3" i="18"/>
  <c r="BA100" i="18"/>
  <c r="AS13" i="37"/>
  <c r="AS3" i="37"/>
  <c r="AS216" i="29"/>
  <c r="AS3" i="29"/>
  <c r="AS8" i="29"/>
  <c r="AK6" i="25"/>
  <c r="AK185" i="25"/>
  <c r="AK3" i="25"/>
  <c r="AK100" i="32"/>
  <c r="AK3" i="32"/>
  <c r="AK15" i="32"/>
  <c r="AC8" i="30"/>
  <c r="AC216" i="30"/>
  <c r="AC3" i="30"/>
  <c r="U13" i="37"/>
  <c r="U3" i="37"/>
  <c r="U15" i="18"/>
  <c r="U3" i="18"/>
  <c r="U100" i="18"/>
  <c r="AM12" i="27"/>
  <c r="AM6" i="27"/>
  <c r="AM185" i="27"/>
  <c r="AM3" i="27"/>
  <c r="CF12" i="24"/>
  <c r="CF6" i="24"/>
  <c r="CF185" i="24"/>
  <c r="CF3" i="24"/>
  <c r="BX216" i="28"/>
  <c r="BX3" i="28"/>
  <c r="BX8" i="28"/>
  <c r="BP185" i="26"/>
  <c r="BP6" i="26"/>
  <c r="BP3" i="26"/>
  <c r="BP15" i="32"/>
  <c r="BP100" i="32"/>
  <c r="BP3" i="32"/>
  <c r="BH185" i="27"/>
  <c r="BH3" i="27"/>
  <c r="BH12" i="27"/>
  <c r="BH6" i="27"/>
  <c r="AZ3" i="30"/>
  <c r="AZ216" i="30"/>
  <c r="AZ8" i="30"/>
  <c r="AR12" i="24"/>
  <c r="AR6" i="24"/>
  <c r="AR185" i="24"/>
  <c r="AR3" i="24"/>
  <c r="AJ13" i="37"/>
  <c r="AJ3" i="37"/>
  <c r="AJ216" i="28"/>
  <c r="AJ3" i="28"/>
  <c r="AJ8" i="28"/>
  <c r="AB185" i="17"/>
  <c r="AB3" i="17"/>
  <c r="AB6" i="17"/>
  <c r="AB41" i="15" s="1"/>
  <c r="AB3" i="18"/>
  <c r="AB15" i="18"/>
  <c r="AB100" i="18"/>
  <c r="T12" i="24"/>
  <c r="T6" i="24"/>
  <c r="T185" i="24"/>
  <c r="T3" i="24"/>
  <c r="BK13" i="37"/>
  <c r="BK3" i="37"/>
  <c r="BK100" i="31"/>
  <c r="BK3" i="31"/>
  <c r="BK15" i="31"/>
  <c r="O185" i="25"/>
  <c r="O3" i="25"/>
  <c r="O6" i="25"/>
  <c r="CE216" i="28"/>
  <c r="CE3" i="28"/>
  <c r="CE8" i="28"/>
  <c r="BW216" i="30"/>
  <c r="BW3" i="30"/>
  <c r="BW8" i="30"/>
  <c r="BO12" i="24"/>
  <c r="BO6" i="24"/>
  <c r="BO185" i="24"/>
  <c r="BO3" i="24"/>
  <c r="BG13" i="37"/>
  <c r="BG3" i="37"/>
  <c r="BG3" i="29"/>
  <c r="BG8" i="29"/>
  <c r="BG216" i="29"/>
  <c r="AY185" i="17"/>
  <c r="AY3" i="17"/>
  <c r="AY6" i="17"/>
  <c r="AY41" i="15" s="1"/>
  <c r="AY3" i="31"/>
  <c r="AY100" i="31"/>
  <c r="AY15" i="31"/>
  <c r="AQ3" i="27"/>
  <c r="AQ6" i="27"/>
  <c r="AQ185" i="27"/>
  <c r="AQ12" i="27"/>
  <c r="AI100" i="31"/>
  <c r="AI3" i="31"/>
  <c r="AI15" i="31"/>
  <c r="AA12" i="24"/>
  <c r="AA6" i="24"/>
  <c r="AA185" i="24"/>
  <c r="AA3" i="24"/>
  <c r="AA100" i="32"/>
  <c r="AA15" i="32"/>
  <c r="AA3" i="32"/>
  <c r="S216" i="28"/>
  <c r="S3" i="28"/>
  <c r="S8" i="28"/>
  <c r="CA6" i="17"/>
  <c r="CA41" i="15" s="1"/>
  <c r="CA185" i="17"/>
  <c r="CA3" i="17"/>
  <c r="CA15" i="18"/>
  <c r="CA3" i="18"/>
  <c r="CA100" i="18"/>
  <c r="AE185" i="27"/>
  <c r="AE12" i="27"/>
  <c r="AE6" i="27"/>
  <c r="AE3" i="27"/>
  <c r="CD185" i="27"/>
  <c r="CD3" i="27"/>
  <c r="CD12" i="27"/>
  <c r="CD6" i="27"/>
  <c r="BV3" i="29"/>
  <c r="BV8" i="29"/>
  <c r="BV216" i="29"/>
  <c r="BN3" i="26"/>
  <c r="BN185" i="26"/>
  <c r="BN6" i="26"/>
  <c r="BN100" i="31"/>
  <c r="BN3" i="31"/>
  <c r="BN15" i="31"/>
  <c r="BF185" i="27"/>
  <c r="BF3" i="27"/>
  <c r="BF12" i="27"/>
  <c r="BF6" i="27"/>
  <c r="AX100" i="31"/>
  <c r="AX3" i="31"/>
  <c r="AX15" i="31"/>
  <c r="AP185" i="27"/>
  <c r="AP3" i="27"/>
  <c r="AP12" i="27"/>
  <c r="AP6" i="27"/>
  <c r="AH13" i="37"/>
  <c r="AH3" i="37"/>
  <c r="AH3" i="24"/>
  <c r="AH12" i="24"/>
  <c r="AH6" i="24"/>
  <c r="AH185" i="24"/>
  <c r="Z185" i="25"/>
  <c r="Z3" i="25"/>
  <c r="Z6" i="25"/>
  <c r="Z100" i="32"/>
  <c r="Z3" i="32"/>
  <c r="Z15" i="32"/>
  <c r="R216" i="29"/>
  <c r="R3" i="29"/>
  <c r="R8" i="29"/>
  <c r="BC185" i="25"/>
  <c r="BC3" i="25"/>
  <c r="BC6" i="25"/>
  <c r="BC15" i="18"/>
  <c r="BC100" i="18"/>
  <c r="BC3" i="18"/>
  <c r="CC185" i="25"/>
  <c r="CC3" i="25"/>
  <c r="CC6" i="25"/>
  <c r="CC100" i="32"/>
  <c r="CC3" i="32"/>
  <c r="CC15" i="32"/>
  <c r="BU3" i="24"/>
  <c r="BU12" i="24"/>
  <c r="BU6" i="24"/>
  <c r="BU185" i="24"/>
  <c r="BM185" i="17"/>
  <c r="BM3" i="17"/>
  <c r="BM6" i="17"/>
  <c r="BM41" i="15" s="1"/>
  <c r="BM15" i="31"/>
  <c r="BM100" i="31"/>
  <c r="BM3" i="31"/>
  <c r="BE3" i="26"/>
  <c r="BE185" i="26"/>
  <c r="BE6" i="26"/>
  <c r="AW13" i="37"/>
  <c r="AW3" i="37"/>
  <c r="AW216" i="30"/>
  <c r="AW8" i="30"/>
  <c r="AW3" i="30"/>
  <c r="AO185" i="27"/>
  <c r="AO6" i="27"/>
  <c r="AO3" i="27"/>
  <c r="AO12" i="27"/>
  <c r="AO3" i="18"/>
  <c r="AO15" i="18"/>
  <c r="AO100" i="18"/>
  <c r="AG185" i="27"/>
  <c r="AG6" i="27"/>
  <c r="AG12" i="27"/>
  <c r="AG3" i="27"/>
  <c r="Y185" i="17"/>
  <c r="Y3" i="17"/>
  <c r="Y6" i="17"/>
  <c r="Y41" i="15" s="1"/>
  <c r="Y100" i="31"/>
  <c r="Y15" i="31"/>
  <c r="Y3" i="31"/>
  <c r="Q3" i="26"/>
  <c r="Q185" i="26"/>
  <c r="Q6" i="26"/>
  <c r="BS13" i="37"/>
  <c r="BS3" i="37"/>
  <c r="BS100" i="18"/>
  <c r="BS3" i="18"/>
  <c r="BS15" i="18"/>
  <c r="CB3" i="26"/>
  <c r="CB6" i="26"/>
  <c r="CB185" i="26"/>
  <c r="CB100" i="18"/>
  <c r="CB3" i="18"/>
  <c r="CB15" i="18"/>
  <c r="BT8" i="28"/>
  <c r="BT216" i="28"/>
  <c r="BT3" i="28"/>
  <c r="BL185" i="17"/>
  <c r="BL3" i="17"/>
  <c r="BL6" i="17"/>
  <c r="BL41" i="15" s="1"/>
  <c r="BL15" i="31"/>
  <c r="BL100" i="31"/>
  <c r="BL3" i="31"/>
  <c r="BD8" i="28"/>
  <c r="BD216" i="28"/>
  <c r="BD3" i="28"/>
  <c r="AV8" i="28"/>
  <c r="AV216" i="28"/>
  <c r="AV3" i="28"/>
  <c r="AN185" i="25"/>
  <c r="AN3" i="25"/>
  <c r="AN6" i="25"/>
  <c r="AN3" i="18"/>
  <c r="AN15" i="18"/>
  <c r="AN100" i="18"/>
  <c r="AF3" i="24"/>
  <c r="AF12" i="24"/>
  <c r="AF6" i="24"/>
  <c r="AF185" i="24"/>
  <c r="X13" i="37"/>
  <c r="X3" i="37"/>
  <c r="X216" i="30"/>
  <c r="X8" i="30"/>
  <c r="X3" i="30"/>
  <c r="P3" i="26"/>
  <c r="P6" i="26"/>
  <c r="P185" i="26"/>
  <c r="BZ8" i="29"/>
  <c r="BZ216" i="29"/>
  <c r="BZ3" i="29"/>
  <c r="BZ100" i="32"/>
  <c r="BZ3" i="32"/>
  <c r="BZ15" i="32"/>
  <c r="BR216" i="29"/>
  <c r="BR8" i="29"/>
  <c r="BR3" i="29"/>
  <c r="BJ185" i="17"/>
  <c r="BJ6" i="17"/>
  <c r="BJ41" i="15" s="1"/>
  <c r="BJ3" i="17"/>
  <c r="BJ100" i="31"/>
  <c r="BJ15" i="31"/>
  <c r="BJ3" i="31"/>
  <c r="BB185" i="24"/>
  <c r="BB3" i="24"/>
  <c r="BB12" i="24"/>
  <c r="BB6" i="24"/>
  <c r="AT100" i="18"/>
  <c r="AT15" i="18"/>
  <c r="AT3" i="18"/>
  <c r="AL6" i="25"/>
  <c r="AL185" i="25"/>
  <c r="AL3" i="25"/>
  <c r="AL100" i="31"/>
  <c r="AL3" i="31"/>
  <c r="AL15" i="31"/>
  <c r="AD216" i="28"/>
  <c r="AD8" i="28"/>
  <c r="AD3" i="28"/>
  <c r="V13" i="37"/>
  <c r="V3" i="37"/>
  <c r="V185" i="27"/>
  <c r="V3" i="27"/>
  <c r="V12" i="27"/>
  <c r="V6" i="27"/>
  <c r="N216" i="28"/>
  <c r="N8" i="28"/>
  <c r="N3" i="28"/>
  <c r="AU6" i="17"/>
  <c r="AU41" i="15" s="1"/>
  <c r="AU185" i="17"/>
  <c r="AU3" i="17"/>
  <c r="AU3" i="18"/>
  <c r="AU15" i="18"/>
  <c r="AU100" i="18"/>
  <c r="W12" i="27"/>
  <c r="W6" i="27"/>
  <c r="W185" i="27"/>
  <c r="W3" i="27"/>
  <c r="Q10" i="15"/>
  <c r="Q42" i="15" s="1"/>
  <c r="Q27" i="15"/>
  <c r="BY216" i="30"/>
  <c r="BY3" i="30"/>
  <c r="BY8" i="30"/>
  <c r="BQ13" i="37"/>
  <c r="BQ3" i="37"/>
  <c r="BQ216" i="29"/>
  <c r="BQ3" i="29"/>
  <c r="BQ8" i="29"/>
  <c r="BI6" i="25"/>
  <c r="BI185" i="25"/>
  <c r="BI3" i="25"/>
  <c r="BI100" i="32"/>
  <c r="BI15" i="32"/>
  <c r="BI3" i="32"/>
  <c r="BA185" i="27"/>
  <c r="BA3" i="27"/>
  <c r="BA12" i="27"/>
  <c r="BA6" i="27"/>
  <c r="AS185" i="17"/>
  <c r="AS6" i="17"/>
  <c r="AS41" i="15" s="1"/>
  <c r="AS3" i="17"/>
  <c r="AS100" i="18"/>
  <c r="AS15" i="18"/>
  <c r="AS3" i="18"/>
  <c r="AK6" i="24"/>
  <c r="AK185" i="24"/>
  <c r="AK3" i="24"/>
  <c r="AK12" i="24"/>
  <c r="AC100" i="32"/>
  <c r="AC3" i="32"/>
  <c r="AC15" i="32"/>
  <c r="U6" i="24"/>
  <c r="U185" i="24"/>
  <c r="U3" i="24"/>
  <c r="U12" i="24"/>
  <c r="U100" i="31"/>
  <c r="U3" i="31"/>
  <c r="U15" i="31"/>
  <c r="AM185" i="24"/>
  <c r="AM3" i="24"/>
  <c r="AM6" i="24"/>
  <c r="AM12" i="24"/>
  <c r="CF185" i="27"/>
  <c r="CF3" i="27"/>
  <c r="CF12" i="27"/>
  <c r="CF6" i="27"/>
  <c r="BX6" i="25"/>
  <c r="BX185" i="25"/>
  <c r="BX3" i="25"/>
  <c r="BX3" i="30"/>
  <c r="BX8" i="30"/>
  <c r="BX216" i="30"/>
  <c r="BP12" i="24"/>
  <c r="BP6" i="24"/>
  <c r="BP185" i="24"/>
  <c r="BP3" i="24"/>
  <c r="BH13" i="37"/>
  <c r="BH3" i="37"/>
  <c r="BH216" i="28"/>
  <c r="BH3" i="28"/>
  <c r="BH8" i="28"/>
  <c r="AZ185" i="17"/>
  <c r="AZ3" i="17"/>
  <c r="AZ6" i="17"/>
  <c r="AZ41" i="15" s="1"/>
  <c r="AZ15" i="32"/>
  <c r="AZ100" i="32"/>
  <c r="AZ3" i="32"/>
  <c r="AR216" i="29"/>
  <c r="AR8" i="29"/>
  <c r="AR3" i="29"/>
  <c r="AJ100" i="31"/>
  <c r="AJ3" i="31"/>
  <c r="AJ15" i="31"/>
  <c r="AB185" i="26"/>
  <c r="AB6" i="26"/>
  <c r="AB3" i="26"/>
  <c r="AB15" i="32"/>
  <c r="AB3" i="32"/>
  <c r="AB100" i="32"/>
  <c r="T185" i="27"/>
  <c r="T3" i="27"/>
  <c r="T12" i="27"/>
  <c r="T6" i="27"/>
  <c r="BK6" i="17"/>
  <c r="BK41" i="15" s="1"/>
  <c r="BK3" i="17"/>
  <c r="BK185" i="17"/>
  <c r="BK100" i="18"/>
  <c r="BK15" i="18"/>
  <c r="BK3" i="18"/>
  <c r="O3" i="26"/>
  <c r="O185" i="26"/>
  <c r="O6" i="26"/>
  <c r="CE13" i="37"/>
  <c r="CE3" i="37"/>
  <c r="CE3" i="29"/>
  <c r="CE8" i="29"/>
  <c r="CE216" i="29"/>
  <c r="BW185" i="17"/>
  <c r="BW3" i="17"/>
  <c r="BW6" i="17"/>
  <c r="BW41" i="15" s="1"/>
  <c r="BW100" i="32"/>
  <c r="BW15" i="32"/>
  <c r="BW3" i="32"/>
  <c r="BO3" i="27"/>
  <c r="BO185" i="27"/>
  <c r="BO6" i="27"/>
  <c r="BO12" i="27"/>
  <c r="BG100" i="18"/>
  <c r="BG15" i="18"/>
  <c r="BG3" i="18"/>
  <c r="AY12" i="24"/>
  <c r="AY6" i="24"/>
  <c r="AY185" i="24"/>
  <c r="AY3" i="24"/>
  <c r="AY15" i="32"/>
  <c r="AY100" i="32"/>
  <c r="AY3" i="32"/>
  <c r="AQ216" i="28"/>
  <c r="AQ3" i="28"/>
  <c r="AQ8" i="28"/>
  <c r="AI185" i="17"/>
  <c r="AI3" i="17"/>
  <c r="AI6" i="17"/>
  <c r="AI41" i="15" s="1"/>
  <c r="AI3" i="30"/>
  <c r="AI216" i="30"/>
  <c r="AI8" i="30"/>
  <c r="AA185" i="25"/>
  <c r="AA3" i="25"/>
  <c r="AA6" i="25"/>
  <c r="S13" i="37"/>
  <c r="S3" i="37"/>
  <c r="S100" i="32"/>
  <c r="S3" i="32"/>
  <c r="S15" i="32"/>
  <c r="CA12" i="27"/>
  <c r="CA6" i="27"/>
  <c r="CA3" i="27"/>
  <c r="CA185" i="27"/>
  <c r="CA3" i="30"/>
  <c r="CA8" i="30"/>
  <c r="CA216" i="30"/>
  <c r="AE185" i="24"/>
  <c r="AE3" i="24"/>
  <c r="AE6" i="24"/>
  <c r="AE12" i="24"/>
  <c r="CD3" i="24"/>
  <c r="CD12" i="24"/>
  <c r="CD6" i="24"/>
  <c r="CD185" i="24"/>
  <c r="BV185" i="17"/>
  <c r="BV6" i="17"/>
  <c r="BV41" i="15" s="1"/>
  <c r="BV3" i="17"/>
  <c r="BV3" i="32"/>
  <c r="BV15" i="32"/>
  <c r="BV100" i="32"/>
  <c r="BN185" i="27"/>
  <c r="BN3" i="27"/>
  <c r="BN12" i="27"/>
  <c r="BN6" i="27"/>
  <c r="BF13" i="37"/>
  <c r="BF3" i="37"/>
  <c r="BF3" i="24"/>
  <c r="BF12" i="24"/>
  <c r="BF6" i="24"/>
  <c r="BF185" i="24"/>
  <c r="AX185" i="25"/>
  <c r="AX3" i="25"/>
  <c r="AX6" i="25"/>
  <c r="AX100" i="32"/>
  <c r="AX3" i="32"/>
  <c r="AX15" i="32"/>
  <c r="AP8" i="28"/>
  <c r="AP216" i="28"/>
  <c r="AP3" i="28"/>
  <c r="AH185" i="17"/>
  <c r="AH6" i="17"/>
  <c r="AH41" i="15" s="1"/>
  <c r="AH3" i="17"/>
  <c r="AH3" i="29"/>
  <c r="AH216" i="29"/>
  <c r="AH8" i="29"/>
  <c r="Z3" i="26"/>
  <c r="Z185" i="26"/>
  <c r="Z6" i="26"/>
  <c r="R185" i="17"/>
  <c r="R6" i="17"/>
  <c r="R41" i="15" s="1"/>
  <c r="R3" i="17"/>
  <c r="R8" i="30"/>
  <c r="R216" i="30"/>
  <c r="R3" i="30"/>
  <c r="BC185" i="27"/>
  <c r="BC12" i="27"/>
  <c r="BC6" i="27"/>
  <c r="BC3" i="27"/>
  <c r="BC3" i="30"/>
  <c r="BC8" i="30"/>
  <c r="BC216" i="30"/>
  <c r="CC3" i="26"/>
  <c r="CC185" i="26"/>
  <c r="CC6" i="26"/>
  <c r="BU13" i="37"/>
  <c r="BU3" i="37"/>
  <c r="BU3" i="28"/>
  <c r="BU8" i="28"/>
  <c r="BU216" i="28"/>
  <c r="BM185" i="25"/>
  <c r="BM3" i="25"/>
  <c r="BM6" i="25"/>
  <c r="BM3" i="18"/>
  <c r="BM15" i="18"/>
  <c r="BM100" i="18"/>
  <c r="BE3" i="24"/>
  <c r="BE12" i="24"/>
  <c r="BE6" i="24"/>
  <c r="BE185" i="24"/>
  <c r="AW3" i="29"/>
  <c r="AW8" i="29"/>
  <c r="AW216" i="29"/>
  <c r="AO185" i="25"/>
  <c r="AO3" i="25"/>
  <c r="AO6" i="25"/>
  <c r="AO3" i="32"/>
  <c r="AO100" i="32"/>
  <c r="AO15" i="32"/>
  <c r="AG3" i="28"/>
  <c r="AG8" i="28"/>
  <c r="AG216" i="28"/>
  <c r="Y3" i="24"/>
  <c r="Y12" i="24"/>
  <c r="Y6" i="24"/>
  <c r="Y185" i="24"/>
  <c r="Y3" i="18"/>
  <c r="Y15" i="18"/>
  <c r="Y100" i="18"/>
  <c r="Q3" i="28"/>
  <c r="Q216" i="28"/>
  <c r="Q8" i="28"/>
  <c r="BS6" i="17"/>
  <c r="BS41" i="15" s="1"/>
  <c r="BS185" i="17"/>
  <c r="BS3" i="17"/>
  <c r="BS3" i="28"/>
  <c r="BS8" i="28"/>
  <c r="BS216" i="28"/>
  <c r="CB185" i="27"/>
  <c r="CB12" i="27"/>
  <c r="CB6" i="27"/>
  <c r="CB3" i="27"/>
  <c r="BT216" i="29"/>
  <c r="BT8" i="29"/>
  <c r="BT3" i="29"/>
  <c r="BL185" i="25"/>
  <c r="BL3" i="25"/>
  <c r="BL6" i="25"/>
  <c r="BL100" i="32"/>
  <c r="BL3" i="32"/>
  <c r="BL15" i="32"/>
  <c r="BD216" i="29"/>
  <c r="BD8" i="29"/>
  <c r="BD3" i="29"/>
  <c r="AV13" i="37"/>
  <c r="AV3" i="37"/>
  <c r="AV216" i="29"/>
  <c r="AV8" i="29"/>
  <c r="AV3" i="29"/>
  <c r="AN8" i="28"/>
  <c r="AN216" i="28"/>
  <c r="AN3" i="28"/>
  <c r="AN15" i="32"/>
  <c r="AN3" i="32"/>
  <c r="AN100" i="32"/>
  <c r="AF8" i="28"/>
  <c r="AF216" i="28"/>
  <c r="AF3" i="28"/>
  <c r="X185" i="17"/>
  <c r="X3" i="17"/>
  <c r="X6" i="17"/>
  <c r="X41" i="15" s="1"/>
  <c r="X15" i="32"/>
  <c r="X100" i="32"/>
  <c r="X3" i="32"/>
  <c r="P185" i="27"/>
  <c r="P12" i="27"/>
  <c r="P6" i="27"/>
  <c r="P3" i="27"/>
  <c r="BZ3" i="26"/>
  <c r="BZ6" i="26"/>
  <c r="BZ185" i="26"/>
  <c r="BR27" i="15"/>
  <c r="BR12" i="15"/>
  <c r="BR43" i="15" s="1"/>
  <c r="BR10" i="15"/>
  <c r="BR42" i="15" s="1"/>
  <c r="BR185" i="27"/>
  <c r="BR3" i="27"/>
  <c r="BR12" i="27"/>
  <c r="BR6" i="27"/>
  <c r="BJ8" i="29"/>
  <c r="BJ216" i="29"/>
  <c r="BJ3" i="29"/>
  <c r="BJ100" i="18"/>
  <c r="BJ15" i="18"/>
  <c r="BJ3" i="18"/>
  <c r="BB185" i="27"/>
  <c r="BB3" i="27"/>
  <c r="BB12" i="27"/>
  <c r="BB6" i="27"/>
  <c r="AT13" i="37"/>
  <c r="AT3" i="37"/>
  <c r="AT185" i="27"/>
  <c r="AT3" i="27"/>
  <c r="AT12" i="27"/>
  <c r="AT6" i="27"/>
  <c r="AL3" i="26"/>
  <c r="AL6" i="26"/>
  <c r="AL185" i="26"/>
  <c r="AL100" i="32"/>
  <c r="AL15" i="32"/>
  <c r="AL3" i="32"/>
  <c r="AD216" i="29"/>
  <c r="AD8" i="29"/>
  <c r="AD3" i="29"/>
  <c r="V185" i="17"/>
  <c r="V6" i="17"/>
  <c r="V41" i="15" s="1"/>
  <c r="V3" i="17"/>
  <c r="V100" i="31"/>
  <c r="V15" i="31"/>
  <c r="V3" i="31"/>
  <c r="N3" i="26"/>
  <c r="N6" i="26"/>
  <c r="N185" i="26"/>
  <c r="N8" i="30"/>
  <c r="N216" i="30"/>
  <c r="N3" i="30"/>
  <c r="AU12" i="27"/>
  <c r="AU6" i="27"/>
  <c r="AU185" i="27"/>
  <c r="AU3" i="27"/>
  <c r="AU3" i="31"/>
  <c r="AU15" i="31"/>
  <c r="AU100" i="31"/>
  <c r="W3" i="26"/>
  <c r="W185" i="26"/>
  <c r="W6" i="26"/>
  <c r="BY185" i="27"/>
  <c r="BY3" i="27"/>
  <c r="BY12" i="27"/>
  <c r="BY6" i="27"/>
  <c r="BQ185" i="17"/>
  <c r="BQ3" i="17"/>
  <c r="BQ6" i="17"/>
  <c r="BQ41" i="15" s="1"/>
  <c r="BQ100" i="18"/>
  <c r="BQ3" i="18"/>
  <c r="BQ15" i="18"/>
  <c r="BI6" i="24"/>
  <c r="BI185" i="24"/>
  <c r="BI12" i="24"/>
  <c r="BI3" i="24"/>
  <c r="BA216" i="30"/>
  <c r="BA8" i="30"/>
  <c r="BA3" i="30"/>
  <c r="AS185" i="26"/>
  <c r="AS6" i="26"/>
  <c r="AS3" i="26"/>
  <c r="AS100" i="31"/>
  <c r="AS3" i="31"/>
  <c r="AS15" i="31"/>
  <c r="AK3" i="27"/>
  <c r="AK12" i="27"/>
  <c r="AK6" i="27"/>
  <c r="AK185" i="27"/>
  <c r="AC185" i="17"/>
  <c r="AC6" i="17"/>
  <c r="AC41" i="15" s="1"/>
  <c r="AC3" i="17"/>
  <c r="AC3" i="28"/>
  <c r="AC8" i="28"/>
  <c r="AC216" i="28"/>
  <c r="U185" i="26"/>
  <c r="U6" i="26"/>
  <c r="U3" i="26"/>
  <c r="U100" i="32"/>
  <c r="U3" i="32"/>
  <c r="U15" i="32"/>
  <c r="AM8" i="29"/>
  <c r="AM216" i="29"/>
  <c r="AM3" i="29"/>
  <c r="CF6" i="25"/>
  <c r="CF185" i="25"/>
  <c r="CF3" i="25"/>
  <c r="CF100" i="32"/>
  <c r="CF15" i="32"/>
  <c r="CF3" i="32"/>
  <c r="BX185" i="17"/>
  <c r="BX3" i="17"/>
  <c r="BX6" i="17"/>
  <c r="BX41" i="15" s="1"/>
  <c r="BX3" i="18"/>
  <c r="BX100" i="18"/>
  <c r="BX15" i="18"/>
  <c r="BP216" i="29"/>
  <c r="BP3" i="29"/>
  <c r="BP8" i="29"/>
  <c r="BH216" i="30"/>
  <c r="BH3" i="30"/>
  <c r="BH8" i="30"/>
  <c r="AZ185" i="26"/>
  <c r="AZ6" i="26"/>
  <c r="AZ3" i="26"/>
  <c r="AZ3" i="18"/>
  <c r="AZ100" i="18"/>
  <c r="AZ15" i="18"/>
  <c r="AR185" i="27"/>
  <c r="AR3" i="27"/>
  <c r="AR12" i="27"/>
  <c r="AR6" i="27"/>
  <c r="AJ6" i="25"/>
  <c r="AJ3" i="25"/>
  <c r="AJ185" i="25"/>
  <c r="AJ216" i="30"/>
  <c r="AJ3" i="30"/>
  <c r="AJ8" i="30"/>
  <c r="AB12" i="24"/>
  <c r="AB6" i="24"/>
  <c r="AB185" i="24"/>
  <c r="AB3" i="24"/>
  <c r="T6" i="25"/>
  <c r="T185" i="25"/>
  <c r="T3" i="25"/>
  <c r="T216" i="28"/>
  <c r="T3" i="28"/>
  <c r="T8" i="28"/>
  <c r="BK185" i="25"/>
  <c r="BK3" i="25"/>
  <c r="BK6" i="25"/>
  <c r="BK3" i="30"/>
  <c r="BK8" i="30"/>
  <c r="BK216" i="30"/>
  <c r="O8" i="29"/>
  <c r="O216" i="29"/>
  <c r="O3" i="29"/>
  <c r="CE15" i="18"/>
  <c r="CE100" i="18"/>
  <c r="CE3" i="18"/>
  <c r="BW12" i="24"/>
  <c r="BW6" i="24"/>
  <c r="BW185" i="24"/>
  <c r="BW3" i="24"/>
  <c r="BW3" i="31"/>
  <c r="BW15" i="31"/>
  <c r="BW100" i="31"/>
  <c r="BO216" i="28"/>
  <c r="BO3" i="28"/>
  <c r="BO8" i="28"/>
  <c r="BG185" i="26"/>
  <c r="BG6" i="26"/>
  <c r="BG3" i="26"/>
  <c r="BG3" i="32"/>
  <c r="BG100" i="32"/>
  <c r="BG15" i="32"/>
  <c r="AY185" i="25"/>
  <c r="AY3" i="25"/>
  <c r="AY6" i="25"/>
  <c r="AQ13" i="37"/>
  <c r="AQ3" i="37"/>
  <c r="AQ216" i="29"/>
  <c r="AQ3" i="29"/>
  <c r="AQ8" i="29"/>
  <c r="AI185" i="26"/>
  <c r="AI6" i="26"/>
  <c r="AI3" i="26"/>
  <c r="AI100" i="18"/>
  <c r="AI15" i="18"/>
  <c r="AI3" i="18"/>
  <c r="AA100" i="31"/>
  <c r="AA15" i="31"/>
  <c r="AA3" i="31"/>
  <c r="S3" i="29"/>
  <c r="S8" i="29"/>
  <c r="S216" i="29"/>
  <c r="CA185" i="25"/>
  <c r="CA3" i="25"/>
  <c r="CA6" i="25"/>
  <c r="CA3" i="31"/>
  <c r="CA15" i="31"/>
  <c r="CA100" i="31"/>
  <c r="AE216" i="29"/>
  <c r="AE8" i="29"/>
  <c r="AE3" i="29"/>
  <c r="CD185" i="17"/>
  <c r="CD6" i="17"/>
  <c r="CD41" i="15" s="1"/>
  <c r="CD3" i="17"/>
  <c r="CD216" i="29"/>
  <c r="CD3" i="29"/>
  <c r="CD8" i="29"/>
  <c r="BV185" i="25"/>
  <c r="BV3" i="25"/>
  <c r="BV6" i="25"/>
  <c r="BV15" i="18"/>
  <c r="BV3" i="18"/>
  <c r="BV100" i="18"/>
  <c r="BN8" i="28"/>
  <c r="BN216" i="28"/>
  <c r="BN3" i="28"/>
  <c r="BF185" i="17"/>
  <c r="BF6" i="17"/>
  <c r="BF41" i="15" s="1"/>
  <c r="BF3" i="17"/>
  <c r="BF100" i="18"/>
  <c r="BF15" i="18"/>
  <c r="BF3" i="18"/>
  <c r="AX3" i="26"/>
  <c r="AX185" i="26"/>
  <c r="AX6" i="26"/>
  <c r="AX100" i="18"/>
  <c r="AX15" i="18"/>
  <c r="AX3" i="18"/>
  <c r="AP3" i="24"/>
  <c r="AP12" i="24"/>
  <c r="AP6" i="24"/>
  <c r="AP185" i="24"/>
  <c r="AH27" i="15"/>
  <c r="AH12" i="15"/>
  <c r="AH43" i="15" s="1"/>
  <c r="AH100" i="31"/>
  <c r="AH15" i="31"/>
  <c r="AH3" i="31"/>
  <c r="Z185" i="27"/>
  <c r="Z3" i="27"/>
  <c r="Z12" i="27"/>
  <c r="Z6" i="27"/>
  <c r="R13" i="37"/>
  <c r="R3" i="37"/>
  <c r="R100" i="31"/>
  <c r="R15" i="31"/>
  <c r="R3" i="31"/>
  <c r="BC3" i="26"/>
  <c r="BC185" i="26"/>
  <c r="BC6" i="26"/>
  <c r="CC3" i="24"/>
  <c r="CC12" i="24"/>
  <c r="CC6" i="24"/>
  <c r="CC185" i="24"/>
  <c r="BU185" i="27"/>
  <c r="BU6" i="27"/>
  <c r="BU3" i="27"/>
  <c r="BU12" i="27"/>
  <c r="BU3" i="29"/>
  <c r="BU216" i="29"/>
  <c r="BU8" i="29"/>
  <c r="BM3" i="26"/>
  <c r="BM185" i="26"/>
  <c r="BM6" i="26"/>
  <c r="BM3" i="32"/>
  <c r="BM15" i="32"/>
  <c r="BM100" i="32"/>
  <c r="BE3" i="28"/>
  <c r="BE216" i="28"/>
  <c r="BE8" i="28"/>
  <c r="AW185" i="17"/>
  <c r="AW3" i="17"/>
  <c r="AW6" i="17"/>
  <c r="AW41" i="15" s="1"/>
  <c r="AW15" i="31"/>
  <c r="AW100" i="31"/>
  <c r="AW3" i="31"/>
  <c r="AO3" i="26"/>
  <c r="AO185" i="26"/>
  <c r="AO6" i="26"/>
  <c r="AG13" i="37"/>
  <c r="AG3" i="37"/>
  <c r="AG3" i="29"/>
  <c r="AG8" i="29"/>
  <c r="AG216" i="29"/>
  <c r="Y185" i="27"/>
  <c r="Y6" i="27"/>
  <c r="Y3" i="27"/>
  <c r="Y12" i="27"/>
  <c r="Y3" i="32"/>
  <c r="Y100" i="32"/>
  <c r="Y15" i="32"/>
  <c r="Q216" i="29"/>
  <c r="Q3" i="29"/>
  <c r="Q8" i="29"/>
  <c r="BS185" i="25"/>
  <c r="BS3" i="25"/>
  <c r="BS6" i="25"/>
  <c r="BS3" i="30"/>
  <c r="BS216" i="30"/>
  <c r="BS8" i="30"/>
  <c r="CB8" i="28"/>
  <c r="CB216" i="28"/>
  <c r="CB3" i="28"/>
  <c r="BT13" i="37"/>
  <c r="BT3" i="37"/>
  <c r="BT3" i="30"/>
  <c r="BT216" i="30"/>
  <c r="BT8" i="30"/>
  <c r="BL3" i="26"/>
  <c r="BL6" i="26"/>
  <c r="BL185" i="26"/>
  <c r="BL3" i="18"/>
  <c r="BL15" i="18"/>
  <c r="BL100" i="18"/>
  <c r="BD185" i="27"/>
  <c r="BD12" i="27"/>
  <c r="BD6" i="27"/>
  <c r="BD3" i="27"/>
  <c r="AV185" i="17"/>
  <c r="AV3" i="17"/>
  <c r="AV6" i="17"/>
  <c r="AV41" i="15" s="1"/>
  <c r="AV100" i="32"/>
  <c r="AV15" i="32"/>
  <c r="AV3" i="32"/>
  <c r="AN3" i="26"/>
  <c r="AN6" i="26"/>
  <c r="AN185" i="26"/>
  <c r="AF216" i="29"/>
  <c r="AF3" i="29"/>
  <c r="AF8" i="29"/>
  <c r="X3" i="24"/>
  <c r="X12" i="24"/>
  <c r="X185" i="24"/>
  <c r="X6" i="24"/>
  <c r="X3" i="18"/>
  <c r="X100" i="18"/>
  <c r="X15" i="18"/>
  <c r="P8" i="28"/>
  <c r="P216" i="28"/>
  <c r="P3" i="28"/>
  <c r="BZ216" i="28"/>
  <c r="BZ8" i="28"/>
  <c r="BZ3" i="28"/>
  <c r="BR13" i="37"/>
  <c r="BR3" i="37"/>
  <c r="BR216" i="30"/>
  <c r="BR8" i="30"/>
  <c r="BR3" i="30"/>
  <c r="BJ6" i="25"/>
  <c r="BJ3" i="25"/>
  <c r="BJ185" i="25"/>
  <c r="BJ100" i="32"/>
  <c r="BJ3" i="32"/>
  <c r="BJ15" i="32"/>
  <c r="BB216" i="28"/>
  <c r="BB8" i="28"/>
  <c r="BB3" i="28"/>
  <c r="AT185" i="17"/>
  <c r="AT6" i="17"/>
  <c r="AT41" i="15" s="1"/>
  <c r="AT3" i="17"/>
  <c r="AT15" i="31"/>
  <c r="AT100" i="31"/>
  <c r="AT3" i="31"/>
  <c r="AL185" i="24"/>
  <c r="AL3" i="24"/>
  <c r="AL12" i="24"/>
  <c r="AL6" i="24"/>
  <c r="AD27" i="15"/>
  <c r="AD12" i="15"/>
  <c r="AD43" i="15" s="1"/>
  <c r="AD185" i="27"/>
  <c r="AD3" i="27"/>
  <c r="AD12" i="27"/>
  <c r="AD6" i="27"/>
  <c r="V6" i="25"/>
  <c r="V3" i="25"/>
  <c r="V185" i="25"/>
  <c r="V100" i="18"/>
  <c r="V15" i="18"/>
  <c r="V3" i="18"/>
  <c r="N8" i="29"/>
  <c r="N216" i="29"/>
  <c r="N3" i="29"/>
  <c r="N100" i="31"/>
  <c r="N15" i="31"/>
  <c r="N3" i="31"/>
  <c r="AU185" i="25"/>
  <c r="AU3" i="25"/>
  <c r="AU6" i="25"/>
  <c r="AU100" i="32"/>
  <c r="AU3" i="32"/>
  <c r="AU15" i="32"/>
  <c r="W8" i="29"/>
  <c r="W3" i="29"/>
  <c r="W216" i="29"/>
  <c r="BY3" i="28"/>
  <c r="BY216" i="28"/>
  <c r="BY8" i="28"/>
  <c r="BQ6" i="24"/>
  <c r="BQ185" i="24"/>
  <c r="BQ3" i="24"/>
  <c r="BQ12" i="24"/>
  <c r="BQ100" i="32"/>
  <c r="BQ15" i="32"/>
  <c r="BQ3" i="32"/>
  <c r="BI216" i="30"/>
  <c r="BI3" i="30"/>
  <c r="BI8" i="30"/>
  <c r="BA185" i="17"/>
  <c r="BA6" i="17"/>
  <c r="BA41" i="15" s="1"/>
  <c r="BA3" i="17"/>
  <c r="BA3" i="28"/>
  <c r="BA8" i="28"/>
  <c r="BA216" i="28"/>
  <c r="AS6" i="25"/>
  <c r="AS185" i="25"/>
  <c r="AS3" i="25"/>
  <c r="AS100" i="32"/>
  <c r="AS15" i="32"/>
  <c r="AS3" i="32"/>
  <c r="AK8" i="30"/>
  <c r="AK216" i="30"/>
  <c r="AK3" i="30"/>
  <c r="AC13" i="37"/>
  <c r="AC3" i="37"/>
  <c r="AC216" i="29"/>
  <c r="AC3" i="29"/>
  <c r="AC8" i="29"/>
  <c r="U6" i="25"/>
  <c r="U185" i="25"/>
  <c r="U3" i="25"/>
  <c r="AM27" i="15"/>
  <c r="AM10" i="15"/>
  <c r="AM42" i="15" s="1"/>
  <c r="AM3" i="28"/>
  <c r="AM8" i="28"/>
  <c r="AM216" i="28"/>
  <c r="CF13" i="37"/>
  <c r="CF3" i="37"/>
  <c r="CF216" i="28"/>
  <c r="CF3" i="28"/>
  <c r="CF8" i="28"/>
  <c r="BX185" i="26"/>
  <c r="BX6" i="26"/>
  <c r="BX3" i="26"/>
  <c r="BX15" i="32"/>
  <c r="BX100" i="32"/>
  <c r="BX3" i="32"/>
  <c r="BP185" i="27"/>
  <c r="BP3" i="27"/>
  <c r="BP12" i="27"/>
  <c r="BP6" i="27"/>
  <c r="BH6" i="25"/>
  <c r="BH3" i="25"/>
  <c r="BH185" i="25"/>
  <c r="BH3" i="18"/>
  <c r="BH15" i="18"/>
  <c r="BH100" i="18"/>
  <c r="AZ12" i="24"/>
  <c r="AZ6" i="24"/>
  <c r="AZ185" i="24"/>
  <c r="AZ3" i="24"/>
  <c r="AR13" i="37"/>
  <c r="AR3" i="37"/>
  <c r="AR216" i="28"/>
  <c r="AR3" i="28"/>
  <c r="AR8" i="28"/>
  <c r="AJ185" i="17"/>
  <c r="AJ3" i="17"/>
  <c r="AJ6" i="17"/>
  <c r="AJ41" i="15" s="1"/>
  <c r="AJ3" i="18"/>
  <c r="AJ15" i="18"/>
  <c r="AJ100" i="18"/>
  <c r="AB185" i="27"/>
  <c r="AB3" i="27"/>
  <c r="AB12" i="27"/>
  <c r="AB6" i="27"/>
  <c r="T13" i="37"/>
  <c r="T3" i="37"/>
  <c r="T216" i="30"/>
  <c r="T3" i="30"/>
  <c r="T8" i="30"/>
  <c r="BK3" i="26"/>
  <c r="BK185" i="26"/>
  <c r="BK6" i="26"/>
  <c r="BK100" i="32"/>
  <c r="BK3" i="32"/>
  <c r="BK15" i="32"/>
  <c r="O15" i="18"/>
  <c r="O100" i="18"/>
  <c r="O3" i="18"/>
  <c r="CE185" i="26"/>
  <c r="CE6" i="26"/>
  <c r="CE3" i="26"/>
  <c r="CE3" i="30"/>
  <c r="CE216" i="30"/>
  <c r="CE8" i="30"/>
  <c r="BW185" i="25"/>
  <c r="BW3" i="25"/>
  <c r="BW6" i="25"/>
  <c r="BO13" i="37"/>
  <c r="BO3" i="37"/>
  <c r="BO216" i="29"/>
  <c r="BO3" i="29"/>
  <c r="BO8" i="29"/>
  <c r="BG185" i="17"/>
  <c r="BG3" i="17"/>
  <c r="BG6" i="17"/>
  <c r="BG41" i="15" s="1"/>
  <c r="BG216" i="30"/>
  <c r="BG3" i="30"/>
  <c r="BG8" i="30"/>
  <c r="AY185" i="27"/>
  <c r="AY3" i="27"/>
  <c r="AY6" i="27"/>
  <c r="AY12" i="27"/>
  <c r="AQ185" i="26"/>
  <c r="AQ6" i="26"/>
  <c r="AQ3" i="26"/>
  <c r="AQ100" i="31"/>
  <c r="AQ15" i="31"/>
  <c r="AQ3" i="31"/>
  <c r="AI12" i="24"/>
  <c r="AI6" i="24"/>
  <c r="AI185" i="24"/>
  <c r="AI3" i="24"/>
  <c r="AI100" i="32"/>
  <c r="AI15" i="32"/>
  <c r="AI3" i="32"/>
  <c r="AA185" i="27"/>
  <c r="AA3" i="27"/>
  <c r="AA6" i="27"/>
  <c r="AA12" i="27"/>
  <c r="S185" i="26"/>
  <c r="S6" i="26"/>
  <c r="S3" i="26"/>
  <c r="S100" i="18"/>
  <c r="S15" i="18"/>
  <c r="S3" i="18"/>
  <c r="CA3" i="26"/>
  <c r="CA185" i="26"/>
  <c r="CA6" i="26"/>
  <c r="AE3" i="15"/>
  <c r="AE5" i="15" s="1"/>
  <c r="AE12" i="15"/>
  <c r="AE43" i="15" s="1"/>
  <c r="AE27" i="15"/>
  <c r="AE10" i="15"/>
  <c r="AE42" i="15" s="1"/>
  <c r="AE100" i="18"/>
  <c r="AE3" i="18"/>
  <c r="AE15" i="18"/>
  <c r="CD13" i="37"/>
  <c r="CD3" i="37"/>
  <c r="CD8" i="30"/>
  <c r="CD216" i="30"/>
  <c r="CD3" i="30"/>
  <c r="BV3" i="26"/>
  <c r="BV185" i="26"/>
  <c r="BV6" i="26"/>
  <c r="BV100" i="31"/>
  <c r="BV15" i="31"/>
  <c r="BV3" i="31"/>
  <c r="BN3" i="24"/>
  <c r="BN12" i="24"/>
  <c r="BN6" i="24"/>
  <c r="BN185" i="24"/>
  <c r="BF3" i="29"/>
  <c r="BF216" i="29"/>
  <c r="BF8" i="29"/>
  <c r="AX8" i="30"/>
  <c r="AX216" i="30"/>
  <c r="AX3" i="30"/>
  <c r="AP13" i="37"/>
  <c r="AP3" i="37"/>
  <c r="AP216" i="29"/>
  <c r="AP3" i="29"/>
  <c r="AP8" i="29"/>
  <c r="AH8" i="28"/>
  <c r="AH216" i="28"/>
  <c r="AH3" i="28"/>
  <c r="AH100" i="18"/>
  <c r="AH15" i="18"/>
  <c r="AH3" i="18"/>
  <c r="Z8" i="28"/>
  <c r="Z216" i="28"/>
  <c r="Z3" i="28"/>
  <c r="R8" i="28"/>
  <c r="R216" i="28"/>
  <c r="R3" i="28"/>
  <c r="R100" i="18"/>
  <c r="R15" i="18"/>
  <c r="R3" i="18"/>
  <c r="BC185" i="24"/>
  <c r="BC3" i="24"/>
  <c r="BC6" i="24"/>
  <c r="BC12" i="24"/>
  <c r="CC3" i="28"/>
  <c r="CC216" i="28"/>
  <c r="CC8" i="28"/>
  <c r="BU100" i="31"/>
  <c r="BU3" i="31"/>
  <c r="BU15" i="31"/>
  <c r="BM185" i="27"/>
  <c r="BM6" i="27"/>
  <c r="BM12" i="27"/>
  <c r="BM3" i="27"/>
  <c r="BE13" i="37"/>
  <c r="BE3" i="37"/>
  <c r="BE216" i="29"/>
  <c r="BE3" i="29"/>
  <c r="BE8" i="29"/>
  <c r="AW185" i="27"/>
  <c r="AW6" i="27"/>
  <c r="AW3" i="27"/>
  <c r="AW12" i="27"/>
  <c r="AW3" i="18"/>
  <c r="AW100" i="18"/>
  <c r="AW15" i="18"/>
  <c r="AO3" i="24"/>
  <c r="AO12" i="24"/>
  <c r="AO6" i="24"/>
  <c r="AO185" i="24"/>
  <c r="AG216" i="30"/>
  <c r="AG3" i="30"/>
  <c r="AG8" i="30"/>
  <c r="Y185" i="25"/>
  <c r="Y3" i="25"/>
  <c r="Y6" i="25"/>
  <c r="Q13" i="37"/>
  <c r="Q3" i="37"/>
  <c r="Q216" i="30"/>
  <c r="Q8" i="30"/>
  <c r="Q3" i="30"/>
  <c r="BS3" i="26"/>
  <c r="BS185" i="26"/>
  <c r="BS6" i="26"/>
  <c r="BS100" i="32"/>
  <c r="BS3" i="32"/>
  <c r="BS15" i="32"/>
  <c r="CB216" i="29"/>
  <c r="CB8" i="29"/>
  <c r="CB3" i="29"/>
  <c r="BT185" i="17"/>
  <c r="BT3" i="17"/>
  <c r="BT6" i="17"/>
  <c r="BT41" i="15" s="1"/>
  <c r="BT100" i="31"/>
  <c r="BT15" i="31"/>
  <c r="BT3" i="31"/>
  <c r="BL185" i="27"/>
  <c r="BL12" i="27"/>
  <c r="BL6" i="27"/>
  <c r="BL3" i="27"/>
  <c r="BD3" i="24"/>
  <c r="BD12" i="24"/>
  <c r="BD185" i="24"/>
  <c r="BD6" i="24"/>
  <c r="AV185" i="25"/>
  <c r="AV3" i="25"/>
  <c r="AV6" i="25"/>
  <c r="AV3" i="18"/>
  <c r="AV15" i="18"/>
  <c r="AV100" i="18"/>
  <c r="AN216" i="29"/>
  <c r="AN3" i="29"/>
  <c r="AN8" i="29"/>
  <c r="AF13" i="37"/>
  <c r="AF3" i="37"/>
  <c r="AF15" i="31"/>
  <c r="AF100" i="31"/>
  <c r="AF3" i="31"/>
  <c r="X185" i="25"/>
  <c r="X3" i="25"/>
  <c r="X6" i="25"/>
  <c r="X15" i="31"/>
  <c r="X3" i="31"/>
  <c r="X100" i="31"/>
  <c r="P216" i="29"/>
  <c r="P8" i="29"/>
  <c r="P3" i="29"/>
  <c r="BZ185" i="24"/>
  <c r="BZ3" i="24"/>
  <c r="BZ12" i="24"/>
  <c r="BZ6" i="24"/>
  <c r="BR185" i="17"/>
  <c r="BR6" i="17"/>
  <c r="BR41" i="15" s="1"/>
  <c r="BR3" i="17"/>
  <c r="BR100" i="18"/>
  <c r="BR15" i="18"/>
  <c r="BR3" i="18"/>
  <c r="BJ3" i="26"/>
  <c r="BJ185" i="26"/>
  <c r="BJ6" i="26"/>
  <c r="BB8" i="29"/>
  <c r="BB216" i="29"/>
  <c r="BB3" i="29"/>
  <c r="AT185" i="24"/>
  <c r="AT3" i="24"/>
  <c r="AT12" i="24"/>
  <c r="AT6" i="24"/>
  <c r="AT8" i="30"/>
  <c r="AT216" i="30"/>
  <c r="AT3" i="30"/>
  <c r="AL216" i="28"/>
  <c r="AL8" i="28"/>
  <c r="AL3" i="28"/>
  <c r="AD13" i="37"/>
  <c r="AD3" i="37"/>
  <c r="AD8" i="30"/>
  <c r="AD3" i="30"/>
  <c r="AD216" i="30"/>
  <c r="V185" i="24"/>
  <c r="V3" i="24"/>
  <c r="V12" i="24"/>
  <c r="V6" i="24"/>
  <c r="V15" i="32"/>
  <c r="V3" i="32"/>
  <c r="V100" i="32"/>
  <c r="AU3" i="26"/>
  <c r="AU185" i="26"/>
  <c r="AU6" i="26"/>
  <c r="W3" i="15"/>
  <c r="W5" i="15" s="1"/>
  <c r="W27" i="15"/>
  <c r="W10" i="15"/>
  <c r="W42" i="15" s="1"/>
  <c r="W12" i="15"/>
  <c r="W43" i="15" s="1"/>
  <c r="W3" i="28"/>
  <c r="W8" i="28"/>
  <c r="W216" i="28"/>
  <c r="BY13" i="37"/>
  <c r="BY3" i="37"/>
  <c r="BY216" i="29"/>
  <c r="BY3" i="29"/>
  <c r="BY8" i="29"/>
  <c r="BQ185" i="26"/>
  <c r="BQ6" i="26"/>
  <c r="BQ3" i="26"/>
  <c r="BQ3" i="31"/>
  <c r="BQ15" i="31"/>
  <c r="BQ100" i="31"/>
  <c r="BI3" i="27"/>
  <c r="BI12" i="27"/>
  <c r="BI6" i="27"/>
  <c r="BI185" i="27"/>
  <c r="BA13" i="37"/>
  <c r="BA3" i="37"/>
  <c r="BA216" i="29"/>
  <c r="BA3" i="29"/>
  <c r="BA8" i="29"/>
  <c r="AS6" i="24"/>
  <c r="AS185" i="24"/>
  <c r="AS3" i="24"/>
  <c r="AS12" i="24"/>
  <c r="AK3" i="28"/>
  <c r="AK216" i="28"/>
  <c r="AK8" i="28"/>
  <c r="AC6" i="24"/>
  <c r="AC185" i="24"/>
  <c r="AC12" i="24"/>
  <c r="AC3" i="24"/>
  <c r="AC100" i="18"/>
  <c r="AC3" i="18"/>
  <c r="AC15" i="18"/>
  <c r="U3" i="27"/>
  <c r="U12" i="27"/>
  <c r="U6" i="27"/>
  <c r="U185" i="27"/>
  <c r="AM13" i="37"/>
  <c r="AM3" i="37"/>
  <c r="AM3" i="18"/>
  <c r="AM100" i="18"/>
  <c r="AM15" i="18"/>
  <c r="CF3" i="30"/>
  <c r="CF216" i="30"/>
  <c r="CF8" i="30"/>
  <c r="BX12" i="24"/>
  <c r="BX6" i="24"/>
  <c r="BX185" i="24"/>
  <c r="BX3" i="24"/>
  <c r="BP13" i="37"/>
  <c r="BP3" i="37"/>
  <c r="BP216" i="28"/>
  <c r="BP3" i="28"/>
  <c r="BP8" i="28"/>
  <c r="BH185" i="17"/>
  <c r="BH3" i="17"/>
  <c r="BH6" i="17"/>
  <c r="BH41" i="15" s="1"/>
  <c r="BH3" i="31"/>
  <c r="BH15" i="31"/>
  <c r="BH100" i="31"/>
  <c r="AZ185" i="27"/>
  <c r="AZ3" i="27"/>
  <c r="AZ12" i="27"/>
  <c r="AZ6" i="27"/>
  <c r="AR100" i="32"/>
  <c r="AR15" i="32"/>
  <c r="AR3" i="32"/>
  <c r="AJ185" i="26"/>
  <c r="AJ6" i="26"/>
  <c r="AJ3" i="26"/>
  <c r="AJ15" i="32"/>
  <c r="AJ3" i="32"/>
  <c r="AJ100" i="32"/>
  <c r="AB216" i="29"/>
  <c r="AB8" i="29"/>
  <c r="AB3" i="29"/>
  <c r="T100" i="32"/>
  <c r="T15" i="32"/>
  <c r="T3" i="32"/>
  <c r="BK12" i="27"/>
  <c r="BK6" i="27"/>
  <c r="BK185" i="27"/>
  <c r="BK3" i="27"/>
  <c r="O13" i="37"/>
  <c r="O3" i="37"/>
  <c r="O3" i="28"/>
  <c r="O8" i="28"/>
  <c r="O216" i="28"/>
  <c r="CE185" i="17"/>
  <c r="CE3" i="17"/>
  <c r="CE6" i="17"/>
  <c r="CE41" i="15" s="1"/>
  <c r="CE15" i="31"/>
  <c r="CE100" i="31"/>
  <c r="CE3" i="31"/>
  <c r="BW185" i="27"/>
  <c r="BW3" i="27"/>
  <c r="BW6" i="27"/>
  <c r="BW12" i="27"/>
  <c r="BO3" i="30"/>
  <c r="BO8" i="30"/>
  <c r="BO216" i="30"/>
  <c r="BG12" i="24"/>
  <c r="BG6" i="24"/>
  <c r="BG185" i="24"/>
  <c r="BG3" i="24"/>
  <c r="BG100" i="31"/>
  <c r="BG3" i="31"/>
  <c r="BG15" i="31"/>
  <c r="AY100" i="18"/>
  <c r="AY15" i="18"/>
  <c r="AY3" i="18"/>
  <c r="AQ3" i="30"/>
  <c r="AQ8" i="30"/>
  <c r="AQ216" i="30"/>
  <c r="AI185" i="25"/>
  <c r="AI3" i="25"/>
  <c r="AI6" i="25"/>
  <c r="AA13" i="37"/>
  <c r="AA3" i="37"/>
  <c r="AA216" i="28"/>
  <c r="AA3" i="28"/>
  <c r="AA8" i="28"/>
  <c r="S185" i="17"/>
  <c r="S3" i="17"/>
  <c r="S6" i="17"/>
  <c r="S41" i="15" s="1"/>
  <c r="S3" i="30"/>
  <c r="S216" i="30"/>
  <c r="S8" i="30"/>
  <c r="CA185" i="24"/>
  <c r="CA3" i="24"/>
  <c r="CA6" i="24"/>
  <c r="CA12" i="24"/>
  <c r="AE13" i="37"/>
  <c r="AE3" i="37"/>
  <c r="AE3" i="32"/>
  <c r="AE100" i="32"/>
  <c r="AE15" i="32"/>
  <c r="CD8" i="28"/>
  <c r="CD216" i="28"/>
  <c r="CD3" i="28"/>
  <c r="CD15" i="18"/>
  <c r="CD100" i="18"/>
  <c r="CD3" i="18"/>
  <c r="BV185" i="27"/>
  <c r="BV3" i="27"/>
  <c r="BV12" i="27"/>
  <c r="BV6" i="27"/>
  <c r="BN13" i="37"/>
  <c r="BN3" i="37"/>
  <c r="BN216" i="29"/>
  <c r="BN3" i="29"/>
  <c r="BN8" i="29"/>
  <c r="BF185" i="25"/>
  <c r="BF3" i="25"/>
  <c r="BF6" i="25"/>
  <c r="BF8" i="30"/>
  <c r="BF3" i="30"/>
  <c r="BF216" i="30"/>
  <c r="AX185" i="27"/>
  <c r="AX3" i="27"/>
  <c r="AX12" i="27"/>
  <c r="AX6" i="27"/>
  <c r="AP27" i="15"/>
  <c r="AP12" i="15"/>
  <c r="AP43" i="15" s="1"/>
  <c r="AP8" i="30"/>
  <c r="AP216" i="30"/>
  <c r="AP3" i="30"/>
  <c r="AH185" i="25"/>
  <c r="AH3" i="25"/>
  <c r="AH6" i="25"/>
  <c r="AH100" i="32"/>
  <c r="AH15" i="32"/>
  <c r="AH3" i="32"/>
  <c r="Z8" i="30"/>
  <c r="Z216" i="30"/>
  <c r="Z3" i="30"/>
  <c r="R3" i="24"/>
  <c r="R12" i="24"/>
  <c r="R6" i="24"/>
  <c r="R185" i="24"/>
  <c r="R100" i="32"/>
  <c r="R15" i="32"/>
  <c r="R3" i="32"/>
  <c r="BC8" i="29"/>
  <c r="BC216" i="29"/>
  <c r="BC3" i="29"/>
  <c r="CC13" i="37"/>
  <c r="CC3" i="37"/>
  <c r="CC216" i="29"/>
  <c r="CC3" i="29"/>
  <c r="CC8" i="29"/>
  <c r="BU185" i="17"/>
  <c r="BU3" i="17"/>
  <c r="BU6" i="17"/>
  <c r="BU41" i="15" s="1"/>
  <c r="BU3" i="18"/>
  <c r="BU15" i="18"/>
  <c r="BU100" i="18"/>
  <c r="BM3" i="24"/>
  <c r="BM12" i="24"/>
  <c r="BM6" i="24"/>
  <c r="BM185" i="24"/>
  <c r="BE216" i="30"/>
  <c r="BE3" i="30"/>
  <c r="BE8" i="30"/>
  <c r="AW185" i="25"/>
  <c r="AW3" i="25"/>
  <c r="AW6" i="25"/>
  <c r="AW3" i="32"/>
  <c r="AW100" i="32"/>
  <c r="AW15" i="32"/>
  <c r="AO3" i="28"/>
  <c r="AO216" i="28"/>
  <c r="AO8" i="28"/>
  <c r="AG3" i="24"/>
  <c r="AG12" i="24"/>
  <c r="AG6" i="24"/>
  <c r="AG185" i="24"/>
  <c r="AG3" i="18"/>
  <c r="AG15" i="18"/>
  <c r="AG100" i="18"/>
  <c r="Y3" i="26"/>
  <c r="Y185" i="26"/>
  <c r="Y6" i="26"/>
  <c r="Q185" i="17"/>
  <c r="Q3" i="17"/>
  <c r="Q6" i="17"/>
  <c r="Q41" i="15" s="1"/>
  <c r="Q100" i="31"/>
  <c r="Q15" i="31"/>
  <c r="Q3" i="31"/>
  <c r="BS12" i="27"/>
  <c r="BS185" i="27"/>
  <c r="BS6" i="27"/>
  <c r="BS3" i="27"/>
  <c r="CB3" i="24"/>
  <c r="CB12" i="24"/>
  <c r="CB185" i="24"/>
  <c r="CB6" i="24"/>
  <c r="BT185" i="25"/>
  <c r="BT3" i="25"/>
  <c r="BT6" i="25"/>
  <c r="BT3" i="18"/>
  <c r="BT100" i="18"/>
  <c r="BT15" i="18"/>
  <c r="BL8" i="28"/>
  <c r="BL216" i="28"/>
  <c r="BL3" i="28"/>
  <c r="BD13" i="37"/>
  <c r="BD3" i="37"/>
  <c r="BD8" i="30"/>
  <c r="BD216" i="30"/>
  <c r="BD3" i="30"/>
  <c r="AV216" i="30"/>
  <c r="AV3" i="30"/>
  <c r="AV8" i="30"/>
  <c r="AV100" i="31"/>
  <c r="AV15" i="31"/>
  <c r="AV3" i="31"/>
  <c r="AN185" i="27"/>
  <c r="AN12" i="27"/>
  <c r="AN6" i="27"/>
  <c r="AN3" i="27"/>
  <c r="AF185" i="17"/>
  <c r="AF3" i="17"/>
  <c r="AF6" i="17"/>
  <c r="AF41" i="15" s="1"/>
  <c r="AF216" i="30"/>
  <c r="AF3" i="30"/>
  <c r="AF8" i="30"/>
  <c r="X3" i="26"/>
  <c r="X185" i="26"/>
  <c r="X6" i="26"/>
  <c r="P13" i="37"/>
  <c r="P3" i="37"/>
  <c r="P216" i="30"/>
  <c r="P8" i="30"/>
  <c r="P3" i="30"/>
  <c r="BZ185" i="27"/>
  <c r="BZ3" i="27"/>
  <c r="BZ12" i="27"/>
  <c r="BZ6" i="27"/>
  <c r="BR6" i="25"/>
  <c r="BR185" i="25"/>
  <c r="BR3" i="25"/>
  <c r="BR100" i="32"/>
  <c r="BR15" i="32"/>
  <c r="BR3" i="32"/>
  <c r="BJ185" i="24"/>
  <c r="BJ3" i="24"/>
  <c r="BJ12" i="24"/>
  <c r="BJ6" i="24"/>
  <c r="BB13" i="37"/>
  <c r="BB3" i="37"/>
  <c r="BB216" i="30"/>
  <c r="BB8" i="30"/>
  <c r="BB3" i="30"/>
  <c r="AT6" i="25"/>
  <c r="AT185" i="25"/>
  <c r="AT3" i="25"/>
  <c r="AT3" i="32"/>
  <c r="AT100" i="32"/>
  <c r="AT15" i="32"/>
  <c r="AL8" i="29"/>
  <c r="AL216" i="29"/>
  <c r="AL3" i="29"/>
  <c r="AD185" i="17"/>
  <c r="AD6" i="17"/>
  <c r="AD41" i="15" s="1"/>
  <c r="AD3" i="17"/>
  <c r="AD100" i="18"/>
  <c r="AD15" i="18"/>
  <c r="AD3" i="18"/>
  <c r="V3" i="26"/>
  <c r="V6" i="26"/>
  <c r="V185" i="26"/>
  <c r="N13" i="37"/>
  <c r="N3" i="37"/>
  <c r="N100" i="18"/>
  <c r="N15" i="18"/>
  <c r="N3" i="18"/>
  <c r="N3" i="32"/>
  <c r="N100" i="32"/>
  <c r="N15" i="32"/>
  <c r="AU185" i="24"/>
  <c r="AU3" i="24"/>
  <c r="AU6" i="24"/>
  <c r="AU12" i="24"/>
  <c r="W13" i="37"/>
  <c r="W3" i="37"/>
  <c r="W15" i="18"/>
  <c r="W100" i="18"/>
  <c r="W3" i="18"/>
  <c r="BY185" i="17"/>
  <c r="BY6" i="17"/>
  <c r="BY41" i="15" s="1"/>
  <c r="BY3" i="17"/>
  <c r="BY100" i="18"/>
  <c r="BY15" i="18"/>
  <c r="BY3" i="18"/>
  <c r="BQ6" i="25"/>
  <c r="BQ185" i="25"/>
  <c r="BQ3" i="25"/>
  <c r="BI3" i="28"/>
  <c r="BI216" i="28"/>
  <c r="BI8" i="28"/>
  <c r="BA185" i="26"/>
  <c r="BA6" i="26"/>
  <c r="BA3" i="26"/>
  <c r="BA100" i="32"/>
  <c r="BA3" i="32"/>
  <c r="BA15" i="32"/>
  <c r="AS3" i="27"/>
  <c r="AS12" i="27"/>
  <c r="AS185" i="27"/>
  <c r="AS6" i="27"/>
  <c r="AK13" i="37"/>
  <c r="AK3" i="37"/>
  <c r="AK216" i="29"/>
  <c r="AK3" i="29"/>
  <c r="AK8" i="29"/>
  <c r="AC185" i="26"/>
  <c r="AC6" i="26"/>
  <c r="AC3" i="26"/>
  <c r="AC3" i="31"/>
  <c r="AC100" i="31"/>
  <c r="AC15" i="31"/>
  <c r="U3" i="28"/>
  <c r="U216" i="28"/>
  <c r="U8" i="28"/>
  <c r="AM6" i="17"/>
  <c r="AM41" i="15" s="1"/>
  <c r="AM185" i="17"/>
  <c r="AM3" i="17"/>
  <c r="AM100" i="32"/>
  <c r="AM3" i="32"/>
  <c r="AM15" i="32"/>
  <c r="CF216" i="29"/>
  <c r="CF3" i="29"/>
  <c r="CF8" i="29"/>
  <c r="CF3" i="31"/>
  <c r="CF15" i="31"/>
  <c r="CF100" i="31"/>
  <c r="BX100" i="31"/>
  <c r="BX15" i="31"/>
  <c r="BX3" i="31"/>
  <c r="BP3" i="30"/>
  <c r="BP216" i="30"/>
  <c r="BP8" i="30"/>
  <c r="BH185" i="26"/>
  <c r="BH6" i="26"/>
  <c r="BH3" i="26"/>
  <c r="BH15" i="32"/>
  <c r="BH100" i="32"/>
  <c r="BH3" i="32"/>
  <c r="AZ216" i="29"/>
  <c r="AZ8" i="29"/>
  <c r="AZ3" i="29"/>
  <c r="AR6" i="25"/>
  <c r="AR185" i="25"/>
  <c r="AR3" i="25"/>
  <c r="AR216" i="30"/>
  <c r="AR3" i="30"/>
  <c r="AR8" i="30"/>
  <c r="AJ216" i="29"/>
  <c r="AJ8" i="29"/>
  <c r="AJ3" i="29"/>
  <c r="AB13" i="37"/>
  <c r="AB3" i="37"/>
  <c r="AB216" i="28"/>
  <c r="AB3" i="28"/>
  <c r="AB8" i="28"/>
  <c r="T185" i="17"/>
  <c r="T3" i="17"/>
  <c r="T6" i="17"/>
  <c r="T41" i="15" s="1"/>
  <c r="T3" i="31"/>
  <c r="T100" i="31"/>
  <c r="T15" i="31"/>
  <c r="BK185" i="24"/>
  <c r="BK3" i="24"/>
  <c r="BK6" i="24"/>
  <c r="BK12" i="24"/>
  <c r="O6" i="17"/>
  <c r="O41" i="15" s="1"/>
  <c r="O185" i="17"/>
  <c r="O3" i="17"/>
  <c r="O15" i="32"/>
  <c r="O3" i="32"/>
  <c r="O100" i="32"/>
  <c r="CE12" i="24"/>
  <c r="CE6" i="24"/>
  <c r="CE185" i="24"/>
  <c r="CE3" i="24"/>
  <c r="CE3" i="32"/>
  <c r="CE100" i="32"/>
  <c r="CE15" i="32"/>
  <c r="BW216" i="28"/>
  <c r="BW3" i="28"/>
  <c r="BW8" i="28"/>
  <c r="BO185" i="17"/>
  <c r="BO3" i="17"/>
  <c r="BO6" i="17"/>
  <c r="BO41" i="15" s="1"/>
  <c r="BO100" i="18"/>
  <c r="BO15" i="18"/>
  <c r="BO3" i="18"/>
  <c r="BG185" i="25"/>
  <c r="BG3" i="25"/>
  <c r="BG6" i="25"/>
  <c r="AY13" i="37"/>
  <c r="AY3" i="37"/>
  <c r="AY216" i="28"/>
  <c r="AY3" i="28"/>
  <c r="AY8" i="28"/>
  <c r="AQ185" i="17"/>
  <c r="AQ3" i="17"/>
  <c r="AQ6" i="17"/>
  <c r="AQ41" i="15" s="1"/>
  <c r="AQ100" i="18"/>
  <c r="AQ15" i="18"/>
  <c r="AQ3" i="18"/>
  <c r="AI185" i="27"/>
  <c r="AI3" i="27"/>
  <c r="AI6" i="27"/>
  <c r="AI12" i="27"/>
  <c r="AA216" i="29"/>
  <c r="AA3" i="29"/>
  <c r="AA8" i="29"/>
  <c r="S12" i="24"/>
  <c r="S6" i="24"/>
  <c r="S185" i="24"/>
  <c r="S3" i="24"/>
  <c r="S15" i="31"/>
  <c r="S3" i="31"/>
  <c r="S100" i="31"/>
  <c r="CA8" i="29"/>
  <c r="CA216" i="29"/>
  <c r="CA3" i="29"/>
  <c r="AE6" i="17"/>
  <c r="AE41" i="15" s="1"/>
  <c r="AE3" i="17"/>
  <c r="AE185" i="17"/>
  <c r="AE3" i="28"/>
  <c r="AE8" i="28"/>
  <c r="AE216" i="28"/>
  <c r="CD100" i="31"/>
  <c r="CD15" i="31"/>
  <c r="CD3" i="31"/>
  <c r="BV3" i="24"/>
  <c r="BV12" i="24"/>
  <c r="BV6" i="24"/>
  <c r="BV185" i="24"/>
  <c r="BN185" i="17"/>
  <c r="BN6" i="17"/>
  <c r="BN41" i="15" s="1"/>
  <c r="BN3" i="17"/>
  <c r="BN8" i="30"/>
  <c r="BN216" i="30"/>
  <c r="BN3" i="30"/>
  <c r="BF3" i="26"/>
  <c r="BF185" i="26"/>
  <c r="BF6" i="26"/>
  <c r="BF100" i="32"/>
  <c r="BF15" i="32"/>
  <c r="BF3" i="32"/>
  <c r="AX8" i="28"/>
  <c r="AX216" i="28"/>
  <c r="AX3" i="28"/>
  <c r="AP185" i="17"/>
  <c r="AP6" i="17"/>
  <c r="AP41" i="15" s="1"/>
  <c r="AP3" i="17"/>
  <c r="AP100" i="18"/>
  <c r="AP15" i="18"/>
  <c r="AP3" i="18"/>
  <c r="AH3" i="26"/>
  <c r="AH185" i="26"/>
  <c r="AH6" i="26"/>
  <c r="Z13" i="37"/>
  <c r="Z3" i="37"/>
  <c r="Z216" i="29"/>
  <c r="Z3" i="29"/>
  <c r="Z8" i="29"/>
  <c r="R185" i="25"/>
  <c r="R3" i="25"/>
  <c r="R6" i="25"/>
  <c r="BC3" i="15"/>
  <c r="BC5" i="15" s="1"/>
  <c r="BC10" i="15"/>
  <c r="BC42" i="15" s="1"/>
  <c r="BC12" i="15"/>
  <c r="BC43" i="15" s="1"/>
  <c r="BC3" i="28"/>
  <c r="BC8" i="28"/>
  <c r="BC216" i="28"/>
  <c r="CC10" i="15"/>
  <c r="CC42" i="15" s="1"/>
  <c r="CC27" i="15"/>
  <c r="CC216" i="30"/>
  <c r="CC8" i="30"/>
  <c r="CC3" i="30"/>
  <c r="BU185" i="25"/>
  <c r="BU3" i="25"/>
  <c r="BU6" i="25"/>
  <c r="BU3" i="32"/>
  <c r="BU15" i="32"/>
  <c r="BU100" i="32"/>
  <c r="BM3" i="28"/>
  <c r="BM216" i="28"/>
  <c r="BM8" i="28"/>
  <c r="BE185" i="17"/>
  <c r="BE3" i="17"/>
  <c r="BE6" i="17"/>
  <c r="BE41" i="15" s="1"/>
  <c r="BE3" i="18"/>
  <c r="BE100" i="18"/>
  <c r="BE15" i="18"/>
  <c r="AW3" i="26"/>
  <c r="AW185" i="26"/>
  <c r="AW6" i="26"/>
  <c r="AO13" i="37"/>
  <c r="AO3" i="37"/>
  <c r="AO216" i="29"/>
  <c r="AO3" i="29"/>
  <c r="AO8" i="29"/>
  <c r="AG185" i="17"/>
  <c r="AG3" i="17"/>
  <c r="AG6" i="17"/>
  <c r="AG41" i="15" s="1"/>
  <c r="AG3" i="31"/>
  <c r="AG15" i="31"/>
  <c r="AG100" i="31"/>
  <c r="Y216" i="30"/>
  <c r="Y8" i="30"/>
  <c r="Y3" i="30"/>
  <c r="Q185" i="27"/>
  <c r="Q6" i="27"/>
  <c r="Q3" i="27"/>
  <c r="Q12" i="27"/>
  <c r="Q3" i="18"/>
  <c r="Q100" i="18"/>
  <c r="Q15" i="18"/>
  <c r="BS185" i="24"/>
  <c r="BS3" i="24"/>
  <c r="BS6" i="24"/>
  <c r="BS12" i="24"/>
  <c r="G51" i="37"/>
  <c r="E211" i="29"/>
  <c r="F210" i="29"/>
  <c r="E210" i="29"/>
  <c r="G211" i="28"/>
  <c r="E211" i="28"/>
  <c r="BY6" i="18"/>
  <c r="M6" i="18"/>
  <c r="BH6" i="18"/>
  <c r="BY6" i="31"/>
  <c r="M6" i="31"/>
  <c r="BH6" i="31"/>
  <c r="BY6" i="32"/>
  <c r="BH6" i="32"/>
  <c r="BW6" i="18"/>
  <c r="BW6" i="31"/>
  <c r="BW6" i="32"/>
  <c r="K6" i="18"/>
  <c r="K262" i="1"/>
  <c r="L13" i="37"/>
  <c r="L100" i="32"/>
  <c r="L100" i="31"/>
  <c r="L100" i="18"/>
  <c r="L185" i="27"/>
  <c r="L8" i="28"/>
  <c r="L6" i="24"/>
  <c r="L6" i="17"/>
  <c r="L6" i="27"/>
  <c r="L185" i="26"/>
  <c r="L6" i="26"/>
  <c r="L6" i="25"/>
  <c r="L8" i="37"/>
  <c r="L8" i="30"/>
  <c r="L185" i="24"/>
  <c r="L185" i="25"/>
  <c r="L185" i="17"/>
  <c r="L15" i="18"/>
  <c r="L216" i="29"/>
  <c r="L8" i="29"/>
  <c r="L15" i="32"/>
  <c r="L15" i="31"/>
  <c r="L216" i="30"/>
  <c r="L216" i="28"/>
  <c r="C329" i="41"/>
  <c r="L329" i="41"/>
  <c r="G331" i="41"/>
  <c r="H331" i="41" s="1"/>
  <c r="E8" i="37"/>
  <c r="K269" i="1"/>
  <c r="K268" i="1"/>
  <c r="K266" i="1"/>
  <c r="K272" i="1"/>
  <c r="K270" i="1"/>
  <c r="K261" i="1"/>
  <c r="K260" i="1"/>
  <c r="K267" i="1"/>
  <c r="K258" i="1"/>
  <c r="K273" i="1"/>
  <c r="K208" i="1"/>
  <c r="K264" i="1"/>
  <c r="K259" i="1"/>
  <c r="K265" i="1"/>
  <c r="K256" i="1"/>
  <c r="K263" i="1"/>
  <c r="K254" i="1"/>
  <c r="K257" i="1"/>
  <c r="K255" i="1"/>
  <c r="K271" i="1"/>
  <c r="I37" i="17"/>
  <c r="I144" i="17"/>
  <c r="I24" i="17" s="1"/>
  <c r="I131" i="17"/>
  <c r="I22" i="17" s="1"/>
  <c r="I170" i="17"/>
  <c r="I157" i="17"/>
  <c r="I25" i="17" s="1"/>
  <c r="I192" i="30"/>
  <c r="I203" i="30" s="1"/>
  <c r="I192" i="29"/>
  <c r="I203" i="29" s="1"/>
  <c r="I192" i="28"/>
  <c r="I203" i="28" s="1"/>
  <c r="K139" i="41"/>
  <c r="O139" i="41" s="1"/>
  <c r="K144" i="41"/>
  <c r="O144" i="41" s="1"/>
  <c r="J81" i="15"/>
  <c r="N80" i="15"/>
  <c r="G81" i="15"/>
  <c r="L133" i="41"/>
  <c r="L123" i="41"/>
  <c r="D221" i="30"/>
  <c r="D190" i="27"/>
  <c r="D190" i="24"/>
  <c r="D190" i="17"/>
  <c r="D221" i="29"/>
  <c r="D105" i="31"/>
  <c r="D190" i="25"/>
  <c r="D190" i="26"/>
  <c r="D105" i="32"/>
  <c r="D105" i="18"/>
  <c r="D221" i="28"/>
  <c r="D110" i="37"/>
  <c r="E110" i="37" s="1"/>
  <c r="E85" i="37"/>
  <c r="H10" i="15"/>
  <c r="H42" i="15" s="1"/>
  <c r="H32" i="15" s="1"/>
  <c r="K10" i="15"/>
  <c r="K42" i="15" s="1"/>
  <c r="I38" i="32"/>
  <c r="H9" i="31"/>
  <c r="H9" i="32"/>
  <c r="H9" i="18"/>
  <c r="H11" i="28"/>
  <c r="H11" i="30"/>
  <c r="H11" i="29"/>
  <c r="H9" i="27"/>
  <c r="H9" i="24"/>
  <c r="H9" i="26"/>
  <c r="H9" i="17"/>
  <c r="H9" i="25"/>
  <c r="I38" i="31"/>
  <c r="I38" i="18"/>
  <c r="J150" i="41"/>
  <c r="N150" i="41" s="1"/>
  <c r="AG8" i="24" l="1"/>
  <c r="AG8" i="32"/>
  <c r="BX8" i="26"/>
  <c r="BX8" i="27"/>
  <c r="BX8" i="18"/>
  <c r="AG8" i="26"/>
  <c r="AG8" i="27"/>
  <c r="AG10" i="30"/>
  <c r="BX8" i="25"/>
  <c r="BX10" i="28"/>
  <c r="BX8" i="31"/>
  <c r="AX8" i="26"/>
  <c r="AG8" i="17"/>
  <c r="AG10" i="28"/>
  <c r="BX8" i="24"/>
  <c r="BX10" i="29"/>
  <c r="AX8" i="17"/>
  <c r="AX8" i="27"/>
  <c r="AX8" i="18"/>
  <c r="BW7" i="26"/>
  <c r="AI8" i="31"/>
  <c r="AM8" i="25"/>
  <c r="AM10" i="28"/>
  <c r="AM8" i="31"/>
  <c r="AX8" i="24"/>
  <c r="AX10" i="28"/>
  <c r="AX8" i="31"/>
  <c r="BQ8" i="17"/>
  <c r="BQ10" i="30"/>
  <c r="BW7" i="27"/>
  <c r="N10" i="30"/>
  <c r="AM8" i="26"/>
  <c r="AM10" i="29"/>
  <c r="AX8" i="25"/>
  <c r="AX10" i="29"/>
  <c r="BX9" i="30"/>
  <c r="BS8" i="24"/>
  <c r="BQ8" i="25"/>
  <c r="BQ8" i="27"/>
  <c r="BW7" i="18"/>
  <c r="AW8" i="26"/>
  <c r="AW8" i="24"/>
  <c r="N9" i="28"/>
  <c r="N7" i="31"/>
  <c r="K8" i="24"/>
  <c r="K8" i="32"/>
  <c r="K8" i="26"/>
  <c r="BW32" i="15"/>
  <c r="K8" i="27"/>
  <c r="K10" i="30"/>
  <c r="CE10" i="28"/>
  <c r="CE8" i="27"/>
  <c r="CE8" i="18"/>
  <c r="BT9" i="29"/>
  <c r="BW7" i="25"/>
  <c r="BW9" i="28"/>
  <c r="BW7" i="31"/>
  <c r="K10" i="28"/>
  <c r="K10" i="29"/>
  <c r="K8" i="18"/>
  <c r="CE8" i="25"/>
  <c r="CE10" i="29"/>
  <c r="CE8" i="31"/>
  <c r="BW7" i="17"/>
  <c r="BW9" i="29"/>
  <c r="BW7" i="32"/>
  <c r="K8" i="25"/>
  <c r="K8" i="17"/>
  <c r="CE8" i="26"/>
  <c r="CE8" i="17"/>
  <c r="BW7" i="24"/>
  <c r="I9" i="28"/>
  <c r="M8" i="25"/>
  <c r="M10" i="30"/>
  <c r="M8" i="18"/>
  <c r="M8" i="26"/>
  <c r="M8" i="27"/>
  <c r="M8" i="31"/>
  <c r="M8" i="24"/>
  <c r="M10" i="28"/>
  <c r="L131" i="17"/>
  <c r="L22" i="17" s="1"/>
  <c r="L46" i="17" s="1"/>
  <c r="L47" i="17" s="1"/>
  <c r="L157" i="17"/>
  <c r="L25" i="17" s="1"/>
  <c r="L170" i="17"/>
  <c r="L144" i="17"/>
  <c r="L24" i="17" s="1"/>
  <c r="L28" i="17" s="1"/>
  <c r="L49" i="17"/>
  <c r="L196" i="30" s="1"/>
  <c r="L46" i="26"/>
  <c r="L47" i="26" s="1"/>
  <c r="L191" i="29"/>
  <c r="L191" i="28"/>
  <c r="F252" i="33"/>
  <c r="J7" i="17"/>
  <c r="J9" i="30"/>
  <c r="J32" i="15"/>
  <c r="J7" i="25"/>
  <c r="J7" i="27"/>
  <c r="E212" i="28"/>
  <c r="E47" i="28" s="1"/>
  <c r="F232" i="33"/>
  <c r="H45" i="18"/>
  <c r="F260" i="33"/>
  <c r="F241" i="33"/>
  <c r="E207" i="28"/>
  <c r="E206" i="28"/>
  <c r="U170" i="17"/>
  <c r="AF170" i="17"/>
  <c r="AN170" i="17"/>
  <c r="AB140" i="24"/>
  <c r="AB24" i="24" s="1"/>
  <c r="AB28" i="24" s="1"/>
  <c r="AO140" i="27"/>
  <c r="AO24" i="27" s="1"/>
  <c r="AN144" i="26"/>
  <c r="AN24" i="26" s="1"/>
  <c r="AN26" i="26" s="1"/>
  <c r="AN29" i="26" s="1"/>
  <c r="AT166" i="27"/>
  <c r="AN37" i="17"/>
  <c r="U144" i="17"/>
  <c r="U24" i="17" s="1"/>
  <c r="U28" i="17" s="1"/>
  <c r="AF144" i="17"/>
  <c r="AF24" i="17" s="1"/>
  <c r="AF26" i="17" s="1"/>
  <c r="AF29" i="17" s="1"/>
  <c r="BF172" i="30"/>
  <c r="BR146" i="30"/>
  <c r="BR26" i="30" s="1"/>
  <c r="BJ133" i="30"/>
  <c r="AI146" i="30"/>
  <c r="AI26" i="30" s="1"/>
  <c r="AI30" i="30" s="1"/>
  <c r="F244" i="33"/>
  <c r="G8" i="17"/>
  <c r="G8" i="18"/>
  <c r="F242" i="33"/>
  <c r="F226" i="33"/>
  <c r="F219" i="33"/>
  <c r="F243" i="33"/>
  <c r="F258" i="33"/>
  <c r="H43" i="18"/>
  <c r="H53" i="18" s="1"/>
  <c r="H63" i="37" s="1"/>
  <c r="H51" i="37"/>
  <c r="E208" i="29"/>
  <c r="E22" i="29" s="1"/>
  <c r="F259" i="33"/>
  <c r="F230" i="33"/>
  <c r="F231" i="33"/>
  <c r="F229" i="33"/>
  <c r="H28" i="27"/>
  <c r="H26" i="27"/>
  <c r="H29" i="27" s="1"/>
  <c r="I28" i="27"/>
  <c r="I26" i="27"/>
  <c r="I29" i="27" s="1"/>
  <c r="AK166" i="27"/>
  <c r="AK37" i="27"/>
  <c r="AK59" i="37" s="1"/>
  <c r="U166" i="24"/>
  <c r="U37" i="24"/>
  <c r="U58" i="37" s="1"/>
  <c r="AF140" i="24"/>
  <c r="AF24" i="24" s="1"/>
  <c r="AF37" i="24"/>
  <c r="AF58" i="37" s="1"/>
  <c r="BW131" i="26"/>
  <c r="AX140" i="24"/>
  <c r="AX24" i="24" s="1"/>
  <c r="AX37" i="24"/>
  <c r="AX58" i="37" s="1"/>
  <c r="AR144" i="26"/>
  <c r="AR24" i="26" s="1"/>
  <c r="K153" i="24"/>
  <c r="K25" i="24" s="1"/>
  <c r="K37" i="24"/>
  <c r="K58" i="37" s="1"/>
  <c r="BW153" i="24"/>
  <c r="BW25" i="24" s="1"/>
  <c r="BW37" i="24"/>
  <c r="BW58" i="37" s="1"/>
  <c r="W166" i="27"/>
  <c r="W37" i="27"/>
  <c r="W59" i="37" s="1"/>
  <c r="BC166" i="27"/>
  <c r="BC37" i="27"/>
  <c r="BC59" i="37" s="1"/>
  <c r="AZ140" i="27"/>
  <c r="AZ24" i="27" s="1"/>
  <c r="AZ37" i="27"/>
  <c r="AZ59" i="37" s="1"/>
  <c r="BM166" i="27"/>
  <c r="BM37" i="27"/>
  <c r="BM59" i="37" s="1"/>
  <c r="Q166" i="27"/>
  <c r="Q37" i="27"/>
  <c r="Q59" i="37" s="1"/>
  <c r="O140" i="24"/>
  <c r="O24" i="24" s="1"/>
  <c r="O37" i="24"/>
  <c r="O58" i="37" s="1"/>
  <c r="CA153" i="24"/>
  <c r="CA25" i="24" s="1"/>
  <c r="CA37" i="24"/>
  <c r="CA58" i="37" s="1"/>
  <c r="AQ166" i="27"/>
  <c r="AQ37" i="27"/>
  <c r="AQ59" i="37" s="1"/>
  <c r="AN140" i="27"/>
  <c r="AN24" i="27" s="1"/>
  <c r="AN37" i="27"/>
  <c r="AN59" i="37" s="1"/>
  <c r="CF28" i="24"/>
  <c r="U166" i="27"/>
  <c r="U37" i="27"/>
  <c r="U59" i="37" s="1"/>
  <c r="BQ153" i="24"/>
  <c r="BQ25" i="24" s="1"/>
  <c r="BQ37" i="24"/>
  <c r="BQ58" i="37" s="1"/>
  <c r="CB166" i="24"/>
  <c r="CB37" i="24"/>
  <c r="CB58" i="37" s="1"/>
  <c r="P166" i="24"/>
  <c r="P37" i="24"/>
  <c r="P58" i="37" s="1"/>
  <c r="AO144" i="26"/>
  <c r="AO24" i="26" s="1"/>
  <c r="BN153" i="24"/>
  <c r="BN25" i="24" s="1"/>
  <c r="BN37" i="24"/>
  <c r="BN58" i="37" s="1"/>
  <c r="L144" i="26"/>
  <c r="L24" i="26" s="1"/>
  <c r="AA140" i="24"/>
  <c r="AA24" i="24" s="1"/>
  <c r="AA37" i="24"/>
  <c r="AA58" i="37" s="1"/>
  <c r="F140" i="27"/>
  <c r="F24" i="27" s="1"/>
  <c r="F37" i="27"/>
  <c r="F59" i="37" s="1"/>
  <c r="BS153" i="27"/>
  <c r="BS25" i="27" s="1"/>
  <c r="BS37" i="27"/>
  <c r="BS59" i="37" s="1"/>
  <c r="AZ153" i="27"/>
  <c r="AZ25" i="27" s="1"/>
  <c r="R140" i="27"/>
  <c r="R24" i="27" s="1"/>
  <c r="R37" i="27"/>
  <c r="R59" i="37" s="1"/>
  <c r="CD140" i="27"/>
  <c r="CD24" i="27" s="1"/>
  <c r="CD37" i="27"/>
  <c r="CD59" i="37" s="1"/>
  <c r="Z172" i="30"/>
  <c r="BF146" i="30"/>
  <c r="BF26" i="30" s="1"/>
  <c r="BX166" i="24"/>
  <c r="BX37" i="24"/>
  <c r="BX58" i="37" s="1"/>
  <c r="AL153" i="24"/>
  <c r="AL25" i="24" s="1"/>
  <c r="AL37" i="24"/>
  <c r="AL58" i="37" s="1"/>
  <c r="AE140" i="24"/>
  <c r="AE24" i="24" s="1"/>
  <c r="AE37" i="24"/>
  <c r="AE58" i="37" s="1"/>
  <c r="BQ166" i="27"/>
  <c r="BQ37" i="27"/>
  <c r="BQ59" i="37" s="1"/>
  <c r="BA166" i="24"/>
  <c r="BA37" i="24"/>
  <c r="BA58" i="37" s="1"/>
  <c r="BL153" i="24"/>
  <c r="BL25" i="24" s="1"/>
  <c r="BL37" i="24"/>
  <c r="BL58" i="37" s="1"/>
  <c r="R140" i="24"/>
  <c r="R24" i="24" s="1"/>
  <c r="R37" i="24"/>
  <c r="R58" i="37" s="1"/>
  <c r="CD140" i="24"/>
  <c r="CD24" i="24" s="1"/>
  <c r="CD37" i="24"/>
  <c r="CD58" i="37" s="1"/>
  <c r="AQ153" i="24"/>
  <c r="AQ25" i="24" s="1"/>
  <c r="AQ37" i="24"/>
  <c r="AQ58" i="37" s="1"/>
  <c r="AM153" i="27"/>
  <c r="AM25" i="27" s="1"/>
  <c r="AM37" i="27"/>
  <c r="AM59" i="37" s="1"/>
  <c r="T140" i="27"/>
  <c r="T24" i="27" s="1"/>
  <c r="T37" i="27"/>
  <c r="T59" i="37" s="1"/>
  <c r="BP140" i="27"/>
  <c r="BP24" i="27" s="1"/>
  <c r="BP37" i="27"/>
  <c r="BP59" i="37" s="1"/>
  <c r="CC166" i="27"/>
  <c r="CC37" i="27"/>
  <c r="CC59" i="37" s="1"/>
  <c r="AW166" i="27"/>
  <c r="AW37" i="27"/>
  <c r="AW59" i="37" s="1"/>
  <c r="BH153" i="24"/>
  <c r="BH25" i="24" s="1"/>
  <c r="BH37" i="24"/>
  <c r="BH58" i="37" s="1"/>
  <c r="L166" i="24"/>
  <c r="L37" i="24"/>
  <c r="L58" i="37" s="1"/>
  <c r="BB140" i="24"/>
  <c r="BB24" i="24" s="1"/>
  <c r="BB37" i="24"/>
  <c r="BB58" i="37" s="1"/>
  <c r="AU153" i="24"/>
  <c r="AU25" i="24" s="1"/>
  <c r="AU37" i="24"/>
  <c r="AU58" i="37" s="1"/>
  <c r="K166" i="27"/>
  <c r="K37" i="27"/>
  <c r="K59" i="37" s="1"/>
  <c r="BW166" i="27"/>
  <c r="BW37" i="27"/>
  <c r="BW59" i="37" s="1"/>
  <c r="BT140" i="27"/>
  <c r="BT24" i="27" s="1"/>
  <c r="BT37" i="27"/>
  <c r="BT59" i="37" s="1"/>
  <c r="AO28" i="27"/>
  <c r="AO26" i="27"/>
  <c r="AO29" i="27" s="1"/>
  <c r="BA166" i="27"/>
  <c r="BA37" i="27"/>
  <c r="BA59" i="37" s="1"/>
  <c r="AK153" i="24"/>
  <c r="AK25" i="24" s="1"/>
  <c r="AK37" i="24"/>
  <c r="AK58" i="37" s="1"/>
  <c r="AV166" i="24"/>
  <c r="AV37" i="24"/>
  <c r="AV58" i="37" s="1"/>
  <c r="AH153" i="24"/>
  <c r="AH25" i="24" s="1"/>
  <c r="AH37" i="24"/>
  <c r="AH58" i="37" s="1"/>
  <c r="BG140" i="24"/>
  <c r="BG24" i="24" s="1"/>
  <c r="BG37" i="24"/>
  <c r="BG58" i="37" s="1"/>
  <c r="G166" i="27"/>
  <c r="G37" i="27"/>
  <c r="G59" i="37" s="1"/>
  <c r="BC28" i="27"/>
  <c r="AJ140" i="27"/>
  <c r="AJ24" i="27" s="1"/>
  <c r="AJ37" i="27"/>
  <c r="AJ59" i="37" s="1"/>
  <c r="CF140" i="27"/>
  <c r="CF24" i="27" s="1"/>
  <c r="CF37" i="27"/>
  <c r="CF59" i="37" s="1"/>
  <c r="AX140" i="27"/>
  <c r="AX24" i="27" s="1"/>
  <c r="AX37" i="27"/>
  <c r="AX59" i="37" s="1"/>
  <c r="AG166" i="27"/>
  <c r="AG37" i="27"/>
  <c r="AG59" i="37" s="1"/>
  <c r="AR166" i="24"/>
  <c r="AR37" i="24"/>
  <c r="AR58" i="37" s="1"/>
  <c r="V140" i="24"/>
  <c r="V24" i="24" s="1"/>
  <c r="V37" i="24"/>
  <c r="V58" i="37" s="1"/>
  <c r="BR153" i="24"/>
  <c r="BR25" i="24" s="1"/>
  <c r="BR37" i="24"/>
  <c r="BR58" i="37" s="1"/>
  <c r="BK140" i="24"/>
  <c r="BK24" i="24" s="1"/>
  <c r="BK37" i="24"/>
  <c r="BK58" i="37" s="1"/>
  <c r="AA140" i="27"/>
  <c r="AA24" i="27" s="1"/>
  <c r="AA37" i="27"/>
  <c r="AA59" i="37" s="1"/>
  <c r="X140" i="27"/>
  <c r="X24" i="27" s="1"/>
  <c r="X37" i="27"/>
  <c r="X59" i="37" s="1"/>
  <c r="E140" i="27"/>
  <c r="E24" i="27" s="1"/>
  <c r="E37" i="27"/>
  <c r="E59" i="37" s="1"/>
  <c r="BB140" i="27"/>
  <c r="BB24" i="27" s="1"/>
  <c r="BG140" i="27"/>
  <c r="BG24" i="27" s="1"/>
  <c r="BG37" i="27"/>
  <c r="BG59" i="37" s="1"/>
  <c r="BD140" i="27"/>
  <c r="BD24" i="27" s="1"/>
  <c r="BD37" i="27"/>
  <c r="BD59" i="37" s="1"/>
  <c r="V140" i="27"/>
  <c r="V24" i="27" s="1"/>
  <c r="V37" i="27"/>
  <c r="V59" i="37" s="1"/>
  <c r="BR166" i="27"/>
  <c r="BR37" i="27"/>
  <c r="BR59" i="37" s="1"/>
  <c r="BY166" i="27"/>
  <c r="BY37" i="27"/>
  <c r="BY59" i="37" s="1"/>
  <c r="M166" i="27"/>
  <c r="M37" i="27"/>
  <c r="M59" i="37" s="1"/>
  <c r="AS127" i="24"/>
  <c r="AS37" i="24"/>
  <c r="AS58" i="37" s="1"/>
  <c r="BD127" i="24"/>
  <c r="BD37" i="24"/>
  <c r="BD58" i="37" s="1"/>
  <c r="J127" i="24"/>
  <c r="J37" i="24"/>
  <c r="J58" i="37" s="1"/>
  <c r="BV127" i="24"/>
  <c r="BV37" i="24"/>
  <c r="BV58" i="37" s="1"/>
  <c r="AI140" i="24"/>
  <c r="AI24" i="24" s="1"/>
  <c r="AI37" i="24"/>
  <c r="AI58" i="37" s="1"/>
  <c r="BO166" i="24"/>
  <c r="BO37" i="24"/>
  <c r="BO58" i="37" s="1"/>
  <c r="O153" i="27"/>
  <c r="O25" i="27" s="1"/>
  <c r="O37" i="27"/>
  <c r="O59" i="37" s="1"/>
  <c r="CA153" i="27"/>
  <c r="CA25" i="27" s="1"/>
  <c r="CA37" i="27"/>
  <c r="CA59" i="37" s="1"/>
  <c r="AR140" i="27"/>
  <c r="AR24" i="27" s="1"/>
  <c r="AR37" i="27"/>
  <c r="AR59" i="37" s="1"/>
  <c r="Q146" i="30"/>
  <c r="Q26" i="30" s="1"/>
  <c r="AW146" i="30"/>
  <c r="AW26" i="30" s="1"/>
  <c r="BE166" i="27"/>
  <c r="BE37" i="27"/>
  <c r="BE59" i="37" s="1"/>
  <c r="AZ127" i="24"/>
  <c r="AZ37" i="24"/>
  <c r="AZ58" i="37" s="1"/>
  <c r="BD157" i="26"/>
  <c r="BD25" i="26" s="1"/>
  <c r="BT157" i="26"/>
  <c r="BT25" i="26" s="1"/>
  <c r="BT26" i="26" s="1"/>
  <c r="BT29" i="26" s="1"/>
  <c r="BS166" i="24"/>
  <c r="BS37" i="24"/>
  <c r="BS58" i="37" s="1"/>
  <c r="S153" i="27"/>
  <c r="S25" i="27" s="1"/>
  <c r="CE153" i="27"/>
  <c r="CE25" i="27" s="1"/>
  <c r="CE37" i="27"/>
  <c r="CE59" i="37" s="1"/>
  <c r="AV140" i="27"/>
  <c r="AV24" i="27" s="1"/>
  <c r="AV37" i="27"/>
  <c r="AV59" i="37" s="1"/>
  <c r="AD140" i="27"/>
  <c r="AD24" i="27" s="1"/>
  <c r="AD37" i="27"/>
  <c r="AD59" i="37" s="1"/>
  <c r="AF133" i="28"/>
  <c r="AL133" i="30"/>
  <c r="BI166" i="27"/>
  <c r="BI37" i="27"/>
  <c r="BI59" i="37" s="1"/>
  <c r="BY127" i="24"/>
  <c r="BY37" i="24"/>
  <c r="BY58" i="37" s="1"/>
  <c r="AC140" i="24"/>
  <c r="AC24" i="24" s="1"/>
  <c r="AC28" i="24" s="1"/>
  <c r="AC37" i="24"/>
  <c r="AC58" i="37" s="1"/>
  <c r="AN127" i="24"/>
  <c r="AN37" i="24"/>
  <c r="AN58" i="37" s="1"/>
  <c r="Z166" i="24"/>
  <c r="Z37" i="24"/>
  <c r="Z58" i="37" s="1"/>
  <c r="BP131" i="26"/>
  <c r="CE127" i="24"/>
  <c r="CE37" i="24"/>
  <c r="CE58" i="37" s="1"/>
  <c r="AE153" i="27"/>
  <c r="AE25" i="27" s="1"/>
  <c r="AE37" i="27"/>
  <c r="AE59" i="37" s="1"/>
  <c r="G140" i="24"/>
  <c r="G24" i="24" s="1"/>
  <c r="G37" i="24"/>
  <c r="G58" i="37" s="1"/>
  <c r="BH140" i="27"/>
  <c r="BH24" i="27" s="1"/>
  <c r="BH37" i="27"/>
  <c r="BH59" i="37" s="1"/>
  <c r="J140" i="27"/>
  <c r="J24" i="27" s="1"/>
  <c r="J37" i="27"/>
  <c r="J59" i="37" s="1"/>
  <c r="BV140" i="27"/>
  <c r="BV24" i="27" s="1"/>
  <c r="BV37" i="27"/>
  <c r="BV59" i="37" s="1"/>
  <c r="BU166" i="27"/>
  <c r="BU37" i="27"/>
  <c r="BU59" i="37" s="1"/>
  <c r="Y166" i="27"/>
  <c r="Y37" i="27"/>
  <c r="Y59" i="37" s="1"/>
  <c r="AJ127" i="24"/>
  <c r="AJ37" i="24"/>
  <c r="AJ58" i="37" s="1"/>
  <c r="AT127" i="24"/>
  <c r="AT37" i="24"/>
  <c r="AT58" i="37" s="1"/>
  <c r="BT131" i="26"/>
  <c r="W140" i="24"/>
  <c r="W24" i="24" s="1"/>
  <c r="W37" i="24"/>
  <c r="W58" i="37" s="1"/>
  <c r="S140" i="27"/>
  <c r="S24" i="27" s="1"/>
  <c r="AI153" i="27"/>
  <c r="AI25" i="27" s="1"/>
  <c r="AI37" i="27"/>
  <c r="AI59" i="37" s="1"/>
  <c r="BL140" i="27"/>
  <c r="BL24" i="27" s="1"/>
  <c r="BL37" i="27"/>
  <c r="BL59" i="37" s="1"/>
  <c r="AS166" i="27"/>
  <c r="AS37" i="27"/>
  <c r="AS59" i="37" s="1"/>
  <c r="BI127" i="24"/>
  <c r="M127" i="24"/>
  <c r="M37" i="24"/>
  <c r="M58" i="37" s="1"/>
  <c r="X140" i="24"/>
  <c r="X24" i="24" s="1"/>
  <c r="X37" i="24"/>
  <c r="X58" i="37" s="1"/>
  <c r="AP127" i="24"/>
  <c r="AP37" i="24"/>
  <c r="AP58" i="37" s="1"/>
  <c r="AJ131" i="26"/>
  <c r="AY127" i="24"/>
  <c r="AY37" i="24"/>
  <c r="AY58" i="37" s="1"/>
  <c r="AU153" i="27"/>
  <c r="AU25" i="27" s="1"/>
  <c r="AU37" i="27"/>
  <c r="AU59" i="37" s="1"/>
  <c r="L140" i="27"/>
  <c r="L24" i="27" s="1"/>
  <c r="L37" i="27"/>
  <c r="L59" i="37" s="1"/>
  <c r="BX140" i="27"/>
  <c r="BX24" i="27" s="1"/>
  <c r="BX37" i="27"/>
  <c r="BX59" i="37" s="1"/>
  <c r="CF127" i="24"/>
  <c r="CF37" i="24"/>
  <c r="CF58" i="37" s="1"/>
  <c r="T127" i="24"/>
  <c r="T37" i="24"/>
  <c r="T58" i="37" s="1"/>
  <c r="N127" i="24"/>
  <c r="N37" i="24"/>
  <c r="N58" i="37" s="1"/>
  <c r="BJ153" i="24"/>
  <c r="BJ25" i="24" s="1"/>
  <c r="BJ37" i="24"/>
  <c r="BJ58" i="37" s="1"/>
  <c r="AM166" i="24"/>
  <c r="AM37" i="24"/>
  <c r="AM58" i="37" s="1"/>
  <c r="AY153" i="27"/>
  <c r="AY25" i="27" s="1"/>
  <c r="AY37" i="27"/>
  <c r="AY59" i="37" s="1"/>
  <c r="P140" i="27"/>
  <c r="P24" i="27" s="1"/>
  <c r="P37" i="27"/>
  <c r="P59" i="37" s="1"/>
  <c r="CB140" i="27"/>
  <c r="CB24" i="27" s="1"/>
  <c r="CB37" i="27"/>
  <c r="CB59" i="37" s="1"/>
  <c r="BJ140" i="27"/>
  <c r="BJ24" i="27" s="1"/>
  <c r="BJ37" i="27"/>
  <c r="BJ59" i="37" s="1"/>
  <c r="BE26" i="27"/>
  <c r="BE29" i="27" s="1"/>
  <c r="AC166" i="27"/>
  <c r="AC37" i="27"/>
  <c r="AC59" i="37" s="1"/>
  <c r="BT153" i="24"/>
  <c r="BT25" i="24" s="1"/>
  <c r="BT37" i="24"/>
  <c r="BT58" i="37" s="1"/>
  <c r="BF153" i="24"/>
  <c r="BF25" i="24" s="1"/>
  <c r="BF37" i="24"/>
  <c r="BF58" i="37" s="1"/>
  <c r="S127" i="24"/>
  <c r="S37" i="24"/>
  <c r="S58" i="37" s="1"/>
  <c r="F166" i="24"/>
  <c r="F37" i="24"/>
  <c r="F58" i="37" s="1"/>
  <c r="BK153" i="27"/>
  <c r="BK25" i="27" s="1"/>
  <c r="BK37" i="27"/>
  <c r="BK59" i="37" s="1"/>
  <c r="AB140" i="27"/>
  <c r="AB24" i="27" s="1"/>
  <c r="AB37" i="27"/>
  <c r="AB59" i="37" s="1"/>
  <c r="AP140" i="27"/>
  <c r="AP24" i="27" s="1"/>
  <c r="AP37" i="27"/>
  <c r="AP59" i="37" s="1"/>
  <c r="AO166" i="27"/>
  <c r="AO37" i="27"/>
  <c r="AO59" i="37" s="1"/>
  <c r="BP127" i="24"/>
  <c r="BP37" i="24"/>
  <c r="BP58" i="37" s="1"/>
  <c r="AD153" i="24"/>
  <c r="AD25" i="24" s="1"/>
  <c r="AD37" i="24"/>
  <c r="AD58" i="37" s="1"/>
  <c r="BZ127" i="24"/>
  <c r="BZ37" i="24"/>
  <c r="BZ58" i="37" s="1"/>
  <c r="BC153" i="24"/>
  <c r="BC25" i="24" s="1"/>
  <c r="BC37" i="24"/>
  <c r="BC58" i="37" s="1"/>
  <c r="S127" i="27"/>
  <c r="BO153" i="27"/>
  <c r="BO25" i="27" s="1"/>
  <c r="BO37" i="27"/>
  <c r="BO59" i="37" s="1"/>
  <c r="AF140" i="27"/>
  <c r="AF24" i="27" s="1"/>
  <c r="AF37" i="27"/>
  <c r="AF59" i="37" s="1"/>
  <c r="N166" i="27"/>
  <c r="N37" i="27"/>
  <c r="N59" i="37" s="1"/>
  <c r="I7" i="27"/>
  <c r="I9" i="30"/>
  <c r="I7" i="18"/>
  <c r="I7" i="31"/>
  <c r="J8" i="26"/>
  <c r="I7" i="17"/>
  <c r="I7" i="32"/>
  <c r="J8" i="27"/>
  <c r="I7" i="25"/>
  <c r="I7" i="26"/>
  <c r="CE7" i="27"/>
  <c r="CE9" i="28"/>
  <c r="F9" i="28"/>
  <c r="E153" i="24"/>
  <c r="E25" i="24" s="1"/>
  <c r="E37" i="24"/>
  <c r="E58" i="37" s="1"/>
  <c r="F233" i="33"/>
  <c r="G8" i="32"/>
  <c r="G8" i="25"/>
  <c r="G8" i="26"/>
  <c r="G8" i="24"/>
  <c r="G10" i="28"/>
  <c r="G10" i="29"/>
  <c r="G8" i="31"/>
  <c r="F7" i="25"/>
  <c r="F7" i="31"/>
  <c r="F38" i="31" s="1"/>
  <c r="F32" i="15"/>
  <c r="F33" i="15" s="1"/>
  <c r="F34" i="15" s="1"/>
  <c r="F7" i="27"/>
  <c r="F7" i="17"/>
  <c r="F7" i="18"/>
  <c r="F256" i="33"/>
  <c r="F246" i="33"/>
  <c r="AF55" i="37"/>
  <c r="BX144" i="26"/>
  <c r="BX24" i="26" s="1"/>
  <c r="BS131" i="17"/>
  <c r="BX144" i="17"/>
  <c r="BX24" i="17" s="1"/>
  <c r="BX28" i="17" s="1"/>
  <c r="N10" i="28"/>
  <c r="AI8" i="26"/>
  <c r="BN7" i="27"/>
  <c r="BN7" i="18"/>
  <c r="J10" i="28"/>
  <c r="CE9" i="29"/>
  <c r="BJ159" i="28"/>
  <c r="BJ27" i="28" s="1"/>
  <c r="AP172" i="30"/>
  <c r="F146" i="30"/>
  <c r="F26" i="30" s="1"/>
  <c r="F28" i="30" s="1"/>
  <c r="F31" i="30" s="1"/>
  <c r="BF159" i="30"/>
  <c r="BF27" i="30" s="1"/>
  <c r="AG127" i="27"/>
  <c r="X153" i="27"/>
  <c r="X25" i="27" s="1"/>
  <c r="BU153" i="27"/>
  <c r="BU25" i="27" s="1"/>
  <c r="AU144" i="26"/>
  <c r="AU24" i="26" s="1"/>
  <c r="AU26" i="26" s="1"/>
  <c r="AU29" i="26" s="1"/>
  <c r="BX131" i="17"/>
  <c r="AI8" i="25"/>
  <c r="AK159" i="28"/>
  <c r="AK27" i="28" s="1"/>
  <c r="AK28" i="28" s="1"/>
  <c r="AK31" i="28" s="1"/>
  <c r="BS170" i="17"/>
  <c r="BX170" i="17"/>
  <c r="N8" i="25"/>
  <c r="N10" i="29"/>
  <c r="AI10" i="28"/>
  <c r="BN9" i="29"/>
  <c r="BN7" i="31"/>
  <c r="J10" i="29"/>
  <c r="CE7" i="18"/>
  <c r="AU166" i="24"/>
  <c r="AM140" i="27"/>
  <c r="AM24" i="27" s="1"/>
  <c r="AD146" i="30"/>
  <c r="AD26" i="30" s="1"/>
  <c r="AD28" i="30" s="1"/>
  <c r="AD31" i="30" s="1"/>
  <c r="S140" i="24"/>
  <c r="S24" i="24" s="1"/>
  <c r="BU140" i="27"/>
  <c r="BU24" i="27" s="1"/>
  <c r="Y153" i="27"/>
  <c r="Y25" i="27" s="1"/>
  <c r="Y26" i="27" s="1"/>
  <c r="Y29" i="27" s="1"/>
  <c r="F237" i="33"/>
  <c r="BX157" i="17"/>
  <c r="BX25" i="17" s="1"/>
  <c r="N8" i="26"/>
  <c r="N8" i="18"/>
  <c r="AI8" i="17"/>
  <c r="BN7" i="25"/>
  <c r="BN7" i="32"/>
  <c r="J10" i="30"/>
  <c r="CE7" i="31"/>
  <c r="CA166" i="24"/>
  <c r="AT146" i="30"/>
  <c r="AT26" i="30" s="1"/>
  <c r="P55" i="37"/>
  <c r="P144" i="17"/>
  <c r="P24" i="17" s="1"/>
  <c r="P28" i="17" s="1"/>
  <c r="N8" i="17"/>
  <c r="N8" i="32"/>
  <c r="AI8" i="24"/>
  <c r="BN7" i="26"/>
  <c r="BN32" i="15"/>
  <c r="J8" i="24"/>
  <c r="J8" i="18"/>
  <c r="CE7" i="26"/>
  <c r="AX153" i="24"/>
  <c r="AX25" i="24" s="1"/>
  <c r="AT166" i="24"/>
  <c r="AF166" i="27"/>
  <c r="BV172" i="30"/>
  <c r="BW146" i="30"/>
  <c r="BW26" i="30" s="1"/>
  <c r="BD127" i="27"/>
  <c r="AR153" i="27"/>
  <c r="AR25" i="27" s="1"/>
  <c r="F172" i="30"/>
  <c r="X131" i="26"/>
  <c r="BD131" i="26"/>
  <c r="F263" i="33"/>
  <c r="BX49" i="17"/>
  <c r="BX196" i="29" s="1"/>
  <c r="AI8" i="32"/>
  <c r="X127" i="27"/>
  <c r="P131" i="17"/>
  <c r="N8" i="31"/>
  <c r="AI10" i="30"/>
  <c r="BN9" i="28"/>
  <c r="J8" i="17"/>
  <c r="J8" i="31"/>
  <c r="CE7" i="25"/>
  <c r="CD172" i="30"/>
  <c r="F159" i="30"/>
  <c r="F27" i="30" s="1"/>
  <c r="CA127" i="24"/>
  <c r="G211" i="29"/>
  <c r="P157" i="17"/>
  <c r="P25" i="17" s="1"/>
  <c r="AI8" i="27"/>
  <c r="J8" i="25"/>
  <c r="CE7" i="24"/>
  <c r="BQ140" i="24"/>
  <c r="BQ24" i="24" s="1"/>
  <c r="CF127" i="27"/>
  <c r="AV166" i="27"/>
  <c r="O146" i="28"/>
  <c r="O26" i="28" s="1"/>
  <c r="AD159" i="30"/>
  <c r="AD27" i="30" s="1"/>
  <c r="AP133" i="30"/>
  <c r="AR153" i="24"/>
  <c r="AR25" i="24" s="1"/>
  <c r="AF157" i="26"/>
  <c r="AF25" i="26" s="1"/>
  <c r="CA140" i="24"/>
  <c r="CA24" i="24" s="1"/>
  <c r="AD133" i="30"/>
  <c r="BD140" i="24"/>
  <c r="BD24" i="24" s="1"/>
  <c r="BH153" i="27"/>
  <c r="BH25" i="27" s="1"/>
  <c r="CA157" i="26"/>
  <c r="CA25" i="26" s="1"/>
  <c r="O157" i="26"/>
  <c r="O25" i="26" s="1"/>
  <c r="G8" i="27"/>
  <c r="BT7" i="24"/>
  <c r="CE9" i="30"/>
  <c r="I7" i="24"/>
  <c r="I32" i="15"/>
  <c r="I33" i="15" s="1"/>
  <c r="BT9" i="30"/>
  <c r="BT7" i="17"/>
  <c r="BT7" i="18"/>
  <c r="F7" i="24"/>
  <c r="BT7" i="25"/>
  <c r="BT7" i="31"/>
  <c r="CE7" i="17"/>
  <c r="CE7" i="32"/>
  <c r="BT7" i="26"/>
  <c r="BT7" i="32"/>
  <c r="BT7" i="27"/>
  <c r="BT32" i="15"/>
  <c r="H170" i="17"/>
  <c r="H131" i="17"/>
  <c r="H22" i="17" s="1"/>
  <c r="H144" i="17"/>
  <c r="H24" i="17" s="1"/>
  <c r="H37" i="17"/>
  <c r="H49" i="17" s="1"/>
  <c r="K131" i="26"/>
  <c r="K22" i="26" s="1"/>
  <c r="K191" i="29" s="1"/>
  <c r="F140" i="24"/>
  <c r="F24" i="24" s="1"/>
  <c r="F223" i="33"/>
  <c r="F251" i="33"/>
  <c r="F221" i="33"/>
  <c r="N7" i="26"/>
  <c r="N9" i="29"/>
  <c r="N7" i="32"/>
  <c r="N7" i="24"/>
  <c r="N9" i="30"/>
  <c r="N32" i="15"/>
  <c r="N7" i="17"/>
  <c r="N7" i="27"/>
  <c r="F257" i="33"/>
  <c r="F234" i="33"/>
  <c r="F211" i="28"/>
  <c r="G210" i="29"/>
  <c r="F9" i="30"/>
  <c r="F254" i="33"/>
  <c r="F248" i="33"/>
  <c r="F236" i="33"/>
  <c r="F227" i="33"/>
  <c r="F255" i="33"/>
  <c r="F253" i="33"/>
  <c r="F262" i="33"/>
  <c r="F225" i="33"/>
  <c r="F250" i="33"/>
  <c r="F249" i="33"/>
  <c r="F220" i="33"/>
  <c r="F264" i="33"/>
  <c r="F247" i="33"/>
  <c r="F238" i="33"/>
  <c r="F240" i="33"/>
  <c r="F239" i="33"/>
  <c r="F245" i="33"/>
  <c r="AE157" i="17"/>
  <c r="AE25" i="17" s="1"/>
  <c r="N153" i="24"/>
  <c r="N25" i="24" s="1"/>
  <c r="AA131" i="26"/>
  <c r="P157" i="26"/>
  <c r="P25" i="26" s="1"/>
  <c r="CB157" i="26"/>
  <c r="CB25" i="26" s="1"/>
  <c r="BE133" i="28"/>
  <c r="AB144" i="26"/>
  <c r="AB24" i="26" s="1"/>
  <c r="BS127" i="27"/>
  <c r="CC127" i="27"/>
  <c r="Q127" i="27"/>
  <c r="L153" i="24"/>
  <c r="L25" i="24" s="1"/>
  <c r="V153" i="24"/>
  <c r="V25" i="24" s="1"/>
  <c r="M146" i="30"/>
  <c r="M26" i="30" s="1"/>
  <c r="BY146" i="30"/>
  <c r="BY26" i="30" s="1"/>
  <c r="BE159" i="28"/>
  <c r="BE27" i="28" s="1"/>
  <c r="BO153" i="24"/>
  <c r="BO25" i="24" s="1"/>
  <c r="BO26" i="24" s="1"/>
  <c r="BO29" i="24" s="1"/>
  <c r="AU157" i="26"/>
  <c r="AU25" i="26" s="1"/>
  <c r="AD127" i="24"/>
  <c r="CB146" i="28"/>
  <c r="CB26" i="28" s="1"/>
  <c r="BB172" i="30"/>
  <c r="E53" i="32"/>
  <c r="E65" i="37" s="1"/>
  <c r="E47" i="32"/>
  <c r="BN127" i="24"/>
  <c r="BK166" i="24"/>
  <c r="AY166" i="27"/>
  <c r="K146" i="30"/>
  <c r="K26" i="30" s="1"/>
  <c r="BF133" i="30"/>
  <c r="M159" i="30"/>
  <c r="M27" i="30" s="1"/>
  <c r="M28" i="30" s="1"/>
  <c r="M31" i="30" s="1"/>
  <c r="BY159" i="30"/>
  <c r="BY27" i="30" s="1"/>
  <c r="T131" i="26"/>
  <c r="CF131" i="26"/>
  <c r="BO127" i="24"/>
  <c r="AR127" i="27"/>
  <c r="BU127" i="27"/>
  <c r="AO127" i="27"/>
  <c r="T140" i="24"/>
  <c r="T24" i="24" s="1"/>
  <c r="CA144" i="26"/>
  <c r="CA24" i="26" s="1"/>
  <c r="AD140" i="24"/>
  <c r="AD24" i="24" s="1"/>
  <c r="AI127" i="27"/>
  <c r="P159" i="28"/>
  <c r="P27" i="28" s="1"/>
  <c r="CB159" i="28"/>
  <c r="CB27" i="28" s="1"/>
  <c r="F261" i="33"/>
  <c r="E206" i="30"/>
  <c r="E207" i="30"/>
  <c r="E211" i="30"/>
  <c r="E212" i="30" s="1"/>
  <c r="E47" i="30" s="1"/>
  <c r="CB144" i="17"/>
  <c r="CB24" i="17" s="1"/>
  <c r="CB28" i="17" s="1"/>
  <c r="AE144" i="17"/>
  <c r="AE24" i="17" s="1"/>
  <c r="CB55" i="37"/>
  <c r="BG131" i="26"/>
  <c r="AD166" i="24"/>
  <c r="AV157" i="26"/>
  <c r="AV25" i="26" s="1"/>
  <c r="AO146" i="28"/>
  <c r="AO26" i="28" s="1"/>
  <c r="AO28" i="28" s="1"/>
  <c r="AO31" i="28" s="1"/>
  <c r="AD166" i="27"/>
  <c r="AY127" i="27"/>
  <c r="F235" i="33"/>
  <c r="CB131" i="17"/>
  <c r="AE131" i="17"/>
  <c r="I157" i="25"/>
  <c r="I25" i="25" s="1"/>
  <c r="BA127" i="24"/>
  <c r="P127" i="24"/>
  <c r="BH144" i="26"/>
  <c r="BH24" i="26" s="1"/>
  <c r="BT127" i="27"/>
  <c r="AS146" i="30"/>
  <c r="AS26" i="30" s="1"/>
  <c r="BY131" i="26"/>
  <c r="BK144" i="26"/>
  <c r="BK24" i="26" s="1"/>
  <c r="F222" i="33"/>
  <c r="CB170" i="17"/>
  <c r="AQ127" i="24"/>
  <c r="AZ127" i="27"/>
  <c r="Z133" i="30"/>
  <c r="BA131" i="26"/>
  <c r="BL157" i="26"/>
  <c r="BL25" i="26" s="1"/>
  <c r="AZ131" i="26"/>
  <c r="AY140" i="24"/>
  <c r="AY24" i="24" s="1"/>
  <c r="G127" i="24"/>
  <c r="BN133" i="30"/>
  <c r="BE127" i="27"/>
  <c r="Y127" i="27"/>
  <c r="BK157" i="26"/>
  <c r="BK25" i="26" s="1"/>
  <c r="O144" i="26"/>
  <c r="O24" i="26" s="1"/>
  <c r="O28" i="26" s="1"/>
  <c r="N140" i="24"/>
  <c r="N24" i="24" s="1"/>
  <c r="BJ166" i="27"/>
  <c r="BO127" i="27"/>
  <c r="AV159" i="28"/>
  <c r="AV27" i="28" s="1"/>
  <c r="F224" i="33"/>
  <c r="F211" i="29"/>
  <c r="F212" i="29" s="1"/>
  <c r="F47" i="29" s="1"/>
  <c r="AM159" i="28"/>
  <c r="AM27" i="28" s="1"/>
  <c r="T133" i="28"/>
  <c r="K153" i="1"/>
  <c r="E41" i="15"/>
  <c r="K242" i="1"/>
  <c r="K230" i="1"/>
  <c r="K226" i="1"/>
  <c r="K175" i="1"/>
  <c r="K155" i="1"/>
  <c r="K171" i="1"/>
  <c r="K191" i="1"/>
  <c r="K238" i="1"/>
  <c r="K167" i="1"/>
  <c r="K183" i="1"/>
  <c r="K224" i="1"/>
  <c r="K234" i="1"/>
  <c r="K196" i="1"/>
  <c r="K163" i="1"/>
  <c r="K250" i="1"/>
  <c r="K187" i="1"/>
  <c r="K209" i="1"/>
  <c r="K166" i="1"/>
  <c r="K246" i="1"/>
  <c r="K179" i="1"/>
  <c r="K158" i="1"/>
  <c r="K222" i="1"/>
  <c r="K201" i="1"/>
  <c r="K154" i="1"/>
  <c r="K159" i="1"/>
  <c r="K219" i="1"/>
  <c r="K231" i="1"/>
  <c r="K227" i="1"/>
  <c r="K239" i="1"/>
  <c r="K235" i="1"/>
  <c r="K247" i="1"/>
  <c r="K243" i="1"/>
  <c r="K251" i="1"/>
  <c r="K193" i="1"/>
  <c r="K205" i="1"/>
  <c r="K210" i="1"/>
  <c r="K223" i="1"/>
  <c r="K156" i="1"/>
  <c r="K176" i="1"/>
  <c r="K164" i="1"/>
  <c r="K184" i="1"/>
  <c r="K172" i="1"/>
  <c r="K192" i="1"/>
  <c r="K180" i="1"/>
  <c r="K200" i="1"/>
  <c r="K188" i="1"/>
  <c r="K203" i="1"/>
  <c r="K218" i="1"/>
  <c r="K211" i="1"/>
  <c r="K168" i="1"/>
  <c r="K220" i="1"/>
  <c r="K240" i="1"/>
  <c r="K228" i="1"/>
  <c r="K248" i="1"/>
  <c r="K236" i="1"/>
  <c r="K244" i="1"/>
  <c r="K252" i="1"/>
  <c r="K202" i="1"/>
  <c r="K214" i="1"/>
  <c r="K232" i="1"/>
  <c r="K165" i="1"/>
  <c r="K161" i="1"/>
  <c r="K173" i="1"/>
  <c r="K169" i="1"/>
  <c r="K181" i="1"/>
  <c r="K177" i="1"/>
  <c r="K189" i="1"/>
  <c r="K185" i="1"/>
  <c r="K197" i="1"/>
  <c r="K207" i="1"/>
  <c r="K204" i="1"/>
  <c r="K212" i="1"/>
  <c r="K215" i="1"/>
  <c r="K157" i="1"/>
  <c r="K217" i="1"/>
  <c r="K229" i="1"/>
  <c r="K225" i="1"/>
  <c r="K237" i="1"/>
  <c r="K233" i="1"/>
  <c r="K245" i="1"/>
  <c r="K241" i="1"/>
  <c r="K249" i="1"/>
  <c r="K199" i="1"/>
  <c r="K195" i="1"/>
  <c r="K160" i="1"/>
  <c r="K221" i="1"/>
  <c r="K162" i="1"/>
  <c r="K174" i="1"/>
  <c r="K170" i="1"/>
  <c r="K182" i="1"/>
  <c r="K178" i="1"/>
  <c r="K190" i="1"/>
  <c r="K186" i="1"/>
  <c r="K198" i="1"/>
  <c r="K194" i="1"/>
  <c r="K216" i="1"/>
  <c r="K213" i="1"/>
  <c r="F228" i="33"/>
  <c r="E166" i="24"/>
  <c r="BA133" i="28"/>
  <c r="X133" i="28"/>
  <c r="BA146" i="28"/>
  <c r="BA26" i="28" s="1"/>
  <c r="BA30" i="28" s="1"/>
  <c r="CA133" i="28"/>
  <c r="CA146" i="28"/>
  <c r="CA26" i="28" s="1"/>
  <c r="CA30" i="28" s="1"/>
  <c r="E146" i="28"/>
  <c r="E26" i="28" s="1"/>
  <c r="E30" i="28" s="1"/>
  <c r="E159" i="28"/>
  <c r="E27" i="28" s="1"/>
  <c r="M398" i="41"/>
  <c r="G170" i="17"/>
  <c r="G131" i="17"/>
  <c r="G22" i="17" s="1"/>
  <c r="G189" i="30" s="1"/>
  <c r="G144" i="17"/>
  <c r="G24" i="17" s="1"/>
  <c r="G26" i="17" s="1"/>
  <c r="G37" i="17"/>
  <c r="G55" i="37" s="1"/>
  <c r="G166" i="24"/>
  <c r="E131" i="26"/>
  <c r="E22" i="26" s="1"/>
  <c r="E191" i="29" s="1"/>
  <c r="E144" i="26"/>
  <c r="E24" i="26" s="1"/>
  <c r="E28" i="26" s="1"/>
  <c r="H37" i="26"/>
  <c r="H49" i="26" s="1"/>
  <c r="H131" i="26"/>
  <c r="H22" i="26" s="1"/>
  <c r="H46" i="26" s="1"/>
  <c r="H47" i="26" s="1"/>
  <c r="G153" i="27"/>
  <c r="G25" i="27" s="1"/>
  <c r="G191" i="29"/>
  <c r="G46" i="26"/>
  <c r="G47" i="26" s="1"/>
  <c r="G191" i="30"/>
  <c r="G191" i="28"/>
  <c r="G131" i="25"/>
  <c r="G22" i="25" s="1"/>
  <c r="G190" i="29" s="1"/>
  <c r="F191" i="29"/>
  <c r="F46" i="26"/>
  <c r="F47" i="26" s="1"/>
  <c r="F191" i="30"/>
  <c r="F191" i="28"/>
  <c r="I144" i="25"/>
  <c r="I24" i="25" s="1"/>
  <c r="H146" i="28"/>
  <c r="H26" i="28" s="1"/>
  <c r="H28" i="28" s="1"/>
  <c r="BE144" i="26"/>
  <c r="BE24" i="26" s="1"/>
  <c r="BE28" i="26" s="1"/>
  <c r="BG153" i="24"/>
  <c r="BG25" i="24" s="1"/>
  <c r="W140" i="27"/>
  <c r="W24" i="27" s="1"/>
  <c r="AJ153" i="27"/>
  <c r="AJ25" i="27" s="1"/>
  <c r="W133" i="28"/>
  <c r="CF133" i="28"/>
  <c r="BV159" i="28"/>
  <c r="BV27" i="28" s="1"/>
  <c r="BV28" i="28" s="1"/>
  <c r="BV31" i="28" s="1"/>
  <c r="AP159" i="28"/>
  <c r="AP27" i="28" s="1"/>
  <c r="AP28" i="28" s="1"/>
  <c r="AP31" i="28" s="1"/>
  <c r="J159" i="28"/>
  <c r="J27" i="28" s="1"/>
  <c r="J28" i="28" s="1"/>
  <c r="AK144" i="26"/>
  <c r="AK24" i="26" s="1"/>
  <c r="O127" i="24"/>
  <c r="BD146" i="28"/>
  <c r="BD26" i="28" s="1"/>
  <c r="AS153" i="24"/>
  <c r="AS25" i="24" s="1"/>
  <c r="AW131" i="26"/>
  <c r="AG144" i="26"/>
  <c r="AG24" i="26" s="1"/>
  <c r="AG28" i="26" s="1"/>
  <c r="J140" i="24"/>
  <c r="J24" i="24" s="1"/>
  <c r="Z127" i="24"/>
  <c r="T144" i="26"/>
  <c r="T24" i="26" s="1"/>
  <c r="T26" i="26" s="1"/>
  <c r="T29" i="26" s="1"/>
  <c r="AJ144" i="26"/>
  <c r="AJ24" i="26" s="1"/>
  <c r="AJ28" i="26" s="1"/>
  <c r="AZ144" i="26"/>
  <c r="AZ24" i="26" s="1"/>
  <c r="AZ26" i="26" s="1"/>
  <c r="AZ29" i="26" s="1"/>
  <c r="BP144" i="26"/>
  <c r="BP24" i="26" s="1"/>
  <c r="BP26" i="26" s="1"/>
  <c r="BP29" i="26" s="1"/>
  <c r="CF144" i="26"/>
  <c r="CF24" i="26" s="1"/>
  <c r="CF26" i="26" s="1"/>
  <c r="CF29" i="26" s="1"/>
  <c r="AI153" i="24"/>
  <c r="AI25" i="24" s="1"/>
  <c r="F153" i="24"/>
  <c r="F25" i="24" s="1"/>
  <c r="CD146" i="28"/>
  <c r="CD26" i="28" s="1"/>
  <c r="CD28" i="28" s="1"/>
  <c r="CD31" i="28" s="1"/>
  <c r="BN146" i="28"/>
  <c r="BN26" i="28" s="1"/>
  <c r="R146" i="28"/>
  <c r="R26" i="28" s="1"/>
  <c r="AG146" i="28"/>
  <c r="AG26" i="28" s="1"/>
  <c r="BI159" i="28"/>
  <c r="BI27" i="28" s="1"/>
  <c r="BI28" i="28" s="1"/>
  <c r="BI31" i="28" s="1"/>
  <c r="AJ153" i="24"/>
  <c r="AJ25" i="24" s="1"/>
  <c r="AC144" i="26"/>
  <c r="AC24" i="26" s="1"/>
  <c r="BJ127" i="24"/>
  <c r="E127" i="24"/>
  <c r="AI140" i="27"/>
  <c r="AI24" i="27" s="1"/>
  <c r="AY140" i="27"/>
  <c r="AY24" i="27" s="1"/>
  <c r="BO140" i="27"/>
  <c r="BO24" i="27" s="1"/>
  <c r="CE140" i="27"/>
  <c r="CE24" i="27" s="1"/>
  <c r="AV153" i="27"/>
  <c r="AV25" i="27" s="1"/>
  <c r="P146" i="28"/>
  <c r="P26" i="28" s="1"/>
  <c r="AF159" i="28"/>
  <c r="AF27" i="28" s="1"/>
  <c r="AF28" i="28" s="1"/>
  <c r="AF31" i="28" s="1"/>
  <c r="AV146" i="28"/>
  <c r="AV26" i="28" s="1"/>
  <c r="AV28" i="28" s="1"/>
  <c r="AV31" i="28" s="1"/>
  <c r="BL133" i="28"/>
  <c r="BB146" i="30"/>
  <c r="BB26" i="30" s="1"/>
  <c r="I131" i="25"/>
  <c r="I22" i="25" s="1"/>
  <c r="I190" i="28" s="1"/>
  <c r="F7" i="26"/>
  <c r="F9" i="29"/>
  <c r="U133" i="28"/>
  <c r="BA153" i="24"/>
  <c r="BA25" i="24" s="1"/>
  <c r="AV153" i="24"/>
  <c r="AV25" i="24" s="1"/>
  <c r="P153" i="24"/>
  <c r="P25" i="24" s="1"/>
  <c r="F144" i="26"/>
  <c r="F24" i="26" s="1"/>
  <c r="F28" i="26" s="1"/>
  <c r="BG127" i="24"/>
  <c r="G127" i="27"/>
  <c r="W127" i="27"/>
  <c r="BS140" i="27"/>
  <c r="BS24" i="27" s="1"/>
  <c r="T127" i="27"/>
  <c r="O133" i="28"/>
  <c r="W146" i="28"/>
  <c r="W26" i="28" s="1"/>
  <c r="AM146" i="28"/>
  <c r="AM26" i="28" s="1"/>
  <c r="U131" i="26"/>
  <c r="P144" i="26"/>
  <c r="P24" i="26" s="1"/>
  <c r="P28" i="26" s="1"/>
  <c r="AF144" i="26"/>
  <c r="AF24" i="26" s="1"/>
  <c r="AF28" i="26" s="1"/>
  <c r="AV144" i="26"/>
  <c r="AV24" i="26" s="1"/>
  <c r="AV28" i="26" s="1"/>
  <c r="BL144" i="26"/>
  <c r="BL24" i="26" s="1"/>
  <c r="BL28" i="26" s="1"/>
  <c r="CB144" i="26"/>
  <c r="CB24" i="26" s="1"/>
  <c r="CB26" i="26" s="1"/>
  <c r="CB29" i="26" s="1"/>
  <c r="BK153" i="24"/>
  <c r="BK25" i="24" s="1"/>
  <c r="BT153" i="27"/>
  <c r="BT25" i="27" s="1"/>
  <c r="BD159" i="28"/>
  <c r="BD27" i="28" s="1"/>
  <c r="Q131" i="26"/>
  <c r="J153" i="24"/>
  <c r="J25" i="24" s="1"/>
  <c r="Z140" i="24"/>
  <c r="Z24" i="24" s="1"/>
  <c r="AI127" i="24"/>
  <c r="F127" i="24"/>
  <c r="O127" i="27"/>
  <c r="AU127" i="27"/>
  <c r="CA127" i="27"/>
  <c r="AB127" i="27"/>
  <c r="AT140" i="24"/>
  <c r="AT24" i="24" s="1"/>
  <c r="BJ140" i="24"/>
  <c r="BJ24" i="24" s="1"/>
  <c r="E140" i="24"/>
  <c r="E24" i="24" s="1"/>
  <c r="AM140" i="24"/>
  <c r="AM24" i="24" s="1"/>
  <c r="V157" i="17"/>
  <c r="V25" i="17" s="1"/>
  <c r="V37" i="17"/>
  <c r="V131" i="17"/>
  <c r="V144" i="17"/>
  <c r="V24" i="17" s="1"/>
  <c r="BL127" i="27"/>
  <c r="BB170" i="17"/>
  <c r="BB144" i="17"/>
  <c r="BB24" i="17" s="1"/>
  <c r="BB157" i="17"/>
  <c r="BB25" i="17" s="1"/>
  <c r="BB131" i="17"/>
  <c r="BB37" i="17"/>
  <c r="I37" i="25"/>
  <c r="I49" i="25" s="1"/>
  <c r="Y133" i="28"/>
  <c r="BA140" i="24"/>
  <c r="BA24" i="24" s="1"/>
  <c r="BN140" i="24"/>
  <c r="BN24" i="24" s="1"/>
  <c r="F127" i="27"/>
  <c r="BC127" i="27"/>
  <c r="AJ127" i="27"/>
  <c r="L127" i="24"/>
  <c r="AL140" i="24"/>
  <c r="AL24" i="24" s="1"/>
  <c r="Z153" i="24"/>
  <c r="Z25" i="24" s="1"/>
  <c r="AE127" i="27"/>
  <c r="BK127" i="27"/>
  <c r="AV127" i="27"/>
  <c r="BL153" i="27"/>
  <c r="BL25" i="27" s="1"/>
  <c r="BL159" i="28"/>
  <c r="BL27" i="28" s="1"/>
  <c r="BL28" i="28" s="1"/>
  <c r="BL31" i="28" s="1"/>
  <c r="BJ170" i="17"/>
  <c r="BJ37" i="17"/>
  <c r="BJ157" i="17"/>
  <c r="BJ25" i="17" s="1"/>
  <c r="BJ144" i="17"/>
  <c r="BJ24" i="17" s="1"/>
  <c r="BJ131" i="17"/>
  <c r="P30" i="30"/>
  <c r="BL30" i="28"/>
  <c r="BN30" i="30"/>
  <c r="Y28" i="26"/>
  <c r="CC28" i="26"/>
  <c r="BI28" i="26"/>
  <c r="G157" i="25"/>
  <c r="G25" i="25" s="1"/>
  <c r="H170" i="26"/>
  <c r="H157" i="26"/>
  <c r="H25" i="26" s="1"/>
  <c r="H26" i="26" s="1"/>
  <c r="H39" i="28"/>
  <c r="H51" i="28" s="1"/>
  <c r="H172" i="28"/>
  <c r="BZ146" i="28"/>
  <c r="BZ26" i="28" s="1"/>
  <c r="BJ28" i="28"/>
  <c r="BJ31" i="28" s="1"/>
  <c r="BJ30" i="28"/>
  <c r="AT39" i="28"/>
  <c r="AT172" i="28"/>
  <c r="AT133" i="28"/>
  <c r="N146" i="28"/>
  <c r="N26" i="28" s="1"/>
  <c r="BQ153" i="27"/>
  <c r="BQ25" i="27" s="1"/>
  <c r="BA153" i="27"/>
  <c r="BA25" i="27" s="1"/>
  <c r="AK153" i="27"/>
  <c r="AK25" i="27" s="1"/>
  <c r="U153" i="27"/>
  <c r="U25" i="27" s="1"/>
  <c r="AK140" i="24"/>
  <c r="AK24" i="24" s="1"/>
  <c r="AK28" i="24" s="1"/>
  <c r="U127" i="24"/>
  <c r="CB127" i="24"/>
  <c r="AV140" i="24"/>
  <c r="AV24" i="24" s="1"/>
  <c r="AF127" i="24"/>
  <c r="AF166" i="24"/>
  <c r="BE37" i="26"/>
  <c r="BE170" i="26"/>
  <c r="BE157" i="26"/>
  <c r="BE25" i="26" s="1"/>
  <c r="X37" i="25"/>
  <c r="X157" i="25"/>
  <c r="X25" i="25" s="1"/>
  <c r="X144" i="25"/>
  <c r="X24" i="25" s="1"/>
  <c r="X131" i="25"/>
  <c r="BJ131" i="25"/>
  <c r="BJ157" i="25"/>
  <c r="BJ25" i="25" s="1"/>
  <c r="BJ144" i="25"/>
  <c r="BJ24" i="25" s="1"/>
  <c r="BJ37" i="25"/>
  <c r="BC131" i="25"/>
  <c r="BC37" i="25"/>
  <c r="BC157" i="25"/>
  <c r="BC25" i="25" s="1"/>
  <c r="BC144" i="25"/>
  <c r="BC24" i="25" s="1"/>
  <c r="R153" i="24"/>
  <c r="R25" i="24" s="1"/>
  <c r="AH140" i="24"/>
  <c r="AH24" i="24" s="1"/>
  <c r="CD153" i="24"/>
  <c r="CD25" i="24" s="1"/>
  <c r="BM144" i="25"/>
  <c r="BM24" i="25" s="1"/>
  <c r="BM131" i="25"/>
  <c r="BM157" i="25"/>
  <c r="BM25" i="25" s="1"/>
  <c r="BM37" i="25"/>
  <c r="AD170" i="26"/>
  <c r="AD131" i="26"/>
  <c r="AD144" i="26"/>
  <c r="AD24" i="26" s="1"/>
  <c r="AD37" i="26"/>
  <c r="BJ170" i="26"/>
  <c r="BJ131" i="26"/>
  <c r="BJ144" i="26"/>
  <c r="BJ24" i="26" s="1"/>
  <c r="BJ37" i="26"/>
  <c r="K127" i="24"/>
  <c r="AA127" i="24"/>
  <c r="BW127" i="24"/>
  <c r="BP153" i="27"/>
  <c r="BP25" i="27" s="1"/>
  <c r="AH127" i="27"/>
  <c r="AH166" i="27"/>
  <c r="AH153" i="27"/>
  <c r="AH25" i="27" s="1"/>
  <c r="BN127" i="27"/>
  <c r="BN166" i="27"/>
  <c r="BN153" i="27"/>
  <c r="BN25" i="27" s="1"/>
  <c r="E51" i="28"/>
  <c r="E60" i="37"/>
  <c r="O51" i="28"/>
  <c r="O60" i="37"/>
  <c r="W51" i="28"/>
  <c r="W60" i="37"/>
  <c r="AM51" i="28"/>
  <c r="AM60" i="37"/>
  <c r="AU146" i="28"/>
  <c r="AU26" i="28" s="1"/>
  <c r="AU30" i="28" s="1"/>
  <c r="BC146" i="28"/>
  <c r="BC26" i="28" s="1"/>
  <c r="BK39" i="28"/>
  <c r="BK159" i="28"/>
  <c r="BK27" i="28" s="1"/>
  <c r="BK146" i="28"/>
  <c r="BK26" i="28" s="1"/>
  <c r="BS159" i="28"/>
  <c r="BS27" i="28" s="1"/>
  <c r="CA51" i="28"/>
  <c r="CA60" i="37"/>
  <c r="T39" i="28"/>
  <c r="T172" i="28"/>
  <c r="AZ146" i="28"/>
  <c r="AZ26" i="28" s="1"/>
  <c r="BP172" i="28"/>
  <c r="BP39" i="28"/>
  <c r="BP146" i="28"/>
  <c r="BP26" i="28" s="1"/>
  <c r="BP159" i="28"/>
  <c r="BP27" i="28" s="1"/>
  <c r="CF39" i="28"/>
  <c r="CF172" i="28"/>
  <c r="AJ39" i="29"/>
  <c r="AJ159" i="29"/>
  <c r="AJ27" i="29" s="1"/>
  <c r="AJ146" i="29"/>
  <c r="AJ26" i="29" s="1"/>
  <c r="AJ133" i="29"/>
  <c r="AO146" i="29"/>
  <c r="AO26" i="29" s="1"/>
  <c r="AO172" i="29"/>
  <c r="AO39" i="29"/>
  <c r="AO159" i="29"/>
  <c r="AO27" i="29" s="1"/>
  <c r="AO133" i="29"/>
  <c r="AH39" i="29"/>
  <c r="AH159" i="29"/>
  <c r="AH27" i="29" s="1"/>
  <c r="AH133" i="29"/>
  <c r="AH146" i="29"/>
  <c r="AH26" i="29" s="1"/>
  <c r="AH172" i="29"/>
  <c r="G146" i="29"/>
  <c r="G26" i="29" s="1"/>
  <c r="G30" i="29" s="1"/>
  <c r="G39" i="29"/>
  <c r="G133" i="29"/>
  <c r="G159" i="29"/>
  <c r="G27" i="29" s="1"/>
  <c r="G172" i="29"/>
  <c r="BS146" i="29"/>
  <c r="BS26" i="29" s="1"/>
  <c r="BS30" i="29" s="1"/>
  <c r="BS39" i="29"/>
  <c r="BS133" i="29"/>
  <c r="BS159" i="29"/>
  <c r="BS27" i="29" s="1"/>
  <c r="BS172" i="29"/>
  <c r="J172" i="30"/>
  <c r="AD30" i="30"/>
  <c r="Y39" i="30"/>
  <c r="Y133" i="30"/>
  <c r="Y146" i="30"/>
  <c r="Y26" i="30" s="1"/>
  <c r="Y159" i="30"/>
  <c r="Y27" i="30" s="1"/>
  <c r="Z159" i="30"/>
  <c r="Z27" i="30" s="1"/>
  <c r="G172" i="30"/>
  <c r="G39" i="30"/>
  <c r="G133" i="30"/>
  <c r="BS172" i="30"/>
  <c r="BS39" i="30"/>
  <c r="BS133" i="30"/>
  <c r="BL39" i="30"/>
  <c r="BL133" i="30"/>
  <c r="BV30" i="28"/>
  <c r="AP30" i="28"/>
  <c r="J30" i="28"/>
  <c r="BM159" i="28"/>
  <c r="BM27" i="28" s="1"/>
  <c r="CC140" i="27"/>
  <c r="CC24" i="27" s="1"/>
  <c r="BM140" i="27"/>
  <c r="BM24" i="27" s="1"/>
  <c r="BM28" i="27" s="1"/>
  <c r="AW140" i="27"/>
  <c r="AW24" i="27" s="1"/>
  <c r="AW28" i="27" s="1"/>
  <c r="AG140" i="27"/>
  <c r="AG24" i="27" s="1"/>
  <c r="AG28" i="27" s="1"/>
  <c r="Q140" i="27"/>
  <c r="Q24" i="27" s="1"/>
  <c r="AC159" i="28"/>
  <c r="AC27" i="28" s="1"/>
  <c r="BU159" i="28"/>
  <c r="BU27" i="28" s="1"/>
  <c r="BQ159" i="28"/>
  <c r="BQ27" i="28" s="1"/>
  <c r="AW166" i="24"/>
  <c r="AW153" i="24"/>
  <c r="AW25" i="24" s="1"/>
  <c r="AW140" i="24"/>
  <c r="AW24" i="24" s="1"/>
  <c r="AW28" i="24" s="1"/>
  <c r="AW127" i="24"/>
  <c r="BX127" i="24"/>
  <c r="AR140" i="24"/>
  <c r="AR24" i="24" s="1"/>
  <c r="AB166" i="24"/>
  <c r="AB127" i="24"/>
  <c r="BA37" i="26"/>
  <c r="BA170" i="26"/>
  <c r="BA157" i="26"/>
  <c r="BA25" i="26" s="1"/>
  <c r="BA26" i="26" s="1"/>
  <c r="BA29" i="26" s="1"/>
  <c r="U28" i="26"/>
  <c r="AJ157" i="25"/>
  <c r="AJ25" i="25" s="1"/>
  <c r="AJ144" i="25"/>
  <c r="AJ24" i="25" s="1"/>
  <c r="AJ170" i="25"/>
  <c r="AJ131" i="25"/>
  <c r="AJ37" i="25"/>
  <c r="BS144" i="26"/>
  <c r="BS24" i="26" s="1"/>
  <c r="BC144" i="26"/>
  <c r="BC24" i="26" s="1"/>
  <c r="AM144" i="26"/>
  <c r="AM24" i="26" s="1"/>
  <c r="W144" i="26"/>
  <c r="W24" i="26" s="1"/>
  <c r="AX37" i="25"/>
  <c r="AX131" i="25"/>
  <c r="AX157" i="25"/>
  <c r="AX25" i="25" s="1"/>
  <c r="AX144" i="25"/>
  <c r="AX24" i="25" s="1"/>
  <c r="AA144" i="25"/>
  <c r="AA24" i="25" s="1"/>
  <c r="AA170" i="25"/>
  <c r="AA131" i="25"/>
  <c r="AA37" i="25"/>
  <c r="AA157" i="25"/>
  <c r="AA25" i="25" s="1"/>
  <c r="BB153" i="24"/>
  <c r="BB25" i="24" s="1"/>
  <c r="BR140" i="24"/>
  <c r="BR24" i="24" s="1"/>
  <c r="BA157" i="25"/>
  <c r="BA25" i="25" s="1"/>
  <c r="BA144" i="25"/>
  <c r="BA24" i="25" s="1"/>
  <c r="BA131" i="25"/>
  <c r="BA37" i="25"/>
  <c r="AE153" i="24"/>
  <c r="AE25" i="24" s="1"/>
  <c r="AU140" i="24"/>
  <c r="AU24" i="24" s="1"/>
  <c r="K127" i="27"/>
  <c r="AA127" i="27"/>
  <c r="AQ127" i="27"/>
  <c r="BG127" i="27"/>
  <c r="BW127" i="27"/>
  <c r="AN153" i="27"/>
  <c r="AN25" i="27" s="1"/>
  <c r="E127" i="27"/>
  <c r="V127" i="27"/>
  <c r="V153" i="27"/>
  <c r="V25" i="27" s="1"/>
  <c r="BB127" i="27"/>
  <c r="BB153" i="27"/>
  <c r="BB25" i="27" s="1"/>
  <c r="AJ166" i="27"/>
  <c r="BP166" i="27"/>
  <c r="E172" i="28"/>
  <c r="W172" i="28"/>
  <c r="AM172" i="28"/>
  <c r="BC172" i="28"/>
  <c r="BS172" i="28"/>
  <c r="AN39" i="29"/>
  <c r="AN133" i="29"/>
  <c r="AN146" i="29"/>
  <c r="AN26" i="29" s="1"/>
  <c r="AN159" i="29"/>
  <c r="AN27" i="29" s="1"/>
  <c r="AC39" i="29"/>
  <c r="AC159" i="29"/>
  <c r="AC27" i="29" s="1"/>
  <c r="AC133" i="29"/>
  <c r="AC146" i="29"/>
  <c r="AC26" i="29" s="1"/>
  <c r="AC172" i="29"/>
  <c r="F146" i="29"/>
  <c r="F26" i="29" s="1"/>
  <c r="F39" i="29"/>
  <c r="F172" i="29"/>
  <c r="F159" i="29"/>
  <c r="F27" i="29" s="1"/>
  <c r="F133" i="29"/>
  <c r="BR146" i="29"/>
  <c r="BR26" i="29" s="1"/>
  <c r="BR39" i="29"/>
  <c r="BR172" i="29"/>
  <c r="BR159" i="29"/>
  <c r="BR27" i="29" s="1"/>
  <c r="BR133" i="29"/>
  <c r="BG159" i="29"/>
  <c r="BG27" i="29" s="1"/>
  <c r="BG172" i="29"/>
  <c r="BG146" i="29"/>
  <c r="BG26" i="29" s="1"/>
  <c r="BG39" i="29"/>
  <c r="BG133" i="29"/>
  <c r="CA30" i="30"/>
  <c r="AC133" i="30"/>
  <c r="AC146" i="30"/>
  <c r="AC26" i="30" s="1"/>
  <c r="AC159" i="30"/>
  <c r="AC27" i="30" s="1"/>
  <c r="AC39" i="30"/>
  <c r="BI39" i="30"/>
  <c r="BI146" i="30"/>
  <c r="BI26" i="30" s="1"/>
  <c r="BI133" i="30"/>
  <c r="BI159" i="30"/>
  <c r="BI27" i="30" s="1"/>
  <c r="N133" i="30"/>
  <c r="AT133" i="30"/>
  <c r="BZ133" i="30"/>
  <c r="AQ172" i="30"/>
  <c r="AQ133" i="30"/>
  <c r="AQ39" i="30"/>
  <c r="AJ133" i="30"/>
  <c r="AJ159" i="30"/>
  <c r="AJ27" i="30" s="1"/>
  <c r="AJ146" i="30"/>
  <c r="AJ26" i="30" s="1"/>
  <c r="AJ39" i="30"/>
  <c r="AJ172" i="30"/>
  <c r="K1" i="34"/>
  <c r="J6" i="34"/>
  <c r="F111" i="34" s="1"/>
  <c r="J2" i="34"/>
  <c r="J4" i="34" s="1"/>
  <c r="U49" i="17"/>
  <c r="U55" i="37"/>
  <c r="BB146" i="28"/>
  <c r="BB26" i="28" s="1"/>
  <c r="BB172" i="28"/>
  <c r="BB159" i="28"/>
  <c r="BB27" i="28" s="1"/>
  <c r="BB39" i="28"/>
  <c r="BB133" i="28"/>
  <c r="V146" i="28"/>
  <c r="V26" i="28" s="1"/>
  <c r="V39" i="28"/>
  <c r="V172" i="28"/>
  <c r="V133" i="28"/>
  <c r="V159" i="28"/>
  <c r="V27" i="28" s="1"/>
  <c r="BY153" i="27"/>
  <c r="BY25" i="27" s="1"/>
  <c r="BI153" i="27"/>
  <c r="BI25" i="27" s="1"/>
  <c r="AS153" i="27"/>
  <c r="AS25" i="27" s="1"/>
  <c r="AC153" i="27"/>
  <c r="AC25" i="27" s="1"/>
  <c r="M153" i="27"/>
  <c r="M25" i="27" s="1"/>
  <c r="BI153" i="24"/>
  <c r="BI25" i="24" s="1"/>
  <c r="BI166" i="24"/>
  <c r="AC127" i="24"/>
  <c r="BT166" i="24"/>
  <c r="BT140" i="24"/>
  <c r="BT24" i="24" s="1"/>
  <c r="AN153" i="24"/>
  <c r="AN25" i="24" s="1"/>
  <c r="AW157" i="26"/>
  <c r="AW25" i="26" s="1"/>
  <c r="AW26" i="26" s="1"/>
  <c r="AW29" i="26" s="1"/>
  <c r="AW170" i="26"/>
  <c r="AW37" i="26"/>
  <c r="Q28" i="26"/>
  <c r="AF144" i="25"/>
  <c r="AF24" i="25" s="1"/>
  <c r="AF131" i="25"/>
  <c r="AF37" i="25"/>
  <c r="AF157" i="25"/>
  <c r="AF25" i="25" s="1"/>
  <c r="CE144" i="26"/>
  <c r="CE24" i="26" s="1"/>
  <c r="BO144" i="26"/>
  <c r="BO24" i="26" s="1"/>
  <c r="AY144" i="26"/>
  <c r="AY24" i="26" s="1"/>
  <c r="AI144" i="26"/>
  <c r="AI24" i="26" s="1"/>
  <c r="S144" i="26"/>
  <c r="S24" i="26" s="1"/>
  <c r="BB144" i="25"/>
  <c r="BB24" i="25" s="1"/>
  <c r="BB37" i="25"/>
  <c r="BB131" i="25"/>
  <c r="BB157" i="25"/>
  <c r="BB25" i="25" s="1"/>
  <c r="AU157" i="25"/>
  <c r="AU25" i="25" s="1"/>
  <c r="AU144" i="25"/>
  <c r="AU24" i="25" s="1"/>
  <c r="AU131" i="25"/>
  <c r="AU37" i="25"/>
  <c r="AP140" i="24"/>
  <c r="AP24" i="24" s="1"/>
  <c r="BF127" i="24"/>
  <c r="BV153" i="24"/>
  <c r="BV25" i="24" s="1"/>
  <c r="AJ26" i="26"/>
  <c r="AJ29" i="26" s="1"/>
  <c r="AO157" i="25"/>
  <c r="AO25" i="25" s="1"/>
  <c r="AO37" i="25"/>
  <c r="AO144" i="25"/>
  <c r="AO24" i="25" s="1"/>
  <c r="AO131" i="25"/>
  <c r="V170" i="26"/>
  <c r="V37" i="26"/>
  <c r="V131" i="26"/>
  <c r="V144" i="26"/>
  <c r="V24" i="26" s="1"/>
  <c r="BB170" i="26"/>
  <c r="BB37" i="26"/>
  <c r="BB131" i="26"/>
  <c r="BB144" i="26"/>
  <c r="BB24" i="26" s="1"/>
  <c r="CE140" i="24"/>
  <c r="CE24" i="24" s="1"/>
  <c r="V166" i="24"/>
  <c r="BB166" i="24"/>
  <c r="O140" i="27"/>
  <c r="O24" i="27" s="1"/>
  <c r="AE140" i="27"/>
  <c r="AE24" i="27" s="1"/>
  <c r="AU140" i="27"/>
  <c r="AU24" i="27" s="1"/>
  <c r="BK140" i="27"/>
  <c r="BK24" i="27" s="1"/>
  <c r="CA140" i="27"/>
  <c r="CA24" i="27" s="1"/>
  <c r="G153" i="24"/>
  <c r="G25" i="24" s="1"/>
  <c r="L153" i="27"/>
  <c r="L25" i="27" s="1"/>
  <c r="BH127" i="27"/>
  <c r="BX153" i="27"/>
  <c r="BX25" i="27" s="1"/>
  <c r="J153" i="27"/>
  <c r="J25" i="27" s="1"/>
  <c r="J166" i="27"/>
  <c r="J127" i="27"/>
  <c r="AP153" i="27"/>
  <c r="AP25" i="27" s="1"/>
  <c r="AP166" i="27"/>
  <c r="AP127" i="27"/>
  <c r="BV153" i="27"/>
  <c r="BV25" i="27" s="1"/>
  <c r="BV166" i="27"/>
  <c r="BV127" i="27"/>
  <c r="F166" i="27"/>
  <c r="AN166" i="27"/>
  <c r="BT166" i="27"/>
  <c r="G159" i="28"/>
  <c r="G27" i="28" s="1"/>
  <c r="AB39" i="29"/>
  <c r="AB146" i="29"/>
  <c r="AB26" i="29" s="1"/>
  <c r="AB133" i="29"/>
  <c r="AB159" i="29"/>
  <c r="AB27" i="29" s="1"/>
  <c r="Q146" i="29"/>
  <c r="Q26" i="29" s="1"/>
  <c r="Q159" i="29"/>
  <c r="Q27" i="29" s="1"/>
  <c r="Q39" i="29"/>
  <c r="Q133" i="29"/>
  <c r="Q172" i="29"/>
  <c r="CC39" i="29"/>
  <c r="CC133" i="29"/>
  <c r="CC172" i="29"/>
  <c r="CC146" i="29"/>
  <c r="CC26" i="29" s="1"/>
  <c r="CC159" i="29"/>
  <c r="CC27" i="29" s="1"/>
  <c r="BF39" i="29"/>
  <c r="BF172" i="29"/>
  <c r="BF133" i="29"/>
  <c r="BF146" i="29"/>
  <c r="BF26" i="29" s="1"/>
  <c r="BF159" i="29"/>
  <c r="BF27" i="29" s="1"/>
  <c r="AU146" i="29"/>
  <c r="AU26" i="29" s="1"/>
  <c r="AU39" i="29"/>
  <c r="AU133" i="29"/>
  <c r="AU159" i="29"/>
  <c r="AU27" i="29" s="1"/>
  <c r="AU172" i="29"/>
  <c r="AV146" i="30"/>
  <c r="AV26" i="30" s="1"/>
  <c r="N146" i="30"/>
  <c r="N26" i="30" s="1"/>
  <c r="N159" i="30"/>
  <c r="N27" i="30" s="1"/>
  <c r="P172" i="30"/>
  <c r="AY28" i="30"/>
  <c r="AY31" i="30" s="1"/>
  <c r="AY30" i="30"/>
  <c r="AG133" i="30"/>
  <c r="AG146" i="30"/>
  <c r="AG26" i="30" s="1"/>
  <c r="AG39" i="30"/>
  <c r="AG159" i="30"/>
  <c r="AG27" i="30" s="1"/>
  <c r="BM39" i="30"/>
  <c r="BM146" i="30"/>
  <c r="BM26" i="30" s="1"/>
  <c r="BM133" i="30"/>
  <c r="BM159" i="30"/>
  <c r="BM27" i="30" s="1"/>
  <c r="R133" i="30"/>
  <c r="CD133" i="30"/>
  <c r="H159" i="30"/>
  <c r="H27" i="30" s="1"/>
  <c r="N170" i="17"/>
  <c r="N37" i="17"/>
  <c r="N144" i="17"/>
  <c r="N24" i="17" s="1"/>
  <c r="N131" i="17"/>
  <c r="N22" i="17" s="1"/>
  <c r="N157" i="17"/>
  <c r="N25" i="17" s="1"/>
  <c r="BN39" i="28"/>
  <c r="BN172" i="28"/>
  <c r="BN133" i="28"/>
  <c r="AG172" i="28"/>
  <c r="AG39" i="28"/>
  <c r="BI39" i="28"/>
  <c r="BI172" i="28"/>
  <c r="AO172" i="28"/>
  <c r="AO39" i="28"/>
  <c r="AK39" i="28"/>
  <c r="AK172" i="28"/>
  <c r="BU166" i="24"/>
  <c r="BU153" i="24"/>
  <c r="BU25" i="24" s="1"/>
  <c r="BU140" i="24"/>
  <c r="BU24" i="24" s="1"/>
  <c r="BU28" i="24" s="1"/>
  <c r="BU127" i="24"/>
  <c r="AZ166" i="24"/>
  <c r="AZ153" i="24"/>
  <c r="AZ25" i="24" s="1"/>
  <c r="AC170" i="26"/>
  <c r="AC157" i="26"/>
  <c r="AC25" i="26" s="1"/>
  <c r="AC37" i="26"/>
  <c r="M170" i="26"/>
  <c r="M157" i="26"/>
  <c r="M25" i="26" s="1"/>
  <c r="M26" i="26" s="1"/>
  <c r="M37" i="26"/>
  <c r="AR131" i="25"/>
  <c r="AR37" i="25"/>
  <c r="AR170" i="25"/>
  <c r="AR157" i="25"/>
  <c r="AR25" i="25" s="1"/>
  <c r="AR144" i="25"/>
  <c r="AR24" i="25" s="1"/>
  <c r="Z131" i="25"/>
  <c r="Z157" i="25"/>
  <c r="Z25" i="25" s="1"/>
  <c r="Z144" i="25"/>
  <c r="Z24" i="25" s="1"/>
  <c r="Z37" i="25"/>
  <c r="S170" i="25"/>
  <c r="S37" i="25"/>
  <c r="S157" i="25"/>
  <c r="S25" i="25" s="1"/>
  <c r="S144" i="25"/>
  <c r="S24" i="25" s="1"/>
  <c r="S131" i="25"/>
  <c r="CE170" i="25"/>
  <c r="CE157" i="25"/>
  <c r="CE25" i="25" s="1"/>
  <c r="CE144" i="25"/>
  <c r="CE24" i="25" s="1"/>
  <c r="CE37" i="25"/>
  <c r="CE131" i="25"/>
  <c r="BZ153" i="24"/>
  <c r="BZ25" i="24" s="1"/>
  <c r="X26" i="26"/>
  <c r="X29" i="26" s="1"/>
  <c r="X28" i="26"/>
  <c r="BD26" i="26"/>
  <c r="BD29" i="26" s="1"/>
  <c r="BD28" i="26"/>
  <c r="BT28" i="26"/>
  <c r="AS131" i="25"/>
  <c r="AS157" i="25"/>
  <c r="AS25" i="25" s="1"/>
  <c r="AS37" i="25"/>
  <c r="AS144" i="25"/>
  <c r="AS24" i="25" s="1"/>
  <c r="J144" i="26"/>
  <c r="J24" i="26" s="1"/>
  <c r="J37" i="26"/>
  <c r="J170" i="26"/>
  <c r="J131" i="26"/>
  <c r="J22" i="26" s="1"/>
  <c r="AP144" i="26"/>
  <c r="AP24" i="26" s="1"/>
  <c r="AP37" i="26"/>
  <c r="AP170" i="26"/>
  <c r="AP131" i="26"/>
  <c r="BV144" i="26"/>
  <c r="BV24" i="26" s="1"/>
  <c r="BV37" i="26"/>
  <c r="BV170" i="26"/>
  <c r="BV131" i="26"/>
  <c r="AM127" i="24"/>
  <c r="BS140" i="24"/>
  <c r="BS24" i="24" s="1"/>
  <c r="BF166" i="24"/>
  <c r="P153" i="27"/>
  <c r="P25" i="27" s="1"/>
  <c r="CB153" i="27"/>
  <c r="CB25" i="27" s="1"/>
  <c r="O166" i="27"/>
  <c r="AU166" i="27"/>
  <c r="CA166" i="27"/>
  <c r="AF30" i="28"/>
  <c r="P39" i="29"/>
  <c r="P146" i="29"/>
  <c r="P26" i="29" s="1"/>
  <c r="P133" i="29"/>
  <c r="P159" i="29"/>
  <c r="P27" i="29" s="1"/>
  <c r="CB39" i="29"/>
  <c r="CB146" i="29"/>
  <c r="CB26" i="29" s="1"/>
  <c r="CB133" i="29"/>
  <c r="CB159" i="29"/>
  <c r="CB27" i="29" s="1"/>
  <c r="AK39" i="29"/>
  <c r="AK159" i="29"/>
  <c r="AK27" i="29" s="1"/>
  <c r="AK133" i="29"/>
  <c r="AK146" i="29"/>
  <c r="AK26" i="29" s="1"/>
  <c r="AK172" i="29"/>
  <c r="AD39" i="29"/>
  <c r="AD133" i="29"/>
  <c r="AD172" i="29"/>
  <c r="AD146" i="29"/>
  <c r="AD26" i="29" s="1"/>
  <c r="AD159" i="29"/>
  <c r="AD27" i="29" s="1"/>
  <c r="S159" i="29"/>
  <c r="S27" i="29" s="1"/>
  <c r="S39" i="29"/>
  <c r="S172" i="29"/>
  <c r="S133" i="29"/>
  <c r="S146" i="29"/>
  <c r="S26" i="29" s="1"/>
  <c r="CE39" i="29"/>
  <c r="CE146" i="29"/>
  <c r="CE26" i="29" s="1"/>
  <c r="CE133" i="29"/>
  <c r="CE159" i="29"/>
  <c r="CE27" i="29" s="1"/>
  <c r="CE172" i="29"/>
  <c r="R159" i="30"/>
  <c r="R27" i="30" s="1"/>
  <c r="G159" i="30"/>
  <c r="G27" i="30" s="1"/>
  <c r="U39" i="30"/>
  <c r="U133" i="30"/>
  <c r="U146" i="30"/>
  <c r="U26" i="30" s="1"/>
  <c r="U159" i="30"/>
  <c r="U27" i="30" s="1"/>
  <c r="F133" i="30"/>
  <c r="V159" i="30"/>
  <c r="V27" i="30" s="1"/>
  <c r="BB133" i="30"/>
  <c r="BR133" i="30"/>
  <c r="S172" i="30"/>
  <c r="S39" i="30"/>
  <c r="S133" i="30"/>
  <c r="AY172" i="30"/>
  <c r="AY133" i="30"/>
  <c r="AY39" i="30"/>
  <c r="CE172" i="30"/>
  <c r="CE39" i="30"/>
  <c r="CE133" i="30"/>
  <c r="BH133" i="30"/>
  <c r="BH159" i="30"/>
  <c r="BH27" i="30" s="1"/>
  <c r="BH146" i="30"/>
  <c r="BH26" i="30" s="1"/>
  <c r="BH39" i="30"/>
  <c r="BH172" i="30"/>
  <c r="BG166" i="24"/>
  <c r="AP146" i="30"/>
  <c r="AP26" i="30" s="1"/>
  <c r="S166" i="24"/>
  <c r="CE166" i="24"/>
  <c r="BI172" i="30"/>
  <c r="AT172" i="30"/>
  <c r="J37" i="17"/>
  <c r="J144" i="17"/>
  <c r="J24" i="17" s="1"/>
  <c r="J170" i="17"/>
  <c r="J131" i="17"/>
  <c r="J22" i="17" s="1"/>
  <c r="G170" i="25"/>
  <c r="H133" i="28"/>
  <c r="H24" i="28" s="1"/>
  <c r="AD172" i="28"/>
  <c r="AD39" i="28"/>
  <c r="AD133" i="28"/>
  <c r="Q39" i="28"/>
  <c r="Q172" i="28"/>
  <c r="Q146" i="28"/>
  <c r="Q26" i="28" s="1"/>
  <c r="Q159" i="28"/>
  <c r="Q27" i="28" s="1"/>
  <c r="BQ140" i="27"/>
  <c r="BQ24" i="27" s="1"/>
  <c r="BQ28" i="27" s="1"/>
  <c r="BA140" i="27"/>
  <c r="BA24" i="27" s="1"/>
  <c r="AK140" i="27"/>
  <c r="AK24" i="27" s="1"/>
  <c r="AK28" i="27" s="1"/>
  <c r="U140" i="27"/>
  <c r="U24" i="27" s="1"/>
  <c r="Y172" i="28"/>
  <c r="Y39" i="28"/>
  <c r="U39" i="28"/>
  <c r="U172" i="28"/>
  <c r="U140" i="24"/>
  <c r="U24" i="24" s="1"/>
  <c r="CB140" i="24"/>
  <c r="CB24" i="24" s="1"/>
  <c r="BL166" i="24"/>
  <c r="BL127" i="24"/>
  <c r="BU37" i="26"/>
  <c r="BU170" i="26"/>
  <c r="BU157" i="26"/>
  <c r="BU25" i="26" s="1"/>
  <c r="AO28" i="26"/>
  <c r="BT157" i="25"/>
  <c r="BT25" i="25" s="1"/>
  <c r="BT144" i="25"/>
  <c r="BT24" i="25" s="1"/>
  <c r="BT37" i="25"/>
  <c r="BT131" i="25"/>
  <c r="BW37" i="26"/>
  <c r="BW170" i="26"/>
  <c r="BG37" i="26"/>
  <c r="BG170" i="26"/>
  <c r="AQ37" i="26"/>
  <c r="AQ170" i="26"/>
  <c r="AA37" i="26"/>
  <c r="AA170" i="26"/>
  <c r="K37" i="26"/>
  <c r="K170" i="26"/>
  <c r="N131" i="25"/>
  <c r="N22" i="25" s="1"/>
  <c r="N157" i="25"/>
  <c r="N25" i="25" s="1"/>
  <c r="N144" i="25"/>
  <c r="N24" i="25" s="1"/>
  <c r="N37" i="25"/>
  <c r="BZ131" i="25"/>
  <c r="BZ157" i="25"/>
  <c r="BZ25" i="25" s="1"/>
  <c r="BZ144" i="25"/>
  <c r="BZ24" i="25" s="1"/>
  <c r="BZ37" i="25"/>
  <c r="BS37" i="25"/>
  <c r="BS131" i="25"/>
  <c r="BS157" i="25"/>
  <c r="BS25" i="25" s="1"/>
  <c r="BS144" i="25"/>
  <c r="BS24" i="25" s="1"/>
  <c r="R127" i="24"/>
  <c r="CD127" i="24"/>
  <c r="L170" i="26"/>
  <c r="L37" i="26"/>
  <c r="AB170" i="26"/>
  <c r="AB37" i="26"/>
  <c r="AR170" i="26"/>
  <c r="AR37" i="26"/>
  <c r="BH170" i="26"/>
  <c r="BH37" i="26"/>
  <c r="BX170" i="26"/>
  <c r="BX37" i="26"/>
  <c r="Q144" i="25"/>
  <c r="Q24" i="25" s="1"/>
  <c r="Q131" i="25"/>
  <c r="Q37" i="25"/>
  <c r="Q157" i="25"/>
  <c r="Q25" i="25" s="1"/>
  <c r="CC144" i="25"/>
  <c r="CC24" i="25" s="1"/>
  <c r="CC131" i="25"/>
  <c r="CC37" i="25"/>
  <c r="CC157" i="25"/>
  <c r="CC25" i="25" s="1"/>
  <c r="K140" i="24"/>
  <c r="K24" i="24" s="1"/>
  <c r="BW140" i="24"/>
  <c r="BW24" i="24" s="1"/>
  <c r="AM28" i="28"/>
  <c r="AM31" i="28" s="1"/>
  <c r="AM30" i="28"/>
  <c r="AU159" i="28"/>
  <c r="AU27" i="28" s="1"/>
  <c r="BC159" i="28"/>
  <c r="BC27" i="28" s="1"/>
  <c r="BS133" i="28"/>
  <c r="AZ39" i="29"/>
  <c r="AZ159" i="29"/>
  <c r="AZ27" i="29" s="1"/>
  <c r="AZ133" i="29"/>
  <c r="AZ146" i="29"/>
  <c r="AZ26" i="29" s="1"/>
  <c r="BE159" i="29"/>
  <c r="BE27" i="29" s="1"/>
  <c r="BE172" i="29"/>
  <c r="BE146" i="29"/>
  <c r="BE26" i="29" s="1"/>
  <c r="BE39" i="29"/>
  <c r="BE133" i="29"/>
  <c r="AX172" i="29"/>
  <c r="AX146" i="29"/>
  <c r="AX26" i="29" s="1"/>
  <c r="AX39" i="29"/>
  <c r="AX133" i="29"/>
  <c r="AX159" i="29"/>
  <c r="AX27" i="29" s="1"/>
  <c r="W146" i="29"/>
  <c r="W26" i="29" s="1"/>
  <c r="W30" i="29" s="1"/>
  <c r="W39" i="29"/>
  <c r="W133" i="29"/>
  <c r="W172" i="29"/>
  <c r="W159" i="29"/>
  <c r="W27" i="29" s="1"/>
  <c r="AT28" i="30"/>
  <c r="AT31" i="30" s="1"/>
  <c r="AT30" i="30"/>
  <c r="K28" i="30"/>
  <c r="K31" i="30" s="1"/>
  <c r="K30" i="30"/>
  <c r="AO39" i="30"/>
  <c r="AO146" i="30"/>
  <c r="AO26" i="30" s="1"/>
  <c r="AO159" i="30"/>
  <c r="AO27" i="30" s="1"/>
  <c r="AO133" i="30"/>
  <c r="J146" i="30"/>
  <c r="J26" i="30" s="1"/>
  <c r="J159" i="30"/>
  <c r="J27" i="30" s="1"/>
  <c r="J39" i="30"/>
  <c r="Z51" i="30"/>
  <c r="Z62" i="37"/>
  <c r="BF28" i="30"/>
  <c r="BF31" i="30" s="1"/>
  <c r="BF30" i="30"/>
  <c r="BV146" i="30"/>
  <c r="BV26" i="30" s="1"/>
  <c r="BV159" i="30"/>
  <c r="BV27" i="30" s="1"/>
  <c r="BV39" i="30"/>
  <c r="W172" i="30"/>
  <c r="W146" i="30"/>
  <c r="W26" i="30" s="1"/>
  <c r="W159" i="30"/>
  <c r="W27" i="30" s="1"/>
  <c r="W39" i="30"/>
  <c r="W133" i="30"/>
  <c r="P39" i="30"/>
  <c r="P133" i="30"/>
  <c r="CB39" i="30"/>
  <c r="CB133" i="30"/>
  <c r="U6" i="39"/>
  <c r="X5" i="39"/>
  <c r="N6" i="39"/>
  <c r="Q5" i="39"/>
  <c r="AG166" i="24"/>
  <c r="AG153" i="24"/>
  <c r="AG25" i="24" s="1"/>
  <c r="AG140" i="24"/>
  <c r="AG24" i="24" s="1"/>
  <c r="AG28" i="24" s="1"/>
  <c r="AG127" i="24"/>
  <c r="BX140" i="24"/>
  <c r="BX24" i="24" s="1"/>
  <c r="BH127" i="24"/>
  <c r="BH166" i="24"/>
  <c r="BQ37" i="26"/>
  <c r="BQ170" i="26"/>
  <c r="BQ157" i="26"/>
  <c r="BQ25" i="26" s="1"/>
  <c r="AK28" i="26"/>
  <c r="CF37" i="25"/>
  <c r="CF157" i="25"/>
  <c r="CF25" i="25" s="1"/>
  <c r="CF144" i="25"/>
  <c r="CF24" i="25" s="1"/>
  <c r="CF170" i="25"/>
  <c r="CF131" i="25"/>
  <c r="T37" i="25"/>
  <c r="T157" i="25"/>
  <c r="T25" i="25" s="1"/>
  <c r="T144" i="25"/>
  <c r="T24" i="25" s="1"/>
  <c r="T170" i="25"/>
  <c r="T131" i="25"/>
  <c r="BN37" i="25"/>
  <c r="BN131" i="25"/>
  <c r="BN157" i="25"/>
  <c r="BN25" i="25" s="1"/>
  <c r="BN144" i="25"/>
  <c r="BN24" i="25" s="1"/>
  <c r="AQ144" i="25"/>
  <c r="AQ24" i="25" s="1"/>
  <c r="AQ170" i="25"/>
  <c r="AQ131" i="25"/>
  <c r="AQ37" i="25"/>
  <c r="AQ157" i="25"/>
  <c r="AQ25" i="25" s="1"/>
  <c r="BB127" i="24"/>
  <c r="BQ157" i="25"/>
  <c r="BQ25" i="25" s="1"/>
  <c r="BQ144" i="25"/>
  <c r="BQ24" i="25" s="1"/>
  <c r="BQ131" i="25"/>
  <c r="BQ37" i="25"/>
  <c r="AH37" i="26"/>
  <c r="AH170" i="26"/>
  <c r="AH144" i="26"/>
  <c r="AH24" i="26" s="1"/>
  <c r="AH131" i="26"/>
  <c r="BN37" i="26"/>
  <c r="BN170" i="26"/>
  <c r="BN144" i="26"/>
  <c r="BN24" i="26" s="1"/>
  <c r="BN131" i="26"/>
  <c r="AE127" i="24"/>
  <c r="R166" i="24"/>
  <c r="AX166" i="24"/>
  <c r="CD166" i="24"/>
  <c r="K153" i="27"/>
  <c r="K25" i="27" s="1"/>
  <c r="AA153" i="27"/>
  <c r="AA25" i="27" s="1"/>
  <c r="AQ153" i="27"/>
  <c r="AQ25" i="27" s="1"/>
  <c r="BG153" i="27"/>
  <c r="BG25" i="27" s="1"/>
  <c r="BW153" i="27"/>
  <c r="BW25" i="27" s="1"/>
  <c r="E153" i="27"/>
  <c r="E25" i="27" s="1"/>
  <c r="E166" i="27"/>
  <c r="AM166" i="27"/>
  <c r="BS166" i="27"/>
  <c r="F159" i="28"/>
  <c r="F27" i="28" s="1"/>
  <c r="F172" i="28"/>
  <c r="F39" i="28"/>
  <c r="F146" i="28"/>
  <c r="F26" i="28" s="1"/>
  <c r="X39" i="28"/>
  <c r="X172" i="28"/>
  <c r="BD28" i="28"/>
  <c r="BD31" i="28" s="1"/>
  <c r="BD30" i="28"/>
  <c r="BT159" i="28"/>
  <c r="BT27" i="28" s="1"/>
  <c r="BT172" i="28"/>
  <c r="BT39" i="28"/>
  <c r="BT146" i="28"/>
  <c r="BT26" i="28" s="1"/>
  <c r="BD39" i="29"/>
  <c r="BD159" i="29"/>
  <c r="BD27" i="29" s="1"/>
  <c r="BD133" i="29"/>
  <c r="BD146" i="29"/>
  <c r="BD26" i="29" s="1"/>
  <c r="AS39" i="29"/>
  <c r="AS159" i="29"/>
  <c r="AS27" i="29" s="1"/>
  <c r="AS133" i="29"/>
  <c r="AS146" i="29"/>
  <c r="AS26" i="29" s="1"/>
  <c r="AS172" i="29"/>
  <c r="V39" i="29"/>
  <c r="V146" i="29"/>
  <c r="V26" i="29" s="1"/>
  <c r="V172" i="29"/>
  <c r="V159" i="29"/>
  <c r="V27" i="29" s="1"/>
  <c r="V133" i="29"/>
  <c r="K159" i="29"/>
  <c r="K27" i="29" s="1"/>
  <c r="K172" i="29"/>
  <c r="K39" i="29"/>
  <c r="K146" i="29"/>
  <c r="K26" i="29" s="1"/>
  <c r="K133" i="29"/>
  <c r="BW159" i="29"/>
  <c r="BW27" i="29" s="1"/>
  <c r="BW146" i="29"/>
  <c r="BW26" i="29" s="1"/>
  <c r="BW39" i="29"/>
  <c r="BW172" i="29"/>
  <c r="BW133" i="29"/>
  <c r="M30" i="30"/>
  <c r="AS28" i="30"/>
  <c r="AS31" i="30" s="1"/>
  <c r="AS30" i="30"/>
  <c r="N51" i="30"/>
  <c r="N62" i="37"/>
  <c r="AT51" i="30"/>
  <c r="AT62" i="37"/>
  <c r="BZ51" i="30"/>
  <c r="BZ62" i="37"/>
  <c r="BG172" i="30"/>
  <c r="BG133" i="30"/>
  <c r="BG39" i="30"/>
  <c r="BG146" i="30"/>
  <c r="BG26" i="30" s="1"/>
  <c r="BG159" i="30"/>
  <c r="BG27" i="30" s="1"/>
  <c r="AZ133" i="30"/>
  <c r="AZ159" i="30"/>
  <c r="AZ27" i="30" s="1"/>
  <c r="AZ146" i="30"/>
  <c r="AZ26" i="30" s="1"/>
  <c r="AZ39" i="30"/>
  <c r="AZ172" i="30"/>
  <c r="F119" i="34"/>
  <c r="F124" i="34"/>
  <c r="F112" i="34"/>
  <c r="F115" i="34"/>
  <c r="F108" i="34"/>
  <c r="BR172" i="28"/>
  <c r="BR39" i="28"/>
  <c r="BR133" i="28"/>
  <c r="AL172" i="28"/>
  <c r="AL39" i="28"/>
  <c r="AL133" i="28"/>
  <c r="AW146" i="28"/>
  <c r="AW26" i="28" s="1"/>
  <c r="AW159" i="28"/>
  <c r="AW27" i="28" s="1"/>
  <c r="AW172" i="28"/>
  <c r="AW39" i="28"/>
  <c r="BY140" i="27"/>
  <c r="BY24" i="27" s="1"/>
  <c r="BI140" i="27"/>
  <c r="BI24" i="27" s="1"/>
  <c r="AS140" i="27"/>
  <c r="AS24" i="27" s="1"/>
  <c r="AC140" i="27"/>
  <c r="AC24" i="27" s="1"/>
  <c r="M140" i="27"/>
  <c r="M24" i="27" s="1"/>
  <c r="M146" i="28"/>
  <c r="M26" i="28" s="1"/>
  <c r="M159" i="28"/>
  <c r="M27" i="28" s="1"/>
  <c r="M39" i="28"/>
  <c r="M172" i="28"/>
  <c r="BE28" i="28"/>
  <c r="BE31" i="28" s="1"/>
  <c r="BE30" i="28"/>
  <c r="BA28" i="28"/>
  <c r="BA31" i="28" s="1"/>
  <c r="BY166" i="24"/>
  <c r="BY140" i="24"/>
  <c r="BY24" i="24" s="1"/>
  <c r="M140" i="24"/>
  <c r="M24" i="24" s="1"/>
  <c r="M166" i="24"/>
  <c r="X166" i="24"/>
  <c r="X153" i="24"/>
  <c r="X25" i="24" s="1"/>
  <c r="BM157" i="26"/>
  <c r="BM25" i="26" s="1"/>
  <c r="BM170" i="26"/>
  <c r="BM37" i="26"/>
  <c r="CB144" i="25"/>
  <c r="CB24" i="25" s="1"/>
  <c r="CB131" i="25"/>
  <c r="CB37" i="25"/>
  <c r="CB157" i="25"/>
  <c r="CB25" i="25" s="1"/>
  <c r="P144" i="25"/>
  <c r="P24" i="25" s="1"/>
  <c r="P131" i="25"/>
  <c r="P37" i="25"/>
  <c r="P157" i="25"/>
  <c r="P25" i="25" s="1"/>
  <c r="BR144" i="25"/>
  <c r="BR24" i="25" s="1"/>
  <c r="BR37" i="25"/>
  <c r="BR131" i="25"/>
  <c r="BR157" i="25"/>
  <c r="BR25" i="25" s="1"/>
  <c r="BK157" i="25"/>
  <c r="BK25" i="25" s="1"/>
  <c r="BK144" i="25"/>
  <c r="BK24" i="25" s="1"/>
  <c r="BK131" i="25"/>
  <c r="BK37" i="25"/>
  <c r="BN170" i="25"/>
  <c r="AP153" i="24"/>
  <c r="AP25" i="24" s="1"/>
  <c r="BF140" i="24"/>
  <c r="BF24" i="24" s="1"/>
  <c r="BE37" i="25"/>
  <c r="BE157" i="25"/>
  <c r="BE25" i="25" s="1"/>
  <c r="BE144" i="25"/>
  <c r="BE24" i="25" s="1"/>
  <c r="BE131" i="25"/>
  <c r="I166" i="24"/>
  <c r="I127" i="24"/>
  <c r="I153" i="24"/>
  <c r="I25" i="24" s="1"/>
  <c r="I140" i="24"/>
  <c r="I24" i="24" s="1"/>
  <c r="CE153" i="24"/>
  <c r="CE25" i="24" s="1"/>
  <c r="BR166" i="24"/>
  <c r="AA166" i="27"/>
  <c r="BG166" i="27"/>
  <c r="S39" i="28"/>
  <c r="S172" i="28"/>
  <c r="S159" i="28"/>
  <c r="S27" i="28" s="1"/>
  <c r="S146" i="28"/>
  <c r="S26" i="28" s="1"/>
  <c r="AI39" i="28"/>
  <c r="AI172" i="28"/>
  <c r="AI159" i="28"/>
  <c r="AI27" i="28" s="1"/>
  <c r="AI146" i="28"/>
  <c r="AI26" i="28" s="1"/>
  <c r="AY39" i="28"/>
  <c r="AY172" i="28"/>
  <c r="AY159" i="28"/>
  <c r="AY27" i="28" s="1"/>
  <c r="AY146" i="28"/>
  <c r="AY26" i="28" s="1"/>
  <c r="BO39" i="28"/>
  <c r="BO172" i="28"/>
  <c r="BO159" i="28"/>
  <c r="BO27" i="28" s="1"/>
  <c r="BO146" i="28"/>
  <c r="BO26" i="28" s="1"/>
  <c r="CE39" i="28"/>
  <c r="CE172" i="28"/>
  <c r="CE159" i="28"/>
  <c r="CE27" i="28" s="1"/>
  <c r="CE146" i="28"/>
  <c r="CE26" i="28" s="1"/>
  <c r="L39" i="28"/>
  <c r="L172" i="28"/>
  <c r="AB39" i="28"/>
  <c r="AB172" i="28"/>
  <c r="AR39" i="28"/>
  <c r="AR172" i="28"/>
  <c r="BH39" i="28"/>
  <c r="BH172" i="28"/>
  <c r="BX39" i="28"/>
  <c r="BX172" i="28"/>
  <c r="AR39" i="29"/>
  <c r="AR133" i="29"/>
  <c r="AR146" i="29"/>
  <c r="AR26" i="29" s="1"/>
  <c r="AR159" i="29"/>
  <c r="AR27" i="29" s="1"/>
  <c r="AG39" i="29"/>
  <c r="AG159" i="29"/>
  <c r="AG27" i="29" s="1"/>
  <c r="AG172" i="29"/>
  <c r="AG133" i="29"/>
  <c r="AG146" i="29"/>
  <c r="AG26" i="29" s="1"/>
  <c r="J39" i="29"/>
  <c r="J159" i="29"/>
  <c r="J27" i="29" s="1"/>
  <c r="J133" i="29"/>
  <c r="J146" i="29"/>
  <c r="J26" i="29" s="1"/>
  <c r="J172" i="29"/>
  <c r="BV39" i="29"/>
  <c r="BV159" i="29"/>
  <c r="BV27" i="29" s="1"/>
  <c r="BV133" i="29"/>
  <c r="BV146" i="29"/>
  <c r="BV26" i="29" s="1"/>
  <c r="BV172" i="29"/>
  <c r="BK146" i="29"/>
  <c r="BK26" i="29" s="1"/>
  <c r="BK30" i="29" s="1"/>
  <c r="BK39" i="29"/>
  <c r="BK133" i="29"/>
  <c r="BK159" i="29"/>
  <c r="BK27" i="29" s="1"/>
  <c r="BK172" i="29"/>
  <c r="AL28" i="30"/>
  <c r="AL31" i="30" s="1"/>
  <c r="AL30" i="30"/>
  <c r="AV172" i="30"/>
  <c r="CE28" i="30"/>
  <c r="CE31" i="30" s="1"/>
  <c r="CE30" i="30"/>
  <c r="Q28" i="30"/>
  <c r="Q31" i="30" s="1"/>
  <c r="Q30" i="30"/>
  <c r="AW28" i="30"/>
  <c r="AW31" i="30" s="1"/>
  <c r="AW30" i="30"/>
  <c r="CC28" i="30"/>
  <c r="CC31" i="30" s="1"/>
  <c r="CC30" i="30"/>
  <c r="R51" i="30"/>
  <c r="R62" i="37"/>
  <c r="AX146" i="30"/>
  <c r="AX26" i="30" s="1"/>
  <c r="AX159" i="30"/>
  <c r="AX27" i="30" s="1"/>
  <c r="AX39" i="30"/>
  <c r="CD51" i="30"/>
  <c r="CD62" i="37"/>
  <c r="AE172" i="30"/>
  <c r="AE39" i="30"/>
  <c r="AE133" i="30"/>
  <c r="BK172" i="30"/>
  <c r="BK39" i="30"/>
  <c r="BK133" i="30"/>
  <c r="H133" i="30"/>
  <c r="H39" i="30"/>
  <c r="AN133" i="30"/>
  <c r="AN39" i="30"/>
  <c r="BT133" i="30"/>
  <c r="BT39" i="30"/>
  <c r="S6" i="39"/>
  <c r="V5" i="39"/>
  <c r="BZ170" i="17"/>
  <c r="BZ37" i="17"/>
  <c r="BZ144" i="17"/>
  <c r="BZ24" i="17" s="1"/>
  <c r="BZ131" i="17"/>
  <c r="BZ157" i="17"/>
  <c r="BZ25" i="17" s="1"/>
  <c r="BN28" i="28"/>
  <c r="BN31" i="28" s="1"/>
  <c r="BN30" i="28"/>
  <c r="AX133" i="28"/>
  <c r="AX39" i="28"/>
  <c r="AX172" i="28"/>
  <c r="R28" i="28"/>
  <c r="R31" i="28" s="1"/>
  <c r="R30" i="28"/>
  <c r="AG28" i="28"/>
  <c r="AG31" i="28" s="1"/>
  <c r="AG30" i="28"/>
  <c r="BI30" i="28"/>
  <c r="AK30" i="28"/>
  <c r="BE166" i="24"/>
  <c r="BE153" i="24"/>
  <c r="BE25" i="24" s="1"/>
  <c r="BE140" i="24"/>
  <c r="BE24" i="24" s="1"/>
  <c r="BE28" i="24" s="1"/>
  <c r="BE127" i="24"/>
  <c r="BP140" i="24"/>
  <c r="BP24" i="24" s="1"/>
  <c r="BP166" i="24"/>
  <c r="BY28" i="26"/>
  <c r="AS170" i="26"/>
  <c r="AS157" i="26"/>
  <c r="AS25" i="26" s="1"/>
  <c r="AS37" i="26"/>
  <c r="M28" i="26"/>
  <c r="AB131" i="25"/>
  <c r="AB37" i="25"/>
  <c r="AB170" i="25"/>
  <c r="AB157" i="25"/>
  <c r="AB25" i="25" s="1"/>
  <c r="AB144" i="25"/>
  <c r="AB24" i="25" s="1"/>
  <c r="CA26" i="26"/>
  <c r="CA29" i="26" s="1"/>
  <c r="CA28" i="26"/>
  <c r="BK26" i="26"/>
  <c r="BK29" i="26" s="1"/>
  <c r="BK28" i="26"/>
  <c r="AE26" i="26"/>
  <c r="AE29" i="26" s="1"/>
  <c r="AE28" i="26"/>
  <c r="O26" i="26"/>
  <c r="O29" i="26" s="1"/>
  <c r="AP131" i="25"/>
  <c r="AP157" i="25"/>
  <c r="AP25" i="25" s="1"/>
  <c r="AP144" i="25"/>
  <c r="AP24" i="25" s="1"/>
  <c r="AP37" i="25"/>
  <c r="AI170" i="25"/>
  <c r="AI37" i="25"/>
  <c r="AI157" i="25"/>
  <c r="AI25" i="25" s="1"/>
  <c r="AI144" i="25"/>
  <c r="AI24" i="25" s="1"/>
  <c r="AI131" i="25"/>
  <c r="BB170" i="25"/>
  <c r="BI131" i="25"/>
  <c r="BI37" i="25"/>
  <c r="BI157" i="25"/>
  <c r="BI25" i="25" s="1"/>
  <c r="BI144" i="25"/>
  <c r="BI24" i="25" s="1"/>
  <c r="BC166" i="24"/>
  <c r="BC127" i="24"/>
  <c r="N153" i="27"/>
  <c r="N25" i="27" s="1"/>
  <c r="N127" i="27"/>
  <c r="AT153" i="27"/>
  <c r="AT25" i="27" s="1"/>
  <c r="AT127" i="27"/>
  <c r="BZ153" i="27"/>
  <c r="BZ25" i="27" s="1"/>
  <c r="BZ127" i="27"/>
  <c r="L166" i="27"/>
  <c r="AR166" i="27"/>
  <c r="BX166" i="27"/>
  <c r="AV30" i="28"/>
  <c r="CB28" i="28"/>
  <c r="CB31" i="28" s="1"/>
  <c r="CB30" i="28"/>
  <c r="AF39" i="29"/>
  <c r="AF159" i="29"/>
  <c r="AF27" i="29" s="1"/>
  <c r="AF146" i="29"/>
  <c r="AF26" i="29" s="1"/>
  <c r="AF133" i="29"/>
  <c r="BA172" i="29"/>
  <c r="BA146" i="29"/>
  <c r="BA26" i="29" s="1"/>
  <c r="BA159" i="29"/>
  <c r="BA27" i="29" s="1"/>
  <c r="BA39" i="29"/>
  <c r="BA133" i="29"/>
  <c r="AT39" i="29"/>
  <c r="AT159" i="29"/>
  <c r="AT27" i="29" s="1"/>
  <c r="AT172" i="29"/>
  <c r="AT133" i="29"/>
  <c r="AT146" i="29"/>
  <c r="AT26" i="29" s="1"/>
  <c r="AI146" i="29"/>
  <c r="AI26" i="29" s="1"/>
  <c r="AI159" i="29"/>
  <c r="AI27" i="29" s="1"/>
  <c r="AI39" i="29"/>
  <c r="AI172" i="29"/>
  <c r="AI133" i="29"/>
  <c r="CB146" i="30"/>
  <c r="CB26" i="30" s="1"/>
  <c r="AP159" i="30"/>
  <c r="AP27" i="30" s="1"/>
  <c r="AK146" i="30"/>
  <c r="AK26" i="30" s="1"/>
  <c r="AK159" i="30"/>
  <c r="AK27" i="30" s="1"/>
  <c r="AK39" i="30"/>
  <c r="AK133" i="30"/>
  <c r="F51" i="30"/>
  <c r="F62" i="37"/>
  <c r="V51" i="30"/>
  <c r="V62" i="37"/>
  <c r="BB28" i="30"/>
  <c r="BB31" i="30" s="1"/>
  <c r="BB30" i="30"/>
  <c r="BR51" i="30"/>
  <c r="BR62" i="37"/>
  <c r="AI28" i="30"/>
  <c r="AI31" i="30" s="1"/>
  <c r="BO28" i="30"/>
  <c r="BO31" i="30" s="1"/>
  <c r="BO30" i="30"/>
  <c r="L133" i="30"/>
  <c r="L159" i="30"/>
  <c r="L27" i="30" s="1"/>
  <c r="L146" i="30"/>
  <c r="L26" i="30" s="1"/>
  <c r="L39" i="30"/>
  <c r="L172" i="30"/>
  <c r="BX133" i="30"/>
  <c r="BX159" i="30"/>
  <c r="BX27" i="30" s="1"/>
  <c r="BX146" i="30"/>
  <c r="BX26" i="30" s="1"/>
  <c r="BX39" i="30"/>
  <c r="BX172" i="30"/>
  <c r="K166" i="24"/>
  <c r="BW166" i="24"/>
  <c r="G146" i="30"/>
  <c r="G26" i="30" s="1"/>
  <c r="AU170" i="25"/>
  <c r="AO170" i="25"/>
  <c r="AI166" i="24"/>
  <c r="V166" i="27"/>
  <c r="BJ172" i="30"/>
  <c r="R146" i="30"/>
  <c r="R26" i="30" s="1"/>
  <c r="AN172" i="30"/>
  <c r="BZ39" i="28"/>
  <c r="BZ172" i="28"/>
  <c r="BZ133" i="28"/>
  <c r="AT30" i="28"/>
  <c r="AD30" i="28"/>
  <c r="N172" i="28"/>
  <c r="N133" i="28"/>
  <c r="N24" i="28" s="1"/>
  <c r="N39" i="28"/>
  <c r="AK166" i="24"/>
  <c r="AK127" i="24"/>
  <c r="Y37" i="26"/>
  <c r="Y170" i="26"/>
  <c r="Y157" i="26"/>
  <c r="Y25" i="26" s="1"/>
  <c r="Y26" i="26" s="1"/>
  <c r="Y29" i="26" s="1"/>
  <c r="BD157" i="25"/>
  <c r="BD25" i="25" s="1"/>
  <c r="BD144" i="25"/>
  <c r="BD24" i="25" s="1"/>
  <c r="BD37" i="25"/>
  <c r="BD131" i="25"/>
  <c r="AD131" i="25"/>
  <c r="AD157" i="25"/>
  <c r="AD25" i="25" s="1"/>
  <c r="AD144" i="25"/>
  <c r="AD24" i="25" s="1"/>
  <c r="AD37" i="25"/>
  <c r="W131" i="25"/>
  <c r="W37" i="25"/>
  <c r="W157" i="25"/>
  <c r="W25" i="25" s="1"/>
  <c r="W144" i="25"/>
  <c r="W24" i="25" s="1"/>
  <c r="L28" i="26"/>
  <c r="AB28" i="26"/>
  <c r="AR28" i="26"/>
  <c r="BH28" i="26"/>
  <c r="BX28" i="26"/>
  <c r="AG144" i="25"/>
  <c r="AG24" i="25" s="1"/>
  <c r="AG37" i="25"/>
  <c r="AG131" i="25"/>
  <c r="AG157" i="25"/>
  <c r="AG25" i="25" s="1"/>
  <c r="N170" i="26"/>
  <c r="N131" i="26"/>
  <c r="N22" i="26" s="1"/>
  <c r="N144" i="26"/>
  <c r="N24" i="26" s="1"/>
  <c r="N37" i="26"/>
  <c r="AT170" i="26"/>
  <c r="AT131" i="26"/>
  <c r="AT144" i="26"/>
  <c r="AT24" i="26" s="1"/>
  <c r="AT37" i="26"/>
  <c r="BZ170" i="26"/>
  <c r="BZ131" i="26"/>
  <c r="BZ144" i="26"/>
  <c r="BZ24" i="26" s="1"/>
  <c r="BZ37" i="26"/>
  <c r="R127" i="27"/>
  <c r="R166" i="27"/>
  <c r="R153" i="27"/>
  <c r="R25" i="27" s="1"/>
  <c r="AX127" i="27"/>
  <c r="AX166" i="27"/>
  <c r="AX153" i="27"/>
  <c r="AX25" i="27" s="1"/>
  <c r="CD127" i="27"/>
  <c r="CD166" i="27"/>
  <c r="CD153" i="27"/>
  <c r="CD25" i="27" s="1"/>
  <c r="O30" i="28"/>
  <c r="W30" i="28"/>
  <c r="AE39" i="28"/>
  <c r="AE146" i="28"/>
  <c r="AE26" i="28" s="1"/>
  <c r="AE159" i="28"/>
  <c r="AE27" i="28" s="1"/>
  <c r="AU51" i="28"/>
  <c r="AU60" i="37"/>
  <c r="BC51" i="28"/>
  <c r="BC60" i="37"/>
  <c r="BS51" i="28"/>
  <c r="BS60" i="37"/>
  <c r="T30" i="28"/>
  <c r="AJ172" i="28"/>
  <c r="AJ39" i="28"/>
  <c r="AJ159" i="28"/>
  <c r="AJ27" i="28" s="1"/>
  <c r="AJ146" i="28"/>
  <c r="AJ26" i="28" s="1"/>
  <c r="AZ39" i="28"/>
  <c r="AZ172" i="28"/>
  <c r="CF30" i="28"/>
  <c r="BP39" i="29"/>
  <c r="BP146" i="29"/>
  <c r="BP26" i="29" s="1"/>
  <c r="BP159" i="29"/>
  <c r="BP27" i="29" s="1"/>
  <c r="BP133" i="29"/>
  <c r="I159" i="29"/>
  <c r="I27" i="29" s="1"/>
  <c r="I172" i="29"/>
  <c r="I146" i="29"/>
  <c r="I26" i="29" s="1"/>
  <c r="I39" i="29"/>
  <c r="I133" i="29"/>
  <c r="BU159" i="29"/>
  <c r="BU27" i="29" s="1"/>
  <c r="BU172" i="29"/>
  <c r="BU146" i="29"/>
  <c r="BU26" i="29" s="1"/>
  <c r="BU39" i="29"/>
  <c r="BU133" i="29"/>
  <c r="BN39" i="29"/>
  <c r="BN159" i="29"/>
  <c r="BN27" i="29" s="1"/>
  <c r="BN133" i="29"/>
  <c r="BN146" i="29"/>
  <c r="BN26" i="29" s="1"/>
  <c r="BN172" i="29"/>
  <c r="AM146" i="29"/>
  <c r="AM26" i="29" s="1"/>
  <c r="AM30" i="29" s="1"/>
  <c r="AM39" i="29"/>
  <c r="AM133" i="29"/>
  <c r="AM159" i="29"/>
  <c r="AM27" i="29" s="1"/>
  <c r="AM172" i="29"/>
  <c r="BR28" i="30"/>
  <c r="BR31" i="30" s="1"/>
  <c r="BR30" i="30"/>
  <c r="AQ28" i="30"/>
  <c r="AQ31" i="30" s="1"/>
  <c r="AQ30" i="30"/>
  <c r="BE39" i="30"/>
  <c r="BE146" i="30"/>
  <c r="BE26" i="30" s="1"/>
  <c r="BE159" i="30"/>
  <c r="BE27" i="30" s="1"/>
  <c r="BE133" i="30"/>
  <c r="BL30" i="30"/>
  <c r="AM172" i="30"/>
  <c r="AM39" i="30"/>
  <c r="AM133" i="30"/>
  <c r="AF133" i="30"/>
  <c r="AF39" i="30"/>
  <c r="E157" i="17"/>
  <c r="E25" i="17" s="1"/>
  <c r="E131" i="17"/>
  <c r="E22" i="17" s="1"/>
  <c r="E170" i="17"/>
  <c r="E144" i="17"/>
  <c r="E24" i="17" s="1"/>
  <c r="E37" i="17"/>
  <c r="BF133" i="28"/>
  <c r="BF39" i="28"/>
  <c r="BF146" i="28"/>
  <c r="BF26" i="28" s="1"/>
  <c r="BF159" i="28"/>
  <c r="BF27" i="28" s="1"/>
  <c r="BF172" i="28"/>
  <c r="Z159" i="28"/>
  <c r="Z27" i="28" s="1"/>
  <c r="Z146" i="28"/>
  <c r="Z26" i="28" s="1"/>
  <c r="Z133" i="28"/>
  <c r="Z39" i="28"/>
  <c r="Z172" i="28"/>
  <c r="BM172" i="28"/>
  <c r="BM39" i="28"/>
  <c r="AC39" i="28"/>
  <c r="AC172" i="28"/>
  <c r="BU172" i="28"/>
  <c r="BU39" i="28"/>
  <c r="BQ39" i="28"/>
  <c r="BQ172" i="28"/>
  <c r="CC166" i="24"/>
  <c r="CC153" i="24"/>
  <c r="CC25" i="24" s="1"/>
  <c r="CC140" i="24"/>
  <c r="CC24" i="24" s="1"/>
  <c r="CC28" i="24" s="1"/>
  <c r="CC127" i="24"/>
  <c r="Q166" i="24"/>
  <c r="Q153" i="24"/>
  <c r="Q25" i="24" s="1"/>
  <c r="Q140" i="24"/>
  <c r="Q24" i="24" s="1"/>
  <c r="Q28" i="24" s="1"/>
  <c r="Q127" i="24"/>
  <c r="BA28" i="26"/>
  <c r="BP157" i="25"/>
  <c r="BP25" i="25" s="1"/>
  <c r="BP144" i="25"/>
  <c r="BP24" i="25" s="1"/>
  <c r="BP37" i="25"/>
  <c r="BP170" i="25"/>
  <c r="BP131" i="25"/>
  <c r="BS37" i="26"/>
  <c r="BS170" i="26"/>
  <c r="BC37" i="26"/>
  <c r="BC170" i="26"/>
  <c r="AM37" i="26"/>
  <c r="AM170" i="26"/>
  <c r="W37" i="26"/>
  <c r="W170" i="26"/>
  <c r="R37" i="25"/>
  <c r="R131" i="25"/>
  <c r="R157" i="25"/>
  <c r="R25" i="25" s="1"/>
  <c r="R144" i="25"/>
  <c r="R24" i="25" s="1"/>
  <c r="CD37" i="25"/>
  <c r="CD131" i="25"/>
  <c r="CD157" i="25"/>
  <c r="CD25" i="25" s="1"/>
  <c r="CD144" i="25"/>
  <c r="CD24" i="25" s="1"/>
  <c r="BG144" i="25"/>
  <c r="BG24" i="25" s="1"/>
  <c r="BG170" i="25"/>
  <c r="BG131" i="25"/>
  <c r="BG37" i="25"/>
  <c r="BG157" i="25"/>
  <c r="BG25" i="25" s="1"/>
  <c r="AD170" i="25"/>
  <c r="BJ170" i="25"/>
  <c r="U157" i="25"/>
  <c r="U25" i="25" s="1"/>
  <c r="U144" i="25"/>
  <c r="U24" i="25" s="1"/>
  <c r="U131" i="25"/>
  <c r="U37" i="25"/>
  <c r="AH166" i="24"/>
  <c r="BN166" i="24"/>
  <c r="AL127" i="27"/>
  <c r="AL153" i="27"/>
  <c r="AL25" i="27" s="1"/>
  <c r="BR127" i="27"/>
  <c r="BR153" i="27"/>
  <c r="BR25" i="27" s="1"/>
  <c r="T166" i="27"/>
  <c r="AZ166" i="27"/>
  <c r="CF166" i="27"/>
  <c r="O172" i="28"/>
  <c r="AE172" i="28"/>
  <c r="AU172" i="28"/>
  <c r="BK172" i="28"/>
  <c r="CA172" i="28"/>
  <c r="H39" i="29"/>
  <c r="H133" i="29"/>
  <c r="H146" i="29"/>
  <c r="H26" i="29" s="1"/>
  <c r="H159" i="29"/>
  <c r="H27" i="29" s="1"/>
  <c r="BT39" i="29"/>
  <c r="BT146" i="29"/>
  <c r="BT26" i="29" s="1"/>
  <c r="BT159" i="29"/>
  <c r="BT27" i="29" s="1"/>
  <c r="BT133" i="29"/>
  <c r="BI39" i="29"/>
  <c r="BI133" i="29"/>
  <c r="BI159" i="29"/>
  <c r="BI27" i="29" s="1"/>
  <c r="BI146" i="29"/>
  <c r="BI26" i="29" s="1"/>
  <c r="BI172" i="29"/>
  <c r="AL146" i="29"/>
  <c r="AL26" i="29" s="1"/>
  <c r="AL172" i="29"/>
  <c r="AL39" i="29"/>
  <c r="AL159" i="29"/>
  <c r="AL27" i="29" s="1"/>
  <c r="AL133" i="29"/>
  <c r="AA39" i="29"/>
  <c r="AA146" i="29"/>
  <c r="AA26" i="29" s="1"/>
  <c r="AA172" i="29"/>
  <c r="AA159" i="29"/>
  <c r="AA27" i="29" s="1"/>
  <c r="AA133" i="29"/>
  <c r="O30" i="30"/>
  <c r="K172" i="30"/>
  <c r="K133" i="30"/>
  <c r="K39" i="30"/>
  <c r="BW172" i="30"/>
  <c r="BW133" i="30"/>
  <c r="BW39" i="30"/>
  <c r="BP133" i="30"/>
  <c r="BP159" i="30"/>
  <c r="BP27" i="30" s="1"/>
  <c r="BP146" i="30"/>
  <c r="BP26" i="30" s="1"/>
  <c r="BP39" i="30"/>
  <c r="BP172" i="30"/>
  <c r="BR30" i="28"/>
  <c r="AL30" i="28"/>
  <c r="AC166" i="24"/>
  <c r="AC153" i="24"/>
  <c r="AC25" i="24" s="1"/>
  <c r="AN166" i="24"/>
  <c r="AN140" i="24"/>
  <c r="AN24" i="24" s="1"/>
  <c r="CC157" i="26"/>
  <c r="CC25" i="26" s="1"/>
  <c r="CC26" i="26" s="1"/>
  <c r="CC29" i="26" s="1"/>
  <c r="CC170" i="26"/>
  <c r="CC37" i="26"/>
  <c r="AW28" i="26"/>
  <c r="BL144" i="25"/>
  <c r="BL24" i="25" s="1"/>
  <c r="BL37" i="25"/>
  <c r="BL131" i="25"/>
  <c r="BL157" i="25"/>
  <c r="BL25" i="25" s="1"/>
  <c r="CE170" i="26"/>
  <c r="CE37" i="26"/>
  <c r="BO170" i="26"/>
  <c r="BO37" i="26"/>
  <c r="AY170" i="26"/>
  <c r="AY37" i="26"/>
  <c r="AI170" i="26"/>
  <c r="AI37" i="26"/>
  <c r="S170" i="26"/>
  <c r="S37" i="26"/>
  <c r="V144" i="25"/>
  <c r="V24" i="25" s="1"/>
  <c r="V37" i="25"/>
  <c r="V131" i="25"/>
  <c r="V157" i="25"/>
  <c r="V25" i="25" s="1"/>
  <c r="O37" i="25"/>
  <c r="O157" i="25"/>
  <c r="O25" i="25" s="1"/>
  <c r="O144" i="25"/>
  <c r="O24" i="25" s="1"/>
  <c r="O131" i="25"/>
  <c r="CA157" i="25"/>
  <c r="CA25" i="25" s="1"/>
  <c r="CA144" i="25"/>
  <c r="CA24" i="25" s="1"/>
  <c r="CA37" i="25"/>
  <c r="CA131" i="25"/>
  <c r="F170" i="25"/>
  <c r="F157" i="25"/>
  <c r="F25" i="25" s="1"/>
  <c r="F144" i="25"/>
  <c r="F24" i="25" s="1"/>
  <c r="F37" i="25"/>
  <c r="F131" i="25"/>
  <c r="F22" i="25" s="1"/>
  <c r="BU37" i="25"/>
  <c r="BU157" i="25"/>
  <c r="BU25" i="25" s="1"/>
  <c r="BU144" i="25"/>
  <c r="BU24" i="25" s="1"/>
  <c r="BU131" i="25"/>
  <c r="AL170" i="26"/>
  <c r="AL37" i="26"/>
  <c r="AL131" i="26"/>
  <c r="AL144" i="26"/>
  <c r="AL24" i="26" s="1"/>
  <c r="BR170" i="26"/>
  <c r="BR37" i="26"/>
  <c r="BR131" i="26"/>
  <c r="BR144" i="26"/>
  <c r="BR24" i="26" s="1"/>
  <c r="AL166" i="24"/>
  <c r="H153" i="24"/>
  <c r="H25" i="24" s="1"/>
  <c r="H140" i="24"/>
  <c r="H24" i="24" s="1"/>
  <c r="H166" i="24"/>
  <c r="H127" i="24"/>
  <c r="Z153" i="27"/>
  <c r="Z25" i="27" s="1"/>
  <c r="Z166" i="27"/>
  <c r="Z127" i="27"/>
  <c r="BF153" i="27"/>
  <c r="BF25" i="27" s="1"/>
  <c r="BF166" i="27"/>
  <c r="BF127" i="27"/>
  <c r="X166" i="27"/>
  <c r="BD166" i="27"/>
  <c r="G39" i="28"/>
  <c r="G172" i="28"/>
  <c r="L133" i="28"/>
  <c r="L24" i="28" s="1"/>
  <c r="AB146" i="28"/>
  <c r="AB26" i="28" s="1"/>
  <c r="AR133" i="28"/>
  <c r="BH146" i="28"/>
  <c r="BH26" i="28" s="1"/>
  <c r="BX133" i="28"/>
  <c r="BH39" i="29"/>
  <c r="BH159" i="29"/>
  <c r="BH27" i="29" s="1"/>
  <c r="BH133" i="29"/>
  <c r="BH146" i="29"/>
  <c r="BH26" i="29" s="1"/>
  <c r="AW39" i="29"/>
  <c r="AW133" i="29"/>
  <c r="AW172" i="29"/>
  <c r="AW146" i="29"/>
  <c r="AW26" i="29" s="1"/>
  <c r="AW159" i="29"/>
  <c r="AW27" i="29" s="1"/>
  <c r="Z172" i="29"/>
  <c r="Z133" i="29"/>
  <c r="Z39" i="29"/>
  <c r="Z146" i="29"/>
  <c r="Z26" i="29" s="1"/>
  <c r="Z159" i="29"/>
  <c r="Z27" i="29" s="1"/>
  <c r="O146" i="29"/>
  <c r="O26" i="29" s="1"/>
  <c r="O39" i="29"/>
  <c r="O133" i="29"/>
  <c r="O159" i="29"/>
  <c r="O27" i="29" s="1"/>
  <c r="O172" i="29"/>
  <c r="CA146" i="29"/>
  <c r="CA26" i="29" s="1"/>
  <c r="CA30" i="29" s="1"/>
  <c r="CA39" i="29"/>
  <c r="CA133" i="29"/>
  <c r="CA159" i="29"/>
  <c r="CA27" i="29" s="1"/>
  <c r="CA172" i="29"/>
  <c r="BJ146" i="30"/>
  <c r="BJ26" i="30" s="1"/>
  <c r="BJ159" i="30"/>
  <c r="BJ27" i="30" s="1"/>
  <c r="CB172" i="30"/>
  <c r="O172" i="30"/>
  <c r="O39" i="30"/>
  <c r="O159" i="30"/>
  <c r="O27" i="30" s="1"/>
  <c r="O133" i="30"/>
  <c r="AU172" i="30"/>
  <c r="AU39" i="30"/>
  <c r="AU159" i="30"/>
  <c r="AU27" i="30" s="1"/>
  <c r="AU28" i="30" s="1"/>
  <c r="AU31" i="30" s="1"/>
  <c r="AU133" i="30"/>
  <c r="CA172" i="30"/>
  <c r="CA39" i="30"/>
  <c r="CA159" i="30"/>
  <c r="CA27" i="30" s="1"/>
  <c r="CA28" i="30" s="1"/>
  <c r="CA31" i="30" s="1"/>
  <c r="CA133" i="30"/>
  <c r="X133" i="30"/>
  <c r="X146" i="30"/>
  <c r="X26" i="30" s="1"/>
  <c r="X39" i="30"/>
  <c r="X159" i="30"/>
  <c r="X27" i="30" s="1"/>
  <c r="BD133" i="30"/>
  <c r="BD159" i="30"/>
  <c r="BD27" i="30" s="1"/>
  <c r="BD39" i="30"/>
  <c r="BD146" i="30"/>
  <c r="BD26" i="30" s="1"/>
  <c r="BS37" i="17"/>
  <c r="BS144" i="17"/>
  <c r="BS24" i="17" s="1"/>
  <c r="AH133" i="28"/>
  <c r="AH39" i="28"/>
  <c r="AH172" i="28"/>
  <c r="AO166" i="24"/>
  <c r="AO153" i="24"/>
  <c r="AO25" i="24" s="1"/>
  <c r="AO140" i="24"/>
  <c r="AO24" i="24" s="1"/>
  <c r="AO28" i="24" s="1"/>
  <c r="AO127" i="24"/>
  <c r="CF153" i="24"/>
  <c r="CF25" i="24" s="1"/>
  <c r="CF26" i="24" s="1"/>
  <c r="CF29" i="24" s="1"/>
  <c r="CF166" i="24"/>
  <c r="T153" i="24"/>
  <c r="T25" i="24" s="1"/>
  <c r="T166" i="24"/>
  <c r="BI170" i="26"/>
  <c r="BI157" i="26"/>
  <c r="BI25" i="26" s="1"/>
  <c r="BI26" i="26" s="1"/>
  <c r="BI29" i="26" s="1"/>
  <c r="BI37" i="26"/>
  <c r="AS131" i="26"/>
  <c r="AC28" i="26"/>
  <c r="BX131" i="25"/>
  <c r="BX170" i="25"/>
  <c r="BX157" i="25"/>
  <c r="BX25" i="25" s="1"/>
  <c r="BX144" i="25"/>
  <c r="BX24" i="25" s="1"/>
  <c r="BX37" i="25"/>
  <c r="L131" i="25"/>
  <c r="L22" i="25" s="1"/>
  <c r="L170" i="25"/>
  <c r="L157" i="25"/>
  <c r="L25" i="25" s="1"/>
  <c r="L144" i="25"/>
  <c r="L24" i="25" s="1"/>
  <c r="L37" i="25"/>
  <c r="BF131" i="25"/>
  <c r="BF157" i="25"/>
  <c r="BF25" i="25" s="1"/>
  <c r="BF144" i="25"/>
  <c r="BF24" i="25" s="1"/>
  <c r="BF37" i="25"/>
  <c r="AY37" i="25"/>
  <c r="AY170" i="25"/>
  <c r="AY157" i="25"/>
  <c r="AY25" i="25" s="1"/>
  <c r="AY144" i="25"/>
  <c r="AY24" i="25" s="1"/>
  <c r="AY131" i="25"/>
  <c r="M131" i="25"/>
  <c r="M22" i="25" s="1"/>
  <c r="M157" i="25"/>
  <c r="M25" i="25" s="1"/>
  <c r="M144" i="25"/>
  <c r="M24" i="25" s="1"/>
  <c r="M37" i="25"/>
  <c r="BY131" i="25"/>
  <c r="BY37" i="25"/>
  <c r="BY157" i="25"/>
  <c r="BY25" i="25" s="1"/>
  <c r="BY144" i="25"/>
  <c r="BY24" i="25" s="1"/>
  <c r="Z144" i="26"/>
  <c r="Z24" i="26" s="1"/>
  <c r="Z37" i="26"/>
  <c r="Z170" i="26"/>
  <c r="Z131" i="26"/>
  <c r="BF144" i="26"/>
  <c r="BF24" i="26" s="1"/>
  <c r="BF37" i="26"/>
  <c r="BF170" i="26"/>
  <c r="BF131" i="26"/>
  <c r="W166" i="24"/>
  <c r="W127" i="24"/>
  <c r="BS153" i="24"/>
  <c r="BS25" i="24" s="1"/>
  <c r="J166" i="24"/>
  <c r="AF127" i="27"/>
  <c r="N140" i="27"/>
  <c r="N24" i="27" s="1"/>
  <c r="AT140" i="27"/>
  <c r="AT24" i="27" s="1"/>
  <c r="BZ140" i="27"/>
  <c r="BZ24" i="27" s="1"/>
  <c r="AE166" i="27"/>
  <c r="BK166" i="27"/>
  <c r="AV39" i="29"/>
  <c r="AV159" i="29"/>
  <c r="AV27" i="29" s="1"/>
  <c r="AV133" i="29"/>
  <c r="AV146" i="29"/>
  <c r="AV26" i="29" s="1"/>
  <c r="E146" i="29"/>
  <c r="E26" i="29" s="1"/>
  <c r="E39" i="29"/>
  <c r="E133" i="29"/>
  <c r="BQ159" i="29"/>
  <c r="BQ27" i="29" s="1"/>
  <c r="BQ146" i="29"/>
  <c r="BQ26" i="29" s="1"/>
  <c r="BQ39" i="29"/>
  <c r="BQ133" i="29"/>
  <c r="BQ172" i="29"/>
  <c r="BJ133" i="29"/>
  <c r="BJ172" i="29"/>
  <c r="BJ146" i="29"/>
  <c r="BJ26" i="29" s="1"/>
  <c r="BJ159" i="29"/>
  <c r="BJ27" i="29" s="1"/>
  <c r="BJ39" i="29"/>
  <c r="AY133" i="29"/>
  <c r="AY146" i="29"/>
  <c r="AY26" i="29" s="1"/>
  <c r="AY39" i="29"/>
  <c r="AY172" i="29"/>
  <c r="AY159" i="29"/>
  <c r="AY27" i="29" s="1"/>
  <c r="V172" i="30"/>
  <c r="BN159" i="30"/>
  <c r="BN27" i="30" s="1"/>
  <c r="BS159" i="30"/>
  <c r="BS27" i="30" s="1"/>
  <c r="BA146" i="30"/>
  <c r="BA26" i="30" s="1"/>
  <c r="BA159" i="30"/>
  <c r="BA27" i="30" s="1"/>
  <c r="BA39" i="30"/>
  <c r="BA133" i="30"/>
  <c r="V133" i="30"/>
  <c r="AF146" i="30"/>
  <c r="AF26" i="30" s="1"/>
  <c r="AB133" i="30"/>
  <c r="AB159" i="30"/>
  <c r="AB27" i="30" s="1"/>
  <c r="AB146" i="30"/>
  <c r="AB26" i="30" s="1"/>
  <c r="AB39" i="30"/>
  <c r="AB172" i="30"/>
  <c r="AR49" i="17"/>
  <c r="AR55" i="37"/>
  <c r="BC170" i="25"/>
  <c r="AA166" i="24"/>
  <c r="AM146" i="30"/>
  <c r="AM26" i="30" s="1"/>
  <c r="BK170" i="25"/>
  <c r="BE170" i="25"/>
  <c r="AY166" i="24"/>
  <c r="AL166" i="27"/>
  <c r="AC172" i="30"/>
  <c r="N172" i="30"/>
  <c r="BZ172" i="30"/>
  <c r="AN172" i="29"/>
  <c r="BT172" i="30"/>
  <c r="G37" i="25"/>
  <c r="G49" i="25" s="1"/>
  <c r="X170" i="25"/>
  <c r="BD170" i="25"/>
  <c r="BJ39" i="28"/>
  <c r="BJ172" i="28"/>
  <c r="BJ133" i="28"/>
  <c r="AT159" i="28"/>
  <c r="AT27" i="28" s="1"/>
  <c r="AT28" i="28" s="1"/>
  <c r="AT31" i="28" s="1"/>
  <c r="AD159" i="28"/>
  <c r="AD27" i="28" s="1"/>
  <c r="AD28" i="28" s="1"/>
  <c r="AD31" i="28" s="1"/>
  <c r="CC39" i="28"/>
  <c r="CC172" i="28"/>
  <c r="CC146" i="28"/>
  <c r="CC26" i="28" s="1"/>
  <c r="CC159" i="28"/>
  <c r="CC27" i="28" s="1"/>
  <c r="BQ127" i="27"/>
  <c r="BA127" i="27"/>
  <c r="AK127" i="27"/>
  <c r="U127" i="27"/>
  <c r="AS39" i="28"/>
  <c r="AS172" i="28"/>
  <c r="AS146" i="28"/>
  <c r="AS26" i="28" s="1"/>
  <c r="AS159" i="28"/>
  <c r="AS27" i="28" s="1"/>
  <c r="Y146" i="28"/>
  <c r="Y26" i="28" s="1"/>
  <c r="U146" i="28"/>
  <c r="U26" i="28" s="1"/>
  <c r="BQ166" i="24"/>
  <c r="BQ127" i="24"/>
  <c r="U153" i="24"/>
  <c r="U25" i="24" s="1"/>
  <c r="CB153" i="24"/>
  <c r="CB25" i="24" s="1"/>
  <c r="BL140" i="24"/>
  <c r="BL24" i="24" s="1"/>
  <c r="AV127" i="24"/>
  <c r="AF153" i="24"/>
  <c r="AF25" i="24" s="1"/>
  <c r="P140" i="24"/>
  <c r="P24" i="24" s="1"/>
  <c r="BU144" i="26"/>
  <c r="BU24" i="26" s="1"/>
  <c r="AO37" i="26"/>
  <c r="AO170" i="26"/>
  <c r="AO157" i="26"/>
  <c r="AO25" i="26" s="1"/>
  <c r="AO26" i="26" s="1"/>
  <c r="AO29" i="26" s="1"/>
  <c r="Y131" i="26"/>
  <c r="AN37" i="25"/>
  <c r="AN157" i="25"/>
  <c r="AN25" i="25" s="1"/>
  <c r="AN144" i="25"/>
  <c r="AN24" i="25" s="1"/>
  <c r="AN131" i="25"/>
  <c r="BW144" i="26"/>
  <c r="BW24" i="26" s="1"/>
  <c r="BG144" i="26"/>
  <c r="BG24" i="26" s="1"/>
  <c r="AQ144" i="26"/>
  <c r="AQ24" i="26" s="1"/>
  <c r="AA144" i="26"/>
  <c r="AA24" i="26" s="1"/>
  <c r="K144" i="26"/>
  <c r="K24" i="26" s="1"/>
  <c r="AT131" i="25"/>
  <c r="AT157" i="25"/>
  <c r="AT25" i="25" s="1"/>
  <c r="AT144" i="25"/>
  <c r="AT24" i="25" s="1"/>
  <c r="AT37" i="25"/>
  <c r="AM37" i="25"/>
  <c r="AM131" i="25"/>
  <c r="AM157" i="25"/>
  <c r="AM25" i="25" s="1"/>
  <c r="AM144" i="25"/>
  <c r="AM24" i="25" s="1"/>
  <c r="AH127" i="24"/>
  <c r="AX127" i="24"/>
  <c r="E157" i="25"/>
  <c r="E25" i="25" s="1"/>
  <c r="E131" i="25"/>
  <c r="E22" i="25" s="1"/>
  <c r="E37" i="25"/>
  <c r="E144" i="25"/>
  <c r="E24" i="25" s="1"/>
  <c r="L157" i="26"/>
  <c r="L25" i="26" s="1"/>
  <c r="AB157" i="26"/>
  <c r="AB25" i="26" s="1"/>
  <c r="AB26" i="26" s="1"/>
  <c r="AB29" i="26" s="1"/>
  <c r="AR157" i="26"/>
  <c r="AR25" i="26" s="1"/>
  <c r="AR26" i="26" s="1"/>
  <c r="AR29" i="26" s="1"/>
  <c r="BH157" i="26"/>
  <c r="BH25" i="26" s="1"/>
  <c r="BH26" i="26" s="1"/>
  <c r="BH29" i="26" s="1"/>
  <c r="BX157" i="26"/>
  <c r="BX25" i="26" s="1"/>
  <c r="AW144" i="25"/>
  <c r="AW24" i="25" s="1"/>
  <c r="AW131" i="25"/>
  <c r="AW37" i="25"/>
  <c r="AW157" i="25"/>
  <c r="AW25" i="25" s="1"/>
  <c r="F37" i="26"/>
  <c r="F170" i="26"/>
  <c r="F157" i="26"/>
  <c r="F25" i="26" s="1"/>
  <c r="AD157" i="26"/>
  <c r="AD25" i="26" s="1"/>
  <c r="BJ157" i="26"/>
  <c r="BJ25" i="26" s="1"/>
  <c r="AA153" i="24"/>
  <c r="AA25" i="24" s="1"/>
  <c r="AQ140" i="24"/>
  <c r="AQ24" i="24" s="1"/>
  <c r="F153" i="27"/>
  <c r="F25" i="27" s="1"/>
  <c r="G140" i="27"/>
  <c r="G24" i="27" s="1"/>
  <c r="W153" i="27"/>
  <c r="W25" i="27" s="1"/>
  <c r="BC153" i="27"/>
  <c r="BC25" i="27" s="1"/>
  <c r="BC26" i="27" s="1"/>
  <c r="BC29" i="27" s="1"/>
  <c r="T153" i="27"/>
  <c r="T25" i="27" s="1"/>
  <c r="BP127" i="27"/>
  <c r="CF153" i="27"/>
  <c r="CF25" i="27" s="1"/>
  <c r="AH140" i="27"/>
  <c r="AH24" i="27" s="1"/>
  <c r="BN140" i="27"/>
  <c r="BN24" i="27" s="1"/>
  <c r="E133" i="28"/>
  <c r="E24" i="28" s="1"/>
  <c r="O159" i="28"/>
  <c r="O27" i="28" s="1"/>
  <c r="W159" i="28"/>
  <c r="W27" i="28" s="1"/>
  <c r="W28" i="28" s="1"/>
  <c r="W31" i="28" s="1"/>
  <c r="AM133" i="28"/>
  <c r="AU133" i="28"/>
  <c r="BC133" i="28"/>
  <c r="BK133" i="28"/>
  <c r="BS146" i="28"/>
  <c r="BS26" i="28" s="1"/>
  <c r="CA159" i="28"/>
  <c r="CA27" i="28" s="1"/>
  <c r="T159" i="28"/>
  <c r="T27" i="28" s="1"/>
  <c r="T28" i="28" s="1"/>
  <c r="T31" i="28" s="1"/>
  <c r="AZ133" i="28"/>
  <c r="BP133" i="28"/>
  <c r="CF159" i="28"/>
  <c r="CF27" i="28" s="1"/>
  <c r="CF28" i="28" s="1"/>
  <c r="CF31" i="28" s="1"/>
  <c r="T39" i="29"/>
  <c r="T146" i="29"/>
  <c r="T26" i="29" s="1"/>
  <c r="T133" i="29"/>
  <c r="T159" i="29"/>
  <c r="T27" i="29" s="1"/>
  <c r="CF39" i="29"/>
  <c r="CF146" i="29"/>
  <c r="CF26" i="29" s="1"/>
  <c r="CF133" i="29"/>
  <c r="CF159" i="29"/>
  <c r="CF27" i="29" s="1"/>
  <c r="Y146" i="29"/>
  <c r="Y26" i="29" s="1"/>
  <c r="Y172" i="29"/>
  <c r="Y39" i="29"/>
  <c r="Y159" i="29"/>
  <c r="Y27" i="29" s="1"/>
  <c r="Y133" i="29"/>
  <c r="R172" i="29"/>
  <c r="R159" i="29"/>
  <c r="R27" i="29" s="1"/>
  <c r="R133" i="29"/>
  <c r="R39" i="29"/>
  <c r="R146" i="29"/>
  <c r="R26" i="29" s="1"/>
  <c r="CD172" i="29"/>
  <c r="CD146" i="29"/>
  <c r="CD26" i="29" s="1"/>
  <c r="CD133" i="29"/>
  <c r="CD39" i="29"/>
  <c r="CD159" i="29"/>
  <c r="CD27" i="29" s="1"/>
  <c r="BC146" i="29"/>
  <c r="BC26" i="29" s="1"/>
  <c r="BC30" i="29" s="1"/>
  <c r="BC39" i="29"/>
  <c r="BC133" i="29"/>
  <c r="BC172" i="29"/>
  <c r="BC159" i="29"/>
  <c r="BC27" i="29" s="1"/>
  <c r="Y172" i="30"/>
  <c r="BE172" i="30"/>
  <c r="P159" i="30"/>
  <c r="P27" i="30" s="1"/>
  <c r="BW28" i="30"/>
  <c r="BW31" i="30" s="1"/>
  <c r="BW30" i="30"/>
  <c r="I146" i="30"/>
  <c r="I26" i="30" s="1"/>
  <c r="I159" i="30"/>
  <c r="I27" i="30" s="1"/>
  <c r="I39" i="30"/>
  <c r="I133" i="30"/>
  <c r="BU39" i="30"/>
  <c r="BU146" i="30"/>
  <c r="BU26" i="30" s="1"/>
  <c r="BU159" i="30"/>
  <c r="BU27" i="30" s="1"/>
  <c r="BU133" i="30"/>
  <c r="Z146" i="30"/>
  <c r="Z26" i="30" s="1"/>
  <c r="AP62" i="37"/>
  <c r="AP51" i="30"/>
  <c r="BF51" i="30"/>
  <c r="BF62" i="37"/>
  <c r="BL159" i="30"/>
  <c r="BL27" i="30" s="1"/>
  <c r="BL28" i="30" s="1"/>
  <c r="BL31" i="30" s="1"/>
  <c r="BC172" i="30"/>
  <c r="BC39" i="30"/>
  <c r="BC146" i="30"/>
  <c r="BC26" i="30" s="1"/>
  <c r="BC159" i="30"/>
  <c r="BC27" i="30" s="1"/>
  <c r="BC133" i="30"/>
  <c r="AV39" i="30"/>
  <c r="AV133" i="30"/>
  <c r="BV133" i="28"/>
  <c r="BV39" i="28"/>
  <c r="BV172" i="28"/>
  <c r="AP39" i="28"/>
  <c r="AP133" i="28"/>
  <c r="AP172" i="28"/>
  <c r="J133" i="28"/>
  <c r="J24" i="28" s="1"/>
  <c r="J39" i="28"/>
  <c r="J172" i="28"/>
  <c r="BM146" i="28"/>
  <c r="BM26" i="28" s="1"/>
  <c r="CC153" i="27"/>
  <c r="CC25" i="27" s="1"/>
  <c r="BM153" i="27"/>
  <c r="BM25" i="27" s="1"/>
  <c r="BM26" i="27" s="1"/>
  <c r="BM29" i="27" s="1"/>
  <c r="AW153" i="27"/>
  <c r="AW25" i="27" s="1"/>
  <c r="AG153" i="27"/>
  <c r="AG25" i="27" s="1"/>
  <c r="Q153" i="27"/>
  <c r="Q25" i="27" s="1"/>
  <c r="AC146" i="28"/>
  <c r="AC26" i="28" s="1"/>
  <c r="BU146" i="28"/>
  <c r="BU26" i="28" s="1"/>
  <c r="BQ146" i="28"/>
  <c r="BQ26" i="28" s="1"/>
  <c r="BM166" i="24"/>
  <c r="BM153" i="24"/>
  <c r="BM25" i="24" s="1"/>
  <c r="BM140" i="24"/>
  <c r="BM24" i="24" s="1"/>
  <c r="BM28" i="24" s="1"/>
  <c r="BM127" i="24"/>
  <c r="BX153" i="24"/>
  <c r="BX25" i="24" s="1"/>
  <c r="BH140" i="24"/>
  <c r="BH24" i="24" s="1"/>
  <c r="AR127" i="24"/>
  <c r="AB153" i="24"/>
  <c r="AB25" i="24" s="1"/>
  <c r="AB26" i="24" s="1"/>
  <c r="AB29" i="24" s="1"/>
  <c r="L140" i="24"/>
  <c r="L24" i="24" s="1"/>
  <c r="BQ144" i="26"/>
  <c r="BQ24" i="26" s="1"/>
  <c r="AK37" i="26"/>
  <c r="AK170" i="26"/>
  <c r="AK157" i="26"/>
  <c r="AK25" i="26" s="1"/>
  <c r="AK26" i="26" s="1"/>
  <c r="AK29" i="26" s="1"/>
  <c r="U37" i="26"/>
  <c r="U170" i="26"/>
  <c r="U157" i="26"/>
  <c r="U25" i="26" s="1"/>
  <c r="U26" i="26" s="1"/>
  <c r="U29" i="26" s="1"/>
  <c r="AZ37" i="25"/>
  <c r="AZ157" i="25"/>
  <c r="AZ25" i="25" s="1"/>
  <c r="AZ144" i="25"/>
  <c r="AZ24" i="25" s="1"/>
  <c r="AZ170" i="25"/>
  <c r="AZ131" i="25"/>
  <c r="BS131" i="26"/>
  <c r="BC131" i="26"/>
  <c r="AM131" i="26"/>
  <c r="W131" i="26"/>
  <c r="AH37" i="25"/>
  <c r="AH131" i="25"/>
  <c r="AH157" i="25"/>
  <c r="AH25" i="25" s="1"/>
  <c r="AH144" i="25"/>
  <c r="AH24" i="25" s="1"/>
  <c r="K144" i="25"/>
  <c r="K24" i="25" s="1"/>
  <c r="K170" i="25"/>
  <c r="K131" i="25"/>
  <c r="K22" i="25" s="1"/>
  <c r="K37" i="25"/>
  <c r="K157" i="25"/>
  <c r="K25" i="25" s="1"/>
  <c r="BW144" i="25"/>
  <c r="BW24" i="25" s="1"/>
  <c r="BW170" i="25"/>
  <c r="BW37" i="25"/>
  <c r="BW131" i="25"/>
  <c r="BW157" i="25"/>
  <c r="BW25" i="25" s="1"/>
  <c r="V127" i="24"/>
  <c r="BR127" i="24"/>
  <c r="P170" i="26"/>
  <c r="P37" i="26"/>
  <c r="AF170" i="26"/>
  <c r="AF37" i="26"/>
  <c r="AV170" i="26"/>
  <c r="AV37" i="26"/>
  <c r="BL170" i="26"/>
  <c r="BL37" i="26"/>
  <c r="CB170" i="26"/>
  <c r="CB37" i="26"/>
  <c r="AK157" i="25"/>
  <c r="AK25" i="25" s="1"/>
  <c r="AK144" i="25"/>
  <c r="AK24" i="25" s="1"/>
  <c r="AK131" i="25"/>
  <c r="AK37" i="25"/>
  <c r="R37" i="26"/>
  <c r="R170" i="26"/>
  <c r="R144" i="26"/>
  <c r="R24" i="26" s="1"/>
  <c r="R131" i="26"/>
  <c r="AX37" i="26"/>
  <c r="AX170" i="26"/>
  <c r="AX144" i="26"/>
  <c r="AX24" i="26" s="1"/>
  <c r="AX131" i="26"/>
  <c r="CD37" i="26"/>
  <c r="CD170" i="26"/>
  <c r="CD144" i="26"/>
  <c r="CD24" i="26" s="1"/>
  <c r="CD131" i="26"/>
  <c r="O166" i="24"/>
  <c r="O153" i="24"/>
  <c r="O25" i="24" s="1"/>
  <c r="AU127" i="24"/>
  <c r="BK127" i="24"/>
  <c r="K140" i="27"/>
  <c r="K24" i="27" s="1"/>
  <c r="AQ140" i="27"/>
  <c r="AQ24" i="27" s="1"/>
  <c r="BW140" i="27"/>
  <c r="BW24" i="27" s="1"/>
  <c r="AN127" i="27"/>
  <c r="BD153" i="27"/>
  <c r="BD25" i="27" s="1"/>
  <c r="AL140" i="27"/>
  <c r="AL24" i="27" s="1"/>
  <c r="BR140" i="27"/>
  <c r="BR24" i="27" s="1"/>
  <c r="X146" i="28"/>
  <c r="X26" i="28" s="1"/>
  <c r="AN172" i="28"/>
  <c r="AN39" i="28"/>
  <c r="AN159" i="28"/>
  <c r="AN27" i="28" s="1"/>
  <c r="AN146" i="28"/>
  <c r="AN26" i="28" s="1"/>
  <c r="BD172" i="28"/>
  <c r="BD39" i="28"/>
  <c r="X39" i="29"/>
  <c r="X133" i="29"/>
  <c r="X159" i="29"/>
  <c r="X27" i="29" s="1"/>
  <c r="X146" i="29"/>
  <c r="X26" i="29" s="1"/>
  <c r="M39" i="29"/>
  <c r="M133" i="29"/>
  <c r="M159" i="29"/>
  <c r="M27" i="29" s="1"/>
  <c r="M146" i="29"/>
  <c r="M26" i="29" s="1"/>
  <c r="M172" i="29"/>
  <c r="BY39" i="29"/>
  <c r="BY133" i="29"/>
  <c r="BY159" i="29"/>
  <c r="BY27" i="29" s="1"/>
  <c r="BY146" i="29"/>
  <c r="BY26" i="29" s="1"/>
  <c r="BY172" i="29"/>
  <c r="BB146" i="29"/>
  <c r="BB26" i="29" s="1"/>
  <c r="BB39" i="29"/>
  <c r="BB172" i="29"/>
  <c r="BB133" i="29"/>
  <c r="BB159" i="29"/>
  <c r="BB27" i="29" s="1"/>
  <c r="AQ146" i="29"/>
  <c r="AQ26" i="29" s="1"/>
  <c r="AQ39" i="29"/>
  <c r="AQ159" i="29"/>
  <c r="AQ27" i="29" s="1"/>
  <c r="AQ172" i="29"/>
  <c r="AQ133" i="29"/>
  <c r="AU30" i="30"/>
  <c r="M133" i="30"/>
  <c r="M39" i="30"/>
  <c r="AS39" i="30"/>
  <c r="AS133" i="30"/>
  <c r="BY133" i="30"/>
  <c r="BY39" i="30"/>
  <c r="AD51" i="30"/>
  <c r="AD62" i="37"/>
  <c r="BJ51" i="30"/>
  <c r="BJ62" i="37"/>
  <c r="AA172" i="30"/>
  <c r="AA133" i="30"/>
  <c r="AA39" i="30"/>
  <c r="AA146" i="30"/>
  <c r="AA26" i="30" s="1"/>
  <c r="AA159" i="30"/>
  <c r="AA27" i="30" s="1"/>
  <c r="T133" i="30"/>
  <c r="T159" i="30"/>
  <c r="T27" i="30" s="1"/>
  <c r="T146" i="30"/>
  <c r="T26" i="30" s="1"/>
  <c r="T39" i="30"/>
  <c r="T172" i="30"/>
  <c r="CF133" i="30"/>
  <c r="CF159" i="30"/>
  <c r="CF27" i="30" s="1"/>
  <c r="CF146" i="30"/>
  <c r="CF26" i="30" s="1"/>
  <c r="CF39" i="30"/>
  <c r="CF172" i="30"/>
  <c r="J1" i="33"/>
  <c r="I5" i="33"/>
  <c r="I2" i="33"/>
  <c r="I4" i="33" s="1"/>
  <c r="BR159" i="28"/>
  <c r="BR27" i="28" s="1"/>
  <c r="BR28" i="28" s="1"/>
  <c r="BR31" i="28" s="1"/>
  <c r="AL159" i="28"/>
  <c r="AL27" i="28" s="1"/>
  <c r="AL28" i="28" s="1"/>
  <c r="AL31" i="28" s="1"/>
  <c r="BY127" i="27"/>
  <c r="BI127" i="27"/>
  <c r="AS127" i="27"/>
  <c r="AC127" i="27"/>
  <c r="M127" i="27"/>
  <c r="BY146" i="28"/>
  <c r="BY26" i="28" s="1"/>
  <c r="BY159" i="28"/>
  <c r="BY27" i="28" s="1"/>
  <c r="BY39" i="28"/>
  <c r="BY172" i="28"/>
  <c r="BE172" i="28"/>
  <c r="BE39" i="28"/>
  <c r="BA39" i="28"/>
  <c r="BA172" i="28"/>
  <c r="BY153" i="24"/>
  <c r="BY25" i="24" s="1"/>
  <c r="BI140" i="24"/>
  <c r="BI24" i="24" s="1"/>
  <c r="BI28" i="24" s="1"/>
  <c r="AS140" i="24"/>
  <c r="AS24" i="24" s="1"/>
  <c r="AS166" i="24"/>
  <c r="M153" i="24"/>
  <c r="M25" i="24" s="1"/>
  <c r="BT127" i="24"/>
  <c r="BD153" i="24"/>
  <c r="BD25" i="24" s="1"/>
  <c r="BD166" i="24"/>
  <c r="X127" i="24"/>
  <c r="CC131" i="26"/>
  <c r="BM144" i="26"/>
  <c r="BM24" i="26" s="1"/>
  <c r="AG157" i="26"/>
  <c r="AG25" i="26" s="1"/>
  <c r="AG170" i="26"/>
  <c r="AG37" i="26"/>
  <c r="Q157" i="26"/>
  <c r="Q25" i="26" s="1"/>
  <c r="Q26" i="26" s="1"/>
  <c r="Q29" i="26" s="1"/>
  <c r="Q170" i="26"/>
  <c r="Q37" i="26"/>
  <c r="AV144" i="25"/>
  <c r="AV24" i="25" s="1"/>
  <c r="AV131" i="25"/>
  <c r="AV37" i="25"/>
  <c r="AV157" i="25"/>
  <c r="AV25" i="25" s="1"/>
  <c r="CE131" i="26"/>
  <c r="BO131" i="26"/>
  <c r="AY131" i="26"/>
  <c r="AI131" i="26"/>
  <c r="S131" i="26"/>
  <c r="AL144" i="25"/>
  <c r="AL24" i="25" s="1"/>
  <c r="AL37" i="25"/>
  <c r="AL131" i="25"/>
  <c r="AL157" i="25"/>
  <c r="AL25" i="25" s="1"/>
  <c r="AE37" i="25"/>
  <c r="AE157" i="25"/>
  <c r="AE25" i="25" s="1"/>
  <c r="AE144" i="25"/>
  <c r="AE24" i="25" s="1"/>
  <c r="AE131" i="25"/>
  <c r="R170" i="25"/>
  <c r="AX170" i="25"/>
  <c r="CD170" i="25"/>
  <c r="BV140" i="24"/>
  <c r="BV24" i="24" s="1"/>
  <c r="T37" i="26"/>
  <c r="T170" i="26"/>
  <c r="AJ37" i="26"/>
  <c r="AJ170" i="26"/>
  <c r="AZ37" i="26"/>
  <c r="AZ170" i="26"/>
  <c r="BP37" i="26"/>
  <c r="BP170" i="26"/>
  <c r="CF37" i="26"/>
  <c r="CF170" i="26"/>
  <c r="Y37" i="25"/>
  <c r="Y157" i="25"/>
  <c r="Y25" i="25" s="1"/>
  <c r="Y144" i="25"/>
  <c r="Y24" i="25" s="1"/>
  <c r="Y131" i="25"/>
  <c r="V157" i="26"/>
  <c r="V25" i="26" s="1"/>
  <c r="BB157" i="26"/>
  <c r="BB25" i="26" s="1"/>
  <c r="S153" i="24"/>
  <c r="S25" i="24" s="1"/>
  <c r="L127" i="27"/>
  <c r="AB153" i="27"/>
  <c r="AB25" i="27" s="1"/>
  <c r="BX127" i="27"/>
  <c r="Z140" i="27"/>
  <c r="Z24" i="27" s="1"/>
  <c r="BF140" i="27"/>
  <c r="BF24" i="27" s="1"/>
  <c r="G146" i="28"/>
  <c r="G26" i="28" s="1"/>
  <c r="K39" i="28"/>
  <c r="K172" i="28"/>
  <c r="K159" i="28"/>
  <c r="K27" i="28" s="1"/>
  <c r="K146" i="28"/>
  <c r="K26" i="28" s="1"/>
  <c r="AA39" i="28"/>
  <c r="AA172" i="28"/>
  <c r="AA159" i="28"/>
  <c r="AA27" i="28" s="1"/>
  <c r="AA146" i="28"/>
  <c r="AA26" i="28" s="1"/>
  <c r="AQ39" i="28"/>
  <c r="AQ172" i="28"/>
  <c r="AQ159" i="28"/>
  <c r="AQ27" i="28" s="1"/>
  <c r="AQ146" i="28"/>
  <c r="AQ26" i="28" s="1"/>
  <c r="BG39" i="28"/>
  <c r="BG172" i="28"/>
  <c r="BG159" i="28"/>
  <c r="BG27" i="28" s="1"/>
  <c r="BG146" i="28"/>
  <c r="BG26" i="28" s="1"/>
  <c r="BW39" i="28"/>
  <c r="BW172" i="28"/>
  <c r="BW159" i="28"/>
  <c r="BW27" i="28" s="1"/>
  <c r="BW146" i="28"/>
  <c r="BW26" i="28" s="1"/>
  <c r="L146" i="28"/>
  <c r="L26" i="28" s="1"/>
  <c r="AB159" i="28"/>
  <c r="AB27" i="28" s="1"/>
  <c r="AR146" i="28"/>
  <c r="AR26" i="28" s="1"/>
  <c r="BH159" i="28"/>
  <c r="BH27" i="28" s="1"/>
  <c r="BX146" i="28"/>
  <c r="BX26" i="28" s="1"/>
  <c r="L39" i="29"/>
  <c r="L133" i="29"/>
  <c r="L146" i="29"/>
  <c r="L26" i="29" s="1"/>
  <c r="L159" i="29"/>
  <c r="L27" i="29" s="1"/>
  <c r="BX39" i="29"/>
  <c r="BX146" i="29"/>
  <c r="BX26" i="29" s="1"/>
  <c r="BX159" i="29"/>
  <c r="BX27" i="29" s="1"/>
  <c r="BX133" i="29"/>
  <c r="BM146" i="29"/>
  <c r="BM26" i="29" s="1"/>
  <c r="BM39" i="29"/>
  <c r="BM172" i="29"/>
  <c r="BM133" i="29"/>
  <c r="BM159" i="29"/>
  <c r="BM27" i="29" s="1"/>
  <c r="AP39" i="29"/>
  <c r="AP159" i="29"/>
  <c r="AP27" i="29" s="1"/>
  <c r="AP133" i="29"/>
  <c r="AP146" i="29"/>
  <c r="AP26" i="29" s="1"/>
  <c r="AP172" i="29"/>
  <c r="AE146" i="29"/>
  <c r="AE26" i="29" s="1"/>
  <c r="AE30" i="29" s="1"/>
  <c r="AE39" i="29"/>
  <c r="AE133" i="29"/>
  <c r="AE159" i="29"/>
  <c r="AE27" i="29" s="1"/>
  <c r="AE172" i="29"/>
  <c r="BZ146" i="30"/>
  <c r="BZ26" i="30" s="1"/>
  <c r="BZ159" i="30"/>
  <c r="BZ27" i="30" s="1"/>
  <c r="S28" i="30"/>
  <c r="S31" i="30" s="1"/>
  <c r="S30" i="30"/>
  <c r="Q39" i="30"/>
  <c r="Q133" i="30"/>
  <c r="AW133" i="30"/>
  <c r="AW39" i="30"/>
  <c r="CC39" i="30"/>
  <c r="CC133" i="30"/>
  <c r="AH172" i="30"/>
  <c r="AH146" i="30"/>
  <c r="AH26" i="30" s="1"/>
  <c r="AH159" i="30"/>
  <c r="AH27" i="30" s="1"/>
  <c r="AH39" i="30"/>
  <c r="BN172" i="30"/>
  <c r="BN39" i="30"/>
  <c r="AE146" i="30"/>
  <c r="AE26" i="30" s="1"/>
  <c r="BK146" i="30"/>
  <c r="BK26" i="30" s="1"/>
  <c r="H146" i="30"/>
  <c r="H26" i="30" s="1"/>
  <c r="AN146" i="30"/>
  <c r="AN26" i="30" s="1"/>
  <c r="BT146" i="30"/>
  <c r="BT26" i="30" s="1"/>
  <c r="CD39" i="28"/>
  <c r="CD133" i="28"/>
  <c r="CD172" i="28"/>
  <c r="AX146" i="28"/>
  <c r="AX26" i="28" s="1"/>
  <c r="AH146" i="28"/>
  <c r="AH26" i="28" s="1"/>
  <c r="R39" i="28"/>
  <c r="R133" i="28"/>
  <c r="R172" i="28"/>
  <c r="AG133" i="28"/>
  <c r="BI133" i="28"/>
  <c r="AO133" i="28"/>
  <c r="AK133" i="28"/>
  <c r="Y166" i="24"/>
  <c r="Y153" i="24"/>
  <c r="Y25" i="24" s="1"/>
  <c r="Y140" i="24"/>
  <c r="Y24" i="24" s="1"/>
  <c r="Y28" i="24" s="1"/>
  <c r="Y127" i="24"/>
  <c r="BP153" i="24"/>
  <c r="BP25" i="24" s="1"/>
  <c r="AZ140" i="24"/>
  <c r="AZ24" i="24" s="1"/>
  <c r="AJ140" i="24"/>
  <c r="AJ24" i="24" s="1"/>
  <c r="AJ166" i="24"/>
  <c r="BY170" i="26"/>
  <c r="BY157" i="26"/>
  <c r="BY25" i="26" s="1"/>
  <c r="BY26" i="26" s="1"/>
  <c r="BY29" i="26" s="1"/>
  <c r="BY37" i="26"/>
  <c r="BI131" i="26"/>
  <c r="AS144" i="26"/>
  <c r="AS24" i="26" s="1"/>
  <c r="M131" i="26"/>
  <c r="M22" i="26" s="1"/>
  <c r="BH131" i="25"/>
  <c r="BH170" i="25"/>
  <c r="BH157" i="25"/>
  <c r="BH25" i="25" s="1"/>
  <c r="BH144" i="25"/>
  <c r="BH24" i="25" s="1"/>
  <c r="BH37" i="25"/>
  <c r="CA170" i="26"/>
  <c r="CA37" i="26"/>
  <c r="BK170" i="26"/>
  <c r="BK37" i="26"/>
  <c r="AU170" i="26"/>
  <c r="AU37" i="26"/>
  <c r="AE170" i="26"/>
  <c r="AE37" i="26"/>
  <c r="O170" i="26"/>
  <c r="O37" i="26"/>
  <c r="J131" i="25"/>
  <c r="J22" i="25" s="1"/>
  <c r="J157" i="25"/>
  <c r="J25" i="25" s="1"/>
  <c r="J144" i="25"/>
  <c r="J24" i="25" s="1"/>
  <c r="J37" i="25"/>
  <c r="BV131" i="25"/>
  <c r="BV157" i="25"/>
  <c r="BV25" i="25" s="1"/>
  <c r="BV144" i="25"/>
  <c r="BV24" i="25" s="1"/>
  <c r="BV37" i="25"/>
  <c r="BO37" i="25"/>
  <c r="BO170" i="25"/>
  <c r="BO157" i="25"/>
  <c r="BO25" i="25" s="1"/>
  <c r="BO144" i="25"/>
  <c r="BO24" i="25" s="1"/>
  <c r="BO131" i="25"/>
  <c r="AL170" i="25"/>
  <c r="BR170" i="25"/>
  <c r="BZ140" i="24"/>
  <c r="BZ24" i="24" s="1"/>
  <c r="E37" i="26"/>
  <c r="E170" i="26"/>
  <c r="X37" i="26"/>
  <c r="X170" i="26"/>
  <c r="AN37" i="26"/>
  <c r="AN170" i="26"/>
  <c r="BD37" i="26"/>
  <c r="BD170" i="26"/>
  <c r="BT37" i="26"/>
  <c r="BT170" i="26"/>
  <c r="AC131" i="25"/>
  <c r="AC37" i="25"/>
  <c r="AC157" i="25"/>
  <c r="AC25" i="25" s="1"/>
  <c r="AC144" i="25"/>
  <c r="AC24" i="25" s="1"/>
  <c r="J157" i="26"/>
  <c r="J25" i="26" s="1"/>
  <c r="AP157" i="26"/>
  <c r="AP25" i="26" s="1"/>
  <c r="BV157" i="26"/>
  <c r="BV25" i="26" s="1"/>
  <c r="AM153" i="24"/>
  <c r="AM25" i="24" s="1"/>
  <c r="BC140" i="24"/>
  <c r="BC24" i="24" s="1"/>
  <c r="BS127" i="24"/>
  <c r="AP166" i="24"/>
  <c r="BV166" i="24"/>
  <c r="P127" i="27"/>
  <c r="AF153" i="27"/>
  <c r="AF25" i="27" s="1"/>
  <c r="CB127" i="27"/>
  <c r="AD153" i="27"/>
  <c r="AD25" i="27" s="1"/>
  <c r="AD127" i="27"/>
  <c r="BJ153" i="27"/>
  <c r="BJ25" i="27" s="1"/>
  <c r="BJ127" i="27"/>
  <c r="AB166" i="27"/>
  <c r="BH166" i="27"/>
  <c r="P172" i="28"/>
  <c r="P39" i="28"/>
  <c r="AF172" i="28"/>
  <c r="AF39" i="28"/>
  <c r="AV172" i="28"/>
  <c r="AV39" i="28"/>
  <c r="BL172" i="28"/>
  <c r="BL39" i="28"/>
  <c r="CB172" i="28"/>
  <c r="CB39" i="28"/>
  <c r="BL39" i="29"/>
  <c r="BL159" i="29"/>
  <c r="BL27" i="29" s="1"/>
  <c r="BL133" i="29"/>
  <c r="BL146" i="29"/>
  <c r="BL26" i="29" s="1"/>
  <c r="U146" i="29"/>
  <c r="U26" i="29" s="1"/>
  <c r="U159" i="29"/>
  <c r="U27" i="29" s="1"/>
  <c r="U39" i="29"/>
  <c r="U133" i="29"/>
  <c r="N159" i="29"/>
  <c r="N27" i="29" s="1"/>
  <c r="N172" i="29"/>
  <c r="N133" i="29"/>
  <c r="N39" i="29"/>
  <c r="N146" i="29"/>
  <c r="N26" i="29" s="1"/>
  <c r="BZ159" i="29"/>
  <c r="BZ27" i="29" s="1"/>
  <c r="BZ172" i="29"/>
  <c r="BZ133" i="29"/>
  <c r="BZ39" i="29"/>
  <c r="BZ146" i="29"/>
  <c r="BZ26" i="29" s="1"/>
  <c r="BO172" i="29"/>
  <c r="BO133" i="29"/>
  <c r="BO39" i="29"/>
  <c r="BO146" i="29"/>
  <c r="BO26" i="29" s="1"/>
  <c r="BO159" i="29"/>
  <c r="BO27" i="29" s="1"/>
  <c r="CD159" i="30"/>
  <c r="CD27" i="30" s="1"/>
  <c r="E39" i="30"/>
  <c r="E133" i="30"/>
  <c r="E146" i="30"/>
  <c r="E26" i="30" s="1"/>
  <c r="E159" i="30"/>
  <c r="E27" i="30" s="1"/>
  <c r="BQ146" i="30"/>
  <c r="BQ26" i="30" s="1"/>
  <c r="BQ159" i="30"/>
  <c r="BQ27" i="30" s="1"/>
  <c r="BQ133" i="30"/>
  <c r="BQ39" i="30"/>
  <c r="V146" i="30"/>
  <c r="V26" i="30" s="1"/>
  <c r="AL51" i="30"/>
  <c r="AL62" i="37"/>
  <c r="BB51" i="30"/>
  <c r="BB62" i="37"/>
  <c r="AF159" i="30"/>
  <c r="AF27" i="30" s="1"/>
  <c r="AI172" i="30"/>
  <c r="AI39" i="30"/>
  <c r="AI133" i="30"/>
  <c r="BO172" i="30"/>
  <c r="BO133" i="30"/>
  <c r="BO39" i="30"/>
  <c r="AR133" i="30"/>
  <c r="AR159" i="30"/>
  <c r="AR27" i="30" s="1"/>
  <c r="AR146" i="30"/>
  <c r="AR26" i="30" s="1"/>
  <c r="AR39" i="30"/>
  <c r="AR172" i="30"/>
  <c r="BS170" i="25"/>
  <c r="BM170" i="25"/>
  <c r="AQ166" i="24"/>
  <c r="BS146" i="30"/>
  <c r="BS26" i="30" s="1"/>
  <c r="BL172" i="30"/>
  <c r="O170" i="25"/>
  <c r="CA170" i="25"/>
  <c r="BU170" i="25"/>
  <c r="BB166" i="27"/>
  <c r="AS172" i="30"/>
  <c r="AD172" i="30"/>
  <c r="BD172" i="29"/>
  <c r="CD146" i="30"/>
  <c r="CD26" i="30" s="1"/>
  <c r="F8" i="32"/>
  <c r="F39" i="32" s="1"/>
  <c r="F40" i="32" s="1"/>
  <c r="F41" i="32" s="1"/>
  <c r="F10" i="28"/>
  <c r="F8" i="17"/>
  <c r="F8" i="18"/>
  <c r="F8" i="27"/>
  <c r="F8" i="26"/>
  <c r="F8" i="24"/>
  <c r="F10" i="30"/>
  <c r="F8" i="31"/>
  <c r="F39" i="31" s="1"/>
  <c r="F40" i="31" s="1"/>
  <c r="F41" i="31" s="1"/>
  <c r="F8" i="25"/>
  <c r="F10" i="29"/>
  <c r="W32" i="15"/>
  <c r="W7" i="32"/>
  <c r="W7" i="31"/>
  <c r="W7" i="18"/>
  <c r="W9" i="30"/>
  <c r="W9" i="29"/>
  <c r="W9" i="28"/>
  <c r="W7" i="27"/>
  <c r="W7" i="26"/>
  <c r="W7" i="25"/>
  <c r="W7" i="24"/>
  <c r="W7" i="17"/>
  <c r="CF32" i="15"/>
  <c r="CF7" i="32"/>
  <c r="CF7" i="31"/>
  <c r="CF7" i="18"/>
  <c r="CF9" i="30"/>
  <c r="CF9" i="29"/>
  <c r="CF9" i="28"/>
  <c r="CF7" i="27"/>
  <c r="CF7" i="24"/>
  <c r="CF7" i="17"/>
  <c r="CF7" i="26"/>
  <c r="CF7" i="25"/>
  <c r="BM32" i="15"/>
  <c r="BM7" i="32"/>
  <c r="BM7" i="31"/>
  <c r="BM7" i="18"/>
  <c r="BM9" i="30"/>
  <c r="BM9" i="29"/>
  <c r="BM9" i="28"/>
  <c r="BM7" i="27"/>
  <c r="BM32" i="27" s="1"/>
  <c r="BM7" i="26"/>
  <c r="BM7" i="25"/>
  <c r="BM7" i="24"/>
  <c r="BM7" i="17"/>
  <c r="BY32" i="15"/>
  <c r="BY7" i="32"/>
  <c r="BY7" i="18"/>
  <c r="BY9" i="30"/>
  <c r="BY9" i="29"/>
  <c r="BY9" i="28"/>
  <c r="BY7" i="27"/>
  <c r="BY7" i="31"/>
  <c r="BY7" i="24"/>
  <c r="BY7" i="17"/>
  <c r="BY7" i="26"/>
  <c r="BY7" i="25"/>
  <c r="CB8" i="32"/>
  <c r="CB8" i="31"/>
  <c r="CB8" i="18"/>
  <c r="CB10" i="30"/>
  <c r="CB10" i="29"/>
  <c r="CB10" i="28"/>
  <c r="CB8" i="27"/>
  <c r="CB8" i="24"/>
  <c r="CB8" i="26"/>
  <c r="CB8" i="25"/>
  <c r="CB8" i="17"/>
  <c r="AL8" i="31"/>
  <c r="AL10" i="30"/>
  <c r="AL10" i="29"/>
  <c r="AL10" i="28"/>
  <c r="AL8" i="27"/>
  <c r="AL8" i="32"/>
  <c r="AL8" i="18"/>
  <c r="AL8" i="24"/>
  <c r="AL8" i="17"/>
  <c r="AL8" i="26"/>
  <c r="AL8" i="25"/>
  <c r="CF8" i="32"/>
  <c r="CF8" i="31"/>
  <c r="CF8" i="18"/>
  <c r="CF10" i="30"/>
  <c r="CF10" i="29"/>
  <c r="CF10" i="28"/>
  <c r="CF8" i="27"/>
  <c r="CF8" i="17"/>
  <c r="CF8" i="26"/>
  <c r="CF8" i="24"/>
  <c r="CF8" i="25"/>
  <c r="AQ32" i="15"/>
  <c r="AQ7" i="32"/>
  <c r="AQ7" i="31"/>
  <c r="AQ7" i="18"/>
  <c r="AQ9" i="30"/>
  <c r="AQ9" i="29"/>
  <c r="AQ9" i="28"/>
  <c r="AQ7" i="27"/>
  <c r="AQ7" i="24"/>
  <c r="AQ7" i="17"/>
  <c r="AQ7" i="26"/>
  <c r="AQ7" i="25"/>
  <c r="BO32" i="15"/>
  <c r="BO7" i="32"/>
  <c r="BO7" i="31"/>
  <c r="BO7" i="18"/>
  <c r="BO9" i="30"/>
  <c r="BO9" i="29"/>
  <c r="BO9" i="28"/>
  <c r="BO7" i="27"/>
  <c r="BO7" i="24"/>
  <c r="BO7" i="17"/>
  <c r="BO7" i="25"/>
  <c r="BO7" i="26"/>
  <c r="V10" i="29"/>
  <c r="V10" i="28"/>
  <c r="V8" i="27"/>
  <c r="V8" i="32"/>
  <c r="V8" i="18"/>
  <c r="V8" i="24"/>
  <c r="V10" i="30"/>
  <c r="V8" i="31"/>
  <c r="V8" i="17"/>
  <c r="V8" i="26"/>
  <c r="V8" i="25"/>
  <c r="BI32" i="15"/>
  <c r="BI7" i="31"/>
  <c r="BI9" i="29"/>
  <c r="BI9" i="28"/>
  <c r="BI7" i="27"/>
  <c r="BI9" i="30"/>
  <c r="BI7" i="24"/>
  <c r="BI7" i="32"/>
  <c r="BI7" i="18"/>
  <c r="BI7" i="17"/>
  <c r="BI7" i="26"/>
  <c r="BI7" i="25"/>
  <c r="BQ32" i="15"/>
  <c r="BQ9" i="29"/>
  <c r="BQ9" i="28"/>
  <c r="BQ7" i="27"/>
  <c r="BQ7" i="31"/>
  <c r="BQ7" i="24"/>
  <c r="BQ9" i="30"/>
  <c r="BQ7" i="32"/>
  <c r="BQ7" i="17"/>
  <c r="BQ7" i="26"/>
  <c r="BQ7" i="25"/>
  <c r="BQ7" i="18"/>
  <c r="CB32" i="15"/>
  <c r="CB7" i="32"/>
  <c r="CB7" i="31"/>
  <c r="CB7" i="18"/>
  <c r="CB9" i="30"/>
  <c r="CB7" i="24"/>
  <c r="CB9" i="29"/>
  <c r="CB9" i="28"/>
  <c r="CB7" i="27"/>
  <c r="CB7" i="26"/>
  <c r="CB7" i="25"/>
  <c r="CB7" i="17"/>
  <c r="BG7" i="32"/>
  <c r="BG7" i="31"/>
  <c r="BG7" i="18"/>
  <c r="BG9" i="30"/>
  <c r="BG9" i="29"/>
  <c r="BG9" i="28"/>
  <c r="BG7" i="27"/>
  <c r="BG7" i="24"/>
  <c r="BG7" i="17"/>
  <c r="BG7" i="26"/>
  <c r="BG7" i="25"/>
  <c r="CC32" i="15"/>
  <c r="CC7" i="32"/>
  <c r="CC7" i="31"/>
  <c r="CC7" i="18"/>
  <c r="CC9" i="30"/>
  <c r="CC34" i="30" s="1"/>
  <c r="CC9" i="29"/>
  <c r="CC9" i="28"/>
  <c r="CC7" i="27"/>
  <c r="CC7" i="24"/>
  <c r="CC7" i="26"/>
  <c r="CC7" i="25"/>
  <c r="CC7" i="17"/>
  <c r="AP8" i="32"/>
  <c r="AP8" i="31"/>
  <c r="AP8" i="18"/>
  <c r="AP10" i="30"/>
  <c r="AP10" i="29"/>
  <c r="AP10" i="28"/>
  <c r="AP8" i="27"/>
  <c r="AP8" i="24"/>
  <c r="AP8" i="26"/>
  <c r="AP8" i="25"/>
  <c r="AP8" i="17"/>
  <c r="W8" i="32"/>
  <c r="W8" i="31"/>
  <c r="W8" i="18"/>
  <c r="W10" i="30"/>
  <c r="W10" i="29"/>
  <c r="W10" i="28"/>
  <c r="W8" i="27"/>
  <c r="W8" i="24"/>
  <c r="W8" i="26"/>
  <c r="W8" i="25"/>
  <c r="W8" i="17"/>
  <c r="AH8" i="32"/>
  <c r="AH8" i="31"/>
  <c r="AH8" i="18"/>
  <c r="AH10" i="30"/>
  <c r="AH10" i="29"/>
  <c r="AH10" i="28"/>
  <c r="AH8" i="27"/>
  <c r="AH8" i="26"/>
  <c r="AH8" i="25"/>
  <c r="AH8" i="24"/>
  <c r="AH8" i="17"/>
  <c r="AK8" i="32"/>
  <c r="AK8" i="31"/>
  <c r="AK8" i="18"/>
  <c r="AK10" i="30"/>
  <c r="AK10" i="29"/>
  <c r="AK10" i="28"/>
  <c r="AK8" i="27"/>
  <c r="AK8" i="17"/>
  <c r="AK8" i="26"/>
  <c r="AK8" i="25"/>
  <c r="AK8" i="24"/>
  <c r="AN32" i="15"/>
  <c r="AN7" i="32"/>
  <c r="AN7" i="31"/>
  <c r="AN7" i="18"/>
  <c r="AN9" i="30"/>
  <c r="AN9" i="29"/>
  <c r="AN7" i="24"/>
  <c r="AN9" i="28"/>
  <c r="AN7" i="27"/>
  <c r="AN7" i="26"/>
  <c r="AN7" i="25"/>
  <c r="AN7" i="17"/>
  <c r="BL32" i="15"/>
  <c r="BL7" i="32"/>
  <c r="BL7" i="31"/>
  <c r="BL7" i="18"/>
  <c r="BL9" i="30"/>
  <c r="BL7" i="24"/>
  <c r="BL9" i="29"/>
  <c r="BL9" i="28"/>
  <c r="BL7" i="27"/>
  <c r="BL7" i="26"/>
  <c r="BL7" i="25"/>
  <c r="BL7" i="17"/>
  <c r="AJ8" i="32"/>
  <c r="AJ8" i="31"/>
  <c r="AJ8" i="18"/>
  <c r="AJ10" i="30"/>
  <c r="AJ10" i="29"/>
  <c r="AJ10" i="28"/>
  <c r="AJ8" i="27"/>
  <c r="AJ8" i="24"/>
  <c r="AJ8" i="17"/>
  <c r="AJ8" i="26"/>
  <c r="AJ8" i="25"/>
  <c r="BZ8" i="32"/>
  <c r="BZ8" i="18"/>
  <c r="BZ10" i="29"/>
  <c r="BZ10" i="28"/>
  <c r="BZ8" i="27"/>
  <c r="BZ10" i="30"/>
  <c r="BZ8" i="31"/>
  <c r="BZ8" i="17"/>
  <c r="BZ8" i="24"/>
  <c r="BZ8" i="26"/>
  <c r="BZ8" i="25"/>
  <c r="AS8" i="32"/>
  <c r="AS8" i="31"/>
  <c r="AS8" i="18"/>
  <c r="AS10" i="29"/>
  <c r="AS10" i="28"/>
  <c r="AS8" i="27"/>
  <c r="AS10" i="30"/>
  <c r="AS8" i="17"/>
  <c r="AS8" i="24"/>
  <c r="AS8" i="26"/>
  <c r="AS8" i="25"/>
  <c r="BP8" i="32"/>
  <c r="BP8" i="31"/>
  <c r="BP8" i="18"/>
  <c r="BP10" i="30"/>
  <c r="BP10" i="29"/>
  <c r="BP10" i="28"/>
  <c r="BP8" i="27"/>
  <c r="BP8" i="17"/>
  <c r="BP8" i="24"/>
  <c r="BP8" i="25"/>
  <c r="BP8" i="26"/>
  <c r="BU32" i="15"/>
  <c r="BU7" i="32"/>
  <c r="BU7" i="31"/>
  <c r="BU7" i="18"/>
  <c r="BU9" i="30"/>
  <c r="BU9" i="29"/>
  <c r="BU9" i="28"/>
  <c r="BU7" i="27"/>
  <c r="BU7" i="24"/>
  <c r="BU7" i="26"/>
  <c r="BU7" i="25"/>
  <c r="BU7" i="17"/>
  <c r="AO32" i="15"/>
  <c r="AO7" i="32"/>
  <c r="AO7" i="31"/>
  <c r="AO7" i="18"/>
  <c r="AO9" i="30"/>
  <c r="AO9" i="29"/>
  <c r="AO9" i="28"/>
  <c r="AO7" i="27"/>
  <c r="AO7" i="24"/>
  <c r="AO7" i="26"/>
  <c r="AO7" i="25"/>
  <c r="AO7" i="17"/>
  <c r="BF8" i="32"/>
  <c r="BF8" i="31"/>
  <c r="BF8" i="18"/>
  <c r="BF10" i="30"/>
  <c r="BF10" i="29"/>
  <c r="BF10" i="28"/>
  <c r="BF8" i="27"/>
  <c r="BF8" i="24"/>
  <c r="BF8" i="26"/>
  <c r="BF8" i="25"/>
  <c r="BF8" i="17"/>
  <c r="BE32" i="15"/>
  <c r="BE7" i="32"/>
  <c r="BE7" i="31"/>
  <c r="BE7" i="18"/>
  <c r="BE9" i="30"/>
  <c r="BE9" i="29"/>
  <c r="BE9" i="28"/>
  <c r="BE7" i="27"/>
  <c r="BE7" i="26"/>
  <c r="BE7" i="25"/>
  <c r="BE7" i="17"/>
  <c r="BE7" i="24"/>
  <c r="T32" i="15"/>
  <c r="T7" i="32"/>
  <c r="T7" i="31"/>
  <c r="T7" i="18"/>
  <c r="T9" i="30"/>
  <c r="T9" i="29"/>
  <c r="T9" i="28"/>
  <c r="T7" i="27"/>
  <c r="T7" i="24"/>
  <c r="T7" i="17"/>
  <c r="T7" i="26"/>
  <c r="T7" i="25"/>
  <c r="AR8" i="32"/>
  <c r="AR8" i="31"/>
  <c r="AR8" i="18"/>
  <c r="AR10" i="30"/>
  <c r="AR10" i="29"/>
  <c r="AR10" i="28"/>
  <c r="AR8" i="27"/>
  <c r="AR8" i="24"/>
  <c r="AR8" i="17"/>
  <c r="AR8" i="26"/>
  <c r="AR8" i="25"/>
  <c r="BG8" i="32"/>
  <c r="BG8" i="31"/>
  <c r="BG8" i="18"/>
  <c r="BG10" i="30"/>
  <c r="BG10" i="29"/>
  <c r="BG8" i="27"/>
  <c r="BG8" i="17"/>
  <c r="BG10" i="28"/>
  <c r="BG8" i="24"/>
  <c r="BG8" i="26"/>
  <c r="BG8" i="25"/>
  <c r="AA8" i="32"/>
  <c r="AA8" i="31"/>
  <c r="AA8" i="18"/>
  <c r="AA10" i="30"/>
  <c r="AA8" i="24"/>
  <c r="AA10" i="28"/>
  <c r="AA8" i="17"/>
  <c r="AA10" i="29"/>
  <c r="AA8" i="27"/>
  <c r="AA8" i="26"/>
  <c r="AA8" i="25"/>
  <c r="AC7" i="32"/>
  <c r="AC7" i="18"/>
  <c r="AC9" i="28"/>
  <c r="AC7" i="27"/>
  <c r="AC9" i="29"/>
  <c r="AC7" i="24"/>
  <c r="AC7" i="31"/>
  <c r="AC9" i="30"/>
  <c r="AC7" i="17"/>
  <c r="AC7" i="26"/>
  <c r="AC7" i="25"/>
  <c r="AD8" i="31"/>
  <c r="AD10" i="30"/>
  <c r="AD10" i="29"/>
  <c r="AD10" i="28"/>
  <c r="AD8" i="27"/>
  <c r="AD8" i="32"/>
  <c r="AD8" i="18"/>
  <c r="AD8" i="24"/>
  <c r="AD8" i="17"/>
  <c r="AD8" i="26"/>
  <c r="AD8" i="25"/>
  <c r="S8" i="32"/>
  <c r="S8" i="31"/>
  <c r="S8" i="18"/>
  <c r="S10" i="30"/>
  <c r="S8" i="24"/>
  <c r="S8" i="17"/>
  <c r="S10" i="29"/>
  <c r="S8" i="27"/>
  <c r="S8" i="26"/>
  <c r="S8" i="25"/>
  <c r="S10" i="28"/>
  <c r="AE8" i="32"/>
  <c r="AE8" i="31"/>
  <c r="AE8" i="18"/>
  <c r="AE10" i="30"/>
  <c r="AE10" i="29"/>
  <c r="AE10" i="28"/>
  <c r="AE8" i="27"/>
  <c r="AE8" i="24"/>
  <c r="AE8" i="26"/>
  <c r="AE8" i="25"/>
  <c r="AE8" i="17"/>
  <c r="BJ8" i="32"/>
  <c r="BJ8" i="18"/>
  <c r="BJ10" i="30"/>
  <c r="BJ10" i="29"/>
  <c r="BJ10" i="28"/>
  <c r="BJ8" i="27"/>
  <c r="BJ8" i="31"/>
  <c r="BJ8" i="17"/>
  <c r="BJ8" i="24"/>
  <c r="BJ8" i="26"/>
  <c r="BJ8" i="25"/>
  <c r="CD8" i="32"/>
  <c r="CD8" i="31"/>
  <c r="CD8" i="18"/>
  <c r="CD10" i="30"/>
  <c r="CD10" i="29"/>
  <c r="CD10" i="28"/>
  <c r="CD8" i="27"/>
  <c r="CD8" i="24"/>
  <c r="CD8" i="26"/>
  <c r="CD8" i="25"/>
  <c r="CD8" i="17"/>
  <c r="AP32" i="15"/>
  <c r="AP7" i="32"/>
  <c r="AP7" i="31"/>
  <c r="AP7" i="18"/>
  <c r="AP9" i="30"/>
  <c r="AP9" i="29"/>
  <c r="AP7" i="24"/>
  <c r="AP9" i="28"/>
  <c r="AP7" i="17"/>
  <c r="AP7" i="27"/>
  <c r="AP7" i="26"/>
  <c r="AP7" i="25"/>
  <c r="AF32" i="15"/>
  <c r="AF7" i="32"/>
  <c r="AF7" i="31"/>
  <c r="AF7" i="18"/>
  <c r="AF9" i="30"/>
  <c r="AF9" i="29"/>
  <c r="AF7" i="24"/>
  <c r="AF9" i="28"/>
  <c r="AF7" i="27"/>
  <c r="AF7" i="26"/>
  <c r="AF7" i="25"/>
  <c r="AF7" i="17"/>
  <c r="BE8" i="32"/>
  <c r="BE8" i="31"/>
  <c r="BE8" i="18"/>
  <c r="BE10" i="30"/>
  <c r="BE10" i="29"/>
  <c r="BE10" i="28"/>
  <c r="BE8" i="27"/>
  <c r="BE8" i="24"/>
  <c r="BE8" i="26"/>
  <c r="BE8" i="25"/>
  <c r="BE8" i="17"/>
  <c r="BD8" i="32"/>
  <c r="BD8" i="31"/>
  <c r="BD8" i="18"/>
  <c r="BD10" i="30"/>
  <c r="BD10" i="29"/>
  <c r="BD10" i="28"/>
  <c r="BD8" i="27"/>
  <c r="BD8" i="24"/>
  <c r="BD8" i="26"/>
  <c r="BD8" i="25"/>
  <c r="BD8" i="17"/>
  <c r="BB32" i="15"/>
  <c r="BB7" i="32"/>
  <c r="BB7" i="31"/>
  <c r="BB7" i="18"/>
  <c r="BB9" i="30"/>
  <c r="BB9" i="29"/>
  <c r="BB9" i="28"/>
  <c r="BB7" i="27"/>
  <c r="BB7" i="24"/>
  <c r="BB7" i="26"/>
  <c r="BB7" i="25"/>
  <c r="BB7" i="17"/>
  <c r="BS32" i="15"/>
  <c r="BS7" i="32"/>
  <c r="BS7" i="31"/>
  <c r="BS7" i="18"/>
  <c r="BS9" i="30"/>
  <c r="BS9" i="29"/>
  <c r="BS9" i="28"/>
  <c r="BS7" i="27"/>
  <c r="BS7" i="24"/>
  <c r="BS7" i="26"/>
  <c r="BS7" i="25"/>
  <c r="BS7" i="17"/>
  <c r="BI8" i="32"/>
  <c r="BI8" i="31"/>
  <c r="BI8" i="18"/>
  <c r="BI10" i="29"/>
  <c r="BI10" i="28"/>
  <c r="BI8" i="27"/>
  <c r="BI10" i="30"/>
  <c r="BI8" i="17"/>
  <c r="BI8" i="24"/>
  <c r="BI8" i="26"/>
  <c r="BI8" i="25"/>
  <c r="AY7" i="32"/>
  <c r="AY7" i="31"/>
  <c r="AY7" i="18"/>
  <c r="AY9" i="30"/>
  <c r="AY34" i="30" s="1"/>
  <c r="AY9" i="29"/>
  <c r="AY9" i="28"/>
  <c r="AY7" i="27"/>
  <c r="AY7" i="24"/>
  <c r="AY7" i="17"/>
  <c r="AY7" i="26"/>
  <c r="AY7" i="25"/>
  <c r="AZ7" i="32"/>
  <c r="AZ7" i="31"/>
  <c r="AZ7" i="18"/>
  <c r="AZ9" i="30"/>
  <c r="AZ9" i="29"/>
  <c r="AZ9" i="28"/>
  <c r="AZ7" i="27"/>
  <c r="AZ7" i="24"/>
  <c r="AZ7" i="17"/>
  <c r="AZ7" i="26"/>
  <c r="AZ7" i="25"/>
  <c r="AE32" i="15"/>
  <c r="AE7" i="32"/>
  <c r="AE7" i="31"/>
  <c r="AE7" i="18"/>
  <c r="AE9" i="30"/>
  <c r="AE9" i="29"/>
  <c r="AE9" i="28"/>
  <c r="AE7" i="27"/>
  <c r="AE7" i="26"/>
  <c r="AE7" i="25"/>
  <c r="AE7" i="24"/>
  <c r="AE7" i="17"/>
  <c r="BC8" i="32"/>
  <c r="BC8" i="31"/>
  <c r="BC8" i="18"/>
  <c r="BC10" i="30"/>
  <c r="BC10" i="29"/>
  <c r="BC10" i="28"/>
  <c r="BC8" i="27"/>
  <c r="BC8" i="24"/>
  <c r="BC8" i="26"/>
  <c r="BC8" i="25"/>
  <c r="BC8" i="17"/>
  <c r="BR32" i="15"/>
  <c r="BR7" i="32"/>
  <c r="BR7" i="31"/>
  <c r="BR7" i="18"/>
  <c r="BR9" i="30"/>
  <c r="BR34" i="30" s="1"/>
  <c r="BR9" i="29"/>
  <c r="BR9" i="28"/>
  <c r="BR7" i="27"/>
  <c r="BR7" i="24"/>
  <c r="BR7" i="26"/>
  <c r="BR7" i="25"/>
  <c r="BR7" i="17"/>
  <c r="CA32" i="15"/>
  <c r="CA7" i="32"/>
  <c r="CA7" i="31"/>
  <c r="CA7" i="18"/>
  <c r="CA9" i="30"/>
  <c r="CA9" i="29"/>
  <c r="CA9" i="28"/>
  <c r="CA7" i="27"/>
  <c r="CA7" i="26"/>
  <c r="CA7" i="25"/>
  <c r="CA7" i="24"/>
  <c r="CA7" i="17"/>
  <c r="BP32" i="15"/>
  <c r="BP7" i="32"/>
  <c r="BP7" i="31"/>
  <c r="BP7" i="18"/>
  <c r="BP9" i="29"/>
  <c r="BP9" i="28"/>
  <c r="BP7" i="27"/>
  <c r="BP7" i="24"/>
  <c r="BP9" i="30"/>
  <c r="BP7" i="17"/>
  <c r="BP7" i="26"/>
  <c r="BP7" i="25"/>
  <c r="BY8" i="32"/>
  <c r="BY8" i="31"/>
  <c r="BY8" i="18"/>
  <c r="BY10" i="29"/>
  <c r="BY10" i="28"/>
  <c r="BY8" i="27"/>
  <c r="BY10" i="30"/>
  <c r="BY8" i="17"/>
  <c r="BY8" i="24"/>
  <c r="BY8" i="26"/>
  <c r="BY8" i="25"/>
  <c r="BD32" i="15"/>
  <c r="BD7" i="32"/>
  <c r="BD7" i="31"/>
  <c r="BD7" i="18"/>
  <c r="BD9" i="30"/>
  <c r="BD7" i="24"/>
  <c r="BD9" i="29"/>
  <c r="BD9" i="28"/>
  <c r="BD7" i="27"/>
  <c r="BD7" i="26"/>
  <c r="BD7" i="25"/>
  <c r="BD7" i="17"/>
  <c r="AR32" i="15"/>
  <c r="AR7" i="32"/>
  <c r="AR7" i="31"/>
  <c r="AR7" i="18"/>
  <c r="AR9" i="30"/>
  <c r="AR9" i="29"/>
  <c r="AR9" i="28"/>
  <c r="AR7" i="27"/>
  <c r="AR7" i="24"/>
  <c r="AR7" i="17"/>
  <c r="AR7" i="26"/>
  <c r="AR7" i="25"/>
  <c r="BB10" i="29"/>
  <c r="BB10" i="28"/>
  <c r="BB8" i="27"/>
  <c r="BB8" i="31"/>
  <c r="BB10" i="30"/>
  <c r="BB8" i="24"/>
  <c r="BB8" i="32"/>
  <c r="BB8" i="17"/>
  <c r="BB8" i="18"/>
  <c r="BB8" i="26"/>
  <c r="BB8" i="25"/>
  <c r="G32" i="15"/>
  <c r="G33" i="15" s="1"/>
  <c r="G34" i="15" s="1"/>
  <c r="G7" i="32"/>
  <c r="G38" i="32" s="1"/>
  <c r="G39" i="32" s="1"/>
  <c r="G40" i="32" s="1"/>
  <c r="G41" i="32" s="1"/>
  <c r="G7" i="31"/>
  <c r="G38" i="31" s="1"/>
  <c r="G7" i="18"/>
  <c r="G38" i="18" s="1"/>
  <c r="G39" i="18" s="1"/>
  <c r="G40" i="18" s="1"/>
  <c r="G41" i="18" s="1"/>
  <c r="G9" i="30"/>
  <c r="G9" i="29"/>
  <c r="G9" i="28"/>
  <c r="G7" i="27"/>
  <c r="G7" i="24"/>
  <c r="G7" i="26"/>
  <c r="G7" i="25"/>
  <c r="G7" i="17"/>
  <c r="BH32" i="15"/>
  <c r="BH7" i="32"/>
  <c r="BH7" i="31"/>
  <c r="BH7" i="18"/>
  <c r="BH9" i="29"/>
  <c r="BH9" i="28"/>
  <c r="BH7" i="27"/>
  <c r="BH9" i="30"/>
  <c r="BH7" i="24"/>
  <c r="BH7" i="17"/>
  <c r="BH7" i="26"/>
  <c r="BH7" i="25"/>
  <c r="AB32" i="15"/>
  <c r="AB7" i="32"/>
  <c r="AB7" i="31"/>
  <c r="AB7" i="18"/>
  <c r="AB9" i="30"/>
  <c r="AB9" i="28"/>
  <c r="AB7" i="27"/>
  <c r="AB9" i="29"/>
  <c r="AB7" i="24"/>
  <c r="AB32" i="24" s="1"/>
  <c r="AB7" i="17"/>
  <c r="AB7" i="26"/>
  <c r="AB7" i="25"/>
  <c r="BG32" i="15"/>
  <c r="S32" i="15"/>
  <c r="S7" i="32"/>
  <c r="S7" i="31"/>
  <c r="S7" i="18"/>
  <c r="S9" i="30"/>
  <c r="S9" i="29"/>
  <c r="S9" i="28"/>
  <c r="S7" i="27"/>
  <c r="S7" i="24"/>
  <c r="S7" i="17"/>
  <c r="S7" i="25"/>
  <c r="S7" i="26"/>
  <c r="AM32" i="15"/>
  <c r="AM7" i="32"/>
  <c r="AM7" i="31"/>
  <c r="AM7" i="18"/>
  <c r="AM9" i="30"/>
  <c r="AM9" i="29"/>
  <c r="AM9" i="28"/>
  <c r="AM7" i="27"/>
  <c r="AM7" i="24"/>
  <c r="AM7" i="26"/>
  <c r="AM7" i="25"/>
  <c r="AM7" i="17"/>
  <c r="AO8" i="32"/>
  <c r="AO8" i="31"/>
  <c r="AO8" i="18"/>
  <c r="AO10" i="30"/>
  <c r="AO8" i="24"/>
  <c r="AO10" i="29"/>
  <c r="AO10" i="28"/>
  <c r="AO8" i="27"/>
  <c r="AO8" i="26"/>
  <c r="AO8" i="25"/>
  <c r="AO8" i="17"/>
  <c r="AK32" i="15"/>
  <c r="AK9" i="28"/>
  <c r="AK7" i="27"/>
  <c r="AK7" i="32"/>
  <c r="AK7" i="18"/>
  <c r="AK7" i="24"/>
  <c r="AK7" i="31"/>
  <c r="AK7" i="17"/>
  <c r="AK9" i="29"/>
  <c r="AK9" i="30"/>
  <c r="AK7" i="26"/>
  <c r="AK7" i="25"/>
  <c r="AT8" i="31"/>
  <c r="AT10" i="29"/>
  <c r="AT10" i="28"/>
  <c r="AT8" i="27"/>
  <c r="AT10" i="30"/>
  <c r="AT8" i="32"/>
  <c r="AT8" i="18"/>
  <c r="AT8" i="17"/>
  <c r="AT8" i="24"/>
  <c r="AT8" i="26"/>
  <c r="AT8" i="25"/>
  <c r="AW32" i="15"/>
  <c r="AW7" i="32"/>
  <c r="AW7" i="31"/>
  <c r="AW7" i="18"/>
  <c r="AW9" i="30"/>
  <c r="AW9" i="29"/>
  <c r="AW9" i="28"/>
  <c r="AW7" i="27"/>
  <c r="AW7" i="24"/>
  <c r="AW7" i="26"/>
  <c r="AW7" i="25"/>
  <c r="AW7" i="17"/>
  <c r="K32" i="15"/>
  <c r="K7" i="32"/>
  <c r="K38" i="32" s="1"/>
  <c r="K7" i="31"/>
  <c r="K38" i="31" s="1"/>
  <c r="K7" i="18"/>
  <c r="K38" i="18" s="1"/>
  <c r="K9" i="30"/>
  <c r="K9" i="29"/>
  <c r="K9" i="28"/>
  <c r="K7" i="27"/>
  <c r="K7" i="24"/>
  <c r="K7" i="17"/>
  <c r="K7" i="25"/>
  <c r="K7" i="26"/>
  <c r="BC32" i="15"/>
  <c r="BC7" i="32"/>
  <c r="BC7" i="31"/>
  <c r="BC7" i="18"/>
  <c r="BC9" i="30"/>
  <c r="BC9" i="29"/>
  <c r="BC9" i="28"/>
  <c r="BC7" i="27"/>
  <c r="BC7" i="26"/>
  <c r="BC7" i="25"/>
  <c r="BC7" i="24"/>
  <c r="BC7" i="17"/>
  <c r="BR8" i="32"/>
  <c r="BR8" i="18"/>
  <c r="BR10" i="30"/>
  <c r="BR10" i="29"/>
  <c r="BR10" i="28"/>
  <c r="BR8" i="27"/>
  <c r="BR8" i="31"/>
  <c r="BR8" i="17"/>
  <c r="BR8" i="24"/>
  <c r="BR8" i="26"/>
  <c r="BR8" i="25"/>
  <c r="Q32" i="15"/>
  <c r="Q7" i="32"/>
  <c r="Q7" i="31"/>
  <c r="Q7" i="18"/>
  <c r="Q9" i="30"/>
  <c r="Q34" i="30" s="1"/>
  <c r="Q9" i="29"/>
  <c r="Q9" i="28"/>
  <c r="Q7" i="27"/>
  <c r="Q7" i="24"/>
  <c r="Q7" i="26"/>
  <c r="Q7" i="25"/>
  <c r="Q7" i="17"/>
  <c r="AU32" i="15"/>
  <c r="AU7" i="32"/>
  <c r="AU7" i="31"/>
  <c r="AU7" i="18"/>
  <c r="AU9" i="30"/>
  <c r="AU9" i="29"/>
  <c r="AU9" i="28"/>
  <c r="AU7" i="27"/>
  <c r="AU7" i="26"/>
  <c r="AU7" i="25"/>
  <c r="AU7" i="24"/>
  <c r="AU7" i="17"/>
  <c r="CA8" i="32"/>
  <c r="CA8" i="31"/>
  <c r="CA8" i="18"/>
  <c r="CA10" i="30"/>
  <c r="CA10" i="29"/>
  <c r="CA10" i="28"/>
  <c r="CA8" i="27"/>
  <c r="CA8" i="24"/>
  <c r="CA8" i="26"/>
  <c r="CA8" i="25"/>
  <c r="CA8" i="17"/>
  <c r="AV8" i="32"/>
  <c r="AV8" i="31"/>
  <c r="AV8" i="18"/>
  <c r="AV10" i="30"/>
  <c r="AV10" i="29"/>
  <c r="AV10" i="28"/>
  <c r="AV8" i="27"/>
  <c r="AV8" i="26"/>
  <c r="AV8" i="25"/>
  <c r="AV8" i="24"/>
  <c r="AV8" i="17"/>
  <c r="Z8" i="32"/>
  <c r="Z8" i="31"/>
  <c r="Z8" i="18"/>
  <c r="Z10" i="30"/>
  <c r="Z10" i="29"/>
  <c r="Z10" i="28"/>
  <c r="Z8" i="27"/>
  <c r="Z8" i="24"/>
  <c r="Z8" i="26"/>
  <c r="Z8" i="25"/>
  <c r="Z8" i="17"/>
  <c r="Y32" i="15"/>
  <c r="Y7" i="32"/>
  <c r="Y7" i="31"/>
  <c r="Y7" i="18"/>
  <c r="Y9" i="30"/>
  <c r="Y9" i="29"/>
  <c r="Y9" i="28"/>
  <c r="Y7" i="27"/>
  <c r="Y32" i="27" s="1"/>
  <c r="Y7" i="26"/>
  <c r="Y7" i="25"/>
  <c r="Y7" i="17"/>
  <c r="Y7" i="24"/>
  <c r="AU8" i="32"/>
  <c r="AU8" i="31"/>
  <c r="AU8" i="18"/>
  <c r="AU10" i="30"/>
  <c r="AU10" i="29"/>
  <c r="AU10" i="28"/>
  <c r="AU8" i="27"/>
  <c r="AU8" i="24"/>
  <c r="AU8" i="26"/>
  <c r="AU8" i="25"/>
  <c r="AU8" i="17"/>
  <c r="AD32" i="15"/>
  <c r="AD7" i="32"/>
  <c r="AD7" i="31"/>
  <c r="AD7" i="18"/>
  <c r="AD9" i="30"/>
  <c r="AD9" i="28"/>
  <c r="AD7" i="27"/>
  <c r="AD9" i="29"/>
  <c r="AD7" i="24"/>
  <c r="AD7" i="26"/>
  <c r="AD7" i="25"/>
  <c r="AD7" i="17"/>
  <c r="AL32" i="15"/>
  <c r="AL7" i="32"/>
  <c r="AL7" i="31"/>
  <c r="AL7" i="18"/>
  <c r="AL9" i="30"/>
  <c r="AL9" i="29"/>
  <c r="AL9" i="28"/>
  <c r="AL7" i="27"/>
  <c r="AL7" i="24"/>
  <c r="AL7" i="26"/>
  <c r="AL7" i="25"/>
  <c r="AL7" i="17"/>
  <c r="Q8" i="32"/>
  <c r="Q8" i="31"/>
  <c r="Q8" i="18"/>
  <c r="Q10" i="30"/>
  <c r="Q8" i="24"/>
  <c r="Q10" i="29"/>
  <c r="Q10" i="28"/>
  <c r="Q8" i="27"/>
  <c r="Q8" i="26"/>
  <c r="Q8" i="25"/>
  <c r="Q8" i="17"/>
  <c r="AB8" i="32"/>
  <c r="AB8" i="31"/>
  <c r="AB8" i="18"/>
  <c r="AB10" i="30"/>
  <c r="AB10" i="29"/>
  <c r="AB10" i="28"/>
  <c r="AB8" i="27"/>
  <c r="AB8" i="24"/>
  <c r="AB8" i="17"/>
  <c r="AB8" i="26"/>
  <c r="AB8" i="25"/>
  <c r="AS32" i="15"/>
  <c r="AS7" i="31"/>
  <c r="AS9" i="30"/>
  <c r="AS9" i="29"/>
  <c r="AS9" i="28"/>
  <c r="AS7" i="27"/>
  <c r="AS7" i="32"/>
  <c r="AS7" i="18"/>
  <c r="AS7" i="24"/>
  <c r="AS7" i="17"/>
  <c r="AS7" i="26"/>
  <c r="AS7" i="25"/>
  <c r="U32" i="15"/>
  <c r="U7" i="32"/>
  <c r="U7" i="18"/>
  <c r="U9" i="29"/>
  <c r="U9" i="28"/>
  <c r="U7" i="27"/>
  <c r="U7" i="31"/>
  <c r="U9" i="30"/>
  <c r="U7" i="24"/>
  <c r="U7" i="17"/>
  <c r="U7" i="26"/>
  <c r="U7" i="25"/>
  <c r="AC32" i="15"/>
  <c r="BA7" i="31"/>
  <c r="BA9" i="30"/>
  <c r="BA9" i="29"/>
  <c r="BA9" i="28"/>
  <c r="BA7" i="27"/>
  <c r="BA7" i="32"/>
  <c r="BA7" i="18"/>
  <c r="BA7" i="24"/>
  <c r="BA7" i="17"/>
  <c r="BA7" i="26"/>
  <c r="BA7" i="25"/>
  <c r="AT32" i="15"/>
  <c r="AT7" i="32"/>
  <c r="AT7" i="31"/>
  <c r="AT7" i="18"/>
  <c r="AT9" i="30"/>
  <c r="AT34" i="30" s="1"/>
  <c r="AT9" i="29"/>
  <c r="AT9" i="28"/>
  <c r="AT7" i="27"/>
  <c r="AT7" i="24"/>
  <c r="AT7" i="26"/>
  <c r="AT7" i="25"/>
  <c r="AT7" i="17"/>
  <c r="T8" i="32"/>
  <c r="T8" i="31"/>
  <c r="T8" i="18"/>
  <c r="T10" i="30"/>
  <c r="T10" i="29"/>
  <c r="T10" i="28"/>
  <c r="T8" i="27"/>
  <c r="T8" i="24"/>
  <c r="T8" i="17"/>
  <c r="T8" i="26"/>
  <c r="T8" i="25"/>
  <c r="H33" i="15"/>
  <c r="H35" i="15" s="1"/>
  <c r="H7" i="32"/>
  <c r="H7" i="31"/>
  <c r="H7" i="18"/>
  <c r="H9" i="30"/>
  <c r="H9" i="29"/>
  <c r="H7" i="24"/>
  <c r="H9" i="28"/>
  <c r="H7" i="27"/>
  <c r="H32" i="27" s="1"/>
  <c r="H33" i="27" s="1"/>
  <c r="H34" i="27" s="1"/>
  <c r="H7" i="26"/>
  <c r="H7" i="25"/>
  <c r="H7" i="17"/>
  <c r="BK32" i="15"/>
  <c r="BK7" i="32"/>
  <c r="BK7" i="31"/>
  <c r="BK7" i="18"/>
  <c r="BK9" i="30"/>
  <c r="BK9" i="29"/>
  <c r="BK9" i="28"/>
  <c r="BK7" i="27"/>
  <c r="BK7" i="26"/>
  <c r="BK7" i="25"/>
  <c r="BK7" i="24"/>
  <c r="BK7" i="17"/>
  <c r="BU8" i="32"/>
  <c r="BU8" i="31"/>
  <c r="BU8" i="18"/>
  <c r="BU10" i="30"/>
  <c r="BU10" i="29"/>
  <c r="BU10" i="28"/>
  <c r="BU8" i="27"/>
  <c r="BU8" i="24"/>
  <c r="BU8" i="26"/>
  <c r="BU8" i="25"/>
  <c r="BU8" i="17"/>
  <c r="Z32" i="15"/>
  <c r="Z7" i="32"/>
  <c r="Z7" i="31"/>
  <c r="Z7" i="18"/>
  <c r="Z9" i="30"/>
  <c r="Z9" i="29"/>
  <c r="Z7" i="24"/>
  <c r="Z7" i="17"/>
  <c r="Z7" i="27"/>
  <c r="Z7" i="26"/>
  <c r="Z7" i="25"/>
  <c r="Z9" i="28"/>
  <c r="AQ8" i="32"/>
  <c r="AQ8" i="31"/>
  <c r="AQ8" i="18"/>
  <c r="AQ10" i="30"/>
  <c r="AQ8" i="24"/>
  <c r="AQ8" i="17"/>
  <c r="AQ10" i="28"/>
  <c r="AQ8" i="26"/>
  <c r="AQ8" i="25"/>
  <c r="AQ10" i="29"/>
  <c r="AQ8" i="27"/>
  <c r="BO8" i="32"/>
  <c r="BO8" i="31"/>
  <c r="BO8" i="18"/>
  <c r="BO10" i="30"/>
  <c r="BO8" i="17"/>
  <c r="BO10" i="29"/>
  <c r="BO8" i="27"/>
  <c r="BO8" i="24"/>
  <c r="BO8" i="26"/>
  <c r="BO8" i="25"/>
  <c r="BO10" i="28"/>
  <c r="BA8" i="32"/>
  <c r="BA8" i="31"/>
  <c r="BA8" i="18"/>
  <c r="BA10" i="29"/>
  <c r="BA10" i="28"/>
  <c r="BA8" i="27"/>
  <c r="BA10" i="30"/>
  <c r="BA8" i="17"/>
  <c r="BA8" i="26"/>
  <c r="BA8" i="25"/>
  <c r="BA8" i="24"/>
  <c r="BT8" i="32"/>
  <c r="BT8" i="31"/>
  <c r="BT8" i="18"/>
  <c r="BT10" i="30"/>
  <c r="BT10" i="29"/>
  <c r="BT10" i="28"/>
  <c r="BT8" i="27"/>
  <c r="BT8" i="24"/>
  <c r="BT8" i="26"/>
  <c r="BT8" i="25"/>
  <c r="BT8" i="17"/>
  <c r="U8" i="32"/>
  <c r="U8" i="31"/>
  <c r="U8" i="18"/>
  <c r="U10" i="29"/>
  <c r="U10" i="28"/>
  <c r="U8" i="27"/>
  <c r="U10" i="30"/>
  <c r="U8" i="24"/>
  <c r="U8" i="17"/>
  <c r="U8" i="26"/>
  <c r="U8" i="25"/>
  <c r="AY8" i="32"/>
  <c r="AY8" i="31"/>
  <c r="AY8" i="18"/>
  <c r="AY10" i="30"/>
  <c r="AY8" i="24"/>
  <c r="AY8" i="17"/>
  <c r="AY10" i="28"/>
  <c r="AY8" i="26"/>
  <c r="AY8" i="25"/>
  <c r="AY10" i="29"/>
  <c r="AY8" i="27"/>
  <c r="BH8" i="32"/>
  <c r="BH8" i="31"/>
  <c r="BH8" i="18"/>
  <c r="BH10" i="30"/>
  <c r="BH10" i="29"/>
  <c r="BH10" i="28"/>
  <c r="BH8" i="27"/>
  <c r="BH8" i="17"/>
  <c r="BH8" i="24"/>
  <c r="BH8" i="25"/>
  <c r="BH8" i="26"/>
  <c r="AA7" i="32"/>
  <c r="AA7" i="31"/>
  <c r="AA7" i="18"/>
  <c r="AA9" i="30"/>
  <c r="AA9" i="29"/>
  <c r="AA9" i="28"/>
  <c r="AA7" i="27"/>
  <c r="AA7" i="24"/>
  <c r="AA7" i="17"/>
  <c r="AA7" i="25"/>
  <c r="AA7" i="26"/>
  <c r="AI32" i="15"/>
  <c r="AI7" i="32"/>
  <c r="AI7" i="31"/>
  <c r="AI7" i="18"/>
  <c r="AI9" i="30"/>
  <c r="AI9" i="29"/>
  <c r="AI9" i="28"/>
  <c r="AI7" i="27"/>
  <c r="AI7" i="24"/>
  <c r="AI7" i="17"/>
  <c r="AI7" i="25"/>
  <c r="AI7" i="26"/>
  <c r="AV32" i="15"/>
  <c r="AV7" i="32"/>
  <c r="AV7" i="31"/>
  <c r="AV7" i="18"/>
  <c r="AV9" i="30"/>
  <c r="AV7" i="24"/>
  <c r="AV9" i="29"/>
  <c r="AV9" i="28"/>
  <c r="AV7" i="27"/>
  <c r="AV7" i="26"/>
  <c r="AV7" i="25"/>
  <c r="AV7" i="17"/>
  <c r="J14" i="30"/>
  <c r="I18" i="30"/>
  <c r="K14" i="29"/>
  <c r="J18" i="29"/>
  <c r="AJ42" i="15"/>
  <c r="X42" i="15"/>
  <c r="V42" i="15"/>
  <c r="BZ42" i="15"/>
  <c r="E42" i="15"/>
  <c r="E32" i="15" s="1"/>
  <c r="E33" i="15" s="1"/>
  <c r="E34" i="15" s="1"/>
  <c r="I17" i="32"/>
  <c r="I17" i="31"/>
  <c r="I17" i="18"/>
  <c r="I28" i="28"/>
  <c r="I30" i="28"/>
  <c r="I51" i="28"/>
  <c r="I60" i="37"/>
  <c r="I18" i="28"/>
  <c r="F208" i="29"/>
  <c r="F22" i="29" s="1"/>
  <c r="H200" i="28"/>
  <c r="H200" i="30"/>
  <c r="H200" i="29"/>
  <c r="I45" i="27"/>
  <c r="G208" i="29"/>
  <c r="G22" i="29" s="1"/>
  <c r="G207" i="30"/>
  <c r="G211" i="30"/>
  <c r="F207" i="30"/>
  <c r="F211" i="30"/>
  <c r="G206" i="30"/>
  <c r="G210" i="30"/>
  <c r="H199" i="30"/>
  <c r="H199" i="29"/>
  <c r="H199" i="28"/>
  <c r="F206" i="28"/>
  <c r="F208" i="28" s="1"/>
  <c r="F22" i="28" s="1"/>
  <c r="F210" i="28"/>
  <c r="I45" i="24"/>
  <c r="F210" i="30"/>
  <c r="F206" i="30"/>
  <c r="G206" i="28"/>
  <c r="G208" i="28" s="1"/>
  <c r="G22" i="28" s="1"/>
  <c r="G210" i="28"/>
  <c r="G212" i="28" s="1"/>
  <c r="G47" i="28" s="1"/>
  <c r="I26" i="26"/>
  <c r="I28" i="26"/>
  <c r="H191" i="28"/>
  <c r="H57" i="37"/>
  <c r="H28" i="26"/>
  <c r="I191" i="28"/>
  <c r="I46" i="26"/>
  <c r="I47" i="26" s="1"/>
  <c r="I191" i="29"/>
  <c r="I191" i="30"/>
  <c r="G49" i="26"/>
  <c r="G57" i="37"/>
  <c r="I49" i="26"/>
  <c r="I57" i="37"/>
  <c r="G26" i="26"/>
  <c r="G28" i="26"/>
  <c r="I16" i="26"/>
  <c r="H157" i="25"/>
  <c r="H25" i="25" s="1"/>
  <c r="H131" i="25"/>
  <c r="H22" i="25" s="1"/>
  <c r="H46" i="25" s="1"/>
  <c r="H47" i="25" s="1"/>
  <c r="H37" i="25"/>
  <c r="H56" i="37" s="1"/>
  <c r="H144" i="25"/>
  <c r="H24" i="25" s="1"/>
  <c r="G26" i="25"/>
  <c r="G28" i="25"/>
  <c r="I190" i="29"/>
  <c r="I46" i="25"/>
  <c r="I47" i="25" s="1"/>
  <c r="C398" i="41"/>
  <c r="D191" i="25"/>
  <c r="D191" i="27"/>
  <c r="J16" i="25"/>
  <c r="F131" i="17"/>
  <c r="F22" i="17" s="1"/>
  <c r="BQ170" i="17"/>
  <c r="BQ157" i="17"/>
  <c r="BQ25" i="17" s="1"/>
  <c r="BQ144" i="17"/>
  <c r="BQ24" i="17" s="1"/>
  <c r="BQ28" i="17" s="1"/>
  <c r="BQ131" i="17"/>
  <c r="BQ37" i="17"/>
  <c r="AE49" i="17"/>
  <c r="AE55" i="37"/>
  <c r="AG170" i="17"/>
  <c r="AG131" i="17"/>
  <c r="AG157" i="17"/>
  <c r="AG25" i="17" s="1"/>
  <c r="AG144" i="17"/>
  <c r="AG24" i="17" s="1"/>
  <c r="AG37" i="17"/>
  <c r="CE170" i="17"/>
  <c r="CE157" i="17"/>
  <c r="CE25" i="17" s="1"/>
  <c r="CE131" i="17"/>
  <c r="CE144" i="17"/>
  <c r="CE24" i="17" s="1"/>
  <c r="CE37" i="17"/>
  <c r="AO170" i="17"/>
  <c r="AO131" i="17"/>
  <c r="AO157" i="17"/>
  <c r="AO25" i="17" s="1"/>
  <c r="AO144" i="17"/>
  <c r="AO24" i="17" s="1"/>
  <c r="AO37" i="17"/>
  <c r="BM170" i="17"/>
  <c r="BM157" i="17"/>
  <c r="BM25" i="17" s="1"/>
  <c r="BM144" i="17"/>
  <c r="BM24" i="17" s="1"/>
  <c r="BM131" i="17"/>
  <c r="BM37" i="17"/>
  <c r="AI170" i="17"/>
  <c r="AI157" i="17"/>
  <c r="AI25" i="17" s="1"/>
  <c r="AI144" i="17"/>
  <c r="AI24" i="17" s="1"/>
  <c r="AI131" i="17"/>
  <c r="AI37" i="17"/>
  <c r="AF28" i="17"/>
  <c r="AS170" i="17"/>
  <c r="AS157" i="17"/>
  <c r="AS25" i="17" s="1"/>
  <c r="AS144" i="17"/>
  <c r="AS24" i="17" s="1"/>
  <c r="AS131" i="17"/>
  <c r="AS37" i="17"/>
  <c r="AD170" i="17"/>
  <c r="AD37" i="17"/>
  <c r="AD131" i="17"/>
  <c r="AD144" i="17"/>
  <c r="AD24" i="17" s="1"/>
  <c r="AD157" i="17"/>
  <c r="AD25" i="17" s="1"/>
  <c r="BG170" i="17"/>
  <c r="BG157" i="17"/>
  <c r="BG25" i="17" s="1"/>
  <c r="BG144" i="17"/>
  <c r="BG24" i="17" s="1"/>
  <c r="BG28" i="17" s="1"/>
  <c r="BG131" i="17"/>
  <c r="BG37" i="17"/>
  <c r="F37" i="17"/>
  <c r="F55" i="37" s="1"/>
  <c r="AT170" i="17"/>
  <c r="AT157" i="17"/>
  <c r="AT25" i="17" s="1"/>
  <c r="AT37" i="17"/>
  <c r="AT131" i="17"/>
  <c r="AT144" i="17"/>
  <c r="AT24" i="17" s="1"/>
  <c r="BN170" i="17"/>
  <c r="BN157" i="17"/>
  <c r="BN25" i="17" s="1"/>
  <c r="BN144" i="17"/>
  <c r="BN24" i="17" s="1"/>
  <c r="BN28" i="17" s="1"/>
  <c r="BN131" i="17"/>
  <c r="BN37" i="17"/>
  <c r="BK157" i="17"/>
  <c r="BK25" i="17" s="1"/>
  <c r="BK170" i="17"/>
  <c r="BK131" i="17"/>
  <c r="BK144" i="17"/>
  <c r="BK24" i="17" s="1"/>
  <c r="BK37" i="17"/>
  <c r="R170" i="17"/>
  <c r="R144" i="17"/>
  <c r="R24" i="17" s="1"/>
  <c r="R28" i="17" s="1"/>
  <c r="R157" i="17"/>
  <c r="R25" i="17" s="1"/>
  <c r="R131" i="17"/>
  <c r="R37" i="17"/>
  <c r="O157" i="17"/>
  <c r="O25" i="17" s="1"/>
  <c r="O131" i="17"/>
  <c r="O144" i="17"/>
  <c r="O24" i="17" s="1"/>
  <c r="O170" i="17"/>
  <c r="O37" i="17"/>
  <c r="BH170" i="17"/>
  <c r="BH157" i="17"/>
  <c r="BH25" i="17" s="1"/>
  <c r="BH131" i="17"/>
  <c r="BH144" i="17"/>
  <c r="BH24" i="17" s="1"/>
  <c r="BH37" i="17"/>
  <c r="AE28" i="17"/>
  <c r="AE26" i="17"/>
  <c r="AE29" i="17" s="1"/>
  <c r="AM157" i="17"/>
  <c r="AM25" i="17" s="1"/>
  <c r="AM170" i="17"/>
  <c r="AM144" i="17"/>
  <c r="AM24" i="17" s="1"/>
  <c r="AM131" i="17"/>
  <c r="AM37" i="17"/>
  <c r="T170" i="17"/>
  <c r="T144" i="17"/>
  <c r="T24" i="17" s="1"/>
  <c r="T157" i="17"/>
  <c r="T25" i="17" s="1"/>
  <c r="T131" i="17"/>
  <c r="T37" i="17"/>
  <c r="F170" i="17"/>
  <c r="Q170" i="17"/>
  <c r="Q144" i="17"/>
  <c r="Q24" i="17" s="1"/>
  <c r="Q131" i="17"/>
  <c r="Q157" i="17"/>
  <c r="Q25" i="17" s="1"/>
  <c r="Q37" i="17"/>
  <c r="K170" i="17"/>
  <c r="K144" i="17"/>
  <c r="K24" i="17" s="1"/>
  <c r="K157" i="17"/>
  <c r="K25" i="17" s="1"/>
  <c r="K131" i="17"/>
  <c r="K22" i="17" s="1"/>
  <c r="K37" i="17"/>
  <c r="BT170" i="17"/>
  <c r="BT157" i="17"/>
  <c r="BT25" i="17" s="1"/>
  <c r="BT144" i="17"/>
  <c r="BT24" i="17" s="1"/>
  <c r="BT131" i="17"/>
  <c r="BT37" i="17"/>
  <c r="AR26" i="17"/>
  <c r="AR29" i="17" s="1"/>
  <c r="AR28" i="17"/>
  <c r="BE170" i="17"/>
  <c r="BE157" i="17"/>
  <c r="BE25" i="17" s="1"/>
  <c r="BE144" i="17"/>
  <c r="BE24" i="17" s="1"/>
  <c r="BE131" i="17"/>
  <c r="BE37" i="17"/>
  <c r="CD170" i="17"/>
  <c r="CD157" i="17"/>
  <c r="CD25" i="17" s="1"/>
  <c r="CD131" i="17"/>
  <c r="CD144" i="17"/>
  <c r="CD24" i="17" s="1"/>
  <c r="CD37" i="17"/>
  <c r="CA157" i="17"/>
  <c r="CA25" i="17" s="1"/>
  <c r="CA170" i="17"/>
  <c r="CA131" i="17"/>
  <c r="CA144" i="17"/>
  <c r="CA24" i="17" s="1"/>
  <c r="CA37" i="17"/>
  <c r="AK170" i="17"/>
  <c r="AK144" i="17"/>
  <c r="AK24" i="17" s="1"/>
  <c r="AK131" i="17"/>
  <c r="AK157" i="17"/>
  <c r="AK25" i="17" s="1"/>
  <c r="AK37" i="17"/>
  <c r="AV170" i="17"/>
  <c r="AV157" i="17"/>
  <c r="AV25" i="17" s="1"/>
  <c r="AV144" i="17"/>
  <c r="AV24" i="17" s="1"/>
  <c r="AV131" i="17"/>
  <c r="AV37" i="17"/>
  <c r="CF170" i="17"/>
  <c r="CF157" i="17"/>
  <c r="CF25" i="17" s="1"/>
  <c r="CF131" i="17"/>
  <c r="CF144" i="17"/>
  <c r="CF24" i="17" s="1"/>
  <c r="CF37" i="17"/>
  <c r="F157" i="17"/>
  <c r="F25" i="17" s="1"/>
  <c r="F26" i="17" s="1"/>
  <c r="BC157" i="17"/>
  <c r="BC25" i="17" s="1"/>
  <c r="BC170" i="17"/>
  <c r="BC131" i="17"/>
  <c r="BC144" i="17"/>
  <c r="BC24" i="17" s="1"/>
  <c r="BC37" i="17"/>
  <c r="BW170" i="17"/>
  <c r="BW157" i="17"/>
  <c r="BW25" i="17" s="1"/>
  <c r="BW144" i="17"/>
  <c r="BW24" i="17" s="1"/>
  <c r="BW131" i="17"/>
  <c r="BW37" i="17"/>
  <c r="AA170" i="17"/>
  <c r="AA144" i="17"/>
  <c r="AA24" i="17" s="1"/>
  <c r="AA28" i="17" s="1"/>
  <c r="AA131" i="17"/>
  <c r="AA157" i="17"/>
  <c r="AA25" i="17" s="1"/>
  <c r="AA37" i="17"/>
  <c r="X131" i="17"/>
  <c r="X157" i="17"/>
  <c r="X25" i="17" s="1"/>
  <c r="X144" i="17"/>
  <c r="X24" i="17" s="1"/>
  <c r="X170" i="17"/>
  <c r="X37" i="17"/>
  <c r="CC170" i="17"/>
  <c r="CC157" i="17"/>
  <c r="CC25" i="17" s="1"/>
  <c r="CC144" i="17"/>
  <c r="CC24" i="17" s="1"/>
  <c r="CC131" i="17"/>
  <c r="CC37" i="17"/>
  <c r="BI170" i="17"/>
  <c r="BI157" i="17"/>
  <c r="BI25" i="17" s="1"/>
  <c r="BI131" i="17"/>
  <c r="BI144" i="17"/>
  <c r="BI24" i="17" s="1"/>
  <c r="BI28" i="17" s="1"/>
  <c r="BI37" i="17"/>
  <c r="CB196" i="29"/>
  <c r="CB196" i="30"/>
  <c r="CB196" i="28"/>
  <c r="BF170" i="17"/>
  <c r="BF144" i="17"/>
  <c r="BF24" i="17" s="1"/>
  <c r="BF131" i="17"/>
  <c r="BF157" i="17"/>
  <c r="BF25" i="17" s="1"/>
  <c r="BF37" i="17"/>
  <c r="BL170" i="17"/>
  <c r="BL157" i="17"/>
  <c r="BL25" i="17" s="1"/>
  <c r="BL144" i="17"/>
  <c r="BL24" i="17" s="1"/>
  <c r="BL131" i="17"/>
  <c r="BL37" i="17"/>
  <c r="AJ170" i="17"/>
  <c r="AJ157" i="17"/>
  <c r="AJ25" i="17" s="1"/>
  <c r="AJ144" i="17"/>
  <c r="AJ24" i="17" s="1"/>
  <c r="AJ131" i="17"/>
  <c r="AJ37" i="17"/>
  <c r="AZ170" i="17"/>
  <c r="AZ157" i="17"/>
  <c r="AZ25" i="17" s="1"/>
  <c r="AZ131" i="17"/>
  <c r="AZ144" i="17"/>
  <c r="AZ24" i="17" s="1"/>
  <c r="AZ37" i="17"/>
  <c r="W26" i="17"/>
  <c r="W29" i="17" s="1"/>
  <c r="W28" i="17"/>
  <c r="AL170" i="17"/>
  <c r="AL37" i="17"/>
  <c r="AL131" i="17"/>
  <c r="AL144" i="17"/>
  <c r="AL24" i="17" s="1"/>
  <c r="AL157" i="17"/>
  <c r="AL25" i="17" s="1"/>
  <c r="U26" i="17"/>
  <c r="U29" i="17" s="1"/>
  <c r="AN49" i="17"/>
  <c r="AN55" i="37"/>
  <c r="Y170" i="17"/>
  <c r="Y131" i="17"/>
  <c r="Y157" i="17"/>
  <c r="Y25" i="17" s="1"/>
  <c r="Y144" i="17"/>
  <c r="Y24" i="17" s="1"/>
  <c r="Y37" i="17"/>
  <c r="AW157" i="17"/>
  <c r="AW25" i="17" s="1"/>
  <c r="AW144" i="17"/>
  <c r="AW24" i="17" s="1"/>
  <c r="AW131" i="17"/>
  <c r="AW170" i="17"/>
  <c r="AW37" i="17"/>
  <c r="BU170" i="17"/>
  <c r="BU157" i="17"/>
  <c r="BU25" i="17" s="1"/>
  <c r="BU144" i="17"/>
  <c r="BU24" i="17" s="1"/>
  <c r="BU131" i="17"/>
  <c r="BU37" i="17"/>
  <c r="AH170" i="17"/>
  <c r="AH131" i="17"/>
  <c r="AH157" i="17"/>
  <c r="AH25" i="17" s="1"/>
  <c r="AH144" i="17"/>
  <c r="AH24" i="17" s="1"/>
  <c r="AH37" i="17"/>
  <c r="AN26" i="17"/>
  <c r="AN29" i="17" s="1"/>
  <c r="AN28" i="17"/>
  <c r="AP170" i="17"/>
  <c r="AP131" i="17"/>
  <c r="AP157" i="17"/>
  <c r="AP25" i="17" s="1"/>
  <c r="AP144" i="17"/>
  <c r="AP24" i="17" s="1"/>
  <c r="AP37" i="17"/>
  <c r="AU157" i="17"/>
  <c r="AU25" i="17" s="1"/>
  <c r="AU170" i="17"/>
  <c r="AU131" i="17"/>
  <c r="AU144" i="17"/>
  <c r="AU24" i="17" s="1"/>
  <c r="AU37" i="17"/>
  <c r="AF196" i="29"/>
  <c r="AF196" i="30"/>
  <c r="AF196" i="28"/>
  <c r="BO157" i="17"/>
  <c r="BO25" i="17" s="1"/>
  <c r="BO170" i="17"/>
  <c r="BO144" i="17"/>
  <c r="BO24" i="17" s="1"/>
  <c r="BO131" i="17"/>
  <c r="BO37" i="17"/>
  <c r="M170" i="17"/>
  <c r="M157" i="17"/>
  <c r="M25" i="17" s="1"/>
  <c r="M131" i="17"/>
  <c r="M22" i="17" s="1"/>
  <c r="M144" i="17"/>
  <c r="M24" i="17" s="1"/>
  <c r="M37" i="17"/>
  <c r="BV170" i="17"/>
  <c r="BV157" i="17"/>
  <c r="BV25" i="17" s="1"/>
  <c r="BV144" i="17"/>
  <c r="BV24" i="17" s="1"/>
  <c r="BV131" i="17"/>
  <c r="BV37" i="17"/>
  <c r="AC170" i="17"/>
  <c r="AC144" i="17"/>
  <c r="AC24" i="17" s="1"/>
  <c r="AC28" i="17" s="1"/>
  <c r="AC131" i="17"/>
  <c r="AC157" i="17"/>
  <c r="AC25" i="17" s="1"/>
  <c r="AC37" i="17"/>
  <c r="AQ170" i="17"/>
  <c r="AQ131" i="17"/>
  <c r="AQ157" i="17"/>
  <c r="AQ25" i="17" s="1"/>
  <c r="AQ144" i="17"/>
  <c r="AQ24" i="17" s="1"/>
  <c r="AQ37" i="17"/>
  <c r="AY170" i="17"/>
  <c r="AY157" i="17"/>
  <c r="AY25" i="17" s="1"/>
  <c r="AY131" i="17"/>
  <c r="AY144" i="17"/>
  <c r="AY24" i="17" s="1"/>
  <c r="AY28" i="17" s="1"/>
  <c r="AY37" i="17"/>
  <c r="BD170" i="17"/>
  <c r="BD157" i="17"/>
  <c r="BD25" i="17" s="1"/>
  <c r="BD144" i="17"/>
  <c r="BD24" i="17" s="1"/>
  <c r="BD131" i="17"/>
  <c r="BD37" i="17"/>
  <c r="AB170" i="17"/>
  <c r="AB144" i="17"/>
  <c r="AB24" i="17" s="1"/>
  <c r="AB131" i="17"/>
  <c r="AB157" i="17"/>
  <c r="AB25" i="17" s="1"/>
  <c r="AB37" i="17"/>
  <c r="BY170" i="17"/>
  <c r="BY157" i="17"/>
  <c r="BY25" i="17" s="1"/>
  <c r="BY144" i="17"/>
  <c r="BY24" i="17" s="1"/>
  <c r="BY131" i="17"/>
  <c r="BY37" i="17"/>
  <c r="S170" i="17"/>
  <c r="S144" i="17"/>
  <c r="S24" i="17" s="1"/>
  <c r="S28" i="17" s="1"/>
  <c r="S157" i="17"/>
  <c r="S25" i="17" s="1"/>
  <c r="S131" i="17"/>
  <c r="S37" i="17"/>
  <c r="BR170" i="17"/>
  <c r="BR131" i="17"/>
  <c r="BR144" i="17"/>
  <c r="BR24" i="17" s="1"/>
  <c r="BR157" i="17"/>
  <c r="BR25" i="17" s="1"/>
  <c r="BR37" i="17"/>
  <c r="Z170" i="17"/>
  <c r="Z157" i="17"/>
  <c r="Z25" i="17" s="1"/>
  <c r="Z144" i="17"/>
  <c r="Z24" i="17" s="1"/>
  <c r="Z131" i="17"/>
  <c r="Z37" i="17"/>
  <c r="BP170" i="17"/>
  <c r="BP144" i="17"/>
  <c r="BP24" i="17" s="1"/>
  <c r="BP131" i="17"/>
  <c r="BP157" i="17"/>
  <c r="BP25" i="17" s="1"/>
  <c r="BP37" i="17"/>
  <c r="BA170" i="17"/>
  <c r="BA157" i="17"/>
  <c r="BA25" i="17" s="1"/>
  <c r="BA144" i="17"/>
  <c r="BA24" i="17" s="1"/>
  <c r="BA131" i="17"/>
  <c r="BA37" i="17"/>
  <c r="AX170" i="17"/>
  <c r="AX131" i="17"/>
  <c r="AX144" i="17"/>
  <c r="AX24" i="17" s="1"/>
  <c r="AX28" i="17" s="1"/>
  <c r="AX157" i="17"/>
  <c r="AX25" i="17" s="1"/>
  <c r="AX37" i="17"/>
  <c r="W196" i="28"/>
  <c r="W196" i="30"/>
  <c r="W196" i="29"/>
  <c r="P196" i="28"/>
  <c r="P196" i="29"/>
  <c r="P196" i="30"/>
  <c r="F28" i="17"/>
  <c r="I16" i="17"/>
  <c r="D222" i="30"/>
  <c r="D222" i="28"/>
  <c r="L398" i="41"/>
  <c r="I51" i="37"/>
  <c r="D106" i="18"/>
  <c r="I43" i="18"/>
  <c r="I53" i="18" s="1"/>
  <c r="I63" i="37" s="1"/>
  <c r="D106" i="32"/>
  <c r="H81" i="15"/>
  <c r="L81" i="15" s="1"/>
  <c r="I45" i="18"/>
  <c r="D222" i="29"/>
  <c r="D106" i="31"/>
  <c r="M123" i="41"/>
  <c r="M133" i="41"/>
  <c r="M135" i="41" s="1"/>
  <c r="D191" i="26"/>
  <c r="D191" i="17"/>
  <c r="D191" i="24"/>
  <c r="G400" i="41"/>
  <c r="H400" i="41" s="1"/>
  <c r="G47" i="18"/>
  <c r="G43" i="32"/>
  <c r="G53" i="32" s="1"/>
  <c r="G24" i="32"/>
  <c r="G53" i="37"/>
  <c r="G50" i="37" s="1"/>
  <c r="G45" i="32"/>
  <c r="F24" i="18"/>
  <c r="F45" i="18"/>
  <c r="F61" i="18" s="1"/>
  <c r="F51" i="37"/>
  <c r="F43" i="18"/>
  <c r="I45" i="32"/>
  <c r="I24" i="32"/>
  <c r="I43" i="32"/>
  <c r="I53" i="32" s="1"/>
  <c r="I65" i="37" s="1"/>
  <c r="I53" i="37"/>
  <c r="F52" i="37"/>
  <c r="F43" i="31"/>
  <c r="F24" i="31"/>
  <c r="F45" i="31"/>
  <c r="M45" i="32"/>
  <c r="M24" i="32"/>
  <c r="M43" i="32"/>
  <c r="M53" i="32" s="1"/>
  <c r="M53" i="37"/>
  <c r="F45" i="32"/>
  <c r="F24" i="32"/>
  <c r="F43" i="32"/>
  <c r="F53" i="32" s="1"/>
  <c r="F53" i="37"/>
  <c r="K45" i="32"/>
  <c r="K24" i="32"/>
  <c r="K43" i="32"/>
  <c r="K53" i="32" s="1"/>
  <c r="K53" i="37"/>
  <c r="J45" i="32"/>
  <c r="J24" i="32"/>
  <c r="J43" i="32"/>
  <c r="J53" i="32" s="1"/>
  <c r="J53" i="37"/>
  <c r="H45" i="32"/>
  <c r="H24" i="32"/>
  <c r="H43" i="32"/>
  <c r="H53" i="32" s="1"/>
  <c r="H65" i="37" s="1"/>
  <c r="H53" i="37"/>
  <c r="L45" i="32"/>
  <c r="L24" i="32"/>
  <c r="L43" i="32"/>
  <c r="L53" i="32" s="1"/>
  <c r="L53" i="37"/>
  <c r="H4" i="18"/>
  <c r="H4" i="27"/>
  <c r="H4" i="17"/>
  <c r="I6" i="8"/>
  <c r="I110" i="33" s="1"/>
  <c r="H4" i="15"/>
  <c r="H4" i="30"/>
  <c r="H4" i="31"/>
  <c r="H4" i="24"/>
  <c r="H4" i="29"/>
  <c r="H4" i="28"/>
  <c r="H4" i="25"/>
  <c r="H4" i="32"/>
  <c r="H4" i="26"/>
  <c r="H4" i="37"/>
  <c r="N4" i="39"/>
  <c r="G63" i="37"/>
  <c r="H45" i="31"/>
  <c r="H24" i="31"/>
  <c r="I19" i="31"/>
  <c r="H43" i="31"/>
  <c r="H53" i="31" s="1"/>
  <c r="H64" i="37" s="1"/>
  <c r="H52" i="37"/>
  <c r="G47" i="31"/>
  <c r="G64" i="37"/>
  <c r="M228" i="41"/>
  <c r="O243" i="41"/>
  <c r="L228" i="41"/>
  <c r="C243" i="41"/>
  <c r="I243" i="41"/>
  <c r="O226" i="41"/>
  <c r="AL303" i="41"/>
  <c r="I317" i="41"/>
  <c r="J302" i="41"/>
  <c r="I302" i="41"/>
  <c r="C317" i="41"/>
  <c r="E317" i="41" s="1"/>
  <c r="O317" i="41"/>
  <c r="Q317" i="41" s="1"/>
  <c r="H302" i="41"/>
  <c r="M302" i="41"/>
  <c r="L302" i="41"/>
  <c r="O300" i="41"/>
  <c r="K317" i="41"/>
  <c r="K302" i="41"/>
  <c r="C314" i="41"/>
  <c r="I314" i="41"/>
  <c r="O314" i="41"/>
  <c r="O297" i="41"/>
  <c r="M299" i="41"/>
  <c r="L235" i="41"/>
  <c r="K235" i="41"/>
  <c r="O250" i="41"/>
  <c r="Q250" i="41" s="1"/>
  <c r="I250" i="41"/>
  <c r="J235" i="41"/>
  <c r="C250" i="41"/>
  <c r="E250" i="41" s="1"/>
  <c r="K250" i="41"/>
  <c r="O233" i="41"/>
  <c r="H235" i="41"/>
  <c r="M235" i="41"/>
  <c r="I235" i="41"/>
  <c r="AL236" i="41"/>
  <c r="AA372" i="41"/>
  <c r="AF372" i="41" s="1"/>
  <c r="X372" i="41"/>
  <c r="E371" i="41" s="1"/>
  <c r="AC372" i="41"/>
  <c r="AH372" i="41" s="1"/>
  <c r="Z372" i="41"/>
  <c r="G371" i="41" s="1"/>
  <c r="AE372" i="41"/>
  <c r="AK372" i="41" s="1"/>
  <c r="Q369" i="41" s="1"/>
  <c r="AB372" i="41"/>
  <c r="AG372" i="41" s="1"/>
  <c r="Y372" i="41"/>
  <c r="F371" i="41" s="1"/>
  <c r="AD372" i="41"/>
  <c r="AI372" i="41" s="1"/>
  <c r="C252" i="41"/>
  <c r="O252" i="41"/>
  <c r="I252" i="41"/>
  <c r="O235" i="41"/>
  <c r="AC373" i="41"/>
  <c r="AH373" i="41" s="1"/>
  <c r="AE373" i="41"/>
  <c r="AK373" i="41" s="1"/>
  <c r="Q370" i="41" s="1"/>
  <c r="Z373" i="41"/>
  <c r="G372" i="41" s="1"/>
  <c r="X373" i="41"/>
  <c r="E372" i="41" s="1"/>
  <c r="AB373" i="41"/>
  <c r="AG373" i="41" s="1"/>
  <c r="Y373" i="41"/>
  <c r="F372" i="41" s="1"/>
  <c r="AD373" i="41"/>
  <c r="AI373" i="41" s="1"/>
  <c r="AA373" i="41"/>
  <c r="AF373" i="41" s="1"/>
  <c r="M365" i="41"/>
  <c r="L365" i="41"/>
  <c r="O380" i="41"/>
  <c r="I380" i="41"/>
  <c r="C380" i="41"/>
  <c r="O363" i="41"/>
  <c r="O385" i="41"/>
  <c r="I385" i="41"/>
  <c r="M370" i="41"/>
  <c r="C385" i="41"/>
  <c r="O368" i="41"/>
  <c r="L370" i="41"/>
  <c r="O450" i="41"/>
  <c r="C450" i="41"/>
  <c r="L435" i="41"/>
  <c r="I450" i="41"/>
  <c r="M435" i="41"/>
  <c r="O433" i="41"/>
  <c r="M298" i="41"/>
  <c r="O313" i="41"/>
  <c r="L298" i="41"/>
  <c r="I313" i="41"/>
  <c r="O296" i="41"/>
  <c r="C313" i="41"/>
  <c r="M366" i="41"/>
  <c r="C381" i="41"/>
  <c r="I381" i="41"/>
  <c r="O381" i="41"/>
  <c r="O364" i="41"/>
  <c r="L366" i="41"/>
  <c r="AE235" i="41"/>
  <c r="AK235" i="41" s="1"/>
  <c r="Q232" i="41" s="1"/>
  <c r="AB235" i="41"/>
  <c r="AG235" i="41" s="1"/>
  <c r="Y235" i="41"/>
  <c r="F234" i="41" s="1"/>
  <c r="AA235" i="41"/>
  <c r="AF235" i="41" s="1"/>
  <c r="X235" i="41"/>
  <c r="E234" i="41" s="1"/>
  <c r="Z235" i="41"/>
  <c r="G234" i="41" s="1"/>
  <c r="AD235" i="41"/>
  <c r="AI235" i="41" s="1"/>
  <c r="AC235" i="41"/>
  <c r="AH235" i="41" s="1"/>
  <c r="O435" i="41"/>
  <c r="O452" i="41"/>
  <c r="M437" i="41"/>
  <c r="C452" i="41"/>
  <c r="I452" i="41"/>
  <c r="O371" i="41"/>
  <c r="O388" i="41"/>
  <c r="C388" i="41"/>
  <c r="I388" i="41"/>
  <c r="L230" i="41"/>
  <c r="I245" i="41"/>
  <c r="M230" i="41"/>
  <c r="O228" i="41"/>
  <c r="O245" i="41"/>
  <c r="C245" i="41"/>
  <c r="M232" i="41"/>
  <c r="I247" i="41"/>
  <c r="O230" i="41"/>
  <c r="O247" i="41"/>
  <c r="C247" i="41"/>
  <c r="I372" i="41"/>
  <c r="O370" i="41"/>
  <c r="H372" i="41"/>
  <c r="O387" i="41"/>
  <c r="Q387" i="41" s="1"/>
  <c r="J372" i="41"/>
  <c r="K387" i="41"/>
  <c r="M372" i="41"/>
  <c r="C387" i="41"/>
  <c r="E387" i="41" s="1"/>
  <c r="I387" i="41"/>
  <c r="K372" i="41"/>
  <c r="AL373" i="41"/>
  <c r="L372" i="41"/>
  <c r="O253" i="41"/>
  <c r="O236" i="41"/>
  <c r="C253" i="41"/>
  <c r="I253" i="41"/>
  <c r="AB442" i="41"/>
  <c r="AG442" i="41" s="1"/>
  <c r="X442" i="41"/>
  <c r="E441" i="41" s="1"/>
  <c r="Z442" i="41"/>
  <c r="G441" i="41" s="1"/>
  <c r="AE442" i="41"/>
  <c r="AK442" i="41" s="1"/>
  <c r="Q439" i="41" s="1"/>
  <c r="AA442" i="41"/>
  <c r="AF442" i="41" s="1"/>
  <c r="AD442" i="41"/>
  <c r="AI442" i="41" s="1"/>
  <c r="Y442" i="41"/>
  <c r="F441" i="41" s="1"/>
  <c r="AC442" i="41"/>
  <c r="AH442" i="41" s="1"/>
  <c r="O384" i="41"/>
  <c r="I384" i="41"/>
  <c r="M369" i="41"/>
  <c r="C384" i="41"/>
  <c r="O367" i="41"/>
  <c r="O383" i="41"/>
  <c r="C383" i="41"/>
  <c r="I383" i="41"/>
  <c r="O366" i="41"/>
  <c r="M368" i="41"/>
  <c r="C315" i="41"/>
  <c r="O315" i="41"/>
  <c r="I315" i="41"/>
  <c r="O298" i="41"/>
  <c r="M300" i="41"/>
  <c r="M297" i="41"/>
  <c r="I312" i="41"/>
  <c r="C312" i="41"/>
  <c r="O295" i="41"/>
  <c r="L297" i="41"/>
  <c r="O312" i="41"/>
  <c r="C251" i="41"/>
  <c r="O251" i="41"/>
  <c r="I251" i="41"/>
  <c r="O234" i="41"/>
  <c r="I389" i="41"/>
  <c r="C389" i="41"/>
  <c r="O372" i="41"/>
  <c r="O389" i="41"/>
  <c r="M301" i="41"/>
  <c r="O299" i="41"/>
  <c r="L301" i="41"/>
  <c r="O316" i="41"/>
  <c r="C316" i="41"/>
  <c r="I316" i="41"/>
  <c r="AC441" i="41"/>
  <c r="AH441" i="41" s="1"/>
  <c r="Y441" i="41"/>
  <c r="F440" i="41" s="1"/>
  <c r="AB441" i="41"/>
  <c r="AG441" i="41" s="1"/>
  <c r="X441" i="41"/>
  <c r="E440" i="41" s="1"/>
  <c r="AE441" i="41"/>
  <c r="AK441" i="41" s="1"/>
  <c r="Q438" i="41" s="1"/>
  <c r="AA441" i="41"/>
  <c r="AF441" i="41" s="1"/>
  <c r="AD441" i="41"/>
  <c r="AI441" i="41" s="1"/>
  <c r="Z441" i="41"/>
  <c r="G440" i="41" s="1"/>
  <c r="L234" i="41"/>
  <c r="H234" i="41"/>
  <c r="K249" i="41"/>
  <c r="AL235" i="41"/>
  <c r="M234" i="41"/>
  <c r="I234" i="41"/>
  <c r="I249" i="41"/>
  <c r="J234" i="41"/>
  <c r="O232" i="41"/>
  <c r="O249" i="41"/>
  <c r="Q249" i="41" s="1"/>
  <c r="K234" i="41"/>
  <c r="C249" i="41"/>
  <c r="E249" i="41" s="1"/>
  <c r="M231" i="41"/>
  <c r="O229" i="41"/>
  <c r="O246" i="41"/>
  <c r="I246" i="41"/>
  <c r="C246" i="41"/>
  <c r="C449" i="41"/>
  <c r="I449" i="41"/>
  <c r="O449" i="41"/>
  <c r="O432" i="41"/>
  <c r="M434" i="41"/>
  <c r="L434" i="41"/>
  <c r="C451" i="41"/>
  <c r="L436" i="41"/>
  <c r="O451" i="41"/>
  <c r="M436" i="41"/>
  <c r="O434" i="41"/>
  <c r="I451" i="41"/>
  <c r="M296" i="41"/>
  <c r="O294" i="41"/>
  <c r="I311" i="41"/>
  <c r="O311" i="41"/>
  <c r="C311" i="41"/>
  <c r="L296" i="41"/>
  <c r="O437" i="41"/>
  <c r="M439" i="41"/>
  <c r="I454" i="41"/>
  <c r="O454" i="41"/>
  <c r="L439" i="41"/>
  <c r="C454" i="41"/>
  <c r="O303" i="41"/>
  <c r="O320" i="41"/>
  <c r="C320" i="41"/>
  <c r="I320" i="41"/>
  <c r="M440" i="41"/>
  <c r="K455" i="41"/>
  <c r="H440" i="41"/>
  <c r="O455" i="41"/>
  <c r="Q455" i="41" s="1"/>
  <c r="C455" i="41"/>
  <c r="E455" i="41" s="1"/>
  <c r="I440" i="41"/>
  <c r="K440" i="41"/>
  <c r="AL441" i="41"/>
  <c r="O438" i="41"/>
  <c r="J440" i="41"/>
  <c r="I455" i="41"/>
  <c r="L440" i="41"/>
  <c r="AD236" i="41"/>
  <c r="AI236" i="41" s="1"/>
  <c r="AC236" i="41"/>
  <c r="AH236" i="41" s="1"/>
  <c r="AA236" i="41"/>
  <c r="AF236" i="41" s="1"/>
  <c r="AB236" i="41"/>
  <c r="AG236" i="41" s="1"/>
  <c r="AE236" i="41"/>
  <c r="AK236" i="41" s="1"/>
  <c r="Q233" i="41" s="1"/>
  <c r="Z236" i="41"/>
  <c r="G235" i="41" s="1"/>
  <c r="Y236" i="41"/>
  <c r="F235" i="41" s="1"/>
  <c r="X236" i="41"/>
  <c r="E235" i="41" s="1"/>
  <c r="M371" i="41"/>
  <c r="O369" i="41"/>
  <c r="K371" i="41"/>
  <c r="I386" i="41"/>
  <c r="H371" i="41"/>
  <c r="O386" i="41"/>
  <c r="Q386" i="41" s="1"/>
  <c r="L371" i="41"/>
  <c r="J371" i="41"/>
  <c r="C386" i="41"/>
  <c r="E386" i="41" s="1"/>
  <c r="K386" i="41"/>
  <c r="AL372" i="41"/>
  <c r="I371" i="41"/>
  <c r="L303" i="41"/>
  <c r="C318" i="41"/>
  <c r="E318" i="41" s="1"/>
  <c r="AL304" i="41"/>
  <c r="H303" i="41"/>
  <c r="J303" i="41"/>
  <c r="M303" i="41"/>
  <c r="O318" i="41"/>
  <c r="Q318" i="41" s="1"/>
  <c r="I303" i="41"/>
  <c r="O301" i="41"/>
  <c r="I318" i="41"/>
  <c r="K318" i="41"/>
  <c r="K303" i="41"/>
  <c r="C244" i="41"/>
  <c r="O227" i="41"/>
  <c r="I244" i="41"/>
  <c r="M229" i="41"/>
  <c r="O244" i="41"/>
  <c r="L229" i="41"/>
  <c r="I453" i="41"/>
  <c r="C453" i="41"/>
  <c r="O453" i="41"/>
  <c r="O436" i="41"/>
  <c r="M438" i="41"/>
  <c r="AA303" i="41"/>
  <c r="AF303" i="41" s="1"/>
  <c r="AB303" i="41"/>
  <c r="AG303" i="41" s="1"/>
  <c r="AD303" i="41"/>
  <c r="AI303" i="41" s="1"/>
  <c r="Z303" i="41"/>
  <c r="G302" i="41" s="1"/>
  <c r="AE303" i="41"/>
  <c r="AK303" i="41" s="1"/>
  <c r="Q300" i="41" s="1"/>
  <c r="Y303" i="41"/>
  <c r="F302" i="41" s="1"/>
  <c r="X303" i="41"/>
  <c r="E302" i="41" s="1"/>
  <c r="AC303" i="41"/>
  <c r="AH303" i="41" s="1"/>
  <c r="O321" i="41"/>
  <c r="I321" i="41"/>
  <c r="C321" i="41"/>
  <c r="O304" i="41"/>
  <c r="L233" i="41"/>
  <c r="O231" i="41"/>
  <c r="O248" i="41"/>
  <c r="M233" i="41"/>
  <c r="C248" i="41"/>
  <c r="I248" i="41"/>
  <c r="O456" i="41"/>
  <c r="Q456" i="41" s="1"/>
  <c r="C456" i="41"/>
  <c r="E456" i="41" s="1"/>
  <c r="L441" i="41"/>
  <c r="K456" i="41"/>
  <c r="K441" i="41"/>
  <c r="J441" i="41"/>
  <c r="M441" i="41"/>
  <c r="O439" i="41"/>
  <c r="I456" i="41"/>
  <c r="AL442" i="41"/>
  <c r="H441" i="41"/>
  <c r="I441" i="41"/>
  <c r="O319" i="41"/>
  <c r="I319" i="41"/>
  <c r="O302" i="41"/>
  <c r="C319" i="41"/>
  <c r="M367" i="41"/>
  <c r="L367" i="41"/>
  <c r="C382" i="41"/>
  <c r="O365" i="41"/>
  <c r="I382" i="41"/>
  <c r="O382" i="41"/>
  <c r="AB304" i="41"/>
  <c r="AG304" i="41" s="1"/>
  <c r="X304" i="41"/>
  <c r="E303" i="41" s="1"/>
  <c r="AD304" i="41"/>
  <c r="AI304" i="41" s="1"/>
  <c r="Z304" i="41"/>
  <c r="G303" i="41" s="1"/>
  <c r="AE304" i="41"/>
  <c r="AK304" i="41" s="1"/>
  <c r="Q301" i="41" s="1"/>
  <c r="AA304" i="41"/>
  <c r="AF304" i="41" s="1"/>
  <c r="Y304" i="41"/>
  <c r="F303" i="41" s="1"/>
  <c r="AC304" i="41"/>
  <c r="AH304" i="41" s="1"/>
  <c r="C459" i="41"/>
  <c r="O459" i="41"/>
  <c r="O442" i="41"/>
  <c r="I459" i="41"/>
  <c r="I458" i="41"/>
  <c r="C458" i="41"/>
  <c r="O458" i="41"/>
  <c r="O441" i="41"/>
  <c r="O440" i="41"/>
  <c r="C457" i="41"/>
  <c r="O457" i="41"/>
  <c r="I457" i="41"/>
  <c r="O390" i="41"/>
  <c r="I390" i="41"/>
  <c r="C390" i="41"/>
  <c r="O373" i="41"/>
  <c r="BK32" i="26"/>
  <c r="N43" i="32"/>
  <c r="N53" i="32" s="1"/>
  <c r="N45" i="32"/>
  <c r="N61" i="32" s="1"/>
  <c r="N24" i="32"/>
  <c r="N53" i="37"/>
  <c r="O45" i="32"/>
  <c r="O61" i="32" s="1"/>
  <c r="O62" i="32" s="1"/>
  <c r="O24" i="32"/>
  <c r="O43" i="32"/>
  <c r="O53" i="32" s="1"/>
  <c r="O53" i="37"/>
  <c r="P19" i="32"/>
  <c r="J45" i="18"/>
  <c r="J43" i="18"/>
  <c r="J53" i="18" s="1"/>
  <c r="J51" i="37"/>
  <c r="K19" i="18"/>
  <c r="J24" i="18"/>
  <c r="E212" i="29"/>
  <c r="E47" i="29" s="1"/>
  <c r="L271" i="1"/>
  <c r="G271" i="1" s="1"/>
  <c r="M13" i="37"/>
  <c r="M8" i="28"/>
  <c r="K146" i="41" s="1"/>
  <c r="M6" i="24"/>
  <c r="M6" i="17"/>
  <c r="M6" i="27"/>
  <c r="K142" i="41" s="1"/>
  <c r="M185" i="26"/>
  <c r="E189" i="26" s="1"/>
  <c r="M6" i="26"/>
  <c r="M6" i="25"/>
  <c r="M8" i="30"/>
  <c r="M185" i="24"/>
  <c r="E190" i="24" s="1"/>
  <c r="M185" i="25"/>
  <c r="M185" i="17"/>
  <c r="M15" i="18"/>
  <c r="M216" i="29"/>
  <c r="E221" i="29" s="1"/>
  <c r="M8" i="29"/>
  <c r="M15" i="32"/>
  <c r="M15" i="31"/>
  <c r="M216" i="30"/>
  <c r="E220" i="30" s="1"/>
  <c r="M216" i="28"/>
  <c r="E220" i="28" s="1"/>
  <c r="M100" i="32"/>
  <c r="M100" i="31"/>
  <c r="M100" i="18"/>
  <c r="M185" i="27"/>
  <c r="E189" i="27" s="1"/>
  <c r="L41" i="15"/>
  <c r="E121" i="37"/>
  <c r="E128" i="37"/>
  <c r="F128" i="37" s="1"/>
  <c r="L254" i="1"/>
  <c r="G254" i="1" s="1"/>
  <c r="L265" i="1"/>
  <c r="G265" i="1" s="1"/>
  <c r="L258" i="1"/>
  <c r="G258" i="1" s="1"/>
  <c r="L270" i="1"/>
  <c r="G270" i="1" s="1"/>
  <c r="L255" i="1"/>
  <c r="G255" i="1" s="1"/>
  <c r="L263" i="1"/>
  <c r="G263" i="1" s="1"/>
  <c r="L262" i="1"/>
  <c r="G262" i="1" s="1"/>
  <c r="L267" i="1"/>
  <c r="G267" i="1" s="1"/>
  <c r="L268" i="1"/>
  <c r="G268" i="1" s="1"/>
  <c r="L259" i="1"/>
  <c r="G259" i="1" s="1"/>
  <c r="L264" i="1"/>
  <c r="G264" i="1" s="1"/>
  <c r="L260" i="1"/>
  <c r="G260" i="1" s="1"/>
  <c r="L272" i="1"/>
  <c r="G272" i="1" s="1"/>
  <c r="L269" i="1"/>
  <c r="G269" i="1" s="1"/>
  <c r="L257" i="1"/>
  <c r="G257" i="1" s="1"/>
  <c r="L256" i="1"/>
  <c r="G256" i="1" s="1"/>
  <c r="L273" i="1"/>
  <c r="G273" i="1" s="1"/>
  <c r="L261" i="1"/>
  <c r="G261" i="1" s="1"/>
  <c r="L266" i="1"/>
  <c r="G266" i="1" s="1"/>
  <c r="W150" i="41"/>
  <c r="I46" i="17"/>
  <c r="I47" i="17" s="1"/>
  <c r="I189" i="28"/>
  <c r="I189" i="29"/>
  <c r="I189" i="30"/>
  <c r="I26" i="17"/>
  <c r="I28" i="17"/>
  <c r="H46" i="17"/>
  <c r="H47" i="17" s="1"/>
  <c r="H189" i="28"/>
  <c r="H189" i="29"/>
  <c r="H189" i="30"/>
  <c r="I49" i="17"/>
  <c r="I55" i="37"/>
  <c r="H26" i="17"/>
  <c r="H28" i="17"/>
  <c r="K150" i="41"/>
  <c r="O150" i="41" s="1"/>
  <c r="X150" i="41" s="1"/>
  <c r="K81" i="15"/>
  <c r="O80" i="15"/>
  <c r="P133" i="41"/>
  <c r="L144" i="41"/>
  <c r="L139" i="41"/>
  <c r="L136" i="41"/>
  <c r="L137" i="41"/>
  <c r="L135" i="41"/>
  <c r="H38" i="31"/>
  <c r="H39" i="31" s="1"/>
  <c r="H38" i="32"/>
  <c r="H39" i="32" s="1"/>
  <c r="H40" i="32" s="1"/>
  <c r="H38" i="18"/>
  <c r="H39" i="18" s="1"/>
  <c r="I9" i="31"/>
  <c r="I39" i="31" s="1"/>
  <c r="I40" i="31" s="1"/>
  <c r="I9" i="32"/>
  <c r="I39" i="32" s="1"/>
  <c r="I40" i="32" s="1"/>
  <c r="I9" i="18"/>
  <c r="I39" i="18" s="1"/>
  <c r="I11" i="30"/>
  <c r="I11" i="28"/>
  <c r="I11" i="29"/>
  <c r="I9" i="27"/>
  <c r="I9" i="24"/>
  <c r="I9" i="26"/>
  <c r="I9" i="25"/>
  <c r="I9" i="17"/>
  <c r="J33" i="15"/>
  <c r="L10" i="15"/>
  <c r="L42" i="15" s="1"/>
  <c r="N191" i="29" l="1"/>
  <c r="N191" i="28"/>
  <c r="N191" i="30"/>
  <c r="N46" i="26"/>
  <c r="N47" i="26" s="1"/>
  <c r="N190" i="29"/>
  <c r="N190" i="30"/>
  <c r="N190" i="28"/>
  <c r="N46" i="25"/>
  <c r="N47" i="25" s="1"/>
  <c r="N189" i="30"/>
  <c r="N189" i="28"/>
  <c r="N46" i="17"/>
  <c r="N47" i="17" s="1"/>
  <c r="N189" i="29"/>
  <c r="N62" i="32"/>
  <c r="M29" i="26"/>
  <c r="M191" i="29"/>
  <c r="M191" i="30"/>
  <c r="M191" i="28"/>
  <c r="M46" i="26"/>
  <c r="M47" i="26" s="1"/>
  <c r="M190" i="30"/>
  <c r="M190" i="29"/>
  <c r="M190" i="28"/>
  <c r="M46" i="25"/>
  <c r="M47" i="25" s="1"/>
  <c r="M189" i="30"/>
  <c r="M189" i="29"/>
  <c r="M46" i="17"/>
  <c r="M47" i="17" s="1"/>
  <c r="M189" i="28"/>
  <c r="AE32" i="26"/>
  <c r="AU28" i="26"/>
  <c r="AN28" i="26"/>
  <c r="I26" i="25"/>
  <c r="I190" i="30"/>
  <c r="I56" i="37"/>
  <c r="AO32" i="27"/>
  <c r="L26" i="26"/>
  <c r="L29" i="26" s="1"/>
  <c r="L189" i="30"/>
  <c r="L189" i="28"/>
  <c r="L189" i="29"/>
  <c r="L26" i="17"/>
  <c r="L29" i="17" s="1"/>
  <c r="L196" i="28"/>
  <c r="L196" i="29"/>
  <c r="L190" i="28"/>
  <c r="L190" i="30"/>
  <c r="L190" i="29"/>
  <c r="L46" i="25"/>
  <c r="L47" i="25" s="1"/>
  <c r="J31" i="28"/>
  <c r="E208" i="28"/>
  <c r="E22" i="28" s="1"/>
  <c r="E48" i="28" s="1"/>
  <c r="E49" i="28" s="1"/>
  <c r="H47" i="18"/>
  <c r="BO32" i="24"/>
  <c r="AI34" i="30"/>
  <c r="Y32" i="26"/>
  <c r="K34" i="30"/>
  <c r="AW34" i="30"/>
  <c r="AN32" i="26"/>
  <c r="AW26" i="27"/>
  <c r="AW29" i="27" s="1"/>
  <c r="F30" i="30"/>
  <c r="F34" i="30" s="1"/>
  <c r="F35" i="30" s="1"/>
  <c r="F114" i="34"/>
  <c r="F109" i="34"/>
  <c r="F106" i="34"/>
  <c r="F116" i="34"/>
  <c r="F125" i="34"/>
  <c r="BE26" i="26"/>
  <c r="BE29" i="26" s="1"/>
  <c r="BE32" i="27"/>
  <c r="I32" i="27"/>
  <c r="I33" i="27" s="1"/>
  <c r="I48" i="27" s="1"/>
  <c r="BA34" i="28"/>
  <c r="H55" i="37"/>
  <c r="P26" i="17"/>
  <c r="P29" i="17" s="1"/>
  <c r="AL34" i="30"/>
  <c r="AD34" i="30"/>
  <c r="AW32" i="27"/>
  <c r="BH32" i="26"/>
  <c r="CA32" i="26"/>
  <c r="CA34" i="30"/>
  <c r="BB34" i="30"/>
  <c r="CD30" i="28"/>
  <c r="F117" i="34"/>
  <c r="F122" i="34"/>
  <c r="F118" i="34"/>
  <c r="F110" i="34"/>
  <c r="F107" i="34"/>
  <c r="BP28" i="26"/>
  <c r="P28" i="28"/>
  <c r="P31" i="28" s="1"/>
  <c r="W34" i="28"/>
  <c r="AO30" i="28"/>
  <c r="AO34" i="28" s="1"/>
  <c r="F121" i="34"/>
  <c r="F113" i="34"/>
  <c r="F123" i="34"/>
  <c r="F120" i="34"/>
  <c r="BX196" i="30"/>
  <c r="G56" i="18"/>
  <c r="G34" i="37" s="1"/>
  <c r="G39" i="31"/>
  <c r="G40" i="31" s="1"/>
  <c r="G51" i="31" s="1"/>
  <c r="G48" i="18"/>
  <c r="G49" i="18" s="1"/>
  <c r="G61" i="18"/>
  <c r="G62" i="18" s="1"/>
  <c r="G54" i="18"/>
  <c r="E48" i="29"/>
  <c r="E49" i="29" s="1"/>
  <c r="AO26" i="24"/>
  <c r="AO29" i="24" s="1"/>
  <c r="AO32" i="24" s="1"/>
  <c r="Q26" i="24"/>
  <c r="Q29" i="24" s="1"/>
  <c r="Q32" i="24" s="1"/>
  <c r="CC26" i="24"/>
  <c r="CC29" i="24" s="1"/>
  <c r="CC32" i="24" s="1"/>
  <c r="AC26" i="24"/>
  <c r="AC29" i="24" s="1"/>
  <c r="AC32" i="24" s="1"/>
  <c r="BE26" i="24"/>
  <c r="BE29" i="24" s="1"/>
  <c r="BE32" i="24" s="1"/>
  <c r="AG26" i="24"/>
  <c r="AG29" i="24" s="1"/>
  <c r="CF32" i="24"/>
  <c r="BC28" i="24"/>
  <c r="BC26" i="24"/>
  <c r="BC29" i="24" s="1"/>
  <c r="BV28" i="24"/>
  <c r="BV26" i="24"/>
  <c r="BV29" i="24" s="1"/>
  <c r="AN28" i="24"/>
  <c r="AN26" i="24"/>
  <c r="AN29" i="24" s="1"/>
  <c r="BY28" i="24"/>
  <c r="BY26" i="24"/>
  <c r="BY29" i="24" s="1"/>
  <c r="AS28" i="27"/>
  <c r="AS26" i="27"/>
  <c r="AS29" i="27" s="1"/>
  <c r="K28" i="24"/>
  <c r="K26" i="24"/>
  <c r="AE28" i="27"/>
  <c r="AE26" i="27"/>
  <c r="AE29" i="27" s="1"/>
  <c r="CE28" i="24"/>
  <c r="CE26" i="24"/>
  <c r="CE29" i="24" s="1"/>
  <c r="BT28" i="24"/>
  <c r="BT26" i="24"/>
  <c r="BT29" i="24" s="1"/>
  <c r="BI26" i="24"/>
  <c r="BI29" i="24" s="1"/>
  <c r="AR28" i="24"/>
  <c r="AR26" i="24"/>
  <c r="AR29" i="24" s="1"/>
  <c r="AW26" i="24"/>
  <c r="AW29" i="24" s="1"/>
  <c r="AW32" i="24" s="1"/>
  <c r="BQ26" i="27"/>
  <c r="BQ29" i="27" s="1"/>
  <c r="BQ32" i="27" s="1"/>
  <c r="AT28" i="24"/>
  <c r="AT26" i="24"/>
  <c r="AT29" i="24" s="1"/>
  <c r="AI28" i="27"/>
  <c r="AI26" i="27"/>
  <c r="AI29" i="27" s="1"/>
  <c r="N28" i="24"/>
  <c r="N26" i="24"/>
  <c r="K46" i="26"/>
  <c r="K47" i="26" s="1"/>
  <c r="BD28" i="24"/>
  <c r="BD26" i="24"/>
  <c r="BD29" i="24" s="1"/>
  <c r="S28" i="24"/>
  <c r="S26" i="24"/>
  <c r="S29" i="24" s="1"/>
  <c r="AB28" i="27"/>
  <c r="AB26" i="27"/>
  <c r="AB29" i="27" s="1"/>
  <c r="X28" i="24"/>
  <c r="X26" i="24"/>
  <c r="X29" i="24" s="1"/>
  <c r="W28" i="24"/>
  <c r="W26" i="24"/>
  <c r="W29" i="24" s="1"/>
  <c r="AD28" i="27"/>
  <c r="AD26" i="27"/>
  <c r="AD29" i="27" s="1"/>
  <c r="BD26" i="27"/>
  <c r="BD29" i="27" s="1"/>
  <c r="BD28" i="27"/>
  <c r="AG32" i="24"/>
  <c r="R28" i="27"/>
  <c r="R26" i="27"/>
  <c r="R29" i="27" s="1"/>
  <c r="AN28" i="27"/>
  <c r="AN26" i="27"/>
  <c r="AN29" i="27" s="1"/>
  <c r="AZ28" i="27"/>
  <c r="AZ26" i="27"/>
  <c r="AZ29" i="27" s="1"/>
  <c r="BC32" i="27"/>
  <c r="AJ28" i="24"/>
  <c r="AJ26" i="24"/>
  <c r="AJ29" i="24" s="1"/>
  <c r="BR28" i="27"/>
  <c r="BR26" i="27"/>
  <c r="BR29" i="27" s="1"/>
  <c r="BW28" i="27"/>
  <c r="BW26" i="27"/>
  <c r="BW29" i="27" s="1"/>
  <c r="BW32" i="27" s="1"/>
  <c r="BH28" i="24"/>
  <c r="BH26" i="24"/>
  <c r="BH29" i="24" s="1"/>
  <c r="BM26" i="24"/>
  <c r="BM29" i="24" s="1"/>
  <c r="BM32" i="24" s="1"/>
  <c r="G28" i="27"/>
  <c r="G26" i="27"/>
  <c r="G29" i="27" s="1"/>
  <c r="BZ28" i="27"/>
  <c r="BZ26" i="27"/>
  <c r="BZ29" i="27" s="1"/>
  <c r="BI28" i="27"/>
  <c r="BI26" i="27"/>
  <c r="BI29" i="27" s="1"/>
  <c r="CB28" i="24"/>
  <c r="CB26" i="24"/>
  <c r="CB29" i="24" s="1"/>
  <c r="BA28" i="27"/>
  <c r="BA26" i="27"/>
  <c r="BA29" i="27" s="1"/>
  <c r="BS28" i="24"/>
  <c r="BS26" i="24"/>
  <c r="BS29" i="24" s="1"/>
  <c r="BU26" i="24"/>
  <c r="BU29" i="24" s="1"/>
  <c r="BU32" i="24" s="1"/>
  <c r="CA28" i="27"/>
  <c r="CA26" i="27"/>
  <c r="CA29" i="27" s="1"/>
  <c r="O28" i="27"/>
  <c r="O26" i="27"/>
  <c r="O29" i="27" s="1"/>
  <c r="O32" i="27" s="1"/>
  <c r="AP28" i="24"/>
  <c r="AP26" i="24"/>
  <c r="AP29" i="24" s="1"/>
  <c r="Q28" i="27"/>
  <c r="Q26" i="27"/>
  <c r="Q29" i="27" s="1"/>
  <c r="Q32" i="27" s="1"/>
  <c r="CC28" i="27"/>
  <c r="CC26" i="27"/>
  <c r="CC29" i="27" s="1"/>
  <c r="AV28" i="24"/>
  <c r="AV26" i="24"/>
  <c r="AV29" i="24" s="1"/>
  <c r="AL28" i="24"/>
  <c r="AL26" i="24"/>
  <c r="AL29" i="24" s="1"/>
  <c r="AM28" i="24"/>
  <c r="AM26" i="24"/>
  <c r="AM29" i="24" s="1"/>
  <c r="CE28" i="27"/>
  <c r="CE26" i="27"/>
  <c r="CE29" i="27" s="1"/>
  <c r="AD28" i="24"/>
  <c r="AD26" i="24"/>
  <c r="AD29" i="24" s="1"/>
  <c r="F28" i="24"/>
  <c r="F26" i="24"/>
  <c r="F29" i="24" s="1"/>
  <c r="CB28" i="27"/>
  <c r="CB26" i="27"/>
  <c r="CB29" i="27" s="1"/>
  <c r="BX28" i="27"/>
  <c r="BX26" i="27"/>
  <c r="BX29" i="27" s="1"/>
  <c r="J28" i="27"/>
  <c r="J26" i="27"/>
  <c r="J29" i="27" s="1"/>
  <c r="G26" i="24"/>
  <c r="G29" i="24" s="1"/>
  <c r="G28" i="24"/>
  <c r="AR28" i="27"/>
  <c r="AR26" i="27"/>
  <c r="AR29" i="27" s="1"/>
  <c r="AI28" i="24"/>
  <c r="AI26" i="24"/>
  <c r="AI29" i="24" s="1"/>
  <c r="E28" i="27"/>
  <c r="E26" i="27"/>
  <c r="AA28" i="27"/>
  <c r="AA26" i="27"/>
  <c r="AA29" i="27" s="1"/>
  <c r="AX28" i="27"/>
  <c r="AX26" i="27"/>
  <c r="AX29" i="27" s="1"/>
  <c r="AJ28" i="27"/>
  <c r="AJ26" i="27"/>
  <c r="AJ29" i="27" s="1"/>
  <c r="AK26" i="24"/>
  <c r="AK29" i="24" s="1"/>
  <c r="AK32" i="24" s="1"/>
  <c r="BP28" i="27"/>
  <c r="BP26" i="27"/>
  <c r="BP29" i="27" s="1"/>
  <c r="CD28" i="24"/>
  <c r="CD26" i="24"/>
  <c r="CD29" i="24" s="1"/>
  <c r="F28" i="27"/>
  <c r="F26" i="27"/>
  <c r="F29" i="27" s="1"/>
  <c r="BD32" i="27"/>
  <c r="BI32" i="24"/>
  <c r="AZ28" i="24"/>
  <c r="AZ26" i="24"/>
  <c r="AZ29" i="24" s="1"/>
  <c r="Y26" i="24"/>
  <c r="Y29" i="24" s="1"/>
  <c r="Y32" i="24" s="1"/>
  <c r="BF28" i="27"/>
  <c r="BF26" i="27"/>
  <c r="BF29" i="27" s="1"/>
  <c r="AL28" i="27"/>
  <c r="AL26" i="27"/>
  <c r="AL29" i="27" s="1"/>
  <c r="AQ28" i="27"/>
  <c r="AQ26" i="27"/>
  <c r="AQ29" i="27" s="1"/>
  <c r="L28" i="24"/>
  <c r="L26" i="24"/>
  <c r="BN28" i="27"/>
  <c r="BN26" i="27"/>
  <c r="BN29" i="27" s="1"/>
  <c r="BL28" i="24"/>
  <c r="BL26" i="24"/>
  <c r="BL29" i="24" s="1"/>
  <c r="AT28" i="27"/>
  <c r="AT26" i="27"/>
  <c r="AT29" i="27" s="1"/>
  <c r="H28" i="24"/>
  <c r="H26" i="24"/>
  <c r="H29" i="24" s="1"/>
  <c r="I28" i="24"/>
  <c r="I26" i="24"/>
  <c r="I29" i="24" s="1"/>
  <c r="BF28" i="24"/>
  <c r="BF26" i="24"/>
  <c r="BF29" i="24" s="1"/>
  <c r="M28" i="27"/>
  <c r="M26" i="27"/>
  <c r="BY28" i="27"/>
  <c r="BY26" i="27"/>
  <c r="BY29" i="27" s="1"/>
  <c r="U28" i="24"/>
  <c r="U26" i="24"/>
  <c r="U29" i="24" s="1"/>
  <c r="BK28" i="27"/>
  <c r="BK26" i="27"/>
  <c r="BK29" i="27" s="1"/>
  <c r="BR28" i="24"/>
  <c r="BR26" i="24"/>
  <c r="BR29" i="24" s="1"/>
  <c r="AH28" i="24"/>
  <c r="AH26" i="24"/>
  <c r="AH29" i="24" s="1"/>
  <c r="AK26" i="27"/>
  <c r="AK29" i="27" s="1"/>
  <c r="AK32" i="27" s="1"/>
  <c r="BN28" i="24"/>
  <c r="BN26" i="24"/>
  <c r="BN29" i="24" s="1"/>
  <c r="BO28" i="27"/>
  <c r="BO26" i="27"/>
  <c r="BO29" i="27" s="1"/>
  <c r="J28" i="24"/>
  <c r="J26" i="24"/>
  <c r="J29" i="24" s="1"/>
  <c r="CA28" i="24"/>
  <c r="CA26" i="24"/>
  <c r="CA29" i="24" s="1"/>
  <c r="BQ28" i="24"/>
  <c r="BQ26" i="24"/>
  <c r="BQ29" i="24" s="1"/>
  <c r="AM28" i="27"/>
  <c r="AM26" i="27"/>
  <c r="AM29" i="27" s="1"/>
  <c r="AP28" i="27"/>
  <c r="AP26" i="27"/>
  <c r="AP29" i="27" s="1"/>
  <c r="S28" i="27"/>
  <c r="S26" i="27"/>
  <c r="S29" i="27" s="1"/>
  <c r="AV28" i="27"/>
  <c r="AV26" i="27"/>
  <c r="AV29" i="27" s="1"/>
  <c r="V28" i="27"/>
  <c r="V26" i="27"/>
  <c r="V29" i="27" s="1"/>
  <c r="BG28" i="27"/>
  <c r="BG26" i="27"/>
  <c r="BG29" i="27" s="1"/>
  <c r="AE28" i="24"/>
  <c r="AE26" i="24"/>
  <c r="AE29" i="24" s="1"/>
  <c r="CD28" i="27"/>
  <c r="CD26" i="27"/>
  <c r="CD29" i="27" s="1"/>
  <c r="O28" i="24"/>
  <c r="O26" i="24"/>
  <c r="O29" i="24" s="1"/>
  <c r="AF28" i="24"/>
  <c r="AF26" i="24"/>
  <c r="AF29" i="24" s="1"/>
  <c r="AR32" i="27"/>
  <c r="BZ28" i="24"/>
  <c r="BZ26" i="24"/>
  <c r="BZ29" i="24" s="1"/>
  <c r="Z28" i="27"/>
  <c r="Z26" i="27"/>
  <c r="Z29" i="27" s="1"/>
  <c r="AS28" i="24"/>
  <c r="AS26" i="24"/>
  <c r="AS29" i="24" s="1"/>
  <c r="K26" i="27"/>
  <c r="K28" i="27"/>
  <c r="AG26" i="27"/>
  <c r="AG29" i="27" s="1"/>
  <c r="AG32" i="27" s="1"/>
  <c r="AH28" i="27"/>
  <c r="AH26" i="27"/>
  <c r="AH29" i="27" s="1"/>
  <c r="AQ28" i="24"/>
  <c r="AQ26" i="24"/>
  <c r="AQ29" i="24" s="1"/>
  <c r="P28" i="24"/>
  <c r="P26" i="24"/>
  <c r="P29" i="24" s="1"/>
  <c r="N28" i="27"/>
  <c r="N26" i="27"/>
  <c r="BP28" i="24"/>
  <c r="BP26" i="24"/>
  <c r="BP29" i="24" s="1"/>
  <c r="M28" i="24"/>
  <c r="M26" i="24"/>
  <c r="AC28" i="27"/>
  <c r="AC26" i="27"/>
  <c r="AC29" i="27" s="1"/>
  <c r="BX28" i="24"/>
  <c r="BX26" i="24"/>
  <c r="BX29" i="24" s="1"/>
  <c r="BW28" i="24"/>
  <c r="BW26" i="24"/>
  <c r="BW29" i="24" s="1"/>
  <c r="U28" i="27"/>
  <c r="U26" i="27"/>
  <c r="U29" i="27" s="1"/>
  <c r="AU28" i="27"/>
  <c r="AU26" i="27"/>
  <c r="AU29" i="27" s="1"/>
  <c r="AU28" i="24"/>
  <c r="AU26" i="24"/>
  <c r="AU29" i="24" s="1"/>
  <c r="BA28" i="24"/>
  <c r="BA26" i="24"/>
  <c r="BA29" i="24" s="1"/>
  <c r="BJ28" i="24"/>
  <c r="BJ26" i="24"/>
  <c r="BJ29" i="24" s="1"/>
  <c r="Z28" i="24"/>
  <c r="Z26" i="24"/>
  <c r="Z29" i="24" s="1"/>
  <c r="BS28" i="27"/>
  <c r="BS26" i="27"/>
  <c r="BS29" i="27" s="1"/>
  <c r="AY28" i="27"/>
  <c r="AY26" i="27"/>
  <c r="AY29" i="27" s="1"/>
  <c r="W28" i="27"/>
  <c r="W26" i="27"/>
  <c r="W29" i="27" s="1"/>
  <c r="AY28" i="24"/>
  <c r="AY26" i="24"/>
  <c r="AY29" i="24" s="1"/>
  <c r="T28" i="24"/>
  <c r="T26" i="24"/>
  <c r="T29" i="24" s="1"/>
  <c r="BU28" i="27"/>
  <c r="BU26" i="27"/>
  <c r="BU29" i="27" s="1"/>
  <c r="BN32" i="27"/>
  <c r="AF28" i="27"/>
  <c r="AF26" i="27"/>
  <c r="AF29" i="27" s="1"/>
  <c r="BJ28" i="27"/>
  <c r="BJ26" i="27"/>
  <c r="BJ29" i="27" s="1"/>
  <c r="P28" i="27"/>
  <c r="P26" i="27"/>
  <c r="P29" i="27" s="1"/>
  <c r="L28" i="27"/>
  <c r="AC301" i="41" s="1"/>
  <c r="AH301" i="41" s="1"/>
  <c r="L26" i="27"/>
  <c r="BL28" i="27"/>
  <c r="BL26" i="27"/>
  <c r="BL29" i="27" s="1"/>
  <c r="BV28" i="27"/>
  <c r="BV32" i="27" s="1"/>
  <c r="BV26" i="27"/>
  <c r="BV29" i="27" s="1"/>
  <c r="BH28" i="27"/>
  <c r="BH26" i="27"/>
  <c r="BH29" i="27" s="1"/>
  <c r="BB28" i="27"/>
  <c r="BB32" i="27" s="1"/>
  <c r="BB26" i="27"/>
  <c r="BB29" i="27" s="1"/>
  <c r="X26" i="27"/>
  <c r="X29" i="27" s="1"/>
  <c r="X28" i="27"/>
  <c r="BK28" i="24"/>
  <c r="BK26" i="24"/>
  <c r="BK29" i="24" s="1"/>
  <c r="V28" i="24"/>
  <c r="V26" i="24"/>
  <c r="V29" i="24" s="1"/>
  <c r="CF28" i="27"/>
  <c r="CF32" i="27" s="1"/>
  <c r="CF26" i="27"/>
  <c r="CF29" i="27" s="1"/>
  <c r="BG28" i="24"/>
  <c r="BG26" i="24"/>
  <c r="BG29" i="24" s="1"/>
  <c r="BT26" i="27"/>
  <c r="BT29" i="27" s="1"/>
  <c r="BT28" i="27"/>
  <c r="BB28" i="24"/>
  <c r="BB26" i="24"/>
  <c r="BB29" i="24" s="1"/>
  <c r="T28" i="27"/>
  <c r="T32" i="27" s="1"/>
  <c r="T26" i="27"/>
  <c r="T29" i="27" s="1"/>
  <c r="R28" i="24"/>
  <c r="R26" i="24"/>
  <c r="R29" i="24" s="1"/>
  <c r="AA28" i="24"/>
  <c r="AA26" i="24"/>
  <c r="AA29" i="24" s="1"/>
  <c r="AX28" i="24"/>
  <c r="AX26" i="24"/>
  <c r="AX29" i="24" s="1"/>
  <c r="AQ34" i="30"/>
  <c r="AZ28" i="26"/>
  <c r="K191" i="30"/>
  <c r="T28" i="26"/>
  <c r="CB28" i="26"/>
  <c r="AV26" i="26"/>
  <c r="AV29" i="26" s="1"/>
  <c r="AC26" i="26"/>
  <c r="AC29" i="26" s="1"/>
  <c r="E26" i="24"/>
  <c r="E29" i="24" s="1"/>
  <c r="E28" i="24"/>
  <c r="BX196" i="28"/>
  <c r="BX26" i="17"/>
  <c r="BX29" i="17" s="1"/>
  <c r="BX32" i="17" s="1"/>
  <c r="G212" i="29"/>
  <c r="G47" i="29" s="1"/>
  <c r="G48" i="29" s="1"/>
  <c r="G49" i="29" s="1"/>
  <c r="G189" i="29"/>
  <c r="I28" i="25"/>
  <c r="AW32" i="26"/>
  <c r="P26" i="26"/>
  <c r="P29" i="26" s="1"/>
  <c r="P32" i="26" s="1"/>
  <c r="AS34" i="30"/>
  <c r="AU34" i="30"/>
  <c r="BD32" i="26"/>
  <c r="BL34" i="30"/>
  <c r="CB34" i="28"/>
  <c r="P30" i="28"/>
  <c r="M144" i="41"/>
  <c r="M147" i="41" s="1"/>
  <c r="Q133" i="41"/>
  <c r="BC28" i="29"/>
  <c r="BC31" i="29" s="1"/>
  <c r="BC34" i="29" s="1"/>
  <c r="CA28" i="28"/>
  <c r="CA31" i="28" s="1"/>
  <c r="CA34" i="28" s="1"/>
  <c r="AM28" i="29"/>
  <c r="AM31" i="29" s="1"/>
  <c r="AM34" i="29" s="1"/>
  <c r="G28" i="29"/>
  <c r="G31" i="29" s="1"/>
  <c r="G34" i="29" s="1"/>
  <c r="G35" i="29" s="1"/>
  <c r="M139" i="41"/>
  <c r="Q139" i="41" s="1"/>
  <c r="W28" i="29"/>
  <c r="W31" i="29" s="1"/>
  <c r="W34" i="29" s="1"/>
  <c r="BY28" i="30"/>
  <c r="BY31" i="30" s="1"/>
  <c r="U32" i="17"/>
  <c r="F35" i="15"/>
  <c r="BP32" i="26"/>
  <c r="BO34" i="30"/>
  <c r="K191" i="28"/>
  <c r="E46" i="26"/>
  <c r="E47" i="26" s="1"/>
  <c r="H30" i="28"/>
  <c r="K190" i="28"/>
  <c r="K190" i="30"/>
  <c r="K190" i="29"/>
  <c r="K46" i="25"/>
  <c r="K47" i="25" s="1"/>
  <c r="K189" i="30"/>
  <c r="K189" i="28"/>
  <c r="K189" i="29"/>
  <c r="K46" i="17"/>
  <c r="K47" i="17" s="1"/>
  <c r="J191" i="28"/>
  <c r="J191" i="30"/>
  <c r="J46" i="26"/>
  <c r="J47" i="26" s="1"/>
  <c r="J191" i="29"/>
  <c r="J190" i="28"/>
  <c r="J190" i="29"/>
  <c r="J190" i="30"/>
  <c r="J46" i="25"/>
  <c r="J47" i="25" s="1"/>
  <c r="J189" i="30"/>
  <c r="J189" i="28"/>
  <c r="J46" i="17"/>
  <c r="J47" i="17" s="1"/>
  <c r="J189" i="29"/>
  <c r="H191" i="30"/>
  <c r="H191" i="29"/>
  <c r="H60" i="37"/>
  <c r="F212" i="28"/>
  <c r="F47" i="28" s="1"/>
  <c r="F48" i="28" s="1"/>
  <c r="F49" i="28" s="1"/>
  <c r="G189" i="28"/>
  <c r="G46" i="17"/>
  <c r="G47" i="17" s="1"/>
  <c r="G49" i="17"/>
  <c r="G196" i="30" s="1"/>
  <c r="E208" i="30"/>
  <c r="E22" i="30" s="1"/>
  <c r="E48" i="30" s="1"/>
  <c r="E49" i="30" s="1"/>
  <c r="BW34" i="30"/>
  <c r="G28" i="17"/>
  <c r="AR32" i="26"/>
  <c r="BL26" i="26"/>
  <c r="BL29" i="26" s="1"/>
  <c r="CF34" i="28"/>
  <c r="M137" i="41"/>
  <c r="AB32" i="26"/>
  <c r="CF28" i="26"/>
  <c r="CF32" i="26" s="1"/>
  <c r="M136" i="41"/>
  <c r="S34" i="30"/>
  <c r="BI32" i="26"/>
  <c r="BY32" i="26"/>
  <c r="AE28" i="29"/>
  <c r="AE31" i="29" s="1"/>
  <c r="AE34" i="29" s="1"/>
  <c r="BY30" i="30"/>
  <c r="BY34" i="30" s="1"/>
  <c r="AF26" i="26"/>
  <c r="AF29" i="26" s="1"/>
  <c r="CB26" i="17"/>
  <c r="CB29" i="17" s="1"/>
  <c r="AT34" i="28"/>
  <c r="Q32" i="26"/>
  <c r="BD34" i="28"/>
  <c r="J152" i="41"/>
  <c r="K144" i="42"/>
  <c r="K133" i="42"/>
  <c r="J144" i="42"/>
  <c r="K100" i="42"/>
  <c r="M78" i="42"/>
  <c r="I45" i="42"/>
  <c r="M155" i="42"/>
  <c r="J155" i="42"/>
  <c r="I122" i="42"/>
  <c r="J100" i="42"/>
  <c r="N56" i="42"/>
  <c r="M100" i="42"/>
  <c r="N78" i="42"/>
  <c r="O56" i="42"/>
  <c r="M56" i="42"/>
  <c r="K34" i="42"/>
  <c r="K78" i="42"/>
  <c r="O34" i="42"/>
  <c r="L45" i="42"/>
  <c r="K23" i="42"/>
  <c r="J67" i="42"/>
  <c r="M34" i="42"/>
  <c r="M122" i="42"/>
  <c r="K155" i="42"/>
  <c r="I133" i="42"/>
  <c r="I78" i="42"/>
  <c r="M45" i="42"/>
  <c r="I89" i="42"/>
  <c r="I67" i="42"/>
  <c r="J45" i="42"/>
  <c r="I100" i="42"/>
  <c r="I34" i="42"/>
  <c r="L78" i="42"/>
  <c r="N23" i="42"/>
  <c r="I23" i="42"/>
  <c r="J23" i="42"/>
  <c r="O45" i="42"/>
  <c r="J133" i="42"/>
  <c r="M133" i="42"/>
  <c r="M144" i="42"/>
  <c r="K122" i="42"/>
  <c r="I144" i="42"/>
  <c r="M89" i="42"/>
  <c r="M67" i="42"/>
  <c r="N45" i="42"/>
  <c r="O89" i="42"/>
  <c r="N34" i="42"/>
  <c r="K45" i="42"/>
  <c r="M23" i="42"/>
  <c r="L56" i="42"/>
  <c r="O23" i="42"/>
  <c r="I155" i="42"/>
  <c r="J122" i="42"/>
  <c r="L89" i="42"/>
  <c r="J56" i="42"/>
  <c r="J78" i="42"/>
  <c r="K56" i="42"/>
  <c r="L34" i="42"/>
  <c r="K67" i="42"/>
  <c r="L23" i="42"/>
  <c r="I56" i="42"/>
  <c r="J89" i="42"/>
  <c r="J34" i="42"/>
  <c r="K89" i="42"/>
  <c r="O78" i="42"/>
  <c r="N89" i="42"/>
  <c r="M88" i="42"/>
  <c r="I33" i="42"/>
  <c r="M33" i="42"/>
  <c r="L33" i="42"/>
  <c r="J77" i="42"/>
  <c r="I132" i="42"/>
  <c r="J88" i="42"/>
  <c r="O44" i="42"/>
  <c r="K33" i="42"/>
  <c r="L88" i="42"/>
  <c r="I55" i="42"/>
  <c r="K88" i="42"/>
  <c r="J99" i="42"/>
  <c r="M99" i="42"/>
  <c r="M154" i="42"/>
  <c r="M43" i="42"/>
  <c r="O21" i="42"/>
  <c r="I76" i="42"/>
  <c r="I65" i="42"/>
  <c r="J32" i="42"/>
  <c r="K65" i="42"/>
  <c r="I98" i="42"/>
  <c r="M120" i="42"/>
  <c r="N26" i="42"/>
  <c r="O48" i="42"/>
  <c r="J92" i="42"/>
  <c r="I149" i="42"/>
  <c r="K94" i="42"/>
  <c r="I50" i="42"/>
  <c r="J153" i="41"/>
  <c r="J156" i="42"/>
  <c r="J123" i="42"/>
  <c r="K134" i="42"/>
  <c r="K156" i="42"/>
  <c r="K145" i="42"/>
  <c r="I134" i="42"/>
  <c r="M68" i="42"/>
  <c r="N46" i="42"/>
  <c r="I35" i="42"/>
  <c r="N57" i="42"/>
  <c r="M24" i="42"/>
  <c r="O35" i="42"/>
  <c r="I101" i="42"/>
  <c r="I57" i="42"/>
  <c r="N24" i="42"/>
  <c r="M79" i="42"/>
  <c r="O90" i="42"/>
  <c r="M123" i="42"/>
  <c r="I156" i="42"/>
  <c r="M90" i="42"/>
  <c r="K57" i="42"/>
  <c r="J90" i="42"/>
  <c r="J68" i="42"/>
  <c r="M35" i="42"/>
  <c r="I79" i="42"/>
  <c r="I24" i="42"/>
  <c r="O24" i="42"/>
  <c r="L79" i="42"/>
  <c r="J24" i="42"/>
  <c r="J35" i="42"/>
  <c r="L24" i="42"/>
  <c r="I145" i="42"/>
  <c r="M156" i="42"/>
  <c r="J79" i="42"/>
  <c r="O57" i="42"/>
  <c r="N90" i="42"/>
  <c r="L57" i="42"/>
  <c r="M134" i="42"/>
  <c r="L90" i="42"/>
  <c r="J134" i="42"/>
  <c r="J145" i="42"/>
  <c r="K24" i="42"/>
  <c r="K35" i="42"/>
  <c r="M145" i="42"/>
  <c r="K101" i="42"/>
  <c r="N79" i="42"/>
  <c r="J46" i="42"/>
  <c r="K79" i="42"/>
  <c r="K46" i="42"/>
  <c r="I46" i="42"/>
  <c r="J57" i="42"/>
  <c r="L46" i="42"/>
  <c r="M57" i="42"/>
  <c r="I123" i="42"/>
  <c r="K123" i="42"/>
  <c r="I90" i="42"/>
  <c r="I68" i="42"/>
  <c r="M101" i="42"/>
  <c r="O79" i="42"/>
  <c r="O46" i="42"/>
  <c r="L35" i="42"/>
  <c r="M46" i="42"/>
  <c r="K90" i="42"/>
  <c r="N35" i="42"/>
  <c r="J101" i="42"/>
  <c r="K68" i="42"/>
  <c r="J148" i="41"/>
  <c r="J143" i="42"/>
  <c r="I99" i="42"/>
  <c r="K154" i="42"/>
  <c r="O88" i="42"/>
  <c r="J55" i="42"/>
  <c r="J142" i="41"/>
  <c r="I151" i="42"/>
  <c r="I129" i="42"/>
  <c r="I118" i="42"/>
  <c r="K118" i="42"/>
  <c r="I140" i="42"/>
  <c r="J52" i="42"/>
  <c r="J118" i="42"/>
  <c r="O52" i="42"/>
  <c r="K151" i="42"/>
  <c r="O30" i="42"/>
  <c r="M52" i="42"/>
  <c r="J63" i="42"/>
  <c r="I19" i="42"/>
  <c r="M30" i="42"/>
  <c r="J85" i="42"/>
  <c r="K19" i="42"/>
  <c r="M151" i="42"/>
  <c r="M129" i="42"/>
  <c r="M118" i="42"/>
  <c r="J96" i="42"/>
  <c r="K129" i="42"/>
  <c r="L85" i="42"/>
  <c r="N52" i="42"/>
  <c r="I96" i="42"/>
  <c r="I63" i="42"/>
  <c r="J41" i="42"/>
  <c r="I52" i="42"/>
  <c r="L19" i="42"/>
  <c r="J19" i="42"/>
  <c r="N85" i="42"/>
  <c r="L52" i="42"/>
  <c r="M19" i="42"/>
  <c r="N19" i="42"/>
  <c r="O19" i="42"/>
  <c r="J151" i="42"/>
  <c r="K96" i="42"/>
  <c r="M41" i="42"/>
  <c r="M85" i="42"/>
  <c r="K52" i="42"/>
  <c r="L30" i="42"/>
  <c r="J30" i="42"/>
  <c r="K63" i="42"/>
  <c r="K30" i="42"/>
  <c r="M96" i="42"/>
  <c r="I30" i="42"/>
  <c r="N30" i="42"/>
  <c r="K140" i="42"/>
  <c r="I85" i="42"/>
  <c r="L41" i="42"/>
  <c r="O41" i="42"/>
  <c r="M63" i="42"/>
  <c r="O85" i="42"/>
  <c r="M140" i="42"/>
  <c r="J129" i="42"/>
  <c r="N41" i="42"/>
  <c r="J140" i="42"/>
  <c r="I41" i="42"/>
  <c r="K85" i="42"/>
  <c r="K41" i="42"/>
  <c r="J154" i="41"/>
  <c r="K157" i="42"/>
  <c r="J146" i="42"/>
  <c r="K124" i="42"/>
  <c r="J135" i="42"/>
  <c r="K135" i="42"/>
  <c r="J91" i="42"/>
  <c r="K80" i="42"/>
  <c r="L58" i="42"/>
  <c r="K146" i="42"/>
  <c r="O91" i="42"/>
  <c r="J36" i="42"/>
  <c r="J80" i="42"/>
  <c r="K36" i="42"/>
  <c r="N80" i="42"/>
  <c r="J124" i="42"/>
  <c r="I124" i="42"/>
  <c r="M124" i="42"/>
  <c r="N91" i="42"/>
  <c r="O80" i="42"/>
  <c r="K47" i="42"/>
  <c r="I58" i="42"/>
  <c r="N36" i="42"/>
  <c r="M69" i="42"/>
  <c r="J25" i="42"/>
  <c r="I69" i="42"/>
  <c r="L91" i="42"/>
  <c r="M47" i="42"/>
  <c r="M91" i="42"/>
  <c r="I146" i="42"/>
  <c r="I135" i="42"/>
  <c r="M157" i="42"/>
  <c r="J102" i="42"/>
  <c r="J69" i="42"/>
  <c r="K102" i="42"/>
  <c r="M58" i="42"/>
  <c r="O58" i="42"/>
  <c r="K58" i="42"/>
  <c r="J58" i="42"/>
  <c r="N47" i="42"/>
  <c r="M25" i="42"/>
  <c r="N58" i="42"/>
  <c r="M146" i="42"/>
  <c r="M135" i="42"/>
  <c r="K91" i="42"/>
  <c r="L47" i="42"/>
  <c r="J47" i="42"/>
  <c r="L36" i="42"/>
  <c r="M36" i="42"/>
  <c r="I47" i="42"/>
  <c r="O36" i="42"/>
  <c r="J157" i="42"/>
  <c r="I102" i="42"/>
  <c r="O47" i="42"/>
  <c r="L80" i="42"/>
  <c r="I91" i="42"/>
  <c r="N25" i="42"/>
  <c r="K25" i="42"/>
  <c r="L25" i="42"/>
  <c r="I25" i="42"/>
  <c r="M102" i="42"/>
  <c r="I157" i="42"/>
  <c r="K69" i="42"/>
  <c r="M80" i="42"/>
  <c r="O25" i="42"/>
  <c r="I36" i="42"/>
  <c r="I80" i="42"/>
  <c r="K136" i="41"/>
  <c r="I115" i="42"/>
  <c r="I137" i="42"/>
  <c r="J115" i="42"/>
  <c r="M126" i="42"/>
  <c r="O82" i="42"/>
  <c r="L82" i="42"/>
  <c r="I60" i="42"/>
  <c r="J38" i="42"/>
  <c r="K71" i="42"/>
  <c r="L49" i="42"/>
  <c r="M27" i="42"/>
  <c r="I71" i="42"/>
  <c r="J27" i="42"/>
  <c r="M71" i="42"/>
  <c r="J16" i="42"/>
  <c r="L27" i="42"/>
  <c r="M49" i="42"/>
  <c r="M115" i="42"/>
  <c r="M137" i="42"/>
  <c r="K93" i="42"/>
  <c r="K115" i="42"/>
  <c r="I126" i="42"/>
  <c r="M60" i="42"/>
  <c r="N38" i="42"/>
  <c r="K38" i="42"/>
  <c r="J93" i="42"/>
  <c r="O27" i="42"/>
  <c r="J126" i="42"/>
  <c r="K148" i="42"/>
  <c r="K126" i="42"/>
  <c r="I148" i="42"/>
  <c r="J71" i="42"/>
  <c r="K49" i="42"/>
  <c r="J137" i="42"/>
  <c r="M82" i="42"/>
  <c r="J60" i="42"/>
  <c r="O38" i="42"/>
  <c r="N49" i="42"/>
  <c r="I16" i="42"/>
  <c r="K16" i="42"/>
  <c r="I82" i="42"/>
  <c r="L38" i="42"/>
  <c r="J148" i="42"/>
  <c r="K137" i="42"/>
  <c r="K82" i="42"/>
  <c r="M93" i="42"/>
  <c r="O49" i="42"/>
  <c r="I27" i="42"/>
  <c r="I38" i="42"/>
  <c r="M16" i="42"/>
  <c r="O16" i="42"/>
  <c r="K27" i="42"/>
  <c r="M38" i="42"/>
  <c r="K60" i="42"/>
  <c r="J49" i="42"/>
  <c r="J82" i="42"/>
  <c r="I93" i="42"/>
  <c r="M148" i="42"/>
  <c r="N82" i="42"/>
  <c r="I49" i="42"/>
  <c r="L16" i="42"/>
  <c r="N16" i="42"/>
  <c r="N27" i="42"/>
  <c r="Y238" i="41"/>
  <c r="F237" i="41" s="1"/>
  <c r="M147" i="42"/>
  <c r="M125" i="42"/>
  <c r="K147" i="42"/>
  <c r="K92" i="42"/>
  <c r="I70" i="42"/>
  <c r="N48" i="42"/>
  <c r="O81" i="42"/>
  <c r="M59" i="42"/>
  <c r="N37" i="42"/>
  <c r="K125" i="42"/>
  <c r="M48" i="42"/>
  <c r="I48" i="42"/>
  <c r="K114" i="42"/>
  <c r="K37" i="42"/>
  <c r="I136" i="42"/>
  <c r="O26" i="42"/>
  <c r="O37" i="42"/>
  <c r="H15" i="42"/>
  <c r="K136" i="42"/>
  <c r="I114" i="42"/>
  <c r="M136" i="42"/>
  <c r="M70" i="42"/>
  <c r="I37" i="42"/>
  <c r="J70" i="42"/>
  <c r="K48" i="42"/>
  <c r="H37" i="42"/>
  <c r="L81" i="42"/>
  <c r="J26" i="42"/>
  <c r="L37" i="42"/>
  <c r="K70" i="42"/>
  <c r="M26" i="42"/>
  <c r="N15" i="42"/>
  <c r="J59" i="42"/>
  <c r="K81" i="42"/>
  <c r="I147" i="42"/>
  <c r="I125" i="42"/>
  <c r="J147" i="42"/>
  <c r="J125" i="42"/>
  <c r="J136" i="42"/>
  <c r="J114" i="42"/>
  <c r="N81" i="42"/>
  <c r="M81" i="42"/>
  <c r="J48" i="42"/>
  <c r="K26" i="42"/>
  <c r="I81" i="42"/>
  <c r="I59" i="42"/>
  <c r="J37" i="42"/>
  <c r="I15" i="42"/>
  <c r="K59" i="42"/>
  <c r="J15" i="42"/>
  <c r="M15" i="42"/>
  <c r="L48" i="42"/>
  <c r="O15" i="42"/>
  <c r="N44" i="42"/>
  <c r="K77" i="42"/>
  <c r="J44" i="42"/>
  <c r="M22" i="42"/>
  <c r="O22" i="42"/>
  <c r="L55" i="42"/>
  <c r="N88" i="42"/>
  <c r="M44" i="42"/>
  <c r="M77" i="42"/>
  <c r="K66" i="42"/>
  <c r="K99" i="42"/>
  <c r="I121" i="42"/>
  <c r="I154" i="42"/>
  <c r="M21" i="42"/>
  <c r="I32" i="42"/>
  <c r="M32" i="42"/>
  <c r="O54" i="42"/>
  <c r="J21" i="42"/>
  <c r="L43" i="42"/>
  <c r="I131" i="42"/>
  <c r="J65" i="42"/>
  <c r="J87" i="42"/>
  <c r="M131" i="42"/>
  <c r="J131" i="42"/>
  <c r="J142" i="42"/>
  <c r="I92" i="42"/>
  <c r="L15" i="42"/>
  <c r="M114" i="42"/>
  <c r="I39" i="42"/>
  <c r="I28" i="42"/>
  <c r="M28" i="42"/>
  <c r="J147" i="41"/>
  <c r="M142" i="42"/>
  <c r="K153" i="42"/>
  <c r="K131" i="42"/>
  <c r="I142" i="42"/>
  <c r="J120" i="42"/>
  <c r="I153" i="42"/>
  <c r="M98" i="42"/>
  <c r="N87" i="42"/>
  <c r="K43" i="42"/>
  <c r="K98" i="42"/>
  <c r="M54" i="42"/>
  <c r="K54" i="42"/>
  <c r="N21" i="42"/>
  <c r="M65" i="42"/>
  <c r="J153" i="42"/>
  <c r="K21" i="42"/>
  <c r="J43" i="42"/>
  <c r="J54" i="42"/>
  <c r="K137" i="41"/>
  <c r="M138" i="42"/>
  <c r="M149" i="42"/>
  <c r="I94" i="42"/>
  <c r="J83" i="42"/>
  <c r="K72" i="42"/>
  <c r="L50" i="42"/>
  <c r="K83" i="42"/>
  <c r="K61" i="42"/>
  <c r="L39" i="42"/>
  <c r="I83" i="42"/>
  <c r="O50" i="42"/>
  <c r="J17" i="42"/>
  <c r="I61" i="42"/>
  <c r="J94" i="42"/>
  <c r="J50" i="42"/>
  <c r="K17" i="42"/>
  <c r="I72" i="42"/>
  <c r="L28" i="42"/>
  <c r="K149" i="42"/>
  <c r="K127" i="42"/>
  <c r="K116" i="42"/>
  <c r="M94" i="42"/>
  <c r="N83" i="42"/>
  <c r="K39" i="42"/>
  <c r="O83" i="42"/>
  <c r="J28" i="42"/>
  <c r="J39" i="42"/>
  <c r="N17" i="42"/>
  <c r="K50" i="42"/>
  <c r="L83" i="42"/>
  <c r="M39" i="42"/>
  <c r="O17" i="42"/>
  <c r="N39" i="42"/>
  <c r="M17" i="42"/>
  <c r="J138" i="42"/>
  <c r="I116" i="42"/>
  <c r="I127" i="42"/>
  <c r="I138" i="42"/>
  <c r="J116" i="42"/>
  <c r="J149" i="42"/>
  <c r="L72" i="42"/>
  <c r="M50" i="42"/>
  <c r="K138" i="42"/>
  <c r="M61" i="42"/>
  <c r="H28" i="42"/>
  <c r="M83" i="42"/>
  <c r="J127" i="42"/>
  <c r="M72" i="42"/>
  <c r="O28" i="42"/>
  <c r="M127" i="42"/>
  <c r="M116" i="42"/>
  <c r="N50" i="42"/>
  <c r="J141" i="41"/>
  <c r="J139" i="42"/>
  <c r="K150" i="42"/>
  <c r="I95" i="42"/>
  <c r="M117" i="42"/>
  <c r="K128" i="42"/>
  <c r="O84" i="42"/>
  <c r="J150" i="42"/>
  <c r="M40" i="42"/>
  <c r="K40" i="42"/>
  <c r="O40" i="42"/>
  <c r="M29" i="42"/>
  <c r="M18" i="42"/>
  <c r="K95" i="42"/>
  <c r="I150" i="42"/>
  <c r="I128" i="42"/>
  <c r="M139" i="42"/>
  <c r="M95" i="42"/>
  <c r="J95" i="42"/>
  <c r="I51" i="42"/>
  <c r="J51" i="42"/>
  <c r="K29" i="42"/>
  <c r="J84" i="42"/>
  <c r="L29" i="42"/>
  <c r="O73" i="42"/>
  <c r="N29" i="42"/>
  <c r="I62" i="42"/>
  <c r="L18" i="42"/>
  <c r="J29" i="42"/>
  <c r="J73" i="42"/>
  <c r="K117" i="42"/>
  <c r="K139" i="42"/>
  <c r="J117" i="42"/>
  <c r="J128" i="42"/>
  <c r="I139" i="42"/>
  <c r="K84" i="42"/>
  <c r="K62" i="42"/>
  <c r="L40" i="42"/>
  <c r="L84" i="42"/>
  <c r="M73" i="42"/>
  <c r="I40" i="42"/>
  <c r="I117" i="42"/>
  <c r="O18" i="42"/>
  <c r="L51" i="42"/>
  <c r="M84" i="42"/>
  <c r="N40" i="42"/>
  <c r="I29" i="42"/>
  <c r="M150" i="42"/>
  <c r="K73" i="42"/>
  <c r="K51" i="42"/>
  <c r="J18" i="42"/>
  <c r="M128" i="42"/>
  <c r="I73" i="42"/>
  <c r="K18" i="42"/>
  <c r="N84" i="42"/>
  <c r="I84" i="42"/>
  <c r="L73" i="42"/>
  <c r="N51" i="42"/>
  <c r="J62" i="42"/>
  <c r="J40" i="42"/>
  <c r="M62" i="42"/>
  <c r="M51" i="42"/>
  <c r="O29" i="42"/>
  <c r="I18" i="42"/>
  <c r="N18" i="42"/>
  <c r="O51" i="42"/>
  <c r="J22" i="42"/>
  <c r="N22" i="42"/>
  <c r="I66" i="42"/>
  <c r="K132" i="42"/>
  <c r="O55" i="42"/>
  <c r="I88" i="42"/>
  <c r="K44" i="42"/>
  <c r="K22" i="42"/>
  <c r="J66" i="42"/>
  <c r="M121" i="42"/>
  <c r="I44" i="42"/>
  <c r="I77" i="42"/>
  <c r="L44" i="42"/>
  <c r="M143" i="42"/>
  <c r="J132" i="42"/>
  <c r="K121" i="42"/>
  <c r="K32" i="42"/>
  <c r="I21" i="42"/>
  <c r="I87" i="42"/>
  <c r="I43" i="42"/>
  <c r="J76" i="42"/>
  <c r="L32" i="42"/>
  <c r="M87" i="42"/>
  <c r="I54" i="42"/>
  <c r="O87" i="42"/>
  <c r="O43" i="42"/>
  <c r="K76" i="42"/>
  <c r="J98" i="42"/>
  <c r="K142" i="42"/>
  <c r="I26" i="42"/>
  <c r="H26" i="42"/>
  <c r="H81" i="42"/>
  <c r="M92" i="42"/>
  <c r="J81" i="42"/>
  <c r="I17" i="42"/>
  <c r="J72" i="42"/>
  <c r="O39" i="42"/>
  <c r="J146" i="41"/>
  <c r="M119" i="42"/>
  <c r="M141" i="42"/>
  <c r="K141" i="42"/>
  <c r="M86" i="42"/>
  <c r="I64" i="42"/>
  <c r="J42" i="42"/>
  <c r="J97" i="42"/>
  <c r="K75" i="42"/>
  <c r="L53" i="42"/>
  <c r="M31" i="42"/>
  <c r="J53" i="42"/>
  <c r="M20" i="42"/>
  <c r="N53" i="42"/>
  <c r="I75" i="42"/>
  <c r="I53" i="42"/>
  <c r="L75" i="42"/>
  <c r="J130" i="42"/>
  <c r="K152" i="42"/>
  <c r="K130" i="42"/>
  <c r="M152" i="42"/>
  <c r="K97" i="42"/>
  <c r="M130" i="42"/>
  <c r="M64" i="42"/>
  <c r="N42" i="42"/>
  <c r="J86" i="42"/>
  <c r="K42" i="42"/>
  <c r="M42" i="42"/>
  <c r="K119" i="42"/>
  <c r="K31" i="42"/>
  <c r="K64" i="42"/>
  <c r="J20" i="42"/>
  <c r="I42" i="42"/>
  <c r="L42" i="42"/>
  <c r="I119" i="42"/>
  <c r="I141" i="42"/>
  <c r="J119" i="42"/>
  <c r="I130" i="42"/>
  <c r="J141" i="42"/>
  <c r="I152" i="42"/>
  <c r="I86" i="42"/>
  <c r="O53" i="42"/>
  <c r="I31" i="42"/>
  <c r="M75" i="42"/>
  <c r="I20" i="42"/>
  <c r="O86" i="42"/>
  <c r="J31" i="42"/>
  <c r="M97" i="42"/>
  <c r="K86" i="42"/>
  <c r="J152" i="42"/>
  <c r="J75" i="42"/>
  <c r="J64" i="42"/>
  <c r="O20" i="42"/>
  <c r="K53" i="42"/>
  <c r="O42" i="42"/>
  <c r="K20" i="42"/>
  <c r="L31" i="42"/>
  <c r="L86" i="42"/>
  <c r="M53" i="42"/>
  <c r="L20" i="42"/>
  <c r="I97" i="42"/>
  <c r="N86" i="42"/>
  <c r="N20" i="42"/>
  <c r="K55" i="42"/>
  <c r="I22" i="42"/>
  <c r="L22" i="42"/>
  <c r="M66" i="42"/>
  <c r="J121" i="42"/>
  <c r="J33" i="42"/>
  <c r="N55" i="42"/>
  <c r="M55" i="42"/>
  <c r="J154" i="42"/>
  <c r="I143" i="42"/>
  <c r="K143" i="42"/>
  <c r="M132" i="42"/>
  <c r="M76" i="42"/>
  <c r="L87" i="42"/>
  <c r="M153" i="42"/>
  <c r="N54" i="42"/>
  <c r="L21" i="42"/>
  <c r="N43" i="42"/>
  <c r="K87" i="42"/>
  <c r="L54" i="42"/>
  <c r="I120" i="42"/>
  <c r="K120" i="42"/>
  <c r="K15" i="42"/>
  <c r="L26" i="42"/>
  <c r="M37" i="42"/>
  <c r="L17" i="42"/>
  <c r="K28" i="42"/>
  <c r="N28" i="42"/>
  <c r="J61" i="42"/>
  <c r="AF34" i="28"/>
  <c r="AV34" i="28"/>
  <c r="BN34" i="28"/>
  <c r="AU28" i="28"/>
  <c r="AU31" i="28" s="1"/>
  <c r="AU34" i="28" s="1"/>
  <c r="H31" i="28"/>
  <c r="H34" i="28" s="1"/>
  <c r="H35" i="28" s="1"/>
  <c r="AM34" i="28"/>
  <c r="AD34" i="28"/>
  <c r="H52" i="42"/>
  <c r="H56" i="42"/>
  <c r="H85" i="42"/>
  <c r="H49" i="42"/>
  <c r="H20" i="42"/>
  <c r="H72" i="42"/>
  <c r="H50" i="42"/>
  <c r="H78" i="42"/>
  <c r="H45" i="42"/>
  <c r="H34" i="42"/>
  <c r="H77" i="42"/>
  <c r="H57" i="42"/>
  <c r="H41" i="42"/>
  <c r="H25" i="42"/>
  <c r="H82" i="42"/>
  <c r="H32" i="42"/>
  <c r="H54" i="42"/>
  <c r="H43" i="42"/>
  <c r="H91" i="42"/>
  <c r="H31" i="42"/>
  <c r="H53" i="42"/>
  <c r="H75" i="42"/>
  <c r="H17" i="42"/>
  <c r="H40" i="42"/>
  <c r="H84" i="42"/>
  <c r="H19" i="42"/>
  <c r="H48" i="42"/>
  <c r="H44" i="42"/>
  <c r="H76" i="42"/>
  <c r="H35" i="42"/>
  <c r="H29" i="42"/>
  <c r="H38" i="42"/>
  <c r="H22" i="42"/>
  <c r="H21" i="42"/>
  <c r="H36" i="42"/>
  <c r="H83" i="42"/>
  <c r="H89" i="42"/>
  <c r="H18" i="42"/>
  <c r="H47" i="42"/>
  <c r="H86" i="42"/>
  <c r="H46" i="42"/>
  <c r="H24" i="42"/>
  <c r="H51" i="42"/>
  <c r="H16" i="42"/>
  <c r="H88" i="42"/>
  <c r="H42" i="42"/>
  <c r="H23" i="42"/>
  <c r="H30" i="42"/>
  <c r="H73" i="42"/>
  <c r="H55" i="42"/>
  <c r="H87" i="42"/>
  <c r="H80" i="42"/>
  <c r="H58" i="42"/>
  <c r="H39" i="42"/>
  <c r="H79" i="42"/>
  <c r="H90" i="42"/>
  <c r="H74" i="42"/>
  <c r="H27" i="42"/>
  <c r="E28" i="28"/>
  <c r="E31" i="28" s="1"/>
  <c r="L198" i="1"/>
  <c r="G198" i="1" s="1"/>
  <c r="L170" i="1"/>
  <c r="G170" i="1" s="1"/>
  <c r="L181" i="1"/>
  <c r="G181" i="1" s="1"/>
  <c r="L221" i="1"/>
  <c r="G221" i="1" s="1"/>
  <c r="L201" i="1"/>
  <c r="G201" i="1" s="1"/>
  <c r="L218" i="1"/>
  <c r="G218" i="1" s="1"/>
  <c r="L164" i="1"/>
  <c r="G164" i="1" s="1"/>
  <c r="L247" i="1"/>
  <c r="G247" i="1" s="1"/>
  <c r="L206" i="1"/>
  <c r="G206" i="1" s="1"/>
  <c r="L176" i="1"/>
  <c r="G176" i="1" s="1"/>
  <c r="L252" i="1"/>
  <c r="G252" i="1" s="1"/>
  <c r="L203" i="1"/>
  <c r="G203" i="1" s="1"/>
  <c r="L236" i="1"/>
  <c r="G236" i="1" s="1"/>
  <c r="L204" i="1"/>
  <c r="G204" i="1" s="1"/>
  <c r="L248" i="1"/>
  <c r="G248" i="1" s="1"/>
  <c r="L242" i="1"/>
  <c r="G242" i="1" s="1"/>
  <c r="L174" i="1"/>
  <c r="G174" i="1" s="1"/>
  <c r="L237" i="1"/>
  <c r="G237" i="1" s="1"/>
  <c r="L222" i="1"/>
  <c r="G222" i="1" s="1"/>
  <c r="L156" i="1"/>
  <c r="G156" i="1" s="1"/>
  <c r="L196" i="1"/>
  <c r="G196" i="1" s="1"/>
  <c r="L179" i="1"/>
  <c r="G179" i="1" s="1"/>
  <c r="L202" i="1"/>
  <c r="G202" i="1" s="1"/>
  <c r="L169" i="1"/>
  <c r="G169" i="1" s="1"/>
  <c r="L228" i="1"/>
  <c r="G228" i="1" s="1"/>
  <c r="L208" i="1"/>
  <c r="G208" i="1" s="1"/>
  <c r="L168" i="1"/>
  <c r="G168" i="1" s="1"/>
  <c r="L183" i="1"/>
  <c r="G183" i="1" s="1"/>
  <c r="L246" i="1"/>
  <c r="G246" i="1" s="1"/>
  <c r="L197" i="1"/>
  <c r="G197" i="1" s="1"/>
  <c r="L238" i="1"/>
  <c r="G238" i="1" s="1"/>
  <c r="L162" i="1"/>
  <c r="G162" i="1" s="1"/>
  <c r="L160" i="1"/>
  <c r="G160" i="1" s="1"/>
  <c r="L187" i="1"/>
  <c r="G187" i="1" s="1"/>
  <c r="L243" i="1"/>
  <c r="G243" i="1" s="1"/>
  <c r="L171" i="1"/>
  <c r="G171" i="1" s="1"/>
  <c r="L234" i="1"/>
  <c r="G234" i="1" s="1"/>
  <c r="L185" i="1"/>
  <c r="G185" i="1" s="1"/>
  <c r="L226" i="1"/>
  <c r="G226" i="1" s="1"/>
  <c r="L166" i="1"/>
  <c r="G166" i="1" s="1"/>
  <c r="L205" i="1"/>
  <c r="G205" i="1" s="1"/>
  <c r="L173" i="1"/>
  <c r="G173" i="1" s="1"/>
  <c r="L240" i="1"/>
  <c r="G240" i="1" s="1"/>
  <c r="L220" i="1"/>
  <c r="G220" i="1" s="1"/>
  <c r="L211" i="1"/>
  <c r="G211" i="1" s="1"/>
  <c r="L193" i="1"/>
  <c r="G193" i="1" s="1"/>
  <c r="L161" i="1"/>
  <c r="G161" i="1" s="1"/>
  <c r="L251" i="1"/>
  <c r="G251" i="1" s="1"/>
  <c r="L165" i="1"/>
  <c r="G165" i="1" s="1"/>
  <c r="L191" i="1"/>
  <c r="G191" i="1" s="1"/>
  <c r="L232" i="1"/>
  <c r="G232" i="1" s="1"/>
  <c r="L175" i="1"/>
  <c r="G175" i="1" s="1"/>
  <c r="L155" i="1"/>
  <c r="G155" i="1" s="1"/>
  <c r="L230" i="1"/>
  <c r="G230" i="1" s="1"/>
  <c r="L241" i="1"/>
  <c r="G241" i="1" s="1"/>
  <c r="L224" i="1"/>
  <c r="G224" i="1" s="1"/>
  <c r="L188" i="1"/>
  <c r="G188" i="1" s="1"/>
  <c r="L229" i="1"/>
  <c r="G229" i="1" s="1"/>
  <c r="L157" i="1"/>
  <c r="G157" i="1" s="1"/>
  <c r="L180" i="1"/>
  <c r="G180" i="1" s="1"/>
  <c r="L212" i="1"/>
  <c r="G212" i="1" s="1"/>
  <c r="L235" i="1"/>
  <c r="G235" i="1" s="1"/>
  <c r="L207" i="1"/>
  <c r="G207" i="1" s="1"/>
  <c r="L163" i="1"/>
  <c r="G163" i="1" s="1"/>
  <c r="L249" i="1"/>
  <c r="G249" i="1" s="1"/>
  <c r="L159" i="1"/>
  <c r="G159" i="1" s="1"/>
  <c r="L186" i="1"/>
  <c r="G186" i="1" s="1"/>
  <c r="L209" i="1"/>
  <c r="G209" i="1" s="1"/>
  <c r="L245" i="1"/>
  <c r="G245" i="1" s="1"/>
  <c r="L200" i="1"/>
  <c r="G200" i="1" s="1"/>
  <c r="L217" i="1"/>
  <c r="G217" i="1" s="1"/>
  <c r="L244" i="1"/>
  <c r="G244" i="1" s="1"/>
  <c r="L215" i="1"/>
  <c r="G215" i="1" s="1"/>
  <c r="L192" i="1"/>
  <c r="G192" i="1" s="1"/>
  <c r="L239" i="1"/>
  <c r="G239" i="1" s="1"/>
  <c r="L195" i="1"/>
  <c r="G195" i="1" s="1"/>
  <c r="L167" i="1"/>
  <c r="G167" i="1" s="1"/>
  <c r="L154" i="1"/>
  <c r="G154" i="1" s="1"/>
  <c r="L190" i="1"/>
  <c r="G190" i="1" s="1"/>
  <c r="L210" i="1"/>
  <c r="G210" i="1" s="1"/>
  <c r="L233" i="1"/>
  <c r="G233" i="1" s="1"/>
  <c r="L172" i="1"/>
  <c r="G172" i="1" s="1"/>
  <c r="L227" i="1"/>
  <c r="G227" i="1" s="1"/>
  <c r="L219" i="1"/>
  <c r="G219" i="1" s="1"/>
  <c r="L153" i="1"/>
  <c r="G153" i="1" s="1"/>
  <c r="L189" i="1"/>
  <c r="G189" i="1" s="1"/>
  <c r="L213" i="1"/>
  <c r="G213" i="1" s="1"/>
  <c r="L199" i="1"/>
  <c r="G199" i="1" s="1"/>
  <c r="L250" i="1"/>
  <c r="G250" i="1" s="1"/>
  <c r="L178" i="1"/>
  <c r="G178" i="1" s="1"/>
  <c r="L177" i="1"/>
  <c r="G177" i="1" s="1"/>
  <c r="L158" i="1"/>
  <c r="G158" i="1" s="1"/>
  <c r="L216" i="1"/>
  <c r="G216" i="1" s="1"/>
  <c r="L184" i="1"/>
  <c r="G184" i="1" s="1"/>
  <c r="L231" i="1"/>
  <c r="G231" i="1" s="1"/>
  <c r="L194" i="1"/>
  <c r="G194" i="1" s="1"/>
  <c r="L223" i="1"/>
  <c r="G223" i="1" s="1"/>
  <c r="L214" i="1"/>
  <c r="G214" i="1" s="1"/>
  <c r="L182" i="1"/>
  <c r="G182" i="1" s="1"/>
  <c r="L225" i="1"/>
  <c r="G225" i="1" s="1"/>
  <c r="BE34" i="28"/>
  <c r="BI34" i="28"/>
  <c r="AK34" i="28"/>
  <c r="BL34" i="28"/>
  <c r="T34" i="28"/>
  <c r="AP34" i="28"/>
  <c r="CD34" i="28"/>
  <c r="F62" i="18"/>
  <c r="E191" i="30"/>
  <c r="E191" i="28"/>
  <c r="E26" i="26"/>
  <c r="E29" i="26" s="1"/>
  <c r="E189" i="25"/>
  <c r="G51" i="18"/>
  <c r="G50" i="18"/>
  <c r="AU32" i="26"/>
  <c r="T32" i="26"/>
  <c r="CC32" i="26"/>
  <c r="CB32" i="26"/>
  <c r="AF32" i="26"/>
  <c r="BE32" i="26"/>
  <c r="BT32" i="26"/>
  <c r="AZ32" i="26"/>
  <c r="AV32" i="26"/>
  <c r="BL32" i="26"/>
  <c r="BA32" i="26"/>
  <c r="AX26" i="17"/>
  <c r="AX29" i="17" s="1"/>
  <c r="AX32" i="17" s="1"/>
  <c r="U32" i="26"/>
  <c r="AO32" i="26"/>
  <c r="AK32" i="26"/>
  <c r="G56" i="37"/>
  <c r="AC32" i="26"/>
  <c r="F36" i="15"/>
  <c r="F61" i="31"/>
  <c r="F62" i="31" s="1"/>
  <c r="F61" i="32"/>
  <c r="F62" i="32" s="1"/>
  <c r="G54" i="31"/>
  <c r="G55" i="31" s="1"/>
  <c r="G61" i="32"/>
  <c r="G62" i="32" s="1"/>
  <c r="G29" i="26"/>
  <c r="G32" i="26" s="1"/>
  <c r="G33" i="26" s="1"/>
  <c r="G34" i="26" s="1"/>
  <c r="G46" i="25"/>
  <c r="G47" i="25" s="1"/>
  <c r="G190" i="28"/>
  <c r="G190" i="30"/>
  <c r="E190" i="26"/>
  <c r="G35" i="15"/>
  <c r="F190" i="29"/>
  <c r="F190" i="28"/>
  <c r="F190" i="30"/>
  <c r="F46" i="25"/>
  <c r="F47" i="25" s="1"/>
  <c r="E190" i="30"/>
  <c r="E190" i="28"/>
  <c r="E190" i="29"/>
  <c r="E46" i="25"/>
  <c r="E47" i="25" s="1"/>
  <c r="E189" i="30"/>
  <c r="E189" i="28"/>
  <c r="E189" i="29"/>
  <c r="E46" i="17"/>
  <c r="E47" i="17" s="1"/>
  <c r="BS28" i="29"/>
  <c r="BS31" i="29" s="1"/>
  <c r="BS34" i="29" s="1"/>
  <c r="BJ28" i="17"/>
  <c r="BJ26" i="17"/>
  <c r="BJ29" i="17" s="1"/>
  <c r="BB55" i="37"/>
  <c r="BB49" i="17"/>
  <c r="V55" i="37"/>
  <c r="V49" i="17"/>
  <c r="K141" i="41"/>
  <c r="AA26" i="17"/>
  <c r="AA29" i="17" s="1"/>
  <c r="AA32" i="17" s="1"/>
  <c r="H49" i="25"/>
  <c r="H197" i="28" s="1"/>
  <c r="BR34" i="28"/>
  <c r="BJ49" i="17"/>
  <c r="BJ55" i="37"/>
  <c r="AN32" i="17"/>
  <c r="P34" i="28"/>
  <c r="AG34" i="28"/>
  <c r="BB28" i="17"/>
  <c r="BB26" i="17"/>
  <c r="BB29" i="17" s="1"/>
  <c r="V28" i="17"/>
  <c r="V26" i="17"/>
  <c r="V29" i="17" s="1"/>
  <c r="H34" i="15"/>
  <c r="H36" i="15" s="1"/>
  <c r="I47" i="18"/>
  <c r="I50" i="18" s="1"/>
  <c r="AL34" i="28"/>
  <c r="BS28" i="30"/>
  <c r="BS31" i="30" s="1"/>
  <c r="BS30" i="30"/>
  <c r="V28" i="30"/>
  <c r="V31" i="30" s="1"/>
  <c r="V30" i="30"/>
  <c r="BQ28" i="30"/>
  <c r="BQ31" i="30" s="1"/>
  <c r="BQ30" i="30"/>
  <c r="E51" i="30"/>
  <c r="E62" i="37"/>
  <c r="BO51" i="29"/>
  <c r="BO61" i="37"/>
  <c r="BZ51" i="29"/>
  <c r="BZ61" i="37"/>
  <c r="N28" i="29"/>
  <c r="N31" i="29" s="1"/>
  <c r="N30" i="29"/>
  <c r="U28" i="29"/>
  <c r="U31" i="29" s="1"/>
  <c r="U30" i="29"/>
  <c r="BL51" i="29"/>
  <c r="BL61" i="37"/>
  <c r="AC26" i="25"/>
  <c r="AC29" i="25" s="1"/>
  <c r="AC28" i="25"/>
  <c r="AE49" i="26"/>
  <c r="AE57" i="37"/>
  <c r="BK49" i="26"/>
  <c r="BK57" i="37"/>
  <c r="BH49" i="25"/>
  <c r="BH56" i="37"/>
  <c r="BY49" i="26"/>
  <c r="BY57" i="37"/>
  <c r="AN28" i="30"/>
  <c r="AN31" i="30" s="1"/>
  <c r="AN30" i="30"/>
  <c r="BN51" i="30"/>
  <c r="BN62" i="37"/>
  <c r="AH28" i="30"/>
  <c r="AH31" i="30" s="1"/>
  <c r="AH30" i="30"/>
  <c r="AW62" i="37"/>
  <c r="AW51" i="30"/>
  <c r="L28" i="29"/>
  <c r="L31" i="29" s="1"/>
  <c r="L30" i="29"/>
  <c r="BW30" i="28"/>
  <c r="BW28" i="28"/>
  <c r="BW31" i="28" s="1"/>
  <c r="BW34" i="28" s="1"/>
  <c r="BG30" i="28"/>
  <c r="BG28" i="28"/>
  <c r="BG31" i="28" s="1"/>
  <c r="AQ30" i="28"/>
  <c r="AQ28" i="28"/>
  <c r="AQ31" i="28" s="1"/>
  <c r="AA30" i="28"/>
  <c r="AA28" i="28"/>
  <c r="AA31" i="28" s="1"/>
  <c r="K30" i="28"/>
  <c r="K28" i="28"/>
  <c r="G28" i="28"/>
  <c r="G30" i="28"/>
  <c r="Y49" i="25"/>
  <c r="Y56" i="37"/>
  <c r="BP49" i="26"/>
  <c r="BP57" i="37"/>
  <c r="AJ49" i="26"/>
  <c r="AJ57" i="37"/>
  <c r="AE26" i="25"/>
  <c r="AE29" i="25" s="1"/>
  <c r="AE28" i="25"/>
  <c r="Q49" i="26"/>
  <c r="Q57" i="37"/>
  <c r="BY28" i="28"/>
  <c r="BY31" i="28" s="1"/>
  <c r="BY30" i="28"/>
  <c r="CF51" i="30"/>
  <c r="CF62" i="37"/>
  <c r="BY61" i="37"/>
  <c r="BY51" i="29"/>
  <c r="AN28" i="28"/>
  <c r="AN31" i="28" s="1"/>
  <c r="AN30" i="28"/>
  <c r="X28" i="28"/>
  <c r="X31" i="28" s="1"/>
  <c r="X30" i="28"/>
  <c r="AK49" i="25"/>
  <c r="AK56" i="37"/>
  <c r="CB49" i="26"/>
  <c r="CB57" i="37"/>
  <c r="AV49" i="26"/>
  <c r="AV57" i="37"/>
  <c r="P49" i="26"/>
  <c r="P57" i="37"/>
  <c r="BW26" i="25"/>
  <c r="BW29" i="25" s="1"/>
  <c r="BW28" i="25"/>
  <c r="AZ26" i="25"/>
  <c r="AZ29" i="25" s="1"/>
  <c r="AZ28" i="25"/>
  <c r="AK49" i="26"/>
  <c r="AK57" i="37"/>
  <c r="BU28" i="28"/>
  <c r="BU31" i="28" s="1"/>
  <c r="BU30" i="28"/>
  <c r="BU28" i="30"/>
  <c r="BU31" i="30" s="1"/>
  <c r="BU30" i="30"/>
  <c r="BU34" i="30" s="1"/>
  <c r="BC51" i="29"/>
  <c r="BC61" i="37"/>
  <c r="R51" i="29"/>
  <c r="R61" i="37"/>
  <c r="Y28" i="29"/>
  <c r="Y31" i="29" s="1"/>
  <c r="Y30" i="29"/>
  <c r="CF51" i="29"/>
  <c r="CF61" i="37"/>
  <c r="T51" i="29"/>
  <c r="T61" i="37"/>
  <c r="O28" i="28"/>
  <c r="O31" i="28" s="1"/>
  <c r="O34" i="28" s="1"/>
  <c r="E49" i="25"/>
  <c r="E56" i="37"/>
  <c r="AM49" i="25"/>
  <c r="AM56" i="37"/>
  <c r="BG26" i="26"/>
  <c r="BG29" i="26" s="1"/>
  <c r="BG28" i="26"/>
  <c r="Y28" i="28"/>
  <c r="Y31" i="28" s="1"/>
  <c r="Y30" i="28"/>
  <c r="AS51" i="28"/>
  <c r="AS60" i="37"/>
  <c r="CC51" i="28"/>
  <c r="CC60" i="37"/>
  <c r="AB51" i="30"/>
  <c r="AB62" i="37"/>
  <c r="AF28" i="30"/>
  <c r="AF31" i="30" s="1"/>
  <c r="AF30" i="30"/>
  <c r="AY30" i="29"/>
  <c r="AY28" i="29"/>
  <c r="AY31" i="29" s="1"/>
  <c r="BJ28" i="29"/>
  <c r="BJ31" i="29" s="1"/>
  <c r="BJ30" i="29"/>
  <c r="BJ34" i="29" s="1"/>
  <c r="BF26" i="26"/>
  <c r="BF29" i="26" s="1"/>
  <c r="BF28" i="26"/>
  <c r="Z26" i="26"/>
  <c r="Z29" i="26" s="1"/>
  <c r="Z28" i="26"/>
  <c r="BX26" i="25"/>
  <c r="BX29" i="25" s="1"/>
  <c r="BX28" i="25"/>
  <c r="BD51" i="30"/>
  <c r="BD62" i="37"/>
  <c r="X51" i="30"/>
  <c r="X62" i="37"/>
  <c r="O28" i="30"/>
  <c r="O31" i="30" s="1"/>
  <c r="O34" i="30" s="1"/>
  <c r="G51" i="28"/>
  <c r="G60" i="37"/>
  <c r="BR49" i="26"/>
  <c r="BR57" i="37"/>
  <c r="AL49" i="26"/>
  <c r="AL57" i="37"/>
  <c r="F26" i="25"/>
  <c r="F28" i="25"/>
  <c r="CA49" i="25"/>
  <c r="CA56" i="37"/>
  <c r="O26" i="25"/>
  <c r="O29" i="25" s="1"/>
  <c r="O28" i="25"/>
  <c r="BL26" i="25"/>
  <c r="BL29" i="25" s="1"/>
  <c r="BL28" i="25"/>
  <c r="G119" i="33"/>
  <c r="G177" i="33"/>
  <c r="G281" i="33" s="1"/>
  <c r="U34" i="29"/>
  <c r="BU34" i="28"/>
  <c r="AR62" i="37"/>
  <c r="AR51" i="30"/>
  <c r="BO51" i="30"/>
  <c r="BO62" i="37"/>
  <c r="AI51" i="30"/>
  <c r="AI62" i="37"/>
  <c r="BQ51" i="30"/>
  <c r="BQ62" i="37"/>
  <c r="N51" i="29"/>
  <c r="N61" i="37"/>
  <c r="BL28" i="29"/>
  <c r="BL31" i="29" s="1"/>
  <c r="BL30" i="29"/>
  <c r="CB51" i="28"/>
  <c r="CB60" i="37"/>
  <c r="AV51" i="28"/>
  <c r="AV60" i="37"/>
  <c r="P51" i="28"/>
  <c r="P60" i="37"/>
  <c r="BT49" i="26"/>
  <c r="BT57" i="37"/>
  <c r="AN49" i="26"/>
  <c r="AN57" i="37"/>
  <c r="E49" i="26"/>
  <c r="E57" i="37"/>
  <c r="BO49" i="25"/>
  <c r="BO56" i="37"/>
  <c r="BH26" i="25"/>
  <c r="BH29" i="25" s="1"/>
  <c r="BH28" i="25"/>
  <c r="R51" i="28"/>
  <c r="R60" i="37"/>
  <c r="H28" i="30"/>
  <c r="H31" i="30" s="1"/>
  <c r="H30" i="30"/>
  <c r="AP51" i="29"/>
  <c r="AP61" i="37"/>
  <c r="BM51" i="29"/>
  <c r="BM61" i="37"/>
  <c r="BX28" i="29"/>
  <c r="BX31" i="29" s="1"/>
  <c r="BX30" i="29"/>
  <c r="AR28" i="28"/>
  <c r="AR31" i="28" s="1"/>
  <c r="AR30" i="28"/>
  <c r="AL49" i="25"/>
  <c r="AL56" i="37"/>
  <c r="AV49" i="25"/>
  <c r="AV56" i="37"/>
  <c r="AG26" i="26"/>
  <c r="AG29" i="26" s="1"/>
  <c r="AG32" i="26" s="1"/>
  <c r="G125" i="33"/>
  <c r="G131" i="33"/>
  <c r="G200" i="33"/>
  <c r="G304" i="33" s="1"/>
  <c r="G176" i="33"/>
  <c r="G280" i="33" s="1"/>
  <c r="G186" i="33"/>
  <c r="G290" i="33" s="1"/>
  <c r="G159" i="33"/>
  <c r="G156" i="33"/>
  <c r="G128" i="33"/>
  <c r="G203" i="33"/>
  <c r="G307" i="33" s="1"/>
  <c r="G185" i="33"/>
  <c r="G289" i="33" s="1"/>
  <c r="G188" i="33"/>
  <c r="G292" i="33" s="1"/>
  <c r="G162" i="33"/>
  <c r="G266" i="33" s="1"/>
  <c r="G137" i="33"/>
  <c r="G189" i="33"/>
  <c r="G293" i="33" s="1"/>
  <c r="G164" i="33"/>
  <c r="G268" i="33" s="1"/>
  <c r="G202" i="33"/>
  <c r="G306" i="33" s="1"/>
  <c r="G181" i="33"/>
  <c r="G285" i="33" s="1"/>
  <c r="G136" i="33"/>
  <c r="G116" i="33"/>
  <c r="G209" i="33"/>
  <c r="G313" i="33" s="1"/>
  <c r="G169" i="33"/>
  <c r="G273" i="33" s="1"/>
  <c r="G143" i="33"/>
  <c r="G123" i="33"/>
  <c r="G212" i="33"/>
  <c r="G316" i="33" s="1"/>
  <c r="G194" i="33"/>
  <c r="G298" i="33" s="1"/>
  <c r="G172" i="33"/>
  <c r="G276" i="33" s="1"/>
  <c r="G154" i="33"/>
  <c r="G146" i="33"/>
  <c r="G199" i="33"/>
  <c r="G303" i="33" s="1"/>
  <c r="G175" i="33"/>
  <c r="G279" i="33" s="1"/>
  <c r="G184" i="33"/>
  <c r="G288" i="33" s="1"/>
  <c r="G158" i="33"/>
  <c r="G147" i="33"/>
  <c r="G213" i="33"/>
  <c r="G317" i="33" s="1"/>
  <c r="G173" i="33"/>
  <c r="G277" i="33" s="1"/>
  <c r="G148" i="33"/>
  <c r="G130" i="33"/>
  <c r="G192" i="33"/>
  <c r="G296" i="33" s="1"/>
  <c r="G152" i="33"/>
  <c r="G118" i="33"/>
  <c r="G129" i="33"/>
  <c r="G201" i="33"/>
  <c r="G305" i="33" s="1"/>
  <c r="G178" i="33"/>
  <c r="G282" i="33" s="1"/>
  <c r="G135" i="33"/>
  <c r="G214" i="33"/>
  <c r="G318" i="33" s="1"/>
  <c r="G134" i="33"/>
  <c r="G208" i="33"/>
  <c r="G312" i="33" s="1"/>
  <c r="G196" i="33"/>
  <c r="G300" i="33" s="1"/>
  <c r="G168" i="33"/>
  <c r="G272" i="33" s="1"/>
  <c r="G150" i="33"/>
  <c r="G142" i="33"/>
  <c r="G126" i="33"/>
  <c r="G211" i="33"/>
  <c r="G315" i="33" s="1"/>
  <c r="G193" i="33"/>
  <c r="G297" i="33" s="1"/>
  <c r="G171" i="33"/>
  <c r="G275" i="33" s="1"/>
  <c r="G153" i="33"/>
  <c r="G145" i="33"/>
  <c r="G205" i="33"/>
  <c r="G309" i="33" s="1"/>
  <c r="G180" i="33"/>
  <c r="G284" i="33" s="1"/>
  <c r="G139" i="33"/>
  <c r="G183" i="33"/>
  <c r="G287" i="33" s="1"/>
  <c r="G161" i="33"/>
  <c r="G265" i="33" s="1"/>
  <c r="G120" i="33"/>
  <c r="G191" i="33"/>
  <c r="G295" i="33" s="1"/>
  <c r="G151" i="33"/>
  <c r="G206" i="33"/>
  <c r="G310" i="33" s="1"/>
  <c r="G166" i="33"/>
  <c r="G270" i="33" s="1"/>
  <c r="G140" i="33"/>
  <c r="G124" i="33"/>
  <c r="G132" i="33"/>
  <c r="G133" i="33"/>
  <c r="G127" i="33"/>
  <c r="G204" i="33"/>
  <c r="G308" i="33" s="1"/>
  <c r="G187" i="33"/>
  <c r="G291" i="33" s="1"/>
  <c r="G190" i="33"/>
  <c r="G294" i="33" s="1"/>
  <c r="G163" i="33"/>
  <c r="G267" i="33" s="1"/>
  <c r="G138" i="33"/>
  <c r="G207" i="33"/>
  <c r="G311" i="33" s="1"/>
  <c r="G195" i="33"/>
  <c r="G299" i="33" s="1"/>
  <c r="G167" i="33"/>
  <c r="G271" i="33" s="1"/>
  <c r="G149" i="33"/>
  <c r="G141" i="33"/>
  <c r="G197" i="33"/>
  <c r="G301" i="33" s="1"/>
  <c r="G155" i="33"/>
  <c r="G210" i="33"/>
  <c r="G314" i="33" s="1"/>
  <c r="G170" i="33"/>
  <c r="G274" i="33" s="1"/>
  <c r="G144" i="33"/>
  <c r="G122" i="33"/>
  <c r="G179" i="33"/>
  <c r="G283" i="33" s="1"/>
  <c r="G160" i="33"/>
  <c r="CF28" i="30"/>
  <c r="CF31" i="30" s="1"/>
  <c r="CF30" i="30"/>
  <c r="T62" i="37"/>
  <c r="T51" i="30"/>
  <c r="AS51" i="30"/>
  <c r="AS62" i="37"/>
  <c r="AQ51" i="29"/>
  <c r="AQ61" i="37"/>
  <c r="BY28" i="29"/>
  <c r="BY31" i="29" s="1"/>
  <c r="BY30" i="29"/>
  <c r="M61" i="37"/>
  <c r="M51" i="29"/>
  <c r="X51" i="29"/>
  <c r="X61" i="37"/>
  <c r="CD26" i="26"/>
  <c r="CD29" i="26" s="1"/>
  <c r="CD28" i="26"/>
  <c r="AX26" i="26"/>
  <c r="AX29" i="26" s="1"/>
  <c r="AX28" i="26"/>
  <c r="R26" i="26"/>
  <c r="R29" i="26" s="1"/>
  <c r="R28" i="26"/>
  <c r="K26" i="25"/>
  <c r="K28" i="25"/>
  <c r="AH49" i="25"/>
  <c r="AH56" i="37"/>
  <c r="U49" i="26"/>
  <c r="U57" i="37"/>
  <c r="BQ26" i="26"/>
  <c r="BQ29" i="26" s="1"/>
  <c r="BQ28" i="26"/>
  <c r="AC28" i="28"/>
  <c r="AC31" i="28" s="1"/>
  <c r="AC30" i="28"/>
  <c r="J51" i="28"/>
  <c r="J60" i="37"/>
  <c r="AP51" i="28"/>
  <c r="AP60" i="37"/>
  <c r="BC28" i="30"/>
  <c r="BC31" i="30" s="1"/>
  <c r="BC30" i="30"/>
  <c r="Z28" i="30"/>
  <c r="Z31" i="30" s="1"/>
  <c r="Z30" i="30"/>
  <c r="BU51" i="30"/>
  <c r="BU62" i="37"/>
  <c r="I28" i="30"/>
  <c r="I31" i="30" s="1"/>
  <c r="I30" i="30"/>
  <c r="CD28" i="29"/>
  <c r="CD31" i="29" s="1"/>
  <c r="CD30" i="29"/>
  <c r="F49" i="26"/>
  <c r="F57" i="37"/>
  <c r="AW26" i="25"/>
  <c r="AW29" i="25" s="1"/>
  <c r="AW32" i="25" s="1"/>
  <c r="AW28" i="25"/>
  <c r="AM26" i="25"/>
  <c r="AM29" i="25" s="1"/>
  <c r="AM28" i="25"/>
  <c r="AT49" i="25"/>
  <c r="AT56" i="37"/>
  <c r="K26" i="26"/>
  <c r="K28" i="26"/>
  <c r="BW26" i="26"/>
  <c r="BW29" i="26" s="1"/>
  <c r="BW28" i="26"/>
  <c r="AN49" i="25"/>
  <c r="AN56" i="37"/>
  <c r="AO49" i="26"/>
  <c r="AO57" i="37"/>
  <c r="BJ51" i="28"/>
  <c r="BJ60" i="37"/>
  <c r="AM28" i="30"/>
  <c r="AM31" i="30" s="1"/>
  <c r="AM30" i="30"/>
  <c r="AR196" i="30"/>
  <c r="AR196" i="29"/>
  <c r="AR196" i="28"/>
  <c r="AB28" i="30"/>
  <c r="AB31" i="30" s="1"/>
  <c r="AB30" i="30"/>
  <c r="BA28" i="30"/>
  <c r="BA31" i="30" s="1"/>
  <c r="BA30" i="30"/>
  <c r="BQ61" i="37"/>
  <c r="BQ51" i="29"/>
  <c r="E61" i="37"/>
  <c r="E51" i="29"/>
  <c r="BY26" i="25"/>
  <c r="BY29" i="25" s="1"/>
  <c r="BY28" i="25"/>
  <c r="M49" i="25"/>
  <c r="M56" i="37"/>
  <c r="AY49" i="25"/>
  <c r="AY56" i="37"/>
  <c r="BS28" i="17"/>
  <c r="BS26" i="17"/>
  <c r="BS29" i="17" s="1"/>
  <c r="X28" i="30"/>
  <c r="X31" i="30" s="1"/>
  <c r="X30" i="30"/>
  <c r="CA51" i="30"/>
  <c r="CA62" i="37"/>
  <c r="AU51" i="30"/>
  <c r="AU62" i="37"/>
  <c r="O51" i="30"/>
  <c r="O62" i="37"/>
  <c r="BJ28" i="30"/>
  <c r="BJ31" i="30" s="1"/>
  <c r="BJ30" i="30"/>
  <c r="CA51" i="29"/>
  <c r="CA61" i="37"/>
  <c r="Z28" i="29"/>
  <c r="Z31" i="29" s="1"/>
  <c r="Z30" i="29"/>
  <c r="AW51" i="29"/>
  <c r="AW61" i="37"/>
  <c r="BH51" i="29"/>
  <c r="BH61" i="37"/>
  <c r="AB28" i="28"/>
  <c r="AB31" i="28" s="1"/>
  <c r="AB30" i="28"/>
  <c r="BU49" i="25"/>
  <c r="BU56" i="37"/>
  <c r="CA26" i="25"/>
  <c r="CA29" i="25" s="1"/>
  <c r="CA28" i="25"/>
  <c r="V49" i="25"/>
  <c r="V56" i="37"/>
  <c r="AI49" i="26"/>
  <c r="AI57" i="37"/>
  <c r="BO49" i="26"/>
  <c r="BO57" i="37"/>
  <c r="G117" i="33"/>
  <c r="G174" i="33"/>
  <c r="G278" i="33" s="1"/>
  <c r="CD28" i="30"/>
  <c r="CD31" i="30" s="1"/>
  <c r="CD30" i="30"/>
  <c r="AR28" i="30"/>
  <c r="AR31" i="30" s="1"/>
  <c r="AR30" i="30"/>
  <c r="E28" i="30"/>
  <c r="E31" i="30" s="1"/>
  <c r="E30" i="30"/>
  <c r="L77" i="42" s="1"/>
  <c r="U61" i="37"/>
  <c r="U51" i="29"/>
  <c r="AC49" i="25"/>
  <c r="AC56" i="37"/>
  <c r="BO26" i="25"/>
  <c r="BO29" i="25" s="1"/>
  <c r="BO28" i="25"/>
  <c r="BV49" i="25"/>
  <c r="BV56" i="37"/>
  <c r="J49" i="25"/>
  <c r="J56" i="37"/>
  <c r="O49" i="26"/>
  <c r="O57" i="37"/>
  <c r="AU49" i="26"/>
  <c r="AU57" i="37"/>
  <c r="CA49" i="26"/>
  <c r="CA57" i="37"/>
  <c r="AS26" i="26"/>
  <c r="AS29" i="26" s="1"/>
  <c r="AS28" i="26"/>
  <c r="AH28" i="28"/>
  <c r="AH31" i="28" s="1"/>
  <c r="AH30" i="28"/>
  <c r="CD51" i="28"/>
  <c r="CD60" i="37"/>
  <c r="BK28" i="30"/>
  <c r="BK31" i="30" s="1"/>
  <c r="BK30" i="30"/>
  <c r="AH62" i="37"/>
  <c r="AH51" i="30"/>
  <c r="AP28" i="29"/>
  <c r="AP31" i="29" s="1"/>
  <c r="AP30" i="29"/>
  <c r="BM28" i="29"/>
  <c r="BM31" i="29" s="1"/>
  <c r="BM30" i="29"/>
  <c r="BX51" i="29"/>
  <c r="BX61" i="37"/>
  <c r="L51" i="29"/>
  <c r="L61" i="37"/>
  <c r="Y26" i="25"/>
  <c r="Y29" i="25" s="1"/>
  <c r="Y28" i="25"/>
  <c r="CF49" i="26"/>
  <c r="CF57" i="37"/>
  <c r="AZ49" i="26"/>
  <c r="AZ57" i="37"/>
  <c r="T49" i="26"/>
  <c r="T57" i="37"/>
  <c r="AE49" i="25"/>
  <c r="AE56" i="37"/>
  <c r="AL26" i="25"/>
  <c r="AL29" i="25" s="1"/>
  <c r="AL28" i="25"/>
  <c r="BM26" i="26"/>
  <c r="BM29" i="26" s="1"/>
  <c r="BM28" i="26"/>
  <c r="BA51" i="28"/>
  <c r="BA60" i="37"/>
  <c r="BY51" i="28"/>
  <c r="BY60" i="37"/>
  <c r="K1" i="33"/>
  <c r="J5" i="33"/>
  <c r="J2" i="33"/>
  <c r="T28" i="30"/>
  <c r="T31" i="30" s="1"/>
  <c r="T30" i="30"/>
  <c r="T34" i="30" s="1"/>
  <c r="AA28" i="30"/>
  <c r="AA31" i="30" s="1"/>
  <c r="AA30" i="30"/>
  <c r="BY51" i="30"/>
  <c r="BY62" i="37"/>
  <c r="M51" i="30"/>
  <c r="M62" i="37"/>
  <c r="AQ28" i="29"/>
  <c r="AQ31" i="29" s="1"/>
  <c r="AQ30" i="29"/>
  <c r="AQ34" i="29" s="1"/>
  <c r="BB51" i="29"/>
  <c r="BB61" i="37"/>
  <c r="M28" i="29"/>
  <c r="M31" i="29" s="1"/>
  <c r="M30" i="29"/>
  <c r="X28" i="29"/>
  <c r="X31" i="29" s="1"/>
  <c r="X30" i="29"/>
  <c r="BD51" i="28"/>
  <c r="BD60" i="37"/>
  <c r="AN51" i="28"/>
  <c r="AN60" i="37"/>
  <c r="AK26" i="25"/>
  <c r="AK29" i="25" s="1"/>
  <c r="AK28" i="25"/>
  <c r="BL49" i="26"/>
  <c r="BL57" i="37"/>
  <c r="AF49" i="26"/>
  <c r="AF57" i="37"/>
  <c r="BW49" i="25"/>
  <c r="BW56" i="37"/>
  <c r="K49" i="25"/>
  <c r="K56" i="37"/>
  <c r="AH26" i="25"/>
  <c r="AH29" i="25" s="1"/>
  <c r="AH28" i="25"/>
  <c r="AZ49" i="25"/>
  <c r="AZ56" i="37"/>
  <c r="AV51" i="30"/>
  <c r="AV62" i="37"/>
  <c r="BC51" i="30"/>
  <c r="BC62" i="37"/>
  <c r="P28" i="30"/>
  <c r="P31" i="30" s="1"/>
  <c r="P34" i="30" s="1"/>
  <c r="Y51" i="29"/>
  <c r="Y61" i="37"/>
  <c r="BS28" i="28"/>
  <c r="BS31" i="28" s="1"/>
  <c r="BS30" i="28"/>
  <c r="BX26" i="26"/>
  <c r="BX29" i="26" s="1"/>
  <c r="BX32" i="26" s="1"/>
  <c r="AT26" i="25"/>
  <c r="AT29" i="25" s="1"/>
  <c r="AT28" i="25"/>
  <c r="AA26" i="26"/>
  <c r="AA29" i="26" s="1"/>
  <c r="AA28" i="26"/>
  <c r="BU26" i="26"/>
  <c r="BU29" i="26" s="1"/>
  <c r="BU28" i="26"/>
  <c r="AS28" i="28"/>
  <c r="AS31" i="28" s="1"/>
  <c r="AS30" i="28"/>
  <c r="CC28" i="28"/>
  <c r="CC31" i="28" s="1"/>
  <c r="CC30" i="28"/>
  <c r="CC34" i="28" s="1"/>
  <c r="BJ51" i="29"/>
  <c r="BJ61" i="37"/>
  <c r="BQ28" i="29"/>
  <c r="BQ31" i="29" s="1"/>
  <c r="BQ30" i="29"/>
  <c r="BQ34" i="29" s="1"/>
  <c r="E28" i="29"/>
  <c r="E31" i="29" s="1"/>
  <c r="E30" i="29"/>
  <c r="L76" i="42" s="1"/>
  <c r="AV51" i="29"/>
  <c r="AV61" i="37"/>
  <c r="M26" i="25"/>
  <c r="M28" i="25"/>
  <c r="AY26" i="25"/>
  <c r="AY29" i="25" s="1"/>
  <c r="AY28" i="25"/>
  <c r="BF49" i="25"/>
  <c r="BF56" i="37"/>
  <c r="L49" i="25"/>
  <c r="L56" i="37"/>
  <c r="BS49" i="17"/>
  <c r="BS55" i="37"/>
  <c r="O51" i="29"/>
  <c r="O61" i="37"/>
  <c r="Z51" i="29"/>
  <c r="Z61" i="37"/>
  <c r="AW28" i="29"/>
  <c r="AW31" i="29" s="1"/>
  <c r="AW30" i="29"/>
  <c r="AW34" i="29" s="1"/>
  <c r="BH28" i="29"/>
  <c r="BH31" i="29" s="1"/>
  <c r="BH30" i="29"/>
  <c r="BR26" i="26"/>
  <c r="BR29" i="26" s="1"/>
  <c r="BR28" i="26"/>
  <c r="AL26" i="26"/>
  <c r="AL29" i="26" s="1"/>
  <c r="AL28" i="26"/>
  <c r="O49" i="25"/>
  <c r="O56" i="37"/>
  <c r="V26" i="25"/>
  <c r="V29" i="25" s="1"/>
  <c r="V28" i="25"/>
  <c r="G115" i="33"/>
  <c r="G157" i="33"/>
  <c r="G182" i="33"/>
  <c r="G286" i="33" s="1"/>
  <c r="AA34" i="28"/>
  <c r="BS34" i="30"/>
  <c r="BO28" i="29"/>
  <c r="BO31" i="29" s="1"/>
  <c r="BO30" i="29"/>
  <c r="BZ28" i="29"/>
  <c r="BZ31" i="29" s="1"/>
  <c r="BZ30" i="29"/>
  <c r="BL51" i="28"/>
  <c r="BL60" i="37"/>
  <c r="AF51" i="28"/>
  <c r="AF60" i="37"/>
  <c r="BD49" i="26"/>
  <c r="BD57" i="37"/>
  <c r="X49" i="26"/>
  <c r="X57" i="37"/>
  <c r="BV26" i="25"/>
  <c r="BV29" i="25" s="1"/>
  <c r="BV28" i="25"/>
  <c r="J26" i="25"/>
  <c r="J28" i="25"/>
  <c r="AX28" i="28"/>
  <c r="AX31" i="28" s="1"/>
  <c r="AX30" i="28"/>
  <c r="BT28" i="30"/>
  <c r="BT31" i="30" s="1"/>
  <c r="BT30" i="30"/>
  <c r="AE28" i="30"/>
  <c r="AE31" i="30" s="1"/>
  <c r="AE30" i="30"/>
  <c r="AH34" i="30"/>
  <c r="CC62" i="37"/>
  <c r="CC51" i="30"/>
  <c r="Q62" i="37"/>
  <c r="Q51" i="30"/>
  <c r="BZ28" i="30"/>
  <c r="BZ31" i="30" s="1"/>
  <c r="BZ30" i="30"/>
  <c r="AE51" i="29"/>
  <c r="AE61" i="37"/>
  <c r="BX28" i="28"/>
  <c r="BX31" i="28" s="1"/>
  <c r="BX30" i="28"/>
  <c r="L28" i="28"/>
  <c r="L30" i="28"/>
  <c r="BW51" i="28"/>
  <c r="BW60" i="37"/>
  <c r="BG51" i="28"/>
  <c r="BG60" i="37"/>
  <c r="AQ51" i="28"/>
  <c r="AQ60" i="37"/>
  <c r="AA60" i="37"/>
  <c r="AA51" i="28"/>
  <c r="K51" i="28"/>
  <c r="K60" i="37"/>
  <c r="AV26" i="25"/>
  <c r="AV29" i="25" s="1"/>
  <c r="AV28" i="25"/>
  <c r="AG49" i="26"/>
  <c r="AG57" i="37"/>
  <c r="BE60" i="37"/>
  <c r="BE51" i="28"/>
  <c r="AA51" i="30"/>
  <c r="AA62" i="37"/>
  <c r="BB28" i="29"/>
  <c r="BB31" i="29" s="1"/>
  <c r="BB30" i="29"/>
  <c r="CD49" i="26"/>
  <c r="CD57" i="37"/>
  <c r="AX49" i="26"/>
  <c r="AX57" i="37"/>
  <c r="R49" i="26"/>
  <c r="R57" i="37"/>
  <c r="BQ28" i="28"/>
  <c r="BQ31" i="28" s="1"/>
  <c r="BQ30" i="28"/>
  <c r="BM28" i="28"/>
  <c r="BM31" i="28" s="1"/>
  <c r="BM30" i="28"/>
  <c r="BV51" i="28"/>
  <c r="BV60" i="37"/>
  <c r="I51" i="30"/>
  <c r="I62" i="37"/>
  <c r="CD51" i="29"/>
  <c r="CD61" i="37"/>
  <c r="R28" i="29"/>
  <c r="R31" i="29" s="1"/>
  <c r="R30" i="29"/>
  <c r="CF28" i="29"/>
  <c r="CF31" i="29" s="1"/>
  <c r="CF30" i="29"/>
  <c r="T28" i="29"/>
  <c r="T31" i="29" s="1"/>
  <c r="T30" i="29"/>
  <c r="F26" i="26"/>
  <c r="F29" i="26" s="1"/>
  <c r="AW49" i="25"/>
  <c r="AW56" i="37"/>
  <c r="E26" i="25"/>
  <c r="E28" i="25"/>
  <c r="L71" i="42" s="1"/>
  <c r="AQ26" i="26"/>
  <c r="AQ29" i="26" s="1"/>
  <c r="AQ28" i="26"/>
  <c r="AN26" i="25"/>
  <c r="AN29" i="25" s="1"/>
  <c r="AN28" i="25"/>
  <c r="U28" i="28"/>
  <c r="U31" i="28" s="1"/>
  <c r="U30" i="28"/>
  <c r="BA51" i="30"/>
  <c r="BA62" i="37"/>
  <c r="BN28" i="30"/>
  <c r="BN31" i="30" s="1"/>
  <c r="BN34" i="30" s="1"/>
  <c r="AY51" i="29"/>
  <c r="AY61" i="37"/>
  <c r="AV28" i="29"/>
  <c r="AV31" i="29" s="1"/>
  <c r="AV30" i="29"/>
  <c r="BF49" i="26"/>
  <c r="BF57" i="37"/>
  <c r="Z49" i="26"/>
  <c r="Z57" i="37"/>
  <c r="BY49" i="25"/>
  <c r="BY56" i="37"/>
  <c r="BF26" i="25"/>
  <c r="BF29" i="25" s="1"/>
  <c r="BF28" i="25"/>
  <c r="L26" i="25"/>
  <c r="L28" i="25"/>
  <c r="BX49" i="25"/>
  <c r="BX56" i="37"/>
  <c r="BI49" i="26"/>
  <c r="BI57" i="37"/>
  <c r="AH51" i="28"/>
  <c r="AH60" i="37"/>
  <c r="BD28" i="30"/>
  <c r="BD31" i="30" s="1"/>
  <c r="BD30" i="30"/>
  <c r="CA28" i="29"/>
  <c r="CA31" i="29" s="1"/>
  <c r="CA34" i="29" s="1"/>
  <c r="O28" i="29"/>
  <c r="O31" i="29" s="1"/>
  <c r="O30" i="29"/>
  <c r="BH28" i="28"/>
  <c r="BH31" i="28" s="1"/>
  <c r="BH30" i="28"/>
  <c r="BU26" i="25"/>
  <c r="BU29" i="25" s="1"/>
  <c r="BU28" i="25"/>
  <c r="F49" i="25"/>
  <c r="F56" i="37"/>
  <c r="S49" i="26"/>
  <c r="S57" i="37"/>
  <c r="AY49" i="26"/>
  <c r="AY57" i="37"/>
  <c r="CE49" i="26"/>
  <c r="CE57" i="37"/>
  <c r="BL49" i="25"/>
  <c r="BL56" i="37"/>
  <c r="CC49" i="26"/>
  <c r="CC57" i="37"/>
  <c r="G121" i="33"/>
  <c r="G165" i="33"/>
  <c r="G269" i="33" s="1"/>
  <c r="G198" i="33"/>
  <c r="G302" i="33" s="1"/>
  <c r="K51" i="30"/>
  <c r="K62" i="37"/>
  <c r="AA28" i="29"/>
  <c r="AA31" i="29" s="1"/>
  <c r="AA30" i="29"/>
  <c r="AL51" i="29"/>
  <c r="AL61" i="37"/>
  <c r="BI28" i="29"/>
  <c r="BI31" i="29" s="1"/>
  <c r="BI30" i="29"/>
  <c r="U26" i="25"/>
  <c r="U29" i="25" s="1"/>
  <c r="U28" i="25"/>
  <c r="BG26" i="25"/>
  <c r="BG29" i="25" s="1"/>
  <c r="BG28" i="25"/>
  <c r="CD49" i="25"/>
  <c r="CD56" i="37"/>
  <c r="R49" i="25"/>
  <c r="R56" i="37"/>
  <c r="AM49" i="26"/>
  <c r="AM57" i="37"/>
  <c r="BS49" i="26"/>
  <c r="BS57" i="37"/>
  <c r="BP26" i="25"/>
  <c r="BP29" i="25" s="1"/>
  <c r="BP28" i="25"/>
  <c r="BF51" i="28"/>
  <c r="BF60" i="37"/>
  <c r="BE28" i="30"/>
  <c r="BE31" i="30" s="1"/>
  <c r="BE30" i="30"/>
  <c r="BN28" i="29"/>
  <c r="BN31" i="29" s="1"/>
  <c r="BN30" i="29"/>
  <c r="BP28" i="29"/>
  <c r="BP31" i="29" s="1"/>
  <c r="BP30" i="29"/>
  <c r="AJ51" i="28"/>
  <c r="AJ60" i="37"/>
  <c r="AE51" i="28"/>
  <c r="AE60" i="37"/>
  <c r="AG49" i="25"/>
  <c r="AG56" i="37"/>
  <c r="W26" i="25"/>
  <c r="W29" i="25" s="1"/>
  <c r="W28" i="25"/>
  <c r="AD49" i="25"/>
  <c r="AD56" i="37"/>
  <c r="BZ51" i="28"/>
  <c r="BZ60" i="37"/>
  <c r="BX28" i="30"/>
  <c r="BX31" i="30" s="1"/>
  <c r="BX30" i="30"/>
  <c r="L62" i="37"/>
  <c r="L51" i="30"/>
  <c r="AI51" i="29"/>
  <c r="AI61" i="37"/>
  <c r="AF51" i="29"/>
  <c r="AF61" i="37"/>
  <c r="BI49" i="25"/>
  <c r="BI56" i="37"/>
  <c r="AI26" i="25"/>
  <c r="AI29" i="25" s="1"/>
  <c r="AI28" i="25"/>
  <c r="AP49" i="25"/>
  <c r="AP56" i="37"/>
  <c r="O32" i="26"/>
  <c r="R34" i="28"/>
  <c r="BZ49" i="17"/>
  <c r="BZ55" i="37"/>
  <c r="CE34" i="30"/>
  <c r="BK51" i="29"/>
  <c r="BK61" i="37"/>
  <c r="J28" i="29"/>
  <c r="J31" i="29" s="1"/>
  <c r="J30" i="29"/>
  <c r="AG28" i="29"/>
  <c r="AG31" i="29" s="1"/>
  <c r="AG30" i="29"/>
  <c r="AG51" i="29"/>
  <c r="AG61" i="37"/>
  <c r="AR51" i="29"/>
  <c r="AR61" i="37"/>
  <c r="BH51" i="28"/>
  <c r="BH60" i="37"/>
  <c r="AB51" i="28"/>
  <c r="AB60" i="37"/>
  <c r="BE26" i="25"/>
  <c r="BE29" i="25" s="1"/>
  <c r="BE28" i="25"/>
  <c r="BK26" i="25"/>
  <c r="BK29" i="25" s="1"/>
  <c r="BK28" i="25"/>
  <c r="BR49" i="25"/>
  <c r="BR56" i="37"/>
  <c r="BM49" i="26"/>
  <c r="BM57" i="37"/>
  <c r="M28" i="28"/>
  <c r="M30" i="28"/>
  <c r="BG51" i="30"/>
  <c r="BG62" i="37"/>
  <c r="V28" i="29"/>
  <c r="V31" i="29" s="1"/>
  <c r="V30" i="29"/>
  <c r="BT51" i="28"/>
  <c r="BT60" i="37"/>
  <c r="F51" i="28"/>
  <c r="F60" i="37"/>
  <c r="BQ49" i="25"/>
  <c r="BQ56" i="37"/>
  <c r="T26" i="25"/>
  <c r="T29" i="25" s="1"/>
  <c r="T28" i="25"/>
  <c r="BQ49" i="26"/>
  <c r="BQ57" i="37"/>
  <c r="Q6" i="39"/>
  <c r="T5" i="39"/>
  <c r="BF34" i="30"/>
  <c r="J51" i="30"/>
  <c r="J62" i="37"/>
  <c r="CC49" i="25"/>
  <c r="CC56" i="37"/>
  <c r="Q49" i="25"/>
  <c r="Q56" i="37"/>
  <c r="BZ26" i="25"/>
  <c r="BZ29" i="25" s="1"/>
  <c r="BZ28" i="25"/>
  <c r="N26" i="25"/>
  <c r="N29" i="25" s="1"/>
  <c r="N28" i="25"/>
  <c r="K49" i="26"/>
  <c r="K57" i="37"/>
  <c r="AQ49" i="26"/>
  <c r="AQ57" i="37"/>
  <c r="BW49" i="26"/>
  <c r="BW57" i="37"/>
  <c r="Y51" i="28"/>
  <c r="Y60" i="37"/>
  <c r="AP28" i="30"/>
  <c r="AP31" i="30" s="1"/>
  <c r="AP30" i="30"/>
  <c r="BH28" i="30"/>
  <c r="BH31" i="30" s="1"/>
  <c r="BH30" i="30"/>
  <c r="CE51" i="30"/>
  <c r="CE62" i="37"/>
  <c r="AD51" i="29"/>
  <c r="AD61" i="37"/>
  <c r="CB28" i="29"/>
  <c r="CB31" i="29" s="1"/>
  <c r="CB30" i="29"/>
  <c r="P28" i="29"/>
  <c r="P31" i="29" s="1"/>
  <c r="P30" i="29"/>
  <c r="AS26" i="25"/>
  <c r="AS29" i="25" s="1"/>
  <c r="AS28" i="25"/>
  <c r="CE49" i="25"/>
  <c r="CE56" i="37"/>
  <c r="AR49" i="25"/>
  <c r="AR56" i="37"/>
  <c r="AO51" i="28"/>
  <c r="AO60" i="37"/>
  <c r="AG51" i="28"/>
  <c r="AG60" i="37"/>
  <c r="BN51" i="28"/>
  <c r="BN60" i="37"/>
  <c r="N49" i="17"/>
  <c r="N55" i="37"/>
  <c r="BM62" i="37"/>
  <c r="BM51" i="30"/>
  <c r="BF51" i="29"/>
  <c r="BF61" i="37"/>
  <c r="Q51" i="29"/>
  <c r="Q61" i="37"/>
  <c r="BB26" i="26"/>
  <c r="BB29" i="26" s="1"/>
  <c r="BB28" i="26"/>
  <c r="V26" i="26"/>
  <c r="V29" i="26" s="1"/>
  <c r="V28" i="26"/>
  <c r="BB26" i="25"/>
  <c r="BB29" i="25" s="1"/>
  <c r="BB28" i="25"/>
  <c r="BO26" i="26"/>
  <c r="BO29" i="26" s="1"/>
  <c r="BO28" i="26"/>
  <c r="AW49" i="26"/>
  <c r="AW57" i="37"/>
  <c r="BB51" i="28"/>
  <c r="BB60" i="37"/>
  <c r="L1" i="34"/>
  <c r="K6" i="34"/>
  <c r="K2" i="34"/>
  <c r="AC51" i="30"/>
  <c r="AC62" i="37"/>
  <c r="BG28" i="29"/>
  <c r="BG31" i="29" s="1"/>
  <c r="BG30" i="29"/>
  <c r="F28" i="29"/>
  <c r="F31" i="29" s="1"/>
  <c r="F30" i="29"/>
  <c r="BA26" i="25"/>
  <c r="BA29" i="25" s="1"/>
  <c r="BA28" i="25"/>
  <c r="AM26" i="26"/>
  <c r="AM29" i="26" s="1"/>
  <c r="AM28" i="26"/>
  <c r="BA49" i="26"/>
  <c r="BA57" i="37"/>
  <c r="Y51" i="30"/>
  <c r="Y62" i="37"/>
  <c r="G51" i="29"/>
  <c r="G61" i="37"/>
  <c r="BP51" i="28"/>
  <c r="BP60" i="37"/>
  <c r="T51" i="28"/>
  <c r="T60" i="37"/>
  <c r="BK28" i="28"/>
  <c r="BK31" i="28" s="1"/>
  <c r="BK30" i="28"/>
  <c r="BJ26" i="26"/>
  <c r="BJ29" i="26" s="1"/>
  <c r="BJ28" i="26"/>
  <c r="AD26" i="26"/>
  <c r="AD29" i="26" s="1"/>
  <c r="AD28" i="26"/>
  <c r="BM26" i="25"/>
  <c r="BM29" i="25" s="1"/>
  <c r="BM28" i="25"/>
  <c r="BC26" i="25"/>
  <c r="BC29" i="25" s="1"/>
  <c r="BC28" i="25"/>
  <c r="BJ49" i="25"/>
  <c r="BJ56" i="37"/>
  <c r="AT51" i="28"/>
  <c r="AT60" i="37"/>
  <c r="BP51" i="30"/>
  <c r="BP62" i="37"/>
  <c r="BW51" i="30"/>
  <c r="BW62" i="37"/>
  <c r="AA51" i="29"/>
  <c r="AA61" i="37"/>
  <c r="H28" i="29"/>
  <c r="H31" i="29" s="1"/>
  <c r="H30" i="29"/>
  <c r="BG49" i="25"/>
  <c r="BG56" i="37"/>
  <c r="CD26" i="25"/>
  <c r="CD29" i="25" s="1"/>
  <c r="CD28" i="25"/>
  <c r="R26" i="25"/>
  <c r="R29" i="25" s="1"/>
  <c r="R28" i="25"/>
  <c r="BQ51" i="28"/>
  <c r="BQ60" i="37"/>
  <c r="AC51" i="28"/>
  <c r="AC60" i="37"/>
  <c r="Z51" i="28"/>
  <c r="Z60" i="37"/>
  <c r="BE51" i="30"/>
  <c r="BE62" i="37"/>
  <c r="AM51" i="29"/>
  <c r="AM61" i="37"/>
  <c r="BU51" i="29"/>
  <c r="BU61" i="37"/>
  <c r="BP51" i="29"/>
  <c r="BP61" i="37"/>
  <c r="AZ51" i="28"/>
  <c r="AZ60" i="37"/>
  <c r="AG26" i="25"/>
  <c r="AG29" i="25" s="1"/>
  <c r="AG28" i="25"/>
  <c r="AD26" i="25"/>
  <c r="AD29" i="25" s="1"/>
  <c r="AD28" i="25"/>
  <c r="BD49" i="25"/>
  <c r="BD56" i="37"/>
  <c r="R28" i="30"/>
  <c r="R31" i="30" s="1"/>
  <c r="R30" i="30"/>
  <c r="L28" i="30"/>
  <c r="L31" i="30" s="1"/>
  <c r="L30" i="30"/>
  <c r="AK51" i="30"/>
  <c r="AK62" i="37"/>
  <c r="CB28" i="30"/>
  <c r="CB31" i="30" s="1"/>
  <c r="CB30" i="30"/>
  <c r="BA61" i="37"/>
  <c r="BA51" i="29"/>
  <c r="AP26" i="25"/>
  <c r="AP29" i="25" s="1"/>
  <c r="AP28" i="25"/>
  <c r="AB49" i="25"/>
  <c r="AB56" i="37"/>
  <c r="AS49" i="26"/>
  <c r="AS57" i="37"/>
  <c r="AN51" i="30"/>
  <c r="AN62" i="37"/>
  <c r="AE51" i="30"/>
  <c r="AE62" i="37"/>
  <c r="AX51" i="30"/>
  <c r="AX62" i="37"/>
  <c r="BR26" i="25"/>
  <c r="BR29" i="25" s="1"/>
  <c r="BR28" i="25"/>
  <c r="P26" i="25"/>
  <c r="P29" i="25" s="1"/>
  <c r="P28" i="25"/>
  <c r="CB26" i="25"/>
  <c r="CB29" i="25" s="1"/>
  <c r="CB28" i="25"/>
  <c r="AW28" i="28"/>
  <c r="AW31" i="28" s="1"/>
  <c r="AW30" i="28"/>
  <c r="BW51" i="29"/>
  <c r="BW61" i="37"/>
  <c r="K28" i="29"/>
  <c r="K31" i="29" s="1"/>
  <c r="K30" i="29"/>
  <c r="V51" i="29"/>
  <c r="V61" i="37"/>
  <c r="BN26" i="26"/>
  <c r="BN29" i="26" s="1"/>
  <c r="BN28" i="26"/>
  <c r="AH26" i="26"/>
  <c r="AH29" i="26" s="1"/>
  <c r="AH28" i="26"/>
  <c r="AQ26" i="25"/>
  <c r="AQ29" i="25" s="1"/>
  <c r="AQ28" i="25"/>
  <c r="BN49" i="25"/>
  <c r="BN56" i="37"/>
  <c r="CF26" i="25"/>
  <c r="CF29" i="25" s="1"/>
  <c r="CF28" i="25"/>
  <c r="CB51" i="30"/>
  <c r="CB62" i="37"/>
  <c r="W51" i="30"/>
  <c r="W62" i="37"/>
  <c r="BV62" i="37"/>
  <c r="BV51" i="30"/>
  <c r="AO28" i="30"/>
  <c r="AO31" i="30" s="1"/>
  <c r="AO30" i="30"/>
  <c r="AZ51" i="29"/>
  <c r="AZ61" i="37"/>
  <c r="BH49" i="26"/>
  <c r="BH57" i="37"/>
  <c r="AB49" i="26"/>
  <c r="AB57" i="37"/>
  <c r="BU49" i="26"/>
  <c r="BU57" i="37"/>
  <c r="Q51" i="28"/>
  <c r="Q60" i="37"/>
  <c r="U28" i="30"/>
  <c r="U31" i="30" s="1"/>
  <c r="U30" i="30"/>
  <c r="CE28" i="29"/>
  <c r="CE31" i="29" s="1"/>
  <c r="CE30" i="29"/>
  <c r="AD28" i="29"/>
  <c r="AD31" i="29" s="1"/>
  <c r="AD30" i="29"/>
  <c r="AK61" i="37"/>
  <c r="AK51" i="29"/>
  <c r="CB51" i="29"/>
  <c r="CB61" i="37"/>
  <c r="P51" i="29"/>
  <c r="P61" i="37"/>
  <c r="AS49" i="25"/>
  <c r="AS56" i="37"/>
  <c r="CE26" i="25"/>
  <c r="CE29" i="25" s="1"/>
  <c r="CE28" i="25"/>
  <c r="S26" i="25"/>
  <c r="S29" i="25" s="1"/>
  <c r="S28" i="25"/>
  <c r="Z49" i="25"/>
  <c r="Z56" i="37"/>
  <c r="AR26" i="25"/>
  <c r="AR29" i="25" s="1"/>
  <c r="AR28" i="25"/>
  <c r="AC49" i="26"/>
  <c r="AC57" i="37"/>
  <c r="N28" i="30"/>
  <c r="N31" i="30" s="1"/>
  <c r="N30" i="30"/>
  <c r="BF28" i="29"/>
  <c r="BF31" i="29" s="1"/>
  <c r="BF30" i="29"/>
  <c r="CC51" i="29"/>
  <c r="CC61" i="37"/>
  <c r="AB28" i="29"/>
  <c r="AB31" i="29" s="1"/>
  <c r="AB30" i="29"/>
  <c r="AO26" i="25"/>
  <c r="AO29" i="25" s="1"/>
  <c r="AO28" i="25"/>
  <c r="AU49" i="25"/>
  <c r="AU56" i="37"/>
  <c r="S26" i="26"/>
  <c r="S29" i="26" s="1"/>
  <c r="S28" i="26"/>
  <c r="CE26" i="26"/>
  <c r="CE29" i="26" s="1"/>
  <c r="CE28" i="26"/>
  <c r="AF26" i="25"/>
  <c r="AF29" i="25" s="1"/>
  <c r="AF28" i="25"/>
  <c r="V51" i="28"/>
  <c r="V60" i="37"/>
  <c r="U196" i="30"/>
  <c r="U196" i="29"/>
  <c r="U196" i="28"/>
  <c r="AC61" i="37"/>
  <c r="AC51" i="29"/>
  <c r="AN51" i="29"/>
  <c r="AN61" i="37"/>
  <c r="BC26" i="26"/>
  <c r="BC29" i="26" s="1"/>
  <c r="BC28" i="26"/>
  <c r="BL51" i="30"/>
  <c r="BL62" i="37"/>
  <c r="AO51" i="29"/>
  <c r="AO61" i="37"/>
  <c r="AJ28" i="29"/>
  <c r="AJ31" i="29" s="1"/>
  <c r="AJ30" i="29"/>
  <c r="CF51" i="28"/>
  <c r="CF60" i="37"/>
  <c r="BM49" i="25"/>
  <c r="BM56" i="37"/>
  <c r="BJ26" i="25"/>
  <c r="BJ29" i="25" s="1"/>
  <c r="BJ28" i="25"/>
  <c r="X26" i="25"/>
  <c r="X29" i="25" s="1"/>
  <c r="X28" i="25"/>
  <c r="N28" i="28"/>
  <c r="N30" i="28"/>
  <c r="BJ34" i="28"/>
  <c r="BP28" i="30"/>
  <c r="BP31" i="30" s="1"/>
  <c r="BP30" i="30"/>
  <c r="AL28" i="29"/>
  <c r="AL31" i="29" s="1"/>
  <c r="AL30" i="29"/>
  <c r="BT28" i="29"/>
  <c r="BT31" i="29" s="1"/>
  <c r="BT30" i="29"/>
  <c r="U49" i="25"/>
  <c r="U56" i="37"/>
  <c r="W49" i="26"/>
  <c r="W57" i="37"/>
  <c r="BC49" i="26"/>
  <c r="BC57" i="37"/>
  <c r="BU51" i="28"/>
  <c r="BU60" i="37"/>
  <c r="BM51" i="28"/>
  <c r="BM60" i="37"/>
  <c r="E55" i="37"/>
  <c r="E49" i="17"/>
  <c r="AM51" i="30"/>
  <c r="AM62" i="37"/>
  <c r="BU28" i="29"/>
  <c r="BU31" i="29" s="1"/>
  <c r="BU30" i="29"/>
  <c r="I51" i="29"/>
  <c r="I61" i="37"/>
  <c r="AJ28" i="28"/>
  <c r="AJ31" i="28" s="1"/>
  <c r="AJ30" i="28"/>
  <c r="BZ49" i="26"/>
  <c r="BZ57" i="37"/>
  <c r="AT49" i="26"/>
  <c r="AT57" i="37"/>
  <c r="N49" i="26"/>
  <c r="N57" i="37"/>
  <c r="W49" i="25"/>
  <c r="W56" i="37"/>
  <c r="BD26" i="25"/>
  <c r="BD29" i="25" s="1"/>
  <c r="BD28" i="25"/>
  <c r="Y49" i="26"/>
  <c r="Y57" i="37"/>
  <c r="AI28" i="29"/>
  <c r="AI31" i="29" s="1"/>
  <c r="AI30" i="29"/>
  <c r="AF28" i="29"/>
  <c r="AF31" i="29" s="1"/>
  <c r="AF30" i="29"/>
  <c r="AF34" i="29" s="1"/>
  <c r="BI26" i="25"/>
  <c r="BI29" i="25" s="1"/>
  <c r="BI28" i="25"/>
  <c r="AI49" i="25"/>
  <c r="AI56" i="37"/>
  <c r="AB26" i="25"/>
  <c r="AB29" i="25" s="1"/>
  <c r="AB28" i="25"/>
  <c r="V6" i="39"/>
  <c r="Y5" i="39"/>
  <c r="BK51" i="30"/>
  <c r="BK62" i="37"/>
  <c r="BK28" i="29"/>
  <c r="BK31" i="29" s="1"/>
  <c r="BK34" i="29" s="1"/>
  <c r="BV51" i="29"/>
  <c r="BV61" i="37"/>
  <c r="AR28" i="29"/>
  <c r="AR31" i="29" s="1"/>
  <c r="AR30" i="29"/>
  <c r="BX51" i="28"/>
  <c r="BX60" i="37"/>
  <c r="AR51" i="28"/>
  <c r="AR60" i="37"/>
  <c r="L51" i="28"/>
  <c r="L60" i="37"/>
  <c r="CE51" i="28"/>
  <c r="CE60" i="37"/>
  <c r="BO51" i="28"/>
  <c r="BO60" i="37"/>
  <c r="AY60" i="37"/>
  <c r="AY51" i="28"/>
  <c r="AI51" i="28"/>
  <c r="AI60" i="37"/>
  <c r="S51" i="28"/>
  <c r="S60" i="37"/>
  <c r="BE49" i="25"/>
  <c r="BE56" i="37"/>
  <c r="BK49" i="25"/>
  <c r="BK56" i="37"/>
  <c r="M51" i="28"/>
  <c r="M60" i="37"/>
  <c r="AW51" i="28"/>
  <c r="AW60" i="37"/>
  <c r="BR51" i="28"/>
  <c r="BR60" i="37"/>
  <c r="AZ51" i="30"/>
  <c r="AZ62" i="37"/>
  <c r="BW28" i="29"/>
  <c r="BW31" i="29" s="1"/>
  <c r="BW30" i="29"/>
  <c r="K51" i="29"/>
  <c r="K61" i="37"/>
  <c r="AS61" i="37"/>
  <c r="AS51" i="29"/>
  <c r="BD51" i="29"/>
  <c r="BD61" i="37"/>
  <c r="X51" i="28"/>
  <c r="X60" i="37"/>
  <c r="BQ26" i="25"/>
  <c r="BQ29" i="25" s="1"/>
  <c r="BQ28" i="25"/>
  <c r="AQ49" i="25"/>
  <c r="AQ56" i="37"/>
  <c r="BN26" i="25"/>
  <c r="BN29" i="25" s="1"/>
  <c r="BN28" i="25"/>
  <c r="T49" i="25"/>
  <c r="T56" i="37"/>
  <c r="X6" i="39"/>
  <c r="AA5" i="39"/>
  <c r="J28" i="30"/>
  <c r="J31" i="30" s="1"/>
  <c r="J30" i="30"/>
  <c r="AO51" i="30"/>
  <c r="AO62" i="37"/>
  <c r="W51" i="29"/>
  <c r="W61" i="37"/>
  <c r="AX51" i="29"/>
  <c r="AX61" i="37"/>
  <c r="BE51" i="29"/>
  <c r="BE61" i="37"/>
  <c r="AZ28" i="29"/>
  <c r="AZ31" i="29" s="1"/>
  <c r="AZ30" i="29"/>
  <c r="CC26" i="25"/>
  <c r="CC29" i="25" s="1"/>
  <c r="CC28" i="25"/>
  <c r="Q26" i="25"/>
  <c r="Q29" i="25" s="1"/>
  <c r="Q28" i="25"/>
  <c r="BS49" i="25"/>
  <c r="BS56" i="37"/>
  <c r="AA49" i="26"/>
  <c r="AA57" i="37"/>
  <c r="BG49" i="26"/>
  <c r="BG57" i="37"/>
  <c r="BT49" i="25"/>
  <c r="BT56" i="37"/>
  <c r="J28" i="17"/>
  <c r="J26" i="17"/>
  <c r="AY51" i="30"/>
  <c r="AY62" i="37"/>
  <c r="S51" i="30"/>
  <c r="S62" i="37"/>
  <c r="CE51" i="29"/>
  <c r="CE61" i="37"/>
  <c r="S51" i="29"/>
  <c r="S61" i="37"/>
  <c r="AK28" i="29"/>
  <c r="AK31" i="29" s="1"/>
  <c r="AK30" i="29"/>
  <c r="BV49" i="26"/>
  <c r="BV57" i="37"/>
  <c r="AP49" i="26"/>
  <c r="AP57" i="37"/>
  <c r="J49" i="26"/>
  <c r="J57" i="37"/>
  <c r="Z26" i="25"/>
  <c r="Z29" i="25" s="1"/>
  <c r="Z28" i="25"/>
  <c r="M49" i="26"/>
  <c r="M57" i="37"/>
  <c r="AG62" i="37"/>
  <c r="AG51" i="30"/>
  <c r="AV30" i="30"/>
  <c r="AV28" i="30"/>
  <c r="AV31" i="30" s="1"/>
  <c r="AU51" i="29"/>
  <c r="AU61" i="37"/>
  <c r="CC28" i="29"/>
  <c r="CC31" i="29" s="1"/>
  <c r="CC30" i="29"/>
  <c r="Q28" i="29"/>
  <c r="Q31" i="29" s="1"/>
  <c r="Q30" i="29"/>
  <c r="AB51" i="29"/>
  <c r="AB61" i="37"/>
  <c r="BB49" i="26"/>
  <c r="BB57" i="37"/>
  <c r="V49" i="26"/>
  <c r="V57" i="37"/>
  <c r="AO49" i="25"/>
  <c r="AO56" i="37"/>
  <c r="AI26" i="26"/>
  <c r="AI29" i="26" s="1"/>
  <c r="AI28" i="26"/>
  <c r="V28" i="28"/>
  <c r="V31" i="28" s="1"/>
  <c r="V30" i="28"/>
  <c r="AJ51" i="30"/>
  <c r="AJ62" i="37"/>
  <c r="AQ51" i="30"/>
  <c r="AQ62" i="37"/>
  <c r="BI28" i="30"/>
  <c r="BI31" i="30" s="1"/>
  <c r="BI30" i="30"/>
  <c r="AC28" i="30"/>
  <c r="AC31" i="30" s="1"/>
  <c r="AC30" i="30"/>
  <c r="BR51" i="29"/>
  <c r="BR61" i="37"/>
  <c r="AC28" i="29"/>
  <c r="AC31" i="29" s="1"/>
  <c r="AC30" i="29"/>
  <c r="BA49" i="25"/>
  <c r="BA56" i="37"/>
  <c r="AA26" i="25"/>
  <c r="AA29" i="25" s="1"/>
  <c r="AA28" i="25"/>
  <c r="AX49" i="25"/>
  <c r="AX56" i="37"/>
  <c r="BS26" i="26"/>
  <c r="BS29" i="26" s="1"/>
  <c r="BS28" i="26"/>
  <c r="AJ26" i="25"/>
  <c r="AJ29" i="25" s="1"/>
  <c r="AJ28" i="25"/>
  <c r="J34" i="28"/>
  <c r="BV34" i="28"/>
  <c r="G51" i="30"/>
  <c r="G62" i="37"/>
  <c r="Y28" i="30"/>
  <c r="Y31" i="30" s="1"/>
  <c r="Y30" i="30"/>
  <c r="AH51" i="29"/>
  <c r="AH61" i="37"/>
  <c r="AZ28" i="28"/>
  <c r="AZ31" i="28" s="1"/>
  <c r="AZ30" i="28"/>
  <c r="BK51" i="28"/>
  <c r="BK60" i="37"/>
  <c r="BC49" i="25"/>
  <c r="BC56" i="37"/>
  <c r="BE49" i="26"/>
  <c r="BE57" i="37"/>
  <c r="BI61" i="37"/>
  <c r="BI51" i="29"/>
  <c r="BT51" i="29"/>
  <c r="BT61" i="37"/>
  <c r="H51" i="29"/>
  <c r="H61" i="37"/>
  <c r="BP49" i="25"/>
  <c r="BP56" i="37"/>
  <c r="Z28" i="28"/>
  <c r="Z31" i="28" s="1"/>
  <c r="Z30" i="28"/>
  <c r="BF28" i="28"/>
  <c r="BF31" i="28" s="1"/>
  <c r="BF30" i="28"/>
  <c r="E26" i="17"/>
  <c r="E29" i="17" s="1"/>
  <c r="E28" i="17"/>
  <c r="H70" i="42" s="1"/>
  <c r="AF51" i="30"/>
  <c r="AF62" i="37"/>
  <c r="BN51" i="29"/>
  <c r="BN61" i="37"/>
  <c r="I28" i="29"/>
  <c r="I31" i="29" s="1"/>
  <c r="I30" i="29"/>
  <c r="AE28" i="28"/>
  <c r="AE31" i="28" s="1"/>
  <c r="AE30" i="28"/>
  <c r="BZ26" i="26"/>
  <c r="BZ29" i="26" s="1"/>
  <c r="BZ28" i="26"/>
  <c r="AT26" i="26"/>
  <c r="AT29" i="26" s="1"/>
  <c r="AT28" i="26"/>
  <c r="N26" i="26"/>
  <c r="N28" i="26"/>
  <c r="N51" i="28"/>
  <c r="N60" i="37"/>
  <c r="G28" i="30"/>
  <c r="G31" i="30" s="1"/>
  <c r="G30" i="30"/>
  <c r="BX62" i="37"/>
  <c r="BX51" i="30"/>
  <c r="AK28" i="30"/>
  <c r="AK31" i="30" s="1"/>
  <c r="AK30" i="30"/>
  <c r="AT28" i="29"/>
  <c r="AT31" i="29" s="1"/>
  <c r="AT30" i="29"/>
  <c r="AT51" i="29"/>
  <c r="AT61" i="37"/>
  <c r="BA28" i="29"/>
  <c r="BA31" i="29" s="1"/>
  <c r="BA30" i="29"/>
  <c r="AX51" i="28"/>
  <c r="AX60" i="37"/>
  <c r="BZ28" i="17"/>
  <c r="BZ26" i="17"/>
  <c r="BZ29" i="17" s="1"/>
  <c r="BT51" i="30"/>
  <c r="BT62" i="37"/>
  <c r="H51" i="30"/>
  <c r="H62" i="37"/>
  <c r="AX28" i="30"/>
  <c r="AX31" i="30" s="1"/>
  <c r="AX30" i="30"/>
  <c r="BV28" i="29"/>
  <c r="BV31" i="29" s="1"/>
  <c r="BV30" i="29"/>
  <c r="J51" i="29"/>
  <c r="J61" i="37"/>
  <c r="CE28" i="28"/>
  <c r="CE31" i="28" s="1"/>
  <c r="CE30" i="28"/>
  <c r="BO28" i="28"/>
  <c r="BO31" i="28" s="1"/>
  <c r="BO30" i="28"/>
  <c r="AY28" i="28"/>
  <c r="AY31" i="28" s="1"/>
  <c r="AY30" i="28"/>
  <c r="AI28" i="28"/>
  <c r="AI31" i="28" s="1"/>
  <c r="AI30" i="28"/>
  <c r="S28" i="28"/>
  <c r="S31" i="28" s="1"/>
  <c r="S30" i="28"/>
  <c r="P49" i="25"/>
  <c r="P56" i="37"/>
  <c r="CB49" i="25"/>
  <c r="CB56" i="37"/>
  <c r="AL51" i="28"/>
  <c r="AL60" i="37"/>
  <c r="AZ28" i="30"/>
  <c r="AZ31" i="30" s="1"/>
  <c r="AZ30" i="30"/>
  <c r="BG28" i="30"/>
  <c r="BG31" i="30" s="1"/>
  <c r="BG30" i="30"/>
  <c r="AS28" i="29"/>
  <c r="AS31" i="29" s="1"/>
  <c r="AS30" i="29"/>
  <c r="BD28" i="29"/>
  <c r="BD31" i="29" s="1"/>
  <c r="BD30" i="29"/>
  <c r="BT28" i="28"/>
  <c r="BT31" i="28" s="1"/>
  <c r="BT30" i="28"/>
  <c r="F28" i="28"/>
  <c r="F30" i="28"/>
  <c r="BN49" i="26"/>
  <c r="BN57" i="37"/>
  <c r="AH49" i="26"/>
  <c r="AH57" i="37"/>
  <c r="CF49" i="25"/>
  <c r="CF56" i="37"/>
  <c r="P51" i="30"/>
  <c r="P62" i="37"/>
  <c r="W28" i="30"/>
  <c r="W31" i="30" s="1"/>
  <c r="W30" i="30"/>
  <c r="BV28" i="30"/>
  <c r="BV31" i="30" s="1"/>
  <c r="BV30" i="30"/>
  <c r="AX28" i="29"/>
  <c r="AX31" i="29" s="1"/>
  <c r="AX30" i="29"/>
  <c r="BE28" i="29"/>
  <c r="BE31" i="29" s="1"/>
  <c r="BE30" i="29"/>
  <c r="BX49" i="26"/>
  <c r="BX57" i="37"/>
  <c r="AR49" i="26"/>
  <c r="AR57" i="37"/>
  <c r="L49" i="26"/>
  <c r="L57" i="37"/>
  <c r="BS26" i="25"/>
  <c r="BS29" i="25" s="1"/>
  <c r="BS28" i="25"/>
  <c r="BZ49" i="25"/>
  <c r="BZ56" i="37"/>
  <c r="N49" i="25"/>
  <c r="N56" i="37"/>
  <c r="BT26" i="25"/>
  <c r="BT29" i="25" s="1"/>
  <c r="BT28" i="25"/>
  <c r="U51" i="28"/>
  <c r="U60" i="37"/>
  <c r="Q28" i="28"/>
  <c r="Q31" i="28" s="1"/>
  <c r="Q30" i="28"/>
  <c r="AD51" i="28"/>
  <c r="AD60" i="37"/>
  <c r="J49" i="17"/>
  <c r="J55" i="37"/>
  <c r="BH51" i="30"/>
  <c r="BH62" i="37"/>
  <c r="U51" i="30"/>
  <c r="U62" i="37"/>
  <c r="S28" i="29"/>
  <c r="S31" i="29" s="1"/>
  <c r="S30" i="29"/>
  <c r="BV26" i="26"/>
  <c r="BV29" i="26" s="1"/>
  <c r="BV28" i="26"/>
  <c r="AP26" i="26"/>
  <c r="AP29" i="26" s="1"/>
  <c r="AP28" i="26"/>
  <c r="J26" i="26"/>
  <c r="J28" i="26"/>
  <c r="S49" i="25"/>
  <c r="S56" i="37"/>
  <c r="AK51" i="28"/>
  <c r="AK60" i="37"/>
  <c r="BI51" i="28"/>
  <c r="BI60" i="37"/>
  <c r="N28" i="17"/>
  <c r="N26" i="17"/>
  <c r="BM28" i="30"/>
  <c r="BM31" i="30" s="1"/>
  <c r="BM30" i="30"/>
  <c r="AG28" i="30"/>
  <c r="AG31" i="30" s="1"/>
  <c r="AG30" i="30"/>
  <c r="AU28" i="29"/>
  <c r="AU31" i="29" s="1"/>
  <c r="AU30" i="29"/>
  <c r="AU26" i="25"/>
  <c r="AU29" i="25" s="1"/>
  <c r="AU28" i="25"/>
  <c r="BB49" i="25"/>
  <c r="BB56" i="37"/>
  <c r="AY26" i="26"/>
  <c r="AY29" i="26" s="1"/>
  <c r="AY28" i="26"/>
  <c r="AF49" i="25"/>
  <c r="AF56" i="37"/>
  <c r="BB28" i="28"/>
  <c r="BB31" i="28" s="1"/>
  <c r="BB30" i="28"/>
  <c r="AJ28" i="30"/>
  <c r="AJ31" i="30" s="1"/>
  <c r="AJ30" i="30"/>
  <c r="BI51" i="30"/>
  <c r="BI62" i="37"/>
  <c r="BG51" i="29"/>
  <c r="BG61" i="37"/>
  <c r="BR28" i="29"/>
  <c r="BR31" i="29" s="1"/>
  <c r="BR30" i="29"/>
  <c r="F51" i="29"/>
  <c r="F61" i="37"/>
  <c r="AN28" i="29"/>
  <c r="AN31" i="29" s="1"/>
  <c r="AN30" i="29"/>
  <c r="AA49" i="25"/>
  <c r="AA56" i="37"/>
  <c r="AX26" i="25"/>
  <c r="AX29" i="25" s="1"/>
  <c r="AX28" i="25"/>
  <c r="W26" i="26"/>
  <c r="W29" i="26" s="1"/>
  <c r="W28" i="26"/>
  <c r="AJ49" i="25"/>
  <c r="AJ56" i="37"/>
  <c r="BS51" i="30"/>
  <c r="BS62" i="37"/>
  <c r="BS51" i="29"/>
  <c r="BS61" i="37"/>
  <c r="AH28" i="29"/>
  <c r="AH31" i="29" s="1"/>
  <c r="AH30" i="29"/>
  <c r="AO28" i="29"/>
  <c r="AO31" i="29" s="1"/>
  <c r="AO30" i="29"/>
  <c r="AJ51" i="29"/>
  <c r="AJ61" i="37"/>
  <c r="BP28" i="28"/>
  <c r="BP31" i="28" s="1"/>
  <c r="BP30" i="28"/>
  <c r="BC28" i="28"/>
  <c r="BC31" i="28" s="1"/>
  <c r="BC30" i="28"/>
  <c r="BJ49" i="26"/>
  <c r="BJ57" i="37"/>
  <c r="AD49" i="26"/>
  <c r="AD57" i="37"/>
  <c r="X49" i="25"/>
  <c r="X56" i="37"/>
  <c r="BZ28" i="28"/>
  <c r="BZ31" i="28" s="1"/>
  <c r="BZ30" i="28"/>
  <c r="J34" i="15"/>
  <c r="J35" i="15"/>
  <c r="X32" i="15"/>
  <c r="X7" i="32"/>
  <c r="X7" i="31"/>
  <c r="X7" i="18"/>
  <c r="X9" i="30"/>
  <c r="X9" i="29"/>
  <c r="X7" i="24"/>
  <c r="X9" i="28"/>
  <c r="X34" i="28" s="1"/>
  <c r="X7" i="27"/>
  <c r="X7" i="26"/>
  <c r="X32" i="26" s="1"/>
  <c r="X7" i="25"/>
  <c r="X7" i="17"/>
  <c r="I35" i="15"/>
  <c r="I34" i="15"/>
  <c r="I36" i="15" s="1"/>
  <c r="V32" i="15"/>
  <c r="V7" i="32"/>
  <c r="V7" i="31"/>
  <c r="V7" i="18"/>
  <c r="V9" i="30"/>
  <c r="V9" i="29"/>
  <c r="V9" i="28"/>
  <c r="V34" i="28" s="1"/>
  <c r="V7" i="27"/>
  <c r="V7" i="24"/>
  <c r="V32" i="24" s="1"/>
  <c r="V7" i="26"/>
  <c r="V7" i="25"/>
  <c r="V32" i="25" s="1"/>
  <c r="V7" i="17"/>
  <c r="E9" i="29"/>
  <c r="E9" i="28"/>
  <c r="E7" i="27"/>
  <c r="E7" i="32"/>
  <c r="E38" i="32" s="1"/>
  <c r="E39" i="32" s="1"/>
  <c r="O102" i="42" s="1"/>
  <c r="E7" i="18"/>
  <c r="E38" i="18" s="1"/>
  <c r="L122" i="42" s="1"/>
  <c r="E9" i="30"/>
  <c r="E7" i="17"/>
  <c r="E7" i="31"/>
  <c r="E38" i="31" s="1"/>
  <c r="E39" i="31" s="1"/>
  <c r="O101" i="42" s="1"/>
  <c r="E7" i="24"/>
  <c r="E7" i="26"/>
  <c r="E7" i="25"/>
  <c r="AJ32" i="15"/>
  <c r="AJ7" i="32"/>
  <c r="AJ7" i="31"/>
  <c r="AJ7" i="18"/>
  <c r="AJ9" i="30"/>
  <c r="AJ9" i="28"/>
  <c r="AJ7" i="27"/>
  <c r="AJ7" i="24"/>
  <c r="AJ9" i="29"/>
  <c r="AJ34" i="29" s="1"/>
  <c r="AJ7" i="17"/>
  <c r="AJ7" i="26"/>
  <c r="AJ32" i="26" s="1"/>
  <c r="AJ7" i="25"/>
  <c r="L32" i="15"/>
  <c r="L7" i="32"/>
  <c r="L38" i="32" s="1"/>
  <c r="L7" i="31"/>
  <c r="L38" i="31" s="1"/>
  <c r="L7" i="18"/>
  <c r="L38" i="18" s="1"/>
  <c r="L9" i="30"/>
  <c r="L9" i="28"/>
  <c r="L7" i="27"/>
  <c r="L7" i="24"/>
  <c r="L7" i="17"/>
  <c r="L9" i="29"/>
  <c r="L7" i="26"/>
  <c r="L7" i="25"/>
  <c r="BZ32" i="15"/>
  <c r="BZ7" i="32"/>
  <c r="BZ7" i="31"/>
  <c r="BZ7" i="18"/>
  <c r="BZ9" i="30"/>
  <c r="BZ9" i="29"/>
  <c r="BZ34" i="29" s="1"/>
  <c r="BZ9" i="28"/>
  <c r="BZ7" i="27"/>
  <c r="BZ32" i="27" s="1"/>
  <c r="BZ7" i="24"/>
  <c r="BZ7" i="26"/>
  <c r="BZ7" i="25"/>
  <c r="BZ7" i="17"/>
  <c r="H54" i="18"/>
  <c r="H58" i="18" s="1"/>
  <c r="H40" i="18"/>
  <c r="H41" i="18" s="1"/>
  <c r="H48" i="18" s="1"/>
  <c r="H49" i="18" s="1"/>
  <c r="I40" i="18"/>
  <c r="I61" i="18" s="1"/>
  <c r="I62" i="18" s="1"/>
  <c r="H40" i="31"/>
  <c r="H61" i="31" s="1"/>
  <c r="H62" i="31" s="1"/>
  <c r="K14" i="30"/>
  <c r="J18" i="30"/>
  <c r="L14" i="29"/>
  <c r="K18" i="29"/>
  <c r="CB32" i="17"/>
  <c r="AF32" i="17"/>
  <c r="AR32" i="17"/>
  <c r="P32" i="17"/>
  <c r="AE32" i="17"/>
  <c r="W32" i="17"/>
  <c r="F49" i="17"/>
  <c r="F196" i="30" s="1"/>
  <c r="F29" i="17"/>
  <c r="F32" i="17" s="1"/>
  <c r="F33" i="17" s="1"/>
  <c r="F34" i="17" s="1"/>
  <c r="F48" i="29"/>
  <c r="F49" i="29" s="1"/>
  <c r="E189" i="17"/>
  <c r="F189" i="30"/>
  <c r="F189" i="29"/>
  <c r="F189" i="28"/>
  <c r="F46" i="17"/>
  <c r="F47" i="17" s="1"/>
  <c r="K147" i="41"/>
  <c r="E191" i="26"/>
  <c r="J17" i="32"/>
  <c r="J17" i="31"/>
  <c r="J17" i="18"/>
  <c r="I31" i="28"/>
  <c r="I34" i="28" s="1"/>
  <c r="I35" i="28" s="1"/>
  <c r="I36" i="28" s="1"/>
  <c r="J18" i="28"/>
  <c r="G48" i="28"/>
  <c r="G49" i="28" s="1"/>
  <c r="F208" i="30"/>
  <c r="F22" i="30" s="1"/>
  <c r="H33" i="42" s="1"/>
  <c r="I200" i="30"/>
  <c r="I200" i="29"/>
  <c r="I200" i="28"/>
  <c r="F212" i="30"/>
  <c r="F47" i="30" s="1"/>
  <c r="G212" i="30"/>
  <c r="G47" i="30" s="1"/>
  <c r="J45" i="27"/>
  <c r="G208" i="30"/>
  <c r="G22" i="30" s="1"/>
  <c r="H207" i="29"/>
  <c r="H211" i="29"/>
  <c r="H211" i="30"/>
  <c r="H207" i="30"/>
  <c r="H207" i="28"/>
  <c r="H211" i="28"/>
  <c r="I199" i="30"/>
  <c r="I199" i="29"/>
  <c r="I199" i="28"/>
  <c r="H206" i="30"/>
  <c r="H210" i="30"/>
  <c r="J45" i="24"/>
  <c r="H210" i="28"/>
  <c r="H206" i="28"/>
  <c r="H206" i="29"/>
  <c r="H210" i="29"/>
  <c r="H29" i="26"/>
  <c r="H32" i="26" s="1"/>
  <c r="H33" i="26" s="1"/>
  <c r="H34" i="26" s="1"/>
  <c r="I198" i="30"/>
  <c r="I198" i="29"/>
  <c r="I198" i="28"/>
  <c r="I29" i="26"/>
  <c r="I32" i="26" s="1"/>
  <c r="I33" i="26" s="1"/>
  <c r="I34" i="26" s="1"/>
  <c r="G198" i="29"/>
  <c r="G198" i="30"/>
  <c r="G198" i="28"/>
  <c r="H198" i="29"/>
  <c r="H198" i="30"/>
  <c r="H198" i="28"/>
  <c r="J16" i="26"/>
  <c r="H26" i="25"/>
  <c r="H190" i="28"/>
  <c r="H28" i="25"/>
  <c r="H190" i="30"/>
  <c r="H190" i="29"/>
  <c r="I29" i="25"/>
  <c r="I32" i="25" s="1"/>
  <c r="I33" i="25" s="1"/>
  <c r="I34" i="25" s="1"/>
  <c r="G29" i="25"/>
  <c r="G32" i="25" s="1"/>
  <c r="G33" i="25" s="1"/>
  <c r="I197" i="28"/>
  <c r="I197" i="29"/>
  <c r="I197" i="30"/>
  <c r="G197" i="29"/>
  <c r="G197" i="30"/>
  <c r="G197" i="28"/>
  <c r="E190" i="25"/>
  <c r="E222" i="28"/>
  <c r="K16" i="25"/>
  <c r="BP55" i="37"/>
  <c r="BP49" i="17"/>
  <c r="AU26" i="17"/>
  <c r="AU29" i="17" s="1"/>
  <c r="AU28" i="17"/>
  <c r="BU49" i="17"/>
  <c r="BU55" i="37"/>
  <c r="AW28" i="17"/>
  <c r="AW26" i="17"/>
  <c r="AW29" i="17" s="1"/>
  <c r="AN196" i="29"/>
  <c r="AN196" i="30"/>
  <c r="AN196" i="28"/>
  <c r="CC26" i="17"/>
  <c r="CC29" i="17" s="1"/>
  <c r="CC28" i="17"/>
  <c r="AA55" i="37"/>
  <c r="AA49" i="17"/>
  <c r="CF26" i="17"/>
  <c r="CF29" i="17" s="1"/>
  <c r="CF28" i="17"/>
  <c r="BE49" i="17"/>
  <c r="BE55" i="37"/>
  <c r="BH49" i="17"/>
  <c r="BH55" i="37"/>
  <c r="BK26" i="17"/>
  <c r="BK29" i="17" s="1"/>
  <c r="BK28" i="17"/>
  <c r="BG55" i="37"/>
  <c r="BG49" i="17"/>
  <c r="AD55" i="37"/>
  <c r="AD49" i="17"/>
  <c r="BM28" i="17"/>
  <c r="BM26" i="17"/>
  <c r="BM29" i="17" s="1"/>
  <c r="CE55" i="37"/>
  <c r="CE49" i="17"/>
  <c r="S26" i="17"/>
  <c r="S29" i="17" s="1"/>
  <c r="S32" i="17" s="1"/>
  <c r="AB55" i="37"/>
  <c r="AB49" i="17"/>
  <c r="BD28" i="17"/>
  <c r="BD26" i="17"/>
  <c r="BD29" i="17" s="1"/>
  <c r="AQ55" i="37"/>
  <c r="AQ49" i="17"/>
  <c r="BO28" i="17"/>
  <c r="BO26" i="17"/>
  <c r="BO29" i="17" s="1"/>
  <c r="AL49" i="17"/>
  <c r="AL55" i="37"/>
  <c r="BL28" i="17"/>
  <c r="BL26" i="17"/>
  <c r="BL29" i="17" s="1"/>
  <c r="BI49" i="17"/>
  <c r="BI55" i="37"/>
  <c r="BW28" i="17"/>
  <c r="BW26" i="17"/>
  <c r="BW29" i="17" s="1"/>
  <c r="AK49" i="17"/>
  <c r="AK55" i="37"/>
  <c r="BT28" i="17"/>
  <c r="BT26" i="17"/>
  <c r="BT29" i="17" s="1"/>
  <c r="Q49" i="17"/>
  <c r="Q55" i="37"/>
  <c r="AM49" i="17"/>
  <c r="AM55" i="37"/>
  <c r="BH26" i="17"/>
  <c r="BH29" i="17" s="1"/>
  <c r="BH28" i="17"/>
  <c r="AT28" i="17"/>
  <c r="AT26" i="17"/>
  <c r="AT29" i="17" s="1"/>
  <c r="AI55" i="37"/>
  <c r="AI49" i="17"/>
  <c r="CE28" i="17"/>
  <c r="CE26" i="17"/>
  <c r="CE29" i="17" s="1"/>
  <c r="BR49" i="17"/>
  <c r="BR55" i="37"/>
  <c r="AQ26" i="17"/>
  <c r="AQ29" i="17" s="1"/>
  <c r="AQ28" i="17"/>
  <c r="M55" i="37"/>
  <c r="M49" i="17"/>
  <c r="BU26" i="17"/>
  <c r="BU29" i="17" s="1"/>
  <c r="BU28" i="17"/>
  <c r="Y49" i="17"/>
  <c r="Y55" i="37"/>
  <c r="AJ55" i="37"/>
  <c r="AJ49" i="17"/>
  <c r="BE28" i="17"/>
  <c r="BE26" i="17"/>
  <c r="BE29" i="17" s="1"/>
  <c r="R49" i="17"/>
  <c r="R55" i="37"/>
  <c r="AS49" i="17"/>
  <c r="AS55" i="37"/>
  <c r="BA49" i="17"/>
  <c r="BA55" i="37"/>
  <c r="BP26" i="17"/>
  <c r="BP29" i="17" s="1"/>
  <c r="BP28" i="17"/>
  <c r="M26" i="17"/>
  <c r="M28" i="17"/>
  <c r="AH49" i="17"/>
  <c r="AH55" i="37"/>
  <c r="Y26" i="17"/>
  <c r="Y29" i="17" s="1"/>
  <c r="Y28" i="17"/>
  <c r="X55" i="37"/>
  <c r="X49" i="17"/>
  <c r="CD55" i="37"/>
  <c r="CD49" i="17"/>
  <c r="AM28" i="17"/>
  <c r="AM26" i="17"/>
  <c r="AM29" i="17" s="1"/>
  <c r="AT55" i="37"/>
  <c r="AT49" i="17"/>
  <c r="BG26" i="17"/>
  <c r="BG29" i="17" s="1"/>
  <c r="BG32" i="17" s="1"/>
  <c r="AI26" i="17"/>
  <c r="AI29" i="17" s="1"/>
  <c r="AI28" i="17"/>
  <c r="AO49" i="17"/>
  <c r="AO55" i="37"/>
  <c r="AE196" i="30"/>
  <c r="AE196" i="29"/>
  <c r="AE196" i="28"/>
  <c r="BR28" i="17"/>
  <c r="BR26" i="17"/>
  <c r="BR29" i="17" s="1"/>
  <c r="BY49" i="17"/>
  <c r="BY55" i="37"/>
  <c r="AB26" i="17"/>
  <c r="AB29" i="17" s="1"/>
  <c r="AB28" i="17"/>
  <c r="AY55" i="37"/>
  <c r="AY49" i="17"/>
  <c r="AP49" i="17"/>
  <c r="AP55" i="37"/>
  <c r="AH26" i="17"/>
  <c r="AH29" i="17" s="1"/>
  <c r="AH28" i="17"/>
  <c r="AJ26" i="17"/>
  <c r="AJ29" i="17" s="1"/>
  <c r="AJ28" i="17"/>
  <c r="BF55" i="37"/>
  <c r="BF49" i="17"/>
  <c r="BI26" i="17"/>
  <c r="BI29" i="17" s="1"/>
  <c r="BI32" i="17" s="1"/>
  <c r="BC49" i="17"/>
  <c r="BC55" i="37"/>
  <c r="AV49" i="17"/>
  <c r="AV55" i="37"/>
  <c r="AK26" i="17"/>
  <c r="AK29" i="17" s="1"/>
  <c r="AK28" i="17"/>
  <c r="CD28" i="17"/>
  <c r="CD26" i="17"/>
  <c r="CD29" i="17" s="1"/>
  <c r="K55" i="37"/>
  <c r="K49" i="17"/>
  <c r="Q26" i="17"/>
  <c r="Q29" i="17" s="1"/>
  <c r="Q28" i="17"/>
  <c r="T55" i="37"/>
  <c r="T49" i="17"/>
  <c r="R26" i="17"/>
  <c r="R29" i="17" s="1"/>
  <c r="R32" i="17" s="1"/>
  <c r="BN55" i="37"/>
  <c r="BN49" i="17"/>
  <c r="AS26" i="17"/>
  <c r="AS29" i="17" s="1"/>
  <c r="AS28" i="17"/>
  <c r="AO28" i="17"/>
  <c r="AO26" i="17"/>
  <c r="AO29" i="17" s="1"/>
  <c r="BQ49" i="17"/>
  <c r="BQ55" i="37"/>
  <c r="BA28" i="17"/>
  <c r="BA26" i="17"/>
  <c r="BA29" i="17" s="1"/>
  <c r="Z49" i="17"/>
  <c r="Z55" i="37"/>
  <c r="BV55" i="37"/>
  <c r="BV49" i="17"/>
  <c r="AP26" i="17"/>
  <c r="AP29" i="17" s="1"/>
  <c r="AP28" i="17"/>
  <c r="AW49" i="17"/>
  <c r="AW55" i="37"/>
  <c r="AZ49" i="17"/>
  <c r="AZ55" i="37"/>
  <c r="X26" i="17"/>
  <c r="X29" i="17" s="1"/>
  <c r="X28" i="17"/>
  <c r="BC26" i="17"/>
  <c r="BC29" i="17" s="1"/>
  <c r="BC28" i="17"/>
  <c r="O49" i="17"/>
  <c r="O55" i="37"/>
  <c r="AG49" i="17"/>
  <c r="AG55" i="37"/>
  <c r="AX55" i="37"/>
  <c r="AX49" i="17"/>
  <c r="BY26" i="17"/>
  <c r="BY29" i="17" s="1"/>
  <c r="BY28" i="17"/>
  <c r="AC49" i="17"/>
  <c r="AC55" i="37"/>
  <c r="AZ26" i="17"/>
  <c r="AZ29" i="17" s="1"/>
  <c r="AZ28" i="17"/>
  <c r="CC49" i="17"/>
  <c r="CC55" i="37"/>
  <c r="AV26" i="17"/>
  <c r="AV29" i="17" s="1"/>
  <c r="AV28" i="17"/>
  <c r="CA49" i="17"/>
  <c r="CA55" i="37"/>
  <c r="AD28" i="17"/>
  <c r="AD26" i="17"/>
  <c r="AD29" i="17" s="1"/>
  <c r="BM49" i="17"/>
  <c r="BM55" i="37"/>
  <c r="AG28" i="17"/>
  <c r="AG26" i="17"/>
  <c r="AG29" i="17" s="1"/>
  <c r="Z26" i="17"/>
  <c r="Z29" i="17" s="1"/>
  <c r="Z28" i="17"/>
  <c r="S55" i="37"/>
  <c r="S49" i="17"/>
  <c r="BD49" i="17"/>
  <c r="BD55" i="37"/>
  <c r="AY26" i="17"/>
  <c r="AY29" i="17" s="1"/>
  <c r="AY32" i="17" s="1"/>
  <c r="AC26" i="17"/>
  <c r="AC29" i="17" s="1"/>
  <c r="AC32" i="17" s="1"/>
  <c r="BV26" i="17"/>
  <c r="BV29" i="17" s="1"/>
  <c r="BV28" i="17"/>
  <c r="BO55" i="37"/>
  <c r="BO49" i="17"/>
  <c r="AU49" i="17"/>
  <c r="AU55" i="37"/>
  <c r="AL28" i="17"/>
  <c r="AL26" i="17"/>
  <c r="AL29" i="17" s="1"/>
  <c r="BL49" i="17"/>
  <c r="BL55" i="37"/>
  <c r="BF26" i="17"/>
  <c r="BF29" i="17" s="1"/>
  <c r="BF28" i="17"/>
  <c r="BW55" i="37"/>
  <c r="BW49" i="17"/>
  <c r="CF55" i="37"/>
  <c r="CF49" i="17"/>
  <c r="CA26" i="17"/>
  <c r="CA29" i="17" s="1"/>
  <c r="CA28" i="17"/>
  <c r="BT49" i="17"/>
  <c r="BT55" i="37"/>
  <c r="K28" i="17"/>
  <c r="K26" i="17"/>
  <c r="T26" i="17"/>
  <c r="T29" i="17" s="1"/>
  <c r="T28" i="17"/>
  <c r="O28" i="17"/>
  <c r="O26" i="17"/>
  <c r="O29" i="17" s="1"/>
  <c r="BK49" i="17"/>
  <c r="BK55" i="37"/>
  <c r="BN26" i="17"/>
  <c r="BN29" i="17" s="1"/>
  <c r="BN32" i="17" s="1"/>
  <c r="BQ26" i="17"/>
  <c r="BQ29" i="17" s="1"/>
  <c r="BQ32" i="17" s="1"/>
  <c r="J16" i="17"/>
  <c r="E190" i="27"/>
  <c r="X374" i="41"/>
  <c r="E373" i="41" s="1"/>
  <c r="I54" i="18"/>
  <c r="I58" i="18" s="1"/>
  <c r="I41" i="18"/>
  <c r="E190" i="17"/>
  <c r="E188" i="26"/>
  <c r="O47" i="32"/>
  <c r="O48" i="32" s="1"/>
  <c r="O49" i="32" s="1"/>
  <c r="W383" i="41"/>
  <c r="P80" i="15"/>
  <c r="H50" i="37"/>
  <c r="I47" i="32"/>
  <c r="I50" i="32" s="1"/>
  <c r="G47" i="32"/>
  <c r="G48" i="32" s="1"/>
  <c r="G49" i="32" s="1"/>
  <c r="E191" i="24"/>
  <c r="H47" i="31"/>
  <c r="I54" i="32"/>
  <c r="I58" i="32" s="1"/>
  <c r="E222" i="30"/>
  <c r="E221" i="30"/>
  <c r="H47" i="32"/>
  <c r="H50" i="32" s="1"/>
  <c r="H54" i="31"/>
  <c r="H58" i="31" s="1"/>
  <c r="AE376" i="41"/>
  <c r="AK376" i="41" s="1"/>
  <c r="Q373" i="41" s="1"/>
  <c r="M65" i="37"/>
  <c r="J65" i="37"/>
  <c r="F47" i="32"/>
  <c r="F53" i="31"/>
  <c r="F47" i="31"/>
  <c r="L47" i="32"/>
  <c r="F65" i="37"/>
  <c r="F56" i="32"/>
  <c r="F54" i="32"/>
  <c r="L65" i="37"/>
  <c r="K47" i="32"/>
  <c r="F53" i="18"/>
  <c r="F47" i="18"/>
  <c r="G65" i="37"/>
  <c r="G56" i="32"/>
  <c r="G54" i="32"/>
  <c r="G58" i="32" s="1"/>
  <c r="K65" i="37"/>
  <c r="M47" i="32"/>
  <c r="G36" i="15"/>
  <c r="F50" i="37"/>
  <c r="J47" i="32"/>
  <c r="AE307" i="41"/>
  <c r="AK307" i="41" s="1"/>
  <c r="Q304" i="41" s="1"/>
  <c r="AD371" i="41"/>
  <c r="AI371" i="41" s="1"/>
  <c r="E188" i="25"/>
  <c r="Z369" i="41"/>
  <c r="G368" i="41" s="1"/>
  <c r="I4" i="15"/>
  <c r="I4" i="25"/>
  <c r="I4" i="30"/>
  <c r="I4" i="31"/>
  <c r="I4" i="24"/>
  <c r="I4" i="29"/>
  <c r="I4" i="28"/>
  <c r="I4" i="32"/>
  <c r="I4" i="26"/>
  <c r="I4" i="37"/>
  <c r="I4" i="18"/>
  <c r="I4" i="27"/>
  <c r="I4" i="17"/>
  <c r="J6" i="8"/>
  <c r="J110" i="33" s="1"/>
  <c r="Q4" i="39"/>
  <c r="E191" i="25"/>
  <c r="AD374" i="41"/>
  <c r="AI374" i="41" s="1"/>
  <c r="W314" i="41"/>
  <c r="E191" i="27"/>
  <c r="AD229" i="41"/>
  <c r="AI229" i="41" s="1"/>
  <c r="X368" i="41"/>
  <c r="E367" i="41" s="1"/>
  <c r="W249" i="41"/>
  <c r="E222" i="29"/>
  <c r="E188" i="17"/>
  <c r="N47" i="32"/>
  <c r="N48" i="32" s="1"/>
  <c r="N49" i="32" s="1"/>
  <c r="AJ373" i="41"/>
  <c r="G57" i="18"/>
  <c r="I45" i="31"/>
  <c r="I24" i="31"/>
  <c r="I43" i="31"/>
  <c r="I53" i="31" s="1"/>
  <c r="I64" i="37" s="1"/>
  <c r="I52" i="37"/>
  <c r="I50" i="37" s="1"/>
  <c r="G50" i="31"/>
  <c r="AJ236" i="41"/>
  <c r="AJ304" i="41"/>
  <c r="AJ442" i="41"/>
  <c r="AJ372" i="41"/>
  <c r="AJ441" i="41"/>
  <c r="AJ303" i="41"/>
  <c r="AJ235" i="41"/>
  <c r="K341" i="41"/>
  <c r="P43" i="32"/>
  <c r="P53" i="32" s="1"/>
  <c r="P24" i="32"/>
  <c r="P45" i="32"/>
  <c r="P61" i="32" s="1"/>
  <c r="P62" i="32" s="1"/>
  <c r="P53" i="37"/>
  <c r="Q19" i="32"/>
  <c r="K340" i="41"/>
  <c r="L340" i="41" s="1"/>
  <c r="N65" i="37"/>
  <c r="N54" i="32"/>
  <c r="N48" i="37" s="1"/>
  <c r="N56" i="32"/>
  <c r="E220" i="29"/>
  <c r="E219" i="29"/>
  <c r="K204" i="41"/>
  <c r="L204" i="41" s="1"/>
  <c r="K271" i="41"/>
  <c r="L271" i="41" s="1"/>
  <c r="K203" i="41"/>
  <c r="L203" i="41" s="1"/>
  <c r="E219" i="30"/>
  <c r="O65" i="37"/>
  <c r="O56" i="32"/>
  <c r="O54" i="32"/>
  <c r="O48" i="37" s="1"/>
  <c r="J47" i="18"/>
  <c r="J63" i="37"/>
  <c r="L19" i="18"/>
  <c r="K24" i="18"/>
  <c r="K45" i="18"/>
  <c r="K43" i="18"/>
  <c r="K53" i="18" s="1"/>
  <c r="K51" i="37"/>
  <c r="H50" i="18"/>
  <c r="I41" i="32"/>
  <c r="J137" i="41"/>
  <c r="Z368" i="41"/>
  <c r="G367" i="41" s="1"/>
  <c r="X375" i="41"/>
  <c r="E374" i="41" s="1"/>
  <c r="Y371" i="41"/>
  <c r="F370" i="41" s="1"/>
  <c r="X369" i="41"/>
  <c r="E368" i="41" s="1"/>
  <c r="Y301" i="41"/>
  <c r="F300" i="41" s="1"/>
  <c r="X229" i="41"/>
  <c r="E228" i="41" s="1"/>
  <c r="W251" i="41"/>
  <c r="Y298" i="41"/>
  <c r="F297" i="41" s="1"/>
  <c r="Y234" i="41"/>
  <c r="F233" i="41" s="1"/>
  <c r="AC307" i="41"/>
  <c r="AH307" i="41" s="1"/>
  <c r="AD233" i="41"/>
  <c r="AI233" i="41" s="1"/>
  <c r="AD370" i="41"/>
  <c r="AI370" i="41" s="1"/>
  <c r="Y376" i="41"/>
  <c r="F375" i="41" s="1"/>
  <c r="X367" i="41"/>
  <c r="E366" i="41" s="1"/>
  <c r="Y368" i="41"/>
  <c r="F367" i="41" s="1"/>
  <c r="Y374" i="41"/>
  <c r="F373" i="41" s="1"/>
  <c r="W245" i="41"/>
  <c r="Y299" i="41"/>
  <c r="F298" i="41" s="1"/>
  <c r="X232" i="41"/>
  <c r="E231" i="41" s="1"/>
  <c r="AD302" i="41"/>
  <c r="AI302" i="41" s="1"/>
  <c r="AD230" i="41"/>
  <c r="AI230" i="41" s="1"/>
  <c r="AA307" i="41"/>
  <c r="AF307" i="41" s="1"/>
  <c r="E221" i="28"/>
  <c r="AA376" i="41"/>
  <c r="AF376" i="41" s="1"/>
  <c r="X366" i="41"/>
  <c r="E365" i="41" s="1"/>
  <c r="AD366" i="41"/>
  <c r="AI366" i="41" s="1"/>
  <c r="Y367" i="41"/>
  <c r="F366" i="41" s="1"/>
  <c r="Y375" i="41"/>
  <c r="F374" i="41" s="1"/>
  <c r="Y369" i="41"/>
  <c r="F368" i="41" s="1"/>
  <c r="X382" i="41"/>
  <c r="Z382" i="41" s="1"/>
  <c r="AD369" i="41"/>
  <c r="AI369" i="41" s="1"/>
  <c r="X245" i="41"/>
  <c r="Z245" i="41" s="1"/>
  <c r="Y237" i="41"/>
  <c r="F236" i="41" s="1"/>
  <c r="AD307" i="41"/>
  <c r="AI307" i="41" s="1"/>
  <c r="Y231" i="41"/>
  <c r="F230" i="41" s="1"/>
  <c r="E191" i="17"/>
  <c r="Z367" i="41"/>
  <c r="G366" i="41" s="1"/>
  <c r="X376" i="41"/>
  <c r="E375" i="41" s="1"/>
  <c r="Z376" i="41"/>
  <c r="G375" i="41" s="1"/>
  <c r="AD375" i="41"/>
  <c r="AI375" i="41" s="1"/>
  <c r="X383" i="41"/>
  <c r="Z383" i="41" s="1"/>
  <c r="W386" i="41"/>
  <c r="Y233" i="41"/>
  <c r="F232" i="41" s="1"/>
  <c r="Y300" i="41"/>
  <c r="F299" i="41" s="1"/>
  <c r="Y239" i="41"/>
  <c r="F238" i="41" s="1"/>
  <c r="X230" i="41"/>
  <c r="E229" i="41" s="1"/>
  <c r="AD301" i="41"/>
  <c r="AI301" i="41" s="1"/>
  <c r="Y232" i="41"/>
  <c r="F231" i="41" s="1"/>
  <c r="X301" i="41"/>
  <c r="E300" i="41" s="1"/>
  <c r="Z232" i="41"/>
  <c r="G231" i="41" s="1"/>
  <c r="AD367" i="41"/>
  <c r="AI367" i="41" s="1"/>
  <c r="Y366" i="41"/>
  <c r="F365" i="41" s="1"/>
  <c r="AC376" i="41"/>
  <c r="AH376" i="41" s="1"/>
  <c r="AD368" i="41"/>
  <c r="AI368" i="41" s="1"/>
  <c r="Z366" i="41"/>
  <c r="G365" i="41" s="1"/>
  <c r="Z371" i="41"/>
  <c r="G370" i="41" s="1"/>
  <c r="W387" i="41"/>
  <c r="Z234" i="41"/>
  <c r="G233" i="41" s="1"/>
  <c r="Y307" i="41"/>
  <c r="F306" i="41" s="1"/>
  <c r="J135" i="41"/>
  <c r="X233" i="41"/>
  <c r="E232" i="41" s="1"/>
  <c r="AC237" i="41"/>
  <c r="AH237" i="41" s="1"/>
  <c r="X231" i="41"/>
  <c r="E230" i="41" s="1"/>
  <c r="AC305" i="41"/>
  <c r="AH305" i="41" s="1"/>
  <c r="AC239" i="41"/>
  <c r="AH239" i="41" s="1"/>
  <c r="Z229" i="41"/>
  <c r="G228" i="41" s="1"/>
  <c r="X370" i="41"/>
  <c r="E369" i="41" s="1"/>
  <c r="AC374" i="41"/>
  <c r="AH374" i="41" s="1"/>
  <c r="Z375" i="41"/>
  <c r="G374" i="41" s="1"/>
  <c r="W382" i="41"/>
  <c r="W388" i="41"/>
  <c r="W250" i="41"/>
  <c r="Z237" i="41"/>
  <c r="G236" i="41" s="1"/>
  <c r="Y230" i="41"/>
  <c r="F229" i="41" s="1"/>
  <c r="Y229" i="41"/>
  <c r="F228" i="41" s="1"/>
  <c r="Z231" i="41"/>
  <c r="G230" i="41" s="1"/>
  <c r="X239" i="41"/>
  <c r="E238" i="41" s="1"/>
  <c r="Y302" i="41"/>
  <c r="F301" i="41" s="1"/>
  <c r="Z299" i="41"/>
  <c r="G298" i="41" s="1"/>
  <c r="Z370" i="41"/>
  <c r="G369" i="41" s="1"/>
  <c r="Y370" i="41"/>
  <c r="F369" i="41" s="1"/>
  <c r="AD376" i="41"/>
  <c r="AI376" i="41" s="1"/>
  <c r="AE374" i="41"/>
  <c r="AK374" i="41" s="1"/>
  <c r="Q371" i="41" s="1"/>
  <c r="Z374" i="41"/>
  <c r="G373" i="41" s="1"/>
  <c r="AC375" i="41"/>
  <c r="AH375" i="41" s="1"/>
  <c r="AD232" i="41"/>
  <c r="AI232" i="41" s="1"/>
  <c r="X238" i="41"/>
  <c r="E237" i="41" s="1"/>
  <c r="AD239" i="41"/>
  <c r="AI239" i="41" s="1"/>
  <c r="J136" i="41"/>
  <c r="X297" i="41"/>
  <c r="E296" i="41" s="1"/>
  <c r="K410" i="41"/>
  <c r="L410" i="41" s="1"/>
  <c r="Y440" i="41"/>
  <c r="F439" i="41" s="1"/>
  <c r="AD444" i="41"/>
  <c r="AI444" i="41" s="1"/>
  <c r="X445" i="41"/>
  <c r="E444" i="41" s="1"/>
  <c r="Z444" i="41"/>
  <c r="G443" i="41" s="1"/>
  <c r="AC238" i="41"/>
  <c r="AH238" i="41" s="1"/>
  <c r="W451" i="41"/>
  <c r="Y451" i="41" s="1"/>
  <c r="L437" i="41" s="1"/>
  <c r="Z445" i="41"/>
  <c r="G444" i="41" s="1"/>
  <c r="Y437" i="41"/>
  <c r="F436" i="41" s="1"/>
  <c r="AC443" i="41"/>
  <c r="AH443" i="41" s="1"/>
  <c r="AC444" i="41"/>
  <c r="AH444" i="41" s="1"/>
  <c r="X237" i="41"/>
  <c r="E236" i="41" s="1"/>
  <c r="AD437" i="41"/>
  <c r="AI437" i="41" s="1"/>
  <c r="X438" i="41"/>
  <c r="E437" i="41" s="1"/>
  <c r="X437" i="41"/>
  <c r="E436" i="41" s="1"/>
  <c r="Y445" i="41"/>
  <c r="F444" i="41" s="1"/>
  <c r="AD440" i="41"/>
  <c r="AI440" i="41" s="1"/>
  <c r="AC445" i="41"/>
  <c r="AH445" i="41" s="1"/>
  <c r="Z306" i="41"/>
  <c r="G305" i="41" s="1"/>
  <c r="W246" i="41"/>
  <c r="Z302" i="41"/>
  <c r="G301" i="41" s="1"/>
  <c r="K409" i="41"/>
  <c r="L409" i="41" s="1"/>
  <c r="AD435" i="41"/>
  <c r="AI435" i="41" s="1"/>
  <c r="X439" i="41"/>
  <c r="E438" i="41" s="1"/>
  <c r="AD445" i="41"/>
  <c r="AI445" i="41" s="1"/>
  <c r="Z439" i="41"/>
  <c r="G438" i="41" s="1"/>
  <c r="AD439" i="41"/>
  <c r="AI439" i="41" s="1"/>
  <c r="X436" i="41"/>
  <c r="E435" i="41" s="1"/>
  <c r="W319" i="41"/>
  <c r="X305" i="41"/>
  <c r="E304" i="41" s="1"/>
  <c r="Y435" i="41"/>
  <c r="F434" i="41" s="1"/>
  <c r="Y436" i="41"/>
  <c r="F435" i="41" s="1"/>
  <c r="W452" i="41"/>
  <c r="Y452" i="41" s="1"/>
  <c r="L438" i="41" s="1"/>
  <c r="AD443" i="41"/>
  <c r="AI443" i="41" s="1"/>
  <c r="AE445" i="41"/>
  <c r="AK445" i="41" s="1"/>
  <c r="Q442" i="41" s="1"/>
  <c r="X444" i="41"/>
  <c r="E443" i="41" s="1"/>
  <c r="W457" i="41"/>
  <c r="Z307" i="41"/>
  <c r="G306" i="41" s="1"/>
  <c r="Z298" i="41"/>
  <c r="G297" i="41" s="1"/>
  <c r="Z440" i="41"/>
  <c r="G439" i="41" s="1"/>
  <c r="Y444" i="41"/>
  <c r="F443" i="41" s="1"/>
  <c r="AD438" i="41"/>
  <c r="AI438" i="41" s="1"/>
  <c r="Y443" i="41"/>
  <c r="F442" i="41" s="1"/>
  <c r="Y438" i="41"/>
  <c r="F437" i="41" s="1"/>
  <c r="W455" i="41"/>
  <c r="Z438" i="41"/>
  <c r="G437" i="41" s="1"/>
  <c r="AD300" i="41"/>
  <c r="AI300" i="41" s="1"/>
  <c r="W318" i="41"/>
  <c r="Z436" i="41"/>
  <c r="G435" i="41" s="1"/>
  <c r="AA445" i="41"/>
  <c r="AF445" i="41" s="1"/>
  <c r="Y439" i="41"/>
  <c r="F438" i="41" s="1"/>
  <c r="Z435" i="41"/>
  <c r="G434" i="41" s="1"/>
  <c r="X452" i="41"/>
  <c r="Z452" i="41" s="1"/>
  <c r="W456" i="41"/>
  <c r="X435" i="41"/>
  <c r="E434" i="41" s="1"/>
  <c r="X443" i="41"/>
  <c r="E442" i="41" s="1"/>
  <c r="X451" i="41"/>
  <c r="Z451" i="41" s="1"/>
  <c r="AD436" i="41"/>
  <c r="AI436" i="41" s="1"/>
  <c r="Z443" i="41"/>
  <c r="G442" i="41" s="1"/>
  <c r="Z437" i="41"/>
  <c r="G436" i="41" s="1"/>
  <c r="M8" i="37"/>
  <c r="Z305" i="41"/>
  <c r="G304" i="41" s="1"/>
  <c r="Z239" i="41"/>
  <c r="G238" i="41" s="1"/>
  <c r="K148" i="41"/>
  <c r="N8" i="37"/>
  <c r="E219" i="28"/>
  <c r="M41" i="15"/>
  <c r="F92" i="15" s="1"/>
  <c r="J92" i="15" s="1"/>
  <c r="Y305" i="41"/>
  <c r="F304" i="41" s="1"/>
  <c r="Z301" i="41"/>
  <c r="G300" i="41" s="1"/>
  <c r="X314" i="41"/>
  <c r="Z314" i="41" s="1"/>
  <c r="W313" i="41"/>
  <c r="AD238" i="41"/>
  <c r="X246" i="41"/>
  <c r="Z246" i="41" s="1"/>
  <c r="Z230" i="41"/>
  <c r="G229" i="41" s="1"/>
  <c r="Y306" i="41"/>
  <c r="F305" i="41" s="1"/>
  <c r="Y297" i="41"/>
  <c r="F296" i="41" s="1"/>
  <c r="AD306" i="41"/>
  <c r="AI306" i="41" s="1"/>
  <c r="X300" i="41"/>
  <c r="E299" i="41" s="1"/>
  <c r="X299" i="41"/>
  <c r="E298" i="41" s="1"/>
  <c r="AC299" i="41"/>
  <c r="AH299" i="41" s="1"/>
  <c r="AD298" i="41"/>
  <c r="AI298" i="41" s="1"/>
  <c r="X306" i="41"/>
  <c r="E305" i="41" s="1"/>
  <c r="AD305" i="41"/>
  <c r="AI305" i="41" s="1"/>
  <c r="X313" i="41"/>
  <c r="Z313" i="41" s="1"/>
  <c r="K135" i="41"/>
  <c r="AD234" i="41"/>
  <c r="AI234" i="41" s="1"/>
  <c r="X298" i="41"/>
  <c r="E297" i="41" s="1"/>
  <c r="AD299" i="41"/>
  <c r="AI299" i="41" s="1"/>
  <c r="Z300" i="41"/>
  <c r="G299" i="41" s="1"/>
  <c r="AD297" i="41"/>
  <c r="AI297" i="41" s="1"/>
  <c r="X307" i="41"/>
  <c r="E306" i="41" s="1"/>
  <c r="AC306" i="41"/>
  <c r="AH306" i="41" s="1"/>
  <c r="AA306" i="41"/>
  <c r="AF306" i="41" s="1"/>
  <c r="AD237" i="41"/>
  <c r="AI237" i="41" s="1"/>
  <c r="Z233" i="41"/>
  <c r="G232" i="41" s="1"/>
  <c r="Z238" i="41"/>
  <c r="G237" i="41" s="1"/>
  <c r="Z297" i="41"/>
  <c r="G296" i="41" s="1"/>
  <c r="E188" i="24"/>
  <c r="E189" i="24"/>
  <c r="E188" i="27"/>
  <c r="AD231" i="41"/>
  <c r="AI231" i="41" s="1"/>
  <c r="W317" i="41"/>
  <c r="K272" i="41"/>
  <c r="L272" i="41" s="1"/>
  <c r="G128" i="37"/>
  <c r="H128" i="37" s="1"/>
  <c r="I128" i="37" s="1"/>
  <c r="F121" i="37"/>
  <c r="K152" i="41"/>
  <c r="M273" i="1"/>
  <c r="P273" i="1" s="1"/>
  <c r="D27" i="34" s="1"/>
  <c r="M265" i="1"/>
  <c r="P265" i="1" s="1"/>
  <c r="D19" i="34" s="1"/>
  <c r="M257" i="1"/>
  <c r="P257" i="1" s="1"/>
  <c r="D11" i="34" s="1"/>
  <c r="M272" i="1"/>
  <c r="P272" i="1" s="1"/>
  <c r="D26" i="34" s="1"/>
  <c r="M264" i="1"/>
  <c r="P264" i="1" s="1"/>
  <c r="D18" i="34" s="1"/>
  <c r="M256" i="1"/>
  <c r="P256" i="1" s="1"/>
  <c r="D10" i="34" s="1"/>
  <c r="M271" i="1"/>
  <c r="P271" i="1" s="1"/>
  <c r="D25" i="34" s="1"/>
  <c r="M263" i="1"/>
  <c r="P263" i="1" s="1"/>
  <c r="D17" i="34" s="1"/>
  <c r="M255" i="1"/>
  <c r="P255" i="1" s="1"/>
  <c r="D9" i="34" s="1"/>
  <c r="M270" i="1"/>
  <c r="P270" i="1" s="1"/>
  <c r="D24" i="34" s="1"/>
  <c r="M262" i="1"/>
  <c r="P262" i="1" s="1"/>
  <c r="D16" i="34" s="1"/>
  <c r="M254" i="1"/>
  <c r="P254" i="1" s="1"/>
  <c r="D8" i="34" s="1"/>
  <c r="M269" i="1"/>
  <c r="P269" i="1" s="1"/>
  <c r="D23" i="34" s="1"/>
  <c r="M261" i="1"/>
  <c r="P261" i="1" s="1"/>
  <c r="D15" i="34" s="1"/>
  <c r="M268" i="1"/>
  <c r="P268" i="1" s="1"/>
  <c r="D22" i="34" s="1"/>
  <c r="M260" i="1"/>
  <c r="P260" i="1" s="1"/>
  <c r="D14" i="34" s="1"/>
  <c r="M267" i="1"/>
  <c r="P267" i="1" s="1"/>
  <c r="D21" i="34" s="1"/>
  <c r="M259" i="1"/>
  <c r="P259" i="1" s="1"/>
  <c r="D13" i="34" s="1"/>
  <c r="M266" i="1"/>
  <c r="P266" i="1" s="1"/>
  <c r="D20" i="34" s="1"/>
  <c r="M258" i="1"/>
  <c r="P258" i="1" s="1"/>
  <c r="D12" i="34" s="1"/>
  <c r="G196" i="28"/>
  <c r="G196" i="29"/>
  <c r="I196" i="28"/>
  <c r="I196" i="29"/>
  <c r="I196" i="30"/>
  <c r="I29" i="17"/>
  <c r="I32" i="17" s="1"/>
  <c r="I33" i="17" s="1"/>
  <c r="I34" i="17" s="1"/>
  <c r="H196" i="28"/>
  <c r="H196" i="29"/>
  <c r="H196" i="30"/>
  <c r="G29" i="17"/>
  <c r="H29" i="17"/>
  <c r="H32" i="17" s="1"/>
  <c r="H33" i="17" s="1"/>
  <c r="H34" i="17" s="1"/>
  <c r="K153" i="41"/>
  <c r="K154" i="41"/>
  <c r="P139" i="41"/>
  <c r="L150" i="41"/>
  <c r="L141" i="41"/>
  <c r="L142" i="41"/>
  <c r="P144" i="41"/>
  <c r="L147" i="41"/>
  <c r="L148" i="41"/>
  <c r="L146" i="41"/>
  <c r="M146" i="41"/>
  <c r="M10" i="15"/>
  <c r="M42" i="15" s="1"/>
  <c r="I41" i="31"/>
  <c r="H54" i="32"/>
  <c r="H41" i="32"/>
  <c r="H48" i="27"/>
  <c r="H38" i="27"/>
  <c r="L32" i="26"/>
  <c r="J9" i="31"/>
  <c r="J39" i="31" s="1"/>
  <c r="J40" i="31" s="1"/>
  <c r="J41" i="31" s="1"/>
  <c r="J9" i="32"/>
  <c r="J39" i="32" s="1"/>
  <c r="J40" i="32" s="1"/>
  <c r="J41" i="32" s="1"/>
  <c r="J9" i="18"/>
  <c r="J39" i="18" s="1"/>
  <c r="J40" i="18" s="1"/>
  <c r="J41" i="18" s="1"/>
  <c r="J11" i="30"/>
  <c r="J11" i="28"/>
  <c r="J9" i="26"/>
  <c r="J11" i="29"/>
  <c r="J9" i="27"/>
  <c r="J9" i="24"/>
  <c r="J9" i="25"/>
  <c r="J9" i="17"/>
  <c r="K33" i="15"/>
  <c r="N31" i="28" l="1"/>
  <c r="N29" i="27"/>
  <c r="N29" i="24"/>
  <c r="N29" i="26"/>
  <c r="N29" i="17"/>
  <c r="J51" i="18"/>
  <c r="J54" i="32"/>
  <c r="J48" i="37" s="1"/>
  <c r="J61" i="18"/>
  <c r="J62" i="18" s="1"/>
  <c r="J54" i="18"/>
  <c r="J46" i="37" s="1"/>
  <c r="J56" i="18"/>
  <c r="J57" i="18" s="1"/>
  <c r="J61" i="32"/>
  <c r="J62" i="32" s="1"/>
  <c r="J56" i="32"/>
  <c r="J36" i="37" s="1"/>
  <c r="M29" i="25"/>
  <c r="M31" i="28"/>
  <c r="M29" i="27"/>
  <c r="M29" i="24"/>
  <c r="M29" i="17"/>
  <c r="BJ32" i="27"/>
  <c r="BP32" i="27"/>
  <c r="BA32" i="27"/>
  <c r="BI32" i="27"/>
  <c r="G32" i="27"/>
  <c r="G33" i="27" s="1"/>
  <c r="G34" i="27" s="1"/>
  <c r="G40" i="27" s="1"/>
  <c r="G41" i="27" s="1"/>
  <c r="CE32" i="25"/>
  <c r="L29" i="24"/>
  <c r="CB32" i="24"/>
  <c r="BR32" i="27"/>
  <c r="BU32" i="27"/>
  <c r="AF32" i="24"/>
  <c r="BQ32" i="24"/>
  <c r="W32" i="24"/>
  <c r="AB32" i="27"/>
  <c r="AR32" i="24"/>
  <c r="BV32" i="24"/>
  <c r="U32" i="24"/>
  <c r="AI32" i="27"/>
  <c r="L32" i="17"/>
  <c r="L31" i="28"/>
  <c r="L34" i="28" s="1"/>
  <c r="N73" i="42"/>
  <c r="L29" i="25"/>
  <c r="L32" i="25" s="1"/>
  <c r="L29" i="27"/>
  <c r="L32" i="27" s="1"/>
  <c r="K31" i="28"/>
  <c r="K29" i="27"/>
  <c r="K32" i="27" s="1"/>
  <c r="AC232" i="41"/>
  <c r="AH232" i="41" s="1"/>
  <c r="K29" i="24"/>
  <c r="K32" i="24" s="1"/>
  <c r="N72" i="42"/>
  <c r="M148" i="41"/>
  <c r="Q144" i="41"/>
  <c r="AJ32" i="27"/>
  <c r="V34" i="29"/>
  <c r="BB32" i="24"/>
  <c r="BL32" i="27"/>
  <c r="BX32" i="27"/>
  <c r="CE32" i="27"/>
  <c r="CC32" i="27"/>
  <c r="CA32" i="27"/>
  <c r="AD32" i="27"/>
  <c r="N32" i="24"/>
  <c r="AT32" i="24"/>
  <c r="BT32" i="24"/>
  <c r="AE32" i="27"/>
  <c r="AS32" i="27"/>
  <c r="BC32" i="24"/>
  <c r="I12" i="37"/>
  <c r="AC370" i="41"/>
  <c r="AH370" i="41" s="1"/>
  <c r="X34" i="29"/>
  <c r="BY34" i="28"/>
  <c r="W32" i="27"/>
  <c r="BS32" i="27"/>
  <c r="U32" i="27"/>
  <c r="N32" i="27"/>
  <c r="S32" i="27"/>
  <c r="AM32" i="27"/>
  <c r="BO32" i="27"/>
  <c r="AV32" i="24"/>
  <c r="BD32" i="24"/>
  <c r="AE443" i="41"/>
  <c r="AK443" i="41" s="1"/>
  <c r="Q440" i="41" s="1"/>
  <c r="AE305" i="41"/>
  <c r="AK305" i="41" s="1"/>
  <c r="Q302" i="41" s="1"/>
  <c r="AE375" i="41"/>
  <c r="AK375" i="41" s="1"/>
  <c r="Q372" i="41" s="1"/>
  <c r="AE444" i="41"/>
  <c r="AK444" i="41" s="1"/>
  <c r="Q441" i="41" s="1"/>
  <c r="AA444" i="41"/>
  <c r="AF444" i="41" s="1"/>
  <c r="AA375" i="41"/>
  <c r="AF375" i="41" s="1"/>
  <c r="AE306" i="41"/>
  <c r="AK306" i="41" s="1"/>
  <c r="Q303" i="41" s="1"/>
  <c r="M141" i="41"/>
  <c r="M142" i="41"/>
  <c r="M150" i="41"/>
  <c r="M153" i="41" s="1"/>
  <c r="G55" i="18"/>
  <c r="G58" i="18"/>
  <c r="G46" i="37"/>
  <c r="N75" i="42"/>
  <c r="AC233" i="41"/>
  <c r="AH233" i="41" s="1"/>
  <c r="N77" i="42"/>
  <c r="N71" i="42"/>
  <c r="N76" i="42"/>
  <c r="N123" i="42"/>
  <c r="N70" i="42"/>
  <c r="N124" i="42"/>
  <c r="N122" i="42"/>
  <c r="V32" i="27"/>
  <c r="BH32" i="27"/>
  <c r="P32" i="27"/>
  <c r="AF32" i="27"/>
  <c r="AY32" i="27"/>
  <c r="AU32" i="27"/>
  <c r="AC32" i="27"/>
  <c r="AH32" i="27"/>
  <c r="Z32" i="27"/>
  <c r="BK32" i="27"/>
  <c r="BY32" i="27"/>
  <c r="AL32" i="27"/>
  <c r="AX32" i="27"/>
  <c r="E29" i="27"/>
  <c r="E32" i="27" s="1"/>
  <c r="J32" i="27"/>
  <c r="J33" i="27" s="1"/>
  <c r="CB32" i="27"/>
  <c r="AN32" i="27"/>
  <c r="X32" i="27"/>
  <c r="BT32" i="27"/>
  <c r="F32" i="27"/>
  <c r="F33" i="27" s="1"/>
  <c r="F38" i="27" s="1"/>
  <c r="CD32" i="27"/>
  <c r="BG32" i="27"/>
  <c r="AV32" i="27"/>
  <c r="AP32" i="27"/>
  <c r="AT32" i="27"/>
  <c r="BF32" i="27"/>
  <c r="AA32" i="27"/>
  <c r="AC439" i="41"/>
  <c r="AH439" i="41" s="1"/>
  <c r="AZ32" i="27"/>
  <c r="R32" i="27"/>
  <c r="AC438" i="41"/>
  <c r="AH438" i="41" s="1"/>
  <c r="BS32" i="24"/>
  <c r="BZ32" i="24"/>
  <c r="AS32" i="24"/>
  <c r="AC369" i="41"/>
  <c r="AH369" i="41" s="1"/>
  <c r="L32" i="24"/>
  <c r="AJ32" i="24"/>
  <c r="AY32" i="24"/>
  <c r="Z32" i="24"/>
  <c r="BA32" i="24"/>
  <c r="J32" i="24"/>
  <c r="J33" i="24" s="1"/>
  <c r="BN32" i="24"/>
  <c r="BR32" i="24"/>
  <c r="I32" i="24"/>
  <c r="I33" i="24" s="1"/>
  <c r="I38" i="24" s="1"/>
  <c r="I41" i="37" s="1"/>
  <c r="AZ32" i="24"/>
  <c r="AA32" i="24"/>
  <c r="BK32" i="24"/>
  <c r="BW32" i="24"/>
  <c r="BP32" i="24"/>
  <c r="P32" i="24"/>
  <c r="O32" i="24"/>
  <c r="AE32" i="24"/>
  <c r="CA32" i="24"/>
  <c r="CD32" i="24"/>
  <c r="S32" i="24"/>
  <c r="AN32" i="24"/>
  <c r="AC300" i="41"/>
  <c r="AH300" i="41" s="1"/>
  <c r="E32" i="24"/>
  <c r="X32" i="24"/>
  <c r="G32" i="24"/>
  <c r="G33" i="24" s="1"/>
  <c r="AI32" i="24"/>
  <c r="F32" i="24"/>
  <c r="F33" i="24" s="1"/>
  <c r="F38" i="24" s="1"/>
  <c r="AL32" i="24"/>
  <c r="AP32" i="24"/>
  <c r="BH32" i="24"/>
  <c r="AX32" i="24"/>
  <c r="R32" i="24"/>
  <c r="BG32" i="24"/>
  <c r="BX32" i="24"/>
  <c r="AH32" i="24"/>
  <c r="BF32" i="24"/>
  <c r="H32" i="24"/>
  <c r="H33" i="24" s="1"/>
  <c r="H38" i="24" s="1"/>
  <c r="BL32" i="24"/>
  <c r="AD32" i="24"/>
  <c r="AM32" i="24"/>
  <c r="CE32" i="24"/>
  <c r="BY32" i="24"/>
  <c r="G48" i="27"/>
  <c r="BY34" i="29"/>
  <c r="AQ32" i="24"/>
  <c r="AQ32" i="27"/>
  <c r="BW34" i="29"/>
  <c r="CB34" i="29"/>
  <c r="AP34" i="30"/>
  <c r="BE34" i="30"/>
  <c r="BO34" i="29"/>
  <c r="AA34" i="30"/>
  <c r="AN34" i="30"/>
  <c r="AB34" i="28"/>
  <c r="T32" i="24"/>
  <c r="BJ32" i="24"/>
  <c r="AU32" i="24"/>
  <c r="AZ32" i="25"/>
  <c r="H71" i="42"/>
  <c r="H117" i="42"/>
  <c r="H118" i="42"/>
  <c r="X32" i="25"/>
  <c r="H96" i="42"/>
  <c r="H107" i="42" s="1"/>
  <c r="H122" i="42"/>
  <c r="H124" i="42"/>
  <c r="H102" i="42"/>
  <c r="H113" i="42" s="1"/>
  <c r="H123" i="42"/>
  <c r="H101" i="42"/>
  <c r="H112" i="42" s="1"/>
  <c r="G40" i="29"/>
  <c r="G44" i="29" s="1"/>
  <c r="G36" i="29"/>
  <c r="G42" i="29" s="1"/>
  <c r="G43" i="29" s="1"/>
  <c r="BM34" i="30"/>
  <c r="S34" i="29"/>
  <c r="BV34" i="30"/>
  <c r="R34" i="30"/>
  <c r="G54" i="29"/>
  <c r="BP34" i="29"/>
  <c r="K407" i="41"/>
  <c r="BJ34" i="30"/>
  <c r="AB34" i="30"/>
  <c r="Y34" i="28"/>
  <c r="AC32" i="25"/>
  <c r="K270" i="41"/>
  <c r="L270" i="41" s="1"/>
  <c r="U32" i="25"/>
  <c r="Z34" i="29"/>
  <c r="BU34" i="29"/>
  <c r="BT34" i="29"/>
  <c r="CE34" i="29"/>
  <c r="AH32" i="25"/>
  <c r="BZ32" i="25"/>
  <c r="K406" i="41"/>
  <c r="L406" i="41" s="1"/>
  <c r="AZ34" i="30"/>
  <c r="BA34" i="29"/>
  <c r="AC34" i="30"/>
  <c r="BI34" i="29"/>
  <c r="AV34" i="29"/>
  <c r="AY34" i="29"/>
  <c r="N34" i="29"/>
  <c r="L34" i="29"/>
  <c r="K200" i="41"/>
  <c r="L200" i="41" s="1"/>
  <c r="K202" i="41"/>
  <c r="L202" i="41" s="1"/>
  <c r="E12" i="37"/>
  <c r="H160" i="42" s="1"/>
  <c r="AC234" i="41"/>
  <c r="AH234" i="41" s="1"/>
  <c r="L34" i="30"/>
  <c r="AC231" i="41"/>
  <c r="AH231" i="41" s="1"/>
  <c r="K29" i="26"/>
  <c r="K29" i="25"/>
  <c r="K32" i="25" s="1"/>
  <c r="K29" i="17"/>
  <c r="K32" i="17" s="1"/>
  <c r="O72" i="42"/>
  <c r="K205" i="41"/>
  <c r="L205" i="41" s="1"/>
  <c r="J29" i="26"/>
  <c r="J32" i="26" s="1"/>
  <c r="J33" i="26" s="1"/>
  <c r="J34" i="26" s="1"/>
  <c r="J40" i="26" s="1"/>
  <c r="J29" i="25"/>
  <c r="J32" i="25" s="1"/>
  <c r="J33" i="25" s="1"/>
  <c r="J29" i="17"/>
  <c r="J32" i="17" s="1"/>
  <c r="J33" i="17" s="1"/>
  <c r="I34" i="27"/>
  <c r="I35" i="27" s="1"/>
  <c r="I46" i="27" s="1"/>
  <c r="I47" i="27" s="1"/>
  <c r="I49" i="27" s="1"/>
  <c r="M110" i="42"/>
  <c r="H41" i="31"/>
  <c r="H48" i="31" s="1"/>
  <c r="H49" i="31" s="1"/>
  <c r="M109" i="42"/>
  <c r="I109" i="42"/>
  <c r="K201" i="41"/>
  <c r="L201" i="41" s="1"/>
  <c r="G12" i="37"/>
  <c r="AC229" i="41"/>
  <c r="AH229" i="41" s="1"/>
  <c r="O75" i="42"/>
  <c r="O113" i="42"/>
  <c r="K106" i="42"/>
  <c r="M103" i="42"/>
  <c r="E34" i="30"/>
  <c r="O76" i="42"/>
  <c r="O70" i="42"/>
  <c r="AE238" i="41"/>
  <c r="AK238" i="41" s="1"/>
  <c r="Q235" i="41" s="1"/>
  <c r="O77" i="42"/>
  <c r="O71" i="42"/>
  <c r="AE239" i="41"/>
  <c r="AK239" i="41" s="1"/>
  <c r="Q236" i="41" s="1"/>
  <c r="O122" i="42"/>
  <c r="O124" i="42"/>
  <c r="O123" i="42"/>
  <c r="K105" i="42"/>
  <c r="AN34" i="29"/>
  <c r="AG34" i="30"/>
  <c r="CC34" i="29"/>
  <c r="CF34" i="29"/>
  <c r="AP34" i="29"/>
  <c r="AH34" i="28"/>
  <c r="CD34" i="30"/>
  <c r="Z34" i="30"/>
  <c r="AC34" i="28"/>
  <c r="AF34" i="30"/>
  <c r="BL34" i="29"/>
  <c r="K269" i="41"/>
  <c r="L269" i="41" s="1"/>
  <c r="K408" i="41"/>
  <c r="L408" i="41" s="1"/>
  <c r="BN32" i="25"/>
  <c r="AL34" i="29"/>
  <c r="N34" i="30"/>
  <c r="CD34" i="29"/>
  <c r="AC230" i="41"/>
  <c r="AH230" i="41" s="1"/>
  <c r="BI34" i="30"/>
  <c r="J34" i="30"/>
  <c r="J35" i="30" s="1"/>
  <c r="J36" i="30" s="1"/>
  <c r="J42" i="30" s="1"/>
  <c r="BQ34" i="28"/>
  <c r="BH34" i="29"/>
  <c r="BK34" i="30"/>
  <c r="I34" i="30"/>
  <c r="I35" i="30" s="1"/>
  <c r="I54" i="30" s="1"/>
  <c r="K109" i="42"/>
  <c r="V34" i="30"/>
  <c r="K268" i="41"/>
  <c r="L268" i="41" s="1"/>
  <c r="V32" i="17"/>
  <c r="BV34" i="29"/>
  <c r="AT34" i="29"/>
  <c r="Y34" i="30"/>
  <c r="AC34" i="29"/>
  <c r="Q34" i="29"/>
  <c r="AR34" i="29"/>
  <c r="H34" i="30"/>
  <c r="H35" i="30" s="1"/>
  <c r="H54" i="30" s="1"/>
  <c r="J105" i="42"/>
  <c r="AD34" i="29"/>
  <c r="P34" i="29"/>
  <c r="BH34" i="30"/>
  <c r="BX34" i="30"/>
  <c r="AA34" i="29"/>
  <c r="BT34" i="30"/>
  <c r="BA34" i="30"/>
  <c r="BQ34" i="30"/>
  <c r="M107" i="42"/>
  <c r="J104" i="42"/>
  <c r="J112" i="42"/>
  <c r="I111" i="42"/>
  <c r="M111" i="42"/>
  <c r="K111" i="42"/>
  <c r="I106" i="42"/>
  <c r="L124" i="42"/>
  <c r="E40" i="31"/>
  <c r="E54" i="31"/>
  <c r="E50" i="31"/>
  <c r="E40" i="32"/>
  <c r="AB307" i="41" s="1"/>
  <c r="AG307" i="41" s="1"/>
  <c r="AJ307" i="41" s="1"/>
  <c r="E54" i="32"/>
  <c r="E50" i="32"/>
  <c r="L102" i="42"/>
  <c r="L113" i="42" s="1"/>
  <c r="L123" i="42"/>
  <c r="L101" i="42"/>
  <c r="L112" i="42" s="1"/>
  <c r="J111" i="42"/>
  <c r="K107" i="42"/>
  <c r="K113" i="42"/>
  <c r="K112" i="42"/>
  <c r="M112" i="42"/>
  <c r="K103" i="42"/>
  <c r="M106" i="42"/>
  <c r="K161" i="42"/>
  <c r="K162" i="42" s="1"/>
  <c r="I108" i="42"/>
  <c r="J108" i="42"/>
  <c r="I113" i="42"/>
  <c r="J113" i="42"/>
  <c r="I38" i="27"/>
  <c r="I42" i="37" s="1"/>
  <c r="M108" i="42"/>
  <c r="J161" i="42"/>
  <c r="J162" i="42" s="1"/>
  <c r="M163" i="42"/>
  <c r="M164" i="42" s="1"/>
  <c r="I107" i="42"/>
  <c r="I161" i="42"/>
  <c r="I162" i="42" s="1"/>
  <c r="K163" i="42"/>
  <c r="K164" i="42" s="1"/>
  <c r="J106" i="42"/>
  <c r="I105" i="42"/>
  <c r="K104" i="42"/>
  <c r="M113" i="42"/>
  <c r="E34" i="28"/>
  <c r="I163" i="42"/>
  <c r="I164" i="42" s="1"/>
  <c r="J163" i="42"/>
  <c r="J164" i="42" s="1"/>
  <c r="L70" i="42"/>
  <c r="L118" i="42"/>
  <c r="L96" i="42"/>
  <c r="L107" i="42" s="1"/>
  <c r="L99" i="42"/>
  <c r="L110" i="42" s="1"/>
  <c r="L121" i="42"/>
  <c r="J107" i="42"/>
  <c r="K108" i="42"/>
  <c r="I103" i="42"/>
  <c r="M161" i="42"/>
  <c r="M162" i="42" s="1"/>
  <c r="I104" i="42"/>
  <c r="M105" i="42"/>
  <c r="J103" i="42"/>
  <c r="J110" i="42"/>
  <c r="J109" i="42"/>
  <c r="K110" i="42"/>
  <c r="M104" i="42"/>
  <c r="O112" i="42"/>
  <c r="I110" i="42"/>
  <c r="I112" i="42"/>
  <c r="AY34" i="28"/>
  <c r="K273" i="41"/>
  <c r="L273" i="41" s="1"/>
  <c r="BB34" i="28"/>
  <c r="AI34" i="28"/>
  <c r="AC302" i="41"/>
  <c r="AH302" i="41" s="1"/>
  <c r="G47" i="37"/>
  <c r="G58" i="31"/>
  <c r="G59" i="31" s="1"/>
  <c r="E39" i="18"/>
  <c r="AE237" i="41"/>
  <c r="AK237" i="41" s="1"/>
  <c r="Q234" i="41" s="1"/>
  <c r="M176" i="1"/>
  <c r="P176" i="1" s="1"/>
  <c r="D30" i="33" s="1"/>
  <c r="D447" i="33" s="1"/>
  <c r="B447" i="33" s="1"/>
  <c r="M158" i="1"/>
  <c r="P158" i="1" s="1"/>
  <c r="F174" i="42" s="1"/>
  <c r="M160" i="1"/>
  <c r="P160" i="1" s="1"/>
  <c r="D14" i="33" s="1"/>
  <c r="D431" i="33" s="1"/>
  <c r="B431" i="33" s="1"/>
  <c r="M217" i="1"/>
  <c r="P217" i="1" s="1"/>
  <c r="D71" i="33" s="1"/>
  <c r="D488" i="33" s="1"/>
  <c r="B488" i="33" s="1"/>
  <c r="M199" i="1"/>
  <c r="P199" i="1" s="1"/>
  <c r="F215" i="42" s="1"/>
  <c r="M222" i="1"/>
  <c r="P222" i="1" s="1"/>
  <c r="D76" i="33" s="1"/>
  <c r="D493" i="33" s="1"/>
  <c r="B493" i="33" s="1"/>
  <c r="M178" i="1"/>
  <c r="P178" i="1" s="1"/>
  <c r="D32" i="33" s="1"/>
  <c r="M191" i="1"/>
  <c r="P191" i="1" s="1"/>
  <c r="D45" i="33" s="1"/>
  <c r="M216" i="1"/>
  <c r="P216" i="1" s="1"/>
  <c r="D70" i="33" s="1"/>
  <c r="D487" i="33" s="1"/>
  <c r="B487" i="33" s="1"/>
  <c r="M242" i="1"/>
  <c r="P242" i="1" s="1"/>
  <c r="D96" i="33" s="1"/>
  <c r="D513" i="33" s="1"/>
  <c r="B513" i="33" s="1"/>
  <c r="M203" i="1"/>
  <c r="P203" i="1" s="1"/>
  <c r="D57" i="33" s="1"/>
  <c r="M164" i="1"/>
  <c r="P164" i="1" s="1"/>
  <c r="D18" i="33" s="1"/>
  <c r="D435" i="33" s="1"/>
  <c r="B435" i="33" s="1"/>
  <c r="M224" i="1"/>
  <c r="P224" i="1" s="1"/>
  <c r="D78" i="33" s="1"/>
  <c r="D186" i="33" s="1"/>
  <c r="M228" i="1"/>
  <c r="P228" i="1" s="1"/>
  <c r="D82" i="33" s="1"/>
  <c r="M189" i="1"/>
  <c r="P189" i="1" s="1"/>
  <c r="D43" i="33" s="1"/>
  <c r="D173" i="37" s="1"/>
  <c r="F173" i="37" s="1"/>
  <c r="M161" i="1"/>
  <c r="P161" i="1" s="1"/>
  <c r="D15" i="33" s="1"/>
  <c r="D123" i="33" s="1"/>
  <c r="M211" i="1"/>
  <c r="P211" i="1" s="1"/>
  <c r="D65" i="33" s="1"/>
  <c r="D173" i="33" s="1"/>
  <c r="M166" i="1"/>
  <c r="P166" i="1" s="1"/>
  <c r="D20" i="33" s="1"/>
  <c r="D437" i="33" s="1"/>
  <c r="B437" i="33" s="1"/>
  <c r="M232" i="1"/>
  <c r="P232" i="1" s="1"/>
  <c r="D86" i="33" s="1"/>
  <c r="D503" i="33" s="1"/>
  <c r="B503" i="33" s="1"/>
  <c r="M169" i="1"/>
  <c r="P169" i="1" s="1"/>
  <c r="D23" i="33" s="1"/>
  <c r="D131" i="33" s="1"/>
  <c r="M233" i="1"/>
  <c r="P233" i="1" s="1"/>
  <c r="F249" i="42" s="1"/>
  <c r="M194" i="1"/>
  <c r="P194" i="1" s="1"/>
  <c r="D48" i="33" s="1"/>
  <c r="M155" i="1"/>
  <c r="P155" i="1" s="1"/>
  <c r="D9" i="33" s="1"/>
  <c r="M219" i="1"/>
  <c r="P219" i="1" s="1"/>
  <c r="D73" i="33" s="1"/>
  <c r="M180" i="1"/>
  <c r="P180" i="1" s="1"/>
  <c r="D34" i="33" s="1"/>
  <c r="D142" i="33" s="1"/>
  <c r="M244" i="1"/>
  <c r="P244" i="1" s="1"/>
  <c r="F260" i="42" s="1"/>
  <c r="M205" i="1"/>
  <c r="P205" i="1" s="1"/>
  <c r="D59" i="33" s="1"/>
  <c r="M174" i="1"/>
  <c r="P174" i="1" s="1"/>
  <c r="D28" i="33" s="1"/>
  <c r="D136" i="33" s="1"/>
  <c r="M238" i="1"/>
  <c r="P238" i="1" s="1"/>
  <c r="D92" i="33" s="1"/>
  <c r="M207" i="1"/>
  <c r="P207" i="1" s="1"/>
  <c r="D61" i="33" s="1"/>
  <c r="D478" i="33" s="1"/>
  <c r="B478" i="33" s="1"/>
  <c r="M240" i="1"/>
  <c r="P240" i="1" s="1"/>
  <c r="D94" i="33" s="1"/>
  <c r="M177" i="1"/>
  <c r="P177" i="1" s="1"/>
  <c r="D31" i="33" s="1"/>
  <c r="D139" i="33" s="1"/>
  <c r="M241" i="1"/>
  <c r="P241" i="1" s="1"/>
  <c r="F257" i="42" s="1"/>
  <c r="M202" i="1"/>
  <c r="P202" i="1" s="1"/>
  <c r="D56" i="33" s="1"/>
  <c r="M163" i="1"/>
  <c r="P163" i="1" s="1"/>
  <c r="D17" i="33" s="1"/>
  <c r="M227" i="1"/>
  <c r="P227" i="1" s="1"/>
  <c r="D81" i="33" s="1"/>
  <c r="D498" i="33" s="1"/>
  <c r="B498" i="33" s="1"/>
  <c r="M188" i="1"/>
  <c r="P188" i="1" s="1"/>
  <c r="D42" i="33" s="1"/>
  <c r="M252" i="1"/>
  <c r="P252" i="1" s="1"/>
  <c r="D106" i="33" s="1"/>
  <c r="M213" i="1"/>
  <c r="P213" i="1" s="1"/>
  <c r="D67" i="33" s="1"/>
  <c r="M182" i="1"/>
  <c r="P182" i="1" s="1"/>
  <c r="D36" i="33" s="1"/>
  <c r="D453" i="33" s="1"/>
  <c r="B453" i="33" s="1"/>
  <c r="M246" i="1"/>
  <c r="P246" i="1" s="1"/>
  <c r="D100" i="33" s="1"/>
  <c r="D517" i="33" s="1"/>
  <c r="B517" i="33" s="1"/>
  <c r="M215" i="1"/>
  <c r="P215" i="1" s="1"/>
  <c r="D69" i="33" s="1"/>
  <c r="D486" i="33" s="1"/>
  <c r="B486" i="33" s="1"/>
  <c r="M184" i="1"/>
  <c r="P184" i="1" s="1"/>
  <c r="F200" i="42" s="1"/>
  <c r="M248" i="1"/>
  <c r="P248" i="1" s="1"/>
  <c r="D102" i="33" s="1"/>
  <c r="M186" i="1"/>
  <c r="P186" i="1" s="1"/>
  <c r="F202" i="42" s="1"/>
  <c r="M236" i="1"/>
  <c r="P236" i="1" s="1"/>
  <c r="D90" i="33" s="1"/>
  <c r="D507" i="33" s="1"/>
  <c r="B507" i="33" s="1"/>
  <c r="M168" i="1"/>
  <c r="P168" i="1" s="1"/>
  <c r="D22" i="33" s="1"/>
  <c r="M185" i="1"/>
  <c r="P185" i="1" s="1"/>
  <c r="F201" i="42" s="1"/>
  <c r="M249" i="1"/>
  <c r="P249" i="1" s="1"/>
  <c r="D103" i="33" s="1"/>
  <c r="D233" i="37" s="1"/>
  <c r="F233" i="37" s="1"/>
  <c r="M210" i="1"/>
  <c r="P210" i="1" s="1"/>
  <c r="F226" i="42" s="1"/>
  <c r="M171" i="1"/>
  <c r="P171" i="1" s="1"/>
  <c r="D25" i="33" s="1"/>
  <c r="D442" i="33" s="1"/>
  <c r="B442" i="33" s="1"/>
  <c r="M235" i="1"/>
  <c r="P235" i="1" s="1"/>
  <c r="F251" i="42" s="1"/>
  <c r="M196" i="1"/>
  <c r="P196" i="1" s="1"/>
  <c r="D50" i="33" s="1"/>
  <c r="D467" i="33" s="1"/>
  <c r="B467" i="33" s="1"/>
  <c r="M157" i="1"/>
  <c r="P157" i="1" s="1"/>
  <c r="D11" i="33" s="1"/>
  <c r="M221" i="1"/>
  <c r="P221" i="1" s="1"/>
  <c r="F237" i="42" s="1"/>
  <c r="M190" i="1"/>
  <c r="P190" i="1" s="1"/>
  <c r="F206" i="42" s="1"/>
  <c r="M159" i="1"/>
  <c r="P159" i="1" s="1"/>
  <c r="D13" i="33" s="1"/>
  <c r="D430" i="33" s="1"/>
  <c r="B430" i="33" s="1"/>
  <c r="M223" i="1"/>
  <c r="P223" i="1" s="1"/>
  <c r="D77" i="33" s="1"/>
  <c r="D494" i="33" s="1"/>
  <c r="B494" i="33" s="1"/>
  <c r="M192" i="1"/>
  <c r="P192" i="1" s="1"/>
  <c r="D46" i="33" s="1"/>
  <c r="D463" i="33" s="1"/>
  <c r="B463" i="33" s="1"/>
  <c r="M193" i="1"/>
  <c r="P193" i="1" s="1"/>
  <c r="F209" i="42" s="1"/>
  <c r="M154" i="1"/>
  <c r="P154" i="1" s="1"/>
  <c r="F170" i="42" s="1"/>
  <c r="M218" i="1"/>
  <c r="P218" i="1" s="1"/>
  <c r="D72" i="33" s="1"/>
  <c r="M179" i="1"/>
  <c r="P179" i="1" s="1"/>
  <c r="D33" i="33" s="1"/>
  <c r="M243" i="1"/>
  <c r="P243" i="1" s="1"/>
  <c r="D97" i="33" s="1"/>
  <c r="M204" i="1"/>
  <c r="P204" i="1" s="1"/>
  <c r="D58" i="33" s="1"/>
  <c r="D475" i="33" s="1"/>
  <c r="B475" i="33" s="1"/>
  <c r="M165" i="1"/>
  <c r="P165" i="1" s="1"/>
  <c r="D19" i="33" s="1"/>
  <c r="M229" i="1"/>
  <c r="P229" i="1" s="1"/>
  <c r="F245" i="42" s="1"/>
  <c r="M198" i="1"/>
  <c r="P198" i="1" s="1"/>
  <c r="D52" i="33" s="1"/>
  <c r="M167" i="1"/>
  <c r="P167" i="1" s="1"/>
  <c r="F183" i="42" s="1"/>
  <c r="M231" i="1"/>
  <c r="P231" i="1" s="1"/>
  <c r="F247" i="42" s="1"/>
  <c r="M200" i="1"/>
  <c r="P200" i="1" s="1"/>
  <c r="D54" i="33" s="1"/>
  <c r="M250" i="1"/>
  <c r="P250" i="1" s="1"/>
  <c r="D104" i="33" s="1"/>
  <c r="M197" i="1"/>
  <c r="P197" i="1" s="1"/>
  <c r="D51" i="33" s="1"/>
  <c r="M230" i="1"/>
  <c r="P230" i="1" s="1"/>
  <c r="D84" i="33" s="1"/>
  <c r="M201" i="1"/>
  <c r="P201" i="1" s="1"/>
  <c r="D55" i="33" s="1"/>
  <c r="M162" i="1"/>
  <c r="P162" i="1" s="1"/>
  <c r="D16" i="33" s="1"/>
  <c r="D433" i="33" s="1"/>
  <c r="B433" i="33" s="1"/>
  <c r="M226" i="1"/>
  <c r="P226" i="1" s="1"/>
  <c r="F242" i="42" s="1"/>
  <c r="M187" i="1"/>
  <c r="P187" i="1" s="1"/>
  <c r="D41" i="33" s="1"/>
  <c r="M251" i="1"/>
  <c r="P251" i="1" s="1"/>
  <c r="D105" i="33" s="1"/>
  <c r="M212" i="1"/>
  <c r="P212" i="1" s="1"/>
  <c r="D66" i="33" s="1"/>
  <c r="M173" i="1"/>
  <c r="P173" i="1" s="1"/>
  <c r="F189" i="42" s="1"/>
  <c r="M237" i="1"/>
  <c r="P237" i="1" s="1"/>
  <c r="D91" i="33" s="1"/>
  <c r="D199" i="33" s="1"/>
  <c r="M206" i="1"/>
  <c r="P206" i="1" s="1"/>
  <c r="D60" i="33" s="1"/>
  <c r="M175" i="1"/>
  <c r="P175" i="1" s="1"/>
  <c r="F191" i="42" s="1"/>
  <c r="M239" i="1"/>
  <c r="P239" i="1" s="1"/>
  <c r="F255" i="42" s="1"/>
  <c r="M208" i="1"/>
  <c r="P208" i="1" s="1"/>
  <c r="D62" i="33" s="1"/>
  <c r="D479" i="33" s="1"/>
  <c r="B479" i="33" s="1"/>
  <c r="M153" i="1"/>
  <c r="P153" i="1" s="1"/>
  <c r="D7" i="33" s="1"/>
  <c r="M225" i="1"/>
  <c r="P225" i="1" s="1"/>
  <c r="D79" i="33" s="1"/>
  <c r="M172" i="1"/>
  <c r="P172" i="1" s="1"/>
  <c r="F188" i="42" s="1"/>
  <c r="M209" i="1"/>
  <c r="P209" i="1" s="1"/>
  <c r="D63" i="33" s="1"/>
  <c r="D480" i="33" s="1"/>
  <c r="B480" i="33" s="1"/>
  <c r="M170" i="1"/>
  <c r="P170" i="1" s="1"/>
  <c r="D24" i="33" s="1"/>
  <c r="D441" i="33" s="1"/>
  <c r="B441" i="33" s="1"/>
  <c r="M234" i="1"/>
  <c r="P234" i="1" s="1"/>
  <c r="F250" i="42" s="1"/>
  <c r="M195" i="1"/>
  <c r="P195" i="1" s="1"/>
  <c r="D49" i="33" s="1"/>
  <c r="D466" i="33" s="1"/>
  <c r="B466" i="33" s="1"/>
  <c r="M156" i="1"/>
  <c r="P156" i="1" s="1"/>
  <c r="D10" i="33" s="1"/>
  <c r="M220" i="1"/>
  <c r="P220" i="1" s="1"/>
  <c r="D74" i="33" s="1"/>
  <c r="M181" i="1"/>
  <c r="P181" i="1" s="1"/>
  <c r="F197" i="42" s="1"/>
  <c r="M245" i="1"/>
  <c r="P245" i="1" s="1"/>
  <c r="F261" i="42" s="1"/>
  <c r="M214" i="1"/>
  <c r="P214" i="1" s="1"/>
  <c r="D68" i="33" s="1"/>
  <c r="M183" i="1"/>
  <c r="P183" i="1" s="1"/>
  <c r="D37" i="33" s="1"/>
  <c r="D454" i="33" s="1"/>
  <c r="B454" i="33" s="1"/>
  <c r="M247" i="1"/>
  <c r="P247" i="1" s="1"/>
  <c r="F263" i="42" s="1"/>
  <c r="F204" i="42"/>
  <c r="G242" i="33"/>
  <c r="G221" i="33"/>
  <c r="G259" i="33"/>
  <c r="G244" i="33"/>
  <c r="G243" i="33"/>
  <c r="G230" i="33"/>
  <c r="G239" i="33"/>
  <c r="G252" i="33"/>
  <c r="G250" i="33"/>
  <c r="G219" i="33"/>
  <c r="G228" i="33"/>
  <c r="G241" i="33"/>
  <c r="G225" i="33"/>
  <c r="G246" i="33"/>
  <c r="G258" i="33"/>
  <c r="G220" i="33"/>
  <c r="G264" i="33"/>
  <c r="G245" i="33"/>
  <c r="G254" i="33"/>
  <c r="G240" i="33"/>
  <c r="G235" i="33"/>
  <c r="G253" i="33"/>
  <c r="G255" i="33"/>
  <c r="G249" i="33"/>
  <c r="G233" i="33"/>
  <c r="G251" i="33"/>
  <c r="G229" i="33"/>
  <c r="G226" i="33"/>
  <c r="G231" i="33"/>
  <c r="G257" i="33"/>
  <c r="G222" i="33"/>
  <c r="G262" i="33"/>
  <c r="G232" i="33"/>
  <c r="G234" i="33"/>
  <c r="G248" i="33"/>
  <c r="G237" i="33"/>
  <c r="G224" i="33"/>
  <c r="G256" i="33"/>
  <c r="G227" i="33"/>
  <c r="G260" i="33"/>
  <c r="G261" i="33"/>
  <c r="G236" i="33"/>
  <c r="G238" i="33"/>
  <c r="G247" i="33"/>
  <c r="G263" i="33"/>
  <c r="G223" i="33"/>
  <c r="AC371" i="41"/>
  <c r="AH371" i="41" s="1"/>
  <c r="K342" i="41"/>
  <c r="L342" i="41" s="1"/>
  <c r="K34" i="28"/>
  <c r="AR34" i="28"/>
  <c r="BF34" i="28"/>
  <c r="AW34" i="28"/>
  <c r="K411" i="41"/>
  <c r="L411" i="41" s="1"/>
  <c r="AS34" i="28"/>
  <c r="S34" i="28"/>
  <c r="CE34" i="28"/>
  <c r="AZ34" i="28"/>
  <c r="BM34" i="28"/>
  <c r="BX34" i="28"/>
  <c r="BZ34" i="28"/>
  <c r="AJ34" i="28"/>
  <c r="Y317" i="41"/>
  <c r="L304" i="41" s="1"/>
  <c r="Y456" i="41"/>
  <c r="L443" i="41" s="1"/>
  <c r="Y318" i="41"/>
  <c r="L305" i="41" s="1"/>
  <c r="Y382" i="41"/>
  <c r="L368" i="41" s="1"/>
  <c r="Y314" i="41"/>
  <c r="L300" i="41" s="1"/>
  <c r="I48" i="18"/>
  <c r="I49" i="18" s="1"/>
  <c r="Y245" i="41"/>
  <c r="L231" i="41" s="1"/>
  <c r="Y386" i="41"/>
  <c r="L373" i="41" s="1"/>
  <c r="Y455" i="41"/>
  <c r="L442" i="41" s="1"/>
  <c r="Y251" i="41"/>
  <c r="L238" i="41" s="1"/>
  <c r="Y249" i="41"/>
  <c r="L236" i="41" s="1"/>
  <c r="Y383" i="41"/>
  <c r="L369" i="41" s="1"/>
  <c r="Y313" i="41"/>
  <c r="L299" i="41" s="1"/>
  <c r="Y457" i="41"/>
  <c r="L444" i="41" s="1"/>
  <c r="Y319" i="41"/>
  <c r="L306" i="41" s="1"/>
  <c r="Y250" i="41"/>
  <c r="L237" i="41" s="1"/>
  <c r="Y246" i="41"/>
  <c r="L232" i="41" s="1"/>
  <c r="Y388" i="41"/>
  <c r="L375" i="41" s="1"/>
  <c r="Y387" i="41"/>
  <c r="L374" i="41" s="1"/>
  <c r="E32" i="26"/>
  <c r="H197" i="29"/>
  <c r="H197" i="30"/>
  <c r="AC298" i="41"/>
  <c r="AH298" i="41" s="1"/>
  <c r="H212" i="29"/>
  <c r="H47" i="29" s="1"/>
  <c r="CD32" i="25"/>
  <c r="O32" i="25"/>
  <c r="AV32" i="25"/>
  <c r="AJ32" i="25"/>
  <c r="BS32" i="25"/>
  <c r="BQ32" i="25"/>
  <c r="BG32" i="26"/>
  <c r="BZ32" i="26"/>
  <c r="K339" i="41"/>
  <c r="L339" i="41" s="1"/>
  <c r="BB32" i="26"/>
  <c r="AX32" i="25"/>
  <c r="CB32" i="25"/>
  <c r="AP32" i="25"/>
  <c r="AG32" i="25"/>
  <c r="AP32" i="26"/>
  <c r="R32" i="25"/>
  <c r="Z32" i="26"/>
  <c r="V32" i="26"/>
  <c r="S32" i="26"/>
  <c r="AR32" i="25"/>
  <c r="AI32" i="17"/>
  <c r="AK32" i="25"/>
  <c r="H29" i="25"/>
  <c r="H32" i="25" s="1"/>
  <c r="H33" i="25" s="1"/>
  <c r="H34" i="25" s="1"/>
  <c r="H40" i="25" s="1"/>
  <c r="BH32" i="25"/>
  <c r="BV32" i="25"/>
  <c r="AA32" i="26"/>
  <c r="CA32" i="25"/>
  <c r="BG32" i="25"/>
  <c r="K338" i="41"/>
  <c r="L338" i="41" s="1"/>
  <c r="AA32" i="25"/>
  <c r="Z32" i="25"/>
  <c r="AI32" i="26"/>
  <c r="BX32" i="25"/>
  <c r="BJ32" i="25"/>
  <c r="P32" i="25"/>
  <c r="BM32" i="26"/>
  <c r="BL32" i="25"/>
  <c r="AM32" i="25"/>
  <c r="AY32" i="26"/>
  <c r="BV32" i="26"/>
  <c r="BS32" i="26"/>
  <c r="AF32" i="25"/>
  <c r="AO32" i="25"/>
  <c r="S32" i="25"/>
  <c r="BO32" i="26"/>
  <c r="BF32" i="25"/>
  <c r="AL32" i="26"/>
  <c r="Y32" i="25"/>
  <c r="BW32" i="25"/>
  <c r="AS32" i="25"/>
  <c r="AI32" i="25"/>
  <c r="W32" i="25"/>
  <c r="BP32" i="25"/>
  <c r="AY32" i="25"/>
  <c r="BU32" i="26"/>
  <c r="K32" i="26"/>
  <c r="AT32" i="26"/>
  <c r="AU32" i="17"/>
  <c r="AC297" i="41"/>
  <c r="AH297" i="41" s="1"/>
  <c r="BB32" i="17"/>
  <c r="BJ32" i="17"/>
  <c r="J35" i="28"/>
  <c r="J36" i="28" s="1"/>
  <c r="J42" i="28" s="1"/>
  <c r="H56" i="31"/>
  <c r="H57" i="31" s="1"/>
  <c r="E36" i="15"/>
  <c r="G41" i="31"/>
  <c r="G48" i="31" s="1"/>
  <c r="G49" i="31" s="1"/>
  <c r="G61" i="31"/>
  <c r="G62" i="31" s="1"/>
  <c r="G56" i="31"/>
  <c r="G31" i="28"/>
  <c r="G34" i="28" s="1"/>
  <c r="G35" i="28" s="1"/>
  <c r="F31" i="28"/>
  <c r="F34" i="28" s="1"/>
  <c r="F35" i="28" s="1"/>
  <c r="F29" i="25"/>
  <c r="F32" i="25" s="1"/>
  <c r="F33" i="25" s="1"/>
  <c r="F38" i="25" s="1"/>
  <c r="F39" i="25" s="1"/>
  <c r="E29" i="25"/>
  <c r="E32" i="25" s="1"/>
  <c r="BC34" i="28"/>
  <c r="AH34" i="29"/>
  <c r="W32" i="26"/>
  <c r="BT34" i="28"/>
  <c r="AS34" i="29"/>
  <c r="CB34" i="30"/>
  <c r="F34" i="29"/>
  <c r="F35" i="29" s="1"/>
  <c r="F36" i="29" s="1"/>
  <c r="F42" i="29" s="1"/>
  <c r="BE32" i="25"/>
  <c r="BU32" i="25"/>
  <c r="AN32" i="25"/>
  <c r="BB34" i="29"/>
  <c r="AL32" i="25"/>
  <c r="BM34" i="29"/>
  <c r="AS32" i="26"/>
  <c r="AR34" i="30"/>
  <c r="BY32" i="25"/>
  <c r="BQ32" i="26"/>
  <c r="AQ34" i="28"/>
  <c r="V196" i="30"/>
  <c r="V196" i="29"/>
  <c r="V196" i="28"/>
  <c r="BU32" i="17"/>
  <c r="AE34" i="28"/>
  <c r="Z34" i="28"/>
  <c r="H12" i="37"/>
  <c r="AV34" i="30"/>
  <c r="N34" i="28"/>
  <c r="U34" i="30"/>
  <c r="AO34" i="30"/>
  <c r="AQ32" i="25"/>
  <c r="AB32" i="25"/>
  <c r="BI32" i="25"/>
  <c r="AI34" i="29"/>
  <c r="AB34" i="29"/>
  <c r="BF34" i="29"/>
  <c r="BM32" i="25"/>
  <c r="BJ32" i="26"/>
  <c r="BA32" i="25"/>
  <c r="BG34" i="29"/>
  <c r="N32" i="25"/>
  <c r="AG34" i="29"/>
  <c r="BN34" i="29"/>
  <c r="BH34" i="28"/>
  <c r="U34" i="28"/>
  <c r="R34" i="29"/>
  <c r="BG34" i="28"/>
  <c r="BJ196" i="30"/>
  <c r="BJ196" i="29"/>
  <c r="BJ196" i="28"/>
  <c r="BB196" i="30"/>
  <c r="BB196" i="29"/>
  <c r="BB196" i="28"/>
  <c r="N32" i="17"/>
  <c r="Q34" i="28"/>
  <c r="BT32" i="25"/>
  <c r="AX34" i="29"/>
  <c r="W34" i="30"/>
  <c r="BG34" i="30"/>
  <c r="BO34" i="28"/>
  <c r="AX34" i="30"/>
  <c r="AK34" i="30"/>
  <c r="I34" i="29"/>
  <c r="I35" i="29" s="1"/>
  <c r="I54" i="29" s="1"/>
  <c r="Q32" i="25"/>
  <c r="AZ34" i="29"/>
  <c r="BB32" i="25"/>
  <c r="AT32" i="25"/>
  <c r="BS34" i="28"/>
  <c r="BX34" i="29"/>
  <c r="Y34" i="29"/>
  <c r="H55" i="18"/>
  <c r="H46" i="37"/>
  <c r="AC437" i="41"/>
  <c r="AH437" i="41" s="1"/>
  <c r="BZ32" i="17"/>
  <c r="AJ34" i="30"/>
  <c r="X197" i="28"/>
  <c r="X197" i="30"/>
  <c r="X197" i="29"/>
  <c r="BJ198" i="29"/>
  <c r="BJ198" i="28"/>
  <c r="BJ198" i="30"/>
  <c r="AJ197" i="29"/>
  <c r="AJ197" i="28"/>
  <c r="AJ197" i="30"/>
  <c r="AU32" i="25"/>
  <c r="N197" i="28"/>
  <c r="N197" i="30"/>
  <c r="N197" i="29"/>
  <c r="AR198" i="28"/>
  <c r="AR198" i="30"/>
  <c r="AR198" i="29"/>
  <c r="BD34" i="29"/>
  <c r="BP197" i="29"/>
  <c r="BP197" i="28"/>
  <c r="BP197" i="30"/>
  <c r="BE198" i="30"/>
  <c r="BE198" i="28"/>
  <c r="BE198" i="29"/>
  <c r="AP198" i="30"/>
  <c r="AP198" i="29"/>
  <c r="AP198" i="28"/>
  <c r="AK34" i="29"/>
  <c r="BG198" i="29"/>
  <c r="BG198" i="28"/>
  <c r="BG198" i="30"/>
  <c r="BS197" i="28"/>
  <c r="BS197" i="30"/>
  <c r="BS197" i="29"/>
  <c r="BE197" i="28"/>
  <c r="BE197" i="30"/>
  <c r="BE197" i="29"/>
  <c r="BM197" i="28"/>
  <c r="BM197" i="29"/>
  <c r="BM197" i="30"/>
  <c r="CE32" i="26"/>
  <c r="AC198" i="28"/>
  <c r="AC198" i="30"/>
  <c r="AC198" i="29"/>
  <c r="Z197" i="28"/>
  <c r="Z197" i="30"/>
  <c r="Z197" i="29"/>
  <c r="AB198" i="30"/>
  <c r="AB198" i="29"/>
  <c r="AB198" i="28"/>
  <c r="AH32" i="26"/>
  <c r="BR32" i="25"/>
  <c r="BC32" i="25"/>
  <c r="AD32" i="26"/>
  <c r="BK34" i="28"/>
  <c r="AM32" i="26"/>
  <c r="N196" i="30"/>
  <c r="N196" i="29"/>
  <c r="N196" i="28"/>
  <c r="AR197" i="28"/>
  <c r="AR197" i="30"/>
  <c r="AR197" i="29"/>
  <c r="AQ198" i="28"/>
  <c r="AQ198" i="29"/>
  <c r="AQ198" i="30"/>
  <c r="Q197" i="28"/>
  <c r="Q197" i="29"/>
  <c r="Q197" i="30"/>
  <c r="BK32" i="25"/>
  <c r="O34" i="29"/>
  <c r="AQ32" i="26"/>
  <c r="T34" i="29"/>
  <c r="AX198" i="28"/>
  <c r="AX198" i="30"/>
  <c r="AX198" i="29"/>
  <c r="AE34" i="30"/>
  <c r="AX34" i="28"/>
  <c r="BR32" i="26"/>
  <c r="BW197" i="28"/>
  <c r="BW197" i="29"/>
  <c r="BW197" i="30"/>
  <c r="BL198" i="28"/>
  <c r="BL198" i="30"/>
  <c r="BL198" i="29"/>
  <c r="BO32" i="25"/>
  <c r="AO198" i="30"/>
  <c r="AO198" i="28"/>
  <c r="AO198" i="29"/>
  <c r="AT197" i="28"/>
  <c r="AT197" i="30"/>
  <c r="AT197" i="29"/>
  <c r="BC34" i="30"/>
  <c r="R32" i="26"/>
  <c r="CD32" i="26"/>
  <c r="AV197" i="28"/>
  <c r="AV197" i="29"/>
  <c r="AV197" i="30"/>
  <c r="CA197" i="28"/>
  <c r="CA197" i="29"/>
  <c r="CA197" i="30"/>
  <c r="AL198" i="28"/>
  <c r="AL198" i="30"/>
  <c r="AL198" i="29"/>
  <c r="BF32" i="26"/>
  <c r="E197" i="29"/>
  <c r="E197" i="28"/>
  <c r="E197" i="30"/>
  <c r="AK198" i="28"/>
  <c r="AK198" i="29"/>
  <c r="AK198" i="30"/>
  <c r="AN34" i="28"/>
  <c r="BH197" i="30"/>
  <c r="BH197" i="29"/>
  <c r="BH197" i="28"/>
  <c r="AE198" i="30"/>
  <c r="AE198" i="28"/>
  <c r="AE198" i="29"/>
  <c r="AH198" i="28"/>
  <c r="AH198" i="30"/>
  <c r="AH198" i="29"/>
  <c r="CB197" i="28"/>
  <c r="CB197" i="29"/>
  <c r="CB197" i="30"/>
  <c r="AX197" i="29"/>
  <c r="AX197" i="28"/>
  <c r="AX197" i="30"/>
  <c r="BA197" i="28"/>
  <c r="BA197" i="30"/>
  <c r="BA197" i="29"/>
  <c r="V198" i="30"/>
  <c r="V198" i="29"/>
  <c r="V198" i="28"/>
  <c r="M198" i="28"/>
  <c r="M198" i="30"/>
  <c r="M198" i="29"/>
  <c r="T197" i="30"/>
  <c r="T197" i="29"/>
  <c r="T197" i="28"/>
  <c r="AQ197" i="29"/>
  <c r="AQ197" i="30"/>
  <c r="AQ197" i="28"/>
  <c r="Y6" i="39"/>
  <c r="AB5" i="39"/>
  <c r="N198" i="30"/>
  <c r="N198" i="29"/>
  <c r="N198" i="28"/>
  <c r="BZ198" i="30"/>
  <c r="BZ198" i="29"/>
  <c r="BZ198" i="28"/>
  <c r="W198" i="29"/>
  <c r="W198" i="28"/>
  <c r="W198" i="30"/>
  <c r="U197" i="28"/>
  <c r="U197" i="30"/>
  <c r="U197" i="29"/>
  <c r="AU197" i="29"/>
  <c r="AU197" i="28"/>
  <c r="AU197" i="30"/>
  <c r="BU198" i="30"/>
  <c r="BU198" i="29"/>
  <c r="BU198" i="28"/>
  <c r="BN197" i="30"/>
  <c r="BN197" i="29"/>
  <c r="BN197" i="28"/>
  <c r="AS198" i="28"/>
  <c r="AS198" i="30"/>
  <c r="AS198" i="29"/>
  <c r="BG197" i="29"/>
  <c r="BG197" i="28"/>
  <c r="BG197" i="30"/>
  <c r="L6" i="34"/>
  <c r="M1" i="34"/>
  <c r="L2" i="34"/>
  <c r="AW198" i="29"/>
  <c r="AW198" i="28"/>
  <c r="AW198" i="30"/>
  <c r="BM198" i="29"/>
  <c r="BM198" i="30"/>
  <c r="BM198" i="28"/>
  <c r="BZ196" i="30"/>
  <c r="BZ196" i="29"/>
  <c r="BZ196" i="28"/>
  <c r="AP197" i="30"/>
  <c r="AP197" i="29"/>
  <c r="AP197" i="28"/>
  <c r="BI197" i="30"/>
  <c r="BI197" i="29"/>
  <c r="BI197" i="28"/>
  <c r="AD197" i="28"/>
  <c r="AD197" i="30"/>
  <c r="AD197" i="29"/>
  <c r="AG197" i="28"/>
  <c r="AG197" i="29"/>
  <c r="AG197" i="30"/>
  <c r="BS198" i="29"/>
  <c r="BS198" i="30"/>
  <c r="BS198" i="28"/>
  <c r="R197" i="29"/>
  <c r="R197" i="28"/>
  <c r="R197" i="30"/>
  <c r="CC198" i="29"/>
  <c r="CC198" i="28"/>
  <c r="CC198" i="30"/>
  <c r="CE198" i="30"/>
  <c r="CE198" i="29"/>
  <c r="CE198" i="28"/>
  <c r="S198" i="30"/>
  <c r="S198" i="29"/>
  <c r="S198" i="28"/>
  <c r="BX197" i="28"/>
  <c r="BX197" i="30"/>
  <c r="BX197" i="29"/>
  <c r="Z198" i="30"/>
  <c r="Z198" i="29"/>
  <c r="Z198" i="28"/>
  <c r="AW197" i="28"/>
  <c r="AW197" i="29"/>
  <c r="AW197" i="30"/>
  <c r="BD198" i="29"/>
  <c r="BD198" i="30"/>
  <c r="BD198" i="28"/>
  <c r="O197" i="28"/>
  <c r="O197" i="29"/>
  <c r="O197" i="30"/>
  <c r="BS196" i="29"/>
  <c r="BS196" i="28"/>
  <c r="BS196" i="30"/>
  <c r="BF197" i="28"/>
  <c r="BF197" i="30"/>
  <c r="BF197" i="29"/>
  <c r="K5" i="33"/>
  <c r="H131" i="33" s="1"/>
  <c r="L1" i="33"/>
  <c r="K2" i="33"/>
  <c r="K4" i="33" s="1"/>
  <c r="T198" i="28"/>
  <c r="T198" i="30"/>
  <c r="T198" i="29"/>
  <c r="CF198" i="28"/>
  <c r="CF198" i="30"/>
  <c r="CF198" i="29"/>
  <c r="AU198" i="30"/>
  <c r="AU198" i="28"/>
  <c r="AU198" i="29"/>
  <c r="J197" i="30"/>
  <c r="J197" i="29"/>
  <c r="J197" i="28"/>
  <c r="AI198" i="28"/>
  <c r="AI198" i="30"/>
  <c r="AI198" i="29"/>
  <c r="BU197" i="28"/>
  <c r="BU197" i="30"/>
  <c r="BU197" i="29"/>
  <c r="AY197" i="30"/>
  <c r="AY197" i="28"/>
  <c r="AY197" i="29"/>
  <c r="AH197" i="30"/>
  <c r="AH197" i="29"/>
  <c r="AH197" i="28"/>
  <c r="E198" i="28"/>
  <c r="E198" i="29"/>
  <c r="E198" i="30"/>
  <c r="BT198" i="30"/>
  <c r="BT198" i="29"/>
  <c r="BT198" i="28"/>
  <c r="F36" i="30"/>
  <c r="F54" i="30"/>
  <c r="F40" i="30"/>
  <c r="AV198" i="30"/>
  <c r="AV198" i="28"/>
  <c r="AV198" i="29"/>
  <c r="AK197" i="29"/>
  <c r="AK197" i="28"/>
  <c r="AK197" i="30"/>
  <c r="Q198" i="29"/>
  <c r="Q198" i="28"/>
  <c r="Q198" i="30"/>
  <c r="AJ198" i="29"/>
  <c r="AJ198" i="28"/>
  <c r="AJ198" i="30"/>
  <c r="Y197" i="28"/>
  <c r="Y197" i="30"/>
  <c r="Y197" i="29"/>
  <c r="AC440" i="41"/>
  <c r="AH440" i="41" s="1"/>
  <c r="X34" i="30"/>
  <c r="AD198" i="29"/>
  <c r="AD198" i="28"/>
  <c r="AD198" i="30"/>
  <c r="AA197" i="29"/>
  <c r="AA197" i="30"/>
  <c r="AA197" i="28"/>
  <c r="AU34" i="29"/>
  <c r="J196" i="30"/>
  <c r="J196" i="28"/>
  <c r="J196" i="29"/>
  <c r="BZ197" i="28"/>
  <c r="BZ197" i="30"/>
  <c r="BZ197" i="29"/>
  <c r="L198" i="28"/>
  <c r="L198" i="30"/>
  <c r="L198" i="29"/>
  <c r="BX198" i="28"/>
  <c r="BX198" i="30"/>
  <c r="BX198" i="29"/>
  <c r="CF197" i="30"/>
  <c r="CF197" i="29"/>
  <c r="CF197" i="28"/>
  <c r="J198" i="30"/>
  <c r="J198" i="29"/>
  <c r="J198" i="28"/>
  <c r="BV198" i="30"/>
  <c r="BV198" i="29"/>
  <c r="BV198" i="28"/>
  <c r="BT197" i="28"/>
  <c r="BT197" i="30"/>
  <c r="BT197" i="29"/>
  <c r="AA198" i="29"/>
  <c r="AA198" i="28"/>
  <c r="AA198" i="30"/>
  <c r="AA6" i="39"/>
  <c r="AD5" i="39"/>
  <c r="BK197" i="29"/>
  <c r="BK197" i="28"/>
  <c r="BK197" i="30"/>
  <c r="AI197" i="30"/>
  <c r="AI197" i="29"/>
  <c r="AI197" i="28"/>
  <c r="Y198" i="30"/>
  <c r="Y198" i="29"/>
  <c r="Y198" i="28"/>
  <c r="W197" i="28"/>
  <c r="W197" i="30"/>
  <c r="W197" i="29"/>
  <c r="BP34" i="30"/>
  <c r="BC32" i="26"/>
  <c r="AS197" i="28"/>
  <c r="AS197" i="30"/>
  <c r="AS197" i="29"/>
  <c r="BH198" i="30"/>
  <c r="BH198" i="29"/>
  <c r="BH198" i="28"/>
  <c r="CF32" i="25"/>
  <c r="BN32" i="26"/>
  <c r="K34" i="29"/>
  <c r="BD197" i="30"/>
  <c r="BD197" i="29"/>
  <c r="BD197" i="28"/>
  <c r="H34" i="29"/>
  <c r="H35" i="29" s="1"/>
  <c r="CE197" i="30"/>
  <c r="CE197" i="28"/>
  <c r="CE197" i="29"/>
  <c r="BW198" i="28"/>
  <c r="BW198" i="30"/>
  <c r="BW198" i="29"/>
  <c r="K198" i="28"/>
  <c r="K198" i="29"/>
  <c r="K198" i="30"/>
  <c r="CC197" i="28"/>
  <c r="CC197" i="29"/>
  <c r="CC197" i="30"/>
  <c r="BQ198" i="28"/>
  <c r="BQ198" i="29"/>
  <c r="BQ198" i="30"/>
  <c r="BQ197" i="29"/>
  <c r="BQ197" i="28"/>
  <c r="BQ197" i="30"/>
  <c r="R198" i="30"/>
  <c r="R198" i="28"/>
  <c r="R198" i="29"/>
  <c r="CD198" i="28"/>
  <c r="CD198" i="30"/>
  <c r="CD198" i="29"/>
  <c r="AG198" i="28"/>
  <c r="AG198" i="29"/>
  <c r="AG198" i="30"/>
  <c r="AZ197" i="30"/>
  <c r="AZ197" i="29"/>
  <c r="AZ197" i="28"/>
  <c r="K197" i="28"/>
  <c r="K197" i="29"/>
  <c r="K197" i="30"/>
  <c r="AF198" i="30"/>
  <c r="AF198" i="28"/>
  <c r="AF198" i="29"/>
  <c r="BS32" i="17"/>
  <c r="AN197" i="28"/>
  <c r="AN197" i="30"/>
  <c r="AN197" i="29"/>
  <c r="F198" i="28"/>
  <c r="F198" i="29"/>
  <c r="F198" i="30"/>
  <c r="AX32" i="26"/>
  <c r="CF34" i="30"/>
  <c r="H185" i="33"/>
  <c r="H289" i="33" s="1"/>
  <c r="H187" i="33"/>
  <c r="H291" i="33" s="1"/>
  <c r="H191" i="33"/>
  <c r="H295" i="33" s="1"/>
  <c r="AL197" i="29"/>
  <c r="AL197" i="28"/>
  <c r="AL197" i="30"/>
  <c r="BR198" i="28"/>
  <c r="BR198" i="30"/>
  <c r="BR198" i="29"/>
  <c r="AM197" i="28"/>
  <c r="AM197" i="30"/>
  <c r="AM197" i="29"/>
  <c r="AE32" i="25"/>
  <c r="BY198" i="28"/>
  <c r="BY198" i="30"/>
  <c r="BY198" i="29"/>
  <c r="BK198" i="30"/>
  <c r="BK198" i="29"/>
  <c r="BK198" i="28"/>
  <c r="AC368" i="41"/>
  <c r="AH368" i="41" s="1"/>
  <c r="Z32" i="17"/>
  <c r="K337" i="41"/>
  <c r="BZ34" i="30"/>
  <c r="E34" i="29"/>
  <c r="BP34" i="28"/>
  <c r="AO34" i="29"/>
  <c r="BR34" i="29"/>
  <c r="AF197" i="28"/>
  <c r="AF197" i="29"/>
  <c r="AF197" i="30"/>
  <c r="BB197" i="29"/>
  <c r="BB197" i="28"/>
  <c r="BB197" i="30"/>
  <c r="S197" i="28"/>
  <c r="S197" i="30"/>
  <c r="S197" i="29"/>
  <c r="BE34" i="29"/>
  <c r="BN198" i="28"/>
  <c r="BN198" i="30"/>
  <c r="BN198" i="29"/>
  <c r="P197" i="28"/>
  <c r="P197" i="29"/>
  <c r="P197" i="30"/>
  <c r="G34" i="30"/>
  <c r="G35" i="30" s="1"/>
  <c r="N32" i="26"/>
  <c r="BC197" i="30"/>
  <c r="BC197" i="28"/>
  <c r="BC197" i="29"/>
  <c r="AO197" i="28"/>
  <c r="AO197" i="30"/>
  <c r="AO197" i="29"/>
  <c r="BB198" i="30"/>
  <c r="BB198" i="29"/>
  <c r="BB198" i="28"/>
  <c r="CC32" i="25"/>
  <c r="BD32" i="25"/>
  <c r="AT198" i="30"/>
  <c r="AT198" i="29"/>
  <c r="AT198" i="28"/>
  <c r="E196" i="29"/>
  <c r="E196" i="28"/>
  <c r="E196" i="30"/>
  <c r="BC198" i="29"/>
  <c r="BC198" i="30"/>
  <c r="BC198" i="28"/>
  <c r="AB197" i="30"/>
  <c r="AB197" i="29"/>
  <c r="AB197" i="28"/>
  <c r="AD32" i="25"/>
  <c r="BJ197" i="28"/>
  <c r="BJ197" i="30"/>
  <c r="BJ197" i="29"/>
  <c r="BA198" i="29"/>
  <c r="BA198" i="28"/>
  <c r="BA198" i="30"/>
  <c r="W5" i="39"/>
  <c r="T6" i="39"/>
  <c r="T32" i="25"/>
  <c r="BR197" i="28"/>
  <c r="BR197" i="29"/>
  <c r="BR197" i="30"/>
  <c r="J34" i="29"/>
  <c r="J35" i="29" s="1"/>
  <c r="AM198" i="29"/>
  <c r="AM198" i="30"/>
  <c r="AM198" i="28"/>
  <c r="CD197" i="29"/>
  <c r="CD197" i="28"/>
  <c r="CD197" i="30"/>
  <c r="BL197" i="29"/>
  <c r="BL197" i="30"/>
  <c r="BL197" i="28"/>
  <c r="AY198" i="30"/>
  <c r="AY198" i="29"/>
  <c r="AY198" i="28"/>
  <c r="F197" i="29"/>
  <c r="F197" i="28"/>
  <c r="F197" i="30"/>
  <c r="BD34" i="30"/>
  <c r="BI198" i="28"/>
  <c r="BI198" i="30"/>
  <c r="BI198" i="29"/>
  <c r="BY197" i="28"/>
  <c r="BY197" i="30"/>
  <c r="BY197" i="29"/>
  <c r="BF198" i="30"/>
  <c r="BF198" i="29"/>
  <c r="BF198" i="28"/>
  <c r="F32" i="26"/>
  <c r="F33" i="26" s="1"/>
  <c r="X198" i="29"/>
  <c r="X198" i="28"/>
  <c r="X198" i="30"/>
  <c r="L197" i="28"/>
  <c r="L197" i="30"/>
  <c r="L197" i="29"/>
  <c r="AE197" i="28"/>
  <c r="AE197" i="29"/>
  <c r="AE197" i="30"/>
  <c r="AZ198" i="28"/>
  <c r="AZ198" i="30"/>
  <c r="AZ198" i="29"/>
  <c r="CA198" i="30"/>
  <c r="CA198" i="28"/>
  <c r="CA198" i="29"/>
  <c r="O198" i="30"/>
  <c r="O198" i="28"/>
  <c r="O198" i="29"/>
  <c r="BV197" i="30"/>
  <c r="BV197" i="29"/>
  <c r="BV197" i="28"/>
  <c r="AC197" i="30"/>
  <c r="AC197" i="29"/>
  <c r="AC197" i="28"/>
  <c r="BO198" i="28"/>
  <c r="BO198" i="30"/>
  <c r="BO198" i="29"/>
  <c r="V197" i="28"/>
  <c r="V197" i="29"/>
  <c r="V197" i="30"/>
  <c r="M197" i="28"/>
  <c r="M197" i="30"/>
  <c r="M197" i="29"/>
  <c r="AM34" i="30"/>
  <c r="BW32" i="26"/>
  <c r="U198" i="29"/>
  <c r="U198" i="30"/>
  <c r="U198" i="28"/>
  <c r="H214" i="33"/>
  <c r="H318" i="33" s="1"/>
  <c r="H157" i="33"/>
  <c r="H122" i="33"/>
  <c r="H146" i="33"/>
  <c r="H126" i="33"/>
  <c r="H213" i="33"/>
  <c r="H317" i="33" s="1"/>
  <c r="H179" i="33"/>
  <c r="H283" i="33" s="1"/>
  <c r="BO197" i="28"/>
  <c r="BO197" i="30"/>
  <c r="BO197" i="29"/>
  <c r="AN198" i="29"/>
  <c r="AN198" i="30"/>
  <c r="AN198" i="28"/>
  <c r="P198" i="30"/>
  <c r="P198" i="28"/>
  <c r="P198" i="29"/>
  <c r="CB198" i="29"/>
  <c r="CB198" i="28"/>
  <c r="CB198" i="30"/>
  <c r="BP198" i="29"/>
  <c r="BP198" i="28"/>
  <c r="BP198" i="30"/>
  <c r="K35" i="15"/>
  <c r="K34" i="15"/>
  <c r="E35" i="15"/>
  <c r="M32" i="15"/>
  <c r="E98" i="15" s="1"/>
  <c r="I98" i="15" s="1"/>
  <c r="M7" i="32"/>
  <c r="M7" i="18"/>
  <c r="M9" i="29"/>
  <c r="M34" i="29" s="1"/>
  <c r="M9" i="28"/>
  <c r="M34" i="28" s="1"/>
  <c r="M7" i="27"/>
  <c r="M32" i="27" s="1"/>
  <c r="M7" i="31"/>
  <c r="M9" i="30"/>
  <c r="M34" i="30" s="1"/>
  <c r="M7" i="24"/>
  <c r="M32" i="24" s="1"/>
  <c r="M7" i="17"/>
  <c r="M7" i="26"/>
  <c r="M32" i="26" s="1"/>
  <c r="M7" i="25"/>
  <c r="M32" i="25" s="1"/>
  <c r="I56" i="18"/>
  <c r="H54" i="28"/>
  <c r="H36" i="28"/>
  <c r="H42" i="28" s="1"/>
  <c r="H31" i="37" s="1"/>
  <c r="G38" i="25"/>
  <c r="G39" i="37" s="1"/>
  <c r="G34" i="25"/>
  <c r="I51" i="18"/>
  <c r="L14" i="30"/>
  <c r="K18" i="30"/>
  <c r="L18" i="29"/>
  <c r="M14" i="29"/>
  <c r="AC436" i="41"/>
  <c r="AH436" i="41" s="1"/>
  <c r="AC367" i="41"/>
  <c r="AH367" i="41" s="1"/>
  <c r="AC435" i="41"/>
  <c r="AH435" i="41" s="1"/>
  <c r="AK32" i="17"/>
  <c r="BD32" i="17"/>
  <c r="AL32" i="17"/>
  <c r="AG32" i="17"/>
  <c r="BY32" i="17"/>
  <c r="O32" i="17"/>
  <c r="BA32" i="17"/>
  <c r="T32" i="17"/>
  <c r="BK32" i="17"/>
  <c r="BO32" i="17"/>
  <c r="CA32" i="17"/>
  <c r="AW32" i="17"/>
  <c r="AO32" i="17"/>
  <c r="AJ32" i="17"/>
  <c r="AB32" i="17"/>
  <c r="BF32" i="17"/>
  <c r="AS32" i="17"/>
  <c r="AH32" i="17"/>
  <c r="F196" i="28"/>
  <c r="F196" i="29"/>
  <c r="F52" i="17"/>
  <c r="X32" i="17"/>
  <c r="Y32" i="17"/>
  <c r="AQ32" i="17"/>
  <c r="BL32" i="17"/>
  <c r="Q32" i="17"/>
  <c r="BM32" i="17"/>
  <c r="CC32" i="17"/>
  <c r="AD32" i="17"/>
  <c r="AZ32" i="17"/>
  <c r="AM32" i="17"/>
  <c r="BR32" i="17"/>
  <c r="BW32" i="17"/>
  <c r="BC32" i="17"/>
  <c r="AP32" i="17"/>
  <c r="CD32" i="17"/>
  <c r="BP32" i="17"/>
  <c r="CF32" i="17"/>
  <c r="I55" i="32"/>
  <c r="H55" i="31"/>
  <c r="H56" i="18"/>
  <c r="H34" i="37" s="1"/>
  <c r="H61" i="18"/>
  <c r="H62" i="18" s="1"/>
  <c r="H51" i="18"/>
  <c r="H47" i="37"/>
  <c r="I55" i="18"/>
  <c r="I46" i="37"/>
  <c r="H212" i="28"/>
  <c r="H47" i="28" s="1"/>
  <c r="G48" i="30"/>
  <c r="G49" i="30" s="1"/>
  <c r="F48" i="30"/>
  <c r="F49" i="30" s="1"/>
  <c r="I56" i="32"/>
  <c r="I36" i="37" s="1"/>
  <c r="I51" i="32"/>
  <c r="I61" i="32"/>
  <c r="I62" i="32" s="1"/>
  <c r="H40" i="28"/>
  <c r="H44" i="28" s="1"/>
  <c r="H19" i="37" s="1"/>
  <c r="I48" i="37"/>
  <c r="I48" i="32"/>
  <c r="I49" i="32" s="1"/>
  <c r="K17" i="32"/>
  <c r="K17" i="31"/>
  <c r="K17" i="18"/>
  <c r="I40" i="28"/>
  <c r="I41" i="28" s="1"/>
  <c r="I54" i="28"/>
  <c r="I42" i="28"/>
  <c r="I31" i="37" s="1"/>
  <c r="K18" i="28"/>
  <c r="H208" i="28"/>
  <c r="H22" i="28" s="1"/>
  <c r="J200" i="30"/>
  <c r="J200" i="29"/>
  <c r="J200" i="28"/>
  <c r="H212" i="30"/>
  <c r="H47" i="30" s="1"/>
  <c r="K45" i="27"/>
  <c r="H208" i="30"/>
  <c r="H22" i="30" s="1"/>
  <c r="H208" i="29"/>
  <c r="H22" i="29" s="1"/>
  <c r="I207" i="28"/>
  <c r="I211" i="28"/>
  <c r="I207" i="29"/>
  <c r="I211" i="29"/>
  <c r="I211" i="30"/>
  <c r="I207" i="30"/>
  <c r="K45" i="24"/>
  <c r="J199" i="30"/>
  <c r="J199" i="29"/>
  <c r="J199" i="28"/>
  <c r="I210" i="28"/>
  <c r="I206" i="28"/>
  <c r="I206" i="29"/>
  <c r="I210" i="29"/>
  <c r="I206" i="30"/>
  <c r="I210" i="30"/>
  <c r="H52" i="26"/>
  <c r="H38" i="26"/>
  <c r="H39" i="26" s="1"/>
  <c r="H40" i="26"/>
  <c r="H28" i="37" s="1"/>
  <c r="I40" i="26"/>
  <c r="I38" i="26"/>
  <c r="I52" i="26"/>
  <c r="G40" i="26"/>
  <c r="G38" i="26"/>
  <c r="G52" i="26"/>
  <c r="K16" i="26"/>
  <c r="I35" i="25"/>
  <c r="I50" i="25" s="1"/>
  <c r="I51" i="25" s="1"/>
  <c r="I52" i="25"/>
  <c r="I38" i="25"/>
  <c r="I39" i="25" s="1"/>
  <c r="G52" i="25"/>
  <c r="L16" i="25"/>
  <c r="BV32" i="17"/>
  <c r="S196" i="30"/>
  <c r="S196" i="29"/>
  <c r="S196" i="28"/>
  <c r="BA196" i="28"/>
  <c r="BA196" i="30"/>
  <c r="BA196" i="29"/>
  <c r="BL196" i="29"/>
  <c r="BL196" i="30"/>
  <c r="BL196" i="28"/>
  <c r="BV196" i="29"/>
  <c r="BV196" i="28"/>
  <c r="BV196" i="30"/>
  <c r="BQ196" i="30"/>
  <c r="BQ196" i="29"/>
  <c r="BQ196" i="28"/>
  <c r="AP196" i="30"/>
  <c r="AP196" i="29"/>
  <c r="AP196" i="28"/>
  <c r="Q196" i="28"/>
  <c r="Q196" i="29"/>
  <c r="Q196" i="30"/>
  <c r="BI196" i="28"/>
  <c r="BI196" i="30"/>
  <c r="BI196" i="29"/>
  <c r="AQ196" i="30"/>
  <c r="AQ196" i="29"/>
  <c r="AQ196" i="28"/>
  <c r="BH196" i="30"/>
  <c r="BH196" i="29"/>
  <c r="BH196" i="28"/>
  <c r="BU196" i="29"/>
  <c r="BU196" i="30"/>
  <c r="BU196" i="28"/>
  <c r="CF196" i="30"/>
  <c r="CF196" i="29"/>
  <c r="CF196" i="28"/>
  <c r="T196" i="28"/>
  <c r="T196" i="30"/>
  <c r="T196" i="29"/>
  <c r="BF196" i="28"/>
  <c r="BF196" i="30"/>
  <c r="BF196" i="29"/>
  <c r="AY196" i="30"/>
  <c r="AY196" i="29"/>
  <c r="AY196" i="28"/>
  <c r="AO196" i="28"/>
  <c r="AO196" i="29"/>
  <c r="AO196" i="30"/>
  <c r="AH196" i="30"/>
  <c r="AH196" i="29"/>
  <c r="AH196" i="28"/>
  <c r="AS196" i="28"/>
  <c r="AS196" i="30"/>
  <c r="AS196" i="29"/>
  <c r="Y196" i="29"/>
  <c r="Y196" i="30"/>
  <c r="Y196" i="28"/>
  <c r="AT32" i="17"/>
  <c r="AD196" i="29"/>
  <c r="AD196" i="28"/>
  <c r="AD196" i="30"/>
  <c r="CA196" i="28"/>
  <c r="CA196" i="30"/>
  <c r="CA196" i="29"/>
  <c r="AC196" i="29"/>
  <c r="AC196" i="28"/>
  <c r="AC196" i="30"/>
  <c r="AG196" i="29"/>
  <c r="AG196" i="30"/>
  <c r="AG196" i="28"/>
  <c r="CD196" i="29"/>
  <c r="CD196" i="28"/>
  <c r="CD196" i="30"/>
  <c r="BR196" i="28"/>
  <c r="BR196" i="29"/>
  <c r="BR196" i="30"/>
  <c r="BT32" i="17"/>
  <c r="BE196" i="28"/>
  <c r="BE196" i="29"/>
  <c r="BE196" i="30"/>
  <c r="AC366" i="41"/>
  <c r="AH366" i="41" s="1"/>
  <c r="BW196" i="30"/>
  <c r="BW196" i="29"/>
  <c r="BW196" i="28"/>
  <c r="AV32" i="17"/>
  <c r="AZ196" i="30"/>
  <c r="AZ196" i="29"/>
  <c r="AZ196" i="28"/>
  <c r="Z196" i="30"/>
  <c r="Z196" i="29"/>
  <c r="Z196" i="28"/>
  <c r="R196" i="30"/>
  <c r="R196" i="29"/>
  <c r="R196" i="28"/>
  <c r="BH32" i="17"/>
  <c r="BG196" i="29"/>
  <c r="BG196" i="28"/>
  <c r="BG196" i="30"/>
  <c r="AU196" i="30"/>
  <c r="AU196" i="29"/>
  <c r="AU196" i="28"/>
  <c r="AV196" i="30"/>
  <c r="AV196" i="28"/>
  <c r="AV196" i="29"/>
  <c r="X196" i="29"/>
  <c r="X196" i="30"/>
  <c r="X196" i="28"/>
  <c r="M196" i="30"/>
  <c r="M196" i="29"/>
  <c r="M196" i="28"/>
  <c r="AK196" i="28"/>
  <c r="AK196" i="30"/>
  <c r="AK196" i="29"/>
  <c r="AL196" i="30"/>
  <c r="AL196" i="29"/>
  <c r="AL196" i="28"/>
  <c r="AB196" i="30"/>
  <c r="AB196" i="29"/>
  <c r="AB196" i="28"/>
  <c r="BP196" i="30"/>
  <c r="BP196" i="29"/>
  <c r="BP196" i="28"/>
  <c r="BK196" i="30"/>
  <c r="BK196" i="29"/>
  <c r="BK196" i="28"/>
  <c r="BO196" i="28"/>
  <c r="BO196" i="30"/>
  <c r="BO196" i="29"/>
  <c r="O196" i="30"/>
  <c r="O196" i="29"/>
  <c r="O196" i="28"/>
  <c r="AW196" i="29"/>
  <c r="AW196" i="30"/>
  <c r="AW196" i="28"/>
  <c r="K196" i="30"/>
  <c r="K196" i="29"/>
  <c r="K196" i="28"/>
  <c r="BE32" i="17"/>
  <c r="CE32" i="17"/>
  <c r="CE196" i="30"/>
  <c r="CE196" i="29"/>
  <c r="CE196" i="28"/>
  <c r="AA196" i="30"/>
  <c r="AA196" i="29"/>
  <c r="AA196" i="28"/>
  <c r="BT196" i="29"/>
  <c r="BT196" i="30"/>
  <c r="BT196" i="28"/>
  <c r="BD196" i="29"/>
  <c r="BD196" i="30"/>
  <c r="BD196" i="28"/>
  <c r="BM196" i="29"/>
  <c r="BM196" i="30"/>
  <c r="BM196" i="28"/>
  <c r="CC196" i="30"/>
  <c r="CC196" i="28"/>
  <c r="CC196" i="29"/>
  <c r="AX196" i="30"/>
  <c r="AX196" i="29"/>
  <c r="AX196" i="28"/>
  <c r="BN196" i="30"/>
  <c r="BN196" i="29"/>
  <c r="BN196" i="28"/>
  <c r="BC196" i="30"/>
  <c r="BC196" i="29"/>
  <c r="BC196" i="28"/>
  <c r="BY196" i="28"/>
  <c r="BY196" i="30"/>
  <c r="BY196" i="29"/>
  <c r="AT196" i="30"/>
  <c r="AT196" i="29"/>
  <c r="AT196" i="28"/>
  <c r="AJ196" i="30"/>
  <c r="AJ196" i="29"/>
  <c r="AJ196" i="28"/>
  <c r="AI196" i="30"/>
  <c r="AI196" i="29"/>
  <c r="AI196" i="28"/>
  <c r="AM196" i="29"/>
  <c r="AM196" i="28"/>
  <c r="AM196" i="30"/>
  <c r="F38" i="17"/>
  <c r="K16" i="17"/>
  <c r="G51" i="32"/>
  <c r="O50" i="32"/>
  <c r="I54" i="31"/>
  <c r="I58" i="31" s="1"/>
  <c r="I59" i="31" s="1"/>
  <c r="O51" i="32"/>
  <c r="H48" i="32"/>
  <c r="H49" i="32" s="1"/>
  <c r="N50" i="32"/>
  <c r="G50" i="32"/>
  <c r="I47" i="31"/>
  <c r="I50" i="31" s="1"/>
  <c r="H50" i="31"/>
  <c r="H51" i="31"/>
  <c r="N51" i="32"/>
  <c r="P47" i="32"/>
  <c r="P51" i="32" s="1"/>
  <c r="J58" i="32"/>
  <c r="J24" i="37" s="1"/>
  <c r="G59" i="32"/>
  <c r="G24" i="37"/>
  <c r="F48" i="37"/>
  <c r="F55" i="32"/>
  <c r="F64" i="37"/>
  <c r="F56" i="31"/>
  <c r="F54" i="31"/>
  <c r="F58" i="31" s="1"/>
  <c r="F36" i="37"/>
  <c r="F57" i="32"/>
  <c r="F48" i="32"/>
  <c r="F49" i="32" s="1"/>
  <c r="F51" i="32"/>
  <c r="F50" i="32"/>
  <c r="G55" i="32"/>
  <c r="G48" i="37"/>
  <c r="AB376" i="41"/>
  <c r="AG376" i="41" s="1"/>
  <c r="AJ376" i="41" s="1"/>
  <c r="H375" i="41" s="1"/>
  <c r="G36" i="37"/>
  <c r="G57" i="32"/>
  <c r="J57" i="32"/>
  <c r="F48" i="18"/>
  <c r="F49" i="18" s="1"/>
  <c r="F50" i="18"/>
  <c r="F51" i="18"/>
  <c r="F63" i="37"/>
  <c r="F56" i="18"/>
  <c r="F54" i="18"/>
  <c r="F58" i="18" s="1"/>
  <c r="J48" i="32"/>
  <c r="J49" i="32" s="1"/>
  <c r="J50" i="32"/>
  <c r="J51" i="32"/>
  <c r="F58" i="32"/>
  <c r="F50" i="31"/>
  <c r="F48" i="31"/>
  <c r="F49" i="31" s="1"/>
  <c r="F51" i="31"/>
  <c r="J4" i="30"/>
  <c r="J4" i="37"/>
  <c r="J4" i="31"/>
  <c r="J4" i="24"/>
  <c r="J4" i="29"/>
  <c r="J4" i="28"/>
  <c r="J4" i="25"/>
  <c r="J4" i="32"/>
  <c r="J4" i="26"/>
  <c r="J4" i="18"/>
  <c r="J4" i="27"/>
  <c r="J4" i="17"/>
  <c r="K6" i="8"/>
  <c r="K110" i="33" s="1"/>
  <c r="J4" i="15"/>
  <c r="T4" i="39"/>
  <c r="N58" i="32"/>
  <c r="N24" i="37" s="1"/>
  <c r="J45" i="31"/>
  <c r="J24" i="31"/>
  <c r="K19" i="31"/>
  <c r="J43" i="31"/>
  <c r="J53" i="31" s="1"/>
  <c r="J52" i="37"/>
  <c r="J50" i="37" s="1"/>
  <c r="O58" i="32"/>
  <c r="O24" i="37" s="1"/>
  <c r="N36" i="37"/>
  <c r="N57" i="32"/>
  <c r="P65" i="37"/>
  <c r="P56" i="32"/>
  <c r="P54" i="32"/>
  <c r="O36" i="37"/>
  <c r="O57" i="32"/>
  <c r="Q43" i="32"/>
  <c r="Q53" i="32" s="1"/>
  <c r="Q45" i="32"/>
  <c r="Q61" i="32" s="1"/>
  <c r="Q62" i="32" s="1"/>
  <c r="Q24" i="32"/>
  <c r="Q53" i="37"/>
  <c r="R19" i="32"/>
  <c r="J48" i="18"/>
  <c r="J49" i="18" s="1"/>
  <c r="J50" i="18"/>
  <c r="M19" i="18"/>
  <c r="N19" i="18" s="1"/>
  <c r="L24" i="18"/>
  <c r="L45" i="18"/>
  <c r="L43" i="18"/>
  <c r="L53" i="18" s="1"/>
  <c r="L51" i="37"/>
  <c r="K47" i="18"/>
  <c r="K63" i="37"/>
  <c r="J34" i="37"/>
  <c r="F88" i="15"/>
  <c r="J88" i="15" s="1"/>
  <c r="E96" i="15"/>
  <c r="I96" i="15" s="1"/>
  <c r="E86" i="15"/>
  <c r="I86" i="15" s="1"/>
  <c r="F89" i="15"/>
  <c r="J89" i="15" s="1"/>
  <c r="F86" i="15"/>
  <c r="J86" i="15" s="1"/>
  <c r="F90" i="15"/>
  <c r="J90" i="15" s="1"/>
  <c r="E92" i="15"/>
  <c r="I92" i="15" s="1"/>
  <c r="E83" i="15"/>
  <c r="I83" i="15" s="1"/>
  <c r="E95" i="15"/>
  <c r="I95" i="15" s="1"/>
  <c r="E97" i="15"/>
  <c r="I97" i="15" s="1"/>
  <c r="F96" i="15"/>
  <c r="J96" i="15" s="1"/>
  <c r="F95" i="15"/>
  <c r="J95" i="15" s="1"/>
  <c r="G87" i="15"/>
  <c r="K87" i="15" s="1"/>
  <c r="H92" i="15"/>
  <c r="L92" i="15" s="1"/>
  <c r="H87" i="15"/>
  <c r="L87" i="15" s="1"/>
  <c r="G92" i="15"/>
  <c r="K92" i="15" s="1"/>
  <c r="G91" i="15"/>
  <c r="H91" i="15"/>
  <c r="G86" i="15"/>
  <c r="K86" i="15" s="1"/>
  <c r="G88" i="15"/>
  <c r="K88" i="15" s="1"/>
  <c r="G97" i="15"/>
  <c r="K97" i="15" s="1"/>
  <c r="G96" i="15"/>
  <c r="K96" i="15" s="1"/>
  <c r="H84" i="15"/>
  <c r="L84" i="15" s="1"/>
  <c r="H88" i="15"/>
  <c r="L88" i="15" s="1"/>
  <c r="H89" i="15"/>
  <c r="L89" i="15" s="1"/>
  <c r="H95" i="15"/>
  <c r="L95" i="15" s="1"/>
  <c r="G84" i="15"/>
  <c r="K84" i="15" s="1"/>
  <c r="G89" i="15"/>
  <c r="K89" i="15" s="1"/>
  <c r="G85" i="15"/>
  <c r="K85" i="15" s="1"/>
  <c r="H97" i="15"/>
  <c r="L97" i="15" s="1"/>
  <c r="G95" i="15"/>
  <c r="K95" i="15" s="1"/>
  <c r="H86" i="15"/>
  <c r="L86" i="15" s="1"/>
  <c r="H85" i="15"/>
  <c r="L85" i="15" s="1"/>
  <c r="H90" i="15"/>
  <c r="L90" i="15" s="1"/>
  <c r="G83" i="15"/>
  <c r="K83" i="15" s="1"/>
  <c r="G90" i="15"/>
  <c r="K90" i="15" s="1"/>
  <c r="H83" i="15"/>
  <c r="L83" i="15" s="1"/>
  <c r="H96" i="15"/>
  <c r="L96" i="15" s="1"/>
  <c r="H82" i="15"/>
  <c r="L82" i="15" s="1"/>
  <c r="G82" i="15"/>
  <c r="K82" i="15" s="1"/>
  <c r="F82" i="15"/>
  <c r="J82" i="15" s="1"/>
  <c r="E91" i="15"/>
  <c r="F91" i="15"/>
  <c r="E82" i="15"/>
  <c r="I82" i="15" s="1"/>
  <c r="O8" i="37"/>
  <c r="AI238" i="41"/>
  <c r="E85" i="15"/>
  <c r="I85" i="15" s="1"/>
  <c r="F85" i="15"/>
  <c r="J85" i="15" s="1"/>
  <c r="F87" i="15"/>
  <c r="J87" i="15" s="1"/>
  <c r="E89" i="15"/>
  <c r="I89" i="15" s="1"/>
  <c r="E84" i="15"/>
  <c r="I84" i="15" s="1"/>
  <c r="F84" i="15"/>
  <c r="J84" i="15" s="1"/>
  <c r="F83" i="15"/>
  <c r="J83" i="15" s="1"/>
  <c r="E88" i="15"/>
  <c r="I88" i="15" s="1"/>
  <c r="E87" i="15"/>
  <c r="I87" i="15" s="1"/>
  <c r="E90" i="15"/>
  <c r="I90" i="15" s="1"/>
  <c r="F97" i="15"/>
  <c r="J97" i="15" s="1"/>
  <c r="J128" i="37"/>
  <c r="K128" i="37" s="1"/>
  <c r="L128" i="37" s="1"/>
  <c r="M128" i="37" s="1"/>
  <c r="N128" i="37" s="1"/>
  <c r="L341" i="41"/>
  <c r="G121" i="37"/>
  <c r="D118" i="34"/>
  <c r="D96" i="34"/>
  <c r="I20" i="34"/>
  <c r="D48" i="34"/>
  <c r="S20" i="34"/>
  <c r="X20" i="34" s="1"/>
  <c r="AC20" i="34" s="1"/>
  <c r="AH20" i="34" s="1"/>
  <c r="AM20" i="34" s="1"/>
  <c r="AR20" i="34" s="1"/>
  <c r="AW20" i="34" s="1"/>
  <c r="BB20" i="34" s="1"/>
  <c r="BG20" i="34" s="1"/>
  <c r="BL20" i="34" s="1"/>
  <c r="BQ20" i="34" s="1"/>
  <c r="BV20" i="34" s="1"/>
  <c r="CA20" i="34" s="1"/>
  <c r="CF20" i="34" s="1"/>
  <c r="CK20" i="34" s="1"/>
  <c r="CP20" i="34" s="1"/>
  <c r="CU20" i="34" s="1"/>
  <c r="CZ20" i="34" s="1"/>
  <c r="DE20" i="34" s="1"/>
  <c r="DJ20" i="34" s="1"/>
  <c r="DO20" i="34" s="1"/>
  <c r="DT20" i="34" s="1"/>
  <c r="DY20" i="34" s="1"/>
  <c r="ED20" i="34" s="1"/>
  <c r="EI20" i="34" s="1"/>
  <c r="EN20" i="34" s="1"/>
  <c r="ES20" i="34" s="1"/>
  <c r="EX20" i="34" s="1"/>
  <c r="FC20" i="34" s="1"/>
  <c r="FH20" i="34" s="1"/>
  <c r="FM20" i="34" s="1"/>
  <c r="FR20" i="34" s="1"/>
  <c r="FW20" i="34" s="1"/>
  <c r="GB20" i="34" s="1"/>
  <c r="GG20" i="34" s="1"/>
  <c r="GL20" i="34" s="1"/>
  <c r="GQ20" i="34" s="1"/>
  <c r="GV20" i="34" s="1"/>
  <c r="HA20" i="34" s="1"/>
  <c r="HF20" i="34" s="1"/>
  <c r="HK20" i="34" s="1"/>
  <c r="HP20" i="34" s="1"/>
  <c r="HU20" i="34" s="1"/>
  <c r="HZ20" i="34" s="1"/>
  <c r="IE20" i="34" s="1"/>
  <c r="IJ20" i="34" s="1"/>
  <c r="IO20" i="34" s="1"/>
  <c r="IT20" i="34" s="1"/>
  <c r="IY20" i="34" s="1"/>
  <c r="JD20" i="34" s="1"/>
  <c r="JI20" i="34" s="1"/>
  <c r="JN20" i="34" s="1"/>
  <c r="JS20" i="34" s="1"/>
  <c r="JX20" i="34" s="1"/>
  <c r="KC20" i="34" s="1"/>
  <c r="KH20" i="34" s="1"/>
  <c r="KM20" i="34" s="1"/>
  <c r="KR20" i="34" s="1"/>
  <c r="KW20" i="34" s="1"/>
  <c r="LB20" i="34" s="1"/>
  <c r="LG20" i="34" s="1"/>
  <c r="LL20" i="34" s="1"/>
  <c r="LQ20" i="34" s="1"/>
  <c r="LV20" i="34" s="1"/>
  <c r="MA20" i="34" s="1"/>
  <c r="MF20" i="34" s="1"/>
  <c r="MK20" i="34" s="1"/>
  <c r="MP20" i="34" s="1"/>
  <c r="MU20" i="34" s="1"/>
  <c r="MZ20" i="34" s="1"/>
  <c r="NE20" i="34" s="1"/>
  <c r="NJ20" i="34" s="1"/>
  <c r="NO20" i="34" s="1"/>
  <c r="NT20" i="34" s="1"/>
  <c r="NY20" i="34" s="1"/>
  <c r="OD20" i="34" s="1"/>
  <c r="OI20" i="34" s="1"/>
  <c r="ON20" i="34" s="1"/>
  <c r="R20" i="34"/>
  <c r="W20" i="34" s="1"/>
  <c r="AB20" i="34" s="1"/>
  <c r="AG20" i="34" s="1"/>
  <c r="AL20" i="34" s="1"/>
  <c r="AQ20" i="34" s="1"/>
  <c r="AV20" i="34" s="1"/>
  <c r="BA20" i="34" s="1"/>
  <c r="BF20" i="34" s="1"/>
  <c r="BK20" i="34" s="1"/>
  <c r="BP20" i="34" s="1"/>
  <c r="BU20" i="34" s="1"/>
  <c r="BZ20" i="34" s="1"/>
  <c r="CE20" i="34" s="1"/>
  <c r="CJ20" i="34" s="1"/>
  <c r="CO20" i="34" s="1"/>
  <c r="CT20" i="34" s="1"/>
  <c r="CY20" i="34" s="1"/>
  <c r="DD20" i="34" s="1"/>
  <c r="DI20" i="34" s="1"/>
  <c r="DN20" i="34" s="1"/>
  <c r="DS20" i="34" s="1"/>
  <c r="DX20" i="34" s="1"/>
  <c r="EC20" i="34" s="1"/>
  <c r="EH20" i="34" s="1"/>
  <c r="EM20" i="34" s="1"/>
  <c r="ER20" i="34" s="1"/>
  <c r="EW20" i="34" s="1"/>
  <c r="FB20" i="34" s="1"/>
  <c r="FG20" i="34" s="1"/>
  <c r="FL20" i="34" s="1"/>
  <c r="FQ20" i="34" s="1"/>
  <c r="FV20" i="34" s="1"/>
  <c r="GA20" i="34" s="1"/>
  <c r="GF20" i="34" s="1"/>
  <c r="GK20" i="34" s="1"/>
  <c r="GP20" i="34" s="1"/>
  <c r="GU20" i="34" s="1"/>
  <c r="GZ20" i="34" s="1"/>
  <c r="HE20" i="34" s="1"/>
  <c r="HJ20" i="34" s="1"/>
  <c r="HO20" i="34" s="1"/>
  <c r="HT20" i="34" s="1"/>
  <c r="HY20" i="34" s="1"/>
  <c r="ID20" i="34" s="1"/>
  <c r="II20" i="34" s="1"/>
  <c r="IN20" i="34" s="1"/>
  <c r="IS20" i="34" s="1"/>
  <c r="IX20" i="34" s="1"/>
  <c r="JC20" i="34" s="1"/>
  <c r="JH20" i="34" s="1"/>
  <c r="JM20" i="34" s="1"/>
  <c r="JR20" i="34" s="1"/>
  <c r="JW20" i="34" s="1"/>
  <c r="KB20" i="34" s="1"/>
  <c r="KG20" i="34" s="1"/>
  <c r="KL20" i="34" s="1"/>
  <c r="KQ20" i="34" s="1"/>
  <c r="KV20" i="34" s="1"/>
  <c r="LA20" i="34" s="1"/>
  <c r="LF20" i="34" s="1"/>
  <c r="LK20" i="34" s="1"/>
  <c r="LP20" i="34" s="1"/>
  <c r="LU20" i="34" s="1"/>
  <c r="LZ20" i="34" s="1"/>
  <c r="ME20" i="34" s="1"/>
  <c r="MJ20" i="34" s="1"/>
  <c r="MO20" i="34" s="1"/>
  <c r="MT20" i="34" s="1"/>
  <c r="MY20" i="34" s="1"/>
  <c r="ND20" i="34" s="1"/>
  <c r="NI20" i="34" s="1"/>
  <c r="NN20" i="34" s="1"/>
  <c r="NS20" i="34" s="1"/>
  <c r="NX20" i="34" s="1"/>
  <c r="OC20" i="34" s="1"/>
  <c r="OH20" i="34" s="1"/>
  <c r="OM20" i="34" s="1"/>
  <c r="M20" i="34"/>
  <c r="H20" i="34"/>
  <c r="D249" i="37"/>
  <c r="F249" i="37" s="1"/>
  <c r="N20" i="34"/>
  <c r="D114" i="34"/>
  <c r="D92" i="34"/>
  <c r="D44" i="34"/>
  <c r="I16" i="34"/>
  <c r="N16" i="34" s="1"/>
  <c r="S16" i="34" s="1"/>
  <c r="X16" i="34" s="1"/>
  <c r="AC16" i="34" s="1"/>
  <c r="AH16" i="34" s="1"/>
  <c r="AM16" i="34" s="1"/>
  <c r="AR16" i="34" s="1"/>
  <c r="AW16" i="34" s="1"/>
  <c r="BB16" i="34" s="1"/>
  <c r="BG16" i="34" s="1"/>
  <c r="BL16" i="34" s="1"/>
  <c r="BQ16" i="34" s="1"/>
  <c r="BV16" i="34" s="1"/>
  <c r="CA16" i="34" s="1"/>
  <c r="CF16" i="34" s="1"/>
  <c r="CK16" i="34" s="1"/>
  <c r="CP16" i="34" s="1"/>
  <c r="CU16" i="34" s="1"/>
  <c r="CZ16" i="34" s="1"/>
  <c r="DE16" i="34" s="1"/>
  <c r="DJ16" i="34" s="1"/>
  <c r="DO16" i="34" s="1"/>
  <c r="DT16" i="34" s="1"/>
  <c r="DY16" i="34" s="1"/>
  <c r="ED16" i="34" s="1"/>
  <c r="EI16" i="34" s="1"/>
  <c r="EN16" i="34" s="1"/>
  <c r="ES16" i="34" s="1"/>
  <c r="EX16" i="34" s="1"/>
  <c r="FC16" i="34" s="1"/>
  <c r="FH16" i="34" s="1"/>
  <c r="FM16" i="34" s="1"/>
  <c r="FR16" i="34" s="1"/>
  <c r="FW16" i="34" s="1"/>
  <c r="GB16" i="34" s="1"/>
  <c r="GG16" i="34" s="1"/>
  <c r="GL16" i="34" s="1"/>
  <c r="GQ16" i="34" s="1"/>
  <c r="GV16" i="34" s="1"/>
  <c r="HA16" i="34" s="1"/>
  <c r="HF16" i="34" s="1"/>
  <c r="HK16" i="34" s="1"/>
  <c r="HP16" i="34" s="1"/>
  <c r="HU16" i="34" s="1"/>
  <c r="HZ16" i="34" s="1"/>
  <c r="IE16" i="34" s="1"/>
  <c r="IJ16" i="34" s="1"/>
  <c r="IO16" i="34" s="1"/>
  <c r="IT16" i="34" s="1"/>
  <c r="IY16" i="34" s="1"/>
  <c r="JD16" i="34" s="1"/>
  <c r="JI16" i="34" s="1"/>
  <c r="JN16" i="34" s="1"/>
  <c r="JS16" i="34" s="1"/>
  <c r="JX16" i="34" s="1"/>
  <c r="KC16" i="34" s="1"/>
  <c r="KH16" i="34" s="1"/>
  <c r="KM16" i="34" s="1"/>
  <c r="KR16" i="34" s="1"/>
  <c r="KW16" i="34" s="1"/>
  <c r="LB16" i="34" s="1"/>
  <c r="LG16" i="34" s="1"/>
  <c r="LL16" i="34" s="1"/>
  <c r="LQ16" i="34" s="1"/>
  <c r="LV16" i="34" s="1"/>
  <c r="MA16" i="34" s="1"/>
  <c r="MF16" i="34" s="1"/>
  <c r="MK16" i="34" s="1"/>
  <c r="MP16" i="34" s="1"/>
  <c r="MU16" i="34" s="1"/>
  <c r="MZ16" i="34" s="1"/>
  <c r="NE16" i="34" s="1"/>
  <c r="NJ16" i="34" s="1"/>
  <c r="NO16" i="34" s="1"/>
  <c r="NT16" i="34" s="1"/>
  <c r="NY16" i="34" s="1"/>
  <c r="OD16" i="34" s="1"/>
  <c r="OI16" i="34" s="1"/>
  <c r="ON16" i="34" s="1"/>
  <c r="H16" i="34"/>
  <c r="M16" i="34" s="1"/>
  <c r="R16" i="34" s="1"/>
  <c r="W16" i="34" s="1"/>
  <c r="AB16" i="34" s="1"/>
  <c r="AG16" i="34" s="1"/>
  <c r="AL16" i="34" s="1"/>
  <c r="AQ16" i="34" s="1"/>
  <c r="AV16" i="34" s="1"/>
  <c r="BA16" i="34" s="1"/>
  <c r="BF16" i="34" s="1"/>
  <c r="BK16" i="34" s="1"/>
  <c r="BP16" i="34" s="1"/>
  <c r="BU16" i="34" s="1"/>
  <c r="BZ16" i="34" s="1"/>
  <c r="CE16" i="34" s="1"/>
  <c r="CJ16" i="34" s="1"/>
  <c r="CO16" i="34" s="1"/>
  <c r="CT16" i="34" s="1"/>
  <c r="CY16" i="34" s="1"/>
  <c r="DD16" i="34" s="1"/>
  <c r="DI16" i="34" s="1"/>
  <c r="DN16" i="34" s="1"/>
  <c r="DS16" i="34" s="1"/>
  <c r="DX16" i="34" s="1"/>
  <c r="EC16" i="34" s="1"/>
  <c r="EH16" i="34" s="1"/>
  <c r="EM16" i="34" s="1"/>
  <c r="ER16" i="34" s="1"/>
  <c r="EW16" i="34" s="1"/>
  <c r="FB16" i="34" s="1"/>
  <c r="FG16" i="34" s="1"/>
  <c r="FL16" i="34" s="1"/>
  <c r="FQ16" i="34" s="1"/>
  <c r="FV16" i="34" s="1"/>
  <c r="GA16" i="34" s="1"/>
  <c r="GF16" i="34" s="1"/>
  <c r="GK16" i="34" s="1"/>
  <c r="GP16" i="34" s="1"/>
  <c r="GU16" i="34" s="1"/>
  <c r="GZ16" i="34" s="1"/>
  <c r="HE16" i="34" s="1"/>
  <c r="HJ16" i="34" s="1"/>
  <c r="HO16" i="34" s="1"/>
  <c r="HT16" i="34" s="1"/>
  <c r="HY16" i="34" s="1"/>
  <c r="ID16" i="34" s="1"/>
  <c r="II16" i="34" s="1"/>
  <c r="IN16" i="34" s="1"/>
  <c r="IS16" i="34" s="1"/>
  <c r="IX16" i="34" s="1"/>
  <c r="JC16" i="34" s="1"/>
  <c r="JH16" i="34" s="1"/>
  <c r="JM16" i="34" s="1"/>
  <c r="JR16" i="34" s="1"/>
  <c r="JW16" i="34" s="1"/>
  <c r="KB16" i="34" s="1"/>
  <c r="KG16" i="34" s="1"/>
  <c r="KL16" i="34" s="1"/>
  <c r="KQ16" i="34" s="1"/>
  <c r="KV16" i="34" s="1"/>
  <c r="LA16" i="34" s="1"/>
  <c r="LF16" i="34" s="1"/>
  <c r="LK16" i="34" s="1"/>
  <c r="LP16" i="34" s="1"/>
  <c r="LU16" i="34" s="1"/>
  <c r="LZ16" i="34" s="1"/>
  <c r="ME16" i="34" s="1"/>
  <c r="MJ16" i="34" s="1"/>
  <c r="MO16" i="34" s="1"/>
  <c r="MT16" i="34" s="1"/>
  <c r="MY16" i="34" s="1"/>
  <c r="ND16" i="34" s="1"/>
  <c r="NI16" i="34" s="1"/>
  <c r="NN16" i="34" s="1"/>
  <c r="NS16" i="34" s="1"/>
  <c r="NX16" i="34" s="1"/>
  <c r="OC16" i="34" s="1"/>
  <c r="OH16" i="34" s="1"/>
  <c r="OM16" i="34" s="1"/>
  <c r="D245" i="37"/>
  <c r="F245" i="37" s="1"/>
  <c r="D109" i="34"/>
  <c r="D87" i="34"/>
  <c r="D39" i="34"/>
  <c r="I11" i="34"/>
  <c r="H11" i="34"/>
  <c r="M11" i="34" s="1"/>
  <c r="R11" i="34" s="1"/>
  <c r="W11" i="34" s="1"/>
  <c r="AB11" i="34" s="1"/>
  <c r="AG11" i="34" s="1"/>
  <c r="AL11" i="34" s="1"/>
  <c r="AQ11" i="34" s="1"/>
  <c r="AV11" i="34" s="1"/>
  <c r="BA11" i="34" s="1"/>
  <c r="BF11" i="34" s="1"/>
  <c r="BK11" i="34" s="1"/>
  <c r="BP11" i="34" s="1"/>
  <c r="BU11" i="34" s="1"/>
  <c r="BZ11" i="34" s="1"/>
  <c r="CE11" i="34" s="1"/>
  <c r="CJ11" i="34" s="1"/>
  <c r="CO11" i="34" s="1"/>
  <c r="CT11" i="34" s="1"/>
  <c r="CY11" i="34" s="1"/>
  <c r="DD11" i="34" s="1"/>
  <c r="DI11" i="34" s="1"/>
  <c r="DN11" i="34" s="1"/>
  <c r="DS11" i="34" s="1"/>
  <c r="DX11" i="34" s="1"/>
  <c r="EC11" i="34" s="1"/>
  <c r="EH11" i="34" s="1"/>
  <c r="EM11" i="34" s="1"/>
  <c r="ER11" i="34" s="1"/>
  <c r="EW11" i="34" s="1"/>
  <c r="FB11" i="34" s="1"/>
  <c r="FG11" i="34" s="1"/>
  <c r="FL11" i="34" s="1"/>
  <c r="FQ11" i="34" s="1"/>
  <c r="FV11" i="34" s="1"/>
  <c r="GA11" i="34" s="1"/>
  <c r="GF11" i="34" s="1"/>
  <c r="GK11" i="34" s="1"/>
  <c r="GP11" i="34" s="1"/>
  <c r="GU11" i="34" s="1"/>
  <c r="GZ11" i="34" s="1"/>
  <c r="HE11" i="34" s="1"/>
  <c r="HJ11" i="34" s="1"/>
  <c r="HO11" i="34" s="1"/>
  <c r="HT11" i="34" s="1"/>
  <c r="HY11" i="34" s="1"/>
  <c r="ID11" i="34" s="1"/>
  <c r="II11" i="34" s="1"/>
  <c r="IN11" i="34" s="1"/>
  <c r="IS11" i="34" s="1"/>
  <c r="IX11" i="34" s="1"/>
  <c r="JC11" i="34" s="1"/>
  <c r="JH11" i="34" s="1"/>
  <c r="JM11" i="34" s="1"/>
  <c r="JR11" i="34" s="1"/>
  <c r="JW11" i="34" s="1"/>
  <c r="KB11" i="34" s="1"/>
  <c r="KG11" i="34" s="1"/>
  <c r="KL11" i="34" s="1"/>
  <c r="KQ11" i="34" s="1"/>
  <c r="KV11" i="34" s="1"/>
  <c r="LA11" i="34" s="1"/>
  <c r="LF11" i="34" s="1"/>
  <c r="LK11" i="34" s="1"/>
  <c r="LP11" i="34" s="1"/>
  <c r="LU11" i="34" s="1"/>
  <c r="LZ11" i="34" s="1"/>
  <c r="ME11" i="34" s="1"/>
  <c r="MJ11" i="34" s="1"/>
  <c r="MO11" i="34" s="1"/>
  <c r="MT11" i="34" s="1"/>
  <c r="MY11" i="34" s="1"/>
  <c r="ND11" i="34" s="1"/>
  <c r="NI11" i="34" s="1"/>
  <c r="NN11" i="34" s="1"/>
  <c r="NS11" i="34" s="1"/>
  <c r="NX11" i="34" s="1"/>
  <c r="OC11" i="34" s="1"/>
  <c r="OH11" i="34" s="1"/>
  <c r="OM11" i="34" s="1"/>
  <c r="D240" i="37"/>
  <c r="F240" i="37" s="1"/>
  <c r="D89" i="34"/>
  <c r="D111" i="34"/>
  <c r="D41" i="34"/>
  <c r="H13" i="34"/>
  <c r="M13" i="34" s="1"/>
  <c r="R13" i="34" s="1"/>
  <c r="W13" i="34" s="1"/>
  <c r="AB13" i="34" s="1"/>
  <c r="AG13" i="34" s="1"/>
  <c r="AL13" i="34" s="1"/>
  <c r="AQ13" i="34" s="1"/>
  <c r="AV13" i="34" s="1"/>
  <c r="BA13" i="34" s="1"/>
  <c r="BF13" i="34" s="1"/>
  <c r="BK13" i="34" s="1"/>
  <c r="BP13" i="34" s="1"/>
  <c r="BU13" i="34" s="1"/>
  <c r="BZ13" i="34" s="1"/>
  <c r="CE13" i="34" s="1"/>
  <c r="CJ13" i="34" s="1"/>
  <c r="CO13" i="34" s="1"/>
  <c r="CT13" i="34" s="1"/>
  <c r="CY13" i="34" s="1"/>
  <c r="DD13" i="34" s="1"/>
  <c r="DI13" i="34" s="1"/>
  <c r="DN13" i="34" s="1"/>
  <c r="DS13" i="34" s="1"/>
  <c r="DX13" i="34" s="1"/>
  <c r="EC13" i="34" s="1"/>
  <c r="EH13" i="34" s="1"/>
  <c r="EM13" i="34" s="1"/>
  <c r="ER13" i="34" s="1"/>
  <c r="EW13" i="34" s="1"/>
  <c r="FB13" i="34" s="1"/>
  <c r="FG13" i="34" s="1"/>
  <c r="FL13" i="34" s="1"/>
  <c r="FQ13" i="34" s="1"/>
  <c r="FV13" i="34" s="1"/>
  <c r="GA13" i="34" s="1"/>
  <c r="GF13" i="34" s="1"/>
  <c r="GK13" i="34" s="1"/>
  <c r="GP13" i="34" s="1"/>
  <c r="GU13" i="34" s="1"/>
  <c r="GZ13" i="34" s="1"/>
  <c r="HE13" i="34" s="1"/>
  <c r="HJ13" i="34" s="1"/>
  <c r="HO13" i="34" s="1"/>
  <c r="HT13" i="34" s="1"/>
  <c r="HY13" i="34" s="1"/>
  <c r="ID13" i="34" s="1"/>
  <c r="II13" i="34" s="1"/>
  <c r="IN13" i="34" s="1"/>
  <c r="IS13" i="34" s="1"/>
  <c r="IX13" i="34" s="1"/>
  <c r="JC13" i="34" s="1"/>
  <c r="JH13" i="34" s="1"/>
  <c r="JM13" i="34" s="1"/>
  <c r="JR13" i="34" s="1"/>
  <c r="JW13" i="34" s="1"/>
  <c r="KB13" i="34" s="1"/>
  <c r="KG13" i="34" s="1"/>
  <c r="KL13" i="34" s="1"/>
  <c r="KQ13" i="34" s="1"/>
  <c r="KV13" i="34" s="1"/>
  <c r="LA13" i="34" s="1"/>
  <c r="LF13" i="34" s="1"/>
  <c r="LK13" i="34" s="1"/>
  <c r="LP13" i="34" s="1"/>
  <c r="LU13" i="34" s="1"/>
  <c r="LZ13" i="34" s="1"/>
  <c r="ME13" i="34" s="1"/>
  <c r="MJ13" i="34" s="1"/>
  <c r="MO13" i="34" s="1"/>
  <c r="MT13" i="34" s="1"/>
  <c r="MY13" i="34" s="1"/>
  <c r="ND13" i="34" s="1"/>
  <c r="NI13" i="34" s="1"/>
  <c r="NN13" i="34" s="1"/>
  <c r="NS13" i="34" s="1"/>
  <c r="NX13" i="34" s="1"/>
  <c r="OC13" i="34" s="1"/>
  <c r="OH13" i="34" s="1"/>
  <c r="OM13" i="34" s="1"/>
  <c r="I13" i="34"/>
  <c r="D242" i="37"/>
  <c r="F242" i="37" s="1"/>
  <c r="D122" i="34"/>
  <c r="D100" i="34"/>
  <c r="W24" i="34"/>
  <c r="AB24" i="34" s="1"/>
  <c r="AG24" i="34" s="1"/>
  <c r="AL24" i="34" s="1"/>
  <c r="AQ24" i="34" s="1"/>
  <c r="AV24" i="34" s="1"/>
  <c r="BA24" i="34" s="1"/>
  <c r="BF24" i="34" s="1"/>
  <c r="BK24" i="34" s="1"/>
  <c r="BP24" i="34" s="1"/>
  <c r="BU24" i="34" s="1"/>
  <c r="BZ24" i="34" s="1"/>
  <c r="CE24" i="34" s="1"/>
  <c r="CJ24" i="34" s="1"/>
  <c r="CO24" i="34" s="1"/>
  <c r="CT24" i="34" s="1"/>
  <c r="CY24" i="34" s="1"/>
  <c r="DD24" i="34" s="1"/>
  <c r="DI24" i="34" s="1"/>
  <c r="DN24" i="34" s="1"/>
  <c r="DS24" i="34" s="1"/>
  <c r="DX24" i="34" s="1"/>
  <c r="EC24" i="34" s="1"/>
  <c r="EH24" i="34" s="1"/>
  <c r="EM24" i="34" s="1"/>
  <c r="ER24" i="34" s="1"/>
  <c r="EW24" i="34" s="1"/>
  <c r="FB24" i="34" s="1"/>
  <c r="FG24" i="34" s="1"/>
  <c r="FL24" i="34" s="1"/>
  <c r="FQ24" i="34" s="1"/>
  <c r="FV24" i="34" s="1"/>
  <c r="GA24" i="34" s="1"/>
  <c r="GF24" i="34" s="1"/>
  <c r="GK24" i="34" s="1"/>
  <c r="GP24" i="34" s="1"/>
  <c r="GU24" i="34" s="1"/>
  <c r="GZ24" i="34" s="1"/>
  <c r="HE24" i="34" s="1"/>
  <c r="HJ24" i="34" s="1"/>
  <c r="HO24" i="34" s="1"/>
  <c r="HT24" i="34" s="1"/>
  <c r="HY24" i="34" s="1"/>
  <c r="ID24" i="34" s="1"/>
  <c r="II24" i="34" s="1"/>
  <c r="IN24" i="34" s="1"/>
  <c r="IS24" i="34" s="1"/>
  <c r="IX24" i="34" s="1"/>
  <c r="JC24" i="34" s="1"/>
  <c r="JH24" i="34" s="1"/>
  <c r="JM24" i="34" s="1"/>
  <c r="JR24" i="34" s="1"/>
  <c r="JW24" i="34" s="1"/>
  <c r="KB24" i="34" s="1"/>
  <c r="KG24" i="34" s="1"/>
  <c r="KL24" i="34" s="1"/>
  <c r="KQ24" i="34" s="1"/>
  <c r="KV24" i="34" s="1"/>
  <c r="LA24" i="34" s="1"/>
  <c r="LF24" i="34" s="1"/>
  <c r="LK24" i="34" s="1"/>
  <c r="LP24" i="34" s="1"/>
  <c r="LU24" i="34" s="1"/>
  <c r="LZ24" i="34" s="1"/>
  <c r="ME24" i="34" s="1"/>
  <c r="MJ24" i="34" s="1"/>
  <c r="MO24" i="34" s="1"/>
  <c r="MT24" i="34" s="1"/>
  <c r="MY24" i="34" s="1"/>
  <c r="ND24" i="34" s="1"/>
  <c r="NI24" i="34" s="1"/>
  <c r="NN24" i="34" s="1"/>
  <c r="NS24" i="34" s="1"/>
  <c r="NX24" i="34" s="1"/>
  <c r="OC24" i="34" s="1"/>
  <c r="OH24" i="34" s="1"/>
  <c r="OM24" i="34" s="1"/>
  <c r="D52" i="34"/>
  <c r="AH24" i="34"/>
  <c r="AM24" i="34" s="1"/>
  <c r="AR24" i="34" s="1"/>
  <c r="AW24" i="34" s="1"/>
  <c r="BB24" i="34" s="1"/>
  <c r="BG24" i="34" s="1"/>
  <c r="BL24" i="34" s="1"/>
  <c r="BQ24" i="34" s="1"/>
  <c r="BV24" i="34" s="1"/>
  <c r="CA24" i="34" s="1"/>
  <c r="CF24" i="34" s="1"/>
  <c r="CK24" i="34" s="1"/>
  <c r="CP24" i="34" s="1"/>
  <c r="CU24" i="34" s="1"/>
  <c r="CZ24" i="34" s="1"/>
  <c r="DE24" i="34" s="1"/>
  <c r="DJ24" i="34" s="1"/>
  <c r="DO24" i="34" s="1"/>
  <c r="DT24" i="34" s="1"/>
  <c r="DY24" i="34" s="1"/>
  <c r="ED24" i="34" s="1"/>
  <c r="EI24" i="34" s="1"/>
  <c r="EN24" i="34" s="1"/>
  <c r="ES24" i="34" s="1"/>
  <c r="EX24" i="34" s="1"/>
  <c r="FC24" i="34" s="1"/>
  <c r="FH24" i="34" s="1"/>
  <c r="FM24" i="34" s="1"/>
  <c r="FR24" i="34" s="1"/>
  <c r="FW24" i="34" s="1"/>
  <c r="GB24" i="34" s="1"/>
  <c r="GG24" i="34" s="1"/>
  <c r="GL24" i="34" s="1"/>
  <c r="GQ24" i="34" s="1"/>
  <c r="GV24" i="34" s="1"/>
  <c r="HA24" i="34" s="1"/>
  <c r="HF24" i="34" s="1"/>
  <c r="HK24" i="34" s="1"/>
  <c r="HP24" i="34" s="1"/>
  <c r="HU24" i="34" s="1"/>
  <c r="HZ24" i="34" s="1"/>
  <c r="IE24" i="34" s="1"/>
  <c r="IJ24" i="34" s="1"/>
  <c r="IO24" i="34" s="1"/>
  <c r="IT24" i="34" s="1"/>
  <c r="IY24" i="34" s="1"/>
  <c r="JD24" i="34" s="1"/>
  <c r="JI24" i="34" s="1"/>
  <c r="JN24" i="34" s="1"/>
  <c r="JS24" i="34" s="1"/>
  <c r="JX24" i="34" s="1"/>
  <c r="KC24" i="34" s="1"/>
  <c r="KH24" i="34" s="1"/>
  <c r="KM24" i="34" s="1"/>
  <c r="KR24" i="34" s="1"/>
  <c r="KW24" i="34" s="1"/>
  <c r="LB24" i="34" s="1"/>
  <c r="LG24" i="34" s="1"/>
  <c r="LL24" i="34" s="1"/>
  <c r="LQ24" i="34" s="1"/>
  <c r="LV24" i="34" s="1"/>
  <c r="MA24" i="34" s="1"/>
  <c r="MF24" i="34" s="1"/>
  <c r="MK24" i="34" s="1"/>
  <c r="MP24" i="34" s="1"/>
  <c r="MU24" i="34" s="1"/>
  <c r="MZ24" i="34" s="1"/>
  <c r="NE24" i="34" s="1"/>
  <c r="NJ24" i="34" s="1"/>
  <c r="NO24" i="34" s="1"/>
  <c r="NT24" i="34" s="1"/>
  <c r="NY24" i="34" s="1"/>
  <c r="OD24" i="34" s="1"/>
  <c r="OI24" i="34" s="1"/>
  <c r="ON24" i="34" s="1"/>
  <c r="N24" i="34"/>
  <c r="S24" i="34" s="1"/>
  <c r="X24" i="34" s="1"/>
  <c r="AC24" i="34" s="1"/>
  <c r="I24" i="34"/>
  <c r="H24" i="34"/>
  <c r="M24" i="34" s="1"/>
  <c r="R24" i="34" s="1"/>
  <c r="D253" i="37"/>
  <c r="F253" i="37" s="1"/>
  <c r="D117" i="34"/>
  <c r="D95" i="34"/>
  <c r="H19" i="34"/>
  <c r="M19" i="34" s="1"/>
  <c r="R19" i="34" s="1"/>
  <c r="W19" i="34" s="1"/>
  <c r="AB19" i="34" s="1"/>
  <c r="AG19" i="34" s="1"/>
  <c r="AL19" i="34" s="1"/>
  <c r="AQ19" i="34" s="1"/>
  <c r="AV19" i="34" s="1"/>
  <c r="BA19" i="34" s="1"/>
  <c r="BF19" i="34" s="1"/>
  <c r="BK19" i="34" s="1"/>
  <c r="BP19" i="34" s="1"/>
  <c r="BU19" i="34" s="1"/>
  <c r="BZ19" i="34" s="1"/>
  <c r="CE19" i="34" s="1"/>
  <c r="CJ19" i="34" s="1"/>
  <c r="CO19" i="34" s="1"/>
  <c r="CT19" i="34" s="1"/>
  <c r="CY19" i="34" s="1"/>
  <c r="DD19" i="34" s="1"/>
  <c r="DI19" i="34" s="1"/>
  <c r="DN19" i="34" s="1"/>
  <c r="DS19" i="34" s="1"/>
  <c r="DX19" i="34" s="1"/>
  <c r="EC19" i="34" s="1"/>
  <c r="EH19" i="34" s="1"/>
  <c r="EM19" i="34" s="1"/>
  <c r="ER19" i="34" s="1"/>
  <c r="EW19" i="34" s="1"/>
  <c r="FB19" i="34" s="1"/>
  <c r="FG19" i="34" s="1"/>
  <c r="FL19" i="34" s="1"/>
  <c r="FQ19" i="34" s="1"/>
  <c r="FV19" i="34" s="1"/>
  <c r="GA19" i="34" s="1"/>
  <c r="GF19" i="34" s="1"/>
  <c r="GK19" i="34" s="1"/>
  <c r="GP19" i="34" s="1"/>
  <c r="GU19" i="34" s="1"/>
  <c r="GZ19" i="34" s="1"/>
  <c r="HE19" i="34" s="1"/>
  <c r="HJ19" i="34" s="1"/>
  <c r="HO19" i="34" s="1"/>
  <c r="HT19" i="34" s="1"/>
  <c r="HY19" i="34" s="1"/>
  <c r="ID19" i="34" s="1"/>
  <c r="II19" i="34" s="1"/>
  <c r="IN19" i="34" s="1"/>
  <c r="IS19" i="34" s="1"/>
  <c r="IX19" i="34" s="1"/>
  <c r="JC19" i="34" s="1"/>
  <c r="JH19" i="34" s="1"/>
  <c r="JM19" i="34" s="1"/>
  <c r="JR19" i="34" s="1"/>
  <c r="JW19" i="34" s="1"/>
  <c r="KB19" i="34" s="1"/>
  <c r="KG19" i="34" s="1"/>
  <c r="KL19" i="34" s="1"/>
  <c r="KQ19" i="34" s="1"/>
  <c r="KV19" i="34" s="1"/>
  <c r="LA19" i="34" s="1"/>
  <c r="LF19" i="34" s="1"/>
  <c r="LK19" i="34" s="1"/>
  <c r="LP19" i="34" s="1"/>
  <c r="LU19" i="34" s="1"/>
  <c r="LZ19" i="34" s="1"/>
  <c r="ME19" i="34" s="1"/>
  <c r="MJ19" i="34" s="1"/>
  <c r="MO19" i="34" s="1"/>
  <c r="MT19" i="34" s="1"/>
  <c r="MY19" i="34" s="1"/>
  <c r="ND19" i="34" s="1"/>
  <c r="NI19" i="34" s="1"/>
  <c r="NN19" i="34" s="1"/>
  <c r="NS19" i="34" s="1"/>
  <c r="NX19" i="34" s="1"/>
  <c r="OC19" i="34" s="1"/>
  <c r="OH19" i="34" s="1"/>
  <c r="OM19" i="34" s="1"/>
  <c r="D47" i="34"/>
  <c r="I19" i="34"/>
  <c r="N19" i="34" s="1"/>
  <c r="S19" i="34" s="1"/>
  <c r="X19" i="34" s="1"/>
  <c r="AC19" i="34" s="1"/>
  <c r="AH19" i="34" s="1"/>
  <c r="AM19" i="34" s="1"/>
  <c r="AR19" i="34" s="1"/>
  <c r="AW19" i="34" s="1"/>
  <c r="BB19" i="34" s="1"/>
  <c r="BG19" i="34" s="1"/>
  <c r="BL19" i="34" s="1"/>
  <c r="BQ19" i="34" s="1"/>
  <c r="BV19" i="34" s="1"/>
  <c r="CA19" i="34" s="1"/>
  <c r="CF19" i="34" s="1"/>
  <c r="CK19" i="34" s="1"/>
  <c r="CP19" i="34" s="1"/>
  <c r="CU19" i="34" s="1"/>
  <c r="CZ19" i="34" s="1"/>
  <c r="DE19" i="34" s="1"/>
  <c r="DJ19" i="34" s="1"/>
  <c r="DO19" i="34" s="1"/>
  <c r="DT19" i="34" s="1"/>
  <c r="DY19" i="34" s="1"/>
  <c r="ED19" i="34" s="1"/>
  <c r="EI19" i="34" s="1"/>
  <c r="EN19" i="34" s="1"/>
  <c r="ES19" i="34" s="1"/>
  <c r="EX19" i="34" s="1"/>
  <c r="FC19" i="34" s="1"/>
  <c r="FH19" i="34" s="1"/>
  <c r="FM19" i="34" s="1"/>
  <c r="FR19" i="34" s="1"/>
  <c r="FW19" i="34" s="1"/>
  <c r="GB19" i="34" s="1"/>
  <c r="GG19" i="34" s="1"/>
  <c r="GL19" i="34" s="1"/>
  <c r="GQ19" i="34" s="1"/>
  <c r="GV19" i="34" s="1"/>
  <c r="HA19" i="34" s="1"/>
  <c r="HF19" i="34" s="1"/>
  <c r="HK19" i="34" s="1"/>
  <c r="HP19" i="34" s="1"/>
  <c r="HU19" i="34" s="1"/>
  <c r="HZ19" i="34" s="1"/>
  <c r="IE19" i="34" s="1"/>
  <c r="IJ19" i="34" s="1"/>
  <c r="IO19" i="34" s="1"/>
  <c r="IT19" i="34" s="1"/>
  <c r="IY19" i="34" s="1"/>
  <c r="JD19" i="34" s="1"/>
  <c r="JI19" i="34" s="1"/>
  <c r="JN19" i="34" s="1"/>
  <c r="JS19" i="34" s="1"/>
  <c r="JX19" i="34" s="1"/>
  <c r="KC19" i="34" s="1"/>
  <c r="KH19" i="34" s="1"/>
  <c r="KM19" i="34" s="1"/>
  <c r="KR19" i="34" s="1"/>
  <c r="KW19" i="34" s="1"/>
  <c r="LB19" i="34" s="1"/>
  <c r="LG19" i="34" s="1"/>
  <c r="LL19" i="34" s="1"/>
  <c r="LQ19" i="34" s="1"/>
  <c r="LV19" i="34" s="1"/>
  <c r="MA19" i="34" s="1"/>
  <c r="MF19" i="34" s="1"/>
  <c r="MK19" i="34" s="1"/>
  <c r="MP19" i="34" s="1"/>
  <c r="MU19" i="34" s="1"/>
  <c r="MZ19" i="34" s="1"/>
  <c r="NE19" i="34" s="1"/>
  <c r="NJ19" i="34" s="1"/>
  <c r="NO19" i="34" s="1"/>
  <c r="NT19" i="34" s="1"/>
  <c r="NY19" i="34" s="1"/>
  <c r="OD19" i="34" s="1"/>
  <c r="OI19" i="34" s="1"/>
  <c r="ON19" i="34" s="1"/>
  <c r="D248" i="37"/>
  <c r="F248" i="37" s="1"/>
  <c r="D121" i="34"/>
  <c r="D99" i="34"/>
  <c r="W23" i="34"/>
  <c r="AB23" i="34" s="1"/>
  <c r="AG23" i="34" s="1"/>
  <c r="AL23" i="34" s="1"/>
  <c r="AQ23" i="34" s="1"/>
  <c r="AV23" i="34" s="1"/>
  <c r="BA23" i="34" s="1"/>
  <c r="BF23" i="34" s="1"/>
  <c r="BK23" i="34" s="1"/>
  <c r="BP23" i="34" s="1"/>
  <c r="BU23" i="34" s="1"/>
  <c r="BZ23" i="34" s="1"/>
  <c r="CE23" i="34" s="1"/>
  <c r="CJ23" i="34" s="1"/>
  <c r="CO23" i="34" s="1"/>
  <c r="CT23" i="34" s="1"/>
  <c r="CY23" i="34" s="1"/>
  <c r="DD23" i="34" s="1"/>
  <c r="DI23" i="34" s="1"/>
  <c r="DN23" i="34" s="1"/>
  <c r="DS23" i="34" s="1"/>
  <c r="DX23" i="34" s="1"/>
  <c r="EC23" i="34" s="1"/>
  <c r="EH23" i="34" s="1"/>
  <c r="EM23" i="34" s="1"/>
  <c r="ER23" i="34" s="1"/>
  <c r="EW23" i="34" s="1"/>
  <c r="FB23" i="34" s="1"/>
  <c r="FG23" i="34" s="1"/>
  <c r="FL23" i="34" s="1"/>
  <c r="FQ23" i="34" s="1"/>
  <c r="FV23" i="34" s="1"/>
  <c r="GA23" i="34" s="1"/>
  <c r="GF23" i="34" s="1"/>
  <c r="GK23" i="34" s="1"/>
  <c r="GP23" i="34" s="1"/>
  <c r="GU23" i="34" s="1"/>
  <c r="GZ23" i="34" s="1"/>
  <c r="HE23" i="34" s="1"/>
  <c r="HJ23" i="34" s="1"/>
  <c r="HO23" i="34" s="1"/>
  <c r="HT23" i="34" s="1"/>
  <c r="HY23" i="34" s="1"/>
  <c r="ID23" i="34" s="1"/>
  <c r="II23" i="34" s="1"/>
  <c r="IN23" i="34" s="1"/>
  <c r="IS23" i="34" s="1"/>
  <c r="IX23" i="34" s="1"/>
  <c r="JC23" i="34" s="1"/>
  <c r="JH23" i="34" s="1"/>
  <c r="JM23" i="34" s="1"/>
  <c r="JR23" i="34" s="1"/>
  <c r="JW23" i="34" s="1"/>
  <c r="KB23" i="34" s="1"/>
  <c r="KG23" i="34" s="1"/>
  <c r="KL23" i="34" s="1"/>
  <c r="KQ23" i="34" s="1"/>
  <c r="KV23" i="34" s="1"/>
  <c r="LA23" i="34" s="1"/>
  <c r="LF23" i="34" s="1"/>
  <c r="LK23" i="34" s="1"/>
  <c r="LP23" i="34" s="1"/>
  <c r="LU23" i="34" s="1"/>
  <c r="LZ23" i="34" s="1"/>
  <c r="ME23" i="34" s="1"/>
  <c r="MJ23" i="34" s="1"/>
  <c r="MO23" i="34" s="1"/>
  <c r="MT23" i="34" s="1"/>
  <c r="MY23" i="34" s="1"/>
  <c r="ND23" i="34" s="1"/>
  <c r="NI23" i="34" s="1"/>
  <c r="NN23" i="34" s="1"/>
  <c r="NS23" i="34" s="1"/>
  <c r="NX23" i="34" s="1"/>
  <c r="OC23" i="34" s="1"/>
  <c r="OH23" i="34" s="1"/>
  <c r="OM23" i="34" s="1"/>
  <c r="D51" i="34"/>
  <c r="AH23" i="34"/>
  <c r="AM23" i="34" s="1"/>
  <c r="AR23" i="34" s="1"/>
  <c r="AW23" i="34" s="1"/>
  <c r="BB23" i="34" s="1"/>
  <c r="BG23" i="34" s="1"/>
  <c r="BL23" i="34" s="1"/>
  <c r="BQ23" i="34" s="1"/>
  <c r="BV23" i="34" s="1"/>
  <c r="CA23" i="34" s="1"/>
  <c r="CF23" i="34" s="1"/>
  <c r="CK23" i="34" s="1"/>
  <c r="CP23" i="34" s="1"/>
  <c r="CU23" i="34" s="1"/>
  <c r="CZ23" i="34" s="1"/>
  <c r="DE23" i="34" s="1"/>
  <c r="DJ23" i="34" s="1"/>
  <c r="DO23" i="34" s="1"/>
  <c r="DT23" i="34" s="1"/>
  <c r="DY23" i="34" s="1"/>
  <c r="ED23" i="34" s="1"/>
  <c r="EI23" i="34" s="1"/>
  <c r="EN23" i="34" s="1"/>
  <c r="ES23" i="34" s="1"/>
  <c r="EX23" i="34" s="1"/>
  <c r="FC23" i="34" s="1"/>
  <c r="FH23" i="34" s="1"/>
  <c r="FM23" i="34" s="1"/>
  <c r="FR23" i="34" s="1"/>
  <c r="FW23" i="34" s="1"/>
  <c r="GB23" i="34" s="1"/>
  <c r="GG23" i="34" s="1"/>
  <c r="GL23" i="34" s="1"/>
  <c r="GQ23" i="34" s="1"/>
  <c r="GV23" i="34" s="1"/>
  <c r="HA23" i="34" s="1"/>
  <c r="HF23" i="34" s="1"/>
  <c r="HK23" i="34" s="1"/>
  <c r="HP23" i="34" s="1"/>
  <c r="HU23" i="34" s="1"/>
  <c r="HZ23" i="34" s="1"/>
  <c r="IE23" i="34" s="1"/>
  <c r="IJ23" i="34" s="1"/>
  <c r="IO23" i="34" s="1"/>
  <c r="IT23" i="34" s="1"/>
  <c r="IY23" i="34" s="1"/>
  <c r="JD23" i="34" s="1"/>
  <c r="JI23" i="34" s="1"/>
  <c r="JN23" i="34" s="1"/>
  <c r="JS23" i="34" s="1"/>
  <c r="JX23" i="34" s="1"/>
  <c r="KC23" i="34" s="1"/>
  <c r="KH23" i="34" s="1"/>
  <c r="KM23" i="34" s="1"/>
  <c r="KR23" i="34" s="1"/>
  <c r="KW23" i="34" s="1"/>
  <c r="LB23" i="34" s="1"/>
  <c r="LG23" i="34" s="1"/>
  <c r="LL23" i="34" s="1"/>
  <c r="LQ23" i="34" s="1"/>
  <c r="LV23" i="34" s="1"/>
  <c r="MA23" i="34" s="1"/>
  <c r="MF23" i="34" s="1"/>
  <c r="MK23" i="34" s="1"/>
  <c r="MP23" i="34" s="1"/>
  <c r="MU23" i="34" s="1"/>
  <c r="MZ23" i="34" s="1"/>
  <c r="NE23" i="34" s="1"/>
  <c r="NJ23" i="34" s="1"/>
  <c r="NO23" i="34" s="1"/>
  <c r="NT23" i="34" s="1"/>
  <c r="NY23" i="34" s="1"/>
  <c r="OD23" i="34" s="1"/>
  <c r="OI23" i="34" s="1"/>
  <c r="ON23" i="34" s="1"/>
  <c r="I23" i="34"/>
  <c r="N23" i="34" s="1"/>
  <c r="S23" i="34" s="1"/>
  <c r="H23" i="34"/>
  <c r="M23" i="34" s="1"/>
  <c r="R23" i="34" s="1"/>
  <c r="X23" i="34"/>
  <c r="AC23" i="34" s="1"/>
  <c r="D252" i="37"/>
  <c r="F252" i="37" s="1"/>
  <c r="D124" i="34"/>
  <c r="D102" i="34"/>
  <c r="D54" i="34"/>
  <c r="I26" i="34"/>
  <c r="N26" i="34" s="1"/>
  <c r="S26" i="34" s="1"/>
  <c r="X26" i="34" s="1"/>
  <c r="AC26" i="34" s="1"/>
  <c r="AH26" i="34" s="1"/>
  <c r="AM26" i="34" s="1"/>
  <c r="AR26" i="34" s="1"/>
  <c r="AW26" i="34" s="1"/>
  <c r="BB26" i="34" s="1"/>
  <c r="BG26" i="34" s="1"/>
  <c r="BL26" i="34" s="1"/>
  <c r="BQ26" i="34" s="1"/>
  <c r="BV26" i="34" s="1"/>
  <c r="CA26" i="34" s="1"/>
  <c r="CF26" i="34" s="1"/>
  <c r="CK26" i="34" s="1"/>
  <c r="CP26" i="34" s="1"/>
  <c r="CU26" i="34" s="1"/>
  <c r="CZ26" i="34" s="1"/>
  <c r="DE26" i="34" s="1"/>
  <c r="DJ26" i="34" s="1"/>
  <c r="DO26" i="34" s="1"/>
  <c r="DT26" i="34" s="1"/>
  <c r="DY26" i="34" s="1"/>
  <c r="ED26" i="34" s="1"/>
  <c r="EI26" i="34" s="1"/>
  <c r="EN26" i="34" s="1"/>
  <c r="ES26" i="34" s="1"/>
  <c r="EX26" i="34" s="1"/>
  <c r="FC26" i="34" s="1"/>
  <c r="FH26" i="34" s="1"/>
  <c r="FM26" i="34" s="1"/>
  <c r="FR26" i="34" s="1"/>
  <c r="FW26" i="34" s="1"/>
  <c r="GB26" i="34" s="1"/>
  <c r="GG26" i="34" s="1"/>
  <c r="GL26" i="34" s="1"/>
  <c r="GQ26" i="34" s="1"/>
  <c r="GV26" i="34" s="1"/>
  <c r="HA26" i="34" s="1"/>
  <c r="HF26" i="34" s="1"/>
  <c r="HK26" i="34" s="1"/>
  <c r="HP26" i="34" s="1"/>
  <c r="HU26" i="34" s="1"/>
  <c r="HZ26" i="34" s="1"/>
  <c r="IE26" i="34" s="1"/>
  <c r="IJ26" i="34" s="1"/>
  <c r="IO26" i="34" s="1"/>
  <c r="IT26" i="34" s="1"/>
  <c r="IY26" i="34" s="1"/>
  <c r="JD26" i="34" s="1"/>
  <c r="JI26" i="34" s="1"/>
  <c r="JN26" i="34" s="1"/>
  <c r="JS26" i="34" s="1"/>
  <c r="JX26" i="34" s="1"/>
  <c r="KC26" i="34" s="1"/>
  <c r="KH26" i="34" s="1"/>
  <c r="KM26" i="34" s="1"/>
  <c r="KR26" i="34" s="1"/>
  <c r="KW26" i="34" s="1"/>
  <c r="LB26" i="34" s="1"/>
  <c r="LG26" i="34" s="1"/>
  <c r="LL26" i="34" s="1"/>
  <c r="LQ26" i="34" s="1"/>
  <c r="LV26" i="34" s="1"/>
  <c r="MA26" i="34" s="1"/>
  <c r="MF26" i="34" s="1"/>
  <c r="MK26" i="34" s="1"/>
  <c r="MP26" i="34" s="1"/>
  <c r="MU26" i="34" s="1"/>
  <c r="MZ26" i="34" s="1"/>
  <c r="NE26" i="34" s="1"/>
  <c r="NJ26" i="34" s="1"/>
  <c r="NO26" i="34" s="1"/>
  <c r="NT26" i="34" s="1"/>
  <c r="NY26" i="34" s="1"/>
  <c r="OD26" i="34" s="1"/>
  <c r="OI26" i="34" s="1"/>
  <c r="ON26" i="34" s="1"/>
  <c r="H26" i="34"/>
  <c r="D255" i="37"/>
  <c r="F255" i="37" s="1"/>
  <c r="M26" i="34"/>
  <c r="R26" i="34" s="1"/>
  <c r="W26" i="34" s="1"/>
  <c r="AB26" i="34" s="1"/>
  <c r="AG26" i="34" s="1"/>
  <c r="AL26" i="34" s="1"/>
  <c r="AQ26" i="34" s="1"/>
  <c r="AV26" i="34" s="1"/>
  <c r="BA26" i="34" s="1"/>
  <c r="BF26" i="34" s="1"/>
  <c r="BK26" i="34" s="1"/>
  <c r="BP26" i="34" s="1"/>
  <c r="BU26" i="34" s="1"/>
  <c r="BZ26" i="34" s="1"/>
  <c r="CE26" i="34" s="1"/>
  <c r="CJ26" i="34" s="1"/>
  <c r="CO26" i="34" s="1"/>
  <c r="CT26" i="34" s="1"/>
  <c r="CY26" i="34" s="1"/>
  <c r="DD26" i="34" s="1"/>
  <c r="DI26" i="34" s="1"/>
  <c r="DN26" i="34" s="1"/>
  <c r="DS26" i="34" s="1"/>
  <c r="DX26" i="34" s="1"/>
  <c r="EC26" i="34" s="1"/>
  <c r="EH26" i="34" s="1"/>
  <c r="EM26" i="34" s="1"/>
  <c r="ER26" i="34" s="1"/>
  <c r="EW26" i="34" s="1"/>
  <c r="FB26" i="34" s="1"/>
  <c r="FG26" i="34" s="1"/>
  <c r="FL26" i="34" s="1"/>
  <c r="FQ26" i="34" s="1"/>
  <c r="FV26" i="34" s="1"/>
  <c r="GA26" i="34" s="1"/>
  <c r="GF26" i="34" s="1"/>
  <c r="GK26" i="34" s="1"/>
  <c r="GP26" i="34" s="1"/>
  <c r="GU26" i="34" s="1"/>
  <c r="GZ26" i="34" s="1"/>
  <c r="HE26" i="34" s="1"/>
  <c r="HJ26" i="34" s="1"/>
  <c r="HO26" i="34" s="1"/>
  <c r="HT26" i="34" s="1"/>
  <c r="HY26" i="34" s="1"/>
  <c r="ID26" i="34" s="1"/>
  <c r="II26" i="34" s="1"/>
  <c r="IN26" i="34" s="1"/>
  <c r="IS26" i="34" s="1"/>
  <c r="IX26" i="34" s="1"/>
  <c r="JC26" i="34" s="1"/>
  <c r="JH26" i="34" s="1"/>
  <c r="JM26" i="34" s="1"/>
  <c r="JR26" i="34" s="1"/>
  <c r="JW26" i="34" s="1"/>
  <c r="KB26" i="34" s="1"/>
  <c r="KG26" i="34" s="1"/>
  <c r="KL26" i="34" s="1"/>
  <c r="KQ26" i="34" s="1"/>
  <c r="KV26" i="34" s="1"/>
  <c r="LA26" i="34" s="1"/>
  <c r="LF26" i="34" s="1"/>
  <c r="LK26" i="34" s="1"/>
  <c r="LP26" i="34" s="1"/>
  <c r="LU26" i="34" s="1"/>
  <c r="LZ26" i="34" s="1"/>
  <c r="ME26" i="34" s="1"/>
  <c r="MJ26" i="34" s="1"/>
  <c r="MO26" i="34" s="1"/>
  <c r="MT26" i="34" s="1"/>
  <c r="MY26" i="34" s="1"/>
  <c r="ND26" i="34" s="1"/>
  <c r="NI26" i="34" s="1"/>
  <c r="NN26" i="34" s="1"/>
  <c r="NS26" i="34" s="1"/>
  <c r="NX26" i="34" s="1"/>
  <c r="OC26" i="34" s="1"/>
  <c r="OH26" i="34" s="1"/>
  <c r="OM26" i="34" s="1"/>
  <c r="D97" i="34"/>
  <c r="D119" i="34"/>
  <c r="D49" i="34"/>
  <c r="H21" i="34"/>
  <c r="M21" i="34"/>
  <c r="R21" i="34" s="1"/>
  <c r="W21" i="34" s="1"/>
  <c r="AB21" i="34" s="1"/>
  <c r="AG21" i="34" s="1"/>
  <c r="AL21" i="34" s="1"/>
  <c r="AQ21" i="34" s="1"/>
  <c r="AV21" i="34" s="1"/>
  <c r="BA21" i="34" s="1"/>
  <c r="BF21" i="34" s="1"/>
  <c r="BK21" i="34" s="1"/>
  <c r="BP21" i="34" s="1"/>
  <c r="BU21" i="34" s="1"/>
  <c r="BZ21" i="34" s="1"/>
  <c r="CE21" i="34" s="1"/>
  <c r="CJ21" i="34" s="1"/>
  <c r="CO21" i="34" s="1"/>
  <c r="CT21" i="34" s="1"/>
  <c r="CY21" i="34" s="1"/>
  <c r="DD21" i="34" s="1"/>
  <c r="DI21" i="34" s="1"/>
  <c r="DN21" i="34" s="1"/>
  <c r="DS21" i="34" s="1"/>
  <c r="DX21" i="34" s="1"/>
  <c r="EC21" i="34" s="1"/>
  <c r="EH21" i="34" s="1"/>
  <c r="EM21" i="34" s="1"/>
  <c r="ER21" i="34" s="1"/>
  <c r="EW21" i="34" s="1"/>
  <c r="FB21" i="34" s="1"/>
  <c r="FG21" i="34" s="1"/>
  <c r="FL21" i="34" s="1"/>
  <c r="FQ21" i="34" s="1"/>
  <c r="FV21" i="34" s="1"/>
  <c r="GA21" i="34" s="1"/>
  <c r="GF21" i="34" s="1"/>
  <c r="GK21" i="34" s="1"/>
  <c r="GP21" i="34" s="1"/>
  <c r="GU21" i="34" s="1"/>
  <c r="GZ21" i="34" s="1"/>
  <c r="HE21" i="34" s="1"/>
  <c r="HJ21" i="34" s="1"/>
  <c r="HO21" i="34" s="1"/>
  <c r="HT21" i="34" s="1"/>
  <c r="HY21" i="34" s="1"/>
  <c r="ID21" i="34" s="1"/>
  <c r="II21" i="34" s="1"/>
  <c r="IN21" i="34" s="1"/>
  <c r="IS21" i="34" s="1"/>
  <c r="IX21" i="34" s="1"/>
  <c r="JC21" i="34" s="1"/>
  <c r="JH21" i="34" s="1"/>
  <c r="JM21" i="34" s="1"/>
  <c r="JR21" i="34" s="1"/>
  <c r="JW21" i="34" s="1"/>
  <c r="KB21" i="34" s="1"/>
  <c r="KG21" i="34" s="1"/>
  <c r="KL21" i="34" s="1"/>
  <c r="KQ21" i="34" s="1"/>
  <c r="KV21" i="34" s="1"/>
  <c r="LA21" i="34" s="1"/>
  <c r="LF21" i="34" s="1"/>
  <c r="LK21" i="34" s="1"/>
  <c r="LP21" i="34" s="1"/>
  <c r="LU21" i="34" s="1"/>
  <c r="LZ21" i="34" s="1"/>
  <c r="ME21" i="34" s="1"/>
  <c r="MJ21" i="34" s="1"/>
  <c r="MO21" i="34" s="1"/>
  <c r="MT21" i="34" s="1"/>
  <c r="MY21" i="34" s="1"/>
  <c r="ND21" i="34" s="1"/>
  <c r="NI21" i="34" s="1"/>
  <c r="NN21" i="34" s="1"/>
  <c r="NS21" i="34" s="1"/>
  <c r="NX21" i="34" s="1"/>
  <c r="OC21" i="34" s="1"/>
  <c r="OH21" i="34" s="1"/>
  <c r="OM21" i="34" s="1"/>
  <c r="I21" i="34"/>
  <c r="N21" i="34" s="1"/>
  <c r="S21" i="34" s="1"/>
  <c r="X21" i="34" s="1"/>
  <c r="AC21" i="34" s="1"/>
  <c r="AH21" i="34" s="1"/>
  <c r="AM21" i="34" s="1"/>
  <c r="AR21" i="34" s="1"/>
  <c r="AW21" i="34" s="1"/>
  <c r="BB21" i="34" s="1"/>
  <c r="BG21" i="34" s="1"/>
  <c r="BL21" i="34" s="1"/>
  <c r="BQ21" i="34" s="1"/>
  <c r="BV21" i="34" s="1"/>
  <c r="CA21" i="34" s="1"/>
  <c r="CF21" i="34" s="1"/>
  <c r="CK21" i="34" s="1"/>
  <c r="CP21" i="34" s="1"/>
  <c r="CU21" i="34" s="1"/>
  <c r="CZ21" i="34" s="1"/>
  <c r="DE21" i="34" s="1"/>
  <c r="DJ21" i="34" s="1"/>
  <c r="DO21" i="34" s="1"/>
  <c r="DT21" i="34" s="1"/>
  <c r="DY21" i="34" s="1"/>
  <c r="ED21" i="34" s="1"/>
  <c r="EI21" i="34" s="1"/>
  <c r="EN21" i="34" s="1"/>
  <c r="ES21" i="34" s="1"/>
  <c r="EX21" i="34" s="1"/>
  <c r="FC21" i="34" s="1"/>
  <c r="FH21" i="34" s="1"/>
  <c r="FM21" i="34" s="1"/>
  <c r="FR21" i="34" s="1"/>
  <c r="FW21" i="34" s="1"/>
  <c r="GB21" i="34" s="1"/>
  <c r="GG21" i="34" s="1"/>
  <c r="GL21" i="34" s="1"/>
  <c r="GQ21" i="34" s="1"/>
  <c r="GV21" i="34" s="1"/>
  <c r="HA21" i="34" s="1"/>
  <c r="HF21" i="34" s="1"/>
  <c r="HK21" i="34" s="1"/>
  <c r="HP21" i="34" s="1"/>
  <c r="HU21" i="34" s="1"/>
  <c r="HZ21" i="34" s="1"/>
  <c r="IE21" i="34" s="1"/>
  <c r="IJ21" i="34" s="1"/>
  <c r="IO21" i="34" s="1"/>
  <c r="IT21" i="34" s="1"/>
  <c r="IY21" i="34" s="1"/>
  <c r="JD21" i="34" s="1"/>
  <c r="JI21" i="34" s="1"/>
  <c r="JN21" i="34" s="1"/>
  <c r="JS21" i="34" s="1"/>
  <c r="JX21" i="34" s="1"/>
  <c r="KC21" i="34" s="1"/>
  <c r="KH21" i="34" s="1"/>
  <c r="KM21" i="34" s="1"/>
  <c r="KR21" i="34" s="1"/>
  <c r="KW21" i="34" s="1"/>
  <c r="LB21" i="34" s="1"/>
  <c r="LG21" i="34" s="1"/>
  <c r="LL21" i="34" s="1"/>
  <c r="LQ21" i="34" s="1"/>
  <c r="LV21" i="34" s="1"/>
  <c r="MA21" i="34" s="1"/>
  <c r="MF21" i="34" s="1"/>
  <c r="MK21" i="34" s="1"/>
  <c r="MP21" i="34" s="1"/>
  <c r="MU21" i="34" s="1"/>
  <c r="MZ21" i="34" s="1"/>
  <c r="NE21" i="34" s="1"/>
  <c r="NJ21" i="34" s="1"/>
  <c r="NO21" i="34" s="1"/>
  <c r="NT21" i="34" s="1"/>
  <c r="NY21" i="34" s="1"/>
  <c r="OD21" i="34" s="1"/>
  <c r="OI21" i="34" s="1"/>
  <c r="ON21" i="34" s="1"/>
  <c r="D250" i="37"/>
  <c r="F250" i="37" s="1"/>
  <c r="D85" i="34"/>
  <c r="D107" i="34"/>
  <c r="D37" i="34"/>
  <c r="H9" i="34"/>
  <c r="M9" i="34" s="1"/>
  <c r="R9" i="34" s="1"/>
  <c r="W9" i="34" s="1"/>
  <c r="AB9" i="34" s="1"/>
  <c r="AG9" i="34" s="1"/>
  <c r="AL9" i="34" s="1"/>
  <c r="AQ9" i="34" s="1"/>
  <c r="AV9" i="34" s="1"/>
  <c r="BA9" i="34" s="1"/>
  <c r="BF9" i="34" s="1"/>
  <c r="BK9" i="34" s="1"/>
  <c r="BP9" i="34" s="1"/>
  <c r="BU9" i="34" s="1"/>
  <c r="BZ9" i="34" s="1"/>
  <c r="CE9" i="34" s="1"/>
  <c r="CJ9" i="34" s="1"/>
  <c r="CO9" i="34" s="1"/>
  <c r="CT9" i="34" s="1"/>
  <c r="CY9" i="34" s="1"/>
  <c r="DD9" i="34" s="1"/>
  <c r="DI9" i="34" s="1"/>
  <c r="DN9" i="34" s="1"/>
  <c r="DS9" i="34" s="1"/>
  <c r="DX9" i="34" s="1"/>
  <c r="EC9" i="34" s="1"/>
  <c r="EH9" i="34" s="1"/>
  <c r="EM9" i="34" s="1"/>
  <c r="ER9" i="34" s="1"/>
  <c r="EW9" i="34" s="1"/>
  <c r="FB9" i="34" s="1"/>
  <c r="FG9" i="34" s="1"/>
  <c r="FL9" i="34" s="1"/>
  <c r="FQ9" i="34" s="1"/>
  <c r="FV9" i="34" s="1"/>
  <c r="GA9" i="34" s="1"/>
  <c r="GF9" i="34" s="1"/>
  <c r="GK9" i="34" s="1"/>
  <c r="GP9" i="34" s="1"/>
  <c r="GU9" i="34" s="1"/>
  <c r="GZ9" i="34" s="1"/>
  <c r="HE9" i="34" s="1"/>
  <c r="HJ9" i="34" s="1"/>
  <c r="HO9" i="34" s="1"/>
  <c r="HT9" i="34" s="1"/>
  <c r="HY9" i="34" s="1"/>
  <c r="ID9" i="34" s="1"/>
  <c r="II9" i="34" s="1"/>
  <c r="IN9" i="34" s="1"/>
  <c r="IS9" i="34" s="1"/>
  <c r="IX9" i="34" s="1"/>
  <c r="JC9" i="34" s="1"/>
  <c r="JH9" i="34" s="1"/>
  <c r="JM9" i="34" s="1"/>
  <c r="JR9" i="34" s="1"/>
  <c r="JW9" i="34" s="1"/>
  <c r="KB9" i="34" s="1"/>
  <c r="KG9" i="34" s="1"/>
  <c r="KL9" i="34" s="1"/>
  <c r="KQ9" i="34" s="1"/>
  <c r="KV9" i="34" s="1"/>
  <c r="LA9" i="34" s="1"/>
  <c r="LF9" i="34" s="1"/>
  <c r="LK9" i="34" s="1"/>
  <c r="LP9" i="34" s="1"/>
  <c r="LU9" i="34" s="1"/>
  <c r="LZ9" i="34" s="1"/>
  <c r="ME9" i="34" s="1"/>
  <c r="MJ9" i="34" s="1"/>
  <c r="MO9" i="34" s="1"/>
  <c r="MT9" i="34" s="1"/>
  <c r="MY9" i="34" s="1"/>
  <c r="ND9" i="34" s="1"/>
  <c r="NI9" i="34" s="1"/>
  <c r="NN9" i="34" s="1"/>
  <c r="NS9" i="34" s="1"/>
  <c r="NX9" i="34" s="1"/>
  <c r="OC9" i="34" s="1"/>
  <c r="OH9" i="34" s="1"/>
  <c r="OM9" i="34" s="1"/>
  <c r="I9" i="34"/>
  <c r="D238" i="37"/>
  <c r="F238" i="37" s="1"/>
  <c r="D125" i="34"/>
  <c r="D103" i="34"/>
  <c r="H27" i="34"/>
  <c r="M27" i="34" s="1"/>
  <c r="R27" i="34" s="1"/>
  <c r="W27" i="34" s="1"/>
  <c r="AB27" i="34" s="1"/>
  <c r="AG27" i="34" s="1"/>
  <c r="AL27" i="34" s="1"/>
  <c r="AQ27" i="34" s="1"/>
  <c r="AV27" i="34" s="1"/>
  <c r="BA27" i="34" s="1"/>
  <c r="BF27" i="34" s="1"/>
  <c r="BK27" i="34" s="1"/>
  <c r="BP27" i="34" s="1"/>
  <c r="BU27" i="34" s="1"/>
  <c r="BZ27" i="34" s="1"/>
  <c r="CE27" i="34" s="1"/>
  <c r="CJ27" i="34" s="1"/>
  <c r="CO27" i="34" s="1"/>
  <c r="CT27" i="34" s="1"/>
  <c r="CY27" i="34" s="1"/>
  <c r="DD27" i="34" s="1"/>
  <c r="DI27" i="34" s="1"/>
  <c r="DN27" i="34" s="1"/>
  <c r="DS27" i="34" s="1"/>
  <c r="DX27" i="34" s="1"/>
  <c r="EC27" i="34" s="1"/>
  <c r="EH27" i="34" s="1"/>
  <c r="EM27" i="34" s="1"/>
  <c r="ER27" i="34" s="1"/>
  <c r="EW27" i="34" s="1"/>
  <c r="FB27" i="34" s="1"/>
  <c r="FG27" i="34" s="1"/>
  <c r="FL27" i="34" s="1"/>
  <c r="FQ27" i="34" s="1"/>
  <c r="FV27" i="34" s="1"/>
  <c r="GA27" i="34" s="1"/>
  <c r="GF27" i="34" s="1"/>
  <c r="GK27" i="34" s="1"/>
  <c r="GP27" i="34" s="1"/>
  <c r="GU27" i="34" s="1"/>
  <c r="GZ27" i="34" s="1"/>
  <c r="HE27" i="34" s="1"/>
  <c r="HJ27" i="34" s="1"/>
  <c r="HO27" i="34" s="1"/>
  <c r="HT27" i="34" s="1"/>
  <c r="HY27" i="34" s="1"/>
  <c r="ID27" i="34" s="1"/>
  <c r="II27" i="34" s="1"/>
  <c r="IN27" i="34" s="1"/>
  <c r="IS27" i="34" s="1"/>
  <c r="IX27" i="34" s="1"/>
  <c r="JC27" i="34" s="1"/>
  <c r="JH27" i="34" s="1"/>
  <c r="JM27" i="34" s="1"/>
  <c r="JR27" i="34" s="1"/>
  <c r="JW27" i="34" s="1"/>
  <c r="KB27" i="34" s="1"/>
  <c r="KG27" i="34" s="1"/>
  <c r="KL27" i="34" s="1"/>
  <c r="KQ27" i="34" s="1"/>
  <c r="KV27" i="34" s="1"/>
  <c r="LA27" i="34" s="1"/>
  <c r="LF27" i="34" s="1"/>
  <c r="LK27" i="34" s="1"/>
  <c r="LP27" i="34" s="1"/>
  <c r="LU27" i="34" s="1"/>
  <c r="LZ27" i="34" s="1"/>
  <c r="ME27" i="34" s="1"/>
  <c r="MJ27" i="34" s="1"/>
  <c r="MO27" i="34" s="1"/>
  <c r="MT27" i="34" s="1"/>
  <c r="MY27" i="34" s="1"/>
  <c r="ND27" i="34" s="1"/>
  <c r="NI27" i="34" s="1"/>
  <c r="NN27" i="34" s="1"/>
  <c r="NS27" i="34" s="1"/>
  <c r="NX27" i="34" s="1"/>
  <c r="OC27" i="34" s="1"/>
  <c r="OH27" i="34" s="1"/>
  <c r="OM27" i="34" s="1"/>
  <c r="D55" i="34"/>
  <c r="I27" i="34"/>
  <c r="N27" i="34" s="1"/>
  <c r="S27" i="34" s="1"/>
  <c r="X27" i="34" s="1"/>
  <c r="AC27" i="34" s="1"/>
  <c r="AH27" i="34" s="1"/>
  <c r="AM27" i="34" s="1"/>
  <c r="AR27" i="34" s="1"/>
  <c r="AW27" i="34" s="1"/>
  <c r="BB27" i="34" s="1"/>
  <c r="BG27" i="34" s="1"/>
  <c r="BL27" i="34" s="1"/>
  <c r="BQ27" i="34" s="1"/>
  <c r="BV27" i="34" s="1"/>
  <c r="CA27" i="34" s="1"/>
  <c r="CF27" i="34" s="1"/>
  <c r="CK27" i="34" s="1"/>
  <c r="CP27" i="34" s="1"/>
  <c r="CU27" i="34" s="1"/>
  <c r="CZ27" i="34" s="1"/>
  <c r="DE27" i="34" s="1"/>
  <c r="DJ27" i="34" s="1"/>
  <c r="DO27" i="34" s="1"/>
  <c r="DT27" i="34" s="1"/>
  <c r="DY27" i="34" s="1"/>
  <c r="ED27" i="34" s="1"/>
  <c r="EI27" i="34" s="1"/>
  <c r="EN27" i="34" s="1"/>
  <c r="ES27" i="34" s="1"/>
  <c r="EX27" i="34" s="1"/>
  <c r="FC27" i="34" s="1"/>
  <c r="FH27" i="34" s="1"/>
  <c r="FM27" i="34" s="1"/>
  <c r="FR27" i="34" s="1"/>
  <c r="FW27" i="34" s="1"/>
  <c r="GB27" i="34" s="1"/>
  <c r="GG27" i="34" s="1"/>
  <c r="GL27" i="34" s="1"/>
  <c r="GQ27" i="34" s="1"/>
  <c r="GV27" i="34" s="1"/>
  <c r="HA27" i="34" s="1"/>
  <c r="HF27" i="34" s="1"/>
  <c r="HK27" i="34" s="1"/>
  <c r="HP27" i="34" s="1"/>
  <c r="HU27" i="34" s="1"/>
  <c r="HZ27" i="34" s="1"/>
  <c r="IE27" i="34" s="1"/>
  <c r="IJ27" i="34" s="1"/>
  <c r="IO27" i="34" s="1"/>
  <c r="IT27" i="34" s="1"/>
  <c r="IY27" i="34" s="1"/>
  <c r="JD27" i="34" s="1"/>
  <c r="JI27" i="34" s="1"/>
  <c r="JN27" i="34" s="1"/>
  <c r="JS27" i="34" s="1"/>
  <c r="JX27" i="34" s="1"/>
  <c r="KC27" i="34" s="1"/>
  <c r="KH27" i="34" s="1"/>
  <c r="KM27" i="34" s="1"/>
  <c r="KR27" i="34" s="1"/>
  <c r="KW27" i="34" s="1"/>
  <c r="LB27" i="34" s="1"/>
  <c r="LG27" i="34" s="1"/>
  <c r="LL27" i="34" s="1"/>
  <c r="LQ27" i="34" s="1"/>
  <c r="LV27" i="34" s="1"/>
  <c r="MA27" i="34" s="1"/>
  <c r="MF27" i="34" s="1"/>
  <c r="MK27" i="34" s="1"/>
  <c r="MP27" i="34" s="1"/>
  <c r="MU27" i="34" s="1"/>
  <c r="MZ27" i="34" s="1"/>
  <c r="NE27" i="34" s="1"/>
  <c r="NJ27" i="34" s="1"/>
  <c r="NO27" i="34" s="1"/>
  <c r="NT27" i="34" s="1"/>
  <c r="NY27" i="34" s="1"/>
  <c r="OD27" i="34" s="1"/>
  <c r="OI27" i="34" s="1"/>
  <c r="ON27" i="34" s="1"/>
  <c r="D256" i="37"/>
  <c r="F256" i="37" s="1"/>
  <c r="D112" i="34"/>
  <c r="D90" i="34"/>
  <c r="D42" i="34"/>
  <c r="H14" i="34"/>
  <c r="M14" i="34" s="1"/>
  <c r="R14" i="34" s="1"/>
  <c r="W14" i="34" s="1"/>
  <c r="AB14" i="34" s="1"/>
  <c r="AG14" i="34" s="1"/>
  <c r="AL14" i="34" s="1"/>
  <c r="AQ14" i="34" s="1"/>
  <c r="AV14" i="34" s="1"/>
  <c r="BA14" i="34" s="1"/>
  <c r="BF14" i="34" s="1"/>
  <c r="BK14" i="34" s="1"/>
  <c r="BP14" i="34" s="1"/>
  <c r="BU14" i="34" s="1"/>
  <c r="BZ14" i="34" s="1"/>
  <c r="CE14" i="34" s="1"/>
  <c r="CJ14" i="34" s="1"/>
  <c r="CO14" i="34" s="1"/>
  <c r="CT14" i="34" s="1"/>
  <c r="CY14" i="34" s="1"/>
  <c r="DD14" i="34" s="1"/>
  <c r="DI14" i="34" s="1"/>
  <c r="DN14" i="34" s="1"/>
  <c r="DS14" i="34" s="1"/>
  <c r="DX14" i="34" s="1"/>
  <c r="EC14" i="34" s="1"/>
  <c r="EH14" i="34" s="1"/>
  <c r="EM14" i="34" s="1"/>
  <c r="ER14" i="34" s="1"/>
  <c r="EW14" i="34" s="1"/>
  <c r="FB14" i="34" s="1"/>
  <c r="FG14" i="34" s="1"/>
  <c r="FL14" i="34" s="1"/>
  <c r="FQ14" i="34" s="1"/>
  <c r="FV14" i="34" s="1"/>
  <c r="GA14" i="34" s="1"/>
  <c r="GF14" i="34" s="1"/>
  <c r="GK14" i="34" s="1"/>
  <c r="GP14" i="34" s="1"/>
  <c r="GU14" i="34" s="1"/>
  <c r="GZ14" i="34" s="1"/>
  <c r="HE14" i="34" s="1"/>
  <c r="HJ14" i="34" s="1"/>
  <c r="HO14" i="34" s="1"/>
  <c r="HT14" i="34" s="1"/>
  <c r="HY14" i="34" s="1"/>
  <c r="ID14" i="34" s="1"/>
  <c r="II14" i="34" s="1"/>
  <c r="IN14" i="34" s="1"/>
  <c r="IS14" i="34" s="1"/>
  <c r="IX14" i="34" s="1"/>
  <c r="JC14" i="34" s="1"/>
  <c r="JH14" i="34" s="1"/>
  <c r="JM14" i="34" s="1"/>
  <c r="JR14" i="34" s="1"/>
  <c r="JW14" i="34" s="1"/>
  <c r="KB14" i="34" s="1"/>
  <c r="KG14" i="34" s="1"/>
  <c r="KL14" i="34" s="1"/>
  <c r="KQ14" i="34" s="1"/>
  <c r="KV14" i="34" s="1"/>
  <c r="LA14" i="34" s="1"/>
  <c r="LF14" i="34" s="1"/>
  <c r="LK14" i="34" s="1"/>
  <c r="LP14" i="34" s="1"/>
  <c r="LU14" i="34" s="1"/>
  <c r="LZ14" i="34" s="1"/>
  <c r="ME14" i="34" s="1"/>
  <c r="MJ14" i="34" s="1"/>
  <c r="MO14" i="34" s="1"/>
  <c r="MT14" i="34" s="1"/>
  <c r="MY14" i="34" s="1"/>
  <c r="ND14" i="34" s="1"/>
  <c r="NI14" i="34" s="1"/>
  <c r="NN14" i="34" s="1"/>
  <c r="NS14" i="34" s="1"/>
  <c r="NX14" i="34" s="1"/>
  <c r="OC14" i="34" s="1"/>
  <c r="OH14" i="34" s="1"/>
  <c r="OM14" i="34" s="1"/>
  <c r="D243" i="37"/>
  <c r="F243" i="37" s="1"/>
  <c r="I14" i="34"/>
  <c r="D93" i="34"/>
  <c r="D115" i="34"/>
  <c r="D45" i="34"/>
  <c r="H17" i="34"/>
  <c r="M17" i="34" s="1"/>
  <c r="R17" i="34" s="1"/>
  <c r="W17" i="34" s="1"/>
  <c r="AB17" i="34" s="1"/>
  <c r="AG17" i="34" s="1"/>
  <c r="AL17" i="34" s="1"/>
  <c r="AQ17" i="34" s="1"/>
  <c r="AV17" i="34" s="1"/>
  <c r="BA17" i="34" s="1"/>
  <c r="BF17" i="34" s="1"/>
  <c r="BK17" i="34" s="1"/>
  <c r="BP17" i="34" s="1"/>
  <c r="BU17" i="34" s="1"/>
  <c r="BZ17" i="34" s="1"/>
  <c r="CE17" i="34" s="1"/>
  <c r="CJ17" i="34" s="1"/>
  <c r="CO17" i="34" s="1"/>
  <c r="CT17" i="34" s="1"/>
  <c r="CY17" i="34" s="1"/>
  <c r="DD17" i="34" s="1"/>
  <c r="DI17" i="34" s="1"/>
  <c r="DN17" i="34" s="1"/>
  <c r="DS17" i="34" s="1"/>
  <c r="DX17" i="34" s="1"/>
  <c r="EC17" i="34" s="1"/>
  <c r="EH17" i="34" s="1"/>
  <c r="EM17" i="34" s="1"/>
  <c r="ER17" i="34" s="1"/>
  <c r="EW17" i="34" s="1"/>
  <c r="FB17" i="34" s="1"/>
  <c r="FG17" i="34" s="1"/>
  <c r="FL17" i="34" s="1"/>
  <c r="FQ17" i="34" s="1"/>
  <c r="FV17" i="34" s="1"/>
  <c r="GA17" i="34" s="1"/>
  <c r="GF17" i="34" s="1"/>
  <c r="GK17" i="34" s="1"/>
  <c r="GP17" i="34" s="1"/>
  <c r="GU17" i="34" s="1"/>
  <c r="GZ17" i="34" s="1"/>
  <c r="HE17" i="34" s="1"/>
  <c r="HJ17" i="34" s="1"/>
  <c r="HO17" i="34" s="1"/>
  <c r="HT17" i="34" s="1"/>
  <c r="HY17" i="34" s="1"/>
  <c r="ID17" i="34" s="1"/>
  <c r="II17" i="34" s="1"/>
  <c r="IN17" i="34" s="1"/>
  <c r="IS17" i="34" s="1"/>
  <c r="IX17" i="34" s="1"/>
  <c r="JC17" i="34" s="1"/>
  <c r="JH17" i="34" s="1"/>
  <c r="JM17" i="34" s="1"/>
  <c r="JR17" i="34" s="1"/>
  <c r="JW17" i="34" s="1"/>
  <c r="KB17" i="34" s="1"/>
  <c r="KG17" i="34" s="1"/>
  <c r="KL17" i="34" s="1"/>
  <c r="KQ17" i="34" s="1"/>
  <c r="KV17" i="34" s="1"/>
  <c r="LA17" i="34" s="1"/>
  <c r="LF17" i="34" s="1"/>
  <c r="LK17" i="34" s="1"/>
  <c r="LP17" i="34" s="1"/>
  <c r="LU17" i="34" s="1"/>
  <c r="LZ17" i="34" s="1"/>
  <c r="ME17" i="34" s="1"/>
  <c r="MJ17" i="34" s="1"/>
  <c r="MO17" i="34" s="1"/>
  <c r="MT17" i="34" s="1"/>
  <c r="MY17" i="34" s="1"/>
  <c r="ND17" i="34" s="1"/>
  <c r="NI17" i="34" s="1"/>
  <c r="NN17" i="34" s="1"/>
  <c r="NS17" i="34" s="1"/>
  <c r="NX17" i="34" s="1"/>
  <c r="OC17" i="34" s="1"/>
  <c r="OH17" i="34" s="1"/>
  <c r="OM17" i="34" s="1"/>
  <c r="I17" i="34"/>
  <c r="N17" i="34" s="1"/>
  <c r="S17" i="34" s="1"/>
  <c r="X17" i="34" s="1"/>
  <c r="AC17" i="34" s="1"/>
  <c r="AH17" i="34" s="1"/>
  <c r="AM17" i="34" s="1"/>
  <c r="AR17" i="34" s="1"/>
  <c r="AW17" i="34" s="1"/>
  <c r="BB17" i="34" s="1"/>
  <c r="BG17" i="34" s="1"/>
  <c r="BL17" i="34" s="1"/>
  <c r="BQ17" i="34" s="1"/>
  <c r="BV17" i="34" s="1"/>
  <c r="CA17" i="34" s="1"/>
  <c r="CF17" i="34" s="1"/>
  <c r="CK17" i="34" s="1"/>
  <c r="CP17" i="34" s="1"/>
  <c r="CU17" i="34" s="1"/>
  <c r="CZ17" i="34" s="1"/>
  <c r="DE17" i="34" s="1"/>
  <c r="DJ17" i="34" s="1"/>
  <c r="DO17" i="34" s="1"/>
  <c r="DT17" i="34" s="1"/>
  <c r="DY17" i="34" s="1"/>
  <c r="ED17" i="34" s="1"/>
  <c r="EI17" i="34" s="1"/>
  <c r="EN17" i="34" s="1"/>
  <c r="ES17" i="34" s="1"/>
  <c r="EX17" i="34" s="1"/>
  <c r="FC17" i="34" s="1"/>
  <c r="FH17" i="34" s="1"/>
  <c r="FM17" i="34" s="1"/>
  <c r="FR17" i="34" s="1"/>
  <c r="FW17" i="34" s="1"/>
  <c r="GB17" i="34" s="1"/>
  <c r="GG17" i="34" s="1"/>
  <c r="GL17" i="34" s="1"/>
  <c r="GQ17" i="34" s="1"/>
  <c r="GV17" i="34" s="1"/>
  <c r="HA17" i="34" s="1"/>
  <c r="HF17" i="34" s="1"/>
  <c r="HK17" i="34" s="1"/>
  <c r="HP17" i="34" s="1"/>
  <c r="HU17" i="34" s="1"/>
  <c r="HZ17" i="34" s="1"/>
  <c r="IE17" i="34" s="1"/>
  <c r="IJ17" i="34" s="1"/>
  <c r="IO17" i="34" s="1"/>
  <c r="IT17" i="34" s="1"/>
  <c r="IY17" i="34" s="1"/>
  <c r="JD17" i="34" s="1"/>
  <c r="JI17" i="34" s="1"/>
  <c r="JN17" i="34" s="1"/>
  <c r="JS17" i="34" s="1"/>
  <c r="JX17" i="34" s="1"/>
  <c r="KC17" i="34" s="1"/>
  <c r="KH17" i="34" s="1"/>
  <c r="KM17" i="34" s="1"/>
  <c r="KR17" i="34" s="1"/>
  <c r="KW17" i="34" s="1"/>
  <c r="LB17" i="34" s="1"/>
  <c r="LG17" i="34" s="1"/>
  <c r="LL17" i="34" s="1"/>
  <c r="LQ17" i="34" s="1"/>
  <c r="LV17" i="34" s="1"/>
  <c r="MA17" i="34" s="1"/>
  <c r="MF17" i="34" s="1"/>
  <c r="MK17" i="34" s="1"/>
  <c r="MP17" i="34" s="1"/>
  <c r="MU17" i="34" s="1"/>
  <c r="MZ17" i="34" s="1"/>
  <c r="NE17" i="34" s="1"/>
  <c r="NJ17" i="34" s="1"/>
  <c r="NO17" i="34" s="1"/>
  <c r="NT17" i="34" s="1"/>
  <c r="NY17" i="34" s="1"/>
  <c r="OD17" i="34" s="1"/>
  <c r="OI17" i="34" s="1"/>
  <c r="ON17" i="34" s="1"/>
  <c r="D246" i="37"/>
  <c r="F246" i="37" s="1"/>
  <c r="D110" i="34"/>
  <c r="D88" i="34"/>
  <c r="D40" i="34"/>
  <c r="H12" i="34"/>
  <c r="M12" i="34" s="1"/>
  <c r="R12" i="34" s="1"/>
  <c r="W12" i="34" s="1"/>
  <c r="AB12" i="34" s="1"/>
  <c r="AG12" i="34" s="1"/>
  <c r="AL12" i="34" s="1"/>
  <c r="AQ12" i="34" s="1"/>
  <c r="AV12" i="34" s="1"/>
  <c r="BA12" i="34" s="1"/>
  <c r="BF12" i="34" s="1"/>
  <c r="BK12" i="34" s="1"/>
  <c r="BP12" i="34" s="1"/>
  <c r="BU12" i="34" s="1"/>
  <c r="BZ12" i="34" s="1"/>
  <c r="CE12" i="34" s="1"/>
  <c r="CJ12" i="34" s="1"/>
  <c r="CO12" i="34" s="1"/>
  <c r="CT12" i="34" s="1"/>
  <c r="CY12" i="34" s="1"/>
  <c r="DD12" i="34" s="1"/>
  <c r="DI12" i="34" s="1"/>
  <c r="DN12" i="34" s="1"/>
  <c r="DS12" i="34" s="1"/>
  <c r="DX12" i="34" s="1"/>
  <c r="EC12" i="34" s="1"/>
  <c r="EH12" i="34" s="1"/>
  <c r="EM12" i="34" s="1"/>
  <c r="ER12" i="34" s="1"/>
  <c r="EW12" i="34" s="1"/>
  <c r="FB12" i="34" s="1"/>
  <c r="FG12" i="34" s="1"/>
  <c r="FL12" i="34" s="1"/>
  <c r="FQ12" i="34" s="1"/>
  <c r="FV12" i="34" s="1"/>
  <c r="GA12" i="34" s="1"/>
  <c r="GF12" i="34" s="1"/>
  <c r="GK12" i="34" s="1"/>
  <c r="GP12" i="34" s="1"/>
  <c r="GU12" i="34" s="1"/>
  <c r="GZ12" i="34" s="1"/>
  <c r="HE12" i="34" s="1"/>
  <c r="HJ12" i="34" s="1"/>
  <c r="HO12" i="34" s="1"/>
  <c r="HT12" i="34" s="1"/>
  <c r="HY12" i="34" s="1"/>
  <c r="ID12" i="34" s="1"/>
  <c r="II12" i="34" s="1"/>
  <c r="IN12" i="34" s="1"/>
  <c r="IS12" i="34" s="1"/>
  <c r="IX12" i="34" s="1"/>
  <c r="JC12" i="34" s="1"/>
  <c r="JH12" i="34" s="1"/>
  <c r="JM12" i="34" s="1"/>
  <c r="JR12" i="34" s="1"/>
  <c r="JW12" i="34" s="1"/>
  <c r="KB12" i="34" s="1"/>
  <c r="KG12" i="34" s="1"/>
  <c r="KL12" i="34" s="1"/>
  <c r="KQ12" i="34" s="1"/>
  <c r="KV12" i="34" s="1"/>
  <c r="LA12" i="34" s="1"/>
  <c r="LF12" i="34" s="1"/>
  <c r="LK12" i="34" s="1"/>
  <c r="LP12" i="34" s="1"/>
  <c r="LU12" i="34" s="1"/>
  <c r="LZ12" i="34" s="1"/>
  <c r="ME12" i="34" s="1"/>
  <c r="MJ12" i="34" s="1"/>
  <c r="MO12" i="34" s="1"/>
  <c r="MT12" i="34" s="1"/>
  <c r="MY12" i="34" s="1"/>
  <c r="ND12" i="34" s="1"/>
  <c r="NI12" i="34" s="1"/>
  <c r="NN12" i="34" s="1"/>
  <c r="NS12" i="34" s="1"/>
  <c r="NX12" i="34" s="1"/>
  <c r="OC12" i="34" s="1"/>
  <c r="OH12" i="34" s="1"/>
  <c r="OM12" i="34" s="1"/>
  <c r="I12" i="34"/>
  <c r="D241" i="37"/>
  <c r="F241" i="37" s="1"/>
  <c r="D120" i="34"/>
  <c r="D98" i="34"/>
  <c r="D50" i="34"/>
  <c r="N22" i="34"/>
  <c r="S22" i="34" s="1"/>
  <c r="X22" i="34" s="1"/>
  <c r="AC22" i="34" s="1"/>
  <c r="AH22" i="34" s="1"/>
  <c r="AM22" i="34" s="1"/>
  <c r="AR22" i="34" s="1"/>
  <c r="AW22" i="34" s="1"/>
  <c r="BB22" i="34" s="1"/>
  <c r="BG22" i="34" s="1"/>
  <c r="BL22" i="34" s="1"/>
  <c r="BQ22" i="34" s="1"/>
  <c r="BV22" i="34" s="1"/>
  <c r="CA22" i="34" s="1"/>
  <c r="CF22" i="34" s="1"/>
  <c r="CK22" i="34" s="1"/>
  <c r="CP22" i="34" s="1"/>
  <c r="CU22" i="34" s="1"/>
  <c r="CZ22" i="34" s="1"/>
  <c r="DE22" i="34" s="1"/>
  <c r="DJ22" i="34" s="1"/>
  <c r="DO22" i="34" s="1"/>
  <c r="DT22" i="34" s="1"/>
  <c r="DY22" i="34" s="1"/>
  <c r="ED22" i="34" s="1"/>
  <c r="EI22" i="34" s="1"/>
  <c r="EN22" i="34" s="1"/>
  <c r="ES22" i="34" s="1"/>
  <c r="EX22" i="34" s="1"/>
  <c r="FC22" i="34" s="1"/>
  <c r="FH22" i="34" s="1"/>
  <c r="FM22" i="34" s="1"/>
  <c r="FR22" i="34" s="1"/>
  <c r="FW22" i="34" s="1"/>
  <c r="GB22" i="34" s="1"/>
  <c r="GG22" i="34" s="1"/>
  <c r="GL22" i="34" s="1"/>
  <c r="GQ22" i="34" s="1"/>
  <c r="GV22" i="34" s="1"/>
  <c r="HA22" i="34" s="1"/>
  <c r="HF22" i="34" s="1"/>
  <c r="HK22" i="34" s="1"/>
  <c r="HP22" i="34" s="1"/>
  <c r="HU22" i="34" s="1"/>
  <c r="HZ22" i="34" s="1"/>
  <c r="IE22" i="34" s="1"/>
  <c r="IJ22" i="34" s="1"/>
  <c r="IO22" i="34" s="1"/>
  <c r="IT22" i="34" s="1"/>
  <c r="IY22" i="34" s="1"/>
  <c r="JD22" i="34" s="1"/>
  <c r="JI22" i="34" s="1"/>
  <c r="JN22" i="34" s="1"/>
  <c r="JS22" i="34" s="1"/>
  <c r="JX22" i="34" s="1"/>
  <c r="KC22" i="34" s="1"/>
  <c r="KH22" i="34" s="1"/>
  <c r="KM22" i="34" s="1"/>
  <c r="KR22" i="34" s="1"/>
  <c r="KW22" i="34" s="1"/>
  <c r="LB22" i="34" s="1"/>
  <c r="LG22" i="34" s="1"/>
  <c r="LL22" i="34" s="1"/>
  <c r="LQ22" i="34" s="1"/>
  <c r="LV22" i="34" s="1"/>
  <c r="MA22" i="34" s="1"/>
  <c r="MF22" i="34" s="1"/>
  <c r="MK22" i="34" s="1"/>
  <c r="MP22" i="34" s="1"/>
  <c r="MU22" i="34" s="1"/>
  <c r="MZ22" i="34" s="1"/>
  <c r="NE22" i="34" s="1"/>
  <c r="NJ22" i="34" s="1"/>
  <c r="NO22" i="34" s="1"/>
  <c r="NT22" i="34" s="1"/>
  <c r="NY22" i="34" s="1"/>
  <c r="OD22" i="34" s="1"/>
  <c r="OI22" i="34" s="1"/>
  <c r="ON22" i="34" s="1"/>
  <c r="H22" i="34"/>
  <c r="M22" i="34" s="1"/>
  <c r="R22" i="34" s="1"/>
  <c r="W22" i="34" s="1"/>
  <c r="AB22" i="34" s="1"/>
  <c r="AG22" i="34" s="1"/>
  <c r="AL22" i="34" s="1"/>
  <c r="AQ22" i="34" s="1"/>
  <c r="AV22" i="34" s="1"/>
  <c r="BA22" i="34" s="1"/>
  <c r="BF22" i="34" s="1"/>
  <c r="BK22" i="34" s="1"/>
  <c r="BP22" i="34" s="1"/>
  <c r="BU22" i="34" s="1"/>
  <c r="BZ22" i="34" s="1"/>
  <c r="CE22" i="34" s="1"/>
  <c r="CJ22" i="34" s="1"/>
  <c r="CO22" i="34" s="1"/>
  <c r="CT22" i="34" s="1"/>
  <c r="CY22" i="34" s="1"/>
  <c r="DD22" i="34" s="1"/>
  <c r="DI22" i="34" s="1"/>
  <c r="DN22" i="34" s="1"/>
  <c r="DS22" i="34" s="1"/>
  <c r="DX22" i="34" s="1"/>
  <c r="EC22" i="34" s="1"/>
  <c r="EH22" i="34" s="1"/>
  <c r="EM22" i="34" s="1"/>
  <c r="ER22" i="34" s="1"/>
  <c r="EW22" i="34" s="1"/>
  <c r="FB22" i="34" s="1"/>
  <c r="FG22" i="34" s="1"/>
  <c r="FL22" i="34" s="1"/>
  <c r="FQ22" i="34" s="1"/>
  <c r="FV22" i="34" s="1"/>
  <c r="GA22" i="34" s="1"/>
  <c r="GF22" i="34" s="1"/>
  <c r="GK22" i="34" s="1"/>
  <c r="GP22" i="34" s="1"/>
  <c r="GU22" i="34" s="1"/>
  <c r="GZ22" i="34" s="1"/>
  <c r="HE22" i="34" s="1"/>
  <c r="HJ22" i="34" s="1"/>
  <c r="HO22" i="34" s="1"/>
  <c r="HT22" i="34" s="1"/>
  <c r="HY22" i="34" s="1"/>
  <c r="ID22" i="34" s="1"/>
  <c r="II22" i="34" s="1"/>
  <c r="IN22" i="34" s="1"/>
  <c r="IS22" i="34" s="1"/>
  <c r="IX22" i="34" s="1"/>
  <c r="JC22" i="34" s="1"/>
  <c r="JH22" i="34" s="1"/>
  <c r="JM22" i="34" s="1"/>
  <c r="JR22" i="34" s="1"/>
  <c r="JW22" i="34" s="1"/>
  <c r="KB22" i="34" s="1"/>
  <c r="KG22" i="34" s="1"/>
  <c r="KL22" i="34" s="1"/>
  <c r="KQ22" i="34" s="1"/>
  <c r="KV22" i="34" s="1"/>
  <c r="LA22" i="34" s="1"/>
  <c r="LF22" i="34" s="1"/>
  <c r="LK22" i="34" s="1"/>
  <c r="LP22" i="34" s="1"/>
  <c r="LU22" i="34" s="1"/>
  <c r="LZ22" i="34" s="1"/>
  <c r="ME22" i="34" s="1"/>
  <c r="MJ22" i="34" s="1"/>
  <c r="MO22" i="34" s="1"/>
  <c r="MT22" i="34" s="1"/>
  <c r="MY22" i="34" s="1"/>
  <c r="ND22" i="34" s="1"/>
  <c r="NI22" i="34" s="1"/>
  <c r="NN22" i="34" s="1"/>
  <c r="NS22" i="34" s="1"/>
  <c r="NX22" i="34" s="1"/>
  <c r="OC22" i="34" s="1"/>
  <c r="OH22" i="34" s="1"/>
  <c r="OM22" i="34" s="1"/>
  <c r="D251" i="37"/>
  <c r="F251" i="37" s="1"/>
  <c r="I22" i="34"/>
  <c r="D106" i="34"/>
  <c r="D84" i="34"/>
  <c r="I8" i="34"/>
  <c r="H8" i="34"/>
  <c r="M8" i="34" s="1"/>
  <c r="R8" i="34" s="1"/>
  <c r="W8" i="34" s="1"/>
  <c r="AB8" i="34" s="1"/>
  <c r="AG8" i="34" s="1"/>
  <c r="AL8" i="34" s="1"/>
  <c r="AQ8" i="34" s="1"/>
  <c r="AV8" i="34" s="1"/>
  <c r="BA8" i="34" s="1"/>
  <c r="BF8" i="34" s="1"/>
  <c r="BK8" i="34" s="1"/>
  <c r="BP8" i="34" s="1"/>
  <c r="BU8" i="34" s="1"/>
  <c r="BZ8" i="34" s="1"/>
  <c r="CE8" i="34" s="1"/>
  <c r="CJ8" i="34" s="1"/>
  <c r="CO8" i="34" s="1"/>
  <c r="CT8" i="34" s="1"/>
  <c r="CY8" i="34" s="1"/>
  <c r="DD8" i="34" s="1"/>
  <c r="DI8" i="34" s="1"/>
  <c r="DN8" i="34" s="1"/>
  <c r="DS8" i="34" s="1"/>
  <c r="DX8" i="34" s="1"/>
  <c r="EC8" i="34" s="1"/>
  <c r="EH8" i="34" s="1"/>
  <c r="EM8" i="34" s="1"/>
  <c r="ER8" i="34" s="1"/>
  <c r="EW8" i="34" s="1"/>
  <c r="FB8" i="34" s="1"/>
  <c r="FG8" i="34" s="1"/>
  <c r="FL8" i="34" s="1"/>
  <c r="FQ8" i="34" s="1"/>
  <c r="FV8" i="34" s="1"/>
  <c r="GA8" i="34" s="1"/>
  <c r="GF8" i="34" s="1"/>
  <c r="GK8" i="34" s="1"/>
  <c r="GP8" i="34" s="1"/>
  <c r="GU8" i="34" s="1"/>
  <c r="GZ8" i="34" s="1"/>
  <c r="HE8" i="34" s="1"/>
  <c r="HJ8" i="34" s="1"/>
  <c r="HO8" i="34" s="1"/>
  <c r="HT8" i="34" s="1"/>
  <c r="HY8" i="34" s="1"/>
  <c r="ID8" i="34" s="1"/>
  <c r="II8" i="34" s="1"/>
  <c r="IN8" i="34" s="1"/>
  <c r="IS8" i="34" s="1"/>
  <c r="IX8" i="34" s="1"/>
  <c r="JC8" i="34" s="1"/>
  <c r="JH8" i="34" s="1"/>
  <c r="JM8" i="34" s="1"/>
  <c r="JR8" i="34" s="1"/>
  <c r="JW8" i="34" s="1"/>
  <c r="KB8" i="34" s="1"/>
  <c r="KG8" i="34" s="1"/>
  <c r="KL8" i="34" s="1"/>
  <c r="KQ8" i="34" s="1"/>
  <c r="KV8" i="34" s="1"/>
  <c r="LA8" i="34" s="1"/>
  <c r="LF8" i="34" s="1"/>
  <c r="LK8" i="34" s="1"/>
  <c r="LP8" i="34" s="1"/>
  <c r="LU8" i="34" s="1"/>
  <c r="LZ8" i="34" s="1"/>
  <c r="ME8" i="34" s="1"/>
  <c r="MJ8" i="34" s="1"/>
  <c r="MO8" i="34" s="1"/>
  <c r="MT8" i="34" s="1"/>
  <c r="MY8" i="34" s="1"/>
  <c r="ND8" i="34" s="1"/>
  <c r="NI8" i="34" s="1"/>
  <c r="NN8" i="34" s="1"/>
  <c r="NS8" i="34" s="1"/>
  <c r="NX8" i="34" s="1"/>
  <c r="OC8" i="34" s="1"/>
  <c r="OH8" i="34" s="1"/>
  <c r="OM8" i="34" s="1"/>
  <c r="D36" i="34"/>
  <c r="D237" i="37"/>
  <c r="F237" i="37" s="1"/>
  <c r="D101" i="34"/>
  <c r="D123" i="34"/>
  <c r="D53" i="34"/>
  <c r="H25" i="34"/>
  <c r="M25" i="34" s="1"/>
  <c r="R25" i="34" s="1"/>
  <c r="W25" i="34" s="1"/>
  <c r="AB25" i="34" s="1"/>
  <c r="AG25" i="34" s="1"/>
  <c r="AL25" i="34" s="1"/>
  <c r="AQ25" i="34" s="1"/>
  <c r="AV25" i="34" s="1"/>
  <c r="BA25" i="34" s="1"/>
  <c r="BF25" i="34" s="1"/>
  <c r="BK25" i="34" s="1"/>
  <c r="BP25" i="34" s="1"/>
  <c r="BU25" i="34" s="1"/>
  <c r="BZ25" i="34" s="1"/>
  <c r="CE25" i="34" s="1"/>
  <c r="CJ25" i="34" s="1"/>
  <c r="CO25" i="34" s="1"/>
  <c r="CT25" i="34" s="1"/>
  <c r="CY25" i="34" s="1"/>
  <c r="DD25" i="34" s="1"/>
  <c r="DI25" i="34" s="1"/>
  <c r="DN25" i="34" s="1"/>
  <c r="DS25" i="34" s="1"/>
  <c r="DX25" i="34" s="1"/>
  <c r="EC25" i="34" s="1"/>
  <c r="EH25" i="34" s="1"/>
  <c r="EM25" i="34" s="1"/>
  <c r="ER25" i="34" s="1"/>
  <c r="EW25" i="34" s="1"/>
  <c r="FB25" i="34" s="1"/>
  <c r="FG25" i="34" s="1"/>
  <c r="FL25" i="34" s="1"/>
  <c r="FQ25" i="34" s="1"/>
  <c r="FV25" i="34" s="1"/>
  <c r="GA25" i="34" s="1"/>
  <c r="GF25" i="34" s="1"/>
  <c r="GK25" i="34" s="1"/>
  <c r="GP25" i="34" s="1"/>
  <c r="GU25" i="34" s="1"/>
  <c r="GZ25" i="34" s="1"/>
  <c r="HE25" i="34" s="1"/>
  <c r="HJ25" i="34" s="1"/>
  <c r="HO25" i="34" s="1"/>
  <c r="HT25" i="34" s="1"/>
  <c r="HY25" i="34" s="1"/>
  <c r="ID25" i="34" s="1"/>
  <c r="II25" i="34" s="1"/>
  <c r="IN25" i="34" s="1"/>
  <c r="IS25" i="34" s="1"/>
  <c r="IX25" i="34" s="1"/>
  <c r="JC25" i="34" s="1"/>
  <c r="JH25" i="34" s="1"/>
  <c r="JM25" i="34" s="1"/>
  <c r="JR25" i="34" s="1"/>
  <c r="JW25" i="34" s="1"/>
  <c r="KB25" i="34" s="1"/>
  <c r="KG25" i="34" s="1"/>
  <c r="KL25" i="34" s="1"/>
  <c r="KQ25" i="34" s="1"/>
  <c r="KV25" i="34" s="1"/>
  <c r="LA25" i="34" s="1"/>
  <c r="LF25" i="34" s="1"/>
  <c r="LK25" i="34" s="1"/>
  <c r="LP25" i="34" s="1"/>
  <c r="LU25" i="34" s="1"/>
  <c r="LZ25" i="34" s="1"/>
  <c r="ME25" i="34" s="1"/>
  <c r="MJ25" i="34" s="1"/>
  <c r="MO25" i="34" s="1"/>
  <c r="MT25" i="34" s="1"/>
  <c r="MY25" i="34" s="1"/>
  <c r="ND25" i="34" s="1"/>
  <c r="NI25" i="34" s="1"/>
  <c r="NN25" i="34" s="1"/>
  <c r="NS25" i="34" s="1"/>
  <c r="NX25" i="34" s="1"/>
  <c r="OC25" i="34" s="1"/>
  <c r="OH25" i="34" s="1"/>
  <c r="OM25" i="34" s="1"/>
  <c r="I25" i="34"/>
  <c r="D254" i="37"/>
  <c r="F254" i="37" s="1"/>
  <c r="N25" i="34"/>
  <c r="S25" i="34" s="1"/>
  <c r="X25" i="34" s="1"/>
  <c r="AC25" i="34" s="1"/>
  <c r="AH25" i="34" s="1"/>
  <c r="AM25" i="34" s="1"/>
  <c r="AR25" i="34" s="1"/>
  <c r="AW25" i="34" s="1"/>
  <c r="BB25" i="34" s="1"/>
  <c r="BG25" i="34" s="1"/>
  <c r="BL25" i="34" s="1"/>
  <c r="BQ25" i="34" s="1"/>
  <c r="BV25" i="34" s="1"/>
  <c r="CA25" i="34" s="1"/>
  <c r="CF25" i="34" s="1"/>
  <c r="CK25" i="34" s="1"/>
  <c r="CP25" i="34" s="1"/>
  <c r="CU25" i="34" s="1"/>
  <c r="CZ25" i="34" s="1"/>
  <c r="DE25" i="34" s="1"/>
  <c r="DJ25" i="34" s="1"/>
  <c r="DO25" i="34" s="1"/>
  <c r="DT25" i="34" s="1"/>
  <c r="DY25" i="34" s="1"/>
  <c r="ED25" i="34" s="1"/>
  <c r="EI25" i="34" s="1"/>
  <c r="EN25" i="34" s="1"/>
  <c r="ES25" i="34" s="1"/>
  <c r="EX25" i="34" s="1"/>
  <c r="FC25" i="34" s="1"/>
  <c r="FH25" i="34" s="1"/>
  <c r="FM25" i="34" s="1"/>
  <c r="FR25" i="34" s="1"/>
  <c r="FW25" i="34" s="1"/>
  <c r="GB25" i="34" s="1"/>
  <c r="GG25" i="34" s="1"/>
  <c r="GL25" i="34" s="1"/>
  <c r="GQ25" i="34" s="1"/>
  <c r="GV25" i="34" s="1"/>
  <c r="HA25" i="34" s="1"/>
  <c r="HF25" i="34" s="1"/>
  <c r="HK25" i="34" s="1"/>
  <c r="HP25" i="34" s="1"/>
  <c r="HU25" i="34" s="1"/>
  <c r="HZ25" i="34" s="1"/>
  <c r="IE25" i="34" s="1"/>
  <c r="IJ25" i="34" s="1"/>
  <c r="IO25" i="34" s="1"/>
  <c r="IT25" i="34" s="1"/>
  <c r="IY25" i="34" s="1"/>
  <c r="JD25" i="34" s="1"/>
  <c r="JI25" i="34" s="1"/>
  <c r="JN25" i="34" s="1"/>
  <c r="JS25" i="34" s="1"/>
  <c r="JX25" i="34" s="1"/>
  <c r="KC25" i="34" s="1"/>
  <c r="KH25" i="34" s="1"/>
  <c r="KM25" i="34" s="1"/>
  <c r="KR25" i="34" s="1"/>
  <c r="KW25" i="34" s="1"/>
  <c r="LB25" i="34" s="1"/>
  <c r="LG25" i="34" s="1"/>
  <c r="LL25" i="34" s="1"/>
  <c r="LQ25" i="34" s="1"/>
  <c r="LV25" i="34" s="1"/>
  <c r="MA25" i="34" s="1"/>
  <c r="MF25" i="34" s="1"/>
  <c r="MK25" i="34" s="1"/>
  <c r="MP25" i="34" s="1"/>
  <c r="MU25" i="34" s="1"/>
  <c r="MZ25" i="34" s="1"/>
  <c r="NE25" i="34" s="1"/>
  <c r="NJ25" i="34" s="1"/>
  <c r="NO25" i="34" s="1"/>
  <c r="NT25" i="34" s="1"/>
  <c r="NY25" i="34" s="1"/>
  <c r="OD25" i="34" s="1"/>
  <c r="OI25" i="34" s="1"/>
  <c r="ON25" i="34" s="1"/>
  <c r="D113" i="34"/>
  <c r="D91" i="34"/>
  <c r="D43" i="34"/>
  <c r="H15" i="34"/>
  <c r="M15" i="34" s="1"/>
  <c r="R15" i="34" s="1"/>
  <c r="W15" i="34" s="1"/>
  <c r="AB15" i="34" s="1"/>
  <c r="AG15" i="34" s="1"/>
  <c r="AL15" i="34" s="1"/>
  <c r="AQ15" i="34" s="1"/>
  <c r="AV15" i="34" s="1"/>
  <c r="BA15" i="34" s="1"/>
  <c r="BF15" i="34" s="1"/>
  <c r="BK15" i="34" s="1"/>
  <c r="BP15" i="34" s="1"/>
  <c r="BU15" i="34" s="1"/>
  <c r="BZ15" i="34" s="1"/>
  <c r="CE15" i="34" s="1"/>
  <c r="CJ15" i="34" s="1"/>
  <c r="CO15" i="34" s="1"/>
  <c r="CT15" i="34" s="1"/>
  <c r="CY15" i="34" s="1"/>
  <c r="DD15" i="34" s="1"/>
  <c r="DI15" i="34" s="1"/>
  <c r="DN15" i="34" s="1"/>
  <c r="DS15" i="34" s="1"/>
  <c r="DX15" i="34" s="1"/>
  <c r="EC15" i="34" s="1"/>
  <c r="EH15" i="34" s="1"/>
  <c r="EM15" i="34" s="1"/>
  <c r="ER15" i="34" s="1"/>
  <c r="EW15" i="34" s="1"/>
  <c r="FB15" i="34" s="1"/>
  <c r="FG15" i="34" s="1"/>
  <c r="FL15" i="34" s="1"/>
  <c r="FQ15" i="34" s="1"/>
  <c r="FV15" i="34" s="1"/>
  <c r="GA15" i="34" s="1"/>
  <c r="GF15" i="34" s="1"/>
  <c r="GK15" i="34" s="1"/>
  <c r="GP15" i="34" s="1"/>
  <c r="GU15" i="34" s="1"/>
  <c r="GZ15" i="34" s="1"/>
  <c r="HE15" i="34" s="1"/>
  <c r="HJ15" i="34" s="1"/>
  <c r="HO15" i="34" s="1"/>
  <c r="HT15" i="34" s="1"/>
  <c r="HY15" i="34" s="1"/>
  <c r="ID15" i="34" s="1"/>
  <c r="II15" i="34" s="1"/>
  <c r="IN15" i="34" s="1"/>
  <c r="IS15" i="34" s="1"/>
  <c r="IX15" i="34" s="1"/>
  <c r="JC15" i="34" s="1"/>
  <c r="JH15" i="34" s="1"/>
  <c r="JM15" i="34" s="1"/>
  <c r="JR15" i="34" s="1"/>
  <c r="JW15" i="34" s="1"/>
  <c r="KB15" i="34" s="1"/>
  <c r="KG15" i="34" s="1"/>
  <c r="KL15" i="34" s="1"/>
  <c r="KQ15" i="34" s="1"/>
  <c r="KV15" i="34" s="1"/>
  <c r="LA15" i="34" s="1"/>
  <c r="LF15" i="34" s="1"/>
  <c r="LK15" i="34" s="1"/>
  <c r="LP15" i="34" s="1"/>
  <c r="LU15" i="34" s="1"/>
  <c r="LZ15" i="34" s="1"/>
  <c r="ME15" i="34" s="1"/>
  <c r="MJ15" i="34" s="1"/>
  <c r="MO15" i="34" s="1"/>
  <c r="MT15" i="34" s="1"/>
  <c r="MY15" i="34" s="1"/>
  <c r="ND15" i="34" s="1"/>
  <c r="NI15" i="34" s="1"/>
  <c r="NN15" i="34" s="1"/>
  <c r="NS15" i="34" s="1"/>
  <c r="NX15" i="34" s="1"/>
  <c r="OC15" i="34" s="1"/>
  <c r="OH15" i="34" s="1"/>
  <c r="OM15" i="34" s="1"/>
  <c r="I15" i="34"/>
  <c r="D244" i="37"/>
  <c r="F244" i="37" s="1"/>
  <c r="D108" i="34"/>
  <c r="D86" i="34"/>
  <c r="D38" i="34"/>
  <c r="I10" i="34"/>
  <c r="D239" i="37"/>
  <c r="F239" i="37" s="1"/>
  <c r="H10" i="34"/>
  <c r="M10" i="34" s="1"/>
  <c r="R10" i="34" s="1"/>
  <c r="W10" i="34" s="1"/>
  <c r="AB10" i="34" s="1"/>
  <c r="AG10" i="34" s="1"/>
  <c r="AL10" i="34" s="1"/>
  <c r="AQ10" i="34" s="1"/>
  <c r="AV10" i="34" s="1"/>
  <c r="BA10" i="34" s="1"/>
  <c r="BF10" i="34" s="1"/>
  <c r="BK10" i="34" s="1"/>
  <c r="BP10" i="34" s="1"/>
  <c r="BU10" i="34" s="1"/>
  <c r="BZ10" i="34" s="1"/>
  <c r="CE10" i="34" s="1"/>
  <c r="CJ10" i="34" s="1"/>
  <c r="CO10" i="34" s="1"/>
  <c r="CT10" i="34" s="1"/>
  <c r="CY10" i="34" s="1"/>
  <c r="DD10" i="34" s="1"/>
  <c r="DI10" i="34" s="1"/>
  <c r="DN10" i="34" s="1"/>
  <c r="DS10" i="34" s="1"/>
  <c r="DX10" i="34" s="1"/>
  <c r="EC10" i="34" s="1"/>
  <c r="EH10" i="34" s="1"/>
  <c r="EM10" i="34" s="1"/>
  <c r="ER10" i="34" s="1"/>
  <c r="EW10" i="34" s="1"/>
  <c r="FB10" i="34" s="1"/>
  <c r="FG10" i="34" s="1"/>
  <c r="FL10" i="34" s="1"/>
  <c r="FQ10" i="34" s="1"/>
  <c r="FV10" i="34" s="1"/>
  <c r="GA10" i="34" s="1"/>
  <c r="GF10" i="34" s="1"/>
  <c r="GK10" i="34" s="1"/>
  <c r="GP10" i="34" s="1"/>
  <c r="GU10" i="34" s="1"/>
  <c r="GZ10" i="34" s="1"/>
  <c r="HE10" i="34" s="1"/>
  <c r="HJ10" i="34" s="1"/>
  <c r="HO10" i="34" s="1"/>
  <c r="HT10" i="34" s="1"/>
  <c r="HY10" i="34" s="1"/>
  <c r="ID10" i="34" s="1"/>
  <c r="II10" i="34" s="1"/>
  <c r="IN10" i="34" s="1"/>
  <c r="IS10" i="34" s="1"/>
  <c r="IX10" i="34" s="1"/>
  <c r="JC10" i="34" s="1"/>
  <c r="JH10" i="34" s="1"/>
  <c r="JM10" i="34" s="1"/>
  <c r="JR10" i="34" s="1"/>
  <c r="JW10" i="34" s="1"/>
  <c r="KB10" i="34" s="1"/>
  <c r="KG10" i="34" s="1"/>
  <c r="KL10" i="34" s="1"/>
  <c r="KQ10" i="34" s="1"/>
  <c r="KV10" i="34" s="1"/>
  <c r="LA10" i="34" s="1"/>
  <c r="LF10" i="34" s="1"/>
  <c r="LK10" i="34" s="1"/>
  <c r="LP10" i="34" s="1"/>
  <c r="LU10" i="34" s="1"/>
  <c r="LZ10" i="34" s="1"/>
  <c r="ME10" i="34" s="1"/>
  <c r="MJ10" i="34" s="1"/>
  <c r="MO10" i="34" s="1"/>
  <c r="MT10" i="34" s="1"/>
  <c r="MY10" i="34" s="1"/>
  <c r="ND10" i="34" s="1"/>
  <c r="NI10" i="34" s="1"/>
  <c r="NN10" i="34" s="1"/>
  <c r="NS10" i="34" s="1"/>
  <c r="NX10" i="34" s="1"/>
  <c r="OC10" i="34" s="1"/>
  <c r="OH10" i="34" s="1"/>
  <c r="OM10" i="34" s="1"/>
  <c r="D116" i="34"/>
  <c r="D94" i="34"/>
  <c r="D46" i="34"/>
  <c r="I18" i="34"/>
  <c r="N18" i="34" s="1"/>
  <c r="S18" i="34" s="1"/>
  <c r="X18" i="34" s="1"/>
  <c r="AC18" i="34" s="1"/>
  <c r="AH18" i="34" s="1"/>
  <c r="AM18" i="34" s="1"/>
  <c r="AR18" i="34" s="1"/>
  <c r="AW18" i="34" s="1"/>
  <c r="BB18" i="34" s="1"/>
  <c r="BG18" i="34" s="1"/>
  <c r="BL18" i="34" s="1"/>
  <c r="BQ18" i="34" s="1"/>
  <c r="BV18" i="34" s="1"/>
  <c r="CA18" i="34" s="1"/>
  <c r="CF18" i="34" s="1"/>
  <c r="CK18" i="34" s="1"/>
  <c r="CP18" i="34" s="1"/>
  <c r="CU18" i="34" s="1"/>
  <c r="CZ18" i="34" s="1"/>
  <c r="DE18" i="34" s="1"/>
  <c r="DJ18" i="34" s="1"/>
  <c r="DO18" i="34" s="1"/>
  <c r="DT18" i="34" s="1"/>
  <c r="DY18" i="34" s="1"/>
  <c r="ED18" i="34" s="1"/>
  <c r="EI18" i="34" s="1"/>
  <c r="EN18" i="34" s="1"/>
  <c r="ES18" i="34" s="1"/>
  <c r="EX18" i="34" s="1"/>
  <c r="FC18" i="34" s="1"/>
  <c r="FH18" i="34" s="1"/>
  <c r="FM18" i="34" s="1"/>
  <c r="FR18" i="34" s="1"/>
  <c r="FW18" i="34" s="1"/>
  <c r="GB18" i="34" s="1"/>
  <c r="GG18" i="34" s="1"/>
  <c r="GL18" i="34" s="1"/>
  <c r="GQ18" i="34" s="1"/>
  <c r="GV18" i="34" s="1"/>
  <c r="HA18" i="34" s="1"/>
  <c r="HF18" i="34" s="1"/>
  <c r="HK18" i="34" s="1"/>
  <c r="HP18" i="34" s="1"/>
  <c r="HU18" i="34" s="1"/>
  <c r="HZ18" i="34" s="1"/>
  <c r="IE18" i="34" s="1"/>
  <c r="IJ18" i="34" s="1"/>
  <c r="IO18" i="34" s="1"/>
  <c r="IT18" i="34" s="1"/>
  <c r="IY18" i="34" s="1"/>
  <c r="JD18" i="34" s="1"/>
  <c r="JI18" i="34" s="1"/>
  <c r="JN18" i="34" s="1"/>
  <c r="JS18" i="34" s="1"/>
  <c r="JX18" i="34" s="1"/>
  <c r="KC18" i="34" s="1"/>
  <c r="KH18" i="34" s="1"/>
  <c r="KM18" i="34" s="1"/>
  <c r="KR18" i="34" s="1"/>
  <c r="KW18" i="34" s="1"/>
  <c r="LB18" i="34" s="1"/>
  <c r="LG18" i="34" s="1"/>
  <c r="LL18" i="34" s="1"/>
  <c r="LQ18" i="34" s="1"/>
  <c r="LV18" i="34" s="1"/>
  <c r="MA18" i="34" s="1"/>
  <c r="MF18" i="34" s="1"/>
  <c r="MK18" i="34" s="1"/>
  <c r="MP18" i="34" s="1"/>
  <c r="MU18" i="34" s="1"/>
  <c r="MZ18" i="34" s="1"/>
  <c r="NE18" i="34" s="1"/>
  <c r="NJ18" i="34" s="1"/>
  <c r="NO18" i="34" s="1"/>
  <c r="NT18" i="34" s="1"/>
  <c r="NY18" i="34" s="1"/>
  <c r="OD18" i="34" s="1"/>
  <c r="OI18" i="34" s="1"/>
  <c r="ON18" i="34" s="1"/>
  <c r="H18" i="34"/>
  <c r="M18" i="34" s="1"/>
  <c r="R18" i="34" s="1"/>
  <c r="W18" i="34" s="1"/>
  <c r="AB18" i="34" s="1"/>
  <c r="AG18" i="34" s="1"/>
  <c r="AL18" i="34" s="1"/>
  <c r="AQ18" i="34" s="1"/>
  <c r="AV18" i="34" s="1"/>
  <c r="BA18" i="34" s="1"/>
  <c r="BF18" i="34" s="1"/>
  <c r="BK18" i="34" s="1"/>
  <c r="BP18" i="34" s="1"/>
  <c r="BU18" i="34" s="1"/>
  <c r="BZ18" i="34" s="1"/>
  <c r="CE18" i="34" s="1"/>
  <c r="CJ18" i="34" s="1"/>
  <c r="CO18" i="34" s="1"/>
  <c r="CT18" i="34" s="1"/>
  <c r="CY18" i="34" s="1"/>
  <c r="DD18" i="34" s="1"/>
  <c r="DI18" i="34" s="1"/>
  <c r="DN18" i="34" s="1"/>
  <c r="DS18" i="34" s="1"/>
  <c r="DX18" i="34" s="1"/>
  <c r="EC18" i="34" s="1"/>
  <c r="EH18" i="34" s="1"/>
  <c r="EM18" i="34" s="1"/>
  <c r="ER18" i="34" s="1"/>
  <c r="EW18" i="34" s="1"/>
  <c r="FB18" i="34" s="1"/>
  <c r="FG18" i="34" s="1"/>
  <c r="FL18" i="34" s="1"/>
  <c r="FQ18" i="34" s="1"/>
  <c r="FV18" i="34" s="1"/>
  <c r="GA18" i="34" s="1"/>
  <c r="GF18" i="34" s="1"/>
  <c r="GK18" i="34" s="1"/>
  <c r="GP18" i="34" s="1"/>
  <c r="GU18" i="34" s="1"/>
  <c r="GZ18" i="34" s="1"/>
  <c r="HE18" i="34" s="1"/>
  <c r="HJ18" i="34" s="1"/>
  <c r="HO18" i="34" s="1"/>
  <c r="HT18" i="34" s="1"/>
  <c r="HY18" i="34" s="1"/>
  <c r="ID18" i="34" s="1"/>
  <c r="II18" i="34" s="1"/>
  <c r="IN18" i="34" s="1"/>
  <c r="IS18" i="34" s="1"/>
  <c r="IX18" i="34" s="1"/>
  <c r="JC18" i="34" s="1"/>
  <c r="JH18" i="34" s="1"/>
  <c r="JM18" i="34" s="1"/>
  <c r="JR18" i="34" s="1"/>
  <c r="JW18" i="34" s="1"/>
  <c r="KB18" i="34" s="1"/>
  <c r="KG18" i="34" s="1"/>
  <c r="KL18" i="34" s="1"/>
  <c r="KQ18" i="34" s="1"/>
  <c r="KV18" i="34" s="1"/>
  <c r="LA18" i="34" s="1"/>
  <c r="LF18" i="34" s="1"/>
  <c r="LK18" i="34" s="1"/>
  <c r="LP18" i="34" s="1"/>
  <c r="LU18" i="34" s="1"/>
  <c r="LZ18" i="34" s="1"/>
  <c r="ME18" i="34" s="1"/>
  <c r="MJ18" i="34" s="1"/>
  <c r="MO18" i="34" s="1"/>
  <c r="MT18" i="34" s="1"/>
  <c r="MY18" i="34" s="1"/>
  <c r="ND18" i="34" s="1"/>
  <c r="NI18" i="34" s="1"/>
  <c r="NN18" i="34" s="1"/>
  <c r="NS18" i="34" s="1"/>
  <c r="NX18" i="34" s="1"/>
  <c r="OC18" i="34" s="1"/>
  <c r="OH18" i="34" s="1"/>
  <c r="OM18" i="34" s="1"/>
  <c r="D247" i="37"/>
  <c r="F247" i="37" s="1"/>
  <c r="I38" i="17"/>
  <c r="I52" i="17"/>
  <c r="H40" i="17"/>
  <c r="H38" i="17"/>
  <c r="H52" i="17"/>
  <c r="G32" i="17"/>
  <c r="I40" i="17"/>
  <c r="P150" i="41"/>
  <c r="L153" i="41"/>
  <c r="L152" i="41"/>
  <c r="L154" i="41"/>
  <c r="J36" i="15"/>
  <c r="J55" i="32"/>
  <c r="H42" i="27"/>
  <c r="H18" i="37" s="1"/>
  <c r="H42" i="37"/>
  <c r="H39" i="27"/>
  <c r="I61" i="31"/>
  <c r="I62" i="31" s="1"/>
  <c r="I56" i="31"/>
  <c r="H61" i="32"/>
  <c r="H62" i="32" s="1"/>
  <c r="H56" i="32"/>
  <c r="H51" i="32"/>
  <c r="H58" i="32"/>
  <c r="H48" i="37"/>
  <c r="H55" i="32"/>
  <c r="K9" i="31"/>
  <c r="K39" i="31" s="1"/>
  <c r="K40" i="31" s="1"/>
  <c r="K41" i="31" s="1"/>
  <c r="K9" i="32"/>
  <c r="K39" i="32" s="1"/>
  <c r="K9" i="18"/>
  <c r="K39" i="18" s="1"/>
  <c r="K40" i="18" s="1"/>
  <c r="K41" i="18" s="1"/>
  <c r="K11" i="30"/>
  <c r="K35" i="30" s="1"/>
  <c r="K36" i="30" s="1"/>
  <c r="K11" i="29"/>
  <c r="K11" i="28"/>
  <c r="K9" i="26"/>
  <c r="K9" i="27"/>
  <c r="K9" i="24"/>
  <c r="K9" i="25"/>
  <c r="K9" i="17"/>
  <c r="L33" i="15"/>
  <c r="H40" i="27"/>
  <c r="H35" i="27"/>
  <c r="H46" i="27" s="1"/>
  <c r="I59" i="18"/>
  <c r="I22" i="37"/>
  <c r="I59" i="32"/>
  <c r="I24" i="37"/>
  <c r="H59" i="31"/>
  <c r="H23" i="37"/>
  <c r="H59" i="18"/>
  <c r="H22" i="37"/>
  <c r="K40" i="32" l="1"/>
  <c r="K54" i="32"/>
  <c r="K54" i="18"/>
  <c r="J55" i="18"/>
  <c r="K56" i="18"/>
  <c r="J58" i="18"/>
  <c r="J22" i="37" s="1"/>
  <c r="K50" i="32"/>
  <c r="G38" i="27"/>
  <c r="G42" i="27" s="1"/>
  <c r="G18" i="37" s="1"/>
  <c r="J54" i="28"/>
  <c r="K61" i="18"/>
  <c r="K62" i="18" s="1"/>
  <c r="M32" i="17"/>
  <c r="K33" i="27"/>
  <c r="K34" i="27" s="1"/>
  <c r="J40" i="28"/>
  <c r="J41" i="28" s="1"/>
  <c r="J34" i="27"/>
  <c r="J40" i="27" s="1"/>
  <c r="J41" i="27" s="1"/>
  <c r="J38" i="27"/>
  <c r="J39" i="27" s="1"/>
  <c r="I40" i="27"/>
  <c r="H48" i="24"/>
  <c r="G41" i="29"/>
  <c r="Q150" i="41"/>
  <c r="Q158" i="41" s="1"/>
  <c r="J34" i="24"/>
  <c r="J40" i="24" s="1"/>
  <c r="J41" i="24" s="1"/>
  <c r="J48" i="24"/>
  <c r="J48" i="27"/>
  <c r="M152" i="41"/>
  <c r="M154" i="41"/>
  <c r="K33" i="24"/>
  <c r="K34" i="24" s="1"/>
  <c r="H144" i="33"/>
  <c r="H248" i="33" s="1"/>
  <c r="AB445" i="41"/>
  <c r="AG445" i="41" s="1"/>
  <c r="AJ445" i="41" s="1"/>
  <c r="K444" i="41" s="1"/>
  <c r="AB375" i="41"/>
  <c r="AG375" i="41" s="1"/>
  <c r="AJ375" i="41" s="1"/>
  <c r="I374" i="41" s="1"/>
  <c r="AB444" i="41"/>
  <c r="AG444" i="41" s="1"/>
  <c r="AJ444" i="41" s="1"/>
  <c r="I443" i="41" s="1"/>
  <c r="AB306" i="41"/>
  <c r="AG306" i="41" s="1"/>
  <c r="AJ306" i="41" s="1"/>
  <c r="H305" i="41" s="1"/>
  <c r="AE233" i="41"/>
  <c r="AK233" i="41" s="1"/>
  <c r="Q230" i="41" s="1"/>
  <c r="G30" i="37"/>
  <c r="G35" i="27"/>
  <c r="G46" i="27" s="1"/>
  <c r="G47" i="27" s="1"/>
  <c r="G49" i="27" s="1"/>
  <c r="G59" i="18"/>
  <c r="G22" i="37"/>
  <c r="G32" i="37"/>
  <c r="G37" i="29"/>
  <c r="G52" i="29" s="1"/>
  <c r="G53" i="29" s="1"/>
  <c r="G55" i="29" s="1"/>
  <c r="N121" i="42"/>
  <c r="N116" i="42"/>
  <c r="N115" i="42"/>
  <c r="F42" i="27"/>
  <c r="F18" i="37" s="1"/>
  <c r="F42" i="37"/>
  <c r="H120" i="42"/>
  <c r="N120" i="42"/>
  <c r="I34" i="24"/>
  <c r="I40" i="24" s="1"/>
  <c r="I41" i="24" s="1"/>
  <c r="I48" i="24"/>
  <c r="I39" i="24"/>
  <c r="H119" i="42"/>
  <c r="N119" i="42"/>
  <c r="L117" i="42"/>
  <c r="N117" i="42"/>
  <c r="I42" i="24"/>
  <c r="I17" i="37" s="1"/>
  <c r="E33" i="27"/>
  <c r="N118" i="42"/>
  <c r="F39" i="27"/>
  <c r="F34" i="27"/>
  <c r="F48" i="27"/>
  <c r="F48" i="24"/>
  <c r="AE232" i="41"/>
  <c r="AK232" i="41" s="1"/>
  <c r="Q229" i="41" s="1"/>
  <c r="E33" i="24"/>
  <c r="F34" i="24"/>
  <c r="F40" i="24" s="1"/>
  <c r="J38" i="24"/>
  <c r="J39" i="24" s="1"/>
  <c r="H34" i="24"/>
  <c r="H42" i="24"/>
  <c r="H17" i="37" s="1"/>
  <c r="H41" i="37"/>
  <c r="H39" i="24"/>
  <c r="F41" i="37"/>
  <c r="F42" i="24"/>
  <c r="F17" i="37" s="1"/>
  <c r="F39" i="24"/>
  <c r="G34" i="24"/>
  <c r="G38" i="24"/>
  <c r="G48" i="24"/>
  <c r="G44" i="37"/>
  <c r="H156" i="42"/>
  <c r="H115" i="42"/>
  <c r="E35" i="30"/>
  <c r="E40" i="30" s="1"/>
  <c r="H121" i="42"/>
  <c r="H95" i="42"/>
  <c r="H106" i="42" s="1"/>
  <c r="H116" i="42"/>
  <c r="O157" i="42"/>
  <c r="H157" i="42"/>
  <c r="O100" i="42"/>
  <c r="O111" i="42" s="1"/>
  <c r="H100" i="42"/>
  <c r="H111" i="42" s="1"/>
  <c r="H159" i="33"/>
  <c r="H263" i="33" s="1"/>
  <c r="H208" i="33"/>
  <c r="H312" i="33" s="1"/>
  <c r="H165" i="33"/>
  <c r="H269" i="33" s="1"/>
  <c r="H148" i="33"/>
  <c r="H252" i="33" s="1"/>
  <c r="H204" i="33"/>
  <c r="H308" i="33" s="1"/>
  <c r="H145" i="33"/>
  <c r="H454" i="33" s="1"/>
  <c r="H125" i="33"/>
  <c r="H229" i="33" s="1"/>
  <c r="H149" i="33"/>
  <c r="H253" i="33" s="1"/>
  <c r="H135" i="33"/>
  <c r="H239" i="33" s="1"/>
  <c r="H143" i="33"/>
  <c r="H247" i="33" s="1"/>
  <c r="H133" i="33"/>
  <c r="H237" i="33" s="1"/>
  <c r="H174" i="33"/>
  <c r="H278" i="33" s="1"/>
  <c r="H189" i="33"/>
  <c r="H293" i="33" s="1"/>
  <c r="H134" i="33"/>
  <c r="H238" i="33" s="1"/>
  <c r="H118" i="33"/>
  <c r="H222" i="33" s="1"/>
  <c r="H136" i="33"/>
  <c r="H240" i="33" s="1"/>
  <c r="H171" i="33"/>
  <c r="H275" i="33" s="1"/>
  <c r="H153" i="33"/>
  <c r="H257" i="33" s="1"/>
  <c r="H168" i="33"/>
  <c r="H272" i="33" s="1"/>
  <c r="H117" i="33"/>
  <c r="H221" i="33" s="1"/>
  <c r="H195" i="33"/>
  <c r="H299" i="33" s="1"/>
  <c r="H176" i="33"/>
  <c r="H280" i="33" s="1"/>
  <c r="H194" i="33"/>
  <c r="H298" i="33" s="1"/>
  <c r="H196" i="33"/>
  <c r="H300" i="33" s="1"/>
  <c r="H142" i="33"/>
  <c r="H246" i="33" s="1"/>
  <c r="H119" i="33"/>
  <c r="H223" i="33" s="1"/>
  <c r="H123" i="33"/>
  <c r="H227" i="33" s="1"/>
  <c r="H141" i="33"/>
  <c r="H245" i="33" s="1"/>
  <c r="H172" i="33"/>
  <c r="H276" i="33" s="1"/>
  <c r="H175" i="33"/>
  <c r="H279" i="33" s="1"/>
  <c r="H138" i="33"/>
  <c r="H242" i="33" s="1"/>
  <c r="H206" i="33"/>
  <c r="H310" i="33" s="1"/>
  <c r="H200" i="33"/>
  <c r="H304" i="33" s="1"/>
  <c r="H163" i="33"/>
  <c r="H267" i="33" s="1"/>
  <c r="H154" i="33"/>
  <c r="H258" i="33" s="1"/>
  <c r="H197" i="33"/>
  <c r="H301" i="33" s="1"/>
  <c r="H116" i="33"/>
  <c r="H220" i="33" s="1"/>
  <c r="H147" i="33"/>
  <c r="H251" i="33" s="1"/>
  <c r="H150" i="33"/>
  <c r="H254" i="33" s="1"/>
  <c r="H183" i="33"/>
  <c r="H287" i="33" s="1"/>
  <c r="H212" i="33"/>
  <c r="H316" i="33" s="1"/>
  <c r="H210" i="33"/>
  <c r="H314" i="33" s="1"/>
  <c r="H202" i="33"/>
  <c r="H306" i="33" s="1"/>
  <c r="H173" i="33"/>
  <c r="H277" i="33" s="1"/>
  <c r="I36" i="30"/>
  <c r="I40" i="30"/>
  <c r="I45" i="37" s="1"/>
  <c r="K35" i="28"/>
  <c r="K36" i="28" s="1"/>
  <c r="O117" i="42"/>
  <c r="O118" i="42"/>
  <c r="H250" i="33"/>
  <c r="K33" i="26"/>
  <c r="K34" i="26" s="1"/>
  <c r="I42" i="27"/>
  <c r="I18" i="37" s="1"/>
  <c r="I39" i="27"/>
  <c r="G23" i="37"/>
  <c r="O121" i="42"/>
  <c r="O120" i="42"/>
  <c r="O116" i="42"/>
  <c r="O115" i="42"/>
  <c r="L140" i="42"/>
  <c r="L150" i="42"/>
  <c r="L119" i="42"/>
  <c r="O119" i="42"/>
  <c r="J34" i="25"/>
  <c r="J40" i="25" s="1"/>
  <c r="J41" i="25" s="1"/>
  <c r="J52" i="25"/>
  <c r="H186" i="33"/>
  <c r="H290" i="33" s="1"/>
  <c r="H151" i="33"/>
  <c r="H255" i="33" s="1"/>
  <c r="H152" i="33"/>
  <c r="H256" i="33" s="1"/>
  <c r="H36" i="30"/>
  <c r="H40" i="30"/>
  <c r="E41" i="32"/>
  <c r="E48" i="32" s="1"/>
  <c r="E49" i="32" s="1"/>
  <c r="E56" i="32"/>
  <c r="E51" i="32"/>
  <c r="E61" i="32"/>
  <c r="E62" i="32" s="1"/>
  <c r="E56" i="31"/>
  <c r="E61" i="31"/>
  <c r="E62" i="31" s="1"/>
  <c r="E51" i="31"/>
  <c r="E41" i="31"/>
  <c r="E48" i="31" s="1"/>
  <c r="E49" i="31" s="1"/>
  <c r="E48" i="37"/>
  <c r="E58" i="32"/>
  <c r="E55" i="32"/>
  <c r="L157" i="42"/>
  <c r="E47" i="37"/>
  <c r="E58" i="31"/>
  <c r="E55" i="31"/>
  <c r="L156" i="42"/>
  <c r="E35" i="28"/>
  <c r="E35" i="29"/>
  <c r="E54" i="29" s="1"/>
  <c r="L120" i="42"/>
  <c r="L154" i="42"/>
  <c r="E54" i="18"/>
  <c r="L100" i="42"/>
  <c r="L111" i="42" s="1"/>
  <c r="E33" i="25"/>
  <c r="L115" i="42"/>
  <c r="L151" i="42"/>
  <c r="E33" i="26"/>
  <c r="L116" i="42"/>
  <c r="L95" i="42"/>
  <c r="L106" i="42" s="1"/>
  <c r="F254" i="42"/>
  <c r="H254" i="42" s="1"/>
  <c r="D87" i="33"/>
  <c r="D195" i="33" s="1"/>
  <c r="B195" i="33" s="1"/>
  <c r="D53" i="33"/>
  <c r="D161" i="33" s="1"/>
  <c r="D265" i="33" s="1"/>
  <c r="D367" i="33" s="1"/>
  <c r="F240" i="42"/>
  <c r="J240" i="42" s="1"/>
  <c r="F219" i="42"/>
  <c r="D40" i="33"/>
  <c r="D457" i="33" s="1"/>
  <c r="B457" i="33" s="1"/>
  <c r="E457" i="33" s="1"/>
  <c r="D12" i="33"/>
  <c r="D429" i="33" s="1"/>
  <c r="B429" i="33" s="1"/>
  <c r="G429" i="33" s="1"/>
  <c r="F176" i="42"/>
  <c r="G176" i="42" s="1"/>
  <c r="F238" i="42"/>
  <c r="G238" i="42" s="1"/>
  <c r="AA305" i="41"/>
  <c r="AF305" i="41" s="1"/>
  <c r="AA443" i="41"/>
  <c r="AF443" i="41" s="1"/>
  <c r="AA374" i="41"/>
  <c r="AF374" i="41" s="1"/>
  <c r="G247" i="42"/>
  <c r="N247" i="42"/>
  <c r="P247" i="42"/>
  <c r="I247" i="42"/>
  <c r="Q247" i="42"/>
  <c r="J247" i="42"/>
  <c r="K247" i="42"/>
  <c r="L247" i="42"/>
  <c r="H247" i="42"/>
  <c r="M247" i="42"/>
  <c r="O247" i="42"/>
  <c r="S247" i="42"/>
  <c r="R247" i="42"/>
  <c r="G237" i="42"/>
  <c r="G204" i="42"/>
  <c r="G255" i="42"/>
  <c r="N255" i="42"/>
  <c r="P255" i="42"/>
  <c r="I255" i="42"/>
  <c r="Q255" i="42"/>
  <c r="J255" i="42"/>
  <c r="K255" i="42"/>
  <c r="L255" i="42"/>
  <c r="M255" i="42"/>
  <c r="H255" i="42"/>
  <c r="O255" i="42"/>
  <c r="R255" i="42"/>
  <c r="S255" i="42"/>
  <c r="G242" i="42"/>
  <c r="M242" i="42"/>
  <c r="O242" i="42"/>
  <c r="P242" i="42"/>
  <c r="K242" i="42"/>
  <c r="L242" i="42"/>
  <c r="N242" i="42"/>
  <c r="Q242" i="42"/>
  <c r="R242" i="42"/>
  <c r="S242" i="42"/>
  <c r="I242" i="42"/>
  <c r="H242" i="42"/>
  <c r="J242" i="42"/>
  <c r="G183" i="42"/>
  <c r="G170" i="42"/>
  <c r="G202" i="42"/>
  <c r="G263" i="42"/>
  <c r="N263" i="42"/>
  <c r="P263" i="42"/>
  <c r="I263" i="42"/>
  <c r="Q263" i="42"/>
  <c r="K263" i="42"/>
  <c r="L263" i="42"/>
  <c r="M263" i="42"/>
  <c r="O263" i="42"/>
  <c r="H263" i="42"/>
  <c r="R263" i="42"/>
  <c r="J263" i="42"/>
  <c r="S263" i="42"/>
  <c r="G250" i="42"/>
  <c r="M250" i="42"/>
  <c r="O250" i="42"/>
  <c r="P250" i="42"/>
  <c r="L250" i="42"/>
  <c r="N250" i="42"/>
  <c r="Q250" i="42"/>
  <c r="R250" i="42"/>
  <c r="S250" i="42"/>
  <c r="I250" i="42"/>
  <c r="J250" i="42"/>
  <c r="H250" i="42"/>
  <c r="K250" i="42"/>
  <c r="G191" i="42"/>
  <c r="G209" i="42"/>
  <c r="G251" i="42"/>
  <c r="J251" i="42"/>
  <c r="R251" i="42"/>
  <c r="L251" i="42"/>
  <c r="M251" i="42"/>
  <c r="O251" i="42"/>
  <c r="P251" i="42"/>
  <c r="H251" i="42"/>
  <c r="Q251" i="42"/>
  <c r="S251" i="42"/>
  <c r="I251" i="42"/>
  <c r="N251" i="42"/>
  <c r="K251" i="42"/>
  <c r="G245" i="42"/>
  <c r="L245" i="42"/>
  <c r="N245" i="42"/>
  <c r="O245" i="42"/>
  <c r="Q245" i="42"/>
  <c r="R245" i="42"/>
  <c r="H245" i="42"/>
  <c r="S245" i="42"/>
  <c r="I245" i="42"/>
  <c r="P245" i="42"/>
  <c r="J245" i="42"/>
  <c r="K245" i="42"/>
  <c r="M245" i="42"/>
  <c r="G200" i="42"/>
  <c r="G249" i="42"/>
  <c r="P249" i="42"/>
  <c r="J249" i="42"/>
  <c r="R249" i="42"/>
  <c r="K249" i="42"/>
  <c r="S249" i="42"/>
  <c r="L249" i="42"/>
  <c r="M249" i="42"/>
  <c r="N249" i="42"/>
  <c r="O249" i="42"/>
  <c r="Q249" i="42"/>
  <c r="I249" i="42"/>
  <c r="H249" i="42"/>
  <c r="G226" i="42"/>
  <c r="G260" i="42"/>
  <c r="O260" i="42"/>
  <c r="I260" i="42"/>
  <c r="Q260" i="42"/>
  <c r="J260" i="42"/>
  <c r="R260" i="42"/>
  <c r="S260" i="42"/>
  <c r="H260" i="42"/>
  <c r="K260" i="42"/>
  <c r="L260" i="42"/>
  <c r="M260" i="42"/>
  <c r="P260" i="42"/>
  <c r="N260" i="42"/>
  <c r="G261" i="42"/>
  <c r="L261" i="42"/>
  <c r="N261" i="42"/>
  <c r="O261" i="42"/>
  <c r="S261" i="42"/>
  <c r="I261" i="42"/>
  <c r="H261" i="42"/>
  <c r="R261" i="42"/>
  <c r="J261" i="42"/>
  <c r="K261" i="42"/>
  <c r="M261" i="42"/>
  <c r="P261" i="42"/>
  <c r="Q261" i="42"/>
  <c r="G188" i="42"/>
  <c r="G189" i="42"/>
  <c r="G257" i="42"/>
  <c r="P257" i="42"/>
  <c r="J257" i="42"/>
  <c r="R257" i="42"/>
  <c r="K257" i="42"/>
  <c r="S257" i="42"/>
  <c r="M257" i="42"/>
  <c r="N257" i="42"/>
  <c r="O257" i="42"/>
  <c r="Q257" i="42"/>
  <c r="L257" i="42"/>
  <c r="H257" i="42"/>
  <c r="I257" i="42"/>
  <c r="G215" i="42"/>
  <c r="G174" i="42"/>
  <c r="G197" i="42"/>
  <c r="G206" i="42"/>
  <c r="G201" i="42"/>
  <c r="H235" i="33"/>
  <c r="F192" i="42"/>
  <c r="D192" i="42" s="1"/>
  <c r="D208" i="37"/>
  <c r="F208" i="37" s="1"/>
  <c r="E40" i="18"/>
  <c r="E56" i="18" s="1"/>
  <c r="E50" i="18"/>
  <c r="H230" i="33"/>
  <c r="H226" i="33"/>
  <c r="D495" i="33"/>
  <c r="B495" i="33" s="1"/>
  <c r="F495" i="33" s="1"/>
  <c r="F190" i="42"/>
  <c r="F243" i="42"/>
  <c r="D243" i="42" s="1"/>
  <c r="F180" i="42"/>
  <c r="F185" i="42"/>
  <c r="D185" i="42" s="1"/>
  <c r="F233" i="42"/>
  <c r="D233" i="42" s="1"/>
  <c r="D38" i="33"/>
  <c r="D455" i="33" s="1"/>
  <c r="B455" i="33" s="1"/>
  <c r="E455" i="33" s="1"/>
  <c r="D509" i="33"/>
  <c r="B509" i="33" s="1"/>
  <c r="E509" i="33" s="1"/>
  <c r="D200" i="33"/>
  <c r="B200" i="33" s="1"/>
  <c r="D222" i="37"/>
  <c r="F222" i="37" s="1"/>
  <c r="D89" i="33"/>
  <c r="D197" i="33" s="1"/>
  <c r="D301" i="33" s="1"/>
  <c r="D403" i="33" s="1"/>
  <c r="F214" i="42"/>
  <c r="E214" i="42" s="1"/>
  <c r="D29" i="33"/>
  <c r="D446" i="33" s="1"/>
  <c r="B446" i="33" s="1"/>
  <c r="E446" i="33" s="1"/>
  <c r="F194" i="42"/>
  <c r="E194" i="42" s="1"/>
  <c r="F178" i="42"/>
  <c r="D85" i="33"/>
  <c r="D502" i="33" s="1"/>
  <c r="B502" i="33" s="1"/>
  <c r="G502" i="33" s="1"/>
  <c r="D449" i="33"/>
  <c r="B449" i="33" s="1"/>
  <c r="G449" i="33" s="1"/>
  <c r="D162" i="37"/>
  <c r="F162" i="37" s="1"/>
  <c r="D140" i="33"/>
  <c r="D244" i="33" s="1"/>
  <c r="D346" i="33" s="1"/>
  <c r="F264" i="42"/>
  <c r="F205" i="42"/>
  <c r="F212" i="42"/>
  <c r="D8" i="33"/>
  <c r="D138" i="37" s="1"/>
  <c r="F138" i="37" s="1"/>
  <c r="F196" i="42"/>
  <c r="F211" i="42"/>
  <c r="C211" i="42" s="1"/>
  <c r="F213" i="42"/>
  <c r="D80" i="33"/>
  <c r="F262" i="42"/>
  <c r="F177" i="42"/>
  <c r="D451" i="33"/>
  <c r="B451" i="33" s="1"/>
  <c r="G451" i="33" s="1"/>
  <c r="D159" i="33"/>
  <c r="D263" i="33" s="1"/>
  <c r="D365" i="33" s="1"/>
  <c r="D468" i="33"/>
  <c r="B468" i="33" s="1"/>
  <c r="E468" i="33" s="1"/>
  <c r="D26" i="33"/>
  <c r="D93" i="33"/>
  <c r="D510" i="33" s="1"/>
  <c r="B510" i="33" s="1"/>
  <c r="G510" i="33" s="1"/>
  <c r="D179" i="37"/>
  <c r="F179" i="37" s="1"/>
  <c r="F227" i="42"/>
  <c r="F232" i="42"/>
  <c r="D95" i="33"/>
  <c r="D148" i="37"/>
  <c r="F148" i="37" s="1"/>
  <c r="D126" i="33"/>
  <c r="D230" i="33" s="1"/>
  <c r="D332" i="33" s="1"/>
  <c r="D232" i="37"/>
  <c r="F232" i="37" s="1"/>
  <c r="D210" i="33"/>
  <c r="D314" i="33" s="1"/>
  <c r="D416" i="33" s="1"/>
  <c r="D47" i="33"/>
  <c r="D230" i="37"/>
  <c r="F230" i="37" s="1"/>
  <c r="D208" i="33"/>
  <c r="D312" i="33" s="1"/>
  <c r="D414" i="33" s="1"/>
  <c r="D181" i="37"/>
  <c r="F181" i="37" s="1"/>
  <c r="D209" i="37"/>
  <c r="F209" i="37" s="1"/>
  <c r="D496" i="33"/>
  <c r="B496" i="33" s="1"/>
  <c r="F496" i="33" s="1"/>
  <c r="D187" i="33"/>
  <c r="D291" i="33" s="1"/>
  <c r="D393" i="33" s="1"/>
  <c r="D212" i="33"/>
  <c r="B212" i="33" s="1"/>
  <c r="D234" i="37"/>
  <c r="F234" i="37" s="1"/>
  <c r="D521" i="33"/>
  <c r="B521" i="33" s="1"/>
  <c r="G521" i="33" s="1"/>
  <c r="D175" i="37"/>
  <c r="F175" i="37" s="1"/>
  <c r="D462" i="33"/>
  <c r="B462" i="33" s="1"/>
  <c r="E462" i="33" s="1"/>
  <c r="D153" i="33"/>
  <c r="D257" i="33" s="1"/>
  <c r="D359" i="33" s="1"/>
  <c r="D203" i="37"/>
  <c r="F203" i="37" s="1"/>
  <c r="D490" i="33"/>
  <c r="B490" i="33" s="1"/>
  <c r="G490" i="33" s="1"/>
  <c r="D181" i="33"/>
  <c r="B181" i="33" s="1"/>
  <c r="F241" i="42"/>
  <c r="F198" i="42"/>
  <c r="D44" i="33"/>
  <c r="F193" i="42"/>
  <c r="D193" i="42" s="1"/>
  <c r="D21" i="33"/>
  <c r="D438" i="33" s="1"/>
  <c r="B438" i="33" s="1"/>
  <c r="G438" i="33" s="1"/>
  <c r="D39" i="33"/>
  <c r="F266" i="42"/>
  <c r="F207" i="42"/>
  <c r="D99" i="33"/>
  <c r="D207" i="33" s="1"/>
  <c r="D311" i="33" s="1"/>
  <c r="D413" i="33" s="1"/>
  <c r="F259" i="42"/>
  <c r="F235" i="42"/>
  <c r="D227" i="37"/>
  <c r="F227" i="37" s="1"/>
  <c r="D514" i="33"/>
  <c r="B514" i="33" s="1"/>
  <c r="F514" i="33" s="1"/>
  <c r="D205" i="33"/>
  <c r="D309" i="33" s="1"/>
  <c r="D411" i="33" s="1"/>
  <c r="D101" i="33"/>
  <c r="D209" i="33" s="1"/>
  <c r="D313" i="33" s="1"/>
  <c r="D415" i="33" s="1"/>
  <c r="F228" i="42"/>
  <c r="F258" i="42"/>
  <c r="D64" i="33"/>
  <c r="D481" i="33" s="1"/>
  <c r="B481" i="33" s="1"/>
  <c r="D448" i="33"/>
  <c r="B448" i="33" s="1"/>
  <c r="G448" i="33" s="1"/>
  <c r="D138" i="33"/>
  <c r="D242" i="33" s="1"/>
  <c r="D344" i="33" s="1"/>
  <c r="F253" i="42"/>
  <c r="D160" i="37"/>
  <c r="F160" i="37" s="1"/>
  <c r="D98" i="33"/>
  <c r="D515" i="33" s="1"/>
  <c r="B515" i="33" s="1"/>
  <c r="E515" i="33" s="1"/>
  <c r="D501" i="33"/>
  <c r="B501" i="33" s="1"/>
  <c r="G501" i="33" s="1"/>
  <c r="D192" i="33"/>
  <c r="D296" i="33" s="1"/>
  <c r="D398" i="33" s="1"/>
  <c r="D214" i="37"/>
  <c r="F214" i="37" s="1"/>
  <c r="D436" i="33"/>
  <c r="B436" i="33" s="1"/>
  <c r="E436" i="33" s="1"/>
  <c r="D149" i="37"/>
  <c r="F149" i="37" s="1"/>
  <c r="D176" i="33"/>
  <c r="B176" i="33" s="1"/>
  <c r="D198" i="37"/>
  <c r="F198" i="37" s="1"/>
  <c r="D485" i="33"/>
  <c r="B485" i="33" s="1"/>
  <c r="D164" i="33"/>
  <c r="D268" i="33" s="1"/>
  <c r="D370" i="33" s="1"/>
  <c r="D186" i="37"/>
  <c r="F186" i="37" s="1"/>
  <c r="D473" i="33"/>
  <c r="B473" i="33" s="1"/>
  <c r="E473" i="33" s="1"/>
  <c r="F230" i="42"/>
  <c r="E230" i="42" s="1"/>
  <c r="F239" i="42"/>
  <c r="D83" i="33"/>
  <c r="D500" i="33" s="1"/>
  <c r="B500" i="33" s="1"/>
  <c r="E500" i="33" s="1"/>
  <c r="F246" i="42"/>
  <c r="F181" i="42"/>
  <c r="F218" i="42"/>
  <c r="F224" i="42"/>
  <c r="F231" i="42"/>
  <c r="F182" i="42"/>
  <c r="F225" i="42"/>
  <c r="D187" i="37"/>
  <c r="F187" i="37" s="1"/>
  <c r="D474" i="33"/>
  <c r="B474" i="33" s="1"/>
  <c r="D165" i="33"/>
  <c r="D269" i="33" s="1"/>
  <c r="D371" i="33" s="1"/>
  <c r="D472" i="33"/>
  <c r="B472" i="33" s="1"/>
  <c r="G472" i="33" s="1"/>
  <c r="D163" i="33"/>
  <c r="D267" i="33" s="1"/>
  <c r="D369" i="33" s="1"/>
  <c r="D185" i="37"/>
  <c r="F185" i="37" s="1"/>
  <c r="D483" i="33"/>
  <c r="B483" i="33" s="1"/>
  <c r="F483" i="33" s="1"/>
  <c r="D196" i="37"/>
  <c r="F196" i="37" s="1"/>
  <c r="D476" i="33"/>
  <c r="B476" i="33" s="1"/>
  <c r="F476" i="33" s="1"/>
  <c r="D167" i="33"/>
  <c r="B167" i="33" s="1"/>
  <c r="D189" i="37"/>
  <c r="F189" i="37" s="1"/>
  <c r="D434" i="33"/>
  <c r="B434" i="33" s="1"/>
  <c r="E434" i="33" s="1"/>
  <c r="D125" i="33"/>
  <c r="D229" i="33" s="1"/>
  <c r="D331" i="33" s="1"/>
  <c r="D147" i="37"/>
  <c r="F147" i="37" s="1"/>
  <c r="D459" i="33"/>
  <c r="B459" i="33" s="1"/>
  <c r="E459" i="33" s="1"/>
  <c r="D150" i="33"/>
  <c r="B150" i="33" s="1"/>
  <c r="D172" i="37"/>
  <c r="F172" i="37" s="1"/>
  <c r="D190" i="37"/>
  <c r="F190" i="37" s="1"/>
  <c r="D168" i="33"/>
  <c r="B168" i="33" s="1"/>
  <c r="D477" i="33"/>
  <c r="B477" i="33" s="1"/>
  <c r="F248" i="42"/>
  <c r="D248" i="42" s="1"/>
  <c r="D35" i="33"/>
  <c r="D452" i="33" s="1"/>
  <c r="B452" i="33" s="1"/>
  <c r="G452" i="33" s="1"/>
  <c r="F175" i="42"/>
  <c r="F265" i="42"/>
  <c r="D193" i="37"/>
  <c r="F193" i="37" s="1"/>
  <c r="F221" i="42"/>
  <c r="F199" i="42"/>
  <c r="F222" i="42"/>
  <c r="F220" i="42"/>
  <c r="F179" i="42"/>
  <c r="D171" i="33"/>
  <c r="D275" i="33" s="1"/>
  <c r="D377" i="33" s="1"/>
  <c r="D88" i="33"/>
  <c r="D164" i="37"/>
  <c r="F164" i="37" s="1"/>
  <c r="F186" i="42"/>
  <c r="F217" i="42"/>
  <c r="F208" i="42"/>
  <c r="F187" i="42"/>
  <c r="D27" i="33"/>
  <c r="D156" i="33"/>
  <c r="D260" i="33" s="1"/>
  <c r="D362" i="33" s="1"/>
  <c r="D465" i="33"/>
  <c r="B465" i="33" s="1"/>
  <c r="E465" i="33" s="1"/>
  <c r="D190" i="33"/>
  <c r="D294" i="33" s="1"/>
  <c r="D396" i="33" s="1"/>
  <c r="D212" i="37"/>
  <c r="F212" i="37" s="1"/>
  <c r="D499" i="33"/>
  <c r="B499" i="33" s="1"/>
  <c r="F499" i="33" s="1"/>
  <c r="D523" i="33"/>
  <c r="B523" i="33" s="1"/>
  <c r="E523" i="33" s="1"/>
  <c r="D214" i="33"/>
  <c r="D318" i="33" s="1"/>
  <c r="D420" i="33" s="1"/>
  <c r="D236" i="37"/>
  <c r="F236" i="37" s="1"/>
  <c r="D469" i="33"/>
  <c r="B469" i="33" s="1"/>
  <c r="G469" i="33" s="1"/>
  <c r="D160" i="33"/>
  <c r="D264" i="33" s="1"/>
  <c r="D366" i="33" s="1"/>
  <c r="D182" i="37"/>
  <c r="F182" i="37" s="1"/>
  <c r="D427" i="33"/>
  <c r="B427" i="33" s="1"/>
  <c r="E427" i="33" s="1"/>
  <c r="D118" i="33"/>
  <c r="D222" i="33" s="1"/>
  <c r="D324" i="33" s="1"/>
  <c r="D140" i="37"/>
  <c r="F140" i="37" s="1"/>
  <c r="D428" i="33"/>
  <c r="B428" i="33" s="1"/>
  <c r="G428" i="33" s="1"/>
  <c r="D119" i="33"/>
  <c r="B119" i="33" s="1"/>
  <c r="D141" i="37"/>
  <c r="F141" i="37" s="1"/>
  <c r="D458" i="33"/>
  <c r="B458" i="33" s="1"/>
  <c r="D171" i="37"/>
  <c r="F171" i="37" s="1"/>
  <c r="D180" i="33"/>
  <c r="D284" i="33" s="1"/>
  <c r="D386" i="33" s="1"/>
  <c r="D202" i="37"/>
  <c r="F202" i="37" s="1"/>
  <c r="D489" i="33"/>
  <c r="B489" i="33" s="1"/>
  <c r="G489" i="33" s="1"/>
  <c r="D508" i="33"/>
  <c r="B508" i="33" s="1"/>
  <c r="E508" i="33" s="1"/>
  <c r="D127" i="33"/>
  <c r="D231" i="33" s="1"/>
  <c r="D333" i="33" s="1"/>
  <c r="F244" i="42"/>
  <c r="F172" i="42"/>
  <c r="D207" i="37"/>
  <c r="F207" i="37" s="1"/>
  <c r="F210" i="42"/>
  <c r="D482" i="33"/>
  <c r="B482" i="33" s="1"/>
  <c r="E482" i="33" s="1"/>
  <c r="D185" i="33"/>
  <c r="D289" i="33" s="1"/>
  <c r="D391" i="33" s="1"/>
  <c r="D75" i="33"/>
  <c r="D183" i="33" s="1"/>
  <c r="D287" i="33" s="1"/>
  <c r="D389" i="33" s="1"/>
  <c r="F223" i="42"/>
  <c r="F252" i="42"/>
  <c r="F203" i="42"/>
  <c r="F173" i="42"/>
  <c r="D151" i="33"/>
  <c r="B151" i="33" s="1"/>
  <c r="F268" i="42"/>
  <c r="F234" i="42"/>
  <c r="D122" i="33"/>
  <c r="D226" i="33" s="1"/>
  <c r="D328" i="33" s="1"/>
  <c r="D491" i="33"/>
  <c r="B491" i="33" s="1"/>
  <c r="F491" i="33" s="1"/>
  <c r="D204" i="37"/>
  <c r="F204" i="37" s="1"/>
  <c r="D137" i="37"/>
  <c r="F137" i="37" s="1"/>
  <c r="D424" i="33"/>
  <c r="B424" i="33" s="1"/>
  <c r="G424" i="33" s="1"/>
  <c r="D115" i="33"/>
  <c r="B115" i="33" s="1"/>
  <c r="D522" i="33"/>
  <c r="B522" i="33" s="1"/>
  <c r="H522" i="33" s="1"/>
  <c r="D213" i="33"/>
  <c r="D317" i="33" s="1"/>
  <c r="D419" i="33" s="1"/>
  <c r="D235" i="37"/>
  <c r="F235" i="37" s="1"/>
  <c r="D471" i="33"/>
  <c r="B471" i="33" s="1"/>
  <c r="G471" i="33" s="1"/>
  <c r="D162" i="33"/>
  <c r="D266" i="33" s="1"/>
  <c r="D368" i="33" s="1"/>
  <c r="D184" i="37"/>
  <c r="F184" i="37" s="1"/>
  <c r="D450" i="33"/>
  <c r="B450" i="33" s="1"/>
  <c r="E450" i="33" s="1"/>
  <c r="D141" i="33"/>
  <c r="D245" i="33" s="1"/>
  <c r="D347" i="33" s="1"/>
  <c r="D163" i="37"/>
  <c r="F163" i="37" s="1"/>
  <c r="D130" i="33"/>
  <c r="D234" i="33" s="1"/>
  <c r="D336" i="33" s="1"/>
  <c r="D152" i="37"/>
  <c r="F152" i="37" s="1"/>
  <c r="D439" i="33"/>
  <c r="B439" i="33" s="1"/>
  <c r="F439" i="33" s="1"/>
  <c r="D484" i="33"/>
  <c r="B484" i="33" s="1"/>
  <c r="G484" i="33" s="1"/>
  <c r="D197" i="37"/>
  <c r="F197" i="37" s="1"/>
  <c r="D224" i="37"/>
  <c r="F224" i="37" s="1"/>
  <c r="D511" i="33"/>
  <c r="B511" i="33" s="1"/>
  <c r="G511" i="33" s="1"/>
  <c r="D202" i="33"/>
  <c r="D306" i="33" s="1"/>
  <c r="D408" i="33" s="1"/>
  <c r="D426" i="33"/>
  <c r="B426" i="33" s="1"/>
  <c r="G426" i="33" s="1"/>
  <c r="D117" i="33"/>
  <c r="B117" i="33" s="1"/>
  <c r="D139" i="37"/>
  <c r="F139" i="37" s="1"/>
  <c r="D519" i="33"/>
  <c r="B519" i="33" s="1"/>
  <c r="E519" i="33" s="1"/>
  <c r="D460" i="33"/>
  <c r="B460" i="33" s="1"/>
  <c r="G460" i="33" s="1"/>
  <c r="D157" i="33"/>
  <c r="D261" i="33" s="1"/>
  <c r="D363" i="33" s="1"/>
  <c r="D149" i="33"/>
  <c r="D253" i="33" s="1"/>
  <c r="D355" i="33" s="1"/>
  <c r="D155" i="37"/>
  <c r="F155" i="37" s="1"/>
  <c r="F184" i="42"/>
  <c r="D226" i="37"/>
  <c r="F226" i="37" s="1"/>
  <c r="D133" i="33"/>
  <c r="D237" i="33" s="1"/>
  <c r="D339" i="33" s="1"/>
  <c r="D191" i="37"/>
  <c r="F191" i="37" s="1"/>
  <c r="D166" i="37"/>
  <c r="F166" i="37" s="1"/>
  <c r="D169" i="33"/>
  <c r="B169" i="33" s="1"/>
  <c r="D216" i="37"/>
  <c r="F216" i="37" s="1"/>
  <c r="D145" i="37"/>
  <c r="F145" i="37" s="1"/>
  <c r="D204" i="33"/>
  <c r="D308" i="33" s="1"/>
  <c r="D410" i="33" s="1"/>
  <c r="D176" i="37"/>
  <c r="F176" i="37" s="1"/>
  <c r="F256" i="42"/>
  <c r="F236" i="42"/>
  <c r="F216" i="42"/>
  <c r="F195" i="42"/>
  <c r="F229" i="42"/>
  <c r="D188" i="37"/>
  <c r="F188" i="37" s="1"/>
  <c r="D154" i="33"/>
  <c r="D258" i="33" s="1"/>
  <c r="D360" i="33" s="1"/>
  <c r="D144" i="33"/>
  <c r="D248" i="33" s="1"/>
  <c r="D350" i="33" s="1"/>
  <c r="D200" i="37"/>
  <c r="F200" i="37" s="1"/>
  <c r="D192" i="37"/>
  <c r="F192" i="37" s="1"/>
  <c r="D166" i="33"/>
  <c r="D270" i="33" s="1"/>
  <c r="D372" i="33" s="1"/>
  <c r="F171" i="42"/>
  <c r="F169" i="42"/>
  <c r="F267" i="42"/>
  <c r="D432" i="33"/>
  <c r="B432" i="33" s="1"/>
  <c r="E432" i="33" s="1"/>
  <c r="D128" i="33"/>
  <c r="B128" i="33" s="1"/>
  <c r="D195" i="37"/>
  <c r="F195" i="37" s="1"/>
  <c r="D144" i="37"/>
  <c r="F144" i="37" s="1"/>
  <c r="D178" i="33"/>
  <c r="D282" i="33" s="1"/>
  <c r="D384" i="33" s="1"/>
  <c r="D170" i="33"/>
  <c r="D274" i="33" s="1"/>
  <c r="D376" i="33" s="1"/>
  <c r="D221" i="37"/>
  <c r="F221" i="37" s="1"/>
  <c r="D194" i="33"/>
  <c r="D298" i="33" s="1"/>
  <c r="D400" i="33" s="1"/>
  <c r="D199" i="37"/>
  <c r="F199" i="37" s="1"/>
  <c r="D150" i="37"/>
  <c r="F150" i="37" s="1"/>
  <c r="D177" i="33"/>
  <c r="D281" i="33" s="1"/>
  <c r="D383" i="33" s="1"/>
  <c r="D178" i="37"/>
  <c r="F178" i="37" s="1"/>
  <c r="D220" i="37"/>
  <c r="F220" i="37" s="1"/>
  <c r="D182" i="33"/>
  <c r="D286" i="33" s="1"/>
  <c r="D388" i="33" s="1"/>
  <c r="D174" i="33"/>
  <c r="D278" i="33" s="1"/>
  <c r="D380" i="33" s="1"/>
  <c r="D175" i="33"/>
  <c r="D279" i="33" s="1"/>
  <c r="D381" i="33" s="1"/>
  <c r="D211" i="37"/>
  <c r="F211" i="37" s="1"/>
  <c r="D189" i="33"/>
  <c r="D293" i="33" s="1"/>
  <c r="D395" i="33" s="1"/>
  <c r="D158" i="37"/>
  <c r="F158" i="37" s="1"/>
  <c r="D153" i="37"/>
  <c r="F153" i="37" s="1"/>
  <c r="D198" i="33"/>
  <c r="D302" i="33" s="1"/>
  <c r="D404" i="33" s="1"/>
  <c r="D180" i="37"/>
  <c r="F180" i="37" s="1"/>
  <c r="D201" i="37"/>
  <c r="F201" i="37" s="1"/>
  <c r="D158" i="33"/>
  <c r="D262" i="33" s="1"/>
  <c r="D364" i="33" s="1"/>
  <c r="D206" i="37"/>
  <c r="F206" i="37" s="1"/>
  <c r="D445" i="33"/>
  <c r="B445" i="33" s="1"/>
  <c r="G445" i="33" s="1"/>
  <c r="D440" i="33"/>
  <c r="B440" i="33" s="1"/>
  <c r="G440" i="33" s="1"/>
  <c r="D184" i="33"/>
  <c r="D288" i="33" s="1"/>
  <c r="D390" i="33" s="1"/>
  <c r="D179" i="33"/>
  <c r="D283" i="33" s="1"/>
  <c r="D385" i="33" s="1"/>
  <c r="D211" i="33"/>
  <c r="D315" i="33" s="1"/>
  <c r="D417" i="33" s="1"/>
  <c r="D167" i="37"/>
  <c r="F167" i="37" s="1"/>
  <c r="D154" i="37"/>
  <c r="F154" i="37" s="1"/>
  <c r="D146" i="37"/>
  <c r="F146" i="37" s="1"/>
  <c r="D143" i="37"/>
  <c r="F143" i="37" s="1"/>
  <c r="D520" i="33"/>
  <c r="B520" i="33" s="1"/>
  <c r="F520" i="33" s="1"/>
  <c r="D145" i="33"/>
  <c r="D249" i="33" s="1"/>
  <c r="D351" i="33" s="1"/>
  <c r="D132" i="33"/>
  <c r="D236" i="33" s="1"/>
  <c r="D338" i="33" s="1"/>
  <c r="D124" i="33"/>
  <c r="D228" i="33" s="1"/>
  <c r="D330" i="33" s="1"/>
  <c r="D121" i="33"/>
  <c r="D225" i="33" s="1"/>
  <c r="D327" i="33" s="1"/>
  <c r="D161" i="37"/>
  <c r="F161" i="37" s="1"/>
  <c r="E215" i="42"/>
  <c r="C215" i="42"/>
  <c r="D215" i="42"/>
  <c r="D202" i="42"/>
  <c r="E202" i="42"/>
  <c r="C202" i="42"/>
  <c r="E238" i="42"/>
  <c r="D238" i="42"/>
  <c r="C238" i="42"/>
  <c r="E191" i="42"/>
  <c r="C191" i="42"/>
  <c r="D191" i="42"/>
  <c r="E245" i="42"/>
  <c r="C245" i="42"/>
  <c r="D245" i="42"/>
  <c r="D200" i="42"/>
  <c r="E200" i="42"/>
  <c r="C200" i="42"/>
  <c r="E188" i="42"/>
  <c r="C188" i="42"/>
  <c r="D188" i="42"/>
  <c r="C174" i="42"/>
  <c r="E174" i="42"/>
  <c r="D174" i="42"/>
  <c r="E219" i="42"/>
  <c r="E247" i="42"/>
  <c r="C247" i="42"/>
  <c r="D247" i="42"/>
  <c r="E206" i="42"/>
  <c r="C206" i="42"/>
  <c r="D206" i="42"/>
  <c r="D251" i="42"/>
  <c r="C251" i="42"/>
  <c r="E251" i="42"/>
  <c r="D201" i="42"/>
  <c r="E201" i="42"/>
  <c r="C201" i="42"/>
  <c r="E260" i="42"/>
  <c r="D260" i="42"/>
  <c r="C260" i="42"/>
  <c r="D176" i="42"/>
  <c r="E261" i="42"/>
  <c r="C261" i="42"/>
  <c r="D261" i="42"/>
  <c r="E183" i="42"/>
  <c r="C183" i="42"/>
  <c r="D183" i="42"/>
  <c r="D170" i="42"/>
  <c r="E170" i="42"/>
  <c r="C170" i="42"/>
  <c r="E237" i="42"/>
  <c r="C237" i="42"/>
  <c r="D237" i="42"/>
  <c r="E254" i="42"/>
  <c r="D254" i="42"/>
  <c r="C254" i="42"/>
  <c r="D249" i="42"/>
  <c r="E249" i="42"/>
  <c r="C249" i="42"/>
  <c r="E263" i="42"/>
  <c r="C263" i="42"/>
  <c r="D263" i="42"/>
  <c r="E197" i="42"/>
  <c r="C197" i="42"/>
  <c r="D197" i="42"/>
  <c r="D250" i="42"/>
  <c r="E250" i="42"/>
  <c r="C250" i="42"/>
  <c r="E204" i="42"/>
  <c r="C204" i="42"/>
  <c r="D204" i="42"/>
  <c r="E255" i="42"/>
  <c r="C255" i="42"/>
  <c r="D255" i="42"/>
  <c r="E189" i="42"/>
  <c r="C189" i="42"/>
  <c r="D189" i="42"/>
  <c r="D242" i="42"/>
  <c r="E242" i="42"/>
  <c r="C242" i="42"/>
  <c r="D257" i="42"/>
  <c r="E257" i="42"/>
  <c r="C257" i="42"/>
  <c r="D209" i="42"/>
  <c r="E209" i="42"/>
  <c r="C209" i="42"/>
  <c r="D226" i="42"/>
  <c r="E226" i="42"/>
  <c r="C226" i="42"/>
  <c r="H261" i="33"/>
  <c r="E32" i="17"/>
  <c r="N114" i="42" s="1"/>
  <c r="H38" i="25"/>
  <c r="H39" i="37" s="1"/>
  <c r="H48" i="29"/>
  <c r="H49" i="29" s="1"/>
  <c r="H52" i="25"/>
  <c r="P48" i="32"/>
  <c r="P49" i="32" s="1"/>
  <c r="J38" i="26"/>
  <c r="J39" i="26" s="1"/>
  <c r="J52" i="26"/>
  <c r="H57" i="18"/>
  <c r="J54" i="30"/>
  <c r="J38" i="25"/>
  <c r="J42" i="25" s="1"/>
  <c r="H45" i="28"/>
  <c r="K33" i="25"/>
  <c r="K34" i="25" s="1"/>
  <c r="K35" i="29"/>
  <c r="K36" i="29" s="1"/>
  <c r="H35" i="37"/>
  <c r="G35" i="37"/>
  <c r="G57" i="31"/>
  <c r="G39" i="25"/>
  <c r="G42" i="25"/>
  <c r="G15" i="37" s="1"/>
  <c r="F34" i="25"/>
  <c r="F40" i="25" s="1"/>
  <c r="F52" i="25"/>
  <c r="F40" i="29"/>
  <c r="F41" i="29" s="1"/>
  <c r="F54" i="29"/>
  <c r="I36" i="29"/>
  <c r="F40" i="28"/>
  <c r="F41" i="28" s="1"/>
  <c r="F54" i="28"/>
  <c r="F36" i="28"/>
  <c r="F42" i="28" s="1"/>
  <c r="F43" i="28" s="1"/>
  <c r="AE234" i="41"/>
  <c r="AK234" i="41" s="1"/>
  <c r="Q231" i="41" s="1"/>
  <c r="F42" i="25"/>
  <c r="F39" i="37"/>
  <c r="AE231" i="41"/>
  <c r="AK231" i="41" s="1"/>
  <c r="Q228" i="41" s="1"/>
  <c r="AE230" i="41"/>
  <c r="AK230" i="41" s="1"/>
  <c r="Q227" i="41" s="1"/>
  <c r="I40" i="29"/>
  <c r="I44" i="37" s="1"/>
  <c r="J34" i="17"/>
  <c r="J40" i="17" s="1"/>
  <c r="J26" i="37" s="1"/>
  <c r="J38" i="17"/>
  <c r="J38" i="37" s="1"/>
  <c r="J52" i="17"/>
  <c r="J40" i="30"/>
  <c r="J45" i="37" s="1"/>
  <c r="J36" i="29"/>
  <c r="J42" i="29" s="1"/>
  <c r="J43" i="29" s="1"/>
  <c r="J54" i="29"/>
  <c r="J40" i="29"/>
  <c r="J44" i="29" s="1"/>
  <c r="F38" i="26"/>
  <c r="G36" i="28"/>
  <c r="G54" i="28"/>
  <c r="G40" i="28"/>
  <c r="H36" i="29"/>
  <c r="H40" i="29"/>
  <c r="H54" i="29"/>
  <c r="F42" i="30"/>
  <c r="F37" i="30"/>
  <c r="F52" i="30" s="1"/>
  <c r="F53" i="30" s="1"/>
  <c r="F55" i="30" s="1"/>
  <c r="H211" i="33"/>
  <c r="H315" i="33" s="1"/>
  <c r="H198" i="33"/>
  <c r="H302" i="33" s="1"/>
  <c r="H155" i="33"/>
  <c r="H166" i="33"/>
  <c r="H270" i="33" s="1"/>
  <c r="H160" i="33"/>
  <c r="H156" i="33"/>
  <c r="H121" i="33"/>
  <c r="H209" i="33"/>
  <c r="H313" i="33" s="1"/>
  <c r="H130" i="33"/>
  <c r="H207" i="33"/>
  <c r="H311" i="33" s="1"/>
  <c r="H129" i="33"/>
  <c r="H140" i="33"/>
  <c r="H161" i="33"/>
  <c r="H265" i="33" s="1"/>
  <c r="H128" i="33"/>
  <c r="H182" i="33"/>
  <c r="H286" i="33" s="1"/>
  <c r="F41" i="34"/>
  <c r="F63" i="34" s="1"/>
  <c r="F47" i="34"/>
  <c r="F69" i="34" s="1"/>
  <c r="F52" i="34"/>
  <c r="F74" i="34" s="1"/>
  <c r="F49" i="34"/>
  <c r="F71" i="34" s="1"/>
  <c r="F39" i="34"/>
  <c r="F61" i="34" s="1"/>
  <c r="F37" i="29"/>
  <c r="F52" i="29" s="1"/>
  <c r="F53" i="29" s="1"/>
  <c r="G36" i="30"/>
  <c r="G40" i="30"/>
  <c r="H205" i="33"/>
  <c r="H309" i="33" s="1"/>
  <c r="H164" i="33"/>
  <c r="H268" i="33" s="1"/>
  <c r="M6" i="34"/>
  <c r="N1" i="34"/>
  <c r="M2" i="34"/>
  <c r="H199" i="33"/>
  <c r="H303" i="33" s="1"/>
  <c r="H201" i="33"/>
  <c r="H305" i="33" s="1"/>
  <c r="H124" i="33"/>
  <c r="H158" i="33"/>
  <c r="H169" i="33"/>
  <c r="H273" i="33" s="1"/>
  <c r="F42" i="34"/>
  <c r="F64" i="34" s="1"/>
  <c r="F48" i="34"/>
  <c r="F70" i="34" s="1"/>
  <c r="F51" i="34"/>
  <c r="F73" i="34" s="1"/>
  <c r="F40" i="34"/>
  <c r="F62" i="34" s="1"/>
  <c r="F36" i="34"/>
  <c r="F58" i="34" s="1"/>
  <c r="F41" i="30"/>
  <c r="F45" i="37"/>
  <c r="F44" i="30"/>
  <c r="AB6" i="39"/>
  <c r="AE5" i="39"/>
  <c r="H167" i="33"/>
  <c r="H271" i="33" s="1"/>
  <c r="H180" i="33"/>
  <c r="H284" i="33" s="1"/>
  <c r="H127" i="33"/>
  <c r="H190" i="33"/>
  <c r="H294" i="33" s="1"/>
  <c r="F46" i="34"/>
  <c r="F68" i="34" s="1"/>
  <c r="F53" i="34"/>
  <c r="F75" i="34" s="1"/>
  <c r="F43" i="29"/>
  <c r="F32" i="37"/>
  <c r="I39" i="37"/>
  <c r="I42" i="25"/>
  <c r="I15" i="37" s="1"/>
  <c r="H42" i="26"/>
  <c r="H43" i="26" s="1"/>
  <c r="Z5" i="39"/>
  <c r="W6" i="39"/>
  <c r="H181" i="33"/>
  <c r="H285" i="33" s="1"/>
  <c r="F52" i="26"/>
  <c r="F34" i="26"/>
  <c r="F40" i="26" s="1"/>
  <c r="AD6" i="39"/>
  <c r="AG5" i="39"/>
  <c r="H184" i="33"/>
  <c r="H288" i="33" s="1"/>
  <c r="H193" i="33"/>
  <c r="H297" i="33" s="1"/>
  <c r="H120" i="33"/>
  <c r="H132" i="33"/>
  <c r="H170" i="33"/>
  <c r="H274" i="33" s="1"/>
  <c r="M1" i="33"/>
  <c r="L5" i="33"/>
  <c r="L2" i="33"/>
  <c r="H192" i="33"/>
  <c r="H296" i="33" s="1"/>
  <c r="H115" i="33"/>
  <c r="H139" i="33"/>
  <c r="H203" i="33"/>
  <c r="H307" i="33" s="1"/>
  <c r="H177" i="33"/>
  <c r="H281" i="33" s="1"/>
  <c r="H162" i="33"/>
  <c r="H266" i="33" s="1"/>
  <c r="H178" i="33"/>
  <c r="H282" i="33" s="1"/>
  <c r="H188" i="33"/>
  <c r="H292" i="33" s="1"/>
  <c r="H137" i="33"/>
  <c r="F43" i="34"/>
  <c r="F65" i="34" s="1"/>
  <c r="F44" i="34"/>
  <c r="F66" i="34" s="1"/>
  <c r="F54" i="34"/>
  <c r="F76" i="34" s="1"/>
  <c r="F45" i="34"/>
  <c r="F67" i="34" s="1"/>
  <c r="F50" i="34"/>
  <c r="F72" i="34" s="1"/>
  <c r="F55" i="34"/>
  <c r="F77" i="34" s="1"/>
  <c r="F38" i="34"/>
  <c r="F60" i="34" s="1"/>
  <c r="F37" i="34"/>
  <c r="F59" i="34" s="1"/>
  <c r="G54" i="30"/>
  <c r="L34" i="15"/>
  <c r="L36" i="15" s="1"/>
  <c r="L35" i="15"/>
  <c r="I57" i="32"/>
  <c r="H40" i="37"/>
  <c r="I57" i="18"/>
  <c r="I34" i="37"/>
  <c r="I41" i="27"/>
  <c r="I30" i="37"/>
  <c r="M14" i="30"/>
  <c r="L18" i="30"/>
  <c r="M18" i="29"/>
  <c r="N14" i="29"/>
  <c r="I37" i="28"/>
  <c r="I52" i="28" s="1"/>
  <c r="I53" i="28" s="1"/>
  <c r="I55" i="28" s="1"/>
  <c r="I43" i="28"/>
  <c r="K33" i="17"/>
  <c r="K34" i="17" s="1"/>
  <c r="I40" i="25"/>
  <c r="I41" i="25" s="1"/>
  <c r="J59" i="32"/>
  <c r="H48" i="28"/>
  <c r="H49" i="28" s="1"/>
  <c r="P50" i="32"/>
  <c r="H41" i="26"/>
  <c r="H37" i="28"/>
  <c r="H52" i="28" s="1"/>
  <c r="H53" i="28" s="1"/>
  <c r="H55" i="28" s="1"/>
  <c r="I208" i="29"/>
  <c r="I22" i="29" s="1"/>
  <c r="I43" i="37"/>
  <c r="I44" i="28"/>
  <c r="I19" i="37" s="1"/>
  <c r="I53" i="25"/>
  <c r="I51" i="31"/>
  <c r="H43" i="28"/>
  <c r="H41" i="28"/>
  <c r="H43" i="37"/>
  <c r="L17" i="32"/>
  <c r="I23" i="37"/>
  <c r="I55" i="31"/>
  <c r="L17" i="31"/>
  <c r="L17" i="18"/>
  <c r="L18" i="28"/>
  <c r="I208" i="28"/>
  <c r="I22" i="28" s="1"/>
  <c r="H48" i="30"/>
  <c r="H49" i="30" s="1"/>
  <c r="I212" i="30"/>
  <c r="I47" i="30" s="1"/>
  <c r="I212" i="29"/>
  <c r="I47" i="29" s="1"/>
  <c r="I212" i="28"/>
  <c r="I47" i="28" s="1"/>
  <c r="L45" i="27"/>
  <c r="K200" i="30"/>
  <c r="K200" i="29"/>
  <c r="K200" i="28"/>
  <c r="I208" i="30"/>
  <c r="I22" i="30" s="1"/>
  <c r="J207" i="28"/>
  <c r="J211" i="28"/>
  <c r="J207" i="29"/>
  <c r="J211" i="29"/>
  <c r="J207" i="30"/>
  <c r="J211" i="30"/>
  <c r="J210" i="28"/>
  <c r="J206" i="28"/>
  <c r="J206" i="29"/>
  <c r="J210" i="29"/>
  <c r="J206" i="30"/>
  <c r="J210" i="30"/>
  <c r="L45" i="24"/>
  <c r="K199" i="29"/>
  <c r="K199" i="28"/>
  <c r="K199" i="30"/>
  <c r="H35" i="26"/>
  <c r="H50" i="26" s="1"/>
  <c r="H51" i="26" s="1"/>
  <c r="H53" i="26" s="1"/>
  <c r="G35" i="26"/>
  <c r="G50" i="26" s="1"/>
  <c r="G51" i="26" s="1"/>
  <c r="G53" i="26" s="1"/>
  <c r="G42" i="26"/>
  <c r="G40" i="37"/>
  <c r="G39" i="26"/>
  <c r="G41" i="26"/>
  <c r="G28" i="37"/>
  <c r="I40" i="37"/>
  <c r="I42" i="26"/>
  <c r="I39" i="26"/>
  <c r="I35" i="26"/>
  <c r="I50" i="26" s="1"/>
  <c r="I51" i="26" s="1"/>
  <c r="I53" i="26" s="1"/>
  <c r="I28" i="37"/>
  <c r="I41" i="26"/>
  <c r="L16" i="26"/>
  <c r="H35" i="25"/>
  <c r="H50" i="25" s="1"/>
  <c r="H51" i="25" s="1"/>
  <c r="H27" i="37"/>
  <c r="H41" i="25"/>
  <c r="G40" i="25"/>
  <c r="G35" i="25"/>
  <c r="G50" i="25" s="1"/>
  <c r="G51" i="25" s="1"/>
  <c r="G53" i="25" s="1"/>
  <c r="M16" i="25"/>
  <c r="F40" i="17"/>
  <c r="F35" i="17"/>
  <c r="F50" i="17" s="1"/>
  <c r="F51" i="17" s="1"/>
  <c r="F53" i="17" s="1"/>
  <c r="F39" i="17"/>
  <c r="F38" i="37"/>
  <c r="F42" i="17"/>
  <c r="L16" i="17"/>
  <c r="I47" i="37"/>
  <c r="G45" i="29"/>
  <c r="G20" i="37"/>
  <c r="J375" i="41"/>
  <c r="K375" i="41"/>
  <c r="I375" i="41"/>
  <c r="J59" i="18"/>
  <c r="I48" i="31"/>
  <c r="I49" i="31" s="1"/>
  <c r="J306" i="41"/>
  <c r="I306" i="41"/>
  <c r="G98" i="15"/>
  <c r="K98" i="15" s="1"/>
  <c r="F22" i="37"/>
  <c r="F59" i="18"/>
  <c r="AE436" i="41"/>
  <c r="AK436" i="41" s="1"/>
  <c r="Q433" i="41" s="1"/>
  <c r="AE300" i="41"/>
  <c r="AK300" i="41" s="1"/>
  <c r="Q297" i="41" s="1"/>
  <c r="AE299" i="41"/>
  <c r="AK299" i="41" s="1"/>
  <c r="Q296" i="41" s="1"/>
  <c r="F55" i="18"/>
  <c r="F46" i="37"/>
  <c r="AE298" i="41"/>
  <c r="AK298" i="41" s="1"/>
  <c r="Q295" i="41" s="1"/>
  <c r="F98" i="15"/>
  <c r="J98" i="15" s="1"/>
  <c r="F34" i="37"/>
  <c r="F57" i="18"/>
  <c r="AE369" i="41"/>
  <c r="AK369" i="41" s="1"/>
  <c r="Q366" i="41" s="1"/>
  <c r="F12" i="37"/>
  <c r="AE437" i="41"/>
  <c r="AK437" i="41" s="1"/>
  <c r="Q434" i="41" s="1"/>
  <c r="H98" i="15"/>
  <c r="L98" i="15" s="1"/>
  <c r="F59" i="31"/>
  <c r="F23" i="37"/>
  <c r="AE368" i="41"/>
  <c r="AK368" i="41" s="1"/>
  <c r="Q365" i="41" s="1"/>
  <c r="F55" i="31"/>
  <c r="F47" i="37"/>
  <c r="AE371" i="41"/>
  <c r="AK371" i="41" s="1"/>
  <c r="Q368" i="41" s="1"/>
  <c r="AE301" i="41"/>
  <c r="AK301" i="41" s="1"/>
  <c r="Q298" i="41" s="1"/>
  <c r="F59" i="32"/>
  <c r="F24" i="37"/>
  <c r="AE370" i="41"/>
  <c r="AK370" i="41" s="1"/>
  <c r="Q367" i="41" s="1"/>
  <c r="AE438" i="41"/>
  <c r="AK438" i="41" s="1"/>
  <c r="Q435" i="41" s="1"/>
  <c r="AE440" i="41"/>
  <c r="AK440" i="41" s="1"/>
  <c r="Q437" i="41" s="1"/>
  <c r="AE367" i="41"/>
  <c r="AK367" i="41" s="1"/>
  <c r="Q364" i="41" s="1"/>
  <c r="F35" i="37"/>
  <c r="F57" i="31"/>
  <c r="AE439" i="41"/>
  <c r="AK439" i="41" s="1"/>
  <c r="Q436" i="41" s="1"/>
  <c r="AE302" i="41"/>
  <c r="AK302" i="41" s="1"/>
  <c r="Q299" i="41" s="1"/>
  <c r="K4" i="31"/>
  <c r="K4" i="24"/>
  <c r="L6" i="8"/>
  <c r="L110" i="33" s="1"/>
  <c r="K4" i="29"/>
  <c r="K4" i="28"/>
  <c r="K4" i="25"/>
  <c r="K4" i="32"/>
  <c r="K4" i="26"/>
  <c r="K4" i="37"/>
  <c r="K4" i="18"/>
  <c r="K4" i="27"/>
  <c r="K4" i="15"/>
  <c r="K4" i="17"/>
  <c r="K4" i="30"/>
  <c r="W4" i="39"/>
  <c r="K306" i="41"/>
  <c r="H306" i="41"/>
  <c r="P48" i="37"/>
  <c r="J64" i="37"/>
  <c r="J12" i="37" s="1"/>
  <c r="J54" i="31"/>
  <c r="J58" i="31" s="1"/>
  <c r="J56" i="31"/>
  <c r="K45" i="31"/>
  <c r="K61" i="31" s="1"/>
  <c r="K62" i="31" s="1"/>
  <c r="K24" i="31"/>
  <c r="L19" i="31"/>
  <c r="K43" i="31"/>
  <c r="K53" i="31" s="1"/>
  <c r="K52" i="37"/>
  <c r="K50" i="37" s="1"/>
  <c r="J47" i="31"/>
  <c r="J61" i="31"/>
  <c r="J62" i="31" s="1"/>
  <c r="O19" i="18"/>
  <c r="N24" i="18"/>
  <c r="N45" i="18"/>
  <c r="N61" i="18" s="1"/>
  <c r="N62" i="18" s="1"/>
  <c r="N51" i="37"/>
  <c r="N43" i="18"/>
  <c r="N53" i="18" s="1"/>
  <c r="Q65" i="37"/>
  <c r="Q54" i="32"/>
  <c r="Q56" i="32"/>
  <c r="R45" i="32"/>
  <c r="R61" i="32" s="1"/>
  <c r="R62" i="32" s="1"/>
  <c r="R43" i="32"/>
  <c r="R53" i="32" s="1"/>
  <c r="R24" i="32"/>
  <c r="R53" i="37"/>
  <c r="S19" i="32"/>
  <c r="Q47" i="32"/>
  <c r="P58" i="32"/>
  <c r="P24" i="37" s="1"/>
  <c r="P36" i="37"/>
  <c r="P57" i="32"/>
  <c r="K48" i="18"/>
  <c r="K51" i="18"/>
  <c r="K50" i="18"/>
  <c r="L47" i="18"/>
  <c r="L63" i="37"/>
  <c r="K58" i="18"/>
  <c r="K59" i="18" s="1"/>
  <c r="K46" i="37"/>
  <c r="K34" i="37"/>
  <c r="K57" i="18"/>
  <c r="M24" i="18"/>
  <c r="M45" i="18"/>
  <c r="M43" i="18"/>
  <c r="M53" i="18" s="1"/>
  <c r="M51" i="37"/>
  <c r="J37" i="28"/>
  <c r="J52" i="28" s="1"/>
  <c r="J53" i="28" s="1"/>
  <c r="J55" i="28" s="1"/>
  <c r="O128" i="37"/>
  <c r="G93" i="15"/>
  <c r="K93" i="15" s="1"/>
  <c r="K91" i="15"/>
  <c r="G104" i="15"/>
  <c r="G105" i="15"/>
  <c r="G106" i="15" s="1"/>
  <c r="P8" i="37"/>
  <c r="J91" i="15"/>
  <c r="F104" i="15"/>
  <c r="F93" i="15"/>
  <c r="J93" i="15" s="1"/>
  <c r="F105" i="15"/>
  <c r="F106" i="15" s="1"/>
  <c r="F94" i="15" s="1"/>
  <c r="J94" i="15" s="1"/>
  <c r="E93" i="15"/>
  <c r="I93" i="15" s="1"/>
  <c r="I91" i="15"/>
  <c r="E105" i="15"/>
  <c r="E106" i="15" s="1"/>
  <c r="E94" i="15" s="1"/>
  <c r="I94" i="15" s="1"/>
  <c r="E104" i="15"/>
  <c r="L91" i="15"/>
  <c r="H93" i="15"/>
  <c r="L93" i="15" s="1"/>
  <c r="H104" i="15"/>
  <c r="H105" i="15"/>
  <c r="H106" i="15" s="1"/>
  <c r="H121" i="37"/>
  <c r="G507" i="33"/>
  <c r="F507" i="33"/>
  <c r="E507" i="33"/>
  <c r="D75" i="34"/>
  <c r="B53" i="34"/>
  <c r="G493" i="33"/>
  <c r="E493" i="33"/>
  <c r="F493" i="33"/>
  <c r="G488" i="33"/>
  <c r="F488" i="33"/>
  <c r="E488" i="33"/>
  <c r="H488" i="33"/>
  <c r="G480" i="33"/>
  <c r="F480" i="33"/>
  <c r="E480" i="33"/>
  <c r="D73" i="34"/>
  <c r="B51" i="34"/>
  <c r="F479" i="33"/>
  <c r="E479" i="33"/>
  <c r="G479" i="33"/>
  <c r="F463" i="33"/>
  <c r="G463" i="33"/>
  <c r="E463" i="33"/>
  <c r="D243" i="33"/>
  <c r="D345" i="33" s="1"/>
  <c r="B139" i="33"/>
  <c r="G503" i="33"/>
  <c r="F503" i="33"/>
  <c r="E503" i="33"/>
  <c r="F431" i="33"/>
  <c r="E431" i="33"/>
  <c r="H431" i="33"/>
  <c r="G431" i="33"/>
  <c r="D64" i="34"/>
  <c r="B42" i="34"/>
  <c r="F467" i="33"/>
  <c r="E467" i="33"/>
  <c r="G467" i="33"/>
  <c r="H453" i="33"/>
  <c r="G453" i="33"/>
  <c r="F453" i="33"/>
  <c r="E453" i="33"/>
  <c r="D62" i="34"/>
  <c r="B40" i="34"/>
  <c r="F513" i="33"/>
  <c r="E513" i="33"/>
  <c r="G513" i="33"/>
  <c r="D71" i="34"/>
  <c r="B49" i="34"/>
  <c r="F475" i="33"/>
  <c r="E475" i="33"/>
  <c r="G475" i="33"/>
  <c r="D65" i="34"/>
  <c r="B43" i="34"/>
  <c r="D227" i="33"/>
  <c r="D329" i="33" s="1"/>
  <c r="B123" i="33"/>
  <c r="D303" i="33"/>
  <c r="D405" i="33" s="1"/>
  <c r="B199" i="33"/>
  <c r="D69" i="34"/>
  <c r="B47" i="34"/>
  <c r="D63" i="34"/>
  <c r="B41" i="34"/>
  <c r="D61" i="34"/>
  <c r="B39" i="34"/>
  <c r="D66" i="34"/>
  <c r="B44" i="34"/>
  <c r="E430" i="33"/>
  <c r="G430" i="33"/>
  <c r="F430" i="33"/>
  <c r="E486" i="33"/>
  <c r="G486" i="33"/>
  <c r="F486" i="33"/>
  <c r="D68" i="34"/>
  <c r="B46" i="34"/>
  <c r="F447" i="33"/>
  <c r="G447" i="33"/>
  <c r="E447" i="33"/>
  <c r="D240" i="33"/>
  <c r="D342" i="33" s="1"/>
  <c r="B136" i="33"/>
  <c r="D235" i="33"/>
  <c r="D337" i="33" s="1"/>
  <c r="B131" i="33"/>
  <c r="H435" i="33"/>
  <c r="E435" i="33"/>
  <c r="G435" i="33"/>
  <c r="F435" i="33"/>
  <c r="E442" i="33"/>
  <c r="G442" i="33"/>
  <c r="F442" i="33"/>
  <c r="D246" i="33"/>
  <c r="D348" i="33" s="1"/>
  <c r="B142" i="33"/>
  <c r="G437" i="33"/>
  <c r="E437" i="33"/>
  <c r="F437" i="33"/>
  <c r="D277" i="33"/>
  <c r="D379" i="33" s="1"/>
  <c r="B173" i="33"/>
  <c r="D67" i="34"/>
  <c r="B45" i="34"/>
  <c r="E454" i="33"/>
  <c r="G454" i="33"/>
  <c r="F454" i="33"/>
  <c r="E441" i="33"/>
  <c r="G441" i="33"/>
  <c r="F441" i="33"/>
  <c r="G498" i="33"/>
  <c r="F498" i="33"/>
  <c r="E498" i="33"/>
  <c r="D58" i="34"/>
  <c r="B36" i="34"/>
  <c r="D72" i="34"/>
  <c r="B50" i="34"/>
  <c r="D290" i="33"/>
  <c r="D392" i="33" s="1"/>
  <c r="B186" i="33"/>
  <c r="D77" i="34"/>
  <c r="B55" i="34"/>
  <c r="B37" i="34"/>
  <c r="D59" i="34"/>
  <c r="G433" i="33"/>
  <c r="F433" i="33"/>
  <c r="E433" i="33"/>
  <c r="E517" i="33"/>
  <c r="F517" i="33"/>
  <c r="G517" i="33"/>
  <c r="E478" i="33"/>
  <c r="G478" i="33"/>
  <c r="F478" i="33"/>
  <c r="D60" i="34"/>
  <c r="B38" i="34"/>
  <c r="G487" i="33"/>
  <c r="F487" i="33"/>
  <c r="E487" i="33"/>
  <c r="H466" i="33"/>
  <c r="F466" i="33"/>
  <c r="G466" i="33"/>
  <c r="E466" i="33"/>
  <c r="F494" i="33"/>
  <c r="E494" i="33"/>
  <c r="H494" i="33"/>
  <c r="G494" i="33"/>
  <c r="D76" i="34"/>
  <c r="B54" i="34"/>
  <c r="D74" i="34"/>
  <c r="B52" i="34"/>
  <c r="D70" i="34"/>
  <c r="B48" i="34"/>
  <c r="H38" i="37"/>
  <c r="H39" i="17"/>
  <c r="H42" i="17"/>
  <c r="H35" i="17"/>
  <c r="H50" i="17" s="1"/>
  <c r="H51" i="17" s="1"/>
  <c r="H53" i="17" s="1"/>
  <c r="H41" i="17"/>
  <c r="H26" i="37"/>
  <c r="I41" i="17"/>
  <c r="I26" i="37"/>
  <c r="G33" i="17"/>
  <c r="G34" i="17" s="1"/>
  <c r="I35" i="17"/>
  <c r="I50" i="17" s="1"/>
  <c r="I51" i="17" s="1"/>
  <c r="I53" i="17" s="1"/>
  <c r="I39" i="17"/>
  <c r="I42" i="17"/>
  <c r="I38" i="37"/>
  <c r="Z150" i="41"/>
  <c r="Y150" i="41"/>
  <c r="P158" i="41"/>
  <c r="H59" i="32"/>
  <c r="H24" i="37"/>
  <c r="J30" i="37"/>
  <c r="L9" i="32"/>
  <c r="L39" i="32" s="1"/>
  <c r="L11" i="30"/>
  <c r="L35" i="30" s="1"/>
  <c r="L36" i="30" s="1"/>
  <c r="L9" i="18"/>
  <c r="L39" i="18" s="1"/>
  <c r="L40" i="18" s="1"/>
  <c r="L41" i="18" s="1"/>
  <c r="L9" i="31"/>
  <c r="L39" i="31" s="1"/>
  <c r="L40" i="31" s="1"/>
  <c r="L41" i="31" s="1"/>
  <c r="L11" i="29"/>
  <c r="L35" i="29" s="1"/>
  <c r="L36" i="29" s="1"/>
  <c r="L11" i="28"/>
  <c r="L35" i="28" s="1"/>
  <c r="L36" i="28" s="1"/>
  <c r="L9" i="26"/>
  <c r="L33" i="26" s="1"/>
  <c r="L34" i="26" s="1"/>
  <c r="L9" i="27"/>
  <c r="L33" i="27" s="1"/>
  <c r="L34" i="27" s="1"/>
  <c r="L9" i="25"/>
  <c r="L33" i="25" s="1"/>
  <c r="L34" i="25" s="1"/>
  <c r="L9" i="17"/>
  <c r="L33" i="17" s="1"/>
  <c r="L34" i="17" s="1"/>
  <c r="L9" i="24"/>
  <c r="L33" i="24" s="1"/>
  <c r="L34" i="24" s="1"/>
  <c r="M33" i="15"/>
  <c r="K37" i="30"/>
  <c r="K52" i="30" s="1"/>
  <c r="K54" i="30"/>
  <c r="K40" i="30"/>
  <c r="J43" i="37"/>
  <c r="J44" i="28"/>
  <c r="K55" i="18"/>
  <c r="J35" i="24"/>
  <c r="J46" i="24" s="1"/>
  <c r="K55" i="32"/>
  <c r="J37" i="30"/>
  <c r="J52" i="30" s="1"/>
  <c r="J53" i="30" s="1"/>
  <c r="K38" i="24"/>
  <c r="I57" i="31"/>
  <c r="I35" i="37"/>
  <c r="H47" i="27"/>
  <c r="H49" i="27" s="1"/>
  <c r="H43" i="27" s="1"/>
  <c r="J43" i="30"/>
  <c r="J33" i="37"/>
  <c r="K38" i="27"/>
  <c r="K48" i="27"/>
  <c r="J35" i="26"/>
  <c r="J50" i="26" s="1"/>
  <c r="J51" i="26" s="1"/>
  <c r="H36" i="37"/>
  <c r="H57" i="32"/>
  <c r="H41" i="27"/>
  <c r="H30" i="37"/>
  <c r="J41" i="26"/>
  <c r="J28" i="37"/>
  <c r="J42" i="37"/>
  <c r="J43" i="28"/>
  <c r="J31" i="37"/>
  <c r="G39" i="27" l="1"/>
  <c r="J42" i="27"/>
  <c r="J18" i="37" s="1"/>
  <c r="G42" i="37"/>
  <c r="L40" i="32"/>
  <c r="L54" i="32"/>
  <c r="L50" i="32"/>
  <c r="L54" i="18"/>
  <c r="L46" i="37" s="1"/>
  <c r="L61" i="18"/>
  <c r="L62" i="18" s="1"/>
  <c r="K48" i="37"/>
  <c r="K58" i="32"/>
  <c r="J35" i="27"/>
  <c r="J46" i="27" s="1"/>
  <c r="J47" i="27" s="1"/>
  <c r="J49" i="27" s="1"/>
  <c r="K48" i="24"/>
  <c r="L56" i="18"/>
  <c r="L34" i="37" s="1"/>
  <c r="K41" i="32"/>
  <c r="K48" i="32" s="1"/>
  <c r="K49" i="32" s="1"/>
  <c r="K56" i="32"/>
  <c r="K61" i="32"/>
  <c r="K62" i="32" s="1"/>
  <c r="K51" i="32"/>
  <c r="J444" i="41"/>
  <c r="AL445" i="41" s="1"/>
  <c r="E459" i="41" s="1"/>
  <c r="K35" i="26"/>
  <c r="J27" i="37"/>
  <c r="K35" i="24"/>
  <c r="K46" i="24" s="1"/>
  <c r="J41" i="37"/>
  <c r="J35" i="25"/>
  <c r="J50" i="25" s="1"/>
  <c r="J51" i="25" s="1"/>
  <c r="J53" i="25" s="1"/>
  <c r="J42" i="24"/>
  <c r="J17" i="37" s="1"/>
  <c r="K443" i="41"/>
  <c r="I35" i="24"/>
  <c r="I46" i="24" s="1"/>
  <c r="I47" i="24" s="1"/>
  <c r="I49" i="24" s="1"/>
  <c r="I43" i="24" s="1"/>
  <c r="I44" i="30"/>
  <c r="I45" i="30" s="1"/>
  <c r="I29" i="37"/>
  <c r="K38" i="26"/>
  <c r="K42" i="26" s="1"/>
  <c r="K374" i="41"/>
  <c r="H374" i="41"/>
  <c r="J374" i="41"/>
  <c r="J443" i="41"/>
  <c r="H443" i="41"/>
  <c r="I444" i="41"/>
  <c r="H444" i="41"/>
  <c r="J305" i="41"/>
  <c r="K305" i="41"/>
  <c r="I305" i="41"/>
  <c r="D299" i="33"/>
  <c r="D401" i="33" s="1"/>
  <c r="AE366" i="41"/>
  <c r="AK366" i="41" s="1"/>
  <c r="Q363" i="41" s="1"/>
  <c r="AE297" i="41"/>
  <c r="AK297" i="41" s="1"/>
  <c r="Q294" i="41" s="1"/>
  <c r="AE435" i="41"/>
  <c r="AK435" i="41" s="1"/>
  <c r="Q432" i="41" s="1"/>
  <c r="G43" i="27"/>
  <c r="E48" i="24"/>
  <c r="E34" i="24"/>
  <c r="E40" i="24" s="1"/>
  <c r="H513" i="33"/>
  <c r="D183" i="37"/>
  <c r="F183" i="37" s="1"/>
  <c r="B126" i="33"/>
  <c r="E45" i="37"/>
  <c r="E38" i="24"/>
  <c r="E42" i="24" s="1"/>
  <c r="K52" i="26"/>
  <c r="H155" i="42"/>
  <c r="H150" i="42"/>
  <c r="E34" i="27"/>
  <c r="E40" i="27" s="1"/>
  <c r="E38" i="27"/>
  <c r="E48" i="27"/>
  <c r="H94" i="42"/>
  <c r="H105" i="42" s="1"/>
  <c r="E54" i="30"/>
  <c r="H145" i="42"/>
  <c r="H144" i="42"/>
  <c r="H98" i="42"/>
  <c r="H109" i="42" s="1"/>
  <c r="H134" i="42"/>
  <c r="F40" i="27"/>
  <c r="F35" i="27"/>
  <c r="F46" i="27" s="1"/>
  <c r="F47" i="27" s="1"/>
  <c r="F49" i="27" s="1"/>
  <c r="F43" i="27" s="1"/>
  <c r="H40" i="24"/>
  <c r="H35" i="24"/>
  <c r="H46" i="24" s="1"/>
  <c r="H47" i="24" s="1"/>
  <c r="H49" i="24" s="1"/>
  <c r="H43" i="24" s="1"/>
  <c r="F41" i="24"/>
  <c r="F29" i="37"/>
  <c r="F35" i="24"/>
  <c r="F46" i="24" s="1"/>
  <c r="G35" i="24"/>
  <c r="G46" i="24" s="1"/>
  <c r="G40" i="24"/>
  <c r="G42" i="24"/>
  <c r="G17" i="37" s="1"/>
  <c r="G41" i="37"/>
  <c r="G39" i="24"/>
  <c r="K54" i="28"/>
  <c r="K40" i="28"/>
  <c r="K44" i="28" s="1"/>
  <c r="D504" i="33"/>
  <c r="B504" i="33" s="1"/>
  <c r="E504" i="33" s="1"/>
  <c r="D217" i="37"/>
  <c r="F217" i="37" s="1"/>
  <c r="D470" i="33"/>
  <c r="B470" i="33" s="1"/>
  <c r="F470" i="33" s="1"/>
  <c r="J43" i="27"/>
  <c r="E52" i="25"/>
  <c r="H93" i="42"/>
  <c r="H104" i="42" s="1"/>
  <c r="I41" i="30"/>
  <c r="E41" i="30"/>
  <c r="H154" i="42"/>
  <c r="O114" i="42"/>
  <c r="H114" i="42"/>
  <c r="E36" i="30"/>
  <c r="E42" i="30" s="1"/>
  <c r="H99" i="42"/>
  <c r="H110" i="42" s="1"/>
  <c r="E40" i="28"/>
  <c r="E43" i="37" s="1"/>
  <c r="H97" i="42"/>
  <c r="H108" i="42" s="1"/>
  <c r="O135" i="42"/>
  <c r="H135" i="42"/>
  <c r="O146" i="42"/>
  <c r="H146" i="42"/>
  <c r="H480" i="33"/>
  <c r="H503" i="33"/>
  <c r="O254" i="42"/>
  <c r="H517" i="33"/>
  <c r="H463" i="33"/>
  <c r="H249" i="33"/>
  <c r="H498" i="33"/>
  <c r="H481" i="33"/>
  <c r="H485" i="33"/>
  <c r="H442" i="33"/>
  <c r="H474" i="33"/>
  <c r="H447" i="33"/>
  <c r="H477" i="33"/>
  <c r="H458" i="33"/>
  <c r="I43" i="27"/>
  <c r="AE229" i="41"/>
  <c r="AK229" i="41" s="1"/>
  <c r="Q226" i="41" s="1"/>
  <c r="I254" i="42"/>
  <c r="I42" i="30"/>
  <c r="I37" i="30"/>
  <c r="I52" i="30" s="1"/>
  <c r="I53" i="30" s="1"/>
  <c r="I55" i="30" s="1"/>
  <c r="E44" i="30"/>
  <c r="E38" i="25"/>
  <c r="E34" i="25"/>
  <c r="E40" i="25" s="1"/>
  <c r="E41" i="25" s="1"/>
  <c r="I48" i="30"/>
  <c r="I49" i="30" s="1"/>
  <c r="I43" i="25"/>
  <c r="L63" i="42"/>
  <c r="L137" i="42"/>
  <c r="L128" i="42"/>
  <c r="E54" i="28"/>
  <c r="E52" i="26"/>
  <c r="L93" i="42"/>
  <c r="L104" i="42" s="1"/>
  <c r="L144" i="42"/>
  <c r="L66" i="42"/>
  <c r="L155" i="42"/>
  <c r="L98" i="42"/>
  <c r="L109" i="42" s="1"/>
  <c r="L132" i="42"/>
  <c r="D240" i="42"/>
  <c r="B161" i="33"/>
  <c r="C219" i="42"/>
  <c r="L254" i="42"/>
  <c r="N254" i="42"/>
  <c r="Q254" i="42"/>
  <c r="R240" i="42"/>
  <c r="O240" i="42"/>
  <c r="H240" i="42"/>
  <c r="N240" i="42"/>
  <c r="H44" i="30"/>
  <c r="H45" i="37"/>
  <c r="H41" i="30"/>
  <c r="H42" i="30"/>
  <c r="H37" i="30"/>
  <c r="H52" i="30" s="1"/>
  <c r="H53" i="30" s="1"/>
  <c r="H55" i="30" s="1"/>
  <c r="J53" i="26"/>
  <c r="E23" i="37"/>
  <c r="E59" i="31"/>
  <c r="L134" i="42"/>
  <c r="E59" i="32"/>
  <c r="E24" i="37"/>
  <c r="L135" i="42"/>
  <c r="E35" i="37"/>
  <c r="E57" i="31"/>
  <c r="L145" i="42"/>
  <c r="E36" i="37"/>
  <c r="E57" i="32"/>
  <c r="L146" i="42"/>
  <c r="E55" i="18"/>
  <c r="E41" i="18"/>
  <c r="E48" i="18" s="1"/>
  <c r="E49" i="18" s="1"/>
  <c r="L97" i="42"/>
  <c r="L108" i="42" s="1"/>
  <c r="E36" i="28"/>
  <c r="E42" i="28" s="1"/>
  <c r="E58" i="18"/>
  <c r="E40" i="29"/>
  <c r="E41" i="29" s="1"/>
  <c r="E46" i="37"/>
  <c r="E36" i="29"/>
  <c r="E42" i="29" s="1"/>
  <c r="L129" i="42"/>
  <c r="E33" i="17"/>
  <c r="L114" i="42"/>
  <c r="L152" i="42"/>
  <c r="L148" i="42"/>
  <c r="E34" i="26"/>
  <c r="E40" i="26" s="1"/>
  <c r="L94" i="42"/>
  <c r="L105" i="42" s="1"/>
  <c r="E38" i="26"/>
  <c r="D219" i="42"/>
  <c r="I240" i="42"/>
  <c r="G219" i="42"/>
  <c r="E429" i="33"/>
  <c r="M240" i="42"/>
  <c r="E240" i="42"/>
  <c r="Q240" i="42"/>
  <c r="S240" i="42"/>
  <c r="C176" i="42"/>
  <c r="C240" i="42"/>
  <c r="P240" i="42"/>
  <c r="K240" i="42"/>
  <c r="L240" i="42"/>
  <c r="G240" i="42"/>
  <c r="S254" i="42"/>
  <c r="R254" i="42"/>
  <c r="F429" i="33"/>
  <c r="C214" i="42"/>
  <c r="D120" i="33"/>
  <c r="D224" i="33" s="1"/>
  <c r="D326" i="33" s="1"/>
  <c r="D142" i="37"/>
  <c r="F142" i="37" s="1"/>
  <c r="B125" i="33"/>
  <c r="E176" i="42"/>
  <c r="D148" i="33"/>
  <c r="D252" i="33" s="1"/>
  <c r="D354" i="33" s="1"/>
  <c r="P254" i="42"/>
  <c r="K254" i="42"/>
  <c r="G457" i="33"/>
  <c r="M254" i="42"/>
  <c r="G254" i="42"/>
  <c r="F457" i="33"/>
  <c r="J254" i="42"/>
  <c r="H457" i="33"/>
  <c r="D170" i="37"/>
  <c r="F170" i="37" s="1"/>
  <c r="D255" i="33"/>
  <c r="D357" i="33" s="1"/>
  <c r="F436" i="33"/>
  <c r="G499" i="33"/>
  <c r="B163" i="33"/>
  <c r="G436" i="33"/>
  <c r="D304" i="33"/>
  <c r="D406" i="33" s="1"/>
  <c r="F502" i="33"/>
  <c r="E192" i="42"/>
  <c r="E193" i="42"/>
  <c r="D215" i="37"/>
  <c r="F215" i="37" s="1"/>
  <c r="E502" i="33"/>
  <c r="B138" i="33"/>
  <c r="D193" i="33"/>
  <c r="D297" i="33" s="1"/>
  <c r="D399" i="33" s="1"/>
  <c r="F446" i="33"/>
  <c r="E61" i="18"/>
  <c r="E62" i="18" s="1"/>
  <c r="AB305" i="41"/>
  <c r="AG305" i="41" s="1"/>
  <c r="AJ305" i="41" s="1"/>
  <c r="AB443" i="41"/>
  <c r="AB374" i="41"/>
  <c r="D211" i="42"/>
  <c r="D180" i="42"/>
  <c r="E449" i="33"/>
  <c r="C180" i="42"/>
  <c r="B159" i="33"/>
  <c r="F449" i="33"/>
  <c r="E180" i="42"/>
  <c r="B153" i="33"/>
  <c r="E211" i="42"/>
  <c r="T251" i="42"/>
  <c r="K353" i="42" s="1"/>
  <c r="T263" i="42"/>
  <c r="O365" i="42" s="1"/>
  <c r="T255" i="42"/>
  <c r="H357" i="42" s="1"/>
  <c r="G185" i="42"/>
  <c r="O268" i="42"/>
  <c r="I268" i="42"/>
  <c r="Q268" i="42"/>
  <c r="J268" i="42"/>
  <c r="R268" i="42"/>
  <c r="H268" i="42"/>
  <c r="K268" i="42"/>
  <c r="L268" i="42"/>
  <c r="M268" i="42"/>
  <c r="S268" i="42"/>
  <c r="N268" i="42"/>
  <c r="P268" i="42"/>
  <c r="O244" i="42"/>
  <c r="I244" i="42"/>
  <c r="Q244" i="42"/>
  <c r="J244" i="42"/>
  <c r="R244" i="42"/>
  <c r="N244" i="42"/>
  <c r="H244" i="42"/>
  <c r="P244" i="42"/>
  <c r="S244" i="42"/>
  <c r="M244" i="42"/>
  <c r="K244" i="42"/>
  <c r="L244" i="42"/>
  <c r="D208" i="42"/>
  <c r="G222" i="42"/>
  <c r="G232" i="42"/>
  <c r="G190" i="42"/>
  <c r="G192" i="42"/>
  <c r="T257" i="42"/>
  <c r="T260" i="42"/>
  <c r="T250" i="42"/>
  <c r="T242" i="42"/>
  <c r="C233" i="42"/>
  <c r="J259" i="42"/>
  <c r="R259" i="42"/>
  <c r="L259" i="42"/>
  <c r="M259" i="42"/>
  <c r="P259" i="42"/>
  <c r="Q259" i="42"/>
  <c r="S259" i="42"/>
  <c r="I259" i="42"/>
  <c r="K259" i="42"/>
  <c r="H259" i="42"/>
  <c r="N259" i="42"/>
  <c r="O259" i="42"/>
  <c r="J267" i="42"/>
  <c r="R267" i="42"/>
  <c r="L267" i="42"/>
  <c r="M267" i="42"/>
  <c r="Q267" i="42"/>
  <c r="S267" i="42"/>
  <c r="I267" i="42"/>
  <c r="H267" i="42"/>
  <c r="K267" i="42"/>
  <c r="N267" i="42"/>
  <c r="P267" i="42"/>
  <c r="O267" i="42"/>
  <c r="G248" i="42"/>
  <c r="K248" i="42"/>
  <c r="S248" i="42"/>
  <c r="M248" i="42"/>
  <c r="N248" i="42"/>
  <c r="I248" i="42"/>
  <c r="J248" i="42"/>
  <c r="L248" i="42"/>
  <c r="O248" i="42"/>
  <c r="P248" i="42"/>
  <c r="H248" i="42"/>
  <c r="Q248" i="42"/>
  <c r="R248" i="42"/>
  <c r="G193" i="42"/>
  <c r="G243" i="42"/>
  <c r="J243" i="42"/>
  <c r="R243" i="42"/>
  <c r="L243" i="42"/>
  <c r="M243" i="42"/>
  <c r="N243" i="42"/>
  <c r="O243" i="42"/>
  <c r="P243" i="42"/>
  <c r="Q243" i="42"/>
  <c r="S243" i="42"/>
  <c r="K243" i="42"/>
  <c r="I243" i="42"/>
  <c r="H243" i="42"/>
  <c r="C213" i="42"/>
  <c r="E233" i="42"/>
  <c r="E243" i="42"/>
  <c r="M258" i="42"/>
  <c r="O258" i="42"/>
  <c r="P258" i="42"/>
  <c r="N258" i="42"/>
  <c r="Q258" i="42"/>
  <c r="R258" i="42"/>
  <c r="S258" i="42"/>
  <c r="L258" i="42"/>
  <c r="I258" i="42"/>
  <c r="J258" i="42"/>
  <c r="K258" i="42"/>
  <c r="H258" i="42"/>
  <c r="P241" i="42"/>
  <c r="J241" i="42"/>
  <c r="R241" i="42"/>
  <c r="K241" i="42"/>
  <c r="S241" i="42"/>
  <c r="I241" i="42"/>
  <c r="L241" i="42"/>
  <c r="M241" i="42"/>
  <c r="N241" i="42"/>
  <c r="O241" i="42"/>
  <c r="Q241" i="42"/>
  <c r="H241" i="42"/>
  <c r="G194" i="42"/>
  <c r="T247" i="42"/>
  <c r="E213" i="42"/>
  <c r="E231" i="42"/>
  <c r="C243" i="42"/>
  <c r="C185" i="42"/>
  <c r="O252" i="42"/>
  <c r="I252" i="42"/>
  <c r="Q252" i="42"/>
  <c r="J252" i="42"/>
  <c r="R252" i="42"/>
  <c r="P252" i="42"/>
  <c r="H252" i="42"/>
  <c r="S252" i="42"/>
  <c r="N252" i="42"/>
  <c r="K252" i="42"/>
  <c r="L252" i="42"/>
  <c r="M252" i="42"/>
  <c r="I262" i="42"/>
  <c r="Q262" i="42"/>
  <c r="K262" i="42"/>
  <c r="S262" i="42"/>
  <c r="L262" i="42"/>
  <c r="J262" i="42"/>
  <c r="H262" i="42"/>
  <c r="M262" i="42"/>
  <c r="N262" i="42"/>
  <c r="O262" i="42"/>
  <c r="P262" i="42"/>
  <c r="R262" i="42"/>
  <c r="G264" i="42"/>
  <c r="K264" i="42"/>
  <c r="S264" i="42"/>
  <c r="M264" i="42"/>
  <c r="N264" i="42"/>
  <c r="L264" i="42"/>
  <c r="O264" i="42"/>
  <c r="P264" i="42"/>
  <c r="Q264" i="42"/>
  <c r="R264" i="42"/>
  <c r="H264" i="42"/>
  <c r="I264" i="42"/>
  <c r="J264" i="42"/>
  <c r="E185" i="42"/>
  <c r="K256" i="42"/>
  <c r="S256" i="42"/>
  <c r="M256" i="42"/>
  <c r="N256" i="42"/>
  <c r="J256" i="42"/>
  <c r="L256" i="42"/>
  <c r="O256" i="42"/>
  <c r="P256" i="42"/>
  <c r="Q256" i="42"/>
  <c r="H256" i="42"/>
  <c r="R256" i="42"/>
  <c r="I256" i="42"/>
  <c r="P265" i="42"/>
  <c r="J265" i="42"/>
  <c r="R265" i="42"/>
  <c r="K265" i="42"/>
  <c r="S265" i="42"/>
  <c r="N265" i="42"/>
  <c r="M265" i="42"/>
  <c r="O265" i="42"/>
  <c r="Q265" i="42"/>
  <c r="I265" i="42"/>
  <c r="H265" i="42"/>
  <c r="L265" i="42"/>
  <c r="G225" i="42"/>
  <c r="G246" i="42"/>
  <c r="I246" i="42"/>
  <c r="Q246" i="42"/>
  <c r="K246" i="42"/>
  <c r="S246" i="42"/>
  <c r="L246" i="42"/>
  <c r="R246" i="42"/>
  <c r="H246" i="42"/>
  <c r="J246" i="42"/>
  <c r="M246" i="42"/>
  <c r="N246" i="42"/>
  <c r="O246" i="42"/>
  <c r="P246" i="42"/>
  <c r="M266" i="42"/>
  <c r="O266" i="42"/>
  <c r="P266" i="42"/>
  <c r="Q266" i="42"/>
  <c r="R266" i="42"/>
  <c r="S266" i="42"/>
  <c r="I266" i="42"/>
  <c r="N266" i="42"/>
  <c r="J266" i="42"/>
  <c r="K266" i="42"/>
  <c r="L266" i="42"/>
  <c r="H266" i="42"/>
  <c r="G214" i="42"/>
  <c r="G233" i="42"/>
  <c r="T261" i="42"/>
  <c r="T249" i="42"/>
  <c r="D214" i="42"/>
  <c r="C192" i="42"/>
  <c r="C193" i="42"/>
  <c r="N239" i="42"/>
  <c r="P239" i="42"/>
  <c r="I239" i="42"/>
  <c r="Q239" i="42"/>
  <c r="S239" i="42"/>
  <c r="J239" i="42"/>
  <c r="K239" i="42"/>
  <c r="R239" i="42"/>
  <c r="L239" i="42"/>
  <c r="H239" i="42"/>
  <c r="M239" i="42"/>
  <c r="O239" i="42"/>
  <c r="L253" i="42"/>
  <c r="N253" i="42"/>
  <c r="O253" i="42"/>
  <c r="R253" i="42"/>
  <c r="S253" i="42"/>
  <c r="H253" i="42"/>
  <c r="I253" i="42"/>
  <c r="J253" i="42"/>
  <c r="K253" i="42"/>
  <c r="Q253" i="42"/>
  <c r="M253" i="42"/>
  <c r="P253" i="42"/>
  <c r="G211" i="42"/>
  <c r="G180" i="42"/>
  <c r="T245" i="42"/>
  <c r="E499" i="33"/>
  <c r="G504" i="33"/>
  <c r="E495" i="33"/>
  <c r="D273" i="33"/>
  <c r="D375" i="33" s="1"/>
  <c r="B118" i="33"/>
  <c r="H495" i="33"/>
  <c r="G495" i="33"/>
  <c r="F509" i="33"/>
  <c r="D190" i="42"/>
  <c r="C190" i="42"/>
  <c r="E190" i="42"/>
  <c r="E51" i="18"/>
  <c r="E496" i="33"/>
  <c r="H468" i="33"/>
  <c r="E218" i="42"/>
  <c r="G218" i="42"/>
  <c r="D258" i="42"/>
  <c r="G258" i="42"/>
  <c r="E205" i="42"/>
  <c r="G205" i="42"/>
  <c r="D194" i="42"/>
  <c r="E244" i="42"/>
  <c r="G244" i="42"/>
  <c r="E181" i="42"/>
  <c r="G181" i="42"/>
  <c r="D228" i="42"/>
  <c r="G228" i="42"/>
  <c r="E207" i="42"/>
  <c r="G207" i="42"/>
  <c r="D262" i="42"/>
  <c r="G262" i="42"/>
  <c r="E184" i="42"/>
  <c r="G184" i="42"/>
  <c r="C234" i="42"/>
  <c r="G234" i="42"/>
  <c r="D146" i="33"/>
  <c r="B146" i="33" s="1"/>
  <c r="D265" i="42"/>
  <c r="G265" i="42"/>
  <c r="D266" i="42"/>
  <c r="G266" i="42"/>
  <c r="D223" i="42"/>
  <c r="G223" i="42"/>
  <c r="E221" i="42"/>
  <c r="G221" i="42"/>
  <c r="H455" i="33"/>
  <c r="D267" i="42"/>
  <c r="G267" i="42"/>
  <c r="D268" i="42"/>
  <c r="G268" i="42"/>
  <c r="E187" i="42"/>
  <c r="G187" i="42"/>
  <c r="D168" i="37"/>
  <c r="F168" i="37" s="1"/>
  <c r="E175" i="42"/>
  <c r="G175" i="42"/>
  <c r="C182" i="42"/>
  <c r="G182" i="42"/>
  <c r="D213" i="42"/>
  <c r="G213" i="42"/>
  <c r="C256" i="42"/>
  <c r="G256" i="42"/>
  <c r="G455" i="33"/>
  <c r="C169" i="42"/>
  <c r="G169" i="42"/>
  <c r="E229" i="42"/>
  <c r="G229" i="42"/>
  <c r="E208" i="42"/>
  <c r="G208" i="42"/>
  <c r="D179" i="42"/>
  <c r="G179" i="42"/>
  <c r="E239" i="42"/>
  <c r="G239" i="42"/>
  <c r="C253" i="42"/>
  <c r="G253" i="42"/>
  <c r="F455" i="33"/>
  <c r="D171" i="42"/>
  <c r="G171" i="42"/>
  <c r="D195" i="42"/>
  <c r="G195" i="42"/>
  <c r="E173" i="42"/>
  <c r="G173" i="42"/>
  <c r="C210" i="42"/>
  <c r="G210" i="42"/>
  <c r="D217" i="42"/>
  <c r="G217" i="42"/>
  <c r="E220" i="42"/>
  <c r="G220" i="42"/>
  <c r="C231" i="42"/>
  <c r="G231" i="42"/>
  <c r="C230" i="42"/>
  <c r="G230" i="42"/>
  <c r="E196" i="42"/>
  <c r="G196" i="42"/>
  <c r="E172" i="42"/>
  <c r="G172" i="42"/>
  <c r="E216" i="42"/>
  <c r="G216" i="42"/>
  <c r="D203" i="42"/>
  <c r="G203" i="42"/>
  <c r="C186" i="42"/>
  <c r="G186" i="42"/>
  <c r="D224" i="42"/>
  <c r="G224" i="42"/>
  <c r="E235" i="42"/>
  <c r="G235" i="42"/>
  <c r="D177" i="42"/>
  <c r="G177" i="42"/>
  <c r="E241" i="42"/>
  <c r="G241" i="42"/>
  <c r="C194" i="42"/>
  <c r="D236" i="42"/>
  <c r="G236" i="42"/>
  <c r="C252" i="42"/>
  <c r="G252" i="42"/>
  <c r="D199" i="42"/>
  <c r="G199" i="42"/>
  <c r="D259" i="42"/>
  <c r="G259" i="42"/>
  <c r="E198" i="42"/>
  <c r="G198" i="42"/>
  <c r="C227" i="42"/>
  <c r="G227" i="42"/>
  <c r="E212" i="42"/>
  <c r="G212" i="42"/>
  <c r="D178" i="42"/>
  <c r="G178" i="42"/>
  <c r="C203" i="42"/>
  <c r="H460" i="33"/>
  <c r="H509" i="33"/>
  <c r="F460" i="33"/>
  <c r="G509" i="33"/>
  <c r="E460" i="33"/>
  <c r="G446" i="33"/>
  <c r="D159" i="37"/>
  <c r="F159" i="37" s="1"/>
  <c r="D137" i="33"/>
  <c r="D241" i="33" s="1"/>
  <c r="D343" i="33" s="1"/>
  <c r="B184" i="33"/>
  <c r="C178" i="42"/>
  <c r="E178" i="42"/>
  <c r="D219" i="37"/>
  <c r="F219" i="37" s="1"/>
  <c r="D506" i="33"/>
  <c r="B506" i="33" s="1"/>
  <c r="E428" i="33"/>
  <c r="F428" i="33"/>
  <c r="F508" i="33"/>
  <c r="B140" i="33"/>
  <c r="B149" i="33"/>
  <c r="E253" i="42"/>
  <c r="D264" i="42"/>
  <c r="B141" i="33"/>
  <c r="F468" i="33"/>
  <c r="B124" i="33"/>
  <c r="G468" i="33"/>
  <c r="E262" i="42"/>
  <c r="E511" i="33"/>
  <c r="F523" i="33"/>
  <c r="D219" i="33"/>
  <c r="D321" i="33" s="1"/>
  <c r="C208" i="42"/>
  <c r="G470" i="33"/>
  <c r="B211" i="33"/>
  <c r="D285" i="33"/>
  <c r="D387" i="33" s="1"/>
  <c r="C225" i="42"/>
  <c r="E225" i="42"/>
  <c r="E264" i="42"/>
  <c r="C248" i="42"/>
  <c r="D225" i="42"/>
  <c r="B210" i="33"/>
  <c r="C262" i="42"/>
  <c r="C264" i="42"/>
  <c r="D231" i="42"/>
  <c r="E248" i="42"/>
  <c r="D230" i="42"/>
  <c r="D254" i="33"/>
  <c r="D356" i="33" s="1"/>
  <c r="H511" i="33"/>
  <c r="G508" i="33"/>
  <c r="H428" i="33"/>
  <c r="B204" i="33"/>
  <c r="D280" i="33"/>
  <c r="D382" i="33" s="1"/>
  <c r="B187" i="33"/>
  <c r="B214" i="33"/>
  <c r="G500" i="33"/>
  <c r="E490" i="33"/>
  <c r="F490" i="33"/>
  <c r="C187" i="42"/>
  <c r="D205" i="42"/>
  <c r="C205" i="42"/>
  <c r="H445" i="33"/>
  <c r="B178" i="33"/>
  <c r="F511" i="33"/>
  <c r="E203" i="42"/>
  <c r="D227" i="42"/>
  <c r="D271" i="33"/>
  <c r="D373" i="33" s="1"/>
  <c r="D212" i="42"/>
  <c r="C212" i="42"/>
  <c r="D116" i="33"/>
  <c r="D220" i="33" s="1"/>
  <c r="D322" i="33" s="1"/>
  <c r="D425" i="33"/>
  <c r="B425" i="33" s="1"/>
  <c r="H425" i="33" s="1"/>
  <c r="B208" i="33"/>
  <c r="F445" i="33"/>
  <c r="D232" i="42"/>
  <c r="E223" i="42"/>
  <c r="D196" i="42"/>
  <c r="B177" i="33"/>
  <c r="C196" i="42"/>
  <c r="E451" i="33"/>
  <c r="H451" i="33"/>
  <c r="E477" i="33"/>
  <c r="F451" i="33"/>
  <c r="G439" i="33"/>
  <c r="D232" i="33"/>
  <c r="D334" i="33" s="1"/>
  <c r="E445" i="33"/>
  <c r="D181" i="42"/>
  <c r="C181" i="42"/>
  <c r="F426" i="33"/>
  <c r="E474" i="33"/>
  <c r="H521" i="33"/>
  <c r="B164" i="33"/>
  <c r="D241" i="42"/>
  <c r="D221" i="42"/>
  <c r="E521" i="33"/>
  <c r="E501" i="33"/>
  <c r="C221" i="42"/>
  <c r="D229" i="37"/>
  <c r="F229" i="37" s="1"/>
  <c r="D516" i="33"/>
  <c r="B516" i="33" s="1"/>
  <c r="H516" i="33" s="1"/>
  <c r="F521" i="33"/>
  <c r="F501" i="33"/>
  <c r="C258" i="42"/>
  <c r="G474" i="33"/>
  <c r="E258" i="42"/>
  <c r="F474" i="33"/>
  <c r="E227" i="42"/>
  <c r="B207" i="33"/>
  <c r="C241" i="42"/>
  <c r="C259" i="42"/>
  <c r="E259" i="42"/>
  <c r="D198" i="42"/>
  <c r="C177" i="42"/>
  <c r="C198" i="42"/>
  <c r="E177" i="42"/>
  <c r="D497" i="33"/>
  <c r="B497" i="33" s="1"/>
  <c r="H497" i="33" s="1"/>
  <c r="D188" i="33"/>
  <c r="D210" i="37"/>
  <c r="F210" i="37" s="1"/>
  <c r="C232" i="42"/>
  <c r="E232" i="42"/>
  <c r="H500" i="33"/>
  <c r="D316" i="33"/>
  <c r="D418" i="33" s="1"/>
  <c r="B144" i="33"/>
  <c r="D213" i="37"/>
  <c r="F213" i="37" s="1"/>
  <c r="D201" i="33"/>
  <c r="B201" i="33" s="1"/>
  <c r="F500" i="33"/>
  <c r="E510" i="33"/>
  <c r="C266" i="42"/>
  <c r="E470" i="33"/>
  <c r="F510" i="33"/>
  <c r="B209" i="33"/>
  <c r="E266" i="42"/>
  <c r="D256" i="42"/>
  <c r="D223" i="37"/>
  <c r="F223" i="37" s="1"/>
  <c r="D231" i="37"/>
  <c r="F231" i="37" s="1"/>
  <c r="B205" i="33"/>
  <c r="D191" i="33"/>
  <c r="D295" i="33" s="1"/>
  <c r="D397" i="33" s="1"/>
  <c r="C223" i="42"/>
  <c r="E186" i="42"/>
  <c r="D272" i="33"/>
  <c r="D374" i="33" s="1"/>
  <c r="D225" i="37"/>
  <c r="F225" i="37" s="1"/>
  <c r="D512" i="33"/>
  <c r="B512" i="33" s="1"/>
  <c r="H512" i="33" s="1"/>
  <c r="D203" i="33"/>
  <c r="D134" i="33"/>
  <c r="D156" i="37"/>
  <c r="F156" i="37" s="1"/>
  <c r="D443" i="33"/>
  <c r="B443" i="33" s="1"/>
  <c r="E448" i="33"/>
  <c r="C268" i="42"/>
  <c r="F473" i="33"/>
  <c r="F448" i="33"/>
  <c r="B148" i="33"/>
  <c r="C199" i="42"/>
  <c r="G473" i="33"/>
  <c r="E268" i="42"/>
  <c r="E199" i="42"/>
  <c r="E522" i="33"/>
  <c r="D223" i="33"/>
  <c r="D325" i="33" s="1"/>
  <c r="D235" i="42"/>
  <c r="B170" i="33"/>
  <c r="B165" i="33"/>
  <c r="F522" i="33"/>
  <c r="B185" i="33"/>
  <c r="G522" i="33"/>
  <c r="H462" i="33"/>
  <c r="B202" i="33"/>
  <c r="F438" i="33"/>
  <c r="H496" i="33"/>
  <c r="E469" i="33"/>
  <c r="F477" i="33"/>
  <c r="D239" i="42"/>
  <c r="E224" i="42"/>
  <c r="E234" i="42"/>
  <c r="C222" i="42"/>
  <c r="D518" i="33"/>
  <c r="B518" i="33" s="1"/>
  <c r="H518" i="33" s="1"/>
  <c r="F469" i="33"/>
  <c r="G477" i="33"/>
  <c r="C239" i="42"/>
  <c r="C224" i="42"/>
  <c r="D222" i="42"/>
  <c r="B198" i="33"/>
  <c r="E438" i="33"/>
  <c r="B156" i="33"/>
  <c r="F434" i="33"/>
  <c r="E222" i="42"/>
  <c r="G496" i="33"/>
  <c r="E472" i="33"/>
  <c r="G434" i="33"/>
  <c r="G514" i="33"/>
  <c r="H472" i="33"/>
  <c r="H434" i="33"/>
  <c r="C171" i="42"/>
  <c r="D464" i="33"/>
  <c r="B464" i="33" s="1"/>
  <c r="H464" i="33" s="1"/>
  <c r="D155" i="33"/>
  <c r="D177" i="37"/>
  <c r="F177" i="37" s="1"/>
  <c r="E514" i="33"/>
  <c r="F472" i="33"/>
  <c r="D253" i="42"/>
  <c r="D151" i="37"/>
  <c r="F151" i="37" s="1"/>
  <c r="D129" i="33"/>
  <c r="E439" i="33"/>
  <c r="B197" i="33"/>
  <c r="D207" i="42"/>
  <c r="C228" i="42"/>
  <c r="E484" i="33"/>
  <c r="F427" i="33"/>
  <c r="C207" i="42"/>
  <c r="E182" i="42"/>
  <c r="E228" i="42"/>
  <c r="E520" i="33"/>
  <c r="E491" i="33"/>
  <c r="F471" i="33"/>
  <c r="G520" i="33"/>
  <c r="G491" i="33"/>
  <c r="F432" i="33"/>
  <c r="B174" i="33"/>
  <c r="D152" i="33"/>
  <c r="D461" i="33"/>
  <c r="B461" i="33" s="1"/>
  <c r="G462" i="33"/>
  <c r="G523" i="33"/>
  <c r="D187" i="42"/>
  <c r="F462" i="33"/>
  <c r="G476" i="33"/>
  <c r="H523" i="33"/>
  <c r="E210" i="42"/>
  <c r="D174" i="37"/>
  <c r="F174" i="37" s="1"/>
  <c r="D210" i="42"/>
  <c r="G450" i="33"/>
  <c r="B171" i="33"/>
  <c r="E489" i="33"/>
  <c r="E471" i="33"/>
  <c r="F489" i="33"/>
  <c r="E424" i="33"/>
  <c r="C235" i="42"/>
  <c r="D169" i="37"/>
  <c r="F169" i="37" s="1"/>
  <c r="D456" i="33"/>
  <c r="B456" i="33" s="1"/>
  <c r="D147" i="33"/>
  <c r="F484" i="33"/>
  <c r="B145" i="33"/>
  <c r="G432" i="33"/>
  <c r="E476" i="33"/>
  <c r="D218" i="42"/>
  <c r="C217" i="42"/>
  <c r="E217" i="42"/>
  <c r="C265" i="42"/>
  <c r="D252" i="42"/>
  <c r="B133" i="33"/>
  <c r="B154" i="33"/>
  <c r="F519" i="33"/>
  <c r="E481" i="33"/>
  <c r="H484" i="33"/>
  <c r="B192" i="33"/>
  <c r="E265" i="42"/>
  <c r="E252" i="42"/>
  <c r="G519" i="33"/>
  <c r="B162" i="33"/>
  <c r="H519" i="33"/>
  <c r="F481" i="33"/>
  <c r="B180" i="33"/>
  <c r="D194" i="37"/>
  <c r="F194" i="37" s="1"/>
  <c r="G481" i="33"/>
  <c r="G427" i="33"/>
  <c r="B175" i="33"/>
  <c r="H427" i="33"/>
  <c r="H432" i="33"/>
  <c r="B194" i="33"/>
  <c r="C218" i="42"/>
  <c r="D172" i="33"/>
  <c r="E169" i="42"/>
  <c r="D228" i="37"/>
  <c r="F228" i="37" s="1"/>
  <c r="F465" i="33"/>
  <c r="F515" i="33"/>
  <c r="F459" i="33"/>
  <c r="B166" i="33"/>
  <c r="G515" i="33"/>
  <c r="H515" i="33"/>
  <c r="B121" i="33"/>
  <c r="D206" i="33"/>
  <c r="G465" i="33"/>
  <c r="G485" i="33"/>
  <c r="C246" i="42"/>
  <c r="E171" i="42"/>
  <c r="D229" i="42"/>
  <c r="H452" i="33"/>
  <c r="B183" i="33"/>
  <c r="G458" i="33"/>
  <c r="F485" i="33"/>
  <c r="D244" i="42"/>
  <c r="D220" i="42"/>
  <c r="D246" i="42"/>
  <c r="E452" i="33"/>
  <c r="H483" i="33"/>
  <c r="B160" i="33"/>
  <c r="E458" i="33"/>
  <c r="E485" i="33"/>
  <c r="C220" i="42"/>
  <c r="E246" i="42"/>
  <c r="D205" i="37"/>
  <c r="F205" i="37" s="1"/>
  <c r="D221" i="33"/>
  <c r="D323" i="33" s="1"/>
  <c r="E483" i="33"/>
  <c r="B122" i="33"/>
  <c r="F458" i="33"/>
  <c r="C244" i="42"/>
  <c r="D184" i="42"/>
  <c r="F452" i="33"/>
  <c r="H459" i="33"/>
  <c r="G483" i="33"/>
  <c r="G459" i="33"/>
  <c r="D182" i="42"/>
  <c r="D492" i="33"/>
  <c r="B492" i="33" s="1"/>
  <c r="B132" i="33"/>
  <c r="H426" i="33"/>
  <c r="B130" i="33"/>
  <c r="D172" i="42"/>
  <c r="D216" i="42"/>
  <c r="D186" i="42"/>
  <c r="B213" i="33"/>
  <c r="E426" i="33"/>
  <c r="B158" i="33"/>
  <c r="D234" i="42"/>
  <c r="D169" i="42"/>
  <c r="C172" i="42"/>
  <c r="C236" i="42"/>
  <c r="D143" i="33"/>
  <c r="B190" i="33"/>
  <c r="E236" i="42"/>
  <c r="D444" i="33"/>
  <c r="B444" i="33" s="1"/>
  <c r="D135" i="33"/>
  <c r="D157" i="37"/>
  <c r="F157" i="37" s="1"/>
  <c r="D218" i="37"/>
  <c r="F218" i="37" s="1"/>
  <c r="D505" i="33"/>
  <c r="B505" i="33" s="1"/>
  <c r="D196" i="33"/>
  <c r="C179" i="42"/>
  <c r="E179" i="42"/>
  <c r="D175" i="42"/>
  <c r="C175" i="42"/>
  <c r="C216" i="42"/>
  <c r="D165" i="37"/>
  <c r="F165" i="37" s="1"/>
  <c r="B157" i="33"/>
  <c r="H482" i="33"/>
  <c r="F424" i="33"/>
  <c r="H450" i="33"/>
  <c r="D173" i="42"/>
  <c r="F482" i="33"/>
  <c r="F450" i="33"/>
  <c r="B182" i="33"/>
  <c r="C173" i="42"/>
  <c r="G482" i="33"/>
  <c r="C267" i="42"/>
  <c r="B179" i="33"/>
  <c r="B127" i="33"/>
  <c r="E267" i="42"/>
  <c r="C229" i="42"/>
  <c r="E256" i="42"/>
  <c r="C195" i="42"/>
  <c r="B189" i="33"/>
  <c r="E195" i="42"/>
  <c r="C184" i="42"/>
  <c r="E440" i="33"/>
  <c r="H440" i="33"/>
  <c r="F440" i="33"/>
  <c r="H232" i="33"/>
  <c r="H260" i="33"/>
  <c r="H264" i="33"/>
  <c r="H236" i="33"/>
  <c r="H244" i="33"/>
  <c r="H243" i="33"/>
  <c r="H224" i="33"/>
  <c r="H262" i="33"/>
  <c r="H233" i="33"/>
  <c r="H259" i="33"/>
  <c r="H219" i="33"/>
  <c r="H228" i="33"/>
  <c r="H241" i="33"/>
  <c r="H231" i="33"/>
  <c r="H234" i="33"/>
  <c r="H225" i="33"/>
  <c r="H507" i="33"/>
  <c r="H42" i="25"/>
  <c r="H15" i="37" s="1"/>
  <c r="H39" i="25"/>
  <c r="H433" i="33"/>
  <c r="H465" i="33"/>
  <c r="J55" i="30"/>
  <c r="H437" i="33"/>
  <c r="H470" i="33"/>
  <c r="H486" i="33"/>
  <c r="H489" i="33"/>
  <c r="H508" i="33"/>
  <c r="H491" i="33"/>
  <c r="H487" i="33"/>
  <c r="H469" i="33"/>
  <c r="H502" i="33"/>
  <c r="H424" i="33"/>
  <c r="H446" i="33"/>
  <c r="H478" i="33"/>
  <c r="H473" i="33"/>
  <c r="H514" i="33"/>
  <c r="H436" i="33"/>
  <c r="H520" i="33"/>
  <c r="H501" i="33"/>
  <c r="H439" i="33"/>
  <c r="J42" i="26"/>
  <c r="J16" i="37" s="1"/>
  <c r="J40" i="37"/>
  <c r="K38" i="25"/>
  <c r="K39" i="25" s="1"/>
  <c r="J39" i="25"/>
  <c r="H53" i="25"/>
  <c r="K52" i="25"/>
  <c r="K40" i="29"/>
  <c r="K44" i="37" s="1"/>
  <c r="J39" i="37"/>
  <c r="J44" i="30"/>
  <c r="J21" i="37" s="1"/>
  <c r="J41" i="30"/>
  <c r="K37" i="29"/>
  <c r="K52" i="29" s="1"/>
  <c r="K53" i="29" s="1"/>
  <c r="K54" i="29"/>
  <c r="J41" i="17"/>
  <c r="J42" i="17"/>
  <c r="J14" i="37" s="1"/>
  <c r="J39" i="17"/>
  <c r="J35" i="17"/>
  <c r="J50" i="17" s="1"/>
  <c r="J51" i="17" s="1"/>
  <c r="J53" i="17" s="1"/>
  <c r="F44" i="28"/>
  <c r="F19" i="37" s="1"/>
  <c r="F43" i="37"/>
  <c r="F44" i="37"/>
  <c r="F35" i="25"/>
  <c r="F50" i="25" s="1"/>
  <c r="F51" i="25" s="1"/>
  <c r="F53" i="25" s="1"/>
  <c r="G43" i="25"/>
  <c r="J41" i="29"/>
  <c r="F44" i="29"/>
  <c r="F45" i="29" s="1"/>
  <c r="F55" i="29"/>
  <c r="F31" i="37"/>
  <c r="I41" i="29"/>
  <c r="J44" i="37"/>
  <c r="I44" i="29"/>
  <c r="I42" i="29"/>
  <c r="I37" i="29"/>
  <c r="I52" i="29" s="1"/>
  <c r="I53" i="29" s="1"/>
  <c r="I55" i="29" s="1"/>
  <c r="H510" i="33"/>
  <c r="H479" i="33"/>
  <c r="H449" i="33"/>
  <c r="H475" i="33"/>
  <c r="H429" i="33"/>
  <c r="F37" i="28"/>
  <c r="F52" i="28" s="1"/>
  <c r="F53" i="28" s="1"/>
  <c r="F55" i="28" s="1"/>
  <c r="F43" i="25"/>
  <c r="F15" i="37"/>
  <c r="H499" i="33"/>
  <c r="H471" i="33"/>
  <c r="H448" i="33"/>
  <c r="H441" i="33"/>
  <c r="H430" i="33"/>
  <c r="H467" i="33"/>
  <c r="H438" i="33"/>
  <c r="H490" i="33"/>
  <c r="E57" i="18"/>
  <c r="E34" i="37"/>
  <c r="I21" i="37"/>
  <c r="J37" i="29"/>
  <c r="J52" i="29" s="1"/>
  <c r="J53" i="29" s="1"/>
  <c r="J55" i="29" s="1"/>
  <c r="I27" i="37"/>
  <c r="J32" i="37"/>
  <c r="H16" i="37"/>
  <c r="H476" i="33"/>
  <c r="F41" i="26"/>
  <c r="F28" i="37"/>
  <c r="F27" i="37"/>
  <c r="F41" i="25"/>
  <c r="G41" i="30"/>
  <c r="G45" i="37"/>
  <c r="G44" i="30"/>
  <c r="H44" i="29"/>
  <c r="H44" i="37"/>
  <c r="H41" i="29"/>
  <c r="G42" i="28"/>
  <c r="G37" i="28"/>
  <c r="G52" i="28" s="1"/>
  <c r="G53" i="28" s="1"/>
  <c r="G55" i="28" s="1"/>
  <c r="AG6" i="39"/>
  <c r="AJ5" i="39"/>
  <c r="AH5" i="39"/>
  <c r="AE6" i="39"/>
  <c r="G37" i="30"/>
  <c r="G52" i="30" s="1"/>
  <c r="G53" i="30" s="1"/>
  <c r="G55" i="30" s="1"/>
  <c r="G42" i="30"/>
  <c r="H42" i="29"/>
  <c r="H37" i="29"/>
  <c r="H52" i="29" s="1"/>
  <c r="H53" i="29" s="1"/>
  <c r="H55" i="29" s="1"/>
  <c r="F35" i="26"/>
  <c r="F50" i="26" s="1"/>
  <c r="F51" i="26" s="1"/>
  <c r="F53" i="26" s="1"/>
  <c r="H493" i="33"/>
  <c r="F33" i="37"/>
  <c r="F43" i="30"/>
  <c r="G43" i="37"/>
  <c r="G44" i="28"/>
  <c r="G41" i="28"/>
  <c r="F40" i="37"/>
  <c r="F42" i="26"/>
  <c r="F39" i="26"/>
  <c r="N1" i="33"/>
  <c r="M5" i="33"/>
  <c r="I160" i="33" s="1"/>
  <c r="I469" i="33" s="1"/>
  <c r="M2" i="33"/>
  <c r="M4" i="33" s="1"/>
  <c r="Z6" i="39"/>
  <c r="AC5" i="39"/>
  <c r="I211" i="33"/>
  <c r="I520" i="33" s="1"/>
  <c r="F21" i="37"/>
  <c r="F45" i="30"/>
  <c r="N6" i="34"/>
  <c r="O1" i="34"/>
  <c r="N2" i="34"/>
  <c r="M35" i="15"/>
  <c r="M34" i="15"/>
  <c r="K52" i="17"/>
  <c r="K38" i="17"/>
  <c r="K42" i="17" s="1"/>
  <c r="M18" i="30"/>
  <c r="N14" i="30"/>
  <c r="N18" i="29"/>
  <c r="O14" i="29"/>
  <c r="J29" i="37"/>
  <c r="J212" i="30"/>
  <c r="J47" i="30" s="1"/>
  <c r="J212" i="28"/>
  <c r="J47" i="28" s="1"/>
  <c r="I45" i="28"/>
  <c r="J208" i="28"/>
  <c r="J22" i="28" s="1"/>
  <c r="I48" i="28"/>
  <c r="I49" i="28" s="1"/>
  <c r="I48" i="29"/>
  <c r="I49" i="29" s="1"/>
  <c r="AL376" i="41"/>
  <c r="E390" i="41" s="1"/>
  <c r="J208" i="29"/>
  <c r="J22" i="29" s="1"/>
  <c r="M17" i="32"/>
  <c r="M17" i="31"/>
  <c r="M17" i="18"/>
  <c r="M18" i="28"/>
  <c r="J212" i="29"/>
  <c r="J47" i="29" s="1"/>
  <c r="K207" i="28"/>
  <c r="K211" i="28"/>
  <c r="J208" i="30"/>
  <c r="J22" i="30" s="1"/>
  <c r="K207" i="29"/>
  <c r="K211" i="29"/>
  <c r="K207" i="30"/>
  <c r="K211" i="30"/>
  <c r="L200" i="30"/>
  <c r="L200" i="29"/>
  <c r="L200" i="28"/>
  <c r="M45" i="27"/>
  <c r="K206" i="28"/>
  <c r="K210" i="28"/>
  <c r="K206" i="29"/>
  <c r="K210" i="29"/>
  <c r="M45" i="24"/>
  <c r="L199" i="29"/>
  <c r="L199" i="28"/>
  <c r="L199" i="30"/>
  <c r="K210" i="30"/>
  <c r="K206" i="30"/>
  <c r="I11" i="37"/>
  <c r="I99" i="37" s="1"/>
  <c r="I43" i="26"/>
  <c r="I16" i="37"/>
  <c r="G16" i="37"/>
  <c r="G43" i="26"/>
  <c r="M16" i="26"/>
  <c r="G41" i="25"/>
  <c r="G27" i="37"/>
  <c r="Q48" i="37"/>
  <c r="O15" i="25"/>
  <c r="N16" i="25"/>
  <c r="F14" i="37"/>
  <c r="F43" i="17"/>
  <c r="F26" i="37"/>
  <c r="F41" i="17"/>
  <c r="M16" i="17"/>
  <c r="G94" i="15"/>
  <c r="K94" i="15" s="1"/>
  <c r="AL307" i="41"/>
  <c r="E321" i="41" s="1"/>
  <c r="H94" i="15"/>
  <c r="L94" i="15" s="1"/>
  <c r="L4" i="29"/>
  <c r="L4" i="28"/>
  <c r="L4" i="25"/>
  <c r="L4" i="15"/>
  <c r="L4" i="32"/>
  <c r="L4" i="26"/>
  <c r="L4" i="37"/>
  <c r="L4" i="18"/>
  <c r="L4" i="27"/>
  <c r="L4" i="17"/>
  <c r="M6" i="8"/>
  <c r="L4" i="30"/>
  <c r="L4" i="31"/>
  <c r="L4" i="24"/>
  <c r="Z4" i="39"/>
  <c r="R47" i="32"/>
  <c r="R51" i="32" s="1"/>
  <c r="P128" i="37"/>
  <c r="J23" i="37"/>
  <c r="J59" i="31"/>
  <c r="L45" i="31"/>
  <c r="L24" i="31"/>
  <c r="M19" i="31"/>
  <c r="L43" i="31"/>
  <c r="L53" i="31" s="1"/>
  <c r="L52" i="37"/>
  <c r="L50" i="37" s="1"/>
  <c r="J50" i="31"/>
  <c r="J48" i="31"/>
  <c r="J49" i="31" s="1"/>
  <c r="J51" i="31"/>
  <c r="J35" i="37"/>
  <c r="J57" i="31"/>
  <c r="K47" i="31"/>
  <c r="J47" i="37"/>
  <c r="J55" i="31"/>
  <c r="K64" i="37"/>
  <c r="K12" i="37" s="1"/>
  <c r="K56" i="31"/>
  <c r="K54" i="31"/>
  <c r="N47" i="18"/>
  <c r="N63" i="37"/>
  <c r="N54" i="18"/>
  <c r="N56" i="18"/>
  <c r="P19" i="18"/>
  <c r="O24" i="18"/>
  <c r="O51" i="37"/>
  <c r="O43" i="18"/>
  <c r="O53" i="18" s="1"/>
  <c r="O45" i="18"/>
  <c r="O61" i="18" s="1"/>
  <c r="O62" i="18" s="1"/>
  <c r="S43" i="32"/>
  <c r="S53" i="32" s="1"/>
  <c r="S45" i="32"/>
  <c r="S61" i="32" s="1"/>
  <c r="S62" i="32" s="1"/>
  <c r="S24" i="32"/>
  <c r="S53" i="37"/>
  <c r="T19" i="32"/>
  <c r="Q48" i="32"/>
  <c r="Q49" i="32" s="1"/>
  <c r="Q51" i="32"/>
  <c r="Q50" i="32"/>
  <c r="Q58" i="32"/>
  <c r="Q24" i="37" s="1"/>
  <c r="R65" i="37"/>
  <c r="R54" i="32"/>
  <c r="R58" i="32" s="1"/>
  <c r="R24" i="37" s="1"/>
  <c r="R56" i="32"/>
  <c r="Q36" i="37"/>
  <c r="Q57" i="32"/>
  <c r="L48" i="18"/>
  <c r="L49" i="18" s="1"/>
  <c r="L51" i="18"/>
  <c r="L50" i="18"/>
  <c r="K22" i="37"/>
  <c r="M47" i="18"/>
  <c r="L57" i="18"/>
  <c r="M63" i="37"/>
  <c r="K49" i="18"/>
  <c r="I121" i="37"/>
  <c r="E79" i="34"/>
  <c r="F78" i="34"/>
  <c r="E78" i="34"/>
  <c r="F79" i="34"/>
  <c r="G38" i="17"/>
  <c r="G52" i="17"/>
  <c r="H43" i="17"/>
  <c r="H14" i="37"/>
  <c r="I14" i="37"/>
  <c r="I43" i="17"/>
  <c r="K42" i="29"/>
  <c r="L37" i="28"/>
  <c r="L52" i="28" s="1"/>
  <c r="L53" i="28" s="1"/>
  <c r="L54" i="28"/>
  <c r="L40" i="28"/>
  <c r="K40" i="26"/>
  <c r="K40" i="17"/>
  <c r="K42" i="30"/>
  <c r="L54" i="29"/>
  <c r="L40" i="29"/>
  <c r="L42" i="29"/>
  <c r="K40" i="27"/>
  <c r="K35" i="27"/>
  <c r="K42" i="24"/>
  <c r="K39" i="24"/>
  <c r="K41" i="37"/>
  <c r="K40" i="25"/>
  <c r="K39" i="27"/>
  <c r="K42" i="37"/>
  <c r="K42" i="27"/>
  <c r="J20" i="37"/>
  <c r="J45" i="29"/>
  <c r="J45" i="28"/>
  <c r="J19" i="37"/>
  <c r="M9" i="32"/>
  <c r="M39" i="32" s="1"/>
  <c r="M9" i="31"/>
  <c r="M39" i="31" s="1"/>
  <c r="M11" i="30"/>
  <c r="M35" i="30" s="1"/>
  <c r="M36" i="30" s="1"/>
  <c r="M9" i="18"/>
  <c r="M39" i="18" s="1"/>
  <c r="M54" i="18" s="1"/>
  <c r="M58" i="18" s="1"/>
  <c r="M22" i="37" s="1"/>
  <c r="M11" i="29"/>
  <c r="M35" i="29" s="1"/>
  <c r="M36" i="29" s="1"/>
  <c r="M11" i="28"/>
  <c r="M35" i="28" s="1"/>
  <c r="M36" i="28" s="1"/>
  <c r="M9" i="27"/>
  <c r="M33" i="27" s="1"/>
  <c r="M34" i="27" s="1"/>
  <c r="M9" i="24"/>
  <c r="M33" i="24" s="1"/>
  <c r="M34" i="24" s="1"/>
  <c r="M9" i="26"/>
  <c r="M33" i="26" s="1"/>
  <c r="M34" i="26" s="1"/>
  <c r="M9" i="25"/>
  <c r="M33" i="25" s="1"/>
  <c r="M34" i="25" s="1"/>
  <c r="M9" i="17"/>
  <c r="M33" i="17" s="1"/>
  <c r="M34" i="17" s="1"/>
  <c r="N33" i="15"/>
  <c r="K50" i="26"/>
  <c r="K35" i="17"/>
  <c r="L40" i="24"/>
  <c r="L48" i="24"/>
  <c r="L38" i="24"/>
  <c r="L55" i="18"/>
  <c r="K42" i="28"/>
  <c r="J47" i="24"/>
  <c r="J49" i="24" s="1"/>
  <c r="J43" i="24" s="1"/>
  <c r="L40" i="17"/>
  <c r="L38" i="17"/>
  <c r="L52" i="17"/>
  <c r="L40" i="30"/>
  <c r="L54" i="30"/>
  <c r="L42" i="30"/>
  <c r="J43" i="25"/>
  <c r="J15" i="37"/>
  <c r="K37" i="28"/>
  <c r="K35" i="25"/>
  <c r="K53" i="30"/>
  <c r="L40" i="25"/>
  <c r="L52" i="25"/>
  <c r="L38" i="25"/>
  <c r="K44" i="30"/>
  <c r="K41" i="30"/>
  <c r="K45" i="37"/>
  <c r="L48" i="27"/>
  <c r="L40" i="27"/>
  <c r="L38" i="27"/>
  <c r="K36" i="15"/>
  <c r="K40" i="24"/>
  <c r="L38" i="26"/>
  <c r="L52" i="26"/>
  <c r="L40" i="26"/>
  <c r="L41" i="32" l="1"/>
  <c r="L48" i="32" s="1"/>
  <c r="L49" i="32" s="1"/>
  <c r="L56" i="32"/>
  <c r="L61" i="32"/>
  <c r="L62" i="32" s="1"/>
  <c r="L51" i="32"/>
  <c r="L48" i="37"/>
  <c r="L58" i="32"/>
  <c r="K36" i="37"/>
  <c r="K57" i="32"/>
  <c r="L55" i="32"/>
  <c r="L58" i="18"/>
  <c r="L22" i="37" s="1"/>
  <c r="K24" i="37"/>
  <c r="K59" i="32"/>
  <c r="M40" i="31"/>
  <c r="N101" i="42"/>
  <c r="N112" i="42" s="1"/>
  <c r="AA238" i="41"/>
  <c r="M40" i="32"/>
  <c r="M54" i="32"/>
  <c r="N102" i="42"/>
  <c r="N113" i="42" s="1"/>
  <c r="AA239" i="41"/>
  <c r="M50" i="32"/>
  <c r="M40" i="18"/>
  <c r="M51" i="18" s="1"/>
  <c r="N100" i="42"/>
  <c r="N111" i="42" s="1"/>
  <c r="AA237" i="41"/>
  <c r="AF237" i="41" s="1"/>
  <c r="AL444" i="41"/>
  <c r="E458" i="41" s="1"/>
  <c r="K39" i="26"/>
  <c r="K40" i="37"/>
  <c r="AL375" i="41"/>
  <c r="E389" i="41" s="1"/>
  <c r="AL306" i="41"/>
  <c r="E320" i="41" s="1"/>
  <c r="K43" i="37"/>
  <c r="E35" i="24"/>
  <c r="E46" i="24" s="1"/>
  <c r="E47" i="24" s="1"/>
  <c r="E49" i="24" s="1"/>
  <c r="E43" i="24" s="1"/>
  <c r="E44" i="28"/>
  <c r="E19" i="37" s="1"/>
  <c r="E41" i="37"/>
  <c r="E39" i="24"/>
  <c r="E35" i="27"/>
  <c r="E46" i="27" s="1"/>
  <c r="E47" i="27" s="1"/>
  <c r="E49" i="27" s="1"/>
  <c r="E43" i="27" s="1"/>
  <c r="E27" i="37"/>
  <c r="K41" i="28"/>
  <c r="H62" i="42"/>
  <c r="H69" i="42"/>
  <c r="E41" i="28"/>
  <c r="H139" i="42"/>
  <c r="H151" i="42"/>
  <c r="E42" i="37"/>
  <c r="E39" i="27"/>
  <c r="E42" i="27"/>
  <c r="H149" i="42"/>
  <c r="H142" i="42"/>
  <c r="H141" i="42"/>
  <c r="H137" i="42"/>
  <c r="H152" i="42"/>
  <c r="H128" i="42"/>
  <c r="E35" i="25"/>
  <c r="E50" i="25" s="1"/>
  <c r="E51" i="25" s="1"/>
  <c r="E53" i="25" s="1"/>
  <c r="H138" i="42"/>
  <c r="H153" i="42"/>
  <c r="H68" i="42"/>
  <c r="H132" i="42"/>
  <c r="H140" i="42"/>
  <c r="E41" i="27"/>
  <c r="E30" i="37"/>
  <c r="F41" i="27"/>
  <c r="F30" i="37"/>
  <c r="F10" i="37" s="1"/>
  <c r="F47" i="24"/>
  <c r="F49" i="24" s="1"/>
  <c r="F43" i="24" s="1"/>
  <c r="H29" i="37"/>
  <c r="H41" i="24"/>
  <c r="E17" i="37"/>
  <c r="G29" i="37"/>
  <c r="G41" i="24"/>
  <c r="G47" i="24"/>
  <c r="G49" i="24" s="1"/>
  <c r="G43" i="24" s="1"/>
  <c r="E37" i="30"/>
  <c r="E52" i="30" s="1"/>
  <c r="E53" i="30" s="1"/>
  <c r="E55" i="30" s="1"/>
  <c r="H504" i="33"/>
  <c r="F504" i="33"/>
  <c r="H130" i="42"/>
  <c r="E52" i="17"/>
  <c r="H92" i="42"/>
  <c r="H103" i="42" s="1"/>
  <c r="E42" i="25"/>
  <c r="H148" i="42"/>
  <c r="L143" i="42"/>
  <c r="H143" i="42"/>
  <c r="E43" i="30"/>
  <c r="E33" i="37"/>
  <c r="E22" i="37"/>
  <c r="H133" i="42"/>
  <c r="E39" i="25"/>
  <c r="I186" i="33"/>
  <c r="I290" i="33" s="1"/>
  <c r="I184" i="33"/>
  <c r="I493" i="33" s="1"/>
  <c r="I43" i="30"/>
  <c r="I33" i="37"/>
  <c r="E37" i="29"/>
  <c r="E52" i="29" s="1"/>
  <c r="E53" i="29" s="1"/>
  <c r="E55" i="29" s="1"/>
  <c r="H11" i="37"/>
  <c r="H94" i="37" s="1"/>
  <c r="E39" i="37"/>
  <c r="E45" i="30"/>
  <c r="E21" i="37"/>
  <c r="J43" i="26"/>
  <c r="E59" i="18"/>
  <c r="O144" i="42"/>
  <c r="O155" i="42"/>
  <c r="K42" i="25"/>
  <c r="K15" i="37" s="1"/>
  <c r="K41" i="29"/>
  <c r="K39" i="37"/>
  <c r="H43" i="25"/>
  <c r="L126" i="42"/>
  <c r="L67" i="42"/>
  <c r="L142" i="42"/>
  <c r="L153" i="42"/>
  <c r="L68" i="42"/>
  <c r="E38" i="17"/>
  <c r="L133" i="42"/>
  <c r="L62" i="42"/>
  <c r="L69" i="42"/>
  <c r="H33" i="37"/>
  <c r="H43" i="30"/>
  <c r="I158" i="33"/>
  <c r="I467" i="33" s="1"/>
  <c r="E44" i="29"/>
  <c r="I188" i="33"/>
  <c r="I497" i="33" s="1"/>
  <c r="E44" i="37"/>
  <c r="H45" i="30"/>
  <c r="H21" i="37"/>
  <c r="E37" i="28"/>
  <c r="E52" i="28" s="1"/>
  <c r="E53" i="28" s="1"/>
  <c r="E55" i="28" s="1"/>
  <c r="K44" i="29"/>
  <c r="K20" i="37" s="1"/>
  <c r="L141" i="42"/>
  <c r="E31" i="37"/>
  <c r="E43" i="28"/>
  <c r="L138" i="42"/>
  <c r="E28" i="37"/>
  <c r="E41" i="26"/>
  <c r="L139" i="42"/>
  <c r="E41" i="24"/>
  <c r="E29" i="37"/>
  <c r="E35" i="26"/>
  <c r="E50" i="26" s="1"/>
  <c r="E51" i="26" s="1"/>
  <c r="E53" i="26" s="1"/>
  <c r="L147" i="42"/>
  <c r="L130" i="42"/>
  <c r="E39" i="26"/>
  <c r="L149" i="42"/>
  <c r="E40" i="37"/>
  <c r="E42" i="26"/>
  <c r="E34" i="17"/>
  <c r="L92" i="42"/>
  <c r="L103" i="42" s="1"/>
  <c r="T240" i="42"/>
  <c r="N342" i="42" s="1"/>
  <c r="B120" i="33"/>
  <c r="T254" i="42"/>
  <c r="I356" i="42" s="1"/>
  <c r="B193" i="33"/>
  <c r="D250" i="33"/>
  <c r="D352" i="33" s="1"/>
  <c r="M357" i="42"/>
  <c r="B137" i="33"/>
  <c r="E353" i="42"/>
  <c r="P353" i="42"/>
  <c r="Q353" i="42"/>
  <c r="O353" i="42"/>
  <c r="R353" i="42"/>
  <c r="M353" i="42"/>
  <c r="H353" i="42"/>
  <c r="G353" i="42"/>
  <c r="S353" i="42"/>
  <c r="H365" i="42"/>
  <c r="N353" i="42"/>
  <c r="I353" i="42"/>
  <c r="C353" i="42"/>
  <c r="D353" i="42"/>
  <c r="J353" i="42"/>
  <c r="R365" i="42"/>
  <c r="D365" i="42"/>
  <c r="N365" i="42"/>
  <c r="L353" i="42"/>
  <c r="L357" i="42"/>
  <c r="F353" i="42"/>
  <c r="F365" i="42"/>
  <c r="C365" i="42"/>
  <c r="M365" i="42"/>
  <c r="J365" i="42"/>
  <c r="I365" i="42"/>
  <c r="P365" i="42"/>
  <c r="K365" i="42"/>
  <c r="Q365" i="42"/>
  <c r="E365" i="42"/>
  <c r="S365" i="42"/>
  <c r="L365" i="42"/>
  <c r="G365" i="42"/>
  <c r="AG374" i="41"/>
  <c r="AJ374" i="41" s="1"/>
  <c r="I373" i="41" s="1"/>
  <c r="AG443" i="41"/>
  <c r="AJ443" i="41" s="1"/>
  <c r="I442" i="41" s="1"/>
  <c r="I304" i="41"/>
  <c r="J304" i="41"/>
  <c r="K304" i="41"/>
  <c r="H304" i="41"/>
  <c r="N6" i="8"/>
  <c r="N110" i="33" s="1"/>
  <c r="M110" i="33"/>
  <c r="S357" i="42"/>
  <c r="Q357" i="42"/>
  <c r="N357" i="42"/>
  <c r="D357" i="42"/>
  <c r="J357" i="42"/>
  <c r="F357" i="42"/>
  <c r="K357" i="42"/>
  <c r="E357" i="42"/>
  <c r="I357" i="42"/>
  <c r="C357" i="42"/>
  <c r="G357" i="42"/>
  <c r="R357" i="42"/>
  <c r="P357" i="42"/>
  <c r="O357" i="42"/>
  <c r="T268" i="42"/>
  <c r="L370" i="42" s="1"/>
  <c r="T252" i="42"/>
  <c r="Q354" i="42" s="1"/>
  <c r="Q347" i="42"/>
  <c r="N347" i="42"/>
  <c r="J347" i="42"/>
  <c r="R347" i="42"/>
  <c r="E347" i="42"/>
  <c r="H347" i="42"/>
  <c r="S347" i="42"/>
  <c r="M347" i="42"/>
  <c r="O347" i="42"/>
  <c r="G347" i="42"/>
  <c r="K347" i="42"/>
  <c r="F347" i="42"/>
  <c r="D347" i="42"/>
  <c r="P347" i="42"/>
  <c r="I347" i="42"/>
  <c r="L347" i="42"/>
  <c r="C347" i="42"/>
  <c r="T265" i="42"/>
  <c r="T241" i="42"/>
  <c r="T248" i="42"/>
  <c r="K363" i="42"/>
  <c r="O363" i="42"/>
  <c r="Q363" i="42"/>
  <c r="D363" i="42"/>
  <c r="G363" i="42"/>
  <c r="H363" i="42"/>
  <c r="L363" i="42"/>
  <c r="E363" i="42"/>
  <c r="N363" i="42"/>
  <c r="P363" i="42"/>
  <c r="F363" i="42"/>
  <c r="J363" i="42"/>
  <c r="R363" i="42"/>
  <c r="I363" i="42"/>
  <c r="S363" i="42"/>
  <c r="C363" i="42"/>
  <c r="M363" i="42"/>
  <c r="T266" i="42"/>
  <c r="T243" i="42"/>
  <c r="T246" i="42"/>
  <c r="T267" i="42"/>
  <c r="T253" i="42"/>
  <c r="T239" i="42"/>
  <c r="C349" i="42"/>
  <c r="I349" i="42"/>
  <c r="K349" i="42"/>
  <c r="L349" i="42"/>
  <c r="M349" i="42"/>
  <c r="N349" i="42"/>
  <c r="F349" i="42"/>
  <c r="Q349" i="42"/>
  <c r="G349" i="42"/>
  <c r="D349" i="42"/>
  <c r="S349" i="42"/>
  <c r="O349" i="42"/>
  <c r="H349" i="42"/>
  <c r="E349" i="42"/>
  <c r="J349" i="42"/>
  <c r="P349" i="42"/>
  <c r="R349" i="42"/>
  <c r="T256" i="42"/>
  <c r="T258" i="42"/>
  <c r="P344" i="42"/>
  <c r="F344" i="42"/>
  <c r="G344" i="42"/>
  <c r="I344" i="42"/>
  <c r="S344" i="42"/>
  <c r="O344" i="42"/>
  <c r="D344" i="42"/>
  <c r="J344" i="42"/>
  <c r="R344" i="42"/>
  <c r="E344" i="42"/>
  <c r="N344" i="42"/>
  <c r="L344" i="42"/>
  <c r="K344" i="42"/>
  <c r="M344" i="42"/>
  <c r="C344" i="42"/>
  <c r="H344" i="42"/>
  <c r="Q344" i="42"/>
  <c r="N352" i="42"/>
  <c r="L352" i="42"/>
  <c r="P352" i="42"/>
  <c r="C352" i="42"/>
  <c r="O352" i="42"/>
  <c r="R352" i="42"/>
  <c r="K352" i="42"/>
  <c r="I352" i="42"/>
  <c r="E352" i="42"/>
  <c r="S352" i="42"/>
  <c r="Q352" i="42"/>
  <c r="D352" i="42"/>
  <c r="M352" i="42"/>
  <c r="H352" i="42"/>
  <c r="G352" i="42"/>
  <c r="F352" i="42"/>
  <c r="J352" i="42"/>
  <c r="S362" i="42"/>
  <c r="H362" i="42"/>
  <c r="K362" i="42"/>
  <c r="D362" i="42"/>
  <c r="J362" i="42"/>
  <c r="L362" i="42"/>
  <c r="N362" i="42"/>
  <c r="F362" i="42"/>
  <c r="E362" i="42"/>
  <c r="P362" i="42"/>
  <c r="I362" i="42"/>
  <c r="M362" i="42"/>
  <c r="R362" i="42"/>
  <c r="Q362" i="42"/>
  <c r="G362" i="42"/>
  <c r="C362" i="42"/>
  <c r="O362" i="42"/>
  <c r="T244" i="42"/>
  <c r="H351" i="42"/>
  <c r="S351" i="42"/>
  <c r="P351" i="42"/>
  <c r="M351" i="42"/>
  <c r="D351" i="42"/>
  <c r="J351" i="42"/>
  <c r="Q351" i="42"/>
  <c r="O351" i="42"/>
  <c r="L351" i="42"/>
  <c r="R351" i="42"/>
  <c r="K351" i="42"/>
  <c r="F351" i="42"/>
  <c r="C351" i="42"/>
  <c r="N351" i="42"/>
  <c r="E351" i="42"/>
  <c r="G351" i="42"/>
  <c r="I351" i="42"/>
  <c r="T264" i="42"/>
  <c r="T262" i="42"/>
  <c r="T259" i="42"/>
  <c r="O359" i="42"/>
  <c r="C359" i="42"/>
  <c r="H359" i="42"/>
  <c r="E359" i="42"/>
  <c r="P359" i="42"/>
  <c r="I359" i="42"/>
  <c r="G359" i="42"/>
  <c r="S359" i="42"/>
  <c r="D359" i="42"/>
  <c r="J359" i="42"/>
  <c r="K359" i="42"/>
  <c r="L359" i="42"/>
  <c r="R359" i="42"/>
  <c r="F359" i="42"/>
  <c r="M359" i="42"/>
  <c r="N359" i="42"/>
  <c r="Q359" i="42"/>
  <c r="B116" i="33"/>
  <c r="G506" i="33"/>
  <c r="F506" i="33"/>
  <c r="H506" i="33"/>
  <c r="E506" i="33"/>
  <c r="E425" i="33"/>
  <c r="G425" i="33"/>
  <c r="F425" i="33"/>
  <c r="B191" i="33"/>
  <c r="F516" i="33"/>
  <c r="G516" i="33"/>
  <c r="E516" i="33"/>
  <c r="E497" i="33"/>
  <c r="F497" i="33"/>
  <c r="G497" i="33"/>
  <c r="D292" i="33"/>
  <c r="D394" i="33" s="1"/>
  <c r="B188" i="33"/>
  <c r="D305" i="33"/>
  <c r="D407" i="33" s="1"/>
  <c r="E443" i="33"/>
  <c r="F443" i="33"/>
  <c r="H443" i="33"/>
  <c r="G443" i="33"/>
  <c r="B134" i="33"/>
  <c r="D238" i="33"/>
  <c r="D340" i="33" s="1"/>
  <c r="D307" i="33"/>
  <c r="D409" i="33" s="1"/>
  <c r="B203" i="33"/>
  <c r="F512" i="33"/>
  <c r="G512" i="33"/>
  <c r="E512" i="33"/>
  <c r="D259" i="33"/>
  <c r="D361" i="33" s="1"/>
  <c r="B155" i="33"/>
  <c r="F464" i="33"/>
  <c r="E464" i="33"/>
  <c r="G464" i="33"/>
  <c r="B129" i="33"/>
  <c r="D233" i="33"/>
  <c r="D335" i="33" s="1"/>
  <c r="F518" i="33"/>
  <c r="E518" i="33"/>
  <c r="G518" i="33"/>
  <c r="B147" i="33"/>
  <c r="D251" i="33"/>
  <c r="D353" i="33" s="1"/>
  <c r="F456" i="33"/>
  <c r="H456" i="33"/>
  <c r="E456" i="33"/>
  <c r="G456" i="33"/>
  <c r="F461" i="33"/>
  <c r="E461" i="33"/>
  <c r="G461" i="33"/>
  <c r="H461" i="33"/>
  <c r="B152" i="33"/>
  <c r="D256" i="33"/>
  <c r="D358" i="33" s="1"/>
  <c r="D276" i="33"/>
  <c r="D378" i="33" s="1"/>
  <c r="B172" i="33"/>
  <c r="B206" i="33"/>
  <c r="D310" i="33"/>
  <c r="D412" i="33" s="1"/>
  <c r="G492" i="33"/>
  <c r="E492" i="33"/>
  <c r="H492" i="33"/>
  <c r="F492" i="33"/>
  <c r="D300" i="33"/>
  <c r="D402" i="33" s="1"/>
  <c r="B196" i="33"/>
  <c r="D247" i="33"/>
  <c r="D349" i="33" s="1"/>
  <c r="B143" i="33"/>
  <c r="G505" i="33"/>
  <c r="H505" i="33"/>
  <c r="F505" i="33"/>
  <c r="E505" i="33"/>
  <c r="D239" i="33"/>
  <c r="D341" i="33" s="1"/>
  <c r="B135" i="33"/>
  <c r="F444" i="33"/>
  <c r="E444" i="33"/>
  <c r="H444" i="33"/>
  <c r="G444" i="33"/>
  <c r="K39" i="17"/>
  <c r="J45" i="30"/>
  <c r="J43" i="17"/>
  <c r="F45" i="28"/>
  <c r="J11" i="37"/>
  <c r="J97" i="37" s="1"/>
  <c r="F11" i="37"/>
  <c r="F100" i="37" s="1"/>
  <c r="F20" i="37"/>
  <c r="I20" i="37"/>
  <c r="I9" i="37" s="1"/>
  <c r="I75" i="37" s="1"/>
  <c r="I45" i="29"/>
  <c r="I32" i="37"/>
  <c r="I43" i="29"/>
  <c r="I187" i="33"/>
  <c r="I291" i="33" s="1"/>
  <c r="I146" i="33"/>
  <c r="I148" i="33"/>
  <c r="H93" i="37"/>
  <c r="K38" i="37"/>
  <c r="I153" i="33"/>
  <c r="I127" i="33"/>
  <c r="I163" i="33"/>
  <c r="I133" i="33"/>
  <c r="I142" i="33"/>
  <c r="I124" i="33"/>
  <c r="I203" i="33"/>
  <c r="I138" i="33"/>
  <c r="I214" i="33"/>
  <c r="I174" i="33"/>
  <c r="I152" i="33"/>
  <c r="F43" i="26"/>
  <c r="F16" i="37"/>
  <c r="I183" i="33"/>
  <c r="I154" i="33"/>
  <c r="I179" i="33"/>
  <c r="I143" i="33"/>
  <c r="I201" i="33"/>
  <c r="I170" i="33"/>
  <c r="I159" i="33"/>
  <c r="I206" i="33"/>
  <c r="I167" i="33"/>
  <c r="I118" i="33"/>
  <c r="I128" i="33"/>
  <c r="I162" i="33"/>
  <c r="I185" i="33"/>
  <c r="I191" i="33"/>
  <c r="I175" i="33"/>
  <c r="I315" i="33"/>
  <c r="N13" i="34"/>
  <c r="N15" i="34"/>
  <c r="N12" i="34"/>
  <c r="N8" i="34"/>
  <c r="N10" i="34"/>
  <c r="N9" i="34"/>
  <c r="N14" i="34"/>
  <c r="N11" i="34"/>
  <c r="O1" i="33"/>
  <c r="N5" i="33"/>
  <c r="N2" i="33"/>
  <c r="I264" i="33"/>
  <c r="I135" i="33"/>
  <c r="I132" i="33"/>
  <c r="I212" i="33"/>
  <c r="I166" i="33"/>
  <c r="I207" i="33"/>
  <c r="I140" i="33"/>
  <c r="I192" i="33"/>
  <c r="I115" i="33"/>
  <c r="I213" i="33"/>
  <c r="I176" i="33"/>
  <c r="I157" i="33"/>
  <c r="I122" i="33"/>
  <c r="I155" i="33"/>
  <c r="I120" i="33"/>
  <c r="I131" i="33"/>
  <c r="H43" i="29"/>
  <c r="H32" i="37"/>
  <c r="G43" i="30"/>
  <c r="G33" i="37"/>
  <c r="H20" i="37"/>
  <c r="H45" i="29"/>
  <c r="G45" i="30"/>
  <c r="G21" i="37"/>
  <c r="E43" i="29"/>
  <c r="E32" i="37"/>
  <c r="P1" i="34"/>
  <c r="O6" i="34"/>
  <c r="G115" i="34" s="1"/>
  <c r="O2" i="34"/>
  <c r="O4" i="34" s="1"/>
  <c r="I134" i="33"/>
  <c r="I197" i="33"/>
  <c r="I177" i="33"/>
  <c r="I194" i="33"/>
  <c r="I156" i="33"/>
  <c r="I137" i="33"/>
  <c r="I189" i="33"/>
  <c r="I145" i="33"/>
  <c r="I205" i="33"/>
  <c r="I195" i="33"/>
  <c r="I117" i="33"/>
  <c r="I199" i="33"/>
  <c r="I198" i="33"/>
  <c r="AH6" i="39"/>
  <c r="AK5" i="39"/>
  <c r="AM5" i="39"/>
  <c r="AJ6" i="39"/>
  <c r="G31" i="37"/>
  <c r="G43" i="28"/>
  <c r="I193" i="33"/>
  <c r="G113" i="34"/>
  <c r="AC6" i="39"/>
  <c r="AF5" i="39"/>
  <c r="G45" i="28"/>
  <c r="G19" i="37"/>
  <c r="I171" i="33"/>
  <c r="I119" i="33"/>
  <c r="I125" i="33"/>
  <c r="I130" i="33"/>
  <c r="I178" i="33"/>
  <c r="I129" i="33"/>
  <c r="I208" i="33"/>
  <c r="I200" i="33"/>
  <c r="I196" i="33"/>
  <c r="I180" i="33"/>
  <c r="I182" i="33"/>
  <c r="I141" i="33"/>
  <c r="I139" i="33"/>
  <c r="I190" i="33"/>
  <c r="I136" i="33"/>
  <c r="I181" i="33"/>
  <c r="I151" i="33"/>
  <c r="I172" i="33"/>
  <c r="I150" i="33"/>
  <c r="I168" i="33"/>
  <c r="N35" i="15"/>
  <c r="N34" i="15"/>
  <c r="N18" i="30"/>
  <c r="O14" i="30"/>
  <c r="O18" i="29"/>
  <c r="P14" i="29"/>
  <c r="J10" i="37"/>
  <c r="J48" i="30"/>
  <c r="J49" i="30" s="1"/>
  <c r="J48" i="28"/>
  <c r="J49" i="28" s="1"/>
  <c r="J48" i="29"/>
  <c r="J49" i="29" s="1"/>
  <c r="K212" i="30"/>
  <c r="K47" i="30" s="1"/>
  <c r="K208" i="29"/>
  <c r="K22" i="29" s="1"/>
  <c r="N17" i="32"/>
  <c r="X251" i="41" s="1"/>
  <c r="Z251" i="41" s="1"/>
  <c r="M238" i="41" s="1"/>
  <c r="O11" i="31"/>
  <c r="N17" i="31"/>
  <c r="O11" i="18"/>
  <c r="N17" i="18"/>
  <c r="X249" i="41" s="1"/>
  <c r="Z249" i="41" s="1"/>
  <c r="M236" i="41" s="1"/>
  <c r="O17" i="28"/>
  <c r="N18" i="28"/>
  <c r="I98" i="37"/>
  <c r="K212" i="29"/>
  <c r="K47" i="29" s="1"/>
  <c r="K212" i="28"/>
  <c r="K47" i="28" s="1"/>
  <c r="L211" i="30"/>
  <c r="L207" i="30"/>
  <c r="K208" i="28"/>
  <c r="K22" i="28" s="1"/>
  <c r="M200" i="29"/>
  <c r="M200" i="28"/>
  <c r="M200" i="30"/>
  <c r="O13" i="27"/>
  <c r="N45" i="27"/>
  <c r="K208" i="30"/>
  <c r="K22" i="30" s="1"/>
  <c r="L207" i="28"/>
  <c r="L211" i="28"/>
  <c r="L207" i="29"/>
  <c r="L211" i="29"/>
  <c r="L210" i="30"/>
  <c r="L206" i="30"/>
  <c r="L210" i="28"/>
  <c r="L206" i="28"/>
  <c r="L206" i="29"/>
  <c r="L210" i="29"/>
  <c r="M199" i="29"/>
  <c r="M199" i="28"/>
  <c r="M199" i="30"/>
  <c r="O13" i="24"/>
  <c r="N45" i="24"/>
  <c r="I97" i="37"/>
  <c r="I94" i="37"/>
  <c r="I101" i="37"/>
  <c r="I93" i="37"/>
  <c r="I100" i="37"/>
  <c r="I92" i="37"/>
  <c r="I102" i="37"/>
  <c r="I130" i="37"/>
  <c r="I96" i="37"/>
  <c r="I95" i="37"/>
  <c r="O15" i="26"/>
  <c r="N16" i="26"/>
  <c r="O6" i="8"/>
  <c r="O110" i="33" s="1"/>
  <c r="AF4" i="39"/>
  <c r="K58" i="31"/>
  <c r="P15" i="25"/>
  <c r="O16" i="25"/>
  <c r="O15" i="17"/>
  <c r="N16" i="17"/>
  <c r="R50" i="32"/>
  <c r="R48" i="32"/>
  <c r="R49" i="32" s="1"/>
  <c r="M4" i="29"/>
  <c r="M4" i="28"/>
  <c r="M4" i="25"/>
  <c r="M4" i="32"/>
  <c r="M4" i="26"/>
  <c r="M4" i="37"/>
  <c r="M4" i="18"/>
  <c r="M4" i="27"/>
  <c r="M4" i="17"/>
  <c r="M4" i="15"/>
  <c r="M4" i="30"/>
  <c r="M4" i="31"/>
  <c r="M4" i="24"/>
  <c r="AC4" i="39"/>
  <c r="N46" i="37"/>
  <c r="R48" i="37"/>
  <c r="K48" i="31"/>
  <c r="K50" i="31"/>
  <c r="K51" i="31"/>
  <c r="K35" i="37"/>
  <c r="K57" i="31"/>
  <c r="L64" i="37"/>
  <c r="L12" i="37" s="1"/>
  <c r="L56" i="31"/>
  <c r="L54" i="31"/>
  <c r="L58" i="31" s="1"/>
  <c r="K47" i="37"/>
  <c r="K55" i="31"/>
  <c r="M45" i="31"/>
  <c r="M24" i="31"/>
  <c r="M43" i="31"/>
  <c r="M53" i="31" s="1"/>
  <c r="M52" i="37"/>
  <c r="M50" i="37" s="1"/>
  <c r="N19" i="31"/>
  <c r="L47" i="31"/>
  <c r="L61" i="31"/>
  <c r="L62" i="31" s="1"/>
  <c r="P45" i="18"/>
  <c r="P61" i="18" s="1"/>
  <c r="P62" i="18" s="1"/>
  <c r="P43" i="18"/>
  <c r="P53" i="18" s="1"/>
  <c r="Q19" i="18"/>
  <c r="P24" i="18"/>
  <c r="P51" i="37"/>
  <c r="O47" i="18"/>
  <c r="N58" i="18"/>
  <c r="N22" i="37" s="1"/>
  <c r="N34" i="37"/>
  <c r="N57" i="18"/>
  <c r="O63" i="37"/>
  <c r="O56" i="18"/>
  <c r="O54" i="18"/>
  <c r="O46" i="37" s="1"/>
  <c r="N48" i="18"/>
  <c r="N49" i="18" s="1"/>
  <c r="N51" i="18"/>
  <c r="N50" i="18"/>
  <c r="S65" i="37"/>
  <c r="S54" i="32"/>
  <c r="S56" i="32"/>
  <c r="R36" i="37"/>
  <c r="R57" i="32"/>
  <c r="T45" i="32"/>
  <c r="T61" i="32" s="1"/>
  <c r="T62" i="32" s="1"/>
  <c r="T43" i="32"/>
  <c r="T53" i="32" s="1"/>
  <c r="T24" i="32"/>
  <c r="T53" i="37"/>
  <c r="U19" i="32"/>
  <c r="S47" i="32"/>
  <c r="L59" i="18"/>
  <c r="M50" i="18"/>
  <c r="M46" i="37"/>
  <c r="L42" i="28"/>
  <c r="L43" i="28" s="1"/>
  <c r="L35" i="27"/>
  <c r="L46" i="27" s="1"/>
  <c r="L47" i="27" s="1"/>
  <c r="L49" i="27" s="1"/>
  <c r="R8" i="37"/>
  <c r="Q8" i="37"/>
  <c r="Q128" i="37" s="1"/>
  <c r="J121" i="37"/>
  <c r="G40" i="17"/>
  <c r="G35" i="17"/>
  <c r="G50" i="17" s="1"/>
  <c r="G51" i="17" s="1"/>
  <c r="G53" i="17" s="1"/>
  <c r="G39" i="17"/>
  <c r="G42" i="17"/>
  <c r="G38" i="37"/>
  <c r="L35" i="25"/>
  <c r="L50" i="25" s="1"/>
  <c r="L51" i="25" s="1"/>
  <c r="L53" i="25" s="1"/>
  <c r="L35" i="26"/>
  <c r="L50" i="26" s="1"/>
  <c r="L51" i="26" s="1"/>
  <c r="L53" i="26" s="1"/>
  <c r="L55" i="28"/>
  <c r="L37" i="30"/>
  <c r="L52" i="30" s="1"/>
  <c r="L53" i="30" s="1"/>
  <c r="L55" i="30" s="1"/>
  <c r="K50" i="25"/>
  <c r="L33" i="37"/>
  <c r="L43" i="30"/>
  <c r="J9" i="37"/>
  <c r="J72" i="37" s="1"/>
  <c r="K50" i="17"/>
  <c r="N9" i="31"/>
  <c r="N11" i="29"/>
  <c r="N35" i="29" s="1"/>
  <c r="N36" i="29" s="1"/>
  <c r="N9" i="32"/>
  <c r="N11" i="30"/>
  <c r="N35" i="30" s="1"/>
  <c r="N36" i="30" s="1"/>
  <c r="N11" i="28"/>
  <c r="N35" i="28" s="1"/>
  <c r="N36" i="28" s="1"/>
  <c r="N9" i="18"/>
  <c r="N9" i="27"/>
  <c r="N33" i="27" s="1"/>
  <c r="N34" i="27" s="1"/>
  <c r="N9" i="24"/>
  <c r="N33" i="24" s="1"/>
  <c r="N34" i="24" s="1"/>
  <c r="N9" i="26"/>
  <c r="N33" i="26" s="1"/>
  <c r="N34" i="26" s="1"/>
  <c r="N9" i="17"/>
  <c r="N33" i="17" s="1"/>
  <c r="N34" i="17" s="1"/>
  <c r="N9" i="25"/>
  <c r="N33" i="25" s="1"/>
  <c r="N34" i="25" s="1"/>
  <c r="O33" i="15"/>
  <c r="M55" i="18"/>
  <c r="M59" i="18"/>
  <c r="K18" i="37"/>
  <c r="K41" i="27"/>
  <c r="K30" i="37"/>
  <c r="L32" i="37"/>
  <c r="L43" i="29"/>
  <c r="K41" i="26"/>
  <c r="K28" i="37"/>
  <c r="L41" i="26"/>
  <c r="L28" i="37"/>
  <c r="K45" i="30"/>
  <c r="K21" i="37"/>
  <c r="L39" i="25"/>
  <c r="L42" i="25"/>
  <c r="L39" i="37"/>
  <c r="K31" i="37"/>
  <c r="K43" i="28"/>
  <c r="K51" i="26"/>
  <c r="M38" i="17"/>
  <c r="M52" i="17"/>
  <c r="M40" i="17"/>
  <c r="M42" i="30"/>
  <c r="M40" i="30"/>
  <c r="M54" i="30"/>
  <c r="K27" i="37"/>
  <c r="K41" i="25"/>
  <c r="L41" i="29"/>
  <c r="L44" i="37"/>
  <c r="L44" i="29"/>
  <c r="L44" i="30"/>
  <c r="L41" i="30"/>
  <c r="L45" i="37"/>
  <c r="K14" i="37"/>
  <c r="M40" i="25"/>
  <c r="M52" i="25"/>
  <c r="M38" i="25"/>
  <c r="L43" i="37"/>
  <c r="L44" i="28"/>
  <c r="L41" i="28"/>
  <c r="L42" i="26"/>
  <c r="L39" i="26"/>
  <c r="L40" i="37"/>
  <c r="L39" i="27"/>
  <c r="L42" i="37"/>
  <c r="L42" i="27"/>
  <c r="L18" i="37" s="1"/>
  <c r="K52" i="28"/>
  <c r="K43" i="26"/>
  <c r="K16" i="37"/>
  <c r="M52" i="26"/>
  <c r="M40" i="26"/>
  <c r="M38" i="26"/>
  <c r="M55" i="32"/>
  <c r="L30" i="37"/>
  <c r="L41" i="27"/>
  <c r="K19" i="37"/>
  <c r="K45" i="28"/>
  <c r="L27" i="37"/>
  <c r="L41" i="25"/>
  <c r="L38" i="37"/>
  <c r="L42" i="17"/>
  <c r="L39" i="17"/>
  <c r="L42" i="24"/>
  <c r="L17" i="37" s="1"/>
  <c r="L39" i="24"/>
  <c r="L41" i="37"/>
  <c r="M48" i="24"/>
  <c r="M38" i="24"/>
  <c r="M40" i="24"/>
  <c r="K43" i="30"/>
  <c r="K33" i="37"/>
  <c r="K55" i="30"/>
  <c r="L35" i="17"/>
  <c r="L50" i="17" s="1"/>
  <c r="L51" i="17" s="1"/>
  <c r="L53" i="17" s="1"/>
  <c r="M48" i="27"/>
  <c r="M38" i="27"/>
  <c r="M40" i="27"/>
  <c r="K17" i="37"/>
  <c r="K41" i="17"/>
  <c r="K26" i="37"/>
  <c r="K55" i="29"/>
  <c r="K29" i="37"/>
  <c r="K41" i="24"/>
  <c r="L41" i="17"/>
  <c r="L26" i="37"/>
  <c r="L35" i="24"/>
  <c r="L46" i="24" s="1"/>
  <c r="M54" i="28"/>
  <c r="M40" i="28"/>
  <c r="M42" i="28"/>
  <c r="K46" i="27"/>
  <c r="K47" i="24"/>
  <c r="L29" i="37"/>
  <c r="L41" i="24"/>
  <c r="M54" i="29"/>
  <c r="M40" i="29"/>
  <c r="M42" i="29"/>
  <c r="L37" i="29"/>
  <c r="L52" i="29" s="1"/>
  <c r="L53" i="29" s="1"/>
  <c r="L55" i="29" s="1"/>
  <c r="K43" i="29"/>
  <c r="K32" i="37"/>
  <c r="L24" i="37" l="1"/>
  <c r="L59" i="32"/>
  <c r="L36" i="37"/>
  <c r="L57" i="32"/>
  <c r="M41" i="32"/>
  <c r="M48" i="32" s="1"/>
  <c r="M49" i="32" s="1"/>
  <c r="M61" i="32"/>
  <c r="M62" i="32" s="1"/>
  <c r="M56" i="32"/>
  <c r="M51" i="32"/>
  <c r="AB239" i="41"/>
  <c r="AG239" i="41" s="1"/>
  <c r="AF239" i="41"/>
  <c r="AF238" i="41"/>
  <c r="M41" i="18"/>
  <c r="M48" i="18" s="1"/>
  <c r="M49" i="18" s="1"/>
  <c r="AB237" i="41"/>
  <c r="M61" i="18"/>
  <c r="M62" i="18" s="1"/>
  <c r="M56" i="18"/>
  <c r="M48" i="37"/>
  <c r="M58" i="32"/>
  <c r="N157" i="42"/>
  <c r="M41" i="31"/>
  <c r="AB238" i="41"/>
  <c r="G114" i="34"/>
  <c r="E45" i="28"/>
  <c r="H129" i="42"/>
  <c r="E18" i="37"/>
  <c r="H66" i="42"/>
  <c r="H126" i="42"/>
  <c r="H63" i="42"/>
  <c r="H127" i="42"/>
  <c r="H67" i="42"/>
  <c r="E43" i="25"/>
  <c r="G125" i="34"/>
  <c r="E15" i="37"/>
  <c r="G117" i="34"/>
  <c r="N4" i="30"/>
  <c r="H64" i="42"/>
  <c r="E38" i="37"/>
  <c r="E11" i="37" s="1"/>
  <c r="E130" i="37" s="1"/>
  <c r="H147" i="42"/>
  <c r="H161" i="42" s="1"/>
  <c r="H162" i="42" s="1"/>
  <c r="E45" i="29"/>
  <c r="H131" i="42"/>
  <c r="N4" i="18"/>
  <c r="I495" i="33"/>
  <c r="L43" i="27"/>
  <c r="I288" i="33"/>
  <c r="I292" i="33"/>
  <c r="N4" i="32"/>
  <c r="G119" i="34"/>
  <c r="G120" i="34"/>
  <c r="H130" i="37"/>
  <c r="H97" i="37"/>
  <c r="H96" i="37"/>
  <c r="K45" i="29"/>
  <c r="N4" i="28"/>
  <c r="G122" i="34"/>
  <c r="G110" i="34"/>
  <c r="H102" i="37"/>
  <c r="N4" i="24"/>
  <c r="N4" i="25"/>
  <c r="G123" i="34"/>
  <c r="H101" i="37"/>
  <c r="N4" i="15"/>
  <c r="N4" i="26"/>
  <c r="G121" i="34"/>
  <c r="H98" i="37"/>
  <c r="N4" i="27"/>
  <c r="G124" i="34"/>
  <c r="H99" i="37"/>
  <c r="N4" i="17"/>
  <c r="H92" i="37"/>
  <c r="N4" i="31"/>
  <c r="N4" i="29"/>
  <c r="N4" i="37"/>
  <c r="E20" i="37"/>
  <c r="I10" i="37"/>
  <c r="H100" i="37"/>
  <c r="H95" i="37"/>
  <c r="H10" i="37"/>
  <c r="E42" i="17"/>
  <c r="E39" i="17"/>
  <c r="K43" i="25"/>
  <c r="O98" i="42"/>
  <c r="O109" i="42" s="1"/>
  <c r="O95" i="42"/>
  <c r="O106" i="42" s="1"/>
  <c r="O133" i="42"/>
  <c r="O96" i="42"/>
  <c r="O107" i="42" s="1"/>
  <c r="O97" i="42"/>
  <c r="O108" i="42" s="1"/>
  <c r="O94" i="42"/>
  <c r="O105" i="42" s="1"/>
  <c r="O92" i="42"/>
  <c r="O103" i="42" s="1"/>
  <c r="O99" i="42"/>
  <c r="O110" i="42" s="1"/>
  <c r="O93" i="42"/>
  <c r="O104" i="42" s="1"/>
  <c r="K23" i="37"/>
  <c r="K9" i="37" s="1"/>
  <c r="K67" i="37" s="1"/>
  <c r="I262" i="33"/>
  <c r="L60" i="42"/>
  <c r="L65" i="42"/>
  <c r="L59" i="42"/>
  <c r="L131" i="42"/>
  <c r="L64" i="42"/>
  <c r="R342" i="42"/>
  <c r="H9" i="37"/>
  <c r="H75" i="37" s="1"/>
  <c r="L161" i="42"/>
  <c r="L162" i="42" s="1"/>
  <c r="E40" i="17"/>
  <c r="E35" i="17"/>
  <c r="E50" i="17" s="1"/>
  <c r="E51" i="17" s="1"/>
  <c r="E53" i="17" s="1"/>
  <c r="L125" i="42"/>
  <c r="E43" i="26"/>
  <c r="L127" i="42"/>
  <c r="E16" i="37"/>
  <c r="K342" i="42"/>
  <c r="G342" i="42"/>
  <c r="E342" i="42"/>
  <c r="J342" i="42"/>
  <c r="D342" i="42"/>
  <c r="F342" i="42"/>
  <c r="L342" i="42"/>
  <c r="P342" i="42"/>
  <c r="M342" i="42"/>
  <c r="O342" i="42"/>
  <c r="S342" i="42"/>
  <c r="Q342" i="42"/>
  <c r="O356" i="42"/>
  <c r="C342" i="42"/>
  <c r="I342" i="42"/>
  <c r="H342" i="42"/>
  <c r="C356" i="42"/>
  <c r="S356" i="42"/>
  <c r="M356" i="42"/>
  <c r="P356" i="42"/>
  <c r="R356" i="42"/>
  <c r="J356" i="42"/>
  <c r="D356" i="42"/>
  <c r="Q356" i="42"/>
  <c r="N356" i="42"/>
  <c r="H356" i="42"/>
  <c r="F356" i="42"/>
  <c r="G356" i="42"/>
  <c r="K356" i="42"/>
  <c r="L356" i="42"/>
  <c r="E356" i="42"/>
  <c r="P370" i="42"/>
  <c r="M354" i="42"/>
  <c r="C370" i="42"/>
  <c r="N370" i="42"/>
  <c r="K370" i="42"/>
  <c r="F370" i="42"/>
  <c r="Q370" i="42"/>
  <c r="G354" i="42"/>
  <c r="L354" i="42"/>
  <c r="R354" i="42"/>
  <c r="P354" i="42"/>
  <c r="S354" i="42"/>
  <c r="K354" i="42"/>
  <c r="O354" i="42"/>
  <c r="AL305" i="41"/>
  <c r="E319" i="41" s="1"/>
  <c r="H442" i="41"/>
  <c r="J442" i="41"/>
  <c r="K442" i="41"/>
  <c r="J373" i="41"/>
  <c r="K373" i="41"/>
  <c r="H373" i="41"/>
  <c r="E354" i="42"/>
  <c r="I354" i="42"/>
  <c r="J354" i="42"/>
  <c r="N354" i="42"/>
  <c r="D354" i="42"/>
  <c r="C354" i="42"/>
  <c r="F354" i="42"/>
  <c r="H354" i="42"/>
  <c r="H370" i="42"/>
  <c r="D370" i="42"/>
  <c r="O370" i="42"/>
  <c r="M370" i="42"/>
  <c r="R370" i="42"/>
  <c r="E370" i="42"/>
  <c r="J370" i="42"/>
  <c r="G370" i="42"/>
  <c r="S370" i="42"/>
  <c r="I370" i="42"/>
  <c r="I364" i="42"/>
  <c r="N364" i="42"/>
  <c r="O364" i="42"/>
  <c r="J364" i="42"/>
  <c r="P364" i="42"/>
  <c r="R364" i="42"/>
  <c r="S364" i="42"/>
  <c r="K364" i="42"/>
  <c r="C364" i="42"/>
  <c r="L364" i="42"/>
  <c r="D364" i="42"/>
  <c r="E364" i="42"/>
  <c r="F364" i="42"/>
  <c r="Q364" i="42"/>
  <c r="G364" i="42"/>
  <c r="M364" i="42"/>
  <c r="H364" i="42"/>
  <c r="R346" i="42"/>
  <c r="D346" i="42"/>
  <c r="C346" i="42"/>
  <c r="O346" i="42"/>
  <c r="P346" i="42"/>
  <c r="J346" i="42"/>
  <c r="K346" i="42"/>
  <c r="E346" i="42"/>
  <c r="H346" i="42"/>
  <c r="M346" i="42"/>
  <c r="S346" i="42"/>
  <c r="Q346" i="42"/>
  <c r="F346" i="42"/>
  <c r="N346" i="42"/>
  <c r="G346" i="42"/>
  <c r="L346" i="42"/>
  <c r="I346" i="42"/>
  <c r="N366" i="42"/>
  <c r="C366" i="42"/>
  <c r="K366" i="42"/>
  <c r="M366" i="42"/>
  <c r="L366" i="42"/>
  <c r="I366" i="42"/>
  <c r="O366" i="42"/>
  <c r="G366" i="42"/>
  <c r="H366" i="42"/>
  <c r="J366" i="42"/>
  <c r="F366" i="42"/>
  <c r="R366" i="42"/>
  <c r="D366" i="42"/>
  <c r="S366" i="42"/>
  <c r="P366" i="42"/>
  <c r="E366" i="42"/>
  <c r="Q366" i="42"/>
  <c r="E361" i="42"/>
  <c r="G361" i="42"/>
  <c r="I361" i="42"/>
  <c r="F361" i="42"/>
  <c r="K361" i="42"/>
  <c r="N361" i="42"/>
  <c r="O361" i="42"/>
  <c r="R361" i="42"/>
  <c r="J361" i="42"/>
  <c r="H361" i="42"/>
  <c r="Q361" i="42"/>
  <c r="P361" i="42"/>
  <c r="D361" i="42"/>
  <c r="C361" i="42"/>
  <c r="M361" i="42"/>
  <c r="L361" i="42"/>
  <c r="S361" i="42"/>
  <c r="N360" i="42"/>
  <c r="H360" i="42"/>
  <c r="J360" i="42"/>
  <c r="G360" i="42"/>
  <c r="C360" i="42"/>
  <c r="O360" i="42"/>
  <c r="L360" i="42"/>
  <c r="K360" i="42"/>
  <c r="I360" i="42"/>
  <c r="E360" i="42"/>
  <c r="R360" i="42"/>
  <c r="S360" i="42"/>
  <c r="Q360" i="42"/>
  <c r="M360" i="42"/>
  <c r="P360" i="42"/>
  <c r="F360" i="42"/>
  <c r="D360" i="42"/>
  <c r="K345" i="42"/>
  <c r="R345" i="42"/>
  <c r="S345" i="42"/>
  <c r="H345" i="42"/>
  <c r="D345" i="42"/>
  <c r="I345" i="42"/>
  <c r="L345" i="42"/>
  <c r="M345" i="42"/>
  <c r="O345" i="42"/>
  <c r="G345" i="42"/>
  <c r="J345" i="42"/>
  <c r="N345" i="42"/>
  <c r="P345" i="42"/>
  <c r="Q345" i="42"/>
  <c r="C345" i="42"/>
  <c r="F345" i="42"/>
  <c r="E345" i="42"/>
  <c r="L350" i="42"/>
  <c r="G350" i="42"/>
  <c r="S350" i="42"/>
  <c r="D350" i="42"/>
  <c r="O350" i="42"/>
  <c r="R350" i="42"/>
  <c r="N350" i="42"/>
  <c r="H350" i="42"/>
  <c r="P350" i="42"/>
  <c r="Q350" i="42"/>
  <c r="I350" i="42"/>
  <c r="F350" i="42"/>
  <c r="E350" i="42"/>
  <c r="C350" i="42"/>
  <c r="J350" i="42"/>
  <c r="M350" i="42"/>
  <c r="K350" i="42"/>
  <c r="D369" i="42"/>
  <c r="G369" i="42"/>
  <c r="O369" i="42"/>
  <c r="L369" i="42"/>
  <c r="S369" i="42"/>
  <c r="E369" i="42"/>
  <c r="I369" i="42"/>
  <c r="M369" i="42"/>
  <c r="J369" i="42"/>
  <c r="P369" i="42"/>
  <c r="H369" i="42"/>
  <c r="C369" i="42"/>
  <c r="K369" i="42"/>
  <c r="F369" i="42"/>
  <c r="Q369" i="42"/>
  <c r="R369" i="42"/>
  <c r="N369" i="42"/>
  <c r="D358" i="42"/>
  <c r="P358" i="42"/>
  <c r="Q358" i="42"/>
  <c r="E358" i="42"/>
  <c r="C358" i="42"/>
  <c r="S358" i="42"/>
  <c r="M358" i="42"/>
  <c r="K358" i="42"/>
  <c r="N358" i="42"/>
  <c r="G358" i="42"/>
  <c r="O358" i="42"/>
  <c r="F358" i="42"/>
  <c r="L358" i="42"/>
  <c r="I358" i="42"/>
  <c r="H358" i="42"/>
  <c r="R358" i="42"/>
  <c r="J358" i="42"/>
  <c r="N368" i="42"/>
  <c r="C368" i="42"/>
  <c r="P368" i="42"/>
  <c r="Q368" i="42"/>
  <c r="D368" i="42"/>
  <c r="J368" i="42"/>
  <c r="R368" i="42"/>
  <c r="H368" i="42"/>
  <c r="K368" i="42"/>
  <c r="G368" i="42"/>
  <c r="E368" i="42"/>
  <c r="S368" i="42"/>
  <c r="M368" i="42"/>
  <c r="L368" i="42"/>
  <c r="I368" i="42"/>
  <c r="F368" i="42"/>
  <c r="O368" i="42"/>
  <c r="F343" i="42"/>
  <c r="D343" i="42"/>
  <c r="R343" i="42"/>
  <c r="M343" i="42"/>
  <c r="N343" i="42"/>
  <c r="I343" i="42"/>
  <c r="H343" i="42"/>
  <c r="P343" i="42"/>
  <c r="Q343" i="42"/>
  <c r="J343" i="42"/>
  <c r="K343" i="42"/>
  <c r="L343" i="42"/>
  <c r="O343" i="42"/>
  <c r="G343" i="42"/>
  <c r="E343" i="42"/>
  <c r="C343" i="42"/>
  <c r="S343" i="42"/>
  <c r="J355" i="42"/>
  <c r="N355" i="42"/>
  <c r="R355" i="42"/>
  <c r="C355" i="42"/>
  <c r="E355" i="42"/>
  <c r="K355" i="42"/>
  <c r="G355" i="42"/>
  <c r="O355" i="42"/>
  <c r="S355" i="42"/>
  <c r="I355" i="42"/>
  <c r="D355" i="42"/>
  <c r="H355" i="42"/>
  <c r="L355" i="42"/>
  <c r="M355" i="42"/>
  <c r="Q355" i="42"/>
  <c r="P355" i="42"/>
  <c r="F355" i="42"/>
  <c r="G341" i="42"/>
  <c r="J341" i="42"/>
  <c r="E341" i="42"/>
  <c r="O341" i="42"/>
  <c r="L341" i="42"/>
  <c r="H341" i="42"/>
  <c r="M341" i="42"/>
  <c r="P341" i="42"/>
  <c r="D341" i="42"/>
  <c r="K341" i="42"/>
  <c r="C341" i="42"/>
  <c r="Q341" i="42"/>
  <c r="I341" i="42"/>
  <c r="S341" i="42"/>
  <c r="N341" i="42"/>
  <c r="F341" i="42"/>
  <c r="R341" i="42"/>
  <c r="O348" i="42"/>
  <c r="N348" i="42"/>
  <c r="R348" i="42"/>
  <c r="F348" i="42"/>
  <c r="P348" i="42"/>
  <c r="S348" i="42"/>
  <c r="I348" i="42"/>
  <c r="G348" i="42"/>
  <c r="D348" i="42"/>
  <c r="Q348" i="42"/>
  <c r="J348" i="42"/>
  <c r="M348" i="42"/>
  <c r="L348" i="42"/>
  <c r="E348" i="42"/>
  <c r="H348" i="42"/>
  <c r="C348" i="42"/>
  <c r="K348" i="42"/>
  <c r="O367" i="42"/>
  <c r="E367" i="42"/>
  <c r="J367" i="42"/>
  <c r="S367" i="42"/>
  <c r="Q367" i="42"/>
  <c r="R367" i="42"/>
  <c r="H367" i="42"/>
  <c r="G367" i="42"/>
  <c r="M367" i="42"/>
  <c r="L367" i="42"/>
  <c r="C367" i="42"/>
  <c r="I367" i="42"/>
  <c r="F367" i="42"/>
  <c r="P367" i="42"/>
  <c r="K367" i="42"/>
  <c r="N367" i="42"/>
  <c r="D367" i="42"/>
  <c r="G524" i="33"/>
  <c r="H524" i="33"/>
  <c r="F215" i="33"/>
  <c r="E524" i="33"/>
  <c r="H319" i="33"/>
  <c r="G319" i="33"/>
  <c r="F524" i="33"/>
  <c r="G215" i="33"/>
  <c r="E215" i="33"/>
  <c r="F319" i="33"/>
  <c r="E319" i="33"/>
  <c r="H215" i="33"/>
  <c r="I457" i="33"/>
  <c r="I250" i="33"/>
  <c r="I252" i="33"/>
  <c r="J95" i="37"/>
  <c r="J102" i="37"/>
  <c r="J98" i="37"/>
  <c r="J93" i="37"/>
  <c r="J92" i="37"/>
  <c r="J100" i="37"/>
  <c r="J101" i="37"/>
  <c r="J96" i="37"/>
  <c r="J99" i="37"/>
  <c r="J94" i="37"/>
  <c r="J130" i="37"/>
  <c r="F95" i="37"/>
  <c r="F99" i="37"/>
  <c r="F94" i="37"/>
  <c r="F130" i="37"/>
  <c r="F93" i="37"/>
  <c r="F98" i="37"/>
  <c r="F101" i="37"/>
  <c r="F96" i="37"/>
  <c r="F102" i="37"/>
  <c r="F92" i="37"/>
  <c r="F97" i="37"/>
  <c r="F9" i="37"/>
  <c r="F67" i="37" s="1"/>
  <c r="I496" i="33"/>
  <c r="I455" i="33"/>
  <c r="K11" i="37"/>
  <c r="K94" i="37" s="1"/>
  <c r="I459" i="33"/>
  <c r="I254" i="33"/>
  <c r="I499" i="33"/>
  <c r="I294" i="33"/>
  <c r="I450" i="33"/>
  <c r="I245" i="33"/>
  <c r="I489" i="33"/>
  <c r="I284" i="33"/>
  <c r="I517" i="33"/>
  <c r="I312" i="33"/>
  <c r="I439" i="33"/>
  <c r="I234" i="33"/>
  <c r="AF6" i="39"/>
  <c r="AI5" i="39"/>
  <c r="AM6" i="39"/>
  <c r="AP5" i="39"/>
  <c r="I221" i="33"/>
  <c r="I426" i="33"/>
  <c r="I249" i="33"/>
  <c r="I454" i="33"/>
  <c r="I446" i="33"/>
  <c r="I241" i="33"/>
  <c r="I238" i="33"/>
  <c r="I443" i="33"/>
  <c r="I235" i="33"/>
  <c r="I440" i="33"/>
  <c r="I226" i="33"/>
  <c r="I431" i="33"/>
  <c r="I261" i="33"/>
  <c r="I466" i="33"/>
  <c r="I317" i="33"/>
  <c r="I522" i="33"/>
  <c r="I424" i="33"/>
  <c r="I219" i="33"/>
  <c r="I516" i="33"/>
  <c r="I311" i="33"/>
  <c r="I441" i="33"/>
  <c r="I236" i="33"/>
  <c r="O5" i="33"/>
  <c r="J213" i="33" s="1"/>
  <c r="J522" i="33" s="1"/>
  <c r="P1" i="33"/>
  <c r="O2" i="33"/>
  <c r="O4" i="33" s="1"/>
  <c r="I222" i="33"/>
  <c r="I427" i="33"/>
  <c r="I310" i="33"/>
  <c r="I515" i="33"/>
  <c r="I247" i="33"/>
  <c r="I452" i="33"/>
  <c r="I287" i="33"/>
  <c r="I492" i="33"/>
  <c r="I512" i="33"/>
  <c r="I307" i="33"/>
  <c r="I246" i="33"/>
  <c r="I451" i="33"/>
  <c r="I472" i="33"/>
  <c r="I267" i="33"/>
  <c r="I462" i="33"/>
  <c r="I257" i="33"/>
  <c r="I276" i="33"/>
  <c r="I481" i="33"/>
  <c r="I240" i="33"/>
  <c r="I445" i="33"/>
  <c r="I448" i="33"/>
  <c r="I243" i="33"/>
  <c r="I428" i="33"/>
  <c r="I223" i="33"/>
  <c r="AK6" i="39"/>
  <c r="AN5" i="39"/>
  <c r="I507" i="33"/>
  <c r="I302" i="33"/>
  <c r="I508" i="33"/>
  <c r="I303" i="33"/>
  <c r="I298" i="33"/>
  <c r="I503" i="33"/>
  <c r="I464" i="33"/>
  <c r="I259" i="33"/>
  <c r="I485" i="33"/>
  <c r="I280" i="33"/>
  <c r="I444" i="33"/>
  <c r="I239" i="33"/>
  <c r="I295" i="33"/>
  <c r="I500" i="33"/>
  <c r="I471" i="33"/>
  <c r="I266" i="33"/>
  <c r="I263" i="33"/>
  <c r="I468" i="33"/>
  <c r="I488" i="33"/>
  <c r="I283" i="33"/>
  <c r="I483" i="33"/>
  <c r="I278" i="33"/>
  <c r="I242" i="33"/>
  <c r="I447" i="33"/>
  <c r="I436" i="33"/>
  <c r="I231" i="33"/>
  <c r="I477" i="33"/>
  <c r="I272" i="33"/>
  <c r="I491" i="33"/>
  <c r="I286" i="33"/>
  <c r="I505" i="33"/>
  <c r="I300" i="33"/>
  <c r="I438" i="33"/>
  <c r="I233" i="33"/>
  <c r="I487" i="33"/>
  <c r="I282" i="33"/>
  <c r="I229" i="33"/>
  <c r="I434" i="33"/>
  <c r="I502" i="33"/>
  <c r="I297" i="33"/>
  <c r="I299" i="33"/>
  <c r="I504" i="33"/>
  <c r="I514" i="33"/>
  <c r="I309" i="33"/>
  <c r="I293" i="33"/>
  <c r="I498" i="33"/>
  <c r="I465" i="33"/>
  <c r="I260" i="33"/>
  <c r="G118" i="34"/>
  <c r="G112" i="34"/>
  <c r="I429" i="33"/>
  <c r="I224" i="33"/>
  <c r="I501" i="33"/>
  <c r="I296" i="33"/>
  <c r="I279" i="33"/>
  <c r="I484" i="33"/>
  <c r="I479" i="33"/>
  <c r="I274" i="33"/>
  <c r="I256" i="33"/>
  <c r="I461" i="33"/>
  <c r="I318" i="33"/>
  <c r="I523" i="33"/>
  <c r="I433" i="33"/>
  <c r="I228" i="33"/>
  <c r="I255" i="33"/>
  <c r="I460" i="33"/>
  <c r="I490" i="33"/>
  <c r="I285" i="33"/>
  <c r="I304" i="33"/>
  <c r="I509" i="33"/>
  <c r="I275" i="33"/>
  <c r="I480" i="33"/>
  <c r="I486" i="33"/>
  <c r="I281" i="33"/>
  <c r="I301" i="33"/>
  <c r="I506" i="33"/>
  <c r="P6" i="34"/>
  <c r="Q1" i="34"/>
  <c r="P2" i="34"/>
  <c r="I449" i="33"/>
  <c r="I244" i="33"/>
  <c r="I475" i="33"/>
  <c r="I270" i="33"/>
  <c r="I521" i="33"/>
  <c r="I316" i="33"/>
  <c r="I494" i="33"/>
  <c r="I289" i="33"/>
  <c r="I437" i="33"/>
  <c r="I232" i="33"/>
  <c r="I476" i="33"/>
  <c r="I271" i="33"/>
  <c r="I510" i="33"/>
  <c r="I305" i="33"/>
  <c r="I463" i="33"/>
  <c r="I258" i="33"/>
  <c r="I237" i="33"/>
  <c r="I442" i="33"/>
  <c r="O35" i="15"/>
  <c r="O34" i="15"/>
  <c r="O18" i="30"/>
  <c r="P14" i="30"/>
  <c r="Q14" i="29"/>
  <c r="P18" i="29"/>
  <c r="K48" i="30"/>
  <c r="K49" i="30" s="1"/>
  <c r="K59" i="31"/>
  <c r="K48" i="29"/>
  <c r="K49" i="29" s="1"/>
  <c r="L212" i="29"/>
  <c r="L47" i="29" s="1"/>
  <c r="L31" i="37"/>
  <c r="O17" i="32"/>
  <c r="P11" i="31"/>
  <c r="O17" i="31"/>
  <c r="O17" i="18"/>
  <c r="P11" i="18"/>
  <c r="P17" i="28"/>
  <c r="O18" i="28"/>
  <c r="K48" i="28"/>
  <c r="K49" i="28" s="1"/>
  <c r="L212" i="28"/>
  <c r="L47" i="28" s="1"/>
  <c r="L212" i="30"/>
  <c r="L47" i="30" s="1"/>
  <c r="N200" i="28"/>
  <c r="N200" i="30"/>
  <c r="N200" i="29"/>
  <c r="P13" i="27"/>
  <c r="O45" i="27"/>
  <c r="M211" i="30"/>
  <c r="M207" i="30"/>
  <c r="L208" i="29"/>
  <c r="L22" i="29" s="1"/>
  <c r="M207" i="28"/>
  <c r="M211" i="28"/>
  <c r="M207" i="29"/>
  <c r="M211" i="29"/>
  <c r="L208" i="28"/>
  <c r="L22" i="28" s="1"/>
  <c r="L208" i="30"/>
  <c r="L22" i="30" s="1"/>
  <c r="N199" i="29"/>
  <c r="N199" i="28"/>
  <c r="N199" i="30"/>
  <c r="P13" i="24"/>
  <c r="O45" i="24"/>
  <c r="M210" i="30"/>
  <c r="M206" i="30"/>
  <c r="M206" i="28"/>
  <c r="M210" i="28"/>
  <c r="M206" i="29"/>
  <c r="M210" i="29"/>
  <c r="I77" i="37"/>
  <c r="I70" i="37"/>
  <c r="I76" i="37"/>
  <c r="I74" i="37"/>
  <c r="I67" i="37"/>
  <c r="I72" i="37"/>
  <c r="I73" i="37"/>
  <c r="I69" i="37"/>
  <c r="I68" i="37"/>
  <c r="I71" i="37"/>
  <c r="P15" i="26"/>
  <c r="O16" i="26"/>
  <c r="O4" i="24"/>
  <c r="O4" i="27"/>
  <c r="O4" i="32"/>
  <c r="O4" i="26"/>
  <c r="O4" i="31"/>
  <c r="O4" i="25"/>
  <c r="AI4" i="39"/>
  <c r="O4" i="30"/>
  <c r="O4" i="17"/>
  <c r="O4" i="18"/>
  <c r="O4" i="37"/>
  <c r="O4" i="28"/>
  <c r="O4" i="15"/>
  <c r="O4" i="29"/>
  <c r="P6" i="8"/>
  <c r="P110" i="33" s="1"/>
  <c r="Q15" i="25"/>
  <c r="P16" i="25"/>
  <c r="P15" i="17"/>
  <c r="O16" i="17"/>
  <c r="T47" i="32"/>
  <c r="T48" i="32" s="1"/>
  <c r="T49" i="32" s="1"/>
  <c r="K49" i="31"/>
  <c r="O58" i="18"/>
  <c r="O22" i="37" s="1"/>
  <c r="S58" i="32"/>
  <c r="S24" i="37" s="1"/>
  <c r="L48" i="31"/>
  <c r="L49" i="31" s="1"/>
  <c r="L51" i="31"/>
  <c r="L50" i="31"/>
  <c r="N45" i="31"/>
  <c r="N61" i="31" s="1"/>
  <c r="N62" i="31" s="1"/>
  <c r="N24" i="31"/>
  <c r="N52" i="37"/>
  <c r="N50" i="37" s="1"/>
  <c r="O19" i="31"/>
  <c r="N43" i="31"/>
  <c r="N53" i="31" s="1"/>
  <c r="L23" i="37"/>
  <c r="L59" i="31"/>
  <c r="M64" i="37"/>
  <c r="M12" i="37" s="1"/>
  <c r="M56" i="31"/>
  <c r="M54" i="31"/>
  <c r="L47" i="37"/>
  <c r="L11" i="37" s="1"/>
  <c r="L92" i="37" s="1"/>
  <c r="L55" i="31"/>
  <c r="L35" i="37"/>
  <c r="L57" i="31"/>
  <c r="M47" i="31"/>
  <c r="M61" i="31"/>
  <c r="M62" i="31" s="1"/>
  <c r="O50" i="18"/>
  <c r="O48" i="18"/>
  <c r="O49" i="18" s="1"/>
  <c r="O51" i="18"/>
  <c r="O34" i="37"/>
  <c r="O57" i="18"/>
  <c r="P47" i="18"/>
  <c r="Q24" i="18"/>
  <c r="Q43" i="18"/>
  <c r="Q53" i="18" s="1"/>
  <c r="R19" i="18"/>
  <c r="Q45" i="18"/>
  <c r="Q61" i="18" s="1"/>
  <c r="Q62" i="18" s="1"/>
  <c r="Q51" i="37"/>
  <c r="P63" i="37"/>
  <c r="P56" i="18"/>
  <c r="P54" i="18"/>
  <c r="N155" i="42" s="1"/>
  <c r="T65" i="37"/>
  <c r="T54" i="32"/>
  <c r="T48" i="37" s="1"/>
  <c r="T56" i="32"/>
  <c r="S36" i="37"/>
  <c r="S57" i="32"/>
  <c r="S48" i="37"/>
  <c r="U24" i="32"/>
  <c r="U43" i="32"/>
  <c r="U53" i="32" s="1"/>
  <c r="U45" i="32"/>
  <c r="U61" i="32" s="1"/>
  <c r="U62" i="32" s="1"/>
  <c r="U53" i="37"/>
  <c r="V19" i="32"/>
  <c r="S48" i="32"/>
  <c r="S49" i="32" s="1"/>
  <c r="S50" i="32"/>
  <c r="S51" i="32"/>
  <c r="J73" i="37"/>
  <c r="J69" i="37"/>
  <c r="J74" i="37"/>
  <c r="J68" i="37"/>
  <c r="M36" i="15"/>
  <c r="R128" i="37"/>
  <c r="K121" i="37"/>
  <c r="G11" i="37"/>
  <c r="G92" i="37" s="1"/>
  <c r="G14" i="37"/>
  <c r="G43" i="17"/>
  <c r="G41" i="17"/>
  <c r="G26" i="37"/>
  <c r="M35" i="27"/>
  <c r="M46" i="27" s="1"/>
  <c r="M47" i="27" s="1"/>
  <c r="M49" i="27" s="1"/>
  <c r="M35" i="25"/>
  <c r="M50" i="25" s="1"/>
  <c r="M51" i="25" s="1"/>
  <c r="M53" i="25" s="1"/>
  <c r="M41" i="26"/>
  <c r="M28" i="37"/>
  <c r="M43" i="30"/>
  <c r="M33" i="37"/>
  <c r="N35" i="24"/>
  <c r="N46" i="24" s="1"/>
  <c r="N48" i="24"/>
  <c r="N38" i="24"/>
  <c r="O150" i="42" s="1"/>
  <c r="M43" i="29"/>
  <c r="M32" i="37"/>
  <c r="M44" i="37"/>
  <c r="M44" i="29"/>
  <c r="M41" i="29"/>
  <c r="M37" i="28"/>
  <c r="M52" i="28" s="1"/>
  <c r="M53" i="28" s="1"/>
  <c r="M55" i="28" s="1"/>
  <c r="M39" i="27"/>
  <c r="M42" i="37"/>
  <c r="M42" i="27"/>
  <c r="M18" i="37" s="1"/>
  <c r="M35" i="26"/>
  <c r="M50" i="26" s="1"/>
  <c r="M51" i="26" s="1"/>
  <c r="M53" i="26" s="1"/>
  <c r="L45" i="28"/>
  <c r="L19" i="37"/>
  <c r="M41" i="25"/>
  <c r="M27" i="37"/>
  <c r="L45" i="30"/>
  <c r="L21" i="37"/>
  <c r="M35" i="17"/>
  <c r="M50" i="17" s="1"/>
  <c r="M51" i="17" s="1"/>
  <c r="M53" i="17" s="1"/>
  <c r="N48" i="27"/>
  <c r="N38" i="27"/>
  <c r="O151" i="42" s="1"/>
  <c r="K51" i="17"/>
  <c r="K49" i="24"/>
  <c r="K43" i="24" s="1"/>
  <c r="M43" i="28"/>
  <c r="M31" i="37"/>
  <c r="M41" i="17"/>
  <c r="M26" i="37"/>
  <c r="N55" i="18"/>
  <c r="N59" i="18"/>
  <c r="O67" i="42" s="1"/>
  <c r="K51" i="25"/>
  <c r="M44" i="28"/>
  <c r="M41" i="28"/>
  <c r="M43" i="37"/>
  <c r="K10" i="37"/>
  <c r="N40" i="28"/>
  <c r="O152" i="42" s="1"/>
  <c r="N54" i="28"/>
  <c r="M41" i="24"/>
  <c r="M29" i="37"/>
  <c r="M39" i="17"/>
  <c r="M42" i="17"/>
  <c r="M38" i="37"/>
  <c r="O9" i="31"/>
  <c r="O9" i="32"/>
  <c r="O9" i="18"/>
  <c r="O11" i="30"/>
  <c r="O35" i="30" s="1"/>
  <c r="O36" i="30" s="1"/>
  <c r="O11" i="29"/>
  <c r="O35" i="29" s="1"/>
  <c r="O36" i="29" s="1"/>
  <c r="O11" i="28"/>
  <c r="O35" i="28" s="1"/>
  <c r="O36" i="28" s="1"/>
  <c r="O9" i="27"/>
  <c r="O33" i="27" s="1"/>
  <c r="O34" i="27" s="1"/>
  <c r="O9" i="24"/>
  <c r="O33" i="24" s="1"/>
  <c r="O34" i="24" s="1"/>
  <c r="O9" i="26"/>
  <c r="O33" i="26" s="1"/>
  <c r="O34" i="26" s="1"/>
  <c r="O9" i="17"/>
  <c r="O33" i="17" s="1"/>
  <c r="O34" i="17" s="1"/>
  <c r="O9" i="25"/>
  <c r="O33" i="25" s="1"/>
  <c r="O34" i="25" s="1"/>
  <c r="P13" i="15"/>
  <c r="P33" i="15" s="1"/>
  <c r="N42" i="30"/>
  <c r="O143" i="42" s="1"/>
  <c r="N54" i="30"/>
  <c r="N40" i="30"/>
  <c r="O154" i="42" s="1"/>
  <c r="L47" i="24"/>
  <c r="L49" i="24" s="1"/>
  <c r="L43" i="24" s="1"/>
  <c r="M35" i="24"/>
  <c r="M46" i="24" s="1"/>
  <c r="M47" i="24" s="1"/>
  <c r="M49" i="24" s="1"/>
  <c r="M37" i="30"/>
  <c r="M52" i="30" s="1"/>
  <c r="M53" i="30" s="1"/>
  <c r="M55" i="30" s="1"/>
  <c r="L15" i="37"/>
  <c r="L43" i="25"/>
  <c r="N38" i="25"/>
  <c r="O148" i="42" s="1"/>
  <c r="N52" i="25"/>
  <c r="N55" i="32"/>
  <c r="N59" i="32"/>
  <c r="O69" i="42" s="1"/>
  <c r="J67" i="37"/>
  <c r="J71" i="37"/>
  <c r="J75" i="37"/>
  <c r="J77" i="37"/>
  <c r="J76" i="37"/>
  <c r="J70" i="37"/>
  <c r="M39" i="24"/>
  <c r="M41" i="37"/>
  <c r="M42" i="24"/>
  <c r="M17" i="37" s="1"/>
  <c r="L43" i="26"/>
  <c r="L16" i="37"/>
  <c r="M42" i="25"/>
  <c r="M39" i="25"/>
  <c r="M39" i="37"/>
  <c r="L20" i="37"/>
  <c r="L45" i="29"/>
  <c r="K53" i="26"/>
  <c r="N52" i="17"/>
  <c r="N38" i="17"/>
  <c r="O147" i="42" s="1"/>
  <c r="N40" i="29"/>
  <c r="O153" i="42" s="1"/>
  <c r="N42" i="29"/>
  <c r="O142" i="42" s="1"/>
  <c r="N54" i="29"/>
  <c r="M37" i="29"/>
  <c r="M52" i="29" s="1"/>
  <c r="M53" i="29" s="1"/>
  <c r="M55" i="29" s="1"/>
  <c r="K47" i="27"/>
  <c r="M41" i="27"/>
  <c r="M30" i="37"/>
  <c r="L43" i="17"/>
  <c r="L14" i="37"/>
  <c r="M42" i="26"/>
  <c r="M40" i="37"/>
  <c r="M39" i="26"/>
  <c r="K53" i="28"/>
  <c r="M45" i="37"/>
  <c r="M44" i="30"/>
  <c r="M41" i="30"/>
  <c r="N52" i="26"/>
  <c r="N38" i="26"/>
  <c r="O149" i="42" s="1"/>
  <c r="AJ239" i="41" l="1"/>
  <c r="H238" i="41" s="1"/>
  <c r="M24" i="37"/>
  <c r="N135" i="42"/>
  <c r="M59" i="32"/>
  <c r="AG237" i="41"/>
  <c r="AJ237" i="41" s="1"/>
  <c r="M57" i="32"/>
  <c r="M36" i="37"/>
  <c r="N146" i="42"/>
  <c r="AG238" i="41"/>
  <c r="AJ238" i="41" s="1"/>
  <c r="N144" i="42"/>
  <c r="M34" i="37"/>
  <c r="M57" i="18"/>
  <c r="K238" i="41"/>
  <c r="H136" i="42"/>
  <c r="H163" i="42" s="1"/>
  <c r="H164" i="42" s="1"/>
  <c r="H61" i="42"/>
  <c r="H65" i="42"/>
  <c r="H60" i="42"/>
  <c r="J133" i="33"/>
  <c r="J442" i="33" s="1"/>
  <c r="J194" i="33"/>
  <c r="J503" i="33" s="1"/>
  <c r="E43" i="17"/>
  <c r="H125" i="42"/>
  <c r="M43" i="27"/>
  <c r="M43" i="24"/>
  <c r="E14" i="37"/>
  <c r="E9" i="37" s="1"/>
  <c r="E70" i="37" s="1"/>
  <c r="E93" i="37"/>
  <c r="E94" i="37"/>
  <c r="T50" i="32"/>
  <c r="H71" i="37"/>
  <c r="H74" i="37"/>
  <c r="H67" i="37"/>
  <c r="H76" i="37"/>
  <c r="H73" i="37"/>
  <c r="H70" i="37"/>
  <c r="H69" i="37"/>
  <c r="H77" i="37"/>
  <c r="H72" i="37"/>
  <c r="H68" i="37"/>
  <c r="L61" i="42"/>
  <c r="J148" i="33"/>
  <c r="J457" i="33" s="1"/>
  <c r="E99" i="37"/>
  <c r="E129" i="37"/>
  <c r="E131" i="37" s="1"/>
  <c r="E100" i="37"/>
  <c r="E122" i="37"/>
  <c r="F122" i="37" s="1"/>
  <c r="G122" i="37" s="1"/>
  <c r="E97" i="37"/>
  <c r="E98" i="37"/>
  <c r="E96" i="37"/>
  <c r="E95" i="37"/>
  <c r="E92" i="37"/>
  <c r="E101" i="37"/>
  <c r="E102" i="37"/>
  <c r="AL374" i="41"/>
  <c r="E388" i="41" s="1"/>
  <c r="E41" i="17"/>
  <c r="L136" i="42"/>
  <c r="E26" i="37"/>
  <c r="E10" i="37" s="1"/>
  <c r="AL443" i="41"/>
  <c r="E457" i="41" s="1"/>
  <c r="K102" i="37"/>
  <c r="K97" i="37"/>
  <c r="K98" i="37"/>
  <c r="K96" i="37"/>
  <c r="K130" i="37"/>
  <c r="K95" i="37"/>
  <c r="K101" i="37"/>
  <c r="K92" i="37"/>
  <c r="K99" i="37"/>
  <c r="K93" i="37"/>
  <c r="K100" i="37"/>
  <c r="F71" i="37"/>
  <c r="F69" i="37"/>
  <c r="F75" i="37"/>
  <c r="F70" i="37"/>
  <c r="F74" i="37"/>
  <c r="F73" i="37"/>
  <c r="F77" i="37"/>
  <c r="F72" i="37"/>
  <c r="F76" i="37"/>
  <c r="F68" i="37"/>
  <c r="J317" i="33"/>
  <c r="AS5" i="39"/>
  <c r="AP6" i="39"/>
  <c r="AI6" i="39"/>
  <c r="AL5" i="39"/>
  <c r="Q6" i="34"/>
  <c r="G36" i="34" s="1"/>
  <c r="R1" i="34"/>
  <c r="Q2" i="34"/>
  <c r="AN6" i="39"/>
  <c r="AQ5" i="39"/>
  <c r="G52" i="34"/>
  <c r="G74" i="34" s="1"/>
  <c r="G48" i="34"/>
  <c r="G70" i="34" s="1"/>
  <c r="G50" i="34"/>
  <c r="G72" i="34" s="1"/>
  <c r="G38" i="34"/>
  <c r="G60" i="34" s="1"/>
  <c r="G53" i="34"/>
  <c r="G75" i="34" s="1"/>
  <c r="G43" i="34"/>
  <c r="G65" i="34" s="1"/>
  <c r="G55" i="34"/>
  <c r="G77" i="34" s="1"/>
  <c r="G47" i="34"/>
  <c r="G69" i="34" s="1"/>
  <c r="Q1" i="33"/>
  <c r="P5" i="33"/>
  <c r="P2" i="33"/>
  <c r="P35" i="15"/>
  <c r="P34" i="15"/>
  <c r="P18" i="30"/>
  <c r="Q14" i="30"/>
  <c r="R14" i="29"/>
  <c r="Q18" i="29"/>
  <c r="T51" i="32"/>
  <c r="L48" i="30"/>
  <c r="L49" i="30" s="1"/>
  <c r="L48" i="29"/>
  <c r="L49" i="29" s="1"/>
  <c r="L10" i="37"/>
  <c r="P17" i="32"/>
  <c r="Q11" i="31"/>
  <c r="P17" i="31"/>
  <c r="Q11" i="18"/>
  <c r="P17" i="18"/>
  <c r="Q17" i="28"/>
  <c r="P18" i="28"/>
  <c r="M208" i="30"/>
  <c r="M22" i="30" s="1"/>
  <c r="M212" i="30"/>
  <c r="M47" i="30" s="1"/>
  <c r="L48" i="28"/>
  <c r="L49" i="28" s="1"/>
  <c r="M208" i="29"/>
  <c r="M22" i="29" s="1"/>
  <c r="M208" i="28"/>
  <c r="M22" i="28" s="1"/>
  <c r="N207" i="28"/>
  <c r="N211" i="28"/>
  <c r="O200" i="28"/>
  <c r="O200" i="30"/>
  <c r="O200" i="29"/>
  <c r="N207" i="29"/>
  <c r="N211" i="29"/>
  <c r="M212" i="29"/>
  <c r="M47" i="29" s="1"/>
  <c r="Q13" i="27"/>
  <c r="P45" i="27"/>
  <c r="M212" i="28"/>
  <c r="M47" i="28" s="1"/>
  <c r="N207" i="30"/>
  <c r="N211" i="30"/>
  <c r="N210" i="28"/>
  <c r="N206" i="28"/>
  <c r="N206" i="29"/>
  <c r="N210" i="29"/>
  <c r="N210" i="30"/>
  <c r="N206" i="30"/>
  <c r="O199" i="30"/>
  <c r="O199" i="29"/>
  <c r="O199" i="28"/>
  <c r="Q13" i="24"/>
  <c r="P45" i="24"/>
  <c r="Q15" i="26"/>
  <c r="P16" i="26"/>
  <c r="M58" i="31"/>
  <c r="P4" i="30"/>
  <c r="P4" i="37"/>
  <c r="Q6" i="8"/>
  <c r="Q110" i="33" s="1"/>
  <c r="P4" i="29"/>
  <c r="P4" i="15"/>
  <c r="AL4" i="39"/>
  <c r="P4" i="27"/>
  <c r="P4" i="32"/>
  <c r="P4" i="26"/>
  <c r="P4" i="18"/>
  <c r="P4" i="25"/>
  <c r="P4" i="24"/>
  <c r="P4" i="31"/>
  <c r="P4" i="17"/>
  <c r="P4" i="28"/>
  <c r="P46" i="37"/>
  <c r="R15" i="25"/>
  <c r="Q16" i="25"/>
  <c r="P16" i="17"/>
  <c r="Q15" i="17"/>
  <c r="N37" i="29"/>
  <c r="N52" i="29" s="1"/>
  <c r="N53" i="29" s="1"/>
  <c r="N55" i="29" s="1"/>
  <c r="U47" i="32"/>
  <c r="U51" i="32" s="1"/>
  <c r="N47" i="31"/>
  <c r="N48" i="31" s="1"/>
  <c r="N49" i="31" s="1"/>
  <c r="N56" i="31"/>
  <c r="O145" i="42" s="1"/>
  <c r="N54" i="31"/>
  <c r="O156" i="42" s="1"/>
  <c r="O161" i="42" s="1"/>
  <c r="O162" i="42" s="1"/>
  <c r="N64" i="37"/>
  <c r="M47" i="37"/>
  <c r="M11" i="37" s="1"/>
  <c r="M55" i="31"/>
  <c r="O52" i="37"/>
  <c r="O50" i="37" s="1"/>
  <c r="P19" i="31"/>
  <c r="O45" i="31"/>
  <c r="O61" i="31" s="1"/>
  <c r="O62" i="31" s="1"/>
  <c r="O24" i="31"/>
  <c r="O43" i="31"/>
  <c r="O53" i="31" s="1"/>
  <c r="M51" i="31"/>
  <c r="M50" i="31"/>
  <c r="M48" i="31"/>
  <c r="M49" i="31" s="1"/>
  <c r="M35" i="37"/>
  <c r="M10" i="37" s="1"/>
  <c r="M57" i="31"/>
  <c r="Q63" i="37"/>
  <c r="Q56" i="18"/>
  <c r="Q54" i="18"/>
  <c r="P34" i="37"/>
  <c r="P57" i="18"/>
  <c r="P48" i="18"/>
  <c r="P49" i="18" s="1"/>
  <c r="P50" i="18"/>
  <c r="P51" i="18"/>
  <c r="P58" i="18"/>
  <c r="P22" i="37" s="1"/>
  <c r="Q47" i="18"/>
  <c r="R45" i="18"/>
  <c r="R61" i="18" s="1"/>
  <c r="R62" i="18" s="1"/>
  <c r="R51" i="37"/>
  <c r="R24" i="18"/>
  <c r="R43" i="18"/>
  <c r="R53" i="18" s="1"/>
  <c r="S19" i="18"/>
  <c r="U65" i="37"/>
  <c r="U54" i="32"/>
  <c r="U56" i="32"/>
  <c r="V43" i="32"/>
  <c r="V53" i="32" s="1"/>
  <c r="V45" i="32"/>
  <c r="V61" i="32" s="1"/>
  <c r="V62" i="32" s="1"/>
  <c r="V24" i="32"/>
  <c r="V53" i="37"/>
  <c r="W19" i="32"/>
  <c r="T58" i="32"/>
  <c r="T24" i="37" s="1"/>
  <c r="T36" i="37"/>
  <c r="T57" i="32"/>
  <c r="L98" i="37"/>
  <c r="K72" i="37"/>
  <c r="N40" i="25"/>
  <c r="K69" i="37"/>
  <c r="N40" i="17"/>
  <c r="O136" i="42" s="1"/>
  <c r="N37" i="30"/>
  <c r="N52" i="30" s="1"/>
  <c r="N53" i="30" s="1"/>
  <c r="N55" i="30" s="1"/>
  <c r="N40" i="24"/>
  <c r="N40" i="26"/>
  <c r="N40" i="27"/>
  <c r="N42" i="28"/>
  <c r="L99" i="37"/>
  <c r="N36" i="15"/>
  <c r="S8" i="37"/>
  <c r="S128" i="37" s="1"/>
  <c r="T8" i="37"/>
  <c r="L121" i="37"/>
  <c r="M121" i="37" s="1"/>
  <c r="N121" i="37" s="1"/>
  <c r="O121" i="37" s="1"/>
  <c r="P121" i="37" s="1"/>
  <c r="Q121" i="37" s="1"/>
  <c r="R121" i="37" s="1"/>
  <c r="G10" i="37"/>
  <c r="G9" i="37"/>
  <c r="G93" i="37"/>
  <c r="G102" i="37"/>
  <c r="G100" i="37"/>
  <c r="G101" i="37"/>
  <c r="G94" i="37"/>
  <c r="G96" i="37"/>
  <c r="G97" i="37"/>
  <c r="G98" i="37"/>
  <c r="G99" i="37"/>
  <c r="G95" i="37"/>
  <c r="G130" i="37"/>
  <c r="N35" i="27"/>
  <c r="N46" i="27" s="1"/>
  <c r="N47" i="27" s="1"/>
  <c r="N49" i="27" s="1"/>
  <c r="N35" i="25"/>
  <c r="N50" i="25" s="1"/>
  <c r="N51" i="25" s="1"/>
  <c r="N53" i="25" s="1"/>
  <c r="L96" i="37"/>
  <c r="L94" i="37"/>
  <c r="L93" i="37"/>
  <c r="N35" i="26"/>
  <c r="N50" i="26" s="1"/>
  <c r="N51" i="26" s="1"/>
  <c r="N53" i="26" s="1"/>
  <c r="N37" i="28"/>
  <c r="N52" i="28" s="1"/>
  <c r="N53" i="28" s="1"/>
  <c r="N55" i="28" s="1"/>
  <c r="O38" i="25"/>
  <c r="O40" i="25"/>
  <c r="O52" i="25"/>
  <c r="O55" i="18"/>
  <c r="O59" i="18"/>
  <c r="N41" i="37"/>
  <c r="N42" i="24"/>
  <c r="N17" i="37" s="1"/>
  <c r="N39" i="24"/>
  <c r="N32" i="37"/>
  <c r="N43" i="29"/>
  <c r="O40" i="17"/>
  <c r="O38" i="17"/>
  <c r="O52" i="17"/>
  <c r="O55" i="32"/>
  <c r="O59" i="32"/>
  <c r="K70" i="37"/>
  <c r="K73" i="37"/>
  <c r="K74" i="37"/>
  <c r="K77" i="37"/>
  <c r="K75" i="37"/>
  <c r="K76" i="37"/>
  <c r="M45" i="29"/>
  <c r="M20" i="37"/>
  <c r="L101" i="37"/>
  <c r="L102" i="37"/>
  <c r="L100" i="37"/>
  <c r="L130" i="37"/>
  <c r="N42" i="26"/>
  <c r="O127" i="42" s="1"/>
  <c r="N39" i="26"/>
  <c r="N40" i="37"/>
  <c r="N41" i="29"/>
  <c r="N44" i="37"/>
  <c r="N44" i="29"/>
  <c r="O131" i="42" s="1"/>
  <c r="O40" i="26"/>
  <c r="O52" i="26"/>
  <c r="O38" i="26"/>
  <c r="L95" i="37"/>
  <c r="K55" i="28"/>
  <c r="N41" i="30"/>
  <c r="N44" i="30"/>
  <c r="O132" i="42" s="1"/>
  <c r="N45" i="37"/>
  <c r="O48" i="24"/>
  <c r="O38" i="24"/>
  <c r="O40" i="24"/>
  <c r="K71" i="37"/>
  <c r="N39" i="17"/>
  <c r="N38" i="37"/>
  <c r="N42" i="17"/>
  <c r="O125" i="42" s="1"/>
  <c r="N42" i="25"/>
  <c r="O126" i="42" s="1"/>
  <c r="N39" i="25"/>
  <c r="N39" i="37"/>
  <c r="O40" i="27"/>
  <c r="O48" i="27"/>
  <c r="O38" i="27"/>
  <c r="L97" i="37"/>
  <c r="K53" i="17"/>
  <c r="K43" i="17" s="1"/>
  <c r="N35" i="17"/>
  <c r="N50" i="17" s="1"/>
  <c r="N51" i="17" s="1"/>
  <c r="N53" i="17" s="1"/>
  <c r="K49" i="27"/>
  <c r="K43" i="27" s="1"/>
  <c r="N43" i="30"/>
  <c r="N33" i="37"/>
  <c r="O42" i="28"/>
  <c r="O54" i="28"/>
  <c r="O40" i="28"/>
  <c r="M14" i="37"/>
  <c r="M43" i="17"/>
  <c r="M45" i="28"/>
  <c r="M19" i="37"/>
  <c r="M45" i="30"/>
  <c r="M21" i="37"/>
  <c r="M16" i="37"/>
  <c r="M43" i="26"/>
  <c r="M43" i="25"/>
  <c r="M15" i="37"/>
  <c r="O36" i="15"/>
  <c r="O54" i="29"/>
  <c r="O40" i="29"/>
  <c r="O42" i="29"/>
  <c r="N44" i="28"/>
  <c r="O130" i="42" s="1"/>
  <c r="N41" i="28"/>
  <c r="N43" i="37"/>
  <c r="K53" i="25"/>
  <c r="N39" i="27"/>
  <c r="N42" i="27"/>
  <c r="N18" i="37" s="1"/>
  <c r="N42" i="37"/>
  <c r="K68" i="37"/>
  <c r="L9" i="37"/>
  <c r="P9" i="31"/>
  <c r="P9" i="32"/>
  <c r="P9" i="18"/>
  <c r="P11" i="29"/>
  <c r="P35" i="29" s="1"/>
  <c r="P36" i="29" s="1"/>
  <c r="P11" i="28"/>
  <c r="P35" i="28" s="1"/>
  <c r="P36" i="28" s="1"/>
  <c r="P11" i="30"/>
  <c r="P35" i="30" s="1"/>
  <c r="P36" i="30" s="1"/>
  <c r="P9" i="27"/>
  <c r="P33" i="27" s="1"/>
  <c r="P34" i="27" s="1"/>
  <c r="P9" i="24"/>
  <c r="P33" i="24" s="1"/>
  <c r="P34" i="24" s="1"/>
  <c r="P9" i="26"/>
  <c r="P33" i="26" s="1"/>
  <c r="P34" i="26" s="1"/>
  <c r="P9" i="17"/>
  <c r="P33" i="17" s="1"/>
  <c r="P34" i="17" s="1"/>
  <c r="P9" i="25"/>
  <c r="P33" i="25" s="1"/>
  <c r="P34" i="25" s="1"/>
  <c r="Q13" i="15"/>
  <c r="Q33" i="15" s="1"/>
  <c r="O42" i="30"/>
  <c r="O54" i="30"/>
  <c r="O40" i="30"/>
  <c r="N47" i="24"/>
  <c r="N49" i="24" s="1"/>
  <c r="N96" i="42" l="1"/>
  <c r="N107" i="42" s="1"/>
  <c r="N133" i="42"/>
  <c r="N99" i="42"/>
  <c r="N110" i="42" s="1"/>
  <c r="N98" i="42"/>
  <c r="N109" i="42" s="1"/>
  <c r="N95" i="42"/>
  <c r="N106" i="42" s="1"/>
  <c r="N94" i="42"/>
  <c r="N105" i="42" s="1"/>
  <c r="N97" i="42"/>
  <c r="N108" i="42" s="1"/>
  <c r="N92" i="42"/>
  <c r="N103" i="42" s="1"/>
  <c r="N93" i="42"/>
  <c r="N104" i="42" s="1"/>
  <c r="J238" i="41"/>
  <c r="AL239" i="41" s="1"/>
  <c r="E253" i="41" s="1"/>
  <c r="O139" i="42"/>
  <c r="O140" i="42"/>
  <c r="I238" i="41"/>
  <c r="O138" i="42"/>
  <c r="O137" i="42"/>
  <c r="O141" i="42"/>
  <c r="K237" i="41"/>
  <c r="J237" i="41"/>
  <c r="H237" i="41"/>
  <c r="I237" i="41"/>
  <c r="K236" i="41"/>
  <c r="H236" i="41"/>
  <c r="J236" i="41"/>
  <c r="I236" i="41"/>
  <c r="G44" i="34"/>
  <c r="G66" i="34" s="1"/>
  <c r="G49" i="34"/>
  <c r="G71" i="34" s="1"/>
  <c r="G42" i="34"/>
  <c r="G64" i="34" s="1"/>
  <c r="G46" i="34"/>
  <c r="G68" i="34" s="1"/>
  <c r="G51" i="34"/>
  <c r="G73" i="34" s="1"/>
  <c r="G45" i="34"/>
  <c r="G67" i="34" s="1"/>
  <c r="G41" i="34"/>
  <c r="G63" i="34" s="1"/>
  <c r="J237" i="33"/>
  <c r="J298" i="33"/>
  <c r="H59" i="42"/>
  <c r="N43" i="24"/>
  <c r="O62" i="42" s="1"/>
  <c r="N43" i="27"/>
  <c r="F129" i="37"/>
  <c r="F131" i="37" s="1"/>
  <c r="O129" i="42"/>
  <c r="E77" i="37"/>
  <c r="O128" i="42"/>
  <c r="O63" i="42"/>
  <c r="E75" i="37"/>
  <c r="M23" i="37"/>
  <c r="M9" i="37" s="1"/>
  <c r="M72" i="37" s="1"/>
  <c r="E73" i="37"/>
  <c r="E74" i="37"/>
  <c r="E72" i="37"/>
  <c r="J252" i="33"/>
  <c r="E76" i="37"/>
  <c r="E68" i="37"/>
  <c r="E67" i="37"/>
  <c r="E69" i="37"/>
  <c r="E71" i="37"/>
  <c r="M97" i="37"/>
  <c r="R1" i="33"/>
  <c r="Q5" i="33"/>
  <c r="Q2" i="33"/>
  <c r="Q4" i="33" s="1"/>
  <c r="AS6" i="39"/>
  <c r="AV5" i="39"/>
  <c r="AL6" i="39"/>
  <c r="AO5" i="39"/>
  <c r="G58" i="34"/>
  <c r="AQ6" i="39"/>
  <c r="AT5" i="39"/>
  <c r="S1" i="34"/>
  <c r="R6" i="34"/>
  <c r="R2" i="34"/>
  <c r="Q35" i="15"/>
  <c r="Q34" i="15"/>
  <c r="R14" i="30"/>
  <c r="Q18" i="30"/>
  <c r="S14" i="29"/>
  <c r="R18" i="29"/>
  <c r="N212" i="29"/>
  <c r="N47" i="29" s="1"/>
  <c r="M48" i="29"/>
  <c r="M49" i="29" s="1"/>
  <c r="M48" i="28"/>
  <c r="M49" i="28" s="1"/>
  <c r="M59" i="31"/>
  <c r="Q17" i="32"/>
  <c r="R11" i="31"/>
  <c r="Q17" i="31"/>
  <c r="R11" i="18"/>
  <c r="Q17" i="18"/>
  <c r="R17" i="28"/>
  <c r="Q18" i="28"/>
  <c r="N208" i="30"/>
  <c r="N22" i="30" s="1"/>
  <c r="O33" i="42" s="1"/>
  <c r="N208" i="29"/>
  <c r="N22" i="29" s="1"/>
  <c r="O32" i="42" s="1"/>
  <c r="M48" i="30"/>
  <c r="M49" i="30" s="1"/>
  <c r="R13" i="27"/>
  <c r="Q45" i="27"/>
  <c r="N208" i="28"/>
  <c r="N22" i="28" s="1"/>
  <c r="X234" i="41" s="1"/>
  <c r="E233" i="41" s="1"/>
  <c r="N212" i="28"/>
  <c r="N47" i="28" s="1"/>
  <c r="O207" i="29"/>
  <c r="O211" i="29"/>
  <c r="N212" i="30"/>
  <c r="N47" i="30" s="1"/>
  <c r="O211" i="30"/>
  <c r="O207" i="30"/>
  <c r="O207" i="28"/>
  <c r="O211" i="28"/>
  <c r="P200" i="28"/>
  <c r="P200" i="30"/>
  <c r="P200" i="29"/>
  <c r="P199" i="30"/>
  <c r="P199" i="29"/>
  <c r="P199" i="28"/>
  <c r="R13" i="24"/>
  <c r="Q45" i="24"/>
  <c r="O210" i="28"/>
  <c r="O206" i="28"/>
  <c r="O206" i="29"/>
  <c r="O210" i="29"/>
  <c r="O206" i="30"/>
  <c r="O210" i="30"/>
  <c r="R15" i="26"/>
  <c r="Q16" i="26"/>
  <c r="N28" i="37"/>
  <c r="N58" i="31"/>
  <c r="N23" i="37" s="1"/>
  <c r="Q4" i="32"/>
  <c r="Q4" i="25"/>
  <c r="Q4" i="18"/>
  <c r="Q4" i="17"/>
  <c r="Q4" i="30"/>
  <c r="Q4" i="27"/>
  <c r="Q4" i="31"/>
  <c r="Q4" i="15"/>
  <c r="Q4" i="29"/>
  <c r="Q4" i="37"/>
  <c r="Q4" i="28"/>
  <c r="R6" i="8"/>
  <c r="R110" i="33" s="1"/>
  <c r="Q4" i="24"/>
  <c r="Q4" i="26"/>
  <c r="AO4" i="39"/>
  <c r="N26" i="37"/>
  <c r="N27" i="37"/>
  <c r="N43" i="28"/>
  <c r="U48" i="32"/>
  <c r="U49" i="32" s="1"/>
  <c r="S15" i="25"/>
  <c r="R16" i="25"/>
  <c r="Q16" i="17"/>
  <c r="R15" i="17"/>
  <c r="N51" i="31"/>
  <c r="U50" i="32"/>
  <c r="N50" i="31"/>
  <c r="V47" i="32"/>
  <c r="V51" i="32" s="1"/>
  <c r="U58" i="32"/>
  <c r="U24" i="37" s="1"/>
  <c r="N12" i="37"/>
  <c r="O37" i="29"/>
  <c r="O52" i="29" s="1"/>
  <c r="O53" i="29" s="1"/>
  <c r="O55" i="29" s="1"/>
  <c r="O47" i="31"/>
  <c r="O50" i="31" s="1"/>
  <c r="Q46" i="37"/>
  <c r="P52" i="37"/>
  <c r="P50" i="37" s="1"/>
  <c r="Q19" i="31"/>
  <c r="P24" i="31"/>
  <c r="P43" i="31"/>
  <c r="P53" i="31" s="1"/>
  <c r="P45" i="31"/>
  <c r="P61" i="31" s="1"/>
  <c r="P62" i="31" s="1"/>
  <c r="O64" i="37"/>
  <c r="O12" i="37" s="1"/>
  <c r="O56" i="31"/>
  <c r="O54" i="31"/>
  <c r="N47" i="37"/>
  <c r="N55" i="31"/>
  <c r="N35" i="37"/>
  <c r="N57" i="31"/>
  <c r="Q48" i="18"/>
  <c r="Q49" i="18" s="1"/>
  <c r="Q51" i="18"/>
  <c r="Q50" i="18"/>
  <c r="Q57" i="18"/>
  <c r="Q34" i="37"/>
  <c r="S43" i="18"/>
  <c r="S53" i="18" s="1"/>
  <c r="T19" i="18"/>
  <c r="S51" i="37"/>
  <c r="S24" i="18"/>
  <c r="S45" i="18"/>
  <c r="S61" i="18" s="1"/>
  <c r="S62" i="18" s="1"/>
  <c r="R47" i="18"/>
  <c r="R56" i="18"/>
  <c r="R63" i="37"/>
  <c r="R54" i="18"/>
  <c r="Q58" i="18"/>
  <c r="Q22" i="37" s="1"/>
  <c r="N41" i="26"/>
  <c r="N29" i="37"/>
  <c r="V65" i="37"/>
  <c r="V54" i="32"/>
  <c r="V56" i="32"/>
  <c r="U57" i="32"/>
  <c r="U36" i="37"/>
  <c r="U48" i="37"/>
  <c r="N41" i="27"/>
  <c r="N41" i="17"/>
  <c r="W43" i="32"/>
  <c r="W53" i="32" s="1"/>
  <c r="W45" i="32"/>
  <c r="W61" i="32" s="1"/>
  <c r="W62" i="32" s="1"/>
  <c r="W24" i="32"/>
  <c r="W53" i="37"/>
  <c r="X19" i="32"/>
  <c r="N41" i="25"/>
  <c r="N31" i="37"/>
  <c r="N41" i="24"/>
  <c r="M99" i="37"/>
  <c r="M96" i="37"/>
  <c r="N30" i="37"/>
  <c r="O35" i="25"/>
  <c r="O50" i="25" s="1"/>
  <c r="O51" i="25" s="1"/>
  <c r="O53" i="25" s="1"/>
  <c r="S121" i="37"/>
  <c r="T121" i="37" s="1"/>
  <c r="T128" i="37"/>
  <c r="U8" i="37"/>
  <c r="L407" i="41"/>
  <c r="H122" i="37"/>
  <c r="G67" i="37"/>
  <c r="G73" i="37"/>
  <c r="G74" i="37"/>
  <c r="G70" i="37"/>
  <c r="G75" i="37"/>
  <c r="G71" i="37"/>
  <c r="G68" i="37"/>
  <c r="G77" i="37"/>
  <c r="G76" i="37"/>
  <c r="G72" i="37"/>
  <c r="G69" i="37"/>
  <c r="O35" i="24"/>
  <c r="O46" i="24" s="1"/>
  <c r="O47" i="24" s="1"/>
  <c r="O49" i="24" s="1"/>
  <c r="M93" i="37"/>
  <c r="O37" i="28"/>
  <c r="O52" i="28" s="1"/>
  <c r="O53" i="28" s="1"/>
  <c r="O55" i="28" s="1"/>
  <c r="O35" i="27"/>
  <c r="O46" i="27" s="1"/>
  <c r="O47" i="27" s="1"/>
  <c r="O49" i="27" s="1"/>
  <c r="M94" i="37"/>
  <c r="M98" i="37"/>
  <c r="O37" i="30"/>
  <c r="O52" i="30" s="1"/>
  <c r="O53" i="30" s="1"/>
  <c r="O55" i="30" s="1"/>
  <c r="P48" i="27"/>
  <c r="P38" i="27"/>
  <c r="N151" i="42" s="1"/>
  <c r="L76" i="37"/>
  <c r="L77" i="37"/>
  <c r="L75" i="37"/>
  <c r="L70" i="37"/>
  <c r="L71" i="37"/>
  <c r="O42" i="26"/>
  <c r="O39" i="26"/>
  <c r="O40" i="37"/>
  <c r="O43" i="30"/>
  <c r="O33" i="37"/>
  <c r="L67" i="37"/>
  <c r="O43" i="29"/>
  <c r="O32" i="37"/>
  <c r="L74" i="37"/>
  <c r="O39" i="17"/>
  <c r="O42" i="17"/>
  <c r="O38" i="37"/>
  <c r="P40" i="30"/>
  <c r="N154" i="42" s="1"/>
  <c r="P42" i="30"/>
  <c r="N143" i="42" s="1"/>
  <c r="P54" i="30"/>
  <c r="P54" i="28"/>
  <c r="P40" i="28"/>
  <c r="N152" i="42" s="1"/>
  <c r="O44" i="29"/>
  <c r="O41" i="29"/>
  <c r="O44" i="37"/>
  <c r="O41" i="28"/>
  <c r="O44" i="28"/>
  <c r="O43" i="37"/>
  <c r="M92" i="37"/>
  <c r="N45" i="30"/>
  <c r="O66" i="42" s="1"/>
  <c r="N21" i="37"/>
  <c r="O41" i="26"/>
  <c r="O28" i="37"/>
  <c r="O35" i="17"/>
  <c r="O50" i="17" s="1"/>
  <c r="O51" i="17" s="1"/>
  <c r="O53" i="17" s="1"/>
  <c r="Q9" i="31"/>
  <c r="Q9" i="32"/>
  <c r="Q9" i="18"/>
  <c r="Q11" i="30"/>
  <c r="Q35" i="30" s="1"/>
  <c r="Q36" i="30" s="1"/>
  <c r="Q11" i="28"/>
  <c r="Q35" i="28" s="1"/>
  <c r="Q36" i="28" s="1"/>
  <c r="Q11" i="29"/>
  <c r="Q35" i="29" s="1"/>
  <c r="Q36" i="29" s="1"/>
  <c r="Q9" i="27"/>
  <c r="Q33" i="27" s="1"/>
  <c r="Q34" i="27" s="1"/>
  <c r="Q9" i="24"/>
  <c r="Q33" i="24" s="1"/>
  <c r="Q34" i="24" s="1"/>
  <c r="Q9" i="26"/>
  <c r="Q33" i="26" s="1"/>
  <c r="Q34" i="26" s="1"/>
  <c r="Q9" i="25"/>
  <c r="Q33" i="25" s="1"/>
  <c r="Q34" i="25" s="1"/>
  <c r="Q9" i="17"/>
  <c r="Q33" i="17" s="1"/>
  <c r="Q34" i="17" s="1"/>
  <c r="R13" i="15"/>
  <c r="R33" i="15" s="1"/>
  <c r="P42" i="29"/>
  <c r="N142" i="42" s="1"/>
  <c r="P40" i="29"/>
  <c r="N153" i="42" s="1"/>
  <c r="P54" i="29"/>
  <c r="M101" i="37"/>
  <c r="M130" i="37"/>
  <c r="M102" i="37"/>
  <c r="M100" i="37"/>
  <c r="N43" i="25"/>
  <c r="O60" i="42" s="1"/>
  <c r="N15" i="37"/>
  <c r="O26" i="37"/>
  <c r="O41" i="17"/>
  <c r="O41" i="30"/>
  <c r="O44" i="30"/>
  <c r="O45" i="37"/>
  <c r="O41" i="24"/>
  <c r="O29" i="37"/>
  <c r="L73" i="37"/>
  <c r="O41" i="25"/>
  <c r="O27" i="37"/>
  <c r="P52" i="25"/>
  <c r="P38" i="25"/>
  <c r="N148" i="42" s="1"/>
  <c r="P55" i="18"/>
  <c r="P59" i="18"/>
  <c r="N67" i="42" s="1"/>
  <c r="O31" i="37"/>
  <c r="O43" i="28"/>
  <c r="L72" i="37"/>
  <c r="P52" i="17"/>
  <c r="P38" i="17"/>
  <c r="N147" i="42" s="1"/>
  <c r="P40" i="17"/>
  <c r="N136" i="42" s="1"/>
  <c r="P55" i="32"/>
  <c r="P59" i="32"/>
  <c r="N69" i="42" s="1"/>
  <c r="N45" i="28"/>
  <c r="O64" i="42" s="1"/>
  <c r="N19" i="37"/>
  <c r="O42" i="27"/>
  <c r="O18" i="37" s="1"/>
  <c r="O42" i="37"/>
  <c r="O39" i="27"/>
  <c r="M95" i="37"/>
  <c r="O41" i="37"/>
  <c r="O42" i="24"/>
  <c r="O17" i="37" s="1"/>
  <c r="O39" i="24"/>
  <c r="P38" i="26"/>
  <c r="N149" i="42" s="1"/>
  <c r="P52" i="26"/>
  <c r="N20" i="37"/>
  <c r="N45" i="29"/>
  <c r="O65" i="42" s="1"/>
  <c r="N43" i="26"/>
  <c r="O61" i="42" s="1"/>
  <c r="N16" i="37"/>
  <c r="O42" i="25"/>
  <c r="O39" i="37"/>
  <c r="O39" i="25"/>
  <c r="P48" i="24"/>
  <c r="P38" i="24"/>
  <c r="N150" i="42" s="1"/>
  <c r="L69" i="37"/>
  <c r="O30" i="37"/>
  <c r="O41" i="27"/>
  <c r="N43" i="17"/>
  <c r="O59" i="42" s="1"/>
  <c r="N14" i="37"/>
  <c r="O35" i="26"/>
  <c r="O50" i="26" s="1"/>
  <c r="O51" i="26" s="1"/>
  <c r="O53" i="26" s="1"/>
  <c r="L68" i="37"/>
  <c r="N33" i="42" l="1"/>
  <c r="N31" i="42"/>
  <c r="N32" i="42"/>
  <c r="AL237" i="41"/>
  <c r="E251" i="41" s="1"/>
  <c r="AL238" i="41"/>
  <c r="E252" i="41" s="1"/>
  <c r="O43" i="24"/>
  <c r="O43" i="27"/>
  <c r="O31" i="42"/>
  <c r="G129" i="37"/>
  <c r="H129" i="37" s="1"/>
  <c r="H131" i="37" s="1"/>
  <c r="O134" i="42"/>
  <c r="AT6" i="39"/>
  <c r="AW5" i="39"/>
  <c r="AO6" i="39"/>
  <c r="AR5" i="39"/>
  <c r="AV6" i="39"/>
  <c r="AY5" i="39"/>
  <c r="S1" i="33"/>
  <c r="R5" i="33"/>
  <c r="R2" i="33"/>
  <c r="T1" i="34"/>
  <c r="S6" i="34"/>
  <c r="S2" i="34"/>
  <c r="R35" i="15"/>
  <c r="R34" i="15"/>
  <c r="S14" i="30"/>
  <c r="R18" i="30"/>
  <c r="T14" i="29"/>
  <c r="S18" i="29"/>
  <c r="N48" i="30"/>
  <c r="N49" i="30" s="1"/>
  <c r="N48" i="29"/>
  <c r="N49" i="29" s="1"/>
  <c r="N59" i="31"/>
  <c r="O68" i="42" s="1"/>
  <c r="N48" i="28"/>
  <c r="N49" i="28" s="1"/>
  <c r="R17" i="32"/>
  <c r="R17" i="31"/>
  <c r="S11" i="31"/>
  <c r="S11" i="18"/>
  <c r="R17" i="18"/>
  <c r="S17" i="28"/>
  <c r="R18" i="28"/>
  <c r="O212" i="28"/>
  <c r="O47" i="28" s="1"/>
  <c r="O212" i="30"/>
  <c r="O47" i="30" s="1"/>
  <c r="O212" i="29"/>
  <c r="O47" i="29" s="1"/>
  <c r="S13" i="27"/>
  <c r="R45" i="27"/>
  <c r="O208" i="29"/>
  <c r="O22" i="29" s="1"/>
  <c r="Q200" i="30"/>
  <c r="Q200" i="29"/>
  <c r="Q200" i="28"/>
  <c r="O208" i="28"/>
  <c r="O22" i="28" s="1"/>
  <c r="P211" i="30"/>
  <c r="P207" i="30"/>
  <c r="P207" i="28"/>
  <c r="P211" i="28"/>
  <c r="P207" i="29"/>
  <c r="P211" i="29"/>
  <c r="O208" i="30"/>
  <c r="O22" i="30" s="1"/>
  <c r="P206" i="28"/>
  <c r="P210" i="28"/>
  <c r="Q199" i="30"/>
  <c r="Q199" i="29"/>
  <c r="Q199" i="28"/>
  <c r="R45" i="24"/>
  <c r="S13" i="24"/>
  <c r="P206" i="29"/>
  <c r="P210" i="29"/>
  <c r="P206" i="30"/>
  <c r="P210" i="30"/>
  <c r="S15" i="26"/>
  <c r="R16" i="26"/>
  <c r="V58" i="32"/>
  <c r="V24" i="37" s="1"/>
  <c r="O58" i="31"/>
  <c r="O59" i="31" s="1"/>
  <c r="R4" i="30"/>
  <c r="R4" i="17"/>
  <c r="R4" i="29"/>
  <c r="R4" i="37"/>
  <c r="R4" i="24"/>
  <c r="S6" i="8"/>
  <c r="S110" i="33" s="1"/>
  <c r="R4" i="27"/>
  <c r="R4" i="26"/>
  <c r="R4" i="32"/>
  <c r="R4" i="25"/>
  <c r="AR4" i="39"/>
  <c r="R4" i="31"/>
  <c r="R4" i="28"/>
  <c r="R4" i="18"/>
  <c r="R4" i="15"/>
  <c r="R46" i="37"/>
  <c r="S16" i="25"/>
  <c r="T15" i="25"/>
  <c r="S15" i="17"/>
  <c r="R16" i="17"/>
  <c r="O51" i="31"/>
  <c r="V50" i="32"/>
  <c r="V48" i="32"/>
  <c r="V49" i="32" s="1"/>
  <c r="N10" i="37"/>
  <c r="W47" i="32"/>
  <c r="W48" i="32" s="1"/>
  <c r="W49" i="32" s="1"/>
  <c r="O48" i="31"/>
  <c r="O49" i="31" s="1"/>
  <c r="N11" i="37"/>
  <c r="O47" i="37"/>
  <c r="O11" i="37" s="1"/>
  <c r="O99" i="37" s="1"/>
  <c r="O55" i="31"/>
  <c r="P54" i="31"/>
  <c r="N156" i="42" s="1"/>
  <c r="N161" i="42" s="1"/>
  <c r="N162" i="42" s="1"/>
  <c r="P56" i="31"/>
  <c r="N145" i="42" s="1"/>
  <c r="P64" i="37"/>
  <c r="O35" i="37"/>
  <c r="O10" i="37" s="1"/>
  <c r="O57" i="31"/>
  <c r="R19" i="31"/>
  <c r="Q45" i="31"/>
  <c r="Q61" i="31" s="1"/>
  <c r="Q62" i="31" s="1"/>
  <c r="Q43" i="31"/>
  <c r="Q53" i="31" s="1"/>
  <c r="Q24" i="31"/>
  <c r="Q52" i="37"/>
  <c r="Q50" i="37" s="1"/>
  <c r="P47" i="31"/>
  <c r="R34" i="37"/>
  <c r="R57" i="18"/>
  <c r="T43" i="18"/>
  <c r="T53" i="18" s="1"/>
  <c r="T45" i="18"/>
  <c r="T61" i="18" s="1"/>
  <c r="T62" i="18" s="1"/>
  <c r="U19" i="18"/>
  <c r="T51" i="37"/>
  <c r="T24" i="18"/>
  <c r="R58" i="18"/>
  <c r="R22" i="37" s="1"/>
  <c r="S54" i="18"/>
  <c r="S46" i="37" s="1"/>
  <c r="S56" i="18"/>
  <c r="S63" i="37"/>
  <c r="R48" i="18"/>
  <c r="R49" i="18" s="1"/>
  <c r="R51" i="18"/>
  <c r="R50" i="18"/>
  <c r="S47" i="18"/>
  <c r="U128" i="37"/>
  <c r="X24" i="32"/>
  <c r="X45" i="32"/>
  <c r="X61" i="32" s="1"/>
  <c r="X62" i="32" s="1"/>
  <c r="X43" i="32"/>
  <c r="X53" i="32" s="1"/>
  <c r="X53" i="37"/>
  <c r="Y19" i="32"/>
  <c r="V36" i="37"/>
  <c r="V57" i="32"/>
  <c r="V48" i="37"/>
  <c r="W65" i="37"/>
  <c r="W54" i="32"/>
  <c r="W58" i="32" s="1"/>
  <c r="W24" i="37" s="1"/>
  <c r="W56" i="32"/>
  <c r="P42" i="28"/>
  <c r="N141" i="42" s="1"/>
  <c r="M69" i="37"/>
  <c r="P40" i="27"/>
  <c r="N140" i="42" s="1"/>
  <c r="P40" i="24"/>
  <c r="N139" i="42" s="1"/>
  <c r="P40" i="25"/>
  <c r="N137" i="42" s="1"/>
  <c r="P40" i="26"/>
  <c r="N138" i="42" s="1"/>
  <c r="P36" i="15"/>
  <c r="U121" i="37"/>
  <c r="V8" i="37"/>
  <c r="L337" i="41"/>
  <c r="I122" i="37"/>
  <c r="P37" i="30"/>
  <c r="P52" i="30" s="1"/>
  <c r="P53" i="30" s="1"/>
  <c r="P55" i="30" s="1"/>
  <c r="M67" i="37"/>
  <c r="P35" i="26"/>
  <c r="P50" i="26" s="1"/>
  <c r="P51" i="26" s="1"/>
  <c r="P53" i="26" s="1"/>
  <c r="P35" i="24"/>
  <c r="P46" i="24" s="1"/>
  <c r="P47" i="24" s="1"/>
  <c r="P49" i="24" s="1"/>
  <c r="P35" i="25"/>
  <c r="P50" i="25" s="1"/>
  <c r="P51" i="25" s="1"/>
  <c r="P53" i="25" s="1"/>
  <c r="P37" i="29"/>
  <c r="P52" i="29" s="1"/>
  <c r="P53" i="29" s="1"/>
  <c r="P55" i="29" s="1"/>
  <c r="P42" i="24"/>
  <c r="P17" i="37" s="1"/>
  <c r="P41" i="37"/>
  <c r="P39" i="24"/>
  <c r="P42" i="26"/>
  <c r="N127" i="42" s="1"/>
  <c r="P39" i="26"/>
  <c r="P40" i="37"/>
  <c r="P35" i="17"/>
  <c r="P50" i="17" s="1"/>
  <c r="P51" i="17" s="1"/>
  <c r="P53" i="17" s="1"/>
  <c r="Q36" i="15"/>
  <c r="Q54" i="28"/>
  <c r="Q40" i="28"/>
  <c r="Q42" i="28"/>
  <c r="P43" i="30"/>
  <c r="P33" i="37"/>
  <c r="P41" i="17"/>
  <c r="P26" i="37"/>
  <c r="R9" i="31"/>
  <c r="R9" i="32"/>
  <c r="R9" i="18"/>
  <c r="R11" i="30"/>
  <c r="R35" i="30" s="1"/>
  <c r="R36" i="30" s="1"/>
  <c r="R11" i="28"/>
  <c r="R35" i="28" s="1"/>
  <c r="R36" i="28" s="1"/>
  <c r="R11" i="29"/>
  <c r="R35" i="29" s="1"/>
  <c r="R36" i="29" s="1"/>
  <c r="R9" i="26"/>
  <c r="R33" i="26" s="1"/>
  <c r="R34" i="26" s="1"/>
  <c r="R9" i="27"/>
  <c r="R33" i="27" s="1"/>
  <c r="R34" i="27" s="1"/>
  <c r="R9" i="24"/>
  <c r="R33" i="24" s="1"/>
  <c r="R34" i="24" s="1"/>
  <c r="R9" i="25"/>
  <c r="R33" i="25" s="1"/>
  <c r="R34" i="25" s="1"/>
  <c r="R9" i="17"/>
  <c r="R33" i="17" s="1"/>
  <c r="R34" i="17" s="1"/>
  <c r="S13" i="15"/>
  <c r="S33" i="15" s="1"/>
  <c r="Q54" i="30"/>
  <c r="Q40" i="30"/>
  <c r="Q42" i="30"/>
  <c r="P44" i="30"/>
  <c r="N132" i="42" s="1"/>
  <c r="P41" i="30"/>
  <c r="P45" i="37"/>
  <c r="P35" i="27"/>
  <c r="P46" i="27" s="1"/>
  <c r="M73" i="37"/>
  <c r="M75" i="37"/>
  <c r="M76" i="37"/>
  <c r="M77" i="37"/>
  <c r="M71" i="37"/>
  <c r="M70" i="37"/>
  <c r="P42" i="37"/>
  <c r="P42" i="27"/>
  <c r="P18" i="37" s="1"/>
  <c r="P39" i="27"/>
  <c r="P44" i="29"/>
  <c r="N131" i="42" s="1"/>
  <c r="P41" i="29"/>
  <c r="P44" i="37"/>
  <c r="Q48" i="27"/>
  <c r="Q38" i="27"/>
  <c r="N9" i="37"/>
  <c r="N69" i="37" s="1"/>
  <c r="P42" i="17"/>
  <c r="N125" i="42" s="1"/>
  <c r="P38" i="37"/>
  <c r="P39" i="17"/>
  <c r="Q52" i="17"/>
  <c r="Q40" i="17"/>
  <c r="Q38" i="17"/>
  <c r="Q55" i="18"/>
  <c r="Q59" i="18"/>
  <c r="M74" i="37"/>
  <c r="P39" i="37"/>
  <c r="P42" i="25"/>
  <c r="N126" i="42" s="1"/>
  <c r="P39" i="25"/>
  <c r="Q52" i="25"/>
  <c r="Q38" i="25"/>
  <c r="Q55" i="32"/>
  <c r="Q59" i="32"/>
  <c r="M68" i="37"/>
  <c r="Q48" i="24"/>
  <c r="Q40" i="24"/>
  <c r="Q38" i="24"/>
  <c r="Q38" i="26"/>
  <c r="Q52" i="26"/>
  <c r="O20" i="37"/>
  <c r="O45" i="29"/>
  <c r="O43" i="17"/>
  <c r="O14" i="37"/>
  <c r="P37" i="28"/>
  <c r="P52" i="28" s="1"/>
  <c r="P53" i="28" s="1"/>
  <c r="P55" i="28" s="1"/>
  <c r="O43" i="25"/>
  <c r="O15" i="37"/>
  <c r="O45" i="30"/>
  <c r="O21" i="37"/>
  <c r="P43" i="29"/>
  <c r="P32" i="37"/>
  <c r="Q42" i="29"/>
  <c r="Q40" i="29"/>
  <c r="Q54" i="29"/>
  <c r="O19" i="37"/>
  <c r="O45" i="28"/>
  <c r="P41" i="28"/>
  <c r="P43" i="37"/>
  <c r="P44" i="28"/>
  <c r="N130" i="42" s="1"/>
  <c r="O16" i="37"/>
  <c r="O43" i="26"/>
  <c r="N128" i="42" l="1"/>
  <c r="N129" i="42"/>
  <c r="O158" i="41"/>
  <c r="P43" i="24"/>
  <c r="N62" i="42" s="1"/>
  <c r="I129" i="37"/>
  <c r="J129" i="37" s="1"/>
  <c r="G131" i="37"/>
  <c r="N99" i="37"/>
  <c r="S5" i="33"/>
  <c r="T1" i="33"/>
  <c r="S2" i="33"/>
  <c r="S4" i="33" s="1"/>
  <c r="AU5" i="39"/>
  <c r="AR6" i="39"/>
  <c r="T6" i="34"/>
  <c r="U1" i="34"/>
  <c r="T2" i="34"/>
  <c r="T4" i="34" s="1"/>
  <c r="AY6" i="39"/>
  <c r="BB5" i="39"/>
  <c r="AW6" i="39"/>
  <c r="AZ5" i="39"/>
  <c r="S15" i="34"/>
  <c r="S13" i="34"/>
  <c r="S14" i="34"/>
  <c r="S11" i="34"/>
  <c r="S12" i="34"/>
  <c r="S9" i="34"/>
  <c r="S10" i="34"/>
  <c r="S8" i="34"/>
  <c r="S35" i="15"/>
  <c r="S34" i="15"/>
  <c r="O23" i="37"/>
  <c r="O9" i="37" s="1"/>
  <c r="O67" i="37" s="1"/>
  <c r="T14" i="30"/>
  <c r="S18" i="30"/>
  <c r="T18" i="29"/>
  <c r="U14" i="29"/>
  <c r="O48" i="30"/>
  <c r="O49" i="30" s="1"/>
  <c r="O48" i="28"/>
  <c r="O49" i="28" s="1"/>
  <c r="O48" i="29"/>
  <c r="O49" i="29" s="1"/>
  <c r="P212" i="29"/>
  <c r="P47" i="29" s="1"/>
  <c r="P208" i="29"/>
  <c r="P22" i="29" s="1"/>
  <c r="W50" i="32"/>
  <c r="S17" i="32"/>
  <c r="T11" i="31"/>
  <c r="S17" i="31"/>
  <c r="T11" i="18"/>
  <c r="S17" i="18"/>
  <c r="S18" i="28"/>
  <c r="T17" i="28"/>
  <c r="P212" i="28"/>
  <c r="P47" i="28" s="1"/>
  <c r="Q207" i="28"/>
  <c r="Q211" i="28"/>
  <c r="S45" i="27"/>
  <c r="T13" i="27"/>
  <c r="P212" i="30"/>
  <c r="P47" i="30" s="1"/>
  <c r="Q211" i="30"/>
  <c r="Q207" i="30"/>
  <c r="Q207" i="29"/>
  <c r="Q211" i="29"/>
  <c r="P208" i="30"/>
  <c r="P22" i="30" s="1"/>
  <c r="R200" i="30"/>
  <c r="R200" i="29"/>
  <c r="R200" i="28"/>
  <c r="P208" i="28"/>
  <c r="P22" i="28" s="1"/>
  <c r="S45" i="24"/>
  <c r="T13" i="24"/>
  <c r="R199" i="30"/>
  <c r="R199" i="29"/>
  <c r="R199" i="28"/>
  <c r="Q206" i="28"/>
  <c r="Q210" i="28"/>
  <c r="Q206" i="29"/>
  <c r="Q210" i="29"/>
  <c r="Q206" i="30"/>
  <c r="Q210" i="30"/>
  <c r="S16" i="26"/>
  <c r="T15" i="26"/>
  <c r="P31" i="37"/>
  <c r="S4" i="32"/>
  <c r="AU4" i="39"/>
  <c r="S4" i="31"/>
  <c r="S4" i="24"/>
  <c r="S4" i="18"/>
  <c r="S4" i="26"/>
  <c r="S4" i="30"/>
  <c r="S4" i="17"/>
  <c r="S4" i="29"/>
  <c r="S4" i="15"/>
  <c r="S4" i="28"/>
  <c r="S4" i="37"/>
  <c r="S4" i="27"/>
  <c r="T6" i="8"/>
  <c r="T110" i="33" s="1"/>
  <c r="S4" i="25"/>
  <c r="P41" i="26"/>
  <c r="W51" i="32"/>
  <c r="U15" i="25"/>
  <c r="T16" i="25"/>
  <c r="N92" i="37"/>
  <c r="T15" i="17"/>
  <c r="S16" i="17"/>
  <c r="P43" i="28"/>
  <c r="P28" i="37"/>
  <c r="N95" i="37"/>
  <c r="N93" i="37"/>
  <c r="N101" i="37"/>
  <c r="N102" i="37"/>
  <c r="N97" i="37"/>
  <c r="N94" i="37"/>
  <c r="N96" i="37"/>
  <c r="X47" i="32"/>
  <c r="X48" i="32" s="1"/>
  <c r="X49" i="32" s="1"/>
  <c r="N130" i="37"/>
  <c r="N100" i="37"/>
  <c r="N98" i="37"/>
  <c r="P12" i="37"/>
  <c r="W48" i="37"/>
  <c r="P58" i="31"/>
  <c r="P59" i="31" s="1"/>
  <c r="N68" i="42" s="1"/>
  <c r="Q37" i="30"/>
  <c r="Q52" i="30" s="1"/>
  <c r="Q53" i="30" s="1"/>
  <c r="Q55" i="30" s="1"/>
  <c r="V128" i="37"/>
  <c r="Q54" i="31"/>
  <c r="Q56" i="31"/>
  <c r="Q64" i="37"/>
  <c r="Q12" i="37" s="1"/>
  <c r="P57" i="31"/>
  <c r="P35" i="37"/>
  <c r="R24" i="31"/>
  <c r="R45" i="31"/>
  <c r="R61" i="31" s="1"/>
  <c r="R62" i="31" s="1"/>
  <c r="R43" i="31"/>
  <c r="R53" i="31" s="1"/>
  <c r="R52" i="37"/>
  <c r="R50" i="37" s="1"/>
  <c r="S19" i="31"/>
  <c r="P47" i="37"/>
  <c r="P11" i="37" s="1"/>
  <c r="P98" i="37" s="1"/>
  <c r="P55" i="31"/>
  <c r="Q47" i="31"/>
  <c r="P48" i="31"/>
  <c r="P49" i="31" s="1"/>
  <c r="P51" i="31"/>
  <c r="P50" i="31"/>
  <c r="T47" i="18"/>
  <c r="T54" i="18"/>
  <c r="T56" i="18"/>
  <c r="T63" i="37"/>
  <c r="S58" i="18"/>
  <c r="S22" i="37" s="1"/>
  <c r="V19" i="18"/>
  <c r="U24" i="18"/>
  <c r="U51" i="37"/>
  <c r="U43" i="18"/>
  <c r="U53" i="18" s="1"/>
  <c r="U45" i="18"/>
  <c r="U61" i="18" s="1"/>
  <c r="U62" i="18" s="1"/>
  <c r="S57" i="18"/>
  <c r="S34" i="37"/>
  <c r="S48" i="18"/>
  <c r="S49" i="18" s="1"/>
  <c r="S50" i="18"/>
  <c r="S51" i="18"/>
  <c r="W36" i="37"/>
  <c r="W57" i="32"/>
  <c r="X65" i="37"/>
  <c r="X56" i="32"/>
  <c r="X54" i="32"/>
  <c r="X48" i="37" s="1"/>
  <c r="P41" i="25"/>
  <c r="P41" i="24"/>
  <c r="P41" i="27"/>
  <c r="Y45" i="32"/>
  <c r="Y61" i="32" s="1"/>
  <c r="Y62" i="32" s="1"/>
  <c r="Y24" i="32"/>
  <c r="Y43" i="32"/>
  <c r="Y53" i="32" s="1"/>
  <c r="Y53" i="37"/>
  <c r="Z19" i="32"/>
  <c r="P29" i="37"/>
  <c r="P27" i="37"/>
  <c r="O95" i="37"/>
  <c r="Q40" i="26"/>
  <c r="Q28" i="37" s="1"/>
  <c r="P30" i="37"/>
  <c r="Q40" i="25"/>
  <c r="Q27" i="37" s="1"/>
  <c r="Q40" i="27"/>
  <c r="Q41" i="27" s="1"/>
  <c r="V121" i="37"/>
  <c r="W8" i="37"/>
  <c r="J122" i="37"/>
  <c r="Q35" i="27"/>
  <c r="Q46" i="27" s="1"/>
  <c r="Q47" i="27" s="1"/>
  <c r="Q49" i="27" s="1"/>
  <c r="Q37" i="28"/>
  <c r="Q52" i="28" s="1"/>
  <c r="Q53" i="28" s="1"/>
  <c r="Q55" i="28" s="1"/>
  <c r="Q35" i="24"/>
  <c r="Q46" i="24" s="1"/>
  <c r="Q47" i="24" s="1"/>
  <c r="Q49" i="24" s="1"/>
  <c r="Q35" i="25"/>
  <c r="Q50" i="25" s="1"/>
  <c r="Q51" i="25" s="1"/>
  <c r="Q53" i="25" s="1"/>
  <c r="N72" i="37"/>
  <c r="N67" i="37"/>
  <c r="N68" i="37"/>
  <c r="N74" i="37"/>
  <c r="Q33" i="37"/>
  <c r="Q43" i="30"/>
  <c r="R48" i="27"/>
  <c r="R38" i="27"/>
  <c r="R35" i="27"/>
  <c r="R46" i="27" s="1"/>
  <c r="R47" i="27" s="1"/>
  <c r="P43" i="25"/>
  <c r="N60" i="42" s="1"/>
  <c r="P15" i="37"/>
  <c r="Q39" i="17"/>
  <c r="Q38" i="37"/>
  <c r="Q42" i="17"/>
  <c r="Q44" i="30"/>
  <c r="Q45" i="37"/>
  <c r="Q41" i="30"/>
  <c r="R40" i="26"/>
  <c r="R38" i="26"/>
  <c r="R52" i="26"/>
  <c r="Q31" i="37"/>
  <c r="Q43" i="28"/>
  <c r="Q39" i="37"/>
  <c r="Q42" i="25"/>
  <c r="Q39" i="25"/>
  <c r="Q41" i="17"/>
  <c r="Q26" i="37"/>
  <c r="O96" i="37"/>
  <c r="O101" i="37"/>
  <c r="O130" i="37"/>
  <c r="O100" i="37"/>
  <c r="O102" i="37"/>
  <c r="P43" i="17"/>
  <c r="N59" i="42" s="1"/>
  <c r="P14" i="37"/>
  <c r="P45" i="29"/>
  <c r="N65" i="42" s="1"/>
  <c r="P20" i="37"/>
  <c r="P47" i="27"/>
  <c r="P49" i="27" s="1"/>
  <c r="P43" i="27" s="1"/>
  <c r="N63" i="42" s="1"/>
  <c r="R42" i="29"/>
  <c r="R40" i="29"/>
  <c r="R54" i="29"/>
  <c r="P16" i="37"/>
  <c r="P43" i="26"/>
  <c r="N61" i="42" s="1"/>
  <c r="P45" i="28"/>
  <c r="N64" i="42" s="1"/>
  <c r="P19" i="37"/>
  <c r="Q43" i="29"/>
  <c r="Q32" i="37"/>
  <c r="O94" i="37"/>
  <c r="O93" i="37"/>
  <c r="O92" i="37"/>
  <c r="Q35" i="17"/>
  <c r="Q50" i="17" s="1"/>
  <c r="Q51" i="17" s="1"/>
  <c r="Q53" i="17" s="1"/>
  <c r="O97" i="37"/>
  <c r="R54" i="28"/>
  <c r="R40" i="28"/>
  <c r="N73" i="37"/>
  <c r="Q44" i="28"/>
  <c r="Q43" i="37"/>
  <c r="Q41" i="28"/>
  <c r="Q35" i="26"/>
  <c r="Q50" i="26" s="1"/>
  <c r="Q51" i="26" s="1"/>
  <c r="Q53" i="26" s="1"/>
  <c r="Q41" i="37"/>
  <c r="Q42" i="24"/>
  <c r="Q17" i="37" s="1"/>
  <c r="Q39" i="24"/>
  <c r="O98" i="37"/>
  <c r="Q42" i="27"/>
  <c r="Q18" i="37" s="1"/>
  <c r="Q42" i="37"/>
  <c r="Q39" i="27"/>
  <c r="P45" i="30"/>
  <c r="N66" i="42" s="1"/>
  <c r="P21" i="37"/>
  <c r="R40" i="17"/>
  <c r="R38" i="17"/>
  <c r="R52" i="17"/>
  <c r="R55" i="18"/>
  <c r="R59" i="18"/>
  <c r="Q44" i="29"/>
  <c r="Q41" i="29"/>
  <c r="Q44" i="37"/>
  <c r="S9" i="31"/>
  <c r="S9" i="32"/>
  <c r="S9" i="18"/>
  <c r="S11" i="30"/>
  <c r="S35" i="30" s="1"/>
  <c r="S36" i="30" s="1"/>
  <c r="S11" i="28"/>
  <c r="S35" i="28" s="1"/>
  <c r="S36" i="28" s="1"/>
  <c r="S9" i="26"/>
  <c r="S33" i="26" s="1"/>
  <c r="S34" i="26" s="1"/>
  <c r="S11" i="29"/>
  <c r="S35" i="29" s="1"/>
  <c r="S36" i="29" s="1"/>
  <c r="S9" i="27"/>
  <c r="S33" i="27" s="1"/>
  <c r="S34" i="27" s="1"/>
  <c r="S9" i="24"/>
  <c r="S33" i="24" s="1"/>
  <c r="S34" i="24" s="1"/>
  <c r="S9" i="25"/>
  <c r="S33" i="25" s="1"/>
  <c r="S34" i="25" s="1"/>
  <c r="S9" i="17"/>
  <c r="S33" i="17" s="1"/>
  <c r="S34" i="17" s="1"/>
  <c r="T13" i="15"/>
  <c r="T33" i="15" s="1"/>
  <c r="R54" i="30"/>
  <c r="R40" i="30"/>
  <c r="R42" i="30"/>
  <c r="Q37" i="29"/>
  <c r="Q52" i="29" s="1"/>
  <c r="Q53" i="29" s="1"/>
  <c r="Q55" i="29" s="1"/>
  <c r="Q40" i="37"/>
  <c r="Q42" i="26"/>
  <c r="Q39" i="26"/>
  <c r="Q41" i="24"/>
  <c r="Q29" i="37"/>
  <c r="N77" i="37"/>
  <c r="N75" i="37"/>
  <c r="N76" i="37"/>
  <c r="N71" i="37"/>
  <c r="N70" i="37"/>
  <c r="R52" i="25"/>
  <c r="R38" i="25"/>
  <c r="R55" i="32"/>
  <c r="R59" i="32"/>
  <c r="R48" i="24"/>
  <c r="R38" i="24"/>
  <c r="R40" i="24"/>
  <c r="N134" i="42" l="1"/>
  <c r="Q43" i="24"/>
  <c r="Q43" i="27"/>
  <c r="I131" i="37"/>
  <c r="AU6" i="39"/>
  <c r="AX5" i="39"/>
  <c r="U6" i="34"/>
  <c r="V1" i="34"/>
  <c r="U2" i="34"/>
  <c r="U1" i="33"/>
  <c r="T5" i="33"/>
  <c r="T2" i="33"/>
  <c r="BC5" i="39"/>
  <c r="AZ6" i="39"/>
  <c r="BB6" i="39"/>
  <c r="BE5" i="39"/>
  <c r="T34" i="15"/>
  <c r="T35" i="15"/>
  <c r="U14" i="30"/>
  <c r="T18" i="30"/>
  <c r="U18" i="29"/>
  <c r="V14" i="29"/>
  <c r="P48" i="29"/>
  <c r="P49" i="29" s="1"/>
  <c r="Q208" i="29"/>
  <c r="Q22" i="29" s="1"/>
  <c r="Q212" i="30"/>
  <c r="Q47" i="30" s="1"/>
  <c r="U11" i="32"/>
  <c r="T17" i="32"/>
  <c r="U11" i="31"/>
  <c r="T17" i="31"/>
  <c r="U11" i="18"/>
  <c r="T17" i="18"/>
  <c r="U17" i="28"/>
  <c r="T18" i="28"/>
  <c r="P48" i="28"/>
  <c r="P49" i="28" s="1"/>
  <c r="P48" i="30"/>
  <c r="P49" i="30" s="1"/>
  <c r="Q208" i="30"/>
  <c r="Q22" i="30" s="1"/>
  <c r="Q212" i="29"/>
  <c r="Q47" i="29" s="1"/>
  <c r="Q212" i="28"/>
  <c r="Q47" i="28" s="1"/>
  <c r="Q208" i="28"/>
  <c r="Q22" i="28" s="1"/>
  <c r="R207" i="28"/>
  <c r="R211" i="28"/>
  <c r="R207" i="29"/>
  <c r="R211" i="29"/>
  <c r="U13" i="27"/>
  <c r="T45" i="27"/>
  <c r="R207" i="30"/>
  <c r="R211" i="30"/>
  <c r="S200" i="30"/>
  <c r="S200" i="29"/>
  <c r="S200" i="28"/>
  <c r="S199" i="29"/>
  <c r="S199" i="28"/>
  <c r="S199" i="30"/>
  <c r="R206" i="29"/>
  <c r="R210" i="29"/>
  <c r="T45" i="24"/>
  <c r="U13" i="24"/>
  <c r="R206" i="28"/>
  <c r="R210" i="28"/>
  <c r="R206" i="30"/>
  <c r="R210" i="30"/>
  <c r="U15" i="26"/>
  <c r="T16" i="26"/>
  <c r="T46" i="37"/>
  <c r="Q58" i="31"/>
  <c r="Q23" i="37" s="1"/>
  <c r="T4" i="32"/>
  <c r="T4" i="26"/>
  <c r="T4" i="18"/>
  <c r="T4" i="17"/>
  <c r="T4" i="31"/>
  <c r="T4" i="25"/>
  <c r="T4" i="30"/>
  <c r="T4" i="15"/>
  <c r="T4" i="29"/>
  <c r="T4" i="37"/>
  <c r="T4" i="28"/>
  <c r="U6" i="8"/>
  <c r="U110" i="33" s="1"/>
  <c r="T4" i="27"/>
  <c r="AX4" i="39"/>
  <c r="T4" i="24"/>
  <c r="V15" i="25"/>
  <c r="U16" i="25"/>
  <c r="U15" i="17"/>
  <c r="T16" i="17"/>
  <c r="R37" i="30"/>
  <c r="R52" i="30" s="1"/>
  <c r="R53" i="30" s="1"/>
  <c r="R55" i="30" s="1"/>
  <c r="Q41" i="25"/>
  <c r="X50" i="32"/>
  <c r="X51" i="32"/>
  <c r="P23" i="37"/>
  <c r="P9" i="37" s="1"/>
  <c r="P73" i="37" s="1"/>
  <c r="W128" i="37"/>
  <c r="R47" i="31"/>
  <c r="R51" i="31" s="1"/>
  <c r="S45" i="31"/>
  <c r="S61" i="31" s="1"/>
  <c r="S62" i="31" s="1"/>
  <c r="S43" i="31"/>
  <c r="S53" i="31" s="1"/>
  <c r="S24" i="31"/>
  <c r="S52" i="37"/>
  <c r="S50" i="37" s="1"/>
  <c r="T19" i="31"/>
  <c r="R64" i="37"/>
  <c r="R54" i="31"/>
  <c r="R58" i="31" s="1"/>
  <c r="R56" i="31"/>
  <c r="Q50" i="31"/>
  <c r="Q51" i="31"/>
  <c r="Q48" i="31"/>
  <c r="Q49" i="31" s="1"/>
  <c r="Q35" i="37"/>
  <c r="Q57" i="31"/>
  <c r="Q47" i="37"/>
  <c r="Q11" i="37" s="1"/>
  <c r="Q55" i="31"/>
  <c r="W19" i="18"/>
  <c r="V24" i="18"/>
  <c r="V51" i="37"/>
  <c r="V45" i="18"/>
  <c r="V61" i="18" s="1"/>
  <c r="V62" i="18" s="1"/>
  <c r="V43" i="18"/>
  <c r="V53" i="18" s="1"/>
  <c r="U63" i="37"/>
  <c r="U56" i="18"/>
  <c r="U54" i="18"/>
  <c r="U47" i="18"/>
  <c r="T34" i="37"/>
  <c r="T57" i="18"/>
  <c r="T58" i="18"/>
  <c r="T22" i="37" s="1"/>
  <c r="T51" i="18"/>
  <c r="T48" i="18"/>
  <c r="T49" i="18" s="1"/>
  <c r="T50" i="18"/>
  <c r="Z43" i="32"/>
  <c r="Z53" i="32" s="1"/>
  <c r="Z24" i="32"/>
  <c r="Z45" i="32"/>
  <c r="Z61" i="32" s="1"/>
  <c r="Z62" i="32" s="1"/>
  <c r="Z53" i="37"/>
  <c r="AA19" i="32"/>
  <c r="Y47" i="32"/>
  <c r="X58" i="32"/>
  <c r="X24" i="37" s="1"/>
  <c r="Y65" i="37"/>
  <c r="Y56" i="32"/>
  <c r="Y54" i="32"/>
  <c r="Y48" i="37" s="1"/>
  <c r="Q30" i="37"/>
  <c r="X36" i="37"/>
  <c r="X57" i="32"/>
  <c r="P95" i="37"/>
  <c r="Q41" i="26"/>
  <c r="O74" i="37"/>
  <c r="P92" i="37"/>
  <c r="O69" i="37"/>
  <c r="P10" i="37"/>
  <c r="R42" i="28"/>
  <c r="R40" i="27"/>
  <c r="O72" i="37"/>
  <c r="R40" i="25"/>
  <c r="R27" i="37" s="1"/>
  <c r="R36" i="15"/>
  <c r="X8" i="37"/>
  <c r="W121" i="37"/>
  <c r="K129" i="37"/>
  <c r="J131" i="37"/>
  <c r="K122" i="37"/>
  <c r="O68" i="37"/>
  <c r="R49" i="27"/>
  <c r="R35" i="17"/>
  <c r="R50" i="17" s="1"/>
  <c r="R51" i="17" s="1"/>
  <c r="R53" i="17" s="1"/>
  <c r="R35" i="25"/>
  <c r="R50" i="25" s="1"/>
  <c r="R51" i="25" s="1"/>
  <c r="R53" i="25" s="1"/>
  <c r="R41" i="24"/>
  <c r="R29" i="37"/>
  <c r="R42" i="25"/>
  <c r="R39" i="37"/>
  <c r="R39" i="25"/>
  <c r="Q16" i="37"/>
  <c r="Q43" i="26"/>
  <c r="T9" i="32"/>
  <c r="T11" i="30"/>
  <c r="T35" i="30" s="1"/>
  <c r="T36" i="30" s="1"/>
  <c r="T9" i="31"/>
  <c r="T9" i="18"/>
  <c r="T11" i="29"/>
  <c r="T35" i="29" s="1"/>
  <c r="T36" i="29" s="1"/>
  <c r="T11" i="28"/>
  <c r="T35" i="28" s="1"/>
  <c r="T36" i="28" s="1"/>
  <c r="T9" i="26"/>
  <c r="T33" i="26" s="1"/>
  <c r="T34" i="26" s="1"/>
  <c r="T9" i="27"/>
  <c r="T33" i="27" s="1"/>
  <c r="T34" i="27" s="1"/>
  <c r="T9" i="25"/>
  <c r="T33" i="25" s="1"/>
  <c r="T34" i="25" s="1"/>
  <c r="T9" i="17"/>
  <c r="T33" i="17" s="1"/>
  <c r="T34" i="17" s="1"/>
  <c r="T9" i="24"/>
  <c r="T33" i="24" s="1"/>
  <c r="T34" i="24" s="1"/>
  <c r="U13" i="15"/>
  <c r="U33" i="15" s="1"/>
  <c r="S40" i="30"/>
  <c r="S42" i="30"/>
  <c r="S54" i="30"/>
  <c r="Q43" i="25"/>
  <c r="Q15" i="37"/>
  <c r="R43" i="30"/>
  <c r="R33" i="37"/>
  <c r="S40" i="27"/>
  <c r="S38" i="27"/>
  <c r="S48" i="27"/>
  <c r="R42" i="17"/>
  <c r="R39" i="17"/>
  <c r="R38" i="37"/>
  <c r="R45" i="37"/>
  <c r="R44" i="30"/>
  <c r="R41" i="30"/>
  <c r="S42" i="29"/>
  <c r="S54" i="29"/>
  <c r="S40" i="29"/>
  <c r="Q45" i="29"/>
  <c r="Q20" i="37"/>
  <c r="R41" i="17"/>
  <c r="R26" i="37"/>
  <c r="R42" i="27"/>
  <c r="R18" i="37" s="1"/>
  <c r="R39" i="27"/>
  <c r="R42" i="37"/>
  <c r="P96" i="37"/>
  <c r="P93" i="37"/>
  <c r="S52" i="26"/>
  <c r="S38" i="26"/>
  <c r="R35" i="24"/>
  <c r="R46" i="24" s="1"/>
  <c r="S36" i="15"/>
  <c r="S54" i="28"/>
  <c r="S40" i="28"/>
  <c r="Q19" i="37"/>
  <c r="Q45" i="28"/>
  <c r="R35" i="26"/>
  <c r="R50" i="26" s="1"/>
  <c r="R51" i="26" s="1"/>
  <c r="R53" i="26" s="1"/>
  <c r="Q45" i="30"/>
  <c r="Q21" i="37"/>
  <c r="R39" i="24"/>
  <c r="R41" i="37"/>
  <c r="R42" i="24"/>
  <c r="R17" i="37" s="1"/>
  <c r="S38" i="17"/>
  <c r="S52" i="17"/>
  <c r="S40" i="17"/>
  <c r="S55" i="18"/>
  <c r="S59" i="18"/>
  <c r="R37" i="28"/>
  <c r="R52" i="28" s="1"/>
  <c r="R53" i="28" s="1"/>
  <c r="R55" i="28" s="1"/>
  <c r="O73" i="37"/>
  <c r="O77" i="37"/>
  <c r="O76" i="37"/>
  <c r="O75" i="37"/>
  <c r="O71" i="37"/>
  <c r="O70" i="37"/>
  <c r="R37" i="29"/>
  <c r="R52" i="29" s="1"/>
  <c r="R53" i="29" s="1"/>
  <c r="R55" i="29" s="1"/>
  <c r="R40" i="37"/>
  <c r="R42" i="26"/>
  <c r="R39" i="26"/>
  <c r="Q43" i="17"/>
  <c r="Q14" i="37"/>
  <c r="P94" i="37"/>
  <c r="S52" i="25"/>
  <c r="S38" i="25"/>
  <c r="S40" i="25"/>
  <c r="S55" i="32"/>
  <c r="S59" i="32"/>
  <c r="R44" i="28"/>
  <c r="R41" i="28"/>
  <c r="R43" i="37"/>
  <c r="R44" i="37"/>
  <c r="R44" i="29"/>
  <c r="R41" i="29"/>
  <c r="R41" i="26"/>
  <c r="R28" i="37"/>
  <c r="S38" i="24"/>
  <c r="S48" i="24"/>
  <c r="S40" i="24"/>
  <c r="R43" i="29"/>
  <c r="R32" i="37"/>
  <c r="P99" i="37"/>
  <c r="P102" i="37"/>
  <c r="P130" i="37"/>
  <c r="P101" i="37"/>
  <c r="P100" i="37"/>
  <c r="P97" i="37"/>
  <c r="R43" i="27" l="1"/>
  <c r="R41" i="25"/>
  <c r="V1" i="33"/>
  <c r="U5" i="33"/>
  <c r="U2" i="33"/>
  <c r="U4" i="33" s="1"/>
  <c r="AX6" i="39"/>
  <c r="BA5" i="39"/>
  <c r="BC6" i="39"/>
  <c r="BF5" i="39"/>
  <c r="BE6" i="39"/>
  <c r="BH5" i="39"/>
  <c r="V6" i="34"/>
  <c r="W1" i="34"/>
  <c r="V2" i="34"/>
  <c r="U35" i="15"/>
  <c r="U34" i="15"/>
  <c r="U18" i="30"/>
  <c r="V14" i="30"/>
  <c r="V18" i="29"/>
  <c r="W14" i="29"/>
  <c r="Q48" i="29"/>
  <c r="Q49" i="29" s="1"/>
  <c r="R208" i="29"/>
  <c r="R22" i="29" s="1"/>
  <c r="Q48" i="30"/>
  <c r="Q49" i="30" s="1"/>
  <c r="R208" i="28"/>
  <c r="R22" i="28" s="1"/>
  <c r="Q59" i="31"/>
  <c r="U17" i="32"/>
  <c r="V11" i="32"/>
  <c r="V11" i="31"/>
  <c r="U17" i="31"/>
  <c r="V11" i="18"/>
  <c r="U17" i="18"/>
  <c r="V17" i="28"/>
  <c r="U18" i="28"/>
  <c r="R212" i="30"/>
  <c r="R47" i="30" s="1"/>
  <c r="R208" i="30"/>
  <c r="R22" i="30" s="1"/>
  <c r="R212" i="28"/>
  <c r="R47" i="28" s="1"/>
  <c r="Q48" i="28"/>
  <c r="Q49" i="28" s="1"/>
  <c r="S207" i="28"/>
  <c r="S211" i="28"/>
  <c r="R212" i="29"/>
  <c r="R47" i="29" s="1"/>
  <c r="S207" i="29"/>
  <c r="S211" i="29"/>
  <c r="S211" i="30"/>
  <c r="S207" i="30"/>
  <c r="T200" i="30"/>
  <c r="T200" i="29"/>
  <c r="T200" i="28"/>
  <c r="V13" i="27"/>
  <c r="U45" i="27"/>
  <c r="S210" i="28"/>
  <c r="S206" i="28"/>
  <c r="S206" i="29"/>
  <c r="S210" i="29"/>
  <c r="V13" i="24"/>
  <c r="U45" i="24"/>
  <c r="T199" i="29"/>
  <c r="T199" i="28"/>
  <c r="T199" i="30"/>
  <c r="S206" i="30"/>
  <c r="S210" i="30"/>
  <c r="V15" i="26"/>
  <c r="U16" i="26"/>
  <c r="R30" i="37"/>
  <c r="R43" i="28"/>
  <c r="U4" i="17"/>
  <c r="U4" i="18"/>
  <c r="U4" i="29"/>
  <c r="U4" i="37"/>
  <c r="U4" i="30"/>
  <c r="U4" i="15"/>
  <c r="U4" i="28"/>
  <c r="U4" i="27"/>
  <c r="V6" i="8"/>
  <c r="V110" i="33" s="1"/>
  <c r="U4" i="24"/>
  <c r="U4" i="31"/>
  <c r="U4" i="25"/>
  <c r="BA4" i="39"/>
  <c r="U4" i="32"/>
  <c r="U4" i="26"/>
  <c r="W15" i="25"/>
  <c r="V16" i="25"/>
  <c r="V15" i="17"/>
  <c r="U16" i="17"/>
  <c r="Y58" i="32"/>
  <c r="Y24" i="37" s="1"/>
  <c r="Q10" i="37"/>
  <c r="X128" i="37"/>
  <c r="R50" i="31"/>
  <c r="R48" i="31"/>
  <c r="R49" i="31" s="1"/>
  <c r="R41" i="27"/>
  <c r="R12" i="37"/>
  <c r="V47" i="18"/>
  <c r="V50" i="18" s="1"/>
  <c r="R23" i="37"/>
  <c r="R59" i="31"/>
  <c r="S54" i="31"/>
  <c r="S58" i="31" s="1"/>
  <c r="S56" i="31"/>
  <c r="S64" i="37"/>
  <c r="R35" i="37"/>
  <c r="R57" i="31"/>
  <c r="R47" i="37"/>
  <c r="R11" i="37" s="1"/>
  <c r="R92" i="37" s="1"/>
  <c r="R55" i="31"/>
  <c r="S47" i="31"/>
  <c r="U19" i="31"/>
  <c r="T43" i="31"/>
  <c r="T53" i="31" s="1"/>
  <c r="T24" i="31"/>
  <c r="T45" i="31"/>
  <c r="T61" i="31" s="1"/>
  <c r="T62" i="31" s="1"/>
  <c r="T52" i="37"/>
  <c r="T50" i="37" s="1"/>
  <c r="U34" i="37"/>
  <c r="U57" i="18"/>
  <c r="V56" i="18"/>
  <c r="V63" i="37"/>
  <c r="V54" i="18"/>
  <c r="V46" i="37" s="1"/>
  <c r="U48" i="18"/>
  <c r="U49" i="18" s="1"/>
  <c r="U50" i="18"/>
  <c r="U51" i="18"/>
  <c r="U58" i="18"/>
  <c r="U22" i="37" s="1"/>
  <c r="U46" i="37"/>
  <c r="W24" i="18"/>
  <c r="W43" i="18"/>
  <c r="W53" i="18" s="1"/>
  <c r="X19" i="18"/>
  <c r="W45" i="18"/>
  <c r="W61" i="18" s="1"/>
  <c r="W62" i="18" s="1"/>
  <c r="W51" i="37"/>
  <c r="Z65" i="37"/>
  <c r="Z56" i="32"/>
  <c r="Z54" i="32"/>
  <c r="Z48" i="37" s="1"/>
  <c r="R31" i="37"/>
  <c r="S42" i="28"/>
  <c r="S43" i="28" s="1"/>
  <c r="Y36" i="37"/>
  <c r="Y57" i="32"/>
  <c r="AA45" i="32"/>
  <c r="AA61" i="32" s="1"/>
  <c r="AA62" i="32" s="1"/>
  <c r="AA43" i="32"/>
  <c r="AA53" i="32" s="1"/>
  <c r="AA24" i="32"/>
  <c r="AA53" i="37"/>
  <c r="AB19" i="32"/>
  <c r="Y48" i="32"/>
  <c r="Y49" i="32" s="1"/>
  <c r="Y51" i="32"/>
  <c r="Y50" i="32"/>
  <c r="Z47" i="32"/>
  <c r="S40" i="26"/>
  <c r="X121" i="37"/>
  <c r="Y8" i="37"/>
  <c r="L122" i="37"/>
  <c r="M122" i="37" s="1"/>
  <c r="N122" i="37" s="1"/>
  <c r="O122" i="37" s="1"/>
  <c r="P122" i="37" s="1"/>
  <c r="Q122" i="37" s="1"/>
  <c r="L129" i="37"/>
  <c r="K131" i="37"/>
  <c r="S37" i="28"/>
  <c r="S52" i="28" s="1"/>
  <c r="S53" i="28" s="1"/>
  <c r="S55" i="28" s="1"/>
  <c r="S37" i="30"/>
  <c r="S52" i="30" s="1"/>
  <c r="S53" i="30" s="1"/>
  <c r="S55" i="30" s="1"/>
  <c r="Q93" i="37"/>
  <c r="S37" i="29"/>
  <c r="S52" i="29" s="1"/>
  <c r="S53" i="29" s="1"/>
  <c r="S55" i="29" s="1"/>
  <c r="R47" i="24"/>
  <c r="R49" i="24" s="1"/>
  <c r="R43" i="24" s="1"/>
  <c r="Q97" i="37"/>
  <c r="R21" i="37"/>
  <c r="R45" i="30"/>
  <c r="T52" i="25"/>
  <c r="T38" i="25"/>
  <c r="T40" i="25"/>
  <c r="T55" i="32"/>
  <c r="T59" i="32"/>
  <c r="S35" i="26"/>
  <c r="S50" i="26" s="1"/>
  <c r="S51" i="26" s="1"/>
  <c r="S53" i="26" s="1"/>
  <c r="P74" i="37"/>
  <c r="S43" i="30"/>
  <c r="S33" i="37"/>
  <c r="T38" i="27"/>
  <c r="T48" i="27"/>
  <c r="R45" i="29"/>
  <c r="R20" i="37"/>
  <c r="S35" i="17"/>
  <c r="S50" i="17" s="1"/>
  <c r="S51" i="17" s="1"/>
  <c r="S53" i="17" s="1"/>
  <c r="T52" i="26"/>
  <c r="T38" i="26"/>
  <c r="T40" i="26"/>
  <c r="S41" i="24"/>
  <c r="S29" i="37"/>
  <c r="R45" i="28"/>
  <c r="R19" i="37"/>
  <c r="R43" i="26"/>
  <c r="R16" i="37"/>
  <c r="S41" i="17"/>
  <c r="S26" i="37"/>
  <c r="S44" i="30"/>
  <c r="S41" i="30"/>
  <c r="S45" i="37"/>
  <c r="T40" i="28"/>
  <c r="T54" i="28"/>
  <c r="T42" i="28"/>
  <c r="S41" i="25"/>
  <c r="S27" i="37"/>
  <c r="P67" i="37"/>
  <c r="Q94" i="37"/>
  <c r="P72" i="37"/>
  <c r="T36" i="15"/>
  <c r="T54" i="29"/>
  <c r="T40" i="29"/>
  <c r="T42" i="29"/>
  <c r="Q9" i="37"/>
  <c r="S43" i="37"/>
  <c r="S41" i="28"/>
  <c r="S44" i="28"/>
  <c r="S42" i="26"/>
  <c r="S39" i="26"/>
  <c r="S40" i="37"/>
  <c r="S44" i="29"/>
  <c r="S41" i="29"/>
  <c r="S44" i="37"/>
  <c r="R43" i="17"/>
  <c r="R14" i="37"/>
  <c r="Q98" i="37"/>
  <c r="Q92" i="37"/>
  <c r="S35" i="25"/>
  <c r="S50" i="25" s="1"/>
  <c r="S51" i="25" s="1"/>
  <c r="S53" i="25" s="1"/>
  <c r="Q96" i="37"/>
  <c r="Q99" i="37"/>
  <c r="S32" i="37"/>
  <c r="S43" i="29"/>
  <c r="S42" i="27"/>
  <c r="S18" i="37" s="1"/>
  <c r="S39" i="27"/>
  <c r="S42" i="37"/>
  <c r="U9" i="32"/>
  <c r="U9" i="31"/>
  <c r="U11" i="30"/>
  <c r="U35" i="30" s="1"/>
  <c r="U36" i="30" s="1"/>
  <c r="U9" i="18"/>
  <c r="U11" i="29"/>
  <c r="U35" i="29" s="1"/>
  <c r="U36" i="29" s="1"/>
  <c r="U9" i="27"/>
  <c r="U33" i="27" s="1"/>
  <c r="U34" i="27" s="1"/>
  <c r="U9" i="24"/>
  <c r="U33" i="24" s="1"/>
  <c r="U34" i="24" s="1"/>
  <c r="U11" i="28"/>
  <c r="U35" i="28" s="1"/>
  <c r="U36" i="28" s="1"/>
  <c r="U9" i="26"/>
  <c r="U33" i="26" s="1"/>
  <c r="U34" i="26" s="1"/>
  <c r="U9" i="25"/>
  <c r="U33" i="25" s="1"/>
  <c r="U34" i="25" s="1"/>
  <c r="U9" i="17"/>
  <c r="U33" i="17" s="1"/>
  <c r="U34" i="17" s="1"/>
  <c r="V13" i="15"/>
  <c r="V33" i="15" s="1"/>
  <c r="T55" i="18"/>
  <c r="T59" i="18"/>
  <c r="R43" i="25"/>
  <c r="R15" i="37"/>
  <c r="S35" i="24"/>
  <c r="S46" i="24" s="1"/>
  <c r="S42" i="24"/>
  <c r="S17" i="37" s="1"/>
  <c r="S41" i="37"/>
  <c r="S39" i="24"/>
  <c r="P75" i="37"/>
  <c r="P76" i="37"/>
  <c r="P77" i="37"/>
  <c r="P71" i="37"/>
  <c r="P70" i="37"/>
  <c r="S39" i="17"/>
  <c r="S38" i="37"/>
  <c r="S42" i="17"/>
  <c r="P68" i="37"/>
  <c r="P69" i="37"/>
  <c r="S41" i="27"/>
  <c r="S30" i="37"/>
  <c r="T48" i="24"/>
  <c r="T38" i="24"/>
  <c r="T40" i="24"/>
  <c r="Q130" i="37"/>
  <c r="Q100" i="37"/>
  <c r="Q102" i="37"/>
  <c r="Q101" i="37"/>
  <c r="S42" i="25"/>
  <c r="S39" i="25"/>
  <c r="S39" i="37"/>
  <c r="S35" i="27"/>
  <c r="S46" i="27" s="1"/>
  <c r="Q95" i="37"/>
  <c r="T38" i="17"/>
  <c r="T40" i="17"/>
  <c r="T52" i="17"/>
  <c r="T42" i="30"/>
  <c r="T54" i="30"/>
  <c r="T40" i="30"/>
  <c r="X1" i="34" l="1"/>
  <c r="W6" i="34"/>
  <c r="W2" i="34"/>
  <c r="BF6" i="39"/>
  <c r="BI5" i="39"/>
  <c r="BH6" i="39"/>
  <c r="BK5" i="39"/>
  <c r="BA6" i="39"/>
  <c r="BD5" i="39"/>
  <c r="W1" i="33"/>
  <c r="V5" i="33"/>
  <c r="V2" i="33"/>
  <c r="V34" i="15"/>
  <c r="V35" i="15"/>
  <c r="V18" i="30"/>
  <c r="W14" i="30"/>
  <c r="W18" i="29"/>
  <c r="X14" i="29"/>
  <c r="S212" i="28"/>
  <c r="S47" i="28" s="1"/>
  <c r="R48" i="28"/>
  <c r="R49" i="28" s="1"/>
  <c r="R48" i="30"/>
  <c r="R49" i="30" s="1"/>
  <c r="R48" i="29"/>
  <c r="R49" i="29" s="1"/>
  <c r="W11" i="32"/>
  <c r="V17" i="32"/>
  <c r="W11" i="31"/>
  <c r="V17" i="31"/>
  <c r="W11" i="18"/>
  <c r="V17" i="18"/>
  <c r="W17" i="28"/>
  <c r="V18" i="28"/>
  <c r="S212" i="29"/>
  <c r="S47" i="29" s="1"/>
  <c r="S208" i="29"/>
  <c r="S22" i="29" s="1"/>
  <c r="S208" i="30"/>
  <c r="S22" i="30" s="1"/>
  <c r="S208" i="28"/>
  <c r="S22" i="28" s="1"/>
  <c r="T211" i="30"/>
  <c r="T207" i="30"/>
  <c r="U200" i="29"/>
  <c r="U200" i="28"/>
  <c r="U200" i="30"/>
  <c r="W13" i="27"/>
  <c r="V45" i="27"/>
  <c r="S212" i="30"/>
  <c r="S47" i="30" s="1"/>
  <c r="T207" i="28"/>
  <c r="T211" i="28"/>
  <c r="T207" i="29"/>
  <c r="T211" i="29"/>
  <c r="T210" i="30"/>
  <c r="T206" i="30"/>
  <c r="T210" i="28"/>
  <c r="T206" i="28"/>
  <c r="T206" i="29"/>
  <c r="T210" i="29"/>
  <c r="W13" i="24"/>
  <c r="V45" i="24"/>
  <c r="U199" i="29"/>
  <c r="U199" i="28"/>
  <c r="U199" i="30"/>
  <c r="W15" i="26"/>
  <c r="V16" i="26"/>
  <c r="V4" i="30"/>
  <c r="V4" i="25"/>
  <c r="V4" i="31"/>
  <c r="V4" i="17"/>
  <c r="V4" i="18"/>
  <c r="V4" i="37"/>
  <c r="V4" i="27"/>
  <c r="V4" i="15"/>
  <c r="V4" i="29"/>
  <c r="W6" i="8"/>
  <c r="W110" i="33" s="1"/>
  <c r="V4" i="28"/>
  <c r="V4" i="24"/>
  <c r="V4" i="32"/>
  <c r="V4" i="26"/>
  <c r="BD4" i="39"/>
  <c r="S28" i="37"/>
  <c r="X15" i="25"/>
  <c r="W16" i="25"/>
  <c r="W15" i="17"/>
  <c r="V16" i="17"/>
  <c r="S41" i="26"/>
  <c r="R10" i="37"/>
  <c r="V48" i="18"/>
  <c r="V49" i="18" s="1"/>
  <c r="V51" i="18"/>
  <c r="Y128" i="37"/>
  <c r="W47" i="18"/>
  <c r="W51" i="18" s="1"/>
  <c r="S31" i="37"/>
  <c r="S12" i="37"/>
  <c r="AA47" i="32"/>
  <c r="AA50" i="32" s="1"/>
  <c r="T64" i="37"/>
  <c r="T12" i="37" s="1"/>
  <c r="T56" i="31"/>
  <c r="T54" i="31"/>
  <c r="T58" i="31" s="1"/>
  <c r="U24" i="31"/>
  <c r="U45" i="31"/>
  <c r="U61" i="31" s="1"/>
  <c r="U62" i="31" s="1"/>
  <c r="U43" i="31"/>
  <c r="U53" i="31" s="1"/>
  <c r="U52" i="37"/>
  <c r="U50" i="37" s="1"/>
  <c r="V19" i="31"/>
  <c r="S35" i="37"/>
  <c r="S57" i="31"/>
  <c r="S50" i="31"/>
  <c r="S51" i="31"/>
  <c r="S48" i="31"/>
  <c r="S49" i="31" s="1"/>
  <c r="S23" i="37"/>
  <c r="S59" i="31"/>
  <c r="T47" i="31"/>
  <c r="S47" i="37"/>
  <c r="S11" i="37" s="1"/>
  <c r="S95" i="37" s="1"/>
  <c r="S55" i="31"/>
  <c r="V58" i="18"/>
  <c r="V22" i="37" s="1"/>
  <c r="V57" i="18"/>
  <c r="V34" i="37"/>
  <c r="X43" i="18"/>
  <c r="X53" i="18" s="1"/>
  <c r="X24" i="18"/>
  <c r="X45" i="18"/>
  <c r="X61" i="18" s="1"/>
  <c r="X62" i="18" s="1"/>
  <c r="Y19" i="18"/>
  <c r="X51" i="37"/>
  <c r="W63" i="37"/>
  <c r="W56" i="18"/>
  <c r="W54" i="18"/>
  <c r="W46" i="37" s="1"/>
  <c r="Q67" i="37"/>
  <c r="Z48" i="32"/>
  <c r="Z49" i="32" s="1"/>
  <c r="Z51" i="32"/>
  <c r="Z50" i="32"/>
  <c r="AA65" i="37"/>
  <c r="AA54" i="32"/>
  <c r="AA48" i="37" s="1"/>
  <c r="AA56" i="32"/>
  <c r="Z58" i="32"/>
  <c r="Z24" i="37" s="1"/>
  <c r="AB45" i="32"/>
  <c r="AB61" i="32" s="1"/>
  <c r="AB62" i="32" s="1"/>
  <c r="AB43" i="32"/>
  <c r="AB53" i="32" s="1"/>
  <c r="AB24" i="32"/>
  <c r="AB53" i="37"/>
  <c r="AC19" i="32"/>
  <c r="Z36" i="37"/>
  <c r="Z57" i="32"/>
  <c r="R93" i="37"/>
  <c r="R97" i="37"/>
  <c r="R94" i="37"/>
  <c r="T35" i="24"/>
  <c r="T46" i="24" s="1"/>
  <c r="T47" i="24" s="1"/>
  <c r="T49" i="24" s="1"/>
  <c r="T40" i="27"/>
  <c r="T35" i="17"/>
  <c r="T50" i="17" s="1"/>
  <c r="T51" i="17" s="1"/>
  <c r="T53" i="17" s="1"/>
  <c r="R95" i="37"/>
  <c r="R98" i="37"/>
  <c r="R96" i="37"/>
  <c r="Y121" i="37"/>
  <c r="Z8" i="37"/>
  <c r="M129" i="37"/>
  <c r="L131" i="37"/>
  <c r="R99" i="37"/>
  <c r="T35" i="27"/>
  <c r="T46" i="27" s="1"/>
  <c r="T47" i="27" s="1"/>
  <c r="T49" i="27" s="1"/>
  <c r="R122" i="37"/>
  <c r="T41" i="17"/>
  <c r="T26" i="37"/>
  <c r="S43" i="25"/>
  <c r="S15" i="37"/>
  <c r="V9" i="31"/>
  <c r="V11" i="29"/>
  <c r="V35" i="29" s="1"/>
  <c r="V36" i="29" s="1"/>
  <c r="V11" i="30"/>
  <c r="V35" i="30" s="1"/>
  <c r="V36" i="30" s="1"/>
  <c r="V11" i="28"/>
  <c r="V35" i="28" s="1"/>
  <c r="V36" i="28" s="1"/>
  <c r="V9" i="18"/>
  <c r="V9" i="27"/>
  <c r="V33" i="27" s="1"/>
  <c r="V34" i="27" s="1"/>
  <c r="V9" i="24"/>
  <c r="V33" i="24" s="1"/>
  <c r="V34" i="24" s="1"/>
  <c r="V9" i="26"/>
  <c r="V33" i="26" s="1"/>
  <c r="V34" i="26" s="1"/>
  <c r="V9" i="17"/>
  <c r="V33" i="17" s="1"/>
  <c r="V34" i="17" s="1"/>
  <c r="V9" i="32"/>
  <c r="V9" i="25"/>
  <c r="V33" i="25" s="1"/>
  <c r="V34" i="25" s="1"/>
  <c r="W13" i="15"/>
  <c r="W33" i="15" s="1"/>
  <c r="U55" i="18"/>
  <c r="U59" i="18"/>
  <c r="T40" i="37"/>
  <c r="T42" i="26"/>
  <c r="T39" i="26"/>
  <c r="R130" i="37"/>
  <c r="R101" i="37"/>
  <c r="R100" i="37"/>
  <c r="R102" i="37"/>
  <c r="T35" i="25"/>
  <c r="T50" i="25" s="1"/>
  <c r="T51" i="25" s="1"/>
  <c r="T53" i="25" s="1"/>
  <c r="T42" i="17"/>
  <c r="T38" i="37"/>
  <c r="T39" i="17"/>
  <c r="U38" i="17"/>
  <c r="U52" i="17"/>
  <c r="U40" i="17"/>
  <c r="U40" i="30"/>
  <c r="U42" i="30"/>
  <c r="U54" i="30"/>
  <c r="S45" i="30"/>
  <c r="S21" i="37"/>
  <c r="T44" i="30"/>
  <c r="T45" i="37"/>
  <c r="T41" i="30"/>
  <c r="T41" i="24"/>
  <c r="T29" i="37"/>
  <c r="S47" i="24"/>
  <c r="S49" i="24" s="1"/>
  <c r="S43" i="24" s="1"/>
  <c r="U38" i="25"/>
  <c r="U52" i="25"/>
  <c r="S45" i="29"/>
  <c r="S20" i="37"/>
  <c r="Q68" i="37"/>
  <c r="Q76" i="37"/>
  <c r="Q77" i="37"/>
  <c r="Q75" i="37"/>
  <c r="Q71" i="37"/>
  <c r="Q70" i="37"/>
  <c r="T27" i="37"/>
  <c r="T41" i="25"/>
  <c r="Q72" i="37"/>
  <c r="Q73" i="37"/>
  <c r="T42" i="25"/>
  <c r="T39" i="37"/>
  <c r="T39" i="25"/>
  <c r="S47" i="27"/>
  <c r="S49" i="27" s="1"/>
  <c r="S43" i="27" s="1"/>
  <c r="T42" i="24"/>
  <c r="T17" i="37" s="1"/>
  <c r="T41" i="37"/>
  <c r="T39" i="24"/>
  <c r="U38" i="26"/>
  <c r="U40" i="26"/>
  <c r="U52" i="26"/>
  <c r="U59" i="32"/>
  <c r="U55" i="32"/>
  <c r="R9" i="37"/>
  <c r="R67" i="37" s="1"/>
  <c r="T43" i="28"/>
  <c r="T31" i="37"/>
  <c r="T43" i="30"/>
  <c r="T33" i="37"/>
  <c r="U54" i="28"/>
  <c r="U40" i="28"/>
  <c r="U42" i="28"/>
  <c r="T37" i="28"/>
  <c r="T52" i="28" s="1"/>
  <c r="T53" i="28" s="1"/>
  <c r="T55" i="28" s="1"/>
  <c r="T37" i="30"/>
  <c r="T52" i="30" s="1"/>
  <c r="T53" i="30" s="1"/>
  <c r="T55" i="30" s="1"/>
  <c r="S43" i="17"/>
  <c r="S14" i="37"/>
  <c r="U40" i="24"/>
  <c r="U48" i="24"/>
  <c r="U38" i="24"/>
  <c r="S43" i="26"/>
  <c r="S16" i="37"/>
  <c r="T37" i="29"/>
  <c r="T52" i="29" s="1"/>
  <c r="T53" i="29" s="1"/>
  <c r="T55" i="29" s="1"/>
  <c r="Q69" i="37"/>
  <c r="Q74" i="37"/>
  <c r="T39" i="27"/>
  <c r="T42" i="27"/>
  <c r="T18" i="37" s="1"/>
  <c r="T42" i="37"/>
  <c r="U38" i="27"/>
  <c r="U40" i="27"/>
  <c r="U48" i="27"/>
  <c r="S45" i="28"/>
  <c r="S19" i="37"/>
  <c r="T43" i="29"/>
  <c r="T32" i="37"/>
  <c r="T44" i="28"/>
  <c r="T41" i="28"/>
  <c r="T43" i="37"/>
  <c r="T35" i="26"/>
  <c r="T50" i="26" s="1"/>
  <c r="T51" i="26" s="1"/>
  <c r="T53" i="26" s="1"/>
  <c r="U36" i="15"/>
  <c r="U42" i="29"/>
  <c r="U54" i="29"/>
  <c r="U40" i="29"/>
  <c r="T44" i="29"/>
  <c r="T44" i="37"/>
  <c r="T41" i="29"/>
  <c r="T41" i="26"/>
  <c r="T28" i="37"/>
  <c r="T43" i="24" l="1"/>
  <c r="T43" i="27"/>
  <c r="BN5" i="39"/>
  <c r="BK6" i="39"/>
  <c r="W5" i="33"/>
  <c r="X1" i="33"/>
  <c r="W2" i="33"/>
  <c r="W4" i="33" s="1"/>
  <c r="BD6" i="39"/>
  <c r="BG5" i="39"/>
  <c r="BI6" i="39"/>
  <c r="BL5" i="39"/>
  <c r="X6" i="34"/>
  <c r="Y1" i="34"/>
  <c r="X2" i="34"/>
  <c r="W34" i="15"/>
  <c r="W35" i="15"/>
  <c r="W18" i="30"/>
  <c r="X14" i="30"/>
  <c r="Y14" i="29"/>
  <c r="X18" i="29"/>
  <c r="S48" i="28"/>
  <c r="S49" i="28" s="1"/>
  <c r="S48" i="29"/>
  <c r="S49" i="29" s="1"/>
  <c r="X11" i="32"/>
  <c r="W17" i="32"/>
  <c r="X11" i="31"/>
  <c r="W17" i="31"/>
  <c r="W17" i="18"/>
  <c r="X11" i="18"/>
  <c r="X17" i="28"/>
  <c r="W18" i="28"/>
  <c r="S48" i="30"/>
  <c r="S49" i="30" s="1"/>
  <c r="T208" i="28"/>
  <c r="T22" i="28" s="1"/>
  <c r="T212" i="29"/>
  <c r="T47" i="29" s="1"/>
  <c r="T208" i="30"/>
  <c r="T22" i="30" s="1"/>
  <c r="V200" i="28"/>
  <c r="V200" i="30"/>
  <c r="V200" i="29"/>
  <c r="T208" i="29"/>
  <c r="T22" i="29" s="1"/>
  <c r="T212" i="28"/>
  <c r="T47" i="28" s="1"/>
  <c r="T212" i="30"/>
  <c r="T47" i="30" s="1"/>
  <c r="X13" i="27"/>
  <c r="W45" i="27"/>
  <c r="U207" i="30"/>
  <c r="U211" i="30"/>
  <c r="U207" i="28"/>
  <c r="U211" i="28"/>
  <c r="U207" i="29"/>
  <c r="U211" i="29"/>
  <c r="U206" i="30"/>
  <c r="U210" i="30"/>
  <c r="U206" i="28"/>
  <c r="U210" i="28"/>
  <c r="U206" i="29"/>
  <c r="U210" i="29"/>
  <c r="V199" i="28"/>
  <c r="V199" i="29"/>
  <c r="V199" i="30"/>
  <c r="X13" i="24"/>
  <c r="W45" i="24"/>
  <c r="X15" i="26"/>
  <c r="W16" i="26"/>
  <c r="W48" i="18"/>
  <c r="W49" i="18" s="1"/>
  <c r="T41" i="27"/>
  <c r="W4" i="32"/>
  <c r="W4" i="27"/>
  <c r="W4" i="31"/>
  <c r="W4" i="17"/>
  <c r="W4" i="18"/>
  <c r="W4" i="37"/>
  <c r="W4" i="28"/>
  <c r="W4" i="15"/>
  <c r="W4" i="29"/>
  <c r="X6" i="8"/>
  <c r="X110" i="33" s="1"/>
  <c r="W4" i="24"/>
  <c r="W4" i="26"/>
  <c r="BG4" i="39"/>
  <c r="W4" i="30"/>
  <c r="W4" i="25"/>
  <c r="Y15" i="25"/>
  <c r="X16" i="25"/>
  <c r="X15" i="17"/>
  <c r="W16" i="17"/>
  <c r="S10" i="37"/>
  <c r="AA48" i="32"/>
  <c r="AA49" i="32" s="1"/>
  <c r="W50" i="18"/>
  <c r="AA51" i="32"/>
  <c r="Z128" i="37"/>
  <c r="W58" i="18"/>
  <c r="W22" i="37" s="1"/>
  <c r="U47" i="31"/>
  <c r="U48" i="31" s="1"/>
  <c r="U49" i="31" s="1"/>
  <c r="U64" i="37"/>
  <c r="U12" i="37" s="1"/>
  <c r="U54" i="31"/>
  <c r="U56" i="31"/>
  <c r="T23" i="37"/>
  <c r="T59" i="31"/>
  <c r="T48" i="31"/>
  <c r="T49" i="31" s="1"/>
  <c r="T51" i="31"/>
  <c r="T50" i="31"/>
  <c r="T47" i="37"/>
  <c r="T11" i="37" s="1"/>
  <c r="T95" i="37" s="1"/>
  <c r="T55" i="31"/>
  <c r="W19" i="31"/>
  <c r="V45" i="31"/>
  <c r="V61" i="31" s="1"/>
  <c r="V62" i="31" s="1"/>
  <c r="V24" i="31"/>
  <c r="V43" i="31"/>
  <c r="V53" i="31" s="1"/>
  <c r="V52" i="37"/>
  <c r="V50" i="37" s="1"/>
  <c r="T35" i="37"/>
  <c r="T57" i="31"/>
  <c r="W34" i="37"/>
  <c r="W57" i="18"/>
  <c r="X56" i="18"/>
  <c r="X54" i="18"/>
  <c r="X46" i="37" s="1"/>
  <c r="X63" i="37"/>
  <c r="X47" i="18"/>
  <c r="Y45" i="18"/>
  <c r="Y61" i="18" s="1"/>
  <c r="Y62" i="18" s="1"/>
  <c r="Y51" i="37"/>
  <c r="Y43" i="18"/>
  <c r="Y53" i="18" s="1"/>
  <c r="Y24" i="18"/>
  <c r="Z19" i="18"/>
  <c r="T30" i="37"/>
  <c r="AC24" i="32"/>
  <c r="AC43" i="32"/>
  <c r="AC53" i="32" s="1"/>
  <c r="AC45" i="32"/>
  <c r="AC61" i="32" s="1"/>
  <c r="AC62" i="32" s="1"/>
  <c r="AC53" i="37"/>
  <c r="AD19" i="32"/>
  <c r="AB47" i="32"/>
  <c r="AA58" i="32"/>
  <c r="AA24" i="37" s="1"/>
  <c r="AB65" i="37"/>
  <c r="AB56" i="32"/>
  <c r="AB54" i="32"/>
  <c r="AB48" i="37" s="1"/>
  <c r="AA36" i="37"/>
  <c r="AA57" i="32"/>
  <c r="R73" i="37"/>
  <c r="R72" i="37"/>
  <c r="U37" i="28"/>
  <c r="U52" i="28" s="1"/>
  <c r="U53" i="28" s="1"/>
  <c r="U55" i="28" s="1"/>
  <c r="U40" i="25"/>
  <c r="U41" i="25" s="1"/>
  <c r="U37" i="30"/>
  <c r="U52" i="30" s="1"/>
  <c r="U53" i="30" s="1"/>
  <c r="U55" i="30" s="1"/>
  <c r="Z121" i="37"/>
  <c r="AA8" i="37"/>
  <c r="M131" i="37"/>
  <c r="N129" i="37"/>
  <c r="S92" i="37"/>
  <c r="S122" i="37"/>
  <c r="S96" i="37"/>
  <c r="S99" i="37"/>
  <c r="S98" i="37"/>
  <c r="R68" i="37"/>
  <c r="R74" i="37"/>
  <c r="U37" i="29"/>
  <c r="U52" i="29" s="1"/>
  <c r="U53" i="29" s="1"/>
  <c r="U55" i="29" s="1"/>
  <c r="T43" i="25"/>
  <c r="T15" i="37"/>
  <c r="U39" i="25"/>
  <c r="U39" i="37"/>
  <c r="U42" i="25"/>
  <c r="T45" i="30"/>
  <c r="T21" i="37"/>
  <c r="U41" i="17"/>
  <c r="U26" i="37"/>
  <c r="V52" i="26"/>
  <c r="V40" i="26"/>
  <c r="V38" i="26"/>
  <c r="U44" i="29"/>
  <c r="U41" i="29"/>
  <c r="U44" i="37"/>
  <c r="R69" i="37"/>
  <c r="R76" i="37"/>
  <c r="R75" i="37"/>
  <c r="R77" i="37"/>
  <c r="R71" i="37"/>
  <c r="R70" i="37"/>
  <c r="V48" i="24"/>
  <c r="V38" i="24"/>
  <c r="V40" i="24"/>
  <c r="U39" i="17"/>
  <c r="U42" i="17"/>
  <c r="U38" i="37"/>
  <c r="V48" i="27"/>
  <c r="V38" i="27"/>
  <c r="V40" i="27"/>
  <c r="U35" i="27"/>
  <c r="U46" i="27" s="1"/>
  <c r="U47" i="27" s="1"/>
  <c r="U49" i="27" s="1"/>
  <c r="U43" i="29"/>
  <c r="U32" i="37"/>
  <c r="U42" i="24"/>
  <c r="U17" i="37" s="1"/>
  <c r="U39" i="24"/>
  <c r="U41" i="37"/>
  <c r="V36" i="15"/>
  <c r="V55" i="18"/>
  <c r="V59" i="18"/>
  <c r="T45" i="28"/>
  <c r="T19" i="37"/>
  <c r="U30" i="37"/>
  <c r="U41" i="27"/>
  <c r="U33" i="37"/>
  <c r="U43" i="30"/>
  <c r="W9" i="31"/>
  <c r="W9" i="32"/>
  <c r="W9" i="18"/>
  <c r="W11" i="30"/>
  <c r="W35" i="30" s="1"/>
  <c r="W36" i="30" s="1"/>
  <c r="W11" i="29"/>
  <c r="W35" i="29" s="1"/>
  <c r="W36" i="29" s="1"/>
  <c r="W11" i="28"/>
  <c r="W35" i="28" s="1"/>
  <c r="W36" i="28" s="1"/>
  <c r="W9" i="27"/>
  <c r="W33" i="27" s="1"/>
  <c r="W34" i="27" s="1"/>
  <c r="W9" i="24"/>
  <c r="W33" i="24" s="1"/>
  <c r="W34" i="24" s="1"/>
  <c r="W9" i="17"/>
  <c r="W33" i="17" s="1"/>
  <c r="W34" i="17" s="1"/>
  <c r="W9" i="25"/>
  <c r="W33" i="25" s="1"/>
  <c r="W34" i="25" s="1"/>
  <c r="W9" i="26"/>
  <c r="W33" i="26" s="1"/>
  <c r="W34" i="26" s="1"/>
  <c r="X13" i="15"/>
  <c r="X33" i="15" s="1"/>
  <c r="V40" i="28"/>
  <c r="V42" i="28"/>
  <c r="V54" i="28"/>
  <c r="U39" i="27"/>
  <c r="U42" i="27"/>
  <c r="U18" i="37" s="1"/>
  <c r="U42" i="37"/>
  <c r="T43" i="17"/>
  <c r="T14" i="37"/>
  <c r="T43" i="26"/>
  <c r="T16" i="37"/>
  <c r="V40" i="25"/>
  <c r="V38" i="25"/>
  <c r="V52" i="25"/>
  <c r="V42" i="30"/>
  <c r="V54" i="30"/>
  <c r="V40" i="30"/>
  <c r="U41" i="24"/>
  <c r="U29" i="37"/>
  <c r="U28" i="37"/>
  <c r="U41" i="26"/>
  <c r="U41" i="30"/>
  <c r="U45" i="37"/>
  <c r="U44" i="30"/>
  <c r="V55" i="32"/>
  <c r="V59" i="32"/>
  <c r="V54" i="29"/>
  <c r="V40" i="29"/>
  <c r="V42" i="29"/>
  <c r="U35" i="24"/>
  <c r="U46" i="24" s="1"/>
  <c r="U47" i="24" s="1"/>
  <c r="U49" i="24" s="1"/>
  <c r="U31" i="37"/>
  <c r="U43" i="28"/>
  <c r="U35" i="26"/>
  <c r="U50" i="26" s="1"/>
  <c r="U51" i="26" s="1"/>
  <c r="U53" i="26" s="1"/>
  <c r="T45" i="29"/>
  <c r="T20" i="37"/>
  <c r="S93" i="37"/>
  <c r="S102" i="37"/>
  <c r="S100" i="37"/>
  <c r="S101" i="37"/>
  <c r="S130" i="37"/>
  <c r="S9" i="37"/>
  <c r="S73" i="37" s="1"/>
  <c r="U44" i="28"/>
  <c r="U41" i="28"/>
  <c r="U43" i="37"/>
  <c r="S94" i="37"/>
  <c r="U42" i="26"/>
  <c r="U39" i="26"/>
  <c r="U40" i="37"/>
  <c r="U35" i="25"/>
  <c r="U50" i="25" s="1"/>
  <c r="U51" i="25" s="1"/>
  <c r="U53" i="25" s="1"/>
  <c r="U35" i="17"/>
  <c r="U50" i="17" s="1"/>
  <c r="U51" i="17" s="1"/>
  <c r="U53" i="17" s="1"/>
  <c r="S97" i="37"/>
  <c r="V38" i="17"/>
  <c r="V52" i="17"/>
  <c r="V40" i="17"/>
  <c r="U43" i="24" l="1"/>
  <c r="U43" i="27"/>
  <c r="X9" i="34"/>
  <c r="X8" i="34"/>
  <c r="X13" i="34"/>
  <c r="X11" i="34"/>
  <c r="X12" i="34"/>
  <c r="X10" i="34"/>
  <c r="X15" i="34"/>
  <c r="X14" i="34"/>
  <c r="Y1" i="33"/>
  <c r="X5" i="33"/>
  <c r="X2" i="33"/>
  <c r="Y6" i="34"/>
  <c r="Z1" i="34"/>
  <c r="Y2" i="34"/>
  <c r="Y4" i="34" s="1"/>
  <c r="BG6" i="39"/>
  <c r="BJ5" i="39"/>
  <c r="BL6" i="39"/>
  <c r="BO5" i="39"/>
  <c r="BN6" i="39"/>
  <c r="BQ5" i="39"/>
  <c r="X34" i="15"/>
  <c r="X35" i="15"/>
  <c r="U27" i="37"/>
  <c r="Y14" i="30"/>
  <c r="X18" i="30"/>
  <c r="Z14" i="29"/>
  <c r="Y18" i="29"/>
  <c r="T48" i="29"/>
  <c r="T49" i="29" s="1"/>
  <c r="U208" i="28"/>
  <c r="U22" i="28" s="1"/>
  <c r="T48" i="28"/>
  <c r="T49" i="28" s="1"/>
  <c r="U208" i="29"/>
  <c r="U22" i="29" s="1"/>
  <c r="Y11" i="32"/>
  <c r="X17" i="32"/>
  <c r="Y11" i="31"/>
  <c r="X17" i="31"/>
  <c r="Y11" i="18"/>
  <c r="X17" i="18"/>
  <c r="Y17" i="28"/>
  <c r="X18" i="28"/>
  <c r="U212" i="28"/>
  <c r="U47" i="28" s="1"/>
  <c r="U212" i="30"/>
  <c r="U47" i="30" s="1"/>
  <c r="U212" i="29"/>
  <c r="U47" i="29" s="1"/>
  <c r="T48" i="30"/>
  <c r="T49" i="30" s="1"/>
  <c r="U208" i="30"/>
  <c r="U22" i="30" s="1"/>
  <c r="W200" i="28"/>
  <c r="W200" i="30"/>
  <c r="W200" i="29"/>
  <c r="Y13" i="27"/>
  <c r="X45" i="27"/>
  <c r="V207" i="29"/>
  <c r="V211" i="29"/>
  <c r="V207" i="30"/>
  <c r="V211" i="30"/>
  <c r="V207" i="28"/>
  <c r="V211" i="28"/>
  <c r="W199" i="30"/>
  <c r="W199" i="29"/>
  <c r="W199" i="28"/>
  <c r="V206" i="29"/>
  <c r="V210" i="29"/>
  <c r="V206" i="28"/>
  <c r="V210" i="28"/>
  <c r="Y13" i="24"/>
  <c r="X45" i="24"/>
  <c r="V206" i="30"/>
  <c r="V210" i="30"/>
  <c r="Y15" i="26"/>
  <c r="X16" i="26"/>
  <c r="T10" i="37"/>
  <c r="X4" i="27"/>
  <c r="X4" i="26"/>
  <c r="X4" i="32"/>
  <c r="X4" i="25"/>
  <c r="X4" i="18"/>
  <c r="X4" i="17"/>
  <c r="X4" i="30"/>
  <c r="X4" i="37"/>
  <c r="X4" i="29"/>
  <c r="X4" i="15"/>
  <c r="X4" i="31"/>
  <c r="X4" i="24"/>
  <c r="Y6" i="8"/>
  <c r="Y110" i="33" s="1"/>
  <c r="X4" i="28"/>
  <c r="BJ4" i="39"/>
  <c r="Z15" i="25"/>
  <c r="Y16" i="25"/>
  <c r="X16" i="17"/>
  <c r="Y15" i="17"/>
  <c r="U50" i="31"/>
  <c r="AA128" i="37"/>
  <c r="U51" i="31"/>
  <c r="V47" i="31"/>
  <c r="V51" i="31" s="1"/>
  <c r="V54" i="31"/>
  <c r="V58" i="31" s="1"/>
  <c r="V56" i="31"/>
  <c r="V64" i="37"/>
  <c r="V12" i="37" s="1"/>
  <c r="W43" i="31"/>
  <c r="W53" i="31" s="1"/>
  <c r="W45" i="31"/>
  <c r="W61" i="31" s="1"/>
  <c r="W62" i="31" s="1"/>
  <c r="W24" i="31"/>
  <c r="W52" i="37"/>
  <c r="W50" i="37" s="1"/>
  <c r="X19" i="31"/>
  <c r="U57" i="31"/>
  <c r="U35" i="37"/>
  <c r="U47" i="37"/>
  <c r="U11" i="37" s="1"/>
  <c r="U55" i="31"/>
  <c r="U58" i="31"/>
  <c r="Y47" i="18"/>
  <c r="X58" i="18"/>
  <c r="X22" i="37" s="1"/>
  <c r="X50" i="18"/>
  <c r="X48" i="18"/>
  <c r="X49" i="18" s="1"/>
  <c r="X51" i="18"/>
  <c r="Z24" i="18"/>
  <c r="Z43" i="18"/>
  <c r="Z53" i="18" s="1"/>
  <c r="AA19" i="18"/>
  <c r="Z45" i="18"/>
  <c r="Z61" i="18" s="1"/>
  <c r="Z62" i="18" s="1"/>
  <c r="Z51" i="37"/>
  <c r="Y63" i="37"/>
  <c r="Y56" i="18"/>
  <c r="Y54" i="18"/>
  <c r="Y46" i="37" s="1"/>
  <c r="X57" i="18"/>
  <c r="X34" i="37"/>
  <c r="AB48" i="32"/>
  <c r="AB49" i="32" s="1"/>
  <c r="AB51" i="32"/>
  <c r="AB50" i="32"/>
  <c r="AC65" i="37"/>
  <c r="AC54" i="32"/>
  <c r="AC48" i="37" s="1"/>
  <c r="AC56" i="32"/>
  <c r="AB58" i="32"/>
  <c r="AB24" i="37" s="1"/>
  <c r="AB36" i="37"/>
  <c r="AB57" i="32"/>
  <c r="AD43" i="32"/>
  <c r="AD53" i="32" s="1"/>
  <c r="AD45" i="32"/>
  <c r="AD61" i="32" s="1"/>
  <c r="AD62" i="32" s="1"/>
  <c r="AD24" i="32"/>
  <c r="AD53" i="37"/>
  <c r="AE19" i="32"/>
  <c r="AC47" i="32"/>
  <c r="V37" i="29"/>
  <c r="V52" i="29" s="1"/>
  <c r="V53" i="29" s="1"/>
  <c r="V55" i="29" s="1"/>
  <c r="T122" i="37"/>
  <c r="AA121" i="37"/>
  <c r="AB8" i="37"/>
  <c r="O129" i="37"/>
  <c r="N131" i="37"/>
  <c r="V35" i="27"/>
  <c r="V46" i="27" s="1"/>
  <c r="V47" i="27" s="1"/>
  <c r="V49" i="27" s="1"/>
  <c r="V35" i="26"/>
  <c r="V50" i="26" s="1"/>
  <c r="V51" i="26" s="1"/>
  <c r="V53" i="26" s="1"/>
  <c r="T92" i="37"/>
  <c r="S72" i="37"/>
  <c r="T96" i="37"/>
  <c r="V41" i="27"/>
  <c r="V30" i="37"/>
  <c r="V39" i="24"/>
  <c r="V41" i="37"/>
  <c r="V42" i="24"/>
  <c r="V17" i="37" s="1"/>
  <c r="V40" i="37"/>
  <c r="V42" i="26"/>
  <c r="V39" i="26"/>
  <c r="V35" i="17"/>
  <c r="V50" i="17" s="1"/>
  <c r="V51" i="17" s="1"/>
  <c r="V53" i="17" s="1"/>
  <c r="T93" i="37"/>
  <c r="S67" i="37"/>
  <c r="V32" i="37"/>
  <c r="V43" i="29"/>
  <c r="V42" i="25"/>
  <c r="V39" i="25"/>
  <c r="V39" i="37"/>
  <c r="W52" i="26"/>
  <c r="W40" i="26"/>
  <c r="W38" i="26"/>
  <c r="W55" i="18"/>
  <c r="W59" i="18"/>
  <c r="V39" i="27"/>
  <c r="V42" i="37"/>
  <c r="V42" i="27"/>
  <c r="V18" i="37" s="1"/>
  <c r="V41" i="26"/>
  <c r="V28" i="37"/>
  <c r="W38" i="25"/>
  <c r="W40" i="25"/>
  <c r="W52" i="25"/>
  <c r="W55" i="32"/>
  <c r="W59" i="32"/>
  <c r="S74" i="37"/>
  <c r="S69" i="37"/>
  <c r="U45" i="28"/>
  <c r="U19" i="37"/>
  <c r="X9" i="31"/>
  <c r="X9" i="32"/>
  <c r="X9" i="18"/>
  <c r="X11" i="29"/>
  <c r="X35" i="29" s="1"/>
  <c r="X36" i="29" s="1"/>
  <c r="X11" i="28"/>
  <c r="X35" i="28" s="1"/>
  <c r="X36" i="28" s="1"/>
  <c r="X9" i="27"/>
  <c r="X33" i="27" s="1"/>
  <c r="X34" i="27" s="1"/>
  <c r="X9" i="24"/>
  <c r="X33" i="24" s="1"/>
  <c r="X34" i="24" s="1"/>
  <c r="X9" i="26"/>
  <c r="X33" i="26" s="1"/>
  <c r="X34" i="26" s="1"/>
  <c r="X11" i="30"/>
  <c r="X35" i="30" s="1"/>
  <c r="X36" i="30" s="1"/>
  <c r="X9" i="17"/>
  <c r="X33" i="17" s="1"/>
  <c r="X34" i="17" s="1"/>
  <c r="X9" i="25"/>
  <c r="X33" i="25" s="1"/>
  <c r="X34" i="25" s="1"/>
  <c r="Y13" i="15"/>
  <c r="Y33" i="15" s="1"/>
  <c r="W40" i="30"/>
  <c r="W42" i="30"/>
  <c r="W54" i="30"/>
  <c r="V37" i="30"/>
  <c r="V52" i="30" s="1"/>
  <c r="V53" i="30" s="1"/>
  <c r="V55" i="30" s="1"/>
  <c r="V37" i="28"/>
  <c r="V52" i="28" s="1"/>
  <c r="V53" i="28" s="1"/>
  <c r="V55" i="28" s="1"/>
  <c r="W52" i="17"/>
  <c r="W40" i="17"/>
  <c r="W38" i="17"/>
  <c r="V38" i="37"/>
  <c r="V39" i="17"/>
  <c r="V42" i="17"/>
  <c r="V41" i="17"/>
  <c r="V26" i="37"/>
  <c r="S68" i="37"/>
  <c r="S76" i="37"/>
  <c r="S75" i="37"/>
  <c r="S77" i="37"/>
  <c r="S71" i="37"/>
  <c r="S70" i="37"/>
  <c r="V44" i="29"/>
  <c r="V41" i="29"/>
  <c r="V44" i="37"/>
  <c r="V41" i="25"/>
  <c r="V27" i="37"/>
  <c r="U43" i="26"/>
  <c r="U16" i="37"/>
  <c r="V44" i="30"/>
  <c r="V41" i="30"/>
  <c r="V45" i="37"/>
  <c r="W40" i="24"/>
  <c r="W48" i="24"/>
  <c r="W38" i="24"/>
  <c r="U43" i="17"/>
  <c r="U14" i="37"/>
  <c r="T9" i="37"/>
  <c r="V31" i="37"/>
  <c r="V43" i="28"/>
  <c r="W40" i="27"/>
  <c r="W48" i="27"/>
  <c r="W38" i="27"/>
  <c r="T130" i="37"/>
  <c r="T100" i="37"/>
  <c r="T101" i="37"/>
  <c r="T102" i="37"/>
  <c r="T94" i="37"/>
  <c r="V43" i="30"/>
  <c r="V33" i="37"/>
  <c r="V41" i="28"/>
  <c r="V43" i="37"/>
  <c r="V44" i="28"/>
  <c r="W40" i="28"/>
  <c r="W42" i="28"/>
  <c r="W54" i="28"/>
  <c r="T97" i="37"/>
  <c r="V29" i="37"/>
  <c r="V41" i="24"/>
  <c r="U45" i="29"/>
  <c r="U20" i="37"/>
  <c r="T99" i="37"/>
  <c r="T98" i="37"/>
  <c r="U45" i="30"/>
  <c r="U21" i="37"/>
  <c r="V35" i="25"/>
  <c r="V50" i="25" s="1"/>
  <c r="V51" i="25" s="1"/>
  <c r="V53" i="25" s="1"/>
  <c r="W36" i="15"/>
  <c r="W54" i="29"/>
  <c r="W40" i="29"/>
  <c r="W42" i="29"/>
  <c r="V35" i="24"/>
  <c r="V46" i="24" s="1"/>
  <c r="V47" i="24" s="1"/>
  <c r="V49" i="24" s="1"/>
  <c r="U43" i="25"/>
  <c r="U15" i="37"/>
  <c r="V43" i="27" l="1"/>
  <c r="V43" i="24"/>
  <c r="U10" i="37"/>
  <c r="BQ6" i="39"/>
  <c r="BT5" i="39"/>
  <c r="BJ6" i="39"/>
  <c r="BM5" i="39"/>
  <c r="BO6" i="39"/>
  <c r="BR5" i="39"/>
  <c r="AA1" i="34"/>
  <c r="Z6" i="34"/>
  <c r="Z2" i="34"/>
  <c r="Z1" i="33"/>
  <c r="Y5" i="33"/>
  <c r="Y2" i="33"/>
  <c r="Y4" i="33" s="1"/>
  <c r="Y34" i="15"/>
  <c r="Y35" i="15"/>
  <c r="Z14" i="30"/>
  <c r="Y18" i="30"/>
  <c r="AA14" i="29"/>
  <c r="Z18" i="29"/>
  <c r="U48" i="28"/>
  <c r="U49" i="28" s="1"/>
  <c r="U48" i="30"/>
  <c r="U49" i="30" s="1"/>
  <c r="V208" i="29"/>
  <c r="V22" i="29" s="1"/>
  <c r="V212" i="30"/>
  <c r="V47" i="30" s="1"/>
  <c r="U48" i="29"/>
  <c r="U49" i="29" s="1"/>
  <c r="Z11" i="32"/>
  <c r="Y17" i="32"/>
  <c r="Z11" i="31"/>
  <c r="Y17" i="31"/>
  <c r="Z11" i="18"/>
  <c r="Y17" i="18"/>
  <c r="Z17" i="28"/>
  <c r="Y18" i="28"/>
  <c r="V208" i="30"/>
  <c r="V22" i="30" s="1"/>
  <c r="V212" i="28"/>
  <c r="V47" i="28" s="1"/>
  <c r="X200" i="28"/>
  <c r="X200" i="30"/>
  <c r="X200" i="29"/>
  <c r="V208" i="28"/>
  <c r="V22" i="28" s="1"/>
  <c r="Z13" i="27"/>
  <c r="Y45" i="27"/>
  <c r="V212" i="29"/>
  <c r="V47" i="29" s="1"/>
  <c r="W207" i="29"/>
  <c r="W211" i="29"/>
  <c r="W211" i="30"/>
  <c r="W207" i="30"/>
  <c r="W207" i="28"/>
  <c r="W211" i="28"/>
  <c r="X199" i="30"/>
  <c r="X199" i="29"/>
  <c r="X199" i="28"/>
  <c r="W206" i="29"/>
  <c r="W210" i="29"/>
  <c r="Z13" i="24"/>
  <c r="Y45" i="24"/>
  <c r="W210" i="30"/>
  <c r="W206" i="30"/>
  <c r="W210" i="28"/>
  <c r="W206" i="28"/>
  <c r="Z15" i="26"/>
  <c r="Y16" i="26"/>
  <c r="Y4" i="28"/>
  <c r="Z6" i="8"/>
  <c r="Z110" i="33" s="1"/>
  <c r="Y4" i="24"/>
  <c r="Y4" i="26"/>
  <c r="BM4" i="39"/>
  <c r="Y4" i="32"/>
  <c r="Y4" i="25"/>
  <c r="Y4" i="18"/>
  <c r="Y4" i="17"/>
  <c r="Y4" i="31"/>
  <c r="Y4" i="27"/>
  <c r="Y4" i="30"/>
  <c r="Y4" i="15"/>
  <c r="Y4" i="29"/>
  <c r="Y4" i="37"/>
  <c r="AA15" i="25"/>
  <c r="Z16" i="25"/>
  <c r="Y16" i="17"/>
  <c r="Z15" i="17"/>
  <c r="AC58" i="32"/>
  <c r="AC24" i="37" s="1"/>
  <c r="V48" i="31"/>
  <c r="V49" i="31" s="1"/>
  <c r="V50" i="31"/>
  <c r="AB128" i="37"/>
  <c r="W47" i="31"/>
  <c r="W48" i="31" s="1"/>
  <c r="W49" i="31" s="1"/>
  <c r="AD47" i="32"/>
  <c r="AD51" i="32" s="1"/>
  <c r="X43" i="31"/>
  <c r="X53" i="31" s="1"/>
  <c r="X52" i="37"/>
  <c r="X50" i="37" s="1"/>
  <c r="Y19" i="31"/>
  <c r="X24" i="31"/>
  <c r="X45" i="31"/>
  <c r="X61" i="31" s="1"/>
  <c r="X62" i="31" s="1"/>
  <c r="V23" i="37"/>
  <c r="V59" i="31"/>
  <c r="U23" i="37"/>
  <c r="U9" i="37" s="1"/>
  <c r="U67" i="37" s="1"/>
  <c r="U59" i="31"/>
  <c r="V57" i="31"/>
  <c r="V35" i="37"/>
  <c r="V10" i="37" s="1"/>
  <c r="W64" i="37"/>
  <c r="W12" i="37" s="1"/>
  <c r="W56" i="31"/>
  <c r="W54" i="31"/>
  <c r="V47" i="37"/>
  <c r="V11" i="37" s="1"/>
  <c r="V94" i="37" s="1"/>
  <c r="V55" i="31"/>
  <c r="AA51" i="37"/>
  <c r="AA24" i="18"/>
  <c r="AA43" i="18"/>
  <c r="AA53" i="18" s="1"/>
  <c r="AA45" i="18"/>
  <c r="AA61" i="18" s="1"/>
  <c r="AA62" i="18" s="1"/>
  <c r="AB19" i="18"/>
  <c r="Y57" i="18"/>
  <c r="Y34" i="37"/>
  <c r="Z56" i="18"/>
  <c r="Z54" i="18"/>
  <c r="Z46" i="37" s="1"/>
  <c r="Z63" i="37"/>
  <c r="Y58" i="18"/>
  <c r="Y22" i="37" s="1"/>
  <c r="Z47" i="18"/>
  <c r="Y48" i="18"/>
  <c r="Y49" i="18" s="1"/>
  <c r="Y51" i="18"/>
  <c r="Y50" i="18"/>
  <c r="AC36" i="37"/>
  <c r="AC57" i="32"/>
  <c r="AD65" i="37"/>
  <c r="AD54" i="32"/>
  <c r="AD48" i="37" s="1"/>
  <c r="AD56" i="32"/>
  <c r="AC48" i="32"/>
  <c r="AC49" i="32" s="1"/>
  <c r="AC50" i="32"/>
  <c r="AC51" i="32"/>
  <c r="AE43" i="32"/>
  <c r="AE53" i="32" s="1"/>
  <c r="AE45" i="32"/>
  <c r="AE61" i="32" s="1"/>
  <c r="AE62" i="32" s="1"/>
  <c r="AE24" i="32"/>
  <c r="AE53" i="37"/>
  <c r="AF19" i="32"/>
  <c r="T74" i="37"/>
  <c r="T69" i="37"/>
  <c r="AB121" i="37"/>
  <c r="AC8" i="37"/>
  <c r="O131" i="37"/>
  <c r="P129" i="37"/>
  <c r="W35" i="27"/>
  <c r="W46" i="27" s="1"/>
  <c r="W47" i="27" s="1"/>
  <c r="W49" i="27" s="1"/>
  <c r="W35" i="17"/>
  <c r="W50" i="17" s="1"/>
  <c r="W51" i="17" s="1"/>
  <c r="W53" i="17" s="1"/>
  <c r="W35" i="26"/>
  <c r="W50" i="26" s="1"/>
  <c r="W51" i="26" s="1"/>
  <c r="W53" i="26" s="1"/>
  <c r="W35" i="25"/>
  <c r="W50" i="25" s="1"/>
  <c r="W51" i="25" s="1"/>
  <c r="W53" i="25" s="1"/>
  <c r="W35" i="24"/>
  <c r="W46" i="24" s="1"/>
  <c r="W47" i="24" s="1"/>
  <c r="W49" i="24" s="1"/>
  <c r="W32" i="37"/>
  <c r="W43" i="29"/>
  <c r="T72" i="37"/>
  <c r="T76" i="37"/>
  <c r="T77" i="37"/>
  <c r="T75" i="37"/>
  <c r="T70" i="37"/>
  <c r="T71" i="37"/>
  <c r="X40" i="17"/>
  <c r="X52" i="17"/>
  <c r="X38" i="17"/>
  <c r="X55" i="32"/>
  <c r="X59" i="32"/>
  <c r="V43" i="17"/>
  <c r="V14" i="37"/>
  <c r="U101" i="37"/>
  <c r="U130" i="37"/>
  <c r="U102" i="37"/>
  <c r="U100" i="37"/>
  <c r="W37" i="29"/>
  <c r="W52" i="29" s="1"/>
  <c r="W53" i="29" s="1"/>
  <c r="W55" i="29" s="1"/>
  <c r="W37" i="28"/>
  <c r="W52" i="28" s="1"/>
  <c r="W53" i="28" s="1"/>
  <c r="W55" i="28" s="1"/>
  <c r="T67" i="37"/>
  <c r="W41" i="24"/>
  <c r="W29" i="37"/>
  <c r="W37" i="30"/>
  <c r="W52" i="30" s="1"/>
  <c r="W53" i="30" s="1"/>
  <c r="W55" i="30" s="1"/>
  <c r="X40" i="30"/>
  <c r="X54" i="30"/>
  <c r="X42" i="30"/>
  <c r="W39" i="26"/>
  <c r="W40" i="37"/>
  <c r="W42" i="26"/>
  <c r="T73" i="37"/>
  <c r="W39" i="24"/>
  <c r="W42" i="24"/>
  <c r="W17" i="37" s="1"/>
  <c r="W41" i="37"/>
  <c r="W38" i="37"/>
  <c r="W42" i="17"/>
  <c r="W39" i="17"/>
  <c r="X52" i="26"/>
  <c r="X38" i="26"/>
  <c r="X40" i="26"/>
  <c r="W28" i="37"/>
  <c r="W41" i="26"/>
  <c r="W44" i="29"/>
  <c r="W44" i="37"/>
  <c r="W41" i="29"/>
  <c r="U98" i="37"/>
  <c r="W43" i="28"/>
  <c r="W31" i="37"/>
  <c r="U97" i="37"/>
  <c r="W42" i="27"/>
  <c r="W18" i="37" s="1"/>
  <c r="W39" i="27"/>
  <c r="W42" i="37"/>
  <c r="W26" i="37"/>
  <c r="W41" i="17"/>
  <c r="W33" i="37"/>
  <c r="W43" i="30"/>
  <c r="X48" i="24"/>
  <c r="X40" i="24"/>
  <c r="X38" i="24"/>
  <c r="U99" i="37"/>
  <c r="X52" i="25"/>
  <c r="X38" i="25"/>
  <c r="X40" i="25"/>
  <c r="X55" i="18"/>
  <c r="X59" i="18"/>
  <c r="W43" i="37"/>
  <c r="W44" i="28"/>
  <c r="W41" i="28"/>
  <c r="V21" i="37"/>
  <c r="V45" i="30"/>
  <c r="U94" i="37"/>
  <c r="W45" i="37"/>
  <c r="W44" i="30"/>
  <c r="W41" i="30"/>
  <c r="X40" i="27"/>
  <c r="X48" i="27"/>
  <c r="X38" i="27"/>
  <c r="W41" i="25"/>
  <c r="W27" i="37"/>
  <c r="V20" i="37"/>
  <c r="V45" i="29"/>
  <c r="X36" i="15"/>
  <c r="X42" i="28"/>
  <c r="X54" i="28"/>
  <c r="X40" i="28"/>
  <c r="U93" i="37"/>
  <c r="V45" i="28"/>
  <c r="V19" i="37"/>
  <c r="U95" i="37"/>
  <c r="W30" i="37"/>
  <c r="W41" i="27"/>
  <c r="U122" i="37"/>
  <c r="U96" i="37"/>
  <c r="U92" i="37"/>
  <c r="Y9" i="31"/>
  <c r="Y9" i="32"/>
  <c r="Y9" i="18"/>
  <c r="Y11" i="30"/>
  <c r="Y35" i="30" s="1"/>
  <c r="Y36" i="30" s="1"/>
  <c r="Y11" i="29"/>
  <c r="Y35" i="29" s="1"/>
  <c r="Y36" i="29" s="1"/>
  <c r="Y11" i="28"/>
  <c r="Y35" i="28" s="1"/>
  <c r="Y36" i="28" s="1"/>
  <c r="Y9" i="27"/>
  <c r="Y33" i="27" s="1"/>
  <c r="Y34" i="27" s="1"/>
  <c r="Y9" i="24"/>
  <c r="Y33" i="24" s="1"/>
  <c r="Y34" i="24" s="1"/>
  <c r="Y9" i="26"/>
  <c r="Y33" i="26" s="1"/>
  <c r="Y34" i="26" s="1"/>
  <c r="Y9" i="25"/>
  <c r="Y33" i="25" s="1"/>
  <c r="Y34" i="25" s="1"/>
  <c r="Y9" i="17"/>
  <c r="Y33" i="17" s="1"/>
  <c r="Y34" i="17" s="1"/>
  <c r="Z13" i="15"/>
  <c r="Z33" i="15" s="1"/>
  <c r="X42" i="29"/>
  <c r="X40" i="29"/>
  <c r="X54" i="29"/>
  <c r="T68" i="37"/>
  <c r="W42" i="25"/>
  <c r="W39" i="37"/>
  <c r="W39" i="25"/>
  <c r="V43" i="25"/>
  <c r="V15" i="37"/>
  <c r="V43" i="26"/>
  <c r="V16" i="37"/>
  <c r="W43" i="27" l="1"/>
  <c r="AA1" i="33"/>
  <c r="Z5" i="33"/>
  <c r="Z2" i="33"/>
  <c r="BM6" i="39"/>
  <c r="BP5" i="39"/>
  <c r="BR6" i="39"/>
  <c r="BU5" i="39"/>
  <c r="BT6" i="39"/>
  <c r="BW5" i="39"/>
  <c r="AB1" i="34"/>
  <c r="AA6" i="34"/>
  <c r="AA2" i="34"/>
  <c r="Z35" i="15"/>
  <c r="Z34" i="15"/>
  <c r="AA14" i="30"/>
  <c r="Z18" i="30"/>
  <c r="AA18" i="29"/>
  <c r="AB14" i="29"/>
  <c r="V48" i="30"/>
  <c r="V49" i="30" s="1"/>
  <c r="V48" i="29"/>
  <c r="V49" i="29" s="1"/>
  <c r="V48" i="28"/>
  <c r="V49" i="28" s="1"/>
  <c r="AA11" i="32"/>
  <c r="Z17" i="32"/>
  <c r="Z17" i="31"/>
  <c r="AA11" i="31"/>
  <c r="AA11" i="18"/>
  <c r="Z17" i="18"/>
  <c r="AA17" i="28"/>
  <c r="Z18" i="28"/>
  <c r="W212" i="28"/>
  <c r="W47" i="28" s="1"/>
  <c r="W208" i="28"/>
  <c r="W22" i="28" s="1"/>
  <c r="W208" i="29"/>
  <c r="W22" i="29" s="1"/>
  <c r="W212" i="30"/>
  <c r="W47" i="30" s="1"/>
  <c r="Y200" i="30"/>
  <c r="Y200" i="29"/>
  <c r="Y200" i="28"/>
  <c r="X211" i="30"/>
  <c r="X207" i="30"/>
  <c r="X207" i="28"/>
  <c r="X211" i="28"/>
  <c r="W208" i="30"/>
  <c r="W22" i="30" s="1"/>
  <c r="AA13" i="27"/>
  <c r="Z45" i="27"/>
  <c r="W212" i="29"/>
  <c r="W47" i="29" s="1"/>
  <c r="X207" i="29"/>
  <c r="X211" i="29"/>
  <c r="X206" i="30"/>
  <c r="X210" i="30"/>
  <c r="Y199" i="30"/>
  <c r="Y199" i="29"/>
  <c r="Y199" i="28"/>
  <c r="AA13" i="24"/>
  <c r="Z45" i="24"/>
  <c r="X210" i="28"/>
  <c r="X206" i="28"/>
  <c r="X206" i="29"/>
  <c r="X210" i="29"/>
  <c r="AA15" i="26"/>
  <c r="Z16" i="26"/>
  <c r="Z4" i="28"/>
  <c r="AA6" i="8"/>
  <c r="AA110" i="33" s="1"/>
  <c r="Z4" i="27"/>
  <c r="BP4" i="39"/>
  <c r="Z4" i="32"/>
  <c r="Z4" i="26"/>
  <c r="Z4" i="18"/>
  <c r="Z4" i="25"/>
  <c r="Z4" i="30"/>
  <c r="Z4" i="17"/>
  <c r="Z4" i="31"/>
  <c r="Z4" i="15"/>
  <c r="Z4" i="24"/>
  <c r="Z4" i="29"/>
  <c r="Z4" i="37"/>
  <c r="AA16" i="25"/>
  <c r="AB15" i="25"/>
  <c r="AA15" i="17"/>
  <c r="Z16" i="17"/>
  <c r="AD50" i="32"/>
  <c r="AD48" i="32"/>
  <c r="AD49" i="32" s="1"/>
  <c r="W51" i="31"/>
  <c r="W50" i="31"/>
  <c r="AD58" i="32"/>
  <c r="AD24" i="37" s="1"/>
  <c r="AA47" i="18"/>
  <c r="AA48" i="18" s="1"/>
  <c r="AA49" i="18" s="1"/>
  <c r="AC128" i="37"/>
  <c r="Y52" i="37"/>
  <c r="Y50" i="37" s="1"/>
  <c r="Z19" i="31"/>
  <c r="Y43" i="31"/>
  <c r="Y53" i="31" s="1"/>
  <c r="Y24" i="31"/>
  <c r="Y45" i="31"/>
  <c r="Y61" i="31" s="1"/>
  <c r="Y62" i="31" s="1"/>
  <c r="X56" i="31"/>
  <c r="X64" i="37"/>
  <c r="X12" i="37" s="1"/>
  <c r="X54" i="31"/>
  <c r="X58" i="31" s="1"/>
  <c r="W47" i="37"/>
  <c r="W11" i="37" s="1"/>
  <c r="W97" i="37" s="1"/>
  <c r="W55" i="31"/>
  <c r="W35" i="37"/>
  <c r="W10" i="37" s="1"/>
  <c r="W57" i="31"/>
  <c r="X47" i="31"/>
  <c r="W58" i="31"/>
  <c r="Z48" i="18"/>
  <c r="Z49" i="18" s="1"/>
  <c r="Z50" i="18"/>
  <c r="Z51" i="18"/>
  <c r="AB24" i="18"/>
  <c r="AB51" i="37"/>
  <c r="AB43" i="18"/>
  <c r="AB53" i="18" s="1"/>
  <c r="AB45" i="18"/>
  <c r="AB61" i="18" s="1"/>
  <c r="AB62" i="18" s="1"/>
  <c r="AC19" i="18"/>
  <c r="AA56" i="18"/>
  <c r="AA54" i="18"/>
  <c r="AA46" i="37" s="1"/>
  <c r="AA63" i="37"/>
  <c r="Z58" i="18"/>
  <c r="Z22" i="37" s="1"/>
  <c r="Z34" i="37"/>
  <c r="Z57" i="18"/>
  <c r="AE65" i="37"/>
  <c r="AE54" i="32"/>
  <c r="AE48" i="37" s="1"/>
  <c r="AE56" i="32"/>
  <c r="AF24" i="32"/>
  <c r="AF43" i="32"/>
  <c r="AF53" i="32" s="1"/>
  <c r="AF45" i="32"/>
  <c r="AF61" i="32" s="1"/>
  <c r="AF62" i="32" s="1"/>
  <c r="AF53" i="37"/>
  <c r="AG19" i="32"/>
  <c r="AD36" i="37"/>
  <c r="AD57" i="32"/>
  <c r="AE47" i="32"/>
  <c r="X37" i="29"/>
  <c r="X52" i="29" s="1"/>
  <c r="X53" i="29" s="1"/>
  <c r="X55" i="29" s="1"/>
  <c r="V93" i="37"/>
  <c r="U72" i="37"/>
  <c r="U69" i="37"/>
  <c r="V98" i="37"/>
  <c r="V92" i="37"/>
  <c r="V122" i="37"/>
  <c r="V96" i="37"/>
  <c r="V95" i="37"/>
  <c r="AC121" i="37"/>
  <c r="AD8" i="37"/>
  <c r="Q129" i="37"/>
  <c r="P131" i="37"/>
  <c r="V99" i="37"/>
  <c r="X35" i="24"/>
  <c r="X46" i="24" s="1"/>
  <c r="X47" i="24" s="1"/>
  <c r="X49" i="24" s="1"/>
  <c r="W43" i="24"/>
  <c r="X35" i="27"/>
  <c r="X46" i="27" s="1"/>
  <c r="X47" i="27" s="1"/>
  <c r="X49" i="27" s="1"/>
  <c r="V97" i="37"/>
  <c r="X35" i="26"/>
  <c r="X50" i="26" s="1"/>
  <c r="X51" i="26" s="1"/>
  <c r="X53" i="26" s="1"/>
  <c r="X37" i="30"/>
  <c r="X52" i="30" s="1"/>
  <c r="X53" i="30" s="1"/>
  <c r="X55" i="30" s="1"/>
  <c r="X41" i="37"/>
  <c r="X42" i="24"/>
  <c r="X17" i="37" s="1"/>
  <c r="X39" i="24"/>
  <c r="Y40" i="27"/>
  <c r="Y48" i="27"/>
  <c r="Y38" i="27"/>
  <c r="X43" i="29"/>
  <c r="X32" i="37"/>
  <c r="Y54" i="28"/>
  <c r="Y40" i="28"/>
  <c r="Y42" i="28"/>
  <c r="Z9" i="31"/>
  <c r="Z9" i="32"/>
  <c r="Z9" i="18"/>
  <c r="Z11" i="30"/>
  <c r="Z35" i="30" s="1"/>
  <c r="Z36" i="30" s="1"/>
  <c r="Z11" i="28"/>
  <c r="Z35" i="28" s="1"/>
  <c r="Z36" i="28" s="1"/>
  <c r="Z11" i="29"/>
  <c r="Z35" i="29" s="1"/>
  <c r="Z36" i="29" s="1"/>
  <c r="Z9" i="26"/>
  <c r="Z33" i="26" s="1"/>
  <c r="Z34" i="26" s="1"/>
  <c r="Z9" i="27"/>
  <c r="Z33" i="27" s="1"/>
  <c r="Z34" i="27" s="1"/>
  <c r="Z9" i="24"/>
  <c r="Z33" i="24" s="1"/>
  <c r="Z34" i="24" s="1"/>
  <c r="Z9" i="25"/>
  <c r="Z33" i="25" s="1"/>
  <c r="Z34" i="25" s="1"/>
  <c r="Z9" i="17"/>
  <c r="Z33" i="17" s="1"/>
  <c r="Z34" i="17" s="1"/>
  <c r="AA13" i="15"/>
  <c r="AA33" i="15" s="1"/>
  <c r="Y42" i="30"/>
  <c r="Y54" i="30"/>
  <c r="Y40" i="30"/>
  <c r="X42" i="37"/>
  <c r="X42" i="27"/>
  <c r="X18" i="37" s="1"/>
  <c r="X39" i="27"/>
  <c r="X35" i="25"/>
  <c r="X50" i="25" s="1"/>
  <c r="X51" i="25" s="1"/>
  <c r="X53" i="25" s="1"/>
  <c r="X28" i="37"/>
  <c r="X41" i="26"/>
  <c r="V130" i="37"/>
  <c r="V101" i="37"/>
  <c r="V100" i="37"/>
  <c r="V102" i="37"/>
  <c r="X35" i="17"/>
  <c r="X50" i="17" s="1"/>
  <c r="X51" i="17" s="1"/>
  <c r="X53" i="17" s="1"/>
  <c r="Y36" i="15"/>
  <c r="Y42" i="29"/>
  <c r="Y54" i="29"/>
  <c r="Y40" i="29"/>
  <c r="X41" i="25"/>
  <c r="X27" i="37"/>
  <c r="X29" i="37"/>
  <c r="X41" i="24"/>
  <c r="U73" i="37"/>
  <c r="U75" i="37"/>
  <c r="U76" i="37"/>
  <c r="U77" i="37"/>
  <c r="U71" i="37"/>
  <c r="U70" i="37"/>
  <c r="W43" i="25"/>
  <c r="W15" i="37"/>
  <c r="Y40" i="17"/>
  <c r="Y52" i="17"/>
  <c r="Y38" i="17"/>
  <c r="X37" i="28"/>
  <c r="X52" i="28" s="1"/>
  <c r="X53" i="28" s="1"/>
  <c r="X55" i="28" s="1"/>
  <c r="X42" i="25"/>
  <c r="X39" i="37"/>
  <c r="X39" i="25"/>
  <c r="X42" i="26"/>
  <c r="X39" i="26"/>
  <c r="X40" i="37"/>
  <c r="X38" i="37"/>
  <c r="X42" i="17"/>
  <c r="X39" i="17"/>
  <c r="Y52" i="25"/>
  <c r="Y38" i="25"/>
  <c r="Y40" i="25"/>
  <c r="Y55" i="32"/>
  <c r="Y59" i="32"/>
  <c r="X44" i="28"/>
  <c r="X41" i="28"/>
  <c r="X43" i="37"/>
  <c r="X41" i="27"/>
  <c r="X30" i="37"/>
  <c r="W45" i="29"/>
  <c r="W20" i="37"/>
  <c r="X43" i="30"/>
  <c r="X33" i="37"/>
  <c r="U74" i="37"/>
  <c r="Y55" i="18"/>
  <c r="Y59" i="18"/>
  <c r="Y40" i="26"/>
  <c r="Y52" i="26"/>
  <c r="Y38" i="26"/>
  <c r="W45" i="28"/>
  <c r="W19" i="37"/>
  <c r="U68" i="37"/>
  <c r="X41" i="17"/>
  <c r="X26" i="37"/>
  <c r="X44" i="29"/>
  <c r="X41" i="29"/>
  <c r="X44" i="37"/>
  <c r="Y38" i="24"/>
  <c r="Y40" i="24"/>
  <c r="Y48" i="24"/>
  <c r="X43" i="28"/>
  <c r="X31" i="37"/>
  <c r="W45" i="30"/>
  <c r="W21" i="37"/>
  <c r="W43" i="17"/>
  <c r="W14" i="37"/>
  <c r="V9" i="37"/>
  <c r="V72" i="37" s="1"/>
  <c r="W16" i="37"/>
  <c r="W43" i="26"/>
  <c r="X41" i="30"/>
  <c r="X45" i="37"/>
  <c r="X44" i="30"/>
  <c r="X43" i="24" l="1"/>
  <c r="BU6" i="39"/>
  <c r="BX5" i="39"/>
  <c r="AB6" i="34"/>
  <c r="AC1" i="34"/>
  <c r="AB2" i="34"/>
  <c r="BW6" i="39"/>
  <c r="BZ5" i="39"/>
  <c r="BP6" i="39"/>
  <c r="BS5" i="39"/>
  <c r="AA5" i="33"/>
  <c r="AB1" i="33"/>
  <c r="AA2" i="33"/>
  <c r="AA4" i="33" s="1"/>
  <c r="AA35" i="15"/>
  <c r="AA34" i="15"/>
  <c r="AB14" i="30"/>
  <c r="AA18" i="30"/>
  <c r="AB18" i="29"/>
  <c r="AC14" i="29"/>
  <c r="W48" i="30"/>
  <c r="W49" i="30" s="1"/>
  <c r="X208" i="30"/>
  <c r="X22" i="30" s="1"/>
  <c r="W48" i="29"/>
  <c r="W49" i="29" s="1"/>
  <c r="W48" i="28"/>
  <c r="W49" i="28" s="1"/>
  <c r="X212" i="28"/>
  <c r="X47" i="28" s="1"/>
  <c r="AB11" i="32"/>
  <c r="AA17" i="32"/>
  <c r="AA17" i="31"/>
  <c r="AB11" i="31"/>
  <c r="AB11" i="18"/>
  <c r="AA17" i="18"/>
  <c r="AA18" i="28"/>
  <c r="AB17" i="28"/>
  <c r="X208" i="29"/>
  <c r="X22" i="29" s="1"/>
  <c r="X212" i="30"/>
  <c r="X47" i="30" s="1"/>
  <c r="X208" i="28"/>
  <c r="X22" i="28" s="1"/>
  <c r="Y207" i="28"/>
  <c r="Y211" i="28"/>
  <c r="X212" i="29"/>
  <c r="X47" i="29" s="1"/>
  <c r="Z200" i="30"/>
  <c r="Z200" i="29"/>
  <c r="Z200" i="28"/>
  <c r="Y207" i="29"/>
  <c r="Y211" i="29"/>
  <c r="AA45" i="27"/>
  <c r="AB13" i="27"/>
  <c r="Y207" i="30"/>
  <c r="Y211" i="30"/>
  <c r="Z199" i="30"/>
  <c r="Z199" i="29"/>
  <c r="Z199" i="28"/>
  <c r="AA45" i="24"/>
  <c r="AB13" i="24"/>
  <c r="Y206" i="28"/>
  <c r="Y210" i="28"/>
  <c r="Y206" i="29"/>
  <c r="Y210" i="29"/>
  <c r="Y206" i="30"/>
  <c r="Y210" i="30"/>
  <c r="AA16" i="26"/>
  <c r="AB15" i="26"/>
  <c r="AA4" i="17"/>
  <c r="AA4" i="15"/>
  <c r="AA4" i="26"/>
  <c r="AA4" i="30"/>
  <c r="AA4" i="31"/>
  <c r="AA4" i="29"/>
  <c r="AA4" i="37"/>
  <c r="AA4" i="28"/>
  <c r="AB6" i="8"/>
  <c r="AB110" i="33" s="1"/>
  <c r="AA4" i="27"/>
  <c r="BS4" i="39"/>
  <c r="AA4" i="25"/>
  <c r="AA4" i="32"/>
  <c r="AA4" i="24"/>
  <c r="AA4" i="18"/>
  <c r="AA51" i="18"/>
  <c r="AB16" i="25"/>
  <c r="AC15" i="25"/>
  <c r="AB15" i="17"/>
  <c r="AA16" i="17"/>
  <c r="AE58" i="32"/>
  <c r="AE24" i="37" s="1"/>
  <c r="AD128" i="37"/>
  <c r="AA50" i="18"/>
  <c r="AA58" i="18"/>
  <c r="AA22" i="37" s="1"/>
  <c r="Y47" i="31"/>
  <c r="Y50" i="31" s="1"/>
  <c r="AB47" i="18"/>
  <c r="AB51" i="18" s="1"/>
  <c r="X23" i="37"/>
  <c r="X59" i="31"/>
  <c r="X48" i="31"/>
  <c r="X49" i="31" s="1"/>
  <c r="X50" i="31"/>
  <c r="X51" i="31"/>
  <c r="X57" i="31"/>
  <c r="X35" i="37"/>
  <c r="X10" i="37" s="1"/>
  <c r="Y64" i="37"/>
  <c r="Y12" i="37" s="1"/>
  <c r="Y54" i="31"/>
  <c r="Y58" i="31" s="1"/>
  <c r="Y56" i="31"/>
  <c r="Z52" i="37"/>
  <c r="Z50" i="37" s="1"/>
  <c r="AA19" i="31"/>
  <c r="Z45" i="31"/>
  <c r="Z61" i="31" s="1"/>
  <c r="Z62" i="31" s="1"/>
  <c r="Z43" i="31"/>
  <c r="Z53" i="31" s="1"/>
  <c r="Z24" i="31"/>
  <c r="W23" i="37"/>
  <c r="W9" i="37" s="1"/>
  <c r="W67" i="37" s="1"/>
  <c r="W59" i="31"/>
  <c r="X47" i="37"/>
  <c r="X55" i="31"/>
  <c r="AA34" i="37"/>
  <c r="AA57" i="18"/>
  <c r="AC45" i="18"/>
  <c r="AC61" i="18" s="1"/>
  <c r="AC62" i="18" s="1"/>
  <c r="AD19" i="18"/>
  <c r="AC24" i="18"/>
  <c r="AC51" i="37"/>
  <c r="AC43" i="18"/>
  <c r="AC53" i="18" s="1"/>
  <c r="AB63" i="37"/>
  <c r="AB56" i="18"/>
  <c r="AB54" i="18"/>
  <c r="AB46" i="37" s="1"/>
  <c r="AE48" i="32"/>
  <c r="AE49" i="32" s="1"/>
  <c r="AE50" i="32"/>
  <c r="AE51" i="32"/>
  <c r="AF65" i="37"/>
  <c r="AF54" i="32"/>
  <c r="AF48" i="37" s="1"/>
  <c r="AF56" i="32"/>
  <c r="AE36" i="37"/>
  <c r="AE57" i="32"/>
  <c r="AG45" i="32"/>
  <c r="AG61" i="32" s="1"/>
  <c r="AG62" i="32" s="1"/>
  <c r="AG24" i="32"/>
  <c r="AG43" i="32"/>
  <c r="AG53" i="32" s="1"/>
  <c r="AG53" i="37"/>
  <c r="AH19" i="32"/>
  <c r="AF47" i="32"/>
  <c r="X43" i="27"/>
  <c r="AE8" i="37"/>
  <c r="AD121" i="37"/>
  <c r="Q131" i="37"/>
  <c r="R129" i="37"/>
  <c r="Y35" i="27"/>
  <c r="Y46" i="27" s="1"/>
  <c r="Y47" i="27" s="1"/>
  <c r="Y49" i="27" s="1"/>
  <c r="Y37" i="29"/>
  <c r="Y52" i="29" s="1"/>
  <c r="Y53" i="29" s="1"/>
  <c r="Y55" i="29" s="1"/>
  <c r="Y37" i="28"/>
  <c r="Y52" i="28" s="1"/>
  <c r="Y53" i="28" s="1"/>
  <c r="Y55" i="28" s="1"/>
  <c r="Y41" i="26"/>
  <c r="Y28" i="37"/>
  <c r="Y41" i="25"/>
  <c r="Y27" i="37"/>
  <c r="X43" i="25"/>
  <c r="X15" i="37"/>
  <c r="Y44" i="30"/>
  <c r="Y41" i="30"/>
  <c r="Y45" i="37"/>
  <c r="Z48" i="24"/>
  <c r="Z38" i="24"/>
  <c r="Z40" i="24"/>
  <c r="W92" i="37"/>
  <c r="W101" i="37"/>
  <c r="W130" i="37"/>
  <c r="W100" i="37"/>
  <c r="W102" i="37"/>
  <c r="Y39" i="25"/>
  <c r="Y42" i="25"/>
  <c r="Y39" i="37"/>
  <c r="V74" i="37"/>
  <c r="Y43" i="29"/>
  <c r="Y32" i="37"/>
  <c r="W95" i="37"/>
  <c r="Y37" i="30"/>
  <c r="Y52" i="30" s="1"/>
  <c r="Y53" i="30" s="1"/>
  <c r="Y55" i="30" s="1"/>
  <c r="Z48" i="27"/>
  <c r="Z38" i="27"/>
  <c r="Z40" i="27"/>
  <c r="W93" i="37"/>
  <c r="W99" i="37"/>
  <c r="V67" i="37"/>
  <c r="X45" i="29"/>
  <c r="X20" i="37"/>
  <c r="Y35" i="25"/>
  <c r="Y50" i="25" s="1"/>
  <c r="Y51" i="25" s="1"/>
  <c r="Y53" i="25" s="1"/>
  <c r="V73" i="37"/>
  <c r="Z52" i="26"/>
  <c r="Z38" i="26"/>
  <c r="Z40" i="26"/>
  <c r="W94" i="37"/>
  <c r="V77" i="37"/>
  <c r="V76" i="37"/>
  <c r="V75" i="37"/>
  <c r="V70" i="37"/>
  <c r="V71" i="37"/>
  <c r="Y44" i="29"/>
  <c r="Y44" i="37"/>
  <c r="Y41" i="29"/>
  <c r="X43" i="26"/>
  <c r="X16" i="37"/>
  <c r="Y33" i="37"/>
  <c r="Y43" i="30"/>
  <c r="Z42" i="29"/>
  <c r="Z40" i="29"/>
  <c r="Z54" i="29"/>
  <c r="Y42" i="27"/>
  <c r="Y18" i="37" s="1"/>
  <c r="Y42" i="37"/>
  <c r="Y39" i="27"/>
  <c r="X45" i="30"/>
  <c r="X21" i="37"/>
  <c r="Y35" i="24"/>
  <c r="Y46" i="24" s="1"/>
  <c r="Y47" i="24" s="1"/>
  <c r="Y49" i="24" s="1"/>
  <c r="X45" i="28"/>
  <c r="X19" i="37"/>
  <c r="V69" i="37"/>
  <c r="W98" i="37"/>
  <c r="Y35" i="17"/>
  <c r="Y50" i="17" s="1"/>
  <c r="Y51" i="17" s="1"/>
  <c r="Y53" i="17" s="1"/>
  <c r="Z36" i="15"/>
  <c r="Z40" i="28"/>
  <c r="Z42" i="28"/>
  <c r="Z54" i="28"/>
  <c r="Y43" i="28"/>
  <c r="Y31" i="37"/>
  <c r="Y39" i="26"/>
  <c r="Y42" i="26"/>
  <c r="Y40" i="37"/>
  <c r="W122" i="37"/>
  <c r="W96" i="37"/>
  <c r="Y42" i="17"/>
  <c r="Y38" i="37"/>
  <c r="Y39" i="17"/>
  <c r="AA9" i="31"/>
  <c r="AA9" i="32"/>
  <c r="AA9" i="18"/>
  <c r="AA11" i="30"/>
  <c r="AA35" i="30" s="1"/>
  <c r="AA36" i="30" s="1"/>
  <c r="AA11" i="29"/>
  <c r="AA35" i="29" s="1"/>
  <c r="AA36" i="29" s="1"/>
  <c r="AA11" i="28"/>
  <c r="AA35" i="28" s="1"/>
  <c r="AA36" i="28" s="1"/>
  <c r="AA9" i="26"/>
  <c r="AA33" i="26" s="1"/>
  <c r="AA34" i="26" s="1"/>
  <c r="AA9" i="27"/>
  <c r="AA33" i="27" s="1"/>
  <c r="AA34" i="27" s="1"/>
  <c r="AA9" i="24"/>
  <c r="AA33" i="24" s="1"/>
  <c r="AA34" i="24" s="1"/>
  <c r="AA9" i="25"/>
  <c r="AA33" i="25" s="1"/>
  <c r="AA34" i="25" s="1"/>
  <c r="AA9" i="17"/>
  <c r="AA33" i="17" s="1"/>
  <c r="AA34" i="17" s="1"/>
  <c r="AB13" i="15"/>
  <c r="AB33" i="15" s="1"/>
  <c r="Z40" i="30"/>
  <c r="Z54" i="30"/>
  <c r="Z42" i="30"/>
  <c r="Y44" i="28"/>
  <c r="Y43" i="37"/>
  <c r="Y41" i="28"/>
  <c r="Y41" i="27"/>
  <c r="Y30" i="37"/>
  <c r="Y42" i="24"/>
  <c r="Y17" i="37" s="1"/>
  <c r="Y39" i="24"/>
  <c r="Y41" i="37"/>
  <c r="X11" i="37"/>
  <c r="X92" i="37" s="1"/>
  <c r="Y41" i="17"/>
  <c r="Y26" i="37"/>
  <c r="Z40" i="25"/>
  <c r="Z52" i="25"/>
  <c r="Z38" i="25"/>
  <c r="Z55" i="32"/>
  <c r="Z59" i="32"/>
  <c r="Y41" i="24"/>
  <c r="Y29" i="37"/>
  <c r="Y35" i="26"/>
  <c r="Y50" i="26" s="1"/>
  <c r="Y51" i="26" s="1"/>
  <c r="Y53" i="26" s="1"/>
  <c r="X14" i="37"/>
  <c r="X43" i="17"/>
  <c r="Z40" i="17"/>
  <c r="Z52" i="17"/>
  <c r="Z38" i="17"/>
  <c r="Z55" i="18"/>
  <c r="Z59" i="18"/>
  <c r="V68" i="37"/>
  <c r="Y43" i="24" l="1"/>
  <c r="Y43" i="27"/>
  <c r="AC6" i="34"/>
  <c r="AD1" i="34"/>
  <c r="AC2" i="34"/>
  <c r="AC1" i="33"/>
  <c r="AB5" i="33"/>
  <c r="AB2" i="33"/>
  <c r="BZ6" i="39"/>
  <c r="CC5" i="39"/>
  <c r="BX6" i="39"/>
  <c r="CA5" i="39"/>
  <c r="BS6" i="39"/>
  <c r="BV5" i="39"/>
  <c r="AB35" i="15"/>
  <c r="AB34" i="15"/>
  <c r="AB18" i="30"/>
  <c r="AC14" i="30"/>
  <c r="AC18" i="29"/>
  <c r="AD14" i="29"/>
  <c r="X48" i="30"/>
  <c r="X49" i="30" s="1"/>
  <c r="X48" i="28"/>
  <c r="X49" i="28" s="1"/>
  <c r="X48" i="29"/>
  <c r="X49" i="29" s="1"/>
  <c r="AC11" i="32"/>
  <c r="AB17" i="32"/>
  <c r="AC11" i="31"/>
  <c r="AB17" i="31"/>
  <c r="AB17" i="18"/>
  <c r="AC11" i="18"/>
  <c r="AC17" i="28"/>
  <c r="AB18" i="28"/>
  <c r="Y208" i="29"/>
  <c r="Y22" i="29" s="1"/>
  <c r="Y212" i="30"/>
  <c r="Y47" i="30" s="1"/>
  <c r="Y212" i="28"/>
  <c r="Y47" i="28" s="1"/>
  <c r="Y208" i="30"/>
  <c r="Y22" i="30" s="1"/>
  <c r="AA200" i="30"/>
  <c r="AA200" i="29"/>
  <c r="AA200" i="28"/>
  <c r="Y212" i="29"/>
  <c r="Y47" i="29" s="1"/>
  <c r="Z207" i="28"/>
  <c r="Z211" i="28"/>
  <c r="Z207" i="29"/>
  <c r="Z211" i="29"/>
  <c r="Z207" i="30"/>
  <c r="Z211" i="30"/>
  <c r="Y208" i="28"/>
  <c r="Y22" i="28" s="1"/>
  <c r="AC13" i="27"/>
  <c r="AB45" i="27"/>
  <c r="Z206" i="28"/>
  <c r="Z210" i="28"/>
  <c r="AA199" i="29"/>
  <c r="AA199" i="28"/>
  <c r="AA199" i="30"/>
  <c r="AB45" i="24"/>
  <c r="AC13" i="24"/>
  <c r="Z206" i="29"/>
  <c r="Z210" i="29"/>
  <c r="Z206" i="30"/>
  <c r="Z210" i="30"/>
  <c r="AC15" i="26"/>
  <c r="AB16" i="26"/>
  <c r="AB4" i="27"/>
  <c r="BV4" i="39"/>
  <c r="AB4" i="24"/>
  <c r="AB4" i="32"/>
  <c r="AB4" i="26"/>
  <c r="AB4" i="18"/>
  <c r="AB4" i="17"/>
  <c r="AB4" i="31"/>
  <c r="AB4" i="25"/>
  <c r="AB4" i="30"/>
  <c r="AB4" i="15"/>
  <c r="AB4" i="29"/>
  <c r="AB4" i="37"/>
  <c r="AB4" i="28"/>
  <c r="AC6" i="8"/>
  <c r="AC110" i="33" s="1"/>
  <c r="AE128" i="37"/>
  <c r="AD15" i="25"/>
  <c r="AC16" i="25"/>
  <c r="AC15" i="17"/>
  <c r="AB16" i="17"/>
  <c r="Y48" i="31"/>
  <c r="Y49" i="31" s="1"/>
  <c r="Y51" i="31"/>
  <c r="AB50" i="18"/>
  <c r="AG47" i="32"/>
  <c r="AG48" i="32" s="1"/>
  <c r="AG49" i="32" s="1"/>
  <c r="AB48" i="18"/>
  <c r="AB49" i="18" s="1"/>
  <c r="AC47" i="18"/>
  <c r="AC50" i="18" s="1"/>
  <c r="Z47" i="31"/>
  <c r="Z48" i="31" s="1"/>
  <c r="Z49" i="31" s="1"/>
  <c r="AA45" i="31"/>
  <c r="AA61" i="31" s="1"/>
  <c r="AA62" i="31" s="1"/>
  <c r="AA52" i="37"/>
  <c r="AA50" i="37" s="1"/>
  <c r="AB19" i="31"/>
  <c r="AA43" i="31"/>
  <c r="AA53" i="31" s="1"/>
  <c r="AA24" i="31"/>
  <c r="Y23" i="37"/>
  <c r="Y59" i="31"/>
  <c r="Y35" i="37"/>
  <c r="Y10" i="37" s="1"/>
  <c r="Y57" i="31"/>
  <c r="Y47" i="37"/>
  <c r="Y11" i="37" s="1"/>
  <c r="Y99" i="37" s="1"/>
  <c r="Y55" i="31"/>
  <c r="Z64" i="37"/>
  <c r="Z12" i="37" s="1"/>
  <c r="Z54" i="31"/>
  <c r="Z58" i="31" s="1"/>
  <c r="Z56" i="31"/>
  <c r="AB34" i="37"/>
  <c r="AB57" i="18"/>
  <c r="AD45" i="18"/>
  <c r="AD61" i="18" s="1"/>
  <c r="AD62" i="18" s="1"/>
  <c r="AE19" i="18"/>
  <c r="AD51" i="37"/>
  <c r="AD24" i="18"/>
  <c r="AD43" i="18"/>
  <c r="AD53" i="18" s="1"/>
  <c r="AC63" i="37"/>
  <c r="AC56" i="18"/>
  <c r="AC54" i="18"/>
  <c r="AC46" i="37" s="1"/>
  <c r="AB58" i="18"/>
  <c r="AB22" i="37" s="1"/>
  <c r="AF48" i="32"/>
  <c r="AF49" i="32" s="1"/>
  <c r="AF50" i="32"/>
  <c r="AF51" i="32"/>
  <c r="AG65" i="37"/>
  <c r="AG56" i="32"/>
  <c r="AG54" i="32"/>
  <c r="AG48" i="37" s="1"/>
  <c r="AF58" i="32"/>
  <c r="AF24" i="37" s="1"/>
  <c r="AF36" i="37"/>
  <c r="AF57" i="32"/>
  <c r="AH24" i="32"/>
  <c r="AH43" i="32"/>
  <c r="AH53" i="32" s="1"/>
  <c r="AH45" i="32"/>
  <c r="AH61" i="32" s="1"/>
  <c r="AH62" i="32" s="1"/>
  <c r="AH53" i="37"/>
  <c r="AI19" i="32"/>
  <c r="Z37" i="28"/>
  <c r="Z52" i="28" s="1"/>
  <c r="Z53" i="28" s="1"/>
  <c r="Z55" i="28" s="1"/>
  <c r="Z35" i="17"/>
  <c r="Z50" i="17" s="1"/>
  <c r="Z51" i="17" s="1"/>
  <c r="Z53" i="17" s="1"/>
  <c r="AE121" i="37"/>
  <c r="AF8" i="37"/>
  <c r="S129" i="37"/>
  <c r="R131" i="37"/>
  <c r="Z37" i="29"/>
  <c r="Z52" i="29" s="1"/>
  <c r="Z53" i="29" s="1"/>
  <c r="Z55" i="29" s="1"/>
  <c r="Z35" i="26"/>
  <c r="Z50" i="26" s="1"/>
  <c r="Z51" i="26" s="1"/>
  <c r="Z53" i="26" s="1"/>
  <c r="X95" i="37"/>
  <c r="Z35" i="25"/>
  <c r="Z50" i="25" s="1"/>
  <c r="Z51" i="25" s="1"/>
  <c r="Z53" i="25" s="1"/>
  <c r="Z37" i="30"/>
  <c r="Z52" i="30" s="1"/>
  <c r="Z53" i="30" s="1"/>
  <c r="Z55" i="30" s="1"/>
  <c r="X99" i="37"/>
  <c r="X94" i="37"/>
  <c r="Z41" i="37"/>
  <c r="Z42" i="24"/>
  <c r="Z17" i="37" s="1"/>
  <c r="Z39" i="24"/>
  <c r="Y19" i="37"/>
  <c r="Y45" i="28"/>
  <c r="AA40" i="25"/>
  <c r="AA38" i="25"/>
  <c r="AA52" i="25"/>
  <c r="AA55" i="32"/>
  <c r="AA59" i="32"/>
  <c r="Y43" i="26"/>
  <c r="Y16" i="37"/>
  <c r="Z44" i="28"/>
  <c r="Z43" i="37"/>
  <c r="Z41" i="28"/>
  <c r="X9" i="37"/>
  <c r="X73" i="37" s="1"/>
  <c r="Z39" i="25"/>
  <c r="Z39" i="37"/>
  <c r="Z42" i="25"/>
  <c r="Z43" i="30"/>
  <c r="Z33" i="37"/>
  <c r="AA48" i="24"/>
  <c r="AA38" i="24"/>
  <c r="AA40" i="24"/>
  <c r="Z35" i="27"/>
  <c r="Z46" i="27" s="1"/>
  <c r="Z47" i="27" s="1"/>
  <c r="Z49" i="27" s="1"/>
  <c r="Z41" i="27"/>
  <c r="Z30" i="37"/>
  <c r="Z42" i="17"/>
  <c r="Z39" i="17"/>
  <c r="Z38" i="37"/>
  <c r="Z27" i="37"/>
  <c r="Z41" i="25"/>
  <c r="AA40" i="26"/>
  <c r="AA52" i="26"/>
  <c r="AA38" i="26"/>
  <c r="Z43" i="29"/>
  <c r="Z32" i="37"/>
  <c r="Y45" i="29"/>
  <c r="Y20" i="37"/>
  <c r="X97" i="37"/>
  <c r="Z42" i="27"/>
  <c r="Z18" i="37" s="1"/>
  <c r="Z39" i="27"/>
  <c r="Z42" i="37"/>
  <c r="Z41" i="26"/>
  <c r="Z28" i="37"/>
  <c r="Y43" i="25"/>
  <c r="Y15" i="37"/>
  <c r="Y45" i="30"/>
  <c r="Y21" i="37"/>
  <c r="X98" i="37"/>
  <c r="AA40" i="27"/>
  <c r="AA48" i="27"/>
  <c r="AA38" i="27"/>
  <c r="W73" i="37"/>
  <c r="W75" i="37"/>
  <c r="W76" i="37"/>
  <c r="W77" i="37"/>
  <c r="W70" i="37"/>
  <c r="W71" i="37"/>
  <c r="Z44" i="29"/>
  <c r="Z41" i="29"/>
  <c r="Z44" i="37"/>
  <c r="Z45" i="37"/>
  <c r="Z44" i="30"/>
  <c r="Z41" i="30"/>
  <c r="AA54" i="28"/>
  <c r="AA40" i="28"/>
  <c r="AA42" i="28"/>
  <c r="Y43" i="17"/>
  <c r="Y14" i="37"/>
  <c r="W68" i="37"/>
  <c r="W74" i="37"/>
  <c r="Z41" i="17"/>
  <c r="Z26" i="37"/>
  <c r="AA40" i="29"/>
  <c r="AA54" i="29"/>
  <c r="AA42" i="29"/>
  <c r="AB9" i="32"/>
  <c r="AB11" i="30"/>
  <c r="AB35" i="30" s="1"/>
  <c r="AB36" i="30" s="1"/>
  <c r="AB9" i="31"/>
  <c r="AB9" i="18"/>
  <c r="AB11" i="28"/>
  <c r="AB35" i="28" s="1"/>
  <c r="AB36" i="28" s="1"/>
  <c r="AB9" i="26"/>
  <c r="AB33" i="26" s="1"/>
  <c r="AB34" i="26" s="1"/>
  <c r="AB9" i="25"/>
  <c r="AB33" i="25" s="1"/>
  <c r="AB34" i="25" s="1"/>
  <c r="AB9" i="17"/>
  <c r="AB33" i="17" s="1"/>
  <c r="AB34" i="17" s="1"/>
  <c r="AB11" i="29"/>
  <c r="AB35" i="29" s="1"/>
  <c r="AB36" i="29" s="1"/>
  <c r="AB9" i="24"/>
  <c r="AB33" i="24" s="1"/>
  <c r="AB34" i="24" s="1"/>
  <c r="AB9" i="27"/>
  <c r="AB33" i="27" s="1"/>
  <c r="AB34" i="27" s="1"/>
  <c r="AC13" i="15"/>
  <c r="AC33" i="15" s="1"/>
  <c r="AA40" i="30"/>
  <c r="AA42" i="30"/>
  <c r="AA54" i="30"/>
  <c r="X122" i="37"/>
  <c r="Z42" i="26"/>
  <c r="Z40" i="37"/>
  <c r="Z39" i="26"/>
  <c r="W72" i="37"/>
  <c r="Z35" i="24"/>
  <c r="Z46" i="24" s="1"/>
  <c r="Z47" i="24" s="1"/>
  <c r="Z49" i="24" s="1"/>
  <c r="Z43" i="24" s="1"/>
  <c r="W69" i="37"/>
  <c r="AA36" i="15"/>
  <c r="X93" i="37"/>
  <c r="X130" i="37"/>
  <c r="X102" i="37"/>
  <c r="X100" i="37"/>
  <c r="X101" i="37"/>
  <c r="AA52" i="17"/>
  <c r="AA40" i="17"/>
  <c r="AA38" i="17"/>
  <c r="AA55" i="18"/>
  <c r="AA59" i="18"/>
  <c r="Z43" i="28"/>
  <c r="Z31" i="37"/>
  <c r="Z41" i="24"/>
  <c r="Z29" i="37"/>
  <c r="X96" i="37"/>
  <c r="Z43" i="27" l="1"/>
  <c r="Z51" i="31"/>
  <c r="BY5" i="39"/>
  <c r="BV6" i="39"/>
  <c r="CC6" i="39"/>
  <c r="CF5" i="39"/>
  <c r="AD1" i="33"/>
  <c r="AC5" i="33"/>
  <c r="AC2" i="33"/>
  <c r="AC4" i="33" s="1"/>
  <c r="AC14" i="34"/>
  <c r="AC11" i="34"/>
  <c r="AC15" i="34"/>
  <c r="AC10" i="34"/>
  <c r="AC12" i="34"/>
  <c r="AC13" i="34"/>
  <c r="AC8" i="34"/>
  <c r="AC9" i="34"/>
  <c r="CA6" i="39"/>
  <c r="CD5" i="39"/>
  <c r="AD6" i="34"/>
  <c r="AE1" i="34"/>
  <c r="AD2" i="34"/>
  <c r="AD4" i="34" s="1"/>
  <c r="AC35" i="15"/>
  <c r="AC34" i="15"/>
  <c r="AC18" i="30"/>
  <c r="AD14" i="30"/>
  <c r="AD18" i="29"/>
  <c r="AE14" i="29"/>
  <c r="Z208" i="30"/>
  <c r="Z22" i="30" s="1"/>
  <c r="Y48" i="28"/>
  <c r="Y49" i="28" s="1"/>
  <c r="Y48" i="29"/>
  <c r="Y49" i="29" s="1"/>
  <c r="Z208" i="29"/>
  <c r="Z22" i="29" s="1"/>
  <c r="AF128" i="37"/>
  <c r="AC17" i="32"/>
  <c r="AD11" i="32"/>
  <c r="AD11" i="31"/>
  <c r="AC17" i="31"/>
  <c r="AD11" i="18"/>
  <c r="AC17" i="18"/>
  <c r="AD17" i="28"/>
  <c r="AC18" i="28"/>
  <c r="Z212" i="28"/>
  <c r="Z47" i="28" s="1"/>
  <c r="Y48" i="30"/>
  <c r="Y49" i="30" s="1"/>
  <c r="Z212" i="29"/>
  <c r="Z47" i="29" s="1"/>
  <c r="Z208" i="28"/>
  <c r="Z22" i="28" s="1"/>
  <c r="AD13" i="27"/>
  <c r="AC45" i="27"/>
  <c r="Z212" i="30"/>
  <c r="Z47" i="30" s="1"/>
  <c r="AA207" i="28"/>
  <c r="AA211" i="28"/>
  <c r="AB200" i="30"/>
  <c r="AB200" i="29"/>
  <c r="AB200" i="28"/>
  <c r="AA207" i="29"/>
  <c r="AA211" i="29"/>
  <c r="AA211" i="30"/>
  <c r="AA207" i="30"/>
  <c r="AC45" i="24"/>
  <c r="AD13" i="24"/>
  <c r="AB199" i="29"/>
  <c r="AB199" i="28"/>
  <c r="AB199" i="30"/>
  <c r="AA206" i="30"/>
  <c r="AA210" i="30"/>
  <c r="AA206" i="29"/>
  <c r="AA210" i="29"/>
  <c r="AA210" i="28"/>
  <c r="AA206" i="28"/>
  <c r="AD15" i="26"/>
  <c r="AC16" i="26"/>
  <c r="AC4" i="37"/>
  <c r="AC4" i="28"/>
  <c r="AC4" i="15"/>
  <c r="AD6" i="8"/>
  <c r="AD110" i="33" s="1"/>
  <c r="AC4" i="27"/>
  <c r="AC4" i="18"/>
  <c r="BY4" i="39"/>
  <c r="AC4" i="24"/>
  <c r="AC4" i="32"/>
  <c r="AC4" i="25"/>
  <c r="AC4" i="31"/>
  <c r="AC4" i="26"/>
  <c r="AC4" i="30"/>
  <c r="AC4" i="17"/>
  <c r="AC4" i="29"/>
  <c r="Z50" i="31"/>
  <c r="AG50" i="32"/>
  <c r="AE15" i="25"/>
  <c r="AD16" i="25"/>
  <c r="AD15" i="17"/>
  <c r="AC16" i="17"/>
  <c r="AH47" i="32"/>
  <c r="AH48" i="32" s="1"/>
  <c r="AH49" i="32" s="1"/>
  <c r="AG58" i="32"/>
  <c r="AG24" i="37" s="1"/>
  <c r="AG51" i="32"/>
  <c r="AC48" i="18"/>
  <c r="AC49" i="18" s="1"/>
  <c r="AC51" i="18"/>
  <c r="AC58" i="18"/>
  <c r="AC22" i="37" s="1"/>
  <c r="AA37" i="28"/>
  <c r="AA52" i="28" s="1"/>
  <c r="AA53" i="28" s="1"/>
  <c r="AA55" i="28" s="1"/>
  <c r="AA47" i="31"/>
  <c r="AA51" i="31" s="1"/>
  <c r="AD47" i="18"/>
  <c r="AD51" i="18" s="1"/>
  <c r="Z23" i="37"/>
  <c r="Z59" i="31"/>
  <c r="Z35" i="37"/>
  <c r="Z10" i="37" s="1"/>
  <c r="Z57" i="31"/>
  <c r="AA64" i="37"/>
  <c r="AA12" i="37" s="1"/>
  <c r="AA54" i="31"/>
  <c r="AA58" i="31" s="1"/>
  <c r="AA56" i="31"/>
  <c r="Z47" i="37"/>
  <c r="Z11" i="37" s="1"/>
  <c r="Z92" i="37" s="1"/>
  <c r="Z55" i="31"/>
  <c r="AB45" i="31"/>
  <c r="AB61" i="31" s="1"/>
  <c r="AB62" i="31" s="1"/>
  <c r="AB43" i="31"/>
  <c r="AB53" i="31" s="1"/>
  <c r="AB24" i="31"/>
  <c r="AB52" i="37"/>
  <c r="AB50" i="37" s="1"/>
  <c r="AC19" i="31"/>
  <c r="AD54" i="18"/>
  <c r="AD46" i="37" s="1"/>
  <c r="AD63" i="37"/>
  <c r="AD56" i="18"/>
  <c r="AC34" i="37"/>
  <c r="AC57" i="18"/>
  <c r="AE24" i="18"/>
  <c r="AE51" i="37"/>
  <c r="AE45" i="18"/>
  <c r="AE61" i="18" s="1"/>
  <c r="AE62" i="18" s="1"/>
  <c r="AE43" i="18"/>
  <c r="AE53" i="18" s="1"/>
  <c r="AF19" i="18"/>
  <c r="AH65" i="37"/>
  <c r="AH54" i="32"/>
  <c r="AH48" i="37" s="1"/>
  <c r="AH56" i="32"/>
  <c r="AG36" i="37"/>
  <c r="AG57" i="32"/>
  <c r="AI43" i="32"/>
  <c r="AI53" i="32" s="1"/>
  <c r="AI45" i="32"/>
  <c r="AI61" i="32" s="1"/>
  <c r="AI62" i="32" s="1"/>
  <c r="AI24" i="32"/>
  <c r="AI53" i="37"/>
  <c r="AJ19" i="32"/>
  <c r="Y122" i="37"/>
  <c r="Y94" i="37"/>
  <c r="X74" i="37"/>
  <c r="Y92" i="37"/>
  <c r="AF121" i="37"/>
  <c r="AG8" i="37"/>
  <c r="S131" i="37"/>
  <c r="T129" i="37"/>
  <c r="AA37" i="30"/>
  <c r="AA52" i="30" s="1"/>
  <c r="AA53" i="30" s="1"/>
  <c r="AA55" i="30" s="1"/>
  <c r="AA37" i="29"/>
  <c r="AA52" i="29" s="1"/>
  <c r="AA53" i="29" s="1"/>
  <c r="AA55" i="29" s="1"/>
  <c r="X69" i="37"/>
  <c r="Y96" i="37"/>
  <c r="X68" i="37"/>
  <c r="X72" i="37"/>
  <c r="Y93" i="37"/>
  <c r="Y98" i="37"/>
  <c r="AA35" i="24"/>
  <c r="AA46" i="24" s="1"/>
  <c r="AA47" i="24" s="1"/>
  <c r="AA49" i="24" s="1"/>
  <c r="X67" i="37"/>
  <c r="AA35" i="25"/>
  <c r="AA50" i="25" s="1"/>
  <c r="AA51" i="25" s="1"/>
  <c r="AA53" i="25" s="1"/>
  <c r="AA41" i="17"/>
  <c r="AA26" i="37"/>
  <c r="AB52" i="26"/>
  <c r="AB38" i="26"/>
  <c r="AB40" i="26"/>
  <c r="AB36" i="15"/>
  <c r="AB40" i="28"/>
  <c r="AB42" i="28"/>
  <c r="AB54" i="28"/>
  <c r="AA44" i="29"/>
  <c r="AA44" i="37"/>
  <c r="AA41" i="29"/>
  <c r="AA43" i="28"/>
  <c r="AA31" i="37"/>
  <c r="AA35" i="27"/>
  <c r="AA46" i="27" s="1"/>
  <c r="AA47" i="27" s="1"/>
  <c r="AA49" i="27" s="1"/>
  <c r="Z15" i="37"/>
  <c r="Z43" i="25"/>
  <c r="AB54" i="29"/>
  <c r="AB40" i="29"/>
  <c r="AB42" i="29"/>
  <c r="Z21" i="37"/>
  <c r="Z45" i="30"/>
  <c r="AB38" i="17"/>
  <c r="AB52" i="17"/>
  <c r="AB40" i="17"/>
  <c r="Y9" i="37"/>
  <c r="Y67" i="37" s="1"/>
  <c r="AB40" i="25"/>
  <c r="AB38" i="25"/>
  <c r="AB52" i="25"/>
  <c r="AA35" i="17"/>
  <c r="AA50" i="17" s="1"/>
  <c r="AA51" i="17" s="1"/>
  <c r="AA53" i="17" s="1"/>
  <c r="AC9" i="32"/>
  <c r="AC9" i="31"/>
  <c r="AC11" i="30"/>
  <c r="AC35" i="30" s="1"/>
  <c r="AC36" i="30" s="1"/>
  <c r="AC9" i="18"/>
  <c r="AC11" i="29"/>
  <c r="AC35" i="29" s="1"/>
  <c r="AC36" i="29" s="1"/>
  <c r="AC9" i="27"/>
  <c r="AC33" i="27" s="1"/>
  <c r="AC34" i="27" s="1"/>
  <c r="AC9" i="24"/>
  <c r="AC33" i="24" s="1"/>
  <c r="AC34" i="24" s="1"/>
  <c r="AC11" i="28"/>
  <c r="AC35" i="28" s="1"/>
  <c r="AC36" i="28" s="1"/>
  <c r="AC9" i="26"/>
  <c r="AC33" i="26" s="1"/>
  <c r="AC34" i="26" s="1"/>
  <c r="AC9" i="25"/>
  <c r="AC33" i="25" s="1"/>
  <c r="AC34" i="25" s="1"/>
  <c r="AC9" i="17"/>
  <c r="AC33" i="17" s="1"/>
  <c r="AC34" i="17" s="1"/>
  <c r="AD13" i="15"/>
  <c r="AD33" i="15" s="1"/>
  <c r="AB55" i="18"/>
  <c r="AB59" i="18"/>
  <c r="AA43" i="37"/>
  <c r="AA44" i="28"/>
  <c r="AA41" i="28"/>
  <c r="Z45" i="29"/>
  <c r="Z20" i="37"/>
  <c r="AA42" i="27"/>
  <c r="AA18" i="37" s="1"/>
  <c r="AA39" i="27"/>
  <c r="AA42" i="37"/>
  <c r="Y97" i="37"/>
  <c r="Y102" i="37"/>
  <c r="Y100" i="37"/>
  <c r="Y101" i="37"/>
  <c r="Y130" i="37"/>
  <c r="AA42" i="17"/>
  <c r="AA38" i="37"/>
  <c r="AA39" i="17"/>
  <c r="AA43" i="30"/>
  <c r="AA33" i="37"/>
  <c r="AA43" i="29"/>
  <c r="AA32" i="37"/>
  <c r="AB38" i="27"/>
  <c r="AB40" i="27"/>
  <c r="AB48" i="27"/>
  <c r="AA42" i="26"/>
  <c r="AA40" i="37"/>
  <c r="AA39" i="26"/>
  <c r="Z43" i="17"/>
  <c r="Z14" i="37"/>
  <c r="AA41" i="24"/>
  <c r="AA29" i="37"/>
  <c r="Y95" i="37"/>
  <c r="AB40" i="24"/>
  <c r="AB48" i="24"/>
  <c r="AB38" i="24"/>
  <c r="AB40" i="30"/>
  <c r="AB42" i="30"/>
  <c r="AB54" i="30"/>
  <c r="AA41" i="27"/>
  <c r="AA30" i="37"/>
  <c r="AA35" i="26"/>
  <c r="AA50" i="26" s="1"/>
  <c r="AA51" i="26" s="1"/>
  <c r="AA53" i="26" s="1"/>
  <c r="AA41" i="37"/>
  <c r="AA42" i="24"/>
  <c r="AA17" i="37" s="1"/>
  <c r="AA39" i="24"/>
  <c r="X75" i="37"/>
  <c r="X77" i="37"/>
  <c r="X76" i="37"/>
  <c r="X71" i="37"/>
  <c r="X70" i="37"/>
  <c r="AA41" i="26"/>
  <c r="AA28" i="37"/>
  <c r="AA42" i="25"/>
  <c r="AA39" i="37"/>
  <c r="AA39" i="25"/>
  <c r="AB55" i="32"/>
  <c r="AB59" i="32"/>
  <c r="Z43" i="26"/>
  <c r="Z16" i="37"/>
  <c r="AA44" i="30"/>
  <c r="AA41" i="30"/>
  <c r="AA45" i="37"/>
  <c r="Z45" i="28"/>
  <c r="Z19" i="37"/>
  <c r="AA41" i="25"/>
  <c r="AA27" i="37"/>
  <c r="AA43" i="27" l="1"/>
  <c r="AA43" i="24"/>
  <c r="CI5" i="39"/>
  <c r="CF6" i="39"/>
  <c r="AF1" i="34"/>
  <c r="AE6" i="34"/>
  <c r="AE2" i="34"/>
  <c r="CD6" i="39"/>
  <c r="CG5" i="39"/>
  <c r="AE1" i="33"/>
  <c r="AD5" i="33"/>
  <c r="AD2" i="33"/>
  <c r="BY6" i="39"/>
  <c r="CB5" i="39"/>
  <c r="AD34" i="15"/>
  <c r="AD35" i="15"/>
  <c r="AD18" i="30"/>
  <c r="AE14" i="30"/>
  <c r="AF14" i="29"/>
  <c r="AE18" i="29"/>
  <c r="Z48" i="30"/>
  <c r="Z49" i="30" s="1"/>
  <c r="Z48" i="28"/>
  <c r="Z49" i="28" s="1"/>
  <c r="Z48" i="29"/>
  <c r="Z49" i="29" s="1"/>
  <c r="AA208" i="29"/>
  <c r="AA22" i="29" s="1"/>
  <c r="AA212" i="29"/>
  <c r="AA47" i="29" s="1"/>
  <c r="AA212" i="30"/>
  <c r="AA47" i="30" s="1"/>
  <c r="AE11" i="32"/>
  <c r="AD17" i="32"/>
  <c r="AE11" i="31"/>
  <c r="AD17" i="31"/>
  <c r="AE11" i="18"/>
  <c r="AD17" i="18"/>
  <c r="AE17" i="28"/>
  <c r="AD18" i="28"/>
  <c r="AA208" i="28"/>
  <c r="AA22" i="28" s="1"/>
  <c r="AA212" i="28"/>
  <c r="AA47" i="28" s="1"/>
  <c r="AB207" i="30"/>
  <c r="AB211" i="30"/>
  <c r="AA208" i="30"/>
  <c r="AA22" i="30" s="1"/>
  <c r="AC200" i="29"/>
  <c r="AC200" i="28"/>
  <c r="AC200" i="30"/>
  <c r="AE13" i="27"/>
  <c r="AD45" i="27"/>
  <c r="AB207" i="28"/>
  <c r="AB211" i="28"/>
  <c r="AB207" i="29"/>
  <c r="AB211" i="29"/>
  <c r="AB210" i="28"/>
  <c r="AB206" i="28"/>
  <c r="AB210" i="30"/>
  <c r="AB206" i="30"/>
  <c r="AE13" i="24"/>
  <c r="AD45" i="24"/>
  <c r="AB206" i="29"/>
  <c r="AB210" i="29"/>
  <c r="AC199" i="29"/>
  <c r="AC199" i="28"/>
  <c r="AC199" i="30"/>
  <c r="AE15" i="26"/>
  <c r="AD16" i="26"/>
  <c r="AD4" i="32"/>
  <c r="AD4" i="25"/>
  <c r="AD4" i="30"/>
  <c r="AD4" i="17"/>
  <c r="AD4" i="18"/>
  <c r="AD4" i="37"/>
  <c r="AD4" i="27"/>
  <c r="AD4" i="15"/>
  <c r="AD4" i="24"/>
  <c r="AD4" i="31"/>
  <c r="AD4" i="28"/>
  <c r="AE6" i="8"/>
  <c r="AE110" i="33" s="1"/>
  <c r="AD4" i="26"/>
  <c r="AD4" i="29"/>
  <c r="CB4" i="39"/>
  <c r="AF15" i="25"/>
  <c r="AE16" i="25"/>
  <c r="AE15" i="17"/>
  <c r="AD16" i="17"/>
  <c r="AH51" i="32"/>
  <c r="AH50" i="32"/>
  <c r="AD48" i="18"/>
  <c r="AD49" i="18" s="1"/>
  <c r="AD50" i="18"/>
  <c r="AA50" i="31"/>
  <c r="AA48" i="31"/>
  <c r="AA49" i="31" s="1"/>
  <c r="Z99" i="37"/>
  <c r="AD58" i="18"/>
  <c r="AD22" i="37" s="1"/>
  <c r="AH58" i="32"/>
  <c r="AH24" i="37" s="1"/>
  <c r="AB64" i="37"/>
  <c r="AB12" i="37" s="1"/>
  <c r="AB56" i="31"/>
  <c r="AB54" i="31"/>
  <c r="AB58" i="31" s="1"/>
  <c r="AB47" i="31"/>
  <c r="AA23" i="37"/>
  <c r="AA59" i="31"/>
  <c r="AD19" i="31"/>
  <c r="AC24" i="31"/>
  <c r="AC45" i="31"/>
  <c r="AC61" i="31" s="1"/>
  <c r="AC62" i="31" s="1"/>
  <c r="AC43" i="31"/>
  <c r="AC53" i="31" s="1"/>
  <c r="AC52" i="37"/>
  <c r="AC50" i="37" s="1"/>
  <c r="AA35" i="37"/>
  <c r="AA10" i="37" s="1"/>
  <c r="AA57" i="31"/>
  <c r="AA47" i="37"/>
  <c r="AA11" i="37" s="1"/>
  <c r="AA99" i="37" s="1"/>
  <c r="AA55" i="31"/>
  <c r="AE47" i="18"/>
  <c r="AD57" i="18"/>
  <c r="AD34" i="37"/>
  <c r="AF24" i="18"/>
  <c r="AF51" i="37"/>
  <c r="AF43" i="18"/>
  <c r="AF53" i="18" s="1"/>
  <c r="AF45" i="18"/>
  <c r="AF61" i="18" s="1"/>
  <c r="AF62" i="18" s="1"/>
  <c r="AG19" i="18"/>
  <c r="AE63" i="37"/>
  <c r="AE56" i="18"/>
  <c r="AE54" i="18"/>
  <c r="AE46" i="37" s="1"/>
  <c r="AI47" i="32"/>
  <c r="AJ45" i="32"/>
  <c r="AJ61" i="32" s="1"/>
  <c r="AJ62" i="32" s="1"/>
  <c r="AJ43" i="32"/>
  <c r="AJ53" i="32" s="1"/>
  <c r="AJ24" i="32"/>
  <c r="AJ53" i="37"/>
  <c r="AK19" i="32"/>
  <c r="AH36" i="37"/>
  <c r="AH57" i="32"/>
  <c r="AI65" i="37"/>
  <c r="AI54" i="32"/>
  <c r="AI48" i="37" s="1"/>
  <c r="AI56" i="32"/>
  <c r="Z122" i="37"/>
  <c r="Z96" i="37"/>
  <c r="Z95" i="37"/>
  <c r="AG121" i="37"/>
  <c r="AG128" i="37"/>
  <c r="AH8" i="37"/>
  <c r="T131" i="37"/>
  <c r="U129" i="37"/>
  <c r="Z94" i="37"/>
  <c r="AB35" i="17"/>
  <c r="AB50" i="17" s="1"/>
  <c r="AB51" i="17" s="1"/>
  <c r="AB53" i="17" s="1"/>
  <c r="Z98" i="37"/>
  <c r="Z93" i="37"/>
  <c r="AB37" i="29"/>
  <c r="AB52" i="29" s="1"/>
  <c r="AB53" i="29" s="1"/>
  <c r="AB55" i="29" s="1"/>
  <c r="AB35" i="27"/>
  <c r="AB46" i="27" s="1"/>
  <c r="AB47" i="27" s="1"/>
  <c r="AB49" i="27" s="1"/>
  <c r="Y69" i="37"/>
  <c r="AB35" i="25"/>
  <c r="AB50" i="25" s="1"/>
  <c r="AB51" i="25" s="1"/>
  <c r="AB53" i="25" s="1"/>
  <c r="Y73" i="37"/>
  <c r="Y74" i="37"/>
  <c r="AB41" i="24"/>
  <c r="AB29" i="37"/>
  <c r="AC36" i="15"/>
  <c r="AC42" i="29"/>
  <c r="AC54" i="29"/>
  <c r="AC40" i="29"/>
  <c r="AB39" i="37"/>
  <c r="AB42" i="25"/>
  <c r="AB39" i="25"/>
  <c r="AB35" i="26"/>
  <c r="AB50" i="26" s="1"/>
  <c r="AB51" i="26" s="1"/>
  <c r="AB53" i="26" s="1"/>
  <c r="AB37" i="30"/>
  <c r="AB52" i="30" s="1"/>
  <c r="AB53" i="30" s="1"/>
  <c r="AB55" i="30" s="1"/>
  <c r="AD9" i="31"/>
  <c r="AD11" i="29"/>
  <c r="AD35" i="29" s="1"/>
  <c r="AD36" i="29" s="1"/>
  <c r="AD9" i="32"/>
  <c r="AD11" i="30"/>
  <c r="AD35" i="30" s="1"/>
  <c r="AD36" i="30" s="1"/>
  <c r="AD11" i="28"/>
  <c r="AD35" i="28" s="1"/>
  <c r="AD36" i="28" s="1"/>
  <c r="AD9" i="18"/>
  <c r="AD9" i="27"/>
  <c r="AD33" i="27" s="1"/>
  <c r="AD34" i="27" s="1"/>
  <c r="AD9" i="24"/>
  <c r="AD33" i="24" s="1"/>
  <c r="AD34" i="24" s="1"/>
  <c r="AD9" i="26"/>
  <c r="AD33" i="26" s="1"/>
  <c r="AD34" i="26" s="1"/>
  <c r="AD9" i="17"/>
  <c r="AD33" i="17" s="1"/>
  <c r="AD34" i="17" s="1"/>
  <c r="AD9" i="25"/>
  <c r="AD33" i="25" s="1"/>
  <c r="AD34" i="25" s="1"/>
  <c r="AE13" i="15"/>
  <c r="AE33" i="15" s="1"/>
  <c r="AC55" i="18"/>
  <c r="AC59" i="18"/>
  <c r="AB27" i="37"/>
  <c r="AB41" i="25"/>
  <c r="AA20" i="37"/>
  <c r="AA45" i="29"/>
  <c r="AB41" i="26"/>
  <c r="AB28" i="37"/>
  <c r="AA43" i="25"/>
  <c r="AA15" i="37"/>
  <c r="AB33" i="37"/>
  <c r="AB43" i="30"/>
  <c r="AB44" i="30"/>
  <c r="AB45" i="37"/>
  <c r="AB41" i="30"/>
  <c r="AC52" i="17"/>
  <c r="AC40" i="17"/>
  <c r="AC38" i="17"/>
  <c r="AC54" i="30"/>
  <c r="AC40" i="30"/>
  <c r="AC42" i="30"/>
  <c r="AB43" i="29"/>
  <c r="AB32" i="37"/>
  <c r="Z97" i="37"/>
  <c r="Z130" i="37"/>
  <c r="Z100" i="37"/>
  <c r="Z102" i="37"/>
  <c r="Z101" i="37"/>
  <c r="AB37" i="28"/>
  <c r="AB52" i="28" s="1"/>
  <c r="AB53" i="28" s="1"/>
  <c r="AB55" i="28" s="1"/>
  <c r="AB39" i="26"/>
  <c r="AB40" i="37"/>
  <c r="AB42" i="26"/>
  <c r="AC40" i="27"/>
  <c r="AC48" i="27"/>
  <c r="AC38" i="27"/>
  <c r="AB38" i="37"/>
  <c r="AB39" i="17"/>
  <c r="AB42" i="17"/>
  <c r="AB39" i="24"/>
  <c r="AB41" i="37"/>
  <c r="AB42" i="24"/>
  <c r="AB17" i="37" s="1"/>
  <c r="Z9" i="37"/>
  <c r="Z72" i="37" s="1"/>
  <c r="AC40" i="25"/>
  <c r="AC52" i="25"/>
  <c r="AC38" i="25"/>
  <c r="Y72" i="37"/>
  <c r="Y77" i="37"/>
  <c r="Y76" i="37"/>
  <c r="Y75" i="37"/>
  <c r="Y70" i="37"/>
  <c r="Y71" i="37"/>
  <c r="Y68" i="37"/>
  <c r="AA45" i="30"/>
  <c r="AA21" i="37"/>
  <c r="AB30" i="37"/>
  <c r="AB41" i="27"/>
  <c r="AA45" i="28"/>
  <c r="AA19" i="37"/>
  <c r="AC40" i="26"/>
  <c r="AC38" i="26"/>
  <c r="AC52" i="26"/>
  <c r="AC55" i="32"/>
  <c r="AC59" i="32"/>
  <c r="AB26" i="37"/>
  <c r="AB41" i="17"/>
  <c r="AB44" i="29"/>
  <c r="AB44" i="37"/>
  <c r="AB41" i="29"/>
  <c r="AB43" i="28"/>
  <c r="AB31" i="37"/>
  <c r="AA43" i="17"/>
  <c r="AA14" i="37"/>
  <c r="AC38" i="24"/>
  <c r="AC40" i="24"/>
  <c r="AC48" i="24"/>
  <c r="AA43" i="26"/>
  <c r="AA16" i="37"/>
  <c r="AB35" i="24"/>
  <c r="AB46" i="24" s="1"/>
  <c r="AB47" i="24" s="1"/>
  <c r="AB49" i="24" s="1"/>
  <c r="AB42" i="27"/>
  <c r="AB18" i="37" s="1"/>
  <c r="AB42" i="37"/>
  <c r="AB39" i="27"/>
  <c r="AC40" i="28"/>
  <c r="AC54" i="28"/>
  <c r="AC42" i="28"/>
  <c r="AB44" i="28"/>
  <c r="AB41" i="28"/>
  <c r="AB43" i="37"/>
  <c r="AB43" i="27" l="1"/>
  <c r="AB43" i="24"/>
  <c r="CB6" i="39"/>
  <c r="CE5" i="39"/>
  <c r="AE5" i="33"/>
  <c r="AF1" i="33"/>
  <c r="AE2" i="33"/>
  <c r="AE4" i="33" s="1"/>
  <c r="CI6" i="39"/>
  <c r="CL5" i="39"/>
  <c r="CG6" i="39"/>
  <c r="CJ5" i="39"/>
  <c r="AF6" i="34"/>
  <c r="AG1" i="34"/>
  <c r="AF2" i="34"/>
  <c r="AE34" i="15"/>
  <c r="AE35" i="15"/>
  <c r="AE18" i="30"/>
  <c r="AF14" i="30"/>
  <c r="AG14" i="29"/>
  <c r="AF18" i="29"/>
  <c r="AA48" i="28"/>
  <c r="AA49" i="28" s="1"/>
  <c r="AA48" i="29"/>
  <c r="AA49" i="29" s="1"/>
  <c r="AA48" i="30"/>
  <c r="AA49" i="30" s="1"/>
  <c r="AB208" i="30"/>
  <c r="AB22" i="30" s="1"/>
  <c r="AB212" i="29"/>
  <c r="AB47" i="29" s="1"/>
  <c r="AB212" i="30"/>
  <c r="AB47" i="30" s="1"/>
  <c r="AF11" i="32"/>
  <c r="AE17" i="32"/>
  <c r="AF11" i="31"/>
  <c r="AE17" i="31"/>
  <c r="AE17" i="18"/>
  <c r="AF11" i="18"/>
  <c r="AF17" i="28"/>
  <c r="AE18" i="28"/>
  <c r="AB208" i="29"/>
  <c r="AB22" i="29" s="1"/>
  <c r="AB208" i="28"/>
  <c r="AB22" i="28" s="1"/>
  <c r="AD200" i="28"/>
  <c r="AD200" i="30"/>
  <c r="AD200" i="29"/>
  <c r="AF13" i="27"/>
  <c r="AE45" i="27"/>
  <c r="AC207" i="30"/>
  <c r="AC211" i="30"/>
  <c r="AB212" i="28"/>
  <c r="AB47" i="28" s="1"/>
  <c r="AC207" i="28"/>
  <c r="AC211" i="28"/>
  <c r="AC207" i="29"/>
  <c r="AC211" i="29"/>
  <c r="AD199" i="29"/>
  <c r="AD199" i="28"/>
  <c r="AD199" i="30"/>
  <c r="AC210" i="30"/>
  <c r="AC206" i="30"/>
  <c r="AF13" i="24"/>
  <c r="AE45" i="24"/>
  <c r="AC206" i="29"/>
  <c r="AC210" i="29"/>
  <c r="AC210" i="28"/>
  <c r="AC206" i="28"/>
  <c r="AF15" i="26"/>
  <c r="AE16" i="26"/>
  <c r="AE4" i="30"/>
  <c r="AE4" i="32"/>
  <c r="AE4" i="37"/>
  <c r="AE4" i="28"/>
  <c r="AE4" i="15"/>
  <c r="AE4" i="29"/>
  <c r="AF6" i="8"/>
  <c r="AF110" i="33" s="1"/>
  <c r="AE4" i="24"/>
  <c r="AE4" i="26"/>
  <c r="CE4" i="39"/>
  <c r="AE4" i="31"/>
  <c r="AE4" i="27"/>
  <c r="AE4" i="18"/>
  <c r="AE4" i="25"/>
  <c r="AE4" i="17"/>
  <c r="AG15" i="25"/>
  <c r="AF16" i="25"/>
  <c r="AF15" i="17"/>
  <c r="AE16" i="17"/>
  <c r="AC47" i="31"/>
  <c r="AC48" i="31" s="1"/>
  <c r="AC49" i="31" s="1"/>
  <c r="AI58" i="32"/>
  <c r="AI24" i="37" s="1"/>
  <c r="AB23" i="37"/>
  <c r="AB59" i="31"/>
  <c r="AB48" i="31"/>
  <c r="AB49" i="31" s="1"/>
  <c r="AB50" i="31"/>
  <c r="AB51" i="31"/>
  <c r="AC64" i="37"/>
  <c r="AC12" i="37" s="1"/>
  <c r="AC56" i="31"/>
  <c r="AC54" i="31"/>
  <c r="AB47" i="37"/>
  <c r="AB11" i="37" s="1"/>
  <c r="AB96" i="37" s="1"/>
  <c r="AB55" i="31"/>
  <c r="AB35" i="37"/>
  <c r="AB10" i="37" s="1"/>
  <c r="AB57" i="31"/>
  <c r="AD43" i="31"/>
  <c r="AD53" i="31" s="1"/>
  <c r="AD45" i="31"/>
  <c r="AD61" i="31" s="1"/>
  <c r="AD62" i="31" s="1"/>
  <c r="AD24" i="31"/>
  <c r="AD52" i="37"/>
  <c r="AD50" i="37" s="1"/>
  <c r="AE19" i="31"/>
  <c r="AG45" i="18"/>
  <c r="AG61" i="18" s="1"/>
  <c r="AG62" i="18" s="1"/>
  <c r="AG51" i="37"/>
  <c r="AG24" i="18"/>
  <c r="AG43" i="18"/>
  <c r="AG53" i="18" s="1"/>
  <c r="AH19" i="18"/>
  <c r="AE58" i="18"/>
  <c r="AE22" i="37" s="1"/>
  <c r="AF63" i="37"/>
  <c r="AF54" i="18"/>
  <c r="AF46" i="37" s="1"/>
  <c r="AF56" i="18"/>
  <c r="AE34" i="37"/>
  <c r="AE57" i="18"/>
  <c r="AF47" i="18"/>
  <c r="AE50" i="18"/>
  <c r="AE48" i="18"/>
  <c r="AE49" i="18" s="1"/>
  <c r="AE51" i="18"/>
  <c r="AJ47" i="32"/>
  <c r="AJ65" i="37"/>
  <c r="AJ54" i="32"/>
  <c r="AJ48" i="37" s="1"/>
  <c r="AJ56" i="32"/>
  <c r="AI48" i="32"/>
  <c r="AI49" i="32" s="1"/>
  <c r="AI51" i="32"/>
  <c r="AI50" i="32"/>
  <c r="AI36" i="37"/>
  <c r="AI57" i="32"/>
  <c r="AK45" i="32"/>
  <c r="AK61" i="32" s="1"/>
  <c r="AK62" i="32" s="1"/>
  <c r="AK24" i="32"/>
  <c r="AK43" i="32"/>
  <c r="AK53" i="32" s="1"/>
  <c r="AK53" i="37"/>
  <c r="AL19" i="32"/>
  <c r="AH128" i="37"/>
  <c r="AH121" i="37"/>
  <c r="AI8" i="37"/>
  <c r="U131" i="37"/>
  <c r="V129" i="37"/>
  <c r="AC35" i="27"/>
  <c r="AC46" i="27" s="1"/>
  <c r="AC47" i="27" s="1"/>
  <c r="AC49" i="27" s="1"/>
  <c r="AC35" i="24"/>
  <c r="AC46" i="24" s="1"/>
  <c r="AC47" i="24" s="1"/>
  <c r="AC49" i="24" s="1"/>
  <c r="AC35" i="25"/>
  <c r="AC50" i="25" s="1"/>
  <c r="AC51" i="25" s="1"/>
  <c r="AC53" i="25" s="1"/>
  <c r="AC37" i="30"/>
  <c r="AC52" i="30" s="1"/>
  <c r="AC53" i="30" s="1"/>
  <c r="AC55" i="30" s="1"/>
  <c r="AC44" i="28"/>
  <c r="AC41" i="28"/>
  <c r="AC43" i="37"/>
  <c r="Z69" i="37"/>
  <c r="AB45" i="29"/>
  <c r="AB20" i="37"/>
  <c r="AA97" i="37"/>
  <c r="AA94" i="37"/>
  <c r="AC41" i="27"/>
  <c r="AC30" i="37"/>
  <c r="AC43" i="30"/>
  <c r="AC33" i="37"/>
  <c r="AD55" i="18"/>
  <c r="AD59" i="18"/>
  <c r="AC37" i="29"/>
  <c r="AC52" i="29" s="1"/>
  <c r="AC53" i="29" s="1"/>
  <c r="AC55" i="29" s="1"/>
  <c r="AA92" i="37"/>
  <c r="AA122" i="37"/>
  <c r="AC41" i="30"/>
  <c r="AC45" i="37"/>
  <c r="AC44" i="30"/>
  <c r="AD36" i="15"/>
  <c r="AD42" i="28"/>
  <c r="AD54" i="28"/>
  <c r="AD40" i="28"/>
  <c r="Z76" i="37"/>
  <c r="Z77" i="37"/>
  <c r="Z75" i="37"/>
  <c r="Z71" i="37"/>
  <c r="Z70" i="37"/>
  <c r="AD40" i="24"/>
  <c r="AD48" i="24"/>
  <c r="AD38" i="24"/>
  <c r="AC39" i="37"/>
  <c r="AC42" i="25"/>
  <c r="AC39" i="25"/>
  <c r="AB43" i="17"/>
  <c r="AB14" i="37"/>
  <c r="AB45" i="30"/>
  <c r="AB21" i="37"/>
  <c r="AE9" i="31"/>
  <c r="AE9" i="32"/>
  <c r="AE9" i="18"/>
  <c r="AE11" i="30"/>
  <c r="AE35" i="30" s="1"/>
  <c r="AE36" i="30" s="1"/>
  <c r="AE11" i="29"/>
  <c r="AE35" i="29" s="1"/>
  <c r="AE36" i="29" s="1"/>
  <c r="AE11" i="28"/>
  <c r="AE35" i="28" s="1"/>
  <c r="AE36" i="28" s="1"/>
  <c r="AE9" i="27"/>
  <c r="AE33" i="27" s="1"/>
  <c r="AE34" i="27" s="1"/>
  <c r="AE9" i="24"/>
  <c r="AE33" i="24" s="1"/>
  <c r="AE34" i="24" s="1"/>
  <c r="AE9" i="17"/>
  <c r="AE33" i="17" s="1"/>
  <c r="AE34" i="17" s="1"/>
  <c r="AE9" i="26"/>
  <c r="AE33" i="26" s="1"/>
  <c r="AE34" i="26" s="1"/>
  <c r="AE9" i="25"/>
  <c r="AE33" i="25" s="1"/>
  <c r="AE34" i="25" s="1"/>
  <c r="AF13" i="15"/>
  <c r="AF33" i="15" s="1"/>
  <c r="AD54" i="30"/>
  <c r="AD42" i="30"/>
  <c r="AD40" i="30"/>
  <c r="AA98" i="37"/>
  <c r="AC43" i="29"/>
  <c r="AC32" i="37"/>
  <c r="AA9" i="37"/>
  <c r="AA67" i="37" s="1"/>
  <c r="AC42" i="26"/>
  <c r="AC40" i="37"/>
  <c r="AC39" i="26"/>
  <c r="AA93" i="37"/>
  <c r="AB45" i="28"/>
  <c r="AB19" i="37"/>
  <c r="AC41" i="24"/>
  <c r="AC29" i="37"/>
  <c r="AA96" i="37"/>
  <c r="AC35" i="17"/>
  <c r="AC50" i="17" s="1"/>
  <c r="AC51" i="17" s="1"/>
  <c r="AC53" i="17" s="1"/>
  <c r="AD52" i="25"/>
  <c r="AD38" i="25"/>
  <c r="AD40" i="25"/>
  <c r="AD55" i="32"/>
  <c r="AD59" i="32"/>
  <c r="Z68" i="37"/>
  <c r="AC39" i="24"/>
  <c r="AC41" i="37"/>
  <c r="AC42" i="24"/>
  <c r="AC17" i="37" s="1"/>
  <c r="Z73" i="37"/>
  <c r="AA95" i="37"/>
  <c r="AA130" i="37"/>
  <c r="AA102" i="37"/>
  <c r="AA100" i="37"/>
  <c r="AA101" i="37"/>
  <c r="AC37" i="28"/>
  <c r="AC52" i="28" s="1"/>
  <c r="AC53" i="28" s="1"/>
  <c r="AC55" i="28" s="1"/>
  <c r="AC35" i="26"/>
  <c r="AC50" i="26" s="1"/>
  <c r="AC51" i="26" s="1"/>
  <c r="AC53" i="26" s="1"/>
  <c r="AC41" i="25"/>
  <c r="AC27" i="37"/>
  <c r="AB43" i="26"/>
  <c r="AB16" i="37"/>
  <c r="AC39" i="17"/>
  <c r="AC42" i="17"/>
  <c r="AC38" i="37"/>
  <c r="Z74" i="37"/>
  <c r="AD40" i="17"/>
  <c r="AD38" i="17"/>
  <c r="AD52" i="17"/>
  <c r="AD42" i="29"/>
  <c r="AD54" i="29"/>
  <c r="AD40" i="29"/>
  <c r="AC43" i="28"/>
  <c r="AC31" i="37"/>
  <c r="Z67" i="37"/>
  <c r="AC39" i="27"/>
  <c r="AC42" i="27"/>
  <c r="AC18" i="37" s="1"/>
  <c r="AC42" i="37"/>
  <c r="AC41" i="17"/>
  <c r="AC26" i="37"/>
  <c r="AD38" i="26"/>
  <c r="AD40" i="26"/>
  <c r="AD52" i="26"/>
  <c r="AB43" i="25"/>
  <c r="AB15" i="37"/>
  <c r="AC41" i="26"/>
  <c r="AC28" i="37"/>
  <c r="AD48" i="27"/>
  <c r="AD38" i="27"/>
  <c r="AD40" i="27"/>
  <c r="AC44" i="29"/>
  <c r="AC41" i="29"/>
  <c r="AC44" i="37"/>
  <c r="AC43" i="24" l="1"/>
  <c r="AC43" i="27"/>
  <c r="AG1" i="33"/>
  <c r="AF5" i="33"/>
  <c r="AF2" i="33"/>
  <c r="AG6" i="34"/>
  <c r="AH1" i="34"/>
  <c r="AG2" i="34"/>
  <c r="CL6" i="39"/>
  <c r="CO5" i="39"/>
  <c r="CE6" i="39"/>
  <c r="CH5" i="39"/>
  <c r="CJ6" i="39"/>
  <c r="CM5" i="39"/>
  <c r="AF35" i="15"/>
  <c r="AF34" i="15"/>
  <c r="AG14" i="30"/>
  <c r="AF18" i="30"/>
  <c r="AH14" i="29"/>
  <c r="AG18" i="29"/>
  <c r="AB48" i="29"/>
  <c r="AB49" i="29" s="1"/>
  <c r="AC208" i="28"/>
  <c r="AC22" i="28" s="1"/>
  <c r="AB48" i="28"/>
  <c r="AB49" i="28" s="1"/>
  <c r="AC212" i="28"/>
  <c r="AC47" i="28" s="1"/>
  <c r="AB48" i="30"/>
  <c r="AB49" i="30" s="1"/>
  <c r="AC212" i="29"/>
  <c r="AC47" i="29" s="1"/>
  <c r="AG11" i="32"/>
  <c r="AF17" i="32"/>
  <c r="AG11" i="31"/>
  <c r="AF17" i="31"/>
  <c r="AG11" i="18"/>
  <c r="AF17" i="18"/>
  <c r="AG17" i="28"/>
  <c r="AF18" i="28"/>
  <c r="AC208" i="30"/>
  <c r="AC22" i="30" s="1"/>
  <c r="AC208" i="29"/>
  <c r="AC22" i="29" s="1"/>
  <c r="AE200" i="28"/>
  <c r="AE200" i="30"/>
  <c r="AE200" i="29"/>
  <c r="AG13" i="27"/>
  <c r="AF45" i="27"/>
  <c r="AD207" i="29"/>
  <c r="AD211" i="29"/>
  <c r="AC212" i="30"/>
  <c r="AC47" i="30" s="1"/>
  <c r="AD211" i="30"/>
  <c r="AD207" i="30"/>
  <c r="AD207" i="28"/>
  <c r="AD211" i="28"/>
  <c r="AE199" i="30"/>
  <c r="AE199" i="29"/>
  <c r="AE199" i="28"/>
  <c r="AG13" i="24"/>
  <c r="AF45" i="24"/>
  <c r="AD206" i="30"/>
  <c r="AD210" i="30"/>
  <c r="AD210" i="28"/>
  <c r="AD206" i="28"/>
  <c r="AD206" i="29"/>
  <c r="AD210" i="29"/>
  <c r="AG15" i="26"/>
  <c r="AF16" i="26"/>
  <c r="AF4" i="27"/>
  <c r="AF4" i="18"/>
  <c r="AF4" i="25"/>
  <c r="AF4" i="31"/>
  <c r="AF4" i="17"/>
  <c r="AF4" i="30"/>
  <c r="AF4" i="37"/>
  <c r="AF4" i="26"/>
  <c r="AF4" i="28"/>
  <c r="AF4" i="15"/>
  <c r="AF4" i="24"/>
  <c r="AG6" i="8"/>
  <c r="AG110" i="33" s="1"/>
  <c r="AF4" i="29"/>
  <c r="CH4" i="39"/>
  <c r="AF4" i="32"/>
  <c r="AH15" i="25"/>
  <c r="AG16" i="25"/>
  <c r="AF16" i="17"/>
  <c r="AG15" i="17"/>
  <c r="AJ58" i="32"/>
  <c r="AJ24" i="37" s="1"/>
  <c r="AC50" i="31"/>
  <c r="AG47" i="18"/>
  <c r="AG51" i="18" s="1"/>
  <c r="AC51" i="31"/>
  <c r="AF58" i="18"/>
  <c r="AF22" i="37" s="1"/>
  <c r="AI121" i="37"/>
  <c r="AD47" i="31"/>
  <c r="AE45" i="31"/>
  <c r="AE61" i="31" s="1"/>
  <c r="AE62" i="31" s="1"/>
  <c r="AE24" i="31"/>
  <c r="AE43" i="31"/>
  <c r="AE53" i="31" s="1"/>
  <c r="AE52" i="37"/>
  <c r="AE50" i="37" s="1"/>
  <c r="AF19" i="31"/>
  <c r="AC47" i="37"/>
  <c r="AC11" i="37" s="1"/>
  <c r="AC94" i="37" s="1"/>
  <c r="AC55" i="31"/>
  <c r="AC57" i="31"/>
  <c r="AC35" i="37"/>
  <c r="AC10" i="37" s="1"/>
  <c r="AD64" i="37"/>
  <c r="AD12" i="37" s="1"/>
  <c r="AD54" i="31"/>
  <c r="AD58" i="31" s="1"/>
  <c r="AD56" i="31"/>
  <c r="AC58" i="31"/>
  <c r="AF51" i="18"/>
  <c r="AF48" i="18"/>
  <c r="AF49" i="18" s="1"/>
  <c r="AF50" i="18"/>
  <c r="AH43" i="18"/>
  <c r="AH53" i="18" s="1"/>
  <c r="AH51" i="37"/>
  <c r="AI19" i="18"/>
  <c r="AH24" i="18"/>
  <c r="AH45" i="18"/>
  <c r="AH61" i="18" s="1"/>
  <c r="AH62" i="18" s="1"/>
  <c r="AG63" i="37"/>
  <c r="AG56" i="18"/>
  <c r="AG54" i="18"/>
  <c r="AG46" i="37" s="1"/>
  <c r="AF34" i="37"/>
  <c r="AF57" i="18"/>
  <c r="AL24" i="32"/>
  <c r="AL43" i="32"/>
  <c r="AL53" i="32" s="1"/>
  <c r="AL45" i="32"/>
  <c r="AL61" i="32" s="1"/>
  <c r="AL62" i="32" s="1"/>
  <c r="AL53" i="37"/>
  <c r="AM19" i="32"/>
  <c r="AK47" i="32"/>
  <c r="AI128" i="37"/>
  <c r="AK65" i="37"/>
  <c r="AK54" i="32"/>
  <c r="AK48" i="37" s="1"/>
  <c r="AK56" i="32"/>
  <c r="AJ48" i="32"/>
  <c r="AJ49" i="32" s="1"/>
  <c r="AJ50" i="32"/>
  <c r="AJ51" i="32"/>
  <c r="AJ36" i="37"/>
  <c r="AJ57" i="32"/>
  <c r="AB94" i="37"/>
  <c r="AD35" i="17"/>
  <c r="AD50" i="17" s="1"/>
  <c r="AD51" i="17" s="1"/>
  <c r="AD53" i="17" s="1"/>
  <c r="AB92" i="37"/>
  <c r="AJ8" i="37"/>
  <c r="V131" i="37"/>
  <c r="W129" i="37"/>
  <c r="AD35" i="24"/>
  <c r="AD46" i="24" s="1"/>
  <c r="AD47" i="24" s="1"/>
  <c r="AD49" i="24" s="1"/>
  <c r="AD35" i="25"/>
  <c r="AD50" i="25" s="1"/>
  <c r="AD51" i="25" s="1"/>
  <c r="AD53" i="25" s="1"/>
  <c r="AD35" i="26"/>
  <c r="AD50" i="26" s="1"/>
  <c r="AD51" i="26" s="1"/>
  <c r="AD53" i="26" s="1"/>
  <c r="AD40" i="37"/>
  <c r="AD42" i="26"/>
  <c r="AD39" i="26"/>
  <c r="AD43" i="29"/>
  <c r="AD32" i="37"/>
  <c r="AD41" i="25"/>
  <c r="AD27" i="37"/>
  <c r="AE54" i="28"/>
  <c r="AE42" i="28"/>
  <c r="AE40" i="28"/>
  <c r="AB9" i="37"/>
  <c r="AB73" i="37" s="1"/>
  <c r="AD29" i="37"/>
  <c r="AD41" i="24"/>
  <c r="AD44" i="28"/>
  <c r="AD43" i="37"/>
  <c r="AD41" i="28"/>
  <c r="AD41" i="26"/>
  <c r="AD28" i="37"/>
  <c r="AD38" i="37"/>
  <c r="AD39" i="17"/>
  <c r="AD42" i="17"/>
  <c r="AD39" i="37"/>
  <c r="AD42" i="25"/>
  <c r="AD39" i="25"/>
  <c r="AA72" i="37"/>
  <c r="AA77" i="37"/>
  <c r="AA76" i="37"/>
  <c r="AA75" i="37"/>
  <c r="AA71" i="37"/>
  <c r="AA70" i="37"/>
  <c r="AE36" i="15"/>
  <c r="AE42" i="29"/>
  <c r="AE54" i="29"/>
  <c r="AE40" i="29"/>
  <c r="AB122" i="37"/>
  <c r="AC45" i="29"/>
  <c r="AC20" i="37"/>
  <c r="AE54" i="30"/>
  <c r="AE40" i="30"/>
  <c r="AE42" i="30"/>
  <c r="AD43" i="28"/>
  <c r="AD31" i="37"/>
  <c r="AD35" i="27"/>
  <c r="AD46" i="27" s="1"/>
  <c r="AD26" i="37"/>
  <c r="AD41" i="17"/>
  <c r="AB100" i="37"/>
  <c r="AB101" i="37"/>
  <c r="AB102" i="37"/>
  <c r="AB130" i="37"/>
  <c r="AA73" i="37"/>
  <c r="AB93" i="37"/>
  <c r="AE38" i="25"/>
  <c r="AE52" i="25"/>
  <c r="AE40" i="25"/>
  <c r="AE55" i="18"/>
  <c r="AE59" i="18"/>
  <c r="AC43" i="25"/>
  <c r="AC15" i="37"/>
  <c r="AF9" i="31"/>
  <c r="AF9" i="32"/>
  <c r="AF9" i="18"/>
  <c r="AF11" i="29"/>
  <c r="AF35" i="29" s="1"/>
  <c r="AF36" i="29" s="1"/>
  <c r="AF11" i="28"/>
  <c r="AF35" i="28" s="1"/>
  <c r="AF36" i="28" s="1"/>
  <c r="AF11" i="30"/>
  <c r="AF35" i="30" s="1"/>
  <c r="AF36" i="30" s="1"/>
  <c r="AF9" i="27"/>
  <c r="AF33" i="27" s="1"/>
  <c r="AF34" i="27" s="1"/>
  <c r="AF9" i="24"/>
  <c r="AF33" i="24" s="1"/>
  <c r="AF34" i="24" s="1"/>
  <c r="AF9" i="26"/>
  <c r="AF33" i="26" s="1"/>
  <c r="AF34" i="26" s="1"/>
  <c r="AF9" i="17"/>
  <c r="AF33" i="17" s="1"/>
  <c r="AF34" i="17" s="1"/>
  <c r="AF9" i="25"/>
  <c r="AF33" i="25" s="1"/>
  <c r="AF34" i="25" s="1"/>
  <c r="AG13" i="15"/>
  <c r="AG33" i="15" s="1"/>
  <c r="AD41" i="27"/>
  <c r="AD30" i="37"/>
  <c r="AD37" i="29"/>
  <c r="AD52" i="29" s="1"/>
  <c r="AD53" i="29" s="1"/>
  <c r="AD55" i="29" s="1"/>
  <c r="AA68" i="37"/>
  <c r="AE40" i="26"/>
  <c r="AE52" i="26"/>
  <c r="AE38" i="26"/>
  <c r="AE55" i="32"/>
  <c r="AE59" i="32"/>
  <c r="AB97" i="37"/>
  <c r="AD39" i="27"/>
  <c r="AD42" i="37"/>
  <c r="AD42" i="27"/>
  <c r="AD18" i="37" s="1"/>
  <c r="AD41" i="29"/>
  <c r="AD44" i="29"/>
  <c r="AD44" i="37"/>
  <c r="AD37" i="30"/>
  <c r="AD52" i="30" s="1"/>
  <c r="AD53" i="30" s="1"/>
  <c r="AD55" i="30" s="1"/>
  <c r="AE38" i="17"/>
  <c r="AE52" i="17"/>
  <c r="AE40" i="17"/>
  <c r="AB99" i="37"/>
  <c r="AB95" i="37"/>
  <c r="AC43" i="17"/>
  <c r="AC14" i="37"/>
  <c r="AA74" i="37"/>
  <c r="AD41" i="30"/>
  <c r="AD45" i="37"/>
  <c r="AD44" i="30"/>
  <c r="AE40" i="24"/>
  <c r="AE38" i="24"/>
  <c r="AE48" i="24"/>
  <c r="AD39" i="24"/>
  <c r="AD42" i="24"/>
  <c r="AD17" i="37" s="1"/>
  <c r="AD41" i="37"/>
  <c r="AB98" i="37"/>
  <c r="AC45" i="30"/>
  <c r="AC21" i="37"/>
  <c r="AC43" i="26"/>
  <c r="AC16" i="37"/>
  <c r="AD43" i="30"/>
  <c r="AD33" i="37"/>
  <c r="AE40" i="27"/>
  <c r="AE38" i="27"/>
  <c r="AE48" i="27"/>
  <c r="AD37" i="28"/>
  <c r="AD52" i="28" s="1"/>
  <c r="AD53" i="28" s="1"/>
  <c r="AD55" i="28" s="1"/>
  <c r="AA69" i="37"/>
  <c r="AC45" i="28"/>
  <c r="AC19" i="37"/>
  <c r="AD43" i="24" l="1"/>
  <c r="CM6" i="39"/>
  <c r="CP5" i="39"/>
  <c r="CO6" i="39"/>
  <c r="CR5" i="39"/>
  <c r="CH6" i="39"/>
  <c r="CK5" i="39"/>
  <c r="AI1" i="34"/>
  <c r="AH6" i="34"/>
  <c r="AH2" i="34"/>
  <c r="AH1" i="33"/>
  <c r="AG5" i="33"/>
  <c r="AG2" i="33"/>
  <c r="AG4" i="33" s="1"/>
  <c r="AG35" i="15"/>
  <c r="AG34" i="15"/>
  <c r="AH14" i="30"/>
  <c r="AG18" i="30"/>
  <c r="AI14" i="29"/>
  <c r="AH18" i="29"/>
  <c r="AC48" i="29"/>
  <c r="AC49" i="29" s="1"/>
  <c r="AC48" i="28"/>
  <c r="AC49" i="28" s="1"/>
  <c r="AD212" i="30"/>
  <c r="AD47" i="30" s="1"/>
  <c r="AD208" i="28"/>
  <c r="AD22" i="28" s="1"/>
  <c r="AH11" i="32"/>
  <c r="AG17" i="32"/>
  <c r="AH11" i="31"/>
  <c r="AG17" i="31"/>
  <c r="AH11" i="18"/>
  <c r="AG17" i="18"/>
  <c r="AH17" i="28"/>
  <c r="AG18" i="28"/>
  <c r="AC48" i="30"/>
  <c r="AC49" i="30" s="1"/>
  <c r="AD208" i="29"/>
  <c r="AD22" i="29" s="1"/>
  <c r="AD212" i="28"/>
  <c r="AD47" i="28" s="1"/>
  <c r="AD208" i="30"/>
  <c r="AD22" i="30" s="1"/>
  <c r="AD212" i="29"/>
  <c r="AD47" i="29" s="1"/>
  <c r="AF200" i="28"/>
  <c r="AF200" i="30"/>
  <c r="AF200" i="29"/>
  <c r="AH13" i="27"/>
  <c r="AG45" i="27"/>
  <c r="AE207" i="29"/>
  <c r="AE211" i="29"/>
  <c r="AE211" i="30"/>
  <c r="AE207" i="30"/>
  <c r="AE207" i="28"/>
  <c r="AE211" i="28"/>
  <c r="AE210" i="30"/>
  <c r="AE206" i="30"/>
  <c r="AH13" i="24"/>
  <c r="AG45" i="24"/>
  <c r="AF199" i="30"/>
  <c r="AF199" i="29"/>
  <c r="AF199" i="28"/>
  <c r="AE210" i="28"/>
  <c r="AE206" i="28"/>
  <c r="AE206" i="29"/>
  <c r="AE210" i="29"/>
  <c r="AH15" i="26"/>
  <c r="AG16" i="26"/>
  <c r="AG4" i="24"/>
  <c r="AG4" i="26"/>
  <c r="CK4" i="39"/>
  <c r="AG4" i="18"/>
  <c r="AG4" i="32"/>
  <c r="AG4" i="25"/>
  <c r="AG4" i="17"/>
  <c r="AG4" i="29"/>
  <c r="AG4" i="31"/>
  <c r="AG4" i="27"/>
  <c r="AG4" i="15"/>
  <c r="AG4" i="30"/>
  <c r="AG4" i="37"/>
  <c r="AG4" i="28"/>
  <c r="AH6" i="8"/>
  <c r="AH110" i="33" s="1"/>
  <c r="AI15" i="25"/>
  <c r="AH16" i="25"/>
  <c r="AG16" i="17"/>
  <c r="AH15" i="17"/>
  <c r="AG50" i="18"/>
  <c r="AG48" i="18"/>
  <c r="AG49" i="18" s="1"/>
  <c r="AE47" i="31"/>
  <c r="AE51" i="31" s="1"/>
  <c r="AJ128" i="37"/>
  <c r="AG58" i="18"/>
  <c r="AG22" i="37" s="1"/>
  <c r="AD23" i="37"/>
  <c r="AD59" i="31"/>
  <c r="AD35" i="37"/>
  <c r="AD10" i="37" s="1"/>
  <c r="AD57" i="31"/>
  <c r="AF45" i="31"/>
  <c r="AF61" i="31" s="1"/>
  <c r="AF62" i="31" s="1"/>
  <c r="AF52" i="37"/>
  <c r="AF50" i="37" s="1"/>
  <c r="AG19" i="31"/>
  <c r="AF24" i="31"/>
  <c r="AF43" i="31"/>
  <c r="AF53" i="31" s="1"/>
  <c r="AD47" i="37"/>
  <c r="AD11" i="37" s="1"/>
  <c r="AD98" i="37" s="1"/>
  <c r="AD55" i="31"/>
  <c r="AE56" i="31"/>
  <c r="AE64" i="37"/>
  <c r="AE12" i="37" s="1"/>
  <c r="AE54" i="31"/>
  <c r="AE58" i="31" s="1"/>
  <c r="AC23" i="37"/>
  <c r="AC9" i="37" s="1"/>
  <c r="AC67" i="37" s="1"/>
  <c r="AC59" i="31"/>
  <c r="AD51" i="31"/>
  <c r="AD48" i="31"/>
  <c r="AD49" i="31" s="1"/>
  <c r="AD50" i="31"/>
  <c r="AH63" i="37"/>
  <c r="AH56" i="18"/>
  <c r="AH54" i="18"/>
  <c r="AH46" i="37" s="1"/>
  <c r="AG34" i="37"/>
  <c r="AG57" i="18"/>
  <c r="AI51" i="37"/>
  <c r="AI45" i="18"/>
  <c r="AI61" i="18" s="1"/>
  <c r="AI62" i="18" s="1"/>
  <c r="AI24" i="18"/>
  <c r="AI43" i="18"/>
  <c r="AI53" i="18" s="1"/>
  <c r="AJ19" i="18"/>
  <c r="AH47" i="18"/>
  <c r="AK58" i="32"/>
  <c r="AK24" i="37" s="1"/>
  <c r="AK36" i="37"/>
  <c r="AK57" i="32"/>
  <c r="AM45" i="32"/>
  <c r="AM61" i="32" s="1"/>
  <c r="AM62" i="32" s="1"/>
  <c r="AM24" i="32"/>
  <c r="AM43" i="32"/>
  <c r="AM53" i="32" s="1"/>
  <c r="AM53" i="37"/>
  <c r="AN19" i="32"/>
  <c r="AK48" i="32"/>
  <c r="AK49" i="32" s="1"/>
  <c r="AK50" i="32"/>
  <c r="AK51" i="32"/>
  <c r="AL47" i="32"/>
  <c r="AL65" i="37"/>
  <c r="AL56" i="32"/>
  <c r="AL54" i="32"/>
  <c r="AL48" i="37" s="1"/>
  <c r="AC92" i="37"/>
  <c r="AE35" i="24"/>
  <c r="AE46" i="24" s="1"/>
  <c r="AE47" i="24" s="1"/>
  <c r="AE49" i="24" s="1"/>
  <c r="AJ121" i="37"/>
  <c r="AK8" i="37"/>
  <c r="W131" i="37"/>
  <c r="X129" i="37"/>
  <c r="AE35" i="26"/>
  <c r="AE50" i="26" s="1"/>
  <c r="AE51" i="26" s="1"/>
  <c r="AE53" i="26" s="1"/>
  <c r="AE37" i="30"/>
  <c r="AE52" i="30" s="1"/>
  <c r="AE53" i="30" s="1"/>
  <c r="AE55" i="30" s="1"/>
  <c r="AC99" i="37"/>
  <c r="AE35" i="27"/>
  <c r="AE46" i="27" s="1"/>
  <c r="AE47" i="27" s="1"/>
  <c r="AE49" i="27" s="1"/>
  <c r="AC98" i="37"/>
  <c r="AC96" i="37"/>
  <c r="AC97" i="37"/>
  <c r="AC95" i="37"/>
  <c r="AE35" i="25"/>
  <c r="AE50" i="25" s="1"/>
  <c r="AE51" i="25" s="1"/>
  <c r="AE53" i="25" s="1"/>
  <c r="AB69" i="37"/>
  <c r="AB76" i="37"/>
  <c r="AB77" i="37"/>
  <c r="AB75" i="37"/>
  <c r="AB71" i="37"/>
  <c r="AB70" i="37"/>
  <c r="AE42" i="27"/>
  <c r="AE18" i="37" s="1"/>
  <c r="AE39" i="27"/>
  <c r="AE42" i="37"/>
  <c r="AE41" i="24"/>
  <c r="AE29" i="37"/>
  <c r="AE42" i="26"/>
  <c r="AE39" i="26"/>
  <c r="AE40" i="37"/>
  <c r="AG9" i="31"/>
  <c r="AG9" i="32"/>
  <c r="AG9" i="18"/>
  <c r="AG11" i="30"/>
  <c r="AG35" i="30" s="1"/>
  <c r="AG36" i="30" s="1"/>
  <c r="AG11" i="29"/>
  <c r="AG35" i="29" s="1"/>
  <c r="AG36" i="29" s="1"/>
  <c r="AG11" i="28"/>
  <c r="AG35" i="28" s="1"/>
  <c r="AG36" i="28" s="1"/>
  <c r="AG9" i="27"/>
  <c r="AG33" i="27" s="1"/>
  <c r="AG34" i="27" s="1"/>
  <c r="AG9" i="24"/>
  <c r="AG33" i="24" s="1"/>
  <c r="AG34" i="24" s="1"/>
  <c r="AG9" i="26"/>
  <c r="AG33" i="26" s="1"/>
  <c r="AG34" i="26" s="1"/>
  <c r="AG9" i="25"/>
  <c r="AG33" i="25" s="1"/>
  <c r="AG34" i="25" s="1"/>
  <c r="AG9" i="17"/>
  <c r="AG33" i="17" s="1"/>
  <c r="AG34" i="17" s="1"/>
  <c r="AH13" i="15"/>
  <c r="AH33" i="15" s="1"/>
  <c r="AF42" i="29"/>
  <c r="AF40" i="29"/>
  <c r="AF54" i="29"/>
  <c r="AE37" i="28"/>
  <c r="AE52" i="28" s="1"/>
  <c r="AE53" i="28" s="1"/>
  <c r="AE55" i="28" s="1"/>
  <c r="AE30" i="37"/>
  <c r="AE41" i="27"/>
  <c r="AD45" i="30"/>
  <c r="AD21" i="37"/>
  <c r="AE38" i="37"/>
  <c r="AE42" i="17"/>
  <c r="AE39" i="17"/>
  <c r="AF40" i="25"/>
  <c r="AF52" i="25"/>
  <c r="AF38" i="25"/>
  <c r="AF55" i="18"/>
  <c r="AF59" i="18"/>
  <c r="AE27" i="37"/>
  <c r="AE41" i="25"/>
  <c r="AC122" i="37"/>
  <c r="AE41" i="28"/>
  <c r="AE43" i="37"/>
  <c r="AE44" i="28"/>
  <c r="AF36" i="15"/>
  <c r="AE41" i="26"/>
  <c r="AE28" i="37"/>
  <c r="AF38" i="17"/>
  <c r="AF52" i="17"/>
  <c r="AF40" i="17"/>
  <c r="AF55" i="32"/>
  <c r="AF59" i="32"/>
  <c r="AE37" i="29"/>
  <c r="AE52" i="29" s="1"/>
  <c r="AE53" i="29" s="1"/>
  <c r="AE55" i="29" s="1"/>
  <c r="AD43" i="17"/>
  <c r="AD14" i="37"/>
  <c r="AE43" i="28"/>
  <c r="AE31" i="37"/>
  <c r="AE26" i="37"/>
  <c r="AE41" i="17"/>
  <c r="AF52" i="26"/>
  <c r="AF38" i="26"/>
  <c r="AF40" i="26"/>
  <c r="AE42" i="25"/>
  <c r="AE39" i="25"/>
  <c r="AE39" i="37"/>
  <c r="AE43" i="30"/>
  <c r="AE33" i="37"/>
  <c r="AE44" i="29"/>
  <c r="AE41" i="29"/>
  <c r="AE44" i="37"/>
  <c r="AD45" i="28"/>
  <c r="AD19" i="37"/>
  <c r="AF40" i="28"/>
  <c r="AF42" i="28"/>
  <c r="AF54" i="28"/>
  <c r="AD43" i="25"/>
  <c r="AD15" i="37"/>
  <c r="AB74" i="37"/>
  <c r="AC101" i="37"/>
  <c r="AC100" i="37"/>
  <c r="AC102" i="37"/>
  <c r="AC130" i="37"/>
  <c r="AC93" i="37"/>
  <c r="AF48" i="24"/>
  <c r="AF38" i="24"/>
  <c r="AF40" i="24"/>
  <c r="AE44" i="30"/>
  <c r="AE41" i="30"/>
  <c r="AE45" i="37"/>
  <c r="AB72" i="37"/>
  <c r="AF40" i="27"/>
  <c r="AF48" i="27"/>
  <c r="AF38" i="27"/>
  <c r="AB68" i="37"/>
  <c r="AE43" i="29"/>
  <c r="AE32" i="37"/>
  <c r="AD43" i="26"/>
  <c r="AD16" i="37"/>
  <c r="AE42" i="24"/>
  <c r="AE17" i="37" s="1"/>
  <c r="AE39" i="24"/>
  <c r="AE41" i="37"/>
  <c r="AE35" i="17"/>
  <c r="AE50" i="17" s="1"/>
  <c r="AE51" i="17" s="1"/>
  <c r="AE53" i="17" s="1"/>
  <c r="AD20" i="37"/>
  <c r="AD45" i="29"/>
  <c r="AF42" i="30"/>
  <c r="AF54" i="30"/>
  <c r="AF40" i="30"/>
  <c r="AD47" i="27"/>
  <c r="AD49" i="27" s="1"/>
  <c r="AD43" i="27" s="1"/>
  <c r="AB67" i="37"/>
  <c r="AE43" i="24" l="1"/>
  <c r="AE43" i="27"/>
  <c r="CR6" i="39"/>
  <c r="CU5" i="39"/>
  <c r="AJ1" i="34"/>
  <c r="AI6" i="34"/>
  <c r="AI2" i="34"/>
  <c r="AI4" i="34" s="1"/>
  <c r="AI1" i="33"/>
  <c r="AH5" i="33"/>
  <c r="AH2" i="33"/>
  <c r="CK6" i="39"/>
  <c r="CN5" i="39"/>
  <c r="CP6" i="39"/>
  <c r="CS5" i="39"/>
  <c r="AH12" i="34"/>
  <c r="AH10" i="34"/>
  <c r="AH14" i="34"/>
  <c r="AH8" i="34"/>
  <c r="AH13" i="34"/>
  <c r="AH15" i="34"/>
  <c r="AH11" i="34"/>
  <c r="AH9" i="34"/>
  <c r="AH34" i="15"/>
  <c r="AH35" i="15"/>
  <c r="AI14" i="30"/>
  <c r="AH18" i="30"/>
  <c r="AI18" i="29"/>
  <c r="AJ14" i="29"/>
  <c r="AD48" i="28"/>
  <c r="AD49" i="28" s="1"/>
  <c r="AD48" i="29"/>
  <c r="AD49" i="29" s="1"/>
  <c r="AD48" i="30"/>
  <c r="AD49" i="30" s="1"/>
  <c r="AE212" i="29"/>
  <c r="AE47" i="29" s="1"/>
  <c r="AE212" i="28"/>
  <c r="AE47" i="28" s="1"/>
  <c r="AI11" i="32"/>
  <c r="AH17" i="32"/>
  <c r="AH17" i="31"/>
  <c r="AI11" i="31"/>
  <c r="AI11" i="18"/>
  <c r="AH17" i="18"/>
  <c r="AI17" i="28"/>
  <c r="AH18" i="28"/>
  <c r="AE208" i="29"/>
  <c r="AE22" i="29" s="1"/>
  <c r="AF207" i="28"/>
  <c r="AF211" i="28"/>
  <c r="AF211" i="30"/>
  <c r="AF207" i="30"/>
  <c r="AE208" i="30"/>
  <c r="AE22" i="30" s="1"/>
  <c r="AE208" i="28"/>
  <c r="AE22" i="28" s="1"/>
  <c r="AE212" i="30"/>
  <c r="AE47" i="30" s="1"/>
  <c r="AG200" i="30"/>
  <c r="AG200" i="29"/>
  <c r="AG200" i="28"/>
  <c r="AI13" i="27"/>
  <c r="AH45" i="27"/>
  <c r="AF207" i="29"/>
  <c r="AF211" i="29"/>
  <c r="AF206" i="28"/>
  <c r="AF210" i="28"/>
  <c r="AF206" i="29"/>
  <c r="AF210" i="29"/>
  <c r="AG199" i="30"/>
  <c r="AG199" i="29"/>
  <c r="AG199" i="28"/>
  <c r="AF206" i="30"/>
  <c r="AF210" i="30"/>
  <c r="AH45" i="24"/>
  <c r="AI13" i="24"/>
  <c r="AI15" i="26"/>
  <c r="AH16" i="26"/>
  <c r="AH4" i="25"/>
  <c r="CN4" i="39"/>
  <c r="AH4" i="32"/>
  <c r="AH4" i="28"/>
  <c r="AH4" i="31"/>
  <c r="AH4" i="30"/>
  <c r="AH4" i="18"/>
  <c r="AH4" i="15"/>
  <c r="AH4" i="29"/>
  <c r="AH4" i="37"/>
  <c r="AH4" i="24"/>
  <c r="AH4" i="17"/>
  <c r="AH4" i="27"/>
  <c r="AI6" i="8"/>
  <c r="AI110" i="33" s="1"/>
  <c r="AH4" i="26"/>
  <c r="AI16" i="25"/>
  <c r="AJ15" i="25"/>
  <c r="AI15" i="17"/>
  <c r="AH16" i="17"/>
  <c r="AE50" i="31"/>
  <c r="AE48" i="31"/>
  <c r="AE49" i="31" s="1"/>
  <c r="AK121" i="37"/>
  <c r="AF47" i="31"/>
  <c r="AF50" i="31" s="1"/>
  <c r="AF37" i="29"/>
  <c r="AF52" i="29" s="1"/>
  <c r="AF53" i="29" s="1"/>
  <c r="AF55" i="29" s="1"/>
  <c r="AI47" i="18"/>
  <c r="AI48" i="18" s="1"/>
  <c r="AI49" i="18" s="1"/>
  <c r="AE23" i="37"/>
  <c r="AE59" i="31"/>
  <c r="AF54" i="31"/>
  <c r="AF58" i="31" s="1"/>
  <c r="AF56" i="31"/>
  <c r="AF64" i="37"/>
  <c r="AF12" i="37" s="1"/>
  <c r="AE47" i="37"/>
  <c r="AE11" i="37" s="1"/>
  <c r="AE93" i="37" s="1"/>
  <c r="AE55" i="31"/>
  <c r="AG45" i="31"/>
  <c r="AG61" i="31" s="1"/>
  <c r="AG62" i="31" s="1"/>
  <c r="AG24" i="31"/>
  <c r="AG43" i="31"/>
  <c r="AG53" i="31" s="1"/>
  <c r="AG52" i="37"/>
  <c r="AG50" i="37" s="1"/>
  <c r="AH19" i="31"/>
  <c r="AE57" i="31"/>
  <c r="AE35" i="37"/>
  <c r="AE10" i="37" s="1"/>
  <c r="AH51" i="18"/>
  <c r="AH48" i="18"/>
  <c r="AH49" i="18" s="1"/>
  <c r="AH50" i="18"/>
  <c r="AK19" i="18"/>
  <c r="AJ24" i="18"/>
  <c r="AJ51" i="37"/>
  <c r="AJ43" i="18"/>
  <c r="AJ53" i="18" s="1"/>
  <c r="AJ45" i="18"/>
  <c r="AJ61" i="18" s="1"/>
  <c r="AJ62" i="18" s="1"/>
  <c r="AI56" i="18"/>
  <c r="AI54" i="18"/>
  <c r="AI46" i="37" s="1"/>
  <c r="AI63" i="37"/>
  <c r="AH58" i="18"/>
  <c r="AH22" i="37" s="1"/>
  <c r="AH34" i="37"/>
  <c r="AH57" i="18"/>
  <c r="AL36" i="37"/>
  <c r="AL57" i="32"/>
  <c r="AN43" i="32"/>
  <c r="AN53" i="32" s="1"/>
  <c r="AN24" i="32"/>
  <c r="AN45" i="32"/>
  <c r="AN61" i="32" s="1"/>
  <c r="AN62" i="32" s="1"/>
  <c r="AN53" i="37"/>
  <c r="AO19" i="32"/>
  <c r="AM47" i="32"/>
  <c r="AM65" i="37"/>
  <c r="AM56" i="32"/>
  <c r="AM54" i="32"/>
  <c r="AM48" i="37" s="1"/>
  <c r="AL58" i="32"/>
  <c r="AL24" i="37" s="1"/>
  <c r="AL48" i="32"/>
  <c r="AL49" i="32" s="1"/>
  <c r="AL51" i="32"/>
  <c r="AL50" i="32"/>
  <c r="AK128" i="37"/>
  <c r="AL8" i="37"/>
  <c r="Y129" i="37"/>
  <c r="X131" i="37"/>
  <c r="AD9" i="37"/>
  <c r="AD71" i="37" s="1"/>
  <c r="AF37" i="28"/>
  <c r="AF52" i="28" s="1"/>
  <c r="AF53" i="28" s="1"/>
  <c r="AF55" i="28" s="1"/>
  <c r="AF35" i="26"/>
  <c r="AF50" i="26" s="1"/>
  <c r="AF51" i="26" s="1"/>
  <c r="AF53" i="26" s="1"/>
  <c r="AF35" i="25"/>
  <c r="AF50" i="25" s="1"/>
  <c r="AF51" i="25" s="1"/>
  <c r="AF53" i="25" s="1"/>
  <c r="AF37" i="30"/>
  <c r="AF52" i="30" s="1"/>
  <c r="AF53" i="30" s="1"/>
  <c r="AF55" i="30" s="1"/>
  <c r="AF44" i="28"/>
  <c r="AF41" i="28"/>
  <c r="AF43" i="37"/>
  <c r="AF42" i="17"/>
  <c r="AF39" i="17"/>
  <c r="AF38" i="37"/>
  <c r="AD130" i="37"/>
  <c r="AD102" i="37"/>
  <c r="AD100" i="37"/>
  <c r="AD101" i="37"/>
  <c r="AF35" i="24"/>
  <c r="AF46" i="24" s="1"/>
  <c r="AC69" i="37"/>
  <c r="AE43" i="25"/>
  <c r="AE15" i="37"/>
  <c r="AD122" i="37"/>
  <c r="AF27" i="37"/>
  <c r="AF41" i="25"/>
  <c r="AF41" i="29"/>
  <c r="AF44" i="37"/>
  <c r="AF44" i="29"/>
  <c r="AG40" i="27"/>
  <c r="AG48" i="27"/>
  <c r="AG38" i="27"/>
  <c r="AD94" i="37"/>
  <c r="AC74" i="37"/>
  <c r="AD92" i="37"/>
  <c r="AD96" i="37"/>
  <c r="AF43" i="29"/>
  <c r="AF32" i="37"/>
  <c r="AG42" i="28"/>
  <c r="AG54" i="28"/>
  <c r="AG40" i="28"/>
  <c r="AE43" i="26"/>
  <c r="AE16" i="37"/>
  <c r="AF39" i="25"/>
  <c r="AF39" i="37"/>
  <c r="AF42" i="25"/>
  <c r="AG40" i="26"/>
  <c r="AG52" i="26"/>
  <c r="AG38" i="26"/>
  <c r="AF42" i="27"/>
  <c r="AF18" i="37" s="1"/>
  <c r="AF42" i="37"/>
  <c r="AF39" i="27"/>
  <c r="AC73" i="37"/>
  <c r="AC72" i="37"/>
  <c r="AG36" i="15"/>
  <c r="AG40" i="29"/>
  <c r="AG42" i="29"/>
  <c r="AG54" i="29"/>
  <c r="AF29" i="37"/>
  <c r="AF41" i="24"/>
  <c r="AF41" i="26"/>
  <c r="AF28" i="37"/>
  <c r="AF41" i="17"/>
  <c r="AF26" i="37"/>
  <c r="AE43" i="17"/>
  <c r="AE14" i="37"/>
  <c r="AH9" i="31"/>
  <c r="AH9" i="32"/>
  <c r="AH9" i="18"/>
  <c r="AH11" i="30"/>
  <c r="AH35" i="30" s="1"/>
  <c r="AH36" i="30" s="1"/>
  <c r="AH11" i="29"/>
  <c r="AH35" i="29" s="1"/>
  <c r="AH36" i="29" s="1"/>
  <c r="AH11" i="28"/>
  <c r="AH35" i="28" s="1"/>
  <c r="AH36" i="28" s="1"/>
  <c r="AH9" i="26"/>
  <c r="AH33" i="26" s="1"/>
  <c r="AH34" i="26" s="1"/>
  <c r="AH9" i="27"/>
  <c r="AH33" i="27" s="1"/>
  <c r="AH34" i="27" s="1"/>
  <c r="AH9" i="24"/>
  <c r="AH33" i="24" s="1"/>
  <c r="AH34" i="24" s="1"/>
  <c r="AH9" i="25"/>
  <c r="AH33" i="25" s="1"/>
  <c r="AH34" i="25" s="1"/>
  <c r="AH9" i="17"/>
  <c r="AH33" i="17" s="1"/>
  <c r="AH34" i="17" s="1"/>
  <c r="AI13" i="15"/>
  <c r="AI33" i="15" s="1"/>
  <c r="AG54" i="30"/>
  <c r="AG40" i="30"/>
  <c r="AG42" i="30"/>
  <c r="AF35" i="27"/>
  <c r="AF46" i="27" s="1"/>
  <c r="AE20" i="37"/>
  <c r="AE45" i="29"/>
  <c r="AE45" i="30"/>
  <c r="AE21" i="37"/>
  <c r="AF43" i="28"/>
  <c r="AF31" i="37"/>
  <c r="AF42" i="26"/>
  <c r="AF39" i="26"/>
  <c r="AF40" i="37"/>
  <c r="AD97" i="37"/>
  <c r="AF35" i="17"/>
  <c r="AF50" i="17" s="1"/>
  <c r="AF51" i="17" s="1"/>
  <c r="AF53" i="17" s="1"/>
  <c r="AD93" i="37"/>
  <c r="AG40" i="17"/>
  <c r="AG52" i="17"/>
  <c r="AG38" i="17"/>
  <c r="AG55" i="18"/>
  <c r="AG59" i="18"/>
  <c r="AF41" i="30"/>
  <c r="AF45" i="37"/>
  <c r="AF44" i="30"/>
  <c r="AC77" i="37"/>
  <c r="AC76" i="37"/>
  <c r="AC75" i="37"/>
  <c r="AC71" i="37"/>
  <c r="AC70" i="37"/>
  <c r="AF41" i="27"/>
  <c r="AF30" i="37"/>
  <c r="AC68" i="37"/>
  <c r="AE45" i="28"/>
  <c r="AE19" i="37"/>
  <c r="AG52" i="25"/>
  <c r="AG38" i="25"/>
  <c r="AG40" i="25"/>
  <c r="AG55" i="32"/>
  <c r="AG59" i="32"/>
  <c r="AF33" i="37"/>
  <c r="AF43" i="30"/>
  <c r="AF42" i="24"/>
  <c r="AF17" i="37" s="1"/>
  <c r="AF41" i="37"/>
  <c r="AF39" i="24"/>
  <c r="AD99" i="37"/>
  <c r="AD95" i="37"/>
  <c r="AG40" i="24"/>
  <c r="AG48" i="24"/>
  <c r="AG38" i="24"/>
  <c r="CS6" i="39" l="1"/>
  <c r="CV5" i="39"/>
  <c r="AJ6" i="34"/>
  <c r="AK1" i="34"/>
  <c r="AJ2" i="34"/>
  <c r="CN6" i="39"/>
  <c r="CQ5" i="39"/>
  <c r="AI5" i="33"/>
  <c r="AJ1" i="33"/>
  <c r="AI2" i="33"/>
  <c r="AI4" i="33" s="1"/>
  <c r="CU6" i="39"/>
  <c r="CX5" i="39"/>
  <c r="AI35" i="15"/>
  <c r="AI34" i="15"/>
  <c r="AJ14" i="30"/>
  <c r="AI18" i="30"/>
  <c r="AJ18" i="29"/>
  <c r="AK14" i="29"/>
  <c r="AE48" i="28"/>
  <c r="AE49" i="28" s="1"/>
  <c r="AE48" i="29"/>
  <c r="AE49" i="29" s="1"/>
  <c r="AF212" i="28"/>
  <c r="AF47" i="28" s="1"/>
  <c r="AF212" i="30"/>
  <c r="AF47" i="30" s="1"/>
  <c r="AF208" i="28"/>
  <c r="AF22" i="28" s="1"/>
  <c r="AJ11" i="32"/>
  <c r="AI17" i="32"/>
  <c r="AJ11" i="31"/>
  <c r="AI17" i="31"/>
  <c r="AJ11" i="18"/>
  <c r="AI17" i="18"/>
  <c r="AI18" i="28"/>
  <c r="AJ17" i="28"/>
  <c r="AF208" i="30"/>
  <c r="AF22" i="30" s="1"/>
  <c r="AE48" i="30"/>
  <c r="AE49" i="30" s="1"/>
  <c r="AG207" i="30"/>
  <c r="AG211" i="30"/>
  <c r="AF212" i="29"/>
  <c r="AF47" i="29" s="1"/>
  <c r="AF208" i="29"/>
  <c r="AF22" i="29" s="1"/>
  <c r="AI45" i="27"/>
  <c r="AJ13" i="27"/>
  <c r="AH200" i="30"/>
  <c r="AH200" i="29"/>
  <c r="AH200" i="28"/>
  <c r="AG207" i="28"/>
  <c r="AG211" i="28"/>
  <c r="AG207" i="29"/>
  <c r="AG211" i="29"/>
  <c r="AG206" i="29"/>
  <c r="AG210" i="29"/>
  <c r="AG210" i="28"/>
  <c r="AG206" i="28"/>
  <c r="AG206" i="30"/>
  <c r="AG210" i="30"/>
  <c r="AI45" i="24"/>
  <c r="AJ13" i="24"/>
  <c r="AH199" i="30"/>
  <c r="AH199" i="29"/>
  <c r="AH199" i="28"/>
  <c r="AI16" i="26"/>
  <c r="AJ15" i="26"/>
  <c r="AI4" i="30"/>
  <c r="AI4" i="31"/>
  <c r="AI4" i="26"/>
  <c r="AI4" i="18"/>
  <c r="AI4" i="15"/>
  <c r="AJ6" i="8"/>
  <c r="AJ110" i="33" s="1"/>
  <c r="AI4" i="29"/>
  <c r="AI4" i="37"/>
  <c r="AI4" i="28"/>
  <c r="AI4" i="27"/>
  <c r="CQ4" i="39"/>
  <c r="AI4" i="25"/>
  <c r="AI4" i="32"/>
  <c r="AI4" i="24"/>
  <c r="AI4" i="17"/>
  <c r="AJ16" i="25"/>
  <c r="AK15" i="25"/>
  <c r="AJ15" i="17"/>
  <c r="AI16" i="17"/>
  <c r="AF48" i="31"/>
  <c r="AF49" i="31" s="1"/>
  <c r="AF51" i="31"/>
  <c r="AL128" i="37"/>
  <c r="AD75" i="37"/>
  <c r="AI51" i="18"/>
  <c r="AI50" i="18"/>
  <c r="AI58" i="18"/>
  <c r="AI22" i="37" s="1"/>
  <c r="AJ47" i="18"/>
  <c r="AJ48" i="18" s="1"/>
  <c r="AJ49" i="18" s="1"/>
  <c r="AF23" i="37"/>
  <c r="AF59" i="31"/>
  <c r="AG64" i="37"/>
  <c r="AG12" i="37" s="1"/>
  <c r="AG56" i="31"/>
  <c r="AG54" i="31"/>
  <c r="AG58" i="31" s="1"/>
  <c r="AF47" i="37"/>
  <c r="AF11" i="37" s="1"/>
  <c r="AF99" i="37" s="1"/>
  <c r="AF55" i="31"/>
  <c r="AH45" i="31"/>
  <c r="AH61" i="31" s="1"/>
  <c r="AH62" i="31" s="1"/>
  <c r="AH43" i="31"/>
  <c r="AH53" i="31" s="1"/>
  <c r="AH24" i="31"/>
  <c r="AH52" i="37"/>
  <c r="AH50" i="37" s="1"/>
  <c r="AI19" i="31"/>
  <c r="AG47" i="31"/>
  <c r="AF35" i="37"/>
  <c r="AF10" i="37" s="1"/>
  <c r="AF57" i="31"/>
  <c r="AK24" i="18"/>
  <c r="AL19" i="18"/>
  <c r="AK51" i="37"/>
  <c r="AK43" i="18"/>
  <c r="AK53" i="18" s="1"/>
  <c r="AK45" i="18"/>
  <c r="AK61" i="18" s="1"/>
  <c r="AK62" i="18" s="1"/>
  <c r="AI57" i="18"/>
  <c r="AI34" i="37"/>
  <c r="AJ63" i="37"/>
  <c r="AJ56" i="18"/>
  <c r="AJ54" i="18"/>
  <c r="AJ46" i="37" s="1"/>
  <c r="AM36" i="37"/>
  <c r="AM57" i="32"/>
  <c r="AO24" i="32"/>
  <c r="AO43" i="32"/>
  <c r="AO53" i="32" s="1"/>
  <c r="AO45" i="32"/>
  <c r="AO61" i="32" s="1"/>
  <c r="AO62" i="32" s="1"/>
  <c r="AO53" i="37"/>
  <c r="AP19" i="32"/>
  <c r="AN47" i="32"/>
  <c r="AM48" i="32"/>
  <c r="AM49" i="32" s="1"/>
  <c r="AM51" i="32"/>
  <c r="AM50" i="32"/>
  <c r="AN65" i="37"/>
  <c r="AN56" i="32"/>
  <c r="AN54" i="32"/>
  <c r="AN48" i="37" s="1"/>
  <c r="AM58" i="32"/>
  <c r="AM24" i="37" s="1"/>
  <c r="AD72" i="37"/>
  <c r="AD74" i="37"/>
  <c r="AD70" i="37"/>
  <c r="AD77" i="37"/>
  <c r="AD68" i="37"/>
  <c r="AD69" i="37"/>
  <c r="AD76" i="37"/>
  <c r="AE96" i="37"/>
  <c r="AG35" i="17"/>
  <c r="AG50" i="17" s="1"/>
  <c r="AG51" i="17" s="1"/>
  <c r="AG53" i="17" s="1"/>
  <c r="AD73" i="37"/>
  <c r="AG35" i="25"/>
  <c r="AG50" i="25" s="1"/>
  <c r="AG51" i="25" s="1"/>
  <c r="AG53" i="25" s="1"/>
  <c r="AM8" i="37"/>
  <c r="AL121" i="37"/>
  <c r="Y131" i="37"/>
  <c r="Z129" i="37"/>
  <c r="AD67" i="37"/>
  <c r="AG35" i="27"/>
  <c r="AG46" i="27" s="1"/>
  <c r="AG47" i="27" s="1"/>
  <c r="AG49" i="27" s="1"/>
  <c r="AE95" i="37"/>
  <c r="AE94" i="37"/>
  <c r="AE92" i="37"/>
  <c r="AG35" i="24"/>
  <c r="AG46" i="24" s="1"/>
  <c r="AG47" i="24" s="1"/>
  <c r="AG49" i="24" s="1"/>
  <c r="AH36" i="15"/>
  <c r="AG29" i="37"/>
  <c r="AG41" i="24"/>
  <c r="AG41" i="25"/>
  <c r="AG27" i="37"/>
  <c r="AG39" i="17"/>
  <c r="AG42" i="17"/>
  <c r="AG38" i="37"/>
  <c r="AI9" i="31"/>
  <c r="AI9" i="32"/>
  <c r="AI9" i="18"/>
  <c r="AI11" i="30"/>
  <c r="AI35" i="30" s="1"/>
  <c r="AI36" i="30" s="1"/>
  <c r="AI11" i="29"/>
  <c r="AI35" i="29" s="1"/>
  <c r="AI36" i="29" s="1"/>
  <c r="AI11" i="28"/>
  <c r="AI35" i="28" s="1"/>
  <c r="AI36" i="28" s="1"/>
  <c r="AI9" i="26"/>
  <c r="AI33" i="26" s="1"/>
  <c r="AI34" i="26" s="1"/>
  <c r="AI9" i="27"/>
  <c r="AI33" i="27" s="1"/>
  <c r="AI34" i="27" s="1"/>
  <c r="AI9" i="24"/>
  <c r="AI33" i="24" s="1"/>
  <c r="AI34" i="24" s="1"/>
  <c r="AI9" i="25"/>
  <c r="AI33" i="25" s="1"/>
  <c r="AI34" i="25" s="1"/>
  <c r="AI9" i="17"/>
  <c r="AI33" i="17" s="1"/>
  <c r="AI34" i="17" s="1"/>
  <c r="AJ13" i="15"/>
  <c r="AJ33" i="15" s="1"/>
  <c r="AH42" i="30"/>
  <c r="AH54" i="30"/>
  <c r="AH40" i="30"/>
  <c r="AG37" i="29"/>
  <c r="AG52" i="29" s="1"/>
  <c r="AG53" i="29" s="1"/>
  <c r="AG55" i="29" s="1"/>
  <c r="AE99" i="37"/>
  <c r="AF43" i="25"/>
  <c r="AF15" i="37"/>
  <c r="AG43" i="28"/>
  <c r="AG31" i="37"/>
  <c r="AF47" i="24"/>
  <c r="AF49" i="24" s="1"/>
  <c r="AF43" i="24" s="1"/>
  <c r="AG41" i="26"/>
  <c r="AG28" i="37"/>
  <c r="AF45" i="30"/>
  <c r="AF21" i="37"/>
  <c r="AG41" i="17"/>
  <c r="AG26" i="37"/>
  <c r="AF43" i="26"/>
  <c r="AF16" i="37"/>
  <c r="AF47" i="27"/>
  <c r="AF49" i="27" s="1"/>
  <c r="AF43" i="27" s="1"/>
  <c r="AH40" i="25"/>
  <c r="AH38" i="25"/>
  <c r="AH52" i="25"/>
  <c r="AH55" i="32"/>
  <c r="AH59" i="32"/>
  <c r="AG43" i="29"/>
  <c r="AG32" i="37"/>
  <c r="AF43" i="17"/>
  <c r="AF14" i="37"/>
  <c r="AG37" i="30"/>
  <c r="AG52" i="30" s="1"/>
  <c r="AG53" i="30" s="1"/>
  <c r="AG55" i="30" s="1"/>
  <c r="AH48" i="24"/>
  <c r="AH38" i="24"/>
  <c r="AH40" i="24"/>
  <c r="AG44" i="29"/>
  <c r="AG44" i="37"/>
  <c r="AG41" i="29"/>
  <c r="AG42" i="27"/>
  <c r="AG18" i="37" s="1"/>
  <c r="AG39" i="27"/>
  <c r="AG42" i="37"/>
  <c r="AG42" i="25"/>
  <c r="AG39" i="37"/>
  <c r="AG39" i="25"/>
  <c r="AH55" i="18"/>
  <c r="AH59" i="18"/>
  <c r="AE100" i="37"/>
  <c r="AE101" i="37"/>
  <c r="AE102" i="37"/>
  <c r="AE130" i="37"/>
  <c r="AG43" i="30"/>
  <c r="AG33" i="37"/>
  <c r="AH48" i="27"/>
  <c r="AH38" i="27"/>
  <c r="AH40" i="27"/>
  <c r="AE9" i="37"/>
  <c r="AE67" i="37" s="1"/>
  <c r="AE97" i="37"/>
  <c r="AG42" i="26"/>
  <c r="AG40" i="37"/>
  <c r="AG39" i="26"/>
  <c r="AE122" i="37"/>
  <c r="AH40" i="17"/>
  <c r="AH38" i="17"/>
  <c r="AH52" i="17"/>
  <c r="AG44" i="30"/>
  <c r="AG41" i="30"/>
  <c r="AG45" i="37"/>
  <c r="AH52" i="26"/>
  <c r="AH38" i="26"/>
  <c r="AH40" i="26"/>
  <c r="AG37" i="28"/>
  <c r="AG52" i="28" s="1"/>
  <c r="AG53" i="28" s="1"/>
  <c r="AG55" i="28" s="1"/>
  <c r="AH40" i="29"/>
  <c r="AH42" i="29"/>
  <c r="AH54" i="29"/>
  <c r="AF45" i="29"/>
  <c r="AF20" i="37"/>
  <c r="AG42" i="24"/>
  <c r="AG17" i="37" s="1"/>
  <c r="AG39" i="24"/>
  <c r="AG41" i="37"/>
  <c r="AH42" i="28"/>
  <c r="AH54" i="28"/>
  <c r="AH40" i="28"/>
  <c r="AG35" i="26"/>
  <c r="AG50" i="26" s="1"/>
  <c r="AG51" i="26" s="1"/>
  <c r="AG53" i="26" s="1"/>
  <c r="AG44" i="28"/>
  <c r="AG41" i="28"/>
  <c r="AG43" i="37"/>
  <c r="AE98" i="37"/>
  <c r="AG30" i="37"/>
  <c r="AG41" i="27"/>
  <c r="AF45" i="28"/>
  <c r="AF19" i="37"/>
  <c r="AG43" i="24" l="1"/>
  <c r="AG43" i="27"/>
  <c r="AK6" i="34"/>
  <c r="AL1" i="34"/>
  <c r="AK2" i="34"/>
  <c r="CV6" i="39"/>
  <c r="CY5" i="39"/>
  <c r="AK1" i="33"/>
  <c r="AJ5" i="33"/>
  <c r="AJ2" i="33"/>
  <c r="CX6" i="39"/>
  <c r="DA5" i="39"/>
  <c r="CT5" i="39"/>
  <c r="CQ6" i="39"/>
  <c r="AJ35" i="15"/>
  <c r="AJ34" i="15"/>
  <c r="AK14" i="30"/>
  <c r="AJ18" i="30"/>
  <c r="AK18" i="29"/>
  <c r="AL14" i="29"/>
  <c r="AF48" i="30"/>
  <c r="AF49" i="30" s="1"/>
  <c r="AF48" i="28"/>
  <c r="AF49" i="28" s="1"/>
  <c r="AG208" i="28"/>
  <c r="AG22" i="28" s="1"/>
  <c r="AG212" i="30"/>
  <c r="AG47" i="30" s="1"/>
  <c r="AK11" i="32"/>
  <c r="AJ17" i="32"/>
  <c r="AK11" i="31"/>
  <c r="AJ17" i="31"/>
  <c r="AJ17" i="18"/>
  <c r="AK11" i="18"/>
  <c r="AK17" i="28"/>
  <c r="AJ18" i="28"/>
  <c r="AF48" i="29"/>
  <c r="AF49" i="29" s="1"/>
  <c r="AG212" i="29"/>
  <c r="AG47" i="29" s="1"/>
  <c r="AG208" i="29"/>
  <c r="AG22" i="29" s="1"/>
  <c r="AH207" i="29"/>
  <c r="AH211" i="29"/>
  <c r="AH211" i="30"/>
  <c r="AH207" i="30"/>
  <c r="AH207" i="28"/>
  <c r="AH211" i="28"/>
  <c r="AK13" i="27"/>
  <c r="AJ45" i="27"/>
  <c r="AI200" i="30"/>
  <c r="AI200" i="29"/>
  <c r="AI200" i="28"/>
  <c r="AG208" i="30"/>
  <c r="AG22" i="30" s="1"/>
  <c r="AG212" i="28"/>
  <c r="AG47" i="28" s="1"/>
  <c r="AI199" i="29"/>
  <c r="AI199" i="28"/>
  <c r="AI199" i="30"/>
  <c r="AH206" i="28"/>
  <c r="AH210" i="28"/>
  <c r="AJ45" i="24"/>
  <c r="AK13" i="24"/>
  <c r="AH206" i="29"/>
  <c r="AH210" i="29"/>
  <c r="AH206" i="30"/>
  <c r="AH210" i="30"/>
  <c r="AK15" i="26"/>
  <c r="AJ16" i="26"/>
  <c r="AJ4" i="27"/>
  <c r="AJ4" i="24"/>
  <c r="AJ4" i="18"/>
  <c r="AJ4" i="26"/>
  <c r="AJ4" i="30"/>
  <c r="AJ4" i="17"/>
  <c r="AJ4" i="31"/>
  <c r="AJ4" i="25"/>
  <c r="AJ4" i="29"/>
  <c r="AJ4" i="15"/>
  <c r="AJ4" i="28"/>
  <c r="AJ4" i="37"/>
  <c r="AJ4" i="32"/>
  <c r="AK6" i="8"/>
  <c r="AK110" i="33" s="1"/>
  <c r="CT4" i="39"/>
  <c r="AL15" i="25"/>
  <c r="AK16" i="25"/>
  <c r="AK15" i="17"/>
  <c r="AJ16" i="17"/>
  <c r="AM128" i="37"/>
  <c r="AJ58" i="18"/>
  <c r="AJ22" i="37" s="1"/>
  <c r="AJ50" i="18"/>
  <c r="AH47" i="31"/>
  <c r="AH50" i="31" s="1"/>
  <c r="AJ51" i="18"/>
  <c r="AG23" i="37"/>
  <c r="AG59" i="31"/>
  <c r="AI45" i="31"/>
  <c r="AI61" i="31" s="1"/>
  <c r="AI62" i="31" s="1"/>
  <c r="AI43" i="31"/>
  <c r="AI53" i="31" s="1"/>
  <c r="AI24" i="31"/>
  <c r="AI52" i="37"/>
  <c r="AI50" i="37" s="1"/>
  <c r="AJ19" i="31"/>
  <c r="AG47" i="37"/>
  <c r="AG11" i="37" s="1"/>
  <c r="AG98" i="37" s="1"/>
  <c r="AG55" i="31"/>
  <c r="AH56" i="31"/>
  <c r="AH64" i="37"/>
  <c r="AH12" i="37" s="1"/>
  <c r="AH54" i="31"/>
  <c r="AH58" i="31" s="1"/>
  <c r="AG35" i="37"/>
  <c r="AG10" i="37" s="1"/>
  <c r="AG57" i="31"/>
  <c r="AG51" i="31"/>
  <c r="AG50" i="31"/>
  <c r="AG48" i="31"/>
  <c r="AG49" i="31" s="1"/>
  <c r="AK63" i="37"/>
  <c r="AK54" i="18"/>
  <c r="AK46" i="37" s="1"/>
  <c r="AK56" i="18"/>
  <c r="AL24" i="18"/>
  <c r="AL51" i="37"/>
  <c r="AL43" i="18"/>
  <c r="AL53" i="18" s="1"/>
  <c r="AL45" i="18"/>
  <c r="AL61" i="18" s="1"/>
  <c r="AL62" i="18" s="1"/>
  <c r="AM19" i="18"/>
  <c r="AJ34" i="37"/>
  <c r="AJ57" i="18"/>
  <c r="AK47" i="18"/>
  <c r="AN48" i="32"/>
  <c r="AN49" i="32" s="1"/>
  <c r="AN51" i="32"/>
  <c r="AN50" i="32"/>
  <c r="AO65" i="37"/>
  <c r="AO54" i="32"/>
  <c r="AO48" i="37" s="1"/>
  <c r="AO56" i="32"/>
  <c r="AN36" i="37"/>
  <c r="AN57" i="32"/>
  <c r="AP24" i="32"/>
  <c r="AP45" i="32"/>
  <c r="AP61" i="32" s="1"/>
  <c r="AP62" i="32" s="1"/>
  <c r="AP43" i="32"/>
  <c r="AP53" i="32" s="1"/>
  <c r="AP53" i="37"/>
  <c r="AQ19" i="32"/>
  <c r="AO47" i="32"/>
  <c r="AN58" i="32"/>
  <c r="AN24" i="37" s="1"/>
  <c r="AF95" i="37"/>
  <c r="AF97" i="37"/>
  <c r="AF122" i="37"/>
  <c r="AF93" i="37"/>
  <c r="AM121" i="37"/>
  <c r="AN8" i="37"/>
  <c r="AA129" i="37"/>
  <c r="Z131" i="37"/>
  <c r="AH35" i="27"/>
  <c r="AH46" i="27" s="1"/>
  <c r="AH47" i="27" s="1"/>
  <c r="AH49" i="27" s="1"/>
  <c r="AH37" i="29"/>
  <c r="AH52" i="29" s="1"/>
  <c r="AH53" i="29" s="1"/>
  <c r="AH55" i="29" s="1"/>
  <c r="AE69" i="37"/>
  <c r="AH37" i="28"/>
  <c r="AH52" i="28" s="1"/>
  <c r="AH53" i="28" s="1"/>
  <c r="AH55" i="28" s="1"/>
  <c r="AE72" i="37"/>
  <c r="AE68" i="37"/>
  <c r="AE73" i="37"/>
  <c r="AH35" i="25"/>
  <c r="AH50" i="25" s="1"/>
  <c r="AH51" i="25" s="1"/>
  <c r="AH53" i="25" s="1"/>
  <c r="AI54" i="28"/>
  <c r="AI40" i="28"/>
  <c r="AI42" i="28"/>
  <c r="AH28" i="37"/>
  <c r="AH41" i="26"/>
  <c r="AH41" i="17"/>
  <c r="AH26" i="37"/>
  <c r="AH43" i="30"/>
  <c r="AH33" i="37"/>
  <c r="AG43" i="17"/>
  <c r="AG14" i="37"/>
  <c r="AH35" i="26"/>
  <c r="AH50" i="26" s="1"/>
  <c r="AH51" i="26" s="1"/>
  <c r="AH53" i="26" s="1"/>
  <c r="AE74" i="37"/>
  <c r="AE77" i="37"/>
  <c r="AE76" i="37"/>
  <c r="AE75" i="37"/>
  <c r="AE71" i="37"/>
  <c r="AE70" i="37"/>
  <c r="AI36" i="15"/>
  <c r="AI42" i="29"/>
  <c r="AI54" i="29"/>
  <c r="AI40" i="29"/>
  <c r="AG19" i="37"/>
  <c r="AG45" i="28"/>
  <c r="AH43" i="29"/>
  <c r="AH32" i="37"/>
  <c r="AG15" i="37"/>
  <c r="AG43" i="25"/>
  <c r="AG45" i="29"/>
  <c r="AG20" i="37"/>
  <c r="AJ9" i="32"/>
  <c r="AJ11" i="30"/>
  <c r="AJ35" i="30" s="1"/>
  <c r="AJ36" i="30" s="1"/>
  <c r="AJ9" i="31"/>
  <c r="AJ9" i="18"/>
  <c r="AJ11" i="29"/>
  <c r="AJ35" i="29" s="1"/>
  <c r="AJ36" i="29" s="1"/>
  <c r="AJ11" i="28"/>
  <c r="AJ35" i="28" s="1"/>
  <c r="AJ36" i="28" s="1"/>
  <c r="AJ9" i="26"/>
  <c r="AJ33" i="26" s="1"/>
  <c r="AJ34" i="26" s="1"/>
  <c r="AJ9" i="25"/>
  <c r="AJ33" i="25" s="1"/>
  <c r="AJ34" i="25" s="1"/>
  <c r="AJ9" i="24"/>
  <c r="AJ33" i="24" s="1"/>
  <c r="AJ34" i="24" s="1"/>
  <c r="AJ9" i="17"/>
  <c r="AJ33" i="17" s="1"/>
  <c r="AJ34" i="17" s="1"/>
  <c r="AJ9" i="27"/>
  <c r="AJ33" i="27" s="1"/>
  <c r="AJ34" i="27" s="1"/>
  <c r="AK13" i="15"/>
  <c r="AK33" i="15" s="1"/>
  <c r="AI54" i="30"/>
  <c r="AI40" i="30"/>
  <c r="AI42" i="30"/>
  <c r="AH41" i="29"/>
  <c r="AH44" i="37"/>
  <c r="AH44" i="29"/>
  <c r="AH30" i="37"/>
  <c r="AH41" i="27"/>
  <c r="AF9" i="37"/>
  <c r="AF73" i="37" s="1"/>
  <c r="AF92" i="37"/>
  <c r="AF130" i="37"/>
  <c r="AF100" i="37"/>
  <c r="AF101" i="37"/>
  <c r="AF102" i="37"/>
  <c r="AI40" i="17"/>
  <c r="AI38" i="17"/>
  <c r="AI52" i="17"/>
  <c r="AI55" i="18"/>
  <c r="AI59" i="18"/>
  <c r="AH29" i="37"/>
  <c r="AH41" i="24"/>
  <c r="AG21" i="37"/>
  <c r="AG45" i="30"/>
  <c r="AH42" i="27"/>
  <c r="AH18" i="37" s="1"/>
  <c r="AH39" i="27"/>
  <c r="AH42" i="37"/>
  <c r="AH42" i="25"/>
  <c r="AH39" i="37"/>
  <c r="AH39" i="25"/>
  <c r="AI40" i="25"/>
  <c r="AI52" i="25"/>
  <c r="AI38" i="25"/>
  <c r="AI55" i="32"/>
  <c r="AI59" i="32"/>
  <c r="AG43" i="26"/>
  <c r="AG16" i="37"/>
  <c r="AH44" i="28"/>
  <c r="AH43" i="37"/>
  <c r="AH41" i="28"/>
  <c r="AH35" i="24"/>
  <c r="AH46" i="24" s="1"/>
  <c r="AF96" i="37"/>
  <c r="AH41" i="25"/>
  <c r="AH27" i="37"/>
  <c r="AH45" i="37"/>
  <c r="AH41" i="30"/>
  <c r="AH44" i="30"/>
  <c r="AI48" i="24"/>
  <c r="AI40" i="24"/>
  <c r="AI38" i="24"/>
  <c r="AF98" i="37"/>
  <c r="AI48" i="27"/>
  <c r="AI38" i="27"/>
  <c r="AI40" i="27"/>
  <c r="AF94" i="37"/>
  <c r="AH39" i="17"/>
  <c r="AH38" i="37"/>
  <c r="AH42" i="17"/>
  <c r="AH31" i="37"/>
  <c r="AH43" i="28"/>
  <c r="AH40" i="37"/>
  <c r="AH42" i="26"/>
  <c r="AH39" i="26"/>
  <c r="AH35" i="17"/>
  <c r="AH50" i="17" s="1"/>
  <c r="AH51" i="17" s="1"/>
  <c r="AH53" i="17" s="1"/>
  <c r="AH42" i="24"/>
  <c r="AH17" i="37" s="1"/>
  <c r="AH41" i="37"/>
  <c r="AH39" i="24"/>
  <c r="AH37" i="30"/>
  <c r="AH52" i="30" s="1"/>
  <c r="AH53" i="30" s="1"/>
  <c r="AH55" i="30" s="1"/>
  <c r="AI52" i="26"/>
  <c r="AI38" i="26"/>
  <c r="AI40" i="26"/>
  <c r="AH43" i="27" l="1"/>
  <c r="CT6" i="39"/>
  <c r="CW5" i="39"/>
  <c r="DA6" i="39"/>
  <c r="DD5" i="39"/>
  <c r="AL1" i="33"/>
  <c r="AK5" i="33"/>
  <c r="AK2" i="33"/>
  <c r="AK4" i="33" s="1"/>
  <c r="AL6" i="34"/>
  <c r="AM1" i="34"/>
  <c r="AL2" i="34"/>
  <c r="CY6" i="39"/>
  <c r="DB5" i="39"/>
  <c r="AK35" i="15"/>
  <c r="AK34" i="15"/>
  <c r="AK18" i="30"/>
  <c r="AL14" i="30"/>
  <c r="AL18" i="29"/>
  <c r="AM14" i="29"/>
  <c r="AH212" i="28"/>
  <c r="AH47" i="28" s="1"/>
  <c r="AG48" i="28"/>
  <c r="AG49" i="28" s="1"/>
  <c r="AG48" i="29"/>
  <c r="AG49" i="29" s="1"/>
  <c r="AG48" i="30"/>
  <c r="AG49" i="30" s="1"/>
  <c r="AH208" i="30"/>
  <c r="AH22" i="30" s="1"/>
  <c r="AK17" i="32"/>
  <c r="AL11" i="32"/>
  <c r="AL11" i="31"/>
  <c r="AK17" i="31"/>
  <c r="AL11" i="18"/>
  <c r="AK17" i="18"/>
  <c r="AL17" i="28"/>
  <c r="AK18" i="28"/>
  <c r="AH208" i="28"/>
  <c r="AH22" i="28" s="1"/>
  <c r="AH212" i="30"/>
  <c r="AH47" i="30" s="1"/>
  <c r="AI207" i="28"/>
  <c r="AI211" i="28"/>
  <c r="AH212" i="29"/>
  <c r="AH47" i="29" s="1"/>
  <c r="AI211" i="30"/>
  <c r="AI207" i="30"/>
  <c r="AH208" i="29"/>
  <c r="AH22" i="29" s="1"/>
  <c r="AJ200" i="30"/>
  <c r="AJ200" i="29"/>
  <c r="AJ200" i="28"/>
  <c r="AL13" i="27"/>
  <c r="AK45" i="27"/>
  <c r="AI207" i="29"/>
  <c r="AI211" i="29"/>
  <c r="AL13" i="24"/>
  <c r="AK45" i="24"/>
  <c r="AJ199" i="29"/>
  <c r="AJ199" i="28"/>
  <c r="AJ199" i="30"/>
  <c r="AI206" i="30"/>
  <c r="AI210" i="30"/>
  <c r="AI210" i="28"/>
  <c r="AI206" i="28"/>
  <c r="AI206" i="29"/>
  <c r="AI210" i="29"/>
  <c r="AL15" i="26"/>
  <c r="AK16" i="26"/>
  <c r="AK4" i="31"/>
  <c r="AK4" i="25"/>
  <c r="AK4" i="18"/>
  <c r="AK4" i="37"/>
  <c r="AK4" i="30"/>
  <c r="AK4" i="17"/>
  <c r="AK4" i="29"/>
  <c r="AK4" i="15"/>
  <c r="AK4" i="28"/>
  <c r="AL6" i="8"/>
  <c r="AL110" i="33" s="1"/>
  <c r="AK4" i="27"/>
  <c r="CW4" i="39"/>
  <c r="AK4" i="32"/>
  <c r="AK4" i="24"/>
  <c r="AK4" i="26"/>
  <c r="AM15" i="25"/>
  <c r="AL16" i="25"/>
  <c r="AL15" i="17"/>
  <c r="AK16" i="17"/>
  <c r="AH51" i="31"/>
  <c r="AH48" i="31"/>
  <c r="AH49" i="31" s="1"/>
  <c r="AN128" i="37"/>
  <c r="AK58" i="18"/>
  <c r="AK22" i="37" s="1"/>
  <c r="AH23" i="37"/>
  <c r="AH59" i="31"/>
  <c r="AH35" i="37"/>
  <c r="AH10" i="37" s="1"/>
  <c r="AH57" i="31"/>
  <c r="AI54" i="31"/>
  <c r="AI58" i="31" s="1"/>
  <c r="AI56" i="31"/>
  <c r="AI64" i="37"/>
  <c r="AI12" i="37" s="1"/>
  <c r="AI47" i="31"/>
  <c r="AJ24" i="31"/>
  <c r="AJ43" i="31"/>
  <c r="AJ53" i="31" s="1"/>
  <c r="AJ45" i="31"/>
  <c r="AJ61" i="31" s="1"/>
  <c r="AJ62" i="31" s="1"/>
  <c r="AJ52" i="37"/>
  <c r="AJ50" i="37" s="1"/>
  <c r="AK19" i="31"/>
  <c r="AH47" i="37"/>
  <c r="AH11" i="37" s="1"/>
  <c r="AH98" i="37" s="1"/>
  <c r="AH55" i="31"/>
  <c r="AL56" i="18"/>
  <c r="AL54" i="18"/>
  <c r="AL46" i="37" s="1"/>
  <c r="AL63" i="37"/>
  <c r="AK51" i="18"/>
  <c r="AK48" i="18"/>
  <c r="AK49" i="18" s="1"/>
  <c r="AK50" i="18"/>
  <c r="AK34" i="37"/>
  <c r="AK57" i="18"/>
  <c r="AL47" i="18"/>
  <c r="AN19" i="18"/>
  <c r="AM24" i="18"/>
  <c r="AM51" i="37"/>
  <c r="AM45" i="18"/>
  <c r="AM61" i="18" s="1"/>
  <c r="AM62" i="18" s="1"/>
  <c r="AM43" i="18"/>
  <c r="AM53" i="18" s="1"/>
  <c r="AP65" i="37"/>
  <c r="AP54" i="32"/>
  <c r="AP48" i="37" s="1"/>
  <c r="AP56" i="32"/>
  <c r="AO58" i="32"/>
  <c r="AO24" i="37" s="1"/>
  <c r="AO36" i="37"/>
  <c r="AO57" i="32"/>
  <c r="AO48" i="32"/>
  <c r="AO49" i="32" s="1"/>
  <c r="AO51" i="32"/>
  <c r="AO50" i="32"/>
  <c r="AQ43" i="32"/>
  <c r="AQ53" i="32" s="1"/>
  <c r="AQ45" i="32"/>
  <c r="AQ61" i="32" s="1"/>
  <c r="AQ62" i="32" s="1"/>
  <c r="AQ24" i="32"/>
  <c r="AQ53" i="37"/>
  <c r="AR19" i="32"/>
  <c r="AP47" i="32"/>
  <c r="AI37" i="30"/>
  <c r="AI52" i="30" s="1"/>
  <c r="AI53" i="30" s="1"/>
  <c r="AI55" i="30" s="1"/>
  <c r="AO8" i="37"/>
  <c r="AN121" i="37"/>
  <c r="AA131" i="37"/>
  <c r="AB129" i="37"/>
  <c r="AI35" i="24"/>
  <c r="AI46" i="24" s="1"/>
  <c r="AI47" i="24" s="1"/>
  <c r="AI49" i="24" s="1"/>
  <c r="AF68" i="37"/>
  <c r="AF74" i="37"/>
  <c r="AI37" i="28"/>
  <c r="AI52" i="28" s="1"/>
  <c r="AI53" i="28" s="1"/>
  <c r="AI55" i="28" s="1"/>
  <c r="AG122" i="37"/>
  <c r="AI37" i="29"/>
  <c r="AI52" i="29" s="1"/>
  <c r="AI53" i="29" s="1"/>
  <c r="AI55" i="29" s="1"/>
  <c r="AG99" i="37"/>
  <c r="AI35" i="26"/>
  <c r="AI50" i="26" s="1"/>
  <c r="AI51" i="26" s="1"/>
  <c r="AI53" i="26" s="1"/>
  <c r="AG97" i="37"/>
  <c r="AF67" i="37"/>
  <c r="AG95" i="37"/>
  <c r="AG93" i="37"/>
  <c r="AI35" i="17"/>
  <c r="AI50" i="17" s="1"/>
  <c r="AI51" i="17" s="1"/>
  <c r="AI53" i="17" s="1"/>
  <c r="AG92" i="37"/>
  <c r="AI42" i="25"/>
  <c r="AI39" i="25"/>
  <c r="AI39" i="37"/>
  <c r="AI28" i="37"/>
  <c r="AI41" i="26"/>
  <c r="AH45" i="29"/>
  <c r="AH20" i="37"/>
  <c r="AJ42" i="29"/>
  <c r="AJ54" i="29"/>
  <c r="AJ40" i="29"/>
  <c r="AI39" i="26"/>
  <c r="AI40" i="37"/>
  <c r="AI42" i="26"/>
  <c r="AH43" i="26"/>
  <c r="AH16" i="37"/>
  <c r="AI35" i="27"/>
  <c r="AI46" i="27" s="1"/>
  <c r="AI47" i="27" s="1"/>
  <c r="AI49" i="27" s="1"/>
  <c r="AI43" i="27" s="1"/>
  <c r="AH45" i="28"/>
  <c r="AH19" i="37"/>
  <c r="AI27" i="37"/>
  <c r="AI41" i="25"/>
  <c r="AK9" i="32"/>
  <c r="AK9" i="31"/>
  <c r="AK11" i="30"/>
  <c r="AK35" i="30" s="1"/>
  <c r="AK36" i="30" s="1"/>
  <c r="AK9" i="18"/>
  <c r="AK11" i="29"/>
  <c r="AK35" i="29" s="1"/>
  <c r="AK36" i="29" s="1"/>
  <c r="AK9" i="27"/>
  <c r="AK33" i="27" s="1"/>
  <c r="AK34" i="27" s="1"/>
  <c r="AK9" i="24"/>
  <c r="AK33" i="24" s="1"/>
  <c r="AK34" i="24" s="1"/>
  <c r="AK9" i="26"/>
  <c r="AK33" i="26" s="1"/>
  <c r="AK34" i="26" s="1"/>
  <c r="AK9" i="25"/>
  <c r="AK33" i="25" s="1"/>
  <c r="AK34" i="25" s="1"/>
  <c r="AK9" i="17"/>
  <c r="AK33" i="17" s="1"/>
  <c r="AK34" i="17" s="1"/>
  <c r="AK11" i="28"/>
  <c r="AK35" i="28" s="1"/>
  <c r="AK36" i="28" s="1"/>
  <c r="AL13" i="15"/>
  <c r="AL33" i="15" s="1"/>
  <c r="AJ55" i="18"/>
  <c r="AJ59" i="18"/>
  <c r="AJ40" i="27"/>
  <c r="AJ48" i="27"/>
  <c r="AJ38" i="27"/>
  <c r="AG9" i="37"/>
  <c r="AG74" i="37" s="1"/>
  <c r="AI42" i="27"/>
  <c r="AI18" i="37" s="1"/>
  <c r="AI39" i="27"/>
  <c r="AI42" i="37"/>
  <c r="AI42" i="24"/>
  <c r="AI17" i="37" s="1"/>
  <c r="AI39" i="24"/>
  <c r="AI41" i="37"/>
  <c r="AI39" i="17"/>
  <c r="AI38" i="37"/>
  <c r="AI42" i="17"/>
  <c r="AF76" i="37"/>
  <c r="AF77" i="37"/>
  <c r="AF75" i="37"/>
  <c r="AF71" i="37"/>
  <c r="AF70" i="37"/>
  <c r="AF72" i="37"/>
  <c r="AJ38" i="17"/>
  <c r="AJ52" i="17"/>
  <c r="AJ40" i="17"/>
  <c r="AJ40" i="30"/>
  <c r="AJ54" i="30"/>
  <c r="AJ42" i="30"/>
  <c r="AI44" i="37"/>
  <c r="AI44" i="29"/>
  <c r="AI41" i="29"/>
  <c r="AI43" i="28"/>
  <c r="AI31" i="37"/>
  <c r="AI41" i="27"/>
  <c r="AI30" i="37"/>
  <c r="AI41" i="24"/>
  <c r="AI29" i="37"/>
  <c r="AH47" i="24"/>
  <c r="AH49" i="24" s="1"/>
  <c r="AH43" i="24" s="1"/>
  <c r="AI41" i="17"/>
  <c r="AI26" i="37"/>
  <c r="AJ38" i="24"/>
  <c r="AJ40" i="24"/>
  <c r="AJ48" i="24"/>
  <c r="AJ55" i="32"/>
  <c r="AJ59" i="32"/>
  <c r="AG96" i="37"/>
  <c r="AG130" i="37"/>
  <c r="AG100" i="37"/>
  <c r="AG101" i="37"/>
  <c r="AG102" i="37"/>
  <c r="AH43" i="17"/>
  <c r="AH14" i="37"/>
  <c r="AH43" i="25"/>
  <c r="AH15" i="37"/>
  <c r="AI43" i="30"/>
  <c r="AI33" i="37"/>
  <c r="AJ40" i="25"/>
  <c r="AJ52" i="25"/>
  <c r="AJ38" i="25"/>
  <c r="AI43" i="29"/>
  <c r="AI32" i="37"/>
  <c r="AI41" i="28"/>
  <c r="AI43" i="37"/>
  <c r="AI44" i="28"/>
  <c r="AH45" i="30"/>
  <c r="AH21" i="37"/>
  <c r="AG94" i="37"/>
  <c r="AI35" i="25"/>
  <c r="AI50" i="25" s="1"/>
  <c r="AI51" i="25" s="1"/>
  <c r="AI53" i="25" s="1"/>
  <c r="AI44" i="30"/>
  <c r="AI45" i="37"/>
  <c r="AI41" i="30"/>
  <c r="AJ52" i="26"/>
  <c r="AJ38" i="26"/>
  <c r="AJ40" i="26"/>
  <c r="AF69" i="37"/>
  <c r="AJ54" i="28"/>
  <c r="AJ40" i="28"/>
  <c r="AJ42" i="28"/>
  <c r="AJ36" i="15"/>
  <c r="AI43" i="24" l="1"/>
  <c r="DB6" i="39"/>
  <c r="DE5" i="39"/>
  <c r="DD6" i="39"/>
  <c r="DG5" i="39"/>
  <c r="CW6" i="39"/>
  <c r="CZ5" i="39"/>
  <c r="AN1" i="34"/>
  <c r="AM6" i="34"/>
  <c r="AM2" i="34"/>
  <c r="AM1" i="33"/>
  <c r="AL5" i="33"/>
  <c r="AL2" i="33"/>
  <c r="AL34" i="15"/>
  <c r="AL35" i="15"/>
  <c r="AL18" i="30"/>
  <c r="AM14" i="30"/>
  <c r="AN14" i="29"/>
  <c r="AM18" i="29"/>
  <c r="AH48" i="28"/>
  <c r="AH49" i="28" s="1"/>
  <c r="AI212" i="30"/>
  <c r="AI47" i="30" s="1"/>
  <c r="AH48" i="30"/>
  <c r="AH49" i="30" s="1"/>
  <c r="AI208" i="28"/>
  <c r="AI22" i="28" s="1"/>
  <c r="AM11" i="32"/>
  <c r="AL17" i="32"/>
  <c r="AM11" i="31"/>
  <c r="AL17" i="31"/>
  <c r="AM11" i="18"/>
  <c r="AL17" i="18"/>
  <c r="AM17" i="28"/>
  <c r="AL18" i="28"/>
  <c r="AH48" i="29"/>
  <c r="AH49" i="29" s="1"/>
  <c r="AI212" i="28"/>
  <c r="AI47" i="28" s="1"/>
  <c r="AI208" i="29"/>
  <c r="AI22" i="29" s="1"/>
  <c r="AJ207" i="28"/>
  <c r="AJ211" i="28"/>
  <c r="AJ207" i="29"/>
  <c r="AJ211" i="29"/>
  <c r="AJ207" i="30"/>
  <c r="AJ211" i="30"/>
  <c r="AI208" i="30"/>
  <c r="AI22" i="30" s="1"/>
  <c r="AK200" i="29"/>
  <c r="AK200" i="28"/>
  <c r="AK200" i="30"/>
  <c r="AI212" i="29"/>
  <c r="AI47" i="29" s="1"/>
  <c r="AM13" i="27"/>
  <c r="AL45" i="27"/>
  <c r="AJ206" i="30"/>
  <c r="AJ210" i="30"/>
  <c r="AJ210" i="28"/>
  <c r="AJ206" i="28"/>
  <c r="AJ206" i="29"/>
  <c r="AJ210" i="29"/>
  <c r="AK199" i="29"/>
  <c r="AK199" i="28"/>
  <c r="AK199" i="30"/>
  <c r="AM13" i="24"/>
  <c r="AL45" i="24"/>
  <c r="AM15" i="26"/>
  <c r="AL16" i="26"/>
  <c r="AL4" i="30"/>
  <c r="AL4" i="37"/>
  <c r="AL4" i="27"/>
  <c r="AL4" i="15"/>
  <c r="AL4" i="24"/>
  <c r="AM6" i="8"/>
  <c r="AM110" i="33" s="1"/>
  <c r="AL4" i="28"/>
  <c r="AL4" i="29"/>
  <c r="AL4" i="32"/>
  <c r="AL4" i="26"/>
  <c r="CZ4" i="39"/>
  <c r="AL4" i="31"/>
  <c r="AL4" i="25"/>
  <c r="AL4" i="18"/>
  <c r="AL4" i="17"/>
  <c r="AN15" i="25"/>
  <c r="AM16" i="25"/>
  <c r="AM15" i="17"/>
  <c r="AL16" i="17"/>
  <c r="AL58" i="18"/>
  <c r="AL22" i="37" s="1"/>
  <c r="AJ47" i="31"/>
  <c r="AJ48" i="31" s="1"/>
  <c r="AJ49" i="31" s="1"/>
  <c r="AO128" i="37"/>
  <c r="AJ35" i="26"/>
  <c r="AJ50" i="26" s="1"/>
  <c r="AJ51" i="26" s="1"/>
  <c r="AJ53" i="26" s="1"/>
  <c r="AM47" i="18"/>
  <c r="AM50" i="18" s="1"/>
  <c r="AI23" i="37"/>
  <c r="AI59" i="31"/>
  <c r="AK45" i="31"/>
  <c r="AK61" i="31" s="1"/>
  <c r="AK62" i="31" s="1"/>
  <c r="AK43" i="31"/>
  <c r="AK53" i="31" s="1"/>
  <c r="AK24" i="31"/>
  <c r="AK52" i="37"/>
  <c r="AK50" i="37" s="1"/>
  <c r="AL19" i="31"/>
  <c r="AI35" i="37"/>
  <c r="AI10" i="37" s="1"/>
  <c r="AI57" i="31"/>
  <c r="AI47" i="37"/>
  <c r="AI11" i="37" s="1"/>
  <c r="AI92" i="37" s="1"/>
  <c r="AI55" i="31"/>
  <c r="AJ54" i="31"/>
  <c r="AJ58" i="31" s="1"/>
  <c r="AJ56" i="31"/>
  <c r="AJ64" i="37"/>
  <c r="AJ12" i="37" s="1"/>
  <c r="AI48" i="31"/>
  <c r="AI49" i="31" s="1"/>
  <c r="AI50" i="31"/>
  <c r="AI51" i="31"/>
  <c r="AM63" i="37"/>
  <c r="AM56" i="18"/>
  <c r="AM54" i="18"/>
  <c r="AM46" i="37" s="1"/>
  <c r="AN24" i="18"/>
  <c r="AN51" i="37"/>
  <c r="AN43" i="18"/>
  <c r="AN53" i="18" s="1"/>
  <c r="AN45" i="18"/>
  <c r="AN61" i="18" s="1"/>
  <c r="AN62" i="18" s="1"/>
  <c r="AO19" i="18"/>
  <c r="AL50" i="18"/>
  <c r="AL51" i="18"/>
  <c r="AL48" i="18"/>
  <c r="AL49" i="18" s="1"/>
  <c r="AL34" i="37"/>
  <c r="AL57" i="18"/>
  <c r="AP48" i="32"/>
  <c r="AP49" i="32" s="1"/>
  <c r="AP51" i="32"/>
  <c r="AP50" i="32"/>
  <c r="AR45" i="32"/>
  <c r="AR61" i="32" s="1"/>
  <c r="AR62" i="32" s="1"/>
  <c r="AR43" i="32"/>
  <c r="AR53" i="32" s="1"/>
  <c r="AR24" i="32"/>
  <c r="AR53" i="37"/>
  <c r="AS19" i="32"/>
  <c r="AQ47" i="32"/>
  <c r="AP58" i="32"/>
  <c r="AP24" i="37" s="1"/>
  <c r="AP36" i="37"/>
  <c r="AP57" i="32"/>
  <c r="AQ65" i="37"/>
  <c r="AQ54" i="32"/>
  <c r="AQ48" i="37" s="1"/>
  <c r="AQ56" i="32"/>
  <c r="AH97" i="37"/>
  <c r="AJ37" i="28"/>
  <c r="AJ52" i="28" s="1"/>
  <c r="AJ53" i="28" s="1"/>
  <c r="AJ55" i="28" s="1"/>
  <c r="AO121" i="37"/>
  <c r="AP8" i="37"/>
  <c r="AC129" i="37"/>
  <c r="AB131" i="37"/>
  <c r="AH122" i="37"/>
  <c r="AJ35" i="27"/>
  <c r="AJ46" i="27" s="1"/>
  <c r="AJ47" i="27" s="1"/>
  <c r="AJ49" i="27" s="1"/>
  <c r="AJ35" i="17"/>
  <c r="AJ50" i="17" s="1"/>
  <c r="AJ51" i="17" s="1"/>
  <c r="AJ53" i="17" s="1"/>
  <c r="AG69" i="37"/>
  <c r="AG68" i="37"/>
  <c r="AJ37" i="30"/>
  <c r="AJ52" i="30" s="1"/>
  <c r="AJ53" i="30" s="1"/>
  <c r="AJ55" i="30" s="1"/>
  <c r="AJ35" i="24"/>
  <c r="AJ46" i="24" s="1"/>
  <c r="AJ47" i="24" s="1"/>
  <c r="AJ49" i="24" s="1"/>
  <c r="AI43" i="26"/>
  <c r="AI16" i="37"/>
  <c r="AI43" i="17"/>
  <c r="AI14" i="37"/>
  <c r="AK40" i="27"/>
  <c r="AK38" i="27"/>
  <c r="AK48" i="27"/>
  <c r="AJ42" i="26"/>
  <c r="AJ39" i="26"/>
  <c r="AJ40" i="37"/>
  <c r="AI45" i="29"/>
  <c r="AI20" i="37"/>
  <c r="AJ43" i="28"/>
  <c r="AJ31" i="37"/>
  <c r="AJ35" i="25"/>
  <c r="AJ50" i="25" s="1"/>
  <c r="AJ51" i="25" s="1"/>
  <c r="AJ53" i="25" s="1"/>
  <c r="AH9" i="37"/>
  <c r="AH68" i="37" s="1"/>
  <c r="AJ39" i="17"/>
  <c r="AJ42" i="17"/>
  <c r="AJ38" i="37"/>
  <c r="AJ41" i="27"/>
  <c r="AJ30" i="37"/>
  <c r="AK36" i="15"/>
  <c r="AK40" i="29"/>
  <c r="AK42" i="29"/>
  <c r="AK54" i="29"/>
  <c r="AJ44" i="29"/>
  <c r="AJ44" i="37"/>
  <c r="AJ41" i="29"/>
  <c r="AJ39" i="25"/>
  <c r="AJ39" i="37"/>
  <c r="AJ42" i="25"/>
  <c r="AH93" i="37"/>
  <c r="AH94" i="37"/>
  <c r="AJ43" i="30"/>
  <c r="AJ33" i="37"/>
  <c r="AG67" i="37"/>
  <c r="AL9" i="31"/>
  <c r="AL11" i="29"/>
  <c r="AL35" i="29" s="1"/>
  <c r="AL36" i="29" s="1"/>
  <c r="AL9" i="32"/>
  <c r="AL11" i="30"/>
  <c r="AL35" i="30" s="1"/>
  <c r="AL36" i="30" s="1"/>
  <c r="AL9" i="18"/>
  <c r="AL11" i="28"/>
  <c r="AL35" i="28" s="1"/>
  <c r="AL36" i="28" s="1"/>
  <c r="AL9" i="27"/>
  <c r="AL33" i="27" s="1"/>
  <c r="AL34" i="27" s="1"/>
  <c r="AL9" i="24"/>
  <c r="AL33" i="24" s="1"/>
  <c r="AL34" i="24" s="1"/>
  <c r="AL9" i="26"/>
  <c r="AL33" i="26" s="1"/>
  <c r="AL34" i="26" s="1"/>
  <c r="AL9" i="17"/>
  <c r="AL33" i="17" s="1"/>
  <c r="AL34" i="17" s="1"/>
  <c r="AL9" i="25"/>
  <c r="AL33" i="25" s="1"/>
  <c r="AL34" i="25" s="1"/>
  <c r="AM13" i="15"/>
  <c r="AM33" i="15" s="1"/>
  <c r="AK55" i="18"/>
  <c r="AK59" i="18"/>
  <c r="AJ44" i="28"/>
  <c r="AJ41" i="28"/>
  <c r="AJ43" i="37"/>
  <c r="AH95" i="37"/>
  <c r="AH92" i="37"/>
  <c r="AG76" i="37"/>
  <c r="AG77" i="37"/>
  <c r="AG75" i="37"/>
  <c r="AG71" i="37"/>
  <c r="AG70" i="37"/>
  <c r="AK42" i="28"/>
  <c r="AK54" i="28"/>
  <c r="AK40" i="28"/>
  <c r="AK54" i="30"/>
  <c r="AK40" i="30"/>
  <c r="AK42" i="30"/>
  <c r="AJ37" i="29"/>
  <c r="AJ52" i="29" s="1"/>
  <c r="AJ53" i="29" s="1"/>
  <c r="AJ55" i="29" s="1"/>
  <c r="AI45" i="30"/>
  <c r="AI21" i="37"/>
  <c r="AI19" i="37"/>
  <c r="AI45" i="28"/>
  <c r="AJ27" i="37"/>
  <c r="AJ41" i="25"/>
  <c r="AH99" i="37"/>
  <c r="AH130" i="37"/>
  <c r="AH100" i="37"/>
  <c r="AH101" i="37"/>
  <c r="AH102" i="37"/>
  <c r="AK52" i="17"/>
  <c r="AK40" i="17"/>
  <c r="AK38" i="17"/>
  <c r="AJ43" i="29"/>
  <c r="AJ32" i="37"/>
  <c r="AG73" i="37"/>
  <c r="AH96" i="37"/>
  <c r="AJ41" i="24"/>
  <c r="AJ29" i="37"/>
  <c r="AJ44" i="30"/>
  <c r="AJ45" i="37"/>
  <c r="AJ41" i="30"/>
  <c r="AG72" i="37"/>
  <c r="AK38" i="25"/>
  <c r="AK40" i="25"/>
  <c r="AK52" i="25"/>
  <c r="AK55" i="32"/>
  <c r="AK59" i="32"/>
  <c r="AK40" i="26"/>
  <c r="AK38" i="26"/>
  <c r="AK52" i="26"/>
  <c r="AJ39" i="24"/>
  <c r="AJ42" i="24"/>
  <c r="AJ17" i="37" s="1"/>
  <c r="AJ41" i="37"/>
  <c r="AI15" i="37"/>
  <c r="AI43" i="25"/>
  <c r="AJ28" i="37"/>
  <c r="AJ41" i="26"/>
  <c r="AJ26" i="37"/>
  <c r="AJ41" i="17"/>
  <c r="AJ42" i="27"/>
  <c r="AJ18" i="37" s="1"/>
  <c r="AJ39" i="27"/>
  <c r="AJ42" i="37"/>
  <c r="AK40" i="24"/>
  <c r="AK48" i="24"/>
  <c r="AK38" i="24"/>
  <c r="AJ43" i="27" l="1"/>
  <c r="AJ43" i="24"/>
  <c r="DJ5" i="39"/>
  <c r="DG6" i="39"/>
  <c r="AN6" i="34"/>
  <c r="AO1" i="34"/>
  <c r="AN2" i="34"/>
  <c r="AN4" i="34" s="1"/>
  <c r="AM5" i="33"/>
  <c r="AN1" i="33"/>
  <c r="AM2" i="33"/>
  <c r="AM4" i="33" s="1"/>
  <c r="CZ6" i="39"/>
  <c r="DC5" i="39"/>
  <c r="DE6" i="39"/>
  <c r="DH5" i="39"/>
  <c r="AM9" i="34"/>
  <c r="AM11" i="34"/>
  <c r="AM8" i="34"/>
  <c r="AM14" i="34"/>
  <c r="AM15" i="34"/>
  <c r="AM10" i="34"/>
  <c r="AM13" i="34"/>
  <c r="AM12" i="34"/>
  <c r="AI48" i="30"/>
  <c r="AI49" i="30" s="1"/>
  <c r="AM35" i="15"/>
  <c r="AM34" i="15"/>
  <c r="AM18" i="30"/>
  <c r="AN14" i="30"/>
  <c r="AO14" i="29"/>
  <c r="AN18" i="29"/>
  <c r="AI48" i="28"/>
  <c r="AI49" i="28" s="1"/>
  <c r="AJ208" i="29"/>
  <c r="AJ22" i="29" s="1"/>
  <c r="AJ212" i="29"/>
  <c r="AJ47" i="29" s="1"/>
  <c r="AN11" i="32"/>
  <c r="AM17" i="32"/>
  <c r="AN11" i="31"/>
  <c r="AM17" i="31"/>
  <c r="AM17" i="18"/>
  <c r="AN11" i="18"/>
  <c r="AN17" i="28"/>
  <c r="AM18" i="28"/>
  <c r="AI48" i="29"/>
  <c r="AI49" i="29" s="1"/>
  <c r="AJ212" i="28"/>
  <c r="AJ47" i="28" s="1"/>
  <c r="AJ208" i="28"/>
  <c r="AJ22" i="28" s="1"/>
  <c r="AJ212" i="30"/>
  <c r="AJ47" i="30" s="1"/>
  <c r="AK207" i="29"/>
  <c r="AK211" i="29"/>
  <c r="AJ208" i="30"/>
  <c r="AJ22" i="30" s="1"/>
  <c r="AL200" i="28"/>
  <c r="AL200" i="30"/>
  <c r="AL200" i="29"/>
  <c r="AN13" i="27"/>
  <c r="AM45" i="27"/>
  <c r="AK207" i="30"/>
  <c r="AK211" i="30"/>
  <c r="AK207" i="28"/>
  <c r="AK211" i="28"/>
  <c r="AL199" i="29"/>
  <c r="AL199" i="30"/>
  <c r="AL199" i="28"/>
  <c r="AN13" i="24"/>
  <c r="AM45" i="24"/>
  <c r="AK210" i="30"/>
  <c r="AK206" i="30"/>
  <c r="AK210" i="28"/>
  <c r="AK206" i="28"/>
  <c r="AK206" i="29"/>
  <c r="AK210" i="29"/>
  <c r="AN15" i="26"/>
  <c r="AM16" i="26"/>
  <c r="AM4" i="32"/>
  <c r="AM4" i="26"/>
  <c r="AM4" i="31"/>
  <c r="AM4" i="25"/>
  <c r="AM4" i="27"/>
  <c r="AM4" i="30"/>
  <c r="AM4" i="17"/>
  <c r="AM4" i="18"/>
  <c r="AM4" i="37"/>
  <c r="AM4" i="28"/>
  <c r="AM4" i="15"/>
  <c r="AM4" i="29"/>
  <c r="AN6" i="8"/>
  <c r="AN110" i="33" s="1"/>
  <c r="AM4" i="24"/>
  <c r="DC4" i="39"/>
  <c r="AJ50" i="31"/>
  <c r="AO15" i="25"/>
  <c r="AN16" i="25"/>
  <c r="AN15" i="17"/>
  <c r="AM16" i="17"/>
  <c r="AJ51" i="31"/>
  <c r="AM48" i="18"/>
  <c r="AM49" i="18" s="1"/>
  <c r="AM51" i="18"/>
  <c r="AP128" i="37"/>
  <c r="AJ23" i="37"/>
  <c r="AJ59" i="31"/>
  <c r="AK47" i="31"/>
  <c r="AL24" i="31"/>
  <c r="AL45" i="31"/>
  <c r="AL61" i="31" s="1"/>
  <c r="AL62" i="31" s="1"/>
  <c r="AL43" i="31"/>
  <c r="AL53" i="31" s="1"/>
  <c r="AL52" i="37"/>
  <c r="AL50" i="37" s="1"/>
  <c r="AM19" i="31"/>
  <c r="AJ35" i="37"/>
  <c r="AJ10" i="37" s="1"/>
  <c r="AJ57" i="31"/>
  <c r="AJ47" i="37"/>
  <c r="AJ11" i="37" s="1"/>
  <c r="AJ94" i="37" s="1"/>
  <c r="AJ55" i="31"/>
  <c r="AK56" i="31"/>
  <c r="AK54" i="31"/>
  <c r="AK58" i="31" s="1"/>
  <c r="AK64" i="37"/>
  <c r="AK12" i="37" s="1"/>
  <c r="AM58" i="18"/>
  <c r="AM22" i="37" s="1"/>
  <c r="AN47" i="18"/>
  <c r="AO45" i="18"/>
  <c r="AO61" i="18" s="1"/>
  <c r="AO62" i="18" s="1"/>
  <c r="AO51" i="37"/>
  <c r="AO43" i="18"/>
  <c r="AO53" i="18" s="1"/>
  <c r="AO24" i="18"/>
  <c r="AP19" i="18"/>
  <c r="AM34" i="37"/>
  <c r="AM57" i="18"/>
  <c r="AN56" i="18"/>
  <c r="AN63" i="37"/>
  <c r="AN54" i="18"/>
  <c r="AN46" i="37" s="1"/>
  <c r="AR65" i="37"/>
  <c r="AR56" i="32"/>
  <c r="AR54" i="32"/>
  <c r="AR48" i="37" s="1"/>
  <c r="AQ48" i="32"/>
  <c r="AQ49" i="32" s="1"/>
  <c r="AQ51" i="32"/>
  <c r="AQ50" i="32"/>
  <c r="AS43" i="32"/>
  <c r="AS53" i="32" s="1"/>
  <c r="AS24" i="32"/>
  <c r="AS45" i="32"/>
  <c r="AS61" i="32" s="1"/>
  <c r="AS62" i="32" s="1"/>
  <c r="AS53" i="37"/>
  <c r="AT19" i="32"/>
  <c r="AQ58" i="32"/>
  <c r="AQ24" i="37" s="1"/>
  <c r="AR47" i="32"/>
  <c r="AQ36" i="37"/>
  <c r="AQ57" i="32"/>
  <c r="AI93" i="37"/>
  <c r="AH73" i="37"/>
  <c r="AH67" i="37"/>
  <c r="AI95" i="37"/>
  <c r="AK35" i="27"/>
  <c r="AK46" i="27" s="1"/>
  <c r="AK47" i="27" s="1"/>
  <c r="AK49" i="27" s="1"/>
  <c r="AK35" i="24"/>
  <c r="AK46" i="24" s="1"/>
  <c r="AK47" i="24" s="1"/>
  <c r="AK49" i="24" s="1"/>
  <c r="AP121" i="37"/>
  <c r="AQ8" i="37"/>
  <c r="AD129" i="37"/>
  <c r="AC131" i="37"/>
  <c r="AH69" i="37"/>
  <c r="AH72" i="37"/>
  <c r="AI97" i="37"/>
  <c r="AI98" i="37"/>
  <c r="AI94" i="37"/>
  <c r="AI99" i="37"/>
  <c r="AK44" i="28"/>
  <c r="AK43" i="37"/>
  <c r="AK41" i="28"/>
  <c r="AK41" i="24"/>
  <c r="AK29" i="37"/>
  <c r="AK42" i="25"/>
  <c r="AK39" i="25"/>
  <c r="AK39" i="37"/>
  <c r="AJ43" i="17"/>
  <c r="AJ14" i="37"/>
  <c r="AK33" i="37"/>
  <c r="AK43" i="30"/>
  <c r="AL36" i="15"/>
  <c r="AL55" i="18"/>
  <c r="AL59" i="18"/>
  <c r="AI9" i="37"/>
  <c r="AI74" i="37" s="1"/>
  <c r="AL52" i="26"/>
  <c r="AL38" i="26"/>
  <c r="AL40" i="26"/>
  <c r="AK41" i="26"/>
  <c r="AK28" i="37"/>
  <c r="AK43" i="28"/>
  <c r="AK31" i="37"/>
  <c r="AK41" i="17"/>
  <c r="AK26" i="37"/>
  <c r="AK44" i="30"/>
  <c r="AK45" i="37"/>
  <c r="AK41" i="30"/>
  <c r="AM9" i="31"/>
  <c r="AM9" i="32"/>
  <c r="AM11" i="29"/>
  <c r="AM35" i="29" s="1"/>
  <c r="AM36" i="29" s="1"/>
  <c r="AM9" i="18"/>
  <c r="AM11" i="30"/>
  <c r="AM35" i="30" s="1"/>
  <c r="AM36" i="30" s="1"/>
  <c r="AM11" i="28"/>
  <c r="AM35" i="28" s="1"/>
  <c r="AM36" i="28" s="1"/>
  <c r="AM9" i="27"/>
  <c r="AM33" i="27" s="1"/>
  <c r="AM34" i="27" s="1"/>
  <c r="AM9" i="24"/>
  <c r="AM33" i="24" s="1"/>
  <c r="AM34" i="24" s="1"/>
  <c r="AM9" i="17"/>
  <c r="AM33" i="17" s="1"/>
  <c r="AM34" i="17" s="1"/>
  <c r="AM9" i="26"/>
  <c r="AM33" i="26" s="1"/>
  <c r="AM34" i="26" s="1"/>
  <c r="AM9" i="25"/>
  <c r="AM33" i="25" s="1"/>
  <c r="AM34" i="25" s="1"/>
  <c r="AN13" i="15"/>
  <c r="AN33" i="15" s="1"/>
  <c r="AL54" i="30"/>
  <c r="AL40" i="30"/>
  <c r="AL42" i="30"/>
  <c r="AJ20" i="37"/>
  <c r="AJ45" i="29"/>
  <c r="AK39" i="17"/>
  <c r="AK42" i="17"/>
  <c r="AK38" i="37"/>
  <c r="AL52" i="25"/>
  <c r="AL38" i="25"/>
  <c r="AL40" i="25"/>
  <c r="AL55" i="32"/>
  <c r="AL59" i="32"/>
  <c r="AJ15" i="37"/>
  <c r="AJ43" i="25"/>
  <c r="AH76" i="37"/>
  <c r="AH75" i="37"/>
  <c r="AH77" i="37"/>
  <c r="AH70" i="37"/>
  <c r="AH71" i="37"/>
  <c r="AH74" i="37"/>
  <c r="AK39" i="26"/>
  <c r="AK40" i="37"/>
  <c r="AK42" i="26"/>
  <c r="AL40" i="24"/>
  <c r="AL48" i="24"/>
  <c r="AL38" i="24"/>
  <c r="AL40" i="27"/>
  <c r="AL48" i="27"/>
  <c r="AL38" i="27"/>
  <c r="AK44" i="29"/>
  <c r="AK44" i="37"/>
  <c r="AK41" i="29"/>
  <c r="AK42" i="24"/>
  <c r="AK17" i="37" s="1"/>
  <c r="AK41" i="37"/>
  <c r="AK39" i="24"/>
  <c r="AK35" i="25"/>
  <c r="AK50" i="25" s="1"/>
  <c r="AK51" i="25" s="1"/>
  <c r="AK53" i="25" s="1"/>
  <c r="AJ21" i="37"/>
  <c r="AJ45" i="30"/>
  <c r="AK37" i="28"/>
  <c r="AK52" i="28" s="1"/>
  <c r="AK53" i="28" s="1"/>
  <c r="AK55" i="28" s="1"/>
  <c r="AL40" i="17"/>
  <c r="AL38" i="17"/>
  <c r="AL52" i="17"/>
  <c r="AL40" i="29"/>
  <c r="AL42" i="29"/>
  <c r="AL54" i="29"/>
  <c r="AI96" i="37"/>
  <c r="AI100" i="37"/>
  <c r="AI130" i="37"/>
  <c r="AI101" i="37"/>
  <c r="AI102" i="37"/>
  <c r="AJ43" i="26"/>
  <c r="AJ16" i="37"/>
  <c r="AJ45" i="28"/>
  <c r="AJ19" i="37"/>
  <c r="AK43" i="29"/>
  <c r="AK32" i="37"/>
  <c r="AK37" i="29"/>
  <c r="AK52" i="29" s="1"/>
  <c r="AK53" i="29" s="1"/>
  <c r="AK55" i="29" s="1"/>
  <c r="AK42" i="27"/>
  <c r="AK18" i="37" s="1"/>
  <c r="AK39" i="27"/>
  <c r="AK42" i="37"/>
  <c r="AK41" i="25"/>
  <c r="AK27" i="37"/>
  <c r="AK35" i="26"/>
  <c r="AK50" i="26" s="1"/>
  <c r="AK51" i="26" s="1"/>
  <c r="AK53" i="26" s="1"/>
  <c r="AK35" i="17"/>
  <c r="AK50" i="17" s="1"/>
  <c r="AK51" i="17" s="1"/>
  <c r="AK53" i="17" s="1"/>
  <c r="AK37" i="30"/>
  <c r="AK52" i="30" s="1"/>
  <c r="AK53" i="30" s="1"/>
  <c r="AK55" i="30" s="1"/>
  <c r="AL42" i="28"/>
  <c r="AL54" i="28"/>
  <c r="AL40" i="28"/>
  <c r="AK30" i="37"/>
  <c r="AK41" i="27"/>
  <c r="AI122" i="37"/>
  <c r="AK43" i="24" l="1"/>
  <c r="AK43" i="27"/>
  <c r="DH6" i="39"/>
  <c r="DK5" i="39"/>
  <c r="AO6" i="34"/>
  <c r="AP1" i="34"/>
  <c r="AO2" i="34"/>
  <c r="AO1" i="33"/>
  <c r="AN5" i="33"/>
  <c r="AN2" i="33"/>
  <c r="DF5" i="39"/>
  <c r="DC6" i="39"/>
  <c r="DJ6" i="39"/>
  <c r="DM5" i="39"/>
  <c r="AN35" i="15"/>
  <c r="AN34" i="15"/>
  <c r="AO14" i="30"/>
  <c r="AN18" i="30"/>
  <c r="AP14" i="29"/>
  <c r="AO18" i="29"/>
  <c r="AJ48" i="29"/>
  <c r="AJ49" i="29" s="1"/>
  <c r="AK212" i="30"/>
  <c r="AK47" i="30" s="1"/>
  <c r="AJ48" i="30"/>
  <c r="AJ49" i="30" s="1"/>
  <c r="AK208" i="29"/>
  <c r="AK22" i="29" s="1"/>
  <c r="AJ48" i="28"/>
  <c r="AJ49" i="28" s="1"/>
  <c r="AO11" i="32"/>
  <c r="AN17" i="32"/>
  <c r="AO11" i="31"/>
  <c r="AN17" i="31"/>
  <c r="AO11" i="18"/>
  <c r="AN17" i="18"/>
  <c r="AO17" i="28"/>
  <c r="AN18" i="28"/>
  <c r="AK212" i="29"/>
  <c r="AK47" i="29" s="1"/>
  <c r="AK208" i="30"/>
  <c r="AK22" i="30" s="1"/>
  <c r="AK208" i="28"/>
  <c r="AK22" i="28" s="1"/>
  <c r="AM200" i="28"/>
  <c r="AM200" i="30"/>
  <c r="AM200" i="29"/>
  <c r="AO13" i="27"/>
  <c r="AN45" i="27"/>
  <c r="AK212" i="28"/>
  <c r="AK47" i="28" s="1"/>
  <c r="AL207" i="29"/>
  <c r="AL211" i="29"/>
  <c r="AL207" i="28"/>
  <c r="AL211" i="28"/>
  <c r="AL207" i="30"/>
  <c r="AL211" i="30"/>
  <c r="AM199" i="30"/>
  <c r="AM199" i="29"/>
  <c r="AM199" i="28"/>
  <c r="AO13" i="24"/>
  <c r="AN45" i="24"/>
  <c r="AL206" i="28"/>
  <c r="AL210" i="28"/>
  <c r="AL206" i="30"/>
  <c r="AL210" i="30"/>
  <c r="AL206" i="29"/>
  <c r="AL210" i="29"/>
  <c r="AO15" i="26"/>
  <c r="AN16" i="26"/>
  <c r="AN4" i="29"/>
  <c r="AN4" i="15"/>
  <c r="AN4" i="32"/>
  <c r="AO6" i="8"/>
  <c r="AO110" i="33" s="1"/>
  <c r="AN4" i="27"/>
  <c r="AN4" i="26"/>
  <c r="AN4" i="18"/>
  <c r="AN4" i="28"/>
  <c r="DF4" i="39"/>
  <c r="AN4" i="31"/>
  <c r="AN4" i="25"/>
  <c r="AN4" i="30"/>
  <c r="AN4" i="17"/>
  <c r="AN4" i="24"/>
  <c r="AN4" i="37"/>
  <c r="AQ128" i="37"/>
  <c r="AP15" i="25"/>
  <c r="AO16" i="25"/>
  <c r="AN16" i="17"/>
  <c r="AO15" i="17"/>
  <c r="AO47" i="18"/>
  <c r="AO51" i="18" s="1"/>
  <c r="AL47" i="31"/>
  <c r="AL48" i="31" s="1"/>
  <c r="AL49" i="31" s="1"/>
  <c r="AR58" i="32"/>
  <c r="AR24" i="37" s="1"/>
  <c r="AN58" i="18"/>
  <c r="AN22" i="37" s="1"/>
  <c r="AK35" i="37"/>
  <c r="AK10" i="37" s="1"/>
  <c r="AK57" i="31"/>
  <c r="AL54" i="31"/>
  <c r="AL58" i="31" s="1"/>
  <c r="AL64" i="37"/>
  <c r="AL12" i="37" s="1"/>
  <c r="AL56" i="31"/>
  <c r="AK51" i="31"/>
  <c r="AK50" i="31"/>
  <c r="AK48" i="31"/>
  <c r="AK49" i="31" s="1"/>
  <c r="AK23" i="37"/>
  <c r="AK59" i="31"/>
  <c r="AM43" i="31"/>
  <c r="AM53" i="31" s="1"/>
  <c r="AM24" i="31"/>
  <c r="AM45" i="31"/>
  <c r="AM61" i="31" s="1"/>
  <c r="AM62" i="31" s="1"/>
  <c r="AM52" i="37"/>
  <c r="AM50" i="37" s="1"/>
  <c r="AN19" i="31"/>
  <c r="AK47" i="37"/>
  <c r="AK11" i="37" s="1"/>
  <c r="AK96" i="37" s="1"/>
  <c r="AK55" i="31"/>
  <c r="AP43" i="18"/>
  <c r="AP53" i="18" s="1"/>
  <c r="AP51" i="37"/>
  <c r="AQ19" i="18"/>
  <c r="AP24" i="18"/>
  <c r="AP45" i="18"/>
  <c r="AP61" i="18" s="1"/>
  <c r="AP62" i="18" s="1"/>
  <c r="AO63" i="37"/>
  <c r="AO56" i="18"/>
  <c r="AO54" i="18"/>
  <c r="AO46" i="37" s="1"/>
  <c r="AN57" i="18"/>
  <c r="AN34" i="37"/>
  <c r="AN51" i="18"/>
  <c r="AN50" i="18"/>
  <c r="AN48" i="18"/>
  <c r="AN49" i="18" s="1"/>
  <c r="AS65" i="37"/>
  <c r="AS54" i="32"/>
  <c r="AS48" i="37" s="1"/>
  <c r="AS56" i="32"/>
  <c r="AT45" i="32"/>
  <c r="AT61" i="32" s="1"/>
  <c r="AT62" i="32" s="1"/>
  <c r="AT24" i="32"/>
  <c r="AT43" i="32"/>
  <c r="AT53" i="32" s="1"/>
  <c r="AT53" i="37"/>
  <c r="AU19" i="32"/>
  <c r="AS47" i="32"/>
  <c r="AR48" i="32"/>
  <c r="AR49" i="32" s="1"/>
  <c r="AR50" i="32"/>
  <c r="AR51" i="32"/>
  <c r="AR36" i="37"/>
  <c r="AR57" i="32"/>
  <c r="AL37" i="30"/>
  <c r="AL52" i="30" s="1"/>
  <c r="AL53" i="30" s="1"/>
  <c r="AL55" i="30" s="1"/>
  <c r="AQ121" i="37"/>
  <c r="AR8" i="37"/>
  <c r="AE129" i="37"/>
  <c r="AD131" i="37"/>
  <c r="AI73" i="37"/>
  <c r="AL37" i="28"/>
  <c r="AL52" i="28" s="1"/>
  <c r="AL53" i="28" s="1"/>
  <c r="AL55" i="28" s="1"/>
  <c r="AI67" i="37"/>
  <c r="AI69" i="37"/>
  <c r="AL37" i="29"/>
  <c r="AL52" i="29" s="1"/>
  <c r="AL53" i="29" s="1"/>
  <c r="AL55" i="29" s="1"/>
  <c r="AI72" i="37"/>
  <c r="AM55" i="18"/>
  <c r="AM59" i="18"/>
  <c r="AM40" i="26"/>
  <c r="AM38" i="26"/>
  <c r="AM52" i="26"/>
  <c r="AM55" i="32"/>
  <c r="AM59" i="32"/>
  <c r="AI77" i="37"/>
  <c r="AI76" i="37"/>
  <c r="AI75" i="37"/>
  <c r="AI71" i="37"/>
  <c r="AI70" i="37"/>
  <c r="AI68" i="37"/>
  <c r="AL43" i="28"/>
  <c r="AL31" i="37"/>
  <c r="AL32" i="37"/>
  <c r="AL43" i="29"/>
  <c r="AL35" i="24"/>
  <c r="AL46" i="24" s="1"/>
  <c r="AL47" i="24" s="1"/>
  <c r="AL49" i="24" s="1"/>
  <c r="AJ95" i="37"/>
  <c r="AL43" i="30"/>
  <c r="AL33" i="37"/>
  <c r="AM38" i="17"/>
  <c r="AM52" i="17"/>
  <c r="AM40" i="17"/>
  <c r="AJ98" i="37"/>
  <c r="AL44" i="29"/>
  <c r="AL44" i="37"/>
  <c r="AL41" i="29"/>
  <c r="AK45" i="29"/>
  <c r="AK20" i="37"/>
  <c r="AL41" i="24"/>
  <c r="AL29" i="37"/>
  <c r="AL27" i="37"/>
  <c r="AL41" i="25"/>
  <c r="AM38" i="24"/>
  <c r="AM40" i="24"/>
  <c r="AM48" i="24"/>
  <c r="AJ96" i="37"/>
  <c r="AL41" i="17"/>
  <c r="AL26" i="37"/>
  <c r="AL41" i="27"/>
  <c r="AL30" i="37"/>
  <c r="AJ97" i="37"/>
  <c r="AL42" i="24"/>
  <c r="AL17" i="37" s="1"/>
  <c r="AL39" i="24"/>
  <c r="AL41" i="37"/>
  <c r="AJ99" i="37"/>
  <c r="AM52" i="25"/>
  <c r="AM38" i="25"/>
  <c r="AM40" i="25"/>
  <c r="AK43" i="25"/>
  <c r="AK15" i="37"/>
  <c r="AJ122" i="37"/>
  <c r="AL35" i="27"/>
  <c r="AL46" i="27" s="1"/>
  <c r="AL47" i="27" s="1"/>
  <c r="AL49" i="27" s="1"/>
  <c r="AK43" i="26"/>
  <c r="AK16" i="37"/>
  <c r="AL39" i="25"/>
  <c r="AL39" i="37"/>
  <c r="AL42" i="25"/>
  <c r="AL41" i="30"/>
  <c r="AL45" i="37"/>
  <c r="AL44" i="30"/>
  <c r="AM38" i="27"/>
  <c r="AM40" i="27"/>
  <c r="AM48" i="27"/>
  <c r="AL35" i="26"/>
  <c r="AL50" i="26" s="1"/>
  <c r="AL51" i="26" s="1"/>
  <c r="AL53" i="26" s="1"/>
  <c r="AJ9" i="37"/>
  <c r="AJ74" i="37" s="1"/>
  <c r="AJ93" i="37"/>
  <c r="AL41" i="28"/>
  <c r="AL43" i="37"/>
  <c r="AL44" i="28"/>
  <c r="AM40" i="29"/>
  <c r="AM54" i="29"/>
  <c r="AM42" i="29"/>
  <c r="AL39" i="17"/>
  <c r="AL42" i="17"/>
  <c r="AL38" i="37"/>
  <c r="AL42" i="27"/>
  <c r="AL18" i="37" s="1"/>
  <c r="AL39" i="27"/>
  <c r="AL42" i="37"/>
  <c r="AK43" i="17"/>
  <c r="AK14" i="37"/>
  <c r="AM54" i="28"/>
  <c r="AM40" i="28"/>
  <c r="AM42" i="28"/>
  <c r="AK45" i="30"/>
  <c r="AK21" i="37"/>
  <c r="AL41" i="26"/>
  <c r="AL28" i="37"/>
  <c r="AJ102" i="37"/>
  <c r="AJ101" i="37"/>
  <c r="AJ100" i="37"/>
  <c r="AJ130" i="37"/>
  <c r="AN9" i="31"/>
  <c r="AN9" i="32"/>
  <c r="AN9" i="18"/>
  <c r="AN11" i="28"/>
  <c r="AN35" i="28" s="1"/>
  <c r="AN36" i="28" s="1"/>
  <c r="AN11" i="30"/>
  <c r="AN35" i="30" s="1"/>
  <c r="AN36" i="30" s="1"/>
  <c r="AN11" i="29"/>
  <c r="AN35" i="29" s="1"/>
  <c r="AN36" i="29" s="1"/>
  <c r="AN9" i="27"/>
  <c r="AN33" i="27" s="1"/>
  <c r="AN34" i="27" s="1"/>
  <c r="AN9" i="24"/>
  <c r="AN33" i="24" s="1"/>
  <c r="AN34" i="24" s="1"/>
  <c r="AN9" i="26"/>
  <c r="AN33" i="26" s="1"/>
  <c r="AN34" i="26" s="1"/>
  <c r="AN9" i="17"/>
  <c r="AN33" i="17" s="1"/>
  <c r="AN34" i="17" s="1"/>
  <c r="AN9" i="25"/>
  <c r="AN33" i="25" s="1"/>
  <c r="AN34" i="25" s="1"/>
  <c r="AO13" i="15"/>
  <c r="AO33" i="15" s="1"/>
  <c r="AJ92" i="37"/>
  <c r="AL35" i="17"/>
  <c r="AL50" i="17" s="1"/>
  <c r="AL51" i="17" s="1"/>
  <c r="AL53" i="17" s="1"/>
  <c r="AL35" i="25"/>
  <c r="AL50" i="25" s="1"/>
  <c r="AL51" i="25" s="1"/>
  <c r="AL53" i="25" s="1"/>
  <c r="AM36" i="15"/>
  <c r="AM40" i="30"/>
  <c r="AM42" i="30"/>
  <c r="AM54" i="30"/>
  <c r="AL42" i="26"/>
  <c r="AL39" i="26"/>
  <c r="AL40" i="37"/>
  <c r="AK45" i="28"/>
  <c r="AK19" i="37"/>
  <c r="AL43" i="24" l="1"/>
  <c r="AL43" i="27"/>
  <c r="DM6" i="39"/>
  <c r="DP5" i="39"/>
  <c r="DK6" i="39"/>
  <c r="DN5" i="39"/>
  <c r="DF6" i="39"/>
  <c r="DI5" i="39"/>
  <c r="AP1" i="33"/>
  <c r="AO5" i="33"/>
  <c r="AO2" i="33"/>
  <c r="AO4" i="33" s="1"/>
  <c r="AQ1" i="34"/>
  <c r="AP6" i="34"/>
  <c r="AP2" i="34"/>
  <c r="AO35" i="15"/>
  <c r="AO34" i="15"/>
  <c r="AP14" i="30"/>
  <c r="AO18" i="30"/>
  <c r="AQ14" i="29"/>
  <c r="AP18" i="29"/>
  <c r="AK48" i="29"/>
  <c r="AK49" i="29" s="1"/>
  <c r="AK48" i="28"/>
  <c r="AK49" i="28" s="1"/>
  <c r="AK48" i="30"/>
  <c r="AK49" i="30" s="1"/>
  <c r="AL212" i="30"/>
  <c r="AL47" i="30" s="1"/>
  <c r="AL212" i="28"/>
  <c r="AL47" i="28" s="1"/>
  <c r="AL212" i="29"/>
  <c r="AL47" i="29" s="1"/>
  <c r="AR128" i="37"/>
  <c r="AP11" i="32"/>
  <c r="AO17" i="32"/>
  <c r="AP11" i="31"/>
  <c r="AO17" i="31"/>
  <c r="AP11" i="18"/>
  <c r="AO17" i="18"/>
  <c r="AP17" i="28"/>
  <c r="AO18" i="28"/>
  <c r="AL208" i="30"/>
  <c r="AL22" i="30" s="1"/>
  <c r="AL208" i="29"/>
  <c r="AL22" i="29" s="1"/>
  <c r="AM207" i="28"/>
  <c r="AM211" i="28"/>
  <c r="AL208" i="28"/>
  <c r="AL22" i="28" s="1"/>
  <c r="AP13" i="27"/>
  <c r="AO45" i="27"/>
  <c r="AM207" i="29"/>
  <c r="AM211" i="29"/>
  <c r="AN200" i="28"/>
  <c r="AN200" i="30"/>
  <c r="AN200" i="29"/>
  <c r="AM211" i="30"/>
  <c r="AM207" i="30"/>
  <c r="AN199" i="30"/>
  <c r="AN199" i="29"/>
  <c r="AN199" i="28"/>
  <c r="AP13" i="24"/>
  <c r="AO45" i="24"/>
  <c r="AM210" i="28"/>
  <c r="AM206" i="28"/>
  <c r="AM206" i="29"/>
  <c r="AM210" i="29"/>
  <c r="AM206" i="30"/>
  <c r="AM210" i="30"/>
  <c r="AP15" i="26"/>
  <c r="AO16" i="26"/>
  <c r="AO4" i="27"/>
  <c r="AO4" i="32"/>
  <c r="AO4" i="26"/>
  <c r="DI4" i="39"/>
  <c r="AO4" i="18"/>
  <c r="AO4" i="25"/>
  <c r="AO4" i="31"/>
  <c r="AO4" i="17"/>
  <c r="AO4" i="30"/>
  <c r="AO4" i="15"/>
  <c r="AO4" i="29"/>
  <c r="AO4" i="37"/>
  <c r="AO4" i="28"/>
  <c r="AP6" i="8"/>
  <c r="AP110" i="33" s="1"/>
  <c r="AO4" i="24"/>
  <c r="AL50" i="31"/>
  <c r="AL51" i="31"/>
  <c r="AQ15" i="25"/>
  <c r="AP16" i="25"/>
  <c r="AO16" i="17"/>
  <c r="AP15" i="17"/>
  <c r="AO48" i="18"/>
  <c r="AO49" i="18" s="1"/>
  <c r="AO50" i="18"/>
  <c r="AM47" i="31"/>
  <c r="AM48" i="31" s="1"/>
  <c r="AM49" i="31" s="1"/>
  <c r="AO58" i="18"/>
  <c r="AO22" i="37" s="1"/>
  <c r="AP47" i="18"/>
  <c r="AP50" i="18" s="1"/>
  <c r="AL23" i="37"/>
  <c r="AL59" i="31"/>
  <c r="AN24" i="31"/>
  <c r="AN43" i="31"/>
  <c r="AN53" i="31" s="1"/>
  <c r="AN45" i="31"/>
  <c r="AN61" i="31" s="1"/>
  <c r="AN62" i="31" s="1"/>
  <c r="AN52" i="37"/>
  <c r="AN50" i="37" s="1"/>
  <c r="AO19" i="31"/>
  <c r="AL35" i="37"/>
  <c r="AL10" i="37" s="1"/>
  <c r="AL57" i="31"/>
  <c r="AL47" i="37"/>
  <c r="AL11" i="37" s="1"/>
  <c r="AL93" i="37" s="1"/>
  <c r="AL55" i="31"/>
  <c r="AM54" i="31"/>
  <c r="AM58" i="31" s="1"/>
  <c r="AM64" i="37"/>
  <c r="AM12" i="37" s="1"/>
  <c r="AM56" i="31"/>
  <c r="AQ51" i="37"/>
  <c r="AQ43" i="18"/>
  <c r="AQ53" i="18" s="1"/>
  <c r="AQ45" i="18"/>
  <c r="AQ61" i="18" s="1"/>
  <c r="AQ62" i="18" s="1"/>
  <c r="AQ24" i="18"/>
  <c r="AR19" i="18"/>
  <c r="AO57" i="18"/>
  <c r="AO34" i="37"/>
  <c r="AP54" i="18"/>
  <c r="AP46" i="37" s="1"/>
  <c r="AP56" i="18"/>
  <c r="AP63" i="37"/>
  <c r="AS58" i="32"/>
  <c r="AS24" i="37" s="1"/>
  <c r="AS48" i="32"/>
  <c r="AS49" i="32" s="1"/>
  <c r="AS50" i="32"/>
  <c r="AS51" i="32"/>
  <c r="AS36" i="37"/>
  <c r="AS57" i="32"/>
  <c r="AU24" i="32"/>
  <c r="AU45" i="32"/>
  <c r="AU61" i="32" s="1"/>
  <c r="AU62" i="32" s="1"/>
  <c r="AU43" i="32"/>
  <c r="AU53" i="32" s="1"/>
  <c r="AU53" i="37"/>
  <c r="AV19" i="32"/>
  <c r="AT47" i="32"/>
  <c r="AT65" i="37"/>
  <c r="AT56" i="32"/>
  <c r="AT54" i="32"/>
  <c r="AT48" i="37" s="1"/>
  <c r="AM35" i="25"/>
  <c r="AM50" i="25" s="1"/>
  <c r="AM51" i="25" s="1"/>
  <c r="AM53" i="25" s="1"/>
  <c r="AM37" i="29"/>
  <c r="AM52" i="29" s="1"/>
  <c r="AM53" i="29" s="1"/>
  <c r="AM55" i="29" s="1"/>
  <c r="AR121" i="37"/>
  <c r="AS8" i="37"/>
  <c r="AE131" i="37"/>
  <c r="AF129" i="37"/>
  <c r="AJ69" i="37"/>
  <c r="AK97" i="37"/>
  <c r="AK95" i="37"/>
  <c r="AM37" i="28"/>
  <c r="AM52" i="28" s="1"/>
  <c r="AM53" i="28" s="1"/>
  <c r="AM55" i="28" s="1"/>
  <c r="AM37" i="30"/>
  <c r="AM52" i="30" s="1"/>
  <c r="AM53" i="30" s="1"/>
  <c r="AM55" i="30" s="1"/>
  <c r="AJ68" i="37"/>
  <c r="AK93" i="37"/>
  <c r="AJ72" i="37"/>
  <c r="AK94" i="37"/>
  <c r="AN54" i="29"/>
  <c r="AN40" i="29"/>
  <c r="AN42" i="29"/>
  <c r="AM41" i="24"/>
  <c r="AM29" i="37"/>
  <c r="AN36" i="15"/>
  <c r="AN40" i="30"/>
  <c r="AN42" i="30"/>
  <c r="AN54" i="30"/>
  <c r="AM44" i="28"/>
  <c r="AM41" i="28"/>
  <c r="AM43" i="37"/>
  <c r="AM44" i="29"/>
  <c r="AM41" i="29"/>
  <c r="AM44" i="37"/>
  <c r="AM42" i="37"/>
  <c r="AM39" i="27"/>
  <c r="AM42" i="27"/>
  <c r="AM18" i="37" s="1"/>
  <c r="AM41" i="25"/>
  <c r="AM27" i="37"/>
  <c r="AM42" i="24"/>
  <c r="AM17" i="37" s="1"/>
  <c r="AM41" i="37"/>
  <c r="AM39" i="24"/>
  <c r="AM35" i="26"/>
  <c r="AM50" i="26" s="1"/>
  <c r="AM51" i="26" s="1"/>
  <c r="AM53" i="26" s="1"/>
  <c r="AO9" i="31"/>
  <c r="AO9" i="32"/>
  <c r="AO9" i="18"/>
  <c r="AO11" i="30"/>
  <c r="AO35" i="30" s="1"/>
  <c r="AO36" i="30" s="1"/>
  <c r="AO11" i="28"/>
  <c r="AO35" i="28" s="1"/>
  <c r="AO36" i="28" s="1"/>
  <c r="AO11" i="29"/>
  <c r="AO35" i="29" s="1"/>
  <c r="AO36" i="29" s="1"/>
  <c r="AO9" i="27"/>
  <c r="AO33" i="27" s="1"/>
  <c r="AO34" i="27" s="1"/>
  <c r="AO9" i="24"/>
  <c r="AO33" i="24" s="1"/>
  <c r="AO34" i="24" s="1"/>
  <c r="AO9" i="26"/>
  <c r="AO33" i="26" s="1"/>
  <c r="AO34" i="26" s="1"/>
  <c r="AO9" i="25"/>
  <c r="AO33" i="25" s="1"/>
  <c r="AO34" i="25" s="1"/>
  <c r="AO9" i="17"/>
  <c r="AO33" i="17" s="1"/>
  <c r="AO34" i="17" s="1"/>
  <c r="AP13" i="15"/>
  <c r="AP33" i="15" s="1"/>
  <c r="AN42" i="28"/>
  <c r="AN54" i="28"/>
  <c r="AN40" i="28"/>
  <c r="AL43" i="17"/>
  <c r="AL14" i="37"/>
  <c r="AJ76" i="37"/>
  <c r="AJ75" i="37"/>
  <c r="AJ77" i="37"/>
  <c r="AJ71" i="37"/>
  <c r="AJ70" i="37"/>
  <c r="AL45" i="30"/>
  <c r="AL21" i="37"/>
  <c r="AM39" i="37"/>
  <c r="AM39" i="25"/>
  <c r="AM42" i="25"/>
  <c r="AM35" i="17"/>
  <c r="AM50" i="17" s="1"/>
  <c r="AM51" i="17" s="1"/>
  <c r="AM53" i="17" s="1"/>
  <c r="AK98" i="37"/>
  <c r="AM28" i="37"/>
  <c r="AM41" i="26"/>
  <c r="AM41" i="27"/>
  <c r="AM30" i="37"/>
  <c r="AM39" i="26"/>
  <c r="AM40" i="37"/>
  <c r="AM42" i="26"/>
  <c r="AM43" i="30"/>
  <c r="AM33" i="37"/>
  <c r="AM44" i="30"/>
  <c r="AM45" i="37"/>
  <c r="AM41" i="30"/>
  <c r="AN40" i="25"/>
  <c r="AN52" i="25"/>
  <c r="AN38" i="25"/>
  <c r="AN55" i="18"/>
  <c r="AN59" i="18"/>
  <c r="AK9" i="37"/>
  <c r="AK72" i="37" s="1"/>
  <c r="AJ67" i="37"/>
  <c r="AM26" i="37"/>
  <c r="AM41" i="17"/>
  <c r="AJ73" i="37"/>
  <c r="AN38" i="17"/>
  <c r="AN40" i="17"/>
  <c r="AN52" i="17"/>
  <c r="AN55" i="32"/>
  <c r="AN59" i="32"/>
  <c r="AL45" i="29"/>
  <c r="AL20" i="37"/>
  <c r="AN52" i="26"/>
  <c r="AN38" i="26"/>
  <c r="AN40" i="26"/>
  <c r="AL45" i="28"/>
  <c r="AL19" i="37"/>
  <c r="AK99" i="37"/>
  <c r="AK92" i="37"/>
  <c r="AK122" i="37"/>
  <c r="AM38" i="37"/>
  <c r="AM39" i="17"/>
  <c r="AM42" i="17"/>
  <c r="AL16" i="37"/>
  <c r="AL43" i="26"/>
  <c r="AN48" i="24"/>
  <c r="AN38" i="24"/>
  <c r="AN40" i="24"/>
  <c r="AM32" i="37"/>
  <c r="AM43" i="29"/>
  <c r="AM35" i="27"/>
  <c r="AM46" i="27" s="1"/>
  <c r="AK102" i="37"/>
  <c r="AK130" i="37"/>
  <c r="AK101" i="37"/>
  <c r="AK100" i="37"/>
  <c r="AM35" i="24"/>
  <c r="AM46" i="24" s="1"/>
  <c r="AM47" i="24" s="1"/>
  <c r="AM49" i="24" s="1"/>
  <c r="AM43" i="24" s="1"/>
  <c r="AN40" i="27"/>
  <c r="AN48" i="27"/>
  <c r="AN38" i="27"/>
  <c r="AM43" i="28"/>
  <c r="AM31" i="37"/>
  <c r="AL43" i="25"/>
  <c r="AL15" i="37"/>
  <c r="AL48" i="30" l="1"/>
  <c r="AL49" i="30" s="1"/>
  <c r="DN6" i="39"/>
  <c r="DQ5" i="39"/>
  <c r="AQ1" i="33"/>
  <c r="AP5" i="33"/>
  <c r="AP2" i="33"/>
  <c r="AR1" i="34"/>
  <c r="AQ6" i="34"/>
  <c r="AQ2" i="34"/>
  <c r="DI6" i="39"/>
  <c r="DL5" i="39"/>
  <c r="DP6" i="39"/>
  <c r="DS5" i="39"/>
  <c r="AP35" i="15"/>
  <c r="AP34" i="15"/>
  <c r="AQ14" i="30"/>
  <c r="AP18" i="30"/>
  <c r="AR14" i="29"/>
  <c r="AQ18" i="29"/>
  <c r="AL48" i="29"/>
  <c r="AL49" i="29" s="1"/>
  <c r="AL48" i="28"/>
  <c r="AL49" i="28" s="1"/>
  <c r="AM208" i="28"/>
  <c r="AM22" i="28" s="1"/>
  <c r="AM208" i="30"/>
  <c r="AM22" i="30" s="1"/>
  <c r="AQ11" i="32"/>
  <c r="AP17" i="32"/>
  <c r="AP17" i="31"/>
  <c r="AQ11" i="31"/>
  <c r="AQ11" i="18"/>
  <c r="AP17" i="18"/>
  <c r="AQ17" i="28"/>
  <c r="AP18" i="28"/>
  <c r="AM212" i="30"/>
  <c r="AM47" i="30" s="1"/>
  <c r="AM212" i="28"/>
  <c r="AM47" i="28" s="1"/>
  <c r="AM212" i="29"/>
  <c r="AM47" i="29" s="1"/>
  <c r="AN207" i="28"/>
  <c r="AN211" i="28"/>
  <c r="AM208" i="29"/>
  <c r="AM22" i="29" s="1"/>
  <c r="AO200" i="30"/>
  <c r="AO200" i="29"/>
  <c r="AO200" i="28"/>
  <c r="AQ13" i="27"/>
  <c r="AP45" i="27"/>
  <c r="AN207" i="29"/>
  <c r="AN211" i="29"/>
  <c r="AN207" i="30"/>
  <c r="AN211" i="30"/>
  <c r="AO199" i="30"/>
  <c r="AO199" i="29"/>
  <c r="AO199" i="28"/>
  <c r="AP45" i="24"/>
  <c r="AQ13" i="24"/>
  <c r="AN206" i="28"/>
  <c r="AN210" i="28"/>
  <c r="AN206" i="29"/>
  <c r="AN210" i="29"/>
  <c r="AN206" i="30"/>
  <c r="AN210" i="30"/>
  <c r="AQ15" i="26"/>
  <c r="AP16" i="26"/>
  <c r="AP4" i="18"/>
  <c r="AP4" i="17"/>
  <c r="AP4" i="30"/>
  <c r="AP4" i="29"/>
  <c r="AP4" i="37"/>
  <c r="AP4" i="24"/>
  <c r="AQ6" i="8"/>
  <c r="AQ110" i="33" s="1"/>
  <c r="AP4" i="15"/>
  <c r="AP4" i="28"/>
  <c r="DL4" i="39"/>
  <c r="AP4" i="27"/>
  <c r="AP4" i="31"/>
  <c r="AP4" i="26"/>
  <c r="AP4" i="32"/>
  <c r="AP4" i="25"/>
  <c r="AQ16" i="25"/>
  <c r="AR15" i="25"/>
  <c r="AQ15" i="17"/>
  <c r="AP16" i="17"/>
  <c r="AM51" i="31"/>
  <c r="AM50" i="31"/>
  <c r="AS121" i="37"/>
  <c r="AP51" i="18"/>
  <c r="AP48" i="18"/>
  <c r="AP49" i="18" s="1"/>
  <c r="AN47" i="31"/>
  <c r="AN50" i="31" s="1"/>
  <c r="AP58" i="18"/>
  <c r="AP22" i="37" s="1"/>
  <c r="AO43" i="31"/>
  <c r="AO53" i="31" s="1"/>
  <c r="AO45" i="31"/>
  <c r="AO61" i="31" s="1"/>
  <c r="AO62" i="31" s="1"/>
  <c r="AO24" i="31"/>
  <c r="AO52" i="37"/>
  <c r="AO50" i="37" s="1"/>
  <c r="AP19" i="31"/>
  <c r="AM23" i="37"/>
  <c r="AM59" i="31"/>
  <c r="AM35" i="37"/>
  <c r="AM10" i="37" s="1"/>
  <c r="AM57" i="31"/>
  <c r="AN64" i="37"/>
  <c r="AN12" i="37" s="1"/>
  <c r="AN56" i="31"/>
  <c r="AN54" i="31"/>
  <c r="AN58" i="31" s="1"/>
  <c r="AM47" i="37"/>
  <c r="AM11" i="37" s="1"/>
  <c r="AM97" i="37" s="1"/>
  <c r="AM55" i="31"/>
  <c r="AP34" i="37"/>
  <c r="AP57" i="18"/>
  <c r="AQ63" i="37"/>
  <c r="AQ56" i="18"/>
  <c r="AQ54" i="18"/>
  <c r="AQ46" i="37" s="1"/>
  <c r="AQ47" i="18"/>
  <c r="AS19" i="18"/>
  <c r="AR24" i="18"/>
  <c r="AR51" i="37"/>
  <c r="AR43" i="18"/>
  <c r="AR53" i="18" s="1"/>
  <c r="AR45" i="18"/>
  <c r="AR61" i="18" s="1"/>
  <c r="AR62" i="18" s="1"/>
  <c r="AT36" i="37"/>
  <c r="AT57" i="32"/>
  <c r="AT48" i="32"/>
  <c r="AT49" i="32" s="1"/>
  <c r="AT50" i="32"/>
  <c r="AT51" i="32"/>
  <c r="AV24" i="32"/>
  <c r="AV43" i="32"/>
  <c r="AV53" i="32" s="1"/>
  <c r="AV45" i="32"/>
  <c r="AV61" i="32" s="1"/>
  <c r="AV62" i="32" s="1"/>
  <c r="AV53" i="37"/>
  <c r="AW19" i="32"/>
  <c r="AU47" i="32"/>
  <c r="AU65" i="37"/>
  <c r="AU56" i="32"/>
  <c r="AU54" i="32"/>
  <c r="AU48" i="37" s="1"/>
  <c r="AT58" i="32"/>
  <c r="AT24" i="37" s="1"/>
  <c r="AN35" i="25"/>
  <c r="AN50" i="25" s="1"/>
  <c r="AN51" i="25" s="1"/>
  <c r="AN53" i="25" s="1"/>
  <c r="AS128" i="37"/>
  <c r="AT8" i="37"/>
  <c r="AG129" i="37"/>
  <c r="AF131" i="37"/>
  <c r="AK73" i="37"/>
  <c r="AK68" i="37"/>
  <c r="AN35" i="26"/>
  <c r="AN50" i="26" s="1"/>
  <c r="AN51" i="26" s="1"/>
  <c r="AN53" i="26" s="1"/>
  <c r="AK67" i="37"/>
  <c r="AK74" i="37"/>
  <c r="AL122" i="37"/>
  <c r="AN35" i="17"/>
  <c r="AN50" i="17" s="1"/>
  <c r="AN51" i="17" s="1"/>
  <c r="AN53" i="17" s="1"/>
  <c r="AN35" i="27"/>
  <c r="AN46" i="27" s="1"/>
  <c r="AN47" i="27" s="1"/>
  <c r="AN49" i="27" s="1"/>
  <c r="AK69" i="37"/>
  <c r="AN37" i="28"/>
  <c r="AN52" i="28" s="1"/>
  <c r="AN53" i="28" s="1"/>
  <c r="AN55" i="28" s="1"/>
  <c r="AN37" i="30"/>
  <c r="AN52" i="30" s="1"/>
  <c r="AN53" i="30" s="1"/>
  <c r="AN55" i="30" s="1"/>
  <c r="AN35" i="24"/>
  <c r="AN46" i="24" s="1"/>
  <c r="AN47" i="24" s="1"/>
  <c r="AN49" i="24" s="1"/>
  <c r="AO52" i="17"/>
  <c r="AO40" i="17"/>
  <c r="AO38" i="17"/>
  <c r="AO40" i="26"/>
  <c r="AO38" i="26"/>
  <c r="AO52" i="26"/>
  <c r="AN39" i="27"/>
  <c r="AN42" i="27"/>
  <c r="AN18" i="37" s="1"/>
  <c r="AN42" i="37"/>
  <c r="AN39" i="24"/>
  <c r="AN42" i="24"/>
  <c r="AN17" i="37" s="1"/>
  <c r="AN41" i="37"/>
  <c r="AN41" i="26"/>
  <c r="AN28" i="37"/>
  <c r="AO40" i="25"/>
  <c r="AO52" i="25"/>
  <c r="AO38" i="25"/>
  <c r="AO55" i="32"/>
  <c r="AO59" i="32"/>
  <c r="AM47" i="27"/>
  <c r="AM49" i="27" s="1"/>
  <c r="AM43" i="27" s="1"/>
  <c r="AN42" i="26"/>
  <c r="AN39" i="26"/>
  <c r="AN40" i="37"/>
  <c r="AN26" i="37"/>
  <c r="AN41" i="17"/>
  <c r="AL98" i="37"/>
  <c r="AN42" i="25"/>
  <c r="AN39" i="25"/>
  <c r="AN39" i="37"/>
  <c r="AM43" i="26"/>
  <c r="AM16" i="37"/>
  <c r="AN41" i="27"/>
  <c r="AN30" i="37"/>
  <c r="AN39" i="17"/>
  <c r="AN38" i="37"/>
  <c r="AN42" i="17"/>
  <c r="AL99" i="37"/>
  <c r="AN44" i="28"/>
  <c r="AN43" i="37"/>
  <c r="AN41" i="28"/>
  <c r="AO38" i="24"/>
  <c r="AO48" i="24"/>
  <c r="AO40" i="24"/>
  <c r="AM19" i="37"/>
  <c r="AM45" i="28"/>
  <c r="AO55" i="18"/>
  <c r="AO59" i="18"/>
  <c r="AM43" i="17"/>
  <c r="AM14" i="37"/>
  <c r="AL94" i="37"/>
  <c r="AN27" i="37"/>
  <c r="AN41" i="25"/>
  <c r="AO40" i="27"/>
  <c r="AO38" i="27"/>
  <c r="AO48" i="27"/>
  <c r="AM43" i="25"/>
  <c r="AM15" i="37"/>
  <c r="AN31" i="37"/>
  <c r="AN43" i="28"/>
  <c r="AO54" i="29"/>
  <c r="AO42" i="29"/>
  <c r="AO40" i="29"/>
  <c r="AL9" i="37"/>
  <c r="AL68" i="37" s="1"/>
  <c r="AL97" i="37"/>
  <c r="AL100" i="37"/>
  <c r="AL102" i="37"/>
  <c r="AL101" i="37"/>
  <c r="AL130" i="37"/>
  <c r="AL96" i="37"/>
  <c r="AK77" i="37"/>
  <c r="AK75" i="37"/>
  <c r="AK76" i="37"/>
  <c r="AK71" i="37"/>
  <c r="AK70" i="37"/>
  <c r="AO36" i="15"/>
  <c r="AO40" i="28"/>
  <c r="AO54" i="28"/>
  <c r="AO42" i="28"/>
  <c r="AM45" i="29"/>
  <c r="AM20" i="37"/>
  <c r="AN33" i="37"/>
  <c r="AN43" i="30"/>
  <c r="AN32" i="37"/>
  <c r="AN43" i="29"/>
  <c r="AN41" i="24"/>
  <c r="AN29" i="37"/>
  <c r="AL95" i="37"/>
  <c r="AM45" i="30"/>
  <c r="AM21" i="37"/>
  <c r="AP9" i="31"/>
  <c r="AP9" i="32"/>
  <c r="AP9" i="18"/>
  <c r="AP11" i="30"/>
  <c r="AP35" i="30" s="1"/>
  <c r="AP36" i="30" s="1"/>
  <c r="AP11" i="28"/>
  <c r="AP35" i="28" s="1"/>
  <c r="AP36" i="28" s="1"/>
  <c r="AP11" i="29"/>
  <c r="AP35" i="29" s="1"/>
  <c r="AP36" i="29" s="1"/>
  <c r="AP9" i="26"/>
  <c r="AP33" i="26" s="1"/>
  <c r="AP34" i="26" s="1"/>
  <c r="AP9" i="27"/>
  <c r="AP33" i="27" s="1"/>
  <c r="AP34" i="27" s="1"/>
  <c r="AP9" i="24"/>
  <c r="AP33" i="24" s="1"/>
  <c r="AP34" i="24" s="1"/>
  <c r="AP9" i="25"/>
  <c r="AP33" i="25" s="1"/>
  <c r="AP34" i="25" s="1"/>
  <c r="AP9" i="17"/>
  <c r="AP33" i="17" s="1"/>
  <c r="AP34" i="17" s="1"/>
  <c r="AQ13" i="15"/>
  <c r="AQ33" i="15" s="1"/>
  <c r="AO54" i="30"/>
  <c r="AO42" i="30"/>
  <c r="AO40" i="30"/>
  <c r="AL92" i="37"/>
  <c r="AN44" i="30"/>
  <c r="AN41" i="30"/>
  <c r="AN45" i="37"/>
  <c r="AN37" i="29"/>
  <c r="AN52" i="29" s="1"/>
  <c r="AN53" i="29" s="1"/>
  <c r="AN55" i="29" s="1"/>
  <c r="AN44" i="29"/>
  <c r="AN41" i="29"/>
  <c r="AN44" i="37"/>
  <c r="AN43" i="24" l="1"/>
  <c r="AN43" i="27"/>
  <c r="DV5" i="39"/>
  <c r="DS6" i="39"/>
  <c r="AQ5" i="33"/>
  <c r="AR1" i="33"/>
  <c r="AQ2" i="33"/>
  <c r="AQ4" i="33" s="1"/>
  <c r="DO5" i="39"/>
  <c r="DL6" i="39"/>
  <c r="AR6" i="34"/>
  <c r="AS1" i="34"/>
  <c r="AR2" i="34"/>
  <c r="DQ6" i="39"/>
  <c r="DT5" i="39"/>
  <c r="AQ35" i="15"/>
  <c r="AQ34" i="15"/>
  <c r="AR14" i="30"/>
  <c r="AQ18" i="30"/>
  <c r="AR18" i="29"/>
  <c r="AS14" i="29"/>
  <c r="AM48" i="28"/>
  <c r="AM49" i="28" s="1"/>
  <c r="AM48" i="30"/>
  <c r="AM49" i="30" s="1"/>
  <c r="AM48" i="29"/>
  <c r="AM49" i="29" s="1"/>
  <c r="AN212" i="30"/>
  <c r="AN47" i="30" s="1"/>
  <c r="AR11" i="32"/>
  <c r="AQ17" i="32"/>
  <c r="AQ17" i="31"/>
  <c r="AR11" i="31"/>
  <c r="AR11" i="18"/>
  <c r="AQ17" i="18"/>
  <c r="AQ18" i="28"/>
  <c r="AR17" i="28"/>
  <c r="AN208" i="30"/>
  <c r="AN22" i="30" s="1"/>
  <c r="AP200" i="30"/>
  <c r="AP200" i="29"/>
  <c r="AP200" i="28"/>
  <c r="AQ45" i="27"/>
  <c r="AR13" i="27"/>
  <c r="AN212" i="29"/>
  <c r="AN47" i="29" s="1"/>
  <c r="AN212" i="28"/>
  <c r="AN47" i="28" s="1"/>
  <c r="AO207" i="30"/>
  <c r="AO211" i="30"/>
  <c r="AO207" i="28"/>
  <c r="AO211" i="28"/>
  <c r="AN208" i="29"/>
  <c r="AN22" i="29" s="1"/>
  <c r="AO207" i="29"/>
  <c r="AO211" i="29"/>
  <c r="AN208" i="28"/>
  <c r="AN22" i="28" s="1"/>
  <c r="AQ45" i="24"/>
  <c r="AR13" i="24"/>
  <c r="AP199" i="30"/>
  <c r="AP199" i="29"/>
  <c r="AP199" i="28"/>
  <c r="AO210" i="28"/>
  <c r="AO206" i="28"/>
  <c r="AO206" i="29"/>
  <c r="AO210" i="29"/>
  <c r="AO206" i="30"/>
  <c r="AO210" i="30"/>
  <c r="AQ16" i="26"/>
  <c r="AR15" i="26"/>
  <c r="AQ4" i="18"/>
  <c r="AQ4" i="15"/>
  <c r="AQ4" i="29"/>
  <c r="AQ4" i="37"/>
  <c r="AQ4" i="28"/>
  <c r="AR6" i="8"/>
  <c r="AR110" i="33" s="1"/>
  <c r="AQ4" i="27"/>
  <c r="AQ4" i="25"/>
  <c r="DO4" i="39"/>
  <c r="AQ4" i="32"/>
  <c r="AQ4" i="24"/>
  <c r="AQ4" i="26"/>
  <c r="AQ4" i="30"/>
  <c r="AQ4" i="17"/>
  <c r="AQ4" i="31"/>
  <c r="AR16" i="25"/>
  <c r="AS15" i="25"/>
  <c r="AR15" i="17"/>
  <c r="AQ16" i="17"/>
  <c r="AN48" i="31"/>
  <c r="AN49" i="31" s="1"/>
  <c r="AN51" i="31"/>
  <c r="AO47" i="31"/>
  <c r="AO51" i="31" s="1"/>
  <c r="AT128" i="37"/>
  <c r="AU58" i="32"/>
  <c r="AU24" i="37" s="1"/>
  <c r="AR47" i="18"/>
  <c r="AR48" i="18" s="1"/>
  <c r="AR49" i="18" s="1"/>
  <c r="AN35" i="37"/>
  <c r="AN10" i="37" s="1"/>
  <c r="AN57" i="31"/>
  <c r="AN23" i="37"/>
  <c r="AN59" i="31"/>
  <c r="AP45" i="31"/>
  <c r="AP61" i="31" s="1"/>
  <c r="AP62" i="31" s="1"/>
  <c r="AP43" i="31"/>
  <c r="AP53" i="31" s="1"/>
  <c r="AP24" i="31"/>
  <c r="AP52" i="37"/>
  <c r="AP50" i="37" s="1"/>
  <c r="AQ19" i="31"/>
  <c r="AN47" i="37"/>
  <c r="AN11" i="37" s="1"/>
  <c r="AN55" i="31"/>
  <c r="AO54" i="31"/>
  <c r="AO58" i="31" s="1"/>
  <c r="AO56" i="31"/>
  <c r="AO64" i="37"/>
  <c r="AO12" i="37" s="1"/>
  <c r="AS24" i="18"/>
  <c r="AS43" i="18"/>
  <c r="AS53" i="18" s="1"/>
  <c r="AS45" i="18"/>
  <c r="AS61" i="18" s="1"/>
  <c r="AS62" i="18" s="1"/>
  <c r="AS51" i="37"/>
  <c r="AT19" i="18"/>
  <c r="AQ50" i="18"/>
  <c r="AQ48" i="18"/>
  <c r="AQ49" i="18" s="1"/>
  <c r="AQ51" i="18"/>
  <c r="AQ58" i="18"/>
  <c r="AQ22" i="37" s="1"/>
  <c r="AQ57" i="18"/>
  <c r="AQ34" i="37"/>
  <c r="AR63" i="37"/>
  <c r="AR54" i="18"/>
  <c r="AR46" i="37" s="1"/>
  <c r="AR56" i="18"/>
  <c r="AV65" i="37"/>
  <c r="AV56" i="32"/>
  <c r="AV54" i="32"/>
  <c r="AV48" i="37" s="1"/>
  <c r="AU36" i="37"/>
  <c r="AU57" i="32"/>
  <c r="AU48" i="32"/>
  <c r="AU49" i="32" s="1"/>
  <c r="AU51" i="32"/>
  <c r="AU50" i="32"/>
  <c r="AW43" i="32"/>
  <c r="AW53" i="32" s="1"/>
  <c r="AW45" i="32"/>
  <c r="AW61" i="32" s="1"/>
  <c r="AW62" i="32" s="1"/>
  <c r="AW24" i="32"/>
  <c r="AW53" i="37"/>
  <c r="AX19" i="32"/>
  <c r="AV47" i="32"/>
  <c r="AT121" i="37"/>
  <c r="AU8" i="37"/>
  <c r="AH129" i="37"/>
  <c r="AG131" i="37"/>
  <c r="AO37" i="30"/>
  <c r="AO52" i="30" s="1"/>
  <c r="AO53" i="30" s="1"/>
  <c r="AO55" i="30" s="1"/>
  <c r="AL74" i="37"/>
  <c r="AL67" i="37"/>
  <c r="AL73" i="37"/>
  <c r="AP40" i="29"/>
  <c r="AP42" i="29"/>
  <c r="AP54" i="29"/>
  <c r="AM92" i="37"/>
  <c r="AO35" i="27"/>
  <c r="AO46" i="27" s="1"/>
  <c r="AO47" i="27" s="1"/>
  <c r="AO49" i="27" s="1"/>
  <c r="AM9" i="37"/>
  <c r="AM72" i="37" s="1"/>
  <c r="AO35" i="24"/>
  <c r="AO46" i="24" s="1"/>
  <c r="AO47" i="24" s="1"/>
  <c r="AO49" i="24" s="1"/>
  <c r="AP52" i="26"/>
  <c r="AP38" i="26"/>
  <c r="AP40" i="26"/>
  <c r="AM101" i="37"/>
  <c r="AM130" i="37"/>
  <c r="AM102" i="37"/>
  <c r="AM100" i="37"/>
  <c r="AO43" i="29"/>
  <c r="AO32" i="37"/>
  <c r="AM98" i="37"/>
  <c r="AM96" i="37"/>
  <c r="AN43" i="25"/>
  <c r="AN15" i="37"/>
  <c r="AO41" i="25"/>
  <c r="AO27" i="37"/>
  <c r="AP36" i="15"/>
  <c r="AP54" i="28"/>
  <c r="AP40" i="28"/>
  <c r="AP42" i="28"/>
  <c r="AM99" i="37"/>
  <c r="AO41" i="24"/>
  <c r="AO29" i="37"/>
  <c r="AN14" i="37"/>
  <c r="AN43" i="17"/>
  <c r="AO35" i="26"/>
  <c r="AO50" i="26" s="1"/>
  <c r="AO51" i="26" s="1"/>
  <c r="AO53" i="26" s="1"/>
  <c r="AQ9" i="31"/>
  <c r="AQ9" i="32"/>
  <c r="AQ9" i="18"/>
  <c r="AQ11" i="30"/>
  <c r="AQ35" i="30" s="1"/>
  <c r="AQ36" i="30" s="1"/>
  <c r="AQ11" i="29"/>
  <c r="AQ35" i="29" s="1"/>
  <c r="AQ36" i="29" s="1"/>
  <c r="AQ11" i="28"/>
  <c r="AQ35" i="28" s="1"/>
  <c r="AQ36" i="28" s="1"/>
  <c r="AQ9" i="26"/>
  <c r="AQ33" i="26" s="1"/>
  <c r="AQ34" i="26" s="1"/>
  <c r="AQ9" i="27"/>
  <c r="AQ33" i="27" s="1"/>
  <c r="AQ34" i="27" s="1"/>
  <c r="AQ9" i="24"/>
  <c r="AQ33" i="24" s="1"/>
  <c r="AQ34" i="24" s="1"/>
  <c r="AQ9" i="25"/>
  <c r="AQ33" i="25" s="1"/>
  <c r="AQ34" i="25" s="1"/>
  <c r="AQ9" i="17"/>
  <c r="AQ33" i="17" s="1"/>
  <c r="AQ34" i="17" s="1"/>
  <c r="AR13" i="15"/>
  <c r="AR33" i="15" s="1"/>
  <c r="AP42" i="30"/>
  <c r="AP54" i="30"/>
  <c r="AP40" i="30"/>
  <c r="AL77" i="37"/>
  <c r="AL75" i="37"/>
  <c r="AL76" i="37"/>
  <c r="AL70" i="37"/>
  <c r="AL71" i="37"/>
  <c r="AO42" i="27"/>
  <c r="AO18" i="37" s="1"/>
  <c r="AO42" i="37"/>
  <c r="AO39" i="27"/>
  <c r="AO40" i="37"/>
  <c r="AO42" i="26"/>
  <c r="AO39" i="26"/>
  <c r="AO43" i="28"/>
  <c r="AO31" i="37"/>
  <c r="AN20" i="37"/>
  <c r="AN45" i="29"/>
  <c r="AN45" i="30"/>
  <c r="AN21" i="37"/>
  <c r="AM122" i="37"/>
  <c r="AO41" i="27"/>
  <c r="AO30" i="37"/>
  <c r="AO42" i="24"/>
  <c r="AO17" i="37" s="1"/>
  <c r="AO41" i="37"/>
  <c r="AO39" i="24"/>
  <c r="AO41" i="26"/>
  <c r="AO28" i="37"/>
  <c r="AP40" i="25"/>
  <c r="AP38" i="25"/>
  <c r="AP52" i="25"/>
  <c r="AP55" i="32"/>
  <c r="AP59" i="32"/>
  <c r="AO37" i="28"/>
  <c r="AO52" i="28" s="1"/>
  <c r="AO53" i="28" s="1"/>
  <c r="AO55" i="28" s="1"/>
  <c r="AM95" i="37"/>
  <c r="AL72" i="37"/>
  <c r="AO35" i="25"/>
  <c r="AO50" i="25" s="1"/>
  <c r="AO51" i="25" s="1"/>
  <c r="AO53" i="25" s="1"/>
  <c r="AO35" i="17"/>
  <c r="AO50" i="17" s="1"/>
  <c r="AO51" i="17" s="1"/>
  <c r="AO53" i="17" s="1"/>
  <c r="AL69" i="37"/>
  <c r="AN16" i="37"/>
  <c r="AN43" i="26"/>
  <c r="AO42" i="25"/>
  <c r="AO39" i="37"/>
  <c r="AO39" i="25"/>
  <c r="AO39" i="17"/>
  <c r="AO42" i="17"/>
  <c r="AO38" i="37"/>
  <c r="AP38" i="17"/>
  <c r="AP40" i="17"/>
  <c r="AP52" i="17"/>
  <c r="AP55" i="18"/>
  <c r="AP59" i="18"/>
  <c r="AO45" i="37"/>
  <c r="AO44" i="30"/>
  <c r="AO41" i="30"/>
  <c r="AP38" i="24"/>
  <c r="AP48" i="24"/>
  <c r="AP40" i="24"/>
  <c r="AO37" i="29"/>
  <c r="AO52" i="29" s="1"/>
  <c r="AO53" i="29" s="1"/>
  <c r="AO55" i="29" s="1"/>
  <c r="AO33" i="37"/>
  <c r="AO43" i="30"/>
  <c r="AP48" i="27"/>
  <c r="AP38" i="27"/>
  <c r="AP40" i="27"/>
  <c r="AM93" i="37"/>
  <c r="AO41" i="28"/>
  <c r="AO43" i="37"/>
  <c r="AO44" i="28"/>
  <c r="AO44" i="29"/>
  <c r="AO41" i="29"/>
  <c r="AO44" i="37"/>
  <c r="AN45" i="28"/>
  <c r="AN19" i="37"/>
  <c r="AO41" i="17"/>
  <c r="AO26" i="37"/>
  <c r="AM94" i="37"/>
  <c r="AO43" i="24" l="1"/>
  <c r="AO43" i="27"/>
  <c r="AN48" i="28"/>
  <c r="AN49" i="28" s="1"/>
  <c r="DT6" i="39"/>
  <c r="DW5" i="39"/>
  <c r="AS1" i="33"/>
  <c r="AR5" i="33"/>
  <c r="AR2" i="33"/>
  <c r="AR12" i="34"/>
  <c r="AR8" i="34"/>
  <c r="AR10" i="34"/>
  <c r="AR15" i="34"/>
  <c r="AR14" i="34"/>
  <c r="AR11" i="34"/>
  <c r="AR9" i="34"/>
  <c r="AR13" i="34"/>
  <c r="DR5" i="39"/>
  <c r="DO6" i="39"/>
  <c r="AS6" i="34"/>
  <c r="AT1" i="34"/>
  <c r="AS2" i="34"/>
  <c r="AS4" i="34" s="1"/>
  <c r="DV6" i="39"/>
  <c r="DY5" i="39"/>
  <c r="AR35" i="15"/>
  <c r="AR34" i="15"/>
  <c r="AS14" i="30"/>
  <c r="AR18" i="30"/>
  <c r="AS18" i="29"/>
  <c r="AT14" i="29"/>
  <c r="AN48" i="30"/>
  <c r="AN49" i="30" s="1"/>
  <c r="AO212" i="28"/>
  <c r="AO47" i="28" s="1"/>
  <c r="AM68" i="37"/>
  <c r="AS11" i="32"/>
  <c r="AR17" i="32"/>
  <c r="AS11" i="31"/>
  <c r="AR17" i="31"/>
  <c r="AR17" i="18"/>
  <c r="AS11" i="18"/>
  <c r="AS17" i="28"/>
  <c r="AR18" i="28"/>
  <c r="AO208" i="28"/>
  <c r="AO22" i="28" s="1"/>
  <c r="AN48" i="29"/>
  <c r="AN49" i="29" s="1"/>
  <c r="AO208" i="30"/>
  <c r="AO22" i="30" s="1"/>
  <c r="AO208" i="29"/>
  <c r="AO22" i="29" s="1"/>
  <c r="AS13" i="27"/>
  <c r="AR45" i="27"/>
  <c r="AO212" i="30"/>
  <c r="AO47" i="30" s="1"/>
  <c r="AQ200" i="30"/>
  <c r="AQ200" i="29"/>
  <c r="AQ200" i="28"/>
  <c r="AP207" i="28"/>
  <c r="AP211" i="28"/>
  <c r="AP207" i="29"/>
  <c r="AP211" i="29"/>
  <c r="AO212" i="29"/>
  <c r="AO47" i="29" s="1"/>
  <c r="AP211" i="30"/>
  <c r="AP207" i="30"/>
  <c r="AP210" i="28"/>
  <c r="AP206" i="28"/>
  <c r="AP206" i="29"/>
  <c r="AP210" i="29"/>
  <c r="AP206" i="30"/>
  <c r="AP210" i="30"/>
  <c r="AR45" i="24"/>
  <c r="AS13" i="24"/>
  <c r="AQ199" i="29"/>
  <c r="AQ199" i="28"/>
  <c r="AQ199" i="30"/>
  <c r="AS15" i="26"/>
  <c r="AR16" i="26"/>
  <c r="AR4" i="24"/>
  <c r="AR4" i="18"/>
  <c r="AR4" i="26"/>
  <c r="AR4" i="32"/>
  <c r="AR4" i="17"/>
  <c r="AR4" i="31"/>
  <c r="AR4" i="25"/>
  <c r="AR4" i="30"/>
  <c r="AR4" i="15"/>
  <c r="AR4" i="29"/>
  <c r="AR4" i="37"/>
  <c r="AR4" i="28"/>
  <c r="AS6" i="8"/>
  <c r="AS110" i="33" s="1"/>
  <c r="AR4" i="27"/>
  <c r="DR4" i="39"/>
  <c r="AO48" i="31"/>
  <c r="AO49" i="31" s="1"/>
  <c r="AO50" i="31"/>
  <c r="AT15" i="25"/>
  <c r="AS16" i="25"/>
  <c r="AS15" i="17"/>
  <c r="AR16" i="17"/>
  <c r="AR50" i="18"/>
  <c r="AR51" i="18"/>
  <c r="AP47" i="31"/>
  <c r="AP51" i="31" s="1"/>
  <c r="AU121" i="37"/>
  <c r="AR58" i="18"/>
  <c r="AR22" i="37" s="1"/>
  <c r="AS47" i="18"/>
  <c r="AS50" i="18" s="1"/>
  <c r="AR19" i="31"/>
  <c r="AQ45" i="31"/>
  <c r="AQ61" i="31" s="1"/>
  <c r="AQ62" i="31" s="1"/>
  <c r="AQ24" i="31"/>
  <c r="AQ43" i="31"/>
  <c r="AQ53" i="31" s="1"/>
  <c r="AQ52" i="37"/>
  <c r="AQ50" i="37" s="1"/>
  <c r="AO23" i="37"/>
  <c r="AO59" i="31"/>
  <c r="AO35" i="37"/>
  <c r="AO10" i="37" s="1"/>
  <c r="AO57" i="31"/>
  <c r="AP64" i="37"/>
  <c r="AP12" i="37" s="1"/>
  <c r="AP54" i="31"/>
  <c r="AP56" i="31"/>
  <c r="AO47" i="37"/>
  <c r="AO11" i="37" s="1"/>
  <c r="AO92" i="37" s="1"/>
  <c r="AO55" i="31"/>
  <c r="AT24" i="18"/>
  <c r="AT43" i="18"/>
  <c r="AT53" i="18" s="1"/>
  <c r="AT51" i="37"/>
  <c r="AU19" i="18"/>
  <c r="AT45" i="18"/>
  <c r="AT61" i="18" s="1"/>
  <c r="AT62" i="18" s="1"/>
  <c r="AR34" i="37"/>
  <c r="AR57" i="18"/>
  <c r="AS54" i="18"/>
  <c r="AS46" i="37" s="1"/>
  <c r="AS63" i="37"/>
  <c r="AS56" i="18"/>
  <c r="AW65" i="37"/>
  <c r="AW54" i="32"/>
  <c r="AW48" i="37" s="1"/>
  <c r="AW56" i="32"/>
  <c r="AV58" i="32"/>
  <c r="AV24" i="37" s="1"/>
  <c r="AX24" i="32"/>
  <c r="AX43" i="32"/>
  <c r="AX53" i="32" s="1"/>
  <c r="AX45" i="32"/>
  <c r="AX61" i="32" s="1"/>
  <c r="AX62" i="32" s="1"/>
  <c r="AX53" i="37"/>
  <c r="AY19" i="32"/>
  <c r="AV36" i="37"/>
  <c r="AV57" i="32"/>
  <c r="AW47" i="32"/>
  <c r="AV48" i="32"/>
  <c r="AV49" i="32" s="1"/>
  <c r="AV51" i="32"/>
  <c r="AV50" i="32"/>
  <c r="AU128" i="37"/>
  <c r="AV8" i="37"/>
  <c r="AH131" i="37"/>
  <c r="AI129" i="37"/>
  <c r="AM69" i="37"/>
  <c r="AM74" i="37"/>
  <c r="AP37" i="29"/>
  <c r="AP52" i="29" s="1"/>
  <c r="AP53" i="29" s="1"/>
  <c r="AP55" i="29" s="1"/>
  <c r="AP35" i="17"/>
  <c r="AP50" i="17" s="1"/>
  <c r="AP51" i="17" s="1"/>
  <c r="AP53" i="17" s="1"/>
  <c r="AM73" i="37"/>
  <c r="AP35" i="27"/>
  <c r="AP46" i="27" s="1"/>
  <c r="AP47" i="27" s="1"/>
  <c r="AP49" i="27" s="1"/>
  <c r="AP35" i="24"/>
  <c r="AP46" i="24" s="1"/>
  <c r="AP47" i="24" s="1"/>
  <c r="AP49" i="24" s="1"/>
  <c r="AO45" i="30"/>
  <c r="AO21" i="37"/>
  <c r="AN98" i="37"/>
  <c r="AN130" i="37"/>
  <c r="AN100" i="37"/>
  <c r="AN101" i="37"/>
  <c r="AN102" i="37"/>
  <c r="AQ40" i="17"/>
  <c r="AQ52" i="17"/>
  <c r="AQ38" i="17"/>
  <c r="AP37" i="30"/>
  <c r="AP52" i="30" s="1"/>
  <c r="AP53" i="30" s="1"/>
  <c r="AP55" i="30" s="1"/>
  <c r="AQ48" i="24"/>
  <c r="AQ38" i="24"/>
  <c r="AQ40" i="24"/>
  <c r="AP37" i="28"/>
  <c r="AP52" i="28" s="1"/>
  <c r="AP53" i="28" s="1"/>
  <c r="AP55" i="28" s="1"/>
  <c r="AM77" i="37"/>
  <c r="AM76" i="37"/>
  <c r="AM75" i="37"/>
  <c r="AM70" i="37"/>
  <c r="AM71" i="37"/>
  <c r="AP42" i="27"/>
  <c r="AP18" i="37" s="1"/>
  <c r="AP42" i="37"/>
  <c r="AP39" i="27"/>
  <c r="AP41" i="25"/>
  <c r="AP27" i="37"/>
  <c r="AP30" i="37"/>
  <c r="AP41" i="27"/>
  <c r="AP41" i="24"/>
  <c r="AP29" i="37"/>
  <c r="AN96" i="37"/>
  <c r="AN97" i="37"/>
  <c r="AP44" i="30"/>
  <c r="AP41" i="30"/>
  <c r="AP45" i="37"/>
  <c r="AQ38" i="27"/>
  <c r="AQ48" i="27"/>
  <c r="AQ40" i="27"/>
  <c r="AN99" i="37"/>
  <c r="AP43" i="28"/>
  <c r="AP31" i="37"/>
  <c r="AN94" i="37"/>
  <c r="AN122" i="37"/>
  <c r="AO16" i="37"/>
  <c r="AO43" i="26"/>
  <c r="AQ52" i="26"/>
  <c r="AQ38" i="26"/>
  <c r="AQ40" i="26"/>
  <c r="AP43" i="37"/>
  <c r="AP44" i="28"/>
  <c r="AP41" i="28"/>
  <c r="AP35" i="26"/>
  <c r="AP50" i="26" s="1"/>
  <c r="AP51" i="26" s="1"/>
  <c r="AP53" i="26" s="1"/>
  <c r="AO45" i="28"/>
  <c r="AO19" i="37"/>
  <c r="AP41" i="17"/>
  <c r="AP26" i="37"/>
  <c r="AP35" i="25"/>
  <c r="AP50" i="25" s="1"/>
  <c r="AP51" i="25" s="1"/>
  <c r="AP53" i="25" s="1"/>
  <c r="AN95" i="37"/>
  <c r="AQ36" i="15"/>
  <c r="AQ42" i="29"/>
  <c r="AQ40" i="29"/>
  <c r="AQ54" i="29"/>
  <c r="AN9" i="37"/>
  <c r="AN74" i="37" s="1"/>
  <c r="AP42" i="26"/>
  <c r="AP39" i="26"/>
  <c r="AP40" i="37"/>
  <c r="AO45" i="29"/>
  <c r="AO20" i="37"/>
  <c r="AP43" i="30"/>
  <c r="AP33" i="37"/>
  <c r="AQ54" i="28"/>
  <c r="AQ40" i="28"/>
  <c r="AQ42" i="28"/>
  <c r="AP41" i="26"/>
  <c r="AP28" i="37"/>
  <c r="AP39" i="24"/>
  <c r="AP42" i="24"/>
  <c r="AP17" i="37" s="1"/>
  <c r="AP41" i="37"/>
  <c r="AO15" i="37"/>
  <c r="AO43" i="25"/>
  <c r="AP38" i="37"/>
  <c r="AP42" i="17"/>
  <c r="AP39" i="17"/>
  <c r="AP42" i="25"/>
  <c r="AP39" i="25"/>
  <c r="AP39" i="37"/>
  <c r="AR9" i="32"/>
  <c r="AR9" i="31"/>
  <c r="AR11" i="30"/>
  <c r="AR35" i="30" s="1"/>
  <c r="AR36" i="30" s="1"/>
  <c r="AR11" i="29"/>
  <c r="AR35" i="29" s="1"/>
  <c r="AR36" i="29" s="1"/>
  <c r="AR9" i="18"/>
  <c r="AR11" i="28"/>
  <c r="AR35" i="28" s="1"/>
  <c r="AR36" i="28" s="1"/>
  <c r="AR9" i="26"/>
  <c r="AR33" i="26" s="1"/>
  <c r="AR34" i="26" s="1"/>
  <c r="AR9" i="25"/>
  <c r="AR33" i="25" s="1"/>
  <c r="AR34" i="25" s="1"/>
  <c r="AR9" i="24"/>
  <c r="AR33" i="24" s="1"/>
  <c r="AR34" i="24" s="1"/>
  <c r="AR9" i="17"/>
  <c r="AR33" i="17" s="1"/>
  <c r="AR34" i="17" s="1"/>
  <c r="AR9" i="27"/>
  <c r="AR33" i="27" s="1"/>
  <c r="AR34" i="27" s="1"/>
  <c r="AS13" i="15"/>
  <c r="AS33" i="15" s="1"/>
  <c r="AQ42" i="30"/>
  <c r="AQ40" i="30"/>
  <c r="AQ54" i="30"/>
  <c r="AP32" i="37"/>
  <c r="AP43" i="29"/>
  <c r="AQ55" i="18"/>
  <c r="AQ59" i="18"/>
  <c r="AO14" i="37"/>
  <c r="AO43" i="17"/>
  <c r="AN93" i="37"/>
  <c r="AN92" i="37"/>
  <c r="AQ52" i="25"/>
  <c r="AQ38" i="25"/>
  <c r="AQ40" i="25"/>
  <c r="AQ55" i="32"/>
  <c r="AQ59" i="32"/>
  <c r="AM67" i="37"/>
  <c r="AP44" i="37"/>
  <c r="AP44" i="29"/>
  <c r="AP41" i="29"/>
  <c r="AP43" i="27" l="1"/>
  <c r="AP43" i="24"/>
  <c r="DY6" i="39"/>
  <c r="EB5" i="39"/>
  <c r="AT1" i="33"/>
  <c r="AS5" i="33"/>
  <c r="AS2" i="33"/>
  <c r="AS4" i="33" s="1"/>
  <c r="DR6" i="39"/>
  <c r="DU5" i="39"/>
  <c r="DZ5" i="39"/>
  <c r="DW6" i="39"/>
  <c r="AT6" i="34"/>
  <c r="AU1" i="34"/>
  <c r="AT2" i="34"/>
  <c r="AS34" i="15"/>
  <c r="AS35" i="15"/>
  <c r="AS18" i="30"/>
  <c r="AT14" i="30"/>
  <c r="AT18" i="29"/>
  <c r="AU14" i="29"/>
  <c r="AP212" i="30"/>
  <c r="AP47" i="30" s="1"/>
  <c r="AP212" i="28"/>
  <c r="AP47" i="28" s="1"/>
  <c r="AO48" i="28"/>
  <c r="AO49" i="28" s="1"/>
  <c r="AP212" i="29"/>
  <c r="AP47" i="29" s="1"/>
  <c r="AO48" i="29"/>
  <c r="AO49" i="29" s="1"/>
  <c r="AO48" i="30"/>
  <c r="AO49" i="30" s="1"/>
  <c r="AS48" i="18"/>
  <c r="AS49" i="18" s="1"/>
  <c r="AS17" i="32"/>
  <c r="AT11" i="32"/>
  <c r="AT11" i="31"/>
  <c r="AS17" i="31"/>
  <c r="AT11" i="18"/>
  <c r="AS17" i="18"/>
  <c r="AT17" i="28"/>
  <c r="AS18" i="28"/>
  <c r="AP208" i="29"/>
  <c r="AP22" i="29" s="1"/>
  <c r="AQ207" i="28"/>
  <c r="AQ211" i="28"/>
  <c r="AP208" i="30"/>
  <c r="AP22" i="30" s="1"/>
  <c r="AQ211" i="30"/>
  <c r="AQ207" i="30"/>
  <c r="AR200" i="30"/>
  <c r="AR200" i="29"/>
  <c r="AR200" i="28"/>
  <c r="AP208" i="28"/>
  <c r="AP22" i="28" s="1"/>
  <c r="AT13" i="27"/>
  <c r="AS45" i="27"/>
  <c r="AQ207" i="29"/>
  <c r="AQ211" i="29"/>
  <c r="AS45" i="24"/>
  <c r="AT13" i="24"/>
  <c r="AR199" i="29"/>
  <c r="AR199" i="28"/>
  <c r="AR199" i="30"/>
  <c r="AQ210" i="30"/>
  <c r="AQ206" i="30"/>
  <c r="AQ210" i="28"/>
  <c r="AQ206" i="28"/>
  <c r="AQ206" i="29"/>
  <c r="AQ210" i="29"/>
  <c r="AT15" i="26"/>
  <c r="AS16" i="26"/>
  <c r="AS4" i="27"/>
  <c r="AS4" i="25"/>
  <c r="AS4" i="24"/>
  <c r="DU4" i="39"/>
  <c r="AS4" i="31"/>
  <c r="AS4" i="18"/>
  <c r="AS4" i="26"/>
  <c r="AS4" i="29"/>
  <c r="AS4" i="37"/>
  <c r="AS4" i="28"/>
  <c r="AS4" i="17"/>
  <c r="AS4" i="30"/>
  <c r="AS4" i="15"/>
  <c r="AS4" i="32"/>
  <c r="AT6" i="8"/>
  <c r="AT110" i="33" s="1"/>
  <c r="AP50" i="31"/>
  <c r="AP48" i="31"/>
  <c r="AP49" i="31" s="1"/>
  <c r="AU15" i="25"/>
  <c r="AT16" i="25"/>
  <c r="AT15" i="17"/>
  <c r="AS16" i="17"/>
  <c r="AS51" i="18"/>
  <c r="AW58" i="32"/>
  <c r="AW24" i="37" s="1"/>
  <c r="AS58" i="18"/>
  <c r="AS22" i="37" s="1"/>
  <c r="AV121" i="37"/>
  <c r="AP47" i="37"/>
  <c r="AP11" i="37" s="1"/>
  <c r="AP96" i="37" s="1"/>
  <c r="AP55" i="31"/>
  <c r="AQ64" i="37"/>
  <c r="AQ12" i="37" s="1"/>
  <c r="AQ56" i="31"/>
  <c r="AQ54" i="31"/>
  <c r="AS19" i="31"/>
  <c r="AR45" i="31"/>
  <c r="AR61" i="31" s="1"/>
  <c r="AR62" i="31" s="1"/>
  <c r="AR43" i="31"/>
  <c r="AR53" i="31" s="1"/>
  <c r="AR24" i="31"/>
  <c r="AR52" i="37"/>
  <c r="AR50" i="37" s="1"/>
  <c r="AP58" i="31"/>
  <c r="AP57" i="31"/>
  <c r="AP35" i="37"/>
  <c r="AP10" i="37" s="1"/>
  <c r="AQ47" i="31"/>
  <c r="AU51" i="37"/>
  <c r="AU43" i="18"/>
  <c r="AU53" i="18" s="1"/>
  <c r="AU45" i="18"/>
  <c r="AU61" i="18" s="1"/>
  <c r="AU62" i="18" s="1"/>
  <c r="AV19" i="18"/>
  <c r="AU24" i="18"/>
  <c r="AS34" i="37"/>
  <c r="AS57" i="18"/>
  <c r="AT63" i="37"/>
  <c r="AT54" i="18"/>
  <c r="AT46" i="37" s="1"/>
  <c r="AT56" i="18"/>
  <c r="AT47" i="18"/>
  <c r="AY24" i="32"/>
  <c r="AY45" i="32"/>
  <c r="AY61" i="32" s="1"/>
  <c r="AY62" i="32" s="1"/>
  <c r="AY43" i="32"/>
  <c r="AY53" i="32" s="1"/>
  <c r="AY53" i="37"/>
  <c r="AZ19" i="32"/>
  <c r="AW36" i="37"/>
  <c r="AW57" i="32"/>
  <c r="AX47" i="32"/>
  <c r="AW48" i="32"/>
  <c r="AW49" i="32" s="1"/>
  <c r="AW50" i="32"/>
  <c r="AW51" i="32"/>
  <c r="AX65" i="37"/>
  <c r="AX56" i="32"/>
  <c r="AX54" i="32"/>
  <c r="AX48" i="37" s="1"/>
  <c r="AV128" i="37"/>
  <c r="AW8" i="37"/>
  <c r="AI131" i="37"/>
  <c r="AJ129" i="37"/>
  <c r="AO99" i="37"/>
  <c r="AN67" i="37"/>
  <c r="AQ35" i="27"/>
  <c r="AQ46" i="27" s="1"/>
  <c r="AQ47" i="27" s="1"/>
  <c r="AQ49" i="27" s="1"/>
  <c r="AR36" i="15"/>
  <c r="AR55" i="18"/>
  <c r="AR59" i="18"/>
  <c r="AP43" i="25"/>
  <c r="AP15" i="37"/>
  <c r="AQ39" i="26"/>
  <c r="AQ42" i="26"/>
  <c r="AQ40" i="37"/>
  <c r="AQ35" i="25"/>
  <c r="AQ50" i="25" s="1"/>
  <c r="AQ51" i="25" s="1"/>
  <c r="AQ53" i="25" s="1"/>
  <c r="AQ39" i="37"/>
  <c r="AQ42" i="25"/>
  <c r="AQ39" i="25"/>
  <c r="AS9" i="32"/>
  <c r="AS9" i="31"/>
  <c r="AS11" i="30"/>
  <c r="AS35" i="30" s="1"/>
  <c r="AS36" i="30" s="1"/>
  <c r="AS11" i="29"/>
  <c r="AS35" i="29" s="1"/>
  <c r="AS36" i="29" s="1"/>
  <c r="AS9" i="18"/>
  <c r="AS11" i="28"/>
  <c r="AS35" i="28" s="1"/>
  <c r="AS36" i="28" s="1"/>
  <c r="AS9" i="27"/>
  <c r="AS33" i="27" s="1"/>
  <c r="AS34" i="27" s="1"/>
  <c r="AS9" i="24"/>
  <c r="AS33" i="24" s="1"/>
  <c r="AS34" i="24" s="1"/>
  <c r="AS9" i="26"/>
  <c r="AS33" i="26" s="1"/>
  <c r="AS34" i="26" s="1"/>
  <c r="AS9" i="25"/>
  <c r="AS33" i="25" s="1"/>
  <c r="AS34" i="25" s="1"/>
  <c r="AS9" i="17"/>
  <c r="AS33" i="17" s="1"/>
  <c r="AS34" i="17" s="1"/>
  <c r="AT13" i="15"/>
  <c r="AT33" i="15" s="1"/>
  <c r="AR54" i="29"/>
  <c r="AR40" i="29"/>
  <c r="AR42" i="29"/>
  <c r="AP43" i="26"/>
  <c r="AP16" i="37"/>
  <c r="AQ27" i="37"/>
  <c r="AQ41" i="25"/>
  <c r="AO98" i="37"/>
  <c r="AQ44" i="30"/>
  <c r="AQ45" i="37"/>
  <c r="AQ41" i="30"/>
  <c r="AR42" i="30"/>
  <c r="AR40" i="30"/>
  <c r="AR54" i="30"/>
  <c r="AP45" i="30"/>
  <c r="AP21" i="37"/>
  <c r="AQ42" i="17"/>
  <c r="AQ38" i="37"/>
  <c r="AQ39" i="17"/>
  <c r="AR40" i="17"/>
  <c r="AR38" i="17"/>
  <c r="AR52" i="17"/>
  <c r="AN73" i="37"/>
  <c r="AN75" i="37"/>
  <c r="AN77" i="37"/>
  <c r="AN76" i="37"/>
  <c r="AN71" i="37"/>
  <c r="AN70" i="37"/>
  <c r="AO96" i="37"/>
  <c r="AQ35" i="24"/>
  <c r="AQ46" i="24" s="1"/>
  <c r="AO9" i="37"/>
  <c r="AR54" i="28"/>
  <c r="AR40" i="28"/>
  <c r="AR42" i="28"/>
  <c r="AQ35" i="26"/>
  <c r="AQ50" i="26" s="1"/>
  <c r="AQ51" i="26" s="1"/>
  <c r="AQ53" i="26" s="1"/>
  <c r="AP45" i="29"/>
  <c r="AP20" i="37"/>
  <c r="AR40" i="27"/>
  <c r="AR38" i="27"/>
  <c r="AR48" i="27"/>
  <c r="AQ37" i="30"/>
  <c r="AQ52" i="30" s="1"/>
  <c r="AQ53" i="30" s="1"/>
  <c r="AQ55" i="30" s="1"/>
  <c r="AR48" i="24"/>
  <c r="AR40" i="24"/>
  <c r="AR38" i="24"/>
  <c r="AR55" i="32"/>
  <c r="AR59" i="32"/>
  <c r="AO97" i="37"/>
  <c r="AQ37" i="28"/>
  <c r="AQ52" i="28" s="1"/>
  <c r="AQ53" i="28" s="1"/>
  <c r="AQ55" i="28" s="1"/>
  <c r="AO93" i="37"/>
  <c r="AQ37" i="29"/>
  <c r="AQ52" i="29" s="1"/>
  <c r="AQ53" i="29" s="1"/>
  <c r="AQ55" i="29" s="1"/>
  <c r="AP45" i="28"/>
  <c r="AP19" i="37"/>
  <c r="AQ41" i="24"/>
  <c r="AQ29" i="37"/>
  <c r="AQ35" i="17"/>
  <c r="AQ50" i="17" s="1"/>
  <c r="AQ51" i="17" s="1"/>
  <c r="AQ53" i="17" s="1"/>
  <c r="AN69" i="37"/>
  <c r="AQ43" i="30"/>
  <c r="AQ33" i="37"/>
  <c r="AQ43" i="29"/>
  <c r="AQ32" i="37"/>
  <c r="AP43" i="17"/>
  <c r="AP14" i="37"/>
  <c r="AO94" i="37"/>
  <c r="AR52" i="25"/>
  <c r="AR38" i="25"/>
  <c r="AR40" i="25"/>
  <c r="AO95" i="37"/>
  <c r="AQ43" i="28"/>
  <c r="AQ31" i="37"/>
  <c r="AO122" i="37"/>
  <c r="AQ41" i="27"/>
  <c r="AQ30" i="37"/>
  <c r="AQ42" i="24"/>
  <c r="AQ17" i="37" s="1"/>
  <c r="AQ39" i="24"/>
  <c r="AQ41" i="37"/>
  <c r="AQ26" i="37"/>
  <c r="AQ41" i="17"/>
  <c r="AR40" i="26"/>
  <c r="AR52" i="26"/>
  <c r="AR38" i="26"/>
  <c r="AQ41" i="28"/>
  <c r="AQ43" i="37"/>
  <c r="AQ44" i="28"/>
  <c r="AQ44" i="29"/>
  <c r="AQ41" i="29"/>
  <c r="AQ44" i="37"/>
  <c r="AQ28" i="37"/>
  <c r="AQ41" i="26"/>
  <c r="AO130" i="37"/>
  <c r="AO100" i="37"/>
  <c r="AO102" i="37"/>
  <c r="AO101" i="37"/>
  <c r="AQ42" i="37"/>
  <c r="AQ42" i="27"/>
  <c r="AQ18" i="37" s="1"/>
  <c r="AQ39" i="27"/>
  <c r="AN68" i="37"/>
  <c r="AN72" i="37"/>
  <c r="AQ43" i="27" l="1"/>
  <c r="AQ208" i="30"/>
  <c r="AQ22" i="30" s="1"/>
  <c r="DU6" i="39"/>
  <c r="DX5" i="39"/>
  <c r="AU1" i="33"/>
  <c r="AT5" i="33"/>
  <c r="AT2" i="33"/>
  <c r="DZ6" i="39"/>
  <c r="EC5" i="39"/>
  <c r="EE5" i="39"/>
  <c r="EB6" i="39"/>
  <c r="AV1" i="34"/>
  <c r="AU6" i="34"/>
  <c r="AU2" i="34"/>
  <c r="AP48" i="30"/>
  <c r="AP49" i="30" s="1"/>
  <c r="AT35" i="15"/>
  <c r="AT34" i="15"/>
  <c r="AT18" i="30"/>
  <c r="AU14" i="30"/>
  <c r="AU18" i="29"/>
  <c r="AV14" i="29"/>
  <c r="AP48" i="29"/>
  <c r="AP49" i="29" s="1"/>
  <c r="AP48" i="28"/>
  <c r="AP49" i="28" s="1"/>
  <c r="AU11" i="32"/>
  <c r="AT17" i="32"/>
  <c r="AU11" i="31"/>
  <c r="AT17" i="31"/>
  <c r="AU11" i="18"/>
  <c r="AT17" i="18"/>
  <c r="AU17" i="28"/>
  <c r="AT18" i="28"/>
  <c r="AQ212" i="30"/>
  <c r="AQ47" i="30" s="1"/>
  <c r="AQ212" i="28"/>
  <c r="AQ47" i="28" s="1"/>
  <c r="AQ208" i="29"/>
  <c r="AQ22" i="29" s="1"/>
  <c r="AQ208" i="28"/>
  <c r="AQ22" i="28" s="1"/>
  <c r="AR207" i="28"/>
  <c r="AR211" i="28"/>
  <c r="AR207" i="29"/>
  <c r="AR211" i="29"/>
  <c r="AR211" i="30"/>
  <c r="AR207" i="30"/>
  <c r="AS200" i="29"/>
  <c r="AS200" i="28"/>
  <c r="AS200" i="30"/>
  <c r="AQ212" i="29"/>
  <c r="AQ47" i="29" s="1"/>
  <c r="AU13" i="27"/>
  <c r="AT45" i="27"/>
  <c r="AR206" i="30"/>
  <c r="AR210" i="30"/>
  <c r="AR206" i="28"/>
  <c r="AR210" i="28"/>
  <c r="AR206" i="29"/>
  <c r="AR210" i="29"/>
  <c r="AU13" i="24"/>
  <c r="AT45" i="24"/>
  <c r="AS199" i="29"/>
  <c r="AS199" i="28"/>
  <c r="AS199" i="30"/>
  <c r="AU15" i="26"/>
  <c r="AT16" i="26"/>
  <c r="AT4" i="31"/>
  <c r="AT4" i="32"/>
  <c r="AT4" i="26"/>
  <c r="DX4" i="39"/>
  <c r="AT4" i="18"/>
  <c r="AT4" i="25"/>
  <c r="AT4" i="24"/>
  <c r="AT4" i="30"/>
  <c r="AT4" i="17"/>
  <c r="AT4" i="27"/>
  <c r="AT4" i="37"/>
  <c r="AT4" i="29"/>
  <c r="AT4" i="15"/>
  <c r="AT4" i="28"/>
  <c r="AU6" i="8"/>
  <c r="AU110" i="33" s="1"/>
  <c r="AV15" i="25"/>
  <c r="AU16" i="25"/>
  <c r="AU15" i="17"/>
  <c r="AT16" i="17"/>
  <c r="AW128" i="37"/>
  <c r="AR47" i="31"/>
  <c r="AR51" i="31" s="1"/>
  <c r="AU47" i="18"/>
  <c r="AU51" i="18" s="1"/>
  <c r="AS45" i="31"/>
  <c r="AS61" i="31" s="1"/>
  <c r="AS62" i="31" s="1"/>
  <c r="AS43" i="31"/>
  <c r="AS53" i="31" s="1"/>
  <c r="AS24" i="31"/>
  <c r="AS52" i="37"/>
  <c r="AS50" i="37" s="1"/>
  <c r="AT19" i="31"/>
  <c r="AP23" i="37"/>
  <c r="AP9" i="37" s="1"/>
  <c r="AP73" i="37" s="1"/>
  <c r="AP59" i="31"/>
  <c r="AQ47" i="37"/>
  <c r="AQ11" i="37" s="1"/>
  <c r="AQ97" i="37" s="1"/>
  <c r="AQ55" i="31"/>
  <c r="AQ35" i="37"/>
  <c r="AQ10" i="37" s="1"/>
  <c r="AQ57" i="31"/>
  <c r="AQ58" i="31"/>
  <c r="AQ48" i="31"/>
  <c r="AQ49" i="31" s="1"/>
  <c r="AQ50" i="31"/>
  <c r="AQ51" i="31"/>
  <c r="AR64" i="37"/>
  <c r="AR12" i="37" s="1"/>
  <c r="AR54" i="31"/>
  <c r="AR58" i="31" s="1"/>
  <c r="AR56" i="31"/>
  <c r="AT48" i="18"/>
  <c r="AT49" i="18" s="1"/>
  <c r="AT51" i="18"/>
  <c r="AT50" i="18"/>
  <c r="AT57" i="18"/>
  <c r="AT34" i="37"/>
  <c r="AT58" i="18"/>
  <c r="AT22" i="37" s="1"/>
  <c r="AW19" i="18"/>
  <c r="AV24" i="18"/>
  <c r="AV51" i="37"/>
  <c r="AV43" i="18"/>
  <c r="AV53" i="18" s="1"/>
  <c r="AV45" i="18"/>
  <c r="AV61" i="18" s="1"/>
  <c r="AV62" i="18" s="1"/>
  <c r="AU63" i="37"/>
  <c r="AU54" i="18"/>
  <c r="AU46" i="37" s="1"/>
  <c r="AU56" i="18"/>
  <c r="AX48" i="32"/>
  <c r="AX49" i="32" s="1"/>
  <c r="AX51" i="32"/>
  <c r="AX50" i="32"/>
  <c r="AZ45" i="32"/>
  <c r="AZ61" i="32" s="1"/>
  <c r="AZ62" i="32" s="1"/>
  <c r="AZ43" i="32"/>
  <c r="AZ53" i="32" s="1"/>
  <c r="AZ24" i="32"/>
  <c r="AZ53" i="37"/>
  <c r="BA19" i="32"/>
  <c r="AX58" i="32"/>
  <c r="AX24" i="37" s="1"/>
  <c r="AY47" i="32"/>
  <c r="AX36" i="37"/>
  <c r="AX57" i="32"/>
  <c r="AY65" i="37"/>
  <c r="AY54" i="32"/>
  <c r="AY48" i="37" s="1"/>
  <c r="AY56" i="32"/>
  <c r="AP122" i="37"/>
  <c r="AP97" i="37"/>
  <c r="AP95" i="37"/>
  <c r="AR35" i="24"/>
  <c r="AR46" i="24" s="1"/>
  <c r="AR47" i="24" s="1"/>
  <c r="AR49" i="24" s="1"/>
  <c r="AW121" i="37"/>
  <c r="AX8" i="37"/>
  <c r="AK129" i="37"/>
  <c r="AJ131" i="37"/>
  <c r="AR35" i="25"/>
  <c r="AR50" i="25" s="1"/>
  <c r="AR51" i="25" s="1"/>
  <c r="AR53" i="25" s="1"/>
  <c r="AP94" i="37"/>
  <c r="AR37" i="30"/>
  <c r="AR52" i="30" s="1"/>
  <c r="AR53" i="30" s="1"/>
  <c r="AR55" i="30" s="1"/>
  <c r="AO74" i="37"/>
  <c r="AO77" i="37"/>
  <c r="AO76" i="37"/>
  <c r="AO75" i="37"/>
  <c r="AO70" i="37"/>
  <c r="AO71" i="37"/>
  <c r="AR39" i="17"/>
  <c r="AR42" i="17"/>
  <c r="AR38" i="37"/>
  <c r="AQ20" i="37"/>
  <c r="AQ45" i="29"/>
  <c r="AR39" i="24"/>
  <c r="AR41" i="37"/>
  <c r="AR42" i="24"/>
  <c r="AR17" i="37" s="1"/>
  <c r="AO67" i="37"/>
  <c r="AR26" i="37"/>
  <c r="AR41" i="17"/>
  <c r="AR44" i="29"/>
  <c r="AR41" i="29"/>
  <c r="AR44" i="37"/>
  <c r="AS48" i="27"/>
  <c r="AS38" i="27"/>
  <c r="AS40" i="27"/>
  <c r="AQ43" i="25"/>
  <c r="AQ15" i="37"/>
  <c r="AQ45" i="28"/>
  <c r="AQ19" i="37"/>
  <c r="AO73" i="37"/>
  <c r="AR41" i="24"/>
  <c r="AR29" i="37"/>
  <c r="AQ47" i="24"/>
  <c r="AQ49" i="24" s="1"/>
  <c r="AQ43" i="24" s="1"/>
  <c r="AP92" i="37"/>
  <c r="AP98" i="37"/>
  <c r="AR41" i="30"/>
  <c r="AR44" i="30"/>
  <c r="AR45" i="37"/>
  <c r="AS40" i="28"/>
  <c r="AS54" i="28"/>
  <c r="AS42" i="28"/>
  <c r="AR43" i="29"/>
  <c r="AR32" i="37"/>
  <c r="AS36" i="15"/>
  <c r="AR37" i="28"/>
  <c r="AR52" i="28" s="1"/>
  <c r="AR53" i="28" s="1"/>
  <c r="AR55" i="28" s="1"/>
  <c r="AT9" i="31"/>
  <c r="AT11" i="29"/>
  <c r="AT35" i="29" s="1"/>
  <c r="AT36" i="29" s="1"/>
  <c r="AT9" i="32"/>
  <c r="AT11" i="30"/>
  <c r="AT35" i="30" s="1"/>
  <c r="AT36" i="30" s="1"/>
  <c r="AT9" i="18"/>
  <c r="AT11" i="28"/>
  <c r="AT35" i="28" s="1"/>
  <c r="AT36" i="28" s="1"/>
  <c r="AT9" i="27"/>
  <c r="AT33" i="27" s="1"/>
  <c r="AT34" i="27" s="1"/>
  <c r="AT9" i="24"/>
  <c r="AT33" i="24" s="1"/>
  <c r="AT34" i="24" s="1"/>
  <c r="AT9" i="26"/>
  <c r="AT33" i="26" s="1"/>
  <c r="AT34" i="26" s="1"/>
  <c r="AT9" i="17"/>
  <c r="AT33" i="17" s="1"/>
  <c r="AT34" i="17" s="1"/>
  <c r="AT9" i="25"/>
  <c r="AT33" i="25" s="1"/>
  <c r="AT34" i="25" s="1"/>
  <c r="AU13" i="15"/>
  <c r="AU33" i="15" s="1"/>
  <c r="AS54" i="29"/>
  <c r="AS40" i="29"/>
  <c r="AS42" i="29"/>
  <c r="AR41" i="26"/>
  <c r="AR28" i="37"/>
  <c r="AS40" i="24"/>
  <c r="AS38" i="24"/>
  <c r="AS48" i="24"/>
  <c r="AP93" i="37"/>
  <c r="AP100" i="37"/>
  <c r="AP102" i="37"/>
  <c r="AP101" i="37"/>
  <c r="AP130" i="37"/>
  <c r="AR43" i="30"/>
  <c r="AR33" i="37"/>
  <c r="AO68" i="37"/>
  <c r="AS55" i="18"/>
  <c r="AS59" i="18"/>
  <c r="AR35" i="26"/>
  <c r="AR50" i="26" s="1"/>
  <c r="AR51" i="26" s="1"/>
  <c r="AR53" i="26" s="1"/>
  <c r="AR43" i="28"/>
  <c r="AR31" i="37"/>
  <c r="AQ43" i="17"/>
  <c r="AQ14" i="37"/>
  <c r="AS38" i="17"/>
  <c r="AS40" i="17"/>
  <c r="AS52" i="17"/>
  <c r="AS40" i="30"/>
  <c r="AS54" i="30"/>
  <c r="AS42" i="30"/>
  <c r="AP99" i="37"/>
  <c r="AO72" i="37"/>
  <c r="AR42" i="26"/>
  <c r="AR40" i="37"/>
  <c r="AR39" i="26"/>
  <c r="AR27" i="37"/>
  <c r="AR41" i="25"/>
  <c r="AO69" i="37"/>
  <c r="AR35" i="27"/>
  <c r="AR46" i="27" s="1"/>
  <c r="AR47" i="27" s="1"/>
  <c r="AR49" i="27" s="1"/>
  <c r="AR41" i="28"/>
  <c r="AR43" i="37"/>
  <c r="AR44" i="28"/>
  <c r="AQ45" i="30"/>
  <c r="AQ21" i="37"/>
  <c r="AS40" i="25"/>
  <c r="AS52" i="25"/>
  <c r="AS38" i="25"/>
  <c r="AR39" i="25"/>
  <c r="AR39" i="37"/>
  <c r="AR42" i="25"/>
  <c r="AR39" i="27"/>
  <c r="AR42" i="37"/>
  <c r="AR42" i="27"/>
  <c r="AR18" i="37" s="1"/>
  <c r="AR35" i="17"/>
  <c r="AR50" i="17" s="1"/>
  <c r="AR51" i="17" s="1"/>
  <c r="AR53" i="17" s="1"/>
  <c r="AR37" i="29"/>
  <c r="AR52" i="29" s="1"/>
  <c r="AR53" i="29" s="1"/>
  <c r="AR55" i="29" s="1"/>
  <c r="AS52" i="26"/>
  <c r="AS38" i="26"/>
  <c r="AS40" i="26"/>
  <c r="AS55" i="32"/>
  <c r="AS59" i="32"/>
  <c r="AQ43" i="26"/>
  <c r="AQ16" i="37"/>
  <c r="AR41" i="27"/>
  <c r="AR30" i="37"/>
  <c r="AR43" i="24" l="1"/>
  <c r="AR43" i="27"/>
  <c r="AQ48" i="30"/>
  <c r="AQ49" i="30" s="1"/>
  <c r="AX128" i="37"/>
  <c r="EH5" i="39"/>
  <c r="EE6" i="39"/>
  <c r="EC6" i="39"/>
  <c r="EF5" i="39"/>
  <c r="AU5" i="33"/>
  <c r="AV1" i="33"/>
  <c r="AU2" i="33"/>
  <c r="AU4" i="33" s="1"/>
  <c r="AV6" i="34"/>
  <c r="AW1" i="34"/>
  <c r="AV2" i="34"/>
  <c r="DX6" i="39"/>
  <c r="EA5" i="39"/>
  <c r="AU34" i="15"/>
  <c r="AU35" i="15"/>
  <c r="AU18" i="30"/>
  <c r="AV14" i="30"/>
  <c r="AW14" i="29"/>
  <c r="AV18" i="29"/>
  <c r="AQ48" i="28"/>
  <c r="AQ49" i="28" s="1"/>
  <c r="AR212" i="28"/>
  <c r="AR47" i="28" s="1"/>
  <c r="AR208" i="29"/>
  <c r="AR22" i="29" s="1"/>
  <c r="AR208" i="28"/>
  <c r="AR22" i="28" s="1"/>
  <c r="AR48" i="31"/>
  <c r="AR49" i="31" s="1"/>
  <c r="AR212" i="29"/>
  <c r="AR47" i="29" s="1"/>
  <c r="AR50" i="31"/>
  <c r="AV11" i="32"/>
  <c r="AU17" i="32"/>
  <c r="AV11" i="31"/>
  <c r="AU17" i="31"/>
  <c r="AU17" i="18"/>
  <c r="AV11" i="18"/>
  <c r="AV17" i="28"/>
  <c r="AU18" i="28"/>
  <c r="AQ48" i="29"/>
  <c r="AQ49" i="29" s="1"/>
  <c r="AS207" i="29"/>
  <c r="AS211" i="29"/>
  <c r="AV13" i="27"/>
  <c r="AU45" i="27"/>
  <c r="AT200" i="28"/>
  <c r="AT200" i="30"/>
  <c r="AT200" i="29"/>
  <c r="AR212" i="30"/>
  <c r="AR47" i="30" s="1"/>
  <c r="AS211" i="30"/>
  <c r="AS207" i="30"/>
  <c r="AR208" i="30"/>
  <c r="AR22" i="30" s="1"/>
  <c r="AS207" i="28"/>
  <c r="AS211" i="28"/>
  <c r="AT199" i="28"/>
  <c r="AT199" i="29"/>
  <c r="AT199" i="30"/>
  <c r="AV13" i="24"/>
  <c r="AU45" i="24"/>
  <c r="AS210" i="30"/>
  <c r="AS206" i="30"/>
  <c r="AS206" i="28"/>
  <c r="AS210" i="28"/>
  <c r="AS206" i="29"/>
  <c r="AS210" i="29"/>
  <c r="AV15" i="26"/>
  <c r="AU16" i="26"/>
  <c r="AU4" i="29"/>
  <c r="AV6" i="8"/>
  <c r="AV110" i="33" s="1"/>
  <c r="AU4" i="24"/>
  <c r="EA4" i="39"/>
  <c r="AU4" i="27"/>
  <c r="AU4" i="32"/>
  <c r="AU4" i="26"/>
  <c r="AU4" i="31"/>
  <c r="AU4" i="25"/>
  <c r="AU4" i="30"/>
  <c r="AU4" i="17"/>
  <c r="AU4" i="28"/>
  <c r="AU4" i="37"/>
  <c r="AU4" i="18"/>
  <c r="AU4" i="15"/>
  <c r="AW15" i="25"/>
  <c r="AV16" i="25"/>
  <c r="AV15" i="17"/>
  <c r="AU16" i="17"/>
  <c r="AU48" i="18"/>
  <c r="AU49" i="18" s="1"/>
  <c r="AU50" i="18"/>
  <c r="AY58" i="32"/>
  <c r="AY24" i="37" s="1"/>
  <c r="AX121" i="37"/>
  <c r="AS47" i="31"/>
  <c r="AS50" i="31" s="1"/>
  <c r="AZ47" i="32"/>
  <c r="AZ50" i="32" s="1"/>
  <c r="AU58" i="18"/>
  <c r="AU22" i="37" s="1"/>
  <c r="AR35" i="37"/>
  <c r="AR10" i="37" s="1"/>
  <c r="AR57" i="31"/>
  <c r="AR47" i="37"/>
  <c r="AR11" i="37" s="1"/>
  <c r="AR97" i="37" s="1"/>
  <c r="AR55" i="31"/>
  <c r="AU19" i="31"/>
  <c r="AT45" i="31"/>
  <c r="AT61" i="31" s="1"/>
  <c r="AT62" i="31" s="1"/>
  <c r="AT24" i="31"/>
  <c r="AT43" i="31"/>
  <c r="AT53" i="31" s="1"/>
  <c r="AT52" i="37"/>
  <c r="AT50" i="37" s="1"/>
  <c r="AQ23" i="37"/>
  <c r="AQ9" i="37" s="1"/>
  <c r="AQ74" i="37" s="1"/>
  <c r="AQ59" i="31"/>
  <c r="AS54" i="31"/>
  <c r="AS58" i="31" s="1"/>
  <c r="AS64" i="37"/>
  <c r="AS12" i="37" s="1"/>
  <c r="AS56" i="31"/>
  <c r="AR23" i="37"/>
  <c r="AR59" i="31"/>
  <c r="AV63" i="37"/>
  <c r="AV56" i="18"/>
  <c r="AV54" i="18"/>
  <c r="AV46" i="37" s="1"/>
  <c r="AV47" i="18"/>
  <c r="AU34" i="37"/>
  <c r="AU57" i="18"/>
  <c r="AW43" i="18"/>
  <c r="AW53" i="18" s="1"/>
  <c r="AX19" i="18"/>
  <c r="AW45" i="18"/>
  <c r="AW61" i="18" s="1"/>
  <c r="AW62" i="18" s="1"/>
  <c r="AW51" i="37"/>
  <c r="AW24" i="18"/>
  <c r="AY36" i="37"/>
  <c r="AY57" i="32"/>
  <c r="AY48" i="32"/>
  <c r="AY49" i="32" s="1"/>
  <c r="AY50" i="32"/>
  <c r="AY51" i="32"/>
  <c r="BA43" i="32"/>
  <c r="BA53" i="32" s="1"/>
  <c r="BA24" i="32"/>
  <c r="BA45" i="32"/>
  <c r="BA61" i="32" s="1"/>
  <c r="BA62" i="32" s="1"/>
  <c r="BA53" i="37"/>
  <c r="BB19" i="32"/>
  <c r="AZ65" i="37"/>
  <c r="AZ56" i="32"/>
  <c r="AZ54" i="32"/>
  <c r="AZ48" i="37" s="1"/>
  <c r="AS35" i="26"/>
  <c r="AS50" i="26" s="1"/>
  <c r="AS51" i="26" s="1"/>
  <c r="AS53" i="26" s="1"/>
  <c r="AY8" i="37"/>
  <c r="AK131" i="37"/>
  <c r="AL129" i="37"/>
  <c r="AP68" i="37"/>
  <c r="AS37" i="30"/>
  <c r="AS52" i="30" s="1"/>
  <c r="AS53" i="30" s="1"/>
  <c r="AS55" i="30" s="1"/>
  <c r="AS35" i="17"/>
  <c r="AS50" i="17" s="1"/>
  <c r="AS51" i="17" s="1"/>
  <c r="AS53" i="17" s="1"/>
  <c r="AS37" i="29"/>
  <c r="AS52" i="29" s="1"/>
  <c r="AS53" i="29" s="1"/>
  <c r="AS55" i="29" s="1"/>
  <c r="AP67" i="37"/>
  <c r="AS41" i="17"/>
  <c r="AS26" i="37"/>
  <c r="AT42" i="28"/>
  <c r="AT54" i="28"/>
  <c r="AT40" i="28"/>
  <c r="AS28" i="37"/>
  <c r="AS41" i="26"/>
  <c r="AR15" i="37"/>
  <c r="AR43" i="25"/>
  <c r="AS35" i="25"/>
  <c r="AS50" i="25" s="1"/>
  <c r="AS51" i="25" s="1"/>
  <c r="AS53" i="25" s="1"/>
  <c r="AR16" i="37"/>
  <c r="AR43" i="26"/>
  <c r="AS44" i="30"/>
  <c r="AS41" i="30"/>
  <c r="AS45" i="37"/>
  <c r="AT38" i="26"/>
  <c r="AT40" i="26"/>
  <c r="AT52" i="26"/>
  <c r="AS43" i="37"/>
  <c r="AS44" i="28"/>
  <c r="AS41" i="28"/>
  <c r="AS41" i="27"/>
  <c r="AS30" i="37"/>
  <c r="AR14" i="37"/>
  <c r="AR43" i="17"/>
  <c r="AS39" i="26"/>
  <c r="AS42" i="26"/>
  <c r="AS40" i="37"/>
  <c r="AS39" i="37"/>
  <c r="AS42" i="25"/>
  <c r="AS39" i="25"/>
  <c r="AQ95" i="37"/>
  <c r="AS32" i="37"/>
  <c r="AS43" i="29"/>
  <c r="AT38" i="24"/>
  <c r="AT40" i="24"/>
  <c r="AT48" i="24"/>
  <c r="AQ92" i="37"/>
  <c r="AS42" i="27"/>
  <c r="AS18" i="37" s="1"/>
  <c r="AS39" i="27"/>
  <c r="AS42" i="37"/>
  <c r="AQ98" i="37"/>
  <c r="AQ102" i="37"/>
  <c r="AQ100" i="37"/>
  <c r="AQ101" i="37"/>
  <c r="AQ130" i="37"/>
  <c r="AS41" i="25"/>
  <c r="AS27" i="37"/>
  <c r="AT40" i="27"/>
  <c r="AT48" i="27"/>
  <c r="AT38" i="27"/>
  <c r="AP72" i="37"/>
  <c r="AP77" i="37"/>
  <c r="AP75" i="37"/>
  <c r="AP76" i="37"/>
  <c r="AP71" i="37"/>
  <c r="AP70" i="37"/>
  <c r="AS39" i="17"/>
  <c r="AS42" i="17"/>
  <c r="AS38" i="37"/>
  <c r="AS35" i="24"/>
  <c r="AS46" i="24" s="1"/>
  <c r="AS47" i="24" s="1"/>
  <c r="AS49" i="24" s="1"/>
  <c r="AT36" i="15"/>
  <c r="AT55" i="18"/>
  <c r="AT59" i="18"/>
  <c r="AQ93" i="37"/>
  <c r="AQ122" i="37"/>
  <c r="AR45" i="30"/>
  <c r="AR21" i="37"/>
  <c r="AQ94" i="37"/>
  <c r="AP69" i="37"/>
  <c r="AS41" i="24"/>
  <c r="AS29" i="37"/>
  <c r="AU9" i="31"/>
  <c r="AU9" i="32"/>
  <c r="AU11" i="29"/>
  <c r="AU35" i="29" s="1"/>
  <c r="AU36" i="29" s="1"/>
  <c r="AU9" i="18"/>
  <c r="AU11" i="30"/>
  <c r="AU35" i="30" s="1"/>
  <c r="AU36" i="30" s="1"/>
  <c r="AU11" i="28"/>
  <c r="AU35" i="28" s="1"/>
  <c r="AU36" i="28" s="1"/>
  <c r="AU9" i="27"/>
  <c r="AU33" i="27" s="1"/>
  <c r="AU34" i="27" s="1"/>
  <c r="AU9" i="24"/>
  <c r="AU33" i="24" s="1"/>
  <c r="AU34" i="24" s="1"/>
  <c r="AU9" i="17"/>
  <c r="AU33" i="17" s="1"/>
  <c r="AU34" i="17" s="1"/>
  <c r="AU9" i="26"/>
  <c r="AU33" i="26" s="1"/>
  <c r="AU34" i="26" s="1"/>
  <c r="AU9" i="25"/>
  <c r="AU33" i="25" s="1"/>
  <c r="AU34" i="25" s="1"/>
  <c r="AV13" i="15"/>
  <c r="AV33" i="15" s="1"/>
  <c r="AT42" i="30"/>
  <c r="AT54" i="30"/>
  <c r="AT40" i="30"/>
  <c r="AS31" i="37"/>
  <c r="AS43" i="28"/>
  <c r="AR45" i="29"/>
  <c r="AR20" i="37"/>
  <c r="AS41" i="29"/>
  <c r="AS44" i="37"/>
  <c r="AS44" i="29"/>
  <c r="AS41" i="37"/>
  <c r="AS42" i="24"/>
  <c r="AS17" i="37" s="1"/>
  <c r="AS39" i="24"/>
  <c r="AP74" i="37"/>
  <c r="AS43" i="30"/>
  <c r="AS33" i="37"/>
  <c r="AQ99" i="37"/>
  <c r="AQ96" i="37"/>
  <c r="AT52" i="25"/>
  <c r="AT38" i="25"/>
  <c r="AT40" i="25"/>
  <c r="AT55" i="32"/>
  <c r="AT59" i="32"/>
  <c r="AS37" i="28"/>
  <c r="AS52" i="28" s="1"/>
  <c r="AS53" i="28" s="1"/>
  <c r="AS55" i="28" s="1"/>
  <c r="AR45" i="28"/>
  <c r="AR19" i="37"/>
  <c r="AT40" i="17"/>
  <c r="AT38" i="17"/>
  <c r="AT52" i="17"/>
  <c r="AT40" i="29"/>
  <c r="AT42" i="29"/>
  <c r="AT54" i="29"/>
  <c r="AS35" i="27"/>
  <c r="AS46" i="27" s="1"/>
  <c r="AS43" i="24" l="1"/>
  <c r="AZ48" i="32"/>
  <c r="AZ49" i="32" s="1"/>
  <c r="AZ51" i="32"/>
  <c r="AY128" i="37"/>
  <c r="EA6" i="39"/>
  <c r="ED5" i="39"/>
  <c r="EF6" i="39"/>
  <c r="EI5" i="39"/>
  <c r="AW1" i="33"/>
  <c r="AV5" i="33"/>
  <c r="AV2" i="33"/>
  <c r="AW6" i="34"/>
  <c r="AX1" i="34"/>
  <c r="AW2" i="34"/>
  <c r="EK5" i="39"/>
  <c r="EH6" i="39"/>
  <c r="AR48" i="29"/>
  <c r="AR49" i="29" s="1"/>
  <c r="AV34" i="15"/>
  <c r="AV35" i="15"/>
  <c r="AV18" i="30"/>
  <c r="AW14" i="30"/>
  <c r="AX14" i="29"/>
  <c r="AW18" i="29"/>
  <c r="AR48" i="28"/>
  <c r="AR49" i="28" s="1"/>
  <c r="AS208" i="29"/>
  <c r="AS22" i="29" s="1"/>
  <c r="AS212" i="29"/>
  <c r="AS47" i="29" s="1"/>
  <c r="AS212" i="30"/>
  <c r="AS47" i="30" s="1"/>
  <c r="AS212" i="28"/>
  <c r="AS47" i="28" s="1"/>
  <c r="AW11" i="32"/>
  <c r="AV17" i="32"/>
  <c r="AW11" i="31"/>
  <c r="AV17" i="31"/>
  <c r="AW11" i="18"/>
  <c r="AV17" i="18"/>
  <c r="AW17" i="28"/>
  <c r="AV18" i="28"/>
  <c r="AS208" i="28"/>
  <c r="AS22" i="28" s="1"/>
  <c r="AS208" i="30"/>
  <c r="AS22" i="30" s="1"/>
  <c r="AT207" i="29"/>
  <c r="AT211" i="29"/>
  <c r="AT211" i="30"/>
  <c r="AT207" i="30"/>
  <c r="AT207" i="28"/>
  <c r="AT211" i="28"/>
  <c r="AU200" i="28"/>
  <c r="AU200" i="30"/>
  <c r="AU200" i="29"/>
  <c r="AR48" i="30"/>
  <c r="AR49" i="30" s="1"/>
  <c r="AW13" i="27"/>
  <c r="AV45" i="27"/>
  <c r="AU199" i="30"/>
  <c r="AU199" i="29"/>
  <c r="AU199" i="28"/>
  <c r="AW13" i="24"/>
  <c r="AV45" i="24"/>
  <c r="AT206" i="30"/>
  <c r="AT210" i="30"/>
  <c r="AT206" i="29"/>
  <c r="AT210" i="29"/>
  <c r="AT206" i="28"/>
  <c r="AT210" i="28"/>
  <c r="AW15" i="26"/>
  <c r="AV16" i="26"/>
  <c r="AV4" i="32"/>
  <c r="AV4" i="26"/>
  <c r="AV4" i="31"/>
  <c r="AV4" i="25"/>
  <c r="AV4" i="18"/>
  <c r="AV4" i="17"/>
  <c r="AV4" i="30"/>
  <c r="AV4" i="37"/>
  <c r="AV4" i="29"/>
  <c r="AV4" i="15"/>
  <c r="AV4" i="28"/>
  <c r="AW6" i="8"/>
  <c r="AW110" i="33" s="1"/>
  <c r="AV4" i="24"/>
  <c r="AV4" i="27"/>
  <c r="ED4" i="39"/>
  <c r="AX15" i="25"/>
  <c r="AW16" i="25"/>
  <c r="AV16" i="17"/>
  <c r="AW15" i="17"/>
  <c r="BA47" i="32"/>
  <c r="BA51" i="32" s="1"/>
  <c r="AS51" i="31"/>
  <c r="AS48" i="31"/>
  <c r="AS49" i="31" s="1"/>
  <c r="AT47" i="31"/>
  <c r="AT50" i="31" s="1"/>
  <c r="AV58" i="18"/>
  <c r="AV22" i="37" s="1"/>
  <c r="AS23" i="37"/>
  <c r="AS59" i="31"/>
  <c r="AU24" i="31"/>
  <c r="AU45" i="31"/>
  <c r="AU61" i="31" s="1"/>
  <c r="AU62" i="31" s="1"/>
  <c r="AU43" i="31"/>
  <c r="AU53" i="31" s="1"/>
  <c r="AU52" i="37"/>
  <c r="AU50" i="37" s="1"/>
  <c r="AV19" i="31"/>
  <c r="AS35" i="37"/>
  <c r="AS10" i="37" s="1"/>
  <c r="AS57" i="31"/>
  <c r="AS47" i="37"/>
  <c r="AS11" i="37" s="1"/>
  <c r="AS93" i="37" s="1"/>
  <c r="AS55" i="31"/>
  <c r="AT64" i="37"/>
  <c r="AT12" i="37" s="1"/>
  <c r="AT56" i="31"/>
  <c r="AT54" i="31"/>
  <c r="AT58" i="31" s="1"/>
  <c r="AV50" i="18"/>
  <c r="AV48" i="18"/>
  <c r="AV49" i="18" s="1"/>
  <c r="AV51" i="18"/>
  <c r="AY19" i="18"/>
  <c r="AX45" i="18"/>
  <c r="AX61" i="18" s="1"/>
  <c r="AX62" i="18" s="1"/>
  <c r="AX24" i="18"/>
  <c r="AX43" i="18"/>
  <c r="AX53" i="18" s="1"/>
  <c r="AX51" i="37"/>
  <c r="AW47" i="18"/>
  <c r="AV34" i="37"/>
  <c r="AV57" i="18"/>
  <c r="AW63" i="37"/>
  <c r="AW56" i="18"/>
  <c r="AW54" i="18"/>
  <c r="AW46" i="37" s="1"/>
  <c r="AZ36" i="37"/>
  <c r="AZ57" i="32"/>
  <c r="BB43" i="32"/>
  <c r="BB53" i="32" s="1"/>
  <c r="BB45" i="32"/>
  <c r="BB61" i="32" s="1"/>
  <c r="BB62" i="32" s="1"/>
  <c r="BB24" i="32"/>
  <c r="BB53" i="37"/>
  <c r="BC19" i="32"/>
  <c r="AZ58" i="32"/>
  <c r="AZ24" i="37" s="1"/>
  <c r="BA65" i="37"/>
  <c r="BA54" i="32"/>
  <c r="BA48" i="37" s="1"/>
  <c r="BA56" i="32"/>
  <c r="AT35" i="27"/>
  <c r="AT46" i="27" s="1"/>
  <c r="AT47" i="27" s="1"/>
  <c r="AT49" i="27" s="1"/>
  <c r="AY121" i="37"/>
  <c r="AZ8" i="37"/>
  <c r="AM129" i="37"/>
  <c r="AL131" i="37"/>
  <c r="AR92" i="37"/>
  <c r="AR98" i="37"/>
  <c r="AT35" i="26"/>
  <c r="AT50" i="26" s="1"/>
  <c r="AT51" i="26" s="1"/>
  <c r="AT53" i="26" s="1"/>
  <c r="AQ67" i="37"/>
  <c r="AQ68" i="37"/>
  <c r="AT35" i="17"/>
  <c r="AT50" i="17" s="1"/>
  <c r="AT51" i="17" s="1"/>
  <c r="AT53" i="17" s="1"/>
  <c r="AQ73" i="37"/>
  <c r="AT37" i="29"/>
  <c r="AT52" i="29" s="1"/>
  <c r="AT53" i="29" s="1"/>
  <c r="AT55" i="29" s="1"/>
  <c r="AR94" i="37"/>
  <c r="AT35" i="25"/>
  <c r="AT50" i="25" s="1"/>
  <c r="AT51" i="25" s="1"/>
  <c r="AT53" i="25" s="1"/>
  <c r="AT37" i="30"/>
  <c r="AT52" i="30" s="1"/>
  <c r="AT53" i="30" s="1"/>
  <c r="AT55" i="30" s="1"/>
  <c r="AU48" i="27"/>
  <c r="AU38" i="27"/>
  <c r="AU40" i="27"/>
  <c r="AT37" i="28"/>
  <c r="AT52" i="28" s="1"/>
  <c r="AT53" i="28" s="1"/>
  <c r="AT55" i="28" s="1"/>
  <c r="AT42" i="25"/>
  <c r="AT39" i="25"/>
  <c r="AT39" i="37"/>
  <c r="AU42" i="30"/>
  <c r="AU54" i="30"/>
  <c r="AU40" i="30"/>
  <c r="AT42" i="37"/>
  <c r="AT42" i="27"/>
  <c r="AT18" i="37" s="1"/>
  <c r="AT39" i="27"/>
  <c r="AT40" i="37"/>
  <c r="AT42" i="26"/>
  <c r="AT39" i="26"/>
  <c r="AS45" i="29"/>
  <c r="AS20" i="37"/>
  <c r="AT44" i="30"/>
  <c r="AT41" i="30"/>
  <c r="AT45" i="37"/>
  <c r="AS43" i="17"/>
  <c r="AS14" i="37"/>
  <c r="AT44" i="29"/>
  <c r="AT41" i="29"/>
  <c r="AT44" i="37"/>
  <c r="AT41" i="25"/>
  <c r="AT27" i="37"/>
  <c r="AR96" i="37"/>
  <c r="AT43" i="30"/>
  <c r="AT33" i="37"/>
  <c r="AU40" i="28"/>
  <c r="AU42" i="28"/>
  <c r="AU54" i="28"/>
  <c r="AT35" i="24"/>
  <c r="AT46" i="24" s="1"/>
  <c r="AT47" i="24" s="1"/>
  <c r="AT49" i="24" s="1"/>
  <c r="AS43" i="25"/>
  <c r="AS15" i="37"/>
  <c r="AT41" i="26"/>
  <c r="AT28" i="37"/>
  <c r="AT44" i="28"/>
  <c r="AT41" i="28"/>
  <c r="AT43" i="37"/>
  <c r="AV9" i="31"/>
  <c r="AV9" i="32"/>
  <c r="AV9" i="18"/>
  <c r="AV11" i="29"/>
  <c r="AV35" i="29" s="1"/>
  <c r="AV36" i="29" s="1"/>
  <c r="AV11" i="30"/>
  <c r="AV35" i="30" s="1"/>
  <c r="AV36" i="30" s="1"/>
  <c r="AV11" i="28"/>
  <c r="AV35" i="28" s="1"/>
  <c r="AV36" i="28" s="1"/>
  <c r="AV9" i="27"/>
  <c r="AV33" i="27" s="1"/>
  <c r="AV34" i="27" s="1"/>
  <c r="AV9" i="24"/>
  <c r="AV33" i="24" s="1"/>
  <c r="AV34" i="24" s="1"/>
  <c r="AV9" i="26"/>
  <c r="AV33" i="26" s="1"/>
  <c r="AV34" i="26" s="1"/>
  <c r="AV9" i="17"/>
  <c r="AV33" i="17" s="1"/>
  <c r="AV34" i="17" s="1"/>
  <c r="AV9" i="25"/>
  <c r="AV33" i="25" s="1"/>
  <c r="AV34" i="25" s="1"/>
  <c r="AW13" i="15"/>
  <c r="AW33" i="15" s="1"/>
  <c r="AU55" i="18"/>
  <c r="AU59" i="18"/>
  <c r="AT41" i="24"/>
  <c r="AT29" i="37"/>
  <c r="AS45" i="28"/>
  <c r="AS19" i="37"/>
  <c r="AT43" i="28"/>
  <c r="AT31" i="37"/>
  <c r="AT39" i="17"/>
  <c r="AT42" i="17"/>
  <c r="AT38" i="37"/>
  <c r="AU40" i="25"/>
  <c r="AU52" i="25"/>
  <c r="AU38" i="25"/>
  <c r="AU54" i="29"/>
  <c r="AU42" i="29"/>
  <c r="AU40" i="29"/>
  <c r="AT41" i="27"/>
  <c r="AT30" i="37"/>
  <c r="AT42" i="24"/>
  <c r="AT17" i="37" s="1"/>
  <c r="AT39" i="24"/>
  <c r="AT41" i="37"/>
  <c r="AS16" i="37"/>
  <c r="AS43" i="26"/>
  <c r="AS47" i="27"/>
  <c r="AS49" i="27" s="1"/>
  <c r="AS43" i="27" s="1"/>
  <c r="AT26" i="37"/>
  <c r="AT41" i="17"/>
  <c r="AU38" i="26"/>
  <c r="AU40" i="26"/>
  <c r="AU52" i="26"/>
  <c r="AU55" i="32"/>
  <c r="AU59" i="32"/>
  <c r="AU36" i="15"/>
  <c r="AR93" i="37"/>
  <c r="AR130" i="37"/>
  <c r="AR102" i="37"/>
  <c r="AR100" i="37"/>
  <c r="AR101" i="37"/>
  <c r="AU38" i="17"/>
  <c r="AU52" i="17"/>
  <c r="AU40" i="17"/>
  <c r="AR122" i="37"/>
  <c r="AS45" i="30"/>
  <c r="AS21" i="37"/>
  <c r="AT43" i="29"/>
  <c r="AT32" i="37"/>
  <c r="AQ72" i="37"/>
  <c r="AQ75" i="37"/>
  <c r="AQ77" i="37"/>
  <c r="AQ76" i="37"/>
  <c r="AQ70" i="37"/>
  <c r="AQ71" i="37"/>
  <c r="AU40" i="24"/>
  <c r="AU48" i="24"/>
  <c r="AU38" i="24"/>
  <c r="AQ69" i="37"/>
  <c r="AR99" i="37"/>
  <c r="AR9" i="37"/>
  <c r="AR69" i="37" s="1"/>
  <c r="AR95" i="37"/>
  <c r="AT43" i="27" l="1"/>
  <c r="BA48" i="32"/>
  <c r="BA49" i="32" s="1"/>
  <c r="AT43" i="24"/>
  <c r="AZ128" i="37"/>
  <c r="BA50" i="32"/>
  <c r="EI6" i="39"/>
  <c r="EL5" i="39"/>
  <c r="EK6" i="39"/>
  <c r="EN5" i="39"/>
  <c r="AW11" i="34"/>
  <c r="AW12" i="34"/>
  <c r="AW8" i="34"/>
  <c r="AW9" i="34"/>
  <c r="AW13" i="34"/>
  <c r="AW10" i="34"/>
  <c r="AW14" i="34"/>
  <c r="AW15" i="34"/>
  <c r="ED6" i="39"/>
  <c r="EG5" i="39"/>
  <c r="AY1" i="34"/>
  <c r="AX6" i="34"/>
  <c r="AX2" i="34"/>
  <c r="AX4" i="34" s="1"/>
  <c r="AX1" i="33"/>
  <c r="AW5" i="33"/>
  <c r="AW2" i="33"/>
  <c r="AW4" i="33" s="1"/>
  <c r="AS48" i="30"/>
  <c r="AS49" i="30" s="1"/>
  <c r="AS48" i="28"/>
  <c r="AS49" i="28" s="1"/>
  <c r="AW34" i="15"/>
  <c r="AW35" i="15"/>
  <c r="AX14" i="30"/>
  <c r="AW18" i="30"/>
  <c r="AY14" i="29"/>
  <c r="AX18" i="29"/>
  <c r="AS48" i="29"/>
  <c r="AS49" i="29" s="1"/>
  <c r="AT212" i="29"/>
  <c r="AT47" i="29" s="1"/>
  <c r="AX11" i="32"/>
  <c r="AW17" i="32"/>
  <c r="AX11" i="31"/>
  <c r="AW17" i="31"/>
  <c r="AX11" i="18"/>
  <c r="AW17" i="18"/>
  <c r="AX17" i="28"/>
  <c r="AW18" i="28"/>
  <c r="AT212" i="28"/>
  <c r="AT47" i="28" s="1"/>
  <c r="AT208" i="29"/>
  <c r="AT22" i="29" s="1"/>
  <c r="AT212" i="30"/>
  <c r="AT47" i="30" s="1"/>
  <c r="AT208" i="30"/>
  <c r="AT22" i="30" s="1"/>
  <c r="AU211" i="30"/>
  <c r="AU207" i="30"/>
  <c r="AU207" i="28"/>
  <c r="AU211" i="28"/>
  <c r="AV200" i="28"/>
  <c r="AV200" i="30"/>
  <c r="AV200" i="29"/>
  <c r="AX13" i="27"/>
  <c r="AW45" i="27"/>
  <c r="AT208" i="28"/>
  <c r="AT22" i="28" s="1"/>
  <c r="AU207" i="29"/>
  <c r="AU211" i="29"/>
  <c r="AV199" i="30"/>
  <c r="AV199" i="29"/>
  <c r="AV199" i="28"/>
  <c r="AX13" i="24"/>
  <c r="AW45" i="24"/>
  <c r="AU210" i="28"/>
  <c r="AU206" i="28"/>
  <c r="AU206" i="29"/>
  <c r="AU210" i="29"/>
  <c r="AU206" i="30"/>
  <c r="AU210" i="30"/>
  <c r="AX15" i="26"/>
  <c r="AW16" i="26"/>
  <c r="AW4" i="18"/>
  <c r="AW4" i="17"/>
  <c r="AW4" i="30"/>
  <c r="AW4" i="27"/>
  <c r="AW4" i="29"/>
  <c r="AW4" i="15"/>
  <c r="AW4" i="31"/>
  <c r="AW4" i="37"/>
  <c r="AW4" i="28"/>
  <c r="AX6" i="8"/>
  <c r="AX110" i="33" s="1"/>
  <c r="AW4" i="24"/>
  <c r="AW4" i="26"/>
  <c r="AW4" i="32"/>
  <c r="AW4" i="25"/>
  <c r="EG4" i="39"/>
  <c r="AY15" i="25"/>
  <c r="AX16" i="25"/>
  <c r="AW16" i="17"/>
  <c r="AX15" i="17"/>
  <c r="BB47" i="32"/>
  <c r="BB48" i="32" s="1"/>
  <c r="BB49" i="32" s="1"/>
  <c r="AT51" i="31"/>
  <c r="AT48" i="31"/>
  <c r="AT49" i="31" s="1"/>
  <c r="BA58" i="32"/>
  <c r="BA24" i="37" s="1"/>
  <c r="AW58" i="18"/>
  <c r="AW22" i="37" s="1"/>
  <c r="AT23" i="37"/>
  <c r="AT59" i="31"/>
  <c r="AV52" i="37"/>
  <c r="AV50" i="37" s="1"/>
  <c r="AW19" i="31"/>
  <c r="AV24" i="31"/>
  <c r="AV43" i="31"/>
  <c r="AV53" i="31" s="1"/>
  <c r="AV45" i="31"/>
  <c r="AV61" i="31" s="1"/>
  <c r="AV62" i="31" s="1"/>
  <c r="AU64" i="37"/>
  <c r="AU12" i="37" s="1"/>
  <c r="AU56" i="31"/>
  <c r="AU54" i="31"/>
  <c r="AU58" i="31" s="1"/>
  <c r="AT47" i="37"/>
  <c r="AT11" i="37" s="1"/>
  <c r="AT92" i="37" s="1"/>
  <c r="AT55" i="31"/>
  <c r="AT35" i="37"/>
  <c r="AT10" i="37" s="1"/>
  <c r="AT57" i="31"/>
  <c r="AU47" i="31"/>
  <c r="AX63" i="37"/>
  <c r="AX54" i="18"/>
  <c r="AX46" i="37" s="1"/>
  <c r="AX56" i="18"/>
  <c r="AW34" i="37"/>
  <c r="AW57" i="18"/>
  <c r="AY45" i="18"/>
  <c r="AY61" i="18" s="1"/>
  <c r="AY62" i="18" s="1"/>
  <c r="AY24" i="18"/>
  <c r="AY51" i="37"/>
  <c r="AY43" i="18"/>
  <c r="AY53" i="18" s="1"/>
  <c r="AZ19" i="18"/>
  <c r="AW50" i="18"/>
  <c r="AW51" i="18"/>
  <c r="AW48" i="18"/>
  <c r="AW49" i="18" s="1"/>
  <c r="AX47" i="18"/>
  <c r="BA36" i="37"/>
  <c r="BA57" i="32"/>
  <c r="BB65" i="37"/>
  <c r="BB54" i="32"/>
  <c r="BB48" i="37" s="1"/>
  <c r="BB56" i="32"/>
  <c r="BC45" i="32"/>
  <c r="BC61" i="32" s="1"/>
  <c r="BC62" i="32" s="1"/>
  <c r="BC24" i="32"/>
  <c r="BC43" i="32"/>
  <c r="BC53" i="32" s="1"/>
  <c r="BC53" i="37"/>
  <c r="BD19" i="32"/>
  <c r="AR67" i="37"/>
  <c r="AR73" i="37"/>
  <c r="AU35" i="17"/>
  <c r="AU50" i="17" s="1"/>
  <c r="AU51" i="17" s="1"/>
  <c r="AU53" i="17" s="1"/>
  <c r="AZ121" i="37"/>
  <c r="BA8" i="37"/>
  <c r="AM131" i="37"/>
  <c r="AN129" i="37"/>
  <c r="AS97" i="37"/>
  <c r="AR74" i="37"/>
  <c r="AU37" i="30"/>
  <c r="AU52" i="30" s="1"/>
  <c r="AU53" i="30" s="1"/>
  <c r="AU55" i="30" s="1"/>
  <c r="AS92" i="37"/>
  <c r="AU35" i="24"/>
  <c r="AU46" i="24" s="1"/>
  <c r="AV40" i="17"/>
  <c r="AV52" i="17"/>
  <c r="AV38" i="17"/>
  <c r="AU42" i="24"/>
  <c r="AU17" i="37" s="1"/>
  <c r="AU39" i="24"/>
  <c r="AU41" i="37"/>
  <c r="AU41" i="17"/>
  <c r="AU26" i="37"/>
  <c r="AU37" i="29"/>
  <c r="AU52" i="29" s="1"/>
  <c r="AU53" i="29" s="1"/>
  <c r="AU55" i="29" s="1"/>
  <c r="AV40" i="26"/>
  <c r="AV38" i="26"/>
  <c r="AV52" i="26"/>
  <c r="AU35" i="26"/>
  <c r="AU50" i="26" s="1"/>
  <c r="AU51" i="26" s="1"/>
  <c r="AU53" i="26" s="1"/>
  <c r="AU44" i="37"/>
  <c r="AU44" i="29"/>
  <c r="AU41" i="29"/>
  <c r="AV48" i="24"/>
  <c r="AV38" i="24"/>
  <c r="AV40" i="24"/>
  <c r="AU41" i="30"/>
  <c r="AU44" i="30"/>
  <c r="AU45" i="37"/>
  <c r="AU30" i="37"/>
  <c r="AU41" i="27"/>
  <c r="AT43" i="26"/>
  <c r="AT16" i="37"/>
  <c r="AU39" i="27"/>
  <c r="AU42" i="37"/>
  <c r="AU42" i="27"/>
  <c r="AU18" i="37" s="1"/>
  <c r="AU43" i="28"/>
  <c r="AU31" i="37"/>
  <c r="AU41" i="24"/>
  <c r="AU29" i="37"/>
  <c r="AS94" i="37"/>
  <c r="AU43" i="29"/>
  <c r="AU32" i="37"/>
  <c r="AT43" i="17"/>
  <c r="AT14" i="37"/>
  <c r="AV40" i="27"/>
  <c r="AV48" i="27"/>
  <c r="AV38" i="27"/>
  <c r="AS98" i="37"/>
  <c r="AU42" i="17"/>
  <c r="AU38" i="37"/>
  <c r="AU39" i="17"/>
  <c r="AU41" i="26"/>
  <c r="AU28" i="37"/>
  <c r="AV42" i="28"/>
  <c r="AV40" i="28"/>
  <c r="AV54" i="28"/>
  <c r="AT45" i="28"/>
  <c r="AT19" i="37"/>
  <c r="AU43" i="30"/>
  <c r="AU33" i="37"/>
  <c r="AR77" i="37"/>
  <c r="AR75" i="37"/>
  <c r="AR76" i="37"/>
  <c r="AR71" i="37"/>
  <c r="AR70" i="37"/>
  <c r="AU42" i="26"/>
  <c r="AU40" i="37"/>
  <c r="AU39" i="26"/>
  <c r="AR68" i="37"/>
  <c r="AS96" i="37"/>
  <c r="AU35" i="25"/>
  <c r="AU50" i="25" s="1"/>
  <c r="AU51" i="25" s="1"/>
  <c r="AU53" i="25" s="1"/>
  <c r="AV36" i="15"/>
  <c r="AV54" i="30"/>
  <c r="AV40" i="30"/>
  <c r="AV42" i="30"/>
  <c r="AU37" i="28"/>
  <c r="AU52" i="28" s="1"/>
  <c r="AU53" i="28" s="1"/>
  <c r="AU55" i="28" s="1"/>
  <c r="AR72" i="37"/>
  <c r="AU35" i="27"/>
  <c r="AU46" i="27" s="1"/>
  <c r="AS102" i="37"/>
  <c r="AS100" i="37"/>
  <c r="AS101" i="37"/>
  <c r="AS130" i="37"/>
  <c r="AS95" i="37"/>
  <c r="AS99" i="37"/>
  <c r="AU42" i="25"/>
  <c r="AU39" i="37"/>
  <c r="AU39" i="25"/>
  <c r="AW9" i="31"/>
  <c r="AW9" i="32"/>
  <c r="AW9" i="18"/>
  <c r="AW11" i="30"/>
  <c r="AW35" i="30" s="1"/>
  <c r="AW36" i="30" s="1"/>
  <c r="AW11" i="28"/>
  <c r="AW35" i="28" s="1"/>
  <c r="AW36" i="28" s="1"/>
  <c r="AW11" i="29"/>
  <c r="AW35" i="29" s="1"/>
  <c r="AW36" i="29" s="1"/>
  <c r="AW9" i="27"/>
  <c r="AW33" i="27" s="1"/>
  <c r="AW34" i="27" s="1"/>
  <c r="AW9" i="24"/>
  <c r="AW33" i="24" s="1"/>
  <c r="AW34" i="24" s="1"/>
  <c r="AW9" i="26"/>
  <c r="AW33" i="26" s="1"/>
  <c r="AW34" i="26" s="1"/>
  <c r="AW9" i="25"/>
  <c r="AW33" i="25" s="1"/>
  <c r="AW34" i="25" s="1"/>
  <c r="AW9" i="17"/>
  <c r="AW33" i="17" s="1"/>
  <c r="AW34" i="17" s="1"/>
  <c r="AX13" i="15"/>
  <c r="AX33" i="15" s="1"/>
  <c r="AV54" i="29"/>
  <c r="AV40" i="29"/>
  <c r="AV42" i="29"/>
  <c r="AU43" i="37"/>
  <c r="AU44" i="28"/>
  <c r="AU41" i="28"/>
  <c r="AV40" i="25"/>
  <c r="AV52" i="25"/>
  <c r="AV38" i="25"/>
  <c r="AT45" i="30"/>
  <c r="AT21" i="37"/>
  <c r="AT43" i="25"/>
  <c r="AT15" i="37"/>
  <c r="AV55" i="32"/>
  <c r="AV59" i="32"/>
  <c r="AT20" i="37"/>
  <c r="AT45" i="29"/>
  <c r="AV55" i="18"/>
  <c r="AV59" i="18"/>
  <c r="AS122" i="37"/>
  <c r="AU27" i="37"/>
  <c r="AU41" i="25"/>
  <c r="AS9" i="37"/>
  <c r="BA128" i="37" l="1"/>
  <c r="BB50" i="32"/>
  <c r="AT48" i="28"/>
  <c r="AT49" i="28" s="1"/>
  <c r="EN6" i="39"/>
  <c r="EQ5" i="39"/>
  <c r="AZ1" i="34"/>
  <c r="AY6" i="34"/>
  <c r="AY2" i="34"/>
  <c r="AY1" i="33"/>
  <c r="AX5" i="33"/>
  <c r="AX2" i="33"/>
  <c r="EG6" i="39"/>
  <c r="EJ5" i="39"/>
  <c r="EO5" i="39"/>
  <c r="EL6" i="39"/>
  <c r="AX34" i="15"/>
  <c r="AX35" i="15"/>
  <c r="AY14" i="30"/>
  <c r="AX18" i="30"/>
  <c r="AZ14" i="29"/>
  <c r="AY18" i="29"/>
  <c r="AT48" i="29"/>
  <c r="AT49" i="29" s="1"/>
  <c r="AT48" i="30"/>
  <c r="AT49" i="30" s="1"/>
  <c r="AU208" i="28"/>
  <c r="AU22" i="28" s="1"/>
  <c r="AU212" i="30"/>
  <c r="AU47" i="30" s="1"/>
  <c r="AU208" i="29"/>
  <c r="AU22" i="29" s="1"/>
  <c r="AU212" i="28"/>
  <c r="AU47" i="28" s="1"/>
  <c r="AY11" i="32"/>
  <c r="AX17" i="32"/>
  <c r="AX17" i="31"/>
  <c r="AY11" i="31"/>
  <c r="AY11" i="18"/>
  <c r="AX17" i="18"/>
  <c r="AY17" i="28"/>
  <c r="AX18" i="28"/>
  <c r="AU208" i="30"/>
  <c r="AU22" i="30" s="1"/>
  <c r="AU212" i="29"/>
  <c r="AU47" i="29" s="1"/>
  <c r="AY13" i="27"/>
  <c r="AX45" i="27"/>
  <c r="AV207" i="30"/>
  <c r="AV211" i="30"/>
  <c r="AV207" i="29"/>
  <c r="AV211" i="29"/>
  <c r="AV207" i="28"/>
  <c r="AV211" i="28"/>
  <c r="AW200" i="30"/>
  <c r="AW200" i="29"/>
  <c r="AW200" i="28"/>
  <c r="AW199" i="30"/>
  <c r="AW199" i="29"/>
  <c r="AW199" i="28"/>
  <c r="AX45" i="24"/>
  <c r="AY13" i="24"/>
  <c r="AV206" i="28"/>
  <c r="AV210" i="28"/>
  <c r="AV206" i="29"/>
  <c r="AV210" i="29"/>
  <c r="AV206" i="30"/>
  <c r="AV210" i="30"/>
  <c r="AY15" i="26"/>
  <c r="AX16" i="26"/>
  <c r="BC47" i="32"/>
  <c r="BC51" i="32" s="1"/>
  <c r="AX4" i="18"/>
  <c r="AX4" i="15"/>
  <c r="AX4" i="29"/>
  <c r="AX4" i="17"/>
  <c r="AX4" i="24"/>
  <c r="AX4" i="37"/>
  <c r="AX4" i="28"/>
  <c r="AY6" i="8"/>
  <c r="AY110" i="33" s="1"/>
  <c r="AX4" i="27"/>
  <c r="EJ4" i="39"/>
  <c r="AX4" i="26"/>
  <c r="AX4" i="30"/>
  <c r="AX4" i="32"/>
  <c r="AX4" i="25"/>
  <c r="AX4" i="31"/>
  <c r="BB51" i="32"/>
  <c r="AY16" i="25"/>
  <c r="AZ15" i="25"/>
  <c r="AY15" i="17"/>
  <c r="AX16" i="17"/>
  <c r="AY47" i="18"/>
  <c r="AY48" i="18" s="1"/>
  <c r="AY49" i="18" s="1"/>
  <c r="BB58" i="32"/>
  <c r="BB24" i="37" s="1"/>
  <c r="AV47" i="31"/>
  <c r="AV48" i="31" s="1"/>
  <c r="AV49" i="31" s="1"/>
  <c r="AU23" i="37"/>
  <c r="AU59" i="31"/>
  <c r="AV64" i="37"/>
  <c r="AV12" i="37" s="1"/>
  <c r="AV56" i="31"/>
  <c r="AV54" i="31"/>
  <c r="AW43" i="31"/>
  <c r="AW53" i="31" s="1"/>
  <c r="AW52" i="37"/>
  <c r="AW50" i="37" s="1"/>
  <c r="AX19" i="31"/>
  <c r="AW24" i="31"/>
  <c r="AW45" i="31"/>
  <c r="AW61" i="31" s="1"/>
  <c r="AW62" i="31" s="1"/>
  <c r="AU48" i="31"/>
  <c r="AU49" i="31" s="1"/>
  <c r="AU50" i="31"/>
  <c r="AU51" i="31"/>
  <c r="AU47" i="37"/>
  <c r="AU11" i="37" s="1"/>
  <c r="AU93" i="37" s="1"/>
  <c r="AU55" i="31"/>
  <c r="AU35" i="37"/>
  <c r="AU10" i="37" s="1"/>
  <c r="AU57" i="31"/>
  <c r="AX50" i="18"/>
  <c r="AX51" i="18"/>
  <c r="AX48" i="18"/>
  <c r="AX49" i="18" s="1"/>
  <c r="AX34" i="37"/>
  <c r="AX57" i="18"/>
  <c r="AZ24" i="18"/>
  <c r="AZ51" i="37"/>
  <c r="AZ43" i="18"/>
  <c r="AZ53" i="18" s="1"/>
  <c r="AZ45" i="18"/>
  <c r="AZ61" i="18" s="1"/>
  <c r="AZ62" i="18" s="1"/>
  <c r="BA19" i="18"/>
  <c r="AY56" i="18"/>
  <c r="AY63" i="37"/>
  <c r="AY54" i="18"/>
  <c r="AY46" i="37" s="1"/>
  <c r="AX58" i="18"/>
  <c r="AX22" i="37" s="1"/>
  <c r="BB36" i="37"/>
  <c r="BB57" i="32"/>
  <c r="BC65" i="37"/>
  <c r="BC56" i="32"/>
  <c r="BC54" i="32"/>
  <c r="BC48" i="37" s="1"/>
  <c r="BD24" i="32"/>
  <c r="BD43" i="32"/>
  <c r="BD53" i="32" s="1"/>
  <c r="BD45" i="32"/>
  <c r="BD61" i="32" s="1"/>
  <c r="BD62" i="32" s="1"/>
  <c r="BD53" i="37"/>
  <c r="BE19" i="32"/>
  <c r="AV35" i="24"/>
  <c r="AV46" i="24" s="1"/>
  <c r="AV47" i="24" s="1"/>
  <c r="AV49" i="24" s="1"/>
  <c r="AT93" i="37"/>
  <c r="AV35" i="17"/>
  <c r="AV50" i="17" s="1"/>
  <c r="AV51" i="17" s="1"/>
  <c r="AV53" i="17" s="1"/>
  <c r="AV37" i="28"/>
  <c r="AV52" i="28" s="1"/>
  <c r="AV53" i="28" s="1"/>
  <c r="AV55" i="28" s="1"/>
  <c r="BA121" i="37"/>
  <c r="BB8" i="37"/>
  <c r="AN131" i="37"/>
  <c r="AO129" i="37"/>
  <c r="AT94" i="37"/>
  <c r="AT95" i="37"/>
  <c r="AT122" i="37"/>
  <c r="AV37" i="30"/>
  <c r="AV52" i="30" s="1"/>
  <c r="AV53" i="30" s="1"/>
  <c r="AV55" i="30" s="1"/>
  <c r="AV37" i="29"/>
  <c r="AV52" i="29" s="1"/>
  <c r="AV53" i="29" s="1"/>
  <c r="AV55" i="29" s="1"/>
  <c r="AS74" i="37"/>
  <c r="AS76" i="37"/>
  <c r="AS75" i="37"/>
  <c r="AS77" i="37"/>
  <c r="AS71" i="37"/>
  <c r="AS70" i="37"/>
  <c r="AS73" i="37"/>
  <c r="AW42" i="30"/>
  <c r="AW54" i="30"/>
  <c r="AW40" i="30"/>
  <c r="AV44" i="28"/>
  <c r="AV41" i="28"/>
  <c r="AV43" i="37"/>
  <c r="AU43" i="17"/>
  <c r="AU14" i="37"/>
  <c r="AU45" i="28"/>
  <c r="AU19" i="37"/>
  <c r="AW52" i="17"/>
  <c r="AW40" i="17"/>
  <c r="AW38" i="17"/>
  <c r="AW55" i="18"/>
  <c r="AW59" i="18"/>
  <c r="AT97" i="37"/>
  <c r="AT102" i="37"/>
  <c r="AT101" i="37"/>
  <c r="AT130" i="37"/>
  <c r="AT100" i="37"/>
  <c r="AU47" i="24"/>
  <c r="AU49" i="24" s="1"/>
  <c r="AU43" i="24" s="1"/>
  <c r="AS68" i="37"/>
  <c r="AW52" i="25"/>
  <c r="AW38" i="25"/>
  <c r="AW40" i="25"/>
  <c r="AW55" i="32"/>
  <c r="AW59" i="32"/>
  <c r="AV43" i="30"/>
  <c r="AV33" i="37"/>
  <c r="AV43" i="28"/>
  <c r="AV31" i="37"/>
  <c r="AV39" i="27"/>
  <c r="AV42" i="37"/>
  <c r="AV42" i="27"/>
  <c r="AV18" i="37" s="1"/>
  <c r="AU21" i="37"/>
  <c r="AU45" i="30"/>
  <c r="AS72" i="37"/>
  <c r="AV35" i="25"/>
  <c r="AV50" i="25" s="1"/>
  <c r="AV51" i="25" s="1"/>
  <c r="AV53" i="25" s="1"/>
  <c r="AV32" i="37"/>
  <c r="AV43" i="29"/>
  <c r="AW38" i="26"/>
  <c r="AW40" i="26"/>
  <c r="AW52" i="26"/>
  <c r="AV44" i="30"/>
  <c r="AV45" i="37"/>
  <c r="AV41" i="30"/>
  <c r="AV35" i="27"/>
  <c r="AV46" i="27" s="1"/>
  <c r="AV47" i="27" s="1"/>
  <c r="AV49" i="27" s="1"/>
  <c r="AU45" i="29"/>
  <c r="AU20" i="37"/>
  <c r="AV35" i="26"/>
  <c r="AV50" i="26" s="1"/>
  <c r="AV51" i="26" s="1"/>
  <c r="AV53" i="26" s="1"/>
  <c r="AW38" i="24"/>
  <c r="AW48" i="24"/>
  <c r="AW40" i="24"/>
  <c r="AV42" i="17"/>
  <c r="AV39" i="17"/>
  <c r="AV38" i="37"/>
  <c r="AV42" i="25"/>
  <c r="AV39" i="25"/>
  <c r="AV39" i="37"/>
  <c r="AV42" i="26"/>
  <c r="AV39" i="26"/>
  <c r="AV40" i="37"/>
  <c r="AV41" i="29"/>
  <c r="AV44" i="37"/>
  <c r="AV44" i="29"/>
  <c r="AU47" i="27"/>
  <c r="AU49" i="27" s="1"/>
  <c r="AU43" i="27" s="1"/>
  <c r="AW48" i="27"/>
  <c r="AW38" i="27"/>
  <c r="AW40" i="27"/>
  <c r="AU43" i="26"/>
  <c r="AU16" i="37"/>
  <c r="AV41" i="27"/>
  <c r="AV30" i="37"/>
  <c r="AV41" i="24"/>
  <c r="AV29" i="37"/>
  <c r="AV41" i="26"/>
  <c r="AV28" i="37"/>
  <c r="AV41" i="25"/>
  <c r="AV27" i="37"/>
  <c r="AW42" i="29"/>
  <c r="AW54" i="29"/>
  <c r="AW40" i="29"/>
  <c r="AU43" i="25"/>
  <c r="AU15" i="37"/>
  <c r="AT9" i="37"/>
  <c r="AT74" i="37" s="1"/>
  <c r="AV39" i="24"/>
  <c r="AV41" i="37"/>
  <c r="AV42" i="24"/>
  <c r="AV17" i="37" s="1"/>
  <c r="AS67" i="37"/>
  <c r="AT96" i="37"/>
  <c r="AT98" i="37"/>
  <c r="AW36" i="15"/>
  <c r="AW42" i="28"/>
  <c r="AW54" i="28"/>
  <c r="AW40" i="28"/>
  <c r="AT99" i="37"/>
  <c r="AS69" i="37"/>
  <c r="AV41" i="17"/>
  <c r="AV26" i="37"/>
  <c r="AX9" i="31"/>
  <c r="AX9" i="32"/>
  <c r="AX9" i="18"/>
  <c r="AX11" i="30"/>
  <c r="AX35" i="30" s="1"/>
  <c r="AX36" i="30" s="1"/>
  <c r="AX11" i="28"/>
  <c r="AX35" i="28" s="1"/>
  <c r="AX36" i="28" s="1"/>
  <c r="AX11" i="29"/>
  <c r="AX35" i="29" s="1"/>
  <c r="AX36" i="29" s="1"/>
  <c r="AX9" i="26"/>
  <c r="AX33" i="26" s="1"/>
  <c r="AX34" i="26" s="1"/>
  <c r="AX9" i="27"/>
  <c r="AX33" i="27" s="1"/>
  <c r="AX34" i="27" s="1"/>
  <c r="AX9" i="24"/>
  <c r="AX33" i="24" s="1"/>
  <c r="AX34" i="24" s="1"/>
  <c r="AX9" i="25"/>
  <c r="AX33" i="25" s="1"/>
  <c r="AX34" i="25" s="1"/>
  <c r="AX9" i="17"/>
  <c r="AX33" i="17" s="1"/>
  <c r="AX34" i="17" s="1"/>
  <c r="AY13" i="15"/>
  <c r="AY33" i="15" s="1"/>
  <c r="BB128" i="37" l="1"/>
  <c r="BC50" i="32"/>
  <c r="BC48" i="32"/>
  <c r="BC49" i="32" s="1"/>
  <c r="AV43" i="24"/>
  <c r="AV43" i="27"/>
  <c r="EQ6" i="39"/>
  <c r="ET5" i="39"/>
  <c r="EM5" i="39"/>
  <c r="EJ6" i="39"/>
  <c r="AY5" i="33"/>
  <c r="AZ1" i="33"/>
  <c r="AY2" i="33"/>
  <c r="AY4" i="33" s="1"/>
  <c r="EO6" i="39"/>
  <c r="ER5" i="39"/>
  <c r="AZ6" i="34"/>
  <c r="BA1" i="34"/>
  <c r="AZ2" i="34"/>
  <c r="AY34" i="15"/>
  <c r="AY35" i="15"/>
  <c r="AZ14" i="30"/>
  <c r="AY18" i="30"/>
  <c r="AZ18" i="29"/>
  <c r="BA14" i="29"/>
  <c r="AU48" i="28"/>
  <c r="AU49" i="28" s="1"/>
  <c r="AU48" i="30"/>
  <c r="AU49" i="30" s="1"/>
  <c r="AY50" i="18"/>
  <c r="AY51" i="18"/>
  <c r="AV212" i="29"/>
  <c r="AV47" i="29" s="1"/>
  <c r="AU48" i="29"/>
  <c r="AU49" i="29" s="1"/>
  <c r="AV208" i="30"/>
  <c r="AV22" i="30" s="1"/>
  <c r="AZ11" i="32"/>
  <c r="AY17" i="32"/>
  <c r="AY17" i="31"/>
  <c r="AZ11" i="31"/>
  <c r="AZ11" i="18"/>
  <c r="AY17" i="18"/>
  <c r="AY18" i="28"/>
  <c r="AZ17" i="28"/>
  <c r="AV212" i="28"/>
  <c r="AV47" i="28" s="1"/>
  <c r="AV212" i="30"/>
  <c r="AV47" i="30" s="1"/>
  <c r="AW211" i="30"/>
  <c r="AW207" i="30"/>
  <c r="AY45" i="27"/>
  <c r="AZ13" i="27"/>
  <c r="AV208" i="29"/>
  <c r="AV22" i="29" s="1"/>
  <c r="AV208" i="28"/>
  <c r="AV22" i="28" s="1"/>
  <c r="AW207" i="28"/>
  <c r="AW211" i="28"/>
  <c r="AW207" i="29"/>
  <c r="AW211" i="29"/>
  <c r="AX200" i="30"/>
  <c r="AX200" i="29"/>
  <c r="AX200" i="28"/>
  <c r="AY45" i="24"/>
  <c r="AZ13" i="24"/>
  <c r="AX199" i="30"/>
  <c r="AX199" i="29"/>
  <c r="AX199" i="28"/>
  <c r="AW206" i="28"/>
  <c r="AW210" i="28"/>
  <c r="AW206" i="29"/>
  <c r="AW210" i="29"/>
  <c r="AW206" i="30"/>
  <c r="AW210" i="30"/>
  <c r="AY16" i="26"/>
  <c r="AZ15" i="26"/>
  <c r="AY4" i="25"/>
  <c r="AY4" i="32"/>
  <c r="AY4" i="26"/>
  <c r="AY4" i="31"/>
  <c r="AY4" i="17"/>
  <c r="AY4" i="18"/>
  <c r="AY4" i="24"/>
  <c r="AY4" i="30"/>
  <c r="AY4" i="15"/>
  <c r="AY4" i="29"/>
  <c r="AY4" i="37"/>
  <c r="AY4" i="28"/>
  <c r="AZ6" i="8"/>
  <c r="AZ110" i="33" s="1"/>
  <c r="AY4" i="27"/>
  <c r="EM4" i="39"/>
  <c r="AZ16" i="25"/>
  <c r="BA15" i="25"/>
  <c r="AZ15" i="17"/>
  <c r="AY16" i="17"/>
  <c r="AV51" i="31"/>
  <c r="AV50" i="31"/>
  <c r="AW47" i="31"/>
  <c r="AW50" i="31" s="1"/>
  <c r="BD47" i="32"/>
  <c r="BD48" i="32" s="1"/>
  <c r="BD49" i="32" s="1"/>
  <c r="AZ47" i="18"/>
  <c r="AZ48" i="18" s="1"/>
  <c r="AZ49" i="18" s="1"/>
  <c r="AV47" i="37"/>
  <c r="AV11" i="37" s="1"/>
  <c r="AV55" i="31"/>
  <c r="AV35" i="37"/>
  <c r="AV10" i="37" s="1"/>
  <c r="AV57" i="31"/>
  <c r="AX43" i="31"/>
  <c r="AX53" i="31" s="1"/>
  <c r="AX45" i="31"/>
  <c r="AX61" i="31" s="1"/>
  <c r="AX62" i="31" s="1"/>
  <c r="AX24" i="31"/>
  <c r="AX52" i="37"/>
  <c r="AX50" i="37" s="1"/>
  <c r="AY19" i="31"/>
  <c r="AW64" i="37"/>
  <c r="AW12" i="37" s="1"/>
  <c r="AW56" i="31"/>
  <c r="AW54" i="31"/>
  <c r="AW58" i="31" s="1"/>
  <c r="AV58" i="31"/>
  <c r="AY58" i="18"/>
  <c r="AY22" i="37" s="1"/>
  <c r="BA51" i="37"/>
  <c r="BB19" i="18"/>
  <c r="BA24" i="18"/>
  <c r="BA43" i="18"/>
  <c r="BA53" i="18" s="1"/>
  <c r="BA45" i="18"/>
  <c r="BA61" i="18" s="1"/>
  <c r="BA62" i="18" s="1"/>
  <c r="AZ63" i="37"/>
  <c r="AZ56" i="18"/>
  <c r="AZ54" i="18"/>
  <c r="AZ46" i="37" s="1"/>
  <c r="AY34" i="37"/>
  <c r="AY57" i="18"/>
  <c r="BD65" i="37"/>
  <c r="BD54" i="32"/>
  <c r="BD48" i="37" s="1"/>
  <c r="BD56" i="32"/>
  <c r="BC58" i="32"/>
  <c r="BC24" i="37" s="1"/>
  <c r="BC36" i="37"/>
  <c r="BC57" i="32"/>
  <c r="BE24" i="32"/>
  <c r="BE45" i="32"/>
  <c r="BE61" i="32" s="1"/>
  <c r="BE62" i="32" s="1"/>
  <c r="BE43" i="32"/>
  <c r="BE53" i="32" s="1"/>
  <c r="BE53" i="37"/>
  <c r="BF19" i="32"/>
  <c r="AT69" i="37"/>
  <c r="AU92" i="37"/>
  <c r="AW35" i="24"/>
  <c r="AW46" i="24" s="1"/>
  <c r="AW47" i="24" s="1"/>
  <c r="AW49" i="24" s="1"/>
  <c r="BC8" i="37"/>
  <c r="BB121" i="37"/>
  <c r="AP129" i="37"/>
  <c r="AO131" i="37"/>
  <c r="AW35" i="26"/>
  <c r="AW50" i="26" s="1"/>
  <c r="AW51" i="26" s="1"/>
  <c r="AW53" i="26" s="1"/>
  <c r="AU95" i="37"/>
  <c r="AX40" i="24"/>
  <c r="AX48" i="24"/>
  <c r="AX38" i="24"/>
  <c r="AW30" i="37"/>
  <c r="AW41" i="27"/>
  <c r="AU9" i="37"/>
  <c r="AU67" i="37" s="1"/>
  <c r="AW43" i="29"/>
  <c r="AW32" i="37"/>
  <c r="AW39" i="27"/>
  <c r="AW42" i="27"/>
  <c r="AW18" i="37" s="1"/>
  <c r="AW42" i="37"/>
  <c r="AV43" i="25"/>
  <c r="AV15" i="37"/>
  <c r="AV45" i="30"/>
  <c r="AV21" i="37"/>
  <c r="AW41" i="25"/>
  <c r="AW27" i="37"/>
  <c r="AX52" i="26"/>
  <c r="AX38" i="26"/>
  <c r="AX40" i="26"/>
  <c r="AW37" i="28"/>
  <c r="AW52" i="28" s="1"/>
  <c r="AW53" i="28" s="1"/>
  <c r="AW55" i="28" s="1"/>
  <c r="AW35" i="25"/>
  <c r="AW50" i="25" s="1"/>
  <c r="AW51" i="25" s="1"/>
  <c r="AW53" i="25" s="1"/>
  <c r="AW35" i="17"/>
  <c r="AW50" i="17" s="1"/>
  <c r="AW51" i="17" s="1"/>
  <c r="AW53" i="17" s="1"/>
  <c r="AW43" i="30"/>
  <c r="AW33" i="37"/>
  <c r="AX38" i="27"/>
  <c r="AX40" i="27"/>
  <c r="AX48" i="27"/>
  <c r="AW43" i="28"/>
  <c r="AW31" i="37"/>
  <c r="AW39" i="24"/>
  <c r="AW41" i="37"/>
  <c r="AW42" i="24"/>
  <c r="AW17" i="37" s="1"/>
  <c r="AU122" i="37"/>
  <c r="AX42" i="29"/>
  <c r="AX54" i="29"/>
  <c r="AX40" i="29"/>
  <c r="AT67" i="37"/>
  <c r="AT76" i="37"/>
  <c r="AT77" i="37"/>
  <c r="AT75" i="37"/>
  <c r="AT71" i="37"/>
  <c r="AT70" i="37"/>
  <c r="AT72" i="37"/>
  <c r="AT68" i="37"/>
  <c r="AW42" i="25"/>
  <c r="AW39" i="37"/>
  <c r="AW39" i="25"/>
  <c r="AW42" i="17"/>
  <c r="AW38" i="37"/>
  <c r="AW39" i="17"/>
  <c r="AX54" i="30"/>
  <c r="AX42" i="30"/>
  <c r="AX40" i="30"/>
  <c r="AU98" i="37"/>
  <c r="AU96" i="37"/>
  <c r="AU97" i="37"/>
  <c r="AW37" i="29"/>
  <c r="AW52" i="29" s="1"/>
  <c r="AW53" i="29" s="1"/>
  <c r="AW55" i="29" s="1"/>
  <c r="AW41" i="26"/>
  <c r="AW28" i="37"/>
  <c r="AX36" i="15"/>
  <c r="AX54" i="28"/>
  <c r="AX42" i="28"/>
  <c r="AX40" i="28"/>
  <c r="AV43" i="26"/>
  <c r="AV16" i="37"/>
  <c r="AV14" i="37"/>
  <c r="AV43" i="17"/>
  <c r="AW26" i="37"/>
  <c r="AW41" i="17"/>
  <c r="AV45" i="28"/>
  <c r="AV19" i="37"/>
  <c r="AY9" i="31"/>
  <c r="AY9" i="32"/>
  <c r="AY9" i="18"/>
  <c r="AY11" i="30"/>
  <c r="AY35" i="30" s="1"/>
  <c r="AY36" i="30" s="1"/>
  <c r="AY11" i="28"/>
  <c r="AY35" i="28" s="1"/>
  <c r="AY36" i="28" s="1"/>
  <c r="AY9" i="26"/>
  <c r="AY33" i="26" s="1"/>
  <c r="AY34" i="26" s="1"/>
  <c r="AY11" i="29"/>
  <c r="AY35" i="29" s="1"/>
  <c r="AY36" i="29" s="1"/>
  <c r="AY9" i="27"/>
  <c r="AY33" i="27" s="1"/>
  <c r="AY34" i="27" s="1"/>
  <c r="AY9" i="24"/>
  <c r="AY33" i="24" s="1"/>
  <c r="AY34" i="24" s="1"/>
  <c r="AY9" i="25"/>
  <c r="AY33" i="25" s="1"/>
  <c r="AY34" i="25" s="1"/>
  <c r="AY9" i="17"/>
  <c r="AY33" i="17" s="1"/>
  <c r="AY34" i="17" s="1"/>
  <c r="AZ13" i="15"/>
  <c r="AZ33" i="15" s="1"/>
  <c r="AU94" i="37"/>
  <c r="AU100" i="37"/>
  <c r="AU102" i="37"/>
  <c r="AU101" i="37"/>
  <c r="AU130" i="37"/>
  <c r="AW44" i="30"/>
  <c r="AW41" i="30"/>
  <c r="AW45" i="37"/>
  <c r="AX38" i="17"/>
  <c r="AX52" i="17"/>
  <c r="AX40" i="17"/>
  <c r="AX55" i="18"/>
  <c r="AX59" i="18"/>
  <c r="AX52" i="25"/>
  <c r="AX38" i="25"/>
  <c r="AX40" i="25"/>
  <c r="AX55" i="32"/>
  <c r="AX59" i="32"/>
  <c r="AW44" i="28"/>
  <c r="AW41" i="28"/>
  <c r="AW43" i="37"/>
  <c r="AW41" i="29"/>
  <c r="AW44" i="37"/>
  <c r="AW44" i="29"/>
  <c r="AW35" i="27"/>
  <c r="AW46" i="27" s="1"/>
  <c r="AW47" i="27" s="1"/>
  <c r="AW49" i="27" s="1"/>
  <c r="AV45" i="29"/>
  <c r="AV20" i="37"/>
  <c r="AW29" i="37"/>
  <c r="AW41" i="24"/>
  <c r="AW39" i="26"/>
  <c r="AW42" i="26"/>
  <c r="AW40" i="37"/>
  <c r="AT73" i="37"/>
  <c r="AU99" i="37"/>
  <c r="AW37" i="30"/>
  <c r="AW52" i="30" s="1"/>
  <c r="AW53" i="30" s="1"/>
  <c r="AW55" i="30" s="1"/>
  <c r="BC128" i="37" l="1"/>
  <c r="AW43" i="27"/>
  <c r="AW43" i="24"/>
  <c r="BA6" i="34"/>
  <c r="BB1" i="34"/>
  <c r="BA2" i="34"/>
  <c r="EP5" i="39"/>
  <c r="EM6" i="39"/>
  <c r="BA1" i="33"/>
  <c r="AZ5" i="33"/>
  <c r="AZ2" i="33"/>
  <c r="EW5" i="39"/>
  <c r="ET6" i="39"/>
  <c r="EU5" i="39"/>
  <c r="ER6" i="39"/>
  <c r="AZ34" i="15"/>
  <c r="AZ35" i="15"/>
  <c r="AZ18" i="30"/>
  <c r="BA14" i="30"/>
  <c r="BA18" i="29"/>
  <c r="BB14" i="29"/>
  <c r="AW208" i="30"/>
  <c r="AW22" i="30" s="1"/>
  <c r="AV48" i="30"/>
  <c r="AV49" i="30" s="1"/>
  <c r="AV48" i="29"/>
  <c r="AV49" i="29" s="1"/>
  <c r="BD50" i="32"/>
  <c r="BD51" i="32"/>
  <c r="AZ51" i="18"/>
  <c r="AZ50" i="18"/>
  <c r="BA11" i="32"/>
  <c r="AZ17" i="32"/>
  <c r="BA11" i="31"/>
  <c r="AZ17" i="31"/>
  <c r="AZ17" i="18"/>
  <c r="BA11" i="18"/>
  <c r="BA17" i="28"/>
  <c r="AZ18" i="28"/>
  <c r="AV48" i="28"/>
  <c r="AV49" i="28" s="1"/>
  <c r="AW212" i="28"/>
  <c r="AW47" i="28" s="1"/>
  <c r="AW208" i="28"/>
  <c r="AW22" i="28" s="1"/>
  <c r="AW212" i="29"/>
  <c r="AW47" i="29" s="1"/>
  <c r="AW208" i="29"/>
  <c r="AW22" i="29" s="1"/>
  <c r="AX207" i="29"/>
  <c r="AX211" i="29"/>
  <c r="BA13" i="27"/>
  <c r="AZ45" i="27"/>
  <c r="AX207" i="28"/>
  <c r="AX211" i="28"/>
  <c r="AW212" i="30"/>
  <c r="AW47" i="30" s="1"/>
  <c r="AX211" i="30"/>
  <c r="AX207" i="30"/>
  <c r="AY200" i="30"/>
  <c r="AY200" i="29"/>
  <c r="AY200" i="28"/>
  <c r="AX210" i="28"/>
  <c r="AX206" i="28"/>
  <c r="AX206" i="29"/>
  <c r="AX210" i="29"/>
  <c r="AX206" i="30"/>
  <c r="AX210" i="30"/>
  <c r="AZ45" i="24"/>
  <c r="BA13" i="24"/>
  <c r="AY199" i="30"/>
  <c r="AY199" i="29"/>
  <c r="AY199" i="28"/>
  <c r="BA15" i="26"/>
  <c r="AZ16" i="26"/>
  <c r="AZ4" i="29"/>
  <c r="AZ4" i="37"/>
  <c r="AZ4" i="28"/>
  <c r="BA6" i="8"/>
  <c r="BA110" i="33" s="1"/>
  <c r="AZ4" i="27"/>
  <c r="EP4" i="39"/>
  <c r="AZ4" i="24"/>
  <c r="AZ4" i="18"/>
  <c r="AZ4" i="26"/>
  <c r="AZ4" i="32"/>
  <c r="AZ4" i="17"/>
  <c r="AZ4" i="30"/>
  <c r="AZ4" i="25"/>
  <c r="AZ4" i="31"/>
  <c r="AZ4" i="15"/>
  <c r="AW51" i="31"/>
  <c r="AW48" i="31"/>
  <c r="AW49" i="31" s="1"/>
  <c r="BE47" i="32"/>
  <c r="BE48" i="32" s="1"/>
  <c r="BE49" i="32" s="1"/>
  <c r="BB15" i="25"/>
  <c r="BA16" i="25"/>
  <c r="BA15" i="17"/>
  <c r="AZ16" i="17"/>
  <c r="AV97" i="37"/>
  <c r="AV93" i="37"/>
  <c r="AW23" i="37"/>
  <c r="AW59" i="31"/>
  <c r="AW35" i="37"/>
  <c r="AW10" i="37" s="1"/>
  <c r="AW57" i="31"/>
  <c r="AX64" i="37"/>
  <c r="AX12" i="37" s="1"/>
  <c r="AX54" i="31"/>
  <c r="AX56" i="31"/>
  <c r="AV23" i="37"/>
  <c r="AV9" i="37" s="1"/>
  <c r="AV72" i="37" s="1"/>
  <c r="AV59" i="31"/>
  <c r="AY45" i="31"/>
  <c r="AY61" i="31" s="1"/>
  <c r="AY62" i="31" s="1"/>
  <c r="AY24" i="31"/>
  <c r="AY52" i="37"/>
  <c r="AY50" i="37" s="1"/>
  <c r="AZ19" i="31"/>
  <c r="AY43" i="31"/>
  <c r="AY53" i="31" s="1"/>
  <c r="AX47" i="31"/>
  <c r="AW47" i="37"/>
  <c r="AW11" i="37" s="1"/>
  <c r="AW55" i="31"/>
  <c r="AZ58" i="18"/>
  <c r="AZ22" i="37" s="1"/>
  <c r="BA47" i="18"/>
  <c r="AZ34" i="37"/>
  <c r="AZ57" i="18"/>
  <c r="BA63" i="37"/>
  <c r="BA54" i="18"/>
  <c r="BA46" i="37" s="1"/>
  <c r="BA56" i="18"/>
  <c r="BB43" i="18"/>
  <c r="BB53" i="18" s="1"/>
  <c r="BB45" i="18"/>
  <c r="BB61" i="18" s="1"/>
  <c r="BB62" i="18" s="1"/>
  <c r="BC19" i="18"/>
  <c r="BB24" i="18"/>
  <c r="BB51" i="37"/>
  <c r="BE65" i="37"/>
  <c r="BE54" i="32"/>
  <c r="BE48" i="37" s="1"/>
  <c r="BE56" i="32"/>
  <c r="BD58" i="32"/>
  <c r="BD24" i="37" s="1"/>
  <c r="BF24" i="32"/>
  <c r="BF43" i="32"/>
  <c r="BF53" i="32" s="1"/>
  <c r="BF45" i="32"/>
  <c r="BF61" i="32" s="1"/>
  <c r="BF62" i="32" s="1"/>
  <c r="BF53" i="37"/>
  <c r="BG19" i="32"/>
  <c r="BD36" i="37"/>
  <c r="BD57" i="32"/>
  <c r="AV122" i="37"/>
  <c r="AU74" i="37"/>
  <c r="AU68" i="37"/>
  <c r="AU73" i="37"/>
  <c r="AU69" i="37"/>
  <c r="AV92" i="37"/>
  <c r="BC121" i="37"/>
  <c r="BD8" i="37"/>
  <c r="AQ129" i="37"/>
  <c r="AP131" i="37"/>
  <c r="AV99" i="37"/>
  <c r="AY40" i="24"/>
  <c r="AY38" i="24"/>
  <c r="AY48" i="24"/>
  <c r="AW43" i="17"/>
  <c r="AW14" i="37"/>
  <c r="AX41" i="26"/>
  <c r="AX28" i="37"/>
  <c r="AW43" i="26"/>
  <c r="AW16" i="37"/>
  <c r="AW45" i="29"/>
  <c r="AW20" i="37"/>
  <c r="AX41" i="25"/>
  <c r="AX27" i="37"/>
  <c r="AX35" i="17"/>
  <c r="AX50" i="17" s="1"/>
  <c r="AX51" i="17" s="1"/>
  <c r="AX53" i="17" s="1"/>
  <c r="AY54" i="29"/>
  <c r="AY40" i="29"/>
  <c r="AY42" i="29"/>
  <c r="AX37" i="28"/>
  <c r="AX52" i="28" s="1"/>
  <c r="AX53" i="28" s="1"/>
  <c r="AX55" i="28" s="1"/>
  <c r="AX43" i="30"/>
  <c r="AX33" i="37"/>
  <c r="AX42" i="27"/>
  <c r="AX18" i="37" s="1"/>
  <c r="AX39" i="27"/>
  <c r="AX42" i="37"/>
  <c r="AX42" i="26"/>
  <c r="AX39" i="26"/>
  <c r="AX40" i="37"/>
  <c r="AX35" i="24"/>
  <c r="AX46" i="24" s="1"/>
  <c r="AX47" i="24" s="1"/>
  <c r="AX49" i="24" s="1"/>
  <c r="AX35" i="25"/>
  <c r="AX50" i="25" s="1"/>
  <c r="AX51" i="25" s="1"/>
  <c r="AX53" i="25" s="1"/>
  <c r="AX39" i="17"/>
  <c r="AX38" i="37"/>
  <c r="AX42" i="17"/>
  <c r="AY40" i="26"/>
  <c r="AY38" i="26"/>
  <c r="AY52" i="26"/>
  <c r="AX44" i="28"/>
  <c r="AX41" i="28"/>
  <c r="AX43" i="37"/>
  <c r="AX37" i="30"/>
  <c r="AX52" i="30" s="1"/>
  <c r="AX53" i="30" s="1"/>
  <c r="AX55" i="30" s="1"/>
  <c r="AW43" i="25"/>
  <c r="AW15" i="37"/>
  <c r="AX35" i="26"/>
  <c r="AX50" i="26" s="1"/>
  <c r="AX51" i="26" s="1"/>
  <c r="AX53" i="26" s="1"/>
  <c r="AU72" i="37"/>
  <c r="AU75" i="37"/>
  <c r="AU77" i="37"/>
  <c r="AU76" i="37"/>
  <c r="AU71" i="37"/>
  <c r="AU70" i="37"/>
  <c r="AX39" i="25"/>
  <c r="AX39" i="37"/>
  <c r="AX42" i="25"/>
  <c r="AY40" i="30"/>
  <c r="AY54" i="30"/>
  <c r="AY42" i="30"/>
  <c r="AY42" i="28"/>
  <c r="AY54" i="28"/>
  <c r="AY40" i="28"/>
  <c r="AY36" i="15"/>
  <c r="AX31" i="37"/>
  <c r="AX43" i="28"/>
  <c r="AZ9" i="32"/>
  <c r="AZ9" i="31"/>
  <c r="AZ11" i="30"/>
  <c r="AZ35" i="30" s="1"/>
  <c r="AZ36" i="30" s="1"/>
  <c r="AZ11" i="29"/>
  <c r="AZ35" i="29" s="1"/>
  <c r="AZ36" i="29" s="1"/>
  <c r="AZ9" i="18"/>
  <c r="AZ11" i="28"/>
  <c r="AZ35" i="28" s="1"/>
  <c r="AZ36" i="28" s="1"/>
  <c r="AZ9" i="26"/>
  <c r="AZ33" i="26" s="1"/>
  <c r="AZ34" i="26" s="1"/>
  <c r="AZ9" i="25"/>
  <c r="AZ33" i="25" s="1"/>
  <c r="AZ34" i="25" s="1"/>
  <c r="AZ9" i="24"/>
  <c r="AZ33" i="24" s="1"/>
  <c r="AZ34" i="24" s="1"/>
  <c r="AZ9" i="27"/>
  <c r="AZ33" i="27" s="1"/>
  <c r="AZ34" i="27" s="1"/>
  <c r="AZ9" i="17"/>
  <c r="AZ33" i="17" s="1"/>
  <c r="AZ34" i="17" s="1"/>
  <c r="BA13" i="15"/>
  <c r="BA33" i="15" s="1"/>
  <c r="AX44" i="37"/>
  <c r="AX41" i="29"/>
  <c r="AX44" i="29"/>
  <c r="AW45" i="30"/>
  <c r="AW21" i="37"/>
  <c r="AY38" i="17"/>
  <c r="AY40" i="17"/>
  <c r="AY52" i="17"/>
  <c r="AY55" i="18"/>
  <c r="AY59" i="18"/>
  <c r="AX37" i="29"/>
  <c r="AX52" i="29" s="1"/>
  <c r="AX53" i="29" s="1"/>
  <c r="AX55" i="29" s="1"/>
  <c r="AV95" i="37"/>
  <c r="AV102" i="37"/>
  <c r="AV100" i="37"/>
  <c r="AV101" i="37"/>
  <c r="AV130" i="37"/>
  <c r="AW45" i="28"/>
  <c r="AW19" i="37"/>
  <c r="AY52" i="25"/>
  <c r="AY40" i="25"/>
  <c r="AY38" i="25"/>
  <c r="AY55" i="32"/>
  <c r="AY59" i="32"/>
  <c r="AV98" i="37"/>
  <c r="AV94" i="37"/>
  <c r="AV96" i="37"/>
  <c r="AX42" i="24"/>
  <c r="AX17" i="37" s="1"/>
  <c r="AX39" i="24"/>
  <c r="AX41" i="37"/>
  <c r="AX32" i="37"/>
  <c r="AX43" i="29"/>
  <c r="AX30" i="37"/>
  <c r="AX41" i="27"/>
  <c r="AY48" i="27"/>
  <c r="AY38" i="27"/>
  <c r="AY40" i="27"/>
  <c r="AX45" i="37"/>
  <c r="AX44" i="30"/>
  <c r="AX41" i="30"/>
  <c r="AX35" i="27"/>
  <c r="AX46" i="27" s="1"/>
  <c r="AX47" i="27" s="1"/>
  <c r="AX49" i="27" s="1"/>
  <c r="AX43" i="27" s="1"/>
  <c r="AX41" i="24"/>
  <c r="AX29" i="37"/>
  <c r="AX41" i="17"/>
  <c r="AX26" i="37"/>
  <c r="BD128" i="37" l="1"/>
  <c r="AX43" i="24"/>
  <c r="AX208" i="30"/>
  <c r="AX22" i="30" s="1"/>
  <c r="BE51" i="32"/>
  <c r="BE50" i="32"/>
  <c r="ES5" i="39"/>
  <c r="EP6" i="39"/>
  <c r="EX5" i="39"/>
  <c r="EU6" i="39"/>
  <c r="BB1" i="33"/>
  <c r="BA5" i="33"/>
  <c r="BA2" i="33"/>
  <c r="BA4" i="33" s="1"/>
  <c r="BB6" i="34"/>
  <c r="BC1" i="34"/>
  <c r="BB2" i="34"/>
  <c r="EW6" i="39"/>
  <c r="EZ5" i="39"/>
  <c r="BA35" i="15"/>
  <c r="BA34" i="15"/>
  <c r="BA18" i="30"/>
  <c r="BB14" i="30"/>
  <c r="BB18" i="29"/>
  <c r="BC14" i="29"/>
  <c r="AX208" i="29"/>
  <c r="AX22" i="29" s="1"/>
  <c r="AW48" i="30"/>
  <c r="AW49" i="30" s="1"/>
  <c r="AW48" i="28"/>
  <c r="AW49" i="28" s="1"/>
  <c r="AX212" i="28"/>
  <c r="AX47" i="28" s="1"/>
  <c r="AX212" i="30"/>
  <c r="AX47" i="30" s="1"/>
  <c r="BA17" i="32"/>
  <c r="BB11" i="32"/>
  <c r="BB11" i="31"/>
  <c r="BA17" i="31"/>
  <c r="BB11" i="18"/>
  <c r="BA17" i="18"/>
  <c r="BB17" i="28"/>
  <c r="BA18" i="28"/>
  <c r="AX212" i="29"/>
  <c r="AX47" i="29" s="1"/>
  <c r="AX208" i="28"/>
  <c r="AX22" i="28" s="1"/>
  <c r="AW48" i="29"/>
  <c r="AW49" i="29" s="1"/>
  <c r="AY207" i="28"/>
  <c r="AY211" i="28"/>
  <c r="AZ200" i="30"/>
  <c r="AZ200" i="29"/>
  <c r="AZ200" i="28"/>
  <c r="AY207" i="29"/>
  <c r="AY211" i="29"/>
  <c r="BB13" i="27"/>
  <c r="BA45" i="27"/>
  <c r="AY211" i="30"/>
  <c r="AY207" i="30"/>
  <c r="AZ199" i="29"/>
  <c r="AZ199" i="28"/>
  <c r="AZ199" i="30"/>
  <c r="AY206" i="28"/>
  <c r="AY210" i="28"/>
  <c r="AY206" i="29"/>
  <c r="AY210" i="29"/>
  <c r="AY210" i="30"/>
  <c r="AY206" i="30"/>
  <c r="BB13" i="24"/>
  <c r="BA45" i="24"/>
  <c r="BB15" i="26"/>
  <c r="BA16" i="26"/>
  <c r="BA4" i="29"/>
  <c r="BA4" i="15"/>
  <c r="BA4" i="28"/>
  <c r="BB6" i="8"/>
  <c r="BB110" i="33" s="1"/>
  <c r="BA4" i="27"/>
  <c r="BA4" i="24"/>
  <c r="ES4" i="39"/>
  <c r="BA4" i="32"/>
  <c r="BA4" i="25"/>
  <c r="BA4" i="31"/>
  <c r="BA4" i="26"/>
  <c r="BA4" i="18"/>
  <c r="BA4" i="17"/>
  <c r="BA4" i="30"/>
  <c r="BA4" i="37"/>
  <c r="BF47" i="32"/>
  <c r="BF51" i="32" s="1"/>
  <c r="BC15" i="25"/>
  <c r="BB16" i="25"/>
  <c r="BB15" i="17"/>
  <c r="BA16" i="17"/>
  <c r="AW122" i="37"/>
  <c r="BB47" i="18"/>
  <c r="BB50" i="18" s="1"/>
  <c r="AY47" i="31"/>
  <c r="AY51" i="31" s="1"/>
  <c r="BA58" i="18"/>
  <c r="BA22" i="37" s="1"/>
  <c r="AZ45" i="31"/>
  <c r="AZ61" i="31" s="1"/>
  <c r="AZ62" i="31" s="1"/>
  <c r="AZ43" i="31"/>
  <c r="AZ53" i="31" s="1"/>
  <c r="AZ24" i="31"/>
  <c r="AZ52" i="37"/>
  <c r="AZ50" i="37" s="1"/>
  <c r="BA19" i="31"/>
  <c r="AX47" i="37"/>
  <c r="AX11" i="37" s="1"/>
  <c r="AX97" i="37" s="1"/>
  <c r="AX55" i="31"/>
  <c r="AX48" i="31"/>
  <c r="AX49" i="31" s="1"/>
  <c r="AX51" i="31"/>
  <c r="AX50" i="31"/>
  <c r="AX58" i="31"/>
  <c r="AY64" i="37"/>
  <c r="AY12" i="37" s="1"/>
  <c r="AY56" i="31"/>
  <c r="AY54" i="31"/>
  <c r="AY58" i="31" s="1"/>
  <c r="AX35" i="37"/>
  <c r="AX10" i="37" s="1"/>
  <c r="AX57" i="31"/>
  <c r="BA34" i="37"/>
  <c r="BA57" i="18"/>
  <c r="BC43" i="18"/>
  <c r="BC53" i="18" s="1"/>
  <c r="BC45" i="18"/>
  <c r="BC61" i="18" s="1"/>
  <c r="BC62" i="18" s="1"/>
  <c r="BD19" i="18"/>
  <c r="BC24" i="18"/>
  <c r="BC51" i="37"/>
  <c r="BA51" i="18"/>
  <c r="BA50" i="18"/>
  <c r="BA48" i="18"/>
  <c r="BA49" i="18" s="1"/>
  <c r="BB63" i="37"/>
  <c r="BB56" i="18"/>
  <c r="BB54" i="18"/>
  <c r="BB46" i="37" s="1"/>
  <c r="BG43" i="32"/>
  <c r="BG53" i="32" s="1"/>
  <c r="BG45" i="32"/>
  <c r="BG61" i="32" s="1"/>
  <c r="BG62" i="32" s="1"/>
  <c r="BG24" i="32"/>
  <c r="BG53" i="37"/>
  <c r="BH19" i="32"/>
  <c r="BE58" i="32"/>
  <c r="BE24" i="37" s="1"/>
  <c r="BE36" i="37"/>
  <c r="BE57" i="32"/>
  <c r="BF65" i="37"/>
  <c r="BF56" i="32"/>
  <c r="BF54" i="32"/>
  <c r="BF48" i="37" s="1"/>
  <c r="BE8" i="37"/>
  <c r="BD121" i="37"/>
  <c r="AQ131" i="37"/>
  <c r="AR129" i="37"/>
  <c r="AY35" i="17"/>
  <c r="AY50" i="17" s="1"/>
  <c r="AY51" i="17" s="1"/>
  <c r="AY53" i="17" s="1"/>
  <c r="AV69" i="37"/>
  <c r="AY37" i="28"/>
  <c r="AY52" i="28" s="1"/>
  <c r="AY53" i="28" s="1"/>
  <c r="AY55" i="28" s="1"/>
  <c r="AY35" i="26"/>
  <c r="AY50" i="26" s="1"/>
  <c r="AY51" i="26" s="1"/>
  <c r="AY53" i="26" s="1"/>
  <c r="AY37" i="29"/>
  <c r="AY52" i="29" s="1"/>
  <c r="AY53" i="29" s="1"/>
  <c r="AY55" i="29" s="1"/>
  <c r="AW94" i="37"/>
  <c r="AY35" i="25"/>
  <c r="AY50" i="25" s="1"/>
  <c r="AY51" i="25" s="1"/>
  <c r="AY53" i="25" s="1"/>
  <c r="AV68" i="37"/>
  <c r="AW93" i="37"/>
  <c r="AY29" i="37"/>
  <c r="AY41" i="24"/>
  <c r="AX45" i="30"/>
  <c r="AX21" i="37"/>
  <c r="AW92" i="37"/>
  <c r="AY41" i="17"/>
  <c r="AY26" i="37"/>
  <c r="BA9" i="32"/>
  <c r="BA9" i="31"/>
  <c r="BA11" i="30"/>
  <c r="BA35" i="30" s="1"/>
  <c r="BA36" i="30" s="1"/>
  <c r="BA11" i="29"/>
  <c r="BA35" i="29" s="1"/>
  <c r="BA36" i="29" s="1"/>
  <c r="BA9" i="18"/>
  <c r="BA11" i="28"/>
  <c r="BA35" i="28" s="1"/>
  <c r="BA36" i="28" s="1"/>
  <c r="BA9" i="27"/>
  <c r="BA33" i="27" s="1"/>
  <c r="BA34" i="27" s="1"/>
  <c r="BA9" i="24"/>
  <c r="BA33" i="24" s="1"/>
  <c r="BA34" i="24" s="1"/>
  <c r="BA9" i="26"/>
  <c r="BA33" i="26" s="1"/>
  <c r="BA34" i="26" s="1"/>
  <c r="BA9" i="25"/>
  <c r="BA33" i="25" s="1"/>
  <c r="BA34" i="25" s="1"/>
  <c r="BA9" i="17"/>
  <c r="BA33" i="17" s="1"/>
  <c r="BA34" i="17" s="1"/>
  <c r="BB13" i="15"/>
  <c r="BB33" i="15" s="1"/>
  <c r="AZ42" i="29"/>
  <c r="AZ54" i="29"/>
  <c r="AZ40" i="29"/>
  <c r="AY28" i="37"/>
  <c r="AY41" i="26"/>
  <c r="AW101" i="37"/>
  <c r="AW130" i="37"/>
  <c r="AW102" i="37"/>
  <c r="AW100" i="37"/>
  <c r="AZ42" i="30"/>
  <c r="AZ40" i="30"/>
  <c r="AZ54" i="30"/>
  <c r="AY44" i="30"/>
  <c r="AY41" i="30"/>
  <c r="AY45" i="37"/>
  <c r="AX43" i="17"/>
  <c r="AX14" i="37"/>
  <c r="AY30" i="37"/>
  <c r="AY41" i="27"/>
  <c r="AZ48" i="27"/>
  <c r="AZ38" i="27"/>
  <c r="AZ40" i="27"/>
  <c r="AW99" i="37"/>
  <c r="AX43" i="26"/>
  <c r="AX16" i="37"/>
  <c r="AW9" i="37"/>
  <c r="AW69" i="37" s="1"/>
  <c r="AZ38" i="17"/>
  <c r="AZ52" i="17"/>
  <c r="AZ40" i="17"/>
  <c r="AV74" i="37"/>
  <c r="AV76" i="37"/>
  <c r="AV75" i="37"/>
  <c r="AV77" i="37"/>
  <c r="AV70" i="37"/>
  <c r="AV71" i="37"/>
  <c r="AY44" i="28"/>
  <c r="AY41" i="28"/>
  <c r="AY43" i="37"/>
  <c r="AZ38" i="24"/>
  <c r="AZ48" i="24"/>
  <c r="AZ40" i="24"/>
  <c r="AY39" i="17"/>
  <c r="AY42" i="17"/>
  <c r="AY38" i="37"/>
  <c r="AY35" i="27"/>
  <c r="AY46" i="27" s="1"/>
  <c r="AV73" i="37"/>
  <c r="AV67" i="37"/>
  <c r="AZ55" i="32"/>
  <c r="AZ59" i="32"/>
  <c r="AW96" i="37"/>
  <c r="AY42" i="27"/>
  <c r="AY18" i="37" s="1"/>
  <c r="AY42" i="37"/>
  <c r="AY39" i="27"/>
  <c r="AX20" i="37"/>
  <c r="AX45" i="29"/>
  <c r="AZ38" i="25"/>
  <c r="AZ40" i="25"/>
  <c r="AZ52" i="25"/>
  <c r="AW97" i="37"/>
  <c r="AY43" i="28"/>
  <c r="AY31" i="37"/>
  <c r="AX15" i="37"/>
  <c r="AX43" i="25"/>
  <c r="AX45" i="28"/>
  <c r="AX19" i="37"/>
  <c r="AY32" i="37"/>
  <c r="AY43" i="29"/>
  <c r="AY35" i="24"/>
  <c r="AY46" i="24" s="1"/>
  <c r="AZ52" i="26"/>
  <c r="AZ38" i="26"/>
  <c r="AZ40" i="26"/>
  <c r="AW98" i="37"/>
  <c r="AY44" i="29"/>
  <c r="AY41" i="29"/>
  <c r="AY44" i="37"/>
  <c r="AY41" i="25"/>
  <c r="AY27" i="37"/>
  <c r="AZ54" i="28"/>
  <c r="AZ40" i="28"/>
  <c r="AZ42" i="28"/>
  <c r="AY33" i="37"/>
  <c r="AY43" i="30"/>
  <c r="AW95" i="37"/>
  <c r="AY39" i="26"/>
  <c r="AY40" i="37"/>
  <c r="AY42" i="26"/>
  <c r="AY39" i="24"/>
  <c r="AY41" i="37"/>
  <c r="AY42" i="24"/>
  <c r="AY17" i="37" s="1"/>
  <c r="AY42" i="25"/>
  <c r="AY39" i="25"/>
  <c r="AY39" i="37"/>
  <c r="AZ36" i="15"/>
  <c r="AZ55" i="18"/>
  <c r="AZ59" i="18"/>
  <c r="AY37" i="30"/>
  <c r="AY52" i="30" s="1"/>
  <c r="AY53" i="30" s="1"/>
  <c r="AY55" i="30" s="1"/>
  <c r="BE128" i="37" l="1"/>
  <c r="AX48" i="30"/>
  <c r="AX49" i="30" s="1"/>
  <c r="FA5" i="39"/>
  <c r="EX6" i="39"/>
  <c r="BB15" i="34"/>
  <c r="BB8" i="34"/>
  <c r="BB9" i="34"/>
  <c r="BB10" i="34"/>
  <c r="BB13" i="34"/>
  <c r="BB14" i="34"/>
  <c r="BB12" i="34"/>
  <c r="BB11" i="34"/>
  <c r="BD1" i="34"/>
  <c r="BC6" i="34"/>
  <c r="BC2" i="34"/>
  <c r="BC4" i="34" s="1"/>
  <c r="BC1" i="33"/>
  <c r="BB5" i="33"/>
  <c r="BB2" i="33"/>
  <c r="ES6" i="39"/>
  <c r="EV5" i="39"/>
  <c r="FC5" i="39"/>
  <c r="EZ6" i="39"/>
  <c r="AX48" i="29"/>
  <c r="AX49" i="29" s="1"/>
  <c r="BB34" i="15"/>
  <c r="BB35" i="15"/>
  <c r="BB18" i="30"/>
  <c r="BC14" i="30"/>
  <c r="BD14" i="29"/>
  <c r="BC18" i="29"/>
  <c r="AY212" i="29"/>
  <c r="AY47" i="29" s="1"/>
  <c r="AY208" i="28"/>
  <c r="AY22" i="28" s="1"/>
  <c r="AX48" i="28"/>
  <c r="AX49" i="28" s="1"/>
  <c r="AY208" i="30"/>
  <c r="AY22" i="30" s="1"/>
  <c r="BC11" i="32"/>
  <c r="BB17" i="32"/>
  <c r="BC11" i="31"/>
  <c r="BB17" i="31"/>
  <c r="BC11" i="18"/>
  <c r="BB17" i="18"/>
  <c r="BC17" i="28"/>
  <c r="BB18" i="28"/>
  <c r="AY212" i="28"/>
  <c r="AY47" i="28" s="1"/>
  <c r="BC13" i="27"/>
  <c r="BB45" i="27"/>
  <c r="AY212" i="30"/>
  <c r="AY47" i="30" s="1"/>
  <c r="AZ207" i="28"/>
  <c r="AZ211" i="28"/>
  <c r="AZ207" i="29"/>
  <c r="AZ211" i="29"/>
  <c r="AY208" i="29"/>
  <c r="AY22" i="29" s="1"/>
  <c r="AZ211" i="30"/>
  <c r="AZ207" i="30"/>
  <c r="BA200" i="29"/>
  <c r="BA200" i="28"/>
  <c r="BA200" i="30"/>
  <c r="BA199" i="29"/>
  <c r="BA199" i="28"/>
  <c r="BA199" i="30"/>
  <c r="AZ206" i="30"/>
  <c r="AZ210" i="30"/>
  <c r="BC13" i="24"/>
  <c r="BB45" i="24"/>
  <c r="AZ210" i="28"/>
  <c r="AZ206" i="28"/>
  <c r="AZ206" i="29"/>
  <c r="AZ210" i="29"/>
  <c r="BC15" i="26"/>
  <c r="BB16" i="26"/>
  <c r="BB4" i="24"/>
  <c r="EV4" i="39"/>
  <c r="BB4" i="32"/>
  <c r="BB4" i="26"/>
  <c r="BB4" i="31"/>
  <c r="BB4" i="25"/>
  <c r="BB4" i="30"/>
  <c r="BB4" i="17"/>
  <c r="BB4" i="28"/>
  <c r="BB4" i="37"/>
  <c r="BB4" i="27"/>
  <c r="BB4" i="15"/>
  <c r="BB4" i="29"/>
  <c r="BC6" i="8"/>
  <c r="BC110" i="33" s="1"/>
  <c r="BB4" i="18"/>
  <c r="BF50" i="32"/>
  <c r="BF48" i="32"/>
  <c r="BF49" i="32" s="1"/>
  <c r="BB51" i="18"/>
  <c r="BB48" i="18"/>
  <c r="BB49" i="18" s="1"/>
  <c r="BD15" i="25"/>
  <c r="BC16" i="25"/>
  <c r="BC15" i="17"/>
  <c r="BB16" i="17"/>
  <c r="AY48" i="31"/>
  <c r="AY49" i="31" s="1"/>
  <c r="BE121" i="37"/>
  <c r="BG47" i="32"/>
  <c r="BG48" i="32" s="1"/>
  <c r="BG49" i="32" s="1"/>
  <c r="AY50" i="31"/>
  <c r="AZ47" i="31"/>
  <c r="AZ50" i="31" s="1"/>
  <c r="BB58" i="18"/>
  <c r="BB22" i="37" s="1"/>
  <c r="AY23" i="37"/>
  <c r="AY59" i="31"/>
  <c r="BA45" i="31"/>
  <c r="BA61" i="31" s="1"/>
  <c r="BA62" i="31" s="1"/>
  <c r="BA24" i="31"/>
  <c r="BA43" i="31"/>
  <c r="BA53" i="31" s="1"/>
  <c r="BA52" i="37"/>
  <c r="BA50" i="37" s="1"/>
  <c r="BB19" i="31"/>
  <c r="AY47" i="37"/>
  <c r="AY11" i="37" s="1"/>
  <c r="AY93" i="37" s="1"/>
  <c r="AY55" i="31"/>
  <c r="AY57" i="31"/>
  <c r="AY35" i="37"/>
  <c r="AY10" i="37" s="1"/>
  <c r="AZ54" i="31"/>
  <c r="AZ58" i="31" s="1"/>
  <c r="AZ64" i="37"/>
  <c r="AZ12" i="37" s="1"/>
  <c r="AZ56" i="31"/>
  <c r="AX23" i="37"/>
  <c r="AX9" i="37" s="1"/>
  <c r="AX69" i="37" s="1"/>
  <c r="AX59" i="31"/>
  <c r="BC63" i="37"/>
  <c r="BC56" i="18"/>
  <c r="BC54" i="18"/>
  <c r="BC46" i="37" s="1"/>
  <c r="BC47" i="18"/>
  <c r="BB57" i="18"/>
  <c r="BB34" i="37"/>
  <c r="BE19" i="18"/>
  <c r="BD24" i="18"/>
  <c r="BD51" i="37"/>
  <c r="BD43" i="18"/>
  <c r="BD53" i="18" s="1"/>
  <c r="BD45" i="18"/>
  <c r="BD61" i="18" s="1"/>
  <c r="BD62" i="18" s="1"/>
  <c r="BF36" i="37"/>
  <c r="BF57" i="32"/>
  <c r="BG65" i="37"/>
  <c r="BG54" i="32"/>
  <c r="BG48" i="37" s="1"/>
  <c r="BG56" i="32"/>
  <c r="BH45" i="32"/>
  <c r="BH61" i="32" s="1"/>
  <c r="BH62" i="32" s="1"/>
  <c r="BH43" i="32"/>
  <c r="BH53" i="32" s="1"/>
  <c r="BH24" i="32"/>
  <c r="BH53" i="37"/>
  <c r="BI19" i="32"/>
  <c r="BF58" i="32"/>
  <c r="BF24" i="37" s="1"/>
  <c r="AX93" i="37"/>
  <c r="AX95" i="37"/>
  <c r="AX92" i="37"/>
  <c r="AZ35" i="17"/>
  <c r="AZ50" i="17" s="1"/>
  <c r="AZ51" i="17" s="1"/>
  <c r="AZ53" i="17" s="1"/>
  <c r="BF8" i="37"/>
  <c r="AS129" i="37"/>
  <c r="AR131" i="37"/>
  <c r="AZ37" i="28"/>
  <c r="AZ52" i="28" s="1"/>
  <c r="AZ53" i="28" s="1"/>
  <c r="AZ55" i="28" s="1"/>
  <c r="AZ35" i="25"/>
  <c r="AZ50" i="25" s="1"/>
  <c r="AZ51" i="25" s="1"/>
  <c r="AZ53" i="25" s="1"/>
  <c r="AZ35" i="27"/>
  <c r="AZ46" i="27" s="1"/>
  <c r="AZ47" i="27" s="1"/>
  <c r="AZ49" i="27" s="1"/>
  <c r="AX98" i="37"/>
  <c r="AZ37" i="30"/>
  <c r="AZ52" i="30" s="1"/>
  <c r="AZ53" i="30" s="1"/>
  <c r="AZ55" i="30" s="1"/>
  <c r="AX94" i="37"/>
  <c r="AY45" i="29"/>
  <c r="AY20" i="37"/>
  <c r="AZ41" i="27"/>
  <c r="AZ30" i="37"/>
  <c r="AZ31" i="37"/>
  <c r="AZ43" i="28"/>
  <c r="AZ43" i="37"/>
  <c r="AZ44" i="28"/>
  <c r="AZ41" i="28"/>
  <c r="AY45" i="28"/>
  <c r="AY19" i="37"/>
  <c r="AY47" i="27"/>
  <c r="AY49" i="27" s="1"/>
  <c r="AY43" i="27" s="1"/>
  <c r="BA40" i="30"/>
  <c r="BA54" i="30"/>
  <c r="BA42" i="30"/>
  <c r="AZ29" i="37"/>
  <c r="AZ41" i="24"/>
  <c r="AZ38" i="37"/>
  <c r="AZ39" i="17"/>
  <c r="AZ42" i="17"/>
  <c r="AZ44" i="30"/>
  <c r="AZ41" i="30"/>
  <c r="AZ45" i="37"/>
  <c r="AX122" i="37"/>
  <c r="AZ35" i="26"/>
  <c r="AZ50" i="26" s="1"/>
  <c r="AZ51" i="26" s="1"/>
  <c r="AZ53" i="26" s="1"/>
  <c r="AZ41" i="25"/>
  <c r="AZ27" i="37"/>
  <c r="AX96" i="37"/>
  <c r="AZ35" i="24"/>
  <c r="AZ46" i="24" s="1"/>
  <c r="AZ47" i="24" s="1"/>
  <c r="AZ49" i="24" s="1"/>
  <c r="AX99" i="37"/>
  <c r="AZ33" i="37"/>
  <c r="AZ43" i="30"/>
  <c r="AZ41" i="29"/>
  <c r="AZ44" i="37"/>
  <c r="AZ44" i="29"/>
  <c r="BA52" i="26"/>
  <c r="BA38" i="26"/>
  <c r="BA40" i="26"/>
  <c r="BA59" i="32"/>
  <c r="BA55" i="32"/>
  <c r="AW72" i="37"/>
  <c r="AW77" i="37"/>
  <c r="AW75" i="37"/>
  <c r="AW76" i="37"/>
  <c r="AW70" i="37"/>
  <c r="AW71" i="37"/>
  <c r="AY47" i="24"/>
  <c r="AY49" i="24" s="1"/>
  <c r="AY43" i="24" s="1"/>
  <c r="AW73" i="37"/>
  <c r="AZ43" i="29"/>
  <c r="AZ32" i="37"/>
  <c r="AW68" i="37"/>
  <c r="AY45" i="30"/>
  <c r="AY21" i="37"/>
  <c r="AY43" i="26"/>
  <c r="AY16" i="37"/>
  <c r="AY14" i="37"/>
  <c r="AY43" i="17"/>
  <c r="AZ41" i="17"/>
  <c r="AZ26" i="37"/>
  <c r="BB9" i="31"/>
  <c r="BB9" i="32"/>
  <c r="BB11" i="29"/>
  <c r="BB35" i="29" s="1"/>
  <c r="BB36" i="29" s="1"/>
  <c r="BB11" i="30"/>
  <c r="BB35" i="30" s="1"/>
  <c r="BB36" i="30" s="1"/>
  <c r="BB9" i="18"/>
  <c r="BB11" i="28"/>
  <c r="BB35" i="28" s="1"/>
  <c r="BB36" i="28" s="1"/>
  <c r="BB9" i="27"/>
  <c r="BB33" i="27" s="1"/>
  <c r="BB34" i="27" s="1"/>
  <c r="BB9" i="24"/>
  <c r="BB33" i="24" s="1"/>
  <c r="BB34" i="24" s="1"/>
  <c r="BB9" i="26"/>
  <c r="BB33" i="26" s="1"/>
  <c r="BB34" i="26" s="1"/>
  <c r="BB9" i="17"/>
  <c r="BB33" i="17" s="1"/>
  <c r="BB34" i="17" s="1"/>
  <c r="BB9" i="25"/>
  <c r="BB33" i="25" s="1"/>
  <c r="BB34" i="25" s="1"/>
  <c r="BC13" i="15"/>
  <c r="BC33" i="15" s="1"/>
  <c r="BA42" i="29"/>
  <c r="BA54" i="29"/>
  <c r="BA40" i="29"/>
  <c r="BA52" i="17"/>
  <c r="BA40" i="17"/>
  <c r="BA38" i="17"/>
  <c r="AZ41" i="26"/>
  <c r="AZ28" i="37"/>
  <c r="AX100" i="37"/>
  <c r="AX130" i="37"/>
  <c r="AX101" i="37"/>
  <c r="AX102" i="37"/>
  <c r="BA40" i="25"/>
  <c r="BA38" i="25"/>
  <c r="BA52" i="25"/>
  <c r="AY43" i="25"/>
  <c r="AY15" i="37"/>
  <c r="AZ40" i="37"/>
  <c r="AZ42" i="26"/>
  <c r="AZ39" i="26"/>
  <c r="AZ42" i="25"/>
  <c r="AZ39" i="25"/>
  <c r="AZ39" i="37"/>
  <c r="AW74" i="37"/>
  <c r="AW67" i="37"/>
  <c r="AZ37" i="29"/>
  <c r="AZ52" i="29" s="1"/>
  <c r="AZ53" i="29" s="1"/>
  <c r="AZ55" i="29" s="1"/>
  <c r="BA48" i="24"/>
  <c r="BA38" i="24"/>
  <c r="BA40" i="24"/>
  <c r="BA48" i="27"/>
  <c r="BA40" i="27"/>
  <c r="BA38" i="27"/>
  <c r="BA36" i="15"/>
  <c r="BA55" i="18"/>
  <c r="BA59" i="18"/>
  <c r="AZ42" i="24"/>
  <c r="AZ17" i="37" s="1"/>
  <c r="AZ39" i="24"/>
  <c r="AZ41" i="37"/>
  <c r="BA42" i="28"/>
  <c r="BA40" i="28"/>
  <c r="BA54" i="28"/>
  <c r="AZ42" i="27"/>
  <c r="AZ18" i="37" s="1"/>
  <c r="AZ39" i="27"/>
  <c r="AZ42" i="37"/>
  <c r="BF128" i="37" l="1"/>
  <c r="AZ43" i="24"/>
  <c r="AZ43" i="27"/>
  <c r="FF5" i="39"/>
  <c r="FC6" i="39"/>
  <c r="BD6" i="34"/>
  <c r="BE1" i="34"/>
  <c r="BD2" i="34"/>
  <c r="EV6" i="39"/>
  <c r="EY5" i="39"/>
  <c r="BC5" i="33"/>
  <c r="BD1" i="33"/>
  <c r="BC2" i="33"/>
  <c r="BC4" i="33" s="1"/>
  <c r="FA6" i="39"/>
  <c r="FD5" i="39"/>
  <c r="BG50" i="32"/>
  <c r="AY48" i="30"/>
  <c r="AY49" i="30" s="1"/>
  <c r="AY48" i="29"/>
  <c r="AY49" i="29" s="1"/>
  <c r="BC34" i="15"/>
  <c r="BC35" i="15"/>
  <c r="BC18" i="30"/>
  <c r="BD14" i="30"/>
  <c r="BE14" i="29"/>
  <c r="BD18" i="29"/>
  <c r="AZ208" i="30"/>
  <c r="AZ22" i="30" s="1"/>
  <c r="AY48" i="28"/>
  <c r="AY49" i="28" s="1"/>
  <c r="AZ208" i="28"/>
  <c r="AZ22" i="28" s="1"/>
  <c r="BG51" i="32"/>
  <c r="BD11" i="32"/>
  <c r="BC17" i="32"/>
  <c r="BD11" i="31"/>
  <c r="BC17" i="31"/>
  <c r="BC17" i="18"/>
  <c r="BD11" i="18"/>
  <c r="BD17" i="28"/>
  <c r="BC18" i="28"/>
  <c r="AZ212" i="28"/>
  <c r="AZ47" i="28" s="1"/>
  <c r="BD13" i="27"/>
  <c r="BC45" i="27"/>
  <c r="AZ212" i="30"/>
  <c r="AZ47" i="30" s="1"/>
  <c r="BA211" i="30"/>
  <c r="BA207" i="30"/>
  <c r="BA207" i="28"/>
  <c r="BA211" i="28"/>
  <c r="AZ212" i="29"/>
  <c r="AZ47" i="29" s="1"/>
  <c r="BA207" i="29"/>
  <c r="BA211" i="29"/>
  <c r="AZ208" i="29"/>
  <c r="AZ22" i="29" s="1"/>
  <c r="BB200" i="28"/>
  <c r="BB200" i="30"/>
  <c r="BB200" i="29"/>
  <c r="BB199" i="29"/>
  <c r="BB199" i="28"/>
  <c r="BB199" i="30"/>
  <c r="BD13" i="24"/>
  <c r="BC45" i="24"/>
  <c r="BA206" i="30"/>
  <c r="BA210" i="30"/>
  <c r="BA210" i="28"/>
  <c r="BA206" i="28"/>
  <c r="BA206" i="29"/>
  <c r="BA210" i="29"/>
  <c r="BD15" i="26"/>
  <c r="BC16" i="26"/>
  <c r="BC4" i="30"/>
  <c r="BC4" i="25"/>
  <c r="EY4" i="39"/>
  <c r="BC4" i="32"/>
  <c r="BC4" i="27"/>
  <c r="BC4" i="31"/>
  <c r="BC4" i="17"/>
  <c r="BC4" i="18"/>
  <c r="BC4" i="37"/>
  <c r="BC4" i="28"/>
  <c r="BC4" i="15"/>
  <c r="BC4" i="29"/>
  <c r="BD6" i="8"/>
  <c r="BD110" i="33" s="1"/>
  <c r="BC4" i="24"/>
  <c r="BC4" i="26"/>
  <c r="BA47" i="31"/>
  <c r="BA50" i="31" s="1"/>
  <c r="BE15" i="25"/>
  <c r="BD16" i="25"/>
  <c r="BD15" i="17"/>
  <c r="BC16" i="17"/>
  <c r="BH47" i="32"/>
  <c r="BH51" i="32" s="1"/>
  <c r="BG58" i="32"/>
  <c r="BG24" i="37" s="1"/>
  <c r="AZ51" i="31"/>
  <c r="AZ48" i="31"/>
  <c r="AZ49" i="31" s="1"/>
  <c r="BB43" i="31"/>
  <c r="BB53" i="31" s="1"/>
  <c r="BB45" i="31"/>
  <c r="BB61" i="31" s="1"/>
  <c r="BB62" i="31" s="1"/>
  <c r="BB24" i="31"/>
  <c r="BB52" i="37"/>
  <c r="BB50" i="37" s="1"/>
  <c r="BC19" i="31"/>
  <c r="BA54" i="31"/>
  <c r="BA58" i="31" s="1"/>
  <c r="BA56" i="31"/>
  <c r="BA64" i="37"/>
  <c r="BA12" i="37" s="1"/>
  <c r="AZ23" i="37"/>
  <c r="AZ59" i="31"/>
  <c r="AZ35" i="37"/>
  <c r="AZ10" i="37" s="1"/>
  <c r="AZ57" i="31"/>
  <c r="AZ47" i="37"/>
  <c r="AZ11" i="37" s="1"/>
  <c r="AZ99" i="37" s="1"/>
  <c r="AZ55" i="31"/>
  <c r="BC48" i="18"/>
  <c r="BC49" i="18" s="1"/>
  <c r="BC51" i="18"/>
  <c r="BC50" i="18"/>
  <c r="BD63" i="37"/>
  <c r="BD56" i="18"/>
  <c r="BD54" i="18"/>
  <c r="BD46" i="37" s="1"/>
  <c r="BC58" i="18"/>
  <c r="BC22" i="37" s="1"/>
  <c r="BE45" i="18"/>
  <c r="BE61" i="18" s="1"/>
  <c r="BE62" i="18" s="1"/>
  <c r="BE51" i="37"/>
  <c r="BE24" i="18"/>
  <c r="BE43" i="18"/>
  <c r="BE53" i="18" s="1"/>
  <c r="BF19" i="18"/>
  <c r="BD47" i="18"/>
  <c r="BC34" i="37"/>
  <c r="BC57" i="18"/>
  <c r="BI45" i="32"/>
  <c r="BI61" i="32" s="1"/>
  <c r="BI62" i="32" s="1"/>
  <c r="BI43" i="32"/>
  <c r="BI53" i="32" s="1"/>
  <c r="BI24" i="32"/>
  <c r="BI53" i="37"/>
  <c r="BJ19" i="32"/>
  <c r="BH65" i="37"/>
  <c r="BH54" i="32"/>
  <c r="BH48" i="37" s="1"/>
  <c r="BH56" i="32"/>
  <c r="BG36" i="37"/>
  <c r="BG57" i="32"/>
  <c r="BA35" i="24"/>
  <c r="BA46" i="24" s="1"/>
  <c r="BA47" i="24" s="1"/>
  <c r="BA49" i="24" s="1"/>
  <c r="BG8" i="37"/>
  <c r="BG128" i="37" s="1"/>
  <c r="BF121" i="37"/>
  <c r="AT129" i="37"/>
  <c r="AS131" i="37"/>
  <c r="AX68" i="37"/>
  <c r="BA35" i="27"/>
  <c r="BA46" i="27" s="1"/>
  <c r="BA47" i="27" s="1"/>
  <c r="BA49" i="27" s="1"/>
  <c r="BA35" i="25"/>
  <c r="BA50" i="25" s="1"/>
  <c r="BA51" i="25" s="1"/>
  <c r="BA53" i="25" s="1"/>
  <c r="BA35" i="17"/>
  <c r="BA50" i="17" s="1"/>
  <c r="BA51" i="17" s="1"/>
  <c r="BA53" i="17" s="1"/>
  <c r="AX74" i="37"/>
  <c r="AX73" i="37"/>
  <c r="AX67" i="37"/>
  <c r="BA37" i="30"/>
  <c r="BA52" i="30" s="1"/>
  <c r="BA53" i="30" s="1"/>
  <c r="BA55" i="30" s="1"/>
  <c r="BA43" i="28"/>
  <c r="BA31" i="37"/>
  <c r="BA39" i="24"/>
  <c r="BA41" i="37"/>
  <c r="BA42" i="24"/>
  <c r="BA17" i="37" s="1"/>
  <c r="BB38" i="17"/>
  <c r="BB52" i="17"/>
  <c r="BB40" i="17"/>
  <c r="AZ16" i="37"/>
  <c r="AZ43" i="26"/>
  <c r="BB40" i="26"/>
  <c r="BB38" i="26"/>
  <c r="BB52" i="26"/>
  <c r="AY99" i="37"/>
  <c r="AZ14" i="37"/>
  <c r="AZ43" i="17"/>
  <c r="AZ19" i="37"/>
  <c r="AZ45" i="28"/>
  <c r="BA39" i="27"/>
  <c r="BA42" i="27"/>
  <c r="BA18" i="37" s="1"/>
  <c r="BA42" i="37"/>
  <c r="BA44" i="29"/>
  <c r="BA41" i="29"/>
  <c r="BA44" i="37"/>
  <c r="BB40" i="24"/>
  <c r="BB48" i="24"/>
  <c r="BB38" i="24"/>
  <c r="BA41" i="30"/>
  <c r="BA45" i="37"/>
  <c r="BA44" i="30"/>
  <c r="AY92" i="37"/>
  <c r="BA41" i="27"/>
  <c r="BA30" i="37"/>
  <c r="AY98" i="37"/>
  <c r="BA41" i="25"/>
  <c r="BA27" i="37"/>
  <c r="BB40" i="27"/>
  <c r="BB48" i="27"/>
  <c r="BB38" i="27"/>
  <c r="BA43" i="29"/>
  <c r="BA32" i="37"/>
  <c r="AY95" i="37"/>
  <c r="AY100" i="37"/>
  <c r="AY130" i="37"/>
  <c r="AY101" i="37"/>
  <c r="AY102" i="37"/>
  <c r="BB42" i="28"/>
  <c r="BB54" i="28"/>
  <c r="BB40" i="28"/>
  <c r="BA39" i="17"/>
  <c r="BA42" i="17"/>
  <c r="BA38" i="37"/>
  <c r="BB55" i="18"/>
  <c r="BB59" i="18"/>
  <c r="AY9" i="37"/>
  <c r="AY73" i="37" s="1"/>
  <c r="BA41" i="26"/>
  <c r="BA28" i="37"/>
  <c r="BB36" i="15"/>
  <c r="BA35" i="26"/>
  <c r="BA50" i="26" s="1"/>
  <c r="BA51" i="26" s="1"/>
  <c r="BA53" i="26" s="1"/>
  <c r="AY122" i="37"/>
  <c r="AY94" i="37"/>
  <c r="BA37" i="28"/>
  <c r="BA52" i="28" s="1"/>
  <c r="BA53" i="28" s="1"/>
  <c r="BA55" i="28" s="1"/>
  <c r="BA41" i="17"/>
  <c r="BA26" i="37"/>
  <c r="BC9" i="31"/>
  <c r="BC9" i="32"/>
  <c r="BC11" i="29"/>
  <c r="BC35" i="29" s="1"/>
  <c r="BC36" i="29" s="1"/>
  <c r="BC9" i="18"/>
  <c r="BC11" i="30"/>
  <c r="BC35" i="30" s="1"/>
  <c r="BC36" i="30" s="1"/>
  <c r="BC11" i="28"/>
  <c r="BC35" i="28" s="1"/>
  <c r="BC36" i="28" s="1"/>
  <c r="BC9" i="27"/>
  <c r="BC33" i="27" s="1"/>
  <c r="BC34" i="27" s="1"/>
  <c r="BC9" i="24"/>
  <c r="BC33" i="24" s="1"/>
  <c r="BC34" i="24" s="1"/>
  <c r="BC9" i="17"/>
  <c r="BC33" i="17" s="1"/>
  <c r="BC34" i="17" s="1"/>
  <c r="BC9" i="26"/>
  <c r="BC33" i="26" s="1"/>
  <c r="BC34" i="26" s="1"/>
  <c r="BC9" i="25"/>
  <c r="BC33" i="25" s="1"/>
  <c r="BC34" i="25" s="1"/>
  <c r="BD13" i="15"/>
  <c r="BD33" i="15" s="1"/>
  <c r="BB42" i="30"/>
  <c r="BB54" i="30"/>
  <c r="BB40" i="30"/>
  <c r="BA39" i="26"/>
  <c r="BA40" i="37"/>
  <c r="BA42" i="26"/>
  <c r="AX77" i="37"/>
  <c r="AX75" i="37"/>
  <c r="AX76" i="37"/>
  <c r="AX70" i="37"/>
  <c r="AX71" i="37"/>
  <c r="AX72" i="37"/>
  <c r="BA44" i="28"/>
  <c r="BA43" i="37"/>
  <c r="BA41" i="28"/>
  <c r="BA29" i="37"/>
  <c r="BA41" i="24"/>
  <c r="AZ43" i="25"/>
  <c r="AZ15" i="37"/>
  <c r="BB40" i="25"/>
  <c r="BB52" i="25"/>
  <c r="BB38" i="25"/>
  <c r="BB42" i="29"/>
  <c r="BB54" i="29"/>
  <c r="BB40" i="29"/>
  <c r="BA43" i="30"/>
  <c r="BA33" i="37"/>
  <c r="AY97" i="37"/>
  <c r="AY96" i="37"/>
  <c r="BB55" i="32"/>
  <c r="BB59" i="32"/>
  <c r="AZ20" i="37"/>
  <c r="AZ45" i="29"/>
  <c r="AZ45" i="30"/>
  <c r="AZ21" i="37"/>
  <c r="BA39" i="25"/>
  <c r="BA42" i="25"/>
  <c r="BA39" i="37"/>
  <c r="BA37" i="29"/>
  <c r="BA52" i="29" s="1"/>
  <c r="BA53" i="29" s="1"/>
  <c r="BA55" i="29" s="1"/>
  <c r="BA43" i="24" l="1"/>
  <c r="BA43" i="27"/>
  <c r="BH50" i="32"/>
  <c r="BH48" i="32"/>
  <c r="BH49" i="32" s="1"/>
  <c r="AZ48" i="30"/>
  <c r="AZ49" i="30" s="1"/>
  <c r="FD6" i="39"/>
  <c r="FG5" i="39"/>
  <c r="EY6" i="39"/>
  <c r="FB5" i="39"/>
  <c r="FI5" i="39"/>
  <c r="FF6" i="39"/>
  <c r="BE6" i="34"/>
  <c r="BF1" i="34"/>
  <c r="BE2" i="34"/>
  <c r="BE1" i="33"/>
  <c r="BD5" i="33"/>
  <c r="BD2" i="33"/>
  <c r="BD34" i="15"/>
  <c r="BD35" i="15"/>
  <c r="BE14" i="30"/>
  <c r="BD18" i="30"/>
  <c r="BF14" i="29"/>
  <c r="BE18" i="29"/>
  <c r="AZ48" i="28"/>
  <c r="AZ49" i="28" s="1"/>
  <c r="BA48" i="31"/>
  <c r="BA49" i="31" s="1"/>
  <c r="BE11" i="32"/>
  <c r="BD17" i="32"/>
  <c r="BE11" i="31"/>
  <c r="BD17" i="31"/>
  <c r="BE11" i="18"/>
  <c r="BD17" i="18"/>
  <c r="BE17" i="28"/>
  <c r="BD18" i="28"/>
  <c r="AZ48" i="29"/>
  <c r="AZ49" i="29" s="1"/>
  <c r="BA212" i="30"/>
  <c r="BA47" i="30" s="1"/>
  <c r="BA208" i="28"/>
  <c r="BA22" i="28" s="1"/>
  <c r="BE13" i="27"/>
  <c r="BD45" i="27"/>
  <c r="BA212" i="28"/>
  <c r="BA47" i="28" s="1"/>
  <c r="BA208" i="30"/>
  <c r="BA22" i="30" s="1"/>
  <c r="BB207" i="29"/>
  <c r="BB211" i="29"/>
  <c r="BA212" i="29"/>
  <c r="BA47" i="29" s="1"/>
  <c r="BB207" i="28"/>
  <c r="BB211" i="28"/>
  <c r="BB207" i="30"/>
  <c r="BB211" i="30"/>
  <c r="BA208" i="29"/>
  <c r="BA22" i="29" s="1"/>
  <c r="BC200" i="28"/>
  <c r="BC200" i="30"/>
  <c r="BC200" i="29"/>
  <c r="BC199" i="30"/>
  <c r="BC199" i="29"/>
  <c r="BC199" i="28"/>
  <c r="BE13" i="24"/>
  <c r="BD45" i="24"/>
  <c r="BB206" i="30"/>
  <c r="BB210" i="30"/>
  <c r="BB210" i="28"/>
  <c r="BB206" i="28"/>
  <c r="BB206" i="29"/>
  <c r="BB210" i="29"/>
  <c r="BE15" i="26"/>
  <c r="BD16" i="26"/>
  <c r="BD4" i="30"/>
  <c r="BD4" i="37"/>
  <c r="BD4" i="29"/>
  <c r="BD4" i="15"/>
  <c r="BD4" i="24"/>
  <c r="BE6" i="8"/>
  <c r="BE110" i="33" s="1"/>
  <c r="BD4" i="27"/>
  <c r="FB4" i="39"/>
  <c r="BD4" i="28"/>
  <c r="BD4" i="32"/>
  <c r="BD4" i="26"/>
  <c r="BD4" i="31"/>
  <c r="BD4" i="25"/>
  <c r="BD4" i="18"/>
  <c r="BD4" i="17"/>
  <c r="BA51" i="31"/>
  <c r="BF15" i="25"/>
  <c r="BE16" i="25"/>
  <c r="BD16" i="17"/>
  <c r="BE15" i="17"/>
  <c r="BD58" i="18"/>
  <c r="BD22" i="37" s="1"/>
  <c r="BH58" i="32"/>
  <c r="BH24" i="37" s="1"/>
  <c r="BB47" i="31"/>
  <c r="BB48" i="31" s="1"/>
  <c r="BB49" i="31" s="1"/>
  <c r="BE47" i="18"/>
  <c r="BE50" i="18" s="1"/>
  <c r="BC43" i="31"/>
  <c r="BC53" i="31" s="1"/>
  <c r="BC52" i="37"/>
  <c r="BC50" i="37" s="1"/>
  <c r="BD19" i="31"/>
  <c r="BC45" i="31"/>
  <c r="BC61" i="31" s="1"/>
  <c r="BC62" i="31" s="1"/>
  <c r="BC24" i="31"/>
  <c r="BA23" i="37"/>
  <c r="BA59" i="31"/>
  <c r="BA35" i="37"/>
  <c r="BA10" i="37" s="1"/>
  <c r="BA57" i="31"/>
  <c r="BA47" i="37"/>
  <c r="BA11" i="37" s="1"/>
  <c r="BA98" i="37" s="1"/>
  <c r="BA55" i="31"/>
  <c r="BB64" i="37"/>
  <c r="BB12" i="37" s="1"/>
  <c r="BB56" i="31"/>
  <c r="BB54" i="31"/>
  <c r="BB58" i="31" s="1"/>
  <c r="BD50" i="18"/>
  <c r="BD48" i="18"/>
  <c r="BD49" i="18" s="1"/>
  <c r="BD51" i="18"/>
  <c r="BF45" i="18"/>
  <c r="BF61" i="18" s="1"/>
  <c r="BF62" i="18" s="1"/>
  <c r="BF24" i="18"/>
  <c r="BF43" i="18"/>
  <c r="BF53" i="18" s="1"/>
  <c r="BF51" i="37"/>
  <c r="BG19" i="18"/>
  <c r="BD34" i="37"/>
  <c r="BD57" i="18"/>
  <c r="BE63" i="37"/>
  <c r="BE56" i="18"/>
  <c r="BE54" i="18"/>
  <c r="BE46" i="37" s="1"/>
  <c r="BH36" i="37"/>
  <c r="BH57" i="32"/>
  <c r="BJ45" i="32"/>
  <c r="BJ61" i="32" s="1"/>
  <c r="BJ62" i="32" s="1"/>
  <c r="BJ24" i="32"/>
  <c r="BJ43" i="32"/>
  <c r="BJ53" i="32" s="1"/>
  <c r="BJ53" i="37"/>
  <c r="BK19" i="32"/>
  <c r="BI47" i="32"/>
  <c r="BI65" i="37"/>
  <c r="BI54" i="32"/>
  <c r="BI48" i="37" s="1"/>
  <c r="BI56" i="32"/>
  <c r="BG121" i="37"/>
  <c r="BH8" i="37"/>
  <c r="BH128" i="37" s="1"/>
  <c r="AU129" i="37"/>
  <c r="AT131" i="37"/>
  <c r="AZ122" i="37"/>
  <c r="AY69" i="37"/>
  <c r="BB35" i="27"/>
  <c r="BB46" i="27" s="1"/>
  <c r="AZ98" i="37"/>
  <c r="AZ95" i="37"/>
  <c r="BB35" i="26"/>
  <c r="BB50" i="26" s="1"/>
  <c r="BB51" i="26" s="1"/>
  <c r="BB53" i="26" s="1"/>
  <c r="BB35" i="17"/>
  <c r="BB50" i="17" s="1"/>
  <c r="BB51" i="17" s="1"/>
  <c r="BB53" i="17" s="1"/>
  <c r="BA19" i="37"/>
  <c r="BA45" i="28"/>
  <c r="BB43" i="30"/>
  <c r="BB33" i="37"/>
  <c r="BC54" i="28"/>
  <c r="BC40" i="28"/>
  <c r="BC42" i="28"/>
  <c r="BA43" i="17"/>
  <c r="BA14" i="37"/>
  <c r="BB42" i="24"/>
  <c r="BB17" i="37" s="1"/>
  <c r="BB39" i="24"/>
  <c r="BB41" i="37"/>
  <c r="BB41" i="25"/>
  <c r="BB27" i="37"/>
  <c r="AY72" i="37"/>
  <c r="BA43" i="26"/>
  <c r="BA16" i="37"/>
  <c r="BC42" i="30"/>
  <c r="BC54" i="30"/>
  <c r="BC40" i="30"/>
  <c r="BB26" i="37"/>
  <c r="BB41" i="17"/>
  <c r="BB37" i="29"/>
  <c r="BB52" i="29" s="1"/>
  <c r="BB53" i="29" s="1"/>
  <c r="BB55" i="29" s="1"/>
  <c r="BD9" i="31"/>
  <c r="BD9" i="32"/>
  <c r="BD9" i="18"/>
  <c r="BD11" i="30"/>
  <c r="BD35" i="30" s="1"/>
  <c r="BD36" i="30" s="1"/>
  <c r="BD11" i="28"/>
  <c r="BD35" i="28" s="1"/>
  <c r="BD36" i="28" s="1"/>
  <c r="BD11" i="29"/>
  <c r="BD35" i="29" s="1"/>
  <c r="BD36" i="29" s="1"/>
  <c r="BD9" i="27"/>
  <c r="BD33" i="27" s="1"/>
  <c r="BD34" i="27" s="1"/>
  <c r="BD9" i="24"/>
  <c r="BD33" i="24" s="1"/>
  <c r="BD34" i="24" s="1"/>
  <c r="BD9" i="26"/>
  <c r="BD33" i="26" s="1"/>
  <c r="BD34" i="26" s="1"/>
  <c r="BD9" i="17"/>
  <c r="BD33" i="17" s="1"/>
  <c r="BD34" i="17" s="1"/>
  <c r="BD9" i="25"/>
  <c r="BD33" i="25" s="1"/>
  <c r="BD34" i="25" s="1"/>
  <c r="BE13" i="15"/>
  <c r="BE33" i="15" s="1"/>
  <c r="BC55" i="18"/>
  <c r="BC59" i="18"/>
  <c r="AY68" i="37"/>
  <c r="AZ93" i="37"/>
  <c r="BB29" i="37"/>
  <c r="BB41" i="24"/>
  <c r="AZ96" i="37"/>
  <c r="AY74" i="37"/>
  <c r="BB41" i="29"/>
  <c r="BB44" i="29"/>
  <c r="BB44" i="37"/>
  <c r="BC40" i="25"/>
  <c r="BC52" i="25"/>
  <c r="BC38" i="25"/>
  <c r="BC42" i="29"/>
  <c r="BC54" i="29"/>
  <c r="BC40" i="29"/>
  <c r="AY67" i="37"/>
  <c r="BB37" i="28"/>
  <c r="BB52" i="28" s="1"/>
  <c r="BB53" i="28" s="1"/>
  <c r="BB55" i="28" s="1"/>
  <c r="BB41" i="27"/>
  <c r="BB30" i="37"/>
  <c r="BA45" i="30"/>
  <c r="BA21" i="37"/>
  <c r="BB42" i="26"/>
  <c r="BB40" i="37"/>
  <c r="BB39" i="26"/>
  <c r="BB38" i="37"/>
  <c r="BB39" i="17"/>
  <c r="BB42" i="17"/>
  <c r="BC52" i="26"/>
  <c r="BC40" i="26"/>
  <c r="BC38" i="26"/>
  <c r="BC55" i="32"/>
  <c r="BC59" i="32"/>
  <c r="AY77" i="37"/>
  <c r="AY76" i="37"/>
  <c r="AY75" i="37"/>
  <c r="AY71" i="37"/>
  <c r="AY70" i="37"/>
  <c r="BB32" i="37"/>
  <c r="BB43" i="29"/>
  <c r="BB37" i="30"/>
  <c r="BB52" i="30" s="1"/>
  <c r="BB53" i="30" s="1"/>
  <c r="BB55" i="30" s="1"/>
  <c r="BB31" i="37"/>
  <c r="BB43" i="28"/>
  <c r="BB44" i="28"/>
  <c r="BB41" i="28"/>
  <c r="BB43" i="37"/>
  <c r="BC38" i="17"/>
  <c r="BC52" i="17"/>
  <c r="BC40" i="17"/>
  <c r="BA20" i="37"/>
  <c r="BA45" i="29"/>
  <c r="BB41" i="26"/>
  <c r="BB28" i="37"/>
  <c r="BB35" i="25"/>
  <c r="BB50" i="25" s="1"/>
  <c r="BB51" i="25" s="1"/>
  <c r="BB53" i="25" s="1"/>
  <c r="BB41" i="30"/>
  <c r="BB44" i="30"/>
  <c r="BB45" i="37"/>
  <c r="BC48" i="24"/>
  <c r="BC38" i="24"/>
  <c r="BC40" i="24"/>
  <c r="AZ97" i="37"/>
  <c r="AZ100" i="37"/>
  <c r="AZ102" i="37"/>
  <c r="AZ101" i="37"/>
  <c r="AZ130" i="37"/>
  <c r="AZ94" i="37"/>
  <c r="BB42" i="25"/>
  <c r="BB39" i="25"/>
  <c r="BB39" i="37"/>
  <c r="BC48" i="27"/>
  <c r="BC40" i="27"/>
  <c r="BC38" i="27"/>
  <c r="AZ92" i="37"/>
  <c r="BB35" i="24"/>
  <c r="BB46" i="24" s="1"/>
  <c r="BB47" i="24" s="1"/>
  <c r="BB49" i="24" s="1"/>
  <c r="BB43" i="24" s="1"/>
  <c r="AZ9" i="37"/>
  <c r="AZ67" i="37" s="1"/>
  <c r="BA15" i="37"/>
  <c r="BA43" i="25"/>
  <c r="BB39" i="27"/>
  <c r="BB42" i="37"/>
  <c r="BB42" i="27"/>
  <c r="BB18" i="37" s="1"/>
  <c r="BC36" i="15"/>
  <c r="BF6" i="34" l="1"/>
  <c r="BG1" i="34"/>
  <c r="BF2" i="34"/>
  <c r="FE5" i="39"/>
  <c r="FB6" i="39"/>
  <c r="BF1" i="33"/>
  <c r="BE5" i="33"/>
  <c r="BE2" i="33"/>
  <c r="BE4" i="33" s="1"/>
  <c r="FG6" i="39"/>
  <c r="FJ5" i="39"/>
  <c r="FI6" i="39"/>
  <c r="FL5" i="39"/>
  <c r="BE34" i="15"/>
  <c r="BE35" i="15"/>
  <c r="BF14" i="30"/>
  <c r="BE18" i="30"/>
  <c r="BG14" i="29"/>
  <c r="BF18" i="29"/>
  <c r="BB208" i="28"/>
  <c r="BB22" i="28" s="1"/>
  <c r="BA48" i="28"/>
  <c r="BA49" i="28" s="1"/>
  <c r="BB212" i="29"/>
  <c r="BB47" i="29" s="1"/>
  <c r="BB208" i="30"/>
  <c r="BB22" i="30" s="1"/>
  <c r="BF11" i="32"/>
  <c r="BE17" i="32"/>
  <c r="BF11" i="31"/>
  <c r="BE17" i="31"/>
  <c r="BF11" i="18"/>
  <c r="BE17" i="18"/>
  <c r="BF17" i="28"/>
  <c r="BE18" i="28"/>
  <c r="BA48" i="29"/>
  <c r="BA49" i="29" s="1"/>
  <c r="BA48" i="30"/>
  <c r="BA49" i="30" s="1"/>
  <c r="BB212" i="28"/>
  <c r="BB47" i="28" s="1"/>
  <c r="BB212" i="30"/>
  <c r="BB47" i="30" s="1"/>
  <c r="BC207" i="29"/>
  <c r="BC211" i="29"/>
  <c r="BC207" i="30"/>
  <c r="BC211" i="30"/>
  <c r="BC207" i="28"/>
  <c r="BC211" i="28"/>
  <c r="BB208" i="29"/>
  <c r="BB22" i="29" s="1"/>
  <c r="BD200" i="28"/>
  <c r="BD200" i="30"/>
  <c r="BD200" i="29"/>
  <c r="BF13" i="27"/>
  <c r="BE45" i="27"/>
  <c r="BD199" i="30"/>
  <c r="BD199" i="29"/>
  <c r="BD199" i="28"/>
  <c r="BF13" i="24"/>
  <c r="BE45" i="24"/>
  <c r="BC206" i="28"/>
  <c r="BC210" i="28"/>
  <c r="BC206" i="29"/>
  <c r="BC210" i="29"/>
  <c r="BC206" i="30"/>
  <c r="BC210" i="30"/>
  <c r="BF15" i="26"/>
  <c r="BE16" i="26"/>
  <c r="BE4" i="32"/>
  <c r="BE4" i="25"/>
  <c r="BE4" i="31"/>
  <c r="BE4" i="17"/>
  <c r="BE4" i="18"/>
  <c r="BE4" i="27"/>
  <c r="BE4" i="29"/>
  <c r="BE4" i="15"/>
  <c r="BE4" i="28"/>
  <c r="BE4" i="37"/>
  <c r="BE4" i="24"/>
  <c r="BF6" i="8"/>
  <c r="BF110" i="33" s="1"/>
  <c r="BE4" i="30"/>
  <c r="FE4" i="39"/>
  <c r="BE4" i="26"/>
  <c r="BG15" i="25"/>
  <c r="BF16" i="25"/>
  <c r="BE16" i="17"/>
  <c r="BF15" i="17"/>
  <c r="BB50" i="31"/>
  <c r="BI58" i="32"/>
  <c r="BI24" i="37" s="1"/>
  <c r="BE58" i="18"/>
  <c r="BE22" i="37" s="1"/>
  <c r="BB51" i="31"/>
  <c r="BE51" i="18"/>
  <c r="BE48" i="18"/>
  <c r="BE49" i="18" s="1"/>
  <c r="BC47" i="31"/>
  <c r="BC48" i="31" s="1"/>
  <c r="BC49" i="31" s="1"/>
  <c r="BF47" i="18"/>
  <c r="BF51" i="18" s="1"/>
  <c r="BB23" i="37"/>
  <c r="BB59" i="31"/>
  <c r="BB47" i="37"/>
  <c r="BB11" i="37" s="1"/>
  <c r="BB92" i="37" s="1"/>
  <c r="BB55" i="31"/>
  <c r="BD24" i="31"/>
  <c r="BD45" i="31"/>
  <c r="BD61" i="31" s="1"/>
  <c r="BD62" i="31" s="1"/>
  <c r="BD43" i="31"/>
  <c r="BD53" i="31" s="1"/>
  <c r="BD52" i="37"/>
  <c r="BD50" i="37" s="1"/>
  <c r="BE19" i="31"/>
  <c r="BB35" i="37"/>
  <c r="BB10" i="37" s="1"/>
  <c r="BB57" i="31"/>
  <c r="BC56" i="31"/>
  <c r="BC64" i="37"/>
  <c r="BC12" i="37" s="1"/>
  <c r="BC54" i="31"/>
  <c r="BG51" i="37"/>
  <c r="BG24" i="18"/>
  <c r="BG43" i="18"/>
  <c r="BG53" i="18" s="1"/>
  <c r="BG45" i="18"/>
  <c r="BG61" i="18" s="1"/>
  <c r="BG62" i="18" s="1"/>
  <c r="BH19" i="18"/>
  <c r="BF63" i="37"/>
  <c r="BF56" i="18"/>
  <c r="BF54" i="18"/>
  <c r="BF46" i="37" s="1"/>
  <c r="BE34" i="37"/>
  <c r="BE57" i="18"/>
  <c r="BJ47" i="32"/>
  <c r="BJ65" i="37"/>
  <c r="BJ54" i="32"/>
  <c r="BJ48" i="37" s="1"/>
  <c r="BJ56" i="32"/>
  <c r="BI48" i="32"/>
  <c r="BI49" i="32" s="1"/>
  <c r="BI50" i="32"/>
  <c r="BI51" i="32"/>
  <c r="BI36" i="37"/>
  <c r="BI57" i="32"/>
  <c r="BK43" i="32"/>
  <c r="BK53" i="32" s="1"/>
  <c r="BK45" i="32"/>
  <c r="BK61" i="32" s="1"/>
  <c r="BK62" i="32" s="1"/>
  <c r="BK24" i="32"/>
  <c r="BK53" i="37"/>
  <c r="BL19" i="32"/>
  <c r="BC37" i="30"/>
  <c r="BC52" i="30" s="1"/>
  <c r="BC53" i="30" s="1"/>
  <c r="BC55" i="30" s="1"/>
  <c r="BI8" i="37"/>
  <c r="BI128" i="37" s="1"/>
  <c r="BH121" i="37"/>
  <c r="AV129" i="37"/>
  <c r="AU131" i="37"/>
  <c r="BB47" i="27"/>
  <c r="BB49" i="27" s="1"/>
  <c r="BB43" i="27" s="1"/>
  <c r="BA96" i="37"/>
  <c r="BC37" i="29"/>
  <c r="BC52" i="29" s="1"/>
  <c r="BC53" i="29" s="1"/>
  <c r="BC55" i="29" s="1"/>
  <c r="BC35" i="27"/>
  <c r="BC46" i="27" s="1"/>
  <c r="BC47" i="27" s="1"/>
  <c r="BC49" i="27" s="1"/>
  <c r="AZ72" i="37"/>
  <c r="BC35" i="24"/>
  <c r="BC46" i="24" s="1"/>
  <c r="BC47" i="24" s="1"/>
  <c r="BC49" i="24" s="1"/>
  <c r="BC37" i="28"/>
  <c r="BC52" i="28" s="1"/>
  <c r="BC53" i="28" s="1"/>
  <c r="BC55" i="28" s="1"/>
  <c r="AZ73" i="37"/>
  <c r="AZ69" i="37"/>
  <c r="BC35" i="25"/>
  <c r="BC50" i="25" s="1"/>
  <c r="BC51" i="25" s="1"/>
  <c r="BC53" i="25" s="1"/>
  <c r="BA97" i="37"/>
  <c r="BC42" i="25"/>
  <c r="BC39" i="37"/>
  <c r="BC39" i="25"/>
  <c r="BD54" i="29"/>
  <c r="BD40" i="29"/>
  <c r="BD42" i="29"/>
  <c r="BA93" i="37"/>
  <c r="BD40" i="27"/>
  <c r="BD48" i="27"/>
  <c r="BD38" i="27"/>
  <c r="BD36" i="15"/>
  <c r="BD42" i="28"/>
  <c r="BD40" i="28"/>
  <c r="BD54" i="28"/>
  <c r="BC31" i="37"/>
  <c r="BC43" i="28"/>
  <c r="BA99" i="37"/>
  <c r="BA92" i="37"/>
  <c r="BB45" i="30"/>
  <c r="BB21" i="37"/>
  <c r="BB19" i="37"/>
  <c r="BB45" i="28"/>
  <c r="BC42" i="26"/>
  <c r="BC39" i="26"/>
  <c r="BC40" i="37"/>
  <c r="BC41" i="25"/>
  <c r="BC27" i="37"/>
  <c r="BE9" i="31"/>
  <c r="BE9" i="32"/>
  <c r="BE9" i="18"/>
  <c r="BE11" i="30"/>
  <c r="BE35" i="30" s="1"/>
  <c r="BE36" i="30" s="1"/>
  <c r="BE11" i="28"/>
  <c r="BE35" i="28" s="1"/>
  <c r="BE36" i="28" s="1"/>
  <c r="BE11" i="29"/>
  <c r="BE35" i="29" s="1"/>
  <c r="BE36" i="29" s="1"/>
  <c r="BE9" i="27"/>
  <c r="BE33" i="27" s="1"/>
  <c r="BE34" i="27" s="1"/>
  <c r="BE9" i="24"/>
  <c r="BE33" i="24" s="1"/>
  <c r="BE34" i="24" s="1"/>
  <c r="BE9" i="26"/>
  <c r="BE33" i="26" s="1"/>
  <c r="BE34" i="26" s="1"/>
  <c r="BE9" i="25"/>
  <c r="BE33" i="25" s="1"/>
  <c r="BE34" i="25" s="1"/>
  <c r="BE9" i="17"/>
  <c r="BE33" i="17" s="1"/>
  <c r="BE34" i="17" s="1"/>
  <c r="BF13" i="15"/>
  <c r="BF33" i="15" s="1"/>
  <c r="BD54" i="30"/>
  <c r="BD40" i="30"/>
  <c r="BD42" i="30"/>
  <c r="BC41" i="30"/>
  <c r="BC45" i="37"/>
  <c r="BC44" i="30"/>
  <c r="BC41" i="28"/>
  <c r="BC44" i="28"/>
  <c r="BC43" i="37"/>
  <c r="BB15" i="37"/>
  <c r="BB43" i="25"/>
  <c r="BC41" i="26"/>
  <c r="BC28" i="37"/>
  <c r="AZ74" i="37"/>
  <c r="BC35" i="26"/>
  <c r="BC50" i="26" s="1"/>
  <c r="BC51" i="26" s="1"/>
  <c r="BC53" i="26" s="1"/>
  <c r="BC44" i="29"/>
  <c r="BC41" i="29"/>
  <c r="BC44" i="37"/>
  <c r="BB45" i="29"/>
  <c r="BB20" i="37"/>
  <c r="BD38" i="17"/>
  <c r="BD40" i="17"/>
  <c r="BD52" i="17"/>
  <c r="BD55" i="32"/>
  <c r="BD59" i="32"/>
  <c r="BA94" i="37"/>
  <c r="BA102" i="37"/>
  <c r="BA101" i="37"/>
  <c r="BA100" i="37"/>
  <c r="BA130" i="37"/>
  <c r="BC26" i="37"/>
  <c r="BC41" i="17"/>
  <c r="BD40" i="25"/>
  <c r="BD52" i="25"/>
  <c r="BD38" i="25"/>
  <c r="BD55" i="18"/>
  <c r="BD59" i="18"/>
  <c r="BC42" i="27"/>
  <c r="BC18" i="37" s="1"/>
  <c r="BC42" i="37"/>
  <c r="BC39" i="27"/>
  <c r="BC41" i="24"/>
  <c r="BC29" i="37"/>
  <c r="BC38" i="37"/>
  <c r="BC39" i="17"/>
  <c r="BC42" i="17"/>
  <c r="BD40" i="26"/>
  <c r="BD52" i="26"/>
  <c r="BD38" i="26"/>
  <c r="BC33" i="37"/>
  <c r="BC43" i="30"/>
  <c r="BA122" i="37"/>
  <c r="BB16" i="37"/>
  <c r="BB43" i="26"/>
  <c r="AZ75" i="37"/>
  <c r="AZ76" i="37"/>
  <c r="AZ77" i="37"/>
  <c r="AZ71" i="37"/>
  <c r="AZ70" i="37"/>
  <c r="BC41" i="27"/>
  <c r="BC30" i="37"/>
  <c r="BA95" i="37"/>
  <c r="BC39" i="24"/>
  <c r="BC41" i="37"/>
  <c r="BC42" i="24"/>
  <c r="BC17" i="37" s="1"/>
  <c r="BC35" i="17"/>
  <c r="BC50" i="17" s="1"/>
  <c r="BC51" i="17" s="1"/>
  <c r="BC53" i="17" s="1"/>
  <c r="BB43" i="17"/>
  <c r="BB14" i="37"/>
  <c r="BC32" i="37"/>
  <c r="BC43" i="29"/>
  <c r="BD48" i="24"/>
  <c r="BD38" i="24"/>
  <c r="BD40" i="24"/>
  <c r="AZ68" i="37"/>
  <c r="BA9" i="37"/>
  <c r="BA69" i="37" s="1"/>
  <c r="BC43" i="24" l="1"/>
  <c r="BC43" i="27"/>
  <c r="BB48" i="30"/>
  <c r="BB49" i="30" s="1"/>
  <c r="FL6" i="39"/>
  <c r="FO5" i="39"/>
  <c r="FE6" i="39"/>
  <c r="FH5" i="39"/>
  <c r="FM5" i="39"/>
  <c r="FJ6" i="39"/>
  <c r="BG1" i="33"/>
  <c r="BF5" i="33"/>
  <c r="BF2" i="33"/>
  <c r="BH1" i="34"/>
  <c r="BG6" i="34"/>
  <c r="BG2" i="34"/>
  <c r="BF34" i="15"/>
  <c r="BF35" i="15"/>
  <c r="BG14" i="30"/>
  <c r="BF18" i="30"/>
  <c r="BH14" i="29"/>
  <c r="BG18" i="29"/>
  <c r="BC212" i="30"/>
  <c r="BC47" i="30" s="1"/>
  <c r="BC212" i="28"/>
  <c r="BC47" i="28" s="1"/>
  <c r="BC208" i="28"/>
  <c r="BC22" i="28" s="1"/>
  <c r="BB48" i="28"/>
  <c r="BB49" i="28" s="1"/>
  <c r="BB48" i="29"/>
  <c r="BB49" i="29" s="1"/>
  <c r="BG11" i="32"/>
  <c r="BF17" i="32"/>
  <c r="BF17" i="31"/>
  <c r="BG11" i="31"/>
  <c r="BG11" i="18"/>
  <c r="BF17" i="18"/>
  <c r="BG17" i="28"/>
  <c r="BF18" i="28"/>
  <c r="BC212" i="29"/>
  <c r="BC47" i="29" s="1"/>
  <c r="BC208" i="29"/>
  <c r="BC22" i="29" s="1"/>
  <c r="BE200" i="30"/>
  <c r="BE200" i="29"/>
  <c r="BE200" i="28"/>
  <c r="BG13" i="27"/>
  <c r="BF45" i="27"/>
  <c r="BD207" i="29"/>
  <c r="BD211" i="29"/>
  <c r="BC208" i="30"/>
  <c r="BC22" i="30" s="1"/>
  <c r="BD207" i="30"/>
  <c r="BD211" i="30"/>
  <c r="BD207" i="28"/>
  <c r="BD211" i="28"/>
  <c r="BE199" i="30"/>
  <c r="BE199" i="29"/>
  <c r="BE199" i="28"/>
  <c r="BF45" i="24"/>
  <c r="BG13" i="24"/>
  <c r="BD210" i="28"/>
  <c r="BD206" i="28"/>
  <c r="BD206" i="29"/>
  <c r="BD210" i="29"/>
  <c r="BD206" i="30"/>
  <c r="BD210" i="30"/>
  <c r="BG15" i="26"/>
  <c r="BF16" i="26"/>
  <c r="BF4" i="28"/>
  <c r="FH4" i="39"/>
  <c r="BF4" i="32"/>
  <c r="BF4" i="26"/>
  <c r="BF4" i="18"/>
  <c r="BF4" i="25"/>
  <c r="BF4" i="31"/>
  <c r="BF4" i="17"/>
  <c r="BF4" i="29"/>
  <c r="BF4" i="15"/>
  <c r="BF4" i="30"/>
  <c r="BF4" i="37"/>
  <c r="BF4" i="24"/>
  <c r="BG6" i="8"/>
  <c r="BG110" i="33" s="1"/>
  <c r="BF4" i="27"/>
  <c r="BG16" i="25"/>
  <c r="BH15" i="25"/>
  <c r="BG15" i="17"/>
  <c r="BF16" i="17"/>
  <c r="BF50" i="18"/>
  <c r="BK47" i="32"/>
  <c r="BK50" i="32" s="1"/>
  <c r="BD47" i="31"/>
  <c r="BD51" i="31" s="1"/>
  <c r="BF48" i="18"/>
  <c r="BF49" i="18" s="1"/>
  <c r="BC51" i="31"/>
  <c r="BC50" i="31"/>
  <c r="BE43" i="31"/>
  <c r="BE53" i="31" s="1"/>
  <c r="BE45" i="31"/>
  <c r="BE61" i="31" s="1"/>
  <c r="BE62" i="31" s="1"/>
  <c r="BE52" i="37"/>
  <c r="BE50" i="37" s="1"/>
  <c r="BF19" i="31"/>
  <c r="BE24" i="31"/>
  <c r="BC47" i="37"/>
  <c r="BC11" i="37" s="1"/>
  <c r="BC95" i="37" s="1"/>
  <c r="BC55" i="31"/>
  <c r="BD56" i="31"/>
  <c r="BD54" i="31"/>
  <c r="BD58" i="31" s="1"/>
  <c r="BD64" i="37"/>
  <c r="BD12" i="37" s="1"/>
  <c r="BC58" i="31"/>
  <c r="BC57" i="31"/>
  <c r="BC35" i="37"/>
  <c r="BC10" i="37" s="1"/>
  <c r="BG63" i="37"/>
  <c r="BG56" i="18"/>
  <c r="BG54" i="18"/>
  <c r="BG46" i="37" s="1"/>
  <c r="BF58" i="18"/>
  <c r="BF22" i="37" s="1"/>
  <c r="BF34" i="37"/>
  <c r="BF57" i="18"/>
  <c r="BG47" i="18"/>
  <c r="BH45" i="18"/>
  <c r="BH61" i="18" s="1"/>
  <c r="BH62" i="18" s="1"/>
  <c r="BI19" i="18"/>
  <c r="BH24" i="18"/>
  <c r="BH51" i="37"/>
  <c r="BH43" i="18"/>
  <c r="BH53" i="18" s="1"/>
  <c r="BL45" i="32"/>
  <c r="BL61" i="32" s="1"/>
  <c r="BL62" i="32" s="1"/>
  <c r="BL24" i="32"/>
  <c r="BL43" i="32"/>
  <c r="BL53" i="32" s="1"/>
  <c r="BL53" i="37"/>
  <c r="BM19" i="32"/>
  <c r="BJ58" i="32"/>
  <c r="BJ24" i="37" s="1"/>
  <c r="BK65" i="37"/>
  <c r="BK54" i="32"/>
  <c r="BK48" i="37" s="1"/>
  <c r="BK56" i="32"/>
  <c r="BJ36" i="37"/>
  <c r="BJ57" i="32"/>
  <c r="BJ48" i="32"/>
  <c r="BJ49" i="32" s="1"/>
  <c r="BJ50" i="32"/>
  <c r="BJ51" i="32"/>
  <c r="BB98" i="37"/>
  <c r="BB94" i="37"/>
  <c r="BB93" i="37"/>
  <c r="BB122" i="37"/>
  <c r="BB95" i="37"/>
  <c r="BB99" i="37"/>
  <c r="BB96" i="37"/>
  <c r="BD35" i="27"/>
  <c r="BD46" i="27" s="1"/>
  <c r="BD47" i="27" s="1"/>
  <c r="BD49" i="27" s="1"/>
  <c r="BD35" i="17"/>
  <c r="BD50" i="17" s="1"/>
  <c r="BD51" i="17" s="1"/>
  <c r="BD53" i="17" s="1"/>
  <c r="BI121" i="37"/>
  <c r="BJ8" i="37"/>
  <c r="BJ128" i="37" s="1"/>
  <c r="AW129" i="37"/>
  <c r="AV131" i="37"/>
  <c r="BA68" i="37"/>
  <c r="BD35" i="26"/>
  <c r="BD50" i="26" s="1"/>
  <c r="BD51" i="26" s="1"/>
  <c r="BD53" i="26" s="1"/>
  <c r="BD37" i="29"/>
  <c r="BD52" i="29" s="1"/>
  <c r="BD53" i="29" s="1"/>
  <c r="BD55" i="29" s="1"/>
  <c r="BD41" i="24"/>
  <c r="BD29" i="37"/>
  <c r="BA72" i="37"/>
  <c r="BA77" i="37"/>
  <c r="BA76" i="37"/>
  <c r="BA75" i="37"/>
  <c r="BA71" i="37"/>
  <c r="BA70" i="37"/>
  <c r="BD42" i="26"/>
  <c r="BD40" i="37"/>
  <c r="BD39" i="26"/>
  <c r="BC19" i="37"/>
  <c r="BC45" i="28"/>
  <c r="BE42" i="29"/>
  <c r="BE54" i="29"/>
  <c r="BE40" i="29"/>
  <c r="BD44" i="28"/>
  <c r="BD41" i="28"/>
  <c r="BD43" i="37"/>
  <c r="BE36" i="15"/>
  <c r="BD43" i="28"/>
  <c r="BD31" i="37"/>
  <c r="BD41" i="26"/>
  <c r="BD28" i="37"/>
  <c r="BD35" i="25"/>
  <c r="BD50" i="25" s="1"/>
  <c r="BD51" i="25" s="1"/>
  <c r="BD53" i="25" s="1"/>
  <c r="BC21" i="37"/>
  <c r="BC45" i="30"/>
  <c r="BF9" i="31"/>
  <c r="BF9" i="32"/>
  <c r="BF9" i="18"/>
  <c r="BF11" i="30"/>
  <c r="BF35" i="30" s="1"/>
  <c r="BF36" i="30" s="1"/>
  <c r="BF11" i="28"/>
  <c r="BF35" i="28" s="1"/>
  <c r="BF36" i="28" s="1"/>
  <c r="BF11" i="29"/>
  <c r="BF35" i="29" s="1"/>
  <c r="BF36" i="29" s="1"/>
  <c r="BF9" i="26"/>
  <c r="BF33" i="26" s="1"/>
  <c r="BF34" i="26" s="1"/>
  <c r="BF9" i="27"/>
  <c r="BF33" i="27" s="1"/>
  <c r="BF34" i="27" s="1"/>
  <c r="BF9" i="24"/>
  <c r="BF33" i="24" s="1"/>
  <c r="BF34" i="24" s="1"/>
  <c r="BF9" i="25"/>
  <c r="BF33" i="25" s="1"/>
  <c r="BF34" i="25" s="1"/>
  <c r="BF9" i="17"/>
  <c r="BF33" i="17" s="1"/>
  <c r="BF34" i="17" s="1"/>
  <c r="BG13" i="15"/>
  <c r="BG33" i="15" s="1"/>
  <c r="BE40" i="30"/>
  <c r="BE42" i="30"/>
  <c r="BE54" i="30"/>
  <c r="BD41" i="27"/>
  <c r="BD30" i="37"/>
  <c r="BE42" i="28"/>
  <c r="BE54" i="28"/>
  <c r="BE40" i="28"/>
  <c r="BD35" i="24"/>
  <c r="BD46" i="24" s="1"/>
  <c r="BD47" i="24" s="1"/>
  <c r="BD49" i="24" s="1"/>
  <c r="BE52" i="17"/>
  <c r="BE38" i="17"/>
  <c r="BE40" i="17"/>
  <c r="BE55" i="18"/>
  <c r="BE59" i="18"/>
  <c r="BC43" i="26"/>
  <c r="BC16" i="37"/>
  <c r="BC43" i="25"/>
  <c r="BC15" i="37"/>
  <c r="BA74" i="37"/>
  <c r="BC45" i="29"/>
  <c r="BC20" i="37"/>
  <c r="BE52" i="25"/>
  <c r="BE38" i="25"/>
  <c r="BE40" i="25"/>
  <c r="BE55" i="32"/>
  <c r="BE59" i="32"/>
  <c r="BB97" i="37"/>
  <c r="BB130" i="37"/>
  <c r="BB101" i="37"/>
  <c r="BB102" i="37"/>
  <c r="BB100" i="37"/>
  <c r="BB9" i="37"/>
  <c r="BB73" i="37" s="1"/>
  <c r="BD41" i="25"/>
  <c r="BD27" i="37"/>
  <c r="BD42" i="24"/>
  <c r="BD17" i="37" s="1"/>
  <c r="BD39" i="24"/>
  <c r="BD41" i="37"/>
  <c r="BE38" i="26"/>
  <c r="BE40" i="26"/>
  <c r="BE52" i="26"/>
  <c r="BD41" i="17"/>
  <c r="BD26" i="37"/>
  <c r="BD37" i="30"/>
  <c r="BD52" i="30" s="1"/>
  <c r="BD53" i="30" s="1"/>
  <c r="BD55" i="30" s="1"/>
  <c r="BE48" i="24"/>
  <c r="BE38" i="24"/>
  <c r="BE40" i="24"/>
  <c r="BA73" i="37"/>
  <c r="BD43" i="29"/>
  <c r="BD32" i="37"/>
  <c r="BC43" i="17"/>
  <c r="BC14" i="37"/>
  <c r="BD43" i="30"/>
  <c r="BD33" i="37"/>
  <c r="BA67" i="37"/>
  <c r="BD42" i="25"/>
  <c r="BD39" i="37"/>
  <c r="BD39" i="25"/>
  <c r="BD38" i="37"/>
  <c r="BD39" i="17"/>
  <c r="BD42" i="17"/>
  <c r="BD44" i="30"/>
  <c r="BD41" i="30"/>
  <c r="BD45" i="37"/>
  <c r="BE40" i="27"/>
  <c r="BE38" i="27"/>
  <c r="BE48" i="27"/>
  <c r="BD37" i="28"/>
  <c r="BD52" i="28" s="1"/>
  <c r="BD53" i="28" s="1"/>
  <c r="BD55" i="28" s="1"/>
  <c r="BD42" i="27"/>
  <c r="BD18" i="37" s="1"/>
  <c r="BD42" i="37"/>
  <c r="BD39" i="27"/>
  <c r="BD44" i="29"/>
  <c r="BD41" i="29"/>
  <c r="BD44" i="37"/>
  <c r="BD43" i="24" l="1"/>
  <c r="BD43" i="27"/>
  <c r="BG14" i="34"/>
  <c r="BG15" i="34"/>
  <c r="BG12" i="34"/>
  <c r="BG8" i="34"/>
  <c r="BG9" i="34"/>
  <c r="BG11" i="34"/>
  <c r="BG13" i="34"/>
  <c r="BG10" i="34"/>
  <c r="FK5" i="39"/>
  <c r="FH6" i="39"/>
  <c r="BG5" i="33"/>
  <c r="BH1" i="33"/>
  <c r="BG2" i="33"/>
  <c r="BG4" i="33" s="1"/>
  <c r="BH6" i="34"/>
  <c r="BI1" i="34"/>
  <c r="BH2" i="34"/>
  <c r="BH4" i="34" s="1"/>
  <c r="FO6" i="39"/>
  <c r="FR5" i="39"/>
  <c r="FM6" i="39"/>
  <c r="FP5" i="39"/>
  <c r="BC48" i="30"/>
  <c r="BC49" i="30" s="1"/>
  <c r="BC48" i="28"/>
  <c r="BC49" i="28" s="1"/>
  <c r="BG35" i="15"/>
  <c r="BG34" i="15"/>
  <c r="BH14" i="30"/>
  <c r="BG18" i="30"/>
  <c r="BH18" i="29"/>
  <c r="BI14" i="29"/>
  <c r="BD212" i="29"/>
  <c r="BD47" i="29" s="1"/>
  <c r="BC48" i="29"/>
  <c r="BC49" i="29" s="1"/>
  <c r="BD208" i="29"/>
  <c r="BD22" i="29" s="1"/>
  <c r="BK51" i="32"/>
  <c r="BK48" i="32"/>
  <c r="BK49" i="32" s="1"/>
  <c r="BH11" i="32"/>
  <c r="BG17" i="32"/>
  <c r="BH11" i="31"/>
  <c r="BG17" i="31"/>
  <c r="BH11" i="18"/>
  <c r="BG17" i="18"/>
  <c r="BG18" i="28"/>
  <c r="BH17" i="28"/>
  <c r="BD208" i="28"/>
  <c r="BD22" i="28" s="1"/>
  <c r="BE207" i="29"/>
  <c r="BE211" i="29"/>
  <c r="BD212" i="30"/>
  <c r="BD47" i="30" s="1"/>
  <c r="BE211" i="30"/>
  <c r="BE207" i="30"/>
  <c r="BD208" i="30"/>
  <c r="BD22" i="30" s="1"/>
  <c r="BD212" i="28"/>
  <c r="BD47" i="28" s="1"/>
  <c r="BG45" i="27"/>
  <c r="BH13" i="27"/>
  <c r="BF200" i="30"/>
  <c r="BF200" i="29"/>
  <c r="BF200" i="28"/>
  <c r="BE207" i="28"/>
  <c r="BE211" i="28"/>
  <c r="BG45" i="24"/>
  <c r="BH13" i="24"/>
  <c r="BF199" i="30"/>
  <c r="BF199" i="29"/>
  <c r="BF199" i="28"/>
  <c r="BE206" i="28"/>
  <c r="BE210" i="28"/>
  <c r="BE206" i="29"/>
  <c r="BE210" i="29"/>
  <c r="BE206" i="30"/>
  <c r="BE210" i="30"/>
  <c r="BG16" i="26"/>
  <c r="BH15" i="26"/>
  <c r="BG4" i="27"/>
  <c r="BG4" i="25"/>
  <c r="FK4" i="39"/>
  <c r="BG4" i="32"/>
  <c r="BG4" i="17"/>
  <c r="BG4" i="31"/>
  <c r="BG4" i="24"/>
  <c r="BG4" i="30"/>
  <c r="BG4" i="15"/>
  <c r="BG4" i="18"/>
  <c r="BG4" i="26"/>
  <c r="BG4" i="29"/>
  <c r="BG4" i="37"/>
  <c r="BG4" i="28"/>
  <c r="BH6" i="8"/>
  <c r="BH110" i="33" s="1"/>
  <c r="BD48" i="31"/>
  <c r="BD49" i="31" s="1"/>
  <c r="BD50" i="31"/>
  <c r="BI15" i="25"/>
  <c r="BH16" i="25"/>
  <c r="BH15" i="17"/>
  <c r="BG16" i="17"/>
  <c r="BH47" i="18"/>
  <c r="BH51" i="18" s="1"/>
  <c r="BE47" i="31"/>
  <c r="BE48" i="31" s="1"/>
  <c r="BE49" i="31" s="1"/>
  <c r="BG58" i="18"/>
  <c r="BG22" i="37" s="1"/>
  <c r="BD23" i="37"/>
  <c r="BD59" i="31"/>
  <c r="BD47" i="37"/>
  <c r="BD11" i="37" s="1"/>
  <c r="BD93" i="37" s="1"/>
  <c r="BD55" i="31"/>
  <c r="BD35" i="37"/>
  <c r="BD10" i="37" s="1"/>
  <c r="BD57" i="31"/>
  <c r="BE64" i="37"/>
  <c r="BE12" i="37" s="1"/>
  <c r="BE56" i="31"/>
  <c r="BE54" i="31"/>
  <c r="BE58" i="31" s="1"/>
  <c r="BC23" i="37"/>
  <c r="BC9" i="37" s="1"/>
  <c r="BC69" i="37" s="1"/>
  <c r="BC59" i="31"/>
  <c r="BG19" i="31"/>
  <c r="BF45" i="31"/>
  <c r="BF61" i="31" s="1"/>
  <c r="BF62" i="31" s="1"/>
  <c r="BF43" i="31"/>
  <c r="BF53" i="31" s="1"/>
  <c r="BF24" i="31"/>
  <c r="BF52" i="37"/>
  <c r="BF50" i="37" s="1"/>
  <c r="BG48" i="18"/>
  <c r="BG49" i="18" s="1"/>
  <c r="BG50" i="18"/>
  <c r="BG51" i="18"/>
  <c r="BH63" i="37"/>
  <c r="BH56" i="18"/>
  <c r="BH54" i="18"/>
  <c r="BH46" i="37" s="1"/>
  <c r="BI24" i="18"/>
  <c r="BI43" i="18"/>
  <c r="BI53" i="18" s="1"/>
  <c r="BI51" i="37"/>
  <c r="BI45" i="18"/>
  <c r="BI61" i="18" s="1"/>
  <c r="BI62" i="18" s="1"/>
  <c r="BJ19" i="18"/>
  <c r="BG57" i="18"/>
  <c r="BG34" i="37"/>
  <c r="BM24" i="32"/>
  <c r="BM43" i="32"/>
  <c r="BM53" i="32" s="1"/>
  <c r="BM45" i="32"/>
  <c r="BM61" i="32" s="1"/>
  <c r="BM62" i="32" s="1"/>
  <c r="BM53" i="37"/>
  <c r="BN19" i="32"/>
  <c r="BL47" i="32"/>
  <c r="BK58" i="32"/>
  <c r="BK24" i="37" s="1"/>
  <c r="BK36" i="37"/>
  <c r="BK57" i="32"/>
  <c r="BL65" i="37"/>
  <c r="BL54" i="32"/>
  <c r="BL48" i="37" s="1"/>
  <c r="BL56" i="32"/>
  <c r="BE35" i="24"/>
  <c r="BE46" i="24" s="1"/>
  <c r="BE47" i="24" s="1"/>
  <c r="BE49" i="24" s="1"/>
  <c r="BE35" i="27"/>
  <c r="BE46" i="27" s="1"/>
  <c r="BE47" i="27" s="1"/>
  <c r="BE49" i="27" s="1"/>
  <c r="BK8" i="37"/>
  <c r="BK128" i="37" s="1"/>
  <c r="BJ121" i="37"/>
  <c r="AW131" i="37"/>
  <c r="AX129" i="37"/>
  <c r="BE35" i="26"/>
  <c r="BE50" i="26" s="1"/>
  <c r="BE51" i="26" s="1"/>
  <c r="BE53" i="26" s="1"/>
  <c r="BE35" i="17"/>
  <c r="BE50" i="17" s="1"/>
  <c r="BE51" i="17" s="1"/>
  <c r="BE53" i="17" s="1"/>
  <c r="BB68" i="37"/>
  <c r="BE37" i="28"/>
  <c r="BE52" i="28" s="1"/>
  <c r="BE53" i="28" s="1"/>
  <c r="BE55" i="28" s="1"/>
  <c r="BB74" i="37"/>
  <c r="BB72" i="37"/>
  <c r="BG9" i="31"/>
  <c r="BG9" i="32"/>
  <c r="BG9" i="18"/>
  <c r="BG11" i="30"/>
  <c r="BG35" i="30" s="1"/>
  <c r="BG36" i="30" s="1"/>
  <c r="BG11" i="29"/>
  <c r="BG35" i="29" s="1"/>
  <c r="BG36" i="29" s="1"/>
  <c r="BG11" i="28"/>
  <c r="BG35" i="28" s="1"/>
  <c r="BG36" i="28" s="1"/>
  <c r="BG9" i="26"/>
  <c r="BG33" i="26" s="1"/>
  <c r="BG34" i="26" s="1"/>
  <c r="BG9" i="27"/>
  <c r="BG33" i="27" s="1"/>
  <c r="BG34" i="27" s="1"/>
  <c r="BG9" i="24"/>
  <c r="BG33" i="24" s="1"/>
  <c r="BG34" i="24" s="1"/>
  <c r="BG9" i="25"/>
  <c r="BG33" i="25" s="1"/>
  <c r="BG34" i="25" s="1"/>
  <c r="BG9" i="17"/>
  <c r="BG33" i="17" s="1"/>
  <c r="BG34" i="17" s="1"/>
  <c r="BH13" i="15"/>
  <c r="BH33" i="15" s="1"/>
  <c r="BF54" i="30"/>
  <c r="BF40" i="30"/>
  <c r="BF42" i="30"/>
  <c r="BC99" i="37"/>
  <c r="BF38" i="17"/>
  <c r="BF52" i="17"/>
  <c r="BF40" i="17"/>
  <c r="BF55" i="18"/>
  <c r="BF59" i="18"/>
  <c r="BD20" i="37"/>
  <c r="BD45" i="29"/>
  <c r="BE41" i="27"/>
  <c r="BE30" i="37"/>
  <c r="BE29" i="37"/>
  <c r="BE41" i="24"/>
  <c r="BB67" i="37"/>
  <c r="BC96" i="37"/>
  <c r="BF40" i="25"/>
  <c r="BF38" i="25"/>
  <c r="BF52" i="25"/>
  <c r="BF55" i="32"/>
  <c r="BF59" i="32"/>
  <c r="BE42" i="27"/>
  <c r="BE18" i="37" s="1"/>
  <c r="BE42" i="37"/>
  <c r="BE39" i="27"/>
  <c r="BE41" i="37"/>
  <c r="BE39" i="24"/>
  <c r="BE42" i="24"/>
  <c r="BE17" i="37" s="1"/>
  <c r="BE41" i="26"/>
  <c r="BE28" i="37"/>
  <c r="BB69" i="37"/>
  <c r="BB76" i="37"/>
  <c r="BB75" i="37"/>
  <c r="BB77" i="37"/>
  <c r="BB70" i="37"/>
  <c r="BB71" i="37"/>
  <c r="BE35" i="25"/>
  <c r="BE50" i="25" s="1"/>
  <c r="BE51" i="25" s="1"/>
  <c r="BE53" i="25" s="1"/>
  <c r="BF48" i="24"/>
  <c r="BF38" i="24"/>
  <c r="BF40" i="24"/>
  <c r="BD45" i="28"/>
  <c r="BD19" i="37"/>
  <c r="BD43" i="25"/>
  <c r="BD15" i="37"/>
  <c r="BE42" i="26"/>
  <c r="BE39" i="26"/>
  <c r="BE40" i="37"/>
  <c r="BE41" i="25"/>
  <c r="BE27" i="37"/>
  <c r="BE43" i="30"/>
  <c r="BE33" i="37"/>
  <c r="BF48" i="27"/>
  <c r="BF38" i="27"/>
  <c r="BF40" i="27"/>
  <c r="BC94" i="37"/>
  <c r="BE44" i="29"/>
  <c r="BE41" i="29"/>
  <c r="BE44" i="37"/>
  <c r="BE42" i="25"/>
  <c r="BE39" i="37"/>
  <c r="BE39" i="25"/>
  <c r="BE26" i="37"/>
  <c r="BE41" i="17"/>
  <c r="BE41" i="28"/>
  <c r="BE43" i="37"/>
  <c r="BE44" i="28"/>
  <c r="BE37" i="30"/>
  <c r="BE52" i="30" s="1"/>
  <c r="BE53" i="30" s="1"/>
  <c r="BE55" i="30" s="1"/>
  <c r="BF40" i="26"/>
  <c r="BF38" i="26"/>
  <c r="BF52" i="26"/>
  <c r="BD43" i="26"/>
  <c r="BD16" i="37"/>
  <c r="BD45" i="30"/>
  <c r="BD21" i="37"/>
  <c r="BC93" i="37"/>
  <c r="BC102" i="37"/>
  <c r="BC101" i="37"/>
  <c r="BC100" i="37"/>
  <c r="BC130" i="37"/>
  <c r="BC97" i="37"/>
  <c r="BC92" i="37"/>
  <c r="BE39" i="17"/>
  <c r="BE42" i="17"/>
  <c r="BE38" i="37"/>
  <c r="BE45" i="37"/>
  <c r="BE44" i="30"/>
  <c r="BE41" i="30"/>
  <c r="BF54" i="29"/>
  <c r="BF40" i="29"/>
  <c r="BF42" i="29"/>
  <c r="BC98" i="37"/>
  <c r="BE43" i="29"/>
  <c r="BE32" i="37"/>
  <c r="BD43" i="17"/>
  <c r="BD14" i="37"/>
  <c r="BE31" i="37"/>
  <c r="BE43" i="28"/>
  <c r="BF36" i="15"/>
  <c r="BF54" i="28"/>
  <c r="BF42" i="28"/>
  <c r="BF40" i="28"/>
  <c r="BE37" i="29"/>
  <c r="BE52" i="29" s="1"/>
  <c r="BE53" i="29" s="1"/>
  <c r="BE55" i="29" s="1"/>
  <c r="BC122" i="37"/>
  <c r="BE43" i="27" l="1"/>
  <c r="BE43" i="24"/>
  <c r="FS5" i="39"/>
  <c r="FP6" i="39"/>
  <c r="BI1" i="33"/>
  <c r="BH5" i="33"/>
  <c r="BH2" i="33"/>
  <c r="BI6" i="34"/>
  <c r="BJ1" i="34"/>
  <c r="BI2" i="34"/>
  <c r="FU5" i="39"/>
  <c r="FR6" i="39"/>
  <c r="FN5" i="39"/>
  <c r="FK6" i="39"/>
  <c r="BH34" i="15"/>
  <c r="BH35" i="15"/>
  <c r="BH18" i="30"/>
  <c r="BI14" i="30"/>
  <c r="BI18" i="29"/>
  <c r="BJ14" i="29"/>
  <c r="BD48" i="29"/>
  <c r="BD49" i="29" s="1"/>
  <c r="BD48" i="28"/>
  <c r="BD49" i="28" s="1"/>
  <c r="BE212" i="29"/>
  <c r="BE47" i="29" s="1"/>
  <c r="BE208" i="28"/>
  <c r="BE22" i="28" s="1"/>
  <c r="BE212" i="28"/>
  <c r="BE47" i="28" s="1"/>
  <c r="BD48" i="30"/>
  <c r="BD49" i="30" s="1"/>
  <c r="BI11" i="32"/>
  <c r="BH17" i="32"/>
  <c r="BI11" i="31"/>
  <c r="BH17" i="31"/>
  <c r="BI11" i="18"/>
  <c r="BH17" i="18"/>
  <c r="BI17" i="28"/>
  <c r="BH18" i="28"/>
  <c r="BE212" i="30"/>
  <c r="BE47" i="30" s="1"/>
  <c r="BE208" i="29"/>
  <c r="BE22" i="29" s="1"/>
  <c r="BG200" i="30"/>
  <c r="BG200" i="29"/>
  <c r="BG200" i="28"/>
  <c r="BF207" i="28"/>
  <c r="BF211" i="28"/>
  <c r="BF211" i="30"/>
  <c r="BF207" i="30"/>
  <c r="BF207" i="29"/>
  <c r="BF211" i="29"/>
  <c r="BE208" i="30"/>
  <c r="BE22" i="30" s="1"/>
  <c r="BI13" i="27"/>
  <c r="BH45" i="27"/>
  <c r="BF210" i="28"/>
  <c r="BF206" i="28"/>
  <c r="BF206" i="29"/>
  <c r="BF210" i="29"/>
  <c r="BF206" i="30"/>
  <c r="BF210" i="30"/>
  <c r="BH45" i="24"/>
  <c r="BI13" i="24"/>
  <c r="BG199" i="29"/>
  <c r="BG199" i="28"/>
  <c r="BG199" i="30"/>
  <c r="BI15" i="26"/>
  <c r="BH16" i="26"/>
  <c r="BH50" i="18"/>
  <c r="BH48" i="18"/>
  <c r="BH49" i="18" s="1"/>
  <c r="BH4" i="31"/>
  <c r="BH4" i="17"/>
  <c r="BH4" i="18"/>
  <c r="BH4" i="15"/>
  <c r="BH4" i="30"/>
  <c r="BH4" i="37"/>
  <c r="BH4" i="29"/>
  <c r="BH4" i="25"/>
  <c r="BH4" i="28"/>
  <c r="BI6" i="8"/>
  <c r="BI110" i="33" s="1"/>
  <c r="BH4" i="27"/>
  <c r="BH4" i="24"/>
  <c r="FN4" i="39"/>
  <c r="BH4" i="32"/>
  <c r="BH4" i="26"/>
  <c r="BJ15" i="25"/>
  <c r="BI16" i="25"/>
  <c r="BI15" i="17"/>
  <c r="BH16" i="17"/>
  <c r="BF47" i="31"/>
  <c r="BF51" i="31" s="1"/>
  <c r="BL58" i="32"/>
  <c r="BL24" i="37" s="1"/>
  <c r="BH58" i="18"/>
  <c r="BH22" i="37" s="1"/>
  <c r="BE50" i="31"/>
  <c r="BE51" i="31"/>
  <c r="BE23" i="37"/>
  <c r="BE59" i="31"/>
  <c r="BE47" i="37"/>
  <c r="BE11" i="37" s="1"/>
  <c r="BE94" i="37" s="1"/>
  <c r="BE55" i="31"/>
  <c r="BE35" i="37"/>
  <c r="BE10" i="37" s="1"/>
  <c r="BE57" i="31"/>
  <c r="BF64" i="37"/>
  <c r="BF12" i="37" s="1"/>
  <c r="BF54" i="31"/>
  <c r="BF58" i="31" s="1"/>
  <c r="BF56" i="31"/>
  <c r="BG24" i="31"/>
  <c r="BG52" i="37"/>
  <c r="BG50" i="37" s="1"/>
  <c r="BH19" i="31"/>
  <c r="BG43" i="31"/>
  <c r="BG53" i="31" s="1"/>
  <c r="BG45" i="31"/>
  <c r="BG61" i="31" s="1"/>
  <c r="BG62" i="31" s="1"/>
  <c r="BK19" i="18"/>
  <c r="BJ24" i="18"/>
  <c r="BJ45" i="18"/>
  <c r="BJ61" i="18" s="1"/>
  <c r="BJ62" i="18" s="1"/>
  <c r="BJ51" i="37"/>
  <c r="BJ43" i="18"/>
  <c r="BJ53" i="18" s="1"/>
  <c r="BI63" i="37"/>
  <c r="BI54" i="18"/>
  <c r="BI46" i="37" s="1"/>
  <c r="BI56" i="18"/>
  <c r="BI47" i="18"/>
  <c r="BH57" i="18"/>
  <c r="BH34" i="37"/>
  <c r="BL36" i="37"/>
  <c r="BL57" i="32"/>
  <c r="BN24" i="32"/>
  <c r="BN43" i="32"/>
  <c r="BN53" i="32" s="1"/>
  <c r="BN45" i="32"/>
  <c r="BN61" i="32" s="1"/>
  <c r="BN62" i="32" s="1"/>
  <c r="BN53" i="37"/>
  <c r="BO19" i="32"/>
  <c r="BL48" i="32"/>
  <c r="BL49" i="32" s="1"/>
  <c r="BL50" i="32"/>
  <c r="BL51" i="32"/>
  <c r="BM47" i="32"/>
  <c r="BK121" i="37"/>
  <c r="BM65" i="37"/>
  <c r="BM56" i="32"/>
  <c r="BM54" i="32"/>
  <c r="BM48" i="37" s="1"/>
  <c r="BD98" i="37"/>
  <c r="BD99" i="37"/>
  <c r="BD96" i="37"/>
  <c r="BD97" i="37"/>
  <c r="BD122" i="37"/>
  <c r="BD94" i="37"/>
  <c r="BF35" i="25"/>
  <c r="BF50" i="25" s="1"/>
  <c r="BF51" i="25" s="1"/>
  <c r="BF53" i="25" s="1"/>
  <c r="BL8" i="37"/>
  <c r="BL128" i="37" s="1"/>
  <c r="AX131" i="37"/>
  <c r="AY129" i="37"/>
  <c r="BF37" i="29"/>
  <c r="BF52" i="29" s="1"/>
  <c r="BF53" i="29" s="1"/>
  <c r="BF55" i="29" s="1"/>
  <c r="BF37" i="28"/>
  <c r="BF52" i="28" s="1"/>
  <c r="BF53" i="28" s="1"/>
  <c r="BF55" i="28" s="1"/>
  <c r="BF35" i="27"/>
  <c r="BF46" i="27" s="1"/>
  <c r="BF47" i="27" s="1"/>
  <c r="BF49" i="27" s="1"/>
  <c r="BF35" i="17"/>
  <c r="BF50" i="17" s="1"/>
  <c r="BF51" i="17" s="1"/>
  <c r="BF53" i="17" s="1"/>
  <c r="BD95" i="37"/>
  <c r="BF35" i="24"/>
  <c r="BF46" i="24" s="1"/>
  <c r="BF47" i="24" s="1"/>
  <c r="BF49" i="24" s="1"/>
  <c r="BC72" i="37"/>
  <c r="BF41" i="30"/>
  <c r="BF45" i="37"/>
  <c r="BF44" i="30"/>
  <c r="BG40" i="26"/>
  <c r="BG38" i="26"/>
  <c r="BG52" i="26"/>
  <c r="BE15" i="37"/>
  <c r="BE43" i="25"/>
  <c r="BE20" i="37"/>
  <c r="BE45" i="29"/>
  <c r="BG42" i="28"/>
  <c r="BG54" i="28"/>
  <c r="BG40" i="28"/>
  <c r="BE19" i="37"/>
  <c r="BE45" i="28"/>
  <c r="BG36" i="15"/>
  <c r="BG40" i="29"/>
  <c r="BG42" i="29"/>
  <c r="BG54" i="29"/>
  <c r="BE21" i="37"/>
  <c r="BE45" i="30"/>
  <c r="BC68" i="37"/>
  <c r="BC77" i="37"/>
  <c r="BC76" i="37"/>
  <c r="BC75" i="37"/>
  <c r="BC70" i="37"/>
  <c r="BC71" i="37"/>
  <c r="BH9" i="32"/>
  <c r="BH11" i="30"/>
  <c r="BH35" i="30" s="1"/>
  <c r="BH36" i="30" s="1"/>
  <c r="BH11" i="29"/>
  <c r="BH35" i="29" s="1"/>
  <c r="BH36" i="29" s="1"/>
  <c r="BH9" i="31"/>
  <c r="BH9" i="18"/>
  <c r="BH11" i="28"/>
  <c r="BH35" i="28" s="1"/>
  <c r="BH36" i="28" s="1"/>
  <c r="BH9" i="26"/>
  <c r="BH33" i="26" s="1"/>
  <c r="BH34" i="26" s="1"/>
  <c r="BH9" i="24"/>
  <c r="BH33" i="24" s="1"/>
  <c r="BH34" i="24" s="1"/>
  <c r="BH9" i="25"/>
  <c r="BH33" i="25" s="1"/>
  <c r="BH34" i="25" s="1"/>
  <c r="BH9" i="27"/>
  <c r="BH33" i="27" s="1"/>
  <c r="BH34" i="27" s="1"/>
  <c r="BH9" i="17"/>
  <c r="BH33" i="17" s="1"/>
  <c r="BH34" i="17" s="1"/>
  <c r="BI13" i="15"/>
  <c r="BI33" i="15" s="1"/>
  <c r="BG42" i="30"/>
  <c r="BG40" i="30"/>
  <c r="BG54" i="30"/>
  <c r="BC74" i="37"/>
  <c r="BC67" i="37"/>
  <c r="BF41" i="27"/>
  <c r="BF30" i="37"/>
  <c r="BD130" i="37"/>
  <c r="BD102" i="37"/>
  <c r="BD100" i="37"/>
  <c r="BD101" i="37"/>
  <c r="BG38" i="17"/>
  <c r="BG52" i="17"/>
  <c r="BG40" i="17"/>
  <c r="BG55" i="18"/>
  <c r="BG59" i="18"/>
  <c r="BF39" i="27"/>
  <c r="BF42" i="37"/>
  <c r="BF42" i="27"/>
  <c r="BF18" i="37" s="1"/>
  <c r="BE43" i="26"/>
  <c r="BE16" i="37"/>
  <c r="BF41" i="24"/>
  <c r="BF29" i="37"/>
  <c r="BF26" i="37"/>
  <c r="BF41" i="17"/>
  <c r="BD92" i="37"/>
  <c r="BG38" i="25"/>
  <c r="BG52" i="25"/>
  <c r="BG40" i="25"/>
  <c r="BG55" i="32"/>
  <c r="BG59" i="32"/>
  <c r="BF44" i="29"/>
  <c r="BF41" i="29"/>
  <c r="BF44" i="37"/>
  <c r="BE43" i="17"/>
  <c r="BE14" i="37"/>
  <c r="BF35" i="26"/>
  <c r="BF50" i="26" s="1"/>
  <c r="BF51" i="26" s="1"/>
  <c r="BF53" i="26" s="1"/>
  <c r="BF41" i="37"/>
  <c r="BF39" i="24"/>
  <c r="BF42" i="24"/>
  <c r="BF17" i="37" s="1"/>
  <c r="BF42" i="25"/>
  <c r="BF39" i="37"/>
  <c r="BF39" i="25"/>
  <c r="BF33" i="37"/>
  <c r="BF43" i="30"/>
  <c r="BG48" i="24"/>
  <c r="BG38" i="24"/>
  <c r="BG40" i="24"/>
  <c r="BF41" i="26"/>
  <c r="BF28" i="37"/>
  <c r="BF44" i="28"/>
  <c r="BF41" i="28"/>
  <c r="BF43" i="37"/>
  <c r="BD9" i="37"/>
  <c r="BF43" i="28"/>
  <c r="BF31" i="37"/>
  <c r="BF32" i="37"/>
  <c r="BF43" i="29"/>
  <c r="BF40" i="37"/>
  <c r="BF42" i="26"/>
  <c r="BF39" i="26"/>
  <c r="BF27" i="37"/>
  <c r="BF41" i="25"/>
  <c r="BF39" i="17"/>
  <c r="BF42" i="17"/>
  <c r="BF38" i="37"/>
  <c r="BF37" i="30"/>
  <c r="BF52" i="30" s="1"/>
  <c r="BF53" i="30" s="1"/>
  <c r="BF55" i="30" s="1"/>
  <c r="BG48" i="27"/>
  <c r="BG38" i="27"/>
  <c r="BG40" i="27"/>
  <c r="BC73" i="37"/>
  <c r="BF43" i="24" l="1"/>
  <c r="BF43" i="27"/>
  <c r="BJ1" i="33"/>
  <c r="BI5" i="33"/>
  <c r="BI2" i="33"/>
  <c r="BI4" i="33" s="1"/>
  <c r="FQ5" i="39"/>
  <c r="FN6" i="39"/>
  <c r="FU6" i="39"/>
  <c r="FX5" i="39"/>
  <c r="BK1" i="34"/>
  <c r="BJ6" i="34"/>
  <c r="BJ2" i="34"/>
  <c r="FV5" i="39"/>
  <c r="FS6" i="39"/>
  <c r="BE48" i="29"/>
  <c r="BE49" i="29" s="1"/>
  <c r="BI35" i="15"/>
  <c r="BI34" i="15"/>
  <c r="BI18" i="30"/>
  <c r="BJ14" i="30"/>
  <c r="BJ18" i="29"/>
  <c r="BK14" i="29"/>
  <c r="BE48" i="28"/>
  <c r="BE49" i="28" s="1"/>
  <c r="BF208" i="28"/>
  <c r="BF22" i="28" s="1"/>
  <c r="BI17" i="32"/>
  <c r="BJ11" i="32"/>
  <c r="BJ11" i="31"/>
  <c r="BI17" i="31"/>
  <c r="BJ11" i="18"/>
  <c r="BI17" i="18"/>
  <c r="BJ17" i="28"/>
  <c r="BI18" i="28"/>
  <c r="BE48" i="30"/>
  <c r="BE49" i="30" s="1"/>
  <c r="BF208" i="30"/>
  <c r="BF22" i="30" s="1"/>
  <c r="BF208" i="29"/>
  <c r="BF22" i="29" s="1"/>
  <c r="BF212" i="28"/>
  <c r="BF47" i="28" s="1"/>
  <c r="BF212" i="30"/>
  <c r="BF47" i="30" s="1"/>
  <c r="BJ13" i="27"/>
  <c r="BI45" i="27"/>
  <c r="BG207" i="28"/>
  <c r="BG211" i="28"/>
  <c r="BH200" i="30"/>
  <c r="BH200" i="29"/>
  <c r="BH200" i="28"/>
  <c r="BF212" i="29"/>
  <c r="BF47" i="29" s="1"/>
  <c r="BG207" i="29"/>
  <c r="BG211" i="29"/>
  <c r="BG207" i="30"/>
  <c r="BG211" i="30"/>
  <c r="BH199" i="29"/>
  <c r="BH199" i="28"/>
  <c r="BH199" i="30"/>
  <c r="BG210" i="30"/>
  <c r="BG206" i="30"/>
  <c r="BG206" i="28"/>
  <c r="BG210" i="28"/>
  <c r="BG206" i="29"/>
  <c r="BG210" i="29"/>
  <c r="BI45" i="24"/>
  <c r="BJ13" i="24"/>
  <c r="BJ15" i="26"/>
  <c r="BI16" i="26"/>
  <c r="BI4" i="32"/>
  <c r="BI4" i="26"/>
  <c r="BI4" i="18"/>
  <c r="BI4" i="17"/>
  <c r="BI4" i="29"/>
  <c r="BI4" i="37"/>
  <c r="BI4" i="28"/>
  <c r="BI4" i="15"/>
  <c r="BI4" i="27"/>
  <c r="BJ6" i="8"/>
  <c r="BJ110" i="33" s="1"/>
  <c r="BI4" i="30"/>
  <c r="BI4" i="24"/>
  <c r="BI4" i="31"/>
  <c r="BI4" i="25"/>
  <c r="FQ4" i="39"/>
  <c r="BF50" i="31"/>
  <c r="BF48" i="31"/>
  <c r="BF49" i="31" s="1"/>
  <c r="BK15" i="25"/>
  <c r="BJ16" i="25"/>
  <c r="BJ15" i="17"/>
  <c r="BI16" i="17"/>
  <c r="BI58" i="18"/>
  <c r="BI22" i="37" s="1"/>
  <c r="BM58" i="32"/>
  <c r="BM24" i="37" s="1"/>
  <c r="BJ47" i="18"/>
  <c r="BJ50" i="18" s="1"/>
  <c r="BF23" i="37"/>
  <c r="BF59" i="31"/>
  <c r="BF35" i="37"/>
  <c r="BF10" i="37" s="1"/>
  <c r="BF57" i="31"/>
  <c r="BG47" i="31"/>
  <c r="BF47" i="37"/>
  <c r="BF11" i="37" s="1"/>
  <c r="BF55" i="31"/>
  <c r="BG64" i="37"/>
  <c r="BG12" i="37" s="1"/>
  <c r="BG56" i="31"/>
  <c r="BG54" i="31"/>
  <c r="BG58" i="31" s="1"/>
  <c r="BH45" i="31"/>
  <c r="BH61" i="31" s="1"/>
  <c r="BH62" i="31" s="1"/>
  <c r="BH24" i="31"/>
  <c r="BH52" i="37"/>
  <c r="BH50" i="37" s="1"/>
  <c r="BI19" i="31"/>
  <c r="BH43" i="31"/>
  <c r="BH53" i="31" s="1"/>
  <c r="BJ63" i="37"/>
  <c r="BJ56" i="18"/>
  <c r="BJ54" i="18"/>
  <c r="BJ46" i="37" s="1"/>
  <c r="BI50" i="18"/>
  <c r="BI51" i="18"/>
  <c r="BI48" i="18"/>
  <c r="BI49" i="18" s="1"/>
  <c r="BI34" i="37"/>
  <c r="BI57" i="18"/>
  <c r="BK24" i="18"/>
  <c r="BK51" i="37"/>
  <c r="BK43" i="18"/>
  <c r="BK53" i="18" s="1"/>
  <c r="BK45" i="18"/>
  <c r="BK61" i="18" s="1"/>
  <c r="BK62" i="18" s="1"/>
  <c r="BL19" i="18"/>
  <c r="BN47" i="32"/>
  <c r="BM48" i="32"/>
  <c r="BM49" i="32" s="1"/>
  <c r="BM50" i="32"/>
  <c r="BM51" i="32"/>
  <c r="BM36" i="37"/>
  <c r="BM57" i="32"/>
  <c r="BN65" i="37"/>
  <c r="BN56" i="32"/>
  <c r="BN54" i="32"/>
  <c r="BN48" i="37" s="1"/>
  <c r="BO43" i="32"/>
  <c r="BO53" i="32" s="1"/>
  <c r="BO45" i="32"/>
  <c r="BO61" i="32" s="1"/>
  <c r="BO62" i="32" s="1"/>
  <c r="BO24" i="32"/>
  <c r="BO53" i="37"/>
  <c r="BP19" i="32"/>
  <c r="BG37" i="29"/>
  <c r="BG52" i="29" s="1"/>
  <c r="BG53" i="29" s="1"/>
  <c r="BG55" i="29" s="1"/>
  <c r="BE122" i="37"/>
  <c r="BE98" i="37"/>
  <c r="BG35" i="25"/>
  <c r="BG50" i="25" s="1"/>
  <c r="BG51" i="25" s="1"/>
  <c r="BG53" i="25" s="1"/>
  <c r="BM8" i="37"/>
  <c r="BM128" i="37" s="1"/>
  <c r="BL121" i="37"/>
  <c r="AZ129" i="37"/>
  <c r="AY131" i="37"/>
  <c r="BG35" i="17"/>
  <c r="BG50" i="17" s="1"/>
  <c r="BG51" i="17" s="1"/>
  <c r="BG53" i="17" s="1"/>
  <c r="BG35" i="24"/>
  <c r="BG46" i="24" s="1"/>
  <c r="BG47" i="24" s="1"/>
  <c r="BG49" i="24" s="1"/>
  <c r="BG42" i="27"/>
  <c r="BG18" i="37" s="1"/>
  <c r="BG42" i="37"/>
  <c r="BG39" i="27"/>
  <c r="BG44" i="30"/>
  <c r="BG41" i="30"/>
  <c r="BG45" i="37"/>
  <c r="BH40" i="26"/>
  <c r="BH38" i="26"/>
  <c r="BH52" i="26"/>
  <c r="BG28" i="37"/>
  <c r="BG41" i="26"/>
  <c r="BD77" i="37"/>
  <c r="BD75" i="37"/>
  <c r="BD76" i="37"/>
  <c r="BD70" i="37"/>
  <c r="BD71" i="37"/>
  <c r="BE130" i="37"/>
  <c r="BE102" i="37"/>
  <c r="BE100" i="37"/>
  <c r="BE101" i="37"/>
  <c r="BG39" i="17"/>
  <c r="BG38" i="37"/>
  <c r="BG42" i="17"/>
  <c r="BG43" i="30"/>
  <c r="BG33" i="37"/>
  <c r="BH40" i="28"/>
  <c r="BH42" i="28"/>
  <c r="BH54" i="28"/>
  <c r="BD69" i="37"/>
  <c r="BF21" i="37"/>
  <c r="BF45" i="30"/>
  <c r="BD67" i="37"/>
  <c r="BE9" i="37"/>
  <c r="BE67" i="37" s="1"/>
  <c r="BE92" i="37"/>
  <c r="BH36" i="15"/>
  <c r="BH55" i="18"/>
  <c r="BH59" i="18"/>
  <c r="BD74" i="37"/>
  <c r="BF43" i="26"/>
  <c r="BF16" i="37"/>
  <c r="BF43" i="25"/>
  <c r="BF15" i="37"/>
  <c r="BG27" i="37"/>
  <c r="BG41" i="25"/>
  <c r="BI9" i="32"/>
  <c r="BI9" i="31"/>
  <c r="BI11" i="30"/>
  <c r="BI35" i="30" s="1"/>
  <c r="BI36" i="30" s="1"/>
  <c r="BI11" i="29"/>
  <c r="BI35" i="29" s="1"/>
  <c r="BI36" i="29" s="1"/>
  <c r="BI9" i="18"/>
  <c r="BI11" i="28"/>
  <c r="BI35" i="28" s="1"/>
  <c r="BI36" i="28" s="1"/>
  <c r="BI9" i="27"/>
  <c r="BI33" i="27" s="1"/>
  <c r="BI34" i="27" s="1"/>
  <c r="BI9" i="24"/>
  <c r="BI33" i="24" s="1"/>
  <c r="BI34" i="24" s="1"/>
  <c r="BI9" i="26"/>
  <c r="BI33" i="26" s="1"/>
  <c r="BI34" i="26" s="1"/>
  <c r="BI9" i="25"/>
  <c r="BI33" i="25" s="1"/>
  <c r="BI34" i="25" s="1"/>
  <c r="BI9" i="17"/>
  <c r="BI33" i="17" s="1"/>
  <c r="BI34" i="17" s="1"/>
  <c r="BJ13" i="15"/>
  <c r="BJ33" i="15" s="1"/>
  <c r="BG43" i="29"/>
  <c r="BG32" i="37"/>
  <c r="BG44" i="28"/>
  <c r="BG41" i="28"/>
  <c r="BG43" i="37"/>
  <c r="BF43" i="17"/>
  <c r="BF14" i="37"/>
  <c r="BG41" i="24"/>
  <c r="BG29" i="37"/>
  <c r="BE99" i="37"/>
  <c r="BH52" i="17"/>
  <c r="BH38" i="17"/>
  <c r="BH40" i="17"/>
  <c r="BH42" i="29"/>
  <c r="BH40" i="29"/>
  <c r="BH54" i="29"/>
  <c r="BG44" i="29"/>
  <c r="BG41" i="29"/>
  <c r="BG44" i="37"/>
  <c r="BF45" i="28"/>
  <c r="BF19" i="37"/>
  <c r="BG42" i="24"/>
  <c r="BG17" i="37" s="1"/>
  <c r="BG39" i="24"/>
  <c r="BG41" i="37"/>
  <c r="BG42" i="25"/>
  <c r="BG39" i="25"/>
  <c r="BG39" i="37"/>
  <c r="BE97" i="37"/>
  <c r="BH38" i="27"/>
  <c r="BH48" i="27"/>
  <c r="BH40" i="27"/>
  <c r="BH54" i="30"/>
  <c r="BH40" i="30"/>
  <c r="BH42" i="30"/>
  <c r="BG43" i="28"/>
  <c r="BG31" i="37"/>
  <c r="BE96" i="37"/>
  <c r="BD73" i="37"/>
  <c r="BG37" i="30"/>
  <c r="BG52" i="30" s="1"/>
  <c r="BG53" i="30" s="1"/>
  <c r="BG55" i="30" s="1"/>
  <c r="BH40" i="25"/>
  <c r="BH38" i="25"/>
  <c r="BH52" i="25"/>
  <c r="BH55" i="32"/>
  <c r="BH59" i="32"/>
  <c r="BG37" i="28"/>
  <c r="BG52" i="28" s="1"/>
  <c r="BG53" i="28" s="1"/>
  <c r="BG55" i="28" s="1"/>
  <c r="BG35" i="26"/>
  <c r="BG50" i="26" s="1"/>
  <c r="BG51" i="26" s="1"/>
  <c r="BG53" i="26" s="1"/>
  <c r="BD72" i="37"/>
  <c r="BG30" i="37"/>
  <c r="BG41" i="27"/>
  <c r="BG35" i="27"/>
  <c r="BG46" i="27" s="1"/>
  <c r="BD68" i="37"/>
  <c r="BF45" i="29"/>
  <c r="BF20" i="37"/>
  <c r="BG26" i="37"/>
  <c r="BG41" i="17"/>
  <c r="BH40" i="24"/>
  <c r="BH48" i="24"/>
  <c r="BH38" i="24"/>
  <c r="BE95" i="37"/>
  <c r="BG42" i="26"/>
  <c r="BG39" i="26"/>
  <c r="BG40" i="37"/>
  <c r="BE93" i="37"/>
  <c r="BG43" i="24" l="1"/>
  <c r="BL1" i="34"/>
  <c r="BK6" i="34"/>
  <c r="BK2" i="34"/>
  <c r="FQ6" i="39"/>
  <c r="FT5" i="39"/>
  <c r="FY5" i="39"/>
  <c r="FV6" i="39"/>
  <c r="GA5" i="39"/>
  <c r="FX6" i="39"/>
  <c r="BK1" i="33"/>
  <c r="BJ5" i="33"/>
  <c r="BJ2" i="33"/>
  <c r="BF48" i="29"/>
  <c r="BF49" i="29" s="1"/>
  <c r="BJ35" i="15"/>
  <c r="BJ34" i="15"/>
  <c r="BJ18" i="30"/>
  <c r="BK14" i="30"/>
  <c r="BK18" i="29"/>
  <c r="BL14" i="29"/>
  <c r="BG212" i="28"/>
  <c r="BG47" i="28" s="1"/>
  <c r="BF48" i="28"/>
  <c r="BF49" i="28" s="1"/>
  <c r="BF48" i="30"/>
  <c r="BF49" i="30" s="1"/>
  <c r="BG208" i="28"/>
  <c r="BG22" i="28" s="1"/>
  <c r="BK11" i="32"/>
  <c r="BJ17" i="32"/>
  <c r="BK11" i="31"/>
  <c r="BJ17" i="31"/>
  <c r="BK11" i="18"/>
  <c r="BJ17" i="18"/>
  <c r="BK17" i="28"/>
  <c r="BJ18" i="28"/>
  <c r="BG208" i="30"/>
  <c r="BG22" i="30" s="1"/>
  <c r="BG208" i="29"/>
  <c r="BG22" i="29" s="1"/>
  <c r="BG212" i="30"/>
  <c r="BG47" i="30" s="1"/>
  <c r="BI200" i="29"/>
  <c r="BI200" i="28"/>
  <c r="BI200" i="30"/>
  <c r="BH207" i="28"/>
  <c r="BH211" i="28"/>
  <c r="BK13" i="27"/>
  <c r="BJ45" i="27"/>
  <c r="BG212" i="29"/>
  <c r="BG47" i="29" s="1"/>
  <c r="BH207" i="29"/>
  <c r="BH211" i="29"/>
  <c r="BH211" i="30"/>
  <c r="BH207" i="30"/>
  <c r="BK13" i="24"/>
  <c r="BJ45" i="24"/>
  <c r="BH206" i="30"/>
  <c r="BH210" i="30"/>
  <c r="BI199" i="29"/>
  <c r="BI199" i="28"/>
  <c r="BI199" i="30"/>
  <c r="BH210" i="28"/>
  <c r="BH206" i="28"/>
  <c r="BH206" i="29"/>
  <c r="BH210" i="29"/>
  <c r="BK15" i="26"/>
  <c r="BJ16" i="26"/>
  <c r="BJ4" i="29"/>
  <c r="BJ4" i="32"/>
  <c r="BJ4" i="26"/>
  <c r="FT4" i="39"/>
  <c r="BJ4" i="31"/>
  <c r="BJ4" i="25"/>
  <c r="BJ4" i="30"/>
  <c r="BJ4" i="17"/>
  <c r="BJ4" i="18"/>
  <c r="BJ4" i="37"/>
  <c r="BJ4" i="27"/>
  <c r="BJ4" i="15"/>
  <c r="BJ4" i="24"/>
  <c r="BK6" i="8"/>
  <c r="BK110" i="33" s="1"/>
  <c r="BJ4" i="28"/>
  <c r="BL15" i="25"/>
  <c r="BK16" i="25"/>
  <c r="BK15" i="17"/>
  <c r="BJ16" i="17"/>
  <c r="BJ58" i="18"/>
  <c r="BJ22" i="37" s="1"/>
  <c r="BF95" i="37"/>
  <c r="BF98" i="37"/>
  <c r="BJ48" i="18"/>
  <c r="BJ49" i="18" s="1"/>
  <c r="BJ51" i="18"/>
  <c r="BH47" i="31"/>
  <c r="BH48" i="31" s="1"/>
  <c r="BH49" i="31" s="1"/>
  <c r="BG23" i="37"/>
  <c r="BG59" i="31"/>
  <c r="BG51" i="31"/>
  <c r="BG50" i="31"/>
  <c r="BG48" i="31"/>
  <c r="BG49" i="31" s="1"/>
  <c r="BE68" i="37"/>
  <c r="BG47" i="37"/>
  <c r="BG11" i="37" s="1"/>
  <c r="BG55" i="31"/>
  <c r="BH64" i="37"/>
  <c r="BH12" i="37" s="1"/>
  <c r="BH56" i="31"/>
  <c r="BH54" i="31"/>
  <c r="BH58" i="31" s="1"/>
  <c r="BG57" i="31"/>
  <c r="BG35" i="37"/>
  <c r="BG10" i="37" s="1"/>
  <c r="BI45" i="31"/>
  <c r="BI61" i="31" s="1"/>
  <c r="BI62" i="31" s="1"/>
  <c r="BI43" i="31"/>
  <c r="BI53" i="31" s="1"/>
  <c r="BI24" i="31"/>
  <c r="BI52" i="37"/>
  <c r="BI50" i="37" s="1"/>
  <c r="BJ19" i="31"/>
  <c r="BJ57" i="18"/>
  <c r="BJ34" i="37"/>
  <c r="BK63" i="37"/>
  <c r="BK54" i="18"/>
  <c r="BK46" i="37" s="1"/>
  <c r="BK56" i="18"/>
  <c r="BK47" i="18"/>
  <c r="BL24" i="18"/>
  <c r="BL51" i="37"/>
  <c r="BL43" i="18"/>
  <c r="BL53" i="18" s="1"/>
  <c r="BL45" i="18"/>
  <c r="BL61" i="18" s="1"/>
  <c r="BL62" i="18" s="1"/>
  <c r="BM19" i="18"/>
  <c r="BN36" i="37"/>
  <c r="BN57" i="32"/>
  <c r="BO65" i="37"/>
  <c r="BO54" i="32"/>
  <c r="BO48" i="37" s="1"/>
  <c r="BO56" i="32"/>
  <c r="BP45" i="32"/>
  <c r="BP61" i="32" s="1"/>
  <c r="BP62" i="32" s="1"/>
  <c r="BP43" i="32"/>
  <c r="BP53" i="32" s="1"/>
  <c r="BP24" i="32"/>
  <c r="BP53" i="37"/>
  <c r="BQ19" i="32"/>
  <c r="BN58" i="32"/>
  <c r="BN24" i="37" s="1"/>
  <c r="BO47" i="32"/>
  <c r="BN48" i="32"/>
  <c r="BN49" i="32" s="1"/>
  <c r="BN50" i="32"/>
  <c r="BN51" i="32"/>
  <c r="BE69" i="37"/>
  <c r="BF122" i="37"/>
  <c r="BE73" i="37"/>
  <c r="BH35" i="17"/>
  <c r="BH50" i="17" s="1"/>
  <c r="BH51" i="17" s="1"/>
  <c r="BH53" i="17" s="1"/>
  <c r="BM121" i="37"/>
  <c r="BN8" i="37"/>
  <c r="BN128" i="37" s="1"/>
  <c r="BA129" i="37"/>
  <c r="AZ131" i="37"/>
  <c r="BH35" i="27"/>
  <c r="BH46" i="27" s="1"/>
  <c r="BH47" i="27" s="1"/>
  <c r="BH49" i="27" s="1"/>
  <c r="BF97" i="37"/>
  <c r="BH35" i="25"/>
  <c r="BH50" i="25" s="1"/>
  <c r="BH51" i="25" s="1"/>
  <c r="BH53" i="25" s="1"/>
  <c r="BF94" i="37"/>
  <c r="BF99" i="37"/>
  <c r="BF96" i="37"/>
  <c r="BH35" i="26"/>
  <c r="BH50" i="26" s="1"/>
  <c r="BH51" i="26" s="1"/>
  <c r="BH53" i="26" s="1"/>
  <c r="BH33" i="37"/>
  <c r="BH43" i="30"/>
  <c r="BH35" i="24"/>
  <c r="BH46" i="24" s="1"/>
  <c r="BG47" i="27"/>
  <c r="BG49" i="27" s="1"/>
  <c r="BG43" i="27" s="1"/>
  <c r="BH41" i="27"/>
  <c r="BH30" i="37"/>
  <c r="BH39" i="17"/>
  <c r="BH42" i="17"/>
  <c r="BH38" i="37"/>
  <c r="BF9" i="37"/>
  <c r="BF67" i="37" s="1"/>
  <c r="BI40" i="28"/>
  <c r="BI42" i="28"/>
  <c r="BI54" i="28"/>
  <c r="BF93" i="37"/>
  <c r="BF130" i="37"/>
  <c r="BF102" i="37"/>
  <c r="BF100" i="37"/>
  <c r="BF101" i="37"/>
  <c r="BH41" i="26"/>
  <c r="BH28" i="37"/>
  <c r="BI55" i="18"/>
  <c r="BI59" i="18"/>
  <c r="BH43" i="28"/>
  <c r="BH31" i="37"/>
  <c r="BG45" i="29"/>
  <c r="BG20" i="37"/>
  <c r="BH42" i="25"/>
  <c r="BH39" i="25"/>
  <c r="BH39" i="37"/>
  <c r="BJ9" i="31"/>
  <c r="BJ9" i="32"/>
  <c r="BJ11" i="29"/>
  <c r="BJ35" i="29" s="1"/>
  <c r="BJ36" i="29" s="1"/>
  <c r="BJ11" i="30"/>
  <c r="BJ35" i="30" s="1"/>
  <c r="BJ36" i="30" s="1"/>
  <c r="BJ9" i="18"/>
  <c r="BJ11" i="28"/>
  <c r="BJ35" i="28" s="1"/>
  <c r="BJ36" i="28" s="1"/>
  <c r="BJ9" i="27"/>
  <c r="BJ33" i="27" s="1"/>
  <c r="BJ34" i="27" s="1"/>
  <c r="BJ9" i="24"/>
  <c r="BJ33" i="24" s="1"/>
  <c r="BJ34" i="24" s="1"/>
  <c r="BJ9" i="26"/>
  <c r="BJ33" i="26" s="1"/>
  <c r="BJ34" i="26" s="1"/>
  <c r="BJ9" i="17"/>
  <c r="BJ33" i="17" s="1"/>
  <c r="BJ34" i="17" s="1"/>
  <c r="BJ9" i="25"/>
  <c r="BJ33" i="25" s="1"/>
  <c r="BJ34" i="25" s="1"/>
  <c r="BK13" i="15"/>
  <c r="BK33" i="15" s="1"/>
  <c r="BI42" i="29"/>
  <c r="BI54" i="29"/>
  <c r="BI40" i="29"/>
  <c r="BE75" i="37"/>
  <c r="BE76" i="37"/>
  <c r="BE77" i="37"/>
  <c r="BE71" i="37"/>
  <c r="BE70" i="37"/>
  <c r="BH44" i="28"/>
  <c r="BH43" i="37"/>
  <c r="BH41" i="28"/>
  <c r="BH41" i="24"/>
  <c r="BH29" i="37"/>
  <c r="BI36" i="15"/>
  <c r="BH41" i="25"/>
  <c r="BH27" i="37"/>
  <c r="BH42" i="27"/>
  <c r="BH18" i="37" s="1"/>
  <c r="BH39" i="27"/>
  <c r="BH42" i="37"/>
  <c r="BH37" i="29"/>
  <c r="BH52" i="29" s="1"/>
  <c r="BH53" i="29" s="1"/>
  <c r="BH55" i="29" s="1"/>
  <c r="BI38" i="17"/>
  <c r="BI52" i="17"/>
  <c r="BI40" i="17"/>
  <c r="BI42" i="30"/>
  <c r="BI54" i="30"/>
  <c r="BI40" i="30"/>
  <c r="BE72" i="37"/>
  <c r="BG45" i="30"/>
  <c r="BG21" i="37"/>
  <c r="BG43" i="26"/>
  <c r="BG16" i="37"/>
  <c r="BH37" i="30"/>
  <c r="BH52" i="30" s="1"/>
  <c r="BH53" i="30" s="1"/>
  <c r="BH55" i="30" s="1"/>
  <c r="BH44" i="29"/>
  <c r="BH41" i="29"/>
  <c r="BH44" i="37"/>
  <c r="BG45" i="28"/>
  <c r="BG19" i="37"/>
  <c r="BI52" i="25"/>
  <c r="BI40" i="25"/>
  <c r="BI38" i="25"/>
  <c r="BE74" i="37"/>
  <c r="BH43" i="29"/>
  <c r="BH32" i="37"/>
  <c r="BI52" i="26"/>
  <c r="BI38" i="26"/>
  <c r="BI40" i="26"/>
  <c r="BI55" i="32"/>
  <c r="BI59" i="32"/>
  <c r="BG43" i="17"/>
  <c r="BG14" i="37"/>
  <c r="BI48" i="24"/>
  <c r="BI38" i="24"/>
  <c r="BI40" i="24"/>
  <c r="BH44" i="30"/>
  <c r="BH41" i="30"/>
  <c r="BH45" i="37"/>
  <c r="BH39" i="24"/>
  <c r="BH42" i="24"/>
  <c r="BH17" i="37" s="1"/>
  <c r="BH41" i="37"/>
  <c r="BG43" i="25"/>
  <c r="BG15" i="37"/>
  <c r="BH41" i="17"/>
  <c r="BH26" i="37"/>
  <c r="BI38" i="27"/>
  <c r="BI40" i="27"/>
  <c r="BI48" i="27"/>
  <c r="BF92" i="37"/>
  <c r="BH37" i="28"/>
  <c r="BH52" i="28" s="1"/>
  <c r="BH53" i="28" s="1"/>
  <c r="BH55" i="28" s="1"/>
  <c r="BH42" i="26"/>
  <c r="BH39" i="26"/>
  <c r="BH40" i="37"/>
  <c r="BH43" i="27" l="1"/>
  <c r="GD5" i="39"/>
  <c r="GA6" i="39"/>
  <c r="BK5" i="33"/>
  <c r="BL1" i="33"/>
  <c r="BK2" i="33"/>
  <c r="BK4" i="33" s="1"/>
  <c r="FY6" i="39"/>
  <c r="GB5" i="39"/>
  <c r="FT6" i="39"/>
  <c r="FW5" i="39"/>
  <c r="BL6" i="34"/>
  <c r="BM1" i="34"/>
  <c r="BL2" i="34"/>
  <c r="BK34" i="15"/>
  <c r="BK35" i="15"/>
  <c r="BK18" i="30"/>
  <c r="BL14" i="30"/>
  <c r="BM14" i="29"/>
  <c r="BL18" i="29"/>
  <c r="BG48" i="28"/>
  <c r="BG49" i="28" s="1"/>
  <c r="BH208" i="29"/>
  <c r="BH22" i="29" s="1"/>
  <c r="BL11" i="32"/>
  <c r="BK17" i="32"/>
  <c r="BL11" i="31"/>
  <c r="BK17" i="31"/>
  <c r="BK17" i="18"/>
  <c r="BL11" i="18"/>
  <c r="BL17" i="28"/>
  <c r="BK18" i="28"/>
  <c r="BG48" i="29"/>
  <c r="BG49" i="29" s="1"/>
  <c r="BG48" i="30"/>
  <c r="BG49" i="30" s="1"/>
  <c r="BH208" i="28"/>
  <c r="BH22" i="28" s="1"/>
  <c r="BL13" i="27"/>
  <c r="BK45" i="27"/>
  <c r="BH212" i="28"/>
  <c r="BH47" i="28" s="1"/>
  <c r="BI211" i="30"/>
  <c r="BI207" i="30"/>
  <c r="BI207" i="29"/>
  <c r="BI211" i="29"/>
  <c r="BI207" i="28"/>
  <c r="BI211" i="28"/>
  <c r="BH212" i="29"/>
  <c r="BH47" i="29" s="1"/>
  <c r="BH212" i="30"/>
  <c r="BH47" i="30" s="1"/>
  <c r="BH208" i="30"/>
  <c r="BH22" i="30" s="1"/>
  <c r="BJ200" i="28"/>
  <c r="BJ200" i="30"/>
  <c r="BJ200" i="29"/>
  <c r="BI210" i="30"/>
  <c r="BI206" i="30"/>
  <c r="BI210" i="28"/>
  <c r="BI206" i="28"/>
  <c r="BI206" i="29"/>
  <c r="BI210" i="29"/>
  <c r="BJ199" i="29"/>
  <c r="BJ199" i="30"/>
  <c r="BJ199" i="28"/>
  <c r="BL13" i="24"/>
  <c r="BK45" i="24"/>
  <c r="BL15" i="26"/>
  <c r="BK16" i="26"/>
  <c r="BK4" i="30"/>
  <c r="BK4" i="25"/>
  <c r="BK4" i="18"/>
  <c r="BK4" i="17"/>
  <c r="BK4" i="28"/>
  <c r="BK4" i="37"/>
  <c r="BK4" i="31"/>
  <c r="BK4" i="15"/>
  <c r="BK4" i="29"/>
  <c r="BL6" i="8"/>
  <c r="BL110" i="33" s="1"/>
  <c r="BK4" i="24"/>
  <c r="BK4" i="26"/>
  <c r="FW4" i="39"/>
  <c r="BK4" i="32"/>
  <c r="BK4" i="27"/>
  <c r="BM15" i="25"/>
  <c r="BL16" i="25"/>
  <c r="BL15" i="17"/>
  <c r="BK16" i="17"/>
  <c r="BI47" i="31"/>
  <c r="BI48" i="31" s="1"/>
  <c r="BI49" i="31" s="1"/>
  <c r="BH51" i="31"/>
  <c r="BH50" i="31"/>
  <c r="BO58" i="32"/>
  <c r="BO24" i="37" s="1"/>
  <c r="BH23" i="37"/>
  <c r="BH59" i="31"/>
  <c r="BH47" i="37"/>
  <c r="BH11" i="37" s="1"/>
  <c r="BH99" i="37" s="1"/>
  <c r="BH55" i="31"/>
  <c r="BH35" i="37"/>
  <c r="BH57" i="31"/>
  <c r="BI64" i="37"/>
  <c r="BI12" i="37" s="1"/>
  <c r="BI54" i="31"/>
  <c r="BI58" i="31" s="1"/>
  <c r="BI56" i="31"/>
  <c r="BK19" i="31"/>
  <c r="BJ45" i="31"/>
  <c r="BJ61" i="31" s="1"/>
  <c r="BJ62" i="31" s="1"/>
  <c r="BJ24" i="31"/>
  <c r="BJ43" i="31"/>
  <c r="BJ53" i="31" s="1"/>
  <c r="BJ52" i="37"/>
  <c r="BJ50" i="37" s="1"/>
  <c r="BK51" i="18"/>
  <c r="BK50" i="18"/>
  <c r="BK48" i="18"/>
  <c r="BK49" i="18" s="1"/>
  <c r="BK34" i="37"/>
  <c r="BK57" i="18"/>
  <c r="BM24" i="18"/>
  <c r="BM43" i="18"/>
  <c r="BM53" i="18" s="1"/>
  <c r="BN19" i="18"/>
  <c r="BM45" i="18"/>
  <c r="BM61" i="18" s="1"/>
  <c r="BM62" i="18" s="1"/>
  <c r="BM51" i="37"/>
  <c r="BL63" i="37"/>
  <c r="BL56" i="18"/>
  <c r="BL54" i="18"/>
  <c r="BL46" i="37" s="1"/>
  <c r="BK58" i="18"/>
  <c r="BK22" i="37" s="1"/>
  <c r="BL47" i="18"/>
  <c r="BQ24" i="32"/>
  <c r="BQ43" i="32"/>
  <c r="BQ53" i="32" s="1"/>
  <c r="BQ45" i="32"/>
  <c r="BQ61" i="32" s="1"/>
  <c r="BQ62" i="32" s="1"/>
  <c r="BQ53" i="37"/>
  <c r="BR19" i="32"/>
  <c r="BP47" i="32"/>
  <c r="BO48" i="32"/>
  <c r="BO49" i="32" s="1"/>
  <c r="BO50" i="32"/>
  <c r="BO51" i="32"/>
  <c r="BP65" i="37"/>
  <c r="BP56" i="32"/>
  <c r="BP54" i="32"/>
  <c r="BP48" i="37" s="1"/>
  <c r="BO36" i="37"/>
  <c r="BO57" i="32"/>
  <c r="BF74" i="37"/>
  <c r="BF69" i="37"/>
  <c r="BF73" i="37"/>
  <c r="BO8" i="37"/>
  <c r="BO128" i="37" s="1"/>
  <c r="BN121" i="37"/>
  <c r="BB129" i="37"/>
  <c r="BA131" i="37"/>
  <c r="BI37" i="29"/>
  <c r="BI52" i="29" s="1"/>
  <c r="BI53" i="29" s="1"/>
  <c r="BI55" i="29" s="1"/>
  <c r="BI35" i="27"/>
  <c r="BI46" i="27" s="1"/>
  <c r="BI47" i="27" s="1"/>
  <c r="BI49" i="27" s="1"/>
  <c r="BH10" i="37"/>
  <c r="BG130" i="37"/>
  <c r="BG102" i="37"/>
  <c r="BG100" i="37"/>
  <c r="BG101" i="37"/>
  <c r="BI42" i="25"/>
  <c r="BI39" i="25"/>
  <c r="BI39" i="37"/>
  <c r="BJ36" i="15"/>
  <c r="BJ55" i="18"/>
  <c r="BJ59" i="18"/>
  <c r="BH43" i="25"/>
  <c r="BH15" i="37"/>
  <c r="BI41" i="25"/>
  <c r="BI27" i="37"/>
  <c r="BI43" i="30"/>
  <c r="BI33" i="37"/>
  <c r="BK9" i="31"/>
  <c r="BK9" i="32"/>
  <c r="BK11" i="29"/>
  <c r="BK35" i="29" s="1"/>
  <c r="BK36" i="29" s="1"/>
  <c r="BK9" i="18"/>
  <c r="BK11" i="30"/>
  <c r="BK35" i="30" s="1"/>
  <c r="BK36" i="30" s="1"/>
  <c r="BK11" i="28"/>
  <c r="BK35" i="28" s="1"/>
  <c r="BK36" i="28" s="1"/>
  <c r="BK9" i="27"/>
  <c r="BK33" i="27" s="1"/>
  <c r="BK34" i="27" s="1"/>
  <c r="BK9" i="24"/>
  <c r="BK33" i="24" s="1"/>
  <c r="BK34" i="24" s="1"/>
  <c r="BK9" i="17"/>
  <c r="BK33" i="17" s="1"/>
  <c r="BK34" i="17" s="1"/>
  <c r="BK9" i="26"/>
  <c r="BK33" i="26" s="1"/>
  <c r="BK34" i="26" s="1"/>
  <c r="BK9" i="25"/>
  <c r="BK33" i="25" s="1"/>
  <c r="BK34" i="25" s="1"/>
  <c r="BL13" i="15"/>
  <c r="BL33" i="15" s="1"/>
  <c r="BJ42" i="30"/>
  <c r="BJ40" i="30"/>
  <c r="BJ54" i="30"/>
  <c r="BI43" i="28"/>
  <c r="BI31" i="37"/>
  <c r="BI42" i="27"/>
  <c r="BI18" i="37" s="1"/>
  <c r="BI42" i="37"/>
  <c r="BI39" i="27"/>
  <c r="BI29" i="37"/>
  <c r="BI41" i="24"/>
  <c r="BH43" i="26"/>
  <c r="BH16" i="37"/>
  <c r="BI35" i="24"/>
  <c r="BI46" i="24" s="1"/>
  <c r="BI47" i="24" s="1"/>
  <c r="BI49" i="24" s="1"/>
  <c r="BI37" i="30"/>
  <c r="BI52" i="30" s="1"/>
  <c r="BI53" i="30" s="1"/>
  <c r="BI55" i="30" s="1"/>
  <c r="BJ38" i="25"/>
  <c r="BJ40" i="25"/>
  <c r="BJ52" i="25"/>
  <c r="BJ40" i="29"/>
  <c r="BJ54" i="29"/>
  <c r="BJ42" i="29"/>
  <c r="BI37" i="28"/>
  <c r="BI52" i="28" s="1"/>
  <c r="BI53" i="28" s="1"/>
  <c r="BI55" i="28" s="1"/>
  <c r="BG98" i="37"/>
  <c r="BI42" i="24"/>
  <c r="BI17" i="37" s="1"/>
  <c r="BI41" i="37"/>
  <c r="BI39" i="24"/>
  <c r="BG95" i="37"/>
  <c r="BI41" i="17"/>
  <c r="BI26" i="37"/>
  <c r="BJ38" i="17"/>
  <c r="BJ52" i="17"/>
  <c r="BJ40" i="17"/>
  <c r="BJ55" i="32"/>
  <c r="BJ59" i="32"/>
  <c r="BG99" i="37"/>
  <c r="BI44" i="28"/>
  <c r="BI41" i="28"/>
  <c r="BI43" i="37"/>
  <c r="BJ40" i="26"/>
  <c r="BJ38" i="26"/>
  <c r="BJ52" i="26"/>
  <c r="BI35" i="17"/>
  <c r="BI50" i="17" s="1"/>
  <c r="BI51" i="17" s="1"/>
  <c r="BI53" i="17" s="1"/>
  <c r="BI41" i="29"/>
  <c r="BI44" i="29"/>
  <c r="BI44" i="37"/>
  <c r="BJ48" i="24"/>
  <c r="BJ38" i="24"/>
  <c r="BJ40" i="24"/>
  <c r="BG97" i="37"/>
  <c r="BF72" i="37"/>
  <c r="BF77" i="37"/>
  <c r="BF76" i="37"/>
  <c r="BF75" i="37"/>
  <c r="BF71" i="37"/>
  <c r="BF70" i="37"/>
  <c r="BH47" i="24"/>
  <c r="BH49" i="24" s="1"/>
  <c r="BH43" i="24" s="1"/>
  <c r="BH45" i="30"/>
  <c r="BH21" i="37"/>
  <c r="BG96" i="37"/>
  <c r="BH19" i="37"/>
  <c r="BH45" i="28"/>
  <c r="BJ40" i="27"/>
  <c r="BJ38" i="27"/>
  <c r="BJ48" i="27"/>
  <c r="BI41" i="26"/>
  <c r="BI28" i="37"/>
  <c r="BG122" i="37"/>
  <c r="BG93" i="37"/>
  <c r="BI35" i="26"/>
  <c r="BI50" i="26" s="1"/>
  <c r="BI51" i="26" s="1"/>
  <c r="BI53" i="26" s="1"/>
  <c r="BI39" i="17"/>
  <c r="BI38" i="37"/>
  <c r="BI42" i="17"/>
  <c r="BI30" i="37"/>
  <c r="BI41" i="27"/>
  <c r="BG92" i="37"/>
  <c r="BG9" i="37"/>
  <c r="BG73" i="37" s="1"/>
  <c r="BI42" i="26"/>
  <c r="BI39" i="26"/>
  <c r="BI40" i="37"/>
  <c r="BI35" i="25"/>
  <c r="BI50" i="25" s="1"/>
  <c r="BI51" i="25" s="1"/>
  <c r="BI53" i="25" s="1"/>
  <c r="BH45" i="29"/>
  <c r="BH20" i="37"/>
  <c r="BI44" i="30"/>
  <c r="BI41" i="30"/>
  <c r="BI45" i="37"/>
  <c r="BG94" i="37"/>
  <c r="BI43" i="29"/>
  <c r="BI32" i="37"/>
  <c r="BJ42" i="28"/>
  <c r="BJ54" i="28"/>
  <c r="BJ40" i="28"/>
  <c r="BF68" i="37"/>
  <c r="BH14" i="37"/>
  <c r="BH43" i="17"/>
  <c r="BI43" i="27" l="1"/>
  <c r="BI43" i="24"/>
  <c r="BL10" i="34"/>
  <c r="BL8" i="34"/>
  <c r="BL13" i="34"/>
  <c r="BL11" i="34"/>
  <c r="BL9" i="34"/>
  <c r="BL12" i="34"/>
  <c r="BL15" i="34"/>
  <c r="BL14" i="34"/>
  <c r="BM1" i="33"/>
  <c r="BL5" i="33"/>
  <c r="BL2" i="33"/>
  <c r="BM6" i="34"/>
  <c r="BN1" i="34"/>
  <c r="BM2" i="34"/>
  <c r="BM4" i="34" s="1"/>
  <c r="GB6" i="39"/>
  <c r="GE5" i="39"/>
  <c r="FW6" i="39"/>
  <c r="FZ5" i="39"/>
  <c r="GG5" i="39"/>
  <c r="GD6" i="39"/>
  <c r="BI208" i="28"/>
  <c r="BI22" i="28" s="1"/>
  <c r="BH48" i="28"/>
  <c r="BH49" i="28" s="1"/>
  <c r="BH48" i="29"/>
  <c r="BH49" i="29" s="1"/>
  <c r="BL34" i="15"/>
  <c r="BL35" i="15"/>
  <c r="BL18" i="30"/>
  <c r="BM14" i="30"/>
  <c r="BN14" i="29"/>
  <c r="BM18" i="29"/>
  <c r="BH48" i="30"/>
  <c r="BH49" i="30" s="1"/>
  <c r="BI212" i="29"/>
  <c r="BI47" i="29" s="1"/>
  <c r="BI212" i="30"/>
  <c r="BI47" i="30" s="1"/>
  <c r="BI51" i="31"/>
  <c r="BM11" i="32"/>
  <c r="BL17" i="32"/>
  <c r="BM11" i="31"/>
  <c r="BL17" i="31"/>
  <c r="BM11" i="18"/>
  <c r="BL17" i="18"/>
  <c r="BM17" i="28"/>
  <c r="BL18" i="28"/>
  <c r="BI208" i="29"/>
  <c r="BI22" i="29" s="1"/>
  <c r="BK200" i="28"/>
  <c r="BK200" i="30"/>
  <c r="BK200" i="29"/>
  <c r="BJ207" i="29"/>
  <c r="BJ211" i="29"/>
  <c r="BJ207" i="28"/>
  <c r="BJ211" i="28"/>
  <c r="BJ211" i="30"/>
  <c r="BJ207" i="30"/>
  <c r="BI212" i="28"/>
  <c r="BI47" i="28" s="1"/>
  <c r="BI208" i="30"/>
  <c r="BI22" i="30" s="1"/>
  <c r="BM13" i="27"/>
  <c r="BL45" i="27"/>
  <c r="BJ206" i="29"/>
  <c r="BJ210" i="29"/>
  <c r="BK199" i="30"/>
  <c r="BK199" i="29"/>
  <c r="BK199" i="28"/>
  <c r="BM13" i="24"/>
  <c r="BL45" i="24"/>
  <c r="BJ210" i="28"/>
  <c r="BJ206" i="28"/>
  <c r="BJ210" i="30"/>
  <c r="BJ206" i="30"/>
  <c r="BM15" i="26"/>
  <c r="BL16" i="26"/>
  <c r="BL4" i="32"/>
  <c r="BL4" i="17"/>
  <c r="BL4" i="30"/>
  <c r="BL4" i="37"/>
  <c r="BL4" i="24"/>
  <c r="BL4" i="15"/>
  <c r="BL4" i="28"/>
  <c r="BM6" i="8"/>
  <c r="BM110" i="33" s="1"/>
  <c r="BL4" i="29"/>
  <c r="BL4" i="27"/>
  <c r="FZ4" i="39"/>
  <c r="BL4" i="18"/>
  <c r="BL4" i="26"/>
  <c r="BL4" i="31"/>
  <c r="BL4" i="25"/>
  <c r="BI50" i="31"/>
  <c r="BN15" i="25"/>
  <c r="BM16" i="25"/>
  <c r="BL16" i="17"/>
  <c r="BM15" i="17"/>
  <c r="BQ47" i="32"/>
  <c r="BQ51" i="32" s="1"/>
  <c r="BJ47" i="31"/>
  <c r="BJ51" i="31" s="1"/>
  <c r="BL58" i="18"/>
  <c r="BL22" i="37" s="1"/>
  <c r="BK52" i="37"/>
  <c r="BK50" i="37" s="1"/>
  <c r="BL19" i="31"/>
  <c r="BK43" i="31"/>
  <c r="BK53" i="31" s="1"/>
  <c r="BK24" i="31"/>
  <c r="BK45" i="31"/>
  <c r="BK61" i="31" s="1"/>
  <c r="BK62" i="31" s="1"/>
  <c r="BI23" i="37"/>
  <c r="BI59" i="31"/>
  <c r="BI35" i="37"/>
  <c r="BI10" i="37" s="1"/>
  <c r="BI57" i="31"/>
  <c r="BJ64" i="37"/>
  <c r="BJ12" i="37" s="1"/>
  <c r="BJ56" i="31"/>
  <c r="BJ54" i="31"/>
  <c r="BJ58" i="31" s="1"/>
  <c r="BI47" i="37"/>
  <c r="BI11" i="37" s="1"/>
  <c r="BI95" i="37" s="1"/>
  <c r="BI55" i="31"/>
  <c r="BN45" i="18"/>
  <c r="BN61" i="18" s="1"/>
  <c r="BN62" i="18" s="1"/>
  <c r="BN24" i="18"/>
  <c r="BN43" i="18"/>
  <c r="BN53" i="18" s="1"/>
  <c r="BN51" i="37"/>
  <c r="BO19" i="18"/>
  <c r="BM63" i="37"/>
  <c r="BM56" i="18"/>
  <c r="BM54" i="18"/>
  <c r="BM46" i="37" s="1"/>
  <c r="BL34" i="37"/>
  <c r="BL57" i="18"/>
  <c r="BM47" i="18"/>
  <c r="BL50" i="18"/>
  <c r="BL48" i="18"/>
  <c r="BL49" i="18" s="1"/>
  <c r="BL51" i="18"/>
  <c r="BR45" i="32"/>
  <c r="BR61" i="32" s="1"/>
  <c r="BR62" i="32" s="1"/>
  <c r="BR24" i="32"/>
  <c r="BR43" i="32"/>
  <c r="BR53" i="32" s="1"/>
  <c r="BR53" i="37"/>
  <c r="BS19" i="32"/>
  <c r="BP58" i="32"/>
  <c r="BP24" i="37" s="1"/>
  <c r="BP36" i="37"/>
  <c r="BP57" i="32"/>
  <c r="BQ65" i="37"/>
  <c r="BQ54" i="32"/>
  <c r="BQ48" i="37" s="1"/>
  <c r="BQ56" i="32"/>
  <c r="BP48" i="32"/>
  <c r="BP49" i="32" s="1"/>
  <c r="BP51" i="32"/>
  <c r="BP50" i="32"/>
  <c r="BJ37" i="28"/>
  <c r="BJ52" i="28" s="1"/>
  <c r="BJ53" i="28" s="1"/>
  <c r="BJ55" i="28" s="1"/>
  <c r="BO121" i="37"/>
  <c r="BP8" i="37"/>
  <c r="BP128" i="37" s="1"/>
  <c r="BC129" i="37"/>
  <c r="BB131" i="37"/>
  <c r="BH95" i="37"/>
  <c r="BH122" i="37"/>
  <c r="BJ37" i="29"/>
  <c r="BJ52" i="29" s="1"/>
  <c r="BJ53" i="29" s="1"/>
  <c r="BJ55" i="29" s="1"/>
  <c r="BJ35" i="24"/>
  <c r="BJ46" i="24" s="1"/>
  <c r="BJ47" i="24" s="1"/>
  <c r="BJ49" i="24" s="1"/>
  <c r="BG67" i="37"/>
  <c r="BJ35" i="26"/>
  <c r="BJ50" i="26" s="1"/>
  <c r="BJ51" i="26" s="1"/>
  <c r="BJ53" i="26" s="1"/>
  <c r="BJ37" i="30"/>
  <c r="BJ52" i="30" s="1"/>
  <c r="BJ53" i="30" s="1"/>
  <c r="BJ55" i="30" s="1"/>
  <c r="BK36" i="15"/>
  <c r="BK54" i="30"/>
  <c r="BK40" i="30"/>
  <c r="BK42" i="30"/>
  <c r="BG69" i="37"/>
  <c r="BJ41" i="24"/>
  <c r="BJ29" i="37"/>
  <c r="BH98" i="37"/>
  <c r="BG74" i="37"/>
  <c r="BJ41" i="17"/>
  <c r="BJ26" i="37"/>
  <c r="BG72" i="37"/>
  <c r="BL9" i="31"/>
  <c r="BL9" i="32"/>
  <c r="BL9" i="18"/>
  <c r="BL11" i="29"/>
  <c r="BL35" i="29" s="1"/>
  <c r="BL36" i="29" s="1"/>
  <c r="BL11" i="30"/>
  <c r="BL35" i="30" s="1"/>
  <c r="BL36" i="30" s="1"/>
  <c r="BL11" i="28"/>
  <c r="BL35" i="28" s="1"/>
  <c r="BL36" i="28" s="1"/>
  <c r="BL9" i="27"/>
  <c r="BL33" i="27" s="1"/>
  <c r="BL34" i="27" s="1"/>
  <c r="BL9" i="24"/>
  <c r="BL33" i="24" s="1"/>
  <c r="BL34" i="24" s="1"/>
  <c r="BL9" i="26"/>
  <c r="BL33" i="26" s="1"/>
  <c r="BL34" i="26" s="1"/>
  <c r="BL9" i="17"/>
  <c r="BL33" i="17" s="1"/>
  <c r="BL34" i="17" s="1"/>
  <c r="BL9" i="25"/>
  <c r="BL33" i="25" s="1"/>
  <c r="BL34" i="25" s="1"/>
  <c r="BM13" i="15"/>
  <c r="BM33" i="15" s="1"/>
  <c r="BK55" i="18"/>
  <c r="BK59" i="18"/>
  <c r="BH9" i="37"/>
  <c r="BH74" i="37" s="1"/>
  <c r="BI43" i="17"/>
  <c r="BI14" i="37"/>
  <c r="BH94" i="37"/>
  <c r="BH130" i="37"/>
  <c r="BH102" i="37"/>
  <c r="BH101" i="37"/>
  <c r="BH100" i="37"/>
  <c r="BJ42" i="24"/>
  <c r="BJ17" i="37" s="1"/>
  <c r="BJ39" i="24"/>
  <c r="BJ41" i="37"/>
  <c r="BG68" i="37"/>
  <c r="BJ35" i="17"/>
  <c r="BJ50" i="17" s="1"/>
  <c r="BJ51" i="17" s="1"/>
  <c r="BJ53" i="17" s="1"/>
  <c r="BJ41" i="29"/>
  <c r="BJ44" i="37"/>
  <c r="BJ44" i="29"/>
  <c r="BK40" i="25"/>
  <c r="BK38" i="25"/>
  <c r="BK52" i="25"/>
  <c r="BK42" i="29"/>
  <c r="BK54" i="29"/>
  <c r="BK40" i="29"/>
  <c r="BI16" i="37"/>
  <c r="BI43" i="26"/>
  <c r="BH92" i="37"/>
  <c r="BJ35" i="25"/>
  <c r="BJ50" i="25" s="1"/>
  <c r="BJ51" i="25" s="1"/>
  <c r="BJ53" i="25" s="1"/>
  <c r="BK40" i="26"/>
  <c r="BK52" i="26"/>
  <c r="BK38" i="26"/>
  <c r="BK55" i="32"/>
  <c r="BK59" i="32"/>
  <c r="BI43" i="25"/>
  <c r="BI15" i="37"/>
  <c r="BJ41" i="28"/>
  <c r="BJ43" i="37"/>
  <c r="BJ44" i="28"/>
  <c r="BG76" i="37"/>
  <c r="BG75" i="37"/>
  <c r="BG77" i="37"/>
  <c r="BG71" i="37"/>
  <c r="BG70" i="37"/>
  <c r="BH93" i="37"/>
  <c r="BJ39" i="17"/>
  <c r="BJ42" i="17"/>
  <c r="BJ38" i="37"/>
  <c r="BK40" i="17"/>
  <c r="BK52" i="17"/>
  <c r="BK38" i="17"/>
  <c r="BI45" i="30"/>
  <c r="BI21" i="37"/>
  <c r="BJ35" i="27"/>
  <c r="BJ46" i="27" s="1"/>
  <c r="BI45" i="28"/>
  <c r="BI19" i="37"/>
  <c r="BJ27" i="37"/>
  <c r="BJ41" i="25"/>
  <c r="BK40" i="24"/>
  <c r="BK48" i="24"/>
  <c r="BK38" i="24"/>
  <c r="BH96" i="37"/>
  <c r="BJ41" i="27"/>
  <c r="BJ30" i="37"/>
  <c r="BI45" i="29"/>
  <c r="BI20" i="37"/>
  <c r="BJ43" i="28"/>
  <c r="BJ31" i="37"/>
  <c r="BJ39" i="26"/>
  <c r="BJ40" i="37"/>
  <c r="BJ42" i="26"/>
  <c r="BJ39" i="25"/>
  <c r="BJ39" i="37"/>
  <c r="BJ42" i="25"/>
  <c r="BJ44" i="30"/>
  <c r="BJ41" i="30"/>
  <c r="BJ45" i="37"/>
  <c r="BK38" i="27"/>
  <c r="BK48" i="27"/>
  <c r="BK40" i="27"/>
  <c r="BJ42" i="27"/>
  <c r="BJ18" i="37" s="1"/>
  <c r="BJ39" i="27"/>
  <c r="BJ42" i="37"/>
  <c r="BH97" i="37"/>
  <c r="BJ41" i="26"/>
  <c r="BJ28" i="37"/>
  <c r="BJ43" i="29"/>
  <c r="BJ32" i="37"/>
  <c r="BJ43" i="30"/>
  <c r="BJ33" i="37"/>
  <c r="BK40" i="28"/>
  <c r="BK54" i="28"/>
  <c r="BK42" i="28"/>
  <c r="BJ43" i="24" l="1"/>
  <c r="BJ208" i="28"/>
  <c r="BJ22" i="28" s="1"/>
  <c r="BI48" i="28"/>
  <c r="BI49" i="28" s="1"/>
  <c r="GE6" i="39"/>
  <c r="GH5" i="39"/>
  <c r="GG6" i="39"/>
  <c r="GJ5" i="39"/>
  <c r="GC5" i="39"/>
  <c r="FZ6" i="39"/>
  <c r="BN6" i="34"/>
  <c r="BO1" i="34"/>
  <c r="BN2" i="34"/>
  <c r="BN1" i="33"/>
  <c r="BM5" i="33"/>
  <c r="BM2" i="33"/>
  <c r="BM4" i="33" s="1"/>
  <c r="BI48" i="30"/>
  <c r="BI49" i="30" s="1"/>
  <c r="BM34" i="15"/>
  <c r="BM35" i="15"/>
  <c r="BN14" i="30"/>
  <c r="BM18" i="30"/>
  <c r="BO14" i="29"/>
  <c r="BN18" i="29"/>
  <c r="BJ208" i="30"/>
  <c r="BJ22" i="30" s="1"/>
  <c r="BI48" i="29"/>
  <c r="BI49" i="29" s="1"/>
  <c r="BN11" i="32"/>
  <c r="BM17" i="32"/>
  <c r="BN11" i="31"/>
  <c r="BM17" i="31"/>
  <c r="BN11" i="18"/>
  <c r="BM17" i="18"/>
  <c r="BN17" i="28"/>
  <c r="BM18" i="28"/>
  <c r="BK207" i="30"/>
  <c r="BK211" i="30"/>
  <c r="BJ208" i="29"/>
  <c r="BJ22" i="29" s="1"/>
  <c r="BJ212" i="28"/>
  <c r="BJ47" i="28" s="1"/>
  <c r="BL200" i="28"/>
  <c r="BL200" i="30"/>
  <c r="BL200" i="29"/>
  <c r="BN13" i="27"/>
  <c r="BM45" i="27"/>
  <c r="BK207" i="29"/>
  <c r="BK211" i="29"/>
  <c r="BJ212" i="30"/>
  <c r="BJ47" i="30" s="1"/>
  <c r="BJ212" i="29"/>
  <c r="BJ47" i="29" s="1"/>
  <c r="BK207" i="28"/>
  <c r="BK211" i="28"/>
  <c r="BL199" i="30"/>
  <c r="BL199" i="29"/>
  <c r="BL199" i="28"/>
  <c r="BN13" i="24"/>
  <c r="BM45" i="24"/>
  <c r="BK206" i="28"/>
  <c r="BK210" i="28"/>
  <c r="BK206" i="29"/>
  <c r="BK210" i="29"/>
  <c r="BK206" i="30"/>
  <c r="BK210" i="30"/>
  <c r="BN15" i="26"/>
  <c r="BM16" i="26"/>
  <c r="BM4" i="29"/>
  <c r="BM4" i="37"/>
  <c r="BM4" i="28"/>
  <c r="BN6" i="8"/>
  <c r="BN110" i="33" s="1"/>
  <c r="BM4" i="24"/>
  <c r="BM4" i="26"/>
  <c r="BM4" i="15"/>
  <c r="BM4" i="32"/>
  <c r="BM4" i="25"/>
  <c r="GC4" i="39"/>
  <c r="BM4" i="18"/>
  <c r="BM4" i="27"/>
  <c r="BM4" i="30"/>
  <c r="BM4" i="31"/>
  <c r="BM4" i="17"/>
  <c r="BQ50" i="32"/>
  <c r="BQ48" i="32"/>
  <c r="BQ49" i="32" s="1"/>
  <c r="BO15" i="25"/>
  <c r="BN16" i="25"/>
  <c r="BM16" i="17"/>
  <c r="BN15" i="17"/>
  <c r="BM58" i="18"/>
  <c r="BM22" i="37" s="1"/>
  <c r="BJ50" i="31"/>
  <c r="BH69" i="37"/>
  <c r="BN47" i="18"/>
  <c r="BN48" i="18" s="1"/>
  <c r="BN49" i="18" s="1"/>
  <c r="BJ48" i="31"/>
  <c r="BJ49" i="31" s="1"/>
  <c r="BR47" i="32"/>
  <c r="BR48" i="32" s="1"/>
  <c r="BR49" i="32" s="1"/>
  <c r="BK47" i="31"/>
  <c r="BK51" i="31" s="1"/>
  <c r="BJ23" i="37"/>
  <c r="BJ59" i="31"/>
  <c r="BK64" i="37"/>
  <c r="BK12" i="37" s="1"/>
  <c r="BK54" i="31"/>
  <c r="BK56" i="31"/>
  <c r="BJ47" i="37"/>
  <c r="BJ11" i="37" s="1"/>
  <c r="BJ96" i="37" s="1"/>
  <c r="BJ55" i="31"/>
  <c r="BL24" i="31"/>
  <c r="BL45" i="31"/>
  <c r="BL61" i="31" s="1"/>
  <c r="BL62" i="31" s="1"/>
  <c r="BL43" i="31"/>
  <c r="BL53" i="31" s="1"/>
  <c r="BL52" i="37"/>
  <c r="BL50" i="37" s="1"/>
  <c r="BM19" i="31"/>
  <c r="BJ35" i="37"/>
  <c r="BJ10" i="37" s="1"/>
  <c r="BJ57" i="31"/>
  <c r="BM34" i="37"/>
  <c r="BM57" i="18"/>
  <c r="BM48" i="18"/>
  <c r="BM49" i="18" s="1"/>
  <c r="BM51" i="18"/>
  <c r="BM50" i="18"/>
  <c r="BO51" i="37"/>
  <c r="BO24" i="18"/>
  <c r="BO43" i="18"/>
  <c r="BO53" i="18" s="1"/>
  <c r="BO45" i="18"/>
  <c r="BO61" i="18" s="1"/>
  <c r="BO62" i="18" s="1"/>
  <c r="BP19" i="18"/>
  <c r="BN54" i="18"/>
  <c r="BN46" i="37" s="1"/>
  <c r="BN63" i="37"/>
  <c r="BN56" i="18"/>
  <c r="BS45" i="32"/>
  <c r="BS61" i="32" s="1"/>
  <c r="BS62" i="32" s="1"/>
  <c r="BS24" i="32"/>
  <c r="BS43" i="32"/>
  <c r="BS53" i="32" s="1"/>
  <c r="BS53" i="37"/>
  <c r="BT19" i="32"/>
  <c r="BR65" i="37"/>
  <c r="BR56" i="32"/>
  <c r="BR54" i="32"/>
  <c r="BR48" i="37" s="1"/>
  <c r="BQ36" i="37"/>
  <c r="BQ57" i="32"/>
  <c r="BQ58" i="32"/>
  <c r="BQ24" i="37" s="1"/>
  <c r="BI96" i="37"/>
  <c r="BI122" i="37"/>
  <c r="BK37" i="28"/>
  <c r="BK52" i="28" s="1"/>
  <c r="BK53" i="28" s="1"/>
  <c r="BK55" i="28" s="1"/>
  <c r="BK37" i="29"/>
  <c r="BK52" i="29" s="1"/>
  <c r="BK53" i="29" s="1"/>
  <c r="BK55" i="29" s="1"/>
  <c r="BK35" i="26"/>
  <c r="BK50" i="26" s="1"/>
  <c r="BK51" i="26" s="1"/>
  <c r="BK53" i="26" s="1"/>
  <c r="BK35" i="17"/>
  <c r="BK50" i="17" s="1"/>
  <c r="BK51" i="17" s="1"/>
  <c r="BK53" i="17" s="1"/>
  <c r="BI92" i="37"/>
  <c r="BQ8" i="37"/>
  <c r="BQ128" i="37" s="1"/>
  <c r="BP121" i="37"/>
  <c r="BC131" i="37"/>
  <c r="BD129" i="37"/>
  <c r="BI98" i="37"/>
  <c r="BK37" i="30"/>
  <c r="BK52" i="30" s="1"/>
  <c r="BK53" i="30" s="1"/>
  <c r="BK55" i="30" s="1"/>
  <c r="BH73" i="37"/>
  <c r="BH68" i="37"/>
  <c r="BK35" i="25"/>
  <c r="BK50" i="25" s="1"/>
  <c r="BK51" i="25" s="1"/>
  <c r="BK53" i="25" s="1"/>
  <c r="BK44" i="28"/>
  <c r="BK41" i="28"/>
  <c r="BK43" i="37"/>
  <c r="BK42" i="27"/>
  <c r="BK18" i="37" s="1"/>
  <c r="BK42" i="37"/>
  <c r="BK39" i="27"/>
  <c r="BJ43" i="26"/>
  <c r="BJ16" i="37"/>
  <c r="BK39" i="17"/>
  <c r="BK38" i="37"/>
  <c r="BK42" i="17"/>
  <c r="BJ45" i="28"/>
  <c r="BJ19" i="37"/>
  <c r="BH75" i="37"/>
  <c r="BH77" i="37"/>
  <c r="BH76" i="37"/>
  <c r="BH70" i="37"/>
  <c r="BH71" i="37"/>
  <c r="BL40" i="26"/>
  <c r="BL38" i="26"/>
  <c r="BL52" i="26"/>
  <c r="BK39" i="26"/>
  <c r="BK40" i="37"/>
  <c r="BK42" i="26"/>
  <c r="BI101" i="37"/>
  <c r="BI130" i="37"/>
  <c r="BI100" i="37"/>
  <c r="BI102" i="37"/>
  <c r="BK32" i="37"/>
  <c r="BK43" i="29"/>
  <c r="BI93" i="37"/>
  <c r="BL38" i="24"/>
  <c r="BL40" i="24"/>
  <c r="BL48" i="24"/>
  <c r="BL40" i="27"/>
  <c r="BL38" i="27"/>
  <c r="BL48" i="27"/>
  <c r="BK33" i="37"/>
  <c r="BK43" i="30"/>
  <c r="BJ45" i="30"/>
  <c r="BJ21" i="37"/>
  <c r="BK42" i="24"/>
  <c r="BK17" i="37" s="1"/>
  <c r="BK39" i="24"/>
  <c r="BK41" i="37"/>
  <c r="BJ47" i="27"/>
  <c r="BJ49" i="27" s="1"/>
  <c r="BJ43" i="27" s="1"/>
  <c r="BK26" i="37"/>
  <c r="BK41" i="17"/>
  <c r="BI94" i="37"/>
  <c r="BK41" i="26"/>
  <c r="BK28" i="37"/>
  <c r="BL54" i="28"/>
  <c r="BL40" i="28"/>
  <c r="BL42" i="28"/>
  <c r="BK44" i="30"/>
  <c r="BK41" i="30"/>
  <c r="BK45" i="37"/>
  <c r="BJ15" i="37"/>
  <c r="BJ43" i="25"/>
  <c r="BK42" i="25"/>
  <c r="BK39" i="25"/>
  <c r="BK39" i="37"/>
  <c r="BL36" i="15"/>
  <c r="BL42" i="30"/>
  <c r="BL54" i="30"/>
  <c r="BL40" i="30"/>
  <c r="BK41" i="24"/>
  <c r="BK29" i="37"/>
  <c r="BI99" i="37"/>
  <c r="BK41" i="25"/>
  <c r="BK27" i="37"/>
  <c r="BI9" i="37"/>
  <c r="BI67" i="37" s="1"/>
  <c r="BM9" i="31"/>
  <c r="BM9" i="32"/>
  <c r="BM9" i="18"/>
  <c r="BM11" i="30"/>
  <c r="BM35" i="30" s="1"/>
  <c r="BM36" i="30" s="1"/>
  <c r="BM11" i="29"/>
  <c r="BM35" i="29" s="1"/>
  <c r="BM36" i="29" s="1"/>
  <c r="BM11" i="28"/>
  <c r="BM35" i="28" s="1"/>
  <c r="BM36" i="28" s="1"/>
  <c r="BM9" i="27"/>
  <c r="BM33" i="27" s="1"/>
  <c r="BM34" i="27" s="1"/>
  <c r="BM9" i="24"/>
  <c r="BM33" i="24" s="1"/>
  <c r="BM34" i="24" s="1"/>
  <c r="BM9" i="26"/>
  <c r="BM33" i="26" s="1"/>
  <c r="BM34" i="26" s="1"/>
  <c r="BM9" i="25"/>
  <c r="BM33" i="25" s="1"/>
  <c r="BM34" i="25" s="1"/>
  <c r="BM9" i="17"/>
  <c r="BM33" i="17" s="1"/>
  <c r="BM34" i="17" s="1"/>
  <c r="BN13" i="15"/>
  <c r="BN33" i="15" s="1"/>
  <c r="BL40" i="29"/>
  <c r="BL54" i="29"/>
  <c r="BL42" i="29"/>
  <c r="BK43" i="28"/>
  <c r="BK31" i="37"/>
  <c r="BK35" i="24"/>
  <c r="BK46" i="24" s="1"/>
  <c r="BK47" i="24" s="1"/>
  <c r="BK49" i="24" s="1"/>
  <c r="BJ43" i="17"/>
  <c r="BJ14" i="37"/>
  <c r="BL40" i="25"/>
  <c r="BL52" i="25"/>
  <c r="BL38" i="25"/>
  <c r="BL55" i="18"/>
  <c r="BL59" i="18"/>
  <c r="BK41" i="27"/>
  <c r="BK30" i="37"/>
  <c r="BK35" i="27"/>
  <c r="BK46" i="27" s="1"/>
  <c r="BI97" i="37"/>
  <c r="BK44" i="29"/>
  <c r="BK44" i="37"/>
  <c r="BK41" i="29"/>
  <c r="BJ20" i="37"/>
  <c r="BJ45" i="29"/>
  <c r="BH72" i="37"/>
  <c r="BH67" i="37"/>
  <c r="BL52" i="17"/>
  <c r="BL38" i="17"/>
  <c r="BL40" i="17"/>
  <c r="BL55" i="32"/>
  <c r="BL59" i="32"/>
  <c r="BK43" i="24" l="1"/>
  <c r="BJ48" i="28"/>
  <c r="BJ49" i="28" s="1"/>
  <c r="BR50" i="32"/>
  <c r="BR51" i="32"/>
  <c r="BO1" i="33"/>
  <c r="BN5" i="33"/>
  <c r="BN2" i="33"/>
  <c r="BP1" i="34"/>
  <c r="BO6" i="34"/>
  <c r="BO2" i="34"/>
  <c r="GJ6" i="39"/>
  <c r="GM5" i="39"/>
  <c r="GK5" i="39"/>
  <c r="GH6" i="39"/>
  <c r="GC6" i="39"/>
  <c r="GF5" i="39"/>
  <c r="BN34" i="15"/>
  <c r="BN35" i="15"/>
  <c r="BO14" i="30"/>
  <c r="BN18" i="30"/>
  <c r="BO18" i="29"/>
  <c r="BP14" i="29"/>
  <c r="BK212" i="28"/>
  <c r="BK47" i="28" s="1"/>
  <c r="BJ48" i="30"/>
  <c r="BJ49" i="30" s="1"/>
  <c r="BJ48" i="29"/>
  <c r="BJ49" i="29" s="1"/>
  <c r="BK212" i="29"/>
  <c r="BK47" i="29" s="1"/>
  <c r="BN50" i="18"/>
  <c r="BO11" i="32"/>
  <c r="BN17" i="32"/>
  <c r="BN17" i="31"/>
  <c r="BO11" i="31"/>
  <c r="BO11" i="18"/>
  <c r="BN17" i="18"/>
  <c r="BO17" i="28"/>
  <c r="BN18" i="28"/>
  <c r="BO13" i="27"/>
  <c r="BN45" i="27"/>
  <c r="BK208" i="28"/>
  <c r="BK22" i="28" s="1"/>
  <c r="BL207" i="29"/>
  <c r="BL211" i="29"/>
  <c r="BK212" i="30"/>
  <c r="BK47" i="30" s="1"/>
  <c r="BL207" i="28"/>
  <c r="BL211" i="28"/>
  <c r="BK208" i="30"/>
  <c r="BK22" i="30" s="1"/>
  <c r="BL211" i="30"/>
  <c r="BL207" i="30"/>
  <c r="BK208" i="29"/>
  <c r="BK22" i="29" s="1"/>
  <c r="BM200" i="30"/>
  <c r="BM200" i="29"/>
  <c r="BM200" i="28"/>
  <c r="BM199" i="30"/>
  <c r="BM199" i="29"/>
  <c r="BM199" i="28"/>
  <c r="BN45" i="24"/>
  <c r="BO13" i="24"/>
  <c r="BL210" i="28"/>
  <c r="BL206" i="28"/>
  <c r="BL206" i="29"/>
  <c r="BL210" i="29"/>
  <c r="BL206" i="30"/>
  <c r="BL210" i="30"/>
  <c r="BO15" i="26"/>
  <c r="BN16" i="26"/>
  <c r="BN4" i="28"/>
  <c r="BO6" i="8"/>
  <c r="BO110" i="33" s="1"/>
  <c r="BN4" i="27"/>
  <c r="BN4" i="32"/>
  <c r="BN4" i="26"/>
  <c r="GF4" i="39"/>
  <c r="BN4" i="31"/>
  <c r="BN4" i="25"/>
  <c r="BN4" i="18"/>
  <c r="BN4" i="15"/>
  <c r="BN4" i="24"/>
  <c r="BN4" i="29"/>
  <c r="BN4" i="37"/>
  <c r="BN4" i="17"/>
  <c r="BN4" i="30"/>
  <c r="BO16" i="25"/>
  <c r="BP15" i="25"/>
  <c r="BO15" i="17"/>
  <c r="BN16" i="17"/>
  <c r="BK48" i="31"/>
  <c r="BK49" i="31" s="1"/>
  <c r="BK50" i="31"/>
  <c r="BN51" i="18"/>
  <c r="BR58" i="32"/>
  <c r="BR24" i="37" s="1"/>
  <c r="BN58" i="18"/>
  <c r="BN22" i="37" s="1"/>
  <c r="BK47" i="37"/>
  <c r="BK11" i="37" s="1"/>
  <c r="BK93" i="37" s="1"/>
  <c r="BK55" i="31"/>
  <c r="BL64" i="37"/>
  <c r="BL12" i="37" s="1"/>
  <c r="BL54" i="31"/>
  <c r="BL58" i="31" s="1"/>
  <c r="BL56" i="31"/>
  <c r="BL47" i="31"/>
  <c r="BK58" i="31"/>
  <c r="BM24" i="31"/>
  <c r="BM45" i="31"/>
  <c r="BM61" i="31" s="1"/>
  <c r="BM62" i="31" s="1"/>
  <c r="BM52" i="37"/>
  <c r="BM50" i="37" s="1"/>
  <c r="BN19" i="31"/>
  <c r="BM43" i="31"/>
  <c r="BM53" i="31" s="1"/>
  <c r="BK35" i="37"/>
  <c r="BK10" i="37" s="1"/>
  <c r="BK57" i="31"/>
  <c r="BO47" i="18"/>
  <c r="BP51" i="37"/>
  <c r="BP43" i="18"/>
  <c r="BP53" i="18" s="1"/>
  <c r="BP45" i="18"/>
  <c r="BP61" i="18" s="1"/>
  <c r="BP62" i="18" s="1"/>
  <c r="BQ19" i="18"/>
  <c r="BP24" i="18"/>
  <c r="BO63" i="37"/>
  <c r="BO56" i="18"/>
  <c r="BO54" i="18"/>
  <c r="BO46" i="37" s="1"/>
  <c r="BN34" i="37"/>
  <c r="BN57" i="18"/>
  <c r="BT43" i="32"/>
  <c r="BT53" i="32" s="1"/>
  <c r="BT24" i="32"/>
  <c r="BT45" i="32"/>
  <c r="BT61" i="32" s="1"/>
  <c r="BT62" i="32" s="1"/>
  <c r="BT53" i="37"/>
  <c r="BU19" i="32"/>
  <c r="BS47" i="32"/>
  <c r="BR36" i="37"/>
  <c r="BR57" i="32"/>
  <c r="BS65" i="37"/>
  <c r="BS54" i="32"/>
  <c r="BS48" i="37" s="1"/>
  <c r="BS56" i="32"/>
  <c r="BJ122" i="37"/>
  <c r="BI73" i="37"/>
  <c r="BL37" i="30"/>
  <c r="BL52" i="30" s="1"/>
  <c r="BL53" i="30" s="1"/>
  <c r="BL55" i="30" s="1"/>
  <c r="BJ93" i="37"/>
  <c r="BJ92" i="37"/>
  <c r="BQ121" i="37"/>
  <c r="BR8" i="37"/>
  <c r="BR128" i="37" s="1"/>
  <c r="BE129" i="37"/>
  <c r="BD131" i="37"/>
  <c r="BL35" i="24"/>
  <c r="BL46" i="24" s="1"/>
  <c r="BL47" i="24" s="1"/>
  <c r="BL49" i="24" s="1"/>
  <c r="BL37" i="29"/>
  <c r="BL52" i="29" s="1"/>
  <c r="BL53" i="29" s="1"/>
  <c r="BL55" i="29" s="1"/>
  <c r="BJ95" i="37"/>
  <c r="BL35" i="26"/>
  <c r="BL50" i="26" s="1"/>
  <c r="BL51" i="26" s="1"/>
  <c r="BL53" i="26" s="1"/>
  <c r="BL37" i="28"/>
  <c r="BL52" i="28" s="1"/>
  <c r="BL53" i="28" s="1"/>
  <c r="BL55" i="28" s="1"/>
  <c r="BL35" i="27"/>
  <c r="BL46" i="27" s="1"/>
  <c r="BL47" i="27" s="1"/>
  <c r="BL49" i="27" s="1"/>
  <c r="BL39" i="25"/>
  <c r="BL42" i="25"/>
  <c r="BL39" i="37"/>
  <c r="BM40" i="25"/>
  <c r="BM38" i="25"/>
  <c r="BM52" i="25"/>
  <c r="BM55" i="32"/>
  <c r="BM59" i="32"/>
  <c r="BM52" i="26"/>
  <c r="BM38" i="26"/>
  <c r="BM40" i="26"/>
  <c r="BL41" i="25"/>
  <c r="BL27" i="37"/>
  <c r="BL32" i="37"/>
  <c r="BL43" i="29"/>
  <c r="BM38" i="24"/>
  <c r="BM48" i="24"/>
  <c r="BM40" i="24"/>
  <c r="BI69" i="37"/>
  <c r="BI75" i="37"/>
  <c r="BI76" i="37"/>
  <c r="BI77" i="37"/>
  <c r="BI71" i="37"/>
  <c r="BI70" i="37"/>
  <c r="BL42" i="27"/>
  <c r="BL18" i="37" s="1"/>
  <c r="BL39" i="27"/>
  <c r="BL42" i="37"/>
  <c r="BJ97" i="37"/>
  <c r="BL39" i="26"/>
  <c r="BL40" i="37"/>
  <c r="BL42" i="26"/>
  <c r="BJ98" i="37"/>
  <c r="BL35" i="17"/>
  <c r="BL50" i="17" s="1"/>
  <c r="BL51" i="17" s="1"/>
  <c r="BL53" i="17" s="1"/>
  <c r="BM48" i="27"/>
  <c r="BM38" i="27"/>
  <c r="BM40" i="27"/>
  <c r="BK45" i="30"/>
  <c r="BK21" i="37"/>
  <c r="BL41" i="27"/>
  <c r="BL30" i="37"/>
  <c r="BI72" i="37"/>
  <c r="BL28" i="37"/>
  <c r="BL41" i="26"/>
  <c r="BJ9" i="37"/>
  <c r="BJ72" i="37" s="1"/>
  <c r="BL44" i="29"/>
  <c r="BL41" i="29"/>
  <c r="BL44" i="37"/>
  <c r="BM42" i="28"/>
  <c r="BM40" i="28"/>
  <c r="BM54" i="28"/>
  <c r="BL45" i="37"/>
  <c r="BL44" i="30"/>
  <c r="BL41" i="30"/>
  <c r="BK43" i="25"/>
  <c r="BK15" i="37"/>
  <c r="BJ94" i="37"/>
  <c r="BL41" i="17"/>
  <c r="BL26" i="37"/>
  <c r="BM36" i="15"/>
  <c r="BM42" i="29"/>
  <c r="BM54" i="29"/>
  <c r="BM40" i="29"/>
  <c r="BI68" i="37"/>
  <c r="BL43" i="28"/>
  <c r="BL31" i="37"/>
  <c r="BJ99" i="37"/>
  <c r="BK43" i="17"/>
  <c r="BK14" i="37"/>
  <c r="BL38" i="37"/>
  <c r="BL42" i="17"/>
  <c r="BL39" i="17"/>
  <c r="BK45" i="29"/>
  <c r="BK20" i="37"/>
  <c r="BN9" i="31"/>
  <c r="BN9" i="32"/>
  <c r="BN9" i="18"/>
  <c r="BN11" i="30"/>
  <c r="BN35" i="30" s="1"/>
  <c r="BN36" i="30" s="1"/>
  <c r="BN11" i="29"/>
  <c r="BN35" i="29" s="1"/>
  <c r="BN36" i="29" s="1"/>
  <c r="BN11" i="28"/>
  <c r="BN35" i="28" s="1"/>
  <c r="BN36" i="28" s="1"/>
  <c r="BN9" i="26"/>
  <c r="BN33" i="26" s="1"/>
  <c r="BN34" i="26" s="1"/>
  <c r="BN9" i="27"/>
  <c r="BN33" i="27" s="1"/>
  <c r="BN34" i="27" s="1"/>
  <c r="BN9" i="24"/>
  <c r="BN33" i="24" s="1"/>
  <c r="BN34" i="24" s="1"/>
  <c r="BN9" i="25"/>
  <c r="BN33" i="25" s="1"/>
  <c r="BN34" i="25" s="1"/>
  <c r="BN9" i="17"/>
  <c r="BN33" i="17" s="1"/>
  <c r="BN34" i="17" s="1"/>
  <c r="BO13" i="15"/>
  <c r="BO33" i="15" s="1"/>
  <c r="BM54" i="30"/>
  <c r="BM40" i="30"/>
  <c r="BM42" i="30"/>
  <c r="BL43" i="30"/>
  <c r="BL33" i="37"/>
  <c r="BI74" i="37"/>
  <c r="BL44" i="28"/>
  <c r="BL41" i="28"/>
  <c r="BL43" i="37"/>
  <c r="BL29" i="37"/>
  <c r="BL41" i="24"/>
  <c r="BK47" i="27"/>
  <c r="BK49" i="27" s="1"/>
  <c r="BK43" i="27" s="1"/>
  <c r="BL35" i="25"/>
  <c r="BL50" i="25" s="1"/>
  <c r="BL51" i="25" s="1"/>
  <c r="BL53" i="25" s="1"/>
  <c r="BM40" i="17"/>
  <c r="BM38" i="17"/>
  <c r="BM52" i="17"/>
  <c r="BM55" i="18"/>
  <c r="BM59" i="18"/>
  <c r="BJ130" i="37"/>
  <c r="BJ101" i="37"/>
  <c r="BJ100" i="37"/>
  <c r="BJ102" i="37"/>
  <c r="BL42" i="24"/>
  <c r="BL17" i="37" s="1"/>
  <c r="BL41" i="37"/>
  <c r="BL39" i="24"/>
  <c r="BK43" i="26"/>
  <c r="BK16" i="37"/>
  <c r="BK45" i="28"/>
  <c r="BK19" i="37"/>
  <c r="BL43" i="27" l="1"/>
  <c r="BL43" i="24"/>
  <c r="GI5" i="39"/>
  <c r="GF6" i="39"/>
  <c r="GM6" i="39"/>
  <c r="GP5" i="39"/>
  <c r="BP6" i="34"/>
  <c r="BQ1" i="34"/>
  <c r="BP2" i="34"/>
  <c r="GK6" i="39"/>
  <c r="GN5" i="39"/>
  <c r="BO5" i="33"/>
  <c r="BP1" i="33"/>
  <c r="BO2" i="33"/>
  <c r="BO4" i="33" s="1"/>
  <c r="BO34" i="15"/>
  <c r="BO35" i="15"/>
  <c r="BP14" i="30"/>
  <c r="BO18" i="30"/>
  <c r="BP18" i="29"/>
  <c r="BQ14" i="29"/>
  <c r="BK48" i="29"/>
  <c r="BK49" i="29" s="1"/>
  <c r="BK48" i="28"/>
  <c r="BK49" i="28" s="1"/>
  <c r="BL208" i="28"/>
  <c r="BL22" i="28" s="1"/>
  <c r="BL208" i="30"/>
  <c r="BL22" i="30" s="1"/>
  <c r="BK48" i="30"/>
  <c r="BK49" i="30" s="1"/>
  <c r="BL208" i="29"/>
  <c r="BL22" i="29" s="1"/>
  <c r="BP11" i="32"/>
  <c r="BO17" i="32"/>
  <c r="BO17" i="31"/>
  <c r="BP11" i="31"/>
  <c r="BP11" i="18"/>
  <c r="BO17" i="18"/>
  <c r="BO18" i="28"/>
  <c r="BP17" i="28"/>
  <c r="BL212" i="29"/>
  <c r="BL47" i="29" s="1"/>
  <c r="BM207" i="28"/>
  <c r="BM211" i="28"/>
  <c r="BL212" i="28"/>
  <c r="BL47" i="28" s="1"/>
  <c r="BM207" i="29"/>
  <c r="BM211" i="29"/>
  <c r="BM211" i="30"/>
  <c r="BM207" i="30"/>
  <c r="BL212" i="30"/>
  <c r="BL47" i="30" s="1"/>
  <c r="BN200" i="30"/>
  <c r="BN200" i="29"/>
  <c r="BN200" i="28"/>
  <c r="BO45" i="27"/>
  <c r="BP13" i="27"/>
  <c r="BO45" i="24"/>
  <c r="BP13" i="24"/>
  <c r="BN199" i="30"/>
  <c r="BN199" i="29"/>
  <c r="BN199" i="28"/>
  <c r="BM210" i="28"/>
  <c r="BM206" i="28"/>
  <c r="BM206" i="29"/>
  <c r="BM210" i="29"/>
  <c r="BM206" i="30"/>
  <c r="BM210" i="30"/>
  <c r="BO16" i="26"/>
  <c r="BP15" i="26"/>
  <c r="BO4" i="25"/>
  <c r="BO4" i="32"/>
  <c r="BO4" i="24"/>
  <c r="BO4" i="31"/>
  <c r="BO4" i="17"/>
  <c r="BO4" i="27"/>
  <c r="BO4" i="30"/>
  <c r="BO4" i="26"/>
  <c r="GI4" i="39"/>
  <c r="BO4" i="18"/>
  <c r="BO4" i="15"/>
  <c r="BO4" i="29"/>
  <c r="BO4" i="37"/>
  <c r="BO4" i="28"/>
  <c r="BP6" i="8"/>
  <c r="BP110" i="33" s="1"/>
  <c r="BP16" i="25"/>
  <c r="BQ15" i="25"/>
  <c r="BP15" i="17"/>
  <c r="BO16" i="17"/>
  <c r="BP47" i="18"/>
  <c r="BP51" i="18" s="1"/>
  <c r="BM47" i="31"/>
  <c r="BM64" i="37"/>
  <c r="BM12" i="37" s="1"/>
  <c r="BM56" i="31"/>
  <c r="BM54" i="31"/>
  <c r="BN45" i="31"/>
  <c r="BN61" i="31" s="1"/>
  <c r="BN62" i="31" s="1"/>
  <c r="BN43" i="31"/>
  <c r="BN53" i="31" s="1"/>
  <c r="BN24" i="31"/>
  <c r="BN52" i="37"/>
  <c r="BN50" i="37" s="1"/>
  <c r="BO19" i="31"/>
  <c r="BL23" i="37"/>
  <c r="BL59" i="31"/>
  <c r="BL57" i="31"/>
  <c r="BL35" i="37"/>
  <c r="BL10" i="37" s="1"/>
  <c r="BL47" i="37"/>
  <c r="BL11" i="37" s="1"/>
  <c r="BL99" i="37" s="1"/>
  <c r="BL55" i="31"/>
  <c r="BK23" i="37"/>
  <c r="BK9" i="37" s="1"/>
  <c r="BK59" i="31"/>
  <c r="BL48" i="31"/>
  <c r="BL49" i="31" s="1"/>
  <c r="BL50" i="31"/>
  <c r="BL51" i="31"/>
  <c r="BR19" i="18"/>
  <c r="BQ24" i="18"/>
  <c r="BQ51" i="37"/>
  <c r="BQ43" i="18"/>
  <c r="BQ53" i="18" s="1"/>
  <c r="BQ45" i="18"/>
  <c r="BQ61" i="18" s="1"/>
  <c r="BQ62" i="18" s="1"/>
  <c r="BO58" i="18"/>
  <c r="BO22" i="37" s="1"/>
  <c r="BP63" i="37"/>
  <c r="BP54" i="18"/>
  <c r="BP46" i="37" s="1"/>
  <c r="BP56" i="18"/>
  <c r="BO34" i="37"/>
  <c r="BO57" i="18"/>
  <c r="BO48" i="18"/>
  <c r="BO49" i="18" s="1"/>
  <c r="BO50" i="18"/>
  <c r="BO51" i="18"/>
  <c r="BU45" i="32"/>
  <c r="BU61" i="32" s="1"/>
  <c r="BU62" i="32" s="1"/>
  <c r="BU24" i="32"/>
  <c r="BU43" i="32"/>
  <c r="BU53" i="32" s="1"/>
  <c r="BU53" i="37"/>
  <c r="BV19" i="32"/>
  <c r="BT47" i="32"/>
  <c r="BS58" i="32"/>
  <c r="BS24" i="37" s="1"/>
  <c r="BS36" i="37"/>
  <c r="BS57" i="32"/>
  <c r="BM35" i="27"/>
  <c r="BM46" i="27" s="1"/>
  <c r="BM47" i="27" s="1"/>
  <c r="BM49" i="27" s="1"/>
  <c r="BT65" i="37"/>
  <c r="BT54" i="32"/>
  <c r="BT48" i="37" s="1"/>
  <c r="BT56" i="32"/>
  <c r="BS48" i="32"/>
  <c r="BS49" i="32" s="1"/>
  <c r="BS50" i="32"/>
  <c r="BS51" i="32"/>
  <c r="BJ67" i="37"/>
  <c r="BS8" i="37"/>
  <c r="BS128" i="37" s="1"/>
  <c r="BR121" i="37"/>
  <c r="BF129" i="37"/>
  <c r="BE131" i="37"/>
  <c r="BM37" i="29"/>
  <c r="BM52" i="29" s="1"/>
  <c r="BM53" i="29" s="1"/>
  <c r="BM55" i="29" s="1"/>
  <c r="BM44" i="30"/>
  <c r="BM41" i="30"/>
  <c r="BM45" i="37"/>
  <c r="BM39" i="17"/>
  <c r="BM42" i="17"/>
  <c r="BM38" i="37"/>
  <c r="BM43" i="30"/>
  <c r="BM33" i="37"/>
  <c r="BN38" i="27"/>
  <c r="BN40" i="27"/>
  <c r="BN48" i="27"/>
  <c r="BM32" i="37"/>
  <c r="BM43" i="29"/>
  <c r="BM43" i="28"/>
  <c r="BM31" i="37"/>
  <c r="BM41" i="27"/>
  <c r="BM30" i="37"/>
  <c r="BM35" i="24"/>
  <c r="BM46" i="24" s="1"/>
  <c r="BN40" i="26"/>
  <c r="BN52" i="26"/>
  <c r="BN38" i="26"/>
  <c r="BN54" i="28"/>
  <c r="BN40" i="28"/>
  <c r="BN42" i="28"/>
  <c r="BM42" i="37"/>
  <c r="BM42" i="27"/>
  <c r="BM18" i="37" s="1"/>
  <c r="BM39" i="27"/>
  <c r="BM41" i="26"/>
  <c r="BM28" i="37"/>
  <c r="BM35" i="25"/>
  <c r="BM50" i="25" s="1"/>
  <c r="BM51" i="25" s="1"/>
  <c r="BM53" i="25" s="1"/>
  <c r="BL19" i="37"/>
  <c r="BL45" i="28"/>
  <c r="BN36" i="15"/>
  <c r="BN54" i="29"/>
  <c r="BN40" i="29"/>
  <c r="BN42" i="29"/>
  <c r="BL14" i="37"/>
  <c r="BL43" i="17"/>
  <c r="BL21" i="37"/>
  <c r="BL45" i="30"/>
  <c r="BL20" i="37"/>
  <c r="BL45" i="29"/>
  <c r="BM35" i="26"/>
  <c r="BM50" i="26" s="1"/>
  <c r="BM51" i="26" s="1"/>
  <c r="BM53" i="26" s="1"/>
  <c r="BM39" i="25"/>
  <c r="BM42" i="25"/>
  <c r="BM39" i="37"/>
  <c r="BN54" i="30"/>
  <c r="BN40" i="30"/>
  <c r="BN42" i="30"/>
  <c r="BM42" i="26"/>
  <c r="BM40" i="37"/>
  <c r="BM39" i="26"/>
  <c r="BM41" i="25"/>
  <c r="BM27" i="37"/>
  <c r="BN38" i="17"/>
  <c r="BN52" i="17"/>
  <c r="BN40" i="17"/>
  <c r="BJ68" i="37"/>
  <c r="BJ76" i="37"/>
  <c r="BJ75" i="37"/>
  <c r="BJ77" i="37"/>
  <c r="BJ71" i="37"/>
  <c r="BJ70" i="37"/>
  <c r="BJ74" i="37"/>
  <c r="BM41" i="24"/>
  <c r="BM29" i="37"/>
  <c r="BJ73" i="37"/>
  <c r="BM26" i="37"/>
  <c r="BM41" i="17"/>
  <c r="BO9" i="31"/>
  <c r="BO9" i="32"/>
  <c r="BO9" i="18"/>
  <c r="BO11" i="30"/>
  <c r="BO35" i="30" s="1"/>
  <c r="BO36" i="30" s="1"/>
  <c r="BO11" i="29"/>
  <c r="BO35" i="29" s="1"/>
  <c r="BO36" i="29" s="1"/>
  <c r="BO11" i="28"/>
  <c r="BO35" i="28" s="1"/>
  <c r="BO36" i="28" s="1"/>
  <c r="BO9" i="26"/>
  <c r="BO33" i="26" s="1"/>
  <c r="BO34" i="26" s="1"/>
  <c r="BO9" i="27"/>
  <c r="BO33" i="27" s="1"/>
  <c r="BO34" i="27" s="1"/>
  <c r="BO9" i="24"/>
  <c r="BO33" i="24" s="1"/>
  <c r="BO34" i="24" s="1"/>
  <c r="BO9" i="25"/>
  <c r="BO33" i="25" s="1"/>
  <c r="BO34" i="25" s="1"/>
  <c r="BO9" i="17"/>
  <c r="BO33" i="17" s="1"/>
  <c r="BO34" i="17" s="1"/>
  <c r="BP13" i="15"/>
  <c r="BP33" i="15" s="1"/>
  <c r="BK122" i="37"/>
  <c r="BM35" i="17"/>
  <c r="BM50" i="17" s="1"/>
  <c r="BM51" i="17" s="1"/>
  <c r="BM53" i="17" s="1"/>
  <c r="BK92" i="37"/>
  <c r="BN52" i="25"/>
  <c r="BN38" i="25"/>
  <c r="BN40" i="25"/>
  <c r="BN55" i="32"/>
  <c r="BN59" i="32"/>
  <c r="BK97" i="37"/>
  <c r="BM44" i="37"/>
  <c r="BM41" i="29"/>
  <c r="BM44" i="29"/>
  <c r="BM37" i="28"/>
  <c r="BM52" i="28" s="1"/>
  <c r="BM53" i="28" s="1"/>
  <c r="BM55" i="28" s="1"/>
  <c r="BK98" i="37"/>
  <c r="BL16" i="37"/>
  <c r="BL43" i="26"/>
  <c r="BJ69" i="37"/>
  <c r="BL43" i="25"/>
  <c r="BL15" i="37"/>
  <c r="BK94" i="37"/>
  <c r="BK130" i="37"/>
  <c r="BK100" i="37"/>
  <c r="BK102" i="37"/>
  <c r="BK101" i="37"/>
  <c r="BN55" i="18"/>
  <c r="BN59" i="18"/>
  <c r="BK95" i="37"/>
  <c r="BM37" i="30"/>
  <c r="BM52" i="30" s="1"/>
  <c r="BM53" i="30" s="1"/>
  <c r="BM55" i="30" s="1"/>
  <c r="BN40" i="24"/>
  <c r="BN38" i="24"/>
  <c r="BN48" i="24"/>
  <c r="BM41" i="28"/>
  <c r="BM43" i="37"/>
  <c r="BM44" i="28"/>
  <c r="BK96" i="37"/>
  <c r="BM42" i="24"/>
  <c r="BM17" i="37" s="1"/>
  <c r="BM41" i="37"/>
  <c r="BM39" i="24"/>
  <c r="BK99" i="37"/>
  <c r="BM43" i="27" l="1"/>
  <c r="GS5" i="39"/>
  <c r="GP6" i="39"/>
  <c r="BQ1" i="33"/>
  <c r="BP5" i="33"/>
  <c r="BP2" i="33"/>
  <c r="BQ6" i="34"/>
  <c r="BR1" i="34"/>
  <c r="BQ2" i="34"/>
  <c r="GQ5" i="39"/>
  <c r="GN6" i="39"/>
  <c r="GL5" i="39"/>
  <c r="GI6" i="39"/>
  <c r="BP34" i="15"/>
  <c r="BP35" i="15"/>
  <c r="BP18" i="30"/>
  <c r="BQ14" i="30"/>
  <c r="BQ18" i="29"/>
  <c r="BR14" i="29"/>
  <c r="BM208" i="28"/>
  <c r="BM22" i="28" s="1"/>
  <c r="BL48" i="29"/>
  <c r="BL49" i="29" s="1"/>
  <c r="BL48" i="28"/>
  <c r="BL49" i="28" s="1"/>
  <c r="BL48" i="30"/>
  <c r="BL49" i="30" s="1"/>
  <c r="BM208" i="29"/>
  <c r="BM22" i="29" s="1"/>
  <c r="BM212" i="28"/>
  <c r="BM47" i="28" s="1"/>
  <c r="BQ11" i="32"/>
  <c r="BP17" i="32"/>
  <c r="BQ11" i="31"/>
  <c r="BP17" i="31"/>
  <c r="BP17" i="18"/>
  <c r="BQ11" i="18"/>
  <c r="BQ17" i="28"/>
  <c r="BP18" i="28"/>
  <c r="BM212" i="30"/>
  <c r="BM47" i="30" s="1"/>
  <c r="BQ13" i="27"/>
  <c r="BP45" i="27"/>
  <c r="BO200" i="30"/>
  <c r="BO200" i="29"/>
  <c r="BO200" i="28"/>
  <c r="BN207" i="28"/>
  <c r="BN211" i="28"/>
  <c r="BM208" i="30"/>
  <c r="BM22" i="30" s="1"/>
  <c r="BN207" i="29"/>
  <c r="BN211" i="29"/>
  <c r="BM212" i="29"/>
  <c r="BM47" i="29" s="1"/>
  <c r="BN211" i="30"/>
  <c r="BN207" i="30"/>
  <c r="BN206" i="28"/>
  <c r="BN210" i="28"/>
  <c r="BN206" i="29"/>
  <c r="BN210" i="29"/>
  <c r="BN206" i="30"/>
  <c r="BN210" i="30"/>
  <c r="BP45" i="24"/>
  <c r="BQ13" i="24"/>
  <c r="BO199" i="29"/>
  <c r="BO199" i="28"/>
  <c r="BO199" i="30"/>
  <c r="BQ15" i="26"/>
  <c r="BP16" i="26"/>
  <c r="BP50" i="18"/>
  <c r="BP48" i="18"/>
  <c r="BP49" i="18" s="1"/>
  <c r="BP4" i="31"/>
  <c r="BP4" i="17"/>
  <c r="BP4" i="30"/>
  <c r="BP4" i="25"/>
  <c r="BP4" i="32"/>
  <c r="BP4" i="15"/>
  <c r="GL4" i="39"/>
  <c r="BP4" i="29"/>
  <c r="BP4" i="37"/>
  <c r="BP4" i="28"/>
  <c r="BQ6" i="8"/>
  <c r="BQ110" i="33" s="1"/>
  <c r="BP4" i="27"/>
  <c r="BP4" i="26"/>
  <c r="BP4" i="24"/>
  <c r="BP4" i="18"/>
  <c r="BR15" i="25"/>
  <c r="BQ16" i="25"/>
  <c r="BQ15" i="17"/>
  <c r="BP16" i="17"/>
  <c r="BN64" i="37"/>
  <c r="BN12" i="37" s="1"/>
  <c r="BN54" i="31"/>
  <c r="BN58" i="31" s="1"/>
  <c r="BN56" i="31"/>
  <c r="BM47" i="37"/>
  <c r="BM11" i="37" s="1"/>
  <c r="BM92" i="37" s="1"/>
  <c r="BM55" i="31"/>
  <c r="BM35" i="37"/>
  <c r="BM10" i="37" s="1"/>
  <c r="BM57" i="31"/>
  <c r="BP19" i="31"/>
  <c r="BO45" i="31"/>
  <c r="BO61" i="31" s="1"/>
  <c r="BO62" i="31" s="1"/>
  <c r="BO43" i="31"/>
  <c r="BO53" i="31" s="1"/>
  <c r="BO24" i="31"/>
  <c r="BO52" i="37"/>
  <c r="BO50" i="37" s="1"/>
  <c r="BN47" i="31"/>
  <c r="BM58" i="31"/>
  <c r="BM48" i="31"/>
  <c r="BM49" i="31" s="1"/>
  <c r="BM50" i="31"/>
  <c r="BM51" i="31"/>
  <c r="BQ54" i="18"/>
  <c r="BQ46" i="37" s="1"/>
  <c r="BQ63" i="37"/>
  <c r="BQ56" i="18"/>
  <c r="BP34" i="37"/>
  <c r="BP57" i="18"/>
  <c r="BR51" i="37"/>
  <c r="BR43" i="18"/>
  <c r="BR53" i="18" s="1"/>
  <c r="BR45" i="18"/>
  <c r="BR61" i="18" s="1"/>
  <c r="BR62" i="18" s="1"/>
  <c r="BS19" i="18"/>
  <c r="BR24" i="18"/>
  <c r="BP58" i="18"/>
  <c r="BP22" i="37" s="1"/>
  <c r="BQ47" i="18"/>
  <c r="BU65" i="37"/>
  <c r="BU56" i="32"/>
  <c r="BU54" i="32"/>
  <c r="BU48" i="37" s="1"/>
  <c r="BT58" i="32"/>
  <c r="BT24" i="37" s="1"/>
  <c r="BT36" i="37"/>
  <c r="BT57" i="32"/>
  <c r="BT48" i="32"/>
  <c r="BT49" i="32" s="1"/>
  <c r="BT50" i="32"/>
  <c r="BT51" i="32"/>
  <c r="BV24" i="32"/>
  <c r="BV43" i="32"/>
  <c r="BV53" i="32" s="1"/>
  <c r="BV45" i="32"/>
  <c r="BV61" i="32" s="1"/>
  <c r="BV62" i="32" s="1"/>
  <c r="BV53" i="37"/>
  <c r="BW19" i="32"/>
  <c r="BU47" i="32"/>
  <c r="BL95" i="37"/>
  <c r="BL94" i="37"/>
  <c r="BN37" i="29"/>
  <c r="BN52" i="29" s="1"/>
  <c r="BN53" i="29" s="1"/>
  <c r="BN55" i="29" s="1"/>
  <c r="BS121" i="37"/>
  <c r="BT8" i="37"/>
  <c r="BT128" i="37" s="1"/>
  <c r="BF131" i="37"/>
  <c r="BG129" i="37"/>
  <c r="BN35" i="17"/>
  <c r="BN50" i="17" s="1"/>
  <c r="BN51" i="17" s="1"/>
  <c r="BN53" i="17" s="1"/>
  <c r="BL92" i="37"/>
  <c r="BL122" i="37"/>
  <c r="BL93" i="37"/>
  <c r="BL96" i="37"/>
  <c r="BO48" i="24"/>
  <c r="BO40" i="24"/>
  <c r="BO38" i="24"/>
  <c r="BM43" i="25"/>
  <c r="BM15" i="37"/>
  <c r="BN42" i="26"/>
  <c r="BN39" i="26"/>
  <c r="BN40" i="37"/>
  <c r="BM45" i="28"/>
  <c r="BM19" i="37"/>
  <c r="BN35" i="24"/>
  <c r="BN46" i="24" s="1"/>
  <c r="BN47" i="24" s="1"/>
  <c r="BN49" i="24" s="1"/>
  <c r="BO48" i="27"/>
  <c r="BO38" i="27"/>
  <c r="BO40" i="27"/>
  <c r="BN39" i="17"/>
  <c r="BN42" i="17"/>
  <c r="BN38" i="37"/>
  <c r="BL98" i="37"/>
  <c r="BL100" i="37"/>
  <c r="BL130" i="37"/>
  <c r="BL101" i="37"/>
  <c r="BL102" i="37"/>
  <c r="BL9" i="37"/>
  <c r="BL72" i="37" s="1"/>
  <c r="BN43" i="28"/>
  <c r="BN31" i="37"/>
  <c r="BK68" i="37"/>
  <c r="BK75" i="37"/>
  <c r="BK77" i="37"/>
  <c r="BK76" i="37"/>
  <c r="BK70" i="37"/>
  <c r="BK71" i="37"/>
  <c r="BN42" i="24"/>
  <c r="BN17" i="37" s="1"/>
  <c r="BN41" i="37"/>
  <c r="BN39" i="24"/>
  <c r="BO38" i="26"/>
  <c r="BO40" i="26"/>
  <c r="BO52" i="26"/>
  <c r="BN37" i="28"/>
  <c r="BN52" i="28" s="1"/>
  <c r="BN53" i="28" s="1"/>
  <c r="BN55" i="28" s="1"/>
  <c r="BN41" i="26"/>
  <c r="BN28" i="37"/>
  <c r="BK73" i="37"/>
  <c r="BM43" i="17"/>
  <c r="BM14" i="37"/>
  <c r="BN29" i="37"/>
  <c r="BN41" i="24"/>
  <c r="BK74" i="37"/>
  <c r="BO40" i="28"/>
  <c r="BO42" i="28"/>
  <c r="BO54" i="28"/>
  <c r="BN37" i="30"/>
  <c r="BN52" i="30" s="1"/>
  <c r="BN53" i="30" s="1"/>
  <c r="BN55" i="30" s="1"/>
  <c r="BN32" i="37"/>
  <c r="BN43" i="29"/>
  <c r="BN41" i="28"/>
  <c r="BN43" i="37"/>
  <c r="BN44" i="28"/>
  <c r="BM47" i="24"/>
  <c r="BM49" i="24" s="1"/>
  <c r="BM43" i="24" s="1"/>
  <c r="BN35" i="27"/>
  <c r="BN46" i="27" s="1"/>
  <c r="BN41" i="25"/>
  <c r="BN27" i="37"/>
  <c r="BO36" i="15"/>
  <c r="BO54" i="29"/>
  <c r="BO40" i="29"/>
  <c r="BO42" i="29"/>
  <c r="BN43" i="30"/>
  <c r="BN33" i="37"/>
  <c r="BN41" i="29"/>
  <c r="BN44" i="29"/>
  <c r="BN44" i="37"/>
  <c r="BK72" i="37"/>
  <c r="BO54" i="30"/>
  <c r="BO40" i="30"/>
  <c r="BO42" i="30"/>
  <c r="BN44" i="30"/>
  <c r="BN45" i="37"/>
  <c r="BN41" i="30"/>
  <c r="BK69" i="37"/>
  <c r="BN41" i="27"/>
  <c r="BN30" i="37"/>
  <c r="BP9" i="32"/>
  <c r="BP11" i="30"/>
  <c r="BP35" i="30" s="1"/>
  <c r="BP36" i="30" s="1"/>
  <c r="BP11" i="29"/>
  <c r="BP35" i="29" s="1"/>
  <c r="BP36" i="29" s="1"/>
  <c r="BP9" i="31"/>
  <c r="BP9" i="18"/>
  <c r="BP11" i="28"/>
  <c r="BP35" i="28" s="1"/>
  <c r="BP36" i="28" s="1"/>
  <c r="BP9" i="26"/>
  <c r="BP33" i="26" s="1"/>
  <c r="BP34" i="26" s="1"/>
  <c r="BP9" i="24"/>
  <c r="BP33" i="24" s="1"/>
  <c r="BP34" i="24" s="1"/>
  <c r="BP9" i="25"/>
  <c r="BP33" i="25" s="1"/>
  <c r="BP34" i="25" s="1"/>
  <c r="BP9" i="27"/>
  <c r="BP33" i="27" s="1"/>
  <c r="BP34" i="27" s="1"/>
  <c r="BP9" i="17"/>
  <c r="BP33" i="17" s="1"/>
  <c r="BP34" i="17" s="1"/>
  <c r="BQ13" i="15"/>
  <c r="BQ33" i="15" s="1"/>
  <c r="BM45" i="29"/>
  <c r="BM20" i="37"/>
  <c r="BN35" i="25"/>
  <c r="BN50" i="25" s="1"/>
  <c r="BN51" i="25" s="1"/>
  <c r="BN53" i="25" s="1"/>
  <c r="BO52" i="17"/>
  <c r="BO40" i="17"/>
  <c r="BO38" i="17"/>
  <c r="BO55" i="18"/>
  <c r="BO59" i="18"/>
  <c r="BN41" i="17"/>
  <c r="BN26" i="37"/>
  <c r="BM43" i="26"/>
  <c r="BM16" i="37"/>
  <c r="BL97" i="37"/>
  <c r="BN42" i="27"/>
  <c r="BN18" i="37" s="1"/>
  <c r="BN39" i="27"/>
  <c r="BN42" i="37"/>
  <c r="BK67" i="37"/>
  <c r="BN39" i="37"/>
  <c r="BN42" i="25"/>
  <c r="BN39" i="25"/>
  <c r="BO40" i="25"/>
  <c r="BO38" i="25"/>
  <c r="BO52" i="25"/>
  <c r="BO55" i="32"/>
  <c r="BO59" i="32"/>
  <c r="BN35" i="26"/>
  <c r="BN50" i="26" s="1"/>
  <c r="BN51" i="26" s="1"/>
  <c r="BN53" i="26" s="1"/>
  <c r="BM21" i="37"/>
  <c r="BM45" i="30"/>
  <c r="BN43" i="24" l="1"/>
  <c r="BM48" i="30"/>
  <c r="BM49" i="30" s="1"/>
  <c r="BQ14" i="34"/>
  <c r="BQ15" i="34"/>
  <c r="BQ12" i="34"/>
  <c r="BQ9" i="34"/>
  <c r="BQ11" i="34"/>
  <c r="BQ13" i="34"/>
  <c r="BQ8" i="34"/>
  <c r="BQ10" i="34"/>
  <c r="GO5" i="39"/>
  <c r="GL6" i="39"/>
  <c r="BR6" i="34"/>
  <c r="BS1" i="34"/>
  <c r="BR2" i="34"/>
  <c r="BR4" i="34" s="1"/>
  <c r="BR1" i="33"/>
  <c r="BQ5" i="33"/>
  <c r="BQ2" i="33"/>
  <c r="BQ4" i="33" s="1"/>
  <c r="GT5" i="39"/>
  <c r="GQ6" i="39"/>
  <c r="GS6" i="39"/>
  <c r="GV5" i="39"/>
  <c r="BM48" i="28"/>
  <c r="BM49" i="28" s="1"/>
  <c r="BQ34" i="15"/>
  <c r="BQ35" i="15"/>
  <c r="BQ18" i="30"/>
  <c r="BR14" i="30"/>
  <c r="BR18" i="29"/>
  <c r="BS14" i="29"/>
  <c r="BN208" i="28"/>
  <c r="BN22" i="28" s="1"/>
  <c r="BN208" i="29"/>
  <c r="BN22" i="29" s="1"/>
  <c r="BM48" i="29"/>
  <c r="BM49" i="29" s="1"/>
  <c r="BN212" i="30"/>
  <c r="BN47" i="30" s="1"/>
  <c r="BN208" i="30"/>
  <c r="BN22" i="30" s="1"/>
  <c r="BN212" i="28"/>
  <c r="BN47" i="28" s="1"/>
  <c r="BU58" i="32"/>
  <c r="BU24" i="37" s="1"/>
  <c r="BQ17" i="32"/>
  <c r="BR11" i="32"/>
  <c r="BR11" i="31"/>
  <c r="BQ17" i="31"/>
  <c r="BR11" i="18"/>
  <c r="BQ17" i="18"/>
  <c r="BR17" i="28"/>
  <c r="BQ18" i="28"/>
  <c r="BO207" i="28"/>
  <c r="BO211" i="28"/>
  <c r="BO207" i="29"/>
  <c r="BO211" i="29"/>
  <c r="BO207" i="30"/>
  <c r="BO211" i="30"/>
  <c r="BP200" i="30"/>
  <c r="BP200" i="29"/>
  <c r="BP200" i="28"/>
  <c r="BN212" i="29"/>
  <c r="BN47" i="29" s="1"/>
  <c r="BR13" i="27"/>
  <c r="BQ45" i="27"/>
  <c r="BR13" i="24"/>
  <c r="BQ45" i="24"/>
  <c r="BP199" i="29"/>
  <c r="BP199" i="28"/>
  <c r="BP199" i="30"/>
  <c r="BO210" i="30"/>
  <c r="BO206" i="30"/>
  <c r="BO206" i="28"/>
  <c r="BO210" i="28"/>
  <c r="BO206" i="29"/>
  <c r="BO210" i="29"/>
  <c r="BR15" i="26"/>
  <c r="BQ16" i="26"/>
  <c r="BQ4" i="29"/>
  <c r="BQ4" i="17"/>
  <c r="BQ4" i="28"/>
  <c r="BQ4" i="15"/>
  <c r="BQ4" i="27"/>
  <c r="BR6" i="8"/>
  <c r="BR110" i="33" s="1"/>
  <c r="BQ4" i="37"/>
  <c r="BQ4" i="18"/>
  <c r="BQ4" i="24"/>
  <c r="GO4" i="39"/>
  <c r="BQ4" i="31"/>
  <c r="BQ4" i="25"/>
  <c r="BQ4" i="32"/>
  <c r="BQ4" i="26"/>
  <c r="BQ4" i="30"/>
  <c r="BQ58" i="18"/>
  <c r="BQ22" i="37" s="1"/>
  <c r="BO47" i="31"/>
  <c r="BO48" i="31" s="1"/>
  <c r="BO49" i="31" s="1"/>
  <c r="BS15" i="25"/>
  <c r="BR16" i="25"/>
  <c r="BR15" i="17"/>
  <c r="BQ16" i="17"/>
  <c r="BV47" i="32"/>
  <c r="BV50" i="32" s="1"/>
  <c r="BL68" i="37"/>
  <c r="BL74" i="37"/>
  <c r="BO56" i="31"/>
  <c r="BO64" i="37"/>
  <c r="BO12" i="37" s="1"/>
  <c r="BO54" i="31"/>
  <c r="BN23" i="37"/>
  <c r="BN59" i="31"/>
  <c r="BN35" i="37"/>
  <c r="BN10" i="37" s="1"/>
  <c r="BN57" i="31"/>
  <c r="BM23" i="37"/>
  <c r="BM9" i="37" s="1"/>
  <c r="BM72" i="37" s="1"/>
  <c r="BM59" i="31"/>
  <c r="BP24" i="31"/>
  <c r="BP45" i="31"/>
  <c r="BP61" i="31" s="1"/>
  <c r="BP62" i="31" s="1"/>
  <c r="BP52" i="37"/>
  <c r="BP50" i="37" s="1"/>
  <c r="BQ19" i="31"/>
  <c r="BP43" i="31"/>
  <c r="BP53" i="31" s="1"/>
  <c r="BN47" i="37"/>
  <c r="BN55" i="31"/>
  <c r="BN48" i="31"/>
  <c r="BN49" i="31" s="1"/>
  <c r="BN50" i="31"/>
  <c r="BN51" i="31"/>
  <c r="BR56" i="18"/>
  <c r="BR54" i="18"/>
  <c r="BR46" i="37" s="1"/>
  <c r="BR63" i="37"/>
  <c r="BQ48" i="18"/>
  <c r="BQ49" i="18" s="1"/>
  <c r="BQ50" i="18"/>
  <c r="BQ51" i="18"/>
  <c r="BS43" i="18"/>
  <c r="BS53" i="18" s="1"/>
  <c r="BS45" i="18"/>
  <c r="BS61" i="18" s="1"/>
  <c r="BS62" i="18" s="1"/>
  <c r="BT19" i="18"/>
  <c r="BS51" i="37"/>
  <c r="BS24" i="18"/>
  <c r="BQ57" i="18"/>
  <c r="BQ34" i="37"/>
  <c r="BR47" i="18"/>
  <c r="BW24" i="32"/>
  <c r="BW45" i="32"/>
  <c r="BW61" i="32" s="1"/>
  <c r="BW62" i="32" s="1"/>
  <c r="BW43" i="32"/>
  <c r="BW53" i="32" s="1"/>
  <c r="BW53" i="37"/>
  <c r="BX19" i="32"/>
  <c r="BU36" i="37"/>
  <c r="BU57" i="32"/>
  <c r="BV65" i="37"/>
  <c r="BV56" i="32"/>
  <c r="BV54" i="32"/>
  <c r="BV48" i="37" s="1"/>
  <c r="BU48" i="32"/>
  <c r="BU49" i="32" s="1"/>
  <c r="BU50" i="32"/>
  <c r="BU51" i="32"/>
  <c r="BM93" i="37"/>
  <c r="BM95" i="37"/>
  <c r="BL73" i="37"/>
  <c r="BM99" i="37"/>
  <c r="BM94" i="37"/>
  <c r="BM122" i="37"/>
  <c r="BU8" i="37"/>
  <c r="BU128" i="37" s="1"/>
  <c r="BT121" i="37"/>
  <c r="BH129" i="37"/>
  <c r="BG131" i="37"/>
  <c r="BL67" i="37"/>
  <c r="BL69" i="37"/>
  <c r="BO35" i="27"/>
  <c r="BO46" i="27" s="1"/>
  <c r="BO47" i="27" s="1"/>
  <c r="BO49" i="27" s="1"/>
  <c r="BM97" i="37"/>
  <c r="BM98" i="37"/>
  <c r="BO37" i="30"/>
  <c r="BO52" i="30" s="1"/>
  <c r="BO53" i="30" s="1"/>
  <c r="BO55" i="30" s="1"/>
  <c r="BP38" i="25"/>
  <c r="BP52" i="25"/>
  <c r="BP40" i="25"/>
  <c r="BP55" i="32"/>
  <c r="BP59" i="32"/>
  <c r="BN45" i="30"/>
  <c r="BN21" i="37"/>
  <c r="BN45" i="29"/>
  <c r="BN20" i="37"/>
  <c r="BN19" i="37"/>
  <c r="BN45" i="28"/>
  <c r="BO31" i="37"/>
  <c r="BO43" i="28"/>
  <c r="BO41" i="26"/>
  <c r="BO28" i="37"/>
  <c r="BP40" i="24"/>
  <c r="BP48" i="24"/>
  <c r="BP38" i="24"/>
  <c r="BO44" i="28"/>
  <c r="BO43" i="37"/>
  <c r="BO41" i="28"/>
  <c r="BO40" i="37"/>
  <c r="BO39" i="26"/>
  <c r="BO42" i="26"/>
  <c r="BN11" i="37"/>
  <c r="BN95" i="37" s="1"/>
  <c r="BN43" i="17"/>
  <c r="BN14" i="37"/>
  <c r="BO39" i="37"/>
  <c r="BO42" i="25"/>
  <c r="BO39" i="25"/>
  <c r="BO35" i="25"/>
  <c r="BO50" i="25" s="1"/>
  <c r="BO51" i="25" s="1"/>
  <c r="BO53" i="25" s="1"/>
  <c r="BO38" i="37"/>
  <c r="BO39" i="17"/>
  <c r="BO42" i="17"/>
  <c r="BP54" i="28"/>
  <c r="BP40" i="28"/>
  <c r="BP42" i="28"/>
  <c r="BO43" i="30"/>
  <c r="BO33" i="37"/>
  <c r="BL76" i="37"/>
  <c r="BL77" i="37"/>
  <c r="BL75" i="37"/>
  <c r="BL71" i="37"/>
  <c r="BL70" i="37"/>
  <c r="BO26" i="37"/>
  <c r="BO41" i="17"/>
  <c r="BP55" i="18"/>
  <c r="BP59" i="18"/>
  <c r="BO45" i="37"/>
  <c r="BO41" i="30"/>
  <c r="BO44" i="30"/>
  <c r="BO39" i="24"/>
  <c r="BO42" i="24"/>
  <c r="BO17" i="37" s="1"/>
  <c r="BO41" i="37"/>
  <c r="BP40" i="26"/>
  <c r="BP38" i="26"/>
  <c r="BP52" i="26"/>
  <c r="BQ9" i="32"/>
  <c r="BQ9" i="31"/>
  <c r="BQ11" i="30"/>
  <c r="BQ35" i="30" s="1"/>
  <c r="BQ36" i="30" s="1"/>
  <c r="BQ11" i="29"/>
  <c r="BQ35" i="29" s="1"/>
  <c r="BQ36" i="29" s="1"/>
  <c r="BQ9" i="18"/>
  <c r="BQ11" i="28"/>
  <c r="BQ35" i="28" s="1"/>
  <c r="BQ36" i="28" s="1"/>
  <c r="BQ9" i="27"/>
  <c r="BQ33" i="27" s="1"/>
  <c r="BQ34" i="27" s="1"/>
  <c r="BQ9" i="24"/>
  <c r="BQ33" i="24" s="1"/>
  <c r="BQ34" i="24" s="1"/>
  <c r="BQ9" i="26"/>
  <c r="BQ33" i="26" s="1"/>
  <c r="BQ34" i="26" s="1"/>
  <c r="BQ9" i="25"/>
  <c r="BQ33" i="25" s="1"/>
  <c r="BQ34" i="25" s="1"/>
  <c r="BQ9" i="17"/>
  <c r="BQ33" i="17" s="1"/>
  <c r="BQ34" i="17" s="1"/>
  <c r="BR13" i="15"/>
  <c r="BR33" i="15" s="1"/>
  <c r="BO43" i="29"/>
  <c r="BO32" i="37"/>
  <c r="BN47" i="27"/>
  <c r="BN49" i="27" s="1"/>
  <c r="BN43" i="27" s="1"/>
  <c r="BO30" i="37"/>
  <c r="BO41" i="27"/>
  <c r="BO29" i="37"/>
  <c r="BO41" i="24"/>
  <c r="BP36" i="15"/>
  <c r="BN43" i="25"/>
  <c r="BN15" i="37"/>
  <c r="BO35" i="17"/>
  <c r="BO50" i="17" s="1"/>
  <c r="BO51" i="17" s="1"/>
  <c r="BO53" i="17" s="1"/>
  <c r="BP40" i="17"/>
  <c r="BP38" i="17"/>
  <c r="BP52" i="17"/>
  <c r="BP40" i="29"/>
  <c r="BP54" i="29"/>
  <c r="BP42" i="29"/>
  <c r="BO37" i="29"/>
  <c r="BO52" i="29" s="1"/>
  <c r="BO53" i="29" s="1"/>
  <c r="BO55" i="29" s="1"/>
  <c r="BO37" i="28"/>
  <c r="BO52" i="28" s="1"/>
  <c r="BO53" i="28" s="1"/>
  <c r="BO55" i="28" s="1"/>
  <c r="BO35" i="26"/>
  <c r="BO50" i="26" s="1"/>
  <c r="BO51" i="26" s="1"/>
  <c r="BO53" i="26" s="1"/>
  <c r="BM130" i="37"/>
  <c r="BM100" i="37"/>
  <c r="BM102" i="37"/>
  <c r="BM101" i="37"/>
  <c r="BO42" i="27"/>
  <c r="BO18" i="37" s="1"/>
  <c r="BO39" i="27"/>
  <c r="BO42" i="37"/>
  <c r="BN43" i="26"/>
  <c r="BN16" i="37"/>
  <c r="BO27" i="37"/>
  <c r="BO41" i="25"/>
  <c r="BP40" i="27"/>
  <c r="BP48" i="27"/>
  <c r="BP38" i="27"/>
  <c r="BP54" i="30"/>
  <c r="BP40" i="30"/>
  <c r="BP42" i="30"/>
  <c r="BO44" i="37"/>
  <c r="BO44" i="29"/>
  <c r="BO41" i="29"/>
  <c r="BM96" i="37"/>
  <c r="BO35" i="24"/>
  <c r="BO46" i="24" s="1"/>
  <c r="BO47" i="24" s="1"/>
  <c r="BO49" i="24" s="1"/>
  <c r="BO43" i="24" s="1"/>
  <c r="BO43" i="27" l="1"/>
  <c r="BN48" i="29"/>
  <c r="BN49" i="29" s="1"/>
  <c r="GY5" i="39"/>
  <c r="GV6" i="39"/>
  <c r="BT1" i="34"/>
  <c r="BS6" i="34"/>
  <c r="BS2" i="34"/>
  <c r="BS1" i="33"/>
  <c r="BR5" i="33"/>
  <c r="BR2" i="33"/>
  <c r="GW5" i="39"/>
  <c r="GT6" i="39"/>
  <c r="GO6" i="39"/>
  <c r="GR5" i="39"/>
  <c r="BN48" i="30"/>
  <c r="BN49" i="30" s="1"/>
  <c r="BN48" i="28"/>
  <c r="BN49" i="28" s="1"/>
  <c r="BR35" i="15"/>
  <c r="BR34" i="15"/>
  <c r="BR18" i="30"/>
  <c r="BS14" i="30"/>
  <c r="BS18" i="29"/>
  <c r="BT14" i="29"/>
  <c r="BO212" i="29"/>
  <c r="BO47" i="29" s="1"/>
  <c r="BO208" i="30"/>
  <c r="BO22" i="30" s="1"/>
  <c r="BO212" i="30"/>
  <c r="BO47" i="30" s="1"/>
  <c r="BO212" i="28"/>
  <c r="BO47" i="28" s="1"/>
  <c r="BO208" i="28"/>
  <c r="BO22" i="28" s="1"/>
  <c r="BO51" i="31"/>
  <c r="BS11" i="32"/>
  <c r="BR17" i="32"/>
  <c r="BS11" i="31"/>
  <c r="BR17" i="31"/>
  <c r="BS11" i="18"/>
  <c r="BR17" i="18"/>
  <c r="BS17" i="28"/>
  <c r="BR18" i="28"/>
  <c r="BO208" i="29"/>
  <c r="BO22" i="29" s="1"/>
  <c r="BP207" i="29"/>
  <c r="BP211" i="29"/>
  <c r="BP211" i="30"/>
  <c r="BP207" i="30"/>
  <c r="BQ200" i="29"/>
  <c r="BQ200" i="28"/>
  <c r="BQ200" i="30"/>
  <c r="BS13" i="27"/>
  <c r="BR45" i="27"/>
  <c r="BP207" i="28"/>
  <c r="BP211" i="28"/>
  <c r="BP210" i="30"/>
  <c r="BP206" i="30"/>
  <c r="BP210" i="28"/>
  <c r="BP206" i="28"/>
  <c r="BP206" i="29"/>
  <c r="BP210" i="29"/>
  <c r="BQ199" i="29"/>
  <c r="BQ199" i="28"/>
  <c r="BQ199" i="30"/>
  <c r="BS13" i="24"/>
  <c r="BR45" i="24"/>
  <c r="BS15" i="26"/>
  <c r="BR16" i="26"/>
  <c r="BR4" i="28"/>
  <c r="BS6" i="8"/>
  <c r="BS110" i="33" s="1"/>
  <c r="BR4" i="24"/>
  <c r="BR4" i="29"/>
  <c r="GR4" i="39"/>
  <c r="BR4" i="32"/>
  <c r="BR4" i="26"/>
  <c r="BR4" i="27"/>
  <c r="BR4" i="31"/>
  <c r="BR4" i="25"/>
  <c r="BR4" i="18"/>
  <c r="BR4" i="17"/>
  <c r="BR4" i="15"/>
  <c r="BR4" i="30"/>
  <c r="BR4" i="37"/>
  <c r="BO50" i="31"/>
  <c r="BW47" i="32"/>
  <c r="BW48" i="32" s="1"/>
  <c r="BW49" i="32" s="1"/>
  <c r="BT15" i="25"/>
  <c r="BS16" i="25"/>
  <c r="BS15" i="17"/>
  <c r="BR16" i="17"/>
  <c r="BV58" i="32"/>
  <c r="BV24" i="37" s="1"/>
  <c r="BR58" i="18"/>
  <c r="BR22" i="37" s="1"/>
  <c r="BV48" i="32"/>
  <c r="BV49" i="32" s="1"/>
  <c r="BV51" i="32"/>
  <c r="BS47" i="18"/>
  <c r="BS48" i="18" s="1"/>
  <c r="BS49" i="18" s="1"/>
  <c r="BO47" i="37"/>
  <c r="BO11" i="37" s="1"/>
  <c r="BO96" i="37" s="1"/>
  <c r="BO55" i="31"/>
  <c r="BO35" i="37"/>
  <c r="BO10" i="37" s="1"/>
  <c r="BO57" i="31"/>
  <c r="BP56" i="31"/>
  <c r="BP54" i="31"/>
  <c r="BP64" i="37"/>
  <c r="BP12" i="37" s="1"/>
  <c r="BQ52" i="37"/>
  <c r="BQ50" i="37" s="1"/>
  <c r="BR19" i="31"/>
  <c r="BQ43" i="31"/>
  <c r="BQ53" i="31" s="1"/>
  <c r="BQ45" i="31"/>
  <c r="BQ61" i="31" s="1"/>
  <c r="BQ62" i="31" s="1"/>
  <c r="BQ24" i="31"/>
  <c r="BP47" i="31"/>
  <c r="BO58" i="31"/>
  <c r="BT51" i="37"/>
  <c r="BT43" i="18"/>
  <c r="BT53" i="18" s="1"/>
  <c r="BT45" i="18"/>
  <c r="BT61" i="18" s="1"/>
  <c r="BT62" i="18" s="1"/>
  <c r="BU19" i="18"/>
  <c r="BT24" i="18"/>
  <c r="BR51" i="18"/>
  <c r="BR50" i="18"/>
  <c r="BR48" i="18"/>
  <c r="BR49" i="18" s="1"/>
  <c r="BS56" i="18"/>
  <c r="BS54" i="18"/>
  <c r="BS46" i="37" s="1"/>
  <c r="BS63" i="37"/>
  <c r="BR34" i="37"/>
  <c r="BR57" i="18"/>
  <c r="BX45" i="32"/>
  <c r="BX61" i="32" s="1"/>
  <c r="BX62" i="32" s="1"/>
  <c r="BX43" i="32"/>
  <c r="BX53" i="32" s="1"/>
  <c r="BX24" i="32"/>
  <c r="BX53" i="37"/>
  <c r="BY19" i="32"/>
  <c r="BW65" i="37"/>
  <c r="BW54" i="32"/>
  <c r="BW48" i="37" s="1"/>
  <c r="BW56" i="32"/>
  <c r="BV36" i="37"/>
  <c r="BV57" i="32"/>
  <c r="BN99" i="37"/>
  <c r="BN98" i="37"/>
  <c r="BN93" i="37"/>
  <c r="BU121" i="37"/>
  <c r="BV8" i="37"/>
  <c r="BV128" i="37" s="1"/>
  <c r="BI129" i="37"/>
  <c r="BH131" i="37"/>
  <c r="BP35" i="24"/>
  <c r="BP46" i="24" s="1"/>
  <c r="BP47" i="24" s="1"/>
  <c r="BP49" i="24" s="1"/>
  <c r="BM67" i="37"/>
  <c r="BN92" i="37"/>
  <c r="BN97" i="37"/>
  <c r="BP37" i="29"/>
  <c r="BP52" i="29" s="1"/>
  <c r="BP53" i="29" s="1"/>
  <c r="BP55" i="29" s="1"/>
  <c r="BN94" i="37"/>
  <c r="BP37" i="30"/>
  <c r="BP52" i="30" s="1"/>
  <c r="BP53" i="30" s="1"/>
  <c r="BP55" i="30" s="1"/>
  <c r="BP35" i="17"/>
  <c r="BP50" i="17" s="1"/>
  <c r="BP51" i="17" s="1"/>
  <c r="BP53" i="17" s="1"/>
  <c r="BQ36" i="15"/>
  <c r="BQ55" i="18"/>
  <c r="BQ59" i="18"/>
  <c r="BP42" i="26"/>
  <c r="BP39" i="26"/>
  <c r="BP40" i="37"/>
  <c r="BM74" i="37"/>
  <c r="BP31" i="37"/>
  <c r="BP43" i="28"/>
  <c r="BO45" i="28"/>
  <c r="BO19" i="37"/>
  <c r="BR9" i="31"/>
  <c r="BR11" i="29"/>
  <c r="BR35" i="29" s="1"/>
  <c r="BR36" i="29" s="1"/>
  <c r="BR9" i="32"/>
  <c r="BR11" i="30"/>
  <c r="BR35" i="30" s="1"/>
  <c r="BR36" i="30" s="1"/>
  <c r="BR9" i="18"/>
  <c r="BR11" i="28"/>
  <c r="BR35" i="28" s="1"/>
  <c r="BR36" i="28" s="1"/>
  <c r="BR9" i="27"/>
  <c r="BR33" i="27" s="1"/>
  <c r="BR34" i="27" s="1"/>
  <c r="BR9" i="24"/>
  <c r="BR33" i="24" s="1"/>
  <c r="BR34" i="24" s="1"/>
  <c r="BR9" i="26"/>
  <c r="BR33" i="26" s="1"/>
  <c r="BR34" i="26" s="1"/>
  <c r="BR9" i="17"/>
  <c r="BR33" i="17" s="1"/>
  <c r="BR34" i="17" s="1"/>
  <c r="BR9" i="25"/>
  <c r="BR33" i="25" s="1"/>
  <c r="BR34" i="25" s="1"/>
  <c r="BS13" i="15"/>
  <c r="BS33" i="15" s="1"/>
  <c r="BQ42" i="29"/>
  <c r="BQ40" i="29"/>
  <c r="BQ54" i="29"/>
  <c r="BP41" i="26"/>
  <c r="BP28" i="37"/>
  <c r="BO45" i="30"/>
  <c r="BO21" i="37"/>
  <c r="BP41" i="28"/>
  <c r="BP44" i="28"/>
  <c r="BP43" i="37"/>
  <c r="BP41" i="29"/>
  <c r="BP44" i="37"/>
  <c r="BP44" i="29"/>
  <c r="BQ40" i="17"/>
  <c r="BQ38" i="17"/>
  <c r="BQ52" i="17"/>
  <c r="BQ42" i="30"/>
  <c r="BQ40" i="30"/>
  <c r="BQ54" i="30"/>
  <c r="BO43" i="25"/>
  <c r="BO15" i="37"/>
  <c r="BN130" i="37"/>
  <c r="BN101" i="37"/>
  <c r="BN100" i="37"/>
  <c r="BN102" i="37"/>
  <c r="BP42" i="37"/>
  <c r="BP39" i="27"/>
  <c r="BP42" i="27"/>
  <c r="BP18" i="37" s="1"/>
  <c r="BQ52" i="25"/>
  <c r="BQ38" i="25"/>
  <c r="BQ40" i="25"/>
  <c r="BP37" i="28"/>
  <c r="BP52" i="28" s="1"/>
  <c r="BP53" i="28" s="1"/>
  <c r="BP55" i="28" s="1"/>
  <c r="BO43" i="26"/>
  <c r="BO16" i="37"/>
  <c r="BP42" i="24"/>
  <c r="BP17" i="37" s="1"/>
  <c r="BP39" i="24"/>
  <c r="BP41" i="37"/>
  <c r="BP27" i="37"/>
  <c r="BP41" i="25"/>
  <c r="BO20" i="37"/>
  <c r="BO45" i="29"/>
  <c r="BM77" i="37"/>
  <c r="BM75" i="37"/>
  <c r="BM76" i="37"/>
  <c r="BM71" i="37"/>
  <c r="BM70" i="37"/>
  <c r="BQ52" i="26"/>
  <c r="BQ38" i="26"/>
  <c r="BQ40" i="26"/>
  <c r="BQ55" i="32"/>
  <c r="BQ59" i="32"/>
  <c r="BO43" i="17"/>
  <c r="BO14" i="37"/>
  <c r="BN9" i="37"/>
  <c r="BN69" i="37" s="1"/>
  <c r="BP35" i="25"/>
  <c r="BP50" i="25" s="1"/>
  <c r="BP51" i="25" s="1"/>
  <c r="BP53" i="25" s="1"/>
  <c r="BP41" i="27"/>
  <c r="BP30" i="37"/>
  <c r="BP42" i="17"/>
  <c r="BP38" i="37"/>
  <c r="BP39" i="17"/>
  <c r="BQ48" i="24"/>
  <c r="BQ38" i="24"/>
  <c r="BQ40" i="24"/>
  <c r="BM69" i="37"/>
  <c r="BP41" i="24"/>
  <c r="BP29" i="37"/>
  <c r="BP45" i="37"/>
  <c r="BP44" i="30"/>
  <c r="BP41" i="30"/>
  <c r="BP35" i="27"/>
  <c r="BP46" i="27" s="1"/>
  <c r="BP26" i="37"/>
  <c r="BP41" i="17"/>
  <c r="BQ48" i="27"/>
  <c r="BQ40" i="27"/>
  <c r="BQ38" i="27"/>
  <c r="BP35" i="26"/>
  <c r="BP50" i="26" s="1"/>
  <c r="BP51" i="26" s="1"/>
  <c r="BP53" i="26" s="1"/>
  <c r="BN122" i="37"/>
  <c r="BM68" i="37"/>
  <c r="BP39" i="25"/>
  <c r="BP39" i="37"/>
  <c r="BP42" i="25"/>
  <c r="BP43" i="30"/>
  <c r="BP33" i="37"/>
  <c r="BP43" i="29"/>
  <c r="BP32" i="37"/>
  <c r="BQ54" i="28"/>
  <c r="BQ40" i="28"/>
  <c r="BQ42" i="28"/>
  <c r="BN96" i="37"/>
  <c r="BM73" i="37"/>
  <c r="BP43" i="24" l="1"/>
  <c r="BO48" i="30"/>
  <c r="BO49" i="30" s="1"/>
  <c r="GW6" i="39"/>
  <c r="GZ5" i="39"/>
  <c r="BT6" i="34"/>
  <c r="BU1" i="34"/>
  <c r="BT2" i="34"/>
  <c r="GR6" i="39"/>
  <c r="GU5" i="39"/>
  <c r="BS5" i="33"/>
  <c r="BT1" i="33"/>
  <c r="BS2" i="33"/>
  <c r="BS4" i="33" s="1"/>
  <c r="HB5" i="39"/>
  <c r="GY6" i="39"/>
  <c r="BO48" i="28"/>
  <c r="BO49" i="28" s="1"/>
  <c r="BS34" i="15"/>
  <c r="BS35" i="15"/>
  <c r="BS18" i="30"/>
  <c r="BT14" i="30"/>
  <c r="BU14" i="29"/>
  <c r="BT18" i="29"/>
  <c r="BP208" i="30"/>
  <c r="BP22" i="30" s="1"/>
  <c r="BO48" i="29"/>
  <c r="BO49" i="29" s="1"/>
  <c r="BP208" i="29"/>
  <c r="BP22" i="29" s="1"/>
  <c r="BP212" i="29"/>
  <c r="BP47" i="29" s="1"/>
  <c r="BP212" i="30"/>
  <c r="BP47" i="30" s="1"/>
  <c r="BW50" i="32"/>
  <c r="BW51" i="32"/>
  <c r="BT11" i="32"/>
  <c r="BS17" i="32"/>
  <c r="BT11" i="31"/>
  <c r="BS17" i="31"/>
  <c r="BS17" i="18"/>
  <c r="BT11" i="18"/>
  <c r="BT17" i="28"/>
  <c r="BS18" i="28"/>
  <c r="BP212" i="28"/>
  <c r="BP47" i="28" s="1"/>
  <c r="BQ211" i="30"/>
  <c r="BQ207" i="30"/>
  <c r="BT13" i="27"/>
  <c r="BS45" i="27"/>
  <c r="BQ207" i="28"/>
  <c r="BQ211" i="28"/>
  <c r="BQ207" i="29"/>
  <c r="BQ211" i="29"/>
  <c r="BP208" i="28"/>
  <c r="BP22" i="28" s="1"/>
  <c r="BR200" i="28"/>
  <c r="BR200" i="30"/>
  <c r="BR200" i="29"/>
  <c r="BQ206" i="29"/>
  <c r="BQ210" i="29"/>
  <c r="BR199" i="30"/>
  <c r="BR199" i="29"/>
  <c r="BR199" i="28"/>
  <c r="BT13" i="24"/>
  <c r="BS45" i="24"/>
  <c r="BQ206" i="30"/>
  <c r="BQ210" i="30"/>
  <c r="BQ210" i="28"/>
  <c r="BQ206" i="28"/>
  <c r="BT15" i="26"/>
  <c r="BS16" i="26"/>
  <c r="BS4" i="31"/>
  <c r="BS4" i="37"/>
  <c r="BS4" i="32"/>
  <c r="BS4" i="18"/>
  <c r="BS4" i="15"/>
  <c r="BS4" i="29"/>
  <c r="BT6" i="8"/>
  <c r="BT110" i="33" s="1"/>
  <c r="BS4" i="24"/>
  <c r="BS4" i="27"/>
  <c r="GU4" i="39"/>
  <c r="BS4" i="30"/>
  <c r="BS4" i="26"/>
  <c r="BS4" i="28"/>
  <c r="BS4" i="25"/>
  <c r="BS4" i="17"/>
  <c r="BU15" i="25"/>
  <c r="BT16" i="25"/>
  <c r="BT15" i="17"/>
  <c r="BS16" i="17"/>
  <c r="BS58" i="18"/>
  <c r="BS22" i="37" s="1"/>
  <c r="BW58" i="32"/>
  <c r="BW24" i="37" s="1"/>
  <c r="BS51" i="18"/>
  <c r="BS50" i="18"/>
  <c r="BX47" i="32"/>
  <c r="BX51" i="32" s="1"/>
  <c r="BP47" i="37"/>
  <c r="BP11" i="37" s="1"/>
  <c r="BP94" i="37" s="1"/>
  <c r="BP55" i="31"/>
  <c r="BP35" i="37"/>
  <c r="BP10" i="37" s="1"/>
  <c r="BP57" i="31"/>
  <c r="BQ54" i="31"/>
  <c r="BQ56" i="31"/>
  <c r="BQ64" i="37"/>
  <c r="BQ12" i="37" s="1"/>
  <c r="BR24" i="31"/>
  <c r="BR52" i="37"/>
  <c r="BR50" i="37" s="1"/>
  <c r="BS19" i="31"/>
  <c r="BR45" i="31"/>
  <c r="BR61" i="31" s="1"/>
  <c r="BR62" i="31" s="1"/>
  <c r="BR43" i="31"/>
  <c r="BR53" i="31" s="1"/>
  <c r="BQ47" i="31"/>
  <c r="BO23" i="37"/>
  <c r="BO9" i="37" s="1"/>
  <c r="BO73" i="37" s="1"/>
  <c r="BO59" i="31"/>
  <c r="BP58" i="31"/>
  <c r="BP48" i="31"/>
  <c r="BP49" i="31" s="1"/>
  <c r="BP50" i="31"/>
  <c r="BP51" i="31"/>
  <c r="BU51" i="37"/>
  <c r="BU24" i="18"/>
  <c r="BU43" i="18"/>
  <c r="BU53" i="18" s="1"/>
  <c r="BV19" i="18"/>
  <c r="BU45" i="18"/>
  <c r="BU61" i="18" s="1"/>
  <c r="BU62" i="18" s="1"/>
  <c r="BS34" i="37"/>
  <c r="BS57" i="18"/>
  <c r="BT63" i="37"/>
  <c r="BT54" i="18"/>
  <c r="BT46" i="37" s="1"/>
  <c r="BT56" i="18"/>
  <c r="BT47" i="18"/>
  <c r="BW36" i="37"/>
  <c r="BW57" i="32"/>
  <c r="BY43" i="32"/>
  <c r="BY53" i="32" s="1"/>
  <c r="BY24" i="32"/>
  <c r="BY45" i="32"/>
  <c r="BY61" i="32" s="1"/>
  <c r="BY62" i="32" s="1"/>
  <c r="BY53" i="37"/>
  <c r="BZ19" i="32"/>
  <c r="BX65" i="37"/>
  <c r="BX56" i="32"/>
  <c r="BX54" i="32"/>
  <c r="BX48" i="37" s="1"/>
  <c r="BN74" i="37"/>
  <c r="BW8" i="37"/>
  <c r="BW128" i="37" s="1"/>
  <c r="BV121" i="37"/>
  <c r="BJ129" i="37"/>
  <c r="BI131" i="37"/>
  <c r="BN67" i="37"/>
  <c r="BQ37" i="30"/>
  <c r="BQ52" i="30" s="1"/>
  <c r="BQ53" i="30" s="1"/>
  <c r="BQ55" i="30" s="1"/>
  <c r="BN72" i="37"/>
  <c r="BN73" i="37"/>
  <c r="BQ44" i="28"/>
  <c r="BQ41" i="28"/>
  <c r="BQ43" i="37"/>
  <c r="BP47" i="27"/>
  <c r="BP49" i="27" s="1"/>
  <c r="BP43" i="27" s="1"/>
  <c r="BO94" i="37"/>
  <c r="BP14" i="37"/>
  <c r="BP43" i="17"/>
  <c r="BO93" i="37"/>
  <c r="BQ39" i="37"/>
  <c r="BQ42" i="25"/>
  <c r="BQ39" i="25"/>
  <c r="BQ44" i="30"/>
  <c r="BQ45" i="37"/>
  <c r="BQ41" i="30"/>
  <c r="BR38" i="17"/>
  <c r="BR40" i="17"/>
  <c r="BR52" i="17"/>
  <c r="BR42" i="29"/>
  <c r="BR54" i="29"/>
  <c r="BR40" i="29"/>
  <c r="BQ43" i="30"/>
  <c r="BQ33" i="37"/>
  <c r="BQ37" i="29"/>
  <c r="BQ52" i="29" s="1"/>
  <c r="BQ53" i="29" s="1"/>
  <c r="BQ55" i="29" s="1"/>
  <c r="BR52" i="26"/>
  <c r="BR38" i="26"/>
  <c r="BR40" i="26"/>
  <c r="BO100" i="37"/>
  <c r="BO102" i="37"/>
  <c r="BO101" i="37"/>
  <c r="BO130" i="37"/>
  <c r="BQ37" i="28"/>
  <c r="BQ52" i="28" s="1"/>
  <c r="BQ53" i="28" s="1"/>
  <c r="BQ55" i="28" s="1"/>
  <c r="BP43" i="25"/>
  <c r="BP15" i="37"/>
  <c r="BQ35" i="27"/>
  <c r="BQ46" i="27" s="1"/>
  <c r="BQ47" i="27" s="1"/>
  <c r="BQ49" i="27" s="1"/>
  <c r="BQ35" i="24"/>
  <c r="BQ46" i="24" s="1"/>
  <c r="BO99" i="37"/>
  <c r="BR48" i="24"/>
  <c r="BR38" i="24"/>
  <c r="BR40" i="24"/>
  <c r="BN68" i="37"/>
  <c r="BQ31" i="37"/>
  <c r="BQ43" i="28"/>
  <c r="BQ39" i="27"/>
  <c r="BQ42" i="27"/>
  <c r="BQ18" i="37" s="1"/>
  <c r="BQ42" i="37"/>
  <c r="BP21" i="37"/>
  <c r="BP45" i="30"/>
  <c r="BQ41" i="24"/>
  <c r="BQ29" i="37"/>
  <c r="BQ35" i="17"/>
  <c r="BQ50" i="17" s="1"/>
  <c r="BQ51" i="17" s="1"/>
  <c r="BQ53" i="17" s="1"/>
  <c r="BP19" i="37"/>
  <c r="BP45" i="28"/>
  <c r="BQ44" i="29"/>
  <c r="BQ41" i="29"/>
  <c r="BQ44" i="37"/>
  <c r="BR38" i="27"/>
  <c r="BR40" i="27"/>
  <c r="BR48" i="27"/>
  <c r="BP43" i="26"/>
  <c r="BP16" i="37"/>
  <c r="BQ41" i="27"/>
  <c r="BQ30" i="37"/>
  <c r="BQ39" i="24"/>
  <c r="BQ42" i="24"/>
  <c r="BQ17" i="37" s="1"/>
  <c r="BQ41" i="37"/>
  <c r="BQ35" i="26"/>
  <c r="BQ50" i="26" s="1"/>
  <c r="BQ51" i="26" s="1"/>
  <c r="BQ53" i="26" s="1"/>
  <c r="BQ39" i="17"/>
  <c r="BQ42" i="17"/>
  <c r="BQ38" i="37"/>
  <c r="BQ43" i="29"/>
  <c r="BQ32" i="37"/>
  <c r="BR40" i="28"/>
  <c r="BR42" i="28"/>
  <c r="BR54" i="28"/>
  <c r="BQ28" i="37"/>
  <c r="BQ41" i="26"/>
  <c r="BO95" i="37"/>
  <c r="BQ26" i="37"/>
  <c r="BQ41" i="17"/>
  <c r="BR36" i="15"/>
  <c r="BR55" i="18"/>
  <c r="BR59" i="18"/>
  <c r="BQ40" i="37"/>
  <c r="BQ42" i="26"/>
  <c r="BQ39" i="26"/>
  <c r="BO98" i="37"/>
  <c r="BQ41" i="25"/>
  <c r="BQ27" i="37"/>
  <c r="BP45" i="29"/>
  <c r="BP20" i="37"/>
  <c r="BS9" i="31"/>
  <c r="BS9" i="32"/>
  <c r="BS11" i="29"/>
  <c r="BS35" i="29" s="1"/>
  <c r="BS36" i="29" s="1"/>
  <c r="BS9" i="18"/>
  <c r="BS11" i="30"/>
  <c r="BS35" i="30" s="1"/>
  <c r="BS36" i="30" s="1"/>
  <c r="BS11" i="28"/>
  <c r="BS35" i="28" s="1"/>
  <c r="BS36" i="28" s="1"/>
  <c r="BS9" i="27"/>
  <c r="BS33" i="27" s="1"/>
  <c r="BS34" i="27" s="1"/>
  <c r="BS9" i="24"/>
  <c r="BS33" i="24" s="1"/>
  <c r="BS34" i="24" s="1"/>
  <c r="BS9" i="26"/>
  <c r="BS33" i="26" s="1"/>
  <c r="BS34" i="26" s="1"/>
  <c r="BS9" i="17"/>
  <c r="BS33" i="17" s="1"/>
  <c r="BS34" i="17" s="1"/>
  <c r="BS9" i="25"/>
  <c r="BS33" i="25" s="1"/>
  <c r="BS34" i="25" s="1"/>
  <c r="BT13" i="15"/>
  <c r="BT33" i="15" s="1"/>
  <c r="BR42" i="30"/>
  <c r="BR54" i="30"/>
  <c r="BR40" i="30"/>
  <c r="BO122" i="37"/>
  <c r="BO97" i="37"/>
  <c r="BO92" i="37"/>
  <c r="BN77" i="37"/>
  <c r="BN75" i="37"/>
  <c r="BN76" i="37"/>
  <c r="BN70" i="37"/>
  <c r="BN71" i="37"/>
  <c r="BQ35" i="25"/>
  <c r="BQ50" i="25" s="1"/>
  <c r="BQ51" i="25" s="1"/>
  <c r="BQ53" i="25" s="1"/>
  <c r="BR52" i="25"/>
  <c r="BR38" i="25"/>
  <c r="BR40" i="25"/>
  <c r="BR55" i="32"/>
  <c r="BR59" i="32"/>
  <c r="BQ43" i="27" l="1"/>
  <c r="BX50" i="32"/>
  <c r="BX48" i="32"/>
  <c r="BX49" i="32" s="1"/>
  <c r="BP48" i="29"/>
  <c r="BP49" i="29" s="1"/>
  <c r="BU6" i="34"/>
  <c r="BV1" i="34"/>
  <c r="BU2" i="34"/>
  <c r="HE5" i="39"/>
  <c r="HB6" i="39"/>
  <c r="GU6" i="39"/>
  <c r="GX5" i="39"/>
  <c r="GZ6" i="39"/>
  <c r="HC5" i="39"/>
  <c r="BU1" i="33"/>
  <c r="BT5" i="33"/>
  <c r="BT2" i="33"/>
  <c r="BQ212" i="28"/>
  <c r="BQ47" i="28" s="1"/>
  <c r="BP48" i="30"/>
  <c r="BP49" i="30" s="1"/>
  <c r="BT35" i="15"/>
  <c r="BT34" i="15"/>
  <c r="BU14" i="30"/>
  <c r="BT18" i="30"/>
  <c r="BV14" i="29"/>
  <c r="BU18" i="29"/>
  <c r="BP48" i="28"/>
  <c r="BP49" i="28" s="1"/>
  <c r="BQ208" i="29"/>
  <c r="BQ22" i="29" s="1"/>
  <c r="BQ212" i="30"/>
  <c r="BQ47" i="30" s="1"/>
  <c r="BQ208" i="30"/>
  <c r="BQ22" i="30" s="1"/>
  <c r="BU11" i="32"/>
  <c r="BT17" i="32"/>
  <c r="BU11" i="31"/>
  <c r="BT17" i="31"/>
  <c r="BU11" i="18"/>
  <c r="BT17" i="18"/>
  <c r="BU17" i="28"/>
  <c r="BT18" i="28"/>
  <c r="BQ208" i="28"/>
  <c r="BQ22" i="28" s="1"/>
  <c r="BQ212" i="29"/>
  <c r="BQ47" i="29" s="1"/>
  <c r="BR207" i="29"/>
  <c r="BR211" i="29"/>
  <c r="BS200" i="28"/>
  <c r="BS200" i="30"/>
  <c r="BS200" i="29"/>
  <c r="BR207" i="30"/>
  <c r="BR211" i="30"/>
  <c r="BU13" i="27"/>
  <c r="BT45" i="27"/>
  <c r="BR207" i="28"/>
  <c r="BR211" i="28"/>
  <c r="BS199" i="30"/>
  <c r="BS199" i="29"/>
  <c r="BS199" i="28"/>
  <c r="BU13" i="24"/>
  <c r="BT45" i="24"/>
  <c r="BR206" i="28"/>
  <c r="BR210" i="28"/>
  <c r="BR206" i="29"/>
  <c r="BR210" i="29"/>
  <c r="BR210" i="30"/>
  <c r="BR206" i="30"/>
  <c r="BU15" i="26"/>
  <c r="BT16" i="26"/>
  <c r="BT4" i="32"/>
  <c r="BT4" i="25"/>
  <c r="BT4" i="26"/>
  <c r="BT4" i="31"/>
  <c r="BT4" i="17"/>
  <c r="BT4" i="24"/>
  <c r="BT4" i="30"/>
  <c r="BT4" i="37"/>
  <c r="BT4" i="28"/>
  <c r="BT4" i="15"/>
  <c r="BU6" i="8"/>
  <c r="BU110" i="33" s="1"/>
  <c r="BT4" i="18"/>
  <c r="BT4" i="29"/>
  <c r="GX4" i="39"/>
  <c r="BT4" i="27"/>
  <c r="BV15" i="25"/>
  <c r="BU16" i="25"/>
  <c r="BT16" i="17"/>
  <c r="BU15" i="17"/>
  <c r="BX58" i="32"/>
  <c r="BX24" i="37" s="1"/>
  <c r="BY47" i="32"/>
  <c r="BY48" i="32" s="1"/>
  <c r="BY49" i="32" s="1"/>
  <c r="BR35" i="17"/>
  <c r="BR50" i="17" s="1"/>
  <c r="BR51" i="17" s="1"/>
  <c r="BR53" i="17" s="1"/>
  <c r="BT58" i="18"/>
  <c r="BT22" i="37" s="1"/>
  <c r="BU47" i="18"/>
  <c r="BU48" i="18" s="1"/>
  <c r="BU49" i="18" s="1"/>
  <c r="BQ48" i="31"/>
  <c r="BQ49" i="31" s="1"/>
  <c r="BQ51" i="31"/>
  <c r="BQ50" i="31"/>
  <c r="BR64" i="37"/>
  <c r="BR12" i="37" s="1"/>
  <c r="BR54" i="31"/>
  <c r="BR58" i="31" s="1"/>
  <c r="BR56" i="31"/>
  <c r="BQ57" i="31"/>
  <c r="BQ35" i="37"/>
  <c r="BQ10" i="37" s="1"/>
  <c r="BQ47" i="37"/>
  <c r="BQ11" i="37" s="1"/>
  <c r="BQ98" i="37" s="1"/>
  <c r="BQ55" i="31"/>
  <c r="BS24" i="31"/>
  <c r="BS43" i="31"/>
  <c r="BS53" i="31" s="1"/>
  <c r="BS45" i="31"/>
  <c r="BS61" i="31" s="1"/>
  <c r="BS62" i="31" s="1"/>
  <c r="BS52" i="37"/>
  <c r="BS50" i="37" s="1"/>
  <c r="BT19" i="31"/>
  <c r="BR47" i="31"/>
  <c r="BP23" i="37"/>
  <c r="BP9" i="37" s="1"/>
  <c r="BP67" i="37" s="1"/>
  <c r="BP59" i="31"/>
  <c r="BQ58" i="31"/>
  <c r="BT50" i="18"/>
  <c r="BT48" i="18"/>
  <c r="BT49" i="18" s="1"/>
  <c r="BT51" i="18"/>
  <c r="BT57" i="18"/>
  <c r="BT34" i="37"/>
  <c r="BV45" i="18"/>
  <c r="BV61" i="18" s="1"/>
  <c r="BV62" i="18" s="1"/>
  <c r="BV51" i="37"/>
  <c r="BV24" i="18"/>
  <c r="BV43" i="18"/>
  <c r="BV53" i="18" s="1"/>
  <c r="BW19" i="18"/>
  <c r="BU63" i="37"/>
  <c r="BU56" i="18"/>
  <c r="BU54" i="18"/>
  <c r="BU46" i="37" s="1"/>
  <c r="BZ24" i="32"/>
  <c r="BZ43" i="32"/>
  <c r="BZ53" i="32" s="1"/>
  <c r="BZ45" i="32"/>
  <c r="BZ61" i="32" s="1"/>
  <c r="BZ62" i="32" s="1"/>
  <c r="BZ53" i="37"/>
  <c r="CA19" i="32"/>
  <c r="BX36" i="37"/>
  <c r="BX57" i="32"/>
  <c r="BY65" i="37"/>
  <c r="BY54" i="32"/>
  <c r="BY48" i="37" s="1"/>
  <c r="BY56" i="32"/>
  <c r="BO68" i="37"/>
  <c r="BO74" i="37"/>
  <c r="BR35" i="25"/>
  <c r="BR50" i="25" s="1"/>
  <c r="BR51" i="25" s="1"/>
  <c r="BR53" i="25" s="1"/>
  <c r="BO69" i="37"/>
  <c r="BW121" i="37"/>
  <c r="BX8" i="37"/>
  <c r="BX128" i="37" s="1"/>
  <c r="BK129" i="37"/>
  <c r="BJ131" i="37"/>
  <c r="BR35" i="27"/>
  <c r="BR46" i="27" s="1"/>
  <c r="BR47" i="27" s="1"/>
  <c r="BR49" i="27" s="1"/>
  <c r="BP98" i="37"/>
  <c r="BP92" i="37"/>
  <c r="BR43" i="30"/>
  <c r="BR33" i="37"/>
  <c r="BS42" i="28"/>
  <c r="BS54" i="28"/>
  <c r="BS40" i="28"/>
  <c r="BP99" i="37"/>
  <c r="BR42" i="37"/>
  <c r="BR42" i="27"/>
  <c r="BR18" i="37" s="1"/>
  <c r="BR39" i="27"/>
  <c r="BP95" i="37"/>
  <c r="BP93" i="37"/>
  <c r="BP97" i="37"/>
  <c r="BR41" i="26"/>
  <c r="BR28" i="37"/>
  <c r="BQ45" i="30"/>
  <c r="BQ21" i="37"/>
  <c r="BS36" i="15"/>
  <c r="BS54" i="30"/>
  <c r="BS40" i="30"/>
  <c r="BS42" i="30"/>
  <c r="BQ43" i="17"/>
  <c r="BQ14" i="37"/>
  <c r="BR40" i="37"/>
  <c r="BR42" i="26"/>
  <c r="BR39" i="26"/>
  <c r="BR43" i="29"/>
  <c r="BR32" i="37"/>
  <c r="BT9" i="31"/>
  <c r="BT9" i="32"/>
  <c r="BT9" i="18"/>
  <c r="BT11" i="29"/>
  <c r="BT35" i="29" s="1"/>
  <c r="BT36" i="29" s="1"/>
  <c r="BT11" i="28"/>
  <c r="BT35" i="28" s="1"/>
  <c r="BT36" i="28" s="1"/>
  <c r="BT11" i="30"/>
  <c r="BT35" i="30" s="1"/>
  <c r="BT36" i="30" s="1"/>
  <c r="BT9" i="27"/>
  <c r="BT33" i="27" s="1"/>
  <c r="BT34" i="27" s="1"/>
  <c r="BT9" i="24"/>
  <c r="BT33" i="24" s="1"/>
  <c r="BT34" i="24" s="1"/>
  <c r="BT9" i="26"/>
  <c r="BT33" i="26" s="1"/>
  <c r="BT34" i="26" s="1"/>
  <c r="BT9" i="17"/>
  <c r="BT33" i="17" s="1"/>
  <c r="BT34" i="17" s="1"/>
  <c r="BT9" i="25"/>
  <c r="BT33" i="25" s="1"/>
  <c r="BT34" i="25" s="1"/>
  <c r="BU13" i="15"/>
  <c r="BU33" i="15" s="1"/>
  <c r="BS55" i="18"/>
  <c r="BS59" i="18"/>
  <c r="BR37" i="28"/>
  <c r="BR52" i="28" s="1"/>
  <c r="BR53" i="28" s="1"/>
  <c r="BR55" i="28" s="1"/>
  <c r="BQ43" i="25"/>
  <c r="BQ15" i="37"/>
  <c r="BS52" i="25"/>
  <c r="BS38" i="25"/>
  <c r="BS40" i="25"/>
  <c r="BS42" i="29"/>
  <c r="BS54" i="29"/>
  <c r="BS40" i="29"/>
  <c r="BP96" i="37"/>
  <c r="BQ45" i="29"/>
  <c r="BQ20" i="37"/>
  <c r="BQ47" i="24"/>
  <c r="BQ49" i="24" s="1"/>
  <c r="BQ43" i="24" s="1"/>
  <c r="BS38" i="17"/>
  <c r="BS52" i="17"/>
  <c r="BS40" i="17"/>
  <c r="BR43" i="28"/>
  <c r="BR31" i="37"/>
  <c r="BR29" i="37"/>
  <c r="BR41" i="24"/>
  <c r="BR41" i="17"/>
  <c r="BR26" i="37"/>
  <c r="BR41" i="25"/>
  <c r="BR27" i="37"/>
  <c r="BR37" i="30"/>
  <c r="BR52" i="30" s="1"/>
  <c r="BR53" i="30" s="1"/>
  <c r="BR55" i="30" s="1"/>
  <c r="BS52" i="26"/>
  <c r="BS38" i="26"/>
  <c r="BS40" i="26"/>
  <c r="BQ43" i="26"/>
  <c r="BQ16" i="37"/>
  <c r="BR41" i="28"/>
  <c r="BR44" i="28"/>
  <c r="BR43" i="37"/>
  <c r="BR35" i="24"/>
  <c r="BR46" i="24" s="1"/>
  <c r="BR47" i="24" s="1"/>
  <c r="BR49" i="24" s="1"/>
  <c r="BR42" i="17"/>
  <c r="BR38" i="37"/>
  <c r="BR39" i="17"/>
  <c r="BP122" i="37"/>
  <c r="BR42" i="25"/>
  <c r="BR39" i="37"/>
  <c r="BR39" i="25"/>
  <c r="BR41" i="30"/>
  <c r="BR44" i="30"/>
  <c r="BR45" i="37"/>
  <c r="BS40" i="24"/>
  <c r="BS48" i="24"/>
  <c r="BS38" i="24"/>
  <c r="BR41" i="37"/>
  <c r="BR42" i="24"/>
  <c r="BR17" i="37" s="1"/>
  <c r="BR39" i="24"/>
  <c r="BR37" i="29"/>
  <c r="BR52" i="29" s="1"/>
  <c r="BR53" i="29" s="1"/>
  <c r="BR55" i="29" s="1"/>
  <c r="BO72" i="37"/>
  <c r="BO77" i="37"/>
  <c r="BO76" i="37"/>
  <c r="BO75" i="37"/>
  <c r="BO70" i="37"/>
  <c r="BO71" i="37"/>
  <c r="BP130" i="37"/>
  <c r="BP102" i="37"/>
  <c r="BP100" i="37"/>
  <c r="BP101" i="37"/>
  <c r="BS55" i="32"/>
  <c r="BS59" i="32"/>
  <c r="BS40" i="27"/>
  <c r="BS38" i="27"/>
  <c r="BS48" i="27"/>
  <c r="BR30" i="37"/>
  <c r="BR41" i="27"/>
  <c r="BR35" i="26"/>
  <c r="BR50" i="26" s="1"/>
  <c r="BR51" i="26" s="1"/>
  <c r="BR53" i="26" s="1"/>
  <c r="BR44" i="37"/>
  <c r="BR44" i="29"/>
  <c r="BR41" i="29"/>
  <c r="BO67" i="37"/>
  <c r="BQ45" i="28"/>
  <c r="BQ19" i="37"/>
  <c r="BR43" i="27" l="1"/>
  <c r="BR43" i="24"/>
  <c r="BY51" i="32"/>
  <c r="BQ48" i="28"/>
  <c r="BQ49" i="28" s="1"/>
  <c r="BQ48" i="29"/>
  <c r="BQ49" i="29" s="1"/>
  <c r="HE6" i="39"/>
  <c r="HH5" i="39"/>
  <c r="HA5" i="39"/>
  <c r="GX6" i="39"/>
  <c r="BV1" i="33"/>
  <c r="BU5" i="33"/>
  <c r="BU2" i="33"/>
  <c r="BU4" i="33" s="1"/>
  <c r="BV6" i="34"/>
  <c r="BW1" i="34"/>
  <c r="BV2" i="34"/>
  <c r="HC6" i="39"/>
  <c r="HF5" i="39"/>
  <c r="BU34" i="15"/>
  <c r="BU35" i="15"/>
  <c r="BV14" i="30"/>
  <c r="BU18" i="30"/>
  <c r="BW14" i="29"/>
  <c r="BV18" i="29"/>
  <c r="BQ48" i="30"/>
  <c r="BQ49" i="30" s="1"/>
  <c r="BR212" i="28"/>
  <c r="BR47" i="28" s="1"/>
  <c r="BR212" i="29"/>
  <c r="BR47" i="29" s="1"/>
  <c r="BR208" i="29"/>
  <c r="BR22" i="29" s="1"/>
  <c r="BV11" i="32"/>
  <c r="BU17" i="32"/>
  <c r="BV11" i="31"/>
  <c r="BU17" i="31"/>
  <c r="BV11" i="18"/>
  <c r="BU17" i="18"/>
  <c r="BV17" i="28"/>
  <c r="BU18" i="28"/>
  <c r="BR208" i="28"/>
  <c r="BR22" i="28" s="1"/>
  <c r="BR208" i="30"/>
  <c r="BR22" i="30" s="1"/>
  <c r="BR212" i="30"/>
  <c r="BR47" i="30" s="1"/>
  <c r="BS207" i="29"/>
  <c r="BS211" i="29"/>
  <c r="BS207" i="30"/>
  <c r="BS211" i="30"/>
  <c r="BS207" i="28"/>
  <c r="BS211" i="28"/>
  <c r="BT200" i="28"/>
  <c r="BT200" i="30"/>
  <c r="BT200" i="29"/>
  <c r="BV13" i="27"/>
  <c r="BU45" i="27"/>
  <c r="BT199" i="30"/>
  <c r="BT199" i="29"/>
  <c r="BT199" i="28"/>
  <c r="BV13" i="24"/>
  <c r="BU45" i="24"/>
  <c r="BS206" i="28"/>
  <c r="BS210" i="28"/>
  <c r="BS206" i="29"/>
  <c r="BS210" i="29"/>
  <c r="BS206" i="30"/>
  <c r="BS210" i="30"/>
  <c r="BV15" i="26"/>
  <c r="BU16" i="26"/>
  <c r="BU4" i="32"/>
  <c r="BU4" i="26"/>
  <c r="HA4" i="39"/>
  <c r="BU4" i="18"/>
  <c r="BU4" i="25"/>
  <c r="BU4" i="27"/>
  <c r="BU4" i="31"/>
  <c r="BU4" i="17"/>
  <c r="BV6" i="8"/>
  <c r="BV110" i="33" s="1"/>
  <c r="BU4" i="30"/>
  <c r="BU4" i="15"/>
  <c r="BU4" i="29"/>
  <c r="BU4" i="37"/>
  <c r="BU4" i="28"/>
  <c r="BU4" i="24"/>
  <c r="BW15" i="25"/>
  <c r="BV16" i="25"/>
  <c r="BV15" i="17"/>
  <c r="BU16" i="17"/>
  <c r="BU51" i="18"/>
  <c r="BU50" i="18"/>
  <c r="BU58" i="18"/>
  <c r="BU22" i="37" s="1"/>
  <c r="BZ47" i="32"/>
  <c r="BZ48" i="32" s="1"/>
  <c r="BZ49" i="32" s="1"/>
  <c r="BY50" i="32"/>
  <c r="BQ122" i="37"/>
  <c r="BR23" i="37"/>
  <c r="BR59" i="31"/>
  <c r="BQ23" i="37"/>
  <c r="BQ9" i="37" s="1"/>
  <c r="BQ59" i="31"/>
  <c r="BR35" i="37"/>
  <c r="BR10" i="37" s="1"/>
  <c r="BR57" i="31"/>
  <c r="BS56" i="31"/>
  <c r="BS54" i="31"/>
  <c r="BS64" i="37"/>
  <c r="BS12" i="37" s="1"/>
  <c r="BR47" i="37"/>
  <c r="BR11" i="37" s="1"/>
  <c r="BR95" i="37" s="1"/>
  <c r="BR55" i="31"/>
  <c r="BR51" i="31"/>
  <c r="BR48" i="31"/>
  <c r="BR49" i="31" s="1"/>
  <c r="BR50" i="31"/>
  <c r="BS47" i="31"/>
  <c r="BT43" i="31"/>
  <c r="BT53" i="31" s="1"/>
  <c r="BT45" i="31"/>
  <c r="BT61" i="31" s="1"/>
  <c r="BT62" i="31" s="1"/>
  <c r="BT52" i="37"/>
  <c r="BT50" i="37" s="1"/>
  <c r="BU19" i="31"/>
  <c r="BT24" i="31"/>
  <c r="BV47" i="18"/>
  <c r="BQ99" i="37"/>
  <c r="BW43" i="18"/>
  <c r="BW53" i="18" s="1"/>
  <c r="BW45" i="18"/>
  <c r="BW61" i="18" s="1"/>
  <c r="BW62" i="18" s="1"/>
  <c r="BX19" i="18"/>
  <c r="BW51" i="37"/>
  <c r="BW24" i="18"/>
  <c r="BV63" i="37"/>
  <c r="BV54" i="18"/>
  <c r="BV46" i="37" s="1"/>
  <c r="BV56" i="18"/>
  <c r="BU34" i="37"/>
  <c r="BU57" i="18"/>
  <c r="BP68" i="37"/>
  <c r="BZ65" i="37"/>
  <c r="BZ56" i="32"/>
  <c r="BZ54" i="32"/>
  <c r="BZ48" i="37" s="1"/>
  <c r="BY36" i="37"/>
  <c r="BY57" i="32"/>
  <c r="BY58" i="32"/>
  <c r="BY24" i="37" s="1"/>
  <c r="CA45" i="32"/>
  <c r="CA61" i="32" s="1"/>
  <c r="CA62" i="32" s="1"/>
  <c r="CA24" i="32"/>
  <c r="CA43" i="32"/>
  <c r="CA53" i="32" s="1"/>
  <c r="CA53" i="37"/>
  <c r="CB19" i="32"/>
  <c r="BQ94" i="37"/>
  <c r="BQ95" i="37"/>
  <c r="BQ93" i="37"/>
  <c r="BQ97" i="37"/>
  <c r="BP73" i="37"/>
  <c r="BP72" i="37"/>
  <c r="BS37" i="30"/>
  <c r="BS52" i="30" s="1"/>
  <c r="BS53" i="30" s="1"/>
  <c r="BS55" i="30" s="1"/>
  <c r="BY8" i="37"/>
  <c r="BY128" i="37" s="1"/>
  <c r="BX121" i="37"/>
  <c r="BK131" i="37"/>
  <c r="BL129" i="37"/>
  <c r="BS35" i="27"/>
  <c r="BS46" i="27" s="1"/>
  <c r="BS47" i="27" s="1"/>
  <c r="BS49" i="27" s="1"/>
  <c r="BP74" i="37"/>
  <c r="BS35" i="25"/>
  <c r="BS50" i="25" s="1"/>
  <c r="BS51" i="25" s="1"/>
  <c r="BS53" i="25" s="1"/>
  <c r="BS37" i="28"/>
  <c r="BS52" i="28" s="1"/>
  <c r="BS53" i="28" s="1"/>
  <c r="BS55" i="28" s="1"/>
  <c r="BR45" i="29"/>
  <c r="BR20" i="37"/>
  <c r="BS41" i="27"/>
  <c r="BS30" i="37"/>
  <c r="BS35" i="24"/>
  <c r="BS46" i="24" s="1"/>
  <c r="BS41" i="17"/>
  <c r="BS26" i="37"/>
  <c r="BT38" i="25"/>
  <c r="BT52" i="25"/>
  <c r="BT40" i="25"/>
  <c r="BT55" i="18"/>
  <c r="BT59" i="18"/>
  <c r="BR43" i="26"/>
  <c r="BR16" i="37"/>
  <c r="BS45" i="37"/>
  <c r="BS44" i="30"/>
  <c r="BS41" i="30"/>
  <c r="BQ96" i="37"/>
  <c r="BQ100" i="37"/>
  <c r="BQ130" i="37"/>
  <c r="BQ101" i="37"/>
  <c r="BQ102" i="37"/>
  <c r="BS41" i="26"/>
  <c r="BS28" i="37"/>
  <c r="BS44" i="37"/>
  <c r="BS44" i="29"/>
  <c r="BS41" i="29"/>
  <c r="BT52" i="17"/>
  <c r="BT38" i="17"/>
  <c r="BT40" i="17"/>
  <c r="BT55" i="32"/>
  <c r="BT59" i="32"/>
  <c r="BR45" i="30"/>
  <c r="BR21" i="37"/>
  <c r="BS42" i="26"/>
  <c r="BS40" i="37"/>
  <c r="BS39" i="26"/>
  <c r="BS39" i="17"/>
  <c r="BS42" i="17"/>
  <c r="BS38" i="37"/>
  <c r="BT52" i="26"/>
  <c r="BT38" i="26"/>
  <c r="BT40" i="26"/>
  <c r="BS41" i="28"/>
  <c r="BS44" i="28"/>
  <c r="BS43" i="37"/>
  <c r="BR14" i="37"/>
  <c r="BR43" i="17"/>
  <c r="BR45" i="28"/>
  <c r="BR19" i="37"/>
  <c r="BS35" i="26"/>
  <c r="BS50" i="26" s="1"/>
  <c r="BS51" i="26" s="1"/>
  <c r="BS53" i="26" s="1"/>
  <c r="BS37" i="29"/>
  <c r="BS52" i="29" s="1"/>
  <c r="BS53" i="29" s="1"/>
  <c r="BS55" i="29" s="1"/>
  <c r="BT48" i="24"/>
  <c r="BT38" i="24"/>
  <c r="BT40" i="24"/>
  <c r="BS43" i="29"/>
  <c r="BS32" i="37"/>
  <c r="BT40" i="27"/>
  <c r="BT48" i="27"/>
  <c r="BT38" i="27"/>
  <c r="BP69" i="37"/>
  <c r="BP75" i="37"/>
  <c r="BP77" i="37"/>
  <c r="BP76" i="37"/>
  <c r="BP70" i="37"/>
  <c r="BP71" i="37"/>
  <c r="BS43" i="28"/>
  <c r="BS31" i="37"/>
  <c r="BS39" i="24"/>
  <c r="BS41" i="37"/>
  <c r="BS42" i="24"/>
  <c r="BS17" i="37" s="1"/>
  <c r="BS27" i="37"/>
  <c r="BS41" i="25"/>
  <c r="BT54" i="30"/>
  <c r="BT40" i="30"/>
  <c r="BT42" i="30"/>
  <c r="BR43" i="25"/>
  <c r="BR15" i="37"/>
  <c r="BT36" i="15"/>
  <c r="BT42" i="28"/>
  <c r="BT54" i="28"/>
  <c r="BT40" i="28"/>
  <c r="BS42" i="27"/>
  <c r="BS18" i="37" s="1"/>
  <c r="BS42" i="37"/>
  <c r="BS39" i="27"/>
  <c r="BS41" i="24"/>
  <c r="BS29" i="37"/>
  <c r="BS35" i="17"/>
  <c r="BS50" i="17" s="1"/>
  <c r="BS51" i="17" s="1"/>
  <c r="BS53" i="17" s="1"/>
  <c r="BS39" i="25"/>
  <c r="BS39" i="37"/>
  <c r="BS42" i="25"/>
  <c r="BU9" i="31"/>
  <c r="BU9" i="32"/>
  <c r="BU9" i="18"/>
  <c r="BU11" i="30"/>
  <c r="BU35" i="30" s="1"/>
  <c r="BU36" i="30" s="1"/>
  <c r="BU11" i="29"/>
  <c r="BU35" i="29" s="1"/>
  <c r="BU36" i="29" s="1"/>
  <c r="BU11" i="28"/>
  <c r="BU35" i="28" s="1"/>
  <c r="BU36" i="28" s="1"/>
  <c r="BU9" i="27"/>
  <c r="BU33" i="27" s="1"/>
  <c r="BU34" i="27" s="1"/>
  <c r="BU9" i="24"/>
  <c r="BU33" i="24" s="1"/>
  <c r="BU34" i="24" s="1"/>
  <c r="BU9" i="26"/>
  <c r="BU33" i="26" s="1"/>
  <c r="BU34" i="26" s="1"/>
  <c r="BU9" i="25"/>
  <c r="BU33" i="25" s="1"/>
  <c r="BU34" i="25" s="1"/>
  <c r="BU9" i="17"/>
  <c r="BU33" i="17" s="1"/>
  <c r="BU34" i="17" s="1"/>
  <c r="BV13" i="15"/>
  <c r="BV33" i="15" s="1"/>
  <c r="BT54" i="29"/>
  <c r="BT40" i="29"/>
  <c r="BT42" i="29"/>
  <c r="BS33" i="37"/>
  <c r="BS43" i="30"/>
  <c r="BQ92" i="37"/>
  <c r="BS43" i="27" l="1"/>
  <c r="BZ50" i="32"/>
  <c r="HI5" i="39"/>
  <c r="HF6" i="39"/>
  <c r="HA6" i="39"/>
  <c r="HD5" i="39"/>
  <c r="BV12" i="34"/>
  <c r="BV13" i="34"/>
  <c r="BV10" i="34"/>
  <c r="BV15" i="34"/>
  <c r="BV9" i="34"/>
  <c r="BV11" i="34"/>
  <c r="BV8" i="34"/>
  <c r="BV14" i="34"/>
  <c r="HH6" i="39"/>
  <c r="HK5" i="39"/>
  <c r="BX1" i="34"/>
  <c r="BW6" i="34"/>
  <c r="BW2" i="34"/>
  <c r="BW4" i="34" s="1"/>
  <c r="BW1" i="33"/>
  <c r="BV5" i="33"/>
  <c r="BV2" i="33"/>
  <c r="BR48" i="29"/>
  <c r="BR49" i="29" s="1"/>
  <c r="BR48" i="28"/>
  <c r="BR49" i="28" s="1"/>
  <c r="BV35" i="15"/>
  <c r="BV34" i="15"/>
  <c r="BW14" i="30"/>
  <c r="BV18" i="30"/>
  <c r="BW18" i="29"/>
  <c r="BX14" i="29"/>
  <c r="BS208" i="29"/>
  <c r="BS22" i="29" s="1"/>
  <c r="BS212" i="29"/>
  <c r="BS47" i="29" s="1"/>
  <c r="BZ51" i="32"/>
  <c r="BW11" i="32"/>
  <c r="BV17" i="32"/>
  <c r="BV17" i="31"/>
  <c r="BW11" i="31"/>
  <c r="BW11" i="18"/>
  <c r="BV17" i="18"/>
  <c r="BW17" i="28"/>
  <c r="BV18" i="28"/>
  <c r="BR48" i="30"/>
  <c r="BR49" i="30" s="1"/>
  <c r="BS212" i="28"/>
  <c r="BS47" i="28" s="1"/>
  <c r="BU200" i="30"/>
  <c r="BU200" i="29"/>
  <c r="BU200" i="28"/>
  <c r="BS208" i="28"/>
  <c r="BS22" i="28" s="1"/>
  <c r="BW13" i="27"/>
  <c r="BV45" i="27"/>
  <c r="BT207" i="29"/>
  <c r="BT211" i="29"/>
  <c r="BS212" i="30"/>
  <c r="BS47" i="30" s="1"/>
  <c r="BT211" i="30"/>
  <c r="BT207" i="30"/>
  <c r="BS208" i="30"/>
  <c r="BS22" i="30" s="1"/>
  <c r="BT207" i="28"/>
  <c r="BT211" i="28"/>
  <c r="BU199" i="30"/>
  <c r="BU199" i="29"/>
  <c r="BU199" i="28"/>
  <c r="BV45" i="24"/>
  <c r="BW13" i="24"/>
  <c r="BT210" i="28"/>
  <c r="BT206" i="28"/>
  <c r="BT206" i="29"/>
  <c r="BT210" i="29"/>
  <c r="BT206" i="30"/>
  <c r="BT210" i="30"/>
  <c r="BW15" i="26"/>
  <c r="BV16" i="26"/>
  <c r="BV4" i="24"/>
  <c r="BV4" i="18"/>
  <c r="BV4" i="27"/>
  <c r="HD4" i="39"/>
  <c r="BV4" i="32"/>
  <c r="BV4" i="26"/>
  <c r="BV4" i="17"/>
  <c r="BV4" i="31"/>
  <c r="BV4" i="25"/>
  <c r="BV4" i="30"/>
  <c r="BV4" i="15"/>
  <c r="BV4" i="29"/>
  <c r="BV4" i="37"/>
  <c r="BV4" i="28"/>
  <c r="BW6" i="8"/>
  <c r="BW110" i="33" s="1"/>
  <c r="BW16" i="25"/>
  <c r="BX15" i="25"/>
  <c r="BW15" i="17"/>
  <c r="BV16" i="17"/>
  <c r="CA47" i="32"/>
  <c r="CA48" i="32" s="1"/>
  <c r="CA49" i="32" s="1"/>
  <c r="BT47" i="31"/>
  <c r="BT50" i="31" s="1"/>
  <c r="BW47" i="18"/>
  <c r="BW48" i="18" s="1"/>
  <c r="BW49" i="18" s="1"/>
  <c r="BV58" i="18"/>
  <c r="BV22" i="37" s="1"/>
  <c r="BR122" i="37"/>
  <c r="BS47" i="37"/>
  <c r="BS11" i="37" s="1"/>
  <c r="BS55" i="31"/>
  <c r="BS35" i="37"/>
  <c r="BS10" i="37" s="1"/>
  <c r="BS57" i="31"/>
  <c r="BU24" i="31"/>
  <c r="BU52" i="37"/>
  <c r="BU50" i="37" s="1"/>
  <c r="BV19" i="31"/>
  <c r="BU45" i="31"/>
  <c r="BU61" i="31" s="1"/>
  <c r="BU62" i="31" s="1"/>
  <c r="BU43" i="31"/>
  <c r="BU53" i="31" s="1"/>
  <c r="BT64" i="37"/>
  <c r="BT12" i="37" s="1"/>
  <c r="BT56" i="31"/>
  <c r="BT54" i="31"/>
  <c r="BT58" i="31" s="1"/>
  <c r="BS58" i="31"/>
  <c r="BS48" i="31"/>
  <c r="BS49" i="31" s="1"/>
  <c r="BS51" i="31"/>
  <c r="BS50" i="31"/>
  <c r="BX24" i="18"/>
  <c r="BX45" i="18"/>
  <c r="BX61" i="18" s="1"/>
  <c r="BX62" i="18" s="1"/>
  <c r="BX51" i="37"/>
  <c r="BX43" i="18"/>
  <c r="BX53" i="18" s="1"/>
  <c r="BY19" i="18"/>
  <c r="BV34" i="37"/>
  <c r="BV57" i="18"/>
  <c r="BW63" i="37"/>
  <c r="BW54" i="18"/>
  <c r="BW46" i="37" s="1"/>
  <c r="BW56" i="18"/>
  <c r="BV48" i="18"/>
  <c r="BV49" i="18" s="1"/>
  <c r="BV51" i="18"/>
  <c r="BV50" i="18"/>
  <c r="BZ36" i="37"/>
  <c r="BZ57" i="32"/>
  <c r="CB45" i="32"/>
  <c r="CB61" i="32" s="1"/>
  <c r="CB62" i="32" s="1"/>
  <c r="CB43" i="32"/>
  <c r="CB53" i="32" s="1"/>
  <c r="CB24" i="32"/>
  <c r="CB53" i="37"/>
  <c r="CC19" i="32"/>
  <c r="CA65" i="37"/>
  <c r="CA54" i="32"/>
  <c r="CA48" i="37" s="1"/>
  <c r="CA56" i="32"/>
  <c r="BZ58" i="32"/>
  <c r="BZ24" i="37" s="1"/>
  <c r="BR96" i="37"/>
  <c r="BR93" i="37"/>
  <c r="BY121" i="37"/>
  <c r="BZ8" i="37"/>
  <c r="BZ128" i="37" s="1"/>
  <c r="BM129" i="37"/>
  <c r="BL131" i="37"/>
  <c r="BT35" i="27"/>
  <c r="BT46" i="27" s="1"/>
  <c r="BT47" i="27" s="1"/>
  <c r="BT49" i="27" s="1"/>
  <c r="BR94" i="37"/>
  <c r="BT37" i="30"/>
  <c r="BT52" i="30" s="1"/>
  <c r="BT53" i="30" s="1"/>
  <c r="BT55" i="30" s="1"/>
  <c r="BR92" i="37"/>
  <c r="BQ73" i="37"/>
  <c r="BQ77" i="37"/>
  <c r="BQ75" i="37"/>
  <c r="BQ76" i="37"/>
  <c r="BQ70" i="37"/>
  <c r="BQ71" i="37"/>
  <c r="BU42" i="28"/>
  <c r="BU54" i="28"/>
  <c r="BU40" i="28"/>
  <c r="BT41" i="24"/>
  <c r="BT29" i="37"/>
  <c r="BT35" i="26"/>
  <c r="BT50" i="26" s="1"/>
  <c r="BT51" i="26" s="1"/>
  <c r="BT53" i="26" s="1"/>
  <c r="BS45" i="29"/>
  <c r="BS20" i="37"/>
  <c r="BU36" i="15"/>
  <c r="BU42" i="29"/>
  <c r="BU54" i="29"/>
  <c r="BU40" i="29"/>
  <c r="BQ69" i="37"/>
  <c r="BQ74" i="37"/>
  <c r="BT42" i="27"/>
  <c r="BT18" i="37" s="1"/>
  <c r="BT39" i="27"/>
  <c r="BT42" i="37"/>
  <c r="BT39" i="24"/>
  <c r="BT41" i="37"/>
  <c r="BT42" i="24"/>
  <c r="BT17" i="37" s="1"/>
  <c r="BR9" i="37"/>
  <c r="BR67" i="37" s="1"/>
  <c r="BT41" i="26"/>
  <c r="BT28" i="37"/>
  <c r="BS43" i="26"/>
  <c r="BS16" i="37"/>
  <c r="BS47" i="24"/>
  <c r="BS49" i="24" s="1"/>
  <c r="BS43" i="24" s="1"/>
  <c r="BT41" i="29"/>
  <c r="BT44" i="29"/>
  <c r="BT44" i="37"/>
  <c r="BV9" i="31"/>
  <c r="BV9" i="32"/>
  <c r="BV9" i="18"/>
  <c r="BV11" i="30"/>
  <c r="BV35" i="30" s="1"/>
  <c r="BV36" i="30" s="1"/>
  <c r="BV11" i="28"/>
  <c r="BV35" i="28" s="1"/>
  <c r="BV36" i="28" s="1"/>
  <c r="BV11" i="29"/>
  <c r="BV35" i="29" s="1"/>
  <c r="BV36" i="29" s="1"/>
  <c r="BV9" i="26"/>
  <c r="BV33" i="26" s="1"/>
  <c r="BV34" i="26" s="1"/>
  <c r="BV9" i="27"/>
  <c r="BV33" i="27" s="1"/>
  <c r="BV34" i="27" s="1"/>
  <c r="BV9" i="24"/>
  <c r="BV33" i="24" s="1"/>
  <c r="BV34" i="24" s="1"/>
  <c r="BV9" i="25"/>
  <c r="BV33" i="25" s="1"/>
  <c r="BV34" i="25" s="1"/>
  <c r="BV9" i="17"/>
  <c r="BV33" i="17" s="1"/>
  <c r="BV34" i="17" s="1"/>
  <c r="BW13" i="15"/>
  <c r="BW33" i="15" s="1"/>
  <c r="BU54" i="30"/>
  <c r="BU40" i="30"/>
  <c r="BU42" i="30"/>
  <c r="BT37" i="28"/>
  <c r="BT52" i="28" s="1"/>
  <c r="BT53" i="28" s="1"/>
  <c r="BT55" i="28" s="1"/>
  <c r="BQ72" i="37"/>
  <c r="BT42" i="26"/>
  <c r="BT39" i="26"/>
  <c r="BT40" i="37"/>
  <c r="BR97" i="37"/>
  <c r="BT35" i="17"/>
  <c r="BT50" i="17" s="1"/>
  <c r="BT51" i="17" s="1"/>
  <c r="BT53" i="17" s="1"/>
  <c r="BT27" i="37"/>
  <c r="BT41" i="25"/>
  <c r="BU55" i="18"/>
  <c r="BU59" i="18"/>
  <c r="BT43" i="37"/>
  <c r="BT44" i="28"/>
  <c r="BT41" i="28"/>
  <c r="BT41" i="27"/>
  <c r="BT30" i="37"/>
  <c r="BT35" i="24"/>
  <c r="BT46" i="24" s="1"/>
  <c r="BT47" i="24" s="1"/>
  <c r="BT49" i="24" s="1"/>
  <c r="BT43" i="24" s="1"/>
  <c r="BT26" i="37"/>
  <c r="BT41" i="17"/>
  <c r="BT35" i="25"/>
  <c r="BT50" i="25" s="1"/>
  <c r="BT51" i="25" s="1"/>
  <c r="BT53" i="25" s="1"/>
  <c r="BU48" i="27"/>
  <c r="BU38" i="27"/>
  <c r="BU40" i="27"/>
  <c r="BU38" i="17"/>
  <c r="BU52" i="17"/>
  <c r="BU40" i="17"/>
  <c r="BU55" i="32"/>
  <c r="BU59" i="32"/>
  <c r="BT33" i="37"/>
  <c r="BT43" i="30"/>
  <c r="BS19" i="37"/>
  <c r="BS45" i="28"/>
  <c r="BR102" i="37"/>
  <c r="BR100" i="37"/>
  <c r="BR101" i="37"/>
  <c r="BR130" i="37"/>
  <c r="BT42" i="17"/>
  <c r="BT39" i="17"/>
  <c r="BT38" i="37"/>
  <c r="BR99" i="37"/>
  <c r="BS45" i="30"/>
  <c r="BS21" i="37"/>
  <c r="BU52" i="25"/>
  <c r="BU38" i="25"/>
  <c r="BU40" i="25"/>
  <c r="BT37" i="29"/>
  <c r="BT52" i="29" s="1"/>
  <c r="BT53" i="29" s="1"/>
  <c r="BT55" i="29" s="1"/>
  <c r="BU52" i="26"/>
  <c r="BU38" i="26"/>
  <c r="BU40" i="26"/>
  <c r="BT31" i="37"/>
  <c r="BT43" i="28"/>
  <c r="BT44" i="30"/>
  <c r="BT41" i="30"/>
  <c r="BT45" i="37"/>
  <c r="BS43" i="17"/>
  <c r="BS14" i="37"/>
  <c r="BR98" i="37"/>
  <c r="BT39" i="25"/>
  <c r="BT39" i="37"/>
  <c r="BT42" i="25"/>
  <c r="BT32" i="37"/>
  <c r="BT43" i="29"/>
  <c r="BU38" i="24"/>
  <c r="BU48" i="24"/>
  <c r="BU40" i="24"/>
  <c r="BS43" i="25"/>
  <c r="BS15" i="37"/>
  <c r="BQ67" i="37"/>
  <c r="BQ68" i="37"/>
  <c r="BT43" i="27" l="1"/>
  <c r="HG5" i="39"/>
  <c r="HD6" i="39"/>
  <c r="BX6" i="34"/>
  <c r="BY1" i="34"/>
  <c r="BX2" i="34"/>
  <c r="BW5" i="33"/>
  <c r="BX1" i="33"/>
  <c r="BW2" i="33"/>
  <c r="BW4" i="33" s="1"/>
  <c r="HK6" i="39"/>
  <c r="HN5" i="39"/>
  <c r="HI6" i="39"/>
  <c r="HL5" i="39"/>
  <c r="BT212" i="29"/>
  <c r="BT47" i="29" s="1"/>
  <c r="BT212" i="28"/>
  <c r="BT47" i="28" s="1"/>
  <c r="BS48" i="29"/>
  <c r="BS49" i="29" s="1"/>
  <c r="BW34" i="15"/>
  <c r="BW35" i="15"/>
  <c r="BX14" i="30"/>
  <c r="BW18" i="30"/>
  <c r="BX18" i="29"/>
  <c r="BY14" i="29"/>
  <c r="BT212" i="30"/>
  <c r="BT47" i="30" s="1"/>
  <c r="BS48" i="30"/>
  <c r="BS49" i="30" s="1"/>
  <c r="BS48" i="28"/>
  <c r="BS49" i="28" s="1"/>
  <c r="BT208" i="30"/>
  <c r="BT22" i="30" s="1"/>
  <c r="BX11" i="32"/>
  <c r="BW17" i="32"/>
  <c r="BW17" i="31"/>
  <c r="BX11" i="31"/>
  <c r="BX11" i="18"/>
  <c r="BW17" i="18"/>
  <c r="BW18" i="28"/>
  <c r="BX17" i="28"/>
  <c r="BV200" i="30"/>
  <c r="BV200" i="29"/>
  <c r="BV200" i="28"/>
  <c r="BU207" i="28"/>
  <c r="BU211" i="28"/>
  <c r="BU207" i="29"/>
  <c r="BU211" i="29"/>
  <c r="BW45" i="27"/>
  <c r="BX13" i="27"/>
  <c r="BT208" i="29"/>
  <c r="BT22" i="29" s="1"/>
  <c r="BU211" i="30"/>
  <c r="BU207" i="30"/>
  <c r="BT208" i="28"/>
  <c r="BT22" i="28" s="1"/>
  <c r="BW45" i="24"/>
  <c r="BX13" i="24"/>
  <c r="BV199" i="30"/>
  <c r="BV199" i="29"/>
  <c r="BV199" i="28"/>
  <c r="BU210" i="28"/>
  <c r="BU206" i="28"/>
  <c r="BU206" i="29"/>
  <c r="BU210" i="29"/>
  <c r="BU206" i="30"/>
  <c r="BU210" i="30"/>
  <c r="BW16" i="26"/>
  <c r="BX15" i="26"/>
  <c r="CA50" i="32"/>
  <c r="BW50" i="18"/>
  <c r="CA51" i="32"/>
  <c r="BW51" i="18"/>
  <c r="BW4" i="30"/>
  <c r="BW4" i="26"/>
  <c r="BW4" i="18"/>
  <c r="BW4" i="15"/>
  <c r="BW4" i="29"/>
  <c r="BW4" i="37"/>
  <c r="BW4" i="25"/>
  <c r="BW4" i="31"/>
  <c r="BW4" i="28"/>
  <c r="BX6" i="8"/>
  <c r="BX110" i="33" s="1"/>
  <c r="HG4" i="39"/>
  <c r="BW4" i="17"/>
  <c r="BW4" i="27"/>
  <c r="BW4" i="32"/>
  <c r="BW4" i="24"/>
  <c r="BT48" i="31"/>
  <c r="BT49" i="31" s="1"/>
  <c r="BT51" i="31"/>
  <c r="BX16" i="25"/>
  <c r="BY15" i="25"/>
  <c r="BX15" i="17"/>
  <c r="BW16" i="17"/>
  <c r="BS122" i="37"/>
  <c r="CB47" i="32"/>
  <c r="CB51" i="32" s="1"/>
  <c r="BW58" i="18"/>
  <c r="BW22" i="37" s="1"/>
  <c r="BT35" i="37"/>
  <c r="BT57" i="31"/>
  <c r="BU64" i="37"/>
  <c r="BU12" i="37" s="1"/>
  <c r="BU54" i="31"/>
  <c r="BU58" i="31" s="1"/>
  <c r="BU56" i="31"/>
  <c r="BV43" i="31"/>
  <c r="BV53" i="31" s="1"/>
  <c r="BV24" i="31"/>
  <c r="BV52" i="37"/>
  <c r="BV50" i="37" s="1"/>
  <c r="BW19" i="31"/>
  <c r="BV45" i="31"/>
  <c r="BV61" i="31" s="1"/>
  <c r="BV62" i="31" s="1"/>
  <c r="BS23" i="37"/>
  <c r="BS9" i="37" s="1"/>
  <c r="BS69" i="37" s="1"/>
  <c r="BS59" i="31"/>
  <c r="BU47" i="31"/>
  <c r="BT23" i="37"/>
  <c r="BT59" i="31"/>
  <c r="BT47" i="37"/>
  <c r="BT11" i="37" s="1"/>
  <c r="BT92" i="37" s="1"/>
  <c r="BT55" i="31"/>
  <c r="BY24" i="18"/>
  <c r="BY51" i="37"/>
  <c r="BY43" i="18"/>
  <c r="BY53" i="18" s="1"/>
  <c r="BY45" i="18"/>
  <c r="BY61" i="18" s="1"/>
  <c r="BY62" i="18" s="1"/>
  <c r="BZ19" i="18"/>
  <c r="BX63" i="37"/>
  <c r="BX56" i="18"/>
  <c r="BX54" i="18"/>
  <c r="BX46" i="37" s="1"/>
  <c r="BW34" i="37"/>
  <c r="BW57" i="18"/>
  <c r="BX47" i="18"/>
  <c r="BU35" i="24"/>
  <c r="BU46" i="24" s="1"/>
  <c r="BU47" i="24" s="1"/>
  <c r="BU49" i="24" s="1"/>
  <c r="CB65" i="37"/>
  <c r="CB54" i="32"/>
  <c r="CB48" i="37" s="1"/>
  <c r="CB56" i="32"/>
  <c r="CA58" i="32"/>
  <c r="CA24" i="37" s="1"/>
  <c r="CC43" i="32"/>
  <c r="CC53" i="32" s="1"/>
  <c r="CC45" i="32"/>
  <c r="CC61" i="32" s="1"/>
  <c r="CC62" i="32" s="1"/>
  <c r="CC24" i="32"/>
  <c r="CC53" i="37"/>
  <c r="CD19" i="32"/>
  <c r="CA36" i="37"/>
  <c r="CA57" i="32"/>
  <c r="BR72" i="37"/>
  <c r="BS96" i="37"/>
  <c r="BR69" i="37"/>
  <c r="BR74" i="37"/>
  <c r="CA8" i="37"/>
  <c r="CA128" i="37" s="1"/>
  <c r="BZ121" i="37"/>
  <c r="BN129" i="37"/>
  <c r="BM131" i="37"/>
  <c r="BS95" i="37"/>
  <c r="BR73" i="37"/>
  <c r="BS92" i="37"/>
  <c r="BU35" i="26"/>
  <c r="BU50" i="26" s="1"/>
  <c r="BU51" i="26" s="1"/>
  <c r="BU53" i="26" s="1"/>
  <c r="BT43" i="25"/>
  <c r="BT15" i="37"/>
  <c r="BU42" i="26"/>
  <c r="BU40" i="37"/>
  <c r="BU39" i="26"/>
  <c r="BU41" i="27"/>
  <c r="BU30" i="37"/>
  <c r="BV38" i="17"/>
  <c r="BV52" i="17"/>
  <c r="BV40" i="17"/>
  <c r="BV55" i="18"/>
  <c r="BV59" i="18"/>
  <c r="BS98" i="37"/>
  <c r="BU37" i="29"/>
  <c r="BU52" i="29" s="1"/>
  <c r="BU53" i="29" s="1"/>
  <c r="BU55" i="29" s="1"/>
  <c r="BU41" i="24"/>
  <c r="BU29" i="37"/>
  <c r="BT45" i="30"/>
  <c r="BT21" i="37"/>
  <c r="BU39" i="27"/>
  <c r="BU42" i="37"/>
  <c r="BU42" i="27"/>
  <c r="BU18" i="37" s="1"/>
  <c r="BV52" i="25"/>
  <c r="BV40" i="25"/>
  <c r="BV38" i="25"/>
  <c r="BV55" i="32"/>
  <c r="BV59" i="32"/>
  <c r="BU31" i="37"/>
  <c r="BU43" i="28"/>
  <c r="BS99" i="37"/>
  <c r="BS100" i="37"/>
  <c r="BS102" i="37"/>
  <c r="BS101" i="37"/>
  <c r="BS130" i="37"/>
  <c r="BU37" i="30"/>
  <c r="BU52" i="30" s="1"/>
  <c r="BU53" i="30" s="1"/>
  <c r="BU55" i="30" s="1"/>
  <c r="BV48" i="24"/>
  <c r="BV38" i="24"/>
  <c r="BV40" i="24"/>
  <c r="BU43" i="29"/>
  <c r="BU32" i="37"/>
  <c r="BU41" i="17"/>
  <c r="BU26" i="37"/>
  <c r="BU43" i="30"/>
  <c r="BU33" i="37"/>
  <c r="BV40" i="27"/>
  <c r="BV38" i="27"/>
  <c r="BV48" i="27"/>
  <c r="BT19" i="37"/>
  <c r="BT45" i="28"/>
  <c r="BU44" i="30"/>
  <c r="BU41" i="30"/>
  <c r="BU45" i="37"/>
  <c r="BV40" i="26"/>
  <c r="BV52" i="26"/>
  <c r="BV38" i="26"/>
  <c r="BT20" i="37"/>
  <c r="BT45" i="29"/>
  <c r="BU42" i="24"/>
  <c r="BU17" i="37" s="1"/>
  <c r="BU41" i="37"/>
  <c r="BU39" i="24"/>
  <c r="BU27" i="37"/>
  <c r="BU41" i="25"/>
  <c r="BU35" i="25"/>
  <c r="BU50" i="25" s="1"/>
  <c r="BU51" i="25" s="1"/>
  <c r="BU53" i="25" s="1"/>
  <c r="BU39" i="25"/>
  <c r="BU39" i="37"/>
  <c r="BU42" i="25"/>
  <c r="BT43" i="17"/>
  <c r="BT14" i="37"/>
  <c r="BU35" i="17"/>
  <c r="BU50" i="17" s="1"/>
  <c r="BU51" i="17" s="1"/>
  <c r="BU53" i="17" s="1"/>
  <c r="BT10" i="37"/>
  <c r="BV42" i="29"/>
  <c r="BV54" i="29"/>
  <c r="BV40" i="29"/>
  <c r="BR68" i="37"/>
  <c r="BR77" i="37"/>
  <c r="BR75" i="37"/>
  <c r="BR76" i="37"/>
  <c r="BR70" i="37"/>
  <c r="BR71" i="37"/>
  <c r="BU39" i="17"/>
  <c r="BU42" i="17"/>
  <c r="BU38" i="37"/>
  <c r="BS97" i="37"/>
  <c r="BT43" i="26"/>
  <c r="BT16" i="37"/>
  <c r="BV36" i="15"/>
  <c r="BV54" i="28"/>
  <c r="BV40" i="28"/>
  <c r="BV42" i="28"/>
  <c r="BU37" i="28"/>
  <c r="BU52" i="28" s="1"/>
  <c r="BU53" i="28" s="1"/>
  <c r="BU55" i="28" s="1"/>
  <c r="BU41" i="26"/>
  <c r="BU28" i="37"/>
  <c r="BS93" i="37"/>
  <c r="BU35" i="27"/>
  <c r="BU46" i="27" s="1"/>
  <c r="BU47" i="27" s="1"/>
  <c r="BU49" i="27" s="1"/>
  <c r="BU43" i="27" s="1"/>
  <c r="BW9" i="31"/>
  <c r="BW9" i="32"/>
  <c r="BW9" i="18"/>
  <c r="BW11" i="30"/>
  <c r="BW35" i="30" s="1"/>
  <c r="BW36" i="30" s="1"/>
  <c r="BW11" i="29"/>
  <c r="BW35" i="29" s="1"/>
  <c r="BW36" i="29" s="1"/>
  <c r="BW11" i="28"/>
  <c r="BW35" i="28" s="1"/>
  <c r="BW36" i="28" s="1"/>
  <c r="BW9" i="26"/>
  <c r="BW33" i="26" s="1"/>
  <c r="BW34" i="26" s="1"/>
  <c r="BW9" i="27"/>
  <c r="BW33" i="27" s="1"/>
  <c r="BW34" i="27" s="1"/>
  <c r="BW9" i="24"/>
  <c r="BW33" i="24" s="1"/>
  <c r="BW34" i="24" s="1"/>
  <c r="BW9" i="25"/>
  <c r="BW33" i="25" s="1"/>
  <c r="BW34" i="25" s="1"/>
  <c r="BW9" i="17"/>
  <c r="BW33" i="17" s="1"/>
  <c r="BW34" i="17" s="1"/>
  <c r="BX13" i="15"/>
  <c r="BX33" i="15" s="1"/>
  <c r="BV42" i="30"/>
  <c r="BV54" i="30"/>
  <c r="BV40" i="30"/>
  <c r="BU44" i="29"/>
  <c r="BU41" i="29"/>
  <c r="BU44" i="37"/>
  <c r="BS94" i="37"/>
  <c r="BU44" i="28"/>
  <c r="BU41" i="28"/>
  <c r="BU43" i="37"/>
  <c r="BU43" i="24" l="1"/>
  <c r="BT48" i="28"/>
  <c r="BT49" i="28" s="1"/>
  <c r="BT48" i="29"/>
  <c r="BT49" i="29" s="1"/>
  <c r="BT48" i="30"/>
  <c r="BT49" i="30" s="1"/>
  <c r="HO5" i="39"/>
  <c r="HL6" i="39"/>
  <c r="BY1" i="33"/>
  <c r="BX5" i="33"/>
  <c r="BX2" i="33"/>
  <c r="HJ5" i="39"/>
  <c r="HG6" i="39"/>
  <c r="HQ5" i="39"/>
  <c r="HN6" i="39"/>
  <c r="BY6" i="34"/>
  <c r="BZ1" i="34"/>
  <c r="BY2" i="34"/>
  <c r="BX34" i="15"/>
  <c r="BX35" i="15"/>
  <c r="BY14" i="30"/>
  <c r="BX18" i="30"/>
  <c r="BY18" i="29"/>
  <c r="BZ14" i="29"/>
  <c r="BU208" i="28"/>
  <c r="BU22" i="28" s="1"/>
  <c r="BU208" i="29"/>
  <c r="BU22" i="29" s="1"/>
  <c r="BU212" i="28"/>
  <c r="BU47" i="28" s="1"/>
  <c r="CB48" i="32"/>
  <c r="CB49" i="32" s="1"/>
  <c r="BY11" i="32"/>
  <c r="BX17" i="32"/>
  <c r="BY11" i="31"/>
  <c r="BX17" i="31"/>
  <c r="BY11" i="18"/>
  <c r="BX17" i="18"/>
  <c r="BY17" i="28"/>
  <c r="BX18" i="28"/>
  <c r="BU212" i="30"/>
  <c r="BU47" i="30" s="1"/>
  <c r="BW200" i="30"/>
  <c r="BW200" i="29"/>
  <c r="BW200" i="28"/>
  <c r="BV207" i="28"/>
  <c r="BV211" i="28"/>
  <c r="BU208" i="30"/>
  <c r="BU22" i="30" s="1"/>
  <c r="BV207" i="29"/>
  <c r="BV211" i="29"/>
  <c r="BU212" i="29"/>
  <c r="BU47" i="29" s="1"/>
  <c r="BY13" i="27"/>
  <c r="BX45" i="27"/>
  <c r="BV207" i="30"/>
  <c r="BV211" i="30"/>
  <c r="BV210" i="28"/>
  <c r="BV206" i="28"/>
  <c r="BV206" i="29"/>
  <c r="BV210" i="29"/>
  <c r="BV206" i="30"/>
  <c r="BV210" i="30"/>
  <c r="BX45" i="24"/>
  <c r="BY13" i="24"/>
  <c r="BW199" i="29"/>
  <c r="BW199" i="28"/>
  <c r="BW199" i="30"/>
  <c r="BY15" i="26"/>
  <c r="BX16" i="26"/>
  <c r="BX4" i="24"/>
  <c r="HJ4" i="39"/>
  <c r="BX4" i="18"/>
  <c r="BX4" i="26"/>
  <c r="BX4" i="37"/>
  <c r="BX4" i="32"/>
  <c r="BX4" i="17"/>
  <c r="BX4" i="29"/>
  <c r="BX4" i="27"/>
  <c r="BX4" i="30"/>
  <c r="BX4" i="25"/>
  <c r="BX4" i="31"/>
  <c r="BX4" i="15"/>
  <c r="BX4" i="28"/>
  <c r="BY6" i="8"/>
  <c r="BY110" i="33" s="1"/>
  <c r="CB50" i="32"/>
  <c r="BZ15" i="25"/>
  <c r="BY16" i="25"/>
  <c r="BY15" i="17"/>
  <c r="BX16" i="17"/>
  <c r="CC47" i="32"/>
  <c r="CC51" i="32" s="1"/>
  <c r="BX58" i="18"/>
  <c r="BX22" i="37" s="1"/>
  <c r="BY47" i="18"/>
  <c r="BY48" i="18" s="1"/>
  <c r="BY49" i="18" s="1"/>
  <c r="BU48" i="31"/>
  <c r="BU49" i="31" s="1"/>
  <c r="BU51" i="31"/>
  <c r="BU50" i="31"/>
  <c r="BV56" i="31"/>
  <c r="BV64" i="37"/>
  <c r="BV12" i="37" s="1"/>
  <c r="BV54" i="31"/>
  <c r="BV58" i="31" s="1"/>
  <c r="BU23" i="37"/>
  <c r="BU59" i="31"/>
  <c r="BU35" i="37"/>
  <c r="BU10" i="37" s="1"/>
  <c r="BU57" i="31"/>
  <c r="BX19" i="31"/>
  <c r="BW24" i="31"/>
  <c r="BW43" i="31"/>
  <c r="BW53" i="31" s="1"/>
  <c r="BW45" i="31"/>
  <c r="BW61" i="31" s="1"/>
  <c r="BW62" i="31" s="1"/>
  <c r="BW52" i="37"/>
  <c r="BW50" i="37" s="1"/>
  <c r="BU47" i="37"/>
  <c r="BU11" i="37" s="1"/>
  <c r="BU98" i="37" s="1"/>
  <c r="BU55" i="31"/>
  <c r="BV47" i="31"/>
  <c r="BX34" i="37"/>
  <c r="BX57" i="18"/>
  <c r="BZ45" i="18"/>
  <c r="BZ61" i="18" s="1"/>
  <c r="BZ62" i="18" s="1"/>
  <c r="BZ51" i="37"/>
  <c r="BZ43" i="18"/>
  <c r="BZ53" i="18" s="1"/>
  <c r="CA19" i="18"/>
  <c r="BZ24" i="18"/>
  <c r="BX50" i="18"/>
  <c r="BX48" i="18"/>
  <c r="BX49" i="18" s="1"/>
  <c r="BX51" i="18"/>
  <c r="BY63" i="37"/>
  <c r="BY56" i="18"/>
  <c r="BY54" i="18"/>
  <c r="BY46" i="37" s="1"/>
  <c r="CD24" i="32"/>
  <c r="CD45" i="32"/>
  <c r="CD61" i="32" s="1"/>
  <c r="CD62" i="32" s="1"/>
  <c r="CD43" i="32"/>
  <c r="CD53" i="32" s="1"/>
  <c r="CD53" i="37"/>
  <c r="CE19" i="32"/>
  <c r="CB58" i="32"/>
  <c r="CB24" i="37" s="1"/>
  <c r="CC65" i="37"/>
  <c r="CC54" i="32"/>
  <c r="CC48" i="37" s="1"/>
  <c r="CC56" i="32"/>
  <c r="CB36" i="37"/>
  <c r="CB57" i="32"/>
  <c r="BT97" i="37"/>
  <c r="BT99" i="37"/>
  <c r="BS67" i="37"/>
  <c r="BS73" i="37"/>
  <c r="BV35" i="25"/>
  <c r="BV50" i="25" s="1"/>
  <c r="BV51" i="25" s="1"/>
  <c r="BV53" i="25" s="1"/>
  <c r="CA121" i="37"/>
  <c r="CB8" i="37"/>
  <c r="CB128" i="37" s="1"/>
  <c r="BN131" i="37"/>
  <c r="BO129" i="37"/>
  <c r="BV35" i="24"/>
  <c r="BV46" i="24" s="1"/>
  <c r="BV47" i="24" s="1"/>
  <c r="BV49" i="24" s="1"/>
  <c r="BV37" i="28"/>
  <c r="BV52" i="28" s="1"/>
  <c r="BV53" i="28" s="1"/>
  <c r="BV55" i="28" s="1"/>
  <c r="BV37" i="29"/>
  <c r="BV52" i="29" s="1"/>
  <c r="BV53" i="29" s="1"/>
  <c r="BV55" i="29" s="1"/>
  <c r="BV35" i="26"/>
  <c r="BV50" i="26" s="1"/>
  <c r="BV51" i="26" s="1"/>
  <c r="BV53" i="26" s="1"/>
  <c r="BW52" i="26"/>
  <c r="BW38" i="26"/>
  <c r="BW40" i="26"/>
  <c r="BT9" i="37"/>
  <c r="BT67" i="37" s="1"/>
  <c r="BV44" i="29"/>
  <c r="BV41" i="29"/>
  <c r="BV44" i="37"/>
  <c r="BV39" i="26"/>
  <c r="BV40" i="37"/>
  <c r="BV42" i="26"/>
  <c r="BV39" i="25"/>
  <c r="BV39" i="37"/>
  <c r="BV42" i="25"/>
  <c r="BT93" i="37"/>
  <c r="BV41" i="17"/>
  <c r="BV26" i="37"/>
  <c r="BW54" i="29"/>
  <c r="BW40" i="29"/>
  <c r="BW42" i="29"/>
  <c r="BU43" i="25"/>
  <c r="BU15" i="37"/>
  <c r="BV35" i="27"/>
  <c r="BV46" i="27" s="1"/>
  <c r="BV41" i="24"/>
  <c r="BV29" i="37"/>
  <c r="BV27" i="37"/>
  <c r="BV41" i="25"/>
  <c r="BU16" i="37"/>
  <c r="BU43" i="26"/>
  <c r="BU45" i="28"/>
  <c r="BU19" i="37"/>
  <c r="BV43" i="30"/>
  <c r="BV33" i="37"/>
  <c r="BX9" i="32"/>
  <c r="BX11" i="30"/>
  <c r="BX35" i="30" s="1"/>
  <c r="BX36" i="30" s="1"/>
  <c r="BX11" i="29"/>
  <c r="BX35" i="29" s="1"/>
  <c r="BX36" i="29" s="1"/>
  <c r="BX9" i="18"/>
  <c r="BX9" i="31"/>
  <c r="BX11" i="28"/>
  <c r="BX35" i="28" s="1"/>
  <c r="BX36" i="28" s="1"/>
  <c r="BX9" i="26"/>
  <c r="BX33" i="26" s="1"/>
  <c r="BX34" i="26" s="1"/>
  <c r="BX9" i="27"/>
  <c r="BX33" i="27" s="1"/>
  <c r="BX34" i="27" s="1"/>
  <c r="BX9" i="25"/>
  <c r="BX33" i="25" s="1"/>
  <c r="BX34" i="25" s="1"/>
  <c r="BX9" i="17"/>
  <c r="BX33" i="17" s="1"/>
  <c r="BX34" i="17" s="1"/>
  <c r="BX9" i="24"/>
  <c r="BX33" i="24" s="1"/>
  <c r="BX34" i="24" s="1"/>
  <c r="BY13" i="15"/>
  <c r="BY33" i="15" s="1"/>
  <c r="BW54" i="30"/>
  <c r="BW40" i="30"/>
  <c r="BW42" i="30"/>
  <c r="BV43" i="29"/>
  <c r="BV32" i="37"/>
  <c r="BV41" i="26"/>
  <c r="BV28" i="37"/>
  <c r="BT98" i="37"/>
  <c r="BT130" i="37"/>
  <c r="BT102" i="37"/>
  <c r="BT101" i="37"/>
  <c r="BT100" i="37"/>
  <c r="BV41" i="37"/>
  <c r="BV42" i="24"/>
  <c r="BV17" i="37" s="1"/>
  <c r="BV39" i="24"/>
  <c r="BV35" i="17"/>
  <c r="BV50" i="17" s="1"/>
  <c r="BV51" i="17" s="1"/>
  <c r="BV53" i="17" s="1"/>
  <c r="BW36" i="15"/>
  <c r="BU45" i="29"/>
  <c r="BU20" i="37"/>
  <c r="BW38" i="17"/>
  <c r="BW52" i="17"/>
  <c r="BW40" i="17"/>
  <c r="BW55" i="18"/>
  <c r="BW59" i="18"/>
  <c r="BV42" i="37"/>
  <c r="BV39" i="27"/>
  <c r="BV42" i="27"/>
  <c r="BV18" i="37" s="1"/>
  <c r="BV42" i="17"/>
  <c r="BV38" i="37"/>
  <c r="BV39" i="17"/>
  <c r="BW52" i="25"/>
  <c r="BW38" i="25"/>
  <c r="BW40" i="25"/>
  <c r="BW55" i="32"/>
  <c r="BW59" i="32"/>
  <c r="BV41" i="27"/>
  <c r="BV30" i="37"/>
  <c r="BT95" i="37"/>
  <c r="BW40" i="28"/>
  <c r="BW54" i="28"/>
  <c r="BW42" i="28"/>
  <c r="BV37" i="30"/>
  <c r="BV52" i="30" s="1"/>
  <c r="BV53" i="30" s="1"/>
  <c r="BV55" i="30" s="1"/>
  <c r="BW38" i="24"/>
  <c r="BW48" i="24"/>
  <c r="BW40" i="24"/>
  <c r="BV43" i="28"/>
  <c r="BV31" i="37"/>
  <c r="BS68" i="37"/>
  <c r="BS77" i="37"/>
  <c r="BS76" i="37"/>
  <c r="BS75" i="37"/>
  <c r="BS71" i="37"/>
  <c r="BS70" i="37"/>
  <c r="BU21" i="37"/>
  <c r="BU45" i="30"/>
  <c r="BT96" i="37"/>
  <c r="BV41" i="30"/>
  <c r="BV45" i="37"/>
  <c r="BV44" i="30"/>
  <c r="BW38" i="27"/>
  <c r="BW48" i="27"/>
  <c r="BW40" i="27"/>
  <c r="BV41" i="28"/>
  <c r="BV44" i="28"/>
  <c r="BV43" i="37"/>
  <c r="BU14" i="37"/>
  <c r="BU43" i="17"/>
  <c r="BS72" i="37"/>
  <c r="BT94" i="37"/>
  <c r="BS74" i="37"/>
  <c r="BT122" i="37"/>
  <c r="BV43" i="24" l="1"/>
  <c r="HQ6" i="39"/>
  <c r="HT5" i="39"/>
  <c r="CA1" i="34"/>
  <c r="BZ6" i="34"/>
  <c r="BZ2" i="34"/>
  <c r="BZ1" i="33"/>
  <c r="BY5" i="33"/>
  <c r="BY2" i="33"/>
  <c r="BY4" i="33" s="1"/>
  <c r="HM5" i="39"/>
  <c r="HJ6" i="39"/>
  <c r="HR5" i="39"/>
  <c r="HO6" i="39"/>
  <c r="BU48" i="28"/>
  <c r="BU49" i="28" s="1"/>
  <c r="BY35" i="15"/>
  <c r="BY34" i="15"/>
  <c r="BY18" i="30"/>
  <c r="BZ14" i="30"/>
  <c r="BZ18" i="29"/>
  <c r="CA14" i="29"/>
  <c r="BU48" i="29"/>
  <c r="BU49" i="29" s="1"/>
  <c r="CC50" i="32"/>
  <c r="CC48" i="32"/>
  <c r="CC49" i="32" s="1"/>
  <c r="BV212" i="30"/>
  <c r="BV47" i="30" s="1"/>
  <c r="BV208" i="30"/>
  <c r="BV22" i="30" s="1"/>
  <c r="BU48" i="30"/>
  <c r="BU49" i="30" s="1"/>
  <c r="BY17" i="32"/>
  <c r="BZ11" i="32"/>
  <c r="BZ11" i="31"/>
  <c r="BY17" i="31"/>
  <c r="BZ11" i="18"/>
  <c r="BY17" i="18"/>
  <c r="BZ17" i="28"/>
  <c r="BY18" i="28"/>
  <c r="BV212" i="28"/>
  <c r="BV47" i="28" s="1"/>
  <c r="BV208" i="29"/>
  <c r="BV22" i="29" s="1"/>
  <c r="BV208" i="28"/>
  <c r="BV22" i="28" s="1"/>
  <c r="BV212" i="29"/>
  <c r="BV47" i="29" s="1"/>
  <c r="BX200" i="30"/>
  <c r="BX200" i="29"/>
  <c r="BX200" i="28"/>
  <c r="BW207" i="28"/>
  <c r="BW211" i="28"/>
  <c r="BZ13" i="27"/>
  <c r="BY45" i="27"/>
  <c r="BW207" i="29"/>
  <c r="BW211" i="29"/>
  <c r="BW207" i="30"/>
  <c r="BW211" i="30"/>
  <c r="BW210" i="30"/>
  <c r="BW206" i="30"/>
  <c r="BW206" i="28"/>
  <c r="BW210" i="28"/>
  <c r="BW206" i="29"/>
  <c r="BW210" i="29"/>
  <c r="BY45" i="24"/>
  <c r="BZ13" i="24"/>
  <c r="BX199" i="29"/>
  <c r="BX199" i="28"/>
  <c r="BX199" i="30"/>
  <c r="BZ15" i="26"/>
  <c r="BY16" i="26"/>
  <c r="BY4" i="29"/>
  <c r="BY4" i="15"/>
  <c r="BY4" i="28"/>
  <c r="BZ6" i="8"/>
  <c r="BZ110" i="33" s="1"/>
  <c r="BY4" i="32"/>
  <c r="BY4" i="27"/>
  <c r="BY4" i="31"/>
  <c r="BY4" i="26"/>
  <c r="BY4" i="24"/>
  <c r="HM4" i="39"/>
  <c r="BY4" i="25"/>
  <c r="BY4" i="18"/>
  <c r="BY4" i="37"/>
  <c r="BY4" i="30"/>
  <c r="BY4" i="17"/>
  <c r="BY51" i="18"/>
  <c r="BY50" i="18"/>
  <c r="CA15" i="25"/>
  <c r="BZ16" i="25"/>
  <c r="BZ15" i="17"/>
  <c r="BY16" i="17"/>
  <c r="BU122" i="37"/>
  <c r="CC58" i="32"/>
  <c r="CC24" i="37" s="1"/>
  <c r="BY58" i="18"/>
  <c r="BY22" i="37" s="1"/>
  <c r="BW64" i="37"/>
  <c r="BW12" i="37" s="1"/>
  <c r="BW56" i="31"/>
  <c r="BW54" i="31"/>
  <c r="BV23" i="37"/>
  <c r="BV59" i="31"/>
  <c r="BV48" i="31"/>
  <c r="BV49" i="31" s="1"/>
  <c r="BV50" i="31"/>
  <c r="BV51" i="31"/>
  <c r="BX24" i="31"/>
  <c r="BX43" i="31"/>
  <c r="BX53" i="31" s="1"/>
  <c r="BX52" i="37"/>
  <c r="BX50" i="37" s="1"/>
  <c r="BY19" i="31"/>
  <c r="BX45" i="31"/>
  <c r="BX61" i="31" s="1"/>
  <c r="BX62" i="31" s="1"/>
  <c r="BV47" i="37"/>
  <c r="BV11" i="37" s="1"/>
  <c r="BV55" i="31"/>
  <c r="BV35" i="37"/>
  <c r="BV10" i="37" s="1"/>
  <c r="BV57" i="31"/>
  <c r="BW47" i="31"/>
  <c r="BZ47" i="18"/>
  <c r="CB19" i="18"/>
  <c r="CA24" i="18"/>
  <c r="CA51" i="37"/>
  <c r="CA43" i="18"/>
  <c r="CA53" i="18" s="1"/>
  <c r="CA45" i="18"/>
  <c r="CA61" i="18" s="1"/>
  <c r="CA62" i="18" s="1"/>
  <c r="BY34" i="37"/>
  <c r="BY57" i="18"/>
  <c r="BZ63" i="37"/>
  <c r="BZ54" i="18"/>
  <c r="BZ46" i="37" s="1"/>
  <c r="BZ56" i="18"/>
  <c r="CD65" i="37"/>
  <c r="CD54" i="32"/>
  <c r="CD48" i="37" s="1"/>
  <c r="CD56" i="32"/>
  <c r="CC36" i="37"/>
  <c r="CC57" i="32"/>
  <c r="CE24" i="32"/>
  <c r="CE45" i="32"/>
  <c r="CE61" i="32" s="1"/>
  <c r="CE62" i="32" s="1"/>
  <c r="CE43" i="32"/>
  <c r="CE53" i="32" s="1"/>
  <c r="CE53" i="37"/>
  <c r="CF19" i="32"/>
  <c r="CD47" i="32"/>
  <c r="BT74" i="37"/>
  <c r="BT73" i="37"/>
  <c r="BT68" i="37"/>
  <c r="BT69" i="37"/>
  <c r="CC8" i="37"/>
  <c r="CC128" i="37" s="1"/>
  <c r="CB121" i="37"/>
  <c r="BO131" i="37"/>
  <c r="BP129" i="37"/>
  <c r="BW35" i="26"/>
  <c r="BW50" i="26" s="1"/>
  <c r="BW51" i="26" s="1"/>
  <c r="BW53" i="26" s="1"/>
  <c r="BW37" i="28"/>
  <c r="BW52" i="28" s="1"/>
  <c r="BW53" i="28" s="1"/>
  <c r="BW55" i="28" s="1"/>
  <c r="BW37" i="29"/>
  <c r="BW52" i="29" s="1"/>
  <c r="BW53" i="29" s="1"/>
  <c r="BW55" i="29" s="1"/>
  <c r="BW37" i="30"/>
  <c r="BW52" i="30" s="1"/>
  <c r="BW53" i="30" s="1"/>
  <c r="BW55" i="30" s="1"/>
  <c r="BU92" i="37"/>
  <c r="BU97" i="37"/>
  <c r="BW35" i="25"/>
  <c r="BW50" i="25" s="1"/>
  <c r="BW51" i="25" s="1"/>
  <c r="BW53" i="25" s="1"/>
  <c r="BU9" i="37"/>
  <c r="BU74" i="37" s="1"/>
  <c r="BV45" i="28"/>
  <c r="BV19" i="37"/>
  <c r="BW35" i="24"/>
  <c r="BW46" i="24" s="1"/>
  <c r="BW35" i="17"/>
  <c r="BW50" i="17" s="1"/>
  <c r="BW51" i="17" s="1"/>
  <c r="BW53" i="17" s="1"/>
  <c r="BX40" i="17"/>
  <c r="BX38" i="17"/>
  <c r="BX52" i="17"/>
  <c r="BX40" i="30"/>
  <c r="BX42" i="30"/>
  <c r="BX54" i="30"/>
  <c r="BW43" i="29"/>
  <c r="BW32" i="37"/>
  <c r="BV43" i="25"/>
  <c r="BV15" i="37"/>
  <c r="BV20" i="37"/>
  <c r="BV45" i="29"/>
  <c r="BW41" i="17"/>
  <c r="BW26" i="37"/>
  <c r="BX40" i="25"/>
  <c r="BX38" i="25"/>
  <c r="BX52" i="25"/>
  <c r="BX55" i="32"/>
  <c r="BX59" i="32"/>
  <c r="BW41" i="24"/>
  <c r="BW29" i="37"/>
  <c r="BW41" i="25"/>
  <c r="BW27" i="37"/>
  <c r="BW33" i="37"/>
  <c r="BW43" i="30"/>
  <c r="BX40" i="27"/>
  <c r="BX48" i="27"/>
  <c r="BX38" i="27"/>
  <c r="BW44" i="29"/>
  <c r="BW44" i="37"/>
  <c r="BW41" i="29"/>
  <c r="BW44" i="28"/>
  <c r="BW43" i="37"/>
  <c r="BW41" i="28"/>
  <c r="BW41" i="27"/>
  <c r="BW30" i="37"/>
  <c r="BW35" i="27"/>
  <c r="BW46" i="27" s="1"/>
  <c r="BU130" i="37"/>
  <c r="BU100" i="37"/>
  <c r="BU102" i="37"/>
  <c r="BU101" i="37"/>
  <c r="BW42" i="24"/>
  <c r="BW17" i="37" s="1"/>
  <c r="BW39" i="24"/>
  <c r="BW41" i="37"/>
  <c r="BU96" i="37"/>
  <c r="BW39" i="37"/>
  <c r="BW42" i="25"/>
  <c r="BW39" i="25"/>
  <c r="BW42" i="17"/>
  <c r="BW38" i="37"/>
  <c r="BW39" i="17"/>
  <c r="BW41" i="30"/>
  <c r="BW45" i="37"/>
  <c r="BW44" i="30"/>
  <c r="BX52" i="26"/>
  <c r="BX38" i="26"/>
  <c r="BX40" i="26"/>
  <c r="BV43" i="26"/>
  <c r="BV16" i="37"/>
  <c r="BT72" i="37"/>
  <c r="BT76" i="37"/>
  <c r="BT77" i="37"/>
  <c r="BT75" i="37"/>
  <c r="BT70" i="37"/>
  <c r="BT71" i="37"/>
  <c r="BU99" i="37"/>
  <c r="BU95" i="37"/>
  <c r="BX42" i="28"/>
  <c r="BX54" i="28"/>
  <c r="BX40" i="28"/>
  <c r="BU94" i="37"/>
  <c r="BU93" i="37"/>
  <c r="BX36" i="15"/>
  <c r="BV47" i="27"/>
  <c r="BV49" i="27" s="1"/>
  <c r="BV43" i="27" s="1"/>
  <c r="BW41" i="26"/>
  <c r="BW28" i="37"/>
  <c r="BY9" i="32"/>
  <c r="BY9" i="31"/>
  <c r="BY11" i="30"/>
  <c r="BY35" i="30" s="1"/>
  <c r="BY36" i="30" s="1"/>
  <c r="BY11" i="29"/>
  <c r="BY35" i="29" s="1"/>
  <c r="BY36" i="29" s="1"/>
  <c r="BY9" i="18"/>
  <c r="BY11" i="28"/>
  <c r="BY35" i="28" s="1"/>
  <c r="BY36" i="28" s="1"/>
  <c r="BY9" i="27"/>
  <c r="BY33" i="27" s="1"/>
  <c r="BY34" i="27" s="1"/>
  <c r="BY9" i="24"/>
  <c r="BY33" i="24" s="1"/>
  <c r="BY34" i="24" s="1"/>
  <c r="BY9" i="26"/>
  <c r="BY33" i="26" s="1"/>
  <c r="BY34" i="26" s="1"/>
  <c r="BY9" i="25"/>
  <c r="BY33" i="25" s="1"/>
  <c r="BY34" i="25" s="1"/>
  <c r="BY9" i="17"/>
  <c r="BY33" i="17" s="1"/>
  <c r="BY34" i="17" s="1"/>
  <c r="BZ13" i="15"/>
  <c r="BZ33" i="15" s="1"/>
  <c r="BX55" i="18"/>
  <c r="BX59" i="18"/>
  <c r="BW39" i="26"/>
  <c r="BW40" i="37"/>
  <c r="BW42" i="26"/>
  <c r="BW42" i="37"/>
  <c r="BW42" i="27"/>
  <c r="BW18" i="37" s="1"/>
  <c r="BW39" i="27"/>
  <c r="BV45" i="30"/>
  <c r="BV21" i="37"/>
  <c r="BW43" i="28"/>
  <c r="BW31" i="37"/>
  <c r="BV43" i="17"/>
  <c r="BV14" i="37"/>
  <c r="BX40" i="24"/>
  <c r="BX48" i="24"/>
  <c r="BX38" i="24"/>
  <c r="BX42" i="29"/>
  <c r="BX40" i="29"/>
  <c r="BX54" i="29"/>
  <c r="HU5" i="39" l="1"/>
  <c r="HR6" i="39"/>
  <c r="CB1" i="34"/>
  <c r="CA6" i="34"/>
  <c r="CA2" i="34"/>
  <c r="CA1" i="33"/>
  <c r="BZ5" i="33"/>
  <c r="BZ2" i="33"/>
  <c r="HW5" i="39"/>
  <c r="HT6" i="39"/>
  <c r="HM6" i="39"/>
  <c r="HP5" i="39"/>
  <c r="BZ35" i="15"/>
  <c r="BZ34" i="15"/>
  <c r="BZ18" i="30"/>
  <c r="CA14" i="30"/>
  <c r="CB14" i="29"/>
  <c r="CA18" i="29"/>
  <c r="BW212" i="28"/>
  <c r="BW47" i="28" s="1"/>
  <c r="BV48" i="28"/>
  <c r="BV49" i="28" s="1"/>
  <c r="BV48" i="30"/>
  <c r="BV49" i="30" s="1"/>
  <c r="BV48" i="29"/>
  <c r="BV49" i="29" s="1"/>
  <c r="BW212" i="29"/>
  <c r="BW47" i="29" s="1"/>
  <c r="BW208" i="29"/>
  <c r="BW22" i="29" s="1"/>
  <c r="CA11" i="32"/>
  <c r="BZ17" i="32"/>
  <c r="CA11" i="31"/>
  <c r="BZ17" i="31"/>
  <c r="CA11" i="18"/>
  <c r="BZ17" i="18"/>
  <c r="CA17" i="28"/>
  <c r="BZ18" i="28"/>
  <c r="BW208" i="30"/>
  <c r="BW22" i="30" s="1"/>
  <c r="BW212" i="30"/>
  <c r="BW47" i="30" s="1"/>
  <c r="CA13" i="27"/>
  <c r="BZ45" i="27"/>
  <c r="BY200" i="29"/>
  <c r="BY200" i="28"/>
  <c r="BY200" i="30"/>
  <c r="BX207" i="28"/>
  <c r="BX211" i="28"/>
  <c r="BX207" i="29"/>
  <c r="BX211" i="29"/>
  <c r="BX211" i="30"/>
  <c r="BX207" i="30"/>
  <c r="BW208" i="28"/>
  <c r="BW22" i="28" s="1"/>
  <c r="CA13" i="24"/>
  <c r="BZ45" i="24"/>
  <c r="BY199" i="29"/>
  <c r="BY199" i="28"/>
  <c r="BY199" i="30"/>
  <c r="BX210" i="30"/>
  <c r="BX206" i="30"/>
  <c r="BX210" i="28"/>
  <c r="BX206" i="28"/>
  <c r="BX206" i="29"/>
  <c r="BX210" i="29"/>
  <c r="CA15" i="26"/>
  <c r="BZ16" i="26"/>
  <c r="BZ4" i="31"/>
  <c r="BZ4" i="37"/>
  <c r="BZ4" i="27"/>
  <c r="BZ4" i="15"/>
  <c r="BZ4" i="29"/>
  <c r="CA6" i="8"/>
  <c r="CA110" i="33" s="1"/>
  <c r="BZ4" i="17"/>
  <c r="BZ4" i="24"/>
  <c r="BZ4" i="25"/>
  <c r="BZ4" i="28"/>
  <c r="HP4" i="39"/>
  <c r="BZ4" i="30"/>
  <c r="BZ4" i="32"/>
  <c r="BZ4" i="26"/>
  <c r="BZ4" i="18"/>
  <c r="CD58" i="32"/>
  <c r="CD24" i="37" s="1"/>
  <c r="CE47" i="32"/>
  <c r="CE48" i="32" s="1"/>
  <c r="CE49" i="32" s="1"/>
  <c r="CB15" i="25"/>
  <c r="CA16" i="25"/>
  <c r="CA15" i="17"/>
  <c r="BZ16" i="17"/>
  <c r="BX47" i="31"/>
  <c r="BX51" i="31" s="1"/>
  <c r="BZ58" i="18"/>
  <c r="BZ22" i="37" s="1"/>
  <c r="CC121" i="37"/>
  <c r="BW48" i="31"/>
  <c r="BW49" i="31" s="1"/>
  <c r="BW50" i="31"/>
  <c r="BW51" i="31"/>
  <c r="BZ19" i="31"/>
  <c r="BY43" i="31"/>
  <c r="BY53" i="31" s="1"/>
  <c r="BY24" i="31"/>
  <c r="BY45" i="31"/>
  <c r="BY61" i="31" s="1"/>
  <c r="BY62" i="31" s="1"/>
  <c r="BY52" i="37"/>
  <c r="BY50" i="37" s="1"/>
  <c r="BW47" i="37"/>
  <c r="BW11" i="37" s="1"/>
  <c r="BW92" i="37" s="1"/>
  <c r="BW55" i="31"/>
  <c r="BX64" i="37"/>
  <c r="BX12" i="37" s="1"/>
  <c r="BX54" i="31"/>
  <c r="BX58" i="31" s="1"/>
  <c r="BX56" i="31"/>
  <c r="BW35" i="37"/>
  <c r="BW10" i="37" s="1"/>
  <c r="BW57" i="31"/>
  <c r="BW58" i="31"/>
  <c r="CA63" i="37"/>
  <c r="CA56" i="18"/>
  <c r="CA54" i="18"/>
  <c r="CA46" i="37" s="1"/>
  <c r="BZ34" i="37"/>
  <c r="BZ57" i="18"/>
  <c r="CB24" i="18"/>
  <c r="CB51" i="37"/>
  <c r="CB45" i="18"/>
  <c r="CB61" i="18" s="1"/>
  <c r="CB62" i="18" s="1"/>
  <c r="CC19" i="18"/>
  <c r="CB43" i="18"/>
  <c r="CB53" i="18" s="1"/>
  <c r="CA47" i="18"/>
  <c r="BZ51" i="18"/>
  <c r="BZ48" i="18"/>
  <c r="BZ49" i="18" s="1"/>
  <c r="BZ50" i="18"/>
  <c r="CF45" i="32"/>
  <c r="CF61" i="32" s="1"/>
  <c r="CF62" i="32" s="1"/>
  <c r="CF43" i="32"/>
  <c r="CF53" i="32" s="1"/>
  <c r="CF24" i="32"/>
  <c r="CF53" i="37"/>
  <c r="CD36" i="37"/>
  <c r="CD57" i="32"/>
  <c r="CE65" i="37"/>
  <c r="CE54" i="32"/>
  <c r="CE48" i="37" s="1"/>
  <c r="CE56" i="32"/>
  <c r="CD48" i="32"/>
  <c r="CD49" i="32" s="1"/>
  <c r="CD50" i="32"/>
  <c r="CD51" i="32"/>
  <c r="BX35" i="27"/>
  <c r="BX46" i="27" s="1"/>
  <c r="BX47" i="27" s="1"/>
  <c r="BX49" i="27" s="1"/>
  <c r="BU68" i="37"/>
  <c r="BU72" i="37"/>
  <c r="BU73" i="37"/>
  <c r="BU69" i="37"/>
  <c r="BX35" i="25"/>
  <c r="BX50" i="25" s="1"/>
  <c r="BX51" i="25" s="1"/>
  <c r="BX53" i="25" s="1"/>
  <c r="CD8" i="37"/>
  <c r="CD128" i="37" s="1"/>
  <c r="BQ129" i="37"/>
  <c r="BP131" i="37"/>
  <c r="BY48" i="24"/>
  <c r="BY38" i="24"/>
  <c r="BY40" i="24"/>
  <c r="BV93" i="37"/>
  <c r="BV102" i="37"/>
  <c r="BV101" i="37"/>
  <c r="BV100" i="37"/>
  <c r="BV130" i="37"/>
  <c r="BX44" i="28"/>
  <c r="BX41" i="28"/>
  <c r="BX43" i="37"/>
  <c r="BX41" i="26"/>
  <c r="BX28" i="37"/>
  <c r="BX35" i="17"/>
  <c r="BX50" i="17" s="1"/>
  <c r="BX51" i="17" s="1"/>
  <c r="BX53" i="17" s="1"/>
  <c r="BY38" i="27"/>
  <c r="BY40" i="27"/>
  <c r="BY48" i="27"/>
  <c r="BV92" i="37"/>
  <c r="BX39" i="26"/>
  <c r="BX42" i="26"/>
  <c r="BX40" i="37"/>
  <c r="BW43" i="17"/>
  <c r="BW14" i="37"/>
  <c r="BX42" i="27"/>
  <c r="BX18" i="37" s="1"/>
  <c r="BX39" i="27"/>
  <c r="BX42" i="37"/>
  <c r="BX41" i="17"/>
  <c r="BX26" i="37"/>
  <c r="BV9" i="37"/>
  <c r="BV67" i="37" s="1"/>
  <c r="BY54" i="28"/>
  <c r="BY40" i="28"/>
  <c r="BY42" i="28"/>
  <c r="BX43" i="28"/>
  <c r="BX31" i="37"/>
  <c r="BV96" i="37"/>
  <c r="BW21" i="37"/>
  <c r="BW45" i="30"/>
  <c r="BX30" i="37"/>
  <c r="BX41" i="27"/>
  <c r="BX43" i="30"/>
  <c r="BX33" i="37"/>
  <c r="BW47" i="24"/>
  <c r="BW49" i="24" s="1"/>
  <c r="BW43" i="24" s="1"/>
  <c r="BV99" i="37"/>
  <c r="BW43" i="26"/>
  <c r="BW16" i="37"/>
  <c r="BZ9" i="31"/>
  <c r="BZ11" i="29"/>
  <c r="BZ35" i="29" s="1"/>
  <c r="BZ36" i="29" s="1"/>
  <c r="BZ9" i="32"/>
  <c r="BZ11" i="30"/>
  <c r="BZ35" i="30" s="1"/>
  <c r="BZ36" i="30" s="1"/>
  <c r="BZ11" i="28"/>
  <c r="BZ35" i="28" s="1"/>
  <c r="BZ36" i="28" s="1"/>
  <c r="BZ9" i="18"/>
  <c r="BZ9" i="27"/>
  <c r="BZ33" i="27" s="1"/>
  <c r="BZ34" i="27" s="1"/>
  <c r="BZ9" i="24"/>
  <c r="BZ33" i="24" s="1"/>
  <c r="BZ34" i="24" s="1"/>
  <c r="BZ9" i="26"/>
  <c r="BZ33" i="26" s="1"/>
  <c r="BZ34" i="26" s="1"/>
  <c r="BZ9" i="17"/>
  <c r="BZ33" i="17" s="1"/>
  <c r="BZ34" i="17" s="1"/>
  <c r="BZ9" i="25"/>
  <c r="BZ33" i="25" s="1"/>
  <c r="BZ34" i="25" s="1"/>
  <c r="CA13" i="15"/>
  <c r="CA33" i="15" s="1"/>
  <c r="BY42" i="29"/>
  <c r="BY54" i="29"/>
  <c r="BY40" i="29"/>
  <c r="BV95" i="37"/>
  <c r="BW43" i="25"/>
  <c r="BW15" i="37"/>
  <c r="BW19" i="37"/>
  <c r="BW45" i="28"/>
  <c r="BX37" i="30"/>
  <c r="BX52" i="30" s="1"/>
  <c r="BX53" i="30" s="1"/>
  <c r="BX55" i="30" s="1"/>
  <c r="BX43" i="29"/>
  <c r="BX32" i="37"/>
  <c r="BX37" i="29"/>
  <c r="BX52" i="29" s="1"/>
  <c r="BX53" i="29" s="1"/>
  <c r="BX55" i="29" s="1"/>
  <c r="BY42" i="30"/>
  <c r="BY40" i="30"/>
  <c r="BY54" i="30"/>
  <c r="BV94" i="37"/>
  <c r="BX44" i="30"/>
  <c r="BX41" i="30"/>
  <c r="BX45" i="37"/>
  <c r="BX44" i="29"/>
  <c r="BX41" i="29"/>
  <c r="BX44" i="37"/>
  <c r="BY55" i="18"/>
  <c r="BY59" i="18"/>
  <c r="BV97" i="37"/>
  <c r="BY40" i="17"/>
  <c r="BY38" i="17"/>
  <c r="BY52" i="17"/>
  <c r="BX35" i="24"/>
  <c r="BX46" i="24" s="1"/>
  <c r="BV122" i="37"/>
  <c r="BY52" i="25"/>
  <c r="BY38" i="25"/>
  <c r="BY40" i="25"/>
  <c r="BX39" i="25"/>
  <c r="BX39" i="37"/>
  <c r="BX42" i="25"/>
  <c r="BU77" i="37"/>
  <c r="BU76" i="37"/>
  <c r="BU75" i="37"/>
  <c r="BU70" i="37"/>
  <c r="BU71" i="37"/>
  <c r="BY36" i="15"/>
  <c r="BX39" i="24"/>
  <c r="BX42" i="24"/>
  <c r="BX17" i="37" s="1"/>
  <c r="BX41" i="37"/>
  <c r="BX41" i="24"/>
  <c r="BX29" i="37"/>
  <c r="BV98" i="37"/>
  <c r="BY40" i="26"/>
  <c r="BY38" i="26"/>
  <c r="BY52" i="26"/>
  <c r="BY55" i="32"/>
  <c r="BY59" i="32"/>
  <c r="BX37" i="28"/>
  <c r="BX52" i="28" s="1"/>
  <c r="BX53" i="28" s="1"/>
  <c r="BX55" i="28" s="1"/>
  <c r="BX35" i="26"/>
  <c r="BX50" i="26" s="1"/>
  <c r="BX51" i="26" s="1"/>
  <c r="BX53" i="26" s="1"/>
  <c r="BW47" i="27"/>
  <c r="BW49" i="27" s="1"/>
  <c r="BW43" i="27" s="1"/>
  <c r="BW20" i="37"/>
  <c r="BW45" i="29"/>
  <c r="BX41" i="25"/>
  <c r="BX27" i="37"/>
  <c r="BX42" i="17"/>
  <c r="BX38" i="37"/>
  <c r="BX39" i="17"/>
  <c r="BU67" i="37"/>
  <c r="BX43" i="27" l="1"/>
  <c r="HP6" i="39"/>
  <c r="HS5" i="39"/>
  <c r="CB6" i="34"/>
  <c r="CC1" i="34"/>
  <c r="CB2" i="34"/>
  <c r="CB4" i="34" s="1"/>
  <c r="CA5" i="33"/>
  <c r="CB1" i="33"/>
  <c r="CA2" i="33"/>
  <c r="CA4" i="33" s="1"/>
  <c r="HZ5" i="39"/>
  <c r="HW6" i="39"/>
  <c r="CA14" i="34"/>
  <c r="CA10" i="34"/>
  <c r="CA9" i="34"/>
  <c r="CA15" i="34"/>
  <c r="CA12" i="34"/>
  <c r="CA11" i="34"/>
  <c r="CA8" i="34"/>
  <c r="CA13" i="34"/>
  <c r="HU6" i="39"/>
  <c r="HX5" i="39"/>
  <c r="BX212" i="30"/>
  <c r="BX47" i="30" s="1"/>
  <c r="BW48" i="28"/>
  <c r="BW49" i="28" s="1"/>
  <c r="CA34" i="15"/>
  <c r="CA35" i="15"/>
  <c r="CA18" i="30"/>
  <c r="CB14" i="30"/>
  <c r="CC14" i="29"/>
  <c r="CB18" i="29"/>
  <c r="BW48" i="29"/>
  <c r="BW49" i="29" s="1"/>
  <c r="BX212" i="29"/>
  <c r="BX47" i="29" s="1"/>
  <c r="BX212" i="28"/>
  <c r="BX47" i="28" s="1"/>
  <c r="BX208" i="30"/>
  <c r="BX22" i="30" s="1"/>
  <c r="BX208" i="28"/>
  <c r="BX22" i="28" s="1"/>
  <c r="CE51" i="32"/>
  <c r="CE50" i="32"/>
  <c r="CB11" i="32"/>
  <c r="CA17" i="32"/>
  <c r="CB11" i="31"/>
  <c r="CA17" i="31"/>
  <c r="CA17" i="18"/>
  <c r="CB11" i="18"/>
  <c r="CB17" i="28"/>
  <c r="CA18" i="28"/>
  <c r="BW48" i="30"/>
  <c r="BW49" i="30" s="1"/>
  <c r="BX208" i="29"/>
  <c r="BX22" i="29" s="1"/>
  <c r="BY211" i="30"/>
  <c r="BY207" i="30"/>
  <c r="BY207" i="28"/>
  <c r="BY211" i="28"/>
  <c r="BY207" i="29"/>
  <c r="BY211" i="29"/>
  <c r="BZ200" i="28"/>
  <c r="BZ200" i="30"/>
  <c r="BZ200" i="29"/>
  <c r="CB13" i="27"/>
  <c r="CA45" i="27"/>
  <c r="BY210" i="30"/>
  <c r="BY206" i="30"/>
  <c r="BY206" i="28"/>
  <c r="BY210" i="28"/>
  <c r="BY206" i="29"/>
  <c r="BY210" i="29"/>
  <c r="BZ199" i="29"/>
  <c r="BZ199" i="28"/>
  <c r="BZ199" i="30"/>
  <c r="CB13" i="24"/>
  <c r="CA45" i="24"/>
  <c r="CB15" i="26"/>
  <c r="CA16" i="26"/>
  <c r="E104" i="32"/>
  <c r="E105" i="32"/>
  <c r="E106" i="32"/>
  <c r="CA4" i="24"/>
  <c r="CA4" i="26"/>
  <c r="CA4" i="27"/>
  <c r="HS4" i="39"/>
  <c r="CA4" i="32"/>
  <c r="CA4" i="18"/>
  <c r="CA4" i="31"/>
  <c r="CA4" i="25"/>
  <c r="CA4" i="30"/>
  <c r="CA4" i="17"/>
  <c r="CA4" i="37"/>
  <c r="CA4" i="28"/>
  <c r="CA4" i="15"/>
  <c r="CA4" i="29"/>
  <c r="CB6" i="8"/>
  <c r="CB110" i="33" s="1"/>
  <c r="BY47" i="31"/>
  <c r="BY51" i="31" s="1"/>
  <c r="BX48" i="31"/>
  <c r="BX49" i="31" s="1"/>
  <c r="BX50" i="31"/>
  <c r="CC15" i="25"/>
  <c r="CB16" i="25"/>
  <c r="CB15" i="17"/>
  <c r="CA16" i="17"/>
  <c r="CE58" i="32"/>
  <c r="CE24" i="37" s="1"/>
  <c r="CB47" i="18"/>
  <c r="CB51" i="18" s="1"/>
  <c r="CF47" i="32"/>
  <c r="CF48" i="32" s="1"/>
  <c r="CF49" i="32" s="1"/>
  <c r="BZ52" i="37"/>
  <c r="BZ50" i="37" s="1"/>
  <c r="CA19" i="31"/>
  <c r="BZ43" i="31"/>
  <c r="BZ53" i="31" s="1"/>
  <c r="BZ45" i="31"/>
  <c r="BZ61" i="31" s="1"/>
  <c r="BZ62" i="31" s="1"/>
  <c r="BZ24" i="31"/>
  <c r="BW23" i="37"/>
  <c r="BW9" i="37" s="1"/>
  <c r="BW72" i="37" s="1"/>
  <c r="BW59" i="31"/>
  <c r="BX23" i="37"/>
  <c r="BX59" i="31"/>
  <c r="BX35" i="37"/>
  <c r="BX10" i="37" s="1"/>
  <c r="BX57" i="31"/>
  <c r="BX47" i="37"/>
  <c r="BX11" i="37" s="1"/>
  <c r="BX95" i="37" s="1"/>
  <c r="BX55" i="31"/>
  <c r="BY64" i="37"/>
  <c r="BY12" i="37" s="1"/>
  <c r="BY56" i="31"/>
  <c r="BY54" i="31"/>
  <c r="BY58" i="31" s="1"/>
  <c r="CA48" i="18"/>
  <c r="CA49" i="18" s="1"/>
  <c r="CA51" i="18"/>
  <c r="CA50" i="18"/>
  <c r="CB63" i="37"/>
  <c r="CB56" i="18"/>
  <c r="CB54" i="18"/>
  <c r="CB46" i="37" s="1"/>
  <c r="CC45" i="18"/>
  <c r="CC61" i="18" s="1"/>
  <c r="CC62" i="18" s="1"/>
  <c r="CC51" i="37"/>
  <c r="CC24" i="18"/>
  <c r="CC43" i="18"/>
  <c r="CC53" i="18" s="1"/>
  <c r="CD19" i="18"/>
  <c r="CA58" i="18"/>
  <c r="CA22" i="37" s="1"/>
  <c r="CA34" i="37"/>
  <c r="CA57" i="18"/>
  <c r="CE36" i="37"/>
  <c r="CE57" i="32"/>
  <c r="CF65" i="37"/>
  <c r="CF54" i="32"/>
  <c r="CF56" i="32"/>
  <c r="E103" i="32"/>
  <c r="BV69" i="37"/>
  <c r="BV74" i="37"/>
  <c r="BV68" i="37"/>
  <c r="BW122" i="37"/>
  <c r="BW95" i="37"/>
  <c r="BV72" i="37"/>
  <c r="BW97" i="37"/>
  <c r="BW94" i="37"/>
  <c r="BW93" i="37"/>
  <c r="BW99" i="37"/>
  <c r="BW98" i="37"/>
  <c r="BY35" i="17"/>
  <c r="BY50" i="17" s="1"/>
  <c r="BY51" i="17" s="1"/>
  <c r="BY53" i="17" s="1"/>
  <c r="BY35" i="27"/>
  <c r="BY46" i="27" s="1"/>
  <c r="BY47" i="27" s="1"/>
  <c r="BY49" i="27" s="1"/>
  <c r="CE8" i="37"/>
  <c r="CE128" i="37" s="1"/>
  <c r="CD121" i="37"/>
  <c r="BQ131" i="37"/>
  <c r="BR129" i="37"/>
  <c r="BY37" i="28"/>
  <c r="BY52" i="28" s="1"/>
  <c r="BY53" i="28" s="1"/>
  <c r="BY55" i="28" s="1"/>
  <c r="BY37" i="29"/>
  <c r="BY52" i="29" s="1"/>
  <c r="BY53" i="29" s="1"/>
  <c r="BY55" i="29" s="1"/>
  <c r="BY42" i="26"/>
  <c r="BY39" i="26"/>
  <c r="BY40" i="37"/>
  <c r="BX43" i="25"/>
  <c r="BX15" i="37"/>
  <c r="BY42" i="25"/>
  <c r="BY39" i="37"/>
  <c r="BY39" i="25"/>
  <c r="BX45" i="30"/>
  <c r="BX21" i="37"/>
  <c r="BY43" i="30"/>
  <c r="BY33" i="37"/>
  <c r="BZ55" i="18"/>
  <c r="BZ59" i="18"/>
  <c r="BZ36" i="15"/>
  <c r="BZ54" i="28"/>
  <c r="BZ40" i="28"/>
  <c r="BZ42" i="28"/>
  <c r="BW96" i="37"/>
  <c r="BW130" i="37"/>
  <c r="BW100" i="37"/>
  <c r="BW102" i="37"/>
  <c r="BW101" i="37"/>
  <c r="CA9" i="31"/>
  <c r="CA9" i="32"/>
  <c r="CA11" i="29"/>
  <c r="CA35" i="29" s="1"/>
  <c r="CA36" i="29" s="1"/>
  <c r="CA9" i="18"/>
  <c r="CA11" i="30"/>
  <c r="CA35" i="30" s="1"/>
  <c r="CA36" i="30" s="1"/>
  <c r="CA11" i="28"/>
  <c r="CA35" i="28" s="1"/>
  <c r="CA36" i="28" s="1"/>
  <c r="CA9" i="27"/>
  <c r="CA33" i="27" s="1"/>
  <c r="CA34" i="27" s="1"/>
  <c r="CA9" i="24"/>
  <c r="CA33" i="24" s="1"/>
  <c r="CA34" i="24" s="1"/>
  <c r="CA9" i="26"/>
  <c r="CA33" i="26" s="1"/>
  <c r="CA34" i="26" s="1"/>
  <c r="CA9" i="17"/>
  <c r="CA33" i="17" s="1"/>
  <c r="CA34" i="17" s="1"/>
  <c r="CA9" i="25"/>
  <c r="CA33" i="25" s="1"/>
  <c r="CA34" i="25" s="1"/>
  <c r="CB13" i="15"/>
  <c r="CB33" i="15" s="1"/>
  <c r="BZ42" i="30"/>
  <c r="BZ54" i="30"/>
  <c r="BZ40" i="30"/>
  <c r="BY41" i="27"/>
  <c r="BY30" i="37"/>
  <c r="BX14" i="37"/>
  <c r="BX43" i="17"/>
  <c r="BX47" i="24"/>
  <c r="BX49" i="24" s="1"/>
  <c r="BX43" i="24" s="1"/>
  <c r="BZ40" i="25"/>
  <c r="BZ38" i="25"/>
  <c r="BZ52" i="25"/>
  <c r="BZ55" i="32"/>
  <c r="BZ59" i="32"/>
  <c r="BV73" i="37"/>
  <c r="BV77" i="37"/>
  <c r="BV75" i="37"/>
  <c r="BV76" i="37"/>
  <c r="BV70" i="37"/>
  <c r="BV71" i="37"/>
  <c r="BY42" i="27"/>
  <c r="BY18" i="37" s="1"/>
  <c r="BY39" i="27"/>
  <c r="BY42" i="37"/>
  <c r="BZ38" i="17"/>
  <c r="BZ52" i="17"/>
  <c r="BZ40" i="17"/>
  <c r="BZ42" i="29"/>
  <c r="BZ54" i="29"/>
  <c r="BZ40" i="29"/>
  <c r="BY41" i="24"/>
  <c r="BY29" i="37"/>
  <c r="BY41" i="26"/>
  <c r="BY28" i="37"/>
  <c r="BX45" i="29"/>
  <c r="BX20" i="37"/>
  <c r="BY37" i="30"/>
  <c r="BY52" i="30" s="1"/>
  <c r="BY53" i="30" s="1"/>
  <c r="BY55" i="30" s="1"/>
  <c r="BY41" i="29"/>
  <c r="BY44" i="37"/>
  <c r="BY44" i="29"/>
  <c r="BZ40" i="26"/>
  <c r="BZ38" i="26"/>
  <c r="BZ52" i="26"/>
  <c r="BX43" i="26"/>
  <c r="BX16" i="37"/>
  <c r="BY35" i="24"/>
  <c r="BY46" i="24" s="1"/>
  <c r="BY47" i="24" s="1"/>
  <c r="BY49" i="24" s="1"/>
  <c r="BY43" i="24" s="1"/>
  <c r="BY35" i="25"/>
  <c r="BY50" i="25" s="1"/>
  <c r="BY51" i="25" s="1"/>
  <c r="BY53" i="25" s="1"/>
  <c r="BY42" i="17"/>
  <c r="BY39" i="17"/>
  <c r="BY38" i="37"/>
  <c r="BZ48" i="24"/>
  <c r="BZ38" i="24"/>
  <c r="BZ40" i="24"/>
  <c r="BY31" i="37"/>
  <c r="BY43" i="28"/>
  <c r="BX45" i="28"/>
  <c r="BX19" i="37"/>
  <c r="BY42" i="24"/>
  <c r="BY17" i="37" s="1"/>
  <c r="BY41" i="37"/>
  <c r="BY39" i="24"/>
  <c r="BY35" i="26"/>
  <c r="BY50" i="26" s="1"/>
  <c r="BY51" i="26" s="1"/>
  <c r="BY53" i="26" s="1"/>
  <c r="BY27" i="37"/>
  <c r="BY41" i="25"/>
  <c r="BY41" i="17"/>
  <c r="BY26" i="37"/>
  <c r="BY41" i="30"/>
  <c r="BY45" i="37"/>
  <c r="BY44" i="30"/>
  <c r="BY43" i="29"/>
  <c r="BY32" i="37"/>
  <c r="BZ48" i="27"/>
  <c r="BZ40" i="27"/>
  <c r="BZ38" i="27"/>
  <c r="BY44" i="28"/>
  <c r="BY41" i="28"/>
  <c r="BY43" i="37"/>
  <c r="BY43" i="27" l="1"/>
  <c r="CF51" i="32"/>
  <c r="HX6" i="39"/>
  <c r="IA5" i="39"/>
  <c r="CC6" i="34"/>
  <c r="CD1" i="34"/>
  <c r="CC2" i="34"/>
  <c r="CC1" i="33"/>
  <c r="CB5" i="33"/>
  <c r="CB2" i="33"/>
  <c r="HS6" i="39"/>
  <c r="HV5" i="39"/>
  <c r="HZ6" i="39"/>
  <c r="IC5" i="39"/>
  <c r="CB48" i="18"/>
  <c r="CB49" i="18" s="1"/>
  <c r="CF50" i="32"/>
  <c r="BX48" i="30"/>
  <c r="BX49" i="30" s="1"/>
  <c r="CB34" i="15"/>
  <c r="CB35" i="15"/>
  <c r="CB18" i="30"/>
  <c r="CC14" i="30"/>
  <c r="CD14" i="29"/>
  <c r="CC18" i="29"/>
  <c r="BY208" i="30"/>
  <c r="BY22" i="30" s="1"/>
  <c r="BX48" i="28"/>
  <c r="BX49" i="28" s="1"/>
  <c r="BX48" i="29"/>
  <c r="BX49" i="29" s="1"/>
  <c r="BY212" i="30"/>
  <c r="BY47" i="30" s="1"/>
  <c r="BY212" i="29"/>
  <c r="BY47" i="29" s="1"/>
  <c r="CB50" i="18"/>
  <c r="BY48" i="31"/>
  <c r="BY49" i="31" s="1"/>
  <c r="BY50" i="31"/>
  <c r="CC11" i="32"/>
  <c r="CB17" i="32"/>
  <c r="CC11" i="31"/>
  <c r="CB17" i="31"/>
  <c r="CC11" i="18"/>
  <c r="CB17" i="18"/>
  <c r="CC17" i="28"/>
  <c r="CB18" i="28"/>
  <c r="BY208" i="28"/>
  <c r="BY22" i="28" s="1"/>
  <c r="BY212" i="28"/>
  <c r="BY47" i="28" s="1"/>
  <c r="CA200" i="28"/>
  <c r="CA200" i="30"/>
  <c r="CA200" i="29"/>
  <c r="CC13" i="27"/>
  <c r="CB45" i="27"/>
  <c r="BZ207" i="28"/>
  <c r="BZ211" i="28"/>
  <c r="BY208" i="29"/>
  <c r="BY22" i="29" s="1"/>
  <c r="BZ207" i="29"/>
  <c r="BZ211" i="29"/>
  <c r="BZ207" i="30"/>
  <c r="BZ211" i="30"/>
  <c r="BZ210" i="28"/>
  <c r="BZ206" i="28"/>
  <c r="BZ206" i="29"/>
  <c r="BZ210" i="29"/>
  <c r="CA199" i="30"/>
  <c r="CA199" i="29"/>
  <c r="CA199" i="28"/>
  <c r="CC13" i="24"/>
  <c r="CB45" i="24"/>
  <c r="BZ210" i="30"/>
  <c r="BZ206" i="30"/>
  <c r="CC15" i="26"/>
  <c r="CB16" i="26"/>
  <c r="G104" i="32"/>
  <c r="G105" i="32"/>
  <c r="G106" i="32"/>
  <c r="CB4" i="29"/>
  <c r="CB4" i="15"/>
  <c r="CB4" i="18"/>
  <c r="CB4" i="24"/>
  <c r="CC6" i="8"/>
  <c r="CC110" i="33" s="1"/>
  <c r="CB4" i="28"/>
  <c r="CB4" i="27"/>
  <c r="HV4" i="39"/>
  <c r="CB4" i="32"/>
  <c r="CB4" i="26"/>
  <c r="CB4" i="25"/>
  <c r="CB4" i="31"/>
  <c r="CB4" i="17"/>
  <c r="CB4" i="30"/>
  <c r="CB4" i="37"/>
  <c r="CF58" i="32"/>
  <c r="CF24" i="37" s="1"/>
  <c r="M416" i="41" s="1"/>
  <c r="F105" i="32"/>
  <c r="F104" i="32"/>
  <c r="F106" i="32"/>
  <c r="CD15" i="25"/>
  <c r="CC16" i="25"/>
  <c r="CB16" i="17"/>
  <c r="CC15" i="17"/>
  <c r="BZ47" i="31"/>
  <c r="BZ51" i="31" s="1"/>
  <c r="O154" i="41"/>
  <c r="P154" i="41"/>
  <c r="Q154" i="41"/>
  <c r="CB58" i="18"/>
  <c r="CB22" i="37" s="1"/>
  <c r="K210" i="41"/>
  <c r="L210" i="41" s="1"/>
  <c r="K347" i="41"/>
  <c r="K416" i="41"/>
  <c r="K278" i="41"/>
  <c r="M210" i="41"/>
  <c r="CC47" i="18"/>
  <c r="CC50" i="18" s="1"/>
  <c r="BY23" i="37"/>
  <c r="BY59" i="31"/>
  <c r="BY47" i="37"/>
  <c r="BY11" i="37" s="1"/>
  <c r="BY98" i="37" s="1"/>
  <c r="BY55" i="31"/>
  <c r="BY35" i="37"/>
  <c r="BY10" i="37" s="1"/>
  <c r="BY57" i="31"/>
  <c r="BZ64" i="37"/>
  <c r="BZ12" i="37" s="1"/>
  <c r="BZ54" i="31"/>
  <c r="BZ58" i="31" s="1"/>
  <c r="BZ56" i="31"/>
  <c r="CA45" i="31"/>
  <c r="CA61" i="31" s="1"/>
  <c r="CA62" i="31" s="1"/>
  <c r="CA43" i="31"/>
  <c r="CA53" i="31" s="1"/>
  <c r="CA24" i="31"/>
  <c r="CA52" i="37"/>
  <c r="CA50" i="37" s="1"/>
  <c r="CB19" i="31"/>
  <c r="CD43" i="18"/>
  <c r="CD53" i="18" s="1"/>
  <c r="CE19" i="18"/>
  <c r="CD24" i="18"/>
  <c r="CD45" i="18"/>
  <c r="CD61" i="18" s="1"/>
  <c r="CD62" i="18" s="1"/>
  <c r="CD51" i="37"/>
  <c r="CC63" i="37"/>
  <c r="CC56" i="18"/>
  <c r="CC54" i="18"/>
  <c r="CC46" i="37" s="1"/>
  <c r="CB34" i="37"/>
  <c r="CB57" i="18"/>
  <c r="CF36" i="37"/>
  <c r="CF57" i="32"/>
  <c r="G103" i="32"/>
  <c r="CF48" i="37"/>
  <c r="N154" i="41"/>
  <c r="F103" i="32"/>
  <c r="CE121" i="37"/>
  <c r="BX97" i="37"/>
  <c r="BX96" i="37"/>
  <c r="BW73" i="37"/>
  <c r="BX122" i="37"/>
  <c r="BW69" i="37"/>
  <c r="BZ35" i="24"/>
  <c r="BZ46" i="24" s="1"/>
  <c r="BZ47" i="24" s="1"/>
  <c r="BZ49" i="24" s="1"/>
  <c r="CF8" i="37"/>
  <c r="CF128" i="37" s="1"/>
  <c r="F34" i="8"/>
  <c r="K127" i="41" s="1"/>
  <c r="H35" i="8"/>
  <c r="M128" i="41" s="1"/>
  <c r="E35" i="8"/>
  <c r="J128" i="41" s="1"/>
  <c r="G35" i="8"/>
  <c r="L128" i="41" s="1"/>
  <c r="F36" i="8"/>
  <c r="F35" i="8"/>
  <c r="K128" i="41" s="1"/>
  <c r="G34" i="8"/>
  <c r="L127" i="41" s="1"/>
  <c r="H34" i="8"/>
  <c r="M127" i="41" s="1"/>
  <c r="I30" i="8"/>
  <c r="H36" i="8"/>
  <c r="E34" i="8"/>
  <c r="J127" i="41" s="1"/>
  <c r="G36" i="8"/>
  <c r="E36" i="8"/>
  <c r="J129" i="41" s="1"/>
  <c r="N156" i="41" s="1"/>
  <c r="BR131" i="37"/>
  <c r="BS129" i="37"/>
  <c r="BZ35" i="27"/>
  <c r="BZ46" i="27" s="1"/>
  <c r="BZ47" i="27" s="1"/>
  <c r="BZ49" i="27" s="1"/>
  <c r="BX92" i="37"/>
  <c r="BZ35" i="17"/>
  <c r="BZ50" i="17" s="1"/>
  <c r="BZ51" i="17" s="1"/>
  <c r="BZ53" i="17" s="1"/>
  <c r="BX98" i="37"/>
  <c r="BW67" i="37"/>
  <c r="BX94" i="37"/>
  <c r="BZ28" i="37"/>
  <c r="BZ41" i="26"/>
  <c r="BZ43" i="29"/>
  <c r="BZ32" i="37"/>
  <c r="BX9" i="37"/>
  <c r="BX67" i="37" s="1"/>
  <c r="BZ44" i="30"/>
  <c r="BZ41" i="30"/>
  <c r="BZ45" i="37"/>
  <c r="CA48" i="24"/>
  <c r="CA38" i="24"/>
  <c r="CA40" i="24"/>
  <c r="BZ43" i="28"/>
  <c r="BZ31" i="37"/>
  <c r="BY45" i="29"/>
  <c r="BY20" i="37"/>
  <c r="BZ35" i="25"/>
  <c r="BZ50" i="25" s="1"/>
  <c r="BZ51" i="25" s="1"/>
  <c r="BZ53" i="25" s="1"/>
  <c r="CA40" i="27"/>
  <c r="CA38" i="27"/>
  <c r="CA48" i="27"/>
  <c r="BZ44" i="28"/>
  <c r="BZ43" i="37"/>
  <c r="BZ41" i="28"/>
  <c r="BY45" i="30"/>
  <c r="BY21" i="37"/>
  <c r="BZ26" i="37"/>
  <c r="BZ41" i="17"/>
  <c r="BZ42" i="25"/>
  <c r="BZ39" i="37"/>
  <c r="BZ39" i="25"/>
  <c r="BX99" i="37"/>
  <c r="BX130" i="37"/>
  <c r="BX100" i="37"/>
  <c r="BX101" i="37"/>
  <c r="BX102" i="37"/>
  <c r="BZ43" i="30"/>
  <c r="BZ33" i="37"/>
  <c r="CA42" i="28"/>
  <c r="CA54" i="28"/>
  <c r="CA40" i="28"/>
  <c r="BY43" i="25"/>
  <c r="BY15" i="37"/>
  <c r="BY14" i="37"/>
  <c r="BY43" i="17"/>
  <c r="BZ41" i="25"/>
  <c r="BZ27" i="37"/>
  <c r="CA36" i="15"/>
  <c r="CA54" i="30"/>
  <c r="CA40" i="30"/>
  <c r="CA42" i="30"/>
  <c r="BY45" i="28"/>
  <c r="BY19" i="37"/>
  <c r="BZ38" i="37"/>
  <c r="BZ39" i="17"/>
  <c r="BZ42" i="17"/>
  <c r="CB9" i="31"/>
  <c r="CB9" i="32"/>
  <c r="CB9" i="18"/>
  <c r="CB11" i="29"/>
  <c r="CB35" i="29" s="1"/>
  <c r="CB36" i="29" s="1"/>
  <c r="CB11" i="28"/>
  <c r="CB35" i="28" s="1"/>
  <c r="CB36" i="28" s="1"/>
  <c r="CB11" i="30"/>
  <c r="CB35" i="30" s="1"/>
  <c r="CB36" i="30" s="1"/>
  <c r="CB9" i="27"/>
  <c r="CB33" i="27" s="1"/>
  <c r="CB34" i="27" s="1"/>
  <c r="CB9" i="24"/>
  <c r="CB33" i="24" s="1"/>
  <c r="CB34" i="24" s="1"/>
  <c r="CB9" i="26"/>
  <c r="CB33" i="26" s="1"/>
  <c r="CB34" i="26" s="1"/>
  <c r="CB9" i="17"/>
  <c r="CB33" i="17" s="1"/>
  <c r="CB34" i="17" s="1"/>
  <c r="CB9" i="25"/>
  <c r="CB33" i="25" s="1"/>
  <c r="CB34" i="25" s="1"/>
  <c r="CC13" i="15"/>
  <c r="CC33" i="15" s="1"/>
  <c r="CA55" i="18"/>
  <c r="CA59" i="18"/>
  <c r="BZ42" i="27"/>
  <c r="BZ18" i="37" s="1"/>
  <c r="BZ39" i="27"/>
  <c r="BZ42" i="37"/>
  <c r="BZ37" i="29"/>
  <c r="BZ52" i="29" s="1"/>
  <c r="BZ53" i="29" s="1"/>
  <c r="BZ55" i="29" s="1"/>
  <c r="CA40" i="25"/>
  <c r="CA52" i="25"/>
  <c r="CA38" i="25"/>
  <c r="CA54" i="29"/>
  <c r="CA40" i="29"/>
  <c r="CA42" i="29"/>
  <c r="BX93" i="37"/>
  <c r="BZ41" i="27"/>
  <c r="BZ30" i="37"/>
  <c r="BZ41" i="24"/>
  <c r="BZ29" i="37"/>
  <c r="BZ35" i="26"/>
  <c r="BZ50" i="26" s="1"/>
  <c r="BZ51" i="26" s="1"/>
  <c r="BZ53" i="26" s="1"/>
  <c r="BZ44" i="29"/>
  <c r="BZ44" i="37"/>
  <c r="BZ41" i="29"/>
  <c r="BW68" i="37"/>
  <c r="BW76" i="37"/>
  <c r="BW75" i="37"/>
  <c r="BW77" i="37"/>
  <c r="BW70" i="37"/>
  <c r="BW71" i="37"/>
  <c r="CA38" i="17"/>
  <c r="CA52" i="17"/>
  <c r="CA40" i="17"/>
  <c r="CA55" i="32"/>
  <c r="CA59" i="32"/>
  <c r="BW74" i="37"/>
  <c r="BZ42" i="24"/>
  <c r="BZ17" i="37" s="1"/>
  <c r="BZ41" i="37"/>
  <c r="BZ39" i="24"/>
  <c r="BZ40" i="37"/>
  <c r="BZ39" i="26"/>
  <c r="BZ42" i="26"/>
  <c r="BZ37" i="30"/>
  <c r="BZ52" i="30" s="1"/>
  <c r="BZ53" i="30" s="1"/>
  <c r="BZ55" i="30" s="1"/>
  <c r="CA38" i="26"/>
  <c r="CA40" i="26"/>
  <c r="CA52" i="26"/>
  <c r="BZ37" i="28"/>
  <c r="BZ52" i="28" s="1"/>
  <c r="BZ53" i="28" s="1"/>
  <c r="BZ55" i="28" s="1"/>
  <c r="BY16" i="37"/>
  <c r="BY43" i="26"/>
  <c r="BZ43" i="27" l="1"/>
  <c r="BZ43" i="24"/>
  <c r="M278" i="41"/>
  <c r="M347" i="41"/>
  <c r="BZ50" i="31"/>
  <c r="BZ48" i="31"/>
  <c r="BZ49" i="31" s="1"/>
  <c r="IC6" i="39"/>
  <c r="IF5" i="39"/>
  <c r="HV6" i="39"/>
  <c r="HY5" i="39"/>
  <c r="CD1" i="33"/>
  <c r="CC5" i="33"/>
  <c r="CC2" i="33"/>
  <c r="CC4" i="33" s="1"/>
  <c r="CD6" i="34"/>
  <c r="CE1" i="34"/>
  <c r="CD2" i="34"/>
  <c r="IA6" i="39"/>
  <c r="ID5" i="39"/>
  <c r="BY48" i="30"/>
  <c r="BY49" i="30" s="1"/>
  <c r="CC34" i="15"/>
  <c r="CC35" i="15"/>
  <c r="CD14" i="30"/>
  <c r="CC18" i="30"/>
  <c r="CE14" i="29"/>
  <c r="CD18" i="29"/>
  <c r="BY48" i="29"/>
  <c r="BY49" i="29" s="1"/>
  <c r="BZ208" i="30"/>
  <c r="BZ22" i="30" s="1"/>
  <c r="BZ212" i="30"/>
  <c r="BZ47" i="30" s="1"/>
  <c r="BY48" i="28"/>
  <c r="BY49" i="28" s="1"/>
  <c r="BZ212" i="29"/>
  <c r="BZ47" i="29" s="1"/>
  <c r="BZ212" i="28"/>
  <c r="BZ47" i="28" s="1"/>
  <c r="BZ208" i="29"/>
  <c r="BZ22" i="29" s="1"/>
  <c r="CD11" i="32"/>
  <c r="CC17" i="32"/>
  <c r="CD11" i="31"/>
  <c r="CC17" i="31"/>
  <c r="CD11" i="18"/>
  <c r="CC17" i="18"/>
  <c r="CD17" i="28"/>
  <c r="CC18" i="28"/>
  <c r="BZ208" i="28"/>
  <c r="BZ22" i="28" s="1"/>
  <c r="CB200" i="28"/>
  <c r="CB200" i="30"/>
  <c r="CB200" i="29"/>
  <c r="CD13" i="27"/>
  <c r="CC45" i="27"/>
  <c r="CA207" i="29"/>
  <c r="CA211" i="29"/>
  <c r="CA211" i="30"/>
  <c r="CA207" i="30"/>
  <c r="CA207" i="28"/>
  <c r="CA211" i="28"/>
  <c r="CD13" i="24"/>
  <c r="CC45" i="24"/>
  <c r="CA210" i="28"/>
  <c r="CA206" i="28"/>
  <c r="CA206" i="29"/>
  <c r="CA210" i="29"/>
  <c r="CA206" i="30"/>
  <c r="CA210" i="30"/>
  <c r="CB199" i="30"/>
  <c r="CB199" i="29"/>
  <c r="CB199" i="28"/>
  <c r="CD15" i="26"/>
  <c r="CC16" i="26"/>
  <c r="CC4" i="29"/>
  <c r="CC4" i="37"/>
  <c r="HY4" i="39"/>
  <c r="CC4" i="28"/>
  <c r="CD6" i="8"/>
  <c r="CD110" i="33" s="1"/>
  <c r="CC4" i="24"/>
  <c r="CC4" i="27"/>
  <c r="CC4" i="26"/>
  <c r="CC4" i="18"/>
  <c r="CC4" i="32"/>
  <c r="CC4" i="25"/>
  <c r="CC4" i="31"/>
  <c r="CC4" i="17"/>
  <c r="CC4" i="30"/>
  <c r="CC4" i="15"/>
  <c r="H106" i="32"/>
  <c r="H105" i="32"/>
  <c r="H104" i="32"/>
  <c r="CE15" i="25"/>
  <c r="CD16" i="25"/>
  <c r="CC16" i="17"/>
  <c r="CD15" i="17"/>
  <c r="O210" i="41"/>
  <c r="CC48" i="18"/>
  <c r="CC49" i="18" s="1"/>
  <c r="CC51" i="18"/>
  <c r="CA47" i="31"/>
  <c r="CA48" i="31" s="1"/>
  <c r="CA49" i="31" s="1"/>
  <c r="L278" i="41"/>
  <c r="O278" i="41"/>
  <c r="L416" i="41"/>
  <c r="O416" i="41"/>
  <c r="R210" i="41"/>
  <c r="R278" i="41"/>
  <c r="R347" i="41"/>
  <c r="L347" i="41"/>
  <c r="O347" i="41"/>
  <c r="N210" i="41"/>
  <c r="Q210" i="41" s="1"/>
  <c r="N278" i="41"/>
  <c r="Q278" i="41" s="1"/>
  <c r="N347" i="41"/>
  <c r="Q347" i="41" s="1"/>
  <c r="R416" i="41"/>
  <c r="N416" i="41"/>
  <c r="Q416" i="41" s="1"/>
  <c r="BZ23" i="37"/>
  <c r="BZ59" i="31"/>
  <c r="BZ35" i="37"/>
  <c r="BZ10" i="37" s="1"/>
  <c r="BZ57" i="31"/>
  <c r="CB24" i="31"/>
  <c r="CB43" i="31"/>
  <c r="CB53" i="31" s="1"/>
  <c r="CB45" i="31"/>
  <c r="CB61" i="31" s="1"/>
  <c r="CB62" i="31" s="1"/>
  <c r="CB52" i="37"/>
  <c r="CB50" i="37" s="1"/>
  <c r="CC19" i="31"/>
  <c r="BZ47" i="37"/>
  <c r="BZ11" i="37" s="1"/>
  <c r="BZ94" i="37" s="1"/>
  <c r="BZ55" i="31"/>
  <c r="CA64" i="37"/>
  <c r="CA12" i="37" s="1"/>
  <c r="CA56" i="31"/>
  <c r="CA54" i="31"/>
  <c r="CA58" i="31" s="1"/>
  <c r="CC58" i="18"/>
  <c r="CC22" i="37" s="1"/>
  <c r="CE51" i="37"/>
  <c r="CE24" i="18"/>
  <c r="CE43" i="18"/>
  <c r="CE53" i="18" s="1"/>
  <c r="CE45" i="18"/>
  <c r="CE61" i="18" s="1"/>
  <c r="CE62" i="18" s="1"/>
  <c r="CF19" i="18"/>
  <c r="CD63" i="37"/>
  <c r="CD56" i="18"/>
  <c r="CD54" i="18"/>
  <c r="CD58" i="18" s="1"/>
  <c r="CD22" i="37" s="1"/>
  <c r="CC34" i="37"/>
  <c r="CC57" i="18"/>
  <c r="CD47" i="18"/>
  <c r="H103" i="32"/>
  <c r="BY96" i="37"/>
  <c r="BY95" i="37"/>
  <c r="BY99" i="37"/>
  <c r="BX72" i="37"/>
  <c r="BX74" i="37"/>
  <c r="BX73" i="37"/>
  <c r="CA35" i="26"/>
  <c r="CA50" i="26" s="1"/>
  <c r="CA51" i="26" s="1"/>
  <c r="CA53" i="26" s="1"/>
  <c r="M129" i="41"/>
  <c r="Q156" i="41" s="1"/>
  <c r="AB407" i="41"/>
  <c r="K129" i="41"/>
  <c r="O156" i="41" s="1"/>
  <c r="AB269" i="41"/>
  <c r="AB201" i="41"/>
  <c r="L129" i="41"/>
  <c r="P156" i="41" s="1"/>
  <c r="AB338" i="41"/>
  <c r="M124" i="41"/>
  <c r="I36" i="8"/>
  <c r="I35" i="8"/>
  <c r="I34" i="8"/>
  <c r="CF121" i="37"/>
  <c r="BS131" i="37"/>
  <c r="BT129" i="37"/>
  <c r="BY97" i="37"/>
  <c r="BY93" i="37"/>
  <c r="CA35" i="17"/>
  <c r="CA50" i="17" s="1"/>
  <c r="CA51" i="17" s="1"/>
  <c r="CA53" i="17" s="1"/>
  <c r="CA35" i="24"/>
  <c r="CA46" i="24" s="1"/>
  <c r="CA47" i="24" s="1"/>
  <c r="CA49" i="24" s="1"/>
  <c r="BZ45" i="29"/>
  <c r="BZ20" i="37"/>
  <c r="CA41" i="25"/>
  <c r="CA27" i="37"/>
  <c r="CB38" i="17"/>
  <c r="CB40" i="17"/>
  <c r="CB52" i="17"/>
  <c r="CB55" i="32"/>
  <c r="CB59" i="32"/>
  <c r="CA43" i="30"/>
  <c r="CA33" i="37"/>
  <c r="CA43" i="28"/>
  <c r="CA31" i="37"/>
  <c r="CA41" i="27"/>
  <c r="CA30" i="37"/>
  <c r="CA37" i="29"/>
  <c r="CA52" i="29" s="1"/>
  <c r="CA53" i="29" s="1"/>
  <c r="CA55" i="29" s="1"/>
  <c r="CB52" i="26"/>
  <c r="CB38" i="26"/>
  <c r="CB40" i="26"/>
  <c r="CA41" i="30"/>
  <c r="CA44" i="30"/>
  <c r="CA45" i="37"/>
  <c r="BY9" i="37"/>
  <c r="BY67" i="37" s="1"/>
  <c r="BX68" i="37"/>
  <c r="BX76" i="37"/>
  <c r="BX75" i="37"/>
  <c r="BX77" i="37"/>
  <c r="BX70" i="37"/>
  <c r="BX71" i="37"/>
  <c r="BZ43" i="26"/>
  <c r="BZ16" i="37"/>
  <c r="CA43" i="29"/>
  <c r="CA32" i="37"/>
  <c r="CB40" i="24"/>
  <c r="CB48" i="24"/>
  <c r="CB38" i="24"/>
  <c r="BZ43" i="17"/>
  <c r="BZ14" i="37"/>
  <c r="BZ43" i="25"/>
  <c r="BZ15" i="37"/>
  <c r="CA41" i="24"/>
  <c r="CA29" i="37"/>
  <c r="CA44" i="29"/>
  <c r="CA41" i="29"/>
  <c r="CA44" i="37"/>
  <c r="CB40" i="27"/>
  <c r="CB38" i="27"/>
  <c r="CB48" i="27"/>
  <c r="CA37" i="30"/>
  <c r="CA52" i="30" s="1"/>
  <c r="CA53" i="30" s="1"/>
  <c r="CA55" i="30" s="1"/>
  <c r="CA42" i="24"/>
  <c r="CA17" i="37" s="1"/>
  <c r="CA41" i="37"/>
  <c r="CA39" i="24"/>
  <c r="CB40" i="30"/>
  <c r="CB54" i="30"/>
  <c r="CB42" i="30"/>
  <c r="BZ45" i="28"/>
  <c r="BZ19" i="37"/>
  <c r="CA35" i="25"/>
  <c r="CA50" i="25" s="1"/>
  <c r="CA51" i="25" s="1"/>
  <c r="CA53" i="25" s="1"/>
  <c r="CB36" i="15"/>
  <c r="CB54" i="28"/>
  <c r="CB40" i="28"/>
  <c r="CB42" i="28"/>
  <c r="CA37" i="28"/>
  <c r="CA52" i="28" s="1"/>
  <c r="CA53" i="28" s="1"/>
  <c r="CA55" i="28" s="1"/>
  <c r="BY94" i="37"/>
  <c r="BY100" i="37"/>
  <c r="BY101" i="37"/>
  <c r="BY102" i="37"/>
  <c r="BY130" i="37"/>
  <c r="CA26" i="37"/>
  <c r="CA41" i="17"/>
  <c r="CA41" i="26"/>
  <c r="CA28" i="37"/>
  <c r="CA42" i="25"/>
  <c r="CA39" i="25"/>
  <c r="CA39" i="37"/>
  <c r="CC9" i="31"/>
  <c r="CC9" i="32"/>
  <c r="CC9" i="18"/>
  <c r="CC11" i="30"/>
  <c r="CC35" i="30" s="1"/>
  <c r="CC36" i="30" s="1"/>
  <c r="CC11" i="29"/>
  <c r="CC35" i="29" s="1"/>
  <c r="CC36" i="29" s="1"/>
  <c r="CC11" i="28"/>
  <c r="CC35" i="28" s="1"/>
  <c r="CC36" i="28" s="1"/>
  <c r="CC9" i="27"/>
  <c r="CC33" i="27" s="1"/>
  <c r="CC34" i="27" s="1"/>
  <c r="CC9" i="24"/>
  <c r="CC33" i="24" s="1"/>
  <c r="CC34" i="24" s="1"/>
  <c r="CC9" i="26"/>
  <c r="CC33" i="26" s="1"/>
  <c r="CC34" i="26" s="1"/>
  <c r="CC9" i="25"/>
  <c r="CC33" i="25" s="1"/>
  <c r="CC34" i="25" s="1"/>
  <c r="CC9" i="17"/>
  <c r="CC33" i="17" s="1"/>
  <c r="CC34" i="17" s="1"/>
  <c r="CD13" i="15"/>
  <c r="CD33" i="15" s="1"/>
  <c r="CB42" i="29"/>
  <c r="CB54" i="29"/>
  <c r="CB40" i="29"/>
  <c r="CA44" i="28"/>
  <c r="CA41" i="28"/>
  <c r="CA43" i="37"/>
  <c r="CA35" i="27"/>
  <c r="CA46" i="27" s="1"/>
  <c r="CA47" i="27" s="1"/>
  <c r="CA49" i="27" s="1"/>
  <c r="BY92" i="37"/>
  <c r="BX69" i="37"/>
  <c r="CA39" i="26"/>
  <c r="CA42" i="26"/>
  <c r="CA40" i="37"/>
  <c r="CA39" i="17"/>
  <c r="CA42" i="17"/>
  <c r="CA38" i="37"/>
  <c r="CB40" i="25"/>
  <c r="CB52" i="25"/>
  <c r="CB38" i="25"/>
  <c r="CB55" i="18"/>
  <c r="CB59" i="18"/>
  <c r="CA39" i="27"/>
  <c r="CA42" i="37"/>
  <c r="CA42" i="27"/>
  <c r="CA18" i="37" s="1"/>
  <c r="BZ45" i="30"/>
  <c r="BZ21" i="37"/>
  <c r="BY122" i="37"/>
  <c r="CA43" i="24" l="1"/>
  <c r="CA43" i="27"/>
  <c r="IF6" i="39"/>
  <c r="II5" i="39"/>
  <c r="II6" i="39" s="1"/>
  <c r="CF1" i="34"/>
  <c r="CE6" i="34"/>
  <c r="CE2" i="34"/>
  <c r="CE1" i="33"/>
  <c r="CD5" i="33"/>
  <c r="CD2" i="33"/>
  <c r="ID6" i="39"/>
  <c r="IG5" i="39"/>
  <c r="HY6" i="39"/>
  <c r="IB5" i="39"/>
  <c r="BZ48" i="29"/>
  <c r="BZ49" i="29" s="1"/>
  <c r="CD35" i="15"/>
  <c r="CD34" i="15"/>
  <c r="CE14" i="30"/>
  <c r="CD18" i="30"/>
  <c r="CE18" i="29"/>
  <c r="CF14" i="29"/>
  <c r="CF18" i="29" s="1"/>
  <c r="BZ48" i="30"/>
  <c r="BZ49" i="30" s="1"/>
  <c r="BZ48" i="28"/>
  <c r="BZ49" i="28" s="1"/>
  <c r="CA208" i="30"/>
  <c r="CA22" i="30" s="1"/>
  <c r="CA208" i="28"/>
  <c r="CA22" i="28" s="1"/>
  <c r="CA212" i="28"/>
  <c r="CA47" i="28" s="1"/>
  <c r="CA50" i="31"/>
  <c r="CA51" i="31"/>
  <c r="CE11" i="32"/>
  <c r="CD17" i="32"/>
  <c r="CD17" i="31"/>
  <c r="CE11" i="31"/>
  <c r="CE11" i="18"/>
  <c r="CD17" i="18"/>
  <c r="CE17" i="28"/>
  <c r="CD18" i="28"/>
  <c r="CA212" i="30"/>
  <c r="CA47" i="30" s="1"/>
  <c r="CA212" i="29"/>
  <c r="CA47" i="29" s="1"/>
  <c r="CC200" i="30"/>
  <c r="CC200" i="29"/>
  <c r="CC200" i="28"/>
  <c r="CE13" i="27"/>
  <c r="CD45" i="27"/>
  <c r="CB207" i="29"/>
  <c r="CB211" i="29"/>
  <c r="CA208" i="29"/>
  <c r="CA22" i="29" s="1"/>
  <c r="CB211" i="30"/>
  <c r="CB207" i="30"/>
  <c r="CB207" i="28"/>
  <c r="CB211" i="28"/>
  <c r="CB206" i="28"/>
  <c r="CB210" i="28"/>
  <c r="CB206" i="29"/>
  <c r="CB210" i="29"/>
  <c r="CC199" i="30"/>
  <c r="CC199" i="29"/>
  <c r="CC199" i="28"/>
  <c r="CB206" i="30"/>
  <c r="CB210" i="30"/>
  <c r="CE13" i="24"/>
  <c r="CD45" i="24"/>
  <c r="CE15" i="26"/>
  <c r="CD16" i="26"/>
  <c r="CD4" i="18"/>
  <c r="CD4" i="15"/>
  <c r="CD4" i="29"/>
  <c r="CD4" i="17"/>
  <c r="CD4" i="24"/>
  <c r="CD4" i="37"/>
  <c r="CD4" i="30"/>
  <c r="CE6" i="8"/>
  <c r="CD4" i="27"/>
  <c r="IB4" i="39"/>
  <c r="CD4" i="26"/>
  <c r="CD4" i="32"/>
  <c r="CD4" i="25"/>
  <c r="CD4" i="31"/>
  <c r="CD4" i="28"/>
  <c r="CE16" i="25"/>
  <c r="CF15" i="25"/>
  <c r="CF16" i="25" s="1"/>
  <c r="CE15" i="17"/>
  <c r="CD16" i="17"/>
  <c r="P210" i="41"/>
  <c r="CB47" i="31"/>
  <c r="CB50" i="31" s="1"/>
  <c r="P347" i="41"/>
  <c r="P416" i="41"/>
  <c r="P278" i="41"/>
  <c r="CE47" i="18"/>
  <c r="CE48" i="18" s="1"/>
  <c r="CE49" i="18" s="1"/>
  <c r="CC52" i="37"/>
  <c r="CC50" i="37" s="1"/>
  <c r="CD19" i="31"/>
  <c r="CC43" i="31"/>
  <c r="CC53" i="31" s="1"/>
  <c r="CC45" i="31"/>
  <c r="CC61" i="31" s="1"/>
  <c r="CC62" i="31" s="1"/>
  <c r="CC24" i="31"/>
  <c r="CA23" i="37"/>
  <c r="CA59" i="31"/>
  <c r="CA47" i="37"/>
  <c r="CA11" i="37" s="1"/>
  <c r="CA93" i="37" s="1"/>
  <c r="CA55" i="31"/>
  <c r="CA35" i="37"/>
  <c r="CA10" i="37" s="1"/>
  <c r="CA57" i="31"/>
  <c r="CB56" i="31"/>
  <c r="CB64" i="37"/>
  <c r="CB12" i="37" s="1"/>
  <c r="CB54" i="31"/>
  <c r="CB58" i="31" s="1"/>
  <c r="CD48" i="18"/>
  <c r="CD49" i="18" s="1"/>
  <c r="CD51" i="18"/>
  <c r="CD50" i="18"/>
  <c r="CF51" i="37"/>
  <c r="CF43" i="18"/>
  <c r="CF53" i="18" s="1"/>
  <c r="CF45" i="18"/>
  <c r="CF61" i="18" s="1"/>
  <c r="CF62" i="18" s="1"/>
  <c r="CF24" i="18"/>
  <c r="CE54" i="18"/>
  <c r="CE46" i="37" s="1"/>
  <c r="CE63" i="37"/>
  <c r="CE56" i="18"/>
  <c r="CD46" i="37"/>
  <c r="CD34" i="37"/>
  <c r="CD57" i="18"/>
  <c r="BZ122" i="37"/>
  <c r="BY69" i="37"/>
  <c r="BZ98" i="37"/>
  <c r="BY73" i="37"/>
  <c r="BY72" i="37"/>
  <c r="CB35" i="25"/>
  <c r="CB50" i="25" s="1"/>
  <c r="CB51" i="25" s="1"/>
  <c r="CB53" i="25" s="1"/>
  <c r="BY68" i="37"/>
  <c r="CB35" i="26"/>
  <c r="CB50" i="26" s="1"/>
  <c r="CB51" i="26" s="1"/>
  <c r="CB53" i="26" s="1"/>
  <c r="M125" i="41"/>
  <c r="N400" i="41"/>
  <c r="M126" i="41"/>
  <c r="Q400" i="41"/>
  <c r="BT131" i="37"/>
  <c r="BU129" i="37"/>
  <c r="BZ92" i="37"/>
  <c r="CB35" i="24"/>
  <c r="CB46" i="24" s="1"/>
  <c r="CB47" i="24" s="1"/>
  <c r="CB49" i="24" s="1"/>
  <c r="CB43" i="24" s="1"/>
  <c r="BZ95" i="37"/>
  <c r="CB37" i="28"/>
  <c r="CB52" i="28" s="1"/>
  <c r="CB53" i="28" s="1"/>
  <c r="CB55" i="28" s="1"/>
  <c r="CB35" i="17"/>
  <c r="CB50" i="17" s="1"/>
  <c r="CB51" i="17" s="1"/>
  <c r="CB53" i="17" s="1"/>
  <c r="CB35" i="27"/>
  <c r="CB46" i="27" s="1"/>
  <c r="CB47" i="27" s="1"/>
  <c r="CB49" i="27" s="1"/>
  <c r="CB32" i="37"/>
  <c r="CB43" i="29"/>
  <c r="CC54" i="28"/>
  <c r="CC40" i="28"/>
  <c r="CC42" i="28"/>
  <c r="CA43" i="25"/>
  <c r="CA15" i="37"/>
  <c r="CB41" i="17"/>
  <c r="CB26" i="37"/>
  <c r="CC36" i="15"/>
  <c r="CC54" i="29"/>
  <c r="CC40" i="29"/>
  <c r="CC42" i="29"/>
  <c r="BZ97" i="37"/>
  <c r="BZ102" i="37"/>
  <c r="BZ101" i="37"/>
  <c r="BZ100" i="37"/>
  <c r="BZ130" i="37"/>
  <c r="CB42" i="24"/>
  <c r="CB17" i="37" s="1"/>
  <c r="CB39" i="24"/>
  <c r="CB41" i="37"/>
  <c r="CD9" i="31"/>
  <c r="CD9" i="32"/>
  <c r="CD9" i="18"/>
  <c r="CD11" i="30"/>
  <c r="CD35" i="30" s="1"/>
  <c r="CD36" i="30" s="1"/>
  <c r="CD11" i="28"/>
  <c r="CD35" i="28" s="1"/>
  <c r="CD36" i="28" s="1"/>
  <c r="CD11" i="29"/>
  <c r="CD35" i="29" s="1"/>
  <c r="CD36" i="29" s="1"/>
  <c r="CD9" i="26"/>
  <c r="CD33" i="26" s="1"/>
  <c r="CD34" i="26" s="1"/>
  <c r="CD9" i="27"/>
  <c r="CD33" i="27" s="1"/>
  <c r="CD34" i="27" s="1"/>
  <c r="CD9" i="24"/>
  <c r="CD33" i="24" s="1"/>
  <c r="CD34" i="24" s="1"/>
  <c r="CD9" i="25"/>
  <c r="CD33" i="25" s="1"/>
  <c r="CD34" i="25" s="1"/>
  <c r="CD9" i="17"/>
  <c r="CD33" i="17" s="1"/>
  <c r="CD34" i="17" s="1"/>
  <c r="CE13" i="15"/>
  <c r="CE33" i="15" s="1"/>
  <c r="CC54" i="30"/>
  <c r="CC42" i="30"/>
  <c r="CC40" i="30"/>
  <c r="CB43" i="30"/>
  <c r="CB33" i="37"/>
  <c r="CA45" i="29"/>
  <c r="CA20" i="37"/>
  <c r="BZ93" i="37"/>
  <c r="CB42" i="17"/>
  <c r="CB38" i="37"/>
  <c r="CB39" i="17"/>
  <c r="CA16" i="37"/>
  <c r="CA43" i="26"/>
  <c r="CA45" i="28"/>
  <c r="CA19" i="37"/>
  <c r="CC38" i="17"/>
  <c r="CC52" i="17"/>
  <c r="CC40" i="17"/>
  <c r="CC55" i="18"/>
  <c r="CC59" i="18"/>
  <c r="CB37" i="30"/>
  <c r="CB52" i="30" s="1"/>
  <c r="CB53" i="30" s="1"/>
  <c r="CB55" i="30" s="1"/>
  <c r="CB41" i="26"/>
  <c r="CB28" i="37"/>
  <c r="BZ96" i="37"/>
  <c r="CC40" i="25"/>
  <c r="CC52" i="25"/>
  <c r="CC38" i="25"/>
  <c r="CC55" i="32"/>
  <c r="CC59" i="32"/>
  <c r="CB41" i="24"/>
  <c r="CB29" i="37"/>
  <c r="BY74" i="37"/>
  <c r="BY77" i="37"/>
  <c r="BY76" i="37"/>
  <c r="BY75" i="37"/>
  <c r="BY70" i="37"/>
  <c r="BY71" i="37"/>
  <c r="CB39" i="26"/>
  <c r="CB40" i="37"/>
  <c r="CB42" i="26"/>
  <c r="CB41" i="25"/>
  <c r="CB27" i="37"/>
  <c r="CB44" i="29"/>
  <c r="CB44" i="37"/>
  <c r="CB41" i="29"/>
  <c r="CC52" i="26"/>
  <c r="CC38" i="26"/>
  <c r="CC40" i="26"/>
  <c r="CB44" i="30"/>
  <c r="CB41" i="30"/>
  <c r="CB45" i="37"/>
  <c r="CB42" i="25"/>
  <c r="CB39" i="25"/>
  <c r="CB39" i="37"/>
  <c r="CC38" i="24"/>
  <c r="CC40" i="24"/>
  <c r="CC48" i="24"/>
  <c r="BZ99" i="37"/>
  <c r="CB31" i="37"/>
  <c r="CB43" i="28"/>
  <c r="CB42" i="37"/>
  <c r="CB42" i="27"/>
  <c r="CB18" i="37" s="1"/>
  <c r="CB39" i="27"/>
  <c r="CA45" i="30"/>
  <c r="CA21" i="37"/>
  <c r="CA14" i="37"/>
  <c r="CA43" i="17"/>
  <c r="CB37" i="29"/>
  <c r="CB52" i="29" s="1"/>
  <c r="CB53" i="29" s="1"/>
  <c r="CB55" i="29" s="1"/>
  <c r="CC48" i="27"/>
  <c r="CC38" i="27"/>
  <c r="CC40" i="27"/>
  <c r="CB44" i="28"/>
  <c r="CB43" i="37"/>
  <c r="CB41" i="28"/>
  <c r="CB41" i="27"/>
  <c r="CB30" i="37"/>
  <c r="BZ9" i="37"/>
  <c r="BZ74" i="37" s="1"/>
  <c r="CB43" i="27" l="1"/>
  <c r="CE110" i="33"/>
  <c r="IE5" i="39"/>
  <c r="IB6" i="39"/>
  <c r="CF6" i="34"/>
  <c r="CG1" i="34"/>
  <c r="CF2" i="34"/>
  <c r="IG6" i="39"/>
  <c r="IJ5" i="39"/>
  <c r="IJ6" i="39" s="1"/>
  <c r="CE5" i="33"/>
  <c r="CF1" i="33"/>
  <c r="CE2" i="33"/>
  <c r="CE4" i="33" s="1"/>
  <c r="CE34" i="15"/>
  <c r="CE35" i="15"/>
  <c r="CF14" i="30"/>
  <c r="CF18" i="30" s="1"/>
  <c r="CE18" i="30"/>
  <c r="CA48" i="30"/>
  <c r="CA49" i="30" s="1"/>
  <c r="CA48" i="29"/>
  <c r="CA49" i="29" s="1"/>
  <c r="CB212" i="30"/>
  <c r="CB47" i="30" s="1"/>
  <c r="CB212" i="29"/>
  <c r="CB47" i="29" s="1"/>
  <c r="CA48" i="28"/>
  <c r="CA49" i="28" s="1"/>
  <c r="CB208" i="30"/>
  <c r="CB22" i="30" s="1"/>
  <c r="CE50" i="18"/>
  <c r="CF11" i="32"/>
  <c r="CF17" i="32" s="1"/>
  <c r="CE17" i="32"/>
  <c r="CF11" i="31"/>
  <c r="CF17" i="31" s="1"/>
  <c r="X250" i="41" s="1"/>
  <c r="Z250" i="41" s="1"/>
  <c r="M237" i="41" s="1"/>
  <c r="CE17" i="31"/>
  <c r="CF11" i="18"/>
  <c r="CF17" i="18" s="1"/>
  <c r="CE17" i="18"/>
  <c r="CE18" i="28"/>
  <c r="CF17" i="28"/>
  <c r="CF18" i="28" s="1"/>
  <c r="CB208" i="28"/>
  <c r="CB22" i="28" s="1"/>
  <c r="CD200" i="30"/>
  <c r="CD200" i="29"/>
  <c r="CD200" i="28"/>
  <c r="CE45" i="27"/>
  <c r="CF13" i="27"/>
  <c r="CF45" i="27" s="1"/>
  <c r="CC207" i="28"/>
  <c r="CC211" i="28"/>
  <c r="CB208" i="29"/>
  <c r="CB22" i="29" s="1"/>
  <c r="CC207" i="29"/>
  <c r="CC211" i="29"/>
  <c r="CB212" i="28"/>
  <c r="CB47" i="28" s="1"/>
  <c r="CC211" i="30"/>
  <c r="CC207" i="30"/>
  <c r="CC206" i="28"/>
  <c r="CC210" i="28"/>
  <c r="CC206" i="29"/>
  <c r="CC210" i="29"/>
  <c r="CC206" i="30"/>
  <c r="CC210" i="30"/>
  <c r="CD199" i="30"/>
  <c r="CD199" i="29"/>
  <c r="CD199" i="28"/>
  <c r="CE45" i="24"/>
  <c r="CF13" i="24"/>
  <c r="CF45" i="24" s="1"/>
  <c r="CE16" i="26"/>
  <c r="CF15" i="26"/>
  <c r="CF16" i="26" s="1"/>
  <c r="E104" i="18"/>
  <c r="E105" i="18"/>
  <c r="E106" i="18"/>
  <c r="CB48" i="31"/>
  <c r="CB49" i="31" s="1"/>
  <c r="CE4" i="18"/>
  <c r="CE4" i="24"/>
  <c r="CE4" i="25"/>
  <c r="CE4" i="30"/>
  <c r="CE4" i="15"/>
  <c r="CE4" i="29"/>
  <c r="CE4" i="37"/>
  <c r="CE4" i="28"/>
  <c r="CF6" i="8"/>
  <c r="I31" i="8" s="1"/>
  <c r="CE4" i="27"/>
  <c r="IE4" i="39"/>
  <c r="CE4" i="32"/>
  <c r="CE4" i="26"/>
  <c r="CE4" i="31"/>
  <c r="CE4" i="17"/>
  <c r="CB51" i="31"/>
  <c r="CF15" i="17"/>
  <c r="CF16" i="17" s="1"/>
  <c r="CE16" i="17"/>
  <c r="CE51" i="18"/>
  <c r="CF47" i="18"/>
  <c r="CF50" i="18" s="1"/>
  <c r="CE58" i="18"/>
  <c r="CE22" i="37" s="1"/>
  <c r="CC56" i="31"/>
  <c r="CC64" i="37"/>
  <c r="CC12" i="37" s="1"/>
  <c r="CC54" i="31"/>
  <c r="CE19" i="31"/>
  <c r="CD45" i="31"/>
  <c r="CD61" i="31" s="1"/>
  <c r="CD62" i="31" s="1"/>
  <c r="CD43" i="31"/>
  <c r="CD53" i="31" s="1"/>
  <c r="CD24" i="31"/>
  <c r="CD52" i="37"/>
  <c r="CD50" i="37" s="1"/>
  <c r="CC47" i="31"/>
  <c r="CB23" i="37"/>
  <c r="CB59" i="31"/>
  <c r="CB47" i="37"/>
  <c r="CB11" i="37" s="1"/>
  <c r="CB99" i="37" s="1"/>
  <c r="CB55" i="31"/>
  <c r="CB35" i="37"/>
  <c r="CB10" i="37" s="1"/>
  <c r="CB57" i="31"/>
  <c r="CE57" i="18"/>
  <c r="CE34" i="37"/>
  <c r="G103" i="18"/>
  <c r="N152" i="41"/>
  <c r="CF54" i="18"/>
  <c r="CF56" i="18"/>
  <c r="CF63" i="37"/>
  <c r="E103" i="18"/>
  <c r="K208" i="41"/>
  <c r="BV129" i="37"/>
  <c r="BU131" i="37"/>
  <c r="CC35" i="24"/>
  <c r="CC46" i="24" s="1"/>
  <c r="CC47" i="24" s="1"/>
  <c r="CC49" i="24" s="1"/>
  <c r="CA122" i="37"/>
  <c r="CC35" i="17"/>
  <c r="CC50" i="17" s="1"/>
  <c r="CC51" i="17" s="1"/>
  <c r="CC53" i="17" s="1"/>
  <c r="CC37" i="28"/>
  <c r="CC52" i="28" s="1"/>
  <c r="CC53" i="28" s="1"/>
  <c r="CC55" i="28" s="1"/>
  <c r="CC28" i="37"/>
  <c r="CC41" i="26"/>
  <c r="CB16" i="37"/>
  <c r="CB43" i="26"/>
  <c r="CC41" i="25"/>
  <c r="CC27" i="37"/>
  <c r="CC41" i="17"/>
  <c r="CC26" i="37"/>
  <c r="CA97" i="37"/>
  <c r="CE9" i="31"/>
  <c r="CE9" i="32"/>
  <c r="CE9" i="18"/>
  <c r="CE11" i="30"/>
  <c r="CE35" i="30" s="1"/>
  <c r="CE36" i="30" s="1"/>
  <c r="CE11" i="29"/>
  <c r="CE35" i="29" s="1"/>
  <c r="CE36" i="29" s="1"/>
  <c r="CE11" i="28"/>
  <c r="CE35" i="28" s="1"/>
  <c r="CE36" i="28" s="1"/>
  <c r="CE9" i="26"/>
  <c r="CE33" i="26" s="1"/>
  <c r="CE34" i="26" s="1"/>
  <c r="CE9" i="27"/>
  <c r="CE33" i="27" s="1"/>
  <c r="CE34" i="27" s="1"/>
  <c r="CE9" i="24"/>
  <c r="CE33" i="24" s="1"/>
  <c r="CE34" i="24" s="1"/>
  <c r="CE9" i="25"/>
  <c r="CE33" i="25" s="1"/>
  <c r="CE34" i="25" s="1"/>
  <c r="CE9" i="17"/>
  <c r="CE33" i="17" s="1"/>
  <c r="CE34" i="17" s="1"/>
  <c r="CF13" i="15"/>
  <c r="CF33" i="15" s="1"/>
  <c r="CD42" i="30"/>
  <c r="CD54" i="30"/>
  <c r="CD40" i="30"/>
  <c r="CA9" i="37"/>
  <c r="CA67" i="37" s="1"/>
  <c r="CC39" i="24"/>
  <c r="CC41" i="37"/>
  <c r="CC42" i="24"/>
  <c r="CC17" i="37" s="1"/>
  <c r="CB45" i="28"/>
  <c r="CB19" i="37"/>
  <c r="CA92" i="37"/>
  <c r="CC42" i="26"/>
  <c r="CC40" i="37"/>
  <c r="CC39" i="26"/>
  <c r="CA94" i="37"/>
  <c r="CD40" i="17"/>
  <c r="CD38" i="17"/>
  <c r="CD52" i="17"/>
  <c r="CD55" i="18"/>
  <c r="CD59" i="18"/>
  <c r="CD52" i="25"/>
  <c r="CD38" i="25"/>
  <c r="CD40" i="25"/>
  <c r="CD55" i="32"/>
  <c r="CD59" i="32"/>
  <c r="CC30" i="37"/>
  <c r="CC41" i="27"/>
  <c r="BZ67" i="37"/>
  <c r="CC35" i="27"/>
  <c r="CC46" i="27" s="1"/>
  <c r="BZ73" i="37"/>
  <c r="CA96" i="37"/>
  <c r="CC42" i="17"/>
  <c r="CC38" i="37"/>
  <c r="CC39" i="17"/>
  <c r="CB43" i="17"/>
  <c r="CB14" i="37"/>
  <c r="CC44" i="30"/>
  <c r="CC41" i="30"/>
  <c r="CC45" i="37"/>
  <c r="CD38" i="24"/>
  <c r="CD40" i="24"/>
  <c r="CD48" i="24"/>
  <c r="CC43" i="28"/>
  <c r="CC31" i="37"/>
  <c r="CC42" i="27"/>
  <c r="CC18" i="37" s="1"/>
  <c r="CC42" i="37"/>
  <c r="CC39" i="27"/>
  <c r="CC33" i="37"/>
  <c r="CC43" i="30"/>
  <c r="CD48" i="27"/>
  <c r="CD38" i="27"/>
  <c r="CD40" i="27"/>
  <c r="CC43" i="37"/>
  <c r="CC44" i="28"/>
  <c r="CC41" i="28"/>
  <c r="BZ72" i="37"/>
  <c r="BZ77" i="37"/>
  <c r="BZ76" i="37"/>
  <c r="BZ75" i="37"/>
  <c r="BZ70" i="37"/>
  <c r="BZ71" i="37"/>
  <c r="CB45" i="30"/>
  <c r="CB21" i="37"/>
  <c r="CB20" i="37"/>
  <c r="CB45" i="29"/>
  <c r="CC35" i="25"/>
  <c r="CC50" i="25" s="1"/>
  <c r="CC51" i="25" s="1"/>
  <c r="CC53" i="25" s="1"/>
  <c r="CC37" i="30"/>
  <c r="CC52" i="30" s="1"/>
  <c r="CC53" i="30" s="1"/>
  <c r="CC55" i="30" s="1"/>
  <c r="CD40" i="26"/>
  <c r="CD38" i="26"/>
  <c r="CD52" i="26"/>
  <c r="CC43" i="29"/>
  <c r="CC32" i="37"/>
  <c r="BZ69" i="37"/>
  <c r="CA99" i="37"/>
  <c r="CA102" i="37"/>
  <c r="CA101" i="37"/>
  <c r="CA100" i="37"/>
  <c r="CA130" i="37"/>
  <c r="CA95" i="37"/>
  <c r="CB15" i="37"/>
  <c r="CB43" i="25"/>
  <c r="CC39" i="25"/>
  <c r="CC39" i="37"/>
  <c r="CC42" i="25"/>
  <c r="CD42" i="29"/>
  <c r="CD40" i="29"/>
  <c r="CD54" i="29"/>
  <c r="CC37" i="29"/>
  <c r="CC52" i="29" s="1"/>
  <c r="CC53" i="29" s="1"/>
  <c r="CC55" i="29" s="1"/>
  <c r="CA98" i="37"/>
  <c r="CC29" i="37"/>
  <c r="CC41" i="24"/>
  <c r="BZ68" i="37"/>
  <c r="CC35" i="26"/>
  <c r="CC50" i="26" s="1"/>
  <c r="CC51" i="26" s="1"/>
  <c r="CC53" i="26" s="1"/>
  <c r="CD36" i="15"/>
  <c r="CD40" i="28"/>
  <c r="CD42" i="28"/>
  <c r="CD54" i="28"/>
  <c r="CC44" i="37"/>
  <c r="CC44" i="29"/>
  <c r="CC41" i="29"/>
  <c r="CC43" i="24" l="1"/>
  <c r="CF110" i="33"/>
  <c r="L184" i="42" s="1"/>
  <c r="F31" i="8"/>
  <c r="G31" i="8"/>
  <c r="H31" i="8"/>
  <c r="H33" i="8" s="1"/>
  <c r="I32" i="8" s="1"/>
  <c r="P176" i="42"/>
  <c r="P170" i="42"/>
  <c r="P201" i="42"/>
  <c r="P189" i="42"/>
  <c r="L201" i="42"/>
  <c r="J189" i="42"/>
  <c r="R170" i="42"/>
  <c r="J197" i="42"/>
  <c r="P209" i="42"/>
  <c r="M188" i="42"/>
  <c r="N176" i="42"/>
  <c r="M170" i="42"/>
  <c r="M197" i="42"/>
  <c r="S197" i="42"/>
  <c r="H176" i="42"/>
  <c r="N202" i="42"/>
  <c r="R201" i="42"/>
  <c r="P190" i="42"/>
  <c r="N174" i="42"/>
  <c r="H202" i="42"/>
  <c r="J200" i="42"/>
  <c r="M202" i="42"/>
  <c r="M174" i="42"/>
  <c r="L204" i="42"/>
  <c r="H210" i="42"/>
  <c r="R202" i="42"/>
  <c r="L191" i="42"/>
  <c r="L200" i="42"/>
  <c r="P202" i="42"/>
  <c r="M189" i="42"/>
  <c r="L183" i="42"/>
  <c r="R176" i="42"/>
  <c r="H204" i="42"/>
  <c r="R174" i="42"/>
  <c r="P169" i="42"/>
  <c r="N170" i="42"/>
  <c r="P188" i="42"/>
  <c r="R209" i="42"/>
  <c r="J201" i="42"/>
  <c r="N197" i="42"/>
  <c r="P199" i="42"/>
  <c r="S201" i="42"/>
  <c r="M183" i="42"/>
  <c r="R188" i="42"/>
  <c r="H183" i="42"/>
  <c r="M201" i="42"/>
  <c r="S202" i="42"/>
  <c r="J188" i="42"/>
  <c r="J209" i="42"/>
  <c r="N191" i="42"/>
  <c r="P187" i="42"/>
  <c r="P211" i="42"/>
  <c r="P174" i="42"/>
  <c r="P191" i="42"/>
  <c r="N189" i="42"/>
  <c r="H200" i="42"/>
  <c r="M172" i="42"/>
  <c r="H201" i="42"/>
  <c r="L189" i="42"/>
  <c r="R204" i="42"/>
  <c r="S183" i="42"/>
  <c r="R197" i="42"/>
  <c r="M200" i="42"/>
  <c r="N204" i="42"/>
  <c r="P212" i="42"/>
  <c r="S176" i="42"/>
  <c r="R191" i="42"/>
  <c r="R200" i="42"/>
  <c r="S189" i="42"/>
  <c r="L197" i="42"/>
  <c r="H174" i="42"/>
  <c r="S200" i="42"/>
  <c r="M209" i="42"/>
  <c r="S191" i="42"/>
  <c r="M191" i="42"/>
  <c r="S188" i="42"/>
  <c r="S204" i="42"/>
  <c r="L176" i="42"/>
  <c r="P179" i="42"/>
  <c r="H197" i="42"/>
  <c r="J174" i="42"/>
  <c r="P198" i="42"/>
  <c r="P197" i="42"/>
  <c r="L209" i="42"/>
  <c r="N183" i="42"/>
  <c r="N200" i="42"/>
  <c r="P200" i="42"/>
  <c r="P194" i="42"/>
  <c r="M176" i="42"/>
  <c r="J183" i="42"/>
  <c r="L206" i="42"/>
  <c r="L202" i="42"/>
  <c r="N206" i="42"/>
  <c r="P181" i="42"/>
  <c r="S170" i="42"/>
  <c r="P184" i="42"/>
  <c r="M210" i="42"/>
  <c r="M205" i="42"/>
  <c r="H212" i="42"/>
  <c r="R171" i="42"/>
  <c r="R194" i="42"/>
  <c r="J191" i="42"/>
  <c r="M180" i="42"/>
  <c r="H196" i="42"/>
  <c r="N175" i="42"/>
  <c r="N184" i="42"/>
  <c r="L212" i="42"/>
  <c r="L214" i="42"/>
  <c r="S196" i="42"/>
  <c r="R192" i="42"/>
  <c r="L188" i="42"/>
  <c r="J206" i="42"/>
  <c r="H211" i="42"/>
  <c r="P171" i="42"/>
  <c r="P195" i="42"/>
  <c r="J214" i="42"/>
  <c r="R173" i="42"/>
  <c r="L196" i="42"/>
  <c r="R210" i="42"/>
  <c r="S211" i="42"/>
  <c r="S198" i="42"/>
  <c r="M182" i="42"/>
  <c r="R185" i="42"/>
  <c r="N209" i="42"/>
  <c r="R175" i="42"/>
  <c r="J196" i="42"/>
  <c r="J199" i="42"/>
  <c r="N207" i="42"/>
  <c r="J207" i="42"/>
  <c r="J171" i="42"/>
  <c r="L207" i="42"/>
  <c r="R187" i="42"/>
  <c r="R182" i="42"/>
  <c r="P213" i="42"/>
  <c r="M192" i="42"/>
  <c r="R196" i="42"/>
  <c r="S190" i="42"/>
  <c r="H209" i="42"/>
  <c r="J204" i="42"/>
  <c r="N171" i="42"/>
  <c r="R212" i="42"/>
  <c r="J169" i="42"/>
  <c r="S172" i="42"/>
  <c r="M198" i="42"/>
  <c r="J213" i="42"/>
  <c r="P203" i="42"/>
  <c r="H186" i="42"/>
  <c r="N187" i="42"/>
  <c r="M195" i="42"/>
  <c r="N208" i="42"/>
  <c r="M185" i="42"/>
  <c r="N213" i="42"/>
  <c r="M194" i="42"/>
  <c r="P208" i="42"/>
  <c r="S187" i="42"/>
  <c r="J190" i="42"/>
  <c r="H199" i="42"/>
  <c r="H185" i="42"/>
  <c r="S180" i="42"/>
  <c r="N210" i="42"/>
  <c r="H179" i="42"/>
  <c r="S199" i="42"/>
  <c r="J170" i="42"/>
  <c r="N186" i="42"/>
  <c r="S179" i="42"/>
  <c r="N179" i="42"/>
  <c r="N201" i="42"/>
  <c r="H203" i="42"/>
  <c r="S178" i="42"/>
  <c r="N185" i="42"/>
  <c r="N214" i="42"/>
  <c r="J175" i="42"/>
  <c r="R205" i="42"/>
  <c r="P193" i="42"/>
  <c r="H173" i="42"/>
  <c r="J205" i="42"/>
  <c r="M173" i="42"/>
  <c r="S206" i="42"/>
  <c r="P182" i="42"/>
  <c r="S177" i="42"/>
  <c r="J181" i="42"/>
  <c r="R190" i="42"/>
  <c r="S209" i="42"/>
  <c r="M208" i="42"/>
  <c r="S207" i="42"/>
  <c r="M212" i="42"/>
  <c r="J208" i="42"/>
  <c r="H181" i="42"/>
  <c r="M199" i="42"/>
  <c r="L175" i="42"/>
  <c r="H205" i="42"/>
  <c r="H188" i="42"/>
  <c r="R189" i="42"/>
  <c r="R183" i="42"/>
  <c r="L186" i="42"/>
  <c r="J182" i="42"/>
  <c r="H207" i="42"/>
  <c r="N173" i="42"/>
  <c r="R213" i="42"/>
  <c r="S171" i="42"/>
  <c r="H194" i="42"/>
  <c r="R181" i="42"/>
  <c r="H178" i="42"/>
  <c r="J173" i="42"/>
  <c r="S186" i="42"/>
  <c r="R195" i="42"/>
  <c r="S184" i="42"/>
  <c r="L205" i="42"/>
  <c r="L210" i="42"/>
  <c r="L180" i="42"/>
  <c r="R207" i="42"/>
  <c r="M184" i="42"/>
  <c r="M175" i="42"/>
  <c r="L170" i="42"/>
  <c r="N181" i="42"/>
  <c r="S182" i="42"/>
  <c r="J187" i="42"/>
  <c r="R184" i="42"/>
  <c r="S212" i="42"/>
  <c r="N177" i="42"/>
  <c r="M206" i="42"/>
  <c r="J177" i="42"/>
  <c r="J176" i="42"/>
  <c r="M178" i="42"/>
  <c r="N195" i="42"/>
  <c r="M204" i="42"/>
  <c r="H190" i="42"/>
  <c r="H172" i="42"/>
  <c r="M214" i="42"/>
  <c r="L203" i="42"/>
  <c r="S213" i="42"/>
  <c r="L181" i="42"/>
  <c r="L173" i="42"/>
  <c r="L187" i="42"/>
  <c r="R193" i="42"/>
  <c r="P172" i="42"/>
  <c r="M207" i="42"/>
  <c r="L208" i="42"/>
  <c r="H191" i="42"/>
  <c r="S173" i="42"/>
  <c r="S185" i="42"/>
  <c r="R199" i="42"/>
  <c r="R180" i="42"/>
  <c r="M181" i="42"/>
  <c r="N203" i="42"/>
  <c r="S174" i="42"/>
  <c r="M186" i="42"/>
  <c r="M203" i="42"/>
  <c r="P183" i="42"/>
  <c r="N172" i="42"/>
  <c r="S192" i="42"/>
  <c r="J178" i="42"/>
  <c r="S210" i="42"/>
  <c r="L195" i="42"/>
  <c r="P177" i="42"/>
  <c r="P173" i="42"/>
  <c r="R186" i="42"/>
  <c r="N178" i="42"/>
  <c r="J186" i="42"/>
  <c r="J184" i="42"/>
  <c r="N211" i="42"/>
  <c r="R177" i="42"/>
  <c r="J202" i="42"/>
  <c r="H170" i="42"/>
  <c r="H189" i="42"/>
  <c r="L174" i="42"/>
  <c r="J203" i="42"/>
  <c r="H213" i="42"/>
  <c r="H184" i="42"/>
  <c r="H171" i="42"/>
  <c r="J180" i="42"/>
  <c r="L193" i="42"/>
  <c r="J179" i="42"/>
  <c r="P185" i="42"/>
  <c r="P214" i="42"/>
  <c r="M169" i="42"/>
  <c r="L172" i="42"/>
  <c r="H198" i="42"/>
  <c r="J193" i="42"/>
  <c r="J198" i="42"/>
  <c r="J210" i="42"/>
  <c r="S193" i="42"/>
  <c r="J211" i="42"/>
  <c r="N198" i="42"/>
  <c r="M196" i="42"/>
  <c r="N193" i="42"/>
  <c r="L185" i="42"/>
  <c r="M177" i="42"/>
  <c r="H206" i="42"/>
  <c r="L192" i="42"/>
  <c r="L190" i="42"/>
  <c r="R178" i="42"/>
  <c r="P196" i="42"/>
  <c r="N212" i="42"/>
  <c r="H175" i="42"/>
  <c r="N182" i="42"/>
  <c r="J172" i="42"/>
  <c r="N180" i="42"/>
  <c r="P205" i="42"/>
  <c r="L182" i="42"/>
  <c r="S169" i="42"/>
  <c r="L213" i="42"/>
  <c r="M213" i="42"/>
  <c r="J194" i="42"/>
  <c r="J195" i="42"/>
  <c r="R179" i="42"/>
  <c r="N194" i="42"/>
  <c r="N169" i="42"/>
  <c r="R211" i="42"/>
  <c r="S194" i="42"/>
  <c r="H180" i="42"/>
  <c r="N205" i="42"/>
  <c r="R203" i="42"/>
  <c r="H195" i="42"/>
  <c r="S205" i="42"/>
  <c r="J185" i="42"/>
  <c r="L177" i="42"/>
  <c r="H177" i="42"/>
  <c r="L169" i="42"/>
  <c r="H214" i="42"/>
  <c r="R208" i="42"/>
  <c r="H192" i="42"/>
  <c r="J192" i="42"/>
  <c r="M211" i="42"/>
  <c r="M187" i="42"/>
  <c r="L198" i="42"/>
  <c r="R169" i="42"/>
  <c r="M190" i="42"/>
  <c r="P175" i="42"/>
  <c r="N196" i="42"/>
  <c r="N199" i="42"/>
  <c r="L171" i="42"/>
  <c r="H193" i="42"/>
  <c r="P207" i="42"/>
  <c r="L199" i="42"/>
  <c r="H169" i="42"/>
  <c r="H208" i="42"/>
  <c r="L179" i="42"/>
  <c r="S175" i="42"/>
  <c r="M193" i="42"/>
  <c r="S208" i="42"/>
  <c r="R214" i="42"/>
  <c r="J212" i="42"/>
  <c r="S181" i="42"/>
  <c r="S195" i="42"/>
  <c r="S203" i="42"/>
  <c r="P210" i="42"/>
  <c r="L211" i="42"/>
  <c r="H182" i="42"/>
  <c r="L194" i="42"/>
  <c r="M171" i="42"/>
  <c r="H187" i="42"/>
  <c r="M179" i="42"/>
  <c r="S214" i="42"/>
  <c r="N192" i="42"/>
  <c r="R198" i="42"/>
  <c r="P192" i="42"/>
  <c r="R172" i="42"/>
  <c r="N190" i="42"/>
  <c r="L178" i="42"/>
  <c r="E31" i="8"/>
  <c r="K7" i="42"/>
  <c r="I7" i="42" s="1"/>
  <c r="J7" i="42" s="1"/>
  <c r="CC208" i="28"/>
  <c r="CC22" i="28" s="1"/>
  <c r="CG6" i="34"/>
  <c r="CH1" i="34"/>
  <c r="CG2" i="34"/>
  <c r="CG4" i="34" s="1"/>
  <c r="CG1" i="33"/>
  <c r="CF5" i="33"/>
  <c r="CF2" i="33"/>
  <c r="CF14" i="34"/>
  <c r="CF13" i="34"/>
  <c r="CF8" i="34"/>
  <c r="CF15" i="34"/>
  <c r="CF9" i="34"/>
  <c r="CF11" i="34"/>
  <c r="CF10" i="34"/>
  <c r="CF12" i="34"/>
  <c r="IE6" i="39"/>
  <c r="IH5" i="39"/>
  <c r="IH6" i="39" s="1"/>
  <c r="CB48" i="29"/>
  <c r="CB49" i="29" s="1"/>
  <c r="CF34" i="15"/>
  <c r="E100" i="15" s="1"/>
  <c r="CF35" i="15"/>
  <c r="CB48" i="30"/>
  <c r="CB49" i="30" s="1"/>
  <c r="CC208" i="29"/>
  <c r="CC22" i="29" s="1"/>
  <c r="CB48" i="28"/>
  <c r="CB49" i="28" s="1"/>
  <c r="CC212" i="30"/>
  <c r="CC47" i="30" s="1"/>
  <c r="CC212" i="29"/>
  <c r="CC47" i="29" s="1"/>
  <c r="X457" i="41"/>
  <c r="Z457" i="41" s="1"/>
  <c r="M444" i="41" s="1"/>
  <c r="X388" i="41"/>
  <c r="Z388" i="41" s="1"/>
  <c r="M375" i="41" s="1"/>
  <c r="X319" i="41"/>
  <c r="Z319" i="41" s="1"/>
  <c r="M306" i="41" s="1"/>
  <c r="X456" i="41"/>
  <c r="Z456" i="41" s="1"/>
  <c r="M443" i="41" s="1"/>
  <c r="X318" i="41"/>
  <c r="Z318" i="41" s="1"/>
  <c r="M305" i="41" s="1"/>
  <c r="X387" i="41"/>
  <c r="Z387" i="41" s="1"/>
  <c r="M374" i="41" s="1"/>
  <c r="X317" i="41"/>
  <c r="Z317" i="41" s="1"/>
  <c r="M304" i="41" s="1"/>
  <c r="X386" i="41"/>
  <c r="Z386" i="41" s="1"/>
  <c r="M373" i="41" s="1"/>
  <c r="X455" i="41"/>
  <c r="Z455" i="41" s="1"/>
  <c r="M442" i="41" s="1"/>
  <c r="CF200" i="30"/>
  <c r="CF200" i="29"/>
  <c r="CF200" i="28"/>
  <c r="CC208" i="30"/>
  <c r="CC22" i="30" s="1"/>
  <c r="CE200" i="30"/>
  <c r="CE200" i="29"/>
  <c r="CE200" i="28"/>
  <c r="CD207" i="28"/>
  <c r="CD211" i="28"/>
  <c r="CD207" i="29"/>
  <c r="CD211" i="29"/>
  <c r="CC212" i="28"/>
  <c r="CC47" i="28" s="1"/>
  <c r="CD207" i="30"/>
  <c r="CD211" i="30"/>
  <c r="CD206" i="29"/>
  <c r="CD210" i="29"/>
  <c r="CD206" i="30"/>
  <c r="CD210" i="30"/>
  <c r="CF199" i="29"/>
  <c r="CF199" i="28"/>
  <c r="CF199" i="30"/>
  <c r="CE199" i="29"/>
  <c r="CE199" i="28"/>
  <c r="CE199" i="30"/>
  <c r="CD206" i="28"/>
  <c r="CD210" i="28"/>
  <c r="I33" i="8"/>
  <c r="F88" i="41"/>
  <c r="CF4" i="27"/>
  <c r="IH4" i="39"/>
  <c r="CF4" i="24"/>
  <c r="CF4" i="28"/>
  <c r="CF4" i="32"/>
  <c r="CF4" i="26"/>
  <c r="CF4" i="18"/>
  <c r="CF4" i="17"/>
  <c r="CF4" i="31"/>
  <c r="CF4" i="25"/>
  <c r="CF4" i="30"/>
  <c r="CF4" i="15"/>
  <c r="E8" i="40" s="1"/>
  <c r="H134" i="37" s="1"/>
  <c r="CF4" i="29"/>
  <c r="CF4" i="37"/>
  <c r="G104" i="18"/>
  <c r="G106" i="18"/>
  <c r="G105" i="18"/>
  <c r="F104" i="18"/>
  <c r="F105" i="18"/>
  <c r="F106" i="18"/>
  <c r="CF48" i="18"/>
  <c r="CF49" i="18" s="1"/>
  <c r="CF51" i="18"/>
  <c r="K345" i="41"/>
  <c r="K414" i="41"/>
  <c r="K276" i="41"/>
  <c r="CF46" i="37"/>
  <c r="Q152" i="41"/>
  <c r="O152" i="41"/>
  <c r="P152" i="41"/>
  <c r="CF58" i="18"/>
  <c r="CF22" i="37" s="1"/>
  <c r="F103" i="18"/>
  <c r="H103" i="18" s="1"/>
  <c r="CD64" i="37"/>
  <c r="CD12" i="37" s="1"/>
  <c r="CD54" i="31"/>
  <c r="CD58" i="31" s="1"/>
  <c r="CD56" i="31"/>
  <c r="CE24" i="31"/>
  <c r="CE43" i="31"/>
  <c r="CE53" i="31" s="1"/>
  <c r="CE52" i="37"/>
  <c r="CE50" i="37" s="1"/>
  <c r="CF19" i="31"/>
  <c r="CE45" i="31"/>
  <c r="CE61" i="31" s="1"/>
  <c r="CE62" i="31" s="1"/>
  <c r="CD47" i="31"/>
  <c r="CC47" i="37"/>
  <c r="CC11" i="37" s="1"/>
  <c r="CC94" i="37" s="1"/>
  <c r="CC55" i="31"/>
  <c r="CC48" i="31"/>
  <c r="CC49" i="31" s="1"/>
  <c r="CC50" i="31"/>
  <c r="CC51" i="31"/>
  <c r="CC58" i="31"/>
  <c r="CC35" i="37"/>
  <c r="CC10" i="37" s="1"/>
  <c r="CC57" i="31"/>
  <c r="O208" i="41"/>
  <c r="L208" i="41"/>
  <c r="CF57" i="18"/>
  <c r="CF34" i="37"/>
  <c r="CA72" i="37"/>
  <c r="CA74" i="37"/>
  <c r="CB95" i="37"/>
  <c r="CA69" i="37"/>
  <c r="CD37" i="30"/>
  <c r="CD52" i="30" s="1"/>
  <c r="CD53" i="30" s="1"/>
  <c r="CD55" i="30" s="1"/>
  <c r="CD35" i="25"/>
  <c r="CD50" i="25" s="1"/>
  <c r="CD51" i="25" s="1"/>
  <c r="CD53" i="25" s="1"/>
  <c r="BW129" i="37"/>
  <c r="BV131" i="37"/>
  <c r="CB98" i="37"/>
  <c r="CB122" i="37"/>
  <c r="CD35" i="24"/>
  <c r="CD46" i="24" s="1"/>
  <c r="CD47" i="24" s="1"/>
  <c r="CD49" i="24" s="1"/>
  <c r="CD37" i="28"/>
  <c r="CD52" i="28" s="1"/>
  <c r="CD53" i="28" s="1"/>
  <c r="CD55" i="28" s="1"/>
  <c r="CB93" i="37"/>
  <c r="CB92" i="37"/>
  <c r="CD28" i="37"/>
  <c r="CD41" i="26"/>
  <c r="CC45" i="28"/>
  <c r="CC19" i="37"/>
  <c r="CD42" i="24"/>
  <c r="CD17" i="37" s="1"/>
  <c r="CD41" i="37"/>
  <c r="CD39" i="24"/>
  <c r="CC43" i="17"/>
  <c r="CC14" i="37"/>
  <c r="CF9" i="32"/>
  <c r="CF11" i="30"/>
  <c r="CF35" i="30" s="1"/>
  <c r="CF36" i="30" s="1"/>
  <c r="CF11" i="29"/>
  <c r="CF35" i="29" s="1"/>
  <c r="CF36" i="29" s="1"/>
  <c r="CF9" i="31"/>
  <c r="CF9" i="18"/>
  <c r="CF11" i="28"/>
  <c r="CF35" i="28" s="1"/>
  <c r="CF36" i="28" s="1"/>
  <c r="CF9" i="26"/>
  <c r="CF33" i="26" s="1"/>
  <c r="CF9" i="27"/>
  <c r="CF33" i="27" s="1"/>
  <c r="CF34" i="27" s="1"/>
  <c r="CF9" i="25"/>
  <c r="CF33" i="25" s="1"/>
  <c r="CF34" i="25" s="1"/>
  <c r="CF9" i="17"/>
  <c r="CF33" i="17" s="1"/>
  <c r="CF9" i="24"/>
  <c r="CF33" i="24" s="1"/>
  <c r="CF34" i="24" s="1"/>
  <c r="E99" i="15"/>
  <c r="I99" i="15" s="1"/>
  <c r="CE54" i="30"/>
  <c r="CE40" i="30"/>
  <c r="CE42" i="30"/>
  <c r="CC16" i="37"/>
  <c r="CC43" i="26"/>
  <c r="CA73" i="37"/>
  <c r="CA77" i="37"/>
  <c r="CA75" i="37"/>
  <c r="CA76" i="37"/>
  <c r="CA70" i="37"/>
  <c r="CA71" i="37"/>
  <c r="CE38" i="17"/>
  <c r="CE52" i="17"/>
  <c r="CE40" i="17"/>
  <c r="CE55" i="18"/>
  <c r="CE59" i="18"/>
  <c r="CC45" i="29"/>
  <c r="CC20" i="37"/>
  <c r="CD35" i="27"/>
  <c r="CD46" i="27" s="1"/>
  <c r="CD47" i="27" s="1"/>
  <c r="CD49" i="27" s="1"/>
  <c r="CD41" i="25"/>
  <c r="CD27" i="37"/>
  <c r="CD35" i="17"/>
  <c r="CD50" i="17" s="1"/>
  <c r="CD51" i="17" s="1"/>
  <c r="CD53" i="17" s="1"/>
  <c r="CA68" i="37"/>
  <c r="CE52" i="25"/>
  <c r="CE38" i="25"/>
  <c r="CE40" i="25"/>
  <c r="CE55" i="32"/>
  <c r="CE59" i="32"/>
  <c r="CD41" i="27"/>
  <c r="CD30" i="37"/>
  <c r="CC45" i="30"/>
  <c r="CC21" i="37"/>
  <c r="CC47" i="27"/>
  <c r="CC49" i="27" s="1"/>
  <c r="CC43" i="27" s="1"/>
  <c r="CD39" i="25"/>
  <c r="CD39" i="37"/>
  <c r="CD42" i="25"/>
  <c r="CD39" i="17"/>
  <c r="CD38" i="37"/>
  <c r="CD42" i="17"/>
  <c r="CE40" i="24"/>
  <c r="CE48" i="24"/>
  <c r="CE38" i="24"/>
  <c r="CD44" i="29"/>
  <c r="CD44" i="37"/>
  <c r="CD41" i="29"/>
  <c r="CD37" i="29"/>
  <c r="CD52" i="29" s="1"/>
  <c r="CD53" i="29" s="1"/>
  <c r="CD55" i="29" s="1"/>
  <c r="CD42" i="27"/>
  <c r="CD18" i="37" s="1"/>
  <c r="CD42" i="37"/>
  <c r="CD39" i="27"/>
  <c r="CB9" i="37"/>
  <c r="CB74" i="37" s="1"/>
  <c r="CD41" i="17"/>
  <c r="CD26" i="37"/>
  <c r="CD44" i="30"/>
  <c r="CD45" i="37"/>
  <c r="CD41" i="30"/>
  <c r="CE48" i="27"/>
  <c r="CE38" i="27"/>
  <c r="CE40" i="27"/>
  <c r="CE52" i="26"/>
  <c r="CE38" i="26"/>
  <c r="CE40" i="26"/>
  <c r="CD43" i="29"/>
  <c r="CD32" i="37"/>
  <c r="CD43" i="28"/>
  <c r="CD31" i="37"/>
  <c r="CC43" i="25"/>
  <c r="CC15" i="37"/>
  <c r="CD35" i="26"/>
  <c r="CD50" i="26" s="1"/>
  <c r="CD51" i="26" s="1"/>
  <c r="CD53" i="26" s="1"/>
  <c r="CD41" i="24"/>
  <c r="CD29" i="37"/>
  <c r="CB101" i="37"/>
  <c r="CB130" i="37"/>
  <c r="CB100" i="37"/>
  <c r="CB102" i="37"/>
  <c r="CB94" i="37"/>
  <c r="CD43" i="30"/>
  <c r="CD33" i="37"/>
  <c r="CE54" i="28"/>
  <c r="CE40" i="28"/>
  <c r="CE42" i="28"/>
  <c r="CB96" i="37"/>
  <c r="CD44" i="28"/>
  <c r="CD43" i="37"/>
  <c r="CD41" i="28"/>
  <c r="CD42" i="26"/>
  <c r="CD39" i="26"/>
  <c r="CD40" i="37"/>
  <c r="CE36" i="15"/>
  <c r="CE54" i="29"/>
  <c r="CE40" i="29"/>
  <c r="CE42" i="29"/>
  <c r="CB97" i="37"/>
  <c r="G33" i="8" l="1"/>
  <c r="L124" i="41"/>
  <c r="P186" i="42"/>
  <c r="R206" i="42"/>
  <c r="P206" i="42"/>
  <c r="P180" i="42"/>
  <c r="CD43" i="27"/>
  <c r="H32" i="8"/>
  <c r="F32" i="8"/>
  <c r="N262" i="41" s="1"/>
  <c r="K124" i="41"/>
  <c r="F33" i="8"/>
  <c r="Q262" i="41" s="1"/>
  <c r="N188" i="42"/>
  <c r="M237" i="42"/>
  <c r="L237" i="42"/>
  <c r="O226" i="42"/>
  <c r="R226" i="42"/>
  <c r="N215" i="42"/>
  <c r="J226" i="42"/>
  <c r="S237" i="42"/>
  <c r="P226" i="42"/>
  <c r="J237" i="42"/>
  <c r="P215" i="42"/>
  <c r="R215" i="42"/>
  <c r="H237" i="42"/>
  <c r="L215" i="42"/>
  <c r="N237" i="42"/>
  <c r="L226" i="42"/>
  <c r="H215" i="42"/>
  <c r="J215" i="42"/>
  <c r="Q237" i="42"/>
  <c r="O215" i="42"/>
  <c r="L235" i="42"/>
  <c r="R217" i="42"/>
  <c r="O238" i="42"/>
  <c r="R221" i="42"/>
  <c r="H222" i="42"/>
  <c r="P229" i="42"/>
  <c r="S226" i="42"/>
  <c r="H226" i="42"/>
  <c r="R223" i="42"/>
  <c r="L233" i="42"/>
  <c r="O229" i="42"/>
  <c r="N218" i="42"/>
  <c r="O234" i="42"/>
  <c r="R225" i="42"/>
  <c r="L227" i="42"/>
  <c r="P228" i="42"/>
  <c r="S229" i="42"/>
  <c r="R233" i="42"/>
  <c r="J216" i="42"/>
  <c r="J222" i="42"/>
  <c r="N220" i="42"/>
  <c r="P234" i="42"/>
  <c r="S223" i="42"/>
  <c r="J238" i="42"/>
  <c r="N226" i="42"/>
  <c r="H236" i="42"/>
  <c r="R230" i="42"/>
  <c r="H238" i="42"/>
  <c r="M233" i="42"/>
  <c r="H231" i="42"/>
  <c r="R220" i="42"/>
  <c r="O227" i="42"/>
  <c r="L216" i="42"/>
  <c r="M230" i="42"/>
  <c r="R232" i="42"/>
  <c r="O230" i="42"/>
  <c r="S215" i="42"/>
  <c r="S235" i="42"/>
  <c r="S219" i="42"/>
  <c r="Q236" i="42"/>
  <c r="J232" i="42"/>
  <c r="L232" i="42"/>
  <c r="O219" i="42"/>
  <c r="N234" i="42"/>
  <c r="N221" i="42"/>
  <c r="M235" i="42"/>
  <c r="R237" i="42"/>
  <c r="M236" i="42"/>
  <c r="J233" i="42"/>
  <c r="M216" i="42"/>
  <c r="P222" i="42"/>
  <c r="S234" i="42"/>
  <c r="N235" i="42"/>
  <c r="M217" i="42"/>
  <c r="N238" i="42"/>
  <c r="R222" i="42"/>
  <c r="H229" i="42"/>
  <c r="H228" i="42"/>
  <c r="J217" i="42"/>
  <c r="R224" i="42"/>
  <c r="L230" i="42"/>
  <c r="M238" i="42"/>
  <c r="N216" i="42"/>
  <c r="N228" i="42"/>
  <c r="H235" i="42"/>
  <c r="M225" i="42"/>
  <c r="J236" i="42"/>
  <c r="M232" i="42"/>
  <c r="L229" i="42"/>
  <c r="S222" i="42"/>
  <c r="O225" i="42"/>
  <c r="R231" i="42"/>
  <c r="P227" i="42"/>
  <c r="H230" i="42"/>
  <c r="P216" i="42"/>
  <c r="S224" i="42"/>
  <c r="M224" i="42"/>
  <c r="Q238" i="42"/>
  <c r="P219" i="42"/>
  <c r="R229" i="42"/>
  <c r="O236" i="42"/>
  <c r="N217" i="42"/>
  <c r="M222" i="42"/>
  <c r="R234" i="42"/>
  <c r="M219" i="42"/>
  <c r="O228" i="42"/>
  <c r="N222" i="42"/>
  <c r="O216" i="42"/>
  <c r="L221" i="42"/>
  <c r="J227" i="42"/>
  <c r="M223" i="42"/>
  <c r="L234" i="42"/>
  <c r="O220" i="42"/>
  <c r="J234" i="42"/>
  <c r="J218" i="42"/>
  <c r="P233" i="42"/>
  <c r="O232" i="42"/>
  <c r="H217" i="42"/>
  <c r="M228" i="42"/>
  <c r="Q233" i="42"/>
  <c r="H220" i="42"/>
  <c r="N236" i="42"/>
  <c r="J223" i="42"/>
  <c r="N233" i="42"/>
  <c r="J221" i="42"/>
  <c r="P237" i="42"/>
  <c r="O218" i="42"/>
  <c r="N227" i="42"/>
  <c r="R227" i="42"/>
  <c r="N219" i="42"/>
  <c r="H219" i="42"/>
  <c r="O233" i="42"/>
  <c r="O221" i="42"/>
  <c r="O235" i="42"/>
  <c r="L225" i="42"/>
  <c r="P230" i="42"/>
  <c r="P220" i="42"/>
  <c r="S218" i="42"/>
  <c r="P224" i="42"/>
  <c r="Q234" i="42"/>
  <c r="O222" i="42"/>
  <c r="S220" i="42"/>
  <c r="H224" i="42"/>
  <c r="Q235" i="42"/>
  <c r="O231" i="42"/>
  <c r="P225" i="42"/>
  <c r="N223" i="42"/>
  <c r="L224" i="42"/>
  <c r="S221" i="42"/>
  <c r="R238" i="42"/>
  <c r="S233" i="42"/>
  <c r="S236" i="42"/>
  <c r="L238" i="42"/>
  <c r="J225" i="42"/>
  <c r="S225" i="42"/>
  <c r="J230" i="42"/>
  <c r="S227" i="42"/>
  <c r="S230" i="42"/>
  <c r="L236" i="42"/>
  <c r="N232" i="42"/>
  <c r="J219" i="42"/>
  <c r="R235" i="42"/>
  <c r="H221" i="42"/>
  <c r="J229" i="42"/>
  <c r="J224" i="42"/>
  <c r="R236" i="42"/>
  <c r="H218" i="42"/>
  <c r="M226" i="42"/>
  <c r="L220" i="42"/>
  <c r="L222" i="42"/>
  <c r="R228" i="42"/>
  <c r="H233" i="42"/>
  <c r="O237" i="42"/>
  <c r="L219" i="42"/>
  <c r="H216" i="42"/>
  <c r="N230" i="42"/>
  <c r="M215" i="42"/>
  <c r="H225" i="42"/>
  <c r="P231" i="42"/>
  <c r="J220" i="42"/>
  <c r="N225" i="42"/>
  <c r="L217" i="42"/>
  <c r="O223" i="42"/>
  <c r="L218" i="42"/>
  <c r="H234" i="42"/>
  <c r="H223" i="42"/>
  <c r="O224" i="42"/>
  <c r="M234" i="42"/>
  <c r="R218" i="42"/>
  <c r="J231" i="42"/>
  <c r="J235" i="42"/>
  <c r="M231" i="42"/>
  <c r="O217" i="42"/>
  <c r="P223" i="42"/>
  <c r="R216" i="42"/>
  <c r="M220" i="42"/>
  <c r="P217" i="42"/>
  <c r="P238" i="42"/>
  <c r="M229" i="42"/>
  <c r="M227" i="42"/>
  <c r="N229" i="42"/>
  <c r="S231" i="42"/>
  <c r="S216" i="42"/>
  <c r="J228" i="42"/>
  <c r="R219" i="42"/>
  <c r="P235" i="42"/>
  <c r="L231" i="42"/>
  <c r="M218" i="42"/>
  <c r="P232" i="42"/>
  <c r="H232" i="42"/>
  <c r="S238" i="42"/>
  <c r="N224" i="42"/>
  <c r="L228" i="42"/>
  <c r="N231" i="42"/>
  <c r="L223" i="42"/>
  <c r="P218" i="42"/>
  <c r="P221" i="42"/>
  <c r="S228" i="42"/>
  <c r="H227" i="42"/>
  <c r="M221" i="42"/>
  <c r="S217" i="42"/>
  <c r="S232" i="42"/>
  <c r="P236" i="42"/>
  <c r="CD43" i="24"/>
  <c r="P204" i="42"/>
  <c r="J124" i="41"/>
  <c r="E33" i="8"/>
  <c r="CC48" i="28"/>
  <c r="CC49" i="28" s="1"/>
  <c r="CD212" i="28"/>
  <c r="CD47" i="28" s="1"/>
  <c r="CH1" i="33"/>
  <c r="CG5" i="33"/>
  <c r="CG2" i="33"/>
  <c r="CG4" i="33" s="1"/>
  <c r="CH6" i="34"/>
  <c r="CI1" i="34"/>
  <c r="CH2" i="34"/>
  <c r="CD212" i="30"/>
  <c r="CD47" i="30" s="1"/>
  <c r="AA229" i="41"/>
  <c r="AF229" i="41" s="1"/>
  <c r="CF34" i="17"/>
  <c r="AA231" i="41"/>
  <c r="AF231" i="41" s="1"/>
  <c r="CF34" i="26"/>
  <c r="CC48" i="29"/>
  <c r="CC49" i="29" s="1"/>
  <c r="CC48" i="30"/>
  <c r="CC49" i="30" s="1"/>
  <c r="G32" i="8"/>
  <c r="CD208" i="29"/>
  <c r="CD22" i="29" s="1"/>
  <c r="CD212" i="29"/>
  <c r="CD47" i="29" s="1"/>
  <c r="E7" i="40"/>
  <c r="F134" i="37" s="1"/>
  <c r="C6" i="38" a="1"/>
  <c r="D83" i="38" s="1"/>
  <c r="AP2" i="35"/>
  <c r="Q50" i="35" s="1"/>
  <c r="H104" i="18"/>
  <c r="H105" i="18"/>
  <c r="H106" i="18"/>
  <c r="CE207" i="28"/>
  <c r="CE211" i="28"/>
  <c r="CE207" i="29"/>
  <c r="CE211" i="29"/>
  <c r="CE211" i="30"/>
  <c r="CE207" i="30"/>
  <c r="CF207" i="28"/>
  <c r="CF211" i="28"/>
  <c r="CD208" i="28"/>
  <c r="CD22" i="28" s="1"/>
  <c r="CD208" i="30"/>
  <c r="CD22" i="30" s="1"/>
  <c r="CF207" i="29"/>
  <c r="CF211" i="29"/>
  <c r="CF207" i="30"/>
  <c r="CF211" i="30"/>
  <c r="CE206" i="29"/>
  <c r="CE210" i="29"/>
  <c r="CF210" i="30"/>
  <c r="CF206" i="30"/>
  <c r="CF206" i="28"/>
  <c r="CF210" i="28"/>
  <c r="CF206" i="29"/>
  <c r="CF210" i="29"/>
  <c r="CE206" i="30"/>
  <c r="CE210" i="30"/>
  <c r="CE210" i="28"/>
  <c r="CE206" i="28"/>
  <c r="M208" i="41"/>
  <c r="M276" i="41"/>
  <c r="M345" i="41"/>
  <c r="M414" i="41"/>
  <c r="R208" i="41"/>
  <c r="R276" i="41"/>
  <c r="R345" i="41"/>
  <c r="N208" i="41"/>
  <c r="Q208" i="41" s="1"/>
  <c r="N345" i="41"/>
  <c r="Q345" i="41" s="1"/>
  <c r="R414" i="41"/>
  <c r="N414" i="41"/>
  <c r="Q414" i="41" s="1"/>
  <c r="N276" i="41"/>
  <c r="Q276" i="41" s="1"/>
  <c r="L276" i="41"/>
  <c r="O276" i="41"/>
  <c r="L345" i="41"/>
  <c r="O345" i="41"/>
  <c r="CE64" i="37"/>
  <c r="CE12" i="37" s="1"/>
  <c r="CE56" i="31"/>
  <c r="CE54" i="31"/>
  <c r="CE58" i="31" s="1"/>
  <c r="CD51" i="31"/>
  <c r="CD48" i="31"/>
  <c r="CD49" i="31" s="1"/>
  <c r="CD50" i="31"/>
  <c r="CD23" i="37"/>
  <c r="CD59" i="31"/>
  <c r="CC23" i="37"/>
  <c r="CC9" i="37" s="1"/>
  <c r="CC69" i="37" s="1"/>
  <c r="CC59" i="31"/>
  <c r="CE47" i="31"/>
  <c r="CD35" i="37"/>
  <c r="CD10" i="37" s="1"/>
  <c r="CD57" i="31"/>
  <c r="CD47" i="37"/>
  <c r="CD11" i="37" s="1"/>
  <c r="CD98" i="37" s="1"/>
  <c r="CD55" i="31"/>
  <c r="CF45" i="31"/>
  <c r="CF61" i="31" s="1"/>
  <c r="CF62" i="31" s="1"/>
  <c r="CF43" i="31"/>
  <c r="CF53" i="31" s="1"/>
  <c r="CF52" i="37"/>
  <c r="CF50" i="37" s="1"/>
  <c r="CF24" i="31"/>
  <c r="AA232" i="41"/>
  <c r="AA300" i="41"/>
  <c r="AA438" i="41"/>
  <c r="AA369" i="41"/>
  <c r="AF369" i="41" s="1"/>
  <c r="AA366" i="41"/>
  <c r="AA297" i="41"/>
  <c r="AA435" i="41"/>
  <c r="AA230" i="41"/>
  <c r="AA367" i="41"/>
  <c r="AA436" i="41"/>
  <c r="AA298" i="41"/>
  <c r="AA233" i="41"/>
  <c r="AF233" i="41" s="1"/>
  <c r="AA301" i="41"/>
  <c r="AA370" i="41"/>
  <c r="AA439" i="41"/>
  <c r="CE37" i="29"/>
  <c r="CE52" i="29" s="1"/>
  <c r="CE53" i="29" s="1"/>
  <c r="CE55" i="29" s="1"/>
  <c r="AA368" i="41"/>
  <c r="AA437" i="41"/>
  <c r="AA299" i="41"/>
  <c r="AA234" i="41"/>
  <c r="AA440" i="41"/>
  <c r="AA371" i="41"/>
  <c r="AA302" i="41"/>
  <c r="F99" i="15"/>
  <c r="J99" i="15" s="1"/>
  <c r="G99" i="15"/>
  <c r="K99" i="15" s="1"/>
  <c r="H99" i="15"/>
  <c r="L99" i="15" s="1"/>
  <c r="BW131" i="37"/>
  <c r="BX129" i="37"/>
  <c r="CE35" i="26"/>
  <c r="CE50" i="26" s="1"/>
  <c r="CE51" i="26" s="1"/>
  <c r="CE53" i="26" s="1"/>
  <c r="CE35" i="17"/>
  <c r="CE50" i="17" s="1"/>
  <c r="CE51" i="17" s="1"/>
  <c r="CE53" i="17" s="1"/>
  <c r="CC92" i="37"/>
  <c r="CC93" i="37"/>
  <c r="CC95" i="37"/>
  <c r="CC122" i="37"/>
  <c r="CE30" i="37"/>
  <c r="CE41" i="27"/>
  <c r="CB75" i="37"/>
  <c r="CB77" i="37"/>
  <c r="CB76" i="37"/>
  <c r="CB71" i="37"/>
  <c r="CB70" i="37"/>
  <c r="CB72" i="37"/>
  <c r="CE41" i="25"/>
  <c r="CE27" i="37"/>
  <c r="CE41" i="30"/>
  <c r="CE45" i="37"/>
  <c r="CE44" i="30"/>
  <c r="AB234" i="41"/>
  <c r="AG234" i="41" s="1"/>
  <c r="CF54" i="28"/>
  <c r="CF40" i="28"/>
  <c r="CE43" i="29"/>
  <c r="CE32" i="37"/>
  <c r="CD45" i="28"/>
  <c r="CD19" i="37"/>
  <c r="CE39" i="27"/>
  <c r="CE42" i="37"/>
  <c r="CE42" i="27"/>
  <c r="CE18" i="37" s="1"/>
  <c r="CB67" i="37"/>
  <c r="CD45" i="29"/>
  <c r="CD20" i="37"/>
  <c r="CD43" i="17"/>
  <c r="CD14" i="37"/>
  <c r="CE35" i="25"/>
  <c r="CE50" i="25" s="1"/>
  <c r="CE51" i="25" s="1"/>
  <c r="CE53" i="25" s="1"/>
  <c r="CB68" i="37"/>
  <c r="CF55" i="18"/>
  <c r="CF59" i="18"/>
  <c r="CE42" i="25"/>
  <c r="CE39" i="25"/>
  <c r="CE39" i="37"/>
  <c r="CC98" i="37"/>
  <c r="CE38" i="37"/>
  <c r="CE39" i="17"/>
  <c r="CE42" i="17"/>
  <c r="E101" i="15"/>
  <c r="I101" i="15" s="1"/>
  <c r="I100" i="15"/>
  <c r="CE37" i="28"/>
  <c r="CE52" i="28" s="1"/>
  <c r="CE53" i="28" s="1"/>
  <c r="CE55" i="28" s="1"/>
  <c r="CE41" i="26"/>
  <c r="CE28" i="37"/>
  <c r="CF48" i="24"/>
  <c r="CF38" i="24"/>
  <c r="AB232" i="41"/>
  <c r="AG232" i="41" s="1"/>
  <c r="CF54" i="29"/>
  <c r="CF40" i="29"/>
  <c r="CF42" i="29"/>
  <c r="CE43" i="28"/>
  <c r="CE31" i="37"/>
  <c r="CE42" i="26"/>
  <c r="CE39" i="26"/>
  <c r="CE40" i="37"/>
  <c r="CE39" i="24"/>
  <c r="CE41" i="37"/>
  <c r="CE42" i="24"/>
  <c r="CE17" i="37" s="1"/>
  <c r="CD43" i="25"/>
  <c r="CD15" i="37"/>
  <c r="CC99" i="37"/>
  <c r="CF38" i="17"/>
  <c r="CF52" i="17"/>
  <c r="AB229" i="41"/>
  <c r="AG229" i="41" s="1"/>
  <c r="CF54" i="30"/>
  <c r="CF40" i="30"/>
  <c r="CF42" i="30"/>
  <c r="CD43" i="26"/>
  <c r="CD16" i="37"/>
  <c r="CE41" i="28"/>
  <c r="CE43" i="37"/>
  <c r="CE44" i="28"/>
  <c r="CD45" i="30"/>
  <c r="CD21" i="37"/>
  <c r="CB73" i="37"/>
  <c r="CB69" i="37"/>
  <c r="CC97" i="37"/>
  <c r="CF52" i="25"/>
  <c r="CF38" i="25"/>
  <c r="CF55" i="32"/>
  <c r="CF59" i="32"/>
  <c r="V210" i="41" s="1"/>
  <c r="S210" i="41" s="1"/>
  <c r="K253" i="41" s="1"/>
  <c r="CE29" i="37"/>
  <c r="CE41" i="24"/>
  <c r="CE43" i="30"/>
  <c r="CE33" i="37"/>
  <c r="CF38" i="27"/>
  <c r="CF48" i="27"/>
  <c r="CE41" i="29"/>
  <c r="CE44" i="29"/>
  <c r="CE44" i="37"/>
  <c r="CC96" i="37"/>
  <c r="CC130" i="37"/>
  <c r="CC100" i="37"/>
  <c r="CC102" i="37"/>
  <c r="CC101" i="37"/>
  <c r="CE35" i="27"/>
  <c r="CE46" i="27" s="1"/>
  <c r="CE35" i="24"/>
  <c r="CE46" i="24" s="1"/>
  <c r="CE47" i="24" s="1"/>
  <c r="CE49" i="24" s="1"/>
  <c r="CE41" i="17"/>
  <c r="CE26" i="37"/>
  <c r="CE37" i="30"/>
  <c r="CE52" i="30" s="1"/>
  <c r="CE53" i="30" s="1"/>
  <c r="CE55" i="30" s="1"/>
  <c r="CF52" i="26"/>
  <c r="CF38" i="26"/>
  <c r="K126" i="41" l="1"/>
  <c r="N331" i="41"/>
  <c r="L125" i="41"/>
  <c r="L126" i="41"/>
  <c r="Q331" i="41"/>
  <c r="K125" i="41"/>
  <c r="CE43" i="24"/>
  <c r="J126" i="41"/>
  <c r="Q194" i="41"/>
  <c r="W28" i="35"/>
  <c r="AE45" i="35"/>
  <c r="AB47" i="35" s="1"/>
  <c r="CD48" i="30"/>
  <c r="CD49" i="30" s="1"/>
  <c r="CD48" i="28"/>
  <c r="CD49" i="28" s="1"/>
  <c r="U21" i="35"/>
  <c r="T25" i="35"/>
  <c r="N46" i="35"/>
  <c r="S25" i="35"/>
  <c r="Y42" i="35"/>
  <c r="P43" i="35"/>
  <c r="E48" i="15"/>
  <c r="E75" i="15" s="1"/>
  <c r="F75" i="15" s="1"/>
  <c r="W36" i="35"/>
  <c r="T47" i="35"/>
  <c r="N37" i="35"/>
  <c r="Y37" i="35"/>
  <c r="Q43" i="35"/>
  <c r="S17" i="35"/>
  <c r="S29" i="35"/>
  <c r="P35" i="35"/>
  <c r="O43" i="35"/>
  <c r="N39" i="35"/>
  <c r="AA43" i="35"/>
  <c r="Q47" i="35"/>
  <c r="AB29" i="35"/>
  <c r="W44" i="35"/>
  <c r="S35" i="35"/>
  <c r="AA22" i="35"/>
  <c r="S28" i="35"/>
  <c r="S22" i="35"/>
  <c r="S42" i="35"/>
  <c r="N36" i="35"/>
  <c r="T35" i="35"/>
  <c r="F18" i="35"/>
  <c r="P17" i="35"/>
  <c r="W30" i="35"/>
  <c r="Y49" i="35"/>
  <c r="AB22" i="35"/>
  <c r="AD24" i="35"/>
  <c r="W35" i="35"/>
  <c r="N44" i="35"/>
  <c r="O36" i="35"/>
  <c r="R40" i="35"/>
  <c r="Y18" i="35"/>
  <c r="S18" i="35"/>
  <c r="S47" i="35"/>
  <c r="AA44" i="35"/>
  <c r="T26" i="35"/>
  <c r="W29" i="35"/>
  <c r="O48" i="35"/>
  <c r="T17" i="35"/>
  <c r="T37" i="35"/>
  <c r="AA42" i="35"/>
  <c r="U22" i="35"/>
  <c r="Y46" i="35"/>
  <c r="T40" i="35"/>
  <c r="W46" i="35"/>
  <c r="R35" i="35"/>
  <c r="O35" i="35"/>
  <c r="S48" i="35"/>
  <c r="Y40" i="35"/>
  <c r="S43" i="35"/>
  <c r="AC30" i="35"/>
  <c r="W25" i="35"/>
  <c r="Y30" i="35"/>
  <c r="S21" i="35"/>
  <c r="S26" i="35"/>
  <c r="Y22" i="35"/>
  <c r="Z50" i="35"/>
  <c r="AA39" i="35"/>
  <c r="F16" i="35"/>
  <c r="U25" i="35"/>
  <c r="N43" i="35"/>
  <c r="Y48" i="35"/>
  <c r="AA48" i="35"/>
  <c r="AB30" i="35"/>
  <c r="P37" i="35"/>
  <c r="S46" i="35"/>
  <c r="AC22" i="35"/>
  <c r="AA29" i="35"/>
  <c r="P36" i="35"/>
  <c r="U29" i="35"/>
  <c r="T36" i="35"/>
  <c r="AC8" i="35"/>
  <c r="BF8" i="35" s="1"/>
  <c r="AA36" i="35"/>
  <c r="CE212" i="30"/>
  <c r="CE47" i="30" s="1"/>
  <c r="E32" i="38"/>
  <c r="D31" i="38"/>
  <c r="D42" i="38"/>
  <c r="D46" i="38"/>
  <c r="C65" i="38"/>
  <c r="E23" i="38"/>
  <c r="C81" i="38"/>
  <c r="E81" i="38"/>
  <c r="E19" i="38"/>
  <c r="D72" i="38"/>
  <c r="D13" i="38"/>
  <c r="D7" i="38"/>
  <c r="C23" i="38"/>
  <c r="C11" i="38"/>
  <c r="E6" i="38"/>
  <c r="D76" i="38"/>
  <c r="D25" i="38"/>
  <c r="D24" i="38"/>
  <c r="D44" i="38"/>
  <c r="D32" i="38"/>
  <c r="C63" i="38"/>
  <c r="D33" i="38"/>
  <c r="C49" i="38"/>
  <c r="C68" i="38"/>
  <c r="E64" i="38"/>
  <c r="C80" i="38"/>
  <c r="E50" i="38"/>
  <c r="C77" i="38"/>
  <c r="D81" i="38"/>
  <c r="D41" i="38"/>
  <c r="C34" i="38"/>
  <c r="E31" i="38"/>
  <c r="D48" i="38"/>
  <c r="C79" i="38"/>
  <c r="E45" i="38"/>
  <c r="E25" i="38"/>
  <c r="C82" i="38"/>
  <c r="D40" i="38"/>
  <c r="C13" i="38"/>
  <c r="E53" i="38"/>
  <c r="D38" i="38"/>
  <c r="C21" i="38"/>
  <c r="E18" i="38"/>
  <c r="D30" i="38"/>
  <c r="D12" i="38"/>
  <c r="E80" i="38"/>
  <c r="E71" i="38"/>
  <c r="D43" i="38"/>
  <c r="E57" i="38"/>
  <c r="E24" i="38"/>
  <c r="D47" i="38"/>
  <c r="C35" i="38"/>
  <c r="E12" i="38"/>
  <c r="C84" i="38"/>
  <c r="E56" i="38"/>
  <c r="C17" i="38"/>
  <c r="C50" i="38"/>
  <c r="E60" i="38"/>
  <c r="E59" i="38"/>
  <c r="D56" i="38"/>
  <c r="C31" i="38"/>
  <c r="C58" i="38"/>
  <c r="C40" i="38"/>
  <c r="C20" i="38"/>
  <c r="C78" i="38"/>
  <c r="C52" i="38"/>
  <c r="D54" i="38"/>
  <c r="C45" i="38"/>
  <c r="C55" i="38"/>
  <c r="D65" i="38"/>
  <c r="D14" i="38"/>
  <c r="C57" i="38"/>
  <c r="E46" i="38"/>
  <c r="E13" i="38"/>
  <c r="D58" i="38"/>
  <c r="E11" i="38"/>
  <c r="D62" i="38"/>
  <c r="D57" i="38"/>
  <c r="D61" i="38"/>
  <c r="E49" i="38"/>
  <c r="E52" i="38"/>
  <c r="C76" i="38"/>
  <c r="D60" i="38"/>
  <c r="C73" i="38"/>
  <c r="E34" i="38"/>
  <c r="E26" i="38"/>
  <c r="C47" i="38"/>
  <c r="C71" i="38"/>
  <c r="E30" i="38"/>
  <c r="E65" i="38"/>
  <c r="D79" i="38"/>
  <c r="D74" i="38"/>
  <c r="C67" i="38"/>
  <c r="E44" i="38"/>
  <c r="C54" i="38"/>
  <c r="E51" i="38"/>
  <c r="D34" i="38"/>
  <c r="C29" i="38"/>
  <c r="C74" i="38"/>
  <c r="D26" i="38"/>
  <c r="C24" i="38"/>
  <c r="C38" i="38"/>
  <c r="C26" i="38"/>
  <c r="CJ1" i="34"/>
  <c r="CI6" i="34"/>
  <c r="CI2" i="34"/>
  <c r="CI1" i="33"/>
  <c r="CH5" i="33"/>
  <c r="CH2" i="33"/>
  <c r="D6" i="38"/>
  <c r="C37" i="38"/>
  <c r="E9" i="38"/>
  <c r="E85" i="38"/>
  <c r="C9" i="38"/>
  <c r="D49" i="38"/>
  <c r="C18" i="38"/>
  <c r="D77" i="38"/>
  <c r="D37" i="38"/>
  <c r="D21" i="38"/>
  <c r="E58" i="38"/>
  <c r="E63" i="38"/>
  <c r="D70" i="38"/>
  <c r="C30" i="38"/>
  <c r="D20" i="38"/>
  <c r="E14" i="38"/>
  <c r="C53" i="38"/>
  <c r="E83" i="38"/>
  <c r="E21" i="38"/>
  <c r="D9" i="38"/>
  <c r="E75" i="38"/>
  <c r="D27" i="38"/>
  <c r="E84" i="38"/>
  <c r="D75" i="38"/>
  <c r="C14" i="38"/>
  <c r="D73" i="38"/>
  <c r="E38" i="38"/>
  <c r="D17" i="38"/>
  <c r="D59" i="38"/>
  <c r="C85" i="38"/>
  <c r="E72" i="38"/>
  <c r="D64" i="38"/>
  <c r="E28" i="38"/>
  <c r="D69" i="38"/>
  <c r="D52" i="38"/>
  <c r="D19" i="38"/>
  <c r="C36" i="38"/>
  <c r="C27" i="38"/>
  <c r="E27" i="38"/>
  <c r="E43" i="38"/>
  <c r="E62" i="38"/>
  <c r="E73" i="38"/>
  <c r="C83" i="38"/>
  <c r="D84" i="38"/>
  <c r="C56" i="38"/>
  <c r="D36" i="38"/>
  <c r="D71" i="38"/>
  <c r="C8" i="38"/>
  <c r="C51" i="38"/>
  <c r="D55" i="38"/>
  <c r="C39" i="38"/>
  <c r="E82" i="38"/>
  <c r="E83" i="34"/>
  <c r="AA35" i="35"/>
  <c r="AA18" i="35"/>
  <c r="U24" i="35"/>
  <c r="AA17" i="35"/>
  <c r="E103" i="37"/>
  <c r="E115" i="37" s="1"/>
  <c r="AD30" i="35"/>
  <c r="AC24" i="35"/>
  <c r="AC18" i="35"/>
  <c r="W49" i="35"/>
  <c r="AB18" i="35"/>
  <c r="AA28" i="35"/>
  <c r="T21" i="35"/>
  <c r="N40" i="35"/>
  <c r="Q39" i="35"/>
  <c r="Y39" i="35"/>
  <c r="AC26" i="35"/>
  <c r="R43" i="35"/>
  <c r="P47" i="35"/>
  <c r="Y25" i="35"/>
  <c r="Y24" i="35"/>
  <c r="T39" i="35"/>
  <c r="AB28" i="35"/>
  <c r="Y44" i="35"/>
  <c r="Y36" i="35"/>
  <c r="Q36" i="35"/>
  <c r="O40" i="35"/>
  <c r="AD22" i="35"/>
  <c r="P46" i="35"/>
  <c r="T24" i="35"/>
  <c r="W19" i="35"/>
  <c r="W17" i="35"/>
  <c r="P44" i="35"/>
  <c r="S24" i="35"/>
  <c r="P29" i="35"/>
  <c r="T48" i="35"/>
  <c r="CE208" i="30"/>
  <c r="CE22" i="30" s="1"/>
  <c r="CF208" i="28"/>
  <c r="CF22" i="28" s="1"/>
  <c r="CE212" i="29"/>
  <c r="CE47" i="29" s="1"/>
  <c r="CD48" i="29"/>
  <c r="CD49" i="29" s="1"/>
  <c r="CE208" i="29"/>
  <c r="CE22" i="29" s="1"/>
  <c r="CF208" i="29"/>
  <c r="CF22" i="29" s="1"/>
  <c r="C33" i="38"/>
  <c r="E74" i="38"/>
  <c r="C75" i="38"/>
  <c r="C59" i="38"/>
  <c r="E76" i="38"/>
  <c r="E70" i="38"/>
  <c r="C69" i="38"/>
  <c r="C60" i="38"/>
  <c r="E42" i="38"/>
  <c r="C32" i="38"/>
  <c r="E33" i="38"/>
  <c r="C64" i="38"/>
  <c r="D53" i="38"/>
  <c r="C25" i="38"/>
  <c r="C6" i="38"/>
  <c r="D8" i="38"/>
  <c r="D16" i="38"/>
  <c r="C62" i="38"/>
  <c r="E55" i="38"/>
  <c r="D10" i="38"/>
  <c r="D18" i="38"/>
  <c r="C70" i="38"/>
  <c r="C61" i="38"/>
  <c r="E17" i="38"/>
  <c r="D39" i="38"/>
  <c r="D28" i="38"/>
  <c r="D45" i="38"/>
  <c r="C19" i="38"/>
  <c r="C48" i="38"/>
  <c r="D11" i="38"/>
  <c r="C12" i="38"/>
  <c r="E39" i="38"/>
  <c r="D35" i="38"/>
  <c r="C41" i="38"/>
  <c r="D85" i="38"/>
  <c r="C28" i="38"/>
  <c r="E10" i="38"/>
  <c r="E47" i="38"/>
  <c r="E66" i="38"/>
  <c r="C16" i="38"/>
  <c r="E22" i="38"/>
  <c r="D80" i="38"/>
  <c r="E37" i="38"/>
  <c r="C46" i="38"/>
  <c r="E7" i="38"/>
  <c r="D23" i="38"/>
  <c r="D15" i="38"/>
  <c r="E61" i="38"/>
  <c r="C42" i="38"/>
  <c r="C43" i="38"/>
  <c r="D22" i="38"/>
  <c r="E48" i="38"/>
  <c r="E69" i="38"/>
  <c r="D29" i="38"/>
  <c r="C22" i="38"/>
  <c r="E16" i="38"/>
  <c r="D78" i="38"/>
  <c r="D82" i="38"/>
  <c r="C15" i="38"/>
  <c r="C44" i="38"/>
  <c r="E77" i="38"/>
  <c r="E15" i="38"/>
  <c r="D68" i="38"/>
  <c r="D63" i="38"/>
  <c r="C10" i="38"/>
  <c r="E20" i="38"/>
  <c r="D51" i="38"/>
  <c r="E36" i="38"/>
  <c r="C72" i="38"/>
  <c r="E8" i="38"/>
  <c r="E40" i="38"/>
  <c r="D50" i="38"/>
  <c r="E41" i="38"/>
  <c r="C66" i="38"/>
  <c r="D66" i="38"/>
  <c r="D67" i="38"/>
  <c r="E67" i="38"/>
  <c r="E29" i="38"/>
  <c r="E68" i="38"/>
  <c r="C7" i="38"/>
  <c r="E79" i="38"/>
  <c r="E78" i="38"/>
  <c r="E54" i="38"/>
  <c r="E35" i="38"/>
  <c r="N42" i="35"/>
  <c r="Y43" i="35"/>
  <c r="P42" i="35"/>
  <c r="AA24" i="35"/>
  <c r="Y28" i="35"/>
  <c r="W37" i="35"/>
  <c r="U26" i="35"/>
  <c r="R10" i="35"/>
  <c r="AU10" i="35" s="1"/>
  <c r="AC21" i="35"/>
  <c r="O39" i="35"/>
  <c r="N35" i="35"/>
  <c r="N48" i="35"/>
  <c r="W26" i="35"/>
  <c r="U17" i="35"/>
  <c r="Y35" i="35"/>
  <c r="O46" i="35"/>
  <c r="W21" i="35"/>
  <c r="AD21" i="35"/>
  <c r="AA37" i="35"/>
  <c r="T22" i="35"/>
  <c r="O44" i="35"/>
  <c r="AC29" i="35"/>
  <c r="S40" i="35"/>
  <c r="F17" i="35"/>
  <c r="N47" i="35"/>
  <c r="AB17" i="35"/>
  <c r="P40" i="35"/>
  <c r="U30" i="35"/>
  <c r="AD29" i="35"/>
  <c r="P25" i="35"/>
  <c r="E320" i="33"/>
  <c r="AC19" i="35"/>
  <c r="AD28" i="35"/>
  <c r="W18" i="35"/>
  <c r="AA19" i="35"/>
  <c r="S39" i="35"/>
  <c r="AC17" i="35"/>
  <c r="U28" i="35"/>
  <c r="AD26" i="35"/>
  <c r="S44" i="35"/>
  <c r="Y26" i="35"/>
  <c r="AA26" i="35"/>
  <c r="AB24" i="35"/>
  <c r="R44" i="35"/>
  <c r="F21" i="35"/>
  <c r="T29" i="35"/>
  <c r="AD18" i="35"/>
  <c r="R42" i="35"/>
  <c r="O2" i="35"/>
  <c r="Q48" i="35"/>
  <c r="AB25" i="35"/>
  <c r="T28" i="35"/>
  <c r="AD17" i="35"/>
  <c r="R39" i="35"/>
  <c r="T19" i="35"/>
  <c r="S30" i="35"/>
  <c r="AA47" i="35"/>
  <c r="W47" i="35"/>
  <c r="U18" i="35"/>
  <c r="O47" i="35"/>
  <c r="W39" i="35"/>
  <c r="Q35" i="35"/>
  <c r="O37" i="35"/>
  <c r="AD25" i="35"/>
  <c r="R37" i="35"/>
  <c r="AA49" i="35"/>
  <c r="AA46" i="35"/>
  <c r="E78" i="37"/>
  <c r="AT125" i="37" s="1"/>
  <c r="Y29" i="35"/>
  <c r="AC25" i="35"/>
  <c r="Q40" i="35"/>
  <c r="AA30" i="35"/>
  <c r="Y19" i="35"/>
  <c r="W40" i="35"/>
  <c r="Y47" i="35"/>
  <c r="E29" i="39"/>
  <c r="G30" i="39" s="1"/>
  <c r="W22" i="35"/>
  <c r="AB26" i="35"/>
  <c r="CE208" i="28"/>
  <c r="CE22" i="28" s="1"/>
  <c r="CF212" i="29"/>
  <c r="CF47" i="29" s="1"/>
  <c r="CE212" i="28"/>
  <c r="CE47" i="28" s="1"/>
  <c r="CF208" i="30"/>
  <c r="CF22" i="30" s="1"/>
  <c r="CF212" i="30"/>
  <c r="CF47" i="30" s="1"/>
  <c r="T42" i="35"/>
  <c r="Q44" i="35"/>
  <c r="P19" i="35"/>
  <c r="F19" i="35"/>
  <c r="AD19" i="35"/>
  <c r="R36" i="35"/>
  <c r="S19" i="35"/>
  <c r="R46" i="35"/>
  <c r="Y21" i="35"/>
  <c r="O42" i="35"/>
  <c r="AB21" i="35"/>
  <c r="Q42" i="35"/>
  <c r="R48" i="35"/>
  <c r="R47" i="35"/>
  <c r="AB19" i="35"/>
  <c r="Q37" i="35"/>
  <c r="Y17" i="35"/>
  <c r="Q46" i="35"/>
  <c r="T46" i="35"/>
  <c r="P28" i="35"/>
  <c r="W43" i="35"/>
  <c r="W48" i="35"/>
  <c r="T18" i="35"/>
  <c r="P39" i="35"/>
  <c r="P24" i="35"/>
  <c r="AC28" i="35"/>
  <c r="P18" i="35"/>
  <c r="AA21" i="35"/>
  <c r="W42" i="35"/>
  <c r="W24" i="35"/>
  <c r="BJ58" i="35"/>
  <c r="P26" i="35"/>
  <c r="S37" i="35"/>
  <c r="F20" i="35"/>
  <c r="P30" i="35"/>
  <c r="AA40" i="35"/>
  <c r="D8" i="35"/>
  <c r="AG8" i="35" s="1"/>
  <c r="U19" i="35"/>
  <c r="T30" i="35"/>
  <c r="P48" i="35"/>
  <c r="S36" i="35"/>
  <c r="AA25" i="35"/>
  <c r="CF212" i="28"/>
  <c r="CF47" i="28" s="1"/>
  <c r="E105" i="31"/>
  <c r="E104" i="31"/>
  <c r="E106" i="31"/>
  <c r="G219" i="30"/>
  <c r="G222" i="30"/>
  <c r="G221" i="30"/>
  <c r="G220" i="30"/>
  <c r="F221" i="30"/>
  <c r="F222" i="30"/>
  <c r="F220" i="30"/>
  <c r="G219" i="29"/>
  <c r="G221" i="29"/>
  <c r="G222" i="29"/>
  <c r="G220" i="29"/>
  <c r="F190" i="26"/>
  <c r="F191" i="26"/>
  <c r="F189" i="26"/>
  <c r="F221" i="29"/>
  <c r="F222" i="29"/>
  <c r="F220" i="29"/>
  <c r="F188" i="25"/>
  <c r="F191" i="25"/>
  <c r="F190" i="25"/>
  <c r="F189" i="25"/>
  <c r="F221" i="28"/>
  <c r="F222" i="28"/>
  <c r="F220" i="28"/>
  <c r="F191" i="27"/>
  <c r="F190" i="27"/>
  <c r="F189" i="27"/>
  <c r="F189" i="17"/>
  <c r="F190" i="17"/>
  <c r="F191" i="17"/>
  <c r="F191" i="24"/>
  <c r="F190" i="24"/>
  <c r="F189" i="24"/>
  <c r="CF35" i="17"/>
  <c r="CF50" i="17" s="1"/>
  <c r="CF51" i="17" s="1"/>
  <c r="CF53" i="17" s="1"/>
  <c r="CF47" i="31"/>
  <c r="CF48" i="31" s="1"/>
  <c r="CF49" i="31" s="1"/>
  <c r="P208" i="41"/>
  <c r="P345" i="41"/>
  <c r="AJ229" i="41"/>
  <c r="K228" i="41" s="1"/>
  <c r="P276" i="41"/>
  <c r="CF64" i="37"/>
  <c r="CF56" i="31"/>
  <c r="CF54" i="31"/>
  <c r="E103" i="31"/>
  <c r="CE48" i="31"/>
  <c r="CE49" i="31" s="1"/>
  <c r="CE51" i="31"/>
  <c r="CE50" i="31"/>
  <c r="CE23" i="37"/>
  <c r="CE59" i="31"/>
  <c r="CE47" i="37"/>
  <c r="CE11" i="37" s="1"/>
  <c r="CE96" i="37" s="1"/>
  <c r="CE55" i="31"/>
  <c r="CE57" i="31"/>
  <c r="CE35" i="37"/>
  <c r="CE10" i="37" s="1"/>
  <c r="O146" i="41"/>
  <c r="F219" i="28"/>
  <c r="N146" i="41"/>
  <c r="O135" i="41"/>
  <c r="N135" i="41"/>
  <c r="F188" i="17"/>
  <c r="O141" i="41"/>
  <c r="F188" i="24"/>
  <c r="N141" i="41"/>
  <c r="O147" i="41"/>
  <c r="N147" i="41"/>
  <c r="F219" i="29"/>
  <c r="O148" i="41"/>
  <c r="N148" i="41"/>
  <c r="F219" i="30"/>
  <c r="O137" i="41"/>
  <c r="N137" i="41"/>
  <c r="F188" i="26"/>
  <c r="CF40" i="26"/>
  <c r="CF41" i="26" s="1"/>
  <c r="AB231" i="41"/>
  <c r="AB368" i="41"/>
  <c r="AB437" i="41"/>
  <c r="AB299" i="41"/>
  <c r="N136" i="41"/>
  <c r="O136" i="41"/>
  <c r="F188" i="27"/>
  <c r="N142" i="41"/>
  <c r="O142" i="41"/>
  <c r="CF40" i="25"/>
  <c r="CF41" i="25" s="1"/>
  <c r="AB230" i="41"/>
  <c r="AB298" i="41"/>
  <c r="AB436" i="41"/>
  <c r="AB367" i="41"/>
  <c r="AG367" i="41" s="1"/>
  <c r="CF40" i="17"/>
  <c r="AB435" i="41"/>
  <c r="AB297" i="41"/>
  <c r="AB366" i="41"/>
  <c r="AG366" i="41" s="1"/>
  <c r="AF302" i="41"/>
  <c r="AF439" i="41"/>
  <c r="AF435" i="41"/>
  <c r="AF230" i="41"/>
  <c r="CF40" i="24"/>
  <c r="CF29" i="37" s="1"/>
  <c r="AB438" i="41"/>
  <c r="AB369" i="41"/>
  <c r="AB300" i="41"/>
  <c r="AF371" i="41"/>
  <c r="AF370" i="41"/>
  <c r="AF297" i="41"/>
  <c r="V416" i="41"/>
  <c r="S416" i="41" s="1"/>
  <c r="K459" i="41" s="1"/>
  <c r="V347" i="41"/>
  <c r="S347" i="41" s="1"/>
  <c r="K390" i="41" s="1"/>
  <c r="V278" i="41"/>
  <c r="S278" i="41" s="1"/>
  <c r="K321" i="41" s="1"/>
  <c r="AF440" i="41"/>
  <c r="AF301" i="41"/>
  <c r="AF366" i="41"/>
  <c r="CF42" i="28"/>
  <c r="CF31" i="37" s="1"/>
  <c r="AB371" i="41"/>
  <c r="AB440" i="41"/>
  <c r="AB302" i="41"/>
  <c r="CF40" i="27"/>
  <c r="CF30" i="37" s="1"/>
  <c r="R204" i="41" s="1"/>
  <c r="AB233" i="41"/>
  <c r="AB439" i="41"/>
  <c r="AB370" i="41"/>
  <c r="AB301" i="41"/>
  <c r="V208" i="41"/>
  <c r="S208" i="41" s="1"/>
  <c r="K251" i="41" s="1"/>
  <c r="V345" i="41"/>
  <c r="S345" i="41" s="1"/>
  <c r="K388" i="41" s="1"/>
  <c r="V414" i="41"/>
  <c r="S414" i="41" s="1"/>
  <c r="K457" i="41" s="1"/>
  <c r="V276" i="41"/>
  <c r="S276" i="41" s="1"/>
  <c r="K319" i="41" s="1"/>
  <c r="AF234" i="41"/>
  <c r="AJ234" i="41" s="1"/>
  <c r="AF299" i="41"/>
  <c r="AF298" i="41"/>
  <c r="AF438" i="41"/>
  <c r="AF437" i="41"/>
  <c r="AF436" i="41"/>
  <c r="AF300" i="41"/>
  <c r="AF368" i="41"/>
  <c r="AF367" i="41"/>
  <c r="AF232" i="41"/>
  <c r="AJ232" i="41" s="1"/>
  <c r="H231" i="41" s="1"/>
  <c r="CF36" i="15"/>
  <c r="E102" i="15" s="1"/>
  <c r="I102" i="15" s="1"/>
  <c r="M82" i="15" s="1"/>
  <c r="H100" i="15"/>
  <c r="L100" i="15" s="1"/>
  <c r="F100" i="15"/>
  <c r="J100" i="15" s="1"/>
  <c r="G100" i="15"/>
  <c r="K100" i="15" s="1"/>
  <c r="G101" i="15"/>
  <c r="K101" i="15" s="1"/>
  <c r="H101" i="15"/>
  <c r="L101" i="15" s="1"/>
  <c r="F101" i="15"/>
  <c r="J101" i="15" s="1"/>
  <c r="BY129" i="37"/>
  <c r="BX131" i="37"/>
  <c r="CC67" i="37"/>
  <c r="CF35" i="25"/>
  <c r="CF50" i="25" s="1"/>
  <c r="CF51" i="25" s="1"/>
  <c r="CF53" i="25" s="1"/>
  <c r="CD99" i="37"/>
  <c r="CF37" i="29"/>
  <c r="CF52" i="29" s="1"/>
  <c r="CF53" i="29" s="1"/>
  <c r="CF55" i="29" s="1"/>
  <c r="CF37" i="28"/>
  <c r="CF52" i="28" s="1"/>
  <c r="CF53" i="28" s="1"/>
  <c r="CF55" i="28" s="1"/>
  <c r="CF37" i="30"/>
  <c r="CF52" i="30" s="1"/>
  <c r="CF53" i="30" s="1"/>
  <c r="CF55" i="30" s="1"/>
  <c r="CF35" i="24"/>
  <c r="CF46" i="24" s="1"/>
  <c r="CF47" i="24" s="1"/>
  <c r="CF49" i="24" s="1"/>
  <c r="CF39" i="27"/>
  <c r="CF42" i="37"/>
  <c r="CF42" i="27"/>
  <c r="CF18" i="37" s="1"/>
  <c r="M204" i="41" s="1"/>
  <c r="Q142" i="41"/>
  <c r="P142" i="41"/>
  <c r="CF33" i="37"/>
  <c r="CF43" i="30"/>
  <c r="CC68" i="37"/>
  <c r="CD92" i="37"/>
  <c r="CD9" i="37"/>
  <c r="CD67" i="37" s="1"/>
  <c r="CE45" i="28"/>
  <c r="CE19" i="37"/>
  <c r="CF45" i="37"/>
  <c r="CF44" i="30"/>
  <c r="CF41" i="30"/>
  <c r="P148" i="41"/>
  <c r="Q148" i="41"/>
  <c r="CE16" i="37"/>
  <c r="CE43" i="26"/>
  <c r="CE43" i="17"/>
  <c r="CE14" i="37"/>
  <c r="CD130" i="37"/>
  <c r="CD101" i="37"/>
  <c r="CD102" i="37"/>
  <c r="CD100" i="37"/>
  <c r="CD94" i="37"/>
  <c r="CD122" i="37"/>
  <c r="CE45" i="30"/>
  <c r="CE21" i="37"/>
  <c r="CF42" i="24"/>
  <c r="CF17" i="37" s="1"/>
  <c r="M203" i="41" s="1"/>
  <c r="CF39" i="24"/>
  <c r="CF41" i="37"/>
  <c r="N203" i="41" s="1"/>
  <c r="Q203" i="41" s="1"/>
  <c r="Q141" i="41"/>
  <c r="P141" i="41"/>
  <c r="CD95" i="37"/>
  <c r="CC73" i="37"/>
  <c r="CC76" i="37"/>
  <c r="CC77" i="37"/>
  <c r="CC75" i="37"/>
  <c r="CC70" i="37"/>
  <c r="CC71" i="37"/>
  <c r="CF35" i="26"/>
  <c r="CF50" i="26" s="1"/>
  <c r="CF51" i="26" s="1"/>
  <c r="CF53" i="26" s="1"/>
  <c r="CE45" i="29"/>
  <c r="CE20" i="37"/>
  <c r="CE47" i="27"/>
  <c r="CE49" i="27" s="1"/>
  <c r="CE43" i="27" s="1"/>
  <c r="CF39" i="26"/>
  <c r="CF40" i="37"/>
  <c r="CF42" i="26"/>
  <c r="Q137" i="41"/>
  <c r="P137" i="41"/>
  <c r="CF35" i="27"/>
  <c r="CF46" i="27" s="1"/>
  <c r="CD93" i="37"/>
  <c r="CF32" i="37"/>
  <c r="CF43" i="29"/>
  <c r="CD96" i="37"/>
  <c r="CD97" i="37"/>
  <c r="CC72" i="37"/>
  <c r="CF39" i="17"/>
  <c r="CF38" i="37"/>
  <c r="N200" i="41" s="1"/>
  <c r="Q200" i="41" s="1"/>
  <c r="CF42" i="17"/>
  <c r="Q135" i="41"/>
  <c r="P135" i="41"/>
  <c r="CF44" i="29"/>
  <c r="CF41" i="29"/>
  <c r="CF44" i="37"/>
  <c r="Q147" i="41"/>
  <c r="P147" i="41"/>
  <c r="CF41" i="28"/>
  <c r="CF43" i="37"/>
  <c r="CF44" i="28"/>
  <c r="P146" i="41"/>
  <c r="Q146" i="41"/>
  <c r="CF39" i="25"/>
  <c r="CF39" i="37"/>
  <c r="CF42" i="25"/>
  <c r="Q136" i="41"/>
  <c r="P136" i="41"/>
  <c r="CE43" i="25"/>
  <c r="CE15" i="37"/>
  <c r="CC74" i="37"/>
  <c r="CF43" i="24" l="1"/>
  <c r="V203" i="41" s="1"/>
  <c r="S203" i="41" s="1"/>
  <c r="K246" i="41" s="1"/>
  <c r="AH74" i="35"/>
  <c r="AS74" i="35"/>
  <c r="AN75" i="35"/>
  <c r="E63" i="15"/>
  <c r="F63" i="15" s="1"/>
  <c r="E64" i="15"/>
  <c r="F64" i="15" s="1"/>
  <c r="E49" i="15"/>
  <c r="F49" i="15" s="1"/>
  <c r="E61" i="15"/>
  <c r="F61" i="15" s="1"/>
  <c r="E68" i="15"/>
  <c r="F68" i="15" s="1"/>
  <c r="E51" i="15"/>
  <c r="F51" i="15" s="1"/>
  <c r="E70" i="15"/>
  <c r="F70" i="15" s="1"/>
  <c r="E76" i="15"/>
  <c r="F76" i="15" s="1"/>
  <c r="E60" i="15"/>
  <c r="F60" i="15" s="1"/>
  <c r="AB48" i="35"/>
  <c r="AH75" i="35"/>
  <c r="E73" i="15"/>
  <c r="F73" i="15" s="1"/>
  <c r="E72" i="15"/>
  <c r="F72" i="15" s="1"/>
  <c r="E69" i="15"/>
  <c r="F69" i="15" s="1"/>
  <c r="E58" i="15"/>
  <c r="F58" i="15" s="1"/>
  <c r="E52" i="15"/>
  <c r="F52" i="15" s="1"/>
  <c r="E54" i="15"/>
  <c r="F54" i="15" s="1"/>
  <c r="E59" i="15"/>
  <c r="F59" i="15" s="1"/>
  <c r="E53" i="15"/>
  <c r="F53" i="15" s="1"/>
  <c r="E50" i="15"/>
  <c r="F50" i="15" s="1"/>
  <c r="E66" i="15"/>
  <c r="F66" i="15" s="1"/>
  <c r="E62" i="15"/>
  <c r="F62" i="15" s="1"/>
  <c r="E67" i="15"/>
  <c r="F67" i="15" s="1"/>
  <c r="E65" i="15"/>
  <c r="F65" i="15" s="1"/>
  <c r="E77" i="15"/>
  <c r="F77" i="15" s="1"/>
  <c r="E74" i="15"/>
  <c r="F74" i="15" s="1"/>
  <c r="E57" i="15"/>
  <c r="F57" i="15" s="1"/>
  <c r="E71" i="15"/>
  <c r="F71" i="15" s="1"/>
  <c r="AY29" i="35"/>
  <c r="AY16" i="35"/>
  <c r="AA12" i="35"/>
  <c r="BC12" i="35" s="1"/>
  <c r="AN74" i="35"/>
  <c r="X302" i="41"/>
  <c r="E301" i="41" s="1"/>
  <c r="H124" i="37"/>
  <c r="AV123" i="37"/>
  <c r="Q123" i="37"/>
  <c r="AD125" i="37"/>
  <c r="R125" i="37"/>
  <c r="AB123" i="37"/>
  <c r="AY124" i="37"/>
  <c r="U125" i="37"/>
  <c r="AH124" i="37"/>
  <c r="BJ124" i="37"/>
  <c r="BM124" i="37"/>
  <c r="AO125" i="37"/>
  <c r="V124" i="37"/>
  <c r="BW123" i="37"/>
  <c r="AJ123" i="37"/>
  <c r="AI124" i="37"/>
  <c r="BK125" i="37"/>
  <c r="AP123" i="37"/>
  <c r="BM123" i="37"/>
  <c r="AB125" i="37"/>
  <c r="E107" i="37"/>
  <c r="E108" i="37"/>
  <c r="CE48" i="30"/>
  <c r="CE49" i="30" s="1"/>
  <c r="AS75" i="35"/>
  <c r="AB46" i="35"/>
  <c r="AB45" i="35"/>
  <c r="E112" i="37"/>
  <c r="E106" i="37"/>
  <c r="E109" i="37"/>
  <c r="E104" i="37"/>
  <c r="E113" i="37"/>
  <c r="E114" i="37"/>
  <c r="E105" i="37"/>
  <c r="BO123" i="37"/>
  <c r="BV124" i="37"/>
  <c r="AH123" i="37"/>
  <c r="AI125" i="37"/>
  <c r="AV124" i="37"/>
  <c r="BF124" i="37"/>
  <c r="CE123" i="37"/>
  <c r="BY123" i="37"/>
  <c r="CE124" i="37"/>
  <c r="AS125" i="37"/>
  <c r="CF123" i="37"/>
  <c r="E83" i="37"/>
  <c r="BD124" i="37"/>
  <c r="AW125" i="37"/>
  <c r="BI124" i="37"/>
  <c r="AT124" i="37"/>
  <c r="BT125" i="37"/>
  <c r="BH123" i="37"/>
  <c r="E30" i="39"/>
  <c r="E37" i="39" s="1"/>
  <c r="I37" i="39" s="1"/>
  <c r="E80" i="37"/>
  <c r="G123" i="37"/>
  <c r="AC123" i="37"/>
  <c r="BY125" i="37"/>
  <c r="N125" i="37"/>
  <c r="BU125" i="37"/>
  <c r="P123" i="37"/>
  <c r="BM125" i="37"/>
  <c r="BA123" i="37"/>
  <c r="M124" i="37"/>
  <c r="BA125" i="37"/>
  <c r="AM124" i="37"/>
  <c r="Y124" i="37"/>
  <c r="AS123" i="37"/>
  <c r="L123" i="37"/>
  <c r="M125" i="37"/>
  <c r="BD123" i="37"/>
  <c r="F30" i="39"/>
  <c r="F32" i="39" s="1"/>
  <c r="W125" i="37"/>
  <c r="BB124" i="37"/>
  <c r="R123" i="37"/>
  <c r="BS123" i="37"/>
  <c r="AQ124" i="37"/>
  <c r="N123" i="37"/>
  <c r="E79" i="37"/>
  <c r="AR123" i="37"/>
  <c r="AU123" i="37"/>
  <c r="E125" i="37"/>
  <c r="BA124" i="37"/>
  <c r="J125" i="37"/>
  <c r="N124" i="37"/>
  <c r="BU123" i="37"/>
  <c r="CD124" i="37"/>
  <c r="AU125" i="37"/>
  <c r="BV125" i="37"/>
  <c r="AO124" i="37"/>
  <c r="BJ123" i="37"/>
  <c r="AQ125" i="37"/>
  <c r="BH124" i="37"/>
  <c r="CF48" i="29"/>
  <c r="CF49" i="29" s="1"/>
  <c r="X371" i="41"/>
  <c r="E370" i="41" s="1"/>
  <c r="CF50" i="31"/>
  <c r="E89" i="37"/>
  <c r="AY125" i="37"/>
  <c r="AU124" i="37"/>
  <c r="CD125" i="37"/>
  <c r="CD123" i="37"/>
  <c r="AN125" i="37"/>
  <c r="AC125" i="37"/>
  <c r="BF123" i="37"/>
  <c r="AJ125" i="37"/>
  <c r="BW124" i="37"/>
  <c r="BR124" i="37"/>
  <c r="AD123" i="37"/>
  <c r="AL124" i="37"/>
  <c r="G124" i="37"/>
  <c r="P125" i="37"/>
  <c r="BN125" i="37"/>
  <c r="AE124" i="37"/>
  <c r="O125" i="37"/>
  <c r="BY124" i="37"/>
  <c r="U123" i="37"/>
  <c r="BE123" i="37"/>
  <c r="K125" i="37"/>
  <c r="CB125" i="37"/>
  <c r="AA123" i="37"/>
  <c r="CA125" i="37"/>
  <c r="Y123" i="37"/>
  <c r="S125" i="37"/>
  <c r="AL123" i="37"/>
  <c r="BC125" i="37"/>
  <c r="E82" i="37"/>
  <c r="AA125" i="37"/>
  <c r="AG124" i="37"/>
  <c r="BZ124" i="37"/>
  <c r="BP124" i="37"/>
  <c r="AD124" i="37"/>
  <c r="BT124" i="37"/>
  <c r="AR124" i="37"/>
  <c r="BS125" i="37"/>
  <c r="I124" i="37"/>
  <c r="BQ125" i="37"/>
  <c r="BR125" i="37"/>
  <c r="AV125" i="37"/>
  <c r="Z125" i="37"/>
  <c r="BL125" i="37"/>
  <c r="AW124" i="37"/>
  <c r="AZ124" i="37"/>
  <c r="BX123" i="37"/>
  <c r="P124" i="37"/>
  <c r="J123" i="37"/>
  <c r="AG125" i="37"/>
  <c r="AE123" i="37"/>
  <c r="AX123" i="37"/>
  <c r="AH125" i="37"/>
  <c r="E87" i="37"/>
  <c r="BV123" i="37"/>
  <c r="BL124" i="37"/>
  <c r="AP125" i="37"/>
  <c r="CB124" i="37"/>
  <c r="BR123" i="37"/>
  <c r="BG123" i="37"/>
  <c r="AK124" i="37"/>
  <c r="BX125" i="37"/>
  <c r="O124" i="37"/>
  <c r="AF125" i="37"/>
  <c r="CJ6" i="34"/>
  <c r="CK1" i="34"/>
  <c r="CJ2" i="34"/>
  <c r="CI5" i="33"/>
  <c r="CJ1" i="33"/>
  <c r="CI2" i="33"/>
  <c r="CI4" i="33" s="1"/>
  <c r="AW123" i="37"/>
  <c r="O123" i="37"/>
  <c r="AM125" i="37"/>
  <c r="BI125" i="37"/>
  <c r="AF124" i="37"/>
  <c r="E88" i="37"/>
  <c r="CB123" i="37"/>
  <c r="AX125" i="37"/>
  <c r="Y125" i="37"/>
  <c r="U124" i="37"/>
  <c r="AI123" i="37"/>
  <c r="CF124" i="37"/>
  <c r="BB123" i="37"/>
  <c r="J124" i="37"/>
  <c r="AQ123" i="37"/>
  <c r="AZ125" i="37"/>
  <c r="V125" i="37"/>
  <c r="BP125" i="37"/>
  <c r="BF125" i="37"/>
  <c r="AX124" i="37"/>
  <c r="E124" i="37"/>
  <c r="AB124" i="37"/>
  <c r="F123" i="37"/>
  <c r="Z123" i="37"/>
  <c r="AN123" i="37"/>
  <c r="X125" i="37"/>
  <c r="H125" i="37"/>
  <c r="L125" i="37"/>
  <c r="K123" i="37"/>
  <c r="AF123" i="37"/>
  <c r="CA124" i="37"/>
  <c r="BG124" i="37"/>
  <c r="E123" i="37"/>
  <c r="AA124" i="37"/>
  <c r="Q124" i="37"/>
  <c r="F125" i="37"/>
  <c r="BU124" i="37"/>
  <c r="AR125" i="37"/>
  <c r="AT123" i="37"/>
  <c r="BT123" i="37"/>
  <c r="X124" i="37"/>
  <c r="I123" i="37"/>
  <c r="S123" i="37"/>
  <c r="BQ124" i="37"/>
  <c r="BX124" i="37"/>
  <c r="BC124" i="37"/>
  <c r="E126" i="37"/>
  <c r="F126" i="37" s="1"/>
  <c r="G126" i="37" s="1"/>
  <c r="H126" i="37" s="1"/>
  <c r="I126" i="37" s="1"/>
  <c r="J126" i="37" s="1"/>
  <c r="K126" i="37" s="1"/>
  <c r="L126" i="37" s="1"/>
  <c r="M126" i="37" s="1"/>
  <c r="N126" i="37" s="1"/>
  <c r="O126" i="37" s="1"/>
  <c r="P126" i="37" s="1"/>
  <c r="Q126" i="37" s="1"/>
  <c r="R126" i="37" s="1"/>
  <c r="S126" i="37" s="1"/>
  <c r="T126" i="37" s="1"/>
  <c r="U126" i="37" s="1"/>
  <c r="V126" i="37" s="1"/>
  <c r="W126" i="37" s="1"/>
  <c r="X126" i="37" s="1"/>
  <c r="Y126" i="37" s="1"/>
  <c r="Z126" i="37" s="1"/>
  <c r="AA126" i="37" s="1"/>
  <c r="AB126" i="37" s="1"/>
  <c r="AC126" i="37" s="1"/>
  <c r="AD126" i="37" s="1"/>
  <c r="AE126" i="37" s="1"/>
  <c r="AF126" i="37" s="1"/>
  <c r="AG126" i="37" s="1"/>
  <c r="AH126" i="37" s="1"/>
  <c r="AI126" i="37" s="1"/>
  <c r="AJ126" i="37" s="1"/>
  <c r="AK126" i="37" s="1"/>
  <c r="AL126" i="37" s="1"/>
  <c r="AM126" i="37" s="1"/>
  <c r="AN126" i="37" s="1"/>
  <c r="AO126" i="37" s="1"/>
  <c r="AP126" i="37" s="1"/>
  <c r="AQ126" i="37" s="1"/>
  <c r="AR126" i="37" s="1"/>
  <c r="AS126" i="37" s="1"/>
  <c r="AT126" i="37" s="1"/>
  <c r="AU126" i="37" s="1"/>
  <c r="AV126" i="37" s="1"/>
  <c r="AW126" i="37" s="1"/>
  <c r="AX126" i="37" s="1"/>
  <c r="AY126" i="37" s="1"/>
  <c r="AZ126" i="37" s="1"/>
  <c r="BA126" i="37" s="1"/>
  <c r="BB126" i="37" s="1"/>
  <c r="BC126" i="37" s="1"/>
  <c r="BD126" i="37" s="1"/>
  <c r="BE126" i="37" s="1"/>
  <c r="BF126" i="37" s="1"/>
  <c r="BG126" i="37" s="1"/>
  <c r="BH126" i="37" s="1"/>
  <c r="T125" i="37"/>
  <c r="BJ125" i="37"/>
  <c r="BN123" i="37"/>
  <c r="Z124" i="37"/>
  <c r="BD125" i="37"/>
  <c r="BC123" i="37"/>
  <c r="BS124" i="37"/>
  <c r="BG125" i="37"/>
  <c r="BZ123" i="37"/>
  <c r="E81" i="37"/>
  <c r="T124" i="37"/>
  <c r="BQ123" i="37"/>
  <c r="Q125" i="37"/>
  <c r="BK124" i="37"/>
  <c r="AS124" i="37"/>
  <c r="AM123" i="37"/>
  <c r="BP123" i="37"/>
  <c r="AL125" i="37"/>
  <c r="K124" i="37"/>
  <c r="BN124" i="37"/>
  <c r="X123" i="37"/>
  <c r="AY123" i="37"/>
  <c r="BB125" i="37"/>
  <c r="AN124" i="37"/>
  <c r="F124" i="37"/>
  <c r="W123" i="37"/>
  <c r="BE124" i="37"/>
  <c r="BI126" i="37"/>
  <c r="BJ126" i="37" s="1"/>
  <c r="BK126" i="37" s="1"/>
  <c r="BL126" i="37" s="1"/>
  <c r="BM126" i="37" s="1"/>
  <c r="BN126" i="37" s="1"/>
  <c r="BO126" i="37" s="1"/>
  <c r="BP126" i="37" s="1"/>
  <c r="BQ126" i="37" s="1"/>
  <c r="BR126" i="37" s="1"/>
  <c r="BS126" i="37" s="1"/>
  <c r="BT126" i="37" s="1"/>
  <c r="BU126" i="37" s="1"/>
  <c r="BV126" i="37" s="1"/>
  <c r="BW126" i="37" s="1"/>
  <c r="BX126" i="37" s="1"/>
  <c r="BY126" i="37" s="1"/>
  <c r="BZ126" i="37" s="1"/>
  <c r="CA126" i="37" s="1"/>
  <c r="CB126" i="37" s="1"/>
  <c r="CC126" i="37" s="1"/>
  <c r="CD126" i="37" s="1"/>
  <c r="CE126" i="37" s="1"/>
  <c r="CF126" i="37" s="1"/>
  <c r="V123" i="37"/>
  <c r="T123" i="37"/>
  <c r="CA123" i="37"/>
  <c r="CC123" i="37"/>
  <c r="I125" i="37"/>
  <c r="W124" i="37"/>
  <c r="H123" i="37"/>
  <c r="AZ123" i="37"/>
  <c r="R124" i="37"/>
  <c r="BL123" i="37"/>
  <c r="BK123" i="37"/>
  <c r="AK123" i="37"/>
  <c r="AC124" i="37"/>
  <c r="G125" i="37"/>
  <c r="L124" i="37"/>
  <c r="AJ124" i="37"/>
  <c r="AG123" i="37"/>
  <c r="M123" i="37"/>
  <c r="AE125" i="37"/>
  <c r="BO124" i="37"/>
  <c r="AP124" i="37"/>
  <c r="BI123" i="37"/>
  <c r="BZ125" i="37"/>
  <c r="BH125" i="37"/>
  <c r="AK125" i="37"/>
  <c r="E84" i="37"/>
  <c r="CC125" i="37"/>
  <c r="CC124" i="37"/>
  <c r="S124" i="37"/>
  <c r="AO123" i="37"/>
  <c r="BO125" i="37"/>
  <c r="BE125" i="37"/>
  <c r="BW125" i="37"/>
  <c r="CE48" i="29"/>
  <c r="CE49" i="29" s="1"/>
  <c r="X440" i="41"/>
  <c r="E439" i="41" s="1"/>
  <c r="CF48" i="28"/>
  <c r="CF49" i="28" s="1"/>
  <c r="H219" i="29"/>
  <c r="CE48" i="28"/>
  <c r="CE49" i="28" s="1"/>
  <c r="CF41" i="27"/>
  <c r="H219" i="30"/>
  <c r="CF48" i="30"/>
  <c r="CF49" i="30" s="1"/>
  <c r="H220" i="30"/>
  <c r="H220" i="29"/>
  <c r="CF51" i="31"/>
  <c r="H222" i="29"/>
  <c r="H222" i="30"/>
  <c r="G188" i="25"/>
  <c r="H188" i="25" s="1"/>
  <c r="G190" i="25"/>
  <c r="H190" i="25" s="1"/>
  <c r="G191" i="25"/>
  <c r="H191" i="25" s="1"/>
  <c r="G189" i="25"/>
  <c r="H189" i="25" s="1"/>
  <c r="G106" i="31"/>
  <c r="G105" i="31"/>
  <c r="G104" i="31"/>
  <c r="G36" i="39"/>
  <c r="G47" i="39"/>
  <c r="G49" i="39"/>
  <c r="G32" i="39"/>
  <c r="G39" i="39"/>
  <c r="G41" i="39"/>
  <c r="G45" i="39"/>
  <c r="G40" i="39"/>
  <c r="G35" i="39"/>
  <c r="G46" i="39"/>
  <c r="G42" i="39"/>
  <c r="G48" i="39"/>
  <c r="G34" i="39"/>
  <c r="G33" i="39"/>
  <c r="G38" i="39"/>
  <c r="G43" i="39"/>
  <c r="G44" i="39"/>
  <c r="G37" i="39"/>
  <c r="G188" i="27"/>
  <c r="H188" i="27" s="1"/>
  <c r="G189" i="27"/>
  <c r="H189" i="27" s="1"/>
  <c r="G190" i="27"/>
  <c r="H190" i="27" s="1"/>
  <c r="G191" i="27"/>
  <c r="H191" i="27" s="1"/>
  <c r="G188" i="26"/>
  <c r="H188" i="26" s="1"/>
  <c r="G191" i="26"/>
  <c r="H191" i="26" s="1"/>
  <c r="G190" i="26"/>
  <c r="H190" i="26" s="1"/>
  <c r="G189" i="26"/>
  <c r="H189" i="26" s="1"/>
  <c r="G188" i="24"/>
  <c r="H188" i="24" s="1"/>
  <c r="G190" i="24"/>
  <c r="H190" i="24" s="1"/>
  <c r="G191" i="24"/>
  <c r="H191" i="24" s="1"/>
  <c r="G189" i="24"/>
  <c r="H189" i="24" s="1"/>
  <c r="G191" i="17"/>
  <c r="H191" i="17" s="1"/>
  <c r="G190" i="17"/>
  <c r="H190" i="17" s="1"/>
  <c r="G189" i="17"/>
  <c r="H189" i="17" s="1"/>
  <c r="E116" i="37"/>
  <c r="E117" i="37"/>
  <c r="E118" i="37"/>
  <c r="H221" i="30"/>
  <c r="G219" i="28"/>
  <c r="H219" i="28" s="1"/>
  <c r="G221" i="28"/>
  <c r="H221" i="28" s="1"/>
  <c r="G220" i="28"/>
  <c r="H220" i="28" s="1"/>
  <c r="G222" i="28"/>
  <c r="H222" i="28" s="1"/>
  <c r="F105" i="31"/>
  <c r="F106" i="31"/>
  <c r="F104" i="31"/>
  <c r="H221" i="29"/>
  <c r="CF41" i="24"/>
  <c r="M83" i="15"/>
  <c r="C200" i="41" s="1"/>
  <c r="G200" i="41" s="1"/>
  <c r="C199" i="41"/>
  <c r="G199" i="41" s="1"/>
  <c r="I228" i="41"/>
  <c r="H228" i="41"/>
  <c r="J228" i="41"/>
  <c r="O200" i="41" s="1"/>
  <c r="CF43" i="28"/>
  <c r="CF27" i="37"/>
  <c r="R338" i="41" s="1"/>
  <c r="P153" i="41"/>
  <c r="Q153" i="41"/>
  <c r="O153" i="41"/>
  <c r="O157" i="41" s="1"/>
  <c r="K277" i="41"/>
  <c r="K415" i="41"/>
  <c r="K346" i="41"/>
  <c r="CF58" i="31"/>
  <c r="CF47" i="37"/>
  <c r="CF11" i="37" s="1"/>
  <c r="N153" i="41"/>
  <c r="N157" i="41" s="1"/>
  <c r="F103" i="31"/>
  <c r="CF55" i="31"/>
  <c r="CF35" i="37"/>
  <c r="CF57" i="31"/>
  <c r="G103" i="31"/>
  <c r="K209" i="41"/>
  <c r="CF12" i="37"/>
  <c r="N160" i="42" s="1"/>
  <c r="N163" i="42" s="1"/>
  <c r="N164" i="42" s="1"/>
  <c r="CF26" i="37"/>
  <c r="R200" i="41" s="1"/>
  <c r="G188" i="17"/>
  <c r="H188" i="17" s="1"/>
  <c r="CF28" i="37"/>
  <c r="R339" i="41" s="1"/>
  <c r="CF41" i="17"/>
  <c r="AJ367" i="41"/>
  <c r="H366" i="41" s="1"/>
  <c r="CD74" i="37"/>
  <c r="AJ366" i="41"/>
  <c r="H365" i="41" s="1"/>
  <c r="AG301" i="41"/>
  <c r="AJ301" i="41" s="1"/>
  <c r="N205" i="41"/>
  <c r="Q205" i="41" s="1"/>
  <c r="N411" i="41"/>
  <c r="Q411" i="41" s="1"/>
  <c r="N342" i="41"/>
  <c r="Q342" i="41" s="1"/>
  <c r="N273" i="41"/>
  <c r="Q273" i="41" s="1"/>
  <c r="R411" i="41"/>
  <c r="K233" i="41"/>
  <c r="J233" i="41"/>
  <c r="I233" i="41"/>
  <c r="AG233" i="41"/>
  <c r="AJ233" i="41" s="1"/>
  <c r="I232" i="41" s="1"/>
  <c r="N271" i="41"/>
  <c r="Q271" i="41" s="1"/>
  <c r="N340" i="41"/>
  <c r="Q340" i="41" s="1"/>
  <c r="R409" i="41"/>
  <c r="N409" i="41"/>
  <c r="Q409" i="41" s="1"/>
  <c r="V340" i="41"/>
  <c r="S340" i="41" s="1"/>
  <c r="K383" i="41" s="1"/>
  <c r="V409" i="41"/>
  <c r="S409" i="41" s="1"/>
  <c r="K452" i="41" s="1"/>
  <c r="V271" i="41"/>
  <c r="S271" i="41" s="1"/>
  <c r="K314" i="41" s="1"/>
  <c r="N201" i="41"/>
  <c r="N338" i="41"/>
  <c r="Q338" i="41" s="1"/>
  <c r="R407" i="41"/>
  <c r="N407" i="41"/>
  <c r="Q407" i="41" s="1"/>
  <c r="N269" i="41"/>
  <c r="Q269" i="41" s="1"/>
  <c r="R341" i="41"/>
  <c r="R272" i="41"/>
  <c r="N268" i="41"/>
  <c r="N337" i="41"/>
  <c r="N406" i="41"/>
  <c r="R406" i="41"/>
  <c r="R203" i="41"/>
  <c r="R340" i="41"/>
  <c r="R271" i="41"/>
  <c r="AG302" i="41"/>
  <c r="AJ302" i="41" s="1"/>
  <c r="I301" i="41" s="1"/>
  <c r="AG436" i="41"/>
  <c r="AJ436" i="41" s="1"/>
  <c r="R268" i="41"/>
  <c r="M409" i="41"/>
  <c r="M340" i="41"/>
  <c r="M271" i="41"/>
  <c r="AG440" i="41"/>
  <c r="AJ440" i="41" s="1"/>
  <c r="AG298" i="41"/>
  <c r="AJ298" i="41" s="1"/>
  <c r="AG299" i="41"/>
  <c r="AJ299" i="41" s="1"/>
  <c r="CE92" i="37"/>
  <c r="CE95" i="37"/>
  <c r="R205" i="41"/>
  <c r="R342" i="41"/>
  <c r="R273" i="41"/>
  <c r="I231" i="41"/>
  <c r="K231" i="41"/>
  <c r="J231" i="41"/>
  <c r="AG371" i="41"/>
  <c r="AJ371" i="41" s="1"/>
  <c r="AG230" i="41"/>
  <c r="AJ230" i="41" s="1"/>
  <c r="AG437" i="41"/>
  <c r="AJ437" i="41" s="1"/>
  <c r="I436" i="41" s="1"/>
  <c r="AG300" i="41"/>
  <c r="AJ300" i="41" s="1"/>
  <c r="I299" i="41" s="1"/>
  <c r="AG368" i="41"/>
  <c r="AJ368" i="41" s="1"/>
  <c r="R202" i="41"/>
  <c r="N202" i="41"/>
  <c r="Q202" i="41" s="1"/>
  <c r="N270" i="41"/>
  <c r="Q270" i="41" s="1"/>
  <c r="R408" i="41"/>
  <c r="N408" i="41"/>
  <c r="Q408" i="41" s="1"/>
  <c r="N339" i="41"/>
  <c r="Q339" i="41" s="1"/>
  <c r="M341" i="41"/>
  <c r="M272" i="41"/>
  <c r="M410" i="41"/>
  <c r="AG370" i="41"/>
  <c r="AJ370" i="41" s="1"/>
  <c r="AG369" i="41"/>
  <c r="AJ369" i="41" s="1"/>
  <c r="I368" i="41" s="1"/>
  <c r="AG297" i="41"/>
  <c r="AJ297" i="41" s="1"/>
  <c r="AG231" i="41"/>
  <c r="AJ231" i="41" s="1"/>
  <c r="I230" i="41" s="1"/>
  <c r="N204" i="41"/>
  <c r="Q204" i="41" s="1"/>
  <c r="R410" i="41"/>
  <c r="N272" i="41"/>
  <c r="Q272" i="41" s="1"/>
  <c r="N341" i="41"/>
  <c r="Q341" i="41" s="1"/>
  <c r="N410" i="41"/>
  <c r="Q410" i="41" s="1"/>
  <c r="H233" i="41"/>
  <c r="AG439" i="41"/>
  <c r="AJ439" i="41" s="1"/>
  <c r="AG438" i="41"/>
  <c r="AJ438" i="41" s="1"/>
  <c r="AG435" i="41"/>
  <c r="AJ435" i="41" s="1"/>
  <c r="F102" i="15"/>
  <c r="J102" i="15" s="1"/>
  <c r="N82" i="15" s="1"/>
  <c r="H102" i="15"/>
  <c r="L102" i="15" s="1"/>
  <c r="P82" i="15" s="1"/>
  <c r="C405" i="41" s="1"/>
  <c r="G405" i="41" s="1"/>
  <c r="G102" i="15"/>
  <c r="K102" i="15" s="1"/>
  <c r="O82" i="15" s="1"/>
  <c r="C336" i="41" s="1"/>
  <c r="G336" i="41" s="1"/>
  <c r="BY131" i="37"/>
  <c r="BZ129" i="37"/>
  <c r="P157" i="41"/>
  <c r="Q157" i="41"/>
  <c r="CE94" i="37"/>
  <c r="CE93" i="37"/>
  <c r="CD69" i="37"/>
  <c r="CE99" i="37"/>
  <c r="CE122" i="37"/>
  <c r="CE125" i="37" s="1"/>
  <c r="CD73" i="37"/>
  <c r="CF43" i="26"/>
  <c r="CF16" i="37"/>
  <c r="CD72" i="37"/>
  <c r="CE9" i="37"/>
  <c r="CE73" i="37" s="1"/>
  <c r="CF45" i="28"/>
  <c r="CF19" i="37"/>
  <c r="CF21" i="37"/>
  <c r="CF45" i="30"/>
  <c r="CD68" i="37"/>
  <c r="CD75" i="37"/>
  <c r="CD77" i="37"/>
  <c r="CD76" i="37"/>
  <c r="CD71" i="37"/>
  <c r="CD70" i="37"/>
  <c r="CF43" i="25"/>
  <c r="CF15" i="37"/>
  <c r="CF45" i="29"/>
  <c r="CF20" i="37"/>
  <c r="CF43" i="17"/>
  <c r="V200" i="41" s="1"/>
  <c r="S200" i="41" s="1"/>
  <c r="K243" i="41" s="1"/>
  <c r="CF14" i="37"/>
  <c r="M200" i="41" s="1"/>
  <c r="CE130" i="37"/>
  <c r="CE100" i="37"/>
  <c r="CE102" i="37"/>
  <c r="CE101" i="37"/>
  <c r="CE97" i="37"/>
  <c r="CE98" i="37"/>
  <c r="CF47" i="27"/>
  <c r="CF49" i="27" s="1"/>
  <c r="CF43" i="27" s="1"/>
  <c r="V204" i="41" s="1"/>
  <c r="S204" i="41" s="1"/>
  <c r="K247" i="41" s="1"/>
  <c r="F38" i="39" l="1"/>
  <c r="E38" i="39"/>
  <c r="I38" i="39" s="1"/>
  <c r="E42" i="39"/>
  <c r="I42" i="39" s="1"/>
  <c r="F116" i="37"/>
  <c r="L160" i="42"/>
  <c r="L163" i="42" s="1"/>
  <c r="L164" i="42" s="1"/>
  <c r="O160" i="42"/>
  <c r="O163" i="42" s="1"/>
  <c r="O164" i="42" s="1"/>
  <c r="E44" i="39"/>
  <c r="I44" i="39" s="1"/>
  <c r="E46" i="39"/>
  <c r="I46" i="39" s="1"/>
  <c r="M7" i="42"/>
  <c r="CF95" i="37"/>
  <c r="N7" i="42"/>
  <c r="Q7" i="42" s="1"/>
  <c r="F41" i="39"/>
  <c r="F35" i="39"/>
  <c r="F39" i="39"/>
  <c r="G49" i="15"/>
  <c r="G50" i="15" s="1"/>
  <c r="G51" i="15" s="1"/>
  <c r="D27" i="35" s="1"/>
  <c r="F27" i="35" s="1"/>
  <c r="G57" i="15"/>
  <c r="D34" i="35" s="1"/>
  <c r="G34" i="35" s="1"/>
  <c r="E32" i="39"/>
  <c r="I32" i="39" s="1"/>
  <c r="E34" i="39"/>
  <c r="I34" i="39" s="1"/>
  <c r="E45" i="39"/>
  <c r="I45" i="39" s="1"/>
  <c r="E33" i="39"/>
  <c r="I33" i="39" s="1"/>
  <c r="E47" i="39"/>
  <c r="I47" i="39" s="1"/>
  <c r="E39" i="39"/>
  <c r="I39" i="39" s="1"/>
  <c r="E49" i="39"/>
  <c r="I49" i="39" s="1"/>
  <c r="E40" i="39"/>
  <c r="I40" i="39" s="1"/>
  <c r="E41" i="39"/>
  <c r="I41" i="39" s="1"/>
  <c r="E48" i="39"/>
  <c r="I48" i="39" s="1"/>
  <c r="E36" i="39"/>
  <c r="I36" i="39" s="1"/>
  <c r="E35" i="39"/>
  <c r="I35" i="39" s="1"/>
  <c r="R201" i="41"/>
  <c r="R269" i="41"/>
  <c r="R270" i="41"/>
  <c r="F34" i="39"/>
  <c r="F40" i="39"/>
  <c r="F36" i="39"/>
  <c r="F43" i="39"/>
  <c r="F37" i="39"/>
  <c r="F44" i="39"/>
  <c r="F42" i="39"/>
  <c r="F33" i="39"/>
  <c r="F48" i="39"/>
  <c r="F47" i="39"/>
  <c r="F45" i="39"/>
  <c r="F49" i="39"/>
  <c r="F46" i="39"/>
  <c r="F117" i="37"/>
  <c r="F118" i="37"/>
  <c r="E43" i="39"/>
  <c r="I43" i="39" s="1"/>
  <c r="CK6" i="34"/>
  <c r="CL1" i="34"/>
  <c r="CK2" i="34"/>
  <c r="CK1" i="33"/>
  <c r="CJ5" i="33"/>
  <c r="CJ2" i="33"/>
  <c r="H106" i="31"/>
  <c r="H104" i="31"/>
  <c r="R337" i="41"/>
  <c r="H105" i="31"/>
  <c r="CF10" i="37"/>
  <c r="M84" i="15"/>
  <c r="AL229" i="41"/>
  <c r="E243" i="41" s="1"/>
  <c r="J366" i="41"/>
  <c r="O338" i="41" s="1"/>
  <c r="P338" i="41" s="1"/>
  <c r="L346" i="41"/>
  <c r="O346" i="41"/>
  <c r="K348" i="41"/>
  <c r="AB335" i="41" s="1"/>
  <c r="R209" i="41"/>
  <c r="R346" i="41"/>
  <c r="R277" i="41"/>
  <c r="L415" i="41"/>
  <c r="O415" i="41"/>
  <c r="L277" i="41"/>
  <c r="O277" i="41"/>
  <c r="K279" i="41"/>
  <c r="AB266" i="41" s="1"/>
  <c r="I366" i="41"/>
  <c r="N209" i="41"/>
  <c r="Q209" i="41" s="1"/>
  <c r="N415" i="41"/>
  <c r="Q415" i="41" s="1"/>
  <c r="N277" i="41"/>
  <c r="Q277" i="41" s="1"/>
  <c r="R415" i="41"/>
  <c r="R417" i="41" s="1"/>
  <c r="N346" i="41"/>
  <c r="Q346" i="41" s="1"/>
  <c r="H103" i="31"/>
  <c r="K365" i="41"/>
  <c r="P200" i="41"/>
  <c r="J365" i="41"/>
  <c r="O337" i="41" s="1"/>
  <c r="I365" i="41"/>
  <c r="L209" i="41"/>
  <c r="O209" i="41"/>
  <c r="K211" i="41"/>
  <c r="AB198" i="41" s="1"/>
  <c r="CF23" i="37"/>
  <c r="CF9" i="37" s="1"/>
  <c r="CF59" i="31"/>
  <c r="K366" i="41"/>
  <c r="CE74" i="37"/>
  <c r="CE67" i="37"/>
  <c r="CE72" i="37"/>
  <c r="CE68" i="37"/>
  <c r="K297" i="41"/>
  <c r="J297" i="41"/>
  <c r="H297" i="41"/>
  <c r="I297" i="41"/>
  <c r="K437" i="41"/>
  <c r="J437" i="41"/>
  <c r="H437" i="41"/>
  <c r="I437" i="41"/>
  <c r="K298" i="41"/>
  <c r="J298" i="41"/>
  <c r="H298" i="41"/>
  <c r="I298" i="41"/>
  <c r="K367" i="41"/>
  <c r="J367" i="41"/>
  <c r="H367" i="41"/>
  <c r="I367" i="41"/>
  <c r="K438" i="41"/>
  <c r="J438" i="41"/>
  <c r="H438" i="41"/>
  <c r="I438" i="41"/>
  <c r="J229" i="41"/>
  <c r="K229" i="41"/>
  <c r="H229" i="41"/>
  <c r="I229" i="41"/>
  <c r="K296" i="41"/>
  <c r="J296" i="41"/>
  <c r="H296" i="41"/>
  <c r="I296" i="41"/>
  <c r="V272" i="41"/>
  <c r="S272" i="41" s="1"/>
  <c r="K315" i="41" s="1"/>
  <c r="V341" i="41"/>
  <c r="S341" i="41" s="1"/>
  <c r="K384" i="41" s="1"/>
  <c r="V410" i="41"/>
  <c r="S410" i="41" s="1"/>
  <c r="K453" i="41" s="1"/>
  <c r="K369" i="41"/>
  <c r="J369" i="41"/>
  <c r="H369" i="41"/>
  <c r="I369" i="41"/>
  <c r="J434" i="41"/>
  <c r="K434" i="41"/>
  <c r="H434" i="41"/>
  <c r="I434" i="41"/>
  <c r="K230" i="41"/>
  <c r="J230" i="41"/>
  <c r="H230" i="41"/>
  <c r="V201" i="41"/>
  <c r="S201" i="41" s="1"/>
  <c r="K244" i="41" s="1"/>
  <c r="V269" i="41"/>
  <c r="S269" i="41" s="1"/>
  <c r="K312" i="41" s="1"/>
  <c r="V407" i="41"/>
  <c r="S407" i="41" s="1"/>
  <c r="K450" i="41" s="1"/>
  <c r="V338" i="41"/>
  <c r="S338" i="41" s="1"/>
  <c r="K381" i="41" s="1"/>
  <c r="V202" i="41"/>
  <c r="S202" i="41" s="1"/>
  <c r="K245" i="41" s="1"/>
  <c r="V408" i="41"/>
  <c r="S408" i="41" s="1"/>
  <c r="K451" i="41" s="1"/>
  <c r="V339" i="41"/>
  <c r="S339" i="41" s="1"/>
  <c r="K382" i="41" s="1"/>
  <c r="V270" i="41"/>
  <c r="S270" i="41" s="1"/>
  <c r="K313" i="41" s="1"/>
  <c r="Q268" i="41"/>
  <c r="K300" i="41"/>
  <c r="J300" i="41"/>
  <c r="H300" i="41"/>
  <c r="M205" i="41"/>
  <c r="M411" i="41"/>
  <c r="M342" i="41"/>
  <c r="M273" i="41"/>
  <c r="J435" i="41"/>
  <c r="O407" i="41" s="1"/>
  <c r="P407" i="41" s="1"/>
  <c r="K435" i="41"/>
  <c r="H435" i="41"/>
  <c r="I435" i="41"/>
  <c r="K299" i="41"/>
  <c r="J299" i="41"/>
  <c r="H299" i="41"/>
  <c r="AL232" i="41"/>
  <c r="E246" i="41" s="1"/>
  <c r="O203" i="41"/>
  <c r="P203" i="41" s="1"/>
  <c r="H368" i="41"/>
  <c r="K368" i="41"/>
  <c r="J368" i="41"/>
  <c r="H232" i="41"/>
  <c r="J232" i="41"/>
  <c r="K232" i="41"/>
  <c r="M337" i="41"/>
  <c r="M406" i="41"/>
  <c r="M268" i="41"/>
  <c r="J370" i="41"/>
  <c r="O342" i="41" s="1"/>
  <c r="P342" i="41" s="1"/>
  <c r="K370" i="41"/>
  <c r="H370" i="41"/>
  <c r="O205" i="41"/>
  <c r="P205" i="41" s="1"/>
  <c r="AL234" i="41"/>
  <c r="E248" i="41" s="1"/>
  <c r="I370" i="41"/>
  <c r="K439" i="41"/>
  <c r="J439" i="41"/>
  <c r="H439" i="41"/>
  <c r="Q406" i="41"/>
  <c r="I300" i="41"/>
  <c r="K436" i="41"/>
  <c r="J436" i="41"/>
  <c r="H436" i="41"/>
  <c r="M201" i="41"/>
  <c r="M407" i="41"/>
  <c r="M338" i="41"/>
  <c r="M269" i="41"/>
  <c r="M202" i="41"/>
  <c r="M339" i="41"/>
  <c r="M270" i="41"/>
  <c r="M408" i="41"/>
  <c r="I439" i="41"/>
  <c r="K301" i="41"/>
  <c r="J301" i="41"/>
  <c r="H301" i="41"/>
  <c r="Q337" i="41"/>
  <c r="Q201" i="41"/>
  <c r="N83" i="15"/>
  <c r="C268" i="41" s="1"/>
  <c r="G268" i="41" s="1"/>
  <c r="P83" i="15"/>
  <c r="C406" i="41" s="1"/>
  <c r="G406" i="41" s="1"/>
  <c r="O83" i="15"/>
  <c r="C337" i="41" s="1"/>
  <c r="G337" i="41" s="1"/>
  <c r="C267" i="41"/>
  <c r="G267" i="41" s="1"/>
  <c r="V412" i="41"/>
  <c r="V206" i="41"/>
  <c r="V343" i="41"/>
  <c r="V274" i="41"/>
  <c r="V406" i="41"/>
  <c r="S406" i="41" s="1"/>
  <c r="K449" i="41" s="1"/>
  <c r="V268" i="41"/>
  <c r="S268" i="41" s="1"/>
  <c r="V337" i="41"/>
  <c r="S337" i="41" s="1"/>
  <c r="V411" i="41"/>
  <c r="S411" i="41" s="1"/>
  <c r="K454" i="41" s="1"/>
  <c r="V205" i="41"/>
  <c r="S205" i="41" s="1"/>
  <c r="V273" i="41"/>
  <c r="S273" i="41" s="1"/>
  <c r="K316" i="41" s="1"/>
  <c r="V342" i="41"/>
  <c r="S342" i="41" s="1"/>
  <c r="K385" i="41" s="1"/>
  <c r="V413" i="41"/>
  <c r="V207" i="41"/>
  <c r="V344" i="41"/>
  <c r="V275" i="41"/>
  <c r="CA129" i="37"/>
  <c r="BZ131" i="37"/>
  <c r="CF122" i="37"/>
  <c r="CF125" i="37" s="1"/>
  <c r="CF92" i="37"/>
  <c r="CF94" i="37"/>
  <c r="CF99" i="37"/>
  <c r="CF98" i="37"/>
  <c r="CF102" i="37"/>
  <c r="CF130" i="37"/>
  <c r="CF100" i="37"/>
  <c r="CF101" i="37"/>
  <c r="CF96" i="37"/>
  <c r="CF93" i="37"/>
  <c r="CE75" i="37"/>
  <c r="CE77" i="37"/>
  <c r="CE76" i="37"/>
  <c r="CE70" i="37"/>
  <c r="CE71" i="37"/>
  <c r="CE69" i="37"/>
  <c r="CF97" i="37"/>
  <c r="D26" i="35" l="1"/>
  <c r="F26" i="35" s="1"/>
  <c r="G58" i="15"/>
  <c r="G59" i="15" s="1"/>
  <c r="G60" i="15" s="1"/>
  <c r="D37" i="35" s="1"/>
  <c r="G37" i="35" s="1"/>
  <c r="X152" i="41"/>
  <c r="X153" i="41" s="1"/>
  <c r="O159" i="41" s="1"/>
  <c r="O7" i="42"/>
  <c r="CF69" i="37"/>
  <c r="P7" i="42"/>
  <c r="D25" i="35"/>
  <c r="F25" i="35" s="1"/>
  <c r="L32" i="39"/>
  <c r="AY53" i="35" s="1"/>
  <c r="R211" i="41"/>
  <c r="W152" i="41"/>
  <c r="R279" i="41"/>
  <c r="Z152" i="41"/>
  <c r="Z153" i="41" s="1"/>
  <c r="Q159" i="41" s="1"/>
  <c r="Y152" i="41"/>
  <c r="Y153" i="41" s="1"/>
  <c r="P159" i="41" s="1"/>
  <c r="CL1" i="33"/>
  <c r="CK5" i="33"/>
  <c r="CK2" i="33"/>
  <c r="CK4" i="33" s="1"/>
  <c r="CK11" i="34"/>
  <c r="CK15" i="34"/>
  <c r="CK10" i="34"/>
  <c r="CK13" i="34"/>
  <c r="CK9" i="34"/>
  <c r="CK8" i="34"/>
  <c r="CK14" i="34"/>
  <c r="CK12" i="34"/>
  <c r="CL6" i="34"/>
  <c r="CM1" i="34"/>
  <c r="CL2" i="34"/>
  <c r="CL4" i="34" s="1"/>
  <c r="R348" i="41"/>
  <c r="N211" i="41"/>
  <c r="AB200" i="41" s="1"/>
  <c r="G52" i="15"/>
  <c r="N348" i="41"/>
  <c r="AB337" i="41" s="1"/>
  <c r="N279" i="41"/>
  <c r="AB268" i="41" s="1"/>
  <c r="C201" i="41"/>
  <c r="G201" i="41" s="1"/>
  <c r="M85" i="15"/>
  <c r="AL367" i="41"/>
  <c r="E381" i="41" s="1"/>
  <c r="AL366" i="41"/>
  <c r="E380" i="41" s="1"/>
  <c r="Q417" i="41"/>
  <c r="AM436" i="41" s="1"/>
  <c r="Q450" i="41" s="1"/>
  <c r="N417" i="41"/>
  <c r="AB406" i="41" s="1"/>
  <c r="P346" i="41"/>
  <c r="V209" i="41"/>
  <c r="S209" i="41" s="1"/>
  <c r="K252" i="41" s="1"/>
  <c r="V415" i="41"/>
  <c r="S415" i="41" s="1"/>
  <c r="K458" i="41" s="1"/>
  <c r="V346" i="41"/>
  <c r="S346" i="41" s="1"/>
  <c r="K389" i="41" s="1"/>
  <c r="V277" i="41"/>
  <c r="S277" i="41" s="1"/>
  <c r="K320" i="41" s="1"/>
  <c r="M209" i="41"/>
  <c r="M211" i="41" s="1"/>
  <c r="AB199" i="41" s="1"/>
  <c r="M346" i="41"/>
  <c r="M348" i="41" s="1"/>
  <c r="AB336" i="41" s="1"/>
  <c r="M277" i="41"/>
  <c r="M279" i="41" s="1"/>
  <c r="AB267" i="41" s="1"/>
  <c r="M415" i="41"/>
  <c r="M417" i="41" s="1"/>
  <c r="AB405" i="41" s="1"/>
  <c r="P277" i="41"/>
  <c r="P209" i="41"/>
  <c r="P415" i="41"/>
  <c r="CF67" i="37"/>
  <c r="N158" i="41"/>
  <c r="O273" i="41"/>
  <c r="P273" i="41" s="1"/>
  <c r="AL302" i="41"/>
  <c r="E316" i="41" s="1"/>
  <c r="AL300" i="41"/>
  <c r="E314" i="41" s="1"/>
  <c r="O271" i="41"/>
  <c r="P271" i="41" s="1"/>
  <c r="Q279" i="41"/>
  <c r="AM297" i="41" s="1"/>
  <c r="Q311" i="41" s="1"/>
  <c r="P337" i="41"/>
  <c r="O339" i="41"/>
  <c r="P339" i="41" s="1"/>
  <c r="AL368" i="41"/>
  <c r="E382" i="41" s="1"/>
  <c r="AL438" i="41"/>
  <c r="E452" i="41" s="1"/>
  <c r="O409" i="41"/>
  <c r="P409" i="41" s="1"/>
  <c r="O204" i="41"/>
  <c r="P204" i="41" s="1"/>
  <c r="AL233" i="41"/>
  <c r="E247" i="41" s="1"/>
  <c r="O201" i="41"/>
  <c r="AL230" i="41"/>
  <c r="E244" i="41" s="1"/>
  <c r="Q211" i="41"/>
  <c r="AM230" i="41" s="1"/>
  <c r="Q244" i="41" s="1"/>
  <c r="AL436" i="41"/>
  <c r="E450" i="41" s="1"/>
  <c r="O406" i="41"/>
  <c r="P406" i="41" s="1"/>
  <c r="AL435" i="41"/>
  <c r="E449" i="41" s="1"/>
  <c r="O84" i="15"/>
  <c r="C338" i="41" s="1"/>
  <c r="G338" i="41" s="1"/>
  <c r="O408" i="41"/>
  <c r="P408" i="41" s="1"/>
  <c r="AL437" i="41"/>
  <c r="E451" i="41" s="1"/>
  <c r="O411" i="41"/>
  <c r="P411" i="41" s="1"/>
  <c r="AL440" i="41"/>
  <c r="E454" i="41" s="1"/>
  <c r="AL301" i="41"/>
  <c r="E315" i="41" s="1"/>
  <c r="O272" i="41"/>
  <c r="P272" i="41" s="1"/>
  <c r="Q348" i="41"/>
  <c r="O202" i="41"/>
  <c r="P202" i="41" s="1"/>
  <c r="AL231" i="41"/>
  <c r="E245" i="41" s="1"/>
  <c r="O268" i="41"/>
  <c r="AL297" i="41"/>
  <c r="E311" i="41" s="1"/>
  <c r="AL439" i="41"/>
  <c r="E453" i="41" s="1"/>
  <c r="O410" i="41"/>
  <c r="P410" i="41" s="1"/>
  <c r="O270" i="41"/>
  <c r="P270" i="41" s="1"/>
  <c r="AL299" i="41"/>
  <c r="E313" i="41" s="1"/>
  <c r="O269" i="41"/>
  <c r="P269" i="41" s="1"/>
  <c r="AL298" i="41"/>
  <c r="E312" i="41" s="1"/>
  <c r="AL371" i="41"/>
  <c r="E385" i="41" s="1"/>
  <c r="O340" i="41"/>
  <c r="P340" i="41" s="1"/>
  <c r="AL369" i="41"/>
  <c r="E383" i="41" s="1"/>
  <c r="AL370" i="41"/>
  <c r="E384" i="41" s="1"/>
  <c r="O341" i="41"/>
  <c r="P341" i="41" s="1"/>
  <c r="N84" i="15"/>
  <c r="P84" i="15"/>
  <c r="C407" i="41" s="1"/>
  <c r="G407" i="41" s="1"/>
  <c r="K380" i="41"/>
  <c r="K311" i="41"/>
  <c r="K248" i="41"/>
  <c r="CA131" i="37"/>
  <c r="CB129" i="37"/>
  <c r="CF72" i="37"/>
  <c r="CF77" i="37"/>
  <c r="CF76" i="37"/>
  <c r="CF75" i="37"/>
  <c r="CF70" i="37"/>
  <c r="CF71" i="37"/>
  <c r="CF68" i="37"/>
  <c r="CF73" i="37"/>
  <c r="CF74" i="37"/>
  <c r="D35" i="35" l="1"/>
  <c r="G35" i="35" s="1"/>
  <c r="R7" i="42"/>
  <c r="S7" i="42" s="1"/>
  <c r="L33" i="39"/>
  <c r="L34" i="39" s="1"/>
  <c r="AY55" i="35" s="1"/>
  <c r="W153" i="41"/>
  <c r="N159" i="41" s="1"/>
  <c r="CN1" i="34"/>
  <c r="CM6" i="34"/>
  <c r="CM2" i="34"/>
  <c r="CM1" i="33"/>
  <c r="CL5" i="33"/>
  <c r="CL2" i="33"/>
  <c r="D36" i="35"/>
  <c r="G36" i="35" s="1"/>
  <c r="AM445" i="41"/>
  <c r="Q459" i="41" s="1"/>
  <c r="G53" i="15"/>
  <c r="D29" i="35" s="1"/>
  <c r="F29" i="35" s="1"/>
  <c r="D28" i="35"/>
  <c r="F28" i="35" s="1"/>
  <c r="G61" i="15"/>
  <c r="D38" i="35" s="1"/>
  <c r="G38" i="35" s="1"/>
  <c r="BF53" i="35"/>
  <c r="BD53" i="35"/>
  <c r="BC53" i="35"/>
  <c r="M86" i="15"/>
  <c r="C202" i="41"/>
  <c r="G202" i="41" s="1"/>
  <c r="S211" i="41"/>
  <c r="S417" i="41"/>
  <c r="AM443" i="41"/>
  <c r="Q457" i="41" s="1"/>
  <c r="AM441" i="41"/>
  <c r="AM440" i="41"/>
  <c r="Q454" i="41" s="1"/>
  <c r="AM442" i="41"/>
  <c r="S279" i="41"/>
  <c r="AM437" i="41"/>
  <c r="Q451" i="41" s="1"/>
  <c r="AM439" i="41"/>
  <c r="Q453" i="41" s="1"/>
  <c r="AM435" i="41"/>
  <c r="Q449" i="41" s="1"/>
  <c r="AM438" i="41"/>
  <c r="Q452" i="41" s="1"/>
  <c r="AM444" i="41"/>
  <c r="Q458" i="41" s="1"/>
  <c r="S348" i="41"/>
  <c r="P348" i="41"/>
  <c r="P201" i="41"/>
  <c r="P211" i="41" s="1"/>
  <c r="O211" i="41"/>
  <c r="AM305" i="41"/>
  <c r="Q319" i="41" s="1"/>
  <c r="AM307" i="41"/>
  <c r="Q321" i="41" s="1"/>
  <c r="AM304" i="41"/>
  <c r="AM303" i="41"/>
  <c r="AM306" i="41"/>
  <c r="Q320" i="41" s="1"/>
  <c r="AM298" i="41"/>
  <c r="Q312" i="41" s="1"/>
  <c r="AM302" i="41"/>
  <c r="Q316" i="41" s="1"/>
  <c r="AM299" i="41"/>
  <c r="Q313" i="41" s="1"/>
  <c r="AM301" i="41"/>
  <c r="Q315" i="41" s="1"/>
  <c r="AM300" i="41"/>
  <c r="Q314" i="41" s="1"/>
  <c r="P268" i="41"/>
  <c r="P279" i="41" s="1"/>
  <c r="O279" i="41"/>
  <c r="AM376" i="41"/>
  <c r="Q390" i="41" s="1"/>
  <c r="AM373" i="41"/>
  <c r="AM372" i="41"/>
  <c r="AM375" i="41"/>
  <c r="Q389" i="41" s="1"/>
  <c r="AM374" i="41"/>
  <c r="Q388" i="41" s="1"/>
  <c r="AM370" i="41"/>
  <c r="Q384" i="41" s="1"/>
  <c r="AM371" i="41"/>
  <c r="Q385" i="41" s="1"/>
  <c r="AM367" i="41"/>
  <c r="Q381" i="41" s="1"/>
  <c r="AM368" i="41"/>
  <c r="Q382" i="41" s="1"/>
  <c r="AM369" i="41"/>
  <c r="Q383" i="41" s="1"/>
  <c r="AM235" i="41"/>
  <c r="AM236" i="41"/>
  <c r="AM237" i="41"/>
  <c r="Q251" i="41" s="1"/>
  <c r="AM238" i="41"/>
  <c r="Q252" i="41" s="1"/>
  <c r="AM229" i="41"/>
  <c r="Q243" i="41" s="1"/>
  <c r="AM239" i="41"/>
  <c r="Q253" i="41" s="1"/>
  <c r="AM232" i="41"/>
  <c r="Q246" i="41" s="1"/>
  <c r="AM231" i="41"/>
  <c r="Q245" i="41" s="1"/>
  <c r="AM234" i="41"/>
  <c r="Q248" i="41" s="1"/>
  <c r="AM233" i="41"/>
  <c r="Q247" i="41" s="1"/>
  <c r="AM366" i="41"/>
  <c r="Q380" i="41" s="1"/>
  <c r="O348" i="41"/>
  <c r="N85" i="15"/>
  <c r="C270" i="41" s="1"/>
  <c r="G270" i="41" s="1"/>
  <c r="C269" i="41"/>
  <c r="G269" i="41" s="1"/>
  <c r="O85" i="15"/>
  <c r="C339" i="41" s="1"/>
  <c r="G339" i="41" s="1"/>
  <c r="P85" i="15"/>
  <c r="C408" i="41" s="1"/>
  <c r="G408" i="41" s="1"/>
  <c r="CC129" i="37"/>
  <c r="CB131" i="37"/>
  <c r="AY54" i="35" l="1"/>
  <c r="BF54" i="35" s="1"/>
  <c r="L35" i="39"/>
  <c r="AY56" i="35" s="1"/>
  <c r="BD56" i="35" s="1"/>
  <c r="CM5" i="33"/>
  <c r="CN1" i="33"/>
  <c r="CM2" i="33"/>
  <c r="CM4" i="33" s="1"/>
  <c r="CN6" i="34"/>
  <c r="CO1" i="34"/>
  <c r="CN2" i="34"/>
  <c r="G62" i="15"/>
  <c r="BC55" i="35"/>
  <c r="BF55" i="35"/>
  <c r="BD55" i="35"/>
  <c r="G54" i="15"/>
  <c r="D30" i="35" s="1"/>
  <c r="F30" i="35" s="1"/>
  <c r="M87" i="15"/>
  <c r="C204" i="41" s="1"/>
  <c r="G204" i="41" s="1"/>
  <c r="C203" i="41"/>
  <c r="G203" i="41" s="1"/>
  <c r="N86" i="15"/>
  <c r="C271" i="41" s="1"/>
  <c r="G271" i="41" s="1"/>
  <c r="P86" i="15"/>
  <c r="C409" i="41" s="1"/>
  <c r="G409" i="41" s="1"/>
  <c r="O86" i="15"/>
  <c r="CC131" i="37"/>
  <c r="CD129" i="37"/>
  <c r="BC54" i="35" l="1"/>
  <c r="BD54" i="35"/>
  <c r="L36" i="39"/>
  <c r="AY57" i="35" s="1"/>
  <c r="BF57" i="35" s="1"/>
  <c r="BF56" i="35"/>
  <c r="BC56" i="35"/>
  <c r="CO1" i="33"/>
  <c r="CN5" i="33"/>
  <c r="CN2" i="33"/>
  <c r="CO6" i="34"/>
  <c r="CP1" i="34"/>
  <c r="CO2" i="34"/>
  <c r="G55" i="15"/>
  <c r="D31" i="35" s="1"/>
  <c r="F31" i="35" s="1"/>
  <c r="G63" i="15"/>
  <c r="G64" i="15" s="1"/>
  <c r="D39" i="35"/>
  <c r="G39" i="35" s="1"/>
  <c r="M88" i="15"/>
  <c r="N87" i="15"/>
  <c r="C272" i="41" s="1"/>
  <c r="G272" i="41" s="1"/>
  <c r="C340" i="41"/>
  <c r="G340" i="41" s="1"/>
  <c r="O87" i="15"/>
  <c r="C341" i="41" s="1"/>
  <c r="G341" i="41" s="1"/>
  <c r="P87" i="15"/>
  <c r="C410" i="41" s="1"/>
  <c r="G410" i="41" s="1"/>
  <c r="CE129" i="37"/>
  <c r="CD131" i="37"/>
  <c r="L37" i="39" l="1"/>
  <c r="L38" i="39" s="1"/>
  <c r="BD57" i="35"/>
  <c r="BC57" i="35"/>
  <c r="CQ1" i="34"/>
  <c r="CP6" i="34"/>
  <c r="CP2" i="34"/>
  <c r="CP1" i="33"/>
  <c r="CO5" i="33"/>
  <c r="CO2" i="33"/>
  <c r="CO4" i="33" s="1"/>
  <c r="D41" i="35"/>
  <c r="G41" i="35" s="1"/>
  <c r="D40" i="35"/>
  <c r="G40" i="35" s="1"/>
  <c r="G65" i="15"/>
  <c r="D42" i="35" s="1"/>
  <c r="G42" i="35" s="1"/>
  <c r="C205" i="41"/>
  <c r="G205" i="41" s="1"/>
  <c r="M89" i="15"/>
  <c r="O88" i="15"/>
  <c r="C342" i="41" s="1"/>
  <c r="G342" i="41" s="1"/>
  <c r="P88" i="15"/>
  <c r="C411" i="41" s="1"/>
  <c r="G411" i="41" s="1"/>
  <c r="N88" i="15"/>
  <c r="C273" i="41" s="1"/>
  <c r="G273" i="41" s="1"/>
  <c r="CF129" i="37"/>
  <c r="CF131" i="37" s="1"/>
  <c r="K417" i="41" s="1"/>
  <c r="AB404" i="41" s="1"/>
  <c r="CE131" i="37"/>
  <c r="AY58" i="35" l="1"/>
  <c r="BF58" i="35" s="1"/>
  <c r="CQ1" i="33"/>
  <c r="CP5" i="33"/>
  <c r="CP2" i="33"/>
  <c r="CP9" i="34"/>
  <c r="CP14" i="34"/>
  <c r="CP11" i="34"/>
  <c r="CP10" i="34"/>
  <c r="CP8" i="34"/>
  <c r="CP12" i="34"/>
  <c r="CP15" i="34"/>
  <c r="CP13" i="34"/>
  <c r="CR1" i="34"/>
  <c r="CQ6" i="34"/>
  <c r="CQ2" i="34"/>
  <c r="CQ4" i="34" s="1"/>
  <c r="AY59" i="35"/>
  <c r="L39" i="39"/>
  <c r="AY60" i="35" s="1"/>
  <c r="G66" i="15"/>
  <c r="D43" i="35" s="1"/>
  <c r="G43" i="35" s="1"/>
  <c r="M90" i="15"/>
  <c r="C206" i="41"/>
  <c r="G206" i="41" s="1"/>
  <c r="O89" i="15"/>
  <c r="P89" i="15"/>
  <c r="C412" i="41" s="1"/>
  <c r="G412" i="41" s="1"/>
  <c r="N89" i="15"/>
  <c r="C274" i="41" s="1"/>
  <c r="G274" i="41" s="1"/>
  <c r="L414" i="41"/>
  <c r="O414" i="41"/>
  <c r="BC58" i="35" l="1"/>
  <c r="BD58" i="35"/>
  <c r="CR6" i="34"/>
  <c r="CS1" i="34"/>
  <c r="CR2" i="34"/>
  <c r="CQ5" i="33"/>
  <c r="CR1" i="33"/>
  <c r="CQ2" i="33"/>
  <c r="CQ4" i="33" s="1"/>
  <c r="G67" i="15"/>
  <c r="D44" i="35" s="1"/>
  <c r="G44" i="35" s="1"/>
  <c r="BD60" i="35"/>
  <c r="BF60" i="35"/>
  <c r="BC60" i="35"/>
  <c r="BF59" i="35"/>
  <c r="BD59" i="35"/>
  <c r="BC59" i="35"/>
  <c r="L40" i="39"/>
  <c r="AY61" i="35" s="1"/>
  <c r="C207" i="41"/>
  <c r="G207" i="41" s="1"/>
  <c r="M91" i="15"/>
  <c r="C343" i="41"/>
  <c r="G343" i="41" s="1"/>
  <c r="P90" i="15"/>
  <c r="C413" i="41" s="1"/>
  <c r="G413" i="41" s="1"/>
  <c r="N90" i="15"/>
  <c r="N91" i="15" s="1"/>
  <c r="O90" i="15"/>
  <c r="C344" i="41" s="1"/>
  <c r="G344" i="41" s="1"/>
  <c r="P414" i="41"/>
  <c r="P417" i="41" s="1"/>
  <c r="O417" i="41"/>
  <c r="CS6" i="34" l="1"/>
  <c r="CT1" i="34"/>
  <c r="CS2" i="34"/>
  <c r="CS1" i="33"/>
  <c r="CR5" i="33"/>
  <c r="CR2" i="33"/>
  <c r="G68" i="15"/>
  <c r="D45" i="35" s="1"/>
  <c r="G45" i="35" s="1"/>
  <c r="L41" i="39"/>
  <c r="AY62" i="35" s="1"/>
  <c r="BD61" i="35"/>
  <c r="BF61" i="35"/>
  <c r="BC61" i="35"/>
  <c r="C208" i="41"/>
  <c r="G208" i="41" s="1"/>
  <c r="M92" i="15"/>
  <c r="N92" i="15"/>
  <c r="C277" i="41" s="1"/>
  <c r="G277" i="41" s="1"/>
  <c r="C276" i="41"/>
  <c r="G276" i="41" s="1"/>
  <c r="C275" i="41"/>
  <c r="G275" i="41" s="1"/>
  <c r="O91" i="15"/>
  <c r="C345" i="41" s="1"/>
  <c r="G345" i="41" s="1"/>
  <c r="P91" i="15"/>
  <c r="C414" i="41" s="1"/>
  <c r="G414" i="41" s="1"/>
  <c r="CT1" i="33" l="1"/>
  <c r="CS5" i="33"/>
  <c r="CS2" i="33"/>
  <c r="CS4" i="33" s="1"/>
  <c r="CT6" i="34"/>
  <c r="CU1" i="34"/>
  <c r="CT2" i="34"/>
  <c r="G69" i="15"/>
  <c r="D46" i="35" s="1"/>
  <c r="G46" i="35" s="1"/>
  <c r="L42" i="39"/>
  <c r="AY63" i="35" s="1"/>
  <c r="BC62" i="35"/>
  <c r="BF62" i="35"/>
  <c r="BD62" i="35"/>
  <c r="C209" i="41"/>
  <c r="G209" i="41" s="1"/>
  <c r="M93" i="15"/>
  <c r="O92" i="15"/>
  <c r="C346" i="41" s="1"/>
  <c r="G346" i="41" s="1"/>
  <c r="N93" i="15"/>
  <c r="P92" i="15"/>
  <c r="C415" i="41" s="1"/>
  <c r="G415" i="41" s="1"/>
  <c r="CV1" i="34" l="1"/>
  <c r="CU6" i="34"/>
  <c r="CU2" i="34"/>
  <c r="CU1" i="33"/>
  <c r="CT5" i="33"/>
  <c r="CT2" i="33"/>
  <c r="N94" i="15"/>
  <c r="C279" i="41" s="1"/>
  <c r="G279" i="41" s="1"/>
  <c r="G70" i="15"/>
  <c r="D47" i="35" s="1"/>
  <c r="G47" i="35" s="1"/>
  <c r="BF63" i="35"/>
  <c r="BC63" i="35"/>
  <c r="BD63" i="35"/>
  <c r="L43" i="39"/>
  <c r="AY64" i="35" s="1"/>
  <c r="C210" i="41"/>
  <c r="G210" i="41" s="1"/>
  <c r="M94" i="15"/>
  <c r="P93" i="15"/>
  <c r="C416" i="41" s="1"/>
  <c r="G416" i="41" s="1"/>
  <c r="C278" i="41"/>
  <c r="G278" i="41" s="1"/>
  <c r="O93" i="15"/>
  <c r="C347" i="41" s="1"/>
  <c r="G347" i="41" s="1"/>
  <c r="CU5" i="33" l="1"/>
  <c r="CV1" i="33"/>
  <c r="CU2" i="33"/>
  <c r="CU4" i="33" s="1"/>
  <c r="CU9" i="34"/>
  <c r="CU11" i="34"/>
  <c r="CU13" i="34"/>
  <c r="CU12" i="34"/>
  <c r="CU10" i="34"/>
  <c r="CU14" i="34"/>
  <c r="CU8" i="34"/>
  <c r="CU15" i="34"/>
  <c r="CV6" i="34"/>
  <c r="CW1" i="34"/>
  <c r="CV2" i="34"/>
  <c r="CV4" i="34" s="1"/>
  <c r="G71" i="15"/>
  <c r="G72" i="15" s="1"/>
  <c r="BC64" i="35"/>
  <c r="BD64" i="35"/>
  <c r="BF64" i="35"/>
  <c r="L44" i="39"/>
  <c r="AY65" i="35" s="1"/>
  <c r="M95" i="15"/>
  <c r="C211" i="41"/>
  <c r="G211" i="41" s="1"/>
  <c r="N95" i="15"/>
  <c r="C280" i="41" s="1"/>
  <c r="G280" i="41" s="1"/>
  <c r="P94" i="15"/>
  <c r="C417" i="41" s="1"/>
  <c r="G417" i="41" s="1"/>
  <c r="O94" i="15"/>
  <c r="C348" i="41" s="1"/>
  <c r="G348" i="41" s="1"/>
  <c r="CW1" i="33" l="1"/>
  <c r="CV5" i="33"/>
  <c r="CV2" i="33"/>
  <c r="CW6" i="34"/>
  <c r="CX1" i="34"/>
  <c r="CW2" i="34"/>
  <c r="D48" i="35"/>
  <c r="G48" i="35" s="1"/>
  <c r="BC65" i="35"/>
  <c r="BF65" i="35"/>
  <c r="BD65" i="35"/>
  <c r="L45" i="39"/>
  <c r="AY66" i="35" s="1"/>
  <c r="D49" i="35"/>
  <c r="G49" i="35" s="1"/>
  <c r="G73" i="15"/>
  <c r="N96" i="15"/>
  <c r="C281" i="41" s="1"/>
  <c r="G281" i="41" s="1"/>
  <c r="C212" i="41"/>
  <c r="G212" i="41" s="1"/>
  <c r="M96" i="15"/>
  <c r="P95" i="15"/>
  <c r="C418" i="41" s="1"/>
  <c r="G418" i="41" s="1"/>
  <c r="O95" i="15"/>
  <c r="C349" i="41" s="1"/>
  <c r="G349" i="41" s="1"/>
  <c r="CX6" i="34" l="1"/>
  <c r="CY1" i="34"/>
  <c r="CX2" i="34"/>
  <c r="CX1" i="33"/>
  <c r="CW5" i="33"/>
  <c r="CW2" i="33"/>
  <c r="CW4" i="33" s="1"/>
  <c r="BD66" i="35"/>
  <c r="BC66" i="35"/>
  <c r="BF66" i="35"/>
  <c r="L46" i="39"/>
  <c r="AY67" i="35" s="1"/>
  <c r="D50" i="35"/>
  <c r="G50" i="35" s="1"/>
  <c r="G74" i="15"/>
  <c r="G75" i="15" s="1"/>
  <c r="D52" i="35" s="1"/>
  <c r="G52" i="35" s="1"/>
  <c r="C213" i="41"/>
  <c r="G213" i="41" s="1"/>
  <c r="M97" i="15"/>
  <c r="N97" i="15"/>
  <c r="C282" i="41" s="1"/>
  <c r="G282" i="41" s="1"/>
  <c r="P96" i="15"/>
  <c r="C419" i="41" s="1"/>
  <c r="G419" i="41" s="1"/>
  <c r="O96" i="15"/>
  <c r="C350" i="41" s="1"/>
  <c r="G350" i="41" s="1"/>
  <c r="CY1" i="33" l="1"/>
  <c r="CX5" i="33"/>
  <c r="CX2" i="33"/>
  <c r="CZ1" i="34"/>
  <c r="CY6" i="34"/>
  <c r="CY2" i="34"/>
  <c r="BC67" i="35"/>
  <c r="BD67" i="35"/>
  <c r="BF67" i="35"/>
  <c r="L47" i="39"/>
  <c r="AY68" i="35" s="1"/>
  <c r="D51" i="35"/>
  <c r="G51" i="35" s="1"/>
  <c r="G76" i="15"/>
  <c r="D53" i="35" s="1"/>
  <c r="G53" i="35" s="1"/>
  <c r="N98" i="15"/>
  <c r="C283" i="41" s="1"/>
  <c r="G283" i="41" s="1"/>
  <c r="C214" i="41"/>
  <c r="G214" i="41" s="1"/>
  <c r="M98" i="15"/>
  <c r="O97" i="15"/>
  <c r="C351" i="41" s="1"/>
  <c r="G351" i="41" s="1"/>
  <c r="P97" i="15"/>
  <c r="C420" i="41" s="1"/>
  <c r="G420" i="41" s="1"/>
  <c r="CY5" i="33" l="1"/>
  <c r="CZ1" i="33"/>
  <c r="CY2" i="33"/>
  <c r="CY4" i="33" s="1"/>
  <c r="CZ6" i="34"/>
  <c r="DA1" i="34"/>
  <c r="CZ2" i="34"/>
  <c r="BF68" i="35"/>
  <c r="BC68" i="35"/>
  <c r="BD68" i="35"/>
  <c r="L48" i="39"/>
  <c r="AY69" i="35" s="1"/>
  <c r="G77" i="15"/>
  <c r="D54" i="35" s="1"/>
  <c r="G54" i="35" s="1"/>
  <c r="C215" i="41"/>
  <c r="G215" i="41" s="1"/>
  <c r="M99" i="15"/>
  <c r="N99" i="15"/>
  <c r="C284" i="41" s="1"/>
  <c r="G284" i="41" s="1"/>
  <c r="P98" i="15"/>
  <c r="C421" i="41" s="1"/>
  <c r="G421" i="41" s="1"/>
  <c r="O98" i="15"/>
  <c r="C352" i="41" s="1"/>
  <c r="G352" i="41" s="1"/>
  <c r="CZ10" i="34" l="1"/>
  <c r="CZ8" i="34"/>
  <c r="CZ14" i="34"/>
  <c r="CZ9" i="34"/>
  <c r="CZ13" i="34"/>
  <c r="CZ11" i="34"/>
  <c r="CZ15" i="34"/>
  <c r="CZ12" i="34"/>
  <c r="DA1" i="33"/>
  <c r="CZ5" i="33"/>
  <c r="CZ2" i="33"/>
  <c r="DA6" i="34"/>
  <c r="DB1" i="34"/>
  <c r="DA2" i="34"/>
  <c r="DA4" i="34" s="1"/>
  <c r="L49" i="39"/>
  <c r="AY70" i="35" s="1"/>
  <c r="BC69" i="35"/>
  <c r="BF69" i="35"/>
  <c r="BD69" i="35"/>
  <c r="C216" i="41"/>
  <c r="G216" i="41" s="1"/>
  <c r="M100" i="15"/>
  <c r="N100" i="15"/>
  <c r="C285" i="41" s="1"/>
  <c r="G285" i="41" s="1"/>
  <c r="O99" i="15"/>
  <c r="C353" i="41" s="1"/>
  <c r="G353" i="41" s="1"/>
  <c r="P99" i="15"/>
  <c r="C422" i="41" s="1"/>
  <c r="G422" i="41" s="1"/>
  <c r="DB6" i="34" l="1"/>
  <c r="DC1" i="34"/>
  <c r="DB2" i="34"/>
  <c r="DB1" i="33"/>
  <c r="DA5" i="33"/>
  <c r="DA2" i="33"/>
  <c r="DA4" i="33" s="1"/>
  <c r="BC70" i="35"/>
  <c r="BF70" i="35"/>
  <c r="BD70" i="35"/>
  <c r="C217" i="41"/>
  <c r="G217" i="41" s="1"/>
  <c r="M101" i="15"/>
  <c r="N101" i="15"/>
  <c r="C286" i="41" s="1"/>
  <c r="G286" i="41" s="1"/>
  <c r="O100" i="15"/>
  <c r="C354" i="41" s="1"/>
  <c r="G354" i="41" s="1"/>
  <c r="P100" i="15"/>
  <c r="C423" i="41" s="1"/>
  <c r="G423" i="41" s="1"/>
  <c r="DD1" i="34" l="1"/>
  <c r="DC6" i="34"/>
  <c r="DC2" i="34"/>
  <c r="DC1" i="33"/>
  <c r="DB5" i="33"/>
  <c r="DB2" i="33"/>
  <c r="C218" i="41"/>
  <c r="G218" i="41" s="1"/>
  <c r="M102" i="15"/>
  <c r="C219" i="41" s="1"/>
  <c r="G219" i="41" s="1"/>
  <c r="N102" i="15"/>
  <c r="C287" i="41" s="1"/>
  <c r="G287" i="41" s="1"/>
  <c r="O101" i="15"/>
  <c r="C355" i="41" s="1"/>
  <c r="G355" i="41" s="1"/>
  <c r="P101" i="15"/>
  <c r="C424" i="41" s="1"/>
  <c r="G424" i="41" s="1"/>
  <c r="DC5" i="33" l="1"/>
  <c r="DD1" i="33"/>
  <c r="DC2" i="33"/>
  <c r="DC4" i="33" s="1"/>
  <c r="DD6" i="34"/>
  <c r="DE1" i="34"/>
  <c r="DD2" i="34"/>
  <c r="P102" i="15"/>
  <c r="C425" i="41" s="1"/>
  <c r="G425" i="41" s="1"/>
  <c r="O102" i="15"/>
  <c r="C356" i="41" s="1"/>
  <c r="G356" i="41" s="1"/>
  <c r="DE6" i="34" l="1"/>
  <c r="DF1" i="34"/>
  <c r="DE2" i="34"/>
  <c r="DE1" i="33"/>
  <c r="DD5" i="33"/>
  <c r="DD2" i="33"/>
  <c r="DF1" i="33" l="1"/>
  <c r="DE5" i="33"/>
  <c r="DE2" i="33"/>
  <c r="DE4" i="33" s="1"/>
  <c r="DE12" i="34"/>
  <c r="DE11" i="34"/>
  <c r="DE13" i="34"/>
  <c r="DE9" i="34"/>
  <c r="DE8" i="34"/>
  <c r="DE10" i="34"/>
  <c r="DE15" i="34"/>
  <c r="DE14" i="34"/>
  <c r="DG1" i="34"/>
  <c r="DF6" i="34"/>
  <c r="DF2" i="34"/>
  <c r="DF4" i="34" s="1"/>
  <c r="DH1" i="34" l="1"/>
  <c r="DG6" i="34"/>
  <c r="DG2" i="34"/>
  <c r="DG1" i="33"/>
  <c r="DF5" i="33"/>
  <c r="DF2" i="33"/>
  <c r="DH6" i="34" l="1"/>
  <c r="DI1" i="34"/>
  <c r="DH2" i="34"/>
  <c r="DG5" i="33"/>
  <c r="DH1" i="33"/>
  <c r="DG2" i="33"/>
  <c r="DG4" i="33" s="1"/>
  <c r="DI6" i="34" l="1"/>
  <c r="DJ1" i="34"/>
  <c r="DI2" i="34"/>
  <c r="DI1" i="33"/>
  <c r="DH5" i="33"/>
  <c r="DH2" i="33"/>
  <c r="DJ6" i="34" l="1"/>
  <c r="DK1" i="34"/>
  <c r="DJ2" i="34"/>
  <c r="DJ1" i="33"/>
  <c r="DI5" i="33"/>
  <c r="DI2" i="33"/>
  <c r="DI4" i="33" s="1"/>
  <c r="DK1" i="33" l="1"/>
  <c r="DJ5" i="33"/>
  <c r="DJ2" i="33"/>
  <c r="DJ14" i="34"/>
  <c r="DJ11" i="34"/>
  <c r="DJ9" i="34"/>
  <c r="DJ10" i="34"/>
  <c r="DJ8" i="34"/>
  <c r="DJ13" i="34"/>
  <c r="DJ12" i="34"/>
  <c r="DJ15" i="34"/>
  <c r="DL1" i="34"/>
  <c r="DK6" i="34"/>
  <c r="DK2" i="34"/>
  <c r="DK4" i="34" s="1"/>
  <c r="DL6" i="34" l="1"/>
  <c r="DM1" i="34"/>
  <c r="DL2" i="34"/>
  <c r="DK5" i="33"/>
  <c r="DL1" i="33"/>
  <c r="DK2" i="33"/>
  <c r="DK4" i="33" s="1"/>
  <c r="DM6" i="34" l="1"/>
  <c r="DN1" i="34"/>
  <c r="DM2" i="34"/>
  <c r="DM1" i="33"/>
  <c r="DL5" i="33"/>
  <c r="DL2" i="33"/>
  <c r="DN1" i="33" l="1"/>
  <c r="DM5" i="33"/>
  <c r="DM2" i="33"/>
  <c r="DM4" i="33" s="1"/>
  <c r="DN6" i="34"/>
  <c r="DO1" i="34"/>
  <c r="DN2" i="34"/>
  <c r="DP1" i="34" l="1"/>
  <c r="DO6" i="34"/>
  <c r="DO2" i="34"/>
  <c r="DO1" i="33"/>
  <c r="DN5" i="33"/>
  <c r="DN2" i="33"/>
  <c r="DO5" i="33" l="1"/>
  <c r="DP1" i="33"/>
  <c r="DO2" i="33"/>
  <c r="DO4" i="33" s="1"/>
  <c r="DO14" i="34"/>
  <c r="DO9" i="34"/>
  <c r="DO15" i="34"/>
  <c r="DO13" i="34"/>
  <c r="DO10" i="34"/>
  <c r="DO11" i="34"/>
  <c r="DO8" i="34"/>
  <c r="DO12" i="34"/>
  <c r="DP6" i="34"/>
  <c r="DQ1" i="34"/>
  <c r="DP2" i="34"/>
  <c r="DP4" i="34" s="1"/>
  <c r="DQ1" i="33" l="1"/>
  <c r="DP5" i="33"/>
  <c r="DP2" i="33"/>
  <c r="DQ6" i="34"/>
  <c r="DR1" i="34"/>
  <c r="DQ2" i="34"/>
  <c r="DR6" i="34" l="1"/>
  <c r="DS1" i="34"/>
  <c r="DR2" i="34"/>
  <c r="DR1" i="33"/>
  <c r="DQ5" i="33"/>
  <c r="DQ2" i="33"/>
  <c r="DQ4" i="33" s="1"/>
  <c r="DS1" i="33" l="1"/>
  <c r="DR5" i="33"/>
  <c r="DR2" i="33"/>
  <c r="DT1" i="34"/>
  <c r="DS6" i="34"/>
  <c r="DS2" i="34"/>
  <c r="DT6" i="34" l="1"/>
  <c r="DU1" i="34"/>
  <c r="DT2" i="34"/>
  <c r="DS5" i="33"/>
  <c r="DT1" i="33"/>
  <c r="DS2" i="33"/>
  <c r="DS4" i="33" s="1"/>
  <c r="DT10" i="34" l="1"/>
  <c r="DT15" i="34"/>
  <c r="DT12" i="34"/>
  <c r="DT11" i="34"/>
  <c r="DT14" i="34"/>
  <c r="DT9" i="34"/>
  <c r="DT13" i="34"/>
  <c r="DT8" i="34"/>
  <c r="DU6" i="34"/>
  <c r="DV1" i="34"/>
  <c r="DU2" i="34"/>
  <c r="DU4" i="34" s="1"/>
  <c r="DU1" i="33"/>
  <c r="DT5" i="33"/>
  <c r="DT2" i="33"/>
  <c r="DV1" i="33" l="1"/>
  <c r="DU5" i="33"/>
  <c r="DU2" i="33"/>
  <c r="DU4" i="33" s="1"/>
  <c r="DW1" i="34"/>
  <c r="DV6" i="34"/>
  <c r="DV2" i="34"/>
  <c r="DW1" i="33" l="1"/>
  <c r="DV5" i="33"/>
  <c r="DV2" i="33"/>
  <c r="DX1" i="34"/>
  <c r="DW6" i="34"/>
  <c r="DW2" i="34"/>
  <c r="DW5" i="33" l="1"/>
  <c r="DX1" i="33"/>
  <c r="DW2" i="33"/>
  <c r="DW4" i="33" s="1"/>
  <c r="DX6" i="34"/>
  <c r="DY1" i="34"/>
  <c r="DX2" i="34"/>
  <c r="DY1" i="33" l="1"/>
  <c r="DX5" i="33"/>
  <c r="DX2" i="33"/>
  <c r="DY6" i="34"/>
  <c r="DZ1" i="34"/>
  <c r="DY2" i="34"/>
  <c r="DY12" i="34" l="1"/>
  <c r="DY9" i="34"/>
  <c r="DY8" i="34"/>
  <c r="DY15" i="34"/>
  <c r="DY11" i="34"/>
  <c r="DY14" i="34"/>
  <c r="DY13" i="34"/>
  <c r="DY10" i="34"/>
  <c r="DZ6" i="34"/>
  <c r="EA1" i="34"/>
  <c r="DZ2" i="34"/>
  <c r="DZ4" i="34" s="1"/>
  <c r="DZ1" i="33"/>
  <c r="DY5" i="33"/>
  <c r="DY2" i="33"/>
  <c r="DY4" i="33" s="1"/>
  <c r="EB1" i="34" l="1"/>
  <c r="EA6" i="34"/>
  <c r="EA2" i="34"/>
  <c r="EA1" i="33"/>
  <c r="DZ5" i="33"/>
  <c r="DZ2" i="33"/>
  <c r="EB6" i="34" l="1"/>
  <c r="EC1" i="34"/>
  <c r="EB2" i="34"/>
  <c r="EA5" i="33"/>
  <c r="EB1" i="33"/>
  <c r="EA2" i="33"/>
  <c r="EA4" i="33" s="1"/>
  <c r="EC6" i="34" l="1"/>
  <c r="ED1" i="34"/>
  <c r="EC2" i="34"/>
  <c r="EC1" i="33"/>
  <c r="EB5" i="33"/>
  <c r="EB2" i="33"/>
  <c r="ED6" i="34" l="1"/>
  <c r="EE1" i="34"/>
  <c r="ED2" i="34"/>
  <c r="ED1" i="33"/>
  <c r="EC5" i="33"/>
  <c r="EC2" i="33"/>
  <c r="EC4" i="33" s="1"/>
  <c r="ED11" i="34" l="1"/>
  <c r="ED13" i="34"/>
  <c r="ED12" i="34"/>
  <c r="ED10" i="34"/>
  <c r="ED8" i="34"/>
  <c r="ED14" i="34"/>
  <c r="ED15" i="34"/>
  <c r="ED9" i="34"/>
  <c r="EF1" i="34"/>
  <c r="EE6" i="34"/>
  <c r="EE2" i="34"/>
  <c r="EE4" i="34" s="1"/>
  <c r="EE1" i="33"/>
  <c r="ED5" i="33"/>
  <c r="ED2" i="33"/>
  <c r="EF6" i="34" l="1"/>
  <c r="EG1" i="34"/>
  <c r="EF2" i="34"/>
  <c r="EE5" i="33"/>
  <c r="EF1" i="33"/>
  <c r="EE2" i="33"/>
  <c r="EE4" i="33" s="1"/>
  <c r="EG1" i="33" l="1"/>
  <c r="EF5" i="33"/>
  <c r="EF2" i="33"/>
  <c r="EG6" i="34"/>
  <c r="EH1" i="34"/>
  <c r="EG2" i="34"/>
  <c r="EH6" i="34" l="1"/>
  <c r="EI1" i="34"/>
  <c r="EH2" i="34"/>
  <c r="EH1" i="33"/>
  <c r="EG5" i="33"/>
  <c r="EG2" i="33"/>
  <c r="EG4" i="33" s="1"/>
  <c r="EI1" i="33" l="1"/>
  <c r="EH5" i="33"/>
  <c r="EH2" i="33"/>
  <c r="EJ1" i="34"/>
  <c r="EI6" i="34"/>
  <c r="EI2" i="34"/>
  <c r="EJ6" i="34" l="1"/>
  <c r="EK1" i="34"/>
  <c r="EJ2" i="34"/>
  <c r="EJ4" i="34" s="1"/>
  <c r="EI13" i="34"/>
  <c r="EI8" i="34"/>
  <c r="EI15" i="34"/>
  <c r="EI11" i="34"/>
  <c r="EI9" i="34"/>
  <c r="EI12" i="34"/>
  <c r="EI10" i="34"/>
  <c r="EI14" i="34"/>
  <c r="EI5" i="33"/>
  <c r="EJ1" i="33"/>
  <c r="EI2" i="33"/>
  <c r="EI4" i="33" s="1"/>
  <c r="EK6" i="34" l="1"/>
  <c r="EL1" i="34"/>
  <c r="EK2" i="34"/>
  <c r="EK1" i="33"/>
  <c r="EJ5" i="33"/>
  <c r="EJ2" i="33"/>
  <c r="EL1" i="33" l="1"/>
  <c r="EK5" i="33"/>
  <c r="EK2" i="33"/>
  <c r="EK4" i="33" s="1"/>
  <c r="EM1" i="34"/>
  <c r="EL6" i="34"/>
  <c r="EL2" i="34"/>
  <c r="EN1" i="34" l="1"/>
  <c r="EM6" i="34"/>
  <c r="EM2" i="34"/>
  <c r="EM1" i="33"/>
  <c r="EL5" i="33"/>
  <c r="EL2" i="33"/>
  <c r="EM5" i="33" l="1"/>
  <c r="EN1" i="33"/>
  <c r="EM2" i="33"/>
  <c r="EM4" i="33" s="1"/>
  <c r="EN6" i="34"/>
  <c r="EO1" i="34"/>
  <c r="EN2" i="34"/>
  <c r="EN9" i="34" l="1"/>
  <c r="EN11" i="34"/>
  <c r="EN12" i="34"/>
  <c r="EN13" i="34"/>
  <c r="EN8" i="34"/>
  <c r="EN10" i="34"/>
  <c r="EN15" i="34"/>
  <c r="EN14" i="34"/>
  <c r="EO1" i="33"/>
  <c r="EN5" i="33"/>
  <c r="EN2" i="33"/>
  <c r="EO6" i="34"/>
  <c r="EP1" i="34"/>
  <c r="EO2" i="34"/>
  <c r="EO4" i="34" s="1"/>
  <c r="EP6" i="34" l="1"/>
  <c r="EQ1" i="34"/>
  <c r="EP2" i="34"/>
  <c r="EP1" i="33"/>
  <c r="EO5" i="33"/>
  <c r="EO2" i="33"/>
  <c r="EO4" i="33" s="1"/>
  <c r="ER1" i="34" l="1"/>
  <c r="EQ6" i="34"/>
  <c r="EQ2" i="34"/>
  <c r="EQ1" i="33"/>
  <c r="EP5" i="33"/>
  <c r="EP2" i="33"/>
  <c r="EQ5" i="33" l="1"/>
  <c r="ER1" i="33"/>
  <c r="EQ2" i="33"/>
  <c r="EQ4" i="33" s="1"/>
  <c r="ER6" i="34"/>
  <c r="ES1" i="34"/>
  <c r="ER2" i="34"/>
  <c r="ES1" i="33" l="1"/>
  <c r="ER5" i="33"/>
  <c r="ER2" i="33"/>
  <c r="ES6" i="34"/>
  <c r="ET1" i="34"/>
  <c r="ES2" i="34"/>
  <c r="ES14" i="34" l="1"/>
  <c r="ES10" i="34"/>
  <c r="ES8" i="34"/>
  <c r="ES13" i="34"/>
  <c r="ES11" i="34"/>
  <c r="ES9" i="34"/>
  <c r="ES15" i="34"/>
  <c r="ES12" i="34"/>
  <c r="ET6" i="34"/>
  <c r="EU1" i="34"/>
  <c r="ET2" i="34"/>
  <c r="ET4" i="34" s="1"/>
  <c r="ET1" i="33"/>
  <c r="ES5" i="33"/>
  <c r="ES2" i="33"/>
  <c r="ES4" i="33" s="1"/>
  <c r="EU1" i="33" l="1"/>
  <c r="ET5" i="33"/>
  <c r="ET2" i="33"/>
  <c r="EV1" i="34"/>
  <c r="EU6" i="34"/>
  <c r="EU2" i="34"/>
  <c r="EV6" i="34" l="1"/>
  <c r="EW1" i="34"/>
  <c r="EV2" i="34"/>
  <c r="EU5" i="33"/>
  <c r="EV1" i="33"/>
  <c r="EU2" i="33"/>
  <c r="EU4" i="33" s="1"/>
  <c r="EW6" i="34" l="1"/>
  <c r="EX1" i="34"/>
  <c r="EW2" i="34"/>
  <c r="EW1" i="33"/>
  <c r="EV5" i="33"/>
  <c r="EV2" i="33"/>
  <c r="EX1" i="33" l="1"/>
  <c r="EW5" i="33"/>
  <c r="EW2" i="33"/>
  <c r="EW4" i="33" s="1"/>
  <c r="EX6" i="34"/>
  <c r="EY1" i="34"/>
  <c r="EX2" i="34"/>
  <c r="EX13" i="34" l="1"/>
  <c r="EX11" i="34"/>
  <c r="EX15" i="34"/>
  <c r="EX9" i="34"/>
  <c r="EX8" i="34"/>
  <c r="EX12" i="34"/>
  <c r="EX10" i="34"/>
  <c r="EX14" i="34"/>
  <c r="EZ1" i="34"/>
  <c r="EY6" i="34"/>
  <c r="EY2" i="34"/>
  <c r="EY4" i="34" s="1"/>
  <c r="EY1" i="33"/>
  <c r="EX5" i="33"/>
  <c r="EX2" i="33"/>
  <c r="EY5" i="33" l="1"/>
  <c r="EZ1" i="33"/>
  <c r="EY2" i="33"/>
  <c r="EY4" i="33" s="1"/>
  <c r="EZ6" i="34"/>
  <c r="FA1" i="34"/>
  <c r="EZ2" i="34"/>
  <c r="FA6" i="34" l="1"/>
  <c r="FB1" i="34"/>
  <c r="FA2" i="34"/>
  <c r="FA1" i="33"/>
  <c r="EZ5" i="33"/>
  <c r="EZ2" i="33"/>
  <c r="FB1" i="33" l="1"/>
  <c r="FA5" i="33"/>
  <c r="FA2" i="33"/>
  <c r="FA4" i="33" s="1"/>
  <c r="FC1" i="34"/>
  <c r="FB6" i="34"/>
  <c r="FB2" i="34"/>
  <c r="FD1" i="34" l="1"/>
  <c r="FC6" i="34"/>
  <c r="FC2" i="34"/>
  <c r="FC1" i="33"/>
  <c r="FB5" i="33"/>
  <c r="FB2" i="33"/>
  <c r="FC5" i="33" l="1"/>
  <c r="FD1" i="33"/>
  <c r="FC2" i="33"/>
  <c r="FC4" i="33" s="1"/>
  <c r="FC9" i="34"/>
  <c r="FC11" i="34"/>
  <c r="FC8" i="34"/>
  <c r="FC13" i="34"/>
  <c r="FC15" i="34"/>
  <c r="FC10" i="34"/>
  <c r="FC14" i="34"/>
  <c r="FC12" i="34"/>
  <c r="FD6" i="34"/>
  <c r="FE1" i="34"/>
  <c r="FD2" i="34"/>
  <c r="FD4" i="34" s="1"/>
  <c r="FE1" i="33" l="1"/>
  <c r="FD5" i="33"/>
  <c r="FD2" i="33"/>
  <c r="FE6" i="34"/>
  <c r="FF1" i="34"/>
  <c r="FE2" i="34"/>
  <c r="FF6" i="34" l="1"/>
  <c r="FG1" i="34"/>
  <c r="FF2" i="34"/>
  <c r="FF1" i="33"/>
  <c r="FE5" i="33"/>
  <c r="FE2" i="33"/>
  <c r="FE4" i="33" s="1"/>
  <c r="FG1" i="33" l="1"/>
  <c r="FF5" i="33"/>
  <c r="FF2" i="33"/>
  <c r="FH1" i="34"/>
  <c r="FG6" i="34"/>
  <c r="FG2" i="34"/>
  <c r="FH6" i="34" l="1"/>
  <c r="FI1" i="34"/>
  <c r="FH2" i="34"/>
  <c r="FG5" i="33"/>
  <c r="FH1" i="33"/>
  <c r="FG2" i="33"/>
  <c r="FG4" i="33" s="1"/>
  <c r="FH15" i="34" l="1"/>
  <c r="FH13" i="34"/>
  <c r="FH10" i="34"/>
  <c r="FH9" i="34"/>
  <c r="FH11" i="34"/>
  <c r="FH14" i="34"/>
  <c r="FH8" i="34"/>
  <c r="FH12" i="34"/>
  <c r="FI6" i="34"/>
  <c r="FJ1" i="34"/>
  <c r="FI2" i="34"/>
  <c r="FI4" i="34" s="1"/>
  <c r="FH5" i="33"/>
  <c r="FH2" i="33"/>
  <c r="Y122" i="33" l="1"/>
  <c r="Y431" i="33" s="1"/>
  <c r="AS137" i="33"/>
  <c r="AS446" i="33" s="1"/>
  <c r="I123" i="33"/>
  <c r="BA138" i="33"/>
  <c r="BA447" i="33" s="1"/>
  <c r="AP143" i="33"/>
  <c r="AP452" i="33" s="1"/>
  <c r="BK126" i="33"/>
  <c r="BK435" i="33" s="1"/>
  <c r="AB123" i="33"/>
  <c r="AB432" i="33" s="1"/>
  <c r="W124" i="33"/>
  <c r="W433" i="33" s="1"/>
  <c r="AJ123" i="33"/>
  <c r="AJ432" i="33" s="1"/>
  <c r="BH125" i="33"/>
  <c r="BH434" i="33" s="1"/>
  <c r="BG125" i="33"/>
  <c r="BG434" i="33" s="1"/>
  <c r="AU125" i="33"/>
  <c r="AU434" i="33" s="1"/>
  <c r="AZ123" i="33"/>
  <c r="AZ432" i="33" s="1"/>
  <c r="CA126" i="33"/>
  <c r="CA435" i="33" s="1"/>
  <c r="BZ129" i="33"/>
  <c r="BZ438" i="33" s="1"/>
  <c r="AT123" i="33"/>
  <c r="AT432" i="33" s="1"/>
  <c r="BV125" i="33"/>
  <c r="BV434" i="33" s="1"/>
  <c r="AR122" i="33"/>
  <c r="AR431" i="33" s="1"/>
  <c r="BZ127" i="33"/>
  <c r="BZ436" i="33" s="1"/>
  <c r="AU123" i="33"/>
  <c r="AU432" i="33" s="1"/>
  <c r="AH124" i="33"/>
  <c r="AH433" i="33" s="1"/>
  <c r="O155" i="33"/>
  <c r="O464" i="33" s="1"/>
  <c r="BX124" i="33"/>
  <c r="BX433" i="33" s="1"/>
  <c r="AY133" i="33"/>
  <c r="AY442" i="33" s="1"/>
  <c r="AJ124" i="33"/>
  <c r="AJ433" i="33" s="1"/>
  <c r="BP122" i="33"/>
  <c r="BP431" i="33" s="1"/>
  <c r="Z122" i="33"/>
  <c r="Z431" i="33" s="1"/>
  <c r="AD124" i="33"/>
  <c r="AD433" i="33" s="1"/>
  <c r="BW123" i="33"/>
  <c r="BW432" i="33" s="1"/>
  <c r="BO123" i="33"/>
  <c r="BO432" i="33" s="1"/>
  <c r="CD134" i="33"/>
  <c r="CD443" i="33" s="1"/>
  <c r="AM123" i="33"/>
  <c r="AM432" i="33" s="1"/>
  <c r="AX122" i="33"/>
  <c r="AX431" i="33" s="1"/>
  <c r="Z153" i="33"/>
  <c r="Z462" i="33" s="1"/>
  <c r="BY139" i="33"/>
  <c r="BY448" i="33" s="1"/>
  <c r="BZ128" i="33"/>
  <c r="BZ437" i="33" s="1"/>
  <c r="AC138" i="33"/>
  <c r="AC447" i="33" s="1"/>
  <c r="AD126" i="33"/>
  <c r="AD435" i="33" s="1"/>
  <c r="AC134" i="33"/>
  <c r="AC443" i="33" s="1"/>
  <c r="AK161" i="33"/>
  <c r="AK470" i="33" s="1"/>
  <c r="BQ137" i="33"/>
  <c r="BQ446" i="33" s="1"/>
  <c r="S126" i="33"/>
  <c r="S435" i="33" s="1"/>
  <c r="N130" i="33"/>
  <c r="N439" i="33" s="1"/>
  <c r="R123" i="33"/>
  <c r="R432" i="33" s="1"/>
  <c r="J138" i="33"/>
  <c r="BG124" i="33"/>
  <c r="BG433" i="33" s="1"/>
  <c r="K125" i="33"/>
  <c r="K434" i="33" s="1"/>
  <c r="AL124" i="33"/>
  <c r="AL433" i="33" s="1"/>
  <c r="AX124" i="33"/>
  <c r="AX433" i="33" s="1"/>
  <c r="AD131" i="33"/>
  <c r="AD440" i="33" s="1"/>
  <c r="BJ124" i="33"/>
  <c r="BJ433" i="33" s="1"/>
  <c r="AE124" i="33"/>
  <c r="AE433" i="33" s="1"/>
  <c r="AH122" i="33"/>
  <c r="AH431" i="33" s="1"/>
  <c r="W122" i="33"/>
  <c r="W431" i="33" s="1"/>
  <c r="AI122" i="33"/>
  <c r="AI431" i="33" s="1"/>
  <c r="CA125" i="33"/>
  <c r="CA434" i="33" s="1"/>
  <c r="CF125" i="33"/>
  <c r="W133" i="33"/>
  <c r="W442" i="33" s="1"/>
  <c r="N128" i="33"/>
  <c r="N437" i="33" s="1"/>
  <c r="BN123" i="33"/>
  <c r="BN432" i="33" s="1"/>
  <c r="AQ122" i="33"/>
  <c r="AQ431" i="33" s="1"/>
  <c r="J125" i="33"/>
  <c r="AZ132" i="33"/>
  <c r="AZ441" i="33" s="1"/>
  <c r="N129" i="33"/>
  <c r="N438" i="33" s="1"/>
  <c r="R126" i="33"/>
  <c r="R435" i="33" s="1"/>
  <c r="CE132" i="33"/>
  <c r="CE441" i="33" s="1"/>
  <c r="AX137" i="33"/>
  <c r="AX446" i="33" s="1"/>
  <c r="AI144" i="33"/>
  <c r="AI453" i="33" s="1"/>
  <c r="BJ127" i="33"/>
  <c r="BJ436" i="33" s="1"/>
  <c r="J123" i="33"/>
  <c r="J432" i="33" s="1"/>
  <c r="J149" i="33"/>
  <c r="J458" i="33" s="1"/>
  <c r="AE126" i="33"/>
  <c r="AE435" i="33" s="1"/>
  <c r="S123" i="33"/>
  <c r="S432" i="33" s="1"/>
  <c r="AB124" i="33"/>
  <c r="AB433" i="33" s="1"/>
  <c r="BI141" i="33"/>
  <c r="BI450" i="33" s="1"/>
  <c r="BI135" i="33"/>
  <c r="BI444" i="33" s="1"/>
  <c r="BY144" i="33"/>
  <c r="BY453" i="33" s="1"/>
  <c r="AT131" i="33"/>
  <c r="AT440" i="33" s="1"/>
  <c r="BK125" i="33"/>
  <c r="BK434" i="33" s="1"/>
  <c r="T124" i="33"/>
  <c r="T433" i="33" s="1"/>
  <c r="N131" i="33"/>
  <c r="N440" i="33" s="1"/>
  <c r="AJ132" i="33"/>
  <c r="AJ441" i="33" s="1"/>
  <c r="BS145" i="33"/>
  <c r="BS454" i="33" s="1"/>
  <c r="AA123" i="33"/>
  <c r="AA432" i="33" s="1"/>
  <c r="BB123" i="33"/>
  <c r="BB432" i="33" s="1"/>
  <c r="BJ129" i="33"/>
  <c r="BJ438" i="33" s="1"/>
  <c r="BG147" i="33"/>
  <c r="BG456" i="33" s="1"/>
  <c r="BO140" i="33"/>
  <c r="BO449" i="33" s="1"/>
  <c r="BJ128" i="33"/>
  <c r="BJ437" i="33" s="1"/>
  <c r="N132" i="33"/>
  <c r="N441" i="33" s="1"/>
  <c r="AT129" i="33"/>
  <c r="AT438" i="33" s="1"/>
  <c r="BW125" i="33"/>
  <c r="BW434" i="33" s="1"/>
  <c r="BR134" i="33"/>
  <c r="BR443" i="33" s="1"/>
  <c r="S139" i="33"/>
  <c r="S448" i="33" s="1"/>
  <c r="M143" i="33"/>
  <c r="M452" i="33" s="1"/>
  <c r="BJ132" i="33"/>
  <c r="BJ441" i="33" s="1"/>
  <c r="AT128" i="33"/>
  <c r="AT437" i="33" s="1"/>
  <c r="BZ131" i="33"/>
  <c r="BZ440" i="33" s="1"/>
  <c r="AT125" i="33"/>
  <c r="AT434" i="33" s="1"/>
  <c r="AD132" i="33"/>
  <c r="AD441" i="33" s="1"/>
  <c r="BJ146" i="33"/>
  <c r="BJ455" i="33" s="1"/>
  <c r="BJ126" i="33"/>
  <c r="BJ435" i="33" s="1"/>
  <c r="Z124" i="33"/>
  <c r="Z433" i="33" s="1"/>
  <c r="AT132" i="33"/>
  <c r="AT441" i="33" s="1"/>
  <c r="BP131" i="33"/>
  <c r="BP440" i="33" s="1"/>
  <c r="AT127" i="33"/>
  <c r="AT436" i="33" s="1"/>
  <c r="BA133" i="33"/>
  <c r="BA442" i="33" s="1"/>
  <c r="BZ126" i="33"/>
  <c r="BZ435" i="33" s="1"/>
  <c r="S144" i="33"/>
  <c r="S453" i="33" s="1"/>
  <c r="BZ133" i="33"/>
  <c r="BZ442" i="33" s="1"/>
  <c r="AT126" i="33"/>
  <c r="AT435" i="33" s="1"/>
  <c r="BK124" i="33"/>
  <c r="BK433" i="33" s="1"/>
  <c r="BZ130" i="33"/>
  <c r="BZ439" i="33" s="1"/>
  <c r="AX123" i="33"/>
  <c r="AX432" i="33" s="1"/>
  <c r="AP123" i="33"/>
  <c r="AP432" i="33" s="1"/>
  <c r="CA123" i="33"/>
  <c r="CA432" i="33" s="1"/>
  <c r="L124" i="33"/>
  <c r="L433" i="33" s="1"/>
  <c r="T132" i="33"/>
  <c r="T441" i="33" s="1"/>
  <c r="AD130" i="33"/>
  <c r="AD439" i="33" s="1"/>
  <c r="AC141" i="33"/>
  <c r="AC450" i="33" s="1"/>
  <c r="AL132" i="33"/>
  <c r="AL441" i="33" s="1"/>
  <c r="AS133" i="33"/>
  <c r="AS442" i="33" s="1"/>
  <c r="BB122" i="33"/>
  <c r="BB431" i="33" s="1"/>
  <c r="CE126" i="33"/>
  <c r="CE435" i="33" s="1"/>
  <c r="BO165" i="33"/>
  <c r="BO474" i="33" s="1"/>
  <c r="AY180" i="33"/>
  <c r="AY489" i="33" s="1"/>
  <c r="AA129" i="33"/>
  <c r="AA438" i="33" s="1"/>
  <c r="CF115" i="33"/>
  <c r="BL201" i="33"/>
  <c r="BL510" i="33" s="1"/>
  <c r="CE119" i="33"/>
  <c r="CE428" i="33" s="1"/>
  <c r="AU194" i="33"/>
  <c r="AU503" i="33" s="1"/>
  <c r="W150" i="33"/>
  <c r="W459" i="33" s="1"/>
  <c r="AT143" i="33"/>
  <c r="AT452" i="33" s="1"/>
  <c r="AD195" i="33"/>
  <c r="AD504" i="33" s="1"/>
  <c r="AT197" i="33"/>
  <c r="AT506" i="33" s="1"/>
  <c r="J161" i="33"/>
  <c r="J470" i="33" s="1"/>
  <c r="AK127" i="33"/>
  <c r="AK436" i="33" s="1"/>
  <c r="Q174" i="33"/>
  <c r="Q483" i="33" s="1"/>
  <c r="CB193" i="33"/>
  <c r="CB502" i="33" s="1"/>
  <c r="P207" i="33"/>
  <c r="P516" i="33" s="1"/>
  <c r="BH129" i="33"/>
  <c r="BH438" i="33" s="1"/>
  <c r="AU182" i="33"/>
  <c r="AU491" i="33" s="1"/>
  <c r="S213" i="33"/>
  <c r="S522" i="33" s="1"/>
  <c r="V147" i="33"/>
  <c r="V456" i="33" s="1"/>
  <c r="CC168" i="33"/>
  <c r="CC477" i="33" s="1"/>
  <c r="AS171" i="33"/>
  <c r="AS480" i="33" s="1"/>
  <c r="AC188" i="33"/>
  <c r="AC497" i="33" s="1"/>
  <c r="CC149" i="33"/>
  <c r="CC458" i="33" s="1"/>
  <c r="BY187" i="33"/>
  <c r="BY496" i="33" s="1"/>
  <c r="AW141" i="33"/>
  <c r="AW450" i="33" s="1"/>
  <c r="BH211" i="33"/>
  <c r="BH520" i="33" s="1"/>
  <c r="AF181" i="33"/>
  <c r="AF490" i="33" s="1"/>
  <c r="AJ127" i="33"/>
  <c r="AJ436" i="33" s="1"/>
  <c r="CA209" i="33"/>
  <c r="CA518" i="33" s="1"/>
  <c r="BK140" i="33"/>
  <c r="BK449" i="33" s="1"/>
  <c r="AU154" i="33"/>
  <c r="AU463" i="33" s="1"/>
  <c r="BZ197" i="33"/>
  <c r="BZ506" i="33" s="1"/>
  <c r="AP133" i="33"/>
  <c r="AP442" i="33" s="1"/>
  <c r="BQ146" i="33"/>
  <c r="BQ455" i="33" s="1"/>
  <c r="AW205" i="33"/>
  <c r="AW514" i="33" s="1"/>
  <c r="CD123" i="33"/>
  <c r="CD432" i="33" s="1"/>
  <c r="BV174" i="33"/>
  <c r="BV483" i="33" s="1"/>
  <c r="BF207" i="33"/>
  <c r="BF516" i="33" s="1"/>
  <c r="AH175" i="33"/>
  <c r="AH484" i="33" s="1"/>
  <c r="AR179" i="33"/>
  <c r="AR488" i="33" s="1"/>
  <c r="X210" i="33"/>
  <c r="X519" i="33" s="1"/>
  <c r="AA195" i="33"/>
  <c r="AA504" i="33" s="1"/>
  <c r="BP121" i="33"/>
  <c r="BP430" i="33" s="1"/>
  <c r="BX196" i="33"/>
  <c r="BX505" i="33" s="1"/>
  <c r="BH208" i="33"/>
  <c r="BH517" i="33" s="1"/>
  <c r="AJ174" i="33"/>
  <c r="AJ483" i="33" s="1"/>
  <c r="AS188" i="33"/>
  <c r="AS497" i="33" s="1"/>
  <c r="Y211" i="33"/>
  <c r="Y520" i="33" s="1"/>
  <c r="AZ203" i="33"/>
  <c r="AZ512" i="33" s="1"/>
  <c r="X167" i="33"/>
  <c r="X476" i="33" s="1"/>
  <c r="BE180" i="33"/>
  <c r="BE489" i="33" s="1"/>
  <c r="AO204" i="33"/>
  <c r="AO513" i="33" s="1"/>
  <c r="Y213" i="33"/>
  <c r="Y522" i="33" s="1"/>
  <c r="CE152" i="33"/>
  <c r="CE461" i="33" s="1"/>
  <c r="AE198" i="33"/>
  <c r="AE507" i="33" s="1"/>
  <c r="BN118" i="33"/>
  <c r="BN427" i="33" s="1"/>
  <c r="CA192" i="33"/>
  <c r="CA501" i="33" s="1"/>
  <c r="BK137" i="33"/>
  <c r="BK446" i="33" s="1"/>
  <c r="O145" i="33"/>
  <c r="O454" i="33" s="1"/>
  <c r="CD163" i="33"/>
  <c r="CD472" i="33" s="1"/>
  <c r="BY123" i="33"/>
  <c r="BY432" i="33" s="1"/>
  <c r="BE183" i="33"/>
  <c r="BE492" i="33" s="1"/>
  <c r="BB212" i="33"/>
  <c r="BB521" i="33" s="1"/>
  <c r="W160" i="33"/>
  <c r="W469" i="33" s="1"/>
  <c r="AT153" i="33"/>
  <c r="AT462" i="33" s="1"/>
  <c r="AD208" i="33"/>
  <c r="AD517" i="33" s="1"/>
  <c r="AT192" i="33"/>
  <c r="AT501" i="33" s="1"/>
  <c r="J157" i="33"/>
  <c r="M141" i="33"/>
  <c r="M450" i="33" s="1"/>
  <c r="CB165" i="33"/>
  <c r="CB474" i="33" s="1"/>
  <c r="Y182" i="33"/>
  <c r="Y491" i="33" s="1"/>
  <c r="I209" i="33"/>
  <c r="BT147" i="33"/>
  <c r="BT456" i="33" s="1"/>
  <c r="AI184" i="33"/>
  <c r="AI493" i="33" s="1"/>
  <c r="BR199" i="33"/>
  <c r="BR508" i="33" s="1"/>
  <c r="AH163" i="33"/>
  <c r="AH472" i="33" s="1"/>
  <c r="AA170" i="33"/>
  <c r="AA479" i="33" s="1"/>
  <c r="K213" i="33"/>
  <c r="CD168" i="33"/>
  <c r="CD477" i="33" s="1"/>
  <c r="BN204" i="33"/>
  <c r="BN513" i="33" s="1"/>
  <c r="AJ194" i="33"/>
  <c r="AJ503" i="33" s="1"/>
  <c r="AI136" i="33"/>
  <c r="AI445" i="33" s="1"/>
  <c r="AR127" i="33"/>
  <c r="AR436" i="33" s="1"/>
  <c r="O115" i="33"/>
  <c r="AE135" i="33"/>
  <c r="AE444" i="33" s="1"/>
  <c r="BV176" i="33"/>
  <c r="BV485" i="33" s="1"/>
  <c r="N183" i="33"/>
  <c r="N492" i="33" s="1"/>
  <c r="BU190" i="33"/>
  <c r="BU499" i="33" s="1"/>
  <c r="AK177" i="33"/>
  <c r="AK486" i="33" s="1"/>
  <c r="U211" i="33"/>
  <c r="U520" i="33" s="1"/>
  <c r="BP119" i="33"/>
  <c r="BP428" i="33" s="1"/>
  <c r="BX203" i="33"/>
  <c r="BX512" i="33" s="1"/>
  <c r="AK150" i="33"/>
  <c r="AK459" i="33" s="1"/>
  <c r="Q194" i="33"/>
  <c r="Q503" i="33" s="1"/>
  <c r="AR193" i="33"/>
  <c r="AR502" i="33" s="1"/>
  <c r="P149" i="33"/>
  <c r="P458" i="33" s="1"/>
  <c r="AF200" i="33"/>
  <c r="AF509" i="33" s="1"/>
  <c r="AB127" i="33"/>
  <c r="AB436" i="33" s="1"/>
  <c r="AU196" i="33"/>
  <c r="AU505" i="33" s="1"/>
  <c r="K146" i="33"/>
  <c r="K455" i="33" s="1"/>
  <c r="V160" i="33"/>
  <c r="V469" i="33" s="1"/>
  <c r="CC179" i="33"/>
  <c r="CC488" i="33" s="1"/>
  <c r="AH203" i="33"/>
  <c r="AH512" i="33" s="1"/>
  <c r="J193" i="33"/>
  <c r="CC156" i="33"/>
  <c r="CC465" i="33" s="1"/>
  <c r="BM171" i="33"/>
  <c r="BM480" i="33" s="1"/>
  <c r="L174" i="33"/>
  <c r="L483" i="33" s="1"/>
  <c r="BC199" i="33"/>
  <c r="BC508" i="33" s="1"/>
  <c r="S169" i="33"/>
  <c r="S478" i="33" s="1"/>
  <c r="AC137" i="33"/>
  <c r="AC446" i="33" s="1"/>
  <c r="M131" i="33"/>
  <c r="M440" i="33" s="1"/>
  <c r="AR116" i="33"/>
  <c r="AR425" i="33" s="1"/>
  <c r="BQ153" i="33"/>
  <c r="BQ462" i="33" s="1"/>
  <c r="AW210" i="33"/>
  <c r="AW519" i="33" s="1"/>
  <c r="BX178" i="33"/>
  <c r="BX487" i="33" s="1"/>
  <c r="AV169" i="33"/>
  <c r="AV478" i="33" s="1"/>
  <c r="U184" i="33"/>
  <c r="U493" i="33" s="1"/>
  <c r="AB121" i="33"/>
  <c r="AB430" i="33" s="1"/>
  <c r="BQ130" i="33"/>
  <c r="BQ439" i="33" s="1"/>
  <c r="AW184" i="33"/>
  <c r="AW493" i="33" s="1"/>
  <c r="AZ157" i="33"/>
  <c r="AZ466" i="33" s="1"/>
  <c r="X130" i="33"/>
  <c r="X439" i="33" s="1"/>
  <c r="AM149" i="33"/>
  <c r="AM458" i="33" s="1"/>
  <c r="BR207" i="33"/>
  <c r="BR516" i="33" s="1"/>
  <c r="U118" i="33"/>
  <c r="U427" i="33" s="1"/>
  <c r="BI123" i="33"/>
  <c r="BI432" i="33" s="1"/>
  <c r="V205" i="33"/>
  <c r="V514" i="33" s="1"/>
  <c r="CC203" i="33"/>
  <c r="CC512" i="33" s="1"/>
  <c r="CF169" i="33"/>
  <c r="CF478" i="33" s="1"/>
  <c r="BD158" i="33"/>
  <c r="BD467" i="33" s="1"/>
  <c r="BL165" i="33"/>
  <c r="BL474" i="33" s="1"/>
  <c r="AV207" i="33"/>
  <c r="AV516" i="33" s="1"/>
  <c r="AF201" i="33"/>
  <c r="AF510" i="33" s="1"/>
  <c r="AM172" i="33"/>
  <c r="AM481" i="33" s="1"/>
  <c r="K198" i="33"/>
  <c r="K507" i="33" s="1"/>
  <c r="AT213" i="33"/>
  <c r="AT522" i="33" s="1"/>
  <c r="J201" i="33"/>
  <c r="BD181" i="33"/>
  <c r="BD490" i="33" s="1"/>
  <c r="AN197" i="33"/>
  <c r="AN506" i="33" s="1"/>
  <c r="P127" i="33"/>
  <c r="P436" i="33" s="1"/>
  <c r="BC136" i="33"/>
  <c r="BC445" i="33" s="1"/>
  <c r="AX131" i="33"/>
  <c r="AX440" i="33" s="1"/>
  <c r="AL183" i="33"/>
  <c r="AL492" i="33" s="1"/>
  <c r="O130" i="33"/>
  <c r="O439" i="33" s="1"/>
  <c r="BG170" i="33"/>
  <c r="BG479" i="33" s="1"/>
  <c r="AQ182" i="33"/>
  <c r="AQ491" i="33" s="1"/>
  <c r="S132" i="33"/>
  <c r="S441" i="33" s="1"/>
  <c r="BH176" i="33"/>
  <c r="BH485" i="33" s="1"/>
  <c r="AF141" i="33"/>
  <c r="AF450" i="33" s="1"/>
  <c r="BO213" i="33"/>
  <c r="BO522" i="33" s="1"/>
  <c r="AM180" i="33"/>
  <c r="AM489" i="33" s="1"/>
  <c r="AD127" i="33"/>
  <c r="AD436" i="33" s="1"/>
  <c r="K124" i="33"/>
  <c r="K433" i="33" s="1"/>
  <c r="CD144" i="33"/>
  <c r="CD453" i="33" s="1"/>
  <c r="AM133" i="33"/>
  <c r="AM442" i="33" s="1"/>
  <c r="W134" i="33"/>
  <c r="W443" i="33" s="1"/>
  <c r="Q153" i="33"/>
  <c r="Q462" i="33" s="1"/>
  <c r="AU126" i="33"/>
  <c r="AU435" i="33" s="1"/>
  <c r="BM161" i="33"/>
  <c r="BM470" i="33" s="1"/>
  <c r="AW177" i="33"/>
  <c r="AW486" i="33" s="1"/>
  <c r="BW190" i="33"/>
  <c r="BW499" i="33" s="1"/>
  <c r="AL118" i="33"/>
  <c r="AL427" i="33" s="1"/>
  <c r="AX165" i="33"/>
  <c r="AX474" i="33" s="1"/>
  <c r="CF128" i="33"/>
  <c r="AA139" i="33"/>
  <c r="AA448" i="33" s="1"/>
  <c r="K170" i="33"/>
  <c r="K479" i="33" s="1"/>
  <c r="CD143" i="33"/>
  <c r="CD452" i="33" s="1"/>
  <c r="BP169" i="33"/>
  <c r="BP478" i="33" s="1"/>
  <c r="AN138" i="33"/>
  <c r="AN447" i="33" s="1"/>
  <c r="AY194" i="33"/>
  <c r="AY503" i="33" s="1"/>
  <c r="AF175" i="33"/>
  <c r="AF484" i="33" s="1"/>
  <c r="P212" i="33"/>
  <c r="P521" i="33" s="1"/>
  <c r="BX128" i="33"/>
  <c r="BX437" i="33" s="1"/>
  <c r="AU189" i="33"/>
  <c r="AU498" i="33" s="1"/>
  <c r="S207" i="33"/>
  <c r="S516" i="33" s="1"/>
  <c r="V152" i="33"/>
  <c r="V461" i="33" s="1"/>
  <c r="CC172" i="33"/>
  <c r="CC481" i="33" s="1"/>
  <c r="BW194" i="33"/>
  <c r="BW503" i="33" s="1"/>
  <c r="BQ117" i="33"/>
  <c r="BQ426" i="33" s="1"/>
  <c r="BQ206" i="33"/>
  <c r="BQ515" i="33" s="1"/>
  <c r="AS152" i="33"/>
  <c r="AS461" i="33" s="1"/>
  <c r="AA145" i="33"/>
  <c r="AA454" i="33" s="1"/>
  <c r="BU207" i="33"/>
  <c r="BU516" i="33" s="1"/>
  <c r="BX160" i="33"/>
  <c r="BX469" i="33" s="1"/>
  <c r="AV158" i="33"/>
  <c r="AV467" i="33" s="1"/>
  <c r="BS201" i="33"/>
  <c r="BS510" i="33" s="1"/>
  <c r="BF131" i="33"/>
  <c r="BF440" i="33" s="1"/>
  <c r="BZ212" i="33"/>
  <c r="BZ521" i="33" s="1"/>
  <c r="BB179" i="33"/>
  <c r="BB488" i="33" s="1"/>
  <c r="BB148" i="33"/>
  <c r="BB457" i="33" s="1"/>
  <c r="Z186" i="33"/>
  <c r="Z495" i="33" s="1"/>
  <c r="BA176" i="33"/>
  <c r="BA485" i="33" s="1"/>
  <c r="Y127" i="33"/>
  <c r="Y436" i="33" s="1"/>
  <c r="O129" i="33"/>
  <c r="O438" i="33" s="1"/>
  <c r="BU152" i="33"/>
  <c r="BU461" i="33" s="1"/>
  <c r="I144" i="33"/>
  <c r="CB170" i="33"/>
  <c r="CB479" i="33" s="1"/>
  <c r="BO135" i="33"/>
  <c r="BO444" i="33" s="1"/>
  <c r="O194" i="33"/>
  <c r="O503" i="33" s="1"/>
  <c r="BV172" i="33"/>
  <c r="BV481" i="33" s="1"/>
  <c r="AY141" i="33"/>
  <c r="AY450" i="33" s="1"/>
  <c r="AI196" i="33"/>
  <c r="AI505" i="33" s="1"/>
  <c r="K131" i="33"/>
  <c r="K440" i="33" s="1"/>
  <c r="R118" i="33"/>
  <c r="R427" i="33" s="1"/>
  <c r="BP144" i="33"/>
  <c r="BP453" i="33" s="1"/>
  <c r="AV206" i="33"/>
  <c r="AV515" i="33" s="1"/>
  <c r="AY179" i="33"/>
  <c r="AY488" i="33" s="1"/>
  <c r="AF140" i="33"/>
  <c r="AF449" i="33" s="1"/>
  <c r="P166" i="33"/>
  <c r="P475" i="33" s="1"/>
  <c r="L132" i="33"/>
  <c r="L441" i="33" s="1"/>
  <c r="AU167" i="33"/>
  <c r="AU476" i="33" s="1"/>
  <c r="S188" i="33"/>
  <c r="S497" i="33" s="1"/>
  <c r="V136" i="33"/>
  <c r="V445" i="33" s="1"/>
  <c r="CC158" i="33"/>
  <c r="CC467" i="33" s="1"/>
  <c r="CF211" i="33"/>
  <c r="CF520" i="33" s="1"/>
  <c r="BH182" i="33"/>
  <c r="BH491" i="33" s="1"/>
  <c r="AR185" i="33"/>
  <c r="AR494" i="33" s="1"/>
  <c r="T143" i="33"/>
  <c r="T452" i="33" s="1"/>
  <c r="M159" i="33"/>
  <c r="M468" i="33" s="1"/>
  <c r="CB191" i="33"/>
  <c r="CB500" i="33" s="1"/>
  <c r="T202" i="33"/>
  <c r="T511" i="33" s="1"/>
  <c r="V150" i="33"/>
  <c r="V459" i="33" s="1"/>
  <c r="S124" i="33"/>
  <c r="S433" i="33" s="1"/>
  <c r="BQ163" i="33"/>
  <c r="BQ472" i="33" s="1"/>
  <c r="BA179" i="33"/>
  <c r="BA488" i="33" s="1"/>
  <c r="N191" i="33"/>
  <c r="N500" i="33" s="1"/>
  <c r="BU178" i="33"/>
  <c r="BU487" i="33" s="1"/>
  <c r="BX142" i="33"/>
  <c r="BX451" i="33" s="1"/>
  <c r="AV127" i="33"/>
  <c r="AV436" i="33" s="1"/>
  <c r="CA134" i="33"/>
  <c r="CA443" i="33" s="1"/>
  <c r="BS159" i="33"/>
  <c r="BS468" i="33" s="1"/>
  <c r="BK173" i="33"/>
  <c r="BK482" i="33" s="1"/>
  <c r="O175" i="33"/>
  <c r="O484" i="33" s="1"/>
  <c r="CD205" i="33"/>
  <c r="CD514" i="33" s="1"/>
  <c r="V212" i="33"/>
  <c r="V521" i="33" s="1"/>
  <c r="BU140" i="33"/>
  <c r="BU449" i="33" s="1"/>
  <c r="BX168" i="33"/>
  <c r="BX477" i="33" s="1"/>
  <c r="BH179" i="33"/>
  <c r="BH488" i="33" s="1"/>
  <c r="AJ140" i="33"/>
  <c r="AJ449" i="33" s="1"/>
  <c r="AS184" i="33"/>
  <c r="AS493" i="33" s="1"/>
  <c r="Y197" i="33"/>
  <c r="Y506" i="33" s="1"/>
  <c r="AZ192" i="33"/>
  <c r="AZ501" i="33" s="1"/>
  <c r="X162" i="33"/>
  <c r="X471" i="33" s="1"/>
  <c r="BH136" i="33"/>
  <c r="BH445" i="33" s="1"/>
  <c r="AR160" i="33"/>
  <c r="AR469" i="33" s="1"/>
  <c r="AS129" i="33"/>
  <c r="AS438" i="33" s="1"/>
  <c r="Y174" i="33"/>
  <c r="Y483" i="33" s="1"/>
  <c r="AB178" i="33"/>
  <c r="AB487" i="33" s="1"/>
  <c r="BK130" i="33"/>
  <c r="BK439" i="33" s="1"/>
  <c r="BU141" i="33"/>
  <c r="BU450" i="33" s="1"/>
  <c r="I147" i="33"/>
  <c r="CB163" i="33"/>
  <c r="CB472" i="33" s="1"/>
  <c r="BO131" i="33"/>
  <c r="BO440" i="33" s="1"/>
  <c r="O185" i="33"/>
  <c r="O494" i="33" s="1"/>
  <c r="AX185" i="33"/>
  <c r="AX494" i="33" s="1"/>
  <c r="AR189" i="33"/>
  <c r="AR498" i="33" s="1"/>
  <c r="T146" i="33"/>
  <c r="T455" i="33" s="1"/>
  <c r="BP129" i="33"/>
  <c r="BP438" i="33" s="1"/>
  <c r="AA140" i="33"/>
  <c r="AA449" i="33" s="1"/>
  <c r="AZ115" i="33"/>
  <c r="BL209" i="33"/>
  <c r="BL518" i="33" s="1"/>
  <c r="AY119" i="33"/>
  <c r="AY428" i="33" s="1"/>
  <c r="BB192" i="33"/>
  <c r="BB501" i="33" s="1"/>
  <c r="AD163" i="33"/>
  <c r="AD472" i="33" s="1"/>
  <c r="N185" i="33"/>
  <c r="N494" i="33" s="1"/>
  <c r="BY160" i="33"/>
  <c r="BY469" i="33" s="1"/>
  <c r="BY120" i="33"/>
  <c r="BY429" i="33" s="1"/>
  <c r="BM207" i="33"/>
  <c r="BM516" i="33" s="1"/>
  <c r="BX119" i="33"/>
  <c r="BX428" i="33" s="1"/>
  <c r="BL167" i="33"/>
  <c r="BL476" i="33" s="1"/>
  <c r="K179" i="33"/>
  <c r="K488" i="33" s="1"/>
  <c r="J115" i="33"/>
  <c r="BN176" i="33"/>
  <c r="BN485" i="33" s="1"/>
  <c r="AJ186" i="33"/>
  <c r="AJ495" i="33" s="1"/>
  <c r="AQ209" i="33"/>
  <c r="AQ518" i="33" s="1"/>
  <c r="AH211" i="33"/>
  <c r="AH520" i="33" s="1"/>
  <c r="BR202" i="33"/>
  <c r="BR511" i="33" s="1"/>
  <c r="BU133" i="33"/>
  <c r="BU442" i="33" s="1"/>
  <c r="CB160" i="33"/>
  <c r="CB469" i="33" s="1"/>
  <c r="BL172" i="33"/>
  <c r="BL481" i="33" s="1"/>
  <c r="BG141" i="33"/>
  <c r="BG450" i="33" s="1"/>
  <c r="BR164" i="33"/>
  <c r="BR473" i="33" s="1"/>
  <c r="AP214" i="33"/>
  <c r="AP523" i="33" s="1"/>
  <c r="P131" i="33"/>
  <c r="P440" i="33" s="1"/>
  <c r="BV139" i="33"/>
  <c r="BV448" i="33" s="1"/>
  <c r="AU119" i="33"/>
  <c r="AU428" i="33" s="1"/>
  <c r="AM168" i="33"/>
  <c r="AM477" i="33" s="1"/>
  <c r="K188" i="33"/>
  <c r="K497" i="33" s="1"/>
  <c r="AT209" i="33"/>
  <c r="AT518" i="33" s="1"/>
  <c r="J198" i="33"/>
  <c r="AW193" i="33"/>
  <c r="AW502" i="33" s="1"/>
  <c r="Y128" i="33"/>
  <c r="Y437" i="33" s="1"/>
  <c r="AV125" i="33"/>
  <c r="AV434" i="33" s="1"/>
  <c r="AF139" i="33"/>
  <c r="AF448" i="33" s="1"/>
  <c r="AQ137" i="33"/>
  <c r="AQ446" i="33" s="1"/>
  <c r="BZ176" i="33"/>
  <c r="BZ485" i="33" s="1"/>
  <c r="AX189" i="33"/>
  <c r="AX498" i="33" s="1"/>
  <c r="AY154" i="33"/>
  <c r="AY463" i="33" s="1"/>
  <c r="BV152" i="33"/>
  <c r="BV461" i="33" s="1"/>
  <c r="BF179" i="33"/>
  <c r="BF488" i="33" s="1"/>
  <c r="AH151" i="33"/>
  <c r="AH460" i="33" s="1"/>
  <c r="AR152" i="33"/>
  <c r="AR461" i="33" s="1"/>
  <c r="X191" i="33"/>
  <c r="X500" i="33" s="1"/>
  <c r="AA185" i="33"/>
  <c r="AA494" i="33" s="1"/>
  <c r="O122" i="33"/>
  <c r="O431" i="33" s="1"/>
  <c r="CA151" i="33"/>
  <c r="CA460" i="33" s="1"/>
  <c r="BS174" i="33"/>
  <c r="BS483" i="33" s="1"/>
  <c r="W186" i="33"/>
  <c r="W495" i="33" s="1"/>
  <c r="BF115" i="33"/>
  <c r="U119" i="33"/>
  <c r="U428" i="33" s="1"/>
  <c r="BE142" i="33"/>
  <c r="BE451" i="33" s="1"/>
  <c r="CA196" i="33"/>
  <c r="CA505" i="33" s="1"/>
  <c r="AD179" i="33"/>
  <c r="AD488" i="33" s="1"/>
  <c r="N202" i="33"/>
  <c r="N511" i="33" s="1"/>
  <c r="BY178" i="33"/>
  <c r="BY487" i="33" s="1"/>
  <c r="M120" i="33"/>
  <c r="M429" i="33" s="1"/>
  <c r="BE126" i="33"/>
  <c r="BE435" i="33" s="1"/>
  <c r="L119" i="33"/>
  <c r="L428" i="33" s="1"/>
  <c r="BL175" i="33"/>
  <c r="BL484" i="33" s="1"/>
  <c r="AG137" i="33"/>
  <c r="AG446" i="33" s="1"/>
  <c r="Q171" i="33"/>
  <c r="Q480" i="33" s="1"/>
  <c r="CB116" i="33"/>
  <c r="CB425" i="33" s="1"/>
  <c r="BT211" i="33"/>
  <c r="BT520" i="33" s="1"/>
  <c r="BO204" i="33"/>
  <c r="BO513" i="33" s="1"/>
  <c r="BR145" i="33"/>
  <c r="BR454" i="33" s="1"/>
  <c r="AP185" i="33"/>
  <c r="AP494" i="33" s="1"/>
  <c r="AQ211" i="33"/>
  <c r="AQ520" i="33" s="1"/>
  <c r="S159" i="33"/>
  <c r="S468" i="33" s="1"/>
  <c r="CD127" i="33"/>
  <c r="CD436" i="33" s="1"/>
  <c r="BV147" i="33"/>
  <c r="BV456" i="33" s="1"/>
  <c r="BP208" i="33"/>
  <c r="BP517" i="33" s="1"/>
  <c r="AN183" i="33"/>
  <c r="AN492" i="33" s="1"/>
  <c r="BO164" i="33"/>
  <c r="BO473" i="33" s="1"/>
  <c r="BT203" i="33"/>
  <c r="BT512" i="33" s="1"/>
  <c r="AU121" i="33"/>
  <c r="AU430" i="33" s="1"/>
  <c r="AM164" i="33"/>
  <c r="AM473" i="33" s="1"/>
  <c r="K174" i="33"/>
  <c r="K483" i="33" s="1"/>
  <c r="AT188" i="33"/>
  <c r="AT497" i="33" s="1"/>
  <c r="J176" i="33"/>
  <c r="AD140" i="33"/>
  <c r="AD449" i="33" s="1"/>
  <c r="N193" i="33"/>
  <c r="N502" i="33" s="1"/>
  <c r="AL196" i="33"/>
  <c r="AL505" i="33" s="1"/>
  <c r="O131" i="33"/>
  <c r="O440" i="33" s="1"/>
  <c r="Q152" i="33"/>
  <c r="Q461" i="33" s="1"/>
  <c r="BT150" i="33"/>
  <c r="BT459" i="33" s="1"/>
  <c r="BG128" i="33"/>
  <c r="BG437" i="33" s="1"/>
  <c r="AQ166" i="33"/>
  <c r="AQ475" i="33" s="1"/>
  <c r="BN146" i="33"/>
  <c r="BN455" i="33" s="1"/>
  <c r="AX187" i="33"/>
  <c r="AX496" i="33" s="1"/>
  <c r="AZ179" i="33"/>
  <c r="AZ488" i="33" s="1"/>
  <c r="X134" i="33"/>
  <c r="X443" i="33" s="1"/>
  <c r="AA127" i="33"/>
  <c r="AA436" i="33" s="1"/>
  <c r="N195" i="33"/>
  <c r="N504" i="33" s="1"/>
  <c r="BY174" i="33"/>
  <c r="BY483" i="33" s="1"/>
  <c r="BI192" i="33"/>
  <c r="BI501" i="33" s="1"/>
  <c r="CF157" i="33"/>
  <c r="BQ184" i="33"/>
  <c r="BQ493" i="33" s="1"/>
  <c r="AO142" i="33"/>
  <c r="AO451" i="33" s="1"/>
  <c r="BX207" i="33"/>
  <c r="BX516" i="33" s="1"/>
  <c r="AV192" i="33"/>
  <c r="AV501" i="33" s="1"/>
  <c r="CA201" i="33"/>
  <c r="CA510" i="33" s="1"/>
  <c r="BK146" i="33"/>
  <c r="BK455" i="33" s="1"/>
  <c r="AU145" i="33"/>
  <c r="AU454" i="33" s="1"/>
  <c r="BZ194" i="33"/>
  <c r="BZ503" i="33" s="1"/>
  <c r="AX213" i="33"/>
  <c r="AX522" i="33" s="1"/>
  <c r="BQ157" i="33"/>
  <c r="BQ466" i="33" s="1"/>
  <c r="AW195" i="33"/>
  <c r="AW504" i="33" s="1"/>
  <c r="BP203" i="33"/>
  <c r="BP512" i="33" s="1"/>
  <c r="AR146" i="33"/>
  <c r="AR455" i="33" s="1"/>
  <c r="AB183" i="33"/>
  <c r="AB492" i="33" s="1"/>
  <c r="M128" i="33"/>
  <c r="M437" i="33" s="1"/>
  <c r="CB172" i="33"/>
  <c r="CB481" i="33" s="1"/>
  <c r="T185" i="33"/>
  <c r="T494" i="33" s="1"/>
  <c r="AR163" i="33"/>
  <c r="AR472" i="33" s="1"/>
  <c r="BG131" i="33"/>
  <c r="BG440" i="33" s="1"/>
  <c r="X207" i="33"/>
  <c r="X516" i="33" s="1"/>
  <c r="AU132" i="33"/>
  <c r="AU441" i="33" s="1"/>
  <c r="BS124" i="33"/>
  <c r="BS433" i="33" s="1"/>
  <c r="BU202" i="33"/>
  <c r="BU511" i="33" s="1"/>
  <c r="AW130" i="33"/>
  <c r="AW439" i="33" s="1"/>
  <c r="AG141" i="33"/>
  <c r="AG450" i="33" s="1"/>
  <c r="Q167" i="33"/>
  <c r="Q476" i="33" s="1"/>
  <c r="CE190" i="33"/>
  <c r="CE499" i="33" s="1"/>
  <c r="W138" i="33"/>
  <c r="W447" i="33" s="1"/>
  <c r="BN116" i="33"/>
  <c r="BN425" i="33" s="1"/>
  <c r="U139" i="33"/>
  <c r="U448" i="33" s="1"/>
  <c r="AL126" i="33"/>
  <c r="AL435" i="33" s="1"/>
  <c r="AB169" i="33"/>
  <c r="AB478" i="33" s="1"/>
  <c r="L196" i="33"/>
  <c r="L505" i="33" s="1"/>
  <c r="AC132" i="33"/>
  <c r="AC441" i="33" s="1"/>
  <c r="I173" i="33"/>
  <c r="AJ179" i="33"/>
  <c r="AJ488" i="33" s="1"/>
  <c r="O178" i="33"/>
  <c r="O487" i="33" s="1"/>
  <c r="AL172" i="33"/>
  <c r="AL481" i="33" s="1"/>
  <c r="N151" i="33"/>
  <c r="N460" i="33" s="1"/>
  <c r="AL169" i="33"/>
  <c r="AL478" i="33" s="1"/>
  <c r="BQ142" i="33"/>
  <c r="BQ451" i="33" s="1"/>
  <c r="M179" i="33"/>
  <c r="M488" i="33" s="1"/>
  <c r="BT130" i="33"/>
  <c r="BT439" i="33" s="1"/>
  <c r="AI171" i="33"/>
  <c r="AI480" i="33" s="1"/>
  <c r="S194" i="33"/>
  <c r="S503" i="33" s="1"/>
  <c r="AX120" i="33"/>
  <c r="AX429" i="33" s="1"/>
  <c r="BX214" i="33"/>
  <c r="BX523" i="33" s="1"/>
  <c r="AV195" i="33"/>
  <c r="AV504" i="33" s="1"/>
  <c r="AY169" i="33"/>
  <c r="AY478" i="33" s="1"/>
  <c r="AQ213" i="33"/>
  <c r="AQ522" i="33" s="1"/>
  <c r="BA118" i="33"/>
  <c r="BA427" i="33" s="1"/>
  <c r="BQ213" i="33"/>
  <c r="BQ522" i="33" s="1"/>
  <c r="AS132" i="33"/>
  <c r="AS441" i="33" s="1"/>
  <c r="AC172" i="33"/>
  <c r="AC481" i="33" s="1"/>
  <c r="BI163" i="33"/>
  <c r="BI472" i="33" s="1"/>
  <c r="AO199" i="33"/>
  <c r="AO508" i="33" s="1"/>
  <c r="BP183" i="33"/>
  <c r="BP492" i="33" s="1"/>
  <c r="AN156" i="33"/>
  <c r="AN465" i="33" s="1"/>
  <c r="BT128" i="33"/>
  <c r="BT437" i="33" s="1"/>
  <c r="BD159" i="33"/>
  <c r="BD468" i="33" s="1"/>
  <c r="AN166" i="33"/>
  <c r="AN475" i="33" s="1"/>
  <c r="X181" i="33"/>
  <c r="X490" i="33" s="1"/>
  <c r="AQ202" i="33"/>
  <c r="AQ511" i="33" s="1"/>
  <c r="AT141" i="33"/>
  <c r="AT450" i="33" s="1"/>
  <c r="R210" i="33"/>
  <c r="R519" i="33" s="1"/>
  <c r="CD153" i="33"/>
  <c r="CD462" i="33" s="1"/>
  <c r="BN201" i="33"/>
  <c r="BN510" i="33" s="1"/>
  <c r="AP168" i="33"/>
  <c r="AP477" i="33" s="1"/>
  <c r="Z207" i="33"/>
  <c r="Z516" i="33" s="1"/>
  <c r="AJ137" i="33"/>
  <c r="AJ446" i="33" s="1"/>
  <c r="P168" i="33"/>
  <c r="P477" i="33" s="1"/>
  <c r="AQ145" i="33"/>
  <c r="AQ454" i="33" s="1"/>
  <c r="X182" i="33"/>
  <c r="X491" i="33" s="1"/>
  <c r="BS136" i="33"/>
  <c r="BS445" i="33" s="1"/>
  <c r="BK154" i="33"/>
  <c r="BK463" i="33" s="1"/>
  <c r="O190" i="33"/>
  <c r="O499" i="33" s="1"/>
  <c r="CD189" i="33"/>
  <c r="CD498" i="33" s="1"/>
  <c r="V199" i="33"/>
  <c r="V508" i="33" s="1"/>
  <c r="BU130" i="33"/>
  <c r="BU439" i="33" s="1"/>
  <c r="BQ189" i="33"/>
  <c r="BQ498" i="33" s="1"/>
  <c r="AS134" i="33"/>
  <c r="AS443" i="33" s="1"/>
  <c r="N210" i="33"/>
  <c r="N519" i="33" s="1"/>
  <c r="BU193" i="33"/>
  <c r="BU502" i="33" s="1"/>
  <c r="BX166" i="33"/>
  <c r="BX475" i="33" s="1"/>
  <c r="AV143" i="33"/>
  <c r="AV452" i="33" s="1"/>
  <c r="U128" i="33"/>
  <c r="U437" i="33" s="1"/>
  <c r="AL127" i="33"/>
  <c r="AL436" i="33" s="1"/>
  <c r="AB153" i="33"/>
  <c r="AB462" i="33" s="1"/>
  <c r="L188" i="33"/>
  <c r="L497" i="33" s="1"/>
  <c r="AC128" i="33"/>
  <c r="AC437" i="33" s="1"/>
  <c r="I169" i="33"/>
  <c r="L186" i="33"/>
  <c r="L495" i="33" s="1"/>
  <c r="BK138" i="33"/>
  <c r="BK447" i="33" s="1"/>
  <c r="AU143" i="33"/>
  <c r="AU452" i="33" s="1"/>
  <c r="AE187" i="33"/>
  <c r="AE496" i="33" s="1"/>
  <c r="BB187" i="33"/>
  <c r="BB496" i="33" s="1"/>
  <c r="BB152" i="33"/>
  <c r="BB461" i="33" s="1"/>
  <c r="Z190" i="33"/>
  <c r="Z499" i="33" s="1"/>
  <c r="BA188" i="33"/>
  <c r="BA497" i="33" s="1"/>
  <c r="Y131" i="33"/>
  <c r="Y440" i="33" s="1"/>
  <c r="Q200" i="33"/>
  <c r="Q509" i="33" s="1"/>
  <c r="CB141" i="33"/>
  <c r="CB450" i="33" s="1"/>
  <c r="BL151" i="33"/>
  <c r="BL460" i="33" s="1"/>
  <c r="AV170" i="33"/>
  <c r="AV479" i="33" s="1"/>
  <c r="AA164" i="33"/>
  <c r="AA473" i="33" s="1"/>
  <c r="BJ171" i="33"/>
  <c r="BJ480" i="33" s="1"/>
  <c r="Z134" i="33"/>
  <c r="Z443" i="33" s="1"/>
  <c r="AD149" i="33"/>
  <c r="AD458" i="33" s="1"/>
  <c r="N161" i="33"/>
  <c r="N470" i="33" s="1"/>
  <c r="BY124" i="33"/>
  <c r="BY433" i="33" s="1"/>
  <c r="M122" i="33"/>
  <c r="M431" i="33" s="1"/>
  <c r="BM211" i="33"/>
  <c r="BM520" i="33" s="1"/>
  <c r="L121" i="33"/>
  <c r="L430" i="33" s="1"/>
  <c r="BL153" i="33"/>
  <c r="BL462" i="33" s="1"/>
  <c r="AA182" i="33"/>
  <c r="AA491" i="33" s="1"/>
  <c r="Z142" i="33"/>
  <c r="Z451" i="33" s="1"/>
  <c r="CD174" i="33"/>
  <c r="CD483" i="33" s="1"/>
  <c r="BF151" i="33"/>
  <c r="BF460" i="33" s="1"/>
  <c r="AJ209" i="33"/>
  <c r="AJ518" i="33" s="1"/>
  <c r="AI164" i="33"/>
  <c r="AI473" i="33" s="1"/>
  <c r="BZ208" i="33"/>
  <c r="BZ517" i="33" s="1"/>
  <c r="BB174" i="33"/>
  <c r="BB483" i="33" s="1"/>
  <c r="AL193" i="33"/>
  <c r="AL502" i="33" s="1"/>
  <c r="N164" i="33"/>
  <c r="N473" i="33" s="1"/>
  <c r="AL182" i="33"/>
  <c r="AL491" i="33" s="1"/>
  <c r="AG135" i="33"/>
  <c r="AG444" i="33" s="1"/>
  <c r="M201" i="33"/>
  <c r="M510" i="33" s="1"/>
  <c r="BT140" i="33"/>
  <c r="BT449" i="33" s="1"/>
  <c r="X203" i="33"/>
  <c r="X512" i="33" s="1"/>
  <c r="BG145" i="33"/>
  <c r="BG454" i="33" s="1"/>
  <c r="AE120" i="33"/>
  <c r="AE429" i="33" s="1"/>
  <c r="AM184" i="33"/>
  <c r="AM493" i="33" s="1"/>
  <c r="K180" i="33"/>
  <c r="K489" i="33" s="1"/>
  <c r="AT199" i="33"/>
  <c r="AT508" i="33" s="1"/>
  <c r="J185" i="33"/>
  <c r="S128" i="33"/>
  <c r="S437" i="33" s="1"/>
  <c r="BO132" i="33"/>
  <c r="BO441" i="33" s="1"/>
  <c r="CD208" i="33"/>
  <c r="CD517" i="33" s="1"/>
  <c r="BP201" i="33"/>
  <c r="BP510" i="33" s="1"/>
  <c r="AN171" i="33"/>
  <c r="AN480" i="33" s="1"/>
  <c r="BO171" i="33"/>
  <c r="BO480" i="33" s="1"/>
  <c r="N181" i="33"/>
  <c r="N490" i="33" s="1"/>
  <c r="K190" i="33"/>
  <c r="K499" i="33" s="1"/>
  <c r="CD167" i="33"/>
  <c r="CD476" i="33" s="1"/>
  <c r="BP160" i="33"/>
  <c r="BP469" i="33" s="1"/>
  <c r="AN143" i="33"/>
  <c r="AN452" i="33" s="1"/>
  <c r="AY212" i="33"/>
  <c r="AY521" i="33" s="1"/>
  <c r="BP162" i="33"/>
  <c r="BP471" i="33" s="1"/>
  <c r="AZ211" i="33"/>
  <c r="AZ520" i="33" s="1"/>
  <c r="BW178" i="33"/>
  <c r="BW487" i="33" s="1"/>
  <c r="BG212" i="33"/>
  <c r="BG521" i="33" s="1"/>
  <c r="CE140" i="33"/>
  <c r="CE449" i="33" s="1"/>
  <c r="BT166" i="33"/>
  <c r="BT475" i="33" s="1"/>
  <c r="CE207" i="33"/>
  <c r="CE516" i="33" s="1"/>
  <c r="W206" i="33"/>
  <c r="W515" i="33" s="1"/>
  <c r="J130" i="33"/>
  <c r="BR136" i="33"/>
  <c r="BR445" i="33" s="1"/>
  <c r="X123" i="33"/>
  <c r="X432" i="33" s="1"/>
  <c r="AD165" i="33"/>
  <c r="AD474" i="33" s="1"/>
  <c r="BU119" i="33"/>
  <c r="BU428" i="33" s="1"/>
  <c r="AC180" i="33"/>
  <c r="AC489" i="33" s="1"/>
  <c r="I210" i="33"/>
  <c r="BZ149" i="33"/>
  <c r="BZ458" i="33" s="1"/>
  <c r="BJ161" i="33"/>
  <c r="BJ470" i="33" s="1"/>
  <c r="AT210" i="33"/>
  <c r="AT519" i="33" s="1"/>
  <c r="V133" i="33"/>
  <c r="V442" i="33" s="1"/>
  <c r="CC126" i="33"/>
  <c r="CC435" i="33" s="1"/>
  <c r="U142" i="33"/>
  <c r="U451" i="33" s="1"/>
  <c r="CB117" i="33"/>
  <c r="CB426" i="33" s="1"/>
  <c r="AO131" i="33"/>
  <c r="AO440" i="33" s="1"/>
  <c r="Y144" i="33"/>
  <c r="Y453" i="33" s="1"/>
  <c r="I165" i="33"/>
  <c r="AY131" i="33"/>
  <c r="AY440" i="33" s="1"/>
  <c r="AQ125" i="33"/>
  <c r="AQ434" i="33" s="1"/>
  <c r="BF182" i="33"/>
  <c r="BF491" i="33" s="1"/>
  <c r="L125" i="33"/>
  <c r="L434" i="33" s="1"/>
  <c r="CC150" i="33"/>
  <c r="CC459" i="33" s="1"/>
  <c r="BJ122" i="33"/>
  <c r="BJ431" i="33" s="1"/>
  <c r="BF140" i="33"/>
  <c r="BF449" i="33" s="1"/>
  <c r="U137" i="33"/>
  <c r="U446" i="33" s="1"/>
  <c r="AR123" i="33"/>
  <c r="AR432" i="33" s="1"/>
  <c r="BW124" i="33"/>
  <c r="BW433" i="33" s="1"/>
  <c r="AI125" i="33"/>
  <c r="AI434" i="33" s="1"/>
  <c r="BF156" i="33"/>
  <c r="BF465" i="33" s="1"/>
  <c r="AQ123" i="33"/>
  <c r="AQ432" i="33" s="1"/>
  <c r="BS122" i="33"/>
  <c r="BS431" i="33" s="1"/>
  <c r="BS125" i="33"/>
  <c r="BS434" i="33" s="1"/>
  <c r="BS131" i="33"/>
  <c r="BS440" i="33" s="1"/>
  <c r="BE136" i="33"/>
  <c r="BE445" i="33" s="1"/>
  <c r="BX125" i="33"/>
  <c r="BX434" i="33" s="1"/>
  <c r="BJ131" i="33"/>
  <c r="BJ440" i="33" s="1"/>
  <c r="AD128" i="33"/>
  <c r="AD437" i="33" s="1"/>
  <c r="BC121" i="33"/>
  <c r="BC430" i="33" s="1"/>
  <c r="CA188" i="33"/>
  <c r="CA497" i="33" s="1"/>
  <c r="AE172" i="33"/>
  <c r="AE481" i="33" s="1"/>
  <c r="AP162" i="33"/>
  <c r="AP471" i="33" s="1"/>
  <c r="BQ174" i="33"/>
  <c r="BQ483" i="33" s="1"/>
  <c r="AO135" i="33"/>
  <c r="AO444" i="33" s="1"/>
  <c r="CC174" i="33"/>
  <c r="CC483" i="33" s="1"/>
  <c r="Q201" i="33"/>
  <c r="Q510" i="33" s="1"/>
  <c r="P116" i="33"/>
  <c r="P425" i="33" s="1"/>
  <c r="BL125" i="33"/>
  <c r="BL434" i="33" s="1"/>
  <c r="BO201" i="33"/>
  <c r="BO510" i="33" s="1"/>
  <c r="BR138" i="33"/>
  <c r="BR447" i="33" s="1"/>
  <c r="AP189" i="33"/>
  <c r="AP498" i="33" s="1"/>
  <c r="BB159" i="33"/>
  <c r="BB468" i="33" s="1"/>
  <c r="AL181" i="33"/>
  <c r="AL490" i="33" s="1"/>
  <c r="N141" i="33"/>
  <c r="N450" i="33" s="1"/>
  <c r="AL173" i="33"/>
  <c r="AL482" i="33" s="1"/>
  <c r="CD139" i="33"/>
  <c r="CD448" i="33" s="1"/>
  <c r="M205" i="33"/>
  <c r="M514" i="33" s="1"/>
  <c r="BT146" i="33"/>
  <c r="BT455" i="33" s="1"/>
  <c r="AZ197" i="33"/>
  <c r="AZ506" i="33" s="1"/>
  <c r="BW183" i="33"/>
  <c r="BW492" i="33" s="1"/>
  <c r="BG211" i="33"/>
  <c r="BG520" i="33" s="1"/>
  <c r="AI148" i="33"/>
  <c r="AI457" i="33" s="1"/>
  <c r="T119" i="33"/>
  <c r="T428" i="33" s="1"/>
  <c r="BL170" i="33"/>
  <c r="BL479" i="33" s="1"/>
  <c r="BO139" i="33"/>
  <c r="BO448" i="33" s="1"/>
  <c r="T120" i="33"/>
  <c r="T429" i="33" s="1"/>
  <c r="BX201" i="33"/>
  <c r="BX510" i="33" s="1"/>
  <c r="AZ142" i="33"/>
  <c r="AZ451" i="33" s="1"/>
  <c r="AJ180" i="33"/>
  <c r="AJ489" i="33" s="1"/>
  <c r="AS182" i="33"/>
  <c r="AS491" i="33" s="1"/>
  <c r="Q127" i="33"/>
  <c r="Q436" i="33" s="1"/>
  <c r="AZ213" i="33"/>
  <c r="AZ522" i="33" s="1"/>
  <c r="X175" i="33"/>
  <c r="X484" i="33" s="1"/>
  <c r="AR128" i="33"/>
  <c r="AR437" i="33" s="1"/>
  <c r="BS116" i="33"/>
  <c r="BS425" i="33" s="1"/>
  <c r="AM205" i="33"/>
  <c r="AM514" i="33" s="1"/>
  <c r="BY132" i="33"/>
  <c r="BY441" i="33" s="1"/>
  <c r="BN185" i="33"/>
  <c r="BN494" i="33" s="1"/>
  <c r="Z126" i="33"/>
  <c r="Z435" i="33" s="1"/>
  <c r="BM194" i="33"/>
  <c r="BM503" i="33" s="1"/>
  <c r="CC136" i="33"/>
  <c r="CC445" i="33" s="1"/>
  <c r="Q141" i="33"/>
  <c r="Q450" i="33" s="1"/>
  <c r="AF119" i="33"/>
  <c r="AF428" i="33" s="1"/>
  <c r="BT185" i="33"/>
  <c r="BT494" i="33" s="1"/>
  <c r="BO189" i="33"/>
  <c r="BO498" i="33" s="1"/>
  <c r="BZ207" i="33"/>
  <c r="BZ516" i="33" s="1"/>
  <c r="AP173" i="33"/>
  <c r="AP482" i="33" s="1"/>
  <c r="BJ209" i="33"/>
  <c r="BJ518" i="33" s="1"/>
  <c r="AL146" i="33"/>
  <c r="AL455" i="33" s="1"/>
  <c r="V191" i="33"/>
  <c r="V500" i="33" s="1"/>
  <c r="AL156" i="33"/>
  <c r="AL465" i="33" s="1"/>
  <c r="J208" i="33"/>
  <c r="M173" i="33"/>
  <c r="M482" i="33" s="1"/>
  <c r="CB206" i="33"/>
  <c r="CB515" i="33" s="1"/>
  <c r="BN143" i="33"/>
  <c r="BN452" i="33" s="1"/>
  <c r="AX183" i="33"/>
  <c r="AX492" i="33" s="1"/>
  <c r="Z151" i="33"/>
  <c r="Z460" i="33" s="1"/>
  <c r="J197" i="33"/>
  <c r="AG146" i="33"/>
  <c r="AG455" i="33" s="1"/>
  <c r="AU181" i="33"/>
  <c r="AU490" i="33" s="1"/>
  <c r="K165" i="33"/>
  <c r="K474" i="33" s="1"/>
  <c r="AZ130" i="33"/>
  <c r="AZ439" i="33" s="1"/>
  <c r="BW137" i="33"/>
  <c r="BW446" i="33" s="1"/>
  <c r="BG149" i="33"/>
  <c r="BG458" i="33" s="1"/>
  <c r="AQ192" i="33"/>
  <c r="AQ501" i="33" s="1"/>
  <c r="CF121" i="33"/>
  <c r="CF430" i="33" s="1"/>
  <c r="BL141" i="33"/>
  <c r="BL450" i="33" s="1"/>
  <c r="BW189" i="33"/>
  <c r="BW498" i="33" s="1"/>
  <c r="N173" i="33"/>
  <c r="N482" i="33" s="1"/>
  <c r="BY156" i="33"/>
  <c r="BY465" i="33" s="1"/>
  <c r="BI168" i="33"/>
  <c r="BI477" i="33" s="1"/>
  <c r="AS207" i="33"/>
  <c r="AS516" i="33" s="1"/>
  <c r="AM132" i="33"/>
  <c r="AM441" i="33" s="1"/>
  <c r="BM139" i="33"/>
  <c r="BM448" i="33" s="1"/>
  <c r="V129" i="33"/>
  <c r="V438" i="33" s="1"/>
  <c r="BT193" i="33"/>
  <c r="BT502" i="33" s="1"/>
  <c r="BN175" i="33"/>
  <c r="BN484" i="33" s="1"/>
  <c r="AX207" i="33"/>
  <c r="AX516" i="33" s="1"/>
  <c r="Z181" i="33"/>
  <c r="Z490" i="33" s="1"/>
  <c r="AR205" i="33"/>
  <c r="AR514" i="33" s="1"/>
  <c r="P157" i="33"/>
  <c r="P466" i="33" s="1"/>
  <c r="AQ150" i="33"/>
  <c r="AQ459" i="33" s="1"/>
  <c r="W197" i="33"/>
  <c r="W506" i="33" s="1"/>
  <c r="AX166" i="33"/>
  <c r="AX475" i="33" s="1"/>
  <c r="AH208" i="33"/>
  <c r="AH517" i="33" s="1"/>
  <c r="AR181" i="33"/>
  <c r="AR490" i="33" s="1"/>
  <c r="P132" i="33"/>
  <c r="P441" i="33" s="1"/>
  <c r="S142" i="33"/>
  <c r="S451" i="33" s="1"/>
  <c r="AP200" i="33"/>
  <c r="AP509" i="33" s="1"/>
  <c r="AB129" i="33"/>
  <c r="AB438" i="33" s="1"/>
  <c r="W117" i="33"/>
  <c r="W426" i="33" s="1"/>
  <c r="AM197" i="33"/>
  <c r="AM506" i="33" s="1"/>
  <c r="AV134" i="33"/>
  <c r="AV443" i="33" s="1"/>
  <c r="BN181" i="33"/>
  <c r="BN490" i="33" s="1"/>
  <c r="BI126" i="33"/>
  <c r="BI435" i="33" s="1"/>
  <c r="AO178" i="33"/>
  <c r="AO487" i="33" s="1"/>
  <c r="Z154" i="33"/>
  <c r="Z463" i="33" s="1"/>
  <c r="J203" i="33"/>
  <c r="CC191" i="33"/>
  <c r="CC500" i="33" s="1"/>
  <c r="Q175" i="33"/>
  <c r="Q484" i="33" s="1"/>
  <c r="CE179" i="33"/>
  <c r="CE488" i="33" s="1"/>
  <c r="W142" i="33"/>
  <c r="W451" i="33" s="1"/>
  <c r="AH116" i="33"/>
  <c r="AH425" i="33" s="1"/>
  <c r="AB133" i="33"/>
  <c r="AB442" i="33" s="1"/>
  <c r="L159" i="33"/>
  <c r="L468" i="33" s="1"/>
  <c r="BW115" i="33"/>
  <c r="BO151" i="33"/>
  <c r="BO460" i="33" s="1"/>
  <c r="CF176" i="33"/>
  <c r="CF485" i="33" s="1"/>
  <c r="BD169" i="33"/>
  <c r="BD478" i="33" s="1"/>
  <c r="CE129" i="33"/>
  <c r="CE438" i="33" s="1"/>
  <c r="Q176" i="33"/>
  <c r="Q485" i="33" s="1"/>
  <c r="AN115" i="33"/>
  <c r="BL130" i="33"/>
  <c r="BL439" i="33" s="1"/>
  <c r="AV144" i="33"/>
  <c r="AV453" i="33" s="1"/>
  <c r="AA144" i="33"/>
  <c r="AA453" i="33" s="1"/>
  <c r="BJ159" i="33"/>
  <c r="BJ468" i="33" s="1"/>
  <c r="AH210" i="33"/>
  <c r="AH519" i="33" s="1"/>
  <c r="CA137" i="33"/>
  <c r="CA446" i="33" s="1"/>
  <c r="AC116" i="33"/>
  <c r="AC425" i="33" s="1"/>
  <c r="CA116" i="33"/>
  <c r="CA425" i="33" s="1"/>
  <c r="AM171" i="33"/>
  <c r="AM480" i="33" s="1"/>
  <c r="O148" i="33"/>
  <c r="O457" i="33" s="1"/>
  <c r="BJ117" i="33"/>
  <c r="BJ426" i="33" s="1"/>
  <c r="BF205" i="33"/>
  <c r="BF514" i="33" s="1"/>
  <c r="BA163" i="33"/>
  <c r="BA472" i="33" s="1"/>
  <c r="AG183" i="33"/>
  <c r="AG492" i="33" s="1"/>
  <c r="BK133" i="33"/>
  <c r="BK442" i="33" s="1"/>
  <c r="AT214" i="33"/>
  <c r="AT523" i="33" s="1"/>
  <c r="V154" i="33"/>
  <c r="V463" i="33" s="1"/>
  <c r="CE124" i="33"/>
  <c r="CE433" i="33" s="1"/>
  <c r="AD161" i="33"/>
  <c r="AD470" i="33" s="1"/>
  <c r="Y120" i="33"/>
  <c r="Y429" i="33" s="1"/>
  <c r="AC173" i="33"/>
  <c r="AC482" i="33" s="1"/>
  <c r="BS198" i="33"/>
  <c r="BS507" i="33" s="1"/>
  <c r="BC148" i="33"/>
  <c r="BC457" i="33" s="1"/>
  <c r="BZ173" i="33"/>
  <c r="BZ482" i="33" s="1"/>
  <c r="BR187" i="33"/>
  <c r="BR496" i="33" s="1"/>
  <c r="AH139" i="33"/>
  <c r="AH448" i="33" s="1"/>
  <c r="BI130" i="33"/>
  <c r="BI439" i="33" s="1"/>
  <c r="AO182" i="33"/>
  <c r="AO491" i="33" s="1"/>
  <c r="AO207" i="33"/>
  <c r="AO516" i="33" s="1"/>
  <c r="BD125" i="33"/>
  <c r="BD434" i="33" s="1"/>
  <c r="AN147" i="33"/>
  <c r="AN456" i="33" s="1"/>
  <c r="X163" i="33"/>
  <c r="X472" i="33" s="1"/>
  <c r="AQ188" i="33"/>
  <c r="AQ497" i="33" s="1"/>
  <c r="AT145" i="33"/>
  <c r="AT454" i="33" s="1"/>
  <c r="R199" i="33"/>
  <c r="R508" i="33" s="1"/>
  <c r="BW135" i="33"/>
  <c r="BW444" i="33" s="1"/>
  <c r="BY193" i="33"/>
  <c r="BY502" i="33" s="1"/>
  <c r="BA126" i="33"/>
  <c r="BA435" i="33" s="1"/>
  <c r="N170" i="33"/>
  <c r="N479" i="33" s="1"/>
  <c r="BU158" i="33"/>
  <c r="BU467" i="33" s="1"/>
  <c r="CF195" i="33"/>
  <c r="CF504" i="33" s="1"/>
  <c r="BD193" i="33"/>
  <c r="BD502" i="33" s="1"/>
  <c r="AB149" i="33"/>
  <c r="AB458" i="33" s="1"/>
  <c r="L184" i="33"/>
  <c r="L493" i="33" s="1"/>
  <c r="CE130" i="33"/>
  <c r="CE439" i="33" s="1"/>
  <c r="BO169" i="33"/>
  <c r="BO478" i="33" s="1"/>
  <c r="CF187" i="33"/>
  <c r="CF496" i="33" s="1"/>
  <c r="BD178" i="33"/>
  <c r="BD487" i="33" s="1"/>
  <c r="CE146" i="33"/>
  <c r="CE455" i="33" s="1"/>
  <c r="BS148" i="33"/>
  <c r="BS457" i="33" s="1"/>
  <c r="BK180" i="33"/>
  <c r="BK489" i="33" s="1"/>
  <c r="AU203" i="33"/>
  <c r="AU512" i="33" s="1"/>
  <c r="W202" i="33"/>
  <c r="W511" i="33" s="1"/>
  <c r="AT120" i="33"/>
  <c r="AT429" i="33" s="1"/>
  <c r="BF174" i="33"/>
  <c r="BF483" i="33" s="1"/>
  <c r="BI203" i="33"/>
  <c r="BI512" i="33" s="1"/>
  <c r="AG157" i="33"/>
  <c r="AG466" i="33" s="1"/>
  <c r="Y159" i="33"/>
  <c r="Y468" i="33" s="1"/>
  <c r="CB204" i="33"/>
  <c r="CB513" i="33" s="1"/>
  <c r="BD129" i="33"/>
  <c r="BD438" i="33" s="1"/>
  <c r="BG171" i="33"/>
  <c r="BG480" i="33" s="1"/>
  <c r="BI139" i="33"/>
  <c r="BI448" i="33" s="1"/>
  <c r="BN210" i="33"/>
  <c r="BN519" i="33" s="1"/>
  <c r="AT173" i="33"/>
  <c r="AT482" i="33" s="1"/>
  <c r="AD192" i="33"/>
  <c r="AD501" i="33" s="1"/>
  <c r="T134" i="33"/>
  <c r="T443" i="33" s="1"/>
  <c r="AD151" i="33"/>
  <c r="AD460" i="33" s="1"/>
  <c r="BT122" i="33"/>
  <c r="BT431" i="33" s="1"/>
  <c r="AC158" i="33"/>
  <c r="AC467" i="33" s="1"/>
  <c r="L173" i="33"/>
  <c r="L482" i="33" s="1"/>
  <c r="BO115" i="33"/>
  <c r="U129" i="33"/>
  <c r="U438" i="33" s="1"/>
  <c r="BT118" i="33"/>
  <c r="BT427" i="33" s="1"/>
  <c r="J126" i="33"/>
  <c r="J435" i="33" s="1"/>
  <c r="AW183" i="33"/>
  <c r="AW492" i="33" s="1"/>
  <c r="AG205" i="33"/>
  <c r="AG514" i="33" s="1"/>
  <c r="BD202" i="33"/>
  <c r="BD511" i="33" s="1"/>
  <c r="AF133" i="33"/>
  <c r="AF442" i="33" s="1"/>
  <c r="AQ132" i="33"/>
  <c r="AQ441" i="33" s="1"/>
  <c r="BZ142" i="33"/>
  <c r="BZ451" i="33" s="1"/>
  <c r="R142" i="33"/>
  <c r="R451" i="33" s="1"/>
  <c r="CE134" i="33"/>
  <c r="CE443" i="33" s="1"/>
  <c r="BO176" i="33"/>
  <c r="BO485" i="33" s="1"/>
  <c r="AY188" i="33"/>
  <c r="AY497" i="33" s="1"/>
  <c r="BV194" i="33"/>
  <c r="BV503" i="33" s="1"/>
  <c r="BH138" i="33"/>
  <c r="BH447" i="33" s="1"/>
  <c r="AN192" i="33"/>
  <c r="AN501" i="33" s="1"/>
  <c r="BO173" i="33"/>
  <c r="BO482" i="33" s="1"/>
  <c r="BI120" i="33"/>
  <c r="BI429" i="33" s="1"/>
  <c r="BQ196" i="33"/>
  <c r="BQ505" i="33" s="1"/>
  <c r="BA212" i="33"/>
  <c r="BA521" i="33" s="1"/>
  <c r="AC159" i="33"/>
  <c r="AC468" i="33" s="1"/>
  <c r="BI156" i="33"/>
  <c r="BI465" i="33" s="1"/>
  <c r="AO194" i="33"/>
  <c r="AO503" i="33" s="1"/>
  <c r="BP171" i="33"/>
  <c r="BP480" i="33" s="1"/>
  <c r="AN164" i="33"/>
  <c r="AN473" i="33" s="1"/>
  <c r="AX167" i="33"/>
  <c r="AX476" i="33" s="1"/>
  <c r="AH179" i="33"/>
  <c r="AH488" i="33" s="1"/>
  <c r="J156" i="33"/>
  <c r="L200" i="33"/>
  <c r="L509" i="33" s="1"/>
  <c r="AU179" i="33"/>
  <c r="AU488" i="33" s="1"/>
  <c r="K139" i="33"/>
  <c r="K448" i="33" s="1"/>
  <c r="AP213" i="33"/>
  <c r="AP522" i="33" s="1"/>
  <c r="Q170" i="33"/>
  <c r="Q479" i="33" s="1"/>
  <c r="AW135" i="33"/>
  <c r="AW444" i="33" s="1"/>
  <c r="AG155" i="33"/>
  <c r="AG464" i="33" s="1"/>
  <c r="BG177" i="33"/>
  <c r="BG486" i="33" s="1"/>
  <c r="BF141" i="33"/>
  <c r="BF450" i="33" s="1"/>
  <c r="BG188" i="33"/>
  <c r="BG497" i="33" s="1"/>
  <c r="S155" i="33"/>
  <c r="S464" i="33" s="1"/>
  <c r="AF155" i="33"/>
  <c r="AF464" i="33" s="1"/>
  <c r="AN181" i="33"/>
  <c r="AN490" i="33" s="1"/>
  <c r="AL170" i="33"/>
  <c r="AL479" i="33" s="1"/>
  <c r="CA176" i="33"/>
  <c r="CA485" i="33" s="1"/>
  <c r="AY203" i="33"/>
  <c r="AY512" i="33" s="1"/>
  <c r="CA142" i="33"/>
  <c r="CA451" i="33" s="1"/>
  <c r="BS150" i="33"/>
  <c r="BS459" i="33" s="1"/>
  <c r="BK190" i="33"/>
  <c r="BK499" i="33" s="1"/>
  <c r="O179" i="33"/>
  <c r="O488" i="33" s="1"/>
  <c r="CD213" i="33"/>
  <c r="CD522" i="33" s="1"/>
  <c r="N150" i="33"/>
  <c r="N459" i="33" s="1"/>
  <c r="BU151" i="33"/>
  <c r="BU460" i="33" s="1"/>
  <c r="K160" i="33"/>
  <c r="K469" i="33" s="1"/>
  <c r="R116" i="33"/>
  <c r="R425" i="33" s="1"/>
  <c r="R207" i="33"/>
  <c r="R516" i="33" s="1"/>
  <c r="I116" i="33"/>
  <c r="AB201" i="33"/>
  <c r="AB510" i="33" s="1"/>
  <c r="BK164" i="33"/>
  <c r="BK473" i="33" s="1"/>
  <c r="AA131" i="33"/>
  <c r="AA440" i="33" s="1"/>
  <c r="M162" i="33"/>
  <c r="M471" i="33" s="1"/>
  <c r="AJ168" i="33"/>
  <c r="AJ477" i="33" s="1"/>
  <c r="T192" i="33"/>
  <c r="T501" i="33" s="1"/>
  <c r="AI121" i="33"/>
  <c r="AI430" i="33" s="1"/>
  <c r="AC201" i="33"/>
  <c r="AC510" i="33" s="1"/>
  <c r="BD121" i="33"/>
  <c r="BD430" i="33" s="1"/>
  <c r="AZ131" i="33"/>
  <c r="AZ440" i="33" s="1"/>
  <c r="AO184" i="33"/>
  <c r="AO493" i="33" s="1"/>
  <c r="Y210" i="33"/>
  <c r="Y519" i="33" s="1"/>
  <c r="BL121" i="33"/>
  <c r="BL430" i="33" s="1"/>
  <c r="BT151" i="33"/>
  <c r="BT460" i="33" s="1"/>
  <c r="BO177" i="33"/>
  <c r="BO486" i="33" s="1"/>
  <c r="BZ200" i="33"/>
  <c r="BZ509" i="33" s="1"/>
  <c r="AP154" i="33"/>
  <c r="AP463" i="33" s="1"/>
  <c r="L131" i="33"/>
  <c r="L440" i="33" s="1"/>
  <c r="BW214" i="33"/>
  <c r="BW523" i="33" s="1"/>
  <c r="BG213" i="33"/>
  <c r="BG522" i="33" s="1"/>
  <c r="AI137" i="33"/>
  <c r="AI446" i="33" s="1"/>
  <c r="S179" i="33"/>
  <c r="S488" i="33" s="1"/>
  <c r="BH197" i="33"/>
  <c r="BH506" i="33" s="1"/>
  <c r="AF164" i="33"/>
  <c r="AF473" i="33" s="1"/>
  <c r="BG148" i="33"/>
  <c r="BG457" i="33" s="1"/>
  <c r="AE157" i="33"/>
  <c r="AE466" i="33" s="1"/>
  <c r="O209" i="33"/>
  <c r="O518" i="33" s="1"/>
  <c r="AL119" i="33"/>
  <c r="AL428" i="33" s="1"/>
  <c r="BJ152" i="33"/>
  <c r="BJ461" i="33" s="1"/>
  <c r="BJ170" i="33"/>
  <c r="BJ479" i="33" s="1"/>
  <c r="AH198" i="33"/>
  <c r="AH507" i="33" s="1"/>
  <c r="AK199" i="33"/>
  <c r="AK508" i="33" s="1"/>
  <c r="I149" i="33"/>
  <c r="BL140" i="33"/>
  <c r="BL449" i="33" s="1"/>
  <c r="AV166" i="33"/>
  <c r="AV475" i="33" s="1"/>
  <c r="AF179" i="33"/>
  <c r="AF488" i="33" s="1"/>
  <c r="P193" i="33"/>
  <c r="P502" i="33" s="1"/>
  <c r="AI173" i="33"/>
  <c r="AI482" i="33" s="1"/>
  <c r="BR188" i="33"/>
  <c r="BR497" i="33" s="1"/>
  <c r="AH167" i="33"/>
  <c r="AH476" i="33" s="1"/>
  <c r="BY143" i="33"/>
  <c r="BY452" i="33" s="1"/>
  <c r="BI145" i="33"/>
  <c r="BI454" i="33" s="1"/>
  <c r="AS174" i="33"/>
  <c r="AS483" i="33" s="1"/>
  <c r="AA137" i="33"/>
  <c r="AA446" i="33" s="1"/>
  <c r="BM129" i="33"/>
  <c r="BM438" i="33" s="1"/>
  <c r="BB132" i="33"/>
  <c r="BB441" i="33" s="1"/>
  <c r="BT184" i="33"/>
  <c r="BT493" i="33" s="1"/>
  <c r="BG193" i="33"/>
  <c r="BG502" i="33" s="1"/>
  <c r="AQ201" i="33"/>
  <c r="AQ510" i="33" s="1"/>
  <c r="AJ120" i="33"/>
  <c r="AJ429" i="33" s="1"/>
  <c r="BL159" i="33"/>
  <c r="BL468" i="33" s="1"/>
  <c r="BW200" i="33"/>
  <c r="BW509" i="33" s="1"/>
  <c r="K150" i="33"/>
  <c r="K459" i="33" s="1"/>
  <c r="CD116" i="33"/>
  <c r="CD425" i="33" s="1"/>
  <c r="R194" i="33"/>
  <c r="R503" i="33" s="1"/>
  <c r="BU116" i="33"/>
  <c r="BU425" i="33" s="1"/>
  <c r="AB188" i="33"/>
  <c r="AB497" i="33" s="1"/>
  <c r="BK160" i="33"/>
  <c r="BK469" i="33" s="1"/>
  <c r="M140" i="33"/>
  <c r="M449" i="33" s="1"/>
  <c r="AS145" i="33"/>
  <c r="AS454" i="33" s="1"/>
  <c r="AC174" i="33"/>
  <c r="AC483" i="33" s="1"/>
  <c r="M194" i="33"/>
  <c r="M503" i="33" s="1"/>
  <c r="AJ185" i="33"/>
  <c r="AJ494" i="33" s="1"/>
  <c r="AS189" i="33"/>
  <c r="AS498" i="33" s="1"/>
  <c r="Q131" i="33"/>
  <c r="Q440" i="33" s="1"/>
  <c r="AR135" i="33"/>
  <c r="AR444" i="33" s="1"/>
  <c r="X180" i="33"/>
  <c r="X489" i="33" s="1"/>
  <c r="AM188" i="33"/>
  <c r="AM497" i="33" s="1"/>
  <c r="W196" i="33"/>
  <c r="W505" i="33" s="1"/>
  <c r="AP132" i="33"/>
  <c r="AP441" i="33" s="1"/>
  <c r="BB206" i="33"/>
  <c r="BB515" i="33" s="1"/>
  <c r="R159" i="33"/>
  <c r="R468" i="33" s="1"/>
  <c r="AS147" i="33"/>
  <c r="AS456" i="33" s="1"/>
  <c r="Y184" i="33"/>
  <c r="Y493" i="33" s="1"/>
  <c r="L172" i="33"/>
  <c r="L481" i="33" s="1"/>
  <c r="AA118" i="33"/>
  <c r="AA427" i="33" s="1"/>
  <c r="BO126" i="33"/>
  <c r="BO435" i="33" s="1"/>
  <c r="CF158" i="33"/>
  <c r="CF467" i="33" s="1"/>
  <c r="BD148" i="33"/>
  <c r="BD457" i="33" s="1"/>
  <c r="AY115" i="33"/>
  <c r="AT186" i="33"/>
  <c r="AT495" i="33" s="1"/>
  <c r="I126" i="33"/>
  <c r="CB159" i="33"/>
  <c r="CB468" i="33" s="1"/>
  <c r="BL169" i="33"/>
  <c r="BL478" i="33" s="1"/>
  <c r="AV186" i="33"/>
  <c r="AV495" i="33" s="1"/>
  <c r="AA165" i="33"/>
  <c r="AA474" i="33" s="1"/>
  <c r="BJ179" i="33"/>
  <c r="BJ488" i="33" s="1"/>
  <c r="Z155" i="33"/>
  <c r="Z464" i="33" s="1"/>
  <c r="AZ166" i="33"/>
  <c r="AZ475" i="33" s="1"/>
  <c r="AJ207" i="33"/>
  <c r="AJ516" i="33" s="1"/>
  <c r="T208" i="33"/>
  <c r="T517" i="33" s="1"/>
  <c r="CE118" i="33"/>
  <c r="CE427" i="33" s="1"/>
  <c r="AC209" i="33"/>
  <c r="AC518" i="33" s="1"/>
  <c r="AN120" i="33"/>
  <c r="AN429" i="33" s="1"/>
  <c r="T129" i="33"/>
  <c r="T438" i="33" s="1"/>
  <c r="BJ143" i="33"/>
  <c r="BJ452" i="33" s="1"/>
  <c r="AT203" i="33"/>
  <c r="AT512" i="33" s="1"/>
  <c r="V148" i="33"/>
  <c r="V457" i="33" s="1"/>
  <c r="W128" i="33"/>
  <c r="W437" i="33" s="1"/>
  <c r="AD145" i="33"/>
  <c r="AD454" i="33" s="1"/>
  <c r="I121" i="33"/>
  <c r="AC167" i="33"/>
  <c r="AC476" i="33" s="1"/>
  <c r="I204" i="33"/>
  <c r="I161" i="33"/>
  <c r="CB184" i="33"/>
  <c r="CB493" i="33" s="1"/>
  <c r="BL191" i="33"/>
  <c r="BL500" i="33" s="1"/>
  <c r="BG155" i="33"/>
  <c r="BG464" i="33" s="1"/>
  <c r="AW152" i="33"/>
  <c r="AW461" i="33" s="1"/>
  <c r="BN195" i="33"/>
  <c r="BN504" i="33" s="1"/>
  <c r="Q203" i="33"/>
  <c r="Q512" i="33" s="1"/>
  <c r="CB136" i="33"/>
  <c r="CB445" i="33" s="1"/>
  <c r="BL155" i="33"/>
  <c r="BL464" i="33" s="1"/>
  <c r="BG126" i="33"/>
  <c r="BG435" i="33" s="1"/>
  <c r="BR151" i="33"/>
  <c r="BR460" i="33" s="1"/>
  <c r="AP202" i="33"/>
  <c r="AP511" i="33" s="1"/>
  <c r="BF194" i="33"/>
  <c r="BF503" i="33" s="1"/>
  <c r="AH157" i="33"/>
  <c r="AH466" i="33" s="1"/>
  <c r="BE159" i="33"/>
  <c r="BE468" i="33" s="1"/>
  <c r="AO175" i="33"/>
  <c r="AO484" i="33" s="1"/>
  <c r="BF123" i="33"/>
  <c r="BF432" i="33" s="1"/>
  <c r="AM165" i="33"/>
  <c r="AM474" i="33" s="1"/>
  <c r="BV163" i="33"/>
  <c r="BV472" i="33" s="1"/>
  <c r="AJ119" i="33"/>
  <c r="AJ428" i="33" s="1"/>
  <c r="BX209" i="33"/>
  <c r="BX518" i="33" s="1"/>
  <c r="AZ148" i="33"/>
  <c r="AZ457" i="33" s="1"/>
  <c r="BW128" i="33"/>
  <c r="BW437" i="33" s="1"/>
  <c r="U181" i="33"/>
  <c r="U490" i="33" s="1"/>
  <c r="CB135" i="33"/>
  <c r="CB444" i="33" s="1"/>
  <c r="T145" i="33"/>
  <c r="T454" i="33" s="1"/>
  <c r="CF198" i="33"/>
  <c r="CF507" i="33" s="1"/>
  <c r="BH147" i="33"/>
  <c r="BH456" i="33" s="1"/>
  <c r="AR159" i="33"/>
  <c r="AR468" i="33" s="1"/>
  <c r="AB210" i="33"/>
  <c r="AB519" i="33" s="1"/>
  <c r="M152" i="33"/>
  <c r="M461" i="33" s="1"/>
  <c r="CB185" i="33"/>
  <c r="CB494" i="33" s="1"/>
  <c r="T194" i="33"/>
  <c r="T503" i="33" s="1"/>
  <c r="CA189" i="33"/>
  <c r="CA498" i="33" s="1"/>
  <c r="BS203" i="33"/>
  <c r="BS512" i="33" s="1"/>
  <c r="BC191" i="33"/>
  <c r="BC500" i="33" s="1"/>
  <c r="BZ180" i="33"/>
  <c r="BZ489" i="33" s="1"/>
  <c r="AX198" i="33"/>
  <c r="AX507" i="33" s="1"/>
  <c r="BQ127" i="33"/>
  <c r="BQ436" i="33" s="1"/>
  <c r="AW181" i="33"/>
  <c r="AW490" i="33" s="1"/>
  <c r="AT130" i="33"/>
  <c r="AT439" i="33" s="1"/>
  <c r="V122" i="33"/>
  <c r="V431" i="33" s="1"/>
  <c r="J142" i="33"/>
  <c r="BB125" i="33"/>
  <c r="BB434" i="33" s="1"/>
  <c r="AD129" i="33"/>
  <c r="AD438" i="33" s="1"/>
  <c r="BC125" i="33"/>
  <c r="BC434" i="33" s="1"/>
  <c r="BG122" i="33"/>
  <c r="BG431" i="33" s="1"/>
  <c r="N133" i="33"/>
  <c r="N442" i="33" s="1"/>
  <c r="AP136" i="33"/>
  <c r="AP445" i="33" s="1"/>
  <c r="AH125" i="33"/>
  <c r="AH434" i="33" s="1"/>
  <c r="AZ122" i="33"/>
  <c r="AZ431" i="33" s="1"/>
  <c r="CF131" i="33"/>
  <c r="BZ123" i="33"/>
  <c r="BZ432" i="33" s="1"/>
  <c r="AH147" i="33"/>
  <c r="AH456" i="33" s="1"/>
  <c r="BC131" i="33"/>
  <c r="BC440" i="33" s="1"/>
  <c r="BQ141" i="33"/>
  <c r="BQ450" i="33" s="1"/>
  <c r="M118" i="33"/>
  <c r="M427" i="33" s="1"/>
  <c r="AG130" i="33"/>
  <c r="AG439" i="33" s="1"/>
  <c r="BP205" i="33"/>
  <c r="BP514" i="33" s="1"/>
  <c r="AN184" i="33"/>
  <c r="AN493" i="33" s="1"/>
  <c r="AE119" i="33"/>
  <c r="AE428" i="33" s="1"/>
  <c r="AU211" i="33"/>
  <c r="AU520" i="33" s="1"/>
  <c r="W173" i="33"/>
  <c r="W482" i="33" s="1"/>
  <c r="N120" i="33"/>
  <c r="N429" i="33" s="1"/>
  <c r="BF177" i="33"/>
  <c r="BF486" i="33" s="1"/>
  <c r="BI209" i="33"/>
  <c r="BI518" i="33" s="1"/>
  <c r="AG161" i="33"/>
  <c r="AG470" i="33" s="1"/>
  <c r="AJ157" i="33"/>
  <c r="AJ466" i="33" s="1"/>
  <c r="T190" i="33"/>
  <c r="T499" i="33" s="1"/>
  <c r="AY120" i="33"/>
  <c r="AY429" i="33" s="1"/>
  <c r="AC199" i="33"/>
  <c r="AC508" i="33" s="1"/>
  <c r="X121" i="33"/>
  <c r="X430" i="33" s="1"/>
  <c r="BP130" i="33"/>
  <c r="BP439" i="33" s="1"/>
  <c r="BZ201" i="33"/>
  <c r="BZ510" i="33" s="1"/>
  <c r="AH166" i="33"/>
  <c r="AH475" i="33" s="1"/>
  <c r="BE158" i="33"/>
  <c r="BE467" i="33" s="1"/>
  <c r="AO172" i="33"/>
  <c r="AO481" i="33" s="1"/>
  <c r="Y189" i="33"/>
  <c r="Y498" i="33" s="1"/>
  <c r="CE137" i="33"/>
  <c r="CE446" i="33" s="1"/>
  <c r="AE186" i="33"/>
  <c r="AE495" i="33" s="1"/>
  <c r="BN182" i="33"/>
  <c r="BN491" i="33" s="1"/>
  <c r="CD196" i="33"/>
  <c r="CD505" i="33" s="1"/>
  <c r="BF138" i="33"/>
  <c r="BF447" i="33" s="1"/>
  <c r="AP174" i="33"/>
  <c r="AP483" i="33" s="1"/>
  <c r="R134" i="33"/>
  <c r="R443" i="33" s="1"/>
  <c r="AJ167" i="33"/>
  <c r="AJ476" i="33" s="1"/>
  <c r="P176" i="33"/>
  <c r="P485" i="33" s="1"/>
  <c r="AQ169" i="33"/>
  <c r="AQ478" i="33" s="1"/>
  <c r="AL185" i="33"/>
  <c r="AL494" i="33" s="1"/>
  <c r="N145" i="33"/>
  <c r="N454" i="33" s="1"/>
  <c r="AK198" i="33"/>
  <c r="AK507" i="33" s="1"/>
  <c r="M126" i="33"/>
  <c r="M435" i="33" s="1"/>
  <c r="BY145" i="33"/>
  <c r="BY454" i="33" s="1"/>
  <c r="BE197" i="33"/>
  <c r="BE506" i="33" s="1"/>
  <c r="CF173" i="33"/>
  <c r="CF482" i="33" s="1"/>
  <c r="BD162" i="33"/>
  <c r="BD471" i="33" s="1"/>
  <c r="CA120" i="33"/>
  <c r="CA429" i="33" s="1"/>
  <c r="AU174" i="33"/>
  <c r="AU483" i="33" s="1"/>
  <c r="W147" i="33"/>
  <c r="W456" i="33" s="1"/>
  <c r="BJ121" i="33"/>
  <c r="BJ430" i="33" s="1"/>
  <c r="BF158" i="33"/>
  <c r="BF467" i="33" s="1"/>
  <c r="BI190" i="33"/>
  <c r="BI499" i="33" s="1"/>
  <c r="AG139" i="33"/>
  <c r="AG448" i="33" s="1"/>
  <c r="AJ136" i="33"/>
  <c r="AJ445" i="33" s="1"/>
  <c r="T170" i="33"/>
  <c r="T479" i="33" s="1"/>
  <c r="BB124" i="33"/>
  <c r="BB433" i="33" s="1"/>
  <c r="AC179" i="33"/>
  <c r="AC488" i="33" s="1"/>
  <c r="AK156" i="33"/>
  <c r="AK465" i="33" s="1"/>
  <c r="BF136" i="33"/>
  <c r="BF445" i="33" s="1"/>
  <c r="CE143" i="33"/>
  <c r="CE452" i="33" s="1"/>
  <c r="BD194" i="33"/>
  <c r="BD503" i="33" s="1"/>
  <c r="AF129" i="33"/>
  <c r="AF438" i="33" s="1"/>
  <c r="P143" i="33"/>
  <c r="P452" i="33" s="1"/>
  <c r="BC144" i="33"/>
  <c r="BC453" i="33" s="1"/>
  <c r="CD129" i="33"/>
  <c r="CD438" i="33" s="1"/>
  <c r="AL194" i="33"/>
  <c r="AL503" i="33" s="1"/>
  <c r="AU128" i="33"/>
  <c r="AU437" i="33" s="1"/>
  <c r="CC166" i="33"/>
  <c r="CC475" i="33" s="1"/>
  <c r="BM193" i="33"/>
  <c r="BM502" i="33" s="1"/>
  <c r="AW213" i="33"/>
  <c r="AW522" i="33" s="1"/>
  <c r="Y132" i="33"/>
  <c r="Y441" i="33" s="1"/>
  <c r="AQ116" i="33"/>
  <c r="AQ425" i="33" s="1"/>
  <c r="AE159" i="33"/>
  <c r="AE468" i="33" s="1"/>
  <c r="BN167" i="33"/>
  <c r="BN476" i="33" s="1"/>
  <c r="AA116" i="33"/>
  <c r="AA425" i="33" s="1"/>
  <c r="BO146" i="33"/>
  <c r="BO455" i="33" s="1"/>
  <c r="AY166" i="33"/>
  <c r="AY475" i="33" s="1"/>
  <c r="AI207" i="33"/>
  <c r="AI516" i="33" s="1"/>
  <c r="BP116" i="33"/>
  <c r="BP425" i="33" s="1"/>
  <c r="BL204" i="33"/>
  <c r="BL513" i="33" s="1"/>
  <c r="BO120" i="33"/>
  <c r="BO429" i="33" s="1"/>
  <c r="Y134" i="33"/>
  <c r="Y443" i="33" s="1"/>
  <c r="AV140" i="33"/>
  <c r="AV449" i="33" s="1"/>
  <c r="AF154" i="33"/>
  <c r="AF463" i="33" s="1"/>
  <c r="P170" i="33"/>
  <c r="P479" i="33" s="1"/>
  <c r="AI177" i="33"/>
  <c r="AI486" i="33" s="1"/>
  <c r="BR175" i="33"/>
  <c r="BR484" i="33" s="1"/>
  <c r="AH144" i="33"/>
  <c r="AH453" i="33" s="1"/>
  <c r="BD184" i="33"/>
  <c r="BD493" i="33" s="1"/>
  <c r="AN194" i="33"/>
  <c r="AN503" i="33" s="1"/>
  <c r="X209" i="33"/>
  <c r="X518" i="33" s="1"/>
  <c r="AI130" i="33"/>
  <c r="AI439" i="33" s="1"/>
  <c r="AT164" i="33"/>
  <c r="AT473" i="33" s="1"/>
  <c r="J146" i="33"/>
  <c r="AM115" i="33"/>
  <c r="N137" i="33"/>
  <c r="N446" i="33" s="1"/>
  <c r="AK187" i="33"/>
  <c r="AK496" i="33" s="1"/>
  <c r="M136" i="33"/>
  <c r="M445" i="33" s="1"/>
  <c r="BY130" i="33"/>
  <c r="BY439" i="33" s="1"/>
  <c r="BE192" i="33"/>
  <c r="BE501" i="33" s="1"/>
  <c r="BH155" i="33"/>
  <c r="BH464" i="33" s="1"/>
  <c r="AF137" i="33"/>
  <c r="AF446" i="33" s="1"/>
  <c r="P139" i="33"/>
  <c r="P448" i="33" s="1"/>
  <c r="AP137" i="33"/>
  <c r="AP446" i="33" s="1"/>
  <c r="O119" i="33"/>
  <c r="O428" i="33" s="1"/>
  <c r="O193" i="33"/>
  <c r="O502" i="33" s="1"/>
  <c r="BV134" i="33"/>
  <c r="BV443" i="33" s="1"/>
  <c r="N154" i="33"/>
  <c r="N463" i="33" s="1"/>
  <c r="BU155" i="33"/>
  <c r="BU464" i="33" s="1"/>
  <c r="R197" i="33"/>
  <c r="R506" i="33" s="1"/>
  <c r="BU118" i="33"/>
  <c r="BU427" i="33" s="1"/>
  <c r="BU189" i="33"/>
  <c r="BU498" i="33" s="1"/>
  <c r="BE212" i="33"/>
  <c r="BE521" i="33" s="1"/>
  <c r="BW150" i="33"/>
  <c r="BW459" i="33" s="1"/>
  <c r="W192" i="33"/>
  <c r="W501" i="33" s="1"/>
  <c r="CD173" i="33"/>
  <c r="CD482" i="33" s="1"/>
  <c r="AM143" i="33"/>
  <c r="AM452" i="33" s="1"/>
  <c r="W185" i="33"/>
  <c r="W494" i="33" s="1"/>
  <c r="BI144" i="33"/>
  <c r="BI453" i="33" s="1"/>
  <c r="BB194" i="33"/>
  <c r="BB503" i="33" s="1"/>
  <c r="R152" i="33"/>
  <c r="R461" i="33" s="1"/>
  <c r="AS126" i="33"/>
  <c r="AS435" i="33" s="1"/>
  <c r="Y171" i="33"/>
  <c r="Y480" i="33" s="1"/>
  <c r="V203" i="33"/>
  <c r="V512" i="33" s="1"/>
  <c r="AK190" i="33"/>
  <c r="AK499" i="33" s="1"/>
  <c r="U205" i="33"/>
  <c r="U514" i="33" s="1"/>
  <c r="BX118" i="33"/>
  <c r="BX427" i="33" s="1"/>
  <c r="BQ162" i="33"/>
  <c r="BQ471" i="33" s="1"/>
  <c r="AW201" i="33"/>
  <c r="AW510" i="33" s="1"/>
  <c r="AZ178" i="33"/>
  <c r="AZ487" i="33" s="1"/>
  <c r="X140" i="33"/>
  <c r="X449" i="33" s="1"/>
  <c r="AR196" i="33"/>
  <c r="AR505" i="33" s="1"/>
  <c r="T139" i="33"/>
  <c r="T448" i="33" s="1"/>
  <c r="AJ131" i="33"/>
  <c r="AJ440" i="33" s="1"/>
  <c r="CE214" i="33"/>
  <c r="CE523" i="33" s="1"/>
  <c r="U186" i="33"/>
  <c r="U495" i="33" s="1"/>
  <c r="CB128" i="33"/>
  <c r="CB437" i="33" s="1"/>
  <c r="T141" i="33"/>
  <c r="T450" i="33" s="1"/>
  <c r="BQ158" i="33"/>
  <c r="BQ467" i="33" s="1"/>
  <c r="BA180" i="33"/>
  <c r="BA489" i="33" s="1"/>
  <c r="BX139" i="33"/>
  <c r="BX448" i="33" s="1"/>
  <c r="BH174" i="33"/>
  <c r="BH483" i="33" s="1"/>
  <c r="BA144" i="33"/>
  <c r="BA453" i="33" s="1"/>
  <c r="AG182" i="33"/>
  <c r="AG491" i="33" s="1"/>
  <c r="BH159" i="33"/>
  <c r="BH468" i="33" s="1"/>
  <c r="AF156" i="33"/>
  <c r="AF465" i="33" s="1"/>
  <c r="BK165" i="33"/>
  <c r="BK474" i="33" s="1"/>
  <c r="AF122" i="33"/>
  <c r="AF431" i="33" s="1"/>
  <c r="BR192" i="33"/>
  <c r="BR501" i="33" s="1"/>
  <c r="BJ158" i="33"/>
  <c r="BJ467" i="33" s="1"/>
  <c r="AH185" i="33"/>
  <c r="AH494" i="33" s="1"/>
  <c r="AK188" i="33"/>
  <c r="AK497" i="33" s="1"/>
  <c r="CE165" i="33"/>
  <c r="CE474" i="33" s="1"/>
  <c r="BO183" i="33"/>
  <c r="BO492" i="33" s="1"/>
  <c r="AQ127" i="33"/>
  <c r="AQ436" i="33" s="1"/>
  <c r="AZ125" i="33"/>
  <c r="AZ434" i="33" s="1"/>
  <c r="BT205" i="33"/>
  <c r="BT514" i="33" s="1"/>
  <c r="BW170" i="33"/>
  <c r="BW479" i="33" s="1"/>
  <c r="BK134" i="33"/>
  <c r="BK443" i="33" s="1"/>
  <c r="R188" i="33"/>
  <c r="R497" i="33" s="1"/>
  <c r="Y117" i="33"/>
  <c r="Y426" i="33" s="1"/>
  <c r="BU209" i="33"/>
  <c r="BU518" i="33" s="1"/>
  <c r="AW147" i="33"/>
  <c r="AW456" i="33" s="1"/>
  <c r="BW156" i="33"/>
  <c r="BW465" i="33" s="1"/>
  <c r="W204" i="33"/>
  <c r="W513" i="33" s="1"/>
  <c r="CD178" i="33"/>
  <c r="CD487" i="33" s="1"/>
  <c r="BI196" i="33"/>
  <c r="BI505" i="33" s="1"/>
  <c r="AK124" i="33"/>
  <c r="AK433" i="33" s="1"/>
  <c r="U164" i="33"/>
  <c r="U473" i="33" s="1"/>
  <c r="BN125" i="33"/>
  <c r="BN434" i="33" s="1"/>
  <c r="BY211" i="33"/>
  <c r="BY520" i="33" s="1"/>
  <c r="AW171" i="33"/>
  <c r="AW480" i="33" s="1"/>
  <c r="AZ151" i="33"/>
  <c r="AZ460" i="33" s="1"/>
  <c r="AF197" i="33"/>
  <c r="AF506" i="33" s="1"/>
  <c r="BC204" i="33"/>
  <c r="BC513" i="33" s="1"/>
  <c r="AE142" i="33"/>
  <c r="AE451" i="33" s="1"/>
  <c r="O197" i="33"/>
  <c r="O506" i="33" s="1"/>
  <c r="AD115" i="33"/>
  <c r="AX145" i="33"/>
  <c r="AX454" i="33" s="1"/>
  <c r="BY168" i="33"/>
  <c r="BY477" i="33" s="1"/>
  <c r="AW129" i="33"/>
  <c r="AW438" i="33" s="1"/>
  <c r="AB192" i="33"/>
  <c r="AB501" i="33" s="1"/>
  <c r="L205" i="33"/>
  <c r="L514" i="33" s="1"/>
  <c r="CE169" i="33"/>
  <c r="CE478" i="33" s="1"/>
  <c r="U150" i="33"/>
  <c r="U459" i="33" s="1"/>
  <c r="AN116" i="33"/>
  <c r="AN425" i="33" s="1"/>
  <c r="AB205" i="33"/>
  <c r="AB514" i="33" s="1"/>
  <c r="BU185" i="33"/>
  <c r="BU494" i="33" s="1"/>
  <c r="AW119" i="33"/>
  <c r="AW428" i="33" s="1"/>
  <c r="BU184" i="33"/>
  <c r="BU493" i="33" s="1"/>
  <c r="T205" i="33"/>
  <c r="T514" i="33" s="1"/>
  <c r="BC155" i="33"/>
  <c r="BC464" i="33" s="1"/>
  <c r="R121" i="33"/>
  <c r="R430" i="33" s="1"/>
  <c r="AZ176" i="33"/>
  <c r="AZ485" i="33" s="1"/>
  <c r="BS192" i="33"/>
  <c r="BS501" i="33" s="1"/>
  <c r="BC157" i="33"/>
  <c r="BC466" i="33" s="1"/>
  <c r="BZ165" i="33"/>
  <c r="BZ474" i="33" s="1"/>
  <c r="BR183" i="33"/>
  <c r="BR492" i="33" s="1"/>
  <c r="AK123" i="33"/>
  <c r="AK432" i="33" s="1"/>
  <c r="BU201" i="33"/>
  <c r="BU510" i="33" s="1"/>
  <c r="BD163" i="33"/>
  <c r="BD472" i="33" s="1"/>
  <c r="CE133" i="33"/>
  <c r="CE442" i="33" s="1"/>
  <c r="BW161" i="33"/>
  <c r="BW470" i="33" s="1"/>
  <c r="AQ200" i="33"/>
  <c r="AQ509" i="33" s="1"/>
  <c r="BH186" i="33"/>
  <c r="BH495" i="33" s="1"/>
  <c r="BD164" i="33"/>
  <c r="BD473" i="33" s="1"/>
  <c r="BI134" i="33"/>
  <c r="BI443" i="33" s="1"/>
  <c r="N189" i="33"/>
  <c r="N498" i="33" s="1"/>
  <c r="BY169" i="33"/>
  <c r="BY478" i="33" s="1"/>
  <c r="BI188" i="33"/>
  <c r="BI497" i="33" s="1"/>
  <c r="AK139" i="33"/>
  <c r="AK448" i="33" s="1"/>
  <c r="AM130" i="33"/>
  <c r="AM439" i="33" s="1"/>
  <c r="BM154" i="33"/>
  <c r="BM463" i="33" s="1"/>
  <c r="BB127" i="33"/>
  <c r="BB436" i="33" s="1"/>
  <c r="BT196" i="33"/>
  <c r="BT505" i="33" s="1"/>
  <c r="P118" i="33"/>
  <c r="P427" i="33" s="1"/>
  <c r="BT197" i="33"/>
  <c r="BT506" i="33" s="1"/>
  <c r="BC214" i="33"/>
  <c r="BC523" i="33" s="1"/>
  <c r="S162" i="33"/>
  <c r="S471" i="33" s="1"/>
  <c r="BB165" i="33"/>
  <c r="BB474" i="33" s="1"/>
  <c r="R145" i="33"/>
  <c r="R454" i="33" s="1"/>
  <c r="BN128" i="33"/>
  <c r="BN437" i="33" s="1"/>
  <c r="Z203" i="33"/>
  <c r="Z512" i="33" s="1"/>
  <c r="Y133" i="33"/>
  <c r="Y442" i="33" s="1"/>
  <c r="BU131" i="33"/>
  <c r="BU440" i="33" s="1"/>
  <c r="T155" i="33"/>
  <c r="T464" i="33" s="1"/>
  <c r="BC154" i="33"/>
  <c r="BC463" i="33" s="1"/>
  <c r="BZ124" i="33"/>
  <c r="BZ433" i="33" s="1"/>
  <c r="BK158" i="33"/>
  <c r="BK467" i="33" s="1"/>
  <c r="AU152" i="33"/>
  <c r="AU461" i="33" s="1"/>
  <c r="AE204" i="33"/>
  <c r="AE513" i="33" s="1"/>
  <c r="CF124" i="33"/>
  <c r="P178" i="42" s="1"/>
  <c r="BF147" i="33"/>
  <c r="BF456" i="33" s="1"/>
  <c r="BI176" i="33"/>
  <c r="BI485" i="33" s="1"/>
  <c r="AG127" i="33"/>
  <c r="AG436" i="33" s="1"/>
  <c r="BE144" i="33"/>
  <c r="BE453" i="33" s="1"/>
  <c r="AO171" i="33"/>
  <c r="AO480" i="33" s="1"/>
  <c r="Y186" i="33"/>
  <c r="Y495" i="33" s="1"/>
  <c r="I202" i="33"/>
  <c r="AY158" i="33"/>
  <c r="AY467" i="33" s="1"/>
  <c r="BR120" i="33"/>
  <c r="BR429" i="33" s="1"/>
  <c r="BF206" i="33"/>
  <c r="BF515" i="33" s="1"/>
  <c r="M189" i="33"/>
  <c r="M498" i="33" s="1"/>
  <c r="CF171" i="33"/>
  <c r="CF480" i="33" s="1"/>
  <c r="BP184" i="33"/>
  <c r="BP493" i="33" s="1"/>
  <c r="AR141" i="33"/>
  <c r="AR450" i="33" s="1"/>
  <c r="BA209" i="33"/>
  <c r="BA518" i="33" s="1"/>
  <c r="Y160" i="33"/>
  <c r="Y469" i="33" s="1"/>
  <c r="AB155" i="33"/>
  <c r="AB464" i="33" s="1"/>
  <c r="BV136" i="33"/>
  <c r="BV445" i="33" s="1"/>
  <c r="BZ190" i="33"/>
  <c r="BZ499" i="33" s="1"/>
  <c r="BB163" i="33"/>
  <c r="BB472" i="33" s="1"/>
  <c r="BB139" i="33"/>
  <c r="BB448" i="33" s="1"/>
  <c r="Z178" i="33"/>
  <c r="Z487" i="33" s="1"/>
  <c r="BA168" i="33"/>
  <c r="BA477" i="33" s="1"/>
  <c r="AG203" i="33"/>
  <c r="AG512" i="33" s="1"/>
  <c r="BW209" i="33"/>
  <c r="BW518" i="33" s="1"/>
  <c r="AY138" i="33"/>
  <c r="AY447" i="33" s="1"/>
  <c r="AI191" i="33"/>
  <c r="AI500" i="33" s="1"/>
  <c r="CF117" i="33"/>
  <c r="BL181" i="33"/>
  <c r="BL490" i="33" s="1"/>
  <c r="CE121" i="33"/>
  <c r="CE430" i="33" s="1"/>
  <c r="AQ115" i="33"/>
  <c r="AO148" i="33"/>
  <c r="AO457" i="33" s="1"/>
  <c r="Y177" i="33"/>
  <c r="Y486" i="33" s="1"/>
  <c r="CE144" i="33"/>
  <c r="CE453" i="33" s="1"/>
  <c r="AE169" i="33"/>
  <c r="AE478" i="33" s="1"/>
  <c r="BN173" i="33"/>
  <c r="BN482" i="33" s="1"/>
  <c r="CB118" i="33"/>
  <c r="CB427" i="33" s="1"/>
  <c r="BT194" i="33"/>
  <c r="BT503" i="33" s="1"/>
  <c r="BC210" i="33"/>
  <c r="BC519" i="33" s="1"/>
  <c r="S148" i="33"/>
  <c r="S457" i="33" s="1"/>
  <c r="BB162" i="33"/>
  <c r="BB471" i="33" s="1"/>
  <c r="AW116" i="33"/>
  <c r="AW425" i="33" s="1"/>
  <c r="AI159" i="33"/>
  <c r="AI468" i="33" s="1"/>
  <c r="S183" i="33"/>
  <c r="S492" i="33" s="1"/>
  <c r="T123" i="33"/>
  <c r="T432" i="33" s="1"/>
  <c r="R151" i="33"/>
  <c r="R460" i="33" s="1"/>
  <c r="AJ170" i="33"/>
  <c r="AJ479" i="33" s="1"/>
  <c r="P181" i="33"/>
  <c r="P490" i="33" s="1"/>
  <c r="AQ174" i="33"/>
  <c r="AQ483" i="33" s="1"/>
  <c r="AK153" i="33"/>
  <c r="AK462" i="33" s="1"/>
  <c r="U196" i="33"/>
  <c r="U505" i="33" s="1"/>
  <c r="AJ121" i="33"/>
  <c r="AJ430" i="33" s="1"/>
  <c r="BX186" i="33"/>
  <c r="BX495" i="33" s="1"/>
  <c r="AK163" i="33"/>
  <c r="AK472" i="33" s="1"/>
  <c r="Q184" i="33"/>
  <c r="Q493" i="33" s="1"/>
  <c r="AR184" i="33"/>
  <c r="AR493" i="33" s="1"/>
  <c r="P141" i="33"/>
  <c r="P450" i="33" s="1"/>
  <c r="Y121" i="33"/>
  <c r="Y430" i="33" s="1"/>
  <c r="BU176" i="33"/>
  <c r="BU485" i="33" s="1"/>
  <c r="BE184" i="33"/>
  <c r="BE493" i="33" s="1"/>
  <c r="BW129" i="33"/>
  <c r="BW438" i="33" s="1"/>
  <c r="W176" i="33"/>
  <c r="W485" i="33" s="1"/>
  <c r="CD156" i="33"/>
  <c r="CD465" i="33" s="1"/>
  <c r="V178" i="33"/>
  <c r="V487" i="33" s="1"/>
  <c r="AM183" i="33"/>
  <c r="AM492" i="33" s="1"/>
  <c r="W210" i="33"/>
  <c r="W519" i="33" s="1"/>
  <c r="Z129" i="33"/>
  <c r="Z438" i="33" s="1"/>
  <c r="BB213" i="33"/>
  <c r="BB522" i="33" s="1"/>
  <c r="R195" i="33"/>
  <c r="R504" i="33" s="1"/>
  <c r="AS158" i="33"/>
  <c r="AS467" i="33" s="1"/>
  <c r="Y193" i="33"/>
  <c r="Y502" i="33" s="1"/>
  <c r="AP178" i="33"/>
  <c r="AP487" i="33" s="1"/>
  <c r="R167" i="33"/>
  <c r="R476" i="33" s="1"/>
  <c r="AE128" i="33"/>
  <c r="AE437" i="33" s="1"/>
  <c r="BU156" i="33"/>
  <c r="BU465" i="33" s="1"/>
  <c r="T182" i="33"/>
  <c r="T491" i="33" s="1"/>
  <c r="BC145" i="33"/>
  <c r="BC454" i="33" s="1"/>
  <c r="BU122" i="33"/>
  <c r="BU431" i="33" s="1"/>
  <c r="AR155" i="33"/>
  <c r="AR464" i="33" s="1"/>
  <c r="AB204" i="33"/>
  <c r="AB513" i="33" s="1"/>
  <c r="BQ138" i="33"/>
  <c r="BQ447" i="33" s="1"/>
  <c r="CE198" i="33"/>
  <c r="CE507" i="33" s="1"/>
  <c r="U178" i="33"/>
  <c r="U487" i="33" s="1"/>
  <c r="X115" i="33"/>
  <c r="T174" i="33"/>
  <c r="T483" i="33" s="1"/>
  <c r="BK115" i="33"/>
  <c r="AM202" i="33"/>
  <c r="AM511" i="33" s="1"/>
  <c r="O181" i="33"/>
  <c r="O490" i="33" s="1"/>
  <c r="AT116" i="33"/>
  <c r="AT425" i="33" s="1"/>
  <c r="AX142" i="33"/>
  <c r="AX451" i="33" s="1"/>
  <c r="BY159" i="33"/>
  <c r="BY468" i="33" s="1"/>
  <c r="BE214" i="33"/>
  <c r="BE523" i="33" s="1"/>
  <c r="AM163" i="33"/>
  <c r="AM472" i="33" s="1"/>
  <c r="W205" i="33"/>
  <c r="W514" i="33" s="1"/>
  <c r="BZ118" i="33"/>
  <c r="BZ427" i="33" s="1"/>
  <c r="BF189" i="33"/>
  <c r="BF498" i="33" s="1"/>
  <c r="BA125" i="33"/>
  <c r="BA434" i="33" s="1"/>
  <c r="AG173" i="33"/>
  <c r="AG482" i="33" s="1"/>
  <c r="AN142" i="33"/>
  <c r="AN451" i="33" s="1"/>
  <c r="X168" i="33"/>
  <c r="X477" i="33" s="1"/>
  <c r="BS156" i="33"/>
  <c r="BS465" i="33" s="1"/>
  <c r="W141" i="33"/>
  <c r="W450" i="33" s="1"/>
  <c r="J120" i="33"/>
  <c r="AD174" i="33"/>
  <c r="AD483" i="33" s="1"/>
  <c r="BM189" i="33"/>
  <c r="BM498" i="33" s="1"/>
  <c r="CD191" i="33"/>
  <c r="CD500" i="33" s="1"/>
  <c r="BF152" i="33"/>
  <c r="BF461" i="33" s="1"/>
  <c r="AP182" i="33"/>
  <c r="AP491" i="33" s="1"/>
  <c r="BM195" i="33"/>
  <c r="BM504" i="33" s="1"/>
  <c r="L166" i="33"/>
  <c r="L475" i="33" s="1"/>
  <c r="BC211" i="33"/>
  <c r="BC520" i="33" s="1"/>
  <c r="S181" i="33"/>
  <c r="S490" i="33" s="1"/>
  <c r="BV206" i="33"/>
  <c r="BV515" i="33" s="1"/>
  <c r="AX193" i="33"/>
  <c r="AX502" i="33" s="1"/>
  <c r="AH207" i="33"/>
  <c r="AH516" i="33" s="1"/>
  <c r="J179" i="33"/>
  <c r="K233" i="42" s="1"/>
  <c r="L212" i="33"/>
  <c r="L521" i="33" s="1"/>
  <c r="AU176" i="33"/>
  <c r="AU485" i="33" s="1"/>
  <c r="K153" i="33"/>
  <c r="K462" i="33" s="1"/>
  <c r="BQ170" i="33"/>
  <c r="BQ479" i="33" s="1"/>
  <c r="BA187" i="33"/>
  <c r="BA496" i="33" s="1"/>
  <c r="AC122" i="33"/>
  <c r="AC431" i="33" s="1"/>
  <c r="BI142" i="33"/>
  <c r="BI451" i="33" s="1"/>
  <c r="AO185" i="33"/>
  <c r="AO494" i="33" s="1"/>
  <c r="BP180" i="33"/>
  <c r="BP489" i="33" s="1"/>
  <c r="AN140" i="33"/>
  <c r="AN449" i="33" s="1"/>
  <c r="AA124" i="33"/>
  <c r="AA433" i="33" s="1"/>
  <c r="BJ130" i="33"/>
  <c r="BJ439" i="33" s="1"/>
  <c r="AS144" i="33"/>
  <c r="AS453" i="33" s="1"/>
  <c r="BO142" i="33"/>
  <c r="BO451" i="33" s="1"/>
  <c r="BK122" i="33"/>
  <c r="BK431" i="33" s="1"/>
  <c r="BO133" i="33"/>
  <c r="BO442" i="33" s="1"/>
  <c r="AY124" i="33"/>
  <c r="AY433" i="33" s="1"/>
  <c r="N127" i="33"/>
  <c r="N436" i="33" s="1"/>
  <c r="T125" i="33"/>
  <c r="T434" i="33" s="1"/>
  <c r="BY133" i="33"/>
  <c r="BY442" i="33" s="1"/>
  <c r="CE177" i="33"/>
  <c r="CE486" i="33" s="1"/>
  <c r="BO214" i="33"/>
  <c r="BO523" i="33" s="1"/>
  <c r="CF209" i="33"/>
  <c r="CF518" i="33" s="1"/>
  <c r="AF184" i="33"/>
  <c r="AF493" i="33" s="1"/>
  <c r="BG168" i="33"/>
  <c r="BG477" i="33" s="1"/>
  <c r="V158" i="33"/>
  <c r="V467" i="33" s="1"/>
  <c r="AK132" i="33"/>
  <c r="AK441" i="33" s="1"/>
  <c r="U156" i="33"/>
  <c r="U465" i="33" s="1"/>
  <c r="AQ124" i="33"/>
  <c r="AQ433" i="33" s="1"/>
  <c r="BQ133" i="33"/>
  <c r="BQ442" i="33" s="1"/>
  <c r="AW175" i="33"/>
  <c r="AW484" i="33" s="1"/>
  <c r="AZ170" i="33"/>
  <c r="AZ479" i="33" s="1"/>
  <c r="AF207" i="33"/>
  <c r="AF516" i="33" s="1"/>
  <c r="Z211" i="33"/>
  <c r="Z520" i="33" s="1"/>
  <c r="AU131" i="33"/>
  <c r="AU440" i="33" s="1"/>
  <c r="BU137" i="33"/>
  <c r="BU446" i="33" s="1"/>
  <c r="T159" i="33"/>
  <c r="T468" i="33" s="1"/>
  <c r="BC137" i="33"/>
  <c r="BC446" i="33" s="1"/>
  <c r="N124" i="33"/>
  <c r="N433" i="33" s="1"/>
  <c r="CF137" i="33"/>
  <c r="X164" i="33"/>
  <c r="X473" i="33" s="1"/>
  <c r="CA206" i="33"/>
  <c r="CA515" i="33" s="1"/>
  <c r="BK149" i="33"/>
  <c r="BK458" i="33" s="1"/>
  <c r="O158" i="33"/>
  <c r="O467" i="33" s="1"/>
  <c r="CD177" i="33"/>
  <c r="CD486" i="33" s="1"/>
  <c r="BY146" i="33"/>
  <c r="BY455" i="33" s="1"/>
  <c r="BE200" i="33"/>
  <c r="BE509" i="33" s="1"/>
  <c r="BL158" i="33"/>
  <c r="BL467" i="33" s="1"/>
  <c r="AV182" i="33"/>
  <c r="AV491" i="33" s="1"/>
  <c r="AF192" i="33"/>
  <c r="AF501" i="33" s="1"/>
  <c r="P209" i="33"/>
  <c r="P518" i="33" s="1"/>
  <c r="AI180" i="33"/>
  <c r="AI489" i="33" s="1"/>
  <c r="BR191" i="33"/>
  <c r="BR500" i="33" s="1"/>
  <c r="AH159" i="33"/>
  <c r="AH468" i="33" s="1"/>
  <c r="T206" i="33"/>
  <c r="T515" i="33" s="1"/>
  <c r="AI119" i="33"/>
  <c r="AI428" i="33" s="1"/>
  <c r="AA207" i="33"/>
  <c r="AA516" i="33" s="1"/>
  <c r="J135" i="33"/>
  <c r="BX163" i="33"/>
  <c r="BX472" i="33" s="1"/>
  <c r="AV157" i="33"/>
  <c r="AV466" i="33" s="1"/>
  <c r="CE212" i="33"/>
  <c r="CE521" i="33" s="1"/>
  <c r="AD202" i="33"/>
  <c r="AD511" i="33" s="1"/>
  <c r="AS197" i="33"/>
  <c r="AS506" i="33" s="1"/>
  <c r="AC212" i="33"/>
  <c r="AC521" i="33" s="1"/>
  <c r="V132" i="33"/>
  <c r="V441" i="33" s="1"/>
  <c r="BY205" i="33"/>
  <c r="BY514" i="33" s="1"/>
  <c r="AW161" i="33"/>
  <c r="AW470" i="33" s="1"/>
  <c r="AZ141" i="33"/>
  <c r="AZ450" i="33" s="1"/>
  <c r="AF206" i="33"/>
  <c r="AF515" i="33" s="1"/>
  <c r="Z177" i="33"/>
  <c r="Z486" i="33" s="1"/>
  <c r="J214" i="33"/>
  <c r="CC195" i="33"/>
  <c r="CC504" i="33" s="1"/>
  <c r="T151" i="33"/>
  <c r="T460" i="33" s="1"/>
  <c r="BK203" i="33"/>
  <c r="BK512" i="33" s="1"/>
  <c r="AH127" i="33"/>
  <c r="AH436" i="33" s="1"/>
  <c r="W187" i="33"/>
  <c r="W496" i="33" s="1"/>
  <c r="BZ154" i="33"/>
  <c r="BZ463" i="33" s="1"/>
  <c r="BJ194" i="33"/>
  <c r="BJ503" i="33" s="1"/>
  <c r="AL141" i="33"/>
  <c r="AL450" i="33" s="1"/>
  <c r="V141" i="33"/>
  <c r="V450" i="33" s="1"/>
  <c r="CC134" i="33"/>
  <c r="CC443" i="33" s="1"/>
  <c r="U165" i="33"/>
  <c r="U474" i="33" s="1"/>
  <c r="P117" i="33"/>
  <c r="P426" i="33" s="1"/>
  <c r="BK119" i="33"/>
  <c r="BK428" i="33" s="1"/>
  <c r="CA169" i="33"/>
  <c r="CA478" i="33" s="1"/>
  <c r="BS204" i="33"/>
  <c r="BS513" i="33" s="1"/>
  <c r="W211" i="33"/>
  <c r="W520" i="33" s="1"/>
  <c r="CD151" i="33"/>
  <c r="CD460" i="33" s="1"/>
  <c r="AK116" i="33"/>
  <c r="AK425" i="33" s="1"/>
  <c r="BE168" i="33"/>
  <c r="BE477" i="33" s="1"/>
  <c r="BU177" i="33"/>
  <c r="BU486" i="33" s="1"/>
  <c r="BE204" i="33"/>
  <c r="BE513" i="33" s="1"/>
  <c r="AG125" i="33"/>
  <c r="AG434" i="33" s="1"/>
  <c r="Q145" i="33"/>
  <c r="Q454" i="33" s="1"/>
  <c r="CE166" i="33"/>
  <c r="CE475" i="33" s="1"/>
  <c r="AE211" i="33"/>
  <c r="AE520" i="33" s="1"/>
  <c r="AX117" i="33"/>
  <c r="AX426" i="33" s="1"/>
  <c r="BC172" i="33"/>
  <c r="BC481" i="33" s="1"/>
  <c r="BZ170" i="33"/>
  <c r="BZ479" i="33" s="1"/>
  <c r="BB137" i="33"/>
  <c r="BB446" i="33" s="1"/>
  <c r="BJ211" i="33"/>
  <c r="BJ520" i="33" s="1"/>
  <c r="Z161" i="33"/>
  <c r="Z470" i="33" s="1"/>
  <c r="BA149" i="33"/>
  <c r="BA458" i="33" s="1"/>
  <c r="AG198" i="33"/>
  <c r="AG507" i="33" s="1"/>
  <c r="AD116" i="33"/>
  <c r="AD425" i="33" s="1"/>
  <c r="BJ172" i="33"/>
  <c r="BJ481" i="33" s="1"/>
  <c r="BJ186" i="33"/>
  <c r="BJ495" i="33" s="1"/>
  <c r="Z143" i="33"/>
  <c r="Z452" i="33" s="1"/>
  <c r="AC144" i="33"/>
  <c r="AC453" i="33" s="1"/>
  <c r="I164" i="33"/>
  <c r="T200" i="33"/>
  <c r="T509" i="33" s="1"/>
  <c r="S120" i="33"/>
  <c r="S429" i="33" s="1"/>
  <c r="AA186" i="33"/>
  <c r="AA495" i="33" s="1"/>
  <c r="BI138" i="33"/>
  <c r="BI447" i="33" s="1"/>
  <c r="BX159" i="33"/>
  <c r="BX468" i="33" s="1"/>
  <c r="AV150" i="33"/>
  <c r="AV459" i="33" s="1"/>
  <c r="BG200" i="33"/>
  <c r="BG509" i="33" s="1"/>
  <c r="BJ173" i="33"/>
  <c r="BJ482" i="33" s="1"/>
  <c r="AL137" i="33"/>
  <c r="AL446" i="33" s="1"/>
  <c r="V162" i="33"/>
  <c r="V471" i="33" s="1"/>
  <c r="AK128" i="33"/>
  <c r="AK437" i="33" s="1"/>
  <c r="BC129" i="33"/>
  <c r="BC438" i="33" s="1"/>
  <c r="BM158" i="33"/>
  <c r="BM467" i="33" s="1"/>
  <c r="BR126" i="33"/>
  <c r="BR435" i="33" s="1"/>
  <c r="BT207" i="33"/>
  <c r="BT516" i="33" s="1"/>
  <c r="AE125" i="33"/>
  <c r="AE434" i="33" s="1"/>
  <c r="CA140" i="33"/>
  <c r="CA449" i="33" s="1"/>
  <c r="AE149" i="33"/>
  <c r="AE458" i="33" s="1"/>
  <c r="BV188" i="33"/>
  <c r="BV497" i="33" s="1"/>
  <c r="N192" i="33"/>
  <c r="N501" i="33" s="1"/>
  <c r="BU205" i="33"/>
  <c r="BU514" i="33" s="1"/>
  <c r="U170" i="33"/>
  <c r="U479" i="33" s="1"/>
  <c r="BC124" i="33"/>
  <c r="BC433" i="33" s="1"/>
  <c r="BX154" i="33"/>
  <c r="BX463" i="33" s="1"/>
  <c r="AK130" i="33"/>
  <c r="AK439" i="33" s="1"/>
  <c r="Q178" i="33"/>
  <c r="Q487" i="33" s="1"/>
  <c r="AR162" i="33"/>
  <c r="AR471" i="33" s="1"/>
  <c r="P129" i="33"/>
  <c r="P438" i="33" s="1"/>
  <c r="BC135" i="33"/>
  <c r="BC444" i="33" s="1"/>
  <c r="K121" i="33"/>
  <c r="K430" i="33" s="1"/>
  <c r="AA204" i="33"/>
  <c r="AA513" i="33" s="1"/>
  <c r="AG149" i="33"/>
  <c r="AG458" i="33" s="1"/>
  <c r="CD180" i="33"/>
  <c r="CD489" i="33" s="1"/>
  <c r="BP191" i="33"/>
  <c r="BP500" i="33" s="1"/>
  <c r="AN150" i="33"/>
  <c r="AN459" i="33" s="1"/>
  <c r="AQ138" i="33"/>
  <c r="AQ447" i="33" s="1"/>
  <c r="Z135" i="33"/>
  <c r="Z444" i="33" s="1"/>
  <c r="J195" i="33"/>
  <c r="CC170" i="33"/>
  <c r="CC479" i="33" s="1"/>
  <c r="BM186" i="33"/>
  <c r="BM495" i="33" s="1"/>
  <c r="L153" i="33"/>
  <c r="L462" i="33" s="1"/>
  <c r="BC207" i="33"/>
  <c r="BC516" i="33" s="1"/>
  <c r="S193" i="33"/>
  <c r="S502" i="33" s="1"/>
  <c r="BG142" i="33"/>
  <c r="BG451" i="33" s="1"/>
  <c r="AQ177" i="33"/>
  <c r="AQ486" i="33" s="1"/>
  <c r="BN155" i="33"/>
  <c r="BN464" i="33" s="1"/>
  <c r="AX199" i="33"/>
  <c r="AX508" i="33" s="1"/>
  <c r="AZ191" i="33"/>
  <c r="AZ500" i="33" s="1"/>
  <c r="X139" i="33"/>
  <c r="X448" i="33" s="1"/>
  <c r="AY135" i="33"/>
  <c r="AY444" i="33" s="1"/>
  <c r="BI185" i="33"/>
  <c r="BI494" i="33" s="1"/>
  <c r="CF138" i="33"/>
  <c r="BP176" i="33"/>
  <c r="BP485" i="33" s="1"/>
  <c r="AZ206" i="33"/>
  <c r="AZ515" i="33" s="1"/>
  <c r="BA195" i="33"/>
  <c r="BA504" i="33" s="1"/>
  <c r="Y145" i="33"/>
  <c r="Y454" i="33" s="1"/>
  <c r="AB152" i="33"/>
  <c r="AB461" i="33" s="1"/>
  <c r="BM137" i="33"/>
  <c r="BM446" i="33" s="1"/>
  <c r="AW160" i="33"/>
  <c r="AW469" i="33" s="1"/>
  <c r="AG174" i="33"/>
  <c r="AG483" i="33" s="1"/>
  <c r="BW118" i="33"/>
  <c r="BW427" i="33" s="1"/>
  <c r="AE146" i="33"/>
  <c r="AE455" i="33" s="1"/>
  <c r="BV213" i="33"/>
  <c r="BV522" i="33" s="1"/>
  <c r="CC181" i="33"/>
  <c r="CC490" i="33" s="1"/>
  <c r="J124" i="33"/>
  <c r="CA148" i="33"/>
  <c r="CA457" i="33" s="1"/>
  <c r="AE158" i="33"/>
  <c r="AE467" i="33" s="1"/>
  <c r="BV201" i="33"/>
  <c r="BV510" i="33" s="1"/>
  <c r="N199" i="33"/>
  <c r="N508" i="33" s="1"/>
  <c r="BM146" i="33"/>
  <c r="BM455" i="33" s="1"/>
  <c r="AY184" i="33"/>
  <c r="AY493" i="33" s="1"/>
  <c r="AA142" i="33"/>
  <c r="AA451" i="33" s="1"/>
  <c r="K158" i="33"/>
  <c r="K467" i="33" s="1"/>
  <c r="BN115" i="33"/>
  <c r="BP152" i="33"/>
  <c r="BP461" i="33" s="1"/>
  <c r="AN129" i="33"/>
  <c r="AN438" i="33" s="1"/>
  <c r="AY204" i="33"/>
  <c r="AY513" i="33" s="1"/>
  <c r="BA208" i="33"/>
  <c r="BA517" i="33" s="1"/>
  <c r="AC154" i="33"/>
  <c r="AC463" i="33" s="1"/>
  <c r="M184" i="33"/>
  <c r="M493" i="33" s="1"/>
  <c r="CF142" i="33"/>
  <c r="BQ173" i="33"/>
  <c r="BQ482" i="33" s="1"/>
  <c r="AO133" i="33"/>
  <c r="AO442" i="33" s="1"/>
  <c r="BX198" i="33"/>
  <c r="BX507" i="33" s="1"/>
  <c r="AV181" i="33"/>
  <c r="AV490" i="33" s="1"/>
  <c r="J155" i="33"/>
  <c r="CC125" i="33"/>
  <c r="CC434" i="33" s="1"/>
  <c r="BM141" i="33"/>
  <c r="BM450" i="33" s="1"/>
  <c r="L136" i="33"/>
  <c r="L445" i="33" s="1"/>
  <c r="BC186" i="33"/>
  <c r="BC495" i="33" s="1"/>
  <c r="S154" i="33"/>
  <c r="S463" i="33" s="1"/>
  <c r="CA212" i="33"/>
  <c r="CA521" i="33" s="1"/>
  <c r="AU124" i="33"/>
  <c r="AU433" i="33" s="1"/>
  <c r="AU212" i="33"/>
  <c r="AU521" i="33" s="1"/>
  <c r="K164" i="33"/>
  <c r="K473" i="33" s="1"/>
  <c r="V174" i="33"/>
  <c r="V483" i="33" s="1"/>
  <c r="CC194" i="33"/>
  <c r="CC503" i="33" s="1"/>
  <c r="BQ129" i="33"/>
  <c r="BQ438" i="33" s="1"/>
  <c r="BA169" i="33"/>
  <c r="BA478" i="33" s="1"/>
  <c r="BX132" i="33"/>
  <c r="BX441" i="33" s="1"/>
  <c r="BH157" i="33"/>
  <c r="BH466" i="33" s="1"/>
  <c r="BA132" i="33"/>
  <c r="BA441" i="33" s="1"/>
  <c r="AG178" i="33"/>
  <c r="AG487" i="33" s="1"/>
  <c r="AJ177" i="33"/>
  <c r="AJ486" i="33" s="1"/>
  <c r="P211" i="33"/>
  <c r="P520" i="33" s="1"/>
  <c r="CA182" i="33"/>
  <c r="CA491" i="33" s="1"/>
  <c r="BS154" i="33"/>
  <c r="BS463" i="33" s="1"/>
  <c r="BK197" i="33"/>
  <c r="BK506" i="33" s="1"/>
  <c r="BZ151" i="33"/>
  <c r="BZ460" i="33" s="1"/>
  <c r="AX170" i="33"/>
  <c r="AX479" i="33" s="1"/>
  <c r="BY180" i="33"/>
  <c r="BY489" i="33" s="1"/>
  <c r="AW138" i="33"/>
  <c r="AW447" i="33" s="1"/>
  <c r="BE129" i="33"/>
  <c r="BE438" i="33" s="1"/>
  <c r="AO155" i="33"/>
  <c r="AO464" i="33" s="1"/>
  <c r="Y169" i="33"/>
  <c r="Y478" i="33" s="1"/>
  <c r="AY145" i="33"/>
  <c r="AY454" i="33" s="1"/>
  <c r="BB121" i="33"/>
  <c r="BB430" i="33" s="1"/>
  <c r="BF196" i="33"/>
  <c r="BF505" i="33" s="1"/>
  <c r="BB116" i="33"/>
  <c r="BB425" i="33" s="1"/>
  <c r="BJ149" i="33"/>
  <c r="BJ458" i="33" s="1"/>
  <c r="AT185" i="33"/>
  <c r="AT494" i="33" s="1"/>
  <c r="AD199" i="33"/>
  <c r="AD508" i="33" s="1"/>
  <c r="BU115" i="33"/>
  <c r="U126" i="33"/>
  <c r="U435" i="33" s="1"/>
  <c r="P119" i="33"/>
  <c r="P428" i="33" s="1"/>
  <c r="BW181" i="33"/>
  <c r="BW490" i="33" s="1"/>
  <c r="BL134" i="33"/>
  <c r="BL443" i="33" s="1"/>
  <c r="BW122" i="33"/>
  <c r="BW431" i="33" s="1"/>
  <c r="AQ163" i="33"/>
  <c r="AQ472" i="33" s="1"/>
  <c r="BG144" i="33"/>
  <c r="BG453" i="33" s="1"/>
  <c r="CE197" i="33"/>
  <c r="CE506" i="33" s="1"/>
  <c r="R214" i="33"/>
  <c r="R523" i="33" s="1"/>
  <c r="AT146" i="33"/>
  <c r="AT455" i="33" s="1"/>
  <c r="AQ207" i="33"/>
  <c r="AQ516" i="33" s="1"/>
  <c r="X189" i="33"/>
  <c r="X498" i="33" s="1"/>
  <c r="AN174" i="33"/>
  <c r="AN483" i="33" s="1"/>
  <c r="BD150" i="33"/>
  <c r="BD459" i="33" s="1"/>
  <c r="AG145" i="33"/>
  <c r="AG454" i="33" s="1"/>
  <c r="Y214" i="33"/>
  <c r="Y523" i="33" s="1"/>
  <c r="AS173" i="33"/>
  <c r="AS482" i="33" s="1"/>
  <c r="AY192" i="33"/>
  <c r="AY501" i="33" s="1"/>
  <c r="BT119" i="33"/>
  <c r="BT428" i="33" s="1"/>
  <c r="Q136" i="33"/>
  <c r="Q445" i="33" s="1"/>
  <c r="BC180" i="33"/>
  <c r="BC489" i="33" s="1"/>
  <c r="AI194" i="33"/>
  <c r="AI503" i="33" s="1"/>
  <c r="AF209" i="33"/>
  <c r="AF518" i="33" s="1"/>
  <c r="AZ167" i="33"/>
  <c r="AZ476" i="33" s="1"/>
  <c r="AX149" i="33"/>
  <c r="AX458" i="33" s="1"/>
  <c r="BV182" i="33"/>
  <c r="BV491" i="33" s="1"/>
  <c r="AY214" i="33"/>
  <c r="AY523" i="33" s="1"/>
  <c r="CB158" i="33"/>
  <c r="CB467" i="33" s="1"/>
  <c r="U210" i="33"/>
  <c r="U519" i="33" s="1"/>
  <c r="CC198" i="33"/>
  <c r="CC507" i="33" s="1"/>
  <c r="V193" i="33"/>
  <c r="V502" i="33" s="1"/>
  <c r="BQ195" i="33"/>
  <c r="BQ504" i="33" s="1"/>
  <c r="AC120" i="33"/>
  <c r="AC429" i="33" s="1"/>
  <c r="W135" i="33"/>
  <c r="W444" i="33" s="1"/>
  <c r="BL116" i="33"/>
  <c r="BL425" i="33" s="1"/>
  <c r="U147" i="33"/>
  <c r="U456" i="33" s="1"/>
  <c r="CC137" i="33"/>
  <c r="CC446" i="33" s="1"/>
  <c r="V145" i="33"/>
  <c r="V454" i="33" s="1"/>
  <c r="AL150" i="33"/>
  <c r="AL459" i="33" s="1"/>
  <c r="BJ185" i="33"/>
  <c r="BJ494" i="33" s="1"/>
  <c r="BZ162" i="33"/>
  <c r="BZ471" i="33" s="1"/>
  <c r="BC143" i="33"/>
  <c r="BC452" i="33" s="1"/>
  <c r="CF129" i="33"/>
  <c r="BT120" i="33"/>
  <c r="BT429" i="33" s="1"/>
  <c r="AL177" i="33"/>
  <c r="AL486" i="33" s="1"/>
  <c r="N156" i="33"/>
  <c r="N465" i="33" s="1"/>
  <c r="AL189" i="33"/>
  <c r="AL498" i="33" s="1"/>
  <c r="BB166" i="33"/>
  <c r="BB475" i="33" s="1"/>
  <c r="BS121" i="33"/>
  <c r="BS430" i="33" s="1"/>
  <c r="AO158" i="33"/>
  <c r="AO467" i="33" s="1"/>
  <c r="BQ205" i="33"/>
  <c r="BQ514" i="33" s="1"/>
  <c r="BN159" i="33"/>
  <c r="BN468" i="33" s="1"/>
  <c r="BW146" i="33"/>
  <c r="BW455" i="33" s="1"/>
  <c r="Q183" i="33"/>
  <c r="Q492" i="33" s="1"/>
  <c r="CC193" i="33"/>
  <c r="CC502" i="33" s="1"/>
  <c r="P203" i="33"/>
  <c r="P512" i="33" s="1"/>
  <c r="AJ159" i="33"/>
  <c r="AJ468" i="33" s="1"/>
  <c r="J147" i="33"/>
  <c r="J456" i="33" s="1"/>
  <c r="AT187" i="33"/>
  <c r="AT496" i="33" s="1"/>
  <c r="AD175" i="33"/>
  <c r="AD484" i="33" s="1"/>
  <c r="AG197" i="33"/>
  <c r="AG506" i="33" s="1"/>
  <c r="AW170" i="33"/>
  <c r="AW479" i="33" s="1"/>
  <c r="Y201" i="33"/>
  <c r="Y510" i="33" s="1"/>
  <c r="AS162" i="33"/>
  <c r="AS471" i="33" s="1"/>
  <c r="AA168" i="33"/>
  <c r="AA477" i="33" s="1"/>
  <c r="AV193" i="33"/>
  <c r="AV502" i="33" s="1"/>
  <c r="BL206" i="33"/>
  <c r="BL515" i="33" s="1"/>
  <c r="CB166" i="33"/>
  <c r="CB475" i="33" s="1"/>
  <c r="R206" i="33"/>
  <c r="R515" i="33" s="1"/>
  <c r="AT137" i="33"/>
  <c r="AT446" i="33" s="1"/>
  <c r="AQ197" i="33"/>
  <c r="AQ506" i="33" s="1"/>
  <c r="X172" i="33"/>
  <c r="X481" i="33" s="1"/>
  <c r="AN149" i="33"/>
  <c r="AN458" i="33" s="1"/>
  <c r="BD141" i="33"/>
  <c r="BD450" i="33" s="1"/>
  <c r="CB213" i="33"/>
  <c r="CB522" i="33" s="1"/>
  <c r="AS136" i="33"/>
  <c r="AS445" i="33" s="1"/>
  <c r="AB140" i="33"/>
  <c r="AB449" i="33" s="1"/>
  <c r="Y135" i="33"/>
  <c r="Y444" i="33" s="1"/>
  <c r="BA182" i="33"/>
  <c r="BA491" i="33" s="1"/>
  <c r="AZ163" i="33"/>
  <c r="AZ472" i="33" s="1"/>
  <c r="BP138" i="33"/>
  <c r="BP447" i="33" s="1"/>
  <c r="BX116" i="33"/>
  <c r="BX425" i="33" s="1"/>
  <c r="BE157" i="33"/>
  <c r="BE466" i="33" s="1"/>
  <c r="BA117" i="33"/>
  <c r="BA426" i="33" s="1"/>
  <c r="CD138" i="33"/>
  <c r="CD447" i="33" s="1"/>
  <c r="W198" i="33"/>
  <c r="W507" i="33" s="1"/>
  <c r="BS190" i="33"/>
  <c r="BS499" i="33" s="1"/>
  <c r="CA164" i="33"/>
  <c r="CA473" i="33" s="1"/>
  <c r="AF167" i="33"/>
  <c r="AF476" i="33" s="1"/>
  <c r="CB169" i="33"/>
  <c r="CB478" i="33" s="1"/>
  <c r="M125" i="33"/>
  <c r="M434" i="33" s="1"/>
  <c r="CC207" i="33"/>
  <c r="CC516" i="33" s="1"/>
  <c r="V211" i="33"/>
  <c r="V520" i="33" s="1"/>
  <c r="BI131" i="33"/>
  <c r="BI440" i="33" s="1"/>
  <c r="AS117" i="33"/>
  <c r="AS426" i="33" s="1"/>
  <c r="BR209" i="33"/>
  <c r="BR518" i="33" s="1"/>
  <c r="N121" i="33"/>
  <c r="N430" i="33" s="1"/>
  <c r="BO167" i="33"/>
  <c r="BO476" i="33" s="1"/>
  <c r="AN210" i="33"/>
  <c r="AN519" i="33" s="1"/>
  <c r="BH134" i="33"/>
  <c r="BH443" i="33" s="1"/>
  <c r="BV190" i="33"/>
  <c r="BV499" i="33" s="1"/>
  <c r="BN124" i="33"/>
  <c r="BN433" i="33" s="1"/>
  <c r="S191" i="33"/>
  <c r="S500" i="33" s="1"/>
  <c r="AI132" i="33"/>
  <c r="AI441" i="33" s="1"/>
  <c r="CC202" i="33"/>
  <c r="CC511" i="33" s="1"/>
  <c r="V186" i="33"/>
  <c r="V495" i="33" s="1"/>
  <c r="K159" i="33"/>
  <c r="K468" i="33" s="1"/>
  <c r="AM141" i="33"/>
  <c r="AM450" i="33" s="1"/>
  <c r="BR122" i="33"/>
  <c r="BR431" i="33" s="1"/>
  <c r="R204" i="33"/>
  <c r="R513" i="33" s="1"/>
  <c r="BV117" i="33"/>
  <c r="BV426" i="33" s="1"/>
  <c r="BV148" i="33"/>
  <c r="BV457" i="33" s="1"/>
  <c r="AA189" i="33"/>
  <c r="AA498" i="33" s="1"/>
  <c r="X195" i="33"/>
  <c r="X504" i="33" s="1"/>
  <c r="AR165" i="33"/>
  <c r="AR474" i="33" s="1"/>
  <c r="AH156" i="33"/>
  <c r="AH465" i="33" s="1"/>
  <c r="BF187" i="33"/>
  <c r="BF496" i="33" s="1"/>
  <c r="BV156" i="33"/>
  <c r="BV465" i="33" s="1"/>
  <c r="AV131" i="33"/>
  <c r="AV440" i="33" s="1"/>
  <c r="BX145" i="33"/>
  <c r="BX454" i="33" s="1"/>
  <c r="BU182" i="33"/>
  <c r="BU491" i="33" s="1"/>
  <c r="N200" i="33"/>
  <c r="N509" i="33" s="1"/>
  <c r="BA198" i="33"/>
  <c r="BA507" i="33" s="1"/>
  <c r="BQ148" i="33"/>
  <c r="BQ457" i="33" s="1"/>
  <c r="BX122" i="33"/>
  <c r="BX431" i="33" s="1"/>
  <c r="BR132" i="33"/>
  <c r="BR441" i="33" s="1"/>
  <c r="CE175" i="33"/>
  <c r="CE484" i="33" s="1"/>
  <c r="BD195" i="33"/>
  <c r="BD504" i="33" s="1"/>
  <c r="M176" i="33"/>
  <c r="M485" i="33" s="1"/>
  <c r="T183" i="33"/>
  <c r="T492" i="33" s="1"/>
  <c r="AJ173" i="33"/>
  <c r="AJ482" i="33" s="1"/>
  <c r="BD128" i="33"/>
  <c r="BD437" i="33" s="1"/>
  <c r="CF136" i="33"/>
  <c r="CF445" i="33" s="1"/>
  <c r="CC182" i="33"/>
  <c r="CC491" i="33" s="1"/>
  <c r="V185" i="33"/>
  <c r="V494" i="33" s="1"/>
  <c r="BQ175" i="33"/>
  <c r="BQ484" i="33" s="1"/>
  <c r="BO122" i="33"/>
  <c r="BO431" i="33" s="1"/>
  <c r="BR161" i="33"/>
  <c r="BR470" i="33" s="1"/>
  <c r="AX177" i="33"/>
  <c r="AX486" i="33" s="1"/>
  <c r="BZ152" i="33"/>
  <c r="BZ461" i="33" s="1"/>
  <c r="AQ162" i="33"/>
  <c r="AQ471" i="33" s="1"/>
  <c r="AN211" i="33"/>
  <c r="AN520" i="33" s="1"/>
  <c r="BD191" i="33"/>
  <c r="BD500" i="33" s="1"/>
  <c r="BU127" i="33"/>
  <c r="BU436" i="33" s="1"/>
  <c r="AD134" i="33"/>
  <c r="AD443" i="33" s="1"/>
  <c r="AW202" i="33"/>
  <c r="AW511" i="33" s="1"/>
  <c r="BQ150" i="33"/>
  <c r="BQ459" i="33" s="1"/>
  <c r="AP147" i="33"/>
  <c r="AP456" i="33" s="1"/>
  <c r="BZ202" i="33"/>
  <c r="BZ511" i="33" s="1"/>
  <c r="AU158" i="33"/>
  <c r="AU467" i="33" s="1"/>
  <c r="BK144" i="33"/>
  <c r="BK453" i="33" s="1"/>
  <c r="CA213" i="33"/>
  <c r="CA522" i="33" s="1"/>
  <c r="AF204" i="33"/>
  <c r="AF513" i="33" s="1"/>
  <c r="AZ147" i="33"/>
  <c r="AZ456" i="33" s="1"/>
  <c r="AW167" i="33"/>
  <c r="AW476" i="33" s="1"/>
  <c r="BY207" i="33"/>
  <c r="BY516" i="33" s="1"/>
  <c r="V128" i="33"/>
  <c r="V437" i="33" s="1"/>
  <c r="U132" i="33"/>
  <c r="U441" i="33" s="1"/>
  <c r="AK133" i="33"/>
  <c r="AK442" i="33" s="1"/>
  <c r="BI182" i="33"/>
  <c r="BI491" i="33" s="1"/>
  <c r="S164" i="33"/>
  <c r="S473" i="33" s="1"/>
  <c r="P144" i="33"/>
  <c r="P453" i="33" s="1"/>
  <c r="AR192" i="33"/>
  <c r="AR501" i="33" s="1"/>
  <c r="Z171" i="33"/>
  <c r="Z480" i="33" s="1"/>
  <c r="AX178" i="33"/>
  <c r="AX487" i="33" s="1"/>
  <c r="BN152" i="33"/>
  <c r="BN461" i="33" s="1"/>
  <c r="AQ154" i="33"/>
  <c r="AQ463" i="33" s="1"/>
  <c r="X122" i="33"/>
  <c r="X431" i="33" s="1"/>
  <c r="AP177" i="33"/>
  <c r="AP486" i="33" s="1"/>
  <c r="BZ210" i="33"/>
  <c r="BZ519" i="33" s="1"/>
  <c r="BO195" i="33"/>
  <c r="BO504" i="33" s="1"/>
  <c r="BT190" i="33"/>
  <c r="BT499" i="33" s="1"/>
  <c r="AV118" i="33"/>
  <c r="AV427" i="33" s="1"/>
  <c r="Q156" i="33"/>
  <c r="Q465" i="33" s="1"/>
  <c r="AG152" i="33"/>
  <c r="AG461" i="33" s="1"/>
  <c r="AJ128" i="33"/>
  <c r="AJ437" i="33" s="1"/>
  <c r="BP133" i="33"/>
  <c r="BP442" i="33" s="1"/>
  <c r="AL186" i="33"/>
  <c r="AL495" i="33" s="1"/>
  <c r="N172" i="33"/>
  <c r="N481" i="33" s="1"/>
  <c r="AL208" i="33"/>
  <c r="AL517" i="33" s="1"/>
  <c r="BT132" i="33"/>
  <c r="BT441" i="33" s="1"/>
  <c r="CC120" i="33"/>
  <c r="CC429" i="33" s="1"/>
  <c r="AL211" i="33"/>
  <c r="AL520" i="33" s="1"/>
  <c r="AA180" i="33"/>
  <c r="AA489" i="33" s="1"/>
  <c r="AN136" i="33"/>
  <c r="AN445" i="33" s="1"/>
  <c r="BL213" i="33"/>
  <c r="BL522" i="33" s="1"/>
  <c r="CB205" i="33"/>
  <c r="CB514" i="33" s="1"/>
  <c r="AW118" i="33"/>
  <c r="AW427" i="33" s="1"/>
  <c r="BB140" i="33"/>
  <c r="BB449" i="33" s="1"/>
  <c r="AB162" i="33"/>
  <c r="AB471" i="33" s="1"/>
  <c r="BU120" i="33"/>
  <c r="BU429" i="33" s="1"/>
  <c r="AJ192" i="33"/>
  <c r="AJ501" i="33" s="1"/>
  <c r="BV143" i="33"/>
  <c r="BV452" i="33" s="1"/>
  <c r="BM181" i="33"/>
  <c r="BM490" i="33" s="1"/>
  <c r="BC128" i="33"/>
  <c r="BC437" i="33" s="1"/>
  <c r="BN192" i="33"/>
  <c r="BN501" i="33" s="1"/>
  <c r="BY137" i="33"/>
  <c r="BY446" i="33" s="1"/>
  <c r="AM174" i="33"/>
  <c r="AM483" i="33" s="1"/>
  <c r="X159" i="33"/>
  <c r="X468" i="33" s="1"/>
  <c r="AN128" i="33"/>
  <c r="AN437" i="33" s="1"/>
  <c r="BL178" i="33"/>
  <c r="BL487" i="33" s="1"/>
  <c r="BH118" i="33"/>
  <c r="BH427" i="33" s="1"/>
  <c r="BE130" i="33"/>
  <c r="BE439" i="33" s="1"/>
  <c r="BI119" i="33"/>
  <c r="BI428" i="33" s="1"/>
  <c r="BY183" i="33"/>
  <c r="BY492" i="33" s="1"/>
  <c r="N209" i="33"/>
  <c r="N518" i="33" s="1"/>
  <c r="AD187" i="33"/>
  <c r="AD496" i="33" s="1"/>
  <c r="AV123" i="33"/>
  <c r="AV432" i="33" s="1"/>
  <c r="BX138" i="33"/>
  <c r="BX447" i="33" s="1"/>
  <c r="BU173" i="33"/>
  <c r="BU482" i="33" s="1"/>
  <c r="N190" i="33"/>
  <c r="N499" i="33" s="1"/>
  <c r="BA173" i="33"/>
  <c r="BA482" i="33" s="1"/>
  <c r="BQ144" i="33"/>
  <c r="BQ453" i="33" s="1"/>
  <c r="BO125" i="33"/>
  <c r="BO434" i="33" s="1"/>
  <c r="V140" i="33"/>
  <c r="V449" i="33" s="1"/>
  <c r="AU170" i="33"/>
  <c r="AU479" i="33" s="1"/>
  <c r="AC211" i="33"/>
  <c r="AC520" i="33" s="1"/>
  <c r="BA127" i="33"/>
  <c r="BA436" i="33" s="1"/>
  <c r="AX121" i="33"/>
  <c r="AX430" i="33" s="1"/>
  <c r="AU205" i="33"/>
  <c r="AU514" i="33" s="1"/>
  <c r="AP135" i="33"/>
  <c r="AP444" i="33" s="1"/>
  <c r="BE128" i="33"/>
  <c r="BE437" i="33" s="1"/>
  <c r="AG120" i="33"/>
  <c r="AG429" i="33" s="1"/>
  <c r="AP153" i="33"/>
  <c r="AP462" i="33" s="1"/>
  <c r="CD203" i="33"/>
  <c r="CD512" i="33" s="1"/>
  <c r="J191" i="33"/>
  <c r="BN148" i="33"/>
  <c r="BN457" i="33" s="1"/>
  <c r="AQ160" i="33"/>
  <c r="AQ469" i="33" s="1"/>
  <c r="BG129" i="33"/>
  <c r="BG438" i="33" s="1"/>
  <c r="J172" i="33"/>
  <c r="AT184" i="33"/>
  <c r="AT493" i="33" s="1"/>
  <c r="AI153" i="33"/>
  <c r="AI462" i="33" s="1"/>
  <c r="P163" i="33"/>
  <c r="P472" i="33" s="1"/>
  <c r="AF144" i="33"/>
  <c r="AF453" i="33" s="1"/>
  <c r="BU149" i="33"/>
  <c r="BU458" i="33" s="1"/>
  <c r="CC177" i="33"/>
  <c r="CC486" i="33" s="1"/>
  <c r="V142" i="33"/>
  <c r="V451" i="33" s="1"/>
  <c r="AQ184" i="33"/>
  <c r="AQ493" i="33" s="1"/>
  <c r="X145" i="33"/>
  <c r="X454" i="33" s="1"/>
  <c r="AN132" i="33"/>
  <c r="AN441" i="33" s="1"/>
  <c r="BL207" i="33"/>
  <c r="BL516" i="33" s="1"/>
  <c r="CB188" i="33"/>
  <c r="CB497" i="33" s="1"/>
  <c r="AN144" i="33"/>
  <c r="AN453" i="33" s="1"/>
  <c r="BP157" i="33"/>
  <c r="BP466" i="33" s="1"/>
  <c r="BM201" i="33"/>
  <c r="BM510" i="33" s="1"/>
  <c r="BI121" i="33"/>
  <c r="BI430" i="33" s="1"/>
  <c r="BY154" i="33"/>
  <c r="BY463" i="33" s="1"/>
  <c r="N169" i="33"/>
  <c r="N478" i="33" s="1"/>
  <c r="AD139" i="33"/>
  <c r="AD448" i="33" s="1"/>
  <c r="AM198" i="33"/>
  <c r="AM507" i="33" s="1"/>
  <c r="X188" i="33"/>
  <c r="X497" i="33" s="1"/>
  <c r="AR143" i="33"/>
  <c r="AR452" i="33" s="1"/>
  <c r="Q139" i="33"/>
  <c r="Q448" i="33" s="1"/>
  <c r="AS193" i="33"/>
  <c r="AS502" i="33" s="1"/>
  <c r="AK155" i="33"/>
  <c r="AK464" i="33" s="1"/>
  <c r="V176" i="33"/>
  <c r="V485" i="33" s="1"/>
  <c r="AL178" i="33"/>
  <c r="AL487" i="33" s="1"/>
  <c r="BF159" i="33"/>
  <c r="BF468" i="33" s="1"/>
  <c r="AP129" i="33"/>
  <c r="AP438" i="33" s="1"/>
  <c r="BG205" i="33"/>
  <c r="BG514" i="33" s="1"/>
  <c r="BE143" i="33"/>
  <c r="BE452" i="33" s="1"/>
  <c r="AH133" i="33"/>
  <c r="AH442" i="33" s="1"/>
  <c r="BF184" i="33"/>
  <c r="BF493" i="33" s="1"/>
  <c r="BV153" i="33"/>
  <c r="BV462" i="33" s="1"/>
  <c r="S161" i="33"/>
  <c r="S470" i="33" s="1"/>
  <c r="P155" i="33"/>
  <c r="P464" i="33" s="1"/>
  <c r="AR200" i="33"/>
  <c r="AR509" i="33" s="1"/>
  <c r="Z160" i="33"/>
  <c r="Z469" i="33" s="1"/>
  <c r="AX186" i="33"/>
  <c r="AX495" i="33" s="1"/>
  <c r="AA202" i="33"/>
  <c r="AA511" i="33" s="1"/>
  <c r="AA120" i="33"/>
  <c r="AA429" i="33" s="1"/>
  <c r="AP150" i="33"/>
  <c r="AP459" i="33" s="1"/>
  <c r="BZ181" i="33"/>
  <c r="BZ490" i="33" s="1"/>
  <c r="BO166" i="33"/>
  <c r="BO475" i="33" s="1"/>
  <c r="BT138" i="33"/>
  <c r="BT447" i="33" s="1"/>
  <c r="Y185" i="33"/>
  <c r="Y494" i="33" s="1"/>
  <c r="AO160" i="33"/>
  <c r="AO469" i="33" s="1"/>
  <c r="AL145" i="33"/>
  <c r="AL454" i="33" s="1"/>
  <c r="AX181" i="33"/>
  <c r="AX490" i="33" s="1"/>
  <c r="BZ138" i="33"/>
  <c r="BZ447" i="33" s="1"/>
  <c r="BO127" i="33"/>
  <c r="BO436" i="33" s="1"/>
  <c r="CB153" i="33"/>
  <c r="CB462" i="33" s="1"/>
  <c r="BE151" i="33"/>
  <c r="BE460" i="33" s="1"/>
  <c r="AH168" i="33"/>
  <c r="AH477" i="33" s="1"/>
  <c r="BD149" i="33"/>
  <c r="BD458" i="33" s="1"/>
  <c r="CF155" i="33"/>
  <c r="BE199" i="33"/>
  <c r="BE508" i="33" s="1"/>
  <c r="BY149" i="33"/>
  <c r="BY458" i="33" s="1"/>
  <c r="M146" i="33"/>
  <c r="M455" i="33" s="1"/>
  <c r="BI116" i="33"/>
  <c r="BI425" i="33" s="1"/>
  <c r="BJ148" i="33"/>
  <c r="BJ457" i="33" s="1"/>
  <c r="AD120" i="33"/>
  <c r="AD429" i="33" s="1"/>
  <c r="CE117" i="33"/>
  <c r="CE426" i="33" s="1"/>
  <c r="BD131" i="33"/>
  <c r="BD440" i="33" s="1"/>
  <c r="CF143" i="33"/>
  <c r="CF452" i="33" s="1"/>
  <c r="BW168" i="33"/>
  <c r="BW477" i="33" s="1"/>
  <c r="AZ182" i="33"/>
  <c r="AZ491" i="33" s="1"/>
  <c r="CD141" i="33"/>
  <c r="CD450" i="33" s="1"/>
  <c r="R180" i="33"/>
  <c r="R489" i="33" s="1"/>
  <c r="AB185" i="33"/>
  <c r="AB494" i="33" s="1"/>
  <c r="AW197" i="33"/>
  <c r="AW506" i="33" s="1"/>
  <c r="BQ156" i="33"/>
  <c r="BQ465" i="33" s="1"/>
  <c r="BH119" i="33"/>
  <c r="BH428" i="33" s="1"/>
  <c r="U197" i="33"/>
  <c r="U506" i="33" s="1"/>
  <c r="AC118" i="33"/>
  <c r="AC427" i="33" s="1"/>
  <c r="BV209" i="33"/>
  <c r="BV518" i="33" s="1"/>
  <c r="AM212" i="33"/>
  <c r="AM521" i="33" s="1"/>
  <c r="AA119" i="33"/>
  <c r="AA428" i="33" s="1"/>
  <c r="AG166" i="33"/>
  <c r="AG475" i="33" s="1"/>
  <c r="J206" i="33"/>
  <c r="Z164" i="33"/>
  <c r="Z473" i="33" s="1"/>
  <c r="AX194" i="33"/>
  <c r="AX503" i="33" s="1"/>
  <c r="BM117" i="33"/>
  <c r="BM426" i="33" s="1"/>
  <c r="AD162" i="33"/>
  <c r="AD471" i="33" s="1"/>
  <c r="S157" i="33"/>
  <c r="S466" i="33" s="1"/>
  <c r="BC198" i="33"/>
  <c r="BC507" i="33" s="1"/>
  <c r="BD185" i="33"/>
  <c r="BD494" i="33" s="1"/>
  <c r="AG184" i="33"/>
  <c r="AG493" i="33" s="1"/>
  <c r="AW164" i="33"/>
  <c r="AW473" i="33" s="1"/>
  <c r="J177" i="33"/>
  <c r="AT195" i="33"/>
  <c r="AT504" i="33" s="1"/>
  <c r="AI176" i="33"/>
  <c r="AI485" i="33" s="1"/>
  <c r="P179" i="33"/>
  <c r="P488" i="33" s="1"/>
  <c r="AF163" i="33"/>
  <c r="AF472" i="33" s="1"/>
  <c r="Y140" i="33"/>
  <c r="Y449" i="33" s="1"/>
  <c r="BS209" i="33"/>
  <c r="BS518" i="33" s="1"/>
  <c r="BN160" i="33"/>
  <c r="BN469" i="33" s="1"/>
  <c r="AE183" i="33"/>
  <c r="AE492" i="33" s="1"/>
  <c r="BG115" i="33"/>
  <c r="Y150" i="33"/>
  <c r="Y459" i="33" s="1"/>
  <c r="AO132" i="33"/>
  <c r="AO441" i="33" s="1"/>
  <c r="R158" i="33"/>
  <c r="R467" i="33" s="1"/>
  <c r="BT154" i="33"/>
  <c r="BT463" i="33" s="1"/>
  <c r="Z145" i="33"/>
  <c r="Z454" i="33" s="1"/>
  <c r="AE130" i="33"/>
  <c r="AE439" i="33" s="1"/>
  <c r="AL203" i="33"/>
  <c r="AL512" i="33" s="1"/>
  <c r="N201" i="33"/>
  <c r="N510" i="33" s="1"/>
  <c r="AD156" i="33"/>
  <c r="AD465" i="33" s="1"/>
  <c r="BC138" i="33"/>
  <c r="BC447" i="33" s="1"/>
  <c r="BD187" i="33"/>
  <c r="BD496" i="33" s="1"/>
  <c r="CF196" i="33"/>
  <c r="CF505" i="33" s="1"/>
  <c r="BU150" i="33"/>
  <c r="BU459" i="33" s="1"/>
  <c r="N162" i="33"/>
  <c r="N471" i="33" s="1"/>
  <c r="BI205" i="33"/>
  <c r="BI514" i="33" s="1"/>
  <c r="BY170" i="33"/>
  <c r="BY479" i="33" s="1"/>
  <c r="K148" i="33"/>
  <c r="BZ136" i="33"/>
  <c r="BZ445" i="33" s="1"/>
  <c r="BG202" i="33"/>
  <c r="BG511" i="33" s="1"/>
  <c r="BD204" i="33"/>
  <c r="BD513" i="33" s="1"/>
  <c r="BX137" i="33"/>
  <c r="BX446" i="33" s="1"/>
  <c r="BG150" i="33"/>
  <c r="BG459" i="33" s="1"/>
  <c r="CE203" i="33"/>
  <c r="CE512" i="33" s="1"/>
  <c r="AJ130" i="33"/>
  <c r="AJ439" i="33" s="1"/>
  <c r="AB213" i="33"/>
  <c r="AB522" i="33" s="1"/>
  <c r="V135" i="33"/>
  <c r="V444" i="33" s="1"/>
  <c r="BG136" i="33"/>
  <c r="BG445" i="33" s="1"/>
  <c r="BD173" i="33"/>
  <c r="BD482" i="33" s="1"/>
  <c r="CF183" i="33"/>
  <c r="CF492" i="33" s="1"/>
  <c r="BO155" i="33"/>
  <c r="BO464" i="33" s="1"/>
  <c r="K115" i="33"/>
  <c r="L178" i="33"/>
  <c r="L487" i="33" s="1"/>
  <c r="AW214" i="33"/>
  <c r="AW523" i="33" s="1"/>
  <c r="BQ154" i="33"/>
  <c r="BQ463" i="33" s="1"/>
  <c r="BV208" i="33"/>
  <c r="BV517" i="33" s="1"/>
  <c r="AE181" i="33"/>
  <c r="AE490" i="33" s="1"/>
  <c r="CA157" i="33"/>
  <c r="CA466" i="33" s="1"/>
  <c r="CA122" i="33"/>
  <c r="CA431" i="33" s="1"/>
  <c r="BD214" i="33"/>
  <c r="BD523" i="33" s="1"/>
  <c r="AH190" i="33"/>
  <c r="AH499" i="33" s="1"/>
  <c r="Q198" i="33"/>
  <c r="Q507" i="33" s="1"/>
  <c r="AK151" i="33"/>
  <c r="AK460" i="33" s="1"/>
  <c r="AH171" i="33"/>
  <c r="AH480" i="33" s="1"/>
  <c r="BR211" i="33"/>
  <c r="BR520" i="33" s="1"/>
  <c r="BR139" i="33"/>
  <c r="BR448" i="33" s="1"/>
  <c r="AC136" i="33"/>
  <c r="AC445" i="33" s="1"/>
  <c r="W209" i="33"/>
  <c r="W518" i="33" s="1"/>
  <c r="AX159" i="33"/>
  <c r="AX468" i="33" s="1"/>
  <c r="BB115" i="33"/>
  <c r="BW197" i="33"/>
  <c r="BW506" i="33" s="1"/>
  <c r="BT115" i="33"/>
  <c r="BM199" i="33"/>
  <c r="BM508" i="33" s="1"/>
  <c r="CC184" i="33"/>
  <c r="CC493" i="33" s="1"/>
  <c r="J202" i="33"/>
  <c r="J511" i="33" s="1"/>
  <c r="AW189" i="33"/>
  <c r="AW498" i="33" s="1"/>
  <c r="BQ143" i="33"/>
  <c r="BQ452" i="33" s="1"/>
  <c r="BV184" i="33"/>
  <c r="BV493" i="33" s="1"/>
  <c r="AE143" i="33"/>
  <c r="AE452" i="33" s="1"/>
  <c r="CA136" i="33"/>
  <c r="CA445" i="33" s="1"/>
  <c r="CE125" i="33"/>
  <c r="CE434" i="33" s="1"/>
  <c r="BD172" i="33"/>
  <c r="BD481" i="33" s="1"/>
  <c r="AK183" i="33"/>
  <c r="AK492" i="33" s="1"/>
  <c r="AH177" i="33"/>
  <c r="AH486" i="33" s="1"/>
  <c r="BJ144" i="33"/>
  <c r="BJ453" i="33" s="1"/>
  <c r="BR181" i="33"/>
  <c r="BR490" i="33" s="1"/>
  <c r="BF126" i="33"/>
  <c r="BF435" i="33" s="1"/>
  <c r="O186" i="33"/>
  <c r="O495" i="33" s="1"/>
  <c r="AP138" i="33"/>
  <c r="AP447" i="33" s="1"/>
  <c r="AF147" i="33"/>
  <c r="AF456" i="33" s="1"/>
  <c r="BH181" i="33"/>
  <c r="BH490" i="33" s="1"/>
  <c r="AG190" i="33"/>
  <c r="AG499" i="33" s="1"/>
  <c r="BA157" i="33"/>
  <c r="BA466" i="33" s="1"/>
  <c r="BH189" i="33"/>
  <c r="BH498" i="33" s="1"/>
  <c r="AK208" i="33"/>
  <c r="AK517" i="33" s="1"/>
  <c r="BJ138" i="33"/>
  <c r="BJ447" i="33" s="1"/>
  <c r="BV189" i="33"/>
  <c r="BV498" i="33" s="1"/>
  <c r="O212" i="33"/>
  <c r="O521" i="33" s="1"/>
  <c r="BO159" i="33"/>
  <c r="BO468" i="33" s="1"/>
  <c r="CB209" i="33"/>
  <c r="CB518" i="33" s="1"/>
  <c r="Y168" i="33"/>
  <c r="Y477" i="33" s="1"/>
  <c r="AO141" i="33"/>
  <c r="AO450" i="33" s="1"/>
  <c r="Q135" i="33"/>
  <c r="Q444" i="33" s="1"/>
  <c r="AS195" i="33"/>
  <c r="AS504" i="33" s="1"/>
  <c r="AP184" i="33"/>
  <c r="AP493" i="33" s="1"/>
  <c r="BR155" i="33"/>
  <c r="BR464" i="33" s="1"/>
  <c r="AM139" i="33"/>
  <c r="AM448" i="33" s="1"/>
  <c r="AF211" i="33"/>
  <c r="AF520" i="33" s="1"/>
  <c r="AV179" i="33"/>
  <c r="AV488" i="33" s="1"/>
  <c r="AN130" i="33"/>
  <c r="AN439" i="33" s="1"/>
  <c r="BP149" i="33"/>
  <c r="BP458" i="33" s="1"/>
  <c r="AO173" i="33"/>
  <c r="AO482" i="33" s="1"/>
  <c r="BI140" i="33"/>
  <c r="BI449" i="33" s="1"/>
  <c r="BA116" i="33"/>
  <c r="BA425" i="33" s="1"/>
  <c r="BR193" i="33"/>
  <c r="BR502" i="33" s="1"/>
  <c r="AT119" i="33"/>
  <c r="AT428" i="33" s="1"/>
  <c r="AE165" i="33"/>
  <c r="AE474" i="33" s="1"/>
  <c r="AV185" i="33"/>
  <c r="AV494" i="33" s="1"/>
  <c r="BX195" i="33"/>
  <c r="BX504" i="33" s="1"/>
  <c r="AO145" i="33"/>
  <c r="AO454" i="33" s="1"/>
  <c r="BQ183" i="33"/>
  <c r="BQ492" i="33" s="1"/>
  <c r="CF148" i="33"/>
  <c r="CF457" i="33" s="1"/>
  <c r="M172" i="33"/>
  <c r="M481" i="33" s="1"/>
  <c r="AC163" i="33"/>
  <c r="AC472" i="33" s="1"/>
  <c r="BU159" i="33"/>
  <c r="BU468" i="33" s="1"/>
  <c r="N140" i="33"/>
  <c r="N449" i="33" s="1"/>
  <c r="BV149" i="33"/>
  <c r="BV458" i="33" s="1"/>
  <c r="O199" i="33"/>
  <c r="O508" i="33" s="1"/>
  <c r="AF212" i="33"/>
  <c r="AF521" i="33" s="1"/>
  <c r="AV205" i="33"/>
  <c r="AV514" i="33" s="1"/>
  <c r="BL173" i="33"/>
  <c r="BL482" i="33" s="1"/>
  <c r="AO206" i="33"/>
  <c r="AO515" i="33" s="1"/>
  <c r="BI154" i="33"/>
  <c r="BI463" i="33" s="1"/>
  <c r="AH152" i="33"/>
  <c r="AH461" i="33" s="1"/>
  <c r="BR200" i="33"/>
  <c r="BR509" i="33" s="1"/>
  <c r="BZ206" i="33"/>
  <c r="BZ515" i="33" s="1"/>
  <c r="AG148" i="33"/>
  <c r="AG457" i="33" s="1"/>
  <c r="BV158" i="33"/>
  <c r="BV467" i="33" s="1"/>
  <c r="P178" i="33"/>
  <c r="P487" i="33" s="1"/>
  <c r="AJ142" i="33"/>
  <c r="AJ451" i="33" s="1"/>
  <c r="AG138" i="33"/>
  <c r="AG447" i="33" s="1"/>
  <c r="BI194" i="33"/>
  <c r="BI503" i="33" s="1"/>
  <c r="U145" i="33"/>
  <c r="U454" i="33" s="1"/>
  <c r="AS203" i="33"/>
  <c r="AS512" i="33" s="1"/>
  <c r="BI186" i="33"/>
  <c r="BI495" i="33" s="1"/>
  <c r="BU187" i="33"/>
  <c r="BU496" i="33" s="1"/>
  <c r="N179" i="33"/>
  <c r="N488" i="33" s="1"/>
  <c r="P136" i="33"/>
  <c r="P445" i="33" s="1"/>
  <c r="AV138" i="33"/>
  <c r="AV447" i="33" s="1"/>
  <c r="Y148" i="33"/>
  <c r="Y457" i="33" s="1"/>
  <c r="AO123" i="33"/>
  <c r="AO432" i="33" s="1"/>
  <c r="BM187" i="33"/>
  <c r="BM496" i="33" s="1"/>
  <c r="AW125" i="33"/>
  <c r="AW434" i="33" s="1"/>
  <c r="BY188" i="33"/>
  <c r="BY497" i="33" s="1"/>
  <c r="AX146" i="33"/>
  <c r="AX455" i="33" s="1"/>
  <c r="BJ115" i="33"/>
  <c r="O187" i="33"/>
  <c r="O496" i="33" s="1"/>
  <c r="AE156" i="33"/>
  <c r="AE465" i="33" s="1"/>
  <c r="BC196" i="33"/>
  <c r="BC505" i="33" s="1"/>
  <c r="BS205" i="33"/>
  <c r="BS514" i="33" s="1"/>
  <c r="CE196" i="33"/>
  <c r="CE505" i="33" s="1"/>
  <c r="BT158" i="33"/>
  <c r="BT467" i="33" s="1"/>
  <c r="M209" i="33"/>
  <c r="M518" i="33" s="1"/>
  <c r="BG199" i="33"/>
  <c r="BG508" i="33" s="1"/>
  <c r="AJ196" i="33"/>
  <c r="AJ505" i="33" s="1"/>
  <c r="X136" i="33"/>
  <c r="X445" i="33" s="1"/>
  <c r="AC196" i="33"/>
  <c r="AC505" i="33" s="1"/>
  <c r="CB115" i="33"/>
  <c r="U172" i="33"/>
  <c r="U481" i="33" s="1"/>
  <c r="R178" i="33"/>
  <c r="R487" i="33" s="1"/>
  <c r="AT136" i="33"/>
  <c r="AT445" i="33" s="1"/>
  <c r="BJ123" i="33"/>
  <c r="BJ432" i="33" s="1"/>
  <c r="O152" i="33"/>
  <c r="O461" i="33" s="1"/>
  <c r="AM209" i="33"/>
  <c r="AM518" i="33" s="1"/>
  <c r="CD206" i="33"/>
  <c r="CD515" i="33" s="1"/>
  <c r="O146" i="33"/>
  <c r="O455" i="33" s="1"/>
  <c r="BQ132" i="33"/>
  <c r="BQ441" i="33" s="1"/>
  <c r="BF188" i="33"/>
  <c r="BF497" i="33" s="1"/>
  <c r="BV168" i="33"/>
  <c r="BV477" i="33" s="1"/>
  <c r="AY171" i="33"/>
  <c r="AY480" i="33" s="1"/>
  <c r="BO136" i="33"/>
  <c r="BO445" i="33" s="1"/>
  <c r="BF175" i="33"/>
  <c r="BF484" i="33" s="1"/>
  <c r="J127" i="33"/>
  <c r="AY143" i="33"/>
  <c r="AY452" i="33" s="1"/>
  <c r="BE169" i="33"/>
  <c r="BE478" i="33" s="1"/>
  <c r="AH160" i="33"/>
  <c r="AH469" i="33" s="1"/>
  <c r="K166" i="33"/>
  <c r="K475" i="33" s="1"/>
  <c r="AI211" i="33"/>
  <c r="AI520" i="33" s="1"/>
  <c r="BB180" i="33"/>
  <c r="BB489" i="33" s="1"/>
  <c r="AN186" i="33"/>
  <c r="AN495" i="33" s="1"/>
  <c r="BD166" i="33"/>
  <c r="BD475" i="33" s="1"/>
  <c r="AR117" i="33"/>
  <c r="AR426" i="33" s="1"/>
  <c r="BM169" i="33"/>
  <c r="BM478" i="33" s="1"/>
  <c r="W127" i="33"/>
  <c r="W436" i="33" s="1"/>
  <c r="BA207" i="33"/>
  <c r="BA516" i="33" s="1"/>
  <c r="BY141" i="33"/>
  <c r="BY450" i="33" s="1"/>
  <c r="AL162" i="33"/>
  <c r="AL471" i="33" s="1"/>
  <c r="BS175" i="33"/>
  <c r="BS484" i="33" s="1"/>
  <c r="U198" i="33"/>
  <c r="U507" i="33" s="1"/>
  <c r="AM147" i="33"/>
  <c r="AM456" i="33" s="1"/>
  <c r="AN180" i="33"/>
  <c r="AN489" i="33" s="1"/>
  <c r="BP137" i="33"/>
  <c r="BP446" i="33" s="1"/>
  <c r="AW180" i="33"/>
  <c r="AW489" i="33" s="1"/>
  <c r="BQ126" i="33"/>
  <c r="BQ435" i="33" s="1"/>
  <c r="M161" i="33"/>
  <c r="M470" i="33" s="1"/>
  <c r="AS172" i="33"/>
  <c r="AS481" i="33" s="1"/>
  <c r="BA120" i="33"/>
  <c r="BA429" i="33" s="1"/>
  <c r="Z141" i="33"/>
  <c r="Z450" i="33" s="1"/>
  <c r="BK204" i="33"/>
  <c r="BK513" i="33" s="1"/>
  <c r="N167" i="33"/>
  <c r="N476" i="33" s="1"/>
  <c r="AK179" i="33"/>
  <c r="AK488" i="33" s="1"/>
  <c r="V210" i="33"/>
  <c r="V519" i="33" s="1"/>
  <c r="AL188" i="33"/>
  <c r="AL497" i="33" s="1"/>
  <c r="AH145" i="33"/>
  <c r="AH454" i="33" s="1"/>
  <c r="BR171" i="33"/>
  <c r="BR480" i="33" s="1"/>
  <c r="BG154" i="33"/>
  <c r="BG463" i="33" s="1"/>
  <c r="BL187" i="33"/>
  <c r="BL496" i="33" s="1"/>
  <c r="CB175" i="33"/>
  <c r="CB484" i="33" s="1"/>
  <c r="BE173" i="33"/>
  <c r="BE482" i="33" s="1"/>
  <c r="AH164" i="33"/>
  <c r="AH473" i="33" s="1"/>
  <c r="R187" i="33"/>
  <c r="R496" i="33" s="1"/>
  <c r="BB214" i="33"/>
  <c r="BB523" i="33" s="1"/>
  <c r="BO185" i="33"/>
  <c r="BO494" i="33" s="1"/>
  <c r="BT177" i="33"/>
  <c r="BT486" i="33" s="1"/>
  <c r="P120" i="33"/>
  <c r="P429" i="33" s="1"/>
  <c r="Q133" i="33"/>
  <c r="Q442" i="33" s="1"/>
  <c r="AO196" i="33"/>
  <c r="AO505" i="33" s="1"/>
  <c r="BL160" i="33"/>
  <c r="BL469" i="33" s="1"/>
  <c r="BH120" i="33"/>
  <c r="BH429" i="33" s="1"/>
  <c r="AO115" i="33"/>
  <c r="AD209" i="33"/>
  <c r="AD518" i="33" s="1"/>
  <c r="AT205" i="33"/>
  <c r="AT514" i="33" s="1"/>
  <c r="BJ139" i="33"/>
  <c r="BJ448" i="33" s="1"/>
  <c r="BZ115" i="33"/>
  <c r="AT191" i="33"/>
  <c r="AT500" i="33" s="1"/>
  <c r="AV196" i="33"/>
  <c r="AV505" i="33" s="1"/>
  <c r="BP132" i="33"/>
  <c r="BP441" i="33" s="1"/>
  <c r="AO153" i="33"/>
  <c r="AO462" i="33" s="1"/>
  <c r="BQ191" i="33"/>
  <c r="BQ500" i="33" s="1"/>
  <c r="BQ121" i="33"/>
  <c r="BQ430" i="33" s="1"/>
  <c r="BR153" i="33"/>
  <c r="BR462" i="33" s="1"/>
  <c r="BV126" i="33"/>
  <c r="BV435" i="33" s="1"/>
  <c r="CD142" i="33"/>
  <c r="CD451" i="33" s="1"/>
  <c r="W153" i="33"/>
  <c r="W462" i="33" s="1"/>
  <c r="CE202" i="33"/>
  <c r="CE511" i="33" s="1"/>
  <c r="R185" i="33"/>
  <c r="R494" i="33" s="1"/>
  <c r="J119" i="33"/>
  <c r="K141" i="33"/>
  <c r="K450" i="33" s="1"/>
  <c r="AI186" i="33"/>
  <c r="AI495" i="33" s="1"/>
  <c r="AH136" i="33"/>
  <c r="AH445" i="33" s="1"/>
  <c r="BR167" i="33"/>
  <c r="BR476" i="33" s="1"/>
  <c r="BG151" i="33"/>
  <c r="BG460" i="33" s="1"/>
  <c r="BL179" i="33"/>
  <c r="BL488" i="33" s="1"/>
  <c r="CB167" i="33"/>
  <c r="CB476" i="33" s="1"/>
  <c r="BE165" i="33"/>
  <c r="BE474" i="33" s="1"/>
  <c r="AH165" i="33"/>
  <c r="AH474" i="33" s="1"/>
  <c r="BE131" i="33"/>
  <c r="BE440" i="33" s="1"/>
  <c r="BQ120" i="33"/>
  <c r="BQ429" i="33" s="1"/>
  <c r="BV116" i="33"/>
  <c r="BV425" i="33" s="1"/>
  <c r="W167" i="33"/>
  <c r="W476" i="33" s="1"/>
  <c r="BS186" i="33"/>
  <c r="BS495" i="33" s="1"/>
  <c r="CA139" i="33"/>
  <c r="CA448" i="33" s="1"/>
  <c r="AY123" i="33"/>
  <c r="AY432" i="33" s="1"/>
  <c r="AA213" i="33"/>
  <c r="AA522" i="33" s="1"/>
  <c r="BM185" i="33"/>
  <c r="BM494" i="33" s="1"/>
  <c r="BS127" i="33"/>
  <c r="BS436" i="33" s="1"/>
  <c r="AP120" i="33"/>
  <c r="AP429" i="33" s="1"/>
  <c r="W137" i="33"/>
  <c r="W446" i="33" s="1"/>
  <c r="CA211" i="33"/>
  <c r="CA520" i="33" s="1"/>
  <c r="BT189" i="33"/>
  <c r="BT498" i="33" s="1"/>
  <c r="BL119" i="33"/>
  <c r="BL428" i="33" s="1"/>
  <c r="L194" i="33"/>
  <c r="L503" i="33" s="1"/>
  <c r="BT174" i="33"/>
  <c r="BT483" i="33" s="1"/>
  <c r="AS135" i="33"/>
  <c r="AS444" i="33" s="1"/>
  <c r="AY146" i="33"/>
  <c r="AY455" i="33" s="1"/>
  <c r="AB160" i="33"/>
  <c r="AB469" i="33" s="1"/>
  <c r="N125" i="33"/>
  <c r="N434" i="33" s="1"/>
  <c r="U161" i="33"/>
  <c r="U470" i="33" s="1"/>
  <c r="T172" i="33"/>
  <c r="T481" i="33" s="1"/>
  <c r="CB155" i="33"/>
  <c r="CB464" i="33" s="1"/>
  <c r="U194" i="33"/>
  <c r="U503" i="33" s="1"/>
  <c r="AB138" i="33"/>
  <c r="AB447" i="33" s="1"/>
  <c r="BV135" i="33"/>
  <c r="BV444" i="33" s="1"/>
  <c r="AF127" i="33"/>
  <c r="AF436" i="33" s="1"/>
  <c r="AG179" i="33"/>
  <c r="AG488" i="33" s="1"/>
  <c r="BA134" i="33"/>
  <c r="BA443" i="33" s="1"/>
  <c r="CD199" i="33"/>
  <c r="CD508" i="33" s="1"/>
  <c r="O153" i="33"/>
  <c r="O462" i="33" s="1"/>
  <c r="BK145" i="33"/>
  <c r="BK454" i="33" s="1"/>
  <c r="CA202" i="33"/>
  <c r="CA511" i="33" s="1"/>
  <c r="BT178" i="33"/>
  <c r="BT487" i="33" s="1"/>
  <c r="AP139" i="33"/>
  <c r="AP448" i="33" s="1"/>
  <c r="AC176" i="33"/>
  <c r="AC485" i="33" s="1"/>
  <c r="AJ126" i="33"/>
  <c r="AJ435" i="33" s="1"/>
  <c r="BX212" i="33"/>
  <c r="BX521" i="33" s="1"/>
  <c r="BH117" i="33"/>
  <c r="BH426" i="33" s="1"/>
  <c r="M138" i="33"/>
  <c r="M447" i="33" s="1"/>
  <c r="AI208" i="33"/>
  <c r="AI517" i="33" s="1"/>
  <c r="X125" i="33"/>
  <c r="X434" i="33" s="1"/>
  <c r="AZ156" i="33"/>
  <c r="AZ465" i="33" s="1"/>
  <c r="AX161" i="33"/>
  <c r="AX470" i="33" s="1"/>
  <c r="AA156" i="33"/>
  <c r="AA465" i="33" s="1"/>
  <c r="BD122" i="33"/>
  <c r="BD431" i="33" s="1"/>
  <c r="T161" i="33"/>
  <c r="T470" i="33" s="1"/>
  <c r="AH149" i="33"/>
  <c r="AH458" i="33" s="1"/>
  <c r="BR180" i="33"/>
  <c r="BR489" i="33" s="1"/>
  <c r="BG158" i="33"/>
  <c r="BG467" i="33" s="1"/>
  <c r="BL197" i="33"/>
  <c r="BL506" i="33" s="1"/>
  <c r="CB190" i="33"/>
  <c r="CB499" i="33" s="1"/>
  <c r="BE188" i="33"/>
  <c r="BE497" i="33" s="1"/>
  <c r="BU192" i="33"/>
  <c r="BU501" i="33" s="1"/>
  <c r="BA158" i="33"/>
  <c r="BA467" i="33" s="1"/>
  <c r="CD121" i="33"/>
  <c r="CD430" i="33" s="1"/>
  <c r="BC163" i="33"/>
  <c r="BC472" i="33" s="1"/>
  <c r="T184" i="33"/>
  <c r="T493" i="33" s="1"/>
  <c r="BU167" i="33"/>
  <c r="BU476" i="33" s="1"/>
  <c r="Q121" i="33"/>
  <c r="Q430" i="33" s="1"/>
  <c r="BV187" i="33"/>
  <c r="BV496" i="33" s="1"/>
  <c r="AC125" i="33"/>
  <c r="AC434" i="33" s="1"/>
  <c r="Z133" i="33"/>
  <c r="Z442" i="33" s="1"/>
  <c r="BJ206" i="33"/>
  <c r="BJ515" i="33" s="1"/>
  <c r="BJ180" i="33"/>
  <c r="BJ489" i="33" s="1"/>
  <c r="BR115" i="33"/>
  <c r="BK117" i="33"/>
  <c r="BK426" i="33" s="1"/>
  <c r="CB200" i="33"/>
  <c r="CB509" i="33" s="1"/>
  <c r="M167" i="33"/>
  <c r="M476" i="33" s="1"/>
  <c r="J199" i="33"/>
  <c r="AL148" i="33"/>
  <c r="AL457" i="33" s="1"/>
  <c r="V179" i="33"/>
  <c r="V488" i="33" s="1"/>
  <c r="AL133" i="33"/>
  <c r="AL442" i="33" s="1"/>
  <c r="BJ190" i="33"/>
  <c r="BJ499" i="33" s="1"/>
  <c r="AM167" i="33"/>
  <c r="AM476" i="33" s="1"/>
  <c r="CE191" i="33"/>
  <c r="CE500" i="33" s="1"/>
  <c r="BT136" i="33"/>
  <c r="BT445" i="33" s="1"/>
  <c r="M199" i="33"/>
  <c r="M508" i="33" s="1"/>
  <c r="T209" i="33"/>
  <c r="T518" i="33" s="1"/>
  <c r="AJ160" i="33"/>
  <c r="AJ469" i="33" s="1"/>
  <c r="AZ145" i="33"/>
  <c r="AZ454" i="33" s="1"/>
  <c r="BX189" i="33"/>
  <c r="BX498" i="33" s="1"/>
  <c r="R136" i="33"/>
  <c r="R445" i="33" s="1"/>
  <c r="CE142" i="33"/>
  <c r="CE451" i="33" s="1"/>
  <c r="CB189" i="33"/>
  <c r="CB498" i="33" s="1"/>
  <c r="M188" i="33"/>
  <c r="M497" i="33" s="1"/>
  <c r="T135" i="33"/>
  <c r="T444" i="33" s="1"/>
  <c r="AR182" i="33"/>
  <c r="AR491" i="33" s="1"/>
  <c r="BH172" i="33"/>
  <c r="BH481" i="33" s="1"/>
  <c r="BM130" i="33"/>
  <c r="BM439" i="33" s="1"/>
  <c r="N211" i="33"/>
  <c r="N520" i="33" s="1"/>
  <c r="AH128" i="33"/>
  <c r="AH437" i="33" s="1"/>
  <c r="BC162" i="33"/>
  <c r="BC471" i="33" s="1"/>
  <c r="P160" i="33"/>
  <c r="P469" i="33" s="1"/>
  <c r="AF143" i="33"/>
  <c r="AF452" i="33" s="1"/>
  <c r="AU150" i="33"/>
  <c r="AU459" i="33" s="1"/>
  <c r="AO200" i="33"/>
  <c r="AO509" i="33" s="1"/>
  <c r="BI164" i="33"/>
  <c r="BI473" i="33" s="1"/>
  <c r="BN213" i="33"/>
  <c r="BN522" i="33" s="1"/>
  <c r="J128" i="33"/>
  <c r="AE166" i="33"/>
  <c r="AE475" i="33" s="1"/>
  <c r="BC205" i="33"/>
  <c r="BC514" i="33" s="1"/>
  <c r="BK139" i="33"/>
  <c r="BK448" i="33" s="1"/>
  <c r="BV150" i="33"/>
  <c r="BV459" i="33" s="1"/>
  <c r="O163" i="33"/>
  <c r="O472" i="33" s="1"/>
  <c r="AZ128" i="33"/>
  <c r="AZ437" i="33" s="1"/>
  <c r="AO127" i="33"/>
  <c r="AO436" i="33" s="1"/>
  <c r="R150" i="33"/>
  <c r="R459" i="33" s="1"/>
  <c r="AP195" i="33"/>
  <c r="AP504" i="33" s="1"/>
  <c r="BF148" i="33"/>
  <c r="BF457" i="33" s="1"/>
  <c r="BU206" i="33"/>
  <c r="BU515" i="33" s="1"/>
  <c r="N194" i="33"/>
  <c r="N503" i="33" s="1"/>
  <c r="AH132" i="33"/>
  <c r="AH441" i="33" s="1"/>
  <c r="BK214" i="33"/>
  <c r="BK523" i="33" s="1"/>
  <c r="X206" i="33"/>
  <c r="X515" i="33" s="1"/>
  <c r="AN214" i="33"/>
  <c r="AN523" i="33" s="1"/>
  <c r="Q187" i="33"/>
  <c r="Q496" i="33" s="1"/>
  <c r="AG131" i="33"/>
  <c r="AG440" i="33" s="1"/>
  <c r="BI184" i="33"/>
  <c r="BI493" i="33" s="1"/>
  <c r="BF154" i="33"/>
  <c r="BF463" i="33" s="1"/>
  <c r="P123" i="33"/>
  <c r="P432" i="33" s="1"/>
  <c r="AE212" i="33"/>
  <c r="AE521" i="33" s="1"/>
  <c r="AU163" i="33"/>
  <c r="AU472" i="33" s="1"/>
  <c r="BK163" i="33"/>
  <c r="BK472" i="33" s="1"/>
  <c r="AS164" i="33"/>
  <c r="AS473" i="33" s="1"/>
  <c r="BM202" i="33"/>
  <c r="BM511" i="33" s="1"/>
  <c r="BF124" i="33"/>
  <c r="BF433" i="33" s="1"/>
  <c r="BN194" i="33"/>
  <c r="BN503" i="33" s="1"/>
  <c r="Z131" i="33"/>
  <c r="Z440" i="33" s="1"/>
  <c r="AE137" i="33"/>
  <c r="AE446" i="33" s="1"/>
  <c r="BL129" i="33"/>
  <c r="BL438" i="33" s="1"/>
  <c r="AV116" i="33"/>
  <c r="AV425" i="33" s="1"/>
  <c r="L213" i="33"/>
  <c r="L522" i="33" s="1"/>
  <c r="BT199" i="33"/>
  <c r="BT508" i="33" s="1"/>
  <c r="V130" i="33"/>
  <c r="V439" i="33" s="1"/>
  <c r="AY193" i="33"/>
  <c r="AY502" i="33" s="1"/>
  <c r="BO147" i="33"/>
  <c r="BO456" i="33" s="1"/>
  <c r="AI115" i="33"/>
  <c r="L168" i="33"/>
  <c r="L477" i="33" s="1"/>
  <c r="AX169" i="33"/>
  <c r="AX478" i="33" s="1"/>
  <c r="AL116" i="33"/>
  <c r="AL425" i="33" s="1"/>
  <c r="BW188" i="33"/>
  <c r="BW497" i="33" s="1"/>
  <c r="AW204" i="33"/>
  <c r="AW513" i="33" s="1"/>
  <c r="R133" i="33"/>
  <c r="R442" i="33" s="1"/>
  <c r="BC122" i="33"/>
  <c r="BC431" i="33" s="1"/>
  <c r="S177" i="33"/>
  <c r="S486" i="33" s="1"/>
  <c r="BU179" i="33"/>
  <c r="BU488" i="33" s="1"/>
  <c r="N171" i="33"/>
  <c r="N480" i="33" s="1"/>
  <c r="BV162" i="33"/>
  <c r="BV471" i="33" s="1"/>
  <c r="AM207" i="33"/>
  <c r="AM516" i="33" s="1"/>
  <c r="BT195" i="33"/>
  <c r="BT504" i="33" s="1"/>
  <c r="BT117" i="33"/>
  <c r="BT426" i="33" s="1"/>
  <c r="Q146" i="33"/>
  <c r="Q455" i="33" s="1"/>
  <c r="BK147" i="33"/>
  <c r="BK456" i="33" s="1"/>
  <c r="R117" i="33"/>
  <c r="R426" i="33" s="1"/>
  <c r="W148" i="33"/>
  <c r="W457" i="33" s="1"/>
  <c r="CE170" i="33"/>
  <c r="CE479" i="33" s="1"/>
  <c r="Q160" i="33"/>
  <c r="Q469" i="33" s="1"/>
  <c r="AG134" i="33"/>
  <c r="AG443" i="33" s="1"/>
  <c r="BE211" i="33"/>
  <c r="BE520" i="33" s="1"/>
  <c r="CC148" i="33"/>
  <c r="CC457" i="33" s="1"/>
  <c r="AC184" i="33"/>
  <c r="AC493" i="33" s="1"/>
  <c r="AO119" i="33"/>
  <c r="AO428" i="33" s="1"/>
  <c r="AD169" i="33"/>
  <c r="AD478" i="33" s="1"/>
  <c r="BB191" i="33"/>
  <c r="BB500" i="33" s="1"/>
  <c r="AE171" i="33"/>
  <c r="AE480" i="33" s="1"/>
  <c r="AU151" i="33"/>
  <c r="AU460" i="33" s="1"/>
  <c r="BD170" i="33"/>
  <c r="BD479" i="33" s="1"/>
  <c r="CF182" i="33"/>
  <c r="CF491" i="33" s="1"/>
  <c r="BE209" i="33"/>
  <c r="BE518" i="33" s="1"/>
  <c r="BY162" i="33"/>
  <c r="BY471" i="33" s="1"/>
  <c r="M168" i="33"/>
  <c r="M477" i="33" s="1"/>
  <c r="AC127" i="33"/>
  <c r="AC436" i="33" s="1"/>
  <c r="P199" i="33"/>
  <c r="P508" i="33" s="1"/>
  <c r="AN213" i="33"/>
  <c r="AN522" i="33" s="1"/>
  <c r="BP213" i="33"/>
  <c r="BP522" i="33" s="1"/>
  <c r="BE156" i="33"/>
  <c r="BE465" i="33" s="1"/>
  <c r="AC117" i="33"/>
  <c r="AC426" i="33" s="1"/>
  <c r="BQ159" i="33"/>
  <c r="BQ468" i="33" s="1"/>
  <c r="AM128" i="33"/>
  <c r="AM437" i="33" s="1"/>
  <c r="V153" i="33"/>
  <c r="V462" i="33" s="1"/>
  <c r="K130" i="33"/>
  <c r="K439" i="33" s="1"/>
  <c r="AU180" i="33"/>
  <c r="AU489" i="33" s="1"/>
  <c r="AJ191" i="33"/>
  <c r="AJ500" i="33" s="1"/>
  <c r="S143" i="33"/>
  <c r="S452" i="33" s="1"/>
  <c r="K119" i="33"/>
  <c r="K428" i="33" s="1"/>
  <c r="L139" i="33"/>
  <c r="L448" i="33" s="1"/>
  <c r="AJ178" i="33"/>
  <c r="AJ487" i="33" s="1"/>
  <c r="CD117" i="33"/>
  <c r="CD426" i="33" s="1"/>
  <c r="AE207" i="33"/>
  <c r="AE516" i="33" s="1"/>
  <c r="CE173" i="33"/>
  <c r="CE482" i="33" s="1"/>
  <c r="Q137" i="33"/>
  <c r="Q446" i="33" s="1"/>
  <c r="AO210" i="33"/>
  <c r="AO519" i="33" s="1"/>
  <c r="BE205" i="33"/>
  <c r="BE514" i="33" s="1"/>
  <c r="BU168" i="33"/>
  <c r="BU477" i="33" s="1"/>
  <c r="Q118" i="33"/>
  <c r="Q427" i="33" s="1"/>
  <c r="AD158" i="33"/>
  <c r="AD467" i="33" s="1"/>
  <c r="AA201" i="33"/>
  <c r="AA510" i="33" s="1"/>
  <c r="BC193" i="33"/>
  <c r="BC502" i="33" s="1"/>
  <c r="BD176" i="33"/>
  <c r="BD485" i="33" s="1"/>
  <c r="AG191" i="33"/>
  <c r="AG500" i="33" s="1"/>
  <c r="AW156" i="33"/>
  <c r="AW465" i="33" s="1"/>
  <c r="AZ193" i="33"/>
  <c r="AZ502" i="33" s="1"/>
  <c r="Z162" i="33"/>
  <c r="Z471" i="33" s="1"/>
  <c r="BJ195" i="33"/>
  <c r="BJ504" i="33" s="1"/>
  <c r="AY168" i="33"/>
  <c r="AY477" i="33" s="1"/>
  <c r="AN121" i="33"/>
  <c r="AN430" i="33" s="1"/>
  <c r="Y208" i="33"/>
  <c r="Y517" i="33" s="1"/>
  <c r="AO191" i="33"/>
  <c r="AO500" i="33" s="1"/>
  <c r="CB125" i="33"/>
  <c r="CB434" i="33" s="1"/>
  <c r="U176" i="33"/>
  <c r="U485" i="33" s="1"/>
  <c r="R190" i="33"/>
  <c r="R499" i="33" s="1"/>
  <c r="AT155" i="33"/>
  <c r="AT464" i="33" s="1"/>
  <c r="AU198" i="33"/>
  <c r="AU507" i="33" s="1"/>
  <c r="W121" i="33"/>
  <c r="W430" i="33" s="1"/>
  <c r="AV155" i="33"/>
  <c r="AV464" i="33" s="1"/>
  <c r="BL147" i="33"/>
  <c r="BL456" i="33" s="1"/>
  <c r="BX121" i="33"/>
  <c r="BX430" i="33" s="1"/>
  <c r="BM188" i="33"/>
  <c r="BM497" i="33" s="1"/>
  <c r="O123" i="33"/>
  <c r="O432" i="33" s="1"/>
  <c r="AT169" i="33"/>
  <c r="AT478" i="33" s="1"/>
  <c r="W161" i="33"/>
  <c r="W470" i="33" s="1"/>
  <c r="CA172" i="33"/>
  <c r="CA481" i="33" s="1"/>
  <c r="BH190" i="33"/>
  <c r="BH499" i="33" s="1"/>
  <c r="CB123" i="33"/>
  <c r="CB432" i="33" s="1"/>
  <c r="CB182" i="33"/>
  <c r="CB491" i="33" s="1"/>
  <c r="U169" i="33"/>
  <c r="U478" i="33" s="1"/>
  <c r="BE118" i="33"/>
  <c r="BE427" i="33" s="1"/>
  <c r="AD177" i="33"/>
  <c r="AD486" i="33" s="1"/>
  <c r="N188" i="33"/>
  <c r="N497" i="33" s="1"/>
  <c r="AT174" i="33"/>
  <c r="AT483" i="33" s="1"/>
  <c r="AD125" i="33"/>
  <c r="AD434" i="33" s="1"/>
  <c r="O214" i="33"/>
  <c r="O523" i="33" s="1"/>
  <c r="K204" i="33"/>
  <c r="K513" i="33" s="1"/>
  <c r="AH204" i="33"/>
  <c r="AH513" i="33" s="1"/>
  <c r="BN179" i="33"/>
  <c r="BN488" i="33" s="1"/>
  <c r="BM136" i="33"/>
  <c r="BM445" i="33" s="1"/>
  <c r="N155" i="33"/>
  <c r="N464" i="33" s="1"/>
  <c r="CD159" i="33"/>
  <c r="CD468" i="33" s="1"/>
  <c r="W156" i="33"/>
  <c r="W465" i="33" s="1"/>
  <c r="CA193" i="33"/>
  <c r="CA502" i="33" s="1"/>
  <c r="R201" i="33"/>
  <c r="R510" i="33" s="1"/>
  <c r="AX171" i="33"/>
  <c r="AX480" i="33" s="1"/>
  <c r="S160" i="33"/>
  <c r="S469" i="33" s="1"/>
  <c r="T180" i="33"/>
  <c r="T489" i="33" s="1"/>
  <c r="AZ177" i="33"/>
  <c r="AZ486" i="33" s="1"/>
  <c r="AP198" i="33"/>
  <c r="AP507" i="33" s="1"/>
  <c r="BZ177" i="33"/>
  <c r="BZ486" i="33" s="1"/>
  <c r="AY174" i="33"/>
  <c r="AY483" i="33" s="1"/>
  <c r="BD180" i="33"/>
  <c r="BD489" i="33" s="1"/>
  <c r="CB127" i="33"/>
  <c r="CB436" i="33" s="1"/>
  <c r="AO213" i="33"/>
  <c r="AO522" i="33" s="1"/>
  <c r="BM148" i="33"/>
  <c r="BM457" i="33" s="1"/>
  <c r="AL200" i="33"/>
  <c r="AL509" i="33" s="1"/>
  <c r="W183" i="33"/>
  <c r="W492" i="33" s="1"/>
  <c r="AK117" i="33"/>
  <c r="AK426" i="33" s="1"/>
  <c r="BR186" i="33"/>
  <c r="BR495" i="33" s="1"/>
  <c r="V120" i="33"/>
  <c r="V429" i="33" s="1"/>
  <c r="BN193" i="33"/>
  <c r="BN502" i="33" s="1"/>
  <c r="AE193" i="33"/>
  <c r="AE502" i="33" s="1"/>
  <c r="CE148" i="33"/>
  <c r="CE457" i="33" s="1"/>
  <c r="Y200" i="33"/>
  <c r="Y509" i="33" s="1"/>
  <c r="AO188" i="33"/>
  <c r="AO497" i="33" s="1"/>
  <c r="J154" i="33"/>
  <c r="Z116" i="33"/>
  <c r="Z425" i="33" s="1"/>
  <c r="AP163" i="33"/>
  <c r="AP472" i="33" s="1"/>
  <c r="BZ196" i="33"/>
  <c r="BZ505" i="33" s="1"/>
  <c r="K118" i="33"/>
  <c r="K427" i="33" s="1"/>
  <c r="AG188" i="33"/>
  <c r="AG497" i="33" s="1"/>
  <c r="AW174" i="33"/>
  <c r="AW483" i="33" s="1"/>
  <c r="BM160" i="33"/>
  <c r="BM469" i="33" s="1"/>
  <c r="CC129" i="33"/>
  <c r="CC438" i="33" s="1"/>
  <c r="BK131" i="33"/>
  <c r="BK440" i="33" s="1"/>
  <c r="AL174" i="33"/>
  <c r="AL483" i="33" s="1"/>
  <c r="AA143" i="33"/>
  <c r="AA452" i="33" s="1"/>
  <c r="AV152" i="33"/>
  <c r="AV461" i="33" s="1"/>
  <c r="BL137" i="33"/>
  <c r="BL446" i="33" s="1"/>
  <c r="CB126" i="33"/>
  <c r="CB435" i="33" s="1"/>
  <c r="BM206" i="33"/>
  <c r="BM515" i="33" s="1"/>
  <c r="V192" i="33"/>
  <c r="V501" i="33" s="1"/>
  <c r="AX115" i="33"/>
  <c r="W159" i="33"/>
  <c r="W468" i="33" s="1"/>
  <c r="CE187" i="33"/>
  <c r="CE496" i="33" s="1"/>
  <c r="R162" i="33"/>
  <c r="R471" i="33" s="1"/>
  <c r="AP121" i="33"/>
  <c r="AP430" i="33" s="1"/>
  <c r="S206" i="33"/>
  <c r="S515" i="33" s="1"/>
  <c r="P121" i="33"/>
  <c r="P430" i="33" s="1"/>
  <c r="AC206" i="33"/>
  <c r="AC515" i="33" s="1"/>
  <c r="BU117" i="33"/>
  <c r="BU426" i="33" s="1"/>
  <c r="AD185" i="33"/>
  <c r="AD494" i="33" s="1"/>
  <c r="BC160" i="33"/>
  <c r="BC469" i="33" s="1"/>
  <c r="BS183" i="33"/>
  <c r="BS492" i="33" s="1"/>
  <c r="CA184" i="33"/>
  <c r="CA493" i="33" s="1"/>
  <c r="AV162" i="33"/>
  <c r="AV471" i="33" s="1"/>
  <c r="BX164" i="33"/>
  <c r="BX473" i="33" s="1"/>
  <c r="BU214" i="33"/>
  <c r="BU523" i="33" s="1"/>
  <c r="AP142" i="33"/>
  <c r="AP451" i="33" s="1"/>
  <c r="AS163" i="33"/>
  <c r="AS472" i="33" s="1"/>
  <c r="BQ214" i="33"/>
  <c r="BQ523" i="33" s="1"/>
  <c r="AT157" i="33"/>
  <c r="AT466" i="33" s="1"/>
  <c r="W140" i="33"/>
  <c r="W449" i="33" s="1"/>
  <c r="S145" i="33"/>
  <c r="S454" i="33" s="1"/>
  <c r="AC170" i="33"/>
  <c r="AC479" i="33" s="1"/>
  <c r="AZ129" i="33"/>
  <c r="AZ438" i="33" s="1"/>
  <c r="T171" i="33"/>
  <c r="T480" i="33" s="1"/>
  <c r="AR190" i="33"/>
  <c r="AR499" i="33" s="1"/>
  <c r="BH173" i="33"/>
  <c r="BH482" i="33" s="1"/>
  <c r="BH212" i="33"/>
  <c r="BH521" i="33" s="1"/>
  <c r="L199" i="33"/>
  <c r="L508" i="33" s="1"/>
  <c r="AC124" i="33"/>
  <c r="AC433" i="33" s="1"/>
  <c r="L179" i="33"/>
  <c r="L488" i="33" s="1"/>
  <c r="CF207" i="33"/>
  <c r="CF516" i="33" s="1"/>
  <c r="BA156" i="33"/>
  <c r="BA465" i="33" s="1"/>
  <c r="R149" i="33"/>
  <c r="R458" i="33" s="1"/>
  <c r="BB169" i="33"/>
  <c r="BB478" i="33" s="1"/>
  <c r="S149" i="33"/>
  <c r="S458" i="33" s="1"/>
  <c r="AU155" i="33"/>
  <c r="AU464" i="33" s="1"/>
  <c r="AV133" i="33"/>
  <c r="AV442" i="33" s="1"/>
  <c r="Y146" i="33"/>
  <c r="Y455" i="33" s="1"/>
  <c r="AW208" i="33"/>
  <c r="AW517" i="33" s="1"/>
  <c r="Y149" i="33"/>
  <c r="Y458" i="33" s="1"/>
  <c r="BA196" i="33"/>
  <c r="BA505" i="33" s="1"/>
  <c r="Z208" i="33"/>
  <c r="Z517" i="33" s="1"/>
  <c r="BB168" i="33"/>
  <c r="BB477" i="33" s="1"/>
  <c r="BC142" i="33"/>
  <c r="BC451" i="33" s="1"/>
  <c r="BS173" i="33"/>
  <c r="BS482" i="33" s="1"/>
  <c r="BR124" i="33"/>
  <c r="BR433" i="33" s="1"/>
  <c r="BN178" i="33"/>
  <c r="BN487" i="33" s="1"/>
  <c r="AE179" i="33"/>
  <c r="AE488" i="33" s="1"/>
  <c r="T197" i="33"/>
  <c r="T506" i="33" s="1"/>
  <c r="BU197" i="33"/>
  <c r="BU506" i="33" s="1"/>
  <c r="CC117" i="33"/>
  <c r="CC426" i="33" s="1"/>
  <c r="BN132" i="33"/>
  <c r="BN441" i="33" s="1"/>
  <c r="Q214" i="33"/>
  <c r="Q523" i="33" s="1"/>
  <c r="AK182" i="33"/>
  <c r="AK491" i="33" s="1"/>
  <c r="AH172" i="33"/>
  <c r="AH481" i="33" s="1"/>
  <c r="BJ136" i="33"/>
  <c r="BJ445" i="33" s="1"/>
  <c r="BR176" i="33"/>
  <c r="BR485" i="33" s="1"/>
  <c r="AU144" i="33"/>
  <c r="AU453" i="33" s="1"/>
  <c r="BK151" i="33"/>
  <c r="BK460" i="33" s="1"/>
  <c r="AF124" i="33"/>
  <c r="AF433" i="33" s="1"/>
  <c r="BH153" i="33"/>
  <c r="BH462" i="33" s="1"/>
  <c r="BE178" i="33"/>
  <c r="BE487" i="33" s="1"/>
  <c r="BY135" i="33"/>
  <c r="BY444" i="33" s="1"/>
  <c r="U195" i="33"/>
  <c r="U504" i="33" s="1"/>
  <c r="M121" i="33"/>
  <c r="M430" i="33" s="1"/>
  <c r="BR177" i="33"/>
  <c r="BR486" i="33" s="1"/>
  <c r="AP127" i="33"/>
  <c r="AP436" i="33" s="1"/>
  <c r="BO149" i="33"/>
  <c r="BO458" i="33" s="1"/>
  <c r="AN175" i="33"/>
  <c r="AN484" i="33" s="1"/>
  <c r="AZ117" i="33"/>
  <c r="AZ426" i="33" s="1"/>
  <c r="AI183" i="33"/>
  <c r="AI492" i="33" s="1"/>
  <c r="AY148" i="33"/>
  <c r="AY457" i="33" s="1"/>
  <c r="AB187" i="33"/>
  <c r="AB496" i="33" s="1"/>
  <c r="AR150" i="33"/>
  <c r="AR459" i="33" s="1"/>
  <c r="T186" i="33"/>
  <c r="T495" i="33" s="1"/>
  <c r="AB163" i="33"/>
  <c r="AB472" i="33" s="1"/>
  <c r="Y166" i="33"/>
  <c r="Y475" i="33" s="1"/>
  <c r="AS142" i="33"/>
  <c r="AS451" i="33" s="1"/>
  <c r="AR173" i="33"/>
  <c r="AR482" i="33" s="1"/>
  <c r="BP196" i="33"/>
  <c r="BP505" i="33" s="1"/>
  <c r="AK164" i="33"/>
  <c r="AK473" i="33" s="1"/>
  <c r="AP206" i="33"/>
  <c r="AP515" i="33" s="1"/>
  <c r="BR156" i="33"/>
  <c r="BR465" i="33" s="1"/>
  <c r="BG130" i="33"/>
  <c r="BG439" i="33" s="1"/>
  <c r="BL157" i="33"/>
  <c r="BL466" i="33" s="1"/>
  <c r="CB142" i="33"/>
  <c r="CB451" i="33" s="1"/>
  <c r="BE139" i="33"/>
  <c r="BE448" i="33" s="1"/>
  <c r="AH143" i="33"/>
  <c r="AH452" i="33" s="1"/>
  <c r="R176" i="33"/>
  <c r="R485" i="33" s="1"/>
  <c r="BB195" i="33"/>
  <c r="BB504" i="33" s="1"/>
  <c r="AQ172" i="33"/>
  <c r="AQ481" i="33" s="1"/>
  <c r="AF198" i="33"/>
  <c r="AF507" i="33" s="1"/>
  <c r="AV202" i="33"/>
  <c r="AV511" i="33" s="1"/>
  <c r="BL176" i="33"/>
  <c r="BL485" i="33" s="1"/>
  <c r="AO168" i="33"/>
  <c r="AO477" i="33" s="1"/>
  <c r="CB132" i="33"/>
  <c r="CB441" i="33" s="1"/>
  <c r="U180" i="33"/>
  <c r="U489" i="33" s="1"/>
  <c r="R205" i="33"/>
  <c r="R514" i="33" s="1"/>
  <c r="AT163" i="33"/>
  <c r="AT472" i="33" s="1"/>
  <c r="AD118" i="33"/>
  <c r="AD427" i="33" s="1"/>
  <c r="O192" i="33"/>
  <c r="O501" i="33" s="1"/>
  <c r="AE185" i="33"/>
  <c r="AE494" i="33" s="1"/>
  <c r="BJ165" i="33"/>
  <c r="BJ474" i="33" s="1"/>
  <c r="AV117" i="33"/>
  <c r="AV426" i="33" s="1"/>
  <c r="U155" i="33"/>
  <c r="U464" i="33" s="1"/>
  <c r="R163" i="33"/>
  <c r="R472" i="33" s="1"/>
  <c r="BB209" i="33"/>
  <c r="BB518" i="33" s="1"/>
  <c r="BV130" i="33"/>
  <c r="BV439" i="33" s="1"/>
  <c r="W201" i="33"/>
  <c r="W510" i="33" s="1"/>
  <c r="AM170" i="33"/>
  <c r="AM479" i="33" s="1"/>
  <c r="L134" i="33"/>
  <c r="L443" i="33" s="1"/>
  <c r="Q207" i="33"/>
  <c r="Q516" i="33" s="1"/>
  <c r="AK167" i="33"/>
  <c r="AK476" i="33" s="1"/>
  <c r="BP139" i="33"/>
  <c r="BP448" i="33" s="1"/>
  <c r="T118" i="33"/>
  <c r="T427" i="33" s="1"/>
  <c r="M130" i="33"/>
  <c r="M439" i="33" s="1"/>
  <c r="M117" i="33"/>
  <c r="M426" i="33" s="1"/>
  <c r="BH169" i="33"/>
  <c r="BH478" i="33" s="1"/>
  <c r="BV198" i="33"/>
  <c r="BV507" i="33" s="1"/>
  <c r="AM200" i="33"/>
  <c r="AM509" i="33" s="1"/>
  <c r="AQ120" i="33"/>
  <c r="AQ429" i="33" s="1"/>
  <c r="AG136" i="33"/>
  <c r="AG445" i="33" s="1"/>
  <c r="AW123" i="33"/>
  <c r="AW432" i="33" s="1"/>
  <c r="BU199" i="33"/>
  <c r="BU508" i="33" s="1"/>
  <c r="CB140" i="33"/>
  <c r="CB449" i="33" s="1"/>
  <c r="U206" i="33"/>
  <c r="U515" i="33" s="1"/>
  <c r="R213" i="33"/>
  <c r="R522" i="33" s="1"/>
  <c r="AT171" i="33"/>
  <c r="AT480" i="33" s="1"/>
  <c r="AD153" i="33"/>
  <c r="AD462" i="33" s="1"/>
  <c r="O210" i="33"/>
  <c r="O519" i="33" s="1"/>
  <c r="AE177" i="33"/>
  <c r="AE486" i="33" s="1"/>
  <c r="AF118" i="33"/>
  <c r="AF427" i="33" s="1"/>
  <c r="U140" i="33"/>
  <c r="U449" i="33" s="1"/>
  <c r="R155" i="33"/>
  <c r="R464" i="33" s="1"/>
  <c r="BB200" i="33"/>
  <c r="BB509" i="33" s="1"/>
  <c r="X135" i="33"/>
  <c r="X444" i="33" s="1"/>
  <c r="W184" i="33"/>
  <c r="W493" i="33" s="1"/>
  <c r="AM152" i="33"/>
  <c r="AM461" i="33" s="1"/>
  <c r="BD201" i="33"/>
  <c r="BD510" i="33" s="1"/>
  <c r="CF205" i="33"/>
  <c r="CF514" i="33" s="1"/>
  <c r="BU162" i="33"/>
  <c r="BU471" i="33" s="1"/>
  <c r="N174" i="33"/>
  <c r="N483" i="33" s="1"/>
  <c r="BA141" i="33"/>
  <c r="BA450" i="33" s="1"/>
  <c r="BY197" i="33"/>
  <c r="BY506" i="33" s="1"/>
  <c r="BC132" i="33"/>
  <c r="BC441" i="33" s="1"/>
  <c r="AB130" i="33"/>
  <c r="AB439" i="33" s="1"/>
  <c r="CB178" i="33"/>
  <c r="CB487" i="33" s="1"/>
  <c r="M186" i="33"/>
  <c r="M495" i="33" s="1"/>
  <c r="BU125" i="33"/>
  <c r="BU434" i="33" s="1"/>
  <c r="N149" i="33"/>
  <c r="N458" i="33" s="1"/>
  <c r="BI157" i="33"/>
  <c r="BI466" i="33" s="1"/>
  <c r="AT166" i="33"/>
  <c r="AT475" i="33" s="1"/>
  <c r="BS206" i="33"/>
  <c r="BS515" i="33" s="1"/>
  <c r="AA163" i="33"/>
  <c r="AA472" i="33" s="1"/>
  <c r="BK175" i="33"/>
  <c r="BK484" i="33" s="1"/>
  <c r="T133" i="33"/>
  <c r="T442" i="33" s="1"/>
  <c r="CC159" i="33"/>
  <c r="CC468" i="33" s="1"/>
  <c r="J173" i="33"/>
  <c r="J482" i="33" s="1"/>
  <c r="AH212" i="33"/>
  <c r="AH521" i="33" s="1"/>
  <c r="AX154" i="33"/>
  <c r="AX463" i="33" s="1"/>
  <c r="BM163" i="33"/>
  <c r="BM472" i="33" s="1"/>
  <c r="AJ133" i="33"/>
  <c r="AJ442" i="33" s="1"/>
  <c r="CD122" i="33"/>
  <c r="CD431" i="33" s="1"/>
  <c r="BC174" i="33"/>
  <c r="BC483" i="33" s="1"/>
  <c r="BD160" i="33"/>
  <c r="BD469" i="33" s="1"/>
  <c r="AG165" i="33"/>
  <c r="AG474" i="33" s="1"/>
  <c r="AW127" i="33"/>
  <c r="AW436" i="33" s="1"/>
  <c r="AQ136" i="33"/>
  <c r="AQ445" i="33" s="1"/>
  <c r="AL157" i="33"/>
  <c r="AL466" i="33" s="1"/>
  <c r="AS141" i="33"/>
  <c r="AS450" i="33" s="1"/>
  <c r="BD210" i="33"/>
  <c r="BD519" i="33" s="1"/>
  <c r="AG207" i="33"/>
  <c r="AG516" i="33" s="1"/>
  <c r="AW199" i="33"/>
  <c r="AW508" i="33" s="1"/>
  <c r="BM172" i="33"/>
  <c r="BM481" i="33" s="1"/>
  <c r="BF130" i="33"/>
  <c r="BF439" i="33" s="1"/>
  <c r="S176" i="33"/>
  <c r="S485" i="33" s="1"/>
  <c r="BC203" i="33"/>
  <c r="BC512" i="33" s="1"/>
  <c r="L149" i="33"/>
  <c r="L458" i="33" s="1"/>
  <c r="BM178" i="33"/>
  <c r="BM487" i="33" s="1"/>
  <c r="CC164" i="33"/>
  <c r="CC473" i="33" s="1"/>
  <c r="J183" i="33"/>
  <c r="X184" i="33"/>
  <c r="X493" i="33" s="1"/>
  <c r="AR139" i="33"/>
  <c r="AR448" i="33" s="1"/>
  <c r="Q134" i="33"/>
  <c r="Q443" i="33" s="1"/>
  <c r="AS200" i="33"/>
  <c r="AS509" i="33" s="1"/>
  <c r="CF179" i="33"/>
  <c r="CF488" i="33" s="1"/>
  <c r="BI204" i="33"/>
  <c r="BI513" i="33" s="1"/>
  <c r="BY179" i="33"/>
  <c r="BY488" i="33" s="1"/>
  <c r="N198" i="33"/>
  <c r="N507" i="33" s="1"/>
  <c r="L209" i="33"/>
  <c r="L518" i="33" s="1"/>
  <c r="BT187" i="33"/>
  <c r="BT496" i="33" s="1"/>
  <c r="BR131" i="33"/>
  <c r="BR440" i="33" s="1"/>
  <c r="AY167" i="33"/>
  <c r="AY476" i="33" s="1"/>
  <c r="BO134" i="33"/>
  <c r="BO443" i="33" s="1"/>
  <c r="BP145" i="33"/>
  <c r="BP454" i="33" s="1"/>
  <c r="BL196" i="33"/>
  <c r="BL505" i="33" s="1"/>
  <c r="AB116" i="33"/>
  <c r="AB425" i="33" s="1"/>
  <c r="CC167" i="33"/>
  <c r="CC476" i="33" s="1"/>
  <c r="V169" i="33"/>
  <c r="V478" i="33" s="1"/>
  <c r="AL201" i="33"/>
  <c r="AL510" i="33" s="1"/>
  <c r="BB151" i="33"/>
  <c r="BB460" i="33" s="1"/>
  <c r="BZ211" i="33"/>
  <c r="BZ520" i="33" s="1"/>
  <c r="AH206" i="33"/>
  <c r="AH515" i="33" s="1"/>
  <c r="BJ155" i="33"/>
  <c r="BJ464" i="33" s="1"/>
  <c r="AY127" i="33"/>
  <c r="AY436" i="33" s="1"/>
  <c r="BE193" i="33"/>
  <c r="BE502" i="33" s="1"/>
  <c r="AH174" i="33"/>
  <c r="AH483" i="33" s="1"/>
  <c r="AX140" i="33"/>
  <c r="AX449" i="33" s="1"/>
  <c r="BV173" i="33"/>
  <c r="BV482" i="33" s="1"/>
  <c r="S175" i="33"/>
  <c r="S484" i="33" s="1"/>
  <c r="BC195" i="33"/>
  <c r="BC504" i="33" s="1"/>
  <c r="L144" i="33"/>
  <c r="L453" i="33" s="1"/>
  <c r="BM164" i="33"/>
  <c r="BM473" i="33" s="1"/>
  <c r="CC140" i="33"/>
  <c r="CC449" i="33" s="1"/>
  <c r="J164" i="33"/>
  <c r="J473" i="33" s="1"/>
  <c r="AH195" i="33"/>
  <c r="AH504" i="33" s="1"/>
  <c r="Q155" i="33"/>
  <c r="Q464" i="33" s="1"/>
  <c r="AS204" i="33"/>
  <c r="AS513" i="33" s="1"/>
  <c r="AP196" i="33"/>
  <c r="AP505" i="33" s="1"/>
  <c r="BR166" i="33"/>
  <c r="BR475" i="33" s="1"/>
  <c r="BZ147" i="33"/>
  <c r="BZ456" i="33" s="1"/>
  <c r="BS118" i="33"/>
  <c r="BS427" i="33" s="1"/>
  <c r="AR132" i="33"/>
  <c r="AR441" i="33" s="1"/>
  <c r="CD192" i="33"/>
  <c r="CD501" i="33" s="1"/>
  <c r="AO126" i="33"/>
  <c r="AO435" i="33" s="1"/>
  <c r="BQ165" i="33"/>
  <c r="BQ474" i="33" s="1"/>
  <c r="BV212" i="33"/>
  <c r="BV521" i="33" s="1"/>
  <c r="AE189" i="33"/>
  <c r="AE498" i="33" s="1"/>
  <c r="CA161" i="33"/>
  <c r="CA470" i="33" s="1"/>
  <c r="AP122" i="33"/>
  <c r="AP431" i="33" s="1"/>
  <c r="AV129" i="33"/>
  <c r="AV438" i="33" s="1"/>
  <c r="AI175" i="33"/>
  <c r="AI484" i="33" s="1"/>
  <c r="AF188" i="33"/>
  <c r="AF497" i="33" s="1"/>
  <c r="AZ140" i="33"/>
  <c r="AZ449" i="33" s="1"/>
  <c r="BG157" i="33"/>
  <c r="BG466" i="33" s="1"/>
  <c r="CE185" i="33"/>
  <c r="CE494" i="33" s="1"/>
  <c r="BH213" i="33"/>
  <c r="BH522" i="33" s="1"/>
  <c r="BX191" i="33"/>
  <c r="BX500" i="33" s="1"/>
  <c r="T177" i="33"/>
  <c r="T486" i="33" s="1"/>
  <c r="CB176" i="33"/>
  <c r="CB485" i="33" s="1"/>
  <c r="M142" i="33"/>
  <c r="M451" i="33" s="1"/>
  <c r="BX147" i="33"/>
  <c r="BX456" i="33" s="1"/>
  <c r="BA170" i="33"/>
  <c r="BA479" i="33" s="1"/>
  <c r="AL207" i="33"/>
  <c r="AL516" i="33" s="1"/>
  <c r="BB156" i="33"/>
  <c r="BB465" i="33" s="1"/>
  <c r="AX203" i="33"/>
  <c r="AX512" i="33" s="1"/>
  <c r="AO146" i="33"/>
  <c r="AO455" i="33" s="1"/>
  <c r="R166" i="33"/>
  <c r="R475" i="33" s="1"/>
  <c r="BJ193" i="33"/>
  <c r="BJ502" i="33" s="1"/>
  <c r="AI198" i="33"/>
  <c r="AI507" i="33" s="1"/>
  <c r="X199" i="33"/>
  <c r="X508" i="33" s="1"/>
  <c r="AV149" i="33"/>
  <c r="AV458" i="33" s="1"/>
  <c r="S211" i="33"/>
  <c r="S520" i="33" s="1"/>
  <c r="AY210" i="33"/>
  <c r="AY519" i="33" s="1"/>
  <c r="BR149" i="33"/>
  <c r="BR458" i="33" s="1"/>
  <c r="BO179" i="33"/>
  <c r="BO488" i="33" s="1"/>
  <c r="AE141" i="33"/>
  <c r="AE450" i="33" s="1"/>
  <c r="BK157" i="33"/>
  <c r="BK466" i="33" s="1"/>
  <c r="T167" i="33"/>
  <c r="T476" i="33" s="1"/>
  <c r="X119" i="33"/>
  <c r="X428" i="33" s="1"/>
  <c r="U125" i="33"/>
  <c r="U434" i="33" s="1"/>
  <c r="BI143" i="33"/>
  <c r="BI452" i="33" s="1"/>
  <c r="AJ139" i="33"/>
  <c r="AJ448" i="33" s="1"/>
  <c r="CF186" i="33"/>
  <c r="CF495" i="33" s="1"/>
  <c r="U167" i="33"/>
  <c r="U476" i="33" s="1"/>
  <c r="AH191" i="33"/>
  <c r="AH500" i="33" s="1"/>
  <c r="BS117" i="33"/>
  <c r="BS426" i="33" s="1"/>
  <c r="BP170" i="33"/>
  <c r="BP479" i="33" s="1"/>
  <c r="CC147" i="33"/>
  <c r="CC456" i="33" s="1"/>
  <c r="BN164" i="33"/>
  <c r="BN473" i="33" s="1"/>
  <c r="O138" i="33"/>
  <c r="O447" i="33" s="1"/>
  <c r="BW171" i="33"/>
  <c r="BW480" i="33" s="1"/>
  <c r="Q195" i="33"/>
  <c r="Q504" i="33" s="1"/>
  <c r="AO137" i="33"/>
  <c r="AO446" i="33" s="1"/>
  <c r="CC133" i="33"/>
  <c r="CC442" i="33" s="1"/>
  <c r="Z176" i="33"/>
  <c r="Z485" i="33" s="1"/>
  <c r="AB207" i="33"/>
  <c r="AB516" i="33" s="1"/>
  <c r="BB176" i="33"/>
  <c r="BB485" i="33" s="1"/>
  <c r="BT200" i="33"/>
  <c r="BT509" i="33" s="1"/>
  <c r="BD118" i="33"/>
  <c r="BD427" i="33" s="1"/>
  <c r="Q138" i="33"/>
  <c r="Q447" i="33" s="1"/>
  <c r="AL122" i="33"/>
  <c r="AL431" i="33" s="1"/>
  <c r="BT116" i="33"/>
  <c r="BT425" i="33" s="1"/>
  <c r="U146" i="33"/>
  <c r="U455" i="33" s="1"/>
  <c r="CE155" i="33"/>
  <c r="CE464" i="33" s="1"/>
  <c r="L195" i="33"/>
  <c r="L504" i="33" s="1"/>
  <c r="BX151" i="33"/>
  <c r="BX460" i="33" s="1"/>
  <c r="BA174" i="33"/>
  <c r="BA483" i="33" s="1"/>
  <c r="BW191" i="33"/>
  <c r="BW500" i="33" s="1"/>
  <c r="BL127" i="33"/>
  <c r="BL436" i="33" s="1"/>
  <c r="AC191" i="33"/>
  <c r="AC500" i="33" s="1"/>
  <c r="S122" i="33"/>
  <c r="S431" i="33" s="1"/>
  <c r="T165" i="33"/>
  <c r="T474" i="33" s="1"/>
  <c r="AJ147" i="33"/>
  <c r="AJ456" i="33" s="1"/>
  <c r="BH198" i="33"/>
  <c r="BH507" i="33" s="1"/>
  <c r="AH214" i="33"/>
  <c r="AH523" i="33" s="1"/>
  <c r="BJ163" i="33"/>
  <c r="BJ472" i="33" s="1"/>
  <c r="AY136" i="33"/>
  <c r="AY445" i="33" s="1"/>
  <c r="Y155" i="33"/>
  <c r="Y464" i="33" s="1"/>
  <c r="AO136" i="33"/>
  <c r="AO445" i="33" s="1"/>
  <c r="R157" i="33"/>
  <c r="R466" i="33" s="1"/>
  <c r="BW121" i="33"/>
  <c r="BW430" i="33" s="1"/>
  <c r="S189" i="33"/>
  <c r="S498" i="33" s="1"/>
  <c r="AU134" i="33"/>
  <c r="AU443" i="33" s="1"/>
  <c r="L156" i="33"/>
  <c r="L465" i="33" s="1"/>
  <c r="BV193" i="33"/>
  <c r="BV502" i="33" s="1"/>
  <c r="AY200" i="33"/>
  <c r="AY509" i="33" s="1"/>
  <c r="BO188" i="33"/>
  <c r="BO497" i="33" s="1"/>
  <c r="Y153" i="33"/>
  <c r="Y462" i="33" s="1"/>
  <c r="BA202" i="33"/>
  <c r="BA511" i="33" s="1"/>
  <c r="Z212" i="33"/>
  <c r="Z521" i="33" s="1"/>
  <c r="BB172" i="33"/>
  <c r="BB481" i="33" s="1"/>
  <c r="O117" i="33"/>
  <c r="O426" i="33" s="1"/>
  <c r="AR131" i="33"/>
  <c r="AR440" i="33" s="1"/>
  <c r="P180" i="33"/>
  <c r="P489" i="33" s="1"/>
  <c r="BT175" i="33"/>
  <c r="BT484" i="33" s="1"/>
  <c r="R135" i="33"/>
  <c r="R444" i="33" s="1"/>
  <c r="CA127" i="33"/>
  <c r="CA436" i="33" s="1"/>
  <c r="AL214" i="33"/>
  <c r="AL523" i="33" s="1"/>
  <c r="R143" i="33"/>
  <c r="R452" i="33" s="1"/>
  <c r="AD180" i="33"/>
  <c r="AD489" i="33" s="1"/>
  <c r="BC156" i="33"/>
  <c r="BC465" i="33" s="1"/>
  <c r="BS182" i="33"/>
  <c r="BS491" i="33" s="1"/>
  <c r="AJ210" i="33"/>
  <c r="AJ519" i="33" s="1"/>
  <c r="AG210" i="33"/>
  <c r="AG519" i="33" s="1"/>
  <c r="BA171" i="33"/>
  <c r="BA480" i="33" s="1"/>
  <c r="AZ149" i="33"/>
  <c r="AZ458" i="33" s="1"/>
  <c r="BX197" i="33"/>
  <c r="BX506" i="33" s="1"/>
  <c r="AB119" i="33"/>
  <c r="AB428" i="33" s="1"/>
  <c r="U199" i="33"/>
  <c r="U508" i="33" s="1"/>
  <c r="AP156" i="33"/>
  <c r="AP465" i="33" s="1"/>
  <c r="AI213" i="33"/>
  <c r="AI522" i="33" s="1"/>
  <c r="X138" i="33"/>
  <c r="X447" i="33" s="1"/>
  <c r="AZ164" i="33"/>
  <c r="AZ473" i="33" s="1"/>
  <c r="AX179" i="33"/>
  <c r="AX488" i="33" s="1"/>
  <c r="AA178" i="33"/>
  <c r="AA487" i="33" s="1"/>
  <c r="CE120" i="33"/>
  <c r="CE429" i="33" s="1"/>
  <c r="AO186" i="33"/>
  <c r="AO495" i="33" s="1"/>
  <c r="BI155" i="33"/>
  <c r="BI464" i="33" s="1"/>
  <c r="AH141" i="33"/>
  <c r="AH450" i="33" s="1"/>
  <c r="BR195" i="33"/>
  <c r="BR504" i="33" s="1"/>
  <c r="BZ182" i="33"/>
  <c r="BZ491" i="33" s="1"/>
  <c r="AM116" i="33"/>
  <c r="AM425" i="33" s="1"/>
  <c r="BH127" i="33"/>
  <c r="BH436" i="33" s="1"/>
  <c r="AV211" i="33"/>
  <c r="AV520" i="33" s="1"/>
  <c r="BP141" i="33"/>
  <c r="BP450" i="33" s="1"/>
  <c r="AO161" i="33"/>
  <c r="AO470" i="33" s="1"/>
  <c r="BQ200" i="33"/>
  <c r="BQ509" i="33" s="1"/>
  <c r="AK169" i="33"/>
  <c r="AK478" i="33" s="1"/>
  <c r="V194" i="33"/>
  <c r="V503" i="33" s="1"/>
  <c r="BY208" i="33"/>
  <c r="BY517" i="33" s="1"/>
  <c r="BT167" i="33"/>
  <c r="BT476" i="33" s="1"/>
  <c r="Z140" i="33"/>
  <c r="Z449" i="33" s="1"/>
  <c r="Z146" i="33"/>
  <c r="Z455" i="33" s="1"/>
  <c r="BJ192" i="33"/>
  <c r="BJ501" i="33" s="1"/>
  <c r="BJ188" i="33"/>
  <c r="BJ497" i="33" s="1"/>
  <c r="BZ150" i="33"/>
  <c r="BZ459" i="33" s="1"/>
  <c r="AE117" i="33"/>
  <c r="AE426" i="33" s="1"/>
  <c r="AY165" i="33"/>
  <c r="AY474" i="33" s="1"/>
  <c r="AV191" i="33"/>
  <c r="AV500" i="33" s="1"/>
  <c r="BX210" i="33"/>
  <c r="BX519" i="33" s="1"/>
  <c r="AH121" i="33"/>
  <c r="AH430" i="33" s="1"/>
  <c r="BO190" i="33"/>
  <c r="BO499" i="33" s="1"/>
  <c r="CE163" i="33"/>
  <c r="CE472" i="33" s="1"/>
  <c r="L193" i="33"/>
  <c r="L502" i="33" s="1"/>
  <c r="BV165" i="33"/>
  <c r="BV474" i="33" s="1"/>
  <c r="O168" i="33"/>
  <c r="O477" i="33" s="1"/>
  <c r="V126" i="33"/>
  <c r="V435" i="33" s="1"/>
  <c r="AO151" i="33"/>
  <c r="AO460" i="33" s="1"/>
  <c r="R173" i="33"/>
  <c r="R482" i="33" s="1"/>
  <c r="AH119" i="33"/>
  <c r="AH428" i="33" s="1"/>
  <c r="S201" i="33"/>
  <c r="S510" i="33" s="1"/>
  <c r="BU134" i="33"/>
  <c r="BU443" i="33" s="1"/>
  <c r="V206" i="33"/>
  <c r="V515" i="33" s="1"/>
  <c r="K175" i="33"/>
  <c r="K484" i="33" s="1"/>
  <c r="AM150" i="33"/>
  <c r="AM459" i="33" s="1"/>
  <c r="O121" i="33"/>
  <c r="O430" i="33" s="1"/>
  <c r="AV148" i="33"/>
  <c r="AV457" i="33" s="1"/>
  <c r="BL126" i="33"/>
  <c r="BL435" i="33" s="1"/>
  <c r="BH132" i="33"/>
  <c r="BH441" i="33" s="1"/>
  <c r="AG177" i="33"/>
  <c r="AG486" i="33" s="1"/>
  <c r="BI213" i="33"/>
  <c r="BI522" i="33" s="1"/>
  <c r="BF181" i="33"/>
  <c r="BF490" i="33" s="1"/>
  <c r="BJ119" i="33"/>
  <c r="BJ428" i="33" s="1"/>
  <c r="W190" i="33"/>
  <c r="W499" i="33" s="1"/>
  <c r="AM136" i="33"/>
  <c r="AM445" i="33" s="1"/>
  <c r="AF199" i="33"/>
  <c r="AF508" i="33" s="1"/>
  <c r="BW211" i="33"/>
  <c r="BW520" i="33" s="1"/>
  <c r="BL163" i="33"/>
  <c r="BL472" i="33" s="1"/>
  <c r="CF119" i="33"/>
  <c r="CF428" i="33" s="1"/>
  <c r="AI129" i="33"/>
  <c r="AI438" i="33" s="1"/>
  <c r="BG183" i="33"/>
  <c r="BG492" i="33" s="1"/>
  <c r="AB142" i="33"/>
  <c r="AB451" i="33" s="1"/>
  <c r="BV138" i="33"/>
  <c r="BV447" i="33" s="1"/>
  <c r="AY172" i="33"/>
  <c r="AY481" i="33" s="1"/>
  <c r="AV188" i="33"/>
  <c r="AV497" i="33" s="1"/>
  <c r="BX205" i="33"/>
  <c r="BX514" i="33" s="1"/>
  <c r="R122" i="33"/>
  <c r="R431" i="33" s="1"/>
  <c r="S178" i="33"/>
  <c r="S487" i="33" s="1"/>
  <c r="AI152" i="33"/>
  <c r="AI461" i="33" s="1"/>
  <c r="L183" i="33"/>
  <c r="L492" i="33" s="1"/>
  <c r="Z187" i="33"/>
  <c r="Z496" i="33" s="1"/>
  <c r="BJ212" i="33"/>
  <c r="BJ521" i="33" s="1"/>
  <c r="AY186" i="33"/>
  <c r="AY495" i="33" s="1"/>
  <c r="AN117" i="33"/>
  <c r="AN426" i="33" s="1"/>
  <c r="Q165" i="33"/>
  <c r="Q474" i="33" s="1"/>
  <c r="AG140" i="33"/>
  <c r="AG449" i="33" s="1"/>
  <c r="BE208" i="33"/>
  <c r="BE517" i="33" s="1"/>
  <c r="BS130" i="33"/>
  <c r="BS439" i="33" s="1"/>
  <c r="Z148" i="33"/>
  <c r="Z457" i="33" s="1"/>
  <c r="BJ175" i="33"/>
  <c r="BJ484" i="33" s="1"/>
  <c r="AY150" i="33"/>
  <c r="AY459" i="33" s="1"/>
  <c r="Y178" i="33"/>
  <c r="Y487" i="33" s="1"/>
  <c r="AO163" i="33"/>
  <c r="AO472" i="33" s="1"/>
  <c r="P158" i="33"/>
  <c r="P467" i="33" s="1"/>
  <c r="AR204" i="33"/>
  <c r="AR513" i="33" s="1"/>
  <c r="AO214" i="33"/>
  <c r="AO523" i="33" s="1"/>
  <c r="BI169" i="33"/>
  <c r="BI478" i="33" s="1"/>
  <c r="AC200" i="33"/>
  <c r="AC509" i="33" s="1"/>
  <c r="AS160" i="33"/>
  <c r="AS469" i="33" s="1"/>
  <c r="BI187" i="33"/>
  <c r="BI496" i="33" s="1"/>
  <c r="AT139" i="33"/>
  <c r="AT448" i="33" s="1"/>
  <c r="BQ211" i="33"/>
  <c r="BQ520" i="33" s="1"/>
  <c r="AX130" i="33"/>
  <c r="AX439" i="33" s="1"/>
  <c r="BK186" i="33"/>
  <c r="BK495" i="33" s="1"/>
  <c r="T136" i="33"/>
  <c r="T445" i="33" s="1"/>
  <c r="CC165" i="33"/>
  <c r="CC474" i="33" s="1"/>
  <c r="J178" i="33"/>
  <c r="Z150" i="33"/>
  <c r="Z459" i="33" s="1"/>
  <c r="P190" i="33"/>
  <c r="P499" i="33" s="1"/>
  <c r="AJ149" i="33"/>
  <c r="AJ458" i="33" s="1"/>
  <c r="AG156" i="33"/>
  <c r="AG465" i="33" s="1"/>
  <c r="BI202" i="33"/>
  <c r="BI511" i="33" s="1"/>
  <c r="BP198" i="33"/>
  <c r="BP507" i="33" s="1"/>
  <c r="AK125" i="33"/>
  <c r="AK434" i="33" s="1"/>
  <c r="BI210" i="33"/>
  <c r="BI519" i="33" s="1"/>
  <c r="BY186" i="33"/>
  <c r="BY495" i="33" s="1"/>
  <c r="AI131" i="33"/>
  <c r="AI440" i="33" s="1"/>
  <c r="AF151" i="33"/>
  <c r="AF460" i="33" s="1"/>
  <c r="BH199" i="33"/>
  <c r="BH508" i="33" s="1"/>
  <c r="S152" i="33"/>
  <c r="S461" i="33" s="1"/>
  <c r="AQ194" i="33"/>
  <c r="AQ503" i="33" s="1"/>
  <c r="BG180" i="33"/>
  <c r="BG489" i="33" s="1"/>
  <c r="AJ206" i="33"/>
  <c r="AJ515" i="33" s="1"/>
  <c r="AX126" i="33"/>
  <c r="AX435" i="33" s="1"/>
  <c r="BK207" i="33"/>
  <c r="BK516" i="33" s="1"/>
  <c r="T176" i="33"/>
  <c r="T485" i="33" s="1"/>
  <c r="CC210" i="33"/>
  <c r="CC519" i="33" s="1"/>
  <c r="AI141" i="33"/>
  <c r="AI450" i="33" s="1"/>
  <c r="Z185" i="33"/>
  <c r="Z494" i="33" s="1"/>
  <c r="AX211" i="33"/>
  <c r="AX520" i="33" s="1"/>
  <c r="BF118" i="33"/>
  <c r="BF427" i="33" s="1"/>
  <c r="AA154" i="33"/>
  <c r="AA463" i="33" s="1"/>
  <c r="BK178" i="33"/>
  <c r="BK487" i="33" s="1"/>
  <c r="AB203" i="33"/>
  <c r="AB512" i="33" s="1"/>
  <c r="CC128" i="33"/>
  <c r="CC437" i="33" s="1"/>
  <c r="BN197" i="33"/>
  <c r="BN506" i="33" s="1"/>
  <c r="BO117" i="33"/>
  <c r="BO426" i="33" s="1"/>
  <c r="AO202" i="33"/>
  <c r="AO511" i="33" s="1"/>
  <c r="BI160" i="33"/>
  <c r="BI469" i="33" s="1"/>
  <c r="AH155" i="33"/>
  <c r="AH464" i="33" s="1"/>
  <c r="BR204" i="33"/>
  <c r="BR513" i="33" s="1"/>
  <c r="BR133" i="33"/>
  <c r="BR442" i="33" s="1"/>
  <c r="S141" i="33"/>
  <c r="S450" i="33" s="1"/>
  <c r="W200" i="33"/>
  <c r="W509" i="33" s="1"/>
  <c r="CB145" i="33"/>
  <c r="CB454" i="33" s="1"/>
  <c r="U189" i="33"/>
  <c r="U498" i="33" s="1"/>
  <c r="R209" i="33"/>
  <c r="R518" i="33" s="1"/>
  <c r="AT167" i="33"/>
  <c r="AT476" i="33" s="1"/>
  <c r="BR117" i="33"/>
  <c r="BR426" i="33" s="1"/>
  <c r="BK181" i="33"/>
  <c r="BK490" i="33" s="1"/>
  <c r="AS140" i="33"/>
  <c r="AS449" i="33" s="1"/>
  <c r="X202" i="33"/>
  <c r="X511" i="33" s="1"/>
  <c r="AR170" i="33"/>
  <c r="AR479" i="33" s="1"/>
  <c r="Q177" i="33"/>
  <c r="Q486" i="33" s="1"/>
  <c r="AK135" i="33"/>
  <c r="AK444" i="33" s="1"/>
  <c r="AK197" i="33"/>
  <c r="AK506" i="33" s="1"/>
  <c r="N147" i="33"/>
  <c r="N456" i="33" s="1"/>
  <c r="AL192" i="33"/>
  <c r="AL501" i="33" s="1"/>
  <c r="CA158" i="33"/>
  <c r="CA467" i="33" s="1"/>
  <c r="X171" i="33"/>
  <c r="X480" i="33" s="1"/>
  <c r="AZ209" i="33"/>
  <c r="AZ518" i="33" s="1"/>
  <c r="Q150" i="33"/>
  <c r="Q459" i="33" s="1"/>
  <c r="AS176" i="33"/>
  <c r="AS485" i="33" s="1"/>
  <c r="AJ161" i="33"/>
  <c r="AJ470" i="33" s="1"/>
  <c r="AZ134" i="33"/>
  <c r="AZ443" i="33" s="1"/>
  <c r="BX200" i="33"/>
  <c r="BX509" i="33" s="1"/>
  <c r="AW142" i="33"/>
  <c r="AW451" i="33" s="1"/>
  <c r="BY189" i="33"/>
  <c r="BY498" i="33" s="1"/>
  <c r="AX158" i="33"/>
  <c r="AX467" i="33" s="1"/>
  <c r="BZ137" i="33"/>
  <c r="BZ446" i="33" s="1"/>
  <c r="BK118" i="33"/>
  <c r="BK427" i="33" s="1"/>
  <c r="BD135" i="33"/>
  <c r="BD444" i="33" s="1"/>
  <c r="P148" i="33"/>
  <c r="P457" i="33" s="1"/>
  <c r="Q185" i="33"/>
  <c r="Q494" i="33" s="1"/>
  <c r="AK162" i="33"/>
  <c r="AK471" i="33" s="1"/>
  <c r="J180" i="33"/>
  <c r="K234" i="42" s="1"/>
  <c r="AL165" i="33"/>
  <c r="AL474" i="33" s="1"/>
  <c r="V149" i="33"/>
  <c r="V458" i="33" s="1"/>
  <c r="AT182" i="33"/>
  <c r="AT491" i="33" s="1"/>
  <c r="AO117" i="33"/>
  <c r="AO426" i="33" s="1"/>
  <c r="Q120" i="33"/>
  <c r="Q429" i="33" s="1"/>
  <c r="AD154" i="33"/>
  <c r="AD463" i="33" s="1"/>
  <c r="AA188" i="33"/>
  <c r="AA497" i="33" s="1"/>
  <c r="AN161" i="33"/>
  <c r="AN470" i="33" s="1"/>
  <c r="BD136" i="33"/>
  <c r="BD445" i="33" s="1"/>
  <c r="BT123" i="33"/>
  <c r="BT432" i="33" s="1"/>
  <c r="BO208" i="33"/>
  <c r="BO517" i="33" s="1"/>
  <c r="BD161" i="33"/>
  <c r="BD470" i="33" s="1"/>
  <c r="CF154" i="33"/>
  <c r="AB191" i="33"/>
  <c r="AB500" i="33" s="1"/>
  <c r="BZ125" i="33"/>
  <c r="BZ434" i="33" s="1"/>
  <c r="U152" i="33"/>
  <c r="U461" i="33" s="1"/>
  <c r="AK144" i="33"/>
  <c r="AK453" i="33" s="1"/>
  <c r="AQ158" i="33"/>
  <c r="AQ467" i="33" s="1"/>
  <c r="P165" i="33"/>
  <c r="P474" i="33" s="1"/>
  <c r="AR214" i="33"/>
  <c r="AR523" i="33" s="1"/>
  <c r="Z198" i="33"/>
  <c r="Z507" i="33" s="1"/>
  <c r="AP146" i="33"/>
  <c r="AP455" i="33" s="1"/>
  <c r="BN188" i="33"/>
  <c r="BN497" i="33" s="1"/>
  <c r="CD165" i="33"/>
  <c r="CD474" i="33" s="1"/>
  <c r="AO162" i="33"/>
  <c r="AO471" i="33" s="1"/>
  <c r="BQ201" i="33"/>
  <c r="BQ510" i="33" s="1"/>
  <c r="BN163" i="33"/>
  <c r="BN472" i="33" s="1"/>
  <c r="AC143" i="33"/>
  <c r="AC452" i="33" s="1"/>
  <c r="AM179" i="33"/>
  <c r="AM488" i="33" s="1"/>
  <c r="X147" i="33"/>
  <c r="X456" i="33" s="1"/>
  <c r="AV198" i="33"/>
  <c r="AV507" i="33" s="1"/>
  <c r="AM190" i="33"/>
  <c r="AM499" i="33" s="1"/>
  <c r="BM152" i="33"/>
  <c r="BM461" i="33" s="1"/>
  <c r="Z152" i="33"/>
  <c r="Z461" i="33" s="1"/>
  <c r="AX127" i="33"/>
  <c r="AX436" i="33" s="1"/>
  <c r="BC149" i="33"/>
  <c r="BC458" i="33" s="1"/>
  <c r="P167" i="33"/>
  <c r="P476" i="33" s="1"/>
  <c r="AF153" i="33"/>
  <c r="AF462" i="33" s="1"/>
  <c r="BG173" i="33"/>
  <c r="BG482" i="33" s="1"/>
  <c r="BD196" i="33"/>
  <c r="BD505" i="33" s="1"/>
  <c r="CF213" i="33"/>
  <c r="CF522" i="33" s="1"/>
  <c r="T193" i="33"/>
  <c r="T502" i="33" s="1"/>
  <c r="AJ150" i="33"/>
  <c r="AJ459" i="33" s="1"/>
  <c r="M182" i="33"/>
  <c r="M491" i="33" s="1"/>
  <c r="AC131" i="33"/>
  <c r="AC440" i="33" s="1"/>
  <c r="AQ205" i="33"/>
  <c r="AQ514" i="33" s="1"/>
  <c r="P208" i="33"/>
  <c r="P517" i="33" s="1"/>
  <c r="AJ204" i="33"/>
  <c r="AJ513" i="33" s="1"/>
  <c r="AA209" i="33"/>
  <c r="AA518" i="33" s="1"/>
  <c r="BW119" i="33"/>
  <c r="BW428" i="33" s="1"/>
  <c r="BP189" i="33"/>
  <c r="BP498" i="33" s="1"/>
  <c r="CF151" i="33"/>
  <c r="BE132" i="33"/>
  <c r="BE441" i="33" s="1"/>
  <c r="BM120" i="33"/>
  <c r="BM429" i="33" s="1"/>
  <c r="AO192" i="33"/>
  <c r="AO501" i="33" s="1"/>
  <c r="AX192" i="33"/>
  <c r="AX501" i="33" s="1"/>
  <c r="AE145" i="33"/>
  <c r="AE454" i="33" s="1"/>
  <c r="AU118" i="33"/>
  <c r="AU427" i="33" s="1"/>
  <c r="AU147" i="33"/>
  <c r="AU456" i="33" s="1"/>
  <c r="BO129" i="33"/>
  <c r="BO438" i="33" s="1"/>
  <c r="BR212" i="33"/>
  <c r="BR521" i="33" s="1"/>
  <c r="AF166" i="33"/>
  <c r="AF475" i="33" s="1"/>
  <c r="Q190" i="33"/>
  <c r="Q499" i="33" s="1"/>
  <c r="BR119" i="33"/>
  <c r="BR428" i="33" s="1"/>
  <c r="BD206" i="33"/>
  <c r="BD515" i="33" s="1"/>
  <c r="BX134" i="33"/>
  <c r="BX443" i="33" s="1"/>
  <c r="BU169" i="33"/>
  <c r="BU478" i="33" s="1"/>
  <c r="N186" i="33"/>
  <c r="N495" i="33" s="1"/>
  <c r="BA165" i="33"/>
  <c r="BA474" i="33" s="1"/>
  <c r="BQ125" i="33"/>
  <c r="BQ434" i="33" s="1"/>
  <c r="AM127" i="33"/>
  <c r="AM436" i="33" s="1"/>
  <c r="AA211" i="33"/>
  <c r="AA520" i="33" s="1"/>
  <c r="X208" i="33"/>
  <c r="X517" i="33" s="1"/>
  <c r="AR157" i="33"/>
  <c r="AR466" i="33" s="1"/>
  <c r="AH180" i="33"/>
  <c r="AH489" i="33" s="1"/>
  <c r="AX135" i="33"/>
  <c r="AX444" i="33" s="1"/>
  <c r="BV179" i="33"/>
  <c r="BV488" i="33" s="1"/>
  <c r="AY209" i="33"/>
  <c r="AY518" i="33" s="1"/>
  <c r="Z175" i="33"/>
  <c r="Z484" i="33" s="1"/>
  <c r="BJ198" i="33"/>
  <c r="BJ507" i="33" s="1"/>
  <c r="AZ136" i="33"/>
  <c r="AZ445" i="33" s="1"/>
  <c r="K132" i="33"/>
  <c r="K441" i="33" s="1"/>
  <c r="AI182" i="33"/>
  <c r="AI491" i="33" s="1"/>
  <c r="P192" i="33"/>
  <c r="P501" i="33" s="1"/>
  <c r="AJ153" i="33"/>
  <c r="AJ462" i="33" s="1"/>
  <c r="AG160" i="33"/>
  <c r="AG469" i="33" s="1"/>
  <c r="BI208" i="33"/>
  <c r="BI517" i="33" s="1"/>
  <c r="BP211" i="33"/>
  <c r="BP520" i="33" s="1"/>
  <c r="CF164" i="33"/>
  <c r="CF473" i="33" s="1"/>
  <c r="BA122" i="33"/>
  <c r="BA431" i="33" s="1"/>
  <c r="AG117" i="33"/>
  <c r="AG426" i="33" s="1"/>
  <c r="AD166" i="33"/>
  <c r="AD475" i="33" s="1"/>
  <c r="BV120" i="33"/>
  <c r="BV429" i="33" s="1"/>
  <c r="AE214" i="33"/>
  <c r="AE523" i="33" s="1"/>
  <c r="CA207" i="33"/>
  <c r="CA516" i="33" s="1"/>
  <c r="BT181" i="33"/>
  <c r="BT490" i="33" s="1"/>
  <c r="AV120" i="33"/>
  <c r="AV429" i="33" s="1"/>
  <c r="BK127" i="33"/>
  <c r="BK436" i="33" s="1"/>
  <c r="AL191" i="33"/>
  <c r="AL500" i="33" s="1"/>
  <c r="R129" i="33"/>
  <c r="R438" i="33" s="1"/>
  <c r="BC158" i="33"/>
  <c r="BC467" i="33" s="1"/>
  <c r="P151" i="33"/>
  <c r="P460" i="33" s="1"/>
  <c r="AF138" i="33"/>
  <c r="AF447" i="33" s="1"/>
  <c r="BD199" i="33"/>
  <c r="BD508" i="33" s="1"/>
  <c r="BT155" i="33"/>
  <c r="BT464" i="33" s="1"/>
  <c r="M195" i="33"/>
  <c r="M504" i="33" s="1"/>
  <c r="S210" i="33"/>
  <c r="S519" i="33" s="1"/>
  <c r="AU190" i="33"/>
  <c r="AU499" i="33" s="1"/>
  <c r="L128" i="33"/>
  <c r="L437" i="33" s="1"/>
  <c r="P201" i="33"/>
  <c r="P510" i="33" s="1"/>
  <c r="AF183" i="33"/>
  <c r="AF492" i="33" s="1"/>
  <c r="BV121" i="33"/>
  <c r="BV430" i="33" s="1"/>
  <c r="AX163" i="33"/>
  <c r="AX472" i="33" s="1"/>
  <c r="O184" i="33"/>
  <c r="O493" i="33" s="1"/>
  <c r="BW210" i="33"/>
  <c r="BW519" i="33" s="1"/>
  <c r="K183" i="33"/>
  <c r="K492" i="33" s="1"/>
  <c r="AA150" i="33"/>
  <c r="AA459" i="33" s="1"/>
  <c r="AL125" i="33"/>
  <c r="AL434" i="33" s="1"/>
  <c r="Q163" i="33"/>
  <c r="Q472" i="33" s="1"/>
  <c r="AS214" i="33"/>
  <c r="AS523" i="33" s="1"/>
  <c r="S129" i="33"/>
  <c r="S438" i="33" s="1"/>
  <c r="BC202" i="33"/>
  <c r="BC511" i="33" s="1"/>
  <c r="R196" i="33"/>
  <c r="R505" i="33" s="1"/>
  <c r="AQ152" i="33"/>
  <c r="AQ461" i="33" s="1"/>
  <c r="BO199" i="33"/>
  <c r="BO508" i="33" s="1"/>
  <c r="Z170" i="33"/>
  <c r="Z479" i="33" s="1"/>
  <c r="BJ183" i="33"/>
  <c r="BJ492" i="33" s="1"/>
  <c r="AJ213" i="33"/>
  <c r="AJ522" i="33" s="1"/>
  <c r="BF145" i="33"/>
  <c r="BF454" i="33" s="1"/>
  <c r="CD179" i="33"/>
  <c r="CD488" i="33" s="1"/>
  <c r="BA136" i="33"/>
  <c r="BA445" i="33" s="1"/>
  <c r="AA190" i="33"/>
  <c r="AA499" i="33" s="1"/>
  <c r="AA197" i="33"/>
  <c r="AA506" i="33" s="1"/>
  <c r="X197" i="33"/>
  <c r="X506" i="33" s="1"/>
  <c r="AR169" i="33"/>
  <c r="AR478" i="33" s="1"/>
  <c r="AH161" i="33"/>
  <c r="AH470" i="33" s="1"/>
  <c r="BF198" i="33"/>
  <c r="BF507" i="33" s="1"/>
  <c r="BV161" i="33"/>
  <c r="BV470" i="33" s="1"/>
  <c r="AX125" i="33"/>
  <c r="AX434" i="33" s="1"/>
  <c r="AK176" i="33"/>
  <c r="AK485" i="33" s="1"/>
  <c r="AH176" i="33"/>
  <c r="AH485" i="33" s="1"/>
  <c r="BJ140" i="33"/>
  <c r="BJ449" i="33" s="1"/>
  <c r="BR172" i="33"/>
  <c r="BR481" i="33" s="1"/>
  <c r="Z128" i="33"/>
  <c r="Z437" i="33" s="1"/>
  <c r="O160" i="33"/>
  <c r="O469" i="33" s="1"/>
  <c r="BN142" i="33"/>
  <c r="BN451" i="33" s="1"/>
  <c r="AE144" i="33"/>
  <c r="AE453" i="33" s="1"/>
  <c r="BG117" i="33"/>
  <c r="BG426" i="33" s="1"/>
  <c r="AG194" i="33"/>
  <c r="AG503" i="33" s="1"/>
  <c r="AW179" i="33"/>
  <c r="AW488" i="33" s="1"/>
  <c r="BM167" i="33"/>
  <c r="BM476" i="33" s="1"/>
  <c r="AP171" i="33"/>
  <c r="AP480" i="33" s="1"/>
  <c r="Q116" i="33"/>
  <c r="Q425" i="33" s="1"/>
  <c r="AD178" i="33"/>
  <c r="AD487" i="33" s="1"/>
  <c r="BF119" i="33"/>
  <c r="BF428" i="33" s="1"/>
  <c r="W145" i="33"/>
  <c r="W454" i="33" s="1"/>
  <c r="BS137" i="33"/>
  <c r="BS446" i="33" s="1"/>
  <c r="X176" i="33"/>
  <c r="X485" i="33" s="1"/>
  <c r="AN162" i="33"/>
  <c r="AN471" i="33" s="1"/>
  <c r="AV189" i="33"/>
  <c r="AV498" i="33" s="1"/>
  <c r="BX204" i="33"/>
  <c r="BX513" i="33" s="1"/>
  <c r="AO138" i="33"/>
  <c r="AO447" i="33" s="1"/>
  <c r="BQ177" i="33"/>
  <c r="BQ486" i="33" s="1"/>
  <c r="CF165" i="33"/>
  <c r="CF474" i="33" s="1"/>
  <c r="M180" i="33"/>
  <c r="M489" i="33" s="1"/>
  <c r="AC168" i="33"/>
  <c r="AC477" i="33" s="1"/>
  <c r="AS128" i="33"/>
  <c r="AS437" i="33" s="1"/>
  <c r="CD119" i="33"/>
  <c r="CD428" i="33" s="1"/>
  <c r="BC167" i="33"/>
  <c r="BC476" i="33" s="1"/>
  <c r="T207" i="33"/>
  <c r="T516" i="33" s="1"/>
  <c r="BU212" i="33"/>
  <c r="BU521" i="33" s="1"/>
  <c r="Q117" i="33"/>
  <c r="Q426" i="33" s="1"/>
  <c r="AB166" i="33"/>
  <c r="AB475" i="33" s="1"/>
  <c r="BB130" i="33"/>
  <c r="BB439" i="33" s="1"/>
  <c r="M169" i="33"/>
  <c r="M478" i="33" s="1"/>
  <c r="AB173" i="33"/>
  <c r="AB482" i="33" s="1"/>
  <c r="Y152" i="33"/>
  <c r="Y461" i="33" s="1"/>
  <c r="BA200" i="33"/>
  <c r="BA509" i="33" s="1"/>
  <c r="AZ205" i="33"/>
  <c r="AZ514" i="33" s="1"/>
  <c r="BP158" i="33"/>
  <c r="BP467" i="33" s="1"/>
  <c r="CF172" i="33"/>
  <c r="CF481" i="33" s="1"/>
  <c r="BE172" i="33"/>
  <c r="BE481" i="33" s="1"/>
  <c r="BA115" i="33"/>
  <c r="CD166" i="33"/>
  <c r="CD475" i="33" s="1"/>
  <c r="O133" i="33"/>
  <c r="O442" i="33" s="1"/>
  <c r="BS208" i="33"/>
  <c r="BS517" i="33" s="1"/>
  <c r="CA173" i="33"/>
  <c r="CA482" i="33" s="1"/>
  <c r="AF196" i="33"/>
  <c r="AF505" i="33" s="1"/>
  <c r="BL190" i="33"/>
  <c r="BL499" i="33" s="1"/>
  <c r="L117" i="33"/>
  <c r="L426" i="33" s="1"/>
  <c r="BE148" i="33"/>
  <c r="BE457" i="33" s="1"/>
  <c r="V163" i="33"/>
  <c r="V472" i="33" s="1"/>
  <c r="AL184" i="33"/>
  <c r="AL493" i="33" s="1"/>
  <c r="BB154" i="33"/>
  <c r="BB463" i="33" s="1"/>
  <c r="BM170" i="33"/>
  <c r="BM479" i="33" s="1"/>
  <c r="AD147" i="33"/>
  <c r="AD456" i="33" s="1"/>
  <c r="J122" i="33"/>
  <c r="AE201" i="33"/>
  <c r="AE510" i="33" s="1"/>
  <c r="CA195" i="33"/>
  <c r="CA504" i="33" s="1"/>
  <c r="X127" i="33"/>
  <c r="X436" i="33" s="1"/>
  <c r="AV194" i="33"/>
  <c r="AV503" i="33" s="1"/>
  <c r="BG203" i="33"/>
  <c r="BG512" i="33" s="1"/>
  <c r="X129" i="33"/>
  <c r="X438" i="33" s="1"/>
  <c r="AZ160" i="33"/>
  <c r="AZ469" i="33" s="1"/>
  <c r="AX174" i="33"/>
  <c r="AX483" i="33" s="1"/>
  <c r="BV210" i="33"/>
  <c r="BV519" i="33" s="1"/>
  <c r="BO121" i="33"/>
  <c r="BO430" i="33" s="1"/>
  <c r="T181" i="33"/>
  <c r="T490" i="33" s="1"/>
  <c r="BF210" i="33"/>
  <c r="BF519" i="33" s="1"/>
  <c r="AL120" i="33"/>
  <c r="AL429" i="33" s="1"/>
  <c r="AY156" i="33"/>
  <c r="AY465" i="33" s="1"/>
  <c r="Y192" i="33"/>
  <c r="Y501" i="33" s="1"/>
  <c r="AO179" i="33"/>
  <c r="AO488" i="33" s="1"/>
  <c r="BE155" i="33"/>
  <c r="BE464" i="33" s="1"/>
  <c r="AG154" i="33"/>
  <c r="AG463" i="33" s="1"/>
  <c r="BI197" i="33"/>
  <c r="BI506" i="33" s="1"/>
  <c r="BF190" i="33"/>
  <c r="BF499" i="33" s="1"/>
  <c r="BZ120" i="33"/>
  <c r="BZ429" i="33" s="1"/>
  <c r="W154" i="33"/>
  <c r="W463" i="33" s="1"/>
  <c r="AU193" i="33"/>
  <c r="AU502" i="33" s="1"/>
  <c r="BK176" i="33"/>
  <c r="BK485" i="33" s="1"/>
  <c r="BZ205" i="33"/>
  <c r="BZ514" i="33" s="1"/>
  <c r="AB189" i="33"/>
  <c r="AB498" i="33" s="1"/>
  <c r="Y187" i="33"/>
  <c r="Y496" i="33" s="1"/>
  <c r="AS150" i="33"/>
  <c r="AS459" i="33" s="1"/>
  <c r="AR197" i="33"/>
  <c r="AR506" i="33" s="1"/>
  <c r="BH167" i="33"/>
  <c r="BH476" i="33" s="1"/>
  <c r="BX136" i="33"/>
  <c r="BX445" i="33" s="1"/>
  <c r="BA151" i="33"/>
  <c r="BA460" i="33" s="1"/>
  <c r="R127" i="33"/>
  <c r="R436" i="33" s="1"/>
  <c r="AY183" i="33"/>
  <c r="AY492" i="33" s="1"/>
  <c r="AV209" i="33"/>
  <c r="AV518" i="33" s="1"/>
  <c r="BP168" i="33"/>
  <c r="BP477" i="33" s="1"/>
  <c r="AH117" i="33"/>
  <c r="AH426" i="33" s="1"/>
  <c r="K140" i="33"/>
  <c r="K449" i="33" s="1"/>
  <c r="AI204" i="33"/>
  <c r="AI513" i="33" s="1"/>
  <c r="BT144" i="33"/>
  <c r="BT453" i="33" s="1"/>
  <c r="M204" i="33"/>
  <c r="M513" i="33" s="1"/>
  <c r="K129" i="33"/>
  <c r="K438" i="33" s="1"/>
  <c r="AU200" i="33"/>
  <c r="AU509" i="33" s="1"/>
  <c r="AR126" i="33"/>
  <c r="AR435" i="33" s="1"/>
  <c r="R170" i="33"/>
  <c r="R479" i="33" s="1"/>
  <c r="BL122" i="33"/>
  <c r="BL431" i="33" s="1"/>
  <c r="K199" i="33"/>
  <c r="K508" i="33" s="1"/>
  <c r="AU209" i="33"/>
  <c r="AU518" i="33" s="1"/>
  <c r="AB147" i="33"/>
  <c r="AB456" i="33" s="1"/>
  <c r="BF180" i="33"/>
  <c r="BF489" i="33" s="1"/>
  <c r="BV137" i="33"/>
  <c r="BV446" i="33" s="1"/>
  <c r="BC120" i="33"/>
  <c r="BC429" i="33" s="1"/>
  <c r="K205" i="33"/>
  <c r="K514" i="33" s="1"/>
  <c r="AK204" i="33"/>
  <c r="AK513" i="33" s="1"/>
  <c r="L148" i="33"/>
  <c r="L457" i="33" s="1"/>
  <c r="BB184" i="33"/>
  <c r="BB493" i="33" s="1"/>
  <c r="AE196" i="33"/>
  <c r="AE505" i="33" s="1"/>
  <c r="BV154" i="33"/>
  <c r="BV463" i="33" s="1"/>
  <c r="O172" i="33"/>
  <c r="O481" i="33" s="1"/>
  <c r="BW212" i="33"/>
  <c r="BW521" i="33" s="1"/>
  <c r="CB146" i="33"/>
  <c r="CB455" i="33" s="1"/>
  <c r="Q206" i="33"/>
  <c r="Q515" i="33" s="1"/>
  <c r="AH146" i="33"/>
  <c r="AH455" i="33" s="1"/>
  <c r="BF176" i="33"/>
  <c r="BF485" i="33" s="1"/>
  <c r="BM126" i="33"/>
  <c r="BM435" i="33" s="1"/>
  <c r="N206" i="33"/>
  <c r="N515" i="33" s="1"/>
  <c r="BV204" i="33"/>
  <c r="BV513" i="33" s="1"/>
  <c r="AE162" i="33"/>
  <c r="AE471" i="33" s="1"/>
  <c r="CA152" i="33"/>
  <c r="CA461" i="33" s="1"/>
  <c r="AL123" i="33"/>
  <c r="AL432" i="33" s="1"/>
  <c r="R203" i="33"/>
  <c r="R512" i="33" s="1"/>
  <c r="BE177" i="33"/>
  <c r="BE486" i="33" s="1"/>
  <c r="BQ116" i="33"/>
  <c r="BQ425" i="33" s="1"/>
  <c r="CD147" i="33"/>
  <c r="CD456" i="33" s="1"/>
  <c r="W207" i="33"/>
  <c r="W516" i="33" s="1"/>
  <c r="BS200" i="33"/>
  <c r="BS509" i="33" s="1"/>
  <c r="CA165" i="33"/>
  <c r="CA474" i="33" s="1"/>
  <c r="O120" i="33"/>
  <c r="O429" i="33" s="1"/>
  <c r="M198" i="33"/>
  <c r="M507" i="33" s="1"/>
  <c r="AK136" i="33"/>
  <c r="AK445" i="33" s="1"/>
  <c r="BK212" i="33"/>
  <c r="BK521" i="33" s="1"/>
  <c r="CA187" i="33"/>
  <c r="CA496" i="33" s="1"/>
  <c r="L203" i="33"/>
  <c r="L512" i="33" s="1"/>
  <c r="CB208" i="33"/>
  <c r="CB517" i="33" s="1"/>
  <c r="M190" i="33"/>
  <c r="M499" i="33" s="1"/>
  <c r="BW162" i="33"/>
  <c r="BW471" i="33" s="1"/>
  <c r="L147" i="33"/>
  <c r="L456" i="33" s="1"/>
  <c r="BH201" i="33"/>
  <c r="BH510" i="33" s="1"/>
  <c r="CF116" i="33"/>
  <c r="CF425" i="33" s="1"/>
  <c r="AQ178" i="33"/>
  <c r="AQ487" i="33" s="1"/>
  <c r="AR166" i="33"/>
  <c r="AR475" i="33" s="1"/>
  <c r="BX133" i="33"/>
  <c r="BX442" i="33" s="1"/>
  <c r="BA147" i="33"/>
  <c r="BA456" i="33" s="1"/>
  <c r="BQ140" i="33"/>
  <c r="BQ449" i="33" s="1"/>
  <c r="S150" i="33"/>
  <c r="S459" i="33" s="1"/>
  <c r="P152" i="33"/>
  <c r="P461" i="33" s="1"/>
  <c r="AR202" i="33"/>
  <c r="AR511" i="33" s="1"/>
  <c r="Z173" i="33"/>
  <c r="Z482" i="33" s="1"/>
  <c r="AX195" i="33"/>
  <c r="AX504" i="33" s="1"/>
  <c r="AA200" i="33"/>
  <c r="AA509" i="33" s="1"/>
  <c r="AQ119" i="33"/>
  <c r="AQ428" i="33" s="1"/>
  <c r="BJ125" i="33"/>
  <c r="BJ434" i="33" s="1"/>
  <c r="BK211" i="33"/>
  <c r="BK520" i="33" s="1"/>
  <c r="AR148" i="33"/>
  <c r="AR457" i="33" s="1"/>
  <c r="AH134" i="33"/>
  <c r="AH443" i="33" s="1"/>
  <c r="BF172" i="33"/>
  <c r="BF481" i="33" s="1"/>
  <c r="BV144" i="33"/>
  <c r="BV453" i="33" s="1"/>
  <c r="AH130" i="33"/>
  <c r="AH439" i="33" s="1"/>
  <c r="AW185" i="33"/>
  <c r="AW494" i="33" s="1"/>
  <c r="BQ131" i="33"/>
  <c r="BQ440" i="33" s="1"/>
  <c r="BV180" i="33"/>
  <c r="BV489" i="33" s="1"/>
  <c r="AE139" i="33"/>
  <c r="AE448" i="33" s="1"/>
  <c r="CA147" i="33"/>
  <c r="CA456" i="33" s="1"/>
  <c r="BH126" i="33"/>
  <c r="BH435" i="33" s="1"/>
  <c r="BD177" i="33"/>
  <c r="BD486" i="33" s="1"/>
  <c r="CA200" i="33"/>
  <c r="CA509" i="33" s="1"/>
  <c r="Y138" i="33"/>
  <c r="Y447" i="33" s="1"/>
  <c r="BA197" i="33"/>
  <c r="BA506" i="33" s="1"/>
  <c r="Z200" i="33"/>
  <c r="Z509" i="33" s="1"/>
  <c r="BZ141" i="33"/>
  <c r="BZ450" i="33" s="1"/>
  <c r="AE118" i="33"/>
  <c r="AE427" i="33" s="1"/>
  <c r="AA134" i="33"/>
  <c r="AA443" i="33" s="1"/>
  <c r="P156" i="33"/>
  <c r="P465" i="33" s="1"/>
  <c r="BO193" i="33"/>
  <c r="BO502" i="33" s="1"/>
  <c r="AF123" i="33"/>
  <c r="AF432" i="33" s="1"/>
  <c r="BH165" i="33"/>
  <c r="BH474" i="33" s="1"/>
  <c r="BW176" i="33"/>
  <c r="BW485" i="33" s="1"/>
  <c r="AZ188" i="33"/>
  <c r="AZ497" i="33" s="1"/>
  <c r="BP155" i="33"/>
  <c r="BP464" i="33" s="1"/>
  <c r="AJ115" i="33"/>
  <c r="AB198" i="33"/>
  <c r="AB507" i="33" s="1"/>
  <c r="Y203" i="33"/>
  <c r="Y512" i="33" s="1"/>
  <c r="AS157" i="33"/>
  <c r="AS466" i="33" s="1"/>
  <c r="AR203" i="33"/>
  <c r="AR512" i="33" s="1"/>
  <c r="BH156" i="33"/>
  <c r="BH465" i="33" s="1"/>
  <c r="AK193" i="33"/>
  <c r="AK502" i="33" s="1"/>
  <c r="V214" i="33"/>
  <c r="V523" i="33" s="1"/>
  <c r="AY157" i="33"/>
  <c r="AY466" i="33" s="1"/>
  <c r="AV184" i="33"/>
  <c r="AV493" i="33" s="1"/>
  <c r="BX202" i="33"/>
  <c r="BX511" i="33" s="1"/>
  <c r="K123" i="33"/>
  <c r="K432" i="33" s="1"/>
  <c r="S170" i="33"/>
  <c r="S479" i="33" s="1"/>
  <c r="AI158" i="33"/>
  <c r="AI467" i="33" s="1"/>
  <c r="BG195" i="33"/>
  <c r="BG504" i="33" s="1"/>
  <c r="AM159" i="33"/>
  <c r="AM468" i="33" s="1"/>
  <c r="BG206" i="33"/>
  <c r="BG515" i="33" s="1"/>
  <c r="AV154" i="33"/>
  <c r="AV463" i="33" s="1"/>
  <c r="BX155" i="33"/>
  <c r="BX464" i="33" s="1"/>
  <c r="W146" i="33"/>
  <c r="W455" i="33" s="1"/>
  <c r="BW175" i="33"/>
  <c r="BW484" i="33" s="1"/>
  <c r="AZ199" i="33"/>
  <c r="AZ508" i="33" s="1"/>
  <c r="BM197" i="33"/>
  <c r="BM506" i="33" s="1"/>
  <c r="AB125" i="33"/>
  <c r="AB434" i="33" s="1"/>
  <c r="BN189" i="33"/>
  <c r="BN498" i="33" s="1"/>
  <c r="J132" i="33"/>
  <c r="AM213" i="33"/>
  <c r="AM522" i="33" s="1"/>
  <c r="X185" i="33"/>
  <c r="X494" i="33" s="1"/>
  <c r="AN153" i="33"/>
  <c r="AN462" i="33" s="1"/>
  <c r="BL132" i="33"/>
  <c r="BL441" i="33" s="1"/>
  <c r="CF123" i="33"/>
  <c r="CF432" i="33" s="1"/>
  <c r="BM173" i="33"/>
  <c r="BM482" i="33" s="1"/>
  <c r="AM126" i="33"/>
  <c r="AM435" i="33" s="1"/>
  <c r="AS119" i="33"/>
  <c r="AS428" i="33" s="1"/>
  <c r="BR169" i="33"/>
  <c r="BR478" i="33" s="1"/>
  <c r="BF128" i="33"/>
  <c r="BF437" i="33" s="1"/>
  <c r="AC129" i="33"/>
  <c r="AC438" i="33" s="1"/>
  <c r="BF201" i="33"/>
  <c r="BF510" i="33" s="1"/>
  <c r="N118" i="33"/>
  <c r="N427" i="33" s="1"/>
  <c r="O139" i="33"/>
  <c r="O448" i="33" s="1"/>
  <c r="AM178" i="33"/>
  <c r="AM487" i="33" s="1"/>
  <c r="X155" i="33"/>
  <c r="X464" i="33" s="1"/>
  <c r="BW166" i="33"/>
  <c r="BW475" i="33" s="1"/>
  <c r="BT206" i="33"/>
  <c r="BT515" i="33" s="1"/>
  <c r="W126" i="33"/>
  <c r="W435" i="33" s="1"/>
  <c r="AY201" i="33"/>
  <c r="AY510" i="33" s="1"/>
  <c r="T149" i="33"/>
  <c r="T458" i="33" s="1"/>
  <c r="AR209" i="33"/>
  <c r="AR518" i="33" s="1"/>
  <c r="BH160" i="33"/>
  <c r="BH469" i="33" s="1"/>
  <c r="K209" i="33"/>
  <c r="K518" i="33" s="1"/>
  <c r="AM151" i="33"/>
  <c r="AM460" i="33" s="1"/>
  <c r="AB177" i="33"/>
  <c r="AB486" i="33" s="1"/>
  <c r="Y119" i="33"/>
  <c r="Y428" i="33" s="1"/>
  <c r="BV202" i="33"/>
  <c r="BV511" i="33" s="1"/>
  <c r="AQ139" i="33"/>
  <c r="AQ448" i="33" s="1"/>
  <c r="BO198" i="33"/>
  <c r="BO507" i="33" s="1"/>
  <c r="S158" i="33"/>
  <c r="S467" i="33" s="1"/>
  <c r="BC190" i="33"/>
  <c r="BC499" i="33" s="1"/>
  <c r="AR210" i="33"/>
  <c r="AR519" i="33" s="1"/>
  <c r="Z189" i="33"/>
  <c r="Z498" i="33" s="1"/>
  <c r="AP141" i="33"/>
  <c r="AP450" i="33" s="1"/>
  <c r="S146" i="33"/>
  <c r="S455" i="33" s="1"/>
  <c r="AQ186" i="33"/>
  <c r="AQ495" i="33" s="1"/>
  <c r="AE202" i="33"/>
  <c r="AE511" i="33" s="1"/>
  <c r="BW193" i="33"/>
  <c r="BW502" i="33" s="1"/>
  <c r="BL148" i="33"/>
  <c r="BL457" i="33" s="1"/>
  <c r="T121" i="33"/>
  <c r="T430" i="33" s="1"/>
  <c r="AQ193" i="33"/>
  <c r="AQ502" i="33" s="1"/>
  <c r="BG166" i="33"/>
  <c r="BG475" i="33" s="1"/>
  <c r="AJ199" i="33"/>
  <c r="AJ508" i="33" s="1"/>
  <c r="CC200" i="33"/>
  <c r="CC509" i="33" s="1"/>
  <c r="V195" i="33"/>
  <c r="V504" i="33" s="1"/>
  <c r="K152" i="33"/>
  <c r="K461" i="33" s="1"/>
  <c r="AM145" i="33"/>
  <c r="AM454" i="33" s="1"/>
  <c r="BX123" i="33"/>
  <c r="BX432" i="33" s="1"/>
  <c r="BD190" i="33"/>
  <c r="BD499" i="33" s="1"/>
  <c r="AG181" i="33"/>
  <c r="AG490" i="33" s="1"/>
  <c r="BE147" i="33"/>
  <c r="BE456" i="33" s="1"/>
  <c r="AK120" i="33"/>
  <c r="AK429" i="33" s="1"/>
  <c r="AP116" i="33"/>
  <c r="AP425" i="33" s="1"/>
  <c r="W171" i="33"/>
  <c r="W480" i="33" s="1"/>
  <c r="BS166" i="33"/>
  <c r="BS475" i="33" s="1"/>
  <c r="CA143" i="33"/>
  <c r="CA452" i="33" s="1"/>
  <c r="AF126" i="33"/>
  <c r="AF435" i="33" s="1"/>
  <c r="AN193" i="33"/>
  <c r="AN502" i="33" s="1"/>
  <c r="BH135" i="33"/>
  <c r="BH444" i="33" s="1"/>
  <c r="BE160" i="33"/>
  <c r="BE469" i="33" s="1"/>
  <c r="BY116" i="33"/>
  <c r="BY425" i="33" s="1"/>
  <c r="BQ160" i="33"/>
  <c r="BQ469" i="33" s="1"/>
  <c r="BS126" i="33"/>
  <c r="BS435" i="33" s="1"/>
  <c r="V161" i="33"/>
  <c r="V470" i="33" s="1"/>
  <c r="BC118" i="33"/>
  <c r="BC427" i="33" s="1"/>
  <c r="AN151" i="33"/>
  <c r="AN460" i="33" s="1"/>
  <c r="BP182" i="33"/>
  <c r="BP491" i="33" s="1"/>
  <c r="BM213" i="33"/>
  <c r="BM522" i="33" s="1"/>
  <c r="AS120" i="33"/>
  <c r="AS429" i="33" s="1"/>
  <c r="BY165" i="33"/>
  <c r="BY474" i="33" s="1"/>
  <c r="N207" i="33"/>
  <c r="N516" i="33" s="1"/>
  <c r="AD171" i="33"/>
  <c r="AD480" i="33" s="1"/>
  <c r="BF214" i="33"/>
  <c r="BF523" i="33" s="1"/>
  <c r="BB119" i="33"/>
  <c r="BB428" i="33" s="1"/>
  <c r="BW165" i="33"/>
  <c r="BW474" i="33" s="1"/>
  <c r="AW155" i="33"/>
  <c r="AW464" i="33" s="1"/>
  <c r="BM132" i="33"/>
  <c r="BM441" i="33" s="1"/>
  <c r="BE115" i="33"/>
  <c r="BN170" i="33"/>
  <c r="BN479" i="33" s="1"/>
  <c r="AL153" i="33"/>
  <c r="AL462" i="33" s="1"/>
  <c r="R164" i="33"/>
  <c r="R473" i="33" s="1"/>
  <c r="BB198" i="33"/>
  <c r="BB507" i="33" s="1"/>
  <c r="AQ165" i="33"/>
  <c r="AQ474" i="33" s="1"/>
  <c r="AF190" i="33"/>
  <c r="AF499" i="33" s="1"/>
  <c r="AV175" i="33"/>
  <c r="AV484" i="33" s="1"/>
  <c r="BL161" i="33"/>
  <c r="BL470" i="33" s="1"/>
  <c r="CB138" i="33"/>
  <c r="CB447" i="33" s="1"/>
  <c r="BG182" i="33"/>
  <c r="BG491" i="33" s="1"/>
  <c r="AV126" i="33"/>
  <c r="AV435" i="33" s="1"/>
  <c r="BX172" i="33"/>
  <c r="BX481" i="33" s="1"/>
  <c r="K191" i="33"/>
  <c r="K500" i="33" s="1"/>
  <c r="BW127" i="33"/>
  <c r="BW436" i="33" s="1"/>
  <c r="T127" i="33"/>
  <c r="T436" i="33" s="1"/>
  <c r="T166" i="33"/>
  <c r="T475" i="33" s="1"/>
  <c r="BF192" i="33"/>
  <c r="BF501" i="33" s="1"/>
  <c r="BZ122" i="33"/>
  <c r="BZ431" i="33" s="1"/>
  <c r="BW140" i="33"/>
  <c r="BW449" i="33" s="1"/>
  <c r="BE198" i="33"/>
  <c r="BE507" i="33" s="1"/>
  <c r="BU181" i="33"/>
  <c r="BU490" i="33" s="1"/>
  <c r="BE119" i="33"/>
  <c r="BE428" i="33" s="1"/>
  <c r="BV197" i="33"/>
  <c r="BV506" i="33" s="1"/>
  <c r="R183" i="33"/>
  <c r="R492" i="33" s="1"/>
  <c r="BB210" i="33"/>
  <c r="BB519" i="33" s="1"/>
  <c r="AQ180" i="33"/>
  <c r="AQ489" i="33" s="1"/>
  <c r="X146" i="33"/>
  <c r="X455" i="33" s="1"/>
  <c r="AN124" i="33"/>
  <c r="AN433" i="33" s="1"/>
  <c r="BL195" i="33"/>
  <c r="BL504" i="33" s="1"/>
  <c r="CB180" i="33"/>
  <c r="CB489" i="33" s="1"/>
  <c r="BC152" i="33"/>
  <c r="BC461" i="33" s="1"/>
  <c r="AO190" i="33"/>
  <c r="AO499" i="33" s="1"/>
  <c r="BI147" i="33"/>
  <c r="BI456" i="33" s="1"/>
  <c r="AH140" i="33"/>
  <c r="AH449" i="33" s="1"/>
  <c r="BR190" i="33"/>
  <c r="BR499" i="33" s="1"/>
  <c r="BZ193" i="33"/>
  <c r="BZ502" i="33" s="1"/>
  <c r="X205" i="33"/>
  <c r="X514" i="33" s="1"/>
  <c r="AN170" i="33"/>
  <c r="AN479" i="33" s="1"/>
  <c r="BW151" i="33"/>
  <c r="BW460" i="33" s="1"/>
  <c r="AV176" i="33"/>
  <c r="AV485" i="33" s="1"/>
  <c r="BX192" i="33"/>
  <c r="BX501" i="33" s="1"/>
  <c r="T126" i="33"/>
  <c r="T435" i="33" s="1"/>
  <c r="S151" i="33"/>
  <c r="S460" i="33" s="1"/>
  <c r="AI140" i="33"/>
  <c r="AI449" i="33" s="1"/>
  <c r="BG179" i="33"/>
  <c r="BG488" i="33" s="1"/>
  <c r="Z193" i="33"/>
  <c r="Z502" i="33" s="1"/>
  <c r="BB133" i="33"/>
  <c r="BB442" i="33" s="1"/>
  <c r="AY196" i="33"/>
  <c r="AY505" i="33" s="1"/>
  <c r="BD116" i="33"/>
  <c r="BD425" i="33" s="1"/>
  <c r="BM196" i="33"/>
  <c r="BM505" i="33" s="1"/>
  <c r="AP187" i="33"/>
  <c r="AP496" i="33" s="1"/>
  <c r="BF134" i="33"/>
  <c r="BF443" i="33" s="1"/>
  <c r="AW172" i="33"/>
  <c r="AW481" i="33" s="1"/>
  <c r="BY212" i="33"/>
  <c r="BY521" i="33" s="1"/>
  <c r="AX184" i="33"/>
  <c r="AX493" i="33" s="1"/>
  <c r="BZ167" i="33"/>
  <c r="BZ476" i="33" s="1"/>
  <c r="X169" i="33"/>
  <c r="X478" i="33" s="1"/>
  <c r="AN148" i="33"/>
  <c r="AN457" i="33" s="1"/>
  <c r="BD130" i="33"/>
  <c r="BD439" i="33" s="1"/>
  <c r="AR129" i="33"/>
  <c r="AR438" i="33" s="1"/>
  <c r="AW133" i="33"/>
  <c r="AW442" i="33" s="1"/>
  <c r="BY182" i="33"/>
  <c r="BY491" i="33" s="1"/>
  <c r="AX150" i="33"/>
  <c r="AX459" i="33" s="1"/>
  <c r="BZ132" i="33"/>
  <c r="BZ441" i="33" s="1"/>
  <c r="O205" i="33"/>
  <c r="O514" i="33" s="1"/>
  <c r="AE152" i="33"/>
  <c r="AE461" i="33" s="1"/>
  <c r="BC212" i="33"/>
  <c r="BC521" i="33" s="1"/>
  <c r="CD115" i="33"/>
  <c r="W155" i="33"/>
  <c r="W464" i="33" s="1"/>
  <c r="CE183" i="33"/>
  <c r="CE492" i="33" s="1"/>
  <c r="BM204" i="33"/>
  <c r="BM513" i="33" s="1"/>
  <c r="AP190" i="33"/>
  <c r="AP499" i="33" s="1"/>
  <c r="BF166" i="33"/>
  <c r="BF475" i="33" s="1"/>
  <c r="CD183" i="33"/>
  <c r="CD492" i="33" s="1"/>
  <c r="AX210" i="33"/>
  <c r="AX519" i="33" s="1"/>
  <c r="BZ168" i="33"/>
  <c r="BZ477" i="33" s="1"/>
  <c r="AQ156" i="33"/>
  <c r="AQ465" i="33" s="1"/>
  <c r="AF174" i="33"/>
  <c r="AF483" i="33" s="1"/>
  <c r="AV160" i="33"/>
  <c r="AV469" i="33" s="1"/>
  <c r="BL143" i="33"/>
  <c r="BL452" i="33" s="1"/>
  <c r="AM203" i="33"/>
  <c r="AM512" i="33" s="1"/>
  <c r="Q128" i="33"/>
  <c r="Q437" i="33" s="1"/>
  <c r="AS183" i="33"/>
  <c r="AS492" i="33" s="1"/>
  <c r="AP176" i="33"/>
  <c r="AP485" i="33" s="1"/>
  <c r="BR154" i="33"/>
  <c r="BR463" i="33" s="1"/>
  <c r="AU206" i="33"/>
  <c r="AU515" i="33" s="1"/>
  <c r="BK166" i="33"/>
  <c r="BK475" i="33" s="1"/>
  <c r="BS149" i="33"/>
  <c r="BS458" i="33" s="1"/>
  <c r="CD170" i="33"/>
  <c r="CD479" i="33" s="1"/>
  <c r="W172" i="33"/>
  <c r="W481" i="33" s="1"/>
  <c r="L197" i="33"/>
  <c r="L506" i="33" s="1"/>
  <c r="BN171" i="33"/>
  <c r="BN480" i="33" s="1"/>
  <c r="AQ196" i="33"/>
  <c r="AQ505" i="33" s="1"/>
  <c r="BG146" i="33"/>
  <c r="BG455" i="33" s="1"/>
  <c r="BW132" i="33"/>
  <c r="BW441" i="33" s="1"/>
  <c r="BN206" i="33"/>
  <c r="BN515" i="33" s="1"/>
  <c r="AY142" i="33"/>
  <c r="AY451" i="33" s="1"/>
  <c r="BG167" i="33"/>
  <c r="BG476" i="33" s="1"/>
  <c r="BL208" i="33"/>
  <c r="BL517" i="33" s="1"/>
  <c r="CB203" i="33"/>
  <c r="CB512" i="33" s="1"/>
  <c r="Y151" i="33"/>
  <c r="Y460" i="33" s="1"/>
  <c r="BD132" i="33"/>
  <c r="BD441" i="33" s="1"/>
  <c r="CF140" i="33"/>
  <c r="CC186" i="33"/>
  <c r="CC495" i="33" s="1"/>
  <c r="V189" i="33"/>
  <c r="V498" i="33" s="1"/>
  <c r="BQ182" i="33"/>
  <c r="BQ491" i="33" s="1"/>
  <c r="BB197" i="33"/>
  <c r="BB506" i="33" s="1"/>
  <c r="AE199" i="33"/>
  <c r="AE508" i="33" s="1"/>
  <c r="BR182" i="33"/>
  <c r="BR491" i="33" s="1"/>
  <c r="BM121" i="33"/>
  <c r="BM430" i="33" s="1"/>
  <c r="AL205" i="33"/>
  <c r="AL514" i="33" s="1"/>
  <c r="AA176" i="33"/>
  <c r="AA485" i="33" s="1"/>
  <c r="AV214" i="33"/>
  <c r="AV523" i="33" s="1"/>
  <c r="BL200" i="33"/>
  <c r="BL509" i="33" s="1"/>
  <c r="CB183" i="33"/>
  <c r="CB492" i="33" s="1"/>
  <c r="BE170" i="33"/>
  <c r="BE479" i="33" s="1"/>
  <c r="CE167" i="33"/>
  <c r="CE476" i="33" s="1"/>
  <c r="BT125" i="33"/>
  <c r="BT434" i="33" s="1"/>
  <c r="M183" i="33"/>
  <c r="M492" i="33" s="1"/>
  <c r="BP159" i="33"/>
  <c r="BP468" i="33" s="1"/>
  <c r="CF133" i="33"/>
  <c r="BI173" i="33"/>
  <c r="BI482" i="33" s="1"/>
  <c r="BY177" i="33"/>
  <c r="BY486" i="33" s="1"/>
  <c r="BO206" i="33"/>
  <c r="BO515" i="33" s="1"/>
  <c r="AF136" i="33"/>
  <c r="AF445" i="33" s="1"/>
  <c r="BH158" i="33"/>
  <c r="BH467" i="33" s="1"/>
  <c r="BW204" i="33"/>
  <c r="BW513" i="33" s="1"/>
  <c r="AZ214" i="33"/>
  <c r="AZ523" i="33" s="1"/>
  <c r="U159" i="33"/>
  <c r="U468" i="33" s="1"/>
  <c r="AS212" i="33"/>
  <c r="AS521" i="33" s="1"/>
  <c r="R191" i="33"/>
  <c r="R500" i="33" s="1"/>
  <c r="AX152" i="33"/>
  <c r="AX461" i="33" s="1"/>
  <c r="BM208" i="33"/>
  <c r="BM517" i="33" s="1"/>
  <c r="AY144" i="33"/>
  <c r="AY453" i="33" s="1"/>
  <c r="BV155" i="33"/>
  <c r="BV464" i="33" s="1"/>
  <c r="O141" i="33"/>
  <c r="O450" i="33" s="1"/>
  <c r="BS160" i="33"/>
  <c r="BS469" i="33" s="1"/>
  <c r="U133" i="33"/>
  <c r="U442" i="33" s="1"/>
  <c r="X124" i="33"/>
  <c r="X433" i="33" s="1"/>
  <c r="CF166" i="33"/>
  <c r="CF475" i="33" s="1"/>
  <c r="BR214" i="33"/>
  <c r="BR523" i="33" s="1"/>
  <c r="BU180" i="33"/>
  <c r="BU489" i="33" s="1"/>
  <c r="J166" i="33"/>
  <c r="AO130" i="33"/>
  <c r="AO439" i="33" s="1"/>
  <c r="BY192" i="33"/>
  <c r="BY501" i="33" s="1"/>
  <c r="BF185" i="33"/>
  <c r="BF494" i="33" s="1"/>
  <c r="AD119" i="33"/>
  <c r="AD428" i="33" s="1"/>
  <c r="AU177" i="33"/>
  <c r="AU486" i="33" s="1"/>
  <c r="BS169" i="33"/>
  <c r="BS478" i="33" s="1"/>
  <c r="O126" i="33"/>
  <c r="O435" i="33" s="1"/>
  <c r="K172" i="33"/>
  <c r="K481" i="33" s="1"/>
  <c r="CA149" i="33"/>
  <c r="CA458" i="33" s="1"/>
  <c r="BG208" i="33"/>
  <c r="BG517" i="33" s="1"/>
  <c r="BK116" i="33"/>
  <c r="BK425" i="33" s="1"/>
  <c r="BH130" i="33"/>
  <c r="BH439" i="33" s="1"/>
  <c r="P188" i="33"/>
  <c r="P497" i="33" s="1"/>
  <c r="AQ134" i="33"/>
  <c r="AQ443" i="33" s="1"/>
  <c r="AN167" i="33"/>
  <c r="AN476" i="33" s="1"/>
  <c r="BP202" i="33"/>
  <c r="BP511" i="33" s="1"/>
  <c r="CD194" i="33"/>
  <c r="CD503" i="33" s="1"/>
  <c r="AN135" i="33"/>
  <c r="AN444" i="33" s="1"/>
  <c r="BW195" i="33"/>
  <c r="BW504" i="33" s="1"/>
  <c r="AR136" i="33"/>
  <c r="AR445" i="33" s="1"/>
  <c r="AA181" i="33"/>
  <c r="AA490" i="33" s="1"/>
  <c r="X212" i="33"/>
  <c r="X521" i="33" s="1"/>
  <c r="BP140" i="33"/>
  <c r="BP449" i="33" s="1"/>
  <c r="CD118" i="33"/>
  <c r="CD427" i="33" s="1"/>
  <c r="S212" i="33"/>
  <c r="S521" i="33" s="1"/>
  <c r="AI187" i="33"/>
  <c r="AI496" i="33" s="1"/>
  <c r="AY152" i="33"/>
  <c r="AY461" i="33" s="1"/>
  <c r="BU196" i="33"/>
  <c r="BU505" i="33" s="1"/>
  <c r="N187" i="33"/>
  <c r="N496" i="33" s="1"/>
  <c r="AC133" i="33"/>
  <c r="AC442" i="33" s="1"/>
  <c r="BK210" i="33"/>
  <c r="BK519" i="33" s="1"/>
  <c r="X201" i="33"/>
  <c r="X510" i="33" s="1"/>
  <c r="AN189" i="33"/>
  <c r="AN498" i="33" s="1"/>
  <c r="Q179" i="33"/>
  <c r="Q488" i="33" s="1"/>
  <c r="W174" i="33"/>
  <c r="W483" i="33" s="1"/>
  <c r="AW154" i="33"/>
  <c r="AW463" i="33" s="1"/>
  <c r="BY201" i="33"/>
  <c r="BY510" i="33" s="1"/>
  <c r="AX162" i="33"/>
  <c r="AX471" i="33" s="1"/>
  <c r="O203" i="33"/>
  <c r="O512" i="33" s="1"/>
  <c r="X128" i="33"/>
  <c r="X437" i="33" s="1"/>
  <c r="AV201" i="33"/>
  <c r="AV510" i="33" s="1"/>
  <c r="BL180" i="33"/>
  <c r="BL489" i="33" s="1"/>
  <c r="AY117" i="33"/>
  <c r="AY426" i="33" s="1"/>
  <c r="BD145" i="33"/>
  <c r="BD454" i="33" s="1"/>
  <c r="CF145" i="33"/>
  <c r="CF454" i="33" s="1"/>
  <c r="AB146" i="33"/>
  <c r="AB455" i="33" s="1"/>
  <c r="M133" i="33"/>
  <c r="M442" i="33" s="1"/>
  <c r="U123" i="33"/>
  <c r="U432" i="33" s="1"/>
  <c r="AS187" i="33"/>
  <c r="AS496" i="33" s="1"/>
  <c r="AQ144" i="33"/>
  <c r="AQ453" i="33" s="1"/>
  <c r="AN154" i="33"/>
  <c r="AN463" i="33" s="1"/>
  <c r="BP186" i="33"/>
  <c r="BP495" i="33" s="1"/>
  <c r="CD188" i="33"/>
  <c r="CD497" i="33" s="1"/>
  <c r="AI139" i="33"/>
  <c r="AI448" i="33" s="1"/>
  <c r="BW208" i="33"/>
  <c r="BW517" i="33" s="1"/>
  <c r="AZ210" i="33"/>
  <c r="AZ519" i="33" s="1"/>
  <c r="BV200" i="33"/>
  <c r="BV509" i="33" s="1"/>
  <c r="AM204" i="33"/>
  <c r="AM513" i="33" s="1"/>
  <c r="K120" i="33"/>
  <c r="K429" i="33" s="1"/>
  <c r="AG144" i="33"/>
  <c r="AG453" i="33" s="1"/>
  <c r="AW131" i="33"/>
  <c r="AW440" i="33" s="1"/>
  <c r="BU211" i="33"/>
  <c r="BU520" i="33" s="1"/>
  <c r="AG118" i="33"/>
  <c r="AG427" i="33" s="1"/>
  <c r="AJ154" i="33"/>
  <c r="AJ463" i="33" s="1"/>
  <c r="BV159" i="33"/>
  <c r="BV468" i="33" s="1"/>
  <c r="O176" i="33"/>
  <c r="O485" i="33" s="1"/>
  <c r="AP124" i="33"/>
  <c r="AP433" i="33" s="1"/>
  <c r="AO167" i="33"/>
  <c r="AO476" i="33" s="1"/>
  <c r="R184" i="33"/>
  <c r="R493" i="33" s="1"/>
  <c r="BN117" i="33"/>
  <c r="BN426" i="33" s="1"/>
  <c r="CB173" i="33"/>
  <c r="CB482" i="33" s="1"/>
  <c r="M129" i="33"/>
  <c r="M438" i="33" s="1"/>
  <c r="CC208" i="33"/>
  <c r="CC517" i="33" s="1"/>
  <c r="N136" i="33"/>
  <c r="N445" i="33" s="1"/>
  <c r="BI148" i="33"/>
  <c r="BI457" i="33" s="1"/>
  <c r="AT158" i="33"/>
  <c r="AT467" i="33" s="1"/>
  <c r="W180" i="33"/>
  <c r="W489" i="33" s="1"/>
  <c r="AV121" i="33"/>
  <c r="AV430" i="33" s="1"/>
  <c r="AC198" i="33"/>
  <c r="AC507" i="33" s="1"/>
  <c r="Y118" i="33"/>
  <c r="Y427" i="33" s="1"/>
  <c r="AD181" i="33"/>
  <c r="AD490" i="33" s="1"/>
  <c r="AT148" i="33"/>
  <c r="AT457" i="33" s="1"/>
  <c r="AE200" i="33"/>
  <c r="AE509" i="33" s="1"/>
  <c r="U209" i="33"/>
  <c r="U518" i="33" s="1"/>
  <c r="AP210" i="33"/>
  <c r="AP519" i="33" s="1"/>
  <c r="BR160" i="33"/>
  <c r="BR469" i="33" s="1"/>
  <c r="CE135" i="33"/>
  <c r="CE444" i="33" s="1"/>
  <c r="Y181" i="33"/>
  <c r="Y490" i="33" s="1"/>
  <c r="AO164" i="33"/>
  <c r="AO473" i="33" s="1"/>
  <c r="R189" i="33"/>
  <c r="R498" i="33" s="1"/>
  <c r="CB202" i="33"/>
  <c r="CB511" i="33" s="1"/>
  <c r="M171" i="33"/>
  <c r="M480" i="33" s="1"/>
  <c r="J204" i="33"/>
  <c r="J513" i="33" s="1"/>
  <c r="AL152" i="33"/>
  <c r="AL461" i="33" s="1"/>
  <c r="V187" i="33"/>
  <c r="V496" i="33" s="1"/>
  <c r="BV129" i="33"/>
  <c r="BV438" i="33" s="1"/>
  <c r="O151" i="33"/>
  <c r="O460" i="33" s="1"/>
  <c r="P214" i="33"/>
  <c r="P523" i="33" s="1"/>
  <c r="AJ155" i="33"/>
  <c r="AJ464" i="33" s="1"/>
  <c r="AG168" i="33"/>
  <c r="AG477" i="33" s="1"/>
  <c r="BA143" i="33"/>
  <c r="BA452" i="33" s="1"/>
  <c r="BH178" i="33"/>
  <c r="BH487" i="33" s="1"/>
  <c r="AK149" i="33"/>
  <c r="AK458" i="33" s="1"/>
  <c r="V201" i="33"/>
  <c r="V510" i="33" s="1"/>
  <c r="AL151" i="33"/>
  <c r="AL460" i="33" s="1"/>
  <c r="AQ161" i="33"/>
  <c r="AQ470" i="33" s="1"/>
  <c r="P161" i="33"/>
  <c r="P470" i="33" s="1"/>
  <c r="BP194" i="33"/>
  <c r="BP503" i="33" s="1"/>
  <c r="BV142" i="33"/>
  <c r="BV451" i="33" s="1"/>
  <c r="R131" i="33"/>
  <c r="R440" i="33" s="1"/>
  <c r="BO130" i="33"/>
  <c r="BO439" i="33" s="1"/>
  <c r="BW117" i="33"/>
  <c r="BW426" i="33" s="1"/>
  <c r="AD144" i="33"/>
  <c r="AD453" i="33" s="1"/>
  <c r="AZ127" i="33"/>
  <c r="AZ436" i="33" s="1"/>
  <c r="BD119" i="33"/>
  <c r="BD428" i="33" s="1"/>
  <c r="U141" i="33"/>
  <c r="U450" i="33" s="1"/>
  <c r="AI117" i="33"/>
  <c r="AI426" i="33" s="1"/>
  <c r="L142" i="33"/>
  <c r="L451" i="33" s="1"/>
  <c r="CF177" i="33"/>
  <c r="CF486" i="33" s="1"/>
  <c r="J167" i="33"/>
  <c r="AT168" i="33"/>
  <c r="AT477" i="33" s="1"/>
  <c r="AI135" i="33"/>
  <c r="AI444" i="33" s="1"/>
  <c r="P130" i="33"/>
  <c r="P439" i="33" s="1"/>
  <c r="AN198" i="33"/>
  <c r="AN507" i="33" s="1"/>
  <c r="Q204" i="33"/>
  <c r="Q513" i="33" s="1"/>
  <c r="CC213" i="33"/>
  <c r="CC522" i="33" s="1"/>
  <c r="CC142" i="33"/>
  <c r="CC451" i="33" s="1"/>
  <c r="AD210" i="33"/>
  <c r="AD519" i="33" s="1"/>
  <c r="S180" i="33"/>
  <c r="S489" i="33" s="1"/>
  <c r="AU164" i="33"/>
  <c r="AU473" i="33" s="1"/>
  <c r="AC135" i="33"/>
  <c r="AC444" i="33" s="1"/>
  <c r="P150" i="33"/>
  <c r="P459" i="33" s="1"/>
  <c r="CB156" i="33"/>
  <c r="CB465" i="33" s="1"/>
  <c r="BL205" i="33"/>
  <c r="BL514" i="33" s="1"/>
  <c r="BX115" i="33"/>
  <c r="CC171" i="33"/>
  <c r="CC480" i="33" s="1"/>
  <c r="V173" i="33"/>
  <c r="V482" i="33" s="1"/>
  <c r="AL206" i="33"/>
  <c r="AL515" i="33" s="1"/>
  <c r="BB160" i="33"/>
  <c r="BB469" i="33" s="1"/>
  <c r="BR147" i="33"/>
  <c r="BR456" i="33" s="1"/>
  <c r="AU148" i="33"/>
  <c r="AU457" i="33" s="1"/>
  <c r="BL171" i="33"/>
  <c r="BL480" i="33" s="1"/>
  <c r="AR119" i="33"/>
  <c r="AR428" i="33" s="1"/>
  <c r="CC130" i="33"/>
  <c r="CC439" i="33" s="1"/>
  <c r="V137" i="33"/>
  <c r="V446" i="33" s="1"/>
  <c r="AL135" i="33"/>
  <c r="AL444" i="33" s="1"/>
  <c r="BJ169" i="33"/>
  <c r="BJ478" i="33" s="1"/>
  <c r="BZ139" i="33"/>
  <c r="BZ448" i="33" s="1"/>
  <c r="CD186" i="33"/>
  <c r="CD495" i="33" s="1"/>
  <c r="W212" i="33"/>
  <c r="W521" i="33" s="1"/>
  <c r="S140" i="33"/>
  <c r="S449" i="33" s="1"/>
  <c r="AS186" i="33"/>
  <c r="AS495" i="33" s="1"/>
  <c r="Z159" i="33"/>
  <c r="Z468" i="33" s="1"/>
  <c r="AX204" i="33"/>
  <c r="AX513" i="33" s="1"/>
  <c r="AA196" i="33"/>
  <c r="AA505" i="33" s="1"/>
  <c r="CE208" i="33"/>
  <c r="CE517" i="33" s="1"/>
  <c r="AP148" i="33"/>
  <c r="AP457" i="33" s="1"/>
  <c r="BZ204" i="33"/>
  <c r="BZ513" i="33" s="1"/>
  <c r="BO156" i="33"/>
  <c r="BO465" i="33" s="1"/>
  <c r="BT127" i="33"/>
  <c r="BT436" i="33" s="1"/>
  <c r="Y176" i="33"/>
  <c r="Y485" i="33" s="1"/>
  <c r="AO152" i="33"/>
  <c r="AO461" i="33" s="1"/>
  <c r="CE184" i="33"/>
  <c r="CE493" i="33" s="1"/>
  <c r="BT139" i="33"/>
  <c r="BT448" i="33" s="1"/>
  <c r="M202" i="33"/>
  <c r="M511" i="33" s="1"/>
  <c r="BG165" i="33"/>
  <c r="BG474" i="33" s="1"/>
  <c r="AJ184" i="33"/>
  <c r="AJ493" i="33" s="1"/>
  <c r="AZ181" i="33"/>
  <c r="AZ490" i="33" s="1"/>
  <c r="BX208" i="33"/>
  <c r="BX517" i="33" s="1"/>
  <c r="CD164" i="33"/>
  <c r="CD473" i="33" s="1"/>
  <c r="W194" i="33"/>
  <c r="W503" i="33" s="1"/>
  <c r="L208" i="33"/>
  <c r="L517" i="33" s="1"/>
  <c r="J174" i="33"/>
  <c r="AH200" i="33"/>
  <c r="AH509" i="33" s="1"/>
  <c r="AX157" i="33"/>
  <c r="AX466" i="33" s="1"/>
  <c r="AA148" i="33"/>
  <c r="AA457" i="33" s="1"/>
  <c r="AP159" i="33"/>
  <c r="AP468" i="33" s="1"/>
  <c r="BZ192" i="33"/>
  <c r="BZ501" i="33" s="1"/>
  <c r="BO181" i="33"/>
  <c r="BO490" i="33" s="1"/>
  <c r="BT168" i="33"/>
  <c r="BT477" i="33" s="1"/>
  <c r="CB120" i="33"/>
  <c r="CB429" i="33" s="1"/>
  <c r="Q125" i="33"/>
  <c r="Q434" i="33" s="1"/>
  <c r="AO205" i="33"/>
  <c r="AO514" i="33" s="1"/>
  <c r="BR140" i="33"/>
  <c r="BR449" i="33" s="1"/>
  <c r="BV177" i="33"/>
  <c r="BV486" i="33" s="1"/>
  <c r="O200" i="33"/>
  <c r="O509" i="33" s="1"/>
  <c r="BO163" i="33"/>
  <c r="BO472" i="33" s="1"/>
  <c r="CB187" i="33"/>
  <c r="CB496" i="33" s="1"/>
  <c r="BE181" i="33"/>
  <c r="BE490" i="33" s="1"/>
  <c r="CD140" i="33"/>
  <c r="CD449" i="33" s="1"/>
  <c r="CB214" i="33"/>
  <c r="CB523" i="33" s="1"/>
  <c r="M156" i="33"/>
  <c r="M465" i="33" s="1"/>
  <c r="BU147" i="33"/>
  <c r="BU456" i="33" s="1"/>
  <c r="N143" i="33"/>
  <c r="N452" i="33" s="1"/>
  <c r="BI178" i="33"/>
  <c r="BI487" i="33" s="1"/>
  <c r="BY148" i="33"/>
  <c r="BY457" i="33" s="1"/>
  <c r="N205" i="33"/>
  <c r="N514" i="33" s="1"/>
  <c r="AD136" i="33"/>
  <c r="AD445" i="33" s="1"/>
  <c r="BG178" i="33"/>
  <c r="BG487" i="33" s="1"/>
  <c r="BD211" i="33"/>
  <c r="BD520" i="33" s="1"/>
  <c r="BX141" i="33"/>
  <c r="BX450" i="33" s="1"/>
  <c r="BG161" i="33"/>
  <c r="BG470" i="33" s="1"/>
  <c r="AJ181" i="33"/>
  <c r="AJ490" i="33" s="1"/>
  <c r="M200" i="33"/>
  <c r="M509" i="33" s="1"/>
  <c r="AC187" i="33"/>
  <c r="AC496" i="33" s="1"/>
  <c r="CD148" i="33"/>
  <c r="CD457" i="33" s="1"/>
  <c r="W179" i="33"/>
  <c r="W488" i="33" s="1"/>
  <c r="CE201" i="33"/>
  <c r="CE510" i="33" s="1"/>
  <c r="R208" i="33"/>
  <c r="R517" i="33" s="1"/>
  <c r="AP117" i="33"/>
  <c r="AP426" i="33" s="1"/>
  <c r="K156" i="33"/>
  <c r="K465" i="33" s="1"/>
  <c r="AI202" i="33"/>
  <c r="AI511" i="33" s="1"/>
  <c r="CB134" i="33"/>
  <c r="CB443" i="33" s="1"/>
  <c r="AI120" i="33"/>
  <c r="AI429" i="33" s="1"/>
  <c r="BL193" i="33"/>
  <c r="BL502" i="33" s="1"/>
  <c r="AJ116" i="33"/>
  <c r="AJ425" i="33" s="1"/>
  <c r="AI201" i="33"/>
  <c r="AI510" i="33" s="1"/>
  <c r="AY177" i="33"/>
  <c r="AY486" i="33" s="1"/>
  <c r="BO160" i="33"/>
  <c r="BO469" i="33" s="1"/>
  <c r="J205" i="33"/>
  <c r="AL134" i="33"/>
  <c r="AL443" i="33" s="1"/>
  <c r="K212" i="33"/>
  <c r="K521" i="33" s="1"/>
  <c r="AM176" i="33"/>
  <c r="AM485" i="33" s="1"/>
  <c r="BT157" i="33"/>
  <c r="BT466" i="33" s="1"/>
  <c r="AA147" i="33"/>
  <c r="AA456" i="33" s="1"/>
  <c r="Y190" i="33"/>
  <c r="Y499" i="33" s="1"/>
  <c r="BM210" i="33"/>
  <c r="BM519" i="33" s="1"/>
  <c r="AW122" i="33"/>
  <c r="AW431" i="33" s="1"/>
  <c r="BN205" i="33"/>
  <c r="BN514" i="33" s="1"/>
  <c r="BF129" i="33"/>
  <c r="BF438" i="33" s="1"/>
  <c r="AE155" i="33"/>
  <c r="AE464" i="33" s="1"/>
  <c r="BC179" i="33"/>
  <c r="BC488" i="33" s="1"/>
  <c r="AI209" i="33"/>
  <c r="AI518" i="33" s="1"/>
  <c r="AO139" i="33"/>
  <c r="AO448" i="33" s="1"/>
  <c r="BQ178" i="33"/>
  <c r="BQ487" i="33" s="1"/>
  <c r="BN149" i="33"/>
  <c r="BN458" i="33" s="1"/>
  <c r="AE184" i="33"/>
  <c r="AE493" i="33" s="1"/>
  <c r="CA170" i="33"/>
  <c r="CA479" i="33" s="1"/>
  <c r="BS120" i="33"/>
  <c r="BS429" i="33" s="1"/>
  <c r="Q147" i="33"/>
  <c r="Q456" i="33" s="1"/>
  <c r="T191" i="33"/>
  <c r="T500" i="33" s="1"/>
  <c r="Q173" i="33"/>
  <c r="Q482" i="33" s="1"/>
  <c r="AK126" i="33"/>
  <c r="AK435" i="33" s="1"/>
  <c r="AK211" i="33"/>
  <c r="AK520" i="33" s="1"/>
  <c r="N146" i="33"/>
  <c r="N455" i="33" s="1"/>
  <c r="AL212" i="33"/>
  <c r="AL521" i="33" s="1"/>
  <c r="BB164" i="33"/>
  <c r="BB473" i="33" s="1"/>
  <c r="S121" i="33"/>
  <c r="S430" i="33" s="1"/>
  <c r="BL189" i="33"/>
  <c r="BL498" i="33" s="1"/>
  <c r="T117" i="33"/>
  <c r="T426" i="33" s="1"/>
  <c r="AI197" i="33"/>
  <c r="AI506" i="33" s="1"/>
  <c r="AY164" i="33"/>
  <c r="AY473" i="33" s="1"/>
  <c r="BO137" i="33"/>
  <c r="BO446" i="33" s="1"/>
  <c r="K117" i="33"/>
  <c r="K426" i="33" s="1"/>
  <c r="K207" i="33"/>
  <c r="K516" i="33" s="1"/>
  <c r="AM155" i="33"/>
  <c r="AM464" i="33" s="1"/>
  <c r="AB174" i="33"/>
  <c r="AB483" i="33" s="1"/>
  <c r="BV195" i="33"/>
  <c r="BV504" i="33" s="1"/>
  <c r="AQ131" i="33"/>
  <c r="AQ440" i="33" s="1"/>
  <c r="BO187" i="33"/>
  <c r="BO496" i="33" s="1"/>
  <c r="AL115" i="33"/>
  <c r="AI156" i="33"/>
  <c r="AI465" i="33" s="1"/>
  <c r="AF176" i="33"/>
  <c r="AF485" i="33" s="1"/>
  <c r="BH210" i="33"/>
  <c r="BH519" i="33" s="1"/>
  <c r="S205" i="33"/>
  <c r="S514" i="33" s="1"/>
  <c r="AI166" i="33"/>
  <c r="AI475" i="33" s="1"/>
  <c r="AY159" i="33"/>
  <c r="AY468" i="33" s="1"/>
  <c r="AW120" i="33"/>
  <c r="AW429" i="33" s="1"/>
  <c r="AD148" i="33"/>
  <c r="AD457" i="33" s="1"/>
  <c r="AA184" i="33"/>
  <c r="AA493" i="33" s="1"/>
  <c r="AN141" i="33"/>
  <c r="AN450" i="33" s="1"/>
  <c r="Q142" i="33"/>
  <c r="Q451" i="33" s="1"/>
  <c r="CC155" i="33"/>
  <c r="CC464" i="33" s="1"/>
  <c r="J163" i="33"/>
  <c r="BU183" i="33"/>
  <c r="BU492" i="33" s="1"/>
  <c r="N175" i="33"/>
  <c r="N484" i="33" s="1"/>
  <c r="BV171" i="33"/>
  <c r="BV480" i="33" s="1"/>
  <c r="AM211" i="33"/>
  <c r="AM520" i="33" s="1"/>
  <c r="BT198" i="33"/>
  <c r="BT507" i="33" s="1"/>
  <c r="AW207" i="33"/>
  <c r="AW516" i="33" s="1"/>
  <c r="BM179" i="33"/>
  <c r="BM488" i="33" s="1"/>
  <c r="BV207" i="33"/>
  <c r="BV516" i="33" s="1"/>
  <c r="K186" i="33"/>
  <c r="K495" i="33" s="1"/>
  <c r="CC123" i="33"/>
  <c r="CC432" i="33" s="1"/>
  <c r="AL204" i="33"/>
  <c r="AL513" i="33" s="1"/>
  <c r="K214" i="33"/>
  <c r="K523" i="33" s="1"/>
  <c r="AU208" i="33"/>
  <c r="AU517" i="33" s="1"/>
  <c r="BM150" i="33"/>
  <c r="BM459" i="33" s="1"/>
  <c r="AN123" i="33"/>
  <c r="AN432" i="33" s="1"/>
  <c r="BT161" i="33"/>
  <c r="BT470" i="33" s="1"/>
  <c r="BS188" i="33"/>
  <c r="BS497" i="33" s="1"/>
  <c r="CF160" i="33"/>
  <c r="CF469" i="33" s="1"/>
  <c r="AR156" i="33"/>
  <c r="AR465" i="33" s="1"/>
  <c r="BX157" i="33"/>
  <c r="BX466" i="33" s="1"/>
  <c r="CD200" i="33"/>
  <c r="CD509" i="33" s="1"/>
  <c r="AE180" i="33"/>
  <c r="AE489" i="33" s="1"/>
  <c r="AA115" i="33"/>
  <c r="AO203" i="33"/>
  <c r="AO512" i="33" s="1"/>
  <c r="BM147" i="33"/>
  <c r="BM456" i="33" s="1"/>
  <c r="AJ208" i="33"/>
  <c r="AJ517" i="33" s="1"/>
  <c r="BP206" i="33"/>
  <c r="BP515" i="33" s="1"/>
  <c r="AR144" i="33"/>
  <c r="AR453" i="33" s="1"/>
  <c r="BP134" i="33"/>
  <c r="BP443" i="33" s="1"/>
  <c r="AL171" i="33"/>
  <c r="AL480" i="33" s="1"/>
  <c r="BR158" i="33"/>
  <c r="BR467" i="33" s="1"/>
  <c r="AY137" i="33"/>
  <c r="AY446" i="33" s="1"/>
  <c r="AF180" i="33"/>
  <c r="AF489" i="33" s="1"/>
  <c r="BH214" i="33"/>
  <c r="BH523" i="33" s="1"/>
  <c r="BV203" i="33"/>
  <c r="BV512" i="33" s="1"/>
  <c r="K182" i="33"/>
  <c r="K491" i="33" s="1"/>
  <c r="AY153" i="33"/>
  <c r="AY462" i="33" s="1"/>
  <c r="CE171" i="33"/>
  <c r="CE480" i="33" s="1"/>
  <c r="W181" i="33"/>
  <c r="W490" i="33" s="1"/>
  <c r="CF149" i="33"/>
  <c r="CF458" i="33" s="1"/>
  <c r="X151" i="33"/>
  <c r="X460" i="33" s="1"/>
  <c r="AN157" i="33"/>
  <c r="AN466" i="33" s="1"/>
  <c r="BL212" i="33"/>
  <c r="BL521" i="33" s="1"/>
  <c r="BO145" i="33"/>
  <c r="BO454" i="33" s="1"/>
  <c r="BL177" i="33"/>
  <c r="BL486" i="33" s="1"/>
  <c r="AJ118" i="33"/>
  <c r="AJ427" i="33" s="1"/>
  <c r="AI167" i="33"/>
  <c r="AI476" i="33" s="1"/>
  <c r="AY129" i="33"/>
  <c r="AY438" i="33" s="1"/>
  <c r="AB165" i="33"/>
  <c r="AB474" i="33" s="1"/>
  <c r="BB126" i="33"/>
  <c r="BB435" i="33" s="1"/>
  <c r="AY208" i="33"/>
  <c r="AY517" i="33" s="1"/>
  <c r="AV199" i="33"/>
  <c r="AV508" i="33" s="1"/>
  <c r="R124" i="33"/>
  <c r="R433" i="33" s="1"/>
  <c r="AQ148" i="33"/>
  <c r="AQ457" i="33" s="1"/>
  <c r="BO212" i="33"/>
  <c r="BO521" i="33" s="1"/>
  <c r="CE182" i="33"/>
  <c r="CE491" i="33" s="1"/>
  <c r="BM149" i="33"/>
  <c r="BM458" i="33" s="1"/>
  <c r="K136" i="33"/>
  <c r="K445" i="33" s="1"/>
  <c r="AU168" i="33"/>
  <c r="AU477" i="33" s="1"/>
  <c r="AJ190" i="33"/>
  <c r="AJ499" i="33" s="1"/>
  <c r="BN184" i="33"/>
  <c r="BN493" i="33" s="1"/>
  <c r="CD146" i="33"/>
  <c r="CD455" i="33" s="1"/>
  <c r="K187" i="33"/>
  <c r="K496" i="33" s="1"/>
  <c r="BW148" i="33"/>
  <c r="BW457" i="33" s="1"/>
  <c r="AU178" i="33"/>
  <c r="AU487" i="33" s="1"/>
  <c r="BO118" i="33"/>
  <c r="BO427" i="33" s="1"/>
  <c r="BD123" i="33"/>
  <c r="BD432" i="33" s="1"/>
  <c r="CF135" i="33"/>
  <c r="AJ198" i="33"/>
  <c r="AJ507" i="33" s="1"/>
  <c r="M208" i="33"/>
  <c r="M517" i="33" s="1"/>
  <c r="AC193" i="33"/>
  <c r="AC502" i="33" s="1"/>
  <c r="K142" i="33"/>
  <c r="K451" i="33" s="1"/>
  <c r="AL149" i="33"/>
  <c r="AL458" i="33" s="1"/>
  <c r="BM153" i="33"/>
  <c r="BM462" i="33" s="1"/>
  <c r="BD209" i="33"/>
  <c r="BD518" i="33" s="1"/>
  <c r="AG196" i="33"/>
  <c r="AG505" i="33" s="1"/>
  <c r="AW178" i="33"/>
  <c r="AW487" i="33" s="1"/>
  <c r="BM157" i="33"/>
  <c r="BM466" i="33" s="1"/>
  <c r="BE196" i="33"/>
  <c r="BE505" i="33" s="1"/>
  <c r="BY150" i="33"/>
  <c r="BY459" i="33" s="1"/>
  <c r="CD181" i="33"/>
  <c r="CD490" i="33" s="1"/>
  <c r="O162" i="33"/>
  <c r="O471" i="33" s="1"/>
  <c r="BK153" i="33"/>
  <c r="BK462" i="33" s="1"/>
  <c r="CA210" i="33"/>
  <c r="CA519" i="33" s="1"/>
  <c r="BT191" i="33"/>
  <c r="BT500" i="33" s="1"/>
  <c r="CB195" i="33"/>
  <c r="CB504" i="33" s="1"/>
  <c r="M164" i="33"/>
  <c r="M473" i="33" s="1"/>
  <c r="J196" i="33"/>
  <c r="AL143" i="33"/>
  <c r="AL452" i="33" s="1"/>
  <c r="V171" i="33"/>
  <c r="V480" i="33" s="1"/>
  <c r="AT204" i="33"/>
  <c r="AT513" i="33" s="1"/>
  <c r="BJ184" i="33"/>
  <c r="BJ493" i="33" s="1"/>
  <c r="BK177" i="33"/>
  <c r="BK486" i="33" s="1"/>
  <c r="CB162" i="33"/>
  <c r="CB471" i="33" s="1"/>
  <c r="U214" i="33"/>
  <c r="U523" i="33" s="1"/>
  <c r="J170" i="33"/>
  <c r="AT201" i="33"/>
  <c r="AT510" i="33" s="1"/>
  <c r="AD183" i="33"/>
  <c r="AD492" i="33" s="1"/>
  <c r="BC139" i="33"/>
  <c r="BC448" i="33" s="1"/>
  <c r="BS195" i="33"/>
  <c r="BS504" i="33" s="1"/>
  <c r="AA138" i="33"/>
  <c r="AA447" i="33" s="1"/>
  <c r="BK183" i="33"/>
  <c r="BK492" i="33" s="1"/>
  <c r="AB195" i="33"/>
  <c r="AB504" i="33" s="1"/>
  <c r="Y115" i="33"/>
  <c r="BN157" i="33"/>
  <c r="BN466" i="33" s="1"/>
  <c r="AQ179" i="33"/>
  <c r="AQ488" i="33" s="1"/>
  <c r="BG153" i="33"/>
  <c r="BG462" i="33" s="1"/>
  <c r="AH182" i="33"/>
  <c r="AH491" i="33" s="1"/>
  <c r="BJ134" i="33"/>
  <c r="BJ443" i="33" s="1"/>
  <c r="AI205" i="33"/>
  <c r="AI514" i="33" s="1"/>
  <c r="BD188" i="33"/>
  <c r="BD497" i="33" s="1"/>
  <c r="AG185" i="33"/>
  <c r="AG494" i="33" s="1"/>
  <c r="BL120" i="33"/>
  <c r="BL429" i="33" s="1"/>
  <c r="AL168" i="33"/>
  <c r="AL477" i="33" s="1"/>
  <c r="BO128" i="33"/>
  <c r="BO437" i="33" s="1"/>
  <c r="BL166" i="33"/>
  <c r="BL475" i="33" s="1"/>
  <c r="U143" i="33"/>
  <c r="U452" i="33" s="1"/>
  <c r="CE131" i="33"/>
  <c r="CE440" i="33" s="1"/>
  <c r="L162" i="33"/>
  <c r="L471" i="33" s="1"/>
  <c r="CF212" i="33"/>
  <c r="CF521" i="33" s="1"/>
  <c r="R193" i="33"/>
  <c r="R502" i="33" s="1"/>
  <c r="BB201" i="33"/>
  <c r="BB510" i="33" s="1"/>
  <c r="AQ173" i="33"/>
  <c r="AQ482" i="33" s="1"/>
  <c r="AF214" i="33"/>
  <c r="AF523" i="33" s="1"/>
  <c r="AV200" i="33"/>
  <c r="AV509" i="33" s="1"/>
  <c r="Y196" i="33"/>
  <c r="Y505" i="33" s="1"/>
  <c r="AO176" i="33"/>
  <c r="AO485" i="33" s="1"/>
  <c r="AO166" i="33"/>
  <c r="AO475" i="33" s="1"/>
  <c r="BQ208" i="33"/>
  <c r="BQ517" i="33" s="1"/>
  <c r="BN172" i="33"/>
  <c r="BN481" i="33" s="1"/>
  <c r="AP140" i="33"/>
  <c r="AP449" i="33" s="1"/>
  <c r="AM166" i="33"/>
  <c r="AM475" i="33" s="1"/>
  <c r="X141" i="33"/>
  <c r="X450" i="33" s="1"/>
  <c r="AV208" i="33"/>
  <c r="AV517" i="33" s="1"/>
  <c r="AV173" i="33"/>
  <c r="AV482" i="33" s="1"/>
  <c r="BX184" i="33"/>
  <c r="BX493" i="33" s="1"/>
  <c r="BM135" i="33"/>
  <c r="BM444" i="33" s="1"/>
  <c r="AV135" i="33"/>
  <c r="AV444" i="33" s="1"/>
  <c r="AS185" i="33"/>
  <c r="AS494" i="33" s="1"/>
  <c r="BI153" i="33"/>
  <c r="BI462" i="33" s="1"/>
  <c r="AT181" i="33"/>
  <c r="AT490" i="33" s="1"/>
  <c r="BS134" i="33"/>
  <c r="BS443" i="33" s="1"/>
  <c r="AK210" i="33"/>
  <c r="AK519" i="33" s="1"/>
  <c r="AH209" i="33"/>
  <c r="AH518" i="33" s="1"/>
  <c r="BJ178" i="33"/>
  <c r="BJ487" i="33" s="1"/>
  <c r="BJ156" i="33"/>
  <c r="BJ465" i="33" s="1"/>
  <c r="BZ117" i="33"/>
  <c r="BZ426" i="33" s="1"/>
  <c r="CA118" i="33"/>
  <c r="CA427" i="33" s="1"/>
  <c r="AQ141" i="33"/>
  <c r="AQ450" i="33" s="1"/>
  <c r="AN159" i="33"/>
  <c r="AN468" i="33" s="1"/>
  <c r="BP164" i="33"/>
  <c r="BP473" i="33" s="1"/>
  <c r="CD162" i="33"/>
  <c r="CD471" i="33" s="1"/>
  <c r="K195" i="33"/>
  <c r="K504" i="33" s="1"/>
  <c r="BW174" i="33"/>
  <c r="BW483" i="33" s="1"/>
  <c r="AZ184" i="33"/>
  <c r="AZ493" i="33" s="1"/>
  <c r="AA169" i="33"/>
  <c r="AA478" i="33" s="1"/>
  <c r="X174" i="33"/>
  <c r="X483" i="33" s="1"/>
  <c r="AR134" i="33"/>
  <c r="AR443" i="33" s="1"/>
  <c r="AP193" i="33"/>
  <c r="AP502" i="33" s="1"/>
  <c r="BF150" i="33"/>
  <c r="BF459" i="33" s="1"/>
  <c r="CD184" i="33"/>
  <c r="CD493" i="33" s="1"/>
  <c r="BG210" i="33"/>
  <c r="BG519" i="33" s="1"/>
  <c r="BM119" i="33"/>
  <c r="BM428" i="33" s="1"/>
  <c r="AD152" i="33"/>
  <c r="AD461" i="33" s="1"/>
  <c r="AA198" i="33"/>
  <c r="AA507" i="33" s="1"/>
  <c r="AN152" i="33"/>
  <c r="AN461" i="33" s="1"/>
  <c r="BD142" i="33"/>
  <c r="BD451" i="33" s="1"/>
  <c r="BT131" i="33"/>
  <c r="BT440" i="33" s="1"/>
  <c r="O140" i="33"/>
  <c r="O449" i="33" s="1"/>
  <c r="AE129" i="33"/>
  <c r="AE438" i="33" s="1"/>
  <c r="AL187" i="33"/>
  <c r="AL496" i="33" s="1"/>
  <c r="AA161" i="33"/>
  <c r="AA470" i="33" s="1"/>
  <c r="AV178" i="33"/>
  <c r="AV487" i="33" s="1"/>
  <c r="BL162" i="33"/>
  <c r="BL471" i="33" s="1"/>
  <c r="CB149" i="33"/>
  <c r="CB458" i="33" s="1"/>
  <c r="AF116" i="33"/>
  <c r="AF425" i="33" s="1"/>
  <c r="U151" i="33"/>
  <c r="U460" i="33" s="1"/>
  <c r="R192" i="33"/>
  <c r="R501" i="33" s="1"/>
  <c r="AT150" i="33"/>
  <c r="AT459" i="33" s="1"/>
  <c r="N126" i="33"/>
  <c r="N435" i="33" s="1"/>
  <c r="O144" i="33"/>
  <c r="O453" i="33" s="1"/>
  <c r="AM201" i="33"/>
  <c r="AM510" i="33" s="1"/>
  <c r="X198" i="33"/>
  <c r="X507" i="33" s="1"/>
  <c r="AK119" i="33"/>
  <c r="AK428" i="33" s="1"/>
  <c r="BW158" i="33"/>
  <c r="BW467" i="33" s="1"/>
  <c r="BT192" i="33"/>
  <c r="BT501" i="33" s="1"/>
  <c r="AL129" i="33"/>
  <c r="AL438" i="33" s="1"/>
  <c r="AY181" i="33"/>
  <c r="AY490" i="33" s="1"/>
  <c r="BO150" i="33"/>
  <c r="BO459" i="33" s="1"/>
  <c r="CE127" i="33"/>
  <c r="CE436" i="33" s="1"/>
  <c r="CC118" i="33"/>
  <c r="CC427" i="33" s="1"/>
  <c r="AD142" i="33"/>
  <c r="AD451" i="33" s="1"/>
  <c r="AA203" i="33"/>
  <c r="AA512" i="33" s="1"/>
  <c r="BC184" i="33"/>
  <c r="BC493" i="33" s="1"/>
  <c r="BD151" i="33"/>
  <c r="BD460" i="33" s="1"/>
  <c r="BT156" i="33"/>
  <c r="BT465" i="33" s="1"/>
  <c r="CA130" i="33"/>
  <c r="CA439" i="33" s="1"/>
  <c r="AL179" i="33"/>
  <c r="AL488" i="33" s="1"/>
  <c r="AA152" i="33"/>
  <c r="AA461" i="33" s="1"/>
  <c r="AV163" i="33"/>
  <c r="AV472" i="33" s="1"/>
  <c r="BL144" i="33"/>
  <c r="BL453" i="33" s="1"/>
  <c r="CB133" i="33"/>
  <c r="CB442" i="33" s="1"/>
  <c r="BM209" i="33"/>
  <c r="BM518" i="33" s="1"/>
  <c r="BE149" i="33"/>
  <c r="BE458" i="33" s="1"/>
  <c r="BQ118" i="33"/>
  <c r="BQ427" i="33" s="1"/>
  <c r="Z115" i="33"/>
  <c r="W177" i="33"/>
  <c r="W486" i="33" s="1"/>
  <c r="BS185" i="33"/>
  <c r="BS494" i="33" s="1"/>
  <c r="CA156" i="33"/>
  <c r="CA465" i="33" s="1"/>
  <c r="BK121" i="33"/>
  <c r="BK430" i="33" s="1"/>
  <c r="AI172" i="33"/>
  <c r="AI481" i="33" s="1"/>
  <c r="AG115" i="33"/>
  <c r="AD186" i="33"/>
  <c r="AD495" i="33" s="1"/>
  <c r="BV118" i="33"/>
  <c r="BV427" i="33" s="1"/>
  <c r="W162" i="33"/>
  <c r="W471" i="33" s="1"/>
  <c r="BS146" i="33"/>
  <c r="BS455" i="33" s="1"/>
  <c r="Y143" i="33"/>
  <c r="Y452" i="33" s="1"/>
  <c r="AW206" i="33"/>
  <c r="AW515" i="33" s="1"/>
  <c r="AJ195" i="33"/>
  <c r="AJ504" i="33" s="1"/>
  <c r="AC165" i="33"/>
  <c r="AC474" i="33" s="1"/>
  <c r="AK134" i="33"/>
  <c r="AK443" i="33" s="1"/>
  <c r="AB202" i="33"/>
  <c r="AB511" i="33" s="1"/>
  <c r="AR164" i="33"/>
  <c r="AR473" i="33" s="1"/>
  <c r="BH140" i="33"/>
  <c r="BH449" i="33" s="1"/>
  <c r="BV140" i="33"/>
  <c r="BV449" i="33" s="1"/>
  <c r="O159" i="33"/>
  <c r="O468" i="33" s="1"/>
  <c r="AJ129" i="33"/>
  <c r="AJ438" i="33" s="1"/>
  <c r="V125" i="33"/>
  <c r="V434" i="33" s="1"/>
  <c r="BV164" i="33"/>
  <c r="BV473" i="33" s="1"/>
  <c r="AY198" i="33"/>
  <c r="AY507" i="33" s="1"/>
  <c r="BO174" i="33"/>
  <c r="BO483" i="33" s="1"/>
  <c r="S214" i="33"/>
  <c r="S523" i="33" s="1"/>
  <c r="AU157" i="33"/>
  <c r="AU466" i="33" s="1"/>
  <c r="L185" i="33"/>
  <c r="L494" i="33" s="1"/>
  <c r="BN166" i="33"/>
  <c r="BN475" i="33" s="1"/>
  <c r="AQ147" i="33"/>
  <c r="AQ456" i="33" s="1"/>
  <c r="BG135" i="33"/>
  <c r="BG444" i="33" s="1"/>
  <c r="CE195" i="33"/>
  <c r="CE504" i="33" s="1"/>
  <c r="BS197" i="33"/>
  <c r="BS506" i="33" s="1"/>
  <c r="T137" i="33"/>
  <c r="T446" i="33" s="1"/>
  <c r="CB124" i="33"/>
  <c r="CB433" i="33" s="1"/>
  <c r="U175" i="33"/>
  <c r="U484" i="33" s="1"/>
  <c r="CE205" i="33"/>
  <c r="CE514" i="33" s="1"/>
  <c r="BN134" i="33"/>
  <c r="BN443" i="33" s="1"/>
  <c r="AB214" i="33"/>
  <c r="AB523" i="33" s="1"/>
  <c r="Y147" i="33"/>
  <c r="Y456" i="33" s="1"/>
  <c r="BA183" i="33"/>
  <c r="BA492" i="33" s="1"/>
  <c r="Z196" i="33"/>
  <c r="Z505" i="33" s="1"/>
  <c r="BB157" i="33"/>
  <c r="BB466" i="33" s="1"/>
  <c r="BK202" i="33"/>
  <c r="BK511" i="33" s="1"/>
  <c r="BS184" i="33"/>
  <c r="BS493" i="33" s="1"/>
  <c r="CA150" i="33"/>
  <c r="CA459" i="33" s="1"/>
  <c r="CB186" i="33"/>
  <c r="CB495" i="33" s="1"/>
  <c r="M153" i="33"/>
  <c r="M462" i="33" s="1"/>
  <c r="BU135" i="33"/>
  <c r="BU444" i="33" s="1"/>
  <c r="N139" i="33"/>
  <c r="N448" i="33" s="1"/>
  <c r="BI171" i="33"/>
  <c r="BI480" i="33" s="1"/>
  <c r="BY129" i="33"/>
  <c r="BY438" i="33" s="1"/>
  <c r="CB157" i="33"/>
  <c r="CB466" i="33" s="1"/>
  <c r="BM155" i="33"/>
  <c r="BM464" i="33" s="1"/>
  <c r="BN136" i="33"/>
  <c r="BN445" i="33" s="1"/>
  <c r="AM124" i="33"/>
  <c r="AM433" i="33" s="1"/>
  <c r="BC166" i="33"/>
  <c r="BC475" i="33" s="1"/>
  <c r="P200" i="33"/>
  <c r="P509" i="33" s="1"/>
  <c r="AF186" i="33"/>
  <c r="AF495" i="33" s="1"/>
  <c r="AV164" i="33"/>
  <c r="AV473" i="33" s="1"/>
  <c r="AQ208" i="33"/>
  <c r="AQ517" i="33" s="1"/>
  <c r="AF148" i="33"/>
  <c r="AF457" i="33" s="1"/>
  <c r="BH162" i="33"/>
  <c r="BH471" i="33" s="1"/>
  <c r="BW205" i="33"/>
  <c r="BW514" i="33" s="1"/>
  <c r="AR140" i="33"/>
  <c r="AR449" i="33" s="1"/>
  <c r="BP193" i="33"/>
  <c r="BP502" i="33" s="1"/>
  <c r="CF175" i="33"/>
  <c r="CF484" i="33" s="1"/>
  <c r="AB212" i="33"/>
  <c r="AB521" i="33" s="1"/>
  <c r="BD115" i="33"/>
  <c r="U168" i="33"/>
  <c r="U477" i="33" s="1"/>
  <c r="CE186" i="33"/>
  <c r="CE495" i="33" s="1"/>
  <c r="AP144" i="33"/>
  <c r="AP453" i="33" s="1"/>
  <c r="AB194" i="33"/>
  <c r="AB503" i="33" s="1"/>
  <c r="AR167" i="33"/>
  <c r="AR476" i="33" s="1"/>
  <c r="Z205" i="33"/>
  <c r="Z514" i="33" s="1"/>
  <c r="BB144" i="33"/>
  <c r="BB453" i="33" s="1"/>
  <c r="AY207" i="33"/>
  <c r="AY516" i="33" s="1"/>
  <c r="AN202" i="33"/>
  <c r="AN511" i="33" s="1"/>
  <c r="Q199" i="33"/>
  <c r="Q508" i="33" s="1"/>
  <c r="CC209" i="33"/>
  <c r="CC518" i="33" s="1"/>
  <c r="U144" i="33"/>
  <c r="U453" i="33" s="1"/>
  <c r="AH154" i="33"/>
  <c r="AH463" i="33" s="1"/>
  <c r="AX141" i="33"/>
  <c r="AX450" i="33" s="1"/>
  <c r="V119" i="33"/>
  <c r="V428" i="33" s="1"/>
  <c r="BW169" i="33"/>
  <c r="BW478" i="33" s="1"/>
  <c r="AW163" i="33"/>
  <c r="AW472" i="33" s="1"/>
  <c r="BM138" i="33"/>
  <c r="BM447" i="33" s="1"/>
  <c r="CC124" i="33"/>
  <c r="CC433" i="33" s="1"/>
  <c r="P173" i="33"/>
  <c r="P482" i="33" s="1"/>
  <c r="AJ138" i="33"/>
  <c r="AJ447" i="33" s="1"/>
  <c r="AG150" i="33"/>
  <c r="AG459" i="33" s="1"/>
  <c r="BI180" i="33"/>
  <c r="BI489" i="33" s="1"/>
  <c r="BQ128" i="33"/>
  <c r="BQ437" i="33" s="1"/>
  <c r="BB142" i="33"/>
  <c r="BB451" i="33" s="1"/>
  <c r="BZ198" i="33"/>
  <c r="BZ507" i="33" s="1"/>
  <c r="CB119" i="33"/>
  <c r="CB428" i="33" s="1"/>
  <c r="AC214" i="33"/>
  <c r="AC523" i="33" s="1"/>
  <c r="BE116" i="33"/>
  <c r="BE425" i="33" s="1"/>
  <c r="AD193" i="33"/>
  <c r="AD502" i="33" s="1"/>
  <c r="BC168" i="33"/>
  <c r="BC477" i="33" s="1"/>
  <c r="BS194" i="33"/>
  <c r="BS503" i="33" s="1"/>
  <c r="P198" i="33"/>
  <c r="P507" i="33" s="1"/>
  <c r="AA171" i="33"/>
  <c r="AA480" i="33" s="1"/>
  <c r="BG198" i="33"/>
  <c r="BG507" i="33" s="1"/>
  <c r="AI165" i="33"/>
  <c r="AI474" i="33" s="1"/>
  <c r="P191" i="33"/>
  <c r="P500" i="33" s="1"/>
  <c r="AJ166" i="33"/>
  <c r="AJ475" i="33" s="1"/>
  <c r="AH201" i="33"/>
  <c r="AH510" i="33" s="1"/>
  <c r="BN191" i="33"/>
  <c r="BN500" i="33" s="1"/>
  <c r="AC204" i="33"/>
  <c r="AC513" i="33" s="1"/>
  <c r="BA137" i="33"/>
  <c r="BA446" i="33" s="1"/>
  <c r="BS187" i="33"/>
  <c r="BS496" i="33" s="1"/>
  <c r="L201" i="33"/>
  <c r="L510" i="33" s="1"/>
  <c r="AV115" i="33"/>
  <c r="AC192" i="33"/>
  <c r="AC501" i="33" s="1"/>
  <c r="CA131" i="33"/>
  <c r="CA440" i="33" s="1"/>
  <c r="AL197" i="33"/>
  <c r="AL506" i="33" s="1"/>
  <c r="V139" i="33"/>
  <c r="V448" i="33" s="1"/>
  <c r="BJ210" i="33"/>
  <c r="BJ519" i="33" s="1"/>
  <c r="W182" i="33"/>
  <c r="W491" i="33" s="1"/>
  <c r="BZ135" i="33"/>
  <c r="BZ444" i="33" s="1"/>
  <c r="BH146" i="33"/>
  <c r="BH455" i="33" s="1"/>
  <c r="BF170" i="33"/>
  <c r="BF479" i="33" s="1"/>
  <c r="AO122" i="33"/>
  <c r="AO431" i="33" s="1"/>
  <c r="AM140" i="33"/>
  <c r="AM449" i="33" s="1"/>
  <c r="BW160" i="33"/>
  <c r="BW469" i="33" s="1"/>
  <c r="BD192" i="33"/>
  <c r="BD501" i="33" s="1"/>
  <c r="CF203" i="33"/>
  <c r="CF512" i="33" s="1"/>
  <c r="AA167" i="33"/>
  <c r="AA476" i="33" s="1"/>
  <c r="BG175" i="33"/>
  <c r="BG484" i="33" s="1"/>
  <c r="BS147" i="33"/>
  <c r="BS456" i="33" s="1"/>
  <c r="AJ135" i="33"/>
  <c r="AJ444" i="33" s="1"/>
  <c r="BA178" i="33"/>
  <c r="BA487" i="33" s="1"/>
  <c r="CF197" i="33"/>
  <c r="CF506" i="33" s="1"/>
  <c r="R200" i="33"/>
  <c r="R509" i="33" s="1"/>
  <c r="Z118" i="33"/>
  <c r="Z427" i="33" s="1"/>
  <c r="K151" i="33"/>
  <c r="K460" i="33" s="1"/>
  <c r="BT180" i="33"/>
  <c r="BT489" i="33" s="1"/>
  <c r="BC133" i="33"/>
  <c r="BC442" i="33" s="1"/>
  <c r="O127" i="33"/>
  <c r="O436" i="33" s="1"/>
  <c r="AD135" i="33"/>
  <c r="AD444" i="33" s="1"/>
  <c r="BT137" i="33"/>
  <c r="BT446" i="33" s="1"/>
  <c r="AD188" i="33"/>
  <c r="AD497" i="33" s="1"/>
  <c r="BC177" i="33"/>
  <c r="BC486" i="33" s="1"/>
  <c r="BD197" i="33"/>
  <c r="BD506" i="33" s="1"/>
  <c r="CF210" i="33"/>
  <c r="CF519" i="33" s="1"/>
  <c r="Q151" i="33"/>
  <c r="Q460" i="33" s="1"/>
  <c r="AL164" i="33"/>
  <c r="AL473" i="33" s="1"/>
  <c r="V213" i="33"/>
  <c r="V522" i="33" s="1"/>
  <c r="AL163" i="33"/>
  <c r="AL472" i="33" s="1"/>
  <c r="BB141" i="33"/>
  <c r="BB450" i="33" s="1"/>
  <c r="BZ174" i="33"/>
  <c r="BZ483" i="33" s="1"/>
  <c r="AI127" i="33"/>
  <c r="AI436" i="33" s="1"/>
  <c r="AF145" i="33"/>
  <c r="AF454" i="33" s="1"/>
  <c r="BH177" i="33"/>
  <c r="BH486" i="33" s="1"/>
  <c r="S198" i="33"/>
  <c r="S507" i="33" s="1"/>
  <c r="AQ190" i="33"/>
  <c r="AQ499" i="33" s="1"/>
  <c r="BG190" i="33"/>
  <c r="BG499" i="33" s="1"/>
  <c r="AJ197" i="33"/>
  <c r="AJ506" i="33" s="1"/>
  <c r="BB138" i="33"/>
  <c r="BB447" i="33" s="1"/>
  <c r="T152" i="33"/>
  <c r="T461" i="33" s="1"/>
  <c r="CB139" i="33"/>
  <c r="CB448" i="33" s="1"/>
  <c r="U203" i="33"/>
  <c r="U512" i="33" s="1"/>
  <c r="CF191" i="33"/>
  <c r="CF500" i="33" s="1"/>
  <c r="BI211" i="33"/>
  <c r="BI520" i="33" s="1"/>
  <c r="BY195" i="33"/>
  <c r="BY504" i="33" s="1"/>
  <c r="AH186" i="33"/>
  <c r="AH495" i="33" s="1"/>
  <c r="BJ151" i="33"/>
  <c r="BJ460" i="33" s="1"/>
  <c r="AI206" i="33"/>
  <c r="AI515" i="33" s="1"/>
  <c r="BU128" i="33"/>
  <c r="BU437" i="33" s="1"/>
  <c r="O132" i="33"/>
  <c r="O441" i="33" s="1"/>
  <c r="Z194" i="33"/>
  <c r="Z503" i="33" s="1"/>
  <c r="CC212" i="33"/>
  <c r="CC521" i="33" s="1"/>
  <c r="V190" i="33"/>
  <c r="V499" i="33" s="1"/>
  <c r="K157" i="33"/>
  <c r="K466" i="33" s="1"/>
  <c r="AM146" i="33"/>
  <c r="AM455" i="33" s="1"/>
  <c r="AG122" i="33"/>
  <c r="AG431" i="33" s="1"/>
  <c r="AV124" i="33"/>
  <c r="AV433" i="33" s="1"/>
  <c r="AG204" i="33"/>
  <c r="AG513" i="33" s="1"/>
  <c r="Q209" i="33"/>
  <c r="Q518" i="33" s="1"/>
  <c r="AK178" i="33"/>
  <c r="AK487" i="33" s="1"/>
  <c r="AH158" i="33"/>
  <c r="AH467" i="33" s="1"/>
  <c r="BJ133" i="33"/>
  <c r="BJ442" i="33" s="1"/>
  <c r="BR148" i="33"/>
  <c r="BR457" i="33" s="1"/>
  <c r="S133" i="33"/>
  <c r="S442" i="33" s="1"/>
  <c r="O135" i="33"/>
  <c r="O444" i="33" s="1"/>
  <c r="BZ121" i="33"/>
  <c r="BZ430" i="33" s="1"/>
  <c r="P206" i="33"/>
  <c r="P515" i="33" s="1"/>
  <c r="AJ163" i="33"/>
  <c r="AJ472" i="33" s="1"/>
  <c r="AG176" i="33"/>
  <c r="AG485" i="33" s="1"/>
  <c r="BA128" i="33"/>
  <c r="BA437" i="33" s="1"/>
  <c r="BH168" i="33"/>
  <c r="BH477" i="33" s="1"/>
  <c r="AK174" i="33"/>
  <c r="AK483" i="33" s="1"/>
  <c r="N135" i="33"/>
  <c r="N444" i="33" s="1"/>
  <c r="AX196" i="33"/>
  <c r="AX505" i="33" s="1"/>
  <c r="BZ157" i="33"/>
  <c r="BZ466" i="33" s="1"/>
  <c r="AQ143" i="33"/>
  <c r="AQ452" i="33" s="1"/>
  <c r="AF149" i="33"/>
  <c r="AF458" i="33" s="1"/>
  <c r="BU160" i="33"/>
  <c r="BU469" i="33" s="1"/>
  <c r="AU127" i="33"/>
  <c r="AU436" i="33" s="1"/>
  <c r="AW162" i="33"/>
  <c r="AW471" i="33" s="1"/>
  <c r="BY200" i="33"/>
  <c r="BY509" i="33" s="1"/>
  <c r="AX175" i="33"/>
  <c r="AX484" i="33" s="1"/>
  <c r="BZ156" i="33"/>
  <c r="BZ465" i="33" s="1"/>
  <c r="AU117" i="33"/>
  <c r="AU426" i="33" s="1"/>
  <c r="AB132" i="33"/>
  <c r="AB441" i="33" s="1"/>
  <c r="J145" i="33"/>
  <c r="CC205" i="33"/>
  <c r="CC514" i="33" s="1"/>
  <c r="V182" i="33"/>
  <c r="V491" i="33" s="1"/>
  <c r="AI145" i="33"/>
  <c r="AI454" i="33" s="1"/>
  <c r="P147" i="33"/>
  <c r="P456" i="33" s="1"/>
  <c r="AN212" i="33"/>
  <c r="AN521" i="33" s="1"/>
  <c r="AF177" i="33"/>
  <c r="AF486" i="33" s="1"/>
  <c r="BH206" i="33"/>
  <c r="BH515" i="33" s="1"/>
  <c r="AW137" i="33"/>
  <c r="AW446" i="33" s="1"/>
  <c r="BY181" i="33"/>
  <c r="BY490" i="33" s="1"/>
  <c r="M211" i="33"/>
  <c r="M520" i="33" s="1"/>
  <c r="BY175" i="33"/>
  <c r="BY484" i="33" s="1"/>
  <c r="AC140" i="33"/>
  <c r="AC449" i="33" s="1"/>
  <c r="AD176" i="33"/>
  <c r="AD485" i="33" s="1"/>
  <c r="CE194" i="33"/>
  <c r="CE503" i="33" s="1"/>
  <c r="BT162" i="33"/>
  <c r="BT471" i="33" s="1"/>
  <c r="M213" i="33"/>
  <c r="M522" i="33" s="1"/>
  <c r="BG184" i="33"/>
  <c r="BG493" i="33" s="1"/>
  <c r="AJ211" i="33"/>
  <c r="AJ520" i="33" s="1"/>
  <c r="AI133" i="33"/>
  <c r="AI442" i="33" s="1"/>
  <c r="AC197" i="33"/>
  <c r="AC506" i="33" s="1"/>
  <c r="AH118" i="33"/>
  <c r="AH427" i="33" s="1"/>
  <c r="AE203" i="33"/>
  <c r="AE512" i="33" s="1"/>
  <c r="L140" i="33"/>
  <c r="L449" i="33" s="1"/>
  <c r="BM156" i="33"/>
  <c r="BM465" i="33" s="1"/>
  <c r="CC132" i="33"/>
  <c r="CC441" i="33" s="1"/>
  <c r="BN180" i="33"/>
  <c r="BN489" i="33" s="1"/>
  <c r="CD136" i="33"/>
  <c r="CD445" i="33" s="1"/>
  <c r="CA177" i="33"/>
  <c r="CA486" i="33" s="1"/>
  <c r="AP194" i="33"/>
  <c r="AP503" i="33" s="1"/>
  <c r="BR142" i="33"/>
  <c r="BR451" i="33" s="1"/>
  <c r="BO209" i="33"/>
  <c r="BO518" i="33" s="1"/>
  <c r="BL135" i="33"/>
  <c r="BL444" i="33" s="1"/>
  <c r="AF115" i="33"/>
  <c r="BM203" i="33"/>
  <c r="BM512" i="33" s="1"/>
  <c r="AV156" i="33"/>
  <c r="AV465" i="33" s="1"/>
  <c r="BX170" i="33"/>
  <c r="BX479" i="33" s="1"/>
  <c r="BU203" i="33"/>
  <c r="BU512" i="33" s="1"/>
  <c r="N214" i="33"/>
  <c r="N523" i="33" s="1"/>
  <c r="AS127" i="33"/>
  <c r="AS436" i="33" s="1"/>
  <c r="BQ204" i="33"/>
  <c r="BQ513" i="33" s="1"/>
  <c r="AT134" i="33"/>
  <c r="AT443" i="33" s="1"/>
  <c r="AF173" i="33"/>
  <c r="AF482" i="33" s="1"/>
  <c r="BH205" i="33"/>
  <c r="BH514" i="33" s="1"/>
  <c r="AW134" i="33"/>
  <c r="AW443" i="33" s="1"/>
  <c r="BY172" i="33"/>
  <c r="BY481" i="33" s="1"/>
  <c r="M203" i="33"/>
  <c r="M512" i="33" s="1"/>
  <c r="AC169" i="33"/>
  <c r="AC478" i="33" s="1"/>
  <c r="AS159" i="33"/>
  <c r="AS468" i="33" s="1"/>
  <c r="AD168" i="33"/>
  <c r="AD477" i="33" s="1"/>
  <c r="AI181" i="33"/>
  <c r="AI490" i="33" s="1"/>
  <c r="AF193" i="33"/>
  <c r="AF502" i="33" s="1"/>
  <c r="AZ146" i="33"/>
  <c r="AZ455" i="33" s="1"/>
  <c r="K147" i="33"/>
  <c r="K456" i="33" s="1"/>
  <c r="AI200" i="33"/>
  <c r="AI509" i="33" s="1"/>
  <c r="AY185" i="33"/>
  <c r="AY494" i="33" s="1"/>
  <c r="BO161" i="33"/>
  <c r="BO470" i="33" s="1"/>
  <c r="W165" i="33"/>
  <c r="W474" i="33" s="1"/>
  <c r="AI147" i="33"/>
  <c r="AI456" i="33" s="1"/>
  <c r="AF160" i="33"/>
  <c r="AF469" i="33" s="1"/>
  <c r="BH192" i="33"/>
  <c r="BH501" i="33" s="1"/>
  <c r="S171" i="33"/>
  <c r="S480" i="33" s="1"/>
  <c r="AI128" i="33"/>
  <c r="AI437" i="33" s="1"/>
  <c r="BG204" i="33"/>
  <c r="BG513" i="33" s="1"/>
  <c r="Y209" i="33"/>
  <c r="Y518" i="33" s="1"/>
  <c r="AS155" i="33"/>
  <c r="AS464" i="33" s="1"/>
  <c r="AP167" i="33"/>
  <c r="AP476" i="33" s="1"/>
  <c r="BZ209" i="33"/>
  <c r="BZ518" i="33" s="1"/>
  <c r="AU184" i="33"/>
  <c r="AU493" i="33" s="1"/>
  <c r="BK148" i="33"/>
  <c r="BK457" i="33" s="1"/>
  <c r="BS135" i="33"/>
  <c r="BS444" i="33" s="1"/>
  <c r="Y157" i="33"/>
  <c r="Y466" i="33" s="1"/>
  <c r="BW172" i="33"/>
  <c r="BW481" i="33" s="1"/>
  <c r="BM151" i="33"/>
  <c r="BM460" i="33" s="1"/>
  <c r="AC166" i="33"/>
  <c r="AC475" i="33" s="1"/>
  <c r="T131" i="33"/>
  <c r="T440" i="33" s="1"/>
  <c r="AB209" i="33"/>
  <c r="AB518" i="33" s="1"/>
  <c r="AR199" i="33"/>
  <c r="AR508" i="33" s="1"/>
  <c r="Q140" i="33"/>
  <c r="Q449" i="33" s="1"/>
  <c r="AS194" i="33"/>
  <c r="AS503" i="33" s="1"/>
  <c r="AP188" i="33"/>
  <c r="AP497" i="33" s="1"/>
  <c r="BR159" i="33"/>
  <c r="BR468" i="33" s="1"/>
  <c r="V116" i="33"/>
  <c r="V425" i="33" s="1"/>
  <c r="BK194" i="33"/>
  <c r="BK503" i="33" s="1"/>
  <c r="BS176" i="33"/>
  <c r="BS485" i="33" s="1"/>
  <c r="P138" i="33"/>
  <c r="P447" i="33" s="1"/>
  <c r="AR180" i="33"/>
  <c r="AR489" i="33" s="1"/>
  <c r="AO198" i="33"/>
  <c r="AO507" i="33" s="1"/>
  <c r="BI150" i="33"/>
  <c r="BI459" i="33" s="1"/>
  <c r="AC150" i="33"/>
  <c r="AC459" i="33" s="1"/>
  <c r="BA201" i="33"/>
  <c r="BA510" i="33" s="1"/>
  <c r="BQ188" i="33"/>
  <c r="BQ497" i="33" s="1"/>
  <c r="BB188" i="33"/>
  <c r="BB497" i="33" s="1"/>
  <c r="M135" i="33"/>
  <c r="M444" i="33" s="1"/>
  <c r="AF135" i="33"/>
  <c r="AF444" i="33" s="1"/>
  <c r="AC190" i="33"/>
  <c r="AC499" i="33" s="1"/>
  <c r="L123" i="33"/>
  <c r="L432" i="33" s="1"/>
  <c r="T157" i="33"/>
  <c r="T466" i="33" s="1"/>
  <c r="AJ144" i="33"/>
  <c r="AJ453" i="33" s="1"/>
  <c r="BH184" i="33"/>
  <c r="BH493" i="33" s="1"/>
  <c r="BQ135" i="33"/>
  <c r="BQ444" i="33" s="1"/>
  <c r="AJ187" i="33"/>
  <c r="AJ496" i="33" s="1"/>
  <c r="AC152" i="33"/>
  <c r="AC461" i="33" s="1"/>
  <c r="AI160" i="33"/>
  <c r="AI469" i="33" s="1"/>
  <c r="BX181" i="33"/>
  <c r="BX490" i="33" s="1"/>
  <c r="N168" i="33"/>
  <c r="N477" i="33" s="1"/>
  <c r="AX214" i="33"/>
  <c r="AX523" i="33" s="1"/>
  <c r="BZ172" i="33"/>
  <c r="BZ481" i="33" s="1"/>
  <c r="AQ164" i="33"/>
  <c r="AQ473" i="33" s="1"/>
  <c r="AF182" i="33"/>
  <c r="AF491" i="33" s="1"/>
  <c r="AV167" i="33"/>
  <c r="AV476" i="33" s="1"/>
  <c r="BL150" i="33"/>
  <c r="BL459" i="33" s="1"/>
  <c r="CB131" i="33"/>
  <c r="CB440" i="33" s="1"/>
  <c r="AG119" i="33"/>
  <c r="AG428" i="33" s="1"/>
  <c r="AD138" i="33"/>
  <c r="AD447" i="33" s="1"/>
  <c r="AA194" i="33"/>
  <c r="AA503" i="33" s="1"/>
  <c r="AN169" i="33"/>
  <c r="AN478" i="33" s="1"/>
  <c r="Q172" i="33"/>
  <c r="Q481" i="33" s="1"/>
  <c r="CC190" i="33"/>
  <c r="CC499" i="33" s="1"/>
  <c r="J190" i="33"/>
  <c r="Y161" i="33"/>
  <c r="Y470" i="33" s="1"/>
  <c r="BA210" i="33"/>
  <c r="BA519" i="33" s="1"/>
  <c r="R144" i="33"/>
  <c r="R453" i="33" s="1"/>
  <c r="BB181" i="33"/>
  <c r="BB490" i="33" s="1"/>
  <c r="AE116" i="33"/>
  <c r="AE425" i="33" s="1"/>
  <c r="BX129" i="33"/>
  <c r="BX438" i="33" s="1"/>
  <c r="P194" i="33"/>
  <c r="P503" i="33" s="1"/>
  <c r="J153" i="33"/>
  <c r="AG211" i="33"/>
  <c r="AG520" i="33" s="1"/>
  <c r="BA177" i="33"/>
  <c r="BA486" i="33" s="1"/>
  <c r="Z182" i="33"/>
  <c r="Z491" i="33" s="1"/>
  <c r="BB143" i="33"/>
  <c r="BB452" i="33" s="1"/>
  <c r="BB170" i="33"/>
  <c r="BB479" i="33" s="1"/>
  <c r="BZ199" i="33"/>
  <c r="BZ508" i="33" s="1"/>
  <c r="BI133" i="33"/>
  <c r="BI442" i="33" s="1"/>
  <c r="BF149" i="33"/>
  <c r="BF458" i="33" s="1"/>
  <c r="BF132" i="33"/>
  <c r="BF441" i="33" s="1"/>
  <c r="BG181" i="33"/>
  <c r="BG490" i="33" s="1"/>
  <c r="Q196" i="33"/>
  <c r="Q505" i="33" s="1"/>
  <c r="CC185" i="33"/>
  <c r="CC494" i="33" s="1"/>
  <c r="J211" i="33"/>
  <c r="Z191" i="33"/>
  <c r="Z500" i="33" s="1"/>
  <c r="R168" i="33"/>
  <c r="R477" i="33" s="1"/>
  <c r="BB182" i="33"/>
  <c r="BB491" i="33" s="1"/>
  <c r="S173" i="33"/>
  <c r="S482" i="33" s="1"/>
  <c r="AU146" i="33"/>
  <c r="AU455" i="33" s="1"/>
  <c r="BO144" i="33"/>
  <c r="BO453" i="33" s="1"/>
  <c r="X204" i="33"/>
  <c r="X513" i="33" s="1"/>
  <c r="AS213" i="33"/>
  <c r="AS522" i="33" s="1"/>
  <c r="K185" i="33"/>
  <c r="K494" i="33" s="1"/>
  <c r="AM134" i="33"/>
  <c r="AM443" i="33" s="1"/>
  <c r="AB172" i="33"/>
  <c r="AB481" i="33" s="1"/>
  <c r="BF200" i="33"/>
  <c r="BF509" i="33" s="1"/>
  <c r="BV145" i="33"/>
  <c r="BV454" i="33" s="1"/>
  <c r="AJ125" i="33"/>
  <c r="AJ434" i="33" s="1"/>
  <c r="AN155" i="33"/>
  <c r="AN464" i="33" s="1"/>
  <c r="BP173" i="33"/>
  <c r="BP482" i="33" s="1"/>
  <c r="BM192" i="33"/>
  <c r="BM501" i="33" s="1"/>
  <c r="BF122" i="33"/>
  <c r="BF431" i="33" s="1"/>
  <c r="AT177" i="33"/>
  <c r="AT486" i="33" s="1"/>
  <c r="W151" i="33"/>
  <c r="W460" i="33" s="1"/>
  <c r="AM135" i="33"/>
  <c r="AM444" i="33" s="1"/>
  <c r="X153" i="33"/>
  <c r="X462" i="33" s="1"/>
  <c r="AZ195" i="33"/>
  <c r="AZ504" i="33" s="1"/>
  <c r="Y206" i="33"/>
  <c r="Y515" i="33" s="1"/>
  <c r="AS169" i="33"/>
  <c r="AS478" i="33" s="1"/>
  <c r="AJ151" i="33"/>
  <c r="AJ460" i="33" s="1"/>
  <c r="BH195" i="33"/>
  <c r="BH504" i="33" s="1"/>
  <c r="BX173" i="33"/>
  <c r="BX482" i="33" s="1"/>
  <c r="BE122" i="33"/>
  <c r="BE431" i="33" s="1"/>
  <c r="AX172" i="33"/>
  <c r="AX481" i="33" s="1"/>
  <c r="BZ134" i="33"/>
  <c r="BZ443" i="33" s="1"/>
  <c r="BW213" i="33"/>
  <c r="BW522" i="33" s="1"/>
  <c r="CB130" i="33"/>
  <c r="CB439" i="33" s="1"/>
  <c r="BE125" i="33"/>
  <c r="BE434" i="33" s="1"/>
  <c r="AP212" i="33"/>
  <c r="AP521" i="33" s="1"/>
  <c r="BF155" i="33"/>
  <c r="BF464" i="33" s="1"/>
  <c r="AI124" i="33"/>
  <c r="AI433" i="33" s="1"/>
  <c r="CD197" i="33"/>
  <c r="CD506" i="33" s="1"/>
  <c r="O147" i="33"/>
  <c r="O456" i="33" s="1"/>
  <c r="BI137" i="33"/>
  <c r="BI446" i="33" s="1"/>
  <c r="BG140" i="33"/>
  <c r="BG449" i="33" s="1"/>
  <c r="Z172" i="33"/>
  <c r="Z481" i="33" s="1"/>
  <c r="AX212" i="33"/>
  <c r="AX521" i="33" s="1"/>
  <c r="AN188" i="33"/>
  <c r="AN497" i="33" s="1"/>
  <c r="BP209" i="33"/>
  <c r="BP518" i="33" s="1"/>
  <c r="BE152" i="33"/>
  <c r="BE461" i="33" s="1"/>
  <c r="BI117" i="33"/>
  <c r="BI426" i="33" s="1"/>
  <c r="AL198" i="33"/>
  <c r="AL507" i="33" s="1"/>
  <c r="O170" i="33"/>
  <c r="O479" i="33" s="1"/>
  <c r="AE151" i="33"/>
  <c r="AE460" i="33" s="1"/>
  <c r="X214" i="33"/>
  <c r="X523" i="33" s="1"/>
  <c r="AR154" i="33"/>
  <c r="AR463" i="33" s="1"/>
  <c r="Q169" i="33"/>
  <c r="Q478" i="33" s="1"/>
  <c r="AK122" i="33"/>
  <c r="AK431" i="33" s="1"/>
  <c r="AK207" i="33"/>
  <c r="AK516" i="33" s="1"/>
  <c r="N138" i="33"/>
  <c r="N447" i="33" s="1"/>
  <c r="BJ118" i="33"/>
  <c r="BJ427" i="33" s="1"/>
  <c r="O189" i="33"/>
  <c r="O498" i="33" s="1"/>
  <c r="BW155" i="33"/>
  <c r="BW464" i="33" s="1"/>
  <c r="L151" i="33"/>
  <c r="L460" i="33" s="1"/>
  <c r="AX206" i="33"/>
  <c r="AX515" i="33" s="1"/>
  <c r="BR118" i="33"/>
  <c r="BR427" i="33" s="1"/>
  <c r="BG189" i="33"/>
  <c r="BG498" i="33" s="1"/>
  <c r="BL139" i="33"/>
  <c r="BL448" i="33" s="1"/>
  <c r="AW165" i="33"/>
  <c r="AW474" i="33" s="1"/>
  <c r="CC189" i="33"/>
  <c r="CC498" i="33" s="1"/>
  <c r="BY152" i="33"/>
  <c r="BY461" i="33" s="1"/>
  <c r="BS180" i="33"/>
  <c r="BS489" i="33" s="1"/>
  <c r="BA211" i="33"/>
  <c r="BA520" i="33" s="1"/>
  <c r="BY125" i="33"/>
  <c r="BY434" i="33" s="1"/>
  <c r="AQ181" i="33"/>
  <c r="AQ490" i="33" s="1"/>
  <c r="P128" i="33"/>
  <c r="P437" i="33" s="1"/>
  <c r="AR175" i="33"/>
  <c r="AR484" i="33" s="1"/>
  <c r="AP145" i="33"/>
  <c r="AP454" i="33" s="1"/>
  <c r="CD207" i="33"/>
  <c r="CD516" i="33" s="1"/>
  <c r="AA160" i="33"/>
  <c r="AA469" i="33" s="1"/>
  <c r="BG169" i="33"/>
  <c r="BG478" i="33" s="1"/>
  <c r="BC189" i="33"/>
  <c r="BC498" i="33" s="1"/>
  <c r="BE161" i="33"/>
  <c r="BE470" i="33" s="1"/>
  <c r="U117" i="33"/>
  <c r="U426" i="33" s="1"/>
  <c r="CD133" i="33"/>
  <c r="CD442" i="33" s="1"/>
  <c r="W203" i="33"/>
  <c r="W512" i="33" s="1"/>
  <c r="BS196" i="33"/>
  <c r="BS505" i="33" s="1"/>
  <c r="CA186" i="33"/>
  <c r="CA495" i="33" s="1"/>
  <c r="AU120" i="33"/>
  <c r="AU429" i="33" s="1"/>
  <c r="AB159" i="33"/>
  <c r="AB468" i="33" s="1"/>
  <c r="Y164" i="33"/>
  <c r="Y473" i="33" s="1"/>
  <c r="BA213" i="33"/>
  <c r="BA522" i="33" s="1"/>
  <c r="AR147" i="33"/>
  <c r="AR456" i="33" s="1"/>
  <c r="BP199" i="33"/>
  <c r="BP508" i="33" s="1"/>
  <c r="CF161" i="33"/>
  <c r="CF470" i="33" s="1"/>
  <c r="BI201" i="33"/>
  <c r="BI510" i="33" s="1"/>
  <c r="AI169" i="33"/>
  <c r="AI478" i="33" s="1"/>
  <c r="BI181" i="33"/>
  <c r="BI490" i="33" s="1"/>
  <c r="U134" i="33"/>
  <c r="U443" i="33" s="1"/>
  <c r="AS178" i="33"/>
  <c r="AS487" i="33" s="1"/>
  <c r="Q144" i="33"/>
  <c r="Q453" i="33" s="1"/>
  <c r="AS198" i="33"/>
  <c r="AS507" i="33" s="1"/>
  <c r="AP192" i="33"/>
  <c r="AP501" i="33" s="1"/>
  <c r="BR163" i="33"/>
  <c r="BR472" i="33" s="1"/>
  <c r="AT115" i="33"/>
  <c r="BK196" i="33"/>
  <c r="BK505" i="33" s="1"/>
  <c r="BS168" i="33"/>
  <c r="BS477" i="33" s="1"/>
  <c r="AW151" i="33"/>
  <c r="AW460" i="33" s="1"/>
  <c r="AM156" i="33"/>
  <c r="AM465" i="33" s="1"/>
  <c r="Z125" i="33"/>
  <c r="Z434" i="33" s="1"/>
  <c r="AO159" i="33"/>
  <c r="AO468" i="33" s="1"/>
  <c r="BE140" i="33"/>
  <c r="BE449" i="33" s="1"/>
  <c r="AX118" i="33"/>
  <c r="AX427" i="33" s="1"/>
  <c r="K127" i="33"/>
  <c r="K436" i="33" s="1"/>
  <c r="K155" i="33"/>
  <c r="K464" i="33" s="1"/>
  <c r="AU191" i="33"/>
  <c r="AU500" i="33" s="1"/>
  <c r="J143" i="33"/>
  <c r="J207" i="33"/>
  <c r="Z156" i="33"/>
  <c r="Z465" i="33" s="1"/>
  <c r="AX200" i="33"/>
  <c r="AX509" i="33" s="1"/>
  <c r="BN151" i="33"/>
  <c r="BN460" i="33" s="1"/>
  <c r="CC199" i="33"/>
  <c r="CC508" i="33" s="1"/>
  <c r="V156" i="33"/>
  <c r="V465" i="33" s="1"/>
  <c r="T163" i="33"/>
  <c r="T472" i="33" s="1"/>
  <c r="BU148" i="33"/>
  <c r="BU457" i="33" s="1"/>
  <c r="CA129" i="33"/>
  <c r="CA438" i="33" s="1"/>
  <c r="R139" i="33"/>
  <c r="R448" i="33" s="1"/>
  <c r="AP164" i="33"/>
  <c r="AP473" i="33" s="1"/>
  <c r="BR173" i="33"/>
  <c r="BR482" i="33" s="1"/>
  <c r="BG186" i="33"/>
  <c r="BG495" i="33" s="1"/>
  <c r="AV130" i="33"/>
  <c r="AV439" i="33" s="1"/>
  <c r="BX148" i="33"/>
  <c r="BX457" i="33" s="1"/>
  <c r="U173" i="33"/>
  <c r="U482" i="33" s="1"/>
  <c r="AK143" i="33"/>
  <c r="AK452" i="33" s="1"/>
  <c r="V183" i="33"/>
  <c r="V492" i="33" s="1"/>
  <c r="Z213" i="33"/>
  <c r="Z522" i="33" s="1"/>
  <c r="BB153" i="33"/>
  <c r="BB462" i="33" s="1"/>
  <c r="AB182" i="33"/>
  <c r="AB491" i="33" s="1"/>
  <c r="AO118" i="33"/>
  <c r="AO427" i="33" s="1"/>
  <c r="AB137" i="33"/>
  <c r="AB446" i="33" s="1"/>
  <c r="BA146" i="33"/>
  <c r="BA455" i="33" s="1"/>
  <c r="BY210" i="33"/>
  <c r="BY519" i="33" s="1"/>
  <c r="AI150" i="33"/>
  <c r="AI459" i="33" s="1"/>
  <c r="Q202" i="33"/>
  <c r="Q511" i="33" s="1"/>
  <c r="AK154" i="33"/>
  <c r="AK463" i="33" s="1"/>
  <c r="BX213" i="33"/>
  <c r="BX522" i="33" s="1"/>
  <c r="CF118" i="33"/>
  <c r="M145" i="33"/>
  <c r="M454" i="33" s="1"/>
  <c r="AK184" i="33"/>
  <c r="AK493" i="33" s="1"/>
  <c r="AB168" i="33"/>
  <c r="AB477" i="33" s="1"/>
  <c r="Y156" i="33"/>
  <c r="Y465" i="33" s="1"/>
  <c r="BA204" i="33"/>
  <c r="BA513" i="33" s="1"/>
  <c r="AR133" i="33"/>
  <c r="AR442" i="33" s="1"/>
  <c r="BP179" i="33"/>
  <c r="BP488" i="33" s="1"/>
  <c r="CF152" i="33"/>
  <c r="M175" i="33"/>
  <c r="M484" i="33" s="1"/>
  <c r="R179" i="33"/>
  <c r="R488" i="33" s="1"/>
  <c r="BB203" i="33"/>
  <c r="BB512" i="33" s="1"/>
  <c r="AQ199" i="33"/>
  <c r="AQ508" i="33" s="1"/>
  <c r="X131" i="33"/>
  <c r="X440" i="33" s="1"/>
  <c r="AV210" i="33"/>
  <c r="AV519" i="33" s="1"/>
  <c r="BL211" i="33"/>
  <c r="BL520" i="33" s="1"/>
  <c r="CB171" i="33"/>
  <c r="CB480" i="33" s="1"/>
  <c r="BW177" i="33"/>
  <c r="BW486" i="33" s="1"/>
  <c r="BL131" i="33"/>
  <c r="BL440" i="33" s="1"/>
  <c r="AH123" i="33"/>
  <c r="AH432" i="33" s="1"/>
  <c r="AQ159" i="33"/>
  <c r="AQ468" i="33" s="1"/>
  <c r="BO211" i="33"/>
  <c r="BO520" i="33" s="1"/>
  <c r="CE192" i="33"/>
  <c r="CE501" i="33" s="1"/>
  <c r="BH207" i="33"/>
  <c r="BH516" i="33" s="1"/>
  <c r="BF137" i="33"/>
  <c r="BF446" i="33" s="1"/>
  <c r="AM169" i="33"/>
  <c r="AM478" i="33" s="1"/>
  <c r="CE122" i="33"/>
  <c r="CE431" i="33" s="1"/>
  <c r="AO183" i="33"/>
  <c r="AO492" i="33" s="1"/>
  <c r="BE166" i="33"/>
  <c r="BE475" i="33" s="1"/>
  <c r="AH193" i="33"/>
  <c r="AH502" i="33" s="1"/>
  <c r="BF203" i="33"/>
  <c r="BF512" i="33" s="1"/>
  <c r="AW149" i="33"/>
  <c r="AW458" i="33" s="1"/>
  <c r="BY173" i="33"/>
  <c r="BY482" i="33" s="1"/>
  <c r="AX156" i="33"/>
  <c r="AX465" i="33" s="1"/>
  <c r="BZ145" i="33"/>
  <c r="BZ454" i="33" s="1"/>
  <c r="O213" i="33"/>
  <c r="O522" i="33" s="1"/>
  <c r="AE161" i="33"/>
  <c r="AE470" i="33" s="1"/>
  <c r="AU135" i="33"/>
  <c r="AU444" i="33" s="1"/>
  <c r="BI207" i="33"/>
  <c r="BI516" i="33" s="1"/>
  <c r="AE123" i="33"/>
  <c r="AE432" i="33" s="1"/>
  <c r="BD117" i="33"/>
  <c r="BD426" i="33" s="1"/>
  <c r="U163" i="33"/>
  <c r="U472" i="33" s="1"/>
  <c r="CE159" i="33"/>
  <c r="CE468" i="33" s="1"/>
  <c r="L177" i="33"/>
  <c r="L486" i="33" s="1"/>
  <c r="AT142" i="33"/>
  <c r="AT451" i="33" s="1"/>
  <c r="BS152" i="33"/>
  <c r="BS461" i="33" s="1"/>
  <c r="AK195" i="33"/>
  <c r="AK504" i="33" s="1"/>
  <c r="AH189" i="33"/>
  <c r="AH498" i="33" s="1"/>
  <c r="BJ162" i="33"/>
  <c r="BJ471" i="33" s="1"/>
  <c r="BR205" i="33"/>
  <c r="BR514" i="33" s="1"/>
  <c r="AT121" i="33"/>
  <c r="AT430" i="33" s="1"/>
  <c r="O191" i="33"/>
  <c r="O500" i="33" s="1"/>
  <c r="BN168" i="33"/>
  <c r="BN477" i="33" s="1"/>
  <c r="AE163" i="33"/>
  <c r="AE472" i="33" s="1"/>
  <c r="K116" i="33"/>
  <c r="K425" i="33" s="1"/>
  <c r="Y139" i="33"/>
  <c r="Y448" i="33" s="1"/>
  <c r="AO124" i="33"/>
  <c r="AO433" i="33" s="1"/>
  <c r="BM200" i="33"/>
  <c r="BM509" i="33" s="1"/>
  <c r="AP186" i="33"/>
  <c r="AP495" i="33" s="1"/>
  <c r="BM140" i="33"/>
  <c r="BM449" i="33" s="1"/>
  <c r="BN141" i="33"/>
  <c r="BN450" i="33" s="1"/>
  <c r="BN145" i="33"/>
  <c r="BN454" i="33" s="1"/>
  <c r="BC185" i="33"/>
  <c r="BC494" i="33" s="1"/>
  <c r="P184" i="33"/>
  <c r="P493" i="33" s="1"/>
  <c r="AF170" i="33"/>
  <c r="AF479" i="33" s="1"/>
  <c r="BV133" i="33"/>
  <c r="BV442" i="33" s="1"/>
  <c r="AM161" i="33"/>
  <c r="AM470" i="33" s="1"/>
  <c r="BP127" i="33"/>
  <c r="BP436" i="33" s="1"/>
  <c r="AO134" i="33"/>
  <c r="AO443" i="33" s="1"/>
  <c r="BM205" i="33"/>
  <c r="BM514" i="33" s="1"/>
  <c r="AP204" i="33"/>
  <c r="AP513" i="33" s="1"/>
  <c r="AF128" i="33"/>
  <c r="AF437" i="33" s="1"/>
  <c r="BH166" i="33"/>
  <c r="BH475" i="33" s="1"/>
  <c r="AG172" i="33"/>
  <c r="AG481" i="33" s="1"/>
  <c r="BA124" i="33"/>
  <c r="BA433" i="33" s="1"/>
  <c r="BH151" i="33"/>
  <c r="BH460" i="33" s="1"/>
  <c r="CF206" i="33"/>
  <c r="CF515" i="33" s="1"/>
  <c r="V209" i="33"/>
  <c r="V518" i="33" s="1"/>
  <c r="AL159" i="33"/>
  <c r="AL468" i="33" s="1"/>
  <c r="BG152" i="33"/>
  <c r="BG461" i="33" s="1"/>
  <c r="AF168" i="33"/>
  <c r="AF477" i="33" s="1"/>
  <c r="BH203" i="33"/>
  <c r="BH512" i="33" s="1"/>
  <c r="S187" i="33"/>
  <c r="S496" i="33" s="1"/>
  <c r="AI146" i="33"/>
  <c r="AI455" i="33" s="1"/>
  <c r="AY126" i="33"/>
  <c r="AY435" i="33" s="1"/>
  <c r="BW182" i="33"/>
  <c r="BW491" i="33" s="1"/>
  <c r="AP181" i="33"/>
  <c r="AP490" i="33" s="1"/>
  <c r="BZ214" i="33"/>
  <c r="BZ523" i="33" s="1"/>
  <c r="BO205" i="33"/>
  <c r="BO514" i="33" s="1"/>
  <c r="BT208" i="33"/>
  <c r="BT517" i="33" s="1"/>
  <c r="BL117" i="33"/>
  <c r="BL426" i="33" s="1"/>
  <c r="Q164" i="33"/>
  <c r="Q473" i="33" s="1"/>
  <c r="AG129" i="33"/>
  <c r="AG438" i="33" s="1"/>
  <c r="AC189" i="33"/>
  <c r="AC498" i="33" s="1"/>
  <c r="Z166" i="33"/>
  <c r="Z475" i="33" s="1"/>
  <c r="BJ196" i="33"/>
  <c r="BJ505" i="33" s="1"/>
  <c r="BJ201" i="33"/>
  <c r="BJ510" i="33" s="1"/>
  <c r="BZ140" i="33"/>
  <c r="BZ449" i="33" s="1"/>
  <c r="BC164" i="33"/>
  <c r="BC473" i="33" s="1"/>
  <c r="O166" i="33"/>
  <c r="O475" i="33" s="1"/>
  <c r="AF194" i="33"/>
  <c r="AF503" i="33" s="1"/>
  <c r="AZ169" i="33"/>
  <c r="AZ478" i="33" s="1"/>
  <c r="AW212" i="33"/>
  <c r="AW521" i="33" s="1"/>
  <c r="BY199" i="33"/>
  <c r="BY508" i="33" s="1"/>
  <c r="BR129" i="33"/>
  <c r="BR438" i="33" s="1"/>
  <c r="U124" i="33"/>
  <c r="U433" i="33" s="1"/>
  <c r="AS206" i="33"/>
  <c r="AS515" i="33" s="1"/>
  <c r="CC183" i="33"/>
  <c r="CC492" i="33" s="1"/>
  <c r="V164" i="33"/>
  <c r="V473" i="33" s="1"/>
  <c r="T178" i="33"/>
  <c r="T487" i="33" s="1"/>
  <c r="BU164" i="33"/>
  <c r="BU473" i="33" s="1"/>
  <c r="CC121" i="33"/>
  <c r="CC430" i="33" s="1"/>
  <c r="AJ189" i="33"/>
  <c r="AJ498" i="33" s="1"/>
  <c r="M192" i="33"/>
  <c r="M501" i="33" s="1"/>
  <c r="L145" i="33"/>
  <c r="L454" i="33" s="1"/>
  <c r="CB207" i="33"/>
  <c r="CB516" i="33" s="1"/>
  <c r="AK181" i="33"/>
  <c r="AK490" i="33" s="1"/>
  <c r="BP172" i="33"/>
  <c r="BP481" i="33" s="1"/>
  <c r="BP115" i="33"/>
  <c r="CD157" i="33"/>
  <c r="CD466" i="33" s="1"/>
  <c r="L157" i="33"/>
  <c r="L466" i="33" s="1"/>
  <c r="J140" i="33"/>
  <c r="AT175" i="33"/>
  <c r="AT484" i="33" s="1"/>
  <c r="AD143" i="33"/>
  <c r="AD452" i="33" s="1"/>
  <c r="BT164" i="33"/>
  <c r="BT473" i="33" s="1"/>
  <c r="CF170" i="33"/>
  <c r="CF479" i="33" s="1"/>
  <c r="CE209" i="33"/>
  <c r="CE518" i="33" s="1"/>
  <c r="AV142" i="33"/>
  <c r="AV451" i="33" s="1"/>
  <c r="BX169" i="33"/>
  <c r="BX478" i="33" s="1"/>
  <c r="K201" i="33"/>
  <c r="K510" i="33" s="1"/>
  <c r="AA175" i="33"/>
  <c r="AA484" i="33" s="1"/>
  <c r="AZ201" i="33"/>
  <c r="AZ510" i="33" s="1"/>
  <c r="BP166" i="33"/>
  <c r="BP475" i="33" s="1"/>
  <c r="CD182" i="33"/>
  <c r="CD491" i="33" s="1"/>
  <c r="W208" i="33"/>
  <c r="W517" i="33" s="1"/>
  <c r="BW145" i="33"/>
  <c r="BW454" i="33" s="1"/>
  <c r="AW139" i="33"/>
  <c r="AW448" i="33" s="1"/>
  <c r="BM124" i="33"/>
  <c r="BM433" i="33" s="1"/>
  <c r="AO116" i="33"/>
  <c r="AO425" i="33" s="1"/>
  <c r="AB175" i="33"/>
  <c r="AB484" i="33" s="1"/>
  <c r="BN154" i="33"/>
  <c r="BN463" i="33" s="1"/>
  <c r="AE154" i="33"/>
  <c r="AE463" i="33" s="1"/>
  <c r="BW116" i="33"/>
  <c r="BW425" i="33" s="1"/>
  <c r="Y124" i="33"/>
  <c r="Y433" i="33" s="1"/>
  <c r="AW198" i="33"/>
  <c r="AW507" i="33" s="1"/>
  <c r="BM182" i="33"/>
  <c r="BM491" i="33" s="1"/>
  <c r="CC160" i="33"/>
  <c r="CC469" i="33" s="1"/>
  <c r="M134" i="33"/>
  <c r="M443" i="33" s="1"/>
  <c r="AG175" i="33"/>
  <c r="AG484" i="33" s="1"/>
  <c r="BT163" i="33"/>
  <c r="BT472" i="33" s="1"/>
  <c r="M149" i="33"/>
  <c r="M458" i="33" s="1"/>
  <c r="CC157" i="33"/>
  <c r="CC466" i="33" s="1"/>
  <c r="V159" i="33"/>
  <c r="V468" i="33" s="1"/>
  <c r="U120" i="33"/>
  <c r="U429" i="33" s="1"/>
  <c r="AD150" i="33"/>
  <c r="AD459" i="33" s="1"/>
  <c r="BZ186" i="33"/>
  <c r="BZ495" i="33" s="1"/>
  <c r="AE205" i="33"/>
  <c r="AE514" i="33" s="1"/>
  <c r="BG187" i="33"/>
  <c r="BG496" i="33" s="1"/>
  <c r="R146" i="33"/>
  <c r="R455" i="33" s="1"/>
  <c r="BC151" i="33"/>
  <c r="BC460" i="33" s="1"/>
  <c r="BS177" i="33"/>
  <c r="BS486" i="33" s="1"/>
  <c r="CA181" i="33"/>
  <c r="CA490" i="33" s="1"/>
  <c r="AB196" i="33"/>
  <c r="AB505" i="33" s="1"/>
  <c r="Y199" i="33"/>
  <c r="Y508" i="33" s="1"/>
  <c r="AS161" i="33"/>
  <c r="AS470" i="33" s="1"/>
  <c r="AR213" i="33"/>
  <c r="AR522" i="33" s="1"/>
  <c r="BH164" i="33"/>
  <c r="BH473" i="33" s="1"/>
  <c r="AK206" i="33"/>
  <c r="AK515" i="33" s="1"/>
  <c r="N152" i="33"/>
  <c r="N461" i="33" s="1"/>
  <c r="BW133" i="33"/>
  <c r="BW442" i="33" s="1"/>
  <c r="Y141" i="33"/>
  <c r="Y450" i="33" s="1"/>
  <c r="BA190" i="33"/>
  <c r="BA499" i="33" s="1"/>
  <c r="AZ189" i="33"/>
  <c r="AZ498" i="33" s="1"/>
  <c r="BP150" i="33"/>
  <c r="BP459" i="33" s="1"/>
  <c r="AB115" i="33"/>
  <c r="M155" i="33"/>
  <c r="M464" i="33" s="1"/>
  <c r="BF186" i="33"/>
  <c r="BF495" i="33" s="1"/>
  <c r="AT124" i="33"/>
  <c r="AT433" i="33" s="1"/>
  <c r="BW139" i="33"/>
  <c r="BW448" i="33" s="1"/>
  <c r="BE191" i="33"/>
  <c r="BE500" i="33" s="1"/>
  <c r="BU172" i="33"/>
  <c r="BU481" i="33" s="1"/>
  <c r="AO120" i="33"/>
  <c r="AO429" i="33" s="1"/>
  <c r="BV186" i="33"/>
  <c r="BV495" i="33" s="1"/>
  <c r="BU124" i="33"/>
  <c r="BU433" i="33" s="1"/>
  <c r="AH194" i="33"/>
  <c r="AH503" i="33" s="1"/>
  <c r="BR206" i="33"/>
  <c r="BR515" i="33" s="1"/>
  <c r="AI199" i="33"/>
  <c r="AI508" i="33" s="1"/>
  <c r="Q186" i="33"/>
  <c r="Q495" i="33" s="1"/>
  <c r="CC201" i="33"/>
  <c r="CC510" i="33" s="1"/>
  <c r="AS143" i="33"/>
  <c r="AS452" i="33" s="1"/>
  <c r="AV213" i="33"/>
  <c r="AV522" i="33" s="1"/>
  <c r="BP165" i="33"/>
  <c r="BP474" i="33" s="1"/>
  <c r="AO165" i="33"/>
  <c r="AO474" i="33" s="1"/>
  <c r="BQ207" i="33"/>
  <c r="BQ516" i="33" s="1"/>
  <c r="BI118" i="33"/>
  <c r="BI427" i="33" s="1"/>
  <c r="BR178" i="33"/>
  <c r="BR487" i="33" s="1"/>
  <c r="BR121" i="33"/>
  <c r="BR430" i="33" s="1"/>
  <c r="AC149" i="33"/>
  <c r="AC458" i="33" s="1"/>
  <c r="Z167" i="33"/>
  <c r="Z476" i="33" s="1"/>
  <c r="BJ199" i="33"/>
  <c r="BJ508" i="33" s="1"/>
  <c r="BJ202" i="33"/>
  <c r="BJ511" i="33" s="1"/>
  <c r="BZ155" i="33"/>
  <c r="BZ464" i="33" s="1"/>
  <c r="AU116" i="33"/>
  <c r="AU425" i="33" s="1"/>
  <c r="AF169" i="33"/>
  <c r="AF478" i="33" s="1"/>
  <c r="BH194" i="33"/>
  <c r="BH503" i="33" s="1"/>
  <c r="AW132" i="33"/>
  <c r="AW441" i="33" s="1"/>
  <c r="BY176" i="33"/>
  <c r="BY485" i="33" s="1"/>
  <c r="M191" i="33"/>
  <c r="M500" i="33" s="1"/>
  <c r="AC164" i="33"/>
  <c r="AC473" i="33" s="1"/>
  <c r="AS148" i="33"/>
  <c r="AS457" i="33" s="1"/>
  <c r="BQ198" i="33"/>
  <c r="BQ507" i="33" s="1"/>
  <c r="AF132" i="33"/>
  <c r="AF441" i="33" s="1"/>
  <c r="BH170" i="33"/>
  <c r="BH479" i="33" s="1"/>
  <c r="BE186" i="33"/>
  <c r="BE495" i="33" s="1"/>
  <c r="BY126" i="33"/>
  <c r="BY435" i="33" s="1"/>
  <c r="U207" i="33"/>
  <c r="U516" i="33" s="1"/>
  <c r="BQ119" i="33"/>
  <c r="BQ428" i="33" s="1"/>
  <c r="BR197" i="33"/>
  <c r="BR506" i="33" s="1"/>
  <c r="BV191" i="33"/>
  <c r="BV500" i="33" s="1"/>
  <c r="O195" i="33"/>
  <c r="O504" i="33" s="1"/>
  <c r="BO138" i="33"/>
  <c r="BO447" i="33" s="1"/>
  <c r="CB179" i="33"/>
  <c r="CB488" i="33" s="1"/>
  <c r="BE174" i="33"/>
  <c r="BE483" i="33" s="1"/>
  <c r="AH192" i="33"/>
  <c r="AH501" i="33" s="1"/>
  <c r="BF211" i="33"/>
  <c r="BF520" i="33" s="1"/>
  <c r="BU166" i="33"/>
  <c r="BU475" i="33" s="1"/>
  <c r="N159" i="33"/>
  <c r="N468" i="33" s="1"/>
  <c r="BV169" i="33"/>
  <c r="BV478" i="33" s="1"/>
  <c r="O211" i="33"/>
  <c r="O520" i="33" s="1"/>
  <c r="X142" i="33"/>
  <c r="X451" i="33" s="1"/>
  <c r="AN131" i="33"/>
  <c r="AN440" i="33" s="1"/>
  <c r="L182" i="33"/>
  <c r="L491" i="33" s="1"/>
  <c r="J168" i="33"/>
  <c r="AT172" i="33"/>
  <c r="AT481" i="33" s="1"/>
  <c r="BG143" i="33"/>
  <c r="BG452" i="33" s="1"/>
  <c r="BL202" i="33"/>
  <c r="BL511" i="33" s="1"/>
  <c r="CB150" i="33"/>
  <c r="CB459" i="33" s="1"/>
  <c r="BE150" i="33"/>
  <c r="BE459" i="33" s="1"/>
  <c r="BD205" i="33"/>
  <c r="BD514" i="33" s="1"/>
  <c r="CF204" i="33"/>
  <c r="CF513" i="33" s="1"/>
  <c r="BU154" i="33"/>
  <c r="BU463" i="33" s="1"/>
  <c r="N166" i="33"/>
  <c r="N475" i="33" s="1"/>
  <c r="BI214" i="33"/>
  <c r="BI523" i="33" s="1"/>
  <c r="AL138" i="33"/>
  <c r="AL447" i="33" s="1"/>
  <c r="BJ200" i="33"/>
  <c r="BJ509" i="33" s="1"/>
  <c r="BZ144" i="33"/>
  <c r="BZ453" i="33" s="1"/>
  <c r="L165" i="33"/>
  <c r="L474" i="33" s="1"/>
  <c r="AK213" i="33"/>
  <c r="AK522" i="33" s="1"/>
  <c r="L155" i="33"/>
  <c r="L464" i="33" s="1"/>
  <c r="CF189" i="33"/>
  <c r="CF498" i="33" s="1"/>
  <c r="BA162" i="33"/>
  <c r="BA471" i="33" s="1"/>
  <c r="BY198" i="33"/>
  <c r="BY507" i="33" s="1"/>
  <c r="AB208" i="33"/>
  <c r="AB517" i="33" s="1"/>
  <c r="Y207" i="33"/>
  <c r="Y516" i="33" s="1"/>
  <c r="AS165" i="33"/>
  <c r="AS474" i="33" s="1"/>
  <c r="AJ165" i="33"/>
  <c r="AJ474" i="33" s="1"/>
  <c r="BH188" i="33"/>
  <c r="BH497" i="33" s="1"/>
  <c r="AC126" i="33"/>
  <c r="AC435" i="33" s="1"/>
  <c r="BA194" i="33"/>
  <c r="BA503" i="33" s="1"/>
  <c r="AV137" i="33"/>
  <c r="AV446" i="33" s="1"/>
  <c r="BX149" i="33"/>
  <c r="BX458" i="33" s="1"/>
  <c r="BU186" i="33"/>
  <c r="BU495" i="33" s="1"/>
  <c r="N197" i="33"/>
  <c r="N506" i="33" s="1"/>
  <c r="BA199" i="33"/>
  <c r="BA508" i="33" s="1"/>
  <c r="BQ155" i="33"/>
  <c r="BQ464" i="33" s="1"/>
  <c r="BB208" i="33"/>
  <c r="BB517" i="33" s="1"/>
  <c r="BN120" i="33"/>
  <c r="BN429" i="33" s="1"/>
  <c r="BC178" i="33"/>
  <c r="BC487" i="33" s="1"/>
  <c r="T201" i="33"/>
  <c r="T510" i="33" s="1"/>
  <c r="BU191" i="33"/>
  <c r="BU500" i="33" s="1"/>
  <c r="BM118" i="33"/>
  <c r="BM427" i="33" s="1"/>
  <c r="BN140" i="33"/>
  <c r="BN449" i="33" s="1"/>
  <c r="AQ146" i="33"/>
  <c r="AQ455" i="33" s="1"/>
  <c r="BV205" i="33"/>
  <c r="BV514" i="33" s="1"/>
  <c r="AM208" i="33"/>
  <c r="AM517" i="33" s="1"/>
  <c r="BG119" i="33"/>
  <c r="BG428" i="33" s="1"/>
  <c r="AG158" i="33"/>
  <c r="AG467" i="33" s="1"/>
  <c r="AW136" i="33"/>
  <c r="AW445" i="33" s="1"/>
  <c r="BM123" i="33"/>
  <c r="BM432" i="33" s="1"/>
  <c r="AX182" i="33"/>
  <c r="AX491" i="33" s="1"/>
  <c r="AO143" i="33"/>
  <c r="AO452" i="33" s="1"/>
  <c r="BQ186" i="33"/>
  <c r="BQ495" i="33" s="1"/>
  <c r="BN153" i="33"/>
  <c r="BN462" i="33" s="1"/>
  <c r="AE182" i="33"/>
  <c r="AE491" i="33" s="1"/>
  <c r="CA174" i="33"/>
  <c r="CA483" i="33" s="1"/>
  <c r="AM120" i="33"/>
  <c r="AM429" i="33" s="1"/>
  <c r="AI143" i="33"/>
  <c r="AI452" i="33" s="1"/>
  <c r="BN161" i="33"/>
  <c r="BN470" i="33" s="1"/>
  <c r="AW209" i="33"/>
  <c r="AW518" i="33" s="1"/>
  <c r="BQ161" i="33"/>
  <c r="BQ470" i="33" s="1"/>
  <c r="BV196" i="33"/>
  <c r="BV505" i="33" s="1"/>
  <c r="AE153" i="33"/>
  <c r="AE462" i="33" s="1"/>
  <c r="CA144" i="33"/>
  <c r="CA453" i="33" s="1"/>
  <c r="BH124" i="33"/>
  <c r="BH433" i="33" s="1"/>
  <c r="BD189" i="33"/>
  <c r="BD498" i="33" s="1"/>
  <c r="BG163" i="33"/>
  <c r="BG472" i="33" s="1"/>
  <c r="BD186" i="33"/>
  <c r="BD495" i="33" s="1"/>
  <c r="CF200" i="33"/>
  <c r="CF509" i="33" s="1"/>
  <c r="BO184" i="33"/>
  <c r="BO493" i="33" s="1"/>
  <c r="CE150" i="33"/>
  <c r="CE459" i="33" s="1"/>
  <c r="L204" i="33"/>
  <c r="L513" i="33" s="1"/>
  <c r="BX143" i="33"/>
  <c r="BX452" i="33" s="1"/>
  <c r="AX180" i="33"/>
  <c r="AX489" i="33" s="1"/>
  <c r="AA146" i="33"/>
  <c r="AA455" i="33" s="1"/>
  <c r="X166" i="33"/>
  <c r="X475" i="33" s="1"/>
  <c r="AZ208" i="33"/>
  <c r="AZ517" i="33" s="1"/>
  <c r="AP175" i="33"/>
  <c r="AP484" i="33" s="1"/>
  <c r="BN203" i="33"/>
  <c r="BN512" i="33" s="1"/>
  <c r="CD171" i="33"/>
  <c r="CD480" i="33" s="1"/>
  <c r="AN196" i="33"/>
  <c r="AN505" i="33" s="1"/>
  <c r="BH143" i="33"/>
  <c r="BH452" i="33" s="1"/>
  <c r="BE167" i="33"/>
  <c r="BE476" i="33" s="1"/>
  <c r="M116" i="33"/>
  <c r="M425" i="33" s="1"/>
  <c r="U166" i="33"/>
  <c r="U475" i="33" s="1"/>
  <c r="AI123" i="33"/>
  <c r="AI432" i="33" s="1"/>
  <c r="V175" i="33"/>
  <c r="V484" i="33" s="1"/>
  <c r="AT211" i="33"/>
  <c r="AT520" i="33" s="1"/>
  <c r="BG127" i="33"/>
  <c r="BG436" i="33" s="1"/>
  <c r="BD165" i="33"/>
  <c r="BD474" i="33" s="1"/>
  <c r="CF178" i="33"/>
  <c r="CF487" i="33" s="1"/>
  <c r="BO157" i="33"/>
  <c r="BO466" i="33" s="1"/>
  <c r="BG116" i="33"/>
  <c r="BG425" i="33" s="1"/>
  <c r="L169" i="33"/>
  <c r="L478" i="33" s="1"/>
  <c r="CF185" i="33"/>
  <c r="CF494" i="33" s="1"/>
  <c r="AA192" i="33"/>
  <c r="AA501" i="33" s="1"/>
  <c r="X187" i="33"/>
  <c r="X496" i="33" s="1"/>
  <c r="AR177" i="33"/>
  <c r="AR486" i="33" s="1"/>
  <c r="AH137" i="33"/>
  <c r="AH446" i="33" s="1"/>
  <c r="BF160" i="33"/>
  <c r="BF469" i="33" s="1"/>
  <c r="CD212" i="33"/>
  <c r="CD521" i="33" s="1"/>
  <c r="CD131" i="33"/>
  <c r="CD440" i="33" s="1"/>
  <c r="M144" i="33"/>
  <c r="M453" i="33" s="1"/>
  <c r="AX202" i="33"/>
  <c r="AX511" i="33" s="1"/>
  <c r="BZ161" i="33"/>
  <c r="BZ470" i="33" s="1"/>
  <c r="AQ149" i="33"/>
  <c r="AQ458" i="33" s="1"/>
  <c r="AF158" i="33"/>
  <c r="AF467" i="33" s="1"/>
  <c r="AH184" i="33"/>
  <c r="AH493" i="33" s="1"/>
  <c r="BD174" i="33"/>
  <c r="BD483" i="33" s="1"/>
  <c r="CF180" i="33"/>
  <c r="CF489" i="33" s="1"/>
  <c r="AW124" i="33"/>
  <c r="AW433" i="33" s="1"/>
  <c r="BY171" i="33"/>
  <c r="BY480" i="33" s="1"/>
  <c r="M174" i="33"/>
  <c r="M483" i="33" s="1"/>
  <c r="AC147" i="33"/>
  <c r="AC456" i="33" s="1"/>
  <c r="AS123" i="33"/>
  <c r="AS432" i="33" s="1"/>
  <c r="BQ181" i="33"/>
  <c r="BQ490" i="33" s="1"/>
  <c r="AI185" i="33"/>
  <c r="AI494" i="33" s="1"/>
  <c r="AF205" i="33"/>
  <c r="AF514" i="33" s="1"/>
  <c r="AZ150" i="33"/>
  <c r="AZ459" i="33" s="1"/>
  <c r="K171" i="33"/>
  <c r="K480" i="33" s="1"/>
  <c r="CE210" i="33"/>
  <c r="CE519" i="33" s="1"/>
  <c r="AZ153" i="33"/>
  <c r="AZ462" i="33" s="1"/>
  <c r="BX199" i="33"/>
  <c r="BX508" i="33" s="1"/>
  <c r="BF191" i="33"/>
  <c r="BF500" i="33" s="1"/>
  <c r="BV127" i="33"/>
  <c r="BV436" i="33" s="1"/>
  <c r="BG214" i="33"/>
  <c r="BG523" i="33" s="1"/>
  <c r="BE162" i="33"/>
  <c r="BE471" i="33" s="1"/>
  <c r="AH169" i="33"/>
  <c r="AH478" i="33" s="1"/>
  <c r="BF204" i="33"/>
  <c r="BF513" i="33" s="1"/>
  <c r="BV167" i="33"/>
  <c r="BV476" i="33" s="1"/>
  <c r="AI195" i="33"/>
  <c r="AI504" i="33" s="1"/>
  <c r="BN214" i="33"/>
  <c r="BN523" i="33" s="1"/>
  <c r="AK137" i="33"/>
  <c r="AK446" i="33" s="1"/>
  <c r="BG174" i="33"/>
  <c r="BG483" i="33" s="1"/>
  <c r="BD147" i="33"/>
  <c r="BD456" i="33" s="1"/>
  <c r="BT124" i="33"/>
  <c r="BT433" i="33" s="1"/>
  <c r="Y194" i="33"/>
  <c r="Y503" i="33" s="1"/>
  <c r="S119" i="33"/>
  <c r="S428" i="33" s="1"/>
  <c r="BL210" i="33"/>
  <c r="BL519" i="33" s="1"/>
  <c r="T115" i="33"/>
  <c r="BW134" i="33"/>
  <c r="BW443" i="33" s="1"/>
  <c r="AZ174" i="33"/>
  <c r="AZ483" i="33" s="1"/>
  <c r="BP135" i="33"/>
  <c r="BP444" i="33" s="1"/>
  <c r="AZ118" i="33"/>
  <c r="AZ427" i="33" s="1"/>
  <c r="AY161" i="33"/>
  <c r="AY470" i="33" s="1"/>
  <c r="X165" i="33"/>
  <c r="X474" i="33" s="1"/>
  <c r="AZ194" i="33"/>
  <c r="AZ503" i="33" s="1"/>
  <c r="AP155" i="33"/>
  <c r="AP464" i="33" s="1"/>
  <c r="BN183" i="33"/>
  <c r="BN492" i="33" s="1"/>
  <c r="BF163" i="33"/>
  <c r="BF472" i="33" s="1"/>
  <c r="BX127" i="33"/>
  <c r="BX436" i="33" s="1"/>
  <c r="Z183" i="33"/>
  <c r="Z492" i="33" s="1"/>
  <c r="BJ208" i="33"/>
  <c r="BJ517" i="33" s="1"/>
  <c r="AY182" i="33"/>
  <c r="AY491" i="33" s="1"/>
  <c r="X118" i="33"/>
  <c r="X427" i="33" s="1"/>
  <c r="Q157" i="33"/>
  <c r="Q466" i="33" s="1"/>
  <c r="AG132" i="33"/>
  <c r="AG441" i="33" s="1"/>
  <c r="BE201" i="33"/>
  <c r="BE510" i="33" s="1"/>
  <c r="CE115" i="33"/>
  <c r="CB168" i="33"/>
  <c r="CB477" i="33" s="1"/>
  <c r="M124" i="33"/>
  <c r="M433" i="33" s="1"/>
  <c r="BX171" i="33"/>
  <c r="BX480" i="33" s="1"/>
  <c r="BA184" i="33"/>
  <c r="BA493" i="33" s="1"/>
  <c r="BQ171" i="33"/>
  <c r="BQ480" i="33" s="1"/>
  <c r="L126" i="33"/>
  <c r="L435" i="33" s="1"/>
  <c r="BO153" i="33"/>
  <c r="BO462" i="33" s="1"/>
  <c r="AN179" i="33"/>
  <c r="AN488" i="33" s="1"/>
  <c r="BP200" i="33"/>
  <c r="BP509" i="33" s="1"/>
  <c r="BV151" i="33"/>
  <c r="BV460" i="33" s="1"/>
  <c r="AX129" i="33"/>
  <c r="AX438" i="33" s="1"/>
  <c r="S147" i="33"/>
  <c r="S456" i="33" s="1"/>
  <c r="AQ204" i="33"/>
  <c r="AQ513" i="33" s="1"/>
  <c r="BM174" i="33"/>
  <c r="BM483" i="33" s="1"/>
  <c r="W130" i="33"/>
  <c r="W439" i="33" s="1"/>
  <c r="BF121" i="33"/>
  <c r="BF430" i="33" s="1"/>
  <c r="AE206" i="33"/>
  <c r="AE515" i="33" s="1"/>
  <c r="CA199" i="33"/>
  <c r="CA508" i="33" s="1"/>
  <c r="BT176" i="33"/>
  <c r="BT485" i="33" s="1"/>
  <c r="P122" i="33"/>
  <c r="P431" i="33" s="1"/>
  <c r="AT207" i="33"/>
  <c r="AT516" i="33" s="1"/>
  <c r="K176" i="33"/>
  <c r="K485" i="33" s="1"/>
  <c r="AU201" i="33"/>
  <c r="AU510" i="33" s="1"/>
  <c r="AB139" i="33"/>
  <c r="AB448" i="33" s="1"/>
  <c r="BF161" i="33"/>
  <c r="BF470" i="33" s="1"/>
  <c r="CD198" i="33"/>
  <c r="CD507" i="33" s="1"/>
  <c r="BN131" i="33"/>
  <c r="BN440" i="33" s="1"/>
  <c r="BL194" i="33"/>
  <c r="BL503" i="33" s="1"/>
  <c r="BH116" i="33"/>
  <c r="BH425" i="33" s="1"/>
  <c r="CC176" i="33"/>
  <c r="CC485" i="33" s="1"/>
  <c r="V198" i="33"/>
  <c r="V507" i="33" s="1"/>
  <c r="BZ119" i="33"/>
  <c r="BZ428" i="33" s="1"/>
  <c r="BK187" i="33"/>
  <c r="BK496" i="33" s="1"/>
  <c r="BS162" i="33"/>
  <c r="BS471" i="33" s="1"/>
  <c r="AN137" i="33"/>
  <c r="AN446" i="33" s="1"/>
  <c r="BP153" i="33"/>
  <c r="BP462" i="33" s="1"/>
  <c r="AO177" i="33"/>
  <c r="AO486" i="33" s="1"/>
  <c r="BI125" i="33"/>
  <c r="BI434" i="33" s="1"/>
  <c r="BY115" i="33"/>
  <c r="BR208" i="33"/>
  <c r="BR517" i="33" s="1"/>
  <c r="AU210" i="33"/>
  <c r="AU519" i="33" s="1"/>
  <c r="BK169" i="33"/>
  <c r="BK478" i="33" s="1"/>
  <c r="AB134" i="33"/>
  <c r="AB443" i="33" s="1"/>
  <c r="BP214" i="33"/>
  <c r="BP523" i="33" s="1"/>
  <c r="BV181" i="33"/>
  <c r="BV490" i="33" s="1"/>
  <c r="W163" i="33"/>
  <c r="W472" i="33" s="1"/>
  <c r="CE204" i="33"/>
  <c r="CE513" i="33" s="1"/>
  <c r="Y158" i="33"/>
  <c r="Y467" i="33" s="1"/>
  <c r="BE189" i="33"/>
  <c r="BE498" i="33" s="1"/>
  <c r="K138" i="33"/>
  <c r="K447" i="33" s="1"/>
  <c r="AP203" i="33"/>
  <c r="AP512" i="33" s="1"/>
  <c r="BO162" i="33"/>
  <c r="BO471" i="33" s="1"/>
  <c r="S116" i="33"/>
  <c r="S425" i="33" s="1"/>
  <c r="AB186" i="33"/>
  <c r="AB495" i="33" s="1"/>
  <c r="AX133" i="33"/>
  <c r="AX442" i="33" s="1"/>
  <c r="J131" i="33"/>
  <c r="BG138" i="33"/>
  <c r="BG447" i="33" s="1"/>
  <c r="CB199" i="33"/>
  <c r="CB508" i="33" s="1"/>
  <c r="Q126" i="33"/>
  <c r="Q435" i="33" s="1"/>
  <c r="BE124" i="33"/>
  <c r="BE433" i="33" s="1"/>
  <c r="AW121" i="33"/>
  <c r="AW430" i="33" s="1"/>
  <c r="AC151" i="33"/>
  <c r="AC460" i="33" s="1"/>
  <c r="R154" i="33"/>
  <c r="R463" i="33" s="1"/>
  <c r="BU145" i="33"/>
  <c r="BU454" i="33" s="1"/>
  <c r="AU130" i="33"/>
  <c r="AU439" i="33" s="1"/>
  <c r="X158" i="33"/>
  <c r="X467" i="33" s="1"/>
  <c r="AZ187" i="33"/>
  <c r="AZ496" i="33" s="1"/>
  <c r="AW211" i="33"/>
  <c r="AW520" i="33" s="1"/>
  <c r="BQ149" i="33"/>
  <c r="BQ458" i="33" s="1"/>
  <c r="AB117" i="33"/>
  <c r="AB426" i="33" s="1"/>
  <c r="M123" i="33"/>
  <c r="M432" i="33" s="1"/>
  <c r="AS115" i="33"/>
  <c r="BR196" i="33"/>
  <c r="BR505" i="33" s="1"/>
  <c r="AB148" i="33"/>
  <c r="AB457" i="33" s="1"/>
  <c r="AW157" i="33"/>
  <c r="AW466" i="33" s="1"/>
  <c r="BY191" i="33"/>
  <c r="BY500" i="33" s="1"/>
  <c r="BQ134" i="33"/>
  <c r="BQ443" i="33" s="1"/>
  <c r="AC203" i="33"/>
  <c r="AC512" i="33" s="1"/>
  <c r="AS201" i="33"/>
  <c r="AS510" i="33" s="1"/>
  <c r="BI158" i="33"/>
  <c r="BI467" i="33" s="1"/>
  <c r="CD160" i="33"/>
  <c r="CD469" i="33" s="1"/>
  <c r="W188" i="33"/>
  <c r="W497" i="33" s="1"/>
  <c r="L206" i="33"/>
  <c r="L515" i="33" s="1"/>
  <c r="J160" i="33"/>
  <c r="AH187" i="33"/>
  <c r="AH496" i="33" s="1"/>
  <c r="AX153" i="33"/>
  <c r="AX462" i="33" s="1"/>
  <c r="AA158" i="33"/>
  <c r="AA467" i="33" s="1"/>
  <c r="AM117" i="33"/>
  <c r="AM426" i="33" s="1"/>
  <c r="BF146" i="33"/>
  <c r="BF455" i="33" s="1"/>
  <c r="BV131" i="33"/>
  <c r="BV440" i="33" s="1"/>
  <c r="BG185" i="33"/>
  <c r="BG494" i="33" s="1"/>
  <c r="BM214" i="33"/>
  <c r="BM523" i="33" s="1"/>
  <c r="AP197" i="33"/>
  <c r="AP506" i="33" s="1"/>
  <c r="BF157" i="33"/>
  <c r="BF466" i="33" s="1"/>
  <c r="BL133" i="33"/>
  <c r="BL442" i="33" s="1"/>
  <c r="W123" i="33"/>
  <c r="W432" i="33" s="1"/>
  <c r="BM190" i="33"/>
  <c r="BM499" i="33" s="1"/>
  <c r="AP125" i="33"/>
  <c r="AP434" i="33" s="1"/>
  <c r="AT138" i="33"/>
  <c r="AT447" i="33" s="1"/>
  <c r="AE209" i="33"/>
  <c r="AE518" i="33" s="1"/>
  <c r="AU185" i="33"/>
  <c r="AU494" i="33" s="1"/>
  <c r="X144" i="33"/>
  <c r="X453" i="33" s="1"/>
  <c r="AZ183" i="33"/>
  <c r="AZ492" i="33" s="1"/>
  <c r="AW203" i="33"/>
  <c r="AW512" i="33" s="1"/>
  <c r="BQ145" i="33"/>
  <c r="BQ454" i="33" s="1"/>
  <c r="L118" i="33"/>
  <c r="L427" i="33" s="1"/>
  <c r="U212" i="33"/>
  <c r="U521" i="33" s="1"/>
  <c r="U116" i="33"/>
  <c r="U425" i="33" s="1"/>
  <c r="BR198" i="33"/>
  <c r="BR507" i="33" s="1"/>
  <c r="BW163" i="33"/>
  <c r="BW472" i="33" s="1"/>
  <c r="BT202" i="33"/>
  <c r="BT511" i="33" s="1"/>
  <c r="BB128" i="33"/>
  <c r="BB437" i="33" s="1"/>
  <c r="AY189" i="33"/>
  <c r="AY498" i="33" s="1"/>
  <c r="BO154" i="33"/>
  <c r="BO463" i="33" s="1"/>
  <c r="CE136" i="33"/>
  <c r="CE445" i="33" s="1"/>
  <c r="L175" i="33"/>
  <c r="L484" i="33" s="1"/>
  <c r="BB204" i="33"/>
  <c r="BB513" i="33" s="1"/>
  <c r="CE211" i="33"/>
  <c r="CE520" i="33" s="1"/>
  <c r="BT153" i="33"/>
  <c r="BT462" i="33" s="1"/>
  <c r="BC146" i="33"/>
  <c r="BC455" i="33" s="1"/>
  <c r="BG209" i="33"/>
  <c r="BG518" i="33" s="1"/>
  <c r="AB145" i="33"/>
  <c r="AB454" i="33" s="1"/>
  <c r="AL130" i="33"/>
  <c r="AL439" i="33" s="1"/>
  <c r="BM115" i="33"/>
  <c r="AD182" i="33"/>
  <c r="AD491" i="33" s="1"/>
  <c r="Z119" i="33"/>
  <c r="Z428" i="33" s="1"/>
  <c r="W158" i="33"/>
  <c r="W467" i="33" s="1"/>
  <c r="BS141" i="33"/>
  <c r="BS450" i="33" s="1"/>
  <c r="BT210" i="33"/>
  <c r="BT519" i="33" s="1"/>
  <c r="AF117" i="33"/>
  <c r="AF426" i="33" s="1"/>
  <c r="CC145" i="33"/>
  <c r="CC454" i="33" s="1"/>
  <c r="AL144" i="33"/>
  <c r="AL453" i="33" s="1"/>
  <c r="K202" i="33"/>
  <c r="K511" i="33" s="1"/>
  <c r="AM193" i="33"/>
  <c r="AM502" i="33" s="1"/>
  <c r="BT173" i="33"/>
  <c r="BT482" i="33" s="1"/>
  <c r="X120" i="33"/>
  <c r="X429" i="33" s="1"/>
  <c r="AE147" i="33"/>
  <c r="AE456" i="33" s="1"/>
  <c r="AQ129" i="33"/>
  <c r="AQ438" i="33" s="1"/>
  <c r="AN163" i="33"/>
  <c r="AN472" i="33" s="1"/>
  <c r="AZ119" i="33"/>
  <c r="AZ428" i="33" s="1"/>
  <c r="AI138" i="33"/>
  <c r="AI447" i="33" s="1"/>
  <c r="BG197" i="33"/>
  <c r="BG506" i="33" s="1"/>
  <c r="AB150" i="33"/>
  <c r="AB459" i="33" s="1"/>
  <c r="CC154" i="33"/>
  <c r="CC463" i="33" s="1"/>
  <c r="AD214" i="33"/>
  <c r="AD523" i="33" s="1"/>
  <c r="S184" i="33"/>
  <c r="S493" i="33" s="1"/>
  <c r="AU188" i="33"/>
  <c r="AU497" i="33" s="1"/>
  <c r="CA132" i="33"/>
  <c r="CA441" i="33" s="1"/>
  <c r="BL183" i="33"/>
  <c r="BL492" i="33" s="1"/>
  <c r="CB164" i="33"/>
  <c r="CB473" i="33" s="1"/>
  <c r="Q159" i="33"/>
  <c r="Q468" i="33" s="1"/>
  <c r="AS210" i="33"/>
  <c r="AS519" i="33" s="1"/>
  <c r="AP201" i="33"/>
  <c r="AP510" i="33" s="1"/>
  <c r="BR170" i="33"/>
  <c r="BR479" i="33" s="1"/>
  <c r="BZ153" i="33"/>
  <c r="BZ462" i="33" s="1"/>
  <c r="AM118" i="33"/>
  <c r="AM427" i="33" s="1"/>
  <c r="BH131" i="33"/>
  <c r="BH440" i="33" s="1"/>
  <c r="X149" i="33"/>
  <c r="X458" i="33" s="1"/>
  <c r="AZ196" i="33"/>
  <c r="AZ505" i="33" s="1"/>
  <c r="AO125" i="33"/>
  <c r="AO434" i="33" s="1"/>
  <c r="BQ176" i="33"/>
  <c r="BQ485" i="33" s="1"/>
  <c r="BH115" i="33"/>
  <c r="M151" i="33"/>
  <c r="M460" i="33" s="1"/>
  <c r="BY128" i="33"/>
  <c r="BY437" i="33" s="1"/>
  <c r="N157" i="33"/>
  <c r="N466" i="33" s="1"/>
  <c r="BT159" i="33"/>
  <c r="BT468" i="33" s="1"/>
  <c r="M210" i="33"/>
  <c r="M519" i="33" s="1"/>
  <c r="BK132" i="33"/>
  <c r="BK441" i="33" s="1"/>
  <c r="AL190" i="33"/>
  <c r="AL499" i="33" s="1"/>
  <c r="N180" i="33"/>
  <c r="N489" i="33" s="1"/>
  <c r="AL213" i="33"/>
  <c r="AL522" i="33" s="1"/>
  <c r="BK200" i="33"/>
  <c r="BK509" i="33" s="1"/>
  <c r="S130" i="33"/>
  <c r="S439" i="33" s="1"/>
  <c r="P137" i="33"/>
  <c r="P446" i="33" s="1"/>
  <c r="AR183" i="33"/>
  <c r="AR492" i="33" s="1"/>
  <c r="Z144" i="33"/>
  <c r="Z453" i="33" s="1"/>
  <c r="AX160" i="33"/>
  <c r="AX469" i="33" s="1"/>
  <c r="AA199" i="33"/>
  <c r="AA508" i="33" s="1"/>
  <c r="BM122" i="33"/>
  <c r="BM431" i="33" s="1"/>
  <c r="CD128" i="33"/>
  <c r="CD437" i="33" s="1"/>
  <c r="BK193" i="33"/>
  <c r="BK502" i="33" s="1"/>
  <c r="T144" i="33"/>
  <c r="T453" i="33" s="1"/>
  <c r="CC180" i="33"/>
  <c r="CC489" i="33" s="1"/>
  <c r="J200" i="33"/>
  <c r="Z169" i="33"/>
  <c r="Z478" i="33" s="1"/>
  <c r="BY142" i="33"/>
  <c r="BY451" i="33" s="1"/>
  <c r="BM159" i="33"/>
  <c r="BM468" i="33" s="1"/>
  <c r="S135" i="33"/>
  <c r="S444" i="33" s="1"/>
  <c r="BC123" i="33"/>
  <c r="BC432" i="33" s="1"/>
  <c r="BC170" i="33"/>
  <c r="BC479" i="33" s="1"/>
  <c r="P205" i="33"/>
  <c r="P514" i="33" s="1"/>
  <c r="AF191" i="33"/>
  <c r="AF500" i="33" s="1"/>
  <c r="AV171" i="33"/>
  <c r="AV480" i="33" s="1"/>
  <c r="BS142" i="33"/>
  <c r="BS451" i="33" s="1"/>
  <c r="BU208" i="33"/>
  <c r="BU517" i="33" s="1"/>
  <c r="N204" i="33"/>
  <c r="N513" i="33" s="1"/>
  <c r="BN130" i="33"/>
  <c r="BN439" i="33" s="1"/>
  <c r="BC140" i="33"/>
  <c r="BC449" i="33" s="1"/>
  <c r="P134" i="33"/>
  <c r="P443" i="33" s="1"/>
  <c r="AN209" i="33"/>
  <c r="AN518" i="33" s="1"/>
  <c r="Q213" i="33"/>
  <c r="Q522" i="33" s="1"/>
  <c r="CE149" i="33"/>
  <c r="CE458" i="33" s="1"/>
  <c r="CB212" i="33"/>
  <c r="CB521" i="33" s="1"/>
  <c r="M166" i="33"/>
  <c r="M475" i="33" s="1"/>
  <c r="T169" i="33"/>
  <c r="T478" i="33" s="1"/>
  <c r="AR206" i="33"/>
  <c r="AR515" i="33" s="1"/>
  <c r="BH180" i="33"/>
  <c r="BH489" i="33" s="1"/>
  <c r="AK203" i="33"/>
  <c r="AK512" i="33" s="1"/>
  <c r="BS161" i="33"/>
  <c r="BS470" i="33" s="1"/>
  <c r="AY151" i="33"/>
  <c r="AY460" i="33" s="1"/>
  <c r="AV180" i="33"/>
  <c r="AV489" i="33" s="1"/>
  <c r="BX194" i="33"/>
  <c r="BX503" i="33" s="1"/>
  <c r="AZ124" i="33"/>
  <c r="AZ433" i="33" s="1"/>
  <c r="S165" i="33"/>
  <c r="S474" i="33" s="1"/>
  <c r="AI155" i="33"/>
  <c r="AI464" i="33" s="1"/>
  <c r="BD124" i="33"/>
  <c r="BD433" i="33" s="1"/>
  <c r="L115" i="33"/>
  <c r="CC178" i="33"/>
  <c r="CC487" i="33" s="1"/>
  <c r="V181" i="33"/>
  <c r="V490" i="33" s="1"/>
  <c r="BQ166" i="33"/>
  <c r="BQ475" i="33" s="1"/>
  <c r="BB175" i="33"/>
  <c r="BB484" i="33" s="1"/>
  <c r="BR152" i="33"/>
  <c r="BR461" i="33" s="1"/>
  <c r="Z132" i="33"/>
  <c r="Z441" i="33" s="1"/>
  <c r="CE138" i="33"/>
  <c r="CE447" i="33" s="1"/>
  <c r="CB181" i="33"/>
  <c r="CB490" i="33" s="1"/>
  <c r="M148" i="33"/>
  <c r="M457" i="33" s="1"/>
  <c r="AB200" i="33"/>
  <c r="AB509" i="33" s="1"/>
  <c r="AR171" i="33"/>
  <c r="AR480" i="33" s="1"/>
  <c r="BH141" i="33"/>
  <c r="BH450" i="33" s="1"/>
  <c r="AK145" i="33"/>
  <c r="AK454" i="33" s="1"/>
  <c r="AY176" i="33"/>
  <c r="AY485" i="33" s="1"/>
  <c r="AV203" i="33"/>
  <c r="AV512" i="33" s="1"/>
  <c r="BP136" i="33"/>
  <c r="BP445" i="33" s="1"/>
  <c r="BN119" i="33"/>
  <c r="BN428" i="33" s="1"/>
  <c r="S203" i="33"/>
  <c r="S512" i="33" s="1"/>
  <c r="AI179" i="33"/>
  <c r="AI488" i="33" s="1"/>
  <c r="AY160" i="33"/>
  <c r="AY469" i="33" s="1"/>
  <c r="BS171" i="33"/>
  <c r="BS480" i="33" s="1"/>
  <c r="BW130" i="33"/>
  <c r="BW439" i="33" s="1"/>
  <c r="AV190" i="33"/>
  <c r="AV499" i="33" s="1"/>
  <c r="BX176" i="33"/>
  <c r="BX485" i="33" s="1"/>
  <c r="CD130" i="33"/>
  <c r="CD439" i="33" s="1"/>
  <c r="BW207" i="33"/>
  <c r="BW516" i="33" s="1"/>
  <c r="BG123" i="33"/>
  <c r="BG432" i="33" s="1"/>
  <c r="CC131" i="33"/>
  <c r="CC440" i="33" s="1"/>
  <c r="AD194" i="33"/>
  <c r="AD503" i="33" s="1"/>
  <c r="BF117" i="33"/>
  <c r="BF426" i="33" s="1"/>
  <c r="W189" i="33"/>
  <c r="W498" i="33" s="1"/>
  <c r="BS151" i="33"/>
  <c r="BS460" i="33" s="1"/>
  <c r="CA145" i="33"/>
  <c r="CA454" i="33" s="1"/>
  <c r="BV124" i="33"/>
  <c r="BV433" i="33" s="1"/>
  <c r="AN206" i="33"/>
  <c r="AN515" i="33" s="1"/>
  <c r="BH139" i="33"/>
  <c r="BH448" i="33" s="1"/>
  <c r="BE164" i="33"/>
  <c r="BE473" i="33" s="1"/>
  <c r="AS116" i="33"/>
  <c r="AS425" i="33" s="1"/>
  <c r="BQ151" i="33"/>
  <c r="BQ460" i="33" s="1"/>
  <c r="BB167" i="33"/>
  <c r="BB476" i="33" s="1"/>
  <c r="AE170" i="33"/>
  <c r="AE479" i="33" s="1"/>
  <c r="BC209" i="33"/>
  <c r="BC518" i="33" s="1"/>
  <c r="BO116" i="33"/>
  <c r="BO425" i="33" s="1"/>
  <c r="BD143" i="33"/>
  <c r="BD452" i="33" s="1"/>
  <c r="CF153" i="33"/>
  <c r="AB170" i="33"/>
  <c r="AB479" i="33" s="1"/>
  <c r="BR128" i="33"/>
  <c r="BR437" i="33" s="1"/>
  <c r="U157" i="33"/>
  <c r="U466" i="33" s="1"/>
  <c r="AS205" i="33"/>
  <c r="AS514" i="33" s="1"/>
  <c r="BT201" i="33"/>
  <c r="BT510" i="33" s="1"/>
  <c r="AL128" i="33"/>
  <c r="AL437" i="33" s="1"/>
  <c r="BM143" i="33"/>
  <c r="BM452" i="33" s="1"/>
  <c r="W131" i="33"/>
  <c r="W440" i="33" s="1"/>
  <c r="AS211" i="33"/>
  <c r="AS520" i="33" s="1"/>
  <c r="BI174" i="33"/>
  <c r="BI483" i="33" s="1"/>
  <c r="BY164" i="33"/>
  <c r="BY473" i="33" s="1"/>
  <c r="S185" i="33"/>
  <c r="S494" i="33" s="1"/>
  <c r="AU133" i="33"/>
  <c r="AU442" i="33" s="1"/>
  <c r="L170" i="33"/>
  <c r="L479" i="33" s="1"/>
  <c r="R169" i="33"/>
  <c r="R478" i="33" s="1"/>
  <c r="AA122" i="33"/>
  <c r="AA431" i="33" s="1"/>
  <c r="S202" i="33"/>
  <c r="S511" i="33" s="1"/>
  <c r="AI151" i="33"/>
  <c r="AI460" i="33" s="1"/>
  <c r="BV185" i="33"/>
  <c r="BV494" i="33" s="1"/>
  <c r="O208" i="33"/>
  <c r="O517" i="33" s="1"/>
  <c r="BO152" i="33"/>
  <c r="BO461" i="33" s="1"/>
  <c r="CB196" i="33"/>
  <c r="CB505" i="33" s="1"/>
  <c r="Y162" i="33"/>
  <c r="Y471" i="33" s="1"/>
  <c r="O165" i="33"/>
  <c r="O474" i="33" s="1"/>
  <c r="AX151" i="33"/>
  <c r="AX460" i="33" s="1"/>
  <c r="V117" i="33"/>
  <c r="V426" i="33" s="1"/>
  <c r="BW180" i="33"/>
  <c r="BW489" i="33" s="1"/>
  <c r="AW194" i="33"/>
  <c r="AW503" i="33" s="1"/>
  <c r="BM176" i="33"/>
  <c r="BM485" i="33" s="1"/>
  <c r="CC163" i="33"/>
  <c r="CC472" i="33" s="1"/>
  <c r="AV119" i="33"/>
  <c r="AV428" i="33" s="1"/>
  <c r="U122" i="33"/>
  <c r="U431" i="33" s="1"/>
  <c r="R147" i="33"/>
  <c r="R456" i="33" s="1"/>
  <c r="BB189" i="33"/>
  <c r="BB498" i="33" s="1"/>
  <c r="AU115" i="33"/>
  <c r="AB128" i="33"/>
  <c r="AB437" i="33" s="1"/>
  <c r="P213" i="33"/>
  <c r="P522" i="33" s="1"/>
  <c r="BT213" i="33"/>
  <c r="BT522" i="33" s="1"/>
  <c r="BR130" i="33"/>
  <c r="BR439" i="33" s="1"/>
  <c r="BM134" i="33"/>
  <c r="BM443" i="33" s="1"/>
  <c r="BE133" i="33"/>
  <c r="BE442" i="33" s="1"/>
  <c r="AS191" i="33"/>
  <c r="AS500" i="33" s="1"/>
  <c r="BI162" i="33"/>
  <c r="BI471" i="33" s="1"/>
  <c r="BY147" i="33"/>
  <c r="BY456" i="33" s="1"/>
  <c r="N165" i="33"/>
  <c r="N474" i="33" s="1"/>
  <c r="L161" i="33"/>
  <c r="L470" i="33" s="1"/>
  <c r="AK209" i="33"/>
  <c r="AK518" i="33" s="1"/>
  <c r="L176" i="33"/>
  <c r="L485" i="33" s="1"/>
  <c r="CF190" i="33"/>
  <c r="CF499" i="33" s="1"/>
  <c r="BA130" i="33"/>
  <c r="BA439" i="33" s="1"/>
  <c r="BY190" i="33"/>
  <c r="BY499" i="33" s="1"/>
  <c r="P162" i="33"/>
  <c r="P471" i="33" s="1"/>
  <c r="AR207" i="33"/>
  <c r="AR516" i="33" s="1"/>
  <c r="AG153" i="33"/>
  <c r="AG462" i="33" s="1"/>
  <c r="BI183" i="33"/>
  <c r="BI492" i="33" s="1"/>
  <c r="AC195" i="33"/>
  <c r="AC504" i="33" s="1"/>
  <c r="AS190" i="33"/>
  <c r="AS499" i="33" s="1"/>
  <c r="BI152" i="33"/>
  <c r="BI461" i="33" s="1"/>
  <c r="K181" i="33"/>
  <c r="K490" i="33" s="1"/>
  <c r="AU213" i="33"/>
  <c r="AU522" i="33" s="1"/>
  <c r="AB151" i="33"/>
  <c r="AB460" i="33" s="1"/>
  <c r="K144" i="33"/>
  <c r="K453" i="33" s="1"/>
  <c r="AI190" i="33"/>
  <c r="AI499" i="33" s="1"/>
  <c r="BT135" i="33"/>
  <c r="BT444" i="33" s="1"/>
  <c r="AB197" i="33"/>
  <c r="AB506" i="33" s="1"/>
  <c r="CD152" i="33"/>
  <c r="CD461" i="33" s="1"/>
  <c r="W168" i="33"/>
  <c r="W477" i="33" s="1"/>
  <c r="CE213" i="33"/>
  <c r="CE522" i="33" s="1"/>
  <c r="J141" i="33"/>
  <c r="BF116" i="33"/>
  <c r="BF425" i="33" s="1"/>
  <c r="BG164" i="33"/>
  <c r="BG473" i="33" s="1"/>
  <c r="CE199" i="33"/>
  <c r="CE508" i="33" s="1"/>
  <c r="CF199" i="33"/>
  <c r="CF508" i="33" s="1"/>
  <c r="U174" i="33"/>
  <c r="U483" i="33" s="1"/>
  <c r="K193" i="33"/>
  <c r="K502" i="33" s="1"/>
  <c r="AU138" i="33"/>
  <c r="AU447" i="33" s="1"/>
  <c r="L160" i="33"/>
  <c r="L469" i="33" s="1"/>
  <c r="BU175" i="33"/>
  <c r="BU484" i="33" s="1"/>
  <c r="J171" i="33"/>
  <c r="BF195" i="33"/>
  <c r="BF504" i="33" s="1"/>
  <c r="J121" i="33"/>
  <c r="J430" i="33" s="1"/>
  <c r="BS213" i="33"/>
  <c r="BS522" i="33" s="1"/>
  <c r="BY185" i="33"/>
  <c r="BY494" i="33" s="1"/>
  <c r="BJ160" i="33"/>
  <c r="BJ469" i="33" s="1"/>
  <c r="O157" i="33"/>
  <c r="O466" i="33" s="1"/>
  <c r="AI118" i="33"/>
  <c r="AI427" i="33" s="1"/>
  <c r="BL152" i="33"/>
  <c r="BL461" i="33" s="1"/>
  <c r="BP120" i="33"/>
  <c r="BP429" i="33" s="1"/>
  <c r="AY155" i="33"/>
  <c r="AY464" i="33" s="1"/>
  <c r="CE168" i="33"/>
  <c r="CE477" i="33" s="1"/>
  <c r="BB196" i="33"/>
  <c r="BB505" i="33" s="1"/>
  <c r="BK191" i="33"/>
  <c r="BK500" i="33" s="1"/>
  <c r="BB171" i="33"/>
  <c r="BB480" i="33" s="1"/>
  <c r="BZ166" i="33"/>
  <c r="BZ475" i="33" s="1"/>
  <c r="X132" i="33"/>
  <c r="X441" i="33" s="1"/>
  <c r="X126" i="33"/>
  <c r="X435" i="33" s="1"/>
  <c r="BH191" i="33"/>
  <c r="BH500" i="33" s="1"/>
  <c r="AG126" i="33"/>
  <c r="AG435" i="33" s="1"/>
  <c r="BI175" i="33"/>
  <c r="BI484" i="33" s="1"/>
  <c r="CF192" i="33"/>
  <c r="CF501" i="33" s="1"/>
  <c r="U171" i="33"/>
  <c r="U480" i="33" s="1"/>
  <c r="BI161" i="33"/>
  <c r="BI470" i="33" s="1"/>
  <c r="J150" i="33"/>
  <c r="AE213" i="33"/>
  <c r="AE522" i="33" s="1"/>
  <c r="BE154" i="33"/>
  <c r="BE463" i="33" s="1"/>
  <c r="AH150" i="33"/>
  <c r="AH459" i="33" s="1"/>
  <c r="BF197" i="33"/>
  <c r="BF506" i="33" s="1"/>
  <c r="AV165" i="33"/>
  <c r="AV474" i="33" s="1"/>
  <c r="BX180" i="33"/>
  <c r="BX489" i="33" s="1"/>
  <c r="BM125" i="33"/>
  <c r="BM434" i="33" s="1"/>
  <c r="BA139" i="33"/>
  <c r="BA448" i="33" s="1"/>
  <c r="AS167" i="33"/>
  <c r="AS476" i="33" s="1"/>
  <c r="BI128" i="33"/>
  <c r="BI437" i="33" s="1"/>
  <c r="AT165" i="33"/>
  <c r="AT474" i="33" s="1"/>
  <c r="AF189" i="33"/>
  <c r="AF498" i="33" s="1"/>
  <c r="AZ137" i="33"/>
  <c r="AZ446" i="33" s="1"/>
  <c r="BU200" i="33"/>
  <c r="BU509" i="33" s="1"/>
  <c r="N177" i="33"/>
  <c r="N486" i="33" s="1"/>
  <c r="BA159" i="33"/>
  <c r="BA468" i="33" s="1"/>
  <c r="BY206" i="33"/>
  <c r="BY515" i="33" s="1"/>
  <c r="BC130" i="33"/>
  <c r="BC439" i="33" s="1"/>
  <c r="AD205" i="33"/>
  <c r="AD514" i="33" s="1"/>
  <c r="T189" i="33"/>
  <c r="T498" i="33" s="1"/>
  <c r="Q192" i="33"/>
  <c r="Q501" i="33" s="1"/>
  <c r="AK142" i="33"/>
  <c r="AK451" i="33" s="1"/>
  <c r="BX162" i="33"/>
  <c r="BX471" i="33" s="1"/>
  <c r="N123" i="33"/>
  <c r="N432" i="33" s="1"/>
  <c r="U182" i="33"/>
  <c r="U491" i="33" s="1"/>
  <c r="AE122" i="33"/>
  <c r="AE431" i="33" s="1"/>
  <c r="BL124" i="33"/>
  <c r="BL433" i="33" s="1"/>
  <c r="AM125" i="33"/>
  <c r="AM434" i="33" s="1"/>
  <c r="BM165" i="33"/>
  <c r="BM474" i="33" s="1"/>
  <c r="AD173" i="33"/>
  <c r="AD482" i="33" s="1"/>
  <c r="BB202" i="33"/>
  <c r="BB511" i="33" s="1"/>
  <c r="AE178" i="33"/>
  <c r="AE487" i="33" s="1"/>
  <c r="AU162" i="33"/>
  <c r="AU471" i="33" s="1"/>
  <c r="S208" i="33"/>
  <c r="S517" i="33" s="1"/>
  <c r="AU156" i="33"/>
  <c r="AU465" i="33" s="1"/>
  <c r="L192" i="33"/>
  <c r="L501" i="33" s="1"/>
  <c r="BN137" i="33"/>
  <c r="BN446" i="33" s="1"/>
  <c r="AQ142" i="33"/>
  <c r="AQ451" i="33" s="1"/>
  <c r="BG134" i="33"/>
  <c r="BG443" i="33" s="1"/>
  <c r="CE181" i="33"/>
  <c r="CE490" i="33" s="1"/>
  <c r="BN186" i="33"/>
  <c r="BN495" i="33" s="1"/>
  <c r="AE195" i="33"/>
  <c r="AE504" i="33" s="1"/>
  <c r="CE158" i="33"/>
  <c r="CE467" i="33" s="1"/>
  <c r="Y202" i="33"/>
  <c r="Y511" i="33" s="1"/>
  <c r="AO180" i="33"/>
  <c r="AO489" i="33" s="1"/>
  <c r="R212" i="33"/>
  <c r="R521" i="33" s="1"/>
  <c r="J117" i="33"/>
  <c r="CC138" i="33"/>
  <c r="CC447" i="33" s="1"/>
  <c r="AD203" i="33"/>
  <c r="AD512" i="33" s="1"/>
  <c r="S192" i="33"/>
  <c r="S501" i="33" s="1"/>
  <c r="AU160" i="33"/>
  <c r="AU469" i="33" s="1"/>
  <c r="BY136" i="33"/>
  <c r="BY445" i="33" s="1"/>
  <c r="P142" i="33"/>
  <c r="P451" i="33" s="1"/>
  <c r="AN203" i="33"/>
  <c r="AN512" i="33" s="1"/>
  <c r="CA146" i="33"/>
  <c r="CA455" i="33" s="1"/>
  <c r="CC116" i="33"/>
  <c r="CC425" i="33" s="1"/>
  <c r="AD170" i="33"/>
  <c r="AD479" i="33" s="1"/>
  <c r="S136" i="33"/>
  <c r="S445" i="33" s="1"/>
  <c r="BC206" i="33"/>
  <c r="BC515" i="33" s="1"/>
  <c r="BD212" i="33"/>
  <c r="BD521" i="33" s="1"/>
  <c r="AG201" i="33"/>
  <c r="AG510" i="33" s="1"/>
  <c r="AW192" i="33"/>
  <c r="AW501" i="33" s="1"/>
  <c r="AJ183" i="33"/>
  <c r="AJ492" i="33" s="1"/>
  <c r="AC148" i="33"/>
  <c r="AC457" i="33" s="1"/>
  <c r="L207" i="33"/>
  <c r="L516" i="33" s="1"/>
  <c r="BX146" i="33"/>
  <c r="BX455" i="33" s="1"/>
  <c r="BA185" i="33"/>
  <c r="BA494" i="33" s="1"/>
  <c r="BQ180" i="33"/>
  <c r="BQ489" i="33" s="1"/>
  <c r="AQ185" i="33"/>
  <c r="AQ494" i="33" s="1"/>
  <c r="P195" i="33"/>
  <c r="P504" i="33" s="1"/>
  <c r="AJ176" i="33"/>
  <c r="AJ485" i="33" s="1"/>
  <c r="BV211" i="33"/>
  <c r="BV520" i="33" s="1"/>
  <c r="AQ140" i="33"/>
  <c r="AQ449" i="33" s="1"/>
  <c r="BN122" i="33"/>
  <c r="BN431" i="33" s="1"/>
  <c r="AV151" i="33"/>
  <c r="AV460" i="33" s="1"/>
  <c r="BX156" i="33"/>
  <c r="BX465" i="33" s="1"/>
  <c r="AU129" i="33"/>
  <c r="AU438" i="33" s="1"/>
  <c r="AL202" i="33"/>
  <c r="AL511" i="33" s="1"/>
  <c r="N212" i="33"/>
  <c r="N521" i="33" s="1"/>
  <c r="AD164" i="33"/>
  <c r="AD473" i="33" s="1"/>
  <c r="BC147" i="33"/>
  <c r="BC456" i="33" s="1"/>
  <c r="AA173" i="33"/>
  <c r="AA482" i="33" s="1"/>
  <c r="X179" i="33"/>
  <c r="X488" i="33" s="1"/>
  <c r="AR138" i="33"/>
  <c r="AR447" i="33" s="1"/>
  <c r="AP199" i="33"/>
  <c r="AP508" i="33" s="1"/>
  <c r="S186" i="33"/>
  <c r="S495" i="33" s="1"/>
  <c r="AI174" i="33"/>
  <c r="AI483" i="33" s="1"/>
  <c r="AY163" i="33"/>
  <c r="AY472" i="33" s="1"/>
  <c r="AX176" i="33"/>
  <c r="AX485" i="33" s="1"/>
  <c r="BZ148" i="33"/>
  <c r="BZ457" i="33" s="1"/>
  <c r="BW199" i="33"/>
  <c r="BW508" i="33" s="1"/>
  <c r="CB147" i="33"/>
  <c r="CB456" i="33" s="1"/>
  <c r="BE135" i="33"/>
  <c r="BE444" i="33" s="1"/>
  <c r="AH142" i="33"/>
  <c r="AH451" i="33" s="1"/>
  <c r="BF164" i="33"/>
  <c r="BF473" i="33" s="1"/>
  <c r="BE213" i="33"/>
  <c r="BE522" i="33" s="1"/>
  <c r="BY163" i="33"/>
  <c r="BY472" i="33" s="1"/>
  <c r="CD193" i="33"/>
  <c r="CD502" i="33" s="1"/>
  <c r="O167" i="33"/>
  <c r="O476" i="33" s="1"/>
  <c r="BK189" i="33"/>
  <c r="BK498" i="33" s="1"/>
  <c r="BS140" i="33"/>
  <c r="BS449" i="33" s="1"/>
  <c r="X190" i="33"/>
  <c r="X499" i="33" s="1"/>
  <c r="BM128" i="33"/>
  <c r="BM437" i="33" s="1"/>
  <c r="J144" i="33"/>
  <c r="J453" i="33" s="1"/>
  <c r="AT156" i="33"/>
  <c r="AT465" i="33" s="1"/>
  <c r="AQ212" i="33"/>
  <c r="AQ521" i="33" s="1"/>
  <c r="X193" i="33"/>
  <c r="X502" i="33" s="1"/>
  <c r="AN182" i="33"/>
  <c r="AN491" i="33" s="1"/>
  <c r="Q182" i="33"/>
  <c r="Q491" i="33" s="1"/>
  <c r="X137" i="33"/>
  <c r="X446" i="33" s="1"/>
  <c r="AZ161" i="33"/>
  <c r="AZ470" i="33" s="1"/>
  <c r="AW188" i="33"/>
  <c r="AW497" i="33" s="1"/>
  <c r="BQ139" i="33"/>
  <c r="BQ448" i="33" s="1"/>
  <c r="AR120" i="33"/>
  <c r="AR429" i="33" s="1"/>
  <c r="U185" i="33"/>
  <c r="U494" i="33" s="1"/>
  <c r="M119" i="33"/>
  <c r="M428" i="33" s="1"/>
  <c r="BR165" i="33"/>
  <c r="BR474" i="33" s="1"/>
  <c r="AJ214" i="33"/>
  <c r="AJ523" i="33" s="1"/>
  <c r="Y126" i="33"/>
  <c r="Y435" i="33" s="1"/>
  <c r="BA175" i="33"/>
  <c r="BA484" i="33" s="1"/>
  <c r="AZ165" i="33"/>
  <c r="AZ474" i="33" s="1"/>
  <c r="BX206" i="33"/>
  <c r="BX515" i="33" s="1"/>
  <c r="AR118" i="33"/>
  <c r="AR427" i="33" s="1"/>
  <c r="BQ210" i="33"/>
  <c r="BQ519" i="33" s="1"/>
  <c r="K189" i="33"/>
  <c r="K498" i="33" s="1"/>
  <c r="AM138" i="33"/>
  <c r="AM447" i="33" s="1"/>
  <c r="AB167" i="33"/>
  <c r="AB476" i="33" s="1"/>
  <c r="BF208" i="33"/>
  <c r="BF517" i="33" s="1"/>
  <c r="BV170" i="33"/>
  <c r="BV479" i="33" s="1"/>
  <c r="BP123" i="33"/>
  <c r="BP432" i="33" s="1"/>
  <c r="S166" i="33"/>
  <c r="S475" i="33" s="1"/>
  <c r="CA190" i="33"/>
  <c r="CA499" i="33" s="1"/>
  <c r="K161" i="33"/>
  <c r="K470" i="33" s="1"/>
  <c r="AU183" i="33"/>
  <c r="AU492" i="33" s="1"/>
  <c r="AJ205" i="33"/>
  <c r="AJ514" i="33" s="1"/>
  <c r="BN212" i="33"/>
  <c r="BN521" i="33" s="1"/>
  <c r="CD161" i="33"/>
  <c r="CD470" i="33" s="1"/>
  <c r="U158" i="33"/>
  <c r="U467" i="33" s="1"/>
  <c r="Q122" i="33"/>
  <c r="Q431" i="33" s="1"/>
  <c r="AL199" i="33"/>
  <c r="AL508" i="33" s="1"/>
  <c r="AA172" i="33"/>
  <c r="AA481" i="33" s="1"/>
  <c r="AV197" i="33"/>
  <c r="AV506" i="33" s="1"/>
  <c r="BL184" i="33"/>
  <c r="BL493" i="33" s="1"/>
  <c r="CB174" i="33"/>
  <c r="CB483" i="33" s="1"/>
  <c r="BE163" i="33"/>
  <c r="BE472" i="33" s="1"/>
  <c r="T160" i="33"/>
  <c r="T469" i="33" s="1"/>
  <c r="BD179" i="33"/>
  <c r="BD488" i="33" s="1"/>
  <c r="CF184" i="33"/>
  <c r="CF493" i="33" s="1"/>
  <c r="BU139" i="33"/>
  <c r="BU448" i="33" s="1"/>
  <c r="N148" i="33"/>
  <c r="N457" i="33" s="1"/>
  <c r="BI195" i="33"/>
  <c r="BI504" i="33" s="1"/>
  <c r="BY157" i="33"/>
  <c r="BY466" i="33" s="1"/>
  <c r="N196" i="33"/>
  <c r="N505" i="33" s="1"/>
  <c r="K194" i="33"/>
  <c r="E216" i="37" s="1"/>
  <c r="G216" i="37" s="1"/>
  <c r="H216" i="37" s="1"/>
  <c r="AM157" i="33"/>
  <c r="AM466" i="33" s="1"/>
  <c r="AB158" i="33"/>
  <c r="AB467" i="33" s="1"/>
  <c r="BE121" i="33"/>
  <c r="BE430" i="33" s="1"/>
  <c r="BV192" i="33"/>
  <c r="BV501" i="33" s="1"/>
  <c r="BN121" i="33"/>
  <c r="BN430" i="33" s="1"/>
  <c r="S182" i="33"/>
  <c r="S491" i="33" s="1"/>
  <c r="K149" i="33"/>
  <c r="K458" i="33" s="1"/>
  <c r="AU172" i="33"/>
  <c r="AU481" i="33" s="1"/>
  <c r="AJ200" i="33"/>
  <c r="AJ509" i="33" s="1"/>
  <c r="BN196" i="33"/>
  <c r="BN505" i="33" s="1"/>
  <c r="CD149" i="33"/>
  <c r="CD458" i="33" s="1"/>
  <c r="K208" i="33"/>
  <c r="K517" i="33" s="1"/>
  <c r="BW157" i="33"/>
  <c r="BW466" i="33" s="1"/>
  <c r="BN144" i="33"/>
  <c r="BN453" i="33" s="1"/>
  <c r="AE136" i="33"/>
  <c r="AE445" i="33" s="1"/>
  <c r="AQ118" i="33"/>
  <c r="AQ427" i="33" s="1"/>
  <c r="AG180" i="33"/>
  <c r="AG489" i="33" s="1"/>
  <c r="AW166" i="33"/>
  <c r="AW475" i="33" s="1"/>
  <c r="BM145" i="33"/>
  <c r="BM454" i="33" s="1"/>
  <c r="Q115" i="33"/>
  <c r="AN134" i="33"/>
  <c r="AN443" i="33" s="1"/>
  <c r="AI134" i="33"/>
  <c r="AI443" i="33" s="1"/>
  <c r="AM181" i="33"/>
  <c r="AM490" i="33" s="1"/>
  <c r="K122" i="33"/>
  <c r="K431" i="33" s="1"/>
  <c r="AO195" i="33"/>
  <c r="AO504" i="33" s="1"/>
  <c r="J134" i="33"/>
  <c r="AQ187" i="33"/>
  <c r="AQ496" i="33" s="1"/>
  <c r="Q189" i="33"/>
  <c r="Q498" i="33" s="1"/>
  <c r="AK147" i="33"/>
  <c r="AK456" i="33" s="1"/>
  <c r="J184" i="33"/>
  <c r="AL147" i="33"/>
  <c r="AL456" i="33" s="1"/>
  <c r="V157" i="33"/>
  <c r="V466" i="33" s="1"/>
  <c r="AT190" i="33"/>
  <c r="AT499" i="33" s="1"/>
  <c r="BJ168" i="33"/>
  <c r="BJ477" i="33" s="1"/>
  <c r="BJ116" i="33"/>
  <c r="BJ425" i="33" s="1"/>
  <c r="CE180" i="33"/>
  <c r="CE489" i="33" s="1"/>
  <c r="BT133" i="33"/>
  <c r="BT442" i="33" s="1"/>
  <c r="M193" i="33"/>
  <c r="M502" i="33" s="1"/>
  <c r="L135" i="33"/>
  <c r="L444" i="33" s="1"/>
  <c r="CF168" i="33"/>
  <c r="CF477" i="33" s="1"/>
  <c r="BI199" i="33"/>
  <c r="BI508" i="33" s="1"/>
  <c r="BY166" i="33"/>
  <c r="BY475" i="33" s="1"/>
  <c r="T164" i="33"/>
  <c r="T473" i="33" s="1"/>
  <c r="CB161" i="33"/>
  <c r="CB470" i="33" s="1"/>
  <c r="U213" i="33"/>
  <c r="U522" i="33" s="1"/>
  <c r="BX140" i="33"/>
  <c r="BX449" i="33" s="1"/>
  <c r="BA172" i="33"/>
  <c r="BA481" i="33" s="1"/>
  <c r="BQ164" i="33"/>
  <c r="BQ473" i="33" s="1"/>
  <c r="W129" i="33"/>
  <c r="W438" i="33" s="1"/>
  <c r="AC171" i="33"/>
  <c r="AC480" i="33" s="1"/>
  <c r="BE120" i="33"/>
  <c r="BE429" i="33" s="1"/>
  <c r="AD157" i="33"/>
  <c r="AD466" i="33" s="1"/>
  <c r="BC126" i="33"/>
  <c r="BC435" i="33" s="1"/>
  <c r="V144" i="33"/>
  <c r="V453" i="33" s="1"/>
  <c r="AT202" i="33"/>
  <c r="AT511" i="33" s="1"/>
  <c r="AH173" i="33"/>
  <c r="AH482" i="33" s="1"/>
  <c r="BR203" i="33"/>
  <c r="BR512" i="33" s="1"/>
  <c r="AI188" i="33"/>
  <c r="AI497" i="33" s="1"/>
  <c r="BD155" i="33"/>
  <c r="BD464" i="33" s="1"/>
  <c r="AG163" i="33"/>
  <c r="AG472" i="33" s="1"/>
  <c r="AW143" i="33"/>
  <c r="AW452" i="33" s="1"/>
  <c r="BU210" i="33"/>
  <c r="BU519" i="33" s="1"/>
  <c r="CC127" i="33"/>
  <c r="CC436" i="33" s="1"/>
  <c r="AD206" i="33"/>
  <c r="AD515" i="33" s="1"/>
  <c r="J118" i="33"/>
  <c r="W152" i="33"/>
  <c r="W461" i="33" s="1"/>
  <c r="BS164" i="33"/>
  <c r="BS473" i="33" s="1"/>
  <c r="W115" i="33"/>
  <c r="AJ162" i="33"/>
  <c r="AJ471" i="33" s="1"/>
  <c r="CD210" i="33"/>
  <c r="CD519" i="33" s="1"/>
  <c r="O150" i="33"/>
  <c r="O459" i="33" s="1"/>
  <c r="CF130" i="33"/>
  <c r="BK129" i="33"/>
  <c r="BK438" i="33" s="1"/>
  <c r="Z206" i="33"/>
  <c r="Z515" i="33" s="1"/>
  <c r="AP191" i="33"/>
  <c r="AP500" i="33" s="1"/>
  <c r="P125" i="33"/>
  <c r="P434" i="33" s="1"/>
  <c r="AR158" i="33"/>
  <c r="AR467" i="33" s="1"/>
  <c r="AO181" i="33"/>
  <c r="AO490" i="33" s="1"/>
  <c r="BI129" i="33"/>
  <c r="BI438" i="33" s="1"/>
  <c r="M115" i="33"/>
  <c r="BR210" i="33"/>
  <c r="BR519" i="33" s="1"/>
  <c r="AL117" i="33"/>
  <c r="AL426" i="33" s="1"/>
  <c r="AC183" i="33"/>
  <c r="AC492" i="33" s="1"/>
  <c r="AO121" i="33"/>
  <c r="AO430" i="33" s="1"/>
  <c r="AD141" i="33"/>
  <c r="AD450" i="33" s="1"/>
  <c r="BS129" i="33"/>
  <c r="BS438" i="33" s="1"/>
  <c r="AD212" i="33"/>
  <c r="AD521" i="33" s="1"/>
  <c r="AT189" i="33"/>
  <c r="AT498" i="33" s="1"/>
  <c r="BJ153" i="33"/>
  <c r="BJ462" i="33" s="1"/>
  <c r="AI214" i="33"/>
  <c r="AI523" i="33" s="1"/>
  <c r="AF208" i="33"/>
  <c r="AF517" i="33" s="1"/>
  <c r="AZ173" i="33"/>
  <c r="AZ482" i="33" s="1"/>
  <c r="AX155" i="33"/>
  <c r="AX464" i="33" s="1"/>
  <c r="AA162" i="33"/>
  <c r="AA471" i="33" s="1"/>
  <c r="BR123" i="33"/>
  <c r="BR432" i="33" s="1"/>
  <c r="T173" i="33"/>
  <c r="T482" i="33" s="1"/>
  <c r="U135" i="33"/>
  <c r="U444" i="33" s="1"/>
  <c r="BG160" i="33"/>
  <c r="BG469" i="33" s="1"/>
  <c r="BD200" i="33"/>
  <c r="BD509" i="33" s="1"/>
  <c r="CF194" i="33"/>
  <c r="CF503" i="33" s="1"/>
  <c r="BO194" i="33"/>
  <c r="BO503" i="33" s="1"/>
  <c r="CE154" i="33"/>
  <c r="CE463" i="33" s="1"/>
  <c r="L211" i="33"/>
  <c r="L520" i="33" s="1"/>
  <c r="Q124" i="33"/>
  <c r="Q433" i="33" s="1"/>
  <c r="AS177" i="33"/>
  <c r="AS486" i="33" s="1"/>
  <c r="AP172" i="33"/>
  <c r="AP481" i="33" s="1"/>
  <c r="BR141" i="33"/>
  <c r="BR450" i="33" s="1"/>
  <c r="CA166" i="33"/>
  <c r="CA475" i="33" s="1"/>
  <c r="AF178" i="33"/>
  <c r="AF487" i="33" s="1"/>
  <c r="AV153" i="33"/>
  <c r="AV462" i="33" s="1"/>
  <c r="BE134" i="33"/>
  <c r="BE443" i="33" s="1"/>
  <c r="AL161" i="33"/>
  <c r="AL470" i="33" s="1"/>
  <c r="U138" i="33"/>
  <c r="U447" i="33" s="1"/>
  <c r="AV128" i="33"/>
  <c r="AV437" i="33" s="1"/>
  <c r="Y129" i="33"/>
  <c r="Y438" i="33" s="1"/>
  <c r="AE127" i="33"/>
  <c r="AE436" i="33" s="1"/>
  <c r="R140" i="33"/>
  <c r="R449" i="33" s="1"/>
  <c r="AE175" i="33"/>
  <c r="AE484" i="33" s="1"/>
  <c r="AK165" i="33"/>
  <c r="AK474" i="33" s="1"/>
  <c r="BQ179" i="33"/>
  <c r="BQ488" i="33" s="1"/>
  <c r="AR211" i="33"/>
  <c r="AR520" i="33" s="1"/>
  <c r="Q143" i="33"/>
  <c r="Q452" i="33" s="1"/>
  <c r="AS196" i="33"/>
  <c r="AS505" i="33" s="1"/>
  <c r="AR172" i="33"/>
  <c r="AR481" i="33" s="1"/>
  <c r="BX177" i="33"/>
  <c r="BX486" i="33" s="1"/>
  <c r="BK205" i="33"/>
  <c r="BK514" i="33" s="1"/>
  <c r="BQ152" i="33"/>
  <c r="BQ461" i="33" s="1"/>
  <c r="AM119" i="33"/>
  <c r="AM428" i="33" s="1"/>
  <c r="CD169" i="33"/>
  <c r="CD478" i="33" s="1"/>
  <c r="S138" i="33"/>
  <c r="S447" i="33" s="1"/>
  <c r="AG121" i="33"/>
  <c r="AG430" i="33" s="1"/>
  <c r="AL140" i="33"/>
  <c r="AL449" i="33" s="1"/>
  <c r="K145" i="33"/>
  <c r="K454" i="33" s="1"/>
  <c r="AU141" i="33"/>
  <c r="AU450" i="33" s="1"/>
  <c r="P175" i="33"/>
  <c r="P484" i="33" s="1"/>
  <c r="BD175" i="33"/>
  <c r="BD484" i="33" s="1"/>
  <c r="BL115" i="33"/>
  <c r="BK182" i="33"/>
  <c r="BK491" i="33" s="1"/>
  <c r="AL142" i="33"/>
  <c r="AL451" i="33" s="1"/>
  <c r="M127" i="33"/>
  <c r="M436" i="33" s="1"/>
  <c r="BT152" i="33"/>
  <c r="BT461" i="33" s="1"/>
  <c r="AV139" i="33"/>
  <c r="AV448" i="33" s="1"/>
  <c r="CF163" i="33"/>
  <c r="CF472" i="33" s="1"/>
  <c r="BE141" i="33"/>
  <c r="BE450" i="33" s="1"/>
  <c r="AS118" i="33"/>
  <c r="AS427" i="33" s="1"/>
  <c r="AK152" i="33"/>
  <c r="AK461" i="33" s="1"/>
  <c r="BQ172" i="33"/>
  <c r="BQ481" i="33" s="1"/>
  <c r="AD211" i="33"/>
  <c r="AD520" i="33" s="1"/>
  <c r="CA167" i="33"/>
  <c r="CA476" i="33" s="1"/>
  <c r="BQ190" i="33"/>
  <c r="BQ499" i="33" s="1"/>
  <c r="S200" i="33"/>
  <c r="S509" i="33" s="1"/>
  <c r="AB154" i="33"/>
  <c r="AB463" i="33" s="1"/>
  <c r="V131" i="33"/>
  <c r="V440" i="33" s="1"/>
  <c r="U131" i="33"/>
  <c r="U440" i="33" s="1"/>
  <c r="BU126" i="33"/>
  <c r="BU435" i="33" s="1"/>
  <c r="V197" i="33"/>
  <c r="V506" i="33" s="1"/>
  <c r="K168" i="33"/>
  <c r="K477" i="33" s="1"/>
  <c r="AM160" i="33"/>
  <c r="AM469" i="33" s="1"/>
  <c r="CA121" i="33"/>
  <c r="CA430" i="33" s="1"/>
  <c r="AV132" i="33"/>
  <c r="AV441" i="33" s="1"/>
  <c r="Y125" i="33"/>
  <c r="Y434" i="33" s="1"/>
  <c r="BE153" i="33"/>
  <c r="BE462" i="33" s="1"/>
  <c r="AK118" i="33"/>
  <c r="AK427" i="33" s="1"/>
  <c r="S196" i="33"/>
  <c r="S505" i="33" s="1"/>
  <c r="AU175" i="33"/>
  <c r="AU484" i="33" s="1"/>
  <c r="AR130" i="33"/>
  <c r="AR439" i="33" s="1"/>
  <c r="P183" i="33"/>
  <c r="P492" i="33" s="1"/>
  <c r="AF159" i="33"/>
  <c r="AF468" i="33" s="1"/>
  <c r="P135" i="33"/>
  <c r="P444" i="33" s="1"/>
  <c r="AR178" i="33"/>
  <c r="AR487" i="33" s="1"/>
  <c r="AO189" i="33"/>
  <c r="AO498" i="33" s="1"/>
  <c r="BI146" i="33"/>
  <c r="BI455" i="33" s="1"/>
  <c r="AC130" i="33"/>
  <c r="AC439" i="33" s="1"/>
  <c r="BA193" i="33"/>
  <c r="BA502" i="33" s="1"/>
  <c r="BQ187" i="33"/>
  <c r="BQ496" i="33" s="1"/>
  <c r="CA141" i="33"/>
  <c r="CA450" i="33" s="1"/>
  <c r="BD134" i="33"/>
  <c r="BD443" i="33" s="1"/>
  <c r="AC182" i="33"/>
  <c r="AC491" i="33" s="1"/>
  <c r="BB161" i="33"/>
  <c r="BB470" i="33" s="1"/>
  <c r="BK208" i="33"/>
  <c r="BK517" i="33" s="1"/>
  <c r="BS165" i="33"/>
  <c r="BS474" i="33" s="1"/>
  <c r="CA178" i="33"/>
  <c r="CA487" i="33" s="1"/>
  <c r="AQ189" i="33"/>
  <c r="AQ498" i="33" s="1"/>
  <c r="P202" i="33"/>
  <c r="P511" i="33" s="1"/>
  <c r="AJ158" i="33"/>
  <c r="AJ467" i="33" s="1"/>
  <c r="AA179" i="33"/>
  <c r="AA488" i="33" s="1"/>
  <c r="AB122" i="33"/>
  <c r="AB431" i="33" s="1"/>
  <c r="T187" i="33"/>
  <c r="T496" i="33" s="1"/>
  <c r="AJ146" i="33"/>
  <c r="AJ455" i="33" s="1"/>
  <c r="AX119" i="33"/>
  <c r="AX428" i="33" s="1"/>
  <c r="BC171" i="33"/>
  <c r="BC480" i="33" s="1"/>
  <c r="T210" i="33"/>
  <c r="T519" i="33" s="1"/>
  <c r="BM127" i="33"/>
  <c r="BM436" i="33" s="1"/>
  <c r="AG116" i="33"/>
  <c r="AG425" i="33" s="1"/>
  <c r="BN156" i="33"/>
  <c r="BN465" i="33" s="1"/>
  <c r="AQ155" i="33"/>
  <c r="AQ464" i="33" s="1"/>
  <c r="R172" i="33"/>
  <c r="R481" i="33" s="1"/>
  <c r="BB190" i="33"/>
  <c r="BB499" i="33" s="1"/>
  <c r="AQ168" i="33"/>
  <c r="AQ477" i="33" s="1"/>
  <c r="AF195" i="33"/>
  <c r="AF504" i="33" s="1"/>
  <c r="AV183" i="33"/>
  <c r="AV492" i="33" s="1"/>
  <c r="BL168" i="33"/>
  <c r="BL477" i="33" s="1"/>
  <c r="CB154" i="33"/>
  <c r="CB463" i="33" s="1"/>
  <c r="AM214" i="33"/>
  <c r="AM523" i="33" s="1"/>
  <c r="Q166" i="33"/>
  <c r="Q475" i="33" s="1"/>
  <c r="AK140" i="33"/>
  <c r="AK449" i="33" s="1"/>
  <c r="AP209" i="33"/>
  <c r="AP518" i="33" s="1"/>
  <c r="BR179" i="33"/>
  <c r="BR488" i="33" s="1"/>
  <c r="BZ158" i="33"/>
  <c r="BZ467" i="33" s="1"/>
  <c r="BC117" i="33"/>
  <c r="BC426" i="33" s="1"/>
  <c r="L130" i="33"/>
  <c r="L439" i="33" s="1"/>
  <c r="AY128" i="33"/>
  <c r="AY437" i="33" s="1"/>
  <c r="X143" i="33"/>
  <c r="X452" i="33" s="1"/>
  <c r="AZ186" i="33"/>
  <c r="AZ495" i="33" s="1"/>
  <c r="AX208" i="33"/>
  <c r="AX517" i="33" s="1"/>
  <c r="AA205" i="33"/>
  <c r="AA514" i="33" s="1"/>
  <c r="AY118" i="33"/>
  <c r="AY427" i="33" s="1"/>
  <c r="T212" i="33"/>
  <c r="T521" i="33" s="1"/>
  <c r="BF168" i="33"/>
  <c r="BF477" i="33" s="1"/>
  <c r="Z130" i="33"/>
  <c r="Z439" i="33" s="1"/>
  <c r="BG207" i="33"/>
  <c r="BG516" i="33" s="1"/>
  <c r="Q210" i="33"/>
  <c r="Q519" i="33" s="1"/>
  <c r="CC206" i="33"/>
  <c r="CC515" i="33" s="1"/>
  <c r="AU140" i="33"/>
  <c r="AU449" i="33" s="1"/>
  <c r="AD189" i="33"/>
  <c r="AD498" i="33" s="1"/>
  <c r="AH120" i="33"/>
  <c r="AH429" i="33" s="1"/>
  <c r="BC181" i="33"/>
  <c r="BC490" i="33" s="1"/>
  <c r="AR187" i="33"/>
  <c r="AR496" i="33" s="1"/>
  <c r="Z147" i="33"/>
  <c r="Z456" i="33" s="1"/>
  <c r="AX173" i="33"/>
  <c r="AX482" i="33" s="1"/>
  <c r="AA183" i="33"/>
  <c r="AA492" i="33" s="1"/>
  <c r="AG123" i="33"/>
  <c r="AG432" i="33" s="1"/>
  <c r="BI172" i="33"/>
  <c r="BI481" i="33" s="1"/>
  <c r="BF133" i="33"/>
  <c r="BF442" i="33" s="1"/>
  <c r="BP125" i="33"/>
  <c r="BP434" i="33" s="1"/>
  <c r="AE194" i="33"/>
  <c r="AE503" i="33" s="1"/>
  <c r="CA154" i="33"/>
  <c r="CA463" i="33" s="1"/>
  <c r="AY122" i="33"/>
  <c r="AY431" i="33" s="1"/>
  <c r="BD133" i="33"/>
  <c r="BD442" i="33" s="1"/>
  <c r="CF144" i="33"/>
  <c r="CF453" i="33" s="1"/>
  <c r="CC192" i="33"/>
  <c r="CC501" i="33" s="1"/>
  <c r="V196" i="33"/>
  <c r="V505" i="33" s="1"/>
  <c r="BQ193" i="33"/>
  <c r="BQ502" i="33" s="1"/>
  <c r="BB199" i="33"/>
  <c r="BB508" i="33" s="1"/>
  <c r="AE208" i="33"/>
  <c r="AE517" i="33" s="1"/>
  <c r="AU159" i="33"/>
  <c r="AU468" i="33" s="1"/>
  <c r="AY121" i="33"/>
  <c r="AY430" i="33" s="1"/>
  <c r="BL185" i="33"/>
  <c r="BL494" i="33" s="1"/>
  <c r="U154" i="33"/>
  <c r="U463" i="33" s="1"/>
  <c r="CE178" i="33"/>
  <c r="CE487" i="33" s="1"/>
  <c r="L214" i="33"/>
  <c r="L523" i="33" s="1"/>
  <c r="BX158" i="33"/>
  <c r="BX467" i="33" s="1"/>
  <c r="BS123" i="33"/>
  <c r="BS432" i="33" s="1"/>
  <c r="AE132" i="33"/>
  <c r="AE441" i="33" s="1"/>
  <c r="AY206" i="33"/>
  <c r="AY515" i="33" s="1"/>
  <c r="AN146" i="33"/>
  <c r="AN455" i="33" s="1"/>
  <c r="BP174" i="33"/>
  <c r="BP483" i="33" s="1"/>
  <c r="CD132" i="33"/>
  <c r="CD441" i="33" s="1"/>
  <c r="K177" i="33"/>
  <c r="K486" i="33" s="1"/>
  <c r="BW149" i="33"/>
  <c r="BW458" i="33" s="1"/>
  <c r="BE187" i="33"/>
  <c r="BE496" i="33" s="1"/>
  <c r="BY127" i="33"/>
  <c r="BY436" i="33" s="1"/>
  <c r="CD172" i="33"/>
  <c r="CD481" i="33" s="1"/>
  <c r="O149" i="33"/>
  <c r="O458" i="33" s="1"/>
  <c r="BK141" i="33"/>
  <c r="BK450" i="33" s="1"/>
  <c r="CA198" i="33"/>
  <c r="CA507" i="33" s="1"/>
  <c r="BT169" i="33"/>
  <c r="BT478" i="33" s="1"/>
  <c r="AO212" i="33"/>
  <c r="AO521" i="33" s="1"/>
  <c r="BI170" i="33"/>
  <c r="BI479" i="33" s="1"/>
  <c r="BF135" i="33"/>
  <c r="BF444" i="33" s="1"/>
  <c r="AP126" i="33"/>
  <c r="AP435" i="33" s="1"/>
  <c r="AE188" i="33"/>
  <c r="AE497" i="33" s="1"/>
  <c r="AU136" i="33"/>
  <c r="AU445" i="33" s="1"/>
  <c r="BK155" i="33"/>
  <c r="BK464" i="33" s="1"/>
  <c r="P182" i="33"/>
  <c r="P491" i="33" s="1"/>
  <c r="AJ169" i="33"/>
  <c r="AJ478" i="33" s="1"/>
  <c r="AG142" i="33"/>
  <c r="AG451" i="33" s="1"/>
  <c r="BI193" i="33"/>
  <c r="BI502" i="33" s="1"/>
  <c r="U162" i="33"/>
  <c r="U471" i="33" s="1"/>
  <c r="AS208" i="33"/>
  <c r="AS517" i="33" s="1"/>
  <c r="BI191" i="33"/>
  <c r="BI500" i="33" s="1"/>
  <c r="BY161" i="33"/>
  <c r="BY470" i="33" s="1"/>
  <c r="P145" i="33"/>
  <c r="P454" i="33" s="1"/>
  <c r="AR188" i="33"/>
  <c r="AR497" i="33" s="1"/>
  <c r="AO201" i="33"/>
  <c r="AO510" i="33" s="1"/>
  <c r="BI159" i="33"/>
  <c r="BI468" i="33" s="1"/>
  <c r="AC156" i="33"/>
  <c r="AC465" i="33" s="1"/>
  <c r="AS124" i="33"/>
  <c r="AS433" i="33" s="1"/>
  <c r="BQ202" i="33"/>
  <c r="BQ511" i="33" s="1"/>
  <c r="Z158" i="33"/>
  <c r="Z467" i="33" s="1"/>
  <c r="BJ187" i="33"/>
  <c r="BJ496" i="33" s="1"/>
  <c r="AY175" i="33"/>
  <c r="AY484" i="33" s="1"/>
  <c r="CB122" i="33"/>
  <c r="CB431" i="33" s="1"/>
  <c r="Y204" i="33"/>
  <c r="Y513" i="33" s="1"/>
  <c r="AO187" i="33"/>
  <c r="AO496" i="33" s="1"/>
  <c r="R211" i="33"/>
  <c r="R520" i="33" s="1"/>
  <c r="AC207" i="33"/>
  <c r="AC516" i="33" s="1"/>
  <c r="CB192" i="33"/>
  <c r="CB501" i="33" s="1"/>
  <c r="M160" i="33"/>
  <c r="M469" i="33" s="1"/>
  <c r="J188" i="33"/>
  <c r="E210" i="37" s="1"/>
  <c r="G210" i="37" s="1"/>
  <c r="H210" i="37" s="1"/>
  <c r="AL139" i="33"/>
  <c r="AL448" i="33" s="1"/>
  <c r="V165" i="33"/>
  <c r="V474" i="33" s="1"/>
  <c r="AT194" i="33"/>
  <c r="AT503" i="33" s="1"/>
  <c r="BJ176" i="33"/>
  <c r="BJ485" i="33" s="1"/>
  <c r="Z197" i="33"/>
  <c r="Z506" i="33" s="1"/>
  <c r="BB136" i="33"/>
  <c r="BB445" i="33" s="1"/>
  <c r="AY202" i="33"/>
  <c r="AY511" i="33" s="1"/>
  <c r="AN177" i="33"/>
  <c r="AN486" i="33" s="1"/>
  <c r="Q191" i="33"/>
  <c r="Q500" i="33" s="1"/>
  <c r="AG162" i="33"/>
  <c r="AG471" i="33" s="1"/>
  <c r="AW153" i="33"/>
  <c r="AW462" i="33" s="1"/>
  <c r="Y180" i="33"/>
  <c r="Y489" i="33" s="1"/>
  <c r="AS156" i="33"/>
  <c r="AS465" i="33" s="1"/>
  <c r="AX209" i="33"/>
  <c r="AX518" i="33" s="1"/>
  <c r="BZ188" i="33"/>
  <c r="BZ497" i="33" s="1"/>
  <c r="BC208" i="33"/>
  <c r="BC517" i="33" s="1"/>
  <c r="BS211" i="33"/>
  <c r="BS520" i="33" s="1"/>
  <c r="CA197" i="33"/>
  <c r="CA506" i="33" s="1"/>
  <c r="CB211" i="33"/>
  <c r="CB520" i="33" s="1"/>
  <c r="M181" i="33"/>
  <c r="M490" i="33" s="1"/>
  <c r="J212" i="33"/>
  <c r="AL160" i="33"/>
  <c r="AL469" i="33" s="1"/>
  <c r="V208" i="33"/>
  <c r="V517" i="33" s="1"/>
  <c r="AL155" i="33"/>
  <c r="AL464" i="33" s="1"/>
  <c r="BB134" i="33"/>
  <c r="BB443" i="33" s="1"/>
  <c r="BK142" i="33"/>
  <c r="BK451" i="33" s="1"/>
  <c r="Q193" i="33"/>
  <c r="Q502" i="33" s="1"/>
  <c r="AK141" i="33"/>
  <c r="AK450" i="33" s="1"/>
  <c r="J175" i="33"/>
  <c r="AT208" i="33"/>
  <c r="AT517" i="33" s="1"/>
  <c r="V134" i="33"/>
  <c r="V443" i="33" s="1"/>
  <c r="BC165" i="33"/>
  <c r="BC474" i="33" s="1"/>
  <c r="BX126" i="33"/>
  <c r="BX435" i="33" s="1"/>
  <c r="AY147" i="33"/>
  <c r="AY456" i="33" s="1"/>
  <c r="X152" i="33"/>
  <c r="X461" i="33" s="1"/>
  <c r="AZ207" i="33"/>
  <c r="AZ516" i="33" s="1"/>
  <c r="AP161" i="33"/>
  <c r="AP470" i="33" s="1"/>
  <c r="BN199" i="33"/>
  <c r="BN508" i="33" s="1"/>
  <c r="CD158" i="33"/>
  <c r="CD467" i="33" s="1"/>
  <c r="K203" i="33"/>
  <c r="K512" i="33" s="1"/>
  <c r="K197" i="33"/>
  <c r="K506" i="33" s="1"/>
  <c r="AM142" i="33"/>
  <c r="AM451" i="33" s="1"/>
  <c r="AB171" i="33"/>
  <c r="AB480" i="33" s="1"/>
  <c r="AX136" i="33"/>
  <c r="AX445" i="33" s="1"/>
  <c r="AA128" i="33"/>
  <c r="AA437" i="33" s="1"/>
  <c r="BP128" i="33"/>
  <c r="BP437" i="33" s="1"/>
  <c r="T138" i="33"/>
  <c r="T447" i="33" s="1"/>
  <c r="AH199" i="33"/>
  <c r="AH508" i="33" s="1"/>
  <c r="BJ141" i="33"/>
  <c r="BJ450" i="33" s="1"/>
  <c r="AA136" i="33"/>
  <c r="AA445" i="33" s="1"/>
  <c r="BU142" i="33"/>
  <c r="BU451" i="33" s="1"/>
  <c r="CA128" i="33"/>
  <c r="CA437" i="33" s="1"/>
  <c r="Z210" i="33"/>
  <c r="Z519" i="33" s="1"/>
  <c r="AS192" i="33"/>
  <c r="AS501" i="33" s="1"/>
  <c r="AH170" i="33"/>
  <c r="AH479" i="33" s="1"/>
  <c r="BR201" i="33"/>
  <c r="BR510" i="33" s="1"/>
  <c r="AI192" i="33"/>
  <c r="AI501" i="33" s="1"/>
  <c r="P197" i="33"/>
  <c r="P506" i="33" s="1"/>
  <c r="AF187" i="33"/>
  <c r="AF496" i="33" s="1"/>
  <c r="AV174" i="33"/>
  <c r="AV483" i="33" s="1"/>
  <c r="BL156" i="33"/>
  <c r="BL465" i="33" s="1"/>
  <c r="BO197" i="33"/>
  <c r="BO506" i="33" s="1"/>
  <c r="AN195" i="33"/>
  <c r="AN504" i="33" s="1"/>
  <c r="BH142" i="33"/>
  <c r="BH451" i="33" s="1"/>
  <c r="AA151" i="33"/>
  <c r="AA460" i="33" s="1"/>
  <c r="T128" i="33"/>
  <c r="T437" i="33" s="1"/>
  <c r="T154" i="33"/>
  <c r="T463" i="33" s="1"/>
  <c r="AR195" i="33"/>
  <c r="AR504" i="33" s="1"/>
  <c r="AA153" i="33"/>
  <c r="AA462" i="33" s="1"/>
  <c r="BK171" i="33"/>
  <c r="BK480" i="33" s="1"/>
  <c r="AB211" i="33"/>
  <c r="AB520" i="33" s="1"/>
  <c r="CC143" i="33"/>
  <c r="CC452" i="33" s="1"/>
  <c r="J159" i="33"/>
  <c r="AW168" i="33"/>
  <c r="AW477" i="33" s="1"/>
  <c r="AK170" i="33"/>
  <c r="AK479" i="33" s="1"/>
  <c r="L150" i="33"/>
  <c r="L459" i="33" s="1"/>
  <c r="AK186" i="33"/>
  <c r="AK495" i="33" s="1"/>
  <c r="BP177" i="33"/>
  <c r="BP486" i="33" s="1"/>
  <c r="CF141" i="33"/>
  <c r="M178" i="33"/>
  <c r="M487" i="33" s="1"/>
  <c r="AW191" i="33"/>
  <c r="AW500" i="33" s="1"/>
  <c r="BQ123" i="33"/>
  <c r="BQ432" i="33" s="1"/>
  <c r="BV175" i="33"/>
  <c r="BV484" i="33" s="1"/>
  <c r="AE134" i="33"/>
  <c r="AE443" i="33" s="1"/>
  <c r="BT214" i="33"/>
  <c r="BT523" i="33" s="1"/>
  <c r="X116" i="33"/>
  <c r="X425" i="33" s="1"/>
  <c r="Q168" i="33"/>
  <c r="Q477" i="33" s="1"/>
  <c r="AG209" i="33"/>
  <c r="AG518" i="33" s="1"/>
  <c r="BA181" i="33"/>
  <c r="BA490" i="33" s="1"/>
  <c r="Z174" i="33"/>
  <c r="Z483" i="33" s="1"/>
  <c r="BB146" i="33"/>
  <c r="BB455" i="33" s="1"/>
  <c r="BB155" i="33"/>
  <c r="BB464" i="33" s="1"/>
  <c r="BZ187" i="33"/>
  <c r="BZ496" i="33" s="1"/>
  <c r="BV141" i="33"/>
  <c r="BV450" i="33" s="1"/>
  <c r="W166" i="33"/>
  <c r="W475" i="33" s="1"/>
  <c r="BG192" i="33"/>
  <c r="BG501" i="33" s="1"/>
  <c r="AV136" i="33"/>
  <c r="AV445" i="33" s="1"/>
  <c r="BX152" i="33"/>
  <c r="BX461" i="33" s="1"/>
  <c r="K206" i="33"/>
  <c r="K515" i="33" s="1"/>
  <c r="BW152" i="33"/>
  <c r="BW461" i="33" s="1"/>
  <c r="AZ180" i="33"/>
  <c r="AZ489" i="33" s="1"/>
  <c r="BP142" i="33"/>
  <c r="BP451" i="33" s="1"/>
  <c r="K143" i="33"/>
  <c r="K452" i="33" s="1"/>
  <c r="CE153" i="33"/>
  <c r="CE462" i="33" s="1"/>
  <c r="CB198" i="33"/>
  <c r="CB507" i="33" s="1"/>
  <c r="M170" i="33"/>
  <c r="M479" i="33" s="1"/>
  <c r="T158" i="33"/>
  <c r="T467" i="33" s="1"/>
  <c r="AR212" i="33"/>
  <c r="AR521" i="33" s="1"/>
  <c r="BH185" i="33"/>
  <c r="BH494" i="33" s="1"/>
  <c r="AO147" i="33"/>
  <c r="AO456" i="33" s="1"/>
  <c r="BQ185" i="33"/>
  <c r="BQ494" i="33" s="1"/>
  <c r="BN133" i="33"/>
  <c r="BN442" i="33" s="1"/>
  <c r="AE176" i="33"/>
  <c r="AE485" i="33" s="1"/>
  <c r="P204" i="33"/>
  <c r="P513" i="33" s="1"/>
  <c r="CB201" i="33"/>
  <c r="CB510" i="33" s="1"/>
  <c r="Y165" i="33"/>
  <c r="Y474" i="33" s="1"/>
  <c r="BA214" i="33"/>
  <c r="BA523" i="33" s="1"/>
  <c r="R141" i="33"/>
  <c r="R450" i="33" s="1"/>
  <c r="BB185" i="33"/>
  <c r="BB494" i="33" s="1"/>
  <c r="CA115" i="33"/>
  <c r="L129" i="33"/>
  <c r="L438" i="33" s="1"/>
  <c r="BD146" i="33"/>
  <c r="BD455" i="33" s="1"/>
  <c r="AL209" i="33"/>
  <c r="AL518" i="33" s="1"/>
  <c r="BY119" i="33"/>
  <c r="BY428" i="33" s="1"/>
  <c r="AD146" i="33"/>
  <c r="AD455" i="33" s="1"/>
  <c r="BG156" i="33"/>
  <c r="BG465" i="33" s="1"/>
  <c r="AN199" i="33"/>
  <c r="AN508" i="33" s="1"/>
  <c r="BH148" i="33"/>
  <c r="BH457" i="33" s="1"/>
  <c r="CD150" i="33"/>
  <c r="CD459" i="33" s="1"/>
  <c r="S131" i="33"/>
  <c r="S440" i="33" s="1"/>
  <c r="BO203" i="33"/>
  <c r="BO512" i="33" s="1"/>
  <c r="AY125" i="33"/>
  <c r="AY434" i="33" s="1"/>
  <c r="AA125" i="33"/>
  <c r="AA434" i="33" s="1"/>
  <c r="W116" i="33"/>
  <c r="W425" i="33" s="1"/>
  <c r="BS158" i="33"/>
  <c r="BS467" i="33" s="1"/>
  <c r="P177" i="33"/>
  <c r="P486" i="33" s="1"/>
  <c r="AR145" i="33"/>
  <c r="AR454" i="33" s="1"/>
  <c r="Y170" i="33"/>
  <c r="Y479" i="33" s="1"/>
  <c r="AS125" i="33"/>
  <c r="AS434" i="33" s="1"/>
  <c r="BH200" i="33"/>
  <c r="BH509" i="33" s="1"/>
  <c r="AZ116" i="33"/>
  <c r="AZ425" i="33" s="1"/>
  <c r="AK148" i="33"/>
  <c r="AK457" i="33" s="1"/>
  <c r="BQ167" i="33"/>
  <c r="BQ476" i="33" s="1"/>
  <c r="Q123" i="33"/>
  <c r="Q432" i="33" s="1"/>
  <c r="BN150" i="33"/>
  <c r="BN459" i="33" s="1"/>
  <c r="AE150" i="33"/>
  <c r="AE459" i="33" s="1"/>
  <c r="AA117" i="33"/>
  <c r="AA426" i="33" s="1"/>
  <c r="AG202" i="33"/>
  <c r="AG511" i="33" s="1"/>
  <c r="AW187" i="33"/>
  <c r="AW496" i="33" s="1"/>
  <c r="BM175" i="33"/>
  <c r="BM484" i="33" s="1"/>
  <c r="AK201" i="33"/>
  <c r="AK510" i="33" s="1"/>
  <c r="AH205" i="33"/>
  <c r="AH514" i="33" s="1"/>
  <c r="BJ174" i="33"/>
  <c r="BJ483" i="33" s="1"/>
  <c r="BJ142" i="33"/>
  <c r="BJ451" i="33" s="1"/>
  <c r="BB118" i="33"/>
  <c r="BB427" i="33" s="1"/>
  <c r="BK192" i="33"/>
  <c r="BK501" i="33" s="1"/>
  <c r="P169" i="33"/>
  <c r="P478" i="33" s="1"/>
  <c r="AJ134" i="33"/>
  <c r="AJ443" i="33" s="1"/>
  <c r="R186" i="33"/>
  <c r="R495" i="33" s="1"/>
  <c r="BR137" i="33"/>
  <c r="BR446" i="33" s="1"/>
  <c r="AU195" i="33"/>
  <c r="AU504" i="33" s="1"/>
  <c r="BK179" i="33"/>
  <c r="BK488" i="33" s="1"/>
  <c r="Z201" i="33"/>
  <c r="Z510" i="33" s="1"/>
  <c r="V115" i="33"/>
  <c r="AY199" i="33"/>
  <c r="AY508" i="33" s="1"/>
  <c r="AN185" i="33"/>
  <c r="AN494" i="33" s="1"/>
  <c r="BD168" i="33"/>
  <c r="BD477" i="33" s="1"/>
  <c r="AG170" i="33"/>
  <c r="AG479" i="33" s="1"/>
  <c r="AW140" i="33"/>
  <c r="AW449" i="33" s="1"/>
  <c r="L180" i="33"/>
  <c r="L489" i="33" s="1"/>
  <c r="BT149" i="33"/>
  <c r="BT458" i="33" s="1"/>
  <c r="Q154" i="33"/>
  <c r="Q463" i="33" s="1"/>
  <c r="BG196" i="33"/>
  <c r="BG505" i="33" s="1"/>
  <c r="BW167" i="33"/>
  <c r="BW476" i="33" s="1"/>
  <c r="AL131" i="33"/>
  <c r="AL440" i="33" s="1"/>
  <c r="AC208" i="33"/>
  <c r="AC517" i="33" s="1"/>
  <c r="T211" i="33"/>
  <c r="T520" i="33" s="1"/>
  <c r="CB194" i="33"/>
  <c r="CB503" i="33" s="1"/>
  <c r="M163" i="33"/>
  <c r="M472" i="33" s="1"/>
  <c r="T150" i="33"/>
  <c r="T459" i="33" s="1"/>
  <c r="AR198" i="33"/>
  <c r="AR507" i="33" s="1"/>
  <c r="BH161" i="33"/>
  <c r="BH470" i="33" s="1"/>
  <c r="BX135" i="33"/>
  <c r="BX444" i="33" s="1"/>
  <c r="AD123" i="33"/>
  <c r="AD432" i="33" s="1"/>
  <c r="BC141" i="33"/>
  <c r="BC450" i="33" s="1"/>
  <c r="AC205" i="33"/>
  <c r="AC514" i="33" s="1"/>
  <c r="BO119" i="33"/>
  <c r="BO428" i="33" s="1"/>
  <c r="T195" i="33"/>
  <c r="T504" i="33" s="1"/>
  <c r="AJ172" i="33"/>
  <c r="AJ481" i="33" s="1"/>
  <c r="AZ138" i="33"/>
  <c r="AZ447" i="33" s="1"/>
  <c r="AN204" i="33"/>
  <c r="AN513" i="33" s="1"/>
  <c r="BH145" i="33"/>
  <c r="BH454" i="33" s="1"/>
  <c r="BE171" i="33"/>
  <c r="BE480" i="33" s="1"/>
  <c r="BI115" i="33"/>
  <c r="AM148" i="33"/>
  <c r="AM457" i="33" s="1"/>
  <c r="W119" i="33"/>
  <c r="W428" i="33" s="1"/>
  <c r="AQ133" i="33"/>
  <c r="AQ442" i="33" s="1"/>
  <c r="AI212" i="33"/>
  <c r="AI521" i="33" s="1"/>
  <c r="AC145" i="33"/>
  <c r="AC454" i="33" s="1"/>
  <c r="L163" i="33"/>
  <c r="L472" i="33" s="1"/>
  <c r="BB207" i="33"/>
  <c r="BB516" i="33" s="1"/>
  <c r="BS189" i="33"/>
  <c r="BS498" i="33" s="1"/>
  <c r="P153" i="33"/>
  <c r="P462" i="33" s="1"/>
  <c r="AR194" i="33"/>
  <c r="AR503" i="33" s="1"/>
  <c r="R175" i="33"/>
  <c r="R484" i="33" s="1"/>
  <c r="AT147" i="33"/>
  <c r="AT456" i="33" s="1"/>
  <c r="BF127" i="33"/>
  <c r="BF436" i="33" s="1"/>
  <c r="O136" i="33"/>
  <c r="O445" i="33" s="1"/>
  <c r="AM191" i="33"/>
  <c r="AM500" i="33" s="1"/>
  <c r="AK192" i="33"/>
  <c r="AK501" i="33" s="1"/>
  <c r="AH196" i="33"/>
  <c r="AH505" i="33" s="1"/>
  <c r="BJ166" i="33"/>
  <c r="BJ475" i="33" s="1"/>
  <c r="BR213" i="33"/>
  <c r="BR522" i="33" s="1"/>
  <c r="BJ120" i="33"/>
  <c r="BJ429" i="33" s="1"/>
  <c r="O201" i="33"/>
  <c r="O510" i="33" s="1"/>
  <c r="BC161" i="33"/>
  <c r="BC470" i="33" s="1"/>
  <c r="AA177" i="33"/>
  <c r="AA486" i="33" s="1"/>
  <c r="X183" i="33"/>
  <c r="X492" i="33" s="1"/>
  <c r="AR142" i="33"/>
  <c r="AR451" i="33" s="1"/>
  <c r="AP208" i="33"/>
  <c r="AP517" i="33" s="1"/>
  <c r="BF169" i="33"/>
  <c r="BF478" i="33" s="1"/>
  <c r="CD204" i="33"/>
  <c r="CD513" i="33" s="1"/>
  <c r="BD213" i="33"/>
  <c r="BD522" i="33" s="1"/>
  <c r="CF214" i="33"/>
  <c r="CF523" i="33" s="1"/>
  <c r="BU165" i="33"/>
  <c r="BU474" i="33" s="1"/>
  <c r="N182" i="33"/>
  <c r="N491" i="33" s="1"/>
  <c r="BA150" i="33"/>
  <c r="BA459" i="33" s="1"/>
  <c r="BY214" i="33"/>
  <c r="BY523" i="33" s="1"/>
  <c r="BB150" i="33"/>
  <c r="BB459" i="33" s="1"/>
  <c r="BZ183" i="33"/>
  <c r="BZ492" i="33" s="1"/>
  <c r="L190" i="33"/>
  <c r="L499" i="33" s="1"/>
  <c r="BT170" i="33"/>
  <c r="BT479" i="33" s="1"/>
  <c r="Z137" i="33"/>
  <c r="Z446" i="33" s="1"/>
  <c r="AY130" i="33"/>
  <c r="AY439" i="33" s="1"/>
  <c r="BW186" i="33"/>
  <c r="BW495" i="33" s="1"/>
  <c r="AR137" i="33"/>
  <c r="AR446" i="33" s="1"/>
  <c r="BP181" i="33"/>
  <c r="BP490" i="33" s="1"/>
  <c r="BF144" i="33"/>
  <c r="BF453" i="33" s="1"/>
  <c r="BA135" i="33"/>
  <c r="BA444" i="33" s="1"/>
  <c r="BG191" i="33"/>
  <c r="BG500" i="33" s="1"/>
  <c r="BD156" i="33"/>
  <c r="BD465" i="33" s="1"/>
  <c r="BT134" i="33"/>
  <c r="BT443" i="33" s="1"/>
  <c r="Y173" i="33"/>
  <c r="Y482" i="33" s="1"/>
  <c r="BT171" i="33"/>
  <c r="BT480" i="33" s="1"/>
  <c r="BI136" i="33"/>
  <c r="BI445" i="33" s="1"/>
  <c r="BK128" i="33"/>
  <c r="BK437" i="33" s="1"/>
  <c r="AL210" i="33"/>
  <c r="AL519" i="33" s="1"/>
  <c r="CE161" i="33"/>
  <c r="CE470" i="33" s="1"/>
  <c r="AD172" i="33"/>
  <c r="AD481" i="33" s="1"/>
  <c r="BT186" i="33"/>
  <c r="BT495" i="33" s="1"/>
  <c r="BS119" i="33"/>
  <c r="BS428" i="33" s="1"/>
  <c r="R202" i="33"/>
  <c r="R511" i="33" s="1"/>
  <c r="AT151" i="33"/>
  <c r="AT460" i="33" s="1"/>
  <c r="AQ210" i="33"/>
  <c r="AQ519" i="33" s="1"/>
  <c r="X154" i="33"/>
  <c r="X463" i="33" s="1"/>
  <c r="AN158" i="33"/>
  <c r="AN467" i="33" s="1"/>
  <c r="BD137" i="33"/>
  <c r="BD446" i="33" s="1"/>
  <c r="CB197" i="33"/>
  <c r="CB506" i="33" s="1"/>
  <c r="BW202" i="33"/>
  <c r="BW511" i="33" s="1"/>
  <c r="BL145" i="33"/>
  <c r="BL454" i="33" s="1"/>
  <c r="AZ121" i="33"/>
  <c r="AZ430" i="33" s="1"/>
  <c r="AQ183" i="33"/>
  <c r="AQ492" i="33" s="1"/>
  <c r="BG162" i="33"/>
  <c r="BG471" i="33" s="1"/>
  <c r="BW136" i="33"/>
  <c r="BW445" i="33" s="1"/>
  <c r="AZ152" i="33"/>
  <c r="AZ461" i="33" s="1"/>
  <c r="CD202" i="33"/>
  <c r="CD511" i="33" s="1"/>
  <c r="O142" i="33"/>
  <c r="O451" i="33" s="1"/>
  <c r="O134" i="33"/>
  <c r="O443" i="33" s="1"/>
  <c r="CF132" i="33"/>
  <c r="Z188" i="33"/>
  <c r="Z497" i="33" s="1"/>
  <c r="CF120" i="33"/>
  <c r="CE188" i="33"/>
  <c r="CE497" i="33" s="1"/>
  <c r="BT143" i="33"/>
  <c r="BT452" i="33" s="1"/>
  <c r="M207" i="33"/>
  <c r="M516" i="33" s="1"/>
  <c r="BG172" i="33"/>
  <c r="BG481" i="33" s="1"/>
  <c r="BW141" i="33"/>
  <c r="BW450" i="33" s="1"/>
  <c r="AZ159" i="33"/>
  <c r="AZ468" i="33" s="1"/>
  <c r="AO170" i="33"/>
  <c r="AO479" i="33" s="1"/>
  <c r="BQ212" i="33"/>
  <c r="BQ521" i="33" s="1"/>
  <c r="AP205" i="33"/>
  <c r="AP514" i="33" s="1"/>
  <c r="BR174" i="33"/>
  <c r="BR483" i="33" s="1"/>
  <c r="BZ143" i="33"/>
  <c r="BZ452" i="33" s="1"/>
  <c r="BK213" i="33"/>
  <c r="BK522" i="33" s="1"/>
  <c r="BX130" i="33"/>
  <c r="BX439" i="33" s="1"/>
  <c r="AN168" i="33"/>
  <c r="AN477" i="33" s="1"/>
  <c r="BP187" i="33"/>
  <c r="BP496" i="33" s="1"/>
  <c r="AO211" i="33"/>
  <c r="AO520" i="33" s="1"/>
  <c r="BI165" i="33"/>
  <c r="BI474" i="33" s="1"/>
  <c r="AC177" i="33"/>
  <c r="AC486" i="33" s="1"/>
  <c r="AS149" i="33"/>
  <c r="AS458" i="33" s="1"/>
  <c r="BI127" i="33"/>
  <c r="BI436" i="33" s="1"/>
  <c r="BY117" i="33"/>
  <c r="BY426" i="33" s="1"/>
  <c r="AY187" i="33"/>
  <c r="AY496" i="33" s="1"/>
  <c r="AN125" i="33"/>
  <c r="AN434" i="33" s="1"/>
  <c r="BP148" i="33"/>
  <c r="BP457" i="33" s="1"/>
  <c r="AX116" i="33"/>
  <c r="AX425" i="33" s="1"/>
  <c r="K154" i="33"/>
  <c r="K463" i="33" s="1"/>
  <c r="AA133" i="33"/>
  <c r="AA442" i="33" s="1"/>
  <c r="AY190" i="33"/>
  <c r="AY499" i="33" s="1"/>
  <c r="J158" i="33"/>
  <c r="AT176" i="33"/>
  <c r="AT485" i="33" s="1"/>
  <c r="AI157" i="33"/>
  <c r="AI466" i="33" s="1"/>
  <c r="P146" i="33"/>
  <c r="P455" i="33" s="1"/>
  <c r="AF130" i="33"/>
  <c r="AF439" i="33" s="1"/>
  <c r="BD208" i="33"/>
  <c r="BD517" i="33" s="1"/>
  <c r="AG200" i="33"/>
  <c r="AG509" i="33" s="1"/>
  <c r="BC201" i="33"/>
  <c r="BC510" i="33" s="1"/>
  <c r="AG143" i="33"/>
  <c r="AG452" i="33" s="1"/>
  <c r="BI198" i="33"/>
  <c r="BI507" i="33" s="1"/>
  <c r="BF162" i="33"/>
  <c r="BF471" i="33" s="1"/>
  <c r="AD121" i="33"/>
  <c r="AD430" i="33" s="1"/>
  <c r="W164" i="33"/>
  <c r="W473" i="33" s="1"/>
  <c r="AU187" i="33"/>
  <c r="AU496" i="33" s="1"/>
  <c r="BK170" i="33"/>
  <c r="BK479" i="33" s="1"/>
  <c r="AJ122" i="33"/>
  <c r="AJ431" i="33" s="1"/>
  <c r="BC159" i="33"/>
  <c r="BC468" i="33" s="1"/>
  <c r="AC213" i="33"/>
  <c r="AC522" i="33" s="1"/>
  <c r="S118" i="33"/>
  <c r="S427" i="33" s="1"/>
  <c r="L133" i="33"/>
  <c r="L442" i="33" s="1"/>
  <c r="BB183" i="33"/>
  <c r="BB492" i="33" s="1"/>
  <c r="P115" i="33"/>
  <c r="U179" i="33"/>
  <c r="U488" i="33" s="1"/>
  <c r="CC161" i="33"/>
  <c r="CC470" i="33" s="1"/>
  <c r="AT144" i="33"/>
  <c r="AT453" i="33" s="1"/>
  <c r="BB120" i="33"/>
  <c r="BB429" i="33" s="1"/>
  <c r="O188" i="33"/>
  <c r="O497" i="33" s="1"/>
  <c r="CB144" i="33"/>
  <c r="CB453" i="33" s="1"/>
  <c r="U192" i="33"/>
  <c r="U501" i="33" s="1"/>
  <c r="AA212" i="33"/>
  <c r="AA521" i="33" s="1"/>
  <c r="BC194" i="33"/>
  <c r="BC503" i="33" s="1"/>
  <c r="R171" i="33"/>
  <c r="R480" i="33" s="1"/>
  <c r="CD120" i="33"/>
  <c r="CD429" i="33" s="1"/>
  <c r="BD140" i="33"/>
  <c r="BD449" i="33" s="1"/>
  <c r="CF146" i="33"/>
  <c r="CF455" i="33" s="1"/>
  <c r="BE182" i="33"/>
  <c r="BE491" i="33" s="1"/>
  <c r="BY122" i="33"/>
  <c r="BY431" i="33" s="1"/>
  <c r="U193" i="33"/>
  <c r="U502" i="33" s="1"/>
  <c r="AK166" i="33"/>
  <c r="AK475" i="33" s="1"/>
  <c r="BR185" i="33"/>
  <c r="BR494" i="33" s="1"/>
  <c r="CD125" i="33"/>
  <c r="CD434" i="33" s="1"/>
  <c r="CE157" i="33"/>
  <c r="CE466" i="33" s="1"/>
  <c r="BD182" i="33"/>
  <c r="BD491" i="33" s="1"/>
  <c r="CF201" i="33"/>
  <c r="CF510" i="33" s="1"/>
  <c r="BO191" i="33"/>
  <c r="BO500" i="33" s="1"/>
  <c r="CE160" i="33"/>
  <c r="CE469" i="33" s="1"/>
  <c r="L198" i="33"/>
  <c r="L507" i="33" s="1"/>
  <c r="AT149" i="33"/>
  <c r="AT458" i="33" s="1"/>
  <c r="BW185" i="33"/>
  <c r="BW494" i="33" s="1"/>
  <c r="BL138" i="33"/>
  <c r="BL447" i="33" s="1"/>
  <c r="AM122" i="33"/>
  <c r="AM431" i="33" s="1"/>
  <c r="AQ171" i="33"/>
  <c r="AQ480" i="33" s="1"/>
  <c r="BG132" i="33"/>
  <c r="BG441" i="33" s="1"/>
  <c r="CE200" i="33"/>
  <c r="CE509" i="33" s="1"/>
  <c r="AE133" i="33"/>
  <c r="AE442" i="33" s="1"/>
  <c r="K128" i="33"/>
  <c r="K437" i="33" s="1"/>
  <c r="AQ130" i="33"/>
  <c r="AQ439" i="33" s="1"/>
  <c r="CC196" i="33"/>
  <c r="CC505" i="33" s="1"/>
  <c r="AD190" i="33"/>
  <c r="AD499" i="33" s="1"/>
  <c r="BN126" i="33"/>
  <c r="BN435" i="33" s="1"/>
  <c r="AM194" i="33"/>
  <c r="AM503" i="33" s="1"/>
  <c r="S125" i="33"/>
  <c r="S434" i="33" s="1"/>
  <c r="AF162" i="33"/>
  <c r="AF471" i="33" s="1"/>
  <c r="BL188" i="33"/>
  <c r="BL497" i="33" s="1"/>
  <c r="CA162" i="33"/>
  <c r="CA471" i="33" s="1"/>
  <c r="AK129" i="33"/>
  <c r="AK438" i="33" s="1"/>
  <c r="BD198" i="33"/>
  <c r="BD507" i="33" s="1"/>
  <c r="AG213" i="33"/>
  <c r="AG522" i="33" s="1"/>
  <c r="AW186" i="33"/>
  <c r="AW495" i="33" s="1"/>
  <c r="AC153" i="33"/>
  <c r="AC462" i="33" s="1"/>
  <c r="Z157" i="33"/>
  <c r="Z466" i="33" s="1"/>
  <c r="BJ207" i="33"/>
  <c r="BJ516" i="33" s="1"/>
  <c r="BJ213" i="33"/>
  <c r="BJ522" i="33" s="1"/>
  <c r="BZ163" i="33"/>
  <c r="BZ472" i="33" s="1"/>
  <c r="O116" i="33"/>
  <c r="O425" i="33" s="1"/>
  <c r="BT126" i="33"/>
  <c r="BT435" i="33" s="1"/>
  <c r="M185" i="33"/>
  <c r="M494" i="33" s="1"/>
  <c r="AH181" i="33"/>
  <c r="AH490" i="33" s="1"/>
  <c r="BJ177" i="33"/>
  <c r="BJ486" i="33" s="1"/>
  <c r="BR189" i="33"/>
  <c r="BR498" i="33" s="1"/>
  <c r="R125" i="33"/>
  <c r="R434" i="33" s="1"/>
  <c r="O169" i="33"/>
  <c r="O478" i="33" s="1"/>
  <c r="AM206" i="33"/>
  <c r="AM515" i="33" s="1"/>
  <c r="BG139" i="33"/>
  <c r="BG448" i="33" s="1"/>
  <c r="BD152" i="33"/>
  <c r="BD461" i="33" s="1"/>
  <c r="CF162" i="33"/>
  <c r="CF471" i="33" s="1"/>
  <c r="BO143" i="33"/>
  <c r="BO452" i="33" s="1"/>
  <c r="AQ117" i="33"/>
  <c r="AQ426" i="33" s="1"/>
  <c r="L152" i="33"/>
  <c r="L461" i="33" s="1"/>
  <c r="CF181" i="33"/>
  <c r="CF490" i="33" s="1"/>
  <c r="BP154" i="33"/>
  <c r="BP463" i="33" s="1"/>
  <c r="AQ191" i="33"/>
  <c r="AQ500" i="33" s="1"/>
  <c r="P189" i="33"/>
  <c r="P498" i="33" s="1"/>
  <c r="AJ152" i="33"/>
  <c r="AJ461" i="33" s="1"/>
  <c r="AA155" i="33"/>
  <c r="AA464" i="33" s="1"/>
  <c r="AZ126" i="33"/>
  <c r="AZ435" i="33" s="1"/>
  <c r="T175" i="33"/>
  <c r="T484" i="33" s="1"/>
  <c r="AW196" i="33"/>
  <c r="AW505" i="33" s="1"/>
  <c r="BY202" i="33"/>
  <c r="BY511" i="33" s="1"/>
  <c r="AX191" i="33"/>
  <c r="AX500" i="33" s="1"/>
  <c r="BZ160" i="33"/>
  <c r="BZ469" i="33" s="1"/>
  <c r="X160" i="33"/>
  <c r="X469" i="33" s="1"/>
  <c r="AN145" i="33"/>
  <c r="AN454" i="33" s="1"/>
  <c r="BL198" i="33"/>
  <c r="BL507" i="33" s="1"/>
  <c r="J162" i="33"/>
  <c r="AT180" i="33"/>
  <c r="AT489" i="33" s="1"/>
  <c r="AI149" i="33"/>
  <c r="AI458" i="33" s="1"/>
  <c r="P154" i="33"/>
  <c r="P463" i="33" s="1"/>
  <c r="AF146" i="33"/>
  <c r="AF455" i="33" s="1"/>
  <c r="BU138" i="33"/>
  <c r="BU447" i="33" s="1"/>
  <c r="AO209" i="33"/>
  <c r="AO518" i="33" s="1"/>
  <c r="BI166" i="33"/>
  <c r="BI475" i="33" s="1"/>
  <c r="BF139" i="33"/>
  <c r="BF448" i="33" s="1"/>
  <c r="Z127" i="33"/>
  <c r="Z436" i="33" s="1"/>
  <c r="AE174" i="33"/>
  <c r="AE483" i="33" s="1"/>
  <c r="BC213" i="33"/>
  <c r="BC522" i="33" s="1"/>
  <c r="BK143" i="33"/>
  <c r="BK452" i="33" s="1"/>
  <c r="AK200" i="33"/>
  <c r="AK509" i="33" s="1"/>
  <c r="AO174" i="33"/>
  <c r="AO483" i="33" s="1"/>
  <c r="BI122" i="33"/>
  <c r="BI431" i="33" s="1"/>
  <c r="BN177" i="33"/>
  <c r="BN486" i="33" s="1"/>
  <c r="CD135" i="33"/>
  <c r="CD444" i="33" s="1"/>
  <c r="AM177" i="33"/>
  <c r="AM486" i="33" s="1"/>
  <c r="X150" i="33"/>
  <c r="X459" i="33" s="1"/>
  <c r="AN133" i="33"/>
  <c r="AN442" i="33" s="1"/>
  <c r="BW126" i="33"/>
  <c r="BW435" i="33" s="1"/>
  <c r="AV161" i="33"/>
  <c r="AV470" i="33" s="1"/>
  <c r="BX175" i="33"/>
  <c r="BX484" i="33" s="1"/>
  <c r="AX132" i="33"/>
  <c r="AX441" i="33" s="1"/>
  <c r="BW196" i="33"/>
  <c r="BW505" i="33" s="1"/>
  <c r="AR176" i="33"/>
  <c r="AR485" i="33" s="1"/>
  <c r="BP188" i="33"/>
  <c r="BP497" i="33" s="1"/>
  <c r="CD137" i="33"/>
  <c r="CD446" i="33" s="1"/>
  <c r="W149" i="33"/>
  <c r="W458" i="33" s="1"/>
  <c r="CE193" i="33"/>
  <c r="CE502" i="33" s="1"/>
  <c r="BE146" i="33"/>
  <c r="BE455" i="33" s="1"/>
  <c r="AH135" i="33"/>
  <c r="AH444" i="33" s="1"/>
  <c r="BV214" i="33"/>
  <c r="BV523" i="33" s="1"/>
  <c r="CA153" i="33"/>
  <c r="CA462" i="33" s="1"/>
  <c r="S137" i="33"/>
  <c r="S446" i="33" s="1"/>
  <c r="P140" i="33"/>
  <c r="P449" i="33" s="1"/>
  <c r="BP178" i="33"/>
  <c r="BP487" i="33" s="1"/>
  <c r="CD175" i="33"/>
  <c r="CD484" i="33" s="1"/>
  <c r="K200" i="33"/>
  <c r="K509" i="33" s="1"/>
  <c r="BW198" i="33"/>
  <c r="BW507" i="33" s="1"/>
  <c r="BE138" i="33"/>
  <c r="BE447" i="33" s="1"/>
  <c r="BA119" i="33"/>
  <c r="BA428" i="33" s="1"/>
  <c r="J116" i="33"/>
  <c r="J425" i="33" s="1"/>
  <c r="W175" i="33"/>
  <c r="W484" i="33" s="1"/>
  <c r="BS170" i="33"/>
  <c r="BS479" i="33" s="1"/>
  <c r="P159" i="33"/>
  <c r="P468" i="33" s="1"/>
  <c r="AF134" i="33"/>
  <c r="AF443" i="33" s="1"/>
  <c r="CB152" i="33"/>
  <c r="CB461" i="33" s="1"/>
  <c r="U204" i="33"/>
  <c r="U513" i="33" s="1"/>
  <c r="J169" i="33"/>
  <c r="J478" i="33" s="1"/>
  <c r="AT183" i="33"/>
  <c r="AT492" i="33" s="1"/>
  <c r="AD167" i="33"/>
  <c r="AD476" i="33" s="1"/>
  <c r="BK206" i="33"/>
  <c r="BK515" i="33" s="1"/>
  <c r="BS179" i="33"/>
  <c r="BS488" i="33" s="1"/>
  <c r="AC162" i="33"/>
  <c r="AC471" i="33" s="1"/>
  <c r="Z165" i="33"/>
  <c r="Z474" i="33" s="1"/>
  <c r="BB135" i="33"/>
  <c r="BB444" i="33" s="1"/>
  <c r="BB145" i="33"/>
  <c r="BB454" i="33" s="1"/>
  <c r="BZ179" i="33"/>
  <c r="BZ488" i="33" s="1"/>
  <c r="BC188" i="33"/>
  <c r="BC497" i="33" s="1"/>
  <c r="N213" i="33"/>
  <c r="N522" i="33" s="1"/>
  <c r="BE176" i="33"/>
  <c r="BE485" i="33" s="1"/>
  <c r="U115" i="33"/>
  <c r="CD155" i="33"/>
  <c r="CD464" i="33" s="1"/>
  <c r="O137" i="33"/>
  <c r="O446" i="33" s="1"/>
  <c r="BS212" i="33"/>
  <c r="BS521" i="33" s="1"/>
  <c r="CA183" i="33"/>
  <c r="CA492" i="33" s="1"/>
  <c r="BT142" i="33"/>
  <c r="BT451" i="33" s="1"/>
  <c r="CA124" i="33"/>
  <c r="CA433" i="33" s="1"/>
  <c r="AN118" i="33"/>
  <c r="AN427" i="33" s="1"/>
  <c r="U136" i="33"/>
  <c r="U445" i="33" s="1"/>
  <c r="CE139" i="33"/>
  <c r="CE448" i="33" s="1"/>
  <c r="L191" i="33"/>
  <c r="L500" i="33" s="1"/>
  <c r="CF202" i="33"/>
  <c r="CF511" i="33" s="1"/>
  <c r="BA140" i="33"/>
  <c r="BA449" i="33" s="1"/>
  <c r="BW147" i="33"/>
  <c r="BW456" i="33" s="1"/>
  <c r="BT209" i="33"/>
  <c r="BT518" i="33" s="1"/>
  <c r="BR127" i="33"/>
  <c r="BR436" i="33" s="1"/>
  <c r="AY197" i="33"/>
  <c r="AY506" i="33" s="1"/>
  <c r="BO168" i="33"/>
  <c r="BO477" i="33" s="1"/>
  <c r="CE147" i="33"/>
  <c r="CE456" i="33" s="1"/>
  <c r="BH171" i="33"/>
  <c r="BH480" i="33" s="1"/>
  <c r="AX168" i="33"/>
  <c r="AX477" i="33" s="1"/>
  <c r="BR116" i="33"/>
  <c r="BR425" i="33" s="1"/>
  <c r="BW184" i="33"/>
  <c r="BW493" i="33" s="1"/>
  <c r="AW200" i="33"/>
  <c r="AW509" i="33" s="1"/>
  <c r="BM183" i="33"/>
  <c r="BM492" i="33" s="1"/>
  <c r="CC169" i="33"/>
  <c r="CC478" i="33" s="1"/>
  <c r="J182" i="33"/>
  <c r="K236" i="42" s="1"/>
  <c r="CE189" i="33"/>
  <c r="CE498" i="33" s="1"/>
  <c r="BF202" i="33"/>
  <c r="BF511" i="33" s="1"/>
  <c r="V121" i="33"/>
  <c r="V430" i="33" s="1"/>
  <c r="BW159" i="33"/>
  <c r="BW468" i="33" s="1"/>
  <c r="AW126" i="33"/>
  <c r="AW435" i="33" s="1"/>
  <c r="BU213" i="33"/>
  <c r="BU522" i="33" s="1"/>
  <c r="AN172" i="33"/>
  <c r="AN481" i="33" s="1"/>
  <c r="BP192" i="33"/>
  <c r="BP501" i="33" s="1"/>
  <c r="BE145" i="33"/>
  <c r="BE454" i="33" s="1"/>
  <c r="AC119" i="33"/>
  <c r="AC428" i="33" s="1"/>
  <c r="BY203" i="33"/>
  <c r="BY512" i="33" s="1"/>
  <c r="BW143" i="33"/>
  <c r="BW452" i="33" s="1"/>
  <c r="AD191" i="33"/>
  <c r="AD500" i="33" s="1"/>
  <c r="BJ157" i="33"/>
  <c r="BJ466" i="33" s="1"/>
  <c r="BZ164" i="33"/>
  <c r="BZ473" i="33" s="1"/>
  <c r="AJ202" i="33"/>
  <c r="AJ511" i="33" s="1"/>
  <c r="AG206" i="33"/>
  <c r="AG515" i="33" s="1"/>
  <c r="BA167" i="33"/>
  <c r="BA476" i="33" s="1"/>
  <c r="AZ143" i="33"/>
  <c r="AZ452" i="33" s="1"/>
  <c r="BX185" i="33"/>
  <c r="BX494" i="33" s="1"/>
  <c r="L120" i="33"/>
  <c r="L429" i="33" s="1"/>
  <c r="AO154" i="33"/>
  <c r="AO463" i="33" s="1"/>
  <c r="BQ192" i="33"/>
  <c r="BQ501" i="33" s="1"/>
  <c r="BN169" i="33"/>
  <c r="BN478" i="33" s="1"/>
  <c r="BA164" i="33"/>
  <c r="BA473" i="33" s="1"/>
  <c r="AM158" i="33"/>
  <c r="AM467" i="33" s="1"/>
  <c r="BC119" i="33"/>
  <c r="BC428" i="33" s="1"/>
  <c r="AX134" i="33"/>
  <c r="AX443" i="33" s="1"/>
  <c r="AN160" i="33"/>
  <c r="AN469" i="33" s="1"/>
  <c r="BP161" i="33"/>
  <c r="BP470" i="33" s="1"/>
  <c r="BM212" i="33"/>
  <c r="BM521" i="33" s="1"/>
  <c r="AC121" i="33"/>
  <c r="AC430" i="33" s="1"/>
  <c r="BY151" i="33"/>
  <c r="BY460" i="33" s="1"/>
  <c r="N178" i="33"/>
  <c r="N487" i="33" s="1"/>
  <c r="AD155" i="33"/>
  <c r="AD464" i="33" s="1"/>
  <c r="BK198" i="33"/>
  <c r="BK507" i="33" s="1"/>
  <c r="AB144" i="33"/>
  <c r="AB453" i="33" s="1"/>
  <c r="Y137" i="33"/>
  <c r="Y446" i="33" s="1"/>
  <c r="BA189" i="33"/>
  <c r="BA498" i="33" s="1"/>
  <c r="AZ190" i="33"/>
  <c r="AZ499" i="33" s="1"/>
  <c r="BP175" i="33"/>
  <c r="BP484" i="33" s="1"/>
  <c r="L116" i="33"/>
  <c r="L425" i="33" s="1"/>
  <c r="M147" i="33"/>
  <c r="M456" i="33" s="1"/>
  <c r="BG133" i="33"/>
  <c r="BG442" i="33" s="1"/>
  <c r="AY132" i="33"/>
  <c r="AY441" i="33" s="1"/>
  <c r="X157" i="33"/>
  <c r="X466" i="33" s="1"/>
  <c r="AZ200" i="33"/>
  <c r="AZ509" i="33" s="1"/>
  <c r="AP151" i="33"/>
  <c r="AP460" i="33" s="1"/>
  <c r="AA214" i="33"/>
  <c r="AA523" i="33" s="1"/>
  <c r="AR151" i="33"/>
  <c r="AR460" i="33" s="1"/>
  <c r="BE123" i="33"/>
  <c r="BE432" i="33" s="1"/>
  <c r="BA121" i="33"/>
  <c r="BA430" i="33" s="1"/>
  <c r="BN209" i="33"/>
  <c r="BN518" i="33" s="1"/>
  <c r="BV128" i="33"/>
  <c r="BV437" i="33" s="1"/>
  <c r="AE164" i="33"/>
  <c r="AE473" i="33" s="1"/>
  <c r="BC197" i="33"/>
  <c r="BC506" i="33" s="1"/>
  <c r="BK135" i="33"/>
  <c r="BK444" i="33" s="1"/>
  <c r="P186" i="33"/>
  <c r="P495" i="33" s="1"/>
  <c r="AJ145" i="33"/>
  <c r="AJ454" i="33" s="1"/>
  <c r="AG147" i="33"/>
  <c r="AG456" i="33" s="1"/>
  <c r="BI206" i="33"/>
  <c r="BI515" i="33" s="1"/>
  <c r="U148" i="33"/>
  <c r="U457" i="33" s="1"/>
  <c r="O125" i="33"/>
  <c r="O434" i="33" s="1"/>
  <c r="BR143" i="33"/>
  <c r="BR452" i="33" s="1"/>
  <c r="BY134" i="33"/>
  <c r="BY443" i="33" s="1"/>
  <c r="BO210" i="33"/>
  <c r="BO519" i="33" s="1"/>
  <c r="AF131" i="33"/>
  <c r="AF440" i="33" s="1"/>
  <c r="BH154" i="33"/>
  <c r="BH463" i="33" s="1"/>
  <c r="BW187" i="33"/>
  <c r="BW496" i="33" s="1"/>
  <c r="AZ202" i="33"/>
  <c r="AZ511" i="33" s="1"/>
  <c r="BP190" i="33"/>
  <c r="BP499" i="33" s="1"/>
  <c r="CF167" i="33"/>
  <c r="CF476" i="33" s="1"/>
  <c r="AY170" i="33"/>
  <c r="AY479" i="33" s="1"/>
  <c r="BO172" i="33"/>
  <c r="BO481" i="33" s="1"/>
  <c r="AN187" i="33"/>
  <c r="AN496" i="33" s="1"/>
  <c r="BP212" i="33"/>
  <c r="BP521" i="33" s="1"/>
  <c r="BV157" i="33"/>
  <c r="BV466" i="33" s="1"/>
  <c r="AH126" i="33"/>
  <c r="AH435" i="33" s="1"/>
  <c r="S167" i="33"/>
  <c r="S476" i="33" s="1"/>
  <c r="BT212" i="33"/>
  <c r="BT521" i="33" s="1"/>
  <c r="K126" i="33"/>
  <c r="K435" i="33" s="1"/>
  <c r="BM162" i="33"/>
  <c r="BM471" i="33" s="1"/>
  <c r="BS128" i="33"/>
  <c r="BS437" i="33" s="1"/>
  <c r="AN122" i="33"/>
  <c r="AN431" i="33" s="1"/>
  <c r="BR144" i="33"/>
  <c r="BR453" i="33" s="1"/>
  <c r="AP128" i="33"/>
  <c r="AP437" i="33" s="1"/>
  <c r="AF157" i="33"/>
  <c r="AF466" i="33" s="1"/>
  <c r="BH183" i="33"/>
  <c r="BH492" i="33" s="1"/>
  <c r="AG208" i="33"/>
  <c r="AG517" i="33" s="1"/>
  <c r="BA152" i="33"/>
  <c r="BA461" i="33" s="1"/>
  <c r="BH209" i="33"/>
  <c r="BH518" i="33" s="1"/>
  <c r="BX161" i="33"/>
  <c r="BX470" i="33" s="1"/>
  <c r="BJ137" i="33"/>
  <c r="BJ446" i="33" s="1"/>
  <c r="AA193" i="33"/>
  <c r="AA502" i="33" s="1"/>
  <c r="AI210" i="33"/>
  <c r="AI519" i="33" s="1"/>
  <c r="AF202" i="33"/>
  <c r="AF511" i="33" s="1"/>
  <c r="AZ144" i="33"/>
  <c r="AZ453" i="33" s="1"/>
  <c r="K163" i="33"/>
  <c r="K472" i="33" s="1"/>
  <c r="AI203" i="33"/>
  <c r="AI512" i="33" s="1"/>
  <c r="AY191" i="33"/>
  <c r="AY500" i="33" s="1"/>
  <c r="BL149" i="33"/>
  <c r="BL458" i="33" s="1"/>
  <c r="AR121" i="33"/>
  <c r="AR430" i="33" s="1"/>
  <c r="Y116" i="33"/>
  <c r="Y425" i="33" s="1"/>
  <c r="AD198" i="33"/>
  <c r="AD507" i="33" s="1"/>
  <c r="BC176" i="33"/>
  <c r="BC485" i="33" s="1"/>
  <c r="BS199" i="33"/>
  <c r="BS508" i="33" s="1"/>
  <c r="CA180" i="33"/>
  <c r="CA489" i="33" s="1"/>
  <c r="AV177" i="33"/>
  <c r="AV486" i="33" s="1"/>
  <c r="BX188" i="33"/>
  <c r="BX497" i="33" s="1"/>
  <c r="AO129" i="33"/>
  <c r="AO438" i="33" s="1"/>
  <c r="BQ168" i="33"/>
  <c r="BQ477" i="33" s="1"/>
  <c r="CF134" i="33"/>
  <c r="M158" i="33"/>
  <c r="M467" i="33" s="1"/>
  <c r="AC146" i="33"/>
  <c r="AC455" i="33" s="1"/>
  <c r="BA203" i="33"/>
  <c r="BA512" i="33" s="1"/>
  <c r="BV146" i="33"/>
  <c r="BV455" i="33" s="1"/>
  <c r="O196" i="33"/>
  <c r="O505" i="33" s="1"/>
  <c r="CF126" i="33"/>
  <c r="CF435" i="33" s="1"/>
  <c r="AO140" i="33"/>
  <c r="AO449" i="33" s="1"/>
  <c r="R161" i="33"/>
  <c r="R470" i="33" s="1"/>
  <c r="R120" i="33"/>
  <c r="R429" i="33" s="1"/>
  <c r="S199" i="33"/>
  <c r="S508" i="33" s="1"/>
  <c r="BK188" i="33"/>
  <c r="BK497" i="33" s="1"/>
  <c r="L137" i="33"/>
  <c r="L446" i="33" s="1"/>
  <c r="Q211" i="33"/>
  <c r="Q520" i="33" s="1"/>
  <c r="AK171" i="33"/>
  <c r="AK480" i="33" s="1"/>
  <c r="BP167" i="33"/>
  <c r="BP476" i="33" s="1"/>
  <c r="AJ117" i="33"/>
  <c r="AJ426" i="33" s="1"/>
  <c r="M150" i="33"/>
  <c r="M459" i="33" s="1"/>
  <c r="BM144" i="33"/>
  <c r="BM453" i="33" s="1"/>
  <c r="BW138" i="33"/>
  <c r="BW447" i="33" s="1"/>
  <c r="W125" i="33"/>
  <c r="W434" i="33" s="1"/>
  <c r="BC183" i="33"/>
  <c r="BC492" i="33" s="1"/>
  <c r="BD126" i="33"/>
  <c r="BD435" i="33" s="1"/>
  <c r="AG124" i="33"/>
  <c r="AG433" i="33" s="1"/>
  <c r="BE207" i="33"/>
  <c r="BE516" i="33" s="1"/>
  <c r="AW176" i="33"/>
  <c r="AW485" i="33" s="1"/>
  <c r="BQ136" i="33"/>
  <c r="BQ445" i="33" s="1"/>
  <c r="AX188" i="33"/>
  <c r="AX497" i="33" s="1"/>
  <c r="BZ171" i="33"/>
  <c r="BZ480" i="33" s="1"/>
  <c r="X178" i="33"/>
  <c r="X487" i="33" s="1"/>
  <c r="AN165" i="33"/>
  <c r="AN474" i="33" s="1"/>
  <c r="Q161" i="33"/>
  <c r="Q470" i="33" s="1"/>
  <c r="T153" i="33"/>
  <c r="T462" i="33" s="1"/>
  <c r="BB205" i="33"/>
  <c r="BB514" i="33" s="1"/>
  <c r="AT117" i="33"/>
  <c r="AT426" i="33" s="1"/>
  <c r="CE164" i="33"/>
  <c r="CE473" i="33" s="1"/>
  <c r="BD127" i="33"/>
  <c r="BD436" i="33" s="1"/>
  <c r="CF139" i="33"/>
  <c r="AQ195" i="33"/>
  <c r="AQ504" i="33" s="1"/>
  <c r="BO141" i="33"/>
  <c r="BO450" i="33" s="1"/>
  <c r="T162" i="33"/>
  <c r="T471" i="33" s="1"/>
  <c r="AZ158" i="33"/>
  <c r="AZ467" i="33" s="1"/>
  <c r="AP115" i="33"/>
  <c r="O198" i="33"/>
  <c r="O507" i="33" s="1"/>
  <c r="N184" i="33"/>
  <c r="N493" i="33" s="1"/>
  <c r="AT170" i="33"/>
  <c r="AT479" i="33" s="1"/>
  <c r="BO182" i="33"/>
  <c r="BO491" i="33" s="1"/>
  <c r="AN139" i="33"/>
  <c r="AN448" i="33" s="1"/>
  <c r="BP156" i="33"/>
  <c r="BP465" i="33" s="1"/>
  <c r="AH129" i="33"/>
  <c r="AH438" i="33" s="1"/>
  <c r="AI193" i="33"/>
  <c r="AI502" i="33" s="1"/>
  <c r="BW164" i="33"/>
  <c r="BW473" i="33" s="1"/>
  <c r="L181" i="33"/>
  <c r="L490" i="33" s="1"/>
  <c r="AT162" i="33"/>
  <c r="AT471" i="33" s="1"/>
  <c r="AN126" i="33"/>
  <c r="AN435" i="33" s="1"/>
  <c r="AA187" i="33"/>
  <c r="AA496" i="33" s="1"/>
  <c r="AQ121" i="33"/>
  <c r="AQ430" i="33" s="1"/>
  <c r="T203" i="33"/>
  <c r="T512" i="33" s="1"/>
  <c r="AG195" i="33"/>
  <c r="AG504" i="33" s="1"/>
  <c r="BA145" i="33"/>
  <c r="BA454" i="33" s="1"/>
  <c r="BF213" i="33"/>
  <c r="BF522" i="33" s="1"/>
  <c r="BZ116" i="33"/>
  <c r="BZ425" i="33" s="1"/>
  <c r="O164" i="33"/>
  <c r="O473" i="33" s="1"/>
  <c r="AM192" i="33"/>
  <c r="AM501" i="33" s="1"/>
  <c r="X173" i="33"/>
  <c r="X482" i="33" s="1"/>
  <c r="AK180" i="33"/>
  <c r="AK489" i="33" s="1"/>
  <c r="BF167" i="33"/>
  <c r="BF476" i="33" s="1"/>
  <c r="N122" i="33"/>
  <c r="N431" i="33" s="1"/>
  <c r="W139" i="33"/>
  <c r="W448" i="33" s="1"/>
  <c r="AU166" i="33"/>
  <c r="AU475" i="33" s="1"/>
  <c r="BK185" i="33"/>
  <c r="BK494" i="33" s="1"/>
  <c r="BS138" i="33"/>
  <c r="BS447" i="33" s="1"/>
  <c r="S115" i="33"/>
  <c r="CB177" i="33"/>
  <c r="CB486" i="33" s="1"/>
  <c r="M132" i="33"/>
  <c r="M441" i="33" s="1"/>
  <c r="AB193" i="33"/>
  <c r="AB502" i="33" s="1"/>
  <c r="AR174" i="33"/>
  <c r="AR483" i="33" s="1"/>
  <c r="BH133" i="33"/>
  <c r="BH442" i="33" s="1"/>
  <c r="AK159" i="33"/>
  <c r="AK468" i="33" s="1"/>
  <c r="BF183" i="33"/>
  <c r="BF492" i="33" s="1"/>
  <c r="BO178" i="33"/>
  <c r="BO487" i="33" s="1"/>
  <c r="AN208" i="33"/>
  <c r="AN517" i="33" s="1"/>
  <c r="BH175" i="33"/>
  <c r="BH484" i="33" s="1"/>
  <c r="BW153" i="33"/>
  <c r="BW462" i="33" s="1"/>
  <c r="AZ154" i="33"/>
  <c r="AZ463" i="33" s="1"/>
  <c r="BP143" i="33"/>
  <c r="BP452" i="33" s="1"/>
  <c r="BU170" i="33"/>
  <c r="BU479" i="33" s="1"/>
  <c r="N163" i="33"/>
  <c r="N472" i="33" s="1"/>
  <c r="BV166" i="33"/>
  <c r="BV475" i="33" s="1"/>
  <c r="AM199" i="33"/>
  <c r="AM508" i="33" s="1"/>
  <c r="BT182" i="33"/>
  <c r="BT491" i="33" s="1"/>
  <c r="AN119" i="33"/>
  <c r="AN428" i="33" s="1"/>
  <c r="Q130" i="33"/>
  <c r="Q439" i="33" s="1"/>
  <c r="AG187" i="33"/>
  <c r="AG496" i="33" s="1"/>
  <c r="BA160" i="33"/>
  <c r="BA469" i="33" s="1"/>
  <c r="BF209" i="33"/>
  <c r="BF518" i="33" s="1"/>
  <c r="AD117" i="33"/>
  <c r="AD426" i="33" s="1"/>
  <c r="O156" i="33"/>
  <c r="O465" i="33" s="1"/>
  <c r="AM185" i="33"/>
  <c r="AM494" i="33" s="1"/>
  <c r="X177" i="33"/>
  <c r="X486" i="33" s="1"/>
  <c r="BD183" i="33"/>
  <c r="BD492" i="33" s="1"/>
  <c r="CF188" i="33"/>
  <c r="CF497" i="33" s="1"/>
  <c r="BU143" i="33"/>
  <c r="BU452" i="33" s="1"/>
  <c r="N158" i="33"/>
  <c r="N467" i="33" s="1"/>
  <c r="BI200" i="33"/>
  <c r="BI509" i="33" s="1"/>
  <c r="BY184" i="33"/>
  <c r="BY493" i="33" s="1"/>
  <c r="N208" i="33"/>
  <c r="N517" i="33" s="1"/>
  <c r="L127" i="33"/>
  <c r="L436" i="33" s="1"/>
  <c r="BD144" i="33"/>
  <c r="BD453" i="33" s="1"/>
  <c r="CF150" i="33"/>
  <c r="CC214" i="33"/>
  <c r="CC523" i="33" s="1"/>
  <c r="V204" i="33"/>
  <c r="V513" i="33" s="1"/>
  <c r="BQ209" i="33"/>
  <c r="BQ518" i="33" s="1"/>
  <c r="AT135" i="33"/>
  <c r="AT444" i="33" s="1"/>
  <c r="W143" i="33"/>
  <c r="W452" i="33" s="1"/>
  <c r="BN135" i="33"/>
  <c r="BN444" i="33" s="1"/>
  <c r="AM173" i="33"/>
  <c r="AM482" i="33" s="1"/>
  <c r="AU122" i="33"/>
  <c r="AU431" i="33" s="1"/>
  <c r="AO193" i="33"/>
  <c r="AO502" i="33" s="1"/>
  <c r="J137" i="33"/>
  <c r="AH115" i="33"/>
  <c r="K167" i="33"/>
  <c r="K476" i="33" s="1"/>
  <c r="S197" i="33"/>
  <c r="S506" i="33" s="1"/>
  <c r="AU142" i="33"/>
  <c r="AU451" i="33" s="1"/>
  <c r="L164" i="33"/>
  <c r="L473" i="33" s="1"/>
  <c r="R177" i="33"/>
  <c r="R486" i="33" s="1"/>
  <c r="BV119" i="33"/>
  <c r="BV428" i="33" s="1"/>
  <c r="S117" i="33"/>
  <c r="S426" i="33" s="1"/>
  <c r="X156" i="33"/>
  <c r="X465" i="33" s="1"/>
  <c r="AZ172" i="33"/>
  <c r="AZ481" i="33" s="1"/>
  <c r="BU204" i="33"/>
  <c r="BU513" i="33" s="1"/>
  <c r="AI154" i="33"/>
  <c r="AI463" i="33" s="1"/>
  <c r="AS154" i="33"/>
  <c r="AS463" i="33" s="1"/>
  <c r="BQ199" i="33"/>
  <c r="BQ508" i="33" s="1"/>
  <c r="AT152" i="33"/>
  <c r="AT461" i="33" s="1"/>
  <c r="R128" i="33"/>
  <c r="R437" i="33" s="1"/>
  <c r="BK199" i="33"/>
  <c r="BK508" i="33" s="1"/>
  <c r="T147" i="33"/>
  <c r="T456" i="33" s="1"/>
  <c r="CC188" i="33"/>
  <c r="CC497" i="33" s="1"/>
  <c r="BF153" i="33"/>
  <c r="BF462" i="33" s="1"/>
  <c r="CD195" i="33"/>
  <c r="CD504" i="33" s="1"/>
  <c r="M137" i="33"/>
  <c r="M446" i="33" s="1"/>
  <c r="Z209" i="33"/>
  <c r="Z518" i="33" s="1"/>
  <c r="BB149" i="33"/>
  <c r="BB458" i="33" s="1"/>
  <c r="AY211" i="33"/>
  <c r="AY520" i="33" s="1"/>
  <c r="AN200" i="33"/>
  <c r="AN509" i="33" s="1"/>
  <c r="Q205" i="33"/>
  <c r="Q514" i="33" s="1"/>
  <c r="CC204" i="33"/>
  <c r="CC513" i="33" s="1"/>
  <c r="BD138" i="33"/>
  <c r="BD447" i="33" s="1"/>
  <c r="AG212" i="33"/>
  <c r="AG521" i="33" s="1"/>
  <c r="BA153" i="33"/>
  <c r="BA462" i="33" s="1"/>
  <c r="AX144" i="33"/>
  <c r="AX453" i="33" s="1"/>
  <c r="N116" i="33"/>
  <c r="N425" i="33" s="1"/>
  <c r="O173" i="33"/>
  <c r="O482" i="33" s="1"/>
  <c r="AM210" i="33"/>
  <c r="AM519" i="33" s="1"/>
  <c r="AE115" i="33"/>
  <c r="CE156" i="33"/>
  <c r="CE465" i="33" s="1"/>
  <c r="CC187" i="33"/>
  <c r="CC496" i="33" s="1"/>
  <c r="V166" i="33"/>
  <c r="V475" i="33" s="1"/>
  <c r="K135" i="33"/>
  <c r="K444" i="33" s="1"/>
  <c r="AU204" i="33"/>
  <c r="AU513" i="33" s="1"/>
  <c r="BR125" i="33"/>
  <c r="BR434" i="33" s="1"/>
  <c r="BD167" i="33"/>
  <c r="BD476" i="33" s="1"/>
  <c r="AG159" i="33"/>
  <c r="AG468" i="33" s="1"/>
  <c r="AB181" i="33"/>
  <c r="AB490" i="33" s="1"/>
  <c r="Y179" i="33"/>
  <c r="Y488" i="33" s="1"/>
  <c r="AS139" i="33"/>
  <c r="AS448" i="33" s="1"/>
  <c r="AR191" i="33"/>
  <c r="AR500" i="33" s="1"/>
  <c r="BH144" i="33"/>
  <c r="BH453" i="33" s="1"/>
  <c r="AK173" i="33"/>
  <c r="AK482" i="33" s="1"/>
  <c r="V188" i="33"/>
  <c r="V497" i="33" s="1"/>
  <c r="AC142" i="33"/>
  <c r="AC451" i="33" s="1"/>
  <c r="AC185" i="33"/>
  <c r="AC494" i="33" s="1"/>
  <c r="CF127" i="33"/>
  <c r="T142" i="33"/>
  <c r="T451" i="33" s="1"/>
  <c r="AR201" i="33"/>
  <c r="AR510" i="33" s="1"/>
  <c r="U208" i="33"/>
  <c r="U517" i="33" s="1"/>
  <c r="CD214" i="33"/>
  <c r="CD523" i="33" s="1"/>
  <c r="O154" i="33"/>
  <c r="O463" i="33" s="1"/>
  <c r="T130" i="33"/>
  <c r="T439" i="33" s="1"/>
  <c r="O128" i="33"/>
  <c r="O437" i="33" s="1"/>
  <c r="Z214" i="33"/>
  <c r="Z523" i="33" s="1"/>
  <c r="AP179" i="33"/>
  <c r="AP488" i="33" s="1"/>
  <c r="BN207" i="33"/>
  <c r="BN516" i="33" s="1"/>
  <c r="BM177" i="33"/>
  <c r="BM486" i="33" s="1"/>
  <c r="CD190" i="33"/>
  <c r="CD499" i="33" s="1"/>
  <c r="W199" i="33"/>
  <c r="W508" i="33" s="1"/>
  <c r="CC153" i="33"/>
  <c r="CC462" i="33" s="1"/>
  <c r="J187" i="33"/>
  <c r="Z136" i="33"/>
  <c r="Z445" i="33" s="1"/>
  <c r="AX190" i="33"/>
  <c r="AX499" i="33" s="1"/>
  <c r="BL182" i="33"/>
  <c r="BL491" i="33" s="1"/>
  <c r="AB118" i="33"/>
  <c r="AB427" i="33" s="1"/>
  <c r="CC141" i="33"/>
  <c r="CC450" i="33" s="1"/>
  <c r="V151" i="33"/>
  <c r="V460" i="33" s="1"/>
  <c r="AL158" i="33"/>
  <c r="AL467" i="33" s="1"/>
  <c r="BJ191" i="33"/>
  <c r="BJ500" i="33" s="1"/>
  <c r="BZ169" i="33"/>
  <c r="BZ478" i="33" s="1"/>
  <c r="AQ198" i="33"/>
  <c r="AQ507" i="33" s="1"/>
  <c r="AF165" i="33"/>
  <c r="AF474" i="33" s="1"/>
  <c r="BH193" i="33"/>
  <c r="BH502" i="33" s="1"/>
  <c r="AW128" i="33"/>
  <c r="AW437" i="33" s="1"/>
  <c r="BY167" i="33"/>
  <c r="BY476" i="33" s="1"/>
  <c r="M187" i="33"/>
  <c r="M496" i="33" s="1"/>
  <c r="AC155" i="33"/>
  <c r="AC464" i="33" s="1"/>
  <c r="AS131" i="33"/>
  <c r="AS440" i="33" s="1"/>
  <c r="BM166" i="33"/>
  <c r="BM475" i="33" s="1"/>
  <c r="W132" i="33"/>
  <c r="W441" i="33" s="1"/>
  <c r="AT122" i="33"/>
  <c r="AT431" i="33" s="1"/>
  <c r="AE197" i="33"/>
  <c r="AE506" i="33" s="1"/>
  <c r="CA194" i="33"/>
  <c r="CA503" i="33" s="1"/>
  <c r="AF213" i="33"/>
  <c r="AF522" i="33" s="1"/>
  <c r="AV187" i="33"/>
  <c r="AV496" i="33" s="1"/>
  <c r="BL164" i="33"/>
  <c r="BL473" i="33" s="1"/>
  <c r="AB120" i="33"/>
  <c r="AB429" i="33" s="1"/>
  <c r="AD213" i="33"/>
  <c r="AD522" i="33" s="1"/>
  <c r="AT200" i="33"/>
  <c r="AT509" i="33" s="1"/>
  <c r="BJ154" i="33"/>
  <c r="BJ463" i="33" s="1"/>
  <c r="N115" i="33"/>
  <c r="AF185" i="33"/>
  <c r="AF494" i="33" s="1"/>
  <c r="AZ133" i="33"/>
  <c r="AZ442" i="33" s="1"/>
  <c r="AW146" i="33"/>
  <c r="AW455" i="33" s="1"/>
  <c r="BY194" i="33"/>
  <c r="BY503" i="33" s="1"/>
  <c r="AY139" i="33"/>
  <c r="AY448" i="33" s="1"/>
  <c r="AC194" i="33"/>
  <c r="AC503" i="33" s="1"/>
  <c r="AS179" i="33"/>
  <c r="AS488" i="33" s="1"/>
  <c r="BI149" i="33"/>
  <c r="BI458" i="33" s="1"/>
  <c r="BD153" i="33"/>
  <c r="BD462" i="33" s="1"/>
  <c r="CF159" i="33"/>
  <c r="BE202" i="33"/>
  <c r="BE511" i="33" s="1"/>
  <c r="BY153" i="33"/>
  <c r="BY462" i="33" s="1"/>
  <c r="M154" i="33"/>
  <c r="M463" i="33" s="1"/>
  <c r="AK115" i="33"/>
  <c r="W169" i="33"/>
  <c r="W478" i="33" s="1"/>
  <c r="AH131" i="33"/>
  <c r="AH440" i="33" s="1"/>
  <c r="AM196" i="33"/>
  <c r="AM505" i="33" s="1"/>
  <c r="BW120" i="33"/>
  <c r="BW429" i="33" s="1"/>
  <c r="AG128" i="33"/>
  <c r="AG437" i="33" s="1"/>
  <c r="BE203" i="33"/>
  <c r="BE512" i="33" s="1"/>
  <c r="BU188" i="33"/>
  <c r="BU497" i="33" s="1"/>
  <c r="CC119" i="33"/>
  <c r="CC428" i="33" s="1"/>
  <c r="AO150" i="33"/>
  <c r="AO459" i="33" s="1"/>
  <c r="BQ203" i="33"/>
  <c r="BQ512" i="33" s="1"/>
  <c r="BN165" i="33"/>
  <c r="BN474" i="33" s="1"/>
  <c r="AE192" i="33"/>
  <c r="AE501" i="33" s="1"/>
  <c r="CA185" i="33"/>
  <c r="CA494" i="33" s="1"/>
  <c r="BT145" i="33"/>
  <c r="BT454" i="33" s="1"/>
  <c r="BL142" i="33"/>
  <c r="BL451" i="33" s="1"/>
  <c r="AD122" i="33"/>
  <c r="AD431" i="33" s="1"/>
  <c r="BM184" i="33"/>
  <c r="BM493" i="33" s="1"/>
  <c r="BV123" i="33"/>
  <c r="BV432" i="33" s="1"/>
  <c r="AT161" i="33"/>
  <c r="AT470" i="33" s="1"/>
  <c r="W144" i="33"/>
  <c r="W453" i="33" s="1"/>
  <c r="AU202" i="33"/>
  <c r="AU511" i="33" s="1"/>
  <c r="AL176" i="33"/>
  <c r="AL485" i="33" s="1"/>
  <c r="BU144" i="33"/>
  <c r="BU453" i="33" s="1"/>
  <c r="N134" i="33"/>
  <c r="N443" i="33" s="1"/>
  <c r="CD209" i="33"/>
  <c r="CD518" i="33" s="1"/>
  <c r="O183" i="33"/>
  <c r="O492" i="33" s="1"/>
  <c r="BK184" i="33"/>
  <c r="BK493" i="33" s="1"/>
  <c r="BS163" i="33"/>
  <c r="BS472" i="33" s="1"/>
  <c r="CA138" i="33"/>
  <c r="CA447" i="33" s="1"/>
  <c r="T148" i="33"/>
  <c r="T457" i="33" s="1"/>
  <c r="CB137" i="33"/>
  <c r="CB446" i="33" s="1"/>
  <c r="U187" i="33"/>
  <c r="U496" i="33" s="1"/>
  <c r="AJ193" i="33"/>
  <c r="AJ502" i="33" s="1"/>
  <c r="M196" i="33"/>
  <c r="M505" i="33" s="1"/>
  <c r="AC186" i="33"/>
  <c r="AC495" i="33" s="1"/>
  <c r="AS153" i="33"/>
  <c r="AS462" i="33" s="1"/>
  <c r="BW144" i="33"/>
  <c r="BW453" i="33" s="1"/>
  <c r="AV172" i="33"/>
  <c r="AV481" i="33" s="1"/>
  <c r="BX187" i="33"/>
  <c r="BX496" i="33" s="1"/>
  <c r="BN127" i="33"/>
  <c r="BN436" i="33" s="1"/>
  <c r="S163" i="33"/>
  <c r="S472" i="33" s="1"/>
  <c r="BO196" i="33"/>
  <c r="BO505" i="33" s="1"/>
  <c r="BK162" i="33"/>
  <c r="BK471" i="33" s="1"/>
  <c r="BG176" i="33"/>
  <c r="BG485" i="33" s="1"/>
  <c r="BD207" i="33"/>
  <c r="BD516" i="33" s="1"/>
  <c r="BX174" i="33"/>
  <c r="BX483" i="33" s="1"/>
  <c r="BG137" i="33"/>
  <c r="BG446" i="33" s="1"/>
  <c r="CE206" i="33"/>
  <c r="CE515" i="33" s="1"/>
  <c r="K133" i="33"/>
  <c r="AT133" i="33"/>
  <c r="AT442" i="33" s="1"/>
  <c r="AL166" i="33"/>
  <c r="AL475" i="33" s="1"/>
  <c r="AA159" i="33"/>
  <c r="AA468" i="33" s="1"/>
  <c r="BU161" i="33"/>
  <c r="BU470" i="33" s="1"/>
  <c r="R148" i="33"/>
  <c r="R457" i="33" s="1"/>
  <c r="BU136" i="33"/>
  <c r="BU445" i="33" s="1"/>
  <c r="V207" i="33"/>
  <c r="V516" i="33" s="1"/>
  <c r="CD201" i="33"/>
  <c r="CD510" i="33" s="1"/>
  <c r="O171" i="33"/>
  <c r="O480" i="33" s="1"/>
  <c r="BK168" i="33"/>
  <c r="BK477" i="33" s="1"/>
  <c r="BS144" i="33"/>
  <c r="BS453" i="33" s="1"/>
  <c r="CA133" i="33"/>
  <c r="CA442" i="33" s="1"/>
  <c r="CB148" i="33"/>
  <c r="CB457" i="33" s="1"/>
  <c r="U200" i="33"/>
  <c r="U509" i="33" s="1"/>
  <c r="J151" i="33"/>
  <c r="AT179" i="33"/>
  <c r="AT488" i="33" s="1"/>
  <c r="AD159" i="33"/>
  <c r="AD468" i="33" s="1"/>
  <c r="BK201" i="33"/>
  <c r="BK510" i="33" s="1"/>
  <c r="BS172" i="33"/>
  <c r="BS481" i="33" s="1"/>
  <c r="BP117" i="33"/>
  <c r="BP426" i="33" s="1"/>
  <c r="Y198" i="33"/>
  <c r="Y507" i="33" s="1"/>
  <c r="AS166" i="33"/>
  <c r="AS475" i="33" s="1"/>
  <c r="AP166" i="33"/>
  <c r="AP475" i="33" s="1"/>
  <c r="BZ213" i="33"/>
  <c r="BZ522" i="33" s="1"/>
  <c r="AU169" i="33"/>
  <c r="AU478" i="33" s="1"/>
  <c r="BK152" i="33"/>
  <c r="BK461" i="33" s="1"/>
  <c r="BS139" i="33"/>
  <c r="BS448" i="33" s="1"/>
  <c r="L146" i="33"/>
  <c r="L455" i="33" s="1"/>
  <c r="AK189" i="33"/>
  <c r="AK498" i="33" s="1"/>
  <c r="U127" i="33"/>
  <c r="U436" i="33" s="1"/>
  <c r="AS199" i="33"/>
  <c r="AS508" i="33" s="1"/>
  <c r="V143" i="33"/>
  <c r="V452" i="33" s="1"/>
  <c r="AT178" i="33"/>
  <c r="AT487" i="33" s="1"/>
  <c r="AI116" i="33"/>
  <c r="AI425" i="33" s="1"/>
  <c r="BD157" i="33"/>
  <c r="BD466" i="33" s="1"/>
  <c r="CF174" i="33"/>
  <c r="CF483" i="33" s="1"/>
  <c r="AB161" i="33"/>
  <c r="AB470" i="33" s="1"/>
  <c r="V127" i="33"/>
  <c r="V436" i="33" s="1"/>
  <c r="BQ147" i="33"/>
  <c r="BQ456" i="33" s="1"/>
  <c r="BC127" i="33"/>
  <c r="BC436" i="33" s="1"/>
  <c r="J210" i="33"/>
  <c r="J519" i="33" s="1"/>
  <c r="W195" i="33"/>
  <c r="W504" i="33" s="1"/>
  <c r="BC169" i="33"/>
  <c r="BC478" i="33" s="1"/>
  <c r="L141" i="33"/>
  <c r="L450" i="33" s="1"/>
  <c r="CB143" i="33"/>
  <c r="CB452" i="33" s="1"/>
  <c r="U191" i="33"/>
  <c r="U500" i="33" s="1"/>
  <c r="AY116" i="33"/>
  <c r="AY425" i="33" s="1"/>
  <c r="AB199" i="33"/>
  <c r="AB508" i="33" s="1"/>
  <c r="BP147" i="33"/>
  <c r="BP456" i="33" s="1"/>
  <c r="M212" i="33"/>
  <c r="M521" i="33" s="1"/>
  <c r="AS138" i="33"/>
  <c r="AS447" i="33" s="1"/>
  <c r="AD196" i="33"/>
  <c r="AD505" i="33" s="1"/>
  <c r="AV146" i="33"/>
  <c r="AV455" i="33" s="1"/>
  <c r="BL203" i="33"/>
  <c r="BL512" i="33" s="1"/>
  <c r="BP124" i="33"/>
  <c r="BP433" i="33" s="1"/>
  <c r="BU195" i="33"/>
  <c r="BU504" i="33" s="1"/>
  <c r="N203" i="33"/>
  <c r="N512" i="33" s="1"/>
  <c r="BI189" i="33"/>
  <c r="BI498" i="33" s="1"/>
  <c r="AP134" i="33"/>
  <c r="AP443" i="33" s="1"/>
  <c r="AN178" i="33"/>
  <c r="AN487" i="33" s="1"/>
  <c r="AB126" i="33"/>
  <c r="AB435" i="33" s="1"/>
  <c r="AE138" i="33"/>
  <c r="AE447" i="33" s="1"/>
  <c r="AP211" i="33"/>
  <c r="AP520" i="33" s="1"/>
  <c r="AG169" i="33"/>
  <c r="AG478" i="33" s="1"/>
  <c r="BI151" i="33"/>
  <c r="BI460" i="33" s="1"/>
  <c r="AP158" i="33"/>
  <c r="AP467" i="33" s="1"/>
  <c r="BR135" i="33"/>
  <c r="BR444" i="33" s="1"/>
  <c r="W193" i="33"/>
  <c r="W502" i="33" s="1"/>
  <c r="BC173" i="33"/>
  <c r="BC482" i="33" s="1"/>
  <c r="CA159" i="33"/>
  <c r="CA468" i="33" s="1"/>
  <c r="L138" i="33"/>
  <c r="L447" i="33" s="1"/>
  <c r="BK150" i="33"/>
  <c r="BK459" i="33" s="1"/>
  <c r="BU174" i="33"/>
  <c r="BU483" i="33" s="1"/>
  <c r="BW179" i="33"/>
  <c r="BW488" i="33" s="1"/>
  <c r="AZ198" i="33"/>
  <c r="AZ507" i="33" s="1"/>
  <c r="BP163" i="33"/>
  <c r="BP472" i="33" s="1"/>
  <c r="BE210" i="33"/>
  <c r="BE519" i="33" s="1"/>
  <c r="BY155" i="33"/>
  <c r="BY464" i="33" s="1"/>
  <c r="CD185" i="33"/>
  <c r="CD494" i="33" s="1"/>
  <c r="O177" i="33"/>
  <c r="O486" i="33" s="1"/>
  <c r="BK161" i="33"/>
  <c r="BK470" i="33" s="1"/>
  <c r="CA214" i="33"/>
  <c r="CA523" i="33" s="1"/>
  <c r="BT204" i="33"/>
  <c r="BT513" i="33" s="1"/>
  <c r="AG133" i="33"/>
  <c r="AG442" i="33" s="1"/>
  <c r="BI177" i="33"/>
  <c r="BI486" i="33" s="1"/>
  <c r="CD154" i="33"/>
  <c r="CD463" i="33" s="1"/>
  <c r="W191" i="33"/>
  <c r="W500" i="33" s="1"/>
  <c r="BS178" i="33"/>
  <c r="BS487" i="33" s="1"/>
  <c r="CA160" i="33"/>
  <c r="CA469" i="33" s="1"/>
  <c r="AE121" i="33"/>
  <c r="AE430" i="33" s="1"/>
  <c r="BL118" i="33"/>
  <c r="BL427" i="33" s="1"/>
  <c r="U130" i="33"/>
  <c r="U439" i="33" s="1"/>
  <c r="R156" i="33"/>
  <c r="R465" i="33" s="1"/>
  <c r="BB193" i="33"/>
  <c r="BB502" i="33" s="1"/>
  <c r="J139" i="33"/>
  <c r="W170" i="33"/>
  <c r="W479" i="33" s="1"/>
  <c r="AM162" i="33"/>
  <c r="AM471" i="33" s="1"/>
  <c r="AR208" i="33"/>
  <c r="AR517" i="33" s="1"/>
  <c r="BU163" i="33"/>
  <c r="BU472" i="33" s="1"/>
  <c r="N144" i="33"/>
  <c r="N453" i="33" s="1"/>
  <c r="BV132" i="33"/>
  <c r="BV441" i="33" s="1"/>
  <c r="AM187" i="33"/>
  <c r="AM496" i="33" s="1"/>
  <c r="BT148" i="33"/>
  <c r="BT457" i="33" s="1"/>
  <c r="BT121" i="33"/>
  <c r="BT430" i="33" s="1"/>
  <c r="Y195" i="33"/>
  <c r="Y504" i="33" s="1"/>
  <c r="T156" i="33"/>
  <c r="T465" i="33" s="1"/>
  <c r="CB151" i="33"/>
  <c r="CB460" i="33" s="1"/>
  <c r="U201" i="33"/>
  <c r="U510" i="33" s="1"/>
  <c r="CF208" i="33"/>
  <c r="CF517" i="33" s="1"/>
  <c r="BA161" i="33"/>
  <c r="BA470" i="33" s="1"/>
  <c r="BQ124" i="33"/>
  <c r="BQ433" i="33" s="1"/>
  <c r="BU132" i="33"/>
  <c r="BU441" i="33" s="1"/>
  <c r="BO158" i="33"/>
  <c r="BO467" i="33" s="1"/>
  <c r="BL174" i="33"/>
  <c r="BL483" i="33" s="1"/>
  <c r="BP118" i="33"/>
  <c r="BP427" i="33" s="1"/>
  <c r="AI161" i="33"/>
  <c r="AI470" i="33" s="1"/>
  <c r="BG201" i="33"/>
  <c r="BG510" i="33" s="1"/>
  <c r="AB157" i="33"/>
  <c r="AB466" i="33" s="1"/>
  <c r="BB129" i="33"/>
  <c r="BB438" i="33" s="1"/>
  <c r="BN129" i="33"/>
  <c r="BN438" i="33" s="1"/>
  <c r="BK195" i="33"/>
  <c r="BK504" i="33" s="1"/>
  <c r="T140" i="33"/>
  <c r="T449" i="33" s="1"/>
  <c r="CC173" i="33"/>
  <c r="CC482" i="33" s="1"/>
  <c r="J186" i="33"/>
  <c r="Z168" i="33"/>
  <c r="Z477" i="33" s="1"/>
  <c r="AX197" i="33"/>
  <c r="AX506" i="33" s="1"/>
  <c r="Z202" i="33"/>
  <c r="Z511" i="33" s="1"/>
  <c r="BF143" i="33"/>
  <c r="BF452" i="33" s="1"/>
  <c r="AM186" i="33"/>
  <c r="AM495" i="33" s="1"/>
  <c r="AB184" i="33"/>
  <c r="AB493" i="33" s="1"/>
  <c r="BE117" i="33"/>
  <c r="BE426" i="33" s="1"/>
  <c r="BN147" i="33"/>
  <c r="BN456" i="33" s="1"/>
  <c r="AQ157" i="33"/>
  <c r="AQ466" i="33" s="1"/>
  <c r="Q197" i="33"/>
  <c r="Q506" i="33" s="1"/>
  <c r="AK131" i="33"/>
  <c r="AK440" i="33" s="1"/>
  <c r="J165" i="33"/>
  <c r="J474" i="33" s="1"/>
  <c r="AT198" i="33"/>
  <c r="AT507" i="33" s="1"/>
  <c r="AD207" i="33"/>
  <c r="AD516" i="33" s="1"/>
  <c r="BC182" i="33"/>
  <c r="BC491" i="33" s="1"/>
  <c r="BS202" i="33"/>
  <c r="BS511" i="33" s="1"/>
  <c r="X192" i="33"/>
  <c r="X501" i="33" s="1"/>
  <c r="AR149" i="33"/>
  <c r="AR458" i="33" s="1"/>
  <c r="Q148" i="33"/>
  <c r="Q457" i="33" s="1"/>
  <c r="AS202" i="33"/>
  <c r="AS511" i="33" s="1"/>
  <c r="CF193" i="33"/>
  <c r="CF502" i="33" s="1"/>
  <c r="BA131" i="33"/>
  <c r="BA440" i="33" s="1"/>
  <c r="AO169" i="33"/>
  <c r="AO478" i="33" s="1"/>
  <c r="BE190" i="33"/>
  <c r="BE499" i="33" s="1"/>
  <c r="BY131" i="33"/>
  <c r="BY440" i="33" s="1"/>
  <c r="K162" i="33"/>
  <c r="K471" i="33" s="1"/>
  <c r="AM137" i="33"/>
  <c r="AM446" i="33" s="1"/>
  <c r="Z123" i="33"/>
  <c r="Z432" i="33" s="1"/>
  <c r="BD203" i="33"/>
  <c r="BD512" i="33" s="1"/>
  <c r="AG189" i="33"/>
  <c r="AG498" i="33" s="1"/>
  <c r="AB136" i="33"/>
  <c r="AB445" i="33" s="1"/>
  <c r="Y130" i="33"/>
  <c r="Y439" i="33" s="1"/>
  <c r="BA186" i="33"/>
  <c r="BA495" i="33" s="1"/>
  <c r="AZ155" i="33"/>
  <c r="AZ464" i="33" s="1"/>
  <c r="AC175" i="33"/>
  <c r="AC484" i="33" s="1"/>
  <c r="AS180" i="33"/>
  <c r="AS489" i="33" s="1"/>
  <c r="BI124" i="33"/>
  <c r="BI433" i="33" s="1"/>
  <c r="BG194" i="33"/>
  <c r="BG503" i="33" s="1"/>
  <c r="AV147" i="33"/>
  <c r="AV456" i="33" s="1"/>
  <c r="BX165" i="33"/>
  <c r="BX474" i="33" s="1"/>
  <c r="K196" i="33"/>
  <c r="K505" i="33" s="1"/>
  <c r="BW154" i="33"/>
  <c r="BW463" i="33" s="1"/>
  <c r="AZ185" i="33"/>
  <c r="AZ494" i="33" s="1"/>
  <c r="BP146" i="33"/>
  <c r="BP455" i="33" s="1"/>
  <c r="BN202" i="33"/>
  <c r="BN511" i="33" s="1"/>
  <c r="AW145" i="33"/>
  <c r="AW454" i="33" s="1"/>
  <c r="CE162" i="33"/>
  <c r="CE471" i="33" s="1"/>
  <c r="Q129" i="33"/>
  <c r="Q438" i="33" s="1"/>
  <c r="AO197" i="33"/>
  <c r="AO506" i="33" s="1"/>
  <c r="J192" i="33"/>
  <c r="AH183" i="33"/>
  <c r="AH492" i="33" s="1"/>
  <c r="AQ151" i="33"/>
  <c r="AQ460" i="33" s="1"/>
  <c r="AA206" i="33"/>
  <c r="AA515" i="33" s="1"/>
  <c r="P124" i="33"/>
  <c r="P433" i="33" s="1"/>
  <c r="AR161" i="33"/>
  <c r="AR470" i="33" s="1"/>
  <c r="AH188" i="33"/>
  <c r="AH497" i="33" s="1"/>
  <c r="AX139" i="33"/>
  <c r="AX448" i="33" s="1"/>
  <c r="AA157" i="33"/>
  <c r="AA466" i="33" s="1"/>
  <c r="AG193" i="33"/>
  <c r="AG502" i="33" s="1"/>
  <c r="BA129" i="33"/>
  <c r="BA438" i="33" s="1"/>
  <c r="BF199" i="33"/>
  <c r="BF508" i="33" s="1"/>
  <c r="AT118" i="33"/>
  <c r="AT427" i="33" s="1"/>
  <c r="W213" i="33"/>
  <c r="W522" i="33" s="1"/>
  <c r="AM153" i="33"/>
  <c r="AM462" i="33" s="1"/>
  <c r="X148" i="33"/>
  <c r="X457" i="33" s="1"/>
  <c r="Q208" i="33"/>
  <c r="Q517" i="33" s="1"/>
  <c r="AK168" i="33"/>
  <c r="AK477" i="33" s="1"/>
  <c r="AH162" i="33"/>
  <c r="AH471" i="33" s="1"/>
  <c r="BJ150" i="33"/>
  <c r="BJ459" i="33" s="1"/>
  <c r="BR157" i="33"/>
  <c r="BR466" i="33" s="1"/>
  <c r="AP131" i="33"/>
  <c r="AP440" i="33" s="1"/>
  <c r="O143" i="33"/>
  <c r="O452" i="33" s="1"/>
  <c r="CA204" i="33"/>
  <c r="CA513" i="33" s="1"/>
  <c r="L154" i="33"/>
  <c r="L463" i="33" s="1"/>
  <c r="AK205" i="33"/>
  <c r="AK514" i="33" s="1"/>
  <c r="BP185" i="33"/>
  <c r="BP494" i="33" s="1"/>
  <c r="CF147" i="33"/>
  <c r="CF456" i="33" s="1"/>
  <c r="M197" i="33"/>
  <c r="M506" i="33" s="1"/>
  <c r="AC160" i="33"/>
  <c r="AC469" i="33" s="1"/>
  <c r="CC144" i="33"/>
  <c r="CC453" i="33" s="1"/>
  <c r="T199" i="33"/>
  <c r="T508" i="33" s="1"/>
  <c r="Q188" i="33"/>
  <c r="Q497" i="33" s="1"/>
  <c r="AK146" i="33"/>
  <c r="AK455" i="33" s="1"/>
  <c r="BX193" i="33"/>
  <c r="BX502" i="33" s="1"/>
  <c r="AZ120" i="33"/>
  <c r="AZ429" i="33" s="1"/>
  <c r="U202" i="33"/>
  <c r="U511" i="33" s="1"/>
  <c r="K169" i="33"/>
  <c r="K478" i="33" s="1"/>
  <c r="AU197" i="33"/>
  <c r="AU506" i="33" s="1"/>
  <c r="AB135" i="33"/>
  <c r="AB444" i="33" s="1"/>
  <c r="BF165" i="33"/>
  <c r="BF474" i="33" s="1"/>
  <c r="CD187" i="33"/>
  <c r="CD496" i="33" s="1"/>
  <c r="BS133" i="33"/>
  <c r="BS442" i="33" s="1"/>
  <c r="BW206" i="33"/>
  <c r="BW515" i="33" s="1"/>
  <c r="BD139" i="33"/>
  <c r="BD448" i="33" s="1"/>
  <c r="BE127" i="33"/>
  <c r="BE436" i="33" s="1"/>
  <c r="U121" i="33"/>
  <c r="U430" i="33" s="1"/>
  <c r="Z117" i="33"/>
  <c r="Z426" i="33" s="1"/>
  <c r="W178" i="33"/>
  <c r="W487" i="33" s="1"/>
  <c r="BS155" i="33"/>
  <c r="BS464" i="33" s="1"/>
  <c r="CA135" i="33"/>
  <c r="CA444" i="33" s="1"/>
  <c r="V124" i="33"/>
  <c r="V433" i="33" s="1"/>
  <c r="L171" i="33"/>
  <c r="L480" i="33" s="1"/>
  <c r="AK196" i="33"/>
  <c r="AK505" i="33" s="1"/>
  <c r="L143" i="33"/>
  <c r="L452" i="33" s="1"/>
  <c r="CF156" i="33"/>
  <c r="M206" i="33"/>
  <c r="M515" i="33" s="1"/>
  <c r="AC181" i="33"/>
  <c r="AC490" i="33" s="1"/>
  <c r="T198" i="33"/>
  <c r="T507" i="33" s="1"/>
  <c r="Q180" i="33"/>
  <c r="Q489" i="33" s="1"/>
  <c r="AK158" i="33"/>
  <c r="AK467" i="33" s="1"/>
  <c r="BX190" i="33"/>
  <c r="BX499" i="33" s="1"/>
  <c r="T122" i="33"/>
  <c r="T431" i="33" s="1"/>
  <c r="U183" i="33"/>
  <c r="U492" i="33" s="1"/>
  <c r="AS121" i="33"/>
  <c r="AS430" i="33" s="1"/>
  <c r="BW173" i="33"/>
  <c r="BW482" i="33" s="1"/>
  <c r="BL123" i="33"/>
  <c r="BL432" i="33" s="1"/>
  <c r="CD124" i="33"/>
  <c r="CD433" i="33" s="1"/>
  <c r="AQ135" i="33"/>
  <c r="AQ444" i="33" s="1"/>
  <c r="BO207" i="33"/>
  <c r="BO516" i="33" s="1"/>
  <c r="CE176" i="33"/>
  <c r="CE485" i="33" s="1"/>
  <c r="L210" i="33"/>
  <c r="L519" i="33" s="1"/>
  <c r="O206" i="33"/>
  <c r="O515" i="33" s="1"/>
  <c r="L202" i="33"/>
  <c r="L511" i="33" s="1"/>
  <c r="BT179" i="33"/>
  <c r="BT488" i="33" s="1"/>
  <c r="S134" i="33"/>
  <c r="S443" i="33" s="1"/>
  <c r="AY149" i="33"/>
  <c r="AY458" i="33" s="1"/>
  <c r="AB180" i="33"/>
  <c r="AB489" i="33" s="1"/>
  <c r="BA192" i="33"/>
  <c r="BA501" i="33" s="1"/>
  <c r="R160" i="33"/>
  <c r="R469" i="33" s="1"/>
  <c r="BB186" i="33"/>
  <c r="BB495" i="33" s="1"/>
  <c r="S168" i="33"/>
  <c r="S477" i="33" s="1"/>
  <c r="AU149" i="33"/>
  <c r="AU458" i="33" s="1"/>
  <c r="CE141" i="33"/>
  <c r="CE450" i="33" s="1"/>
  <c r="P126" i="33"/>
  <c r="P435" i="33" s="1"/>
  <c r="AN191" i="33"/>
  <c r="AN500" i="33" s="1"/>
  <c r="BL214" i="33"/>
  <c r="BL523" i="33" s="1"/>
  <c r="AR115" i="33"/>
  <c r="CC175" i="33"/>
  <c r="CC484" i="33" s="1"/>
  <c r="V177" i="33"/>
  <c r="V486" i="33" s="1"/>
  <c r="AD133" i="33"/>
  <c r="AD442" i="33" s="1"/>
  <c r="O202" i="33"/>
  <c r="O511" i="33" s="1"/>
  <c r="BS181" i="33"/>
  <c r="BS490" i="33" s="1"/>
  <c r="AF120" i="33"/>
  <c r="AF429" i="33" s="1"/>
  <c r="AC210" i="33"/>
  <c r="AC519" i="33" s="1"/>
  <c r="AD200" i="33"/>
  <c r="AD509" i="33" s="1"/>
  <c r="BC187" i="33"/>
  <c r="BC496" i="33" s="1"/>
  <c r="BS193" i="33"/>
  <c r="BS502" i="33" s="1"/>
  <c r="CA168" i="33"/>
  <c r="CA477" i="33" s="1"/>
  <c r="AB164" i="33"/>
  <c r="AB473" i="33" s="1"/>
  <c r="J189" i="33"/>
  <c r="AT206" i="33"/>
  <c r="AT515" i="33" s="1"/>
  <c r="K184" i="33"/>
  <c r="K493" i="33" s="1"/>
  <c r="AM182" i="33"/>
  <c r="AM491" i="33" s="1"/>
  <c r="CA119" i="33"/>
  <c r="CA428" i="33" s="1"/>
  <c r="BF142" i="33"/>
  <c r="BF451" i="33" s="1"/>
  <c r="X213" i="33"/>
  <c r="X522" i="33" s="1"/>
  <c r="AQ175" i="33"/>
  <c r="AQ484" i="33" s="1"/>
  <c r="P185" i="33"/>
  <c r="P494" i="33" s="1"/>
  <c r="AJ148" i="33"/>
  <c r="AJ457" i="33" s="1"/>
  <c r="BV183" i="33"/>
  <c r="BV492" i="33" s="1"/>
  <c r="AY195" i="33"/>
  <c r="AY504" i="33" s="1"/>
  <c r="BO180" i="33"/>
  <c r="BO489" i="33" s="1"/>
  <c r="CE145" i="33"/>
  <c r="CE454" i="33" s="1"/>
  <c r="R132" i="33"/>
  <c r="R441" i="33" s="1"/>
  <c r="AM195" i="33"/>
  <c r="AM504" i="33" s="1"/>
  <c r="AA121" i="33"/>
  <c r="AA430" i="33" s="1"/>
  <c r="AG151" i="33"/>
  <c r="AG460" i="33" s="1"/>
  <c r="BE194" i="33"/>
  <c r="BE503" i="33" s="1"/>
  <c r="BL146" i="33"/>
  <c r="BL455" i="33" s="1"/>
  <c r="Y123" i="33"/>
  <c r="Y432" i="33" s="1"/>
  <c r="CE172" i="33"/>
  <c r="CE481" i="33" s="1"/>
  <c r="BT129" i="33"/>
  <c r="BT438" i="33" s="1"/>
  <c r="M177" i="33"/>
  <c r="M486" i="33" s="1"/>
  <c r="T196" i="33"/>
  <c r="T505" i="33" s="1"/>
  <c r="AJ175" i="33"/>
  <c r="AJ484" i="33" s="1"/>
  <c r="AZ139" i="33"/>
  <c r="AZ448" i="33" s="1"/>
  <c r="Y167" i="33"/>
  <c r="Y476" i="33" s="1"/>
  <c r="AS122" i="33"/>
  <c r="AS431" i="33" s="1"/>
  <c r="AX201" i="33"/>
  <c r="AX510" i="33" s="1"/>
  <c r="BZ175" i="33"/>
  <c r="BZ484" i="33" s="1"/>
  <c r="X186" i="33"/>
  <c r="X495" i="33" s="1"/>
  <c r="AN173" i="33"/>
  <c r="AN482" i="33" s="1"/>
  <c r="BD154" i="33"/>
  <c r="BD463" i="33" s="1"/>
  <c r="J181" i="33"/>
  <c r="K235" i="42" s="1"/>
  <c r="AT193" i="33"/>
  <c r="AT502" i="33" s="1"/>
  <c r="K192" i="33"/>
  <c r="K501" i="33" s="1"/>
  <c r="AM154" i="33"/>
  <c r="AM463" i="33" s="1"/>
  <c r="BK120" i="33"/>
  <c r="BK429" i="33" s="1"/>
  <c r="CC152" i="33"/>
  <c r="CC461" i="33" s="1"/>
  <c r="X194" i="33"/>
  <c r="X503" i="33" s="1"/>
  <c r="P196" i="33"/>
  <c r="P505" i="33" s="1"/>
  <c r="AJ171" i="33"/>
  <c r="AJ480" i="33" s="1"/>
  <c r="AG164" i="33"/>
  <c r="AG473" i="33" s="1"/>
  <c r="BI212" i="33"/>
  <c r="BI521" i="33" s="1"/>
  <c r="BH137" i="33"/>
  <c r="BH446" i="33" s="1"/>
  <c r="AK172" i="33"/>
  <c r="AK481" i="33" s="1"/>
  <c r="V200" i="33"/>
  <c r="V509" i="33" s="1"/>
  <c r="W120" i="33"/>
  <c r="W429" i="33" s="1"/>
  <c r="AN176" i="33"/>
  <c r="AN485" i="33" s="1"/>
  <c r="BP204" i="33"/>
  <c r="BP513" i="33" s="1"/>
  <c r="BE137" i="33"/>
  <c r="BE446" i="33" s="1"/>
  <c r="BY118" i="33"/>
  <c r="BY427" i="33" s="1"/>
  <c r="BY196" i="33"/>
  <c r="BY505" i="33" s="1"/>
  <c r="AH138" i="33"/>
  <c r="AH447" i="33" s="1"/>
  <c r="AD204" i="33"/>
  <c r="AD513" i="33" s="1"/>
  <c r="Z179" i="33"/>
  <c r="Z488" i="33" s="1"/>
  <c r="BJ205" i="33"/>
  <c r="BJ514" i="33" s="1"/>
  <c r="AY178" i="33"/>
  <c r="AY487" i="33" s="1"/>
  <c r="AW182" i="33"/>
  <c r="AW491" i="33" s="1"/>
  <c r="BM168" i="33"/>
  <c r="BM477" i="33" s="1"/>
  <c r="AP157" i="33"/>
  <c r="AP466" i="33" s="1"/>
  <c r="BN187" i="33"/>
  <c r="BN496" i="33" s="1"/>
  <c r="K137" i="33"/>
  <c r="K446" i="33" s="1"/>
  <c r="AU161" i="33"/>
  <c r="AU470" i="33" s="1"/>
  <c r="L189" i="33"/>
  <c r="L498" i="33" s="1"/>
  <c r="BN158" i="33"/>
  <c r="BN467" i="33" s="1"/>
  <c r="AQ170" i="33"/>
  <c r="AQ479" i="33" s="1"/>
  <c r="T213" i="33"/>
  <c r="T522" i="33" s="1"/>
  <c r="AJ164" i="33"/>
  <c r="AJ473" i="33" s="1"/>
  <c r="BH122" i="33"/>
  <c r="BH431" i="33" s="1"/>
  <c r="BS214" i="33"/>
  <c r="BS523" i="33" s="1"/>
  <c r="Q181" i="33"/>
  <c r="Q490" i="33" s="1"/>
  <c r="AS170" i="33"/>
  <c r="AS479" i="33" s="1"/>
  <c r="Z204" i="33"/>
  <c r="Z513" i="33" s="1"/>
  <c r="BB177" i="33"/>
  <c r="BB486" i="33" s="1"/>
  <c r="BJ164" i="33"/>
  <c r="BJ473" i="33" s="1"/>
  <c r="O161" i="33"/>
  <c r="O470" i="33" s="1"/>
  <c r="AG167" i="33"/>
  <c r="AG476" i="33" s="1"/>
  <c r="O174" i="33"/>
  <c r="O483" i="33" s="1"/>
  <c r="BV178" i="33"/>
  <c r="BV487" i="33" s="1"/>
  <c r="AW148" i="33"/>
  <c r="AW457" i="33" s="1"/>
  <c r="BH121" i="33"/>
  <c r="BH430" i="33" s="1"/>
  <c r="AC123" i="33"/>
  <c r="AC432" i="33" s="1"/>
  <c r="S204" i="33"/>
  <c r="S513" i="33" s="1"/>
  <c r="BC150" i="33"/>
  <c r="BC459" i="33" s="1"/>
  <c r="T188" i="33"/>
  <c r="T497" i="33" s="1"/>
  <c r="CC135" i="33"/>
  <c r="CC444" i="33" s="1"/>
  <c r="Z180" i="33"/>
  <c r="Z489" i="33" s="1"/>
  <c r="BV199" i="33"/>
  <c r="BV508" i="33" s="1"/>
  <c r="K178" i="33"/>
  <c r="K487" i="33" s="1"/>
  <c r="BX131" i="33"/>
  <c r="BX440" i="33" s="1"/>
  <c r="BF193" i="33"/>
  <c r="BF502" i="33" s="1"/>
  <c r="Z120" i="33"/>
  <c r="Z429" i="33" s="1"/>
  <c r="BE179" i="33"/>
  <c r="BE488" i="33" s="1"/>
  <c r="BH123" i="33"/>
  <c r="BH432" i="33" s="1"/>
  <c r="BN138" i="33"/>
  <c r="BN447" i="33" s="1"/>
  <c r="O207" i="33"/>
  <c r="O516" i="33" s="1"/>
  <c r="BK156" i="33"/>
  <c r="BK465" i="33" s="1"/>
  <c r="BC115" i="33"/>
  <c r="P164" i="33"/>
  <c r="P473" i="33" s="1"/>
  <c r="CC122" i="33"/>
  <c r="CC431" i="33" s="1"/>
  <c r="J129" i="33"/>
  <c r="Q162" i="33"/>
  <c r="Q471" i="33" s="1"/>
  <c r="AT154" i="33"/>
  <c r="AT463" i="33" s="1"/>
  <c r="W136" i="33"/>
  <c r="W445" i="33" s="1"/>
  <c r="AU192" i="33"/>
  <c r="AU501" i="33" s="1"/>
  <c r="R119" i="33"/>
  <c r="R428" i="33" s="1"/>
  <c r="BC175" i="33"/>
  <c r="BC484" i="33" s="1"/>
  <c r="T214" i="33"/>
  <c r="T523" i="33" s="1"/>
  <c r="BM133" i="33"/>
  <c r="BM442" i="33" s="1"/>
  <c r="AW115" i="33"/>
  <c r="BN162" i="33"/>
  <c r="BN471" i="33" s="1"/>
  <c r="AQ176" i="33"/>
  <c r="AQ485" i="33" s="1"/>
  <c r="BN139" i="33"/>
  <c r="BN448" i="33" s="1"/>
  <c r="AE140" i="33"/>
  <c r="AE449" i="33" s="1"/>
  <c r="T168" i="33"/>
  <c r="T477" i="33" s="1"/>
  <c r="BU123" i="33"/>
  <c r="BU432" i="33" s="1"/>
  <c r="J136" i="33"/>
  <c r="Z195" i="33"/>
  <c r="Z504" i="33" s="1"/>
  <c r="AP149" i="33"/>
  <c r="AP458" i="33" s="1"/>
  <c r="Y175" i="33"/>
  <c r="Y484" i="33" s="1"/>
  <c r="AS130" i="33"/>
  <c r="AS439" i="33" s="1"/>
  <c r="AX205" i="33"/>
  <c r="AX514" i="33" s="1"/>
  <c r="BZ184" i="33"/>
  <c r="BZ493" i="33" s="1"/>
  <c r="BC200" i="33"/>
  <c r="BC509" i="33" s="1"/>
  <c r="BS207" i="33"/>
  <c r="BS516" i="33" s="1"/>
  <c r="CA191" i="33"/>
  <c r="CA500" i="33" s="1"/>
  <c r="Z163" i="33"/>
  <c r="Z472" i="33" s="1"/>
  <c r="J209" i="33"/>
  <c r="J518" i="33" s="1"/>
  <c r="AL136" i="33"/>
  <c r="AL445" i="33" s="1"/>
  <c r="K210" i="33"/>
  <c r="K519" i="33" s="1"/>
  <c r="BD171" i="33"/>
  <c r="BD480" i="33" s="1"/>
  <c r="AG171" i="33"/>
  <c r="AG480" i="33" s="1"/>
  <c r="AW159" i="33"/>
  <c r="AW468" i="33" s="1"/>
  <c r="X196" i="33"/>
  <c r="X505" i="33" s="1"/>
  <c r="AR153" i="33"/>
  <c r="AR462" i="33" s="1"/>
  <c r="Q158" i="33"/>
  <c r="Q467" i="33" s="1"/>
  <c r="AS209" i="33"/>
  <c r="AS518" i="33" s="1"/>
  <c r="AK194" i="33"/>
  <c r="AK503" i="33" s="1"/>
  <c r="V202" i="33"/>
  <c r="V511" i="33" s="1"/>
  <c r="AL180" i="33"/>
  <c r="AL489" i="33" s="1"/>
  <c r="BJ214" i="33"/>
  <c r="BJ523" i="33" s="1"/>
  <c r="BV122" i="33"/>
  <c r="BV431" i="33" s="1"/>
  <c r="X117" i="33"/>
  <c r="X426" i="33" s="1"/>
  <c r="U160" i="33"/>
  <c r="U469" i="33" s="1"/>
  <c r="CE151" i="33"/>
  <c r="CE460" i="33" s="1"/>
  <c r="L187" i="33"/>
  <c r="L496" i="33" s="1"/>
  <c r="BX144" i="33"/>
  <c r="BX453" i="33" s="1"/>
  <c r="BA166" i="33"/>
  <c r="BA475" i="33" s="1"/>
  <c r="AA166" i="33"/>
  <c r="AA475" i="33" s="1"/>
  <c r="X170" i="33"/>
  <c r="X479" i="33" s="1"/>
  <c r="AZ212" i="33"/>
  <c r="AZ521" i="33" s="1"/>
  <c r="AP183" i="33"/>
  <c r="AP492" i="33" s="1"/>
  <c r="BN211" i="33"/>
  <c r="BN520" i="33" s="1"/>
  <c r="CD176" i="33"/>
  <c r="CD485" i="33" s="1"/>
  <c r="K211" i="33"/>
  <c r="K520" i="33" s="1"/>
  <c r="BS115" i="33"/>
  <c r="R137" i="33"/>
  <c r="R446" i="33" s="1"/>
  <c r="BB158" i="33"/>
  <c r="BB467" i="33" s="1"/>
  <c r="AQ128" i="33"/>
  <c r="AQ437" i="33" s="1"/>
  <c r="AF125" i="33"/>
  <c r="AF434" i="33" s="1"/>
  <c r="BU146" i="33"/>
  <c r="BU455" i="33" s="1"/>
  <c r="AF142" i="33"/>
  <c r="AF451" i="33" s="1"/>
  <c r="BH163" i="33"/>
  <c r="BH472" i="33" s="1"/>
  <c r="AG186" i="33"/>
  <c r="AG495" i="33" s="1"/>
  <c r="BA155" i="33"/>
  <c r="BA464" i="33" s="1"/>
  <c r="BH196" i="33"/>
  <c r="BH505" i="33" s="1"/>
  <c r="AK202" i="33"/>
  <c r="AK511" i="33" s="1"/>
  <c r="N160" i="33"/>
  <c r="N469" i="33" s="1"/>
  <c r="AL195" i="33"/>
  <c r="AL504" i="33" s="1"/>
  <c r="BO186" i="33"/>
  <c r="BO495" i="33" s="1"/>
  <c r="AN205" i="33"/>
  <c r="AN514" i="33" s="1"/>
  <c r="BH152" i="33"/>
  <c r="BH461" i="33" s="1"/>
  <c r="AA174" i="33"/>
  <c r="AA483" i="33" s="1"/>
  <c r="V123" i="33"/>
  <c r="V432" i="33" s="1"/>
  <c r="Z139" i="33"/>
  <c r="Z448" i="33" s="1"/>
  <c r="AB141" i="33"/>
  <c r="AB450" i="33" s="1"/>
  <c r="O124" i="33"/>
  <c r="O433" i="33" s="1"/>
  <c r="Y183" i="33"/>
  <c r="Y492" i="33" s="1"/>
  <c r="AS146" i="33"/>
  <c r="AS455" i="33" s="1"/>
  <c r="AR186" i="33"/>
  <c r="AR495" i="33" s="1"/>
  <c r="BH150" i="33"/>
  <c r="BH459" i="33" s="1"/>
  <c r="AK185" i="33"/>
  <c r="AK494" i="33" s="1"/>
  <c r="AP169" i="33"/>
  <c r="AP478" i="33" s="1"/>
  <c r="BZ189" i="33"/>
  <c r="BZ498" i="33" s="1"/>
  <c r="BO192" i="33"/>
  <c r="BO501" i="33" s="1"/>
  <c r="BT160" i="33"/>
  <c r="BT469" i="33" s="1"/>
  <c r="AW144" i="33"/>
  <c r="AW453" i="33" s="1"/>
  <c r="BM131" i="33"/>
  <c r="BM440" i="33" s="1"/>
  <c r="BM116" i="33"/>
  <c r="BM425" i="33" s="1"/>
  <c r="BM191" i="33"/>
  <c r="BM500" i="33" s="1"/>
  <c r="AM129" i="33"/>
  <c r="AM438" i="33" s="1"/>
  <c r="Z121" i="33"/>
  <c r="Z430" i="33" s="1"/>
  <c r="AE210" i="33"/>
  <c r="AE519" i="33" s="1"/>
  <c r="CA203" i="33"/>
  <c r="CA512" i="33" s="1"/>
  <c r="BT172" i="33"/>
  <c r="BT481" i="33" s="1"/>
  <c r="AF121" i="33"/>
  <c r="AF430" i="33" s="1"/>
  <c r="BT188" i="33"/>
  <c r="BT497" i="33" s="1"/>
  <c r="BB131" i="33"/>
  <c r="BB440" i="33" s="1"/>
  <c r="BU121" i="33"/>
  <c r="BU430" i="33" s="1"/>
  <c r="AD137" i="33"/>
  <c r="AD446" i="33" s="1"/>
  <c r="AM131" i="33"/>
  <c r="AM440" i="33" s="1"/>
  <c r="AD197" i="33"/>
  <c r="AD506" i="33" s="1"/>
  <c r="AW150" i="33"/>
  <c r="AW459" i="33" s="1"/>
  <c r="W214" i="33"/>
  <c r="W523" i="33" s="1"/>
  <c r="AF210" i="33"/>
  <c r="AF519" i="33" s="1"/>
  <c r="AZ168" i="33"/>
  <c r="AZ477" i="33" s="1"/>
  <c r="AW190" i="33"/>
  <c r="AW499" i="33" s="1"/>
  <c r="BQ122" i="33"/>
  <c r="BQ431" i="33" s="1"/>
  <c r="CF122" i="33"/>
  <c r="CF431" i="33" s="1"/>
  <c r="U153" i="33"/>
  <c r="U462" i="33" s="1"/>
  <c r="AK121" i="33"/>
  <c r="AK430" i="33" s="1"/>
  <c r="BN190" i="33"/>
  <c r="BN499" i="33" s="1"/>
  <c r="AE173" i="33"/>
  <c r="AE482" i="33" s="1"/>
  <c r="CE128" i="33"/>
  <c r="CE437" i="33" s="1"/>
  <c r="Y172" i="33"/>
  <c r="Y481" i="33" s="1"/>
  <c r="AO156" i="33"/>
  <c r="AO465" i="33" s="1"/>
  <c r="R181" i="33"/>
  <c r="R490" i="33" s="1"/>
  <c r="AP119" i="33"/>
  <c r="AP428" i="33" s="1"/>
  <c r="AP170" i="33"/>
  <c r="AP479" i="33" s="1"/>
  <c r="BZ185" i="33"/>
  <c r="BZ494" i="33" s="1"/>
  <c r="BO170" i="33"/>
  <c r="BO479" i="33" s="1"/>
  <c r="BT141" i="33"/>
  <c r="BT450" i="33" s="1"/>
  <c r="Y191" i="33"/>
  <c r="Y500" i="33" s="1"/>
  <c r="AW117" i="33"/>
  <c r="AW426" i="33" s="1"/>
  <c r="Q132" i="33"/>
  <c r="Q441" i="33" s="1"/>
  <c r="AS181" i="33"/>
  <c r="AS490" i="33" s="1"/>
  <c r="AP180" i="33"/>
  <c r="AP489" i="33" s="1"/>
  <c r="BR150" i="33"/>
  <c r="BR459" i="33" s="1"/>
  <c r="AU214" i="33"/>
  <c r="AU523" i="33" s="1"/>
  <c r="BK172" i="33"/>
  <c r="BK481" i="33" s="1"/>
  <c r="BS153" i="33"/>
  <c r="BS462" i="33" s="1"/>
  <c r="BX150" i="33"/>
  <c r="BX459" i="33" s="1"/>
  <c r="Y188" i="33"/>
  <c r="Y497" i="33" s="1"/>
  <c r="AS151" i="33"/>
  <c r="AS460" i="33" s="1"/>
  <c r="AP152" i="33"/>
  <c r="AP461" i="33" s="1"/>
  <c r="BZ191" i="33"/>
  <c r="BZ500" i="33" s="1"/>
  <c r="AU139" i="33"/>
  <c r="AU448" i="33" s="1"/>
  <c r="BK136" i="33"/>
  <c r="BK445" i="33" s="1"/>
  <c r="CA205" i="33"/>
  <c r="CA514" i="33" s="1"/>
  <c r="AI163" i="33"/>
  <c r="AI472" i="33" s="1"/>
  <c r="AF172" i="33"/>
  <c r="AF481" i="33" s="1"/>
  <c r="BH204" i="33"/>
  <c r="BH513" i="33" s="1"/>
  <c r="S195" i="33"/>
  <c r="S504" i="33" s="1"/>
  <c r="AI162" i="33"/>
  <c r="AI471" i="33" s="1"/>
  <c r="AY134" i="33"/>
  <c r="AY443" i="33" s="1"/>
  <c r="AB156" i="33"/>
  <c r="AB465" i="33" s="1"/>
  <c r="BM180" i="33"/>
  <c r="BM489" i="33" s="1"/>
  <c r="CC151" i="33"/>
  <c r="CC460" i="33" s="1"/>
  <c r="AD201" i="33"/>
  <c r="AD510" i="33" s="1"/>
  <c r="S174" i="33"/>
  <c r="S483" i="33" s="1"/>
  <c r="AU153" i="33"/>
  <c r="AU462" i="33" s="1"/>
  <c r="M139" i="33"/>
  <c r="M448" i="33" s="1"/>
  <c r="P133" i="33"/>
  <c r="P442" i="33" s="1"/>
  <c r="AN201" i="33"/>
  <c r="AN510" i="33" s="1"/>
  <c r="AI189" i="33"/>
  <c r="AI498" i="33" s="1"/>
  <c r="AF203" i="33"/>
  <c r="AF512" i="33" s="1"/>
  <c r="AZ171" i="33"/>
  <c r="AZ480" i="33" s="1"/>
  <c r="AX143" i="33"/>
  <c r="AX452" i="33" s="1"/>
  <c r="AA141" i="33"/>
  <c r="AA450" i="33" s="1"/>
  <c r="AY205" i="33"/>
  <c r="AY514" i="33" s="1"/>
  <c r="BO175" i="33"/>
  <c r="BO484" i="33" s="1"/>
  <c r="Z149" i="33"/>
  <c r="Z458" i="33" s="1"/>
  <c r="BJ167" i="33"/>
  <c r="BJ476" i="33" s="1"/>
  <c r="AY162" i="33"/>
  <c r="AY471" i="33" s="1"/>
  <c r="Y163" i="33"/>
  <c r="Y472" i="33" s="1"/>
  <c r="AO144" i="33"/>
  <c r="AO453" i="33" s="1"/>
  <c r="R165" i="33"/>
  <c r="R474" i="33" s="1"/>
  <c r="CC162" i="33"/>
  <c r="CC471" i="33" s="1"/>
  <c r="V138" i="33"/>
  <c r="V447" i="33" s="1"/>
  <c r="S209" i="33"/>
  <c r="S518" i="33" s="1"/>
  <c r="AU171" i="33"/>
  <c r="AU480" i="33" s="1"/>
  <c r="AB131" i="33"/>
  <c r="AB440" i="33" s="1"/>
  <c r="P174" i="33"/>
  <c r="P483" i="33" s="1"/>
  <c r="AF150" i="33"/>
  <c r="AF459" i="33" s="1"/>
  <c r="AM121" i="33"/>
  <c r="AM430" i="33" s="1"/>
  <c r="R153" i="33"/>
  <c r="R462" i="33" s="1"/>
  <c r="BB173" i="33"/>
  <c r="BB482" i="33" s="1"/>
  <c r="S153" i="33"/>
  <c r="S462" i="33" s="1"/>
  <c r="AU137" i="33"/>
  <c r="AU446" i="33" s="1"/>
  <c r="AV141" i="33"/>
  <c r="AV450" i="33" s="1"/>
  <c r="BU198" i="33"/>
  <c r="BU507" i="33" s="1"/>
  <c r="AF161" i="33"/>
  <c r="AF470" i="33" s="1"/>
  <c r="BH187" i="33"/>
  <c r="BH496" i="33" s="1"/>
  <c r="AG214" i="33"/>
  <c r="AG523" i="33" s="1"/>
  <c r="BA154" i="33"/>
  <c r="BA463" i="33" s="1"/>
  <c r="AZ135" i="33"/>
  <c r="AZ444" i="33" s="1"/>
  <c r="BX179" i="33"/>
  <c r="BX488" i="33" s="1"/>
  <c r="BX120" i="33"/>
  <c r="BX429" i="33" s="1"/>
  <c r="U177" i="33"/>
  <c r="U486" i="33" s="1"/>
  <c r="L167" i="33"/>
  <c r="L476" i="33" s="1"/>
  <c r="AK191" i="33"/>
  <c r="AK500" i="33" s="1"/>
  <c r="BP207" i="33"/>
  <c r="BP516" i="33" s="1"/>
  <c r="AK138" i="33"/>
  <c r="AK447" i="33" s="1"/>
  <c r="V167" i="33"/>
  <c r="V476" i="33" s="1"/>
  <c r="AT196" i="33"/>
  <c r="AT505" i="33" s="1"/>
  <c r="AQ206" i="33"/>
  <c r="AQ515" i="33" s="1"/>
  <c r="P210" i="33"/>
  <c r="P519" i="33" s="1"/>
  <c r="AJ182" i="33"/>
  <c r="AJ491" i="33" s="1"/>
  <c r="AA208" i="33"/>
  <c r="AA517" i="33" s="1"/>
  <c r="BG120" i="33"/>
  <c r="BG429" i="33" s="1"/>
  <c r="T204" i="33"/>
  <c r="T513" i="33" s="1"/>
  <c r="AJ156" i="33"/>
  <c r="AJ465" i="33" s="1"/>
  <c r="BI179" i="33"/>
  <c r="BI488" i="33" s="1"/>
  <c r="AQ167" i="33"/>
  <c r="AQ476" i="33" s="1"/>
  <c r="P172" i="33"/>
  <c r="P481" i="33" s="1"/>
  <c r="AJ141" i="33"/>
  <c r="AJ450" i="33" s="1"/>
  <c r="R138" i="33"/>
  <c r="R447" i="33" s="1"/>
  <c r="AP160" i="33"/>
  <c r="AP469" i="33" s="1"/>
  <c r="BN208" i="33"/>
  <c r="BN517" i="33" s="1"/>
  <c r="AV204" i="33"/>
  <c r="AV513" i="33" s="1"/>
  <c r="BX211" i="33"/>
  <c r="BX520" i="33" s="1"/>
  <c r="AO149" i="33"/>
  <c r="AO458" i="33" s="1"/>
  <c r="BQ197" i="33"/>
  <c r="BQ506" i="33" s="1"/>
  <c r="AK160" i="33"/>
  <c r="AK469" i="33" s="1"/>
  <c r="V168" i="33"/>
  <c r="V477" i="33" s="1"/>
  <c r="AL154" i="33"/>
  <c r="AL463" i="33" s="1"/>
  <c r="BJ181" i="33"/>
  <c r="BJ490" i="33" s="1"/>
  <c r="AJ201" i="33"/>
  <c r="AJ510" i="33" s="1"/>
  <c r="AC161" i="33"/>
  <c r="AC470" i="33" s="1"/>
  <c r="Z138" i="33"/>
  <c r="Z447" i="33" s="1"/>
  <c r="AB190" i="33"/>
  <c r="AB499" i="33" s="1"/>
  <c r="BA205" i="33"/>
  <c r="BA514" i="33" s="1"/>
  <c r="CB129" i="33"/>
  <c r="CB438" i="33" s="1"/>
  <c r="U188" i="33"/>
  <c r="U497" i="33" s="1"/>
  <c r="R198" i="33"/>
  <c r="R507" i="33" s="1"/>
  <c r="AT159" i="33"/>
  <c r="AT468" i="33" s="1"/>
  <c r="N119" i="33"/>
  <c r="N428" i="33" s="1"/>
  <c r="O180" i="33"/>
  <c r="O489" i="33" s="1"/>
  <c r="AE160" i="33"/>
  <c r="AE469" i="33" s="1"/>
  <c r="BF178" i="33"/>
  <c r="BF487" i="33" s="1"/>
  <c r="AA126" i="33"/>
  <c r="AA435" i="33" s="1"/>
  <c r="BW142" i="33"/>
  <c r="BW451" i="33" s="1"/>
  <c r="J152" i="33"/>
  <c r="BV115" i="33"/>
  <c r="K173" i="33"/>
  <c r="K482" i="33" s="1"/>
  <c r="AA132" i="33"/>
  <c r="AA441" i="33" s="1"/>
  <c r="AH153" i="33"/>
  <c r="AH462" i="33" s="1"/>
  <c r="BR184" i="33"/>
  <c r="BR493" i="33" s="1"/>
  <c r="AI168" i="33"/>
  <c r="AI477" i="33" s="1"/>
  <c r="P187" i="33"/>
  <c r="P496" i="33" s="1"/>
  <c r="AF171" i="33"/>
  <c r="AF480" i="33" s="1"/>
  <c r="AV159" i="33"/>
  <c r="AV468" i="33" s="1"/>
  <c r="BL154" i="33"/>
  <c r="BL463" i="33" s="1"/>
  <c r="AN207" i="33"/>
  <c r="AN516" i="33" s="1"/>
  <c r="BH149" i="33"/>
  <c r="BH458" i="33" s="1"/>
  <c r="BE175" i="33"/>
  <c r="BE484" i="33" s="1"/>
  <c r="AC115" i="33"/>
  <c r="U190" i="33"/>
  <c r="U499" i="33" s="1"/>
  <c r="BY121" i="33"/>
  <c r="BY430" i="33" s="1"/>
  <c r="BR168" i="33"/>
  <c r="BR477" i="33" s="1"/>
  <c r="BC192" i="33"/>
  <c r="BC501" i="33" s="1"/>
  <c r="BL186" i="33"/>
  <c r="BL495" i="33" s="1"/>
  <c r="BX117" i="33"/>
  <c r="BX426" i="33" s="1"/>
  <c r="CC146" i="33"/>
  <c r="CC455" i="33" s="1"/>
  <c r="V155" i="33"/>
  <c r="V464" i="33" s="1"/>
  <c r="AL167" i="33"/>
  <c r="AL476" i="33" s="1"/>
  <c r="BJ197" i="33"/>
  <c r="BJ506" i="33" s="1"/>
  <c r="BZ178" i="33"/>
  <c r="BZ487" i="33" s="1"/>
  <c r="AX147" i="33"/>
  <c r="AX456" i="33" s="1"/>
  <c r="BB117" i="33"/>
  <c r="BB426" i="33" s="1"/>
  <c r="BW192" i="33"/>
  <c r="BW501" i="33" s="1"/>
  <c r="AE131" i="33"/>
  <c r="AE440" i="33" s="1"/>
  <c r="Z199" i="33"/>
  <c r="Z508" i="33" s="1"/>
  <c r="CD126" i="33"/>
  <c r="CD435" i="33" s="1"/>
  <c r="S172" i="33"/>
  <c r="S481" i="33" s="1"/>
  <c r="AH202" i="33"/>
  <c r="AH511" i="33" s="1"/>
  <c r="BJ145" i="33"/>
  <c r="BJ454" i="33" s="1"/>
  <c r="AA130" i="33"/>
  <c r="AA439" i="33" s="1"/>
  <c r="BU153" i="33"/>
  <c r="BU462" i="33" s="1"/>
  <c r="BF212" i="33"/>
  <c r="BF521" i="33" s="1"/>
  <c r="BV160" i="33"/>
  <c r="BV469" i="33" s="1"/>
  <c r="BK209" i="33"/>
  <c r="BK518" i="33" s="1"/>
  <c r="AR125" i="33"/>
  <c r="AR434" i="33" s="1"/>
  <c r="AF152" i="33"/>
  <c r="AF461" i="33" s="1"/>
  <c r="BP195" i="33"/>
  <c r="BP504" i="33" s="1"/>
  <c r="AO157" i="33"/>
  <c r="AO466" i="33" s="1"/>
  <c r="BQ194" i="33"/>
  <c r="BQ503" i="33" s="1"/>
  <c r="L122" i="33"/>
  <c r="L431" i="33" s="1"/>
  <c r="AC139" i="33"/>
  <c r="AC448" i="33" s="1"/>
  <c r="BY204" i="33"/>
  <c r="BY513" i="33" s="1"/>
  <c r="V172" i="33"/>
  <c r="V481" i="33" s="1"/>
  <c r="BZ159" i="33"/>
  <c r="BZ468" i="33" s="1"/>
  <c r="CC115" i="33"/>
  <c r="BE185" i="33"/>
  <c r="BE494" i="33" s="1"/>
  <c r="Y212" i="33"/>
  <c r="Y521" i="33" s="1"/>
  <c r="BA191" i="33"/>
  <c r="BA500" i="33" s="1"/>
  <c r="AH213" i="33"/>
  <c r="AH522" i="33" s="1"/>
  <c r="BJ182" i="33"/>
  <c r="BJ491" i="33" s="1"/>
  <c r="BZ195" i="33"/>
  <c r="BZ504" i="33" s="1"/>
  <c r="AE191" i="33"/>
  <c r="AE500" i="33" s="1"/>
  <c r="BS210" i="33"/>
  <c r="BS519" i="33" s="1"/>
  <c r="U149" i="33"/>
  <c r="U458" i="33" s="1"/>
  <c r="AX164" i="33"/>
  <c r="AX473" i="33" s="1"/>
  <c r="BQ169" i="33"/>
  <c r="BQ478" i="33" s="1"/>
  <c r="BZ146" i="33"/>
  <c r="BZ455" i="33" s="1"/>
  <c r="BK159" i="33"/>
  <c r="BK468" i="33" s="1"/>
  <c r="BG159" i="33"/>
  <c r="BG468" i="33" s="1"/>
  <c r="AQ214" i="33"/>
  <c r="AQ523" i="33" s="1"/>
  <c r="Z192" i="33"/>
  <c r="Z501" i="33" s="1"/>
  <c r="AI126" i="33"/>
  <c r="AI435" i="33" s="1"/>
  <c r="BL199" i="33"/>
  <c r="BL508" i="33" s="1"/>
  <c r="AO128" i="33"/>
  <c r="AO437" i="33" s="1"/>
  <c r="AJ188" i="33"/>
  <c r="AJ497" i="33" s="1"/>
  <c r="BG118" i="33"/>
  <c r="BG427" i="33" s="1"/>
  <c r="BX167" i="33"/>
  <c r="BX476" i="33" s="1"/>
  <c r="AR168" i="33"/>
  <c r="AR477" i="33" s="1"/>
  <c r="BO124" i="33"/>
  <c r="BO433" i="33" s="1"/>
  <c r="BO202" i="33"/>
  <c r="BO511" i="33" s="1"/>
  <c r="BS132" i="33"/>
  <c r="BS441" i="33" s="1"/>
  <c r="BT183" i="33"/>
  <c r="BT492" i="33" s="1"/>
  <c r="BP126" i="33"/>
  <c r="BP435" i="33" s="1"/>
  <c r="BS167" i="33"/>
  <c r="BS476" i="33" s="1"/>
  <c r="AU173" i="33"/>
  <c r="AU482" i="33" s="1"/>
  <c r="S190" i="33"/>
  <c r="S499" i="33" s="1"/>
  <c r="AU186" i="33"/>
  <c r="AU495" i="33" s="1"/>
  <c r="AZ162" i="33"/>
  <c r="AZ471" i="33" s="1"/>
  <c r="AB176" i="33"/>
  <c r="AB485" i="33" s="1"/>
  <c r="N142" i="33"/>
  <c r="N451" i="33" s="1"/>
  <c r="AB179" i="33"/>
  <c r="AB488" i="33" s="1"/>
  <c r="BU171" i="33"/>
  <c r="BU480" i="33" s="1"/>
  <c r="AG192" i="33"/>
  <c r="AG501" i="33" s="1"/>
  <c r="BD120" i="33"/>
  <c r="BD429" i="33" s="1"/>
  <c r="BO148" i="33"/>
  <c r="BO457" i="33" s="1"/>
  <c r="O204" i="33"/>
  <c r="O513" i="33" s="1"/>
  <c r="BF171" i="33"/>
  <c r="BF480" i="33" s="1"/>
  <c r="T116" i="33"/>
  <c r="T425" i="33" s="1"/>
  <c r="BH202" i="33"/>
  <c r="BH511" i="33" s="1"/>
  <c r="L158" i="33"/>
  <c r="L467" i="33" s="1"/>
  <c r="BR162" i="33"/>
  <c r="BR471" i="33" s="1"/>
  <c r="Y136" i="33"/>
  <c r="Y445" i="33" s="1"/>
  <c r="BK174" i="33"/>
  <c r="BK483" i="33" s="1"/>
  <c r="CA208" i="33"/>
  <c r="CA517" i="33" s="1"/>
  <c r="AI170" i="33"/>
  <c r="AI479" i="33" s="1"/>
  <c r="R130" i="33"/>
  <c r="R439" i="33" s="1"/>
  <c r="AX148" i="33"/>
  <c r="AX457" i="33" s="1"/>
  <c r="R174" i="33"/>
  <c r="R483" i="33" s="1"/>
  <c r="AA191" i="33"/>
  <c r="AA500" i="33" s="1"/>
  <c r="AK157" i="33"/>
  <c r="AK466" i="33" s="1"/>
  <c r="V180" i="33"/>
  <c r="V489" i="33" s="1"/>
  <c r="BY213" i="33"/>
  <c r="BY522" i="33" s="1"/>
  <c r="BJ203" i="33"/>
  <c r="BJ512" i="33" s="1"/>
  <c r="AM175" i="33"/>
  <c r="AM484" i="33" s="1"/>
  <c r="BW201" i="33"/>
  <c r="BW510" i="33" s="1"/>
  <c r="AQ203" i="33"/>
  <c r="AQ512" i="33" s="1"/>
  <c r="BF120" i="33"/>
  <c r="BF429" i="33" s="1"/>
  <c r="BF173" i="33"/>
  <c r="BF482" i="33" s="1"/>
  <c r="AZ204" i="33"/>
  <c r="AZ513" i="33" s="1"/>
  <c r="X161" i="33"/>
  <c r="X470" i="33" s="1"/>
  <c r="AY213" i="33"/>
  <c r="AY522" i="33" s="1"/>
  <c r="BJ204" i="33"/>
  <c r="BJ513" i="33" s="1"/>
  <c r="V146" i="33"/>
  <c r="V455" i="33" s="1"/>
  <c r="V118" i="33"/>
  <c r="V427" i="33" s="1"/>
  <c r="T179" i="33"/>
  <c r="T488" i="33" s="1"/>
  <c r="AK214" i="33"/>
  <c r="AK523" i="33" s="1"/>
  <c r="AY173" i="33"/>
  <c r="AY482" i="33" s="1"/>
  <c r="BN198" i="33"/>
  <c r="BN507" i="33" s="1"/>
  <c r="BN174" i="33"/>
  <c r="BN483" i="33" s="1"/>
  <c r="AH197" i="33"/>
  <c r="AH506" i="33" s="1"/>
  <c r="CC211" i="33"/>
  <c r="CC520" i="33" s="1"/>
  <c r="AW169" i="33"/>
  <c r="AW478" i="33" s="1"/>
  <c r="BG121" i="33"/>
  <c r="BG430" i="33" s="1"/>
  <c r="AM189" i="33"/>
  <c r="AM498" i="33" s="1"/>
  <c r="R115" i="33"/>
  <c r="AS175" i="33"/>
  <c r="AS484" i="33" s="1"/>
  <c r="M165" i="33"/>
  <c r="M474" i="33" s="1"/>
  <c r="BF125" i="33"/>
  <c r="BF434" i="33" s="1"/>
  <c r="AK212" i="33"/>
  <c r="AK521" i="33" s="1"/>
  <c r="AL175" i="33"/>
  <c r="AL484" i="33" s="1"/>
  <c r="BM198" i="33"/>
  <c r="BM507" i="33" s="1"/>
  <c r="BX182" i="33"/>
  <c r="BX491" i="33" s="1"/>
  <c r="CA179" i="33"/>
  <c r="CA488" i="33" s="1"/>
  <c r="BC134" i="33"/>
  <c r="BC443" i="33" s="1"/>
  <c r="AP130" i="33"/>
  <c r="AP439" i="33" s="1"/>
  <c r="BN200" i="33"/>
  <c r="BN509" i="33" s="1"/>
  <c r="BY138" i="33"/>
  <c r="BY447" i="33" s="1"/>
  <c r="AW158" i="33"/>
  <c r="AW467" i="33" s="1"/>
  <c r="CD211" i="33"/>
  <c r="CD520" i="33" s="1"/>
  <c r="AP165" i="33"/>
  <c r="AP474" i="33" s="1"/>
  <c r="S127" i="33"/>
  <c r="S436" i="33" s="1"/>
  <c r="X133" i="33"/>
  <c r="X442" i="33" s="1"/>
  <c r="AT160" i="33"/>
  <c r="AT469" i="33" s="1"/>
  <c r="BM142" i="33"/>
  <c r="BM451" i="33" s="1"/>
  <c r="AA135" i="33"/>
  <c r="AA444" i="33" s="1"/>
  <c r="AE167" i="33"/>
  <c r="AE476" i="33" s="1"/>
  <c r="Y205" i="33"/>
  <c r="Y514" i="33" s="1"/>
  <c r="CB210" i="33"/>
  <c r="CB519" i="33" s="1"/>
  <c r="AN190" i="33"/>
  <c r="AN499" i="33" s="1"/>
  <c r="AT140" i="33"/>
  <c r="AT449" i="33" s="1"/>
  <c r="R182" i="33"/>
  <c r="R491" i="33" s="1"/>
  <c r="AJ203" i="33"/>
  <c r="AJ512" i="33" s="1"/>
  <c r="CE123" i="33"/>
  <c r="CE432" i="33" s="1"/>
  <c r="BO200" i="33"/>
  <c r="BO509" i="33" s="1"/>
  <c r="BW131" i="33"/>
  <c r="BW440" i="33" s="1"/>
  <c r="BJ189" i="33"/>
  <c r="BJ498" i="33" s="1"/>
  <c r="BE195" i="33"/>
  <c r="BE504" i="33" s="1"/>
  <c r="Y154" i="33"/>
  <c r="Y463" i="33" s="1"/>
  <c r="BT165" i="33"/>
  <c r="BT474" i="33" s="1"/>
  <c r="AN127" i="33"/>
  <c r="AN436" i="33" s="1"/>
  <c r="AQ153" i="33"/>
  <c r="AQ462" i="33" s="1"/>
  <c r="BR146" i="33"/>
  <c r="BR455" i="33" s="1"/>
  <c r="AH178" i="33"/>
  <c r="AH487" i="33" s="1"/>
  <c r="AJ143" i="33"/>
  <c r="AJ452" i="33" s="1"/>
  <c r="BY140" i="33"/>
  <c r="BY449" i="33" s="1"/>
  <c r="BU157" i="33"/>
  <c r="BU466" i="33" s="1"/>
  <c r="AT212" i="33"/>
  <c r="AT521" i="33" s="1"/>
  <c r="CA175" i="33"/>
  <c r="CA484" i="33" s="1"/>
  <c r="BB147" i="33"/>
  <c r="BB456" i="33" s="1"/>
  <c r="CE174" i="33"/>
  <c r="CE483" i="33" s="1"/>
  <c r="P171" i="33"/>
  <c r="P480" i="33" s="1"/>
  <c r="CA163" i="33"/>
  <c r="CA472" i="33" s="1"/>
  <c r="O182" i="33"/>
  <c r="O491" i="33" s="1"/>
  <c r="W118" i="33"/>
  <c r="W427" i="33" s="1"/>
  <c r="AV145" i="33"/>
  <c r="AV454" i="33" s="1"/>
  <c r="X200" i="33"/>
  <c r="X509" i="33" s="1"/>
  <c r="CA117" i="33"/>
  <c r="CA426" i="33" s="1"/>
  <c r="AE168" i="33"/>
  <c r="AE477" i="33" s="1"/>
  <c r="AP118" i="33"/>
  <c r="AP427" i="33" s="1"/>
  <c r="V170" i="33"/>
  <c r="V479" i="33" s="1"/>
  <c r="BU194" i="33"/>
  <c r="BU503" i="33" s="1"/>
  <c r="AI178" i="33"/>
  <c r="AI487" i="33" s="1"/>
  <c r="AX128" i="33"/>
  <c r="AX437" i="33" s="1"/>
  <c r="AR124" i="33"/>
  <c r="AR433" i="33" s="1"/>
  <c r="AE148" i="33"/>
  <c r="AE457" i="33" s="1"/>
  <c r="BC153" i="33"/>
  <c r="BC462" i="33" s="1"/>
  <c r="BS157" i="33"/>
  <c r="BS466" i="33" s="1"/>
  <c r="AX138" i="33"/>
  <c r="AX447" i="33" s="1"/>
  <c r="N176" i="33"/>
  <c r="N485" i="33" s="1"/>
  <c r="BA123" i="33"/>
  <c r="BA432" i="33" s="1"/>
  <c r="AC202" i="33"/>
  <c r="AC511" i="33" s="1"/>
  <c r="BY158" i="33"/>
  <c r="BY467" i="33" s="1"/>
  <c r="BE206" i="33"/>
  <c r="BE515" i="33" s="1"/>
  <c r="BX153" i="33"/>
  <c r="BX462" i="33" s="1"/>
  <c r="AV212" i="33"/>
  <c r="AV521" i="33" s="1"/>
  <c r="BL192" i="33"/>
  <c r="BL501" i="33" s="1"/>
  <c r="BI132" i="33"/>
  <c r="BI441" i="33" s="1"/>
  <c r="AV122" i="33"/>
  <c r="AV431" i="33" s="1"/>
  <c r="BJ135" i="33"/>
  <c r="BJ444" i="33" s="1"/>
  <c r="AA210" i="33"/>
  <c r="AA519" i="33" s="1"/>
  <c r="BI167" i="33"/>
  <c r="BI476" i="33" s="1"/>
  <c r="BH128" i="33"/>
  <c r="BH437" i="33" s="1"/>
  <c r="AD160" i="33"/>
  <c r="AD469" i="33" s="1"/>
  <c r="AU165" i="33"/>
  <c r="AU474" i="33" s="1"/>
  <c r="N117" i="33"/>
  <c r="N426" i="33" s="1"/>
  <c r="BB211" i="33"/>
  <c r="BB520" i="33" s="1"/>
  <c r="AK175" i="33"/>
  <c r="AK484" i="33" s="1"/>
  <c r="Q212" i="33"/>
  <c r="Q521" i="33" s="1"/>
  <c r="AA149" i="33"/>
  <c r="AA458" i="33" s="1"/>
  <c r="CC197" i="33"/>
  <c r="CC506" i="33" s="1"/>
  <c r="AW173" i="33"/>
  <c r="AW482" i="33" s="1"/>
  <c r="Q119" i="33"/>
  <c r="Q428" i="33" s="1"/>
  <c r="BP197" i="33"/>
  <c r="BP506" i="33" s="1"/>
  <c r="BS143" i="33"/>
  <c r="BS452" i="33" s="1"/>
  <c r="AM144" i="33"/>
  <c r="AM453" i="33" s="1"/>
  <c r="AL121" i="33"/>
  <c r="AL430" i="33" s="1"/>
  <c r="BR194" i="33"/>
  <c r="BR503" i="33" s="1"/>
  <c r="AH148" i="33"/>
  <c r="AH457" i="33" s="1"/>
  <c r="BA142" i="33"/>
  <c r="BA451" i="33" s="1"/>
  <c r="Y142" i="33"/>
  <c r="Y451" i="33" s="1"/>
  <c r="Z184" i="33"/>
  <c r="Z493" i="33" s="1"/>
  <c r="CC139" i="33"/>
  <c r="CC448" i="33" s="1"/>
  <c r="S156" i="33"/>
  <c r="S465" i="33" s="1"/>
  <c r="W157" i="33"/>
  <c r="W466" i="33" s="1"/>
  <c r="BK167" i="33"/>
  <c r="BK476" i="33" s="1"/>
  <c r="AD184" i="33"/>
  <c r="AD493" i="33" s="1"/>
  <c r="AU199" i="33"/>
  <c r="AU508" i="33" s="1"/>
  <c r="BJ147" i="33"/>
  <c r="BJ456" i="33" s="1"/>
  <c r="V184" i="33"/>
  <c r="V493" i="33" s="1"/>
  <c r="BY209" i="33"/>
  <c r="BY518" i="33" s="1"/>
  <c r="N153" i="33"/>
  <c r="N462" i="33" s="1"/>
  <c r="BU129" i="33"/>
  <c r="BU438" i="33" s="1"/>
  <c r="M214" i="33"/>
  <c r="M523" i="33" s="1"/>
  <c r="BL128" i="33"/>
  <c r="BL437" i="33" s="1"/>
  <c r="Q149" i="33"/>
  <c r="Q458" i="33" s="1"/>
  <c r="AY140" i="33"/>
  <c r="AY449" i="33" s="1"/>
  <c r="CA155" i="33"/>
  <c r="CA464" i="33" s="1"/>
  <c r="CD145" i="33"/>
  <c r="CD454" i="33" s="1"/>
  <c r="AB206" i="33"/>
  <c r="AB515" i="33" s="1"/>
  <c r="AU207" i="33"/>
  <c r="AU516" i="33" s="1"/>
  <c r="BK123" i="33"/>
  <c r="BK432" i="33" s="1"/>
  <c r="CE116" i="33"/>
  <c r="CE425" i="33" s="1"/>
  <c r="AQ126" i="33"/>
  <c r="AQ435" i="33" s="1"/>
  <c r="K134" i="33"/>
  <c r="K443" i="33" s="1"/>
  <c r="BX183" i="33"/>
  <c r="BX492" i="33" s="1"/>
  <c r="AV168" i="33"/>
  <c r="AV477" i="33" s="1"/>
  <c r="BW203" i="33"/>
  <c r="BW512" i="33" s="1"/>
  <c r="AE190" i="33"/>
  <c r="AE499" i="33" s="1"/>
  <c r="BZ203" i="33"/>
  <c r="BZ512" i="33" s="1"/>
  <c r="AC178" i="33"/>
  <c r="AC487" i="33" s="1"/>
  <c r="BL136" i="33"/>
  <c r="BL445" i="33" s="1"/>
  <c r="AC157" i="33"/>
  <c r="AC466" i="33" s="1"/>
  <c r="CB121" i="33"/>
  <c r="CB430" i="33" s="1"/>
  <c r="AO208" i="33"/>
  <c r="AO517" i="33" s="1"/>
  <c r="CA171" i="33"/>
  <c r="CA480" i="33" s="1"/>
  <c r="AS168" i="33"/>
  <c r="AS477" i="33" s="1"/>
  <c r="M157" i="33"/>
  <c r="M466" i="33" s="1"/>
  <c r="BP210" i="33"/>
  <c r="BP519" i="33" s="1"/>
  <c r="AJ212" i="33"/>
  <c r="AJ521" i="33" s="1"/>
  <c r="AB143" i="33"/>
  <c r="AB452" i="33" s="1"/>
  <c r="BB178" i="33"/>
  <c r="BB487" i="33" s="1"/>
  <c r="O118" i="33"/>
  <c r="O427" i="33" s="1"/>
  <c r="BS191" i="33"/>
  <c r="BS500" i="33" s="1"/>
  <c r="BC116" i="33"/>
  <c r="BC425" i="33" s="1"/>
  <c r="BQ115" i="33"/>
  <c r="BA206" i="33"/>
  <c r="BA515" i="33" s="1"/>
  <c r="AI142" i="33"/>
  <c r="AI451" i="33" s="1"/>
  <c r="BP151" i="33"/>
  <c r="BP460" i="33" s="1"/>
  <c r="BA148" i="33"/>
  <c r="BA457" i="33" s="1"/>
  <c r="AG199" i="33"/>
  <c r="AG508" i="33" s="1"/>
  <c r="AZ175" i="33"/>
  <c r="AZ484" i="33" s="1"/>
  <c r="X211" i="33"/>
  <c r="X520" i="33" s="1"/>
  <c r="AP207" i="33"/>
  <c r="AP516" i="33" s="1"/>
  <c r="FJ6" i="34"/>
  <c r="FK1" i="34"/>
  <c r="FJ2" i="34"/>
  <c r="Q195" i="42" l="1"/>
  <c r="Q220" i="42"/>
  <c r="Q178" i="42"/>
  <c r="Q190" i="42"/>
  <c r="Q225" i="42"/>
  <c r="Q179" i="42"/>
  <c r="Q171" i="42"/>
  <c r="Q186" i="42"/>
  <c r="Q191" i="42"/>
  <c r="Q216" i="42"/>
  <c r="Q197" i="42"/>
  <c r="Q221" i="42"/>
  <c r="Q208" i="42"/>
  <c r="Q182" i="42"/>
  <c r="Q189" i="42"/>
  <c r="Q230" i="42"/>
  <c r="Q199" i="42"/>
  <c r="Q176" i="42"/>
  <c r="Q231" i="42"/>
  <c r="Q196" i="42"/>
  <c r="Q180" i="42"/>
  <c r="K187" i="42"/>
  <c r="Q187" i="42"/>
  <c r="Q188" i="42"/>
  <c r="Q222" i="42"/>
  <c r="Q217" i="42"/>
  <c r="Q173" i="42"/>
  <c r="Q181" i="42"/>
  <c r="Q209" i="42"/>
  <c r="Q203" i="42"/>
  <c r="Q210" i="42"/>
  <c r="Q232" i="42"/>
  <c r="K202" i="42"/>
  <c r="Q202" i="42"/>
  <c r="Q226" i="42"/>
  <c r="Q174" i="42"/>
  <c r="Q184" i="42"/>
  <c r="Q169" i="42"/>
  <c r="Q211" i="42"/>
  <c r="Q192" i="42"/>
  <c r="Q201" i="42"/>
  <c r="Q223" i="42"/>
  <c r="Q227" i="42"/>
  <c r="Q177" i="42"/>
  <c r="K200" i="42"/>
  <c r="Q200" i="42"/>
  <c r="Q218" i="42"/>
  <c r="K194" i="42"/>
  <c r="Q194" i="42"/>
  <c r="K206" i="42"/>
  <c r="Q206" i="42"/>
  <c r="K183" i="42"/>
  <c r="Q183" i="42"/>
  <c r="K207" i="42"/>
  <c r="Q207" i="42"/>
  <c r="K224" i="42"/>
  <c r="Q224" i="42"/>
  <c r="Q175" i="42"/>
  <c r="K212" i="42"/>
  <c r="Q212" i="42"/>
  <c r="K204" i="42"/>
  <c r="Q204" i="42"/>
  <c r="K193" i="42"/>
  <c r="Q193" i="42"/>
  <c r="K205" i="42"/>
  <c r="Q205" i="42"/>
  <c r="K213" i="42"/>
  <c r="Q213" i="42"/>
  <c r="K229" i="42"/>
  <c r="Q229" i="42"/>
  <c r="K172" i="42"/>
  <c r="Q172" i="42"/>
  <c r="K214" i="42"/>
  <c r="Q214" i="42"/>
  <c r="K185" i="42"/>
  <c r="Q185" i="42"/>
  <c r="K228" i="42"/>
  <c r="Q228" i="42"/>
  <c r="Q215" i="42"/>
  <c r="Q170" i="42"/>
  <c r="Q219" i="42"/>
  <c r="Q198" i="42"/>
  <c r="K195" i="42"/>
  <c r="K171" i="42"/>
  <c r="K190" i="42"/>
  <c r="K225" i="42"/>
  <c r="K178" i="42"/>
  <c r="K220" i="42"/>
  <c r="K179" i="42"/>
  <c r="K186" i="42"/>
  <c r="K191" i="42"/>
  <c r="K216" i="42"/>
  <c r="K197" i="42"/>
  <c r="K182" i="42"/>
  <c r="K189" i="42"/>
  <c r="K230" i="42"/>
  <c r="K201" i="42"/>
  <c r="K231" i="42"/>
  <c r="K238" i="42"/>
  <c r="K222" i="42"/>
  <c r="K217" i="42"/>
  <c r="K175" i="42"/>
  <c r="K210" i="42"/>
  <c r="K226" i="42"/>
  <c r="K219" i="42"/>
  <c r="K184" i="42"/>
  <c r="K169" i="42"/>
  <c r="K192" i="42"/>
  <c r="K221" i="42"/>
  <c r="K208" i="42"/>
  <c r="K218" i="42"/>
  <c r="K223" i="42"/>
  <c r="K227" i="42"/>
  <c r="K199" i="42"/>
  <c r="K176" i="42"/>
  <c r="K196" i="42"/>
  <c r="K180" i="42"/>
  <c r="K177" i="42"/>
  <c r="K188" i="42"/>
  <c r="K237" i="42"/>
  <c r="K173" i="42"/>
  <c r="K181" i="42"/>
  <c r="K209" i="42"/>
  <c r="K203" i="42"/>
  <c r="K232" i="42"/>
  <c r="K174" i="42"/>
  <c r="K215" i="42"/>
  <c r="K170" i="42"/>
  <c r="K198" i="42"/>
  <c r="K211" i="42"/>
  <c r="I205" i="42"/>
  <c r="I185" i="42"/>
  <c r="I213" i="42"/>
  <c r="I171" i="42"/>
  <c r="I187" i="42"/>
  <c r="I172" i="42"/>
  <c r="I183" i="42"/>
  <c r="I236" i="42"/>
  <c r="T236" i="42" s="1"/>
  <c r="H338" i="42" s="1"/>
  <c r="I207" i="42"/>
  <c r="I178" i="42"/>
  <c r="I220" i="42"/>
  <c r="I193" i="42"/>
  <c r="I228" i="42"/>
  <c r="T228" i="42" s="1"/>
  <c r="I330" i="42" s="1"/>
  <c r="I206" i="42"/>
  <c r="I214" i="42"/>
  <c r="I212" i="42"/>
  <c r="I200" i="42"/>
  <c r="I235" i="42"/>
  <c r="T235" i="42" s="1"/>
  <c r="C337" i="42" s="1"/>
  <c r="I204" i="42"/>
  <c r="I225" i="42"/>
  <c r="T225" i="42" s="1"/>
  <c r="I327" i="42" s="1"/>
  <c r="I224" i="42"/>
  <c r="I234" i="42"/>
  <c r="T234" i="42" s="1"/>
  <c r="S336" i="42" s="1"/>
  <c r="I233" i="42"/>
  <c r="T233" i="42" s="1"/>
  <c r="Q335" i="42" s="1"/>
  <c r="I195" i="42"/>
  <c r="I229" i="42"/>
  <c r="T229" i="42" s="1"/>
  <c r="P331" i="42" s="1"/>
  <c r="I202" i="42"/>
  <c r="I179" i="42"/>
  <c r="I186" i="42"/>
  <c r="I190" i="42"/>
  <c r="I194" i="42"/>
  <c r="I191" i="42"/>
  <c r="I216" i="42"/>
  <c r="I197" i="42"/>
  <c r="I182" i="42"/>
  <c r="I189" i="42"/>
  <c r="I230" i="42"/>
  <c r="I231" i="42"/>
  <c r="I238" i="42"/>
  <c r="I222" i="42"/>
  <c r="I217" i="42"/>
  <c r="I210" i="42"/>
  <c r="I226" i="42"/>
  <c r="I184" i="42"/>
  <c r="I169" i="42"/>
  <c r="I192" i="42"/>
  <c r="I221" i="42"/>
  <c r="I208" i="42"/>
  <c r="I199" i="42"/>
  <c r="I176" i="42"/>
  <c r="I196" i="42"/>
  <c r="I180" i="42"/>
  <c r="I188" i="42"/>
  <c r="I237" i="42"/>
  <c r="I173" i="42"/>
  <c r="I181" i="42"/>
  <c r="I209" i="42"/>
  <c r="I203" i="42"/>
  <c r="I232" i="42"/>
  <c r="I174" i="42"/>
  <c r="I211" i="42"/>
  <c r="I215" i="42"/>
  <c r="I201" i="42"/>
  <c r="I175" i="42"/>
  <c r="I219" i="42"/>
  <c r="I218" i="42"/>
  <c r="T218" i="42" s="1"/>
  <c r="K320" i="42" s="1"/>
  <c r="I223" i="42"/>
  <c r="I227" i="42"/>
  <c r="I177" i="42"/>
  <c r="I170" i="42"/>
  <c r="I198" i="42"/>
  <c r="E208" i="37"/>
  <c r="G208" i="37" s="1"/>
  <c r="H208" i="37" s="1"/>
  <c r="E209" i="37"/>
  <c r="G209" i="37" s="1"/>
  <c r="H209" i="37" s="1"/>
  <c r="E167" i="37"/>
  <c r="G167" i="37" s="1"/>
  <c r="H167" i="37" s="1"/>
  <c r="E155" i="37"/>
  <c r="G155" i="37" s="1"/>
  <c r="H155" i="37" s="1"/>
  <c r="E197" i="37"/>
  <c r="G197" i="37" s="1"/>
  <c r="H197" i="37" s="1"/>
  <c r="E165" i="37"/>
  <c r="G165" i="37" s="1"/>
  <c r="H165" i="37" s="1"/>
  <c r="E227" i="37"/>
  <c r="G227" i="37" s="1"/>
  <c r="H227" i="37" s="1"/>
  <c r="E150" i="37"/>
  <c r="G150" i="37" s="1"/>
  <c r="H150" i="37" s="1"/>
  <c r="E157" i="37"/>
  <c r="G157" i="37" s="1"/>
  <c r="H157" i="37" s="1"/>
  <c r="E168" i="37"/>
  <c r="G168" i="37" s="1"/>
  <c r="H168" i="37" s="1"/>
  <c r="E226" i="37"/>
  <c r="G226" i="37" s="1"/>
  <c r="H226" i="37" s="1"/>
  <c r="E207" i="37"/>
  <c r="G207" i="37" s="1"/>
  <c r="H207" i="37" s="1"/>
  <c r="E198" i="37"/>
  <c r="G198" i="37" s="1"/>
  <c r="H198" i="37" s="1"/>
  <c r="E169" i="37"/>
  <c r="G169" i="37" s="1"/>
  <c r="H169" i="37" s="1"/>
  <c r="O194" i="42"/>
  <c r="E162" i="37"/>
  <c r="G162" i="37" s="1"/>
  <c r="H162" i="37" s="1"/>
  <c r="E233" i="37"/>
  <c r="G233" i="37" s="1"/>
  <c r="H233" i="37" s="1"/>
  <c r="E199" i="37"/>
  <c r="G199" i="37" s="1"/>
  <c r="H199" i="37" s="1"/>
  <c r="E230" i="37"/>
  <c r="G230" i="37" s="1"/>
  <c r="H230" i="37" s="1"/>
  <c r="E220" i="37"/>
  <c r="G220" i="37" s="1"/>
  <c r="H220" i="37" s="1"/>
  <c r="E159" i="37"/>
  <c r="G159" i="37" s="1"/>
  <c r="H159" i="37" s="1"/>
  <c r="E180" i="37"/>
  <c r="G180" i="37" s="1"/>
  <c r="H180" i="37" s="1"/>
  <c r="E203" i="37"/>
  <c r="G203" i="37" s="1"/>
  <c r="H203" i="37" s="1"/>
  <c r="E206" i="37"/>
  <c r="G206" i="37" s="1"/>
  <c r="H206" i="37" s="1"/>
  <c r="E172" i="37"/>
  <c r="G172" i="37" s="1"/>
  <c r="H172" i="37" s="1"/>
  <c r="E193" i="37"/>
  <c r="G193" i="37" s="1"/>
  <c r="H193" i="37" s="1"/>
  <c r="E190" i="37"/>
  <c r="G190" i="37" s="1"/>
  <c r="H190" i="37" s="1"/>
  <c r="E192" i="37"/>
  <c r="G192" i="37" s="1"/>
  <c r="H192" i="37" s="1"/>
  <c r="E218" i="37"/>
  <c r="G218" i="37" s="1"/>
  <c r="H218" i="37" s="1"/>
  <c r="E185" i="37"/>
  <c r="G185" i="37" s="1"/>
  <c r="H185" i="37" s="1"/>
  <c r="E154" i="37"/>
  <c r="G154" i="37" s="1"/>
  <c r="H154" i="37" s="1"/>
  <c r="E202" i="37"/>
  <c r="G202" i="37" s="1"/>
  <c r="H202" i="37" s="1"/>
  <c r="E201" i="37"/>
  <c r="G201" i="37" s="1"/>
  <c r="H201" i="37" s="1"/>
  <c r="E143" i="37"/>
  <c r="G143" i="37" s="1"/>
  <c r="H143" i="37" s="1"/>
  <c r="E178" i="37"/>
  <c r="G178" i="37" s="1"/>
  <c r="H178" i="37" s="1"/>
  <c r="E223" i="37"/>
  <c r="G223" i="37" s="1"/>
  <c r="H223" i="37" s="1"/>
  <c r="E147" i="37"/>
  <c r="G147" i="37" s="1"/>
  <c r="H147" i="37" s="1"/>
  <c r="E184" i="37"/>
  <c r="G184" i="37" s="1"/>
  <c r="H184" i="37" s="1"/>
  <c r="O213" i="42"/>
  <c r="E181" i="37"/>
  <c r="G181" i="37" s="1"/>
  <c r="H181" i="37" s="1"/>
  <c r="E139" i="37"/>
  <c r="G139" i="37" s="1"/>
  <c r="H139" i="37" s="1"/>
  <c r="E182" i="37"/>
  <c r="G182" i="37" s="1"/>
  <c r="H182" i="37" s="1"/>
  <c r="E228" i="37"/>
  <c r="G228" i="37" s="1"/>
  <c r="H228" i="37" s="1"/>
  <c r="E194" i="37"/>
  <c r="G194" i="37" s="1"/>
  <c r="H194" i="37" s="1"/>
  <c r="E146" i="37"/>
  <c r="G146" i="37" s="1"/>
  <c r="H146" i="37" s="1"/>
  <c r="E236" i="37"/>
  <c r="G236" i="37" s="1"/>
  <c r="H236" i="37" s="1"/>
  <c r="E225" i="37"/>
  <c r="G225" i="37" s="1"/>
  <c r="H225" i="37" s="1"/>
  <c r="E219" i="37"/>
  <c r="G219" i="37" s="1"/>
  <c r="H219" i="37" s="1"/>
  <c r="E187" i="37"/>
  <c r="G187" i="37" s="1"/>
  <c r="H187" i="37" s="1"/>
  <c r="E152" i="37"/>
  <c r="G152" i="37" s="1"/>
  <c r="H152" i="37" s="1"/>
  <c r="E137" i="37"/>
  <c r="G137" i="37" s="1"/>
  <c r="H137" i="37" s="1"/>
  <c r="E215" i="37"/>
  <c r="G215" i="37" s="1"/>
  <c r="H215" i="37" s="1"/>
  <c r="E231" i="37"/>
  <c r="G231" i="37" s="1"/>
  <c r="H231" i="37" s="1"/>
  <c r="E160" i="37"/>
  <c r="G160" i="37" s="1"/>
  <c r="H160" i="37" s="1"/>
  <c r="E214" i="37"/>
  <c r="G214" i="37" s="1"/>
  <c r="H214" i="37" s="1"/>
  <c r="E211" i="37"/>
  <c r="G211" i="37" s="1"/>
  <c r="H211" i="37" s="1"/>
  <c r="E163" i="37"/>
  <c r="G163" i="37" s="1"/>
  <c r="H163" i="37" s="1"/>
  <c r="E189" i="37"/>
  <c r="G189" i="37" s="1"/>
  <c r="H189" i="37" s="1"/>
  <c r="E188" i="37"/>
  <c r="G188" i="37" s="1"/>
  <c r="H188" i="37" s="1"/>
  <c r="E176" i="37"/>
  <c r="G176" i="37" s="1"/>
  <c r="H176" i="37" s="1"/>
  <c r="E186" i="37"/>
  <c r="G186" i="37" s="1"/>
  <c r="H186" i="37" s="1"/>
  <c r="E191" i="37"/>
  <c r="G191" i="37" s="1"/>
  <c r="H191" i="37" s="1"/>
  <c r="E195" i="37"/>
  <c r="G195" i="37" s="1"/>
  <c r="H195" i="37" s="1"/>
  <c r="E144" i="37"/>
  <c r="G144" i="37" s="1"/>
  <c r="H144" i="37" s="1"/>
  <c r="E164" i="37"/>
  <c r="G164" i="37" s="1"/>
  <c r="H164" i="37" s="1"/>
  <c r="E148" i="37"/>
  <c r="G148" i="37" s="1"/>
  <c r="H148" i="37" s="1"/>
  <c r="E232" i="37"/>
  <c r="G232" i="37" s="1"/>
  <c r="H232" i="37" s="1"/>
  <c r="E235" i="37"/>
  <c r="G235" i="37" s="1"/>
  <c r="H235" i="37" s="1"/>
  <c r="E145" i="37"/>
  <c r="G145" i="37" s="1"/>
  <c r="H145" i="37" s="1"/>
  <c r="O183" i="42"/>
  <c r="E151" i="37"/>
  <c r="G151" i="37" s="1"/>
  <c r="H151" i="37" s="1"/>
  <c r="E156" i="37"/>
  <c r="G156" i="37" s="1"/>
  <c r="H156" i="37" s="1"/>
  <c r="E175" i="37"/>
  <c r="G175" i="37" s="1"/>
  <c r="H175" i="37" s="1"/>
  <c r="E212" i="37"/>
  <c r="G212" i="37" s="1"/>
  <c r="H212" i="37" s="1"/>
  <c r="E205" i="37"/>
  <c r="G205" i="37" s="1"/>
  <c r="H205" i="37" s="1"/>
  <c r="E221" i="37"/>
  <c r="G221" i="37" s="1"/>
  <c r="H221" i="37" s="1"/>
  <c r="E141" i="37"/>
  <c r="G141" i="37" s="1"/>
  <c r="H141" i="37" s="1"/>
  <c r="E149" i="37"/>
  <c r="G149" i="37" s="1"/>
  <c r="H149" i="37" s="1"/>
  <c r="E177" i="37"/>
  <c r="G177" i="37" s="1"/>
  <c r="H177" i="37" s="1"/>
  <c r="E217" i="37"/>
  <c r="G217" i="37" s="1"/>
  <c r="H217" i="37" s="1"/>
  <c r="E171" i="37"/>
  <c r="G171" i="37" s="1"/>
  <c r="H171" i="37" s="1"/>
  <c r="O206" i="42"/>
  <c r="E174" i="37"/>
  <c r="G174" i="37" s="1"/>
  <c r="H174" i="37" s="1"/>
  <c r="O190" i="42"/>
  <c r="E158" i="37"/>
  <c r="G158" i="37" s="1"/>
  <c r="H158" i="37" s="1"/>
  <c r="E161" i="37"/>
  <c r="G161" i="37" s="1"/>
  <c r="H161" i="37" s="1"/>
  <c r="O205" i="42"/>
  <c r="E173" i="37"/>
  <c r="G173" i="37" s="1"/>
  <c r="H173" i="37" s="1"/>
  <c r="E204" i="37"/>
  <c r="G204" i="37" s="1"/>
  <c r="H204" i="37" s="1"/>
  <c r="E234" i="37"/>
  <c r="G234" i="37" s="1"/>
  <c r="H234" i="37" s="1"/>
  <c r="E140" i="37"/>
  <c r="G140" i="37" s="1"/>
  <c r="H140" i="37" s="1"/>
  <c r="E222" i="37"/>
  <c r="G222" i="37" s="1"/>
  <c r="H222" i="37" s="1"/>
  <c r="O185" i="42"/>
  <c r="E153" i="37"/>
  <c r="G153" i="37" s="1"/>
  <c r="H153" i="37" s="1"/>
  <c r="E229" i="37"/>
  <c r="G229" i="37" s="1"/>
  <c r="H229" i="37" s="1"/>
  <c r="E196" i="37"/>
  <c r="G196" i="37" s="1"/>
  <c r="H196" i="37" s="1"/>
  <c r="E200" i="37"/>
  <c r="G200" i="37" s="1"/>
  <c r="H200" i="37" s="1"/>
  <c r="E170" i="37"/>
  <c r="G170" i="37" s="1"/>
  <c r="H170" i="37" s="1"/>
  <c r="E213" i="37"/>
  <c r="G213" i="37" s="1"/>
  <c r="H213" i="37" s="1"/>
  <c r="E142" i="37"/>
  <c r="G142" i="37" s="1"/>
  <c r="H142" i="37" s="1"/>
  <c r="E224" i="37"/>
  <c r="G224" i="37" s="1"/>
  <c r="H224" i="37" s="1"/>
  <c r="E183" i="37"/>
  <c r="G183" i="37" s="1"/>
  <c r="H183" i="37" s="1"/>
  <c r="E138" i="37"/>
  <c r="G138" i="37" s="1"/>
  <c r="H138" i="37" s="1"/>
  <c r="E166" i="37"/>
  <c r="G166" i="37" s="1"/>
  <c r="H166" i="37" s="1"/>
  <c r="E179" i="37"/>
  <c r="G179" i="37" s="1"/>
  <c r="H179" i="37" s="1"/>
  <c r="O171" i="42"/>
  <c r="O207" i="42"/>
  <c r="O193" i="42"/>
  <c r="O178" i="42"/>
  <c r="O187" i="42"/>
  <c r="O172" i="42"/>
  <c r="O212" i="42"/>
  <c r="O195" i="42"/>
  <c r="O200" i="42"/>
  <c r="O204" i="42"/>
  <c r="O214" i="42"/>
  <c r="O202" i="42"/>
  <c r="O186" i="42"/>
  <c r="O179" i="42"/>
  <c r="O191" i="42"/>
  <c r="O197" i="42"/>
  <c r="O208" i="42"/>
  <c r="O182" i="42"/>
  <c r="O189" i="42"/>
  <c r="O199" i="42"/>
  <c r="O176" i="42"/>
  <c r="O196" i="42"/>
  <c r="O180" i="42"/>
  <c r="O188" i="42"/>
  <c r="O173" i="42"/>
  <c r="O181" i="42"/>
  <c r="O209" i="42"/>
  <c r="O203" i="42"/>
  <c r="O210" i="42"/>
  <c r="O174" i="42"/>
  <c r="O184" i="42"/>
  <c r="O169" i="42"/>
  <c r="O211" i="42"/>
  <c r="O192" i="42"/>
  <c r="O201" i="42"/>
  <c r="O177" i="42"/>
  <c r="O175" i="42"/>
  <c r="O170" i="42"/>
  <c r="O198" i="42"/>
  <c r="CF439" i="33"/>
  <c r="CF447" i="33"/>
  <c r="CF465" i="33"/>
  <c r="CF462" i="33"/>
  <c r="CF436" i="33"/>
  <c r="CF459" i="33"/>
  <c r="CF448" i="33"/>
  <c r="CF461" i="33"/>
  <c r="CF427" i="33"/>
  <c r="CF442" i="33"/>
  <c r="CF446" i="33"/>
  <c r="CF426" i="33"/>
  <c r="CF468" i="33"/>
  <c r="CF464" i="33"/>
  <c r="CF451" i="33"/>
  <c r="CF449" i="33"/>
  <c r="CF440" i="33"/>
  <c r="CF429" i="33"/>
  <c r="CF450" i="33"/>
  <c r="CF463" i="33"/>
  <c r="CF444" i="33"/>
  <c r="CF460" i="33"/>
  <c r="CF438" i="33"/>
  <c r="CF433" i="33"/>
  <c r="CF443" i="33"/>
  <c r="CF441" i="33"/>
  <c r="CF466" i="33"/>
  <c r="CF437" i="33"/>
  <c r="CF434" i="33"/>
  <c r="J461" i="33"/>
  <c r="J256" i="33"/>
  <c r="K256" i="33" s="1"/>
  <c r="J445" i="33"/>
  <c r="J240" i="33"/>
  <c r="K240" i="33" s="1"/>
  <c r="J438" i="33"/>
  <c r="J233" i="33"/>
  <c r="K233" i="33" s="1"/>
  <c r="J490" i="33"/>
  <c r="J285" i="33"/>
  <c r="K285" i="33" s="1"/>
  <c r="J495" i="33"/>
  <c r="J290" i="33"/>
  <c r="K290" i="33" s="1"/>
  <c r="K442" i="33"/>
  <c r="K237" i="33"/>
  <c r="BI424" i="33"/>
  <c r="BI524" i="33" s="1"/>
  <c r="BI215" i="33"/>
  <c r="J493" i="33"/>
  <c r="J288" i="33"/>
  <c r="K288" i="33" s="1"/>
  <c r="J443" i="33"/>
  <c r="J238" i="33"/>
  <c r="K238" i="33" s="1"/>
  <c r="J459" i="33"/>
  <c r="J254" i="33"/>
  <c r="K254" i="33" s="1"/>
  <c r="J480" i="33"/>
  <c r="J275" i="33"/>
  <c r="K275" i="33" s="1"/>
  <c r="AU424" i="33"/>
  <c r="AU524" i="33" s="1"/>
  <c r="AU215" i="33"/>
  <c r="L424" i="33"/>
  <c r="L524" i="33" s="1"/>
  <c r="L215" i="33"/>
  <c r="T424" i="33"/>
  <c r="T524" i="33" s="1"/>
  <c r="T215" i="33"/>
  <c r="J477" i="33"/>
  <c r="J272" i="33"/>
  <c r="K272" i="33" s="1"/>
  <c r="J462" i="33"/>
  <c r="J257" i="33"/>
  <c r="K257" i="33" s="1"/>
  <c r="J499" i="33"/>
  <c r="J294" i="33"/>
  <c r="K294" i="33" s="1"/>
  <c r="AV424" i="33"/>
  <c r="AV524" i="33" s="1"/>
  <c r="AV215" i="33"/>
  <c r="AG424" i="33"/>
  <c r="AG524" i="33" s="1"/>
  <c r="AG215" i="33"/>
  <c r="Y424" i="33"/>
  <c r="Y524" i="33" s="1"/>
  <c r="Y215" i="33"/>
  <c r="J479" i="33"/>
  <c r="J274" i="33"/>
  <c r="K274" i="33" s="1"/>
  <c r="J505" i="33"/>
  <c r="J300" i="33"/>
  <c r="K300" i="33" s="1"/>
  <c r="J472" i="33"/>
  <c r="J267" i="33"/>
  <c r="K267" i="33" s="1"/>
  <c r="J441" i="33"/>
  <c r="J236" i="33"/>
  <c r="K236" i="33" s="1"/>
  <c r="J489" i="33"/>
  <c r="J284" i="33"/>
  <c r="K284" i="33" s="1"/>
  <c r="J492" i="33"/>
  <c r="J287" i="33"/>
  <c r="K287" i="33" s="1"/>
  <c r="AI424" i="33"/>
  <c r="AI524" i="33" s="1"/>
  <c r="AI215" i="33"/>
  <c r="J508" i="33"/>
  <c r="J303" i="33"/>
  <c r="K303" i="33" s="1"/>
  <c r="BR424" i="33"/>
  <c r="BR524" i="33" s="1"/>
  <c r="BR215" i="33"/>
  <c r="J428" i="33"/>
  <c r="J223" i="33"/>
  <c r="K223" i="33" s="1"/>
  <c r="J436" i="33"/>
  <c r="J231" i="33"/>
  <c r="K231" i="33" s="1"/>
  <c r="J464" i="33"/>
  <c r="J259" i="33"/>
  <c r="K259" i="33" s="1"/>
  <c r="BN424" i="33"/>
  <c r="BN524" i="33" s="1"/>
  <c r="BN215" i="33"/>
  <c r="J504" i="33"/>
  <c r="J299" i="33"/>
  <c r="K299" i="33" s="1"/>
  <c r="J488" i="33"/>
  <c r="J283" i="33"/>
  <c r="K283" i="33" s="1"/>
  <c r="X424" i="33"/>
  <c r="X524" i="33" s="1"/>
  <c r="X215" i="33"/>
  <c r="I430" i="33"/>
  <c r="I225" i="33"/>
  <c r="I253" i="33"/>
  <c r="I458" i="33"/>
  <c r="J465" i="33"/>
  <c r="J260" i="33"/>
  <c r="K260" i="33" s="1"/>
  <c r="BO424" i="33"/>
  <c r="BO524" i="33" s="1"/>
  <c r="BO215" i="33"/>
  <c r="BF424" i="33"/>
  <c r="BF524" i="33" s="1"/>
  <c r="BF215" i="33"/>
  <c r="J510" i="33"/>
  <c r="J305" i="33"/>
  <c r="K305" i="33" s="1"/>
  <c r="J434" i="33"/>
  <c r="J229" i="33"/>
  <c r="K229" i="33" s="1"/>
  <c r="J448" i="33"/>
  <c r="J243" i="33"/>
  <c r="K243" i="33" s="1"/>
  <c r="J460" i="33"/>
  <c r="J255" i="33"/>
  <c r="K255" i="33" s="1"/>
  <c r="AK424" i="33"/>
  <c r="AK524" i="33" s="1"/>
  <c r="AK215" i="33"/>
  <c r="J496" i="33"/>
  <c r="J291" i="33"/>
  <c r="K291" i="33" s="1"/>
  <c r="AH424" i="33"/>
  <c r="AH524" i="33" s="1"/>
  <c r="AH215" i="33"/>
  <c r="S424" i="33"/>
  <c r="S524" i="33" s="1"/>
  <c r="S215" i="33"/>
  <c r="J491" i="33"/>
  <c r="J286" i="33"/>
  <c r="K286" i="33" s="1"/>
  <c r="P424" i="33"/>
  <c r="P524" i="33" s="1"/>
  <c r="P215" i="33"/>
  <c r="J468" i="33"/>
  <c r="J263" i="33"/>
  <c r="K263" i="33" s="1"/>
  <c r="J484" i="33"/>
  <c r="J279" i="33"/>
  <c r="K279" i="33" s="1"/>
  <c r="J521" i="33"/>
  <c r="J316" i="33"/>
  <c r="K316" i="33" s="1"/>
  <c r="BL424" i="33"/>
  <c r="BL524" i="33" s="1"/>
  <c r="BL215" i="33"/>
  <c r="J427" i="33"/>
  <c r="J222" i="33"/>
  <c r="K222" i="33" s="1"/>
  <c r="J426" i="33"/>
  <c r="J221" i="33"/>
  <c r="K221" i="33" s="1"/>
  <c r="J509" i="33"/>
  <c r="J304" i="33"/>
  <c r="K304" i="33" s="1"/>
  <c r="BM424" i="33"/>
  <c r="BM524" i="33" s="1"/>
  <c r="BM215" i="33"/>
  <c r="J469" i="33"/>
  <c r="J264" i="33"/>
  <c r="K264" i="33" s="1"/>
  <c r="AS424" i="33"/>
  <c r="AS524" i="33" s="1"/>
  <c r="AS215" i="33"/>
  <c r="J440" i="33"/>
  <c r="J235" i="33"/>
  <c r="K235" i="33" s="1"/>
  <c r="CE424" i="33"/>
  <c r="CE524" i="33" s="1"/>
  <c r="CE215" i="33"/>
  <c r="J516" i="33"/>
  <c r="J311" i="33"/>
  <c r="K311" i="33" s="1"/>
  <c r="BD424" i="33"/>
  <c r="BD524" i="33" s="1"/>
  <c r="BD215" i="33"/>
  <c r="AA424" i="33"/>
  <c r="AA524" i="33" s="1"/>
  <c r="AA215" i="33"/>
  <c r="AL424" i="33"/>
  <c r="AL524" i="33" s="1"/>
  <c r="AL215" i="33"/>
  <c r="J483" i="33"/>
  <c r="J278" i="33"/>
  <c r="K278" i="33" s="1"/>
  <c r="CD424" i="33"/>
  <c r="CD524" i="33" s="1"/>
  <c r="CD215" i="33"/>
  <c r="BE424" i="33"/>
  <c r="BE524" i="33" s="1"/>
  <c r="BE215" i="33"/>
  <c r="AJ424" i="33"/>
  <c r="AJ524" i="33" s="1"/>
  <c r="AJ215" i="33"/>
  <c r="BA424" i="33"/>
  <c r="BA524" i="33" s="1"/>
  <c r="BA215" i="33"/>
  <c r="J487" i="33"/>
  <c r="J282" i="33"/>
  <c r="K282" i="33" s="1"/>
  <c r="AX424" i="33"/>
  <c r="AX524" i="33" s="1"/>
  <c r="AX215" i="33"/>
  <c r="BZ424" i="33"/>
  <c r="BZ524" i="33" s="1"/>
  <c r="BZ215" i="33"/>
  <c r="AO424" i="33"/>
  <c r="AO524" i="33" s="1"/>
  <c r="AO215" i="33"/>
  <c r="BB424" i="33"/>
  <c r="BB524" i="33" s="1"/>
  <c r="BB215" i="33"/>
  <c r="K457" i="33"/>
  <c r="K252" i="33"/>
  <c r="J515" i="33"/>
  <c r="J310" i="33"/>
  <c r="K310" i="33" s="1"/>
  <c r="J481" i="33"/>
  <c r="J276" i="33"/>
  <c r="K276" i="33" s="1"/>
  <c r="J500" i="33"/>
  <c r="J295" i="33"/>
  <c r="K295" i="33" s="1"/>
  <c r="J433" i="33"/>
  <c r="J228" i="33"/>
  <c r="K228" i="33" s="1"/>
  <c r="J523" i="33"/>
  <c r="J318" i="33"/>
  <c r="K318" i="33" s="1"/>
  <c r="J429" i="33"/>
  <c r="J224" i="33"/>
  <c r="K224" i="33" s="1"/>
  <c r="AQ424" i="33"/>
  <c r="AQ524" i="33" s="1"/>
  <c r="AQ215" i="33"/>
  <c r="I306" i="33"/>
  <c r="I511" i="33"/>
  <c r="AM424" i="33"/>
  <c r="AM524" i="33" s="1"/>
  <c r="AM215" i="33"/>
  <c r="I470" i="33"/>
  <c r="I265" i="33"/>
  <c r="AY424" i="33"/>
  <c r="AY524" i="33" s="1"/>
  <c r="AY215" i="33"/>
  <c r="I425" i="33"/>
  <c r="I220" i="33"/>
  <c r="I215" i="33"/>
  <c r="BW424" i="33"/>
  <c r="BW524" i="33" s="1"/>
  <c r="BW215" i="33"/>
  <c r="J512" i="33"/>
  <c r="J307" i="33"/>
  <c r="K307" i="33" s="1"/>
  <c r="J506" i="33"/>
  <c r="J301" i="33"/>
  <c r="K301" i="33" s="1"/>
  <c r="I269" i="33"/>
  <c r="I474" i="33"/>
  <c r="J439" i="33"/>
  <c r="J234" i="33"/>
  <c r="K234" i="33" s="1"/>
  <c r="J424" i="33"/>
  <c r="J215" i="33"/>
  <c r="J219" i="33"/>
  <c r="AZ424" i="33"/>
  <c r="AZ524" i="33" s="1"/>
  <c r="AZ215" i="33"/>
  <c r="I453" i="33"/>
  <c r="I248" i="33"/>
  <c r="J502" i="33"/>
  <c r="J297" i="33"/>
  <c r="K297" i="33" s="1"/>
  <c r="O424" i="33"/>
  <c r="O524" i="33" s="1"/>
  <c r="O215" i="33"/>
  <c r="I518" i="33"/>
  <c r="I313" i="33"/>
  <c r="J466" i="33"/>
  <c r="J261" i="33"/>
  <c r="K261" i="33" s="1"/>
  <c r="J447" i="33"/>
  <c r="J242" i="33"/>
  <c r="K242" i="33" s="1"/>
  <c r="BS424" i="33"/>
  <c r="BS524" i="33" s="1"/>
  <c r="BS215" i="33"/>
  <c r="FL1" i="34"/>
  <c r="FK6" i="34"/>
  <c r="FK2" i="34"/>
  <c r="BQ424" i="33"/>
  <c r="BQ524" i="33" s="1"/>
  <c r="BQ215" i="33"/>
  <c r="R424" i="33"/>
  <c r="R524" i="33" s="1"/>
  <c r="R215" i="33"/>
  <c r="CC424" i="33"/>
  <c r="CC524" i="33" s="1"/>
  <c r="CC215" i="33"/>
  <c r="AC424" i="33"/>
  <c r="AC524" i="33" s="1"/>
  <c r="AC215" i="33"/>
  <c r="J498" i="33"/>
  <c r="J293" i="33"/>
  <c r="K293" i="33" s="1"/>
  <c r="J501" i="33"/>
  <c r="J296" i="33"/>
  <c r="K296" i="33" s="1"/>
  <c r="AE424" i="33"/>
  <c r="AE524" i="33" s="1"/>
  <c r="AE215" i="33"/>
  <c r="J446" i="33"/>
  <c r="J241" i="33"/>
  <c r="K241" i="33" s="1"/>
  <c r="J471" i="33"/>
  <c r="J266" i="33"/>
  <c r="K266" i="33" s="1"/>
  <c r="J467" i="33"/>
  <c r="J262" i="33"/>
  <c r="K262" i="33" s="1"/>
  <c r="V424" i="33"/>
  <c r="V524" i="33" s="1"/>
  <c r="V215" i="33"/>
  <c r="CA424" i="33"/>
  <c r="CA524" i="33" s="1"/>
  <c r="CA215" i="33"/>
  <c r="J497" i="33"/>
  <c r="J292" i="33"/>
  <c r="K292" i="33" s="1"/>
  <c r="M424" i="33"/>
  <c r="M524" i="33" s="1"/>
  <c r="M215" i="33"/>
  <c r="W424" i="33"/>
  <c r="W524" i="33" s="1"/>
  <c r="W215" i="33"/>
  <c r="Q424" i="33"/>
  <c r="Q524" i="33" s="1"/>
  <c r="Q215" i="33"/>
  <c r="K503" i="33"/>
  <c r="K298" i="33"/>
  <c r="J450" i="33"/>
  <c r="J245" i="33"/>
  <c r="K245" i="33" s="1"/>
  <c r="BY424" i="33"/>
  <c r="BY524" i="33" s="1"/>
  <c r="BY215" i="33"/>
  <c r="AB424" i="33"/>
  <c r="AB524" i="33" s="1"/>
  <c r="AB215" i="33"/>
  <c r="BP424" i="33"/>
  <c r="BP524" i="33" s="1"/>
  <c r="BP215" i="33"/>
  <c r="J452" i="33"/>
  <c r="J247" i="33"/>
  <c r="K247" i="33" s="1"/>
  <c r="AT424" i="33"/>
  <c r="AT524" i="33" s="1"/>
  <c r="AT215" i="33"/>
  <c r="AF424" i="33"/>
  <c r="AF524" i="33" s="1"/>
  <c r="AF215" i="33"/>
  <c r="Z424" i="33"/>
  <c r="Z524" i="33" s="1"/>
  <c r="Z215" i="33"/>
  <c r="J514" i="33"/>
  <c r="J309" i="33"/>
  <c r="K309" i="33" s="1"/>
  <c r="J476" i="33"/>
  <c r="J271" i="33"/>
  <c r="K271" i="33" s="1"/>
  <c r="J475" i="33"/>
  <c r="J270" i="33"/>
  <c r="K270" i="33" s="1"/>
  <c r="J463" i="33"/>
  <c r="J258" i="33"/>
  <c r="K258" i="33" s="1"/>
  <c r="J437" i="33"/>
  <c r="J232" i="33"/>
  <c r="K232" i="33" s="1"/>
  <c r="BG424" i="33"/>
  <c r="BG524" i="33" s="1"/>
  <c r="BG215" i="33"/>
  <c r="I473" i="33"/>
  <c r="I268" i="33"/>
  <c r="J444" i="33"/>
  <c r="J239" i="33"/>
  <c r="K239" i="33" s="1"/>
  <c r="BK424" i="33"/>
  <c r="BK524" i="33" s="1"/>
  <c r="BK215" i="33"/>
  <c r="AD424" i="33"/>
  <c r="AD524" i="33" s="1"/>
  <c r="AD215" i="33"/>
  <c r="J455" i="33"/>
  <c r="J250" i="33"/>
  <c r="K250" i="33" s="1"/>
  <c r="I308" i="33"/>
  <c r="I513" i="33"/>
  <c r="J494" i="33"/>
  <c r="J289" i="33"/>
  <c r="K289" i="33" s="1"/>
  <c r="I478" i="33"/>
  <c r="I273" i="33"/>
  <c r="I277" i="33"/>
  <c r="I482" i="33"/>
  <c r="J485" i="33"/>
  <c r="J280" i="33"/>
  <c r="K280" i="33" s="1"/>
  <c r="I251" i="33"/>
  <c r="I456" i="33"/>
  <c r="CF424" i="33"/>
  <c r="CF215" i="33"/>
  <c r="BV424" i="33"/>
  <c r="BV524" i="33" s="1"/>
  <c r="BV215" i="33"/>
  <c r="AW424" i="33"/>
  <c r="AW524" i="33" s="1"/>
  <c r="AW215" i="33"/>
  <c r="BC424" i="33"/>
  <c r="BC524" i="33" s="1"/>
  <c r="BC215" i="33"/>
  <c r="AR424" i="33"/>
  <c r="AR524" i="33" s="1"/>
  <c r="AR215" i="33"/>
  <c r="N424" i="33"/>
  <c r="N524" i="33" s="1"/>
  <c r="N215" i="33"/>
  <c r="AP424" i="33"/>
  <c r="AP524" i="33" s="1"/>
  <c r="AP215" i="33"/>
  <c r="U424" i="33"/>
  <c r="U524" i="33" s="1"/>
  <c r="U215" i="33"/>
  <c r="BH424" i="33"/>
  <c r="BH524" i="33" s="1"/>
  <c r="BH215" i="33"/>
  <c r="J449" i="33"/>
  <c r="J244" i="33"/>
  <c r="K244" i="33" s="1"/>
  <c r="J520" i="33"/>
  <c r="J315" i="33"/>
  <c r="K315" i="33" s="1"/>
  <c r="J454" i="33"/>
  <c r="J249" i="33"/>
  <c r="K249" i="33" s="1"/>
  <c r="BX424" i="33"/>
  <c r="BX524" i="33" s="1"/>
  <c r="BX215" i="33"/>
  <c r="J431" i="33"/>
  <c r="J226" i="33"/>
  <c r="K226" i="33" s="1"/>
  <c r="CB424" i="33"/>
  <c r="CB524" i="33" s="1"/>
  <c r="CB215" i="33"/>
  <c r="BJ424" i="33"/>
  <c r="BJ524" i="33" s="1"/>
  <c r="BJ215" i="33"/>
  <c r="BT424" i="33"/>
  <c r="BT524" i="33" s="1"/>
  <c r="BT215" i="33"/>
  <c r="K424" i="33"/>
  <c r="K215" i="33"/>
  <c r="J486" i="33"/>
  <c r="J281" i="33"/>
  <c r="K281" i="33" s="1"/>
  <c r="BU424" i="33"/>
  <c r="BU524" i="33" s="1"/>
  <c r="BU215" i="33"/>
  <c r="J451" i="33"/>
  <c r="J246" i="33"/>
  <c r="K246" i="33" s="1"/>
  <c r="I230" i="33"/>
  <c r="I435" i="33"/>
  <c r="AN424" i="33"/>
  <c r="AN524" i="33" s="1"/>
  <c r="AN215" i="33"/>
  <c r="J517" i="33"/>
  <c r="J312" i="33"/>
  <c r="K312" i="33" s="1"/>
  <c r="I314" i="33"/>
  <c r="I519" i="33"/>
  <c r="J507" i="33"/>
  <c r="J302" i="33"/>
  <c r="K302" i="33" s="1"/>
  <c r="K522" i="33"/>
  <c r="K317" i="33"/>
  <c r="I227" i="33"/>
  <c r="I432" i="33"/>
  <c r="T224" i="42" l="1"/>
  <c r="N326" i="42" s="1"/>
  <c r="T215" i="42"/>
  <c r="Q317" i="42" s="1"/>
  <c r="T220" i="42"/>
  <c r="S322" i="42" s="1"/>
  <c r="G327" i="42"/>
  <c r="T193" i="42"/>
  <c r="R295" i="42" s="1"/>
  <c r="T187" i="42"/>
  <c r="P289" i="42" s="1"/>
  <c r="T231" i="42"/>
  <c r="H333" i="42" s="1"/>
  <c r="T232" i="42"/>
  <c r="F334" i="42" s="1"/>
  <c r="T217" i="42"/>
  <c r="K319" i="42" s="1"/>
  <c r="T221" i="42"/>
  <c r="O323" i="42" s="1"/>
  <c r="T216" i="42"/>
  <c r="G318" i="42" s="1"/>
  <c r="T222" i="42"/>
  <c r="H324" i="42" s="1"/>
  <c r="O327" i="42"/>
  <c r="T171" i="42"/>
  <c r="P273" i="42" s="1"/>
  <c r="R327" i="42"/>
  <c r="D327" i="42"/>
  <c r="P327" i="42"/>
  <c r="N327" i="42"/>
  <c r="C327" i="42"/>
  <c r="H327" i="42"/>
  <c r="T186" i="42"/>
  <c r="I288" i="42" s="1"/>
  <c r="M327" i="42"/>
  <c r="L327" i="42"/>
  <c r="T170" i="42"/>
  <c r="P272" i="42" s="1"/>
  <c r="T237" i="42"/>
  <c r="H339" i="42" s="1"/>
  <c r="T223" i="42"/>
  <c r="H325" i="42" s="1"/>
  <c r="T230" i="42"/>
  <c r="G332" i="42" s="1"/>
  <c r="T226" i="42"/>
  <c r="M328" i="42" s="1"/>
  <c r="T211" i="42"/>
  <c r="J313" i="42" s="1"/>
  <c r="T238" i="42"/>
  <c r="O340" i="42" s="1"/>
  <c r="T227" i="42"/>
  <c r="P329" i="42" s="1"/>
  <c r="T219" i="42"/>
  <c r="O321" i="42" s="1"/>
  <c r="T205" i="42"/>
  <c r="L307" i="42" s="1"/>
  <c r="T214" i="42"/>
  <c r="R316" i="42" s="1"/>
  <c r="K322" i="42"/>
  <c r="T183" i="42"/>
  <c r="F285" i="42" s="1"/>
  <c r="T189" i="42"/>
  <c r="C291" i="42" s="1"/>
  <c r="T204" i="42"/>
  <c r="R306" i="42" s="1"/>
  <c r="T184" i="42"/>
  <c r="F286" i="42" s="1"/>
  <c r="T180" i="42"/>
  <c r="G282" i="42" s="1"/>
  <c r="T174" i="42"/>
  <c r="E276" i="42" s="1"/>
  <c r="T179" i="42"/>
  <c r="S281" i="42" s="1"/>
  <c r="T213" i="42"/>
  <c r="N315" i="42" s="1"/>
  <c r="T185" i="42"/>
  <c r="M287" i="42" s="1"/>
  <c r="H335" i="42"/>
  <c r="F335" i="42"/>
  <c r="G335" i="42"/>
  <c r="J335" i="42"/>
  <c r="T181" i="42"/>
  <c r="Q283" i="42" s="1"/>
  <c r="D335" i="42"/>
  <c r="K335" i="42"/>
  <c r="P335" i="42"/>
  <c r="T208" i="42"/>
  <c r="M310" i="42" s="1"/>
  <c r="E335" i="42"/>
  <c r="L335" i="42"/>
  <c r="N335" i="42"/>
  <c r="R335" i="42"/>
  <c r="C335" i="42"/>
  <c r="T191" i="42"/>
  <c r="R293" i="42" s="1"/>
  <c r="I335" i="42"/>
  <c r="O335" i="42"/>
  <c r="M335" i="42"/>
  <c r="S335" i="42"/>
  <c r="T177" i="42"/>
  <c r="K279" i="42" s="1"/>
  <c r="T172" i="42"/>
  <c r="F274" i="42" s="1"/>
  <c r="T212" i="42"/>
  <c r="M314" i="42" s="1"/>
  <c r="E338" i="42"/>
  <c r="R338" i="42"/>
  <c r="Q338" i="42"/>
  <c r="S338" i="42"/>
  <c r="C338" i="42"/>
  <c r="L338" i="42"/>
  <c r="O338" i="42"/>
  <c r="T199" i="42"/>
  <c r="J301" i="42" s="1"/>
  <c r="N338" i="42"/>
  <c r="M338" i="42"/>
  <c r="K338" i="42"/>
  <c r="G338" i="42"/>
  <c r="J338" i="42"/>
  <c r="I338" i="42"/>
  <c r="P338" i="42"/>
  <c r="D338" i="42"/>
  <c r="T195" i="42"/>
  <c r="O297" i="42" s="1"/>
  <c r="F338" i="42"/>
  <c r="K331" i="42"/>
  <c r="T207" i="42"/>
  <c r="E309" i="42" s="1"/>
  <c r="Q337" i="42"/>
  <c r="N337" i="42"/>
  <c r="T196" i="42"/>
  <c r="D298" i="42" s="1"/>
  <c r="I337" i="42"/>
  <c r="J337" i="42"/>
  <c r="H337" i="42"/>
  <c r="L337" i="42"/>
  <c r="P337" i="42"/>
  <c r="T202" i="42"/>
  <c r="P304" i="42" s="1"/>
  <c r="T178" i="42"/>
  <c r="J280" i="42" s="1"/>
  <c r="E337" i="42"/>
  <c r="G337" i="42"/>
  <c r="F337" i="42"/>
  <c r="R337" i="42"/>
  <c r="T182" i="42"/>
  <c r="M284" i="42" s="1"/>
  <c r="D337" i="42"/>
  <c r="K337" i="42"/>
  <c r="M337" i="42"/>
  <c r="O337" i="42"/>
  <c r="S337" i="42"/>
  <c r="Q327" i="42"/>
  <c r="K327" i="42"/>
  <c r="J327" i="42"/>
  <c r="E327" i="42"/>
  <c r="S327" i="42"/>
  <c r="F327" i="42"/>
  <c r="R330" i="42"/>
  <c r="H330" i="42"/>
  <c r="D330" i="42"/>
  <c r="M330" i="42"/>
  <c r="E330" i="42"/>
  <c r="P330" i="42"/>
  <c r="K330" i="42"/>
  <c r="N330" i="42"/>
  <c r="C330" i="42"/>
  <c r="L330" i="42"/>
  <c r="Q330" i="42"/>
  <c r="F330" i="42"/>
  <c r="J330" i="42"/>
  <c r="S330" i="42"/>
  <c r="O330" i="42"/>
  <c r="G330" i="42"/>
  <c r="T194" i="42"/>
  <c r="P296" i="42" s="1"/>
  <c r="M336" i="42"/>
  <c r="R336" i="42"/>
  <c r="N336" i="42"/>
  <c r="O336" i="42"/>
  <c r="P336" i="42"/>
  <c r="G336" i="42"/>
  <c r="D336" i="42"/>
  <c r="H336" i="42"/>
  <c r="Q336" i="42"/>
  <c r="F336" i="42"/>
  <c r="I336" i="42"/>
  <c r="J336" i="42"/>
  <c r="C336" i="42"/>
  <c r="T173" i="42"/>
  <c r="D275" i="42" s="1"/>
  <c r="T206" i="42"/>
  <c r="F308" i="42" s="1"/>
  <c r="E336" i="42"/>
  <c r="L336" i="42"/>
  <c r="K336" i="42"/>
  <c r="I331" i="42"/>
  <c r="O331" i="42"/>
  <c r="Q331" i="42"/>
  <c r="T200" i="42"/>
  <c r="J302" i="42" s="1"/>
  <c r="S331" i="42"/>
  <c r="C331" i="42"/>
  <c r="N331" i="42"/>
  <c r="H331" i="42"/>
  <c r="D331" i="42"/>
  <c r="G331" i="42"/>
  <c r="M331" i="42"/>
  <c r="E331" i="42"/>
  <c r="L331" i="42"/>
  <c r="T210" i="42"/>
  <c r="K312" i="42" s="1"/>
  <c r="T176" i="42"/>
  <c r="J278" i="42" s="1"/>
  <c r="R331" i="42"/>
  <c r="J331" i="42"/>
  <c r="F331" i="42"/>
  <c r="L326" i="42"/>
  <c r="T175" i="42"/>
  <c r="M277" i="42" s="1"/>
  <c r="M326" i="42"/>
  <c r="T190" i="42"/>
  <c r="Q292" i="42" s="1"/>
  <c r="J326" i="42"/>
  <c r="T192" i="42"/>
  <c r="I294" i="42" s="1"/>
  <c r="T209" i="42"/>
  <c r="C311" i="42" s="1"/>
  <c r="T203" i="42"/>
  <c r="M305" i="42" s="1"/>
  <c r="T201" i="42"/>
  <c r="L303" i="42" s="1"/>
  <c r="T197" i="42"/>
  <c r="F299" i="42" s="1"/>
  <c r="T169" i="42"/>
  <c r="M271" i="42" s="1"/>
  <c r="T188" i="42"/>
  <c r="I290" i="42" s="1"/>
  <c r="T198" i="42"/>
  <c r="D300" i="42" s="1"/>
  <c r="C320" i="42"/>
  <c r="D317" i="42"/>
  <c r="G320" i="42"/>
  <c r="R320" i="42"/>
  <c r="D320" i="42"/>
  <c r="L320" i="42"/>
  <c r="Q320" i="42"/>
  <c r="H320" i="42"/>
  <c r="S320" i="42"/>
  <c r="M320" i="42"/>
  <c r="O320" i="42"/>
  <c r="P320" i="42"/>
  <c r="E320" i="42"/>
  <c r="F320" i="42"/>
  <c r="I320" i="42"/>
  <c r="N320" i="42"/>
  <c r="J320" i="42"/>
  <c r="L271" i="33"/>
  <c r="M271" i="33" s="1"/>
  <c r="N271" i="33" s="1"/>
  <c r="O271" i="33" s="1"/>
  <c r="P271" i="33" s="1"/>
  <c r="Q271" i="33" s="1"/>
  <c r="R271" i="33" s="1"/>
  <c r="S271" i="33" s="1"/>
  <c r="T271" i="33" s="1"/>
  <c r="U271" i="33" s="1"/>
  <c r="V271" i="33" s="1"/>
  <c r="W271" i="33" s="1"/>
  <c r="X271" i="33" s="1"/>
  <c r="Y271" i="33" s="1"/>
  <c r="Z271" i="33" s="1"/>
  <c r="AA271" i="33" s="1"/>
  <c r="AB271" i="33" s="1"/>
  <c r="AC271" i="33" s="1"/>
  <c r="AD271" i="33" s="1"/>
  <c r="AE271" i="33" s="1"/>
  <c r="AF271" i="33" s="1"/>
  <c r="AG271" i="33" s="1"/>
  <c r="AH271" i="33" s="1"/>
  <c r="AI271" i="33" s="1"/>
  <c r="AJ271" i="33" s="1"/>
  <c r="AK271" i="33" s="1"/>
  <c r="AL271" i="33" s="1"/>
  <c r="AM271" i="33" s="1"/>
  <c r="AN271" i="33" s="1"/>
  <c r="AO271" i="33" s="1"/>
  <c r="AP271" i="33" s="1"/>
  <c r="AQ271" i="33" s="1"/>
  <c r="AR271" i="33" s="1"/>
  <c r="AS271" i="33" s="1"/>
  <c r="AT271" i="33" s="1"/>
  <c r="AU271" i="33" s="1"/>
  <c r="AV271" i="33" s="1"/>
  <c r="AW271" i="33" s="1"/>
  <c r="AX271" i="33" s="1"/>
  <c r="AY271" i="33" s="1"/>
  <c r="AZ271" i="33" s="1"/>
  <c r="BA271" i="33" s="1"/>
  <c r="BB271" i="33" s="1"/>
  <c r="BC271" i="33" s="1"/>
  <c r="BD271" i="33" s="1"/>
  <c r="BE271" i="33" s="1"/>
  <c r="BF271" i="33" s="1"/>
  <c r="BG271" i="33" s="1"/>
  <c r="BH271" i="33" s="1"/>
  <c r="BI271" i="33" s="1"/>
  <c r="BJ271" i="33" s="1"/>
  <c r="BK271" i="33" s="1"/>
  <c r="BL271" i="33" s="1"/>
  <c r="BM271" i="33" s="1"/>
  <c r="BN271" i="33" s="1"/>
  <c r="BO271" i="33" s="1"/>
  <c r="BP271" i="33" s="1"/>
  <c r="BQ271" i="33" s="1"/>
  <c r="BR271" i="33" s="1"/>
  <c r="BS271" i="33" s="1"/>
  <c r="BT271" i="33" s="1"/>
  <c r="BU271" i="33" s="1"/>
  <c r="BV271" i="33" s="1"/>
  <c r="BW271" i="33" s="1"/>
  <c r="BX271" i="33" s="1"/>
  <c r="BY271" i="33" s="1"/>
  <c r="BZ271" i="33" s="1"/>
  <c r="CA271" i="33" s="1"/>
  <c r="CB271" i="33" s="1"/>
  <c r="CC271" i="33" s="1"/>
  <c r="CD271" i="33" s="1"/>
  <c r="CE271" i="33" s="1"/>
  <c r="CF271" i="33" s="1"/>
  <c r="L302" i="33"/>
  <c r="M302" i="33" s="1"/>
  <c r="N302" i="33" s="1"/>
  <c r="O302" i="33" s="1"/>
  <c r="P302" i="33" s="1"/>
  <c r="Q302" i="33" s="1"/>
  <c r="R302" i="33" s="1"/>
  <c r="S302" i="33" s="1"/>
  <c r="T302" i="33" s="1"/>
  <c r="U302" i="33" s="1"/>
  <c r="V302" i="33" s="1"/>
  <c r="W302" i="33" s="1"/>
  <c r="X302" i="33" s="1"/>
  <c r="Y302" i="33" s="1"/>
  <c r="Z302" i="33" s="1"/>
  <c r="AA302" i="33" s="1"/>
  <c r="AB302" i="33" s="1"/>
  <c r="AC302" i="33" s="1"/>
  <c r="AD302" i="33" s="1"/>
  <c r="AE302" i="33" s="1"/>
  <c r="AF302" i="33" s="1"/>
  <c r="AG302" i="33" s="1"/>
  <c r="AH302" i="33" s="1"/>
  <c r="AI302" i="33" s="1"/>
  <c r="AJ302" i="33" s="1"/>
  <c r="AK302" i="33" s="1"/>
  <c r="AL302" i="33" s="1"/>
  <c r="AM302" i="33" s="1"/>
  <c r="AN302" i="33" s="1"/>
  <c r="AO302" i="33" s="1"/>
  <c r="AP302" i="33" s="1"/>
  <c r="AQ302" i="33" s="1"/>
  <c r="AR302" i="33" s="1"/>
  <c r="AS302" i="33" s="1"/>
  <c r="AT302" i="33" s="1"/>
  <c r="AU302" i="33" s="1"/>
  <c r="AV302" i="33" s="1"/>
  <c r="AW302" i="33" s="1"/>
  <c r="AX302" i="33" s="1"/>
  <c r="AY302" i="33" s="1"/>
  <c r="AZ302" i="33" s="1"/>
  <c r="BA302" i="33" s="1"/>
  <c r="BB302" i="33" s="1"/>
  <c r="BC302" i="33" s="1"/>
  <c r="BD302" i="33" s="1"/>
  <c r="BE302" i="33" s="1"/>
  <c r="BF302" i="33" s="1"/>
  <c r="BG302" i="33" s="1"/>
  <c r="BH302" i="33" s="1"/>
  <c r="BI302" i="33" s="1"/>
  <c r="BJ302" i="33" s="1"/>
  <c r="BK302" i="33" s="1"/>
  <c r="BL302" i="33" s="1"/>
  <c r="BM302" i="33" s="1"/>
  <c r="BN302" i="33" s="1"/>
  <c r="BO302" i="33" s="1"/>
  <c r="BP302" i="33" s="1"/>
  <c r="BQ302" i="33" s="1"/>
  <c r="BR302" i="33" s="1"/>
  <c r="BS302" i="33" s="1"/>
  <c r="BT302" i="33" s="1"/>
  <c r="BU302" i="33" s="1"/>
  <c r="BV302" i="33" s="1"/>
  <c r="BW302" i="33" s="1"/>
  <c r="BX302" i="33" s="1"/>
  <c r="BY302" i="33" s="1"/>
  <c r="BZ302" i="33" s="1"/>
  <c r="CA302" i="33" s="1"/>
  <c r="CB302" i="33" s="1"/>
  <c r="CC302" i="33" s="1"/>
  <c r="CD302" i="33" s="1"/>
  <c r="CE302" i="33" s="1"/>
  <c r="CF302" i="33" s="1"/>
  <c r="L312" i="33"/>
  <c r="M312" i="33" s="1"/>
  <c r="N312" i="33" s="1"/>
  <c r="O312" i="33" s="1"/>
  <c r="P312" i="33" s="1"/>
  <c r="Q312" i="33" s="1"/>
  <c r="R312" i="33" s="1"/>
  <c r="S312" i="33" s="1"/>
  <c r="T312" i="33" s="1"/>
  <c r="U312" i="33" s="1"/>
  <c r="V312" i="33" s="1"/>
  <c r="W312" i="33" s="1"/>
  <c r="X312" i="33" s="1"/>
  <c r="Y312" i="33" s="1"/>
  <c r="Z312" i="33" s="1"/>
  <c r="AA312" i="33" s="1"/>
  <c r="AB312" i="33" s="1"/>
  <c r="AC312" i="33" s="1"/>
  <c r="AD312" i="33" s="1"/>
  <c r="AE312" i="33" s="1"/>
  <c r="AF312" i="33" s="1"/>
  <c r="AG312" i="33" s="1"/>
  <c r="AH312" i="33" s="1"/>
  <c r="AI312" i="33" s="1"/>
  <c r="AJ312" i="33" s="1"/>
  <c r="AK312" i="33" s="1"/>
  <c r="AL312" i="33" s="1"/>
  <c r="AM312" i="33" s="1"/>
  <c r="AN312" i="33" s="1"/>
  <c r="AO312" i="33" s="1"/>
  <c r="AP312" i="33" s="1"/>
  <c r="AQ312" i="33" s="1"/>
  <c r="AR312" i="33" s="1"/>
  <c r="AS312" i="33" s="1"/>
  <c r="AT312" i="33" s="1"/>
  <c r="AU312" i="33" s="1"/>
  <c r="AV312" i="33" s="1"/>
  <c r="AW312" i="33" s="1"/>
  <c r="AX312" i="33" s="1"/>
  <c r="AY312" i="33" s="1"/>
  <c r="AZ312" i="33" s="1"/>
  <c r="BA312" i="33" s="1"/>
  <c r="BB312" i="33" s="1"/>
  <c r="BC312" i="33" s="1"/>
  <c r="BD312" i="33" s="1"/>
  <c r="BE312" i="33" s="1"/>
  <c r="BF312" i="33" s="1"/>
  <c r="BG312" i="33" s="1"/>
  <c r="BH312" i="33" s="1"/>
  <c r="BI312" i="33" s="1"/>
  <c r="BJ312" i="33" s="1"/>
  <c r="BK312" i="33" s="1"/>
  <c r="BL312" i="33" s="1"/>
  <c r="BM312" i="33" s="1"/>
  <c r="BN312" i="33" s="1"/>
  <c r="BO312" i="33" s="1"/>
  <c r="BP312" i="33" s="1"/>
  <c r="BQ312" i="33" s="1"/>
  <c r="BR312" i="33" s="1"/>
  <c r="BS312" i="33" s="1"/>
  <c r="BT312" i="33" s="1"/>
  <c r="BU312" i="33" s="1"/>
  <c r="BV312" i="33" s="1"/>
  <c r="BW312" i="33" s="1"/>
  <c r="BX312" i="33" s="1"/>
  <c r="BY312" i="33" s="1"/>
  <c r="BZ312" i="33" s="1"/>
  <c r="CA312" i="33" s="1"/>
  <c r="CB312" i="33" s="1"/>
  <c r="CC312" i="33" s="1"/>
  <c r="CD312" i="33" s="1"/>
  <c r="CE312" i="33" s="1"/>
  <c r="CF312" i="33" s="1"/>
  <c r="L226" i="33"/>
  <c r="M226" i="33" s="1"/>
  <c r="N226" i="33" s="1"/>
  <c r="O226" i="33" s="1"/>
  <c r="P226" i="33" s="1"/>
  <c r="Q226" i="33" s="1"/>
  <c r="R226" i="33" s="1"/>
  <c r="S226" i="33" s="1"/>
  <c r="T226" i="33" s="1"/>
  <c r="U226" i="33" s="1"/>
  <c r="V226" i="33" s="1"/>
  <c r="W226" i="33" s="1"/>
  <c r="X226" i="33" s="1"/>
  <c r="Y226" i="33" s="1"/>
  <c r="Z226" i="33" s="1"/>
  <c r="AA226" i="33" s="1"/>
  <c r="AB226" i="33" s="1"/>
  <c r="AC226" i="33" s="1"/>
  <c r="AD226" i="33" s="1"/>
  <c r="AE226" i="33" s="1"/>
  <c r="AF226" i="33" s="1"/>
  <c r="AG226" i="33" s="1"/>
  <c r="AH226" i="33" s="1"/>
  <c r="AI226" i="33" s="1"/>
  <c r="AJ226" i="33" s="1"/>
  <c r="AK226" i="33" s="1"/>
  <c r="AL226" i="33" s="1"/>
  <c r="AM226" i="33" s="1"/>
  <c r="AN226" i="33" s="1"/>
  <c r="AO226" i="33" s="1"/>
  <c r="AP226" i="33" s="1"/>
  <c r="AQ226" i="33" s="1"/>
  <c r="AR226" i="33" s="1"/>
  <c r="AS226" i="33" s="1"/>
  <c r="AT226" i="33" s="1"/>
  <c r="AU226" i="33" s="1"/>
  <c r="AV226" i="33" s="1"/>
  <c r="AW226" i="33" s="1"/>
  <c r="AX226" i="33" s="1"/>
  <c r="AY226" i="33" s="1"/>
  <c r="AZ226" i="33" s="1"/>
  <c r="BA226" i="33" s="1"/>
  <c r="BB226" i="33" s="1"/>
  <c r="BC226" i="33" s="1"/>
  <c r="BD226" i="33" s="1"/>
  <c r="BE226" i="33" s="1"/>
  <c r="BF226" i="33" s="1"/>
  <c r="BG226" i="33" s="1"/>
  <c r="BH226" i="33" s="1"/>
  <c r="BI226" i="33" s="1"/>
  <c r="BJ226" i="33" s="1"/>
  <c r="BK226" i="33" s="1"/>
  <c r="BL226" i="33" s="1"/>
  <c r="BM226" i="33" s="1"/>
  <c r="BN226" i="33" s="1"/>
  <c r="BO226" i="33" s="1"/>
  <c r="BP226" i="33" s="1"/>
  <c r="BQ226" i="33" s="1"/>
  <c r="BR226" i="33" s="1"/>
  <c r="BS226" i="33" s="1"/>
  <c r="BT226" i="33" s="1"/>
  <c r="BU226" i="33" s="1"/>
  <c r="BV226" i="33" s="1"/>
  <c r="BW226" i="33" s="1"/>
  <c r="BX226" i="33" s="1"/>
  <c r="BY226" i="33" s="1"/>
  <c r="BZ226" i="33" s="1"/>
  <c r="CA226" i="33" s="1"/>
  <c r="CB226" i="33" s="1"/>
  <c r="CC226" i="33" s="1"/>
  <c r="CD226" i="33" s="1"/>
  <c r="CE226" i="33" s="1"/>
  <c r="CF226" i="33" s="1"/>
  <c r="L249" i="33"/>
  <c r="M249" i="33" s="1"/>
  <c r="N249" i="33" s="1"/>
  <c r="O249" i="33" s="1"/>
  <c r="P249" i="33" s="1"/>
  <c r="Q249" i="33" s="1"/>
  <c r="R249" i="33" s="1"/>
  <c r="S249" i="33" s="1"/>
  <c r="T249" i="33" s="1"/>
  <c r="U249" i="33" s="1"/>
  <c r="V249" i="33" s="1"/>
  <c r="W249" i="33" s="1"/>
  <c r="X249" i="33" s="1"/>
  <c r="Y249" i="33" s="1"/>
  <c r="Z249" i="33" s="1"/>
  <c r="AA249" i="33" s="1"/>
  <c r="AB249" i="33" s="1"/>
  <c r="AC249" i="33" s="1"/>
  <c r="AD249" i="33" s="1"/>
  <c r="AE249" i="33" s="1"/>
  <c r="AF249" i="33" s="1"/>
  <c r="AG249" i="33" s="1"/>
  <c r="AH249" i="33" s="1"/>
  <c r="AI249" i="33" s="1"/>
  <c r="AJ249" i="33" s="1"/>
  <c r="AK249" i="33" s="1"/>
  <c r="AL249" i="33" s="1"/>
  <c r="AM249" i="33" s="1"/>
  <c r="AN249" i="33" s="1"/>
  <c r="AO249" i="33" s="1"/>
  <c r="AP249" i="33" s="1"/>
  <c r="AQ249" i="33" s="1"/>
  <c r="AR249" i="33" s="1"/>
  <c r="AS249" i="33" s="1"/>
  <c r="AT249" i="33" s="1"/>
  <c r="AU249" i="33" s="1"/>
  <c r="AV249" i="33" s="1"/>
  <c r="AW249" i="33" s="1"/>
  <c r="AX249" i="33" s="1"/>
  <c r="AY249" i="33" s="1"/>
  <c r="AZ249" i="33" s="1"/>
  <c r="BA249" i="33" s="1"/>
  <c r="BB249" i="33" s="1"/>
  <c r="BC249" i="33" s="1"/>
  <c r="BD249" i="33" s="1"/>
  <c r="BE249" i="33" s="1"/>
  <c r="BF249" i="33" s="1"/>
  <c r="BG249" i="33" s="1"/>
  <c r="BH249" i="33" s="1"/>
  <c r="BI249" i="33" s="1"/>
  <c r="BJ249" i="33" s="1"/>
  <c r="BK249" i="33" s="1"/>
  <c r="BL249" i="33" s="1"/>
  <c r="BM249" i="33" s="1"/>
  <c r="BN249" i="33" s="1"/>
  <c r="BO249" i="33" s="1"/>
  <c r="BP249" i="33" s="1"/>
  <c r="BQ249" i="33" s="1"/>
  <c r="BR249" i="33" s="1"/>
  <c r="BS249" i="33" s="1"/>
  <c r="BT249" i="33" s="1"/>
  <c r="BU249" i="33" s="1"/>
  <c r="BV249" i="33" s="1"/>
  <c r="BW249" i="33" s="1"/>
  <c r="BX249" i="33" s="1"/>
  <c r="BY249" i="33" s="1"/>
  <c r="BZ249" i="33" s="1"/>
  <c r="CA249" i="33" s="1"/>
  <c r="CB249" i="33" s="1"/>
  <c r="CC249" i="33" s="1"/>
  <c r="CD249" i="33" s="1"/>
  <c r="CE249" i="33" s="1"/>
  <c r="CF249" i="33" s="1"/>
  <c r="L244" i="33"/>
  <c r="M244" i="33" s="1"/>
  <c r="N244" i="33" s="1"/>
  <c r="O244" i="33" s="1"/>
  <c r="P244" i="33" s="1"/>
  <c r="Q244" i="33" s="1"/>
  <c r="R244" i="33" s="1"/>
  <c r="S244" i="33" s="1"/>
  <c r="T244" i="33" s="1"/>
  <c r="U244" i="33" s="1"/>
  <c r="V244" i="33" s="1"/>
  <c r="W244" i="33" s="1"/>
  <c r="X244" i="33" s="1"/>
  <c r="Y244" i="33" s="1"/>
  <c r="Z244" i="33" s="1"/>
  <c r="AA244" i="33" s="1"/>
  <c r="AB244" i="33" s="1"/>
  <c r="AC244" i="33" s="1"/>
  <c r="AD244" i="33" s="1"/>
  <c r="AE244" i="33" s="1"/>
  <c r="AF244" i="33" s="1"/>
  <c r="AG244" i="33" s="1"/>
  <c r="AH244" i="33" s="1"/>
  <c r="AI244" i="33" s="1"/>
  <c r="AJ244" i="33" s="1"/>
  <c r="AK244" i="33" s="1"/>
  <c r="AL244" i="33" s="1"/>
  <c r="AM244" i="33" s="1"/>
  <c r="AN244" i="33" s="1"/>
  <c r="AO244" i="33" s="1"/>
  <c r="AP244" i="33" s="1"/>
  <c r="AQ244" i="33" s="1"/>
  <c r="AR244" i="33" s="1"/>
  <c r="AS244" i="33" s="1"/>
  <c r="AT244" i="33" s="1"/>
  <c r="AU244" i="33" s="1"/>
  <c r="AV244" i="33" s="1"/>
  <c r="AW244" i="33" s="1"/>
  <c r="AX244" i="33" s="1"/>
  <c r="AY244" i="33" s="1"/>
  <c r="AZ244" i="33" s="1"/>
  <c r="BA244" i="33" s="1"/>
  <c r="BB244" i="33" s="1"/>
  <c r="BC244" i="33" s="1"/>
  <c r="BD244" i="33" s="1"/>
  <c r="BE244" i="33" s="1"/>
  <c r="BF244" i="33" s="1"/>
  <c r="BG244" i="33" s="1"/>
  <c r="BH244" i="33" s="1"/>
  <c r="BI244" i="33" s="1"/>
  <c r="BJ244" i="33" s="1"/>
  <c r="BK244" i="33" s="1"/>
  <c r="BL244" i="33" s="1"/>
  <c r="BM244" i="33" s="1"/>
  <c r="BN244" i="33" s="1"/>
  <c r="BO244" i="33" s="1"/>
  <c r="BP244" i="33" s="1"/>
  <c r="BQ244" i="33" s="1"/>
  <c r="BR244" i="33" s="1"/>
  <c r="BS244" i="33" s="1"/>
  <c r="BT244" i="33" s="1"/>
  <c r="BU244" i="33" s="1"/>
  <c r="BV244" i="33" s="1"/>
  <c r="BW244" i="33" s="1"/>
  <c r="BX244" i="33" s="1"/>
  <c r="BY244" i="33" s="1"/>
  <c r="BZ244" i="33" s="1"/>
  <c r="CA244" i="33" s="1"/>
  <c r="CB244" i="33" s="1"/>
  <c r="CC244" i="33" s="1"/>
  <c r="CD244" i="33" s="1"/>
  <c r="CE244" i="33" s="1"/>
  <c r="CF244" i="33" s="1"/>
  <c r="L289" i="33"/>
  <c r="M289" i="33" s="1"/>
  <c r="N289" i="33" s="1"/>
  <c r="O289" i="33" s="1"/>
  <c r="P289" i="33" s="1"/>
  <c r="Q289" i="33" s="1"/>
  <c r="R289" i="33" s="1"/>
  <c r="S289" i="33" s="1"/>
  <c r="T289" i="33" s="1"/>
  <c r="U289" i="33" s="1"/>
  <c r="V289" i="33" s="1"/>
  <c r="W289" i="33" s="1"/>
  <c r="X289" i="33" s="1"/>
  <c r="Y289" i="33" s="1"/>
  <c r="Z289" i="33" s="1"/>
  <c r="AA289" i="33" s="1"/>
  <c r="AB289" i="33" s="1"/>
  <c r="AC289" i="33" s="1"/>
  <c r="AD289" i="33" s="1"/>
  <c r="AE289" i="33" s="1"/>
  <c r="AF289" i="33" s="1"/>
  <c r="AG289" i="33" s="1"/>
  <c r="AH289" i="33" s="1"/>
  <c r="AI289" i="33" s="1"/>
  <c r="AJ289" i="33" s="1"/>
  <c r="AK289" i="33" s="1"/>
  <c r="AL289" i="33" s="1"/>
  <c r="AM289" i="33" s="1"/>
  <c r="AN289" i="33" s="1"/>
  <c r="AO289" i="33" s="1"/>
  <c r="AP289" i="33" s="1"/>
  <c r="AQ289" i="33" s="1"/>
  <c r="AR289" i="33" s="1"/>
  <c r="AS289" i="33" s="1"/>
  <c r="AT289" i="33" s="1"/>
  <c r="AU289" i="33" s="1"/>
  <c r="AV289" i="33" s="1"/>
  <c r="AW289" i="33" s="1"/>
  <c r="AX289" i="33" s="1"/>
  <c r="AY289" i="33" s="1"/>
  <c r="AZ289" i="33" s="1"/>
  <c r="BA289" i="33" s="1"/>
  <c r="BB289" i="33" s="1"/>
  <c r="BC289" i="33" s="1"/>
  <c r="BD289" i="33" s="1"/>
  <c r="BE289" i="33" s="1"/>
  <c r="BF289" i="33" s="1"/>
  <c r="BG289" i="33" s="1"/>
  <c r="BH289" i="33" s="1"/>
  <c r="BI289" i="33" s="1"/>
  <c r="BJ289" i="33" s="1"/>
  <c r="BK289" i="33" s="1"/>
  <c r="BL289" i="33" s="1"/>
  <c r="BM289" i="33" s="1"/>
  <c r="BN289" i="33" s="1"/>
  <c r="BO289" i="33" s="1"/>
  <c r="BP289" i="33" s="1"/>
  <c r="BQ289" i="33" s="1"/>
  <c r="BR289" i="33" s="1"/>
  <c r="BS289" i="33" s="1"/>
  <c r="BT289" i="33" s="1"/>
  <c r="BU289" i="33" s="1"/>
  <c r="BV289" i="33" s="1"/>
  <c r="BW289" i="33" s="1"/>
  <c r="BX289" i="33" s="1"/>
  <c r="BY289" i="33" s="1"/>
  <c r="BZ289" i="33" s="1"/>
  <c r="CA289" i="33" s="1"/>
  <c r="CB289" i="33" s="1"/>
  <c r="CC289" i="33" s="1"/>
  <c r="CD289" i="33" s="1"/>
  <c r="CE289" i="33" s="1"/>
  <c r="CF289" i="33" s="1"/>
  <c r="L250" i="33"/>
  <c r="M250" i="33" s="1"/>
  <c r="N250" i="33" s="1"/>
  <c r="O250" i="33" s="1"/>
  <c r="P250" i="33" s="1"/>
  <c r="Q250" i="33" s="1"/>
  <c r="R250" i="33" s="1"/>
  <c r="S250" i="33" s="1"/>
  <c r="T250" i="33" s="1"/>
  <c r="U250" i="33" s="1"/>
  <c r="V250" i="33" s="1"/>
  <c r="W250" i="33" s="1"/>
  <c r="X250" i="33" s="1"/>
  <c r="Y250" i="33" s="1"/>
  <c r="Z250" i="33" s="1"/>
  <c r="AA250" i="33" s="1"/>
  <c r="AB250" i="33" s="1"/>
  <c r="AC250" i="33" s="1"/>
  <c r="AD250" i="33" s="1"/>
  <c r="AE250" i="33" s="1"/>
  <c r="AF250" i="33" s="1"/>
  <c r="AG250" i="33" s="1"/>
  <c r="AH250" i="33" s="1"/>
  <c r="AI250" i="33" s="1"/>
  <c r="AJ250" i="33" s="1"/>
  <c r="AK250" i="33" s="1"/>
  <c r="AL250" i="33" s="1"/>
  <c r="AM250" i="33" s="1"/>
  <c r="AN250" i="33" s="1"/>
  <c r="AO250" i="33" s="1"/>
  <c r="AP250" i="33" s="1"/>
  <c r="AQ250" i="33" s="1"/>
  <c r="AR250" i="33" s="1"/>
  <c r="AS250" i="33" s="1"/>
  <c r="AT250" i="33" s="1"/>
  <c r="AU250" i="33" s="1"/>
  <c r="AV250" i="33" s="1"/>
  <c r="AW250" i="33" s="1"/>
  <c r="AX250" i="33" s="1"/>
  <c r="AY250" i="33" s="1"/>
  <c r="AZ250" i="33" s="1"/>
  <c r="BA250" i="33" s="1"/>
  <c r="BB250" i="33" s="1"/>
  <c r="BC250" i="33" s="1"/>
  <c r="BD250" i="33" s="1"/>
  <c r="BE250" i="33" s="1"/>
  <c r="BF250" i="33" s="1"/>
  <c r="BG250" i="33" s="1"/>
  <c r="BH250" i="33" s="1"/>
  <c r="BI250" i="33" s="1"/>
  <c r="BJ250" i="33" s="1"/>
  <c r="BK250" i="33" s="1"/>
  <c r="BL250" i="33" s="1"/>
  <c r="BM250" i="33" s="1"/>
  <c r="BN250" i="33" s="1"/>
  <c r="BO250" i="33" s="1"/>
  <c r="BP250" i="33" s="1"/>
  <c r="BQ250" i="33" s="1"/>
  <c r="BR250" i="33" s="1"/>
  <c r="BS250" i="33" s="1"/>
  <c r="BT250" i="33" s="1"/>
  <c r="BU250" i="33" s="1"/>
  <c r="BV250" i="33" s="1"/>
  <c r="BW250" i="33" s="1"/>
  <c r="BX250" i="33" s="1"/>
  <c r="BY250" i="33" s="1"/>
  <c r="BZ250" i="33" s="1"/>
  <c r="CA250" i="33" s="1"/>
  <c r="CB250" i="33" s="1"/>
  <c r="CC250" i="33" s="1"/>
  <c r="CD250" i="33" s="1"/>
  <c r="CE250" i="33" s="1"/>
  <c r="CF250" i="33" s="1"/>
  <c r="L232" i="33"/>
  <c r="M232" i="33" s="1"/>
  <c r="N232" i="33" s="1"/>
  <c r="O232" i="33" s="1"/>
  <c r="P232" i="33" s="1"/>
  <c r="Q232" i="33" s="1"/>
  <c r="R232" i="33" s="1"/>
  <c r="S232" i="33" s="1"/>
  <c r="T232" i="33" s="1"/>
  <c r="U232" i="33" s="1"/>
  <c r="V232" i="33" s="1"/>
  <c r="W232" i="33" s="1"/>
  <c r="X232" i="33" s="1"/>
  <c r="Y232" i="33" s="1"/>
  <c r="Z232" i="33" s="1"/>
  <c r="AA232" i="33" s="1"/>
  <c r="AB232" i="33" s="1"/>
  <c r="AC232" i="33" s="1"/>
  <c r="AD232" i="33" s="1"/>
  <c r="AE232" i="33" s="1"/>
  <c r="AF232" i="33" s="1"/>
  <c r="AG232" i="33" s="1"/>
  <c r="AH232" i="33" s="1"/>
  <c r="AI232" i="33" s="1"/>
  <c r="AJ232" i="33" s="1"/>
  <c r="AK232" i="33" s="1"/>
  <c r="AL232" i="33" s="1"/>
  <c r="AM232" i="33" s="1"/>
  <c r="AN232" i="33" s="1"/>
  <c r="AO232" i="33" s="1"/>
  <c r="AP232" i="33" s="1"/>
  <c r="AQ232" i="33" s="1"/>
  <c r="AR232" i="33" s="1"/>
  <c r="AS232" i="33" s="1"/>
  <c r="AT232" i="33" s="1"/>
  <c r="AU232" i="33" s="1"/>
  <c r="AV232" i="33" s="1"/>
  <c r="AW232" i="33" s="1"/>
  <c r="AX232" i="33" s="1"/>
  <c r="AY232" i="33" s="1"/>
  <c r="AZ232" i="33" s="1"/>
  <c r="BA232" i="33" s="1"/>
  <c r="BB232" i="33" s="1"/>
  <c r="BC232" i="33" s="1"/>
  <c r="BD232" i="33" s="1"/>
  <c r="BE232" i="33" s="1"/>
  <c r="BF232" i="33" s="1"/>
  <c r="BG232" i="33" s="1"/>
  <c r="BH232" i="33" s="1"/>
  <c r="BI232" i="33" s="1"/>
  <c r="BJ232" i="33" s="1"/>
  <c r="BK232" i="33" s="1"/>
  <c r="BL232" i="33" s="1"/>
  <c r="BM232" i="33" s="1"/>
  <c r="BN232" i="33" s="1"/>
  <c r="BO232" i="33" s="1"/>
  <c r="BP232" i="33" s="1"/>
  <c r="BQ232" i="33" s="1"/>
  <c r="BR232" i="33" s="1"/>
  <c r="BS232" i="33" s="1"/>
  <c r="BT232" i="33" s="1"/>
  <c r="BU232" i="33" s="1"/>
  <c r="BV232" i="33" s="1"/>
  <c r="BW232" i="33" s="1"/>
  <c r="BX232" i="33" s="1"/>
  <c r="BY232" i="33" s="1"/>
  <c r="BZ232" i="33" s="1"/>
  <c r="CA232" i="33" s="1"/>
  <c r="CB232" i="33" s="1"/>
  <c r="CC232" i="33" s="1"/>
  <c r="CD232" i="33" s="1"/>
  <c r="CE232" i="33" s="1"/>
  <c r="CF232" i="33" s="1"/>
  <c r="L270" i="33"/>
  <c r="M270" i="33" s="1"/>
  <c r="N270" i="33" s="1"/>
  <c r="O270" i="33" s="1"/>
  <c r="P270" i="33" s="1"/>
  <c r="Q270" i="33" s="1"/>
  <c r="R270" i="33" s="1"/>
  <c r="S270" i="33" s="1"/>
  <c r="T270" i="33" s="1"/>
  <c r="U270" i="33" s="1"/>
  <c r="V270" i="33" s="1"/>
  <c r="W270" i="33" s="1"/>
  <c r="X270" i="33" s="1"/>
  <c r="Y270" i="33" s="1"/>
  <c r="Z270" i="33" s="1"/>
  <c r="AA270" i="33" s="1"/>
  <c r="AB270" i="33" s="1"/>
  <c r="AC270" i="33" s="1"/>
  <c r="AD270" i="33" s="1"/>
  <c r="AE270" i="33" s="1"/>
  <c r="AF270" i="33" s="1"/>
  <c r="AG270" i="33" s="1"/>
  <c r="AH270" i="33" s="1"/>
  <c r="AI270" i="33" s="1"/>
  <c r="AJ270" i="33" s="1"/>
  <c r="AK270" i="33" s="1"/>
  <c r="AL270" i="33" s="1"/>
  <c r="AM270" i="33" s="1"/>
  <c r="AN270" i="33" s="1"/>
  <c r="AO270" i="33" s="1"/>
  <c r="AP270" i="33" s="1"/>
  <c r="AQ270" i="33" s="1"/>
  <c r="AR270" i="33" s="1"/>
  <c r="AS270" i="33" s="1"/>
  <c r="AT270" i="33" s="1"/>
  <c r="AU270" i="33" s="1"/>
  <c r="AV270" i="33" s="1"/>
  <c r="AW270" i="33" s="1"/>
  <c r="AX270" i="33" s="1"/>
  <c r="AY270" i="33" s="1"/>
  <c r="AZ270" i="33" s="1"/>
  <c r="BA270" i="33" s="1"/>
  <c r="BB270" i="33" s="1"/>
  <c r="BC270" i="33" s="1"/>
  <c r="BD270" i="33" s="1"/>
  <c r="BE270" i="33" s="1"/>
  <c r="BF270" i="33" s="1"/>
  <c r="BG270" i="33" s="1"/>
  <c r="BH270" i="33" s="1"/>
  <c r="BI270" i="33" s="1"/>
  <c r="BJ270" i="33" s="1"/>
  <c r="BK270" i="33" s="1"/>
  <c r="BL270" i="33" s="1"/>
  <c r="BM270" i="33" s="1"/>
  <c r="BN270" i="33" s="1"/>
  <c r="BO270" i="33" s="1"/>
  <c r="BP270" i="33" s="1"/>
  <c r="BQ270" i="33" s="1"/>
  <c r="BR270" i="33" s="1"/>
  <c r="BS270" i="33" s="1"/>
  <c r="BT270" i="33" s="1"/>
  <c r="BU270" i="33" s="1"/>
  <c r="BV270" i="33" s="1"/>
  <c r="BW270" i="33" s="1"/>
  <c r="BX270" i="33" s="1"/>
  <c r="BY270" i="33" s="1"/>
  <c r="BZ270" i="33" s="1"/>
  <c r="CA270" i="33" s="1"/>
  <c r="CB270" i="33" s="1"/>
  <c r="CC270" i="33" s="1"/>
  <c r="CD270" i="33" s="1"/>
  <c r="CE270" i="33" s="1"/>
  <c r="CF270" i="33" s="1"/>
  <c r="L309" i="33"/>
  <c r="M309" i="33" s="1"/>
  <c r="N309" i="33" s="1"/>
  <c r="O309" i="33" s="1"/>
  <c r="P309" i="33" s="1"/>
  <c r="Q309" i="33" s="1"/>
  <c r="R309" i="33" s="1"/>
  <c r="S309" i="33" s="1"/>
  <c r="T309" i="33" s="1"/>
  <c r="U309" i="33" s="1"/>
  <c r="V309" i="33" s="1"/>
  <c r="W309" i="33" s="1"/>
  <c r="X309" i="33" s="1"/>
  <c r="Y309" i="33" s="1"/>
  <c r="Z309" i="33" s="1"/>
  <c r="AA309" i="33" s="1"/>
  <c r="AB309" i="33" s="1"/>
  <c r="AC309" i="33" s="1"/>
  <c r="AD309" i="33" s="1"/>
  <c r="AE309" i="33" s="1"/>
  <c r="AF309" i="33" s="1"/>
  <c r="AG309" i="33" s="1"/>
  <c r="AH309" i="33" s="1"/>
  <c r="AI309" i="33" s="1"/>
  <c r="AJ309" i="33" s="1"/>
  <c r="AK309" i="33" s="1"/>
  <c r="AL309" i="33" s="1"/>
  <c r="AM309" i="33" s="1"/>
  <c r="AN309" i="33" s="1"/>
  <c r="AO309" i="33" s="1"/>
  <c r="AP309" i="33" s="1"/>
  <c r="AQ309" i="33" s="1"/>
  <c r="AR309" i="33" s="1"/>
  <c r="AS309" i="33" s="1"/>
  <c r="AT309" i="33" s="1"/>
  <c r="AU309" i="33" s="1"/>
  <c r="AV309" i="33" s="1"/>
  <c r="AW309" i="33" s="1"/>
  <c r="AX309" i="33" s="1"/>
  <c r="AY309" i="33" s="1"/>
  <c r="AZ309" i="33" s="1"/>
  <c r="BA309" i="33" s="1"/>
  <c r="BB309" i="33" s="1"/>
  <c r="BC309" i="33" s="1"/>
  <c r="BD309" i="33" s="1"/>
  <c r="BE309" i="33" s="1"/>
  <c r="BF309" i="33" s="1"/>
  <c r="BG309" i="33" s="1"/>
  <c r="BH309" i="33" s="1"/>
  <c r="BI309" i="33" s="1"/>
  <c r="BJ309" i="33" s="1"/>
  <c r="BK309" i="33" s="1"/>
  <c r="BL309" i="33" s="1"/>
  <c r="BM309" i="33" s="1"/>
  <c r="BN309" i="33" s="1"/>
  <c r="BO309" i="33" s="1"/>
  <c r="BP309" i="33" s="1"/>
  <c r="BQ309" i="33" s="1"/>
  <c r="BR309" i="33" s="1"/>
  <c r="BS309" i="33" s="1"/>
  <c r="BT309" i="33" s="1"/>
  <c r="BU309" i="33" s="1"/>
  <c r="BV309" i="33" s="1"/>
  <c r="BW309" i="33" s="1"/>
  <c r="BX309" i="33" s="1"/>
  <c r="BY309" i="33" s="1"/>
  <c r="BZ309" i="33" s="1"/>
  <c r="CA309" i="33" s="1"/>
  <c r="CB309" i="33" s="1"/>
  <c r="CC309" i="33" s="1"/>
  <c r="CD309" i="33" s="1"/>
  <c r="CE309" i="33" s="1"/>
  <c r="CF309" i="33" s="1"/>
  <c r="L247" i="33"/>
  <c r="M247" i="33" s="1"/>
  <c r="N247" i="33" s="1"/>
  <c r="O247" i="33" s="1"/>
  <c r="P247" i="33" s="1"/>
  <c r="Q247" i="33" s="1"/>
  <c r="R247" i="33" s="1"/>
  <c r="S247" i="33" s="1"/>
  <c r="T247" i="33" s="1"/>
  <c r="U247" i="33" s="1"/>
  <c r="V247" i="33" s="1"/>
  <c r="W247" i="33" s="1"/>
  <c r="X247" i="33" s="1"/>
  <c r="Y247" i="33" s="1"/>
  <c r="Z247" i="33" s="1"/>
  <c r="AA247" i="33" s="1"/>
  <c r="AB247" i="33" s="1"/>
  <c r="AC247" i="33" s="1"/>
  <c r="AD247" i="33" s="1"/>
  <c r="AE247" i="33" s="1"/>
  <c r="AF247" i="33" s="1"/>
  <c r="AG247" i="33" s="1"/>
  <c r="AH247" i="33" s="1"/>
  <c r="AI247" i="33" s="1"/>
  <c r="AJ247" i="33" s="1"/>
  <c r="AK247" i="33" s="1"/>
  <c r="AL247" i="33" s="1"/>
  <c r="AM247" i="33" s="1"/>
  <c r="AN247" i="33" s="1"/>
  <c r="AO247" i="33" s="1"/>
  <c r="AP247" i="33" s="1"/>
  <c r="AQ247" i="33" s="1"/>
  <c r="AR247" i="33" s="1"/>
  <c r="AS247" i="33" s="1"/>
  <c r="AT247" i="33" s="1"/>
  <c r="AU247" i="33" s="1"/>
  <c r="AV247" i="33" s="1"/>
  <c r="AW247" i="33" s="1"/>
  <c r="AX247" i="33" s="1"/>
  <c r="AY247" i="33" s="1"/>
  <c r="AZ247" i="33" s="1"/>
  <c r="BA247" i="33" s="1"/>
  <c r="BB247" i="33" s="1"/>
  <c r="BC247" i="33" s="1"/>
  <c r="BD247" i="33" s="1"/>
  <c r="BE247" i="33" s="1"/>
  <c r="BF247" i="33" s="1"/>
  <c r="BG247" i="33" s="1"/>
  <c r="BH247" i="33" s="1"/>
  <c r="BI247" i="33" s="1"/>
  <c r="BJ247" i="33" s="1"/>
  <c r="BK247" i="33" s="1"/>
  <c r="BL247" i="33" s="1"/>
  <c r="BM247" i="33" s="1"/>
  <c r="BN247" i="33" s="1"/>
  <c r="BO247" i="33" s="1"/>
  <c r="BP247" i="33" s="1"/>
  <c r="BQ247" i="33" s="1"/>
  <c r="BR247" i="33" s="1"/>
  <c r="BS247" i="33" s="1"/>
  <c r="BT247" i="33" s="1"/>
  <c r="BU247" i="33" s="1"/>
  <c r="BV247" i="33" s="1"/>
  <c r="BW247" i="33" s="1"/>
  <c r="BX247" i="33" s="1"/>
  <c r="BY247" i="33" s="1"/>
  <c r="BZ247" i="33" s="1"/>
  <c r="CA247" i="33" s="1"/>
  <c r="CB247" i="33" s="1"/>
  <c r="CC247" i="33" s="1"/>
  <c r="CD247" i="33" s="1"/>
  <c r="CE247" i="33" s="1"/>
  <c r="CF247" i="33" s="1"/>
  <c r="L245" i="33"/>
  <c r="M245" i="33" s="1"/>
  <c r="N245" i="33" s="1"/>
  <c r="O245" i="33" s="1"/>
  <c r="P245" i="33" s="1"/>
  <c r="Q245" i="33" s="1"/>
  <c r="R245" i="33" s="1"/>
  <c r="S245" i="33" s="1"/>
  <c r="T245" i="33" s="1"/>
  <c r="U245" i="33" s="1"/>
  <c r="V245" i="33" s="1"/>
  <c r="W245" i="33" s="1"/>
  <c r="X245" i="33" s="1"/>
  <c r="Y245" i="33" s="1"/>
  <c r="Z245" i="33" s="1"/>
  <c r="AA245" i="33" s="1"/>
  <c r="AB245" i="33" s="1"/>
  <c r="AC245" i="33" s="1"/>
  <c r="AD245" i="33" s="1"/>
  <c r="AE245" i="33" s="1"/>
  <c r="AF245" i="33" s="1"/>
  <c r="AG245" i="33" s="1"/>
  <c r="AH245" i="33" s="1"/>
  <c r="AI245" i="33" s="1"/>
  <c r="AJ245" i="33" s="1"/>
  <c r="AK245" i="33" s="1"/>
  <c r="AL245" i="33" s="1"/>
  <c r="AM245" i="33" s="1"/>
  <c r="AN245" i="33" s="1"/>
  <c r="AO245" i="33" s="1"/>
  <c r="AP245" i="33" s="1"/>
  <c r="AQ245" i="33" s="1"/>
  <c r="AR245" i="33" s="1"/>
  <c r="AS245" i="33" s="1"/>
  <c r="AT245" i="33" s="1"/>
  <c r="AU245" i="33" s="1"/>
  <c r="AV245" i="33" s="1"/>
  <c r="AW245" i="33" s="1"/>
  <c r="AX245" i="33" s="1"/>
  <c r="AY245" i="33" s="1"/>
  <c r="AZ245" i="33" s="1"/>
  <c r="BA245" i="33" s="1"/>
  <c r="BB245" i="33" s="1"/>
  <c r="BC245" i="33" s="1"/>
  <c r="BD245" i="33" s="1"/>
  <c r="BE245" i="33" s="1"/>
  <c r="BF245" i="33" s="1"/>
  <c r="BG245" i="33" s="1"/>
  <c r="BH245" i="33" s="1"/>
  <c r="BI245" i="33" s="1"/>
  <c r="BJ245" i="33" s="1"/>
  <c r="BK245" i="33" s="1"/>
  <c r="BL245" i="33" s="1"/>
  <c r="BM245" i="33" s="1"/>
  <c r="BN245" i="33" s="1"/>
  <c r="BO245" i="33" s="1"/>
  <c r="BP245" i="33" s="1"/>
  <c r="BQ245" i="33" s="1"/>
  <c r="BR245" i="33" s="1"/>
  <c r="BS245" i="33" s="1"/>
  <c r="BT245" i="33" s="1"/>
  <c r="BU245" i="33" s="1"/>
  <c r="BV245" i="33" s="1"/>
  <c r="BW245" i="33" s="1"/>
  <c r="BX245" i="33" s="1"/>
  <c r="BY245" i="33" s="1"/>
  <c r="BZ245" i="33" s="1"/>
  <c r="CA245" i="33" s="1"/>
  <c r="CB245" i="33" s="1"/>
  <c r="CC245" i="33" s="1"/>
  <c r="CD245" i="33" s="1"/>
  <c r="CE245" i="33" s="1"/>
  <c r="CF245" i="33" s="1"/>
  <c r="L262" i="33"/>
  <c r="M262" i="33" s="1"/>
  <c r="N262" i="33" s="1"/>
  <c r="O262" i="33" s="1"/>
  <c r="P262" i="33" s="1"/>
  <c r="Q262" i="33" s="1"/>
  <c r="R262" i="33" s="1"/>
  <c r="S262" i="33" s="1"/>
  <c r="T262" i="33" s="1"/>
  <c r="U262" i="33" s="1"/>
  <c r="V262" i="33" s="1"/>
  <c r="W262" i="33" s="1"/>
  <c r="X262" i="33" s="1"/>
  <c r="Y262" i="33" s="1"/>
  <c r="Z262" i="33" s="1"/>
  <c r="AA262" i="33" s="1"/>
  <c r="AB262" i="33" s="1"/>
  <c r="AC262" i="33" s="1"/>
  <c r="AD262" i="33" s="1"/>
  <c r="AE262" i="33" s="1"/>
  <c r="AF262" i="33" s="1"/>
  <c r="AG262" i="33" s="1"/>
  <c r="AH262" i="33" s="1"/>
  <c r="AI262" i="33" s="1"/>
  <c r="AJ262" i="33" s="1"/>
  <c r="AK262" i="33" s="1"/>
  <c r="AL262" i="33" s="1"/>
  <c r="AM262" i="33" s="1"/>
  <c r="AN262" i="33" s="1"/>
  <c r="AO262" i="33" s="1"/>
  <c r="AP262" i="33" s="1"/>
  <c r="AQ262" i="33" s="1"/>
  <c r="AR262" i="33" s="1"/>
  <c r="AS262" i="33" s="1"/>
  <c r="AT262" i="33" s="1"/>
  <c r="AU262" i="33" s="1"/>
  <c r="AV262" i="33" s="1"/>
  <c r="AW262" i="33" s="1"/>
  <c r="AX262" i="33" s="1"/>
  <c r="AY262" i="33" s="1"/>
  <c r="AZ262" i="33" s="1"/>
  <c r="BA262" i="33" s="1"/>
  <c r="BB262" i="33" s="1"/>
  <c r="BC262" i="33" s="1"/>
  <c r="BD262" i="33" s="1"/>
  <c r="BE262" i="33" s="1"/>
  <c r="BF262" i="33" s="1"/>
  <c r="BG262" i="33" s="1"/>
  <c r="BH262" i="33" s="1"/>
  <c r="BI262" i="33" s="1"/>
  <c r="BJ262" i="33" s="1"/>
  <c r="BK262" i="33" s="1"/>
  <c r="BL262" i="33" s="1"/>
  <c r="BM262" i="33" s="1"/>
  <c r="BN262" i="33" s="1"/>
  <c r="BO262" i="33" s="1"/>
  <c r="BP262" i="33" s="1"/>
  <c r="BQ262" i="33" s="1"/>
  <c r="BR262" i="33" s="1"/>
  <c r="BS262" i="33" s="1"/>
  <c r="BT262" i="33" s="1"/>
  <c r="BU262" i="33" s="1"/>
  <c r="BV262" i="33" s="1"/>
  <c r="BW262" i="33" s="1"/>
  <c r="BX262" i="33" s="1"/>
  <c r="BY262" i="33" s="1"/>
  <c r="BZ262" i="33" s="1"/>
  <c r="CA262" i="33" s="1"/>
  <c r="CB262" i="33" s="1"/>
  <c r="CC262" i="33" s="1"/>
  <c r="CD262" i="33" s="1"/>
  <c r="CE262" i="33" s="1"/>
  <c r="CF262" i="33" s="1"/>
  <c r="L241" i="33"/>
  <c r="M241" i="33" s="1"/>
  <c r="N241" i="33" s="1"/>
  <c r="O241" i="33" s="1"/>
  <c r="P241" i="33" s="1"/>
  <c r="Q241" i="33" s="1"/>
  <c r="R241" i="33" s="1"/>
  <c r="S241" i="33" s="1"/>
  <c r="T241" i="33" s="1"/>
  <c r="U241" i="33" s="1"/>
  <c r="V241" i="33" s="1"/>
  <c r="W241" i="33" s="1"/>
  <c r="X241" i="33" s="1"/>
  <c r="Y241" i="33" s="1"/>
  <c r="Z241" i="33" s="1"/>
  <c r="AA241" i="33" s="1"/>
  <c r="AB241" i="33" s="1"/>
  <c r="AC241" i="33" s="1"/>
  <c r="AD241" i="33" s="1"/>
  <c r="AE241" i="33" s="1"/>
  <c r="AF241" i="33" s="1"/>
  <c r="AG241" i="33" s="1"/>
  <c r="AH241" i="33" s="1"/>
  <c r="AI241" i="33" s="1"/>
  <c r="AJ241" i="33" s="1"/>
  <c r="AK241" i="33" s="1"/>
  <c r="AL241" i="33" s="1"/>
  <c r="AM241" i="33" s="1"/>
  <c r="AN241" i="33" s="1"/>
  <c r="AO241" i="33" s="1"/>
  <c r="AP241" i="33" s="1"/>
  <c r="AQ241" i="33" s="1"/>
  <c r="AR241" i="33" s="1"/>
  <c r="AS241" i="33" s="1"/>
  <c r="AT241" i="33" s="1"/>
  <c r="AU241" i="33" s="1"/>
  <c r="AV241" i="33" s="1"/>
  <c r="AW241" i="33" s="1"/>
  <c r="AX241" i="33" s="1"/>
  <c r="AY241" i="33" s="1"/>
  <c r="AZ241" i="33" s="1"/>
  <c r="BA241" i="33" s="1"/>
  <c r="BB241" i="33" s="1"/>
  <c r="BC241" i="33" s="1"/>
  <c r="BD241" i="33" s="1"/>
  <c r="BE241" i="33" s="1"/>
  <c r="BF241" i="33" s="1"/>
  <c r="BG241" i="33" s="1"/>
  <c r="BH241" i="33" s="1"/>
  <c r="BI241" i="33" s="1"/>
  <c r="BJ241" i="33" s="1"/>
  <c r="BK241" i="33" s="1"/>
  <c r="BL241" i="33" s="1"/>
  <c r="BM241" i="33" s="1"/>
  <c r="BN241" i="33" s="1"/>
  <c r="BO241" i="33" s="1"/>
  <c r="BP241" i="33" s="1"/>
  <c r="BQ241" i="33" s="1"/>
  <c r="BR241" i="33" s="1"/>
  <c r="BS241" i="33" s="1"/>
  <c r="BT241" i="33" s="1"/>
  <c r="BU241" i="33" s="1"/>
  <c r="BV241" i="33" s="1"/>
  <c r="BW241" i="33" s="1"/>
  <c r="BX241" i="33" s="1"/>
  <c r="BY241" i="33" s="1"/>
  <c r="BZ241" i="33" s="1"/>
  <c r="CA241" i="33" s="1"/>
  <c r="CB241" i="33" s="1"/>
  <c r="CC241" i="33" s="1"/>
  <c r="CD241" i="33" s="1"/>
  <c r="CE241" i="33" s="1"/>
  <c r="CF241" i="33" s="1"/>
  <c r="L296" i="33"/>
  <c r="M296" i="33" s="1"/>
  <c r="N296" i="33" s="1"/>
  <c r="O296" i="33" s="1"/>
  <c r="P296" i="33" s="1"/>
  <c r="Q296" i="33" s="1"/>
  <c r="R296" i="33" s="1"/>
  <c r="S296" i="33" s="1"/>
  <c r="T296" i="33" s="1"/>
  <c r="U296" i="33" s="1"/>
  <c r="V296" i="33" s="1"/>
  <c r="W296" i="33" s="1"/>
  <c r="X296" i="33" s="1"/>
  <c r="Y296" i="33" s="1"/>
  <c r="Z296" i="33" s="1"/>
  <c r="AA296" i="33" s="1"/>
  <c r="AB296" i="33" s="1"/>
  <c r="AC296" i="33" s="1"/>
  <c r="AD296" i="33" s="1"/>
  <c r="AE296" i="33" s="1"/>
  <c r="AF296" i="33" s="1"/>
  <c r="AG296" i="33" s="1"/>
  <c r="AH296" i="33" s="1"/>
  <c r="AI296" i="33" s="1"/>
  <c r="AJ296" i="33" s="1"/>
  <c r="AK296" i="33" s="1"/>
  <c r="AL296" i="33" s="1"/>
  <c r="AM296" i="33" s="1"/>
  <c r="AN296" i="33" s="1"/>
  <c r="AO296" i="33" s="1"/>
  <c r="AP296" i="33" s="1"/>
  <c r="AQ296" i="33" s="1"/>
  <c r="AR296" i="33" s="1"/>
  <c r="AS296" i="33" s="1"/>
  <c r="AT296" i="33" s="1"/>
  <c r="AU296" i="33" s="1"/>
  <c r="AV296" i="33" s="1"/>
  <c r="AW296" i="33" s="1"/>
  <c r="AX296" i="33" s="1"/>
  <c r="AY296" i="33" s="1"/>
  <c r="AZ296" i="33" s="1"/>
  <c r="BA296" i="33" s="1"/>
  <c r="BB296" i="33" s="1"/>
  <c r="BC296" i="33" s="1"/>
  <c r="BD296" i="33" s="1"/>
  <c r="BE296" i="33" s="1"/>
  <c r="BF296" i="33" s="1"/>
  <c r="BG296" i="33" s="1"/>
  <c r="BH296" i="33" s="1"/>
  <c r="BI296" i="33" s="1"/>
  <c r="BJ296" i="33" s="1"/>
  <c r="BK296" i="33" s="1"/>
  <c r="BL296" i="33" s="1"/>
  <c r="BM296" i="33" s="1"/>
  <c r="BN296" i="33" s="1"/>
  <c r="BO296" i="33" s="1"/>
  <c r="BP296" i="33" s="1"/>
  <c r="BQ296" i="33" s="1"/>
  <c r="BR296" i="33" s="1"/>
  <c r="BS296" i="33" s="1"/>
  <c r="BT296" i="33" s="1"/>
  <c r="BU296" i="33" s="1"/>
  <c r="BV296" i="33" s="1"/>
  <c r="BW296" i="33" s="1"/>
  <c r="BX296" i="33" s="1"/>
  <c r="BY296" i="33" s="1"/>
  <c r="BZ296" i="33" s="1"/>
  <c r="CA296" i="33" s="1"/>
  <c r="CB296" i="33" s="1"/>
  <c r="CC296" i="33" s="1"/>
  <c r="CD296" i="33" s="1"/>
  <c r="CE296" i="33" s="1"/>
  <c r="CF296" i="33" s="1"/>
  <c r="L307" i="33"/>
  <c r="M307" i="33" s="1"/>
  <c r="N307" i="33" s="1"/>
  <c r="O307" i="33" s="1"/>
  <c r="P307" i="33" s="1"/>
  <c r="Q307" i="33" s="1"/>
  <c r="R307" i="33" s="1"/>
  <c r="S307" i="33" s="1"/>
  <c r="T307" i="33" s="1"/>
  <c r="U307" i="33" s="1"/>
  <c r="V307" i="33" s="1"/>
  <c r="W307" i="33" s="1"/>
  <c r="X307" i="33" s="1"/>
  <c r="Y307" i="33" s="1"/>
  <c r="Z307" i="33" s="1"/>
  <c r="AA307" i="33" s="1"/>
  <c r="AB307" i="33" s="1"/>
  <c r="AC307" i="33" s="1"/>
  <c r="AD307" i="33" s="1"/>
  <c r="AE307" i="33" s="1"/>
  <c r="AF307" i="33" s="1"/>
  <c r="AG307" i="33" s="1"/>
  <c r="AH307" i="33" s="1"/>
  <c r="AI307" i="33" s="1"/>
  <c r="AJ307" i="33" s="1"/>
  <c r="AK307" i="33" s="1"/>
  <c r="AL307" i="33" s="1"/>
  <c r="AM307" i="33" s="1"/>
  <c r="AN307" i="33" s="1"/>
  <c r="AO307" i="33" s="1"/>
  <c r="AP307" i="33" s="1"/>
  <c r="AQ307" i="33" s="1"/>
  <c r="AR307" i="33" s="1"/>
  <c r="AS307" i="33" s="1"/>
  <c r="AT307" i="33" s="1"/>
  <c r="AU307" i="33" s="1"/>
  <c r="AV307" i="33" s="1"/>
  <c r="AW307" i="33" s="1"/>
  <c r="AX307" i="33" s="1"/>
  <c r="AY307" i="33" s="1"/>
  <c r="AZ307" i="33" s="1"/>
  <c r="BA307" i="33" s="1"/>
  <c r="BB307" i="33" s="1"/>
  <c r="BC307" i="33" s="1"/>
  <c r="BD307" i="33" s="1"/>
  <c r="BE307" i="33" s="1"/>
  <c r="BF307" i="33" s="1"/>
  <c r="BG307" i="33" s="1"/>
  <c r="BH307" i="33" s="1"/>
  <c r="BI307" i="33" s="1"/>
  <c r="BJ307" i="33" s="1"/>
  <c r="BK307" i="33" s="1"/>
  <c r="BL307" i="33" s="1"/>
  <c r="BM307" i="33" s="1"/>
  <c r="BN307" i="33" s="1"/>
  <c r="BO307" i="33" s="1"/>
  <c r="BP307" i="33" s="1"/>
  <c r="BQ307" i="33" s="1"/>
  <c r="BR307" i="33" s="1"/>
  <c r="BS307" i="33" s="1"/>
  <c r="BT307" i="33" s="1"/>
  <c r="BU307" i="33" s="1"/>
  <c r="BV307" i="33" s="1"/>
  <c r="BW307" i="33" s="1"/>
  <c r="BX307" i="33" s="1"/>
  <c r="BY307" i="33" s="1"/>
  <c r="BZ307" i="33" s="1"/>
  <c r="CA307" i="33" s="1"/>
  <c r="CB307" i="33" s="1"/>
  <c r="CC307" i="33" s="1"/>
  <c r="CD307" i="33" s="1"/>
  <c r="CE307" i="33" s="1"/>
  <c r="CF307" i="33" s="1"/>
  <c r="BD46" i="35"/>
  <c r="L258" i="33"/>
  <c r="M258" i="33" s="1"/>
  <c r="N258" i="33" s="1"/>
  <c r="O258" i="33" s="1"/>
  <c r="P258" i="33" s="1"/>
  <c r="Q258" i="33" s="1"/>
  <c r="R258" i="33" s="1"/>
  <c r="S258" i="33" s="1"/>
  <c r="T258" i="33" s="1"/>
  <c r="U258" i="33" s="1"/>
  <c r="V258" i="33" s="1"/>
  <c r="W258" i="33" s="1"/>
  <c r="X258" i="33" s="1"/>
  <c r="Y258" i="33" s="1"/>
  <c r="Z258" i="33" s="1"/>
  <c r="AA258" i="33" s="1"/>
  <c r="AB258" i="33" s="1"/>
  <c r="AC258" i="33" s="1"/>
  <c r="AD258" i="33" s="1"/>
  <c r="AE258" i="33" s="1"/>
  <c r="AF258" i="33" s="1"/>
  <c r="AG258" i="33" s="1"/>
  <c r="AH258" i="33" s="1"/>
  <c r="AI258" i="33" s="1"/>
  <c r="AJ258" i="33" s="1"/>
  <c r="AK258" i="33" s="1"/>
  <c r="AL258" i="33" s="1"/>
  <c r="AM258" i="33" s="1"/>
  <c r="AN258" i="33" s="1"/>
  <c r="AO258" i="33" s="1"/>
  <c r="AP258" i="33" s="1"/>
  <c r="AQ258" i="33" s="1"/>
  <c r="AR258" i="33" s="1"/>
  <c r="AS258" i="33" s="1"/>
  <c r="AT258" i="33" s="1"/>
  <c r="AU258" i="33" s="1"/>
  <c r="AV258" i="33" s="1"/>
  <c r="AW258" i="33" s="1"/>
  <c r="AX258" i="33" s="1"/>
  <c r="AY258" i="33" s="1"/>
  <c r="AZ258" i="33" s="1"/>
  <c r="BA258" i="33" s="1"/>
  <c r="BB258" i="33" s="1"/>
  <c r="BC258" i="33" s="1"/>
  <c r="BD258" i="33" s="1"/>
  <c r="BE258" i="33" s="1"/>
  <c r="BF258" i="33" s="1"/>
  <c r="BG258" i="33" s="1"/>
  <c r="BH258" i="33" s="1"/>
  <c r="BI258" i="33" s="1"/>
  <c r="BJ258" i="33" s="1"/>
  <c r="BK258" i="33" s="1"/>
  <c r="BL258" i="33" s="1"/>
  <c r="BM258" i="33" s="1"/>
  <c r="BN258" i="33" s="1"/>
  <c r="BO258" i="33" s="1"/>
  <c r="BP258" i="33" s="1"/>
  <c r="BQ258" i="33" s="1"/>
  <c r="BR258" i="33" s="1"/>
  <c r="BS258" i="33" s="1"/>
  <c r="BT258" i="33" s="1"/>
  <c r="BU258" i="33" s="1"/>
  <c r="BV258" i="33" s="1"/>
  <c r="BW258" i="33" s="1"/>
  <c r="BX258" i="33" s="1"/>
  <c r="BY258" i="33" s="1"/>
  <c r="BZ258" i="33" s="1"/>
  <c r="CA258" i="33" s="1"/>
  <c r="CB258" i="33" s="1"/>
  <c r="CC258" i="33" s="1"/>
  <c r="CD258" i="33" s="1"/>
  <c r="CE258" i="33" s="1"/>
  <c r="CF258" i="33" s="1"/>
  <c r="L242" i="33"/>
  <c r="M242" i="33" s="1"/>
  <c r="N242" i="33" s="1"/>
  <c r="O242" i="33" s="1"/>
  <c r="P242" i="33" s="1"/>
  <c r="Q242" i="33" s="1"/>
  <c r="R242" i="33" s="1"/>
  <c r="S242" i="33" s="1"/>
  <c r="T242" i="33" s="1"/>
  <c r="U242" i="33" s="1"/>
  <c r="V242" i="33" s="1"/>
  <c r="W242" i="33" s="1"/>
  <c r="X242" i="33" s="1"/>
  <c r="Y242" i="33" s="1"/>
  <c r="Z242" i="33" s="1"/>
  <c r="AA242" i="33" s="1"/>
  <c r="AB242" i="33" s="1"/>
  <c r="AC242" i="33" s="1"/>
  <c r="AD242" i="33" s="1"/>
  <c r="AE242" i="33" s="1"/>
  <c r="AF242" i="33" s="1"/>
  <c r="AG242" i="33" s="1"/>
  <c r="AH242" i="33" s="1"/>
  <c r="AI242" i="33" s="1"/>
  <c r="AJ242" i="33" s="1"/>
  <c r="AK242" i="33" s="1"/>
  <c r="AL242" i="33" s="1"/>
  <c r="AM242" i="33" s="1"/>
  <c r="AN242" i="33" s="1"/>
  <c r="AO242" i="33" s="1"/>
  <c r="AP242" i="33" s="1"/>
  <c r="AQ242" i="33" s="1"/>
  <c r="AR242" i="33" s="1"/>
  <c r="AS242" i="33" s="1"/>
  <c r="AT242" i="33" s="1"/>
  <c r="AU242" i="33" s="1"/>
  <c r="AV242" i="33" s="1"/>
  <c r="AW242" i="33" s="1"/>
  <c r="AX242" i="33" s="1"/>
  <c r="AY242" i="33" s="1"/>
  <c r="AZ242" i="33" s="1"/>
  <c r="BA242" i="33" s="1"/>
  <c r="BB242" i="33" s="1"/>
  <c r="BC242" i="33" s="1"/>
  <c r="BD242" i="33" s="1"/>
  <c r="BE242" i="33" s="1"/>
  <c r="BF242" i="33" s="1"/>
  <c r="BG242" i="33" s="1"/>
  <c r="BH242" i="33" s="1"/>
  <c r="BI242" i="33" s="1"/>
  <c r="BJ242" i="33" s="1"/>
  <c r="BK242" i="33" s="1"/>
  <c r="BL242" i="33" s="1"/>
  <c r="BM242" i="33" s="1"/>
  <c r="BN242" i="33" s="1"/>
  <c r="BO242" i="33" s="1"/>
  <c r="BP242" i="33" s="1"/>
  <c r="BQ242" i="33" s="1"/>
  <c r="BR242" i="33" s="1"/>
  <c r="BS242" i="33" s="1"/>
  <c r="BT242" i="33" s="1"/>
  <c r="BU242" i="33" s="1"/>
  <c r="BV242" i="33" s="1"/>
  <c r="BW242" i="33" s="1"/>
  <c r="BX242" i="33" s="1"/>
  <c r="BY242" i="33" s="1"/>
  <c r="BZ242" i="33" s="1"/>
  <c r="CA242" i="33" s="1"/>
  <c r="CB242" i="33" s="1"/>
  <c r="CC242" i="33" s="1"/>
  <c r="CD242" i="33" s="1"/>
  <c r="CE242" i="33" s="1"/>
  <c r="CF242" i="33" s="1"/>
  <c r="L297" i="33"/>
  <c r="M297" i="33" s="1"/>
  <c r="N297" i="33" s="1"/>
  <c r="O297" i="33" s="1"/>
  <c r="P297" i="33" s="1"/>
  <c r="Q297" i="33" s="1"/>
  <c r="R297" i="33" s="1"/>
  <c r="S297" i="33" s="1"/>
  <c r="T297" i="33" s="1"/>
  <c r="U297" i="33" s="1"/>
  <c r="V297" i="33" s="1"/>
  <c r="W297" i="33" s="1"/>
  <c r="X297" i="33" s="1"/>
  <c r="Y297" i="33" s="1"/>
  <c r="Z297" i="33" s="1"/>
  <c r="AA297" i="33" s="1"/>
  <c r="AB297" i="33" s="1"/>
  <c r="AC297" i="33" s="1"/>
  <c r="AD297" i="33" s="1"/>
  <c r="AE297" i="33" s="1"/>
  <c r="AF297" i="33" s="1"/>
  <c r="AG297" i="33" s="1"/>
  <c r="AH297" i="33" s="1"/>
  <c r="AI297" i="33" s="1"/>
  <c r="AJ297" i="33" s="1"/>
  <c r="AK297" i="33" s="1"/>
  <c r="AL297" i="33" s="1"/>
  <c r="AM297" i="33" s="1"/>
  <c r="AN297" i="33" s="1"/>
  <c r="AO297" i="33" s="1"/>
  <c r="AP297" i="33" s="1"/>
  <c r="AQ297" i="33" s="1"/>
  <c r="AR297" i="33" s="1"/>
  <c r="AS297" i="33" s="1"/>
  <c r="AT297" i="33" s="1"/>
  <c r="AU297" i="33" s="1"/>
  <c r="AV297" i="33" s="1"/>
  <c r="AW297" i="33" s="1"/>
  <c r="AX297" i="33" s="1"/>
  <c r="AY297" i="33" s="1"/>
  <c r="AZ297" i="33" s="1"/>
  <c r="BA297" i="33" s="1"/>
  <c r="BB297" i="33" s="1"/>
  <c r="BC297" i="33" s="1"/>
  <c r="BD297" i="33" s="1"/>
  <c r="BE297" i="33" s="1"/>
  <c r="BF297" i="33" s="1"/>
  <c r="BG297" i="33" s="1"/>
  <c r="BH297" i="33" s="1"/>
  <c r="BI297" i="33" s="1"/>
  <c r="BJ297" i="33" s="1"/>
  <c r="BK297" i="33" s="1"/>
  <c r="BL297" i="33" s="1"/>
  <c r="BM297" i="33" s="1"/>
  <c r="BN297" i="33" s="1"/>
  <c r="BO297" i="33" s="1"/>
  <c r="BP297" i="33" s="1"/>
  <c r="BQ297" i="33" s="1"/>
  <c r="BR297" i="33" s="1"/>
  <c r="BS297" i="33" s="1"/>
  <c r="BT297" i="33" s="1"/>
  <c r="BU297" i="33" s="1"/>
  <c r="BV297" i="33" s="1"/>
  <c r="BW297" i="33" s="1"/>
  <c r="BX297" i="33" s="1"/>
  <c r="BY297" i="33" s="1"/>
  <c r="BZ297" i="33" s="1"/>
  <c r="CA297" i="33" s="1"/>
  <c r="CB297" i="33" s="1"/>
  <c r="CC297" i="33" s="1"/>
  <c r="CD297" i="33" s="1"/>
  <c r="CE297" i="33" s="1"/>
  <c r="CF297" i="33" s="1"/>
  <c r="L224" i="33"/>
  <c r="M224" i="33" s="1"/>
  <c r="N224" i="33" s="1"/>
  <c r="O224" i="33" s="1"/>
  <c r="P224" i="33" s="1"/>
  <c r="Q224" i="33" s="1"/>
  <c r="R224" i="33" s="1"/>
  <c r="S224" i="33" s="1"/>
  <c r="T224" i="33" s="1"/>
  <c r="U224" i="33" s="1"/>
  <c r="V224" i="33" s="1"/>
  <c r="W224" i="33" s="1"/>
  <c r="X224" i="33" s="1"/>
  <c r="Y224" i="33" s="1"/>
  <c r="Z224" i="33" s="1"/>
  <c r="AA224" i="33" s="1"/>
  <c r="AB224" i="33" s="1"/>
  <c r="AC224" i="33" s="1"/>
  <c r="AD224" i="33" s="1"/>
  <c r="AE224" i="33" s="1"/>
  <c r="AF224" i="33" s="1"/>
  <c r="AG224" i="33" s="1"/>
  <c r="AH224" i="33" s="1"/>
  <c r="AI224" i="33" s="1"/>
  <c r="AJ224" i="33" s="1"/>
  <c r="AK224" i="33" s="1"/>
  <c r="AL224" i="33" s="1"/>
  <c r="AM224" i="33" s="1"/>
  <c r="AN224" i="33" s="1"/>
  <c r="AO224" i="33" s="1"/>
  <c r="AP224" i="33" s="1"/>
  <c r="AQ224" i="33" s="1"/>
  <c r="AR224" i="33" s="1"/>
  <c r="AS224" i="33" s="1"/>
  <c r="AT224" i="33" s="1"/>
  <c r="AU224" i="33" s="1"/>
  <c r="AV224" i="33" s="1"/>
  <c r="AW224" i="33" s="1"/>
  <c r="AX224" i="33" s="1"/>
  <c r="AY224" i="33" s="1"/>
  <c r="AZ224" i="33" s="1"/>
  <c r="BA224" i="33" s="1"/>
  <c r="BB224" i="33" s="1"/>
  <c r="BC224" i="33" s="1"/>
  <c r="BD224" i="33" s="1"/>
  <c r="BE224" i="33" s="1"/>
  <c r="BF224" i="33" s="1"/>
  <c r="BG224" i="33" s="1"/>
  <c r="BH224" i="33" s="1"/>
  <c r="BI224" i="33" s="1"/>
  <c r="BJ224" i="33" s="1"/>
  <c r="BK224" i="33" s="1"/>
  <c r="BL224" i="33" s="1"/>
  <c r="BM224" i="33" s="1"/>
  <c r="BN224" i="33" s="1"/>
  <c r="BO224" i="33" s="1"/>
  <c r="BP224" i="33" s="1"/>
  <c r="BQ224" i="33" s="1"/>
  <c r="BR224" i="33" s="1"/>
  <c r="BS224" i="33" s="1"/>
  <c r="BT224" i="33" s="1"/>
  <c r="BU224" i="33" s="1"/>
  <c r="BV224" i="33" s="1"/>
  <c r="BW224" i="33" s="1"/>
  <c r="BX224" i="33" s="1"/>
  <c r="BY224" i="33" s="1"/>
  <c r="BZ224" i="33" s="1"/>
  <c r="CA224" i="33" s="1"/>
  <c r="CB224" i="33" s="1"/>
  <c r="CC224" i="33" s="1"/>
  <c r="CD224" i="33" s="1"/>
  <c r="CE224" i="33" s="1"/>
  <c r="CF224" i="33" s="1"/>
  <c r="L228" i="33"/>
  <c r="M228" i="33" s="1"/>
  <c r="N228" i="33" s="1"/>
  <c r="O228" i="33" s="1"/>
  <c r="P228" i="33" s="1"/>
  <c r="Q228" i="33" s="1"/>
  <c r="R228" i="33" s="1"/>
  <c r="S228" i="33" s="1"/>
  <c r="T228" i="33" s="1"/>
  <c r="U228" i="33" s="1"/>
  <c r="V228" i="33" s="1"/>
  <c r="W228" i="33" s="1"/>
  <c r="X228" i="33" s="1"/>
  <c r="Y228" i="33" s="1"/>
  <c r="Z228" i="33" s="1"/>
  <c r="AA228" i="33" s="1"/>
  <c r="AB228" i="33" s="1"/>
  <c r="AC228" i="33" s="1"/>
  <c r="AD228" i="33" s="1"/>
  <c r="AE228" i="33" s="1"/>
  <c r="AF228" i="33" s="1"/>
  <c r="AG228" i="33" s="1"/>
  <c r="AH228" i="33" s="1"/>
  <c r="AI228" i="33" s="1"/>
  <c r="AJ228" i="33" s="1"/>
  <c r="AK228" i="33" s="1"/>
  <c r="AL228" i="33" s="1"/>
  <c r="AM228" i="33" s="1"/>
  <c r="AN228" i="33" s="1"/>
  <c r="AO228" i="33" s="1"/>
  <c r="AP228" i="33" s="1"/>
  <c r="AQ228" i="33" s="1"/>
  <c r="AR228" i="33" s="1"/>
  <c r="AS228" i="33" s="1"/>
  <c r="AT228" i="33" s="1"/>
  <c r="AU228" i="33" s="1"/>
  <c r="AV228" i="33" s="1"/>
  <c r="AW228" i="33" s="1"/>
  <c r="AX228" i="33" s="1"/>
  <c r="AY228" i="33" s="1"/>
  <c r="AZ228" i="33" s="1"/>
  <c r="BA228" i="33" s="1"/>
  <c r="BB228" i="33" s="1"/>
  <c r="BC228" i="33" s="1"/>
  <c r="BD228" i="33" s="1"/>
  <c r="BE228" i="33" s="1"/>
  <c r="BF228" i="33" s="1"/>
  <c r="BG228" i="33" s="1"/>
  <c r="BH228" i="33" s="1"/>
  <c r="BI228" i="33" s="1"/>
  <c r="BJ228" i="33" s="1"/>
  <c r="BK228" i="33" s="1"/>
  <c r="BL228" i="33" s="1"/>
  <c r="BM228" i="33" s="1"/>
  <c r="BN228" i="33" s="1"/>
  <c r="BO228" i="33" s="1"/>
  <c r="BP228" i="33" s="1"/>
  <c r="BQ228" i="33" s="1"/>
  <c r="BR228" i="33" s="1"/>
  <c r="BS228" i="33" s="1"/>
  <c r="BT228" i="33" s="1"/>
  <c r="BU228" i="33" s="1"/>
  <c r="BV228" i="33" s="1"/>
  <c r="BW228" i="33" s="1"/>
  <c r="BX228" i="33" s="1"/>
  <c r="BY228" i="33" s="1"/>
  <c r="BZ228" i="33" s="1"/>
  <c r="CA228" i="33" s="1"/>
  <c r="CB228" i="33" s="1"/>
  <c r="CC228" i="33" s="1"/>
  <c r="CD228" i="33" s="1"/>
  <c r="CE228" i="33" s="1"/>
  <c r="CF228" i="33" s="1"/>
  <c r="L276" i="33"/>
  <c r="M276" i="33" s="1"/>
  <c r="N276" i="33" s="1"/>
  <c r="O276" i="33" s="1"/>
  <c r="P276" i="33" s="1"/>
  <c r="Q276" i="33" s="1"/>
  <c r="R276" i="33" s="1"/>
  <c r="S276" i="33" s="1"/>
  <c r="T276" i="33" s="1"/>
  <c r="U276" i="33" s="1"/>
  <c r="V276" i="33" s="1"/>
  <c r="W276" i="33" s="1"/>
  <c r="X276" i="33" s="1"/>
  <c r="Y276" i="33" s="1"/>
  <c r="Z276" i="33" s="1"/>
  <c r="AA276" i="33" s="1"/>
  <c r="AB276" i="33" s="1"/>
  <c r="AC276" i="33" s="1"/>
  <c r="AD276" i="33" s="1"/>
  <c r="AE276" i="33" s="1"/>
  <c r="AF276" i="33" s="1"/>
  <c r="AG276" i="33" s="1"/>
  <c r="AH276" i="33" s="1"/>
  <c r="AI276" i="33" s="1"/>
  <c r="AJ276" i="33" s="1"/>
  <c r="AK276" i="33" s="1"/>
  <c r="AL276" i="33" s="1"/>
  <c r="AM276" i="33" s="1"/>
  <c r="AN276" i="33" s="1"/>
  <c r="AO276" i="33" s="1"/>
  <c r="AP276" i="33" s="1"/>
  <c r="AQ276" i="33" s="1"/>
  <c r="AR276" i="33" s="1"/>
  <c r="AS276" i="33" s="1"/>
  <c r="AT276" i="33" s="1"/>
  <c r="AU276" i="33" s="1"/>
  <c r="AV276" i="33" s="1"/>
  <c r="AW276" i="33" s="1"/>
  <c r="AX276" i="33" s="1"/>
  <c r="AY276" i="33" s="1"/>
  <c r="AZ276" i="33" s="1"/>
  <c r="BA276" i="33" s="1"/>
  <c r="BB276" i="33" s="1"/>
  <c r="BC276" i="33" s="1"/>
  <c r="BD276" i="33" s="1"/>
  <c r="BE276" i="33" s="1"/>
  <c r="BF276" i="33" s="1"/>
  <c r="BG276" i="33" s="1"/>
  <c r="BH276" i="33" s="1"/>
  <c r="BI276" i="33" s="1"/>
  <c r="BJ276" i="33" s="1"/>
  <c r="BK276" i="33" s="1"/>
  <c r="BL276" i="33" s="1"/>
  <c r="BM276" i="33" s="1"/>
  <c r="BN276" i="33" s="1"/>
  <c r="BO276" i="33" s="1"/>
  <c r="BP276" i="33" s="1"/>
  <c r="BQ276" i="33" s="1"/>
  <c r="BR276" i="33" s="1"/>
  <c r="BS276" i="33" s="1"/>
  <c r="BT276" i="33" s="1"/>
  <c r="BU276" i="33" s="1"/>
  <c r="BV276" i="33" s="1"/>
  <c r="BW276" i="33" s="1"/>
  <c r="BX276" i="33" s="1"/>
  <c r="BY276" i="33" s="1"/>
  <c r="BZ276" i="33" s="1"/>
  <c r="CA276" i="33" s="1"/>
  <c r="CB276" i="33" s="1"/>
  <c r="CC276" i="33" s="1"/>
  <c r="CD276" i="33" s="1"/>
  <c r="CE276" i="33" s="1"/>
  <c r="CF276" i="33" s="1"/>
  <c r="L252" i="33"/>
  <c r="M252" i="33" s="1"/>
  <c r="N252" i="33" s="1"/>
  <c r="O252" i="33" s="1"/>
  <c r="P252" i="33" s="1"/>
  <c r="Q252" i="33" s="1"/>
  <c r="R252" i="33" s="1"/>
  <c r="S252" i="33" s="1"/>
  <c r="T252" i="33" s="1"/>
  <c r="U252" i="33" s="1"/>
  <c r="V252" i="33" s="1"/>
  <c r="W252" i="33" s="1"/>
  <c r="X252" i="33" s="1"/>
  <c r="Y252" i="33" s="1"/>
  <c r="Z252" i="33" s="1"/>
  <c r="AA252" i="33" s="1"/>
  <c r="AB252" i="33" s="1"/>
  <c r="AC252" i="33" s="1"/>
  <c r="AD252" i="33" s="1"/>
  <c r="AE252" i="33" s="1"/>
  <c r="AF252" i="33" s="1"/>
  <c r="AG252" i="33" s="1"/>
  <c r="AH252" i="33" s="1"/>
  <c r="AI252" i="33" s="1"/>
  <c r="AJ252" i="33" s="1"/>
  <c r="AK252" i="33" s="1"/>
  <c r="AL252" i="33" s="1"/>
  <c r="AM252" i="33" s="1"/>
  <c r="AN252" i="33" s="1"/>
  <c r="AO252" i="33" s="1"/>
  <c r="AP252" i="33" s="1"/>
  <c r="AQ252" i="33" s="1"/>
  <c r="AR252" i="33" s="1"/>
  <c r="AS252" i="33" s="1"/>
  <c r="AT252" i="33" s="1"/>
  <c r="AU252" i="33" s="1"/>
  <c r="AV252" i="33" s="1"/>
  <c r="AW252" i="33" s="1"/>
  <c r="AX252" i="33" s="1"/>
  <c r="AY252" i="33" s="1"/>
  <c r="AZ252" i="33" s="1"/>
  <c r="BA252" i="33" s="1"/>
  <c r="BB252" i="33" s="1"/>
  <c r="BC252" i="33" s="1"/>
  <c r="BD252" i="33" s="1"/>
  <c r="BE252" i="33" s="1"/>
  <c r="BF252" i="33" s="1"/>
  <c r="BG252" i="33" s="1"/>
  <c r="BH252" i="33" s="1"/>
  <c r="BI252" i="33" s="1"/>
  <c r="BJ252" i="33" s="1"/>
  <c r="BK252" i="33" s="1"/>
  <c r="BL252" i="33" s="1"/>
  <c r="BM252" i="33" s="1"/>
  <c r="BN252" i="33" s="1"/>
  <c r="BO252" i="33" s="1"/>
  <c r="BP252" i="33" s="1"/>
  <c r="BQ252" i="33" s="1"/>
  <c r="BR252" i="33" s="1"/>
  <c r="BS252" i="33" s="1"/>
  <c r="BT252" i="33" s="1"/>
  <c r="BU252" i="33" s="1"/>
  <c r="BV252" i="33" s="1"/>
  <c r="BW252" i="33" s="1"/>
  <c r="BX252" i="33" s="1"/>
  <c r="BY252" i="33" s="1"/>
  <c r="BZ252" i="33" s="1"/>
  <c r="CA252" i="33" s="1"/>
  <c r="CB252" i="33" s="1"/>
  <c r="CC252" i="33" s="1"/>
  <c r="CD252" i="33" s="1"/>
  <c r="CE252" i="33" s="1"/>
  <c r="CF252" i="33" s="1"/>
  <c r="L278" i="33"/>
  <c r="M278" i="33" s="1"/>
  <c r="N278" i="33" s="1"/>
  <c r="O278" i="33" s="1"/>
  <c r="P278" i="33" s="1"/>
  <c r="Q278" i="33" s="1"/>
  <c r="R278" i="33" s="1"/>
  <c r="S278" i="33" s="1"/>
  <c r="T278" i="33" s="1"/>
  <c r="U278" i="33" s="1"/>
  <c r="V278" i="33" s="1"/>
  <c r="W278" i="33" s="1"/>
  <c r="X278" i="33" s="1"/>
  <c r="Y278" i="33" s="1"/>
  <c r="Z278" i="33" s="1"/>
  <c r="AA278" i="33" s="1"/>
  <c r="AB278" i="33" s="1"/>
  <c r="AC278" i="33" s="1"/>
  <c r="AD278" i="33" s="1"/>
  <c r="AE278" i="33" s="1"/>
  <c r="AF278" i="33" s="1"/>
  <c r="AG278" i="33" s="1"/>
  <c r="AH278" i="33" s="1"/>
  <c r="AI278" i="33" s="1"/>
  <c r="AJ278" i="33" s="1"/>
  <c r="AK278" i="33" s="1"/>
  <c r="AL278" i="33" s="1"/>
  <c r="AM278" i="33" s="1"/>
  <c r="AN278" i="33" s="1"/>
  <c r="AO278" i="33" s="1"/>
  <c r="AP278" i="33" s="1"/>
  <c r="AQ278" i="33" s="1"/>
  <c r="AR278" i="33" s="1"/>
  <c r="AS278" i="33" s="1"/>
  <c r="AT278" i="33" s="1"/>
  <c r="AU278" i="33" s="1"/>
  <c r="AV278" i="33" s="1"/>
  <c r="AW278" i="33" s="1"/>
  <c r="AX278" i="33" s="1"/>
  <c r="AY278" i="33" s="1"/>
  <c r="AZ278" i="33" s="1"/>
  <c r="BA278" i="33" s="1"/>
  <c r="BB278" i="33" s="1"/>
  <c r="BC278" i="33" s="1"/>
  <c r="BD278" i="33" s="1"/>
  <c r="BE278" i="33" s="1"/>
  <c r="BF278" i="33" s="1"/>
  <c r="BG278" i="33" s="1"/>
  <c r="BH278" i="33" s="1"/>
  <c r="BI278" i="33" s="1"/>
  <c r="BJ278" i="33" s="1"/>
  <c r="BK278" i="33" s="1"/>
  <c r="BL278" i="33" s="1"/>
  <c r="BM278" i="33" s="1"/>
  <c r="BN278" i="33" s="1"/>
  <c r="BO278" i="33" s="1"/>
  <c r="BP278" i="33" s="1"/>
  <c r="BQ278" i="33" s="1"/>
  <c r="BR278" i="33" s="1"/>
  <c r="BS278" i="33" s="1"/>
  <c r="BT278" i="33" s="1"/>
  <c r="BU278" i="33" s="1"/>
  <c r="BV278" i="33" s="1"/>
  <c r="BW278" i="33" s="1"/>
  <c r="BX278" i="33" s="1"/>
  <c r="BY278" i="33" s="1"/>
  <c r="BZ278" i="33" s="1"/>
  <c r="CA278" i="33" s="1"/>
  <c r="CB278" i="33" s="1"/>
  <c r="CC278" i="33" s="1"/>
  <c r="CD278" i="33" s="1"/>
  <c r="CE278" i="33" s="1"/>
  <c r="CF278" i="33" s="1"/>
  <c r="L311" i="33"/>
  <c r="M311" i="33" s="1"/>
  <c r="N311" i="33" s="1"/>
  <c r="O311" i="33" s="1"/>
  <c r="P311" i="33" s="1"/>
  <c r="Q311" i="33" s="1"/>
  <c r="R311" i="33" s="1"/>
  <c r="S311" i="33" s="1"/>
  <c r="T311" i="33" s="1"/>
  <c r="U311" i="33" s="1"/>
  <c r="V311" i="33" s="1"/>
  <c r="W311" i="33" s="1"/>
  <c r="X311" i="33" s="1"/>
  <c r="Y311" i="33" s="1"/>
  <c r="Z311" i="33" s="1"/>
  <c r="AA311" i="33" s="1"/>
  <c r="AB311" i="33" s="1"/>
  <c r="AC311" i="33" s="1"/>
  <c r="AD311" i="33" s="1"/>
  <c r="AE311" i="33" s="1"/>
  <c r="AF311" i="33" s="1"/>
  <c r="AG311" i="33" s="1"/>
  <c r="AH311" i="33" s="1"/>
  <c r="AI311" i="33" s="1"/>
  <c r="AJ311" i="33" s="1"/>
  <c r="AK311" i="33" s="1"/>
  <c r="AL311" i="33" s="1"/>
  <c r="AM311" i="33" s="1"/>
  <c r="AN311" i="33" s="1"/>
  <c r="AO311" i="33" s="1"/>
  <c r="AP311" i="33" s="1"/>
  <c r="AQ311" i="33" s="1"/>
  <c r="AR311" i="33" s="1"/>
  <c r="AS311" i="33" s="1"/>
  <c r="AT311" i="33" s="1"/>
  <c r="AU311" i="33" s="1"/>
  <c r="AV311" i="33" s="1"/>
  <c r="AW311" i="33" s="1"/>
  <c r="AX311" i="33" s="1"/>
  <c r="AY311" i="33" s="1"/>
  <c r="AZ311" i="33" s="1"/>
  <c r="BA311" i="33" s="1"/>
  <c r="BB311" i="33" s="1"/>
  <c r="BC311" i="33" s="1"/>
  <c r="BD311" i="33" s="1"/>
  <c r="BE311" i="33" s="1"/>
  <c r="BF311" i="33" s="1"/>
  <c r="BG311" i="33" s="1"/>
  <c r="BH311" i="33" s="1"/>
  <c r="BI311" i="33" s="1"/>
  <c r="BJ311" i="33" s="1"/>
  <c r="BK311" i="33" s="1"/>
  <c r="BL311" i="33" s="1"/>
  <c r="BM311" i="33" s="1"/>
  <c r="BN311" i="33" s="1"/>
  <c r="BO311" i="33" s="1"/>
  <c r="BP311" i="33" s="1"/>
  <c r="BQ311" i="33" s="1"/>
  <c r="BR311" i="33" s="1"/>
  <c r="BS311" i="33" s="1"/>
  <c r="BT311" i="33" s="1"/>
  <c r="BU311" i="33" s="1"/>
  <c r="BV311" i="33" s="1"/>
  <c r="BW311" i="33" s="1"/>
  <c r="BX311" i="33" s="1"/>
  <c r="BY311" i="33" s="1"/>
  <c r="BZ311" i="33" s="1"/>
  <c r="CA311" i="33" s="1"/>
  <c r="CB311" i="33" s="1"/>
  <c r="CC311" i="33" s="1"/>
  <c r="CD311" i="33" s="1"/>
  <c r="CE311" i="33" s="1"/>
  <c r="CF311" i="33" s="1"/>
  <c r="L235" i="33"/>
  <c r="M235" i="33" s="1"/>
  <c r="N235" i="33" s="1"/>
  <c r="O235" i="33" s="1"/>
  <c r="P235" i="33" s="1"/>
  <c r="Q235" i="33" s="1"/>
  <c r="R235" i="33" s="1"/>
  <c r="S235" i="33" s="1"/>
  <c r="T235" i="33" s="1"/>
  <c r="U235" i="33" s="1"/>
  <c r="V235" i="33" s="1"/>
  <c r="W235" i="33" s="1"/>
  <c r="X235" i="33" s="1"/>
  <c r="Y235" i="33" s="1"/>
  <c r="Z235" i="33" s="1"/>
  <c r="AA235" i="33" s="1"/>
  <c r="AB235" i="33" s="1"/>
  <c r="AC235" i="33" s="1"/>
  <c r="AD235" i="33" s="1"/>
  <c r="AE235" i="33" s="1"/>
  <c r="AF235" i="33" s="1"/>
  <c r="AG235" i="33" s="1"/>
  <c r="AH235" i="33" s="1"/>
  <c r="AI235" i="33" s="1"/>
  <c r="AJ235" i="33" s="1"/>
  <c r="AK235" i="33" s="1"/>
  <c r="AL235" i="33" s="1"/>
  <c r="AM235" i="33" s="1"/>
  <c r="AN235" i="33" s="1"/>
  <c r="AO235" i="33" s="1"/>
  <c r="AP235" i="33" s="1"/>
  <c r="AQ235" i="33" s="1"/>
  <c r="AR235" i="33" s="1"/>
  <c r="AS235" i="33" s="1"/>
  <c r="AT235" i="33" s="1"/>
  <c r="AU235" i="33" s="1"/>
  <c r="AV235" i="33" s="1"/>
  <c r="AW235" i="33" s="1"/>
  <c r="AX235" i="33" s="1"/>
  <c r="AY235" i="33" s="1"/>
  <c r="AZ235" i="33" s="1"/>
  <c r="BA235" i="33" s="1"/>
  <c r="BB235" i="33" s="1"/>
  <c r="BC235" i="33" s="1"/>
  <c r="BD235" i="33" s="1"/>
  <c r="BE235" i="33" s="1"/>
  <c r="BF235" i="33" s="1"/>
  <c r="BG235" i="33" s="1"/>
  <c r="BH235" i="33" s="1"/>
  <c r="BI235" i="33" s="1"/>
  <c r="BJ235" i="33" s="1"/>
  <c r="BK235" i="33" s="1"/>
  <c r="BL235" i="33" s="1"/>
  <c r="BM235" i="33" s="1"/>
  <c r="BN235" i="33" s="1"/>
  <c r="BO235" i="33" s="1"/>
  <c r="BP235" i="33" s="1"/>
  <c r="BQ235" i="33" s="1"/>
  <c r="BR235" i="33" s="1"/>
  <c r="BS235" i="33" s="1"/>
  <c r="BT235" i="33" s="1"/>
  <c r="BU235" i="33" s="1"/>
  <c r="BV235" i="33" s="1"/>
  <c r="BW235" i="33" s="1"/>
  <c r="BX235" i="33" s="1"/>
  <c r="BY235" i="33" s="1"/>
  <c r="BZ235" i="33" s="1"/>
  <c r="CA235" i="33" s="1"/>
  <c r="CB235" i="33" s="1"/>
  <c r="CC235" i="33" s="1"/>
  <c r="CD235" i="33" s="1"/>
  <c r="CE235" i="33" s="1"/>
  <c r="CF235" i="33" s="1"/>
  <c r="L264" i="33"/>
  <c r="M264" i="33" s="1"/>
  <c r="N264" i="33" s="1"/>
  <c r="O264" i="33" s="1"/>
  <c r="P264" i="33" s="1"/>
  <c r="Q264" i="33" s="1"/>
  <c r="R264" i="33" s="1"/>
  <c r="S264" i="33" s="1"/>
  <c r="T264" i="33" s="1"/>
  <c r="U264" i="33" s="1"/>
  <c r="V264" i="33" s="1"/>
  <c r="W264" i="33" s="1"/>
  <c r="X264" i="33" s="1"/>
  <c r="Y264" i="33" s="1"/>
  <c r="Z264" i="33" s="1"/>
  <c r="AA264" i="33" s="1"/>
  <c r="AB264" i="33" s="1"/>
  <c r="AC264" i="33" s="1"/>
  <c r="AD264" i="33" s="1"/>
  <c r="AE264" i="33" s="1"/>
  <c r="AF264" i="33" s="1"/>
  <c r="AG264" i="33" s="1"/>
  <c r="AH264" i="33" s="1"/>
  <c r="AI264" i="33" s="1"/>
  <c r="AJ264" i="33" s="1"/>
  <c r="AK264" i="33" s="1"/>
  <c r="AL264" i="33" s="1"/>
  <c r="AM264" i="33" s="1"/>
  <c r="AN264" i="33" s="1"/>
  <c r="AO264" i="33" s="1"/>
  <c r="AP264" i="33" s="1"/>
  <c r="AQ264" i="33" s="1"/>
  <c r="AR264" i="33" s="1"/>
  <c r="AS264" i="33" s="1"/>
  <c r="AT264" i="33" s="1"/>
  <c r="AU264" i="33" s="1"/>
  <c r="AV264" i="33" s="1"/>
  <c r="AW264" i="33" s="1"/>
  <c r="AX264" i="33" s="1"/>
  <c r="AY264" i="33" s="1"/>
  <c r="AZ264" i="33" s="1"/>
  <c r="BA264" i="33" s="1"/>
  <c r="BB264" i="33" s="1"/>
  <c r="BC264" i="33" s="1"/>
  <c r="BD264" i="33" s="1"/>
  <c r="BE264" i="33" s="1"/>
  <c r="BF264" i="33" s="1"/>
  <c r="BG264" i="33" s="1"/>
  <c r="BH264" i="33" s="1"/>
  <c r="BI264" i="33" s="1"/>
  <c r="BJ264" i="33" s="1"/>
  <c r="BK264" i="33" s="1"/>
  <c r="BL264" i="33" s="1"/>
  <c r="BM264" i="33" s="1"/>
  <c r="BN264" i="33" s="1"/>
  <c r="BO264" i="33" s="1"/>
  <c r="BP264" i="33" s="1"/>
  <c r="BQ264" i="33" s="1"/>
  <c r="BR264" i="33" s="1"/>
  <c r="BS264" i="33" s="1"/>
  <c r="BT264" i="33" s="1"/>
  <c r="BU264" i="33" s="1"/>
  <c r="BV264" i="33" s="1"/>
  <c r="BW264" i="33" s="1"/>
  <c r="BX264" i="33" s="1"/>
  <c r="BY264" i="33" s="1"/>
  <c r="BZ264" i="33" s="1"/>
  <c r="CA264" i="33" s="1"/>
  <c r="CB264" i="33" s="1"/>
  <c r="CC264" i="33" s="1"/>
  <c r="CD264" i="33" s="1"/>
  <c r="CE264" i="33" s="1"/>
  <c r="CF264" i="33" s="1"/>
  <c r="L304" i="33"/>
  <c r="M304" i="33" s="1"/>
  <c r="N304" i="33" s="1"/>
  <c r="O304" i="33" s="1"/>
  <c r="P304" i="33" s="1"/>
  <c r="Q304" i="33" s="1"/>
  <c r="R304" i="33" s="1"/>
  <c r="S304" i="33" s="1"/>
  <c r="T304" i="33" s="1"/>
  <c r="U304" i="33" s="1"/>
  <c r="V304" i="33" s="1"/>
  <c r="W304" i="33" s="1"/>
  <c r="X304" i="33" s="1"/>
  <c r="Y304" i="33" s="1"/>
  <c r="Z304" i="33" s="1"/>
  <c r="AA304" i="33" s="1"/>
  <c r="AB304" i="33" s="1"/>
  <c r="AC304" i="33" s="1"/>
  <c r="AD304" i="33" s="1"/>
  <c r="AE304" i="33" s="1"/>
  <c r="AF304" i="33" s="1"/>
  <c r="AG304" i="33" s="1"/>
  <c r="AH304" i="33" s="1"/>
  <c r="AI304" i="33" s="1"/>
  <c r="AJ304" i="33" s="1"/>
  <c r="AK304" i="33" s="1"/>
  <c r="AL304" i="33" s="1"/>
  <c r="AM304" i="33" s="1"/>
  <c r="AN304" i="33" s="1"/>
  <c r="AO304" i="33" s="1"/>
  <c r="AP304" i="33" s="1"/>
  <c r="AQ304" i="33" s="1"/>
  <c r="AR304" i="33" s="1"/>
  <c r="AS304" i="33" s="1"/>
  <c r="AT304" i="33" s="1"/>
  <c r="AU304" i="33" s="1"/>
  <c r="AV304" i="33" s="1"/>
  <c r="AW304" i="33" s="1"/>
  <c r="AX304" i="33" s="1"/>
  <c r="AY304" i="33" s="1"/>
  <c r="AZ304" i="33" s="1"/>
  <c r="BA304" i="33" s="1"/>
  <c r="BB304" i="33" s="1"/>
  <c r="BC304" i="33" s="1"/>
  <c r="BD304" i="33" s="1"/>
  <c r="BE304" i="33" s="1"/>
  <c r="BF304" i="33" s="1"/>
  <c r="BG304" i="33" s="1"/>
  <c r="BH304" i="33" s="1"/>
  <c r="BI304" i="33" s="1"/>
  <c r="BJ304" i="33" s="1"/>
  <c r="BK304" i="33" s="1"/>
  <c r="BL304" i="33" s="1"/>
  <c r="BM304" i="33" s="1"/>
  <c r="BN304" i="33" s="1"/>
  <c r="BO304" i="33" s="1"/>
  <c r="BP304" i="33" s="1"/>
  <c r="BQ304" i="33" s="1"/>
  <c r="BR304" i="33" s="1"/>
  <c r="BS304" i="33" s="1"/>
  <c r="BT304" i="33" s="1"/>
  <c r="BU304" i="33" s="1"/>
  <c r="BV304" i="33" s="1"/>
  <c r="BW304" i="33" s="1"/>
  <c r="BX304" i="33" s="1"/>
  <c r="BY304" i="33" s="1"/>
  <c r="BZ304" i="33" s="1"/>
  <c r="CA304" i="33" s="1"/>
  <c r="CB304" i="33" s="1"/>
  <c r="CC304" i="33" s="1"/>
  <c r="CD304" i="33" s="1"/>
  <c r="CE304" i="33" s="1"/>
  <c r="CF304" i="33" s="1"/>
  <c r="L222" i="33"/>
  <c r="M222" i="33" s="1"/>
  <c r="N222" i="33" s="1"/>
  <c r="O222" i="33" s="1"/>
  <c r="P222" i="33" s="1"/>
  <c r="Q222" i="33" s="1"/>
  <c r="R222" i="33" s="1"/>
  <c r="S222" i="33" s="1"/>
  <c r="T222" i="33" s="1"/>
  <c r="U222" i="33" s="1"/>
  <c r="V222" i="33" s="1"/>
  <c r="W222" i="33" s="1"/>
  <c r="X222" i="33" s="1"/>
  <c r="Y222" i="33" s="1"/>
  <c r="Z222" i="33" s="1"/>
  <c r="AA222" i="33" s="1"/>
  <c r="AB222" i="33" s="1"/>
  <c r="AC222" i="33" s="1"/>
  <c r="AD222" i="33" s="1"/>
  <c r="AE222" i="33" s="1"/>
  <c r="AF222" i="33" s="1"/>
  <c r="AG222" i="33" s="1"/>
  <c r="AH222" i="33" s="1"/>
  <c r="AI222" i="33" s="1"/>
  <c r="AJ222" i="33" s="1"/>
  <c r="AK222" i="33" s="1"/>
  <c r="AL222" i="33" s="1"/>
  <c r="AM222" i="33" s="1"/>
  <c r="AN222" i="33" s="1"/>
  <c r="AO222" i="33" s="1"/>
  <c r="AP222" i="33" s="1"/>
  <c r="AQ222" i="33" s="1"/>
  <c r="AR222" i="33" s="1"/>
  <c r="AS222" i="33" s="1"/>
  <c r="AT222" i="33" s="1"/>
  <c r="AU222" i="33" s="1"/>
  <c r="AV222" i="33" s="1"/>
  <c r="AW222" i="33" s="1"/>
  <c r="AX222" i="33" s="1"/>
  <c r="AY222" i="33" s="1"/>
  <c r="AZ222" i="33" s="1"/>
  <c r="BA222" i="33" s="1"/>
  <c r="BB222" i="33" s="1"/>
  <c r="BC222" i="33" s="1"/>
  <c r="BD222" i="33" s="1"/>
  <c r="BE222" i="33" s="1"/>
  <c r="BF222" i="33" s="1"/>
  <c r="BG222" i="33" s="1"/>
  <c r="BH222" i="33" s="1"/>
  <c r="BI222" i="33" s="1"/>
  <c r="BJ222" i="33" s="1"/>
  <c r="BK222" i="33" s="1"/>
  <c r="BL222" i="33" s="1"/>
  <c r="BM222" i="33" s="1"/>
  <c r="BN222" i="33" s="1"/>
  <c r="BO222" i="33" s="1"/>
  <c r="BP222" i="33" s="1"/>
  <c r="BQ222" i="33" s="1"/>
  <c r="BR222" i="33" s="1"/>
  <c r="BS222" i="33" s="1"/>
  <c r="BT222" i="33" s="1"/>
  <c r="BU222" i="33" s="1"/>
  <c r="BV222" i="33" s="1"/>
  <c r="BW222" i="33" s="1"/>
  <c r="BX222" i="33" s="1"/>
  <c r="BY222" i="33" s="1"/>
  <c r="BZ222" i="33" s="1"/>
  <c r="CA222" i="33" s="1"/>
  <c r="CB222" i="33" s="1"/>
  <c r="CC222" i="33" s="1"/>
  <c r="CD222" i="33" s="1"/>
  <c r="CE222" i="33" s="1"/>
  <c r="CF222" i="33" s="1"/>
  <c r="L316" i="33"/>
  <c r="M316" i="33" s="1"/>
  <c r="N316" i="33" s="1"/>
  <c r="O316" i="33" s="1"/>
  <c r="P316" i="33" s="1"/>
  <c r="Q316" i="33" s="1"/>
  <c r="R316" i="33" s="1"/>
  <c r="S316" i="33" s="1"/>
  <c r="T316" i="33" s="1"/>
  <c r="U316" i="33" s="1"/>
  <c r="V316" i="33" s="1"/>
  <c r="W316" i="33" s="1"/>
  <c r="X316" i="33" s="1"/>
  <c r="Y316" i="33" s="1"/>
  <c r="Z316" i="33" s="1"/>
  <c r="AA316" i="33" s="1"/>
  <c r="AB316" i="33" s="1"/>
  <c r="AC316" i="33" s="1"/>
  <c r="AD316" i="33" s="1"/>
  <c r="AE316" i="33" s="1"/>
  <c r="AF316" i="33" s="1"/>
  <c r="AG316" i="33" s="1"/>
  <c r="AH316" i="33" s="1"/>
  <c r="AI316" i="33" s="1"/>
  <c r="AJ316" i="33" s="1"/>
  <c r="AK316" i="33" s="1"/>
  <c r="AL316" i="33" s="1"/>
  <c r="AM316" i="33" s="1"/>
  <c r="AN316" i="33" s="1"/>
  <c r="AO316" i="33" s="1"/>
  <c r="AP316" i="33" s="1"/>
  <c r="AQ316" i="33" s="1"/>
  <c r="AR316" i="33" s="1"/>
  <c r="AS316" i="33" s="1"/>
  <c r="AT316" i="33" s="1"/>
  <c r="AU316" i="33" s="1"/>
  <c r="AV316" i="33" s="1"/>
  <c r="AW316" i="33" s="1"/>
  <c r="AX316" i="33" s="1"/>
  <c r="AY316" i="33" s="1"/>
  <c r="AZ316" i="33" s="1"/>
  <c r="BA316" i="33" s="1"/>
  <c r="BB316" i="33" s="1"/>
  <c r="BC316" i="33" s="1"/>
  <c r="BD316" i="33" s="1"/>
  <c r="BE316" i="33" s="1"/>
  <c r="BF316" i="33" s="1"/>
  <c r="BG316" i="33" s="1"/>
  <c r="BH316" i="33" s="1"/>
  <c r="BI316" i="33" s="1"/>
  <c r="BJ316" i="33" s="1"/>
  <c r="BK316" i="33" s="1"/>
  <c r="BL316" i="33" s="1"/>
  <c r="BM316" i="33" s="1"/>
  <c r="BN316" i="33" s="1"/>
  <c r="BO316" i="33" s="1"/>
  <c r="BP316" i="33" s="1"/>
  <c r="BQ316" i="33" s="1"/>
  <c r="BR316" i="33" s="1"/>
  <c r="BS316" i="33" s="1"/>
  <c r="BT316" i="33" s="1"/>
  <c r="BU316" i="33" s="1"/>
  <c r="BV316" i="33" s="1"/>
  <c r="BW316" i="33" s="1"/>
  <c r="BX316" i="33" s="1"/>
  <c r="BY316" i="33" s="1"/>
  <c r="BZ316" i="33" s="1"/>
  <c r="CA316" i="33" s="1"/>
  <c r="CB316" i="33" s="1"/>
  <c r="CC316" i="33" s="1"/>
  <c r="CD316" i="33" s="1"/>
  <c r="CE316" i="33" s="1"/>
  <c r="CF316" i="33" s="1"/>
  <c r="L263" i="33"/>
  <c r="M263" i="33" s="1"/>
  <c r="N263" i="33" s="1"/>
  <c r="O263" i="33" s="1"/>
  <c r="P263" i="33" s="1"/>
  <c r="Q263" i="33" s="1"/>
  <c r="R263" i="33" s="1"/>
  <c r="S263" i="33" s="1"/>
  <c r="T263" i="33" s="1"/>
  <c r="U263" i="33" s="1"/>
  <c r="V263" i="33" s="1"/>
  <c r="W263" i="33" s="1"/>
  <c r="X263" i="33" s="1"/>
  <c r="Y263" i="33" s="1"/>
  <c r="Z263" i="33" s="1"/>
  <c r="AA263" i="33" s="1"/>
  <c r="AB263" i="33" s="1"/>
  <c r="AC263" i="33" s="1"/>
  <c r="AD263" i="33" s="1"/>
  <c r="AE263" i="33" s="1"/>
  <c r="AF263" i="33" s="1"/>
  <c r="AG263" i="33" s="1"/>
  <c r="AH263" i="33" s="1"/>
  <c r="AI263" i="33" s="1"/>
  <c r="AJ263" i="33" s="1"/>
  <c r="AK263" i="33" s="1"/>
  <c r="AL263" i="33" s="1"/>
  <c r="AM263" i="33" s="1"/>
  <c r="AN263" i="33" s="1"/>
  <c r="AO263" i="33" s="1"/>
  <c r="AP263" i="33" s="1"/>
  <c r="AQ263" i="33" s="1"/>
  <c r="AR263" i="33" s="1"/>
  <c r="AS263" i="33" s="1"/>
  <c r="AT263" i="33" s="1"/>
  <c r="AU263" i="33" s="1"/>
  <c r="AV263" i="33" s="1"/>
  <c r="AW263" i="33" s="1"/>
  <c r="AX263" i="33" s="1"/>
  <c r="AY263" i="33" s="1"/>
  <c r="AZ263" i="33" s="1"/>
  <c r="BA263" i="33" s="1"/>
  <c r="BB263" i="33" s="1"/>
  <c r="BC263" i="33" s="1"/>
  <c r="BD263" i="33" s="1"/>
  <c r="BE263" i="33" s="1"/>
  <c r="BF263" i="33" s="1"/>
  <c r="BG263" i="33" s="1"/>
  <c r="BH263" i="33" s="1"/>
  <c r="BI263" i="33" s="1"/>
  <c r="BJ263" i="33" s="1"/>
  <c r="BK263" i="33" s="1"/>
  <c r="BL263" i="33" s="1"/>
  <c r="BM263" i="33" s="1"/>
  <c r="BN263" i="33" s="1"/>
  <c r="BO263" i="33" s="1"/>
  <c r="BP263" i="33" s="1"/>
  <c r="BQ263" i="33" s="1"/>
  <c r="BR263" i="33" s="1"/>
  <c r="BS263" i="33" s="1"/>
  <c r="BT263" i="33" s="1"/>
  <c r="BU263" i="33" s="1"/>
  <c r="BV263" i="33" s="1"/>
  <c r="BW263" i="33" s="1"/>
  <c r="BX263" i="33" s="1"/>
  <c r="BY263" i="33" s="1"/>
  <c r="BZ263" i="33" s="1"/>
  <c r="CA263" i="33" s="1"/>
  <c r="CB263" i="33" s="1"/>
  <c r="CC263" i="33" s="1"/>
  <c r="CD263" i="33" s="1"/>
  <c r="CE263" i="33" s="1"/>
  <c r="CF263" i="33" s="1"/>
  <c r="L286" i="33"/>
  <c r="M286" i="33" s="1"/>
  <c r="N286" i="33" s="1"/>
  <c r="O286" i="33" s="1"/>
  <c r="P286" i="33" s="1"/>
  <c r="Q286" i="33" s="1"/>
  <c r="R286" i="33" s="1"/>
  <c r="S286" i="33" s="1"/>
  <c r="T286" i="33" s="1"/>
  <c r="U286" i="33" s="1"/>
  <c r="V286" i="33" s="1"/>
  <c r="W286" i="33" s="1"/>
  <c r="X286" i="33" s="1"/>
  <c r="Y286" i="33" s="1"/>
  <c r="Z286" i="33" s="1"/>
  <c r="AA286" i="33" s="1"/>
  <c r="AB286" i="33" s="1"/>
  <c r="AC286" i="33" s="1"/>
  <c r="AD286" i="33" s="1"/>
  <c r="AE286" i="33" s="1"/>
  <c r="AF286" i="33" s="1"/>
  <c r="AG286" i="33" s="1"/>
  <c r="AH286" i="33" s="1"/>
  <c r="AI286" i="33" s="1"/>
  <c r="AJ286" i="33" s="1"/>
  <c r="AK286" i="33" s="1"/>
  <c r="AL286" i="33" s="1"/>
  <c r="AM286" i="33" s="1"/>
  <c r="AN286" i="33" s="1"/>
  <c r="AO286" i="33" s="1"/>
  <c r="AP286" i="33" s="1"/>
  <c r="AQ286" i="33" s="1"/>
  <c r="AR286" i="33" s="1"/>
  <c r="AS286" i="33" s="1"/>
  <c r="AT286" i="33" s="1"/>
  <c r="AU286" i="33" s="1"/>
  <c r="AV286" i="33" s="1"/>
  <c r="AW286" i="33" s="1"/>
  <c r="AX286" i="33" s="1"/>
  <c r="AY286" i="33" s="1"/>
  <c r="AZ286" i="33" s="1"/>
  <c r="BA286" i="33" s="1"/>
  <c r="BB286" i="33" s="1"/>
  <c r="BC286" i="33" s="1"/>
  <c r="BD286" i="33" s="1"/>
  <c r="BE286" i="33" s="1"/>
  <c r="BF286" i="33" s="1"/>
  <c r="BG286" i="33" s="1"/>
  <c r="BH286" i="33" s="1"/>
  <c r="BI286" i="33" s="1"/>
  <c r="BJ286" i="33" s="1"/>
  <c r="BK286" i="33" s="1"/>
  <c r="BL286" i="33" s="1"/>
  <c r="BM286" i="33" s="1"/>
  <c r="BN286" i="33" s="1"/>
  <c r="BO286" i="33" s="1"/>
  <c r="BP286" i="33" s="1"/>
  <c r="BQ286" i="33" s="1"/>
  <c r="BR286" i="33" s="1"/>
  <c r="BS286" i="33" s="1"/>
  <c r="BT286" i="33" s="1"/>
  <c r="BU286" i="33" s="1"/>
  <c r="BV286" i="33" s="1"/>
  <c r="BW286" i="33" s="1"/>
  <c r="BX286" i="33" s="1"/>
  <c r="BY286" i="33" s="1"/>
  <c r="BZ286" i="33" s="1"/>
  <c r="CA286" i="33" s="1"/>
  <c r="CB286" i="33" s="1"/>
  <c r="CC286" i="33" s="1"/>
  <c r="CD286" i="33" s="1"/>
  <c r="CE286" i="33" s="1"/>
  <c r="CF286" i="33" s="1"/>
  <c r="L243" i="33"/>
  <c r="M243" i="33" s="1"/>
  <c r="N243" i="33" s="1"/>
  <c r="O243" i="33" s="1"/>
  <c r="P243" i="33" s="1"/>
  <c r="Q243" i="33" s="1"/>
  <c r="R243" i="33" s="1"/>
  <c r="S243" i="33" s="1"/>
  <c r="T243" i="33" s="1"/>
  <c r="U243" i="33" s="1"/>
  <c r="V243" i="33" s="1"/>
  <c r="W243" i="33" s="1"/>
  <c r="X243" i="33" s="1"/>
  <c r="Y243" i="33" s="1"/>
  <c r="Z243" i="33" s="1"/>
  <c r="AA243" i="33" s="1"/>
  <c r="AB243" i="33" s="1"/>
  <c r="AC243" i="33" s="1"/>
  <c r="AD243" i="33" s="1"/>
  <c r="AE243" i="33" s="1"/>
  <c r="AF243" i="33" s="1"/>
  <c r="AG243" i="33" s="1"/>
  <c r="AH243" i="33" s="1"/>
  <c r="AI243" i="33" s="1"/>
  <c r="AJ243" i="33" s="1"/>
  <c r="AK243" i="33" s="1"/>
  <c r="AL243" i="33" s="1"/>
  <c r="AM243" i="33" s="1"/>
  <c r="AN243" i="33" s="1"/>
  <c r="AO243" i="33" s="1"/>
  <c r="AP243" i="33" s="1"/>
  <c r="AQ243" i="33" s="1"/>
  <c r="AR243" i="33" s="1"/>
  <c r="AS243" i="33" s="1"/>
  <c r="AT243" i="33" s="1"/>
  <c r="AU243" i="33" s="1"/>
  <c r="AV243" i="33" s="1"/>
  <c r="AW243" i="33" s="1"/>
  <c r="AX243" i="33" s="1"/>
  <c r="AY243" i="33" s="1"/>
  <c r="AZ243" i="33" s="1"/>
  <c r="BA243" i="33" s="1"/>
  <c r="BB243" i="33" s="1"/>
  <c r="BC243" i="33" s="1"/>
  <c r="BD243" i="33" s="1"/>
  <c r="BE243" i="33" s="1"/>
  <c r="BF243" i="33" s="1"/>
  <c r="BG243" i="33" s="1"/>
  <c r="BH243" i="33" s="1"/>
  <c r="BI243" i="33" s="1"/>
  <c r="BJ243" i="33" s="1"/>
  <c r="BK243" i="33" s="1"/>
  <c r="BL243" i="33" s="1"/>
  <c r="BM243" i="33" s="1"/>
  <c r="BN243" i="33" s="1"/>
  <c r="BO243" i="33" s="1"/>
  <c r="BP243" i="33" s="1"/>
  <c r="BQ243" i="33" s="1"/>
  <c r="BR243" i="33" s="1"/>
  <c r="BS243" i="33" s="1"/>
  <c r="BT243" i="33" s="1"/>
  <c r="BU243" i="33" s="1"/>
  <c r="BV243" i="33" s="1"/>
  <c r="BW243" i="33" s="1"/>
  <c r="BX243" i="33" s="1"/>
  <c r="BY243" i="33" s="1"/>
  <c r="BZ243" i="33" s="1"/>
  <c r="CA243" i="33" s="1"/>
  <c r="CB243" i="33" s="1"/>
  <c r="CC243" i="33" s="1"/>
  <c r="CD243" i="33" s="1"/>
  <c r="CE243" i="33" s="1"/>
  <c r="CF243" i="33" s="1"/>
  <c r="L305" i="33"/>
  <c r="M305" i="33" s="1"/>
  <c r="N305" i="33" s="1"/>
  <c r="O305" i="33" s="1"/>
  <c r="P305" i="33" s="1"/>
  <c r="Q305" i="33" s="1"/>
  <c r="R305" i="33" s="1"/>
  <c r="S305" i="33" s="1"/>
  <c r="T305" i="33" s="1"/>
  <c r="U305" i="33" s="1"/>
  <c r="V305" i="33" s="1"/>
  <c r="W305" i="33" s="1"/>
  <c r="X305" i="33" s="1"/>
  <c r="Y305" i="33" s="1"/>
  <c r="Z305" i="33" s="1"/>
  <c r="AA305" i="33" s="1"/>
  <c r="AB305" i="33" s="1"/>
  <c r="AC305" i="33" s="1"/>
  <c r="AD305" i="33" s="1"/>
  <c r="AE305" i="33" s="1"/>
  <c r="AF305" i="33" s="1"/>
  <c r="AG305" i="33" s="1"/>
  <c r="AH305" i="33" s="1"/>
  <c r="AI305" i="33" s="1"/>
  <c r="AJ305" i="33" s="1"/>
  <c r="AK305" i="33" s="1"/>
  <c r="AL305" i="33" s="1"/>
  <c r="AM305" i="33" s="1"/>
  <c r="AN305" i="33" s="1"/>
  <c r="AO305" i="33" s="1"/>
  <c r="AP305" i="33" s="1"/>
  <c r="AQ305" i="33" s="1"/>
  <c r="AR305" i="33" s="1"/>
  <c r="AS305" i="33" s="1"/>
  <c r="AT305" i="33" s="1"/>
  <c r="AU305" i="33" s="1"/>
  <c r="AV305" i="33" s="1"/>
  <c r="AW305" i="33" s="1"/>
  <c r="AX305" i="33" s="1"/>
  <c r="AY305" i="33" s="1"/>
  <c r="AZ305" i="33" s="1"/>
  <c r="BA305" i="33" s="1"/>
  <c r="BB305" i="33" s="1"/>
  <c r="BC305" i="33" s="1"/>
  <c r="BD305" i="33" s="1"/>
  <c r="BE305" i="33" s="1"/>
  <c r="BF305" i="33" s="1"/>
  <c r="BG305" i="33" s="1"/>
  <c r="BH305" i="33" s="1"/>
  <c r="BI305" i="33" s="1"/>
  <c r="BJ305" i="33" s="1"/>
  <c r="BK305" i="33" s="1"/>
  <c r="BL305" i="33" s="1"/>
  <c r="BM305" i="33" s="1"/>
  <c r="BN305" i="33" s="1"/>
  <c r="BO305" i="33" s="1"/>
  <c r="BP305" i="33" s="1"/>
  <c r="BQ305" i="33" s="1"/>
  <c r="BR305" i="33" s="1"/>
  <c r="BS305" i="33" s="1"/>
  <c r="BT305" i="33" s="1"/>
  <c r="BU305" i="33" s="1"/>
  <c r="BV305" i="33" s="1"/>
  <c r="BW305" i="33" s="1"/>
  <c r="BX305" i="33" s="1"/>
  <c r="BY305" i="33" s="1"/>
  <c r="BZ305" i="33" s="1"/>
  <c r="CA305" i="33" s="1"/>
  <c r="CB305" i="33" s="1"/>
  <c r="CC305" i="33" s="1"/>
  <c r="CD305" i="33" s="1"/>
  <c r="CE305" i="33" s="1"/>
  <c r="CF305" i="33" s="1"/>
  <c r="L299" i="33"/>
  <c r="M299" i="33" s="1"/>
  <c r="N299" i="33" s="1"/>
  <c r="O299" i="33" s="1"/>
  <c r="P299" i="33" s="1"/>
  <c r="Q299" i="33" s="1"/>
  <c r="R299" i="33" s="1"/>
  <c r="S299" i="33" s="1"/>
  <c r="T299" i="33" s="1"/>
  <c r="U299" i="33" s="1"/>
  <c r="V299" i="33" s="1"/>
  <c r="W299" i="33" s="1"/>
  <c r="X299" i="33" s="1"/>
  <c r="Y299" i="33" s="1"/>
  <c r="Z299" i="33" s="1"/>
  <c r="AA299" i="33" s="1"/>
  <c r="AB299" i="33" s="1"/>
  <c r="AC299" i="33" s="1"/>
  <c r="AD299" i="33" s="1"/>
  <c r="AE299" i="33" s="1"/>
  <c r="AF299" i="33" s="1"/>
  <c r="AG299" i="33" s="1"/>
  <c r="AH299" i="33" s="1"/>
  <c r="AI299" i="33" s="1"/>
  <c r="AJ299" i="33" s="1"/>
  <c r="AK299" i="33" s="1"/>
  <c r="AL299" i="33" s="1"/>
  <c r="AM299" i="33" s="1"/>
  <c r="AN299" i="33" s="1"/>
  <c r="AO299" i="33" s="1"/>
  <c r="AP299" i="33" s="1"/>
  <c r="AQ299" i="33" s="1"/>
  <c r="AR299" i="33" s="1"/>
  <c r="AS299" i="33" s="1"/>
  <c r="AT299" i="33" s="1"/>
  <c r="AU299" i="33" s="1"/>
  <c r="AV299" i="33" s="1"/>
  <c r="AW299" i="33" s="1"/>
  <c r="AX299" i="33" s="1"/>
  <c r="AY299" i="33" s="1"/>
  <c r="AZ299" i="33" s="1"/>
  <c r="BA299" i="33" s="1"/>
  <c r="BB299" i="33" s="1"/>
  <c r="BC299" i="33" s="1"/>
  <c r="BD299" i="33" s="1"/>
  <c r="BE299" i="33" s="1"/>
  <c r="BF299" i="33" s="1"/>
  <c r="BG299" i="33" s="1"/>
  <c r="BH299" i="33" s="1"/>
  <c r="BI299" i="33" s="1"/>
  <c r="BJ299" i="33" s="1"/>
  <c r="BK299" i="33" s="1"/>
  <c r="BL299" i="33" s="1"/>
  <c r="BM299" i="33" s="1"/>
  <c r="BN299" i="33" s="1"/>
  <c r="BO299" i="33" s="1"/>
  <c r="BP299" i="33" s="1"/>
  <c r="BQ299" i="33" s="1"/>
  <c r="BR299" i="33" s="1"/>
  <c r="BS299" i="33" s="1"/>
  <c r="BT299" i="33" s="1"/>
  <c r="BU299" i="33" s="1"/>
  <c r="BV299" i="33" s="1"/>
  <c r="BW299" i="33" s="1"/>
  <c r="BX299" i="33" s="1"/>
  <c r="BY299" i="33" s="1"/>
  <c r="BZ299" i="33" s="1"/>
  <c r="CA299" i="33" s="1"/>
  <c r="CB299" i="33" s="1"/>
  <c r="CC299" i="33" s="1"/>
  <c r="CD299" i="33" s="1"/>
  <c r="CE299" i="33" s="1"/>
  <c r="CF299" i="33" s="1"/>
  <c r="L259" i="33"/>
  <c r="M259" i="33" s="1"/>
  <c r="N259" i="33" s="1"/>
  <c r="O259" i="33" s="1"/>
  <c r="P259" i="33" s="1"/>
  <c r="Q259" i="33" s="1"/>
  <c r="R259" i="33" s="1"/>
  <c r="S259" i="33" s="1"/>
  <c r="T259" i="33" s="1"/>
  <c r="U259" i="33" s="1"/>
  <c r="V259" i="33" s="1"/>
  <c r="W259" i="33" s="1"/>
  <c r="X259" i="33" s="1"/>
  <c r="Y259" i="33" s="1"/>
  <c r="Z259" i="33" s="1"/>
  <c r="AA259" i="33" s="1"/>
  <c r="AB259" i="33" s="1"/>
  <c r="AC259" i="33" s="1"/>
  <c r="AD259" i="33" s="1"/>
  <c r="AE259" i="33" s="1"/>
  <c r="AF259" i="33" s="1"/>
  <c r="AG259" i="33" s="1"/>
  <c r="AH259" i="33" s="1"/>
  <c r="AI259" i="33" s="1"/>
  <c r="AJ259" i="33" s="1"/>
  <c r="AK259" i="33" s="1"/>
  <c r="AL259" i="33" s="1"/>
  <c r="AM259" i="33" s="1"/>
  <c r="AN259" i="33" s="1"/>
  <c r="AO259" i="33" s="1"/>
  <c r="AP259" i="33" s="1"/>
  <c r="AQ259" i="33" s="1"/>
  <c r="AR259" i="33" s="1"/>
  <c r="AS259" i="33" s="1"/>
  <c r="AT259" i="33" s="1"/>
  <c r="AU259" i="33" s="1"/>
  <c r="AV259" i="33" s="1"/>
  <c r="AW259" i="33" s="1"/>
  <c r="AX259" i="33" s="1"/>
  <c r="AY259" i="33" s="1"/>
  <c r="AZ259" i="33" s="1"/>
  <c r="BA259" i="33" s="1"/>
  <c r="BB259" i="33" s="1"/>
  <c r="BC259" i="33" s="1"/>
  <c r="BD259" i="33" s="1"/>
  <c r="BE259" i="33" s="1"/>
  <c r="BF259" i="33" s="1"/>
  <c r="BG259" i="33" s="1"/>
  <c r="BH259" i="33" s="1"/>
  <c r="BI259" i="33" s="1"/>
  <c r="BJ259" i="33" s="1"/>
  <c r="BK259" i="33" s="1"/>
  <c r="BL259" i="33" s="1"/>
  <c r="BM259" i="33" s="1"/>
  <c r="BN259" i="33" s="1"/>
  <c r="BO259" i="33" s="1"/>
  <c r="BP259" i="33" s="1"/>
  <c r="BQ259" i="33" s="1"/>
  <c r="BR259" i="33" s="1"/>
  <c r="BS259" i="33" s="1"/>
  <c r="BT259" i="33" s="1"/>
  <c r="BU259" i="33" s="1"/>
  <c r="BV259" i="33" s="1"/>
  <c r="BW259" i="33" s="1"/>
  <c r="BX259" i="33" s="1"/>
  <c r="BY259" i="33" s="1"/>
  <c r="BZ259" i="33" s="1"/>
  <c r="CA259" i="33" s="1"/>
  <c r="CB259" i="33" s="1"/>
  <c r="CC259" i="33" s="1"/>
  <c r="CD259" i="33" s="1"/>
  <c r="CE259" i="33" s="1"/>
  <c r="CF259" i="33" s="1"/>
  <c r="L223" i="33"/>
  <c r="M223" i="33" s="1"/>
  <c r="N223" i="33" s="1"/>
  <c r="O223" i="33" s="1"/>
  <c r="P223" i="33" s="1"/>
  <c r="Q223" i="33" s="1"/>
  <c r="R223" i="33" s="1"/>
  <c r="S223" i="33" s="1"/>
  <c r="T223" i="33" s="1"/>
  <c r="U223" i="33" s="1"/>
  <c r="V223" i="33" s="1"/>
  <c r="W223" i="33" s="1"/>
  <c r="X223" i="33" s="1"/>
  <c r="Y223" i="33" s="1"/>
  <c r="Z223" i="33" s="1"/>
  <c r="AA223" i="33" s="1"/>
  <c r="AB223" i="33" s="1"/>
  <c r="AC223" i="33" s="1"/>
  <c r="AD223" i="33" s="1"/>
  <c r="AE223" i="33" s="1"/>
  <c r="AF223" i="33" s="1"/>
  <c r="AG223" i="33" s="1"/>
  <c r="AH223" i="33" s="1"/>
  <c r="AI223" i="33" s="1"/>
  <c r="AJ223" i="33" s="1"/>
  <c r="AK223" i="33" s="1"/>
  <c r="AL223" i="33" s="1"/>
  <c r="AM223" i="33" s="1"/>
  <c r="AN223" i="33" s="1"/>
  <c r="AO223" i="33" s="1"/>
  <c r="AP223" i="33" s="1"/>
  <c r="AQ223" i="33" s="1"/>
  <c r="AR223" i="33" s="1"/>
  <c r="AS223" i="33" s="1"/>
  <c r="AT223" i="33" s="1"/>
  <c r="AU223" i="33" s="1"/>
  <c r="AV223" i="33" s="1"/>
  <c r="AW223" i="33" s="1"/>
  <c r="AX223" i="33" s="1"/>
  <c r="AY223" i="33" s="1"/>
  <c r="AZ223" i="33" s="1"/>
  <c r="BA223" i="33" s="1"/>
  <c r="BB223" i="33" s="1"/>
  <c r="BC223" i="33" s="1"/>
  <c r="BD223" i="33" s="1"/>
  <c r="BE223" i="33" s="1"/>
  <c r="BF223" i="33" s="1"/>
  <c r="BG223" i="33" s="1"/>
  <c r="BH223" i="33" s="1"/>
  <c r="BI223" i="33" s="1"/>
  <c r="BJ223" i="33" s="1"/>
  <c r="BK223" i="33" s="1"/>
  <c r="BL223" i="33" s="1"/>
  <c r="BM223" i="33" s="1"/>
  <c r="BN223" i="33" s="1"/>
  <c r="BO223" i="33" s="1"/>
  <c r="BP223" i="33" s="1"/>
  <c r="BQ223" i="33" s="1"/>
  <c r="BR223" i="33" s="1"/>
  <c r="BS223" i="33" s="1"/>
  <c r="BT223" i="33" s="1"/>
  <c r="BU223" i="33" s="1"/>
  <c r="BV223" i="33" s="1"/>
  <c r="BW223" i="33" s="1"/>
  <c r="BX223" i="33" s="1"/>
  <c r="BY223" i="33" s="1"/>
  <c r="BZ223" i="33" s="1"/>
  <c r="CA223" i="33" s="1"/>
  <c r="CB223" i="33" s="1"/>
  <c r="CC223" i="33" s="1"/>
  <c r="CD223" i="33" s="1"/>
  <c r="CE223" i="33" s="1"/>
  <c r="CF223" i="33" s="1"/>
  <c r="L303" i="33"/>
  <c r="M303" i="33" s="1"/>
  <c r="N303" i="33" s="1"/>
  <c r="O303" i="33" s="1"/>
  <c r="P303" i="33" s="1"/>
  <c r="Q303" i="33" s="1"/>
  <c r="R303" i="33" s="1"/>
  <c r="S303" i="33" s="1"/>
  <c r="T303" i="33" s="1"/>
  <c r="U303" i="33" s="1"/>
  <c r="V303" i="33" s="1"/>
  <c r="W303" i="33" s="1"/>
  <c r="X303" i="33" s="1"/>
  <c r="Y303" i="33" s="1"/>
  <c r="Z303" i="33" s="1"/>
  <c r="AA303" i="33" s="1"/>
  <c r="AB303" i="33" s="1"/>
  <c r="AC303" i="33" s="1"/>
  <c r="AD303" i="33" s="1"/>
  <c r="AE303" i="33" s="1"/>
  <c r="AF303" i="33" s="1"/>
  <c r="AG303" i="33" s="1"/>
  <c r="AH303" i="33" s="1"/>
  <c r="AI303" i="33" s="1"/>
  <c r="AJ303" i="33" s="1"/>
  <c r="AK303" i="33" s="1"/>
  <c r="AL303" i="33" s="1"/>
  <c r="AM303" i="33" s="1"/>
  <c r="AN303" i="33" s="1"/>
  <c r="AO303" i="33" s="1"/>
  <c r="AP303" i="33" s="1"/>
  <c r="AQ303" i="33" s="1"/>
  <c r="AR303" i="33" s="1"/>
  <c r="AS303" i="33" s="1"/>
  <c r="AT303" i="33" s="1"/>
  <c r="AU303" i="33" s="1"/>
  <c r="AV303" i="33" s="1"/>
  <c r="AW303" i="33" s="1"/>
  <c r="AX303" i="33" s="1"/>
  <c r="AY303" i="33" s="1"/>
  <c r="AZ303" i="33" s="1"/>
  <c r="BA303" i="33" s="1"/>
  <c r="BB303" i="33" s="1"/>
  <c r="BC303" i="33" s="1"/>
  <c r="BD303" i="33" s="1"/>
  <c r="BE303" i="33" s="1"/>
  <c r="BF303" i="33" s="1"/>
  <c r="BG303" i="33" s="1"/>
  <c r="BH303" i="33" s="1"/>
  <c r="BI303" i="33" s="1"/>
  <c r="BJ303" i="33" s="1"/>
  <c r="BK303" i="33" s="1"/>
  <c r="BL303" i="33" s="1"/>
  <c r="BM303" i="33" s="1"/>
  <c r="BN303" i="33" s="1"/>
  <c r="BO303" i="33" s="1"/>
  <c r="BP303" i="33" s="1"/>
  <c r="BQ303" i="33" s="1"/>
  <c r="BR303" i="33" s="1"/>
  <c r="BS303" i="33" s="1"/>
  <c r="BT303" i="33" s="1"/>
  <c r="BU303" i="33" s="1"/>
  <c r="BV303" i="33" s="1"/>
  <c r="BW303" i="33" s="1"/>
  <c r="BX303" i="33" s="1"/>
  <c r="BY303" i="33" s="1"/>
  <c r="BZ303" i="33" s="1"/>
  <c r="CA303" i="33" s="1"/>
  <c r="CB303" i="33" s="1"/>
  <c r="CC303" i="33" s="1"/>
  <c r="CD303" i="33" s="1"/>
  <c r="CE303" i="33" s="1"/>
  <c r="CF303" i="33" s="1"/>
  <c r="L287" i="33"/>
  <c r="M287" i="33" s="1"/>
  <c r="N287" i="33" s="1"/>
  <c r="O287" i="33" s="1"/>
  <c r="P287" i="33" s="1"/>
  <c r="Q287" i="33" s="1"/>
  <c r="R287" i="33" s="1"/>
  <c r="S287" i="33" s="1"/>
  <c r="T287" i="33" s="1"/>
  <c r="U287" i="33" s="1"/>
  <c r="V287" i="33" s="1"/>
  <c r="W287" i="33" s="1"/>
  <c r="X287" i="33" s="1"/>
  <c r="Y287" i="33" s="1"/>
  <c r="Z287" i="33" s="1"/>
  <c r="AA287" i="33" s="1"/>
  <c r="AB287" i="33" s="1"/>
  <c r="AC287" i="33" s="1"/>
  <c r="AD287" i="33" s="1"/>
  <c r="AE287" i="33" s="1"/>
  <c r="AF287" i="33" s="1"/>
  <c r="AG287" i="33" s="1"/>
  <c r="AH287" i="33" s="1"/>
  <c r="AI287" i="33" s="1"/>
  <c r="AJ287" i="33" s="1"/>
  <c r="AK287" i="33" s="1"/>
  <c r="AL287" i="33" s="1"/>
  <c r="AM287" i="33" s="1"/>
  <c r="AN287" i="33" s="1"/>
  <c r="AO287" i="33" s="1"/>
  <c r="AP287" i="33" s="1"/>
  <c r="AQ287" i="33" s="1"/>
  <c r="AR287" i="33" s="1"/>
  <c r="AS287" i="33" s="1"/>
  <c r="AT287" i="33" s="1"/>
  <c r="AU287" i="33" s="1"/>
  <c r="AV287" i="33" s="1"/>
  <c r="AW287" i="33" s="1"/>
  <c r="AX287" i="33" s="1"/>
  <c r="AY287" i="33" s="1"/>
  <c r="AZ287" i="33" s="1"/>
  <c r="BA287" i="33" s="1"/>
  <c r="BB287" i="33" s="1"/>
  <c r="BC287" i="33" s="1"/>
  <c r="BD287" i="33" s="1"/>
  <c r="BE287" i="33" s="1"/>
  <c r="BF287" i="33" s="1"/>
  <c r="BG287" i="33" s="1"/>
  <c r="BH287" i="33" s="1"/>
  <c r="BI287" i="33" s="1"/>
  <c r="BJ287" i="33" s="1"/>
  <c r="BK287" i="33" s="1"/>
  <c r="BL287" i="33" s="1"/>
  <c r="BM287" i="33" s="1"/>
  <c r="BN287" i="33" s="1"/>
  <c r="BO287" i="33" s="1"/>
  <c r="BP287" i="33" s="1"/>
  <c r="BQ287" i="33" s="1"/>
  <c r="BR287" i="33" s="1"/>
  <c r="BS287" i="33" s="1"/>
  <c r="BT287" i="33" s="1"/>
  <c r="BU287" i="33" s="1"/>
  <c r="BV287" i="33" s="1"/>
  <c r="BW287" i="33" s="1"/>
  <c r="BX287" i="33" s="1"/>
  <c r="BY287" i="33" s="1"/>
  <c r="BZ287" i="33" s="1"/>
  <c r="CA287" i="33" s="1"/>
  <c r="CB287" i="33" s="1"/>
  <c r="CC287" i="33" s="1"/>
  <c r="CD287" i="33" s="1"/>
  <c r="CE287" i="33" s="1"/>
  <c r="CF287" i="33" s="1"/>
  <c r="L236" i="33"/>
  <c r="M236" i="33" s="1"/>
  <c r="N236" i="33" s="1"/>
  <c r="O236" i="33" s="1"/>
  <c r="P236" i="33" s="1"/>
  <c r="Q236" i="33" s="1"/>
  <c r="R236" i="33" s="1"/>
  <c r="S236" i="33" s="1"/>
  <c r="T236" i="33" s="1"/>
  <c r="U236" i="33" s="1"/>
  <c r="V236" i="33" s="1"/>
  <c r="W236" i="33" s="1"/>
  <c r="X236" i="33" s="1"/>
  <c r="Y236" i="33" s="1"/>
  <c r="Z236" i="33" s="1"/>
  <c r="AA236" i="33" s="1"/>
  <c r="AB236" i="33" s="1"/>
  <c r="AC236" i="33" s="1"/>
  <c r="AD236" i="33" s="1"/>
  <c r="AE236" i="33" s="1"/>
  <c r="AF236" i="33" s="1"/>
  <c r="AG236" i="33" s="1"/>
  <c r="AH236" i="33" s="1"/>
  <c r="AI236" i="33" s="1"/>
  <c r="AJ236" i="33" s="1"/>
  <c r="AK236" i="33" s="1"/>
  <c r="AL236" i="33" s="1"/>
  <c r="AM236" i="33" s="1"/>
  <c r="AN236" i="33" s="1"/>
  <c r="AO236" i="33" s="1"/>
  <c r="AP236" i="33" s="1"/>
  <c r="AQ236" i="33" s="1"/>
  <c r="AR236" i="33" s="1"/>
  <c r="AS236" i="33" s="1"/>
  <c r="AT236" i="33" s="1"/>
  <c r="AU236" i="33" s="1"/>
  <c r="AV236" i="33" s="1"/>
  <c r="AW236" i="33" s="1"/>
  <c r="AX236" i="33" s="1"/>
  <c r="AY236" i="33" s="1"/>
  <c r="AZ236" i="33" s="1"/>
  <c r="BA236" i="33" s="1"/>
  <c r="BB236" i="33" s="1"/>
  <c r="BC236" i="33" s="1"/>
  <c r="BD236" i="33" s="1"/>
  <c r="BE236" i="33" s="1"/>
  <c r="BF236" i="33" s="1"/>
  <c r="BG236" i="33" s="1"/>
  <c r="BH236" i="33" s="1"/>
  <c r="BI236" i="33" s="1"/>
  <c r="BJ236" i="33" s="1"/>
  <c r="BK236" i="33" s="1"/>
  <c r="BL236" i="33" s="1"/>
  <c r="BM236" i="33" s="1"/>
  <c r="BN236" i="33" s="1"/>
  <c r="BO236" i="33" s="1"/>
  <c r="BP236" i="33" s="1"/>
  <c r="BQ236" i="33" s="1"/>
  <c r="BR236" i="33" s="1"/>
  <c r="BS236" i="33" s="1"/>
  <c r="BT236" i="33" s="1"/>
  <c r="BU236" i="33" s="1"/>
  <c r="BV236" i="33" s="1"/>
  <c r="BW236" i="33" s="1"/>
  <c r="BX236" i="33" s="1"/>
  <c r="BY236" i="33" s="1"/>
  <c r="BZ236" i="33" s="1"/>
  <c r="CA236" i="33" s="1"/>
  <c r="CB236" i="33" s="1"/>
  <c r="CC236" i="33" s="1"/>
  <c r="CD236" i="33" s="1"/>
  <c r="CE236" i="33" s="1"/>
  <c r="CF236" i="33" s="1"/>
  <c r="L300" i="33"/>
  <c r="M300" i="33" s="1"/>
  <c r="N300" i="33" s="1"/>
  <c r="O300" i="33" s="1"/>
  <c r="P300" i="33" s="1"/>
  <c r="Q300" i="33" s="1"/>
  <c r="R300" i="33" s="1"/>
  <c r="S300" i="33" s="1"/>
  <c r="T300" i="33" s="1"/>
  <c r="U300" i="33" s="1"/>
  <c r="V300" i="33" s="1"/>
  <c r="W300" i="33" s="1"/>
  <c r="X300" i="33" s="1"/>
  <c r="Y300" i="33" s="1"/>
  <c r="Z300" i="33" s="1"/>
  <c r="AA300" i="33" s="1"/>
  <c r="AB300" i="33" s="1"/>
  <c r="AC300" i="33" s="1"/>
  <c r="AD300" i="33" s="1"/>
  <c r="AE300" i="33" s="1"/>
  <c r="AF300" i="33" s="1"/>
  <c r="AG300" i="33" s="1"/>
  <c r="AH300" i="33" s="1"/>
  <c r="AI300" i="33" s="1"/>
  <c r="AJ300" i="33" s="1"/>
  <c r="AK300" i="33" s="1"/>
  <c r="AL300" i="33" s="1"/>
  <c r="AM300" i="33" s="1"/>
  <c r="AN300" i="33" s="1"/>
  <c r="AO300" i="33" s="1"/>
  <c r="AP300" i="33" s="1"/>
  <c r="AQ300" i="33" s="1"/>
  <c r="AR300" i="33" s="1"/>
  <c r="AS300" i="33" s="1"/>
  <c r="AT300" i="33" s="1"/>
  <c r="AU300" i="33" s="1"/>
  <c r="AV300" i="33" s="1"/>
  <c r="AW300" i="33" s="1"/>
  <c r="AX300" i="33" s="1"/>
  <c r="AY300" i="33" s="1"/>
  <c r="AZ300" i="33" s="1"/>
  <c r="BA300" i="33" s="1"/>
  <c r="BB300" i="33" s="1"/>
  <c r="BC300" i="33" s="1"/>
  <c r="BD300" i="33" s="1"/>
  <c r="BE300" i="33" s="1"/>
  <c r="BF300" i="33" s="1"/>
  <c r="BG300" i="33" s="1"/>
  <c r="BH300" i="33" s="1"/>
  <c r="BI300" i="33" s="1"/>
  <c r="BJ300" i="33" s="1"/>
  <c r="BK300" i="33" s="1"/>
  <c r="BL300" i="33" s="1"/>
  <c r="BM300" i="33" s="1"/>
  <c r="BN300" i="33" s="1"/>
  <c r="BO300" i="33" s="1"/>
  <c r="BP300" i="33" s="1"/>
  <c r="BQ300" i="33" s="1"/>
  <c r="BR300" i="33" s="1"/>
  <c r="BS300" i="33" s="1"/>
  <c r="BT300" i="33" s="1"/>
  <c r="BU300" i="33" s="1"/>
  <c r="BV300" i="33" s="1"/>
  <c r="BW300" i="33" s="1"/>
  <c r="BX300" i="33" s="1"/>
  <c r="BY300" i="33" s="1"/>
  <c r="BZ300" i="33" s="1"/>
  <c r="CA300" i="33" s="1"/>
  <c r="CB300" i="33" s="1"/>
  <c r="CC300" i="33" s="1"/>
  <c r="CD300" i="33" s="1"/>
  <c r="CE300" i="33" s="1"/>
  <c r="CF300" i="33" s="1"/>
  <c r="L257" i="33"/>
  <c r="M257" i="33" s="1"/>
  <c r="N257" i="33" s="1"/>
  <c r="O257" i="33" s="1"/>
  <c r="P257" i="33" s="1"/>
  <c r="Q257" i="33" s="1"/>
  <c r="R257" i="33" s="1"/>
  <c r="S257" i="33" s="1"/>
  <c r="T257" i="33" s="1"/>
  <c r="U257" i="33" s="1"/>
  <c r="V257" i="33" s="1"/>
  <c r="W257" i="33" s="1"/>
  <c r="X257" i="33" s="1"/>
  <c r="Y257" i="33" s="1"/>
  <c r="Z257" i="33" s="1"/>
  <c r="AA257" i="33" s="1"/>
  <c r="AB257" i="33" s="1"/>
  <c r="AC257" i="33" s="1"/>
  <c r="AD257" i="33" s="1"/>
  <c r="AE257" i="33" s="1"/>
  <c r="AF257" i="33" s="1"/>
  <c r="AG257" i="33" s="1"/>
  <c r="AH257" i="33" s="1"/>
  <c r="AI257" i="33" s="1"/>
  <c r="AJ257" i="33" s="1"/>
  <c r="AK257" i="33" s="1"/>
  <c r="AL257" i="33" s="1"/>
  <c r="AM257" i="33" s="1"/>
  <c r="AN257" i="33" s="1"/>
  <c r="AO257" i="33" s="1"/>
  <c r="AP257" i="33" s="1"/>
  <c r="AQ257" i="33" s="1"/>
  <c r="AR257" i="33" s="1"/>
  <c r="AS257" i="33" s="1"/>
  <c r="AT257" i="33" s="1"/>
  <c r="AU257" i="33" s="1"/>
  <c r="AV257" i="33" s="1"/>
  <c r="AW257" i="33" s="1"/>
  <c r="AX257" i="33" s="1"/>
  <c r="AY257" i="33" s="1"/>
  <c r="AZ257" i="33" s="1"/>
  <c r="BA257" i="33" s="1"/>
  <c r="BB257" i="33" s="1"/>
  <c r="BC257" i="33" s="1"/>
  <c r="BD257" i="33" s="1"/>
  <c r="BE257" i="33" s="1"/>
  <c r="BF257" i="33" s="1"/>
  <c r="BG257" i="33" s="1"/>
  <c r="BH257" i="33" s="1"/>
  <c r="BI257" i="33" s="1"/>
  <c r="BJ257" i="33" s="1"/>
  <c r="BK257" i="33" s="1"/>
  <c r="BL257" i="33" s="1"/>
  <c r="BM257" i="33" s="1"/>
  <c r="BN257" i="33" s="1"/>
  <c r="BO257" i="33" s="1"/>
  <c r="BP257" i="33" s="1"/>
  <c r="BQ257" i="33" s="1"/>
  <c r="BR257" i="33" s="1"/>
  <c r="BS257" i="33" s="1"/>
  <c r="BT257" i="33" s="1"/>
  <c r="BU257" i="33" s="1"/>
  <c r="BV257" i="33" s="1"/>
  <c r="BW257" i="33" s="1"/>
  <c r="BX257" i="33" s="1"/>
  <c r="BY257" i="33" s="1"/>
  <c r="BZ257" i="33" s="1"/>
  <c r="CA257" i="33" s="1"/>
  <c r="CB257" i="33" s="1"/>
  <c r="CC257" i="33" s="1"/>
  <c r="CD257" i="33" s="1"/>
  <c r="CE257" i="33" s="1"/>
  <c r="CF257" i="33" s="1"/>
  <c r="L254" i="33"/>
  <c r="M254" i="33" s="1"/>
  <c r="N254" i="33" s="1"/>
  <c r="O254" i="33" s="1"/>
  <c r="P254" i="33" s="1"/>
  <c r="Q254" i="33" s="1"/>
  <c r="R254" i="33" s="1"/>
  <c r="S254" i="33" s="1"/>
  <c r="T254" i="33" s="1"/>
  <c r="U254" i="33" s="1"/>
  <c r="V254" i="33" s="1"/>
  <c r="W254" i="33" s="1"/>
  <c r="X254" i="33" s="1"/>
  <c r="Y254" i="33" s="1"/>
  <c r="Z254" i="33" s="1"/>
  <c r="AA254" i="33" s="1"/>
  <c r="AB254" i="33" s="1"/>
  <c r="AC254" i="33" s="1"/>
  <c r="AD254" i="33" s="1"/>
  <c r="AE254" i="33" s="1"/>
  <c r="AF254" i="33" s="1"/>
  <c r="AG254" i="33" s="1"/>
  <c r="AH254" i="33" s="1"/>
  <c r="AI254" i="33" s="1"/>
  <c r="AJ254" i="33" s="1"/>
  <c r="AK254" i="33" s="1"/>
  <c r="AL254" i="33" s="1"/>
  <c r="AM254" i="33" s="1"/>
  <c r="AN254" i="33" s="1"/>
  <c r="AO254" i="33" s="1"/>
  <c r="AP254" i="33" s="1"/>
  <c r="AQ254" i="33" s="1"/>
  <c r="AR254" i="33" s="1"/>
  <c r="AS254" i="33" s="1"/>
  <c r="AT254" i="33" s="1"/>
  <c r="AU254" i="33" s="1"/>
  <c r="AV254" i="33" s="1"/>
  <c r="AW254" i="33" s="1"/>
  <c r="AX254" i="33" s="1"/>
  <c r="AY254" i="33" s="1"/>
  <c r="AZ254" i="33" s="1"/>
  <c r="BA254" i="33" s="1"/>
  <c r="BB254" i="33" s="1"/>
  <c r="BC254" i="33" s="1"/>
  <c r="BD254" i="33" s="1"/>
  <c r="BE254" i="33" s="1"/>
  <c r="BF254" i="33" s="1"/>
  <c r="BG254" i="33" s="1"/>
  <c r="BH254" i="33" s="1"/>
  <c r="BI254" i="33" s="1"/>
  <c r="BJ254" i="33" s="1"/>
  <c r="BK254" i="33" s="1"/>
  <c r="BL254" i="33" s="1"/>
  <c r="BM254" i="33" s="1"/>
  <c r="BN254" i="33" s="1"/>
  <c r="BO254" i="33" s="1"/>
  <c r="BP254" i="33" s="1"/>
  <c r="BQ254" i="33" s="1"/>
  <c r="BR254" i="33" s="1"/>
  <c r="BS254" i="33" s="1"/>
  <c r="BT254" i="33" s="1"/>
  <c r="BU254" i="33" s="1"/>
  <c r="BV254" i="33" s="1"/>
  <c r="BW254" i="33" s="1"/>
  <c r="BX254" i="33" s="1"/>
  <c r="BY254" i="33" s="1"/>
  <c r="BZ254" i="33" s="1"/>
  <c r="CA254" i="33" s="1"/>
  <c r="CB254" i="33" s="1"/>
  <c r="CC254" i="33" s="1"/>
  <c r="CD254" i="33" s="1"/>
  <c r="CE254" i="33" s="1"/>
  <c r="CF254" i="33" s="1"/>
  <c r="L288" i="33"/>
  <c r="M288" i="33" s="1"/>
  <c r="N288" i="33" s="1"/>
  <c r="O288" i="33" s="1"/>
  <c r="P288" i="33" s="1"/>
  <c r="Q288" i="33" s="1"/>
  <c r="R288" i="33" s="1"/>
  <c r="S288" i="33" s="1"/>
  <c r="T288" i="33" s="1"/>
  <c r="U288" i="33" s="1"/>
  <c r="V288" i="33" s="1"/>
  <c r="W288" i="33" s="1"/>
  <c r="X288" i="33" s="1"/>
  <c r="Y288" i="33" s="1"/>
  <c r="Z288" i="33" s="1"/>
  <c r="AA288" i="33" s="1"/>
  <c r="AB288" i="33" s="1"/>
  <c r="AC288" i="33" s="1"/>
  <c r="AD288" i="33" s="1"/>
  <c r="AE288" i="33" s="1"/>
  <c r="AF288" i="33" s="1"/>
  <c r="AG288" i="33" s="1"/>
  <c r="AH288" i="33" s="1"/>
  <c r="AI288" i="33" s="1"/>
  <c r="AJ288" i="33" s="1"/>
  <c r="AK288" i="33" s="1"/>
  <c r="AL288" i="33" s="1"/>
  <c r="AM288" i="33" s="1"/>
  <c r="AN288" i="33" s="1"/>
  <c r="AO288" i="33" s="1"/>
  <c r="AP288" i="33" s="1"/>
  <c r="AQ288" i="33" s="1"/>
  <c r="AR288" i="33" s="1"/>
  <c r="AS288" i="33" s="1"/>
  <c r="AT288" i="33" s="1"/>
  <c r="AU288" i="33" s="1"/>
  <c r="AV288" i="33" s="1"/>
  <c r="AW288" i="33" s="1"/>
  <c r="AX288" i="33" s="1"/>
  <c r="AY288" i="33" s="1"/>
  <c r="AZ288" i="33" s="1"/>
  <c r="BA288" i="33" s="1"/>
  <c r="BB288" i="33" s="1"/>
  <c r="BC288" i="33" s="1"/>
  <c r="BD288" i="33" s="1"/>
  <c r="BE288" i="33" s="1"/>
  <c r="BF288" i="33" s="1"/>
  <c r="BG288" i="33" s="1"/>
  <c r="BH288" i="33" s="1"/>
  <c r="BI288" i="33" s="1"/>
  <c r="BJ288" i="33" s="1"/>
  <c r="BK288" i="33" s="1"/>
  <c r="BL288" i="33" s="1"/>
  <c r="BM288" i="33" s="1"/>
  <c r="BN288" i="33" s="1"/>
  <c r="BO288" i="33" s="1"/>
  <c r="BP288" i="33" s="1"/>
  <c r="BQ288" i="33" s="1"/>
  <c r="BR288" i="33" s="1"/>
  <c r="BS288" i="33" s="1"/>
  <c r="BT288" i="33" s="1"/>
  <c r="BU288" i="33" s="1"/>
  <c r="BV288" i="33" s="1"/>
  <c r="BW288" i="33" s="1"/>
  <c r="BX288" i="33" s="1"/>
  <c r="BY288" i="33" s="1"/>
  <c r="BZ288" i="33" s="1"/>
  <c r="CA288" i="33" s="1"/>
  <c r="CB288" i="33" s="1"/>
  <c r="CC288" i="33" s="1"/>
  <c r="CD288" i="33" s="1"/>
  <c r="CE288" i="33" s="1"/>
  <c r="CF288" i="33" s="1"/>
  <c r="L237" i="33"/>
  <c r="M237" i="33" s="1"/>
  <c r="N237" i="33" s="1"/>
  <c r="O237" i="33" s="1"/>
  <c r="P237" i="33" s="1"/>
  <c r="Q237" i="33" s="1"/>
  <c r="R237" i="33" s="1"/>
  <c r="S237" i="33" s="1"/>
  <c r="T237" i="33" s="1"/>
  <c r="U237" i="33" s="1"/>
  <c r="V237" i="33" s="1"/>
  <c r="W237" i="33" s="1"/>
  <c r="X237" i="33" s="1"/>
  <c r="Y237" i="33" s="1"/>
  <c r="Z237" i="33" s="1"/>
  <c r="AA237" i="33" s="1"/>
  <c r="AB237" i="33" s="1"/>
  <c r="AC237" i="33" s="1"/>
  <c r="AD237" i="33" s="1"/>
  <c r="AE237" i="33" s="1"/>
  <c r="AF237" i="33" s="1"/>
  <c r="AG237" i="33" s="1"/>
  <c r="AH237" i="33" s="1"/>
  <c r="AI237" i="33" s="1"/>
  <c r="AJ237" i="33" s="1"/>
  <c r="AK237" i="33" s="1"/>
  <c r="AL237" i="33" s="1"/>
  <c r="AM237" i="33" s="1"/>
  <c r="AN237" i="33" s="1"/>
  <c r="AO237" i="33" s="1"/>
  <c r="AP237" i="33" s="1"/>
  <c r="AQ237" i="33" s="1"/>
  <c r="AR237" i="33" s="1"/>
  <c r="AS237" i="33" s="1"/>
  <c r="AT237" i="33" s="1"/>
  <c r="AU237" i="33" s="1"/>
  <c r="AV237" i="33" s="1"/>
  <c r="AW237" i="33" s="1"/>
  <c r="AX237" i="33" s="1"/>
  <c r="AY237" i="33" s="1"/>
  <c r="AZ237" i="33" s="1"/>
  <c r="BA237" i="33" s="1"/>
  <c r="BB237" i="33" s="1"/>
  <c r="BC237" i="33" s="1"/>
  <c r="BD237" i="33" s="1"/>
  <c r="BE237" i="33" s="1"/>
  <c r="BF237" i="33" s="1"/>
  <c r="BG237" i="33" s="1"/>
  <c r="BH237" i="33" s="1"/>
  <c r="BI237" i="33" s="1"/>
  <c r="BJ237" i="33" s="1"/>
  <c r="BK237" i="33" s="1"/>
  <c r="BL237" i="33" s="1"/>
  <c r="BM237" i="33" s="1"/>
  <c r="BN237" i="33" s="1"/>
  <c r="BO237" i="33" s="1"/>
  <c r="BP237" i="33" s="1"/>
  <c r="BQ237" i="33" s="1"/>
  <c r="BR237" i="33" s="1"/>
  <c r="BS237" i="33" s="1"/>
  <c r="BT237" i="33" s="1"/>
  <c r="BU237" i="33" s="1"/>
  <c r="BV237" i="33" s="1"/>
  <c r="BW237" i="33" s="1"/>
  <c r="BX237" i="33" s="1"/>
  <c r="BY237" i="33" s="1"/>
  <c r="BZ237" i="33" s="1"/>
  <c r="CA237" i="33" s="1"/>
  <c r="CB237" i="33" s="1"/>
  <c r="CC237" i="33" s="1"/>
  <c r="CD237" i="33" s="1"/>
  <c r="CE237" i="33" s="1"/>
  <c r="CF237" i="33" s="1"/>
  <c r="L285" i="33"/>
  <c r="M285" i="33" s="1"/>
  <c r="N285" i="33" s="1"/>
  <c r="O285" i="33" s="1"/>
  <c r="P285" i="33" s="1"/>
  <c r="Q285" i="33" s="1"/>
  <c r="R285" i="33" s="1"/>
  <c r="S285" i="33" s="1"/>
  <c r="T285" i="33" s="1"/>
  <c r="U285" i="33" s="1"/>
  <c r="V285" i="33" s="1"/>
  <c r="W285" i="33" s="1"/>
  <c r="X285" i="33" s="1"/>
  <c r="Y285" i="33" s="1"/>
  <c r="Z285" i="33" s="1"/>
  <c r="AA285" i="33" s="1"/>
  <c r="AB285" i="33" s="1"/>
  <c r="AC285" i="33" s="1"/>
  <c r="AD285" i="33" s="1"/>
  <c r="AE285" i="33" s="1"/>
  <c r="AF285" i="33" s="1"/>
  <c r="AG285" i="33" s="1"/>
  <c r="AH285" i="33" s="1"/>
  <c r="AI285" i="33" s="1"/>
  <c r="AJ285" i="33" s="1"/>
  <c r="AK285" i="33" s="1"/>
  <c r="AL285" i="33" s="1"/>
  <c r="AM285" i="33" s="1"/>
  <c r="AN285" i="33" s="1"/>
  <c r="AO285" i="33" s="1"/>
  <c r="AP285" i="33" s="1"/>
  <c r="AQ285" i="33" s="1"/>
  <c r="AR285" i="33" s="1"/>
  <c r="AS285" i="33" s="1"/>
  <c r="AT285" i="33" s="1"/>
  <c r="AU285" i="33" s="1"/>
  <c r="AV285" i="33" s="1"/>
  <c r="AW285" i="33" s="1"/>
  <c r="AX285" i="33" s="1"/>
  <c r="AY285" i="33" s="1"/>
  <c r="AZ285" i="33" s="1"/>
  <c r="BA285" i="33" s="1"/>
  <c r="BB285" i="33" s="1"/>
  <c r="BC285" i="33" s="1"/>
  <c r="BD285" i="33" s="1"/>
  <c r="BE285" i="33" s="1"/>
  <c r="BF285" i="33" s="1"/>
  <c r="BG285" i="33" s="1"/>
  <c r="BH285" i="33" s="1"/>
  <c r="BI285" i="33" s="1"/>
  <c r="BJ285" i="33" s="1"/>
  <c r="BK285" i="33" s="1"/>
  <c r="BL285" i="33" s="1"/>
  <c r="BM285" i="33" s="1"/>
  <c r="BN285" i="33" s="1"/>
  <c r="BO285" i="33" s="1"/>
  <c r="BP285" i="33" s="1"/>
  <c r="BQ285" i="33" s="1"/>
  <c r="BR285" i="33" s="1"/>
  <c r="BS285" i="33" s="1"/>
  <c r="BT285" i="33" s="1"/>
  <c r="BU285" i="33" s="1"/>
  <c r="BV285" i="33" s="1"/>
  <c r="BW285" i="33" s="1"/>
  <c r="BX285" i="33" s="1"/>
  <c r="BY285" i="33" s="1"/>
  <c r="BZ285" i="33" s="1"/>
  <c r="CA285" i="33" s="1"/>
  <c r="CB285" i="33" s="1"/>
  <c r="CC285" i="33" s="1"/>
  <c r="CD285" i="33" s="1"/>
  <c r="CE285" i="33" s="1"/>
  <c r="CF285" i="33" s="1"/>
  <c r="L240" i="33"/>
  <c r="M240" i="33" s="1"/>
  <c r="N240" i="33" s="1"/>
  <c r="O240" i="33" s="1"/>
  <c r="P240" i="33" s="1"/>
  <c r="Q240" i="33" s="1"/>
  <c r="R240" i="33" s="1"/>
  <c r="S240" i="33" s="1"/>
  <c r="T240" i="33" s="1"/>
  <c r="U240" i="33" s="1"/>
  <c r="V240" i="33" s="1"/>
  <c r="W240" i="33" s="1"/>
  <c r="X240" i="33" s="1"/>
  <c r="Y240" i="33" s="1"/>
  <c r="Z240" i="33" s="1"/>
  <c r="AA240" i="33" s="1"/>
  <c r="AB240" i="33" s="1"/>
  <c r="AC240" i="33" s="1"/>
  <c r="AD240" i="33" s="1"/>
  <c r="AE240" i="33" s="1"/>
  <c r="AF240" i="33" s="1"/>
  <c r="AG240" i="33" s="1"/>
  <c r="AH240" i="33" s="1"/>
  <c r="AI240" i="33" s="1"/>
  <c r="AJ240" i="33" s="1"/>
  <c r="AK240" i="33" s="1"/>
  <c r="AL240" i="33" s="1"/>
  <c r="AM240" i="33" s="1"/>
  <c r="AN240" i="33" s="1"/>
  <c r="AO240" i="33" s="1"/>
  <c r="AP240" i="33" s="1"/>
  <c r="AQ240" i="33" s="1"/>
  <c r="AR240" i="33" s="1"/>
  <c r="AS240" i="33" s="1"/>
  <c r="AT240" i="33" s="1"/>
  <c r="AU240" i="33" s="1"/>
  <c r="AV240" i="33" s="1"/>
  <c r="AW240" i="33" s="1"/>
  <c r="AX240" i="33" s="1"/>
  <c r="AY240" i="33" s="1"/>
  <c r="AZ240" i="33" s="1"/>
  <c r="BA240" i="33" s="1"/>
  <c r="BB240" i="33" s="1"/>
  <c r="BC240" i="33" s="1"/>
  <c r="BD240" i="33" s="1"/>
  <c r="BE240" i="33" s="1"/>
  <c r="BF240" i="33" s="1"/>
  <c r="BG240" i="33" s="1"/>
  <c r="BH240" i="33" s="1"/>
  <c r="BI240" i="33" s="1"/>
  <c r="BJ240" i="33" s="1"/>
  <c r="BK240" i="33" s="1"/>
  <c r="BL240" i="33" s="1"/>
  <c r="BM240" i="33" s="1"/>
  <c r="BN240" i="33" s="1"/>
  <c r="BO240" i="33" s="1"/>
  <c r="BP240" i="33" s="1"/>
  <c r="BQ240" i="33" s="1"/>
  <c r="BR240" i="33" s="1"/>
  <c r="BS240" i="33" s="1"/>
  <c r="BT240" i="33" s="1"/>
  <c r="BU240" i="33" s="1"/>
  <c r="BV240" i="33" s="1"/>
  <c r="BW240" i="33" s="1"/>
  <c r="BX240" i="33" s="1"/>
  <c r="BY240" i="33" s="1"/>
  <c r="BZ240" i="33" s="1"/>
  <c r="CA240" i="33" s="1"/>
  <c r="CB240" i="33" s="1"/>
  <c r="CC240" i="33" s="1"/>
  <c r="CD240" i="33" s="1"/>
  <c r="CE240" i="33" s="1"/>
  <c r="CF240" i="33" s="1"/>
  <c r="L317" i="33"/>
  <c r="M317" i="33" s="1"/>
  <c r="N317" i="33" s="1"/>
  <c r="O317" i="33" s="1"/>
  <c r="P317" i="33" s="1"/>
  <c r="Q317" i="33" s="1"/>
  <c r="R317" i="33" s="1"/>
  <c r="S317" i="33" s="1"/>
  <c r="T317" i="33" s="1"/>
  <c r="U317" i="33" s="1"/>
  <c r="V317" i="33" s="1"/>
  <c r="W317" i="33" s="1"/>
  <c r="X317" i="33" s="1"/>
  <c r="Y317" i="33" s="1"/>
  <c r="Z317" i="33" s="1"/>
  <c r="AA317" i="33" s="1"/>
  <c r="AB317" i="33" s="1"/>
  <c r="AC317" i="33" s="1"/>
  <c r="AD317" i="33" s="1"/>
  <c r="AE317" i="33" s="1"/>
  <c r="AF317" i="33" s="1"/>
  <c r="AG317" i="33" s="1"/>
  <c r="AH317" i="33" s="1"/>
  <c r="AI317" i="33" s="1"/>
  <c r="AJ317" i="33" s="1"/>
  <c r="AK317" i="33" s="1"/>
  <c r="AL317" i="33" s="1"/>
  <c r="AM317" i="33" s="1"/>
  <c r="AN317" i="33" s="1"/>
  <c r="AO317" i="33" s="1"/>
  <c r="AP317" i="33" s="1"/>
  <c r="AQ317" i="33" s="1"/>
  <c r="AR317" i="33" s="1"/>
  <c r="AS317" i="33" s="1"/>
  <c r="AT317" i="33" s="1"/>
  <c r="AU317" i="33" s="1"/>
  <c r="AV317" i="33" s="1"/>
  <c r="AW317" i="33" s="1"/>
  <c r="AX317" i="33" s="1"/>
  <c r="AY317" i="33" s="1"/>
  <c r="AZ317" i="33" s="1"/>
  <c r="BA317" i="33" s="1"/>
  <c r="BB317" i="33" s="1"/>
  <c r="BC317" i="33" s="1"/>
  <c r="BD317" i="33" s="1"/>
  <c r="BE317" i="33" s="1"/>
  <c r="BF317" i="33" s="1"/>
  <c r="BG317" i="33" s="1"/>
  <c r="BH317" i="33" s="1"/>
  <c r="BI317" i="33" s="1"/>
  <c r="BJ317" i="33" s="1"/>
  <c r="BK317" i="33" s="1"/>
  <c r="BL317" i="33" s="1"/>
  <c r="BM317" i="33" s="1"/>
  <c r="BN317" i="33" s="1"/>
  <c r="BO317" i="33" s="1"/>
  <c r="BP317" i="33" s="1"/>
  <c r="BQ317" i="33" s="1"/>
  <c r="BR317" i="33" s="1"/>
  <c r="BS317" i="33" s="1"/>
  <c r="BT317" i="33" s="1"/>
  <c r="BU317" i="33" s="1"/>
  <c r="BV317" i="33" s="1"/>
  <c r="BW317" i="33" s="1"/>
  <c r="BX317" i="33" s="1"/>
  <c r="BY317" i="33" s="1"/>
  <c r="BZ317" i="33" s="1"/>
  <c r="CA317" i="33" s="1"/>
  <c r="CB317" i="33" s="1"/>
  <c r="CC317" i="33" s="1"/>
  <c r="CD317" i="33" s="1"/>
  <c r="CE317" i="33" s="1"/>
  <c r="CF317" i="33" s="1"/>
  <c r="L315" i="33"/>
  <c r="M315" i="33" s="1"/>
  <c r="N315" i="33" s="1"/>
  <c r="O315" i="33" s="1"/>
  <c r="P315" i="33" s="1"/>
  <c r="Q315" i="33" s="1"/>
  <c r="R315" i="33" s="1"/>
  <c r="S315" i="33" s="1"/>
  <c r="T315" i="33" s="1"/>
  <c r="U315" i="33" s="1"/>
  <c r="V315" i="33" s="1"/>
  <c r="W315" i="33" s="1"/>
  <c r="X315" i="33" s="1"/>
  <c r="Y315" i="33" s="1"/>
  <c r="Z315" i="33" s="1"/>
  <c r="AA315" i="33" s="1"/>
  <c r="AB315" i="33" s="1"/>
  <c r="AC315" i="33" s="1"/>
  <c r="AD315" i="33" s="1"/>
  <c r="AE315" i="33" s="1"/>
  <c r="AF315" i="33" s="1"/>
  <c r="AG315" i="33" s="1"/>
  <c r="AH315" i="33" s="1"/>
  <c r="AI315" i="33" s="1"/>
  <c r="AJ315" i="33" s="1"/>
  <c r="AK315" i="33" s="1"/>
  <c r="AL315" i="33" s="1"/>
  <c r="AM315" i="33" s="1"/>
  <c r="AN315" i="33" s="1"/>
  <c r="AO315" i="33" s="1"/>
  <c r="AP315" i="33" s="1"/>
  <c r="AQ315" i="33" s="1"/>
  <c r="AR315" i="33" s="1"/>
  <c r="AS315" i="33" s="1"/>
  <c r="AT315" i="33" s="1"/>
  <c r="AU315" i="33" s="1"/>
  <c r="AV315" i="33" s="1"/>
  <c r="AW315" i="33" s="1"/>
  <c r="AX315" i="33" s="1"/>
  <c r="AY315" i="33" s="1"/>
  <c r="AZ315" i="33" s="1"/>
  <c r="BA315" i="33" s="1"/>
  <c r="BB315" i="33" s="1"/>
  <c r="BC315" i="33" s="1"/>
  <c r="BD315" i="33" s="1"/>
  <c r="BE315" i="33" s="1"/>
  <c r="BF315" i="33" s="1"/>
  <c r="BG315" i="33" s="1"/>
  <c r="BH315" i="33" s="1"/>
  <c r="BI315" i="33" s="1"/>
  <c r="BJ315" i="33" s="1"/>
  <c r="BK315" i="33" s="1"/>
  <c r="BL315" i="33" s="1"/>
  <c r="BM315" i="33" s="1"/>
  <c r="BN315" i="33" s="1"/>
  <c r="BO315" i="33" s="1"/>
  <c r="BP315" i="33" s="1"/>
  <c r="BQ315" i="33" s="1"/>
  <c r="BR315" i="33" s="1"/>
  <c r="BS315" i="33" s="1"/>
  <c r="BT315" i="33" s="1"/>
  <c r="BU315" i="33" s="1"/>
  <c r="BV315" i="33" s="1"/>
  <c r="BW315" i="33" s="1"/>
  <c r="BX315" i="33" s="1"/>
  <c r="BY315" i="33" s="1"/>
  <c r="BZ315" i="33" s="1"/>
  <c r="CA315" i="33" s="1"/>
  <c r="CB315" i="33" s="1"/>
  <c r="CC315" i="33" s="1"/>
  <c r="CD315" i="33" s="1"/>
  <c r="CE315" i="33" s="1"/>
  <c r="CF315" i="33" s="1"/>
  <c r="L292" i="33"/>
  <c r="M292" i="33" s="1"/>
  <c r="N292" i="33" s="1"/>
  <c r="O292" i="33" s="1"/>
  <c r="P292" i="33" s="1"/>
  <c r="Q292" i="33" s="1"/>
  <c r="R292" i="33" s="1"/>
  <c r="S292" i="33" s="1"/>
  <c r="T292" i="33" s="1"/>
  <c r="U292" i="33" s="1"/>
  <c r="V292" i="33" s="1"/>
  <c r="W292" i="33" s="1"/>
  <c r="X292" i="33" s="1"/>
  <c r="Y292" i="33" s="1"/>
  <c r="Z292" i="33" s="1"/>
  <c r="AA292" i="33" s="1"/>
  <c r="AB292" i="33" s="1"/>
  <c r="AC292" i="33" s="1"/>
  <c r="AD292" i="33" s="1"/>
  <c r="AE292" i="33" s="1"/>
  <c r="AF292" i="33" s="1"/>
  <c r="AG292" i="33" s="1"/>
  <c r="AH292" i="33" s="1"/>
  <c r="AI292" i="33" s="1"/>
  <c r="AJ292" i="33" s="1"/>
  <c r="AK292" i="33" s="1"/>
  <c r="AL292" i="33" s="1"/>
  <c r="AM292" i="33" s="1"/>
  <c r="AN292" i="33" s="1"/>
  <c r="AO292" i="33" s="1"/>
  <c r="AP292" i="33" s="1"/>
  <c r="AQ292" i="33" s="1"/>
  <c r="AR292" i="33" s="1"/>
  <c r="AS292" i="33" s="1"/>
  <c r="AT292" i="33" s="1"/>
  <c r="AU292" i="33" s="1"/>
  <c r="AV292" i="33" s="1"/>
  <c r="AW292" i="33" s="1"/>
  <c r="AX292" i="33" s="1"/>
  <c r="AY292" i="33" s="1"/>
  <c r="AZ292" i="33" s="1"/>
  <c r="BA292" i="33" s="1"/>
  <c r="BB292" i="33" s="1"/>
  <c r="BC292" i="33" s="1"/>
  <c r="BD292" i="33" s="1"/>
  <c r="BE292" i="33" s="1"/>
  <c r="BF292" i="33" s="1"/>
  <c r="BG292" i="33" s="1"/>
  <c r="BH292" i="33" s="1"/>
  <c r="BI292" i="33" s="1"/>
  <c r="BJ292" i="33" s="1"/>
  <c r="BK292" i="33" s="1"/>
  <c r="BL292" i="33" s="1"/>
  <c r="BM292" i="33" s="1"/>
  <c r="BN292" i="33" s="1"/>
  <c r="BO292" i="33" s="1"/>
  <c r="BP292" i="33" s="1"/>
  <c r="BQ292" i="33" s="1"/>
  <c r="BR292" i="33" s="1"/>
  <c r="BS292" i="33" s="1"/>
  <c r="BT292" i="33" s="1"/>
  <c r="BU292" i="33" s="1"/>
  <c r="BV292" i="33" s="1"/>
  <c r="BW292" i="33" s="1"/>
  <c r="BX292" i="33" s="1"/>
  <c r="BY292" i="33" s="1"/>
  <c r="BZ292" i="33" s="1"/>
  <c r="CA292" i="33" s="1"/>
  <c r="CB292" i="33" s="1"/>
  <c r="CC292" i="33" s="1"/>
  <c r="CD292" i="33" s="1"/>
  <c r="CE292" i="33" s="1"/>
  <c r="CF292" i="33" s="1"/>
  <c r="L266" i="33"/>
  <c r="M266" i="33" s="1"/>
  <c r="N266" i="33" s="1"/>
  <c r="O266" i="33" s="1"/>
  <c r="P266" i="33" s="1"/>
  <c r="Q266" i="33" s="1"/>
  <c r="R266" i="33" s="1"/>
  <c r="S266" i="33" s="1"/>
  <c r="T266" i="33" s="1"/>
  <c r="U266" i="33" s="1"/>
  <c r="V266" i="33" s="1"/>
  <c r="W266" i="33" s="1"/>
  <c r="X266" i="33" s="1"/>
  <c r="Y266" i="33" s="1"/>
  <c r="Z266" i="33" s="1"/>
  <c r="AA266" i="33" s="1"/>
  <c r="AB266" i="33" s="1"/>
  <c r="AC266" i="33" s="1"/>
  <c r="AD266" i="33" s="1"/>
  <c r="AE266" i="33" s="1"/>
  <c r="AF266" i="33" s="1"/>
  <c r="AG266" i="33" s="1"/>
  <c r="AH266" i="33" s="1"/>
  <c r="AI266" i="33" s="1"/>
  <c r="AJ266" i="33" s="1"/>
  <c r="AK266" i="33" s="1"/>
  <c r="AL266" i="33" s="1"/>
  <c r="AM266" i="33" s="1"/>
  <c r="AN266" i="33" s="1"/>
  <c r="AO266" i="33" s="1"/>
  <c r="AP266" i="33" s="1"/>
  <c r="AQ266" i="33" s="1"/>
  <c r="AR266" i="33" s="1"/>
  <c r="AS266" i="33" s="1"/>
  <c r="AT266" i="33" s="1"/>
  <c r="AU266" i="33" s="1"/>
  <c r="AV266" i="33" s="1"/>
  <c r="AW266" i="33" s="1"/>
  <c r="AX266" i="33" s="1"/>
  <c r="AY266" i="33" s="1"/>
  <c r="AZ266" i="33" s="1"/>
  <c r="BA266" i="33" s="1"/>
  <c r="BB266" i="33" s="1"/>
  <c r="BC266" i="33" s="1"/>
  <c r="BD266" i="33" s="1"/>
  <c r="BE266" i="33" s="1"/>
  <c r="BF266" i="33" s="1"/>
  <c r="BG266" i="33" s="1"/>
  <c r="BH266" i="33" s="1"/>
  <c r="BI266" i="33" s="1"/>
  <c r="BJ266" i="33" s="1"/>
  <c r="BK266" i="33" s="1"/>
  <c r="BL266" i="33" s="1"/>
  <c r="BM266" i="33" s="1"/>
  <c r="BN266" i="33" s="1"/>
  <c r="BO266" i="33" s="1"/>
  <c r="BP266" i="33" s="1"/>
  <c r="BQ266" i="33" s="1"/>
  <c r="BR266" i="33" s="1"/>
  <c r="BS266" i="33" s="1"/>
  <c r="BT266" i="33" s="1"/>
  <c r="BU266" i="33" s="1"/>
  <c r="BV266" i="33" s="1"/>
  <c r="BW266" i="33" s="1"/>
  <c r="BX266" i="33" s="1"/>
  <c r="BY266" i="33" s="1"/>
  <c r="BZ266" i="33" s="1"/>
  <c r="CA266" i="33" s="1"/>
  <c r="CB266" i="33" s="1"/>
  <c r="CC266" i="33" s="1"/>
  <c r="CD266" i="33" s="1"/>
  <c r="CE266" i="33" s="1"/>
  <c r="CF266" i="33" s="1"/>
  <c r="L293" i="33"/>
  <c r="M293" i="33" s="1"/>
  <c r="N293" i="33" s="1"/>
  <c r="O293" i="33" s="1"/>
  <c r="P293" i="33" s="1"/>
  <c r="Q293" i="33" s="1"/>
  <c r="R293" i="33" s="1"/>
  <c r="S293" i="33" s="1"/>
  <c r="T293" i="33" s="1"/>
  <c r="U293" i="33" s="1"/>
  <c r="V293" i="33" s="1"/>
  <c r="W293" i="33" s="1"/>
  <c r="X293" i="33" s="1"/>
  <c r="Y293" i="33" s="1"/>
  <c r="Z293" i="33" s="1"/>
  <c r="AA293" i="33" s="1"/>
  <c r="AB293" i="33" s="1"/>
  <c r="AC293" i="33" s="1"/>
  <c r="AD293" i="33" s="1"/>
  <c r="AE293" i="33" s="1"/>
  <c r="AF293" i="33" s="1"/>
  <c r="AG293" i="33" s="1"/>
  <c r="AH293" i="33" s="1"/>
  <c r="AI293" i="33" s="1"/>
  <c r="AJ293" i="33" s="1"/>
  <c r="AK293" i="33" s="1"/>
  <c r="AL293" i="33" s="1"/>
  <c r="AM293" i="33" s="1"/>
  <c r="AN293" i="33" s="1"/>
  <c r="AO293" i="33" s="1"/>
  <c r="AP293" i="33" s="1"/>
  <c r="AQ293" i="33" s="1"/>
  <c r="AR293" i="33" s="1"/>
  <c r="AS293" i="33" s="1"/>
  <c r="AT293" i="33" s="1"/>
  <c r="AU293" i="33" s="1"/>
  <c r="AV293" i="33" s="1"/>
  <c r="AW293" i="33" s="1"/>
  <c r="AX293" i="33" s="1"/>
  <c r="AY293" i="33" s="1"/>
  <c r="AZ293" i="33" s="1"/>
  <c r="BA293" i="33" s="1"/>
  <c r="BB293" i="33" s="1"/>
  <c r="BC293" i="33" s="1"/>
  <c r="BD293" i="33" s="1"/>
  <c r="BE293" i="33" s="1"/>
  <c r="BF293" i="33" s="1"/>
  <c r="BG293" i="33" s="1"/>
  <c r="BH293" i="33" s="1"/>
  <c r="BI293" i="33" s="1"/>
  <c r="BJ293" i="33" s="1"/>
  <c r="BK293" i="33" s="1"/>
  <c r="BL293" i="33" s="1"/>
  <c r="BM293" i="33" s="1"/>
  <c r="BN293" i="33" s="1"/>
  <c r="BO293" i="33" s="1"/>
  <c r="BP293" i="33" s="1"/>
  <c r="BQ293" i="33" s="1"/>
  <c r="BR293" i="33" s="1"/>
  <c r="BS293" i="33" s="1"/>
  <c r="BT293" i="33" s="1"/>
  <c r="BU293" i="33" s="1"/>
  <c r="BV293" i="33" s="1"/>
  <c r="BW293" i="33" s="1"/>
  <c r="BX293" i="33" s="1"/>
  <c r="BY293" i="33" s="1"/>
  <c r="BZ293" i="33" s="1"/>
  <c r="CA293" i="33" s="1"/>
  <c r="CB293" i="33" s="1"/>
  <c r="CC293" i="33" s="1"/>
  <c r="CD293" i="33" s="1"/>
  <c r="CE293" i="33" s="1"/>
  <c r="CF293" i="33" s="1"/>
  <c r="L234" i="33"/>
  <c r="M234" i="33" s="1"/>
  <c r="N234" i="33" s="1"/>
  <c r="O234" i="33" s="1"/>
  <c r="P234" i="33" s="1"/>
  <c r="Q234" i="33" s="1"/>
  <c r="R234" i="33" s="1"/>
  <c r="S234" i="33" s="1"/>
  <c r="T234" i="33" s="1"/>
  <c r="U234" i="33" s="1"/>
  <c r="V234" i="33" s="1"/>
  <c r="W234" i="33" s="1"/>
  <c r="X234" i="33" s="1"/>
  <c r="Y234" i="33" s="1"/>
  <c r="Z234" i="33" s="1"/>
  <c r="AA234" i="33" s="1"/>
  <c r="AB234" i="33" s="1"/>
  <c r="AC234" i="33" s="1"/>
  <c r="AD234" i="33" s="1"/>
  <c r="AE234" i="33" s="1"/>
  <c r="AF234" i="33" s="1"/>
  <c r="AG234" i="33" s="1"/>
  <c r="AH234" i="33" s="1"/>
  <c r="AI234" i="33" s="1"/>
  <c r="AJ234" i="33" s="1"/>
  <c r="AK234" i="33" s="1"/>
  <c r="AL234" i="33" s="1"/>
  <c r="AM234" i="33" s="1"/>
  <c r="AN234" i="33" s="1"/>
  <c r="AO234" i="33" s="1"/>
  <c r="AP234" i="33" s="1"/>
  <c r="AQ234" i="33" s="1"/>
  <c r="AR234" i="33" s="1"/>
  <c r="AS234" i="33" s="1"/>
  <c r="AT234" i="33" s="1"/>
  <c r="AU234" i="33" s="1"/>
  <c r="AV234" i="33" s="1"/>
  <c r="AW234" i="33" s="1"/>
  <c r="AX234" i="33" s="1"/>
  <c r="AY234" i="33" s="1"/>
  <c r="AZ234" i="33" s="1"/>
  <c r="BA234" i="33" s="1"/>
  <c r="BB234" i="33" s="1"/>
  <c r="BC234" i="33" s="1"/>
  <c r="BD234" i="33" s="1"/>
  <c r="BE234" i="33" s="1"/>
  <c r="BF234" i="33" s="1"/>
  <c r="BG234" i="33" s="1"/>
  <c r="BH234" i="33" s="1"/>
  <c r="BI234" i="33" s="1"/>
  <c r="BJ234" i="33" s="1"/>
  <c r="BK234" i="33" s="1"/>
  <c r="BL234" i="33" s="1"/>
  <c r="BM234" i="33" s="1"/>
  <c r="BN234" i="33" s="1"/>
  <c r="BO234" i="33" s="1"/>
  <c r="BP234" i="33" s="1"/>
  <c r="BQ234" i="33" s="1"/>
  <c r="BR234" i="33" s="1"/>
  <c r="BS234" i="33" s="1"/>
  <c r="BT234" i="33" s="1"/>
  <c r="BU234" i="33" s="1"/>
  <c r="BV234" i="33" s="1"/>
  <c r="BW234" i="33" s="1"/>
  <c r="BX234" i="33" s="1"/>
  <c r="BY234" i="33" s="1"/>
  <c r="BZ234" i="33" s="1"/>
  <c r="CA234" i="33" s="1"/>
  <c r="CB234" i="33" s="1"/>
  <c r="CC234" i="33" s="1"/>
  <c r="CD234" i="33" s="1"/>
  <c r="CE234" i="33" s="1"/>
  <c r="CF234" i="33" s="1"/>
  <c r="L301" i="33"/>
  <c r="M301" i="33" s="1"/>
  <c r="N301" i="33" s="1"/>
  <c r="O301" i="33" s="1"/>
  <c r="P301" i="33" s="1"/>
  <c r="Q301" i="33" s="1"/>
  <c r="R301" i="33" s="1"/>
  <c r="S301" i="33" s="1"/>
  <c r="T301" i="33" s="1"/>
  <c r="U301" i="33" s="1"/>
  <c r="V301" i="33" s="1"/>
  <c r="W301" i="33" s="1"/>
  <c r="X301" i="33" s="1"/>
  <c r="Y301" i="33" s="1"/>
  <c r="Z301" i="33" s="1"/>
  <c r="AA301" i="33" s="1"/>
  <c r="AB301" i="33" s="1"/>
  <c r="AC301" i="33" s="1"/>
  <c r="AD301" i="33" s="1"/>
  <c r="AE301" i="33" s="1"/>
  <c r="AF301" i="33" s="1"/>
  <c r="AG301" i="33" s="1"/>
  <c r="AH301" i="33" s="1"/>
  <c r="AI301" i="33" s="1"/>
  <c r="AJ301" i="33" s="1"/>
  <c r="AK301" i="33" s="1"/>
  <c r="AL301" i="33" s="1"/>
  <c r="AM301" i="33" s="1"/>
  <c r="AN301" i="33" s="1"/>
  <c r="AO301" i="33" s="1"/>
  <c r="AP301" i="33" s="1"/>
  <c r="AQ301" i="33" s="1"/>
  <c r="AR301" i="33" s="1"/>
  <c r="AS301" i="33" s="1"/>
  <c r="AT301" i="33" s="1"/>
  <c r="AU301" i="33" s="1"/>
  <c r="AV301" i="33" s="1"/>
  <c r="AW301" i="33" s="1"/>
  <c r="AX301" i="33" s="1"/>
  <c r="AY301" i="33" s="1"/>
  <c r="AZ301" i="33" s="1"/>
  <c r="BA301" i="33" s="1"/>
  <c r="BB301" i="33" s="1"/>
  <c r="BC301" i="33" s="1"/>
  <c r="BD301" i="33" s="1"/>
  <c r="BE301" i="33" s="1"/>
  <c r="BF301" i="33" s="1"/>
  <c r="BG301" i="33" s="1"/>
  <c r="BH301" i="33" s="1"/>
  <c r="BI301" i="33" s="1"/>
  <c r="BJ301" i="33" s="1"/>
  <c r="BK301" i="33" s="1"/>
  <c r="BL301" i="33" s="1"/>
  <c r="BM301" i="33" s="1"/>
  <c r="BN301" i="33" s="1"/>
  <c r="BO301" i="33" s="1"/>
  <c r="BP301" i="33" s="1"/>
  <c r="BQ301" i="33" s="1"/>
  <c r="BR301" i="33" s="1"/>
  <c r="BS301" i="33" s="1"/>
  <c r="BT301" i="33" s="1"/>
  <c r="BU301" i="33" s="1"/>
  <c r="BV301" i="33" s="1"/>
  <c r="BW301" i="33" s="1"/>
  <c r="BX301" i="33" s="1"/>
  <c r="BY301" i="33" s="1"/>
  <c r="BZ301" i="33" s="1"/>
  <c r="CA301" i="33" s="1"/>
  <c r="CB301" i="33" s="1"/>
  <c r="CC301" i="33" s="1"/>
  <c r="CD301" i="33" s="1"/>
  <c r="CE301" i="33" s="1"/>
  <c r="CF301" i="33" s="1"/>
  <c r="L246" i="33"/>
  <c r="M246" i="33" s="1"/>
  <c r="N246" i="33" s="1"/>
  <c r="O246" i="33" s="1"/>
  <c r="P246" i="33" s="1"/>
  <c r="Q246" i="33" s="1"/>
  <c r="R246" i="33" s="1"/>
  <c r="S246" i="33" s="1"/>
  <c r="T246" i="33" s="1"/>
  <c r="U246" i="33" s="1"/>
  <c r="V246" i="33" s="1"/>
  <c r="W246" i="33" s="1"/>
  <c r="X246" i="33" s="1"/>
  <c r="Y246" i="33" s="1"/>
  <c r="Z246" i="33" s="1"/>
  <c r="AA246" i="33" s="1"/>
  <c r="AB246" i="33" s="1"/>
  <c r="AC246" i="33" s="1"/>
  <c r="AD246" i="33" s="1"/>
  <c r="AE246" i="33" s="1"/>
  <c r="AF246" i="33" s="1"/>
  <c r="AG246" i="33" s="1"/>
  <c r="AH246" i="33" s="1"/>
  <c r="AI246" i="33" s="1"/>
  <c r="AJ246" i="33" s="1"/>
  <c r="AK246" i="33" s="1"/>
  <c r="AL246" i="33" s="1"/>
  <c r="AM246" i="33" s="1"/>
  <c r="AN246" i="33" s="1"/>
  <c r="AO246" i="33" s="1"/>
  <c r="AP246" i="33" s="1"/>
  <c r="AQ246" i="33" s="1"/>
  <c r="AR246" i="33" s="1"/>
  <c r="AS246" i="33" s="1"/>
  <c r="AT246" i="33" s="1"/>
  <c r="AU246" i="33" s="1"/>
  <c r="AV246" i="33" s="1"/>
  <c r="AW246" i="33" s="1"/>
  <c r="AX246" i="33" s="1"/>
  <c r="AY246" i="33" s="1"/>
  <c r="AZ246" i="33" s="1"/>
  <c r="BA246" i="33" s="1"/>
  <c r="BB246" i="33" s="1"/>
  <c r="BC246" i="33" s="1"/>
  <c r="BD246" i="33" s="1"/>
  <c r="BE246" i="33" s="1"/>
  <c r="BF246" i="33" s="1"/>
  <c r="BG246" i="33" s="1"/>
  <c r="BH246" i="33" s="1"/>
  <c r="BI246" i="33" s="1"/>
  <c r="BJ246" i="33" s="1"/>
  <c r="BK246" i="33" s="1"/>
  <c r="BL246" i="33" s="1"/>
  <c r="BM246" i="33" s="1"/>
  <c r="BN246" i="33" s="1"/>
  <c r="BO246" i="33" s="1"/>
  <c r="BP246" i="33" s="1"/>
  <c r="BQ246" i="33" s="1"/>
  <c r="BR246" i="33" s="1"/>
  <c r="BS246" i="33" s="1"/>
  <c r="BT246" i="33" s="1"/>
  <c r="BU246" i="33" s="1"/>
  <c r="BV246" i="33" s="1"/>
  <c r="BW246" i="33" s="1"/>
  <c r="BX246" i="33" s="1"/>
  <c r="BY246" i="33" s="1"/>
  <c r="BZ246" i="33" s="1"/>
  <c r="CA246" i="33" s="1"/>
  <c r="CB246" i="33" s="1"/>
  <c r="CC246" i="33" s="1"/>
  <c r="CD246" i="33" s="1"/>
  <c r="CE246" i="33" s="1"/>
  <c r="CF246" i="33" s="1"/>
  <c r="L281" i="33"/>
  <c r="M281" i="33" s="1"/>
  <c r="N281" i="33" s="1"/>
  <c r="O281" i="33" s="1"/>
  <c r="P281" i="33" s="1"/>
  <c r="Q281" i="33" s="1"/>
  <c r="R281" i="33" s="1"/>
  <c r="S281" i="33" s="1"/>
  <c r="T281" i="33" s="1"/>
  <c r="U281" i="33" s="1"/>
  <c r="V281" i="33" s="1"/>
  <c r="W281" i="33" s="1"/>
  <c r="X281" i="33" s="1"/>
  <c r="Y281" i="33" s="1"/>
  <c r="Z281" i="33" s="1"/>
  <c r="AA281" i="33" s="1"/>
  <c r="AB281" i="33" s="1"/>
  <c r="AC281" i="33" s="1"/>
  <c r="AD281" i="33" s="1"/>
  <c r="AE281" i="33" s="1"/>
  <c r="AF281" i="33" s="1"/>
  <c r="AG281" i="33" s="1"/>
  <c r="AH281" i="33" s="1"/>
  <c r="AI281" i="33" s="1"/>
  <c r="AJ281" i="33" s="1"/>
  <c r="AK281" i="33" s="1"/>
  <c r="AL281" i="33" s="1"/>
  <c r="AM281" i="33" s="1"/>
  <c r="AN281" i="33" s="1"/>
  <c r="AO281" i="33" s="1"/>
  <c r="AP281" i="33" s="1"/>
  <c r="AQ281" i="33" s="1"/>
  <c r="AR281" i="33" s="1"/>
  <c r="AS281" i="33" s="1"/>
  <c r="AT281" i="33" s="1"/>
  <c r="AU281" i="33" s="1"/>
  <c r="AV281" i="33" s="1"/>
  <c r="AW281" i="33" s="1"/>
  <c r="AX281" i="33" s="1"/>
  <c r="AY281" i="33" s="1"/>
  <c r="AZ281" i="33" s="1"/>
  <c r="BA281" i="33" s="1"/>
  <c r="BB281" i="33" s="1"/>
  <c r="BC281" i="33" s="1"/>
  <c r="BD281" i="33" s="1"/>
  <c r="BE281" i="33" s="1"/>
  <c r="BF281" i="33" s="1"/>
  <c r="BG281" i="33" s="1"/>
  <c r="BH281" i="33" s="1"/>
  <c r="BI281" i="33" s="1"/>
  <c r="BJ281" i="33" s="1"/>
  <c r="BK281" i="33" s="1"/>
  <c r="BL281" i="33" s="1"/>
  <c r="BM281" i="33" s="1"/>
  <c r="BN281" i="33" s="1"/>
  <c r="BO281" i="33" s="1"/>
  <c r="BP281" i="33" s="1"/>
  <c r="BQ281" i="33" s="1"/>
  <c r="BR281" i="33" s="1"/>
  <c r="BS281" i="33" s="1"/>
  <c r="BT281" i="33" s="1"/>
  <c r="BU281" i="33" s="1"/>
  <c r="BV281" i="33" s="1"/>
  <c r="BW281" i="33" s="1"/>
  <c r="BX281" i="33" s="1"/>
  <c r="BY281" i="33" s="1"/>
  <c r="BZ281" i="33" s="1"/>
  <c r="CA281" i="33" s="1"/>
  <c r="CB281" i="33" s="1"/>
  <c r="CC281" i="33" s="1"/>
  <c r="CD281" i="33" s="1"/>
  <c r="CE281" i="33" s="1"/>
  <c r="CF281" i="33" s="1"/>
  <c r="L280" i="33"/>
  <c r="M280" i="33" s="1"/>
  <c r="N280" i="33" s="1"/>
  <c r="O280" i="33" s="1"/>
  <c r="P280" i="33" s="1"/>
  <c r="Q280" i="33" s="1"/>
  <c r="R280" i="33" s="1"/>
  <c r="S280" i="33" s="1"/>
  <c r="T280" i="33" s="1"/>
  <c r="U280" i="33" s="1"/>
  <c r="V280" i="33" s="1"/>
  <c r="W280" i="33" s="1"/>
  <c r="X280" i="33" s="1"/>
  <c r="Y280" i="33" s="1"/>
  <c r="Z280" i="33" s="1"/>
  <c r="AA280" i="33" s="1"/>
  <c r="AB280" i="33" s="1"/>
  <c r="AC280" i="33" s="1"/>
  <c r="AD280" i="33" s="1"/>
  <c r="AE280" i="33" s="1"/>
  <c r="AF280" i="33" s="1"/>
  <c r="AG280" i="33" s="1"/>
  <c r="AH280" i="33" s="1"/>
  <c r="AI280" i="33" s="1"/>
  <c r="AJ280" i="33" s="1"/>
  <c r="AK280" i="33" s="1"/>
  <c r="AL280" i="33" s="1"/>
  <c r="AM280" i="33" s="1"/>
  <c r="AN280" i="33" s="1"/>
  <c r="AO280" i="33" s="1"/>
  <c r="AP280" i="33" s="1"/>
  <c r="AQ280" i="33" s="1"/>
  <c r="AR280" i="33" s="1"/>
  <c r="AS280" i="33" s="1"/>
  <c r="AT280" i="33" s="1"/>
  <c r="AU280" i="33" s="1"/>
  <c r="AV280" i="33" s="1"/>
  <c r="AW280" i="33" s="1"/>
  <c r="AX280" i="33" s="1"/>
  <c r="AY280" i="33" s="1"/>
  <c r="AZ280" i="33" s="1"/>
  <c r="BA280" i="33" s="1"/>
  <c r="BB280" i="33" s="1"/>
  <c r="BC280" i="33" s="1"/>
  <c r="BD280" i="33" s="1"/>
  <c r="BE280" i="33" s="1"/>
  <c r="BF280" i="33" s="1"/>
  <c r="BG280" i="33" s="1"/>
  <c r="BH280" i="33" s="1"/>
  <c r="BI280" i="33" s="1"/>
  <c r="BJ280" i="33" s="1"/>
  <c r="BK280" i="33" s="1"/>
  <c r="BL280" i="33" s="1"/>
  <c r="BM280" i="33" s="1"/>
  <c r="BN280" i="33" s="1"/>
  <c r="BO280" i="33" s="1"/>
  <c r="BP280" i="33" s="1"/>
  <c r="BQ280" i="33" s="1"/>
  <c r="BR280" i="33" s="1"/>
  <c r="BS280" i="33" s="1"/>
  <c r="BT280" i="33" s="1"/>
  <c r="BU280" i="33" s="1"/>
  <c r="BV280" i="33" s="1"/>
  <c r="BW280" i="33" s="1"/>
  <c r="BX280" i="33" s="1"/>
  <c r="BY280" i="33" s="1"/>
  <c r="BZ280" i="33" s="1"/>
  <c r="CA280" i="33" s="1"/>
  <c r="CB280" i="33" s="1"/>
  <c r="CC280" i="33" s="1"/>
  <c r="CD280" i="33" s="1"/>
  <c r="CE280" i="33" s="1"/>
  <c r="CF280" i="33" s="1"/>
  <c r="L239" i="33"/>
  <c r="M239" i="33" s="1"/>
  <c r="N239" i="33" s="1"/>
  <c r="O239" i="33" s="1"/>
  <c r="P239" i="33" s="1"/>
  <c r="Q239" i="33" s="1"/>
  <c r="R239" i="33" s="1"/>
  <c r="S239" i="33" s="1"/>
  <c r="T239" i="33" s="1"/>
  <c r="U239" i="33" s="1"/>
  <c r="V239" i="33" s="1"/>
  <c r="W239" i="33" s="1"/>
  <c r="X239" i="33" s="1"/>
  <c r="Y239" i="33" s="1"/>
  <c r="Z239" i="33" s="1"/>
  <c r="AA239" i="33" s="1"/>
  <c r="AB239" i="33" s="1"/>
  <c r="AC239" i="33" s="1"/>
  <c r="AD239" i="33" s="1"/>
  <c r="AE239" i="33" s="1"/>
  <c r="AF239" i="33" s="1"/>
  <c r="AG239" i="33" s="1"/>
  <c r="AH239" i="33" s="1"/>
  <c r="AI239" i="33" s="1"/>
  <c r="AJ239" i="33" s="1"/>
  <c r="AK239" i="33" s="1"/>
  <c r="AL239" i="33" s="1"/>
  <c r="AM239" i="33" s="1"/>
  <c r="AN239" i="33" s="1"/>
  <c r="AO239" i="33" s="1"/>
  <c r="AP239" i="33" s="1"/>
  <c r="AQ239" i="33" s="1"/>
  <c r="AR239" i="33" s="1"/>
  <c r="AS239" i="33" s="1"/>
  <c r="AT239" i="33" s="1"/>
  <c r="AU239" i="33" s="1"/>
  <c r="AV239" i="33" s="1"/>
  <c r="AW239" i="33" s="1"/>
  <c r="AX239" i="33" s="1"/>
  <c r="AY239" i="33" s="1"/>
  <c r="AZ239" i="33" s="1"/>
  <c r="BA239" i="33" s="1"/>
  <c r="BB239" i="33" s="1"/>
  <c r="BC239" i="33" s="1"/>
  <c r="BD239" i="33" s="1"/>
  <c r="BE239" i="33" s="1"/>
  <c r="BF239" i="33" s="1"/>
  <c r="BG239" i="33" s="1"/>
  <c r="BH239" i="33" s="1"/>
  <c r="BI239" i="33" s="1"/>
  <c r="BJ239" i="33" s="1"/>
  <c r="BK239" i="33" s="1"/>
  <c r="BL239" i="33" s="1"/>
  <c r="BM239" i="33" s="1"/>
  <c r="BN239" i="33" s="1"/>
  <c r="BO239" i="33" s="1"/>
  <c r="BP239" i="33" s="1"/>
  <c r="BQ239" i="33" s="1"/>
  <c r="BR239" i="33" s="1"/>
  <c r="BS239" i="33" s="1"/>
  <c r="BT239" i="33" s="1"/>
  <c r="BU239" i="33" s="1"/>
  <c r="BV239" i="33" s="1"/>
  <c r="BW239" i="33" s="1"/>
  <c r="BX239" i="33" s="1"/>
  <c r="BY239" i="33" s="1"/>
  <c r="BZ239" i="33" s="1"/>
  <c r="CA239" i="33" s="1"/>
  <c r="CB239" i="33" s="1"/>
  <c r="CC239" i="33" s="1"/>
  <c r="CD239" i="33" s="1"/>
  <c r="CE239" i="33" s="1"/>
  <c r="CF239" i="33" s="1"/>
  <c r="L298" i="33"/>
  <c r="M298" i="33" s="1"/>
  <c r="N298" i="33" s="1"/>
  <c r="O298" i="33" s="1"/>
  <c r="P298" i="33" s="1"/>
  <c r="Q298" i="33" s="1"/>
  <c r="R298" i="33" s="1"/>
  <c r="S298" i="33" s="1"/>
  <c r="T298" i="33" s="1"/>
  <c r="U298" i="33" s="1"/>
  <c r="V298" i="33" s="1"/>
  <c r="W298" i="33" s="1"/>
  <c r="X298" i="33" s="1"/>
  <c r="Y298" i="33" s="1"/>
  <c r="Z298" i="33" s="1"/>
  <c r="AA298" i="33" s="1"/>
  <c r="AB298" i="33" s="1"/>
  <c r="AC298" i="33" s="1"/>
  <c r="AD298" i="33" s="1"/>
  <c r="AE298" i="33" s="1"/>
  <c r="AF298" i="33" s="1"/>
  <c r="AG298" i="33" s="1"/>
  <c r="AH298" i="33" s="1"/>
  <c r="AI298" i="33" s="1"/>
  <c r="AJ298" i="33" s="1"/>
  <c r="AK298" i="33" s="1"/>
  <c r="AL298" i="33" s="1"/>
  <c r="AM298" i="33" s="1"/>
  <c r="AN298" i="33" s="1"/>
  <c r="AO298" i="33" s="1"/>
  <c r="AP298" i="33" s="1"/>
  <c r="AQ298" i="33" s="1"/>
  <c r="AR298" i="33" s="1"/>
  <c r="AS298" i="33" s="1"/>
  <c r="AT298" i="33" s="1"/>
  <c r="AU298" i="33" s="1"/>
  <c r="AV298" i="33" s="1"/>
  <c r="AW298" i="33" s="1"/>
  <c r="AX298" i="33" s="1"/>
  <c r="AY298" i="33" s="1"/>
  <c r="AZ298" i="33" s="1"/>
  <c r="BA298" i="33" s="1"/>
  <c r="BB298" i="33" s="1"/>
  <c r="BC298" i="33" s="1"/>
  <c r="BD298" i="33" s="1"/>
  <c r="BE298" i="33" s="1"/>
  <c r="BF298" i="33" s="1"/>
  <c r="BG298" i="33" s="1"/>
  <c r="BH298" i="33" s="1"/>
  <c r="BI298" i="33" s="1"/>
  <c r="BJ298" i="33" s="1"/>
  <c r="BK298" i="33" s="1"/>
  <c r="BL298" i="33" s="1"/>
  <c r="BM298" i="33" s="1"/>
  <c r="BN298" i="33" s="1"/>
  <c r="BO298" i="33" s="1"/>
  <c r="BP298" i="33" s="1"/>
  <c r="BQ298" i="33" s="1"/>
  <c r="BR298" i="33" s="1"/>
  <c r="BS298" i="33" s="1"/>
  <c r="BT298" i="33" s="1"/>
  <c r="BU298" i="33" s="1"/>
  <c r="BV298" i="33" s="1"/>
  <c r="BW298" i="33" s="1"/>
  <c r="BX298" i="33" s="1"/>
  <c r="BY298" i="33" s="1"/>
  <c r="BZ298" i="33" s="1"/>
  <c r="CA298" i="33" s="1"/>
  <c r="CB298" i="33" s="1"/>
  <c r="CC298" i="33" s="1"/>
  <c r="CD298" i="33" s="1"/>
  <c r="CE298" i="33" s="1"/>
  <c r="CF298" i="33" s="1"/>
  <c r="L261" i="33"/>
  <c r="M261" i="33" s="1"/>
  <c r="N261" i="33" s="1"/>
  <c r="O261" i="33" s="1"/>
  <c r="P261" i="33" s="1"/>
  <c r="Q261" i="33" s="1"/>
  <c r="R261" i="33" s="1"/>
  <c r="S261" i="33" s="1"/>
  <c r="T261" i="33" s="1"/>
  <c r="U261" i="33" s="1"/>
  <c r="V261" i="33" s="1"/>
  <c r="W261" i="33" s="1"/>
  <c r="X261" i="33" s="1"/>
  <c r="Y261" i="33" s="1"/>
  <c r="Z261" i="33" s="1"/>
  <c r="AA261" i="33" s="1"/>
  <c r="AB261" i="33" s="1"/>
  <c r="AC261" i="33" s="1"/>
  <c r="AD261" i="33" s="1"/>
  <c r="AE261" i="33" s="1"/>
  <c r="AF261" i="33" s="1"/>
  <c r="AG261" i="33" s="1"/>
  <c r="AH261" i="33" s="1"/>
  <c r="AI261" i="33" s="1"/>
  <c r="AJ261" i="33" s="1"/>
  <c r="AK261" i="33" s="1"/>
  <c r="AL261" i="33" s="1"/>
  <c r="AM261" i="33" s="1"/>
  <c r="AN261" i="33" s="1"/>
  <c r="AO261" i="33" s="1"/>
  <c r="AP261" i="33" s="1"/>
  <c r="AQ261" i="33" s="1"/>
  <c r="AR261" i="33" s="1"/>
  <c r="AS261" i="33" s="1"/>
  <c r="AT261" i="33" s="1"/>
  <c r="AU261" i="33" s="1"/>
  <c r="AV261" i="33" s="1"/>
  <c r="AW261" i="33" s="1"/>
  <c r="AX261" i="33" s="1"/>
  <c r="AY261" i="33" s="1"/>
  <c r="AZ261" i="33" s="1"/>
  <c r="BA261" i="33" s="1"/>
  <c r="BB261" i="33" s="1"/>
  <c r="BC261" i="33" s="1"/>
  <c r="BD261" i="33" s="1"/>
  <c r="BE261" i="33" s="1"/>
  <c r="BF261" i="33" s="1"/>
  <c r="BG261" i="33" s="1"/>
  <c r="BH261" i="33" s="1"/>
  <c r="BI261" i="33" s="1"/>
  <c r="BJ261" i="33" s="1"/>
  <c r="BK261" i="33" s="1"/>
  <c r="BL261" i="33" s="1"/>
  <c r="BM261" i="33" s="1"/>
  <c r="BN261" i="33" s="1"/>
  <c r="BO261" i="33" s="1"/>
  <c r="BP261" i="33" s="1"/>
  <c r="BQ261" i="33" s="1"/>
  <c r="BR261" i="33" s="1"/>
  <c r="BS261" i="33" s="1"/>
  <c r="BT261" i="33" s="1"/>
  <c r="BU261" i="33" s="1"/>
  <c r="BV261" i="33" s="1"/>
  <c r="BW261" i="33" s="1"/>
  <c r="BX261" i="33" s="1"/>
  <c r="BY261" i="33" s="1"/>
  <c r="BZ261" i="33" s="1"/>
  <c r="CA261" i="33" s="1"/>
  <c r="CB261" i="33" s="1"/>
  <c r="CC261" i="33" s="1"/>
  <c r="CD261" i="33" s="1"/>
  <c r="CE261" i="33" s="1"/>
  <c r="CF261" i="33" s="1"/>
  <c r="L318" i="33"/>
  <c r="M318" i="33" s="1"/>
  <c r="N318" i="33" s="1"/>
  <c r="O318" i="33" s="1"/>
  <c r="P318" i="33" s="1"/>
  <c r="Q318" i="33" s="1"/>
  <c r="R318" i="33" s="1"/>
  <c r="S318" i="33" s="1"/>
  <c r="T318" i="33" s="1"/>
  <c r="U318" i="33" s="1"/>
  <c r="V318" i="33" s="1"/>
  <c r="W318" i="33" s="1"/>
  <c r="X318" i="33" s="1"/>
  <c r="Y318" i="33" s="1"/>
  <c r="Z318" i="33" s="1"/>
  <c r="AA318" i="33" s="1"/>
  <c r="AB318" i="33" s="1"/>
  <c r="AC318" i="33" s="1"/>
  <c r="AD318" i="33" s="1"/>
  <c r="AE318" i="33" s="1"/>
  <c r="AF318" i="33" s="1"/>
  <c r="AG318" i="33" s="1"/>
  <c r="AH318" i="33" s="1"/>
  <c r="AI318" i="33" s="1"/>
  <c r="AJ318" i="33" s="1"/>
  <c r="AK318" i="33" s="1"/>
  <c r="AL318" i="33" s="1"/>
  <c r="AM318" i="33" s="1"/>
  <c r="AN318" i="33" s="1"/>
  <c r="AO318" i="33" s="1"/>
  <c r="AP318" i="33" s="1"/>
  <c r="AQ318" i="33" s="1"/>
  <c r="AR318" i="33" s="1"/>
  <c r="AS318" i="33" s="1"/>
  <c r="AT318" i="33" s="1"/>
  <c r="AU318" i="33" s="1"/>
  <c r="AV318" i="33" s="1"/>
  <c r="AW318" i="33" s="1"/>
  <c r="AX318" i="33" s="1"/>
  <c r="AY318" i="33" s="1"/>
  <c r="AZ318" i="33" s="1"/>
  <c r="BA318" i="33" s="1"/>
  <c r="BB318" i="33" s="1"/>
  <c r="BC318" i="33" s="1"/>
  <c r="BD318" i="33" s="1"/>
  <c r="BE318" i="33" s="1"/>
  <c r="BF318" i="33" s="1"/>
  <c r="BG318" i="33" s="1"/>
  <c r="BH318" i="33" s="1"/>
  <c r="BI318" i="33" s="1"/>
  <c r="BJ318" i="33" s="1"/>
  <c r="BK318" i="33" s="1"/>
  <c r="BL318" i="33" s="1"/>
  <c r="BM318" i="33" s="1"/>
  <c r="BN318" i="33" s="1"/>
  <c r="BO318" i="33" s="1"/>
  <c r="BP318" i="33" s="1"/>
  <c r="BQ318" i="33" s="1"/>
  <c r="BR318" i="33" s="1"/>
  <c r="BS318" i="33" s="1"/>
  <c r="BT318" i="33" s="1"/>
  <c r="BU318" i="33" s="1"/>
  <c r="BV318" i="33" s="1"/>
  <c r="BW318" i="33" s="1"/>
  <c r="BX318" i="33" s="1"/>
  <c r="BY318" i="33" s="1"/>
  <c r="BZ318" i="33" s="1"/>
  <c r="CA318" i="33" s="1"/>
  <c r="CB318" i="33" s="1"/>
  <c r="CC318" i="33" s="1"/>
  <c r="CD318" i="33" s="1"/>
  <c r="CE318" i="33" s="1"/>
  <c r="CF318" i="33" s="1"/>
  <c r="L295" i="33"/>
  <c r="M295" i="33" s="1"/>
  <c r="N295" i="33" s="1"/>
  <c r="O295" i="33" s="1"/>
  <c r="P295" i="33" s="1"/>
  <c r="Q295" i="33" s="1"/>
  <c r="R295" i="33" s="1"/>
  <c r="S295" i="33" s="1"/>
  <c r="T295" i="33" s="1"/>
  <c r="U295" i="33" s="1"/>
  <c r="V295" i="33" s="1"/>
  <c r="W295" i="33" s="1"/>
  <c r="X295" i="33" s="1"/>
  <c r="Y295" i="33" s="1"/>
  <c r="Z295" i="33" s="1"/>
  <c r="AA295" i="33" s="1"/>
  <c r="AB295" i="33" s="1"/>
  <c r="AC295" i="33" s="1"/>
  <c r="AD295" i="33" s="1"/>
  <c r="AE295" i="33" s="1"/>
  <c r="AF295" i="33" s="1"/>
  <c r="AG295" i="33" s="1"/>
  <c r="AH295" i="33" s="1"/>
  <c r="AI295" i="33" s="1"/>
  <c r="AJ295" i="33" s="1"/>
  <c r="AK295" i="33" s="1"/>
  <c r="AL295" i="33" s="1"/>
  <c r="AM295" i="33" s="1"/>
  <c r="AN295" i="33" s="1"/>
  <c r="AO295" i="33" s="1"/>
  <c r="AP295" i="33" s="1"/>
  <c r="AQ295" i="33" s="1"/>
  <c r="AR295" i="33" s="1"/>
  <c r="AS295" i="33" s="1"/>
  <c r="AT295" i="33" s="1"/>
  <c r="AU295" i="33" s="1"/>
  <c r="AV295" i="33" s="1"/>
  <c r="AW295" i="33" s="1"/>
  <c r="AX295" i="33" s="1"/>
  <c r="AY295" i="33" s="1"/>
  <c r="AZ295" i="33" s="1"/>
  <c r="BA295" i="33" s="1"/>
  <c r="BB295" i="33" s="1"/>
  <c r="BC295" i="33" s="1"/>
  <c r="BD295" i="33" s="1"/>
  <c r="BE295" i="33" s="1"/>
  <c r="BF295" i="33" s="1"/>
  <c r="BG295" i="33" s="1"/>
  <c r="BH295" i="33" s="1"/>
  <c r="BI295" i="33" s="1"/>
  <c r="BJ295" i="33" s="1"/>
  <c r="BK295" i="33" s="1"/>
  <c r="BL295" i="33" s="1"/>
  <c r="BM295" i="33" s="1"/>
  <c r="BN295" i="33" s="1"/>
  <c r="BO295" i="33" s="1"/>
  <c r="BP295" i="33" s="1"/>
  <c r="BQ295" i="33" s="1"/>
  <c r="BR295" i="33" s="1"/>
  <c r="BS295" i="33" s="1"/>
  <c r="BT295" i="33" s="1"/>
  <c r="BU295" i="33" s="1"/>
  <c r="BV295" i="33" s="1"/>
  <c r="BW295" i="33" s="1"/>
  <c r="BX295" i="33" s="1"/>
  <c r="BY295" i="33" s="1"/>
  <c r="BZ295" i="33" s="1"/>
  <c r="CA295" i="33" s="1"/>
  <c r="CB295" i="33" s="1"/>
  <c r="CC295" i="33" s="1"/>
  <c r="CD295" i="33" s="1"/>
  <c r="CE295" i="33" s="1"/>
  <c r="CF295" i="33" s="1"/>
  <c r="L310" i="33"/>
  <c r="M310" i="33" s="1"/>
  <c r="N310" i="33" s="1"/>
  <c r="O310" i="33" s="1"/>
  <c r="P310" i="33" s="1"/>
  <c r="Q310" i="33" s="1"/>
  <c r="R310" i="33" s="1"/>
  <c r="S310" i="33" s="1"/>
  <c r="T310" i="33" s="1"/>
  <c r="U310" i="33" s="1"/>
  <c r="V310" i="33" s="1"/>
  <c r="W310" i="33" s="1"/>
  <c r="X310" i="33" s="1"/>
  <c r="Y310" i="33" s="1"/>
  <c r="Z310" i="33" s="1"/>
  <c r="AA310" i="33" s="1"/>
  <c r="AB310" i="33" s="1"/>
  <c r="AC310" i="33" s="1"/>
  <c r="AD310" i="33" s="1"/>
  <c r="AE310" i="33" s="1"/>
  <c r="AF310" i="33" s="1"/>
  <c r="AG310" i="33" s="1"/>
  <c r="AH310" i="33" s="1"/>
  <c r="AI310" i="33" s="1"/>
  <c r="AJ310" i="33" s="1"/>
  <c r="AK310" i="33" s="1"/>
  <c r="AL310" i="33" s="1"/>
  <c r="AM310" i="33" s="1"/>
  <c r="AN310" i="33" s="1"/>
  <c r="AO310" i="33" s="1"/>
  <c r="AP310" i="33" s="1"/>
  <c r="AQ310" i="33" s="1"/>
  <c r="AR310" i="33" s="1"/>
  <c r="AS310" i="33" s="1"/>
  <c r="AT310" i="33" s="1"/>
  <c r="AU310" i="33" s="1"/>
  <c r="AV310" i="33" s="1"/>
  <c r="AW310" i="33" s="1"/>
  <c r="AX310" i="33" s="1"/>
  <c r="AY310" i="33" s="1"/>
  <c r="AZ310" i="33" s="1"/>
  <c r="BA310" i="33" s="1"/>
  <c r="BB310" i="33" s="1"/>
  <c r="BC310" i="33" s="1"/>
  <c r="BD310" i="33" s="1"/>
  <c r="BE310" i="33" s="1"/>
  <c r="BF310" i="33" s="1"/>
  <c r="BG310" i="33" s="1"/>
  <c r="BH310" i="33" s="1"/>
  <c r="BI310" i="33" s="1"/>
  <c r="BJ310" i="33" s="1"/>
  <c r="BK310" i="33" s="1"/>
  <c r="BL310" i="33" s="1"/>
  <c r="BM310" i="33" s="1"/>
  <c r="BN310" i="33" s="1"/>
  <c r="BO310" i="33" s="1"/>
  <c r="BP310" i="33" s="1"/>
  <c r="BQ310" i="33" s="1"/>
  <c r="BR310" i="33" s="1"/>
  <c r="BS310" i="33" s="1"/>
  <c r="BT310" i="33" s="1"/>
  <c r="BU310" i="33" s="1"/>
  <c r="BV310" i="33" s="1"/>
  <c r="BW310" i="33" s="1"/>
  <c r="BX310" i="33" s="1"/>
  <c r="BY310" i="33" s="1"/>
  <c r="BZ310" i="33" s="1"/>
  <c r="CA310" i="33" s="1"/>
  <c r="CB310" i="33" s="1"/>
  <c r="CC310" i="33" s="1"/>
  <c r="CD310" i="33" s="1"/>
  <c r="CE310" i="33" s="1"/>
  <c r="CF310" i="33" s="1"/>
  <c r="L282" i="33"/>
  <c r="M282" i="33" s="1"/>
  <c r="N282" i="33" s="1"/>
  <c r="O282" i="33" s="1"/>
  <c r="P282" i="33" s="1"/>
  <c r="Q282" i="33" s="1"/>
  <c r="R282" i="33" s="1"/>
  <c r="S282" i="33" s="1"/>
  <c r="T282" i="33" s="1"/>
  <c r="U282" i="33" s="1"/>
  <c r="V282" i="33" s="1"/>
  <c r="W282" i="33" s="1"/>
  <c r="X282" i="33" s="1"/>
  <c r="Y282" i="33" s="1"/>
  <c r="Z282" i="33" s="1"/>
  <c r="AA282" i="33" s="1"/>
  <c r="AB282" i="33" s="1"/>
  <c r="AC282" i="33" s="1"/>
  <c r="AD282" i="33" s="1"/>
  <c r="AE282" i="33" s="1"/>
  <c r="AF282" i="33" s="1"/>
  <c r="AG282" i="33" s="1"/>
  <c r="AH282" i="33" s="1"/>
  <c r="AI282" i="33" s="1"/>
  <c r="AJ282" i="33" s="1"/>
  <c r="AK282" i="33" s="1"/>
  <c r="AL282" i="33" s="1"/>
  <c r="AM282" i="33" s="1"/>
  <c r="AN282" i="33" s="1"/>
  <c r="AO282" i="33" s="1"/>
  <c r="AP282" i="33" s="1"/>
  <c r="AQ282" i="33" s="1"/>
  <c r="AR282" i="33" s="1"/>
  <c r="AS282" i="33" s="1"/>
  <c r="AT282" i="33" s="1"/>
  <c r="AU282" i="33" s="1"/>
  <c r="AV282" i="33" s="1"/>
  <c r="AW282" i="33" s="1"/>
  <c r="AX282" i="33" s="1"/>
  <c r="AY282" i="33" s="1"/>
  <c r="AZ282" i="33" s="1"/>
  <c r="BA282" i="33" s="1"/>
  <c r="BB282" i="33" s="1"/>
  <c r="BC282" i="33" s="1"/>
  <c r="BD282" i="33" s="1"/>
  <c r="BE282" i="33" s="1"/>
  <c r="BF282" i="33" s="1"/>
  <c r="BG282" i="33" s="1"/>
  <c r="BH282" i="33" s="1"/>
  <c r="BI282" i="33" s="1"/>
  <c r="BJ282" i="33" s="1"/>
  <c r="BK282" i="33" s="1"/>
  <c r="BL282" i="33" s="1"/>
  <c r="BM282" i="33" s="1"/>
  <c r="BN282" i="33" s="1"/>
  <c r="BO282" i="33" s="1"/>
  <c r="BP282" i="33" s="1"/>
  <c r="BQ282" i="33" s="1"/>
  <c r="BR282" i="33" s="1"/>
  <c r="BS282" i="33" s="1"/>
  <c r="BT282" i="33" s="1"/>
  <c r="BU282" i="33" s="1"/>
  <c r="BV282" i="33" s="1"/>
  <c r="BW282" i="33" s="1"/>
  <c r="BX282" i="33" s="1"/>
  <c r="BY282" i="33" s="1"/>
  <c r="BZ282" i="33" s="1"/>
  <c r="CA282" i="33" s="1"/>
  <c r="CB282" i="33" s="1"/>
  <c r="CC282" i="33" s="1"/>
  <c r="CD282" i="33" s="1"/>
  <c r="CE282" i="33" s="1"/>
  <c r="CF282" i="33" s="1"/>
  <c r="L221" i="33"/>
  <c r="M221" i="33" s="1"/>
  <c r="N221" i="33" s="1"/>
  <c r="O221" i="33" s="1"/>
  <c r="P221" i="33" s="1"/>
  <c r="Q221" i="33" s="1"/>
  <c r="R221" i="33" s="1"/>
  <c r="S221" i="33" s="1"/>
  <c r="T221" i="33" s="1"/>
  <c r="U221" i="33" s="1"/>
  <c r="V221" i="33" s="1"/>
  <c r="W221" i="33" s="1"/>
  <c r="X221" i="33" s="1"/>
  <c r="Y221" i="33" s="1"/>
  <c r="Z221" i="33" s="1"/>
  <c r="AA221" i="33" s="1"/>
  <c r="AB221" i="33" s="1"/>
  <c r="AC221" i="33" s="1"/>
  <c r="AD221" i="33" s="1"/>
  <c r="AE221" i="33" s="1"/>
  <c r="AF221" i="33" s="1"/>
  <c r="AG221" i="33" s="1"/>
  <c r="AH221" i="33" s="1"/>
  <c r="AI221" i="33" s="1"/>
  <c r="AJ221" i="33" s="1"/>
  <c r="AK221" i="33" s="1"/>
  <c r="AL221" i="33" s="1"/>
  <c r="AM221" i="33" s="1"/>
  <c r="AN221" i="33" s="1"/>
  <c r="AO221" i="33" s="1"/>
  <c r="AP221" i="33" s="1"/>
  <c r="AQ221" i="33" s="1"/>
  <c r="AR221" i="33" s="1"/>
  <c r="AS221" i="33" s="1"/>
  <c r="AT221" i="33" s="1"/>
  <c r="AU221" i="33" s="1"/>
  <c r="AV221" i="33" s="1"/>
  <c r="AW221" i="33" s="1"/>
  <c r="AX221" i="33" s="1"/>
  <c r="AY221" i="33" s="1"/>
  <c r="AZ221" i="33" s="1"/>
  <c r="BA221" i="33" s="1"/>
  <c r="BB221" i="33" s="1"/>
  <c r="BC221" i="33" s="1"/>
  <c r="BD221" i="33" s="1"/>
  <c r="BE221" i="33" s="1"/>
  <c r="BF221" i="33" s="1"/>
  <c r="BG221" i="33" s="1"/>
  <c r="BH221" i="33" s="1"/>
  <c r="BI221" i="33" s="1"/>
  <c r="BJ221" i="33" s="1"/>
  <c r="BK221" i="33" s="1"/>
  <c r="BL221" i="33" s="1"/>
  <c r="BM221" i="33" s="1"/>
  <c r="BN221" i="33" s="1"/>
  <c r="BO221" i="33" s="1"/>
  <c r="BP221" i="33" s="1"/>
  <c r="BQ221" i="33" s="1"/>
  <c r="BR221" i="33" s="1"/>
  <c r="BS221" i="33" s="1"/>
  <c r="BT221" i="33" s="1"/>
  <c r="BU221" i="33" s="1"/>
  <c r="BV221" i="33" s="1"/>
  <c r="BW221" i="33" s="1"/>
  <c r="BX221" i="33" s="1"/>
  <c r="BY221" i="33" s="1"/>
  <c r="BZ221" i="33" s="1"/>
  <c r="CA221" i="33" s="1"/>
  <c r="CB221" i="33" s="1"/>
  <c r="CC221" i="33" s="1"/>
  <c r="CD221" i="33" s="1"/>
  <c r="CE221" i="33" s="1"/>
  <c r="CF221" i="33" s="1"/>
  <c r="L279" i="33"/>
  <c r="M279" i="33" s="1"/>
  <c r="N279" i="33" s="1"/>
  <c r="O279" i="33" s="1"/>
  <c r="P279" i="33" s="1"/>
  <c r="Q279" i="33" s="1"/>
  <c r="R279" i="33" s="1"/>
  <c r="S279" i="33" s="1"/>
  <c r="T279" i="33" s="1"/>
  <c r="U279" i="33" s="1"/>
  <c r="V279" i="33" s="1"/>
  <c r="W279" i="33" s="1"/>
  <c r="X279" i="33" s="1"/>
  <c r="Y279" i="33" s="1"/>
  <c r="Z279" i="33" s="1"/>
  <c r="AA279" i="33" s="1"/>
  <c r="AB279" i="33" s="1"/>
  <c r="AC279" i="33" s="1"/>
  <c r="AD279" i="33" s="1"/>
  <c r="AE279" i="33" s="1"/>
  <c r="AF279" i="33" s="1"/>
  <c r="AG279" i="33" s="1"/>
  <c r="AH279" i="33" s="1"/>
  <c r="AI279" i="33" s="1"/>
  <c r="AJ279" i="33" s="1"/>
  <c r="AK279" i="33" s="1"/>
  <c r="AL279" i="33" s="1"/>
  <c r="AM279" i="33" s="1"/>
  <c r="AN279" i="33" s="1"/>
  <c r="AO279" i="33" s="1"/>
  <c r="AP279" i="33" s="1"/>
  <c r="AQ279" i="33" s="1"/>
  <c r="AR279" i="33" s="1"/>
  <c r="AS279" i="33" s="1"/>
  <c r="AT279" i="33" s="1"/>
  <c r="AU279" i="33" s="1"/>
  <c r="AV279" i="33" s="1"/>
  <c r="AW279" i="33" s="1"/>
  <c r="AX279" i="33" s="1"/>
  <c r="AY279" i="33" s="1"/>
  <c r="AZ279" i="33" s="1"/>
  <c r="BA279" i="33" s="1"/>
  <c r="BB279" i="33" s="1"/>
  <c r="BC279" i="33" s="1"/>
  <c r="BD279" i="33" s="1"/>
  <c r="BE279" i="33" s="1"/>
  <c r="BF279" i="33" s="1"/>
  <c r="BG279" i="33" s="1"/>
  <c r="BH279" i="33" s="1"/>
  <c r="BI279" i="33" s="1"/>
  <c r="BJ279" i="33" s="1"/>
  <c r="BK279" i="33" s="1"/>
  <c r="BL279" i="33" s="1"/>
  <c r="BM279" i="33" s="1"/>
  <c r="BN279" i="33" s="1"/>
  <c r="BO279" i="33" s="1"/>
  <c r="BP279" i="33" s="1"/>
  <c r="BQ279" i="33" s="1"/>
  <c r="BR279" i="33" s="1"/>
  <c r="BS279" i="33" s="1"/>
  <c r="BT279" i="33" s="1"/>
  <c r="BU279" i="33" s="1"/>
  <c r="BV279" i="33" s="1"/>
  <c r="BW279" i="33" s="1"/>
  <c r="BX279" i="33" s="1"/>
  <c r="BY279" i="33" s="1"/>
  <c r="BZ279" i="33" s="1"/>
  <c r="CA279" i="33" s="1"/>
  <c r="CB279" i="33" s="1"/>
  <c r="CC279" i="33" s="1"/>
  <c r="CD279" i="33" s="1"/>
  <c r="CE279" i="33" s="1"/>
  <c r="CF279" i="33" s="1"/>
  <c r="L291" i="33"/>
  <c r="M291" i="33" s="1"/>
  <c r="N291" i="33" s="1"/>
  <c r="O291" i="33" s="1"/>
  <c r="P291" i="33" s="1"/>
  <c r="Q291" i="33" s="1"/>
  <c r="R291" i="33" s="1"/>
  <c r="S291" i="33" s="1"/>
  <c r="T291" i="33" s="1"/>
  <c r="U291" i="33" s="1"/>
  <c r="V291" i="33" s="1"/>
  <c r="W291" i="33" s="1"/>
  <c r="X291" i="33" s="1"/>
  <c r="Y291" i="33" s="1"/>
  <c r="Z291" i="33" s="1"/>
  <c r="AA291" i="33" s="1"/>
  <c r="AB291" i="33" s="1"/>
  <c r="AC291" i="33" s="1"/>
  <c r="AD291" i="33" s="1"/>
  <c r="AE291" i="33" s="1"/>
  <c r="AF291" i="33" s="1"/>
  <c r="AG291" i="33" s="1"/>
  <c r="AH291" i="33" s="1"/>
  <c r="AI291" i="33" s="1"/>
  <c r="AJ291" i="33" s="1"/>
  <c r="AK291" i="33" s="1"/>
  <c r="AL291" i="33" s="1"/>
  <c r="AM291" i="33" s="1"/>
  <c r="AN291" i="33" s="1"/>
  <c r="AO291" i="33" s="1"/>
  <c r="AP291" i="33" s="1"/>
  <c r="AQ291" i="33" s="1"/>
  <c r="AR291" i="33" s="1"/>
  <c r="AS291" i="33" s="1"/>
  <c r="AT291" i="33" s="1"/>
  <c r="AU291" i="33" s="1"/>
  <c r="AV291" i="33" s="1"/>
  <c r="AW291" i="33" s="1"/>
  <c r="AX291" i="33" s="1"/>
  <c r="AY291" i="33" s="1"/>
  <c r="AZ291" i="33" s="1"/>
  <c r="BA291" i="33" s="1"/>
  <c r="BB291" i="33" s="1"/>
  <c r="BC291" i="33" s="1"/>
  <c r="BD291" i="33" s="1"/>
  <c r="BE291" i="33" s="1"/>
  <c r="BF291" i="33" s="1"/>
  <c r="BG291" i="33" s="1"/>
  <c r="BH291" i="33" s="1"/>
  <c r="BI291" i="33" s="1"/>
  <c r="BJ291" i="33" s="1"/>
  <c r="BK291" i="33" s="1"/>
  <c r="BL291" i="33" s="1"/>
  <c r="BM291" i="33" s="1"/>
  <c r="BN291" i="33" s="1"/>
  <c r="BO291" i="33" s="1"/>
  <c r="BP291" i="33" s="1"/>
  <c r="BQ291" i="33" s="1"/>
  <c r="BR291" i="33" s="1"/>
  <c r="BS291" i="33" s="1"/>
  <c r="BT291" i="33" s="1"/>
  <c r="BU291" i="33" s="1"/>
  <c r="BV291" i="33" s="1"/>
  <c r="BW291" i="33" s="1"/>
  <c r="BX291" i="33" s="1"/>
  <c r="BY291" i="33" s="1"/>
  <c r="BZ291" i="33" s="1"/>
  <c r="CA291" i="33" s="1"/>
  <c r="CB291" i="33" s="1"/>
  <c r="CC291" i="33" s="1"/>
  <c r="CD291" i="33" s="1"/>
  <c r="CE291" i="33" s="1"/>
  <c r="CF291" i="33" s="1"/>
  <c r="L255" i="33"/>
  <c r="M255" i="33" s="1"/>
  <c r="N255" i="33" s="1"/>
  <c r="O255" i="33" s="1"/>
  <c r="P255" i="33" s="1"/>
  <c r="Q255" i="33" s="1"/>
  <c r="R255" i="33" s="1"/>
  <c r="S255" i="33" s="1"/>
  <c r="T255" i="33" s="1"/>
  <c r="U255" i="33" s="1"/>
  <c r="V255" i="33" s="1"/>
  <c r="W255" i="33" s="1"/>
  <c r="X255" i="33" s="1"/>
  <c r="Y255" i="33" s="1"/>
  <c r="Z255" i="33" s="1"/>
  <c r="AA255" i="33" s="1"/>
  <c r="AB255" i="33" s="1"/>
  <c r="AC255" i="33" s="1"/>
  <c r="AD255" i="33" s="1"/>
  <c r="AE255" i="33" s="1"/>
  <c r="AF255" i="33" s="1"/>
  <c r="AG255" i="33" s="1"/>
  <c r="AH255" i="33" s="1"/>
  <c r="AI255" i="33" s="1"/>
  <c r="AJ255" i="33" s="1"/>
  <c r="AK255" i="33" s="1"/>
  <c r="AL255" i="33" s="1"/>
  <c r="AM255" i="33" s="1"/>
  <c r="AN255" i="33" s="1"/>
  <c r="AO255" i="33" s="1"/>
  <c r="AP255" i="33" s="1"/>
  <c r="AQ255" i="33" s="1"/>
  <c r="AR255" i="33" s="1"/>
  <c r="AS255" i="33" s="1"/>
  <c r="AT255" i="33" s="1"/>
  <c r="AU255" i="33" s="1"/>
  <c r="AV255" i="33" s="1"/>
  <c r="AW255" i="33" s="1"/>
  <c r="AX255" i="33" s="1"/>
  <c r="AY255" i="33" s="1"/>
  <c r="AZ255" i="33" s="1"/>
  <c r="BA255" i="33" s="1"/>
  <c r="BB255" i="33" s="1"/>
  <c r="BC255" i="33" s="1"/>
  <c r="BD255" i="33" s="1"/>
  <c r="BE255" i="33" s="1"/>
  <c r="BF255" i="33" s="1"/>
  <c r="BG255" i="33" s="1"/>
  <c r="BH255" i="33" s="1"/>
  <c r="BI255" i="33" s="1"/>
  <c r="BJ255" i="33" s="1"/>
  <c r="BK255" i="33" s="1"/>
  <c r="BL255" i="33" s="1"/>
  <c r="BM255" i="33" s="1"/>
  <c r="BN255" i="33" s="1"/>
  <c r="BO255" i="33" s="1"/>
  <c r="BP255" i="33" s="1"/>
  <c r="BQ255" i="33" s="1"/>
  <c r="BR255" i="33" s="1"/>
  <c r="BS255" i="33" s="1"/>
  <c r="BT255" i="33" s="1"/>
  <c r="BU255" i="33" s="1"/>
  <c r="BV255" i="33" s="1"/>
  <c r="BW255" i="33" s="1"/>
  <c r="BX255" i="33" s="1"/>
  <c r="BY255" i="33" s="1"/>
  <c r="BZ255" i="33" s="1"/>
  <c r="CA255" i="33" s="1"/>
  <c r="CB255" i="33" s="1"/>
  <c r="CC255" i="33" s="1"/>
  <c r="CD255" i="33" s="1"/>
  <c r="CE255" i="33" s="1"/>
  <c r="CF255" i="33" s="1"/>
  <c r="L229" i="33"/>
  <c r="M229" i="33" s="1"/>
  <c r="N229" i="33" s="1"/>
  <c r="O229" i="33" s="1"/>
  <c r="P229" i="33" s="1"/>
  <c r="Q229" i="33" s="1"/>
  <c r="R229" i="33" s="1"/>
  <c r="S229" i="33" s="1"/>
  <c r="T229" i="33" s="1"/>
  <c r="U229" i="33" s="1"/>
  <c r="V229" i="33" s="1"/>
  <c r="W229" i="33" s="1"/>
  <c r="X229" i="33" s="1"/>
  <c r="Y229" i="33" s="1"/>
  <c r="Z229" i="33" s="1"/>
  <c r="AA229" i="33" s="1"/>
  <c r="AB229" i="33" s="1"/>
  <c r="AC229" i="33" s="1"/>
  <c r="AD229" i="33" s="1"/>
  <c r="AE229" i="33" s="1"/>
  <c r="AF229" i="33" s="1"/>
  <c r="AG229" i="33" s="1"/>
  <c r="AH229" i="33" s="1"/>
  <c r="AI229" i="33" s="1"/>
  <c r="AJ229" i="33" s="1"/>
  <c r="AK229" i="33" s="1"/>
  <c r="AL229" i="33" s="1"/>
  <c r="AM229" i="33" s="1"/>
  <c r="AN229" i="33" s="1"/>
  <c r="AO229" i="33" s="1"/>
  <c r="AP229" i="33" s="1"/>
  <c r="AQ229" i="33" s="1"/>
  <c r="AR229" i="33" s="1"/>
  <c r="AS229" i="33" s="1"/>
  <c r="AT229" i="33" s="1"/>
  <c r="AU229" i="33" s="1"/>
  <c r="AV229" i="33" s="1"/>
  <c r="AW229" i="33" s="1"/>
  <c r="AX229" i="33" s="1"/>
  <c r="AY229" i="33" s="1"/>
  <c r="AZ229" i="33" s="1"/>
  <c r="BA229" i="33" s="1"/>
  <c r="BB229" i="33" s="1"/>
  <c r="BC229" i="33" s="1"/>
  <c r="BD229" i="33" s="1"/>
  <c r="BE229" i="33" s="1"/>
  <c r="BF229" i="33" s="1"/>
  <c r="BG229" i="33" s="1"/>
  <c r="BH229" i="33" s="1"/>
  <c r="BI229" i="33" s="1"/>
  <c r="BJ229" i="33" s="1"/>
  <c r="BK229" i="33" s="1"/>
  <c r="BL229" i="33" s="1"/>
  <c r="BM229" i="33" s="1"/>
  <c r="BN229" i="33" s="1"/>
  <c r="BO229" i="33" s="1"/>
  <c r="BP229" i="33" s="1"/>
  <c r="BQ229" i="33" s="1"/>
  <c r="BR229" i="33" s="1"/>
  <c r="BS229" i="33" s="1"/>
  <c r="BT229" i="33" s="1"/>
  <c r="BU229" i="33" s="1"/>
  <c r="BV229" i="33" s="1"/>
  <c r="BW229" i="33" s="1"/>
  <c r="BX229" i="33" s="1"/>
  <c r="BY229" i="33" s="1"/>
  <c r="BZ229" i="33" s="1"/>
  <c r="CA229" i="33" s="1"/>
  <c r="CB229" i="33" s="1"/>
  <c r="CC229" i="33" s="1"/>
  <c r="CD229" i="33" s="1"/>
  <c r="CE229" i="33" s="1"/>
  <c r="CF229" i="33" s="1"/>
  <c r="L260" i="33"/>
  <c r="M260" i="33" s="1"/>
  <c r="N260" i="33" s="1"/>
  <c r="O260" i="33" s="1"/>
  <c r="P260" i="33" s="1"/>
  <c r="Q260" i="33" s="1"/>
  <c r="R260" i="33" s="1"/>
  <c r="S260" i="33" s="1"/>
  <c r="T260" i="33" s="1"/>
  <c r="U260" i="33" s="1"/>
  <c r="V260" i="33" s="1"/>
  <c r="W260" i="33" s="1"/>
  <c r="X260" i="33" s="1"/>
  <c r="Y260" i="33" s="1"/>
  <c r="Z260" i="33" s="1"/>
  <c r="AA260" i="33" s="1"/>
  <c r="AB260" i="33" s="1"/>
  <c r="AC260" i="33" s="1"/>
  <c r="AD260" i="33" s="1"/>
  <c r="AE260" i="33" s="1"/>
  <c r="AF260" i="33" s="1"/>
  <c r="AG260" i="33" s="1"/>
  <c r="AH260" i="33" s="1"/>
  <c r="AI260" i="33" s="1"/>
  <c r="AJ260" i="33" s="1"/>
  <c r="AK260" i="33" s="1"/>
  <c r="AL260" i="33" s="1"/>
  <c r="AM260" i="33" s="1"/>
  <c r="AN260" i="33" s="1"/>
  <c r="AO260" i="33" s="1"/>
  <c r="AP260" i="33" s="1"/>
  <c r="AQ260" i="33" s="1"/>
  <c r="AR260" i="33" s="1"/>
  <c r="AS260" i="33" s="1"/>
  <c r="AT260" i="33" s="1"/>
  <c r="AU260" i="33" s="1"/>
  <c r="AV260" i="33" s="1"/>
  <c r="AW260" i="33" s="1"/>
  <c r="AX260" i="33" s="1"/>
  <c r="AY260" i="33" s="1"/>
  <c r="AZ260" i="33" s="1"/>
  <c r="BA260" i="33" s="1"/>
  <c r="BB260" i="33" s="1"/>
  <c r="BC260" i="33" s="1"/>
  <c r="BD260" i="33" s="1"/>
  <c r="BE260" i="33" s="1"/>
  <c r="BF260" i="33" s="1"/>
  <c r="BG260" i="33" s="1"/>
  <c r="BH260" i="33" s="1"/>
  <c r="BI260" i="33" s="1"/>
  <c r="BJ260" i="33" s="1"/>
  <c r="BK260" i="33" s="1"/>
  <c r="BL260" i="33" s="1"/>
  <c r="BM260" i="33" s="1"/>
  <c r="BN260" i="33" s="1"/>
  <c r="BO260" i="33" s="1"/>
  <c r="BP260" i="33" s="1"/>
  <c r="BQ260" i="33" s="1"/>
  <c r="BR260" i="33" s="1"/>
  <c r="BS260" i="33" s="1"/>
  <c r="BT260" i="33" s="1"/>
  <c r="BU260" i="33" s="1"/>
  <c r="BV260" i="33" s="1"/>
  <c r="BW260" i="33" s="1"/>
  <c r="BX260" i="33" s="1"/>
  <c r="BY260" i="33" s="1"/>
  <c r="BZ260" i="33" s="1"/>
  <c r="CA260" i="33" s="1"/>
  <c r="CB260" i="33" s="1"/>
  <c r="CC260" i="33" s="1"/>
  <c r="CD260" i="33" s="1"/>
  <c r="CE260" i="33" s="1"/>
  <c r="CF260" i="33" s="1"/>
  <c r="L283" i="33"/>
  <c r="M283" i="33" s="1"/>
  <c r="N283" i="33" s="1"/>
  <c r="O283" i="33" s="1"/>
  <c r="P283" i="33" s="1"/>
  <c r="Q283" i="33" s="1"/>
  <c r="R283" i="33" s="1"/>
  <c r="S283" i="33" s="1"/>
  <c r="T283" i="33" s="1"/>
  <c r="U283" i="33" s="1"/>
  <c r="V283" i="33" s="1"/>
  <c r="W283" i="33" s="1"/>
  <c r="X283" i="33" s="1"/>
  <c r="Y283" i="33" s="1"/>
  <c r="Z283" i="33" s="1"/>
  <c r="AA283" i="33" s="1"/>
  <c r="AB283" i="33" s="1"/>
  <c r="AC283" i="33" s="1"/>
  <c r="AD283" i="33" s="1"/>
  <c r="AE283" i="33" s="1"/>
  <c r="AF283" i="33" s="1"/>
  <c r="AG283" i="33" s="1"/>
  <c r="AH283" i="33" s="1"/>
  <c r="AI283" i="33" s="1"/>
  <c r="AJ283" i="33" s="1"/>
  <c r="AK283" i="33" s="1"/>
  <c r="AL283" i="33" s="1"/>
  <c r="AM283" i="33" s="1"/>
  <c r="AN283" i="33" s="1"/>
  <c r="AO283" i="33" s="1"/>
  <c r="AP283" i="33" s="1"/>
  <c r="AQ283" i="33" s="1"/>
  <c r="AR283" i="33" s="1"/>
  <c r="AS283" i="33" s="1"/>
  <c r="AT283" i="33" s="1"/>
  <c r="AU283" i="33" s="1"/>
  <c r="AV283" i="33" s="1"/>
  <c r="AW283" i="33" s="1"/>
  <c r="AX283" i="33" s="1"/>
  <c r="AY283" i="33" s="1"/>
  <c r="AZ283" i="33" s="1"/>
  <c r="BA283" i="33" s="1"/>
  <c r="BB283" i="33" s="1"/>
  <c r="BC283" i="33" s="1"/>
  <c r="BD283" i="33" s="1"/>
  <c r="BE283" i="33" s="1"/>
  <c r="BF283" i="33" s="1"/>
  <c r="BG283" i="33" s="1"/>
  <c r="BH283" i="33" s="1"/>
  <c r="BI283" i="33" s="1"/>
  <c r="BJ283" i="33" s="1"/>
  <c r="BK283" i="33" s="1"/>
  <c r="BL283" i="33" s="1"/>
  <c r="BM283" i="33" s="1"/>
  <c r="BN283" i="33" s="1"/>
  <c r="BO283" i="33" s="1"/>
  <c r="BP283" i="33" s="1"/>
  <c r="BQ283" i="33" s="1"/>
  <c r="BR283" i="33" s="1"/>
  <c r="BS283" i="33" s="1"/>
  <c r="BT283" i="33" s="1"/>
  <c r="BU283" i="33" s="1"/>
  <c r="BV283" i="33" s="1"/>
  <c r="BW283" i="33" s="1"/>
  <c r="BX283" i="33" s="1"/>
  <c r="BY283" i="33" s="1"/>
  <c r="BZ283" i="33" s="1"/>
  <c r="CA283" i="33" s="1"/>
  <c r="CB283" i="33" s="1"/>
  <c r="CC283" i="33" s="1"/>
  <c r="CD283" i="33" s="1"/>
  <c r="CE283" i="33" s="1"/>
  <c r="CF283" i="33" s="1"/>
  <c r="L231" i="33"/>
  <c r="M231" i="33" s="1"/>
  <c r="N231" i="33" s="1"/>
  <c r="O231" i="33" s="1"/>
  <c r="P231" i="33" s="1"/>
  <c r="Q231" i="33" s="1"/>
  <c r="R231" i="33" s="1"/>
  <c r="S231" i="33" s="1"/>
  <c r="T231" i="33" s="1"/>
  <c r="U231" i="33" s="1"/>
  <c r="V231" i="33" s="1"/>
  <c r="W231" i="33" s="1"/>
  <c r="X231" i="33" s="1"/>
  <c r="Y231" i="33" s="1"/>
  <c r="Z231" i="33" s="1"/>
  <c r="AA231" i="33" s="1"/>
  <c r="AB231" i="33" s="1"/>
  <c r="AC231" i="33" s="1"/>
  <c r="AD231" i="33" s="1"/>
  <c r="AE231" i="33" s="1"/>
  <c r="AF231" i="33" s="1"/>
  <c r="AG231" i="33" s="1"/>
  <c r="AH231" i="33" s="1"/>
  <c r="AI231" i="33" s="1"/>
  <c r="AJ231" i="33" s="1"/>
  <c r="AK231" i="33" s="1"/>
  <c r="AL231" i="33" s="1"/>
  <c r="AM231" i="33" s="1"/>
  <c r="AN231" i="33" s="1"/>
  <c r="AO231" i="33" s="1"/>
  <c r="AP231" i="33" s="1"/>
  <c r="AQ231" i="33" s="1"/>
  <c r="AR231" i="33" s="1"/>
  <c r="AS231" i="33" s="1"/>
  <c r="AT231" i="33" s="1"/>
  <c r="AU231" i="33" s="1"/>
  <c r="AV231" i="33" s="1"/>
  <c r="AW231" i="33" s="1"/>
  <c r="AX231" i="33" s="1"/>
  <c r="AY231" i="33" s="1"/>
  <c r="AZ231" i="33" s="1"/>
  <c r="BA231" i="33" s="1"/>
  <c r="BB231" i="33" s="1"/>
  <c r="BC231" i="33" s="1"/>
  <c r="BD231" i="33" s="1"/>
  <c r="BE231" i="33" s="1"/>
  <c r="BF231" i="33" s="1"/>
  <c r="BG231" i="33" s="1"/>
  <c r="BH231" i="33" s="1"/>
  <c r="BI231" i="33" s="1"/>
  <c r="BJ231" i="33" s="1"/>
  <c r="BK231" i="33" s="1"/>
  <c r="BL231" i="33" s="1"/>
  <c r="BM231" i="33" s="1"/>
  <c r="BN231" i="33" s="1"/>
  <c r="BO231" i="33" s="1"/>
  <c r="BP231" i="33" s="1"/>
  <c r="BQ231" i="33" s="1"/>
  <c r="BR231" i="33" s="1"/>
  <c r="BS231" i="33" s="1"/>
  <c r="BT231" i="33" s="1"/>
  <c r="BU231" i="33" s="1"/>
  <c r="BV231" i="33" s="1"/>
  <c r="BW231" i="33" s="1"/>
  <c r="BX231" i="33" s="1"/>
  <c r="BY231" i="33" s="1"/>
  <c r="BZ231" i="33" s="1"/>
  <c r="CA231" i="33" s="1"/>
  <c r="CB231" i="33" s="1"/>
  <c r="CC231" i="33" s="1"/>
  <c r="CD231" i="33" s="1"/>
  <c r="CE231" i="33" s="1"/>
  <c r="CF231" i="33" s="1"/>
  <c r="L284" i="33"/>
  <c r="M284" i="33" s="1"/>
  <c r="N284" i="33" s="1"/>
  <c r="O284" i="33" s="1"/>
  <c r="P284" i="33" s="1"/>
  <c r="Q284" i="33" s="1"/>
  <c r="R284" i="33" s="1"/>
  <c r="S284" i="33" s="1"/>
  <c r="T284" i="33" s="1"/>
  <c r="U284" i="33" s="1"/>
  <c r="V284" i="33" s="1"/>
  <c r="W284" i="33" s="1"/>
  <c r="X284" i="33" s="1"/>
  <c r="Y284" i="33" s="1"/>
  <c r="Z284" i="33" s="1"/>
  <c r="AA284" i="33" s="1"/>
  <c r="AB284" i="33" s="1"/>
  <c r="AC284" i="33" s="1"/>
  <c r="AD284" i="33" s="1"/>
  <c r="AE284" i="33" s="1"/>
  <c r="AF284" i="33" s="1"/>
  <c r="AG284" i="33" s="1"/>
  <c r="AH284" i="33" s="1"/>
  <c r="AI284" i="33" s="1"/>
  <c r="AJ284" i="33" s="1"/>
  <c r="AK284" i="33" s="1"/>
  <c r="AL284" i="33" s="1"/>
  <c r="AM284" i="33" s="1"/>
  <c r="AN284" i="33" s="1"/>
  <c r="AO284" i="33" s="1"/>
  <c r="AP284" i="33" s="1"/>
  <c r="AQ284" i="33" s="1"/>
  <c r="AR284" i="33" s="1"/>
  <c r="AS284" i="33" s="1"/>
  <c r="AT284" i="33" s="1"/>
  <c r="AU284" i="33" s="1"/>
  <c r="AV284" i="33" s="1"/>
  <c r="AW284" i="33" s="1"/>
  <c r="AX284" i="33" s="1"/>
  <c r="AY284" i="33" s="1"/>
  <c r="AZ284" i="33" s="1"/>
  <c r="BA284" i="33" s="1"/>
  <c r="BB284" i="33" s="1"/>
  <c r="BC284" i="33" s="1"/>
  <c r="BD284" i="33" s="1"/>
  <c r="BE284" i="33" s="1"/>
  <c r="BF284" i="33" s="1"/>
  <c r="BG284" i="33" s="1"/>
  <c r="BH284" i="33" s="1"/>
  <c r="BI284" i="33" s="1"/>
  <c r="BJ284" i="33" s="1"/>
  <c r="BK284" i="33" s="1"/>
  <c r="BL284" i="33" s="1"/>
  <c r="BM284" i="33" s="1"/>
  <c r="BN284" i="33" s="1"/>
  <c r="BO284" i="33" s="1"/>
  <c r="BP284" i="33" s="1"/>
  <c r="BQ284" i="33" s="1"/>
  <c r="BR284" i="33" s="1"/>
  <c r="BS284" i="33" s="1"/>
  <c r="BT284" i="33" s="1"/>
  <c r="BU284" i="33" s="1"/>
  <c r="BV284" i="33" s="1"/>
  <c r="BW284" i="33" s="1"/>
  <c r="BX284" i="33" s="1"/>
  <c r="BY284" i="33" s="1"/>
  <c r="BZ284" i="33" s="1"/>
  <c r="CA284" i="33" s="1"/>
  <c r="CB284" i="33" s="1"/>
  <c r="CC284" i="33" s="1"/>
  <c r="CD284" i="33" s="1"/>
  <c r="CE284" i="33" s="1"/>
  <c r="CF284" i="33" s="1"/>
  <c r="L267" i="33"/>
  <c r="M267" i="33" s="1"/>
  <c r="N267" i="33" s="1"/>
  <c r="O267" i="33" s="1"/>
  <c r="P267" i="33" s="1"/>
  <c r="Q267" i="33" s="1"/>
  <c r="R267" i="33" s="1"/>
  <c r="S267" i="33" s="1"/>
  <c r="T267" i="33" s="1"/>
  <c r="U267" i="33" s="1"/>
  <c r="V267" i="33" s="1"/>
  <c r="W267" i="33" s="1"/>
  <c r="X267" i="33" s="1"/>
  <c r="Y267" i="33" s="1"/>
  <c r="Z267" i="33" s="1"/>
  <c r="AA267" i="33" s="1"/>
  <c r="AB267" i="33" s="1"/>
  <c r="AC267" i="33" s="1"/>
  <c r="AD267" i="33" s="1"/>
  <c r="AE267" i="33" s="1"/>
  <c r="AF267" i="33" s="1"/>
  <c r="AG267" i="33" s="1"/>
  <c r="AH267" i="33" s="1"/>
  <c r="AI267" i="33" s="1"/>
  <c r="AJ267" i="33" s="1"/>
  <c r="AK267" i="33" s="1"/>
  <c r="AL267" i="33" s="1"/>
  <c r="AM267" i="33" s="1"/>
  <c r="AN267" i="33" s="1"/>
  <c r="AO267" i="33" s="1"/>
  <c r="AP267" i="33" s="1"/>
  <c r="AQ267" i="33" s="1"/>
  <c r="AR267" i="33" s="1"/>
  <c r="AS267" i="33" s="1"/>
  <c r="AT267" i="33" s="1"/>
  <c r="AU267" i="33" s="1"/>
  <c r="AV267" i="33" s="1"/>
  <c r="AW267" i="33" s="1"/>
  <c r="AX267" i="33" s="1"/>
  <c r="AY267" i="33" s="1"/>
  <c r="AZ267" i="33" s="1"/>
  <c r="BA267" i="33" s="1"/>
  <c r="BB267" i="33" s="1"/>
  <c r="BC267" i="33" s="1"/>
  <c r="BD267" i="33" s="1"/>
  <c r="BE267" i="33" s="1"/>
  <c r="BF267" i="33" s="1"/>
  <c r="BG267" i="33" s="1"/>
  <c r="BH267" i="33" s="1"/>
  <c r="BI267" i="33" s="1"/>
  <c r="BJ267" i="33" s="1"/>
  <c r="BK267" i="33" s="1"/>
  <c r="BL267" i="33" s="1"/>
  <c r="BM267" i="33" s="1"/>
  <c r="BN267" i="33" s="1"/>
  <c r="BO267" i="33" s="1"/>
  <c r="BP267" i="33" s="1"/>
  <c r="BQ267" i="33" s="1"/>
  <c r="BR267" i="33" s="1"/>
  <c r="BS267" i="33" s="1"/>
  <c r="BT267" i="33" s="1"/>
  <c r="BU267" i="33" s="1"/>
  <c r="BV267" i="33" s="1"/>
  <c r="BW267" i="33" s="1"/>
  <c r="BX267" i="33" s="1"/>
  <c r="BY267" i="33" s="1"/>
  <c r="BZ267" i="33" s="1"/>
  <c r="CA267" i="33" s="1"/>
  <c r="CB267" i="33" s="1"/>
  <c r="CC267" i="33" s="1"/>
  <c r="CD267" i="33" s="1"/>
  <c r="CE267" i="33" s="1"/>
  <c r="CF267" i="33" s="1"/>
  <c r="L274" i="33"/>
  <c r="M274" i="33" s="1"/>
  <c r="N274" i="33" s="1"/>
  <c r="O274" i="33" s="1"/>
  <c r="P274" i="33" s="1"/>
  <c r="Q274" i="33" s="1"/>
  <c r="R274" i="33" s="1"/>
  <c r="S274" i="33" s="1"/>
  <c r="T274" i="33" s="1"/>
  <c r="U274" i="33" s="1"/>
  <c r="V274" i="33" s="1"/>
  <c r="W274" i="33" s="1"/>
  <c r="X274" i="33" s="1"/>
  <c r="Y274" i="33" s="1"/>
  <c r="Z274" i="33" s="1"/>
  <c r="AA274" i="33" s="1"/>
  <c r="AB274" i="33" s="1"/>
  <c r="AC274" i="33" s="1"/>
  <c r="AD274" i="33" s="1"/>
  <c r="AE274" i="33" s="1"/>
  <c r="AF274" i="33" s="1"/>
  <c r="AG274" i="33" s="1"/>
  <c r="AH274" i="33" s="1"/>
  <c r="AI274" i="33" s="1"/>
  <c r="AJ274" i="33" s="1"/>
  <c r="AK274" i="33" s="1"/>
  <c r="AL274" i="33" s="1"/>
  <c r="AM274" i="33" s="1"/>
  <c r="AN274" i="33" s="1"/>
  <c r="AO274" i="33" s="1"/>
  <c r="AP274" i="33" s="1"/>
  <c r="AQ274" i="33" s="1"/>
  <c r="AR274" i="33" s="1"/>
  <c r="AS274" i="33" s="1"/>
  <c r="AT274" i="33" s="1"/>
  <c r="AU274" i="33" s="1"/>
  <c r="AV274" i="33" s="1"/>
  <c r="AW274" i="33" s="1"/>
  <c r="AX274" i="33" s="1"/>
  <c r="AY274" i="33" s="1"/>
  <c r="AZ274" i="33" s="1"/>
  <c r="BA274" i="33" s="1"/>
  <c r="BB274" i="33" s="1"/>
  <c r="BC274" i="33" s="1"/>
  <c r="BD274" i="33" s="1"/>
  <c r="BE274" i="33" s="1"/>
  <c r="BF274" i="33" s="1"/>
  <c r="BG274" i="33" s="1"/>
  <c r="BH274" i="33" s="1"/>
  <c r="BI274" i="33" s="1"/>
  <c r="BJ274" i="33" s="1"/>
  <c r="BK274" i="33" s="1"/>
  <c r="BL274" i="33" s="1"/>
  <c r="BM274" i="33" s="1"/>
  <c r="BN274" i="33" s="1"/>
  <c r="BO274" i="33" s="1"/>
  <c r="BP274" i="33" s="1"/>
  <c r="BQ274" i="33" s="1"/>
  <c r="BR274" i="33" s="1"/>
  <c r="BS274" i="33" s="1"/>
  <c r="BT274" i="33" s="1"/>
  <c r="BU274" i="33" s="1"/>
  <c r="BV274" i="33" s="1"/>
  <c r="BW274" i="33" s="1"/>
  <c r="BX274" i="33" s="1"/>
  <c r="BY274" i="33" s="1"/>
  <c r="BZ274" i="33" s="1"/>
  <c r="CA274" i="33" s="1"/>
  <c r="CB274" i="33" s="1"/>
  <c r="CC274" i="33" s="1"/>
  <c r="CD274" i="33" s="1"/>
  <c r="CE274" i="33" s="1"/>
  <c r="CF274" i="33" s="1"/>
  <c r="L294" i="33"/>
  <c r="M294" i="33" s="1"/>
  <c r="N294" i="33" s="1"/>
  <c r="O294" i="33" s="1"/>
  <c r="P294" i="33" s="1"/>
  <c r="Q294" i="33" s="1"/>
  <c r="R294" i="33" s="1"/>
  <c r="S294" i="33" s="1"/>
  <c r="T294" i="33" s="1"/>
  <c r="U294" i="33" s="1"/>
  <c r="V294" i="33" s="1"/>
  <c r="W294" i="33" s="1"/>
  <c r="X294" i="33" s="1"/>
  <c r="Y294" i="33" s="1"/>
  <c r="Z294" i="33" s="1"/>
  <c r="AA294" i="33" s="1"/>
  <c r="AB294" i="33" s="1"/>
  <c r="AC294" i="33" s="1"/>
  <c r="AD294" i="33" s="1"/>
  <c r="AE294" i="33" s="1"/>
  <c r="AF294" i="33" s="1"/>
  <c r="AG294" i="33" s="1"/>
  <c r="AH294" i="33" s="1"/>
  <c r="AI294" i="33" s="1"/>
  <c r="AJ294" i="33" s="1"/>
  <c r="AK294" i="33" s="1"/>
  <c r="AL294" i="33" s="1"/>
  <c r="AM294" i="33" s="1"/>
  <c r="AN294" i="33" s="1"/>
  <c r="AO294" i="33" s="1"/>
  <c r="AP294" i="33" s="1"/>
  <c r="AQ294" i="33" s="1"/>
  <c r="AR294" i="33" s="1"/>
  <c r="AS294" i="33" s="1"/>
  <c r="AT294" i="33" s="1"/>
  <c r="AU294" i="33" s="1"/>
  <c r="AV294" i="33" s="1"/>
  <c r="AW294" i="33" s="1"/>
  <c r="AX294" i="33" s="1"/>
  <c r="AY294" i="33" s="1"/>
  <c r="AZ294" i="33" s="1"/>
  <c r="BA294" i="33" s="1"/>
  <c r="BB294" i="33" s="1"/>
  <c r="BC294" i="33" s="1"/>
  <c r="BD294" i="33" s="1"/>
  <c r="BE294" i="33" s="1"/>
  <c r="BF294" i="33" s="1"/>
  <c r="BG294" i="33" s="1"/>
  <c r="BH294" i="33" s="1"/>
  <c r="BI294" i="33" s="1"/>
  <c r="BJ294" i="33" s="1"/>
  <c r="BK294" i="33" s="1"/>
  <c r="BL294" i="33" s="1"/>
  <c r="BM294" i="33" s="1"/>
  <c r="BN294" i="33" s="1"/>
  <c r="BO294" i="33" s="1"/>
  <c r="BP294" i="33" s="1"/>
  <c r="BQ294" i="33" s="1"/>
  <c r="BR294" i="33" s="1"/>
  <c r="BS294" i="33" s="1"/>
  <c r="BT294" i="33" s="1"/>
  <c r="BU294" i="33" s="1"/>
  <c r="BV294" i="33" s="1"/>
  <c r="BW294" i="33" s="1"/>
  <c r="BX294" i="33" s="1"/>
  <c r="BY294" i="33" s="1"/>
  <c r="BZ294" i="33" s="1"/>
  <c r="CA294" i="33" s="1"/>
  <c r="CB294" i="33" s="1"/>
  <c r="CC294" i="33" s="1"/>
  <c r="CD294" i="33" s="1"/>
  <c r="CE294" i="33" s="1"/>
  <c r="CF294" i="33" s="1"/>
  <c r="L272" i="33"/>
  <c r="M272" i="33" s="1"/>
  <c r="N272" i="33" s="1"/>
  <c r="O272" i="33" s="1"/>
  <c r="P272" i="33" s="1"/>
  <c r="Q272" i="33" s="1"/>
  <c r="R272" i="33" s="1"/>
  <c r="S272" i="33" s="1"/>
  <c r="T272" i="33" s="1"/>
  <c r="U272" i="33" s="1"/>
  <c r="V272" i="33" s="1"/>
  <c r="W272" i="33" s="1"/>
  <c r="X272" i="33" s="1"/>
  <c r="Y272" i="33" s="1"/>
  <c r="Z272" i="33" s="1"/>
  <c r="AA272" i="33" s="1"/>
  <c r="AB272" i="33" s="1"/>
  <c r="AC272" i="33" s="1"/>
  <c r="AD272" i="33" s="1"/>
  <c r="AE272" i="33" s="1"/>
  <c r="AF272" i="33" s="1"/>
  <c r="AG272" i="33" s="1"/>
  <c r="AH272" i="33" s="1"/>
  <c r="AI272" i="33" s="1"/>
  <c r="AJ272" i="33" s="1"/>
  <c r="AK272" i="33" s="1"/>
  <c r="AL272" i="33" s="1"/>
  <c r="AM272" i="33" s="1"/>
  <c r="AN272" i="33" s="1"/>
  <c r="AO272" i="33" s="1"/>
  <c r="AP272" i="33" s="1"/>
  <c r="AQ272" i="33" s="1"/>
  <c r="AR272" i="33" s="1"/>
  <c r="AS272" i="33" s="1"/>
  <c r="AT272" i="33" s="1"/>
  <c r="AU272" i="33" s="1"/>
  <c r="AV272" i="33" s="1"/>
  <c r="AW272" i="33" s="1"/>
  <c r="AX272" i="33" s="1"/>
  <c r="AY272" i="33" s="1"/>
  <c r="AZ272" i="33" s="1"/>
  <c r="BA272" i="33" s="1"/>
  <c r="BB272" i="33" s="1"/>
  <c r="BC272" i="33" s="1"/>
  <c r="BD272" i="33" s="1"/>
  <c r="BE272" i="33" s="1"/>
  <c r="BF272" i="33" s="1"/>
  <c r="BG272" i="33" s="1"/>
  <c r="BH272" i="33" s="1"/>
  <c r="BI272" i="33" s="1"/>
  <c r="BJ272" i="33" s="1"/>
  <c r="BK272" i="33" s="1"/>
  <c r="BL272" i="33" s="1"/>
  <c r="BM272" i="33" s="1"/>
  <c r="BN272" i="33" s="1"/>
  <c r="BO272" i="33" s="1"/>
  <c r="BP272" i="33" s="1"/>
  <c r="BQ272" i="33" s="1"/>
  <c r="BR272" i="33" s="1"/>
  <c r="BS272" i="33" s="1"/>
  <c r="BT272" i="33" s="1"/>
  <c r="BU272" i="33" s="1"/>
  <c r="BV272" i="33" s="1"/>
  <c r="BW272" i="33" s="1"/>
  <c r="BX272" i="33" s="1"/>
  <c r="BY272" i="33" s="1"/>
  <c r="BZ272" i="33" s="1"/>
  <c r="CA272" i="33" s="1"/>
  <c r="CB272" i="33" s="1"/>
  <c r="CC272" i="33" s="1"/>
  <c r="CD272" i="33" s="1"/>
  <c r="CE272" i="33" s="1"/>
  <c r="CF272" i="33" s="1"/>
  <c r="L275" i="33"/>
  <c r="M275" i="33" s="1"/>
  <c r="N275" i="33" s="1"/>
  <c r="O275" i="33" s="1"/>
  <c r="P275" i="33" s="1"/>
  <c r="Q275" i="33" s="1"/>
  <c r="R275" i="33" s="1"/>
  <c r="S275" i="33" s="1"/>
  <c r="T275" i="33" s="1"/>
  <c r="U275" i="33" s="1"/>
  <c r="V275" i="33" s="1"/>
  <c r="W275" i="33" s="1"/>
  <c r="X275" i="33" s="1"/>
  <c r="Y275" i="33" s="1"/>
  <c r="Z275" i="33" s="1"/>
  <c r="AA275" i="33" s="1"/>
  <c r="AB275" i="33" s="1"/>
  <c r="AC275" i="33" s="1"/>
  <c r="AD275" i="33" s="1"/>
  <c r="AE275" i="33" s="1"/>
  <c r="AF275" i="33" s="1"/>
  <c r="AG275" i="33" s="1"/>
  <c r="AH275" i="33" s="1"/>
  <c r="AI275" i="33" s="1"/>
  <c r="AJ275" i="33" s="1"/>
  <c r="AK275" i="33" s="1"/>
  <c r="AL275" i="33" s="1"/>
  <c r="AM275" i="33" s="1"/>
  <c r="AN275" i="33" s="1"/>
  <c r="AO275" i="33" s="1"/>
  <c r="AP275" i="33" s="1"/>
  <c r="AQ275" i="33" s="1"/>
  <c r="AR275" i="33" s="1"/>
  <c r="AS275" i="33" s="1"/>
  <c r="AT275" i="33" s="1"/>
  <c r="AU275" i="33" s="1"/>
  <c r="AV275" i="33" s="1"/>
  <c r="AW275" i="33" s="1"/>
  <c r="AX275" i="33" s="1"/>
  <c r="AY275" i="33" s="1"/>
  <c r="AZ275" i="33" s="1"/>
  <c r="BA275" i="33" s="1"/>
  <c r="BB275" i="33" s="1"/>
  <c r="BC275" i="33" s="1"/>
  <c r="BD275" i="33" s="1"/>
  <c r="BE275" i="33" s="1"/>
  <c r="BF275" i="33" s="1"/>
  <c r="BG275" i="33" s="1"/>
  <c r="BH275" i="33" s="1"/>
  <c r="BI275" i="33" s="1"/>
  <c r="BJ275" i="33" s="1"/>
  <c r="BK275" i="33" s="1"/>
  <c r="BL275" i="33" s="1"/>
  <c r="BM275" i="33" s="1"/>
  <c r="BN275" i="33" s="1"/>
  <c r="BO275" i="33" s="1"/>
  <c r="BP275" i="33" s="1"/>
  <c r="BQ275" i="33" s="1"/>
  <c r="BR275" i="33" s="1"/>
  <c r="BS275" i="33" s="1"/>
  <c r="BT275" i="33" s="1"/>
  <c r="BU275" i="33" s="1"/>
  <c r="BV275" i="33" s="1"/>
  <c r="BW275" i="33" s="1"/>
  <c r="BX275" i="33" s="1"/>
  <c r="BY275" i="33" s="1"/>
  <c r="BZ275" i="33" s="1"/>
  <c r="CA275" i="33" s="1"/>
  <c r="CB275" i="33" s="1"/>
  <c r="CC275" i="33" s="1"/>
  <c r="CD275" i="33" s="1"/>
  <c r="CE275" i="33" s="1"/>
  <c r="CF275" i="33" s="1"/>
  <c r="L238" i="33"/>
  <c r="M238" i="33" s="1"/>
  <c r="N238" i="33" s="1"/>
  <c r="O238" i="33" s="1"/>
  <c r="P238" i="33" s="1"/>
  <c r="Q238" i="33" s="1"/>
  <c r="R238" i="33" s="1"/>
  <c r="S238" i="33" s="1"/>
  <c r="T238" i="33" s="1"/>
  <c r="U238" i="33" s="1"/>
  <c r="V238" i="33" s="1"/>
  <c r="W238" i="33" s="1"/>
  <c r="X238" i="33" s="1"/>
  <c r="Y238" i="33" s="1"/>
  <c r="Z238" i="33" s="1"/>
  <c r="AA238" i="33" s="1"/>
  <c r="AB238" i="33" s="1"/>
  <c r="AC238" i="33" s="1"/>
  <c r="AD238" i="33" s="1"/>
  <c r="AE238" i="33" s="1"/>
  <c r="AF238" i="33" s="1"/>
  <c r="AG238" i="33" s="1"/>
  <c r="AH238" i="33" s="1"/>
  <c r="AI238" i="33" s="1"/>
  <c r="AJ238" i="33" s="1"/>
  <c r="AK238" i="33" s="1"/>
  <c r="AL238" i="33" s="1"/>
  <c r="AM238" i="33" s="1"/>
  <c r="AN238" i="33" s="1"/>
  <c r="AO238" i="33" s="1"/>
  <c r="AP238" i="33" s="1"/>
  <c r="AQ238" i="33" s="1"/>
  <c r="AR238" i="33" s="1"/>
  <c r="AS238" i="33" s="1"/>
  <c r="AT238" i="33" s="1"/>
  <c r="AU238" i="33" s="1"/>
  <c r="AV238" i="33" s="1"/>
  <c r="AW238" i="33" s="1"/>
  <c r="AX238" i="33" s="1"/>
  <c r="AY238" i="33" s="1"/>
  <c r="AZ238" i="33" s="1"/>
  <c r="BA238" i="33" s="1"/>
  <c r="BB238" i="33" s="1"/>
  <c r="BC238" i="33" s="1"/>
  <c r="BD238" i="33" s="1"/>
  <c r="BE238" i="33" s="1"/>
  <c r="BF238" i="33" s="1"/>
  <c r="BG238" i="33" s="1"/>
  <c r="BH238" i="33" s="1"/>
  <c r="BI238" i="33" s="1"/>
  <c r="BJ238" i="33" s="1"/>
  <c r="BK238" i="33" s="1"/>
  <c r="BL238" i="33" s="1"/>
  <c r="BM238" i="33" s="1"/>
  <c r="BN238" i="33" s="1"/>
  <c r="BO238" i="33" s="1"/>
  <c r="BP238" i="33" s="1"/>
  <c r="BQ238" i="33" s="1"/>
  <c r="BR238" i="33" s="1"/>
  <c r="BS238" i="33" s="1"/>
  <c r="BT238" i="33" s="1"/>
  <c r="BU238" i="33" s="1"/>
  <c r="BV238" i="33" s="1"/>
  <c r="BW238" i="33" s="1"/>
  <c r="BX238" i="33" s="1"/>
  <c r="BY238" i="33" s="1"/>
  <c r="BZ238" i="33" s="1"/>
  <c r="CA238" i="33" s="1"/>
  <c r="CB238" i="33" s="1"/>
  <c r="CC238" i="33" s="1"/>
  <c r="CD238" i="33" s="1"/>
  <c r="CE238" i="33" s="1"/>
  <c r="CF238" i="33" s="1"/>
  <c r="L290" i="33"/>
  <c r="M290" i="33" s="1"/>
  <c r="N290" i="33" s="1"/>
  <c r="O290" i="33" s="1"/>
  <c r="P290" i="33" s="1"/>
  <c r="Q290" i="33" s="1"/>
  <c r="R290" i="33" s="1"/>
  <c r="S290" i="33" s="1"/>
  <c r="T290" i="33" s="1"/>
  <c r="U290" i="33" s="1"/>
  <c r="V290" i="33" s="1"/>
  <c r="W290" i="33" s="1"/>
  <c r="X290" i="33" s="1"/>
  <c r="Y290" i="33" s="1"/>
  <c r="Z290" i="33" s="1"/>
  <c r="AA290" i="33" s="1"/>
  <c r="AB290" i="33" s="1"/>
  <c r="AC290" i="33" s="1"/>
  <c r="AD290" i="33" s="1"/>
  <c r="AE290" i="33" s="1"/>
  <c r="AF290" i="33" s="1"/>
  <c r="AG290" i="33" s="1"/>
  <c r="AH290" i="33" s="1"/>
  <c r="AI290" i="33" s="1"/>
  <c r="AJ290" i="33" s="1"/>
  <c r="AK290" i="33" s="1"/>
  <c r="AL290" i="33" s="1"/>
  <c r="AM290" i="33" s="1"/>
  <c r="AN290" i="33" s="1"/>
  <c r="AO290" i="33" s="1"/>
  <c r="AP290" i="33" s="1"/>
  <c r="AQ290" i="33" s="1"/>
  <c r="AR290" i="33" s="1"/>
  <c r="AS290" i="33" s="1"/>
  <c r="AT290" i="33" s="1"/>
  <c r="AU290" i="33" s="1"/>
  <c r="AV290" i="33" s="1"/>
  <c r="AW290" i="33" s="1"/>
  <c r="AX290" i="33" s="1"/>
  <c r="AY290" i="33" s="1"/>
  <c r="AZ290" i="33" s="1"/>
  <c r="BA290" i="33" s="1"/>
  <c r="BB290" i="33" s="1"/>
  <c r="BC290" i="33" s="1"/>
  <c r="BD290" i="33" s="1"/>
  <c r="BE290" i="33" s="1"/>
  <c r="BF290" i="33" s="1"/>
  <c r="BG290" i="33" s="1"/>
  <c r="BH290" i="33" s="1"/>
  <c r="BI290" i="33" s="1"/>
  <c r="BJ290" i="33" s="1"/>
  <c r="BK290" i="33" s="1"/>
  <c r="BL290" i="33" s="1"/>
  <c r="BM290" i="33" s="1"/>
  <c r="BN290" i="33" s="1"/>
  <c r="BO290" i="33" s="1"/>
  <c r="BP290" i="33" s="1"/>
  <c r="BQ290" i="33" s="1"/>
  <c r="BR290" i="33" s="1"/>
  <c r="BS290" i="33" s="1"/>
  <c r="BT290" i="33" s="1"/>
  <c r="BU290" i="33" s="1"/>
  <c r="BV290" i="33" s="1"/>
  <c r="BW290" i="33" s="1"/>
  <c r="BX290" i="33" s="1"/>
  <c r="BY290" i="33" s="1"/>
  <c r="BZ290" i="33" s="1"/>
  <c r="CA290" i="33" s="1"/>
  <c r="CB290" i="33" s="1"/>
  <c r="CC290" i="33" s="1"/>
  <c r="CD290" i="33" s="1"/>
  <c r="CE290" i="33" s="1"/>
  <c r="CF290" i="33" s="1"/>
  <c r="L233" i="33"/>
  <c r="M233" i="33" s="1"/>
  <c r="N233" i="33" s="1"/>
  <c r="O233" i="33" s="1"/>
  <c r="P233" i="33" s="1"/>
  <c r="Q233" i="33" s="1"/>
  <c r="R233" i="33" s="1"/>
  <c r="S233" i="33" s="1"/>
  <c r="T233" i="33" s="1"/>
  <c r="U233" i="33" s="1"/>
  <c r="V233" i="33" s="1"/>
  <c r="W233" i="33" s="1"/>
  <c r="X233" i="33" s="1"/>
  <c r="Y233" i="33" s="1"/>
  <c r="Z233" i="33" s="1"/>
  <c r="AA233" i="33" s="1"/>
  <c r="AB233" i="33" s="1"/>
  <c r="AC233" i="33" s="1"/>
  <c r="AD233" i="33" s="1"/>
  <c r="AE233" i="33" s="1"/>
  <c r="AF233" i="33" s="1"/>
  <c r="AG233" i="33" s="1"/>
  <c r="AH233" i="33" s="1"/>
  <c r="AI233" i="33" s="1"/>
  <c r="AJ233" i="33" s="1"/>
  <c r="AK233" i="33" s="1"/>
  <c r="AL233" i="33" s="1"/>
  <c r="AM233" i="33" s="1"/>
  <c r="AN233" i="33" s="1"/>
  <c r="AO233" i="33" s="1"/>
  <c r="AP233" i="33" s="1"/>
  <c r="AQ233" i="33" s="1"/>
  <c r="AR233" i="33" s="1"/>
  <c r="AS233" i="33" s="1"/>
  <c r="AT233" i="33" s="1"/>
  <c r="AU233" i="33" s="1"/>
  <c r="AV233" i="33" s="1"/>
  <c r="AW233" i="33" s="1"/>
  <c r="AX233" i="33" s="1"/>
  <c r="AY233" i="33" s="1"/>
  <c r="AZ233" i="33" s="1"/>
  <c r="BA233" i="33" s="1"/>
  <c r="BB233" i="33" s="1"/>
  <c r="BC233" i="33" s="1"/>
  <c r="BD233" i="33" s="1"/>
  <c r="BE233" i="33" s="1"/>
  <c r="BF233" i="33" s="1"/>
  <c r="BG233" i="33" s="1"/>
  <c r="BH233" i="33" s="1"/>
  <c r="BI233" i="33" s="1"/>
  <c r="BJ233" i="33" s="1"/>
  <c r="BK233" i="33" s="1"/>
  <c r="BL233" i="33" s="1"/>
  <c r="BM233" i="33" s="1"/>
  <c r="BN233" i="33" s="1"/>
  <c r="BO233" i="33" s="1"/>
  <c r="BP233" i="33" s="1"/>
  <c r="BQ233" i="33" s="1"/>
  <c r="BR233" i="33" s="1"/>
  <c r="BS233" i="33" s="1"/>
  <c r="BT233" i="33" s="1"/>
  <c r="BU233" i="33" s="1"/>
  <c r="BV233" i="33" s="1"/>
  <c r="BW233" i="33" s="1"/>
  <c r="BX233" i="33" s="1"/>
  <c r="BY233" i="33" s="1"/>
  <c r="BZ233" i="33" s="1"/>
  <c r="CA233" i="33" s="1"/>
  <c r="CB233" i="33" s="1"/>
  <c r="CC233" i="33" s="1"/>
  <c r="CD233" i="33" s="1"/>
  <c r="CE233" i="33" s="1"/>
  <c r="CF233" i="33" s="1"/>
  <c r="L256" i="33"/>
  <c r="M256" i="33" s="1"/>
  <c r="N256" i="33" s="1"/>
  <c r="O256" i="33" s="1"/>
  <c r="P256" i="33" s="1"/>
  <c r="Q256" i="33" s="1"/>
  <c r="R256" i="33" s="1"/>
  <c r="S256" i="33" s="1"/>
  <c r="T256" i="33" s="1"/>
  <c r="U256" i="33" s="1"/>
  <c r="V256" i="33" s="1"/>
  <c r="W256" i="33" s="1"/>
  <c r="X256" i="33" s="1"/>
  <c r="Y256" i="33" s="1"/>
  <c r="Z256" i="33" s="1"/>
  <c r="AA256" i="33" s="1"/>
  <c r="AB256" i="33" s="1"/>
  <c r="AC256" i="33" s="1"/>
  <c r="AD256" i="33" s="1"/>
  <c r="AE256" i="33" s="1"/>
  <c r="AF256" i="33" s="1"/>
  <c r="AG256" i="33" s="1"/>
  <c r="AH256" i="33" s="1"/>
  <c r="AI256" i="33" s="1"/>
  <c r="AJ256" i="33" s="1"/>
  <c r="AK256" i="33" s="1"/>
  <c r="AL256" i="33" s="1"/>
  <c r="AM256" i="33" s="1"/>
  <c r="AN256" i="33" s="1"/>
  <c r="AO256" i="33" s="1"/>
  <c r="AP256" i="33" s="1"/>
  <c r="AQ256" i="33" s="1"/>
  <c r="AR256" i="33" s="1"/>
  <c r="AS256" i="33" s="1"/>
  <c r="AT256" i="33" s="1"/>
  <c r="AU256" i="33" s="1"/>
  <c r="AV256" i="33" s="1"/>
  <c r="AW256" i="33" s="1"/>
  <c r="AX256" i="33" s="1"/>
  <c r="AY256" i="33" s="1"/>
  <c r="AZ256" i="33" s="1"/>
  <c r="BA256" i="33" s="1"/>
  <c r="BB256" i="33" s="1"/>
  <c r="BC256" i="33" s="1"/>
  <c r="BD256" i="33" s="1"/>
  <c r="BE256" i="33" s="1"/>
  <c r="BF256" i="33" s="1"/>
  <c r="BG256" i="33" s="1"/>
  <c r="BH256" i="33" s="1"/>
  <c r="BI256" i="33" s="1"/>
  <c r="BJ256" i="33" s="1"/>
  <c r="BK256" i="33" s="1"/>
  <c r="BL256" i="33" s="1"/>
  <c r="BM256" i="33" s="1"/>
  <c r="BN256" i="33" s="1"/>
  <c r="BO256" i="33" s="1"/>
  <c r="BP256" i="33" s="1"/>
  <c r="BQ256" i="33" s="1"/>
  <c r="BR256" i="33" s="1"/>
  <c r="BS256" i="33" s="1"/>
  <c r="BT256" i="33" s="1"/>
  <c r="BU256" i="33" s="1"/>
  <c r="BV256" i="33" s="1"/>
  <c r="BW256" i="33" s="1"/>
  <c r="BX256" i="33" s="1"/>
  <c r="BY256" i="33" s="1"/>
  <c r="BZ256" i="33" s="1"/>
  <c r="CA256" i="33" s="1"/>
  <c r="CB256" i="33" s="1"/>
  <c r="CC256" i="33" s="1"/>
  <c r="CD256" i="33" s="1"/>
  <c r="CE256" i="33" s="1"/>
  <c r="CF256" i="33" s="1"/>
  <c r="J277" i="33"/>
  <c r="K277" i="33" s="1"/>
  <c r="L277" i="33" s="1"/>
  <c r="M277" i="33" s="1"/>
  <c r="N277" i="33" s="1"/>
  <c r="O277" i="33" s="1"/>
  <c r="P277" i="33" s="1"/>
  <c r="Q277" i="33" s="1"/>
  <c r="R277" i="33" s="1"/>
  <c r="S277" i="33" s="1"/>
  <c r="T277" i="33" s="1"/>
  <c r="U277" i="33" s="1"/>
  <c r="V277" i="33" s="1"/>
  <c r="W277" i="33" s="1"/>
  <c r="X277" i="33" s="1"/>
  <c r="Y277" i="33" s="1"/>
  <c r="Z277" i="33" s="1"/>
  <c r="AA277" i="33" s="1"/>
  <c r="AB277" i="33" s="1"/>
  <c r="AC277" i="33" s="1"/>
  <c r="AD277" i="33" s="1"/>
  <c r="AE277" i="33" s="1"/>
  <c r="AF277" i="33" s="1"/>
  <c r="AG277" i="33" s="1"/>
  <c r="AH277" i="33" s="1"/>
  <c r="AI277" i="33" s="1"/>
  <c r="AJ277" i="33" s="1"/>
  <c r="AK277" i="33" s="1"/>
  <c r="AL277" i="33" s="1"/>
  <c r="AM277" i="33" s="1"/>
  <c r="AN277" i="33" s="1"/>
  <c r="AO277" i="33" s="1"/>
  <c r="AP277" i="33" s="1"/>
  <c r="AQ277" i="33" s="1"/>
  <c r="AR277" i="33" s="1"/>
  <c r="AS277" i="33" s="1"/>
  <c r="AT277" i="33" s="1"/>
  <c r="AU277" i="33" s="1"/>
  <c r="AV277" i="33" s="1"/>
  <c r="AW277" i="33" s="1"/>
  <c r="AX277" i="33" s="1"/>
  <c r="AY277" i="33" s="1"/>
  <c r="AZ277" i="33" s="1"/>
  <c r="BA277" i="33" s="1"/>
  <c r="BB277" i="33" s="1"/>
  <c r="BC277" i="33" s="1"/>
  <c r="BD277" i="33" s="1"/>
  <c r="BE277" i="33" s="1"/>
  <c r="BF277" i="33" s="1"/>
  <c r="BG277" i="33" s="1"/>
  <c r="BH277" i="33" s="1"/>
  <c r="BI277" i="33" s="1"/>
  <c r="BJ277" i="33" s="1"/>
  <c r="BK277" i="33" s="1"/>
  <c r="BL277" i="33" s="1"/>
  <c r="BM277" i="33" s="1"/>
  <c r="BN277" i="33" s="1"/>
  <c r="BO277" i="33" s="1"/>
  <c r="BP277" i="33" s="1"/>
  <c r="BQ277" i="33" s="1"/>
  <c r="BR277" i="33" s="1"/>
  <c r="BS277" i="33" s="1"/>
  <c r="BT277" i="33" s="1"/>
  <c r="BU277" i="33" s="1"/>
  <c r="BV277" i="33" s="1"/>
  <c r="BW277" i="33" s="1"/>
  <c r="BX277" i="33" s="1"/>
  <c r="BY277" i="33" s="1"/>
  <c r="BZ277" i="33" s="1"/>
  <c r="CA277" i="33" s="1"/>
  <c r="CB277" i="33" s="1"/>
  <c r="CC277" i="33" s="1"/>
  <c r="CD277" i="33" s="1"/>
  <c r="CE277" i="33" s="1"/>
  <c r="CF277" i="33" s="1"/>
  <c r="J314" i="33"/>
  <c r="K314" i="33" s="1"/>
  <c r="L314" i="33" s="1"/>
  <c r="M314" i="33" s="1"/>
  <c r="N314" i="33" s="1"/>
  <c r="O314" i="33" s="1"/>
  <c r="P314" i="33" s="1"/>
  <c r="Q314" i="33" s="1"/>
  <c r="R314" i="33" s="1"/>
  <c r="S314" i="33" s="1"/>
  <c r="T314" i="33" s="1"/>
  <c r="U314" i="33" s="1"/>
  <c r="V314" i="33" s="1"/>
  <c r="W314" i="33" s="1"/>
  <c r="X314" i="33" s="1"/>
  <c r="Y314" i="33" s="1"/>
  <c r="Z314" i="33" s="1"/>
  <c r="AA314" i="33" s="1"/>
  <c r="AB314" i="33" s="1"/>
  <c r="AC314" i="33" s="1"/>
  <c r="AD314" i="33" s="1"/>
  <c r="AE314" i="33" s="1"/>
  <c r="AF314" i="33" s="1"/>
  <c r="AG314" i="33" s="1"/>
  <c r="AH314" i="33" s="1"/>
  <c r="AI314" i="33" s="1"/>
  <c r="AJ314" i="33" s="1"/>
  <c r="AK314" i="33" s="1"/>
  <c r="AL314" i="33" s="1"/>
  <c r="AM314" i="33" s="1"/>
  <c r="AN314" i="33" s="1"/>
  <c r="AO314" i="33" s="1"/>
  <c r="AP314" i="33" s="1"/>
  <c r="AQ314" i="33" s="1"/>
  <c r="AR314" i="33" s="1"/>
  <c r="AS314" i="33" s="1"/>
  <c r="AT314" i="33" s="1"/>
  <c r="AU314" i="33" s="1"/>
  <c r="AV314" i="33" s="1"/>
  <c r="AW314" i="33" s="1"/>
  <c r="AX314" i="33" s="1"/>
  <c r="AY314" i="33" s="1"/>
  <c r="AZ314" i="33" s="1"/>
  <c r="BA314" i="33" s="1"/>
  <c r="BB314" i="33" s="1"/>
  <c r="BC314" i="33" s="1"/>
  <c r="BD314" i="33" s="1"/>
  <c r="BE314" i="33" s="1"/>
  <c r="BF314" i="33" s="1"/>
  <c r="BG314" i="33" s="1"/>
  <c r="BH314" i="33" s="1"/>
  <c r="BI314" i="33" s="1"/>
  <c r="BJ314" i="33" s="1"/>
  <c r="BK314" i="33" s="1"/>
  <c r="BL314" i="33" s="1"/>
  <c r="BM314" i="33" s="1"/>
  <c r="BN314" i="33" s="1"/>
  <c r="BO314" i="33" s="1"/>
  <c r="BP314" i="33" s="1"/>
  <c r="BQ314" i="33" s="1"/>
  <c r="BR314" i="33" s="1"/>
  <c r="BS314" i="33" s="1"/>
  <c r="BT314" i="33" s="1"/>
  <c r="BU314" i="33" s="1"/>
  <c r="BV314" i="33" s="1"/>
  <c r="BW314" i="33" s="1"/>
  <c r="BX314" i="33" s="1"/>
  <c r="BY314" i="33" s="1"/>
  <c r="BZ314" i="33" s="1"/>
  <c r="CA314" i="33" s="1"/>
  <c r="CB314" i="33" s="1"/>
  <c r="CC314" i="33" s="1"/>
  <c r="CD314" i="33" s="1"/>
  <c r="CE314" i="33" s="1"/>
  <c r="CF314" i="33" s="1"/>
  <c r="J268" i="33"/>
  <c r="K268" i="33" s="1"/>
  <c r="L268" i="33" s="1"/>
  <c r="M268" i="33" s="1"/>
  <c r="N268" i="33" s="1"/>
  <c r="O268" i="33" s="1"/>
  <c r="P268" i="33" s="1"/>
  <c r="Q268" i="33" s="1"/>
  <c r="R268" i="33" s="1"/>
  <c r="S268" i="33" s="1"/>
  <c r="T268" i="33" s="1"/>
  <c r="U268" i="33" s="1"/>
  <c r="V268" i="33" s="1"/>
  <c r="W268" i="33" s="1"/>
  <c r="X268" i="33" s="1"/>
  <c r="Y268" i="33" s="1"/>
  <c r="Z268" i="33" s="1"/>
  <c r="AA268" i="33" s="1"/>
  <c r="AB268" i="33" s="1"/>
  <c r="AC268" i="33" s="1"/>
  <c r="AD268" i="33" s="1"/>
  <c r="AE268" i="33" s="1"/>
  <c r="AF268" i="33" s="1"/>
  <c r="AG268" i="33" s="1"/>
  <c r="AH268" i="33" s="1"/>
  <c r="AI268" i="33" s="1"/>
  <c r="AJ268" i="33" s="1"/>
  <c r="AK268" i="33" s="1"/>
  <c r="AL268" i="33" s="1"/>
  <c r="AM268" i="33" s="1"/>
  <c r="AN268" i="33" s="1"/>
  <c r="AO268" i="33" s="1"/>
  <c r="AP268" i="33" s="1"/>
  <c r="AQ268" i="33" s="1"/>
  <c r="AR268" i="33" s="1"/>
  <c r="AS268" i="33" s="1"/>
  <c r="AT268" i="33" s="1"/>
  <c r="AU268" i="33" s="1"/>
  <c r="AV268" i="33" s="1"/>
  <c r="AW268" i="33" s="1"/>
  <c r="AX268" i="33" s="1"/>
  <c r="AY268" i="33" s="1"/>
  <c r="AZ268" i="33" s="1"/>
  <c r="BA268" i="33" s="1"/>
  <c r="BB268" i="33" s="1"/>
  <c r="BC268" i="33" s="1"/>
  <c r="BD268" i="33" s="1"/>
  <c r="BE268" i="33" s="1"/>
  <c r="BF268" i="33" s="1"/>
  <c r="BG268" i="33" s="1"/>
  <c r="BH268" i="33" s="1"/>
  <c r="BI268" i="33" s="1"/>
  <c r="BJ268" i="33" s="1"/>
  <c r="BK268" i="33" s="1"/>
  <c r="BL268" i="33" s="1"/>
  <c r="BM268" i="33" s="1"/>
  <c r="BN268" i="33" s="1"/>
  <c r="BO268" i="33" s="1"/>
  <c r="BP268" i="33" s="1"/>
  <c r="BQ268" i="33" s="1"/>
  <c r="BR268" i="33" s="1"/>
  <c r="BS268" i="33" s="1"/>
  <c r="BT268" i="33" s="1"/>
  <c r="BU268" i="33" s="1"/>
  <c r="BV268" i="33" s="1"/>
  <c r="BW268" i="33" s="1"/>
  <c r="BX268" i="33" s="1"/>
  <c r="BY268" i="33" s="1"/>
  <c r="BZ268" i="33" s="1"/>
  <c r="CA268" i="33" s="1"/>
  <c r="CB268" i="33" s="1"/>
  <c r="CC268" i="33" s="1"/>
  <c r="CD268" i="33" s="1"/>
  <c r="CE268" i="33" s="1"/>
  <c r="CF268" i="33" s="1"/>
  <c r="J265" i="33"/>
  <c r="K265" i="33" s="1"/>
  <c r="L265" i="33" s="1"/>
  <c r="M265" i="33" s="1"/>
  <c r="N265" i="33" s="1"/>
  <c r="O265" i="33" s="1"/>
  <c r="P265" i="33" s="1"/>
  <c r="Q265" i="33" s="1"/>
  <c r="R265" i="33" s="1"/>
  <c r="S265" i="33" s="1"/>
  <c r="T265" i="33" s="1"/>
  <c r="U265" i="33" s="1"/>
  <c r="V265" i="33" s="1"/>
  <c r="W265" i="33" s="1"/>
  <c r="X265" i="33" s="1"/>
  <c r="Y265" i="33" s="1"/>
  <c r="Z265" i="33" s="1"/>
  <c r="AA265" i="33" s="1"/>
  <c r="AB265" i="33" s="1"/>
  <c r="AC265" i="33" s="1"/>
  <c r="AD265" i="33" s="1"/>
  <c r="AE265" i="33" s="1"/>
  <c r="AF265" i="33" s="1"/>
  <c r="AG265" i="33" s="1"/>
  <c r="AH265" i="33" s="1"/>
  <c r="AI265" i="33" s="1"/>
  <c r="AJ265" i="33" s="1"/>
  <c r="AK265" i="33" s="1"/>
  <c r="AL265" i="33" s="1"/>
  <c r="AM265" i="33" s="1"/>
  <c r="AN265" i="33" s="1"/>
  <c r="AO265" i="33" s="1"/>
  <c r="AP265" i="33" s="1"/>
  <c r="AQ265" i="33" s="1"/>
  <c r="AR265" i="33" s="1"/>
  <c r="AS265" i="33" s="1"/>
  <c r="AT265" i="33" s="1"/>
  <c r="AU265" i="33" s="1"/>
  <c r="AV265" i="33" s="1"/>
  <c r="AW265" i="33" s="1"/>
  <c r="AX265" i="33" s="1"/>
  <c r="AY265" i="33" s="1"/>
  <c r="AZ265" i="33" s="1"/>
  <c r="BA265" i="33" s="1"/>
  <c r="BB265" i="33" s="1"/>
  <c r="BC265" i="33" s="1"/>
  <c r="BD265" i="33" s="1"/>
  <c r="BE265" i="33" s="1"/>
  <c r="BF265" i="33" s="1"/>
  <c r="BG265" i="33" s="1"/>
  <c r="BH265" i="33" s="1"/>
  <c r="BI265" i="33" s="1"/>
  <c r="BJ265" i="33" s="1"/>
  <c r="BK265" i="33" s="1"/>
  <c r="BL265" i="33" s="1"/>
  <c r="BM265" i="33" s="1"/>
  <c r="BN265" i="33" s="1"/>
  <c r="BO265" i="33" s="1"/>
  <c r="BP265" i="33" s="1"/>
  <c r="BQ265" i="33" s="1"/>
  <c r="BR265" i="33" s="1"/>
  <c r="BS265" i="33" s="1"/>
  <c r="BT265" i="33" s="1"/>
  <c r="BU265" i="33" s="1"/>
  <c r="BV265" i="33" s="1"/>
  <c r="BW265" i="33" s="1"/>
  <c r="BX265" i="33" s="1"/>
  <c r="BY265" i="33" s="1"/>
  <c r="BZ265" i="33" s="1"/>
  <c r="CA265" i="33" s="1"/>
  <c r="CB265" i="33" s="1"/>
  <c r="CC265" i="33" s="1"/>
  <c r="CD265" i="33" s="1"/>
  <c r="CE265" i="33" s="1"/>
  <c r="CF265" i="33" s="1"/>
  <c r="J227" i="33"/>
  <c r="K227" i="33" s="1"/>
  <c r="L227" i="33" s="1"/>
  <c r="M227" i="33" s="1"/>
  <c r="N227" i="33" s="1"/>
  <c r="O227" i="33" s="1"/>
  <c r="P227" i="33" s="1"/>
  <c r="Q227" i="33" s="1"/>
  <c r="R227" i="33" s="1"/>
  <c r="S227" i="33" s="1"/>
  <c r="T227" i="33" s="1"/>
  <c r="U227" i="33" s="1"/>
  <c r="V227" i="33" s="1"/>
  <c r="W227" i="33" s="1"/>
  <c r="X227" i="33" s="1"/>
  <c r="Y227" i="33" s="1"/>
  <c r="Z227" i="33" s="1"/>
  <c r="AA227" i="33" s="1"/>
  <c r="AB227" i="33" s="1"/>
  <c r="AC227" i="33" s="1"/>
  <c r="AD227" i="33" s="1"/>
  <c r="AE227" i="33" s="1"/>
  <c r="AF227" i="33" s="1"/>
  <c r="AG227" i="33" s="1"/>
  <c r="AH227" i="33" s="1"/>
  <c r="AI227" i="33" s="1"/>
  <c r="AJ227" i="33" s="1"/>
  <c r="AK227" i="33" s="1"/>
  <c r="AL227" i="33" s="1"/>
  <c r="AM227" i="33" s="1"/>
  <c r="AN227" i="33" s="1"/>
  <c r="AO227" i="33" s="1"/>
  <c r="AP227" i="33" s="1"/>
  <c r="AQ227" i="33" s="1"/>
  <c r="AR227" i="33" s="1"/>
  <c r="AS227" i="33" s="1"/>
  <c r="AT227" i="33" s="1"/>
  <c r="AU227" i="33" s="1"/>
  <c r="AV227" i="33" s="1"/>
  <c r="AW227" i="33" s="1"/>
  <c r="AX227" i="33" s="1"/>
  <c r="AY227" i="33" s="1"/>
  <c r="AZ227" i="33" s="1"/>
  <c r="BA227" i="33" s="1"/>
  <c r="BB227" i="33" s="1"/>
  <c r="BC227" i="33" s="1"/>
  <c r="BD227" i="33" s="1"/>
  <c r="BE227" i="33" s="1"/>
  <c r="BF227" i="33" s="1"/>
  <c r="BG227" i="33" s="1"/>
  <c r="BH227" i="33" s="1"/>
  <c r="BI227" i="33" s="1"/>
  <c r="BJ227" i="33" s="1"/>
  <c r="BK227" i="33" s="1"/>
  <c r="BL227" i="33" s="1"/>
  <c r="BM227" i="33" s="1"/>
  <c r="BN227" i="33" s="1"/>
  <c r="BO227" i="33" s="1"/>
  <c r="BP227" i="33" s="1"/>
  <c r="BQ227" i="33" s="1"/>
  <c r="BR227" i="33" s="1"/>
  <c r="BS227" i="33" s="1"/>
  <c r="BT227" i="33" s="1"/>
  <c r="BU227" i="33" s="1"/>
  <c r="BV227" i="33" s="1"/>
  <c r="BW227" i="33" s="1"/>
  <c r="BX227" i="33" s="1"/>
  <c r="BY227" i="33" s="1"/>
  <c r="BZ227" i="33" s="1"/>
  <c r="CA227" i="33" s="1"/>
  <c r="CB227" i="33" s="1"/>
  <c r="CC227" i="33" s="1"/>
  <c r="CD227" i="33" s="1"/>
  <c r="CE227" i="33" s="1"/>
  <c r="CF227" i="33" s="1"/>
  <c r="J313" i="33"/>
  <c r="K313" i="33" s="1"/>
  <c r="L313" i="33" s="1"/>
  <c r="M313" i="33" s="1"/>
  <c r="N313" i="33" s="1"/>
  <c r="O313" i="33" s="1"/>
  <c r="P313" i="33" s="1"/>
  <c r="Q313" i="33" s="1"/>
  <c r="R313" i="33" s="1"/>
  <c r="S313" i="33" s="1"/>
  <c r="T313" i="33" s="1"/>
  <c r="U313" i="33" s="1"/>
  <c r="V313" i="33" s="1"/>
  <c r="W313" i="33" s="1"/>
  <c r="X313" i="33" s="1"/>
  <c r="Y313" i="33" s="1"/>
  <c r="Z313" i="33" s="1"/>
  <c r="AA313" i="33" s="1"/>
  <c r="AB313" i="33" s="1"/>
  <c r="AC313" i="33" s="1"/>
  <c r="AD313" i="33" s="1"/>
  <c r="AE313" i="33" s="1"/>
  <c r="AF313" i="33" s="1"/>
  <c r="AG313" i="33" s="1"/>
  <c r="AH313" i="33" s="1"/>
  <c r="AI313" i="33" s="1"/>
  <c r="AJ313" i="33" s="1"/>
  <c r="AK313" i="33" s="1"/>
  <c r="AL313" i="33" s="1"/>
  <c r="AM313" i="33" s="1"/>
  <c r="AN313" i="33" s="1"/>
  <c r="AO313" i="33" s="1"/>
  <c r="AP313" i="33" s="1"/>
  <c r="AQ313" i="33" s="1"/>
  <c r="AR313" i="33" s="1"/>
  <c r="AS313" i="33" s="1"/>
  <c r="AT313" i="33" s="1"/>
  <c r="AU313" i="33" s="1"/>
  <c r="AV313" i="33" s="1"/>
  <c r="AW313" i="33" s="1"/>
  <c r="AX313" i="33" s="1"/>
  <c r="AY313" i="33" s="1"/>
  <c r="AZ313" i="33" s="1"/>
  <c r="BA313" i="33" s="1"/>
  <c r="BB313" i="33" s="1"/>
  <c r="BC313" i="33" s="1"/>
  <c r="BD313" i="33" s="1"/>
  <c r="BE313" i="33" s="1"/>
  <c r="BF313" i="33" s="1"/>
  <c r="BG313" i="33" s="1"/>
  <c r="BH313" i="33" s="1"/>
  <c r="BI313" i="33" s="1"/>
  <c r="BJ313" i="33" s="1"/>
  <c r="BK313" i="33" s="1"/>
  <c r="BL313" i="33" s="1"/>
  <c r="BM313" i="33" s="1"/>
  <c r="BN313" i="33" s="1"/>
  <c r="BO313" i="33" s="1"/>
  <c r="BP313" i="33" s="1"/>
  <c r="BQ313" i="33" s="1"/>
  <c r="BR313" i="33" s="1"/>
  <c r="BS313" i="33" s="1"/>
  <c r="BT313" i="33" s="1"/>
  <c r="BU313" i="33" s="1"/>
  <c r="BV313" i="33" s="1"/>
  <c r="BW313" i="33" s="1"/>
  <c r="BX313" i="33" s="1"/>
  <c r="BY313" i="33" s="1"/>
  <c r="BZ313" i="33" s="1"/>
  <c r="CA313" i="33" s="1"/>
  <c r="CB313" i="33" s="1"/>
  <c r="CC313" i="33" s="1"/>
  <c r="CD313" i="33" s="1"/>
  <c r="CE313" i="33" s="1"/>
  <c r="CF313" i="33" s="1"/>
  <c r="J269" i="33"/>
  <c r="K269" i="33" s="1"/>
  <c r="L269" i="33" s="1"/>
  <c r="M269" i="33" s="1"/>
  <c r="N269" i="33" s="1"/>
  <c r="O269" i="33" s="1"/>
  <c r="P269" i="33" s="1"/>
  <c r="Q269" i="33" s="1"/>
  <c r="R269" i="33" s="1"/>
  <c r="S269" i="33" s="1"/>
  <c r="T269" i="33" s="1"/>
  <c r="U269" i="33" s="1"/>
  <c r="V269" i="33" s="1"/>
  <c r="W269" i="33" s="1"/>
  <c r="X269" i="33" s="1"/>
  <c r="Y269" i="33" s="1"/>
  <c r="Z269" i="33" s="1"/>
  <c r="AA269" i="33" s="1"/>
  <c r="AB269" i="33" s="1"/>
  <c r="AC269" i="33" s="1"/>
  <c r="AD269" i="33" s="1"/>
  <c r="AE269" i="33" s="1"/>
  <c r="AF269" i="33" s="1"/>
  <c r="AG269" i="33" s="1"/>
  <c r="AH269" i="33" s="1"/>
  <c r="AI269" i="33" s="1"/>
  <c r="AJ269" i="33" s="1"/>
  <c r="AK269" i="33" s="1"/>
  <c r="AL269" i="33" s="1"/>
  <c r="AM269" i="33" s="1"/>
  <c r="AN269" i="33" s="1"/>
  <c r="AO269" i="33" s="1"/>
  <c r="AP269" i="33" s="1"/>
  <c r="AQ269" i="33" s="1"/>
  <c r="AR269" i="33" s="1"/>
  <c r="AS269" i="33" s="1"/>
  <c r="AT269" i="33" s="1"/>
  <c r="AU269" i="33" s="1"/>
  <c r="AV269" i="33" s="1"/>
  <c r="AW269" i="33" s="1"/>
  <c r="AX269" i="33" s="1"/>
  <c r="AY269" i="33" s="1"/>
  <c r="AZ269" i="33" s="1"/>
  <c r="BA269" i="33" s="1"/>
  <c r="BB269" i="33" s="1"/>
  <c r="BC269" i="33" s="1"/>
  <c r="BD269" i="33" s="1"/>
  <c r="BE269" i="33" s="1"/>
  <c r="BF269" i="33" s="1"/>
  <c r="BG269" i="33" s="1"/>
  <c r="BH269" i="33" s="1"/>
  <c r="BI269" i="33" s="1"/>
  <c r="BJ269" i="33" s="1"/>
  <c r="BK269" i="33" s="1"/>
  <c r="BL269" i="33" s="1"/>
  <c r="BM269" i="33" s="1"/>
  <c r="BN269" i="33" s="1"/>
  <c r="BO269" i="33" s="1"/>
  <c r="BP269" i="33" s="1"/>
  <c r="BQ269" i="33" s="1"/>
  <c r="BR269" i="33" s="1"/>
  <c r="BS269" i="33" s="1"/>
  <c r="BT269" i="33" s="1"/>
  <c r="BU269" i="33" s="1"/>
  <c r="BV269" i="33" s="1"/>
  <c r="BW269" i="33" s="1"/>
  <c r="BX269" i="33" s="1"/>
  <c r="BY269" i="33" s="1"/>
  <c r="BZ269" i="33" s="1"/>
  <c r="CA269" i="33" s="1"/>
  <c r="CB269" i="33" s="1"/>
  <c r="CC269" i="33" s="1"/>
  <c r="CD269" i="33" s="1"/>
  <c r="CE269" i="33" s="1"/>
  <c r="CF269" i="33" s="1"/>
  <c r="J273" i="33"/>
  <c r="K273" i="33" s="1"/>
  <c r="L273" i="33" s="1"/>
  <c r="M273" i="33" s="1"/>
  <c r="N273" i="33" s="1"/>
  <c r="O273" i="33" s="1"/>
  <c r="P273" i="33" s="1"/>
  <c r="Q273" i="33" s="1"/>
  <c r="R273" i="33" s="1"/>
  <c r="S273" i="33" s="1"/>
  <c r="T273" i="33" s="1"/>
  <c r="U273" i="33" s="1"/>
  <c r="V273" i="33" s="1"/>
  <c r="W273" i="33" s="1"/>
  <c r="X273" i="33" s="1"/>
  <c r="Y273" i="33" s="1"/>
  <c r="Z273" i="33" s="1"/>
  <c r="AA273" i="33" s="1"/>
  <c r="AB273" i="33" s="1"/>
  <c r="AC273" i="33" s="1"/>
  <c r="AD273" i="33" s="1"/>
  <c r="AE273" i="33" s="1"/>
  <c r="AF273" i="33" s="1"/>
  <c r="AG273" i="33" s="1"/>
  <c r="AH273" i="33" s="1"/>
  <c r="AI273" i="33" s="1"/>
  <c r="AJ273" i="33" s="1"/>
  <c r="AK273" i="33" s="1"/>
  <c r="AL273" i="33" s="1"/>
  <c r="AM273" i="33" s="1"/>
  <c r="AN273" i="33" s="1"/>
  <c r="AO273" i="33" s="1"/>
  <c r="AP273" i="33" s="1"/>
  <c r="AQ273" i="33" s="1"/>
  <c r="AR273" i="33" s="1"/>
  <c r="AS273" i="33" s="1"/>
  <c r="AT273" i="33" s="1"/>
  <c r="AU273" i="33" s="1"/>
  <c r="AV273" i="33" s="1"/>
  <c r="AW273" i="33" s="1"/>
  <c r="AX273" i="33" s="1"/>
  <c r="AY273" i="33" s="1"/>
  <c r="AZ273" i="33" s="1"/>
  <c r="BA273" i="33" s="1"/>
  <c r="BB273" i="33" s="1"/>
  <c r="BC273" i="33" s="1"/>
  <c r="BD273" i="33" s="1"/>
  <c r="BE273" i="33" s="1"/>
  <c r="BF273" i="33" s="1"/>
  <c r="BG273" i="33" s="1"/>
  <c r="BH273" i="33" s="1"/>
  <c r="BI273" i="33" s="1"/>
  <c r="BJ273" i="33" s="1"/>
  <c r="BK273" i="33" s="1"/>
  <c r="BL273" i="33" s="1"/>
  <c r="BM273" i="33" s="1"/>
  <c r="BN273" i="33" s="1"/>
  <c r="BO273" i="33" s="1"/>
  <c r="BP273" i="33" s="1"/>
  <c r="BQ273" i="33" s="1"/>
  <c r="BR273" i="33" s="1"/>
  <c r="BS273" i="33" s="1"/>
  <c r="BT273" i="33" s="1"/>
  <c r="BU273" i="33" s="1"/>
  <c r="BV273" i="33" s="1"/>
  <c r="BW273" i="33" s="1"/>
  <c r="BX273" i="33" s="1"/>
  <c r="BY273" i="33" s="1"/>
  <c r="BZ273" i="33" s="1"/>
  <c r="CA273" i="33" s="1"/>
  <c r="CB273" i="33" s="1"/>
  <c r="CC273" i="33" s="1"/>
  <c r="CD273" i="33" s="1"/>
  <c r="CE273" i="33" s="1"/>
  <c r="CF273" i="33" s="1"/>
  <c r="J306" i="33"/>
  <c r="K306" i="33" s="1"/>
  <c r="L306" i="33" s="1"/>
  <c r="M306" i="33" s="1"/>
  <c r="N306" i="33" s="1"/>
  <c r="O306" i="33" s="1"/>
  <c r="P306" i="33" s="1"/>
  <c r="Q306" i="33" s="1"/>
  <c r="R306" i="33" s="1"/>
  <c r="S306" i="33" s="1"/>
  <c r="T306" i="33" s="1"/>
  <c r="U306" i="33" s="1"/>
  <c r="V306" i="33" s="1"/>
  <c r="W306" i="33" s="1"/>
  <c r="X306" i="33" s="1"/>
  <c r="Y306" i="33" s="1"/>
  <c r="Z306" i="33" s="1"/>
  <c r="AA306" i="33" s="1"/>
  <c r="AB306" i="33" s="1"/>
  <c r="AC306" i="33" s="1"/>
  <c r="AD306" i="33" s="1"/>
  <c r="AE306" i="33" s="1"/>
  <c r="AF306" i="33" s="1"/>
  <c r="AG306" i="33" s="1"/>
  <c r="AH306" i="33" s="1"/>
  <c r="AI306" i="33" s="1"/>
  <c r="AJ306" i="33" s="1"/>
  <c r="AK306" i="33" s="1"/>
  <c r="AL306" i="33" s="1"/>
  <c r="AM306" i="33" s="1"/>
  <c r="AN306" i="33" s="1"/>
  <c r="AO306" i="33" s="1"/>
  <c r="AP306" i="33" s="1"/>
  <c r="AQ306" i="33" s="1"/>
  <c r="AR306" i="33" s="1"/>
  <c r="AS306" i="33" s="1"/>
  <c r="AT306" i="33" s="1"/>
  <c r="AU306" i="33" s="1"/>
  <c r="AV306" i="33" s="1"/>
  <c r="AW306" i="33" s="1"/>
  <c r="AX306" i="33" s="1"/>
  <c r="AY306" i="33" s="1"/>
  <c r="AZ306" i="33" s="1"/>
  <c r="BA306" i="33" s="1"/>
  <c r="BB306" i="33" s="1"/>
  <c r="BC306" i="33" s="1"/>
  <c r="BD306" i="33" s="1"/>
  <c r="BE306" i="33" s="1"/>
  <c r="BF306" i="33" s="1"/>
  <c r="BG306" i="33" s="1"/>
  <c r="BH306" i="33" s="1"/>
  <c r="BI306" i="33" s="1"/>
  <c r="BJ306" i="33" s="1"/>
  <c r="BK306" i="33" s="1"/>
  <c r="BL306" i="33" s="1"/>
  <c r="BM306" i="33" s="1"/>
  <c r="BN306" i="33" s="1"/>
  <c r="BO306" i="33" s="1"/>
  <c r="BP306" i="33" s="1"/>
  <c r="BQ306" i="33" s="1"/>
  <c r="BR306" i="33" s="1"/>
  <c r="BS306" i="33" s="1"/>
  <c r="BT306" i="33" s="1"/>
  <c r="BU306" i="33" s="1"/>
  <c r="BV306" i="33" s="1"/>
  <c r="BW306" i="33" s="1"/>
  <c r="BX306" i="33" s="1"/>
  <c r="BY306" i="33" s="1"/>
  <c r="BZ306" i="33" s="1"/>
  <c r="CA306" i="33" s="1"/>
  <c r="CB306" i="33" s="1"/>
  <c r="CC306" i="33" s="1"/>
  <c r="CD306" i="33" s="1"/>
  <c r="CE306" i="33" s="1"/>
  <c r="CF306" i="33" s="1"/>
  <c r="J253" i="33"/>
  <c r="K253" i="33" s="1"/>
  <c r="L253" i="33" s="1"/>
  <c r="M253" i="33" s="1"/>
  <c r="N253" i="33" s="1"/>
  <c r="O253" i="33" s="1"/>
  <c r="P253" i="33" s="1"/>
  <c r="Q253" i="33" s="1"/>
  <c r="R253" i="33" s="1"/>
  <c r="S253" i="33" s="1"/>
  <c r="T253" i="33" s="1"/>
  <c r="U253" i="33" s="1"/>
  <c r="V253" i="33" s="1"/>
  <c r="W253" i="33" s="1"/>
  <c r="X253" i="33" s="1"/>
  <c r="Y253" i="33" s="1"/>
  <c r="Z253" i="33" s="1"/>
  <c r="AA253" i="33" s="1"/>
  <c r="AB253" i="33" s="1"/>
  <c r="AC253" i="33" s="1"/>
  <c r="AD253" i="33" s="1"/>
  <c r="AE253" i="33" s="1"/>
  <c r="AF253" i="33" s="1"/>
  <c r="AG253" i="33" s="1"/>
  <c r="AH253" i="33" s="1"/>
  <c r="AI253" i="33" s="1"/>
  <c r="AJ253" i="33" s="1"/>
  <c r="AK253" i="33" s="1"/>
  <c r="AL253" i="33" s="1"/>
  <c r="AM253" i="33" s="1"/>
  <c r="AN253" i="33" s="1"/>
  <c r="AO253" i="33" s="1"/>
  <c r="AP253" i="33" s="1"/>
  <c r="AQ253" i="33" s="1"/>
  <c r="AR253" i="33" s="1"/>
  <c r="AS253" i="33" s="1"/>
  <c r="AT253" i="33" s="1"/>
  <c r="AU253" i="33" s="1"/>
  <c r="AV253" i="33" s="1"/>
  <c r="AW253" i="33" s="1"/>
  <c r="AX253" i="33" s="1"/>
  <c r="AY253" i="33" s="1"/>
  <c r="AZ253" i="33" s="1"/>
  <c r="BA253" i="33" s="1"/>
  <c r="BB253" i="33" s="1"/>
  <c r="BC253" i="33" s="1"/>
  <c r="BD253" i="33" s="1"/>
  <c r="BE253" i="33" s="1"/>
  <c r="BF253" i="33" s="1"/>
  <c r="BG253" i="33" s="1"/>
  <c r="BH253" i="33" s="1"/>
  <c r="BI253" i="33" s="1"/>
  <c r="BJ253" i="33" s="1"/>
  <c r="BK253" i="33" s="1"/>
  <c r="BL253" i="33" s="1"/>
  <c r="BM253" i="33" s="1"/>
  <c r="BN253" i="33" s="1"/>
  <c r="BO253" i="33" s="1"/>
  <c r="BP253" i="33" s="1"/>
  <c r="BQ253" i="33" s="1"/>
  <c r="BR253" i="33" s="1"/>
  <c r="BS253" i="33" s="1"/>
  <c r="BT253" i="33" s="1"/>
  <c r="BU253" i="33" s="1"/>
  <c r="BV253" i="33" s="1"/>
  <c r="BW253" i="33" s="1"/>
  <c r="BX253" i="33" s="1"/>
  <c r="BY253" i="33" s="1"/>
  <c r="BZ253" i="33" s="1"/>
  <c r="CA253" i="33" s="1"/>
  <c r="CB253" i="33" s="1"/>
  <c r="CC253" i="33" s="1"/>
  <c r="CD253" i="33" s="1"/>
  <c r="CE253" i="33" s="1"/>
  <c r="CF253" i="33" s="1"/>
  <c r="J230" i="33"/>
  <c r="K230" i="33" s="1"/>
  <c r="L230" i="33" s="1"/>
  <c r="M230" i="33" s="1"/>
  <c r="N230" i="33" s="1"/>
  <c r="O230" i="33" s="1"/>
  <c r="P230" i="33" s="1"/>
  <c r="Q230" i="33" s="1"/>
  <c r="R230" i="33" s="1"/>
  <c r="S230" i="33" s="1"/>
  <c r="T230" i="33" s="1"/>
  <c r="U230" i="33" s="1"/>
  <c r="V230" i="33" s="1"/>
  <c r="W230" i="33" s="1"/>
  <c r="X230" i="33" s="1"/>
  <c r="Y230" i="33" s="1"/>
  <c r="Z230" i="33" s="1"/>
  <c r="AA230" i="33" s="1"/>
  <c r="AB230" i="33" s="1"/>
  <c r="AC230" i="33" s="1"/>
  <c r="AD230" i="33" s="1"/>
  <c r="AE230" i="33" s="1"/>
  <c r="AF230" i="33" s="1"/>
  <c r="AG230" i="33" s="1"/>
  <c r="AH230" i="33" s="1"/>
  <c r="AI230" i="33" s="1"/>
  <c r="AJ230" i="33" s="1"/>
  <c r="AK230" i="33" s="1"/>
  <c r="AL230" i="33" s="1"/>
  <c r="AM230" i="33" s="1"/>
  <c r="AN230" i="33" s="1"/>
  <c r="AO230" i="33" s="1"/>
  <c r="AP230" i="33" s="1"/>
  <c r="AQ230" i="33" s="1"/>
  <c r="AR230" i="33" s="1"/>
  <c r="AS230" i="33" s="1"/>
  <c r="AT230" i="33" s="1"/>
  <c r="AU230" i="33" s="1"/>
  <c r="AV230" i="33" s="1"/>
  <c r="AW230" i="33" s="1"/>
  <c r="AX230" i="33" s="1"/>
  <c r="AY230" i="33" s="1"/>
  <c r="AZ230" i="33" s="1"/>
  <c r="BA230" i="33" s="1"/>
  <c r="BB230" i="33" s="1"/>
  <c r="BC230" i="33" s="1"/>
  <c r="BD230" i="33" s="1"/>
  <c r="BE230" i="33" s="1"/>
  <c r="BF230" i="33" s="1"/>
  <c r="BG230" i="33" s="1"/>
  <c r="BH230" i="33" s="1"/>
  <c r="BI230" i="33" s="1"/>
  <c r="BJ230" i="33" s="1"/>
  <c r="BK230" i="33" s="1"/>
  <c r="BL230" i="33" s="1"/>
  <c r="BM230" i="33" s="1"/>
  <c r="BN230" i="33" s="1"/>
  <c r="BO230" i="33" s="1"/>
  <c r="BP230" i="33" s="1"/>
  <c r="BQ230" i="33" s="1"/>
  <c r="BR230" i="33" s="1"/>
  <c r="BS230" i="33" s="1"/>
  <c r="BT230" i="33" s="1"/>
  <c r="BU230" i="33" s="1"/>
  <c r="BV230" i="33" s="1"/>
  <c r="BW230" i="33" s="1"/>
  <c r="BX230" i="33" s="1"/>
  <c r="BY230" i="33" s="1"/>
  <c r="BZ230" i="33" s="1"/>
  <c r="CA230" i="33" s="1"/>
  <c r="CB230" i="33" s="1"/>
  <c r="CC230" i="33" s="1"/>
  <c r="CD230" i="33" s="1"/>
  <c r="CE230" i="33" s="1"/>
  <c r="CF230" i="33" s="1"/>
  <c r="J251" i="33"/>
  <c r="K251" i="33" s="1"/>
  <c r="L251" i="33" s="1"/>
  <c r="M251" i="33" s="1"/>
  <c r="N251" i="33" s="1"/>
  <c r="O251" i="33" s="1"/>
  <c r="P251" i="33" s="1"/>
  <c r="Q251" i="33" s="1"/>
  <c r="R251" i="33" s="1"/>
  <c r="S251" i="33" s="1"/>
  <c r="T251" i="33" s="1"/>
  <c r="U251" i="33" s="1"/>
  <c r="V251" i="33" s="1"/>
  <c r="W251" i="33" s="1"/>
  <c r="X251" i="33" s="1"/>
  <c r="Y251" i="33" s="1"/>
  <c r="Z251" i="33" s="1"/>
  <c r="AA251" i="33" s="1"/>
  <c r="AB251" i="33" s="1"/>
  <c r="AC251" i="33" s="1"/>
  <c r="AD251" i="33" s="1"/>
  <c r="AE251" i="33" s="1"/>
  <c r="AF251" i="33" s="1"/>
  <c r="AG251" i="33" s="1"/>
  <c r="AH251" i="33" s="1"/>
  <c r="AI251" i="33" s="1"/>
  <c r="AJ251" i="33" s="1"/>
  <c r="AK251" i="33" s="1"/>
  <c r="AL251" i="33" s="1"/>
  <c r="AM251" i="33" s="1"/>
  <c r="AN251" i="33" s="1"/>
  <c r="AO251" i="33" s="1"/>
  <c r="AP251" i="33" s="1"/>
  <c r="AQ251" i="33" s="1"/>
  <c r="AR251" i="33" s="1"/>
  <c r="AS251" i="33" s="1"/>
  <c r="AT251" i="33" s="1"/>
  <c r="AU251" i="33" s="1"/>
  <c r="AV251" i="33" s="1"/>
  <c r="AW251" i="33" s="1"/>
  <c r="AX251" i="33" s="1"/>
  <c r="AY251" i="33" s="1"/>
  <c r="AZ251" i="33" s="1"/>
  <c r="BA251" i="33" s="1"/>
  <c r="BB251" i="33" s="1"/>
  <c r="BC251" i="33" s="1"/>
  <c r="BD251" i="33" s="1"/>
  <c r="BE251" i="33" s="1"/>
  <c r="BF251" i="33" s="1"/>
  <c r="BG251" i="33" s="1"/>
  <c r="BH251" i="33" s="1"/>
  <c r="BI251" i="33" s="1"/>
  <c r="BJ251" i="33" s="1"/>
  <c r="BK251" i="33" s="1"/>
  <c r="BL251" i="33" s="1"/>
  <c r="BM251" i="33" s="1"/>
  <c r="BN251" i="33" s="1"/>
  <c r="BO251" i="33" s="1"/>
  <c r="BP251" i="33" s="1"/>
  <c r="BQ251" i="33" s="1"/>
  <c r="BR251" i="33" s="1"/>
  <c r="BS251" i="33" s="1"/>
  <c r="BT251" i="33" s="1"/>
  <c r="BU251" i="33" s="1"/>
  <c r="BV251" i="33" s="1"/>
  <c r="BW251" i="33" s="1"/>
  <c r="BX251" i="33" s="1"/>
  <c r="BY251" i="33" s="1"/>
  <c r="BZ251" i="33" s="1"/>
  <c r="CA251" i="33" s="1"/>
  <c r="CB251" i="33" s="1"/>
  <c r="CC251" i="33" s="1"/>
  <c r="CD251" i="33" s="1"/>
  <c r="CE251" i="33" s="1"/>
  <c r="CF251" i="33" s="1"/>
  <c r="J308" i="33"/>
  <c r="K308" i="33" s="1"/>
  <c r="L308" i="33" s="1"/>
  <c r="M308" i="33" s="1"/>
  <c r="N308" i="33" s="1"/>
  <c r="O308" i="33" s="1"/>
  <c r="P308" i="33" s="1"/>
  <c r="Q308" i="33" s="1"/>
  <c r="R308" i="33" s="1"/>
  <c r="S308" i="33" s="1"/>
  <c r="T308" i="33" s="1"/>
  <c r="U308" i="33" s="1"/>
  <c r="V308" i="33" s="1"/>
  <c r="W308" i="33" s="1"/>
  <c r="X308" i="33" s="1"/>
  <c r="Y308" i="33" s="1"/>
  <c r="Z308" i="33" s="1"/>
  <c r="AA308" i="33" s="1"/>
  <c r="AB308" i="33" s="1"/>
  <c r="AC308" i="33" s="1"/>
  <c r="AD308" i="33" s="1"/>
  <c r="AE308" i="33" s="1"/>
  <c r="AF308" i="33" s="1"/>
  <c r="AG308" i="33" s="1"/>
  <c r="AH308" i="33" s="1"/>
  <c r="AI308" i="33" s="1"/>
  <c r="AJ308" i="33" s="1"/>
  <c r="AK308" i="33" s="1"/>
  <c r="AL308" i="33" s="1"/>
  <c r="AM308" i="33" s="1"/>
  <c r="AN308" i="33" s="1"/>
  <c r="AO308" i="33" s="1"/>
  <c r="AP308" i="33" s="1"/>
  <c r="AQ308" i="33" s="1"/>
  <c r="AR308" i="33" s="1"/>
  <c r="AS308" i="33" s="1"/>
  <c r="AT308" i="33" s="1"/>
  <c r="AU308" i="33" s="1"/>
  <c r="AV308" i="33" s="1"/>
  <c r="AW308" i="33" s="1"/>
  <c r="AX308" i="33" s="1"/>
  <c r="AY308" i="33" s="1"/>
  <c r="AZ308" i="33" s="1"/>
  <c r="BA308" i="33" s="1"/>
  <c r="BB308" i="33" s="1"/>
  <c r="BC308" i="33" s="1"/>
  <c r="BD308" i="33" s="1"/>
  <c r="BE308" i="33" s="1"/>
  <c r="BF308" i="33" s="1"/>
  <c r="BG308" i="33" s="1"/>
  <c r="BH308" i="33" s="1"/>
  <c r="BI308" i="33" s="1"/>
  <c r="BJ308" i="33" s="1"/>
  <c r="BK308" i="33" s="1"/>
  <c r="BL308" i="33" s="1"/>
  <c r="BM308" i="33" s="1"/>
  <c r="BN308" i="33" s="1"/>
  <c r="BO308" i="33" s="1"/>
  <c r="BP308" i="33" s="1"/>
  <c r="BQ308" i="33" s="1"/>
  <c r="BR308" i="33" s="1"/>
  <c r="BS308" i="33" s="1"/>
  <c r="BT308" i="33" s="1"/>
  <c r="BU308" i="33" s="1"/>
  <c r="BV308" i="33" s="1"/>
  <c r="BW308" i="33" s="1"/>
  <c r="BX308" i="33" s="1"/>
  <c r="BY308" i="33" s="1"/>
  <c r="BZ308" i="33" s="1"/>
  <c r="CA308" i="33" s="1"/>
  <c r="CB308" i="33" s="1"/>
  <c r="CC308" i="33" s="1"/>
  <c r="CD308" i="33" s="1"/>
  <c r="CE308" i="33" s="1"/>
  <c r="CF308" i="33" s="1"/>
  <c r="J248" i="33"/>
  <c r="K248" i="33" s="1"/>
  <c r="L248" i="33" s="1"/>
  <c r="M248" i="33" s="1"/>
  <c r="N248" i="33" s="1"/>
  <c r="O248" i="33" s="1"/>
  <c r="P248" i="33" s="1"/>
  <c r="Q248" i="33" s="1"/>
  <c r="R248" i="33" s="1"/>
  <c r="S248" i="33" s="1"/>
  <c r="T248" i="33" s="1"/>
  <c r="U248" i="33" s="1"/>
  <c r="V248" i="33" s="1"/>
  <c r="W248" i="33" s="1"/>
  <c r="X248" i="33" s="1"/>
  <c r="Y248" i="33" s="1"/>
  <c r="Z248" i="33" s="1"/>
  <c r="AA248" i="33" s="1"/>
  <c r="AB248" i="33" s="1"/>
  <c r="AC248" i="33" s="1"/>
  <c r="AD248" i="33" s="1"/>
  <c r="AE248" i="33" s="1"/>
  <c r="AF248" i="33" s="1"/>
  <c r="AG248" i="33" s="1"/>
  <c r="AH248" i="33" s="1"/>
  <c r="AI248" i="33" s="1"/>
  <c r="AJ248" i="33" s="1"/>
  <c r="AK248" i="33" s="1"/>
  <c r="AL248" i="33" s="1"/>
  <c r="AM248" i="33" s="1"/>
  <c r="AN248" i="33" s="1"/>
  <c r="AO248" i="33" s="1"/>
  <c r="AP248" i="33" s="1"/>
  <c r="AQ248" i="33" s="1"/>
  <c r="AR248" i="33" s="1"/>
  <c r="AS248" i="33" s="1"/>
  <c r="AT248" i="33" s="1"/>
  <c r="AU248" i="33" s="1"/>
  <c r="AV248" i="33" s="1"/>
  <c r="AW248" i="33" s="1"/>
  <c r="AX248" i="33" s="1"/>
  <c r="AY248" i="33" s="1"/>
  <c r="AZ248" i="33" s="1"/>
  <c r="BA248" i="33" s="1"/>
  <c r="BB248" i="33" s="1"/>
  <c r="BC248" i="33" s="1"/>
  <c r="BD248" i="33" s="1"/>
  <c r="BE248" i="33" s="1"/>
  <c r="BF248" i="33" s="1"/>
  <c r="BG248" i="33" s="1"/>
  <c r="BH248" i="33" s="1"/>
  <c r="BI248" i="33" s="1"/>
  <c r="BJ248" i="33" s="1"/>
  <c r="BK248" i="33" s="1"/>
  <c r="BL248" i="33" s="1"/>
  <c r="BM248" i="33" s="1"/>
  <c r="BN248" i="33" s="1"/>
  <c r="BO248" i="33" s="1"/>
  <c r="BP248" i="33" s="1"/>
  <c r="BQ248" i="33" s="1"/>
  <c r="BR248" i="33" s="1"/>
  <c r="BS248" i="33" s="1"/>
  <c r="BT248" i="33" s="1"/>
  <c r="BU248" i="33" s="1"/>
  <c r="BV248" i="33" s="1"/>
  <c r="BW248" i="33" s="1"/>
  <c r="BX248" i="33" s="1"/>
  <c r="BY248" i="33" s="1"/>
  <c r="BZ248" i="33" s="1"/>
  <c r="CA248" i="33" s="1"/>
  <c r="CB248" i="33" s="1"/>
  <c r="CC248" i="33" s="1"/>
  <c r="CD248" i="33" s="1"/>
  <c r="CE248" i="33" s="1"/>
  <c r="CF248" i="33" s="1"/>
  <c r="J225" i="33"/>
  <c r="K225" i="33" s="1"/>
  <c r="L225" i="33" s="1"/>
  <c r="M225" i="33" s="1"/>
  <c r="N225" i="33" s="1"/>
  <c r="O225" i="33" s="1"/>
  <c r="P225" i="33" s="1"/>
  <c r="Q225" i="33" s="1"/>
  <c r="R225" i="33" s="1"/>
  <c r="S225" i="33" s="1"/>
  <c r="T225" i="33" s="1"/>
  <c r="U225" i="33" s="1"/>
  <c r="V225" i="33" s="1"/>
  <c r="W225" i="33" s="1"/>
  <c r="X225" i="33" s="1"/>
  <c r="Y225" i="33" s="1"/>
  <c r="Z225" i="33" s="1"/>
  <c r="AA225" i="33" s="1"/>
  <c r="AB225" i="33" s="1"/>
  <c r="AC225" i="33" s="1"/>
  <c r="AD225" i="33" s="1"/>
  <c r="AE225" i="33" s="1"/>
  <c r="AF225" i="33" s="1"/>
  <c r="AG225" i="33" s="1"/>
  <c r="AH225" i="33" s="1"/>
  <c r="AI225" i="33" s="1"/>
  <c r="AJ225" i="33" s="1"/>
  <c r="AK225" i="33" s="1"/>
  <c r="AL225" i="33" s="1"/>
  <c r="AM225" i="33" s="1"/>
  <c r="AN225" i="33" s="1"/>
  <c r="AO225" i="33" s="1"/>
  <c r="AP225" i="33" s="1"/>
  <c r="AQ225" i="33" s="1"/>
  <c r="AR225" i="33" s="1"/>
  <c r="AS225" i="33" s="1"/>
  <c r="AT225" i="33" s="1"/>
  <c r="AU225" i="33" s="1"/>
  <c r="AV225" i="33" s="1"/>
  <c r="AW225" i="33" s="1"/>
  <c r="AX225" i="33" s="1"/>
  <c r="AY225" i="33" s="1"/>
  <c r="AZ225" i="33" s="1"/>
  <c r="BA225" i="33" s="1"/>
  <c r="BB225" i="33" s="1"/>
  <c r="BC225" i="33" s="1"/>
  <c r="BD225" i="33" s="1"/>
  <c r="BE225" i="33" s="1"/>
  <c r="BF225" i="33" s="1"/>
  <c r="BG225" i="33" s="1"/>
  <c r="BH225" i="33" s="1"/>
  <c r="BI225" i="33" s="1"/>
  <c r="BJ225" i="33" s="1"/>
  <c r="BK225" i="33" s="1"/>
  <c r="BL225" i="33" s="1"/>
  <c r="BM225" i="33" s="1"/>
  <c r="BN225" i="33" s="1"/>
  <c r="BO225" i="33" s="1"/>
  <c r="BP225" i="33" s="1"/>
  <c r="BQ225" i="33" s="1"/>
  <c r="BR225" i="33" s="1"/>
  <c r="BS225" i="33" s="1"/>
  <c r="BT225" i="33" s="1"/>
  <c r="BU225" i="33" s="1"/>
  <c r="BV225" i="33" s="1"/>
  <c r="BW225" i="33" s="1"/>
  <c r="BX225" i="33" s="1"/>
  <c r="BY225" i="33" s="1"/>
  <c r="BZ225" i="33" s="1"/>
  <c r="CA225" i="33" s="1"/>
  <c r="CB225" i="33" s="1"/>
  <c r="CC225" i="33" s="1"/>
  <c r="CD225" i="33" s="1"/>
  <c r="CE225" i="33" s="1"/>
  <c r="CF225" i="33" s="1"/>
  <c r="CF524" i="33"/>
  <c r="K524" i="33"/>
  <c r="J220" i="33"/>
  <c r="K220" i="33" s="1"/>
  <c r="L220" i="33" s="1"/>
  <c r="M220" i="33" s="1"/>
  <c r="N220" i="33" s="1"/>
  <c r="O220" i="33" s="1"/>
  <c r="P220" i="33" s="1"/>
  <c r="Q220" i="33" s="1"/>
  <c r="R220" i="33" s="1"/>
  <c r="S220" i="33" s="1"/>
  <c r="T220" i="33" s="1"/>
  <c r="U220" i="33" s="1"/>
  <c r="V220" i="33" s="1"/>
  <c r="W220" i="33" s="1"/>
  <c r="X220" i="33" s="1"/>
  <c r="Y220" i="33" s="1"/>
  <c r="Z220" i="33" s="1"/>
  <c r="AA220" i="33" s="1"/>
  <c r="AB220" i="33" s="1"/>
  <c r="AC220" i="33" s="1"/>
  <c r="AD220" i="33" s="1"/>
  <c r="AE220" i="33" s="1"/>
  <c r="AF220" i="33" s="1"/>
  <c r="AG220" i="33" s="1"/>
  <c r="AH220" i="33" s="1"/>
  <c r="AI220" i="33" s="1"/>
  <c r="AJ220" i="33" s="1"/>
  <c r="AK220" i="33" s="1"/>
  <c r="AL220" i="33" s="1"/>
  <c r="AM220" i="33" s="1"/>
  <c r="AN220" i="33" s="1"/>
  <c r="AO220" i="33" s="1"/>
  <c r="AP220" i="33" s="1"/>
  <c r="AQ220" i="33" s="1"/>
  <c r="AR220" i="33" s="1"/>
  <c r="AS220" i="33" s="1"/>
  <c r="AT220" i="33" s="1"/>
  <c r="AU220" i="33" s="1"/>
  <c r="AV220" i="33" s="1"/>
  <c r="AW220" i="33" s="1"/>
  <c r="AX220" i="33" s="1"/>
  <c r="AY220" i="33" s="1"/>
  <c r="AZ220" i="33" s="1"/>
  <c r="BA220" i="33" s="1"/>
  <c r="BB220" i="33" s="1"/>
  <c r="BC220" i="33" s="1"/>
  <c r="BD220" i="33" s="1"/>
  <c r="BE220" i="33" s="1"/>
  <c r="BF220" i="33" s="1"/>
  <c r="BG220" i="33" s="1"/>
  <c r="BH220" i="33" s="1"/>
  <c r="BI220" i="33" s="1"/>
  <c r="BJ220" i="33" s="1"/>
  <c r="BK220" i="33" s="1"/>
  <c r="BL220" i="33" s="1"/>
  <c r="BM220" i="33" s="1"/>
  <c r="BN220" i="33" s="1"/>
  <c r="BO220" i="33" s="1"/>
  <c r="BP220" i="33" s="1"/>
  <c r="BQ220" i="33" s="1"/>
  <c r="BR220" i="33" s="1"/>
  <c r="BS220" i="33" s="1"/>
  <c r="BT220" i="33" s="1"/>
  <c r="BU220" i="33" s="1"/>
  <c r="BV220" i="33" s="1"/>
  <c r="BW220" i="33" s="1"/>
  <c r="BX220" i="33" s="1"/>
  <c r="BY220" i="33" s="1"/>
  <c r="BZ220" i="33" s="1"/>
  <c r="CA220" i="33" s="1"/>
  <c r="CB220" i="33" s="1"/>
  <c r="CC220" i="33" s="1"/>
  <c r="CD220" i="33" s="1"/>
  <c r="CE220" i="33" s="1"/>
  <c r="CF220" i="33" s="1"/>
  <c r="I319" i="33"/>
  <c r="J524" i="33"/>
  <c r="FL6" i="34"/>
  <c r="FM1" i="34"/>
  <c r="FL2" i="34"/>
  <c r="I524" i="33"/>
  <c r="K219" i="33"/>
  <c r="H326" i="42" l="1"/>
  <c r="F326" i="42"/>
  <c r="S317" i="42"/>
  <c r="I326" i="42"/>
  <c r="R317" i="42"/>
  <c r="P317" i="42"/>
  <c r="E326" i="42"/>
  <c r="O326" i="42"/>
  <c r="D326" i="42"/>
  <c r="R326" i="42"/>
  <c r="S326" i="42"/>
  <c r="K326" i="42"/>
  <c r="I317" i="42"/>
  <c r="C326" i="42"/>
  <c r="P326" i="42"/>
  <c r="Q326" i="42"/>
  <c r="G326" i="42"/>
  <c r="Q322" i="42"/>
  <c r="D322" i="42"/>
  <c r="J322" i="42"/>
  <c r="H322" i="42"/>
  <c r="M322" i="42"/>
  <c r="P322" i="42"/>
  <c r="O322" i="42"/>
  <c r="G322" i="42"/>
  <c r="E322" i="42"/>
  <c r="N322" i="42"/>
  <c r="R322" i="42"/>
  <c r="L322" i="42"/>
  <c r="F322" i="42"/>
  <c r="C322" i="42"/>
  <c r="I322" i="42"/>
  <c r="H317" i="42"/>
  <c r="J317" i="42"/>
  <c r="F317" i="42"/>
  <c r="L317" i="42"/>
  <c r="M317" i="42"/>
  <c r="N317" i="42"/>
  <c r="G317" i="42"/>
  <c r="O317" i="42"/>
  <c r="E317" i="42"/>
  <c r="C317" i="42"/>
  <c r="K317" i="42"/>
  <c r="S272" i="42"/>
  <c r="R272" i="42"/>
  <c r="I272" i="42"/>
  <c r="N272" i="42"/>
  <c r="D272" i="42"/>
  <c r="G272" i="42"/>
  <c r="J272" i="42"/>
  <c r="Q272" i="42"/>
  <c r="C272" i="42"/>
  <c r="L272" i="42"/>
  <c r="E272" i="42"/>
  <c r="F272" i="42"/>
  <c r="M272" i="42"/>
  <c r="O295" i="42"/>
  <c r="G280" i="42"/>
  <c r="M280" i="42"/>
  <c r="L280" i="42"/>
  <c r="Q295" i="42"/>
  <c r="K295" i="42"/>
  <c r="G295" i="42"/>
  <c r="E295" i="42"/>
  <c r="N295" i="42"/>
  <c r="F295" i="42"/>
  <c r="L295" i="42"/>
  <c r="M295" i="42"/>
  <c r="D295" i="42"/>
  <c r="C295" i="42"/>
  <c r="S295" i="42"/>
  <c r="P295" i="42"/>
  <c r="I295" i="42"/>
  <c r="H295" i="42"/>
  <c r="J295" i="42"/>
  <c r="N280" i="42"/>
  <c r="K272" i="42"/>
  <c r="O272" i="42"/>
  <c r="O280" i="42"/>
  <c r="D280" i="42"/>
  <c r="H272" i="42"/>
  <c r="O333" i="42"/>
  <c r="Q333" i="42"/>
  <c r="C289" i="42"/>
  <c r="L289" i="42"/>
  <c r="I333" i="42"/>
  <c r="K289" i="42"/>
  <c r="L333" i="42"/>
  <c r="O289" i="42"/>
  <c r="S289" i="42"/>
  <c r="E333" i="42"/>
  <c r="N289" i="42"/>
  <c r="D333" i="42"/>
  <c r="H289" i="42"/>
  <c r="D289" i="42"/>
  <c r="F289" i="42"/>
  <c r="R289" i="42"/>
  <c r="Q289" i="42"/>
  <c r="E289" i="42"/>
  <c r="I289" i="42"/>
  <c r="J289" i="42"/>
  <c r="M289" i="42"/>
  <c r="G289" i="42"/>
  <c r="M333" i="42"/>
  <c r="N333" i="42"/>
  <c r="C333" i="42"/>
  <c r="K333" i="42"/>
  <c r="F333" i="42"/>
  <c r="S333" i="42"/>
  <c r="P333" i="42"/>
  <c r="J333" i="42"/>
  <c r="R333" i="42"/>
  <c r="G333" i="42"/>
  <c r="C318" i="42"/>
  <c r="S332" i="42"/>
  <c r="Q332" i="42"/>
  <c r="K318" i="42"/>
  <c r="C273" i="42"/>
  <c r="C288" i="42"/>
  <c r="J273" i="42"/>
  <c r="L323" i="42"/>
  <c r="S318" i="42"/>
  <c r="N273" i="42"/>
  <c r="F273" i="42"/>
  <c r="I273" i="42"/>
  <c r="K273" i="42"/>
  <c r="Q273" i="42"/>
  <c r="D334" i="42"/>
  <c r="M323" i="42"/>
  <c r="O334" i="42"/>
  <c r="K334" i="42"/>
  <c r="J334" i="42"/>
  <c r="C332" i="42"/>
  <c r="C334" i="42"/>
  <c r="R334" i="42"/>
  <c r="N334" i="42"/>
  <c r="J332" i="42"/>
  <c r="L318" i="42"/>
  <c r="P318" i="42"/>
  <c r="H334" i="42"/>
  <c r="S334" i="42"/>
  <c r="R319" i="42"/>
  <c r="M279" i="42"/>
  <c r="P323" i="42"/>
  <c r="G323" i="42"/>
  <c r="H323" i="42"/>
  <c r="H313" i="42"/>
  <c r="I319" i="42"/>
  <c r="P313" i="42"/>
  <c r="E288" i="42"/>
  <c r="N319" i="42"/>
  <c r="L319" i="42"/>
  <c r="M288" i="42"/>
  <c r="K288" i="42"/>
  <c r="O288" i="42"/>
  <c r="M319" i="42"/>
  <c r="Q323" i="42"/>
  <c r="S319" i="42"/>
  <c r="R313" i="42"/>
  <c r="Q288" i="42"/>
  <c r="P319" i="42"/>
  <c r="S288" i="42"/>
  <c r="P288" i="42"/>
  <c r="S273" i="42"/>
  <c r="F319" i="42"/>
  <c r="C319" i="42"/>
  <c r="Q334" i="42"/>
  <c r="G334" i="42"/>
  <c r="F323" i="42"/>
  <c r="M273" i="42"/>
  <c r="L273" i="42"/>
  <c r="H319" i="42"/>
  <c r="J319" i="42"/>
  <c r="I323" i="42"/>
  <c r="L288" i="42"/>
  <c r="L334" i="42"/>
  <c r="E334" i="42"/>
  <c r="J318" i="42"/>
  <c r="R318" i="42"/>
  <c r="D319" i="42"/>
  <c r="Q319" i="42"/>
  <c r="P334" i="42"/>
  <c r="O324" i="42"/>
  <c r="G288" i="42"/>
  <c r="N288" i="42"/>
  <c r="E332" i="42"/>
  <c r="G319" i="42"/>
  <c r="O319" i="42"/>
  <c r="E319" i="42"/>
  <c r="I334" i="42"/>
  <c r="M334" i="42"/>
  <c r="C323" i="42"/>
  <c r="E323" i="42"/>
  <c r="D323" i="42"/>
  <c r="R323" i="42"/>
  <c r="N323" i="42"/>
  <c r="K323" i="42"/>
  <c r="S323" i="42"/>
  <c r="J323" i="42"/>
  <c r="L332" i="42"/>
  <c r="F318" i="42"/>
  <c r="G325" i="42"/>
  <c r="E324" i="42"/>
  <c r="O325" i="42"/>
  <c r="P325" i="42"/>
  <c r="R324" i="42"/>
  <c r="M325" i="42"/>
  <c r="K325" i="42"/>
  <c r="C325" i="42"/>
  <c r="F325" i="42"/>
  <c r="I325" i="42"/>
  <c r="E328" i="42"/>
  <c r="L325" i="42"/>
  <c r="N325" i="42"/>
  <c r="I324" i="42"/>
  <c r="D273" i="42"/>
  <c r="R273" i="42"/>
  <c r="M332" i="42"/>
  <c r="I332" i="42"/>
  <c r="M318" i="42"/>
  <c r="H318" i="42"/>
  <c r="Q340" i="42"/>
  <c r="R332" i="42"/>
  <c r="N324" i="42"/>
  <c r="N332" i="42"/>
  <c r="E318" i="42"/>
  <c r="O318" i="42"/>
  <c r="C324" i="42"/>
  <c r="E273" i="42"/>
  <c r="O273" i="42"/>
  <c r="O332" i="42"/>
  <c r="D318" i="42"/>
  <c r="D332" i="42"/>
  <c r="G273" i="42"/>
  <c r="H273" i="42"/>
  <c r="H332" i="42"/>
  <c r="I318" i="42"/>
  <c r="N318" i="42"/>
  <c r="Q318" i="42"/>
  <c r="M339" i="42"/>
  <c r="P324" i="42"/>
  <c r="M324" i="42"/>
  <c r="L339" i="42"/>
  <c r="S324" i="42"/>
  <c r="Q324" i="42"/>
  <c r="J339" i="42"/>
  <c r="L324" i="42"/>
  <c r="R339" i="42"/>
  <c r="P339" i="42"/>
  <c r="O339" i="42"/>
  <c r="E339" i="42"/>
  <c r="G324" i="42"/>
  <c r="D324" i="42"/>
  <c r="S339" i="42"/>
  <c r="N339" i="42"/>
  <c r="Q339" i="42"/>
  <c r="K339" i="42"/>
  <c r="G339" i="42"/>
  <c r="F339" i="42"/>
  <c r="J328" i="42"/>
  <c r="K324" i="42"/>
  <c r="J324" i="42"/>
  <c r="F324" i="42"/>
  <c r="C339" i="42"/>
  <c r="D339" i="42"/>
  <c r="I339" i="42"/>
  <c r="S325" i="42"/>
  <c r="K332" i="42"/>
  <c r="P332" i="42"/>
  <c r="F332" i="42"/>
  <c r="R325" i="42"/>
  <c r="E325" i="42"/>
  <c r="F328" i="42"/>
  <c r="K328" i="42"/>
  <c r="C328" i="42"/>
  <c r="D328" i="42"/>
  <c r="R328" i="42"/>
  <c r="L328" i="42"/>
  <c r="R288" i="42"/>
  <c r="H288" i="42"/>
  <c r="J288" i="42"/>
  <c r="C313" i="42"/>
  <c r="J325" i="42"/>
  <c r="Q325" i="42"/>
  <c r="H328" i="42"/>
  <c r="Q328" i="42"/>
  <c r="F288" i="42"/>
  <c r="D288" i="42"/>
  <c r="D325" i="42"/>
  <c r="N328" i="42"/>
  <c r="I328" i="42"/>
  <c r="G328" i="42"/>
  <c r="P328" i="42"/>
  <c r="O328" i="42"/>
  <c r="S328" i="42"/>
  <c r="D279" i="42"/>
  <c r="L279" i="42"/>
  <c r="P279" i="42"/>
  <c r="C279" i="42"/>
  <c r="G279" i="42"/>
  <c r="S279" i="42"/>
  <c r="I279" i="42"/>
  <c r="Q279" i="42"/>
  <c r="H279" i="42"/>
  <c r="R279" i="42"/>
  <c r="O279" i="42"/>
  <c r="N279" i="42"/>
  <c r="J279" i="42"/>
  <c r="F279" i="42"/>
  <c r="G313" i="42"/>
  <c r="Q313" i="42"/>
  <c r="S313" i="42"/>
  <c r="E313" i="42"/>
  <c r="D313" i="42"/>
  <c r="O313" i="42"/>
  <c r="N313" i="42"/>
  <c r="I313" i="42"/>
  <c r="M313" i="42"/>
  <c r="F313" i="42"/>
  <c r="K313" i="42"/>
  <c r="L313" i="42"/>
  <c r="D321" i="42"/>
  <c r="I280" i="42"/>
  <c r="H280" i="42"/>
  <c r="S280" i="42"/>
  <c r="R280" i="42"/>
  <c r="K280" i="42"/>
  <c r="C280" i="42"/>
  <c r="Q280" i="42"/>
  <c r="P280" i="42"/>
  <c r="G303" i="42"/>
  <c r="E280" i="42"/>
  <c r="H329" i="42"/>
  <c r="F329" i="42"/>
  <c r="E321" i="42"/>
  <c r="G340" i="42"/>
  <c r="N329" i="42"/>
  <c r="N321" i="42"/>
  <c r="C321" i="42"/>
  <c r="S329" i="42"/>
  <c r="K321" i="42"/>
  <c r="J321" i="42"/>
  <c r="F321" i="42"/>
  <c r="I321" i="42"/>
  <c r="H321" i="42"/>
  <c r="S321" i="42"/>
  <c r="Q329" i="42"/>
  <c r="Q321" i="42"/>
  <c r="M321" i="42"/>
  <c r="G321" i="42"/>
  <c r="L340" i="42"/>
  <c r="J329" i="42"/>
  <c r="R321" i="42"/>
  <c r="R329" i="42"/>
  <c r="L321" i="42"/>
  <c r="K340" i="42"/>
  <c r="N340" i="42"/>
  <c r="P321" i="42"/>
  <c r="R340" i="42"/>
  <c r="D340" i="42"/>
  <c r="P340" i="42"/>
  <c r="H340" i="42"/>
  <c r="I340" i="42"/>
  <c r="S340" i="42"/>
  <c r="M340" i="42"/>
  <c r="F340" i="42"/>
  <c r="C340" i="42"/>
  <c r="J340" i="42"/>
  <c r="E340" i="42"/>
  <c r="C329" i="42"/>
  <c r="I329" i="42"/>
  <c r="D329" i="42"/>
  <c r="O329" i="42"/>
  <c r="M329" i="42"/>
  <c r="L329" i="42"/>
  <c r="E329" i="42"/>
  <c r="G329" i="42"/>
  <c r="K329" i="42"/>
  <c r="R282" i="42"/>
  <c r="C316" i="42"/>
  <c r="E285" i="42"/>
  <c r="Q316" i="42"/>
  <c r="S316" i="42"/>
  <c r="H316" i="42"/>
  <c r="N307" i="42"/>
  <c r="I315" i="42"/>
  <c r="K316" i="42"/>
  <c r="I316" i="42"/>
  <c r="M316" i="42"/>
  <c r="D316" i="42"/>
  <c r="O316" i="42"/>
  <c r="G307" i="42"/>
  <c r="G316" i="42"/>
  <c r="J316" i="42"/>
  <c r="D307" i="42"/>
  <c r="I281" i="42"/>
  <c r="P307" i="42"/>
  <c r="R307" i="42"/>
  <c r="I307" i="42"/>
  <c r="C286" i="42"/>
  <c r="M307" i="42"/>
  <c r="E307" i="42"/>
  <c r="F307" i="42"/>
  <c r="S307" i="42"/>
  <c r="K307" i="42"/>
  <c r="H307" i="42"/>
  <c r="J307" i="42"/>
  <c r="C307" i="42"/>
  <c r="D286" i="42"/>
  <c r="O307" i="42"/>
  <c r="Q307" i="42"/>
  <c r="E316" i="42"/>
  <c r="Q306" i="42"/>
  <c r="I282" i="42"/>
  <c r="R315" i="42"/>
  <c r="H315" i="42"/>
  <c r="F276" i="42"/>
  <c r="S310" i="42"/>
  <c r="N310" i="42"/>
  <c r="L286" i="42"/>
  <c r="F316" i="42"/>
  <c r="N316" i="42"/>
  <c r="K285" i="42"/>
  <c r="L316" i="42"/>
  <c r="P316" i="42"/>
  <c r="R285" i="42"/>
  <c r="Q282" i="42"/>
  <c r="R291" i="42"/>
  <c r="F291" i="42"/>
  <c r="H286" i="42"/>
  <c r="H291" i="42"/>
  <c r="I291" i="42"/>
  <c r="J286" i="42"/>
  <c r="G286" i="42"/>
  <c r="P293" i="42"/>
  <c r="G293" i="42"/>
  <c r="I310" i="42"/>
  <c r="K315" i="42"/>
  <c r="G291" i="42"/>
  <c r="P291" i="42"/>
  <c r="Q281" i="42"/>
  <c r="S291" i="42"/>
  <c r="S287" i="42"/>
  <c r="R281" i="42"/>
  <c r="F287" i="42"/>
  <c r="C281" i="42"/>
  <c r="M286" i="42"/>
  <c r="H281" i="42"/>
  <c r="O281" i="42"/>
  <c r="J281" i="42"/>
  <c r="L287" i="42"/>
  <c r="D315" i="42"/>
  <c r="G315" i="42"/>
  <c r="O315" i="42"/>
  <c r="E282" i="42"/>
  <c r="P285" i="42"/>
  <c r="S315" i="42"/>
  <c r="F315" i="42"/>
  <c r="K282" i="42"/>
  <c r="C282" i="42"/>
  <c r="J285" i="42"/>
  <c r="C285" i="42"/>
  <c r="D282" i="42"/>
  <c r="H285" i="42"/>
  <c r="P315" i="42"/>
  <c r="J282" i="42"/>
  <c r="L285" i="42"/>
  <c r="E315" i="42"/>
  <c r="M315" i="42"/>
  <c r="C315" i="42"/>
  <c r="P282" i="42"/>
  <c r="N285" i="42"/>
  <c r="J315" i="42"/>
  <c r="Q315" i="42"/>
  <c r="L315" i="42"/>
  <c r="Q276" i="42"/>
  <c r="I286" i="42"/>
  <c r="Q293" i="42"/>
  <c r="E293" i="42"/>
  <c r="R310" i="42"/>
  <c r="C293" i="42"/>
  <c r="D276" i="42"/>
  <c r="L310" i="42"/>
  <c r="G310" i="42"/>
  <c r="S276" i="42"/>
  <c r="K286" i="42"/>
  <c r="L291" i="42"/>
  <c r="N293" i="42"/>
  <c r="F310" i="42"/>
  <c r="E310" i="42"/>
  <c r="H310" i="42"/>
  <c r="L293" i="42"/>
  <c r="M291" i="42"/>
  <c r="O310" i="42"/>
  <c r="P287" i="42"/>
  <c r="R276" i="42"/>
  <c r="I276" i="42"/>
  <c r="K293" i="42"/>
  <c r="R286" i="42"/>
  <c r="P276" i="42"/>
  <c r="N286" i="42"/>
  <c r="F293" i="42"/>
  <c r="D291" i="42"/>
  <c r="P286" i="42"/>
  <c r="O293" i="42"/>
  <c r="N276" i="42"/>
  <c r="M276" i="42"/>
  <c r="O286" i="42"/>
  <c r="E291" i="42"/>
  <c r="K291" i="42"/>
  <c r="J276" i="42"/>
  <c r="C276" i="42"/>
  <c r="I293" i="42"/>
  <c r="K276" i="42"/>
  <c r="D293" i="42"/>
  <c r="N281" i="42"/>
  <c r="N282" i="42"/>
  <c r="F282" i="42"/>
  <c r="M285" i="42"/>
  <c r="O285" i="42"/>
  <c r="P281" i="42"/>
  <c r="K281" i="42"/>
  <c r="D281" i="42"/>
  <c r="S285" i="42"/>
  <c r="S286" i="42"/>
  <c r="L281" i="42"/>
  <c r="G276" i="42"/>
  <c r="O276" i="42"/>
  <c r="Q286" i="42"/>
  <c r="M293" i="42"/>
  <c r="S293" i="42"/>
  <c r="O282" i="42"/>
  <c r="O291" i="42"/>
  <c r="H282" i="42"/>
  <c r="Q310" i="42"/>
  <c r="J310" i="42"/>
  <c r="M282" i="42"/>
  <c r="L276" i="42"/>
  <c r="C310" i="42"/>
  <c r="J291" i="42"/>
  <c r="D285" i="42"/>
  <c r="I285" i="42"/>
  <c r="H287" i="42"/>
  <c r="M281" i="42"/>
  <c r="E281" i="42"/>
  <c r="H276" i="42"/>
  <c r="E286" i="42"/>
  <c r="Q291" i="42"/>
  <c r="S282" i="42"/>
  <c r="N291" i="42"/>
  <c r="L282" i="42"/>
  <c r="H293" i="42"/>
  <c r="F281" i="42"/>
  <c r="J293" i="42"/>
  <c r="D310" i="42"/>
  <c r="G285" i="42"/>
  <c r="Q285" i="42"/>
  <c r="Q287" i="42"/>
  <c r="E287" i="42"/>
  <c r="G281" i="42"/>
  <c r="G287" i="42"/>
  <c r="N287" i="42"/>
  <c r="O306" i="42"/>
  <c r="K306" i="42"/>
  <c r="J306" i="42"/>
  <c r="M306" i="42"/>
  <c r="E306" i="42"/>
  <c r="G306" i="42"/>
  <c r="S306" i="42"/>
  <c r="L306" i="42"/>
  <c r="P306" i="42"/>
  <c r="R287" i="42"/>
  <c r="N306" i="42"/>
  <c r="H306" i="42"/>
  <c r="D306" i="42"/>
  <c r="C306" i="42"/>
  <c r="I306" i="42"/>
  <c r="F306" i="42"/>
  <c r="I287" i="42"/>
  <c r="C287" i="42"/>
  <c r="K287" i="42"/>
  <c r="O287" i="42"/>
  <c r="J287" i="42"/>
  <c r="D287" i="42"/>
  <c r="E279" i="42"/>
  <c r="N283" i="42"/>
  <c r="I283" i="42"/>
  <c r="J283" i="42"/>
  <c r="L283" i="42"/>
  <c r="C283" i="42"/>
  <c r="S283" i="42"/>
  <c r="P310" i="42"/>
  <c r="K310" i="42"/>
  <c r="O298" i="42"/>
  <c r="H298" i="42"/>
  <c r="O283" i="42"/>
  <c r="D283" i="42"/>
  <c r="G283" i="42"/>
  <c r="H283" i="42"/>
  <c r="R283" i="42"/>
  <c r="K283" i="42"/>
  <c r="P283" i="42"/>
  <c r="F283" i="42"/>
  <c r="E283" i="42"/>
  <c r="M283" i="42"/>
  <c r="H274" i="42"/>
  <c r="O274" i="42"/>
  <c r="I274" i="42"/>
  <c r="J274" i="42"/>
  <c r="P274" i="42"/>
  <c r="M274" i="42"/>
  <c r="G274" i="42"/>
  <c r="E274" i="42"/>
  <c r="C274" i="42"/>
  <c r="K274" i="42"/>
  <c r="S274" i="42"/>
  <c r="N274" i="42"/>
  <c r="H297" i="42"/>
  <c r="D274" i="42"/>
  <c r="N304" i="42"/>
  <c r="L274" i="42"/>
  <c r="Q274" i="42"/>
  <c r="R274" i="42"/>
  <c r="N298" i="42"/>
  <c r="P298" i="42"/>
  <c r="J300" i="42"/>
  <c r="S275" i="42"/>
  <c r="N300" i="42"/>
  <c r="E275" i="42"/>
  <c r="C297" i="42"/>
  <c r="R297" i="42"/>
  <c r="M298" i="42"/>
  <c r="I297" i="42"/>
  <c r="Q297" i="42"/>
  <c r="S304" i="42"/>
  <c r="S297" i="42"/>
  <c r="F280" i="42"/>
  <c r="D297" i="42"/>
  <c r="L297" i="42"/>
  <c r="N297" i="42"/>
  <c r="Q309" i="42"/>
  <c r="Q304" i="42"/>
  <c r="I304" i="42"/>
  <c r="K284" i="42"/>
  <c r="G304" i="42"/>
  <c r="E304" i="42"/>
  <c r="R304" i="42"/>
  <c r="F304" i="42"/>
  <c r="R314" i="42"/>
  <c r="K297" i="42"/>
  <c r="K298" i="42"/>
  <c r="E314" i="42"/>
  <c r="C299" i="42"/>
  <c r="K299" i="42"/>
  <c r="R275" i="42"/>
  <c r="O275" i="42"/>
  <c r="D304" i="42"/>
  <c r="J304" i="42"/>
  <c r="H304" i="42"/>
  <c r="D314" i="42"/>
  <c r="C304" i="42"/>
  <c r="O314" i="42"/>
  <c r="J275" i="42"/>
  <c r="P275" i="42"/>
  <c r="J314" i="42"/>
  <c r="J309" i="42"/>
  <c r="R309" i="42"/>
  <c r="H275" i="42"/>
  <c r="N275" i="42"/>
  <c r="K304" i="42"/>
  <c r="L304" i="42"/>
  <c r="O304" i="42"/>
  <c r="J297" i="42"/>
  <c r="F297" i="42"/>
  <c r="G314" i="42"/>
  <c r="F314" i="42"/>
  <c r="M297" i="42"/>
  <c r="P297" i="42"/>
  <c r="P314" i="42"/>
  <c r="L314" i="42"/>
  <c r="E297" i="42"/>
  <c r="G297" i="42"/>
  <c r="F311" i="42"/>
  <c r="O284" i="42"/>
  <c r="M304" i="42"/>
  <c r="H314" i="42"/>
  <c r="N314" i="42"/>
  <c r="Q314" i="42"/>
  <c r="S314" i="42"/>
  <c r="H284" i="42"/>
  <c r="L284" i="42"/>
  <c r="S284" i="42"/>
  <c r="O294" i="42"/>
  <c r="F294" i="42"/>
  <c r="M278" i="42"/>
  <c r="P284" i="42"/>
  <c r="N284" i="42"/>
  <c r="Q284" i="42"/>
  <c r="M294" i="42"/>
  <c r="R294" i="42"/>
  <c r="S294" i="42"/>
  <c r="G284" i="42"/>
  <c r="R284" i="42"/>
  <c r="F284" i="42"/>
  <c r="D284" i="42"/>
  <c r="G311" i="42"/>
  <c r="J294" i="42"/>
  <c r="O299" i="42"/>
  <c r="G294" i="42"/>
  <c r="G278" i="42"/>
  <c r="C314" i="42"/>
  <c r="K314" i="42"/>
  <c r="I314" i="42"/>
  <c r="E298" i="42"/>
  <c r="I284" i="42"/>
  <c r="C284" i="42"/>
  <c r="L294" i="42"/>
  <c r="D311" i="42"/>
  <c r="P294" i="42"/>
  <c r="N311" i="42"/>
  <c r="E284" i="42"/>
  <c r="K311" i="42"/>
  <c r="N294" i="42"/>
  <c r="J311" i="42"/>
  <c r="Q294" i="42"/>
  <c r="J284" i="42"/>
  <c r="L311" i="42"/>
  <c r="H301" i="42"/>
  <c r="D309" i="42"/>
  <c r="L309" i="42"/>
  <c r="I301" i="42"/>
  <c r="I309" i="42"/>
  <c r="E301" i="42"/>
  <c r="Q301" i="42"/>
  <c r="P309" i="42"/>
  <c r="S309" i="42"/>
  <c r="G301" i="42"/>
  <c r="O301" i="42"/>
  <c r="L301" i="42"/>
  <c r="S301" i="42"/>
  <c r="D301" i="42"/>
  <c r="N301" i="42"/>
  <c r="K301" i="42"/>
  <c r="R301" i="42"/>
  <c r="P301" i="42"/>
  <c r="F301" i="42"/>
  <c r="M301" i="42"/>
  <c r="C301" i="42"/>
  <c r="L298" i="42"/>
  <c r="N299" i="42"/>
  <c r="R298" i="42"/>
  <c r="G309" i="42"/>
  <c r="C309" i="42"/>
  <c r="C298" i="42"/>
  <c r="J298" i="42"/>
  <c r="S298" i="42"/>
  <c r="Q298" i="42"/>
  <c r="H309" i="42"/>
  <c r="C296" i="42"/>
  <c r="F298" i="42"/>
  <c r="I298" i="42"/>
  <c r="E299" i="42"/>
  <c r="M299" i="42"/>
  <c r="F309" i="42"/>
  <c r="M309" i="42"/>
  <c r="G298" i="42"/>
  <c r="D299" i="42"/>
  <c r="Q299" i="42"/>
  <c r="K309" i="42"/>
  <c r="O309" i="42"/>
  <c r="N309" i="42"/>
  <c r="S308" i="42"/>
  <c r="S311" i="42"/>
  <c r="O311" i="42"/>
  <c r="N278" i="42"/>
  <c r="S296" i="42"/>
  <c r="O278" i="42"/>
  <c r="O296" i="42"/>
  <c r="D296" i="42"/>
  <c r="L296" i="42"/>
  <c r="D278" i="42"/>
  <c r="K296" i="42"/>
  <c r="R296" i="42"/>
  <c r="I275" i="42"/>
  <c r="L275" i="42"/>
  <c r="Q275" i="42"/>
  <c r="C275" i="42"/>
  <c r="M275" i="42"/>
  <c r="F275" i="42"/>
  <c r="I296" i="42"/>
  <c r="G275" i="42"/>
  <c r="G296" i="42"/>
  <c r="M296" i="42"/>
  <c r="O292" i="42"/>
  <c r="D290" i="42"/>
  <c r="K275" i="42"/>
  <c r="Q296" i="42"/>
  <c r="J299" i="42"/>
  <c r="H311" i="42"/>
  <c r="D294" i="42"/>
  <c r="P299" i="42"/>
  <c r="P311" i="42"/>
  <c r="K294" i="42"/>
  <c r="R299" i="42"/>
  <c r="M311" i="42"/>
  <c r="H294" i="42"/>
  <c r="E296" i="42"/>
  <c r="F296" i="42"/>
  <c r="N296" i="42"/>
  <c r="Q278" i="42"/>
  <c r="H296" i="42"/>
  <c r="J296" i="42"/>
  <c r="D292" i="42"/>
  <c r="L308" i="42"/>
  <c r="P278" i="42"/>
  <c r="F278" i="42"/>
  <c r="H278" i="42"/>
  <c r="C308" i="42"/>
  <c r="S278" i="42"/>
  <c r="E290" i="42"/>
  <c r="I278" i="42"/>
  <c r="C292" i="42"/>
  <c r="G308" i="42"/>
  <c r="P308" i="42"/>
  <c r="M308" i="42"/>
  <c r="C278" i="42"/>
  <c r="E278" i="42"/>
  <c r="K278" i="42"/>
  <c r="N308" i="42"/>
  <c r="E311" i="42"/>
  <c r="L278" i="42"/>
  <c r="R278" i="42"/>
  <c r="K308" i="42"/>
  <c r="D308" i="42"/>
  <c r="Q308" i="42"/>
  <c r="E308" i="42"/>
  <c r="O308" i="42"/>
  <c r="J308" i="42"/>
  <c r="H308" i="42"/>
  <c r="R308" i="42"/>
  <c r="J292" i="42"/>
  <c r="I308" i="42"/>
  <c r="I312" i="42"/>
  <c r="D277" i="42"/>
  <c r="D312" i="42"/>
  <c r="D302" i="42"/>
  <c r="R277" i="42"/>
  <c r="Q302" i="42"/>
  <c r="Q277" i="42"/>
  <c r="F277" i="42"/>
  <c r="P312" i="42"/>
  <c r="C290" i="42"/>
  <c r="R311" i="42"/>
  <c r="P290" i="42"/>
  <c r="G292" i="42"/>
  <c r="H292" i="42"/>
  <c r="J277" i="42"/>
  <c r="K277" i="42"/>
  <c r="H312" i="42"/>
  <c r="F312" i="42"/>
  <c r="E277" i="42"/>
  <c r="O312" i="42"/>
  <c r="C312" i="42"/>
  <c r="L302" i="42"/>
  <c r="M302" i="42"/>
  <c r="H277" i="42"/>
  <c r="L312" i="42"/>
  <c r="J312" i="42"/>
  <c r="N312" i="42"/>
  <c r="O302" i="42"/>
  <c r="N302" i="42"/>
  <c r="M312" i="42"/>
  <c r="S312" i="42"/>
  <c r="P302" i="42"/>
  <c r="R302" i="42"/>
  <c r="C302" i="42"/>
  <c r="R312" i="42"/>
  <c r="K302" i="42"/>
  <c r="G302" i="42"/>
  <c r="I302" i="42"/>
  <c r="E312" i="42"/>
  <c r="N277" i="42"/>
  <c r="G277" i="42"/>
  <c r="F302" i="42"/>
  <c r="S277" i="42"/>
  <c r="L277" i="42"/>
  <c r="Q312" i="42"/>
  <c r="I277" i="42"/>
  <c r="H302" i="42"/>
  <c r="S302" i="42"/>
  <c r="P277" i="42"/>
  <c r="O277" i="42"/>
  <c r="G312" i="42"/>
  <c r="C277" i="42"/>
  <c r="E302" i="42"/>
  <c r="Q303" i="42"/>
  <c r="S303" i="42"/>
  <c r="M292" i="42"/>
  <c r="R303" i="42"/>
  <c r="P303" i="42"/>
  <c r="I303" i="42"/>
  <c r="O303" i="42"/>
  <c r="E303" i="42"/>
  <c r="N303" i="42"/>
  <c r="K303" i="42"/>
  <c r="F303" i="42"/>
  <c r="J303" i="42"/>
  <c r="D303" i="42"/>
  <c r="M303" i="42"/>
  <c r="C303" i="42"/>
  <c r="E294" i="42"/>
  <c r="K292" i="42"/>
  <c r="S292" i="42"/>
  <c r="E292" i="42"/>
  <c r="C294" i="42"/>
  <c r="F292" i="42"/>
  <c r="P292" i="42"/>
  <c r="N292" i="42"/>
  <c r="L292" i="42"/>
  <c r="R292" i="42"/>
  <c r="I292" i="42"/>
  <c r="N271" i="42"/>
  <c r="L305" i="42"/>
  <c r="E305" i="42"/>
  <c r="S299" i="42"/>
  <c r="Q311" i="42"/>
  <c r="G290" i="42"/>
  <c r="N290" i="42"/>
  <c r="I299" i="42"/>
  <c r="G299" i="42"/>
  <c r="I311" i="42"/>
  <c r="Q305" i="42"/>
  <c r="D305" i="42"/>
  <c r="J305" i="42"/>
  <c r="N305" i="42"/>
  <c r="R271" i="42"/>
  <c r="K305" i="42"/>
  <c r="G305" i="42"/>
  <c r="F305" i="42"/>
  <c r="C305" i="42"/>
  <c r="S290" i="42"/>
  <c r="O305" i="42"/>
  <c r="R305" i="42"/>
  <c r="P305" i="42"/>
  <c r="K290" i="42"/>
  <c r="M290" i="42"/>
  <c r="Q290" i="42"/>
  <c r="S305" i="42"/>
  <c r="I305" i="42"/>
  <c r="H305" i="42"/>
  <c r="L290" i="42"/>
  <c r="F290" i="42"/>
  <c r="L299" i="42"/>
  <c r="H303" i="42"/>
  <c r="H299" i="42"/>
  <c r="J290" i="42"/>
  <c r="O290" i="42"/>
  <c r="C271" i="42"/>
  <c r="S271" i="42"/>
  <c r="G271" i="42"/>
  <c r="H271" i="42"/>
  <c r="O271" i="42"/>
  <c r="L271" i="42"/>
  <c r="Q271" i="42"/>
  <c r="K271" i="42"/>
  <c r="F271" i="42"/>
  <c r="D271" i="42"/>
  <c r="E271" i="42"/>
  <c r="I271" i="42"/>
  <c r="P271" i="42"/>
  <c r="J271" i="42"/>
  <c r="M300" i="42"/>
  <c r="G300" i="42"/>
  <c r="P300" i="42"/>
  <c r="R300" i="42"/>
  <c r="H290" i="42"/>
  <c r="E300" i="42"/>
  <c r="L300" i="42"/>
  <c r="H300" i="42"/>
  <c r="C300" i="42"/>
  <c r="Q300" i="42"/>
  <c r="K300" i="42"/>
  <c r="R290" i="42"/>
  <c r="F300" i="42"/>
  <c r="S300" i="42"/>
  <c r="I300" i="42"/>
  <c r="O300" i="42"/>
  <c r="E360" i="33"/>
  <c r="G360" i="33" s="1"/>
  <c r="E344" i="33"/>
  <c r="G344" i="33" s="1"/>
  <c r="E373" i="33"/>
  <c r="G373" i="33" s="1"/>
  <c r="E399" i="33"/>
  <c r="G399" i="33" s="1"/>
  <c r="E361" i="33"/>
  <c r="G361" i="33" s="1"/>
  <c r="E330" i="33"/>
  <c r="G330" i="33" s="1"/>
  <c r="E407" i="33"/>
  <c r="G407" i="33" s="1"/>
  <c r="E388" i="33"/>
  <c r="G388" i="33" s="1"/>
  <c r="E418" i="33"/>
  <c r="G418" i="33" s="1"/>
  <c r="E406" i="33"/>
  <c r="G406" i="33" s="1"/>
  <c r="E337" i="33"/>
  <c r="G337" i="33" s="1"/>
  <c r="E380" i="33"/>
  <c r="G380" i="33" s="1"/>
  <c r="E378" i="33"/>
  <c r="G378" i="33" s="1"/>
  <c r="E326" i="33"/>
  <c r="G326" i="33" s="1"/>
  <c r="E345" i="33"/>
  <c r="G345" i="33" s="1"/>
  <c r="E365" i="33"/>
  <c r="G365" i="33" s="1"/>
  <c r="E324" i="33"/>
  <c r="G324" i="33" s="1"/>
  <c r="E366" i="33"/>
  <c r="G366" i="33" s="1"/>
  <c r="E413" i="33"/>
  <c r="G413" i="33" s="1"/>
  <c r="E354" i="33"/>
  <c r="G354" i="33" s="1"/>
  <c r="E398" i="33"/>
  <c r="G398" i="33" s="1"/>
  <c r="E364" i="33"/>
  <c r="G364" i="33" s="1"/>
  <c r="E349" i="33"/>
  <c r="G349" i="33" s="1"/>
  <c r="E372" i="33"/>
  <c r="G372" i="33" s="1"/>
  <c r="E352" i="33"/>
  <c r="G352" i="33" s="1"/>
  <c r="E346" i="33"/>
  <c r="G346" i="33" s="1"/>
  <c r="E328" i="33"/>
  <c r="G328" i="33" s="1"/>
  <c r="E404" i="33"/>
  <c r="G404" i="33" s="1"/>
  <c r="E358" i="33"/>
  <c r="G358" i="33" s="1"/>
  <c r="E392" i="33"/>
  <c r="G392" i="33" s="1"/>
  <c r="E377" i="33"/>
  <c r="G377" i="33" s="1"/>
  <c r="E396" i="33"/>
  <c r="G396" i="33" s="1"/>
  <c r="E369" i="33"/>
  <c r="G369" i="33" s="1"/>
  <c r="E333" i="33"/>
  <c r="G333" i="33" s="1"/>
  <c r="E362" i="33"/>
  <c r="G362" i="33" s="1"/>
  <c r="E357" i="33"/>
  <c r="G357" i="33" s="1"/>
  <c r="E381" i="33"/>
  <c r="G381" i="33" s="1"/>
  <c r="E384" i="33"/>
  <c r="G384" i="33" s="1"/>
  <c r="E397" i="33"/>
  <c r="G397" i="33" s="1"/>
  <c r="E363" i="33"/>
  <c r="G363" i="33" s="1"/>
  <c r="E341" i="33"/>
  <c r="G341" i="33" s="1"/>
  <c r="E383" i="33"/>
  <c r="G383" i="33" s="1"/>
  <c r="E403" i="33"/>
  <c r="G403" i="33" s="1"/>
  <c r="E395" i="33"/>
  <c r="G395" i="33" s="1"/>
  <c r="E394" i="33"/>
  <c r="G394" i="33" s="1"/>
  <c r="E419" i="33"/>
  <c r="G419" i="33" s="1"/>
  <c r="E387" i="33"/>
  <c r="G387" i="33" s="1"/>
  <c r="E390" i="33"/>
  <c r="G390" i="33" s="1"/>
  <c r="E359" i="33"/>
  <c r="G359" i="33" s="1"/>
  <c r="E338" i="33"/>
  <c r="G338" i="33" s="1"/>
  <c r="E405" i="33"/>
  <c r="G405" i="33" s="1"/>
  <c r="E409" i="33"/>
  <c r="G409" i="33" s="1"/>
  <c r="E343" i="33"/>
  <c r="G343" i="33" s="1"/>
  <c r="E347" i="33"/>
  <c r="G347" i="33" s="1"/>
  <c r="E411" i="33"/>
  <c r="G411" i="33" s="1"/>
  <c r="E334" i="33"/>
  <c r="G334" i="33" s="1"/>
  <c r="E391" i="33"/>
  <c r="G391" i="33" s="1"/>
  <c r="E351" i="33"/>
  <c r="G351" i="33" s="1"/>
  <c r="E414" i="33"/>
  <c r="G414" i="33" s="1"/>
  <c r="E335" i="33"/>
  <c r="G335" i="33" s="1"/>
  <c r="E340" i="33"/>
  <c r="G340" i="33" s="1"/>
  <c r="E374" i="33"/>
  <c r="G374" i="33" s="1"/>
  <c r="E376" i="33"/>
  <c r="G376" i="33" s="1"/>
  <c r="E386" i="33"/>
  <c r="G386" i="33" s="1"/>
  <c r="E385" i="33"/>
  <c r="G385" i="33" s="1"/>
  <c r="E331" i="33"/>
  <c r="G331" i="33" s="1"/>
  <c r="E393" i="33"/>
  <c r="G393" i="33" s="1"/>
  <c r="E323" i="33"/>
  <c r="G323" i="33" s="1"/>
  <c r="E412" i="33"/>
  <c r="G412" i="33" s="1"/>
  <c r="E420" i="33"/>
  <c r="G420" i="33" s="1"/>
  <c r="E400" i="33"/>
  <c r="G400" i="33" s="1"/>
  <c r="E382" i="33"/>
  <c r="G382" i="33" s="1"/>
  <c r="E348" i="33"/>
  <c r="G348" i="33" s="1"/>
  <c r="E336" i="33"/>
  <c r="G336" i="33" s="1"/>
  <c r="E368" i="33"/>
  <c r="G368" i="33" s="1"/>
  <c r="E417" i="33"/>
  <c r="G417" i="33" s="1"/>
  <c r="E342" i="33"/>
  <c r="G342" i="33" s="1"/>
  <c r="E339" i="33"/>
  <c r="G339" i="33" s="1"/>
  <c r="E356" i="33"/>
  <c r="G356" i="33" s="1"/>
  <c r="E402" i="33"/>
  <c r="G402" i="33" s="1"/>
  <c r="E389" i="33"/>
  <c r="G389" i="33" s="1"/>
  <c r="E325" i="33"/>
  <c r="G325" i="33" s="1"/>
  <c r="E401" i="33"/>
  <c r="G401" i="33" s="1"/>
  <c r="E355" i="33"/>
  <c r="G355" i="33" s="1"/>
  <c r="E375" i="33"/>
  <c r="G375" i="33" s="1"/>
  <c r="E415" i="33"/>
  <c r="G415" i="33" s="1"/>
  <c r="E367" i="33"/>
  <c r="G367" i="33" s="1"/>
  <c r="E408" i="33"/>
  <c r="G408" i="33" s="1"/>
  <c r="E371" i="33"/>
  <c r="G371" i="33" s="1"/>
  <c r="E329" i="33"/>
  <c r="G329" i="33" s="1"/>
  <c r="E350" i="33"/>
  <c r="G350" i="33" s="1"/>
  <c r="E353" i="33"/>
  <c r="G353" i="33" s="1"/>
  <c r="E370" i="33"/>
  <c r="G370" i="33" s="1"/>
  <c r="E379" i="33"/>
  <c r="G379" i="33" s="1"/>
  <c r="E327" i="33"/>
  <c r="G327" i="33" s="1"/>
  <c r="E410" i="33"/>
  <c r="G410" i="33" s="1"/>
  <c r="E332" i="33"/>
  <c r="G332" i="33" s="1"/>
  <c r="E416" i="33"/>
  <c r="G416" i="33" s="1"/>
  <c r="E322" i="33"/>
  <c r="G322" i="33" s="1"/>
  <c r="J319" i="33"/>
  <c r="FM6" i="34"/>
  <c r="FN1" i="34"/>
  <c r="FM2" i="34"/>
  <c r="L219" i="33"/>
  <c r="K319" i="33"/>
  <c r="F374" i="42" l="1"/>
  <c r="F477" i="42" s="1"/>
  <c r="C477" i="42" s="1"/>
  <c r="G374" i="42"/>
  <c r="I374" i="42" s="1"/>
  <c r="I477" i="42" s="1"/>
  <c r="M219" i="33"/>
  <c r="L319" i="33"/>
  <c r="FN6" i="34"/>
  <c r="FO1" i="34"/>
  <c r="FN2" i="34"/>
  <c r="FN4" i="34" s="1"/>
  <c r="FM12" i="34"/>
  <c r="FM8" i="34"/>
  <c r="FM15" i="34"/>
  <c r="FM9" i="34"/>
  <c r="FM11" i="34"/>
  <c r="FM10" i="34"/>
  <c r="FM14" i="34"/>
  <c r="FM13" i="34"/>
  <c r="D477" i="42" l="1"/>
  <c r="F375" i="42"/>
  <c r="F478" i="42" s="1"/>
  <c r="E478" i="42" s="1"/>
  <c r="E477" i="42"/>
  <c r="R374" i="42"/>
  <c r="R477" i="42" s="1"/>
  <c r="O374" i="42"/>
  <c r="O477" i="42" s="1"/>
  <c r="G477" i="42"/>
  <c r="P374" i="42"/>
  <c r="P477" i="42" s="1"/>
  <c r="K374" i="42"/>
  <c r="K477" i="42" s="1"/>
  <c r="L374" i="42"/>
  <c r="L477" i="42" s="1"/>
  <c r="H374" i="42"/>
  <c r="H477" i="42" s="1"/>
  <c r="N374" i="42"/>
  <c r="N477" i="42" s="1"/>
  <c r="G375" i="42"/>
  <c r="G376" i="42" s="1"/>
  <c r="G479" i="42" s="1"/>
  <c r="M374" i="42"/>
  <c r="M477" i="42" s="1"/>
  <c r="Q374" i="42"/>
  <c r="Q477" i="42" s="1"/>
  <c r="J374" i="42"/>
  <c r="J477" i="42" s="1"/>
  <c r="S374" i="42"/>
  <c r="S477" i="42" s="1"/>
  <c r="FP1" i="34"/>
  <c r="FO6" i="34"/>
  <c r="FO2" i="34"/>
  <c r="N219" i="33"/>
  <c r="M319" i="33"/>
  <c r="F376" i="42" l="1"/>
  <c r="F479" i="42" s="1"/>
  <c r="E479" i="42" s="1"/>
  <c r="C478" i="42"/>
  <c r="D478" i="42"/>
  <c r="N375" i="42"/>
  <c r="N478" i="42" s="1"/>
  <c r="Q375" i="42"/>
  <c r="Q478" i="42" s="1"/>
  <c r="I375" i="42"/>
  <c r="I478" i="42" s="1"/>
  <c r="G478" i="42"/>
  <c r="K376" i="42"/>
  <c r="K479" i="42" s="1"/>
  <c r="P376" i="42"/>
  <c r="P479" i="42" s="1"/>
  <c r="J375" i="42"/>
  <c r="J478" i="42" s="1"/>
  <c r="N376" i="42"/>
  <c r="N479" i="42" s="1"/>
  <c r="M376" i="42"/>
  <c r="M479" i="42" s="1"/>
  <c r="L375" i="42"/>
  <c r="L478" i="42" s="1"/>
  <c r="H376" i="42"/>
  <c r="H479" i="42" s="1"/>
  <c r="O375" i="42"/>
  <c r="O478" i="42" s="1"/>
  <c r="M375" i="42"/>
  <c r="M478" i="42" s="1"/>
  <c r="K375" i="42"/>
  <c r="K478" i="42" s="1"/>
  <c r="S376" i="42"/>
  <c r="S479" i="42" s="1"/>
  <c r="O376" i="42"/>
  <c r="O479" i="42" s="1"/>
  <c r="L376" i="42"/>
  <c r="L479" i="42" s="1"/>
  <c r="J376" i="42"/>
  <c r="J479" i="42" s="1"/>
  <c r="R375" i="42"/>
  <c r="R478" i="42" s="1"/>
  <c r="R376" i="42"/>
  <c r="R479" i="42" s="1"/>
  <c r="P375" i="42"/>
  <c r="P478" i="42" s="1"/>
  <c r="Q376" i="42"/>
  <c r="Q479" i="42" s="1"/>
  <c r="I376" i="42"/>
  <c r="I479" i="42" s="1"/>
  <c r="G377" i="42"/>
  <c r="G378" i="42" s="1"/>
  <c r="N378" i="42" s="1"/>
  <c r="N481" i="42" s="1"/>
  <c r="S375" i="42"/>
  <c r="S478" i="42" s="1"/>
  <c r="H375" i="42"/>
  <c r="H478" i="42" s="1"/>
  <c r="O219" i="33"/>
  <c r="N319" i="33"/>
  <c r="FP6" i="34"/>
  <c r="FQ1" i="34"/>
  <c r="FP2" i="34"/>
  <c r="D479" i="42" l="1"/>
  <c r="C479" i="42"/>
  <c r="F377" i="42"/>
  <c r="F480" i="42" s="1"/>
  <c r="C480" i="42" s="1"/>
  <c r="K377" i="42"/>
  <c r="K480" i="42" s="1"/>
  <c r="S377" i="42"/>
  <c r="S480" i="42" s="1"/>
  <c r="R378" i="42"/>
  <c r="R481" i="42" s="1"/>
  <c r="K378" i="42"/>
  <c r="K481" i="42" s="1"/>
  <c r="P378" i="42"/>
  <c r="P481" i="42" s="1"/>
  <c r="H377" i="42"/>
  <c r="H480" i="42" s="1"/>
  <c r="R377" i="42"/>
  <c r="R480" i="42" s="1"/>
  <c r="G480" i="42"/>
  <c r="I378" i="42"/>
  <c r="I481" i="42" s="1"/>
  <c r="G481" i="42"/>
  <c r="H378" i="42"/>
  <c r="H481" i="42" s="1"/>
  <c r="Q378" i="42"/>
  <c r="Q481" i="42" s="1"/>
  <c r="L377" i="42"/>
  <c r="L480" i="42" s="1"/>
  <c r="M378" i="42"/>
  <c r="M481" i="42" s="1"/>
  <c r="G379" i="42"/>
  <c r="G380" i="42" s="1"/>
  <c r="P380" i="42" s="1"/>
  <c r="P483" i="42" s="1"/>
  <c r="M377" i="42"/>
  <c r="M480" i="42" s="1"/>
  <c r="P377" i="42"/>
  <c r="P480" i="42" s="1"/>
  <c r="S378" i="42"/>
  <c r="S481" i="42" s="1"/>
  <c r="Q377" i="42"/>
  <c r="Q480" i="42" s="1"/>
  <c r="O378" i="42"/>
  <c r="O481" i="42" s="1"/>
  <c r="O377" i="42"/>
  <c r="O480" i="42" s="1"/>
  <c r="J377" i="42"/>
  <c r="J480" i="42" s="1"/>
  <c r="I377" i="42"/>
  <c r="I480" i="42" s="1"/>
  <c r="J378" i="42"/>
  <c r="J481" i="42" s="1"/>
  <c r="L378" i="42"/>
  <c r="L481" i="42" s="1"/>
  <c r="N377" i="42"/>
  <c r="N480" i="42" s="1"/>
  <c r="P219" i="33"/>
  <c r="O319" i="33"/>
  <c r="FQ6" i="34"/>
  <c r="FR1" i="34"/>
  <c r="FQ2" i="34"/>
  <c r="F378" i="42" l="1"/>
  <c r="F481" i="42" s="1"/>
  <c r="E481" i="42" s="1"/>
  <c r="E480" i="42"/>
  <c r="D480" i="42"/>
  <c r="I379" i="42"/>
  <c r="I482" i="42" s="1"/>
  <c r="J379" i="42"/>
  <c r="J482" i="42" s="1"/>
  <c r="G381" i="42"/>
  <c r="P381" i="42" s="1"/>
  <c r="P484" i="42" s="1"/>
  <c r="M380" i="42"/>
  <c r="M483" i="42" s="1"/>
  <c r="N379" i="42"/>
  <c r="N482" i="42" s="1"/>
  <c r="S379" i="42"/>
  <c r="S482" i="42" s="1"/>
  <c r="N380" i="42"/>
  <c r="N483" i="42" s="1"/>
  <c r="J380" i="42"/>
  <c r="J483" i="42" s="1"/>
  <c r="O379" i="42"/>
  <c r="O482" i="42" s="1"/>
  <c r="K379" i="42"/>
  <c r="K482" i="42" s="1"/>
  <c r="G483" i="42"/>
  <c r="R380" i="42"/>
  <c r="R483" i="42" s="1"/>
  <c r="H380" i="42"/>
  <c r="H483" i="42" s="1"/>
  <c r="Q380" i="42"/>
  <c r="Q483" i="42" s="1"/>
  <c r="L379" i="42"/>
  <c r="L482" i="42" s="1"/>
  <c r="P379" i="42"/>
  <c r="P482" i="42" s="1"/>
  <c r="L380" i="42"/>
  <c r="L483" i="42" s="1"/>
  <c r="I380" i="42"/>
  <c r="I483" i="42" s="1"/>
  <c r="R379" i="42"/>
  <c r="R482" i="42" s="1"/>
  <c r="G482" i="42"/>
  <c r="O380" i="42"/>
  <c r="O483" i="42" s="1"/>
  <c r="S380" i="42"/>
  <c r="S483" i="42" s="1"/>
  <c r="M379" i="42"/>
  <c r="M482" i="42" s="1"/>
  <c r="K380" i="42"/>
  <c r="K483" i="42" s="1"/>
  <c r="H379" i="42"/>
  <c r="H482" i="42" s="1"/>
  <c r="Q379" i="42"/>
  <c r="Q482" i="42" s="1"/>
  <c r="Q219" i="33"/>
  <c r="P319" i="33"/>
  <c r="FS1" i="34"/>
  <c r="FR6" i="34"/>
  <c r="FR2" i="34"/>
  <c r="F379" i="42" l="1"/>
  <c r="F482" i="42" s="1"/>
  <c r="D482" i="42" s="1"/>
  <c r="C481" i="42"/>
  <c r="D481" i="42"/>
  <c r="O381" i="42"/>
  <c r="O484" i="42" s="1"/>
  <c r="J381" i="42"/>
  <c r="J484" i="42" s="1"/>
  <c r="G382" i="42"/>
  <c r="M382" i="42" s="1"/>
  <c r="M485" i="42" s="1"/>
  <c r="S381" i="42"/>
  <c r="S484" i="42" s="1"/>
  <c r="G484" i="42"/>
  <c r="L381" i="42"/>
  <c r="L484" i="42" s="1"/>
  <c r="N381" i="42"/>
  <c r="N484" i="42" s="1"/>
  <c r="H381" i="42"/>
  <c r="H484" i="42" s="1"/>
  <c r="K381" i="42"/>
  <c r="K484" i="42" s="1"/>
  <c r="R381" i="42"/>
  <c r="R484" i="42" s="1"/>
  <c r="I381" i="42"/>
  <c r="I484" i="42" s="1"/>
  <c r="Q381" i="42"/>
  <c r="Q484" i="42" s="1"/>
  <c r="M381" i="42"/>
  <c r="M484" i="42" s="1"/>
  <c r="FR13" i="34"/>
  <c r="FR10" i="34"/>
  <c r="FR14" i="34"/>
  <c r="FR11" i="34"/>
  <c r="FR15" i="34"/>
  <c r="FR12" i="34"/>
  <c r="FR9" i="34"/>
  <c r="FR8" i="34"/>
  <c r="R219" i="33"/>
  <c r="E321" i="33" s="1"/>
  <c r="G321" i="33" s="1"/>
  <c r="K321" i="33" s="1"/>
  <c r="AI17" i="35" s="1"/>
  <c r="Q319" i="33"/>
  <c r="FT1" i="34"/>
  <c r="FS6" i="34"/>
  <c r="FS2" i="34"/>
  <c r="FS4" i="34" s="1"/>
  <c r="K322" i="33" l="1"/>
  <c r="AI18" i="35" s="1"/>
  <c r="AT17" i="35"/>
  <c r="AG17" i="35"/>
  <c r="AH17" i="35" s="1"/>
  <c r="AO17" i="35"/>
  <c r="BJ17" i="35"/>
  <c r="AP17" i="35"/>
  <c r="F380" i="42"/>
  <c r="F483" i="42" s="1"/>
  <c r="D483" i="42" s="1"/>
  <c r="C482" i="42"/>
  <c r="E482" i="42"/>
  <c r="G383" i="42"/>
  <c r="S383" i="42" s="1"/>
  <c r="S486" i="42" s="1"/>
  <c r="K382" i="42"/>
  <c r="K485" i="42" s="1"/>
  <c r="N382" i="42"/>
  <c r="N485" i="42" s="1"/>
  <c r="Q382" i="42"/>
  <c r="Q485" i="42" s="1"/>
  <c r="H382" i="42"/>
  <c r="H485" i="42" s="1"/>
  <c r="R382" i="42"/>
  <c r="R485" i="42" s="1"/>
  <c r="L382" i="42"/>
  <c r="L485" i="42" s="1"/>
  <c r="G485" i="42"/>
  <c r="O382" i="42"/>
  <c r="O485" i="42" s="1"/>
  <c r="P382" i="42"/>
  <c r="P485" i="42" s="1"/>
  <c r="J382" i="42"/>
  <c r="J485" i="42" s="1"/>
  <c r="S382" i="42"/>
  <c r="S485" i="42" s="1"/>
  <c r="I382" i="42"/>
  <c r="I485" i="42" s="1"/>
  <c r="FT6" i="34"/>
  <c r="FU1" i="34"/>
  <c r="FT2" i="34"/>
  <c r="S219" i="33"/>
  <c r="R319" i="33"/>
  <c r="BF46" i="35" s="1"/>
  <c r="AV17" i="35" l="1"/>
  <c r="AP18" i="35"/>
  <c r="AG18" i="35"/>
  <c r="AH18" i="35" s="1"/>
  <c r="AT18" i="35"/>
  <c r="BJ18" i="35"/>
  <c r="AO18" i="35"/>
  <c r="K323" i="33"/>
  <c r="AI19" i="35" s="1"/>
  <c r="AR17" i="35"/>
  <c r="E483" i="42"/>
  <c r="F381" i="42"/>
  <c r="F484" i="42" s="1"/>
  <c r="E484" i="42" s="1"/>
  <c r="C483" i="42"/>
  <c r="I383" i="42"/>
  <c r="I486" i="42" s="1"/>
  <c r="J383" i="42"/>
  <c r="J486" i="42" s="1"/>
  <c r="H383" i="42"/>
  <c r="H486" i="42" s="1"/>
  <c r="G384" i="42"/>
  <c r="R384" i="42" s="1"/>
  <c r="R487" i="42" s="1"/>
  <c r="O383" i="42"/>
  <c r="O486" i="42" s="1"/>
  <c r="K383" i="42"/>
  <c r="K486" i="42" s="1"/>
  <c r="G486" i="42"/>
  <c r="P383" i="42"/>
  <c r="P486" i="42" s="1"/>
  <c r="N383" i="42"/>
  <c r="N486" i="42" s="1"/>
  <c r="L383" i="42"/>
  <c r="L486" i="42" s="1"/>
  <c r="Q383" i="42"/>
  <c r="Q486" i="42" s="1"/>
  <c r="R383" i="42"/>
  <c r="R486" i="42" s="1"/>
  <c r="M383" i="42"/>
  <c r="M486" i="42" s="1"/>
  <c r="T219" i="33"/>
  <c r="S319" i="33"/>
  <c r="FU6" i="34"/>
  <c r="FV1" i="34"/>
  <c r="FU2" i="34"/>
  <c r="AR18" i="35" l="1"/>
  <c r="AV18" i="35"/>
  <c r="AG19" i="35"/>
  <c r="AH19" i="35" s="1"/>
  <c r="BJ19" i="35"/>
  <c r="AP19" i="35"/>
  <c r="AT19" i="35"/>
  <c r="AO19" i="35"/>
  <c r="K324" i="33"/>
  <c r="AI20" i="35" s="1"/>
  <c r="F382" i="42"/>
  <c r="F383" i="42" s="1"/>
  <c r="F486" i="42" s="1"/>
  <c r="C486" i="42" s="1"/>
  <c r="C484" i="42"/>
  <c r="D484" i="42"/>
  <c r="O384" i="42"/>
  <c r="O487" i="42" s="1"/>
  <c r="I384" i="42"/>
  <c r="I487" i="42" s="1"/>
  <c r="M384" i="42"/>
  <c r="M487" i="42" s="1"/>
  <c r="N384" i="42"/>
  <c r="N487" i="42" s="1"/>
  <c r="J384" i="42"/>
  <c r="J487" i="42" s="1"/>
  <c r="G487" i="42"/>
  <c r="K384" i="42"/>
  <c r="K487" i="42" s="1"/>
  <c r="L384" i="42"/>
  <c r="L487" i="42" s="1"/>
  <c r="H384" i="42"/>
  <c r="H487" i="42" s="1"/>
  <c r="S384" i="42"/>
  <c r="S487" i="42" s="1"/>
  <c r="P384" i="42"/>
  <c r="P487" i="42" s="1"/>
  <c r="Q384" i="42"/>
  <c r="Q487" i="42" s="1"/>
  <c r="G385" i="42"/>
  <c r="Q385" i="42" s="1"/>
  <c r="Q488" i="42" s="1"/>
  <c r="U219" i="33"/>
  <c r="T319" i="33"/>
  <c r="FV6" i="34"/>
  <c r="FW1" i="34"/>
  <c r="FV2" i="34"/>
  <c r="AV19" i="35" l="1"/>
  <c r="AR19" i="35"/>
  <c r="BJ20" i="35"/>
  <c r="AG20" i="35"/>
  <c r="AH20" i="35" s="1"/>
  <c r="AT20" i="35"/>
  <c r="AP20" i="35"/>
  <c r="AO20" i="35"/>
  <c r="K325" i="33"/>
  <c r="F485" i="42"/>
  <c r="C485" i="42" s="1"/>
  <c r="F384" i="42"/>
  <c r="F487" i="42" s="1"/>
  <c r="C487" i="42" s="1"/>
  <c r="D486" i="42"/>
  <c r="E486" i="42"/>
  <c r="M385" i="42"/>
  <c r="M488" i="42" s="1"/>
  <c r="J385" i="42"/>
  <c r="J488" i="42" s="1"/>
  <c r="L385" i="42"/>
  <c r="L488" i="42" s="1"/>
  <c r="G488" i="42"/>
  <c r="O385" i="42"/>
  <c r="O488" i="42" s="1"/>
  <c r="G386" i="42"/>
  <c r="I386" i="42" s="1"/>
  <c r="I489" i="42" s="1"/>
  <c r="P385" i="42"/>
  <c r="P488" i="42" s="1"/>
  <c r="I385" i="42"/>
  <c r="I488" i="42" s="1"/>
  <c r="H385" i="42"/>
  <c r="H488" i="42" s="1"/>
  <c r="N385" i="42"/>
  <c r="N488" i="42" s="1"/>
  <c r="K385" i="42"/>
  <c r="K488" i="42" s="1"/>
  <c r="R385" i="42"/>
  <c r="R488" i="42" s="1"/>
  <c r="S385" i="42"/>
  <c r="S488" i="42" s="1"/>
  <c r="D485" i="42"/>
  <c r="V219" i="33"/>
  <c r="U319" i="33"/>
  <c r="FX1" i="34"/>
  <c r="FW6" i="34"/>
  <c r="FW2" i="34"/>
  <c r="K326" i="33" l="1"/>
  <c r="AI22" i="35" s="1"/>
  <c r="AI21" i="35"/>
  <c r="AR20" i="35"/>
  <c r="AV20" i="35"/>
  <c r="E485" i="42"/>
  <c r="E487" i="42"/>
  <c r="D487" i="42"/>
  <c r="F385" i="42"/>
  <c r="F488" i="42" s="1"/>
  <c r="E488" i="42" s="1"/>
  <c r="H386" i="42"/>
  <c r="H489" i="42" s="1"/>
  <c r="M386" i="42"/>
  <c r="M489" i="42" s="1"/>
  <c r="Q386" i="42"/>
  <c r="Q489" i="42" s="1"/>
  <c r="O386" i="42"/>
  <c r="O489" i="42" s="1"/>
  <c r="L386" i="42"/>
  <c r="L489" i="42" s="1"/>
  <c r="R386" i="42"/>
  <c r="R489" i="42" s="1"/>
  <c r="P386" i="42"/>
  <c r="P489" i="42" s="1"/>
  <c r="G387" i="42"/>
  <c r="J387" i="42" s="1"/>
  <c r="J490" i="42" s="1"/>
  <c r="K386" i="42"/>
  <c r="K489" i="42" s="1"/>
  <c r="N386" i="42"/>
  <c r="N489" i="42" s="1"/>
  <c r="S386" i="42"/>
  <c r="S489" i="42" s="1"/>
  <c r="G489" i="42"/>
  <c r="J386" i="42"/>
  <c r="J489" i="42" s="1"/>
  <c r="FW11" i="34"/>
  <c r="FW9" i="34"/>
  <c r="FW15" i="34"/>
  <c r="FW12" i="34"/>
  <c r="FW14" i="34"/>
  <c r="FW13" i="34"/>
  <c r="FW10" i="34"/>
  <c r="FW8" i="34"/>
  <c r="W219" i="33"/>
  <c r="V319" i="33"/>
  <c r="FX6" i="34"/>
  <c r="FY1" i="34"/>
  <c r="FX2" i="34"/>
  <c r="FX4" i="34" s="1"/>
  <c r="K327" i="33" l="1"/>
  <c r="AI23" i="35" s="1"/>
  <c r="AP21" i="35"/>
  <c r="BJ21" i="35"/>
  <c r="AG21" i="35"/>
  <c r="AH21" i="35" s="1"/>
  <c r="AT21" i="35"/>
  <c r="AO21" i="35"/>
  <c r="AP22" i="35"/>
  <c r="AT22" i="35"/>
  <c r="BJ22" i="35"/>
  <c r="AG22" i="35"/>
  <c r="AH22" i="35" s="1"/>
  <c r="AO22" i="35"/>
  <c r="D488" i="42"/>
  <c r="F386" i="42"/>
  <c r="F489" i="42" s="1"/>
  <c r="E489" i="42" s="1"/>
  <c r="C488" i="42"/>
  <c r="P387" i="42"/>
  <c r="P490" i="42" s="1"/>
  <c r="G388" i="42"/>
  <c r="I388" i="42" s="1"/>
  <c r="I491" i="42" s="1"/>
  <c r="O387" i="42"/>
  <c r="O490" i="42" s="1"/>
  <c r="K387" i="42"/>
  <c r="K490" i="42" s="1"/>
  <c r="S387" i="42"/>
  <c r="S490" i="42" s="1"/>
  <c r="G490" i="42"/>
  <c r="R387" i="42"/>
  <c r="R490" i="42" s="1"/>
  <c r="H387" i="42"/>
  <c r="H490" i="42" s="1"/>
  <c r="N387" i="42"/>
  <c r="N490" i="42" s="1"/>
  <c r="Q387" i="42"/>
  <c r="Q490" i="42" s="1"/>
  <c r="L387" i="42"/>
  <c r="L490" i="42" s="1"/>
  <c r="I387" i="42"/>
  <c r="I490" i="42" s="1"/>
  <c r="M387" i="42"/>
  <c r="M490" i="42" s="1"/>
  <c r="FY6" i="34"/>
  <c r="FZ1" i="34"/>
  <c r="FY2" i="34"/>
  <c r="X219" i="33"/>
  <c r="W319" i="33"/>
  <c r="AR22" i="35" l="1"/>
  <c r="AV21" i="35"/>
  <c r="K328" i="33"/>
  <c r="AI24" i="35" s="1"/>
  <c r="AV22" i="35"/>
  <c r="AR21" i="35"/>
  <c r="AT23" i="35"/>
  <c r="AG23" i="35"/>
  <c r="AH23" i="35" s="1"/>
  <c r="AO23" i="35"/>
  <c r="AP23" i="35"/>
  <c r="BJ23" i="35"/>
  <c r="F387" i="42"/>
  <c r="F490" i="42" s="1"/>
  <c r="D490" i="42" s="1"/>
  <c r="C489" i="42"/>
  <c r="D489" i="42"/>
  <c r="R388" i="42"/>
  <c r="R491" i="42" s="1"/>
  <c r="M388" i="42"/>
  <c r="M491" i="42" s="1"/>
  <c r="Q388" i="42"/>
  <c r="Q491" i="42" s="1"/>
  <c r="H388" i="42"/>
  <c r="H491" i="42" s="1"/>
  <c r="S388" i="42"/>
  <c r="S491" i="42" s="1"/>
  <c r="J388" i="42"/>
  <c r="J491" i="42" s="1"/>
  <c r="G389" i="42"/>
  <c r="M389" i="42" s="1"/>
  <c r="M492" i="42" s="1"/>
  <c r="G491" i="42"/>
  <c r="O388" i="42"/>
  <c r="O491" i="42" s="1"/>
  <c r="K388" i="42"/>
  <c r="K491" i="42" s="1"/>
  <c r="L388" i="42"/>
  <c r="L491" i="42" s="1"/>
  <c r="P388" i="42"/>
  <c r="P491" i="42" s="1"/>
  <c r="N388" i="42"/>
  <c r="N491" i="42" s="1"/>
  <c r="Y219" i="33"/>
  <c r="X319" i="33"/>
  <c r="FZ6" i="34"/>
  <c r="GA1" i="34"/>
  <c r="FZ2" i="34"/>
  <c r="AV23" i="35" l="1"/>
  <c r="AR23" i="35"/>
  <c r="K329" i="33"/>
  <c r="AI25" i="35" s="1"/>
  <c r="AG24" i="35"/>
  <c r="AH24" i="35" s="1"/>
  <c r="AT24" i="35"/>
  <c r="AO24" i="35"/>
  <c r="BJ24" i="35"/>
  <c r="AP24" i="35"/>
  <c r="F388" i="42"/>
  <c r="F491" i="42" s="1"/>
  <c r="C491" i="42" s="1"/>
  <c r="E490" i="42"/>
  <c r="C490" i="42"/>
  <c r="G390" i="42"/>
  <c r="G493" i="42" s="1"/>
  <c r="R389" i="42"/>
  <c r="R492" i="42" s="1"/>
  <c r="O389" i="42"/>
  <c r="O492" i="42" s="1"/>
  <c r="Q389" i="42"/>
  <c r="Q492" i="42" s="1"/>
  <c r="P389" i="42"/>
  <c r="P492" i="42" s="1"/>
  <c r="S389" i="42"/>
  <c r="S492" i="42" s="1"/>
  <c r="K389" i="42"/>
  <c r="K492" i="42" s="1"/>
  <c r="H389" i="42"/>
  <c r="H492" i="42" s="1"/>
  <c r="I389" i="42"/>
  <c r="I492" i="42" s="1"/>
  <c r="G492" i="42"/>
  <c r="N389" i="42"/>
  <c r="N492" i="42" s="1"/>
  <c r="J389" i="42"/>
  <c r="J492" i="42" s="1"/>
  <c r="L389" i="42"/>
  <c r="L492" i="42" s="1"/>
  <c r="GB1" i="34"/>
  <c r="GA6" i="34"/>
  <c r="GA2" i="34"/>
  <c r="Z219" i="33"/>
  <c r="Y319" i="33"/>
  <c r="AR24" i="35" l="1"/>
  <c r="AV24" i="35"/>
  <c r="K330" i="33"/>
  <c r="AI26" i="35" s="1"/>
  <c r="AO25" i="35"/>
  <c r="AT25" i="35"/>
  <c r="BJ25" i="35"/>
  <c r="AP25" i="35"/>
  <c r="AG25" i="35"/>
  <c r="AH25" i="35" s="1"/>
  <c r="E491" i="42"/>
  <c r="D491" i="42"/>
  <c r="F389" i="42"/>
  <c r="F492" i="42" s="1"/>
  <c r="D492" i="42" s="1"/>
  <c r="S390" i="42"/>
  <c r="S493" i="42" s="1"/>
  <c r="K390" i="42"/>
  <c r="K493" i="42" s="1"/>
  <c r="L390" i="42"/>
  <c r="L493" i="42" s="1"/>
  <c r="M390" i="42"/>
  <c r="M493" i="42" s="1"/>
  <c r="G391" i="42"/>
  <c r="I391" i="42" s="1"/>
  <c r="I494" i="42" s="1"/>
  <c r="H390" i="42"/>
  <c r="H493" i="42" s="1"/>
  <c r="I390" i="42"/>
  <c r="I493" i="42" s="1"/>
  <c r="N390" i="42"/>
  <c r="N493" i="42" s="1"/>
  <c r="Q390" i="42"/>
  <c r="Q493" i="42" s="1"/>
  <c r="O390" i="42"/>
  <c r="O493" i="42" s="1"/>
  <c r="P390" i="42"/>
  <c r="P493" i="42" s="1"/>
  <c r="R390" i="42"/>
  <c r="R493" i="42" s="1"/>
  <c r="J390" i="42"/>
  <c r="J493" i="42" s="1"/>
  <c r="AA219" i="33"/>
  <c r="Z319" i="33"/>
  <c r="GB6" i="34"/>
  <c r="GC1" i="34"/>
  <c r="GB2" i="34"/>
  <c r="AV25" i="35" l="1"/>
  <c r="AR25" i="35"/>
  <c r="K331" i="33"/>
  <c r="AI27" i="35" s="1"/>
  <c r="AO26" i="35"/>
  <c r="AT26" i="35"/>
  <c r="AP26" i="35"/>
  <c r="BJ26" i="35"/>
  <c r="AG26" i="35"/>
  <c r="AH26" i="35" s="1"/>
  <c r="C492" i="42"/>
  <c r="E492" i="42"/>
  <c r="F390" i="42"/>
  <c r="F493" i="42" s="1"/>
  <c r="D493" i="42" s="1"/>
  <c r="J391" i="42"/>
  <c r="J494" i="42" s="1"/>
  <c r="K391" i="42"/>
  <c r="K494" i="42" s="1"/>
  <c r="G392" i="42"/>
  <c r="K392" i="42" s="1"/>
  <c r="K495" i="42" s="1"/>
  <c r="R391" i="42"/>
  <c r="R494" i="42" s="1"/>
  <c r="G494" i="42"/>
  <c r="N391" i="42"/>
  <c r="N494" i="42" s="1"/>
  <c r="H391" i="42"/>
  <c r="H494" i="42" s="1"/>
  <c r="L391" i="42"/>
  <c r="L494" i="42" s="1"/>
  <c r="S391" i="42"/>
  <c r="S494" i="42" s="1"/>
  <c r="O391" i="42"/>
  <c r="O494" i="42" s="1"/>
  <c r="P391" i="42"/>
  <c r="P494" i="42" s="1"/>
  <c r="Q391" i="42"/>
  <c r="Q494" i="42" s="1"/>
  <c r="M391" i="42"/>
  <c r="M494" i="42" s="1"/>
  <c r="GC6" i="34"/>
  <c r="GD1" i="34"/>
  <c r="GC2" i="34"/>
  <c r="GC4" i="34" s="1"/>
  <c r="GB12" i="34"/>
  <c r="GB13" i="34"/>
  <c r="GB10" i="34"/>
  <c r="GB14" i="34"/>
  <c r="GB9" i="34"/>
  <c r="GB15" i="34"/>
  <c r="GB11" i="34"/>
  <c r="GB8" i="34"/>
  <c r="AB219" i="33"/>
  <c r="AA319" i="33"/>
  <c r="AR26" i="35" l="1"/>
  <c r="AV26" i="35"/>
  <c r="K332" i="33"/>
  <c r="AI28" i="35" s="1"/>
  <c r="AG27" i="35"/>
  <c r="AH27" i="35" s="1"/>
  <c r="BJ27" i="35"/>
  <c r="AT27" i="35"/>
  <c r="AO27" i="35"/>
  <c r="AP27" i="35"/>
  <c r="E493" i="42"/>
  <c r="C493" i="42"/>
  <c r="F391" i="42"/>
  <c r="F392" i="42" s="1"/>
  <c r="F495" i="42" s="1"/>
  <c r="D495" i="42" s="1"/>
  <c r="G393" i="42"/>
  <c r="O393" i="42" s="1"/>
  <c r="O496" i="42" s="1"/>
  <c r="J392" i="42"/>
  <c r="J495" i="42" s="1"/>
  <c r="O392" i="42"/>
  <c r="O495" i="42" s="1"/>
  <c r="I392" i="42"/>
  <c r="I495" i="42" s="1"/>
  <c r="R392" i="42"/>
  <c r="R495" i="42" s="1"/>
  <c r="G495" i="42"/>
  <c r="P392" i="42"/>
  <c r="P495" i="42" s="1"/>
  <c r="Q392" i="42"/>
  <c r="Q495" i="42" s="1"/>
  <c r="N392" i="42"/>
  <c r="N495" i="42" s="1"/>
  <c r="H392" i="42"/>
  <c r="H495" i="42" s="1"/>
  <c r="L392" i="42"/>
  <c r="L495" i="42" s="1"/>
  <c r="S392" i="42"/>
  <c r="S495" i="42" s="1"/>
  <c r="M392" i="42"/>
  <c r="M495" i="42" s="1"/>
  <c r="AC219" i="33"/>
  <c r="AB319" i="33"/>
  <c r="GD6" i="34"/>
  <c r="GE1" i="34"/>
  <c r="GD2" i="34"/>
  <c r="AR27" i="35" l="1"/>
  <c r="AV27" i="35"/>
  <c r="K333" i="33"/>
  <c r="AI29" i="35" s="1"/>
  <c r="AG28" i="35"/>
  <c r="AH28" i="35" s="1"/>
  <c r="BJ28" i="35"/>
  <c r="AO28" i="35"/>
  <c r="AT28" i="35"/>
  <c r="AP28" i="35"/>
  <c r="E495" i="42"/>
  <c r="C495" i="42"/>
  <c r="F494" i="42"/>
  <c r="E494" i="42" s="1"/>
  <c r="F393" i="42"/>
  <c r="F496" i="42" s="1"/>
  <c r="E496" i="42" s="1"/>
  <c r="G394" i="42"/>
  <c r="S394" i="42" s="1"/>
  <c r="S497" i="42" s="1"/>
  <c r="M393" i="42"/>
  <c r="M496" i="42" s="1"/>
  <c r="G496" i="42"/>
  <c r="J393" i="42"/>
  <c r="J496" i="42" s="1"/>
  <c r="L393" i="42"/>
  <c r="L496" i="42" s="1"/>
  <c r="N393" i="42"/>
  <c r="N496" i="42" s="1"/>
  <c r="S393" i="42"/>
  <c r="S496" i="42" s="1"/>
  <c r="R393" i="42"/>
  <c r="R496" i="42" s="1"/>
  <c r="H393" i="42"/>
  <c r="H496" i="42" s="1"/>
  <c r="Q393" i="42"/>
  <c r="Q496" i="42" s="1"/>
  <c r="K393" i="42"/>
  <c r="K496" i="42" s="1"/>
  <c r="I393" i="42"/>
  <c r="I496" i="42" s="1"/>
  <c r="P393" i="42"/>
  <c r="P496" i="42" s="1"/>
  <c r="GF1" i="34"/>
  <c r="GE6" i="34"/>
  <c r="GE2" i="34"/>
  <c r="AD219" i="33"/>
  <c r="AC319" i="33"/>
  <c r="AR28" i="35" l="1"/>
  <c r="C494" i="42"/>
  <c r="D494" i="42"/>
  <c r="AV28" i="35"/>
  <c r="K334" i="33"/>
  <c r="AI30" i="35" s="1"/>
  <c r="AO29" i="35"/>
  <c r="AP29" i="35"/>
  <c r="AG29" i="35"/>
  <c r="AH29" i="35" s="1"/>
  <c r="AT29" i="35"/>
  <c r="BJ29" i="35"/>
  <c r="D496" i="42"/>
  <c r="C496" i="42"/>
  <c r="F394" i="42"/>
  <c r="F497" i="42" s="1"/>
  <c r="C497" i="42" s="1"/>
  <c r="G497" i="42"/>
  <c r="R394" i="42"/>
  <c r="R497" i="42" s="1"/>
  <c r="N394" i="42"/>
  <c r="N497" i="42" s="1"/>
  <c r="J394" i="42"/>
  <c r="J497" i="42" s="1"/>
  <c r="M394" i="42"/>
  <c r="M497" i="42" s="1"/>
  <c r="H394" i="42"/>
  <c r="H497" i="42" s="1"/>
  <c r="Q394" i="42"/>
  <c r="Q497" i="42" s="1"/>
  <c r="G395" i="42"/>
  <c r="H395" i="42" s="1"/>
  <c r="H498" i="42" s="1"/>
  <c r="K394" i="42"/>
  <c r="K497" i="42" s="1"/>
  <c r="P394" i="42"/>
  <c r="P497" i="42" s="1"/>
  <c r="O394" i="42"/>
  <c r="O497" i="42" s="1"/>
  <c r="I394" i="42"/>
  <c r="I497" i="42" s="1"/>
  <c r="L394" i="42"/>
  <c r="L497" i="42" s="1"/>
  <c r="AE219" i="33"/>
  <c r="AD319" i="33"/>
  <c r="GF6" i="34"/>
  <c r="GG1" i="34"/>
  <c r="GF2" i="34"/>
  <c r="AR29" i="35" l="1"/>
  <c r="AV29" i="35"/>
  <c r="K335" i="33"/>
  <c r="AI31" i="35" s="1"/>
  <c r="AT30" i="35"/>
  <c r="AG30" i="35"/>
  <c r="AH30" i="35" s="1"/>
  <c r="AP30" i="35"/>
  <c r="AO30" i="35"/>
  <c r="BJ30" i="35"/>
  <c r="D497" i="42"/>
  <c r="E497" i="42"/>
  <c r="F395" i="42"/>
  <c r="F498" i="42" s="1"/>
  <c r="D498" i="42" s="1"/>
  <c r="G396" i="42"/>
  <c r="S396" i="42" s="1"/>
  <c r="S499" i="42" s="1"/>
  <c r="G498" i="42"/>
  <c r="P395" i="42"/>
  <c r="P498" i="42" s="1"/>
  <c r="L395" i="42"/>
  <c r="L498" i="42" s="1"/>
  <c r="Q395" i="42"/>
  <c r="Q498" i="42" s="1"/>
  <c r="O395" i="42"/>
  <c r="O498" i="42" s="1"/>
  <c r="K395" i="42"/>
  <c r="K498" i="42" s="1"/>
  <c r="J395" i="42"/>
  <c r="J498" i="42" s="1"/>
  <c r="N395" i="42"/>
  <c r="N498" i="42" s="1"/>
  <c r="S395" i="42"/>
  <c r="S498" i="42" s="1"/>
  <c r="R395" i="42"/>
  <c r="R498" i="42" s="1"/>
  <c r="M395" i="42"/>
  <c r="M498" i="42" s="1"/>
  <c r="I395" i="42"/>
  <c r="I498" i="42" s="1"/>
  <c r="GG6" i="34"/>
  <c r="GH1" i="34"/>
  <c r="GG2" i="34"/>
  <c r="AF219" i="33"/>
  <c r="AE319" i="33"/>
  <c r="AV30" i="35" l="1"/>
  <c r="AR30" i="35"/>
  <c r="K336" i="33"/>
  <c r="AI32" i="35" s="1"/>
  <c r="AO31" i="35"/>
  <c r="AG31" i="35"/>
  <c r="AH31" i="35" s="1"/>
  <c r="AT31" i="35"/>
  <c r="AP31" i="35"/>
  <c r="BJ31" i="35"/>
  <c r="C498" i="42"/>
  <c r="E498" i="42"/>
  <c r="F396" i="42"/>
  <c r="F499" i="42" s="1"/>
  <c r="D499" i="42" s="1"/>
  <c r="M396" i="42"/>
  <c r="M499" i="42" s="1"/>
  <c r="P396" i="42"/>
  <c r="P499" i="42" s="1"/>
  <c r="I396" i="42"/>
  <c r="I499" i="42" s="1"/>
  <c r="O396" i="42"/>
  <c r="O499" i="42" s="1"/>
  <c r="J396" i="42"/>
  <c r="J499" i="42" s="1"/>
  <c r="Q396" i="42"/>
  <c r="Q499" i="42" s="1"/>
  <c r="L396" i="42"/>
  <c r="L499" i="42" s="1"/>
  <c r="G499" i="42"/>
  <c r="G397" i="42"/>
  <c r="K397" i="42" s="1"/>
  <c r="K500" i="42" s="1"/>
  <c r="N396" i="42"/>
  <c r="N499" i="42" s="1"/>
  <c r="H396" i="42"/>
  <c r="H499" i="42" s="1"/>
  <c r="R396" i="42"/>
  <c r="R499" i="42" s="1"/>
  <c r="K396" i="42"/>
  <c r="K499" i="42" s="1"/>
  <c r="AG219" i="33"/>
  <c r="AF319" i="33"/>
  <c r="GG8" i="34"/>
  <c r="GG14" i="34"/>
  <c r="GG9" i="34"/>
  <c r="GG11" i="34"/>
  <c r="GG12" i="34"/>
  <c r="GG10" i="34"/>
  <c r="GG15" i="34"/>
  <c r="GG13" i="34"/>
  <c r="GI1" i="34"/>
  <c r="GH6" i="34"/>
  <c r="GH2" i="34"/>
  <c r="GH4" i="34" s="1"/>
  <c r="AR31" i="35" l="1"/>
  <c r="AV31" i="35"/>
  <c r="K337" i="33"/>
  <c r="AI33" i="35" s="1"/>
  <c r="AT32" i="35"/>
  <c r="AG32" i="35"/>
  <c r="AH32" i="35" s="1"/>
  <c r="AP32" i="35"/>
  <c r="AO32" i="35"/>
  <c r="BJ32" i="35"/>
  <c r="C499" i="42"/>
  <c r="E499" i="42"/>
  <c r="F397" i="42"/>
  <c r="F500" i="42" s="1"/>
  <c r="C500" i="42" s="1"/>
  <c r="N397" i="42"/>
  <c r="N500" i="42" s="1"/>
  <c r="G500" i="42"/>
  <c r="O397" i="42"/>
  <c r="O500" i="42" s="1"/>
  <c r="I397" i="42"/>
  <c r="I500" i="42" s="1"/>
  <c r="R397" i="42"/>
  <c r="R500" i="42" s="1"/>
  <c r="H397" i="42"/>
  <c r="H500" i="42" s="1"/>
  <c r="M397" i="42"/>
  <c r="M500" i="42" s="1"/>
  <c r="L397" i="42"/>
  <c r="L500" i="42" s="1"/>
  <c r="S397" i="42"/>
  <c r="S500" i="42" s="1"/>
  <c r="Q397" i="42"/>
  <c r="Q500" i="42" s="1"/>
  <c r="G398" i="42"/>
  <c r="Q398" i="42" s="1"/>
  <c r="Q501" i="42" s="1"/>
  <c r="J397" i="42"/>
  <c r="J500" i="42" s="1"/>
  <c r="P397" i="42"/>
  <c r="P500" i="42" s="1"/>
  <c r="GJ1" i="34"/>
  <c r="GI6" i="34"/>
  <c r="GI2" i="34"/>
  <c r="AH219" i="33"/>
  <c r="AG319" i="33"/>
  <c r="AV32" i="35" l="1"/>
  <c r="AR32" i="35"/>
  <c r="K338" i="33"/>
  <c r="AI34" i="35" s="1"/>
  <c r="AG33" i="35"/>
  <c r="AH33" i="35" s="1"/>
  <c r="BJ33" i="35"/>
  <c r="AP33" i="35"/>
  <c r="AO33" i="35"/>
  <c r="AT33" i="35"/>
  <c r="E500" i="42"/>
  <c r="D500" i="42"/>
  <c r="F398" i="42"/>
  <c r="F399" i="42" s="1"/>
  <c r="F502" i="42" s="1"/>
  <c r="S398" i="42"/>
  <c r="S501" i="42" s="1"/>
  <c r="H398" i="42"/>
  <c r="H501" i="42" s="1"/>
  <c r="J398" i="42"/>
  <c r="J501" i="42" s="1"/>
  <c r="N398" i="42"/>
  <c r="N501" i="42" s="1"/>
  <c r="K398" i="42"/>
  <c r="K501" i="42" s="1"/>
  <c r="G501" i="42"/>
  <c r="I398" i="42"/>
  <c r="I501" i="42" s="1"/>
  <c r="M398" i="42"/>
  <c r="M501" i="42" s="1"/>
  <c r="O398" i="42"/>
  <c r="O501" i="42" s="1"/>
  <c r="P398" i="42"/>
  <c r="P501" i="42" s="1"/>
  <c r="G399" i="42"/>
  <c r="G400" i="42" s="1"/>
  <c r="N400" i="42" s="1"/>
  <c r="N503" i="42" s="1"/>
  <c r="L398" i="42"/>
  <c r="L501" i="42" s="1"/>
  <c r="R398" i="42"/>
  <c r="R501" i="42" s="1"/>
  <c r="GJ6" i="34"/>
  <c r="GK1" i="34"/>
  <c r="GJ2" i="34"/>
  <c r="AI219" i="33"/>
  <c r="AH319" i="33"/>
  <c r="AR33" i="35" l="1"/>
  <c r="AV33" i="35"/>
  <c r="K339" i="33"/>
  <c r="AI35" i="35" s="1"/>
  <c r="BJ34" i="35"/>
  <c r="AG34" i="35"/>
  <c r="AH34" i="35" s="1"/>
  <c r="AO34" i="35"/>
  <c r="AP34" i="35"/>
  <c r="AT34" i="35"/>
  <c r="F501" i="42"/>
  <c r="C501" i="42" s="1"/>
  <c r="H399" i="42"/>
  <c r="H502" i="42" s="1"/>
  <c r="N399" i="42"/>
  <c r="N502" i="42" s="1"/>
  <c r="G503" i="42"/>
  <c r="S399" i="42"/>
  <c r="S502" i="42" s="1"/>
  <c r="M399" i="42"/>
  <c r="M502" i="42" s="1"/>
  <c r="M400" i="42"/>
  <c r="M503" i="42" s="1"/>
  <c r="K400" i="42"/>
  <c r="K503" i="42" s="1"/>
  <c r="R399" i="42"/>
  <c r="R502" i="42" s="1"/>
  <c r="P399" i="42"/>
  <c r="P502" i="42" s="1"/>
  <c r="J400" i="42"/>
  <c r="J503" i="42" s="1"/>
  <c r="I400" i="42"/>
  <c r="I503" i="42" s="1"/>
  <c r="K399" i="42"/>
  <c r="K502" i="42" s="1"/>
  <c r="O399" i="42"/>
  <c r="O502" i="42" s="1"/>
  <c r="S400" i="42"/>
  <c r="S503" i="42" s="1"/>
  <c r="H400" i="42"/>
  <c r="H503" i="42" s="1"/>
  <c r="L399" i="42"/>
  <c r="L502" i="42" s="1"/>
  <c r="Q399" i="42"/>
  <c r="Q502" i="42" s="1"/>
  <c r="L400" i="42"/>
  <c r="L503" i="42" s="1"/>
  <c r="O400" i="42"/>
  <c r="O503" i="42" s="1"/>
  <c r="G502" i="42"/>
  <c r="Q400" i="42"/>
  <c r="Q503" i="42" s="1"/>
  <c r="G401" i="42"/>
  <c r="S401" i="42" s="1"/>
  <c r="S504" i="42" s="1"/>
  <c r="P400" i="42"/>
  <c r="P503" i="42" s="1"/>
  <c r="I399" i="42"/>
  <c r="I502" i="42" s="1"/>
  <c r="J399" i="42"/>
  <c r="J502" i="42" s="1"/>
  <c r="R400" i="42"/>
  <c r="R503" i="42" s="1"/>
  <c r="D502" i="42"/>
  <c r="E502" i="42"/>
  <c r="C502" i="42"/>
  <c r="F400" i="42"/>
  <c r="F503" i="42" s="1"/>
  <c r="AJ219" i="33"/>
  <c r="AI319" i="33"/>
  <c r="GK6" i="34"/>
  <c r="GL1" i="34"/>
  <c r="GK2" i="34"/>
  <c r="D501" i="42" l="1"/>
  <c r="E501" i="42"/>
  <c r="AV34" i="35"/>
  <c r="AR34" i="35"/>
  <c r="K340" i="33"/>
  <c r="AI36" i="35" s="1"/>
  <c r="AT35" i="35"/>
  <c r="AP35" i="35"/>
  <c r="BJ35" i="35"/>
  <c r="AG35" i="35"/>
  <c r="AH35" i="35" s="1"/>
  <c r="AO35" i="35"/>
  <c r="G402" i="42"/>
  <c r="R402" i="42" s="1"/>
  <c r="R505" i="42" s="1"/>
  <c r="I401" i="42"/>
  <c r="I504" i="42" s="1"/>
  <c r="R401" i="42"/>
  <c r="R504" i="42" s="1"/>
  <c r="Q401" i="42"/>
  <c r="Q504" i="42" s="1"/>
  <c r="K401" i="42"/>
  <c r="K504" i="42" s="1"/>
  <c r="O401" i="42"/>
  <c r="O504" i="42" s="1"/>
  <c r="G504" i="42"/>
  <c r="L401" i="42"/>
  <c r="L504" i="42" s="1"/>
  <c r="N401" i="42"/>
  <c r="N504" i="42" s="1"/>
  <c r="M401" i="42"/>
  <c r="M504" i="42" s="1"/>
  <c r="J401" i="42"/>
  <c r="J504" i="42" s="1"/>
  <c r="H401" i="42"/>
  <c r="H504" i="42" s="1"/>
  <c r="P401" i="42"/>
  <c r="P504" i="42" s="1"/>
  <c r="D503" i="42"/>
  <c r="E503" i="42"/>
  <c r="C503" i="42"/>
  <c r="F401" i="42"/>
  <c r="F504" i="42" s="1"/>
  <c r="GL6" i="34"/>
  <c r="GM1" i="34"/>
  <c r="GL2" i="34"/>
  <c r="AK219" i="33"/>
  <c r="AJ319" i="33"/>
  <c r="AR35" i="35" l="1"/>
  <c r="AV35" i="35"/>
  <c r="K341" i="33"/>
  <c r="AI37" i="35" s="1"/>
  <c r="AO36" i="35"/>
  <c r="AP36" i="35"/>
  <c r="AG36" i="35"/>
  <c r="AH36" i="35" s="1"/>
  <c r="BJ36" i="35"/>
  <c r="AT36" i="35"/>
  <c r="G403" i="42"/>
  <c r="G404" i="42" s="1"/>
  <c r="I404" i="42" s="1"/>
  <c r="I507" i="42" s="1"/>
  <c r="Q402" i="42"/>
  <c r="Q505" i="42" s="1"/>
  <c r="H402" i="42"/>
  <c r="H505" i="42" s="1"/>
  <c r="J402" i="42"/>
  <c r="J505" i="42" s="1"/>
  <c r="G505" i="42"/>
  <c r="K402" i="42"/>
  <c r="K505" i="42" s="1"/>
  <c r="P402" i="42"/>
  <c r="P505" i="42" s="1"/>
  <c r="I402" i="42"/>
  <c r="I505" i="42" s="1"/>
  <c r="L402" i="42"/>
  <c r="L505" i="42" s="1"/>
  <c r="M402" i="42"/>
  <c r="M505" i="42" s="1"/>
  <c r="S402" i="42"/>
  <c r="S505" i="42" s="1"/>
  <c r="N402" i="42"/>
  <c r="N505" i="42" s="1"/>
  <c r="O402" i="42"/>
  <c r="O505" i="42" s="1"/>
  <c r="E504" i="42"/>
  <c r="C504" i="42"/>
  <c r="D504" i="42"/>
  <c r="F402" i="42"/>
  <c r="F505" i="42" s="1"/>
  <c r="AL219" i="33"/>
  <c r="AK319" i="33"/>
  <c r="GL13" i="34"/>
  <c r="GL11" i="34"/>
  <c r="GL10" i="34"/>
  <c r="GL14" i="34"/>
  <c r="GL12" i="34"/>
  <c r="GL9" i="34"/>
  <c r="GL15" i="34"/>
  <c r="GL8" i="34"/>
  <c r="GN1" i="34"/>
  <c r="GM6" i="34"/>
  <c r="GM2" i="34"/>
  <c r="GM4" i="34" s="1"/>
  <c r="AV36" i="35" l="1"/>
  <c r="AR36" i="35"/>
  <c r="K342" i="33"/>
  <c r="AI38" i="35" s="1"/>
  <c r="AT37" i="35"/>
  <c r="BJ37" i="35"/>
  <c r="AO37" i="35"/>
  <c r="AG37" i="35"/>
  <c r="AH37" i="35" s="1"/>
  <c r="AP37" i="35"/>
  <c r="G405" i="42"/>
  <c r="M405" i="42" s="1"/>
  <c r="M508" i="42" s="1"/>
  <c r="L403" i="42"/>
  <c r="L506" i="42" s="1"/>
  <c r="M403" i="42"/>
  <c r="M506" i="42" s="1"/>
  <c r="H404" i="42"/>
  <c r="H507" i="42" s="1"/>
  <c r="R404" i="42"/>
  <c r="R507" i="42" s="1"/>
  <c r="G506" i="42"/>
  <c r="O403" i="42"/>
  <c r="O506" i="42" s="1"/>
  <c r="K404" i="42"/>
  <c r="K507" i="42" s="1"/>
  <c r="J404" i="42"/>
  <c r="J507" i="42" s="1"/>
  <c r="I403" i="42"/>
  <c r="I506" i="42" s="1"/>
  <c r="N403" i="42"/>
  <c r="N506" i="42" s="1"/>
  <c r="N404" i="42"/>
  <c r="N507" i="42" s="1"/>
  <c r="P404" i="42"/>
  <c r="P507" i="42" s="1"/>
  <c r="O404" i="42"/>
  <c r="O507" i="42" s="1"/>
  <c r="H403" i="42"/>
  <c r="H506" i="42" s="1"/>
  <c r="R403" i="42"/>
  <c r="R506" i="42" s="1"/>
  <c r="G507" i="42"/>
  <c r="S403" i="42"/>
  <c r="S506" i="42" s="1"/>
  <c r="S404" i="42"/>
  <c r="S507" i="42" s="1"/>
  <c r="M404" i="42"/>
  <c r="M507" i="42" s="1"/>
  <c r="Q404" i="42"/>
  <c r="Q507" i="42" s="1"/>
  <c r="K403" i="42"/>
  <c r="K506" i="42" s="1"/>
  <c r="P403" i="42"/>
  <c r="P506" i="42" s="1"/>
  <c r="L404" i="42"/>
  <c r="L507" i="42" s="1"/>
  <c r="J403" i="42"/>
  <c r="J506" i="42" s="1"/>
  <c r="Q403" i="42"/>
  <c r="Q506" i="42" s="1"/>
  <c r="D505" i="42"/>
  <c r="E505" i="42"/>
  <c r="C505" i="42"/>
  <c r="F403" i="42"/>
  <c r="F506" i="42" s="1"/>
  <c r="GN6" i="34"/>
  <c r="GO1" i="34"/>
  <c r="GN2" i="34"/>
  <c r="AM219" i="33"/>
  <c r="AL319" i="33"/>
  <c r="AR37" i="35" l="1"/>
  <c r="AV37" i="35"/>
  <c r="K343" i="33"/>
  <c r="AI39" i="35" s="1"/>
  <c r="AP38" i="35"/>
  <c r="BJ38" i="35"/>
  <c r="AG38" i="35"/>
  <c r="AH38" i="35" s="1"/>
  <c r="AO38" i="35"/>
  <c r="AT38" i="35"/>
  <c r="G406" i="42"/>
  <c r="K406" i="42" s="1"/>
  <c r="K509" i="42" s="1"/>
  <c r="Q405" i="42"/>
  <c r="Q508" i="42" s="1"/>
  <c r="S405" i="42"/>
  <c r="S508" i="42" s="1"/>
  <c r="J405" i="42"/>
  <c r="J508" i="42" s="1"/>
  <c r="G508" i="42"/>
  <c r="I405" i="42"/>
  <c r="I508" i="42" s="1"/>
  <c r="P405" i="42"/>
  <c r="P508" i="42" s="1"/>
  <c r="N405" i="42"/>
  <c r="N508" i="42" s="1"/>
  <c r="L405" i="42"/>
  <c r="L508" i="42" s="1"/>
  <c r="K405" i="42"/>
  <c r="K508" i="42" s="1"/>
  <c r="H405" i="42"/>
  <c r="H508" i="42" s="1"/>
  <c r="R405" i="42"/>
  <c r="R508" i="42" s="1"/>
  <c r="O405" i="42"/>
  <c r="O508" i="42" s="1"/>
  <c r="D506" i="42"/>
  <c r="C506" i="42"/>
  <c r="E506" i="42"/>
  <c r="F404" i="42"/>
  <c r="F507" i="42" s="1"/>
  <c r="AN219" i="33"/>
  <c r="AM319" i="33"/>
  <c r="GO6" i="34"/>
  <c r="GP1" i="34"/>
  <c r="GO2" i="34"/>
  <c r="AR38" i="35" l="1"/>
  <c r="AV38" i="35"/>
  <c r="K344" i="33"/>
  <c r="AI40" i="35" s="1"/>
  <c r="AG39" i="35"/>
  <c r="AH39" i="35" s="1"/>
  <c r="AP39" i="35"/>
  <c r="BJ39" i="35"/>
  <c r="AO39" i="35"/>
  <c r="AT39" i="35"/>
  <c r="L406" i="42"/>
  <c r="L509" i="42" s="1"/>
  <c r="J406" i="42"/>
  <c r="J509" i="42" s="1"/>
  <c r="R406" i="42"/>
  <c r="R509" i="42" s="1"/>
  <c r="S406" i="42"/>
  <c r="S509" i="42" s="1"/>
  <c r="Q406" i="42"/>
  <c r="Q509" i="42" s="1"/>
  <c r="P406" i="42"/>
  <c r="P509" i="42" s="1"/>
  <c r="I406" i="42"/>
  <c r="I509" i="42" s="1"/>
  <c r="N406" i="42"/>
  <c r="N509" i="42" s="1"/>
  <c r="O406" i="42"/>
  <c r="O509" i="42" s="1"/>
  <c r="M406" i="42"/>
  <c r="M509" i="42" s="1"/>
  <c r="G509" i="42"/>
  <c r="G407" i="42"/>
  <c r="I407" i="42" s="1"/>
  <c r="I510" i="42" s="1"/>
  <c r="H406" i="42"/>
  <c r="H509" i="42" s="1"/>
  <c r="F405" i="42"/>
  <c r="F508" i="42" s="1"/>
  <c r="D507" i="42"/>
  <c r="E507" i="42"/>
  <c r="C507" i="42"/>
  <c r="GP6" i="34"/>
  <c r="GQ1" i="34"/>
  <c r="GP2" i="34"/>
  <c r="AO219" i="33"/>
  <c r="AN319" i="33"/>
  <c r="AV39" i="35" l="1"/>
  <c r="AR39" i="35"/>
  <c r="K345" i="33"/>
  <c r="AI41" i="35" s="1"/>
  <c r="AO40" i="35"/>
  <c r="AT40" i="35"/>
  <c r="AG40" i="35"/>
  <c r="AH40" i="35" s="1"/>
  <c r="AP40" i="35"/>
  <c r="BJ40" i="35"/>
  <c r="G408" i="42"/>
  <c r="G511" i="42" s="1"/>
  <c r="H407" i="42"/>
  <c r="H510" i="42" s="1"/>
  <c r="J407" i="42"/>
  <c r="J510" i="42" s="1"/>
  <c r="O407" i="42"/>
  <c r="O510" i="42" s="1"/>
  <c r="N407" i="42"/>
  <c r="N510" i="42" s="1"/>
  <c r="L407" i="42"/>
  <c r="L510" i="42" s="1"/>
  <c r="M407" i="42"/>
  <c r="M510" i="42" s="1"/>
  <c r="Q407" i="42"/>
  <c r="Q510" i="42" s="1"/>
  <c r="S407" i="42"/>
  <c r="S510" i="42" s="1"/>
  <c r="P407" i="42"/>
  <c r="P510" i="42" s="1"/>
  <c r="K407" i="42"/>
  <c r="K510" i="42" s="1"/>
  <c r="R407" i="42"/>
  <c r="R510" i="42" s="1"/>
  <c r="G510" i="42"/>
  <c r="F406" i="42"/>
  <c r="F509" i="42" s="1"/>
  <c r="C508" i="42"/>
  <c r="D508" i="42"/>
  <c r="E508" i="42"/>
  <c r="AP219" i="33"/>
  <c r="AO319" i="33"/>
  <c r="GR1" i="34"/>
  <c r="GQ6" i="34"/>
  <c r="GQ2" i="34"/>
  <c r="AR40" i="35" l="1"/>
  <c r="AV40" i="35"/>
  <c r="K346" i="33"/>
  <c r="AI42" i="35" s="1"/>
  <c r="BJ41" i="35"/>
  <c r="AT41" i="35"/>
  <c r="AP41" i="35"/>
  <c r="AG41" i="35"/>
  <c r="AH41" i="35" s="1"/>
  <c r="AO41" i="35"/>
  <c r="G409" i="42"/>
  <c r="N409" i="42" s="1"/>
  <c r="N512" i="42" s="1"/>
  <c r="L408" i="42"/>
  <c r="L511" i="42" s="1"/>
  <c r="R408" i="42"/>
  <c r="R511" i="42" s="1"/>
  <c r="S408" i="42"/>
  <c r="S511" i="42" s="1"/>
  <c r="J408" i="42"/>
  <c r="J511" i="42" s="1"/>
  <c r="P408" i="42"/>
  <c r="P511" i="42" s="1"/>
  <c r="N408" i="42"/>
  <c r="N511" i="42" s="1"/>
  <c r="O408" i="42"/>
  <c r="O511" i="42" s="1"/>
  <c r="H408" i="42"/>
  <c r="H511" i="42" s="1"/>
  <c r="Q408" i="42"/>
  <c r="Q511" i="42" s="1"/>
  <c r="I408" i="42"/>
  <c r="I511" i="42" s="1"/>
  <c r="M408" i="42"/>
  <c r="M511" i="42" s="1"/>
  <c r="K408" i="42"/>
  <c r="K511" i="42" s="1"/>
  <c r="F407" i="42"/>
  <c r="F510" i="42" s="1"/>
  <c r="E509" i="42"/>
  <c r="C509" i="42"/>
  <c r="D509" i="42"/>
  <c r="GR6" i="34"/>
  <c r="GS1" i="34"/>
  <c r="GR2" i="34"/>
  <c r="GR4" i="34" s="1"/>
  <c r="GQ9" i="34"/>
  <c r="GQ14" i="34"/>
  <c r="GQ11" i="34"/>
  <c r="GQ12" i="34"/>
  <c r="GQ15" i="34"/>
  <c r="GQ13" i="34"/>
  <c r="GQ10" i="34"/>
  <c r="GQ8" i="34"/>
  <c r="AQ219" i="33"/>
  <c r="AP319" i="33"/>
  <c r="AR41" i="35" l="1"/>
  <c r="AV41" i="35"/>
  <c r="K347" i="33"/>
  <c r="AI43" i="35" s="1"/>
  <c r="AO42" i="35"/>
  <c r="BJ42" i="35"/>
  <c r="AP42" i="35"/>
  <c r="AT42" i="35"/>
  <c r="AG42" i="35"/>
  <c r="AH42" i="35" s="1"/>
  <c r="O409" i="42"/>
  <c r="O512" i="42" s="1"/>
  <c r="R409" i="42"/>
  <c r="R512" i="42" s="1"/>
  <c r="K409" i="42"/>
  <c r="K512" i="42" s="1"/>
  <c r="Q409" i="42"/>
  <c r="Q512" i="42" s="1"/>
  <c r="J409" i="42"/>
  <c r="J512" i="42" s="1"/>
  <c r="G410" i="42"/>
  <c r="G513" i="42" s="1"/>
  <c r="I409" i="42"/>
  <c r="I512" i="42" s="1"/>
  <c r="P409" i="42"/>
  <c r="P512" i="42" s="1"/>
  <c r="M409" i="42"/>
  <c r="M512" i="42" s="1"/>
  <c r="S409" i="42"/>
  <c r="S512" i="42" s="1"/>
  <c r="G512" i="42"/>
  <c r="L409" i="42"/>
  <c r="L512" i="42" s="1"/>
  <c r="H409" i="42"/>
  <c r="H512" i="42" s="1"/>
  <c r="F408" i="42"/>
  <c r="F511" i="42" s="1"/>
  <c r="E510" i="42"/>
  <c r="C510" i="42"/>
  <c r="D510" i="42"/>
  <c r="AR219" i="33"/>
  <c r="AQ319" i="33"/>
  <c r="GS6" i="34"/>
  <c r="GT1" i="34"/>
  <c r="GS2" i="34"/>
  <c r="AV42" i="35" l="1"/>
  <c r="AR42" i="35"/>
  <c r="K348" i="33"/>
  <c r="AI44" i="35" s="1"/>
  <c r="AO43" i="35"/>
  <c r="AP43" i="35"/>
  <c r="AT43" i="35"/>
  <c r="BJ43" i="35"/>
  <c r="AG43" i="35"/>
  <c r="AH43" i="35" s="1"/>
  <c r="L410" i="42"/>
  <c r="L513" i="42" s="1"/>
  <c r="K410" i="42"/>
  <c r="K513" i="42" s="1"/>
  <c r="R410" i="42"/>
  <c r="R513" i="42" s="1"/>
  <c r="S410" i="42"/>
  <c r="S513" i="42" s="1"/>
  <c r="J410" i="42"/>
  <c r="J513" i="42" s="1"/>
  <c r="H410" i="42"/>
  <c r="H513" i="42" s="1"/>
  <c r="O410" i="42"/>
  <c r="O513" i="42" s="1"/>
  <c r="G411" i="42"/>
  <c r="O411" i="42" s="1"/>
  <c r="O514" i="42" s="1"/>
  <c r="M410" i="42"/>
  <c r="M513" i="42" s="1"/>
  <c r="P410" i="42"/>
  <c r="P513" i="42" s="1"/>
  <c r="Q410" i="42"/>
  <c r="Q513" i="42" s="1"/>
  <c r="N410" i="42"/>
  <c r="N513" i="42" s="1"/>
  <c r="I410" i="42"/>
  <c r="I513" i="42" s="1"/>
  <c r="F409" i="42"/>
  <c r="F512" i="42" s="1"/>
  <c r="E511" i="42"/>
  <c r="C511" i="42"/>
  <c r="D511" i="42"/>
  <c r="GT6" i="34"/>
  <c r="GU1" i="34"/>
  <c r="GT2" i="34"/>
  <c r="AS219" i="33"/>
  <c r="AR319" i="33"/>
  <c r="AR43" i="35" l="1"/>
  <c r="AV43" i="35"/>
  <c r="K349" i="33"/>
  <c r="AI45" i="35" s="1"/>
  <c r="AG44" i="35"/>
  <c r="AH44" i="35" s="1"/>
  <c r="AO44" i="35"/>
  <c r="BJ44" i="35"/>
  <c r="AT44" i="35"/>
  <c r="AV44" i="35" s="1"/>
  <c r="AP44" i="35"/>
  <c r="AR44" i="35" s="1"/>
  <c r="I411" i="42"/>
  <c r="I514" i="42" s="1"/>
  <c r="H411" i="42"/>
  <c r="H514" i="42" s="1"/>
  <c r="M411" i="42"/>
  <c r="M514" i="42" s="1"/>
  <c r="R411" i="42"/>
  <c r="R514" i="42" s="1"/>
  <c r="S411" i="42"/>
  <c r="S514" i="42" s="1"/>
  <c r="Q411" i="42"/>
  <c r="Q514" i="42" s="1"/>
  <c r="K411" i="42"/>
  <c r="K514" i="42" s="1"/>
  <c r="P411" i="42"/>
  <c r="P514" i="42" s="1"/>
  <c r="G514" i="42"/>
  <c r="G412" i="42"/>
  <c r="R412" i="42" s="1"/>
  <c r="R515" i="42" s="1"/>
  <c r="N411" i="42"/>
  <c r="N514" i="42" s="1"/>
  <c r="L411" i="42"/>
  <c r="L514" i="42" s="1"/>
  <c r="J411" i="42"/>
  <c r="J514" i="42" s="1"/>
  <c r="E512" i="42"/>
  <c r="C512" i="42"/>
  <c r="D512" i="42"/>
  <c r="F410" i="42"/>
  <c r="F513" i="42" s="1"/>
  <c r="AT219" i="33"/>
  <c r="AS319" i="33"/>
  <c r="GV1" i="34"/>
  <c r="GU6" i="34"/>
  <c r="GU2" i="34"/>
  <c r="K350" i="33" l="1"/>
  <c r="AI46" i="35" s="1"/>
  <c r="BJ45" i="35"/>
  <c r="AO45" i="35"/>
  <c r="AG45" i="35"/>
  <c r="AH45" i="35" s="1"/>
  <c r="AP45" i="35"/>
  <c r="AR45" i="35" s="1"/>
  <c r="AT45" i="35"/>
  <c r="AV45" i="35" s="1"/>
  <c r="M412" i="42"/>
  <c r="M515" i="42" s="1"/>
  <c r="G515" i="42"/>
  <c r="L412" i="42"/>
  <c r="L515" i="42" s="1"/>
  <c r="N412" i="42"/>
  <c r="N515" i="42" s="1"/>
  <c r="P412" i="42"/>
  <c r="P515" i="42" s="1"/>
  <c r="J412" i="42"/>
  <c r="J515" i="42" s="1"/>
  <c r="K412" i="42"/>
  <c r="K515" i="42" s="1"/>
  <c r="Q412" i="42"/>
  <c r="Q515" i="42" s="1"/>
  <c r="G413" i="42"/>
  <c r="G414" i="42" s="1"/>
  <c r="S412" i="42"/>
  <c r="S515" i="42" s="1"/>
  <c r="I412" i="42"/>
  <c r="I515" i="42" s="1"/>
  <c r="H412" i="42"/>
  <c r="H515" i="42" s="1"/>
  <c r="O412" i="42"/>
  <c r="O515" i="42" s="1"/>
  <c r="E513" i="42"/>
  <c r="C513" i="42"/>
  <c r="D513" i="42"/>
  <c r="F411" i="42"/>
  <c r="F514" i="42" s="1"/>
  <c r="GV6" i="34"/>
  <c r="GW1" i="34"/>
  <c r="GV2" i="34"/>
  <c r="AU219" i="33"/>
  <c r="AT319" i="33"/>
  <c r="K351" i="33" l="1"/>
  <c r="AI47" i="35" s="1"/>
  <c r="BJ46" i="35"/>
  <c r="AP46" i="35"/>
  <c r="AR46" i="35" s="1"/>
  <c r="AO46" i="35"/>
  <c r="AT46" i="35"/>
  <c r="AV46" i="35" s="1"/>
  <c r="AG46" i="35"/>
  <c r="AH46" i="35" s="1"/>
  <c r="I413" i="42"/>
  <c r="I516" i="42" s="1"/>
  <c r="G516" i="42"/>
  <c r="O413" i="42"/>
  <c r="O516" i="42" s="1"/>
  <c r="L413" i="42"/>
  <c r="L516" i="42" s="1"/>
  <c r="H413" i="42"/>
  <c r="H516" i="42" s="1"/>
  <c r="N413" i="42"/>
  <c r="N516" i="42" s="1"/>
  <c r="P413" i="42"/>
  <c r="P516" i="42" s="1"/>
  <c r="R413" i="42"/>
  <c r="R516" i="42" s="1"/>
  <c r="M413" i="42"/>
  <c r="M516" i="42" s="1"/>
  <c r="J413" i="42"/>
  <c r="J516" i="42" s="1"/>
  <c r="K413" i="42"/>
  <c r="K516" i="42" s="1"/>
  <c r="Q413" i="42"/>
  <c r="Q516" i="42" s="1"/>
  <c r="S413" i="42"/>
  <c r="S516" i="42" s="1"/>
  <c r="D514" i="42"/>
  <c r="C514" i="42"/>
  <c r="E514" i="42"/>
  <c r="F412" i="42"/>
  <c r="F515" i="42" s="1"/>
  <c r="G415" i="42"/>
  <c r="G517" i="42"/>
  <c r="O414" i="42"/>
  <c r="O517" i="42" s="1"/>
  <c r="I414" i="42"/>
  <c r="I517" i="42" s="1"/>
  <c r="Q414" i="42"/>
  <c r="Q517" i="42" s="1"/>
  <c r="J414" i="42"/>
  <c r="J517" i="42" s="1"/>
  <c r="R414" i="42"/>
  <c r="R517" i="42" s="1"/>
  <c r="P414" i="42"/>
  <c r="P517" i="42" s="1"/>
  <c r="M414" i="42"/>
  <c r="M517" i="42" s="1"/>
  <c r="N414" i="42"/>
  <c r="N517" i="42" s="1"/>
  <c r="L414" i="42"/>
  <c r="L517" i="42" s="1"/>
  <c r="S414" i="42"/>
  <c r="S517" i="42" s="1"/>
  <c r="H414" i="42"/>
  <c r="H517" i="42" s="1"/>
  <c r="K414" i="42"/>
  <c r="K517" i="42" s="1"/>
  <c r="AV219" i="33"/>
  <c r="AU319" i="33"/>
  <c r="GV12" i="34"/>
  <c r="GV14" i="34"/>
  <c r="GV8" i="34"/>
  <c r="GV15" i="34"/>
  <c r="GV10" i="34"/>
  <c r="GV9" i="34"/>
  <c r="GV11" i="34"/>
  <c r="GV13" i="34"/>
  <c r="GW6" i="34"/>
  <c r="GX1" i="34"/>
  <c r="GW2" i="34"/>
  <c r="GW4" i="34" s="1"/>
  <c r="K352" i="33" l="1"/>
  <c r="AI48" i="35" s="1"/>
  <c r="AT47" i="35"/>
  <c r="AO47" i="35"/>
  <c r="AR47" i="35"/>
  <c r="AG47" i="35"/>
  <c r="BJ47" i="35"/>
  <c r="AH47" i="35"/>
  <c r="AP47" i="35"/>
  <c r="AV47" i="35"/>
  <c r="E515" i="42"/>
  <c r="C515" i="42"/>
  <c r="D515" i="42"/>
  <c r="F413" i="42"/>
  <c r="F516" i="42" s="1"/>
  <c r="G416" i="42"/>
  <c r="G518" i="42"/>
  <c r="K415" i="42"/>
  <c r="K518" i="42" s="1"/>
  <c r="S415" i="42"/>
  <c r="S518" i="42" s="1"/>
  <c r="N415" i="42"/>
  <c r="N518" i="42" s="1"/>
  <c r="P415" i="42"/>
  <c r="P518" i="42" s="1"/>
  <c r="M415" i="42"/>
  <c r="M518" i="42" s="1"/>
  <c r="O415" i="42"/>
  <c r="O518" i="42" s="1"/>
  <c r="H415" i="42"/>
  <c r="H518" i="42" s="1"/>
  <c r="I415" i="42"/>
  <c r="I518" i="42" s="1"/>
  <c r="J415" i="42"/>
  <c r="J518" i="42" s="1"/>
  <c r="L415" i="42"/>
  <c r="L518" i="42" s="1"/>
  <c r="Q415" i="42"/>
  <c r="Q518" i="42" s="1"/>
  <c r="R415" i="42"/>
  <c r="R518" i="42" s="1"/>
  <c r="GY1" i="34"/>
  <c r="GX6" i="34"/>
  <c r="GX2" i="34"/>
  <c r="AW219" i="33"/>
  <c r="AV319" i="33"/>
  <c r="K353" i="33" l="1"/>
  <c r="AI49" i="35" s="1"/>
  <c r="BJ48" i="35"/>
  <c r="AG48" i="35"/>
  <c r="AO48" i="35"/>
  <c r="AH48" i="35"/>
  <c r="AT48" i="35"/>
  <c r="AP48" i="35"/>
  <c r="AR48" i="35"/>
  <c r="AV48" i="35"/>
  <c r="D516" i="42"/>
  <c r="E516" i="42"/>
  <c r="C516" i="42"/>
  <c r="F414" i="42"/>
  <c r="F517" i="42" s="1"/>
  <c r="G417" i="42"/>
  <c r="G519" i="42"/>
  <c r="O416" i="42"/>
  <c r="O519" i="42" s="1"/>
  <c r="J416" i="42"/>
  <c r="J519" i="42" s="1"/>
  <c r="R416" i="42"/>
  <c r="R519" i="42" s="1"/>
  <c r="N416" i="42"/>
  <c r="N519" i="42" s="1"/>
  <c r="L416" i="42"/>
  <c r="L519" i="42" s="1"/>
  <c r="M416" i="42"/>
  <c r="M519" i="42" s="1"/>
  <c r="K416" i="42"/>
  <c r="K519" i="42" s="1"/>
  <c r="P416" i="42"/>
  <c r="P519" i="42" s="1"/>
  <c r="Q416" i="42"/>
  <c r="Q519" i="42" s="1"/>
  <c r="S416" i="42"/>
  <c r="S519" i="42" s="1"/>
  <c r="H416" i="42"/>
  <c r="H519" i="42" s="1"/>
  <c r="I416" i="42"/>
  <c r="I519" i="42" s="1"/>
  <c r="AX219" i="33"/>
  <c r="AW319" i="33"/>
  <c r="GZ1" i="34"/>
  <c r="GY6" i="34"/>
  <c r="GY2" i="34"/>
  <c r="K354" i="33" l="1"/>
  <c r="AI50" i="35" s="1"/>
  <c r="AH49" i="35"/>
  <c r="AT49" i="35"/>
  <c r="AR49" i="35"/>
  <c r="AV49" i="35"/>
  <c r="AO49" i="35"/>
  <c r="BJ49" i="35"/>
  <c r="AP49" i="35"/>
  <c r="AG49" i="35"/>
  <c r="F415" i="42"/>
  <c r="F518" i="42" s="1"/>
  <c r="D517" i="42"/>
  <c r="E517" i="42"/>
  <c r="C517" i="42"/>
  <c r="G418" i="42"/>
  <c r="G520" i="42"/>
  <c r="K417" i="42"/>
  <c r="K520" i="42" s="1"/>
  <c r="S417" i="42"/>
  <c r="S520" i="42" s="1"/>
  <c r="N417" i="42"/>
  <c r="N520" i="42" s="1"/>
  <c r="M417" i="42"/>
  <c r="M520" i="42" s="1"/>
  <c r="J417" i="42"/>
  <c r="J520" i="42" s="1"/>
  <c r="L417" i="42"/>
  <c r="L520" i="42" s="1"/>
  <c r="Q417" i="42"/>
  <c r="Q520" i="42" s="1"/>
  <c r="R417" i="42"/>
  <c r="R520" i="42" s="1"/>
  <c r="O417" i="42"/>
  <c r="O520" i="42" s="1"/>
  <c r="P417" i="42"/>
  <c r="P520" i="42" s="1"/>
  <c r="H417" i="42"/>
  <c r="H520" i="42" s="1"/>
  <c r="I417" i="42"/>
  <c r="I520" i="42" s="1"/>
  <c r="GZ6" i="34"/>
  <c r="HA1" i="34"/>
  <c r="GZ2" i="34"/>
  <c r="AY219" i="33"/>
  <c r="AX319" i="33"/>
  <c r="K355" i="33" l="1"/>
  <c r="AI51" i="35" s="1"/>
  <c r="AV50" i="35"/>
  <c r="AH50" i="35"/>
  <c r="AT50" i="35"/>
  <c r="AG50" i="35"/>
  <c r="BJ50" i="35"/>
  <c r="AR50" i="35"/>
  <c r="AO50" i="35"/>
  <c r="AP50" i="35"/>
  <c r="F416" i="42"/>
  <c r="F519" i="42" s="1"/>
  <c r="C518" i="42"/>
  <c r="D518" i="42"/>
  <c r="E518" i="42"/>
  <c r="G419" i="42"/>
  <c r="G521" i="42"/>
  <c r="O418" i="42"/>
  <c r="O521" i="42" s="1"/>
  <c r="J418" i="42"/>
  <c r="J521" i="42" s="1"/>
  <c r="R418" i="42"/>
  <c r="R521" i="42" s="1"/>
  <c r="L418" i="42"/>
  <c r="L521" i="42" s="1"/>
  <c r="I418" i="42"/>
  <c r="I521" i="42" s="1"/>
  <c r="K418" i="42"/>
  <c r="K521" i="42" s="1"/>
  <c r="H418" i="42"/>
  <c r="H521" i="42" s="1"/>
  <c r="M418" i="42"/>
  <c r="M521" i="42" s="1"/>
  <c r="Q418" i="42"/>
  <c r="Q521" i="42" s="1"/>
  <c r="S418" i="42"/>
  <c r="S521" i="42" s="1"/>
  <c r="N418" i="42"/>
  <c r="N521" i="42" s="1"/>
  <c r="P418" i="42"/>
  <c r="P521" i="42" s="1"/>
  <c r="AZ219" i="33"/>
  <c r="AY319" i="33"/>
  <c r="HA6" i="34"/>
  <c r="HB1" i="34"/>
  <c r="HA2" i="34"/>
  <c r="AP51" i="35" l="1"/>
  <c r="AR51" i="35"/>
  <c r="AO51" i="35"/>
  <c r="AH51" i="35"/>
  <c r="AT51" i="35"/>
  <c r="AV51" i="35" s="1"/>
  <c r="AG51" i="35"/>
  <c r="BJ51" i="35"/>
  <c r="K356" i="33"/>
  <c r="AI52" i="35" s="1"/>
  <c r="F417" i="42"/>
  <c r="F520" i="42" s="1"/>
  <c r="D519" i="42"/>
  <c r="E519" i="42"/>
  <c r="C519" i="42"/>
  <c r="G420" i="42"/>
  <c r="G522" i="42"/>
  <c r="K419" i="42"/>
  <c r="K522" i="42" s="1"/>
  <c r="S419" i="42"/>
  <c r="S522" i="42" s="1"/>
  <c r="N419" i="42"/>
  <c r="N522" i="42" s="1"/>
  <c r="J419" i="42"/>
  <c r="J522" i="42" s="1"/>
  <c r="H419" i="42"/>
  <c r="H522" i="42" s="1"/>
  <c r="R419" i="42"/>
  <c r="R522" i="42" s="1"/>
  <c r="I419" i="42"/>
  <c r="I522" i="42" s="1"/>
  <c r="L419" i="42"/>
  <c r="L522" i="42" s="1"/>
  <c r="M419" i="42"/>
  <c r="M522" i="42" s="1"/>
  <c r="O419" i="42"/>
  <c r="O522" i="42" s="1"/>
  <c r="P419" i="42"/>
  <c r="P522" i="42" s="1"/>
  <c r="Q419" i="42"/>
  <c r="Q522" i="42" s="1"/>
  <c r="HB6" i="34"/>
  <c r="HC1" i="34"/>
  <c r="HB2" i="34"/>
  <c r="HB4" i="34" s="1"/>
  <c r="HA14" i="34"/>
  <c r="HA15" i="34"/>
  <c r="HA10" i="34"/>
  <c r="HA11" i="34"/>
  <c r="HA8" i="34"/>
  <c r="HA12" i="34"/>
  <c r="HA9" i="34"/>
  <c r="HA13" i="34"/>
  <c r="BA219" i="33"/>
  <c r="AZ319" i="33"/>
  <c r="K357" i="33" l="1"/>
  <c r="AI53" i="35" s="1"/>
  <c r="BJ52" i="35"/>
  <c r="AP52" i="35"/>
  <c r="AR52" i="35" s="1"/>
  <c r="AO52" i="35"/>
  <c r="AT52" i="35"/>
  <c r="AV52" i="35" s="1"/>
  <c r="AG52" i="35"/>
  <c r="AH52" i="35"/>
  <c r="F418" i="42"/>
  <c r="F521" i="42" s="1"/>
  <c r="D520" i="42"/>
  <c r="E520" i="42"/>
  <c r="C520" i="42"/>
  <c r="G421" i="42"/>
  <c r="G523" i="42"/>
  <c r="O420" i="42"/>
  <c r="O523" i="42" s="1"/>
  <c r="J420" i="42"/>
  <c r="J523" i="42" s="1"/>
  <c r="R420" i="42"/>
  <c r="R523" i="42" s="1"/>
  <c r="I420" i="42"/>
  <c r="I523" i="42" s="1"/>
  <c r="Q420" i="42"/>
  <c r="Q523" i="42" s="1"/>
  <c r="H420" i="42"/>
  <c r="H523" i="42" s="1"/>
  <c r="S420" i="42"/>
  <c r="S523" i="42" s="1"/>
  <c r="N420" i="42"/>
  <c r="N523" i="42" s="1"/>
  <c r="P420" i="42"/>
  <c r="P523" i="42" s="1"/>
  <c r="L420" i="42"/>
  <c r="L523" i="42" s="1"/>
  <c r="M420" i="42"/>
  <c r="M523" i="42" s="1"/>
  <c r="K420" i="42"/>
  <c r="K523" i="42" s="1"/>
  <c r="BB219" i="33"/>
  <c r="BA319" i="33"/>
  <c r="HD1" i="34"/>
  <c r="HC6" i="34"/>
  <c r="HC2" i="34"/>
  <c r="K358" i="33" l="1"/>
  <c r="AI54" i="35" s="1"/>
  <c r="AH53" i="35"/>
  <c r="AP53" i="35"/>
  <c r="AR53" i="35" s="1"/>
  <c r="BJ53" i="35"/>
  <c r="AO53" i="35"/>
  <c r="AG53" i="35"/>
  <c r="AT53" i="35"/>
  <c r="AV53" i="35"/>
  <c r="F419" i="42"/>
  <c r="F522" i="42" s="1"/>
  <c r="E521" i="42"/>
  <c r="C521" i="42"/>
  <c r="D521" i="42"/>
  <c r="G422" i="42"/>
  <c r="G524" i="42"/>
  <c r="K421" i="42"/>
  <c r="K524" i="42" s="1"/>
  <c r="S421" i="42"/>
  <c r="S524" i="42" s="1"/>
  <c r="N421" i="42"/>
  <c r="N524" i="42" s="1"/>
  <c r="H421" i="42"/>
  <c r="H524" i="42" s="1"/>
  <c r="R421" i="42"/>
  <c r="R524" i="42" s="1"/>
  <c r="P421" i="42"/>
  <c r="P524" i="42" s="1"/>
  <c r="Q421" i="42"/>
  <c r="Q524" i="42" s="1"/>
  <c r="I421" i="42"/>
  <c r="I524" i="42" s="1"/>
  <c r="J421" i="42"/>
  <c r="J524" i="42" s="1"/>
  <c r="O421" i="42"/>
  <c r="O524" i="42" s="1"/>
  <c r="L421" i="42"/>
  <c r="L524" i="42" s="1"/>
  <c r="M421" i="42"/>
  <c r="M524" i="42" s="1"/>
  <c r="HD6" i="34"/>
  <c r="HE1" i="34"/>
  <c r="HD2" i="34"/>
  <c r="BC219" i="33"/>
  <c r="BB319" i="33"/>
  <c r="AT54" i="35" l="1"/>
  <c r="AV54" i="35" s="1"/>
  <c r="BJ54" i="35"/>
  <c r="AO54" i="35"/>
  <c r="AP54" i="35"/>
  <c r="AR54" i="35" s="1"/>
  <c r="AG54" i="35"/>
  <c r="AH54" i="35"/>
  <c r="K359" i="33"/>
  <c r="AI55" i="35" s="1"/>
  <c r="C522" i="42"/>
  <c r="D522" i="42"/>
  <c r="E522" i="42"/>
  <c r="F420" i="42"/>
  <c r="F523" i="42" s="1"/>
  <c r="G423" i="42"/>
  <c r="O422" i="42"/>
  <c r="O525" i="42" s="1"/>
  <c r="G525" i="42"/>
  <c r="J422" i="42"/>
  <c r="J525" i="42" s="1"/>
  <c r="R422" i="42"/>
  <c r="R525" i="42" s="1"/>
  <c r="Q422" i="42"/>
  <c r="Q525" i="42" s="1"/>
  <c r="N422" i="42"/>
  <c r="N525" i="42" s="1"/>
  <c r="P422" i="42"/>
  <c r="P525" i="42" s="1"/>
  <c r="I422" i="42"/>
  <c r="I525" i="42" s="1"/>
  <c r="K422" i="42"/>
  <c r="K525" i="42" s="1"/>
  <c r="L422" i="42"/>
  <c r="L525" i="42" s="1"/>
  <c r="M422" i="42"/>
  <c r="M525" i="42" s="1"/>
  <c r="H422" i="42"/>
  <c r="H525" i="42" s="1"/>
  <c r="S422" i="42"/>
  <c r="S525" i="42" s="1"/>
  <c r="BD219" i="33"/>
  <c r="BC319" i="33"/>
  <c r="HE6" i="34"/>
  <c r="HF1" i="34"/>
  <c r="HE2" i="34"/>
  <c r="AG55" i="35" l="1"/>
  <c r="AT55" i="35"/>
  <c r="AP55" i="35"/>
  <c r="BJ55" i="35"/>
  <c r="AH55" i="35"/>
  <c r="AO55" i="35"/>
  <c r="AV55" i="35"/>
  <c r="AR55" i="35"/>
  <c r="K360" i="33"/>
  <c r="AI56" i="35" s="1"/>
  <c r="D523" i="42"/>
  <c r="E523" i="42"/>
  <c r="C523" i="42"/>
  <c r="F421" i="42"/>
  <c r="F524" i="42" s="1"/>
  <c r="G424" i="42"/>
  <c r="G526" i="42"/>
  <c r="K423" i="42"/>
  <c r="K526" i="42" s="1"/>
  <c r="S423" i="42"/>
  <c r="S526" i="42" s="1"/>
  <c r="N423" i="42"/>
  <c r="N526" i="42" s="1"/>
  <c r="P423" i="42"/>
  <c r="P526" i="42" s="1"/>
  <c r="M423" i="42"/>
  <c r="M526" i="42" s="1"/>
  <c r="O423" i="42"/>
  <c r="O526" i="42" s="1"/>
  <c r="L423" i="42"/>
  <c r="L526" i="42" s="1"/>
  <c r="Q423" i="42"/>
  <c r="Q526" i="42" s="1"/>
  <c r="R423" i="42"/>
  <c r="R526" i="42" s="1"/>
  <c r="I423" i="42"/>
  <c r="I526" i="42" s="1"/>
  <c r="J423" i="42"/>
  <c r="J526" i="42" s="1"/>
  <c r="H423" i="42"/>
  <c r="H526" i="42" s="1"/>
  <c r="BE219" i="33"/>
  <c r="BD319" i="33"/>
  <c r="HF6" i="34"/>
  <c r="HG1" i="34"/>
  <c r="HF2" i="34"/>
  <c r="K361" i="33" l="1"/>
  <c r="K362" i="33" s="1"/>
  <c r="K363" i="33" s="1"/>
  <c r="K364" i="33" s="1"/>
  <c r="K365" i="33" s="1"/>
  <c r="K366" i="33" s="1"/>
  <c r="K367" i="33" s="1"/>
  <c r="K368" i="33" s="1"/>
  <c r="K369" i="33" s="1"/>
  <c r="K370" i="33" s="1"/>
  <c r="K371" i="33" s="1"/>
  <c r="K372" i="33" s="1"/>
  <c r="K373" i="33" s="1"/>
  <c r="K374" i="33" s="1"/>
  <c r="K375" i="33" s="1"/>
  <c r="K376" i="33" s="1"/>
  <c r="K377" i="33" s="1"/>
  <c r="K378" i="33" s="1"/>
  <c r="K379" i="33" s="1"/>
  <c r="K380" i="33" s="1"/>
  <c r="K381" i="33" s="1"/>
  <c r="K382" i="33" s="1"/>
  <c r="K383" i="33" s="1"/>
  <c r="K384" i="33" s="1"/>
  <c r="K385" i="33" s="1"/>
  <c r="K386" i="33" s="1"/>
  <c r="K387" i="33" s="1"/>
  <c r="K388" i="33" s="1"/>
  <c r="K389" i="33" s="1"/>
  <c r="K390" i="33" s="1"/>
  <c r="K391" i="33" s="1"/>
  <c r="K392" i="33" s="1"/>
  <c r="K393" i="33" s="1"/>
  <c r="K394" i="33" s="1"/>
  <c r="K395" i="33" s="1"/>
  <c r="K396" i="33" s="1"/>
  <c r="K397" i="33" s="1"/>
  <c r="K398" i="33" s="1"/>
  <c r="K399" i="33" s="1"/>
  <c r="K400" i="33" s="1"/>
  <c r="K401" i="33" s="1"/>
  <c r="K402" i="33" s="1"/>
  <c r="K403" i="33" s="1"/>
  <c r="K404" i="33" s="1"/>
  <c r="K405" i="33" s="1"/>
  <c r="K406" i="33" s="1"/>
  <c r="K407" i="33" s="1"/>
  <c r="K408" i="33" s="1"/>
  <c r="K409" i="33" s="1"/>
  <c r="K410" i="33" s="1"/>
  <c r="K411" i="33" s="1"/>
  <c r="K412" i="33" s="1"/>
  <c r="K413" i="33" s="1"/>
  <c r="K414" i="33" s="1"/>
  <c r="K415" i="33" s="1"/>
  <c r="K416" i="33" s="1"/>
  <c r="K417" i="33" s="1"/>
  <c r="K418" i="33" s="1"/>
  <c r="K419" i="33" s="1"/>
  <c r="K420" i="33" s="1"/>
  <c r="BJ56" i="35"/>
  <c r="AG56" i="35"/>
  <c r="AH56" i="35"/>
  <c r="AV56" i="35"/>
  <c r="AP56" i="35"/>
  <c r="AR56" i="35" s="1"/>
  <c r="AT56" i="35"/>
  <c r="AO56" i="35"/>
  <c r="C524" i="42"/>
  <c r="D524" i="42"/>
  <c r="E524" i="42"/>
  <c r="F422" i="42"/>
  <c r="F525" i="42" s="1"/>
  <c r="G425" i="42"/>
  <c r="G527" i="42"/>
  <c r="O424" i="42"/>
  <c r="O527" i="42" s="1"/>
  <c r="J424" i="42"/>
  <c r="J527" i="42" s="1"/>
  <c r="R424" i="42"/>
  <c r="R527" i="42" s="1"/>
  <c r="N424" i="42"/>
  <c r="N527" i="42" s="1"/>
  <c r="L424" i="42"/>
  <c r="L527" i="42" s="1"/>
  <c r="M424" i="42"/>
  <c r="M527" i="42" s="1"/>
  <c r="S424" i="42"/>
  <c r="S527" i="42" s="1"/>
  <c r="H424" i="42"/>
  <c r="H527" i="42" s="1"/>
  <c r="P424" i="42"/>
  <c r="P527" i="42" s="1"/>
  <c r="Q424" i="42"/>
  <c r="Q527" i="42" s="1"/>
  <c r="I424" i="42"/>
  <c r="I527" i="42" s="1"/>
  <c r="K424" i="42"/>
  <c r="K527" i="42" s="1"/>
  <c r="HF13" i="34"/>
  <c r="HF15" i="34"/>
  <c r="HF11" i="34"/>
  <c r="HF8" i="34"/>
  <c r="HF9" i="34"/>
  <c r="HF14" i="34"/>
  <c r="HF10" i="34"/>
  <c r="HF12" i="34"/>
  <c r="BF219" i="33"/>
  <c r="BE319" i="33"/>
  <c r="HH1" i="34"/>
  <c r="HG6" i="34"/>
  <c r="HG2" i="34"/>
  <c r="HG4" i="34" s="1"/>
  <c r="E525" i="42" l="1"/>
  <c r="C525" i="42"/>
  <c r="D525" i="42"/>
  <c r="F423" i="42"/>
  <c r="F526" i="42" s="1"/>
  <c r="G426" i="42"/>
  <c r="G528" i="42"/>
  <c r="K425" i="42"/>
  <c r="K528" i="42" s="1"/>
  <c r="S425" i="42"/>
  <c r="S528" i="42" s="1"/>
  <c r="N425" i="42"/>
  <c r="N528" i="42" s="1"/>
  <c r="M425" i="42"/>
  <c r="M528" i="42" s="1"/>
  <c r="J425" i="42"/>
  <c r="J528" i="42" s="1"/>
  <c r="L425" i="42"/>
  <c r="L528" i="42" s="1"/>
  <c r="H425" i="42"/>
  <c r="H528" i="42" s="1"/>
  <c r="I425" i="42"/>
  <c r="I528" i="42" s="1"/>
  <c r="O425" i="42"/>
  <c r="O528" i="42" s="1"/>
  <c r="R425" i="42"/>
  <c r="R528" i="42" s="1"/>
  <c r="P425" i="42"/>
  <c r="P528" i="42" s="1"/>
  <c r="Q425" i="42"/>
  <c r="Q528" i="42" s="1"/>
  <c r="HH6" i="34"/>
  <c r="HI1" i="34"/>
  <c r="HH2" i="34"/>
  <c r="BG219" i="33"/>
  <c r="BF319" i="33"/>
  <c r="D526" i="42" l="1"/>
  <c r="C526" i="42"/>
  <c r="E526" i="42"/>
  <c r="F424" i="42"/>
  <c r="F527" i="42" s="1"/>
  <c r="G427" i="42"/>
  <c r="O426" i="42"/>
  <c r="O529" i="42" s="1"/>
  <c r="G529" i="42"/>
  <c r="J426" i="42"/>
  <c r="J529" i="42" s="1"/>
  <c r="R426" i="42"/>
  <c r="R529" i="42" s="1"/>
  <c r="L426" i="42"/>
  <c r="L529" i="42" s="1"/>
  <c r="I426" i="42"/>
  <c r="I529" i="42" s="1"/>
  <c r="K426" i="42"/>
  <c r="K529" i="42" s="1"/>
  <c r="M426" i="42"/>
  <c r="M529" i="42" s="1"/>
  <c r="N426" i="42"/>
  <c r="N529" i="42" s="1"/>
  <c r="P426" i="42"/>
  <c r="P529" i="42" s="1"/>
  <c r="Q426" i="42"/>
  <c r="Q529" i="42" s="1"/>
  <c r="H426" i="42"/>
  <c r="H529" i="42" s="1"/>
  <c r="S426" i="42"/>
  <c r="S529" i="42" s="1"/>
  <c r="HI6" i="34"/>
  <c r="HJ1" i="34"/>
  <c r="HI2" i="34"/>
  <c r="BH219" i="33"/>
  <c r="BG319" i="33"/>
  <c r="F425" i="42" l="1"/>
  <c r="F528" i="42" s="1"/>
  <c r="D527" i="42"/>
  <c r="E527" i="42"/>
  <c r="C527" i="42"/>
  <c r="G428" i="42"/>
  <c r="G530" i="42"/>
  <c r="K427" i="42"/>
  <c r="K530" i="42" s="1"/>
  <c r="S427" i="42"/>
  <c r="S530" i="42" s="1"/>
  <c r="N427" i="42"/>
  <c r="N530" i="42" s="1"/>
  <c r="J427" i="42"/>
  <c r="J530" i="42" s="1"/>
  <c r="H427" i="42"/>
  <c r="H530" i="42" s="1"/>
  <c r="R427" i="42"/>
  <c r="R530" i="42" s="1"/>
  <c r="I427" i="42"/>
  <c r="I530" i="42" s="1"/>
  <c r="P427" i="42"/>
  <c r="P530" i="42" s="1"/>
  <c r="Q427" i="42"/>
  <c r="Q530" i="42" s="1"/>
  <c r="M427" i="42"/>
  <c r="M530" i="42" s="1"/>
  <c r="O427" i="42"/>
  <c r="O530" i="42" s="1"/>
  <c r="L427" i="42"/>
  <c r="L530" i="42" s="1"/>
  <c r="HJ6" i="34"/>
  <c r="HK1" i="34"/>
  <c r="HJ2" i="34"/>
  <c r="BI219" i="33"/>
  <c r="BH319" i="33"/>
  <c r="F426" i="42" l="1"/>
  <c r="F529" i="42" s="1"/>
  <c r="D528" i="42"/>
  <c r="E528" i="42"/>
  <c r="C528" i="42"/>
  <c r="G429" i="42"/>
  <c r="O428" i="42"/>
  <c r="O531" i="42" s="1"/>
  <c r="J428" i="42"/>
  <c r="J531" i="42" s="1"/>
  <c r="R428" i="42"/>
  <c r="R531" i="42" s="1"/>
  <c r="I428" i="42"/>
  <c r="I531" i="42" s="1"/>
  <c r="G531" i="42"/>
  <c r="Q428" i="42"/>
  <c r="Q531" i="42" s="1"/>
  <c r="H428" i="42"/>
  <c r="H531" i="42" s="1"/>
  <c r="S428" i="42"/>
  <c r="S531" i="42" s="1"/>
  <c r="K428" i="42"/>
  <c r="K531" i="42" s="1"/>
  <c r="L428" i="42"/>
  <c r="L531" i="42" s="1"/>
  <c r="P428" i="42"/>
  <c r="P531" i="42" s="1"/>
  <c r="M428" i="42"/>
  <c r="M531" i="42" s="1"/>
  <c r="N428" i="42"/>
  <c r="N531" i="42" s="1"/>
  <c r="HL1" i="34"/>
  <c r="HK6" i="34"/>
  <c r="HK2" i="34"/>
  <c r="BJ219" i="33"/>
  <c r="BI319" i="33"/>
  <c r="F427" i="42" l="1"/>
  <c r="F530" i="42" s="1"/>
  <c r="E529" i="42"/>
  <c r="C529" i="42"/>
  <c r="D529" i="42"/>
  <c r="G430" i="42"/>
  <c r="G532" i="42"/>
  <c r="K429" i="42"/>
  <c r="K532" i="42" s="1"/>
  <c r="S429" i="42"/>
  <c r="S532" i="42" s="1"/>
  <c r="N429" i="42"/>
  <c r="N532" i="42" s="1"/>
  <c r="H429" i="42"/>
  <c r="H532" i="42" s="1"/>
  <c r="R429" i="42"/>
  <c r="R532" i="42" s="1"/>
  <c r="P429" i="42"/>
  <c r="P532" i="42" s="1"/>
  <c r="Q429" i="42"/>
  <c r="Q532" i="42" s="1"/>
  <c r="J429" i="42"/>
  <c r="J532" i="42" s="1"/>
  <c r="L429" i="42"/>
  <c r="L532" i="42" s="1"/>
  <c r="M429" i="42"/>
  <c r="M532" i="42" s="1"/>
  <c r="O429" i="42"/>
  <c r="O532" i="42" s="1"/>
  <c r="I429" i="42"/>
  <c r="I532" i="42" s="1"/>
  <c r="HK10" i="34"/>
  <c r="HK12" i="34"/>
  <c r="HK11" i="34"/>
  <c r="HK8" i="34"/>
  <c r="HK14" i="34"/>
  <c r="HK9" i="34"/>
  <c r="HK15" i="34"/>
  <c r="HK13" i="34"/>
  <c r="HL6" i="34"/>
  <c r="HM1" i="34"/>
  <c r="HL2" i="34"/>
  <c r="HL4" i="34" s="1"/>
  <c r="BK219" i="33"/>
  <c r="BJ319" i="33"/>
  <c r="F428" i="42" l="1"/>
  <c r="F531" i="42" s="1"/>
  <c r="D530" i="42"/>
  <c r="C530" i="42"/>
  <c r="E530" i="42"/>
  <c r="G431" i="42"/>
  <c r="G533" i="42"/>
  <c r="O430" i="42"/>
  <c r="O533" i="42" s="1"/>
  <c r="J430" i="42"/>
  <c r="J533" i="42" s="1"/>
  <c r="R430" i="42"/>
  <c r="R533" i="42" s="1"/>
  <c r="Q430" i="42"/>
  <c r="Q533" i="42" s="1"/>
  <c r="N430" i="42"/>
  <c r="N533" i="42" s="1"/>
  <c r="P430" i="42"/>
  <c r="P533" i="42" s="1"/>
  <c r="M430" i="42"/>
  <c r="M533" i="42" s="1"/>
  <c r="S430" i="42"/>
  <c r="S533" i="42" s="1"/>
  <c r="K430" i="42"/>
  <c r="K533" i="42" s="1"/>
  <c r="L430" i="42"/>
  <c r="L533" i="42" s="1"/>
  <c r="H430" i="42"/>
  <c r="H533" i="42" s="1"/>
  <c r="I430" i="42"/>
  <c r="I533" i="42" s="1"/>
  <c r="HM6" i="34"/>
  <c r="HN1" i="34"/>
  <c r="HM2" i="34"/>
  <c r="BL219" i="33"/>
  <c r="BK319" i="33"/>
  <c r="F429" i="42" l="1"/>
  <c r="F532" i="42" s="1"/>
  <c r="D531" i="42"/>
  <c r="E531" i="42"/>
  <c r="C531" i="42"/>
  <c r="G432" i="42"/>
  <c r="G534" i="42"/>
  <c r="K431" i="42"/>
  <c r="K534" i="42" s="1"/>
  <c r="S431" i="42"/>
  <c r="S534" i="42" s="1"/>
  <c r="N431" i="42"/>
  <c r="N534" i="42" s="1"/>
  <c r="P431" i="42"/>
  <c r="P534" i="42" s="1"/>
  <c r="M431" i="42"/>
  <c r="M534" i="42" s="1"/>
  <c r="O431" i="42"/>
  <c r="O534" i="42" s="1"/>
  <c r="H431" i="42"/>
  <c r="H534" i="42" s="1"/>
  <c r="I431" i="42"/>
  <c r="I534" i="42" s="1"/>
  <c r="Q431" i="42"/>
  <c r="Q534" i="42" s="1"/>
  <c r="R431" i="42"/>
  <c r="R534" i="42" s="1"/>
  <c r="J431" i="42"/>
  <c r="J534" i="42" s="1"/>
  <c r="L431" i="42"/>
  <c r="L534" i="42" s="1"/>
  <c r="BM219" i="33"/>
  <c r="BL319" i="33"/>
  <c r="HO1" i="34"/>
  <c r="HN6" i="34"/>
  <c r="HN2" i="34"/>
  <c r="C532" i="42" l="1"/>
  <c r="D532" i="42"/>
  <c r="E532" i="42"/>
  <c r="F430" i="42"/>
  <c r="F533" i="42" s="1"/>
  <c r="G433" i="42"/>
  <c r="G535" i="42"/>
  <c r="M432" i="42"/>
  <c r="M535" i="42" s="1"/>
  <c r="K432" i="42"/>
  <c r="K535" i="42" s="1"/>
  <c r="S432" i="42"/>
  <c r="S535" i="42" s="1"/>
  <c r="L432" i="42"/>
  <c r="L535" i="42" s="1"/>
  <c r="H432" i="42"/>
  <c r="H535" i="42" s="1"/>
  <c r="I432" i="42"/>
  <c r="I535" i="42" s="1"/>
  <c r="J432" i="42"/>
  <c r="J535" i="42" s="1"/>
  <c r="N432" i="42"/>
  <c r="N535" i="42" s="1"/>
  <c r="Q432" i="42"/>
  <c r="Q535" i="42" s="1"/>
  <c r="R432" i="42"/>
  <c r="R535" i="42" s="1"/>
  <c r="O432" i="42"/>
  <c r="O535" i="42" s="1"/>
  <c r="P432" i="42"/>
  <c r="P535" i="42" s="1"/>
  <c r="BN219" i="33"/>
  <c r="BM319" i="33"/>
  <c r="HP1" i="34"/>
  <c r="HO6" i="34"/>
  <c r="HO2" i="34"/>
  <c r="C533" i="42" l="1"/>
  <c r="D533" i="42"/>
  <c r="E533" i="42"/>
  <c r="F431" i="42"/>
  <c r="F534" i="42" s="1"/>
  <c r="G434" i="42"/>
  <c r="G536" i="42"/>
  <c r="I433" i="42"/>
  <c r="I536" i="42" s="1"/>
  <c r="Q433" i="42"/>
  <c r="Q536" i="42" s="1"/>
  <c r="O433" i="42"/>
  <c r="O536" i="42" s="1"/>
  <c r="H433" i="42"/>
  <c r="H536" i="42" s="1"/>
  <c r="P433" i="42"/>
  <c r="P536" i="42" s="1"/>
  <c r="J433" i="42"/>
  <c r="J536" i="42" s="1"/>
  <c r="K433" i="42"/>
  <c r="K536" i="42" s="1"/>
  <c r="L433" i="42"/>
  <c r="L536" i="42" s="1"/>
  <c r="M433" i="42"/>
  <c r="M536" i="42" s="1"/>
  <c r="S433" i="42"/>
  <c r="S536" i="42" s="1"/>
  <c r="N433" i="42"/>
  <c r="N536" i="42" s="1"/>
  <c r="R433" i="42"/>
  <c r="R536" i="42" s="1"/>
  <c r="BO219" i="33"/>
  <c r="BN319" i="33"/>
  <c r="HP6" i="34"/>
  <c r="HQ1" i="34"/>
  <c r="HP2" i="34"/>
  <c r="C534" i="42" l="1"/>
  <c r="D534" i="42"/>
  <c r="E534" i="42"/>
  <c r="F432" i="42"/>
  <c r="F535" i="42" s="1"/>
  <c r="G435" i="42"/>
  <c r="G537" i="42"/>
  <c r="M434" i="42"/>
  <c r="M537" i="42" s="1"/>
  <c r="K434" i="42"/>
  <c r="K537" i="42" s="1"/>
  <c r="S434" i="42"/>
  <c r="S537" i="42" s="1"/>
  <c r="L434" i="42"/>
  <c r="L537" i="42" s="1"/>
  <c r="I434" i="42"/>
  <c r="I537" i="42" s="1"/>
  <c r="J434" i="42"/>
  <c r="J537" i="42" s="1"/>
  <c r="N434" i="42"/>
  <c r="N537" i="42" s="1"/>
  <c r="O434" i="42"/>
  <c r="O537" i="42" s="1"/>
  <c r="R434" i="42"/>
  <c r="R537" i="42" s="1"/>
  <c r="H434" i="42"/>
  <c r="H537" i="42" s="1"/>
  <c r="P434" i="42"/>
  <c r="P537" i="42" s="1"/>
  <c r="Q434" i="42"/>
  <c r="Q537" i="42" s="1"/>
  <c r="HQ6" i="34"/>
  <c r="HR1" i="34"/>
  <c r="HQ2" i="34"/>
  <c r="HQ4" i="34" s="1"/>
  <c r="HP14" i="34"/>
  <c r="HP13" i="34"/>
  <c r="HP15" i="34"/>
  <c r="HP10" i="34"/>
  <c r="HP8" i="34"/>
  <c r="HP11" i="34"/>
  <c r="HP9" i="34"/>
  <c r="HP12" i="34"/>
  <c r="BP219" i="33"/>
  <c r="BO319" i="33"/>
  <c r="E535" i="42" l="1"/>
  <c r="C535" i="42"/>
  <c r="D535" i="42"/>
  <c r="F433" i="42"/>
  <c r="F536" i="42" s="1"/>
  <c r="G436" i="42"/>
  <c r="G538" i="42"/>
  <c r="I435" i="42"/>
  <c r="I538" i="42" s="1"/>
  <c r="Q435" i="42"/>
  <c r="Q538" i="42" s="1"/>
  <c r="O435" i="42"/>
  <c r="O538" i="42" s="1"/>
  <c r="H435" i="42"/>
  <c r="H538" i="42" s="1"/>
  <c r="P435" i="42"/>
  <c r="P538" i="42" s="1"/>
  <c r="K435" i="42"/>
  <c r="K538" i="42" s="1"/>
  <c r="L435" i="42"/>
  <c r="L538" i="42" s="1"/>
  <c r="M435" i="42"/>
  <c r="M538" i="42" s="1"/>
  <c r="N435" i="42"/>
  <c r="N538" i="42" s="1"/>
  <c r="J435" i="42"/>
  <c r="J538" i="42" s="1"/>
  <c r="R435" i="42"/>
  <c r="R538" i="42" s="1"/>
  <c r="S435" i="42"/>
  <c r="S538" i="42" s="1"/>
  <c r="BQ219" i="33"/>
  <c r="BP319" i="33"/>
  <c r="HR6" i="34"/>
  <c r="HS1" i="34"/>
  <c r="HR2" i="34"/>
  <c r="C536" i="42" l="1"/>
  <c r="D536" i="42"/>
  <c r="E536" i="42"/>
  <c r="F434" i="42"/>
  <c r="F537" i="42" s="1"/>
  <c r="G437" i="42"/>
  <c r="G539" i="42"/>
  <c r="M436" i="42"/>
  <c r="M539" i="42" s="1"/>
  <c r="K436" i="42"/>
  <c r="K539" i="42" s="1"/>
  <c r="S436" i="42"/>
  <c r="S539" i="42" s="1"/>
  <c r="L436" i="42"/>
  <c r="L539" i="42" s="1"/>
  <c r="J436" i="42"/>
  <c r="J539" i="42" s="1"/>
  <c r="N436" i="42"/>
  <c r="N539" i="42" s="1"/>
  <c r="O436" i="42"/>
  <c r="O539" i="42" s="1"/>
  <c r="P436" i="42"/>
  <c r="P539" i="42" s="1"/>
  <c r="H436" i="42"/>
  <c r="H539" i="42" s="1"/>
  <c r="I436" i="42"/>
  <c r="I539" i="42" s="1"/>
  <c r="Q436" i="42"/>
  <c r="Q539" i="42" s="1"/>
  <c r="R436" i="42"/>
  <c r="R539" i="42" s="1"/>
  <c r="HT1" i="34"/>
  <c r="HS6" i="34"/>
  <c r="HS2" i="34"/>
  <c r="BR219" i="33"/>
  <c r="BQ319" i="33"/>
  <c r="F435" i="42" l="1"/>
  <c r="F538" i="42" s="1"/>
  <c r="D537" i="42"/>
  <c r="E537" i="42"/>
  <c r="C537" i="42"/>
  <c r="G438" i="42"/>
  <c r="G540" i="42"/>
  <c r="I437" i="42"/>
  <c r="I540" i="42" s="1"/>
  <c r="Q437" i="42"/>
  <c r="Q540" i="42" s="1"/>
  <c r="O437" i="42"/>
  <c r="O540" i="42" s="1"/>
  <c r="H437" i="42"/>
  <c r="H540" i="42" s="1"/>
  <c r="P437" i="42"/>
  <c r="P540" i="42" s="1"/>
  <c r="L437" i="42"/>
  <c r="L540" i="42" s="1"/>
  <c r="M437" i="42"/>
  <c r="M540" i="42" s="1"/>
  <c r="N437" i="42"/>
  <c r="N540" i="42" s="1"/>
  <c r="R437" i="42"/>
  <c r="R540" i="42" s="1"/>
  <c r="J437" i="42"/>
  <c r="J540" i="42" s="1"/>
  <c r="K437" i="42"/>
  <c r="K540" i="42" s="1"/>
  <c r="S437" i="42"/>
  <c r="S540" i="42" s="1"/>
  <c r="BS219" i="33"/>
  <c r="BR319" i="33"/>
  <c r="HT6" i="34"/>
  <c r="HU1" i="34"/>
  <c r="HT2" i="34"/>
  <c r="F436" i="42" l="1"/>
  <c r="F539" i="42" s="1"/>
  <c r="E538" i="42"/>
  <c r="D538" i="42"/>
  <c r="C538" i="42"/>
  <c r="G439" i="42"/>
  <c r="G541" i="42"/>
  <c r="M438" i="42"/>
  <c r="M541" i="42" s="1"/>
  <c r="K438" i="42"/>
  <c r="K541" i="42" s="1"/>
  <c r="S438" i="42"/>
  <c r="S541" i="42" s="1"/>
  <c r="L438" i="42"/>
  <c r="L541" i="42" s="1"/>
  <c r="N438" i="42"/>
  <c r="N541" i="42" s="1"/>
  <c r="O438" i="42"/>
  <c r="O541" i="42" s="1"/>
  <c r="P438" i="42"/>
  <c r="P541" i="42" s="1"/>
  <c r="Q438" i="42"/>
  <c r="Q541" i="42" s="1"/>
  <c r="I438" i="42"/>
  <c r="I541" i="42" s="1"/>
  <c r="J438" i="42"/>
  <c r="J541" i="42" s="1"/>
  <c r="R438" i="42"/>
  <c r="R541" i="42" s="1"/>
  <c r="H438" i="42"/>
  <c r="H541" i="42" s="1"/>
  <c r="HU6" i="34"/>
  <c r="HV1" i="34"/>
  <c r="HU2" i="34"/>
  <c r="BT219" i="33"/>
  <c r="BS319" i="33"/>
  <c r="E539" i="42" l="1"/>
  <c r="C539" i="42"/>
  <c r="D539" i="42"/>
  <c r="F437" i="42"/>
  <c r="F540" i="42" s="1"/>
  <c r="G440" i="42"/>
  <c r="G542" i="42"/>
  <c r="I439" i="42"/>
  <c r="I542" i="42" s="1"/>
  <c r="Q439" i="42"/>
  <c r="Q542" i="42" s="1"/>
  <c r="O439" i="42"/>
  <c r="O542" i="42" s="1"/>
  <c r="H439" i="42"/>
  <c r="H542" i="42" s="1"/>
  <c r="P439" i="42"/>
  <c r="P542" i="42" s="1"/>
  <c r="M439" i="42"/>
  <c r="M542" i="42" s="1"/>
  <c r="N439" i="42"/>
  <c r="N542" i="42" s="1"/>
  <c r="R439" i="42"/>
  <c r="R542" i="42" s="1"/>
  <c r="S439" i="42"/>
  <c r="S542" i="42" s="1"/>
  <c r="K439" i="42"/>
  <c r="K542" i="42" s="1"/>
  <c r="L439" i="42"/>
  <c r="L542" i="42" s="1"/>
  <c r="J439" i="42"/>
  <c r="J542" i="42" s="1"/>
  <c r="BU219" i="33"/>
  <c r="BT319" i="33"/>
  <c r="HU10" i="34"/>
  <c r="HU13" i="34"/>
  <c r="HU8" i="34"/>
  <c r="HU9" i="34"/>
  <c r="HU14" i="34"/>
  <c r="HU15" i="34"/>
  <c r="HU11" i="34"/>
  <c r="HU12" i="34"/>
  <c r="HV6" i="34"/>
  <c r="HW1" i="34"/>
  <c r="HV2" i="34"/>
  <c r="HV4" i="34" s="1"/>
  <c r="F438" i="42" l="1"/>
  <c r="F541" i="42" s="1"/>
  <c r="C540" i="42"/>
  <c r="D540" i="42"/>
  <c r="E540" i="42"/>
  <c r="G441" i="42"/>
  <c r="G543" i="42"/>
  <c r="M440" i="42"/>
  <c r="M543" i="42" s="1"/>
  <c r="K440" i="42"/>
  <c r="K543" i="42" s="1"/>
  <c r="S440" i="42"/>
  <c r="S543" i="42" s="1"/>
  <c r="L440" i="42"/>
  <c r="L543" i="42" s="1"/>
  <c r="O440" i="42"/>
  <c r="O543" i="42" s="1"/>
  <c r="P440" i="42"/>
  <c r="P543" i="42" s="1"/>
  <c r="Q440" i="42"/>
  <c r="Q543" i="42" s="1"/>
  <c r="R440" i="42"/>
  <c r="R543" i="42" s="1"/>
  <c r="J440" i="42"/>
  <c r="J543" i="42" s="1"/>
  <c r="N440" i="42"/>
  <c r="N543" i="42" s="1"/>
  <c r="H440" i="42"/>
  <c r="H543" i="42" s="1"/>
  <c r="I440" i="42"/>
  <c r="I543" i="42" s="1"/>
  <c r="HX1" i="34"/>
  <c r="HW6" i="34"/>
  <c r="HW2" i="34"/>
  <c r="BV219" i="33"/>
  <c r="BU319" i="33"/>
  <c r="F439" i="42" l="1"/>
  <c r="F542" i="42" s="1"/>
  <c r="E541" i="42"/>
  <c r="C541" i="42"/>
  <c r="D541" i="42"/>
  <c r="G442" i="42"/>
  <c r="G544" i="42"/>
  <c r="I441" i="42"/>
  <c r="I544" i="42" s="1"/>
  <c r="Q441" i="42"/>
  <c r="Q544" i="42" s="1"/>
  <c r="O441" i="42"/>
  <c r="O544" i="42" s="1"/>
  <c r="H441" i="42"/>
  <c r="H544" i="42" s="1"/>
  <c r="P441" i="42"/>
  <c r="P544" i="42" s="1"/>
  <c r="N441" i="42"/>
  <c r="N544" i="42" s="1"/>
  <c r="R441" i="42"/>
  <c r="R544" i="42" s="1"/>
  <c r="S441" i="42"/>
  <c r="S544" i="42" s="1"/>
  <c r="L441" i="42"/>
  <c r="L544" i="42" s="1"/>
  <c r="M441" i="42"/>
  <c r="M544" i="42" s="1"/>
  <c r="J441" i="42"/>
  <c r="J544" i="42" s="1"/>
  <c r="K441" i="42"/>
  <c r="K544" i="42" s="1"/>
  <c r="BW219" i="33"/>
  <c r="BV319" i="33"/>
  <c r="HX6" i="34"/>
  <c r="HY1" i="34"/>
  <c r="HX2" i="34"/>
  <c r="E542" i="42" l="1"/>
  <c r="C542" i="42"/>
  <c r="D542" i="42"/>
  <c r="F440" i="42"/>
  <c r="F543" i="42" s="1"/>
  <c r="G443" i="42"/>
  <c r="G545" i="42"/>
  <c r="M442" i="42"/>
  <c r="M545" i="42" s="1"/>
  <c r="K442" i="42"/>
  <c r="K545" i="42" s="1"/>
  <c r="S442" i="42"/>
  <c r="S545" i="42" s="1"/>
  <c r="L442" i="42"/>
  <c r="L545" i="42" s="1"/>
  <c r="P442" i="42"/>
  <c r="P545" i="42" s="1"/>
  <c r="Q442" i="42"/>
  <c r="Q545" i="42" s="1"/>
  <c r="R442" i="42"/>
  <c r="R545" i="42" s="1"/>
  <c r="H442" i="42"/>
  <c r="H545" i="42" s="1"/>
  <c r="N442" i="42"/>
  <c r="N545" i="42" s="1"/>
  <c r="O442" i="42"/>
  <c r="O545" i="42" s="1"/>
  <c r="I442" i="42"/>
  <c r="I545" i="42" s="1"/>
  <c r="J442" i="42"/>
  <c r="J545" i="42" s="1"/>
  <c r="HY6" i="34"/>
  <c r="HZ1" i="34"/>
  <c r="HY2" i="34"/>
  <c r="BX219" i="33"/>
  <c r="BW319" i="33"/>
  <c r="D543" i="42" l="1"/>
  <c r="E543" i="42"/>
  <c r="C543" i="42"/>
  <c r="F441" i="42"/>
  <c r="F544" i="42" s="1"/>
  <c r="G444" i="42"/>
  <c r="G546" i="42"/>
  <c r="I443" i="42"/>
  <c r="I546" i="42" s="1"/>
  <c r="Q443" i="42"/>
  <c r="Q546" i="42" s="1"/>
  <c r="O443" i="42"/>
  <c r="O546" i="42" s="1"/>
  <c r="H443" i="42"/>
  <c r="H546" i="42" s="1"/>
  <c r="P443" i="42"/>
  <c r="P546" i="42" s="1"/>
  <c r="R443" i="42"/>
  <c r="R546" i="42" s="1"/>
  <c r="S443" i="42"/>
  <c r="S546" i="42" s="1"/>
  <c r="J443" i="42"/>
  <c r="J546" i="42" s="1"/>
  <c r="M443" i="42"/>
  <c r="M546" i="42" s="1"/>
  <c r="N443" i="42"/>
  <c r="N546" i="42" s="1"/>
  <c r="K443" i="42"/>
  <c r="K546" i="42" s="1"/>
  <c r="L443" i="42"/>
  <c r="L546" i="42" s="1"/>
  <c r="BY219" i="33"/>
  <c r="BX319" i="33"/>
  <c r="HZ6" i="34"/>
  <c r="IA1" i="34"/>
  <c r="HZ2" i="34"/>
  <c r="F442" i="42" l="1"/>
  <c r="F545" i="42" s="1"/>
  <c r="D544" i="42"/>
  <c r="E544" i="42"/>
  <c r="C544" i="42"/>
  <c r="G445" i="42"/>
  <c r="G547" i="42"/>
  <c r="M444" i="42"/>
  <c r="M547" i="42" s="1"/>
  <c r="K444" i="42"/>
  <c r="K547" i="42" s="1"/>
  <c r="S444" i="42"/>
  <c r="S547" i="42" s="1"/>
  <c r="L444" i="42"/>
  <c r="L547" i="42" s="1"/>
  <c r="Q444" i="42"/>
  <c r="Q547" i="42" s="1"/>
  <c r="R444" i="42"/>
  <c r="R547" i="42" s="1"/>
  <c r="H444" i="42"/>
  <c r="H547" i="42" s="1"/>
  <c r="I444" i="42"/>
  <c r="I547" i="42" s="1"/>
  <c r="O444" i="42"/>
  <c r="O547" i="42" s="1"/>
  <c r="P444" i="42"/>
  <c r="P547" i="42" s="1"/>
  <c r="J444" i="42"/>
  <c r="J547" i="42" s="1"/>
  <c r="N444" i="42"/>
  <c r="N547" i="42" s="1"/>
  <c r="IB1" i="34"/>
  <c r="IA6" i="34"/>
  <c r="IA2" i="34"/>
  <c r="IA4" i="34" s="1"/>
  <c r="HZ13" i="34"/>
  <c r="HZ12" i="34"/>
  <c r="HZ9" i="34"/>
  <c r="HZ11" i="34"/>
  <c r="HZ14" i="34"/>
  <c r="HZ8" i="34"/>
  <c r="HZ15" i="34"/>
  <c r="HZ10" i="34"/>
  <c r="BZ219" i="33"/>
  <c r="BY319" i="33"/>
  <c r="E545" i="42" l="1"/>
  <c r="C545" i="42"/>
  <c r="D545" i="42"/>
  <c r="F443" i="42"/>
  <c r="F546" i="42" s="1"/>
  <c r="G446" i="42"/>
  <c r="G548" i="42"/>
  <c r="I445" i="42"/>
  <c r="I548" i="42" s="1"/>
  <c r="Q445" i="42"/>
  <c r="Q548" i="42" s="1"/>
  <c r="O445" i="42"/>
  <c r="O548" i="42" s="1"/>
  <c r="H445" i="42"/>
  <c r="H548" i="42" s="1"/>
  <c r="P445" i="42"/>
  <c r="P548" i="42" s="1"/>
  <c r="S445" i="42"/>
  <c r="S548" i="42" s="1"/>
  <c r="J445" i="42"/>
  <c r="J548" i="42" s="1"/>
  <c r="K445" i="42"/>
  <c r="K548" i="42" s="1"/>
  <c r="N445" i="42"/>
  <c r="N548" i="42" s="1"/>
  <c r="R445" i="42"/>
  <c r="R548" i="42" s="1"/>
  <c r="L445" i="42"/>
  <c r="L548" i="42" s="1"/>
  <c r="M445" i="42"/>
  <c r="M548" i="42" s="1"/>
  <c r="CA219" i="33"/>
  <c r="BZ319" i="33"/>
  <c r="IB6" i="34"/>
  <c r="IC1" i="34"/>
  <c r="IB2" i="34"/>
  <c r="C546" i="42" l="1"/>
  <c r="D546" i="42"/>
  <c r="E546" i="42"/>
  <c r="F444" i="42"/>
  <c r="F547" i="42" s="1"/>
  <c r="G447" i="42"/>
  <c r="M446" i="42"/>
  <c r="M549" i="42" s="1"/>
  <c r="K446" i="42"/>
  <c r="K549" i="42" s="1"/>
  <c r="S446" i="42"/>
  <c r="S549" i="42" s="1"/>
  <c r="L446" i="42"/>
  <c r="L549" i="42" s="1"/>
  <c r="R446" i="42"/>
  <c r="R549" i="42" s="1"/>
  <c r="H446" i="42"/>
  <c r="H549" i="42" s="1"/>
  <c r="I446" i="42"/>
  <c r="I549" i="42" s="1"/>
  <c r="J446" i="42"/>
  <c r="J549" i="42" s="1"/>
  <c r="P446" i="42"/>
  <c r="P549" i="42" s="1"/>
  <c r="Q446" i="42"/>
  <c r="Q549" i="42" s="1"/>
  <c r="G549" i="42"/>
  <c r="N446" i="42"/>
  <c r="N549" i="42" s="1"/>
  <c r="O446" i="42"/>
  <c r="O549" i="42" s="1"/>
  <c r="IC6" i="34"/>
  <c r="ID1" i="34"/>
  <c r="IC2" i="34"/>
  <c r="CB219" i="33"/>
  <c r="CA319" i="33"/>
  <c r="F445" i="42" l="1"/>
  <c r="F548" i="42" s="1"/>
  <c r="E547" i="42"/>
  <c r="C547" i="42"/>
  <c r="D547" i="42"/>
  <c r="G448" i="42"/>
  <c r="G550" i="42"/>
  <c r="I447" i="42"/>
  <c r="I550" i="42" s="1"/>
  <c r="Q447" i="42"/>
  <c r="Q550" i="42" s="1"/>
  <c r="O447" i="42"/>
  <c r="O550" i="42" s="1"/>
  <c r="H447" i="42"/>
  <c r="H550" i="42" s="1"/>
  <c r="P447" i="42"/>
  <c r="P550" i="42" s="1"/>
  <c r="J447" i="42"/>
  <c r="J550" i="42" s="1"/>
  <c r="K447" i="42"/>
  <c r="K550" i="42" s="1"/>
  <c r="L447" i="42"/>
  <c r="L550" i="42" s="1"/>
  <c r="R447" i="42"/>
  <c r="R550" i="42" s="1"/>
  <c r="S447" i="42"/>
  <c r="S550" i="42" s="1"/>
  <c r="M447" i="42"/>
  <c r="M550" i="42" s="1"/>
  <c r="N447" i="42"/>
  <c r="N550" i="42" s="1"/>
  <c r="CC219" i="33"/>
  <c r="CB319" i="33"/>
  <c r="IE1" i="34"/>
  <c r="ID6" i="34"/>
  <c r="ID2" i="34"/>
  <c r="F446" i="42" l="1"/>
  <c r="F549" i="42" s="1"/>
  <c r="C548" i="42"/>
  <c r="D548" i="42"/>
  <c r="E548" i="42"/>
  <c r="G449" i="42"/>
  <c r="G551" i="42"/>
  <c r="M448" i="42"/>
  <c r="M551" i="42" s="1"/>
  <c r="K448" i="42"/>
  <c r="K551" i="42" s="1"/>
  <c r="S448" i="42"/>
  <c r="S551" i="42" s="1"/>
  <c r="L448" i="42"/>
  <c r="L551" i="42" s="1"/>
  <c r="H448" i="42"/>
  <c r="H551" i="42" s="1"/>
  <c r="I448" i="42"/>
  <c r="I551" i="42" s="1"/>
  <c r="J448" i="42"/>
  <c r="J551" i="42" s="1"/>
  <c r="N448" i="42"/>
  <c r="N551" i="42" s="1"/>
  <c r="Q448" i="42"/>
  <c r="Q551" i="42" s="1"/>
  <c r="R448" i="42"/>
  <c r="R551" i="42" s="1"/>
  <c r="O448" i="42"/>
  <c r="O551" i="42" s="1"/>
  <c r="P448" i="42"/>
  <c r="P551" i="42" s="1"/>
  <c r="CD219" i="33"/>
  <c r="CC319" i="33"/>
  <c r="IF1" i="34"/>
  <c r="IE6" i="34"/>
  <c r="IE2" i="34"/>
  <c r="D549" i="42" l="1"/>
  <c r="E549" i="42"/>
  <c r="C549" i="42"/>
  <c r="F447" i="42"/>
  <c r="F550" i="42" s="1"/>
  <c r="G450" i="42"/>
  <c r="G552" i="42"/>
  <c r="I449" i="42"/>
  <c r="I552" i="42" s="1"/>
  <c r="Q449" i="42"/>
  <c r="Q552" i="42" s="1"/>
  <c r="O449" i="42"/>
  <c r="O552" i="42" s="1"/>
  <c r="H449" i="42"/>
  <c r="H552" i="42" s="1"/>
  <c r="P449" i="42"/>
  <c r="P552" i="42" s="1"/>
  <c r="J449" i="42"/>
  <c r="J552" i="42" s="1"/>
  <c r="K449" i="42"/>
  <c r="K552" i="42" s="1"/>
  <c r="L449" i="42"/>
  <c r="L552" i="42" s="1"/>
  <c r="M449" i="42"/>
  <c r="M552" i="42" s="1"/>
  <c r="S449" i="42"/>
  <c r="S552" i="42" s="1"/>
  <c r="N449" i="42"/>
  <c r="N552" i="42" s="1"/>
  <c r="R449" i="42"/>
  <c r="R552" i="42" s="1"/>
  <c r="IF6" i="34"/>
  <c r="IG1" i="34"/>
  <c r="IF2" i="34"/>
  <c r="IF4" i="34" s="1"/>
  <c r="IE10" i="34"/>
  <c r="IE14" i="34"/>
  <c r="IE15" i="34"/>
  <c r="IE13" i="34"/>
  <c r="IE9" i="34"/>
  <c r="IE8" i="34"/>
  <c r="IE11" i="34"/>
  <c r="IE12" i="34"/>
  <c r="CE219" i="33"/>
  <c r="CD319" i="33"/>
  <c r="F448" i="42" l="1"/>
  <c r="F551" i="42" s="1"/>
  <c r="C550" i="42"/>
  <c r="D550" i="42"/>
  <c r="E550" i="42"/>
  <c r="G451" i="42"/>
  <c r="G553" i="42"/>
  <c r="M450" i="42"/>
  <c r="M553" i="42" s="1"/>
  <c r="K450" i="42"/>
  <c r="K553" i="42" s="1"/>
  <c r="S450" i="42"/>
  <c r="S553" i="42" s="1"/>
  <c r="L450" i="42"/>
  <c r="L553" i="42" s="1"/>
  <c r="I450" i="42"/>
  <c r="I553" i="42" s="1"/>
  <c r="J450" i="42"/>
  <c r="J553" i="42" s="1"/>
  <c r="N450" i="42"/>
  <c r="N553" i="42" s="1"/>
  <c r="O450" i="42"/>
  <c r="O553" i="42" s="1"/>
  <c r="R450" i="42"/>
  <c r="R553" i="42" s="1"/>
  <c r="H450" i="42"/>
  <c r="H553" i="42" s="1"/>
  <c r="P450" i="42"/>
  <c r="P553" i="42" s="1"/>
  <c r="Q450" i="42"/>
  <c r="Q553" i="42" s="1"/>
  <c r="CF219" i="33"/>
  <c r="CE319" i="33"/>
  <c r="IG6" i="34"/>
  <c r="IH1" i="34"/>
  <c r="IG2" i="34"/>
  <c r="CF319" i="33" l="1"/>
  <c r="B219" i="33"/>
  <c r="F449" i="42"/>
  <c r="F552" i="42" s="1"/>
  <c r="D551" i="42"/>
  <c r="E551" i="42"/>
  <c r="C551" i="42"/>
  <c r="G452" i="42"/>
  <c r="G554" i="42"/>
  <c r="I451" i="42"/>
  <c r="I554" i="42" s="1"/>
  <c r="Q451" i="42"/>
  <c r="Q554" i="42" s="1"/>
  <c r="O451" i="42"/>
  <c r="O554" i="42" s="1"/>
  <c r="H451" i="42"/>
  <c r="H554" i="42" s="1"/>
  <c r="P451" i="42"/>
  <c r="P554" i="42" s="1"/>
  <c r="K451" i="42"/>
  <c r="K554" i="42" s="1"/>
  <c r="L451" i="42"/>
  <c r="L554" i="42" s="1"/>
  <c r="M451" i="42"/>
  <c r="M554" i="42" s="1"/>
  <c r="N451" i="42"/>
  <c r="N554" i="42" s="1"/>
  <c r="J451" i="42"/>
  <c r="J554" i="42" s="1"/>
  <c r="R451" i="42"/>
  <c r="R554" i="42" s="1"/>
  <c r="S451" i="42"/>
  <c r="S554" i="42" s="1"/>
  <c r="IH6" i="34"/>
  <c r="II1" i="34"/>
  <c r="IH2" i="34"/>
  <c r="D552" i="42" l="1"/>
  <c r="E552" i="42"/>
  <c r="C552" i="42"/>
  <c r="F450" i="42"/>
  <c r="F553" i="42" s="1"/>
  <c r="G453" i="42"/>
  <c r="M452" i="42"/>
  <c r="M555" i="42" s="1"/>
  <c r="K452" i="42"/>
  <c r="K555" i="42" s="1"/>
  <c r="S452" i="42"/>
  <c r="S555" i="42" s="1"/>
  <c r="L452" i="42"/>
  <c r="L555" i="42" s="1"/>
  <c r="J452" i="42"/>
  <c r="J555" i="42" s="1"/>
  <c r="G555" i="42"/>
  <c r="N452" i="42"/>
  <c r="N555" i="42" s="1"/>
  <c r="O452" i="42"/>
  <c r="O555" i="42" s="1"/>
  <c r="P452" i="42"/>
  <c r="P555" i="42" s="1"/>
  <c r="H452" i="42"/>
  <c r="H555" i="42" s="1"/>
  <c r="I452" i="42"/>
  <c r="I555" i="42" s="1"/>
  <c r="Q452" i="42"/>
  <c r="Q555" i="42" s="1"/>
  <c r="R452" i="42"/>
  <c r="R555" i="42" s="1"/>
  <c r="IJ1" i="34"/>
  <c r="II6" i="34"/>
  <c r="II2" i="34"/>
  <c r="E553" i="42" l="1"/>
  <c r="C553" i="42"/>
  <c r="D553" i="42"/>
  <c r="F451" i="42"/>
  <c r="F554" i="42" s="1"/>
  <c r="G454" i="42"/>
  <c r="G556" i="42"/>
  <c r="I453" i="42"/>
  <c r="I556" i="42" s="1"/>
  <c r="Q453" i="42"/>
  <c r="Q556" i="42" s="1"/>
  <c r="K453" i="42"/>
  <c r="K556" i="42" s="1"/>
  <c r="L453" i="42"/>
  <c r="L556" i="42" s="1"/>
  <c r="M453" i="42"/>
  <c r="M556" i="42" s="1"/>
  <c r="N453" i="42"/>
  <c r="N556" i="42" s="1"/>
  <c r="H453" i="42"/>
  <c r="H556" i="42" s="1"/>
  <c r="R453" i="42"/>
  <c r="R556" i="42" s="1"/>
  <c r="J453" i="42"/>
  <c r="J556" i="42" s="1"/>
  <c r="S453" i="42"/>
  <c r="S556" i="42" s="1"/>
  <c r="O453" i="42"/>
  <c r="O556" i="42" s="1"/>
  <c r="P453" i="42"/>
  <c r="P556" i="42" s="1"/>
  <c r="IJ6" i="34"/>
  <c r="IK1" i="34"/>
  <c r="IJ2" i="34"/>
  <c r="C554" i="42" l="1"/>
  <c r="D554" i="42"/>
  <c r="E554" i="42"/>
  <c r="F452" i="42"/>
  <c r="F555" i="42" s="1"/>
  <c r="G455" i="42"/>
  <c r="M454" i="42"/>
  <c r="M557" i="42" s="1"/>
  <c r="G557" i="42"/>
  <c r="H454" i="42"/>
  <c r="H557" i="42" s="1"/>
  <c r="Q454" i="42"/>
  <c r="Q557" i="42" s="1"/>
  <c r="I454" i="42"/>
  <c r="I557" i="42" s="1"/>
  <c r="R454" i="42"/>
  <c r="R557" i="42" s="1"/>
  <c r="J454" i="42"/>
  <c r="J557" i="42" s="1"/>
  <c r="S454" i="42"/>
  <c r="S557" i="42" s="1"/>
  <c r="K454" i="42"/>
  <c r="K557" i="42" s="1"/>
  <c r="O454" i="42"/>
  <c r="O557" i="42" s="1"/>
  <c r="P454" i="42"/>
  <c r="P557" i="42" s="1"/>
  <c r="L454" i="42"/>
  <c r="L557" i="42" s="1"/>
  <c r="N454" i="42"/>
  <c r="N557" i="42" s="1"/>
  <c r="IJ9" i="34"/>
  <c r="IJ11" i="34"/>
  <c r="IJ10" i="34"/>
  <c r="IJ15" i="34"/>
  <c r="IJ8" i="34"/>
  <c r="IJ12" i="34"/>
  <c r="IJ14" i="34"/>
  <c r="IJ13" i="34"/>
  <c r="IK6" i="34"/>
  <c r="IL1" i="34"/>
  <c r="IK2" i="34"/>
  <c r="IK4" i="34" s="1"/>
  <c r="C555" i="42" l="1"/>
  <c r="E555" i="42"/>
  <c r="D555" i="42"/>
  <c r="F453" i="42"/>
  <c r="F556" i="42" s="1"/>
  <c r="G456" i="42"/>
  <c r="G558" i="42"/>
  <c r="I455" i="42"/>
  <c r="I558" i="42" s="1"/>
  <c r="Q455" i="42"/>
  <c r="Q558" i="42" s="1"/>
  <c r="N455" i="42"/>
  <c r="N558" i="42" s="1"/>
  <c r="O455" i="42"/>
  <c r="O558" i="42" s="1"/>
  <c r="P455" i="42"/>
  <c r="P558" i="42" s="1"/>
  <c r="H455" i="42"/>
  <c r="H558" i="42" s="1"/>
  <c r="R455" i="42"/>
  <c r="R558" i="42" s="1"/>
  <c r="L455" i="42"/>
  <c r="L558" i="42" s="1"/>
  <c r="M455" i="42"/>
  <c r="M558" i="42" s="1"/>
  <c r="J455" i="42"/>
  <c r="J558" i="42" s="1"/>
  <c r="K455" i="42"/>
  <c r="K558" i="42" s="1"/>
  <c r="S455" i="42"/>
  <c r="S558" i="42" s="1"/>
  <c r="IL6" i="34"/>
  <c r="IM1" i="34"/>
  <c r="IL2" i="34"/>
  <c r="F454" i="42" l="1"/>
  <c r="F557" i="42" s="1"/>
  <c r="E556" i="42"/>
  <c r="C556" i="42"/>
  <c r="D556" i="42"/>
  <c r="G457" i="42"/>
  <c r="G559" i="42"/>
  <c r="M456" i="42"/>
  <c r="M559" i="42" s="1"/>
  <c r="K456" i="42"/>
  <c r="K559" i="42" s="1"/>
  <c r="L456" i="42"/>
  <c r="L559" i="42" s="1"/>
  <c r="N456" i="42"/>
  <c r="N559" i="42" s="1"/>
  <c r="O456" i="42"/>
  <c r="O559" i="42" s="1"/>
  <c r="I456" i="42"/>
  <c r="I559" i="42" s="1"/>
  <c r="R456" i="42"/>
  <c r="R559" i="42" s="1"/>
  <c r="J456" i="42"/>
  <c r="J559" i="42" s="1"/>
  <c r="S456" i="42"/>
  <c r="S559" i="42" s="1"/>
  <c r="H456" i="42"/>
  <c r="H559" i="42" s="1"/>
  <c r="P456" i="42"/>
  <c r="P559" i="42" s="1"/>
  <c r="Q456" i="42"/>
  <c r="Q559" i="42" s="1"/>
  <c r="IN1" i="34"/>
  <c r="IM6" i="34"/>
  <c r="IM2" i="34"/>
  <c r="F455" i="42" l="1"/>
  <c r="F558" i="42" s="1"/>
  <c r="E557" i="42"/>
  <c r="C557" i="42"/>
  <c r="D557" i="42"/>
  <c r="G458" i="42"/>
  <c r="G560" i="42"/>
  <c r="I457" i="42"/>
  <c r="I560" i="42" s="1"/>
  <c r="Q457" i="42"/>
  <c r="Q560" i="42" s="1"/>
  <c r="H457" i="42"/>
  <c r="H560" i="42" s="1"/>
  <c r="R457" i="42"/>
  <c r="R560" i="42" s="1"/>
  <c r="J457" i="42"/>
  <c r="J560" i="42" s="1"/>
  <c r="S457" i="42"/>
  <c r="S560" i="42" s="1"/>
  <c r="K457" i="42"/>
  <c r="K560" i="42" s="1"/>
  <c r="L457" i="42"/>
  <c r="L560" i="42" s="1"/>
  <c r="O457" i="42"/>
  <c r="O560" i="42" s="1"/>
  <c r="P457" i="42"/>
  <c r="P560" i="42" s="1"/>
  <c r="M457" i="42"/>
  <c r="M560" i="42" s="1"/>
  <c r="N457" i="42"/>
  <c r="N560" i="42" s="1"/>
  <c r="IN6" i="34"/>
  <c r="IO1" i="34"/>
  <c r="IN2" i="34"/>
  <c r="F456" i="42" l="1"/>
  <c r="F559" i="42" s="1"/>
  <c r="D558" i="42"/>
  <c r="E558" i="42"/>
  <c r="C558" i="42"/>
  <c r="G459" i="42"/>
  <c r="G561" i="42"/>
  <c r="M458" i="42"/>
  <c r="M561" i="42" s="1"/>
  <c r="O458" i="42"/>
  <c r="O561" i="42" s="1"/>
  <c r="P458" i="42"/>
  <c r="P561" i="42" s="1"/>
  <c r="H458" i="42"/>
  <c r="H561" i="42" s="1"/>
  <c r="Q458" i="42"/>
  <c r="Q561" i="42" s="1"/>
  <c r="I458" i="42"/>
  <c r="I561" i="42" s="1"/>
  <c r="R458" i="42"/>
  <c r="R561" i="42" s="1"/>
  <c r="L458" i="42"/>
  <c r="L561" i="42" s="1"/>
  <c r="N458" i="42"/>
  <c r="N561" i="42" s="1"/>
  <c r="J458" i="42"/>
  <c r="J561" i="42" s="1"/>
  <c r="K458" i="42"/>
  <c r="K561" i="42" s="1"/>
  <c r="S458" i="42"/>
  <c r="S561" i="42" s="1"/>
  <c r="IO6" i="34"/>
  <c r="IP1" i="34"/>
  <c r="IO2" i="34"/>
  <c r="F457" i="42" l="1"/>
  <c r="F560" i="42" s="1"/>
  <c r="C559" i="42"/>
  <c r="D559" i="42"/>
  <c r="E559" i="42"/>
  <c r="G460" i="42"/>
  <c r="G562" i="42"/>
  <c r="I459" i="42"/>
  <c r="I562" i="42" s="1"/>
  <c r="Q459" i="42"/>
  <c r="Q562" i="42" s="1"/>
  <c r="L459" i="42"/>
  <c r="L562" i="42" s="1"/>
  <c r="M459" i="42"/>
  <c r="M562" i="42" s="1"/>
  <c r="N459" i="42"/>
  <c r="N562" i="42" s="1"/>
  <c r="O459" i="42"/>
  <c r="O562" i="42" s="1"/>
  <c r="J459" i="42"/>
  <c r="J562" i="42" s="1"/>
  <c r="S459" i="42"/>
  <c r="S562" i="42" s="1"/>
  <c r="K459" i="42"/>
  <c r="K562" i="42" s="1"/>
  <c r="H459" i="42"/>
  <c r="H562" i="42" s="1"/>
  <c r="P459" i="42"/>
  <c r="P562" i="42" s="1"/>
  <c r="R459" i="42"/>
  <c r="R562" i="42" s="1"/>
  <c r="IP6" i="34"/>
  <c r="IQ1" i="34"/>
  <c r="IP2" i="34"/>
  <c r="IP4" i="34" s="1"/>
  <c r="IO15" i="34"/>
  <c r="IO13" i="34"/>
  <c r="IO12" i="34"/>
  <c r="IO14" i="34"/>
  <c r="IO8" i="34"/>
  <c r="IO11" i="34"/>
  <c r="IO10" i="34"/>
  <c r="IO9" i="34"/>
  <c r="F458" i="42" l="1"/>
  <c r="F561" i="42" s="1"/>
  <c r="E560" i="42"/>
  <c r="C560" i="42"/>
  <c r="D560" i="42"/>
  <c r="G461" i="42"/>
  <c r="G563" i="42"/>
  <c r="M460" i="42"/>
  <c r="M563" i="42" s="1"/>
  <c r="I460" i="42"/>
  <c r="I563" i="42" s="1"/>
  <c r="R460" i="42"/>
  <c r="R563" i="42" s="1"/>
  <c r="J460" i="42"/>
  <c r="J563" i="42" s="1"/>
  <c r="S460" i="42"/>
  <c r="S563" i="42" s="1"/>
  <c r="K460" i="42"/>
  <c r="K563" i="42" s="1"/>
  <c r="L460" i="42"/>
  <c r="L563" i="42" s="1"/>
  <c r="P460" i="42"/>
  <c r="P563" i="42" s="1"/>
  <c r="H460" i="42"/>
  <c r="H563" i="42" s="1"/>
  <c r="Q460" i="42"/>
  <c r="Q563" i="42" s="1"/>
  <c r="N460" i="42"/>
  <c r="N563" i="42" s="1"/>
  <c r="O460" i="42"/>
  <c r="O563" i="42" s="1"/>
  <c r="IR1" i="34"/>
  <c r="IQ6" i="34"/>
  <c r="IQ2" i="34"/>
  <c r="C561" i="42" l="1"/>
  <c r="D561" i="42"/>
  <c r="E561" i="42"/>
  <c r="F459" i="42"/>
  <c r="F562" i="42" s="1"/>
  <c r="G462" i="42"/>
  <c r="G564" i="42"/>
  <c r="I461" i="42"/>
  <c r="I564" i="42" s="1"/>
  <c r="Q461" i="42"/>
  <c r="Q564" i="42" s="1"/>
  <c r="O461" i="42"/>
  <c r="O564" i="42" s="1"/>
  <c r="P461" i="42"/>
  <c r="P564" i="42" s="1"/>
  <c r="H461" i="42"/>
  <c r="H564" i="42" s="1"/>
  <c r="R461" i="42"/>
  <c r="R564" i="42" s="1"/>
  <c r="J461" i="42"/>
  <c r="J564" i="42" s="1"/>
  <c r="S461" i="42"/>
  <c r="S564" i="42" s="1"/>
  <c r="M461" i="42"/>
  <c r="M564" i="42" s="1"/>
  <c r="N461" i="42"/>
  <c r="N564" i="42" s="1"/>
  <c r="K461" i="42"/>
  <c r="K564" i="42" s="1"/>
  <c r="L461" i="42"/>
  <c r="L564" i="42" s="1"/>
  <c r="IR6" i="34"/>
  <c r="IS1" i="34"/>
  <c r="IR2" i="34"/>
  <c r="E562" i="42" l="1"/>
  <c r="C562" i="42"/>
  <c r="D562" i="42"/>
  <c r="F460" i="42"/>
  <c r="F563" i="42" s="1"/>
  <c r="G463" i="42"/>
  <c r="G565" i="42"/>
  <c r="M462" i="42"/>
  <c r="M565" i="42" s="1"/>
  <c r="L462" i="42"/>
  <c r="L565" i="42" s="1"/>
  <c r="N462" i="42"/>
  <c r="N565" i="42" s="1"/>
  <c r="O462" i="42"/>
  <c r="O565" i="42" s="1"/>
  <c r="P462" i="42"/>
  <c r="P565" i="42" s="1"/>
  <c r="J462" i="42"/>
  <c r="J565" i="42" s="1"/>
  <c r="S462" i="42"/>
  <c r="S565" i="42" s="1"/>
  <c r="K462" i="42"/>
  <c r="K565" i="42" s="1"/>
  <c r="H462" i="42"/>
  <c r="H565" i="42" s="1"/>
  <c r="I462" i="42"/>
  <c r="I565" i="42" s="1"/>
  <c r="Q462" i="42"/>
  <c r="Q565" i="42" s="1"/>
  <c r="R462" i="42"/>
  <c r="R565" i="42" s="1"/>
  <c r="IS6" i="34"/>
  <c r="IT1" i="34"/>
  <c r="IS2" i="34"/>
  <c r="E563" i="42" l="1"/>
  <c r="D563" i="42"/>
  <c r="C563" i="42"/>
  <c r="F461" i="42"/>
  <c r="F564" i="42" s="1"/>
  <c r="G464" i="42"/>
  <c r="G566" i="42"/>
  <c r="I463" i="42"/>
  <c r="I566" i="42" s="1"/>
  <c r="Q463" i="42"/>
  <c r="Q566" i="42" s="1"/>
  <c r="J463" i="42"/>
  <c r="J566" i="42" s="1"/>
  <c r="S463" i="42"/>
  <c r="S566" i="42" s="1"/>
  <c r="K463" i="42"/>
  <c r="K566" i="42" s="1"/>
  <c r="L463" i="42"/>
  <c r="L566" i="42" s="1"/>
  <c r="M463" i="42"/>
  <c r="M566" i="42" s="1"/>
  <c r="P463" i="42"/>
  <c r="P566" i="42" s="1"/>
  <c r="H463" i="42"/>
  <c r="H566" i="42" s="1"/>
  <c r="R463" i="42"/>
  <c r="R566" i="42" s="1"/>
  <c r="N463" i="42"/>
  <c r="N566" i="42" s="1"/>
  <c r="O463" i="42"/>
  <c r="O566" i="42" s="1"/>
  <c r="IU1" i="34"/>
  <c r="IT6" i="34"/>
  <c r="IT2" i="34"/>
  <c r="C564" i="42" l="1"/>
  <c r="D564" i="42"/>
  <c r="E564" i="42"/>
  <c r="F462" i="42"/>
  <c r="F565" i="42" s="1"/>
  <c r="G465" i="42"/>
  <c r="G567" i="42"/>
  <c r="M464" i="42"/>
  <c r="M567" i="42" s="1"/>
  <c r="P464" i="42"/>
  <c r="P567" i="42" s="1"/>
  <c r="H464" i="42"/>
  <c r="H567" i="42" s="1"/>
  <c r="Q464" i="42"/>
  <c r="Q567" i="42" s="1"/>
  <c r="I464" i="42"/>
  <c r="I567" i="42" s="1"/>
  <c r="R464" i="42"/>
  <c r="R567" i="42" s="1"/>
  <c r="J464" i="42"/>
  <c r="J567" i="42" s="1"/>
  <c r="S464" i="42"/>
  <c r="S567" i="42" s="1"/>
  <c r="N464" i="42"/>
  <c r="N567" i="42" s="1"/>
  <c r="O464" i="42"/>
  <c r="O567" i="42" s="1"/>
  <c r="K464" i="42"/>
  <c r="K567" i="42" s="1"/>
  <c r="L464" i="42"/>
  <c r="L567" i="42" s="1"/>
  <c r="IT9" i="34"/>
  <c r="IT14" i="34"/>
  <c r="IT8" i="34"/>
  <c r="IT11" i="34"/>
  <c r="IT10" i="34"/>
  <c r="IT13" i="34"/>
  <c r="IT12" i="34"/>
  <c r="IT15" i="34"/>
  <c r="IV1" i="34"/>
  <c r="IU6" i="34"/>
  <c r="IU2" i="34"/>
  <c r="IU4" i="34" s="1"/>
  <c r="E565" i="42" l="1"/>
  <c r="D565" i="42"/>
  <c r="C565" i="42"/>
  <c r="F463" i="42"/>
  <c r="F566" i="42" s="1"/>
  <c r="G466" i="42"/>
  <c r="G568" i="42"/>
  <c r="I465" i="42"/>
  <c r="I568" i="42" s="1"/>
  <c r="Q465" i="42"/>
  <c r="Q568" i="42" s="1"/>
  <c r="M465" i="42"/>
  <c r="M568" i="42" s="1"/>
  <c r="N465" i="42"/>
  <c r="N568" i="42" s="1"/>
  <c r="O465" i="42"/>
  <c r="O568" i="42" s="1"/>
  <c r="P465" i="42"/>
  <c r="P568" i="42" s="1"/>
  <c r="K465" i="42"/>
  <c r="K568" i="42" s="1"/>
  <c r="L465" i="42"/>
  <c r="L568" i="42" s="1"/>
  <c r="H465" i="42"/>
  <c r="H568" i="42" s="1"/>
  <c r="J465" i="42"/>
  <c r="J568" i="42" s="1"/>
  <c r="R465" i="42"/>
  <c r="R568" i="42" s="1"/>
  <c r="S465" i="42"/>
  <c r="S568" i="42" s="1"/>
  <c r="IV6" i="34"/>
  <c r="IW1" i="34"/>
  <c r="IV2" i="34"/>
  <c r="F464" i="42" l="1"/>
  <c r="F567" i="42" s="1"/>
  <c r="E566" i="42"/>
  <c r="C566" i="42"/>
  <c r="D566" i="42"/>
  <c r="G467" i="42"/>
  <c r="G569" i="42"/>
  <c r="M466" i="42"/>
  <c r="M569" i="42" s="1"/>
  <c r="J466" i="42"/>
  <c r="J569" i="42" s="1"/>
  <c r="S466" i="42"/>
  <c r="S569" i="42" s="1"/>
  <c r="K466" i="42"/>
  <c r="K569" i="42" s="1"/>
  <c r="L466" i="42"/>
  <c r="L569" i="42" s="1"/>
  <c r="N466" i="42"/>
  <c r="N569" i="42" s="1"/>
  <c r="H466" i="42"/>
  <c r="H569" i="42" s="1"/>
  <c r="Q466" i="42"/>
  <c r="Q569" i="42" s="1"/>
  <c r="I466" i="42"/>
  <c r="I569" i="42" s="1"/>
  <c r="R466" i="42"/>
  <c r="R569" i="42" s="1"/>
  <c r="O466" i="42"/>
  <c r="O569" i="42" s="1"/>
  <c r="P466" i="42"/>
  <c r="P569" i="42" s="1"/>
  <c r="IW6" i="34"/>
  <c r="IX1" i="34"/>
  <c r="IW2" i="34"/>
  <c r="F465" i="42" l="1"/>
  <c r="F568" i="42" s="1"/>
  <c r="E567" i="42"/>
  <c r="C567" i="42"/>
  <c r="D567" i="42"/>
  <c r="G468" i="42"/>
  <c r="G570" i="42"/>
  <c r="I467" i="42"/>
  <c r="I570" i="42" s="1"/>
  <c r="Q467" i="42"/>
  <c r="Q570" i="42" s="1"/>
  <c r="P467" i="42"/>
  <c r="P570" i="42" s="1"/>
  <c r="H467" i="42"/>
  <c r="H570" i="42" s="1"/>
  <c r="R467" i="42"/>
  <c r="R570" i="42" s="1"/>
  <c r="J467" i="42"/>
  <c r="J570" i="42" s="1"/>
  <c r="S467" i="42"/>
  <c r="S570" i="42" s="1"/>
  <c r="K467" i="42"/>
  <c r="K570" i="42" s="1"/>
  <c r="N467" i="42"/>
  <c r="N570" i="42" s="1"/>
  <c r="O467" i="42"/>
  <c r="O570" i="42" s="1"/>
  <c r="L467" i="42"/>
  <c r="L570" i="42" s="1"/>
  <c r="M467" i="42"/>
  <c r="M570" i="42" s="1"/>
  <c r="IX6" i="34"/>
  <c r="IY1" i="34"/>
  <c r="IX2" i="34"/>
  <c r="F466" i="42" l="1"/>
  <c r="F569" i="42" s="1"/>
  <c r="C568" i="42"/>
  <c r="E568" i="42"/>
  <c r="D568" i="42"/>
  <c r="G469" i="42"/>
  <c r="M468" i="42"/>
  <c r="M571" i="42" s="1"/>
  <c r="N468" i="42"/>
  <c r="N571" i="42" s="1"/>
  <c r="O468" i="42"/>
  <c r="O571" i="42" s="1"/>
  <c r="P468" i="42"/>
  <c r="P571" i="42" s="1"/>
  <c r="H468" i="42"/>
  <c r="H571" i="42" s="1"/>
  <c r="Q468" i="42"/>
  <c r="Q571" i="42" s="1"/>
  <c r="K468" i="42"/>
  <c r="K571" i="42" s="1"/>
  <c r="L468" i="42"/>
  <c r="L571" i="42" s="1"/>
  <c r="G571" i="42"/>
  <c r="I468" i="42"/>
  <c r="I571" i="42" s="1"/>
  <c r="J468" i="42"/>
  <c r="J571" i="42" s="1"/>
  <c r="R468" i="42"/>
  <c r="R571" i="42" s="1"/>
  <c r="S468" i="42"/>
  <c r="S571" i="42" s="1"/>
  <c r="IZ1" i="34"/>
  <c r="IY6" i="34"/>
  <c r="IY2" i="34"/>
  <c r="F467" i="42" l="1"/>
  <c r="F570" i="42" s="1"/>
  <c r="E569" i="42"/>
  <c r="C569" i="42"/>
  <c r="D569" i="42"/>
  <c r="G470" i="42"/>
  <c r="G572" i="42"/>
  <c r="J469" i="42"/>
  <c r="J572" i="42" s="1"/>
  <c r="R469" i="42"/>
  <c r="R572" i="42" s="1"/>
  <c r="K469" i="42"/>
  <c r="K572" i="42" s="1"/>
  <c r="S469" i="42"/>
  <c r="S572" i="42" s="1"/>
  <c r="L469" i="42"/>
  <c r="L572" i="42" s="1"/>
  <c r="M469" i="42"/>
  <c r="M572" i="42" s="1"/>
  <c r="H469" i="42"/>
  <c r="H572" i="42" s="1"/>
  <c r="P469" i="42"/>
  <c r="P572" i="42" s="1"/>
  <c r="I469" i="42"/>
  <c r="I572" i="42" s="1"/>
  <c r="Q469" i="42"/>
  <c r="Q572" i="42" s="1"/>
  <c r="N469" i="42"/>
  <c r="N572" i="42" s="1"/>
  <c r="O469" i="42"/>
  <c r="O572" i="42" s="1"/>
  <c r="IY12" i="34"/>
  <c r="IY8" i="34"/>
  <c r="IY14" i="34"/>
  <c r="IY10" i="34"/>
  <c r="IY15" i="34"/>
  <c r="IY9" i="34"/>
  <c r="IY13" i="34"/>
  <c r="IY11" i="34"/>
  <c r="IZ6" i="34"/>
  <c r="JA1" i="34"/>
  <c r="IZ2" i="34"/>
  <c r="IZ4" i="34" s="1"/>
  <c r="F468" i="42" l="1"/>
  <c r="F571" i="42" s="1"/>
  <c r="C570" i="42"/>
  <c r="D570" i="42"/>
  <c r="E570" i="42"/>
  <c r="G471" i="42"/>
  <c r="G573" i="42"/>
  <c r="N470" i="42"/>
  <c r="N573" i="42" s="1"/>
  <c r="O470" i="42"/>
  <c r="O573" i="42" s="1"/>
  <c r="H470" i="42"/>
  <c r="H573" i="42" s="1"/>
  <c r="P470" i="42"/>
  <c r="P573" i="42" s="1"/>
  <c r="I470" i="42"/>
  <c r="I573" i="42" s="1"/>
  <c r="Q470" i="42"/>
  <c r="Q573" i="42" s="1"/>
  <c r="L470" i="42"/>
  <c r="L573" i="42" s="1"/>
  <c r="M470" i="42"/>
  <c r="M573" i="42" s="1"/>
  <c r="J470" i="42"/>
  <c r="J573" i="42" s="1"/>
  <c r="K470" i="42"/>
  <c r="K573" i="42" s="1"/>
  <c r="R470" i="42"/>
  <c r="R573" i="42" s="1"/>
  <c r="S470" i="42"/>
  <c r="S573" i="42" s="1"/>
  <c r="JA6" i="34"/>
  <c r="JB1" i="34"/>
  <c r="JA2" i="34"/>
  <c r="E571" i="42" l="1"/>
  <c r="C571" i="42"/>
  <c r="D571" i="42"/>
  <c r="F469" i="42"/>
  <c r="F572" i="42" s="1"/>
  <c r="G472" i="42"/>
  <c r="G574" i="42"/>
  <c r="J471" i="42"/>
  <c r="J574" i="42" s="1"/>
  <c r="R471" i="42"/>
  <c r="R574" i="42" s="1"/>
  <c r="K471" i="42"/>
  <c r="K574" i="42" s="1"/>
  <c r="S471" i="42"/>
  <c r="S574" i="42" s="1"/>
  <c r="L471" i="42"/>
  <c r="L574" i="42" s="1"/>
  <c r="M471" i="42"/>
  <c r="M574" i="42" s="1"/>
  <c r="H471" i="42"/>
  <c r="H574" i="42" s="1"/>
  <c r="P471" i="42"/>
  <c r="P574" i="42" s="1"/>
  <c r="I471" i="42"/>
  <c r="I574" i="42" s="1"/>
  <c r="Q471" i="42"/>
  <c r="Q574" i="42" s="1"/>
  <c r="N471" i="42"/>
  <c r="N574" i="42" s="1"/>
  <c r="O471" i="42"/>
  <c r="O574" i="42" s="1"/>
  <c r="JB6" i="34"/>
  <c r="JC1" i="34"/>
  <c r="JB2" i="34"/>
  <c r="C572" i="42" l="1"/>
  <c r="D572" i="42"/>
  <c r="E572" i="42"/>
  <c r="F470" i="42"/>
  <c r="F573" i="42" s="1"/>
  <c r="G473" i="42"/>
  <c r="G575" i="42"/>
  <c r="N472" i="42"/>
  <c r="N575" i="42" s="1"/>
  <c r="O472" i="42"/>
  <c r="O575" i="42" s="1"/>
  <c r="H472" i="42"/>
  <c r="H575" i="42" s="1"/>
  <c r="P472" i="42"/>
  <c r="P575" i="42" s="1"/>
  <c r="I472" i="42"/>
  <c r="I575" i="42" s="1"/>
  <c r="Q472" i="42"/>
  <c r="Q575" i="42" s="1"/>
  <c r="L472" i="42"/>
  <c r="L575" i="42" s="1"/>
  <c r="M472" i="42"/>
  <c r="M575" i="42" s="1"/>
  <c r="R472" i="42"/>
  <c r="R575" i="42" s="1"/>
  <c r="S472" i="42"/>
  <c r="S575" i="42" s="1"/>
  <c r="J472" i="42"/>
  <c r="J575" i="42" s="1"/>
  <c r="K472" i="42"/>
  <c r="K575" i="42" s="1"/>
  <c r="JD1" i="34"/>
  <c r="JC6" i="34"/>
  <c r="JC2" i="34"/>
  <c r="C573" i="42" l="1"/>
  <c r="E573" i="42"/>
  <c r="D573" i="42"/>
  <c r="F471" i="42"/>
  <c r="F574" i="42" s="1"/>
  <c r="G576" i="42"/>
  <c r="J473" i="42"/>
  <c r="J576" i="42" s="1"/>
  <c r="R473" i="42"/>
  <c r="R576" i="42" s="1"/>
  <c r="K473" i="42"/>
  <c r="K576" i="42" s="1"/>
  <c r="S473" i="42"/>
  <c r="S576" i="42" s="1"/>
  <c r="L473" i="42"/>
  <c r="L576" i="42" s="1"/>
  <c r="M473" i="42"/>
  <c r="M576" i="42" s="1"/>
  <c r="H473" i="42"/>
  <c r="H576" i="42" s="1"/>
  <c r="P473" i="42"/>
  <c r="P576" i="42" s="1"/>
  <c r="I473" i="42"/>
  <c r="I576" i="42" s="1"/>
  <c r="Q473" i="42"/>
  <c r="Q576" i="42" s="1"/>
  <c r="N473" i="42"/>
  <c r="N576" i="42" s="1"/>
  <c r="O473" i="42"/>
  <c r="O576" i="42" s="1"/>
  <c r="JD6" i="34"/>
  <c r="JE1" i="34"/>
  <c r="JD2" i="34"/>
  <c r="D574" i="42" l="1"/>
  <c r="C574" i="42"/>
  <c r="E574" i="42"/>
  <c r="F472" i="42"/>
  <c r="F575" i="42" s="1"/>
  <c r="JD11" i="34"/>
  <c r="JD10" i="34"/>
  <c r="JD15" i="34"/>
  <c r="JD14" i="34"/>
  <c r="JD8" i="34"/>
  <c r="JD13" i="34"/>
  <c r="JD12" i="34"/>
  <c r="JD9" i="34"/>
  <c r="JE6" i="34"/>
  <c r="JF1" i="34"/>
  <c r="JE2" i="34"/>
  <c r="JE4" i="34" s="1"/>
  <c r="D575" i="42" l="1"/>
  <c r="C575" i="42"/>
  <c r="E575" i="42"/>
  <c r="F473" i="42"/>
  <c r="F576" i="42" s="1"/>
  <c r="JF6" i="34"/>
  <c r="JG1" i="34"/>
  <c r="JF2" i="34"/>
  <c r="D576" i="42" l="1"/>
  <c r="C576" i="42"/>
  <c r="E576" i="42"/>
  <c r="JH1" i="34"/>
  <c r="JG6" i="34"/>
  <c r="JG2" i="34"/>
  <c r="JH6" i="34" l="1"/>
  <c r="JI1" i="34"/>
  <c r="JH2" i="34"/>
  <c r="JI6" i="34" l="1"/>
  <c r="JJ1" i="34"/>
  <c r="JI2" i="34"/>
  <c r="JI9" i="34" l="1"/>
  <c r="JI10" i="34"/>
  <c r="JI11" i="34"/>
  <c r="JI12" i="34"/>
  <c r="JI15" i="34"/>
  <c r="JI13" i="34"/>
  <c r="JI14" i="34"/>
  <c r="JI8" i="34"/>
  <c r="JK1" i="34"/>
  <c r="JJ6" i="34"/>
  <c r="JJ2" i="34"/>
  <c r="JJ4" i="34" s="1"/>
  <c r="JL1" i="34" l="1"/>
  <c r="JK6" i="34"/>
  <c r="JK2" i="34"/>
  <c r="JL6" i="34" l="1"/>
  <c r="JM1" i="34"/>
  <c r="JL2" i="34"/>
  <c r="JM6" i="34" l="1"/>
  <c r="JN1" i="34"/>
  <c r="JM2" i="34"/>
  <c r="JN6" i="34" l="1"/>
  <c r="JO1" i="34"/>
  <c r="JN2" i="34"/>
  <c r="JP1" i="34" l="1"/>
  <c r="JO6" i="34"/>
  <c r="JO2" i="34"/>
  <c r="JO4" i="34" s="1"/>
  <c r="JN8" i="34"/>
  <c r="JN13" i="34"/>
  <c r="JN14" i="34"/>
  <c r="JN9" i="34"/>
  <c r="JN12" i="34"/>
  <c r="JN10" i="34"/>
  <c r="JN15" i="34"/>
  <c r="JN11" i="34"/>
  <c r="JP6" i="34" l="1"/>
  <c r="JQ1" i="34"/>
  <c r="JP2" i="34"/>
  <c r="JQ6" i="34" l="1"/>
  <c r="JR1" i="34"/>
  <c r="JQ2" i="34"/>
  <c r="JR6" i="34" l="1"/>
  <c r="JS1" i="34"/>
  <c r="JR2" i="34"/>
  <c r="JT1" i="34" l="1"/>
  <c r="JS6" i="34"/>
  <c r="JS2" i="34"/>
  <c r="JS12" i="34" l="1"/>
  <c r="JS15" i="34"/>
  <c r="JS8" i="34"/>
  <c r="JS14" i="34"/>
  <c r="JS11" i="34"/>
  <c r="JS10" i="34"/>
  <c r="JS9" i="34"/>
  <c r="JS13" i="34"/>
  <c r="JT6" i="34"/>
  <c r="JU1" i="34"/>
  <c r="JT2" i="34"/>
  <c r="JT4" i="34" s="1"/>
  <c r="JU6" i="34" l="1"/>
  <c r="JV1" i="34"/>
  <c r="JU2" i="34"/>
  <c r="JV6" i="34" l="1"/>
  <c r="JW1" i="34"/>
  <c r="JV2" i="34"/>
  <c r="JX1" i="34" l="1"/>
  <c r="JW6" i="34"/>
  <c r="JW2" i="34"/>
  <c r="JX6" i="34" l="1"/>
  <c r="JY1" i="34"/>
  <c r="JX2" i="34"/>
  <c r="JX13" i="34" l="1"/>
  <c r="JX14" i="34"/>
  <c r="JX11" i="34"/>
  <c r="JX9" i="34"/>
  <c r="JX12" i="34"/>
  <c r="JX15" i="34"/>
  <c r="JX8" i="34"/>
  <c r="JX10" i="34"/>
  <c r="JY6" i="34"/>
  <c r="JZ1" i="34"/>
  <c r="JY2" i="34"/>
  <c r="JY4" i="34" s="1"/>
  <c r="KA1" i="34" l="1"/>
  <c r="JZ6" i="34"/>
  <c r="JZ2" i="34"/>
  <c r="KB1" i="34" l="1"/>
  <c r="KA6" i="34"/>
  <c r="KA2" i="34"/>
  <c r="KB6" i="34" l="1"/>
  <c r="KC1" i="34"/>
  <c r="KB2" i="34"/>
  <c r="KC6" i="34" l="1"/>
  <c r="KD1" i="34"/>
  <c r="KC2" i="34"/>
  <c r="KC12" i="34" l="1"/>
  <c r="KC11" i="34"/>
  <c r="KC15" i="34"/>
  <c r="KC10" i="34"/>
  <c r="KC14" i="34"/>
  <c r="KC9" i="34"/>
  <c r="KC13" i="34"/>
  <c r="KC8" i="34"/>
  <c r="KD6" i="34"/>
  <c r="KE1" i="34"/>
  <c r="KD2" i="34"/>
  <c r="KD4" i="34" s="1"/>
  <c r="KF1" i="34" l="1"/>
  <c r="KE6" i="34"/>
  <c r="KE2" i="34"/>
  <c r="KF6" i="34" l="1"/>
  <c r="KG1" i="34"/>
  <c r="KF2" i="34"/>
  <c r="KG6" i="34" l="1"/>
  <c r="KH1" i="34"/>
  <c r="KG2" i="34"/>
  <c r="KH6" i="34" l="1"/>
  <c r="KI1" i="34"/>
  <c r="KH2" i="34"/>
  <c r="KH8" i="34" l="1"/>
  <c r="KH11" i="34"/>
  <c r="KH10" i="34"/>
  <c r="KH14" i="34"/>
  <c r="KH13" i="34"/>
  <c r="KH12" i="34"/>
  <c r="KH15" i="34"/>
  <c r="KH9" i="34"/>
  <c r="KJ1" i="34"/>
  <c r="KI6" i="34"/>
  <c r="KI2" i="34"/>
  <c r="KI4" i="34" s="1"/>
  <c r="KJ6" i="34" l="1"/>
  <c r="KK1" i="34"/>
  <c r="KJ2" i="34"/>
  <c r="KK6" i="34" l="1"/>
  <c r="KL1" i="34"/>
  <c r="KK2" i="34"/>
  <c r="KL6" i="34" l="1"/>
  <c r="KM1" i="34"/>
  <c r="KL2" i="34"/>
  <c r="KN1" i="34" l="1"/>
  <c r="KM6" i="34"/>
  <c r="KM2" i="34"/>
  <c r="KM9" i="34" l="1"/>
  <c r="KM12" i="34"/>
  <c r="KM8" i="34"/>
  <c r="KM14" i="34"/>
  <c r="KM11" i="34"/>
  <c r="KM13" i="34"/>
  <c r="KM15" i="34"/>
  <c r="KM10" i="34"/>
  <c r="KN6" i="34"/>
  <c r="KO1" i="34"/>
  <c r="KN2" i="34"/>
  <c r="KN4" i="34" s="1"/>
  <c r="KO6" i="34" l="1"/>
  <c r="KP1" i="34"/>
  <c r="KO2" i="34"/>
  <c r="KQ1" i="34" l="1"/>
  <c r="KP6" i="34"/>
  <c r="KP2" i="34"/>
  <c r="KR1" i="34" l="1"/>
  <c r="KQ6" i="34"/>
  <c r="KQ2" i="34"/>
  <c r="KR6" i="34" l="1"/>
  <c r="KS1" i="34"/>
  <c r="KR2" i="34"/>
  <c r="KR10" i="34" l="1"/>
  <c r="KR14" i="34"/>
  <c r="KR11" i="34"/>
  <c r="KR15" i="34"/>
  <c r="KR9" i="34"/>
  <c r="KR8" i="34"/>
  <c r="KR13" i="34"/>
  <c r="KR12" i="34"/>
  <c r="KS6" i="34"/>
  <c r="KT1" i="34"/>
  <c r="KS2" i="34"/>
  <c r="KS4" i="34" s="1"/>
  <c r="KT6" i="34" l="1"/>
  <c r="KU1" i="34"/>
  <c r="KT2" i="34"/>
  <c r="KV1" i="34" l="1"/>
  <c r="KU6" i="34"/>
  <c r="KU2" i="34"/>
  <c r="KV6" i="34" l="1"/>
  <c r="KW1" i="34"/>
  <c r="KV2" i="34"/>
  <c r="KW6" i="34" l="1"/>
  <c r="KX1" i="34"/>
  <c r="KW2" i="34"/>
  <c r="KW12" i="34" l="1"/>
  <c r="KW8" i="34"/>
  <c r="KW15" i="34"/>
  <c r="KW9" i="34"/>
  <c r="KW13" i="34"/>
  <c r="KW11" i="34"/>
  <c r="KW14" i="34"/>
  <c r="KW10" i="34"/>
  <c r="KX6" i="34"/>
  <c r="KY1" i="34"/>
  <c r="KX2" i="34"/>
  <c r="KX4" i="34" s="1"/>
  <c r="KZ1" i="34" l="1"/>
  <c r="KY6" i="34"/>
  <c r="KY2" i="34"/>
  <c r="KZ6" i="34" l="1"/>
  <c r="LA1" i="34"/>
  <c r="KZ2" i="34"/>
  <c r="LA6" i="34" l="1"/>
  <c r="LB1" i="34"/>
  <c r="LA2" i="34"/>
  <c r="LB6" i="34" l="1"/>
  <c r="LC1" i="34"/>
  <c r="LB2" i="34"/>
  <c r="LB11" i="34" l="1"/>
  <c r="LB10" i="34"/>
  <c r="LB12" i="34"/>
  <c r="LB14" i="34"/>
  <c r="LB15" i="34"/>
  <c r="LB8" i="34"/>
  <c r="LB13" i="34"/>
  <c r="LB9" i="34"/>
  <c r="LD1" i="34"/>
  <c r="LC6" i="34"/>
  <c r="LC2" i="34"/>
  <c r="LC4" i="34" s="1"/>
  <c r="LD6" i="34" l="1"/>
  <c r="LE1" i="34"/>
  <c r="LD2" i="34"/>
  <c r="LE6" i="34" l="1"/>
  <c r="LF1" i="34"/>
  <c r="LE2" i="34"/>
  <c r="LG1" i="34" l="1"/>
  <c r="LF6" i="34"/>
  <c r="LF2" i="34"/>
  <c r="LH1" i="34" l="1"/>
  <c r="LG6" i="34"/>
  <c r="LG2" i="34"/>
  <c r="LG8" i="34" l="1"/>
  <c r="LG15" i="34"/>
  <c r="LG12" i="34"/>
  <c r="LG13" i="34"/>
  <c r="LG11" i="34"/>
  <c r="LG9" i="34"/>
  <c r="LG10" i="34"/>
  <c r="LG14" i="34"/>
  <c r="LH6" i="34"/>
  <c r="LI1" i="34"/>
  <c r="LH2" i="34"/>
  <c r="LH4" i="34" s="1"/>
  <c r="LI6" i="34" l="1"/>
  <c r="LJ1" i="34"/>
  <c r="LI2" i="34"/>
  <c r="LJ6" i="34" l="1"/>
  <c r="LK1" i="34"/>
  <c r="LJ2" i="34"/>
  <c r="LL1" i="34" l="1"/>
  <c r="LK6" i="34"/>
  <c r="LK2" i="34"/>
  <c r="LL6" i="34" l="1"/>
  <c r="LM1" i="34"/>
  <c r="LL2" i="34"/>
  <c r="LL10" i="34" l="1"/>
  <c r="LL8" i="34"/>
  <c r="LL12" i="34"/>
  <c r="LL14" i="34"/>
  <c r="LL9" i="34"/>
  <c r="LL13" i="34"/>
  <c r="LL15" i="34"/>
  <c r="LL11" i="34"/>
  <c r="LM6" i="34"/>
  <c r="LN1" i="34"/>
  <c r="LM2" i="34"/>
  <c r="LM4" i="34" s="1"/>
  <c r="LN6" i="34" l="1"/>
  <c r="LO1" i="34"/>
  <c r="LN2" i="34"/>
  <c r="LP1" i="34" l="1"/>
  <c r="LO6" i="34"/>
  <c r="LO2" i="34"/>
  <c r="LP6" i="34" l="1"/>
  <c r="LQ1" i="34"/>
  <c r="LP2" i="34"/>
  <c r="LQ6" i="34" l="1"/>
  <c r="LR1" i="34"/>
  <c r="LQ2" i="34"/>
  <c r="LQ11" i="34" l="1"/>
  <c r="LQ8" i="34"/>
  <c r="LQ14" i="34"/>
  <c r="LQ9" i="34"/>
  <c r="LQ15" i="34"/>
  <c r="LQ10" i="34"/>
  <c r="LQ12" i="34"/>
  <c r="LQ13" i="34"/>
  <c r="LR6" i="34"/>
  <c r="LS1" i="34"/>
  <c r="LR2" i="34"/>
  <c r="LR4" i="34" s="1"/>
  <c r="LT1" i="34" l="1"/>
  <c r="LS6" i="34"/>
  <c r="LS2" i="34"/>
  <c r="LT6" i="34" l="1"/>
  <c r="LU1" i="34"/>
  <c r="LT2" i="34"/>
  <c r="LU6" i="34" l="1"/>
  <c r="LV1" i="34"/>
  <c r="LU2" i="34"/>
  <c r="LW1" i="34" l="1"/>
  <c r="LV6" i="34"/>
  <c r="LV2" i="34"/>
  <c r="LX1" i="34" l="1"/>
  <c r="LW6" i="34"/>
  <c r="LW2" i="34"/>
  <c r="LW4" i="34" s="1"/>
  <c r="LV10" i="34"/>
  <c r="LV13" i="34"/>
  <c r="LV8" i="34"/>
  <c r="LV9" i="34"/>
  <c r="LV12" i="34"/>
  <c r="LV15" i="34"/>
  <c r="LV14" i="34"/>
  <c r="LV11" i="34"/>
  <c r="LX6" i="34" l="1"/>
  <c r="LY1" i="34"/>
  <c r="LX2" i="34"/>
  <c r="LY6" i="34" l="1"/>
  <c r="LZ1" i="34"/>
  <c r="LY2" i="34"/>
  <c r="LZ6" i="34" l="1"/>
  <c r="MA1" i="34"/>
  <c r="LZ2" i="34"/>
  <c r="MB1" i="34" l="1"/>
  <c r="MA6" i="34"/>
  <c r="MA2" i="34"/>
  <c r="MB6" i="34" l="1"/>
  <c r="MC1" i="34"/>
  <c r="MB2" i="34"/>
  <c r="MB4" i="34" s="1"/>
  <c r="MA10" i="34"/>
  <c r="MA14" i="34"/>
  <c r="MA13" i="34"/>
  <c r="MA9" i="34"/>
  <c r="MA8" i="34"/>
  <c r="MA15" i="34"/>
  <c r="MA12" i="34"/>
  <c r="MA11" i="34"/>
  <c r="MC6" i="34" l="1"/>
  <c r="MD1" i="34"/>
  <c r="MC2" i="34"/>
  <c r="MD6" i="34" l="1"/>
  <c r="ME1" i="34"/>
  <c r="MD2" i="34"/>
  <c r="MF1" i="34" l="1"/>
  <c r="ME6" i="34"/>
  <c r="ME2" i="34"/>
  <c r="MF6" i="34" l="1"/>
  <c r="MG1" i="34"/>
  <c r="MF2" i="34"/>
  <c r="MF8" i="34" l="1"/>
  <c r="MF12" i="34"/>
  <c r="MF10" i="34"/>
  <c r="MF13" i="34"/>
  <c r="MF15" i="34"/>
  <c r="MF14" i="34"/>
  <c r="MF11" i="34"/>
  <c r="MF9" i="34"/>
  <c r="MG6" i="34"/>
  <c r="MH1" i="34"/>
  <c r="MG2" i="34"/>
  <c r="MG4" i="34" s="1"/>
  <c r="MH6" i="34" l="1"/>
  <c r="MI1" i="34"/>
  <c r="MH2" i="34"/>
  <c r="MJ1" i="34" l="1"/>
  <c r="MI6" i="34"/>
  <c r="MI2" i="34"/>
  <c r="MJ6" i="34" l="1"/>
  <c r="MK1" i="34"/>
  <c r="MJ2" i="34"/>
  <c r="MK6" i="34" l="1"/>
  <c r="ML1" i="34"/>
  <c r="MK2" i="34"/>
  <c r="MK9" i="34" l="1"/>
  <c r="MK11" i="34"/>
  <c r="MK15" i="34"/>
  <c r="MK10" i="34"/>
  <c r="MK14" i="34"/>
  <c r="MK8" i="34"/>
  <c r="MK13" i="34"/>
  <c r="MK12" i="34"/>
  <c r="MM1" i="34"/>
  <c r="ML6" i="34"/>
  <c r="ML2" i="34"/>
  <c r="ML4" i="34" s="1"/>
  <c r="MN1" i="34" l="1"/>
  <c r="MM6" i="34"/>
  <c r="MM2" i="34"/>
  <c r="MN6" i="34" l="1"/>
  <c r="MO1" i="34"/>
  <c r="MN2" i="34"/>
  <c r="MO6" i="34" l="1"/>
  <c r="MP1" i="34"/>
  <c r="MO2" i="34"/>
  <c r="MP6" i="34" l="1"/>
  <c r="MQ1" i="34"/>
  <c r="MP2" i="34"/>
  <c r="MP12" i="34" l="1"/>
  <c r="MP8" i="34"/>
  <c r="MP10" i="34"/>
  <c r="MP11" i="34"/>
  <c r="MP14" i="34"/>
  <c r="MP15" i="34"/>
  <c r="MP9" i="34"/>
  <c r="MP13" i="34"/>
  <c r="MR1" i="34"/>
  <c r="MQ6" i="34"/>
  <c r="MQ2" i="34"/>
  <c r="MQ4" i="34" s="1"/>
  <c r="MR6" i="34" l="1"/>
  <c r="MS1" i="34"/>
  <c r="MR2" i="34"/>
  <c r="MS6" i="34" l="1"/>
  <c r="MT1" i="34"/>
  <c r="MS2" i="34"/>
  <c r="MT6" i="34" l="1"/>
  <c r="MU1" i="34"/>
  <c r="MT2" i="34"/>
  <c r="MV1" i="34" l="1"/>
  <c r="MU6" i="34"/>
  <c r="MU2" i="34"/>
  <c r="MU13" i="34" l="1"/>
  <c r="MU15" i="34"/>
  <c r="MU11" i="34"/>
  <c r="MU8" i="34"/>
  <c r="MU14" i="34"/>
  <c r="MU10" i="34"/>
  <c r="MU12" i="34"/>
  <c r="MU9" i="34"/>
  <c r="MV6" i="34"/>
  <c r="MW1" i="34"/>
  <c r="MV2" i="34"/>
  <c r="MV4" i="34" s="1"/>
  <c r="MW6" i="34" l="1"/>
  <c r="MX1" i="34"/>
  <c r="MW2" i="34"/>
  <c r="MX6" i="34" l="1"/>
  <c r="MY1" i="34"/>
  <c r="MX2" i="34"/>
  <c r="MZ1" i="34" l="1"/>
  <c r="MY6" i="34"/>
  <c r="MY2" i="34"/>
  <c r="MZ6" i="34" l="1"/>
  <c r="NA1" i="34"/>
  <c r="MZ2" i="34"/>
  <c r="MZ9" i="34" l="1"/>
  <c r="MZ15" i="34"/>
  <c r="MZ8" i="34"/>
  <c r="MZ14" i="34"/>
  <c r="MZ13" i="34"/>
  <c r="MZ12" i="34"/>
  <c r="MZ11" i="34"/>
  <c r="MZ10" i="34"/>
  <c r="NA6" i="34"/>
  <c r="NB1" i="34"/>
  <c r="NA2" i="34"/>
  <c r="NA4" i="34" s="1"/>
  <c r="NC1" i="34" l="1"/>
  <c r="NB6" i="34"/>
  <c r="NB2" i="34"/>
  <c r="ND1" i="34" l="1"/>
  <c r="NC6" i="34"/>
  <c r="NC2" i="34"/>
  <c r="ND6" i="34" l="1"/>
  <c r="NE1" i="34"/>
  <c r="ND2" i="34"/>
  <c r="NE6" i="34" l="1"/>
  <c r="NF1" i="34"/>
  <c r="NE2" i="34"/>
  <c r="NE10" i="34" l="1"/>
  <c r="NE15" i="34"/>
  <c r="NE13" i="34"/>
  <c r="NE14" i="34"/>
  <c r="NE8" i="34"/>
  <c r="NE9" i="34"/>
  <c r="NE11" i="34"/>
  <c r="NE12" i="34"/>
  <c r="NF6" i="34"/>
  <c r="NG1" i="34"/>
  <c r="NF2" i="34"/>
  <c r="NF4" i="34" s="1"/>
  <c r="NH1" i="34" l="1"/>
  <c r="NG6" i="34"/>
  <c r="NG2" i="34"/>
  <c r="NH6" i="34" l="1"/>
  <c r="NI1" i="34"/>
  <c r="NH2" i="34"/>
  <c r="NI6" i="34" l="1"/>
  <c r="NJ1" i="34"/>
  <c r="NI2" i="34"/>
  <c r="NJ6" i="34" l="1"/>
  <c r="NK1" i="34"/>
  <c r="NJ2" i="34"/>
  <c r="NJ12" i="34" l="1"/>
  <c r="NJ15" i="34"/>
  <c r="NJ14" i="34"/>
  <c r="NJ8" i="34"/>
  <c r="NJ13" i="34"/>
  <c r="NJ10" i="34"/>
  <c r="NJ11" i="34"/>
  <c r="NJ9" i="34"/>
  <c r="NL1" i="34"/>
  <c r="NK6" i="34"/>
  <c r="NK2" i="34"/>
  <c r="NK4" i="34" s="1"/>
  <c r="NL6" i="34" l="1"/>
  <c r="NM1" i="34"/>
  <c r="NL2" i="34"/>
  <c r="NM6" i="34" l="1"/>
  <c r="NN1" i="34"/>
  <c r="NM2" i="34"/>
  <c r="NN6" i="34" l="1"/>
  <c r="NO1" i="34"/>
  <c r="NN2" i="34"/>
  <c r="NP1" i="34" l="1"/>
  <c r="NO6" i="34"/>
  <c r="NO2" i="34"/>
  <c r="NO8" i="34" l="1"/>
  <c r="NO11" i="34"/>
  <c r="NO14" i="34"/>
  <c r="NO10" i="34"/>
  <c r="NO13" i="34"/>
  <c r="NO15" i="34"/>
  <c r="NO12" i="34"/>
  <c r="NO9" i="34"/>
  <c r="NP6" i="34"/>
  <c r="NQ1" i="34"/>
  <c r="NP2" i="34"/>
  <c r="NP4" i="34" s="1"/>
  <c r="NQ6" i="34" l="1"/>
  <c r="NR1" i="34"/>
  <c r="NQ2" i="34"/>
  <c r="NS1" i="34" l="1"/>
  <c r="NR6" i="34"/>
  <c r="NR2" i="34"/>
  <c r="NT1" i="34" l="1"/>
  <c r="NS6" i="34"/>
  <c r="NS2" i="34"/>
  <c r="NT6" i="34" l="1"/>
  <c r="NU1" i="34"/>
  <c r="NT2" i="34"/>
  <c r="NT9" i="34" l="1"/>
  <c r="NT11" i="34"/>
  <c r="NT10" i="34"/>
  <c r="NT13" i="34"/>
  <c r="NT14" i="34"/>
  <c r="NT8" i="34"/>
  <c r="NT12" i="34"/>
  <c r="NT15" i="34"/>
  <c r="NU6" i="34"/>
  <c r="NV1" i="34"/>
  <c r="NU2" i="34"/>
  <c r="NU4" i="34" s="1"/>
  <c r="NV6" i="34" l="1"/>
  <c r="NW1" i="34"/>
  <c r="NV2" i="34"/>
  <c r="NX1" i="34" l="1"/>
  <c r="NW6" i="34"/>
  <c r="NW2" i="34"/>
  <c r="NX6" i="34" l="1"/>
  <c r="NY1" i="34"/>
  <c r="NX2" i="34"/>
  <c r="NY6" i="34" l="1"/>
  <c r="NZ1" i="34"/>
  <c r="NY2" i="34"/>
  <c r="NY15" i="34" l="1"/>
  <c r="NY11" i="34"/>
  <c r="NY13" i="34"/>
  <c r="NY14" i="34"/>
  <c r="NY9" i="34"/>
  <c r="NY12" i="34"/>
  <c r="NY10" i="34"/>
  <c r="NY8" i="34"/>
  <c r="NZ6" i="34"/>
  <c r="OA1" i="34"/>
  <c r="NZ2" i="34"/>
  <c r="NZ4" i="34" s="1"/>
  <c r="OB1" i="34" l="1"/>
  <c r="OA6" i="34"/>
  <c r="OA2" i="34"/>
  <c r="OB6" i="34" l="1"/>
  <c r="OC1" i="34"/>
  <c r="OB2" i="34"/>
  <c r="OC6" i="34" l="1"/>
  <c r="OD1" i="34"/>
  <c r="OC2" i="34"/>
  <c r="OD6" i="34" l="1"/>
  <c r="OE1" i="34"/>
  <c r="OD2" i="34"/>
  <c r="OD8" i="34" l="1"/>
  <c r="OD11" i="34"/>
  <c r="OD14" i="34"/>
  <c r="OD9" i="34"/>
  <c r="OD13" i="34"/>
  <c r="OD15" i="34"/>
  <c r="OD10" i="34"/>
  <c r="OD12" i="34"/>
  <c r="OF1" i="34"/>
  <c r="OE6" i="34"/>
  <c r="OE2" i="34"/>
  <c r="OE4" i="34" s="1"/>
  <c r="OF6" i="34" l="1"/>
  <c r="OG1" i="34"/>
  <c r="OF2" i="34"/>
  <c r="OG6" i="34" l="1"/>
  <c r="OH1" i="34"/>
  <c r="OG2" i="34"/>
  <c r="OI1" i="34" l="1"/>
  <c r="OH6" i="34"/>
  <c r="OH2" i="34"/>
  <c r="OJ1" i="34" l="1"/>
  <c r="OI6" i="34"/>
  <c r="OI2" i="34"/>
  <c r="OI12" i="34" l="1"/>
  <c r="OI10" i="34"/>
  <c r="OI9" i="34"/>
  <c r="OI15" i="34"/>
  <c r="OI13" i="34"/>
  <c r="OI14" i="34"/>
  <c r="OI8" i="34"/>
  <c r="OI11" i="34"/>
  <c r="OJ6" i="34"/>
  <c r="OK1" i="34"/>
  <c r="OJ2" i="34"/>
  <c r="OJ4" i="34" s="1"/>
  <c r="OK6" i="34" l="1"/>
  <c r="OL1" i="34"/>
  <c r="OK2" i="34"/>
  <c r="OL6" i="34" l="1"/>
  <c r="OM1" i="34"/>
  <c r="OL2" i="34"/>
  <c r="ON1" i="34" l="1"/>
  <c r="OM6" i="34"/>
  <c r="OM2" i="34"/>
  <c r="ON6" i="34" l="1"/>
  <c r="ON2" i="34"/>
  <c r="ON11" i="34" l="1"/>
  <c r="ON10" i="34"/>
  <c r="ON15" i="34"/>
  <c r="ON13" i="34"/>
  <c r="ON9" i="34"/>
  <c r="ON12" i="34"/>
  <c r="ON8" i="34"/>
  <c r="ON14" i="34"/>
  <c r="AS107" i="34" l="1"/>
  <c r="BW49" i="34"/>
  <c r="J106" i="34"/>
  <c r="BK38" i="34"/>
  <c r="BC110" i="34"/>
  <c r="BT106" i="34"/>
  <c r="AD36" i="34"/>
  <c r="CA108" i="34"/>
  <c r="G109" i="34"/>
  <c r="U38" i="34"/>
  <c r="BC108" i="34"/>
  <c r="Q39" i="34"/>
  <c r="I38" i="34"/>
  <c r="U106" i="34"/>
  <c r="BE41" i="34"/>
  <c r="BO43" i="34"/>
  <c r="BD109" i="34"/>
  <c r="AG43" i="34"/>
  <c r="BO44" i="34"/>
  <c r="N36" i="34"/>
  <c r="BW38" i="34"/>
  <c r="AG106" i="34"/>
  <c r="Y39" i="34"/>
  <c r="BZ111" i="34"/>
  <c r="G111" i="34"/>
  <c r="G40" i="34"/>
  <c r="Q40" i="34"/>
  <c r="M42" i="34"/>
  <c r="R48" i="34"/>
  <c r="BQ37" i="34"/>
  <c r="AW42" i="34"/>
  <c r="W106" i="34"/>
  <c r="AS44" i="34"/>
  <c r="AW39" i="34"/>
  <c r="BW45" i="34"/>
  <c r="Z36" i="34"/>
  <c r="AO45" i="34"/>
  <c r="BQ106" i="34"/>
  <c r="AP106" i="34"/>
  <c r="BS107" i="34"/>
  <c r="CE45" i="34"/>
  <c r="M106" i="34"/>
  <c r="AH36" i="34"/>
  <c r="AZ42" i="34"/>
  <c r="BK109" i="34"/>
  <c r="AM46" i="34"/>
  <c r="CD41" i="34"/>
  <c r="AO36" i="34"/>
  <c r="CE123" i="34"/>
  <c r="BJ36" i="34"/>
  <c r="BT107" i="34"/>
  <c r="AG41" i="34"/>
  <c r="CD36" i="34"/>
  <c r="S45" i="34"/>
  <c r="BI48" i="34"/>
  <c r="BO46" i="34"/>
  <c r="CA109" i="34"/>
  <c r="BA38" i="34"/>
  <c r="X39" i="34"/>
  <c r="BX36" i="34"/>
  <c r="BM42" i="34"/>
  <c r="AJ43" i="34"/>
  <c r="BD111" i="34"/>
  <c r="AX43" i="34"/>
  <c r="CC37" i="34"/>
  <c r="AC39" i="34"/>
  <c r="BD115" i="34"/>
  <c r="CA49" i="34"/>
  <c r="AE111" i="34"/>
  <c r="H110" i="34"/>
  <c r="U41" i="34"/>
  <c r="BO39" i="34"/>
  <c r="AV36" i="34"/>
  <c r="L36" i="34"/>
  <c r="G108" i="34"/>
  <c r="AA43" i="34"/>
  <c r="V36" i="34"/>
  <c r="BD42" i="34"/>
  <c r="AN116" i="34"/>
  <c r="G106" i="34"/>
  <c r="T41" i="34"/>
  <c r="BS109" i="34"/>
  <c r="BK50" i="34"/>
  <c r="BY110" i="34"/>
  <c r="AD113" i="34"/>
  <c r="CB111" i="34"/>
  <c r="BO36" i="34"/>
  <c r="I36" i="34"/>
  <c r="BF115" i="34"/>
  <c r="AJ53" i="34"/>
  <c r="S114" i="34"/>
  <c r="AF120" i="34"/>
  <c r="AA41" i="34"/>
  <c r="Q52" i="34"/>
  <c r="AJ120" i="34"/>
  <c r="CB47" i="34"/>
  <c r="BV119" i="34"/>
  <c r="Z44" i="34"/>
  <c r="Q114" i="34"/>
  <c r="BP50" i="34"/>
  <c r="BO125" i="34"/>
  <c r="AT41" i="34"/>
  <c r="AM124" i="34"/>
  <c r="BR118" i="34"/>
  <c r="AN54" i="34"/>
  <c r="AD111" i="34"/>
  <c r="BT118" i="34"/>
  <c r="BW51" i="34"/>
  <c r="BU52" i="34"/>
  <c r="AP107" i="34"/>
  <c r="AJ52" i="34"/>
  <c r="K113" i="34"/>
  <c r="AJ50" i="34"/>
  <c r="BI116" i="34"/>
  <c r="V109" i="34"/>
  <c r="BL116" i="34"/>
  <c r="U109" i="34"/>
  <c r="AZ37" i="34"/>
  <c r="AE114" i="34"/>
  <c r="AZ47" i="34"/>
  <c r="BX124" i="34"/>
  <c r="BK40" i="34"/>
  <c r="AO117" i="34"/>
  <c r="AC40" i="34"/>
  <c r="P110" i="34"/>
  <c r="BR49" i="34"/>
  <c r="BS117" i="34"/>
  <c r="Y114" i="34"/>
  <c r="AE50" i="34"/>
  <c r="BO115" i="34"/>
  <c r="AT52" i="34"/>
  <c r="AU122" i="34"/>
  <c r="W51" i="34"/>
  <c r="BD54" i="34"/>
  <c r="AZ107" i="34"/>
  <c r="BF48" i="34"/>
  <c r="Q125" i="34"/>
  <c r="BT109" i="34"/>
  <c r="BR55" i="34"/>
  <c r="CA122" i="34"/>
  <c r="AU42" i="34"/>
  <c r="AF125" i="34"/>
  <c r="AS40" i="34"/>
  <c r="AG52" i="34"/>
  <c r="R119" i="34"/>
  <c r="J55" i="34"/>
  <c r="BE109" i="34"/>
  <c r="BQ51" i="34"/>
  <c r="AC110" i="34"/>
  <c r="BC106" i="34"/>
  <c r="BI39" i="34"/>
  <c r="BO50" i="34"/>
  <c r="AG39" i="34"/>
  <c r="T45" i="34"/>
  <c r="BX40" i="34"/>
  <c r="BD39" i="34"/>
  <c r="V52" i="34"/>
  <c r="BC40" i="34"/>
  <c r="AE38" i="34"/>
  <c r="BF37" i="34"/>
  <c r="BO37" i="34"/>
  <c r="W110" i="34"/>
  <c r="BW48" i="34"/>
  <c r="BZ115" i="34"/>
  <c r="Q37" i="34"/>
  <c r="CE37" i="34"/>
  <c r="AR39" i="34"/>
  <c r="AZ40" i="34"/>
  <c r="CC36" i="34"/>
  <c r="AW37" i="34"/>
  <c r="AU110" i="34"/>
  <c r="CE41" i="34"/>
  <c r="BJ54" i="34"/>
  <c r="BH45" i="34"/>
  <c r="AP41" i="34"/>
  <c r="H43" i="34"/>
  <c r="AM107" i="34"/>
  <c r="BN39" i="34"/>
  <c r="AE48" i="34"/>
  <c r="BO41" i="34"/>
  <c r="AE107" i="34"/>
  <c r="AT36" i="34"/>
  <c r="CC39" i="34"/>
  <c r="CE38" i="34"/>
  <c r="BE37" i="34"/>
  <c r="Q38" i="34"/>
  <c r="J47" i="34"/>
  <c r="AW41" i="34"/>
  <c r="AN40" i="34"/>
  <c r="AY47" i="34"/>
  <c r="BL107" i="34"/>
  <c r="X43" i="34"/>
  <c r="CF42" i="34"/>
  <c r="BA37" i="34"/>
  <c r="BK44" i="34"/>
  <c r="BD113" i="34"/>
  <c r="M48" i="34"/>
  <c r="AO53" i="34"/>
  <c r="Z114" i="34"/>
  <c r="AP48" i="34"/>
  <c r="CC111" i="34"/>
  <c r="S40" i="34"/>
  <c r="AS113" i="34"/>
  <c r="N120" i="34"/>
  <c r="AN115" i="34"/>
  <c r="BL41" i="34"/>
  <c r="AO54" i="34"/>
  <c r="AJ111" i="34"/>
  <c r="BP49" i="34"/>
  <c r="P120" i="34"/>
  <c r="I51" i="34"/>
  <c r="AW46" i="34"/>
  <c r="CC108" i="34"/>
  <c r="AX45" i="34"/>
  <c r="Y49" i="34"/>
  <c r="R109" i="34"/>
  <c r="S51" i="34"/>
  <c r="BM108" i="34"/>
  <c r="X41" i="34"/>
  <c r="AK113" i="34"/>
  <c r="P47" i="34"/>
  <c r="BP114" i="34"/>
  <c r="BN52" i="34"/>
  <c r="AG115" i="34"/>
  <c r="L48" i="34"/>
  <c r="K118" i="34"/>
  <c r="Y45" i="34"/>
  <c r="AI121" i="34"/>
  <c r="N50" i="34"/>
  <c r="H108" i="34"/>
  <c r="AT123" i="34"/>
  <c r="CE110" i="34"/>
  <c r="L125" i="34"/>
  <c r="Y37" i="34"/>
  <c r="BF106" i="34"/>
  <c r="I46" i="34"/>
  <c r="R124" i="34"/>
  <c r="BV45" i="34"/>
  <c r="BE106" i="34"/>
  <c r="BY44" i="34"/>
  <c r="AC119" i="34"/>
  <c r="R42" i="34"/>
  <c r="AF123" i="34"/>
  <c r="CA48" i="34"/>
  <c r="O48" i="34"/>
  <c r="J118" i="34"/>
  <c r="O51" i="34"/>
  <c r="AV50" i="34"/>
  <c r="AZ112" i="34"/>
  <c r="AU40" i="34"/>
  <c r="AO42" i="34"/>
  <c r="AY112" i="34"/>
  <c r="AL39" i="34"/>
  <c r="AE117" i="34"/>
  <c r="BJ107" i="34"/>
  <c r="AI44" i="34"/>
  <c r="AJ106" i="34"/>
  <c r="N44" i="34"/>
  <c r="BK106" i="34"/>
  <c r="AT106" i="34"/>
  <c r="CE108" i="34"/>
  <c r="AB119" i="34"/>
  <c r="BC48" i="34"/>
  <c r="BN109" i="34"/>
  <c r="BP37" i="34"/>
  <c r="AI124" i="34"/>
  <c r="AV123" i="34"/>
  <c r="AS49" i="34"/>
  <c r="AF53" i="34"/>
  <c r="AR111" i="34"/>
  <c r="K44" i="34"/>
  <c r="BP111" i="34"/>
  <c r="CD49" i="34"/>
  <c r="Y109" i="34"/>
  <c r="M44" i="34"/>
  <c r="AV110" i="34"/>
  <c r="BJ47" i="34"/>
  <c r="AU116" i="34"/>
  <c r="AE53" i="34"/>
  <c r="G37" i="34"/>
  <c r="BB55" i="34"/>
  <c r="M107" i="34"/>
  <c r="BG44" i="34"/>
  <c r="AU106" i="34"/>
  <c r="AQ48" i="34"/>
  <c r="BD106" i="34"/>
  <c r="M54" i="34"/>
  <c r="X111" i="34"/>
  <c r="BA40" i="34"/>
  <c r="AM116" i="34"/>
  <c r="L106" i="34"/>
  <c r="BB36" i="34"/>
  <c r="R37" i="34"/>
  <c r="BT43" i="34"/>
  <c r="AN110" i="34"/>
  <c r="CC46" i="34"/>
  <c r="I45" i="34"/>
  <c r="I44" i="34"/>
  <c r="W113" i="34"/>
  <c r="AL52" i="34"/>
  <c r="Z38" i="34"/>
  <c r="BT108" i="34"/>
  <c r="BY45" i="34"/>
  <c r="X109" i="34"/>
  <c r="AN112" i="34"/>
  <c r="BK37" i="34"/>
  <c r="AE109" i="34"/>
  <c r="K46" i="34"/>
  <c r="W46" i="34"/>
  <c r="BX37" i="34"/>
  <c r="W108" i="34"/>
  <c r="BF43" i="34"/>
  <c r="U37" i="34"/>
  <c r="BD107" i="34"/>
  <c r="CA110" i="34"/>
  <c r="H106" i="34"/>
  <c r="BA36" i="34"/>
  <c r="AE110" i="34"/>
  <c r="BL110" i="34"/>
  <c r="BW41" i="34"/>
  <c r="AF110" i="34"/>
  <c r="AC47" i="34"/>
  <c r="AG36" i="34"/>
  <c r="BH48" i="34"/>
  <c r="AO38" i="34"/>
  <c r="BI36" i="34"/>
  <c r="BE36" i="34"/>
  <c r="BK110" i="34"/>
  <c r="AB47" i="34"/>
  <c r="BY38" i="34"/>
  <c r="AB46" i="34"/>
  <c r="BQ49" i="34"/>
  <c r="AM36" i="34"/>
  <c r="CF123" i="34"/>
  <c r="AK40" i="34"/>
  <c r="AO110" i="34"/>
  <c r="AK48" i="34"/>
  <c r="M117" i="34"/>
  <c r="AE37" i="34"/>
  <c r="CA117" i="34"/>
  <c r="BC47" i="34"/>
  <c r="AN47" i="34"/>
  <c r="BX108" i="34"/>
  <c r="BD36" i="34"/>
  <c r="BF124" i="34"/>
  <c r="AJ54" i="34"/>
  <c r="S123" i="34"/>
  <c r="BH115" i="34"/>
  <c r="BF49" i="34"/>
  <c r="Y108" i="34"/>
  <c r="AX50" i="34"/>
  <c r="BO111" i="34"/>
  <c r="BJ42" i="34"/>
  <c r="BI51" i="34"/>
  <c r="M109" i="34"/>
  <c r="BN38" i="34"/>
  <c r="AQ122" i="34"/>
  <c r="BK108" i="34"/>
  <c r="AI42" i="34"/>
  <c r="G54" i="34"/>
  <c r="AH109" i="34"/>
  <c r="CD52" i="34"/>
  <c r="AO121" i="34"/>
  <c r="AQ38" i="34"/>
  <c r="AF111" i="34"/>
  <c r="BR42" i="34"/>
  <c r="BS122" i="34"/>
  <c r="AU54" i="34"/>
  <c r="X40" i="34"/>
  <c r="BH37" i="34"/>
  <c r="AQ114" i="34"/>
  <c r="AD40" i="34"/>
  <c r="AC120" i="34"/>
  <c r="AP37" i="34"/>
  <c r="BA121" i="34"/>
  <c r="N111" i="34"/>
  <c r="BL122" i="34"/>
  <c r="AM47" i="34"/>
  <c r="AW55" i="34"/>
  <c r="AH108" i="34"/>
  <c r="BY48" i="34"/>
  <c r="BU116" i="34"/>
  <c r="AP42" i="34"/>
  <c r="AG125" i="34"/>
  <c r="N53" i="34"/>
  <c r="BW120" i="34"/>
  <c r="BJ40" i="34"/>
  <c r="BS125" i="34"/>
  <c r="W52" i="34"/>
  <c r="BT46" i="34"/>
  <c r="BP113" i="34"/>
  <c r="AX41" i="34"/>
  <c r="Q110" i="34"/>
  <c r="X55" i="34"/>
  <c r="BU40" i="34"/>
  <c r="BN114" i="34"/>
  <c r="AZ51" i="34"/>
  <c r="I116" i="34"/>
  <c r="G107" i="34"/>
  <c r="AD116" i="34"/>
  <c r="AK107" i="34"/>
  <c r="L107" i="34"/>
  <c r="BL36" i="34"/>
  <c r="AX118" i="34"/>
  <c r="AR52" i="34"/>
  <c r="BL124" i="34"/>
  <c r="AF54" i="34"/>
  <c r="AW53" i="34"/>
  <c r="AH106" i="34"/>
  <c r="L51" i="34"/>
  <c r="CC112" i="34"/>
  <c r="BE46" i="34"/>
  <c r="BI115" i="34"/>
  <c r="N122" i="34"/>
  <c r="BX118" i="34"/>
  <c r="L42" i="34"/>
  <c r="BF113" i="34"/>
  <c r="AR55" i="34"/>
  <c r="CD124" i="34"/>
  <c r="AM37" i="34"/>
  <c r="AY111" i="34"/>
  <c r="V54" i="34"/>
  <c r="O124" i="34"/>
  <c r="BJ106" i="34"/>
  <c r="AI50" i="34"/>
  <c r="AB125" i="34"/>
  <c r="BK116" i="34"/>
  <c r="AV111" i="34"/>
  <c r="AJ36" i="34"/>
  <c r="AC107" i="34"/>
  <c r="Y41" i="34"/>
  <c r="BA46" i="34"/>
  <c r="AO39" i="34"/>
  <c r="AH39" i="34"/>
  <c r="BW39" i="34"/>
  <c r="BE38" i="34"/>
  <c r="T48" i="34"/>
  <c r="AN42" i="34"/>
  <c r="AG37" i="34"/>
  <c r="BY36" i="34"/>
  <c r="Y106" i="34"/>
  <c r="BM49" i="34"/>
  <c r="BU37" i="34"/>
  <c r="P111" i="34"/>
  <c r="BU44" i="34"/>
  <c r="BO40" i="34"/>
  <c r="AN107" i="34"/>
  <c r="I37" i="34"/>
  <c r="BQ41" i="34"/>
  <c r="AW36" i="34"/>
  <c r="AS54" i="34"/>
  <c r="AG38" i="34"/>
  <c r="J38" i="34"/>
  <c r="BO42" i="34"/>
  <c r="AU111" i="34"/>
  <c r="BX39" i="34"/>
  <c r="CB109" i="34"/>
  <c r="AS106" i="34"/>
  <c r="BM41" i="34"/>
  <c r="AG42" i="34"/>
  <c r="AM111" i="34"/>
  <c r="I42" i="34"/>
  <c r="P36" i="34"/>
  <c r="AR37" i="34"/>
  <c r="CC40" i="34"/>
  <c r="L46" i="34"/>
  <c r="BW37" i="34"/>
  <c r="CE40" i="34"/>
  <c r="CE39" i="34"/>
  <c r="AN108" i="34"/>
  <c r="AS41" i="34"/>
  <c r="CE36" i="34"/>
  <c r="BL113" i="34"/>
  <c r="BO38" i="34"/>
  <c r="AH37" i="34"/>
  <c r="CB106" i="34"/>
  <c r="O36" i="34"/>
  <c r="BG43" i="34"/>
  <c r="BG110" i="34"/>
  <c r="AL45" i="34"/>
  <c r="AE116" i="34"/>
  <c r="BR106" i="34"/>
  <c r="BD53" i="34"/>
  <c r="AR123" i="34"/>
  <c r="Z48" i="34"/>
  <c r="I122" i="34"/>
  <c r="CF38" i="34"/>
  <c r="BG123" i="34"/>
  <c r="AX36" i="34"/>
  <c r="AK119" i="34"/>
  <c r="BP40" i="34"/>
  <c r="BX50" i="34"/>
  <c r="AD48" i="34"/>
  <c r="BB124" i="34"/>
  <c r="AU117" i="34"/>
  <c r="BL51" i="34"/>
  <c r="AW50" i="34"/>
  <c r="AY109" i="34"/>
  <c r="AD47" i="34"/>
  <c r="W123" i="34"/>
  <c r="BJ114" i="34"/>
  <c r="X45" i="34"/>
  <c r="AJ124" i="34"/>
  <c r="K40" i="34"/>
  <c r="I121" i="34"/>
  <c r="BQ117" i="34"/>
  <c r="V106" i="34"/>
  <c r="BK118" i="34"/>
  <c r="W47" i="34"/>
  <c r="BL42" i="34"/>
  <c r="BK52" i="34"/>
  <c r="BS45" i="34"/>
  <c r="CF106" i="34"/>
  <c r="AX40" i="34"/>
  <c r="AW116" i="34"/>
  <c r="BI49" i="34"/>
  <c r="M112" i="34"/>
  <c r="BR53" i="34"/>
  <c r="AY120" i="34"/>
  <c r="AD46" i="34"/>
  <c r="G116" i="34"/>
  <c r="BB115" i="34"/>
  <c r="AI54" i="34"/>
  <c r="AJ122" i="34"/>
  <c r="Y47" i="34"/>
  <c r="BV110" i="34"/>
  <c r="BS37" i="34"/>
  <c r="AQ117" i="34"/>
  <c r="N42" i="34"/>
  <c r="CC121" i="34"/>
  <c r="AJ41" i="34"/>
  <c r="S108" i="34"/>
  <c r="AN119" i="34"/>
  <c r="BE47" i="34"/>
  <c r="AG53" i="34"/>
  <c r="Z120" i="34"/>
  <c r="Q49" i="34"/>
  <c r="BU117" i="34"/>
  <c r="BQ36" i="34"/>
  <c r="Z50" i="34"/>
  <c r="J124" i="34"/>
  <c r="AQ41" i="34"/>
  <c r="AW121" i="34"/>
  <c r="BI50" i="34"/>
  <c r="AC118" i="34"/>
  <c r="AZ36" i="34"/>
  <c r="H121" i="34"/>
  <c r="CA45" i="34"/>
  <c r="T47" i="34"/>
  <c r="J44" i="34"/>
  <c r="BU125" i="34"/>
  <c r="AV41" i="34"/>
  <c r="AS118" i="34"/>
  <c r="BI53" i="34"/>
  <c r="BQ116" i="34"/>
  <c r="AD112" i="34"/>
  <c r="BT112" i="34"/>
  <c r="CE50" i="34"/>
  <c r="BU36" i="34"/>
  <c r="AX121" i="34"/>
  <c r="T54" i="34"/>
  <c r="AO43" i="34"/>
  <c r="M36" i="34"/>
  <c r="BV37" i="34"/>
  <c r="BM38" i="34"/>
  <c r="AV37" i="34"/>
  <c r="BL40" i="34"/>
  <c r="U36" i="34"/>
  <c r="BS47" i="34"/>
  <c r="CD44" i="34"/>
  <c r="BM40" i="34"/>
  <c r="BD110" i="34"/>
  <c r="AR36" i="34"/>
  <c r="BK111" i="34"/>
  <c r="CC43" i="34"/>
  <c r="Z42" i="34"/>
  <c r="BU38" i="34"/>
  <c r="CB37" i="34"/>
  <c r="BF36" i="34"/>
  <c r="BS114" i="34"/>
  <c r="AK38" i="34"/>
  <c r="AU108" i="34"/>
  <c r="AU41" i="34"/>
  <c r="BO47" i="34"/>
  <c r="X113" i="34"/>
  <c r="AC36" i="34"/>
  <c r="O106" i="34"/>
  <c r="AD51" i="34"/>
  <c r="AG48" i="34"/>
  <c r="BM39" i="34"/>
  <c r="BM36" i="34"/>
  <c r="AO40" i="34"/>
  <c r="AS36" i="34"/>
  <c r="AV47" i="34"/>
  <c r="T38" i="34"/>
  <c r="Q36" i="34"/>
  <c r="BS42" i="34"/>
  <c r="BM37" i="34"/>
  <c r="AK42" i="34"/>
  <c r="CA107" i="34"/>
  <c r="O111" i="34"/>
  <c r="AK37" i="34"/>
  <c r="BS46" i="34"/>
  <c r="BZ52" i="34"/>
  <c r="G39" i="34"/>
  <c r="AF106" i="34"/>
  <c r="M39" i="34"/>
  <c r="BP42" i="34"/>
  <c r="BN36" i="34"/>
  <c r="Y36" i="34"/>
  <c r="AV106" i="34"/>
  <c r="AL114" i="34"/>
  <c r="BC115" i="34"/>
  <c r="T122" i="34"/>
  <c r="AW40" i="34"/>
  <c r="BF116" i="34"/>
  <c r="AZ46" i="34"/>
  <c r="AI123" i="34"/>
  <c r="AY43" i="34"/>
  <c r="BQ108" i="34"/>
  <c r="AL121" i="34"/>
  <c r="BK114" i="34"/>
  <c r="AM43" i="34"/>
  <c r="BT45" i="34"/>
  <c r="BI117" i="34"/>
  <c r="V118" i="34"/>
  <c r="BL119" i="34"/>
  <c r="BO54" i="34"/>
  <c r="BU54" i="34"/>
  <c r="BZ116" i="34"/>
  <c r="AB114" i="34"/>
  <c r="CA41" i="34"/>
  <c r="BF47" i="34"/>
  <c r="CA40" i="34"/>
  <c r="CF117" i="34"/>
  <c r="BE108" i="34"/>
  <c r="BE39" i="34"/>
  <c r="AE118" i="34"/>
  <c r="AL43" i="34"/>
  <c r="BG120" i="34"/>
  <c r="W45" i="34"/>
  <c r="CD43" i="34"/>
  <c r="BS51" i="34"/>
  <c r="BL106" i="34"/>
  <c r="BZ40" i="34"/>
  <c r="AU115" i="34"/>
  <c r="BB54" i="34"/>
  <c r="BW116" i="34"/>
  <c r="AT45" i="34"/>
  <c r="BO113" i="34"/>
  <c r="AQ53" i="34"/>
  <c r="Q120" i="34"/>
  <c r="AP51" i="34"/>
  <c r="BH108" i="34"/>
  <c r="BL53" i="34"/>
  <c r="O55" i="34"/>
  <c r="AI51" i="34"/>
  <c r="BJ123" i="34"/>
  <c r="W119" i="34"/>
  <c r="BM47" i="34"/>
  <c r="BW47" i="34"/>
  <c r="BT120" i="34"/>
  <c r="V115" i="34"/>
  <c r="BQ124" i="34"/>
  <c r="AY53" i="34"/>
  <c r="K106" i="34"/>
  <c r="AB54" i="34"/>
  <c r="BJ51" i="34"/>
  <c r="P116" i="34"/>
  <c r="AC53" i="34"/>
  <c r="CB108" i="34"/>
  <c r="AQ43" i="34"/>
  <c r="AG112" i="34"/>
  <c r="AJ37" i="34"/>
  <c r="BX117" i="34"/>
  <c r="R44" i="34"/>
  <c r="AU43" i="34"/>
  <c r="BS111" i="34"/>
  <c r="BR116" i="34"/>
  <c r="AM122" i="34"/>
  <c r="AT47" i="34"/>
  <c r="AC49" i="34"/>
  <c r="AO108" i="34"/>
  <c r="BS43" i="34"/>
  <c r="CF124" i="34"/>
  <c r="BN53" i="34"/>
  <c r="BA108" i="34"/>
  <c r="BY43" i="34"/>
  <c r="BU109" i="34"/>
  <c r="BA47" i="34"/>
  <c r="BE118" i="34"/>
  <c r="BA48" i="34"/>
  <c r="AW124" i="34"/>
  <c r="BA43" i="34"/>
  <c r="J114" i="34"/>
  <c r="AA49" i="34"/>
  <c r="BS52" i="34"/>
  <c r="X123" i="34"/>
  <c r="CB39" i="34"/>
  <c r="U112" i="34"/>
  <c r="BB53" i="34"/>
  <c r="X106" i="34"/>
  <c r="AI52" i="34"/>
  <c r="AT113" i="34"/>
  <c r="AD55" i="34"/>
  <c r="AQ110" i="34"/>
  <c r="CF50" i="34"/>
  <c r="CD111" i="34"/>
  <c r="H52" i="34"/>
  <c r="AB106" i="34"/>
  <c r="BU119" i="34"/>
  <c r="BG53" i="34"/>
  <c r="Z110" i="34"/>
  <c r="CB52" i="34"/>
  <c r="R107" i="34"/>
  <c r="AO46" i="34"/>
  <c r="AV42" i="34"/>
  <c r="AF114" i="34"/>
  <c r="AD54" i="34"/>
  <c r="AS125" i="34"/>
  <c r="W38" i="34"/>
  <c r="M110" i="34"/>
  <c r="BA53" i="34"/>
  <c r="AW108" i="34"/>
  <c r="AI46" i="34"/>
  <c r="Z124" i="34"/>
  <c r="AO51" i="34"/>
  <c r="AM50" i="34"/>
  <c r="AV119" i="34"/>
  <c r="AA116" i="34"/>
  <c r="BH40" i="34"/>
  <c r="BN121" i="34"/>
  <c r="BD51" i="34"/>
  <c r="AP119" i="34"/>
  <c r="BM53" i="34"/>
  <c r="AH112" i="34"/>
  <c r="AO48" i="34"/>
  <c r="T50" i="34"/>
  <c r="BT123" i="34"/>
  <c r="N115" i="34"/>
  <c r="BA109" i="34"/>
  <c r="AF47" i="34"/>
  <c r="K125" i="34"/>
  <c r="BQ53" i="34"/>
  <c r="BM119" i="34"/>
  <c r="J52" i="34"/>
  <c r="BJ46" i="34"/>
  <c r="BO109" i="34"/>
  <c r="AQ54" i="34"/>
  <c r="AG124" i="34"/>
  <c r="BN43" i="34"/>
  <c r="BH109" i="34"/>
  <c r="BC37" i="34"/>
  <c r="AE47" i="34"/>
  <c r="BK122" i="34"/>
  <c r="AK36" i="34"/>
  <c r="L124" i="34"/>
  <c r="AB36" i="34"/>
  <c r="CE54" i="34"/>
  <c r="CB114" i="34"/>
  <c r="AL111" i="34"/>
  <c r="BY124" i="34"/>
  <c r="AA46" i="34"/>
  <c r="AA115" i="34"/>
  <c r="AR47" i="34"/>
  <c r="AX108" i="34"/>
  <c r="BG41" i="34"/>
  <c r="AH118" i="34"/>
  <c r="L110" i="34"/>
  <c r="AE106" i="34"/>
  <c r="AL112" i="34"/>
  <c r="CA111" i="34"/>
  <c r="I106" i="34"/>
  <c r="AP40" i="34"/>
  <c r="AZ115" i="34"/>
  <c r="AN44" i="34"/>
  <c r="AB116" i="34"/>
  <c r="BZ124" i="34"/>
  <c r="BB108" i="34"/>
  <c r="CE106" i="34"/>
  <c r="AT115" i="34"/>
  <c r="X117" i="34"/>
  <c r="N38" i="34"/>
  <c r="AI109" i="34"/>
  <c r="CF43" i="34"/>
  <c r="BV122" i="34"/>
  <c r="AI43" i="34"/>
  <c r="AX123" i="34"/>
  <c r="BU39" i="34"/>
  <c r="BW42" i="34"/>
  <c r="BE119" i="34"/>
  <c r="AI45" i="34"/>
  <c r="J115" i="34"/>
  <c r="Q45" i="34"/>
  <c r="AN39" i="34"/>
  <c r="X120" i="34"/>
  <c r="AS43" i="34"/>
  <c r="AC108" i="34"/>
  <c r="H44" i="34"/>
  <c r="BR124" i="34"/>
  <c r="W115" i="34"/>
  <c r="BJ110" i="34"/>
  <c r="AD41" i="34"/>
  <c r="BG119" i="34"/>
  <c r="BY39" i="34"/>
  <c r="CD112" i="34"/>
  <c r="R54" i="34"/>
  <c r="AR113" i="34"/>
  <c r="R38" i="34"/>
  <c r="T112" i="34"/>
  <c r="CE120" i="34"/>
  <c r="AJ44" i="34"/>
  <c r="Y48" i="34"/>
  <c r="R110" i="34"/>
  <c r="S42" i="34"/>
  <c r="BU118" i="34"/>
  <c r="AX112" i="34"/>
  <c r="AR54" i="34"/>
  <c r="AA119" i="34"/>
  <c r="AA52" i="34"/>
  <c r="BQ125" i="34"/>
  <c r="V39" i="34"/>
  <c r="BQ115" i="34"/>
  <c r="AD120" i="34"/>
  <c r="BT113" i="34"/>
  <c r="CE48" i="34"/>
  <c r="CC45" i="34"/>
  <c r="AU114" i="34"/>
  <c r="O45" i="34"/>
  <c r="BT49" i="34"/>
  <c r="AZ109" i="34"/>
  <c r="Z43" i="34"/>
  <c r="Q111" i="34"/>
  <c r="BZ36" i="34"/>
  <c r="BL108" i="34"/>
  <c r="BK51" i="34"/>
  <c r="M45" i="34"/>
  <c r="CF114" i="34"/>
  <c r="BH44" i="34"/>
  <c r="AW122" i="34"/>
  <c r="AS42" i="34"/>
  <c r="M119" i="34"/>
  <c r="BZ49" i="34"/>
  <c r="CA112" i="34"/>
  <c r="BC53" i="34"/>
  <c r="CA38" i="34"/>
  <c r="BP110" i="34"/>
  <c r="CD42" i="34"/>
  <c r="AG108" i="34"/>
  <c r="O113" i="34"/>
  <c r="BJ108" i="34"/>
  <c r="X47" i="34"/>
  <c r="BK115" i="34"/>
  <c r="AM42" i="34"/>
  <c r="CB43" i="34"/>
  <c r="BN112" i="34"/>
  <c r="BH51" i="34"/>
  <c r="AA111" i="34"/>
  <c r="O39" i="34"/>
  <c r="AY110" i="34"/>
  <c r="AT50" i="34"/>
  <c r="W124" i="34"/>
  <c r="BJ113" i="34"/>
  <c r="AF37" i="34"/>
  <c r="AC116" i="34"/>
  <c r="AI38" i="34"/>
  <c r="CE109" i="34"/>
  <c r="T115" i="34"/>
  <c r="BQ38" i="34"/>
  <c r="BS118" i="34"/>
  <c r="AU48" i="34"/>
  <c r="BT40" i="34"/>
  <c r="BD116" i="34"/>
  <c r="AN48" i="34"/>
  <c r="AW109" i="34"/>
  <c r="AS53" i="34"/>
  <c r="AA124" i="34"/>
  <c r="AY51" i="34"/>
  <c r="BQ109" i="34"/>
  <c r="V48" i="34"/>
  <c r="BW54" i="34"/>
  <c r="CC50" i="34"/>
  <c r="AP114" i="34"/>
  <c r="T49" i="34"/>
  <c r="BN124" i="34"/>
  <c r="AZ53" i="34"/>
  <c r="AA107" i="34"/>
  <c r="BJ55" i="34"/>
  <c r="BS124" i="34"/>
  <c r="AM48" i="34"/>
  <c r="P117" i="34"/>
  <c r="K37" i="34"/>
  <c r="BD122" i="34"/>
  <c r="CC49" i="34"/>
  <c r="BE45" i="34"/>
  <c r="AH125" i="34"/>
  <c r="BG45" i="34"/>
  <c r="CC124" i="34"/>
  <c r="BA42" i="34"/>
  <c r="U114" i="34"/>
  <c r="BZ51" i="34"/>
  <c r="O44" i="34"/>
  <c r="BA111" i="34"/>
  <c r="V119" i="34"/>
  <c r="BY111" i="34"/>
  <c r="AL110" i="34"/>
  <c r="BC109" i="34"/>
  <c r="L119" i="34"/>
  <c r="O37" i="34"/>
  <c r="AW118" i="34"/>
  <c r="AK45" i="34"/>
  <c r="BM106" i="34"/>
  <c r="CB40" i="34"/>
  <c r="BA124" i="34"/>
  <c r="BF46" i="34"/>
  <c r="AN123" i="34"/>
  <c r="AD106" i="34"/>
  <c r="BT117" i="34"/>
  <c r="BO55" i="34"/>
  <c r="BU42" i="34"/>
  <c r="R111" i="34"/>
  <c r="M51" i="34"/>
  <c r="BM121" i="34"/>
  <c r="AY37" i="34"/>
  <c r="AS122" i="34"/>
  <c r="AE42" i="34"/>
  <c r="X112" i="34"/>
  <c r="AF42" i="34"/>
  <c r="Q54" i="34"/>
  <c r="J117" i="34"/>
  <c r="AP52" i="34"/>
  <c r="AI117" i="34"/>
  <c r="BN44" i="34"/>
  <c r="AG123" i="34"/>
  <c r="U55" i="34"/>
  <c r="BK112" i="34"/>
  <c r="BJ43" i="34"/>
  <c r="BK120" i="34"/>
  <c r="AU52" i="34"/>
  <c r="BH54" i="34"/>
  <c r="AA122" i="34"/>
  <c r="R40" i="34"/>
  <c r="BB37" i="34"/>
  <c r="R52" i="34"/>
  <c r="AL41" i="34"/>
  <c r="BA52" i="34"/>
  <c r="CD114" i="34"/>
  <c r="O115" i="34"/>
  <c r="BU123" i="34"/>
  <c r="Y115" i="34"/>
  <c r="BE40" i="34"/>
  <c r="L43" i="34"/>
  <c r="BX107" i="34"/>
  <c r="Q55" i="34"/>
  <c r="R125" i="34"/>
  <c r="BW109" i="34"/>
  <c r="BJ41" i="34"/>
  <c r="BC114" i="34"/>
  <c r="AE51" i="34"/>
  <c r="BK36" i="34"/>
  <c r="BH120" i="34"/>
  <c r="AX55" i="34"/>
  <c r="CF121" i="34"/>
  <c r="AX46" i="34"/>
  <c r="Y116" i="34"/>
  <c r="K47" i="34"/>
  <c r="BW125" i="34"/>
  <c r="BB39" i="34"/>
  <c r="M115" i="34"/>
  <c r="AP36" i="34"/>
  <c r="H118" i="34"/>
  <c r="BC42" i="34"/>
  <c r="AY39" i="34"/>
  <c r="BX121" i="34"/>
  <c r="P39" i="34"/>
  <c r="AS121" i="34"/>
  <c r="P44" i="34"/>
  <c r="AN122" i="34"/>
  <c r="Q44" i="34"/>
  <c r="AO41" i="34"/>
  <c r="Z123" i="34"/>
  <c r="BG54" i="34"/>
  <c r="BM117" i="34"/>
  <c r="AF36" i="34"/>
  <c r="AK118" i="34"/>
  <c r="BD40" i="34"/>
  <c r="X122" i="34"/>
  <c r="CF37" i="34"/>
  <c r="I53" i="34"/>
  <c r="J109" i="34"/>
  <c r="S54" i="34"/>
  <c r="BE110" i="34"/>
  <c r="BY54" i="34"/>
  <c r="AC123" i="34"/>
  <c r="AS38" i="34"/>
  <c r="P119" i="34"/>
  <c r="AR109" i="34"/>
  <c r="J42" i="34"/>
  <c r="CD107" i="34"/>
  <c r="BF53" i="34"/>
  <c r="Y107" i="34"/>
  <c r="U53" i="34"/>
  <c r="BB116" i="34"/>
  <c r="H53" i="34"/>
  <c r="AN49" i="34"/>
  <c r="AZ121" i="34"/>
  <c r="S46" i="34"/>
  <c r="BU120" i="34"/>
  <c r="BH36" i="34"/>
  <c r="K109" i="34"/>
  <c r="BI52" i="34"/>
  <c r="AI120" i="34"/>
  <c r="AP43" i="34"/>
  <c r="BO123" i="34"/>
  <c r="AL42" i="34"/>
  <c r="W125" i="34"/>
  <c r="BR121" i="34"/>
  <c r="X125" i="34"/>
  <c r="O38" i="34"/>
  <c r="BD118" i="34"/>
  <c r="CD50" i="34"/>
  <c r="BM55" i="34"/>
  <c r="AH121" i="34"/>
  <c r="AX52" i="34"/>
  <c r="BM120" i="34"/>
  <c r="AR116" i="34"/>
  <c r="K51" i="34"/>
  <c r="I120" i="34"/>
  <c r="BQ50" i="34"/>
  <c r="AC117" i="34"/>
  <c r="X38" i="34"/>
  <c r="BP54" i="34"/>
  <c r="AI118" i="34"/>
  <c r="Q46" i="34"/>
  <c r="BG121" i="34"/>
  <c r="AL40" i="34"/>
  <c r="W116" i="34"/>
  <c r="BR123" i="34"/>
  <c r="P38" i="34"/>
  <c r="T123" i="34"/>
  <c r="CC38" i="34"/>
  <c r="BF111" i="34"/>
  <c r="AZ52" i="34"/>
  <c r="AA114" i="34"/>
  <c r="N47" i="34"/>
  <c r="AY117" i="34"/>
  <c r="AD39" i="34"/>
  <c r="O118" i="34"/>
  <c r="BJ119" i="34"/>
  <c r="AI41" i="34"/>
  <c r="AO107" i="34"/>
  <c r="AK51" i="34"/>
  <c r="BR125" i="34"/>
  <c r="BK119" i="34"/>
  <c r="AM53" i="34"/>
  <c r="M40" i="34"/>
  <c r="BP115" i="34"/>
  <c r="I55" i="34"/>
  <c r="CF109" i="34"/>
  <c r="AW107" i="34"/>
  <c r="N54" i="34"/>
  <c r="BB110" i="34"/>
  <c r="BZ106" i="34"/>
  <c r="AB124" i="34"/>
  <c r="BU48" i="34"/>
  <c r="BV124" i="34"/>
  <c r="BX47" i="34"/>
  <c r="AQ111" i="34"/>
  <c r="N40" i="34"/>
  <c r="BD108" i="34"/>
  <c r="AT112" i="34"/>
  <c r="AB41" i="34"/>
  <c r="O41" i="34"/>
  <c r="BL115" i="34"/>
  <c r="BO49" i="34"/>
  <c r="BU50" i="34"/>
  <c r="BZ122" i="34"/>
  <c r="AB123" i="34"/>
  <c r="BH47" i="34"/>
  <c r="AK109" i="34"/>
  <c r="AY44" i="34"/>
  <c r="AN124" i="34"/>
  <c r="AO109" i="34"/>
  <c r="AZ55" i="34"/>
  <c r="AD109" i="34"/>
  <c r="AU125" i="34"/>
  <c r="AA48" i="34"/>
  <c r="BR52" i="34"/>
  <c r="BV39" i="34"/>
  <c r="N41" i="34"/>
  <c r="AF46" i="34"/>
  <c r="BS54" i="34"/>
  <c r="BQ111" i="34"/>
  <c r="V45" i="34"/>
  <c r="AV107" i="34"/>
  <c r="AT107" i="34"/>
  <c r="BZ113" i="34"/>
  <c r="AB110" i="34"/>
  <c r="W42" i="34"/>
  <c r="BN107" i="34"/>
  <c r="CF53" i="34"/>
  <c r="AI113" i="34"/>
  <c r="AB40" i="34"/>
  <c r="AI112" i="34"/>
  <c r="N45" i="34"/>
  <c r="AE108" i="34"/>
  <c r="AL113" i="34"/>
  <c r="CE121" i="34"/>
  <c r="T107" i="34"/>
  <c r="X50" i="34"/>
  <c r="AR114" i="34"/>
  <c r="Z52" i="34"/>
  <c r="Z107" i="34"/>
  <c r="AB37" i="34"/>
  <c r="BS116" i="34"/>
  <c r="AM52" i="34"/>
  <c r="CB50" i="34"/>
  <c r="BH124" i="34"/>
  <c r="BV44" i="34"/>
  <c r="AG109" i="34"/>
  <c r="AQ47" i="34"/>
  <c r="BB113" i="34"/>
  <c r="P42" i="34"/>
  <c r="BC113" i="34"/>
  <c r="O46" i="34"/>
  <c r="CB53" i="34"/>
  <c r="H116" i="34"/>
  <c r="CA54" i="34"/>
  <c r="AG45" i="34"/>
  <c r="CF120" i="34"/>
  <c r="CB44" i="34"/>
  <c r="AW114" i="34"/>
  <c r="BA49" i="34"/>
  <c r="AC122" i="34"/>
  <c r="BZ54" i="34"/>
  <c r="CA118" i="34"/>
  <c r="BK42" i="34"/>
  <c r="AM45" i="34"/>
  <c r="CB48" i="34"/>
  <c r="BH106" i="34"/>
  <c r="AU49" i="34"/>
  <c r="J125" i="34"/>
  <c r="BO120" i="34"/>
  <c r="BB42" i="34"/>
  <c r="BC120" i="34"/>
  <c r="BZ48" i="34"/>
  <c r="BS120" i="34"/>
  <c r="BC52" i="34"/>
  <c r="BU46" i="34"/>
  <c r="AX122" i="34"/>
  <c r="L50" i="34"/>
  <c r="BV125" i="34"/>
  <c r="BX52" i="34"/>
  <c r="I115" i="34"/>
  <c r="J36" i="34"/>
  <c r="AO115" i="34"/>
  <c r="M46" i="34"/>
  <c r="BW114" i="34"/>
  <c r="BR47" i="34"/>
  <c r="BP48" i="34"/>
  <c r="AI114" i="34"/>
  <c r="AI39" i="34"/>
  <c r="BG117" i="34"/>
  <c r="AL54" i="34"/>
  <c r="AE123" i="34"/>
  <c r="BR120" i="34"/>
  <c r="AN51" i="34"/>
  <c r="AE49" i="34"/>
  <c r="BT52" i="34"/>
  <c r="BP118" i="34"/>
  <c r="M53" i="34"/>
  <c r="CC120" i="34"/>
  <c r="BU41" i="34"/>
  <c r="AA117" i="34"/>
  <c r="BV38" i="34"/>
  <c r="AQ108" i="34"/>
  <c r="AD38" i="34"/>
  <c r="W118" i="34"/>
  <c r="BB112" i="34"/>
  <c r="BZ120" i="34"/>
  <c r="AJ117" i="34"/>
  <c r="R36" i="34"/>
  <c r="AX106" i="34"/>
  <c r="AB53" i="34"/>
  <c r="S113" i="34"/>
  <c r="AA36" i="34"/>
  <c r="BQ114" i="34"/>
  <c r="V37" i="34"/>
  <c r="O121" i="34"/>
  <c r="AT121" i="34"/>
  <c r="CE113" i="34"/>
  <c r="AB112" i="34"/>
  <c r="M55" i="34"/>
  <c r="BK107" i="34"/>
  <c r="BJ50" i="34"/>
  <c r="AC124" i="34"/>
  <c r="BQ39" i="34"/>
  <c r="P124" i="34"/>
  <c r="CA46" i="34"/>
  <c r="BD114" i="34"/>
  <c r="AR46" i="34"/>
  <c r="AG54" i="34"/>
  <c r="Z109" i="34"/>
  <c r="BO117" i="34"/>
  <c r="AT49" i="34"/>
  <c r="AM113" i="34"/>
  <c r="BD46" i="34"/>
  <c r="AZ119" i="34"/>
  <c r="AH50" i="34"/>
  <c r="Q107" i="34"/>
  <c r="AV44" i="34"/>
  <c r="BG122" i="34"/>
  <c r="AT42" i="34"/>
  <c r="AF121" i="34"/>
  <c r="V110" i="34"/>
  <c r="AN109" i="34"/>
  <c r="AT120" i="34"/>
  <c r="BZ125" i="34"/>
  <c r="T121" i="34"/>
  <c r="O40" i="34"/>
  <c r="BN106" i="34"/>
  <c r="CB45" i="34"/>
  <c r="BH121" i="34"/>
  <c r="H51" i="34"/>
  <c r="T40" i="34"/>
  <c r="AF45" i="34"/>
  <c r="CE111" i="34"/>
  <c r="BL45" i="34"/>
  <c r="CB125" i="34"/>
  <c r="AE119" i="34"/>
  <c r="P118" i="34"/>
  <c r="CB55" i="34"/>
  <c r="BS106" i="34"/>
  <c r="AZ110" i="34"/>
  <c r="AQ116" i="34"/>
  <c r="AP45" i="34"/>
  <c r="BG111" i="34"/>
  <c r="AL53" i="34"/>
  <c r="AE113" i="34"/>
  <c r="AN45" i="34"/>
  <c r="AZ124" i="34"/>
  <c r="AP50" i="34"/>
  <c r="I110" i="34"/>
  <c r="BV48" i="34"/>
  <c r="BX122" i="34"/>
  <c r="CD39" i="34"/>
  <c r="AG122" i="34"/>
  <c r="AK55" i="34"/>
  <c r="M114" i="34"/>
  <c r="BY50" i="34"/>
  <c r="AC109" i="34"/>
  <c r="BY46" i="34"/>
  <c r="X121" i="34"/>
  <c r="CA50" i="34"/>
  <c r="I47" i="34"/>
  <c r="K121" i="34"/>
  <c r="AX44" i="34"/>
  <c r="BI124" i="34"/>
  <c r="V123" i="34"/>
  <c r="BT119" i="34"/>
  <c r="AH51" i="34"/>
  <c r="BE49" i="34"/>
  <c r="AP112" i="34"/>
  <c r="BI55" i="34"/>
  <c r="CC122" i="34"/>
  <c r="U46" i="34"/>
  <c r="AS108" i="34"/>
  <c r="AQ49" i="34"/>
  <c r="AV121" i="34"/>
  <c r="S47" i="34"/>
  <c r="AW52" i="34"/>
  <c r="Z118" i="34"/>
  <c r="BG37" i="34"/>
  <c r="CC115" i="34"/>
  <c r="BF39" i="34"/>
  <c r="AK114" i="34"/>
  <c r="AK50" i="34"/>
  <c r="BL55" i="34"/>
  <c r="BH113" i="34"/>
  <c r="AH47" i="34"/>
  <c r="CF122" i="34"/>
  <c r="BV40" i="34"/>
  <c r="AO112" i="34"/>
  <c r="AS51" i="34"/>
  <c r="U120" i="34"/>
  <c r="S37" i="34"/>
  <c r="AC113" i="34"/>
  <c r="AB45" i="34"/>
  <c r="BB49" i="34"/>
  <c r="AU118" i="34"/>
  <c r="O54" i="34"/>
  <c r="BK54" i="34"/>
  <c r="CB121" i="34"/>
  <c r="AW106" i="34"/>
  <c r="AA113" i="34"/>
  <c r="AY124" i="34"/>
  <c r="BB114" i="34"/>
  <c r="AR115" i="34"/>
  <c r="AZ111" i="34"/>
  <c r="BU110" i="34"/>
  <c r="S124" i="34"/>
  <c r="AQ107" i="34"/>
  <c r="BB119" i="34"/>
  <c r="T111" i="34"/>
  <c r="AX125" i="34"/>
  <c r="K120" i="34"/>
  <c r="BQ113" i="34"/>
  <c r="BB125" i="34"/>
  <c r="L109" i="34"/>
  <c r="BW121" i="34"/>
  <c r="M111" i="34"/>
  <c r="BC39" i="34"/>
  <c r="BL46" i="34"/>
  <c r="R120" i="34"/>
  <c r="AO120" i="34"/>
  <c r="CB112" i="34"/>
  <c r="O108" i="34"/>
  <c r="BX106" i="34"/>
  <c r="AG114" i="34"/>
  <c r="BI113" i="34"/>
  <c r="AY108" i="34"/>
  <c r="AM123" i="34"/>
  <c r="AR106" i="34"/>
  <c r="BK41" i="34"/>
  <c r="BY53" i="34"/>
  <c r="V55" i="34"/>
  <c r="CF47" i="34"/>
  <c r="BV52" i="34"/>
  <c r="Q124" i="34"/>
  <c r="L113" i="34"/>
  <c r="AR50" i="34"/>
  <c r="U125" i="34"/>
  <c r="M43" i="34"/>
  <c r="BL114" i="34"/>
  <c r="AP118" i="34"/>
  <c r="AC114" i="34"/>
  <c r="AH40" i="34"/>
  <c r="BM50" i="34"/>
  <c r="O122" i="34"/>
  <c r="BR111" i="34"/>
  <c r="Q121" i="34"/>
  <c r="M47" i="34"/>
  <c r="AE122" i="34"/>
  <c r="AZ116" i="34"/>
  <c r="CF44" i="34"/>
  <c r="AQ37" i="34"/>
  <c r="BS108" i="34"/>
  <c r="BF118" i="34"/>
  <c r="AH42" i="34"/>
  <c r="BX116" i="34"/>
  <c r="AX39" i="34"/>
  <c r="BB111" i="34"/>
  <c r="Q118" i="34"/>
  <c r="AU37" i="34"/>
  <c r="AG119" i="34"/>
  <c r="U49" i="34"/>
  <c r="BT114" i="34"/>
  <c r="BZ39" i="34"/>
  <c r="BI37" i="34"/>
  <c r="AK111" i="34"/>
  <c r="AC52" i="34"/>
  <c r="AF116" i="34"/>
  <c r="S39" i="34"/>
  <c r="AN121" i="34"/>
  <c r="BF40" i="34"/>
  <c r="I39" i="34"/>
  <c r="J108" i="34"/>
  <c r="AP53" i="34"/>
  <c r="BM109" i="34"/>
  <c r="T106" i="34"/>
  <c r="U43" i="34"/>
  <c r="BV111" i="34"/>
  <c r="BP46" i="34"/>
  <c r="AA106" i="34"/>
  <c r="N39" i="34"/>
  <c r="AV45" i="34"/>
  <c r="AZ120" i="34"/>
  <c r="R46" i="34"/>
  <c r="Q117" i="34"/>
  <c r="AJ46" i="34"/>
  <c r="BG116" i="34"/>
  <c r="AT40" i="34"/>
  <c r="AU123" i="34"/>
  <c r="BR117" i="34"/>
  <c r="X51" i="34"/>
  <c r="AR108" i="34"/>
  <c r="K43" i="34"/>
  <c r="CD106" i="34"/>
  <c r="CF36" i="34"/>
  <c r="AY113" i="34"/>
  <c r="AD53" i="34"/>
  <c r="CE44" i="34"/>
  <c r="CC42" i="34"/>
  <c r="BF119" i="34"/>
  <c r="AJ114" i="34"/>
  <c r="M49" i="34"/>
  <c r="CD119" i="34"/>
  <c r="BH41" i="34"/>
  <c r="BA123" i="34"/>
  <c r="X49" i="34"/>
  <c r="BY123" i="34"/>
  <c r="AD117" i="34"/>
  <c r="CB115" i="34"/>
  <c r="L120" i="34"/>
  <c r="BD37" i="34"/>
  <c r="BC117" i="34"/>
  <c r="AE55" i="34"/>
  <c r="BL39" i="34"/>
  <c r="AH113" i="34"/>
  <c r="BC49" i="34"/>
  <c r="BU108" i="34"/>
  <c r="AJ110" i="34"/>
  <c r="J48" i="34"/>
  <c r="I114" i="34"/>
  <c r="AZ48" i="34"/>
  <c r="CF107" i="34"/>
  <c r="BO124" i="34"/>
  <c r="AT44" i="34"/>
  <c r="AM114" i="34"/>
  <c r="CA43" i="34"/>
  <c r="AF118" i="34"/>
  <c r="CD40" i="34"/>
  <c r="BT125" i="34"/>
  <c r="I50" i="34"/>
  <c r="BE125" i="34"/>
  <c r="BQ45" i="34"/>
  <c r="AK124" i="34"/>
  <c r="AC42" i="34"/>
  <c r="AS117" i="34"/>
  <c r="N125" i="34"/>
  <c r="P48" i="34"/>
  <c r="AJ108" i="34"/>
  <c r="AV49" i="34"/>
  <c r="BH110" i="34"/>
  <c r="U50" i="34"/>
  <c r="CF116" i="34"/>
  <c r="BD41" i="34"/>
  <c r="AW125" i="34"/>
  <c r="AS50" i="34"/>
  <c r="M125" i="34"/>
  <c r="BP39" i="34"/>
  <c r="AU121" i="34"/>
  <c r="O53" i="34"/>
  <c r="AN43" i="34"/>
  <c r="H120" i="34"/>
  <c r="BS50" i="34"/>
  <c r="AT55" i="34"/>
  <c r="Y46" i="34"/>
  <c r="AO37" i="34"/>
  <c r="Z122" i="34"/>
  <c r="S52" i="34"/>
  <c r="BU122" i="34"/>
  <c r="BO112" i="34"/>
  <c r="BB50" i="34"/>
  <c r="AM119" i="34"/>
  <c r="BR40" i="34"/>
  <c r="BS113" i="34"/>
  <c r="BK55" i="34"/>
  <c r="BT39" i="34"/>
  <c r="BX114" i="34"/>
  <c r="Y38" i="34"/>
  <c r="R123" i="34"/>
  <c r="AP47" i="34"/>
  <c r="AO124" i="34"/>
  <c r="U51" i="34"/>
  <c r="P107" i="34"/>
  <c r="BJ39" i="34"/>
  <c r="BK113" i="34"/>
  <c r="AU45" i="34"/>
  <c r="CB38" i="34"/>
  <c r="BP112" i="34"/>
  <c r="Z37" i="34"/>
  <c r="AG117" i="34"/>
  <c r="BT55" i="34"/>
  <c r="BI120" i="34"/>
  <c r="N107" i="34"/>
  <c r="AY123" i="34"/>
  <c r="AD49" i="34"/>
  <c r="O120" i="34"/>
  <c r="BJ115" i="34"/>
  <c r="AI36" i="34"/>
  <c r="AJ112" i="34"/>
  <c r="J46" i="34"/>
  <c r="BA122" i="34"/>
  <c r="BA50" i="34"/>
  <c r="AL122" i="34"/>
  <c r="BC119" i="34"/>
  <c r="Q122" i="34"/>
  <c r="AG116" i="34"/>
  <c r="U119" i="34"/>
  <c r="AH41" i="34"/>
  <c r="BW43" i="34"/>
  <c r="BT54" i="34"/>
  <c r="CC48" i="34"/>
  <c r="CC44" i="34"/>
  <c r="BA114" i="34"/>
  <c r="AA47" i="34"/>
  <c r="BN50" i="34"/>
  <c r="AG121" i="34"/>
  <c r="BD52" i="34"/>
  <c r="BB118" i="34"/>
  <c r="P52" i="34"/>
  <c r="AB111" i="34"/>
  <c r="H50" i="34"/>
  <c r="CD115" i="34"/>
  <c r="CF54" i="34"/>
  <c r="AI110" i="34"/>
  <c r="X48" i="34"/>
  <c r="AQ121" i="34"/>
  <c r="N46" i="34"/>
  <c r="O109" i="34"/>
  <c r="BB123" i="34"/>
  <c r="AI55" i="34"/>
  <c r="BR108" i="34"/>
  <c r="AN46" i="34"/>
  <c r="AZ108" i="34"/>
  <c r="R47" i="34"/>
  <c r="I118" i="34"/>
  <c r="BU43" i="34"/>
  <c r="CA125" i="34"/>
  <c r="BC55" i="34"/>
  <c r="X37" i="34"/>
  <c r="BX113" i="34"/>
  <c r="AC38" i="34"/>
  <c r="AG110" i="34"/>
  <c r="AC46" i="34"/>
  <c r="M118" i="34"/>
  <c r="BR48" i="34"/>
  <c r="BK124" i="34"/>
  <c r="AM40" i="34"/>
  <c r="BT50" i="34"/>
  <c r="BP125" i="34"/>
  <c r="AX47" i="34"/>
  <c r="Y110" i="34"/>
  <c r="AQ45" i="34"/>
  <c r="BW124" i="34"/>
  <c r="BJ44" i="34"/>
  <c r="BK117" i="34"/>
  <c r="O43" i="34"/>
  <c r="BD44" i="34"/>
  <c r="BH123" i="34"/>
  <c r="AR53" i="34"/>
  <c r="S106" i="34"/>
  <c r="AA55" i="34"/>
  <c r="AQ109" i="34"/>
  <c r="V53" i="34"/>
  <c r="BO45" i="34"/>
  <c r="BU53" i="34"/>
  <c r="AX115" i="34"/>
  <c r="BC41" i="34"/>
  <c r="BF107" i="34"/>
  <c r="BP45" i="34"/>
  <c r="CA115" i="34"/>
  <c r="BJ37" i="34"/>
  <c r="AC115" i="34"/>
  <c r="BY42" i="34"/>
  <c r="AF119" i="34"/>
  <c r="N110" i="34"/>
  <c r="BY108" i="34"/>
  <c r="AT118" i="34"/>
  <c r="BS110" i="34"/>
  <c r="BO48" i="34"/>
  <c r="BG38" i="34"/>
  <c r="BH122" i="34"/>
  <c r="AX42" i="34"/>
  <c r="CF112" i="34"/>
  <c r="W43" i="34"/>
  <c r="BE123" i="34"/>
  <c r="AS39" i="34"/>
  <c r="U123" i="34"/>
  <c r="BG39" i="34"/>
  <c r="AR44" i="34"/>
  <c r="S118" i="34"/>
  <c r="AY36" i="34"/>
  <c r="BC118" i="34"/>
  <c r="W37" i="34"/>
  <c r="BD45" i="34"/>
  <c r="BA113" i="34"/>
  <c r="N108" i="34"/>
  <c r="BY118" i="34"/>
  <c r="AL116" i="34"/>
  <c r="CE122" i="34"/>
  <c r="L118" i="34"/>
  <c r="CC52" i="34"/>
  <c r="BF123" i="34"/>
  <c r="BG36" i="34"/>
  <c r="BU107" i="34"/>
  <c r="Z39" i="34"/>
  <c r="AS112" i="34"/>
  <c r="BN54" i="34"/>
  <c r="AV125" i="34"/>
  <c r="AD108" i="34"/>
  <c r="AM108" i="34"/>
  <c r="CE52" i="34"/>
  <c r="BM43" i="34"/>
  <c r="AX119" i="34"/>
  <c r="AL46" i="34"/>
  <c r="AE125" i="34"/>
  <c r="CC41" i="34"/>
  <c r="AJ121" i="34"/>
  <c r="K52" i="34"/>
  <c r="BV108" i="34"/>
  <c r="AN36" i="34"/>
  <c r="Y124" i="34"/>
  <c r="AJ49" i="34"/>
  <c r="BG106" i="34"/>
  <c r="BB44" i="34"/>
  <c r="BW53" i="34"/>
  <c r="BM51" i="34"/>
  <c r="AP121" i="34"/>
  <c r="T53" i="34"/>
  <c r="K107" i="34"/>
  <c r="BX46" i="34"/>
  <c r="BI118" i="34"/>
  <c r="V120" i="34"/>
  <c r="BL120" i="34"/>
  <c r="BL49" i="34"/>
  <c r="BM52" i="34"/>
  <c r="I112" i="34"/>
  <c r="AL51" i="34"/>
  <c r="J123" i="34"/>
  <c r="BI47" i="34"/>
  <c r="BE122" i="34"/>
  <c r="AP125" i="34"/>
  <c r="L44" i="34"/>
  <c r="K111" i="34"/>
  <c r="AU53" i="34"/>
  <c r="CB49" i="34"/>
  <c r="BP106" i="34"/>
  <c r="AT46" i="34"/>
  <c r="AR41" i="34"/>
  <c r="AW45" i="34"/>
  <c r="AY121" i="34"/>
  <c r="AQ36" i="34"/>
  <c r="AZ50" i="34"/>
  <c r="AU109" i="34"/>
  <c r="BM111" i="34"/>
  <c r="AH53" i="34"/>
  <c r="AM41" i="34"/>
  <c r="BL121" i="34"/>
  <c r="BT53" i="34"/>
  <c r="BE50" i="34"/>
  <c r="AP123" i="34"/>
  <c r="T44" i="34"/>
  <c r="CC106" i="34"/>
  <c r="AK46" i="34"/>
  <c r="BA112" i="34"/>
  <c r="N112" i="34"/>
  <c r="BY109" i="34"/>
  <c r="N117" i="34"/>
  <c r="BD124" i="34"/>
  <c r="AY48" i="34"/>
  <c r="AW54" i="34"/>
  <c r="AH119" i="34"/>
  <c r="L52" i="34"/>
  <c r="BF121" i="34"/>
  <c r="AR42" i="34"/>
  <c r="S116" i="34"/>
  <c r="AA53" i="34"/>
  <c r="BY125" i="34"/>
  <c r="AJ119" i="34"/>
  <c r="K55" i="34"/>
  <c r="CD123" i="34"/>
  <c r="CF40" i="34"/>
  <c r="AQ106" i="34"/>
  <c r="AL49" i="34"/>
  <c r="CE53" i="34"/>
  <c r="CC47" i="34"/>
  <c r="AJ123" i="34"/>
  <c r="AV46" i="34"/>
  <c r="BH116" i="34"/>
  <c r="AH44" i="34"/>
  <c r="Q112" i="34"/>
  <c r="R49" i="34"/>
  <c r="BW123" i="34"/>
  <c r="AT39" i="34"/>
  <c r="AM115" i="34"/>
  <c r="W55" i="34"/>
  <c r="AV52" i="34"/>
  <c r="AR107" i="34"/>
  <c r="AH48" i="34"/>
  <c r="AG49" i="34"/>
  <c r="CD122" i="34"/>
  <c r="BX49" i="34"/>
  <c r="Q106" i="34"/>
  <c r="Z51" i="34"/>
  <c r="AT111" i="34"/>
  <c r="CE107" i="34"/>
  <c r="AB122" i="34"/>
  <c r="AF41" i="34"/>
  <c r="AR118" i="34"/>
  <c r="R39" i="34"/>
  <c r="BM123" i="34"/>
  <c r="BQ52" i="34"/>
  <c r="CC123" i="34"/>
  <c r="BQ47" i="34"/>
  <c r="BI111" i="34"/>
  <c r="AP38" i="34"/>
  <c r="AY114" i="34"/>
  <c r="AL37" i="34"/>
  <c r="O117" i="34"/>
  <c r="BB106" i="34"/>
  <c r="P45" i="34"/>
  <c r="BA110" i="34"/>
  <c r="N116" i="34"/>
  <c r="BY114" i="34"/>
  <c r="AL109" i="34"/>
  <c r="CE118" i="34"/>
  <c r="L114" i="34"/>
  <c r="BN37" i="34"/>
  <c r="BN123" i="34"/>
  <c r="AQ50" i="34"/>
  <c r="BV114" i="34"/>
  <c r="H37" i="34"/>
  <c r="U117" i="34"/>
  <c r="BZ38" i="34"/>
  <c r="AS119" i="34"/>
  <c r="R53" i="34"/>
  <c r="BY117" i="34"/>
  <c r="V116" i="34"/>
  <c r="CB124" i="34"/>
  <c r="L117" i="34"/>
  <c r="CC55" i="34"/>
  <c r="AP115" i="34"/>
  <c r="BU45" i="34"/>
  <c r="BM107" i="34"/>
  <c r="W36" i="34"/>
  <c r="AK116" i="34"/>
  <c r="AJ47" i="34"/>
  <c r="AN113" i="34"/>
  <c r="W40" i="34"/>
  <c r="BL112" i="34"/>
  <c r="CE51" i="34"/>
  <c r="BM44" i="34"/>
  <c r="AH111" i="34"/>
  <c r="T55" i="34"/>
  <c r="O119" i="34"/>
  <c r="BJ118" i="34"/>
  <c r="BC125" i="34"/>
  <c r="W53" i="34"/>
  <c r="BT41" i="34"/>
  <c r="AZ106" i="34"/>
  <c r="AX48" i="34"/>
  <c r="CF108" i="34"/>
  <c r="L39" i="34"/>
  <c r="AO119" i="34"/>
  <c r="AK49" i="34"/>
  <c r="AT108" i="34"/>
  <c r="CE114" i="34"/>
  <c r="T114" i="34"/>
  <c r="BI40" i="34"/>
  <c r="BV123" i="34"/>
  <c r="BH50" i="34"/>
  <c r="AI122" i="34"/>
  <c r="N51" i="34"/>
  <c r="AU107" i="34"/>
  <c r="AL118" i="34"/>
  <c r="BP120" i="34"/>
  <c r="BD121" i="34"/>
  <c r="AF48" i="34"/>
  <c r="AW51" i="34"/>
  <c r="AP124" i="34"/>
  <c r="BV49" i="34"/>
  <c r="CC114" i="34"/>
  <c r="O47" i="34"/>
  <c r="CD121" i="34"/>
  <c r="BX43" i="34"/>
  <c r="AG107" i="34"/>
  <c r="AS116" i="34"/>
  <c r="AG55" i="34"/>
  <c r="T120" i="34"/>
  <c r="AN120" i="34"/>
  <c r="J119" i="34"/>
  <c r="BR109" i="34"/>
  <c r="BH39" i="34"/>
  <c r="Z49" i="34"/>
  <c r="BR41" i="34"/>
  <c r="AP46" i="34"/>
  <c r="V108" i="34"/>
  <c r="AF107" i="34"/>
  <c r="AL120" i="34"/>
  <c r="CE124" i="34"/>
  <c r="T116" i="34"/>
  <c r="AZ43" i="34"/>
  <c r="BN125" i="34"/>
  <c r="BH52" i="34"/>
  <c r="AA120" i="34"/>
  <c r="AY40" i="34"/>
  <c r="AY119" i="34"/>
  <c r="I109" i="34"/>
  <c r="BS41" i="34"/>
  <c r="AY107" i="34"/>
  <c r="AL50" i="34"/>
  <c r="W114" i="34"/>
  <c r="BR107" i="34"/>
  <c r="BK123" i="34"/>
  <c r="AE46" i="34"/>
  <c r="T39" i="34"/>
  <c r="BP123" i="34"/>
  <c r="BF54" i="34"/>
  <c r="AC111" i="34"/>
  <c r="AR40" i="34"/>
  <c r="P123" i="34"/>
  <c r="BS38" i="34"/>
  <c r="AN50" i="34"/>
  <c r="J110" i="34"/>
  <c r="AP44" i="34"/>
  <c r="BE120" i="34"/>
  <c r="BQ42" i="34"/>
  <c r="U113" i="34"/>
  <c r="BZ53" i="34"/>
  <c r="H119" i="34"/>
  <c r="BK53" i="34"/>
  <c r="AZ41" i="34"/>
  <c r="BX119" i="34"/>
  <c r="BA39" i="34"/>
  <c r="AW113" i="34"/>
  <c r="AK54" i="34"/>
  <c r="M121" i="34"/>
  <c r="BR36" i="34"/>
  <c r="CA121" i="34"/>
  <c r="AU55" i="34"/>
  <c r="AN41" i="34"/>
  <c r="BV121" i="34"/>
  <c r="BP52" i="34"/>
  <c r="AI116" i="34"/>
  <c r="AC44" i="34"/>
  <c r="BO119" i="34"/>
  <c r="AL38" i="34"/>
  <c r="AE115" i="34"/>
  <c r="BS123" i="34"/>
  <c r="AE52" i="34"/>
  <c r="BF38" i="34"/>
  <c r="BZ112" i="34"/>
  <c r="AB115" i="34"/>
  <c r="AJ40" i="34"/>
  <c r="AZ122" i="34"/>
  <c r="Z55" i="34"/>
  <c r="BP119" i="34"/>
  <c r="I54" i="34"/>
  <c r="R117" i="34"/>
  <c r="BW117" i="34"/>
  <c r="BB47" i="34"/>
  <c r="BA116" i="34"/>
  <c r="AH55" i="34"/>
  <c r="AV124" i="34"/>
  <c r="AD122" i="34"/>
  <c r="CC51" i="34"/>
  <c r="BV117" i="34"/>
  <c r="CA119" i="34"/>
  <c r="AD125" i="34"/>
  <c r="CC54" i="34"/>
  <c r="BM115" i="34"/>
  <c r="P115" i="34"/>
  <c r="BF50" i="34"/>
  <c r="W48" i="34"/>
  <c r="BZ121" i="34"/>
  <c r="AZ118" i="34"/>
  <c r="AO118" i="34"/>
  <c r="AT48" i="34"/>
  <c r="AF55" i="34"/>
  <c r="I117" i="34"/>
  <c r="AD43" i="34"/>
  <c r="BY113" i="34"/>
  <c r="T117" i="34"/>
  <c r="BH112" i="34"/>
  <c r="AK120" i="34"/>
  <c r="K123" i="34"/>
  <c r="BT47" i="34"/>
  <c r="BY112" i="34"/>
  <c r="H40" i="34"/>
  <c r="AY106" i="34"/>
  <c r="AD44" i="34"/>
  <c r="W120" i="34"/>
  <c r="BJ120" i="34"/>
  <c r="AN55" i="34"/>
  <c r="BS119" i="34"/>
  <c r="AU51" i="34"/>
  <c r="BN42" i="34"/>
  <c r="BP108" i="34"/>
  <c r="BV53" i="34"/>
  <c r="BP107" i="34"/>
  <c r="CD53" i="34"/>
  <c r="AG120" i="34"/>
  <c r="AQ46" i="34"/>
  <c r="BW106" i="34"/>
  <c r="BR39" i="34"/>
  <c r="L53" i="34"/>
  <c r="CB116" i="34"/>
  <c r="BN51" i="34"/>
  <c r="BI125" i="34"/>
  <c r="N124" i="34"/>
  <c r="BN117" i="34"/>
  <c r="AZ49" i="34"/>
  <c r="AA112" i="34"/>
  <c r="N49" i="34"/>
  <c r="AM106" i="34"/>
  <c r="AL108" i="34"/>
  <c r="CE125" i="34"/>
  <c r="T108" i="34"/>
  <c r="K39" i="34"/>
  <c r="BF122" i="34"/>
  <c r="AZ45" i="34"/>
  <c r="S109" i="34"/>
  <c r="BL54" i="34"/>
  <c r="BQ110" i="34"/>
  <c r="AD118" i="34"/>
  <c r="Z117" i="34"/>
  <c r="S55" i="34"/>
  <c r="BM124" i="34"/>
  <c r="AE40" i="34"/>
  <c r="AB42" i="34"/>
  <c r="K114" i="34"/>
  <c r="AA51" i="34"/>
  <c r="BY106" i="34"/>
  <c r="BK47" i="34"/>
  <c r="BG40" i="34"/>
  <c r="CA42" i="34"/>
  <c r="AG44" i="34"/>
  <c r="R114" i="34"/>
  <c r="S49" i="34"/>
  <c r="BU113" i="34"/>
  <c r="AB120" i="34"/>
  <c r="K42" i="34"/>
  <c r="BV115" i="34"/>
  <c r="AK47" i="34"/>
  <c r="M113" i="34"/>
  <c r="BR54" i="34"/>
  <c r="AJ45" i="34"/>
  <c r="S110" i="34"/>
  <c r="BL38" i="34"/>
  <c r="Q109" i="34"/>
  <c r="K50" i="34"/>
  <c r="AT122" i="34"/>
  <c r="AM112" i="34"/>
  <c r="T119" i="34"/>
  <c r="AV38" i="34"/>
  <c r="BP109" i="34"/>
  <c r="CF49" i="34"/>
  <c r="J112" i="34"/>
  <c r="BW107" i="34"/>
  <c r="BB41" i="34"/>
  <c r="BC123" i="34"/>
  <c r="AE45" i="34"/>
  <c r="P109" i="34"/>
  <c r="BC51" i="34"/>
  <c r="Z46" i="34"/>
  <c r="AX109" i="34"/>
  <c r="AB52" i="34"/>
  <c r="BV120" i="34"/>
  <c r="CF55" i="34"/>
  <c r="Y118" i="34"/>
  <c r="BI45" i="34"/>
  <c r="BO122" i="34"/>
  <c r="BB40" i="34"/>
  <c r="AM121" i="34"/>
  <c r="BR119" i="34"/>
  <c r="BZ110" i="34"/>
  <c r="AB118" i="34"/>
  <c r="R41" i="34"/>
  <c r="J51" i="34"/>
  <c r="AZ117" i="34"/>
  <c r="AP54" i="34"/>
  <c r="Q116" i="34"/>
  <c r="CD38" i="34"/>
  <c r="AW120" i="34"/>
  <c r="AC51" i="34"/>
  <c r="AF109" i="34"/>
  <c r="BZ47" i="34"/>
  <c r="AT116" i="34"/>
  <c r="CE117" i="34"/>
  <c r="T113" i="34"/>
  <c r="X54" i="34"/>
  <c r="AR122" i="34"/>
  <c r="Z41" i="34"/>
  <c r="I124" i="34"/>
  <c r="BV55" i="34"/>
  <c r="Y121" i="34"/>
  <c r="BF51" i="34"/>
  <c r="BW115" i="34"/>
  <c r="AD45" i="34"/>
  <c r="O112" i="34"/>
  <c r="BJ121" i="34"/>
  <c r="H48" i="34"/>
  <c r="AJ118" i="34"/>
  <c r="J45" i="34"/>
  <c r="CD117" i="34"/>
  <c r="K38" i="34"/>
  <c r="AQ112" i="34"/>
  <c r="V41" i="34"/>
  <c r="O125" i="34"/>
  <c r="CA52" i="34"/>
  <c r="AN114" i="34"/>
  <c r="AD119" i="34"/>
  <c r="CB123" i="34"/>
  <c r="CE46" i="34"/>
  <c r="AS37" i="34"/>
  <c r="AX117" i="34"/>
  <c r="AJ55" i="34"/>
  <c r="W107" i="34"/>
  <c r="BK49" i="34"/>
  <c r="CB42" i="34"/>
  <c r="AO52" i="34"/>
  <c r="AM54" i="34"/>
  <c r="J41" i="34"/>
  <c r="CB113" i="34"/>
  <c r="U40" i="34"/>
  <c r="BN49" i="34"/>
  <c r="BL50" i="34"/>
  <c r="BV113" i="34"/>
  <c r="BG113" i="34"/>
  <c r="AX110" i="34"/>
  <c r="V125" i="34"/>
  <c r="CB107" i="34"/>
  <c r="AY125" i="34"/>
  <c r="V46" i="34"/>
  <c r="BW52" i="34"/>
  <c r="BU49" i="34"/>
  <c r="AX111" i="34"/>
  <c r="T43" i="34"/>
  <c r="K110" i="34"/>
  <c r="AA39" i="34"/>
  <c r="BI109" i="34"/>
  <c r="N114" i="34"/>
  <c r="BQ123" i="34"/>
  <c r="V117" i="34"/>
  <c r="BL118" i="34"/>
  <c r="X53" i="34"/>
  <c r="BM54" i="34"/>
  <c r="AP108" i="34"/>
  <c r="AZ39" i="34"/>
  <c r="BN122" i="34"/>
  <c r="BP41" i="34"/>
  <c r="AA109" i="34"/>
  <c r="AY49" i="34"/>
  <c r="AR119" i="34"/>
  <c r="K49" i="34"/>
  <c r="CD108" i="34"/>
  <c r="BY40" i="34"/>
  <c r="BG115" i="34"/>
  <c r="AD37" i="34"/>
  <c r="W121" i="34"/>
  <c r="BR114" i="34"/>
  <c r="P50" i="34"/>
  <c r="AJ116" i="34"/>
  <c r="AA40" i="34"/>
  <c r="CD125" i="34"/>
  <c r="BX45" i="34"/>
  <c r="AQ120" i="34"/>
  <c r="AD50" i="34"/>
  <c r="O116" i="34"/>
  <c r="BB122" i="34"/>
  <c r="BZ108" i="34"/>
  <c r="AJ113" i="34"/>
  <c r="BA45" i="34"/>
  <c r="BN110" i="34"/>
  <c r="BX48" i="34"/>
  <c r="AS124" i="34"/>
  <c r="AF44" i="34"/>
  <c r="AN125" i="34"/>
  <c r="V112" i="34"/>
  <c r="CB117" i="34"/>
  <c r="AH49" i="34"/>
  <c r="BE107" i="34"/>
  <c r="BT37" i="34"/>
  <c r="CC110" i="34"/>
  <c r="CF41" i="34"/>
  <c r="AE112" i="34"/>
  <c r="BJ116" i="34"/>
  <c r="P54" i="34"/>
  <c r="W44" i="34"/>
  <c r="BT51" i="34"/>
  <c r="BP124" i="34"/>
  <c r="AV122" i="34"/>
  <c r="CB46" i="34"/>
  <c r="BE54" i="34"/>
  <c r="Z111" i="34"/>
  <c r="S50" i="34"/>
  <c r="CD120" i="34"/>
  <c r="CF51" i="34"/>
  <c r="AQ119" i="34"/>
  <c r="BV46" i="34"/>
  <c r="BO118" i="34"/>
  <c r="BB52" i="34"/>
  <c r="AM117" i="34"/>
  <c r="BL47" i="34"/>
  <c r="AS120" i="34"/>
  <c r="AS45" i="34"/>
  <c r="AB108" i="34"/>
  <c r="CA44" i="34"/>
  <c r="H123" i="34"/>
  <c r="BS53" i="34"/>
  <c r="BD125" i="34"/>
  <c r="P43" i="34"/>
  <c r="AG50" i="34"/>
  <c r="AH124" i="34"/>
  <c r="S36" i="34"/>
  <c r="BM113" i="34"/>
  <c r="AB44" i="34"/>
  <c r="M116" i="34"/>
  <c r="BR38" i="34"/>
  <c r="CA116" i="34"/>
  <c r="BC43" i="34"/>
  <c r="AY45" i="34"/>
  <c r="BX112" i="34"/>
  <c r="Q41" i="34"/>
  <c r="Z121" i="34"/>
  <c r="H54" i="34"/>
  <c r="BE111" i="34"/>
  <c r="AC37" i="34"/>
  <c r="W109" i="34"/>
  <c r="L123" i="34"/>
  <c r="AX124" i="34"/>
  <c r="AB49" i="34"/>
  <c r="S111" i="34"/>
  <c r="BV50" i="34"/>
  <c r="BQ121" i="34"/>
  <c r="V51" i="34"/>
  <c r="H107" i="34"/>
  <c r="AT124" i="34"/>
  <c r="CB122" i="34"/>
  <c r="O49" i="34"/>
  <c r="BE115" i="34"/>
  <c r="BQ54" i="34"/>
  <c r="AC121" i="34"/>
  <c r="AE43" i="34"/>
  <c r="P121" i="34"/>
  <c r="CA47" i="34"/>
  <c r="Q53" i="34"/>
  <c r="J120" i="34"/>
  <c r="X42" i="34"/>
  <c r="AA108" i="34"/>
  <c r="AF38" i="34"/>
  <c r="Y117" i="34"/>
  <c r="N52" i="34"/>
  <c r="BW122" i="34"/>
  <c r="BJ38" i="34"/>
  <c r="BI42" i="34"/>
  <c r="AC125" i="34"/>
  <c r="AQ42" i="34"/>
  <c r="K36" i="34"/>
  <c r="CD118" i="34"/>
  <c r="BN40" i="34"/>
  <c r="BZ109" i="34"/>
  <c r="AA118" i="34"/>
  <c r="V44" i="34"/>
  <c r="K53" i="34"/>
  <c r="V42" i="34"/>
  <c r="M120" i="34"/>
  <c r="BQ118" i="34"/>
  <c r="AN111" i="34"/>
  <c r="CD37" i="34"/>
  <c r="CF125" i="34"/>
  <c r="BG50" i="34"/>
  <c r="J121" i="34"/>
  <c r="AE41" i="34"/>
  <c r="BE117" i="34"/>
  <c r="BI38" i="34"/>
  <c r="U116" i="34"/>
  <c r="AB39" i="34"/>
  <c r="P114" i="34"/>
  <c r="BK43" i="34"/>
  <c r="AH43" i="34"/>
  <c r="BN45" i="34"/>
  <c r="H46" i="34"/>
  <c r="CF118" i="34"/>
  <c r="BH38" i="34"/>
  <c r="AW115" i="34"/>
  <c r="BA54" i="34"/>
  <c r="BM110" i="34"/>
  <c r="I40" i="34"/>
  <c r="AS110" i="34"/>
  <c r="BS44" i="34"/>
  <c r="X118" i="34"/>
  <c r="AY41" i="34"/>
  <c r="AB48" i="34"/>
  <c r="S122" i="34"/>
  <c r="W49" i="34"/>
  <c r="BQ120" i="34"/>
  <c r="AD124" i="34"/>
  <c r="BT115" i="34"/>
  <c r="AX51" i="34"/>
  <c r="BM122" i="34"/>
  <c r="AP113" i="34"/>
  <c r="L49" i="34"/>
  <c r="K115" i="34"/>
  <c r="BV116" i="34"/>
  <c r="BX55" i="34"/>
  <c r="AI115" i="34"/>
  <c r="N48" i="34"/>
  <c r="H114" i="34"/>
  <c r="BB121" i="34"/>
  <c r="CE112" i="34"/>
  <c r="T118" i="34"/>
  <c r="AO47" i="34"/>
  <c r="BN113" i="34"/>
  <c r="AZ38" i="34"/>
  <c r="BN46" i="34"/>
  <c r="S125" i="34"/>
  <c r="AR48" i="34"/>
  <c r="BI108" i="34"/>
  <c r="V49" i="34"/>
  <c r="BW55" i="34"/>
  <c r="BE51" i="34"/>
  <c r="AH107" i="34"/>
  <c r="T51" i="34"/>
  <c r="BF109" i="34"/>
  <c r="AR51" i="34"/>
  <c r="AV108" i="34"/>
  <c r="BJ53" i="34"/>
  <c r="BK125" i="34"/>
  <c r="T37" i="34"/>
  <c r="H115" i="34"/>
  <c r="BS36" i="34"/>
  <c r="BQ107" i="34"/>
  <c r="AD115" i="34"/>
  <c r="CB118" i="34"/>
  <c r="CE42" i="34"/>
  <c r="CC53" i="34"/>
  <c r="P113" i="34"/>
  <c r="BS49" i="34"/>
  <c r="AS46" i="34"/>
  <c r="BE44" i="34"/>
  <c r="AG40" i="34"/>
  <c r="AH120" i="34"/>
  <c r="BG52" i="34"/>
  <c r="BU112" i="34"/>
  <c r="AR43" i="34"/>
  <c r="S121" i="34"/>
  <c r="AM49" i="34"/>
  <c r="BC121" i="34"/>
  <c r="AV48" i="34"/>
  <c r="AU47" i="34"/>
  <c r="P41" i="34"/>
  <c r="BL43" i="34"/>
  <c r="Q47" i="34"/>
  <c r="R116" i="34"/>
  <c r="BG55" i="34"/>
  <c r="BM116" i="34"/>
  <c r="BQ48" i="34"/>
  <c r="M123" i="34"/>
  <c r="BR37" i="34"/>
  <c r="BS121" i="34"/>
  <c r="AM51" i="34"/>
  <c r="AA38" i="34"/>
  <c r="BX111" i="34"/>
  <c r="CD54" i="34"/>
  <c r="J113" i="34"/>
  <c r="AX54" i="34"/>
  <c r="BE113" i="34"/>
  <c r="BA41" i="34"/>
  <c r="P108" i="34"/>
  <c r="CE43" i="34"/>
  <c r="BU47" i="34"/>
  <c r="AB117" i="34"/>
  <c r="R45" i="34"/>
  <c r="BV107" i="34"/>
  <c r="BX54" i="34"/>
  <c r="AI106" i="34"/>
  <c r="BD49" i="34"/>
  <c r="BG109" i="34"/>
  <c r="AL44" i="34"/>
  <c r="AS55" i="34"/>
  <c r="AW44" i="34"/>
  <c r="AH116" i="34"/>
  <c r="P51" i="34"/>
  <c r="CC117" i="34"/>
  <c r="AC48" i="34"/>
  <c r="BA118" i="34"/>
  <c r="N121" i="34"/>
  <c r="AV113" i="34"/>
  <c r="AO49" i="34"/>
  <c r="I119" i="34"/>
  <c r="BF55" i="34"/>
  <c r="CF111" i="34"/>
  <c r="S41" i="34"/>
  <c r="AW112" i="34"/>
  <c r="BI44" i="34"/>
  <c r="M108" i="34"/>
  <c r="X36" i="34"/>
  <c r="K112" i="34"/>
  <c r="BG49" i="34"/>
  <c r="BQ122" i="34"/>
  <c r="AL48" i="34"/>
  <c r="BJ52" i="34"/>
  <c r="BT121" i="34"/>
  <c r="BQ43" i="34"/>
  <c r="BQ119" i="34"/>
  <c r="AQ51" i="34"/>
  <c r="AV55" i="34"/>
  <c r="N118" i="34"/>
  <c r="Y44" i="34"/>
  <c r="CA123" i="34"/>
  <c r="BE42" i="34"/>
  <c r="AV112" i="34"/>
  <c r="BS48" i="34"/>
  <c r="AG47" i="34"/>
  <c r="AH122" i="34"/>
  <c r="AC50" i="34"/>
  <c r="BU121" i="34"/>
  <c r="BX42" i="34"/>
  <c r="BA117" i="34"/>
  <c r="BR51" i="34"/>
  <c r="AF113" i="34"/>
  <c r="AD110" i="34"/>
  <c r="AY50" i="34"/>
  <c r="BY116" i="34"/>
  <c r="AL125" i="34"/>
  <c r="BC107" i="34"/>
  <c r="L112" i="34"/>
  <c r="BK39" i="34"/>
  <c r="AJ115" i="34"/>
  <c r="H55" i="34"/>
  <c r="BV112" i="34"/>
  <c r="BX51" i="34"/>
  <c r="AQ115" i="34"/>
  <c r="AE54" i="34"/>
  <c r="BL52" i="34"/>
  <c r="BH114" i="34"/>
  <c r="AP49" i="34"/>
  <c r="Y125" i="34"/>
  <c r="AQ44" i="34"/>
  <c r="BO108" i="34"/>
  <c r="BB43" i="34"/>
  <c r="AU120" i="34"/>
  <c r="O52" i="34"/>
  <c r="BD48" i="34"/>
  <c r="AZ123" i="34"/>
  <c r="Z45" i="34"/>
  <c r="I125" i="34"/>
  <c r="BV42" i="34"/>
  <c r="BG114" i="34"/>
  <c r="AT54" i="34"/>
  <c r="AE120" i="34"/>
  <c r="BR110" i="34"/>
  <c r="AV40" i="34"/>
  <c r="AR110" i="34"/>
  <c r="J53" i="34"/>
  <c r="K116" i="34"/>
  <c r="BL48" i="34"/>
  <c r="BI123" i="34"/>
  <c r="N106" i="34"/>
  <c r="AK106" i="34"/>
  <c r="AT110" i="34"/>
  <c r="AV114" i="34"/>
  <c r="T124" i="34"/>
  <c r="AJ42" i="34"/>
  <c r="AJ107" i="34"/>
  <c r="AV51" i="34"/>
  <c r="AP122" i="34"/>
  <c r="M52" i="34"/>
  <c r="BF112" i="34"/>
  <c r="BH55" i="34"/>
  <c r="AI119" i="34"/>
  <c r="BF45" i="34"/>
  <c r="Y111" i="34"/>
  <c r="M41" i="34"/>
  <c r="BB109" i="34"/>
  <c r="BZ107" i="34"/>
  <c r="BK46" i="34"/>
  <c r="BX41" i="34"/>
  <c r="BX110" i="34"/>
  <c r="Y55" i="34"/>
  <c r="R112" i="34"/>
  <c r="BG51" i="34"/>
  <c r="BM112" i="34"/>
  <c r="AN37" i="34"/>
  <c r="CC119" i="34"/>
  <c r="BK45" i="34"/>
  <c r="BI119" i="34"/>
  <c r="BR113" i="34"/>
  <c r="AF43" i="34"/>
  <c r="AR120" i="34"/>
  <c r="L37" i="34"/>
  <c r="BP122" i="34"/>
  <c r="Q48" i="34"/>
  <c r="J116" i="34"/>
  <c r="BE48" i="34"/>
  <c r="AW117" i="34"/>
  <c r="BA44" i="34"/>
  <c r="U108" i="34"/>
  <c r="BB51" i="34"/>
  <c r="BC112" i="34"/>
  <c r="W41" i="34"/>
  <c r="BT42" i="34"/>
  <c r="BH107" i="34"/>
  <c r="CD51" i="34"/>
  <c r="CF110" i="34"/>
  <c r="AW119" i="34"/>
  <c r="AK43" i="34"/>
  <c r="U124" i="34"/>
  <c r="BW44" i="34"/>
  <c r="BM48" i="34"/>
  <c r="AP120" i="34"/>
  <c r="Y40" i="34"/>
  <c r="BN118" i="34"/>
  <c r="BX53" i="34"/>
  <c r="AI125" i="34"/>
  <c r="BF41" i="34"/>
  <c r="AY116" i="34"/>
  <c r="AD42" i="34"/>
  <c r="W122" i="34"/>
  <c r="AL115" i="34"/>
  <c r="AM110" i="34"/>
  <c r="L121" i="34"/>
  <c r="H38" i="34"/>
  <c r="BF114" i="34"/>
  <c r="BH46" i="34"/>
  <c r="AA121" i="34"/>
  <c r="AY38" i="34"/>
  <c r="BY122" i="34"/>
  <c r="AL123" i="34"/>
  <c r="X107" i="34"/>
  <c r="BP121" i="34"/>
  <c r="BM46" i="34"/>
  <c r="BT44" i="34"/>
  <c r="AG46" i="34"/>
  <c r="Z116" i="34"/>
  <c r="J50" i="34"/>
  <c r="BU115" i="34"/>
  <c r="CA39" i="34"/>
  <c r="BN108" i="34"/>
  <c r="BP55" i="34"/>
  <c r="AI111" i="34"/>
  <c r="AW48" i="34"/>
  <c r="AK121" i="34"/>
  <c r="CD46" i="34"/>
  <c r="Z113" i="34"/>
  <c r="AM39" i="34"/>
  <c r="AH54" i="34"/>
  <c r="L122" i="34"/>
  <c r="BH111" i="34"/>
  <c r="M50" i="34"/>
  <c r="BJ122" i="34"/>
  <c r="BP51" i="34"/>
  <c r="AT125" i="34"/>
  <c r="BY119" i="34"/>
  <c r="AL124" i="34"/>
  <c r="CA106" i="34"/>
  <c r="L115" i="34"/>
  <c r="AB38" i="34"/>
  <c r="AR117" i="34"/>
  <c r="J43" i="34"/>
  <c r="CD116" i="34"/>
  <c r="CF46" i="34"/>
  <c r="Y113" i="34"/>
  <c r="BP36" i="34"/>
  <c r="AY122" i="34"/>
  <c r="V43" i="34"/>
  <c r="O123" i="34"/>
  <c r="BJ124" i="34"/>
  <c r="X46" i="34"/>
  <c r="U110" i="34"/>
  <c r="BX38" i="34"/>
  <c r="H112" i="34"/>
  <c r="CA53" i="34"/>
  <c r="BY47" i="34"/>
  <c r="CC109" i="34"/>
  <c r="BQ44" i="34"/>
  <c r="BA120" i="34"/>
  <c r="BZ55" i="34"/>
  <c r="AV116" i="34"/>
  <c r="BV51" i="34"/>
  <c r="AO50" i="34"/>
  <c r="AH123" i="34"/>
  <c r="AA37" i="34"/>
  <c r="BU106" i="34"/>
  <c r="AK39" i="34"/>
  <c r="AS115" i="34"/>
  <c r="BN48" i="34"/>
  <c r="AF117" i="34"/>
  <c r="BS40" i="34"/>
  <c r="Y52" i="34"/>
  <c r="AK53" i="34"/>
  <c r="BL109" i="34"/>
  <c r="BR46" i="34"/>
  <c r="CD55" i="34"/>
  <c r="AK117" i="34"/>
  <c r="L41" i="34"/>
  <c r="AZ114" i="34"/>
  <c r="R43" i="34"/>
  <c r="I123" i="34"/>
  <c r="BV36" i="34"/>
  <c r="AO123" i="34"/>
  <c r="U54" i="34"/>
  <c r="CB110" i="34"/>
  <c r="BZ43" i="34"/>
  <c r="T52" i="34"/>
  <c r="CC107" i="34"/>
  <c r="Q50" i="34"/>
  <c r="AM125" i="34"/>
  <c r="BR112" i="34"/>
  <c r="X52" i="34"/>
  <c r="AK110" i="34"/>
  <c r="AS48" i="34"/>
  <c r="BI112" i="34"/>
  <c r="N37" i="34"/>
  <c r="BO52" i="34"/>
  <c r="BE55" i="34"/>
  <c r="Z106" i="34"/>
  <c r="AV53" i="34"/>
  <c r="CD109" i="34"/>
  <c r="AE36" i="34"/>
  <c r="Y120" i="34"/>
  <c r="AQ55" i="34"/>
  <c r="BJ125" i="34"/>
  <c r="BZ118" i="34"/>
  <c r="AB121" i="34"/>
  <c r="AN53" i="34"/>
  <c r="AZ125" i="34"/>
  <c r="Z47" i="34"/>
  <c r="BU124" i="34"/>
  <c r="L38" i="34"/>
  <c r="AK115" i="34"/>
  <c r="I48" i="34"/>
  <c r="BI114" i="34"/>
  <c r="V47" i="34"/>
  <c r="H109" i="34"/>
  <c r="AT119" i="34"/>
  <c r="CE119" i="34"/>
  <c r="T125" i="34"/>
  <c r="AF39" i="34"/>
  <c r="AP117" i="34"/>
  <c r="L54" i="34"/>
  <c r="CC125" i="34"/>
  <c r="BN116" i="34"/>
  <c r="BP43" i="34"/>
  <c r="AQ123" i="34"/>
  <c r="O42" i="34"/>
  <c r="BG118" i="34"/>
  <c r="AT38" i="34"/>
  <c r="AE124" i="34"/>
  <c r="BJ109" i="34"/>
  <c r="AF49" i="34"/>
  <c r="AW49" i="34"/>
  <c r="AH115" i="34"/>
  <c r="BG47" i="34"/>
  <c r="BF117" i="34"/>
  <c r="AZ54" i="34"/>
  <c r="S112" i="34"/>
  <c r="AA44" i="34"/>
  <c r="AY115" i="34"/>
  <c r="V40" i="34"/>
  <c r="AF108" i="34"/>
  <c r="BB107" i="34"/>
  <c r="CB119" i="34"/>
  <c r="BW40" i="34"/>
  <c r="BU51" i="34"/>
  <c r="AX113" i="34"/>
  <c r="AJ51" i="34"/>
  <c r="K108" i="34"/>
  <c r="AA45" i="34"/>
  <c r="BY121" i="34"/>
  <c r="V114" i="34"/>
  <c r="BL117" i="34"/>
  <c r="CE55" i="34"/>
  <c r="AH52" i="34"/>
  <c r="BX109" i="34"/>
  <c r="I52" i="34"/>
  <c r="R115" i="34"/>
  <c r="S53" i="34"/>
  <c r="BE124" i="34"/>
  <c r="CA36" i="34"/>
  <c r="AK108" i="34"/>
  <c r="AR121" i="34"/>
  <c r="R55" i="34"/>
  <c r="I108" i="34"/>
  <c r="AW111" i="34"/>
  <c r="AM55" i="34"/>
  <c r="AY118" i="34"/>
  <c r="U45" i="34"/>
  <c r="AN52" i="34"/>
  <c r="Y112" i="34"/>
  <c r="BG46" i="34"/>
  <c r="CF52" i="34"/>
  <c r="AT114" i="34"/>
  <c r="AE44" i="34"/>
  <c r="BD123" i="34"/>
  <c r="AV117" i="34"/>
  <c r="AD123" i="34"/>
  <c r="BT111" i="34"/>
  <c r="AU50" i="34"/>
  <c r="BM125" i="34"/>
  <c r="AR38" i="34"/>
  <c r="AC112" i="34"/>
  <c r="BH42" i="34"/>
  <c r="X124" i="34"/>
  <c r="AJ38" i="34"/>
  <c r="BD117" i="34"/>
  <c r="AU38" i="34"/>
  <c r="BY51" i="34"/>
  <c r="J122" i="34"/>
  <c r="BC45" i="34"/>
  <c r="BE121" i="34"/>
  <c r="BY52" i="34"/>
  <c r="CC118" i="34"/>
  <c r="BG42" i="34"/>
  <c r="AS111" i="34"/>
  <c r="BH49" i="34"/>
  <c r="AV120" i="34"/>
  <c r="BF108" i="34"/>
  <c r="AR49" i="34"/>
  <c r="S107" i="34"/>
  <c r="AY54" i="34"/>
  <c r="BY120" i="34"/>
  <c r="AL107" i="34"/>
  <c r="BA106" i="34"/>
  <c r="L116" i="34"/>
  <c r="U39" i="34"/>
  <c r="BF125" i="34"/>
  <c r="AB43" i="34"/>
  <c r="S120" i="34"/>
  <c r="AC55" i="34"/>
  <c r="BI107" i="34"/>
  <c r="V113" i="34"/>
  <c r="BT122" i="34"/>
  <c r="CE49" i="34"/>
  <c r="BM45" i="34"/>
  <c r="AP111" i="34"/>
  <c r="AB50" i="34"/>
  <c r="K117" i="34"/>
  <c r="AR45" i="34"/>
  <c r="AC106" i="34"/>
  <c r="AU46" i="34"/>
  <c r="BP38" i="34"/>
  <c r="BP117" i="34"/>
  <c r="I49" i="34"/>
  <c r="R113" i="34"/>
  <c r="BW113" i="34"/>
  <c r="BJ45" i="34"/>
  <c r="U121" i="34"/>
  <c r="BZ50" i="34"/>
  <c r="H122" i="34"/>
  <c r="L111" i="34"/>
  <c r="BC36" i="34"/>
  <c r="AX107" i="34"/>
  <c r="AI48" i="34"/>
  <c r="BV106" i="34"/>
  <c r="BF42" i="34"/>
  <c r="BX123" i="34"/>
  <c r="Z40" i="34"/>
  <c r="AO116" i="34"/>
  <c r="U48" i="34"/>
  <c r="M122" i="34"/>
  <c r="CF48" i="34"/>
  <c r="BI110" i="34"/>
  <c r="V111" i="34"/>
  <c r="H111" i="34"/>
  <c r="AT109" i="34"/>
  <c r="CE115" i="34"/>
  <c r="T110" i="34"/>
  <c r="AY42" i="34"/>
  <c r="CA124" i="34"/>
  <c r="BC54" i="34"/>
  <c r="AE39" i="34"/>
  <c r="AX120" i="34"/>
  <c r="T46" i="34"/>
  <c r="K119" i="34"/>
  <c r="AZ113" i="34"/>
  <c r="AH38" i="34"/>
  <c r="CF115" i="34"/>
  <c r="P37" i="34"/>
  <c r="AO114" i="34"/>
  <c r="AS47" i="34"/>
  <c r="W117" i="34"/>
  <c r="BR50" i="34"/>
  <c r="AU124" i="34"/>
  <c r="BR115" i="34"/>
  <c r="AF50" i="34"/>
  <c r="AR125" i="34"/>
  <c r="Z53" i="34"/>
  <c r="Q115" i="34"/>
  <c r="BV54" i="34"/>
  <c r="AG118" i="34"/>
  <c r="AC45" i="34"/>
  <c r="X108" i="34"/>
  <c r="BJ49" i="34"/>
  <c r="Z115" i="34"/>
  <c r="S44" i="34"/>
  <c r="BY37" i="34"/>
  <c r="AK123" i="34"/>
  <c r="K48" i="34"/>
  <c r="X114" i="34"/>
  <c r="BS39" i="34"/>
  <c r="BL123" i="34"/>
  <c r="CB54" i="34"/>
  <c r="BE53" i="34"/>
  <c r="R122" i="34"/>
  <c r="BW118" i="34"/>
  <c r="BB48" i="34"/>
  <c r="BC122" i="34"/>
  <c r="W50" i="34"/>
  <c r="H36" i="34"/>
  <c r="E237" i="37" s="1"/>
  <c r="G237" i="37" s="1"/>
  <c r="H237" i="37" s="1"/>
  <c r="BH118" i="34"/>
  <c r="BF52" i="34"/>
  <c r="Q108" i="34"/>
  <c r="BC46" i="34"/>
  <c r="BO110" i="34"/>
  <c r="R50" i="34"/>
  <c r="BQ112" i="34"/>
  <c r="N43" i="34"/>
  <c r="AF115" i="34"/>
  <c r="BB120" i="34"/>
  <c r="H47" i="34"/>
  <c r="AU112" i="34"/>
  <c r="W54" i="34"/>
  <c r="CB51" i="34"/>
  <c r="AA125" i="34"/>
  <c r="AA54" i="34"/>
  <c r="Y51" i="34"/>
  <c r="AB109" i="34"/>
  <c r="BY115" i="34"/>
  <c r="R106" i="34"/>
  <c r="S117" i="34"/>
  <c r="BT124" i="34"/>
  <c r="BZ42" i="34"/>
  <c r="AI108" i="34"/>
  <c r="AL117" i="34"/>
  <c r="H124" i="34"/>
  <c r="AQ39" i="34"/>
  <c r="Y123" i="34"/>
  <c r="AW47" i="34"/>
  <c r="BO116" i="34"/>
  <c r="BB38" i="34"/>
  <c r="BC116" i="34"/>
  <c r="BD47" i="34"/>
  <c r="BH119" i="34"/>
  <c r="AH46" i="34"/>
  <c r="I107" i="34"/>
  <c r="W39" i="34"/>
  <c r="Q113" i="34"/>
  <c r="Y43" i="34"/>
  <c r="BG112" i="34"/>
  <c r="AT53" i="34"/>
  <c r="AU119" i="34"/>
  <c r="BR44" i="34"/>
  <c r="BS115" i="34"/>
  <c r="BC50" i="34"/>
  <c r="J39" i="34"/>
  <c r="BP116" i="34"/>
  <c r="AU36" i="34"/>
  <c r="AK122" i="34"/>
  <c r="AF40" i="34"/>
  <c r="X115" i="34"/>
  <c r="L40" i="34"/>
  <c r="Y53" i="34"/>
  <c r="J111" i="34"/>
  <c r="BW110" i="34"/>
  <c r="BR43" i="34"/>
  <c r="BQ40" i="34"/>
  <c r="U111" i="34"/>
  <c r="BV41" i="34"/>
  <c r="H45" i="34"/>
  <c r="BA107" i="34"/>
  <c r="N119" i="34"/>
  <c r="BD112" i="34"/>
  <c r="AF52" i="34"/>
  <c r="BU55" i="34"/>
  <c r="AH110" i="34"/>
  <c r="L55" i="34"/>
  <c r="CC116" i="34"/>
  <c r="Q42" i="34"/>
  <c r="BA115" i="34"/>
  <c r="AK112" i="34"/>
  <c r="BI43" i="34"/>
  <c r="X119" i="34"/>
  <c r="BL37" i="34"/>
  <c r="BL125" i="34"/>
  <c r="AX49" i="34"/>
  <c r="AW123" i="34"/>
  <c r="BI46" i="34"/>
  <c r="BU114" i="34"/>
  <c r="AV39" i="34"/>
  <c r="AS114" i="34"/>
  <c r="BJ111" i="34"/>
  <c r="AI47" i="34"/>
  <c r="AB107" i="34"/>
  <c r="BD43" i="34"/>
  <c r="BH117" i="34"/>
  <c r="BT48" i="34"/>
  <c r="H42" i="34"/>
  <c r="AG51" i="34"/>
  <c r="R118" i="34"/>
  <c r="AA50" i="34"/>
  <c r="BM114" i="34"/>
  <c r="BH125" i="34"/>
  <c r="AP55" i="34"/>
  <c r="Q119" i="34"/>
  <c r="CA37" i="34"/>
  <c r="AO125" i="34"/>
  <c r="BA55" i="34"/>
  <c r="M124" i="34"/>
  <c r="BZ46" i="34"/>
  <c r="AK125" i="34"/>
  <c r="AK41" i="34"/>
  <c r="X116" i="34"/>
  <c r="AB113" i="34"/>
  <c r="AC41" i="34"/>
  <c r="BN115" i="34"/>
  <c r="J54" i="34"/>
  <c r="I113" i="34"/>
  <c r="S38" i="34"/>
  <c r="AG113" i="34"/>
  <c r="M37" i="34"/>
  <c r="BW112" i="34"/>
  <c r="BJ48" i="34"/>
  <c r="BK121" i="34"/>
  <c r="BR122" i="34"/>
  <c r="P49" i="34"/>
  <c r="AJ109" i="34"/>
  <c r="K54" i="34"/>
  <c r="CD110" i="34"/>
  <c r="AA42" i="34"/>
  <c r="Y122" i="34"/>
  <c r="AQ52" i="34"/>
  <c r="BO107" i="34"/>
  <c r="BB46" i="34"/>
  <c r="BC124" i="34"/>
  <c r="R108" i="34"/>
  <c r="BD55" i="34"/>
  <c r="BM118" i="34"/>
  <c r="L45" i="34"/>
  <c r="K122" i="34"/>
  <c r="AC54" i="34"/>
  <c r="BI121" i="34"/>
  <c r="V124" i="34"/>
  <c r="BI106" i="34"/>
  <c r="AL119" i="34"/>
  <c r="BZ114" i="34"/>
  <c r="CB41" i="34"/>
  <c r="AW110" i="34"/>
  <c r="AK44" i="34"/>
  <c r="U122" i="34"/>
  <c r="CB36" i="34"/>
  <c r="AV109" i="34"/>
  <c r="BK48" i="34"/>
  <c r="H49" i="34"/>
  <c r="BX125" i="34"/>
  <c r="AN38" i="34"/>
  <c r="AO106" i="34"/>
  <c r="BY55" i="34"/>
  <c r="AQ118" i="34"/>
  <c r="I43" i="34"/>
  <c r="BO121" i="34"/>
  <c r="AT37" i="34"/>
  <c r="AM120" i="34"/>
  <c r="BD50" i="34"/>
  <c r="BI41" i="34"/>
  <c r="P122" i="34"/>
  <c r="H39" i="34"/>
  <c r="AP110" i="34"/>
  <c r="AN117" i="34"/>
  <c r="BC111" i="34"/>
  <c r="K124" i="34"/>
  <c r="AD121" i="34"/>
  <c r="O114" i="34"/>
  <c r="BN120" i="34"/>
  <c r="BD120" i="34"/>
  <c r="BW119" i="34"/>
  <c r="CA120" i="34"/>
  <c r="BG107" i="34"/>
  <c r="CF113" i="34"/>
  <c r="BT38" i="34"/>
  <c r="AO111" i="34"/>
  <c r="AS52" i="34"/>
  <c r="U115" i="34"/>
  <c r="BZ44" i="34"/>
  <c r="CA113" i="34"/>
  <c r="BS55" i="34"/>
  <c r="U42" i="34"/>
  <c r="BX120" i="34"/>
  <c r="Y50" i="34"/>
  <c r="AN118" i="34"/>
  <c r="K45" i="34"/>
  <c r="Y54" i="34"/>
  <c r="Z119" i="34"/>
  <c r="BG48" i="34"/>
  <c r="AP109" i="34"/>
  <c r="AB51" i="34"/>
  <c r="S115" i="34"/>
  <c r="BY49" i="34"/>
  <c r="BI122" i="34"/>
  <c r="V107" i="34"/>
  <c r="U44" i="34"/>
  <c r="BV118" i="34"/>
  <c r="BP53" i="34"/>
  <c r="AQ125" i="34"/>
  <c r="V50" i="34"/>
  <c r="U107" i="34"/>
  <c r="AT117" i="34"/>
  <c r="BZ119" i="34"/>
  <c r="T109" i="34"/>
  <c r="AP39" i="34"/>
  <c r="BN111" i="34"/>
  <c r="AZ44" i="34"/>
  <c r="AA110" i="34"/>
  <c r="AY46" i="34"/>
  <c r="BY107" i="34"/>
  <c r="AL106" i="34"/>
  <c r="W111" i="34"/>
  <c r="L108" i="34"/>
  <c r="CF39" i="34"/>
  <c r="BF120" i="34"/>
  <c r="AJ48" i="34"/>
  <c r="AA123" i="34"/>
  <c r="M38" i="34"/>
  <c r="H113" i="34"/>
  <c r="CA55" i="34"/>
  <c r="AV118" i="34"/>
  <c r="BV47" i="34"/>
  <c r="BE43" i="34"/>
  <c r="Z108" i="34"/>
  <c r="AI49" i="34"/>
  <c r="AX116" i="34"/>
  <c r="AB55" i="34"/>
  <c r="S119" i="34"/>
  <c r="BE112" i="34"/>
  <c r="BQ55" i="34"/>
  <c r="U118" i="34"/>
  <c r="K41" i="34"/>
  <c r="AS109" i="34"/>
  <c r="N109" i="34"/>
  <c r="AQ113" i="34"/>
  <c r="V38" i="34"/>
  <c r="BO53" i="34"/>
  <c r="BE52" i="34"/>
  <c r="AP116" i="34"/>
  <c r="R51" i="34"/>
  <c r="I111" i="34"/>
  <c r="BN47" i="34"/>
  <c r="AG111" i="34"/>
  <c r="U52" i="34"/>
  <c r="BW108" i="34"/>
  <c r="BR45" i="34"/>
  <c r="BS112" i="34"/>
  <c r="BD38" i="34"/>
  <c r="H125" i="34"/>
  <c r="CA51" i="34"/>
  <c r="AW38" i="34"/>
  <c r="BF110" i="34"/>
  <c r="AJ39" i="34"/>
  <c r="CD113" i="34"/>
  <c r="BN55" i="34"/>
  <c r="Y119" i="34"/>
  <c r="AX53" i="34"/>
  <c r="BW111" i="34"/>
  <c r="BB45" i="34"/>
  <c r="AM118" i="34"/>
  <c r="O50" i="34"/>
  <c r="AI53" i="34"/>
  <c r="AJ125" i="34"/>
  <c r="AO44" i="34"/>
  <c r="BV109" i="34"/>
  <c r="CF45" i="34"/>
  <c r="AQ124" i="34"/>
  <c r="BP47" i="34"/>
  <c r="BO106" i="34"/>
  <c r="AT43" i="34"/>
  <c r="AE121" i="34"/>
  <c r="BE114" i="34"/>
  <c r="BA51" i="34"/>
  <c r="CC113" i="34"/>
  <c r="BH43" i="34"/>
  <c r="BA125" i="34"/>
  <c r="N123" i="34"/>
  <c r="P106" i="34"/>
  <c r="AD107" i="34"/>
  <c r="BT116" i="34"/>
  <c r="BW46" i="34"/>
  <c r="AO55" i="34"/>
  <c r="Z112" i="34"/>
  <c r="S48" i="34"/>
  <c r="BU111" i="34"/>
  <c r="AQ40" i="34"/>
  <c r="AS123" i="34"/>
  <c r="AF51" i="34"/>
  <c r="AV115" i="34"/>
  <c r="T42" i="34"/>
  <c r="Q51" i="34"/>
  <c r="Z125" i="34"/>
  <c r="BX44" i="34"/>
  <c r="Q123" i="34"/>
  <c r="CD48" i="34"/>
  <c r="AO113" i="34"/>
  <c r="AK52" i="34"/>
  <c r="BL111" i="34"/>
  <c r="BZ45" i="34"/>
  <c r="AN106" i="34"/>
  <c r="CD45" i="34"/>
  <c r="BA119" i="34"/>
  <c r="N113" i="34"/>
  <c r="BE116" i="34"/>
  <c r="BC44" i="34"/>
  <c r="AO122" i="34"/>
  <c r="AH117" i="34"/>
  <c r="BT36" i="34"/>
  <c r="R121" i="34"/>
  <c r="AM38" i="34"/>
  <c r="BV43" i="34"/>
  <c r="AX38" i="34"/>
  <c r="P55" i="34"/>
  <c r="AI107" i="34"/>
  <c r="CA114" i="34"/>
  <c r="AF112" i="34"/>
  <c r="V121" i="34"/>
  <c r="CD47" i="34"/>
  <c r="BQ46" i="34"/>
  <c r="AY52" i="34"/>
  <c r="AD52" i="34"/>
  <c r="W112" i="34"/>
  <c r="H41" i="34"/>
  <c r="BL44" i="34"/>
  <c r="AX37" i="34"/>
  <c r="BC38" i="34"/>
  <c r="AY55" i="34"/>
  <c r="N55" i="34"/>
  <c r="P112" i="34"/>
  <c r="BZ123" i="34"/>
  <c r="AV43" i="34"/>
  <c r="L47" i="34"/>
  <c r="P53" i="34"/>
  <c r="V122" i="34"/>
  <c r="X110" i="34"/>
  <c r="CE116" i="34"/>
  <c r="BN41" i="34"/>
  <c r="AT51" i="34"/>
  <c r="J37" i="34"/>
  <c r="H117" i="34"/>
  <c r="BF44" i="34"/>
  <c r="Y42" i="34"/>
  <c r="S43" i="34"/>
  <c r="U47" i="34"/>
  <c r="BZ41" i="34"/>
  <c r="AU44" i="34"/>
  <c r="AI40" i="34"/>
  <c r="T36" i="34"/>
  <c r="AC43" i="34"/>
  <c r="AU39" i="34"/>
  <c r="AL55" i="34"/>
  <c r="BJ117" i="34"/>
  <c r="X44" i="34"/>
  <c r="P125" i="34"/>
  <c r="BG124" i="34"/>
  <c r="AM44" i="34"/>
  <c r="BX115" i="34"/>
  <c r="BN119" i="34"/>
  <c r="BO114" i="34"/>
  <c r="AR124" i="34"/>
  <c r="CB120" i="34"/>
  <c r="AX114" i="34"/>
  <c r="BP44" i="34"/>
  <c r="BZ37" i="34"/>
  <c r="AF122" i="34"/>
  <c r="BO51" i="34"/>
  <c r="BI54" i="34"/>
  <c r="BY41" i="34"/>
  <c r="J40" i="34"/>
  <c r="BD119" i="34"/>
  <c r="AH114" i="34"/>
  <c r="BB117" i="34"/>
  <c r="AV54" i="34"/>
  <c r="Z54" i="34"/>
  <c r="P40" i="34"/>
  <c r="BG108" i="34"/>
  <c r="BJ112" i="34"/>
  <c r="J49" i="34"/>
  <c r="BG125" i="34"/>
  <c r="AF124" i="34"/>
  <c r="AD114" i="34"/>
  <c r="AI37" i="34"/>
  <c r="BH53" i="34"/>
  <c r="AL47" i="34"/>
  <c r="J107" i="34"/>
  <c r="BW36" i="34"/>
  <c r="CF119" i="34"/>
  <c r="AR112" i="34"/>
  <c r="AM109" i="34"/>
  <c r="AH45" i="34"/>
  <c r="AL36" i="34"/>
  <c r="AU113" i="34"/>
  <c r="BW50" i="34"/>
  <c r="CE47" i="34"/>
  <c r="BZ117" i="34"/>
  <c r="I41" i="34"/>
  <c r="BT110" i="34"/>
  <c r="P46" i="34"/>
  <c r="Q43" i="34"/>
  <c r="O110" i="34"/>
  <c r="O107" i="34"/>
  <c r="AW43" i="34"/>
  <c r="H69" i="34" l="1"/>
  <c r="I69" i="34" s="1"/>
  <c r="J69" i="34" s="1"/>
  <c r="K69" i="34" s="1"/>
  <c r="L69" i="34" s="1"/>
  <c r="M69" i="34" s="1"/>
  <c r="N69" i="34" s="1"/>
  <c r="O69" i="34" s="1"/>
  <c r="P69" i="34" s="1"/>
  <c r="Q69" i="34" s="1"/>
  <c r="R69" i="34" s="1"/>
  <c r="S69" i="34" s="1"/>
  <c r="T69" i="34" s="1"/>
  <c r="U69" i="34" s="1"/>
  <c r="V69" i="34" s="1"/>
  <c r="W69" i="34" s="1"/>
  <c r="X69" i="34" s="1"/>
  <c r="Y69" i="34" s="1"/>
  <c r="Z69" i="34" s="1"/>
  <c r="AA69" i="34" s="1"/>
  <c r="AB69" i="34" s="1"/>
  <c r="AC69" i="34" s="1"/>
  <c r="AD69" i="34" s="1"/>
  <c r="AE69" i="34" s="1"/>
  <c r="AF69" i="34" s="1"/>
  <c r="AG69" i="34" s="1"/>
  <c r="AH69" i="34" s="1"/>
  <c r="AI69" i="34" s="1"/>
  <c r="AJ69" i="34" s="1"/>
  <c r="AK69" i="34" s="1"/>
  <c r="AL69" i="34" s="1"/>
  <c r="AM69" i="34" s="1"/>
  <c r="AN69" i="34" s="1"/>
  <c r="AO69" i="34" s="1"/>
  <c r="AP69" i="34" s="1"/>
  <c r="AQ69" i="34" s="1"/>
  <c r="AR69" i="34" s="1"/>
  <c r="AS69" i="34" s="1"/>
  <c r="AT69" i="34" s="1"/>
  <c r="AU69" i="34" s="1"/>
  <c r="AV69" i="34" s="1"/>
  <c r="AW69" i="34" s="1"/>
  <c r="AX69" i="34" s="1"/>
  <c r="AY69" i="34" s="1"/>
  <c r="AZ69" i="34" s="1"/>
  <c r="BA69" i="34" s="1"/>
  <c r="BB69" i="34" s="1"/>
  <c r="BC69" i="34" s="1"/>
  <c r="BD69" i="34" s="1"/>
  <c r="BE69" i="34" s="1"/>
  <c r="BF69" i="34" s="1"/>
  <c r="BG69" i="34" s="1"/>
  <c r="BH69" i="34" s="1"/>
  <c r="BI69" i="34" s="1"/>
  <c r="BJ69" i="34" s="1"/>
  <c r="BK69" i="34" s="1"/>
  <c r="BL69" i="34" s="1"/>
  <c r="BM69" i="34" s="1"/>
  <c r="BN69" i="34" s="1"/>
  <c r="BO69" i="34" s="1"/>
  <c r="BP69" i="34" s="1"/>
  <c r="BQ69" i="34" s="1"/>
  <c r="BR69" i="34" s="1"/>
  <c r="BS69" i="34" s="1"/>
  <c r="BT69" i="34" s="1"/>
  <c r="BU69" i="34" s="1"/>
  <c r="BV69" i="34" s="1"/>
  <c r="BW69" i="34" s="1"/>
  <c r="BX69" i="34" s="1"/>
  <c r="BY69" i="34" s="1"/>
  <c r="BZ69" i="34" s="1"/>
  <c r="CA69" i="34" s="1"/>
  <c r="CB69" i="34" s="1"/>
  <c r="CC69" i="34" s="1"/>
  <c r="CD69" i="34" s="1"/>
  <c r="CE69" i="34" s="1"/>
  <c r="CF69" i="34" s="1"/>
  <c r="E248" i="37"/>
  <c r="G248" i="37" s="1"/>
  <c r="H248" i="37" s="1"/>
  <c r="H70" i="34"/>
  <c r="I70" i="34" s="1"/>
  <c r="J70" i="34" s="1"/>
  <c r="K70" i="34" s="1"/>
  <c r="L70" i="34" s="1"/>
  <c r="M70" i="34" s="1"/>
  <c r="N70" i="34" s="1"/>
  <c r="O70" i="34" s="1"/>
  <c r="P70" i="34" s="1"/>
  <c r="Q70" i="34" s="1"/>
  <c r="R70" i="34" s="1"/>
  <c r="S70" i="34" s="1"/>
  <c r="T70" i="34" s="1"/>
  <c r="U70" i="34" s="1"/>
  <c r="V70" i="34" s="1"/>
  <c r="W70" i="34" s="1"/>
  <c r="X70" i="34" s="1"/>
  <c r="Y70" i="34" s="1"/>
  <c r="Z70" i="34" s="1"/>
  <c r="AA70" i="34" s="1"/>
  <c r="AB70" i="34" s="1"/>
  <c r="AC70" i="34" s="1"/>
  <c r="AD70" i="34" s="1"/>
  <c r="AE70" i="34" s="1"/>
  <c r="AF70" i="34" s="1"/>
  <c r="AG70" i="34" s="1"/>
  <c r="AH70" i="34" s="1"/>
  <c r="AI70" i="34" s="1"/>
  <c r="AJ70" i="34" s="1"/>
  <c r="AK70" i="34" s="1"/>
  <c r="AL70" i="34" s="1"/>
  <c r="AM70" i="34" s="1"/>
  <c r="AN70" i="34" s="1"/>
  <c r="AO70" i="34" s="1"/>
  <c r="AP70" i="34" s="1"/>
  <c r="AQ70" i="34" s="1"/>
  <c r="AR70" i="34" s="1"/>
  <c r="AS70" i="34" s="1"/>
  <c r="AT70" i="34" s="1"/>
  <c r="AU70" i="34" s="1"/>
  <c r="AV70" i="34" s="1"/>
  <c r="AW70" i="34" s="1"/>
  <c r="AX70" i="34" s="1"/>
  <c r="AY70" i="34" s="1"/>
  <c r="AZ70" i="34" s="1"/>
  <c r="BA70" i="34" s="1"/>
  <c r="BB70" i="34" s="1"/>
  <c r="BC70" i="34" s="1"/>
  <c r="BD70" i="34" s="1"/>
  <c r="BE70" i="34" s="1"/>
  <c r="BF70" i="34" s="1"/>
  <c r="BG70" i="34" s="1"/>
  <c r="BH70" i="34" s="1"/>
  <c r="BI70" i="34" s="1"/>
  <c r="BJ70" i="34" s="1"/>
  <c r="BK70" i="34" s="1"/>
  <c r="BL70" i="34" s="1"/>
  <c r="BM70" i="34" s="1"/>
  <c r="BN70" i="34" s="1"/>
  <c r="BO70" i="34" s="1"/>
  <c r="BP70" i="34" s="1"/>
  <c r="BQ70" i="34" s="1"/>
  <c r="BR70" i="34" s="1"/>
  <c r="BS70" i="34" s="1"/>
  <c r="BT70" i="34" s="1"/>
  <c r="BU70" i="34" s="1"/>
  <c r="BV70" i="34" s="1"/>
  <c r="BW70" i="34" s="1"/>
  <c r="BX70" i="34" s="1"/>
  <c r="BY70" i="34" s="1"/>
  <c r="BZ70" i="34" s="1"/>
  <c r="CA70" i="34" s="1"/>
  <c r="CB70" i="34" s="1"/>
  <c r="CC70" i="34" s="1"/>
  <c r="CD70" i="34" s="1"/>
  <c r="CE70" i="34" s="1"/>
  <c r="CF70" i="34" s="1"/>
  <c r="E249" i="37"/>
  <c r="G249" i="37" s="1"/>
  <c r="H249" i="37" s="1"/>
  <c r="H72" i="34"/>
  <c r="I72" i="34" s="1"/>
  <c r="J72" i="34" s="1"/>
  <c r="K72" i="34" s="1"/>
  <c r="L72" i="34" s="1"/>
  <c r="M72" i="34" s="1"/>
  <c r="N72" i="34" s="1"/>
  <c r="O72" i="34" s="1"/>
  <c r="P72" i="34" s="1"/>
  <c r="Q72" i="34" s="1"/>
  <c r="R72" i="34" s="1"/>
  <c r="S72" i="34" s="1"/>
  <c r="T72" i="34" s="1"/>
  <c r="U72" i="34" s="1"/>
  <c r="V72" i="34" s="1"/>
  <c r="W72" i="34" s="1"/>
  <c r="X72" i="34" s="1"/>
  <c r="Y72" i="34" s="1"/>
  <c r="Z72" i="34" s="1"/>
  <c r="AA72" i="34" s="1"/>
  <c r="AB72" i="34" s="1"/>
  <c r="AC72" i="34" s="1"/>
  <c r="AD72" i="34" s="1"/>
  <c r="AE72" i="34" s="1"/>
  <c r="AF72" i="34" s="1"/>
  <c r="AG72" i="34" s="1"/>
  <c r="AH72" i="34" s="1"/>
  <c r="AI72" i="34" s="1"/>
  <c r="AJ72" i="34" s="1"/>
  <c r="AK72" i="34" s="1"/>
  <c r="AL72" i="34" s="1"/>
  <c r="AM72" i="34" s="1"/>
  <c r="AN72" i="34" s="1"/>
  <c r="AO72" i="34" s="1"/>
  <c r="AP72" i="34" s="1"/>
  <c r="AQ72" i="34" s="1"/>
  <c r="AR72" i="34" s="1"/>
  <c r="AS72" i="34" s="1"/>
  <c r="AT72" i="34" s="1"/>
  <c r="AU72" i="34" s="1"/>
  <c r="AV72" i="34" s="1"/>
  <c r="AW72" i="34" s="1"/>
  <c r="AX72" i="34" s="1"/>
  <c r="AY72" i="34" s="1"/>
  <c r="AZ72" i="34" s="1"/>
  <c r="BA72" i="34" s="1"/>
  <c r="BB72" i="34" s="1"/>
  <c r="BC72" i="34" s="1"/>
  <c r="BD72" i="34" s="1"/>
  <c r="BE72" i="34" s="1"/>
  <c r="BF72" i="34" s="1"/>
  <c r="BG72" i="34" s="1"/>
  <c r="BH72" i="34" s="1"/>
  <c r="BI72" i="34" s="1"/>
  <c r="BJ72" i="34" s="1"/>
  <c r="BK72" i="34" s="1"/>
  <c r="BL72" i="34" s="1"/>
  <c r="BM72" i="34" s="1"/>
  <c r="BN72" i="34" s="1"/>
  <c r="BO72" i="34" s="1"/>
  <c r="BP72" i="34" s="1"/>
  <c r="BQ72" i="34" s="1"/>
  <c r="BR72" i="34" s="1"/>
  <c r="BS72" i="34" s="1"/>
  <c r="BT72" i="34" s="1"/>
  <c r="BU72" i="34" s="1"/>
  <c r="BV72" i="34" s="1"/>
  <c r="BW72" i="34" s="1"/>
  <c r="BX72" i="34" s="1"/>
  <c r="BY72" i="34" s="1"/>
  <c r="BZ72" i="34" s="1"/>
  <c r="CA72" i="34" s="1"/>
  <c r="CB72" i="34" s="1"/>
  <c r="CC72" i="34" s="1"/>
  <c r="CD72" i="34" s="1"/>
  <c r="CE72" i="34" s="1"/>
  <c r="CF72" i="34" s="1"/>
  <c r="E251" i="37"/>
  <c r="G251" i="37" s="1"/>
  <c r="H251" i="37" s="1"/>
  <c r="H73" i="34"/>
  <c r="I73" i="34" s="1"/>
  <c r="J73" i="34" s="1"/>
  <c r="K73" i="34" s="1"/>
  <c r="L73" i="34" s="1"/>
  <c r="M73" i="34" s="1"/>
  <c r="N73" i="34" s="1"/>
  <c r="O73" i="34" s="1"/>
  <c r="P73" i="34" s="1"/>
  <c r="Q73" i="34" s="1"/>
  <c r="R73" i="34" s="1"/>
  <c r="S73" i="34" s="1"/>
  <c r="T73" i="34" s="1"/>
  <c r="U73" i="34" s="1"/>
  <c r="V73" i="34" s="1"/>
  <c r="W73" i="34" s="1"/>
  <c r="X73" i="34" s="1"/>
  <c r="Y73" i="34" s="1"/>
  <c r="Z73" i="34" s="1"/>
  <c r="AA73" i="34" s="1"/>
  <c r="AB73" i="34" s="1"/>
  <c r="AC73" i="34" s="1"/>
  <c r="AD73" i="34" s="1"/>
  <c r="AE73" i="34" s="1"/>
  <c r="AF73" i="34" s="1"/>
  <c r="AG73" i="34" s="1"/>
  <c r="AH73" i="34" s="1"/>
  <c r="AI73" i="34" s="1"/>
  <c r="AJ73" i="34" s="1"/>
  <c r="AK73" i="34" s="1"/>
  <c r="AL73" i="34" s="1"/>
  <c r="AM73" i="34" s="1"/>
  <c r="AN73" i="34" s="1"/>
  <c r="AO73" i="34" s="1"/>
  <c r="AP73" i="34" s="1"/>
  <c r="AQ73" i="34" s="1"/>
  <c r="AR73" i="34" s="1"/>
  <c r="AS73" i="34" s="1"/>
  <c r="AT73" i="34" s="1"/>
  <c r="AU73" i="34" s="1"/>
  <c r="AV73" i="34" s="1"/>
  <c r="AW73" i="34" s="1"/>
  <c r="AX73" i="34" s="1"/>
  <c r="AY73" i="34" s="1"/>
  <c r="AZ73" i="34" s="1"/>
  <c r="BA73" i="34" s="1"/>
  <c r="BB73" i="34" s="1"/>
  <c r="BC73" i="34" s="1"/>
  <c r="BD73" i="34" s="1"/>
  <c r="BE73" i="34" s="1"/>
  <c r="BF73" i="34" s="1"/>
  <c r="BG73" i="34" s="1"/>
  <c r="BH73" i="34" s="1"/>
  <c r="BI73" i="34" s="1"/>
  <c r="BJ73" i="34" s="1"/>
  <c r="BK73" i="34" s="1"/>
  <c r="BL73" i="34" s="1"/>
  <c r="BM73" i="34" s="1"/>
  <c r="BN73" i="34" s="1"/>
  <c r="BO73" i="34" s="1"/>
  <c r="BP73" i="34" s="1"/>
  <c r="BQ73" i="34" s="1"/>
  <c r="BR73" i="34" s="1"/>
  <c r="BS73" i="34" s="1"/>
  <c r="BT73" i="34" s="1"/>
  <c r="BU73" i="34" s="1"/>
  <c r="BV73" i="34" s="1"/>
  <c r="BW73" i="34" s="1"/>
  <c r="BX73" i="34" s="1"/>
  <c r="BY73" i="34" s="1"/>
  <c r="BZ73" i="34" s="1"/>
  <c r="CA73" i="34" s="1"/>
  <c r="CB73" i="34" s="1"/>
  <c r="CC73" i="34" s="1"/>
  <c r="CD73" i="34" s="1"/>
  <c r="CE73" i="34" s="1"/>
  <c r="CF73" i="34" s="1"/>
  <c r="E252" i="37"/>
  <c r="G252" i="37" s="1"/>
  <c r="H252" i="37" s="1"/>
  <c r="G76" i="34"/>
  <c r="H76" i="34" s="1"/>
  <c r="I76" i="34" s="1"/>
  <c r="J76" i="34" s="1"/>
  <c r="K76" i="34" s="1"/>
  <c r="L76" i="34" s="1"/>
  <c r="M76" i="34" s="1"/>
  <c r="N76" i="34" s="1"/>
  <c r="O76" i="34" s="1"/>
  <c r="P76" i="34" s="1"/>
  <c r="Q76" i="34" s="1"/>
  <c r="R76" i="34" s="1"/>
  <c r="S76" i="34" s="1"/>
  <c r="T76" i="34" s="1"/>
  <c r="U76" i="34" s="1"/>
  <c r="V76" i="34" s="1"/>
  <c r="W76" i="34" s="1"/>
  <c r="X76" i="34" s="1"/>
  <c r="Y76" i="34" s="1"/>
  <c r="Z76" i="34" s="1"/>
  <c r="AA76" i="34" s="1"/>
  <c r="AB76" i="34" s="1"/>
  <c r="AC76" i="34" s="1"/>
  <c r="AD76" i="34" s="1"/>
  <c r="AE76" i="34" s="1"/>
  <c r="AF76" i="34" s="1"/>
  <c r="AG76" i="34" s="1"/>
  <c r="AH76" i="34" s="1"/>
  <c r="AI76" i="34" s="1"/>
  <c r="AJ76" i="34" s="1"/>
  <c r="AK76" i="34" s="1"/>
  <c r="AL76" i="34" s="1"/>
  <c r="AM76" i="34" s="1"/>
  <c r="AN76" i="34" s="1"/>
  <c r="AO76" i="34" s="1"/>
  <c r="AP76" i="34" s="1"/>
  <c r="AQ76" i="34" s="1"/>
  <c r="AR76" i="34" s="1"/>
  <c r="AS76" i="34" s="1"/>
  <c r="AT76" i="34" s="1"/>
  <c r="AU76" i="34" s="1"/>
  <c r="AV76" i="34" s="1"/>
  <c r="AW76" i="34" s="1"/>
  <c r="AX76" i="34" s="1"/>
  <c r="AY76" i="34" s="1"/>
  <c r="AZ76" i="34" s="1"/>
  <c r="BA76" i="34" s="1"/>
  <c r="BB76" i="34" s="1"/>
  <c r="BC76" i="34" s="1"/>
  <c r="BD76" i="34" s="1"/>
  <c r="BE76" i="34" s="1"/>
  <c r="BF76" i="34" s="1"/>
  <c r="BG76" i="34" s="1"/>
  <c r="BH76" i="34" s="1"/>
  <c r="BI76" i="34" s="1"/>
  <c r="BJ76" i="34" s="1"/>
  <c r="BK76" i="34" s="1"/>
  <c r="BL76" i="34" s="1"/>
  <c r="BM76" i="34" s="1"/>
  <c r="BN76" i="34" s="1"/>
  <c r="BO76" i="34" s="1"/>
  <c r="BP76" i="34" s="1"/>
  <c r="BQ76" i="34" s="1"/>
  <c r="BR76" i="34" s="1"/>
  <c r="BS76" i="34" s="1"/>
  <c r="BT76" i="34" s="1"/>
  <c r="BU76" i="34" s="1"/>
  <c r="BV76" i="34" s="1"/>
  <c r="BW76" i="34" s="1"/>
  <c r="BX76" i="34" s="1"/>
  <c r="BY76" i="34" s="1"/>
  <c r="BZ76" i="34" s="1"/>
  <c r="CA76" i="34" s="1"/>
  <c r="CB76" i="34" s="1"/>
  <c r="CC76" i="34" s="1"/>
  <c r="CD76" i="34" s="1"/>
  <c r="CE76" i="34" s="1"/>
  <c r="CF76" i="34" s="1"/>
  <c r="E255" i="37"/>
  <c r="G255" i="37" s="1"/>
  <c r="H255" i="37" s="1"/>
  <c r="E238" i="37"/>
  <c r="G238" i="37" s="1"/>
  <c r="H238" i="37" s="1"/>
  <c r="H65" i="34"/>
  <c r="I65" i="34" s="1"/>
  <c r="J65" i="34" s="1"/>
  <c r="K65" i="34" s="1"/>
  <c r="L65" i="34" s="1"/>
  <c r="M65" i="34" s="1"/>
  <c r="N65" i="34" s="1"/>
  <c r="O65" i="34" s="1"/>
  <c r="P65" i="34" s="1"/>
  <c r="Q65" i="34" s="1"/>
  <c r="R65" i="34" s="1"/>
  <c r="S65" i="34" s="1"/>
  <c r="T65" i="34" s="1"/>
  <c r="U65" i="34" s="1"/>
  <c r="V65" i="34" s="1"/>
  <c r="W65" i="34" s="1"/>
  <c r="X65" i="34" s="1"/>
  <c r="Y65" i="34" s="1"/>
  <c r="Z65" i="34" s="1"/>
  <c r="AA65" i="34" s="1"/>
  <c r="AB65" i="34" s="1"/>
  <c r="AC65" i="34" s="1"/>
  <c r="AD65" i="34" s="1"/>
  <c r="AE65" i="34" s="1"/>
  <c r="AF65" i="34" s="1"/>
  <c r="AG65" i="34" s="1"/>
  <c r="AH65" i="34" s="1"/>
  <c r="AI65" i="34" s="1"/>
  <c r="AJ65" i="34" s="1"/>
  <c r="AK65" i="34" s="1"/>
  <c r="AL65" i="34" s="1"/>
  <c r="AM65" i="34" s="1"/>
  <c r="AN65" i="34" s="1"/>
  <c r="AO65" i="34" s="1"/>
  <c r="AP65" i="34" s="1"/>
  <c r="AQ65" i="34" s="1"/>
  <c r="AR65" i="34" s="1"/>
  <c r="AS65" i="34" s="1"/>
  <c r="AT65" i="34" s="1"/>
  <c r="AU65" i="34" s="1"/>
  <c r="AV65" i="34" s="1"/>
  <c r="AW65" i="34" s="1"/>
  <c r="AX65" i="34" s="1"/>
  <c r="AY65" i="34" s="1"/>
  <c r="AZ65" i="34" s="1"/>
  <c r="BA65" i="34" s="1"/>
  <c r="BB65" i="34" s="1"/>
  <c r="BC65" i="34" s="1"/>
  <c r="BD65" i="34" s="1"/>
  <c r="BE65" i="34" s="1"/>
  <c r="BF65" i="34" s="1"/>
  <c r="BG65" i="34" s="1"/>
  <c r="BH65" i="34" s="1"/>
  <c r="BI65" i="34" s="1"/>
  <c r="BJ65" i="34" s="1"/>
  <c r="BK65" i="34" s="1"/>
  <c r="BL65" i="34" s="1"/>
  <c r="BM65" i="34" s="1"/>
  <c r="BN65" i="34" s="1"/>
  <c r="BO65" i="34" s="1"/>
  <c r="BP65" i="34" s="1"/>
  <c r="BQ65" i="34" s="1"/>
  <c r="BR65" i="34" s="1"/>
  <c r="BS65" i="34" s="1"/>
  <c r="BT65" i="34" s="1"/>
  <c r="BU65" i="34" s="1"/>
  <c r="BV65" i="34" s="1"/>
  <c r="BW65" i="34" s="1"/>
  <c r="BX65" i="34" s="1"/>
  <c r="BY65" i="34" s="1"/>
  <c r="BZ65" i="34" s="1"/>
  <c r="CA65" i="34" s="1"/>
  <c r="CB65" i="34" s="1"/>
  <c r="CC65" i="34" s="1"/>
  <c r="CD65" i="34" s="1"/>
  <c r="CE65" i="34" s="1"/>
  <c r="CF65" i="34" s="1"/>
  <c r="E244" i="37"/>
  <c r="G244" i="37" s="1"/>
  <c r="H244" i="37" s="1"/>
  <c r="H66" i="34"/>
  <c r="I66" i="34" s="1"/>
  <c r="J66" i="34" s="1"/>
  <c r="K66" i="34" s="1"/>
  <c r="L66" i="34" s="1"/>
  <c r="M66" i="34" s="1"/>
  <c r="N66" i="34" s="1"/>
  <c r="O66" i="34" s="1"/>
  <c r="P66" i="34" s="1"/>
  <c r="Q66" i="34" s="1"/>
  <c r="R66" i="34" s="1"/>
  <c r="S66" i="34" s="1"/>
  <c r="T66" i="34" s="1"/>
  <c r="U66" i="34" s="1"/>
  <c r="V66" i="34" s="1"/>
  <c r="W66" i="34" s="1"/>
  <c r="X66" i="34" s="1"/>
  <c r="Y66" i="34" s="1"/>
  <c r="Z66" i="34" s="1"/>
  <c r="AA66" i="34" s="1"/>
  <c r="AB66" i="34" s="1"/>
  <c r="AC66" i="34" s="1"/>
  <c r="AD66" i="34" s="1"/>
  <c r="AE66" i="34" s="1"/>
  <c r="AF66" i="34" s="1"/>
  <c r="AG66" i="34" s="1"/>
  <c r="AH66" i="34" s="1"/>
  <c r="AI66" i="34" s="1"/>
  <c r="AJ66" i="34" s="1"/>
  <c r="AK66" i="34" s="1"/>
  <c r="AL66" i="34" s="1"/>
  <c r="AM66" i="34" s="1"/>
  <c r="AN66" i="34" s="1"/>
  <c r="AO66" i="34" s="1"/>
  <c r="AP66" i="34" s="1"/>
  <c r="AQ66" i="34" s="1"/>
  <c r="AR66" i="34" s="1"/>
  <c r="AS66" i="34" s="1"/>
  <c r="AT66" i="34" s="1"/>
  <c r="AU66" i="34" s="1"/>
  <c r="AV66" i="34" s="1"/>
  <c r="AW66" i="34" s="1"/>
  <c r="AX66" i="34" s="1"/>
  <c r="AY66" i="34" s="1"/>
  <c r="AZ66" i="34" s="1"/>
  <c r="BA66" i="34" s="1"/>
  <c r="BB66" i="34" s="1"/>
  <c r="BC66" i="34" s="1"/>
  <c r="BD66" i="34" s="1"/>
  <c r="BE66" i="34" s="1"/>
  <c r="BF66" i="34" s="1"/>
  <c r="BG66" i="34" s="1"/>
  <c r="BH66" i="34" s="1"/>
  <c r="BI66" i="34" s="1"/>
  <c r="BJ66" i="34" s="1"/>
  <c r="BK66" i="34" s="1"/>
  <c r="BL66" i="34" s="1"/>
  <c r="BM66" i="34" s="1"/>
  <c r="BN66" i="34" s="1"/>
  <c r="BO66" i="34" s="1"/>
  <c r="BP66" i="34" s="1"/>
  <c r="BQ66" i="34" s="1"/>
  <c r="BR66" i="34" s="1"/>
  <c r="BS66" i="34" s="1"/>
  <c r="BT66" i="34" s="1"/>
  <c r="BU66" i="34" s="1"/>
  <c r="BV66" i="34" s="1"/>
  <c r="BW66" i="34" s="1"/>
  <c r="BX66" i="34" s="1"/>
  <c r="BY66" i="34" s="1"/>
  <c r="BZ66" i="34" s="1"/>
  <c r="CA66" i="34" s="1"/>
  <c r="CB66" i="34" s="1"/>
  <c r="CC66" i="34" s="1"/>
  <c r="CD66" i="34" s="1"/>
  <c r="CE66" i="34" s="1"/>
  <c r="CF66" i="34" s="1"/>
  <c r="E245" i="37"/>
  <c r="G245" i="37" s="1"/>
  <c r="H245" i="37" s="1"/>
  <c r="H60" i="34"/>
  <c r="I60" i="34" s="1"/>
  <c r="J60" i="34" s="1"/>
  <c r="K60" i="34" s="1"/>
  <c r="L60" i="34" s="1"/>
  <c r="M60" i="34" s="1"/>
  <c r="N60" i="34" s="1"/>
  <c r="O60" i="34" s="1"/>
  <c r="P60" i="34" s="1"/>
  <c r="Q60" i="34" s="1"/>
  <c r="R60" i="34" s="1"/>
  <c r="S60" i="34" s="1"/>
  <c r="T60" i="34" s="1"/>
  <c r="U60" i="34" s="1"/>
  <c r="V60" i="34" s="1"/>
  <c r="W60" i="34" s="1"/>
  <c r="X60" i="34" s="1"/>
  <c r="Y60" i="34" s="1"/>
  <c r="Z60" i="34" s="1"/>
  <c r="AA60" i="34" s="1"/>
  <c r="AB60" i="34" s="1"/>
  <c r="AC60" i="34" s="1"/>
  <c r="AD60" i="34" s="1"/>
  <c r="AE60" i="34" s="1"/>
  <c r="AF60" i="34" s="1"/>
  <c r="AG60" i="34" s="1"/>
  <c r="AH60" i="34" s="1"/>
  <c r="AI60" i="34" s="1"/>
  <c r="AJ60" i="34" s="1"/>
  <c r="AK60" i="34" s="1"/>
  <c r="AL60" i="34" s="1"/>
  <c r="AM60" i="34" s="1"/>
  <c r="AN60" i="34" s="1"/>
  <c r="AO60" i="34" s="1"/>
  <c r="AP60" i="34" s="1"/>
  <c r="AQ60" i="34" s="1"/>
  <c r="AR60" i="34" s="1"/>
  <c r="AS60" i="34" s="1"/>
  <c r="AT60" i="34" s="1"/>
  <c r="AU60" i="34" s="1"/>
  <c r="AV60" i="34" s="1"/>
  <c r="AW60" i="34" s="1"/>
  <c r="AX60" i="34" s="1"/>
  <c r="AY60" i="34" s="1"/>
  <c r="AZ60" i="34" s="1"/>
  <c r="BA60" i="34" s="1"/>
  <c r="BB60" i="34" s="1"/>
  <c r="BC60" i="34" s="1"/>
  <c r="BD60" i="34" s="1"/>
  <c r="BE60" i="34" s="1"/>
  <c r="BF60" i="34" s="1"/>
  <c r="BG60" i="34" s="1"/>
  <c r="BH60" i="34" s="1"/>
  <c r="BI60" i="34" s="1"/>
  <c r="BJ60" i="34" s="1"/>
  <c r="BK60" i="34" s="1"/>
  <c r="BL60" i="34" s="1"/>
  <c r="BM60" i="34" s="1"/>
  <c r="BN60" i="34" s="1"/>
  <c r="BO60" i="34" s="1"/>
  <c r="BP60" i="34" s="1"/>
  <c r="BQ60" i="34" s="1"/>
  <c r="BR60" i="34" s="1"/>
  <c r="BS60" i="34" s="1"/>
  <c r="BT60" i="34" s="1"/>
  <c r="BU60" i="34" s="1"/>
  <c r="BV60" i="34" s="1"/>
  <c r="BW60" i="34" s="1"/>
  <c r="BX60" i="34" s="1"/>
  <c r="BY60" i="34" s="1"/>
  <c r="BZ60" i="34" s="1"/>
  <c r="CA60" i="34" s="1"/>
  <c r="CB60" i="34" s="1"/>
  <c r="CC60" i="34" s="1"/>
  <c r="CD60" i="34" s="1"/>
  <c r="CE60" i="34" s="1"/>
  <c r="CF60" i="34" s="1"/>
  <c r="E239" i="37"/>
  <c r="G239" i="37" s="1"/>
  <c r="H239" i="37" s="1"/>
  <c r="H71" i="34"/>
  <c r="I71" i="34" s="1"/>
  <c r="J71" i="34" s="1"/>
  <c r="K71" i="34" s="1"/>
  <c r="L71" i="34" s="1"/>
  <c r="M71" i="34" s="1"/>
  <c r="N71" i="34" s="1"/>
  <c r="O71" i="34" s="1"/>
  <c r="P71" i="34" s="1"/>
  <c r="Q71" i="34" s="1"/>
  <c r="R71" i="34" s="1"/>
  <c r="S71" i="34" s="1"/>
  <c r="T71" i="34" s="1"/>
  <c r="U71" i="34" s="1"/>
  <c r="V71" i="34" s="1"/>
  <c r="W71" i="34" s="1"/>
  <c r="X71" i="34" s="1"/>
  <c r="Y71" i="34" s="1"/>
  <c r="Z71" i="34" s="1"/>
  <c r="AA71" i="34" s="1"/>
  <c r="AB71" i="34" s="1"/>
  <c r="AC71" i="34" s="1"/>
  <c r="AD71" i="34" s="1"/>
  <c r="AE71" i="34" s="1"/>
  <c r="AF71" i="34" s="1"/>
  <c r="AG71" i="34" s="1"/>
  <c r="AH71" i="34" s="1"/>
  <c r="AI71" i="34" s="1"/>
  <c r="AJ71" i="34" s="1"/>
  <c r="AK71" i="34" s="1"/>
  <c r="AL71" i="34" s="1"/>
  <c r="AM71" i="34" s="1"/>
  <c r="AN71" i="34" s="1"/>
  <c r="AO71" i="34" s="1"/>
  <c r="AP71" i="34" s="1"/>
  <c r="AQ71" i="34" s="1"/>
  <c r="AR71" i="34" s="1"/>
  <c r="AS71" i="34" s="1"/>
  <c r="AT71" i="34" s="1"/>
  <c r="AU71" i="34" s="1"/>
  <c r="AV71" i="34" s="1"/>
  <c r="AW71" i="34" s="1"/>
  <c r="AX71" i="34" s="1"/>
  <c r="AY71" i="34" s="1"/>
  <c r="AZ71" i="34" s="1"/>
  <c r="BA71" i="34" s="1"/>
  <c r="BB71" i="34" s="1"/>
  <c r="BC71" i="34" s="1"/>
  <c r="BD71" i="34" s="1"/>
  <c r="BE71" i="34" s="1"/>
  <c r="BF71" i="34" s="1"/>
  <c r="BG71" i="34" s="1"/>
  <c r="BH71" i="34" s="1"/>
  <c r="BI71" i="34" s="1"/>
  <c r="BJ71" i="34" s="1"/>
  <c r="BK71" i="34" s="1"/>
  <c r="BL71" i="34" s="1"/>
  <c r="BM71" i="34" s="1"/>
  <c r="BN71" i="34" s="1"/>
  <c r="BO71" i="34" s="1"/>
  <c r="BP71" i="34" s="1"/>
  <c r="BQ71" i="34" s="1"/>
  <c r="BR71" i="34" s="1"/>
  <c r="BS71" i="34" s="1"/>
  <c r="BT71" i="34" s="1"/>
  <c r="BU71" i="34" s="1"/>
  <c r="BV71" i="34" s="1"/>
  <c r="BW71" i="34" s="1"/>
  <c r="BX71" i="34" s="1"/>
  <c r="BY71" i="34" s="1"/>
  <c r="BZ71" i="34" s="1"/>
  <c r="CA71" i="34" s="1"/>
  <c r="CB71" i="34" s="1"/>
  <c r="CC71" i="34" s="1"/>
  <c r="CD71" i="34" s="1"/>
  <c r="CE71" i="34" s="1"/>
  <c r="CF71" i="34" s="1"/>
  <c r="E250" i="37"/>
  <c r="G250" i="37" s="1"/>
  <c r="H250" i="37" s="1"/>
  <c r="H64" i="34"/>
  <c r="I64" i="34" s="1"/>
  <c r="J64" i="34" s="1"/>
  <c r="K64" i="34" s="1"/>
  <c r="L64" i="34" s="1"/>
  <c r="M64" i="34" s="1"/>
  <c r="N64" i="34" s="1"/>
  <c r="O64" i="34" s="1"/>
  <c r="P64" i="34" s="1"/>
  <c r="Q64" i="34" s="1"/>
  <c r="R64" i="34" s="1"/>
  <c r="S64" i="34" s="1"/>
  <c r="T64" i="34" s="1"/>
  <c r="U64" i="34" s="1"/>
  <c r="V64" i="34" s="1"/>
  <c r="W64" i="34" s="1"/>
  <c r="X64" i="34" s="1"/>
  <c r="Y64" i="34" s="1"/>
  <c r="Z64" i="34" s="1"/>
  <c r="AA64" i="34" s="1"/>
  <c r="AB64" i="34" s="1"/>
  <c r="AC64" i="34" s="1"/>
  <c r="AD64" i="34" s="1"/>
  <c r="AE64" i="34" s="1"/>
  <c r="AF64" i="34" s="1"/>
  <c r="AG64" i="34" s="1"/>
  <c r="AH64" i="34" s="1"/>
  <c r="AI64" i="34" s="1"/>
  <c r="AJ64" i="34" s="1"/>
  <c r="AK64" i="34" s="1"/>
  <c r="AL64" i="34" s="1"/>
  <c r="AM64" i="34" s="1"/>
  <c r="AN64" i="34" s="1"/>
  <c r="AO64" i="34" s="1"/>
  <c r="AP64" i="34" s="1"/>
  <c r="AQ64" i="34" s="1"/>
  <c r="AR64" i="34" s="1"/>
  <c r="AS64" i="34" s="1"/>
  <c r="AT64" i="34" s="1"/>
  <c r="AU64" i="34" s="1"/>
  <c r="AV64" i="34" s="1"/>
  <c r="AW64" i="34" s="1"/>
  <c r="AX64" i="34" s="1"/>
  <c r="AY64" i="34" s="1"/>
  <c r="AZ64" i="34" s="1"/>
  <c r="BA64" i="34" s="1"/>
  <c r="BB64" i="34" s="1"/>
  <c r="BC64" i="34" s="1"/>
  <c r="BD64" i="34" s="1"/>
  <c r="BE64" i="34" s="1"/>
  <c r="BF64" i="34" s="1"/>
  <c r="BG64" i="34" s="1"/>
  <c r="BH64" i="34" s="1"/>
  <c r="BI64" i="34" s="1"/>
  <c r="BJ64" i="34" s="1"/>
  <c r="BK64" i="34" s="1"/>
  <c r="BL64" i="34" s="1"/>
  <c r="BM64" i="34" s="1"/>
  <c r="BN64" i="34" s="1"/>
  <c r="BO64" i="34" s="1"/>
  <c r="BP64" i="34" s="1"/>
  <c r="BQ64" i="34" s="1"/>
  <c r="BR64" i="34" s="1"/>
  <c r="BS64" i="34" s="1"/>
  <c r="BT64" i="34" s="1"/>
  <c r="BU64" i="34" s="1"/>
  <c r="BV64" i="34" s="1"/>
  <c r="BW64" i="34" s="1"/>
  <c r="BX64" i="34" s="1"/>
  <c r="BY64" i="34" s="1"/>
  <c r="BZ64" i="34" s="1"/>
  <c r="CA64" i="34" s="1"/>
  <c r="CB64" i="34" s="1"/>
  <c r="CC64" i="34" s="1"/>
  <c r="CD64" i="34" s="1"/>
  <c r="CE64" i="34" s="1"/>
  <c r="CF64" i="34" s="1"/>
  <c r="E243" i="37"/>
  <c r="G243" i="37" s="1"/>
  <c r="H243" i="37" s="1"/>
  <c r="H68" i="34"/>
  <c r="I68" i="34" s="1"/>
  <c r="J68" i="34" s="1"/>
  <c r="K68" i="34" s="1"/>
  <c r="L68" i="34" s="1"/>
  <c r="M68" i="34" s="1"/>
  <c r="N68" i="34" s="1"/>
  <c r="O68" i="34" s="1"/>
  <c r="P68" i="34" s="1"/>
  <c r="Q68" i="34" s="1"/>
  <c r="R68" i="34" s="1"/>
  <c r="S68" i="34" s="1"/>
  <c r="T68" i="34" s="1"/>
  <c r="U68" i="34" s="1"/>
  <c r="V68" i="34" s="1"/>
  <c r="W68" i="34" s="1"/>
  <c r="X68" i="34" s="1"/>
  <c r="Y68" i="34" s="1"/>
  <c r="Z68" i="34" s="1"/>
  <c r="AA68" i="34" s="1"/>
  <c r="AB68" i="34" s="1"/>
  <c r="AC68" i="34" s="1"/>
  <c r="AD68" i="34" s="1"/>
  <c r="AE68" i="34" s="1"/>
  <c r="AF68" i="34" s="1"/>
  <c r="AG68" i="34" s="1"/>
  <c r="AH68" i="34" s="1"/>
  <c r="AI68" i="34" s="1"/>
  <c r="AJ68" i="34" s="1"/>
  <c r="AK68" i="34" s="1"/>
  <c r="AL68" i="34" s="1"/>
  <c r="AM68" i="34" s="1"/>
  <c r="AN68" i="34" s="1"/>
  <c r="AO68" i="34" s="1"/>
  <c r="AP68" i="34" s="1"/>
  <c r="AQ68" i="34" s="1"/>
  <c r="AR68" i="34" s="1"/>
  <c r="AS68" i="34" s="1"/>
  <c r="AT68" i="34" s="1"/>
  <c r="AU68" i="34" s="1"/>
  <c r="AV68" i="34" s="1"/>
  <c r="AW68" i="34" s="1"/>
  <c r="AX68" i="34" s="1"/>
  <c r="AY68" i="34" s="1"/>
  <c r="AZ68" i="34" s="1"/>
  <c r="BA68" i="34" s="1"/>
  <c r="BB68" i="34" s="1"/>
  <c r="BC68" i="34" s="1"/>
  <c r="BD68" i="34" s="1"/>
  <c r="BE68" i="34" s="1"/>
  <c r="BF68" i="34" s="1"/>
  <c r="BG68" i="34" s="1"/>
  <c r="BH68" i="34" s="1"/>
  <c r="BI68" i="34" s="1"/>
  <c r="BJ68" i="34" s="1"/>
  <c r="BK68" i="34" s="1"/>
  <c r="BL68" i="34" s="1"/>
  <c r="BM68" i="34" s="1"/>
  <c r="BN68" i="34" s="1"/>
  <c r="BO68" i="34" s="1"/>
  <c r="BP68" i="34" s="1"/>
  <c r="BQ68" i="34" s="1"/>
  <c r="BR68" i="34" s="1"/>
  <c r="BS68" i="34" s="1"/>
  <c r="BT68" i="34" s="1"/>
  <c r="BU68" i="34" s="1"/>
  <c r="BV68" i="34" s="1"/>
  <c r="BW68" i="34" s="1"/>
  <c r="BX68" i="34" s="1"/>
  <c r="BY68" i="34" s="1"/>
  <c r="BZ68" i="34" s="1"/>
  <c r="CA68" i="34" s="1"/>
  <c r="CB68" i="34" s="1"/>
  <c r="CC68" i="34" s="1"/>
  <c r="CD68" i="34" s="1"/>
  <c r="CE68" i="34" s="1"/>
  <c r="CF68" i="34" s="1"/>
  <c r="E247" i="37"/>
  <c r="G247" i="37" s="1"/>
  <c r="H247" i="37" s="1"/>
  <c r="H74" i="34"/>
  <c r="I74" i="34" s="1"/>
  <c r="J74" i="34" s="1"/>
  <c r="K74" i="34" s="1"/>
  <c r="L74" i="34" s="1"/>
  <c r="M74" i="34" s="1"/>
  <c r="N74" i="34" s="1"/>
  <c r="O74" i="34" s="1"/>
  <c r="P74" i="34" s="1"/>
  <c r="Q74" i="34" s="1"/>
  <c r="R74" i="34" s="1"/>
  <c r="S74" i="34" s="1"/>
  <c r="T74" i="34" s="1"/>
  <c r="U74" i="34" s="1"/>
  <c r="V74" i="34" s="1"/>
  <c r="W74" i="34" s="1"/>
  <c r="X74" i="34" s="1"/>
  <c r="Y74" i="34" s="1"/>
  <c r="Z74" i="34" s="1"/>
  <c r="AA74" i="34" s="1"/>
  <c r="AB74" i="34" s="1"/>
  <c r="AC74" i="34" s="1"/>
  <c r="AD74" i="34" s="1"/>
  <c r="AE74" i="34" s="1"/>
  <c r="AF74" i="34" s="1"/>
  <c r="AG74" i="34" s="1"/>
  <c r="AH74" i="34" s="1"/>
  <c r="AI74" i="34" s="1"/>
  <c r="AJ74" i="34" s="1"/>
  <c r="AK74" i="34" s="1"/>
  <c r="AL74" i="34" s="1"/>
  <c r="AM74" i="34" s="1"/>
  <c r="AN74" i="34" s="1"/>
  <c r="AO74" i="34" s="1"/>
  <c r="AP74" i="34" s="1"/>
  <c r="AQ74" i="34" s="1"/>
  <c r="AR74" i="34" s="1"/>
  <c r="AS74" i="34" s="1"/>
  <c r="AT74" i="34" s="1"/>
  <c r="AU74" i="34" s="1"/>
  <c r="AV74" i="34" s="1"/>
  <c r="AW74" i="34" s="1"/>
  <c r="AX74" i="34" s="1"/>
  <c r="AY74" i="34" s="1"/>
  <c r="AZ74" i="34" s="1"/>
  <c r="BA74" i="34" s="1"/>
  <c r="BB74" i="34" s="1"/>
  <c r="BC74" i="34" s="1"/>
  <c r="BD74" i="34" s="1"/>
  <c r="BE74" i="34" s="1"/>
  <c r="BF74" i="34" s="1"/>
  <c r="BG74" i="34" s="1"/>
  <c r="BH74" i="34" s="1"/>
  <c r="BI74" i="34" s="1"/>
  <c r="BJ74" i="34" s="1"/>
  <c r="BK74" i="34" s="1"/>
  <c r="BL74" i="34" s="1"/>
  <c r="BM74" i="34" s="1"/>
  <c r="BN74" i="34" s="1"/>
  <c r="BO74" i="34" s="1"/>
  <c r="BP74" i="34" s="1"/>
  <c r="BQ74" i="34" s="1"/>
  <c r="BR74" i="34" s="1"/>
  <c r="BS74" i="34" s="1"/>
  <c r="BT74" i="34" s="1"/>
  <c r="BU74" i="34" s="1"/>
  <c r="BV74" i="34" s="1"/>
  <c r="BW74" i="34" s="1"/>
  <c r="BX74" i="34" s="1"/>
  <c r="BY74" i="34" s="1"/>
  <c r="BZ74" i="34" s="1"/>
  <c r="CA74" i="34" s="1"/>
  <c r="CB74" i="34" s="1"/>
  <c r="CC74" i="34" s="1"/>
  <c r="CD74" i="34" s="1"/>
  <c r="CE74" i="34" s="1"/>
  <c r="CF74" i="34" s="1"/>
  <c r="E253" i="37"/>
  <c r="G253" i="37" s="1"/>
  <c r="H253" i="37" s="1"/>
  <c r="G61" i="34"/>
  <c r="H61" i="34" s="1"/>
  <c r="I61" i="34" s="1"/>
  <c r="J61" i="34" s="1"/>
  <c r="K61" i="34" s="1"/>
  <c r="L61" i="34" s="1"/>
  <c r="M61" i="34" s="1"/>
  <c r="N61" i="34" s="1"/>
  <c r="O61" i="34" s="1"/>
  <c r="P61" i="34" s="1"/>
  <c r="Q61" i="34" s="1"/>
  <c r="R61" i="34" s="1"/>
  <c r="S61" i="34" s="1"/>
  <c r="T61" i="34" s="1"/>
  <c r="U61" i="34" s="1"/>
  <c r="V61" i="34" s="1"/>
  <c r="W61" i="34" s="1"/>
  <c r="X61" i="34" s="1"/>
  <c r="Y61" i="34" s="1"/>
  <c r="Z61" i="34" s="1"/>
  <c r="AA61" i="34" s="1"/>
  <c r="AB61" i="34" s="1"/>
  <c r="AC61" i="34" s="1"/>
  <c r="AD61" i="34" s="1"/>
  <c r="AE61" i="34" s="1"/>
  <c r="AF61" i="34" s="1"/>
  <c r="AG61" i="34" s="1"/>
  <c r="AH61" i="34" s="1"/>
  <c r="AI61" i="34" s="1"/>
  <c r="AJ61" i="34" s="1"/>
  <c r="AK61" i="34" s="1"/>
  <c r="AL61" i="34" s="1"/>
  <c r="AM61" i="34" s="1"/>
  <c r="AN61" i="34" s="1"/>
  <c r="AO61" i="34" s="1"/>
  <c r="AP61" i="34" s="1"/>
  <c r="AQ61" i="34" s="1"/>
  <c r="AR61" i="34" s="1"/>
  <c r="AS61" i="34" s="1"/>
  <c r="AT61" i="34" s="1"/>
  <c r="AU61" i="34" s="1"/>
  <c r="AV61" i="34" s="1"/>
  <c r="AW61" i="34" s="1"/>
  <c r="AX61" i="34" s="1"/>
  <c r="AY61" i="34" s="1"/>
  <c r="AZ61" i="34" s="1"/>
  <c r="BA61" i="34" s="1"/>
  <c r="BB61" i="34" s="1"/>
  <c r="BC61" i="34" s="1"/>
  <c r="BD61" i="34" s="1"/>
  <c r="BE61" i="34" s="1"/>
  <c r="BF61" i="34" s="1"/>
  <c r="BG61" i="34" s="1"/>
  <c r="BH61" i="34" s="1"/>
  <c r="BI61" i="34" s="1"/>
  <c r="BJ61" i="34" s="1"/>
  <c r="BK61" i="34" s="1"/>
  <c r="BL61" i="34" s="1"/>
  <c r="BM61" i="34" s="1"/>
  <c r="BN61" i="34" s="1"/>
  <c r="BO61" i="34" s="1"/>
  <c r="BP61" i="34" s="1"/>
  <c r="BQ61" i="34" s="1"/>
  <c r="BR61" i="34" s="1"/>
  <c r="BS61" i="34" s="1"/>
  <c r="BT61" i="34" s="1"/>
  <c r="BU61" i="34" s="1"/>
  <c r="BV61" i="34" s="1"/>
  <c r="BW61" i="34" s="1"/>
  <c r="BX61" i="34" s="1"/>
  <c r="BY61" i="34" s="1"/>
  <c r="BZ61" i="34" s="1"/>
  <c r="CA61" i="34" s="1"/>
  <c r="CB61" i="34" s="1"/>
  <c r="CC61" i="34" s="1"/>
  <c r="CD61" i="34" s="1"/>
  <c r="CE61" i="34" s="1"/>
  <c r="CF61" i="34" s="1"/>
  <c r="E240" i="37"/>
  <c r="G240" i="37" s="1"/>
  <c r="H240" i="37" s="1"/>
  <c r="H75" i="34"/>
  <c r="I75" i="34" s="1"/>
  <c r="J75" i="34" s="1"/>
  <c r="K75" i="34" s="1"/>
  <c r="L75" i="34" s="1"/>
  <c r="M75" i="34" s="1"/>
  <c r="N75" i="34" s="1"/>
  <c r="O75" i="34" s="1"/>
  <c r="P75" i="34" s="1"/>
  <c r="Q75" i="34" s="1"/>
  <c r="R75" i="34" s="1"/>
  <c r="S75" i="34" s="1"/>
  <c r="T75" i="34" s="1"/>
  <c r="U75" i="34" s="1"/>
  <c r="V75" i="34" s="1"/>
  <c r="W75" i="34" s="1"/>
  <c r="X75" i="34" s="1"/>
  <c r="Y75" i="34" s="1"/>
  <c r="Z75" i="34" s="1"/>
  <c r="AA75" i="34" s="1"/>
  <c r="AB75" i="34" s="1"/>
  <c r="AC75" i="34" s="1"/>
  <c r="AD75" i="34" s="1"/>
  <c r="AE75" i="34" s="1"/>
  <c r="AF75" i="34" s="1"/>
  <c r="AG75" i="34" s="1"/>
  <c r="AH75" i="34" s="1"/>
  <c r="AI75" i="34" s="1"/>
  <c r="AJ75" i="34" s="1"/>
  <c r="AK75" i="34" s="1"/>
  <c r="AL75" i="34" s="1"/>
  <c r="AM75" i="34" s="1"/>
  <c r="AN75" i="34" s="1"/>
  <c r="AO75" i="34" s="1"/>
  <c r="AP75" i="34" s="1"/>
  <c r="AQ75" i="34" s="1"/>
  <c r="AR75" i="34" s="1"/>
  <c r="AS75" i="34" s="1"/>
  <c r="AT75" i="34" s="1"/>
  <c r="AU75" i="34" s="1"/>
  <c r="AV75" i="34" s="1"/>
  <c r="AW75" i="34" s="1"/>
  <c r="AX75" i="34" s="1"/>
  <c r="AY75" i="34" s="1"/>
  <c r="AZ75" i="34" s="1"/>
  <c r="BA75" i="34" s="1"/>
  <c r="BB75" i="34" s="1"/>
  <c r="BC75" i="34" s="1"/>
  <c r="BD75" i="34" s="1"/>
  <c r="BE75" i="34" s="1"/>
  <c r="BF75" i="34" s="1"/>
  <c r="BG75" i="34" s="1"/>
  <c r="BH75" i="34" s="1"/>
  <c r="BI75" i="34" s="1"/>
  <c r="BJ75" i="34" s="1"/>
  <c r="BK75" i="34" s="1"/>
  <c r="BL75" i="34" s="1"/>
  <c r="BM75" i="34" s="1"/>
  <c r="BN75" i="34" s="1"/>
  <c r="BO75" i="34" s="1"/>
  <c r="BP75" i="34" s="1"/>
  <c r="BQ75" i="34" s="1"/>
  <c r="BR75" i="34" s="1"/>
  <c r="BS75" i="34" s="1"/>
  <c r="BT75" i="34" s="1"/>
  <c r="BU75" i="34" s="1"/>
  <c r="BV75" i="34" s="1"/>
  <c r="BW75" i="34" s="1"/>
  <c r="BX75" i="34" s="1"/>
  <c r="BY75" i="34" s="1"/>
  <c r="BZ75" i="34" s="1"/>
  <c r="CA75" i="34" s="1"/>
  <c r="CB75" i="34" s="1"/>
  <c r="CC75" i="34" s="1"/>
  <c r="CD75" i="34" s="1"/>
  <c r="CE75" i="34" s="1"/>
  <c r="CF75" i="34" s="1"/>
  <c r="E254" i="37"/>
  <c r="G254" i="37" s="1"/>
  <c r="H254" i="37" s="1"/>
  <c r="H63" i="34"/>
  <c r="I63" i="34" s="1"/>
  <c r="J63" i="34" s="1"/>
  <c r="K63" i="34" s="1"/>
  <c r="L63" i="34" s="1"/>
  <c r="M63" i="34" s="1"/>
  <c r="N63" i="34" s="1"/>
  <c r="O63" i="34" s="1"/>
  <c r="P63" i="34" s="1"/>
  <c r="Q63" i="34" s="1"/>
  <c r="R63" i="34" s="1"/>
  <c r="S63" i="34" s="1"/>
  <c r="T63" i="34" s="1"/>
  <c r="U63" i="34" s="1"/>
  <c r="V63" i="34" s="1"/>
  <c r="W63" i="34" s="1"/>
  <c r="X63" i="34" s="1"/>
  <c r="Y63" i="34" s="1"/>
  <c r="Z63" i="34" s="1"/>
  <c r="AA63" i="34" s="1"/>
  <c r="AB63" i="34" s="1"/>
  <c r="AC63" i="34" s="1"/>
  <c r="AD63" i="34" s="1"/>
  <c r="AE63" i="34" s="1"/>
  <c r="AF63" i="34" s="1"/>
  <c r="AG63" i="34" s="1"/>
  <c r="AH63" i="34" s="1"/>
  <c r="AI63" i="34" s="1"/>
  <c r="AJ63" i="34" s="1"/>
  <c r="AK63" i="34" s="1"/>
  <c r="AL63" i="34" s="1"/>
  <c r="AM63" i="34" s="1"/>
  <c r="AN63" i="34" s="1"/>
  <c r="AO63" i="34" s="1"/>
  <c r="AP63" i="34" s="1"/>
  <c r="AQ63" i="34" s="1"/>
  <c r="AR63" i="34" s="1"/>
  <c r="AS63" i="34" s="1"/>
  <c r="AT63" i="34" s="1"/>
  <c r="AU63" i="34" s="1"/>
  <c r="AV63" i="34" s="1"/>
  <c r="AW63" i="34" s="1"/>
  <c r="AX63" i="34" s="1"/>
  <c r="AY63" i="34" s="1"/>
  <c r="AZ63" i="34" s="1"/>
  <c r="BA63" i="34" s="1"/>
  <c r="BB63" i="34" s="1"/>
  <c r="BC63" i="34" s="1"/>
  <c r="BD63" i="34" s="1"/>
  <c r="BE63" i="34" s="1"/>
  <c r="BF63" i="34" s="1"/>
  <c r="BG63" i="34" s="1"/>
  <c r="BH63" i="34" s="1"/>
  <c r="BI63" i="34" s="1"/>
  <c r="BJ63" i="34" s="1"/>
  <c r="BK63" i="34" s="1"/>
  <c r="BL63" i="34" s="1"/>
  <c r="BM63" i="34" s="1"/>
  <c r="BN63" i="34" s="1"/>
  <c r="BO63" i="34" s="1"/>
  <c r="BP63" i="34" s="1"/>
  <c r="BQ63" i="34" s="1"/>
  <c r="BR63" i="34" s="1"/>
  <c r="BS63" i="34" s="1"/>
  <c r="BT63" i="34" s="1"/>
  <c r="BU63" i="34" s="1"/>
  <c r="BV63" i="34" s="1"/>
  <c r="BW63" i="34" s="1"/>
  <c r="BX63" i="34" s="1"/>
  <c r="BY63" i="34" s="1"/>
  <c r="BZ63" i="34" s="1"/>
  <c r="CA63" i="34" s="1"/>
  <c r="CB63" i="34" s="1"/>
  <c r="CC63" i="34" s="1"/>
  <c r="CD63" i="34" s="1"/>
  <c r="CE63" i="34" s="1"/>
  <c r="CF63" i="34" s="1"/>
  <c r="E242" i="37"/>
  <c r="G242" i="37" s="1"/>
  <c r="H242" i="37" s="1"/>
  <c r="G62" i="34"/>
  <c r="H62" i="34" s="1"/>
  <c r="I62" i="34" s="1"/>
  <c r="J62" i="34" s="1"/>
  <c r="K62" i="34" s="1"/>
  <c r="L62" i="34" s="1"/>
  <c r="M62" i="34" s="1"/>
  <c r="N62" i="34" s="1"/>
  <c r="O62" i="34" s="1"/>
  <c r="P62" i="34" s="1"/>
  <c r="Q62" i="34" s="1"/>
  <c r="R62" i="34" s="1"/>
  <c r="S62" i="34" s="1"/>
  <c r="T62" i="34" s="1"/>
  <c r="U62" i="34" s="1"/>
  <c r="V62" i="34" s="1"/>
  <c r="W62" i="34" s="1"/>
  <c r="X62" i="34" s="1"/>
  <c r="Y62" i="34" s="1"/>
  <c r="Z62" i="34" s="1"/>
  <c r="AA62" i="34" s="1"/>
  <c r="AB62" i="34" s="1"/>
  <c r="AC62" i="34" s="1"/>
  <c r="AD62" i="34" s="1"/>
  <c r="AE62" i="34" s="1"/>
  <c r="AF62" i="34" s="1"/>
  <c r="AG62" i="34" s="1"/>
  <c r="AH62" i="34" s="1"/>
  <c r="AI62" i="34" s="1"/>
  <c r="AJ62" i="34" s="1"/>
  <c r="AK62" i="34" s="1"/>
  <c r="AL62" i="34" s="1"/>
  <c r="AM62" i="34" s="1"/>
  <c r="AN62" i="34" s="1"/>
  <c r="AO62" i="34" s="1"/>
  <c r="AP62" i="34" s="1"/>
  <c r="AQ62" i="34" s="1"/>
  <c r="AR62" i="34" s="1"/>
  <c r="AS62" i="34" s="1"/>
  <c r="AT62" i="34" s="1"/>
  <c r="AU62" i="34" s="1"/>
  <c r="AV62" i="34" s="1"/>
  <c r="AW62" i="34" s="1"/>
  <c r="AX62" i="34" s="1"/>
  <c r="AY62" i="34" s="1"/>
  <c r="AZ62" i="34" s="1"/>
  <c r="BA62" i="34" s="1"/>
  <c r="BB62" i="34" s="1"/>
  <c r="BC62" i="34" s="1"/>
  <c r="BD62" i="34" s="1"/>
  <c r="BE62" i="34" s="1"/>
  <c r="BF62" i="34" s="1"/>
  <c r="BG62" i="34" s="1"/>
  <c r="BH62" i="34" s="1"/>
  <c r="BI62" i="34" s="1"/>
  <c r="BJ62" i="34" s="1"/>
  <c r="BK62" i="34" s="1"/>
  <c r="BL62" i="34" s="1"/>
  <c r="BM62" i="34" s="1"/>
  <c r="BN62" i="34" s="1"/>
  <c r="BO62" i="34" s="1"/>
  <c r="BP62" i="34" s="1"/>
  <c r="BQ62" i="34" s="1"/>
  <c r="BR62" i="34" s="1"/>
  <c r="BS62" i="34" s="1"/>
  <c r="BT62" i="34" s="1"/>
  <c r="BU62" i="34" s="1"/>
  <c r="BV62" i="34" s="1"/>
  <c r="BW62" i="34" s="1"/>
  <c r="BX62" i="34" s="1"/>
  <c r="BY62" i="34" s="1"/>
  <c r="BZ62" i="34" s="1"/>
  <c r="CA62" i="34" s="1"/>
  <c r="CB62" i="34" s="1"/>
  <c r="CC62" i="34" s="1"/>
  <c r="CD62" i="34" s="1"/>
  <c r="CE62" i="34" s="1"/>
  <c r="CF62" i="34" s="1"/>
  <c r="E241" i="37"/>
  <c r="G241" i="37" s="1"/>
  <c r="H241" i="37" s="1"/>
  <c r="H67" i="34"/>
  <c r="I67" i="34" s="1"/>
  <c r="J67" i="34" s="1"/>
  <c r="K67" i="34" s="1"/>
  <c r="L67" i="34" s="1"/>
  <c r="M67" i="34" s="1"/>
  <c r="N67" i="34" s="1"/>
  <c r="O67" i="34" s="1"/>
  <c r="P67" i="34" s="1"/>
  <c r="Q67" i="34" s="1"/>
  <c r="R67" i="34" s="1"/>
  <c r="S67" i="34" s="1"/>
  <c r="T67" i="34" s="1"/>
  <c r="U67" i="34" s="1"/>
  <c r="V67" i="34" s="1"/>
  <c r="W67" i="34" s="1"/>
  <c r="X67" i="34" s="1"/>
  <c r="Y67" i="34" s="1"/>
  <c r="Z67" i="34" s="1"/>
  <c r="AA67" i="34" s="1"/>
  <c r="AB67" i="34" s="1"/>
  <c r="AC67" i="34" s="1"/>
  <c r="AD67" i="34" s="1"/>
  <c r="AE67" i="34" s="1"/>
  <c r="AF67" i="34" s="1"/>
  <c r="AG67" i="34" s="1"/>
  <c r="AH67" i="34" s="1"/>
  <c r="AI67" i="34" s="1"/>
  <c r="AJ67" i="34" s="1"/>
  <c r="AK67" i="34" s="1"/>
  <c r="AL67" i="34" s="1"/>
  <c r="AM67" i="34" s="1"/>
  <c r="AN67" i="34" s="1"/>
  <c r="AO67" i="34" s="1"/>
  <c r="AP67" i="34" s="1"/>
  <c r="AQ67" i="34" s="1"/>
  <c r="AR67" i="34" s="1"/>
  <c r="AS67" i="34" s="1"/>
  <c r="AT67" i="34" s="1"/>
  <c r="AU67" i="34" s="1"/>
  <c r="AV67" i="34" s="1"/>
  <c r="AW67" i="34" s="1"/>
  <c r="AX67" i="34" s="1"/>
  <c r="AY67" i="34" s="1"/>
  <c r="AZ67" i="34" s="1"/>
  <c r="BA67" i="34" s="1"/>
  <c r="BB67" i="34" s="1"/>
  <c r="BC67" i="34" s="1"/>
  <c r="BD67" i="34" s="1"/>
  <c r="BE67" i="34" s="1"/>
  <c r="BF67" i="34" s="1"/>
  <c r="BG67" i="34" s="1"/>
  <c r="BH67" i="34" s="1"/>
  <c r="BI67" i="34" s="1"/>
  <c r="BJ67" i="34" s="1"/>
  <c r="BK67" i="34" s="1"/>
  <c r="BL67" i="34" s="1"/>
  <c r="BM67" i="34" s="1"/>
  <c r="BN67" i="34" s="1"/>
  <c r="BO67" i="34" s="1"/>
  <c r="BP67" i="34" s="1"/>
  <c r="BQ67" i="34" s="1"/>
  <c r="BR67" i="34" s="1"/>
  <c r="BS67" i="34" s="1"/>
  <c r="BT67" i="34" s="1"/>
  <c r="BU67" i="34" s="1"/>
  <c r="BV67" i="34" s="1"/>
  <c r="BW67" i="34" s="1"/>
  <c r="BX67" i="34" s="1"/>
  <c r="BY67" i="34" s="1"/>
  <c r="BZ67" i="34" s="1"/>
  <c r="CA67" i="34" s="1"/>
  <c r="CB67" i="34" s="1"/>
  <c r="CC67" i="34" s="1"/>
  <c r="CD67" i="34" s="1"/>
  <c r="CE67" i="34" s="1"/>
  <c r="CF67" i="34" s="1"/>
  <c r="E246" i="37"/>
  <c r="G246" i="37" s="1"/>
  <c r="H246" i="37" s="1"/>
  <c r="H77" i="34"/>
  <c r="I77" i="34" s="1"/>
  <c r="J77" i="34" s="1"/>
  <c r="K77" i="34" s="1"/>
  <c r="L77" i="34" s="1"/>
  <c r="M77" i="34" s="1"/>
  <c r="N77" i="34" s="1"/>
  <c r="O77" i="34" s="1"/>
  <c r="P77" i="34" s="1"/>
  <c r="Q77" i="34" s="1"/>
  <c r="R77" i="34" s="1"/>
  <c r="S77" i="34" s="1"/>
  <c r="T77" i="34" s="1"/>
  <c r="U77" i="34" s="1"/>
  <c r="V77" i="34" s="1"/>
  <c r="W77" i="34" s="1"/>
  <c r="X77" i="34" s="1"/>
  <c r="Y77" i="34" s="1"/>
  <c r="Z77" i="34" s="1"/>
  <c r="AA77" i="34" s="1"/>
  <c r="AB77" i="34" s="1"/>
  <c r="AC77" i="34" s="1"/>
  <c r="AD77" i="34" s="1"/>
  <c r="AE77" i="34" s="1"/>
  <c r="AF77" i="34" s="1"/>
  <c r="AG77" i="34" s="1"/>
  <c r="AH77" i="34" s="1"/>
  <c r="AI77" i="34" s="1"/>
  <c r="AJ77" i="34" s="1"/>
  <c r="AK77" i="34" s="1"/>
  <c r="AL77" i="34" s="1"/>
  <c r="AM77" i="34" s="1"/>
  <c r="AN77" i="34" s="1"/>
  <c r="AO77" i="34" s="1"/>
  <c r="AP77" i="34" s="1"/>
  <c r="AQ77" i="34" s="1"/>
  <c r="AR77" i="34" s="1"/>
  <c r="AS77" i="34" s="1"/>
  <c r="AT77" i="34" s="1"/>
  <c r="AU77" i="34" s="1"/>
  <c r="AV77" i="34" s="1"/>
  <c r="AW77" i="34" s="1"/>
  <c r="AX77" i="34" s="1"/>
  <c r="AY77" i="34" s="1"/>
  <c r="AZ77" i="34" s="1"/>
  <c r="BA77" i="34" s="1"/>
  <c r="BB77" i="34" s="1"/>
  <c r="BC77" i="34" s="1"/>
  <c r="BD77" i="34" s="1"/>
  <c r="BE77" i="34" s="1"/>
  <c r="BF77" i="34" s="1"/>
  <c r="BG77" i="34" s="1"/>
  <c r="BH77" i="34" s="1"/>
  <c r="BI77" i="34" s="1"/>
  <c r="BJ77" i="34" s="1"/>
  <c r="BK77" i="34" s="1"/>
  <c r="BL77" i="34" s="1"/>
  <c r="BM77" i="34" s="1"/>
  <c r="BN77" i="34" s="1"/>
  <c r="BO77" i="34" s="1"/>
  <c r="BP77" i="34" s="1"/>
  <c r="BQ77" i="34" s="1"/>
  <c r="BR77" i="34" s="1"/>
  <c r="BS77" i="34" s="1"/>
  <c r="BT77" i="34" s="1"/>
  <c r="BU77" i="34" s="1"/>
  <c r="BV77" i="34" s="1"/>
  <c r="BW77" i="34" s="1"/>
  <c r="BX77" i="34" s="1"/>
  <c r="BY77" i="34" s="1"/>
  <c r="BZ77" i="34" s="1"/>
  <c r="CA77" i="34" s="1"/>
  <c r="CB77" i="34" s="1"/>
  <c r="CC77" i="34" s="1"/>
  <c r="CD77" i="34" s="1"/>
  <c r="CE77" i="34" s="1"/>
  <c r="CF77" i="34" s="1"/>
  <c r="E256" i="37"/>
  <c r="G256" i="37" s="1"/>
  <c r="H256" i="37" s="1"/>
  <c r="T78" i="34"/>
  <c r="BT78" i="34"/>
  <c r="X78" i="34"/>
  <c r="BR78" i="34"/>
  <c r="B119" i="34"/>
  <c r="E97" i="34" s="1"/>
  <c r="G97" i="34" s="1"/>
  <c r="AF78" i="34"/>
  <c r="BK78" i="34"/>
  <c r="AK78" i="34"/>
  <c r="Q78" i="34"/>
  <c r="U78" i="34"/>
  <c r="CE78" i="34"/>
  <c r="BY78" i="34"/>
  <c r="BD78" i="34"/>
  <c r="BB78" i="34"/>
  <c r="G59" i="34"/>
  <c r="G78" i="34"/>
  <c r="I78" i="34"/>
  <c r="B106" i="34"/>
  <c r="E84" i="34" s="1"/>
  <c r="G84" i="34" s="1"/>
  <c r="BX78" i="34"/>
  <c r="AO78" i="34"/>
  <c r="Z78" i="34"/>
  <c r="N78" i="34"/>
  <c r="B117" i="34"/>
  <c r="E95" i="34" s="1"/>
  <c r="G95" i="34" s="1"/>
  <c r="B124" i="34"/>
  <c r="E102" i="34" s="1"/>
  <c r="G102" i="34" s="1"/>
  <c r="BC78" i="34"/>
  <c r="CA78" i="34"/>
  <c r="AE78" i="34"/>
  <c r="BV78" i="34"/>
  <c r="B112" i="34"/>
  <c r="E90" i="34" s="1"/>
  <c r="G90" i="34" s="1"/>
  <c r="BP78" i="34"/>
  <c r="B114" i="34"/>
  <c r="E92" i="34" s="1"/>
  <c r="G92" i="34" s="1"/>
  <c r="B123" i="34"/>
  <c r="E101" i="34" s="1"/>
  <c r="G101" i="34" s="1"/>
  <c r="W78" i="34"/>
  <c r="AN78" i="34"/>
  <c r="J78" i="34"/>
  <c r="B118" i="34"/>
  <c r="E96" i="34" s="1"/>
  <c r="G96" i="34" s="1"/>
  <c r="BM78" i="34"/>
  <c r="BF78" i="34"/>
  <c r="M78" i="34"/>
  <c r="BU78" i="34"/>
  <c r="B121" i="34"/>
  <c r="E99" i="34" s="1"/>
  <c r="G99" i="34" s="1"/>
  <c r="BQ78" i="34"/>
  <c r="P78" i="34"/>
  <c r="BL78" i="34"/>
  <c r="B107" i="34"/>
  <c r="E85" i="34" s="1"/>
  <c r="G85" i="34" s="1"/>
  <c r="BE78" i="34"/>
  <c r="AG78" i="34"/>
  <c r="BO78" i="34"/>
  <c r="B108" i="34"/>
  <c r="E86" i="34" s="1"/>
  <c r="G86" i="34" s="1"/>
  <c r="AH78" i="34"/>
  <c r="AD78" i="34"/>
  <c r="BW78" i="34"/>
  <c r="CB78" i="34"/>
  <c r="BS78" i="34"/>
  <c r="AQ78" i="34"/>
  <c r="BG78" i="34"/>
  <c r="AY78" i="34"/>
  <c r="AA78" i="34"/>
  <c r="R78" i="34"/>
  <c r="AP78" i="34"/>
  <c r="BZ78" i="34"/>
  <c r="AB78" i="34"/>
  <c r="Y78" i="34"/>
  <c r="AC78" i="34"/>
  <c r="AZ78" i="34"/>
  <c r="AW78" i="34"/>
  <c r="BI78" i="34"/>
  <c r="AT78" i="34"/>
  <c r="L78" i="34"/>
  <c r="B110" i="34"/>
  <c r="E88" i="34" s="1"/>
  <c r="G88" i="34" s="1"/>
  <c r="BJ78" i="34"/>
  <c r="AL78" i="34"/>
  <c r="B113" i="34"/>
  <c r="E91" i="34" s="1"/>
  <c r="G91" i="34" s="1"/>
  <c r="B125" i="34"/>
  <c r="E103" i="34" s="1"/>
  <c r="G103" i="34" s="1"/>
  <c r="AU78" i="34"/>
  <c r="H78" i="34"/>
  <c r="H58" i="34"/>
  <c r="B122" i="34"/>
  <c r="E100" i="34" s="1"/>
  <c r="G100" i="34" s="1"/>
  <c r="B115" i="34"/>
  <c r="E93" i="34" s="1"/>
  <c r="G93" i="34" s="1"/>
  <c r="K78" i="34"/>
  <c r="S78" i="34"/>
  <c r="AI78" i="34"/>
  <c r="B120" i="34"/>
  <c r="E98" i="34" s="1"/>
  <c r="G98" i="34" s="1"/>
  <c r="CF78" i="34"/>
  <c r="BH78" i="34"/>
  <c r="BN78" i="34"/>
  <c r="AS78" i="34"/>
  <c r="AR78" i="34"/>
  <c r="B116" i="34"/>
  <c r="E94" i="34" s="1"/>
  <c r="G94" i="34" s="1"/>
  <c r="AX78" i="34"/>
  <c r="O78" i="34"/>
  <c r="AJ78" i="34"/>
  <c r="AM78" i="34"/>
  <c r="BA78" i="34"/>
  <c r="CC78" i="34"/>
  <c r="V78" i="34"/>
  <c r="AV78" i="34"/>
  <c r="CD78" i="34"/>
  <c r="B111" i="34"/>
  <c r="E89" i="34" s="1"/>
  <c r="G89" i="34" s="1"/>
  <c r="B109" i="34"/>
  <c r="E87" i="34" s="1"/>
  <c r="G87" i="34" s="1"/>
  <c r="J137" i="37" l="1"/>
  <c r="J138" i="37" s="1"/>
  <c r="I15" i="40" s="1"/>
  <c r="BD47" i="35"/>
  <c r="BD48" i="35" s="1"/>
  <c r="I84" i="34"/>
  <c r="AH59" i="35" s="1"/>
  <c r="H59" i="34"/>
  <c r="I59" i="34" s="1"/>
  <c r="J59" i="34" s="1"/>
  <c r="K59" i="34" s="1"/>
  <c r="L59" i="34" s="1"/>
  <c r="M59" i="34" s="1"/>
  <c r="N59" i="34" s="1"/>
  <c r="O59" i="34" s="1"/>
  <c r="P59" i="34" s="1"/>
  <c r="Q59" i="34" s="1"/>
  <c r="R59" i="34" s="1"/>
  <c r="S59" i="34" s="1"/>
  <c r="T59" i="34" s="1"/>
  <c r="U59" i="34" s="1"/>
  <c r="V59" i="34" s="1"/>
  <c r="W59" i="34" s="1"/>
  <c r="X59" i="34" s="1"/>
  <c r="Y59" i="34" s="1"/>
  <c r="Z59" i="34" s="1"/>
  <c r="AA59" i="34" s="1"/>
  <c r="AB59" i="34" s="1"/>
  <c r="AC59" i="34" s="1"/>
  <c r="AD59" i="34" s="1"/>
  <c r="AE59" i="34" s="1"/>
  <c r="AF59" i="34" s="1"/>
  <c r="AG59" i="34" s="1"/>
  <c r="AH59" i="34" s="1"/>
  <c r="AI59" i="34" s="1"/>
  <c r="AJ59" i="34" s="1"/>
  <c r="AK59" i="34" s="1"/>
  <c r="AL59" i="34" s="1"/>
  <c r="AM59" i="34" s="1"/>
  <c r="AN59" i="34" s="1"/>
  <c r="AO59" i="34" s="1"/>
  <c r="AP59" i="34" s="1"/>
  <c r="AQ59" i="34" s="1"/>
  <c r="AR59" i="34" s="1"/>
  <c r="AS59" i="34" s="1"/>
  <c r="AT59" i="34" s="1"/>
  <c r="AU59" i="34" s="1"/>
  <c r="AV59" i="34" s="1"/>
  <c r="AW59" i="34" s="1"/>
  <c r="AX59" i="34" s="1"/>
  <c r="AY59" i="34" s="1"/>
  <c r="AZ59" i="34" s="1"/>
  <c r="BA59" i="34" s="1"/>
  <c r="BB59" i="34" s="1"/>
  <c r="BC59" i="34" s="1"/>
  <c r="BD59" i="34" s="1"/>
  <c r="BE59" i="34" s="1"/>
  <c r="BF59" i="34" s="1"/>
  <c r="BG59" i="34" s="1"/>
  <c r="BH59" i="34" s="1"/>
  <c r="BI59" i="34" s="1"/>
  <c r="BJ59" i="34" s="1"/>
  <c r="BK59" i="34" s="1"/>
  <c r="BL59" i="34" s="1"/>
  <c r="BM59" i="34" s="1"/>
  <c r="BN59" i="34" s="1"/>
  <c r="BO59" i="34" s="1"/>
  <c r="BP59" i="34" s="1"/>
  <c r="BQ59" i="34" s="1"/>
  <c r="BR59" i="34" s="1"/>
  <c r="BS59" i="34" s="1"/>
  <c r="BT59" i="34" s="1"/>
  <c r="BU59" i="34" s="1"/>
  <c r="BV59" i="34" s="1"/>
  <c r="BW59" i="34" s="1"/>
  <c r="BX59" i="34" s="1"/>
  <c r="BY59" i="34" s="1"/>
  <c r="BZ59" i="34" s="1"/>
  <c r="CA59" i="34" s="1"/>
  <c r="CB59" i="34" s="1"/>
  <c r="CC59" i="34" s="1"/>
  <c r="CD59" i="34" s="1"/>
  <c r="CE59" i="34" s="1"/>
  <c r="CF59" i="34" s="1"/>
  <c r="G79" i="34"/>
  <c r="I58" i="34"/>
  <c r="I14" i="40" l="1"/>
  <c r="L14" i="40" s="1"/>
  <c r="J139" i="37"/>
  <c r="O15" i="40"/>
  <c r="M15" i="40"/>
  <c r="N15" i="40"/>
  <c r="H15" i="40"/>
  <c r="L15" i="40"/>
  <c r="H79" i="34"/>
  <c r="J58" i="34"/>
  <c r="I79" i="34"/>
  <c r="I85" i="34"/>
  <c r="BJ59" i="35"/>
  <c r="AG59" i="35"/>
  <c r="AK59" i="35"/>
  <c r="AM59" i="35"/>
  <c r="AR59" i="35"/>
  <c r="AN59" i="35"/>
  <c r="AV59" i="35"/>
  <c r="P15" i="40" l="1"/>
  <c r="N14" i="40"/>
  <c r="O14" i="40"/>
  <c r="H14" i="40"/>
  <c r="M14" i="40"/>
  <c r="I16" i="40"/>
  <c r="J140" i="37"/>
  <c r="I17" i="40" s="1"/>
  <c r="AT59" i="35"/>
  <c r="AP59" i="35"/>
  <c r="I86" i="34"/>
  <c r="AH61" i="35" s="1"/>
  <c r="AH60" i="35"/>
  <c r="K58" i="34"/>
  <c r="J79" i="34"/>
  <c r="P14" i="40" l="1"/>
  <c r="J141" i="37"/>
  <c r="I18" i="40" s="1"/>
  <c r="M18" i="40" s="1"/>
  <c r="N17" i="40"/>
  <c r="M17" i="40"/>
  <c r="O17" i="40"/>
  <c r="L17" i="40"/>
  <c r="H17" i="40"/>
  <c r="O16" i="40"/>
  <c r="M16" i="40"/>
  <c r="H16" i="40"/>
  <c r="L16" i="40"/>
  <c r="N16" i="40"/>
  <c r="BJ60" i="35"/>
  <c r="AK60" i="35"/>
  <c r="AG60" i="35"/>
  <c r="AM60" i="35"/>
  <c r="AN60" i="35"/>
  <c r="AR60" i="35"/>
  <c r="AV60" i="35"/>
  <c r="AM61" i="35"/>
  <c r="AK61" i="35"/>
  <c r="BJ61" i="35"/>
  <c r="AG61" i="35"/>
  <c r="AN61" i="35"/>
  <c r="AR61" i="35"/>
  <c r="AV61" i="35"/>
  <c r="L58" i="34"/>
  <c r="K79" i="34"/>
  <c r="I87" i="34"/>
  <c r="P17" i="40" l="1"/>
  <c r="P16" i="40"/>
  <c r="L18" i="40"/>
  <c r="O18" i="40"/>
  <c r="N18" i="40"/>
  <c r="P18" i="40" s="1"/>
  <c r="H18" i="40"/>
  <c r="J142" i="37"/>
  <c r="I19" i="40" s="1"/>
  <c r="O19" i="40" s="1"/>
  <c r="AP60" i="35"/>
  <c r="AT61" i="35"/>
  <c r="AP61" i="35"/>
  <c r="AT60" i="35"/>
  <c r="M58" i="34"/>
  <c r="L79" i="34"/>
  <c r="AH62" i="35"/>
  <c r="I88" i="34"/>
  <c r="H19" i="40" l="1"/>
  <c r="J143" i="37"/>
  <c r="J144" i="37" s="1"/>
  <c r="L19" i="40"/>
  <c r="N19" i="40"/>
  <c r="M19" i="40"/>
  <c r="AH63" i="35"/>
  <c r="BJ62" i="35"/>
  <c r="AN62" i="35"/>
  <c r="AV62" i="35"/>
  <c r="AM62" i="35"/>
  <c r="AR62" i="35"/>
  <c r="AG62" i="35"/>
  <c r="AK62" i="35"/>
  <c r="I89" i="34"/>
  <c r="AH64" i="35" s="1"/>
  <c r="N58" i="34"/>
  <c r="M79" i="34"/>
  <c r="P19" i="40" l="1"/>
  <c r="I20" i="40"/>
  <c r="N20" i="40" s="1"/>
  <c r="I21" i="40"/>
  <c r="J145" i="37"/>
  <c r="J146" i="37" s="1"/>
  <c r="AT62" i="35"/>
  <c r="AP62" i="35"/>
  <c r="AN64" i="35"/>
  <c r="AT64" i="35"/>
  <c r="AV64" i="35"/>
  <c r="AK64" i="35"/>
  <c r="AG64" i="35"/>
  <c r="AP64" i="35"/>
  <c r="AM64" i="35"/>
  <c r="BJ64" i="35"/>
  <c r="AR64" i="35"/>
  <c r="O58" i="34"/>
  <c r="N79" i="34"/>
  <c r="I90" i="34"/>
  <c r="AV63" i="35"/>
  <c r="BJ63" i="35"/>
  <c r="AG63" i="35"/>
  <c r="AN63" i="35"/>
  <c r="AM63" i="35"/>
  <c r="AR63" i="35"/>
  <c r="AK63" i="35"/>
  <c r="H20" i="40" l="1"/>
  <c r="L20" i="40"/>
  <c r="M20" i="40"/>
  <c r="P20" i="40" s="1"/>
  <c r="O20" i="40"/>
  <c r="I23" i="40"/>
  <c r="J147" i="37"/>
  <c r="H21" i="40"/>
  <c r="L21" i="40"/>
  <c r="N21" i="40"/>
  <c r="M21" i="40"/>
  <c r="O21" i="40"/>
  <c r="I22" i="40"/>
  <c r="AT63" i="35"/>
  <c r="AP63" i="35"/>
  <c r="P58" i="34"/>
  <c r="O79" i="34"/>
  <c r="I91" i="34"/>
  <c r="AH65" i="35"/>
  <c r="P21" i="40" l="1"/>
  <c r="I24" i="40"/>
  <c r="J148" i="37"/>
  <c r="H22" i="40"/>
  <c r="M22" i="40"/>
  <c r="O22" i="40"/>
  <c r="N22" i="40"/>
  <c r="L22" i="40"/>
  <c r="L23" i="40"/>
  <c r="H23" i="40"/>
  <c r="M23" i="40"/>
  <c r="O23" i="40"/>
  <c r="N23" i="40"/>
  <c r="AG65" i="35"/>
  <c r="AP65" i="35"/>
  <c r="BJ65" i="35"/>
  <c r="AT65" i="35"/>
  <c r="AM65" i="35"/>
  <c r="AR65" i="35"/>
  <c r="AK65" i="35"/>
  <c r="AN65" i="35"/>
  <c r="AV65" i="35"/>
  <c r="AH66" i="35"/>
  <c r="I92" i="34"/>
  <c r="Q58" i="34"/>
  <c r="P79" i="34"/>
  <c r="P22" i="40" l="1"/>
  <c r="P23" i="40"/>
  <c r="I25" i="40"/>
  <c r="J149" i="37"/>
  <c r="N24" i="40"/>
  <c r="H24" i="40"/>
  <c r="L24" i="40"/>
  <c r="M24" i="40"/>
  <c r="O24" i="40"/>
  <c r="R58" i="34"/>
  <c r="Q79" i="34"/>
  <c r="AH67" i="35"/>
  <c r="I93" i="34"/>
  <c r="AK66" i="35"/>
  <c r="AT66" i="35"/>
  <c r="AM66" i="35"/>
  <c r="BJ66" i="35"/>
  <c r="AR66" i="35"/>
  <c r="AV66" i="35"/>
  <c r="AP66" i="35"/>
  <c r="AG66" i="35"/>
  <c r="AN66" i="35"/>
  <c r="P24" i="40" l="1"/>
  <c r="I26" i="40"/>
  <c r="J150" i="37"/>
  <c r="O25" i="40"/>
  <c r="L25" i="40"/>
  <c r="N25" i="40"/>
  <c r="M25" i="40"/>
  <c r="H25" i="40"/>
  <c r="AH68" i="35"/>
  <c r="I94" i="34"/>
  <c r="AT67" i="35"/>
  <c r="AM67" i="35"/>
  <c r="AR67" i="35"/>
  <c r="AK67" i="35"/>
  <c r="AV67" i="35"/>
  <c r="AP67" i="35"/>
  <c r="BJ67" i="35"/>
  <c r="AG67" i="35"/>
  <c r="AN67" i="35"/>
  <c r="S58" i="34"/>
  <c r="R79" i="34"/>
  <c r="BF47" i="35" s="1"/>
  <c r="BF48" i="35" s="1"/>
  <c r="P25" i="40" l="1"/>
  <c r="I27" i="40"/>
  <c r="J151" i="37"/>
  <c r="L26" i="40"/>
  <c r="N26" i="40"/>
  <c r="H26" i="40"/>
  <c r="O26" i="40"/>
  <c r="M26" i="40"/>
  <c r="T58" i="34"/>
  <c r="S79" i="34"/>
  <c r="AH69" i="35"/>
  <c r="I95" i="34"/>
  <c r="AP68" i="35"/>
  <c r="BJ68" i="35"/>
  <c r="AN68" i="35"/>
  <c r="AV68" i="35"/>
  <c r="AM68" i="35"/>
  <c r="AG68" i="35"/>
  <c r="AR68" i="35"/>
  <c r="AK68" i="35"/>
  <c r="AT68" i="35"/>
  <c r="P26" i="40" l="1"/>
  <c r="I28" i="40"/>
  <c r="J152" i="37"/>
  <c r="O27" i="40"/>
  <c r="H27" i="40"/>
  <c r="M27" i="40"/>
  <c r="N27" i="40"/>
  <c r="L27" i="40"/>
  <c r="AH70" i="35"/>
  <c r="I96" i="34"/>
  <c r="AM69" i="35"/>
  <c r="AG69" i="35"/>
  <c r="AK69" i="35"/>
  <c r="AT69" i="35"/>
  <c r="BJ69" i="35"/>
  <c r="AR69" i="35"/>
  <c r="AN69" i="35"/>
  <c r="AV69" i="35"/>
  <c r="AP69" i="35"/>
  <c r="U58" i="34"/>
  <c r="T79" i="34"/>
  <c r="P27" i="40" l="1"/>
  <c r="I29" i="40"/>
  <c r="J153" i="37"/>
  <c r="L28" i="40"/>
  <c r="N28" i="40"/>
  <c r="M28" i="40"/>
  <c r="H28" i="40"/>
  <c r="O28" i="40"/>
  <c r="V58" i="34"/>
  <c r="U79" i="34"/>
  <c r="AH71" i="35"/>
  <c r="I97" i="34"/>
  <c r="I98" i="34" s="1"/>
  <c r="I99" i="34" s="1"/>
  <c r="I100" i="34" s="1"/>
  <c r="I101" i="34" s="1"/>
  <c r="I102" i="34" s="1"/>
  <c r="I103" i="34" s="1"/>
  <c r="BJ70" i="35"/>
  <c r="AR70" i="35"/>
  <c r="AV70" i="35"/>
  <c r="AP70" i="35"/>
  <c r="AG70" i="35"/>
  <c r="AN70" i="35"/>
  <c r="AK70" i="35"/>
  <c r="AT70" i="35"/>
  <c r="AM70" i="35"/>
  <c r="P28" i="40" l="1"/>
  <c r="I30" i="40"/>
  <c r="J154" i="37"/>
  <c r="L29" i="40"/>
  <c r="N29" i="40"/>
  <c r="M29" i="40"/>
  <c r="O29" i="40"/>
  <c r="H29" i="40"/>
  <c r="AT71" i="35"/>
  <c r="AM71" i="35"/>
  <c r="AR71" i="35"/>
  <c r="AK71" i="35"/>
  <c r="AV71" i="35"/>
  <c r="AP71" i="35"/>
  <c r="BJ71" i="35"/>
  <c r="AG71" i="35"/>
  <c r="AN71" i="35"/>
  <c r="W58" i="34"/>
  <c r="V79" i="34"/>
  <c r="P29" i="40" l="1"/>
  <c r="I31" i="40"/>
  <c r="J155" i="37"/>
  <c r="M30" i="40"/>
  <c r="N30" i="40"/>
  <c r="L30" i="40"/>
  <c r="H30" i="40"/>
  <c r="O30" i="40"/>
  <c r="X58" i="34"/>
  <c r="W79" i="34"/>
  <c r="P30" i="40" l="1"/>
  <c r="I32" i="40"/>
  <c r="J156" i="37"/>
  <c r="N31" i="40"/>
  <c r="L31" i="40"/>
  <c r="M31" i="40"/>
  <c r="O31" i="40"/>
  <c r="H31" i="40"/>
  <c r="Y58" i="34"/>
  <c r="X79" i="34"/>
  <c r="P31" i="40" l="1"/>
  <c r="I33" i="40"/>
  <c r="J157" i="37"/>
  <c r="H32" i="40"/>
  <c r="O32" i="40"/>
  <c r="M32" i="40"/>
  <c r="L32" i="40"/>
  <c r="N32" i="40"/>
  <c r="Z58" i="34"/>
  <c r="Y79" i="34"/>
  <c r="P32" i="40" l="1"/>
  <c r="I34" i="40"/>
  <c r="J158" i="37"/>
  <c r="M33" i="40"/>
  <c r="L33" i="40"/>
  <c r="H33" i="40"/>
  <c r="O33" i="40"/>
  <c r="N33" i="40"/>
  <c r="AA58" i="34"/>
  <c r="Z79" i="34"/>
  <c r="P33" i="40" l="1"/>
  <c r="I35" i="40"/>
  <c r="J159" i="37"/>
  <c r="O34" i="40"/>
  <c r="N34" i="40"/>
  <c r="L34" i="40"/>
  <c r="H34" i="40"/>
  <c r="M34" i="40"/>
  <c r="AB58" i="34"/>
  <c r="AA79" i="34"/>
  <c r="P34" i="40" l="1"/>
  <c r="I36" i="40"/>
  <c r="J160" i="37"/>
  <c r="M35" i="40"/>
  <c r="H35" i="40"/>
  <c r="N35" i="40"/>
  <c r="O35" i="40"/>
  <c r="L35" i="40"/>
  <c r="AC58" i="34"/>
  <c r="AB79" i="34"/>
  <c r="P35" i="40" l="1"/>
  <c r="I37" i="40"/>
  <c r="J161" i="37"/>
  <c r="M36" i="40"/>
  <c r="O36" i="40"/>
  <c r="L36" i="40"/>
  <c r="N36" i="40"/>
  <c r="H36" i="40"/>
  <c r="AD58" i="34"/>
  <c r="AC79" i="34"/>
  <c r="P36" i="40" l="1"/>
  <c r="I38" i="40"/>
  <c r="J162" i="37"/>
  <c r="L37" i="40"/>
  <c r="M37" i="40"/>
  <c r="N37" i="40"/>
  <c r="H37" i="40"/>
  <c r="O37" i="40"/>
  <c r="AE58" i="34"/>
  <c r="AD79" i="34"/>
  <c r="P37" i="40" l="1"/>
  <c r="I39" i="40"/>
  <c r="J163" i="37"/>
  <c r="L38" i="40"/>
  <c r="H38" i="40"/>
  <c r="M38" i="40"/>
  <c r="O38" i="40"/>
  <c r="N38" i="40"/>
  <c r="AF58" i="34"/>
  <c r="AE79" i="34"/>
  <c r="P38" i="40" l="1"/>
  <c r="I40" i="40"/>
  <c r="J164" i="37"/>
  <c r="O39" i="40"/>
  <c r="N39" i="40"/>
  <c r="M39" i="40"/>
  <c r="H39" i="40"/>
  <c r="L39" i="40"/>
  <c r="AG58" i="34"/>
  <c r="AF79" i="34"/>
  <c r="P39" i="40" l="1"/>
  <c r="I41" i="40"/>
  <c r="J165" i="37"/>
  <c r="O40" i="40"/>
  <c r="L40" i="40"/>
  <c r="P40" i="40"/>
  <c r="N40" i="40"/>
  <c r="H40" i="40"/>
  <c r="M40" i="40"/>
  <c r="AH58" i="34"/>
  <c r="AG79" i="34"/>
  <c r="I42" i="40" l="1"/>
  <c r="J166" i="37"/>
  <c r="O41" i="40"/>
  <c r="L41" i="40"/>
  <c r="P41" i="40"/>
  <c r="M41" i="40"/>
  <c r="N41" i="40"/>
  <c r="H41" i="40"/>
  <c r="AI58" i="34"/>
  <c r="AH79" i="34"/>
  <c r="I43" i="40" l="1"/>
  <c r="J167" i="37"/>
  <c r="O42" i="40"/>
  <c r="L42" i="40"/>
  <c r="H42" i="40"/>
  <c r="N42" i="40"/>
  <c r="M42" i="40"/>
  <c r="P42" i="40"/>
  <c r="AJ58" i="34"/>
  <c r="AI79" i="34"/>
  <c r="I44" i="40" l="1"/>
  <c r="J168" i="37"/>
  <c r="P43" i="40"/>
  <c r="L43" i="40"/>
  <c r="O43" i="40"/>
  <c r="M43" i="40"/>
  <c r="N43" i="40"/>
  <c r="H43" i="40"/>
  <c r="AK58" i="34"/>
  <c r="AJ79" i="34"/>
  <c r="I45" i="40" l="1"/>
  <c r="J169" i="37"/>
  <c r="H44" i="40"/>
  <c r="O44" i="40"/>
  <c r="M44" i="40"/>
  <c r="L44" i="40"/>
  <c r="N44" i="40"/>
  <c r="P44" i="40"/>
  <c r="AL58" i="34"/>
  <c r="AK79" i="34"/>
  <c r="I46" i="40" l="1"/>
  <c r="J170" i="37"/>
  <c r="O45" i="40"/>
  <c r="M45" i="40"/>
  <c r="H45" i="40"/>
  <c r="P45" i="40"/>
  <c r="N45" i="40"/>
  <c r="L45" i="40"/>
  <c r="AM58" i="34"/>
  <c r="AL79" i="34"/>
  <c r="I47" i="40" l="1"/>
  <c r="J171" i="37"/>
  <c r="M46" i="40"/>
  <c r="P46" i="40"/>
  <c r="O46" i="40"/>
  <c r="H46" i="40"/>
  <c r="L46" i="40"/>
  <c r="N46" i="40"/>
  <c r="AN58" i="34"/>
  <c r="AM79" i="34"/>
  <c r="I48" i="40" l="1"/>
  <c r="J172" i="37"/>
  <c r="P47" i="40"/>
  <c r="O47" i="40"/>
  <c r="M47" i="40"/>
  <c r="L47" i="40"/>
  <c r="H47" i="40"/>
  <c r="N47" i="40"/>
  <c r="AO58" i="34"/>
  <c r="AN79" i="34"/>
  <c r="I49" i="40" l="1"/>
  <c r="J173" i="37"/>
  <c r="L48" i="40"/>
  <c r="H48" i="40"/>
  <c r="M48" i="40"/>
  <c r="N48" i="40"/>
  <c r="O48" i="40"/>
  <c r="P48" i="40"/>
  <c r="AP58" i="34"/>
  <c r="AO79" i="34"/>
  <c r="I50" i="40" l="1"/>
  <c r="J174" i="37"/>
  <c r="P49" i="40"/>
  <c r="N49" i="40"/>
  <c r="M49" i="40"/>
  <c r="H49" i="40"/>
  <c r="L49" i="40"/>
  <c r="O49" i="40"/>
  <c r="AQ58" i="34"/>
  <c r="AP79" i="34"/>
  <c r="I51" i="40" l="1"/>
  <c r="J175" i="37"/>
  <c r="L50" i="40"/>
  <c r="H50" i="40"/>
  <c r="M50" i="40"/>
  <c r="P50" i="40"/>
  <c r="O50" i="40"/>
  <c r="N50" i="40"/>
  <c r="AR58" i="34"/>
  <c r="AQ79" i="34"/>
  <c r="I52" i="40" l="1"/>
  <c r="J176" i="37"/>
  <c r="L51" i="40"/>
  <c r="M51" i="40"/>
  <c r="P51" i="40"/>
  <c r="N51" i="40"/>
  <c r="O51" i="40"/>
  <c r="H51" i="40"/>
  <c r="AS58" i="34"/>
  <c r="AR79" i="34"/>
  <c r="I53" i="40" l="1"/>
  <c r="J177" i="37"/>
  <c r="J178" i="37" s="1"/>
  <c r="J179" i="37" s="1"/>
  <c r="J180" i="37" s="1"/>
  <c r="J181" i="37" s="1"/>
  <c r="J182" i="37" s="1"/>
  <c r="J183" i="37" s="1"/>
  <c r="J184" i="37" s="1"/>
  <c r="J185" i="37" s="1"/>
  <c r="J186" i="37" s="1"/>
  <c r="J187" i="37" s="1"/>
  <c r="J188" i="37" s="1"/>
  <c r="J189" i="37" s="1"/>
  <c r="J190" i="37" s="1"/>
  <c r="J191" i="37" s="1"/>
  <c r="J192" i="37" s="1"/>
  <c r="J193" i="37" s="1"/>
  <c r="J194" i="37" s="1"/>
  <c r="J195" i="37" s="1"/>
  <c r="J196" i="37" s="1"/>
  <c r="J197" i="37" s="1"/>
  <c r="J198" i="37" s="1"/>
  <c r="J199" i="37" s="1"/>
  <c r="J200" i="37" s="1"/>
  <c r="J201" i="37" s="1"/>
  <c r="J202" i="37" s="1"/>
  <c r="J203" i="37" s="1"/>
  <c r="J204" i="37" s="1"/>
  <c r="J205" i="37" s="1"/>
  <c r="J206" i="37" s="1"/>
  <c r="J207" i="37" s="1"/>
  <c r="J208" i="37" s="1"/>
  <c r="J209" i="37" s="1"/>
  <c r="J210" i="37" s="1"/>
  <c r="J211" i="37" s="1"/>
  <c r="J212" i="37" s="1"/>
  <c r="J213" i="37" s="1"/>
  <c r="J214" i="37" s="1"/>
  <c r="J215" i="37" s="1"/>
  <c r="J216" i="37" s="1"/>
  <c r="J217" i="37" s="1"/>
  <c r="J218" i="37" s="1"/>
  <c r="J219" i="37" s="1"/>
  <c r="J220" i="37" s="1"/>
  <c r="J221" i="37" s="1"/>
  <c r="J222" i="37" s="1"/>
  <c r="J223" i="37" s="1"/>
  <c r="J224" i="37" s="1"/>
  <c r="J225" i="37" s="1"/>
  <c r="J226" i="37" s="1"/>
  <c r="J227" i="37" s="1"/>
  <c r="J228" i="37" s="1"/>
  <c r="J229" i="37" s="1"/>
  <c r="J230" i="37" s="1"/>
  <c r="J231" i="37" s="1"/>
  <c r="J232" i="37" s="1"/>
  <c r="J233" i="37" s="1"/>
  <c r="J234" i="37" s="1"/>
  <c r="J235" i="37" s="1"/>
  <c r="J236" i="37" s="1"/>
  <c r="J237" i="37" s="1"/>
  <c r="J238" i="37" s="1"/>
  <c r="J239" i="37" s="1"/>
  <c r="J240" i="37" s="1"/>
  <c r="J241" i="37" s="1"/>
  <c r="J242" i="37" s="1"/>
  <c r="J243" i="37" s="1"/>
  <c r="J244" i="37" s="1"/>
  <c r="J245" i="37" s="1"/>
  <c r="J246" i="37" s="1"/>
  <c r="J247" i="37" s="1"/>
  <c r="J248" i="37" s="1"/>
  <c r="J249" i="37" s="1"/>
  <c r="J250" i="37" s="1"/>
  <c r="J251" i="37" s="1"/>
  <c r="J252" i="37" s="1"/>
  <c r="J253" i="37" s="1"/>
  <c r="J254" i="37" s="1"/>
  <c r="J255" i="37" s="1"/>
  <c r="J256" i="37" s="1"/>
  <c r="H52" i="40"/>
  <c r="L52" i="40"/>
  <c r="M52" i="40"/>
  <c r="O52" i="40"/>
  <c r="N52" i="40"/>
  <c r="P52" i="40"/>
  <c r="AT58" i="34"/>
  <c r="AS79" i="34"/>
  <c r="M53" i="40" l="1"/>
  <c r="P53" i="40"/>
  <c r="P58" i="40" s="1"/>
  <c r="H53" i="40"/>
  <c r="N53" i="40"/>
  <c r="L53" i="40"/>
  <c r="O53" i="40"/>
  <c r="AU58" i="34"/>
  <c r="AT79" i="34"/>
  <c r="AV58" i="34" l="1"/>
  <c r="AU79" i="34"/>
  <c r="AW58" i="34" l="1"/>
  <c r="AV79" i="34"/>
  <c r="AX58" i="34" l="1"/>
  <c r="AW79" i="34"/>
  <c r="AY58" i="34" l="1"/>
  <c r="AX79" i="34"/>
  <c r="AZ58" i="34" l="1"/>
  <c r="AY79" i="34"/>
  <c r="BA58" i="34" l="1"/>
  <c r="AZ79" i="34"/>
  <c r="BB58" i="34" l="1"/>
  <c r="BA79" i="34"/>
  <c r="BC58" i="34" l="1"/>
  <c r="BB79" i="34"/>
  <c r="BD58" i="34" l="1"/>
  <c r="BC79" i="34"/>
  <c r="BE58" i="34" l="1"/>
  <c r="BD79" i="34"/>
  <c r="BF58" i="34" l="1"/>
  <c r="BE79" i="34"/>
  <c r="BG58" i="34" l="1"/>
  <c r="BF79" i="34"/>
  <c r="BH58" i="34" l="1"/>
  <c r="BG79" i="34"/>
  <c r="BI58" i="34" l="1"/>
  <c r="BH79" i="34"/>
  <c r="BJ58" i="34" l="1"/>
  <c r="BI79" i="34"/>
  <c r="BK58" i="34" l="1"/>
  <c r="BJ79" i="34"/>
  <c r="BL58" i="34" l="1"/>
  <c r="BK79" i="34"/>
  <c r="BM58" i="34" l="1"/>
  <c r="BL79" i="34"/>
  <c r="BN58" i="34" l="1"/>
  <c r="BM79" i="34"/>
  <c r="BO58" i="34" l="1"/>
  <c r="BN79" i="34"/>
  <c r="BP58" i="34" l="1"/>
  <c r="BO79" i="34"/>
  <c r="BQ58" i="34" l="1"/>
  <c r="BP79" i="34"/>
  <c r="BR58" i="34" l="1"/>
  <c r="BQ79" i="34"/>
  <c r="BS58" i="34" l="1"/>
  <c r="BR79" i="34"/>
  <c r="BT58" i="34" l="1"/>
  <c r="BS79" i="34"/>
  <c r="BU58" i="34" l="1"/>
  <c r="BT79" i="34"/>
  <c r="BV58" i="34" l="1"/>
  <c r="BU79" i="34"/>
  <c r="BW58" i="34" l="1"/>
  <c r="BV79" i="34"/>
  <c r="BX58" i="34" l="1"/>
  <c r="BW79" i="34"/>
  <c r="BY58" i="34" l="1"/>
  <c r="BX79" i="34"/>
  <c r="BZ58" i="34" l="1"/>
  <c r="BY79" i="34"/>
  <c r="CA58" i="34" l="1"/>
  <c r="BZ79" i="34"/>
  <c r="CB58" i="34" l="1"/>
  <c r="CA79" i="34"/>
  <c r="CC58" i="34" l="1"/>
  <c r="CB79" i="34"/>
  <c r="CD58" i="34" l="1"/>
  <c r="CC79" i="34"/>
  <c r="CE58" i="34" l="1"/>
  <c r="CD79" i="34"/>
  <c r="CF58" i="34" l="1"/>
  <c r="CF79" i="34" s="1"/>
  <c r="CE79" i="34"/>
</calcChain>
</file>

<file path=xl/sharedStrings.xml><?xml version="1.0" encoding="utf-8"?>
<sst xmlns="http://schemas.openxmlformats.org/spreadsheetml/2006/main" count="4630" uniqueCount="926">
  <si>
    <t>ITEM</t>
  </si>
  <si>
    <t>SUB ITEM</t>
  </si>
  <si>
    <t>UNIDAD</t>
  </si>
  <si>
    <t>Operadora</t>
  </si>
  <si>
    <t>Moneda</t>
  </si>
  <si>
    <t>TECPETROL</t>
  </si>
  <si>
    <t>USD</t>
  </si>
  <si>
    <t>RIO NEGRO</t>
  </si>
  <si>
    <t>PETREVEN</t>
  </si>
  <si>
    <t>DTM</t>
  </si>
  <si>
    <t>Fecha</t>
  </si>
  <si>
    <t>Reporte</t>
  </si>
  <si>
    <t>Profundidad Cierre, m</t>
  </si>
  <si>
    <t>Trepano, inch</t>
  </si>
  <si>
    <t>Tipo de lodo</t>
  </si>
  <si>
    <t>Fluido (Nombre)</t>
  </si>
  <si>
    <t>PPG</t>
  </si>
  <si>
    <t>gr/l</t>
  </si>
  <si>
    <t>Material Densificante</t>
  </si>
  <si>
    <t>OBM</t>
  </si>
  <si>
    <t>WBM</t>
  </si>
  <si>
    <t>SBM</t>
  </si>
  <si>
    <t>BARITINA 4.2</t>
  </si>
  <si>
    <t>SG</t>
  </si>
  <si>
    <t>S.G. HGS</t>
  </si>
  <si>
    <t>Fase Oleosa Utilizada</t>
  </si>
  <si>
    <t>NEOFLO</t>
  </si>
  <si>
    <t>SG Fase Oleosa</t>
  </si>
  <si>
    <t>ASG</t>
  </si>
  <si>
    <t>HGS</t>
  </si>
  <si>
    <t>LGS</t>
  </si>
  <si>
    <t>m/h</t>
  </si>
  <si>
    <t>RPM</t>
  </si>
  <si>
    <t>Viscosidad Embudo, seg.</t>
  </si>
  <si>
    <t>Viscosidad Plástica, cps</t>
  </si>
  <si>
    <t>Punto de fluencia, lb/100ft²</t>
  </si>
  <si>
    <t>Cloruros Agua, mg/lt</t>
  </si>
  <si>
    <t>HGS, % V/V</t>
  </si>
  <si>
    <t>Hidrocarburos, % V/V</t>
  </si>
  <si>
    <t>Impurezas-Arena, % V/V</t>
  </si>
  <si>
    <t>LGS, % V/V</t>
  </si>
  <si>
    <t>MBT, kg/m³</t>
  </si>
  <si>
    <t>Potasio Libre, ppm</t>
  </si>
  <si>
    <t>Relación O/W, % V/V</t>
  </si>
  <si>
    <t>Sólidos, % V/V</t>
  </si>
  <si>
    <t>Sólidos Corregidos, % V/V</t>
  </si>
  <si>
    <t>Ph</t>
  </si>
  <si>
    <t>Agua, % V/V</t>
  </si>
  <si>
    <t>ASG Solidos, SG</t>
  </si>
  <si>
    <t>NaCl</t>
  </si>
  <si>
    <t>CaCl2</t>
  </si>
  <si>
    <t>KCl</t>
  </si>
  <si>
    <t>% Agua Corregida</t>
  </si>
  <si>
    <t>NOV</t>
  </si>
  <si>
    <t>DERRICK</t>
  </si>
  <si>
    <t>SWACO</t>
  </si>
  <si>
    <t>AUCA</t>
  </si>
  <si>
    <t>NH</t>
  </si>
  <si>
    <t>ELIPTICO</t>
  </si>
  <si>
    <t>CIRCULAR</t>
  </si>
  <si>
    <t>LINEAL</t>
  </si>
  <si>
    <t>Contenedor Utilizado</t>
  </si>
  <si>
    <t>Densidad para calculos (OCULTAR)</t>
  </si>
  <si>
    <t>PROVINCIA</t>
  </si>
  <si>
    <t>OCULTAR</t>
  </si>
  <si>
    <t>CONTRATISTA</t>
  </si>
  <si>
    <t>MONEDAS</t>
  </si>
  <si>
    <t>NOMBRE TRAMO</t>
  </si>
  <si>
    <t>NEUQUÉN</t>
  </si>
  <si>
    <t xml:space="preserve">DLS </t>
  </si>
  <si>
    <t>GUÍA</t>
  </si>
  <si>
    <t>CHUBUT</t>
  </si>
  <si>
    <t>H&amp;P</t>
  </si>
  <si>
    <t>INTERMEDIA</t>
  </si>
  <si>
    <t>MENDOZA</t>
  </si>
  <si>
    <t>SAI INTERNACIONAL</t>
  </si>
  <si>
    <t>INTERMEDIA I</t>
  </si>
  <si>
    <t>SANTA CRUZ</t>
  </si>
  <si>
    <t>QUINTANA</t>
  </si>
  <si>
    <t>INTERMEDIA II</t>
  </si>
  <si>
    <t>LA PAMPA</t>
  </si>
  <si>
    <t>AISLACIÓN</t>
  </si>
  <si>
    <t>ESTRELLA</t>
  </si>
  <si>
    <t>LINNER</t>
  </si>
  <si>
    <t>ENSING</t>
  </si>
  <si>
    <t>NABORS</t>
  </si>
  <si>
    <t>PAE</t>
  </si>
  <si>
    <t>VELITEC</t>
  </si>
  <si>
    <t>SERVICOM</t>
  </si>
  <si>
    <t>ACTUAL</t>
  </si>
  <si>
    <t>PERFILA</t>
  </si>
  <si>
    <t>CEMENTA</t>
  </si>
  <si>
    <t>ENTUBA</t>
  </si>
  <si>
    <t>PERFORA</t>
  </si>
  <si>
    <t>TERMINACIÓN</t>
  </si>
  <si>
    <t>MANIOBRA</t>
  </si>
  <si>
    <t>SACA HTA</t>
  </si>
  <si>
    <t>BAJA HTA</t>
  </si>
  <si>
    <t>PARO GREMIAL</t>
  </si>
  <si>
    <t>CAMBIA TREPANO</t>
  </si>
  <si>
    <t>EQUIPO PARADO</t>
  </si>
  <si>
    <t>PARADO DÍA FESTIVO</t>
  </si>
  <si>
    <t>OTROS</t>
  </si>
  <si>
    <t>DENSIDAD</t>
  </si>
  <si>
    <t>TIPO DE LODO</t>
  </si>
  <si>
    <t>MATERIAL DENSIFICANTE</t>
  </si>
  <si>
    <t>CARBONATO M#200</t>
  </si>
  <si>
    <t>BARITINA NACIONAL</t>
  </si>
  <si>
    <t>FASE OLEOSA</t>
  </si>
  <si>
    <t>GASOIL</t>
  </si>
  <si>
    <t>SINTETICO</t>
  </si>
  <si>
    <t>COMPAÑÍA DE LODO</t>
  </si>
  <si>
    <t>MARBAR</t>
  </si>
  <si>
    <t>SCHLUMBERGER</t>
  </si>
  <si>
    <t>HALLIBURTON</t>
  </si>
  <si>
    <t>WEATHERFORD</t>
  </si>
  <si>
    <t>Dimensiones, m</t>
  </si>
  <si>
    <t>Reporte Diario de Control de Solidos</t>
  </si>
  <si>
    <t>TREPANOS</t>
  </si>
  <si>
    <t>Perforado día, m</t>
  </si>
  <si>
    <t>Solidos Generados, m3</t>
  </si>
  <si>
    <t>Horas Perforación, hs</t>
  </si>
  <si>
    <t>Altura, m</t>
  </si>
  <si>
    <t>EQUIPAMIENTO</t>
  </si>
  <si>
    <t>ZARANDA 1</t>
  </si>
  <si>
    <t>ZARANDA 2</t>
  </si>
  <si>
    <t>ZARANDA 3</t>
  </si>
  <si>
    <t>SECADORA 1</t>
  </si>
  <si>
    <t>SECADORA 2</t>
  </si>
  <si>
    <t>DESILTER</t>
  </si>
  <si>
    <t>DECANTER 1</t>
  </si>
  <si>
    <t>DECANTER 2</t>
  </si>
  <si>
    <t>DECANTER 3</t>
  </si>
  <si>
    <t>% SOLIDOS</t>
  </si>
  <si>
    <t>% HC</t>
  </si>
  <si>
    <t>SECADORA 3</t>
  </si>
  <si>
    <t>Caudal Trabajo, GPM</t>
  </si>
  <si>
    <t>ROP Promedio, m/hs</t>
  </si>
  <si>
    <t>Codigo MARBAR</t>
  </si>
  <si>
    <t>Nombre Comercial</t>
  </si>
  <si>
    <t>día</t>
  </si>
  <si>
    <t>serv</t>
  </si>
  <si>
    <t>kg</t>
  </si>
  <si>
    <t>l</t>
  </si>
  <si>
    <t>m3</t>
  </si>
  <si>
    <t>uu</t>
  </si>
  <si>
    <t>Actual Equipo Perforador</t>
  </si>
  <si>
    <t>SG. LGS para calculos</t>
  </si>
  <si>
    <t>DATOS GENERALES</t>
  </si>
  <si>
    <t>PROPIEDADES DEL LODO</t>
  </si>
  <si>
    <t>%OIL + % WATER</t>
  </si>
  <si>
    <t>R Oil</t>
  </si>
  <si>
    <t>R Water</t>
  </si>
  <si>
    <t>Densidad Salmuera, SG</t>
  </si>
  <si>
    <t>Profundidad, Inicial Tramo / Sección, m</t>
  </si>
  <si>
    <t>CONFIGURACION TELAS</t>
  </si>
  <si>
    <t>ZARANDAS</t>
  </si>
  <si>
    <t>MONGOOSE</t>
  </si>
  <si>
    <t>KING COBRA</t>
  </si>
  <si>
    <t>GN</t>
  </si>
  <si>
    <t>HIDROCICLOES</t>
  </si>
  <si>
    <t>HORAS OPERATIVAS</t>
  </si>
  <si>
    <t>% Oil</t>
  </si>
  <si>
    <t>% Agua</t>
  </si>
  <si>
    <t>Volumen del Contenedor</t>
  </si>
  <si>
    <t>% AGUA</t>
  </si>
  <si>
    <t>ZARANDA N°1</t>
  </si>
  <si>
    <t>Tela 1 - API</t>
  </si>
  <si>
    <t>Tela 2 - API</t>
  </si>
  <si>
    <t>Tela 3 - API</t>
  </si>
  <si>
    <t>Tela 4 - API</t>
  </si>
  <si>
    <t>HORAS ACUMULADAS</t>
  </si>
  <si>
    <t>Densidad Entrada, gr/l</t>
  </si>
  <si>
    <t>Densidad Salida, gr/l</t>
  </si>
  <si>
    <t>Volumen del Contenedor, m3</t>
  </si>
  <si>
    <t>Volumen del Contenedor SUMA</t>
  </si>
  <si>
    <t>Caudales de Ingreso a Zarandas</t>
  </si>
  <si>
    <t>CAUDAL por Zaranda 2</t>
  </si>
  <si>
    <t>CAUDAL por Zaranda 3</t>
  </si>
  <si>
    <t>suma</t>
  </si>
  <si>
    <t>Vol Total eliminado, m3</t>
  </si>
  <si>
    <t>RENDIMIENTO, l/kg</t>
  </si>
  <si>
    <t>Caudal de Entrada, GPM</t>
  </si>
  <si>
    <t>Caudal de Descarga, GPM</t>
  </si>
  <si>
    <t>Caudal de Salida, GPM</t>
  </si>
  <si>
    <t>Caudal de Descarga, lt/hs</t>
  </si>
  <si>
    <t>Caudal de Descarga LIQUIDA, lt/hs</t>
  </si>
  <si>
    <t>Caudal de Descarga SOLIDA, lt/hs</t>
  </si>
  <si>
    <t>RETORTA</t>
  </si>
  <si>
    <t>DENSIDADES</t>
  </si>
  <si>
    <t>VALORES CORREGIDOS</t>
  </si>
  <si>
    <t>CAUDALES EN ZARANDA</t>
  </si>
  <si>
    <t>Están bien cargado los CAUDALES??</t>
  </si>
  <si>
    <t>Volumen de FLUIDO, % V/V</t>
  </si>
  <si>
    <t>FUERZA G</t>
  </si>
  <si>
    <t>BOWL</t>
  </si>
  <si>
    <t>Func. Decanter</t>
  </si>
  <si>
    <t>Recupera</t>
  </si>
  <si>
    <t>% Solidos</t>
  </si>
  <si>
    <t>DENSIDAD LODO, Gr/l</t>
  </si>
  <si>
    <t>FUNCIONAMIENTO DE LA DECANTER</t>
  </si>
  <si>
    <t>Datos de RETORTA Descarga Solida</t>
  </si>
  <si>
    <t>ANALISIS DE SOLIDOS</t>
  </si>
  <si>
    <t>CONTENEDOR 1</t>
  </si>
  <si>
    <t>CONTENEDOR 2</t>
  </si>
  <si>
    <t>CONTENEDOR 3</t>
  </si>
  <si>
    <t>CONTENEDOR 4</t>
  </si>
  <si>
    <t>CONTENEDOR 5</t>
  </si>
  <si>
    <t>CONTENEDOR 6</t>
  </si>
  <si>
    <t>CONTENEDOR 7</t>
  </si>
  <si>
    <t>CONTENEDOR 8</t>
  </si>
  <si>
    <t>CONTENEDOR 9</t>
  </si>
  <si>
    <t>CONTENEDOR 10</t>
  </si>
  <si>
    <t>DEVUELTO AL CIRCUITO, m3</t>
  </si>
  <si>
    <t>PROCESANDO MECANICAMENTE</t>
  </si>
  <si>
    <t>LGS eliminado, m3</t>
  </si>
  <si>
    <t>LGS eliminado, TN</t>
  </si>
  <si>
    <t>HGS eliminado, TN</t>
  </si>
  <si>
    <t>RECUPERANDO DUAL</t>
  </si>
  <si>
    <t>HGS eliminado, m3</t>
  </si>
  <si>
    <t>LODO eliminado, m3</t>
  </si>
  <si>
    <t>CARGA DE CONTENEDORES MECANICO + QUIMICO</t>
  </si>
  <si>
    <t>Quimico</t>
  </si>
  <si>
    <t>SKIDDING</t>
  </si>
  <si>
    <t>HGS en el Lodo, kg/m3</t>
  </si>
  <si>
    <t>LGS en el Lodo, kg/m3</t>
  </si>
  <si>
    <t>AGUA INDUSTRIAL UTILIZADA, m3</t>
  </si>
  <si>
    <t>AGUA RECUPERADA, m3</t>
  </si>
  <si>
    <t>Densidad Entrada, gr/lt</t>
  </si>
  <si>
    <t>Densidad Descarga Liquida, gr/lt</t>
  </si>
  <si>
    <t>Densidad Descarga Solida, gr/lt</t>
  </si>
  <si>
    <t>VOLUMEN PROCESADO, m3</t>
  </si>
  <si>
    <t>FUNCIONAMIENTO QUIMICO</t>
  </si>
  <si>
    <t>VOLUMEN DE AGUA OBTENIDO, m3</t>
  </si>
  <si>
    <t>PROCESADO EN ZARANDA</t>
  </si>
  <si>
    <t>Operadora:</t>
  </si>
  <si>
    <t>Pozo:</t>
  </si>
  <si>
    <t>Yacimiento:</t>
  </si>
  <si>
    <t>DESARENADOR</t>
  </si>
  <si>
    <t>CONTENEDOR</t>
  </si>
  <si>
    <t>Modelo:</t>
  </si>
  <si>
    <t>Descarga a:</t>
  </si>
  <si>
    <t>Cantidad de Conos:</t>
  </si>
  <si>
    <t>MODELO DECANTER</t>
  </si>
  <si>
    <t>PENNWALT</t>
  </si>
  <si>
    <t>.</t>
  </si>
  <si>
    <t>Procesa de:</t>
  </si>
  <si>
    <r>
      <t xml:space="preserve">CAUDAL por </t>
    </r>
    <r>
      <rPr>
        <b/>
        <sz val="12"/>
        <color theme="0"/>
        <rFont val="Arial Narrow"/>
        <family val="2"/>
      </rPr>
      <t xml:space="preserve">Zaranda 2, </t>
    </r>
    <r>
      <rPr>
        <sz val="12"/>
        <color theme="0"/>
        <rFont val="Arial Narrow"/>
        <family val="2"/>
      </rPr>
      <t>GPM</t>
    </r>
  </si>
  <si>
    <r>
      <t xml:space="preserve">CAUDAL por </t>
    </r>
    <r>
      <rPr>
        <b/>
        <sz val="12"/>
        <color theme="0"/>
        <rFont val="Arial Narrow"/>
        <family val="2"/>
      </rPr>
      <t xml:space="preserve">Zaranda 3, </t>
    </r>
    <r>
      <rPr>
        <sz val="12"/>
        <color theme="0"/>
        <rFont val="Arial Narrow"/>
        <family val="2"/>
      </rPr>
      <t>GPM</t>
    </r>
  </si>
  <si>
    <r>
      <t xml:space="preserve">CAUDAL por </t>
    </r>
    <r>
      <rPr>
        <b/>
        <sz val="11"/>
        <color theme="0"/>
        <rFont val="Arial Narrow"/>
        <family val="2"/>
      </rPr>
      <t xml:space="preserve">Zaranda 1,  </t>
    </r>
    <r>
      <rPr>
        <sz val="11"/>
        <color theme="0"/>
        <rFont val="Arial Narrow"/>
        <family val="2"/>
      </rPr>
      <t>GPM</t>
    </r>
  </si>
  <si>
    <t>Densidad Descarga SOLIDA, gr/l</t>
  </si>
  <si>
    <t>RETORTA DESCARGA SOLIDA</t>
  </si>
  <si>
    <t>Contenedor 1</t>
  </si>
  <si>
    <t>Contenedor 2</t>
  </si>
  <si>
    <t>Contenedor 3</t>
  </si>
  <si>
    <t>Contenedor 4</t>
  </si>
  <si>
    <t>Contenedor 5</t>
  </si>
  <si>
    <t>Contenedor 6</t>
  </si>
  <si>
    <t>Contenedor 7</t>
  </si>
  <si>
    <t>Contenedor 8</t>
  </si>
  <si>
    <t>Contenedor 9</t>
  </si>
  <si>
    <t>Contenedor 10</t>
  </si>
  <si>
    <t>Primer Dato</t>
  </si>
  <si>
    <t>Segundo Dato</t>
  </si>
  <si>
    <t>Tercer Dato</t>
  </si>
  <si>
    <t>Cuarto Dato</t>
  </si>
  <si>
    <t>Densidad Descarga Solida, gr/l</t>
  </si>
  <si>
    <t>Volumen del Contenedor, m4</t>
  </si>
  <si>
    <t>Promedios</t>
  </si>
  <si>
    <t>PROMEDIO CONTENEDORES</t>
  </si>
  <si>
    <t>Densidad SECADORA, gr/l</t>
  </si>
  <si>
    <t>PROMEDIO SECADORA</t>
  </si>
  <si>
    <t>TOTAL VOL CONTENEDORES, SUMA</t>
  </si>
  <si>
    <t>ZARANDA N°2</t>
  </si>
  <si>
    <t>TIEMPO DESCARGA, seg/l</t>
  </si>
  <si>
    <t>Presion Trabajo, kg/cm2</t>
  </si>
  <si>
    <t>Cabeza hidrostatica, pies</t>
  </si>
  <si>
    <t>CONOS OPERATIVOS (cantidad)</t>
  </si>
  <si>
    <t>CONOS DEL EQUIPAMIENTO</t>
  </si>
  <si>
    <t xml:space="preserve">CAUDALES DE DESCARGA </t>
  </si>
  <si>
    <t>Caudal de Descarga LGS, lt/hs</t>
  </si>
  <si>
    <t>Caudal de Descarga HGS, lt/hs</t>
  </si>
  <si>
    <t>CAUDAL DE DESCARGA SOLIDA</t>
  </si>
  <si>
    <t>Caudal descarga GPM</t>
  </si>
  <si>
    <t>Densidad descarga Solida, gr/lt</t>
  </si>
  <si>
    <t>Densidad Descarga LIQUIDA, gr/l</t>
  </si>
  <si>
    <t>VOL ELIMINADO (Mecanico y/o Quimico), m3</t>
  </si>
  <si>
    <t>CAUDAL DE DESCARGA SOLIDO</t>
  </si>
  <si>
    <t>HGS Recuperado, m3</t>
  </si>
  <si>
    <t>HGS Recuperado, TN</t>
  </si>
  <si>
    <t>OPERADORA SELECCIONADA</t>
  </si>
  <si>
    <t>Programa de Control de Solidos</t>
  </si>
  <si>
    <t>Provincia:</t>
  </si>
  <si>
    <t>Contratista:</t>
  </si>
  <si>
    <t>Equipo:</t>
  </si>
  <si>
    <t>Compañía de Lodo:</t>
  </si>
  <si>
    <t>Unidad de DENSIDAD:</t>
  </si>
  <si>
    <t>GRAVEDAD ESPECIFICA LGS:</t>
  </si>
  <si>
    <t>Altura:</t>
  </si>
  <si>
    <t>Ancho:</t>
  </si>
  <si>
    <t>Base:</t>
  </si>
  <si>
    <t>Arriba:</t>
  </si>
  <si>
    <t>Lado 1:</t>
  </si>
  <si>
    <t>Malla API 140</t>
  </si>
  <si>
    <t>Malla API 80</t>
  </si>
  <si>
    <t>Malla API 100</t>
  </si>
  <si>
    <t>Malla API 120</t>
  </si>
  <si>
    <t>Malla API 170</t>
  </si>
  <si>
    <t>Malla API 200</t>
  </si>
  <si>
    <t>Malla API 230</t>
  </si>
  <si>
    <t>Malla API 270</t>
  </si>
  <si>
    <t>ECS</t>
  </si>
  <si>
    <t>ARS</t>
  </si>
  <si>
    <t>Función</t>
  </si>
  <si>
    <t>Costo unitario</t>
  </si>
  <si>
    <t>Items para el Reporte</t>
  </si>
  <si>
    <t>1 jerarquia</t>
  </si>
  <si>
    <t>Orden</t>
  </si>
  <si>
    <t>Ordenado</t>
  </si>
  <si>
    <t>LD Parte Diario</t>
  </si>
  <si>
    <t>UNIDADES A COBRAR</t>
  </si>
  <si>
    <t>Dia</t>
  </si>
  <si>
    <t>Acum.</t>
  </si>
  <si>
    <t>Recibido</t>
  </si>
  <si>
    <t>Transf.</t>
  </si>
  <si>
    <t>Stock</t>
  </si>
  <si>
    <t>Cons.</t>
  </si>
  <si>
    <t>A</t>
  </si>
  <si>
    <t>B</t>
  </si>
  <si>
    <t>D</t>
  </si>
  <si>
    <t>C</t>
  </si>
  <si>
    <t>Buscador Reporte Diario</t>
  </si>
  <si>
    <t>Fecha:</t>
  </si>
  <si>
    <t>OPERADORA</t>
  </si>
  <si>
    <t>POZO</t>
  </si>
  <si>
    <t>FECHA INICIO</t>
  </si>
  <si>
    <t>EQUIPO</t>
  </si>
  <si>
    <t>YACIMIENTO</t>
  </si>
  <si>
    <t>Profundidad alcanzada:</t>
  </si>
  <si>
    <t>DATOS DE LODO</t>
  </si>
  <si>
    <t>BUSCADOR PROPIEDADES</t>
  </si>
  <si>
    <t>sin cero</t>
  </si>
  <si>
    <t>Valores Unicos</t>
  </si>
  <si>
    <t>Stop</t>
  </si>
  <si>
    <t>TIPO DE FLUIDO</t>
  </si>
  <si>
    <t>PROPIEDADES DEL FLUIDO</t>
  </si>
  <si>
    <t>EQUIPAMIENTO OPERATIVO</t>
  </si>
  <si>
    <t>ZARANDAS PRIMARIAS</t>
  </si>
  <si>
    <t>HIDROCICLONES</t>
  </si>
  <si>
    <t>ZARANDAS SECADORAS</t>
  </si>
  <si>
    <t>CENTRIFUGAS</t>
  </si>
  <si>
    <t>MODELO</t>
  </si>
  <si>
    <t>MALLAS</t>
  </si>
  <si>
    <t>CONOS</t>
  </si>
  <si>
    <t>DIA</t>
  </si>
  <si>
    <t>ACUM</t>
  </si>
  <si>
    <t xml:space="preserve">% Fluido </t>
  </si>
  <si>
    <t>SI</t>
  </si>
  <si>
    <t>NO</t>
  </si>
  <si>
    <t>Entrada</t>
  </si>
  <si>
    <t>Salida</t>
  </si>
  <si>
    <r>
      <t>ODGTech™</t>
    </r>
    <r>
      <rPr>
        <sz val="8.8000000000000007"/>
        <rFont val="Arial Narrow"/>
        <family val="2"/>
      </rPr>
      <t>_</t>
    </r>
  </si>
  <si>
    <t>Des. Sol</t>
  </si>
  <si>
    <t>Q. Desc</t>
  </si>
  <si>
    <t>Q. Liq</t>
  </si>
  <si>
    <t>Q Sol.</t>
  </si>
  <si>
    <t>CAUDAL DESCARGA, l/h</t>
  </si>
  <si>
    <t>Desc. Sol</t>
  </si>
  <si>
    <t>DENSIDAD, gr/l</t>
  </si>
  <si>
    <t>AGUA</t>
  </si>
  <si>
    <t>OIL</t>
  </si>
  <si>
    <t>SOL.</t>
  </si>
  <si>
    <t>% HGS</t>
  </si>
  <si>
    <t>TOTALES</t>
  </si>
  <si>
    <t>LODO Perd.</t>
  </si>
  <si>
    <t>HGS, m3</t>
  </si>
  <si>
    <t>LGS, m3</t>
  </si>
  <si>
    <t xml:space="preserve">EQUIPAMIENTO </t>
  </si>
  <si>
    <t>DATOS DE RETORTA</t>
  </si>
  <si>
    <t>VOL. PERDIDO HGS, M3</t>
  </si>
  <si>
    <t>VOL. PERDIDO LGS, M3</t>
  </si>
  <si>
    <t>RECUPERACION BARITINA</t>
  </si>
  <si>
    <t>LODO PERDIDO</t>
  </si>
  <si>
    <t>GRAF. LODO PERDIDO, %</t>
  </si>
  <si>
    <t>BUSCADOR DE REPORTE</t>
  </si>
  <si>
    <t>Profundidad Grafico, m</t>
  </si>
  <si>
    <t>Solidos generados Acumulados, m3</t>
  </si>
  <si>
    <t>Solidos Extraidos Acumulados, m3</t>
  </si>
  <si>
    <t>VOLUMEN EXTRAIDO</t>
  </si>
  <si>
    <t>MARBAR SRL REGIONAL OESTE</t>
  </si>
  <si>
    <t>Neuquén</t>
  </si>
  <si>
    <t>Alaska 6721</t>
  </si>
  <si>
    <t>Neuquén, Argentina</t>
  </si>
  <si>
    <t>Tel. 54 299 4440103</t>
  </si>
  <si>
    <t>GRAF. LGS Extraido, %</t>
  </si>
  <si>
    <t>VOLUMEN TOTAL ELIMINADO</t>
  </si>
  <si>
    <t>SOLIDOS GENERADOS VS EXTRAÍDOS - ACUMULADO</t>
  </si>
  <si>
    <t>REPORTE</t>
  </si>
  <si>
    <t>ACUMULADO</t>
  </si>
  <si>
    <t>CANTIDAD X DIAS</t>
  </si>
  <si>
    <t>CANTIDAD ACUMULADA</t>
  </si>
  <si>
    <t>Parte Diario// ACUM // Buscador</t>
  </si>
  <si>
    <t>-</t>
  </si>
  <si>
    <t>SERVICIOS</t>
  </si>
  <si>
    <t>COSTO UNITARIO</t>
  </si>
  <si>
    <t>CONSUMO</t>
  </si>
  <si>
    <t>TANGO</t>
  </si>
  <si>
    <t>R, l/kg</t>
  </si>
  <si>
    <t>DÍA</t>
  </si>
  <si>
    <t>COMENTARIOS ECS</t>
  </si>
  <si>
    <t>FECHA</t>
  </si>
  <si>
    <t>PRODUCTOS</t>
  </si>
  <si>
    <t>STOCK</t>
  </si>
  <si>
    <t>COMENTARIOS GENERALES</t>
  </si>
  <si>
    <t>RESUMEN DE COSTOS</t>
  </si>
  <si>
    <t>PERSONAL NOCHE</t>
  </si>
  <si>
    <t>CONFORME CLIENTE</t>
  </si>
  <si>
    <t>CONSUMO DIA</t>
  </si>
  <si>
    <t>E</t>
  </si>
  <si>
    <t>Acumula.</t>
  </si>
  <si>
    <t>CONTRATO:</t>
  </si>
  <si>
    <t>COMPROBANTE N°:</t>
  </si>
  <si>
    <t>Contrato</t>
  </si>
  <si>
    <t>Comprobante:</t>
  </si>
  <si>
    <t>Contrato:</t>
  </si>
  <si>
    <t>TOTAL COSTOS</t>
  </si>
  <si>
    <t>COSTO DIA</t>
  </si>
  <si>
    <t>TOTAL COSTO DIA</t>
  </si>
  <si>
    <t>COSTO ACUMULADO</t>
  </si>
  <si>
    <t>OPERADOR:</t>
  </si>
  <si>
    <t>AYUDANTE:</t>
  </si>
  <si>
    <t>SOLIDOS GENERADOS ACUMULADOS</t>
  </si>
  <si>
    <t>Vol. LGS Eliminado, ACUMULADO, m3</t>
  </si>
  <si>
    <t>Eficiancia dia</t>
  </si>
  <si>
    <t>Eficiencia Acumulada</t>
  </si>
  <si>
    <t>EFICIENCIA GLOBAL DÍA, %</t>
  </si>
  <si>
    <t>EFICIENCIA GLOBAL ACUMULADA, %</t>
  </si>
  <si>
    <t>PILETA 1</t>
  </si>
  <si>
    <t>PILETA 2</t>
  </si>
  <si>
    <t>PILETA 3</t>
  </si>
  <si>
    <t>PILETA 4</t>
  </si>
  <si>
    <t>PILETA 5</t>
  </si>
  <si>
    <t>PILETA 6</t>
  </si>
  <si>
    <t>PILETA 7</t>
  </si>
  <si>
    <t>PILETA 8</t>
  </si>
  <si>
    <t>PILETA 9</t>
  </si>
  <si>
    <t>PILETA 10</t>
  </si>
  <si>
    <t>CDS</t>
  </si>
  <si>
    <t>MARBAR 1</t>
  </si>
  <si>
    <t>MARBAR 2</t>
  </si>
  <si>
    <t>MARBAR 3</t>
  </si>
  <si>
    <t>MARBAR 4</t>
  </si>
  <si>
    <t>MARBAR 5</t>
  </si>
  <si>
    <t>MARBAR 6</t>
  </si>
  <si>
    <t>PILETAS EN LOCACIÓN</t>
  </si>
  <si>
    <t xml:space="preserve">PILETAS </t>
  </si>
  <si>
    <t>MARBAR PREPARADORA 1</t>
  </si>
  <si>
    <t>MARBAR PREPARADORA 2</t>
  </si>
  <si>
    <t>ALQUILADAS</t>
  </si>
  <si>
    <t>Den, gr/l</t>
  </si>
  <si>
    <t>Vol, m3</t>
  </si>
  <si>
    <t>Vol, m4</t>
  </si>
  <si>
    <t>Vol, m5</t>
  </si>
  <si>
    <t>Vol, m6</t>
  </si>
  <si>
    <t>Vol, m7</t>
  </si>
  <si>
    <t>Vol, m8</t>
  </si>
  <si>
    <t>Vol, m9</t>
  </si>
  <si>
    <t>Vol, m10</t>
  </si>
  <si>
    <t>Vol, m11</t>
  </si>
  <si>
    <t>Vol, m12</t>
  </si>
  <si>
    <t>Vol, m13</t>
  </si>
  <si>
    <t>Vol, m14</t>
  </si>
  <si>
    <t>Vol, m15</t>
  </si>
  <si>
    <t>Vol, m16</t>
  </si>
  <si>
    <t>Vol, m17</t>
  </si>
  <si>
    <t>Vol, m18</t>
  </si>
  <si>
    <t>Vol, m19</t>
  </si>
  <si>
    <t>Vol, m20</t>
  </si>
  <si>
    <t>Vol, m21</t>
  </si>
  <si>
    <t>Vol, m22</t>
  </si>
  <si>
    <t>Vol, m23</t>
  </si>
  <si>
    <t>Vol, m24</t>
  </si>
  <si>
    <t>Vol, m25</t>
  </si>
  <si>
    <t>Vol, m26</t>
  </si>
  <si>
    <t>Vol, m27</t>
  </si>
  <si>
    <t>Vol, m28</t>
  </si>
  <si>
    <t>Vol, m29</t>
  </si>
  <si>
    <t>Vol, m30</t>
  </si>
  <si>
    <t>Vol, m31</t>
  </si>
  <si>
    <t>Vol, m32</t>
  </si>
  <si>
    <t>Vol, m33</t>
  </si>
  <si>
    <t>Vol, m34</t>
  </si>
  <si>
    <t>Vol, m35</t>
  </si>
  <si>
    <t>Vol, m36</t>
  </si>
  <si>
    <t>Vol, m37</t>
  </si>
  <si>
    <t>Vol, m38</t>
  </si>
  <si>
    <t>Vol, m39</t>
  </si>
  <si>
    <t>Vol, m40</t>
  </si>
  <si>
    <t>Vol, m41</t>
  </si>
  <si>
    <t>Vol, m42</t>
  </si>
  <si>
    <t>buscador Parte</t>
  </si>
  <si>
    <t>VOLUMEN, m3</t>
  </si>
  <si>
    <t>Parte Diario Control de Sólidos</t>
  </si>
  <si>
    <t>INFORMACIÓN GENERAL</t>
  </si>
  <si>
    <t>Sólidos Generados, m3</t>
  </si>
  <si>
    <t>PERSONAL DíA</t>
  </si>
  <si>
    <t>SOLO COMPLETAR LOS EQUIPAMIENTOS QUE ESTÁN OPERATIVOS</t>
  </si>
  <si>
    <t>GENERALES</t>
  </si>
  <si>
    <t>Se procede a cargar lo referido a:</t>
  </si>
  <si>
    <t>LODO</t>
  </si>
  <si>
    <t>Se procede a cargar lo referido a Lodo:</t>
  </si>
  <si>
    <t>* Actual del equipo</t>
  </si>
  <si>
    <t>* Profundidad al cierre</t>
  </si>
  <si>
    <t>* Caudal de trabajo, etc.</t>
  </si>
  <si>
    <t>* Densidad</t>
  </si>
  <si>
    <t>* Tipo de Lodo</t>
  </si>
  <si>
    <t>* HGS utilizado, etc</t>
  </si>
  <si>
    <t>Se procede a cargar lo referido Productos:</t>
  </si>
  <si>
    <t>* Consumo de telas</t>
  </si>
  <si>
    <t>* Consumo de Coagulantes</t>
  </si>
  <si>
    <t>* Consumo de Floculantes</t>
  </si>
  <si>
    <t>Se procede a cargar lo referido Servicios:</t>
  </si>
  <si>
    <t>* Servicio Técnico</t>
  </si>
  <si>
    <t>* Bombas</t>
  </si>
  <si>
    <t>* Todo lo relacionado al contrato Vigente</t>
  </si>
  <si>
    <t>Se procede a cargar lo referido a Piletas</t>
  </si>
  <si>
    <t>* Contrato (Si es propia o Externa)</t>
  </si>
  <si>
    <t>* Densidad, en gr/l</t>
  </si>
  <si>
    <t>* Volumen, en m3</t>
  </si>
  <si>
    <t>PERSONAL DÍA</t>
  </si>
  <si>
    <t>Operador</t>
  </si>
  <si>
    <t>Ayudante</t>
  </si>
  <si>
    <t>CONFORME CLIENTES</t>
  </si>
  <si>
    <t>CoMan 1</t>
  </si>
  <si>
    <t>CoMan 2</t>
  </si>
  <si>
    <t>SUPERVISOR GUARDIA</t>
  </si>
  <si>
    <t xml:space="preserve">SUPERVISOR </t>
  </si>
  <si>
    <t>PERSONAL</t>
  </si>
  <si>
    <t>* Personal Efectado Marbar</t>
  </si>
  <si>
    <t>* Descripción de la Operativa</t>
  </si>
  <si>
    <t>* Company Man</t>
  </si>
  <si>
    <t>PROCESA DE:</t>
  </si>
  <si>
    <t>CONTRATO PIT</t>
  </si>
  <si>
    <t>TIPO DE SAL</t>
  </si>
  <si>
    <t>MOVIMIENTO ZARANDA</t>
  </si>
  <si>
    <t>SG DE LOS LGS</t>
  </si>
  <si>
    <t>DESCARGA ZARANDA</t>
  </si>
  <si>
    <t>CANTIDAD DE CONOS</t>
  </si>
  <si>
    <t>Utilizar siempre tipo de letra MAYUSCULA para completar la información del pozo.</t>
  </si>
  <si>
    <t>ZARANDA N°3</t>
  </si>
  <si>
    <t>SECADORA N° 1</t>
  </si>
  <si>
    <t>SECADORA N° 2</t>
  </si>
  <si>
    <t>SECADORA N° 3</t>
  </si>
  <si>
    <t>DECANTER N° 1</t>
  </si>
  <si>
    <t>Mecánica</t>
  </si>
  <si>
    <t>DECANTER N° 2</t>
  </si>
  <si>
    <t>DECANTER N° 3</t>
  </si>
  <si>
    <t>SELECCIONAR FECHA A IMPRIMIR</t>
  </si>
  <si>
    <t>Comprobante de Servicios y Materiales</t>
  </si>
  <si>
    <t>Contrato N°</t>
  </si>
  <si>
    <t>Desde:</t>
  </si>
  <si>
    <t>OPERADORA:</t>
  </si>
  <si>
    <t>CONTRATISTA:</t>
  </si>
  <si>
    <t>Hasta:</t>
  </si>
  <si>
    <t>POZO:</t>
  </si>
  <si>
    <t>EQUIPO:</t>
  </si>
  <si>
    <t>Dias:</t>
  </si>
  <si>
    <t>YACIMIENTO:</t>
  </si>
  <si>
    <t>PROVINCIA:</t>
  </si>
  <si>
    <t>Código MARBAR</t>
  </si>
  <si>
    <t>PRODUCTO</t>
  </si>
  <si>
    <t>TOTAL</t>
  </si>
  <si>
    <t>Representante MARBAR</t>
  </si>
  <si>
    <t>IMPRIMIR</t>
  </si>
  <si>
    <t>IMPRIMIR REPORTE</t>
  </si>
  <si>
    <t>SERVICIOS // PRODUCTOS</t>
  </si>
  <si>
    <t>DESDE</t>
  </si>
  <si>
    <t>HASTA</t>
  </si>
  <si>
    <t>Cost.Unitario</t>
  </si>
  <si>
    <t>CERTIFICADO DE MATERIALES</t>
  </si>
  <si>
    <t>COSTO TOTAL SERVICIOS // PRODUCTOS</t>
  </si>
  <si>
    <t>Comprobante N°:</t>
  </si>
  <si>
    <t>Recibidos</t>
  </si>
  <si>
    <t>S.G.LGS</t>
  </si>
  <si>
    <t>VOLUMEN EXTRAÍDOS - DÍA</t>
  </si>
  <si>
    <t>VOLUMEN EXTRAÍDOS - ACUMULADO</t>
  </si>
  <si>
    <t>Sólidos Generados</t>
  </si>
  <si>
    <t>Sólidos Extraidos</t>
  </si>
  <si>
    <t>Vol. Lodo PERDIDO</t>
  </si>
  <si>
    <t>SOLIDOS GENERADOS</t>
  </si>
  <si>
    <t>VOL. PERDIDO HGS</t>
  </si>
  <si>
    <t>VOL. PERDIDO LGS</t>
  </si>
  <si>
    <t>VOLUMEN PERDIDO</t>
  </si>
  <si>
    <t>SOLIDOS EXTRAIDOS</t>
  </si>
  <si>
    <t>VOL. LODO PERDIDO</t>
  </si>
  <si>
    <t>% LODO PERDIDO POR EQUIPAMIENTO - DÍA</t>
  </si>
  <si>
    <t>% REMOCION LGS - DÍA</t>
  </si>
  <si>
    <t>Depto de Ingenieria:</t>
  </si>
  <si>
    <t>Informe Final de CONTROL DE SOLIDOS</t>
  </si>
  <si>
    <t>Ayudantes:</t>
  </si>
  <si>
    <t>Operadores:</t>
  </si>
  <si>
    <t>Supervisor:</t>
  </si>
  <si>
    <t>Depto Ingeniería:</t>
  </si>
  <si>
    <t>Trepanos</t>
  </si>
  <si>
    <t>tramo 1</t>
  </si>
  <si>
    <t>tramo 2</t>
  </si>
  <si>
    <t>tramo 3</t>
  </si>
  <si>
    <t>tramo 4</t>
  </si>
  <si>
    <t>tramo 5</t>
  </si>
  <si>
    <t>RESUMEN OPERATIVO</t>
  </si>
  <si>
    <t>ROP promedio</t>
  </si>
  <si>
    <t>Caudal Promedio</t>
  </si>
  <si>
    <t>m</t>
  </si>
  <si>
    <t>GPM</t>
  </si>
  <si>
    <t>Días Operativos</t>
  </si>
  <si>
    <t>Cutting Generado Teorico</t>
  </si>
  <si>
    <t>Profundidad Final</t>
  </si>
  <si>
    <t>Profundidad Inicial</t>
  </si>
  <si>
    <t>Trepano</t>
  </si>
  <si>
    <t>TREPANO</t>
  </si>
  <si>
    <t>Trepano:</t>
  </si>
  <si>
    <t>Vol. Decartado</t>
  </si>
  <si>
    <t>LGS Descartado</t>
  </si>
  <si>
    <t>HGS Descartado</t>
  </si>
  <si>
    <t>Fluido Perdido</t>
  </si>
  <si>
    <t>HORAS DE FUNCIONAMIENTO</t>
  </si>
  <si>
    <t>SECCIÓN - TREPANO</t>
  </si>
  <si>
    <t>CUTTING EXTRAÍDO, m3</t>
  </si>
  <si>
    <t>CUTTING GENERADO TEÓRICO</t>
  </si>
  <si>
    <t>CUTTING EXTRAÍDO</t>
  </si>
  <si>
    <t>HUMECTACIÓN PROMEDIO</t>
  </si>
  <si>
    <t>Fluido, m3</t>
  </si>
  <si>
    <t>INFORME FINAL</t>
  </si>
  <si>
    <t>Propiedad</t>
  </si>
  <si>
    <t>Promedio</t>
  </si>
  <si>
    <t>PROPIEDADES LODO</t>
  </si>
  <si>
    <t>TOTAL ELIMINADO</t>
  </si>
  <si>
    <t>ELIMINADO</t>
  </si>
  <si>
    <t xml:space="preserve">TOTAL </t>
  </si>
  <si>
    <t>PERDIDO</t>
  </si>
  <si>
    <t>CUTTING</t>
  </si>
  <si>
    <t>EXTRAÍDO</t>
  </si>
  <si>
    <t>ANÁLISIS DE RETORTA</t>
  </si>
  <si>
    <t>ENTRADA</t>
  </si>
  <si>
    <t>SALIDA</t>
  </si>
  <si>
    <t>DES. SOL</t>
  </si>
  <si>
    <t>% LGS</t>
  </si>
  <si>
    <t>% OIL</t>
  </si>
  <si>
    <t>S.G.</t>
  </si>
  <si>
    <t>HUMEC</t>
  </si>
  <si>
    <t>%</t>
  </si>
  <si>
    <t>RETORTA, PROMEDIO</t>
  </si>
  <si>
    <t>ASG SOLDIOS EXTRAÍDOS - S.G</t>
  </si>
  <si>
    <t>HUMECTACIÓN PROMEDIO - %</t>
  </si>
  <si>
    <t>RENDIMIENTO - l/kg</t>
  </si>
  <si>
    <t>PROMEDIO</t>
  </si>
  <si>
    <t>REND - l/kg</t>
  </si>
  <si>
    <t>TRAMO 1</t>
  </si>
  <si>
    <t>TRAMO 2</t>
  </si>
  <si>
    <r>
      <t xml:space="preserve">DISCRIMINACIÓN DE VOLÚMENES TOTALES - </t>
    </r>
    <r>
      <rPr>
        <b/>
        <sz val="16"/>
        <color theme="0"/>
        <rFont val="Arial Narrow"/>
        <family val="2"/>
      </rPr>
      <t>m3</t>
    </r>
  </si>
  <si>
    <t>VOL. TEORICO POZO</t>
  </si>
  <si>
    <t>COMETARIOS OPERATIVOS POR DEL TRAMO</t>
  </si>
  <si>
    <t>MALLAS MAS UTILIZADAS</t>
  </si>
  <si>
    <t>TRAMO 3</t>
  </si>
  <si>
    <t>TRAMO 4</t>
  </si>
  <si>
    <t>IMPRIMIR INFORME FINAL</t>
  </si>
  <si>
    <t>AYUDANTES:</t>
  </si>
  <si>
    <t>OPERADORES:</t>
  </si>
  <si>
    <t>SUPERVISOR:</t>
  </si>
  <si>
    <t>P kg/cm2</t>
  </si>
  <si>
    <t>H pies</t>
  </si>
  <si>
    <t>CAUDAL</t>
  </si>
  <si>
    <t>F G</t>
  </si>
  <si>
    <t>OBS.</t>
  </si>
  <si>
    <t>% ELIMINACIÓN DE LGS</t>
  </si>
  <si>
    <t>% ELIMINACION</t>
  </si>
  <si>
    <t>&gt;</t>
  </si>
  <si>
    <t>Completar celdas en color GRIS</t>
  </si>
  <si>
    <r>
      <t xml:space="preserve">CAUDAL por </t>
    </r>
    <r>
      <rPr>
        <b/>
        <sz val="11"/>
        <rFont val="Arial Narrow"/>
        <family val="2"/>
      </rPr>
      <t>Zaranda 1</t>
    </r>
  </si>
  <si>
    <t>Escribir los nombres personales con letra MAYUSCULA, siguiendo el orden "APELLIDO, NOMBRE"</t>
  </si>
  <si>
    <t>Informe Final CDS</t>
  </si>
  <si>
    <t>INFORME FINAL - INFORMACIÓN A COMPLETAR CELDA GRIS</t>
  </si>
  <si>
    <t>006001000000028</t>
  </si>
  <si>
    <t>006001000000093</t>
  </si>
  <si>
    <t>006001000000094</t>
  </si>
  <si>
    <t>006001000000059</t>
  </si>
  <si>
    <t>006001000000067</t>
  </si>
  <si>
    <t>006001000000296</t>
  </si>
  <si>
    <t>006001000000316</t>
  </si>
  <si>
    <t>006001000000327</t>
  </si>
  <si>
    <t>006001000000318</t>
  </si>
  <si>
    <t>006001000000328</t>
  </si>
  <si>
    <t>006001000000275</t>
  </si>
  <si>
    <t>001022000000001</t>
  </si>
  <si>
    <t>001022000000003</t>
  </si>
  <si>
    <t>006001000000326</t>
  </si>
  <si>
    <t>006001000000271</t>
  </si>
  <si>
    <t>006001000000315</t>
  </si>
  <si>
    <t>006001000000272</t>
  </si>
  <si>
    <t>006001000000268</t>
  </si>
  <si>
    <t>006001000000317</t>
  </si>
  <si>
    <t>006001000000013</t>
  </si>
  <si>
    <t>006001000000087</t>
  </si>
  <si>
    <t>006001000000064</t>
  </si>
  <si>
    <t xml:space="preserve"> 006001000000110</t>
  </si>
  <si>
    <t>pieza</t>
  </si>
  <si>
    <t>km</t>
  </si>
  <si>
    <t>Fecha inicio:</t>
  </si>
  <si>
    <t>fecha Cierre:</t>
  </si>
  <si>
    <t xml:space="preserve">UNIDADES </t>
  </si>
  <si>
    <t>SG Gasoil</t>
  </si>
  <si>
    <t>FLUIDO</t>
  </si>
  <si>
    <t>BOWL - RPM</t>
  </si>
  <si>
    <t xml:space="preserve">TR </t>
  </si>
  <si>
    <t>Ssg hgs</t>
  </si>
  <si>
    <t xml:space="preserve">Para "IR" a la sección de cada equipo y llenar el Reporte, dar "click" en la imagen de dicho equipo. </t>
  </si>
  <si>
    <t>%HGS</t>
  </si>
  <si>
    <t>BLANC, GONZALO</t>
  </si>
  <si>
    <t>006001000000374</t>
  </si>
  <si>
    <t>MES</t>
  </si>
  <si>
    <t>DÍAS</t>
  </si>
  <si>
    <t>ENERO</t>
  </si>
  <si>
    <t>FEBRERO</t>
  </si>
  <si>
    <t>MARZO</t>
  </si>
  <si>
    <t>ABRIL</t>
  </si>
  <si>
    <t>MAYO</t>
  </si>
  <si>
    <t>JUNIO</t>
  </si>
  <si>
    <t>JULIO</t>
  </si>
  <si>
    <t>AGOSTO</t>
  </si>
  <si>
    <t>SEPTIEMBRE</t>
  </si>
  <si>
    <t>OCTUBRE</t>
  </si>
  <si>
    <t>NOVIEMBRE</t>
  </si>
  <si>
    <t>DICIEMBRE</t>
  </si>
  <si>
    <t>MESES</t>
  </si>
  <si>
    <t>FLUIDOS ELIMINADOS</t>
  </si>
  <si>
    <t>EFICIENCIA, %</t>
  </si>
  <si>
    <t>% GASOIL</t>
  </si>
  <si>
    <t>ITEMS</t>
  </si>
  <si>
    <t>HS OPERATIVAS</t>
  </si>
  <si>
    <t>DENS. Entrada, gr/l</t>
  </si>
  <si>
    <t>DENS. Salida, gr/l</t>
  </si>
  <si>
    <t>DESCARGA Solida, gr/l</t>
  </si>
  <si>
    <t>Rend, lt/kg</t>
  </si>
  <si>
    <t>LODO PERDIDO, m3</t>
  </si>
  <si>
    <t>LGS PERDIDO, m3</t>
  </si>
  <si>
    <t>METROS PERFORADOS</t>
  </si>
  <si>
    <t>CUTTING GENERADO, m3</t>
  </si>
  <si>
    <t>VOL. PERDIDO TOTAL, m3</t>
  </si>
  <si>
    <t>CUTTING ELIMINADO, m3</t>
  </si>
  <si>
    <t>VOL. FLUIDO PERDIDO, m3</t>
  </si>
  <si>
    <t>% HUMECTACIÓN</t>
  </si>
  <si>
    <t>TABLA 1</t>
  </si>
  <si>
    <t>TABLA 2</t>
  </si>
  <si>
    <t>TABLA 3</t>
  </si>
  <si>
    <t>RESUMEN</t>
  </si>
  <si>
    <t>PROFUNDIDAD, m</t>
  </si>
  <si>
    <t>FECHA CIERRE</t>
  </si>
  <si>
    <t>VOL. TOTAL PERDIDO, m3</t>
  </si>
  <si>
    <t>LGS ELIMINADO, m3</t>
  </si>
  <si>
    <t>HGS ELIMINADO, m3</t>
  </si>
  <si>
    <t>LODO ELIMINADO, m3</t>
  </si>
  <si>
    <t>HUMECTACION, %</t>
  </si>
  <si>
    <t>FLUIDO ELIMINADO, m3</t>
  </si>
  <si>
    <t>COD. OP.</t>
  </si>
  <si>
    <t>ITEMS MARBAR</t>
  </si>
  <si>
    <t>ITEM OPERADORA</t>
  </si>
  <si>
    <t>36.1</t>
  </si>
  <si>
    <t>HGS PERDIDO, m3</t>
  </si>
  <si>
    <t>Version 3.3</t>
  </si>
  <si>
    <t>ALFA LAVAL</t>
  </si>
  <si>
    <t>Jefe de Servicio:</t>
  </si>
  <si>
    <t>F-36</t>
  </si>
  <si>
    <t>006001000000001</t>
  </si>
  <si>
    <t>006001000000022</t>
  </si>
  <si>
    <t>006001000000520</t>
  </si>
  <si>
    <t>006001000000496</t>
  </si>
  <si>
    <t>006001000000517</t>
  </si>
  <si>
    <t>006001000000518</t>
  </si>
  <si>
    <t>006001000000336</t>
  </si>
  <si>
    <t>006001000000531</t>
  </si>
  <si>
    <t>006001000000522</t>
  </si>
  <si>
    <t>006001000000516</t>
  </si>
  <si>
    <t>006001000000514</t>
  </si>
  <si>
    <t>006001000000521</t>
  </si>
  <si>
    <t>006001000000515</t>
  </si>
  <si>
    <t>006001000000110</t>
  </si>
  <si>
    <t>no figura en tango</t>
  </si>
  <si>
    <t>006001000000187</t>
  </si>
  <si>
    <t>006001000000532</t>
  </si>
  <si>
    <t>006001000000505</t>
  </si>
  <si>
    <t>006001000000533</t>
  </si>
  <si>
    <t>006001000000534</t>
  </si>
  <si>
    <t>006001000000535</t>
  </si>
  <si>
    <t>006001000000530</t>
  </si>
  <si>
    <t>006001000000524</t>
  </si>
  <si>
    <t>006001000000525</t>
  </si>
  <si>
    <t>006001000000526</t>
  </si>
  <si>
    <t>006001000000529</t>
  </si>
  <si>
    <t>006001000000527</t>
  </si>
  <si>
    <t>006001000000523</t>
  </si>
  <si>
    <t>006001000000528</t>
  </si>
  <si>
    <t>006001000000138</t>
  </si>
  <si>
    <t>006001000000341</t>
  </si>
  <si>
    <t>006001000000342</t>
  </si>
  <si>
    <t>006001000000367</t>
  </si>
  <si>
    <t>006001000000085</t>
  </si>
  <si>
    <t>006001000000509</t>
  </si>
  <si>
    <t>006001000000086</t>
  </si>
  <si>
    <t>b</t>
  </si>
  <si>
    <t>Jefe de Servicio</t>
  </si>
  <si>
    <t>MEDINA, MARTIN</t>
  </si>
  <si>
    <t>006001000000550</t>
  </si>
  <si>
    <t>006001000000510</t>
  </si>
  <si>
    <t>006001000000504</t>
  </si>
  <si>
    <t>006001000000508</t>
  </si>
  <si>
    <t>006001000000513</t>
  </si>
  <si>
    <t>006001000000511</t>
  </si>
  <si>
    <t>FORTIN DE PIEDRA</t>
  </si>
  <si>
    <t>TPT.NQ.FP-1397(h) AISL</t>
  </si>
  <si>
    <t>NQN-CS-03-0144 D</t>
  </si>
  <si>
    <t>PERSONAL C.S-Tecnico x Persona(1-2Rigs)</t>
  </si>
  <si>
    <t>PERSONAL C.S-Stnd By Tecnico(1-2Rigs)</t>
  </si>
  <si>
    <t>PERSONAL C.S-TransporteNQN-Yac(1-2Rigs)</t>
  </si>
  <si>
    <t>C.S-Centrifuga Op x equi(1-2Rigs)</t>
  </si>
  <si>
    <t>C.S-Centrif Std ByXequip(1-2Rigs)</t>
  </si>
  <si>
    <t>C.S-Trailer Laboratorio(1-2Rigs)</t>
  </si>
  <si>
    <t>C.S-Trailer viviend sin Lab(1-2Rigs)</t>
  </si>
  <si>
    <t>CIRCUITO-Pileta c/Remo(DiaXU)(1-2Rigs)</t>
  </si>
  <si>
    <t>CIRCUITO-Pileta preparadora(1-2Rigs)</t>
  </si>
  <si>
    <t>CIRCUITO-Tanque CaCl2 (Dia x U)(1-2Rigs)</t>
  </si>
  <si>
    <t>CIRCUITO-Miscelaneos Conexión(1-2Rigs)</t>
  </si>
  <si>
    <t>DTM C.S-Mov/Desmov (Base-Yac)(1-2Rigs)</t>
  </si>
  <si>
    <t>DTM C.S-DTM entre PAD hast30Km(1-2Rigs)</t>
  </si>
  <si>
    <t>DTM C.S-Km Adicional Traslado(1-2Rigs)</t>
  </si>
  <si>
    <t>DTM CIRC-Mov/DesXPilet,Tk Bas-Yc(1-2Rigs</t>
  </si>
  <si>
    <t>DTM CIRC-DTM Pileta entPAD,30 Km(1-2Rigs</t>
  </si>
  <si>
    <t>DTM CIRC-Km Adic Traslado Pileta(1-2Rigs</t>
  </si>
  <si>
    <t>DTM CIRC-Mov/Des Miscelan Bs-Yc(1-2Rigs)</t>
  </si>
  <si>
    <t>DTM CIRC-DTM Miscel ent PAD30Km (1-2Rigs</t>
  </si>
  <si>
    <t>DTM CIRC-Km Adicional miscelaneo(1-2Rigs</t>
  </si>
  <si>
    <t>CONSUMIBLE-Mallas de Zaranda (1-2Rigs)</t>
  </si>
  <si>
    <t>CONSUMIBLE-Floculan MARFLOC103(1-2Rigs)</t>
  </si>
  <si>
    <t>CONSUMIBLE-Floculan MARFLOC108(1-2Rigs)</t>
  </si>
  <si>
    <t>CONSUMIBLE-Ácido clorhídrico(1-2Rigs)</t>
  </si>
  <si>
    <t>GENERADOR C.S-Dia opérativo+GO(1-2Rigs)</t>
  </si>
  <si>
    <t>GENERADOR C.S-Stand By sin GO(1-2Rigs)</t>
  </si>
  <si>
    <t>GENERADOR C.S-Mov/Desm(Bas-Yac)(1-2Rigs)</t>
  </si>
  <si>
    <t>GENERADOR C.S-DTM entr PAD,30Km(1-2Rigs)</t>
  </si>
  <si>
    <t>GENERADOR C.S-Km Adicional(1-2Rigs)</t>
  </si>
  <si>
    <t>P. MOVIL-Serv Tecnico x Persona(1-2Rigs)</t>
  </si>
  <si>
    <t>P. MOVIL-Std By x Tecnico(1-2Rigs)</t>
  </si>
  <si>
    <t>P. MOVIL-Transp person-NQN-Yac(1-2Rigs)</t>
  </si>
  <si>
    <t>P. MOVIL-Pileta c/Remov(1-2Rigs)</t>
  </si>
  <si>
    <t>P. MOVIL-Mov/DesmXPilet Bas-Yc(1-2Rigs)</t>
  </si>
  <si>
    <t>P. MOVIL-DTM Pileta ent PAD30Km(1-2Rigs)</t>
  </si>
  <si>
    <t>P. MOVIL-Km Adicional x Piletas(1-2Rigs)</t>
  </si>
  <si>
    <t>P. MOVIL-Generador 450kVA + GO(1-2Rigs)</t>
  </si>
  <si>
    <t>P. MOVIL-Generador450Kv Std By(1-2Rigs)</t>
  </si>
  <si>
    <t>P. MOVIL-Mov/Des Generador Bs-Yc(1-2Rigs</t>
  </si>
  <si>
    <t>P. MOVIL-DTM Generad ent PAD30Km(1-2Rigs</t>
  </si>
  <si>
    <t>P. MOVIL-Km Adicional Generador(1-2Rigs)</t>
  </si>
  <si>
    <t>P. MOVIL-Luminaria x unidad(1-2Rigs)</t>
  </si>
  <si>
    <t>P. MOVIL-Mov/Des Luminaria Bs-Yc(1-2Rigs</t>
  </si>
  <si>
    <t>ADICIONAL-Luminaria x unidad(1-2Rigs)</t>
  </si>
  <si>
    <t>ADICIONAL-Mov/Des Luminari Bs-Yc(1-2Rigs</t>
  </si>
  <si>
    <t>ADICIONAL-DTM Lumin ent PAD30Km(1-2Rigs)</t>
  </si>
  <si>
    <t>ADICIONAL-Bomba Trasvase op(1-2Rigs)</t>
  </si>
  <si>
    <t>ADICIONAL-Bomba trasvase Std BY(1-2Rigs)</t>
  </si>
  <si>
    <t>ADICIONAL-Compresor(1-2Rigs)</t>
  </si>
  <si>
    <t>ADICIONAL-Compresor Stand By(1-2Rigs)</t>
  </si>
  <si>
    <t>ADICIONAL-Mov/Desmov Compresor(1-2Rigs)</t>
  </si>
  <si>
    <t>ADICIONAL-DTM Compresor(1-2Rigs)</t>
  </si>
  <si>
    <t>ADICIONAL-Manifold(1-2Rigs)</t>
  </si>
  <si>
    <t>ADICIONAL-Mov/Desmov Manifold(1-2Rigs)</t>
  </si>
  <si>
    <t>ADICIONAL-DTM Manifold(1-2Rigs)</t>
  </si>
  <si>
    <t>ADICIONAL-Manguerote4" c/acop5Mt(1-2Rigs</t>
  </si>
  <si>
    <t>ADICIONAL-Mov/Desm Centrífug(1-2Rigs)</t>
  </si>
  <si>
    <t>ADICIONAL-DTM Centrífug(1-2Rigs)</t>
  </si>
  <si>
    <t>ADICIONAL-Zaranda secadora(1-2Rigs)</t>
  </si>
  <si>
    <t>ADICIONAL-Zaranda secad Std by(1-2Rigs)</t>
  </si>
  <si>
    <t>ADICIONAL-Mov/Desm Zarand secad(1-2Rigs)</t>
  </si>
  <si>
    <t>ADICIONAL-DTM Zaranda secadora(1-2Rigs)</t>
  </si>
  <si>
    <t>ADICIONAL-Tanque CaCl2 Std By(1-2Rigs)</t>
  </si>
  <si>
    <t>ADICIONAL-Unidad de Dewatering(1-2Rigs)</t>
  </si>
  <si>
    <t>ADICIONAL-Un. Dewatering Std By(1-2Rigs)</t>
  </si>
  <si>
    <t>MARSOR</t>
  </si>
  <si>
    <t>TAPIA MIGUEL</t>
  </si>
  <si>
    <t>CHAVEZ IVAN</t>
  </si>
  <si>
    <t>RODRIGUEZ FRANCISCO</t>
  </si>
  <si>
    <t>ANTIGUAL FABIAN</t>
  </si>
  <si>
    <t>COPA JOSE</t>
  </si>
  <si>
    <t>BENITEZ DIEGO</t>
  </si>
  <si>
    <t>ENZO PICA</t>
  </si>
  <si>
    <t xml:space="preserve">Se asiste a metting diario. Realizó movimientos de fluido en piletas auxiliares. Preparó OBM. Acondicionó fluido de circuito activo a 1700 g/l. Acondicionó OBM a 1700 g/l en pileta reserva agregando barita desde Silo. </t>
  </si>
  <si>
    <t>Realizó Build Up, Flow check (ok). Retiro caño de maniobra con bajante y colgador. Armó pack off de colgador 7 5/8". Desmontó NDS. Corrió y cortó cable. Armó BHA. Bajó hta en 2587 metros, al cierre.</t>
  </si>
  <si>
    <t>Se asiste a metting diario. Realizó movimientos de fluido en piletas auxiliares. Se descarga en Pileta auxiliar n°4 lodo proveniente de HP 213. Se recibe 88 mts3 de gasoil en Piletas n°6 y n°5. Incrementó densidad paulatinamente con OBM pesado para mantener 1730 g/l durante ahogo de pozo desde piletas auxiliares. Se descargo lodo proveniente desde equipo HP-213 en pileta de contingencia N°1.</t>
  </si>
  <si>
    <t>Bajó hta. Realizó prueba de hermeticidad con resultados negativos. Operador MMA realizó pruebas de sellos pack off (ok). Profundizó hta con rotación. Observa en zaranda restos de tapón (goma) no observa cemento. Circuló pozo.  Conectó línea de bombeó a salida lateral sección B. Alineó anular de casing 7 5/8" con hta hacia trip tank. Bombeó por anular de casing. No observa comunicación hacia interior de casing 7 5/8". Realizó prueba de casing con 900 psi. Registro presiones. Observa presión anular de casing . Profundizó rotando a 2620 m. Circuló pozo. Realizó Build up. Ahogo pozo. Realizó build up y Flow check, ok. Bombeó bache de maniobra. Saco hta de 2620 m a superficie. Lleno pozo y cerró rams total.</t>
  </si>
  <si>
    <t>Realizó orden y limpieza en piso de perforación. Bajó DP de 4 1/2" con difusor desde superficie a 2592 m. Realizó conversión. Montó equipamiento de cementación. Realizó Cia Halliburtón bombeó tapón balanceado. Sacó hta a 2354 m. Circuló para lavar hta. Montó Cia Halliburton para realizar Squeeze. Realizo squeeze. Espera fragûe de cemento.</t>
  </si>
  <si>
    <t xml:space="preserve">Se asiste a charla de cementación. Realizó movimientos de fluido en piletas auxiliares. Se recibe en Pileta n°2 lodo de Pileta Nabors. Completamos píldora con gas oil. Se monta y prueban línea para recibir colchones de cementación en Piletas de Contingencia. </t>
  </si>
  <si>
    <t>Continuó fragüe de cemento. Contactó cemento. Bombeó bache para sacar seco. Sacó hta al peine. Acondicionó para bajar bha convencional. Bajó hta hasta 2310 m, llenando interior cada 100 m. Coloco bearing. Bajo hta con circulación hasta 2367 m, donde contacto cielo de cemento. Rota cemento al cierre.</t>
  </si>
  <si>
    <t>Trasvaso lodo desde pileta auxiliar N°4 hacia pileta preparadora. Se densifico lodo en pileta preparadora con 10 tn de barita y trasvaso nuevamente a pileta auxiliar N°4. Realizo limpieza en barcacho. Se asiste a metting diario. Realizó movimientos de fluido en piletas auxiliares. Se recibe en Pileta Preparadora, n°1, n°4 y Pileta Contingencia n°1 lodo proveniente de HP 213. Asiste personal de RA a realizar Mantenimiento a Generador. Trasvaso lodo desde desgaser hacia pileta auxiliar N°3.</t>
  </si>
  <si>
    <t>RODRIGO MUJICA.</t>
  </si>
  <si>
    <t>Rotó cemento desde 2367 m a 2620 m. Circulo pozo. Realizó prueba de cemento (Ok). Bombeo y desplazó tapón de maniobra. Sacó Hta al peine con control dinámico de 2613 a superficie. Retiro Bearing y monta campana de viaje. Saca Herramienta total controlando llenado con trip tank. Acondiciono piso de trabajo. Armo BHA direccional. Baja Hta. a 560 m. Al cierre realizo prueba de Agitador.</t>
  </si>
  <si>
    <t>Trasvaso lodo desde pileta auxiliar N°2 hacia succión 1. Removió compartimiento de desarenador durante rotada de cemento. Se asiste a metting diario. Realizó movimientos de fluido en piletas auxiliares. Asiste personal de Mantenimiento a chequear tablero eléctrico. Cia. Soluciones Móviles asiste a reparar aires acondicionados de tráiler n°21 de campamento. Se realiza visita de personal de Seguridad Marbar y chequea ECS y sistema de gestión. Se realiza limpieza con hidrolavadora de ECS. Trasvaso lodo desde pileta auxiliar N°2 hacia pildora.</t>
  </si>
  <si>
    <t>MATIAS RIOJA.</t>
  </si>
  <si>
    <t>MIGUEL TAPIA.</t>
  </si>
  <si>
    <t>IVAN CHAVEZ.</t>
  </si>
  <si>
    <t>FRANCISCO RODRIGUEZ.</t>
  </si>
  <si>
    <t>FABIAN ANTIGUAL.</t>
  </si>
  <si>
    <t>DIEGO BENITEZ.</t>
  </si>
  <si>
    <t xml:space="preserve">Trasvaso lodo desde pileta auxiliar N°2 hacia succión. Se recibió lodo desde trip tank en pileta auxiliar N°3. Se asiste a metting diario. Realizó movimientos de fluido en piletas auxiliares. Se realiza mantenimiento preventivo a Decanters. Se procesa con Sistema Dual operativo fluido de perforación. Se remueve trampa decantadora. Se reemplazan en Zaranda N°1 y N°2, 8 telas por API 200. Se reciben 20 mts3 de Cloruro de Calcio líquido. No se observan datos de aparatos de superficie debido a la dificultad para la toma de muestra. </t>
  </si>
  <si>
    <t>Retiró campana de viaje y montó Bearing , continuó bajando herramienta calibrando desde 581 m. a 1627 m, llenó interior y vacío TT. Continuó bajando herramienta desde 1627 m a 2597 m. Luego con bomba y rotación hasta 2620 m. Cia Nabors realizó calibración de bombas. Perforó construyendo curva hasta 2788 m.</t>
  </si>
  <si>
    <t>Perforó alineado a choke de MPD, construyendo geometría de pozo acorde a plan direccional hasta 2973 m. Circuló y tomo registro. Sacó 5 tiros al peine calibrando curva. Bajó herramienta. Continúo perforando hasta 3354 mts</t>
  </si>
  <si>
    <t>Se reemplazaron 2 telas rotas en zaranda N°3, se colocaron telas API 200. Asistio a metting diario. Realizó movimientos de fluido en piletas auxiliares. Se procesa con Sistema Dual operativo fluido de perforación. Se remueve trampa decantadora. Se reemplazan en Zaranda N°2, 1 telas por API 200. No se observan datos de aparatos de superficie debido a la dificultad para la toma de muestra. Desarenador procesando con 15 psi de presión en entrada al igual que desilter.</t>
  </si>
  <si>
    <t>Se asiste a metting diario. Realizó movimientos de fluido en piletas auxiliares. Se procesa con Sistema Dual operativo fluido de perforación. Se remueve trampa decantadora. Se completa píldora con lodo densificado. Asiste personal de Cia RA y chequea Generador 1129. Asiste personal de Cia Soluciones móviles y realiza mantenimiento a tráilers. No se observan datos de aparatos de superficie debido a la dificultad para la toma de muestra. Desarenador procesando con 15 psi de presión en entrada al igual que desilter. Trasvaso lodo desde pileta auxiliar N°3 hacia circuito. Zarandas operando con screen pulse.</t>
  </si>
  <si>
    <t>Perfora rama lateral repasando cada 6 tiros alineado a choke de MPD en 4194 m al cierre.</t>
  </si>
  <si>
    <t xml:space="preserve">Trasvaso lodo desde pileta auxiliar N°1 hacia circuito. Se reemplazo tela 1 API 200 en las 3 zarandas. Se asiste a metting diario. Realizó movimientos de fluido completando circuito desde Piletas Auxiliares. Se recirculan piletas auxiliares. Se procesa con Sistema Dual operativo fluido de perforación. Se remueve trampa decantadora. Se realiza orden y limpieza de ECS. Con hidrolavadora se acondiciona sector de Piletas de Contingencia. </t>
  </si>
  <si>
    <t>Perfora rama lateral repasando cada 4 tiros alineado a choke de MPD en 4938 m.</t>
  </si>
  <si>
    <t>CEBALLOS, DIEGO</t>
  </si>
  <si>
    <t>LUENGO, FABIAN</t>
  </si>
  <si>
    <t>Perfora rama lateral alineado a choke de MPD. Al cierre en 5120 m. como profundidad final del tramo. Circulo pozo 3 fondo afuera. Realizo Roll over. Saco 5 tiros en dinámico. Bombeó tapón de maniobra y desplazo el mismo.  Actual Alineó para sacar en control dinámico alineado a Succión Nº2. al cierre sacó Herramienta hasta 151 m.  Realiza Build Up y Flow Check.</t>
  </si>
  <si>
    <t xml:space="preserve">Proceso con sistema dual durante perforación. Se removio trampa en agregadas y antes de circular pozo. Se continuo proceso. Hidrociclones funcionaron con muy baja presión. Se vaciaron lineas de bombas. Circulo gas oíl a decanters. Trasvaso lodo desde pileta auxiliar N°1 hacia pileta auxiliar N°3. Trasvaso lodo desde pileta auxiliar N°4 hacia pildora. Se recibio lodo desde desgaser en pileta auxiliar N°1. Durante ahogo de pozo trasvaso lodo desde pileta preparadora ahcia pildora, en simultaneo trasvaso lodo desde desgaser hacia pileta auxiliar N°1 y N°2. Trasvaso lodo desde pileta auxiliar N°4 hacia pildora y acondiciono tapon de maniobra. </t>
  </si>
  <si>
    <t>Realizó Build y Flow Check, Cia Nabors desmontó bearing y colocó campana de viaje, Desarmó herramienta direccional, Cia NDS montó equipamiento de entubación. Entuba Casing 5” en 3061 m.</t>
  </si>
  <si>
    <t>Se realiza movimiento de fluido entre Piletas Auxiliares. Se realiza trabajo de orden y limpieza con hidrolavadora en ECS. Se recibe en piletas de Contingencia desplazamiento de entubada. Trasvaso lodo desde pileta auxiliar N°3 hacia succión N°1.</t>
  </si>
  <si>
    <t>Se realiza movimiento de fluido entre Piletas Auxiliares. Se recibe en pileta de Contingencia desplazamiento. Se completa circuito de Auxiliar n°3. Se recibe en Pileta Preparadora lodo de intermedia Nabors. Se realiza Mantenimiento Preventivo a Decanter n°3. Trasvaso lodo desde pileta de contingencia N°1 hacia pileta auxiliar N°3, y lodo de pileta de contingencia N°2 hacia pileta preparadora.</t>
  </si>
  <si>
    <t>Entubó casing 5” 21.4 Lb/pie , controlando desplazamiento en trip tank, llenando interior con OBM 1720 g/l. con ultimo casing retiro bearing, conecto y profundizo colgador, acento y empaqueto casing. Quedando Zapato en 5106,00 m Y Collar en 5092.79 m. Completo directa y movió entre columna. Acondiciono, purgo líneas y golpeador con gas oíl. Realizó Walking de FDP-1397 Ais. a FDP1398 Int. II, acondiciono equipo post Walking.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</si>
</sst>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
    <numFmt numFmtId="166" formatCode="dd/mm/yyyy;@"/>
    <numFmt numFmtId="167" formatCode="0.00\ &quot;in&quot;"/>
    <numFmt numFmtId="168" formatCode="#,###\ &quot;m&quot;"/>
    <numFmt numFmtId="169" formatCode="0\ &quot;hs&quot;"/>
    <numFmt numFmtId="170" formatCode="0.00\ &quot;m3&quot;"/>
    <numFmt numFmtId="171" formatCode="#\ #/#"/>
    <numFmt numFmtId="172" formatCode="0.0%"/>
    <numFmt numFmtId="173" formatCode="0.0\ &quot;m3&quot;"/>
    <numFmt numFmtId="174" formatCode="0\ %"/>
  </numFmts>
  <fonts count="135" x14ac:knownFonts="1">
    <font>
      <sz val="11"/>
      <color theme="1"/>
      <name val="Calibri"/>
      <family val="2"/>
      <scheme val="minor"/>
    </font>
    <font>
      <b/>
      <sz val="12"/>
      <color theme="1" tint="0.249977111117893"/>
      <name val="Arial Narrow"/>
      <family val="2"/>
    </font>
    <font>
      <b/>
      <sz val="9"/>
      <color theme="0"/>
      <name val="Arial Narrow"/>
      <family val="2"/>
    </font>
    <font>
      <b/>
      <sz val="11"/>
      <color theme="1" tint="0.249977111117893"/>
      <name val="Arial Narrow"/>
      <family val="2"/>
    </font>
    <font>
      <sz val="8"/>
      <name val="Calibri"/>
      <family val="2"/>
      <scheme val="minor"/>
    </font>
    <font>
      <b/>
      <sz val="10"/>
      <name val="Arial Narrow"/>
      <family val="2"/>
    </font>
    <font>
      <sz val="10"/>
      <name val="Arial Narrow"/>
      <family val="2"/>
    </font>
    <font>
      <sz val="10"/>
      <color rgb="FFFF0000"/>
      <name val="Arial Narrow"/>
      <family val="2"/>
    </font>
    <font>
      <sz val="11"/>
      <color theme="1"/>
      <name val="Arial Narrow"/>
      <family val="2"/>
    </font>
    <font>
      <b/>
      <sz val="14"/>
      <color theme="0"/>
      <name val="Arial Narrow"/>
      <family val="2"/>
    </font>
    <font>
      <b/>
      <sz val="11"/>
      <color theme="0"/>
      <name val="Arial Narrow"/>
      <family val="2"/>
    </font>
    <font>
      <b/>
      <sz val="10"/>
      <color theme="0"/>
      <name val="Arial Narrow"/>
      <family val="2"/>
    </font>
    <font>
      <sz val="11"/>
      <color rgb="FF00B050"/>
      <name val="Arial Narrow"/>
      <family val="2"/>
    </font>
    <font>
      <b/>
      <sz val="11"/>
      <name val="Arial Narrow"/>
      <family val="2"/>
    </font>
    <font>
      <b/>
      <sz val="11"/>
      <color theme="1"/>
      <name val="Arial Narrow"/>
      <family val="2"/>
    </font>
    <font>
      <sz val="11"/>
      <color theme="0"/>
      <name val="Arial Narrow"/>
      <family val="2"/>
    </font>
    <font>
      <sz val="10"/>
      <color theme="1"/>
      <name val="Arial Narrow"/>
      <family val="2"/>
    </font>
    <font>
      <b/>
      <sz val="16"/>
      <color theme="0"/>
      <name val="Arial Narrow"/>
      <family val="2"/>
    </font>
    <font>
      <b/>
      <sz val="9"/>
      <color theme="1"/>
      <name val="Arial Narrow"/>
      <family val="2"/>
    </font>
    <font>
      <b/>
      <sz val="14"/>
      <color theme="1"/>
      <name val="Arial Narrow"/>
      <family val="2"/>
    </font>
    <font>
      <b/>
      <sz val="11"/>
      <color theme="2" tint="-0.249977111117893"/>
      <name val="Arial Narrow"/>
      <family val="2"/>
    </font>
    <font>
      <b/>
      <sz val="10"/>
      <color theme="2" tint="-0.249977111117893"/>
      <name val="Arial Narrow"/>
      <family val="2"/>
    </font>
    <font>
      <b/>
      <sz val="9"/>
      <color theme="2" tint="-0.249977111117893"/>
      <name val="Arial Narrow"/>
      <family val="2"/>
    </font>
    <font>
      <b/>
      <sz val="12"/>
      <color theme="0"/>
      <name val="Arial Narrow"/>
      <family val="2"/>
    </font>
    <font>
      <b/>
      <sz val="18"/>
      <color theme="0"/>
      <name val="Arial Narrow"/>
      <family val="2"/>
    </font>
    <font>
      <b/>
      <sz val="10"/>
      <color theme="1"/>
      <name val="Arial Narrow"/>
      <family val="2"/>
    </font>
    <font>
      <sz val="11"/>
      <name val="Arial Narrow"/>
      <family val="2"/>
    </font>
    <font>
      <b/>
      <sz val="9"/>
      <color theme="1" tint="4.9989318521683403E-2"/>
      <name val="Arial Narrow"/>
      <family val="2"/>
    </font>
    <font>
      <sz val="11"/>
      <color theme="1" tint="4.9989318521683403E-2"/>
      <name val="Arial Narrow"/>
      <family val="2"/>
    </font>
    <font>
      <b/>
      <sz val="11"/>
      <color theme="7" tint="0.59999389629810485"/>
      <name val="Arial Narrow"/>
      <family val="2"/>
    </font>
    <font>
      <sz val="11"/>
      <color theme="2" tint="-0.499984740745262"/>
      <name val="Arial Narrow"/>
      <family val="2"/>
    </font>
    <font>
      <b/>
      <sz val="11"/>
      <color theme="2" tint="-0.499984740745262"/>
      <name val="Arial Narrow"/>
      <family val="2"/>
    </font>
    <font>
      <b/>
      <sz val="10"/>
      <color theme="1" tint="0.249977111117893"/>
      <name val="Arial Narrow"/>
      <family val="2"/>
    </font>
    <font>
      <b/>
      <sz val="12"/>
      <name val="Arial Narrow"/>
      <family val="2"/>
    </font>
    <font>
      <b/>
      <sz val="10"/>
      <color theme="1" tint="4.9989318521683403E-2"/>
      <name val="Arial Narrow"/>
      <family val="2"/>
    </font>
    <font>
      <b/>
      <sz val="8"/>
      <color theme="0"/>
      <name val="Arial Narrow"/>
      <family val="2"/>
    </font>
    <font>
      <b/>
      <i/>
      <sz val="14"/>
      <name val="Arial Narrow"/>
      <family val="2"/>
    </font>
    <font>
      <b/>
      <sz val="26"/>
      <color theme="1"/>
      <name val="Times New Roman"/>
      <family val="1"/>
    </font>
    <font>
      <b/>
      <sz val="16"/>
      <color theme="1"/>
      <name val="Arial Narrow"/>
      <family val="2"/>
    </font>
    <font>
      <b/>
      <sz val="16"/>
      <name val="Arial Narrow"/>
      <family val="2"/>
    </font>
    <font>
      <b/>
      <i/>
      <sz val="11"/>
      <color theme="0"/>
      <name val="Arial Narrow"/>
      <family val="2"/>
    </font>
    <font>
      <b/>
      <sz val="14"/>
      <color theme="1" tint="0.249977111117893"/>
      <name val="Arial Narrow"/>
      <family val="2"/>
    </font>
    <font>
      <sz val="12"/>
      <color theme="0"/>
      <name val="Arial Narrow"/>
      <family val="2"/>
    </font>
    <font>
      <b/>
      <sz val="13"/>
      <name val="Arial Narrow"/>
      <family val="2"/>
    </font>
    <font>
      <b/>
      <sz val="10"/>
      <color theme="2" tint="-0.749992370372631"/>
      <name val="Arial Narrow"/>
      <family val="2"/>
    </font>
    <font>
      <b/>
      <sz val="10"/>
      <color theme="2" tint="-0.89999084444715716"/>
      <name val="Arial Narrow"/>
      <family val="2"/>
    </font>
    <font>
      <b/>
      <sz val="36"/>
      <color theme="1"/>
      <name val="Times New Roman"/>
      <family val="1"/>
    </font>
    <font>
      <b/>
      <sz val="16"/>
      <color theme="1" tint="0.249977111117893"/>
      <name val="Arial Narrow"/>
      <family val="2"/>
    </font>
    <font>
      <b/>
      <i/>
      <sz val="12"/>
      <color theme="0"/>
      <name val="Arial Narrow"/>
      <family val="2"/>
    </font>
    <font>
      <sz val="9"/>
      <color theme="1"/>
      <name val="Arial Narrow"/>
      <family val="2"/>
    </font>
    <font>
      <sz val="11"/>
      <color theme="1"/>
      <name val="Calibri"/>
      <family val="2"/>
      <scheme val="minor"/>
    </font>
    <font>
      <sz val="11"/>
      <color theme="0"/>
      <name val="Calibri"/>
      <family val="2"/>
      <scheme val="minor"/>
    </font>
    <font>
      <b/>
      <sz val="18"/>
      <name val="Arial Narrow"/>
      <family val="2"/>
    </font>
    <font>
      <sz val="18"/>
      <name val="Arial Narrow"/>
      <family val="2"/>
    </font>
    <font>
      <b/>
      <sz val="14"/>
      <name val="Arial Narrow"/>
      <family val="2"/>
    </font>
    <font>
      <sz val="12"/>
      <name val="Arial Narrow"/>
      <family val="2"/>
    </font>
    <font>
      <sz val="14"/>
      <name val="Arial Narrow"/>
      <family val="2"/>
    </font>
    <font>
      <sz val="16"/>
      <name val="Arial Narrow"/>
      <family val="2"/>
    </font>
    <font>
      <b/>
      <sz val="8"/>
      <name val="Arial Narrow"/>
      <family val="2"/>
    </font>
    <font>
      <b/>
      <sz val="9"/>
      <name val="Arial Narrow"/>
      <family val="2"/>
    </font>
    <font>
      <b/>
      <i/>
      <sz val="10"/>
      <name val="Arial Narrow"/>
      <family val="2"/>
    </font>
    <font>
      <b/>
      <i/>
      <sz val="9"/>
      <name val="Arial Narrow"/>
      <family val="2"/>
    </font>
    <font>
      <sz val="9"/>
      <name val="Arial Narrow"/>
      <family val="2"/>
    </font>
    <font>
      <i/>
      <sz val="9"/>
      <name val="Arial Narrow"/>
      <family val="2"/>
    </font>
    <font>
      <sz val="8"/>
      <name val="Arial Narrow"/>
      <family val="2"/>
    </font>
    <font>
      <i/>
      <sz val="11"/>
      <name val="Arial Narrow"/>
      <family val="2"/>
    </font>
    <font>
      <sz val="8.8000000000000007"/>
      <name val="Arial Narrow"/>
      <family val="2"/>
    </font>
    <font>
      <sz val="24"/>
      <name val="Arial Narrow"/>
      <family val="2"/>
    </font>
    <font>
      <i/>
      <sz val="11"/>
      <color theme="1"/>
      <name val="Arial Narrow"/>
      <family val="2"/>
    </font>
    <font>
      <b/>
      <sz val="10"/>
      <color theme="7" tint="0.79998168889431442"/>
      <name val="Arial Narrow"/>
      <family val="2"/>
    </font>
    <font>
      <sz val="8"/>
      <color rgb="FFFF0000"/>
      <name val="Arial Narrow"/>
      <family val="2"/>
    </font>
    <font>
      <sz val="9"/>
      <color theme="0"/>
      <name val="Arial Narrow"/>
      <family val="2"/>
    </font>
    <font>
      <b/>
      <sz val="14"/>
      <color theme="1" tint="0.34998626667073579"/>
      <name val="Arial Narrow"/>
      <family val="2"/>
    </font>
    <font>
      <b/>
      <i/>
      <sz val="11"/>
      <name val="Arial Narrow"/>
      <family val="2"/>
    </font>
    <font>
      <b/>
      <sz val="14"/>
      <color theme="5"/>
      <name val="Arial Narrow"/>
      <family val="2"/>
    </font>
    <font>
      <b/>
      <sz val="14"/>
      <color theme="9" tint="-0.249977111117893"/>
      <name val="Arial Narrow"/>
      <family val="2"/>
    </font>
    <font>
      <b/>
      <sz val="14"/>
      <color theme="4" tint="-0.249977111117893"/>
      <name val="Arial Narrow"/>
      <family val="2"/>
    </font>
    <font>
      <b/>
      <i/>
      <sz val="14"/>
      <color theme="1"/>
      <name val="Arial Narrow"/>
      <family val="2"/>
    </font>
    <font>
      <sz val="14"/>
      <color theme="1"/>
      <name val="Arial Narrow"/>
      <family val="2"/>
    </font>
    <font>
      <b/>
      <i/>
      <sz val="14"/>
      <color theme="1" tint="0.34998626667073579"/>
      <name val="Arial Narrow"/>
      <family val="2"/>
    </font>
    <font>
      <b/>
      <i/>
      <sz val="14"/>
      <color theme="1" tint="0.14999847407452621"/>
      <name val="Arial Narrow"/>
      <family val="2"/>
    </font>
    <font>
      <sz val="14"/>
      <color theme="1" tint="0.14999847407452621"/>
      <name val="Arial Narrow"/>
      <family val="2"/>
    </font>
    <font>
      <b/>
      <sz val="11"/>
      <color theme="1"/>
      <name val="Calibri"/>
      <family val="2"/>
      <scheme val="minor"/>
    </font>
    <font>
      <b/>
      <sz val="10"/>
      <color rgb="FF00B050"/>
      <name val="Arial Narrow"/>
      <family val="2"/>
    </font>
    <font>
      <b/>
      <sz val="11"/>
      <color rgb="FF00B050"/>
      <name val="Arial Narrow"/>
      <family val="2"/>
    </font>
    <font>
      <b/>
      <i/>
      <sz val="14"/>
      <color theme="0"/>
      <name val="Arial Narrow"/>
      <family val="2"/>
    </font>
    <font>
      <b/>
      <sz val="14"/>
      <color theme="1" tint="0.14999847407452621"/>
      <name val="Arial Narrow"/>
      <family val="2"/>
    </font>
    <font>
      <sz val="11"/>
      <color rgb="FF00B050"/>
      <name val="Calibri"/>
      <family val="2"/>
      <scheme val="minor"/>
    </font>
    <font>
      <sz val="24"/>
      <color theme="1"/>
      <name val="Times New Roman"/>
      <family val="1"/>
    </font>
    <font>
      <b/>
      <sz val="18"/>
      <color theme="1"/>
      <name val="Arial Narrow"/>
      <family val="2"/>
    </font>
    <font>
      <sz val="18"/>
      <color theme="1"/>
      <name val="Arial Narrow"/>
      <family val="2"/>
    </font>
    <font>
      <sz val="18"/>
      <color rgb="FF00B050"/>
      <name val="Arial Narrow"/>
      <family val="2"/>
    </font>
    <font>
      <b/>
      <sz val="12"/>
      <color theme="1"/>
      <name val="Arial Narrow"/>
      <family val="2"/>
    </font>
    <font>
      <sz val="12"/>
      <color theme="1"/>
      <name val="Arial Narrow"/>
      <family val="2"/>
    </font>
    <font>
      <b/>
      <sz val="20"/>
      <color theme="1" tint="4.9989318521683403E-2"/>
      <name val="Calibri"/>
      <family val="2"/>
      <scheme val="minor"/>
    </font>
    <font>
      <sz val="11"/>
      <color theme="2" tint="-9.9978637043366805E-2"/>
      <name val="Arial Narrow"/>
      <family val="2"/>
    </font>
    <font>
      <b/>
      <sz val="18"/>
      <color theme="1" tint="0.249977111117893"/>
      <name val="Arial Narrow"/>
      <family val="2"/>
    </font>
    <font>
      <b/>
      <sz val="13"/>
      <color theme="1"/>
      <name val="Arial Narrow"/>
      <family val="2"/>
    </font>
    <font>
      <b/>
      <sz val="11"/>
      <color theme="2" tint="-0.749992370372631"/>
      <name val="Arial Narrow"/>
      <family val="2"/>
    </font>
    <font>
      <b/>
      <sz val="12"/>
      <color theme="2" tint="-0.749992370372631"/>
      <name val="Arial Narrow"/>
      <family val="2"/>
    </font>
    <font>
      <i/>
      <sz val="10"/>
      <color theme="1"/>
      <name val="Arial Narrow"/>
      <family val="2"/>
    </font>
    <font>
      <b/>
      <sz val="24"/>
      <color theme="1" tint="0.34998626667073579"/>
      <name val="Arial Narrow"/>
      <family val="2"/>
    </font>
    <font>
      <b/>
      <i/>
      <sz val="11"/>
      <color theme="1"/>
      <name val="Arial Narrow"/>
      <family val="2"/>
    </font>
    <font>
      <i/>
      <sz val="11"/>
      <color theme="1"/>
      <name val="Times New Roman"/>
      <family val="1"/>
    </font>
    <font>
      <b/>
      <sz val="12"/>
      <color theme="9" tint="-0.499984740745262"/>
      <name val="Arial Narrow"/>
      <family val="2"/>
    </font>
    <font>
      <b/>
      <sz val="14"/>
      <color theme="9" tint="-0.499984740745262"/>
      <name val="Arial Narrow"/>
      <family val="2"/>
    </font>
    <font>
      <b/>
      <sz val="12"/>
      <color theme="5" tint="-0.499984740745262"/>
      <name val="Arial Narrow"/>
      <family val="2"/>
    </font>
    <font>
      <b/>
      <sz val="12"/>
      <color rgb="FF002060"/>
      <name val="Arial Narrow"/>
      <family val="2"/>
    </font>
    <font>
      <b/>
      <sz val="14"/>
      <color theme="5" tint="-0.499984740745262"/>
      <name val="Arial Narrow"/>
      <family val="2"/>
    </font>
    <font>
      <b/>
      <sz val="14"/>
      <color rgb="FF002060"/>
      <name val="Arial Narrow"/>
      <family val="2"/>
    </font>
    <font>
      <b/>
      <sz val="10.5"/>
      <color theme="2" tint="-0.749992370372631"/>
      <name val="Arial Narrow"/>
      <family val="2"/>
    </font>
    <font>
      <b/>
      <sz val="10.5"/>
      <color theme="0"/>
      <name val="Arial Narrow"/>
      <family val="2"/>
    </font>
    <font>
      <sz val="10"/>
      <color theme="0"/>
      <name val="Arial Narrow"/>
      <family val="2"/>
    </font>
    <font>
      <b/>
      <i/>
      <sz val="12"/>
      <color theme="1"/>
      <name val="Arial Narrow"/>
      <family val="2"/>
    </font>
    <font>
      <sz val="16"/>
      <color theme="0"/>
      <name val="Arial Narrow"/>
      <family val="2"/>
    </font>
    <font>
      <b/>
      <sz val="20"/>
      <color theme="1" tint="0.249977111117893"/>
      <name val="Arial Narrow"/>
      <family val="2"/>
    </font>
    <font>
      <b/>
      <sz val="14"/>
      <color rgb="FFFF0000"/>
      <name val="Arial Narrow"/>
      <family val="2"/>
    </font>
    <font>
      <b/>
      <sz val="10"/>
      <color theme="2" tint="-0.499984740745262"/>
      <name val="Arial Narrow"/>
      <family val="2"/>
    </font>
    <font>
      <b/>
      <sz val="12"/>
      <color theme="2" tint="-0.499984740745262"/>
      <name val="Arial Narrow"/>
      <family val="2"/>
    </font>
    <font>
      <b/>
      <sz val="22"/>
      <color theme="1"/>
      <name val="Arial Narrow"/>
      <family val="2"/>
    </font>
    <font>
      <b/>
      <sz val="9"/>
      <color theme="2" tint="-0.499984740745262"/>
      <name val="Arial Narrow"/>
      <family val="2"/>
    </font>
    <font>
      <b/>
      <sz val="8"/>
      <color theme="2" tint="-0.499984740745262"/>
      <name val="Arial Narrow"/>
      <family val="2"/>
    </font>
    <font>
      <b/>
      <sz val="14"/>
      <color theme="2" tint="-0.499984740745262"/>
      <name val="Arial Narrow"/>
      <family val="2"/>
    </font>
    <font>
      <b/>
      <i/>
      <sz val="11"/>
      <color theme="2" tint="-0.499984740745262"/>
      <name val="Arial Narrow"/>
      <family val="2"/>
    </font>
    <font>
      <sz val="9"/>
      <color theme="2" tint="-0.499984740745262"/>
      <name val="Arial Narrow"/>
      <family val="2"/>
    </font>
    <font>
      <sz val="8"/>
      <color theme="2" tint="-0.249977111117893"/>
      <name val="Arial Narrow"/>
      <family val="2"/>
    </font>
    <font>
      <sz val="11"/>
      <color theme="6" tint="0.79998168889431442"/>
      <name val="Arial Narrow"/>
      <family val="2"/>
    </font>
    <font>
      <sz val="12"/>
      <color theme="2"/>
      <name val="Arial Narrow"/>
      <family val="2"/>
    </font>
    <font>
      <b/>
      <i/>
      <sz val="10"/>
      <color theme="2"/>
      <name val="Arial Narrow"/>
      <family val="2"/>
    </font>
    <font>
      <b/>
      <sz val="9"/>
      <color theme="2"/>
      <name val="Arial Narrow"/>
      <family val="2"/>
    </font>
    <font>
      <sz val="9"/>
      <color theme="2"/>
      <name val="Arial Narrow"/>
      <family val="2"/>
    </font>
    <font>
      <b/>
      <sz val="10"/>
      <color theme="2"/>
      <name val="Arial Narrow"/>
      <family val="2"/>
    </font>
    <font>
      <sz val="10"/>
      <color theme="2"/>
      <name val="Arial Narrow"/>
      <family val="2"/>
    </font>
    <font>
      <b/>
      <sz val="10"/>
      <color rgb="FFFFFF00"/>
      <name val="Arial Narrow"/>
      <family val="2"/>
    </font>
    <font>
      <b/>
      <sz val="9.5"/>
      <name val="Arial Narrow"/>
      <family val="2"/>
    </font>
  </fonts>
  <fills count="43">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00B050"/>
        <bgColor indexed="64"/>
      </patternFill>
    </fill>
    <fill>
      <patternFill patternType="solid">
        <fgColor theme="1" tint="0.249977111117893"/>
        <bgColor indexed="64"/>
      </patternFill>
    </fill>
    <fill>
      <patternFill patternType="solid">
        <fgColor theme="0"/>
        <bgColor indexed="64"/>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2" tint="-0.749992370372631"/>
        <bgColor indexed="64"/>
      </patternFill>
    </fill>
    <fill>
      <patternFill patternType="solid">
        <fgColor rgb="FFFF0000"/>
        <bgColor indexed="64"/>
      </patternFill>
    </fill>
    <fill>
      <patternFill patternType="solid">
        <fgColor theme="1" tint="0.14999847407452621"/>
        <bgColor indexed="64"/>
      </patternFill>
    </fill>
    <fill>
      <patternFill patternType="solid">
        <fgColor theme="5"/>
      </patternFill>
    </fill>
    <fill>
      <patternFill patternType="solid">
        <fgColor rgb="FF79A63B"/>
        <bgColor indexed="64"/>
      </patternFill>
    </fill>
    <fill>
      <patternFill patternType="solid">
        <fgColor theme="5" tint="0.59999389629810485"/>
        <bgColor indexed="65"/>
      </patternFill>
    </fill>
    <fill>
      <patternFill patternType="solid">
        <fgColor theme="9" tint="-0.499984740745262"/>
        <bgColor indexed="64"/>
      </patternFill>
    </fill>
    <fill>
      <patternFill patternType="solid">
        <fgColor theme="2"/>
        <bgColor indexed="64"/>
      </patternFill>
    </fill>
    <fill>
      <patternFill patternType="solid">
        <fgColor theme="4"/>
        <bgColor indexed="64"/>
      </patternFill>
    </fill>
    <fill>
      <patternFill patternType="solid">
        <fgColor theme="4" tint="-0.49998474074526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7"/>
        <bgColor indexed="64"/>
      </patternFill>
    </fill>
    <fill>
      <patternFill patternType="solid">
        <fgColor theme="5" tint="0.79998168889431442"/>
        <bgColor indexed="65"/>
      </patternFill>
    </fill>
    <fill>
      <patternFill patternType="solid">
        <fgColor theme="5" tint="0.39997558519241921"/>
        <bgColor indexed="65"/>
      </patternFill>
    </fill>
    <fill>
      <patternFill patternType="solid">
        <fgColor theme="5" tint="-0.249977111117893"/>
        <bgColor indexed="64"/>
      </patternFill>
    </fill>
    <fill>
      <patternFill patternType="solid">
        <fgColor theme="6" tint="0.79998168889431442"/>
        <bgColor indexed="64"/>
      </patternFill>
    </fill>
  </fills>
  <borders count="158">
    <border>
      <left/>
      <right/>
      <top/>
      <bottom/>
      <diagonal/>
    </border>
    <border>
      <left style="thin">
        <color indexed="64"/>
      </left>
      <right style="thin">
        <color indexed="64"/>
      </right>
      <top style="thin">
        <color indexed="64"/>
      </top>
      <bottom style="thin">
        <color indexed="64"/>
      </bottom>
      <diagonal/>
    </border>
    <border>
      <left/>
      <right/>
      <top/>
      <bottom style="thick">
        <color theme="0"/>
      </bottom>
      <diagonal/>
    </border>
    <border>
      <left/>
      <right/>
      <top style="thick">
        <color theme="0"/>
      </top>
      <bottom style="thick">
        <color theme="0"/>
      </bottom>
      <diagonal/>
    </border>
    <border>
      <left/>
      <right/>
      <top style="thick">
        <color theme="0"/>
      </top>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ck">
        <color theme="0"/>
      </left>
      <right/>
      <top style="thick">
        <color theme="0"/>
      </top>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theme="0"/>
      </top>
      <bottom style="medium">
        <color theme="0"/>
      </bottom>
      <diagonal/>
    </border>
    <border>
      <left style="medium">
        <color theme="0"/>
      </left>
      <right/>
      <top style="medium">
        <color theme="0"/>
      </top>
      <bottom/>
      <diagonal/>
    </border>
    <border>
      <left style="medium">
        <color theme="0"/>
      </left>
      <right/>
      <top style="medium">
        <color theme="2" tint="-0.24994659260841701"/>
      </top>
      <bottom style="medium">
        <color theme="2" tint="-0.24994659260841701"/>
      </bottom>
      <diagonal/>
    </border>
    <border>
      <left style="medium">
        <color theme="0"/>
      </left>
      <right/>
      <top style="medium">
        <color theme="2" tint="-0.24994659260841701"/>
      </top>
      <bottom style="medium">
        <color theme="0"/>
      </bottom>
      <diagonal/>
    </border>
    <border>
      <left/>
      <right/>
      <top style="medium">
        <color theme="0"/>
      </top>
      <bottom/>
      <diagonal/>
    </border>
    <border>
      <left style="medium">
        <color theme="0"/>
      </left>
      <right style="medium">
        <color theme="0"/>
      </right>
      <top style="medium">
        <color theme="0"/>
      </top>
      <bottom style="medium">
        <color theme="2" tint="-0.24994659260841701"/>
      </bottom>
      <diagonal/>
    </border>
    <border>
      <left/>
      <right style="medium">
        <color theme="0"/>
      </right>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1" tint="0.499984740745262"/>
      </left>
      <right style="medium">
        <color theme="0"/>
      </right>
      <top style="medium">
        <color theme="0"/>
      </top>
      <bottom/>
      <diagonal/>
    </border>
    <border>
      <left/>
      <right/>
      <top/>
      <bottom style="medium">
        <color theme="0"/>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right style="medium">
        <color theme="0"/>
      </right>
      <top style="medium">
        <color theme="0"/>
      </top>
      <bottom/>
      <diagonal/>
    </border>
    <border>
      <left/>
      <right/>
      <top/>
      <bottom style="thick">
        <color auto="1"/>
      </bottom>
      <diagonal/>
    </border>
    <border>
      <left/>
      <right/>
      <top style="thick">
        <color auto="1"/>
      </top>
      <bottom style="thick">
        <color auto="1"/>
      </bottom>
      <diagonal/>
    </border>
    <border>
      <left/>
      <right/>
      <top style="thick">
        <color theme="2" tint="-0.499984740745262"/>
      </top>
      <bottom style="thick">
        <color theme="2" tint="-0.499984740745262"/>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double">
        <color theme="5"/>
      </left>
      <right/>
      <top style="double">
        <color theme="5"/>
      </top>
      <bottom/>
      <diagonal/>
    </border>
    <border>
      <left/>
      <right/>
      <top style="double">
        <color theme="5"/>
      </top>
      <bottom/>
      <diagonal/>
    </border>
    <border>
      <left/>
      <right style="double">
        <color theme="5"/>
      </right>
      <top style="double">
        <color theme="5"/>
      </top>
      <bottom/>
      <diagonal/>
    </border>
    <border>
      <left style="double">
        <color theme="5"/>
      </left>
      <right/>
      <top/>
      <bottom/>
      <diagonal/>
    </border>
    <border>
      <left/>
      <right style="double">
        <color theme="5"/>
      </right>
      <top/>
      <bottom/>
      <diagonal/>
    </border>
    <border>
      <left style="double">
        <color theme="5"/>
      </left>
      <right/>
      <top/>
      <bottom style="double">
        <color theme="5"/>
      </bottom>
      <diagonal/>
    </border>
    <border>
      <left/>
      <right/>
      <top/>
      <bottom style="double">
        <color theme="5"/>
      </bottom>
      <diagonal/>
    </border>
    <border>
      <left/>
      <right style="double">
        <color theme="5"/>
      </right>
      <top/>
      <bottom style="double">
        <color theme="5"/>
      </bottom>
      <diagonal/>
    </border>
    <border>
      <left/>
      <right style="medium">
        <color theme="0"/>
      </right>
      <top/>
      <bottom style="medium">
        <color theme="0"/>
      </bottom>
      <diagonal/>
    </border>
    <border>
      <left style="medium">
        <color theme="0"/>
      </left>
      <right style="medium">
        <color theme="0"/>
      </right>
      <top style="thick">
        <color theme="2" tint="-0.24994659260841701"/>
      </top>
      <bottom style="medium">
        <color theme="0"/>
      </bottom>
      <diagonal/>
    </border>
    <border>
      <left style="medium">
        <color theme="0"/>
      </left>
      <right style="medium">
        <color theme="0"/>
      </right>
      <top style="medium">
        <color theme="0"/>
      </top>
      <bottom style="thick">
        <color theme="2" tint="-0.24994659260841701"/>
      </bottom>
      <diagonal/>
    </border>
    <border>
      <left style="thick">
        <color theme="2" tint="-0.24994659260841701"/>
      </left>
      <right style="medium">
        <color theme="1" tint="0.499984740745262"/>
      </right>
      <top style="thick">
        <color theme="2" tint="-0.24994659260841701"/>
      </top>
      <bottom/>
      <diagonal/>
    </border>
    <border>
      <left style="thick">
        <color theme="2" tint="-0.24994659260841701"/>
      </left>
      <right style="medium">
        <color theme="1" tint="0.499984740745262"/>
      </right>
      <top/>
      <bottom/>
      <diagonal/>
    </border>
    <border>
      <left style="thick">
        <color theme="2" tint="-0.24994659260841701"/>
      </left>
      <right style="medium">
        <color theme="1" tint="0.499984740745262"/>
      </right>
      <top/>
      <bottom style="thick">
        <color theme="2" tint="-0.24994659260841701"/>
      </bottom>
      <diagonal/>
    </border>
    <border>
      <left style="medium">
        <color theme="1" tint="0.499984740745262"/>
      </left>
      <right style="medium">
        <color theme="0"/>
      </right>
      <top style="thick">
        <color theme="2" tint="-0.24994659260841701"/>
      </top>
      <bottom style="medium">
        <color theme="0" tint="-0.14996795556505021"/>
      </bottom>
      <diagonal/>
    </border>
    <border>
      <left style="medium">
        <color theme="1" tint="0.499984740745262"/>
      </left>
      <right style="medium">
        <color theme="0"/>
      </right>
      <top style="medium">
        <color theme="0" tint="-0.14996795556505021"/>
      </top>
      <bottom style="medium">
        <color theme="0" tint="-0.14996795556505021"/>
      </bottom>
      <diagonal/>
    </border>
    <border>
      <left style="medium">
        <color theme="1" tint="0.499984740745262"/>
      </left>
      <right style="medium">
        <color theme="0"/>
      </right>
      <top style="medium">
        <color theme="0" tint="-0.14996795556505021"/>
      </top>
      <bottom style="thick">
        <color theme="2" tint="-0.24994659260841701"/>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style="thick">
        <color theme="0"/>
      </right>
      <top style="thick">
        <color theme="0"/>
      </top>
      <bottom style="thick">
        <color theme="0"/>
      </bottom>
      <diagonal/>
    </border>
    <border>
      <left style="thin">
        <color indexed="64"/>
      </left>
      <right/>
      <top style="thin">
        <color indexed="64"/>
      </top>
      <bottom style="thin">
        <color indexed="64"/>
      </bottom>
      <diagonal/>
    </border>
    <border>
      <left style="thick">
        <color theme="0"/>
      </left>
      <right/>
      <top/>
      <bottom/>
      <diagonal/>
    </border>
    <border>
      <left style="thick">
        <color theme="0"/>
      </left>
      <right/>
      <top/>
      <bottom style="medium">
        <color theme="0"/>
      </bottom>
      <diagonal/>
    </border>
    <border>
      <left/>
      <right/>
      <top style="thin">
        <color theme="0" tint="-0.24994659260841701"/>
      </top>
      <bottom style="thin">
        <color theme="0" tint="-0.24994659260841701"/>
      </bottom>
      <diagonal/>
    </border>
    <border>
      <left/>
      <right style="thin">
        <color theme="0"/>
      </right>
      <top/>
      <bottom/>
      <diagonal/>
    </border>
    <border>
      <left/>
      <right style="thick">
        <color theme="0"/>
      </right>
      <top/>
      <bottom/>
      <diagonal/>
    </border>
    <border>
      <left/>
      <right/>
      <top/>
      <bottom style="medium">
        <color theme="1"/>
      </bottom>
      <diagonal/>
    </border>
    <border>
      <left/>
      <right/>
      <top/>
      <bottom style="thin">
        <color indexed="64"/>
      </bottom>
      <diagonal/>
    </border>
    <border>
      <left/>
      <right/>
      <top style="thin">
        <color indexed="64"/>
      </top>
      <bottom/>
      <diagonal/>
    </border>
    <border>
      <left style="medium">
        <color theme="0"/>
      </left>
      <right/>
      <top/>
      <bottom style="medium">
        <color theme="0"/>
      </bottom>
      <diagonal/>
    </border>
    <border>
      <left style="medium">
        <color theme="0"/>
      </left>
      <right/>
      <top/>
      <bottom/>
      <diagonal/>
    </border>
    <border>
      <left/>
      <right/>
      <top style="thin">
        <color theme="2" tint="-9.9948118533890809E-2"/>
      </top>
      <bottom style="thin">
        <color theme="2" tint="-9.9948118533890809E-2"/>
      </bottom>
      <diagonal/>
    </border>
    <border>
      <left/>
      <right/>
      <top style="medium">
        <color theme="0"/>
      </top>
      <bottom style="thin">
        <color theme="2" tint="-9.9948118533890809E-2"/>
      </bottom>
      <diagonal/>
    </border>
    <border>
      <left/>
      <right/>
      <top style="thin">
        <color theme="2" tint="-9.9948118533890809E-2"/>
      </top>
      <bottom style="medium">
        <color theme="0"/>
      </bottom>
      <diagonal/>
    </border>
    <border>
      <left/>
      <right/>
      <top style="thin">
        <color theme="2" tint="-9.9948118533890809E-2"/>
      </top>
      <bottom style="thin">
        <color theme="2" tint="-9.9917600024414813E-2"/>
      </bottom>
      <diagonal/>
    </border>
    <border>
      <left/>
      <right/>
      <top style="medium">
        <color theme="2" tint="-0.24994659260841701"/>
      </top>
      <bottom style="medium">
        <color theme="2" tint="-0.24994659260841701"/>
      </bottom>
      <diagonal/>
    </border>
    <border>
      <left style="medium">
        <color theme="0"/>
      </left>
      <right/>
      <top style="thin">
        <color theme="2" tint="-9.9948118533890809E-2"/>
      </top>
      <bottom style="thin">
        <color theme="2" tint="-9.9948118533890809E-2"/>
      </bottom>
      <diagonal/>
    </border>
    <border>
      <left/>
      <right style="medium">
        <color theme="0"/>
      </right>
      <top style="thin">
        <color theme="2" tint="-9.9948118533890809E-2"/>
      </top>
      <bottom style="thin">
        <color theme="2" tint="-9.9948118533890809E-2"/>
      </bottom>
      <diagonal/>
    </border>
    <border>
      <left style="medium">
        <color theme="0"/>
      </left>
      <right/>
      <top style="medium">
        <color theme="0"/>
      </top>
      <bottom style="thin">
        <color theme="2" tint="-9.9948118533890809E-2"/>
      </bottom>
      <diagonal/>
    </border>
    <border>
      <left style="thin">
        <color indexed="64"/>
      </left>
      <right/>
      <top style="thin">
        <color indexed="64"/>
      </top>
      <bottom/>
      <diagonal/>
    </border>
    <border>
      <left style="thin">
        <color theme="2" tint="-9.9948118533890809E-2"/>
      </left>
      <right/>
      <top/>
      <bottom/>
      <diagonal/>
    </border>
    <border>
      <left/>
      <right style="thin">
        <color theme="2" tint="-9.9948118533890809E-2"/>
      </right>
      <top/>
      <bottom/>
      <diagonal/>
    </border>
    <border>
      <left/>
      <right/>
      <top style="medium">
        <color theme="0"/>
      </top>
      <bottom style="medium">
        <color theme="0" tint="-0.24994659260841701"/>
      </bottom>
      <diagonal/>
    </border>
    <border>
      <left/>
      <right style="thin">
        <color indexed="64"/>
      </right>
      <top/>
      <bottom/>
      <diagonal/>
    </border>
    <border>
      <left style="medium">
        <color theme="1" tint="0.24994659260841701"/>
      </left>
      <right style="medium">
        <color theme="1" tint="0.24994659260841701"/>
      </right>
      <top style="medium">
        <color theme="0"/>
      </top>
      <bottom/>
      <diagonal/>
    </border>
    <border>
      <left style="medium">
        <color theme="1" tint="0.24994659260841701"/>
      </left>
      <right style="medium">
        <color theme="1" tint="0.24994659260841701"/>
      </right>
      <top style="medium">
        <color theme="1" tint="0.24994659260841701"/>
      </top>
      <bottom/>
      <diagonal/>
    </border>
    <border>
      <left style="double">
        <color theme="1" tint="0.24994659260841701"/>
      </left>
      <right/>
      <top style="double">
        <color theme="1" tint="0.24994659260841701"/>
      </top>
      <bottom/>
      <diagonal/>
    </border>
    <border>
      <left/>
      <right/>
      <top style="double">
        <color theme="1" tint="0.24994659260841701"/>
      </top>
      <bottom/>
      <diagonal/>
    </border>
    <border>
      <left/>
      <right style="double">
        <color theme="1" tint="0.24994659260841701"/>
      </right>
      <top style="double">
        <color theme="1" tint="0.24994659260841701"/>
      </top>
      <bottom/>
      <diagonal/>
    </border>
    <border>
      <left style="double">
        <color theme="1" tint="0.24994659260841701"/>
      </left>
      <right/>
      <top/>
      <bottom/>
      <diagonal/>
    </border>
    <border>
      <left/>
      <right style="double">
        <color theme="1" tint="0.24994659260841701"/>
      </right>
      <top/>
      <bottom/>
      <diagonal/>
    </border>
    <border>
      <left style="double">
        <color theme="1" tint="0.24994659260841701"/>
      </left>
      <right/>
      <top/>
      <bottom style="double">
        <color theme="1" tint="0.24994659260841701"/>
      </bottom>
      <diagonal/>
    </border>
    <border>
      <left/>
      <right/>
      <top/>
      <bottom style="double">
        <color theme="1" tint="0.24994659260841701"/>
      </bottom>
      <diagonal/>
    </border>
    <border>
      <left/>
      <right style="double">
        <color theme="1" tint="0.24994659260841701"/>
      </right>
      <top/>
      <bottom style="double">
        <color theme="1" tint="0.24994659260841701"/>
      </bottom>
      <diagonal/>
    </border>
    <border>
      <left style="thick">
        <color theme="0"/>
      </left>
      <right style="thick">
        <color theme="0"/>
      </right>
      <top/>
      <bottom style="thick">
        <color theme="0"/>
      </bottom>
      <diagonal/>
    </border>
    <border>
      <left style="thick">
        <color theme="0"/>
      </left>
      <right/>
      <top/>
      <bottom style="thick">
        <color theme="0"/>
      </bottom>
      <diagonal/>
    </border>
    <border>
      <left style="thin">
        <color indexed="64"/>
      </left>
      <right style="thin">
        <color indexed="64"/>
      </right>
      <top/>
      <bottom/>
      <diagonal/>
    </border>
    <border>
      <left/>
      <right/>
      <top/>
      <bottom style="thin">
        <color theme="1" tint="0.249977111117893"/>
      </bottom>
      <diagonal/>
    </border>
    <border>
      <left/>
      <right/>
      <top/>
      <bottom style="dashed">
        <color auto="1"/>
      </bottom>
      <diagonal/>
    </border>
    <border>
      <left/>
      <right style="thin">
        <color indexed="64"/>
      </right>
      <top style="thin">
        <color indexed="64"/>
      </top>
      <bottom style="thin">
        <color indexed="64"/>
      </bottom>
      <diagonal/>
    </border>
    <border>
      <left style="thin">
        <color indexed="64"/>
      </left>
      <right/>
      <top style="thin">
        <color theme="0"/>
      </top>
      <bottom style="thin">
        <color theme="0"/>
      </bottom>
      <diagonal/>
    </border>
    <border>
      <left/>
      <right/>
      <top/>
      <bottom style="thin">
        <color theme="0" tint="-0.24994659260841701"/>
      </bottom>
      <diagonal/>
    </border>
    <border>
      <left style="medium">
        <color theme="2" tint="-0.499984740745262"/>
      </left>
      <right/>
      <top style="medium">
        <color theme="2" tint="-0.499984740745262"/>
      </top>
      <bottom style="medium">
        <color theme="2" tint="-0.499984740745262"/>
      </bottom>
      <diagonal/>
    </border>
    <border>
      <left/>
      <right/>
      <top style="medium">
        <color theme="2" tint="-0.499984740745262"/>
      </top>
      <bottom style="medium">
        <color theme="2" tint="-0.499984740745262"/>
      </bottom>
      <diagonal/>
    </border>
    <border>
      <left/>
      <right style="medium">
        <color theme="2" tint="-0.499984740745262"/>
      </right>
      <top style="medium">
        <color theme="2" tint="-0.499984740745262"/>
      </top>
      <bottom style="medium">
        <color theme="2"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ck">
        <color theme="0"/>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style="medium">
        <color theme="9" tint="-0.24994659260841701"/>
      </left>
      <right/>
      <top style="medium">
        <color theme="9" tint="-0.24994659260841701"/>
      </top>
      <bottom style="medium">
        <color theme="9" tint="-0.24994659260841701"/>
      </bottom>
      <diagonal/>
    </border>
    <border>
      <left style="thick">
        <color theme="0"/>
      </left>
      <right/>
      <top style="medium">
        <color theme="9" tint="-0.24994659260841701"/>
      </top>
      <bottom style="medium">
        <color theme="9" tint="-0.24994659260841701"/>
      </bottom>
      <diagonal/>
    </border>
    <border>
      <left style="thick">
        <color theme="0"/>
      </left>
      <right style="medium">
        <color theme="9" tint="-0.24994659260841701"/>
      </right>
      <top style="medium">
        <color theme="9" tint="-0.24994659260841701"/>
      </top>
      <bottom style="medium">
        <color theme="9" tint="-0.24994659260841701"/>
      </bottom>
      <diagonal/>
    </border>
    <border>
      <left style="medium">
        <color theme="1" tint="0.499984740745262"/>
      </left>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right/>
      <top/>
      <bottom style="thin">
        <color theme="2" tint="-0.24994659260841701"/>
      </bottom>
      <diagonal/>
    </border>
    <border>
      <left/>
      <right/>
      <top style="thin">
        <color theme="2" tint="-0.24994659260841701"/>
      </top>
      <bottom style="thin">
        <color theme="2" tint="-0.24994659260841701"/>
      </bottom>
      <diagonal/>
    </border>
    <border>
      <left/>
      <right/>
      <top style="medium">
        <color theme="0" tint="-0.499984740745262"/>
      </top>
      <bottom style="medium">
        <color theme="0" tint="-0.499984740745262"/>
      </bottom>
      <diagonal/>
    </border>
    <border>
      <left/>
      <right/>
      <top/>
      <bottom style="medium">
        <color theme="2" tint="-0.24994659260841701"/>
      </bottom>
      <diagonal/>
    </border>
    <border>
      <left/>
      <right/>
      <top style="thin">
        <color theme="2" tint="-0.24994659260841701"/>
      </top>
      <bottom/>
      <diagonal/>
    </border>
    <border>
      <left/>
      <right/>
      <top style="medium">
        <color theme="2" tint="-0.24994659260841701"/>
      </top>
      <bottom style="thin">
        <color theme="2" tint="-0.24994659260841701"/>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2" tint="-0.24994659260841701"/>
      </bottom>
      <diagonal/>
    </border>
    <border>
      <left/>
      <right style="medium">
        <color theme="1" tint="0.499984740745262"/>
      </right>
      <top/>
      <bottom style="medium">
        <color theme="2" tint="-0.24994659260841701"/>
      </bottom>
      <diagonal/>
    </border>
    <border>
      <left style="medium">
        <color theme="1" tint="0.499984740745262"/>
      </left>
      <right/>
      <top style="medium">
        <color theme="2" tint="-0.24994659260841701"/>
      </top>
      <bottom style="thin">
        <color theme="2" tint="-0.24994659260841701"/>
      </bottom>
      <diagonal/>
    </border>
    <border>
      <left/>
      <right style="medium">
        <color theme="1" tint="0.499984740745262"/>
      </right>
      <top style="medium">
        <color theme="2" tint="-0.24994659260841701"/>
      </top>
      <bottom style="thin">
        <color theme="2" tint="-0.24994659260841701"/>
      </bottom>
      <diagonal/>
    </border>
    <border>
      <left style="medium">
        <color theme="1" tint="0.499984740745262"/>
      </left>
      <right/>
      <top style="thin">
        <color theme="2" tint="-0.24994659260841701"/>
      </top>
      <bottom style="thin">
        <color theme="2" tint="-0.24994659260841701"/>
      </bottom>
      <diagonal/>
    </border>
    <border>
      <left/>
      <right style="medium">
        <color theme="1" tint="0.499984740745262"/>
      </right>
      <top style="thin">
        <color theme="2" tint="-0.24994659260841701"/>
      </top>
      <bottom style="thin">
        <color theme="2" tint="-0.24994659260841701"/>
      </bottom>
      <diagonal/>
    </border>
    <border>
      <left/>
      <right/>
      <top/>
      <bottom style="medium">
        <color theme="2" tint="-0.499984740745262"/>
      </bottom>
      <diagonal/>
    </border>
    <border>
      <left/>
      <right/>
      <top style="medium">
        <color theme="2" tint="-0.499984740745262"/>
      </top>
      <bottom/>
      <diagonal/>
    </border>
    <border>
      <left style="medium">
        <color theme="1" tint="0.499984740745262"/>
      </left>
      <right/>
      <top style="thin">
        <color theme="2" tint="-0.24994659260841701"/>
      </top>
      <bottom/>
      <diagonal/>
    </border>
    <border>
      <left/>
      <right style="medium">
        <color theme="1" tint="0.499984740745262"/>
      </right>
      <top style="thin">
        <color theme="2" tint="-0.24994659260841701"/>
      </top>
      <bottom/>
      <diagonal/>
    </border>
    <border>
      <left style="medium">
        <color theme="2" tint="-0.499984740745262"/>
      </left>
      <right/>
      <top/>
      <bottom/>
      <diagonal/>
    </border>
    <border>
      <left/>
      <right style="medium">
        <color theme="2" tint="-0.499984740745262"/>
      </right>
      <top/>
      <bottom/>
      <diagonal/>
    </border>
    <border>
      <left style="medium">
        <color theme="2" tint="-0.499984740745262"/>
      </left>
      <right/>
      <top/>
      <bottom style="medium">
        <color theme="2" tint="-0.499984740745262"/>
      </bottom>
      <diagonal/>
    </border>
    <border>
      <left/>
      <right style="medium">
        <color theme="2" tint="-0.499984740745262"/>
      </right>
      <top/>
      <bottom style="medium">
        <color theme="2" tint="-0.499984740745262"/>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theme="0" tint="-0.24994659260841701"/>
      </top>
      <bottom style="medium">
        <color theme="0" tint="-0.24994659260841701"/>
      </bottom>
      <diagonal/>
    </border>
    <border>
      <left/>
      <right/>
      <top style="thin">
        <color indexed="64"/>
      </top>
      <bottom style="thin">
        <color indexed="64"/>
      </bottom>
      <diagonal/>
    </border>
    <border>
      <left style="medium">
        <color theme="2" tint="-0.499984740745262"/>
      </left>
      <right/>
      <top style="medium">
        <color theme="2" tint="-0.499984740745262"/>
      </top>
      <bottom/>
      <diagonal/>
    </border>
    <border>
      <left/>
      <right style="medium">
        <color theme="2" tint="-0.499984740745262"/>
      </right>
      <top style="medium">
        <color theme="2" tint="-0.499984740745262"/>
      </top>
      <bottom/>
      <diagonal/>
    </border>
    <border>
      <left style="medium">
        <color theme="2" tint="-0.499984740745262"/>
      </left>
      <right/>
      <top style="thin">
        <color theme="2" tint="-9.9948118533890809E-2"/>
      </top>
      <bottom style="thin">
        <color theme="2" tint="-9.9948118533890809E-2"/>
      </bottom>
      <diagonal/>
    </border>
    <border>
      <left/>
      <right style="medium">
        <color theme="2" tint="-0.499984740745262"/>
      </right>
      <top style="thin">
        <color theme="2" tint="-9.9948118533890809E-2"/>
      </top>
      <bottom style="thin">
        <color theme="2" tint="-9.9948118533890809E-2"/>
      </bottom>
      <diagonal/>
    </border>
    <border>
      <left style="medium">
        <color theme="1" tint="0.499984740745262"/>
      </left>
      <right style="medium">
        <color theme="0"/>
      </right>
      <top/>
      <bottom style="medium">
        <color theme="0" tint="-0.14996795556505021"/>
      </bottom>
      <diagonal/>
    </border>
    <border>
      <left/>
      <right/>
      <top style="medium">
        <color theme="0"/>
      </top>
      <bottom style="medium">
        <color theme="2" tint="-0.24994659260841701"/>
      </bottom>
      <diagonal/>
    </border>
    <border>
      <left style="thin">
        <color indexed="64"/>
      </left>
      <right style="thin">
        <color indexed="64"/>
      </right>
      <top/>
      <bottom style="thin">
        <color indexed="64"/>
      </bottom>
      <diagonal/>
    </border>
    <border>
      <left style="medium">
        <color theme="0"/>
      </left>
      <right style="medium">
        <color theme="0"/>
      </right>
      <top/>
      <bottom style="thin">
        <color indexed="64"/>
      </bottom>
      <diagonal/>
    </border>
    <border>
      <left style="thick">
        <color theme="0"/>
      </left>
      <right style="medium">
        <color theme="0"/>
      </right>
      <top style="medium">
        <color theme="0"/>
      </top>
      <bottom/>
      <diagonal/>
    </border>
    <border>
      <left style="thick">
        <color theme="0"/>
      </left>
      <right style="medium">
        <color theme="0"/>
      </right>
      <top/>
      <bottom style="medium">
        <color theme="0"/>
      </bottom>
      <diagonal/>
    </border>
  </borders>
  <cellStyleXfs count="15">
    <xf numFmtId="0" fontId="0" fillId="0" borderId="0"/>
    <xf numFmtId="0" fontId="10" fillId="5" borderId="6">
      <alignment horizontal="left" vertical="center" indent="1"/>
    </xf>
    <xf numFmtId="0" fontId="11" fillId="30" borderId="56">
      <alignment horizontal="center" vertical="center"/>
      <protection hidden="1"/>
    </xf>
    <xf numFmtId="0" fontId="10" fillId="28" borderId="6">
      <alignment horizontal="center" vertical="center"/>
    </xf>
    <xf numFmtId="0" fontId="2" fillId="28" borderId="6">
      <alignment horizontal="center" vertical="center"/>
    </xf>
    <xf numFmtId="3" fontId="49" fillId="14" borderId="12">
      <alignment horizontal="center" vertical="center"/>
      <protection hidden="1"/>
    </xf>
    <xf numFmtId="0" fontId="26" fillId="14" borderId="6">
      <alignment horizontal="left" vertical="center" indent="1"/>
    </xf>
    <xf numFmtId="0" fontId="11" fillId="30" borderId="57">
      <alignment horizontal="left" vertical="center" indent="1"/>
      <protection hidden="1"/>
    </xf>
    <xf numFmtId="0" fontId="10" fillId="29" borderId="57">
      <alignment horizontal="center" vertical="center"/>
      <protection hidden="1"/>
    </xf>
    <xf numFmtId="3" fontId="49" fillId="0" borderId="58">
      <alignment horizontal="center" vertical="center"/>
      <protection hidden="1"/>
    </xf>
    <xf numFmtId="9" fontId="50" fillId="0" borderId="0" applyFont="0" applyFill="0" applyBorder="0" applyAlignment="0" applyProtection="0"/>
    <xf numFmtId="0" fontId="51" fillId="29" borderId="0" applyNumberFormat="0" applyBorder="0" applyAlignment="0" applyProtection="0"/>
    <xf numFmtId="0" fontId="50" fillId="31" borderId="0" applyNumberFormat="0" applyBorder="0" applyAlignment="0" applyProtection="0"/>
    <xf numFmtId="0" fontId="50" fillId="39" borderId="0" applyNumberFormat="0" applyBorder="0" applyAlignment="0" applyProtection="0"/>
    <xf numFmtId="0" fontId="50" fillId="40" borderId="0" applyNumberFormat="0" applyBorder="0" applyAlignment="0" applyProtection="0"/>
  </cellStyleXfs>
  <cellXfs count="1239">
    <xf numFmtId="0" fontId="0" fillId="0" borderId="0" xfId="0"/>
    <xf numFmtId="0" fontId="6" fillId="3" borderId="5" xfId="0" applyFont="1" applyFill="1" applyBorder="1" applyAlignment="1" applyProtection="1">
      <alignment horizontal="left" vertical="center" indent="1"/>
      <protection locked="0"/>
    </xf>
    <xf numFmtId="0" fontId="6" fillId="3" borderId="6" xfId="0" applyFont="1" applyFill="1" applyBorder="1" applyAlignment="1" applyProtection="1">
      <alignment horizontal="left" vertical="center" indent="1"/>
      <protection locked="0"/>
    </xf>
    <xf numFmtId="0" fontId="6" fillId="3" borderId="7" xfId="0" applyFont="1" applyFill="1" applyBorder="1" applyAlignment="1" applyProtection="1">
      <alignment horizontal="left" vertical="center" indent="1"/>
      <protection locked="0"/>
    </xf>
    <xf numFmtId="0" fontId="6" fillId="3" borderId="6" xfId="0"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0" fontId="8" fillId="9" borderId="0" xfId="0" applyFont="1" applyFill="1"/>
    <xf numFmtId="12" fontId="6" fillId="3" borderId="6" xfId="0" applyNumberFormat="1" applyFont="1" applyFill="1" applyBorder="1" applyAlignment="1" applyProtection="1">
      <alignment horizontal="left" vertical="center" indent="1"/>
      <protection locked="0"/>
    </xf>
    <xf numFmtId="165" fontId="6" fillId="3" borderId="6" xfId="0" applyNumberFormat="1" applyFont="1" applyFill="1" applyBorder="1" applyAlignment="1" applyProtection="1">
      <alignment horizontal="left" vertical="center" indent="1"/>
      <protection locked="0"/>
    </xf>
    <xf numFmtId="165" fontId="6" fillId="3" borderId="7" xfId="0" applyNumberFormat="1" applyFont="1" applyFill="1" applyBorder="1" applyAlignment="1" applyProtection="1">
      <alignment horizontal="left" vertical="center" indent="1"/>
      <protection locked="0"/>
    </xf>
    <xf numFmtId="0" fontId="8" fillId="14" borderId="1" xfId="0" applyFont="1" applyFill="1" applyBorder="1"/>
    <xf numFmtId="0" fontId="8" fillId="14" borderId="1" xfId="0" applyFont="1" applyFill="1" applyBorder="1" applyAlignment="1">
      <alignment horizontal="center" vertical="center"/>
    </xf>
    <xf numFmtId="0" fontId="8" fillId="9" borderId="0" xfId="0" applyFont="1" applyFill="1" applyAlignment="1">
      <alignment horizontal="center" vertical="center"/>
    </xf>
    <xf numFmtId="0" fontId="10" fillId="0" borderId="8" xfId="0" applyFont="1" applyBorder="1" applyAlignment="1">
      <alignment horizontal="center" vertical="center"/>
    </xf>
    <xf numFmtId="3" fontId="6" fillId="3" borderId="6" xfId="0" applyNumberFormat="1" applyFont="1" applyFill="1" applyBorder="1" applyAlignment="1" applyProtection="1">
      <alignment horizontal="left" vertical="center" indent="1"/>
      <protection locked="0"/>
    </xf>
    <xf numFmtId="0" fontId="13" fillId="6" borderId="3" xfId="0" applyFont="1" applyFill="1" applyBorder="1" applyAlignment="1" applyProtection="1">
      <alignment horizontal="left" vertical="center" indent="1"/>
      <protection locked="0"/>
    </xf>
    <xf numFmtId="0" fontId="10" fillId="5" borderId="3" xfId="0" applyFont="1" applyFill="1" applyBorder="1" applyAlignment="1" applyProtection="1">
      <alignment horizontal="left" vertical="center" indent="1"/>
      <protection locked="0"/>
    </xf>
    <xf numFmtId="0" fontId="10" fillId="5" borderId="4" xfId="0" applyFont="1" applyFill="1" applyBorder="1" applyAlignment="1" applyProtection="1">
      <alignment horizontal="left" vertical="center" indent="1"/>
      <protection locked="0"/>
    </xf>
    <xf numFmtId="0" fontId="9" fillId="5" borderId="2" xfId="0" applyFont="1" applyFill="1" applyBorder="1" applyAlignment="1" applyProtection="1">
      <alignment horizontal="left" vertical="center" indent="1"/>
      <protection locked="0"/>
    </xf>
    <xf numFmtId="0" fontId="13" fillId="6" borderId="0" xfId="0" applyFont="1" applyFill="1" applyAlignment="1" applyProtection="1">
      <alignment horizontal="left" vertical="center" indent="1"/>
      <protection locked="0"/>
    </xf>
    <xf numFmtId="0" fontId="8" fillId="22" borderId="1" xfId="0" applyFont="1" applyFill="1" applyBorder="1" applyAlignment="1">
      <alignment horizontal="center" vertical="center"/>
    </xf>
    <xf numFmtId="0" fontId="8" fillId="17" borderId="1" xfId="0" applyFont="1" applyFill="1" applyBorder="1" applyAlignment="1">
      <alignment horizontal="center" vertical="center"/>
    </xf>
    <xf numFmtId="0" fontId="10" fillId="4" borderId="8" xfId="0" applyFont="1" applyFill="1" applyBorder="1" applyAlignment="1">
      <alignment horizontal="center" vertical="center"/>
    </xf>
    <xf numFmtId="0" fontId="8" fillId="3" borderId="8" xfId="0" applyFont="1" applyFill="1" applyBorder="1"/>
    <xf numFmtId="0" fontId="15" fillId="13" borderId="8" xfId="0" applyFont="1" applyFill="1" applyBorder="1"/>
    <xf numFmtId="0" fontId="11" fillId="0" borderId="8" xfId="0" applyFont="1" applyBorder="1" applyAlignment="1">
      <alignment horizontal="center" vertical="center"/>
    </xf>
    <xf numFmtId="0" fontId="8" fillId="20" borderId="0" xfId="0" applyFont="1" applyFill="1"/>
    <xf numFmtId="0" fontId="26" fillId="0" borderId="59" xfId="0" applyFont="1" applyBorder="1" applyProtection="1">
      <protection hidden="1"/>
    </xf>
    <xf numFmtId="0" fontId="52" fillId="0" borderId="0" xfId="0" applyFont="1" applyProtection="1">
      <protection hidden="1"/>
    </xf>
    <xf numFmtId="0" fontId="52" fillId="0" borderId="0" xfId="0" applyFont="1" applyAlignment="1" applyProtection="1">
      <alignment horizontal="left"/>
      <protection hidden="1"/>
    </xf>
    <xf numFmtId="14" fontId="26" fillId="0" borderId="0" xfId="0" applyNumberFormat="1" applyFont="1" applyProtection="1">
      <protection hidden="1"/>
    </xf>
    <xf numFmtId="0" fontId="13" fillId="0" borderId="0" xfId="0" applyFont="1" applyAlignment="1" applyProtection="1">
      <alignment vertical="center"/>
      <protection hidden="1"/>
    </xf>
    <xf numFmtId="0" fontId="26" fillId="0" borderId="0" xfId="0" applyFont="1" applyAlignment="1" applyProtection="1">
      <alignment vertical="center"/>
      <protection hidden="1"/>
    </xf>
    <xf numFmtId="3" fontId="26" fillId="0" borderId="0" xfId="0" applyNumberFormat="1" applyFont="1" applyProtection="1">
      <protection hidden="1"/>
    </xf>
    <xf numFmtId="0" fontId="6" fillId="0" borderId="0" xfId="0" applyFont="1" applyAlignment="1" applyProtection="1">
      <alignment horizontal="center" vertical="center"/>
      <protection hidden="1"/>
    </xf>
    <xf numFmtId="4" fontId="6" fillId="0" borderId="0" xfId="0" applyNumberFormat="1" applyFont="1" applyProtection="1">
      <protection hidden="1"/>
    </xf>
    <xf numFmtId="10" fontId="6" fillId="0" borderId="0" xfId="10" applyNumberFormat="1" applyFont="1" applyFill="1" applyBorder="1" applyAlignment="1" applyProtection="1">
      <alignment horizontal="center" vertical="center"/>
      <protection hidden="1"/>
    </xf>
    <xf numFmtId="10" fontId="6" fillId="0" borderId="0" xfId="10" applyNumberFormat="1" applyFont="1" applyFill="1" applyBorder="1" applyAlignment="1" applyProtection="1">
      <alignment vertical="center"/>
      <protection hidden="1"/>
    </xf>
    <xf numFmtId="0" fontId="58" fillId="0" borderId="0" xfId="6" applyFont="1" applyFill="1" applyBorder="1" applyProtection="1">
      <alignment horizontal="left" vertical="center" indent="1"/>
      <protection hidden="1"/>
    </xf>
    <xf numFmtId="165" fontId="61" fillId="0" borderId="0" xfId="0" applyNumberFormat="1" applyFont="1" applyAlignment="1" applyProtection="1">
      <alignment horizontal="right" vertical="center" indent="1"/>
      <protection hidden="1"/>
    </xf>
    <xf numFmtId="0" fontId="26" fillId="0" borderId="61" xfId="0" applyFont="1" applyBorder="1" applyProtection="1">
      <protection hidden="1"/>
    </xf>
    <xf numFmtId="0" fontId="13" fillId="0" borderId="0" xfId="6" applyFont="1" applyFill="1" applyBorder="1" applyAlignment="1" applyProtection="1">
      <alignment vertical="center"/>
      <protection hidden="1"/>
    </xf>
    <xf numFmtId="0" fontId="60" fillId="0" borderId="0" xfId="6" applyFont="1" applyFill="1" applyBorder="1" applyAlignment="1" applyProtection="1">
      <alignment vertical="center"/>
      <protection hidden="1"/>
    </xf>
    <xf numFmtId="0" fontId="57" fillId="0" borderId="0" xfId="0" applyFont="1" applyAlignment="1" applyProtection="1">
      <alignment horizontal="left" vertical="center" indent="1"/>
      <protection hidden="1"/>
    </xf>
    <xf numFmtId="0" fontId="26" fillId="0" borderId="0" xfId="0" applyFont="1" applyProtection="1">
      <protection hidden="1"/>
    </xf>
    <xf numFmtId="0" fontId="59" fillId="0" borderId="0" xfId="4" applyFont="1" applyFill="1" applyBorder="1" applyProtection="1">
      <alignment horizontal="center" vertical="center"/>
      <protection hidden="1"/>
    </xf>
    <xf numFmtId="168" fontId="62" fillId="0" borderId="0" xfId="0" applyNumberFormat="1" applyFont="1" applyProtection="1">
      <protection hidden="1"/>
    </xf>
    <xf numFmtId="168" fontId="62" fillId="0" borderId="0" xfId="0" applyNumberFormat="1" applyFont="1" applyAlignment="1" applyProtection="1">
      <alignment horizontal="center"/>
      <protection hidden="1"/>
    </xf>
    <xf numFmtId="0" fontId="5" fillId="0" borderId="0" xfId="0" applyFont="1" applyAlignment="1" applyProtection="1">
      <alignment vertical="center"/>
      <protection hidden="1"/>
    </xf>
    <xf numFmtId="4" fontId="5" fillId="0" borderId="0" xfId="0" applyNumberFormat="1" applyFont="1" applyAlignment="1" applyProtection="1">
      <alignment horizontal="left" indent="3"/>
      <protection hidden="1"/>
    </xf>
    <xf numFmtId="0" fontId="6" fillId="0" borderId="0" xfId="0" applyFont="1" applyProtection="1">
      <protection hidden="1"/>
    </xf>
    <xf numFmtId="0" fontId="59" fillId="0" borderId="0" xfId="4" applyFont="1" applyFill="1" applyBorder="1" applyAlignment="1" applyProtection="1">
      <alignment vertical="center"/>
      <protection hidden="1"/>
    </xf>
    <xf numFmtId="20" fontId="13" fillId="0" borderId="0" xfId="11" applyNumberFormat="1" applyFont="1" applyFill="1" applyBorder="1" applyAlignment="1" applyProtection="1">
      <alignment vertical="center"/>
      <protection hidden="1"/>
    </xf>
    <xf numFmtId="165" fontId="62" fillId="0" borderId="0" xfId="0" applyNumberFormat="1" applyFont="1" applyAlignment="1" applyProtection="1">
      <alignment horizontal="right" vertical="center" indent="1"/>
      <protection hidden="1"/>
    </xf>
    <xf numFmtId="3" fontId="13" fillId="0" borderId="0" xfId="12" applyNumberFormat="1" applyFont="1" applyFill="1" applyBorder="1" applyAlignment="1" applyProtection="1">
      <alignment vertical="center"/>
      <protection hidden="1"/>
    </xf>
    <xf numFmtId="4" fontId="63" fillId="0" borderId="0" xfId="0" applyNumberFormat="1" applyFont="1" applyAlignment="1" applyProtection="1">
      <alignment horizontal="center" vertical="center"/>
      <protection hidden="1"/>
    </xf>
    <xf numFmtId="0" fontId="62" fillId="0" borderId="0" xfId="0" applyFont="1" applyAlignment="1" applyProtection="1">
      <alignment vertical="center"/>
      <protection hidden="1"/>
    </xf>
    <xf numFmtId="49" fontId="62" fillId="0" borderId="0" xfId="0" applyNumberFormat="1" applyFont="1" applyAlignment="1" applyProtection="1">
      <alignment horizontal="center" vertical="center"/>
      <protection hidden="1"/>
    </xf>
    <xf numFmtId="4" fontId="62" fillId="0" borderId="0" xfId="0" applyNumberFormat="1" applyFont="1" applyAlignment="1" applyProtection="1">
      <alignment horizontal="center" vertical="center"/>
      <protection hidden="1"/>
    </xf>
    <xf numFmtId="0" fontId="60" fillId="0" borderId="0" xfId="0" applyFont="1" applyAlignment="1" applyProtection="1">
      <alignment vertical="center"/>
      <protection hidden="1"/>
    </xf>
    <xf numFmtId="3" fontId="62" fillId="0" borderId="0" xfId="0" applyNumberFormat="1" applyFont="1" applyAlignment="1" applyProtection="1">
      <alignment vertical="center"/>
      <protection hidden="1"/>
    </xf>
    <xf numFmtId="0" fontId="65" fillId="0" borderId="0" xfId="0" applyFont="1" applyAlignment="1" applyProtection="1">
      <alignment vertical="top" wrapText="1"/>
      <protection hidden="1"/>
    </xf>
    <xf numFmtId="1" fontId="62" fillId="0" borderId="0" xfId="0" applyNumberFormat="1" applyFont="1" applyProtection="1">
      <protection hidden="1"/>
    </xf>
    <xf numFmtId="2" fontId="59" fillId="0" borderId="0" xfId="0" applyNumberFormat="1" applyFont="1" applyProtection="1">
      <protection hidden="1"/>
    </xf>
    <xf numFmtId="0" fontId="57" fillId="0" borderId="62" xfId="0" applyFont="1" applyBorder="1" applyAlignment="1" applyProtection="1">
      <alignment horizontal="left" vertical="center" indent="1"/>
      <protection hidden="1"/>
    </xf>
    <xf numFmtId="0" fontId="26" fillId="0" borderId="62" xfId="0" applyFont="1" applyBorder="1" applyProtection="1">
      <protection hidden="1"/>
    </xf>
    <xf numFmtId="0" fontId="10" fillId="9" borderId="0" xfId="0" applyFont="1" applyFill="1" applyAlignment="1">
      <alignment horizontal="center" vertical="center"/>
    </xf>
    <xf numFmtId="0" fontId="62" fillId="0" borderId="0" xfId="0" applyFont="1" applyAlignment="1" applyProtection="1">
      <alignment horizontal="center" vertical="center"/>
      <protection hidden="1"/>
    </xf>
    <xf numFmtId="0" fontId="67" fillId="0" borderId="0" xfId="0" applyFont="1" applyAlignment="1" applyProtection="1">
      <alignment horizontal="left"/>
      <protection hidden="1"/>
    </xf>
    <xf numFmtId="0" fontId="26" fillId="0" borderId="0" xfId="0" applyFont="1" applyAlignment="1" applyProtection="1">
      <alignment horizontal="center" vertical="center"/>
      <protection hidden="1"/>
    </xf>
    <xf numFmtId="169" fontId="6" fillId="0" borderId="67" xfId="0" applyNumberFormat="1" applyFont="1" applyBorder="1" applyAlignment="1" applyProtection="1">
      <alignment horizontal="center" vertical="center"/>
      <protection hidden="1"/>
    </xf>
    <xf numFmtId="169" fontId="6" fillId="0" borderId="66" xfId="0" applyNumberFormat="1" applyFont="1" applyBorder="1" applyAlignment="1" applyProtection="1">
      <alignment horizontal="center" vertical="center"/>
      <protection hidden="1"/>
    </xf>
    <xf numFmtId="169" fontId="6" fillId="0" borderId="68" xfId="0" applyNumberFormat="1" applyFont="1" applyBorder="1" applyAlignment="1" applyProtection="1">
      <alignment horizontal="center" vertical="center"/>
      <protection hidden="1"/>
    </xf>
    <xf numFmtId="169" fontId="6" fillId="0" borderId="69" xfId="0" applyNumberFormat="1" applyFont="1" applyBorder="1" applyAlignment="1" applyProtection="1">
      <alignment horizontal="center" vertical="center"/>
      <protection hidden="1"/>
    </xf>
    <xf numFmtId="167" fontId="5" fillId="3" borderId="12" xfId="0" applyNumberFormat="1" applyFont="1" applyFill="1" applyBorder="1" applyAlignment="1" applyProtection="1">
      <alignment vertical="center"/>
      <protection hidden="1"/>
    </xf>
    <xf numFmtId="165" fontId="6" fillId="0" borderId="0" xfId="0" applyNumberFormat="1" applyFont="1" applyAlignment="1" applyProtection="1">
      <alignment horizontal="center" vertical="center"/>
      <protection hidden="1"/>
    </xf>
    <xf numFmtId="165" fontId="6" fillId="0" borderId="66" xfId="0" applyNumberFormat="1" applyFont="1" applyBorder="1" applyAlignment="1" applyProtection="1">
      <alignment horizontal="center" vertical="center"/>
      <protection hidden="1"/>
    </xf>
    <xf numFmtId="4" fontId="11" fillId="0" borderId="10" xfId="0" applyNumberFormat="1" applyFont="1" applyBorder="1" applyAlignment="1" applyProtection="1">
      <alignment horizontal="center" vertical="center"/>
      <protection hidden="1"/>
    </xf>
    <xf numFmtId="165" fontId="6" fillId="0" borderId="0" xfId="0" applyNumberFormat="1" applyFont="1" applyAlignment="1" applyProtection="1">
      <alignment vertical="center"/>
      <protection hidden="1"/>
    </xf>
    <xf numFmtId="165" fontId="6" fillId="0" borderId="67" xfId="0" applyNumberFormat="1" applyFont="1" applyBorder="1" applyAlignment="1" applyProtection="1">
      <alignment vertical="center"/>
      <protection hidden="1"/>
    </xf>
    <xf numFmtId="165" fontId="6" fillId="0" borderId="67" xfId="0" applyNumberFormat="1" applyFont="1" applyBorder="1" applyAlignment="1" applyProtection="1">
      <alignment horizontal="center" vertical="center"/>
      <protection hidden="1"/>
    </xf>
    <xf numFmtId="4" fontId="11" fillId="0" borderId="8" xfId="0" applyNumberFormat="1" applyFont="1" applyBorder="1" applyAlignment="1" applyProtection="1">
      <alignment horizontal="center" vertical="center"/>
      <protection hidden="1"/>
    </xf>
    <xf numFmtId="165" fontId="6" fillId="0" borderId="66" xfId="0" applyNumberFormat="1" applyFont="1" applyBorder="1" applyAlignment="1" applyProtection="1">
      <alignment vertical="center"/>
      <protection hidden="1"/>
    </xf>
    <xf numFmtId="4" fontId="11" fillId="0" borderId="11" xfId="0" applyNumberFormat="1" applyFont="1" applyBorder="1" applyAlignment="1" applyProtection="1">
      <alignment horizontal="center" vertical="center"/>
      <protection hidden="1"/>
    </xf>
    <xf numFmtId="0" fontId="25" fillId="0" borderId="0" xfId="4" applyFont="1" applyFill="1" applyBorder="1" applyAlignment="1" applyProtection="1">
      <alignment vertical="center"/>
      <protection hidden="1"/>
    </xf>
    <xf numFmtId="0" fontId="26" fillId="0" borderId="67" xfId="0" applyFont="1" applyBorder="1" applyAlignment="1" applyProtection="1">
      <alignment vertical="center"/>
      <protection hidden="1"/>
    </xf>
    <xf numFmtId="0" fontId="26" fillId="0" borderId="66" xfId="0" applyFont="1" applyBorder="1" applyAlignment="1" applyProtection="1">
      <alignment vertical="center"/>
      <protection hidden="1"/>
    </xf>
    <xf numFmtId="0" fontId="5" fillId="3" borderId="0" xfId="0" applyFont="1" applyFill="1" applyAlignment="1" applyProtection="1">
      <alignment vertical="center"/>
      <protection hidden="1"/>
    </xf>
    <xf numFmtId="0" fontId="23" fillId="0" borderId="0" xfId="0" applyFont="1" applyAlignment="1" applyProtection="1">
      <alignment vertical="center"/>
      <protection hidden="1"/>
    </xf>
    <xf numFmtId="168" fontId="6" fillId="0" borderId="0" xfId="0" applyNumberFormat="1" applyFont="1" applyAlignment="1" applyProtection="1">
      <alignment horizontal="center" vertical="center"/>
      <protection hidden="1"/>
    </xf>
    <xf numFmtId="169" fontId="6" fillId="0" borderId="0" xfId="0" applyNumberFormat="1" applyFont="1" applyAlignment="1" applyProtection="1">
      <alignment horizontal="center" vertical="center"/>
      <protection hidden="1"/>
    </xf>
    <xf numFmtId="167" fontId="5" fillId="0" borderId="0" xfId="0" applyNumberFormat="1" applyFont="1" applyAlignment="1" applyProtection="1">
      <alignment vertical="center"/>
      <protection hidden="1"/>
    </xf>
    <xf numFmtId="0" fontId="10" fillId="0" borderId="0" xfId="0" applyFont="1" applyProtection="1">
      <protection hidden="1"/>
    </xf>
    <xf numFmtId="0" fontId="15" fillId="4" borderId="1" xfId="0" applyFont="1" applyFill="1" applyBorder="1" applyAlignment="1">
      <alignment horizontal="center" vertical="center"/>
    </xf>
    <xf numFmtId="0" fontId="8" fillId="0" borderId="55" xfId="0" applyFont="1" applyBorder="1" applyAlignment="1">
      <alignment horizontal="left" vertical="center"/>
    </xf>
    <xf numFmtId="0" fontId="8" fillId="7" borderId="0" xfId="0" applyFont="1" applyFill="1" applyAlignment="1">
      <alignment horizontal="center" vertical="center"/>
    </xf>
    <xf numFmtId="0" fontId="10" fillId="27" borderId="0" xfId="0" applyFont="1" applyFill="1" applyAlignment="1">
      <alignment horizontal="center" vertical="center"/>
    </xf>
    <xf numFmtId="0" fontId="8" fillId="24" borderId="1" xfId="0" applyFont="1" applyFill="1" applyBorder="1"/>
    <xf numFmtId="0" fontId="26" fillId="0" borderId="0" xfId="0" applyFont="1" applyAlignment="1" applyProtection="1">
      <alignment horizontal="left" indent="1"/>
      <protection hidden="1"/>
    </xf>
    <xf numFmtId="0" fontId="70" fillId="0" borderId="0" xfId="0" applyFont="1" applyAlignment="1" applyProtection="1">
      <alignment vertical="center"/>
      <protection hidden="1"/>
    </xf>
    <xf numFmtId="0" fontId="15" fillId="4" borderId="0" xfId="0" applyFont="1" applyFill="1"/>
    <xf numFmtId="0" fontId="15" fillId="26" borderId="1" xfId="0" applyFont="1" applyFill="1" applyBorder="1"/>
    <xf numFmtId="0" fontId="5" fillId="0" borderId="75" xfId="0" applyFont="1" applyBorder="1" applyAlignment="1" applyProtection="1">
      <alignment horizontal="right" vertical="center" indent="1"/>
      <protection hidden="1"/>
    </xf>
    <xf numFmtId="0" fontId="6" fillId="0" borderId="75" xfId="0" applyFont="1" applyBorder="1" applyAlignment="1" applyProtection="1">
      <alignment horizontal="right" vertical="center" indent="1"/>
      <protection hidden="1"/>
    </xf>
    <xf numFmtId="0" fontId="26" fillId="0" borderId="76" xfId="0" applyFont="1" applyBorder="1" applyProtection="1">
      <protection hidden="1"/>
    </xf>
    <xf numFmtId="0" fontId="26" fillId="0" borderId="75" xfId="0" applyFont="1" applyBorder="1" applyProtection="1">
      <protection hidden="1"/>
    </xf>
    <xf numFmtId="0" fontId="8" fillId="22" borderId="1" xfId="0" applyFont="1" applyFill="1" applyBorder="1"/>
    <xf numFmtId="0" fontId="8" fillId="25" borderId="1" xfId="0" applyFont="1" applyFill="1" applyBorder="1"/>
    <xf numFmtId="0" fontId="15" fillId="0" borderId="0" xfId="0" applyFont="1" applyProtection="1">
      <protection hidden="1"/>
    </xf>
    <xf numFmtId="0" fontId="10" fillId="5" borderId="3" xfId="1" applyBorder="1" applyAlignment="1" applyProtection="1">
      <alignment vertical="center"/>
      <protection hidden="1"/>
    </xf>
    <xf numFmtId="0" fontId="55" fillId="0" borderId="0" xfId="0" applyFont="1" applyAlignment="1" applyProtection="1">
      <alignment vertical="center"/>
      <protection hidden="1"/>
    </xf>
    <xf numFmtId="0" fontId="10" fillId="0" borderId="0" xfId="1" applyFill="1" applyBorder="1" applyAlignment="1" applyProtection="1">
      <alignment vertical="center"/>
      <protection hidden="1"/>
    </xf>
    <xf numFmtId="0" fontId="6" fillId="3" borderId="89" xfId="0" applyFont="1" applyFill="1" applyBorder="1" applyAlignment="1" applyProtection="1">
      <alignment horizontal="left" vertical="center" indent="1"/>
      <protection locked="0"/>
    </xf>
    <xf numFmtId="0" fontId="11" fillId="30" borderId="6" xfId="2" applyBorder="1">
      <alignment horizontal="center" vertical="center"/>
      <protection hidden="1"/>
    </xf>
    <xf numFmtId="0" fontId="7" fillId="3" borderId="89" xfId="0" applyFont="1" applyFill="1" applyBorder="1" applyAlignment="1" applyProtection="1">
      <alignment horizontal="left" vertical="center" indent="1"/>
      <protection locked="0"/>
    </xf>
    <xf numFmtId="0" fontId="6" fillId="3" borderId="90" xfId="0" applyFont="1" applyFill="1" applyBorder="1" applyAlignment="1" applyProtection="1">
      <alignment horizontal="left" vertical="center" indent="1"/>
      <protection locked="0"/>
    </xf>
    <xf numFmtId="0" fontId="6" fillId="3" borderId="90" xfId="0" applyFont="1" applyFill="1" applyBorder="1" applyAlignment="1" applyProtection="1">
      <alignment horizontal="center" vertical="center"/>
      <protection locked="0"/>
    </xf>
    <xf numFmtId="165" fontId="6" fillId="3" borderId="90" xfId="0" applyNumberFormat="1" applyFont="1" applyFill="1" applyBorder="1" applyAlignment="1" applyProtection="1">
      <alignment horizontal="left" vertical="center" indent="1"/>
      <protection locked="0"/>
    </xf>
    <xf numFmtId="3" fontId="6" fillId="3" borderId="90" xfId="0" applyNumberFormat="1" applyFont="1" applyFill="1" applyBorder="1" applyAlignment="1" applyProtection="1">
      <alignment horizontal="left" vertical="center" indent="1"/>
      <protection locked="0"/>
    </xf>
    <xf numFmtId="0" fontId="11" fillId="10" borderId="9" xfId="0" applyFont="1" applyFill="1" applyBorder="1" applyAlignment="1" applyProtection="1">
      <alignment horizontal="center" vertical="center"/>
      <protection locked="0"/>
    </xf>
    <xf numFmtId="0" fontId="11" fillId="10" borderId="8" xfId="0" applyFont="1" applyFill="1" applyBorder="1" applyAlignment="1" applyProtection="1">
      <alignment horizontal="center" vertical="center"/>
      <protection locked="0"/>
    </xf>
    <xf numFmtId="0" fontId="11" fillId="10" borderId="8" xfId="0" applyFont="1" applyFill="1" applyBorder="1" applyAlignment="1" applyProtection="1">
      <alignment horizontal="center" vertical="center" wrapText="1"/>
      <protection locked="0"/>
    </xf>
    <xf numFmtId="0" fontId="14" fillId="3" borderId="9" xfId="0" applyFont="1" applyFill="1" applyBorder="1" applyAlignment="1" applyProtection="1">
      <alignment horizontal="center" vertical="center"/>
      <protection locked="0"/>
    </xf>
    <xf numFmtId="0" fontId="14" fillId="3" borderId="8" xfId="0" applyFont="1" applyFill="1" applyBorder="1" applyAlignment="1" applyProtection="1">
      <alignment horizontal="center" vertical="center"/>
      <protection locked="0"/>
    </xf>
    <xf numFmtId="0" fontId="8" fillId="2" borderId="8" xfId="0" applyFont="1" applyFill="1" applyBorder="1" applyAlignment="1" applyProtection="1">
      <alignment horizontal="center" vertical="center"/>
      <protection locked="0"/>
    </xf>
    <xf numFmtId="0" fontId="16" fillId="2" borderId="8" xfId="0" applyFont="1" applyFill="1" applyBorder="1" applyAlignment="1" applyProtection="1">
      <alignment horizontal="center" vertical="center"/>
      <protection locked="0"/>
    </xf>
    <xf numFmtId="4" fontId="8" fillId="2" borderId="8" xfId="0" applyNumberFormat="1" applyFont="1" applyFill="1" applyBorder="1" applyAlignment="1" applyProtection="1">
      <alignment horizontal="right" vertical="center" indent="1"/>
      <protection locked="0"/>
    </xf>
    <xf numFmtId="0" fontId="8" fillId="6" borderId="8" xfId="0" applyFont="1" applyFill="1" applyBorder="1" applyAlignment="1" applyProtection="1">
      <alignment horizontal="center" vertical="center"/>
      <protection locked="0"/>
    </xf>
    <xf numFmtId="0" fontId="16" fillId="6" borderId="8" xfId="0" applyFont="1" applyFill="1" applyBorder="1" applyAlignment="1" applyProtection="1">
      <alignment horizontal="center" vertical="center"/>
      <protection locked="0"/>
    </xf>
    <xf numFmtId="4" fontId="8" fillId="6" borderId="8" xfId="0" applyNumberFormat="1" applyFont="1" applyFill="1" applyBorder="1" applyAlignment="1" applyProtection="1">
      <alignment horizontal="right" vertical="center" indent="1"/>
      <protection locked="0"/>
    </xf>
    <xf numFmtId="0" fontId="8" fillId="2" borderId="8" xfId="0" applyFont="1" applyFill="1" applyBorder="1" applyAlignment="1" applyProtection="1">
      <alignment horizontal="left" vertical="center" indent="1"/>
      <protection locked="0"/>
    </xf>
    <xf numFmtId="0" fontId="8" fillId="6" borderId="8" xfId="0" applyFont="1" applyFill="1" applyBorder="1" applyAlignment="1" applyProtection="1">
      <alignment horizontal="left" vertical="center" indent="1"/>
      <protection locked="0"/>
    </xf>
    <xf numFmtId="4" fontId="14" fillId="23" borderId="5" xfId="0" applyNumberFormat="1" applyFont="1" applyFill="1" applyBorder="1" applyAlignment="1" applyProtection="1">
      <alignment horizontal="center" vertical="center"/>
      <protection locked="0"/>
    </xf>
    <xf numFmtId="0" fontId="26" fillId="26" borderId="0" xfId="0" applyFont="1" applyFill="1" applyProtection="1">
      <protection hidden="1"/>
    </xf>
    <xf numFmtId="0" fontId="37" fillId="26" borderId="0" xfId="0" applyFont="1" applyFill="1" applyAlignment="1" applyProtection="1">
      <alignment vertical="center"/>
      <protection hidden="1"/>
    </xf>
    <xf numFmtId="0" fontId="8" fillId="0" borderId="0" xfId="0" applyFont="1" applyProtection="1">
      <protection hidden="1"/>
    </xf>
    <xf numFmtId="0" fontId="8" fillId="26" borderId="0" xfId="0" applyFont="1" applyFill="1" applyProtection="1">
      <protection hidden="1"/>
    </xf>
    <xf numFmtId="0" fontId="38" fillId="0" borderId="0" xfId="0" applyFont="1" applyAlignment="1" applyProtection="1">
      <alignment horizontal="right" vertical="center" indent="1"/>
      <protection hidden="1"/>
    </xf>
    <xf numFmtId="0" fontId="10" fillId="10" borderId="3" xfId="0" applyFont="1" applyFill="1" applyBorder="1" applyAlignment="1" applyProtection="1">
      <alignment horizontal="left" vertical="center" indent="1"/>
      <protection hidden="1"/>
    </xf>
    <xf numFmtId="0" fontId="8" fillId="0" borderId="25" xfId="0" applyFont="1" applyBorder="1" applyProtection="1">
      <protection hidden="1"/>
    </xf>
    <xf numFmtId="0" fontId="26" fillId="0" borderId="81" xfId="0" applyFont="1" applyBorder="1" applyProtection="1">
      <protection hidden="1"/>
    </xf>
    <xf numFmtId="0" fontId="26" fillId="0" borderId="82" xfId="0" applyFont="1" applyBorder="1" applyProtection="1">
      <protection hidden="1"/>
    </xf>
    <xf numFmtId="0" fontId="26" fillId="0" borderId="83" xfId="0" applyFont="1" applyBorder="1" applyProtection="1">
      <protection hidden="1"/>
    </xf>
    <xf numFmtId="0" fontId="26" fillId="0" borderId="84" xfId="0" applyFont="1" applyBorder="1" applyProtection="1">
      <protection hidden="1"/>
    </xf>
    <xf numFmtId="0" fontId="26" fillId="0" borderId="85" xfId="0" applyFont="1" applyBorder="1" applyProtection="1">
      <protection hidden="1"/>
    </xf>
    <xf numFmtId="0" fontId="73" fillId="0" borderId="0" xfId="0" applyFont="1" applyAlignment="1" applyProtection="1">
      <alignment horizontal="left" vertical="center"/>
      <protection hidden="1"/>
    </xf>
    <xf numFmtId="0" fontId="26" fillId="0" borderId="0" xfId="0" applyFont="1" applyAlignment="1" applyProtection="1">
      <alignment horizontal="left" vertical="center"/>
      <protection hidden="1"/>
    </xf>
    <xf numFmtId="0" fontId="26" fillId="0" borderId="86" xfId="0" applyFont="1" applyBorder="1" applyProtection="1">
      <protection hidden="1"/>
    </xf>
    <xf numFmtId="0" fontId="26" fillId="0" borderId="87" xfId="0" applyFont="1" applyBorder="1" applyProtection="1">
      <protection hidden="1"/>
    </xf>
    <xf numFmtId="0" fontId="26" fillId="0" borderId="88" xfId="0" applyFont="1" applyBorder="1" applyProtection="1">
      <protection hidden="1"/>
    </xf>
    <xf numFmtId="0" fontId="26" fillId="0" borderId="29" xfId="0" applyFont="1" applyBorder="1" applyProtection="1">
      <protection hidden="1"/>
    </xf>
    <xf numFmtId="0" fontId="26" fillId="0" borderId="30" xfId="0" applyFont="1" applyBorder="1" applyProtection="1">
      <protection hidden="1"/>
    </xf>
    <xf numFmtId="0" fontId="26" fillId="0" borderId="31" xfId="0" applyFont="1" applyBorder="1" applyProtection="1">
      <protection hidden="1"/>
    </xf>
    <xf numFmtId="0" fontId="26" fillId="0" borderId="32" xfId="0" applyFont="1" applyBorder="1" applyProtection="1">
      <protection hidden="1"/>
    </xf>
    <xf numFmtId="0" fontId="26" fillId="0" borderId="33" xfId="0" applyFont="1" applyBorder="1" applyProtection="1">
      <protection hidden="1"/>
    </xf>
    <xf numFmtId="0" fontId="39" fillId="0" borderId="0" xfId="0" applyFont="1" applyAlignment="1" applyProtection="1">
      <alignment vertical="center" wrapText="1"/>
      <protection hidden="1"/>
    </xf>
    <xf numFmtId="0" fontId="36" fillId="0" borderId="0" xfId="0" applyFont="1" applyAlignment="1" applyProtection="1">
      <alignment horizontal="right" vertical="center"/>
      <protection hidden="1"/>
    </xf>
    <xf numFmtId="0" fontId="79" fillId="0" borderId="0" xfId="0" applyFont="1" applyAlignment="1" applyProtection="1">
      <alignment horizontal="right" vertical="center"/>
      <protection hidden="1"/>
    </xf>
    <xf numFmtId="0" fontId="54" fillId="0" borderId="0" xfId="0" applyFont="1" applyAlignment="1" applyProtection="1">
      <alignment horizontal="right" vertical="center" wrapText="1"/>
      <protection hidden="1"/>
    </xf>
    <xf numFmtId="0" fontId="72" fillId="0" borderId="0" xfId="0" applyFont="1" applyAlignment="1" applyProtection="1">
      <alignment horizontal="right" vertical="center" wrapText="1"/>
      <protection hidden="1"/>
    </xf>
    <xf numFmtId="0" fontId="26" fillId="0" borderId="34" xfId="0" applyFont="1" applyBorder="1" applyProtection="1">
      <protection hidden="1"/>
    </xf>
    <xf numFmtId="0" fontId="26" fillId="0" borderId="35" xfId="0" applyFont="1" applyBorder="1" applyProtection="1">
      <protection hidden="1"/>
    </xf>
    <xf numFmtId="0" fontId="26" fillId="0" borderId="36" xfId="0" applyFont="1" applyBorder="1" applyProtection="1">
      <protection hidden="1"/>
    </xf>
    <xf numFmtId="0" fontId="77" fillId="0" borderId="0" xfId="0" applyFont="1" applyAlignment="1" applyProtection="1">
      <alignment horizontal="right" vertical="center"/>
      <protection hidden="1"/>
    </xf>
    <xf numFmtId="0" fontId="19" fillId="0" borderId="0" xfId="0" applyFont="1" applyAlignment="1" applyProtection="1">
      <alignment horizontal="right" vertical="center" wrapText="1"/>
      <protection hidden="1"/>
    </xf>
    <xf numFmtId="0" fontId="78" fillId="0" borderId="0" xfId="0" applyFont="1" applyProtection="1">
      <protection hidden="1"/>
    </xf>
    <xf numFmtId="14" fontId="33" fillId="0" borderId="0" xfId="0" applyNumberFormat="1" applyFont="1" applyAlignment="1" applyProtection="1">
      <alignment horizontal="center" vertical="center" wrapText="1"/>
      <protection hidden="1"/>
    </xf>
    <xf numFmtId="0" fontId="80" fillId="0" borderId="0" xfId="0" applyFont="1" applyAlignment="1" applyProtection="1">
      <alignment horizontal="right" vertical="center"/>
      <protection hidden="1"/>
    </xf>
    <xf numFmtId="0" fontId="81" fillId="0" borderId="0" xfId="0" applyFont="1" applyProtection="1">
      <protection hidden="1"/>
    </xf>
    <xf numFmtId="0" fontId="12" fillId="9" borderId="0" xfId="0" applyFont="1" applyFill="1" applyProtection="1">
      <protection hidden="1"/>
    </xf>
    <xf numFmtId="0" fontId="17" fillId="13" borderId="8" xfId="0" applyFont="1" applyFill="1" applyBorder="1" applyAlignment="1" applyProtection="1">
      <alignment horizontal="center" vertical="center"/>
      <protection hidden="1"/>
    </xf>
    <xf numFmtId="0" fontId="14" fillId="0" borderId="17" xfId="0" applyFont="1" applyBorder="1" applyAlignment="1" applyProtection="1">
      <alignment horizontal="right" vertical="center" indent="1"/>
      <protection hidden="1"/>
    </xf>
    <xf numFmtId="14" fontId="15" fillId="0" borderId="8" xfId="0" applyNumberFormat="1" applyFont="1" applyBorder="1" applyAlignment="1" applyProtection="1">
      <alignment horizontal="center" vertical="center"/>
      <protection hidden="1"/>
    </xf>
    <xf numFmtId="0" fontId="14" fillId="0" borderId="14" xfId="0" applyFont="1" applyBorder="1" applyAlignment="1" applyProtection="1">
      <alignment horizontal="right" vertical="center" indent="1"/>
      <protection hidden="1"/>
    </xf>
    <xf numFmtId="0" fontId="15" fillId="0" borderId="8" xfId="0" applyFont="1" applyBorder="1" applyAlignment="1" applyProtection="1">
      <alignment horizontal="center" vertical="center"/>
      <protection hidden="1"/>
    </xf>
    <xf numFmtId="0" fontId="14" fillId="2" borderId="14" xfId="0" applyFont="1" applyFill="1" applyBorder="1" applyAlignment="1" applyProtection="1">
      <alignment horizontal="right" vertical="center" indent="1"/>
      <protection hidden="1"/>
    </xf>
    <xf numFmtId="0" fontId="13" fillId="2" borderId="8" xfId="0" applyFont="1" applyFill="1" applyBorder="1" applyAlignment="1" applyProtection="1">
      <alignment horizontal="center" vertical="center"/>
      <protection hidden="1"/>
    </xf>
    <xf numFmtId="2" fontId="13" fillId="2" borderId="8" xfId="0" applyNumberFormat="1" applyFont="1" applyFill="1" applyBorder="1" applyAlignment="1" applyProtection="1">
      <alignment horizontal="center" vertical="center"/>
      <protection hidden="1"/>
    </xf>
    <xf numFmtId="2" fontId="10" fillId="0" borderId="9" xfId="0" applyNumberFormat="1" applyFont="1" applyBorder="1" applyAlignment="1" applyProtection="1">
      <alignment horizontal="center" vertical="center"/>
      <protection hidden="1"/>
    </xf>
    <xf numFmtId="0" fontId="14" fillId="2" borderId="15" xfId="0" applyFont="1" applyFill="1" applyBorder="1" applyAlignment="1" applyProtection="1">
      <alignment horizontal="right" vertical="center" indent="1"/>
      <protection hidden="1"/>
    </xf>
    <xf numFmtId="0" fontId="8" fillId="9" borderId="0" xfId="0" applyFont="1" applyFill="1" applyProtection="1">
      <protection hidden="1"/>
    </xf>
    <xf numFmtId="0" fontId="23" fillId="4" borderId="11" xfId="0" applyFont="1" applyFill="1" applyBorder="1" applyAlignment="1" applyProtection="1">
      <alignment horizontal="center" vertical="center"/>
      <protection hidden="1"/>
    </xf>
    <xf numFmtId="0" fontId="11" fillId="13" borderId="12" xfId="0" applyFont="1" applyFill="1" applyBorder="1" applyAlignment="1" applyProtection="1">
      <alignment horizontal="left" vertical="center" indent="1"/>
      <protection hidden="1"/>
    </xf>
    <xf numFmtId="0" fontId="14" fillId="0" borderId="8" xfId="0" applyFont="1" applyBorder="1" applyAlignment="1" applyProtection="1">
      <alignment horizontal="center" vertical="center"/>
      <protection hidden="1"/>
    </xf>
    <xf numFmtId="0" fontId="17" fillId="13" borderId="12" xfId="0" applyFont="1" applyFill="1" applyBorder="1" applyAlignment="1" applyProtection="1">
      <alignment horizontal="center" vertical="center"/>
      <protection hidden="1"/>
    </xf>
    <xf numFmtId="14" fontId="15" fillId="0" borderId="12" xfId="0" applyNumberFormat="1" applyFont="1" applyBorder="1" applyAlignment="1" applyProtection="1">
      <alignment horizontal="center" vertical="center"/>
      <protection hidden="1"/>
    </xf>
    <xf numFmtId="0" fontId="15" fillId="0" borderId="12" xfId="0" applyFont="1" applyBorder="1" applyAlignment="1" applyProtection="1">
      <alignment horizontal="center" vertical="center"/>
      <protection hidden="1"/>
    </xf>
    <xf numFmtId="2" fontId="10" fillId="0" borderId="10" xfId="0" applyNumberFormat="1" applyFont="1" applyBorder="1" applyAlignment="1" applyProtection="1">
      <alignment horizontal="center" vertical="center"/>
      <protection hidden="1"/>
    </xf>
    <xf numFmtId="0" fontId="14" fillId="0" borderId="12" xfId="0" applyFont="1" applyBorder="1" applyAlignment="1" applyProtection="1">
      <alignment horizontal="center" vertical="center"/>
      <protection hidden="1"/>
    </xf>
    <xf numFmtId="0" fontId="15" fillId="0" borderId="8" xfId="0" applyFont="1" applyBorder="1" applyAlignment="1" applyProtection="1">
      <alignment horizontal="center" vertical="center"/>
      <protection locked="0" hidden="1"/>
    </xf>
    <xf numFmtId="0" fontId="15" fillId="0" borderId="12" xfId="0" applyFont="1" applyBorder="1" applyAlignment="1" applyProtection="1">
      <alignment horizontal="center" vertical="center"/>
      <protection locked="0" hidden="1"/>
    </xf>
    <xf numFmtId="0" fontId="17" fillId="13" borderId="8" xfId="0" applyFont="1" applyFill="1" applyBorder="1" applyAlignment="1">
      <alignment horizontal="right" vertical="center" indent="1"/>
    </xf>
    <xf numFmtId="0" fontId="17" fillId="13" borderId="8" xfId="0" applyFont="1" applyFill="1" applyBorder="1" applyAlignment="1" applyProtection="1">
      <alignment horizontal="right" vertical="center" indent="1"/>
      <protection hidden="1"/>
    </xf>
    <xf numFmtId="0" fontId="10" fillId="4" borderId="8" xfId="0" applyFont="1" applyFill="1" applyBorder="1" applyAlignment="1" applyProtection="1">
      <alignment horizontal="center" vertical="center"/>
      <protection hidden="1"/>
    </xf>
    <xf numFmtId="0" fontId="17" fillId="0" borderId="8" xfId="0" applyFont="1" applyBorder="1" applyAlignment="1" applyProtection="1">
      <alignment horizontal="center" vertical="center"/>
      <protection hidden="1"/>
    </xf>
    <xf numFmtId="0" fontId="10" fillId="4" borderId="8" xfId="0" applyFont="1" applyFill="1" applyBorder="1" applyAlignment="1" applyProtection="1">
      <alignment horizontal="right" vertical="center" indent="1"/>
      <protection hidden="1"/>
    </xf>
    <xf numFmtId="14" fontId="10" fillId="0" borderId="9" xfId="0" applyNumberFormat="1"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2" fillId="0" borderId="8" xfId="0" applyFont="1" applyBorder="1" applyAlignment="1" applyProtection="1">
      <alignment horizontal="center" vertical="center" wrapText="1"/>
      <protection hidden="1"/>
    </xf>
    <xf numFmtId="0" fontId="15" fillId="13" borderId="8" xfId="0" applyFont="1" applyFill="1" applyBorder="1" applyAlignment="1" applyProtection="1">
      <alignment horizontal="left" vertical="center" indent="1"/>
      <protection hidden="1"/>
    </xf>
    <xf numFmtId="0" fontId="15" fillId="4" borderId="8" xfId="0" applyFont="1" applyFill="1" applyBorder="1" applyAlignment="1" applyProtection="1">
      <alignment horizontal="left" vertical="center" indent="1"/>
      <protection hidden="1"/>
    </xf>
    <xf numFmtId="164" fontId="16" fillId="0" borderId="0" xfId="0" applyNumberFormat="1" applyFont="1" applyAlignment="1" applyProtection="1">
      <alignment horizontal="center" vertical="center"/>
      <protection hidden="1"/>
    </xf>
    <xf numFmtId="0" fontId="11" fillId="13" borderId="8" xfId="0" applyFont="1" applyFill="1" applyBorder="1" applyAlignment="1" applyProtection="1">
      <alignment horizontal="left" vertical="center" indent="1"/>
      <protection hidden="1"/>
    </xf>
    <xf numFmtId="0" fontId="22" fillId="0" borderId="8" xfId="0" applyFont="1" applyBorder="1" applyAlignment="1" applyProtection="1">
      <alignment horizontal="center" vertical="center" wrapText="1"/>
      <protection hidden="1"/>
    </xf>
    <xf numFmtId="2" fontId="22" fillId="0" borderId="8" xfId="0" applyNumberFormat="1" applyFont="1" applyBorder="1" applyAlignment="1" applyProtection="1">
      <alignment horizontal="center" vertical="center" wrapText="1"/>
      <protection hidden="1"/>
    </xf>
    <xf numFmtId="0" fontId="5" fillId="16" borderId="8" xfId="0" applyFont="1" applyFill="1" applyBorder="1" applyAlignment="1" applyProtection="1">
      <alignment horizontal="left" vertical="center" indent="1"/>
      <protection hidden="1"/>
    </xf>
    <xf numFmtId="164" fontId="22" fillId="0" borderId="8" xfId="0" applyNumberFormat="1" applyFont="1" applyBorder="1" applyAlignment="1" applyProtection="1">
      <alignment horizontal="center" vertical="center" wrapText="1"/>
      <protection hidden="1"/>
    </xf>
    <xf numFmtId="0" fontId="8" fillId="14" borderId="1" xfId="0" applyFont="1" applyFill="1" applyBorder="1" applyProtection="1">
      <protection hidden="1"/>
    </xf>
    <xf numFmtId="0" fontId="8" fillId="14" borderId="1" xfId="0" applyFont="1" applyFill="1" applyBorder="1" applyAlignment="1" applyProtection="1">
      <alignment horizontal="center" vertical="center"/>
      <protection hidden="1"/>
    </xf>
    <xf numFmtId="0" fontId="8" fillId="9" borderId="0" xfId="0" applyFont="1" applyFill="1" applyAlignment="1" applyProtection="1">
      <alignment horizontal="center" vertical="center"/>
      <protection hidden="1"/>
    </xf>
    <xf numFmtId="0" fontId="8" fillId="0" borderId="0" xfId="0" applyFont="1" applyAlignment="1" applyProtection="1">
      <alignment horizontal="center" vertical="center"/>
      <protection hidden="1"/>
    </xf>
    <xf numFmtId="0" fontId="10" fillId="13" borderId="8" xfId="0" applyFont="1" applyFill="1" applyBorder="1" applyAlignment="1" applyProtection="1">
      <alignment horizontal="left" vertical="center" indent="1"/>
      <protection hidden="1"/>
    </xf>
    <xf numFmtId="0" fontId="10" fillId="0" borderId="8" xfId="0" applyFont="1" applyBorder="1" applyAlignment="1" applyProtection="1">
      <alignment horizontal="center" vertical="center"/>
      <protection locked="0" hidden="1"/>
    </xf>
    <xf numFmtId="0" fontId="2" fillId="0" borderId="8" xfId="0" applyFont="1" applyBorder="1" applyAlignment="1" applyProtection="1">
      <alignment horizontal="center" vertical="center" wrapText="1"/>
      <protection locked="0" hidden="1"/>
    </xf>
    <xf numFmtId="0" fontId="2" fillId="0" borderId="8" xfId="0" applyFont="1" applyBorder="1" applyAlignment="1" applyProtection="1">
      <alignment horizontal="center" vertical="center"/>
      <protection locked="0" hidden="1"/>
    </xf>
    <xf numFmtId="0" fontId="8" fillId="0" borderId="8" xfId="0" applyFont="1" applyBorder="1" applyAlignment="1" applyProtection="1">
      <alignment horizontal="left" vertical="top" wrapText="1"/>
      <protection locked="0"/>
    </xf>
    <xf numFmtId="0" fontId="15" fillId="9" borderId="0" xfId="0" applyFont="1" applyFill="1" applyProtection="1">
      <protection hidden="1"/>
    </xf>
    <xf numFmtId="166" fontId="25" fillId="0" borderId="8" xfId="0" applyNumberFormat="1" applyFont="1" applyBorder="1" applyAlignment="1" applyProtection="1">
      <alignment horizontal="center" vertical="center"/>
      <protection hidden="1"/>
    </xf>
    <xf numFmtId="0" fontId="15" fillId="0" borderId="3" xfId="0" applyFont="1" applyBorder="1" applyProtection="1">
      <protection hidden="1"/>
    </xf>
    <xf numFmtId="0" fontId="10" fillId="29" borderId="8" xfId="8" applyBorder="1">
      <alignment horizontal="center" vertical="center"/>
      <protection hidden="1"/>
    </xf>
    <xf numFmtId="0" fontId="82" fillId="40" borderId="8" xfId="14" applyFont="1" applyBorder="1" applyAlignment="1" applyProtection="1">
      <alignment horizontal="center" vertical="center"/>
      <protection hidden="1"/>
    </xf>
    <xf numFmtId="0" fontId="82" fillId="39" borderId="8" xfId="13" applyFont="1" applyBorder="1" applyAlignment="1" applyProtection="1">
      <alignment horizontal="center" vertical="center"/>
      <protection hidden="1"/>
    </xf>
    <xf numFmtId="0" fontId="17" fillId="4" borderId="8" xfId="0" applyFont="1" applyFill="1" applyBorder="1" applyAlignment="1" applyProtection="1">
      <alignment horizontal="center" vertical="center"/>
      <protection hidden="1"/>
    </xf>
    <xf numFmtId="0" fontId="13" fillId="23" borderId="8" xfId="0" applyFont="1" applyFill="1" applyBorder="1" applyAlignment="1" applyProtection="1">
      <alignment horizontal="right" vertical="center" indent="1"/>
      <protection hidden="1"/>
    </xf>
    <xf numFmtId="0" fontId="39" fillId="23" borderId="8" xfId="0" applyFont="1" applyFill="1" applyBorder="1" applyAlignment="1" applyProtection="1">
      <alignment horizontal="right" vertical="center" indent="1"/>
      <protection hidden="1"/>
    </xf>
    <xf numFmtId="14" fontId="11" fillId="0" borderId="8" xfId="0" applyNumberFormat="1" applyFont="1" applyBorder="1" applyAlignment="1" applyProtection="1">
      <alignment horizontal="center" vertical="center"/>
      <protection hidden="1"/>
    </xf>
    <xf numFmtId="0" fontId="28" fillId="0" borderId="8" xfId="0" applyFont="1" applyBorder="1" applyAlignment="1" applyProtection="1">
      <alignment horizontal="left" vertical="center" indent="1"/>
      <protection hidden="1"/>
    </xf>
    <xf numFmtId="3" fontId="10" fillId="0" borderId="8" xfId="0" applyNumberFormat="1" applyFont="1" applyBorder="1" applyAlignment="1" applyProtection="1">
      <alignment horizontal="center" vertical="center"/>
      <protection hidden="1"/>
    </xf>
    <xf numFmtId="0" fontId="10" fillId="9" borderId="0" xfId="0" applyFont="1" applyFill="1" applyAlignment="1" applyProtection="1">
      <alignment horizontal="center" vertical="center"/>
      <protection hidden="1"/>
    </xf>
    <xf numFmtId="0" fontId="10" fillId="12" borderId="8" xfId="0" applyFont="1" applyFill="1" applyBorder="1" applyAlignment="1" applyProtection="1">
      <alignment horizontal="right" vertical="center" indent="2"/>
      <protection hidden="1"/>
    </xf>
    <xf numFmtId="0" fontId="20" fillId="0" borderId="8" xfId="0" applyFont="1" applyBorder="1" applyAlignment="1" applyProtection="1">
      <alignment horizontal="center" vertical="center"/>
      <protection hidden="1"/>
    </xf>
    <xf numFmtId="0" fontId="11" fillId="4" borderId="8" xfId="0" applyFont="1" applyFill="1" applyBorder="1" applyAlignment="1" applyProtection="1">
      <alignment horizontal="right" vertical="center" indent="2"/>
      <protection hidden="1"/>
    </xf>
    <xf numFmtId="0" fontId="11" fillId="12" borderId="8" xfId="0" applyFont="1" applyFill="1" applyBorder="1" applyAlignment="1" applyProtection="1">
      <alignment horizontal="right" vertical="center" indent="2"/>
      <protection hidden="1"/>
    </xf>
    <xf numFmtId="0" fontId="10" fillId="10" borderId="8" xfId="0" applyFont="1" applyFill="1" applyBorder="1" applyAlignment="1" applyProtection="1">
      <alignment horizontal="right" vertical="center" indent="2"/>
      <protection hidden="1"/>
    </xf>
    <xf numFmtId="0" fontId="3" fillId="8" borderId="8" xfId="0" applyFont="1" applyFill="1" applyBorder="1" applyAlignment="1" applyProtection="1">
      <alignment horizontal="right" vertical="center" indent="2"/>
      <protection hidden="1"/>
    </xf>
    <xf numFmtId="0" fontId="10" fillId="4" borderId="8" xfId="0" applyFont="1" applyFill="1" applyBorder="1" applyAlignment="1" applyProtection="1">
      <alignment horizontal="left" vertical="center" indent="1"/>
      <protection hidden="1"/>
    </xf>
    <xf numFmtId="0" fontId="9" fillId="10" borderId="8" xfId="0" applyFont="1" applyFill="1" applyBorder="1" applyAlignment="1" applyProtection="1">
      <alignment horizontal="right" vertical="center" indent="2"/>
      <protection hidden="1"/>
    </xf>
    <xf numFmtId="0" fontId="10" fillId="19" borderId="8" xfId="0" applyFont="1" applyFill="1" applyBorder="1" applyAlignment="1" applyProtection="1">
      <alignment horizontal="right" vertical="center" indent="2"/>
      <protection hidden="1"/>
    </xf>
    <xf numFmtId="0" fontId="3" fillId="2" borderId="8" xfId="0" applyFont="1" applyFill="1" applyBorder="1" applyAlignment="1" applyProtection="1">
      <alignment horizontal="right" vertical="center" indent="2"/>
      <protection hidden="1"/>
    </xf>
    <xf numFmtId="0" fontId="29" fillId="10" borderId="8" xfId="0" applyFont="1" applyFill="1" applyBorder="1" applyAlignment="1" applyProtection="1">
      <alignment horizontal="right" vertical="center" indent="2"/>
      <protection hidden="1"/>
    </xf>
    <xf numFmtId="0" fontId="34" fillId="8" borderId="8" xfId="0" applyFont="1" applyFill="1" applyBorder="1" applyAlignment="1" applyProtection="1">
      <alignment horizontal="right" vertical="center" indent="2"/>
      <protection hidden="1"/>
    </xf>
    <xf numFmtId="0" fontId="5" fillId="0" borderId="43" xfId="0" applyFont="1" applyBorder="1" applyAlignment="1" applyProtection="1">
      <alignment horizontal="left" vertical="center" indent="1"/>
      <protection hidden="1"/>
    </xf>
    <xf numFmtId="0" fontId="5" fillId="0" borderId="44" xfId="0" applyFont="1" applyBorder="1" applyAlignment="1" applyProtection="1">
      <alignment horizontal="left" vertical="center" indent="1"/>
      <protection hidden="1"/>
    </xf>
    <xf numFmtId="0" fontId="11" fillId="0" borderId="44" xfId="0" applyFont="1" applyBorder="1" applyAlignment="1" applyProtection="1">
      <alignment horizontal="left" vertical="center" indent="1"/>
      <protection hidden="1"/>
    </xf>
    <xf numFmtId="0" fontId="11" fillId="0" borderId="45" xfId="0" applyFont="1" applyBorder="1" applyAlignment="1" applyProtection="1">
      <alignment horizontal="left" vertical="center" indent="1"/>
      <protection hidden="1"/>
    </xf>
    <xf numFmtId="2" fontId="10" fillId="0" borderId="39" xfId="0" applyNumberFormat="1" applyFont="1" applyBorder="1" applyAlignment="1" applyProtection="1">
      <alignment horizontal="center" vertical="center"/>
      <protection hidden="1"/>
    </xf>
    <xf numFmtId="0" fontId="11" fillId="0" borderId="8" xfId="0" applyFont="1" applyBorder="1" applyAlignment="1" applyProtection="1">
      <alignment horizontal="center" vertical="center"/>
      <protection hidden="1"/>
    </xf>
    <xf numFmtId="0" fontId="20" fillId="0" borderId="8" xfId="0" applyFont="1" applyBorder="1" applyAlignment="1" applyProtection="1">
      <alignment horizontal="center" vertical="center"/>
      <protection locked="0" hidden="1"/>
    </xf>
    <xf numFmtId="164" fontId="20" fillId="0" borderId="8" xfId="0" applyNumberFormat="1" applyFont="1" applyBorder="1" applyAlignment="1" applyProtection="1">
      <alignment horizontal="center" vertical="center"/>
      <protection locked="0" hidden="1"/>
    </xf>
    <xf numFmtId="1" fontId="10" fillId="0" borderId="8" xfId="0" applyNumberFormat="1" applyFont="1" applyBorder="1" applyAlignment="1" applyProtection="1">
      <alignment horizontal="center" vertical="center"/>
      <protection hidden="1"/>
    </xf>
    <xf numFmtId="1" fontId="10" fillId="0" borderId="8" xfId="0" applyNumberFormat="1" applyFont="1" applyBorder="1" applyAlignment="1" applyProtection="1">
      <alignment horizontal="center" vertical="center"/>
      <protection locked="0" hidden="1"/>
    </xf>
    <xf numFmtId="164" fontId="10" fillId="0" borderId="8" xfId="0" applyNumberFormat="1" applyFont="1" applyBorder="1" applyAlignment="1" applyProtection="1">
      <alignment horizontal="center" vertical="center"/>
      <protection hidden="1"/>
    </xf>
    <xf numFmtId="2" fontId="9" fillId="0" borderId="8" xfId="0" applyNumberFormat="1" applyFont="1" applyBorder="1" applyAlignment="1" applyProtection="1">
      <alignment horizontal="center" vertical="center"/>
      <protection hidden="1"/>
    </xf>
    <xf numFmtId="164" fontId="23" fillId="0" borderId="8" xfId="0" applyNumberFormat="1" applyFont="1" applyBorder="1" applyAlignment="1" applyProtection="1">
      <alignment horizontal="center" vertical="center"/>
      <protection hidden="1"/>
    </xf>
    <xf numFmtId="2" fontId="10" fillId="0" borderId="8" xfId="0" applyNumberFormat="1" applyFont="1" applyBorder="1" applyAlignment="1" applyProtection="1">
      <alignment horizontal="center" vertical="center"/>
      <protection hidden="1"/>
    </xf>
    <xf numFmtId="0" fontId="10" fillId="0" borderId="38" xfId="0" applyFont="1" applyBorder="1" applyAlignment="1" applyProtection="1">
      <alignment horizontal="center" vertical="center"/>
      <protection locked="0" hidden="1"/>
    </xf>
    <xf numFmtId="0" fontId="10" fillId="0" borderId="20" xfId="0" applyFont="1" applyBorder="1" applyAlignment="1" applyProtection="1">
      <alignment horizontal="center" vertical="center"/>
      <protection locked="0" hidden="1"/>
    </xf>
    <xf numFmtId="2" fontId="10" fillId="0" borderId="39" xfId="0" applyNumberFormat="1" applyFont="1" applyBorder="1" applyAlignment="1" applyProtection="1">
      <alignment horizontal="center" vertical="center"/>
      <protection locked="0" hidden="1"/>
    </xf>
    <xf numFmtId="0" fontId="44" fillId="8" borderId="8" xfId="0" applyFont="1" applyFill="1" applyBorder="1" applyAlignment="1" applyProtection="1">
      <alignment horizontal="right" vertical="center" indent="2"/>
      <protection hidden="1"/>
    </xf>
    <xf numFmtId="164" fontId="10" fillId="0" borderId="8" xfId="0" applyNumberFormat="1" applyFont="1" applyBorder="1" applyAlignment="1" applyProtection="1">
      <alignment horizontal="center" vertical="center"/>
      <protection locked="0" hidden="1"/>
    </xf>
    <xf numFmtId="0" fontId="20" fillId="0" borderId="38" xfId="0" applyFont="1" applyBorder="1" applyAlignment="1" applyProtection="1">
      <alignment horizontal="center" vertical="center"/>
      <protection locked="0" hidden="1"/>
    </xf>
    <xf numFmtId="0" fontId="20" fillId="0" borderId="20" xfId="0" applyFont="1" applyBorder="1" applyAlignment="1" applyProtection="1">
      <alignment horizontal="center" vertical="center"/>
      <protection locked="0" hidden="1"/>
    </xf>
    <xf numFmtId="164" fontId="9" fillId="0" borderId="8" xfId="0" applyNumberFormat="1" applyFont="1" applyBorder="1" applyAlignment="1" applyProtection="1">
      <alignment horizontal="center" vertical="center"/>
      <protection hidden="1"/>
    </xf>
    <xf numFmtId="0" fontId="32" fillId="8" borderId="8" xfId="0" applyFont="1" applyFill="1" applyBorder="1" applyAlignment="1" applyProtection="1">
      <alignment horizontal="right" vertical="center" indent="2"/>
      <protection hidden="1"/>
    </xf>
    <xf numFmtId="0" fontId="43" fillId="23" borderId="8" xfId="0" applyFont="1" applyFill="1" applyBorder="1" applyAlignment="1" applyProtection="1">
      <alignment horizontal="right" vertical="center" indent="1"/>
      <protection hidden="1"/>
    </xf>
    <xf numFmtId="14" fontId="2" fillId="0" borderId="8" xfId="0" applyNumberFormat="1" applyFont="1" applyBorder="1" applyAlignment="1" applyProtection="1">
      <alignment horizontal="center" vertical="center"/>
      <protection hidden="1"/>
    </xf>
    <xf numFmtId="14" fontId="2" fillId="0" borderId="11" xfId="0" applyNumberFormat="1" applyFont="1" applyBorder="1" applyAlignment="1" applyProtection="1">
      <alignment horizontal="center" vertical="center"/>
      <protection hidden="1"/>
    </xf>
    <xf numFmtId="0" fontId="43" fillId="23" borderId="12" xfId="0" applyFont="1" applyFill="1" applyBorder="1" applyAlignment="1" applyProtection="1">
      <alignment horizontal="right" vertical="center" indent="1"/>
      <protection hidden="1"/>
    </xf>
    <xf numFmtId="0" fontId="11" fillId="10" borderId="8" xfId="0" applyFont="1" applyFill="1" applyBorder="1" applyAlignment="1" applyProtection="1">
      <alignment horizontal="right" vertical="center" indent="2"/>
      <protection hidden="1"/>
    </xf>
    <xf numFmtId="0" fontId="2" fillId="10" borderId="8" xfId="0" applyFont="1" applyFill="1" applyBorder="1" applyAlignment="1" applyProtection="1">
      <alignment vertical="center" wrapText="1"/>
      <protection hidden="1"/>
    </xf>
    <xf numFmtId="0" fontId="10" fillId="10" borderId="8" xfId="0" applyFont="1" applyFill="1" applyBorder="1" applyAlignment="1" applyProtection="1">
      <alignment horizontal="right" vertical="center" indent="1"/>
      <protection hidden="1"/>
    </xf>
    <xf numFmtId="0" fontId="10" fillId="21" borderId="8" xfId="0" applyFont="1" applyFill="1" applyBorder="1" applyAlignment="1" applyProtection="1">
      <alignment horizontal="right" vertical="center" indent="2"/>
      <protection hidden="1"/>
    </xf>
    <xf numFmtId="0" fontId="25" fillId="3" borderId="23" xfId="0" applyFont="1" applyFill="1" applyBorder="1" applyAlignment="1" applyProtection="1">
      <alignment horizontal="left" vertical="center" indent="1"/>
      <protection hidden="1"/>
    </xf>
    <xf numFmtId="0" fontId="11" fillId="12" borderId="23" xfId="0" applyFont="1" applyFill="1" applyBorder="1" applyAlignment="1" applyProtection="1">
      <alignment horizontal="left" vertical="center" indent="1"/>
      <protection hidden="1"/>
    </xf>
    <xf numFmtId="164" fontId="10" fillId="0" borderId="9" xfId="0" applyNumberFormat="1" applyFont="1" applyBorder="1" applyAlignment="1" applyProtection="1">
      <alignment horizontal="center" vertical="center"/>
      <protection hidden="1"/>
    </xf>
    <xf numFmtId="0" fontId="25" fillId="2" borderId="23" xfId="0" applyFont="1" applyFill="1" applyBorder="1" applyAlignment="1" applyProtection="1">
      <alignment horizontal="left" vertical="center" indent="1"/>
      <protection hidden="1"/>
    </xf>
    <xf numFmtId="0" fontId="11" fillId="15" borderId="23" xfId="0" applyFont="1" applyFill="1" applyBorder="1" applyAlignment="1" applyProtection="1">
      <alignment horizontal="left" vertical="center" indent="1"/>
      <protection hidden="1"/>
    </xf>
    <xf numFmtId="0" fontId="11" fillId="15" borderId="21" xfId="0" applyFont="1" applyFill="1" applyBorder="1" applyAlignment="1" applyProtection="1">
      <alignment horizontal="left" vertical="center" indent="1"/>
      <protection hidden="1"/>
    </xf>
    <xf numFmtId="2" fontId="10" fillId="13" borderId="1" xfId="0" applyNumberFormat="1" applyFont="1" applyFill="1" applyBorder="1" applyAlignment="1" applyProtection="1">
      <alignment horizontal="center" vertical="center"/>
      <protection hidden="1"/>
    </xf>
    <xf numFmtId="0" fontId="8" fillId="0" borderId="1" xfId="0" applyFont="1" applyBorder="1" applyProtection="1">
      <protection hidden="1"/>
    </xf>
    <xf numFmtId="164" fontId="8" fillId="18" borderId="1" xfId="0" applyNumberFormat="1" applyFont="1" applyFill="1" applyBorder="1" applyAlignment="1" applyProtection="1">
      <alignment horizontal="center" vertical="center"/>
      <protection hidden="1"/>
    </xf>
    <xf numFmtId="0" fontId="8" fillId="18" borderId="1" xfId="0" applyFont="1" applyFill="1" applyBorder="1" applyAlignment="1" applyProtection="1">
      <alignment horizontal="center" vertical="center"/>
      <protection hidden="1"/>
    </xf>
    <xf numFmtId="164" fontId="10" fillId="0" borderId="8" xfId="0" applyNumberFormat="1" applyFont="1" applyBorder="1" applyAlignment="1" applyProtection="1">
      <alignment horizontal="right" vertical="center" indent="3"/>
      <protection hidden="1"/>
    </xf>
    <xf numFmtId="1" fontId="11" fillId="0" borderId="8" xfId="0" applyNumberFormat="1" applyFont="1" applyBorder="1" applyAlignment="1" applyProtection="1">
      <alignment horizontal="center" vertical="center"/>
      <protection hidden="1"/>
    </xf>
    <xf numFmtId="1" fontId="23" fillId="0" borderId="8" xfId="0" applyNumberFormat="1" applyFont="1" applyBorder="1" applyAlignment="1" applyProtection="1">
      <alignment horizontal="center" vertical="center"/>
      <protection hidden="1"/>
    </xf>
    <xf numFmtId="2" fontId="23" fillId="0" borderId="8" xfId="0" applyNumberFormat="1" applyFont="1" applyBorder="1" applyAlignment="1" applyProtection="1">
      <alignment horizontal="center" vertical="center"/>
      <protection hidden="1"/>
    </xf>
    <xf numFmtId="1" fontId="10" fillId="0" borderId="8" xfId="0" applyNumberFormat="1" applyFont="1" applyBorder="1" applyAlignment="1" applyProtection="1">
      <alignment horizontal="right" vertical="center" indent="3"/>
      <protection locked="0" hidden="1"/>
    </xf>
    <xf numFmtId="164" fontId="10" fillId="0" borderId="8" xfId="0" applyNumberFormat="1" applyFont="1" applyBorder="1" applyAlignment="1" applyProtection="1">
      <alignment horizontal="right" vertical="center" indent="3"/>
      <protection locked="0" hidden="1"/>
    </xf>
    <xf numFmtId="0" fontId="85" fillId="0" borderId="8" xfId="0" applyFont="1" applyBorder="1" applyAlignment="1" applyProtection="1">
      <alignment horizontal="center" vertical="center"/>
      <protection locked="0" hidden="1"/>
    </xf>
    <xf numFmtId="3" fontId="10" fillId="0" borderId="8" xfId="0" applyNumberFormat="1" applyFont="1" applyBorder="1" applyAlignment="1" applyProtection="1">
      <alignment horizontal="center" vertical="center"/>
      <protection locked="0" hidden="1"/>
    </xf>
    <xf numFmtId="0" fontId="20" fillId="0" borderId="9" xfId="0" applyFont="1" applyBorder="1" applyAlignment="1" applyProtection="1">
      <alignment horizontal="center" vertical="center"/>
      <protection locked="0" hidden="1"/>
    </xf>
    <xf numFmtId="0" fontId="11" fillId="9" borderId="0" xfId="0" applyFont="1" applyFill="1" applyAlignment="1" applyProtection="1">
      <alignment horizontal="center" vertical="center"/>
      <protection hidden="1"/>
    </xf>
    <xf numFmtId="0" fontId="14" fillId="3" borderId="8" xfId="0" applyFont="1" applyFill="1" applyBorder="1" applyAlignment="1" applyProtection="1">
      <alignment vertical="center"/>
      <protection hidden="1"/>
    </xf>
    <xf numFmtId="0" fontId="10" fillId="13" borderId="8" xfId="0" applyFont="1" applyFill="1" applyBorder="1" applyAlignment="1" applyProtection="1">
      <alignment vertical="center"/>
      <protection hidden="1"/>
    </xf>
    <xf numFmtId="0" fontId="14" fillId="22" borderId="8" xfId="0" applyFont="1" applyFill="1" applyBorder="1" applyAlignment="1" applyProtection="1">
      <alignment vertical="center"/>
      <protection hidden="1"/>
    </xf>
    <xf numFmtId="0" fontId="10" fillId="15" borderId="8" xfId="0" applyFont="1" applyFill="1" applyBorder="1" applyAlignment="1" applyProtection="1">
      <alignment vertical="center"/>
      <protection hidden="1"/>
    </xf>
    <xf numFmtId="0" fontId="12" fillId="0" borderId="0" xfId="0" applyFont="1" applyProtection="1">
      <protection hidden="1"/>
    </xf>
    <xf numFmtId="4" fontId="11" fillId="0" borderId="8" xfId="0" applyNumberFormat="1" applyFont="1" applyBorder="1" applyAlignment="1" applyProtection="1">
      <alignment horizontal="center" vertical="center"/>
      <protection locked="0" hidden="1"/>
    </xf>
    <xf numFmtId="3" fontId="11" fillId="0" borderId="8" xfId="0" applyNumberFormat="1" applyFont="1" applyBorder="1" applyAlignment="1" applyProtection="1">
      <alignment horizontal="center" vertical="center"/>
      <protection locked="0" hidden="1"/>
    </xf>
    <xf numFmtId="0" fontId="8" fillId="3" borderId="8" xfId="0" applyFont="1" applyFill="1" applyBorder="1" applyProtection="1">
      <protection hidden="1"/>
    </xf>
    <xf numFmtId="0" fontId="15" fillId="13" borderId="8" xfId="0" applyFont="1" applyFill="1" applyBorder="1" applyProtection="1">
      <protection hidden="1"/>
    </xf>
    <xf numFmtId="0" fontId="8" fillId="36" borderId="1" xfId="0" applyFont="1" applyFill="1" applyBorder="1" applyAlignment="1" applyProtection="1">
      <alignment horizontal="center" vertical="center"/>
      <protection hidden="1"/>
    </xf>
    <xf numFmtId="0" fontId="10" fillId="4" borderId="0" xfId="0" applyFont="1" applyFill="1" applyAlignment="1" applyProtection="1">
      <alignment horizontal="center" vertical="center"/>
      <protection hidden="1"/>
    </xf>
    <xf numFmtId="0" fontId="15" fillId="4" borderId="1" xfId="0" applyFont="1" applyFill="1" applyBorder="1" applyAlignment="1" applyProtection="1">
      <alignment horizontal="center" vertical="center"/>
      <protection hidden="1"/>
    </xf>
    <xf numFmtId="4" fontId="71" fillId="4" borderId="1" xfId="0" applyNumberFormat="1" applyFont="1" applyFill="1" applyBorder="1" applyProtection="1">
      <protection hidden="1"/>
    </xf>
    <xf numFmtId="0" fontId="8" fillId="0" borderId="55" xfId="0" applyFont="1" applyBorder="1" applyAlignment="1" applyProtection="1">
      <alignment horizontal="left" vertical="center"/>
      <protection hidden="1"/>
    </xf>
    <xf numFmtId="0" fontId="8" fillId="0" borderId="74" xfId="0" applyFont="1" applyBorder="1" applyAlignment="1" applyProtection="1">
      <alignment horizontal="left" vertical="center"/>
      <protection hidden="1"/>
    </xf>
    <xf numFmtId="0" fontId="8" fillId="7" borderId="0" xfId="0" applyFont="1" applyFill="1" applyAlignment="1" applyProtection="1">
      <alignment horizontal="center" vertical="center"/>
      <protection hidden="1"/>
    </xf>
    <xf numFmtId="0" fontId="10" fillId="27" borderId="0" xfId="0" applyFont="1" applyFill="1" applyAlignment="1" applyProtection="1">
      <alignment horizontal="center" vertical="center"/>
      <protection hidden="1"/>
    </xf>
    <xf numFmtId="0" fontId="8" fillId="37" borderId="1" xfId="0" applyFont="1" applyFill="1" applyBorder="1" applyAlignment="1" applyProtection="1">
      <alignment horizontal="center" vertical="center"/>
      <protection hidden="1"/>
    </xf>
    <xf numFmtId="0" fontId="8" fillId="38" borderId="1" xfId="0" applyFont="1" applyFill="1" applyBorder="1" applyAlignment="1" applyProtection="1">
      <alignment horizontal="center" vertical="center"/>
      <protection hidden="1"/>
    </xf>
    <xf numFmtId="0" fontId="8" fillId="25" borderId="0" xfId="0" applyFont="1" applyFill="1" applyProtection="1">
      <protection hidden="1"/>
    </xf>
    <xf numFmtId="0" fontId="8" fillId="24" borderId="1" xfId="0" applyFont="1" applyFill="1" applyBorder="1" applyProtection="1">
      <protection hidden="1"/>
    </xf>
    <xf numFmtId="0" fontId="8" fillId="24" borderId="0" xfId="0" applyFont="1" applyFill="1" applyProtection="1">
      <protection hidden="1"/>
    </xf>
    <xf numFmtId="0" fontId="8" fillId="0" borderId="55" xfId="0" applyFont="1" applyBorder="1" applyAlignment="1" applyProtection="1">
      <alignment horizontal="center" vertical="center"/>
      <protection hidden="1"/>
    </xf>
    <xf numFmtId="0" fontId="8" fillId="14" borderId="1" xfId="0" applyFont="1" applyFill="1" applyBorder="1" applyAlignment="1" applyProtection="1">
      <alignment horizontal="right" vertical="center"/>
      <protection hidden="1"/>
    </xf>
    <xf numFmtId="0" fontId="15" fillId="4" borderId="1" xfId="0" applyFont="1" applyFill="1" applyBorder="1" applyAlignment="1" applyProtection="1">
      <alignment horizontal="right" vertical="center"/>
      <protection hidden="1"/>
    </xf>
    <xf numFmtId="0" fontId="6" fillId="0" borderId="16" xfId="0" applyFont="1" applyBorder="1" applyAlignment="1" applyProtection="1">
      <alignment horizontal="center" vertical="center"/>
      <protection hidden="1"/>
    </xf>
    <xf numFmtId="0" fontId="5" fillId="0" borderId="16" xfId="0" applyFont="1" applyBorder="1" applyAlignment="1" applyProtection="1">
      <alignment vertical="center"/>
      <protection hidden="1"/>
    </xf>
    <xf numFmtId="1" fontId="71" fillId="0" borderId="0" xfId="4" applyNumberFormat="1" applyFont="1" applyFill="1" applyBorder="1" applyAlignment="1" applyProtection="1">
      <alignment horizontal="right" vertical="center"/>
      <protection hidden="1"/>
    </xf>
    <xf numFmtId="0" fontId="5" fillId="0" borderId="0" xfId="2" applyFont="1" applyFill="1" applyBorder="1" applyAlignment="1">
      <alignment vertical="center"/>
      <protection hidden="1"/>
    </xf>
    <xf numFmtId="0" fontId="5" fillId="0" borderId="0" xfId="8" applyFont="1" applyFill="1" applyBorder="1" applyAlignment="1">
      <alignment vertical="center"/>
      <protection hidden="1"/>
    </xf>
    <xf numFmtId="164" fontId="6" fillId="0" borderId="67" xfId="0" applyNumberFormat="1" applyFont="1" applyBorder="1" applyAlignment="1" applyProtection="1">
      <alignment horizontal="center" vertical="center"/>
      <protection hidden="1"/>
    </xf>
    <xf numFmtId="2" fontId="5" fillId="0" borderId="67" xfId="0" applyNumberFormat="1" applyFont="1" applyBorder="1" applyAlignment="1" applyProtection="1">
      <alignment horizontal="center" vertical="center"/>
      <protection hidden="1"/>
    </xf>
    <xf numFmtId="1" fontId="6" fillId="0" borderId="0" xfId="0" applyNumberFormat="1" applyFont="1" applyAlignment="1" applyProtection="1">
      <alignment vertical="center"/>
      <protection hidden="1"/>
    </xf>
    <xf numFmtId="164" fontId="6" fillId="0" borderId="66" xfId="0" applyNumberFormat="1" applyFont="1" applyBorder="1" applyAlignment="1" applyProtection="1">
      <alignment horizontal="center" vertical="center"/>
      <protection hidden="1"/>
    </xf>
    <xf numFmtId="2" fontId="5" fillId="0" borderId="66" xfId="0" applyNumberFormat="1" applyFont="1" applyBorder="1" applyAlignment="1" applyProtection="1">
      <alignment horizontal="center" vertical="center"/>
      <protection hidden="1"/>
    </xf>
    <xf numFmtId="164" fontId="6" fillId="0" borderId="68" xfId="0" applyNumberFormat="1" applyFont="1" applyBorder="1" applyAlignment="1" applyProtection="1">
      <alignment horizontal="center" vertical="center"/>
      <protection hidden="1"/>
    </xf>
    <xf numFmtId="2" fontId="5" fillId="0" borderId="68" xfId="0" applyNumberFormat="1" applyFont="1" applyBorder="1" applyAlignment="1" applyProtection="1">
      <alignment horizontal="center" vertical="center"/>
      <protection hidden="1"/>
    </xf>
    <xf numFmtId="0" fontId="5" fillId="0" borderId="22" xfId="7" applyFont="1" applyFill="1" applyBorder="1" applyAlignment="1">
      <alignment vertical="center"/>
      <protection hidden="1"/>
    </xf>
    <xf numFmtId="1" fontId="26" fillId="0" borderId="0" xfId="0" applyNumberFormat="1" applyFont="1" applyAlignment="1" applyProtection="1">
      <alignment vertical="top" wrapText="1"/>
      <protection hidden="1"/>
    </xf>
    <xf numFmtId="3" fontId="58" fillId="0" borderId="0" xfId="9" applyFont="1" applyBorder="1" applyAlignment="1">
      <alignment vertical="center"/>
      <protection hidden="1"/>
    </xf>
    <xf numFmtId="164" fontId="6" fillId="0" borderId="69" xfId="0" applyNumberFormat="1" applyFont="1" applyBorder="1" applyAlignment="1" applyProtection="1">
      <alignment horizontal="center" vertical="center"/>
      <protection hidden="1"/>
    </xf>
    <xf numFmtId="2" fontId="5" fillId="0" borderId="69" xfId="0" applyNumberFormat="1" applyFont="1" applyBorder="1" applyAlignment="1" applyProtection="1">
      <alignment horizontal="center" vertical="center"/>
      <protection hidden="1"/>
    </xf>
    <xf numFmtId="1" fontId="6" fillId="0" borderId="0" xfId="0" applyNumberFormat="1" applyFont="1" applyAlignment="1" applyProtection="1">
      <alignment horizontal="center" vertical="center"/>
      <protection hidden="1"/>
    </xf>
    <xf numFmtId="164" fontId="6" fillId="0" borderId="0" xfId="0" applyNumberFormat="1" applyFont="1" applyAlignment="1" applyProtection="1">
      <alignment horizontal="center" vertical="center"/>
      <protection hidden="1"/>
    </xf>
    <xf numFmtId="2" fontId="5" fillId="0" borderId="0" xfId="0" applyNumberFormat="1" applyFont="1" applyAlignment="1" applyProtection="1">
      <alignment horizontal="center" vertical="center"/>
      <protection hidden="1"/>
    </xf>
    <xf numFmtId="3" fontId="64" fillId="0" borderId="0" xfId="5" applyFont="1" applyFill="1" applyBorder="1" applyAlignment="1">
      <alignment vertical="center"/>
      <protection hidden="1"/>
    </xf>
    <xf numFmtId="165" fontId="62" fillId="0" borderId="0" xfId="5" applyNumberFormat="1" applyFont="1" applyFill="1" applyBorder="1" applyAlignment="1">
      <alignment vertical="center"/>
      <protection hidden="1"/>
    </xf>
    <xf numFmtId="0" fontId="11" fillId="0" borderId="0" xfId="8" applyFont="1" applyFill="1" applyBorder="1" applyAlignment="1">
      <alignment vertical="center"/>
      <protection hidden="1"/>
    </xf>
    <xf numFmtId="0" fontId="11" fillId="32" borderId="8" xfId="2" applyFill="1" applyBorder="1">
      <alignment horizontal="center" vertical="center"/>
      <protection hidden="1"/>
    </xf>
    <xf numFmtId="0" fontId="25" fillId="3" borderId="12" xfId="4" applyFont="1" applyFill="1" applyBorder="1" applyProtection="1">
      <alignment horizontal="center" vertical="center"/>
      <protection hidden="1"/>
    </xf>
    <xf numFmtId="0" fontId="25" fillId="0" borderId="0" xfId="1" applyFont="1" applyFill="1" applyBorder="1" applyAlignment="1" applyProtection="1">
      <alignment vertical="center"/>
      <protection hidden="1"/>
    </xf>
    <xf numFmtId="4" fontId="62" fillId="0" borderId="16" xfId="5" applyNumberFormat="1" applyFont="1" applyFill="1" applyBorder="1" applyAlignment="1">
      <alignment vertical="center"/>
      <protection hidden="1"/>
    </xf>
    <xf numFmtId="165" fontId="62" fillId="0" borderId="16" xfId="5" applyNumberFormat="1" applyFont="1" applyFill="1" applyBorder="1" applyAlignment="1">
      <alignment vertical="center"/>
      <protection hidden="1"/>
    </xf>
    <xf numFmtId="0" fontId="5" fillId="0" borderId="0" xfId="7" applyFont="1" applyFill="1" applyBorder="1" applyAlignment="1">
      <alignment vertical="center"/>
      <protection hidden="1"/>
    </xf>
    <xf numFmtId="170" fontId="5" fillId="0" borderId="0" xfId="5" applyNumberFormat="1" applyFont="1" applyFill="1" applyBorder="1" applyAlignment="1">
      <alignment vertical="center"/>
      <protection hidden="1"/>
    </xf>
    <xf numFmtId="4" fontId="6" fillId="0" borderId="0" xfId="5" applyNumberFormat="1" applyFont="1" applyFill="1" applyBorder="1" applyAlignment="1">
      <alignment vertical="center"/>
      <protection hidden="1"/>
    </xf>
    <xf numFmtId="0" fontId="13" fillId="0" borderId="0" xfId="8" applyFont="1" applyFill="1" applyBorder="1" applyAlignment="1">
      <alignment vertical="center"/>
      <protection hidden="1"/>
    </xf>
    <xf numFmtId="164" fontId="13" fillId="0" borderId="0" xfId="8" applyNumberFormat="1" applyFont="1" applyFill="1" applyBorder="1" applyAlignment="1">
      <alignment vertical="center"/>
      <protection hidden="1"/>
    </xf>
    <xf numFmtId="0" fontId="26" fillId="0" borderId="16" xfId="5" applyNumberFormat="1" applyFont="1" applyFill="1" applyBorder="1" applyAlignment="1">
      <alignment vertical="center"/>
      <protection hidden="1"/>
    </xf>
    <xf numFmtId="0" fontId="2" fillId="0" borderId="0" xfId="2" applyFont="1" applyFill="1" applyBorder="1" applyAlignment="1">
      <alignment vertical="center"/>
      <protection hidden="1"/>
    </xf>
    <xf numFmtId="0" fontId="11" fillId="28" borderId="6" xfId="3" applyFont="1" applyProtection="1">
      <alignment horizontal="center" vertical="center"/>
      <protection hidden="1"/>
    </xf>
    <xf numFmtId="0" fontId="11" fillId="0" borderId="0" xfId="2" applyFill="1" applyBorder="1" applyAlignment="1">
      <alignment vertical="center"/>
      <protection hidden="1"/>
    </xf>
    <xf numFmtId="0" fontId="6" fillId="0" borderId="0" xfId="2" applyFont="1" applyFill="1" applyBorder="1" applyAlignment="1">
      <alignment vertical="center"/>
      <protection hidden="1"/>
    </xf>
    <xf numFmtId="3" fontId="5" fillId="0" borderId="0" xfId="5" applyFont="1" applyFill="1" applyBorder="1" applyAlignment="1">
      <alignment vertical="center"/>
      <protection hidden="1"/>
    </xf>
    <xf numFmtId="164" fontId="62" fillId="0" borderId="0" xfId="5" applyNumberFormat="1" applyFont="1" applyFill="1" applyBorder="1" applyAlignment="1">
      <alignment vertical="center"/>
      <protection hidden="1"/>
    </xf>
    <xf numFmtId="164" fontId="62" fillId="0" borderId="0" xfId="5" applyNumberFormat="1" applyFont="1" applyFill="1" applyBorder="1">
      <alignment horizontal="center" vertical="center"/>
      <protection hidden="1"/>
    </xf>
    <xf numFmtId="1" fontId="71" fillId="0" borderId="0" xfId="5" applyNumberFormat="1" applyFont="1" applyFill="1" applyBorder="1" applyAlignment="1">
      <alignment horizontal="right" vertical="center"/>
      <protection hidden="1"/>
    </xf>
    <xf numFmtId="0" fontId="6" fillId="0" borderId="0" xfId="0" applyFont="1" applyAlignment="1" applyProtection="1">
      <alignment horizontal="left" vertical="center"/>
      <protection hidden="1"/>
    </xf>
    <xf numFmtId="3" fontId="5" fillId="0" borderId="0" xfId="5" applyFont="1" applyFill="1" applyBorder="1" applyAlignment="1">
      <alignment horizontal="right" vertical="center" indent="1"/>
      <protection hidden="1"/>
    </xf>
    <xf numFmtId="3" fontId="5" fillId="0" borderId="0" xfId="5" applyFont="1" applyFill="1" applyBorder="1" applyAlignment="1">
      <alignment horizontal="right" vertical="center"/>
      <protection hidden="1"/>
    </xf>
    <xf numFmtId="3" fontId="59" fillId="0" borderId="0" xfId="5" applyFont="1" applyFill="1" applyBorder="1" applyAlignment="1">
      <alignment vertical="center"/>
      <protection hidden="1"/>
    </xf>
    <xf numFmtId="2" fontId="13" fillId="0" borderId="0" xfId="8" applyNumberFormat="1" applyFont="1" applyFill="1" applyBorder="1" applyAlignment="1">
      <alignment vertical="center"/>
      <protection hidden="1"/>
    </xf>
    <xf numFmtId="0" fontId="5" fillId="0" borderId="0" xfId="8" applyFont="1" applyFill="1" applyBorder="1" applyAlignment="1">
      <alignment horizontal="left" vertical="center"/>
      <protection hidden="1"/>
    </xf>
    <xf numFmtId="0" fontId="13" fillId="0" borderId="76" xfId="8" applyFont="1" applyFill="1" applyBorder="1" applyAlignment="1">
      <alignment vertical="center"/>
      <protection hidden="1"/>
    </xf>
    <xf numFmtId="2" fontId="5" fillId="0" borderId="75" xfId="8" applyNumberFormat="1" applyFont="1" applyFill="1" applyBorder="1" applyAlignment="1">
      <alignment horizontal="left" vertical="center" indent="1"/>
      <protection hidden="1"/>
    </xf>
    <xf numFmtId="0" fontId="10" fillId="0" borderId="76" xfId="8" applyFill="1" applyBorder="1" applyAlignment="1">
      <alignment vertical="center"/>
      <protection hidden="1"/>
    </xf>
    <xf numFmtId="3" fontId="13" fillId="0" borderId="0" xfId="5" applyFont="1" applyFill="1" applyBorder="1" applyAlignment="1">
      <alignment horizontal="left" vertical="center" indent="1"/>
      <protection hidden="1"/>
    </xf>
    <xf numFmtId="0" fontId="11" fillId="0" borderId="56" xfId="2" applyFill="1" applyAlignment="1">
      <alignment vertical="center"/>
      <protection hidden="1"/>
    </xf>
    <xf numFmtId="0" fontId="11" fillId="0" borderId="60" xfId="2" applyFill="1" applyBorder="1" applyAlignment="1">
      <alignment vertical="center"/>
      <protection hidden="1"/>
    </xf>
    <xf numFmtId="0" fontId="8" fillId="0" borderId="92" xfId="0" applyFont="1" applyBorder="1" applyProtection="1">
      <protection hidden="1"/>
    </xf>
    <xf numFmtId="0" fontId="57" fillId="0" borderId="92" xfId="0" applyFont="1" applyBorder="1" applyAlignment="1" applyProtection="1">
      <alignment horizontal="left" vertical="center" indent="1"/>
      <protection hidden="1"/>
    </xf>
    <xf numFmtId="0" fontId="14" fillId="0" borderId="8" xfId="0" applyFont="1" applyBorder="1" applyAlignment="1" applyProtection="1">
      <alignment horizontal="right" vertical="center" indent="1"/>
      <protection hidden="1"/>
    </xf>
    <xf numFmtId="0" fontId="10" fillId="34" borderId="1" xfId="0" applyFont="1" applyFill="1" applyBorder="1" applyAlignment="1" applyProtection="1">
      <alignment horizontal="center" vertical="center"/>
      <protection hidden="1"/>
    </xf>
    <xf numFmtId="0" fontId="14" fillId="9" borderId="0" xfId="0" applyFont="1" applyFill="1" applyAlignment="1" applyProtection="1">
      <alignment horizontal="right" vertical="center" indent="1"/>
      <protection hidden="1"/>
    </xf>
    <xf numFmtId="1" fontId="10" fillId="9" borderId="0" xfId="0" applyNumberFormat="1" applyFont="1" applyFill="1" applyAlignment="1" applyProtection="1">
      <alignment horizontal="center" vertical="center"/>
      <protection hidden="1"/>
    </xf>
    <xf numFmtId="0" fontId="14" fillId="0" borderId="70" xfId="0" applyFont="1" applyBorder="1" applyAlignment="1" applyProtection="1">
      <alignment horizontal="right" vertical="center" indent="1"/>
      <protection hidden="1"/>
    </xf>
    <xf numFmtId="0" fontId="8" fillId="33" borderId="1" xfId="0" applyFont="1" applyFill="1" applyBorder="1" applyAlignment="1" applyProtection="1">
      <alignment horizontal="center" vertical="center"/>
      <protection hidden="1"/>
    </xf>
    <xf numFmtId="0" fontId="14" fillId="2" borderId="70" xfId="0" applyFont="1" applyFill="1" applyBorder="1" applyAlignment="1" applyProtection="1">
      <alignment horizontal="right" vertical="center" indent="1"/>
      <protection hidden="1"/>
    </xf>
    <xf numFmtId="0" fontId="14" fillId="2" borderId="0" xfId="0" applyFont="1" applyFill="1" applyAlignment="1" applyProtection="1">
      <alignment horizontal="right" vertical="center" indent="1"/>
      <protection hidden="1"/>
    </xf>
    <xf numFmtId="2" fontId="8" fillId="33" borderId="1" xfId="0" applyNumberFormat="1" applyFont="1" applyFill="1" applyBorder="1" applyAlignment="1" applyProtection="1">
      <alignment horizontal="center" vertical="center"/>
      <protection hidden="1"/>
    </xf>
    <xf numFmtId="2" fontId="15" fillId="4" borderId="1" xfId="0" applyNumberFormat="1" applyFont="1" applyFill="1" applyBorder="1" applyAlignment="1" applyProtection="1">
      <alignment horizontal="center" vertical="center"/>
      <protection hidden="1"/>
    </xf>
    <xf numFmtId="0" fontId="10" fillId="32" borderId="0" xfId="0" applyFont="1" applyFill="1" applyAlignment="1" applyProtection="1">
      <alignment horizontal="center" vertical="center"/>
      <protection hidden="1"/>
    </xf>
    <xf numFmtId="2" fontId="15" fillId="32" borderId="1" xfId="0" applyNumberFormat="1" applyFont="1" applyFill="1" applyBorder="1" applyAlignment="1" applyProtection="1">
      <alignment horizontal="center" vertical="center"/>
      <protection hidden="1"/>
    </xf>
    <xf numFmtId="0" fontId="10" fillId="35" borderId="0" xfId="0" applyFont="1" applyFill="1" applyAlignment="1" applyProtection="1">
      <alignment horizontal="center" vertical="center"/>
      <protection hidden="1"/>
    </xf>
    <xf numFmtId="2" fontId="15" fillId="35" borderId="1" xfId="0" applyNumberFormat="1" applyFont="1" applyFill="1" applyBorder="1" applyAlignment="1" applyProtection="1">
      <alignment horizontal="center" vertical="center"/>
      <protection hidden="1"/>
    </xf>
    <xf numFmtId="0" fontId="10" fillId="15" borderId="0" xfId="0" applyFont="1" applyFill="1" applyAlignment="1" applyProtection="1">
      <alignment horizontal="center" vertical="center"/>
      <protection hidden="1"/>
    </xf>
    <xf numFmtId="2" fontId="15" fillId="15" borderId="1" xfId="0" applyNumberFormat="1" applyFont="1" applyFill="1" applyBorder="1" applyAlignment="1" applyProtection="1">
      <alignment horizontal="center" vertical="center"/>
      <protection hidden="1"/>
    </xf>
    <xf numFmtId="2" fontId="8" fillId="0" borderId="1" xfId="0" applyNumberFormat="1" applyFont="1" applyBorder="1" applyAlignment="1" applyProtection="1">
      <alignment horizontal="center" vertical="center"/>
      <protection hidden="1"/>
    </xf>
    <xf numFmtId="2" fontId="8" fillId="0" borderId="0" xfId="0" applyNumberFormat="1" applyFont="1" applyAlignment="1" applyProtection="1">
      <alignment horizontal="center" vertical="center"/>
      <protection hidden="1"/>
    </xf>
    <xf numFmtId="0" fontId="26" fillId="11" borderId="0" xfId="0" applyFont="1" applyFill="1" applyAlignment="1" applyProtection="1">
      <alignment horizontal="center" vertical="center"/>
      <protection hidden="1"/>
    </xf>
    <xf numFmtId="172" fontId="8" fillId="0" borderId="1" xfId="0" applyNumberFormat="1" applyFont="1" applyBorder="1" applyAlignment="1" applyProtection="1">
      <alignment horizontal="center" vertical="center"/>
      <protection hidden="1"/>
    </xf>
    <xf numFmtId="0" fontId="15" fillId="27" borderId="0" xfId="0" applyFont="1" applyFill="1" applyAlignment="1" applyProtection="1">
      <alignment horizontal="right" vertical="center"/>
      <protection hidden="1"/>
    </xf>
    <xf numFmtId="0" fontId="15" fillId="27" borderId="0" xfId="0" applyFont="1" applyFill="1" applyAlignment="1" applyProtection="1">
      <alignment horizontal="center" vertical="center"/>
      <protection hidden="1"/>
    </xf>
    <xf numFmtId="0" fontId="14" fillId="11" borderId="0" xfId="0" applyFont="1" applyFill="1" applyAlignment="1" applyProtection="1">
      <alignment horizontal="center" vertical="center"/>
      <protection hidden="1"/>
    </xf>
    <xf numFmtId="172" fontId="8" fillId="0" borderId="0" xfId="0" applyNumberFormat="1" applyFont="1" applyAlignment="1" applyProtection="1">
      <alignment horizontal="center" vertical="center"/>
      <protection hidden="1"/>
    </xf>
    <xf numFmtId="0" fontId="8" fillId="18" borderId="1" xfId="0" applyFont="1" applyFill="1" applyBorder="1" applyProtection="1">
      <protection hidden="1"/>
    </xf>
    <xf numFmtId="2" fontId="8" fillId="18" borderId="1" xfId="0" applyNumberFormat="1" applyFont="1" applyFill="1" applyBorder="1" applyProtection="1">
      <protection hidden="1"/>
    </xf>
    <xf numFmtId="2" fontId="8" fillId="18" borderId="0" xfId="0" applyNumberFormat="1" applyFont="1" applyFill="1" applyProtection="1">
      <protection hidden="1"/>
    </xf>
    <xf numFmtId="0" fontId="8" fillId="17" borderId="1" xfId="0" applyFont="1" applyFill="1" applyBorder="1" applyProtection="1">
      <protection hidden="1"/>
    </xf>
    <xf numFmtId="0" fontId="8" fillId="17" borderId="0" xfId="0" applyFont="1" applyFill="1" applyProtection="1">
      <protection hidden="1"/>
    </xf>
    <xf numFmtId="2" fontId="8" fillId="0" borderId="0" xfId="0" applyNumberFormat="1" applyFont="1" applyProtection="1">
      <protection hidden="1"/>
    </xf>
    <xf numFmtId="0" fontId="8" fillId="22" borderId="1" xfId="0" applyFont="1" applyFill="1" applyBorder="1" applyProtection="1">
      <protection hidden="1"/>
    </xf>
    <xf numFmtId="2" fontId="8" fillId="22" borderId="1" xfId="0" applyNumberFormat="1" applyFont="1" applyFill="1" applyBorder="1" applyProtection="1">
      <protection hidden="1"/>
    </xf>
    <xf numFmtId="0" fontId="8" fillId="20" borderId="0" xfId="0" applyFont="1" applyFill="1" applyProtection="1">
      <protection hidden="1"/>
    </xf>
    <xf numFmtId="2" fontId="8" fillId="7" borderId="1" xfId="0" applyNumberFormat="1" applyFont="1" applyFill="1" applyBorder="1" applyProtection="1">
      <protection hidden="1"/>
    </xf>
    <xf numFmtId="10" fontId="8" fillId="17" borderId="1" xfId="0" applyNumberFormat="1" applyFont="1" applyFill="1" applyBorder="1" applyProtection="1">
      <protection hidden="1"/>
    </xf>
    <xf numFmtId="0" fontId="95" fillId="0" borderId="0" xfId="0" applyFont="1" applyAlignment="1" applyProtection="1">
      <alignment vertical="center"/>
      <protection hidden="1"/>
    </xf>
    <xf numFmtId="0" fontId="95" fillId="0" borderId="0" xfId="0" applyFont="1" applyAlignment="1" applyProtection="1">
      <alignment horizontal="center" vertical="center"/>
      <protection hidden="1"/>
    </xf>
    <xf numFmtId="0" fontId="87" fillId="0" borderId="0" xfId="0" applyFont="1" applyProtection="1">
      <protection hidden="1"/>
    </xf>
    <xf numFmtId="0" fontId="89" fillId="0" borderId="0" xfId="0" applyFont="1" applyProtection="1">
      <protection hidden="1"/>
    </xf>
    <xf numFmtId="0" fontId="89" fillId="0" borderId="0" xfId="0" applyFont="1" applyAlignment="1" applyProtection="1">
      <alignment horizontal="left"/>
      <protection hidden="1"/>
    </xf>
    <xf numFmtId="0" fontId="92" fillId="0" borderId="0" xfId="0" applyFont="1" applyAlignment="1" applyProtection="1">
      <alignment vertical="center"/>
      <protection hidden="1"/>
    </xf>
    <xf numFmtId="14" fontId="8" fillId="0" borderId="0" xfId="0" applyNumberFormat="1" applyFont="1" applyProtection="1">
      <protection hidden="1"/>
    </xf>
    <xf numFmtId="0" fontId="33" fillId="0" borderId="0" xfId="0" applyFont="1" applyAlignment="1" applyProtection="1">
      <alignment horizontal="left" vertical="center" indent="1"/>
      <protection hidden="1"/>
    </xf>
    <xf numFmtId="0" fontId="93" fillId="0" borderId="0" xfId="0" applyFont="1" applyAlignment="1" applyProtection="1">
      <alignment horizontal="left" vertical="center" indent="1"/>
      <protection hidden="1"/>
    </xf>
    <xf numFmtId="0" fontId="55" fillId="0" borderId="0" xfId="0" applyFont="1" applyAlignment="1" applyProtection="1">
      <alignment horizontal="left" vertical="center" indent="1"/>
      <protection hidden="1"/>
    </xf>
    <xf numFmtId="1" fontId="93" fillId="0" borderId="0" xfId="0" applyNumberFormat="1" applyFont="1" applyAlignment="1" applyProtection="1">
      <alignment horizontal="right" vertical="center"/>
      <protection hidden="1"/>
    </xf>
    <xf numFmtId="0" fontId="8" fillId="0" borderId="0" xfId="0" applyFont="1" applyAlignment="1" applyProtection="1">
      <alignment horizontal="left" vertical="center" indent="1"/>
      <protection hidden="1"/>
    </xf>
    <xf numFmtId="2" fontId="8" fillId="0" borderId="0" xfId="0" applyNumberFormat="1" applyFont="1" applyAlignment="1" applyProtection="1">
      <alignment horizontal="right" vertical="center" indent="1"/>
      <protection hidden="1"/>
    </xf>
    <xf numFmtId="0" fontId="8" fillId="0" borderId="0" xfId="0" applyFont="1" applyAlignment="1" applyProtection="1">
      <alignment horizontal="left" vertical="center"/>
      <protection hidden="1"/>
    </xf>
    <xf numFmtId="0" fontId="51" fillId="0" borderId="0" xfId="0" applyFont="1" applyProtection="1">
      <protection hidden="1"/>
    </xf>
    <xf numFmtId="0" fontId="0" fillId="0" borderId="0" xfId="0" applyProtection="1">
      <protection hidden="1"/>
    </xf>
    <xf numFmtId="14" fontId="91" fillId="0" borderId="0" xfId="0" applyNumberFormat="1" applyFont="1" applyProtection="1">
      <protection hidden="1"/>
    </xf>
    <xf numFmtId="0" fontId="84" fillId="0" borderId="0" xfId="1" applyFont="1" applyFill="1" applyBorder="1" applyAlignment="1" applyProtection="1">
      <alignment vertical="center"/>
      <protection hidden="1"/>
    </xf>
    <xf numFmtId="0" fontId="92" fillId="0" borderId="0" xfId="0" applyFont="1" applyAlignment="1" applyProtection="1">
      <alignment horizontal="right" vertical="center" indent="1"/>
      <protection hidden="1"/>
    </xf>
    <xf numFmtId="0" fontId="89" fillId="0" borderId="0" xfId="0" applyFont="1" applyAlignment="1" applyProtection="1">
      <alignment horizontal="right" indent="1"/>
      <protection hidden="1"/>
    </xf>
    <xf numFmtId="0" fontId="13" fillId="0" borderId="0" xfId="0" applyFont="1" applyAlignment="1" applyProtection="1">
      <alignment horizontal="center" vertical="center"/>
      <protection hidden="1"/>
    </xf>
    <xf numFmtId="0" fontId="13" fillId="0" borderId="0" xfId="0" applyFont="1" applyAlignment="1" applyProtection="1">
      <alignment horizontal="center"/>
      <protection hidden="1"/>
    </xf>
    <xf numFmtId="0" fontId="13" fillId="4" borderId="0" xfId="0" applyFont="1" applyFill="1" applyAlignment="1" applyProtection="1">
      <alignment horizontal="center" vertical="center"/>
      <protection hidden="1"/>
    </xf>
    <xf numFmtId="0" fontId="13" fillId="4" borderId="0" xfId="0" applyFont="1" applyFill="1" applyAlignment="1" applyProtection="1">
      <alignment horizontal="center"/>
      <protection hidden="1"/>
    </xf>
    <xf numFmtId="0" fontId="14" fillId="14" borderId="0" xfId="0" applyFont="1" applyFill="1" applyAlignment="1" applyProtection="1">
      <alignment horizontal="center" vertical="center"/>
      <protection hidden="1"/>
    </xf>
    <xf numFmtId="0" fontId="8" fillId="37" borderId="94" xfId="0" applyFont="1" applyFill="1" applyBorder="1" applyProtection="1">
      <protection hidden="1"/>
    </xf>
    <xf numFmtId="1" fontId="10" fillId="9" borderId="1" xfId="0" applyNumberFormat="1" applyFont="1" applyFill="1" applyBorder="1" applyAlignment="1" applyProtection="1">
      <alignment horizontal="center" vertical="center"/>
      <protection hidden="1"/>
    </xf>
    <xf numFmtId="0" fontId="8" fillId="7" borderId="1" xfId="0" applyFont="1" applyFill="1" applyBorder="1" applyAlignment="1" applyProtection="1">
      <alignment horizontal="center" vertical="center"/>
      <protection hidden="1"/>
    </xf>
    <xf numFmtId="0" fontId="8" fillId="25" borderId="1" xfId="0" applyFont="1" applyFill="1" applyBorder="1" applyAlignment="1" applyProtection="1">
      <alignment horizontal="right" vertical="center"/>
      <protection hidden="1"/>
    </xf>
    <xf numFmtId="0" fontId="15" fillId="41" borderId="95" xfId="0" applyFont="1" applyFill="1" applyBorder="1" applyProtection="1">
      <protection hidden="1"/>
    </xf>
    <xf numFmtId="1" fontId="10" fillId="27" borderId="0" xfId="0" applyNumberFormat="1" applyFont="1" applyFill="1" applyAlignment="1" applyProtection="1">
      <alignment horizontal="center" vertical="center"/>
      <protection hidden="1"/>
    </xf>
    <xf numFmtId="0" fontId="8" fillId="0" borderId="0" xfId="0" applyFont="1" applyAlignment="1" applyProtection="1">
      <alignment horizontal="right" vertical="center"/>
      <protection hidden="1"/>
    </xf>
    <xf numFmtId="4" fontId="8" fillId="0" borderId="0" xfId="0" applyNumberFormat="1" applyFont="1" applyAlignment="1" applyProtection="1">
      <alignment horizontal="right" vertical="center"/>
      <protection hidden="1"/>
    </xf>
    <xf numFmtId="4" fontId="8" fillId="0" borderId="0" xfId="0" applyNumberFormat="1" applyFont="1" applyAlignment="1" applyProtection="1">
      <alignment horizontal="right" vertical="center" indent="1"/>
      <protection hidden="1"/>
    </xf>
    <xf numFmtId="4" fontId="16" fillId="0" borderId="0" xfId="0" applyNumberFormat="1" applyFont="1" applyAlignment="1" applyProtection="1">
      <alignment horizontal="right" vertical="center" indent="1"/>
      <protection hidden="1"/>
    </xf>
    <xf numFmtId="0" fontId="12" fillId="0" borderId="0" xfId="0" applyFont="1" applyAlignment="1" applyProtection="1">
      <alignment horizontal="center" vertical="center"/>
      <protection hidden="1"/>
    </xf>
    <xf numFmtId="4" fontId="12" fillId="0" borderId="0" xfId="0" applyNumberFormat="1" applyFont="1" applyAlignment="1" applyProtection="1">
      <alignment horizontal="center" vertical="center"/>
      <protection hidden="1"/>
    </xf>
    <xf numFmtId="4" fontId="12" fillId="0" borderId="0" xfId="0" applyNumberFormat="1" applyFont="1" applyProtection="1">
      <protection hidden="1"/>
    </xf>
    <xf numFmtId="0" fontId="14" fillId="0" borderId="0" xfId="0" applyFont="1" applyAlignment="1" applyProtection="1">
      <alignment vertical="center"/>
      <protection hidden="1"/>
    </xf>
    <xf numFmtId="0" fontId="14" fillId="0" borderId="0" xfId="0" applyFont="1" applyAlignment="1" applyProtection="1">
      <alignment horizontal="center"/>
      <protection hidden="1"/>
    </xf>
    <xf numFmtId="0" fontId="16" fillId="0" borderId="0" xfId="0" applyFont="1" applyAlignment="1" applyProtection="1">
      <alignment horizontal="right" vertical="center"/>
      <protection hidden="1"/>
    </xf>
    <xf numFmtId="0" fontId="25" fillId="0" borderId="0" xfId="0" applyFont="1" applyAlignment="1" applyProtection="1">
      <alignment horizontal="left" vertical="center" indent="1"/>
      <protection hidden="1"/>
    </xf>
    <xf numFmtId="0" fontId="8" fillId="0" borderId="0" xfId="0" applyFont="1" applyAlignment="1" applyProtection="1">
      <alignment horizontal="left"/>
      <protection hidden="1"/>
    </xf>
    <xf numFmtId="0" fontId="16" fillId="0" borderId="0" xfId="0" applyFont="1" applyAlignment="1" applyProtection="1">
      <alignment horizontal="right"/>
      <protection hidden="1"/>
    </xf>
    <xf numFmtId="0" fontId="25" fillId="0" borderId="0" xfId="0" applyFont="1" applyAlignment="1" applyProtection="1">
      <alignment horizontal="left" indent="1"/>
      <protection hidden="1"/>
    </xf>
    <xf numFmtId="4" fontId="8" fillId="0" borderId="0" xfId="0" applyNumberFormat="1" applyFont="1" applyAlignment="1" applyProtection="1">
      <alignment horizontal="right" indent="1"/>
      <protection hidden="1"/>
    </xf>
    <xf numFmtId="0" fontId="8" fillId="0" borderId="0" xfId="0" applyFont="1" applyAlignment="1" applyProtection="1">
      <alignment vertical="center"/>
      <protection hidden="1"/>
    </xf>
    <xf numFmtId="0" fontId="0" fillId="0" borderId="0" xfId="0" applyAlignment="1" applyProtection="1">
      <alignment horizontal="right" vertical="center"/>
      <protection hidden="1"/>
    </xf>
    <xf numFmtId="0" fontId="8" fillId="0" borderId="92" xfId="0" applyFont="1" applyBorder="1" applyAlignment="1" applyProtection="1">
      <alignment horizontal="right" vertical="center"/>
      <protection hidden="1"/>
    </xf>
    <xf numFmtId="0" fontId="14" fillId="0" borderId="0" xfId="0" applyFont="1" applyAlignment="1" applyProtection="1">
      <alignment horizontal="right" vertical="center"/>
      <protection hidden="1"/>
    </xf>
    <xf numFmtId="0" fontId="10" fillId="0" borderId="0" xfId="1" applyFill="1" applyBorder="1" applyAlignment="1" applyProtection="1">
      <alignment horizontal="right" vertical="center"/>
      <protection hidden="1"/>
    </xf>
    <xf numFmtId="4" fontId="16" fillId="0" borderId="0" xfId="0" applyNumberFormat="1" applyFont="1" applyAlignment="1" applyProtection="1">
      <alignment horizontal="right" vertical="center"/>
      <protection hidden="1"/>
    </xf>
    <xf numFmtId="0" fontId="92" fillId="0" borderId="98" xfId="0" applyFont="1" applyBorder="1" applyAlignment="1" applyProtection="1">
      <alignment horizontal="right" vertical="center"/>
      <protection hidden="1"/>
    </xf>
    <xf numFmtId="0" fontId="8" fillId="0" borderId="93" xfId="0" applyFont="1" applyBorder="1" applyProtection="1">
      <protection hidden="1"/>
    </xf>
    <xf numFmtId="166" fontId="26" fillId="0" borderId="0" xfId="0" applyNumberFormat="1" applyFont="1" applyAlignment="1" applyProtection="1">
      <alignment horizontal="right" vertical="center" indent="1"/>
      <protection hidden="1"/>
    </xf>
    <xf numFmtId="0" fontId="16" fillId="0" borderId="56" xfId="1" applyFont="1" applyFill="1" applyBorder="1" applyAlignment="1" applyProtection="1">
      <alignment horizontal="right" vertical="center" indent="1"/>
      <protection hidden="1"/>
    </xf>
    <xf numFmtId="1" fontId="14" fillId="0" borderId="0" xfId="0" applyNumberFormat="1" applyFont="1" applyAlignment="1" applyProtection="1">
      <alignment horizontal="center" vertical="center"/>
      <protection hidden="1"/>
    </xf>
    <xf numFmtId="0" fontId="16" fillId="0" borderId="56" xfId="1" applyFont="1" applyFill="1" applyBorder="1" applyAlignment="1" applyProtection="1">
      <alignment horizontal="right" vertical="center"/>
      <protection hidden="1"/>
    </xf>
    <xf numFmtId="0" fontId="96" fillId="0" borderId="100" xfId="0" applyFont="1" applyBorder="1" applyAlignment="1" applyProtection="1">
      <alignment horizontal="center" vertical="center"/>
      <protection hidden="1"/>
    </xf>
    <xf numFmtId="0" fontId="12" fillId="0" borderId="101" xfId="0" applyFont="1" applyBorder="1" applyProtection="1">
      <protection hidden="1"/>
    </xf>
    <xf numFmtId="0" fontId="51" fillId="0" borderId="102" xfId="0" applyFont="1" applyBorder="1" applyProtection="1">
      <protection hidden="1"/>
    </xf>
    <xf numFmtId="0" fontId="88" fillId="0" borderId="103" xfId="0" applyFont="1" applyBorder="1" applyAlignment="1" applyProtection="1">
      <alignment horizontal="left"/>
      <protection hidden="1"/>
    </xf>
    <xf numFmtId="0" fontId="8" fillId="0" borderId="103" xfId="0" applyFont="1" applyBorder="1" applyAlignment="1" applyProtection="1">
      <alignment horizontal="right" vertical="center"/>
      <protection hidden="1"/>
    </xf>
    <xf numFmtId="0" fontId="8" fillId="0" borderId="103" xfId="0" applyFont="1" applyBorder="1" applyProtection="1">
      <protection hidden="1"/>
    </xf>
    <xf numFmtId="0" fontId="8" fillId="0" borderId="104" xfId="0" applyFont="1" applyBorder="1" applyProtection="1">
      <protection hidden="1"/>
    </xf>
    <xf numFmtId="0" fontId="8" fillId="0" borderId="105" xfId="0" applyFont="1" applyBorder="1" applyProtection="1">
      <protection hidden="1"/>
    </xf>
    <xf numFmtId="0" fontId="51" fillId="0" borderId="106" xfId="0" applyFont="1" applyBorder="1" applyProtection="1">
      <protection hidden="1"/>
    </xf>
    <xf numFmtId="0" fontId="8" fillId="0" borderId="107" xfId="0" applyFont="1" applyBorder="1" applyProtection="1">
      <protection hidden="1"/>
    </xf>
    <xf numFmtId="0" fontId="15" fillId="0" borderId="106" xfId="0" applyFont="1" applyBorder="1" applyProtection="1">
      <protection hidden="1"/>
    </xf>
    <xf numFmtId="14" fontId="90" fillId="0" borderId="107" xfId="0" applyNumberFormat="1" applyFont="1" applyBorder="1" applyProtection="1">
      <protection hidden="1"/>
    </xf>
    <xf numFmtId="0" fontId="12" fillId="0" borderId="106" xfId="0" applyFont="1" applyBorder="1" applyProtection="1">
      <protection hidden="1"/>
    </xf>
    <xf numFmtId="0" fontId="10" fillId="0" borderId="108" xfId="1" applyFill="1" applyBorder="1" applyAlignment="1" applyProtection="1">
      <alignment vertical="center"/>
      <protection hidden="1"/>
    </xf>
    <xf numFmtId="0" fontId="10" fillId="0" borderId="107" xfId="1" applyFill="1" applyBorder="1" applyAlignment="1" applyProtection="1">
      <alignment vertical="center"/>
      <protection hidden="1"/>
    </xf>
    <xf numFmtId="0" fontId="15" fillId="0" borderId="109" xfId="0" applyFont="1" applyBorder="1" applyProtection="1">
      <protection hidden="1"/>
    </xf>
    <xf numFmtId="0" fontId="8" fillId="0" borderId="96" xfId="0" applyFont="1" applyBorder="1" applyProtection="1">
      <protection hidden="1"/>
    </xf>
    <xf numFmtId="0" fontId="8" fillId="0" borderId="96" xfId="0" applyFont="1" applyBorder="1" applyAlignment="1" applyProtection="1">
      <alignment horizontal="right" vertical="center"/>
      <protection hidden="1"/>
    </xf>
    <xf numFmtId="0" fontId="8" fillId="0" borderId="110" xfId="0" applyFont="1" applyBorder="1" applyProtection="1">
      <protection hidden="1"/>
    </xf>
    <xf numFmtId="0" fontId="51" fillId="0" borderId="0" xfId="0" applyFont="1" applyAlignment="1" applyProtection="1">
      <alignment horizontal="right"/>
      <protection hidden="1"/>
    </xf>
    <xf numFmtId="0" fontId="15" fillId="0" borderId="0" xfId="0" applyFont="1" applyAlignment="1" applyProtection="1">
      <alignment horizontal="right"/>
      <protection hidden="1"/>
    </xf>
    <xf numFmtId="0" fontId="71" fillId="0" borderId="0" xfId="0" applyFont="1" applyAlignment="1" applyProtection="1">
      <alignment horizontal="right"/>
      <protection hidden="1"/>
    </xf>
    <xf numFmtId="0" fontId="71" fillId="0" borderId="0" xfId="0" applyFont="1" applyAlignment="1" applyProtection="1">
      <alignment horizontal="right" vertical="center"/>
      <protection hidden="1"/>
    </xf>
    <xf numFmtId="0" fontId="15" fillId="0" borderId="0" xfId="0" applyFont="1" applyAlignment="1" applyProtection="1">
      <alignment horizontal="center" vertical="center"/>
      <protection hidden="1"/>
    </xf>
    <xf numFmtId="4" fontId="97" fillId="0" borderId="99" xfId="0" applyNumberFormat="1" applyFont="1" applyBorder="1" applyAlignment="1" applyProtection="1">
      <alignment horizontal="right" vertical="center" indent="1"/>
      <protection hidden="1"/>
    </xf>
    <xf numFmtId="0" fontId="14" fillId="0" borderId="62" xfId="0" applyFont="1" applyBorder="1" applyProtection="1">
      <protection hidden="1"/>
    </xf>
    <xf numFmtId="0" fontId="14" fillId="0" borderId="62" xfId="0" applyFont="1" applyBorder="1" applyAlignment="1" applyProtection="1">
      <alignment horizontal="right" vertical="center"/>
      <protection hidden="1"/>
    </xf>
    <xf numFmtId="0" fontId="8" fillId="6" borderId="12" xfId="0" applyFont="1" applyFill="1" applyBorder="1" applyAlignment="1" applyProtection="1">
      <alignment vertical="center"/>
      <protection locked="0"/>
    </xf>
    <xf numFmtId="0" fontId="8" fillId="6" borderId="9" xfId="0" applyFont="1" applyFill="1" applyBorder="1" applyAlignment="1" applyProtection="1">
      <alignment vertical="center"/>
      <protection locked="0"/>
    </xf>
    <xf numFmtId="0" fontId="8" fillId="2" borderId="12" xfId="0" applyFont="1" applyFill="1" applyBorder="1" applyAlignment="1" applyProtection="1">
      <alignment vertical="center"/>
      <protection locked="0"/>
    </xf>
    <xf numFmtId="0" fontId="8" fillId="2" borderId="9" xfId="0" applyFont="1" applyFill="1" applyBorder="1" applyAlignment="1" applyProtection="1">
      <alignment vertical="center"/>
      <protection locked="0"/>
    </xf>
    <xf numFmtId="4" fontId="6" fillId="3" borderId="6" xfId="0" applyNumberFormat="1" applyFont="1" applyFill="1" applyBorder="1" applyAlignment="1" applyProtection="1">
      <alignment horizontal="left" vertical="center" indent="1"/>
      <protection locked="0"/>
    </xf>
    <xf numFmtId="4" fontId="6" fillId="3" borderId="7" xfId="0" applyNumberFormat="1" applyFont="1" applyFill="1" applyBorder="1" applyAlignment="1" applyProtection="1">
      <alignment horizontal="left" vertical="center" indent="1"/>
      <protection locked="0"/>
    </xf>
    <xf numFmtId="0" fontId="8" fillId="7" borderId="1" xfId="0" applyFont="1" applyFill="1" applyBorder="1"/>
    <xf numFmtId="0" fontId="8" fillId="7" borderId="1" xfId="0" applyFont="1" applyFill="1" applyBorder="1" applyAlignment="1">
      <alignment horizontal="center" vertical="center"/>
    </xf>
    <xf numFmtId="4" fontId="8" fillId="0" borderId="0" xfId="0" applyNumberFormat="1" applyFont="1" applyAlignment="1" applyProtection="1">
      <alignment horizontal="center" vertical="center"/>
      <protection hidden="1"/>
    </xf>
    <xf numFmtId="2" fontId="8" fillId="9" borderId="0" xfId="0" applyNumberFormat="1" applyFont="1" applyFill="1" applyAlignment="1" applyProtection="1">
      <alignment horizontal="right" vertical="center"/>
      <protection hidden="1"/>
    </xf>
    <xf numFmtId="0" fontId="25" fillId="17" borderId="0" xfId="0" applyFont="1" applyFill="1" applyAlignment="1" applyProtection="1">
      <alignment horizontal="center" vertical="center"/>
      <protection hidden="1"/>
    </xf>
    <xf numFmtId="2" fontId="8" fillId="9" borderId="0" xfId="0" applyNumberFormat="1" applyFont="1" applyFill="1" applyProtection="1">
      <protection hidden="1"/>
    </xf>
    <xf numFmtId="0" fontId="14" fillId="0" borderId="0" xfId="0" applyFont="1" applyAlignment="1" applyProtection="1">
      <alignment horizontal="center" vertical="center"/>
      <protection hidden="1"/>
    </xf>
    <xf numFmtId="0" fontId="8" fillId="0" borderId="1" xfId="0" applyFont="1" applyBorder="1" applyAlignment="1" applyProtection="1">
      <alignment horizontal="right" vertical="center"/>
      <protection hidden="1"/>
    </xf>
    <xf numFmtId="0" fontId="8" fillId="0" borderId="1" xfId="0" applyFont="1" applyBorder="1" applyAlignment="1" applyProtection="1">
      <alignment horizontal="center" vertical="center"/>
      <protection hidden="1"/>
    </xf>
    <xf numFmtId="0" fontId="8" fillId="0" borderId="1" xfId="0" applyFont="1" applyBorder="1" applyAlignment="1" applyProtection="1">
      <alignment horizontal="right"/>
      <protection hidden="1"/>
    </xf>
    <xf numFmtId="12" fontId="102" fillId="0" borderId="0" xfId="0" applyNumberFormat="1" applyFont="1" applyAlignment="1" applyProtection="1">
      <alignment horizontal="center" vertical="center"/>
      <protection hidden="1"/>
    </xf>
    <xf numFmtId="0" fontId="93" fillId="0" borderId="0" xfId="0" applyFont="1" applyProtection="1">
      <protection hidden="1"/>
    </xf>
    <xf numFmtId="0" fontId="101" fillId="0" borderId="0" xfId="0" applyFont="1" applyProtection="1">
      <protection hidden="1"/>
    </xf>
    <xf numFmtId="0" fontId="96" fillId="0" borderId="0" xfId="0" applyFont="1" applyAlignment="1" applyProtection="1">
      <alignment horizontal="right" vertical="center" indent="1"/>
      <protection hidden="1"/>
    </xf>
    <xf numFmtId="0" fontId="41" fillId="0" borderId="0" xfId="0" applyFont="1" applyAlignment="1" applyProtection="1">
      <alignment horizontal="right" vertical="center" indent="1"/>
      <protection hidden="1"/>
    </xf>
    <xf numFmtId="0" fontId="93" fillId="0" borderId="120" xfId="0" applyFont="1" applyBorder="1" applyProtection="1">
      <protection hidden="1"/>
    </xf>
    <xf numFmtId="0" fontId="11" fillId="30" borderId="57" xfId="7">
      <alignment horizontal="left" vertical="center" indent="1"/>
      <protection hidden="1"/>
    </xf>
    <xf numFmtId="0" fontId="11" fillId="30" borderId="22" xfId="7" applyBorder="1">
      <alignment horizontal="left" vertical="center" indent="1"/>
      <protection hidden="1"/>
    </xf>
    <xf numFmtId="0" fontId="92" fillId="0" borderId="122" xfId="0" applyFont="1" applyBorder="1" applyAlignment="1" applyProtection="1">
      <alignment horizontal="center" vertical="center"/>
      <protection hidden="1"/>
    </xf>
    <xf numFmtId="0" fontId="12" fillId="3" borderId="1" xfId="0" applyFont="1" applyFill="1" applyBorder="1" applyProtection="1">
      <protection hidden="1"/>
    </xf>
    <xf numFmtId="0" fontId="12" fillId="3" borderId="1" xfId="0" applyFont="1" applyFill="1" applyBorder="1" applyAlignment="1" applyProtection="1">
      <alignment horizontal="center" vertical="center"/>
      <protection hidden="1"/>
    </xf>
    <xf numFmtId="2" fontId="12" fillId="0" borderId="1" xfId="0" applyNumberFormat="1" applyFont="1" applyBorder="1" applyAlignment="1" applyProtection="1">
      <alignment horizontal="center" vertical="center"/>
      <protection hidden="1"/>
    </xf>
    <xf numFmtId="0" fontId="14" fillId="0" borderId="13" xfId="0" applyFont="1" applyBorder="1" applyAlignment="1" applyProtection="1">
      <alignment horizontal="right" vertical="center" indent="2"/>
      <protection hidden="1"/>
    </xf>
    <xf numFmtId="3" fontId="8" fillId="0" borderId="0" xfId="0" applyNumberFormat="1" applyFont="1" applyProtection="1">
      <protection hidden="1"/>
    </xf>
    <xf numFmtId="1" fontId="8" fillId="0" borderId="1" xfId="0" applyNumberFormat="1" applyFont="1" applyBorder="1" applyProtection="1">
      <protection hidden="1"/>
    </xf>
    <xf numFmtId="0" fontId="14" fillId="0" borderId="0" xfId="0" applyFont="1" applyAlignment="1" applyProtection="1">
      <alignment horizontal="right" vertical="center" indent="2"/>
      <protection hidden="1"/>
    </xf>
    <xf numFmtId="0" fontId="14" fillId="0" borderId="20" xfId="0" applyFont="1" applyBorder="1" applyAlignment="1" applyProtection="1">
      <alignment horizontal="right" vertical="center" indent="2"/>
      <protection hidden="1"/>
    </xf>
    <xf numFmtId="1" fontId="8" fillId="0" borderId="0" xfId="0" applyNumberFormat="1" applyFont="1" applyProtection="1">
      <protection hidden="1"/>
    </xf>
    <xf numFmtId="0" fontId="14" fillId="0" borderId="11" xfId="0" applyFont="1" applyBorder="1" applyAlignment="1" applyProtection="1">
      <alignment horizontal="right" vertical="center" indent="2"/>
      <protection hidden="1"/>
    </xf>
    <xf numFmtId="1" fontId="8" fillId="0" borderId="1" xfId="0" applyNumberFormat="1" applyFont="1" applyBorder="1" applyAlignment="1" applyProtection="1">
      <alignment horizontal="center" vertical="center"/>
      <protection hidden="1"/>
    </xf>
    <xf numFmtId="0" fontId="14" fillId="0" borderId="0" xfId="0" applyFont="1" applyProtection="1">
      <protection hidden="1"/>
    </xf>
    <xf numFmtId="0" fontId="25" fillId="0" borderId="8" xfId="0" applyFont="1" applyBorder="1" applyAlignment="1" applyProtection="1">
      <alignment horizontal="right" vertical="center" indent="2"/>
      <protection hidden="1"/>
    </xf>
    <xf numFmtId="0" fontId="25" fillId="0" borderId="21" xfId="0" applyFont="1" applyBorder="1" applyAlignment="1" applyProtection="1">
      <alignment horizontal="left" vertical="center" indent="1"/>
      <protection hidden="1"/>
    </xf>
    <xf numFmtId="2" fontId="14" fillId="0" borderId="1" xfId="0" applyNumberFormat="1" applyFont="1" applyBorder="1" applyAlignment="1" applyProtection="1">
      <alignment horizontal="center" vertical="center"/>
      <protection hidden="1"/>
    </xf>
    <xf numFmtId="164" fontId="8" fillId="0" borderId="1" xfId="0" applyNumberFormat="1" applyFont="1" applyBorder="1" applyAlignment="1" applyProtection="1">
      <alignment horizontal="center" vertical="center"/>
      <protection hidden="1"/>
    </xf>
    <xf numFmtId="171" fontId="93" fillId="0" borderId="0" xfId="0" applyNumberFormat="1" applyFont="1" applyAlignment="1" applyProtection="1">
      <alignment horizontal="center" vertical="center"/>
      <protection hidden="1"/>
    </xf>
    <xf numFmtId="0" fontId="16" fillId="0" borderId="0" xfId="0" applyFont="1" applyAlignment="1" applyProtection="1">
      <alignment horizontal="center" vertical="center"/>
      <protection hidden="1"/>
    </xf>
    <xf numFmtId="4" fontId="93" fillId="0" borderId="0" xfId="0" applyNumberFormat="1" applyFont="1" applyAlignment="1" applyProtection="1">
      <alignment horizontal="center" vertical="center"/>
      <protection hidden="1"/>
    </xf>
    <xf numFmtId="0" fontId="103" fillId="0" borderId="0" xfId="0" applyFont="1" applyAlignment="1" applyProtection="1">
      <alignment horizontal="left" indent="1"/>
      <protection hidden="1"/>
    </xf>
    <xf numFmtId="0" fontId="60" fillId="0" borderId="0" xfId="0" applyFont="1" applyAlignment="1" applyProtection="1">
      <alignment horizontal="center" vertical="center"/>
      <protection hidden="1"/>
    </xf>
    <xf numFmtId="168" fontId="5" fillId="0" borderId="0" xfId="0" applyNumberFormat="1" applyFont="1" applyAlignment="1" applyProtection="1">
      <alignment horizontal="center" vertical="center"/>
      <protection hidden="1"/>
    </xf>
    <xf numFmtId="171" fontId="60" fillId="0" borderId="0" xfId="0" applyNumberFormat="1" applyFont="1" applyAlignment="1" applyProtection="1">
      <alignment horizontal="center" vertical="center"/>
      <protection hidden="1"/>
    </xf>
    <xf numFmtId="0" fontId="93" fillId="0" borderId="0" xfId="0" applyFont="1" applyAlignment="1" applyProtection="1">
      <alignment horizontal="center" vertical="center"/>
      <protection hidden="1"/>
    </xf>
    <xf numFmtId="171" fontId="60" fillId="3" borderId="0" xfId="0" applyNumberFormat="1" applyFont="1" applyFill="1" applyAlignment="1" applyProtection="1">
      <alignment horizontal="center" vertical="center"/>
      <protection hidden="1"/>
    </xf>
    <xf numFmtId="169" fontId="25" fillId="0" borderId="121" xfId="0" applyNumberFormat="1" applyFont="1" applyBorder="1" applyAlignment="1" applyProtection="1">
      <alignment horizontal="center" vertical="center"/>
      <protection hidden="1"/>
    </xf>
    <xf numFmtId="0" fontId="93" fillId="13" borderId="0" xfId="0" applyFont="1" applyFill="1" applyProtection="1">
      <protection hidden="1"/>
    </xf>
    <xf numFmtId="0" fontId="19" fillId="0" borderId="0" xfId="0" applyFont="1" applyAlignment="1" applyProtection="1">
      <alignment horizontal="right" vertical="center"/>
      <protection hidden="1"/>
    </xf>
    <xf numFmtId="0" fontId="19" fillId="0" borderId="0" xfId="0" applyFont="1" applyAlignment="1" applyProtection="1">
      <alignment horizontal="center" vertical="center"/>
      <protection hidden="1"/>
    </xf>
    <xf numFmtId="164" fontId="93" fillId="0" borderId="0" xfId="0" applyNumberFormat="1" applyFont="1" applyProtection="1">
      <protection hidden="1"/>
    </xf>
    <xf numFmtId="0" fontId="93" fillId="0" borderId="121" xfId="0" applyFont="1" applyBorder="1" applyProtection="1">
      <protection hidden="1"/>
    </xf>
    <xf numFmtId="0" fontId="93" fillId="0" borderId="121" xfId="0" applyFont="1" applyBorder="1" applyAlignment="1" applyProtection="1">
      <alignment horizontal="right" vertical="center"/>
      <protection hidden="1"/>
    </xf>
    <xf numFmtId="0" fontId="68" fillId="0" borderId="121" xfId="0" applyFont="1" applyBorder="1" applyAlignment="1" applyProtection="1">
      <alignment horizontal="center" vertical="center"/>
      <protection hidden="1"/>
    </xf>
    <xf numFmtId="171" fontId="15" fillId="13" borderId="1" xfId="0" applyNumberFormat="1" applyFont="1" applyFill="1" applyBorder="1" applyAlignment="1" applyProtection="1">
      <alignment horizontal="center" vertical="center"/>
      <protection hidden="1"/>
    </xf>
    <xf numFmtId="165" fontId="8" fillId="0" borderId="121" xfId="0" applyNumberFormat="1" applyFont="1" applyBorder="1" applyAlignment="1" applyProtection="1">
      <alignment horizontal="center" vertical="center"/>
      <protection hidden="1"/>
    </xf>
    <xf numFmtId="0" fontId="100" fillId="0" borderId="98" xfId="0" applyFont="1" applyBorder="1" applyAlignment="1" applyProtection="1">
      <alignment horizontal="center" vertical="center"/>
      <protection hidden="1"/>
    </xf>
    <xf numFmtId="165" fontId="8" fillId="0" borderId="0" xfId="0" applyNumberFormat="1" applyFont="1" applyAlignment="1" applyProtection="1">
      <alignment horizontal="center" vertical="center"/>
      <protection hidden="1"/>
    </xf>
    <xf numFmtId="164" fontId="93" fillId="0" borderId="0" xfId="0" applyNumberFormat="1" applyFont="1" applyAlignment="1" applyProtection="1">
      <alignment horizontal="center" vertical="center"/>
      <protection hidden="1"/>
    </xf>
    <xf numFmtId="164" fontId="19" fillId="0" borderId="98" xfId="0" applyNumberFormat="1" applyFont="1" applyBorder="1" applyAlignment="1" applyProtection="1">
      <alignment horizontal="center" vertical="center"/>
      <protection hidden="1"/>
    </xf>
    <xf numFmtId="165" fontId="105" fillId="0" borderId="98" xfId="0" applyNumberFormat="1" applyFont="1" applyBorder="1" applyAlignment="1" applyProtection="1">
      <alignment horizontal="center" vertical="center"/>
      <protection hidden="1"/>
    </xf>
    <xf numFmtId="164" fontId="108" fillId="0" borderId="98" xfId="0" applyNumberFormat="1" applyFont="1" applyBorder="1" applyAlignment="1" applyProtection="1">
      <alignment horizontal="center" vertical="center"/>
      <protection hidden="1"/>
    </xf>
    <xf numFmtId="9" fontId="109" fillId="0" borderId="98" xfId="0" applyNumberFormat="1" applyFont="1" applyBorder="1" applyAlignment="1" applyProtection="1">
      <alignment horizontal="center" vertical="center"/>
      <protection hidden="1"/>
    </xf>
    <xf numFmtId="0" fontId="16" fillId="0" borderId="0" xfId="0" applyFont="1" applyProtection="1">
      <protection hidden="1"/>
    </xf>
    <xf numFmtId="2" fontId="93" fillId="0" borderId="0" xfId="0" applyNumberFormat="1" applyFont="1" applyProtection="1">
      <protection hidden="1"/>
    </xf>
    <xf numFmtId="1" fontId="49" fillId="0" borderId="0" xfId="0" applyNumberFormat="1" applyFont="1" applyAlignment="1" applyProtection="1">
      <alignment horizontal="center" vertical="center"/>
      <protection hidden="1"/>
    </xf>
    <xf numFmtId="0" fontId="8" fillId="22" borderId="1" xfId="0" applyFont="1" applyFill="1" applyBorder="1" applyAlignment="1" applyProtection="1">
      <alignment horizontal="center" vertical="center"/>
      <protection hidden="1"/>
    </xf>
    <xf numFmtId="0" fontId="8" fillId="17" borderId="1" xfId="0" applyFont="1" applyFill="1" applyBorder="1" applyAlignment="1" applyProtection="1">
      <alignment horizontal="center" vertical="center"/>
      <protection hidden="1"/>
    </xf>
    <xf numFmtId="0" fontId="49" fillId="0" borderId="0" xfId="0" applyFont="1" applyAlignment="1" applyProtection="1">
      <alignment horizontal="left" vertical="center"/>
      <protection hidden="1"/>
    </xf>
    <xf numFmtId="0" fontId="93" fillId="0" borderId="0" xfId="0" applyFont="1" applyAlignment="1" applyProtection="1">
      <alignment vertical="center"/>
      <protection hidden="1"/>
    </xf>
    <xf numFmtId="0" fontId="102" fillId="0" borderId="0" xfId="0" applyFont="1" applyAlignment="1" applyProtection="1">
      <alignment horizontal="center" vertical="center"/>
      <protection hidden="1"/>
    </xf>
    <xf numFmtId="0" fontId="14" fillId="0" borderId="123" xfId="0" applyFont="1" applyBorder="1" applyProtection="1">
      <protection hidden="1"/>
    </xf>
    <xf numFmtId="0" fontId="18" fillId="0" borderId="127" xfId="0" applyFont="1" applyBorder="1" applyAlignment="1" applyProtection="1">
      <alignment horizontal="center" vertical="center"/>
      <protection hidden="1"/>
    </xf>
    <xf numFmtId="0" fontId="18" fillId="0" borderId="129" xfId="0" applyFont="1" applyBorder="1" applyAlignment="1" applyProtection="1">
      <alignment horizontal="center" vertical="center"/>
      <protection hidden="1"/>
    </xf>
    <xf numFmtId="164" fontId="23" fillId="32" borderId="0" xfId="0" applyNumberFormat="1" applyFont="1" applyFill="1" applyAlignment="1" applyProtection="1">
      <alignment horizontal="center" vertical="center"/>
      <protection hidden="1"/>
    </xf>
    <xf numFmtId="0" fontId="18" fillId="0" borderId="0" xfId="0" applyFont="1" applyAlignment="1" applyProtection="1">
      <alignment vertical="center"/>
      <protection hidden="1"/>
    </xf>
    <xf numFmtId="0" fontId="18" fillId="0" borderId="123" xfId="0" applyFont="1" applyBorder="1" applyAlignment="1" applyProtection="1">
      <alignment vertical="center"/>
      <protection hidden="1"/>
    </xf>
    <xf numFmtId="0" fontId="23" fillId="0" borderId="0" xfId="0" applyFont="1" applyProtection="1">
      <protection hidden="1"/>
    </xf>
    <xf numFmtId="164" fontId="23" fillId="0" borderId="0" xfId="0" applyNumberFormat="1" applyFont="1" applyAlignment="1" applyProtection="1">
      <alignment horizontal="center" vertical="center"/>
      <protection hidden="1"/>
    </xf>
    <xf numFmtId="1" fontId="16" fillId="0" borderId="0" xfId="0" applyNumberFormat="1" applyFont="1" applyAlignment="1" applyProtection="1">
      <alignment horizontal="center" vertical="center"/>
      <protection hidden="1"/>
    </xf>
    <xf numFmtId="2" fontId="16" fillId="0" borderId="0" xfId="0" applyNumberFormat="1" applyFont="1" applyAlignment="1" applyProtection="1">
      <alignment horizontal="center" vertical="center"/>
      <protection hidden="1"/>
    </xf>
    <xf numFmtId="1" fontId="16" fillId="0" borderId="134" xfId="0" applyNumberFormat="1" applyFont="1" applyBorder="1" applyAlignment="1" applyProtection="1">
      <alignment horizontal="center" vertical="center"/>
      <protection hidden="1"/>
    </xf>
    <xf numFmtId="164" fontId="16" fillId="0" borderId="134" xfId="0" applyNumberFormat="1" applyFont="1" applyBorder="1" applyAlignment="1" applyProtection="1">
      <alignment horizontal="center" vertical="center"/>
      <protection hidden="1"/>
    </xf>
    <xf numFmtId="0" fontId="49" fillId="0" borderId="0" xfId="0" applyFont="1" applyProtection="1">
      <protection hidden="1"/>
    </xf>
    <xf numFmtId="164" fontId="93" fillId="32" borderId="0" xfId="0" applyNumberFormat="1" applyFont="1" applyFill="1" applyProtection="1">
      <protection hidden="1"/>
    </xf>
    <xf numFmtId="0" fontId="18" fillId="0" borderId="140" xfId="0" applyFont="1" applyBorder="1" applyAlignment="1" applyProtection="1">
      <alignment horizontal="center" vertical="center"/>
      <protection hidden="1"/>
    </xf>
    <xf numFmtId="0" fontId="18" fillId="0" borderId="141" xfId="0" applyFont="1" applyBorder="1" applyAlignment="1" applyProtection="1">
      <alignment horizontal="center" vertical="center"/>
      <protection hidden="1"/>
    </xf>
    <xf numFmtId="1" fontId="16" fillId="0" borderId="140" xfId="0" applyNumberFormat="1" applyFont="1" applyBorder="1" applyAlignment="1" applyProtection="1">
      <alignment horizontal="center" vertical="center"/>
      <protection hidden="1"/>
    </xf>
    <xf numFmtId="1" fontId="16" fillId="0" borderId="141" xfId="0" applyNumberFormat="1" applyFont="1" applyBorder="1" applyAlignment="1" applyProtection="1">
      <alignment horizontal="center" vertical="center"/>
      <protection hidden="1"/>
    </xf>
    <xf numFmtId="164" fontId="16" fillId="0" borderId="130" xfId="0" applyNumberFormat="1" applyFont="1" applyBorder="1" applyAlignment="1" applyProtection="1">
      <alignment horizontal="center" vertical="center"/>
      <protection hidden="1"/>
    </xf>
    <xf numFmtId="164" fontId="112" fillId="0" borderId="125" xfId="0" applyNumberFormat="1" applyFont="1" applyBorder="1" applyProtection="1">
      <protection hidden="1"/>
    </xf>
    <xf numFmtId="164" fontId="16" fillId="0" borderId="125" xfId="0" applyNumberFormat="1" applyFont="1" applyBorder="1" applyAlignment="1" applyProtection="1">
      <alignment horizontal="center" vertical="center"/>
      <protection hidden="1"/>
    </xf>
    <xf numFmtId="164" fontId="16" fillId="0" borderId="131" xfId="0" applyNumberFormat="1" applyFont="1" applyBorder="1" applyAlignment="1" applyProtection="1">
      <alignment horizontal="center" vertical="center"/>
      <protection hidden="1"/>
    </xf>
    <xf numFmtId="2" fontId="16" fillId="0" borderId="130" xfId="0" applyNumberFormat="1" applyFont="1" applyBorder="1" applyAlignment="1" applyProtection="1">
      <alignment horizontal="center" vertical="center"/>
      <protection hidden="1"/>
    </xf>
    <xf numFmtId="164" fontId="16" fillId="0" borderId="132" xfId="0" applyNumberFormat="1" applyFont="1" applyBorder="1" applyAlignment="1" applyProtection="1">
      <alignment horizontal="center" vertical="center"/>
      <protection hidden="1"/>
    </xf>
    <xf numFmtId="164" fontId="112" fillId="0" borderId="121" xfId="0" applyNumberFormat="1" applyFont="1" applyBorder="1" applyProtection="1">
      <protection hidden="1"/>
    </xf>
    <xf numFmtId="164" fontId="16" fillId="0" borderId="121" xfId="0" applyNumberFormat="1" applyFont="1" applyBorder="1" applyAlignment="1" applyProtection="1">
      <alignment horizontal="center" vertical="center"/>
      <protection hidden="1"/>
    </xf>
    <xf numFmtId="164" fontId="16" fillId="0" borderId="133" xfId="0" applyNumberFormat="1" applyFont="1" applyBorder="1" applyAlignment="1" applyProtection="1">
      <alignment horizontal="center" vertical="center"/>
      <protection hidden="1"/>
    </xf>
    <xf numFmtId="2" fontId="16" fillId="0" borderId="132" xfId="0" applyNumberFormat="1" applyFont="1" applyBorder="1" applyAlignment="1" applyProtection="1">
      <alignment horizontal="center" vertical="center"/>
      <protection hidden="1"/>
    </xf>
    <xf numFmtId="164" fontId="16" fillId="0" borderId="136" xfId="0" applyNumberFormat="1" applyFont="1" applyBorder="1" applyAlignment="1" applyProtection="1">
      <alignment horizontal="center" vertical="center"/>
      <protection hidden="1"/>
    </xf>
    <xf numFmtId="164" fontId="112" fillId="0" borderId="124" xfId="0" applyNumberFormat="1" applyFont="1" applyBorder="1" applyProtection="1">
      <protection hidden="1"/>
    </xf>
    <xf numFmtId="164" fontId="16" fillId="0" borderId="124" xfId="0" applyNumberFormat="1" applyFont="1" applyBorder="1" applyAlignment="1" applyProtection="1">
      <alignment horizontal="center" vertical="center"/>
      <protection hidden="1"/>
    </xf>
    <xf numFmtId="164" fontId="16" fillId="0" borderId="137" xfId="0" applyNumberFormat="1" applyFont="1" applyBorder="1" applyAlignment="1" applyProtection="1">
      <alignment horizontal="center" vertical="center"/>
      <protection hidden="1"/>
    </xf>
    <xf numFmtId="2" fontId="16" fillId="0" borderId="136" xfId="0" applyNumberFormat="1" applyFont="1" applyBorder="1" applyAlignment="1" applyProtection="1">
      <alignment horizontal="center" vertical="center"/>
      <protection hidden="1"/>
    </xf>
    <xf numFmtId="0" fontId="113" fillId="0" borderId="0" xfId="0" applyFont="1" applyProtection="1">
      <protection hidden="1"/>
    </xf>
    <xf numFmtId="0" fontId="11" fillId="30" borderId="57" xfId="7" applyAlignment="1">
      <alignment vertical="center"/>
      <protection hidden="1"/>
    </xf>
    <xf numFmtId="0" fontId="11" fillId="30" borderId="22" xfId="7" applyBorder="1" applyAlignment="1">
      <alignment vertical="center"/>
      <protection hidden="1"/>
    </xf>
    <xf numFmtId="0" fontId="16" fillId="0" borderId="77" xfId="0" applyFont="1" applyBorder="1" applyProtection="1">
      <protection hidden="1"/>
    </xf>
    <xf numFmtId="0" fontId="93" fillId="0" borderId="77" xfId="0" applyFont="1" applyBorder="1" applyProtection="1">
      <protection hidden="1"/>
    </xf>
    <xf numFmtId="0" fontId="16" fillId="0" borderId="146" xfId="0" applyFont="1" applyBorder="1" applyProtection="1">
      <protection hidden="1"/>
    </xf>
    <xf numFmtId="0" fontId="93" fillId="0" borderId="146" xfId="0" applyFont="1" applyBorder="1" applyProtection="1">
      <protection hidden="1"/>
    </xf>
    <xf numFmtId="0" fontId="113" fillId="0" borderId="0" xfId="0" applyFont="1" applyAlignment="1" applyProtection="1">
      <alignment horizontal="left" vertical="center" indent="2"/>
      <protection hidden="1"/>
    </xf>
    <xf numFmtId="0" fontId="115" fillId="0" borderId="0" xfId="0" applyFont="1" applyAlignment="1" applyProtection="1">
      <alignment horizontal="left" vertical="center" indent="1"/>
      <protection hidden="1"/>
    </xf>
    <xf numFmtId="0" fontId="1" fillId="0" borderId="0" xfId="0" applyFont="1" applyAlignment="1" applyProtection="1">
      <alignment horizontal="left" vertical="center" indent="1"/>
      <protection hidden="1"/>
    </xf>
    <xf numFmtId="0" fontId="1" fillId="0" borderId="0" xfId="0" applyFont="1" applyAlignment="1" applyProtection="1">
      <alignment horizontal="left" vertical="center"/>
      <protection hidden="1"/>
    </xf>
    <xf numFmtId="0" fontId="1" fillId="0" borderId="0" xfId="0" applyFont="1" applyAlignment="1" applyProtection="1">
      <alignment vertical="center"/>
      <protection hidden="1"/>
    </xf>
    <xf numFmtId="0" fontId="42" fillId="0" borderId="0" xfId="0" applyFont="1" applyAlignment="1" applyProtection="1">
      <alignment horizontal="center" vertical="center"/>
      <protection hidden="1"/>
    </xf>
    <xf numFmtId="0" fontId="93" fillId="11" borderId="0" xfId="0" applyFont="1" applyFill="1" applyProtection="1">
      <protection hidden="1"/>
    </xf>
    <xf numFmtId="0" fontId="23" fillId="11" borderId="0" xfId="0" applyFont="1" applyFill="1" applyAlignment="1" applyProtection="1">
      <alignment horizontal="center" vertical="center"/>
      <protection hidden="1"/>
    </xf>
    <xf numFmtId="164" fontId="16" fillId="0" borderId="149" xfId="0" applyNumberFormat="1" applyFont="1" applyBorder="1" applyAlignment="1" applyProtection="1">
      <alignment horizontal="center" vertical="center"/>
      <protection hidden="1"/>
    </xf>
    <xf numFmtId="1" fontId="16" fillId="0" borderId="150" xfId="0" applyNumberFormat="1" applyFont="1" applyBorder="1" applyAlignment="1" applyProtection="1">
      <alignment horizontal="center" vertical="center"/>
      <protection hidden="1"/>
    </xf>
    <xf numFmtId="1" fontId="16" fillId="0" borderId="66" xfId="0" applyNumberFormat="1" applyFont="1" applyBorder="1" applyAlignment="1" applyProtection="1">
      <alignment horizontal="center" vertical="center"/>
      <protection hidden="1"/>
    </xf>
    <xf numFmtId="1" fontId="16" fillId="0" borderId="151" xfId="0" applyNumberFormat="1" applyFont="1" applyBorder="1" applyAlignment="1" applyProtection="1">
      <alignment horizontal="center" vertical="center"/>
      <protection hidden="1"/>
    </xf>
    <xf numFmtId="164" fontId="16" fillId="0" borderId="66" xfId="0" applyNumberFormat="1" applyFont="1" applyBorder="1" applyAlignment="1" applyProtection="1">
      <alignment horizontal="center" vertical="center"/>
      <protection hidden="1"/>
    </xf>
    <xf numFmtId="164" fontId="16" fillId="0" borderId="151" xfId="0" applyNumberFormat="1" applyFont="1" applyBorder="1" applyAlignment="1" applyProtection="1">
      <alignment horizontal="center" vertical="center"/>
      <protection hidden="1"/>
    </xf>
    <xf numFmtId="0" fontId="16" fillId="0" borderId="66" xfId="0" applyFont="1" applyBorder="1" applyAlignment="1" applyProtection="1">
      <alignment horizontal="right" vertical="center"/>
      <protection hidden="1"/>
    </xf>
    <xf numFmtId="0" fontId="16" fillId="0" borderId="66" xfId="0" applyFont="1" applyBorder="1" applyAlignment="1" applyProtection="1">
      <alignment horizontal="left" vertical="center"/>
      <protection hidden="1"/>
    </xf>
    <xf numFmtId="0" fontId="16" fillId="0" borderId="66" xfId="0" applyFont="1" applyBorder="1" applyAlignment="1" applyProtection="1">
      <alignment horizontal="right" vertical="center" indent="1"/>
      <protection hidden="1"/>
    </xf>
    <xf numFmtId="171" fontId="19" fillId="0" borderId="122" xfId="0" applyNumberFormat="1" applyFont="1" applyBorder="1" applyAlignment="1" applyProtection="1">
      <alignment horizontal="center" vertical="center"/>
      <protection hidden="1"/>
    </xf>
    <xf numFmtId="168" fontId="92" fillId="0" borderId="122" xfId="0" applyNumberFormat="1" applyFont="1" applyBorder="1" applyAlignment="1" applyProtection="1">
      <alignment horizontal="center" vertical="center"/>
      <protection hidden="1"/>
    </xf>
    <xf numFmtId="1" fontId="16" fillId="0" borderId="148" xfId="0" applyNumberFormat="1" applyFont="1" applyBorder="1" applyAlignment="1" applyProtection="1">
      <alignment horizontal="center" vertical="center"/>
      <protection hidden="1"/>
    </xf>
    <xf numFmtId="1" fontId="16" fillId="0" borderId="135" xfId="0" applyNumberFormat="1" applyFont="1" applyBorder="1" applyAlignment="1" applyProtection="1">
      <alignment horizontal="center" vertical="center"/>
      <protection hidden="1"/>
    </xf>
    <xf numFmtId="1" fontId="16" fillId="0" borderId="149" xfId="0" applyNumberFormat="1" applyFont="1" applyBorder="1" applyAlignment="1" applyProtection="1">
      <alignment horizontal="center" vertical="center"/>
      <protection hidden="1"/>
    </xf>
    <xf numFmtId="164" fontId="16" fillId="0" borderId="135" xfId="0" applyNumberFormat="1" applyFont="1" applyBorder="1" applyAlignment="1" applyProtection="1">
      <alignment horizontal="center" vertical="center"/>
      <protection hidden="1"/>
    </xf>
    <xf numFmtId="0" fontId="16" fillId="0" borderId="135" xfId="0" applyFont="1" applyBorder="1" applyAlignment="1" applyProtection="1">
      <alignment horizontal="right" vertical="center"/>
      <protection hidden="1"/>
    </xf>
    <xf numFmtId="0" fontId="16" fillId="0" borderId="135" xfId="0" applyFont="1" applyBorder="1" applyAlignment="1" applyProtection="1">
      <alignment horizontal="left" vertical="center"/>
      <protection hidden="1"/>
    </xf>
    <xf numFmtId="164" fontId="16" fillId="0" borderId="141" xfId="0" applyNumberFormat="1" applyFont="1" applyBorder="1" applyAlignment="1" applyProtection="1">
      <alignment horizontal="center" vertical="center"/>
      <protection hidden="1"/>
    </xf>
    <xf numFmtId="0" fontId="16" fillId="0" borderId="134" xfId="0" applyFont="1" applyBorder="1" applyAlignment="1" applyProtection="1">
      <alignment horizontal="right" vertical="center"/>
      <protection hidden="1"/>
    </xf>
    <xf numFmtId="0" fontId="16" fillId="0" borderId="134" xfId="0" applyFont="1" applyBorder="1" applyAlignment="1" applyProtection="1">
      <alignment horizontal="right" vertical="center" indent="1"/>
      <protection hidden="1"/>
    </xf>
    <xf numFmtId="0" fontId="10" fillId="0" borderId="0" xfId="0" applyFont="1" applyAlignment="1" applyProtection="1">
      <alignment horizontal="center" vertical="center"/>
      <protection hidden="1"/>
    </xf>
    <xf numFmtId="0" fontId="93" fillId="0" borderId="0" xfId="0" applyFont="1" applyAlignment="1" applyProtection="1">
      <alignment vertical="top" wrapText="1"/>
      <protection hidden="1"/>
    </xf>
    <xf numFmtId="0" fontId="93" fillId="0" borderId="0" xfId="0" applyFont="1" applyAlignment="1" applyProtection="1">
      <alignment horizontal="center"/>
      <protection hidden="1"/>
    </xf>
    <xf numFmtId="0" fontId="16" fillId="0" borderId="0" xfId="0" applyFont="1" applyAlignment="1" applyProtection="1">
      <alignment vertical="center" wrapText="1"/>
      <protection hidden="1"/>
    </xf>
    <xf numFmtId="0" fontId="92" fillId="0" borderId="0" xfId="0" applyFont="1" applyAlignment="1" applyProtection="1">
      <alignment horizontal="center" vertical="center"/>
      <protection hidden="1"/>
    </xf>
    <xf numFmtId="171" fontId="19" fillId="0" borderId="0" xfId="0" applyNumberFormat="1" applyFont="1" applyAlignment="1" applyProtection="1">
      <alignment horizontal="center" vertical="center"/>
      <protection hidden="1"/>
    </xf>
    <xf numFmtId="168" fontId="92" fillId="0" borderId="0" xfId="0" applyNumberFormat="1" applyFont="1" applyAlignment="1" applyProtection="1">
      <alignment horizontal="center" vertical="center"/>
      <protection hidden="1"/>
    </xf>
    <xf numFmtId="0" fontId="92" fillId="0" borderId="122" xfId="0" applyFont="1" applyBorder="1" applyAlignment="1" applyProtection="1">
      <alignment horizontal="left" vertical="center"/>
      <protection hidden="1"/>
    </xf>
    <xf numFmtId="2" fontId="93" fillId="0" borderId="0" xfId="0" applyNumberFormat="1" applyFont="1" applyAlignment="1" applyProtection="1">
      <alignment horizontal="center" vertical="center"/>
      <protection hidden="1"/>
    </xf>
    <xf numFmtId="0" fontId="5" fillId="8" borderId="5" xfId="0" applyFont="1" applyFill="1" applyBorder="1" applyAlignment="1" applyProtection="1">
      <alignment horizontal="left" vertical="center" indent="1"/>
      <protection hidden="1"/>
    </xf>
    <xf numFmtId="0" fontId="5" fillId="9" borderId="5" xfId="0" applyFont="1" applyFill="1" applyBorder="1" applyAlignment="1" applyProtection="1">
      <alignment horizontal="left" vertical="center" indent="1"/>
      <protection hidden="1"/>
    </xf>
    <xf numFmtId="0" fontId="5" fillId="8" borderId="5" xfId="0" applyFont="1" applyFill="1" applyBorder="1" applyAlignment="1" applyProtection="1">
      <alignment horizontal="center" vertical="center"/>
      <protection hidden="1"/>
    </xf>
    <xf numFmtId="0" fontId="5" fillId="8" borderId="6" xfId="0" applyFont="1" applyFill="1" applyBorder="1" applyAlignment="1" applyProtection="1">
      <alignment horizontal="left" vertical="center" indent="1"/>
      <protection hidden="1"/>
    </xf>
    <xf numFmtId="0" fontId="8" fillId="0" borderId="3" xfId="0" applyFont="1" applyBorder="1" applyProtection="1">
      <protection hidden="1"/>
    </xf>
    <xf numFmtId="0" fontId="5" fillId="20" borderId="6" xfId="0" applyFont="1" applyFill="1" applyBorder="1" applyAlignment="1" applyProtection="1">
      <alignment horizontal="left" vertical="center" indent="1"/>
      <protection hidden="1"/>
    </xf>
    <xf numFmtId="0" fontId="5" fillId="20" borderId="5" xfId="0" applyFont="1" applyFill="1" applyBorder="1" applyAlignment="1" applyProtection="1">
      <alignment horizontal="left" vertical="center" indent="1"/>
      <protection hidden="1"/>
    </xf>
    <xf numFmtId="0" fontId="6" fillId="3" borderId="89" xfId="0" applyFont="1" applyFill="1" applyBorder="1" applyAlignment="1" applyProtection="1">
      <alignment horizontal="left" vertical="center" indent="1"/>
      <protection hidden="1"/>
    </xf>
    <xf numFmtId="0" fontId="6" fillId="3" borderId="5" xfId="0" applyFont="1" applyFill="1" applyBorder="1" applyAlignment="1" applyProtection="1">
      <alignment horizontal="left" vertical="center" indent="1"/>
      <protection hidden="1"/>
    </xf>
    <xf numFmtId="165" fontId="6" fillId="20" borderId="6" xfId="0" applyNumberFormat="1" applyFont="1" applyFill="1" applyBorder="1" applyAlignment="1" applyProtection="1">
      <alignment horizontal="left" vertical="center" indent="1"/>
      <protection hidden="1"/>
    </xf>
    <xf numFmtId="0" fontId="6" fillId="20" borderId="5" xfId="0" applyFont="1" applyFill="1" applyBorder="1" applyAlignment="1" applyProtection="1">
      <alignment horizontal="left" vertical="center" indent="1"/>
      <protection hidden="1"/>
    </xf>
    <xf numFmtId="0" fontId="6" fillId="3" borderId="6" xfId="0" applyFont="1" applyFill="1" applyBorder="1" applyAlignment="1" applyProtection="1">
      <alignment horizontal="left" vertical="center" indent="1"/>
      <protection hidden="1"/>
    </xf>
    <xf numFmtId="0" fontId="6" fillId="3" borderId="7" xfId="0" applyFont="1" applyFill="1" applyBorder="1" applyAlignment="1" applyProtection="1">
      <alignment horizontal="left" vertical="center" indent="1"/>
      <protection hidden="1"/>
    </xf>
    <xf numFmtId="165" fontId="6" fillId="20" borderId="7" xfId="0" applyNumberFormat="1" applyFont="1" applyFill="1" applyBorder="1" applyAlignment="1" applyProtection="1">
      <alignment horizontal="left" vertical="center" indent="1"/>
      <protection hidden="1"/>
    </xf>
    <xf numFmtId="0" fontId="5" fillId="9" borderId="6" xfId="0" applyFont="1" applyFill="1" applyBorder="1" applyAlignment="1" applyProtection="1">
      <alignment horizontal="left" vertical="center" indent="1"/>
      <protection hidden="1"/>
    </xf>
    <xf numFmtId="12" fontId="6" fillId="3" borderId="6" xfId="0" applyNumberFormat="1" applyFont="1" applyFill="1" applyBorder="1" applyAlignment="1" applyProtection="1">
      <alignment horizontal="left" vertical="center" indent="1"/>
      <protection hidden="1"/>
    </xf>
    <xf numFmtId="0" fontId="10" fillId="4" borderId="11" xfId="0" applyFont="1" applyFill="1" applyBorder="1" applyAlignment="1" applyProtection="1">
      <alignment horizontal="center" vertical="center"/>
      <protection hidden="1"/>
    </xf>
    <xf numFmtId="0" fontId="15" fillId="12" borderId="11" xfId="0" applyFont="1" applyFill="1" applyBorder="1" applyAlignment="1" applyProtection="1">
      <alignment horizontal="center" vertical="center"/>
      <protection hidden="1"/>
    </xf>
    <xf numFmtId="0" fontId="8" fillId="2" borderId="8" xfId="0" applyFont="1" applyFill="1" applyBorder="1" applyAlignment="1" applyProtection="1">
      <alignment horizontal="center" vertical="center"/>
      <protection hidden="1"/>
    </xf>
    <xf numFmtId="0" fontId="8" fillId="6" borderId="8" xfId="0" applyFont="1" applyFill="1" applyBorder="1" applyAlignment="1" applyProtection="1">
      <alignment horizontal="center" vertical="center"/>
      <protection hidden="1"/>
    </xf>
    <xf numFmtId="0" fontId="8" fillId="0" borderId="0" xfId="0" applyFont="1" applyAlignment="1" applyProtection="1">
      <alignment wrapText="1"/>
      <protection hidden="1"/>
    </xf>
    <xf numFmtId="0" fontId="14" fillId="3" borderId="0" xfId="0" applyFont="1" applyFill="1" applyAlignment="1" applyProtection="1">
      <alignment horizontal="center" vertical="center"/>
      <protection hidden="1"/>
    </xf>
    <xf numFmtId="0" fontId="8" fillId="25" borderId="0" xfId="0" applyFont="1" applyFill="1" applyAlignment="1" applyProtection="1">
      <alignment horizontal="center" vertical="center"/>
      <protection hidden="1"/>
    </xf>
    <xf numFmtId="0" fontId="15" fillId="4" borderId="0" xfId="0" applyFont="1" applyFill="1" applyAlignment="1" applyProtection="1">
      <alignment horizontal="center" vertical="center"/>
      <protection hidden="1"/>
    </xf>
    <xf numFmtId="0" fontId="8" fillId="0" borderId="0" xfId="0" applyFont="1" applyAlignment="1" applyProtection="1">
      <alignment horizontal="center" vertical="center" wrapText="1"/>
      <protection hidden="1"/>
    </xf>
    <xf numFmtId="0" fontId="8" fillId="24" borderId="0" xfId="0" applyFont="1" applyFill="1" applyAlignment="1" applyProtection="1">
      <alignment horizontal="center" vertical="center"/>
      <protection hidden="1"/>
    </xf>
    <xf numFmtId="0" fontId="8" fillId="8" borderId="0" xfId="0" applyFont="1" applyFill="1" applyAlignment="1" applyProtection="1">
      <alignment horizontal="center" vertical="center"/>
      <protection hidden="1"/>
    </xf>
    <xf numFmtId="4" fontId="8" fillId="22" borderId="1" xfId="0" applyNumberFormat="1" applyFont="1" applyFill="1" applyBorder="1" applyAlignment="1" applyProtection="1">
      <alignment horizontal="right" vertical="center"/>
      <protection hidden="1"/>
    </xf>
    <xf numFmtId="0" fontId="8" fillId="20" borderId="0" xfId="0" applyFont="1" applyFill="1" applyAlignment="1" applyProtection="1">
      <alignment horizontal="left" vertical="center"/>
      <protection hidden="1"/>
    </xf>
    <xf numFmtId="0" fontId="8" fillId="26" borderId="1" xfId="0" applyFont="1" applyFill="1" applyBorder="1" applyAlignment="1" applyProtection="1">
      <alignment horizontal="center" vertical="center"/>
      <protection hidden="1"/>
    </xf>
    <xf numFmtId="0" fontId="8" fillId="26" borderId="1" xfId="0" applyFont="1" applyFill="1" applyBorder="1" applyProtection="1">
      <protection hidden="1"/>
    </xf>
    <xf numFmtId="4" fontId="8" fillId="26" borderId="1" xfId="0" applyNumberFormat="1" applyFont="1" applyFill="1" applyBorder="1" applyAlignment="1" applyProtection="1">
      <alignment horizontal="right" vertical="center"/>
      <protection hidden="1"/>
    </xf>
    <xf numFmtId="0" fontId="8" fillId="28" borderId="1" xfId="0" applyFont="1" applyFill="1" applyBorder="1" applyAlignment="1" applyProtection="1">
      <alignment horizontal="center" vertical="center"/>
      <protection hidden="1"/>
    </xf>
    <xf numFmtId="0" fontId="8" fillId="26" borderId="0" xfId="0" applyFont="1" applyFill="1" applyAlignment="1" applyProtection="1">
      <alignment horizontal="left" vertical="center"/>
      <protection hidden="1"/>
    </xf>
    <xf numFmtId="0" fontId="8" fillId="26" borderId="0" xfId="0" applyFont="1" applyFill="1" applyAlignment="1" applyProtection="1">
      <alignment horizontal="center" vertical="center"/>
      <protection hidden="1"/>
    </xf>
    <xf numFmtId="0" fontId="8" fillId="0" borderId="1" xfId="0" applyFont="1" applyBorder="1" applyAlignment="1" applyProtection="1">
      <alignment horizontal="left" vertical="center"/>
      <protection hidden="1"/>
    </xf>
    <xf numFmtId="0" fontId="8" fillId="0" borderId="46" xfId="0" applyFont="1" applyBorder="1" applyProtection="1">
      <protection hidden="1"/>
    </xf>
    <xf numFmtId="0" fontId="8" fillId="0" borderId="47" xfId="0" applyFont="1" applyBorder="1" applyProtection="1">
      <protection hidden="1"/>
    </xf>
    <xf numFmtId="0" fontId="8" fillId="0" borderId="48" xfId="0" applyFont="1" applyBorder="1" applyProtection="1">
      <protection hidden="1"/>
    </xf>
    <xf numFmtId="0" fontId="8" fillId="0" borderId="49" xfId="0" applyFont="1" applyBorder="1" applyProtection="1">
      <protection hidden="1"/>
    </xf>
    <xf numFmtId="0" fontId="47" fillId="0" borderId="0" xfId="0" applyFont="1" applyAlignment="1" applyProtection="1">
      <alignment horizontal="right" vertical="center" indent="1"/>
      <protection hidden="1"/>
    </xf>
    <xf numFmtId="0" fontId="8" fillId="0" borderId="50" xfId="0" applyFont="1" applyBorder="1" applyProtection="1">
      <protection hidden="1"/>
    </xf>
    <xf numFmtId="0" fontId="10" fillId="0" borderId="50" xfId="0" applyFont="1" applyBorder="1" applyAlignment="1" applyProtection="1">
      <alignment vertical="center"/>
      <protection hidden="1"/>
    </xf>
    <xf numFmtId="0" fontId="10" fillId="0" borderId="0" xfId="0" applyFont="1" applyAlignment="1" applyProtection="1">
      <alignment vertical="center"/>
      <protection hidden="1"/>
    </xf>
    <xf numFmtId="0" fontId="1" fillId="0" borderId="0" xfId="0" applyFont="1" applyAlignment="1" applyProtection="1">
      <alignment horizontal="right" vertical="center" indent="1"/>
      <protection hidden="1"/>
    </xf>
    <xf numFmtId="0" fontId="3" fillId="0" borderId="0" xfId="0" applyFont="1" applyAlignment="1" applyProtection="1">
      <alignment horizontal="right" vertical="center" indent="1"/>
      <protection hidden="1"/>
    </xf>
    <xf numFmtId="0" fontId="3" fillId="0" borderId="5" xfId="0" applyFont="1" applyBorder="1" applyAlignment="1" applyProtection="1">
      <alignment horizontal="right" vertical="center" indent="1"/>
      <protection hidden="1"/>
    </xf>
    <xf numFmtId="4" fontId="14" fillId="8" borderId="5" xfId="0" applyNumberFormat="1" applyFont="1" applyFill="1" applyBorder="1" applyAlignment="1" applyProtection="1">
      <alignment horizontal="center" vertical="center"/>
      <protection hidden="1"/>
    </xf>
    <xf numFmtId="0" fontId="8" fillId="0" borderId="51" xfId="0" applyFont="1" applyBorder="1" applyProtection="1">
      <protection hidden="1"/>
    </xf>
    <xf numFmtId="0" fontId="8" fillId="0" borderId="52" xfId="0" applyFont="1" applyBorder="1" applyProtection="1">
      <protection hidden="1"/>
    </xf>
    <xf numFmtId="0" fontId="8" fillId="0" borderId="53" xfId="0" applyFont="1" applyBorder="1" applyProtection="1">
      <protection hidden="1"/>
    </xf>
    <xf numFmtId="14" fontId="23" fillId="12" borderId="28" xfId="0" applyNumberFormat="1" applyFont="1" applyFill="1" applyBorder="1" applyAlignment="1" applyProtection="1">
      <alignment horizontal="center" vertical="center" wrapText="1"/>
      <protection locked="0"/>
    </xf>
    <xf numFmtId="0" fontId="23" fillId="12" borderId="28" xfId="0" applyFont="1" applyFill="1" applyBorder="1" applyAlignment="1" applyProtection="1">
      <alignment horizontal="center" vertical="center" wrapText="1"/>
      <protection locked="0"/>
    </xf>
    <xf numFmtId="0" fontId="15" fillId="12" borderId="0" xfId="0" applyFont="1" applyFill="1" applyProtection="1">
      <protection hidden="1"/>
    </xf>
    <xf numFmtId="0" fontId="30" fillId="12" borderId="0" xfId="0" applyFont="1" applyFill="1" applyProtection="1">
      <protection hidden="1"/>
    </xf>
    <xf numFmtId="0" fontId="30" fillId="12" borderId="0" xfId="0" applyFont="1" applyFill="1" applyAlignment="1" applyProtection="1">
      <alignment horizontal="center" vertical="center"/>
      <protection hidden="1"/>
    </xf>
    <xf numFmtId="0" fontId="31" fillId="12" borderId="0" xfId="0" applyFont="1" applyFill="1" applyAlignment="1" applyProtection="1">
      <alignment horizontal="center" vertical="center"/>
      <protection hidden="1"/>
    </xf>
    <xf numFmtId="0" fontId="26" fillId="12" borderId="0" xfId="0" applyFont="1" applyFill="1" applyProtection="1">
      <protection hidden="1"/>
    </xf>
    <xf numFmtId="0" fontId="117" fillId="12" borderId="0" xfId="0" applyFont="1" applyFill="1" applyAlignment="1" applyProtection="1">
      <alignment horizontal="center" vertical="center"/>
      <protection hidden="1"/>
    </xf>
    <xf numFmtId="0" fontId="30" fillId="12" borderId="10" xfId="0" applyFont="1" applyFill="1" applyBorder="1" applyAlignment="1" applyProtection="1">
      <alignment horizontal="center" vertical="center"/>
      <protection hidden="1"/>
    </xf>
    <xf numFmtId="0" fontId="12" fillId="12" borderId="0" xfId="0" applyFont="1" applyFill="1" applyProtection="1">
      <protection hidden="1"/>
    </xf>
    <xf numFmtId="0" fontId="30" fillId="2" borderId="0" xfId="0" applyFont="1" applyFill="1" applyProtection="1">
      <protection hidden="1"/>
    </xf>
    <xf numFmtId="0" fontId="56" fillId="2" borderId="8" xfId="0" applyFont="1" applyFill="1" applyBorder="1" applyAlignment="1" applyProtection="1">
      <alignment horizontal="left" vertical="center" indent="1"/>
      <protection hidden="1"/>
    </xf>
    <xf numFmtId="0" fontId="26" fillId="2" borderId="12" xfId="0" applyFont="1" applyFill="1" applyBorder="1" applyAlignment="1" applyProtection="1">
      <alignment horizontal="center" vertical="center"/>
      <protection hidden="1"/>
    </xf>
    <xf numFmtId="0" fontId="26" fillId="2" borderId="8" xfId="0" applyFont="1" applyFill="1" applyBorder="1" applyAlignment="1" applyProtection="1">
      <alignment horizontal="left" vertical="center" indent="1"/>
      <protection hidden="1"/>
    </xf>
    <xf numFmtId="0" fontId="26" fillId="2" borderId="0" xfId="0" applyFont="1" applyFill="1" applyProtection="1">
      <protection hidden="1"/>
    </xf>
    <xf numFmtId="0" fontId="26" fillId="2" borderId="1" xfId="0" applyFont="1" applyFill="1" applyBorder="1" applyAlignment="1" applyProtection="1">
      <alignment horizontal="right" vertical="center"/>
      <protection hidden="1"/>
    </xf>
    <xf numFmtId="0" fontId="26" fillId="2" borderId="1" xfId="0" applyFont="1" applyFill="1" applyBorder="1" applyAlignment="1" applyProtection="1">
      <alignment horizontal="center" vertical="center"/>
      <protection hidden="1"/>
    </xf>
    <xf numFmtId="171" fontId="54" fillId="2" borderId="94" xfId="0" applyNumberFormat="1" applyFont="1" applyFill="1" applyBorder="1" applyAlignment="1" applyProtection="1">
      <alignment horizontal="center"/>
      <protection hidden="1"/>
    </xf>
    <xf numFmtId="171" fontId="54" fillId="2" borderId="1" xfId="0" applyNumberFormat="1" applyFont="1" applyFill="1" applyBorder="1" applyAlignment="1" applyProtection="1">
      <alignment horizontal="center"/>
      <protection hidden="1"/>
    </xf>
    <xf numFmtId="0" fontId="26" fillId="2" borderId="94" xfId="0" applyFont="1" applyFill="1" applyBorder="1" applyAlignment="1" applyProtection="1">
      <alignment horizontal="center" vertical="center"/>
      <protection hidden="1"/>
    </xf>
    <xf numFmtId="0" fontId="26" fillId="2" borderId="94" xfId="0" applyFont="1" applyFill="1" applyBorder="1" applyProtection="1">
      <protection hidden="1"/>
    </xf>
    <xf numFmtId="0" fontId="26" fillId="2" borderId="1" xfId="0" applyFont="1" applyFill="1" applyBorder="1" applyProtection="1">
      <protection hidden="1"/>
    </xf>
    <xf numFmtId="0" fontId="13" fillId="2" borderId="94" xfId="0" applyFont="1" applyFill="1" applyBorder="1" applyAlignment="1" applyProtection="1">
      <alignment horizontal="right"/>
      <protection hidden="1"/>
    </xf>
    <xf numFmtId="0" fontId="13" fillId="2" borderId="1" xfId="0" applyFont="1" applyFill="1" applyBorder="1" applyAlignment="1" applyProtection="1">
      <alignment horizontal="right"/>
      <protection hidden="1"/>
    </xf>
    <xf numFmtId="0" fontId="55" fillId="2" borderId="1" xfId="0" applyFont="1" applyFill="1" applyBorder="1" applyAlignment="1" applyProtection="1">
      <alignment horizontal="right" vertical="center"/>
      <protection hidden="1"/>
    </xf>
    <xf numFmtId="0" fontId="18" fillId="3" borderId="8" xfId="0" applyFont="1" applyFill="1" applyBorder="1" applyAlignment="1" applyProtection="1">
      <alignment horizontal="center" vertical="center" wrapText="1"/>
      <protection locked="0"/>
    </xf>
    <xf numFmtId="14" fontId="14" fillId="14" borderId="8" xfId="0" applyNumberFormat="1" applyFont="1" applyFill="1" applyBorder="1" applyAlignment="1" applyProtection="1">
      <alignment horizontal="center" vertical="center"/>
      <protection locked="0"/>
    </xf>
    <xf numFmtId="0" fontId="14" fillId="14" borderId="12" xfId="0" applyFont="1" applyFill="1" applyBorder="1" applyAlignment="1" applyProtection="1">
      <alignment horizontal="center" vertical="center"/>
      <protection locked="0"/>
    </xf>
    <xf numFmtId="0" fontId="13" fillId="14" borderId="8" xfId="0" applyFont="1" applyFill="1" applyBorder="1" applyAlignment="1" applyProtection="1">
      <alignment horizontal="center" vertical="center"/>
      <protection locked="0"/>
    </xf>
    <xf numFmtId="12" fontId="13" fillId="14" borderId="8" xfId="0" applyNumberFormat="1" applyFont="1" applyFill="1" applyBorder="1" applyAlignment="1" applyProtection="1">
      <alignment horizontal="center" vertical="center"/>
      <protection locked="0"/>
    </xf>
    <xf numFmtId="4" fontId="13" fillId="14" borderId="8" xfId="0" applyNumberFormat="1" applyFont="1" applyFill="1" applyBorder="1" applyAlignment="1" applyProtection="1">
      <alignment horizontal="center" vertical="center"/>
      <protection locked="0"/>
    </xf>
    <xf numFmtId="12" fontId="10" fillId="0" borderId="8" xfId="0" applyNumberFormat="1" applyFont="1" applyBorder="1" applyAlignment="1" applyProtection="1">
      <alignment horizontal="center" vertical="center"/>
      <protection locked="0"/>
    </xf>
    <xf numFmtId="0" fontId="10" fillId="0" borderId="9" xfId="0" applyFont="1" applyBorder="1" applyAlignment="1" applyProtection="1">
      <alignment horizontal="center" vertical="center"/>
      <protection locked="0"/>
    </xf>
    <xf numFmtId="0" fontId="10" fillId="0" borderId="10" xfId="0" applyFont="1" applyBorder="1" applyAlignment="1" applyProtection="1">
      <alignment horizontal="center" vertical="center"/>
      <protection locked="0"/>
    </xf>
    <xf numFmtId="4" fontId="15" fillId="0" borderId="8" xfId="0" applyNumberFormat="1" applyFont="1" applyBorder="1" applyAlignment="1" applyProtection="1">
      <alignment horizontal="center" vertical="center"/>
      <protection locked="0"/>
    </xf>
    <xf numFmtId="4" fontId="15" fillId="0" borderId="12" xfId="0" applyNumberFormat="1" applyFont="1"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12" xfId="0" applyFont="1" applyBorder="1" applyAlignment="1" applyProtection="1">
      <alignment horizontal="center" vertical="center"/>
      <protection locked="0"/>
    </xf>
    <xf numFmtId="0" fontId="3" fillId="8" borderId="8" xfId="0" applyFont="1" applyFill="1" applyBorder="1" applyAlignment="1" applyProtection="1">
      <alignment horizontal="left" vertical="center"/>
      <protection hidden="1"/>
    </xf>
    <xf numFmtId="0" fontId="30" fillId="12" borderId="0" xfId="0" applyFont="1" applyFill="1" applyAlignment="1" applyProtection="1">
      <alignment horizontal="right" vertical="center"/>
      <protection hidden="1"/>
    </xf>
    <xf numFmtId="0" fontId="8" fillId="12" borderId="0" xfId="0" applyFont="1" applyFill="1" applyProtection="1">
      <protection hidden="1"/>
    </xf>
    <xf numFmtId="0" fontId="117" fillId="12" borderId="18" xfId="0" applyFont="1" applyFill="1" applyBorder="1" applyAlignment="1" applyProtection="1">
      <alignment horizontal="center" vertical="center" wrapText="1"/>
      <protection hidden="1"/>
    </xf>
    <xf numFmtId="12" fontId="26" fillId="2" borderId="1" xfId="0" applyNumberFormat="1" applyFont="1" applyFill="1" applyBorder="1" applyAlignment="1" applyProtection="1">
      <alignment horizontal="center" vertical="center"/>
      <protection hidden="1"/>
    </xf>
    <xf numFmtId="0" fontId="26" fillId="2" borderId="0" xfId="0" applyFont="1" applyFill="1" applyAlignment="1" applyProtection="1">
      <alignment horizontal="center" vertical="center"/>
      <protection hidden="1"/>
    </xf>
    <xf numFmtId="0" fontId="26" fillId="2" borderId="0" xfId="0" applyFont="1" applyFill="1" applyAlignment="1" applyProtection="1">
      <alignment horizontal="left" vertical="center"/>
      <protection hidden="1"/>
    </xf>
    <xf numFmtId="0" fontId="26" fillId="2" borderId="1" xfId="0" applyFont="1" applyFill="1" applyBorder="1" applyAlignment="1" applyProtection="1">
      <alignment horizontal="left" vertical="center"/>
      <protection hidden="1"/>
    </xf>
    <xf numFmtId="1" fontId="26" fillId="2" borderId="1" xfId="0" applyNumberFormat="1" applyFont="1" applyFill="1" applyBorder="1" applyAlignment="1" applyProtection="1">
      <alignment horizontal="center" vertical="center"/>
      <protection hidden="1"/>
    </xf>
    <xf numFmtId="2" fontId="26" fillId="2" borderId="1" xfId="0" applyNumberFormat="1" applyFont="1" applyFill="1" applyBorder="1" applyAlignment="1" applyProtection="1">
      <alignment horizontal="center" vertical="center"/>
      <protection hidden="1"/>
    </xf>
    <xf numFmtId="0" fontId="26" fillId="4" borderId="0" xfId="0" applyFont="1" applyFill="1" applyAlignment="1" applyProtection="1">
      <alignment horizontal="center" vertical="center"/>
      <protection hidden="1"/>
    </xf>
    <xf numFmtId="0" fontId="13" fillId="2" borderId="55" xfId="0" applyFont="1" applyFill="1" applyBorder="1" applyProtection="1">
      <protection hidden="1"/>
    </xf>
    <xf numFmtId="0" fontId="26" fillId="2" borderId="55" xfId="0" applyFont="1" applyFill="1" applyBorder="1" applyProtection="1">
      <protection hidden="1"/>
    </xf>
    <xf numFmtId="0" fontId="33" fillId="4" borderId="1" xfId="0" applyFont="1" applyFill="1" applyBorder="1" applyAlignment="1" applyProtection="1">
      <alignment horizontal="center" vertical="center"/>
      <protection hidden="1"/>
    </xf>
    <xf numFmtId="0" fontId="26" fillId="4" borderId="1" xfId="0" applyFont="1" applyFill="1" applyBorder="1" applyAlignment="1" applyProtection="1">
      <alignment horizontal="center" vertical="center"/>
      <protection hidden="1"/>
    </xf>
    <xf numFmtId="0" fontId="26" fillId="4" borderId="1" xfId="0" applyFont="1" applyFill="1" applyBorder="1" applyProtection="1">
      <protection hidden="1"/>
    </xf>
    <xf numFmtId="0" fontId="21" fillId="0" borderId="8" xfId="0" applyFont="1" applyBorder="1" applyAlignment="1" applyProtection="1">
      <alignment horizontal="center" vertical="center" wrapText="1"/>
      <protection locked="0"/>
    </xf>
    <xf numFmtId="0" fontId="22" fillId="0" borderId="8" xfId="0" applyFont="1" applyBorder="1" applyAlignment="1" applyProtection="1">
      <alignment horizontal="center" vertical="center" wrapText="1"/>
      <protection locked="0"/>
    </xf>
    <xf numFmtId="3" fontId="22" fillId="0" borderId="8" xfId="0" applyNumberFormat="1" applyFont="1" applyBorder="1" applyAlignment="1" applyProtection="1">
      <alignment horizontal="center" vertical="center" wrapText="1"/>
      <protection locked="0"/>
    </xf>
    <xf numFmtId="0" fontId="119" fillId="0" borderId="8" xfId="0" applyFont="1" applyBorder="1" applyAlignment="1" applyProtection="1">
      <alignment horizontal="center" vertical="center"/>
      <protection hidden="1"/>
    </xf>
    <xf numFmtId="12" fontId="30" fillId="12" borderId="0" xfId="0" applyNumberFormat="1" applyFont="1" applyFill="1" applyAlignment="1" applyProtection="1">
      <alignment horizontal="center" vertical="center"/>
      <protection hidden="1"/>
    </xf>
    <xf numFmtId="0" fontId="120" fillId="12" borderId="10" xfId="0" applyFont="1" applyFill="1" applyBorder="1" applyAlignment="1" applyProtection="1">
      <alignment horizontal="center" vertical="center"/>
      <protection hidden="1"/>
    </xf>
    <xf numFmtId="0" fontId="31" fillId="12" borderId="10" xfId="0" applyFont="1" applyFill="1" applyBorder="1" applyAlignment="1" applyProtection="1">
      <alignment horizontal="right" vertical="center" indent="2"/>
      <protection hidden="1"/>
    </xf>
    <xf numFmtId="1" fontId="31" fillId="12" borderId="10" xfId="0" applyNumberFormat="1" applyFont="1" applyFill="1" applyBorder="1" applyAlignment="1" applyProtection="1">
      <alignment horizontal="center" vertical="center"/>
      <protection hidden="1"/>
    </xf>
    <xf numFmtId="0" fontId="117" fillId="12" borderId="10" xfId="0" applyFont="1" applyFill="1" applyBorder="1" applyAlignment="1" applyProtection="1">
      <alignment horizontal="center" vertical="center" wrapText="1"/>
      <protection hidden="1"/>
    </xf>
    <xf numFmtId="0" fontId="31" fillId="12" borderId="10" xfId="0" applyFont="1" applyFill="1" applyBorder="1" applyAlignment="1" applyProtection="1">
      <alignment horizontal="left" vertical="center" indent="1"/>
      <protection hidden="1"/>
    </xf>
    <xf numFmtId="164" fontId="31" fillId="12" borderId="10" xfId="0" applyNumberFormat="1" applyFont="1" applyFill="1" applyBorder="1" applyAlignment="1" applyProtection="1">
      <alignment horizontal="center" vertical="center"/>
      <protection hidden="1"/>
    </xf>
    <xf numFmtId="0" fontId="84" fillId="12" borderId="0" xfId="0" applyFont="1" applyFill="1" applyAlignment="1" applyProtection="1">
      <alignment horizontal="center" vertical="center"/>
      <protection hidden="1"/>
    </xf>
    <xf numFmtId="0" fontId="120" fillId="12" borderId="10" xfId="0" applyFont="1" applyFill="1" applyBorder="1" applyAlignment="1" applyProtection="1">
      <alignment horizontal="center" vertical="center" wrapText="1"/>
      <protection hidden="1"/>
    </xf>
    <xf numFmtId="0" fontId="121" fillId="12" borderId="22" xfId="0" applyFont="1" applyFill="1" applyBorder="1" applyAlignment="1" applyProtection="1">
      <alignment horizontal="center" vertical="center" wrapText="1"/>
      <protection hidden="1"/>
    </xf>
    <xf numFmtId="14" fontId="30" fillId="12" borderId="0" xfId="0" applyNumberFormat="1" applyFont="1" applyFill="1" applyProtection="1">
      <protection hidden="1"/>
    </xf>
    <xf numFmtId="0" fontId="120" fillId="12" borderId="0" xfId="0" applyFont="1" applyFill="1" applyAlignment="1" applyProtection="1">
      <alignment vertical="center" textRotation="90"/>
      <protection hidden="1"/>
    </xf>
    <xf numFmtId="0" fontId="5" fillId="0" borderId="152" xfId="0" applyFont="1" applyBorder="1" applyAlignment="1" applyProtection="1">
      <alignment horizontal="left" vertical="center" indent="1"/>
      <protection hidden="1"/>
    </xf>
    <xf numFmtId="0" fontId="83" fillId="12" borderId="0" xfId="0" applyFont="1" applyFill="1" applyAlignment="1" applyProtection="1">
      <alignment horizontal="left" vertical="center" indent="1"/>
      <protection hidden="1"/>
    </xf>
    <xf numFmtId="0" fontId="14" fillId="12" borderId="0" xfId="0" applyFont="1" applyFill="1" applyAlignment="1" applyProtection="1">
      <alignment horizontal="center" vertical="center"/>
      <protection hidden="1"/>
    </xf>
    <xf numFmtId="0" fontId="117" fillId="12" borderId="0" xfId="0" applyFont="1" applyFill="1" applyAlignment="1" applyProtection="1">
      <alignment horizontal="left" vertical="center" indent="1"/>
      <protection hidden="1"/>
    </xf>
    <xf numFmtId="0" fontId="30" fillId="0" borderId="0" xfId="0" applyFont="1" applyProtection="1">
      <protection hidden="1"/>
    </xf>
    <xf numFmtId="0" fontId="31" fillId="0" borderId="0" xfId="0" applyFont="1" applyAlignment="1" applyProtection="1">
      <alignment horizontal="center" vertical="center"/>
      <protection hidden="1"/>
    </xf>
    <xf numFmtId="0" fontId="117" fillId="0" borderId="0" xfId="0" applyFont="1" applyAlignment="1" applyProtection="1">
      <alignment horizontal="left" vertical="center" indent="1"/>
      <protection hidden="1"/>
    </xf>
    <xf numFmtId="0" fontId="30" fillId="0" borderId="1" xfId="0" applyFont="1" applyBorder="1" applyAlignment="1" applyProtection="1">
      <alignment horizontal="right" vertical="center"/>
      <protection hidden="1"/>
    </xf>
    <xf numFmtId="0" fontId="30" fillId="0" borderId="1" xfId="0" applyFont="1" applyBorder="1" applyAlignment="1" applyProtection="1">
      <alignment horizontal="center" vertical="center"/>
      <protection hidden="1"/>
    </xf>
    <xf numFmtId="0" fontId="30" fillId="0" borderId="1" xfId="0" applyFont="1" applyBorder="1" applyAlignment="1" applyProtection="1">
      <alignment horizontal="right"/>
      <protection hidden="1"/>
    </xf>
    <xf numFmtId="0" fontId="11" fillId="12" borderId="0" xfId="0" applyFont="1" applyFill="1" applyAlignment="1" applyProtection="1">
      <alignment horizontal="left" vertical="center" indent="1"/>
      <protection hidden="1"/>
    </xf>
    <xf numFmtId="1" fontId="30" fillId="12" borderId="0" xfId="0" applyNumberFormat="1" applyFont="1" applyFill="1" applyProtection="1">
      <protection hidden="1"/>
    </xf>
    <xf numFmtId="0" fontId="25" fillId="12" borderId="0" xfId="0" applyFont="1" applyFill="1" applyAlignment="1" applyProtection="1">
      <alignment horizontal="left" vertical="center" indent="1"/>
      <protection hidden="1"/>
    </xf>
    <xf numFmtId="0" fontId="117" fillId="12" borderId="10" xfId="0" applyFont="1" applyFill="1" applyBorder="1" applyAlignment="1" applyProtection="1">
      <alignment horizontal="right" vertical="center" indent="2"/>
      <protection hidden="1"/>
    </xf>
    <xf numFmtId="0" fontId="117" fillId="12" borderId="16" xfId="0" applyFont="1" applyFill="1" applyBorder="1" applyAlignment="1" applyProtection="1">
      <alignment horizontal="right" vertical="center" indent="2"/>
      <protection hidden="1"/>
    </xf>
    <xf numFmtId="0" fontId="117" fillId="12" borderId="0" xfId="0" applyFont="1" applyFill="1" applyAlignment="1" applyProtection="1">
      <alignment horizontal="right" vertical="center" indent="2"/>
      <protection hidden="1"/>
    </xf>
    <xf numFmtId="0" fontId="118" fillId="12" borderId="16" xfId="0" applyFont="1" applyFill="1" applyBorder="1" applyAlignment="1" applyProtection="1">
      <alignment horizontal="center" vertical="center"/>
      <protection hidden="1"/>
    </xf>
    <xf numFmtId="0" fontId="31" fillId="12" borderId="10" xfId="0" applyFont="1" applyFill="1" applyBorder="1" applyAlignment="1" applyProtection="1">
      <alignment horizontal="center" vertical="center"/>
      <protection hidden="1"/>
    </xf>
    <xf numFmtId="164" fontId="31" fillId="12" borderId="10" xfId="0" applyNumberFormat="1" applyFont="1" applyFill="1" applyBorder="1" applyAlignment="1" applyProtection="1">
      <alignment horizontal="right" vertical="center" indent="3"/>
      <protection hidden="1"/>
    </xf>
    <xf numFmtId="0" fontId="120" fillId="12" borderId="10" xfId="0" applyFont="1" applyFill="1" applyBorder="1" applyAlignment="1" applyProtection="1">
      <alignment vertical="center" wrapText="1"/>
      <protection hidden="1"/>
    </xf>
    <xf numFmtId="2" fontId="31" fillId="12" borderId="10" xfId="0" applyNumberFormat="1" applyFont="1" applyFill="1" applyBorder="1" applyAlignment="1" applyProtection="1">
      <alignment horizontal="center" vertical="center"/>
      <protection hidden="1"/>
    </xf>
    <xf numFmtId="0" fontId="120" fillId="12" borderId="16" xfId="0" applyFont="1" applyFill="1" applyBorder="1" applyAlignment="1" applyProtection="1">
      <alignment horizontal="center" vertical="center" wrapText="1"/>
      <protection hidden="1"/>
    </xf>
    <xf numFmtId="0" fontId="31" fillId="12" borderId="16" xfId="0" applyFont="1" applyFill="1" applyBorder="1" applyAlignment="1" applyProtection="1">
      <alignment horizontal="right" vertical="center" indent="2"/>
      <protection hidden="1"/>
    </xf>
    <xf numFmtId="0" fontId="120" fillId="12" borderId="0" xfId="0" applyFont="1" applyFill="1" applyAlignment="1" applyProtection="1">
      <alignment horizontal="center" vertical="center" wrapText="1"/>
      <protection hidden="1"/>
    </xf>
    <xf numFmtId="0" fontId="31" fillId="12" borderId="0" xfId="0" applyFont="1" applyFill="1" applyAlignment="1" applyProtection="1">
      <alignment horizontal="right" vertical="center" indent="2"/>
      <protection hidden="1"/>
    </xf>
    <xf numFmtId="2" fontId="31" fillId="12" borderId="0" xfId="0" applyNumberFormat="1" applyFont="1" applyFill="1" applyAlignment="1" applyProtection="1">
      <alignment horizontal="center" vertical="center"/>
      <protection hidden="1"/>
    </xf>
    <xf numFmtId="0" fontId="120" fillId="12" borderId="22" xfId="0" applyFont="1" applyFill="1" applyBorder="1" applyAlignment="1" applyProtection="1">
      <alignment horizontal="center" vertical="center"/>
      <protection hidden="1"/>
    </xf>
    <xf numFmtId="0" fontId="117" fillId="12" borderId="22" xfId="0" applyFont="1" applyFill="1" applyBorder="1" applyAlignment="1" applyProtection="1">
      <alignment horizontal="center" vertical="center" wrapText="1"/>
      <protection hidden="1"/>
    </xf>
    <xf numFmtId="0" fontId="120" fillId="12" borderId="22" xfId="0" applyFont="1" applyFill="1" applyBorder="1" applyAlignment="1" applyProtection="1">
      <alignment horizontal="center" vertical="center" wrapText="1"/>
      <protection hidden="1"/>
    </xf>
    <xf numFmtId="0" fontId="30" fillId="12" borderId="0" xfId="0" applyFont="1" applyFill="1"/>
    <xf numFmtId="0" fontId="30" fillId="12" borderId="0" xfId="0" applyFont="1" applyFill="1" applyAlignment="1">
      <alignment horizontal="center" vertical="center"/>
    </xf>
    <xf numFmtId="0" fontId="8" fillId="12" borderId="0" xfId="0" applyFont="1" applyFill="1"/>
    <xf numFmtId="0" fontId="123" fillId="12" borderId="0" xfId="0" applyFont="1" applyFill="1" applyAlignment="1">
      <alignment horizontal="center" vertical="center"/>
    </xf>
    <xf numFmtId="0" fontId="117" fillId="12" borderId="0" xfId="0" applyFont="1" applyFill="1" applyAlignment="1">
      <alignment horizontal="center" vertical="center"/>
    </xf>
    <xf numFmtId="0" fontId="124" fillId="12" borderId="0" xfId="0" applyFont="1" applyFill="1" applyProtection="1">
      <protection hidden="1"/>
    </xf>
    <xf numFmtId="0" fontId="30" fillId="12" borderId="78" xfId="0" applyFont="1" applyFill="1" applyBorder="1" applyAlignment="1" applyProtection="1">
      <alignment horizontal="center" vertical="center"/>
      <protection hidden="1"/>
    </xf>
    <xf numFmtId="0" fontId="123" fillId="12" borderId="0" xfId="0" applyFont="1" applyFill="1" applyAlignment="1" applyProtection="1">
      <alignment horizontal="center" vertical="center"/>
      <protection hidden="1"/>
    </xf>
    <xf numFmtId="0" fontId="5" fillId="3" borderId="4" xfId="0" applyFont="1" applyFill="1" applyBorder="1" applyAlignment="1" applyProtection="1">
      <alignment vertical="center"/>
      <protection hidden="1"/>
    </xf>
    <xf numFmtId="0" fontId="6" fillId="0" borderId="0" xfId="0" applyFont="1" applyAlignment="1" applyProtection="1">
      <alignment vertical="center"/>
      <protection hidden="1"/>
    </xf>
    <xf numFmtId="173" fontId="11" fillId="10" borderId="13" xfId="5" applyNumberFormat="1" applyFont="1" applyFill="1" applyBorder="1">
      <alignment horizontal="center" vertical="center"/>
      <protection hidden="1"/>
    </xf>
    <xf numFmtId="0" fontId="10" fillId="0" borderId="3" xfId="0" applyFont="1" applyBorder="1" applyProtection="1">
      <protection hidden="1"/>
    </xf>
    <xf numFmtId="173" fontId="69" fillId="0" borderId="3" xfId="5" applyNumberFormat="1" applyFont="1" applyFill="1" applyBorder="1" applyAlignment="1">
      <alignment vertical="center"/>
      <protection hidden="1"/>
    </xf>
    <xf numFmtId="173" fontId="69" fillId="0" borderId="3" xfId="5" applyNumberFormat="1" applyFont="1" applyFill="1" applyBorder="1">
      <alignment horizontal="center" vertical="center"/>
      <protection hidden="1"/>
    </xf>
    <xf numFmtId="164" fontId="13" fillId="0" borderId="3" xfId="8" applyNumberFormat="1" applyFont="1" applyFill="1" applyBorder="1" applyAlignment="1">
      <alignment vertical="center"/>
      <protection hidden="1"/>
    </xf>
    <xf numFmtId="0" fontId="13" fillId="0" borderId="8" xfId="0" applyFont="1" applyBorder="1" applyAlignment="1" applyProtection="1">
      <alignment horizontal="center" vertical="center"/>
      <protection hidden="1"/>
    </xf>
    <xf numFmtId="0" fontId="26" fillId="0" borderId="79" xfId="0" applyFont="1" applyBorder="1" applyAlignment="1" applyProtection="1">
      <alignment horizontal="center" vertical="center"/>
      <protection hidden="1"/>
    </xf>
    <xf numFmtId="0" fontId="26" fillId="0" borderId="80" xfId="0" applyFont="1" applyBorder="1" applyAlignment="1" applyProtection="1">
      <alignment horizontal="center" vertical="center"/>
      <protection hidden="1"/>
    </xf>
    <xf numFmtId="0" fontId="26" fillId="0" borderId="1" xfId="0" applyFont="1" applyBorder="1" applyProtection="1">
      <protection hidden="1"/>
    </xf>
    <xf numFmtId="0" fontId="26" fillId="0" borderId="91" xfId="0" applyFont="1" applyBorder="1" applyAlignment="1" applyProtection="1">
      <alignment horizontal="center" vertical="center"/>
      <protection hidden="1"/>
    </xf>
    <xf numFmtId="0" fontId="26" fillId="0" borderId="1" xfId="0" applyFont="1" applyBorder="1" applyAlignment="1" applyProtection="1">
      <alignment horizontal="center" vertical="center"/>
      <protection hidden="1"/>
    </xf>
    <xf numFmtId="0" fontId="26" fillId="17" borderId="0" xfId="0" applyFont="1" applyFill="1" applyProtection="1">
      <protection hidden="1"/>
    </xf>
    <xf numFmtId="0" fontId="26" fillId="0" borderId="153" xfId="0" applyFont="1" applyBorder="1" applyProtection="1">
      <protection hidden="1"/>
    </xf>
    <xf numFmtId="3" fontId="125" fillId="0" borderId="0" xfId="5" applyFont="1" applyFill="1" applyBorder="1" applyAlignment="1">
      <alignment vertical="center"/>
      <protection hidden="1"/>
    </xf>
    <xf numFmtId="0" fontId="126" fillId="42" borderId="0" xfId="0" applyFont="1" applyFill="1" applyProtection="1">
      <protection hidden="1"/>
    </xf>
    <xf numFmtId="0" fontId="10" fillId="11" borderId="0" xfId="3" applyFill="1" applyBorder="1" applyAlignment="1" applyProtection="1">
      <alignment vertical="center"/>
      <protection hidden="1"/>
    </xf>
    <xf numFmtId="0" fontId="10" fillId="13" borderId="0" xfId="3" applyFill="1" applyBorder="1" applyAlignment="1" applyProtection="1">
      <alignment vertical="center"/>
      <protection hidden="1"/>
    </xf>
    <xf numFmtId="0" fontId="9" fillId="13" borderId="0" xfId="3" applyFont="1" applyFill="1" applyBorder="1" applyAlignment="1" applyProtection="1">
      <alignment vertical="center"/>
      <protection hidden="1"/>
    </xf>
    <xf numFmtId="0" fontId="10" fillId="0" borderId="3" xfId="3" applyFill="1" applyBorder="1" applyAlignment="1" applyProtection="1">
      <alignment vertical="center"/>
      <protection hidden="1"/>
    </xf>
    <xf numFmtId="0" fontId="11" fillId="30" borderId="0" xfId="7" applyBorder="1">
      <alignment horizontal="left" vertical="center" indent="1"/>
      <protection hidden="1"/>
    </xf>
    <xf numFmtId="171" fontId="17" fillId="30" borderId="0" xfId="7" applyNumberFormat="1" applyFont="1" applyBorder="1" applyAlignment="1">
      <alignment horizontal="center" vertical="center"/>
      <protection hidden="1"/>
    </xf>
    <xf numFmtId="0" fontId="23" fillId="30" borderId="0" xfId="7" applyFont="1" applyBorder="1" applyAlignment="1">
      <alignment horizontal="left" vertical="top"/>
      <protection hidden="1"/>
    </xf>
    <xf numFmtId="0" fontId="17" fillId="30" borderId="0" xfId="7" applyFont="1" applyBorder="1" applyAlignment="1">
      <alignment vertical="center"/>
      <protection hidden="1"/>
    </xf>
    <xf numFmtId="0" fontId="10" fillId="13" borderId="22" xfId="0" applyFont="1" applyFill="1" applyBorder="1" applyAlignment="1" applyProtection="1">
      <alignment horizontal="center" vertical="center"/>
      <protection locked="0"/>
    </xf>
    <xf numFmtId="0" fontId="42" fillId="0" borderId="0" xfId="0" applyFont="1" applyProtection="1">
      <protection hidden="1"/>
    </xf>
    <xf numFmtId="171" fontId="9" fillId="13" borderId="0" xfId="3" applyNumberFormat="1" applyFont="1" applyFill="1" applyBorder="1" applyProtection="1">
      <alignment horizontal="center" vertical="center"/>
      <protection hidden="1"/>
    </xf>
    <xf numFmtId="3" fontId="8" fillId="0" borderId="121" xfId="0" applyNumberFormat="1" applyFont="1" applyBorder="1" applyAlignment="1" applyProtection="1">
      <alignment horizontal="center"/>
      <protection hidden="1"/>
    </xf>
    <xf numFmtId="1" fontId="8" fillId="0" borderId="121" xfId="0" applyNumberFormat="1" applyFont="1" applyBorder="1" applyAlignment="1" applyProtection="1">
      <alignment horizontal="center"/>
      <protection hidden="1"/>
    </xf>
    <xf numFmtId="164" fontId="8" fillId="0" borderId="121" xfId="0" applyNumberFormat="1" applyFont="1" applyBorder="1" applyAlignment="1" applyProtection="1">
      <alignment horizontal="center"/>
      <protection hidden="1"/>
    </xf>
    <xf numFmtId="0" fontId="112" fillId="0" borderId="0" xfId="0" applyFont="1" applyAlignment="1" applyProtection="1">
      <alignment horizontal="center" vertical="center"/>
      <protection hidden="1"/>
    </xf>
    <xf numFmtId="0" fontId="127" fillId="33" borderId="0" xfId="0" applyFont="1" applyFill="1" applyProtection="1">
      <protection hidden="1"/>
    </xf>
    <xf numFmtId="171" fontId="128" fillId="33" borderId="0" xfId="0" applyNumberFormat="1" applyFont="1" applyFill="1" applyAlignment="1" applyProtection="1">
      <alignment horizontal="center" vertical="center"/>
      <protection hidden="1"/>
    </xf>
    <xf numFmtId="164" fontId="127" fillId="33" borderId="0" xfId="0" applyNumberFormat="1" applyFont="1" applyFill="1" applyProtection="1">
      <protection hidden="1"/>
    </xf>
    <xf numFmtId="0" fontId="129" fillId="33" borderId="0" xfId="0" applyFont="1" applyFill="1" applyAlignment="1" applyProtection="1">
      <alignment vertical="center"/>
      <protection hidden="1"/>
    </xf>
    <xf numFmtId="2" fontId="127" fillId="33" borderId="0" xfId="0" applyNumberFormat="1" applyFont="1" applyFill="1" applyAlignment="1" applyProtection="1">
      <alignment horizontal="center" vertical="center"/>
      <protection hidden="1"/>
    </xf>
    <xf numFmtId="164" fontId="127" fillId="33" borderId="0" xfId="0" applyNumberFormat="1" applyFont="1" applyFill="1" applyAlignment="1" applyProtection="1">
      <alignment horizontal="center" vertical="center"/>
      <protection hidden="1"/>
    </xf>
    <xf numFmtId="1" fontId="130" fillId="33" borderId="0" xfId="0" applyNumberFormat="1" applyFont="1" applyFill="1" applyAlignment="1" applyProtection="1">
      <alignment horizontal="center" vertical="center"/>
      <protection hidden="1"/>
    </xf>
    <xf numFmtId="0" fontId="132" fillId="33" borderId="0" xfId="0" applyFont="1" applyFill="1" applyAlignment="1" applyProtection="1">
      <alignment horizontal="center" vertical="center"/>
      <protection hidden="1"/>
    </xf>
    <xf numFmtId="0" fontId="130" fillId="33" borderId="0" xfId="0" applyFont="1" applyFill="1" applyAlignment="1" applyProtection="1">
      <alignment horizontal="center" vertical="center"/>
      <protection hidden="1"/>
    </xf>
    <xf numFmtId="0" fontId="127" fillId="33" borderId="0" xfId="0" applyFont="1" applyFill="1" applyAlignment="1" applyProtection="1">
      <alignment horizontal="center" vertical="center"/>
      <protection hidden="1"/>
    </xf>
    <xf numFmtId="0" fontId="129" fillId="33" borderId="0" xfId="0" applyFont="1" applyFill="1" applyAlignment="1" applyProtection="1">
      <alignment horizontal="center" vertical="center"/>
      <protection hidden="1"/>
    </xf>
    <xf numFmtId="0" fontId="131" fillId="33" borderId="0" xfId="0" applyFont="1" applyFill="1" applyProtection="1">
      <protection hidden="1"/>
    </xf>
    <xf numFmtId="0" fontId="132" fillId="33" borderId="0" xfId="0" applyFont="1" applyFill="1" applyAlignment="1" applyProtection="1">
      <alignment vertical="center" wrapText="1"/>
      <protection hidden="1"/>
    </xf>
    <xf numFmtId="2" fontId="132" fillId="33" borderId="0" xfId="0" applyNumberFormat="1" applyFont="1" applyFill="1" applyAlignment="1" applyProtection="1">
      <alignment horizontal="center" vertical="center"/>
      <protection hidden="1"/>
    </xf>
    <xf numFmtId="1" fontId="132" fillId="33" borderId="0" xfId="0" applyNumberFormat="1" applyFont="1" applyFill="1" applyAlignment="1" applyProtection="1">
      <alignment horizontal="center" vertical="center"/>
      <protection hidden="1"/>
    </xf>
    <xf numFmtId="2" fontId="127" fillId="33" borderId="0" xfId="0" applyNumberFormat="1" applyFont="1" applyFill="1" applyProtection="1">
      <protection hidden="1"/>
    </xf>
    <xf numFmtId="0" fontId="117" fillId="12" borderId="0" xfId="0" applyFont="1" applyFill="1" applyProtection="1">
      <protection hidden="1"/>
    </xf>
    <xf numFmtId="0" fontId="30" fillId="12" borderId="0" xfId="0" applyFont="1" applyFill="1" applyAlignment="1" applyProtection="1">
      <alignment vertical="center"/>
      <protection hidden="1"/>
    </xf>
    <xf numFmtId="0" fontId="8" fillId="12" borderId="0" xfId="0" applyFont="1" applyFill="1" applyAlignment="1" applyProtection="1">
      <alignment horizontal="center" vertical="center"/>
      <protection hidden="1"/>
    </xf>
    <xf numFmtId="0" fontId="8" fillId="2" borderId="8" xfId="0" quotePrefix="1" applyFont="1" applyFill="1" applyBorder="1" applyAlignment="1" applyProtection="1">
      <alignment horizontal="center" vertical="center"/>
      <protection locked="0"/>
    </xf>
    <xf numFmtId="0" fontId="120" fillId="12" borderId="0" xfId="0" applyFont="1" applyFill="1" applyAlignment="1" applyProtection="1">
      <alignment horizontal="center" vertical="center"/>
      <protection hidden="1"/>
    </xf>
    <xf numFmtId="0" fontId="5" fillId="0" borderId="16" xfId="0" applyFont="1" applyBorder="1" applyAlignment="1" applyProtection="1">
      <alignment horizontal="center" vertical="center"/>
      <protection hidden="1"/>
    </xf>
    <xf numFmtId="1" fontId="8" fillId="0" borderId="0" xfId="0" applyNumberFormat="1" applyFont="1" applyAlignment="1" applyProtection="1">
      <alignment horizontal="right" vertical="center" indent="1"/>
      <protection hidden="1"/>
    </xf>
    <xf numFmtId="0" fontId="68" fillId="0" borderId="0" xfId="4" applyFont="1" applyFill="1" applyBorder="1" applyProtection="1">
      <alignment horizontal="center" vertical="center"/>
      <protection hidden="1"/>
    </xf>
    <xf numFmtId="4" fontId="6" fillId="0" borderId="71" xfId="5" applyNumberFormat="1" applyFont="1" applyFill="1" applyBorder="1">
      <alignment horizontal="center" vertical="center"/>
      <protection hidden="1"/>
    </xf>
    <xf numFmtId="4" fontId="6" fillId="0" borderId="65" xfId="5" applyNumberFormat="1" applyFont="1" applyFill="1" applyBorder="1">
      <alignment horizontal="center" vertical="center"/>
      <protection hidden="1"/>
    </xf>
    <xf numFmtId="4" fontId="6" fillId="0" borderId="0" xfId="5" applyNumberFormat="1" applyFont="1" applyFill="1" applyBorder="1">
      <alignment horizontal="center" vertical="center"/>
      <protection hidden="1"/>
    </xf>
    <xf numFmtId="0" fontId="25" fillId="3" borderId="8" xfId="4" applyFont="1" applyFill="1" applyBorder="1" applyProtection="1">
      <alignment horizontal="center" vertical="center"/>
      <protection hidden="1"/>
    </xf>
    <xf numFmtId="4" fontId="6" fillId="0" borderId="73" xfId="5" applyNumberFormat="1" applyFont="1" applyFill="1" applyBorder="1">
      <alignment horizontal="center" vertical="center"/>
      <protection hidden="1"/>
    </xf>
    <xf numFmtId="4" fontId="6" fillId="0" borderId="13" xfId="5" applyNumberFormat="1" applyFont="1" applyFill="1" applyBorder="1">
      <alignment horizontal="center" vertical="center"/>
      <protection hidden="1"/>
    </xf>
    <xf numFmtId="167" fontId="5" fillId="3" borderId="19" xfId="0" applyNumberFormat="1" applyFont="1" applyFill="1" applyBorder="1" applyAlignment="1" applyProtection="1">
      <alignment horizontal="center" vertical="center"/>
      <protection hidden="1"/>
    </xf>
    <xf numFmtId="0" fontId="5" fillId="0" borderId="0" xfId="0" applyFont="1" applyAlignment="1" applyProtection="1">
      <alignment horizontal="left" vertical="center"/>
      <protection hidden="1"/>
    </xf>
    <xf numFmtId="168" fontId="5" fillId="3" borderId="19" xfId="0" applyNumberFormat="1" applyFont="1" applyFill="1" applyBorder="1" applyAlignment="1" applyProtection="1">
      <alignment horizontal="center" vertical="center"/>
      <protection hidden="1"/>
    </xf>
    <xf numFmtId="167" fontId="5" fillId="3" borderId="11" xfId="0" applyNumberFormat="1" applyFont="1" applyFill="1" applyBorder="1" applyAlignment="1" applyProtection="1">
      <alignment horizontal="center" vertical="center"/>
      <protection hidden="1"/>
    </xf>
    <xf numFmtId="168" fontId="5" fillId="3" borderId="11" xfId="0" applyNumberFormat="1" applyFont="1" applyFill="1" applyBorder="1" applyAlignment="1" applyProtection="1">
      <alignment horizontal="center" vertical="center"/>
      <protection hidden="1"/>
    </xf>
    <xf numFmtId="0" fontId="10" fillId="5" borderId="6" xfId="1" applyProtection="1">
      <alignment horizontal="left" vertical="center" indent="1"/>
      <protection hidden="1"/>
    </xf>
    <xf numFmtId="0" fontId="26" fillId="0" borderId="56" xfId="0" applyFont="1" applyBorder="1" applyAlignment="1" applyProtection="1">
      <alignment horizontal="left" vertical="center" indent="1"/>
      <protection hidden="1"/>
    </xf>
    <xf numFmtId="0" fontId="14" fillId="0" borderId="0" xfId="0" applyFont="1" applyAlignment="1" applyProtection="1">
      <alignment horizontal="left" vertical="center"/>
      <protection hidden="1"/>
    </xf>
    <xf numFmtId="0" fontId="14" fillId="0" borderId="62" xfId="0" applyFont="1" applyBorder="1" applyAlignment="1" applyProtection="1">
      <alignment horizontal="center" vertical="center"/>
      <protection hidden="1"/>
    </xf>
    <xf numFmtId="0" fontId="8" fillId="0" borderId="0" xfId="0" applyFont="1" applyAlignment="1" applyProtection="1">
      <alignment horizontal="right" vertical="center" indent="1"/>
      <protection hidden="1"/>
    </xf>
    <xf numFmtId="0" fontId="18" fillId="0" borderId="128" xfId="0" applyFont="1" applyBorder="1" applyAlignment="1" applyProtection="1">
      <alignment horizontal="center" vertical="center"/>
      <protection hidden="1"/>
    </xf>
    <xf numFmtId="0" fontId="18" fillId="0" borderId="123" xfId="0" applyFont="1" applyBorder="1" applyAlignment="1" applyProtection="1">
      <alignment horizontal="center" vertical="center"/>
      <protection hidden="1"/>
    </xf>
    <xf numFmtId="0" fontId="18" fillId="0" borderId="126" xfId="0" applyFont="1" applyBorder="1" applyAlignment="1" applyProtection="1">
      <alignment horizontal="center" vertical="center"/>
      <protection hidden="1"/>
    </xf>
    <xf numFmtId="0" fontId="18" fillId="0" borderId="0" xfId="0" applyFont="1" applyAlignment="1" applyProtection="1">
      <alignment horizontal="center" vertical="center"/>
      <protection hidden="1"/>
    </xf>
    <xf numFmtId="0" fontId="18" fillId="0" borderId="134" xfId="0" applyFont="1" applyBorder="1" applyAlignment="1" applyProtection="1">
      <alignment horizontal="center" vertical="center"/>
      <protection hidden="1"/>
    </xf>
    <xf numFmtId="0" fontId="93" fillId="0" borderId="0" xfId="0" applyFont="1" applyAlignment="1" applyProtection="1">
      <alignment horizontal="right" vertical="center" indent="1"/>
      <protection hidden="1"/>
    </xf>
    <xf numFmtId="1" fontId="10" fillId="0" borderId="8" xfId="0" applyNumberFormat="1" applyFont="1" applyBorder="1" applyAlignment="1" applyProtection="1">
      <alignment horizontal="center" vertical="center"/>
      <protection locked="0"/>
    </xf>
    <xf numFmtId="0" fontId="10" fillId="0" borderId="38" xfId="0" applyFont="1" applyBorder="1" applyAlignment="1" applyProtection="1">
      <alignment horizontal="center" vertical="center"/>
      <protection locked="0"/>
    </xf>
    <xf numFmtId="0" fontId="10" fillId="0" borderId="20" xfId="0" applyFont="1" applyBorder="1" applyAlignment="1" applyProtection="1">
      <alignment horizontal="center" vertical="center"/>
      <protection locked="0"/>
    </xf>
    <xf numFmtId="0" fontId="10" fillId="0" borderId="8" xfId="0" applyFont="1" applyBorder="1" applyAlignment="1" applyProtection="1">
      <alignment horizontal="center" vertical="center"/>
      <protection locked="0"/>
    </xf>
    <xf numFmtId="164" fontId="10" fillId="0" borderId="8" xfId="0" applyNumberFormat="1" applyFont="1" applyBorder="1" applyAlignment="1" applyProtection="1">
      <alignment horizontal="center" vertical="center"/>
      <protection locked="0"/>
    </xf>
    <xf numFmtId="0" fontId="13" fillId="0" borderId="6" xfId="1" applyFont="1" applyFill="1" applyAlignment="1" applyProtection="1">
      <alignment horizontal="left" vertical="center"/>
      <protection hidden="1"/>
    </xf>
    <xf numFmtId="0" fontId="13" fillId="0" borderId="0" xfId="0" applyFont="1" applyAlignment="1" applyProtection="1">
      <alignment horizontal="left" vertical="center"/>
      <protection hidden="1"/>
    </xf>
    <xf numFmtId="166" fontId="13" fillId="3" borderId="2" xfId="0" applyNumberFormat="1" applyFont="1" applyFill="1" applyBorder="1" applyAlignment="1" applyProtection="1">
      <alignment horizontal="center" vertical="center"/>
      <protection locked="0"/>
    </xf>
    <xf numFmtId="0" fontId="61" fillId="0" borderId="0" xfId="0" applyFont="1" applyAlignment="1" applyProtection="1">
      <alignment horizontal="center" vertical="center"/>
      <protection hidden="1"/>
    </xf>
    <xf numFmtId="0" fontId="62" fillId="0" borderId="0" xfId="2" applyFont="1" applyFill="1" applyBorder="1">
      <alignment horizontal="center" vertical="center"/>
      <protection hidden="1"/>
    </xf>
    <xf numFmtId="3" fontId="11" fillId="0" borderId="8" xfId="0" applyNumberFormat="1" applyFont="1" applyBorder="1" applyAlignment="1" applyProtection="1">
      <alignment horizontal="center" vertical="center"/>
      <protection locked="0"/>
    </xf>
    <xf numFmtId="3" fontId="11" fillId="0" borderId="8" xfId="0" applyNumberFormat="1" applyFont="1" applyBorder="1" applyAlignment="1">
      <alignment horizontal="center" vertical="center"/>
    </xf>
    <xf numFmtId="0" fontId="10" fillId="0" borderId="8" xfId="0" applyFont="1" applyBorder="1" applyAlignment="1" applyProtection="1">
      <alignment horizontal="center" vertical="center" wrapText="1"/>
      <protection locked="0" hidden="1"/>
    </xf>
    <xf numFmtId="14" fontId="23" fillId="12" borderId="0" xfId="0" applyNumberFormat="1" applyFont="1" applyFill="1" applyAlignment="1" applyProtection="1">
      <alignment horizontal="center" vertical="center" wrapText="1"/>
      <protection locked="0"/>
    </xf>
    <xf numFmtId="0" fontId="23" fillId="12" borderId="0" xfId="0" applyFont="1" applyFill="1" applyAlignment="1" applyProtection="1">
      <alignment horizontal="center" vertical="center" wrapText="1"/>
      <protection locked="0"/>
    </xf>
    <xf numFmtId="0" fontId="133" fillId="13" borderId="8" xfId="0" applyFont="1" applyFill="1" applyBorder="1" applyAlignment="1" applyProtection="1">
      <alignment horizontal="left" vertical="center" indent="1"/>
      <protection hidden="1"/>
    </xf>
    <xf numFmtId="2" fontId="11" fillId="0" borderId="8" xfId="0" applyNumberFormat="1" applyFont="1" applyBorder="1" applyAlignment="1" applyProtection="1">
      <alignment horizontal="center" vertical="center"/>
      <protection locked="0" hidden="1"/>
    </xf>
    <xf numFmtId="2" fontId="11" fillId="0" borderId="8" xfId="0" applyNumberFormat="1" applyFont="1" applyBorder="1" applyAlignment="1" applyProtection="1">
      <alignment horizontal="center" vertical="center"/>
      <protection hidden="1"/>
    </xf>
    <xf numFmtId="0" fontId="127" fillId="0" borderId="0" xfId="0" applyFont="1" applyProtection="1">
      <protection hidden="1"/>
    </xf>
    <xf numFmtId="0" fontId="5" fillId="14" borderId="16" xfId="8" applyFont="1" applyFill="1" applyBorder="1" applyAlignment="1">
      <alignment vertical="center"/>
      <protection hidden="1"/>
    </xf>
    <xf numFmtId="170" fontId="5" fillId="14" borderId="16" xfId="5" applyNumberFormat="1" applyFont="1" applyBorder="1" applyAlignment="1">
      <alignment vertical="center"/>
      <protection hidden="1"/>
    </xf>
    <xf numFmtId="4" fontId="6" fillId="14" borderId="16" xfId="5" applyNumberFormat="1" applyFont="1" applyBorder="1" applyAlignment="1">
      <alignment vertical="center"/>
      <protection hidden="1"/>
    </xf>
    <xf numFmtId="4" fontId="6" fillId="14" borderId="16" xfId="5" applyNumberFormat="1" applyFont="1" applyBorder="1">
      <alignment horizontal="center" vertical="center"/>
      <protection hidden="1"/>
    </xf>
    <xf numFmtId="0" fontId="8" fillId="6" borderId="8" xfId="0" quotePrefix="1" applyFont="1" applyFill="1" applyBorder="1" applyAlignment="1" applyProtection="1">
      <alignment horizontal="center" vertical="center"/>
      <protection locked="0"/>
    </xf>
    <xf numFmtId="0" fontId="134" fillId="0" borderId="16" xfId="0" applyFont="1" applyBorder="1" applyAlignment="1" applyProtection="1">
      <alignment vertical="center"/>
      <protection hidden="1"/>
    </xf>
    <xf numFmtId="0" fontId="11" fillId="4" borderId="11" xfId="0" applyFont="1" applyFill="1" applyBorder="1" applyAlignment="1" applyProtection="1">
      <alignment horizontal="center" vertical="center" wrapText="1"/>
      <protection hidden="1"/>
    </xf>
    <xf numFmtId="0" fontId="30" fillId="33" borderId="1" xfId="0" applyFont="1" applyFill="1" applyBorder="1" applyAlignment="1" applyProtection="1">
      <alignment horizontal="center" vertical="center"/>
      <protection hidden="1"/>
    </xf>
    <xf numFmtId="0" fontId="8" fillId="9" borderId="0" xfId="0" applyFont="1" applyFill="1" applyAlignment="1" applyProtection="1">
      <alignment horizontal="right" vertical="center"/>
      <protection hidden="1"/>
    </xf>
    <xf numFmtId="0" fontId="8" fillId="36" borderId="154" xfId="0" applyFont="1" applyFill="1" applyBorder="1" applyAlignment="1" applyProtection="1">
      <alignment horizontal="center" vertical="center"/>
      <protection hidden="1"/>
    </xf>
    <xf numFmtId="0" fontId="8" fillId="3" borderId="1" xfId="0" applyFont="1" applyFill="1" applyBorder="1" applyAlignment="1" applyProtection="1">
      <alignment horizontal="center" vertical="center"/>
      <protection hidden="1"/>
    </xf>
    <xf numFmtId="0" fontId="2" fillId="32" borderId="11" xfId="0" applyFont="1" applyFill="1" applyBorder="1" applyAlignment="1" applyProtection="1">
      <alignment horizontal="center" vertical="center" wrapText="1"/>
      <protection hidden="1"/>
    </xf>
    <xf numFmtId="0" fontId="11" fillId="32" borderId="11" xfId="0" applyFont="1" applyFill="1" applyBorder="1" applyAlignment="1" applyProtection="1">
      <alignment horizontal="center" vertical="center" wrapText="1"/>
      <protection hidden="1"/>
    </xf>
    <xf numFmtId="0" fontId="11" fillId="32" borderId="65" xfId="0" applyFont="1" applyFill="1" applyBorder="1" applyAlignment="1" applyProtection="1">
      <alignment horizontal="center" vertical="center" wrapText="1"/>
      <protection hidden="1"/>
    </xf>
    <xf numFmtId="0" fontId="2" fillId="15" borderId="155" xfId="0" applyFont="1" applyFill="1" applyBorder="1" applyAlignment="1" applyProtection="1">
      <alignment horizontal="center" vertical="center" wrapText="1"/>
      <protection hidden="1"/>
    </xf>
    <xf numFmtId="0" fontId="16" fillId="0" borderId="1" xfId="0" applyFont="1" applyBorder="1" applyAlignment="1" applyProtection="1">
      <alignment horizontal="center" vertical="center"/>
      <protection hidden="1"/>
    </xf>
    <xf numFmtId="0" fontId="16" fillId="0" borderId="1" xfId="0" applyFont="1" applyBorder="1" applyAlignment="1" applyProtection="1">
      <alignment horizontal="center"/>
      <protection hidden="1"/>
    </xf>
    <xf numFmtId="14" fontId="16" fillId="0" borderId="1" xfId="0" applyNumberFormat="1" applyFont="1" applyBorder="1" applyAlignment="1" applyProtection="1">
      <alignment horizontal="center"/>
      <protection hidden="1"/>
    </xf>
    <xf numFmtId="2" fontId="16" fillId="0" borderId="1" xfId="0" applyNumberFormat="1" applyFont="1" applyBorder="1" applyAlignment="1" applyProtection="1">
      <alignment horizontal="center"/>
      <protection hidden="1"/>
    </xf>
    <xf numFmtId="9" fontId="16" fillId="0" borderId="1" xfId="0" applyNumberFormat="1" applyFont="1" applyBorder="1" applyAlignment="1" applyProtection="1">
      <alignment horizontal="center" vertical="center"/>
      <protection hidden="1"/>
    </xf>
    <xf numFmtId="13" fontId="2" fillId="15" borderId="11" xfId="0" applyNumberFormat="1" applyFont="1" applyFill="1" applyBorder="1" applyAlignment="1" applyProtection="1">
      <alignment horizontal="center" vertical="center" wrapText="1"/>
      <protection hidden="1"/>
    </xf>
    <xf numFmtId="0" fontId="16" fillId="22" borderId="154" xfId="0" applyFont="1" applyFill="1" applyBorder="1" applyProtection="1">
      <protection hidden="1"/>
    </xf>
    <xf numFmtId="3" fontId="8" fillId="22" borderId="1" xfId="0" applyNumberFormat="1" applyFont="1" applyFill="1" applyBorder="1" applyAlignment="1" applyProtection="1">
      <alignment horizontal="center" vertical="center"/>
      <protection hidden="1"/>
    </xf>
    <xf numFmtId="0" fontId="16" fillId="22" borderId="1" xfId="0" applyFont="1" applyFill="1" applyBorder="1" applyProtection="1">
      <protection hidden="1"/>
    </xf>
    <xf numFmtId="0" fontId="16" fillId="0" borderId="1" xfId="0" applyFont="1" applyBorder="1" applyProtection="1">
      <protection hidden="1"/>
    </xf>
    <xf numFmtId="3" fontId="8" fillId="0" borderId="1" xfId="0" applyNumberFormat="1" applyFont="1" applyBorder="1" applyAlignment="1" applyProtection="1">
      <alignment horizontal="center" vertical="center"/>
      <protection hidden="1"/>
    </xf>
    <xf numFmtId="0" fontId="23" fillId="4" borderId="19" xfId="0" applyFont="1" applyFill="1" applyBorder="1" applyAlignment="1" applyProtection="1">
      <alignment horizontal="center" vertical="center"/>
      <protection hidden="1"/>
    </xf>
    <xf numFmtId="0" fontId="16" fillId="25" borderId="1" xfId="0" applyFont="1" applyFill="1" applyBorder="1" applyAlignment="1" applyProtection="1">
      <alignment horizontal="center" vertical="center"/>
      <protection hidden="1"/>
    </xf>
    <xf numFmtId="0" fontId="8" fillId="25" borderId="1" xfId="0" applyFont="1" applyFill="1" applyBorder="1" applyAlignment="1" applyProtection="1">
      <alignment horizontal="center" vertical="center"/>
      <protection hidden="1"/>
    </xf>
    <xf numFmtId="0" fontId="16" fillId="0" borderId="1" xfId="0" applyFont="1" applyBorder="1" applyAlignment="1" applyProtection="1">
      <alignment horizontal="left" vertical="center"/>
      <protection hidden="1"/>
    </xf>
    <xf numFmtId="49" fontId="8" fillId="2" borderId="8" xfId="0" applyNumberFormat="1" applyFont="1" applyFill="1" applyBorder="1" applyAlignment="1" applyProtection="1">
      <alignment horizontal="center" vertical="center"/>
      <protection locked="0"/>
    </xf>
    <xf numFmtId="49" fontId="8" fillId="6" borderId="8" xfId="0" applyNumberFormat="1" applyFont="1" applyFill="1" applyBorder="1" applyAlignment="1" applyProtection="1">
      <alignment horizontal="center" vertical="center"/>
      <protection locked="0"/>
    </xf>
    <xf numFmtId="0" fontId="5" fillId="8" borderId="56" xfId="0" applyFont="1" applyFill="1" applyBorder="1" applyAlignment="1" applyProtection="1">
      <alignment horizontal="center" vertical="center"/>
      <protection hidden="1"/>
    </xf>
    <xf numFmtId="0" fontId="5" fillId="8" borderId="0" xfId="0" applyFont="1" applyFill="1" applyAlignment="1" applyProtection="1">
      <alignment horizontal="center" vertical="center"/>
      <protection hidden="1"/>
    </xf>
    <xf numFmtId="0" fontId="9" fillId="4" borderId="6" xfId="0" applyFont="1" applyFill="1" applyBorder="1" applyAlignment="1" applyProtection="1">
      <alignment horizontal="center" vertical="center"/>
      <protection hidden="1"/>
    </xf>
    <xf numFmtId="0" fontId="9" fillId="4" borderId="3" xfId="0" applyFont="1" applyFill="1" applyBorder="1" applyAlignment="1" applyProtection="1">
      <alignment horizontal="center" vertical="center"/>
      <protection hidden="1"/>
    </xf>
    <xf numFmtId="0" fontId="9" fillId="4" borderId="54" xfId="0" applyFont="1" applyFill="1" applyBorder="1" applyAlignment="1" applyProtection="1">
      <alignment horizontal="center" vertical="center"/>
      <protection hidden="1"/>
    </xf>
    <xf numFmtId="0" fontId="13" fillId="11" borderId="6" xfId="0" applyFont="1" applyFill="1" applyBorder="1" applyAlignment="1" applyProtection="1">
      <alignment horizontal="center" vertical="center"/>
      <protection hidden="1"/>
    </xf>
    <xf numFmtId="0" fontId="13" fillId="11" borderId="3" xfId="0" applyFont="1" applyFill="1" applyBorder="1" applyAlignment="1" applyProtection="1">
      <alignment horizontal="center" vertical="center"/>
      <protection hidden="1"/>
    </xf>
    <xf numFmtId="0" fontId="13" fillId="11" borderId="54" xfId="0" applyFont="1" applyFill="1" applyBorder="1" applyAlignment="1" applyProtection="1">
      <alignment horizontal="center" vertical="center"/>
      <protection hidden="1"/>
    </xf>
    <xf numFmtId="0" fontId="10" fillId="4" borderId="12" xfId="0" applyFont="1" applyFill="1" applyBorder="1" applyAlignment="1" applyProtection="1">
      <alignment horizontal="center" vertical="center"/>
      <protection hidden="1"/>
    </xf>
    <xf numFmtId="0" fontId="10" fillId="4" borderId="9" xfId="0" applyFont="1" applyFill="1" applyBorder="1" applyAlignment="1" applyProtection="1">
      <alignment horizontal="center" vertical="center"/>
      <protection hidden="1"/>
    </xf>
    <xf numFmtId="0" fontId="48" fillId="4" borderId="5" xfId="0" applyFont="1" applyFill="1" applyBorder="1" applyAlignment="1" applyProtection="1">
      <alignment horizontal="center" vertical="center"/>
      <protection hidden="1"/>
    </xf>
    <xf numFmtId="0" fontId="17" fillId="12" borderId="0" xfId="0" applyFont="1" applyFill="1" applyAlignment="1" applyProtection="1">
      <alignment horizontal="center" vertical="center"/>
      <protection hidden="1"/>
    </xf>
    <xf numFmtId="0" fontId="46" fillId="0" borderId="0" xfId="0" applyFont="1" applyAlignment="1" applyProtection="1">
      <alignment horizontal="center"/>
      <protection hidden="1"/>
    </xf>
    <xf numFmtId="0" fontId="74" fillId="0" borderId="0" xfId="0" applyFont="1" applyAlignment="1" applyProtection="1">
      <alignment horizontal="left"/>
      <protection hidden="1"/>
    </xf>
    <xf numFmtId="0" fontId="41" fillId="0" borderId="27" xfId="0" applyFont="1" applyBorder="1" applyAlignment="1" applyProtection="1">
      <alignment horizontal="center" vertical="center" wrapText="1"/>
      <protection hidden="1"/>
    </xf>
    <xf numFmtId="0" fontId="116" fillId="0" borderId="0" xfId="0" applyFont="1" applyAlignment="1" applyProtection="1">
      <alignment horizontal="left" vertical="center"/>
      <protection hidden="1"/>
    </xf>
    <xf numFmtId="0" fontId="37" fillId="0" borderId="26" xfId="0" applyFont="1" applyBorder="1" applyAlignment="1" applyProtection="1">
      <alignment horizontal="center" vertical="center"/>
      <protection hidden="1"/>
    </xf>
    <xf numFmtId="0" fontId="74" fillId="0" borderId="27" xfId="0" applyFont="1" applyBorder="1" applyAlignment="1" applyProtection="1">
      <alignment horizontal="center" vertical="center" wrapText="1"/>
      <protection hidden="1"/>
    </xf>
    <xf numFmtId="0" fontId="75" fillId="0" borderId="27" xfId="0" applyFont="1" applyBorder="1" applyAlignment="1" applyProtection="1">
      <alignment horizontal="center" vertical="center" wrapText="1"/>
      <protection hidden="1"/>
    </xf>
    <xf numFmtId="0" fontId="76" fillId="0" borderId="27" xfId="0" applyFont="1" applyBorder="1" applyAlignment="1" applyProtection="1">
      <alignment horizontal="center" vertical="center" wrapText="1"/>
      <protection hidden="1"/>
    </xf>
    <xf numFmtId="0" fontId="23" fillId="4" borderId="8" xfId="0" applyFont="1" applyFill="1" applyBorder="1" applyAlignment="1" applyProtection="1">
      <alignment horizontal="center" vertical="center" textRotation="90"/>
      <protection hidden="1"/>
    </xf>
    <xf numFmtId="0" fontId="24" fillId="4" borderId="11" xfId="0" applyFont="1" applyFill="1" applyBorder="1" applyAlignment="1" applyProtection="1">
      <alignment horizontal="center" vertical="center" textRotation="90" wrapText="1"/>
      <protection hidden="1"/>
    </xf>
    <xf numFmtId="0" fontId="24" fillId="4" borderId="19" xfId="0" applyFont="1" applyFill="1" applyBorder="1" applyAlignment="1" applyProtection="1">
      <alignment horizontal="center" vertical="center" textRotation="90" wrapText="1"/>
      <protection hidden="1"/>
    </xf>
    <xf numFmtId="0" fontId="24" fillId="4" borderId="20" xfId="0" applyFont="1" applyFill="1" applyBorder="1" applyAlignment="1" applyProtection="1">
      <alignment horizontal="center" vertical="center" textRotation="90" wrapText="1"/>
      <protection hidden="1"/>
    </xf>
    <xf numFmtId="0" fontId="10" fillId="30" borderId="8" xfId="2" applyFont="1" applyBorder="1">
      <alignment horizontal="center" vertical="center"/>
      <protection hidden="1"/>
    </xf>
    <xf numFmtId="0" fontId="11" fillId="26" borderId="8" xfId="0" applyFont="1" applyFill="1" applyBorder="1" applyAlignment="1" applyProtection="1">
      <alignment horizontal="center" vertical="center"/>
      <protection hidden="1"/>
    </xf>
    <xf numFmtId="0" fontId="9" fillId="12" borderId="0" xfId="0" applyFont="1" applyFill="1" applyAlignment="1" applyProtection="1">
      <alignment horizontal="left" vertical="center" indent="2"/>
      <protection hidden="1"/>
    </xf>
    <xf numFmtId="0" fontId="11" fillId="13" borderId="8" xfId="0" applyFont="1" applyFill="1" applyBorder="1" applyAlignment="1" applyProtection="1">
      <alignment horizontal="center" vertical="center" wrapText="1"/>
      <protection hidden="1"/>
    </xf>
    <xf numFmtId="0" fontId="11" fillId="13" borderId="8" xfId="0" applyFont="1" applyFill="1" applyBorder="1" applyAlignment="1" applyProtection="1">
      <alignment horizontal="center" vertical="center"/>
      <protection hidden="1"/>
    </xf>
    <xf numFmtId="0" fontId="13" fillId="23" borderId="0" xfId="0" applyFont="1" applyFill="1" applyAlignment="1" applyProtection="1">
      <alignment horizontal="center" vertical="center" textRotation="90"/>
      <protection hidden="1"/>
    </xf>
    <xf numFmtId="0" fontId="10" fillId="4" borderId="0" xfId="0" applyFont="1" applyFill="1" applyAlignment="1" applyProtection="1">
      <alignment horizontal="center" vertical="center" textRotation="90"/>
      <protection hidden="1"/>
    </xf>
    <xf numFmtId="0" fontId="10" fillId="32" borderId="0" xfId="0" applyFont="1" applyFill="1" applyAlignment="1" applyProtection="1">
      <alignment horizontal="center" vertical="center" textRotation="90"/>
      <protection hidden="1"/>
    </xf>
    <xf numFmtId="0" fontId="10" fillId="34" borderId="0" xfId="0" applyFont="1" applyFill="1" applyAlignment="1" applyProtection="1">
      <alignment horizontal="center" vertical="center" textRotation="90"/>
      <protection hidden="1"/>
    </xf>
    <xf numFmtId="0" fontId="10" fillId="15" borderId="0" xfId="0" applyFont="1" applyFill="1" applyAlignment="1" applyProtection="1">
      <alignment horizontal="center" vertical="center" textRotation="90"/>
      <protection hidden="1"/>
    </xf>
    <xf numFmtId="0" fontId="13" fillId="20" borderId="0" xfId="0" applyFont="1" applyFill="1" applyAlignment="1" applyProtection="1">
      <alignment horizontal="center" vertical="center" textRotation="90"/>
      <protection hidden="1"/>
    </xf>
    <xf numFmtId="0" fontId="120" fillId="12" borderId="0" xfId="0" applyFont="1" applyFill="1" applyAlignment="1" applyProtection="1">
      <alignment horizontal="center" vertical="center" textRotation="90"/>
      <protection hidden="1"/>
    </xf>
    <xf numFmtId="0" fontId="14" fillId="3" borderId="41" xfId="0" applyFont="1" applyFill="1" applyBorder="1" applyAlignment="1" applyProtection="1">
      <alignment horizontal="center" vertical="center"/>
      <protection hidden="1"/>
    </xf>
    <xf numFmtId="0" fontId="14" fillId="3" borderId="42" xfId="0" applyFont="1" applyFill="1" applyBorder="1" applyAlignment="1" applyProtection="1">
      <alignment horizontal="center" vertical="center"/>
      <protection hidden="1"/>
    </xf>
    <xf numFmtId="0" fontId="14" fillId="3" borderId="40" xfId="0" applyFont="1" applyFill="1" applyBorder="1" applyAlignment="1" applyProtection="1">
      <alignment horizontal="center" vertical="center"/>
      <protection hidden="1"/>
    </xf>
    <xf numFmtId="0" fontId="27" fillId="8" borderId="8" xfId="0" applyFont="1" applyFill="1" applyBorder="1" applyAlignment="1" applyProtection="1">
      <alignment horizontal="center" vertical="center"/>
      <protection hidden="1"/>
    </xf>
    <xf numFmtId="0" fontId="2" fillId="10" borderId="8" xfId="0" applyFont="1" applyFill="1" applyBorder="1" applyAlignment="1" applyProtection="1">
      <alignment horizontal="center" vertical="center"/>
      <protection hidden="1"/>
    </xf>
    <xf numFmtId="0" fontId="11" fillId="4" borderId="8" xfId="0" applyFont="1" applyFill="1" applyBorder="1" applyAlignment="1" applyProtection="1">
      <alignment horizontal="center" vertical="center" wrapText="1"/>
      <protection hidden="1"/>
    </xf>
    <xf numFmtId="0" fontId="9" fillId="4" borderId="12" xfId="0" applyFont="1" applyFill="1" applyBorder="1" applyAlignment="1" applyProtection="1">
      <alignment horizontal="center" vertical="center"/>
      <protection hidden="1"/>
    </xf>
    <xf numFmtId="0" fontId="9" fillId="4" borderId="9" xfId="0" applyFont="1" applyFill="1" applyBorder="1" applyAlignment="1" applyProtection="1">
      <alignment horizontal="center" vertical="center"/>
      <protection hidden="1"/>
    </xf>
    <xf numFmtId="0" fontId="2" fillId="10" borderId="8" xfId="0" applyFont="1" applyFill="1" applyBorder="1" applyAlignment="1" applyProtection="1">
      <alignment horizontal="center" vertical="center" wrapText="1"/>
      <protection hidden="1"/>
    </xf>
    <xf numFmtId="0" fontId="34" fillId="8" borderId="11" xfId="0" applyFont="1" applyFill="1" applyBorder="1" applyAlignment="1" applyProtection="1">
      <alignment horizontal="center" vertical="center" wrapText="1"/>
      <protection hidden="1"/>
    </xf>
    <xf numFmtId="0" fontId="34" fillId="8" borderId="19" xfId="0" applyFont="1" applyFill="1" applyBorder="1" applyAlignment="1" applyProtection="1">
      <alignment horizontal="center" vertical="center" wrapText="1"/>
      <protection hidden="1"/>
    </xf>
    <xf numFmtId="0" fontId="34" fillId="8" borderId="20" xfId="0" applyFont="1" applyFill="1" applyBorder="1" applyAlignment="1" applyProtection="1">
      <alignment horizontal="center" vertical="center" wrapText="1"/>
      <protection hidden="1"/>
    </xf>
    <xf numFmtId="0" fontId="27" fillId="8" borderId="11" xfId="0" applyFont="1" applyFill="1" applyBorder="1" applyAlignment="1" applyProtection="1">
      <alignment horizontal="center" vertical="center" wrapText="1"/>
      <protection hidden="1"/>
    </xf>
    <xf numFmtId="0" fontId="27" fillId="8" borderId="19" xfId="0" applyFont="1" applyFill="1" applyBorder="1" applyAlignment="1" applyProtection="1">
      <alignment horizontal="center" vertical="center" wrapText="1"/>
      <protection hidden="1"/>
    </xf>
    <xf numFmtId="0" fontId="27" fillId="8" borderId="20" xfId="0" applyFont="1" applyFill="1" applyBorder="1" applyAlignment="1" applyProtection="1">
      <alignment horizontal="center" vertical="center" wrapText="1"/>
      <protection hidden="1"/>
    </xf>
    <xf numFmtId="0" fontId="9" fillId="4" borderId="13" xfId="0" applyFont="1" applyFill="1" applyBorder="1" applyAlignment="1" applyProtection="1">
      <alignment horizontal="center" vertical="center"/>
      <protection hidden="1"/>
    </xf>
    <xf numFmtId="0" fontId="9" fillId="4" borderId="24" xfId="0" applyFont="1" applyFill="1" applyBorder="1" applyAlignment="1" applyProtection="1">
      <alignment horizontal="center" vertical="center"/>
      <protection hidden="1"/>
    </xf>
    <xf numFmtId="0" fontId="122" fillId="12" borderId="0" xfId="0" applyFont="1" applyFill="1" applyAlignment="1" applyProtection="1">
      <alignment horizontal="center" vertical="center"/>
      <protection hidden="1"/>
    </xf>
    <xf numFmtId="0" fontId="18" fillId="8" borderId="23" xfId="0" applyFont="1" applyFill="1" applyBorder="1" applyAlignment="1" applyProtection="1">
      <alignment horizontal="center" vertical="center"/>
      <protection hidden="1"/>
    </xf>
    <xf numFmtId="0" fontId="18" fillId="3" borderId="23" xfId="0" applyFont="1" applyFill="1" applyBorder="1" applyAlignment="1" applyProtection="1">
      <alignment horizontal="center" vertical="center"/>
      <protection hidden="1"/>
    </xf>
    <xf numFmtId="0" fontId="35" fillId="21" borderId="8" xfId="0" applyFont="1" applyFill="1" applyBorder="1" applyAlignment="1" applyProtection="1">
      <alignment horizontal="center" vertical="center" wrapText="1"/>
      <protection hidden="1"/>
    </xf>
    <xf numFmtId="0" fontId="35" fillId="10" borderId="8" xfId="0" applyFont="1" applyFill="1" applyBorder="1" applyAlignment="1" applyProtection="1">
      <alignment horizontal="center" vertical="center" wrapText="1"/>
      <protection hidden="1"/>
    </xf>
    <xf numFmtId="0" fontId="45" fillId="8" borderId="8" xfId="0" applyFont="1" applyFill="1" applyBorder="1" applyAlignment="1" applyProtection="1">
      <alignment horizontal="center" vertical="center" wrapText="1"/>
      <protection hidden="1"/>
    </xf>
    <xf numFmtId="0" fontId="23" fillId="4" borderId="13" xfId="0" applyFont="1" applyFill="1" applyBorder="1" applyAlignment="1" applyProtection="1">
      <alignment horizontal="center" vertical="center"/>
      <protection hidden="1"/>
    </xf>
    <xf numFmtId="0" fontId="23" fillId="4" borderId="24" xfId="0" applyFont="1" applyFill="1" applyBorder="1" applyAlignment="1" applyProtection="1">
      <alignment horizontal="center" vertical="center"/>
      <protection hidden="1"/>
    </xf>
    <xf numFmtId="0" fontId="27" fillId="8" borderId="8" xfId="0" applyFont="1" applyFill="1" applyBorder="1" applyAlignment="1" applyProtection="1">
      <alignment horizontal="center" vertical="center" wrapText="1"/>
      <protection hidden="1"/>
    </xf>
    <xf numFmtId="0" fontId="10" fillId="21" borderId="12" xfId="0" applyFont="1" applyFill="1" applyBorder="1" applyAlignment="1" applyProtection="1">
      <alignment horizontal="right" vertical="center" indent="1"/>
      <protection hidden="1"/>
    </xf>
    <xf numFmtId="0" fontId="10" fillId="21" borderId="9" xfId="0" applyFont="1" applyFill="1" applyBorder="1" applyAlignment="1" applyProtection="1">
      <alignment horizontal="right" vertical="center" indent="1"/>
      <protection hidden="1"/>
    </xf>
    <xf numFmtId="14" fontId="10" fillId="0" borderId="8" xfId="0" applyNumberFormat="1" applyFont="1" applyBorder="1" applyAlignment="1">
      <alignment horizontal="center" vertical="center"/>
    </xf>
    <xf numFmtId="0" fontId="17" fillId="0" borderId="8" xfId="0" applyFont="1" applyBorder="1" applyAlignment="1">
      <alignment horizontal="center" vertical="center"/>
    </xf>
    <xf numFmtId="14" fontId="10" fillId="0" borderId="8" xfId="0" applyNumberFormat="1" applyFont="1" applyBorder="1" applyAlignment="1" applyProtection="1">
      <alignment horizontal="center" vertical="center"/>
      <protection hidden="1"/>
    </xf>
    <xf numFmtId="0" fontId="17" fillId="0" borderId="8" xfId="0" applyFont="1" applyBorder="1" applyAlignment="1" applyProtection="1">
      <alignment horizontal="center" vertical="center"/>
      <protection hidden="1"/>
    </xf>
    <xf numFmtId="0" fontId="40" fillId="4" borderId="8" xfId="0" applyFont="1" applyFill="1" applyBorder="1" applyAlignment="1" applyProtection="1">
      <alignment horizontal="center" vertical="center" textRotation="90"/>
      <protection hidden="1"/>
    </xf>
    <xf numFmtId="0" fontId="48" fillId="32" borderId="8" xfId="0" applyFont="1" applyFill="1" applyBorder="1" applyAlignment="1" applyProtection="1">
      <alignment horizontal="center" vertical="center" textRotation="90"/>
      <protection hidden="1"/>
    </xf>
    <xf numFmtId="0" fontId="17" fillId="0" borderId="12" xfId="0" applyFont="1" applyBorder="1" applyAlignment="1" applyProtection="1">
      <alignment horizontal="center" vertical="center"/>
      <protection hidden="1"/>
    </xf>
    <xf numFmtId="0" fontId="17" fillId="0" borderId="9" xfId="0" applyFont="1" applyBorder="1" applyAlignment="1" applyProtection="1">
      <alignment horizontal="center" vertical="center"/>
      <protection hidden="1"/>
    </xf>
    <xf numFmtId="14" fontId="10" fillId="0" borderId="12" xfId="0" applyNumberFormat="1" applyFont="1" applyBorder="1" applyAlignment="1" applyProtection="1">
      <alignment horizontal="center" vertical="center"/>
      <protection hidden="1"/>
    </xf>
    <xf numFmtId="14" fontId="10" fillId="0" borderId="9" xfId="0" applyNumberFormat="1" applyFont="1" applyBorder="1" applyAlignment="1" applyProtection="1">
      <alignment horizontal="center" vertical="center"/>
      <protection hidden="1"/>
    </xf>
    <xf numFmtId="0" fontId="98" fillId="0" borderId="114" xfId="2" applyFont="1" applyFill="1" applyBorder="1">
      <alignment horizontal="center" vertical="center"/>
      <protection hidden="1"/>
    </xf>
    <xf numFmtId="0" fontId="98" fillId="0" borderId="115" xfId="2" applyFont="1" applyFill="1" applyBorder="1">
      <alignment horizontal="center" vertical="center"/>
      <protection hidden="1"/>
    </xf>
    <xf numFmtId="0" fontId="98" fillId="0" borderId="116" xfId="2" applyFont="1" applyFill="1" applyBorder="1">
      <alignment horizontal="center" vertical="center"/>
      <protection hidden="1"/>
    </xf>
    <xf numFmtId="0" fontId="68" fillId="0" borderId="0" xfId="4" applyFont="1" applyFill="1" applyBorder="1" applyProtection="1">
      <alignment horizontal="center" vertical="center"/>
      <protection hidden="1"/>
    </xf>
    <xf numFmtId="0" fontId="11" fillId="30" borderId="3" xfId="2" applyBorder="1">
      <alignment horizontal="center" vertical="center"/>
      <protection hidden="1"/>
    </xf>
    <xf numFmtId="0" fontId="98" fillId="0" borderId="111" xfId="0" applyFont="1" applyBorder="1" applyAlignment="1" applyProtection="1">
      <alignment horizontal="center" vertical="center"/>
      <protection hidden="1"/>
    </xf>
    <xf numFmtId="0" fontId="98" fillId="0" borderId="112" xfId="0" applyFont="1" applyBorder="1" applyAlignment="1" applyProtection="1">
      <alignment horizontal="center" vertical="center"/>
      <protection hidden="1"/>
    </xf>
    <xf numFmtId="0" fontId="98" fillId="0" borderId="113" xfId="0" applyFont="1" applyBorder="1" applyAlignment="1" applyProtection="1">
      <alignment horizontal="center" vertical="center"/>
      <protection hidden="1"/>
    </xf>
    <xf numFmtId="0" fontId="26" fillId="0" borderId="66" xfId="0" applyFont="1" applyBorder="1" applyAlignment="1" applyProtection="1">
      <alignment horizontal="right" vertical="center"/>
      <protection hidden="1"/>
    </xf>
    <xf numFmtId="0" fontId="13" fillId="0" borderId="67" xfId="0" applyFont="1" applyBorder="1" applyAlignment="1" applyProtection="1">
      <alignment horizontal="center" vertical="center"/>
      <protection hidden="1"/>
    </xf>
    <xf numFmtId="171" fontId="13" fillId="0" borderId="66" xfId="0" applyNumberFormat="1" applyFont="1" applyBorder="1" applyAlignment="1" applyProtection="1">
      <alignment horizontal="center" vertical="center"/>
      <protection hidden="1"/>
    </xf>
    <xf numFmtId="2" fontId="13" fillId="0" borderId="66" xfId="0" applyNumberFormat="1" applyFont="1" applyBorder="1" applyAlignment="1" applyProtection="1">
      <alignment horizontal="center" vertical="center"/>
      <protection hidden="1"/>
    </xf>
    <xf numFmtId="0" fontId="13" fillId="0" borderId="66" xfId="0" applyFont="1" applyBorder="1" applyAlignment="1" applyProtection="1">
      <alignment horizontal="center" vertical="center"/>
      <protection hidden="1"/>
    </xf>
    <xf numFmtId="0" fontId="25" fillId="0" borderId="12" xfId="4" applyFont="1" applyFill="1" applyBorder="1" applyProtection="1">
      <alignment horizontal="center" vertical="center"/>
      <protection hidden="1"/>
    </xf>
    <xf numFmtId="0" fontId="25" fillId="0" borderId="10" xfId="4" applyFont="1" applyFill="1" applyBorder="1" applyProtection="1">
      <alignment horizontal="center" vertical="center"/>
      <protection hidden="1"/>
    </xf>
    <xf numFmtId="2" fontId="5" fillId="0" borderId="16" xfId="8" applyNumberFormat="1" applyFont="1" applyFill="1" applyBorder="1">
      <alignment horizontal="center" vertical="center"/>
      <protection hidden="1"/>
    </xf>
    <xf numFmtId="164" fontId="13" fillId="0" borderId="0" xfId="8" applyNumberFormat="1" applyFont="1" applyFill="1" applyBorder="1">
      <alignment horizontal="center" vertical="center"/>
      <protection hidden="1"/>
    </xf>
    <xf numFmtId="0" fontId="25" fillId="3" borderId="8" xfId="4" applyFont="1" applyFill="1" applyBorder="1" applyProtection="1">
      <alignment horizontal="center" vertical="center"/>
      <protection hidden="1"/>
    </xf>
    <xf numFmtId="4" fontId="6" fillId="0" borderId="73" xfId="5" applyNumberFormat="1" applyFont="1" applyFill="1" applyBorder="1">
      <alignment horizontal="center" vertical="center"/>
      <protection hidden="1"/>
    </xf>
    <xf numFmtId="4" fontId="6" fillId="0" borderId="67" xfId="5" applyNumberFormat="1" applyFont="1" applyFill="1" applyBorder="1">
      <alignment horizontal="center" vertical="center"/>
      <protection hidden="1"/>
    </xf>
    <xf numFmtId="4" fontId="6" fillId="0" borderId="65" xfId="5" applyNumberFormat="1" applyFont="1" applyFill="1" applyBorder="1">
      <alignment horizontal="center" vertical="center"/>
      <protection hidden="1"/>
    </xf>
    <xf numFmtId="4" fontId="6" fillId="0" borderId="0" xfId="5" applyNumberFormat="1" applyFont="1" applyFill="1" applyBorder="1">
      <alignment horizontal="center" vertical="center"/>
      <protection hidden="1"/>
    </xf>
    <xf numFmtId="4" fontId="6" fillId="0" borderId="13" xfId="5" applyNumberFormat="1" applyFont="1" applyFill="1" applyBorder="1">
      <alignment horizontal="center" vertical="center"/>
      <protection hidden="1"/>
    </xf>
    <xf numFmtId="4" fontId="6" fillId="0" borderId="16" xfId="5" applyNumberFormat="1" applyFont="1" applyFill="1" applyBorder="1">
      <alignment horizontal="center" vertical="center"/>
      <protection hidden="1"/>
    </xf>
    <xf numFmtId="4" fontId="6" fillId="0" borderId="71" xfId="5" applyNumberFormat="1" applyFont="1" applyFill="1" applyBorder="1">
      <alignment horizontal="center" vertical="center"/>
      <protection hidden="1"/>
    </xf>
    <xf numFmtId="4" fontId="6" fillId="0" borderId="66" xfId="5" applyNumberFormat="1" applyFont="1" applyFill="1" applyBorder="1">
      <alignment horizontal="center" vertical="center"/>
      <protection hidden="1"/>
    </xf>
    <xf numFmtId="173" fontId="11" fillId="10" borderId="11" xfId="5" applyNumberFormat="1" applyFont="1" applyFill="1" applyBorder="1">
      <alignment horizontal="center" vertical="center"/>
      <protection hidden="1"/>
    </xf>
    <xf numFmtId="0" fontId="11" fillId="29" borderId="37" xfId="8" applyFont="1" applyBorder="1">
      <alignment horizontal="center" vertical="center"/>
      <protection hidden="1"/>
    </xf>
    <xf numFmtId="0" fontId="11" fillId="29" borderId="20" xfId="8" applyFont="1" applyBorder="1">
      <alignment horizontal="center" vertical="center"/>
      <protection hidden="1"/>
    </xf>
    <xf numFmtId="0" fontId="25" fillId="3" borderId="8" xfId="1" applyFont="1" applyFill="1" applyBorder="1" applyAlignment="1" applyProtection="1">
      <alignment horizontal="center" vertical="center"/>
      <protection hidden="1"/>
    </xf>
    <xf numFmtId="0" fontId="10" fillId="32" borderId="24" xfId="0" applyFont="1" applyFill="1" applyBorder="1" applyAlignment="1" applyProtection="1">
      <alignment horizontal="right" vertical="center" indent="1"/>
      <protection hidden="1"/>
    </xf>
    <xf numFmtId="0" fontId="10" fillId="32" borderId="11" xfId="0" applyFont="1" applyFill="1" applyBorder="1" applyAlignment="1" applyProtection="1">
      <alignment horizontal="right" vertical="center" indent="1"/>
      <protection hidden="1"/>
    </xf>
    <xf numFmtId="170" fontId="5" fillId="0" borderId="12" xfId="5" applyNumberFormat="1" applyFont="1" applyFill="1">
      <alignment horizontal="center" vertical="center"/>
      <protection hidden="1"/>
    </xf>
    <xf numFmtId="170" fontId="5" fillId="0" borderId="9" xfId="5" applyNumberFormat="1" applyFont="1" applyFill="1" applyBorder="1">
      <alignment horizontal="center" vertical="center"/>
      <protection hidden="1"/>
    </xf>
    <xf numFmtId="165" fontId="6" fillId="0" borderId="0" xfId="0" applyNumberFormat="1" applyFont="1" applyAlignment="1" applyProtection="1">
      <alignment horizontal="right" vertical="center"/>
      <protection hidden="1"/>
    </xf>
    <xf numFmtId="165" fontId="6" fillId="0" borderId="66" xfId="0" applyNumberFormat="1" applyFont="1" applyBorder="1" applyAlignment="1" applyProtection="1">
      <alignment horizontal="right" vertical="center"/>
      <protection hidden="1"/>
    </xf>
    <xf numFmtId="170" fontId="5" fillId="0" borderId="65" xfId="5" applyNumberFormat="1" applyFont="1" applyFill="1" applyBorder="1">
      <alignment horizontal="center" vertical="center"/>
      <protection hidden="1"/>
    </xf>
    <xf numFmtId="170" fontId="5" fillId="0" borderId="18" xfId="5" applyNumberFormat="1" applyFont="1" applyFill="1" applyBorder="1">
      <alignment horizontal="center" vertical="center"/>
      <protection hidden="1"/>
    </xf>
    <xf numFmtId="0" fontId="2" fillId="32" borderId="8" xfId="2" applyFont="1" applyFill="1" applyBorder="1">
      <alignment horizontal="center" vertical="center"/>
      <protection hidden="1"/>
    </xf>
    <xf numFmtId="170" fontId="5" fillId="0" borderId="71" xfId="5" applyNumberFormat="1" applyFont="1" applyFill="1" applyBorder="1">
      <alignment horizontal="center" vertical="center"/>
      <protection hidden="1"/>
    </xf>
    <xf numFmtId="170" fontId="5" fillId="0" borderId="72" xfId="5" applyNumberFormat="1" applyFont="1" applyFill="1" applyBorder="1">
      <alignment horizontal="center" vertical="center"/>
      <protection hidden="1"/>
    </xf>
    <xf numFmtId="0" fontId="5" fillId="0" borderId="16" xfId="0" applyFont="1" applyBorder="1" applyAlignment="1" applyProtection="1">
      <alignment horizontal="left" vertical="center"/>
      <protection hidden="1"/>
    </xf>
    <xf numFmtId="0" fontId="60" fillId="3" borderId="9" xfId="0" applyFont="1" applyFill="1" applyBorder="1" applyAlignment="1" applyProtection="1">
      <alignment horizontal="center" vertical="center"/>
      <protection hidden="1"/>
    </xf>
    <xf numFmtId="0" fontId="60" fillId="3" borderId="8" xfId="0" applyFont="1" applyFill="1" applyBorder="1" applyAlignment="1" applyProtection="1">
      <alignment horizontal="center" vertical="center"/>
      <protection hidden="1"/>
    </xf>
    <xf numFmtId="0" fontId="5" fillId="0" borderId="0" xfId="0" applyFont="1" applyAlignment="1" applyProtection="1">
      <alignment horizontal="left" vertical="center"/>
      <protection hidden="1"/>
    </xf>
    <xf numFmtId="0" fontId="60" fillId="3" borderId="0" xfId="0" applyFont="1" applyFill="1" applyAlignment="1" applyProtection="1">
      <alignment horizontal="center" vertical="center"/>
      <protection hidden="1"/>
    </xf>
    <xf numFmtId="168" fontId="6" fillId="0" borderId="68" xfId="0" applyNumberFormat="1" applyFont="1" applyBorder="1" applyAlignment="1" applyProtection="1">
      <alignment horizontal="center" vertical="center"/>
      <protection hidden="1"/>
    </xf>
    <xf numFmtId="168" fontId="5" fillId="3" borderId="19" xfId="0" applyNumberFormat="1" applyFont="1" applyFill="1" applyBorder="1" applyAlignment="1" applyProtection="1">
      <alignment horizontal="center" vertical="center"/>
      <protection hidden="1"/>
    </xf>
    <xf numFmtId="168" fontId="6" fillId="0" borderId="67" xfId="0" applyNumberFormat="1" applyFont="1" applyBorder="1" applyAlignment="1" applyProtection="1">
      <alignment horizontal="center" vertical="center"/>
      <protection hidden="1"/>
    </xf>
    <xf numFmtId="1" fontId="6" fillId="0" borderId="66" xfId="0" applyNumberFormat="1" applyFont="1" applyBorder="1" applyAlignment="1" applyProtection="1">
      <alignment horizontal="center" vertical="center"/>
      <protection hidden="1"/>
    </xf>
    <xf numFmtId="1" fontId="6" fillId="0" borderId="68" xfId="0" applyNumberFormat="1" applyFont="1" applyBorder="1" applyAlignment="1" applyProtection="1">
      <alignment horizontal="center" vertical="center"/>
      <protection hidden="1"/>
    </xf>
    <xf numFmtId="0" fontId="5" fillId="0" borderId="66" xfId="0" applyFont="1" applyBorder="1" applyAlignment="1" applyProtection="1">
      <alignment horizontal="left" vertical="center"/>
      <protection hidden="1"/>
    </xf>
    <xf numFmtId="0" fontId="5" fillId="0" borderId="69" xfId="0" applyFont="1" applyBorder="1" applyAlignment="1" applyProtection="1">
      <alignment horizontal="left" vertical="center"/>
      <protection hidden="1"/>
    </xf>
    <xf numFmtId="168" fontId="6" fillId="0" borderId="66" xfId="0" applyNumberFormat="1" applyFont="1" applyBorder="1" applyAlignment="1" applyProtection="1">
      <alignment horizontal="center" vertical="center"/>
      <protection hidden="1"/>
    </xf>
    <xf numFmtId="0" fontId="5" fillId="3" borderId="19" xfId="0" applyFont="1" applyFill="1" applyBorder="1" applyAlignment="1" applyProtection="1">
      <alignment horizontal="center" vertical="center"/>
      <protection hidden="1"/>
    </xf>
    <xf numFmtId="1" fontId="6" fillId="0" borderId="67" xfId="0" applyNumberFormat="1" applyFont="1" applyBorder="1" applyAlignment="1" applyProtection="1">
      <alignment horizontal="center" vertical="center"/>
      <protection hidden="1"/>
    </xf>
    <xf numFmtId="167" fontId="5" fillId="3" borderId="19" xfId="0" applyNumberFormat="1" applyFont="1" applyFill="1" applyBorder="1" applyAlignment="1" applyProtection="1">
      <alignment horizontal="center" vertical="center"/>
      <protection hidden="1"/>
    </xf>
    <xf numFmtId="165" fontId="2" fillId="10" borderId="64" xfId="5" applyNumberFormat="1" applyFont="1" applyFill="1" applyBorder="1">
      <alignment horizontal="center" vertical="center"/>
      <protection hidden="1"/>
    </xf>
    <xf numFmtId="165" fontId="2" fillId="10" borderId="22" xfId="5" applyNumberFormat="1" applyFont="1" applyFill="1" applyBorder="1">
      <alignment horizontal="center" vertical="center"/>
      <protection hidden="1"/>
    </xf>
    <xf numFmtId="0" fontId="11" fillId="10" borderId="64" xfId="8" applyFont="1" applyFill="1" applyBorder="1">
      <alignment horizontal="center" vertical="center"/>
      <protection hidden="1"/>
    </xf>
    <xf numFmtId="0" fontId="11" fillId="10" borderId="22" xfId="8" applyFont="1" applyFill="1" applyBorder="1">
      <alignment horizontal="center" vertical="center"/>
      <protection hidden="1"/>
    </xf>
    <xf numFmtId="0" fontId="11" fillId="10" borderId="37" xfId="8" applyFont="1" applyFill="1" applyBorder="1">
      <alignment horizontal="center" vertical="center"/>
      <protection hidden="1"/>
    </xf>
    <xf numFmtId="168" fontId="6" fillId="0" borderId="69" xfId="0" applyNumberFormat="1" applyFont="1" applyBorder="1" applyAlignment="1" applyProtection="1">
      <alignment horizontal="center" vertical="center"/>
      <protection hidden="1"/>
    </xf>
    <xf numFmtId="1" fontId="6" fillId="0" borderId="69" xfId="0" applyNumberFormat="1" applyFont="1" applyBorder="1" applyAlignment="1" applyProtection="1">
      <alignment horizontal="center" vertical="center"/>
      <protection hidden="1"/>
    </xf>
    <xf numFmtId="0" fontId="5" fillId="0" borderId="68" xfId="0" applyFont="1" applyBorder="1" applyAlignment="1" applyProtection="1">
      <alignment horizontal="left" vertical="center"/>
      <protection hidden="1"/>
    </xf>
    <xf numFmtId="0" fontId="5" fillId="0" borderId="67" xfId="0" applyFont="1" applyBorder="1" applyAlignment="1" applyProtection="1">
      <alignment horizontal="left" vertical="center"/>
      <protection hidden="1"/>
    </xf>
    <xf numFmtId="0" fontId="9" fillId="12" borderId="0" xfId="0" applyFont="1" applyFill="1" applyAlignment="1" applyProtection="1">
      <alignment horizontal="center" vertical="center"/>
      <protection hidden="1"/>
    </xf>
    <xf numFmtId="0" fontId="52" fillId="0" borderId="0" xfId="0" applyFont="1" applyAlignment="1" applyProtection="1">
      <alignment horizontal="right" indent="1"/>
      <protection hidden="1"/>
    </xf>
    <xf numFmtId="3" fontId="6" fillId="0" borderId="67" xfId="0" applyNumberFormat="1" applyFont="1" applyBorder="1" applyAlignment="1" applyProtection="1">
      <alignment horizontal="center" vertical="center"/>
      <protection hidden="1"/>
    </xf>
    <xf numFmtId="3" fontId="6" fillId="0" borderId="68" xfId="0" applyNumberFormat="1" applyFont="1" applyBorder="1" applyAlignment="1" applyProtection="1">
      <alignment horizontal="center" vertical="center"/>
      <protection hidden="1"/>
    </xf>
    <xf numFmtId="3" fontId="52" fillId="0" borderId="0" xfId="0" applyNumberFormat="1" applyFont="1" applyAlignment="1" applyProtection="1">
      <alignment horizontal="left"/>
      <protection hidden="1"/>
    </xf>
    <xf numFmtId="167" fontId="5" fillId="3" borderId="11" xfId="0" applyNumberFormat="1" applyFont="1" applyFill="1" applyBorder="1" applyAlignment="1" applyProtection="1">
      <alignment horizontal="center" vertical="center"/>
      <protection hidden="1"/>
    </xf>
    <xf numFmtId="0" fontId="26" fillId="0" borderId="0" xfId="0" applyFont="1" applyAlignment="1" applyProtection="1">
      <alignment horizontal="left" vertical="center" indent="1"/>
      <protection hidden="1"/>
    </xf>
    <xf numFmtId="0" fontId="26" fillId="0" borderId="60" xfId="0" applyFont="1" applyBorder="1" applyAlignment="1" applyProtection="1">
      <alignment horizontal="left" vertical="center" indent="1"/>
      <protection hidden="1"/>
    </xf>
    <xf numFmtId="0" fontId="10" fillId="5" borderId="6" xfId="1" applyProtection="1">
      <alignment horizontal="left" vertical="center" indent="1"/>
      <protection hidden="1"/>
    </xf>
    <xf numFmtId="0" fontId="11" fillId="29" borderId="9" xfId="8" applyFont="1" applyBorder="1">
      <alignment horizontal="center" vertical="center"/>
      <protection hidden="1"/>
    </xf>
    <xf numFmtId="0" fontId="11" fillId="29" borderId="8" xfId="8" applyFont="1" applyBorder="1">
      <alignment horizontal="center" vertical="center"/>
      <protection hidden="1"/>
    </xf>
    <xf numFmtId="0" fontId="60" fillId="3" borderId="24" xfId="0" applyFont="1" applyFill="1" applyBorder="1" applyAlignment="1" applyProtection="1">
      <alignment horizontal="center" vertical="center"/>
      <protection hidden="1"/>
    </xf>
    <xf numFmtId="0" fontId="60" fillId="3" borderId="11" xfId="0" applyFont="1" applyFill="1" applyBorder="1" applyAlignment="1" applyProtection="1">
      <alignment horizontal="center" vertical="center"/>
      <protection hidden="1"/>
    </xf>
    <xf numFmtId="168" fontId="5" fillId="3" borderId="11" xfId="0" applyNumberFormat="1" applyFont="1" applyFill="1" applyBorder="1" applyAlignment="1" applyProtection="1">
      <alignment horizontal="center" vertical="center"/>
      <protection hidden="1"/>
    </xf>
    <xf numFmtId="0" fontId="11" fillId="30" borderId="10" xfId="2" applyBorder="1">
      <alignment horizontal="center" vertical="center"/>
      <protection hidden="1"/>
    </xf>
    <xf numFmtId="0" fontId="5" fillId="3" borderId="11" xfId="0" applyFont="1" applyFill="1" applyBorder="1" applyAlignment="1" applyProtection="1">
      <alignment horizontal="center" vertical="center"/>
      <protection hidden="1"/>
    </xf>
    <xf numFmtId="0" fontId="11" fillId="32" borderId="8" xfId="8" applyFont="1" applyFill="1" applyBorder="1">
      <alignment horizontal="center" vertical="center"/>
      <protection hidden="1"/>
    </xf>
    <xf numFmtId="0" fontId="26" fillId="0" borderId="67" xfId="0" applyFont="1" applyBorder="1" applyAlignment="1" applyProtection="1">
      <alignment horizontal="right" vertical="center"/>
      <protection hidden="1"/>
    </xf>
    <xf numFmtId="0" fontId="26" fillId="0" borderId="56" xfId="0" applyFont="1" applyBorder="1" applyAlignment="1" applyProtection="1">
      <alignment horizontal="left" vertical="center" indent="1"/>
      <protection hidden="1"/>
    </xf>
    <xf numFmtId="0" fontId="11" fillId="32" borderId="12" xfId="8" applyFont="1" applyFill="1" applyBorder="1">
      <alignment horizontal="center" vertical="center"/>
      <protection hidden="1"/>
    </xf>
    <xf numFmtId="0" fontId="11" fillId="32" borderId="10" xfId="8" applyFont="1" applyFill="1" applyBorder="1">
      <alignment horizontal="center" vertical="center"/>
      <protection hidden="1"/>
    </xf>
    <xf numFmtId="0" fontId="85" fillId="4" borderId="8" xfId="0" applyFont="1" applyFill="1" applyBorder="1" applyAlignment="1" applyProtection="1">
      <alignment horizontal="center" vertical="center"/>
      <protection hidden="1"/>
    </xf>
    <xf numFmtId="14" fontId="9" fillId="12" borderId="8" xfId="0" applyNumberFormat="1" applyFont="1" applyFill="1" applyBorder="1" applyAlignment="1" applyProtection="1">
      <alignment horizontal="center" vertical="center"/>
      <protection locked="0"/>
    </xf>
    <xf numFmtId="0" fontId="54" fillId="0" borderId="0" xfId="0" applyFont="1" applyAlignment="1" applyProtection="1">
      <alignment horizontal="left" vertical="center" indent="1"/>
      <protection hidden="1"/>
    </xf>
    <xf numFmtId="0" fontId="54" fillId="0" borderId="60" xfId="0" applyFont="1" applyBorder="1" applyAlignment="1" applyProtection="1">
      <alignment horizontal="left" vertical="center" indent="1"/>
      <protection hidden="1"/>
    </xf>
    <xf numFmtId="14" fontId="26" fillId="0" borderId="0" xfId="0" applyNumberFormat="1" applyFont="1" applyAlignment="1" applyProtection="1">
      <alignment horizontal="left" vertical="center" indent="1"/>
      <protection hidden="1"/>
    </xf>
    <xf numFmtId="14" fontId="26" fillId="0" borderId="60" xfId="0" applyNumberFormat="1" applyFont="1" applyBorder="1" applyAlignment="1" applyProtection="1">
      <alignment horizontal="left" vertical="center" indent="1"/>
      <protection hidden="1"/>
    </xf>
    <xf numFmtId="166" fontId="53" fillId="0" borderId="0" xfId="0" applyNumberFormat="1" applyFont="1" applyAlignment="1" applyProtection="1">
      <alignment horizontal="center"/>
      <protection hidden="1"/>
    </xf>
    <xf numFmtId="0" fontId="86" fillId="0" borderId="0" xfId="0" applyFont="1" applyAlignment="1" applyProtection="1">
      <alignment horizontal="center" vertical="center"/>
      <protection hidden="1"/>
    </xf>
    <xf numFmtId="4" fontId="6" fillId="0" borderId="16" xfId="0" applyNumberFormat="1" applyFont="1" applyBorder="1" applyAlignment="1" applyProtection="1">
      <alignment horizontal="right" vertical="center" indent="1"/>
      <protection hidden="1"/>
    </xf>
    <xf numFmtId="4" fontId="13" fillId="0" borderId="16" xfId="0" applyNumberFormat="1" applyFont="1" applyBorder="1" applyAlignment="1" applyProtection="1">
      <alignment horizontal="right" vertical="center" indent="1"/>
      <protection hidden="1"/>
    </xf>
    <xf numFmtId="0" fontId="26" fillId="0" borderId="0" xfId="0" applyFont="1" applyProtection="1">
      <protection hidden="1"/>
    </xf>
    <xf numFmtId="0" fontId="10" fillId="5" borderId="3" xfId="1" applyBorder="1" applyProtection="1">
      <alignment horizontal="left" vertical="center" indent="1"/>
      <protection hidden="1"/>
    </xf>
    <xf numFmtId="0" fontId="10" fillId="5" borderId="54" xfId="1" applyBorder="1" applyProtection="1">
      <alignment horizontal="left" vertical="center" indent="1"/>
      <protection hidden="1"/>
    </xf>
    <xf numFmtId="0" fontId="99" fillId="0" borderId="117" xfId="0" applyFont="1" applyBorder="1" applyAlignment="1" applyProtection="1">
      <alignment horizontal="center" vertical="center"/>
      <protection hidden="1"/>
    </xf>
    <xf numFmtId="0" fontId="99" fillId="0" borderId="118" xfId="0" applyFont="1" applyBorder="1" applyAlignment="1" applyProtection="1">
      <alignment horizontal="center" vertical="center"/>
      <protection hidden="1"/>
    </xf>
    <xf numFmtId="0" fontId="99" fillId="0" borderId="119" xfId="0" applyFont="1" applyBorder="1" applyAlignment="1" applyProtection="1">
      <alignment horizontal="center" vertical="center"/>
      <protection hidden="1"/>
    </xf>
    <xf numFmtId="0" fontId="11" fillId="30" borderId="0" xfId="2" applyBorder="1">
      <alignment horizontal="center" vertical="center"/>
      <protection hidden="1"/>
    </xf>
    <xf numFmtId="0" fontId="11" fillId="5" borderId="0" xfId="1" applyFont="1" applyBorder="1" applyAlignment="1" applyProtection="1">
      <alignment horizontal="center" vertical="center"/>
      <protection hidden="1"/>
    </xf>
    <xf numFmtId="170" fontId="5" fillId="0" borderId="13" xfId="5" applyNumberFormat="1" applyFont="1" applyFill="1" applyBorder="1">
      <alignment horizontal="center" vertical="center"/>
      <protection hidden="1"/>
    </xf>
    <xf numFmtId="170" fontId="5" fillId="0" borderId="24" xfId="5" applyNumberFormat="1" applyFont="1" applyFill="1" applyBorder="1">
      <alignment horizontal="center" vertical="center"/>
      <protection hidden="1"/>
    </xf>
    <xf numFmtId="165" fontId="6" fillId="0" borderId="67" xfId="0" applyNumberFormat="1" applyFont="1" applyBorder="1" applyAlignment="1" applyProtection="1">
      <alignment horizontal="right" vertical="center"/>
      <protection hidden="1"/>
    </xf>
    <xf numFmtId="172" fontId="33" fillId="3" borderId="12" xfId="0" applyNumberFormat="1" applyFont="1" applyFill="1" applyBorder="1" applyAlignment="1" applyProtection="1">
      <alignment horizontal="center" vertical="center"/>
      <protection hidden="1"/>
    </xf>
    <xf numFmtId="172" fontId="33" fillId="3" borderId="9" xfId="0" applyNumberFormat="1" applyFont="1" applyFill="1" applyBorder="1" applyAlignment="1" applyProtection="1">
      <alignment horizontal="center" vertical="center"/>
      <protection hidden="1"/>
    </xf>
    <xf numFmtId="0" fontId="61" fillId="0" borderId="77" xfId="0" applyFont="1" applyBorder="1" applyAlignment="1" applyProtection="1">
      <alignment horizontal="left" vertical="center"/>
      <protection hidden="1"/>
    </xf>
    <xf numFmtId="0" fontId="11" fillId="30" borderId="22" xfId="2" applyBorder="1">
      <alignment horizontal="center" vertical="center"/>
      <protection hidden="1"/>
    </xf>
    <xf numFmtId="1" fontId="26" fillId="0" borderId="10" xfId="0" applyNumberFormat="1" applyFont="1" applyBorder="1" applyAlignment="1" applyProtection="1">
      <alignment horizontal="justify" vertical="top" wrapText="1"/>
      <protection hidden="1"/>
    </xf>
    <xf numFmtId="0" fontId="11" fillId="30" borderId="13" xfId="2" applyBorder="1">
      <alignment horizontal="center" vertical="center"/>
      <protection hidden="1"/>
    </xf>
    <xf numFmtId="0" fontId="11" fillId="30" borderId="16" xfId="2" applyBorder="1">
      <alignment horizontal="center" vertical="center"/>
      <protection hidden="1"/>
    </xf>
    <xf numFmtId="0" fontId="11" fillId="30" borderId="24" xfId="2" applyBorder="1">
      <alignment horizontal="center" vertical="center"/>
      <protection hidden="1"/>
    </xf>
    <xf numFmtId="0" fontId="11" fillId="30" borderId="64" xfId="2" applyBorder="1">
      <alignment horizontal="center" vertical="center"/>
      <protection hidden="1"/>
    </xf>
    <xf numFmtId="0" fontId="11" fillId="30" borderId="37" xfId="2" applyBorder="1">
      <alignment horizontal="center" vertical="center"/>
      <protection hidden="1"/>
    </xf>
    <xf numFmtId="0" fontId="11" fillId="30" borderId="11" xfId="2" applyBorder="1" applyAlignment="1">
      <alignment horizontal="center" vertical="center" wrapText="1"/>
      <protection hidden="1"/>
    </xf>
    <xf numFmtId="0" fontId="11" fillId="30" borderId="20" xfId="2" applyBorder="1" applyAlignment="1">
      <alignment horizontal="center" vertical="center" wrapText="1"/>
      <protection hidden="1"/>
    </xf>
    <xf numFmtId="0" fontId="11" fillId="30" borderId="156" xfId="2" applyBorder="1">
      <alignment horizontal="center" vertical="center"/>
      <protection hidden="1"/>
    </xf>
    <xf numFmtId="0" fontId="11" fillId="30" borderId="157" xfId="2" applyBorder="1">
      <alignment horizontal="center" vertical="center"/>
      <protection hidden="1"/>
    </xf>
    <xf numFmtId="0" fontId="11" fillId="28" borderId="8" xfId="3" applyFont="1" applyBorder="1" applyProtection="1">
      <alignment horizontal="center" vertical="center"/>
      <protection hidden="1"/>
    </xf>
    <xf numFmtId="0" fontId="11" fillId="30" borderId="8" xfId="2" applyBorder="1">
      <alignment horizontal="center" vertical="center"/>
      <protection hidden="1"/>
    </xf>
    <xf numFmtId="0" fontId="10" fillId="30" borderId="22" xfId="2" applyFont="1" applyBorder="1">
      <alignment horizontal="center" vertical="center"/>
      <protection hidden="1"/>
    </xf>
    <xf numFmtId="0" fontId="11" fillId="28" borderId="12" xfId="3" applyFont="1" applyBorder="1" applyProtection="1">
      <alignment horizontal="center" vertical="center"/>
      <protection hidden="1"/>
    </xf>
    <xf numFmtId="0" fontId="11" fillId="28" borderId="9" xfId="3" applyFont="1" applyBorder="1" applyProtection="1">
      <alignment horizontal="center" vertical="center"/>
      <protection hidden="1"/>
    </xf>
    <xf numFmtId="0" fontId="26" fillId="0" borderId="16" xfId="5" applyNumberFormat="1" applyFont="1" applyFill="1" applyBorder="1" applyAlignment="1">
      <alignment horizontal="left" vertical="center" indent="1"/>
      <protection hidden="1"/>
    </xf>
    <xf numFmtId="165" fontId="13" fillId="0" borderId="16" xfId="0" applyNumberFormat="1" applyFont="1" applyBorder="1" applyAlignment="1" applyProtection="1">
      <alignment horizontal="right" vertical="center"/>
      <protection hidden="1"/>
    </xf>
    <xf numFmtId="165" fontId="13" fillId="0" borderId="0" xfId="0" applyNumberFormat="1" applyFont="1" applyAlignment="1" applyProtection="1">
      <alignment horizontal="right" vertical="center"/>
      <protection hidden="1"/>
    </xf>
    <xf numFmtId="0" fontId="10" fillId="28" borderId="6" xfId="3" applyAlignment="1" applyProtection="1">
      <alignment horizontal="left" vertical="center" indent="1"/>
      <protection hidden="1"/>
    </xf>
    <xf numFmtId="0" fontId="10" fillId="28" borderId="3" xfId="3" applyBorder="1" applyAlignment="1" applyProtection="1">
      <alignment horizontal="left" vertical="center" indent="1"/>
      <protection hidden="1"/>
    </xf>
    <xf numFmtId="0" fontId="10" fillId="28" borderId="54" xfId="3" applyBorder="1" applyAlignment="1" applyProtection="1">
      <alignment horizontal="left" vertical="center" indent="1"/>
      <protection hidden="1"/>
    </xf>
    <xf numFmtId="4" fontId="11" fillId="28" borderId="6" xfId="3" applyNumberFormat="1" applyFont="1" applyAlignment="1" applyProtection="1">
      <alignment horizontal="right" vertical="center" indent="1"/>
      <protection hidden="1"/>
    </xf>
    <xf numFmtId="0" fontId="11" fillId="28" borderId="6" xfId="3" applyFont="1" applyAlignment="1" applyProtection="1">
      <alignment horizontal="right" vertical="center" indent="1"/>
      <protection hidden="1"/>
    </xf>
    <xf numFmtId="4" fontId="5" fillId="14" borderId="16" xfId="5" applyNumberFormat="1" applyFont="1" applyBorder="1" applyAlignment="1">
      <alignment horizontal="right" vertical="center" indent="1"/>
      <protection hidden="1"/>
    </xf>
    <xf numFmtId="4" fontId="5" fillId="0" borderId="2" xfId="5" applyNumberFormat="1" applyFont="1" applyFill="1" applyBorder="1" applyAlignment="1">
      <alignment horizontal="right" vertical="center" indent="1"/>
      <protection hidden="1"/>
    </xf>
    <xf numFmtId="4" fontId="5" fillId="14" borderId="4" xfId="8" applyNumberFormat="1" applyFont="1" applyFill="1" applyBorder="1" applyAlignment="1">
      <alignment horizontal="right" vertical="center" indent="1"/>
      <protection hidden="1"/>
    </xf>
    <xf numFmtId="2" fontId="5" fillId="0" borderId="2" xfId="8" applyNumberFormat="1" applyFont="1" applyFill="1" applyBorder="1" applyAlignment="1">
      <alignment horizontal="right" vertical="center" indent="1"/>
      <protection hidden="1"/>
    </xf>
    <xf numFmtId="0" fontId="11" fillId="28" borderId="7" xfId="3" applyFont="1" applyBorder="1" applyProtection="1">
      <alignment horizontal="center" vertical="center"/>
      <protection hidden="1"/>
    </xf>
    <xf numFmtId="0" fontId="11" fillId="28" borderId="6" xfId="3" applyFont="1" applyProtection="1">
      <alignment horizontal="center" vertical="center"/>
      <protection hidden="1"/>
    </xf>
    <xf numFmtId="0" fontId="11" fillId="30" borderId="56" xfId="2" applyAlignment="1">
      <alignment horizontal="left" vertical="center" indent="1"/>
      <protection hidden="1"/>
    </xf>
    <xf numFmtId="0" fontId="11" fillId="30" borderId="0" xfId="2" applyBorder="1" applyAlignment="1">
      <alignment horizontal="left" vertical="center" indent="1"/>
      <protection hidden="1"/>
    </xf>
    <xf numFmtId="0" fontId="11" fillId="12" borderId="75" xfId="8" applyFont="1" applyFill="1" applyBorder="1" applyAlignment="1">
      <alignment horizontal="left" vertical="center" indent="1"/>
      <protection hidden="1"/>
    </xf>
    <xf numFmtId="0" fontId="11" fillId="12" borderId="0" xfId="8" applyFont="1" applyFill="1" applyBorder="1" applyAlignment="1">
      <alignment horizontal="left" vertical="center" indent="1"/>
      <protection hidden="1"/>
    </xf>
    <xf numFmtId="0" fontId="11" fillId="12" borderId="76" xfId="8" applyFont="1" applyFill="1" applyBorder="1" applyAlignment="1">
      <alignment horizontal="left" vertical="center" indent="1"/>
      <protection hidden="1"/>
    </xf>
    <xf numFmtId="0" fontId="5" fillId="0" borderId="0" xfId="0" applyFont="1" applyAlignment="1" applyProtection="1">
      <alignment horizontal="right" vertical="center"/>
      <protection hidden="1"/>
    </xf>
    <xf numFmtId="0" fontId="6" fillId="0" borderId="0" xfId="0" applyFont="1" applyAlignment="1" applyProtection="1">
      <alignment horizontal="right" vertical="center"/>
      <protection hidden="1"/>
    </xf>
    <xf numFmtId="0" fontId="13" fillId="0" borderId="16" xfId="0" applyFont="1" applyBorder="1" applyAlignment="1" applyProtection="1">
      <alignment horizontal="right" vertical="center" indent="1"/>
      <protection hidden="1"/>
    </xf>
    <xf numFmtId="0" fontId="6" fillId="0" borderId="0" xfId="2" applyFont="1" applyFill="1" applyBorder="1">
      <alignment horizontal="center" vertical="center"/>
      <protection hidden="1"/>
    </xf>
    <xf numFmtId="0" fontId="59" fillId="0" borderId="153" xfId="2" applyFont="1" applyFill="1" applyBorder="1">
      <alignment horizontal="center" vertical="center"/>
      <protection hidden="1"/>
    </xf>
    <xf numFmtId="0" fontId="58" fillId="0" borderId="153" xfId="2" applyFont="1" applyFill="1" applyBorder="1">
      <alignment horizontal="center" vertical="center"/>
      <protection hidden="1"/>
    </xf>
    <xf numFmtId="0" fontId="5" fillId="0" borderId="153" xfId="2" applyFont="1" applyFill="1" applyBorder="1" applyAlignment="1">
      <alignment horizontal="left" vertical="center"/>
      <protection hidden="1"/>
    </xf>
    <xf numFmtId="172" fontId="33" fillId="3" borderId="77" xfId="0" applyNumberFormat="1" applyFont="1" applyFill="1" applyBorder="1" applyAlignment="1" applyProtection="1">
      <alignment horizontal="center" vertical="center"/>
      <protection hidden="1"/>
    </xf>
    <xf numFmtId="0" fontId="5" fillId="0" borderId="0" xfId="2" applyFont="1" applyFill="1" applyBorder="1">
      <alignment horizontal="center" vertical="center"/>
      <protection hidden="1"/>
    </xf>
    <xf numFmtId="0" fontId="94" fillId="0" borderId="0" xfId="0" applyFont="1" applyAlignment="1" applyProtection="1">
      <alignment horizontal="center" vertical="center"/>
      <protection hidden="1"/>
    </xf>
    <xf numFmtId="0" fontId="14" fillId="0" borderId="0" xfId="0" applyFont="1" applyAlignment="1" applyProtection="1">
      <alignment horizontal="left" vertical="center"/>
      <protection hidden="1"/>
    </xf>
    <xf numFmtId="0" fontId="13" fillId="0" borderId="0" xfId="1" applyFont="1" applyFill="1" applyBorder="1" applyAlignment="1" applyProtection="1">
      <alignment horizontal="center" vertical="center"/>
      <protection hidden="1"/>
    </xf>
    <xf numFmtId="0" fontId="10" fillId="5" borderId="0" xfId="1" applyBorder="1" applyAlignment="1" applyProtection="1">
      <alignment horizontal="center" vertical="center"/>
      <protection hidden="1"/>
    </xf>
    <xf numFmtId="0" fontId="14" fillId="0" borderId="62" xfId="0" applyFont="1" applyBorder="1" applyAlignment="1" applyProtection="1">
      <alignment horizontal="center" vertical="center"/>
      <protection hidden="1"/>
    </xf>
    <xf numFmtId="0" fontId="92" fillId="36" borderId="97" xfId="0" applyFont="1" applyFill="1" applyBorder="1" applyAlignment="1" applyProtection="1">
      <alignment horizontal="right" vertical="center" indent="2"/>
      <protection hidden="1"/>
    </xf>
    <xf numFmtId="0" fontId="92" fillId="36" borderId="98" xfId="0" applyFont="1" applyFill="1" applyBorder="1" applyAlignment="1" applyProtection="1">
      <alignment horizontal="right" vertical="center" indent="2"/>
      <protection hidden="1"/>
    </xf>
    <xf numFmtId="0" fontId="19" fillId="0" borderId="122" xfId="0" applyFont="1" applyBorder="1" applyAlignment="1" applyProtection="1">
      <alignment horizontal="center" vertical="center"/>
      <protection hidden="1"/>
    </xf>
    <xf numFmtId="0" fontId="17" fillId="30" borderId="0" xfId="7" applyFont="1" applyBorder="1" applyAlignment="1">
      <alignment horizontal="right" vertical="center"/>
      <protection hidden="1"/>
    </xf>
    <xf numFmtId="0" fontId="16" fillId="0" borderId="125" xfId="0" applyFont="1" applyBorder="1" applyAlignment="1" applyProtection="1">
      <alignment horizontal="right" vertical="center" wrapText="1" indent="1"/>
      <protection hidden="1"/>
    </xf>
    <xf numFmtId="0" fontId="8" fillId="0" borderId="0" xfId="0" applyFont="1" applyAlignment="1" applyProtection="1">
      <alignment horizontal="right" vertical="center" indent="1"/>
      <protection hidden="1"/>
    </xf>
    <xf numFmtId="0" fontId="18" fillId="0" borderId="128" xfId="0" applyFont="1" applyBorder="1" applyAlignment="1" applyProtection="1">
      <alignment horizontal="center" vertical="center"/>
      <protection hidden="1"/>
    </xf>
    <xf numFmtId="0" fontId="18" fillId="0" borderId="123" xfId="0" applyFont="1" applyBorder="1" applyAlignment="1" applyProtection="1">
      <alignment horizontal="center" vertical="center"/>
      <protection hidden="1"/>
    </xf>
    <xf numFmtId="0" fontId="16" fillId="0" borderId="0" xfId="0" applyFont="1" applyAlignment="1" applyProtection="1">
      <alignment horizontal="center" vertical="center" wrapText="1"/>
      <protection hidden="1"/>
    </xf>
    <xf numFmtId="0" fontId="18" fillId="0" borderId="126" xfId="0" applyFont="1" applyBorder="1" applyAlignment="1" applyProtection="1">
      <alignment horizontal="center" vertical="center"/>
      <protection hidden="1"/>
    </xf>
    <xf numFmtId="0" fontId="18" fillId="0" borderId="0" xfId="0" applyFont="1" applyAlignment="1" applyProtection="1">
      <alignment horizontal="center" vertical="center"/>
      <protection hidden="1"/>
    </xf>
    <xf numFmtId="0" fontId="14" fillId="0" borderId="123" xfId="0" applyFont="1" applyBorder="1" applyAlignment="1" applyProtection="1">
      <alignment horizontal="center" vertical="center"/>
      <protection hidden="1"/>
    </xf>
    <xf numFmtId="0" fontId="23" fillId="4" borderId="0" xfId="0" applyFont="1" applyFill="1" applyAlignment="1" applyProtection="1">
      <alignment horizontal="center" vertical="center"/>
      <protection hidden="1"/>
    </xf>
    <xf numFmtId="0" fontId="16" fillId="0" borderId="121" xfId="0" applyFont="1" applyBorder="1" applyAlignment="1" applyProtection="1">
      <alignment horizontal="right" vertical="center" wrapText="1" indent="1"/>
      <protection hidden="1"/>
    </xf>
    <xf numFmtId="0" fontId="16" fillId="0" borderId="124" xfId="0" applyFont="1" applyBorder="1" applyAlignment="1" applyProtection="1">
      <alignment horizontal="right" vertical="center" wrapText="1" indent="1"/>
      <protection hidden="1"/>
    </xf>
    <xf numFmtId="0" fontId="23" fillId="32" borderId="0" xfId="0" applyFont="1" applyFill="1" applyAlignment="1" applyProtection="1">
      <alignment horizontal="center"/>
      <protection hidden="1"/>
    </xf>
    <xf numFmtId="0" fontId="23" fillId="32" borderId="18" xfId="0" applyFont="1" applyFill="1" applyBorder="1" applyAlignment="1" applyProtection="1">
      <alignment horizontal="center"/>
      <protection hidden="1"/>
    </xf>
    <xf numFmtId="2" fontId="110" fillId="22" borderId="10" xfId="0" applyNumberFormat="1" applyFont="1" applyFill="1" applyBorder="1" applyAlignment="1" applyProtection="1">
      <alignment horizontal="center" vertical="center"/>
      <protection hidden="1"/>
    </xf>
    <xf numFmtId="0" fontId="16" fillId="0" borderId="0" xfId="0" applyFont="1" applyAlignment="1" applyProtection="1">
      <alignment horizontal="right" vertical="center" indent="2"/>
      <protection hidden="1"/>
    </xf>
    <xf numFmtId="0" fontId="16" fillId="0" borderId="16" xfId="0" applyFont="1" applyBorder="1" applyAlignment="1" applyProtection="1">
      <alignment horizontal="right" vertical="center" indent="2"/>
      <protection hidden="1"/>
    </xf>
    <xf numFmtId="0" fontId="14" fillId="0" borderId="138" xfId="0" applyFont="1" applyBorder="1" applyAlignment="1" applyProtection="1">
      <alignment horizontal="center" vertical="center"/>
      <protection hidden="1"/>
    </xf>
    <xf numFmtId="0" fontId="14" fillId="0" borderId="0" xfId="0" applyFont="1" applyAlignment="1" applyProtection="1">
      <alignment horizontal="center" vertical="center"/>
      <protection hidden="1"/>
    </xf>
    <xf numFmtId="0" fontId="14" fillId="0" borderId="140" xfId="0" applyFont="1" applyBorder="1" applyAlignment="1" applyProtection="1">
      <alignment horizontal="center" vertical="center"/>
      <protection hidden="1"/>
    </xf>
    <xf numFmtId="0" fontId="14" fillId="0" borderId="134" xfId="0" applyFont="1" applyBorder="1" applyAlignment="1" applyProtection="1">
      <alignment horizontal="center" vertical="center"/>
      <protection hidden="1"/>
    </xf>
    <xf numFmtId="0" fontId="18" fillId="0" borderId="138" xfId="0" applyFont="1" applyBorder="1" applyAlignment="1" applyProtection="1">
      <alignment horizontal="center" vertical="center"/>
      <protection hidden="1"/>
    </xf>
    <xf numFmtId="0" fontId="18" fillId="0" borderId="139" xfId="0" applyFont="1" applyBorder="1" applyAlignment="1" applyProtection="1">
      <alignment horizontal="center" vertical="center"/>
      <protection hidden="1"/>
    </xf>
    <xf numFmtId="0" fontId="18" fillId="0" borderId="134" xfId="0" applyFont="1" applyBorder="1" applyAlignment="1" applyProtection="1">
      <alignment horizontal="center" vertical="center"/>
      <protection hidden="1"/>
    </xf>
    <xf numFmtId="0" fontId="10" fillId="12" borderId="22" xfId="0" applyFont="1" applyFill="1" applyBorder="1" applyAlignment="1" applyProtection="1">
      <alignment horizontal="center" vertical="center"/>
      <protection hidden="1"/>
    </xf>
    <xf numFmtId="0" fontId="16" fillId="0" borderId="66" xfId="0" applyFont="1" applyBorder="1" applyAlignment="1" applyProtection="1">
      <alignment horizontal="right" vertical="center" wrapText="1" indent="1"/>
      <protection hidden="1"/>
    </xf>
    <xf numFmtId="0" fontId="16" fillId="0" borderId="135" xfId="0" applyFont="1" applyBorder="1" applyAlignment="1" applyProtection="1">
      <alignment horizontal="right" vertical="center" wrapText="1" indent="1"/>
      <protection hidden="1"/>
    </xf>
    <xf numFmtId="0" fontId="16" fillId="0" borderId="134" xfId="0" applyFont="1" applyBorder="1" applyAlignment="1" applyProtection="1">
      <alignment horizontal="right" vertical="center" wrapText="1" indent="1"/>
      <protection hidden="1"/>
    </xf>
    <xf numFmtId="174" fontId="111" fillId="7" borderId="10" xfId="0" applyNumberFormat="1" applyFont="1" applyFill="1" applyBorder="1" applyAlignment="1" applyProtection="1">
      <alignment horizontal="left" vertical="center" indent="1"/>
      <protection hidden="1"/>
    </xf>
    <xf numFmtId="2" fontId="111" fillId="7" borderId="10" xfId="0" applyNumberFormat="1" applyFont="1" applyFill="1" applyBorder="1" applyAlignment="1" applyProtection="1">
      <alignment horizontal="left" vertical="center" indent="1"/>
      <protection hidden="1"/>
    </xf>
    <xf numFmtId="9" fontId="111" fillId="7" borderId="22" xfId="0" applyNumberFormat="1" applyFont="1" applyFill="1" applyBorder="1" applyAlignment="1" applyProtection="1">
      <alignment horizontal="left" vertical="center" indent="1"/>
      <protection hidden="1"/>
    </xf>
    <xf numFmtId="0" fontId="23" fillId="12" borderId="22" xfId="0" applyFont="1" applyFill="1" applyBorder="1" applyAlignment="1" applyProtection="1">
      <alignment horizontal="center" vertical="center"/>
      <protection hidden="1"/>
    </xf>
    <xf numFmtId="2" fontId="110" fillId="22" borderId="10" xfId="0" applyNumberFormat="1" applyFont="1" applyFill="1" applyBorder="1" applyAlignment="1" applyProtection="1">
      <alignment horizontal="left" vertical="center" indent="1"/>
      <protection hidden="1"/>
    </xf>
    <xf numFmtId="0" fontId="11" fillId="0" borderId="0" xfId="7" applyFill="1" applyBorder="1">
      <alignment horizontal="left" vertical="center" indent="1"/>
      <protection hidden="1"/>
    </xf>
    <xf numFmtId="0" fontId="14" fillId="0" borderId="121" xfId="0" applyFont="1" applyBorder="1" applyAlignment="1" applyProtection="1">
      <alignment horizontal="left" vertical="center" wrapText="1" indent="1"/>
      <protection hidden="1"/>
    </xf>
    <xf numFmtId="168" fontId="5" fillId="3" borderId="0" xfId="0" applyNumberFormat="1" applyFont="1" applyFill="1" applyAlignment="1" applyProtection="1">
      <alignment horizontal="center" vertical="center"/>
      <protection hidden="1"/>
    </xf>
    <xf numFmtId="0" fontId="16" fillId="0" borderId="121" xfId="0" applyFont="1" applyBorder="1" applyAlignment="1" applyProtection="1">
      <alignment horizontal="center" vertical="center" wrapText="1"/>
      <protection hidden="1"/>
    </xf>
    <xf numFmtId="171" fontId="16" fillId="0" borderId="0" xfId="0" applyNumberFormat="1" applyFont="1" applyAlignment="1" applyProtection="1">
      <alignment horizontal="center" vertical="center"/>
      <protection hidden="1"/>
    </xf>
    <xf numFmtId="0" fontId="23" fillId="13" borderId="0" xfId="0" applyFont="1" applyFill="1" applyAlignment="1" applyProtection="1">
      <alignment horizontal="center" vertical="center"/>
      <protection hidden="1"/>
    </xf>
    <xf numFmtId="0" fontId="23" fillId="4" borderId="56" xfId="0" applyFont="1" applyFill="1" applyBorder="1" applyAlignment="1" applyProtection="1">
      <alignment horizontal="center" vertical="center"/>
      <protection hidden="1"/>
    </xf>
    <xf numFmtId="0" fontId="23" fillId="4" borderId="60" xfId="0" applyFont="1" applyFill="1" applyBorder="1" applyAlignment="1" applyProtection="1">
      <alignment horizontal="center" vertical="center"/>
      <protection hidden="1"/>
    </xf>
    <xf numFmtId="0" fontId="93" fillId="0" borderId="0" xfId="0" applyFont="1" applyAlignment="1" applyProtection="1">
      <alignment horizontal="right" vertical="center" indent="1"/>
      <protection hidden="1"/>
    </xf>
    <xf numFmtId="0" fontId="8" fillId="14" borderId="55" xfId="0" applyFont="1" applyFill="1" applyBorder="1" applyAlignment="1" applyProtection="1">
      <alignment horizontal="left" vertical="center"/>
      <protection locked="0"/>
    </xf>
    <xf numFmtId="0" fontId="8" fillId="14" borderId="147" xfId="0" applyFont="1" applyFill="1" applyBorder="1" applyAlignment="1" applyProtection="1">
      <alignment horizontal="left" vertical="center"/>
      <protection locked="0"/>
    </xf>
    <xf numFmtId="0" fontId="8" fillId="14" borderId="94" xfId="0" applyFont="1" applyFill="1" applyBorder="1" applyAlignment="1" applyProtection="1">
      <alignment horizontal="left" vertical="center"/>
      <protection locked="0"/>
    </xf>
    <xf numFmtId="0" fontId="17" fillId="32" borderId="0" xfId="0" applyFont="1" applyFill="1" applyAlignment="1" applyProtection="1">
      <alignment horizontal="center" vertical="center"/>
      <protection hidden="1"/>
    </xf>
    <xf numFmtId="0" fontId="11" fillId="4" borderId="22" xfId="0" applyFont="1" applyFill="1" applyBorder="1" applyAlignment="1" applyProtection="1">
      <alignment horizontal="center"/>
      <protection hidden="1"/>
    </xf>
    <xf numFmtId="0" fontId="114" fillId="12" borderId="0" xfId="0" applyFont="1" applyFill="1" applyAlignment="1" applyProtection="1">
      <alignment horizontal="center" vertical="center"/>
      <protection hidden="1"/>
    </xf>
    <xf numFmtId="0" fontId="17" fillId="15" borderId="0" xfId="0" applyFont="1" applyFill="1" applyAlignment="1" applyProtection="1">
      <alignment horizontal="center" vertical="center"/>
      <protection hidden="1"/>
    </xf>
    <xf numFmtId="0" fontId="33" fillId="0" borderId="98" xfId="0" applyFont="1" applyBorder="1" applyAlignment="1" applyProtection="1">
      <alignment horizontal="right" vertical="center" indent="3"/>
      <protection hidden="1"/>
    </xf>
    <xf numFmtId="0" fontId="104" fillId="0" borderId="98" xfId="0" applyFont="1" applyBorder="1" applyAlignment="1" applyProtection="1">
      <alignment horizontal="right" vertical="center" indent="3"/>
      <protection hidden="1"/>
    </xf>
    <xf numFmtId="0" fontId="106" fillId="0" borderId="98" xfId="0" applyFont="1" applyBorder="1" applyAlignment="1" applyProtection="1">
      <alignment horizontal="right" vertical="center" indent="3"/>
      <protection hidden="1"/>
    </xf>
    <xf numFmtId="0" fontId="107" fillId="0" borderId="98" xfId="0" applyFont="1" applyBorder="1" applyAlignment="1" applyProtection="1">
      <alignment horizontal="right" vertical="center" indent="3"/>
      <protection hidden="1"/>
    </xf>
    <xf numFmtId="0" fontId="10" fillId="10" borderId="0" xfId="0" applyFont="1" applyFill="1" applyAlignment="1" applyProtection="1">
      <alignment horizontal="center" vertical="center"/>
      <protection hidden="1"/>
    </xf>
    <xf numFmtId="0" fontId="8" fillId="14" borderId="74" xfId="0" applyFont="1" applyFill="1" applyBorder="1" applyAlignment="1" applyProtection="1">
      <alignment horizontal="left" vertical="top" wrapText="1"/>
      <protection locked="0"/>
    </xf>
    <xf numFmtId="0" fontId="8" fillId="14" borderId="63" xfId="0" applyFont="1" applyFill="1" applyBorder="1" applyAlignment="1" applyProtection="1">
      <alignment horizontal="left" vertical="top" wrapText="1"/>
      <protection locked="0"/>
    </xf>
    <xf numFmtId="0" fontId="8" fillId="14" borderId="142" xfId="0" applyFont="1" applyFill="1" applyBorder="1" applyAlignment="1" applyProtection="1">
      <alignment horizontal="left" vertical="top" wrapText="1"/>
      <protection locked="0"/>
    </xf>
    <xf numFmtId="0" fontId="8" fillId="14" borderId="143" xfId="0" applyFont="1" applyFill="1" applyBorder="1" applyAlignment="1" applyProtection="1">
      <alignment horizontal="left" vertical="top" wrapText="1"/>
      <protection locked="0"/>
    </xf>
    <xf numFmtId="0" fontId="8" fillId="14" borderId="0" xfId="0" applyFont="1" applyFill="1" applyAlignment="1" applyProtection="1">
      <alignment horizontal="left" vertical="top" wrapText="1"/>
      <protection locked="0"/>
    </xf>
    <xf numFmtId="0" fontId="8" fillId="14" borderId="78" xfId="0" applyFont="1" applyFill="1" applyBorder="1" applyAlignment="1" applyProtection="1">
      <alignment horizontal="left" vertical="top" wrapText="1"/>
      <protection locked="0"/>
    </xf>
    <xf numFmtId="0" fontId="8" fillId="14" borderId="144" xfId="0" applyFont="1" applyFill="1" applyBorder="1" applyAlignment="1" applyProtection="1">
      <alignment horizontal="left" vertical="top" wrapText="1"/>
      <protection locked="0"/>
    </xf>
    <xf numFmtId="0" fontId="8" fillId="14" borderId="62" xfId="0" applyFont="1" applyFill="1" applyBorder="1" applyAlignment="1" applyProtection="1">
      <alignment horizontal="left" vertical="top" wrapText="1"/>
      <protection locked="0"/>
    </xf>
    <xf numFmtId="0" fontId="8" fillId="14" borderId="145" xfId="0" applyFont="1" applyFill="1" applyBorder="1" applyAlignment="1" applyProtection="1">
      <alignment horizontal="left" vertical="top" wrapText="1"/>
      <protection locked="0"/>
    </xf>
    <xf numFmtId="14" fontId="1" fillId="0" borderId="0" xfId="0" applyNumberFormat="1" applyFont="1" applyAlignment="1" applyProtection="1">
      <alignment horizontal="left" vertical="center" indent="1"/>
      <protection hidden="1"/>
    </xf>
    <xf numFmtId="0" fontId="9" fillId="30" borderId="56" xfId="2" applyFont="1">
      <alignment horizontal="center" vertical="center"/>
      <protection hidden="1"/>
    </xf>
    <xf numFmtId="0" fontId="23" fillId="4" borderId="0" xfId="0" applyFont="1" applyFill="1" applyAlignment="1" applyProtection="1">
      <alignment horizontal="center"/>
      <protection hidden="1"/>
    </xf>
    <xf numFmtId="0" fontId="93" fillId="0" borderId="0" xfId="0" applyFont="1" applyAlignment="1" applyProtection="1">
      <alignment horizontal="left" vertical="top" wrapText="1"/>
      <protection hidden="1"/>
    </xf>
    <xf numFmtId="0" fontId="11" fillId="4" borderId="8" xfId="0" applyFont="1" applyFill="1" applyBorder="1" applyAlignment="1" applyProtection="1">
      <alignment horizontal="center"/>
      <protection hidden="1"/>
    </xf>
    <xf numFmtId="0" fontId="17" fillId="30" borderId="56" xfId="2" applyFont="1">
      <alignment horizontal="center" vertical="center"/>
      <protection hidden="1"/>
    </xf>
    <xf numFmtId="0" fontId="17" fillId="30" borderId="0" xfId="2" applyFont="1" applyBorder="1">
      <alignment horizontal="center" vertical="center"/>
      <protection hidden="1"/>
    </xf>
  </cellXfs>
  <cellStyles count="15">
    <cellStyle name="20% - Énfasis2" xfId="13" builtinId="34"/>
    <cellStyle name="40% - Énfasis2" xfId="12" builtinId="35"/>
    <cellStyle name="60% - Énfasis2" xfId="14" builtinId="36"/>
    <cellStyle name="Énfasis2" xfId="11" builtinId="33"/>
    <cellStyle name="Estilo 1" xfId="1" xr:uid="{00000000-0005-0000-0000-000004000000}"/>
    <cellStyle name="Estilo 10" xfId="4" xr:uid="{00000000-0005-0000-0000-000005000000}"/>
    <cellStyle name="Estilo 11" xfId="8" xr:uid="{00000000-0005-0000-0000-000006000000}"/>
    <cellStyle name="Estilo 12" xfId="9" xr:uid="{00000000-0005-0000-0000-000007000000}"/>
    <cellStyle name="Estilo 13" xfId="5" xr:uid="{00000000-0005-0000-0000-000008000000}"/>
    <cellStyle name="Estilo 2" xfId="2" xr:uid="{00000000-0005-0000-0000-000009000000}"/>
    <cellStyle name="Estilo 4" xfId="3" xr:uid="{00000000-0005-0000-0000-00000A000000}"/>
    <cellStyle name="Estilo 7" xfId="6" xr:uid="{00000000-0005-0000-0000-00000B000000}"/>
    <cellStyle name="Estilo 8" xfId="7" xr:uid="{00000000-0005-0000-0000-00000C000000}"/>
    <cellStyle name="Normal" xfId="0" builtinId="0"/>
    <cellStyle name="Porcentaje" xfId="10" builtinId="5"/>
  </cellStyles>
  <dxfs count="1108">
    <dxf>
      <border>
        <top style="thin">
          <color theme="0" tint="-0.499984740745262"/>
        </top>
        <vertical/>
        <horizontal/>
      </border>
    </dxf>
    <dxf>
      <border>
        <top style="thin">
          <color theme="0" tint="-0.499984740745262"/>
        </top>
        <vertical/>
        <horizontal/>
      </border>
    </dxf>
    <dxf>
      <border>
        <top style="thin">
          <color theme="0" tint="-0.499984740745262"/>
        </top>
        <vertical/>
        <horizontal/>
      </border>
    </dxf>
    <dxf>
      <border>
        <top style="thin">
          <color theme="0" tint="-0.499984740745262"/>
        </top>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9.9948118533890809E-2"/>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9.9948118533890809E-2"/>
        </bottom>
        <vertical/>
        <horizontal/>
      </border>
    </dxf>
    <dxf>
      <border>
        <bottom style="thin">
          <color theme="2" tint="-9.9948118533890809E-2"/>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border>
        <bottom style="thin">
          <color theme="2" tint="-0.24994659260841701"/>
        </bottom>
        <vertical/>
        <horizontal/>
      </border>
    </dxf>
    <dxf>
      <font>
        <color theme="0"/>
      </font>
    </dxf>
    <dxf>
      <font>
        <color auto="1"/>
      </font>
      <fill>
        <patternFill>
          <bgColor theme="2" tint="-9.9948118533890809E-2"/>
        </patternFill>
      </fill>
    </dxf>
    <dxf>
      <font>
        <color theme="0"/>
      </font>
    </dxf>
    <dxf>
      <font>
        <color auto="1"/>
      </font>
      <fill>
        <patternFill>
          <bgColor theme="2" tint="-9.9948118533890809E-2"/>
        </patternFill>
      </fill>
    </dxf>
    <dxf>
      <font>
        <color theme="0"/>
      </font>
    </dxf>
    <dxf>
      <font>
        <color auto="1"/>
      </font>
      <fill>
        <patternFill>
          <bgColor theme="2" tint="-9.9948118533890809E-2"/>
        </patternFill>
      </fill>
    </dxf>
    <dxf>
      <font>
        <color theme="0"/>
      </font>
    </dxf>
    <dxf>
      <font>
        <color auto="1"/>
      </font>
      <fill>
        <patternFill>
          <bgColor theme="2" tint="-9.9948118533890809E-2"/>
        </patternFill>
      </fill>
    </dxf>
    <dxf>
      <font>
        <color theme="0"/>
      </font>
    </dxf>
    <dxf>
      <font>
        <color auto="1"/>
      </font>
      <fill>
        <patternFill>
          <bgColor theme="2" tint="-9.9948118533890809E-2"/>
        </patternFill>
      </fill>
    </dxf>
    <dxf>
      <font>
        <color theme="0"/>
      </font>
    </dxf>
    <dxf>
      <font>
        <color auto="1"/>
      </font>
      <fill>
        <patternFill>
          <bgColor theme="2" tint="-9.9948118533890809E-2"/>
        </patternFill>
      </fill>
    </dxf>
    <dxf>
      <font>
        <color theme="0"/>
      </font>
    </dxf>
    <dxf>
      <font>
        <color auto="1"/>
      </font>
      <fill>
        <patternFill>
          <bgColor theme="2" tint="-9.9948118533890809E-2"/>
        </patternFill>
      </fill>
    </dxf>
    <dxf>
      <font>
        <color theme="1"/>
      </font>
      <fill>
        <patternFill>
          <bgColor theme="2" tint="-9.9948118533890809E-2"/>
        </patternFill>
      </fill>
    </dxf>
    <dxf>
      <font>
        <color theme="1"/>
      </font>
      <fill>
        <patternFill>
          <bgColor theme="2" tint="-9.9948118533890809E-2"/>
        </patternFill>
      </fill>
    </dxf>
    <dxf>
      <font>
        <color theme="1"/>
      </font>
      <fill>
        <patternFill>
          <bgColor theme="2" tint="-9.9948118533890809E-2"/>
        </patternFill>
      </fill>
    </dxf>
    <dxf>
      <font>
        <color auto="1"/>
      </font>
      <fill>
        <patternFill>
          <bgColor theme="2" tint="-9.9948118533890809E-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2" tint="-9.9948118533890809E-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fill>
        <patternFill>
          <bgColor theme="2" tint="-9.9948118533890809E-2"/>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2" tint="-9.9948118533890809E-2"/>
        </patternFill>
      </fill>
    </dxf>
    <dxf>
      <font>
        <color theme="9" tint="-0.24994659260841701"/>
      </font>
      <fill>
        <patternFill>
          <bgColor theme="9" tint="-0.24994659260841701"/>
        </patternFill>
      </fill>
    </dxf>
    <dxf>
      <font>
        <color theme="0"/>
      </font>
      <fill>
        <patternFill>
          <bgColor theme="9" tint="-0.24994659260841701"/>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2" tint="-9.9948118533890809E-2"/>
        </patternFill>
      </fill>
    </dxf>
    <dxf>
      <font>
        <color theme="9" tint="-0.24994659260841701"/>
      </font>
      <fill>
        <patternFill>
          <bgColor theme="9" tint="-0.24994659260841701"/>
        </patternFill>
      </fill>
    </dxf>
    <dxf>
      <font>
        <color theme="0"/>
      </font>
      <fill>
        <patternFill>
          <bgColor theme="9" tint="-0.24994659260841701"/>
        </patternFill>
      </fill>
    </dxf>
    <dxf>
      <font>
        <color theme="1"/>
      </font>
      <fill>
        <patternFill>
          <bgColor theme="2" tint="-0.24994659260841701"/>
        </patternFill>
      </fill>
    </dxf>
    <dxf>
      <font>
        <color theme="1"/>
      </font>
      <fill>
        <patternFill>
          <bgColor theme="2" tint="-9.9948118533890809E-2"/>
        </patternFill>
      </fill>
    </dxf>
    <dxf>
      <font>
        <color theme="9" tint="-0.24994659260841701"/>
      </font>
      <fill>
        <patternFill>
          <bgColor theme="9" tint="-0.24994659260841701"/>
        </patternFill>
      </fill>
    </dxf>
    <dxf>
      <font>
        <color theme="0"/>
      </font>
      <fill>
        <patternFill>
          <bgColor theme="9" tint="-0.24994659260841701"/>
        </patternFill>
      </fill>
    </dxf>
    <dxf>
      <font>
        <color theme="0" tint="-0.14996795556505021"/>
      </font>
      <fill>
        <patternFill>
          <bgColor theme="9" tint="-0.499984740745262"/>
        </patternFill>
      </fill>
    </dxf>
    <dxf>
      <font>
        <color theme="0"/>
      </font>
      <fill>
        <patternFill>
          <bgColor theme="1" tint="0.34998626667073579"/>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9" tint="0.59996337778862885"/>
        </patternFill>
      </fill>
    </dxf>
    <dxf>
      <font>
        <color theme="1"/>
      </font>
      <fill>
        <patternFill>
          <bgColor theme="2" tint="-9.9948118533890809E-2"/>
        </patternFill>
      </fill>
    </dxf>
    <dxf>
      <font>
        <b/>
        <i val="0"/>
        <color theme="1"/>
      </font>
      <fill>
        <patternFill>
          <bgColor theme="7" tint="0.59996337778862885"/>
        </patternFill>
      </fill>
    </dxf>
    <dxf>
      <font>
        <color theme="0"/>
      </font>
      <fill>
        <patternFill>
          <bgColor theme="9" tint="-0.24994659260841701"/>
        </patternFill>
      </fill>
    </dxf>
    <dxf>
      <font>
        <color theme="1"/>
      </font>
      <fill>
        <patternFill>
          <bgColor theme="9" tint="0.39994506668294322"/>
        </patternFill>
      </fill>
    </dxf>
    <dxf>
      <font>
        <color theme="0"/>
      </font>
      <fill>
        <patternFill>
          <bgColor theme="1" tint="0.34998626667073579"/>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9" tint="0.59996337778862885"/>
        </patternFill>
      </fill>
    </dxf>
    <dxf>
      <font>
        <color theme="1"/>
      </font>
      <fill>
        <patternFill>
          <bgColor theme="2" tint="-9.9948118533890809E-2"/>
        </patternFill>
      </fill>
    </dxf>
    <dxf>
      <font>
        <b/>
        <i val="0"/>
        <color theme="1"/>
      </font>
      <fill>
        <patternFill>
          <bgColor theme="7" tint="0.59996337778862885"/>
        </patternFill>
      </fill>
    </dxf>
    <dxf>
      <font>
        <color theme="0"/>
      </font>
      <fill>
        <patternFill>
          <bgColor theme="8" tint="-0.499984740745262"/>
        </patternFill>
      </fill>
    </dxf>
    <dxf>
      <font>
        <color theme="0"/>
      </font>
      <fill>
        <patternFill>
          <bgColor rgb="FFFF0000"/>
        </patternFill>
      </fill>
    </dxf>
    <dxf>
      <font>
        <color theme="0"/>
      </font>
      <fill>
        <patternFill>
          <bgColor theme="9" tint="-0.24994659260841701"/>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2" tint="-9.9948118533890809E-2"/>
        </patternFill>
      </fill>
    </dxf>
    <dxf>
      <font>
        <color theme="0"/>
      </font>
      <fill>
        <patternFill>
          <bgColor theme="8" tint="-0.499984740745262"/>
        </patternFill>
      </fill>
    </dxf>
    <dxf>
      <font>
        <color theme="0"/>
      </font>
      <fill>
        <patternFill>
          <bgColor rgb="FFFF0000"/>
        </patternFill>
      </fill>
    </dxf>
    <dxf>
      <font>
        <color theme="0"/>
      </font>
      <fill>
        <patternFill>
          <bgColor theme="9" tint="-0.24994659260841701"/>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2" tint="-9.9948118533890809E-2"/>
        </patternFill>
      </fill>
    </dxf>
    <dxf>
      <font>
        <color theme="0"/>
      </font>
      <fill>
        <patternFill>
          <bgColor theme="8" tint="-0.499984740745262"/>
        </patternFill>
      </fill>
    </dxf>
    <dxf>
      <font>
        <color theme="0"/>
      </font>
      <fill>
        <patternFill>
          <bgColor theme="9" tint="-0.499984740745262"/>
        </patternFill>
      </fill>
    </dxf>
    <dxf>
      <font>
        <color theme="0"/>
      </font>
      <fill>
        <patternFill>
          <bgColor rgb="FF002060"/>
        </patternFill>
      </fill>
    </dxf>
    <dxf>
      <font>
        <color theme="0"/>
      </font>
      <fill>
        <patternFill>
          <bgColor rgb="FFFF0000"/>
        </patternFill>
      </fill>
    </dxf>
    <dxf>
      <font>
        <color theme="0"/>
      </font>
      <fill>
        <patternFill>
          <bgColor theme="9" tint="-0.24994659260841701"/>
        </patternFill>
      </fill>
    </dxf>
    <dxf>
      <font>
        <color theme="0"/>
      </font>
      <fill>
        <patternFill>
          <bgColor theme="9" tint="-0.499984740745262"/>
        </patternFill>
      </fill>
    </dxf>
    <dxf>
      <font>
        <color theme="0"/>
      </font>
      <fill>
        <patternFill>
          <bgColor theme="1" tint="0.34998626667073579"/>
        </patternFill>
      </fill>
    </dxf>
    <dxf>
      <font>
        <color theme="1"/>
      </font>
      <fill>
        <patternFill>
          <bgColor theme="2" tint="-0.24994659260841701"/>
        </patternFill>
      </fill>
    </dxf>
    <dxf>
      <font>
        <color theme="1"/>
      </font>
      <fill>
        <patternFill>
          <bgColor theme="2" tint="-9.9948118533890809E-2"/>
        </patternFill>
      </fill>
    </dxf>
    <dxf>
      <font>
        <color theme="1"/>
      </font>
      <fill>
        <patternFill>
          <bgColor theme="2" tint="-0.24994659260841701"/>
        </patternFill>
      </fill>
    </dxf>
    <dxf>
      <font>
        <color theme="1"/>
      </font>
      <fill>
        <patternFill>
          <bgColor theme="9" tint="0.59996337778862885"/>
        </patternFill>
      </fill>
    </dxf>
    <dxf>
      <font>
        <color theme="1"/>
      </font>
      <fill>
        <patternFill>
          <bgColor theme="2" tint="-9.9948118533890809E-2"/>
        </patternFill>
      </fill>
    </dxf>
    <dxf>
      <font>
        <b/>
        <i val="0"/>
        <color theme="1"/>
      </font>
      <fill>
        <patternFill>
          <bgColor theme="7" tint="0.59996337778862885"/>
        </patternFill>
      </fill>
    </dxf>
    <dxf>
      <font>
        <color theme="0"/>
      </font>
      <fill>
        <patternFill>
          <bgColor theme="9" tint="-0.499984740745262"/>
        </patternFill>
      </fill>
    </dxf>
    <dxf>
      <font>
        <color rgb="FF002060"/>
      </font>
      <fill>
        <patternFill>
          <bgColor theme="6"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7" tint="0.39994506668294322"/>
      </font>
      <fill>
        <patternFill>
          <bgColor theme="9" tint="-0.499984740745262"/>
        </patternFill>
      </fill>
    </dxf>
    <dxf>
      <font>
        <color theme="1"/>
      </font>
      <fill>
        <patternFill>
          <bgColor theme="4" tint="0.59996337778862885"/>
        </patternFill>
      </fill>
    </dxf>
    <dxf>
      <font>
        <color theme="7" tint="0.39994506668294322"/>
      </font>
      <fill>
        <patternFill>
          <bgColor theme="9" tint="-0.499984740745262"/>
        </patternFill>
      </fill>
    </dxf>
    <dxf>
      <font>
        <color theme="1"/>
      </font>
      <fill>
        <patternFill>
          <bgColor theme="9" tint="0.39994506668294322"/>
        </patternFill>
      </fill>
    </dxf>
    <dxf>
      <font>
        <color theme="1"/>
      </font>
      <fill>
        <patternFill>
          <bgColor theme="4" tint="0.59996337778862885"/>
        </patternFill>
      </fill>
    </dxf>
    <dxf>
      <font>
        <color theme="7" tint="0.39994506668294322"/>
      </font>
      <fill>
        <patternFill>
          <bgColor theme="9" tint="-0.499984740745262"/>
        </patternFill>
      </fill>
    </dxf>
    <dxf>
      <font>
        <color rgb="FF002060"/>
      </font>
      <fill>
        <patternFill>
          <bgColor theme="2" tint="-9.9948118533890809E-2"/>
        </patternFill>
      </fill>
    </dxf>
    <dxf>
      <font>
        <color theme="1"/>
      </font>
      <fill>
        <patternFill>
          <bgColor theme="9" tint="0.59996337778862885"/>
        </patternFill>
      </fill>
    </dxf>
    <dxf>
      <font>
        <color theme="0"/>
      </font>
      <fill>
        <patternFill>
          <bgColor theme="9" tint="-0.499984740745262"/>
        </patternFill>
      </fill>
    </dxf>
    <dxf>
      <font>
        <color theme="0"/>
      </font>
      <fill>
        <patternFill>
          <bgColor rgb="FFFF0000"/>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39994506668294322"/>
        </patternFill>
      </fill>
    </dxf>
    <dxf>
      <font>
        <color theme="7" tint="0.39994506668294322"/>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5"/>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b/>
        <i val="0"/>
        <color theme="1"/>
      </font>
      <fill>
        <patternFill>
          <bgColor theme="9" tint="0.59996337778862885"/>
        </patternFill>
      </fill>
    </dxf>
    <dxf>
      <font>
        <b/>
        <i val="0"/>
        <color theme="0"/>
      </font>
      <fill>
        <patternFill>
          <bgColor theme="1" tint="0.34998626667073579"/>
        </patternFill>
      </fill>
    </dxf>
    <dxf>
      <font>
        <color theme="0"/>
      </font>
      <fill>
        <patternFill>
          <bgColor theme="9" tint="-0.499984740745262"/>
        </patternFill>
      </fill>
    </dxf>
    <dxf>
      <font>
        <color rgb="FF002060"/>
      </font>
      <fill>
        <patternFill>
          <bgColor theme="6"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7" tint="0.39994506668294322"/>
      </font>
      <fill>
        <patternFill>
          <bgColor theme="9" tint="-0.499984740745262"/>
        </patternFill>
      </fill>
    </dxf>
    <dxf>
      <font>
        <color theme="1"/>
      </font>
      <fill>
        <patternFill>
          <bgColor theme="4" tint="0.59996337778862885"/>
        </patternFill>
      </fill>
    </dxf>
    <dxf>
      <font>
        <color theme="7" tint="0.39994506668294322"/>
      </font>
      <fill>
        <patternFill>
          <bgColor theme="9" tint="-0.499984740745262"/>
        </patternFill>
      </fill>
    </dxf>
    <dxf>
      <font>
        <color theme="1"/>
      </font>
      <fill>
        <patternFill>
          <bgColor theme="9" tint="0.39994506668294322"/>
        </patternFill>
      </fill>
    </dxf>
    <dxf>
      <font>
        <color theme="1"/>
      </font>
      <fill>
        <patternFill>
          <bgColor theme="4" tint="0.59996337778862885"/>
        </patternFill>
      </fill>
    </dxf>
    <dxf>
      <font>
        <color theme="7" tint="0.39994506668294322"/>
      </font>
      <fill>
        <patternFill>
          <bgColor theme="9" tint="-0.499984740745262"/>
        </patternFill>
      </fill>
    </dxf>
    <dxf>
      <font>
        <color rgb="FF002060"/>
      </font>
      <fill>
        <patternFill>
          <bgColor theme="2" tint="-9.9948118533890809E-2"/>
        </patternFill>
      </fill>
    </dxf>
    <dxf>
      <font>
        <color theme="1"/>
      </font>
      <fill>
        <patternFill>
          <bgColor theme="9" tint="0.59996337778862885"/>
        </patternFill>
      </fill>
    </dxf>
    <dxf>
      <font>
        <color theme="0"/>
      </font>
      <fill>
        <patternFill>
          <bgColor theme="9" tint="-0.499984740745262"/>
        </patternFill>
      </fill>
    </dxf>
    <dxf>
      <font>
        <color theme="0"/>
      </font>
      <fill>
        <patternFill>
          <bgColor rgb="FFFF0000"/>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39994506668294322"/>
        </patternFill>
      </fill>
    </dxf>
    <dxf>
      <font>
        <color theme="7" tint="0.39994506668294322"/>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5"/>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b/>
        <i val="0"/>
        <color theme="1"/>
      </font>
      <fill>
        <patternFill>
          <bgColor theme="9" tint="0.59996337778862885"/>
        </patternFill>
      </fill>
    </dxf>
    <dxf>
      <font>
        <b/>
        <i val="0"/>
        <color theme="0"/>
      </font>
      <fill>
        <patternFill>
          <bgColor theme="1" tint="0.34998626667073579"/>
        </patternFill>
      </fill>
    </dxf>
    <dxf>
      <font>
        <color theme="0"/>
      </font>
      <fill>
        <patternFill>
          <bgColor theme="9" tint="-0.499984740745262"/>
        </patternFill>
      </fill>
    </dxf>
    <dxf>
      <font>
        <color rgb="FF002060"/>
      </font>
      <fill>
        <patternFill>
          <bgColor theme="6"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7" tint="0.39994506668294322"/>
      </font>
      <fill>
        <patternFill>
          <bgColor theme="9" tint="-0.499984740745262"/>
        </patternFill>
      </fill>
    </dxf>
    <dxf>
      <font>
        <color theme="1"/>
      </font>
      <fill>
        <patternFill>
          <bgColor theme="4" tint="0.59996337778862885"/>
        </patternFill>
      </fill>
    </dxf>
    <dxf>
      <font>
        <color theme="7" tint="0.39994506668294322"/>
      </font>
      <fill>
        <patternFill>
          <bgColor theme="9" tint="-0.499984740745262"/>
        </patternFill>
      </fill>
    </dxf>
    <dxf>
      <font>
        <color theme="1"/>
      </font>
      <fill>
        <patternFill>
          <bgColor theme="9" tint="0.39994506668294322"/>
        </patternFill>
      </fill>
    </dxf>
    <dxf>
      <font>
        <color theme="1"/>
      </font>
      <fill>
        <patternFill>
          <bgColor theme="4" tint="0.59996337778862885"/>
        </patternFill>
      </fill>
    </dxf>
    <dxf>
      <font>
        <color theme="7" tint="0.39994506668294322"/>
      </font>
      <fill>
        <patternFill>
          <bgColor theme="9" tint="-0.499984740745262"/>
        </patternFill>
      </fill>
    </dxf>
    <dxf>
      <font>
        <color rgb="FF002060"/>
      </font>
      <fill>
        <patternFill>
          <bgColor theme="2" tint="-9.9948118533890809E-2"/>
        </patternFill>
      </fill>
    </dxf>
    <dxf>
      <font>
        <color theme="1"/>
      </font>
      <fill>
        <patternFill>
          <bgColor theme="9" tint="0.59996337778862885"/>
        </patternFill>
      </fill>
    </dxf>
    <dxf>
      <font>
        <color theme="0"/>
      </font>
      <fill>
        <patternFill>
          <bgColor theme="9" tint="-0.499984740745262"/>
        </patternFill>
      </fill>
    </dxf>
    <dxf>
      <font>
        <color theme="0"/>
      </font>
      <fill>
        <patternFill>
          <bgColor rgb="FFFF0000"/>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39994506668294322"/>
        </patternFill>
      </fill>
    </dxf>
    <dxf>
      <font>
        <color theme="7" tint="0.39994506668294322"/>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5"/>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b/>
        <i val="0"/>
        <color theme="1"/>
      </font>
      <fill>
        <patternFill>
          <bgColor theme="9" tint="0.59996337778862885"/>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5"/>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5"/>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0"/>
      </font>
      <fill>
        <patternFill>
          <bgColor theme="9" tint="-0.499984740745262"/>
        </patternFill>
      </fill>
    </dxf>
    <dxf>
      <font>
        <color theme="1"/>
      </font>
      <fill>
        <patternFill>
          <bgColor theme="9" tint="0.39994506668294322"/>
        </patternFill>
      </fill>
    </dxf>
    <dxf>
      <font>
        <color theme="0"/>
      </font>
      <fill>
        <patternFill>
          <bgColor theme="1" tint="0.24994659260841701"/>
        </patternFill>
      </fill>
    </dxf>
    <dxf>
      <font>
        <color theme="1" tint="0.14996795556505021"/>
      </font>
      <fill>
        <patternFill>
          <bgColor theme="5" tint="0.39994506668294322"/>
        </patternFill>
      </fill>
    </dxf>
    <dxf>
      <font>
        <color theme="1"/>
      </font>
      <fill>
        <patternFill>
          <bgColor theme="9"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5"/>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5"/>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0"/>
      </font>
      <fill>
        <patternFill>
          <bgColor theme="9" tint="-0.499984740745262"/>
        </patternFill>
      </fill>
    </dxf>
    <dxf>
      <font>
        <color theme="1"/>
      </font>
      <fill>
        <patternFill>
          <bgColor theme="9" tint="0.39994506668294322"/>
        </patternFill>
      </fill>
    </dxf>
    <dxf>
      <font>
        <color theme="0"/>
      </font>
      <fill>
        <patternFill>
          <bgColor theme="1" tint="0.24994659260841701"/>
        </patternFill>
      </fill>
    </dxf>
    <dxf>
      <font>
        <color theme="1" tint="0.14996795556505021"/>
      </font>
      <fill>
        <patternFill>
          <bgColor theme="5" tint="0.39994506668294322"/>
        </patternFill>
      </fill>
    </dxf>
    <dxf>
      <font>
        <color theme="1"/>
      </font>
      <fill>
        <patternFill>
          <bgColor theme="9"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5"/>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5"/>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0"/>
      </font>
      <fill>
        <patternFill>
          <bgColor theme="9" tint="-0.499984740745262"/>
        </patternFill>
      </fill>
    </dxf>
    <dxf>
      <font>
        <color theme="1"/>
      </font>
      <fill>
        <patternFill>
          <bgColor theme="9" tint="0.39994506668294322"/>
        </patternFill>
      </fill>
    </dxf>
    <dxf>
      <font>
        <color theme="0"/>
      </font>
      <fill>
        <patternFill>
          <bgColor theme="1" tint="0.24994659260841701"/>
        </patternFill>
      </fill>
    </dxf>
    <dxf>
      <font>
        <color theme="1" tint="0.14996795556505021"/>
      </font>
      <fill>
        <patternFill>
          <bgColor theme="5" tint="0.39994506668294322"/>
        </patternFill>
      </fill>
    </dxf>
    <dxf>
      <font>
        <color theme="1"/>
      </font>
      <fill>
        <patternFill>
          <bgColor theme="9"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0"/>
      </font>
      <fill>
        <patternFill>
          <bgColor theme="9" tint="-0.499984740745262"/>
        </patternFill>
      </fill>
    </dxf>
    <dxf>
      <font>
        <color theme="1"/>
      </font>
      <fill>
        <patternFill>
          <bgColor theme="9" tint="0.59996337778862885"/>
        </patternFill>
      </fill>
    </dxf>
    <dxf>
      <font>
        <color theme="1" tint="4.9989318521683403E-2"/>
      </font>
      <fill>
        <patternFill>
          <bgColor theme="9" tint="0.59996337778862885"/>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2"/>
      </font>
      <fill>
        <patternFill>
          <bgColor theme="9" tint="-0.499984740745262"/>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1" tint="0.14996795556505021"/>
      </font>
      <fill>
        <patternFill>
          <bgColor theme="5"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0"/>
      </font>
      <fill>
        <patternFill>
          <bgColor theme="9" tint="-0.499984740745262"/>
        </patternFill>
      </fill>
    </dxf>
    <dxf>
      <font>
        <color theme="1"/>
      </font>
      <fill>
        <patternFill>
          <bgColor theme="9" tint="0.59996337778862885"/>
        </patternFill>
      </fill>
    </dxf>
    <dxf>
      <font>
        <color theme="1" tint="4.9989318521683403E-2"/>
      </font>
      <fill>
        <patternFill>
          <bgColor theme="9" tint="0.59996337778862885"/>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2"/>
      </font>
      <fill>
        <patternFill>
          <bgColor theme="9" tint="-0.499984740745262"/>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1" tint="0.14996795556505021"/>
      </font>
      <fill>
        <patternFill>
          <bgColor theme="5"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2"/>
      </font>
      <fill>
        <patternFill>
          <bgColor theme="9" tint="-0.499984740745262"/>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0"/>
      </font>
      <fill>
        <patternFill>
          <bgColor theme="9" tint="-0.499984740745262"/>
        </patternFill>
      </fill>
    </dxf>
    <dxf>
      <font>
        <color theme="1"/>
      </font>
      <fill>
        <patternFill>
          <bgColor theme="9" tint="0.39994506668294322"/>
        </patternFill>
      </fill>
    </dxf>
    <dxf>
      <font>
        <color theme="0"/>
      </font>
      <fill>
        <patternFill>
          <bgColor theme="1" tint="0.24994659260841701"/>
        </patternFill>
      </fill>
    </dxf>
    <dxf>
      <font>
        <color theme="1" tint="0.14996795556505021"/>
      </font>
      <fill>
        <patternFill>
          <bgColor theme="5" tint="0.39994506668294322"/>
        </patternFill>
      </fill>
    </dxf>
    <dxf>
      <font>
        <color theme="1"/>
      </font>
      <fill>
        <patternFill>
          <bgColor theme="9"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2"/>
      </font>
      <fill>
        <patternFill>
          <bgColor theme="9" tint="-0.499984740745262"/>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0"/>
      </font>
      <fill>
        <patternFill>
          <bgColor theme="9" tint="-0.499984740745262"/>
        </patternFill>
      </fill>
    </dxf>
    <dxf>
      <font>
        <color theme="1"/>
      </font>
      <fill>
        <patternFill>
          <bgColor theme="9" tint="0.39994506668294322"/>
        </patternFill>
      </fill>
    </dxf>
    <dxf>
      <font>
        <color theme="0"/>
      </font>
      <fill>
        <patternFill>
          <bgColor theme="1" tint="0.24994659260841701"/>
        </patternFill>
      </fill>
    </dxf>
    <dxf>
      <font>
        <color theme="1" tint="0.14996795556505021"/>
      </font>
      <fill>
        <patternFill>
          <bgColor theme="5" tint="0.39994506668294322"/>
        </patternFill>
      </fill>
    </dxf>
    <dxf>
      <font>
        <color theme="1"/>
      </font>
      <fill>
        <patternFill>
          <bgColor theme="9"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2" tint="-0.89996032593768116"/>
      </font>
    </dxf>
    <dxf>
      <font>
        <color theme="0"/>
      </font>
      <fill>
        <patternFill>
          <bgColor theme="9"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0"/>
      </font>
      <fill>
        <patternFill>
          <bgColor theme="9" tint="-0.499984740745262"/>
        </patternFill>
      </fill>
    </dxf>
    <dxf>
      <font>
        <color theme="1" tint="4.9989318521683403E-2"/>
      </font>
      <fill>
        <patternFill>
          <bgColor theme="0" tint="-0.14996795556505021"/>
        </patternFill>
      </fill>
    </dxf>
    <dxf>
      <font>
        <color theme="2"/>
      </font>
      <fill>
        <patternFill>
          <bgColor theme="9" tint="-0.499984740745262"/>
        </patternFill>
      </fill>
    </dxf>
    <dxf>
      <font>
        <color theme="1" tint="0.24994659260841701"/>
      </font>
      <fill>
        <patternFill>
          <bgColor theme="9" tint="0.59996337778862885"/>
        </patternFill>
      </fill>
    </dxf>
    <dxf>
      <font>
        <color theme="7" tint="0.59996337778862885"/>
      </font>
      <fill>
        <patternFill>
          <bgColor theme="9" tint="-0.499984740745262"/>
        </patternFill>
      </fill>
    </dxf>
    <dxf>
      <font>
        <color theme="7" tint="0.59996337778862885"/>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0"/>
      </font>
      <fill>
        <patternFill>
          <bgColor theme="9" tint="-0.49998474074526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font>
      <fill>
        <patternFill>
          <bgColor theme="9" tint="0.39994506668294322"/>
        </patternFill>
      </fill>
    </dxf>
    <dxf>
      <font>
        <color theme="1" tint="0.24994659260841701"/>
      </font>
      <fill>
        <patternFill>
          <bgColor theme="5" tint="0.39994506668294322"/>
        </patternFill>
      </fill>
    </dxf>
    <dxf>
      <font>
        <color theme="2" tint="-0.749961851863155"/>
      </font>
      <fill>
        <patternFill>
          <bgColor theme="5" tint="0.39994506668294322"/>
        </patternFill>
      </fill>
    </dxf>
    <dxf>
      <font>
        <color theme="0"/>
      </font>
      <fill>
        <patternFill>
          <bgColor theme="9" tint="-0.499984740745262"/>
        </patternFill>
      </fill>
    </dxf>
    <dxf>
      <font>
        <color theme="1"/>
      </font>
      <fill>
        <patternFill>
          <bgColor theme="9" tint="0.39994506668294322"/>
        </patternFill>
      </fill>
    </dxf>
    <dxf>
      <font>
        <color theme="0"/>
      </font>
      <fill>
        <patternFill>
          <bgColor theme="1" tint="0.24994659260841701"/>
        </patternFill>
      </fill>
    </dxf>
    <dxf>
      <font>
        <color theme="1" tint="0.14996795556505021"/>
      </font>
      <fill>
        <patternFill>
          <bgColor theme="5" tint="0.39994506668294322"/>
        </patternFill>
      </fill>
    </dxf>
    <dxf>
      <font>
        <color theme="1"/>
      </font>
      <fill>
        <patternFill>
          <bgColor theme="9" tint="0.3999450666829432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b/>
        <i val="0"/>
        <color theme="0"/>
      </font>
      <fill>
        <patternFill>
          <bgColor theme="1" tint="0.34998626667073579"/>
        </patternFill>
      </fill>
    </dxf>
    <dxf>
      <font>
        <b/>
        <i val="0"/>
        <color theme="1"/>
      </font>
      <fill>
        <patternFill>
          <bgColor theme="7" tint="0.59996337778862885"/>
        </patternFill>
      </fill>
    </dxf>
    <dxf>
      <font>
        <b/>
        <i val="0"/>
        <color theme="0"/>
      </font>
      <fill>
        <patternFill>
          <bgColor theme="1" tint="0.34998626667073579"/>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6" tint="0.59996337778862885"/>
        </patternFill>
      </fill>
    </dxf>
    <dxf>
      <font>
        <color theme="1"/>
      </font>
      <fill>
        <patternFill>
          <bgColor theme="9" tint="0.59996337778862885"/>
        </patternFill>
      </fill>
    </dxf>
    <dxf>
      <font>
        <color theme="1"/>
      </font>
      <fill>
        <patternFill>
          <bgColor theme="9" tint="0.59996337778862885"/>
        </patternFill>
      </fill>
    </dxf>
    <dxf>
      <font>
        <color theme="0"/>
      </font>
      <fill>
        <patternFill>
          <bgColor theme="2" tint="-0.499984740745262"/>
        </patternFill>
      </fill>
    </dxf>
    <dxf>
      <font>
        <color theme="0"/>
      </font>
      <fill>
        <patternFill>
          <bgColor theme="2" tint="-0.499984740745262"/>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1"/>
      </font>
      <fill>
        <patternFill>
          <bgColor theme="9" tint="0.59996337778862885"/>
        </patternFill>
      </fill>
    </dxf>
    <dxf>
      <font>
        <color theme="1"/>
      </font>
      <fill>
        <patternFill>
          <bgColor theme="9" tint="0.59996337778862885"/>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9" tint="-0.499984740745262"/>
        </patternFill>
      </fill>
    </dxf>
    <dxf>
      <font>
        <color theme="1" tint="4.9989318521683403E-2"/>
      </font>
      <fill>
        <patternFill>
          <bgColor theme="0" tint="-0.14996795556505021"/>
        </patternFill>
      </fill>
    </dxf>
    <dxf>
      <font>
        <color theme="1"/>
      </font>
      <fill>
        <patternFill>
          <bgColor theme="9" tint="0.59996337778862885"/>
        </patternFill>
      </fill>
    </dxf>
    <dxf>
      <font>
        <color theme="1"/>
      </font>
      <fill>
        <patternFill>
          <bgColor theme="9" tint="0.59996337778862885"/>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color theme="1" tint="4.9989318521683403E-2"/>
      </font>
      <fill>
        <patternFill>
          <bgColor theme="0" tint="-0.14996795556505021"/>
        </patternFill>
      </fill>
    </dxf>
    <dxf>
      <font>
        <b/>
        <i val="0"/>
        <color theme="1"/>
      </font>
      <fill>
        <patternFill>
          <bgColor theme="7" tint="0.59996337778862885"/>
        </patternFill>
      </fill>
    </dxf>
    <dxf>
      <font>
        <b/>
        <i val="0"/>
        <color theme="0"/>
      </font>
      <fill>
        <patternFill>
          <bgColor theme="1" tint="0.34998626667073579"/>
        </patternFill>
      </fill>
    </dxf>
    <dxf>
      <font>
        <color theme="0"/>
      </font>
      <fill>
        <patternFill>
          <bgColor rgb="FFFF0000"/>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7"/>
      </font>
      <fill>
        <patternFill>
          <bgColor theme="1" tint="0.24994659260841701"/>
        </patternFill>
      </fill>
    </dxf>
    <dxf>
      <font>
        <color theme="0"/>
      </font>
      <fill>
        <patternFill>
          <bgColor rgb="FFFF0000"/>
        </patternFill>
      </fill>
    </dxf>
    <dxf>
      <font>
        <b/>
        <i val="0"/>
        <color theme="1"/>
      </font>
      <fill>
        <patternFill>
          <bgColor theme="9" tint="0.59996337778862885"/>
        </patternFill>
      </fill>
    </dxf>
    <dxf>
      <font>
        <b/>
        <i val="0"/>
        <color theme="1"/>
      </font>
      <fill>
        <patternFill>
          <bgColor theme="0" tint="-0.14996795556505021"/>
        </patternFill>
      </fill>
    </dxf>
    <dxf>
      <font>
        <b/>
        <i val="0"/>
        <color theme="1"/>
      </font>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0" tint="-0.14996795556505021"/>
        </patternFill>
      </fill>
    </dxf>
    <dxf>
      <font>
        <b/>
        <i val="0"/>
        <color theme="1"/>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6">
                <a:lumMod val="75000"/>
              </a:schemeClr>
            </a:solidFill>
            <a:ln>
              <a:noFill/>
            </a:ln>
            <a:effectLst/>
          </c:spPr>
          <c:invertIfNegative val="0"/>
          <c:cat>
            <c:strRef>
              <c:f>'Resumen-Ocultar'!$D$79:$D$89</c:f>
              <c:strCache>
                <c:ptCount val="11"/>
                <c:pt idx="0">
                  <c:v>ZARANDA 1</c:v>
                </c:pt>
                <c:pt idx="1">
                  <c:v>ZARANDA 2</c:v>
                </c:pt>
                <c:pt idx="2">
                  <c:v>ZARANDA 3</c:v>
                </c:pt>
                <c:pt idx="3">
                  <c:v>DESARENADOR</c:v>
                </c:pt>
                <c:pt idx="4">
                  <c:v>DESILTER</c:v>
                </c:pt>
                <c:pt idx="5">
                  <c:v>SECADORA 1</c:v>
                </c:pt>
                <c:pt idx="8">
                  <c:v>DECANTER 1</c:v>
                </c:pt>
                <c:pt idx="9">
                  <c:v>DECANTER 2</c:v>
                </c:pt>
                <c:pt idx="10">
                  <c:v>DECANTER 3</c:v>
                </c:pt>
              </c:strCache>
            </c:strRef>
          </c:cat>
          <c:val>
            <c:numRef>
              <c:f>'Resumen-Ocultar'!$E$79:$E$89</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EB45-4951-9A21-638152D8EFB2}"/>
            </c:ext>
          </c:extLst>
        </c:ser>
        <c:dLbls>
          <c:showLegendKey val="0"/>
          <c:showVal val="0"/>
          <c:showCatName val="0"/>
          <c:showSerName val="0"/>
          <c:showPercent val="0"/>
          <c:showBubbleSize val="0"/>
        </c:dLbls>
        <c:gapWidth val="30"/>
        <c:axId val="701299248"/>
        <c:axId val="701298000"/>
      </c:barChart>
      <c:catAx>
        <c:axId val="701299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Narrow" panose="020B0606020202030204" pitchFamily="34" charset="0"/>
                <a:ea typeface="+mn-ea"/>
                <a:cs typeface="+mn-cs"/>
              </a:defRPr>
            </a:pPr>
            <a:endParaRPr lang="es-AR"/>
          </a:p>
        </c:txPr>
        <c:crossAx val="701298000"/>
        <c:crosses val="autoZero"/>
        <c:auto val="1"/>
        <c:lblAlgn val="ctr"/>
        <c:lblOffset val="100"/>
        <c:noMultiLvlLbl val="0"/>
      </c:catAx>
      <c:valAx>
        <c:axId val="701298000"/>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lumMod val="65000"/>
                    <a:lumOff val="35000"/>
                  </a:schemeClr>
                </a:solidFill>
                <a:latin typeface="Arial Narrow" panose="020B0606020202030204" pitchFamily="34" charset="0"/>
                <a:ea typeface="+mn-ea"/>
                <a:cs typeface="+mn-cs"/>
              </a:defRPr>
            </a:pPr>
            <a:endParaRPr lang="es-AR"/>
          </a:p>
        </c:txPr>
        <c:crossAx val="70129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rial Narrow" panose="020B0606020202030204" pitchFamily="34" charset="0"/>
        </a:defRPr>
      </a:pPr>
      <a:endParaRPr lang="es-AR"/>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829489234199707"/>
          <c:y val="0.1454712186419678"/>
          <c:w val="0.79818062825436764"/>
          <c:h val="0.8291003492805108"/>
        </c:manualLayout>
      </c:layout>
      <c:scatterChart>
        <c:scatterStyle val="lineMarker"/>
        <c:varyColors val="0"/>
        <c:ser>
          <c:idx val="1"/>
          <c:order val="0"/>
          <c:tx>
            <c:strRef>
              <c:f>'Resumen-Ocultar'!$C$124</c:f>
              <c:strCache>
                <c:ptCount val="1"/>
                <c:pt idx="0">
                  <c:v>Sólidos Generados</c:v>
                </c:pt>
              </c:strCache>
            </c:strRef>
          </c:tx>
          <c:spPr>
            <a:ln w="28575" cap="rnd">
              <a:solidFill>
                <a:schemeClr val="bg2">
                  <a:lumMod val="25000"/>
                </a:schemeClr>
              </a:solidFill>
              <a:round/>
            </a:ln>
            <a:effectLst/>
          </c:spPr>
          <c:marker>
            <c:symbol val="none"/>
          </c:marker>
          <c:xVal>
            <c:numRef>
              <c:f>'Resumen-Ocultar'!$D$124:$CF$124</c:f>
              <c:numCache>
                <c:formatCode>0.00</c:formatCode>
                <c:ptCount val="81"/>
                <c:pt idx="0" formatCode="General">
                  <c:v>0</c:v>
                </c:pt>
                <c:pt idx="1">
                  <c:v>0</c:v>
                </c:pt>
                <c:pt idx="2">
                  <c:v>0</c:v>
                </c:pt>
                <c:pt idx="3">
                  <c:v>0</c:v>
                </c:pt>
                <c:pt idx="4">
                  <c:v>0</c:v>
                </c:pt>
                <c:pt idx="5">
                  <c:v>0</c:v>
                </c:pt>
                <c:pt idx="6">
                  <c:v>3.8808315000000002</c:v>
                </c:pt>
                <c:pt idx="7">
                  <c:v>16.955537625000002</c:v>
                </c:pt>
                <c:pt idx="8">
                  <c:v>36.359695125000002</c:v>
                </c:pt>
                <c:pt idx="9">
                  <c:v>53.546234624999997</c:v>
                </c:pt>
                <c:pt idx="10">
                  <c:v>57.773568937499995</c:v>
                </c:pt>
                <c:pt idx="11">
                  <c:v>57.773568937499995</c:v>
                </c:pt>
                <c:pt idx="12">
                  <c:v>57.773568937499995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Cache>
            </c:numRef>
          </c:xVal>
          <c:yVal>
            <c:numRef>
              <c:f>'Resumen-Ocultar'!$D$123:$CF$123</c:f>
              <c:numCache>
                <c:formatCode>General</c:formatCode>
                <c:ptCount val="81"/>
                <c:pt idx="0">
                  <c:v>2620</c:v>
                </c:pt>
                <c:pt idx="1">
                  <c:v>2620</c:v>
                </c:pt>
                <c:pt idx="2">
                  <c:v>2620</c:v>
                </c:pt>
                <c:pt idx="3">
                  <c:v>2620</c:v>
                </c:pt>
                <c:pt idx="4">
                  <c:v>2620</c:v>
                </c:pt>
                <c:pt idx="5">
                  <c:v>2620</c:v>
                </c:pt>
                <c:pt idx="6">
                  <c:v>2788</c:v>
                </c:pt>
                <c:pt idx="7">
                  <c:v>3354</c:v>
                </c:pt>
                <c:pt idx="8">
                  <c:v>4194</c:v>
                </c:pt>
                <c:pt idx="9">
                  <c:v>4938</c:v>
                </c:pt>
                <c:pt idx="10">
                  <c:v>5121</c:v>
                </c:pt>
                <c:pt idx="11">
                  <c:v>5121</c:v>
                </c:pt>
                <c:pt idx="12">
                  <c:v>5121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Cache>
            </c:numRef>
          </c:yVal>
          <c:smooth val="0"/>
          <c:extLst>
            <c:ext xmlns:c16="http://schemas.microsoft.com/office/drawing/2014/chart" uri="{C3380CC4-5D6E-409C-BE32-E72D297353CC}">
              <c16:uniqueId val="{00000000-AEED-45F9-9CCA-B458CF5FC31B}"/>
            </c:ext>
          </c:extLst>
        </c:ser>
        <c:ser>
          <c:idx val="0"/>
          <c:order val="1"/>
          <c:tx>
            <c:strRef>
              <c:f>'Resumen-Ocultar'!$C$125</c:f>
              <c:strCache>
                <c:ptCount val="1"/>
                <c:pt idx="0">
                  <c:v>Sólidos Extraidos</c:v>
                </c:pt>
              </c:strCache>
            </c:strRef>
          </c:tx>
          <c:spPr>
            <a:ln w="28575" cap="rnd">
              <a:solidFill>
                <a:schemeClr val="accent6">
                  <a:lumMod val="75000"/>
                </a:schemeClr>
              </a:solidFill>
              <a:round/>
            </a:ln>
            <a:effectLst/>
          </c:spPr>
          <c:marker>
            <c:symbol val="none"/>
          </c:marker>
          <c:xVal>
            <c:numRef>
              <c:f>'Resumen-Ocultar'!$D$125:$CF$125</c:f>
              <c:numCache>
                <c:formatCode>0.00</c:formatCode>
                <c:ptCount val="81"/>
                <c:pt idx="0" formatCode="General">
                  <c:v>0</c:v>
                </c:pt>
                <c:pt idx="1">
                  <c:v>0</c:v>
                </c:pt>
                <c:pt idx="2">
                  <c:v>0</c:v>
                </c:pt>
                <c:pt idx="3">
                  <c:v>0</c:v>
                </c:pt>
                <c:pt idx="4">
                  <c:v>0</c:v>
                </c:pt>
                <c:pt idx="5">
                  <c:v>0</c:v>
                </c:pt>
                <c:pt idx="6">
                  <c:v>3.7422316454545443</c:v>
                </c:pt>
                <c:pt idx="7">
                  <c:v>16.540531320454541</c:v>
                </c:pt>
                <c:pt idx="8">
                  <c:v>35.270251218181812</c:v>
                </c:pt>
                <c:pt idx="9">
                  <c:v>52.020293906818168</c:v>
                </c:pt>
                <c:pt idx="10">
                  <c:v>56.242752839772713</c:v>
                </c:pt>
                <c:pt idx="11">
                  <c:v>56.242752839772713</c:v>
                </c:pt>
                <c:pt idx="12">
                  <c:v>56.242752839772713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Cache>
            </c:numRef>
          </c:xVal>
          <c:yVal>
            <c:numRef>
              <c:f>'Resumen-Ocultar'!$D$123:$CF$123</c:f>
              <c:numCache>
                <c:formatCode>General</c:formatCode>
                <c:ptCount val="81"/>
                <c:pt idx="0">
                  <c:v>2620</c:v>
                </c:pt>
                <c:pt idx="1">
                  <c:v>2620</c:v>
                </c:pt>
                <c:pt idx="2">
                  <c:v>2620</c:v>
                </c:pt>
                <c:pt idx="3">
                  <c:v>2620</c:v>
                </c:pt>
                <c:pt idx="4">
                  <c:v>2620</c:v>
                </c:pt>
                <c:pt idx="5">
                  <c:v>2620</c:v>
                </c:pt>
                <c:pt idx="6">
                  <c:v>2788</c:v>
                </c:pt>
                <c:pt idx="7">
                  <c:v>3354</c:v>
                </c:pt>
                <c:pt idx="8">
                  <c:v>4194</c:v>
                </c:pt>
                <c:pt idx="9">
                  <c:v>4938</c:v>
                </c:pt>
                <c:pt idx="10">
                  <c:v>5121</c:v>
                </c:pt>
                <c:pt idx="11">
                  <c:v>5121</c:v>
                </c:pt>
                <c:pt idx="12">
                  <c:v>5121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Cache>
            </c:numRef>
          </c:yVal>
          <c:smooth val="0"/>
          <c:extLst>
            <c:ext xmlns:c16="http://schemas.microsoft.com/office/drawing/2014/chart" uri="{C3380CC4-5D6E-409C-BE32-E72D297353CC}">
              <c16:uniqueId val="{00000001-AEED-45F9-9CCA-B458CF5FC31B}"/>
            </c:ext>
          </c:extLst>
        </c:ser>
        <c:dLbls>
          <c:showLegendKey val="0"/>
          <c:showVal val="0"/>
          <c:showCatName val="0"/>
          <c:showSerName val="0"/>
          <c:showPercent val="0"/>
          <c:showBubbleSize val="0"/>
        </c:dLbls>
        <c:axId val="655367280"/>
        <c:axId val="655378096"/>
      </c:scatterChart>
      <c:valAx>
        <c:axId val="65536728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lang="es-AR" sz="1000" b="0" i="0" u="none" strike="noStrike" kern="1200" baseline="0">
                    <a:solidFill>
                      <a:sysClr val="windowText" lastClr="000000"/>
                    </a:solidFill>
                    <a:latin typeface="Arial Narrow" panose="020B0606020202030204" pitchFamily="34" charset="0"/>
                    <a:ea typeface="+mn-ea"/>
                    <a:cs typeface="+mn-cs"/>
                  </a:defRPr>
                </a:pPr>
                <a:r>
                  <a:rPr lang="es-AR" sz="1000" b="0" i="0" u="none" strike="noStrike" kern="1200" baseline="0">
                    <a:solidFill>
                      <a:sysClr val="windowText" lastClr="000000"/>
                    </a:solidFill>
                    <a:latin typeface="Arial Narrow" panose="020B0606020202030204" pitchFamily="34" charset="0"/>
                    <a:ea typeface="+mn-ea"/>
                    <a:cs typeface="+mn-cs"/>
                  </a:rPr>
                  <a:t>Volumen, m3</a:t>
                </a:r>
              </a:p>
            </c:rich>
          </c:tx>
          <c:layout>
            <c:manualLayout>
              <c:xMode val="edge"/>
              <c:yMode val="edge"/>
              <c:x val="0.41133864241810231"/>
              <c:y val="6.9720671637080039E-2"/>
            </c:manualLayout>
          </c:layout>
          <c:overlay val="0"/>
          <c:spPr>
            <a:noFill/>
            <a:ln>
              <a:noFill/>
            </a:ln>
            <a:effectLst/>
          </c:spPr>
          <c:txPr>
            <a:bodyPr rot="0" spcFirstLastPara="1" vertOverflow="ellipsis" vert="horz" wrap="square" anchor="ctr" anchorCtr="1"/>
            <a:lstStyle/>
            <a:p>
              <a:pPr algn="ctr" rtl="0">
                <a:defRPr lang="es-AR" sz="1000" b="0" i="0" u="none" strike="noStrike" kern="1200" baseline="0">
                  <a:solidFill>
                    <a:sysClr val="windowText" lastClr="000000"/>
                  </a:solidFill>
                  <a:latin typeface="Arial Narrow" panose="020B0606020202030204" pitchFamily="34" charset="0"/>
                  <a:ea typeface="+mn-ea"/>
                  <a:cs typeface="+mn-cs"/>
                </a:defRPr>
              </a:pPr>
              <a:endParaRPr lang="es-AR"/>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Narrow" panose="020B0606020202030204" pitchFamily="34" charset="0"/>
                <a:ea typeface="+mn-ea"/>
                <a:cs typeface="+mn-cs"/>
              </a:defRPr>
            </a:pPr>
            <a:endParaRPr lang="es-AR"/>
          </a:p>
        </c:txPr>
        <c:crossAx val="655378096"/>
        <c:crosses val="autoZero"/>
        <c:crossBetween val="midCat"/>
      </c:valAx>
      <c:valAx>
        <c:axId val="65537809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r>
                  <a:rPr lang="en-US" sz="1000" b="0">
                    <a:solidFill>
                      <a:sysClr val="windowText" lastClr="000000"/>
                    </a:solidFill>
                  </a:rPr>
                  <a:t>Profundidad, m</a:t>
                </a:r>
              </a:p>
            </c:rich>
          </c:tx>
          <c:layout>
            <c:manualLayout>
              <c:xMode val="edge"/>
              <c:yMode val="edge"/>
              <c:x val="2.5680803621906927E-2"/>
              <c:y val="0.4891439568534291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Narrow" panose="020B0606020202030204" pitchFamily="34" charset="0"/>
                <a:ea typeface="+mn-ea"/>
                <a:cs typeface="+mn-cs"/>
              </a:defRPr>
            </a:pPr>
            <a:endParaRPr lang="es-AR"/>
          </a:p>
        </c:txPr>
        <c:crossAx val="655367280"/>
        <c:crosses val="autoZero"/>
        <c:crossBetween val="midCat"/>
      </c:valAx>
      <c:spPr>
        <a:noFill/>
        <a:ln>
          <a:noFill/>
        </a:ln>
        <a:effectLst/>
      </c:spPr>
    </c:plotArea>
    <c:legend>
      <c:legendPos val="b"/>
      <c:layout>
        <c:manualLayout>
          <c:xMode val="edge"/>
          <c:yMode val="edge"/>
          <c:x val="0"/>
          <c:y val="7.3259470462602892E-3"/>
          <c:w val="0.9847063280716799"/>
          <c:h val="6.9038769063453617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bg2">
                  <a:lumMod val="25000"/>
                </a:schemeClr>
              </a:solidFill>
              <a:latin typeface="Arial Narrow" panose="020B0606020202030204" pitchFamily="34"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rial Narrow" panose="020B0606020202030204" pitchFamily="34" charset="0"/>
        </a:defRPr>
      </a:pPr>
      <a:endParaRPr lang="es-AR"/>
    </a:p>
  </c:txPr>
  <c:printSettings>
    <c:headerFooter/>
    <c:pageMargins b="0.75" l="0.7" r="0.7" t="1.3149999999999999" header="0.3" footer="0.3"/>
    <c:pageSetup paperSize="9"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2">
                <a:lumMod val="25000"/>
              </a:schemeClr>
            </a:solidFill>
            <a:ln>
              <a:noFill/>
            </a:ln>
            <a:effectLst/>
          </c:spPr>
          <c:invertIfNegative val="0"/>
          <c:cat>
            <c:strRef>
              <c:f>'Resumen-Ocultar'!$D$104:$D$114</c:f>
              <c:strCache>
                <c:ptCount val="11"/>
                <c:pt idx="0">
                  <c:v>ZARANDA 1</c:v>
                </c:pt>
                <c:pt idx="1">
                  <c:v>ZARANDA 2</c:v>
                </c:pt>
                <c:pt idx="2">
                  <c:v>ZARANDA 3</c:v>
                </c:pt>
                <c:pt idx="3">
                  <c:v>DESARENADOR</c:v>
                </c:pt>
                <c:pt idx="4">
                  <c:v>DESILTER</c:v>
                </c:pt>
                <c:pt idx="5">
                  <c:v>SECADORA 1</c:v>
                </c:pt>
                <c:pt idx="8">
                  <c:v>DECANTER 1</c:v>
                </c:pt>
                <c:pt idx="9">
                  <c:v>DECANTER 2</c:v>
                </c:pt>
                <c:pt idx="10">
                  <c:v>DECANTER 3</c:v>
                </c:pt>
              </c:strCache>
            </c:strRef>
          </c:cat>
          <c:val>
            <c:numRef>
              <c:f>'Resumen-Ocultar'!$E$104:$E$114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801C-4EF3-841F-6E72749F22BB}"/>
            </c:ext>
          </c:extLst>
        </c:ser>
        <c:dLbls>
          <c:showLegendKey val="0"/>
          <c:showVal val="0"/>
          <c:showCatName val="0"/>
          <c:showSerName val="0"/>
          <c:showPercent val="0"/>
          <c:showBubbleSize val="0"/>
        </c:dLbls>
        <c:gapWidth val="30"/>
        <c:axId val="701299248"/>
        <c:axId val="701298000"/>
      </c:barChart>
      <c:catAx>
        <c:axId val="701299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Narrow" panose="020B0606020202030204" pitchFamily="34" charset="0"/>
                <a:ea typeface="+mn-ea"/>
                <a:cs typeface="+mn-cs"/>
              </a:defRPr>
            </a:pPr>
            <a:endParaRPr lang="es-AR"/>
          </a:p>
        </c:txPr>
        <c:crossAx val="701298000"/>
        <c:crosses val="autoZero"/>
        <c:auto val="1"/>
        <c:lblAlgn val="ctr"/>
        <c:lblOffset val="100"/>
        <c:noMultiLvlLbl val="0"/>
      </c:catAx>
      <c:valAx>
        <c:axId val="701298000"/>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lumMod val="65000"/>
                    <a:lumOff val="35000"/>
                  </a:schemeClr>
                </a:solidFill>
                <a:latin typeface="Arial Narrow" panose="020B0606020202030204" pitchFamily="34" charset="0"/>
                <a:ea typeface="+mn-ea"/>
                <a:cs typeface="+mn-cs"/>
              </a:defRPr>
            </a:pPr>
            <a:endParaRPr lang="es-AR"/>
          </a:p>
        </c:txPr>
        <c:crossAx val="70129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rial Narrow" panose="020B0606020202030204" pitchFamily="34" charset="0"/>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bg2">
                <a:lumMod val="75000"/>
              </a:schemeClr>
            </a:solidFill>
            <a:ln>
              <a:noFill/>
            </a:ln>
            <a:effectLst/>
          </c:spPr>
          <c:invertIfNegative val="0"/>
          <c:dPt>
            <c:idx val="0"/>
            <c:invertIfNegative val="0"/>
            <c:bubble3D val="0"/>
            <c:spPr>
              <a:solidFill>
                <a:schemeClr val="bg2">
                  <a:lumMod val="25000"/>
                </a:schemeClr>
              </a:solidFill>
              <a:ln>
                <a:noFill/>
              </a:ln>
              <a:effectLst/>
            </c:spPr>
            <c:extLst>
              <c:ext xmlns:c16="http://schemas.microsoft.com/office/drawing/2014/chart" uri="{C3380CC4-5D6E-409C-BE32-E72D297353CC}">
                <c16:uniqueId val="{00000002-7BA1-406D-9C6F-0AFF548CF606}"/>
              </c:ext>
            </c:extLst>
          </c:dPt>
          <c:dPt>
            <c:idx val="1"/>
            <c:invertIfNegative val="0"/>
            <c:bubble3D val="0"/>
            <c:extLst>
              <c:ext xmlns:c16="http://schemas.microsoft.com/office/drawing/2014/chart" uri="{C3380CC4-5D6E-409C-BE32-E72D297353CC}">
                <c16:uniqueId val="{00000003-7BA1-406D-9C6F-0AFF548CF606}"/>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AD10-45E5-9A50-2D0902C80B69}"/>
              </c:ext>
            </c:extLst>
          </c:dPt>
          <c:cat>
            <c:strRef>
              <c:f>'Resumen-Ocultar'!$D$116:$D$118</c:f>
              <c:strCache>
                <c:ptCount val="3"/>
                <c:pt idx="0">
                  <c:v>SOLIDOS GENERADOS</c:v>
                </c:pt>
                <c:pt idx="1">
                  <c:v>SOLIDOS EXTRAIDOS</c:v>
                </c:pt>
                <c:pt idx="2">
                  <c:v>VOL. LODO PERDIDO</c:v>
                </c:pt>
              </c:strCache>
            </c:strRef>
          </c:cat>
          <c:val>
            <c:numRef>
              <c:f>'Resumen-Ocultar'!$E$116:$E$118</c:f>
              <c:numCache>
                <c:formatCode>0.00</c:formatCode>
                <c:ptCount val="3"/>
                <c:pt idx="0">
                  <c:v>0</c:v>
                </c:pt>
                <c:pt idx="1">
                  <c:v>0</c:v>
                </c:pt>
                <c:pt idx="2">
                  <c:v>0</c:v>
                </c:pt>
              </c:numCache>
            </c:numRef>
          </c:val>
          <c:extLst>
            <c:ext xmlns:c16="http://schemas.microsoft.com/office/drawing/2014/chart" uri="{C3380CC4-5D6E-409C-BE32-E72D297353CC}">
              <c16:uniqueId val="{00000000-7BA1-406D-9C6F-0AFF548CF606}"/>
            </c:ext>
          </c:extLst>
        </c:ser>
        <c:dLbls>
          <c:showLegendKey val="0"/>
          <c:showVal val="0"/>
          <c:showCatName val="0"/>
          <c:showSerName val="0"/>
          <c:showPercent val="0"/>
          <c:showBubbleSize val="0"/>
        </c:dLbls>
        <c:gapWidth val="219"/>
        <c:overlap val="-27"/>
        <c:axId val="1309696304"/>
        <c:axId val="1309697968"/>
      </c:barChart>
      <c:catAx>
        <c:axId val="130969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AR"/>
          </a:p>
        </c:txPr>
        <c:crossAx val="1309697968"/>
        <c:crosses val="autoZero"/>
        <c:auto val="1"/>
        <c:lblAlgn val="ctr"/>
        <c:lblOffset val="100"/>
        <c:noMultiLvlLbl val="0"/>
      </c:catAx>
      <c:valAx>
        <c:axId val="1309697968"/>
        <c:scaling>
          <c:orientation val="minMax"/>
        </c:scaling>
        <c:delete val="0"/>
        <c:axPos val="l"/>
        <c:majorGridlines>
          <c:spPr>
            <a:ln w="9525" cap="flat" cmpd="sng" algn="ctr">
              <a:solidFill>
                <a:schemeClr val="tx1">
                  <a:lumMod val="15000"/>
                  <a:lumOff val="85000"/>
                </a:schemeClr>
              </a:solidFill>
              <a:round/>
            </a:ln>
            <a:effectLst/>
          </c:spPr>
        </c:majorGridlines>
        <c:numFmt formatCode="#0\ &quot;m3&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AR"/>
          </a:p>
        </c:txPr>
        <c:crossAx val="1309696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bg2">
                  <a:lumMod val="25000"/>
                </a:schemeClr>
              </a:solidFill>
              <a:ln>
                <a:noFill/>
              </a:ln>
              <a:effectLst/>
            </c:spPr>
            <c:extLst>
              <c:ext xmlns:c16="http://schemas.microsoft.com/office/drawing/2014/chart" uri="{C3380CC4-5D6E-409C-BE32-E72D297353CC}">
                <c16:uniqueId val="{00000001-C59F-4409-BEE1-E86CB108B2D1}"/>
              </c:ext>
            </c:extLst>
          </c:dPt>
          <c:dPt>
            <c:idx val="1"/>
            <c:invertIfNegative val="0"/>
            <c:bubble3D val="0"/>
            <c:spPr>
              <a:solidFill>
                <a:schemeClr val="bg2">
                  <a:lumMod val="75000"/>
                </a:schemeClr>
              </a:solidFill>
              <a:ln>
                <a:noFill/>
              </a:ln>
              <a:effectLst/>
            </c:spPr>
            <c:extLst>
              <c:ext xmlns:c16="http://schemas.microsoft.com/office/drawing/2014/chart" uri="{C3380CC4-5D6E-409C-BE32-E72D297353CC}">
                <c16:uniqueId val="{00000003-C59F-4409-BEE1-E86CB108B2D1}"/>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C59F-4409-BEE1-E86CB108B2D1}"/>
              </c:ext>
            </c:extLst>
          </c:dPt>
          <c:cat>
            <c:strRef>
              <c:f>'Resumen-Ocultar'!$D$116:$D$118</c:f>
              <c:strCache>
                <c:ptCount val="3"/>
                <c:pt idx="0">
                  <c:v>SOLIDOS GENERADOS</c:v>
                </c:pt>
                <c:pt idx="1">
                  <c:v>SOLIDOS EXTRAIDOS</c:v>
                </c:pt>
                <c:pt idx="2">
                  <c:v>VOL. LODO PERDIDO</c:v>
                </c:pt>
              </c:strCache>
            </c:strRef>
          </c:cat>
          <c:val>
            <c:numRef>
              <c:f>'Resumen-Ocultar'!$F$116:$F$118</c:f>
              <c:numCache>
                <c:formatCode>0.00</c:formatCode>
                <c:ptCount val="3"/>
                <c:pt idx="0">
                  <c:v>57.773568937499995</c:v>
                </c:pt>
                <c:pt idx="1">
                  <c:v>56.242752839772713</c:v>
                </c:pt>
                <c:pt idx="2">
                  <c:v>64.321473864772713</c:v>
                </c:pt>
              </c:numCache>
            </c:numRef>
          </c:val>
          <c:extLst>
            <c:ext xmlns:c16="http://schemas.microsoft.com/office/drawing/2014/chart" uri="{C3380CC4-5D6E-409C-BE32-E72D297353CC}">
              <c16:uniqueId val="{00000006-C59F-4409-BEE1-E86CB108B2D1}"/>
            </c:ext>
          </c:extLst>
        </c:ser>
        <c:dLbls>
          <c:showLegendKey val="0"/>
          <c:showVal val="0"/>
          <c:showCatName val="0"/>
          <c:showSerName val="0"/>
          <c:showPercent val="0"/>
          <c:showBubbleSize val="0"/>
        </c:dLbls>
        <c:gapWidth val="219"/>
        <c:overlap val="-27"/>
        <c:axId val="1309696304"/>
        <c:axId val="1309697968"/>
      </c:barChart>
      <c:catAx>
        <c:axId val="130969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AR"/>
          </a:p>
        </c:txPr>
        <c:crossAx val="1309697968"/>
        <c:crosses val="autoZero"/>
        <c:auto val="1"/>
        <c:lblAlgn val="ctr"/>
        <c:lblOffset val="100"/>
        <c:noMultiLvlLbl val="0"/>
      </c:catAx>
      <c:valAx>
        <c:axId val="1309697968"/>
        <c:scaling>
          <c:orientation val="minMax"/>
        </c:scaling>
        <c:delete val="0"/>
        <c:axPos val="l"/>
        <c:majorGridlines>
          <c:spPr>
            <a:ln w="9525" cap="flat" cmpd="sng" algn="ctr">
              <a:solidFill>
                <a:schemeClr val="tx1">
                  <a:lumMod val="15000"/>
                  <a:lumOff val="85000"/>
                </a:schemeClr>
              </a:solidFill>
              <a:round/>
            </a:ln>
            <a:effectLst/>
          </c:spPr>
        </c:majorGridlines>
        <c:numFmt formatCode="#0\ &quot;m3&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AR"/>
          </a:p>
        </c:txPr>
        <c:crossAx val="1309696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accent2"/>
            </a:solidFill>
            <a:ln w="9525" cap="flat" cmpd="sng" algn="ctr">
              <a:solidFill>
                <a:schemeClr val="lt1">
                  <a:alpha val="50000"/>
                </a:schemeClr>
              </a:solidFill>
              <a:round/>
            </a:ln>
            <a:effectLst/>
          </c:spPr>
          <c:invertIfNegative val="0"/>
          <c:dPt>
            <c:idx val="0"/>
            <c:invertIfNegative val="0"/>
            <c:bubble3D val="0"/>
            <c:spPr>
              <a:solidFill>
                <a:schemeClr val="accent6">
                  <a:lumMod val="5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31FF-477E-866D-9261F0EB8B6F}"/>
              </c:ext>
            </c:extLst>
          </c:dPt>
          <c:dPt>
            <c:idx val="1"/>
            <c:invertIfNegative val="0"/>
            <c:bubble3D val="0"/>
            <c:spPr>
              <a:solidFill>
                <a:schemeClr val="accent1"/>
              </a:solidFill>
              <a:ln w="9525" cap="flat" cmpd="sng" algn="ctr">
                <a:solidFill>
                  <a:schemeClr val="lt1">
                    <a:alpha val="50000"/>
                  </a:schemeClr>
                </a:solidFill>
                <a:round/>
              </a:ln>
              <a:effectLst/>
            </c:spPr>
            <c:extLst>
              <c:ext xmlns:c16="http://schemas.microsoft.com/office/drawing/2014/chart" uri="{C3380CC4-5D6E-409C-BE32-E72D297353CC}">
                <c16:uniqueId val="{00000006-056B-4655-B37B-5E7219511C9C}"/>
              </c:ext>
            </c:extLst>
          </c:dPt>
          <c:dPt>
            <c:idx val="2"/>
            <c:invertIfNegative val="0"/>
            <c:bubble3D val="0"/>
            <c:extLst>
              <c:ext xmlns:c16="http://schemas.microsoft.com/office/drawing/2014/chart" uri="{C3380CC4-5D6E-409C-BE32-E72D297353CC}">
                <c16:uniqueId val="{00000004-31FF-477E-866D-9261F0EB8B6F}"/>
              </c:ext>
            </c:extLst>
          </c:dPt>
          <c:dPt>
            <c:idx val="3"/>
            <c:invertIfNegative val="0"/>
            <c:bubble3D val="0"/>
            <c:spPr>
              <a:solidFill>
                <a:schemeClr val="bg2">
                  <a:lumMod val="5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056B-4655-B37B-5E7219511C9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'INFORME FINAL'!$Y$198:$Y$201</c:f>
              <c:strCache>
                <c:ptCount val="4"/>
                <c:pt idx="0">
                  <c:v>TOTAL ELIMINADO</c:v>
                </c:pt>
                <c:pt idx="1">
                  <c:v>LODO PERDIDO</c:v>
                </c:pt>
                <c:pt idx="2">
                  <c:v>CUTTING EXTRAÍDO</c:v>
                </c:pt>
                <c:pt idx="3">
                  <c:v>VOL. TEORICO POZO</c:v>
                </c:pt>
              </c:strCache>
            </c:strRef>
          </c:cat>
          <c:val>
            <c:numRef>
              <c:f>'INFORME FINAL'!$AB$198:$AB$201</c:f>
              <c:numCache>
                <c:formatCode>0.0</c:formatCode>
                <c:ptCount val="4"/>
                <c:pt idx="0">
                  <c:v>120.56422670454545</c:v>
                </c:pt>
                <c:pt idx="1">
                  <c:v>64.321473864772713</c:v>
                </c:pt>
                <c:pt idx="2">
                  <c:v>56.24275283977272</c:v>
                </c:pt>
                <c:pt idx="3">
                  <c:v>57.773568937499995</c:v>
                </c:pt>
              </c:numCache>
            </c:numRef>
          </c:val>
          <c:extLst>
            <c:ext xmlns:c16="http://schemas.microsoft.com/office/drawing/2014/chart" uri="{C3380CC4-5D6E-409C-BE32-E72D297353CC}">
              <c16:uniqueId val="{00000001-31FF-477E-866D-9261F0EB8B6F}"/>
            </c:ext>
          </c:extLst>
        </c:ser>
        <c:dLbls>
          <c:dLblPos val="inEnd"/>
          <c:showLegendKey val="0"/>
          <c:showVal val="1"/>
          <c:showCatName val="0"/>
          <c:showSerName val="0"/>
          <c:showPercent val="0"/>
          <c:showBubbleSize val="0"/>
        </c:dLbls>
        <c:gapWidth val="65"/>
        <c:axId val="1280876880"/>
        <c:axId val="1280877296"/>
      </c:barChart>
      <c:catAx>
        <c:axId val="128087688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s-AR"/>
          </a:p>
        </c:txPr>
        <c:crossAx val="1280877296"/>
        <c:crosses val="autoZero"/>
        <c:auto val="1"/>
        <c:lblAlgn val="ctr"/>
        <c:lblOffset val="100"/>
        <c:noMultiLvlLbl val="0"/>
      </c:catAx>
      <c:valAx>
        <c:axId val="12808772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quot;m3&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crossAx val="128087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accent2">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6">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03AD-47AC-BF15-1D53622950A7}"/>
              </c:ext>
            </c:extLst>
          </c:dPt>
          <c:dPt>
            <c:idx val="1"/>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03AD-47AC-BF15-1D53622950A7}"/>
              </c:ext>
            </c:extLst>
          </c:dPt>
          <c:dPt>
            <c:idx val="3"/>
            <c:invertIfNegative val="0"/>
            <c:bubble3D val="0"/>
            <c:spPr>
              <a:solidFill>
                <a:schemeClr val="bg2">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7-03AD-47AC-BF15-1D53622950A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'INFORME FINAL'!$Y$266:$Y$269</c:f>
              <c:strCache>
                <c:ptCount val="4"/>
                <c:pt idx="0">
                  <c:v>TOTAL ELIMINADO</c:v>
                </c:pt>
                <c:pt idx="1">
                  <c:v>LODO PERDIDO</c:v>
                </c:pt>
                <c:pt idx="2">
                  <c:v>CUTTING EXTRAÍDO</c:v>
                </c:pt>
                <c:pt idx="3">
                  <c:v>VOL. TEORICO POZO</c:v>
                </c:pt>
              </c:strCache>
            </c:strRef>
          </c:cat>
          <c:val>
            <c:numRef>
              <c:f>'INFORME FINAL'!$AB$266:$AB$269</c:f>
              <c:numCache>
                <c:formatCode>0.0</c:formatCode>
                <c:ptCount val="4"/>
                <c:pt idx="0">
                  <c:v>0</c:v>
                </c:pt>
                <c:pt idx="1">
                  <c:v>0</c:v>
                </c:pt>
                <c:pt idx="2">
                  <c:v>0</c:v>
                </c:pt>
                <c:pt idx="3">
                  <c:v>0</c:v>
                </c:pt>
              </c:numCache>
            </c:numRef>
          </c:val>
          <c:extLst>
            <c:ext xmlns:c16="http://schemas.microsoft.com/office/drawing/2014/chart" uri="{C3380CC4-5D6E-409C-BE32-E72D297353CC}">
              <c16:uniqueId val="{00000008-03AD-47AC-BF15-1D53622950A7}"/>
            </c:ext>
          </c:extLst>
        </c:ser>
        <c:dLbls>
          <c:dLblPos val="inEnd"/>
          <c:showLegendKey val="0"/>
          <c:showVal val="1"/>
          <c:showCatName val="0"/>
          <c:showSerName val="0"/>
          <c:showPercent val="0"/>
          <c:showBubbleSize val="0"/>
        </c:dLbls>
        <c:gapWidth val="65"/>
        <c:axId val="1280876880"/>
        <c:axId val="1280877296"/>
      </c:barChart>
      <c:catAx>
        <c:axId val="128087688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s-AR"/>
          </a:p>
        </c:txPr>
        <c:crossAx val="1280877296"/>
        <c:crosses val="autoZero"/>
        <c:auto val="1"/>
        <c:lblAlgn val="ctr"/>
        <c:lblOffset val="100"/>
        <c:noMultiLvlLbl val="0"/>
      </c:catAx>
      <c:valAx>
        <c:axId val="12808772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quot;m3&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crossAx val="128087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accent2">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6">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016F-4F02-BF7F-E80290EEE1B5}"/>
              </c:ext>
            </c:extLst>
          </c:dPt>
          <c:dPt>
            <c:idx val="1"/>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016F-4F02-BF7F-E80290EEE1B5}"/>
              </c:ext>
            </c:extLst>
          </c:dPt>
          <c:dPt>
            <c:idx val="3"/>
            <c:invertIfNegative val="0"/>
            <c:bubble3D val="0"/>
            <c:spPr>
              <a:solidFill>
                <a:schemeClr val="bg2">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016F-4F02-BF7F-E80290EEE1B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'INFORME FINAL'!$Y$335:$Y$338</c:f>
              <c:strCache>
                <c:ptCount val="4"/>
                <c:pt idx="0">
                  <c:v>TOTAL ELIMINADO</c:v>
                </c:pt>
                <c:pt idx="1">
                  <c:v>LODO PERDIDO</c:v>
                </c:pt>
                <c:pt idx="2">
                  <c:v>CUTTING EXTRAÍDO</c:v>
                </c:pt>
                <c:pt idx="3">
                  <c:v>VOL. TEORICO POZO</c:v>
                </c:pt>
              </c:strCache>
            </c:strRef>
          </c:cat>
          <c:val>
            <c:numRef>
              <c:f>'INFORME FINAL'!$AB$335:$AB$338</c:f>
              <c:numCache>
                <c:formatCode>0.0</c:formatCode>
                <c:ptCount val="4"/>
                <c:pt idx="0">
                  <c:v>0</c:v>
                </c:pt>
                <c:pt idx="1">
                  <c:v>0</c:v>
                </c:pt>
                <c:pt idx="2">
                  <c:v>0</c:v>
                </c:pt>
                <c:pt idx="3">
                  <c:v>0</c:v>
                </c:pt>
              </c:numCache>
            </c:numRef>
          </c:val>
          <c:extLst>
            <c:ext xmlns:c16="http://schemas.microsoft.com/office/drawing/2014/chart" uri="{C3380CC4-5D6E-409C-BE32-E72D297353CC}">
              <c16:uniqueId val="{00000006-016F-4F02-BF7F-E80290EEE1B5}"/>
            </c:ext>
          </c:extLst>
        </c:ser>
        <c:dLbls>
          <c:dLblPos val="inEnd"/>
          <c:showLegendKey val="0"/>
          <c:showVal val="1"/>
          <c:showCatName val="0"/>
          <c:showSerName val="0"/>
          <c:showPercent val="0"/>
          <c:showBubbleSize val="0"/>
        </c:dLbls>
        <c:gapWidth val="65"/>
        <c:axId val="1280876880"/>
        <c:axId val="1280877296"/>
      </c:barChart>
      <c:catAx>
        <c:axId val="128087688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s-AR"/>
          </a:p>
        </c:txPr>
        <c:crossAx val="1280877296"/>
        <c:crosses val="autoZero"/>
        <c:auto val="1"/>
        <c:lblAlgn val="ctr"/>
        <c:lblOffset val="100"/>
        <c:noMultiLvlLbl val="0"/>
      </c:catAx>
      <c:valAx>
        <c:axId val="12808772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quot;m3&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crossAx val="128087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accent2">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6">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F58F-4047-84AB-001DA4FB6807}"/>
              </c:ext>
            </c:extLst>
          </c:dPt>
          <c:dPt>
            <c:idx val="1"/>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F58F-4047-84AB-001DA4FB6807}"/>
              </c:ext>
            </c:extLst>
          </c:dPt>
          <c:dPt>
            <c:idx val="3"/>
            <c:invertIfNegative val="0"/>
            <c:bubble3D val="0"/>
            <c:spPr>
              <a:solidFill>
                <a:schemeClr val="bg2">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F58F-4047-84AB-001DA4FB680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'INFORME FINAL'!$Y$404:$Y$407</c:f>
              <c:strCache>
                <c:ptCount val="4"/>
                <c:pt idx="0">
                  <c:v>TOTAL ELIMINADO</c:v>
                </c:pt>
                <c:pt idx="1">
                  <c:v>LODO PERDIDO</c:v>
                </c:pt>
                <c:pt idx="2">
                  <c:v>CUTTING EXTRAÍDO</c:v>
                </c:pt>
                <c:pt idx="3">
                  <c:v>VOL. TEORICO POZO</c:v>
                </c:pt>
              </c:strCache>
            </c:strRef>
          </c:cat>
          <c:val>
            <c:numRef>
              <c:f>'INFORME FINAL'!$AB$404:$AB$407</c:f>
              <c:numCache>
                <c:formatCode>0.0</c:formatCode>
                <c:ptCount val="4"/>
                <c:pt idx="0">
                  <c:v>0</c:v>
                </c:pt>
                <c:pt idx="1">
                  <c:v>0</c:v>
                </c:pt>
                <c:pt idx="2">
                  <c:v>0</c:v>
                </c:pt>
                <c:pt idx="3">
                  <c:v>0</c:v>
                </c:pt>
              </c:numCache>
            </c:numRef>
          </c:val>
          <c:extLst>
            <c:ext xmlns:c16="http://schemas.microsoft.com/office/drawing/2014/chart" uri="{C3380CC4-5D6E-409C-BE32-E72D297353CC}">
              <c16:uniqueId val="{00000006-F58F-4047-84AB-001DA4FB6807}"/>
            </c:ext>
          </c:extLst>
        </c:ser>
        <c:dLbls>
          <c:dLblPos val="inEnd"/>
          <c:showLegendKey val="0"/>
          <c:showVal val="1"/>
          <c:showCatName val="0"/>
          <c:showSerName val="0"/>
          <c:showPercent val="0"/>
          <c:showBubbleSize val="0"/>
        </c:dLbls>
        <c:gapWidth val="65"/>
        <c:axId val="1280876880"/>
        <c:axId val="1280877296"/>
      </c:barChart>
      <c:catAx>
        <c:axId val="128087688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s-AR"/>
          </a:p>
        </c:txPr>
        <c:crossAx val="1280877296"/>
        <c:crosses val="autoZero"/>
        <c:auto val="1"/>
        <c:lblAlgn val="ctr"/>
        <c:lblOffset val="100"/>
        <c:noMultiLvlLbl val="0"/>
      </c:catAx>
      <c:valAx>
        <c:axId val="12808772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quot;m3&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crossAx val="128087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jpeg"/><Relationship Id="rId13" Type="http://schemas.openxmlformats.org/officeDocument/2006/relationships/hyperlink" Target="#'DECANTER 1'!A1"/><Relationship Id="rId18" Type="http://schemas.openxmlformats.org/officeDocument/2006/relationships/hyperlink" Target="#PRODUCTOS!A1"/><Relationship Id="rId26" Type="http://schemas.openxmlformats.org/officeDocument/2006/relationships/hyperlink" Target="#PERSONAL!A1"/><Relationship Id="rId3" Type="http://schemas.openxmlformats.org/officeDocument/2006/relationships/hyperlink" Target="#'ZARANDA 2'!A1"/><Relationship Id="rId21" Type="http://schemas.openxmlformats.org/officeDocument/2006/relationships/image" Target="../media/image10.png"/><Relationship Id="rId7" Type="http://schemas.openxmlformats.org/officeDocument/2006/relationships/hyperlink" Target="#DESILTER!A1"/><Relationship Id="rId12" Type="http://schemas.openxmlformats.org/officeDocument/2006/relationships/hyperlink" Target="#'SECADORA 3'!A1"/><Relationship Id="rId17" Type="http://schemas.openxmlformats.org/officeDocument/2006/relationships/hyperlink" Target="#'DECANTER 3'!A1"/><Relationship Id="rId25" Type="http://schemas.openxmlformats.org/officeDocument/2006/relationships/image" Target="../media/image12.png"/><Relationship Id="rId2" Type="http://schemas.openxmlformats.org/officeDocument/2006/relationships/image" Target="../media/image3.jpeg"/><Relationship Id="rId16" Type="http://schemas.openxmlformats.org/officeDocument/2006/relationships/image" Target="../media/image8.jpeg"/><Relationship Id="rId20" Type="http://schemas.openxmlformats.org/officeDocument/2006/relationships/hyperlink" Target="#SERVICIOS!A1"/><Relationship Id="rId29" Type="http://schemas.openxmlformats.org/officeDocument/2006/relationships/image" Target="../media/image14.jpeg"/><Relationship Id="rId1" Type="http://schemas.openxmlformats.org/officeDocument/2006/relationships/hyperlink" Target="#'ZARANDA 1'!A1"/><Relationship Id="rId6" Type="http://schemas.openxmlformats.org/officeDocument/2006/relationships/image" Target="../media/image4.jpeg"/><Relationship Id="rId11" Type="http://schemas.openxmlformats.org/officeDocument/2006/relationships/hyperlink" Target="#'SECADORA 2'!A1"/><Relationship Id="rId24" Type="http://schemas.openxmlformats.org/officeDocument/2006/relationships/hyperlink" Target="#LODO!A1"/><Relationship Id="rId32" Type="http://schemas.openxmlformats.org/officeDocument/2006/relationships/hyperlink" Target="#'INFORME FINAL'!A1"/><Relationship Id="rId5" Type="http://schemas.openxmlformats.org/officeDocument/2006/relationships/hyperlink" Target="#DESARENADOR!A1"/><Relationship Id="rId15" Type="http://schemas.openxmlformats.org/officeDocument/2006/relationships/hyperlink" Target="#'DECANTER 2'!A1"/><Relationship Id="rId23" Type="http://schemas.openxmlformats.org/officeDocument/2006/relationships/image" Target="../media/image11.png"/><Relationship Id="rId28" Type="http://schemas.openxmlformats.org/officeDocument/2006/relationships/hyperlink" Target="#'PILETAS LOCACION'!A1"/><Relationship Id="rId10" Type="http://schemas.openxmlformats.org/officeDocument/2006/relationships/image" Target="../media/image6.png"/><Relationship Id="rId19" Type="http://schemas.openxmlformats.org/officeDocument/2006/relationships/image" Target="../media/image9.jpeg"/><Relationship Id="rId31" Type="http://schemas.openxmlformats.org/officeDocument/2006/relationships/hyperlink" Target="#'Comprobante Servicios'!A1"/><Relationship Id="rId4" Type="http://schemas.openxmlformats.org/officeDocument/2006/relationships/hyperlink" Target="#'ZARANDA 3'!A1"/><Relationship Id="rId9" Type="http://schemas.openxmlformats.org/officeDocument/2006/relationships/hyperlink" Target="#'SECADORA 1'!A1"/><Relationship Id="rId14" Type="http://schemas.openxmlformats.org/officeDocument/2006/relationships/image" Target="../media/image7.jpeg"/><Relationship Id="rId22" Type="http://schemas.openxmlformats.org/officeDocument/2006/relationships/hyperlink" Target="#GENERALES!A1"/><Relationship Id="rId27" Type="http://schemas.openxmlformats.org/officeDocument/2006/relationships/image" Target="../media/image13.png"/><Relationship Id="rId30" Type="http://schemas.openxmlformats.org/officeDocument/2006/relationships/hyperlink" Target="#'Parte Diario'!A1"/></Relationships>
</file>

<file path=xl/drawings/_rels/drawing3.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8" Type="http://schemas.openxmlformats.org/officeDocument/2006/relationships/hyperlink" Target="#INDICE!A1"/><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6.png"/><Relationship Id="rId4" Type="http://schemas.openxmlformats.org/officeDocument/2006/relationships/chart" Target="../charts/chart4.xml"/><Relationship Id="rId9" Type="http://schemas.openxmlformats.org/officeDocument/2006/relationships/image" Target="../media/image15.png"/></Relationships>
</file>

<file path=xl/drawings/_rels/drawing21.xml.rels><?xml version="1.0" encoding="UTF-8" standalone="yes"?>
<Relationships xmlns="http://schemas.openxmlformats.org/package/2006/relationships"><Relationship Id="rId3" Type="http://schemas.openxmlformats.org/officeDocument/2006/relationships/hyperlink" Target="#INDICE!A1"/><Relationship Id="rId2" Type="http://schemas.openxmlformats.org/officeDocument/2006/relationships/image" Target="../media/image17.png"/><Relationship Id="rId1" Type="http://schemas.openxmlformats.org/officeDocument/2006/relationships/image" Target="../media/image2.png"/><Relationship Id="rId4" Type="http://schemas.openxmlformats.org/officeDocument/2006/relationships/image" Target="../media/image15.png"/></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5.png"/><Relationship Id="rId3" Type="http://schemas.openxmlformats.org/officeDocument/2006/relationships/image" Target="../media/image20.jpeg"/><Relationship Id="rId7" Type="http://schemas.openxmlformats.org/officeDocument/2006/relationships/image" Target="../media/image22.png"/><Relationship Id="rId12" Type="http://schemas.openxmlformats.org/officeDocument/2006/relationships/hyperlink" Target="#INDICE!A1"/><Relationship Id="rId2" Type="http://schemas.openxmlformats.org/officeDocument/2006/relationships/image" Target="../media/image19.png"/><Relationship Id="rId1" Type="http://schemas.openxmlformats.org/officeDocument/2006/relationships/image" Target="../media/image18.emf"/><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image" Target="../media/image21.png"/><Relationship Id="rId10" Type="http://schemas.openxmlformats.org/officeDocument/2006/relationships/chart" Target="../charts/chart8.xml"/><Relationship Id="rId4" Type="http://schemas.openxmlformats.org/officeDocument/2006/relationships/image" Target="../media/image6.png"/><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9</xdr:col>
      <xdr:colOff>236220</xdr:colOff>
      <xdr:row>6</xdr:row>
      <xdr:rowOff>125729</xdr:rowOff>
    </xdr:from>
    <xdr:to>
      <xdr:col>14</xdr:col>
      <xdr:colOff>92870</xdr:colOff>
      <xdr:row>13</xdr:row>
      <xdr:rowOff>112393</xdr:rowOff>
    </xdr:to>
    <xdr:pic>
      <xdr:nvPicPr>
        <xdr:cNvPr id="3" name="Imagen 2">
          <a:extLst>
            <a:ext uri="{FF2B5EF4-FFF2-40B4-BE49-F238E27FC236}">
              <a16:creationId xmlns:a16="http://schemas.microsoft.com/office/drawing/2014/main" id="{7A5E931D-248F-4E1D-968E-BE04C737B23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37270" y="1125854"/>
          <a:ext cx="3813335" cy="172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733425</xdr:colOff>
      <xdr:row>1</xdr:row>
      <xdr:rowOff>26670</xdr:rowOff>
    </xdr:from>
    <xdr:to>
      <xdr:col>14</xdr:col>
      <xdr:colOff>104935</xdr:colOff>
      <xdr:row>2</xdr:row>
      <xdr:rowOff>15875</xdr:rowOff>
    </xdr:to>
    <xdr:pic>
      <xdr:nvPicPr>
        <xdr:cNvPr id="4" name="Imagen 3">
          <a:extLst>
            <a:ext uri="{FF2B5EF4-FFF2-40B4-BE49-F238E27FC236}">
              <a16:creationId xmlns:a16="http://schemas.microsoft.com/office/drawing/2014/main" id="{27357FCC-F079-48D6-9AF9-43DDA586408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15625" y="198120"/>
          <a:ext cx="1744505" cy="48641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116205</xdr:colOff>
      <xdr:row>18</xdr:row>
      <xdr:rowOff>81915</xdr:rowOff>
    </xdr:from>
    <xdr:to>
      <xdr:col>3</xdr:col>
      <xdr:colOff>573922</xdr:colOff>
      <xdr:row>22</xdr:row>
      <xdr:rowOff>133349</xdr:rowOff>
    </xdr:to>
    <xdr:pic>
      <xdr:nvPicPr>
        <xdr:cNvPr id="10" name="Imagen 9">
          <a:hlinkClick xmlns:r="http://schemas.openxmlformats.org/officeDocument/2006/relationships" r:id="rId1"/>
          <a:extLst>
            <a:ext uri="{FF2B5EF4-FFF2-40B4-BE49-F238E27FC236}">
              <a16:creationId xmlns:a16="http://schemas.microsoft.com/office/drawing/2014/main" id="{B15E1A1E-E41C-4655-A27E-CE0C0A684F2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431030" y="1377315"/>
          <a:ext cx="1124467" cy="872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125730</xdr:colOff>
      <xdr:row>18</xdr:row>
      <xdr:rowOff>123825</xdr:rowOff>
    </xdr:from>
    <xdr:ext cx="1132087" cy="853439"/>
    <xdr:pic>
      <xdr:nvPicPr>
        <xdr:cNvPr id="11" name="Imagen 10">
          <a:hlinkClick xmlns:r="http://schemas.openxmlformats.org/officeDocument/2006/relationships" r:id="rId3"/>
          <a:extLst>
            <a:ext uri="{FF2B5EF4-FFF2-40B4-BE49-F238E27FC236}">
              <a16:creationId xmlns:a16="http://schemas.microsoft.com/office/drawing/2014/main" id="{F79FE356-3138-44BC-8BB3-25C5E6864B2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36305" y="1419225"/>
          <a:ext cx="1132087" cy="853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106680</xdr:colOff>
      <xdr:row>18</xdr:row>
      <xdr:rowOff>133350</xdr:rowOff>
    </xdr:from>
    <xdr:ext cx="1132087" cy="853439"/>
    <xdr:pic>
      <xdr:nvPicPr>
        <xdr:cNvPr id="14" name="Imagen 13">
          <a:hlinkClick xmlns:r="http://schemas.openxmlformats.org/officeDocument/2006/relationships" r:id="rId4"/>
          <a:extLst>
            <a:ext uri="{FF2B5EF4-FFF2-40B4-BE49-F238E27FC236}">
              <a16:creationId xmlns:a16="http://schemas.microsoft.com/office/drawing/2014/main" id="{D7A51A96-8229-457A-95E0-F22D8A8A55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13005" y="1428750"/>
          <a:ext cx="1132087" cy="853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95249</xdr:colOff>
      <xdr:row>26</xdr:row>
      <xdr:rowOff>91440</xdr:rowOff>
    </xdr:from>
    <xdr:to>
      <xdr:col>3</xdr:col>
      <xdr:colOff>498470</xdr:colOff>
      <xdr:row>33</xdr:row>
      <xdr:rowOff>0</xdr:rowOff>
    </xdr:to>
    <xdr:pic>
      <xdr:nvPicPr>
        <xdr:cNvPr id="18" name="Imagen 17">
          <a:hlinkClick xmlns:r="http://schemas.openxmlformats.org/officeDocument/2006/relationships" r:id="rId5"/>
          <a:extLst>
            <a:ext uri="{FF2B5EF4-FFF2-40B4-BE49-F238E27FC236}">
              <a16:creationId xmlns:a16="http://schemas.microsoft.com/office/drawing/2014/main" id="{4EF9A47C-FE1B-44B3-BDC5-C406DE9DF00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410074" y="3310890"/>
          <a:ext cx="1069971" cy="1282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57150</xdr:colOff>
      <xdr:row>26</xdr:row>
      <xdr:rowOff>95250</xdr:rowOff>
    </xdr:from>
    <xdr:to>
      <xdr:col>9</xdr:col>
      <xdr:colOff>591173</xdr:colOff>
      <xdr:row>32</xdr:row>
      <xdr:rowOff>202565</xdr:rowOff>
    </xdr:to>
    <xdr:pic>
      <xdr:nvPicPr>
        <xdr:cNvPr id="19" name="Imagen 18">
          <a:hlinkClick xmlns:r="http://schemas.openxmlformats.org/officeDocument/2006/relationships" r:id="rId7"/>
          <a:extLst>
            <a:ext uri="{FF2B5EF4-FFF2-40B4-BE49-F238E27FC236}">
              <a16:creationId xmlns:a16="http://schemas.microsoft.com/office/drawing/2014/main" id="{EDD00B59-900A-4CFF-8FA9-2A201D43F0B9}"/>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467725" y="3314700"/>
          <a:ext cx="1193153" cy="12439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104775</xdr:colOff>
      <xdr:row>36</xdr:row>
      <xdr:rowOff>133350</xdr:rowOff>
    </xdr:from>
    <xdr:to>
      <xdr:col>3</xdr:col>
      <xdr:colOff>535305</xdr:colOff>
      <xdr:row>40</xdr:row>
      <xdr:rowOff>151993</xdr:rowOff>
    </xdr:to>
    <xdr:pic>
      <xdr:nvPicPr>
        <xdr:cNvPr id="26" name="Imagen 25">
          <a:hlinkClick xmlns:r="http://schemas.openxmlformats.org/officeDocument/2006/relationships" r:id="rId9"/>
          <a:extLst>
            <a:ext uri="{FF2B5EF4-FFF2-40B4-BE49-F238E27FC236}">
              <a16:creationId xmlns:a16="http://schemas.microsoft.com/office/drawing/2014/main" id="{E1F76051-E19A-43B9-A881-75DFB690BE7F}"/>
            </a:ext>
          </a:extLst>
        </xdr:cNvPr>
        <xdr:cNvPicPr>
          <a:picLocks noChangeAspect="1"/>
        </xdr:cNvPicPr>
      </xdr:nvPicPr>
      <xdr:blipFill>
        <a:blip xmlns:r="http://schemas.openxmlformats.org/officeDocument/2006/relationships" r:embed="rId10"/>
        <a:stretch>
          <a:fillRect/>
        </a:stretch>
      </xdr:blipFill>
      <xdr:spPr>
        <a:xfrm>
          <a:off x="4419600" y="5153025"/>
          <a:ext cx="1097280" cy="818743"/>
        </a:xfrm>
        <a:prstGeom prst="rect">
          <a:avLst/>
        </a:prstGeom>
        <a:effectLst>
          <a:outerShdw blurRad="50800" dist="38100" dir="2700000" algn="tl" rotWithShape="0">
            <a:prstClr val="black">
              <a:alpha val="40000"/>
            </a:prstClr>
          </a:outerShdw>
        </a:effectLst>
      </xdr:spPr>
    </xdr:pic>
    <xdr:clientData/>
  </xdr:twoCellAnchor>
  <xdr:twoCellAnchor>
    <xdr:from>
      <xdr:col>8</xdr:col>
      <xdr:colOff>114300</xdr:colOff>
      <xdr:row>36</xdr:row>
      <xdr:rowOff>152400</xdr:rowOff>
    </xdr:from>
    <xdr:to>
      <xdr:col>9</xdr:col>
      <xdr:colOff>544830</xdr:colOff>
      <xdr:row>40</xdr:row>
      <xdr:rowOff>171043</xdr:rowOff>
    </xdr:to>
    <xdr:pic>
      <xdr:nvPicPr>
        <xdr:cNvPr id="27" name="Imagen 26">
          <a:hlinkClick xmlns:r="http://schemas.openxmlformats.org/officeDocument/2006/relationships" r:id="rId11"/>
          <a:extLst>
            <a:ext uri="{FF2B5EF4-FFF2-40B4-BE49-F238E27FC236}">
              <a16:creationId xmlns:a16="http://schemas.microsoft.com/office/drawing/2014/main" id="{194BC3E8-FEF9-4544-8949-C06E45573911}"/>
            </a:ext>
          </a:extLst>
        </xdr:cNvPr>
        <xdr:cNvPicPr>
          <a:picLocks noChangeAspect="1"/>
        </xdr:cNvPicPr>
      </xdr:nvPicPr>
      <xdr:blipFill>
        <a:blip xmlns:r="http://schemas.openxmlformats.org/officeDocument/2006/relationships" r:embed="rId10"/>
        <a:stretch>
          <a:fillRect/>
        </a:stretch>
      </xdr:blipFill>
      <xdr:spPr>
        <a:xfrm>
          <a:off x="8524875" y="5172075"/>
          <a:ext cx="1097280" cy="818743"/>
        </a:xfrm>
        <a:prstGeom prst="rect">
          <a:avLst/>
        </a:prstGeom>
        <a:effectLst>
          <a:outerShdw blurRad="50800" dist="38100" dir="2700000" algn="tl" rotWithShape="0">
            <a:prstClr val="black">
              <a:alpha val="40000"/>
            </a:prstClr>
          </a:outerShdw>
        </a:effectLst>
      </xdr:spPr>
    </xdr:pic>
    <xdr:clientData/>
  </xdr:twoCellAnchor>
  <xdr:twoCellAnchor>
    <xdr:from>
      <xdr:col>14</xdr:col>
      <xdr:colOff>123825</xdr:colOff>
      <xdr:row>36</xdr:row>
      <xdr:rowOff>161925</xdr:rowOff>
    </xdr:from>
    <xdr:to>
      <xdr:col>15</xdr:col>
      <xdr:colOff>554355</xdr:colOff>
      <xdr:row>40</xdr:row>
      <xdr:rowOff>180568</xdr:rowOff>
    </xdr:to>
    <xdr:pic>
      <xdr:nvPicPr>
        <xdr:cNvPr id="28" name="Imagen 27">
          <a:hlinkClick xmlns:r="http://schemas.openxmlformats.org/officeDocument/2006/relationships" r:id="rId12"/>
          <a:extLst>
            <a:ext uri="{FF2B5EF4-FFF2-40B4-BE49-F238E27FC236}">
              <a16:creationId xmlns:a16="http://schemas.microsoft.com/office/drawing/2014/main" id="{77DAF9A5-28EE-4B4A-A361-ADC34B945007}"/>
            </a:ext>
          </a:extLst>
        </xdr:cNvPr>
        <xdr:cNvPicPr>
          <a:picLocks noChangeAspect="1"/>
        </xdr:cNvPicPr>
      </xdr:nvPicPr>
      <xdr:blipFill>
        <a:blip xmlns:r="http://schemas.openxmlformats.org/officeDocument/2006/relationships" r:embed="rId10"/>
        <a:stretch>
          <a:fillRect/>
        </a:stretch>
      </xdr:blipFill>
      <xdr:spPr>
        <a:xfrm>
          <a:off x="12630150" y="5181600"/>
          <a:ext cx="1097280" cy="818743"/>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47625</xdr:colOff>
      <xdr:row>46</xdr:row>
      <xdr:rowOff>74295</xdr:rowOff>
    </xdr:from>
    <xdr:to>
      <xdr:col>3</xdr:col>
      <xdr:colOff>626744</xdr:colOff>
      <xdr:row>48</xdr:row>
      <xdr:rowOff>173088</xdr:rowOff>
    </xdr:to>
    <xdr:pic>
      <xdr:nvPicPr>
        <xdr:cNvPr id="31" name="Imagen 30">
          <a:hlinkClick xmlns:r="http://schemas.openxmlformats.org/officeDocument/2006/relationships" r:id="rId13"/>
          <a:extLst>
            <a:ext uri="{FF2B5EF4-FFF2-40B4-BE49-F238E27FC236}">
              <a16:creationId xmlns:a16="http://schemas.microsoft.com/office/drawing/2014/main" id="{8DAFB5FD-2068-42B0-B4AF-E95323AE6508}"/>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4362450" y="6646545"/>
          <a:ext cx="1236344" cy="561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47625</xdr:colOff>
      <xdr:row>46</xdr:row>
      <xdr:rowOff>74295</xdr:rowOff>
    </xdr:from>
    <xdr:ext cx="1236344" cy="565518"/>
    <xdr:pic>
      <xdr:nvPicPr>
        <xdr:cNvPr id="32" name="Imagen 31">
          <a:hlinkClick xmlns:r="http://schemas.openxmlformats.org/officeDocument/2006/relationships" r:id="rId15"/>
          <a:extLst>
            <a:ext uri="{FF2B5EF4-FFF2-40B4-BE49-F238E27FC236}">
              <a16:creationId xmlns:a16="http://schemas.microsoft.com/office/drawing/2014/main" id="{B1542C24-5877-435E-B5CB-B1139ABBE0C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364355" y="6646545"/>
          <a:ext cx="1236344" cy="56551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47625</xdr:colOff>
      <xdr:row>46</xdr:row>
      <xdr:rowOff>74295</xdr:rowOff>
    </xdr:from>
    <xdr:ext cx="1236344" cy="565518"/>
    <xdr:pic>
      <xdr:nvPicPr>
        <xdr:cNvPr id="12" name="Imagen 11">
          <a:hlinkClick xmlns:r="http://schemas.openxmlformats.org/officeDocument/2006/relationships" r:id="rId17"/>
          <a:extLst>
            <a:ext uri="{FF2B5EF4-FFF2-40B4-BE49-F238E27FC236}">
              <a16:creationId xmlns:a16="http://schemas.microsoft.com/office/drawing/2014/main" id="{1B36FA4F-07EF-4DB3-9AD4-10B5EAC30FB2}"/>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8460105" y="6646545"/>
          <a:ext cx="1236344" cy="56551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91440</xdr:colOff>
      <xdr:row>54</xdr:row>
      <xdr:rowOff>220980</xdr:rowOff>
    </xdr:from>
    <xdr:to>
      <xdr:col>3</xdr:col>
      <xdr:colOff>507406</xdr:colOff>
      <xdr:row>58</xdr:row>
      <xdr:rowOff>171451</xdr:rowOff>
    </xdr:to>
    <xdr:pic>
      <xdr:nvPicPr>
        <xdr:cNvPr id="16" name="Imagen 15">
          <a:hlinkClick xmlns:r="http://schemas.openxmlformats.org/officeDocument/2006/relationships" r:id="rId18"/>
          <a:extLst>
            <a:ext uri="{FF2B5EF4-FFF2-40B4-BE49-F238E27FC236}">
              <a16:creationId xmlns:a16="http://schemas.microsoft.com/office/drawing/2014/main" id="{1FB87FB8-06B7-4FBE-9AA9-41C082798CBF}"/>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405765" y="10260330"/>
          <a:ext cx="1078271" cy="788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167639</xdr:colOff>
      <xdr:row>54</xdr:row>
      <xdr:rowOff>219075</xdr:rowOff>
    </xdr:from>
    <xdr:to>
      <xdr:col>9</xdr:col>
      <xdr:colOff>437560</xdr:colOff>
      <xdr:row>59</xdr:row>
      <xdr:rowOff>88265</xdr:rowOff>
    </xdr:to>
    <xdr:pic>
      <xdr:nvPicPr>
        <xdr:cNvPr id="17" name="Imagen 16">
          <a:hlinkClick xmlns:r="http://schemas.openxmlformats.org/officeDocument/2006/relationships" r:id="rId20"/>
          <a:extLst>
            <a:ext uri="{FF2B5EF4-FFF2-40B4-BE49-F238E27FC236}">
              <a16:creationId xmlns:a16="http://schemas.microsoft.com/office/drawing/2014/main" id="{EE525287-BBE9-46DE-A5AC-B2F1869B7150}"/>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577714" y="10258425"/>
          <a:ext cx="932861"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95250</xdr:colOff>
      <xdr:row>9</xdr:row>
      <xdr:rowOff>362446</xdr:rowOff>
    </xdr:from>
    <xdr:to>
      <xdr:col>3</xdr:col>
      <xdr:colOff>550545</xdr:colOff>
      <xdr:row>14</xdr:row>
      <xdr:rowOff>130365</xdr:rowOff>
    </xdr:to>
    <xdr:pic>
      <xdr:nvPicPr>
        <xdr:cNvPr id="21" name="Imagen 20">
          <a:hlinkClick xmlns:r="http://schemas.openxmlformats.org/officeDocument/2006/relationships" r:id="rId22"/>
          <a:extLst>
            <a:ext uri="{FF2B5EF4-FFF2-40B4-BE49-F238E27FC236}">
              <a16:creationId xmlns:a16="http://schemas.microsoft.com/office/drawing/2014/main" id="{B2A299F4-8AA3-4680-A28A-2D5EB710CA6F}"/>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409575" y="2448421"/>
          <a:ext cx="1129665" cy="7966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8</xdr:col>
      <xdr:colOff>99059</xdr:colOff>
      <xdr:row>9</xdr:row>
      <xdr:rowOff>365699</xdr:rowOff>
    </xdr:from>
    <xdr:to>
      <xdr:col>9</xdr:col>
      <xdr:colOff>571500</xdr:colOff>
      <xdr:row>14</xdr:row>
      <xdr:rowOff>145415</xdr:rowOff>
    </xdr:to>
    <xdr:pic>
      <xdr:nvPicPr>
        <xdr:cNvPr id="22" name="Imagen 21">
          <a:hlinkClick xmlns:r="http://schemas.openxmlformats.org/officeDocument/2006/relationships" r:id="rId24"/>
          <a:extLst>
            <a:ext uri="{FF2B5EF4-FFF2-40B4-BE49-F238E27FC236}">
              <a16:creationId xmlns:a16="http://schemas.microsoft.com/office/drawing/2014/main" id="{F7845667-6BC2-45D7-B206-4A16A735F372}"/>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4509134" y="2451674"/>
          <a:ext cx="1139191" cy="82111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29</xdr:col>
      <xdr:colOff>649605</xdr:colOff>
      <xdr:row>37</xdr:row>
      <xdr:rowOff>54167</xdr:rowOff>
    </xdr:from>
    <xdr:to>
      <xdr:col>30</xdr:col>
      <xdr:colOff>635633</xdr:colOff>
      <xdr:row>42</xdr:row>
      <xdr:rowOff>55929</xdr:rowOff>
    </xdr:to>
    <xdr:pic>
      <xdr:nvPicPr>
        <xdr:cNvPr id="24" name="Imagen 23">
          <a:extLst>
            <a:ext uri="{FF2B5EF4-FFF2-40B4-BE49-F238E27FC236}">
              <a16:creationId xmlns:a16="http://schemas.microsoft.com/office/drawing/2014/main" id="{D7F963B3-6EAF-40D5-9441-8831EBF1EE6E}"/>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21033105" y="6245417"/>
          <a:ext cx="782953" cy="7542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9</xdr:row>
      <xdr:rowOff>266700</xdr:rowOff>
    </xdr:from>
    <xdr:to>
      <xdr:col>15</xdr:col>
      <xdr:colOff>555357</xdr:colOff>
      <xdr:row>14</xdr:row>
      <xdr:rowOff>169545</xdr:rowOff>
    </xdr:to>
    <xdr:pic>
      <xdr:nvPicPr>
        <xdr:cNvPr id="35" name="Imagen 34">
          <a:hlinkClick xmlns:r="http://schemas.openxmlformats.org/officeDocument/2006/relationships" r:id="rId26"/>
          <a:extLst>
            <a:ext uri="{FF2B5EF4-FFF2-40B4-BE49-F238E27FC236}">
              <a16:creationId xmlns:a16="http://schemas.microsoft.com/office/drawing/2014/main" id="{4A08EE04-15DD-4604-9872-42C0E59FD664}"/>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14315" t="3948" b="1710"/>
        <a:stretch/>
      </xdr:blipFill>
      <xdr:spPr bwMode="auto">
        <a:xfrm>
          <a:off x="8601075" y="2352675"/>
          <a:ext cx="1123047" cy="944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228600</xdr:colOff>
      <xdr:row>54</xdr:row>
      <xdr:rowOff>20954</xdr:rowOff>
    </xdr:from>
    <xdr:to>
      <xdr:col>15</xdr:col>
      <xdr:colOff>549733</xdr:colOff>
      <xdr:row>60</xdr:row>
      <xdr:rowOff>76199</xdr:rowOff>
    </xdr:to>
    <xdr:pic>
      <xdr:nvPicPr>
        <xdr:cNvPr id="36" name="Imagen 35">
          <a:hlinkClick xmlns:r="http://schemas.openxmlformats.org/officeDocument/2006/relationships" r:id="rId28"/>
          <a:extLst>
            <a:ext uri="{FF2B5EF4-FFF2-40B4-BE49-F238E27FC236}">
              <a16:creationId xmlns:a16="http://schemas.microsoft.com/office/drawing/2014/main" id="{50F04AA6-8675-46ED-B8C7-E178C9D38937}"/>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8734425" y="10060304"/>
          <a:ext cx="991693" cy="1283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245825</xdr:colOff>
      <xdr:row>1</xdr:row>
      <xdr:rowOff>279638</xdr:rowOff>
    </xdr:from>
    <xdr:to>
      <xdr:col>22</xdr:col>
      <xdr:colOff>703025</xdr:colOff>
      <xdr:row>3</xdr:row>
      <xdr:rowOff>23654</xdr:rowOff>
    </xdr:to>
    <xdr:sp macro="" textlink="">
      <xdr:nvSpPr>
        <xdr:cNvPr id="2" name="Flecha: a la derecha 1">
          <a:extLst>
            <a:ext uri="{FF2B5EF4-FFF2-40B4-BE49-F238E27FC236}">
              <a16:creationId xmlns:a16="http://schemas.microsoft.com/office/drawing/2014/main" id="{5C9759DA-DAE5-4425-B5C3-127DD9E11865}"/>
            </a:ext>
          </a:extLst>
        </xdr:cNvPr>
        <xdr:cNvSpPr/>
      </xdr:nvSpPr>
      <xdr:spPr>
        <a:xfrm>
          <a:off x="14503559" y="458232"/>
          <a:ext cx="457200" cy="508000"/>
        </a:xfrm>
        <a:prstGeom prst="right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AR" sz="1100"/>
        </a:p>
      </xdr:txBody>
    </xdr:sp>
    <xdr:clientData/>
  </xdr:twoCellAnchor>
  <xdr:twoCellAnchor>
    <xdr:from>
      <xdr:col>19</xdr:col>
      <xdr:colOff>236220</xdr:colOff>
      <xdr:row>1</xdr:row>
      <xdr:rowOff>184705</xdr:rowOff>
    </xdr:from>
    <xdr:to>
      <xdr:col>22</xdr:col>
      <xdr:colOff>131220</xdr:colOff>
      <xdr:row>3</xdr:row>
      <xdr:rowOff>148828</xdr:rowOff>
    </xdr:to>
    <xdr:sp macro="" textlink="">
      <xdr:nvSpPr>
        <xdr:cNvPr id="4" name="CuadroTexto 3">
          <a:extLst>
            <a:ext uri="{FF2B5EF4-FFF2-40B4-BE49-F238E27FC236}">
              <a16:creationId xmlns:a16="http://schemas.microsoft.com/office/drawing/2014/main" id="{BCD27A79-DD46-483D-BF1D-23560A63E90A}"/>
            </a:ext>
          </a:extLst>
        </xdr:cNvPr>
        <xdr:cNvSpPr txBox="1"/>
      </xdr:nvSpPr>
      <xdr:spPr>
        <a:xfrm>
          <a:off x="12588954" y="363299"/>
          <a:ext cx="1800000" cy="728107"/>
        </a:xfrm>
        <a:prstGeom prst="rect">
          <a:avLst/>
        </a:prstGeom>
        <a:solidFill>
          <a:schemeClr val="accent6">
            <a:lumMod val="60000"/>
            <a:lumOff val="40000"/>
          </a:schemeClr>
        </a:solidFill>
        <a:ln w="2857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400" b="1">
              <a:solidFill>
                <a:schemeClr val="bg1"/>
              </a:solidFill>
              <a:latin typeface="Arial Narrow" panose="020B0606020202030204" pitchFamily="34" charset="0"/>
            </a:rPr>
            <a:t>IMPRIMIR</a:t>
          </a:r>
          <a:r>
            <a:rPr lang="es-AR" sz="1400" b="1" baseline="0">
              <a:solidFill>
                <a:schemeClr val="bg1"/>
              </a:solidFill>
              <a:latin typeface="Arial Narrow" panose="020B0606020202030204" pitchFamily="34" charset="0"/>
            </a:rPr>
            <a:t> REPORTE</a:t>
          </a:r>
          <a:endParaRPr lang="es-AR" sz="1400" b="1">
            <a:solidFill>
              <a:schemeClr val="bg1"/>
            </a:solidFill>
            <a:latin typeface="Arial Narrow" panose="020B0606020202030204" pitchFamily="34" charset="0"/>
          </a:endParaRPr>
        </a:p>
      </xdr:txBody>
    </xdr:sp>
    <xdr:clientData/>
  </xdr:twoCellAnchor>
  <xdr:twoCellAnchor>
    <xdr:from>
      <xdr:col>19</xdr:col>
      <xdr:colOff>245347</xdr:colOff>
      <xdr:row>4</xdr:row>
      <xdr:rowOff>56830</xdr:rowOff>
    </xdr:from>
    <xdr:to>
      <xdr:col>22</xdr:col>
      <xdr:colOff>140347</xdr:colOff>
      <xdr:row>8</xdr:row>
      <xdr:rowOff>78182</xdr:rowOff>
    </xdr:to>
    <xdr:sp macro="" textlink="">
      <xdr:nvSpPr>
        <xdr:cNvPr id="34" name="CuadroTexto 33">
          <a:extLst>
            <a:ext uri="{FF2B5EF4-FFF2-40B4-BE49-F238E27FC236}">
              <a16:creationId xmlns:a16="http://schemas.microsoft.com/office/drawing/2014/main" id="{C6A7CBAC-F6A3-41F1-99E0-E18A64E64CFF}"/>
            </a:ext>
          </a:extLst>
        </xdr:cNvPr>
        <xdr:cNvSpPr txBox="1"/>
      </xdr:nvSpPr>
      <xdr:spPr>
        <a:xfrm>
          <a:off x="12598081" y="1247455"/>
          <a:ext cx="1800000" cy="735727"/>
        </a:xfrm>
        <a:prstGeom prst="rect">
          <a:avLst/>
        </a:prstGeom>
        <a:solidFill>
          <a:schemeClr val="accent3">
            <a:lumMod val="75000"/>
          </a:schemeClr>
        </a:solidFill>
        <a:ln w="2857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400" b="1">
              <a:solidFill>
                <a:schemeClr val="bg1"/>
              </a:solidFill>
              <a:latin typeface="Arial Narrow" panose="020B0606020202030204" pitchFamily="34" charset="0"/>
            </a:rPr>
            <a:t>COMPROBANTE</a:t>
          </a:r>
        </a:p>
      </xdr:txBody>
    </xdr:sp>
    <xdr:clientData/>
  </xdr:twoCellAnchor>
  <xdr:twoCellAnchor>
    <xdr:from>
      <xdr:col>19</xdr:col>
      <xdr:colOff>246539</xdr:colOff>
      <xdr:row>9</xdr:row>
      <xdr:rowOff>150729</xdr:rowOff>
    </xdr:from>
    <xdr:to>
      <xdr:col>22</xdr:col>
      <xdr:colOff>141539</xdr:colOff>
      <xdr:row>13</xdr:row>
      <xdr:rowOff>12220</xdr:rowOff>
    </xdr:to>
    <xdr:sp macro="" textlink="">
      <xdr:nvSpPr>
        <xdr:cNvPr id="38" name="CuadroTexto 37">
          <a:extLst>
            <a:ext uri="{FF2B5EF4-FFF2-40B4-BE49-F238E27FC236}">
              <a16:creationId xmlns:a16="http://schemas.microsoft.com/office/drawing/2014/main" id="{947210E5-057E-488A-B588-75B1317E337D}"/>
            </a:ext>
          </a:extLst>
        </xdr:cNvPr>
        <xdr:cNvSpPr txBox="1"/>
      </xdr:nvSpPr>
      <xdr:spPr>
        <a:xfrm>
          <a:off x="12599273" y="2154948"/>
          <a:ext cx="1800000" cy="714772"/>
        </a:xfrm>
        <a:prstGeom prst="rect">
          <a:avLst/>
        </a:prstGeom>
        <a:solidFill>
          <a:schemeClr val="accent2"/>
        </a:solidFill>
        <a:ln w="2857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400" b="1">
              <a:solidFill>
                <a:schemeClr val="bg1"/>
              </a:solidFill>
              <a:latin typeface="Arial Narrow" panose="020B0606020202030204" pitchFamily="34" charset="0"/>
            </a:rPr>
            <a:t>INFORME FINAL</a:t>
          </a:r>
        </a:p>
      </xdr:txBody>
    </xdr:sp>
    <xdr:clientData/>
  </xdr:twoCellAnchor>
  <xdr:twoCellAnchor>
    <xdr:from>
      <xdr:col>22</xdr:col>
      <xdr:colOff>248047</xdr:colOff>
      <xdr:row>4</xdr:row>
      <xdr:rowOff>148828</xdr:rowOff>
    </xdr:from>
    <xdr:to>
      <xdr:col>22</xdr:col>
      <xdr:colOff>705247</xdr:colOff>
      <xdr:row>7</xdr:row>
      <xdr:rowOff>93583</xdr:rowOff>
    </xdr:to>
    <xdr:sp macro="" textlink="">
      <xdr:nvSpPr>
        <xdr:cNvPr id="39" name="Flecha: a la derecha 38">
          <a:extLst>
            <a:ext uri="{FF2B5EF4-FFF2-40B4-BE49-F238E27FC236}">
              <a16:creationId xmlns:a16="http://schemas.microsoft.com/office/drawing/2014/main" id="{6DB72E0B-B3EF-40FE-AFE2-2C66AFB337B0}"/>
            </a:ext>
          </a:extLst>
        </xdr:cNvPr>
        <xdr:cNvSpPr/>
      </xdr:nvSpPr>
      <xdr:spPr>
        <a:xfrm>
          <a:off x="14505781" y="1339453"/>
          <a:ext cx="457200" cy="500380"/>
        </a:xfrm>
        <a:prstGeom prst="right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AR" sz="1100"/>
        </a:p>
      </xdr:txBody>
    </xdr:sp>
    <xdr:clientData/>
  </xdr:twoCellAnchor>
  <xdr:twoCellAnchor>
    <xdr:from>
      <xdr:col>22</xdr:col>
      <xdr:colOff>248048</xdr:colOff>
      <xdr:row>9</xdr:row>
      <xdr:rowOff>256063</xdr:rowOff>
    </xdr:from>
    <xdr:to>
      <xdr:col>22</xdr:col>
      <xdr:colOff>705248</xdr:colOff>
      <xdr:row>12</xdr:row>
      <xdr:rowOff>97393</xdr:rowOff>
    </xdr:to>
    <xdr:sp macro="" textlink="">
      <xdr:nvSpPr>
        <xdr:cNvPr id="40" name="Flecha: a la derecha 39">
          <a:extLst>
            <a:ext uri="{FF2B5EF4-FFF2-40B4-BE49-F238E27FC236}">
              <a16:creationId xmlns:a16="http://schemas.microsoft.com/office/drawing/2014/main" id="{F4AEC849-A67D-4D5C-877F-C29E35C3F65A}"/>
            </a:ext>
          </a:extLst>
        </xdr:cNvPr>
        <xdr:cNvSpPr/>
      </xdr:nvSpPr>
      <xdr:spPr>
        <a:xfrm>
          <a:off x="14505782" y="2260282"/>
          <a:ext cx="457200" cy="506095"/>
        </a:xfrm>
        <a:prstGeom prst="right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AR" sz="1100"/>
        </a:p>
      </xdr:txBody>
    </xdr:sp>
    <xdr:clientData/>
  </xdr:twoCellAnchor>
  <xdr:twoCellAnchor>
    <xdr:from>
      <xdr:col>22</xdr:col>
      <xdr:colOff>791847</xdr:colOff>
      <xdr:row>1</xdr:row>
      <xdr:rowOff>230902</xdr:rowOff>
    </xdr:from>
    <xdr:to>
      <xdr:col>23</xdr:col>
      <xdr:colOff>718187</xdr:colOff>
      <xdr:row>3</xdr:row>
      <xdr:rowOff>114918</xdr:rowOff>
    </xdr:to>
    <xdr:sp macro="" textlink="">
      <xdr:nvSpPr>
        <xdr:cNvPr id="5" name="Elipse 4">
          <a:hlinkClick xmlns:r="http://schemas.openxmlformats.org/officeDocument/2006/relationships" r:id="rId30"/>
          <a:extLst>
            <a:ext uri="{FF2B5EF4-FFF2-40B4-BE49-F238E27FC236}">
              <a16:creationId xmlns:a16="http://schemas.microsoft.com/office/drawing/2014/main" id="{A2FC73AE-391B-4F6C-ADBC-4F3F7D919F8E}"/>
            </a:ext>
          </a:extLst>
        </xdr:cNvPr>
        <xdr:cNvSpPr/>
      </xdr:nvSpPr>
      <xdr:spPr>
        <a:xfrm>
          <a:off x="15049581" y="409496"/>
          <a:ext cx="720090" cy="648000"/>
        </a:xfrm>
        <a:prstGeom prst="ellipse">
          <a:avLst/>
        </a:prstGeom>
        <a:solidFill>
          <a:schemeClr val="accent6">
            <a:lumMod val="60000"/>
            <a:lumOff val="40000"/>
          </a:schemeClr>
        </a:solidFill>
        <a:ln w="28575">
          <a:solidFill>
            <a:schemeClr val="bg1"/>
          </a:solid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23</xdr:col>
      <xdr:colOff>0</xdr:colOff>
      <xdr:row>4</xdr:row>
      <xdr:rowOff>99219</xdr:rowOff>
    </xdr:from>
    <xdr:to>
      <xdr:col>23</xdr:col>
      <xdr:colOff>720090</xdr:colOff>
      <xdr:row>8</xdr:row>
      <xdr:rowOff>34749</xdr:rowOff>
    </xdr:to>
    <xdr:sp macro="" textlink="">
      <xdr:nvSpPr>
        <xdr:cNvPr id="42" name="Elipse 41">
          <a:hlinkClick xmlns:r="http://schemas.openxmlformats.org/officeDocument/2006/relationships" r:id="rId31"/>
          <a:extLst>
            <a:ext uri="{FF2B5EF4-FFF2-40B4-BE49-F238E27FC236}">
              <a16:creationId xmlns:a16="http://schemas.microsoft.com/office/drawing/2014/main" id="{0C966563-BAE9-4146-B0FC-DA39EBDA23F7}"/>
            </a:ext>
          </a:extLst>
        </xdr:cNvPr>
        <xdr:cNvSpPr/>
      </xdr:nvSpPr>
      <xdr:spPr>
        <a:xfrm>
          <a:off x="15051484" y="1289844"/>
          <a:ext cx="720090" cy="649905"/>
        </a:xfrm>
        <a:prstGeom prst="ellipse">
          <a:avLst/>
        </a:prstGeom>
        <a:solidFill>
          <a:schemeClr val="bg2">
            <a:lumMod val="75000"/>
          </a:schemeClr>
        </a:solidFill>
        <a:ln w="28575">
          <a:solidFill>
            <a:schemeClr val="bg1"/>
          </a:solid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23</xdr:col>
      <xdr:colOff>0</xdr:colOff>
      <xdr:row>9</xdr:row>
      <xdr:rowOff>178594</xdr:rowOff>
    </xdr:from>
    <xdr:to>
      <xdr:col>23</xdr:col>
      <xdr:colOff>720090</xdr:colOff>
      <xdr:row>12</xdr:row>
      <xdr:rowOff>163734</xdr:rowOff>
    </xdr:to>
    <xdr:sp macro="" textlink="">
      <xdr:nvSpPr>
        <xdr:cNvPr id="43" name="Elipse 42">
          <a:hlinkClick xmlns:r="http://schemas.openxmlformats.org/officeDocument/2006/relationships" r:id="rId32"/>
          <a:extLst>
            <a:ext uri="{FF2B5EF4-FFF2-40B4-BE49-F238E27FC236}">
              <a16:creationId xmlns:a16="http://schemas.microsoft.com/office/drawing/2014/main" id="{45986572-E970-4BE3-82BD-F858248CB2F9}"/>
            </a:ext>
          </a:extLst>
        </xdr:cNvPr>
        <xdr:cNvSpPr/>
      </xdr:nvSpPr>
      <xdr:spPr>
        <a:xfrm>
          <a:off x="15051484" y="2182813"/>
          <a:ext cx="720090" cy="649905"/>
        </a:xfrm>
        <a:prstGeom prst="ellipse">
          <a:avLst/>
        </a:prstGeom>
        <a:solidFill>
          <a:schemeClr val="accent2"/>
        </a:solidFill>
        <a:ln w="28575">
          <a:solidFill>
            <a:schemeClr val="bg1"/>
          </a:solid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1907</xdr:colOff>
      <xdr:row>2</xdr:row>
      <xdr:rowOff>3809</xdr:rowOff>
    </xdr:from>
    <xdr:to>
      <xdr:col>3</xdr:col>
      <xdr:colOff>685800</xdr:colOff>
      <xdr:row>3</xdr:row>
      <xdr:rowOff>1469</xdr:rowOff>
    </xdr:to>
    <xdr:pic>
      <xdr:nvPicPr>
        <xdr:cNvPr id="8" name="Imagen 7">
          <a:hlinkClick xmlns:r="http://schemas.openxmlformats.org/officeDocument/2006/relationships" r:id="rId1"/>
          <a:extLst>
            <a:ext uri="{FF2B5EF4-FFF2-40B4-BE49-F238E27FC236}">
              <a16:creationId xmlns:a16="http://schemas.microsoft.com/office/drawing/2014/main" id="{C3F2EE63-02EE-431F-92C4-A98CB0B3A24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2" y="156209"/>
          <a:ext cx="683893" cy="435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17CAB494-2D9E-4277-834C-316A37C6A76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3900" y="152400"/>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662940</xdr:colOff>
      <xdr:row>2</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A2E01832-5758-4C51-981F-EA7CAF0B01A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1925" y="0"/>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662940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C96A3C1D-4B59-4674-8271-2C09EEDA0E2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523875"/>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037ECB4C-D917-49E6-B55C-AAA2E11404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19225" y="523875"/>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9AC212DC-48F5-4C52-8A8F-88C0749D111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19225" y="523875"/>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662940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EC0545B9-E65D-4DEA-BE71-1248ED0C40A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438150"/>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5475396F-AA35-400F-ABBD-AAFB0A0ACA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523875"/>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662940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2CB79D01-41BC-4908-B971-EA4171E8AD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523875"/>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662940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9AD28BE0-41CB-4675-9DFF-A4430AA0542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514350"/>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BDC62A30-C76A-4674-8779-F2B8BFB38C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100" y="523875"/>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662940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D1055D22-B80D-4481-823E-66E92C741C8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52550" y="523875"/>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B488D0F0-5D89-4232-B8EA-ADC0EEB949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523875"/>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662940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2F40FDF6-B0B3-42CD-847A-3BA0CA61D9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523875"/>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3" name="Imagen 2">
          <a:hlinkClick xmlns:r="http://schemas.openxmlformats.org/officeDocument/2006/relationships" r:id="rId1"/>
          <a:extLst>
            <a:ext uri="{FF2B5EF4-FFF2-40B4-BE49-F238E27FC236}">
              <a16:creationId xmlns:a16="http://schemas.microsoft.com/office/drawing/2014/main" id="{19B65228-59E5-417E-A2A1-A9D4B5280DD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1475" y="190500"/>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34290</xdr:colOff>
      <xdr:row>2</xdr:row>
      <xdr:rowOff>92910</xdr:rowOff>
    </xdr:to>
    <xdr:pic>
      <xdr:nvPicPr>
        <xdr:cNvPr id="2" name="Imagen 1">
          <a:hlinkClick xmlns:r="http://schemas.openxmlformats.org/officeDocument/2006/relationships" r:id="rId1"/>
          <a:extLst>
            <a:ext uri="{FF2B5EF4-FFF2-40B4-BE49-F238E27FC236}">
              <a16:creationId xmlns:a16="http://schemas.microsoft.com/office/drawing/2014/main" id="{A21C693D-025E-4CC3-A50A-096ED0EA2B1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 y="76200"/>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666750</xdr:colOff>
      <xdr:row>3</xdr:row>
      <xdr:rowOff>1470</xdr:rowOff>
    </xdr:to>
    <xdr:pic>
      <xdr:nvPicPr>
        <xdr:cNvPr id="2" name="Imagen 1">
          <a:hlinkClick xmlns:r="http://schemas.openxmlformats.org/officeDocument/2006/relationships" r:id="rId1"/>
          <a:extLst>
            <a:ext uri="{FF2B5EF4-FFF2-40B4-BE49-F238E27FC236}">
              <a16:creationId xmlns:a16="http://schemas.microsoft.com/office/drawing/2014/main" id="{81837391-0B06-400E-AF65-B9AF390B81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90500"/>
          <a:ext cx="66294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3</xdr:col>
      <xdr:colOff>0</xdr:colOff>
      <xdr:row>6</xdr:row>
      <xdr:rowOff>104775</xdr:rowOff>
    </xdr:from>
    <xdr:to>
      <xdr:col>29</xdr:col>
      <xdr:colOff>384810</xdr:colOff>
      <xdr:row>6</xdr:row>
      <xdr:rowOff>104775</xdr:rowOff>
    </xdr:to>
    <xdr:cxnSp macro="">
      <xdr:nvCxnSpPr>
        <xdr:cNvPr id="18" name="Conector recto 17">
          <a:extLst>
            <a:ext uri="{FF2B5EF4-FFF2-40B4-BE49-F238E27FC236}">
              <a16:creationId xmlns:a16="http://schemas.microsoft.com/office/drawing/2014/main" id="{6F3964A8-A693-4111-872F-3A95E53CDB7D}"/>
            </a:ext>
          </a:extLst>
        </xdr:cNvPr>
        <xdr:cNvCxnSpPr/>
      </xdr:nvCxnSpPr>
      <xdr:spPr>
        <a:xfrm flipH="1">
          <a:off x="525780" y="2108835"/>
          <a:ext cx="10557510" cy="0"/>
        </a:xfrm>
        <a:prstGeom prst="line">
          <a:avLst/>
        </a:prstGeom>
        <a:ln w="31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66675</xdr:colOff>
      <xdr:row>7</xdr:row>
      <xdr:rowOff>180975</xdr:rowOff>
    </xdr:from>
    <xdr:to>
      <xdr:col>8</xdr:col>
      <xdr:colOff>152400</xdr:colOff>
      <xdr:row>7</xdr:row>
      <xdr:rowOff>266700</xdr:rowOff>
    </xdr:to>
    <xdr:sp macro="" textlink="">
      <xdr:nvSpPr>
        <xdr:cNvPr id="23" name="Elipse 22">
          <a:extLst>
            <a:ext uri="{FF2B5EF4-FFF2-40B4-BE49-F238E27FC236}">
              <a16:creationId xmlns:a16="http://schemas.microsoft.com/office/drawing/2014/main" id="{D06C46CD-B9CE-4FA7-A0F1-55E0F9A38BD8}"/>
            </a:ext>
          </a:extLst>
        </xdr:cNvPr>
        <xdr:cNvSpPr/>
      </xdr:nvSpPr>
      <xdr:spPr>
        <a:xfrm>
          <a:off x="4314825" y="2028825"/>
          <a:ext cx="85725" cy="85725"/>
        </a:xfrm>
        <a:prstGeom prst="ellipse">
          <a:avLst/>
        </a:prstGeom>
        <a:solidFill>
          <a:srgbClr val="79A63B"/>
        </a:solidFill>
        <a:ln>
          <a:solidFill>
            <a:srgbClr val="79A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19</xdr:col>
      <xdr:colOff>13332</xdr:colOff>
      <xdr:row>52</xdr:row>
      <xdr:rowOff>91440</xdr:rowOff>
    </xdr:from>
    <xdr:to>
      <xdr:col>29</xdr:col>
      <xdr:colOff>438149</xdr:colOff>
      <xdr:row>63</xdr:row>
      <xdr:rowOff>78105</xdr:rowOff>
    </xdr:to>
    <xdr:graphicFrame macro="">
      <xdr:nvGraphicFramePr>
        <xdr:cNvPr id="12" name="Gráfico 11">
          <a:extLst>
            <a:ext uri="{FF2B5EF4-FFF2-40B4-BE49-F238E27FC236}">
              <a16:creationId xmlns:a16="http://schemas.microsoft.com/office/drawing/2014/main" id="{0ED08652-8C36-4951-9C46-0E51419EE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24766</xdr:colOff>
      <xdr:row>52</xdr:row>
      <xdr:rowOff>76199</xdr:rowOff>
    </xdr:from>
    <xdr:to>
      <xdr:col>17</xdr:col>
      <xdr:colOff>436245</xdr:colOff>
      <xdr:row>76</xdr:row>
      <xdr:rowOff>64770</xdr:rowOff>
    </xdr:to>
    <xdr:graphicFrame macro="">
      <xdr:nvGraphicFramePr>
        <xdr:cNvPr id="13" name="Gráfico 12">
          <a:extLst>
            <a:ext uri="{FF2B5EF4-FFF2-40B4-BE49-F238E27FC236}">
              <a16:creationId xmlns:a16="http://schemas.microsoft.com/office/drawing/2014/main" id="{B4E26B71-9542-49F6-A1BB-BD8A309ED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28575</xdr:colOff>
      <xdr:row>65</xdr:row>
      <xdr:rowOff>123825</xdr:rowOff>
    </xdr:from>
    <xdr:to>
      <xdr:col>30</xdr:col>
      <xdr:colOff>17147</xdr:colOff>
      <xdr:row>76</xdr:row>
      <xdr:rowOff>106680</xdr:rowOff>
    </xdr:to>
    <xdr:graphicFrame macro="">
      <xdr:nvGraphicFramePr>
        <xdr:cNvPr id="14" name="Gráfico 13">
          <a:extLst>
            <a:ext uri="{FF2B5EF4-FFF2-40B4-BE49-F238E27FC236}">
              <a16:creationId xmlns:a16="http://schemas.microsoft.com/office/drawing/2014/main" id="{87176D76-EC86-4C2C-ADC4-A4D819F92F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20956</xdr:colOff>
      <xdr:row>56</xdr:row>
      <xdr:rowOff>57150</xdr:rowOff>
    </xdr:from>
    <xdr:to>
      <xdr:col>7</xdr:col>
      <xdr:colOff>400050</xdr:colOff>
      <xdr:row>65</xdr:row>
      <xdr:rowOff>135255</xdr:rowOff>
    </xdr:to>
    <xdr:graphicFrame macro="">
      <xdr:nvGraphicFramePr>
        <xdr:cNvPr id="2" name="Gráfico 1">
          <a:extLst>
            <a:ext uri="{FF2B5EF4-FFF2-40B4-BE49-F238E27FC236}">
              <a16:creationId xmlns:a16="http://schemas.microsoft.com/office/drawing/2014/main" id="{3B76E3A4-B03A-47E6-A4F6-3A91B7DD89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0</xdr:colOff>
      <xdr:row>6</xdr:row>
      <xdr:rowOff>104775</xdr:rowOff>
    </xdr:from>
    <xdr:to>
      <xdr:col>58</xdr:col>
      <xdr:colOff>384810</xdr:colOff>
      <xdr:row>6</xdr:row>
      <xdr:rowOff>104775</xdr:rowOff>
    </xdr:to>
    <xdr:cxnSp macro="">
      <xdr:nvCxnSpPr>
        <xdr:cNvPr id="16" name="Conector recto 15">
          <a:extLst>
            <a:ext uri="{FF2B5EF4-FFF2-40B4-BE49-F238E27FC236}">
              <a16:creationId xmlns:a16="http://schemas.microsoft.com/office/drawing/2014/main" id="{5533F3AD-AE0D-4CB0-963E-F1648EEE0267}"/>
            </a:ext>
          </a:extLst>
        </xdr:cNvPr>
        <xdr:cNvCxnSpPr/>
      </xdr:nvCxnSpPr>
      <xdr:spPr>
        <a:xfrm flipH="1">
          <a:off x="1838325" y="1769745"/>
          <a:ext cx="10740390" cy="0"/>
        </a:xfrm>
        <a:prstGeom prst="line">
          <a:avLst/>
        </a:prstGeom>
        <a:ln w="31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66675</xdr:colOff>
      <xdr:row>7</xdr:row>
      <xdr:rowOff>180975</xdr:rowOff>
    </xdr:from>
    <xdr:to>
      <xdr:col>37</xdr:col>
      <xdr:colOff>152400</xdr:colOff>
      <xdr:row>7</xdr:row>
      <xdr:rowOff>266700</xdr:rowOff>
    </xdr:to>
    <xdr:sp macro="" textlink="">
      <xdr:nvSpPr>
        <xdr:cNvPr id="17" name="Elipse 16">
          <a:extLst>
            <a:ext uri="{FF2B5EF4-FFF2-40B4-BE49-F238E27FC236}">
              <a16:creationId xmlns:a16="http://schemas.microsoft.com/office/drawing/2014/main" id="{111D6BC2-BD94-4C04-997C-6F4D4BDE21C0}"/>
            </a:ext>
          </a:extLst>
        </xdr:cNvPr>
        <xdr:cNvSpPr/>
      </xdr:nvSpPr>
      <xdr:spPr>
        <a:xfrm>
          <a:off x="4312920" y="2026920"/>
          <a:ext cx="87630" cy="87630"/>
        </a:xfrm>
        <a:prstGeom prst="ellipse">
          <a:avLst/>
        </a:prstGeom>
        <a:solidFill>
          <a:srgbClr val="79A63B"/>
        </a:solidFill>
        <a:ln>
          <a:solidFill>
            <a:srgbClr val="79A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editAs="oneCell">
    <xdr:from>
      <xdr:col>27</xdr:col>
      <xdr:colOff>135255</xdr:colOff>
      <xdr:row>1</xdr:row>
      <xdr:rowOff>11430</xdr:rowOff>
    </xdr:from>
    <xdr:to>
      <xdr:col>28</xdr:col>
      <xdr:colOff>305234</xdr:colOff>
      <xdr:row>2</xdr:row>
      <xdr:rowOff>19479</xdr:rowOff>
    </xdr:to>
    <xdr:pic macro="[0]!Módulo1.Imprimir">
      <xdr:nvPicPr>
        <xdr:cNvPr id="3" name="Imagen 2">
          <a:extLst>
            <a:ext uri="{FF2B5EF4-FFF2-40B4-BE49-F238E27FC236}">
              <a16:creationId xmlns:a16="http://schemas.microsoft.com/office/drawing/2014/main" id="{71A307F5-34F9-4607-840F-B1D53EC85DC5}"/>
            </a:ext>
          </a:extLst>
        </xdr:cNvPr>
        <xdr:cNvPicPr>
          <a:picLocks noChangeAspect="1"/>
        </xdr:cNvPicPr>
      </xdr:nvPicPr>
      <xdr:blipFill>
        <a:blip xmlns:r="http://schemas.openxmlformats.org/officeDocument/2006/relationships" r:embed="rId5"/>
        <a:stretch>
          <a:fillRect/>
        </a:stretch>
      </xdr:blipFill>
      <xdr:spPr>
        <a:xfrm>
          <a:off x="10269855" y="192405"/>
          <a:ext cx="608129" cy="550974"/>
        </a:xfrm>
        <a:prstGeom prst="rect">
          <a:avLst/>
        </a:prstGeom>
      </xdr:spPr>
    </xdr:pic>
    <xdr:clientData/>
  </xdr:twoCellAnchor>
  <xdr:twoCellAnchor>
    <xdr:from>
      <xdr:col>3</xdr:col>
      <xdr:colOff>28575</xdr:colOff>
      <xdr:row>67</xdr:row>
      <xdr:rowOff>57150</xdr:rowOff>
    </xdr:from>
    <xdr:to>
      <xdr:col>7</xdr:col>
      <xdr:colOff>407669</xdr:colOff>
      <xdr:row>76</xdr:row>
      <xdr:rowOff>135255</xdr:rowOff>
    </xdr:to>
    <xdr:graphicFrame macro="">
      <xdr:nvGraphicFramePr>
        <xdr:cNvPr id="15" name="Gráfico 14">
          <a:extLst>
            <a:ext uri="{FF2B5EF4-FFF2-40B4-BE49-F238E27FC236}">
              <a16:creationId xmlns:a16="http://schemas.microsoft.com/office/drawing/2014/main" id="{6A2DC499-2DFF-4A62-897F-2F0D33CF26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9525</xdr:colOff>
      <xdr:row>5</xdr:row>
      <xdr:rowOff>238125</xdr:rowOff>
    </xdr:from>
    <xdr:to>
      <xdr:col>29</xdr:col>
      <xdr:colOff>320604</xdr:colOff>
      <xdr:row>5</xdr:row>
      <xdr:rowOff>703580</xdr:rowOff>
    </xdr:to>
    <xdr:pic>
      <xdr:nvPicPr>
        <xdr:cNvPr id="19" name="Imagen 18">
          <a:extLst>
            <a:ext uri="{FF2B5EF4-FFF2-40B4-BE49-F238E27FC236}">
              <a16:creationId xmlns:a16="http://schemas.microsoft.com/office/drawing/2014/main" id="{E678234E-5272-4194-952C-5E18F1BD4042}"/>
            </a:ext>
          </a:extLst>
        </xdr:cNvPr>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610725" y="1085850"/>
          <a:ext cx="1716969" cy="478790"/>
        </a:xfrm>
        <a:prstGeom prst="rect">
          <a:avLst/>
        </a:prstGeom>
        <a:noFill/>
        <a:ln>
          <a:noFill/>
        </a:ln>
      </xdr:spPr>
    </xdr:pic>
    <xdr:clientData/>
  </xdr:twoCellAnchor>
  <xdr:twoCellAnchor editAs="oneCell">
    <xdr:from>
      <xdr:col>54</xdr:col>
      <xdr:colOff>173355</xdr:colOff>
      <xdr:row>5</xdr:row>
      <xdr:rowOff>247650</xdr:rowOff>
    </xdr:from>
    <xdr:to>
      <xdr:col>58</xdr:col>
      <xdr:colOff>284409</xdr:colOff>
      <xdr:row>6</xdr:row>
      <xdr:rowOff>2540</xdr:rowOff>
    </xdr:to>
    <xdr:pic>
      <xdr:nvPicPr>
        <xdr:cNvPr id="20" name="Imagen 19">
          <a:extLst>
            <a:ext uri="{FF2B5EF4-FFF2-40B4-BE49-F238E27FC236}">
              <a16:creationId xmlns:a16="http://schemas.microsoft.com/office/drawing/2014/main" id="{C76B2575-3AAD-44EE-B1C7-8B58586EDD12}"/>
            </a:ext>
          </a:extLst>
        </xdr:cNvPr>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804505" y="1095375"/>
          <a:ext cx="1724589" cy="478790"/>
        </a:xfrm>
        <a:prstGeom prst="rect">
          <a:avLst/>
        </a:prstGeom>
        <a:noFill/>
        <a:ln>
          <a:noFill/>
        </a:ln>
      </xdr:spPr>
    </xdr:pic>
    <xdr:clientData/>
  </xdr:twoCellAnchor>
  <xdr:twoCellAnchor editAs="oneCell">
    <xdr:from>
      <xdr:col>0</xdr:col>
      <xdr:colOff>64770</xdr:colOff>
      <xdr:row>1</xdr:row>
      <xdr:rowOff>47625</xdr:rowOff>
    </xdr:from>
    <xdr:to>
      <xdr:col>1</xdr:col>
      <xdr:colOff>548640</xdr:colOff>
      <xdr:row>1</xdr:row>
      <xdr:rowOff>475815</xdr:rowOff>
    </xdr:to>
    <xdr:pic>
      <xdr:nvPicPr>
        <xdr:cNvPr id="21" name="Imagen 20">
          <a:hlinkClick xmlns:r="http://schemas.openxmlformats.org/officeDocument/2006/relationships" r:id="rId8"/>
          <a:extLst>
            <a:ext uri="{FF2B5EF4-FFF2-40B4-BE49-F238E27FC236}">
              <a16:creationId xmlns:a16="http://schemas.microsoft.com/office/drawing/2014/main" id="{35FE7262-9B7A-4916-9A07-4251EBB2803D}"/>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4770" y="228600"/>
          <a:ext cx="664845" cy="435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7</xdr:col>
      <xdr:colOff>1</xdr:colOff>
      <xdr:row>2</xdr:row>
      <xdr:rowOff>102870</xdr:rowOff>
    </xdr:from>
    <xdr:to>
      <xdr:col>16</xdr:col>
      <xdr:colOff>0</xdr:colOff>
      <xdr:row>2</xdr:row>
      <xdr:rowOff>133350</xdr:rowOff>
    </xdr:to>
    <xdr:cxnSp macro="">
      <xdr:nvCxnSpPr>
        <xdr:cNvPr id="2" name="Conector recto 1">
          <a:extLst>
            <a:ext uri="{FF2B5EF4-FFF2-40B4-BE49-F238E27FC236}">
              <a16:creationId xmlns:a16="http://schemas.microsoft.com/office/drawing/2014/main" id="{454267AE-2EFB-4F43-A780-5F5BD667F43E}"/>
            </a:ext>
          </a:extLst>
        </xdr:cNvPr>
        <xdr:cNvCxnSpPr/>
      </xdr:nvCxnSpPr>
      <xdr:spPr>
        <a:xfrm flipH="1" flipV="1">
          <a:off x="1390651" y="872490"/>
          <a:ext cx="9370694" cy="28575"/>
        </a:xfrm>
        <a:prstGeom prst="line">
          <a:avLst/>
        </a:prstGeom>
        <a:ln w="31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114300</xdr:colOff>
      <xdr:row>1</xdr:row>
      <xdr:rowOff>95250</xdr:rowOff>
    </xdr:from>
    <xdr:to>
      <xdr:col>15</xdr:col>
      <xdr:colOff>927029</xdr:colOff>
      <xdr:row>1</xdr:row>
      <xdr:rowOff>574040</xdr:rowOff>
    </xdr:to>
    <xdr:pic>
      <xdr:nvPicPr>
        <xdr:cNvPr id="3" name="Imagen 2">
          <a:extLst>
            <a:ext uri="{FF2B5EF4-FFF2-40B4-BE49-F238E27FC236}">
              <a16:creationId xmlns:a16="http://schemas.microsoft.com/office/drawing/2014/main" id="{4CF3EFA4-8D76-43FD-A2FB-0F755AE2018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58225" y="276225"/>
          <a:ext cx="1715064" cy="478790"/>
        </a:xfrm>
        <a:prstGeom prst="rect">
          <a:avLst/>
        </a:prstGeom>
        <a:noFill/>
        <a:ln>
          <a:noFill/>
        </a:ln>
      </xdr:spPr>
    </xdr:pic>
    <xdr:clientData/>
  </xdr:twoCellAnchor>
  <xdr:twoCellAnchor editAs="oneCell">
    <xdr:from>
      <xdr:col>19</xdr:col>
      <xdr:colOff>186691</xdr:colOff>
      <xdr:row>1</xdr:row>
      <xdr:rowOff>24765</xdr:rowOff>
    </xdr:from>
    <xdr:to>
      <xdr:col>19</xdr:col>
      <xdr:colOff>726691</xdr:colOff>
      <xdr:row>1</xdr:row>
      <xdr:rowOff>551720</xdr:rowOff>
    </xdr:to>
    <xdr:pic macro="[0]!Módulo1.Imprimir">
      <xdr:nvPicPr>
        <xdr:cNvPr id="4" name="Imagen 3">
          <a:extLst>
            <a:ext uri="{FF2B5EF4-FFF2-40B4-BE49-F238E27FC236}">
              <a16:creationId xmlns:a16="http://schemas.microsoft.com/office/drawing/2014/main" id="{BBF368F4-4BFE-48C6-8B03-5A5B11CD6FC9}"/>
            </a:ext>
          </a:extLst>
        </xdr:cNvPr>
        <xdr:cNvPicPr>
          <a:picLocks noChangeAspect="1"/>
        </xdr:cNvPicPr>
      </xdr:nvPicPr>
      <xdr:blipFill>
        <a:blip xmlns:r="http://schemas.openxmlformats.org/officeDocument/2006/relationships" r:embed="rId2"/>
        <a:stretch>
          <a:fillRect/>
        </a:stretch>
      </xdr:blipFill>
      <xdr:spPr>
        <a:xfrm>
          <a:off x="12397741" y="215265"/>
          <a:ext cx="540000" cy="530765"/>
        </a:xfrm>
        <a:prstGeom prst="rect">
          <a:avLst/>
        </a:prstGeom>
      </xdr:spPr>
    </xdr:pic>
    <xdr:clientData/>
  </xdr:twoCellAnchor>
  <xdr:twoCellAnchor editAs="oneCell">
    <xdr:from>
      <xdr:col>1</xdr:col>
      <xdr:colOff>104775</xdr:colOff>
      <xdr:row>1</xdr:row>
      <xdr:rowOff>123825</xdr:rowOff>
    </xdr:from>
    <xdr:to>
      <xdr:col>5</xdr:col>
      <xdr:colOff>67943</xdr:colOff>
      <xdr:row>1</xdr:row>
      <xdr:rowOff>560270</xdr:rowOff>
    </xdr:to>
    <xdr:pic>
      <xdr:nvPicPr>
        <xdr:cNvPr id="5" name="Imagen 4">
          <a:hlinkClick xmlns:r="http://schemas.openxmlformats.org/officeDocument/2006/relationships" r:id="rId3"/>
          <a:extLst>
            <a:ext uri="{FF2B5EF4-FFF2-40B4-BE49-F238E27FC236}">
              <a16:creationId xmlns:a16="http://schemas.microsoft.com/office/drawing/2014/main" id="{1A6107D2-AB99-41F4-ADE6-C55D97ED10D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 y="314325"/>
          <a:ext cx="683893"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657225</xdr:colOff>
      <xdr:row>63</xdr:row>
      <xdr:rowOff>19050</xdr:rowOff>
    </xdr:from>
    <xdr:to>
      <xdr:col>13</xdr:col>
      <xdr:colOff>97790</xdr:colOff>
      <xdr:row>75</xdr:row>
      <xdr:rowOff>135890</xdr:rowOff>
    </xdr:to>
    <xdr:pic>
      <xdr:nvPicPr>
        <xdr:cNvPr id="2" name="Imagen 1">
          <a:extLst>
            <a:ext uri="{FF2B5EF4-FFF2-40B4-BE49-F238E27FC236}">
              <a16:creationId xmlns:a16="http://schemas.microsoft.com/office/drawing/2014/main" id="{1D6FDD1B-D0A9-4227-B4E0-5150042694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14550" y="2009775"/>
          <a:ext cx="5635625" cy="2524760"/>
        </a:xfrm>
        <a:prstGeom prst="rect">
          <a:avLst/>
        </a:prstGeom>
      </xdr:spPr>
    </xdr:pic>
    <xdr:clientData/>
  </xdr:twoCellAnchor>
  <xdr:twoCellAnchor editAs="oneCell">
    <xdr:from>
      <xdr:col>2</xdr:col>
      <xdr:colOff>288707</xdr:colOff>
      <xdr:row>133</xdr:row>
      <xdr:rowOff>47664</xdr:rowOff>
    </xdr:from>
    <xdr:to>
      <xdr:col>4</xdr:col>
      <xdr:colOff>15240</xdr:colOff>
      <xdr:row>137</xdr:row>
      <xdr:rowOff>1905</xdr:rowOff>
    </xdr:to>
    <xdr:pic>
      <xdr:nvPicPr>
        <xdr:cNvPr id="4" name="Imagen 3">
          <a:extLst>
            <a:ext uri="{FF2B5EF4-FFF2-40B4-BE49-F238E27FC236}">
              <a16:creationId xmlns:a16="http://schemas.microsoft.com/office/drawing/2014/main" id="{E3F7F4EC-BD26-4FD9-B18C-2AF59AB30E53}"/>
            </a:ext>
          </a:extLst>
        </xdr:cNvPr>
        <xdr:cNvPicPr>
          <a:picLocks noChangeAspect="1"/>
        </xdr:cNvPicPr>
      </xdr:nvPicPr>
      <xdr:blipFill>
        <a:blip xmlns:r="http://schemas.openxmlformats.org/officeDocument/2006/relationships" r:embed="rId2"/>
        <a:stretch>
          <a:fillRect/>
        </a:stretch>
      </xdr:blipFill>
      <xdr:spPr>
        <a:xfrm>
          <a:off x="1593632" y="17021214"/>
          <a:ext cx="816193" cy="647661"/>
        </a:xfrm>
        <a:prstGeom prst="rect">
          <a:avLst/>
        </a:prstGeom>
      </xdr:spPr>
    </xdr:pic>
    <xdr:clientData/>
  </xdr:twoCellAnchor>
  <xdr:twoCellAnchor editAs="oneCell">
    <xdr:from>
      <xdr:col>2</xdr:col>
      <xdr:colOff>381000</xdr:colOff>
      <xdr:row>139</xdr:row>
      <xdr:rowOff>49530</xdr:rowOff>
    </xdr:from>
    <xdr:to>
      <xdr:col>3</xdr:col>
      <xdr:colOff>475431</xdr:colOff>
      <xdr:row>142</xdr:row>
      <xdr:rowOff>135255</xdr:rowOff>
    </xdr:to>
    <xdr:pic>
      <xdr:nvPicPr>
        <xdr:cNvPr id="5" name="Imagen 4">
          <a:extLst>
            <a:ext uri="{FF2B5EF4-FFF2-40B4-BE49-F238E27FC236}">
              <a16:creationId xmlns:a16="http://schemas.microsoft.com/office/drawing/2014/main" id="{855396E5-D24A-4244-BA70-2D5FD262DE45}"/>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85925" y="20185380"/>
          <a:ext cx="650691" cy="6915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266701</xdr:colOff>
      <xdr:row>145</xdr:row>
      <xdr:rowOff>19990</xdr:rowOff>
    </xdr:from>
    <xdr:to>
      <xdr:col>4</xdr:col>
      <xdr:colOff>19050</xdr:colOff>
      <xdr:row>147</xdr:row>
      <xdr:rowOff>199617</xdr:rowOff>
    </xdr:to>
    <xdr:pic>
      <xdr:nvPicPr>
        <xdr:cNvPr id="6" name="Imagen 5">
          <a:extLst>
            <a:ext uri="{FF2B5EF4-FFF2-40B4-BE49-F238E27FC236}">
              <a16:creationId xmlns:a16="http://schemas.microsoft.com/office/drawing/2014/main" id="{DA681FDB-BED9-47EC-ACDF-CC1656866494}"/>
            </a:ext>
          </a:extLst>
        </xdr:cNvPr>
        <xdr:cNvPicPr>
          <a:picLocks noChangeAspect="1"/>
        </xdr:cNvPicPr>
      </xdr:nvPicPr>
      <xdr:blipFill>
        <a:blip xmlns:r="http://schemas.openxmlformats.org/officeDocument/2006/relationships" r:embed="rId4"/>
        <a:stretch>
          <a:fillRect/>
        </a:stretch>
      </xdr:blipFill>
      <xdr:spPr>
        <a:xfrm>
          <a:off x="1571626" y="19079515"/>
          <a:ext cx="819149" cy="579677"/>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180975</xdr:colOff>
      <xdr:row>151</xdr:row>
      <xdr:rowOff>54413</xdr:rowOff>
    </xdr:from>
    <xdr:to>
      <xdr:col>4</xdr:col>
      <xdr:colOff>135255</xdr:colOff>
      <xdr:row>153</xdr:row>
      <xdr:rowOff>130732</xdr:rowOff>
    </xdr:to>
    <xdr:pic>
      <xdr:nvPicPr>
        <xdr:cNvPr id="7" name="Imagen 6">
          <a:extLst>
            <a:ext uri="{FF2B5EF4-FFF2-40B4-BE49-F238E27FC236}">
              <a16:creationId xmlns:a16="http://schemas.microsoft.com/office/drawing/2014/main" id="{9779277E-2395-4FB9-A22E-817676F09221}"/>
            </a:ext>
          </a:extLst>
        </xdr:cNvPr>
        <xdr:cNvPicPr>
          <a:picLocks noChangeAspect="1"/>
        </xdr:cNvPicPr>
      </xdr:nvPicPr>
      <xdr:blipFill>
        <a:blip xmlns:r="http://schemas.openxmlformats.org/officeDocument/2006/relationships" r:embed="rId5"/>
        <a:stretch>
          <a:fillRect/>
        </a:stretch>
      </xdr:blipFill>
      <xdr:spPr>
        <a:xfrm>
          <a:off x="1485900" y="20104538"/>
          <a:ext cx="1036320" cy="472559"/>
        </a:xfrm>
        <a:prstGeom prst="rect">
          <a:avLst/>
        </a:prstGeom>
      </xdr:spPr>
    </xdr:pic>
    <xdr:clientData/>
  </xdr:twoCellAnchor>
  <xdr:twoCellAnchor>
    <xdr:from>
      <xdr:col>7</xdr:col>
      <xdr:colOff>504826</xdr:colOff>
      <xdr:row>212</xdr:row>
      <xdr:rowOff>113348</xdr:rowOff>
    </xdr:from>
    <xdr:to>
      <xdr:col>19</xdr:col>
      <xdr:colOff>66676</xdr:colOff>
      <xdr:row>221</xdr:row>
      <xdr:rowOff>83820</xdr:rowOff>
    </xdr:to>
    <xdr:graphicFrame macro="">
      <xdr:nvGraphicFramePr>
        <xdr:cNvPr id="9" name="Gráfico 8">
          <a:extLst>
            <a:ext uri="{FF2B5EF4-FFF2-40B4-BE49-F238E27FC236}">
              <a16:creationId xmlns:a16="http://schemas.microsoft.com/office/drawing/2014/main" id="{82C8D156-67BC-4EDC-9E52-2442C2C73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201930</xdr:colOff>
      <xdr:row>50</xdr:row>
      <xdr:rowOff>129540</xdr:rowOff>
    </xdr:from>
    <xdr:to>
      <xdr:col>11</xdr:col>
      <xdr:colOff>251131</xdr:colOff>
      <xdr:row>53</xdr:row>
      <xdr:rowOff>91488</xdr:rowOff>
    </xdr:to>
    <xdr:pic macro="[0]!Módulo2.Imprimir">
      <xdr:nvPicPr>
        <xdr:cNvPr id="8" name="Imagen 7">
          <a:extLst>
            <a:ext uri="{FF2B5EF4-FFF2-40B4-BE49-F238E27FC236}">
              <a16:creationId xmlns:a16="http://schemas.microsoft.com/office/drawing/2014/main" id="{EC60E536-9BCB-488A-A6B9-2E5130D24F5B}"/>
            </a:ext>
          </a:extLst>
        </xdr:cNvPr>
        <xdr:cNvPicPr>
          <a:picLocks noChangeAspect="1"/>
        </xdr:cNvPicPr>
      </xdr:nvPicPr>
      <xdr:blipFill>
        <a:blip xmlns:r="http://schemas.openxmlformats.org/officeDocument/2006/relationships" r:embed="rId7"/>
        <a:stretch>
          <a:fillRect/>
        </a:stretch>
      </xdr:blipFill>
      <xdr:spPr>
        <a:xfrm>
          <a:off x="5878830" y="8368665"/>
          <a:ext cx="595936" cy="554403"/>
        </a:xfrm>
        <a:prstGeom prst="rect">
          <a:avLst/>
        </a:prstGeom>
      </xdr:spPr>
    </xdr:pic>
    <xdr:clientData/>
  </xdr:twoCellAnchor>
  <xdr:twoCellAnchor>
    <xdr:from>
      <xdr:col>9</xdr:col>
      <xdr:colOff>91441</xdr:colOff>
      <xdr:row>50</xdr:row>
      <xdr:rowOff>173354</xdr:rowOff>
    </xdr:from>
    <xdr:to>
      <xdr:col>10</xdr:col>
      <xdr:colOff>49531</xdr:colOff>
      <xdr:row>53</xdr:row>
      <xdr:rowOff>36956</xdr:rowOff>
    </xdr:to>
    <xdr:sp macro="" textlink="">
      <xdr:nvSpPr>
        <xdr:cNvPr id="11" name="Flecha: a la derecha 10">
          <a:extLst>
            <a:ext uri="{FF2B5EF4-FFF2-40B4-BE49-F238E27FC236}">
              <a16:creationId xmlns:a16="http://schemas.microsoft.com/office/drawing/2014/main" id="{6F4703EF-10F3-4127-B21B-DE4F2EA07F3D}"/>
            </a:ext>
          </a:extLst>
        </xdr:cNvPr>
        <xdr:cNvSpPr/>
      </xdr:nvSpPr>
      <xdr:spPr>
        <a:xfrm>
          <a:off x="5225416" y="8412479"/>
          <a:ext cx="501015" cy="463677"/>
        </a:xfrm>
        <a:prstGeom prst="righ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s-AR" sz="1100"/>
        </a:p>
      </xdr:txBody>
    </xdr:sp>
    <xdr:clientData/>
  </xdr:twoCellAnchor>
  <xdr:oneCellAnchor>
    <xdr:from>
      <xdr:col>16</xdr:col>
      <xdr:colOff>510541</xdr:colOff>
      <xdr:row>56</xdr:row>
      <xdr:rowOff>72390</xdr:rowOff>
    </xdr:from>
    <xdr:ext cx="1402079" cy="400685"/>
    <xdr:pic>
      <xdr:nvPicPr>
        <xdr:cNvPr id="12" name="Imagen 11">
          <a:extLst>
            <a:ext uri="{FF2B5EF4-FFF2-40B4-BE49-F238E27FC236}">
              <a16:creationId xmlns:a16="http://schemas.microsoft.com/office/drawing/2014/main" id="{F1397654-073B-453E-AEAC-24249AC22B85}"/>
            </a:ext>
          </a:extLst>
        </xdr:cNvPr>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9448801" y="25075515"/>
          <a:ext cx="1402079" cy="400685"/>
        </a:xfrm>
        <a:prstGeom prst="rect">
          <a:avLst/>
        </a:prstGeom>
        <a:noFill/>
        <a:ln>
          <a:noFill/>
        </a:ln>
      </xdr:spPr>
    </xdr:pic>
    <xdr:clientData/>
  </xdr:oneCellAnchor>
  <xdr:twoCellAnchor>
    <xdr:from>
      <xdr:col>7</xdr:col>
      <xdr:colOff>504826</xdr:colOff>
      <xdr:row>280</xdr:row>
      <xdr:rowOff>113348</xdr:rowOff>
    </xdr:from>
    <xdr:to>
      <xdr:col>19</xdr:col>
      <xdr:colOff>66676</xdr:colOff>
      <xdr:row>289</xdr:row>
      <xdr:rowOff>83820</xdr:rowOff>
    </xdr:to>
    <xdr:graphicFrame macro="">
      <xdr:nvGraphicFramePr>
        <xdr:cNvPr id="13" name="Gráfico 12">
          <a:extLst>
            <a:ext uri="{FF2B5EF4-FFF2-40B4-BE49-F238E27FC236}">
              <a16:creationId xmlns:a16="http://schemas.microsoft.com/office/drawing/2014/main" id="{B01BAAE4-A110-4FD4-A3C5-8B188357B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504826</xdr:colOff>
      <xdr:row>349</xdr:row>
      <xdr:rowOff>113348</xdr:rowOff>
    </xdr:from>
    <xdr:to>
      <xdr:col>19</xdr:col>
      <xdr:colOff>66676</xdr:colOff>
      <xdr:row>358</xdr:row>
      <xdr:rowOff>83820</xdr:rowOff>
    </xdr:to>
    <xdr:graphicFrame macro="">
      <xdr:nvGraphicFramePr>
        <xdr:cNvPr id="14" name="Gráfico 13">
          <a:extLst>
            <a:ext uri="{FF2B5EF4-FFF2-40B4-BE49-F238E27FC236}">
              <a16:creationId xmlns:a16="http://schemas.microsoft.com/office/drawing/2014/main" id="{F7872330-2E89-409B-A1CD-937B3DD186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504826</xdr:colOff>
      <xdr:row>418</xdr:row>
      <xdr:rowOff>113348</xdr:rowOff>
    </xdr:from>
    <xdr:to>
      <xdr:col>19</xdr:col>
      <xdr:colOff>66676</xdr:colOff>
      <xdr:row>427</xdr:row>
      <xdr:rowOff>83820</xdr:rowOff>
    </xdr:to>
    <xdr:graphicFrame macro="">
      <xdr:nvGraphicFramePr>
        <xdr:cNvPr id="15" name="Gráfico 14">
          <a:extLst>
            <a:ext uri="{FF2B5EF4-FFF2-40B4-BE49-F238E27FC236}">
              <a16:creationId xmlns:a16="http://schemas.microsoft.com/office/drawing/2014/main" id="{FB8D80E6-18E3-4CD7-BA16-8DB3FD44A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0</xdr:colOff>
      <xdr:row>0</xdr:row>
      <xdr:rowOff>0</xdr:rowOff>
    </xdr:from>
    <xdr:to>
      <xdr:col>0</xdr:col>
      <xdr:colOff>666750</xdr:colOff>
      <xdr:row>0</xdr:row>
      <xdr:rowOff>437715</xdr:rowOff>
    </xdr:to>
    <xdr:pic>
      <xdr:nvPicPr>
        <xdr:cNvPr id="16" name="Imagen 15">
          <a:hlinkClick xmlns:r="http://schemas.openxmlformats.org/officeDocument/2006/relationships" r:id="rId12"/>
          <a:extLst>
            <a:ext uri="{FF2B5EF4-FFF2-40B4-BE49-F238E27FC236}">
              <a16:creationId xmlns:a16="http://schemas.microsoft.com/office/drawing/2014/main" id="{98416C96-7849-4298-8B1B-F75C4AD4711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666750" cy="43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V&#237;nculoExternoRecuperado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Resuelto"/>
      <sheetName val="LP"/>
      <sheetName val=" GRAFICA 8,5"/>
      <sheetName val="FASE 17,5"/>
      <sheetName val="graficas 12,25"/>
      <sheetName val="Roller Mill"/>
      <sheetName val="Super charger V"/>
      <sheetName val="M - 15 "/>
      <sheetName val="Auger 14&quot;"/>
      <sheetName val="Slury Unit "/>
      <sheetName val="Slury Unit  (2)"/>
      <sheetName val="Hi-Pressure"/>
      <sheetName val="Engine 6 cly. "/>
      <sheetName val="Triplex TEE"/>
      <sheetName val="Triplex SPM"/>
      <sheetName val="Pipe  Wiper"/>
      <sheetName val="Pressure Washer"/>
      <sheetName val="Electrical  -  1"/>
      <sheetName val="Electrical  -  1 (2)"/>
      <sheetName val="Steel"/>
      <sheetName val="Steel (2)"/>
      <sheetName val="General Supplys  -  1"/>
      <sheetName val="General Supplys  -  2"/>
      <sheetName val="General Supplys  -  3"/>
      <sheetName val="General Supplys - 4"/>
      <sheetName val="General Supplys  -  5"/>
      <sheetName val="Hoses"/>
      <sheetName val="Cam Locks"/>
      <sheetName val="Cam Lock cross overs"/>
      <sheetName val="Vacs 1"/>
      <sheetName val="Vacs 2 "/>
      <sheetName val="Sheet1"/>
      <sheetName val="Start Up"/>
      <sheetName val="FAX"/>
      <sheetName val="Safety Meeting"/>
      <sheetName val="Directions"/>
      <sheetName val="MRU Retention Report"/>
      <sheetName val="Dryer Ret RepFormOriginal"/>
      <sheetName val="DryerRetRepForm(1)"/>
      <sheetName val="DryerRetRepForm (2)"/>
      <sheetName val="Echo Analysis"/>
      <sheetName val="DOR"/>
      <sheetName val="MACRO1"/>
      <sheetName val="CRI Shift Report"/>
      <sheetName val="Data Sheet"/>
      <sheetName val="Daily Volumes"/>
      <sheetName val="Requisition"/>
      <sheetName val="Requesition (3)"/>
      <sheetName val="Requesition (2)"/>
      <sheetName val="Summary Sheet"/>
      <sheetName val="Repairs"/>
      <sheetName val="Module1"/>
      <sheetName val="Module2"/>
      <sheetName val="PEDIDO DE MATERIALES"/>
      <sheetName val="caratula"/>
      <sheetName val="Parte "/>
      <sheetName val="BASE DE DATOS"/>
      <sheetName val="SEGURIDAD"/>
      <sheetName val="QCOS.STOCK"/>
      <sheetName val="CONTROL COSTOS"/>
      <sheetName val="RESUM.COSTOS DIARIOS (2)"/>
      <sheetName val="graficos"/>
      <sheetName val="resumen costos"/>
      <sheetName val="resumen de volumenes"/>
      <sheetName val="QUIMICOS"/>
      <sheetName val="DEWATERING"/>
      <sheetName val="RESUMEN DE SOLIDOS"/>
      <sheetName val="CERTIFICACION"/>
      <sheetName val="Fluid Data"/>
      <sheetName val="Efficiency Data"/>
      <sheetName val="Efficiency-Recovery Mode"/>
      <sheetName val="Drilling Data"/>
      <sheetName val="Well Data"/>
      <sheetName val="Centrifuges"/>
      <sheetName val="Daily Report"/>
      <sheetName val="#REF"/>
      <sheetName val="OOC"/>
      <sheetName val="Dryer System"/>
      <sheetName val="Barite Recovery"/>
      <sheetName val="Personnel-Comm"/>
      <sheetName val="HSE print"/>
      <sheetName val="HSE"/>
      <sheetName val="Shakers"/>
      <sheetName val="Mud Cleaner"/>
      <sheetName val="Equipment"/>
      <sheetName val="Personnel"/>
      <sheetName val="Cost Summary"/>
      <sheetName val="Series"/>
      <sheetName val="Datoslodo"/>
      <sheetName val="Valores SG-VIF"/>
      <sheetName val="Tabla GS-VIF"/>
      <sheetName val="Lista Sales"/>
      <sheetName val="Lista mat. pesante"/>
      <sheetName val="Tabla GS"/>
      <sheetName val="Tabla VIF"/>
      <sheetName val="parte"/>
      <sheetName val="stock"/>
      <sheetName val="CONTROL QUIMICOS MOD"/>
      <sheetName val="RENDIMIENTO DE QUIMICOS"/>
      <sheetName val="VOLUMEN DE LODO"/>
      <sheetName val="Caudal de lodo"/>
      <sheetName val="Comportamiento MBT"/>
      <sheetName val="CERTIFICADO"/>
      <sheetName val="Informe Final Nuevo"/>
      <sheetName val="Estimado"/>
      <sheetName val="Facturado"/>
      <sheetName val="Informe Final Pozo"/>
      <sheetName val="M"/>
    </sheetNames>
    <sheetDataSet>
      <sheetData sheetId="0" refreshError="1"/>
      <sheetData sheetId="1">
        <row r="3">
          <cell r="F3">
            <v>8</v>
          </cell>
        </row>
        <row r="6">
          <cell r="F6" t="str">
            <v>Rábano</v>
          </cell>
        </row>
        <row r="7">
          <cell r="F7" t="str">
            <v>Maíz</v>
          </cell>
        </row>
        <row r="8">
          <cell r="F8" t="str">
            <v>Pimiento</v>
          </cell>
        </row>
        <row r="9">
          <cell r="F9" t="str">
            <v>Brócoli</v>
          </cell>
        </row>
        <row r="10">
          <cell r="F10" t="str">
            <v>Lechuga</v>
          </cell>
        </row>
        <row r="11">
          <cell r="F11" t="str">
            <v>Ajo</v>
          </cell>
        </row>
        <row r="12">
          <cell r="F12" t="str">
            <v>Papa</v>
          </cell>
        </row>
        <row r="13">
          <cell r="F13" t="str">
            <v>Pepino</v>
          </cell>
        </row>
        <row r="14">
          <cell r="F14" t="str">
            <v/>
          </cell>
        </row>
        <row r="15">
          <cell r="F15" t="str">
            <v/>
          </cell>
        </row>
        <row r="16">
          <cell r="F16" t="str">
            <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sheetData sheetId="99"/>
      <sheetData sheetId="100"/>
      <sheetData sheetId="101"/>
      <sheetData sheetId="102"/>
      <sheetData sheetId="103"/>
      <sheetData sheetId="104"/>
      <sheetData sheetId="105"/>
      <sheetData sheetId="106" refreshError="1"/>
      <sheetData sheetId="107" refreshError="1"/>
      <sheetData sheetId="10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arátula"/>
      <sheetName val="Hoja 1°"/>
      <sheetName val="Hoja 2°"/>
      <sheetName val="Hoja 1° (English)"/>
      <sheetName val="Hoja 2° (English)"/>
      <sheetName val="Hidráulica 365"/>
      <sheetName val="Certificado"/>
      <sheetName val="Pozo"/>
      <sheetName val="Datos_Grales"/>
      <sheetName val="Lodo"/>
      <sheetName val="LodoII"/>
      <sheetName val="ProjectInfo"/>
      <sheetName val="ProductosI"/>
      <sheetName val="Propiedades de Lodo"/>
      <sheetName val="Producto"/>
      <sheetName val="Programa"/>
      <sheetName val="ProgramaII"/>
      <sheetName val="Area"/>
      <sheetName val="Operadora"/>
      <sheetName val="AuxI"/>
      <sheetName val="AuxII"/>
      <sheetName val="AuxIII"/>
      <sheetName val="HProjectInfo"/>
      <sheetName val="HProjTramoI"/>
      <sheetName val="HProjTramoII"/>
      <sheetName val="HProjTramoIII"/>
      <sheetName val="HProjTramoIV"/>
      <sheetName val="HProjTrepano"/>
      <sheetName val="HPenetracion"/>
      <sheetName val="CertificadoBase"/>
    </sheetNames>
    <sheetDataSet>
      <sheetData sheetId="0"/>
      <sheetData sheetId="1"/>
      <sheetData sheetId="2">
        <row r="2">
          <cell r="H2">
            <v>40</v>
          </cell>
        </row>
      </sheetData>
      <sheetData sheetId="3"/>
      <sheetData sheetId="4"/>
      <sheetData sheetId="5"/>
      <sheetData sheetId="6"/>
      <sheetData sheetId="7"/>
      <sheetData sheetId="8"/>
      <sheetData sheetId="9">
        <row r="2">
          <cell r="DD2">
            <v>0</v>
          </cell>
          <cell r="DE2">
            <v>1</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theme="6" tint="-0.249977111117893"/>
  </sheetPr>
  <dimension ref="A2:AI45"/>
  <sheetViews>
    <sheetView showGridLines="0" topLeftCell="B1" zoomScaleNormal="100" workbookViewId="0">
      <pane ySplit="36" topLeftCell="A37" activePane="bottomLeft" state="frozen"/>
      <selection activeCell="F13" sqref="F13"/>
      <selection pane="bottomLeft" activeCell="T9" sqref="T9"/>
    </sheetView>
  </sheetViews>
  <sheetFormatPr baseColWidth="10" defaultColWidth="11.5703125" defaultRowHeight="16.5" x14ac:dyDescent="0.3"/>
  <cols>
    <col min="1" max="1" width="3.7109375" style="135" customWidth="1"/>
    <col min="2" max="2" width="15.28515625" style="135" customWidth="1"/>
    <col min="3" max="3" width="11.5703125" style="135" hidden="1" customWidth="1"/>
    <col min="4" max="4" width="18.5703125" style="135" customWidth="1"/>
    <col min="5" max="5" width="11.5703125" style="135" hidden="1" customWidth="1"/>
    <col min="6" max="6" width="14.140625" style="135" customWidth="1"/>
    <col min="7" max="7" width="11.5703125" style="135" hidden="1" customWidth="1"/>
    <col min="8" max="8" width="19.28515625" style="135" customWidth="1"/>
    <col min="9" max="9" width="14.85546875" style="135" hidden="1" customWidth="1"/>
    <col min="10" max="10" width="19.7109375" style="135" customWidth="1"/>
    <col min="11" max="11" width="23.140625" style="135" hidden="1" customWidth="1"/>
    <col min="12" max="12" width="22.7109375" style="135" customWidth="1"/>
    <col min="13" max="13" width="11.5703125" style="135" hidden="1" customWidth="1"/>
    <col min="14" max="14" width="11.5703125" style="135"/>
    <col min="15" max="15" width="15" style="135" hidden="1" customWidth="1"/>
    <col min="16" max="16" width="16.85546875" style="135" customWidth="1"/>
    <col min="17" max="17" width="14.28515625" style="135" hidden="1" customWidth="1"/>
    <col min="18" max="18" width="11.5703125" style="135"/>
    <col min="19" max="19" width="11.5703125" style="135" hidden="1" customWidth="1"/>
    <col min="20" max="20" width="15.7109375" style="135" customWidth="1"/>
    <col min="21" max="21" width="11.5703125" style="135" hidden="1" customWidth="1"/>
    <col min="22" max="22" width="18.28515625" style="135" customWidth="1"/>
    <col min="23" max="23" width="11.5703125" style="135" hidden="1" customWidth="1"/>
    <col min="24" max="24" width="19.7109375" style="135" customWidth="1"/>
    <col min="25" max="25" width="11.5703125" style="135" hidden="1" customWidth="1"/>
    <col min="26" max="26" width="15.7109375" style="135" customWidth="1"/>
    <col min="27" max="31" width="11.5703125" style="135" hidden="1" customWidth="1"/>
    <col min="32" max="32" width="0" style="135" hidden="1" customWidth="1"/>
    <col min="33" max="34" width="11.5703125" style="135"/>
    <col min="35" max="35" width="12.5703125" style="135" customWidth="1"/>
    <col min="36" max="16384" width="11.5703125" style="135"/>
  </cols>
  <sheetData>
    <row r="2" spans="1:35" ht="17.25" thickBot="1" x14ac:dyDescent="0.35">
      <c r="O2" s="210"/>
    </row>
    <row r="3" spans="1:35" ht="19.149999999999999" customHeight="1" thickTop="1" thickBot="1" x14ac:dyDescent="0.35">
      <c r="A3" s="210"/>
      <c r="B3" s="645" t="s">
        <v>63</v>
      </c>
      <c r="C3" s="646" t="s">
        <v>64</v>
      </c>
      <c r="D3" s="645" t="s">
        <v>65</v>
      </c>
      <c r="E3" s="646" t="s">
        <v>64</v>
      </c>
      <c r="F3" s="647" t="s">
        <v>66</v>
      </c>
      <c r="G3" s="646" t="s">
        <v>64</v>
      </c>
      <c r="H3" s="645" t="s">
        <v>67</v>
      </c>
      <c r="I3" s="646" t="s">
        <v>64</v>
      </c>
      <c r="J3" s="648" t="s">
        <v>89</v>
      </c>
      <c r="K3" s="646" t="s">
        <v>64</v>
      </c>
      <c r="L3" s="648" t="s">
        <v>105</v>
      </c>
      <c r="M3" s="646" t="s">
        <v>64</v>
      </c>
      <c r="N3" s="648" t="s">
        <v>23</v>
      </c>
      <c r="O3" s="649" t="s">
        <v>357</v>
      </c>
      <c r="P3" s="113" t="s">
        <v>108</v>
      </c>
      <c r="Q3" s="646" t="s">
        <v>64</v>
      </c>
      <c r="R3" s="113" t="s">
        <v>23</v>
      </c>
      <c r="S3" s="649"/>
      <c r="T3" s="648" t="s">
        <v>156</v>
      </c>
      <c r="U3" s="646" t="s">
        <v>64</v>
      </c>
      <c r="V3" s="648" t="s">
        <v>160</v>
      </c>
      <c r="W3" s="646" t="s">
        <v>64</v>
      </c>
      <c r="X3" s="648" t="s">
        <v>541</v>
      </c>
      <c r="Y3" s="646" t="s">
        <v>64</v>
      </c>
      <c r="Z3" s="645" t="s">
        <v>542</v>
      </c>
      <c r="AA3" s="646" t="s">
        <v>64</v>
      </c>
      <c r="AD3" s="650" t="s">
        <v>196</v>
      </c>
      <c r="AE3" s="651" t="s">
        <v>64</v>
      </c>
      <c r="AH3" s="932" t="s">
        <v>733</v>
      </c>
      <c r="AI3" s="933"/>
    </row>
    <row r="4" spans="1:35" ht="18" thickTop="1" thickBot="1" x14ac:dyDescent="0.35">
      <c r="A4" s="210"/>
      <c r="B4" s="112" t="s">
        <v>68</v>
      </c>
      <c r="C4" s="652" t="str">
        <f>+IF(B4=0,"-",B4)</f>
        <v>NEUQUÉN</v>
      </c>
      <c r="D4" s="112" t="s">
        <v>69</v>
      </c>
      <c r="E4" s="652" t="str">
        <f>+IF(D4=0,"-",D4)</f>
        <v xml:space="preserve">DLS </v>
      </c>
      <c r="F4" s="114" t="s">
        <v>6</v>
      </c>
      <c r="G4" s="652" t="str">
        <f>+IF(F4=0,"-",F4)</f>
        <v>USD</v>
      </c>
      <c r="H4" s="112" t="s">
        <v>70</v>
      </c>
      <c r="I4" s="652" t="str">
        <f>+IF(H4=0,"-",H4)</f>
        <v>GUÍA</v>
      </c>
      <c r="J4" s="115" t="s">
        <v>90</v>
      </c>
      <c r="K4" s="652" t="str">
        <f>+IF(J4=0,"-",J4)</f>
        <v>PERFILA</v>
      </c>
      <c r="L4" s="115" t="s">
        <v>22</v>
      </c>
      <c r="M4" s="652" t="str">
        <f>+IF(L4=0,"-",L4)</f>
        <v>BARITINA 4.2</v>
      </c>
      <c r="N4" s="116">
        <v>4.2</v>
      </c>
      <c r="O4" s="135" t="s">
        <v>358</v>
      </c>
      <c r="P4" s="115" t="s">
        <v>109</v>
      </c>
      <c r="Q4" s="652" t="str">
        <f>+IF(P4=0,"-",P4)</f>
        <v>GASOIL</v>
      </c>
      <c r="R4" s="116">
        <v>0.84</v>
      </c>
      <c r="T4" s="117" t="s">
        <v>157</v>
      </c>
      <c r="U4" s="652" t="str">
        <f t="shared" ref="U4:U10" si="0">+IF(T4=0,"-",T4)</f>
        <v>MONGOOSE</v>
      </c>
      <c r="V4" s="117" t="s">
        <v>55</v>
      </c>
      <c r="W4" s="652" t="str">
        <f t="shared" ref="W4:W10" si="1">+IF(V4=0,"-",V4)</f>
        <v>SWACO</v>
      </c>
      <c r="X4" s="118" t="s">
        <v>124</v>
      </c>
      <c r="Y4" s="652" t="str">
        <f t="shared" ref="Y4:Y10" si="2">+IF(X4=0,"-",X4)</f>
        <v>ZARANDA 1</v>
      </c>
      <c r="Z4" s="118" t="s">
        <v>447</v>
      </c>
      <c r="AA4" s="653" t="str">
        <f>+IF(Z4=0,"-",Z4)</f>
        <v>CDS</v>
      </c>
      <c r="AD4" s="654" t="s">
        <v>554</v>
      </c>
      <c r="AE4" s="655" t="str">
        <f t="shared" ref="AE4:AE10" si="3">+IF(AD4=0,"-",AD4)</f>
        <v>Mecánica</v>
      </c>
      <c r="AH4" s="118">
        <v>1</v>
      </c>
      <c r="AI4" s="118" t="s">
        <v>721</v>
      </c>
    </row>
    <row r="5" spans="1:35" ht="18" thickTop="1" thickBot="1" x14ac:dyDescent="0.35">
      <c r="A5" s="210"/>
      <c r="B5" s="1" t="s">
        <v>71</v>
      </c>
      <c r="C5" s="653" t="str">
        <f t="shared" ref="C5:K18" si="4">+IF(B5=0,"-",B5)</f>
        <v>CHUBUT</v>
      </c>
      <c r="D5" s="1" t="s">
        <v>72</v>
      </c>
      <c r="E5" s="653" t="str">
        <f t="shared" si="4"/>
        <v>H&amp;P</v>
      </c>
      <c r="F5" s="1" t="s">
        <v>312</v>
      </c>
      <c r="G5" s="653" t="str">
        <f t="shared" si="4"/>
        <v>ARS</v>
      </c>
      <c r="H5" s="1" t="s">
        <v>73</v>
      </c>
      <c r="I5" s="653" t="str">
        <f t="shared" si="4"/>
        <v>INTERMEDIA</v>
      </c>
      <c r="J5" s="2" t="s">
        <v>91</v>
      </c>
      <c r="K5" s="653" t="str">
        <f t="shared" si="4"/>
        <v>CEMENTA</v>
      </c>
      <c r="L5" s="2" t="s">
        <v>106</v>
      </c>
      <c r="M5" s="653" t="str">
        <f t="shared" ref="M5:M18" si="5">+IF(L5=0,"-",L5)</f>
        <v>CARBONATO M#200</v>
      </c>
      <c r="N5" s="4">
        <v>2.7</v>
      </c>
      <c r="P5" s="2" t="s">
        <v>110</v>
      </c>
      <c r="Q5" s="653" t="str">
        <f t="shared" ref="Q5:Q18" si="6">+IF(P5=0,"-",P5)</f>
        <v>SINTETICO</v>
      </c>
      <c r="R5" s="4">
        <v>0.74</v>
      </c>
      <c r="T5" s="8" t="s">
        <v>158</v>
      </c>
      <c r="U5" s="653" t="str">
        <f t="shared" si="0"/>
        <v>KING COBRA</v>
      </c>
      <c r="V5" s="8" t="s">
        <v>53</v>
      </c>
      <c r="W5" s="653" t="str">
        <f t="shared" si="1"/>
        <v>NOV</v>
      </c>
      <c r="X5" s="14" t="s">
        <v>125</v>
      </c>
      <c r="Y5" s="653" t="str">
        <f t="shared" si="2"/>
        <v>ZARANDA 2</v>
      </c>
      <c r="Z5" s="14" t="s">
        <v>711</v>
      </c>
      <c r="AA5" s="653" t="str">
        <f>+IF(Z5=0,"-",Z5)</f>
        <v>FLUIDO</v>
      </c>
      <c r="AD5" s="654" t="s">
        <v>197</v>
      </c>
      <c r="AE5" s="655" t="str">
        <f t="shared" si="3"/>
        <v>Recupera</v>
      </c>
      <c r="AH5" s="14">
        <v>2</v>
      </c>
      <c r="AI5" s="118" t="s">
        <v>722</v>
      </c>
    </row>
    <row r="6" spans="1:35" ht="18" thickTop="1" thickBot="1" x14ac:dyDescent="0.35">
      <c r="A6" s="210"/>
      <c r="B6" s="1" t="s">
        <v>74</v>
      </c>
      <c r="C6" s="653" t="str">
        <f t="shared" si="4"/>
        <v>MENDOZA</v>
      </c>
      <c r="D6" s="1" t="s">
        <v>75</v>
      </c>
      <c r="E6" s="653" t="str">
        <f t="shared" si="4"/>
        <v>SAI INTERNACIONAL</v>
      </c>
      <c r="F6" s="1"/>
      <c r="G6" s="653" t="str">
        <f t="shared" si="4"/>
        <v>-</v>
      </c>
      <c r="H6" s="1" t="s">
        <v>76</v>
      </c>
      <c r="I6" s="653" t="str">
        <f t="shared" si="4"/>
        <v>INTERMEDIA I</v>
      </c>
      <c r="J6" s="2" t="s">
        <v>92</v>
      </c>
      <c r="K6" s="653" t="str">
        <f t="shared" si="4"/>
        <v>ENTUBA</v>
      </c>
      <c r="L6" s="2" t="s">
        <v>107</v>
      </c>
      <c r="M6" s="653" t="str">
        <f t="shared" si="5"/>
        <v>BARITINA NACIONAL</v>
      </c>
      <c r="N6" s="4">
        <v>3.8</v>
      </c>
      <c r="P6" s="2" t="s">
        <v>26</v>
      </c>
      <c r="Q6" s="653" t="str">
        <f t="shared" si="6"/>
        <v>NEOFLO</v>
      </c>
      <c r="R6" s="4">
        <v>0.78100000000000003</v>
      </c>
      <c r="T6" s="8" t="s">
        <v>159</v>
      </c>
      <c r="U6" s="653" t="str">
        <f t="shared" si="0"/>
        <v>GN</v>
      </c>
      <c r="V6" s="8"/>
      <c r="W6" s="653" t="str">
        <f t="shared" si="1"/>
        <v>-</v>
      </c>
      <c r="X6" s="14" t="s">
        <v>126</v>
      </c>
      <c r="Y6" s="653" t="str">
        <f t="shared" si="2"/>
        <v>ZARANDA 3</v>
      </c>
      <c r="Z6" s="14"/>
      <c r="AA6" s="653" t="str">
        <f>+IF(Z6=0,"-",Z6)</f>
        <v>-</v>
      </c>
      <c r="AD6" s="654" t="s">
        <v>222</v>
      </c>
      <c r="AE6" s="655" t="str">
        <f t="shared" si="3"/>
        <v>Quimico</v>
      </c>
      <c r="AH6" s="14">
        <v>3</v>
      </c>
      <c r="AI6" s="118" t="s">
        <v>723</v>
      </c>
    </row>
    <row r="7" spans="1:35" ht="18" thickTop="1" thickBot="1" x14ac:dyDescent="0.35">
      <c r="A7" s="210"/>
      <c r="B7" s="1" t="s">
        <v>77</v>
      </c>
      <c r="C7" s="653" t="str">
        <f t="shared" si="4"/>
        <v>SANTA CRUZ</v>
      </c>
      <c r="D7" s="1" t="s">
        <v>78</v>
      </c>
      <c r="E7" s="653" t="str">
        <f t="shared" si="4"/>
        <v>QUINTANA</v>
      </c>
      <c r="F7" s="1"/>
      <c r="G7" s="653" t="str">
        <f t="shared" si="4"/>
        <v>-</v>
      </c>
      <c r="H7" s="1" t="s">
        <v>79</v>
      </c>
      <c r="I7" s="653" t="str">
        <f t="shared" si="4"/>
        <v>INTERMEDIA II</v>
      </c>
      <c r="J7" s="2" t="s">
        <v>93</v>
      </c>
      <c r="K7" s="653" t="str">
        <f t="shared" si="4"/>
        <v>PERFORA</v>
      </c>
      <c r="L7" s="2"/>
      <c r="M7" s="653" t="str">
        <f t="shared" si="5"/>
        <v>-</v>
      </c>
      <c r="N7" s="4"/>
      <c r="P7" s="2"/>
      <c r="Q7" s="653" t="str">
        <f t="shared" si="6"/>
        <v>-</v>
      </c>
      <c r="R7" s="4"/>
      <c r="T7" s="8" t="s">
        <v>56</v>
      </c>
      <c r="U7" s="653" t="str">
        <f t="shared" si="0"/>
        <v>AUCA</v>
      </c>
      <c r="V7" s="8"/>
      <c r="W7" s="653" t="str">
        <f t="shared" si="1"/>
        <v>-</v>
      </c>
      <c r="X7" s="14" t="s">
        <v>238</v>
      </c>
      <c r="Y7" s="653" t="str">
        <f t="shared" si="2"/>
        <v>DESARENADOR</v>
      </c>
      <c r="Z7" s="14"/>
      <c r="AA7" s="653" t="str">
        <f>+IF(Z7=0,"-",Z7)</f>
        <v>-</v>
      </c>
      <c r="AD7" s="654"/>
      <c r="AE7" s="655" t="str">
        <f t="shared" si="3"/>
        <v>-</v>
      </c>
      <c r="AH7" s="118">
        <v>4</v>
      </c>
      <c r="AI7" s="118" t="s">
        <v>724</v>
      </c>
    </row>
    <row r="8" spans="1:35" ht="18" thickTop="1" thickBot="1" x14ac:dyDescent="0.35">
      <c r="A8" s="210"/>
      <c r="B8" s="1" t="s">
        <v>80</v>
      </c>
      <c r="C8" s="653" t="str">
        <f t="shared" si="4"/>
        <v>LA PAMPA</v>
      </c>
      <c r="D8" s="1" t="s">
        <v>8</v>
      </c>
      <c r="E8" s="653" t="str">
        <f>+IF(D8=0,"-",D8)</f>
        <v>PETREVEN</v>
      </c>
      <c r="F8" s="1"/>
      <c r="G8" s="653" t="str">
        <f>+IF(F8=0,"-",F8)</f>
        <v>-</v>
      </c>
      <c r="H8" s="1" t="s">
        <v>81</v>
      </c>
      <c r="I8" s="653" t="str">
        <f>+IF(H8=0,"-",H8)</f>
        <v>AISLACIÓN</v>
      </c>
      <c r="J8" s="2" t="s">
        <v>94</v>
      </c>
      <c r="K8" s="653" t="str">
        <f>+IF(J8=0,"-",J8)</f>
        <v>TERMINACIÓN</v>
      </c>
      <c r="L8" s="2"/>
      <c r="M8" s="653" t="str">
        <f t="shared" si="5"/>
        <v>-</v>
      </c>
      <c r="N8" s="4"/>
      <c r="P8" s="2"/>
      <c r="Q8" s="653" t="str">
        <f t="shared" si="6"/>
        <v>-</v>
      </c>
      <c r="R8" s="4"/>
      <c r="T8" s="8" t="s">
        <v>57</v>
      </c>
      <c r="U8" s="653" t="str">
        <f t="shared" si="0"/>
        <v>NH</v>
      </c>
      <c r="V8" s="8"/>
      <c r="W8" s="653" t="str">
        <f t="shared" si="1"/>
        <v>-</v>
      </c>
      <c r="X8" s="14" t="s">
        <v>129</v>
      </c>
      <c r="Y8" s="653" t="str">
        <f t="shared" si="2"/>
        <v>DESILTER</v>
      </c>
      <c r="AD8" s="654"/>
      <c r="AE8" s="655" t="str">
        <f t="shared" si="3"/>
        <v>-</v>
      </c>
      <c r="AH8" s="14">
        <v>5</v>
      </c>
      <c r="AI8" s="118" t="s">
        <v>725</v>
      </c>
    </row>
    <row r="9" spans="1:35" ht="18" thickTop="1" thickBot="1" x14ac:dyDescent="0.35">
      <c r="A9" s="210"/>
      <c r="B9" s="1" t="s">
        <v>7</v>
      </c>
      <c r="C9" s="653" t="str">
        <f t="shared" si="4"/>
        <v>RIO NEGRO</v>
      </c>
      <c r="D9" s="1" t="s">
        <v>82</v>
      </c>
      <c r="E9" s="653" t="str">
        <f t="shared" si="4"/>
        <v>ESTRELLA</v>
      </c>
      <c r="F9" s="1"/>
      <c r="G9" s="653" t="str">
        <f t="shared" si="4"/>
        <v>-</v>
      </c>
      <c r="H9" s="1" t="s">
        <v>83</v>
      </c>
      <c r="I9" s="653" t="str">
        <f t="shared" si="4"/>
        <v>LINNER</v>
      </c>
      <c r="J9" s="2" t="s">
        <v>95</v>
      </c>
      <c r="K9" s="653" t="str">
        <f t="shared" si="4"/>
        <v>MANIOBRA</v>
      </c>
      <c r="L9" s="2"/>
      <c r="M9" s="653" t="str">
        <f t="shared" si="5"/>
        <v>-</v>
      </c>
      <c r="N9" s="4"/>
      <c r="P9" s="2"/>
      <c r="Q9" s="653" t="str">
        <f t="shared" si="6"/>
        <v>-</v>
      </c>
      <c r="R9" s="4"/>
      <c r="T9" s="8" t="s">
        <v>54</v>
      </c>
      <c r="U9" s="653" t="str">
        <f t="shared" si="0"/>
        <v>DERRICK</v>
      </c>
      <c r="V9" s="8"/>
      <c r="W9" s="653" t="str">
        <f t="shared" si="1"/>
        <v>-</v>
      </c>
      <c r="X9" s="14"/>
      <c r="Y9" s="653" t="str">
        <f t="shared" si="2"/>
        <v>-</v>
      </c>
      <c r="AD9" s="654"/>
      <c r="AE9" s="655" t="str">
        <f t="shared" si="3"/>
        <v>-</v>
      </c>
      <c r="AH9" s="14">
        <v>6</v>
      </c>
      <c r="AI9" s="118" t="s">
        <v>726</v>
      </c>
    </row>
    <row r="10" spans="1:35" ht="18" thickTop="1" thickBot="1" x14ac:dyDescent="0.35">
      <c r="A10" s="210"/>
      <c r="B10" s="1"/>
      <c r="C10" s="653" t="str">
        <f t="shared" si="4"/>
        <v>-</v>
      </c>
      <c r="D10" s="1" t="s">
        <v>84</v>
      </c>
      <c r="E10" s="653" t="str">
        <f t="shared" si="4"/>
        <v>ENSING</v>
      </c>
      <c r="F10" s="1"/>
      <c r="G10" s="653" t="str">
        <f t="shared" si="4"/>
        <v>-</v>
      </c>
      <c r="H10" s="1"/>
      <c r="I10" s="653" t="str">
        <f t="shared" si="4"/>
        <v>-</v>
      </c>
      <c r="J10" s="2" t="s">
        <v>96</v>
      </c>
      <c r="K10" s="653" t="str">
        <f t="shared" si="4"/>
        <v>SACA HTA</v>
      </c>
      <c r="L10" s="2"/>
      <c r="M10" s="653" t="str">
        <f t="shared" si="5"/>
        <v>-</v>
      </c>
      <c r="N10" s="4"/>
      <c r="P10" s="2"/>
      <c r="Q10" s="653" t="str">
        <f t="shared" si="6"/>
        <v>-</v>
      </c>
      <c r="R10" s="4"/>
      <c r="T10" s="8"/>
      <c r="U10" s="653" t="str">
        <f t="shared" si="0"/>
        <v>-</v>
      </c>
      <c r="V10" s="8"/>
      <c r="W10" s="653" t="str">
        <f t="shared" si="1"/>
        <v>-</v>
      </c>
      <c r="X10" s="14"/>
      <c r="Y10" s="653" t="str">
        <f t="shared" si="2"/>
        <v>-</v>
      </c>
      <c r="AD10" s="654"/>
      <c r="AE10" s="655" t="str">
        <f t="shared" si="3"/>
        <v>-</v>
      </c>
      <c r="AH10" s="118">
        <v>7</v>
      </c>
      <c r="AI10" s="118" t="s">
        <v>727</v>
      </c>
    </row>
    <row r="11" spans="1:35" ht="18" thickTop="1" thickBot="1" x14ac:dyDescent="0.35">
      <c r="A11" s="210"/>
      <c r="B11" s="1"/>
      <c r="C11" s="653" t="str">
        <f t="shared" si="4"/>
        <v>-</v>
      </c>
      <c r="D11" s="1" t="s">
        <v>85</v>
      </c>
      <c r="E11" s="653" t="str">
        <f t="shared" si="4"/>
        <v>NABORS</v>
      </c>
      <c r="F11" s="1"/>
      <c r="G11" s="653" t="str">
        <f t="shared" si="4"/>
        <v>-</v>
      </c>
      <c r="H11" s="1"/>
      <c r="I11" s="653" t="str">
        <f t="shared" si="4"/>
        <v>-</v>
      </c>
      <c r="J11" s="2" t="s">
        <v>97</v>
      </c>
      <c r="K11" s="653" t="str">
        <f t="shared" si="4"/>
        <v>BAJA HTA</v>
      </c>
      <c r="L11" s="2"/>
      <c r="M11" s="653" t="str">
        <f t="shared" si="5"/>
        <v>-</v>
      </c>
      <c r="N11" s="4"/>
      <c r="P11" s="2"/>
      <c r="Q11" s="653" t="str">
        <f t="shared" si="6"/>
        <v>-</v>
      </c>
      <c r="R11" s="4"/>
      <c r="T11" s="8"/>
      <c r="U11" s="653" t="str">
        <f t="shared" ref="U11:U18" si="7">+IF(T11=0,"-",T11)</f>
        <v>-</v>
      </c>
      <c r="V11" s="8"/>
      <c r="W11" s="653" t="str">
        <f t="shared" ref="W11:W18" si="8">+IF(V11=0,"-",V11)</f>
        <v>-</v>
      </c>
      <c r="X11" s="14"/>
      <c r="Y11" s="653" t="str">
        <f t="shared" ref="Y11:Y18" si="9">+IF(X11=0,"-",X11)</f>
        <v>-</v>
      </c>
      <c r="AD11" s="654"/>
      <c r="AE11" s="655" t="str">
        <f t="shared" ref="AE11:AE18" si="10">+IF(AD11=0,"-",AD11)</f>
        <v>-</v>
      </c>
      <c r="AH11" s="14">
        <v>8</v>
      </c>
      <c r="AI11" s="118" t="s">
        <v>728</v>
      </c>
    </row>
    <row r="12" spans="1:35" ht="18" thickTop="1" thickBot="1" x14ac:dyDescent="0.35">
      <c r="A12" s="210"/>
      <c r="B12" s="1"/>
      <c r="C12" s="653" t="str">
        <f t="shared" si="4"/>
        <v>-</v>
      </c>
      <c r="D12" s="1" t="s">
        <v>86</v>
      </c>
      <c r="E12" s="653" t="str">
        <f t="shared" si="4"/>
        <v>PAE</v>
      </c>
      <c r="F12" s="1"/>
      <c r="G12" s="653" t="str">
        <f t="shared" si="4"/>
        <v>-</v>
      </c>
      <c r="H12" s="1"/>
      <c r="I12" s="653" t="str">
        <f t="shared" si="4"/>
        <v>-</v>
      </c>
      <c r="J12" s="2" t="s">
        <v>98</v>
      </c>
      <c r="K12" s="653" t="str">
        <f t="shared" si="4"/>
        <v>PARO GREMIAL</v>
      </c>
      <c r="L12" s="2"/>
      <c r="M12" s="653" t="str">
        <f t="shared" si="5"/>
        <v>-</v>
      </c>
      <c r="N12" s="4"/>
      <c r="P12" s="2"/>
      <c r="Q12" s="653" t="str">
        <f t="shared" si="6"/>
        <v>-</v>
      </c>
      <c r="R12" s="4"/>
      <c r="T12" s="8"/>
      <c r="U12" s="653" t="str">
        <f t="shared" si="7"/>
        <v>-</v>
      </c>
      <c r="V12" s="8"/>
      <c r="W12" s="653" t="str">
        <f t="shared" si="8"/>
        <v>-</v>
      </c>
      <c r="X12" s="14"/>
      <c r="Y12" s="653" t="str">
        <f t="shared" si="9"/>
        <v>-</v>
      </c>
      <c r="AD12" s="654"/>
      <c r="AE12" s="655" t="str">
        <f t="shared" si="10"/>
        <v>-</v>
      </c>
      <c r="AH12" s="14">
        <v>9</v>
      </c>
      <c r="AI12" s="118" t="s">
        <v>729</v>
      </c>
    </row>
    <row r="13" spans="1:35" ht="18" thickTop="1" thickBot="1" x14ac:dyDescent="0.35">
      <c r="A13" s="210"/>
      <c r="B13" s="1"/>
      <c r="C13" s="653" t="str">
        <f t="shared" si="4"/>
        <v>-</v>
      </c>
      <c r="D13" s="1" t="s">
        <v>87</v>
      </c>
      <c r="E13" s="653" t="str">
        <f t="shared" si="4"/>
        <v>VELITEC</v>
      </c>
      <c r="F13" s="1"/>
      <c r="G13" s="653" t="str">
        <f t="shared" si="4"/>
        <v>-</v>
      </c>
      <c r="H13" s="1"/>
      <c r="I13" s="653" t="str">
        <f t="shared" si="4"/>
        <v>-</v>
      </c>
      <c r="J13" s="2" t="s">
        <v>99</v>
      </c>
      <c r="K13" s="653" t="str">
        <f t="shared" si="4"/>
        <v>CAMBIA TREPANO</v>
      </c>
      <c r="L13" s="2"/>
      <c r="M13" s="653" t="str">
        <f t="shared" si="5"/>
        <v>-</v>
      </c>
      <c r="N13" s="4"/>
      <c r="P13" s="2"/>
      <c r="Q13" s="653" t="str">
        <f t="shared" si="6"/>
        <v>-</v>
      </c>
      <c r="R13" s="4"/>
      <c r="T13" s="8"/>
      <c r="U13" s="653" t="str">
        <f t="shared" si="7"/>
        <v>-</v>
      </c>
      <c r="V13" s="8"/>
      <c r="W13" s="653" t="str">
        <f t="shared" si="8"/>
        <v>-</v>
      </c>
      <c r="X13" s="14"/>
      <c r="Y13" s="653" t="str">
        <f t="shared" si="9"/>
        <v>-</v>
      </c>
      <c r="AD13" s="654"/>
      <c r="AE13" s="655" t="str">
        <f t="shared" si="10"/>
        <v>-</v>
      </c>
      <c r="AH13" s="118">
        <v>10</v>
      </c>
      <c r="AI13" s="118" t="s">
        <v>730</v>
      </c>
    </row>
    <row r="14" spans="1:35" ht="18" thickTop="1" thickBot="1" x14ac:dyDescent="0.35">
      <c r="A14" s="210"/>
      <c r="B14" s="1"/>
      <c r="C14" s="653" t="str">
        <f t="shared" si="4"/>
        <v>-</v>
      </c>
      <c r="D14" s="1" t="s">
        <v>88</v>
      </c>
      <c r="E14" s="653" t="str">
        <f t="shared" si="4"/>
        <v>SERVICOM</v>
      </c>
      <c r="F14" s="1"/>
      <c r="G14" s="653" t="str">
        <f t="shared" si="4"/>
        <v>-</v>
      </c>
      <c r="H14" s="1"/>
      <c r="I14" s="653" t="str">
        <f t="shared" si="4"/>
        <v>-</v>
      </c>
      <c r="J14" s="2" t="s">
        <v>100</v>
      </c>
      <c r="K14" s="653" t="str">
        <f t="shared" si="4"/>
        <v>EQUIPO PARADO</v>
      </c>
      <c r="L14" s="2"/>
      <c r="M14" s="653" t="str">
        <f t="shared" si="5"/>
        <v>-</v>
      </c>
      <c r="N14" s="4"/>
      <c r="P14" s="2"/>
      <c r="Q14" s="653" t="str">
        <f t="shared" si="6"/>
        <v>-</v>
      </c>
      <c r="R14" s="4"/>
      <c r="T14" s="8"/>
      <c r="U14" s="653" t="str">
        <f t="shared" si="7"/>
        <v>-</v>
      </c>
      <c r="V14" s="8"/>
      <c r="W14" s="653" t="str">
        <f t="shared" si="8"/>
        <v>-</v>
      </c>
      <c r="X14" s="14"/>
      <c r="Y14" s="653" t="str">
        <f t="shared" si="9"/>
        <v>-</v>
      </c>
      <c r="AD14" s="654"/>
      <c r="AE14" s="655" t="str">
        <f t="shared" si="10"/>
        <v>-</v>
      </c>
      <c r="AH14" s="14">
        <v>11</v>
      </c>
      <c r="AI14" s="118" t="s">
        <v>731</v>
      </c>
    </row>
    <row r="15" spans="1:35" ht="18" thickTop="1" thickBot="1" x14ac:dyDescent="0.35">
      <c r="A15" s="210"/>
      <c r="B15" s="1"/>
      <c r="C15" s="653" t="str">
        <f t="shared" si="4"/>
        <v>-</v>
      </c>
      <c r="D15" s="1"/>
      <c r="E15" s="653" t="str">
        <f t="shared" si="4"/>
        <v>-</v>
      </c>
      <c r="F15" s="1"/>
      <c r="G15" s="653" t="str">
        <f t="shared" si="4"/>
        <v>-</v>
      </c>
      <c r="H15" s="1"/>
      <c r="I15" s="653" t="str">
        <f t="shared" si="4"/>
        <v>-</v>
      </c>
      <c r="J15" s="2" t="s">
        <v>101</v>
      </c>
      <c r="K15" s="653" t="str">
        <f t="shared" si="4"/>
        <v>PARADO DÍA FESTIVO</v>
      </c>
      <c r="L15" s="2"/>
      <c r="M15" s="653" t="str">
        <f t="shared" si="5"/>
        <v>-</v>
      </c>
      <c r="N15" s="4"/>
      <c r="P15" s="2"/>
      <c r="Q15" s="653" t="str">
        <f t="shared" si="6"/>
        <v>-</v>
      </c>
      <c r="R15" s="4"/>
      <c r="T15" s="8"/>
      <c r="U15" s="653" t="str">
        <f t="shared" si="7"/>
        <v>-</v>
      </c>
      <c r="V15" s="8"/>
      <c r="W15" s="653" t="str">
        <f t="shared" si="8"/>
        <v>-</v>
      </c>
      <c r="X15" s="14"/>
      <c r="Y15" s="653" t="str">
        <f t="shared" si="9"/>
        <v>-</v>
      </c>
      <c r="AD15" s="654"/>
      <c r="AE15" s="655" t="str">
        <f t="shared" si="10"/>
        <v>-</v>
      </c>
      <c r="AH15" s="14">
        <v>12</v>
      </c>
      <c r="AI15" s="118" t="s">
        <v>732</v>
      </c>
    </row>
    <row r="16" spans="1:35" ht="18" thickTop="1" thickBot="1" x14ac:dyDescent="0.35">
      <c r="A16" s="210"/>
      <c r="B16" s="1"/>
      <c r="C16" s="653" t="str">
        <f t="shared" si="4"/>
        <v>-</v>
      </c>
      <c r="D16" s="1"/>
      <c r="E16" s="653" t="str">
        <f t="shared" si="4"/>
        <v>-</v>
      </c>
      <c r="F16" s="1"/>
      <c r="G16" s="653" t="str">
        <f t="shared" si="4"/>
        <v>-</v>
      </c>
      <c r="H16" s="1"/>
      <c r="I16" s="653" t="str">
        <f t="shared" si="4"/>
        <v>-</v>
      </c>
      <c r="J16" s="2" t="s">
        <v>102</v>
      </c>
      <c r="K16" s="653" t="str">
        <f t="shared" si="4"/>
        <v>OTROS</v>
      </c>
      <c r="L16" s="2"/>
      <c r="M16" s="653" t="str">
        <f t="shared" si="5"/>
        <v>-</v>
      </c>
      <c r="N16" s="4"/>
      <c r="P16" s="2"/>
      <c r="Q16" s="653" t="str">
        <f t="shared" si="6"/>
        <v>-</v>
      </c>
      <c r="R16" s="4"/>
      <c r="T16" s="8"/>
      <c r="U16" s="653" t="str">
        <f t="shared" si="7"/>
        <v>-</v>
      </c>
      <c r="V16" s="8"/>
      <c r="W16" s="653" t="str">
        <f t="shared" si="8"/>
        <v>-</v>
      </c>
      <c r="X16" s="14"/>
      <c r="Y16" s="653" t="str">
        <f t="shared" si="9"/>
        <v>-</v>
      </c>
      <c r="AD16" s="654"/>
      <c r="AE16" s="655" t="str">
        <f t="shared" si="10"/>
        <v>-</v>
      </c>
    </row>
    <row r="17" spans="1:31" ht="18" thickTop="1" thickBot="1" x14ac:dyDescent="0.35">
      <c r="A17" s="210"/>
      <c r="B17" s="1"/>
      <c r="C17" s="653" t="str">
        <f t="shared" si="4"/>
        <v>-</v>
      </c>
      <c r="D17" s="1"/>
      <c r="E17" s="653" t="str">
        <f t="shared" si="4"/>
        <v>-</v>
      </c>
      <c r="F17" s="1"/>
      <c r="G17" s="653" t="str">
        <f t="shared" si="4"/>
        <v>-</v>
      </c>
      <c r="H17" s="1"/>
      <c r="I17" s="653" t="str">
        <f t="shared" si="4"/>
        <v>-</v>
      </c>
      <c r="J17" s="2" t="s">
        <v>9</v>
      </c>
      <c r="K17" s="653" t="str">
        <f t="shared" si="4"/>
        <v>DTM</v>
      </c>
      <c r="L17" s="2"/>
      <c r="M17" s="653" t="str">
        <f t="shared" si="5"/>
        <v>-</v>
      </c>
      <c r="N17" s="4"/>
      <c r="P17" s="2"/>
      <c r="Q17" s="653" t="str">
        <f t="shared" si="6"/>
        <v>-</v>
      </c>
      <c r="R17" s="4"/>
      <c r="T17" s="8"/>
      <c r="U17" s="653" t="str">
        <f t="shared" si="7"/>
        <v>-</v>
      </c>
      <c r="V17" s="8"/>
      <c r="W17" s="653" t="str">
        <f t="shared" si="8"/>
        <v>-</v>
      </c>
      <c r="X17" s="14"/>
      <c r="Y17" s="653" t="str">
        <f t="shared" si="9"/>
        <v>-</v>
      </c>
      <c r="AD17" s="654"/>
      <c r="AE17" s="655" t="str">
        <f t="shared" si="10"/>
        <v>-</v>
      </c>
    </row>
    <row r="18" spans="1:31" ht="18" thickTop="1" thickBot="1" x14ac:dyDescent="0.35">
      <c r="A18" s="210"/>
      <c r="B18" s="1"/>
      <c r="C18" s="653" t="str">
        <f t="shared" si="4"/>
        <v>-</v>
      </c>
      <c r="D18" s="1"/>
      <c r="E18" s="653" t="str">
        <f t="shared" si="4"/>
        <v>-</v>
      </c>
      <c r="F18" s="1"/>
      <c r="G18" s="653" t="str">
        <f t="shared" si="4"/>
        <v>-</v>
      </c>
      <c r="H18" s="1"/>
      <c r="I18" s="653" t="str">
        <f t="shared" si="4"/>
        <v>-</v>
      </c>
      <c r="J18" s="2" t="s">
        <v>223</v>
      </c>
      <c r="K18" s="653" t="str">
        <f t="shared" si="4"/>
        <v>SKIDDING</v>
      </c>
      <c r="L18" s="3"/>
      <c r="M18" s="653" t="str">
        <f t="shared" si="5"/>
        <v>-</v>
      </c>
      <c r="N18" s="5"/>
      <c r="P18" s="3"/>
      <c r="Q18" s="653" t="str">
        <f t="shared" si="6"/>
        <v>-</v>
      </c>
      <c r="R18" s="5"/>
      <c r="T18" s="9"/>
      <c r="U18" s="653" t="str">
        <f t="shared" si="7"/>
        <v>-</v>
      </c>
      <c r="V18" s="9"/>
      <c r="W18" s="653" t="str">
        <f t="shared" si="8"/>
        <v>-</v>
      </c>
      <c r="X18" s="14"/>
      <c r="Y18" s="653" t="str">
        <f t="shared" si="9"/>
        <v>-</v>
      </c>
      <c r="AD18" s="658"/>
      <c r="AE18" s="655" t="str">
        <f t="shared" si="10"/>
        <v>-</v>
      </c>
    </row>
    <row r="19" spans="1:31" ht="18" thickTop="1" thickBot="1" x14ac:dyDescent="0.35">
      <c r="A19" s="210"/>
      <c r="B19" s="210"/>
      <c r="C19" s="210"/>
      <c r="D19" s="210"/>
      <c r="E19" s="210"/>
      <c r="F19" s="210"/>
      <c r="G19" s="210"/>
      <c r="H19" s="210"/>
      <c r="I19" s="210"/>
      <c r="J19" s="210"/>
      <c r="K19" s="210"/>
      <c r="L19" s="210"/>
      <c r="M19" s="135" t="str">
        <f>+IF(L19=0,"",L19)</f>
        <v/>
      </c>
      <c r="O19" s="210"/>
      <c r="P19" s="135" t="str">
        <f>+IF(O19=0,"",O19)</f>
        <v/>
      </c>
    </row>
    <row r="20" spans="1:31" ht="19.149999999999999" customHeight="1" thickTop="1" thickBot="1" x14ac:dyDescent="0.35">
      <c r="A20" s="210"/>
      <c r="B20" s="645" t="s">
        <v>103</v>
      </c>
      <c r="C20" s="646" t="s">
        <v>64</v>
      </c>
      <c r="D20" s="645" t="s">
        <v>104</v>
      </c>
      <c r="E20" s="646" t="s">
        <v>64</v>
      </c>
      <c r="F20" s="645" t="s">
        <v>543</v>
      </c>
      <c r="G20" s="646" t="s">
        <v>64</v>
      </c>
      <c r="H20" s="645" t="s">
        <v>243</v>
      </c>
      <c r="I20" s="646" t="s">
        <v>64</v>
      </c>
      <c r="J20" s="645" t="s">
        <v>544</v>
      </c>
      <c r="K20" s="659" t="s">
        <v>64</v>
      </c>
      <c r="L20" s="648" t="s">
        <v>111</v>
      </c>
      <c r="M20" s="646" t="s">
        <v>64</v>
      </c>
      <c r="N20" s="648" t="s">
        <v>118</v>
      </c>
      <c r="O20" s="646" t="s">
        <v>64</v>
      </c>
      <c r="P20" s="648" t="s">
        <v>123</v>
      </c>
      <c r="Q20" s="646" t="s">
        <v>64</v>
      </c>
      <c r="R20" s="648" t="s">
        <v>2</v>
      </c>
      <c r="S20" s="646" t="s">
        <v>64</v>
      </c>
      <c r="T20" s="648" t="s">
        <v>545</v>
      </c>
      <c r="U20" s="646" t="s">
        <v>64</v>
      </c>
      <c r="V20" s="648" t="s">
        <v>546</v>
      </c>
      <c r="W20" s="646" t="s">
        <v>64</v>
      </c>
      <c r="X20" s="648" t="s">
        <v>547</v>
      </c>
      <c r="Y20" s="646" t="s">
        <v>64</v>
      </c>
      <c r="Z20" s="648" t="s">
        <v>352</v>
      </c>
      <c r="AA20" s="646" t="s">
        <v>64</v>
      </c>
    </row>
    <row r="21" spans="1:31" ht="18" thickTop="1" thickBot="1" x14ac:dyDescent="0.35">
      <c r="A21" s="210"/>
      <c r="B21" s="1" t="s">
        <v>17</v>
      </c>
      <c r="C21" s="653" t="str">
        <f>+IF(B21=0,"-",B21)</f>
        <v>gr/l</v>
      </c>
      <c r="D21" s="1" t="s">
        <v>20</v>
      </c>
      <c r="E21" s="653" t="str">
        <f>+IF(D21=0,"-",D21)</f>
        <v>WBM</v>
      </c>
      <c r="F21" s="1" t="s">
        <v>49</v>
      </c>
      <c r="G21" s="653" t="str">
        <f>+IF(F21=0,"-",F21)</f>
        <v>NaCl</v>
      </c>
      <c r="H21" s="1" t="s">
        <v>55</v>
      </c>
      <c r="I21" s="653" t="str">
        <f>+IF(H21=0,"-",H21)</f>
        <v>SWACO</v>
      </c>
      <c r="J21" s="1" t="s">
        <v>58</v>
      </c>
      <c r="K21" s="656" t="str">
        <f>+IF(J21=0,"-",J21)</f>
        <v>ELIPTICO</v>
      </c>
      <c r="L21" s="2" t="s">
        <v>112</v>
      </c>
      <c r="M21" s="653" t="str">
        <f>+IF(L21=0,"-",L21)</f>
        <v>MARBAR</v>
      </c>
      <c r="N21" s="7">
        <v>17.5</v>
      </c>
      <c r="O21" s="660">
        <f t="shared" ref="O21:O35" si="11">+IF(N21=0,"-",N21)</f>
        <v>17.5</v>
      </c>
      <c r="P21" s="7" t="s">
        <v>124</v>
      </c>
      <c r="Q21" s="653" t="str">
        <f t="shared" ref="Q21:Q35" si="12">+IF(P21=0,"-",P21)</f>
        <v>ZARANDA 1</v>
      </c>
      <c r="R21" s="7" t="s">
        <v>140</v>
      </c>
      <c r="S21" s="653" t="str">
        <f t="shared" ref="S21:S27" si="13">+IF(R21=0,"-",R21)</f>
        <v>día</v>
      </c>
      <c r="T21" s="497">
        <v>2.2000000000000002</v>
      </c>
      <c r="U21" s="653">
        <f t="shared" ref="U21:U27" si="14">+IF(T21=0,"-",T21)</f>
        <v>2.2000000000000002</v>
      </c>
      <c r="V21" s="8" t="s">
        <v>239</v>
      </c>
      <c r="W21" s="653" t="str">
        <f t="shared" ref="W21:W27" si="15">+IF(V21=0,"-",V21)</f>
        <v>CONTENEDOR</v>
      </c>
      <c r="X21" s="14">
        <v>2</v>
      </c>
      <c r="Y21" s="653">
        <f t="shared" ref="Y21:Y27" si="16">+IF(X21=0,"-",X21)</f>
        <v>2</v>
      </c>
      <c r="Z21" s="14">
        <v>80</v>
      </c>
      <c r="AA21" s="653">
        <f t="shared" ref="AA21:AA35" si="17">+IF(Z21=0,"-",Z21)</f>
        <v>80</v>
      </c>
    </row>
    <row r="22" spans="1:31" ht="18" thickTop="1" thickBot="1" x14ac:dyDescent="0.35">
      <c r="A22" s="210"/>
      <c r="B22" s="1" t="s">
        <v>16</v>
      </c>
      <c r="C22" s="653" t="str">
        <f t="shared" ref="C22:C35" si="18">+IF(B22=0,"-",B22)</f>
        <v>PPG</v>
      </c>
      <c r="D22" s="1" t="s">
        <v>19</v>
      </c>
      <c r="E22" s="653" t="str">
        <f t="shared" ref="E22:E35" si="19">+IF(D22=0,"-",D22)</f>
        <v>OBM</v>
      </c>
      <c r="F22" s="1" t="s">
        <v>50</v>
      </c>
      <c r="G22" s="653" t="str">
        <f t="shared" ref="G22:G35" si="20">+IF(F22=0,"-",F22)</f>
        <v>CaCl2</v>
      </c>
      <c r="H22" s="1" t="s">
        <v>53</v>
      </c>
      <c r="I22" s="653" t="str">
        <f t="shared" ref="I22:I35" si="21">+IF(H22=0,"-",H22)</f>
        <v>NOV</v>
      </c>
      <c r="J22" s="1" t="s">
        <v>59</v>
      </c>
      <c r="K22" s="656" t="str">
        <f t="shared" ref="K22:K35" si="22">+IF(J22=0,"-",J22)</f>
        <v>CIRCULAR</v>
      </c>
      <c r="L22" s="2" t="s">
        <v>113</v>
      </c>
      <c r="M22" s="653" t="str">
        <f t="shared" ref="M22:M35" si="23">+IF(L22=0,"-",L22)</f>
        <v>SCHLUMBERGER</v>
      </c>
      <c r="N22" s="7">
        <v>12.25</v>
      </c>
      <c r="O22" s="660">
        <f t="shared" si="11"/>
        <v>12.25</v>
      </c>
      <c r="P22" s="7" t="s">
        <v>125</v>
      </c>
      <c r="Q22" s="653" t="str">
        <f t="shared" si="12"/>
        <v>ZARANDA 2</v>
      </c>
      <c r="R22" s="7" t="s">
        <v>141</v>
      </c>
      <c r="S22" s="653" t="str">
        <f t="shared" si="13"/>
        <v>serv</v>
      </c>
      <c r="T22" s="497">
        <v>2.4</v>
      </c>
      <c r="U22" s="653">
        <f t="shared" si="14"/>
        <v>2.4</v>
      </c>
      <c r="V22" s="8" t="s">
        <v>127</v>
      </c>
      <c r="W22" s="653" t="str">
        <f t="shared" si="15"/>
        <v>SECADORA 1</v>
      </c>
      <c r="X22" s="14">
        <v>3</v>
      </c>
      <c r="Y22" s="653">
        <f t="shared" si="16"/>
        <v>3</v>
      </c>
      <c r="Z22" s="14">
        <v>100</v>
      </c>
      <c r="AA22" s="653">
        <f t="shared" si="17"/>
        <v>100</v>
      </c>
    </row>
    <row r="23" spans="1:31" ht="18" thickTop="1" thickBot="1" x14ac:dyDescent="0.35">
      <c r="B23" s="1"/>
      <c r="C23" s="653" t="str">
        <f t="shared" si="18"/>
        <v>-</v>
      </c>
      <c r="D23" s="1" t="s">
        <v>21</v>
      </c>
      <c r="E23" s="653" t="str">
        <f t="shared" si="19"/>
        <v>SBM</v>
      </c>
      <c r="F23" s="1" t="s">
        <v>51</v>
      </c>
      <c r="G23" s="653" t="str">
        <f t="shared" si="20"/>
        <v>KCl</v>
      </c>
      <c r="H23" s="1" t="s">
        <v>54</v>
      </c>
      <c r="I23" s="653" t="str">
        <f t="shared" si="21"/>
        <v>DERRICK</v>
      </c>
      <c r="J23" s="1" t="s">
        <v>60</v>
      </c>
      <c r="K23" s="656" t="str">
        <f t="shared" si="22"/>
        <v>LINEAL</v>
      </c>
      <c r="L23" s="2" t="s">
        <v>114</v>
      </c>
      <c r="M23" s="653" t="str">
        <f t="shared" si="23"/>
        <v>HALLIBURTON</v>
      </c>
      <c r="N23" s="7">
        <v>11.875</v>
      </c>
      <c r="O23" s="660">
        <f t="shared" si="11"/>
        <v>11.875</v>
      </c>
      <c r="P23" s="7" t="s">
        <v>126</v>
      </c>
      <c r="Q23" s="653" t="str">
        <f t="shared" si="12"/>
        <v>ZARANDA 3</v>
      </c>
      <c r="R23" s="7" t="s">
        <v>142</v>
      </c>
      <c r="S23" s="653" t="str">
        <f t="shared" si="13"/>
        <v>kg</v>
      </c>
      <c r="T23" s="497">
        <v>2.5</v>
      </c>
      <c r="U23" s="653">
        <f t="shared" si="14"/>
        <v>2.5</v>
      </c>
      <c r="V23" s="8" t="s">
        <v>128</v>
      </c>
      <c r="W23" s="653" t="str">
        <f t="shared" si="15"/>
        <v>SECADORA 2</v>
      </c>
      <c r="X23" s="14">
        <v>4</v>
      </c>
      <c r="Y23" s="653">
        <f t="shared" si="16"/>
        <v>4</v>
      </c>
      <c r="Z23" s="14">
        <v>120</v>
      </c>
      <c r="AA23" s="653">
        <f t="shared" si="17"/>
        <v>120</v>
      </c>
    </row>
    <row r="24" spans="1:31" ht="18" thickTop="1" thickBot="1" x14ac:dyDescent="0.35">
      <c r="B24" s="1"/>
      <c r="C24" s="653" t="str">
        <f t="shared" si="18"/>
        <v>-</v>
      </c>
      <c r="D24" s="1"/>
      <c r="E24" s="653" t="str">
        <f t="shared" si="19"/>
        <v>-</v>
      </c>
      <c r="F24" s="1"/>
      <c r="G24" s="653" t="str">
        <f t="shared" si="20"/>
        <v>-</v>
      </c>
      <c r="H24" s="1" t="s">
        <v>56</v>
      </c>
      <c r="I24" s="653" t="str">
        <f t="shared" si="21"/>
        <v>AUCA</v>
      </c>
      <c r="J24" s="1"/>
      <c r="K24" s="653" t="str">
        <f t="shared" si="22"/>
        <v>-</v>
      </c>
      <c r="L24" s="2" t="s">
        <v>115</v>
      </c>
      <c r="M24" s="653" t="str">
        <f t="shared" si="23"/>
        <v>WEATHERFORD</v>
      </c>
      <c r="N24" s="7">
        <v>8.75</v>
      </c>
      <c r="O24" s="660">
        <f t="shared" si="11"/>
        <v>8.75</v>
      </c>
      <c r="P24" s="7" t="s">
        <v>127</v>
      </c>
      <c r="Q24" s="653" t="str">
        <f t="shared" si="12"/>
        <v>SECADORA 1</v>
      </c>
      <c r="R24" s="7" t="s">
        <v>143</v>
      </c>
      <c r="S24" s="653" t="str">
        <f t="shared" si="13"/>
        <v>l</v>
      </c>
      <c r="T24" s="497">
        <v>2.6</v>
      </c>
      <c r="U24" s="653">
        <f t="shared" si="14"/>
        <v>2.6</v>
      </c>
      <c r="V24" s="8" t="s">
        <v>135</v>
      </c>
      <c r="W24" s="653" t="str">
        <f t="shared" si="15"/>
        <v>SECADORA 3</v>
      </c>
      <c r="X24" s="14">
        <v>5</v>
      </c>
      <c r="Y24" s="653">
        <f t="shared" si="16"/>
        <v>5</v>
      </c>
      <c r="Z24" s="14">
        <v>140</v>
      </c>
      <c r="AA24" s="653">
        <f t="shared" si="17"/>
        <v>140</v>
      </c>
    </row>
    <row r="25" spans="1:31" ht="18" thickTop="1" thickBot="1" x14ac:dyDescent="0.35">
      <c r="B25" s="1"/>
      <c r="C25" s="653" t="str">
        <f t="shared" si="18"/>
        <v>-</v>
      </c>
      <c r="D25" s="1"/>
      <c r="E25" s="653" t="str">
        <f t="shared" si="19"/>
        <v>-</v>
      </c>
      <c r="F25" s="1"/>
      <c r="G25" s="653" t="str">
        <f t="shared" si="20"/>
        <v>-</v>
      </c>
      <c r="H25" s="1" t="s">
        <v>57</v>
      </c>
      <c r="I25" s="653" t="str">
        <f t="shared" si="21"/>
        <v>NH</v>
      </c>
      <c r="J25" s="1"/>
      <c r="K25" s="653" t="str">
        <f t="shared" si="22"/>
        <v>-</v>
      </c>
      <c r="L25" s="2" t="s">
        <v>53</v>
      </c>
      <c r="M25" s="653" t="str">
        <f t="shared" si="23"/>
        <v>NOV</v>
      </c>
      <c r="N25" s="7">
        <v>8.5</v>
      </c>
      <c r="O25" s="660">
        <f t="shared" si="11"/>
        <v>8.5</v>
      </c>
      <c r="P25" s="7" t="s">
        <v>128</v>
      </c>
      <c r="Q25" s="653" t="str">
        <f t="shared" si="12"/>
        <v>SECADORA 2</v>
      </c>
      <c r="R25" s="7" t="s">
        <v>144</v>
      </c>
      <c r="S25" s="653" t="str">
        <f t="shared" si="13"/>
        <v>m3</v>
      </c>
      <c r="T25" s="497">
        <v>2.65</v>
      </c>
      <c r="U25" s="653">
        <f t="shared" si="14"/>
        <v>2.65</v>
      </c>
      <c r="V25" s="8"/>
      <c r="W25" s="653" t="str">
        <f t="shared" si="15"/>
        <v>-</v>
      </c>
      <c r="X25" s="14">
        <v>6</v>
      </c>
      <c r="Y25" s="653">
        <f t="shared" si="16"/>
        <v>6</v>
      </c>
      <c r="Z25" s="14">
        <v>170</v>
      </c>
      <c r="AA25" s="653">
        <f t="shared" si="17"/>
        <v>170</v>
      </c>
    </row>
    <row r="26" spans="1:31" ht="18" thickTop="1" thickBot="1" x14ac:dyDescent="0.35">
      <c r="B26" s="1"/>
      <c r="C26" s="653" t="str">
        <f t="shared" si="18"/>
        <v>-</v>
      </c>
      <c r="D26" s="1"/>
      <c r="E26" s="653" t="str">
        <f t="shared" si="19"/>
        <v>-</v>
      </c>
      <c r="F26" s="1"/>
      <c r="G26" s="653" t="str">
        <f t="shared" si="20"/>
        <v>-</v>
      </c>
      <c r="H26" s="1" t="s">
        <v>244</v>
      </c>
      <c r="I26" s="653" t="str">
        <f t="shared" si="21"/>
        <v>PENNWALT</v>
      </c>
      <c r="J26" s="1"/>
      <c r="K26" s="653" t="str">
        <f t="shared" si="22"/>
        <v>-</v>
      </c>
      <c r="L26" s="2"/>
      <c r="M26" s="653" t="str">
        <f t="shared" si="23"/>
        <v>-</v>
      </c>
      <c r="N26" s="7">
        <v>7.875</v>
      </c>
      <c r="O26" s="660">
        <f t="shared" si="11"/>
        <v>7.875</v>
      </c>
      <c r="P26" s="7" t="s">
        <v>135</v>
      </c>
      <c r="Q26" s="653" t="str">
        <f t="shared" si="12"/>
        <v>SECADORA 3</v>
      </c>
      <c r="R26" s="7" t="s">
        <v>705</v>
      </c>
      <c r="S26" s="653" t="str">
        <f t="shared" si="13"/>
        <v>pieza</v>
      </c>
      <c r="T26" s="497"/>
      <c r="U26" s="653" t="str">
        <f t="shared" si="14"/>
        <v>-</v>
      </c>
      <c r="V26" s="8"/>
      <c r="W26" s="653" t="str">
        <f t="shared" si="15"/>
        <v>-</v>
      </c>
      <c r="X26" s="14">
        <v>8</v>
      </c>
      <c r="Y26" s="653">
        <f t="shared" si="16"/>
        <v>8</v>
      </c>
      <c r="Z26" s="14">
        <v>200</v>
      </c>
      <c r="AA26" s="653">
        <f t="shared" si="17"/>
        <v>200</v>
      </c>
    </row>
    <row r="27" spans="1:31" ht="18" thickTop="1" thickBot="1" x14ac:dyDescent="0.35">
      <c r="B27" s="1"/>
      <c r="C27" s="653" t="str">
        <f t="shared" si="18"/>
        <v>-</v>
      </c>
      <c r="D27" s="1"/>
      <c r="E27" s="653" t="str">
        <f t="shared" si="19"/>
        <v>-</v>
      </c>
      <c r="F27" s="1"/>
      <c r="G27" s="653" t="str">
        <f t="shared" si="20"/>
        <v>-</v>
      </c>
      <c r="H27" s="1" t="s">
        <v>713</v>
      </c>
      <c r="I27" s="653" t="str">
        <f t="shared" si="21"/>
        <v xml:space="preserve">TR </v>
      </c>
      <c r="J27" s="1"/>
      <c r="K27" s="653" t="str">
        <f t="shared" si="22"/>
        <v>-</v>
      </c>
      <c r="L27" s="2"/>
      <c r="M27" s="653" t="str">
        <f t="shared" si="23"/>
        <v>-</v>
      </c>
      <c r="N27" s="7">
        <v>6.75</v>
      </c>
      <c r="O27" s="660">
        <f t="shared" si="11"/>
        <v>6.75</v>
      </c>
      <c r="P27" s="14" t="s">
        <v>238</v>
      </c>
      <c r="Q27" s="653" t="str">
        <f t="shared" si="12"/>
        <v>DESARENADOR</v>
      </c>
      <c r="R27" s="7" t="s">
        <v>145</v>
      </c>
      <c r="S27" s="653" t="str">
        <f t="shared" si="13"/>
        <v>uu</v>
      </c>
      <c r="T27" s="497"/>
      <c r="U27" s="653" t="str">
        <f t="shared" si="14"/>
        <v>-</v>
      </c>
      <c r="V27" s="8"/>
      <c r="W27" s="653" t="str">
        <f t="shared" si="15"/>
        <v>-</v>
      </c>
      <c r="X27" s="14">
        <v>10</v>
      </c>
      <c r="Y27" s="653">
        <f t="shared" si="16"/>
        <v>10</v>
      </c>
      <c r="Z27" s="14">
        <v>230</v>
      </c>
      <c r="AA27" s="653">
        <f t="shared" si="17"/>
        <v>230</v>
      </c>
    </row>
    <row r="28" spans="1:31" ht="18" thickTop="1" thickBot="1" x14ac:dyDescent="0.35">
      <c r="B28" s="1"/>
      <c r="C28" s="653" t="str">
        <f t="shared" si="18"/>
        <v>-</v>
      </c>
      <c r="D28" s="1"/>
      <c r="E28" s="653" t="str">
        <f t="shared" si="19"/>
        <v>-</v>
      </c>
      <c r="F28" s="1"/>
      <c r="G28" s="653" t="str">
        <f t="shared" si="20"/>
        <v>-</v>
      </c>
      <c r="H28" s="1" t="s">
        <v>769</v>
      </c>
      <c r="I28" s="653" t="str">
        <f t="shared" si="21"/>
        <v>ALFA LAVAL</v>
      </c>
      <c r="J28" s="1"/>
      <c r="K28" s="653" t="str">
        <f t="shared" si="22"/>
        <v>-</v>
      </c>
      <c r="L28" s="2"/>
      <c r="M28" s="653" t="str">
        <f t="shared" si="23"/>
        <v>-</v>
      </c>
      <c r="N28" s="7">
        <v>6.125</v>
      </c>
      <c r="O28" s="660">
        <f t="shared" si="11"/>
        <v>6.125</v>
      </c>
      <c r="P28" s="7" t="s">
        <v>129</v>
      </c>
      <c r="Q28" s="653" t="str">
        <f t="shared" si="12"/>
        <v>DESILTER</v>
      </c>
      <c r="R28" s="7" t="s">
        <v>706</v>
      </c>
      <c r="S28" s="653" t="str">
        <f t="shared" ref="S28:S35" si="24">+IF(R28=0,"-",R28)</f>
        <v>km</v>
      </c>
      <c r="T28" s="497"/>
      <c r="U28" s="653" t="str">
        <f t="shared" ref="U28:U35" si="25">+IF(T28=0,"-",T28)</f>
        <v>-</v>
      </c>
      <c r="V28" s="8"/>
      <c r="W28" s="653" t="str">
        <f t="shared" ref="W28:W35" si="26">+IF(V28=0,"-",V28)</f>
        <v>-</v>
      </c>
      <c r="X28" s="14">
        <v>12</v>
      </c>
      <c r="Y28" s="653">
        <f t="shared" ref="Y28:Y35" si="27">+IF(X28=0,"-",X28)</f>
        <v>12</v>
      </c>
      <c r="Z28" s="14"/>
      <c r="AA28" s="653" t="str">
        <f t="shared" si="17"/>
        <v>-</v>
      </c>
    </row>
    <row r="29" spans="1:31" ht="18" thickTop="1" thickBot="1" x14ac:dyDescent="0.35">
      <c r="B29" s="1"/>
      <c r="C29" s="653" t="str">
        <f t="shared" si="18"/>
        <v>-</v>
      </c>
      <c r="D29" s="1"/>
      <c r="E29" s="653" t="str">
        <f t="shared" si="19"/>
        <v>-</v>
      </c>
      <c r="F29" s="1"/>
      <c r="G29" s="653" t="str">
        <f t="shared" si="20"/>
        <v>-</v>
      </c>
      <c r="H29" s="1"/>
      <c r="I29" s="653" t="str">
        <f t="shared" si="21"/>
        <v>-</v>
      </c>
      <c r="J29" s="1"/>
      <c r="K29" s="653" t="str">
        <f t="shared" si="22"/>
        <v>-</v>
      </c>
      <c r="L29" s="2"/>
      <c r="M29" s="653" t="str">
        <f t="shared" si="23"/>
        <v>-</v>
      </c>
      <c r="N29" s="2"/>
      <c r="O29" s="656" t="str">
        <f t="shared" si="11"/>
        <v>-</v>
      </c>
      <c r="P29" s="7" t="s">
        <v>130</v>
      </c>
      <c r="Q29" s="653" t="str">
        <f t="shared" si="12"/>
        <v>DECANTER 1</v>
      </c>
      <c r="R29" s="7"/>
      <c r="S29" s="653" t="str">
        <f t="shared" si="24"/>
        <v>-</v>
      </c>
      <c r="T29" s="497"/>
      <c r="U29" s="653" t="str">
        <f t="shared" si="25"/>
        <v>-</v>
      </c>
      <c r="V29" s="8"/>
      <c r="W29" s="653" t="str">
        <f t="shared" si="26"/>
        <v>-</v>
      </c>
      <c r="X29" s="14">
        <v>14</v>
      </c>
      <c r="Y29" s="653">
        <f t="shared" si="27"/>
        <v>14</v>
      </c>
      <c r="Z29" s="14"/>
      <c r="AA29" s="653" t="str">
        <f t="shared" si="17"/>
        <v>-</v>
      </c>
    </row>
    <row r="30" spans="1:31" ht="18" thickTop="1" thickBot="1" x14ac:dyDescent="0.35">
      <c r="B30" s="1"/>
      <c r="C30" s="653" t="str">
        <f t="shared" si="18"/>
        <v>-</v>
      </c>
      <c r="D30" s="1"/>
      <c r="E30" s="653" t="str">
        <f t="shared" si="19"/>
        <v>-</v>
      </c>
      <c r="F30" s="1"/>
      <c r="G30" s="653" t="str">
        <f t="shared" si="20"/>
        <v>-</v>
      </c>
      <c r="H30" s="1"/>
      <c r="I30" s="653" t="str">
        <f t="shared" si="21"/>
        <v>-</v>
      </c>
      <c r="J30" s="1"/>
      <c r="K30" s="653" t="str">
        <f t="shared" si="22"/>
        <v>-</v>
      </c>
      <c r="L30" s="2"/>
      <c r="M30" s="653" t="str">
        <f t="shared" si="23"/>
        <v>-</v>
      </c>
      <c r="N30" s="2"/>
      <c r="O30" s="656" t="str">
        <f t="shared" si="11"/>
        <v>-</v>
      </c>
      <c r="P30" s="2" t="s">
        <v>131</v>
      </c>
      <c r="Q30" s="653" t="str">
        <f t="shared" si="12"/>
        <v>DECANTER 2</v>
      </c>
      <c r="R30" s="2"/>
      <c r="S30" s="653" t="str">
        <f t="shared" si="24"/>
        <v>-</v>
      </c>
      <c r="T30" s="497"/>
      <c r="U30" s="653" t="str">
        <f t="shared" si="25"/>
        <v>-</v>
      </c>
      <c r="V30" s="8"/>
      <c r="W30" s="653" t="str">
        <f t="shared" si="26"/>
        <v>-</v>
      </c>
      <c r="X30" s="14">
        <v>16</v>
      </c>
      <c r="Y30" s="653">
        <f t="shared" si="27"/>
        <v>16</v>
      </c>
      <c r="Z30" s="14"/>
      <c r="AA30" s="653" t="str">
        <f t="shared" si="17"/>
        <v>-</v>
      </c>
    </row>
    <row r="31" spans="1:31" ht="18" thickTop="1" thickBot="1" x14ac:dyDescent="0.35">
      <c r="B31" s="1"/>
      <c r="C31" s="653" t="str">
        <f t="shared" si="18"/>
        <v>-</v>
      </c>
      <c r="D31" s="1"/>
      <c r="E31" s="653" t="str">
        <f t="shared" si="19"/>
        <v>-</v>
      </c>
      <c r="F31" s="1"/>
      <c r="G31" s="653" t="str">
        <f t="shared" si="20"/>
        <v>-</v>
      </c>
      <c r="H31" s="1"/>
      <c r="I31" s="653" t="str">
        <f t="shared" si="21"/>
        <v>-</v>
      </c>
      <c r="J31" s="1"/>
      <c r="K31" s="653" t="str">
        <f t="shared" si="22"/>
        <v>-</v>
      </c>
      <c r="L31" s="2"/>
      <c r="M31" s="653" t="str">
        <f t="shared" si="23"/>
        <v>-</v>
      </c>
      <c r="N31" s="2"/>
      <c r="O31" s="656" t="str">
        <f t="shared" si="11"/>
        <v>-</v>
      </c>
      <c r="P31" s="2" t="s">
        <v>132</v>
      </c>
      <c r="Q31" s="653" t="str">
        <f t="shared" si="12"/>
        <v>DECANTER 3</v>
      </c>
      <c r="R31" s="2"/>
      <c r="S31" s="653" t="str">
        <f t="shared" si="24"/>
        <v>-</v>
      </c>
      <c r="T31" s="497"/>
      <c r="U31" s="653" t="str">
        <f t="shared" si="25"/>
        <v>-</v>
      </c>
      <c r="V31" s="8"/>
      <c r="W31" s="653" t="str">
        <f t="shared" si="26"/>
        <v>-</v>
      </c>
      <c r="X31" s="14">
        <v>18</v>
      </c>
      <c r="Y31" s="653">
        <f t="shared" si="27"/>
        <v>18</v>
      </c>
      <c r="Z31" s="14"/>
      <c r="AA31" s="653" t="str">
        <f t="shared" si="17"/>
        <v>-</v>
      </c>
    </row>
    <row r="32" spans="1:31" ht="18" thickTop="1" thickBot="1" x14ac:dyDescent="0.35">
      <c r="B32" s="1"/>
      <c r="C32" s="653" t="str">
        <f t="shared" si="18"/>
        <v>-</v>
      </c>
      <c r="D32" s="1"/>
      <c r="E32" s="653" t="str">
        <f t="shared" si="19"/>
        <v>-</v>
      </c>
      <c r="F32" s="1"/>
      <c r="G32" s="653" t="str">
        <f t="shared" si="20"/>
        <v>-</v>
      </c>
      <c r="H32" s="1"/>
      <c r="I32" s="653" t="str">
        <f t="shared" si="21"/>
        <v>-</v>
      </c>
      <c r="J32" s="1"/>
      <c r="K32" s="653" t="str">
        <f t="shared" si="22"/>
        <v>-</v>
      </c>
      <c r="L32" s="2"/>
      <c r="M32" s="653" t="str">
        <f t="shared" si="23"/>
        <v>-</v>
      </c>
      <c r="N32" s="2"/>
      <c r="O32" s="656" t="str">
        <f t="shared" si="11"/>
        <v>-</v>
      </c>
      <c r="P32" s="2"/>
      <c r="Q32" s="653" t="str">
        <f t="shared" si="12"/>
        <v>-</v>
      </c>
      <c r="R32" s="2"/>
      <c r="S32" s="653" t="str">
        <f t="shared" si="24"/>
        <v>-</v>
      </c>
      <c r="T32" s="497"/>
      <c r="U32" s="653" t="str">
        <f t="shared" si="25"/>
        <v>-</v>
      </c>
      <c r="V32" s="8"/>
      <c r="W32" s="653" t="str">
        <f t="shared" si="26"/>
        <v>-</v>
      </c>
      <c r="X32" s="14">
        <v>20</v>
      </c>
      <c r="Y32" s="653">
        <f t="shared" si="27"/>
        <v>20</v>
      </c>
      <c r="Z32" s="14"/>
      <c r="AA32" s="653" t="str">
        <f t="shared" si="17"/>
        <v>-</v>
      </c>
    </row>
    <row r="33" spans="2:27" ht="18" thickTop="1" thickBot="1" x14ac:dyDescent="0.35">
      <c r="B33" s="1"/>
      <c r="C33" s="653" t="str">
        <f t="shared" si="18"/>
        <v>-</v>
      </c>
      <c r="D33" s="1"/>
      <c r="E33" s="653" t="str">
        <f t="shared" si="19"/>
        <v>-</v>
      </c>
      <c r="F33" s="1"/>
      <c r="G33" s="653" t="str">
        <f t="shared" si="20"/>
        <v>-</v>
      </c>
      <c r="H33" s="1"/>
      <c r="I33" s="653" t="str">
        <f t="shared" si="21"/>
        <v>-</v>
      </c>
      <c r="J33" s="1"/>
      <c r="K33" s="653" t="str">
        <f t="shared" si="22"/>
        <v>-</v>
      </c>
      <c r="L33" s="2"/>
      <c r="M33" s="653" t="str">
        <f t="shared" si="23"/>
        <v>-</v>
      </c>
      <c r="N33" s="2"/>
      <c r="O33" s="656" t="str">
        <f t="shared" si="11"/>
        <v>-</v>
      </c>
      <c r="P33" s="2"/>
      <c r="Q33" s="653" t="str">
        <f t="shared" si="12"/>
        <v>-</v>
      </c>
      <c r="R33" s="2"/>
      <c r="S33" s="653" t="str">
        <f t="shared" si="24"/>
        <v>-</v>
      </c>
      <c r="T33" s="497"/>
      <c r="U33" s="653" t="str">
        <f t="shared" si="25"/>
        <v>-</v>
      </c>
      <c r="V33" s="8"/>
      <c r="W33" s="653" t="str">
        <f t="shared" si="26"/>
        <v>-</v>
      </c>
      <c r="X33" s="14">
        <v>22</v>
      </c>
      <c r="Y33" s="653">
        <f t="shared" si="27"/>
        <v>22</v>
      </c>
      <c r="Z33" s="14"/>
      <c r="AA33" s="653" t="str">
        <f t="shared" si="17"/>
        <v>-</v>
      </c>
    </row>
    <row r="34" spans="2:27" ht="18" thickTop="1" thickBot="1" x14ac:dyDescent="0.35">
      <c r="B34" s="1"/>
      <c r="C34" s="653" t="str">
        <f t="shared" si="18"/>
        <v>-</v>
      </c>
      <c r="D34" s="1"/>
      <c r="E34" s="653" t="str">
        <f t="shared" si="19"/>
        <v>-</v>
      </c>
      <c r="F34" s="1"/>
      <c r="G34" s="653" t="str">
        <f t="shared" si="20"/>
        <v>-</v>
      </c>
      <c r="H34" s="1"/>
      <c r="I34" s="653" t="str">
        <f t="shared" si="21"/>
        <v>-</v>
      </c>
      <c r="J34" s="1"/>
      <c r="K34" s="653" t="str">
        <f t="shared" si="22"/>
        <v>-</v>
      </c>
      <c r="L34" s="2"/>
      <c r="M34" s="653" t="str">
        <f t="shared" si="23"/>
        <v>-</v>
      </c>
      <c r="N34" s="2"/>
      <c r="O34" s="656" t="str">
        <f t="shared" si="11"/>
        <v>-</v>
      </c>
      <c r="P34" s="2"/>
      <c r="Q34" s="653" t="str">
        <f t="shared" si="12"/>
        <v>-</v>
      </c>
      <c r="R34" s="2"/>
      <c r="S34" s="653" t="str">
        <f t="shared" si="24"/>
        <v>-</v>
      </c>
      <c r="T34" s="497"/>
      <c r="U34" s="653" t="str">
        <f t="shared" si="25"/>
        <v>-</v>
      </c>
      <c r="V34" s="8"/>
      <c r="W34" s="653" t="str">
        <f t="shared" si="26"/>
        <v>-</v>
      </c>
      <c r="X34" s="14">
        <v>24</v>
      </c>
      <c r="Y34" s="653">
        <f t="shared" si="27"/>
        <v>24</v>
      </c>
      <c r="Z34" s="14"/>
      <c r="AA34" s="653" t="str">
        <f t="shared" si="17"/>
        <v>-</v>
      </c>
    </row>
    <row r="35" spans="2:27" ht="18" thickTop="1" thickBot="1" x14ac:dyDescent="0.35">
      <c r="B35" s="1"/>
      <c r="C35" s="653" t="str">
        <f t="shared" si="18"/>
        <v>-</v>
      </c>
      <c r="D35" s="1"/>
      <c r="E35" s="653" t="str">
        <f t="shared" si="19"/>
        <v>-</v>
      </c>
      <c r="F35" s="1"/>
      <c r="G35" s="653" t="str">
        <f t="shared" si="20"/>
        <v>-</v>
      </c>
      <c r="H35" s="1"/>
      <c r="I35" s="653" t="str">
        <f t="shared" si="21"/>
        <v>-</v>
      </c>
      <c r="J35" s="1"/>
      <c r="K35" s="653" t="str">
        <f t="shared" si="22"/>
        <v>-</v>
      </c>
      <c r="L35" s="3"/>
      <c r="M35" s="653" t="str">
        <f t="shared" si="23"/>
        <v>-</v>
      </c>
      <c r="N35" s="3"/>
      <c r="O35" s="657" t="str">
        <f t="shared" si="11"/>
        <v>-</v>
      </c>
      <c r="P35" s="3"/>
      <c r="Q35" s="653" t="str">
        <f t="shared" si="12"/>
        <v>-</v>
      </c>
      <c r="R35" s="3"/>
      <c r="S35" s="653" t="str">
        <f t="shared" si="24"/>
        <v>-</v>
      </c>
      <c r="T35" s="498"/>
      <c r="U35" s="653" t="str">
        <f t="shared" si="25"/>
        <v>-</v>
      </c>
      <c r="V35" s="9"/>
      <c r="W35" s="653" t="str">
        <f t="shared" si="26"/>
        <v>-</v>
      </c>
      <c r="X35" s="14">
        <v>26</v>
      </c>
      <c r="Y35" s="653">
        <f t="shared" si="27"/>
        <v>26</v>
      </c>
      <c r="Z35" s="14"/>
      <c r="AA35" s="653" t="str">
        <f t="shared" si="17"/>
        <v>-</v>
      </c>
    </row>
    <row r="36" spans="2:27" ht="17.25" thickTop="1" x14ac:dyDescent="0.3">
      <c r="O36" s="210"/>
      <c r="Q36" s="210"/>
    </row>
    <row r="37" spans="2:27" x14ac:dyDescent="0.3">
      <c r="O37" s="210"/>
      <c r="Q37" s="210"/>
    </row>
    <row r="38" spans="2:27" x14ac:dyDescent="0.3">
      <c r="O38" s="210"/>
      <c r="Q38" s="210"/>
    </row>
    <row r="39" spans="2:27" x14ac:dyDescent="0.3">
      <c r="O39" s="210"/>
      <c r="Q39" s="210"/>
    </row>
    <row r="40" spans="2:27" x14ac:dyDescent="0.3">
      <c r="O40" s="210"/>
      <c r="Q40" s="210"/>
    </row>
    <row r="41" spans="2:27" x14ac:dyDescent="0.3">
      <c r="O41" s="210"/>
      <c r="Q41" s="210"/>
    </row>
    <row r="42" spans="2:27" x14ac:dyDescent="0.3">
      <c r="O42" s="210"/>
      <c r="Q42" s="210"/>
    </row>
    <row r="43" spans="2:27" x14ac:dyDescent="0.3">
      <c r="O43" s="210"/>
      <c r="Q43" s="210"/>
    </row>
    <row r="44" spans="2:27" x14ac:dyDescent="0.3">
      <c r="O44" s="210"/>
      <c r="Q44" s="210"/>
    </row>
    <row r="45" spans="2:27" x14ac:dyDescent="0.3">
      <c r="O45" s="210"/>
      <c r="Q45" s="210"/>
    </row>
  </sheetData>
  <sheetProtection algorithmName="SHA-512" hashValue="YD5nwrOyp88FM9PYArEhjkEm50MsOp+S++RLr5xhurkUMF+havQlCaAn65ED3EjmUhm2qteZH0APUZ9HB4gCBw==" saltValue="neuwspnKF5R4Lu+Ke0MDVA==" spinCount="100000" sheet="1" selectLockedCells="1"/>
  <mergeCells count="1">
    <mergeCell ref="AH3:AI3"/>
  </mergeCells>
  <phoneticPr fontId="4"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theme="2" tint="-0.499984740745262"/>
  </sheetPr>
  <dimension ref="B1:U299"/>
  <sheetViews>
    <sheetView topLeftCell="A113" workbookViewId="0">
      <pane xSplit="4" topLeftCell="E1" activePane="topRight" state="frozen"/>
      <selection pane="topRight" activeCell="I79" sqref="I79"/>
    </sheetView>
  </sheetViews>
  <sheetFormatPr baseColWidth="10" defaultColWidth="11.5703125" defaultRowHeight="16.5" x14ac:dyDescent="0.3"/>
  <cols>
    <col min="1" max="2" width="2.7109375" style="699" customWidth="1"/>
    <col min="3" max="3" width="11.5703125" style="736"/>
    <col min="4" max="4" width="19.28515625" style="736" customWidth="1"/>
    <col min="5" max="5" width="45.85546875" style="736" customWidth="1"/>
    <col min="6" max="6" width="11.5703125" style="853"/>
    <col min="7" max="7" width="9.28515625" style="853" customWidth="1"/>
    <col min="8" max="16" width="14.7109375" style="853" customWidth="1"/>
    <col min="17" max="17" width="14.7109375" style="736" customWidth="1"/>
    <col min="18" max="19" width="11.5703125" style="699"/>
    <col min="20" max="20" width="19.85546875" style="699" hidden="1" customWidth="1"/>
    <col min="21" max="21" width="0" style="699" hidden="1" customWidth="1"/>
    <col min="22" max="16384" width="11.5703125" style="699"/>
  </cols>
  <sheetData>
    <row r="1" spans="2:21" s="851" customFormat="1" ht="13.5" thickBot="1" x14ac:dyDescent="0.25">
      <c r="F1" s="703"/>
      <c r="H1" s="703">
        <v>1</v>
      </c>
      <c r="I1" s="703">
        <v>2</v>
      </c>
      <c r="J1" s="703">
        <v>3</v>
      </c>
      <c r="K1" s="703">
        <v>4</v>
      </c>
      <c r="L1" s="703">
        <v>5</v>
      </c>
      <c r="M1" s="703">
        <v>6</v>
      </c>
      <c r="N1" s="703">
        <v>7</v>
      </c>
      <c r="O1" s="703">
        <v>8</v>
      </c>
      <c r="P1" s="703">
        <v>9</v>
      </c>
      <c r="Q1" s="703">
        <v>10</v>
      </c>
    </row>
    <row r="2" spans="2:21" s="852" customFormat="1" ht="30" customHeight="1" thickTop="1" thickBot="1" x14ac:dyDescent="0.3">
      <c r="B2" s="852">
        <v>1</v>
      </c>
      <c r="C2" s="934" t="s">
        <v>3</v>
      </c>
      <c r="D2" s="935"/>
      <c r="E2" s="935"/>
      <c r="F2" s="935"/>
      <c r="G2" s="936"/>
      <c r="H2" s="119" t="s">
        <v>5</v>
      </c>
      <c r="I2" s="120"/>
      <c r="J2" s="121"/>
      <c r="K2" s="120"/>
      <c r="L2" s="120"/>
      <c r="M2" s="120"/>
      <c r="N2" s="120"/>
      <c r="O2" s="120"/>
      <c r="P2" s="120"/>
      <c r="Q2" s="120"/>
    </row>
    <row r="3" spans="2:21" ht="17.45" customHeight="1" thickTop="1" thickBot="1" x14ac:dyDescent="0.35">
      <c r="B3" s="699">
        <v>2</v>
      </c>
      <c r="C3" s="937" t="s">
        <v>4</v>
      </c>
      <c r="D3" s="938"/>
      <c r="E3" s="938"/>
      <c r="F3" s="938"/>
      <c r="G3" s="939"/>
      <c r="H3" s="122" t="s">
        <v>312</v>
      </c>
      <c r="I3" s="123"/>
      <c r="J3" s="123"/>
      <c r="K3" s="123"/>
      <c r="L3" s="123"/>
      <c r="M3" s="123"/>
      <c r="N3" s="123"/>
      <c r="O3" s="123"/>
      <c r="P3" s="123"/>
      <c r="Q3" s="123"/>
    </row>
    <row r="4" spans="2:21" ht="4.1500000000000004" customHeight="1" thickTop="1" x14ac:dyDescent="0.3">
      <c r="B4" s="852">
        <v>3</v>
      </c>
      <c r="C4" s="855"/>
      <c r="D4" s="855"/>
      <c r="E4" s="855"/>
      <c r="F4" s="855"/>
      <c r="G4" s="699"/>
      <c r="H4" s="855" t="str">
        <f>+IF(H2="","-",H2)</f>
        <v>TECPETROL</v>
      </c>
      <c r="I4" s="855" t="str">
        <f t="shared" ref="I4:Q4" si="0">+IF(I2="","-",I2)</f>
        <v>-</v>
      </c>
      <c r="J4" s="855" t="str">
        <f t="shared" si="0"/>
        <v>-</v>
      </c>
      <c r="K4" s="855" t="str">
        <f t="shared" si="0"/>
        <v>-</v>
      </c>
      <c r="L4" s="855" t="str">
        <f t="shared" si="0"/>
        <v>-</v>
      </c>
      <c r="M4" s="855" t="str">
        <f t="shared" si="0"/>
        <v>-</v>
      </c>
      <c r="N4" s="855" t="str">
        <f t="shared" si="0"/>
        <v>-</v>
      </c>
      <c r="O4" s="855" t="str">
        <f t="shared" si="0"/>
        <v>-</v>
      </c>
      <c r="P4" s="855" t="str">
        <f t="shared" si="0"/>
        <v>-</v>
      </c>
      <c r="Q4" s="855" t="str">
        <f t="shared" si="0"/>
        <v>-</v>
      </c>
    </row>
    <row r="5" spans="2:21" ht="4.1500000000000004" customHeight="1" thickBot="1" x14ac:dyDescent="0.35">
      <c r="B5" s="699">
        <v>4</v>
      </c>
      <c r="C5" s="855"/>
      <c r="D5" s="855"/>
      <c r="E5" s="855"/>
      <c r="F5" s="855"/>
      <c r="G5" s="699"/>
      <c r="H5" s="855"/>
      <c r="I5" s="855"/>
      <c r="J5" s="855"/>
      <c r="K5" s="855"/>
      <c r="L5" s="855"/>
      <c r="M5" s="855"/>
      <c r="N5" s="855"/>
      <c r="O5" s="855"/>
      <c r="P5" s="855"/>
      <c r="Q5" s="855"/>
    </row>
    <row r="6" spans="2:21" ht="29.45" customHeight="1" thickBot="1" x14ac:dyDescent="0.35">
      <c r="B6" s="852">
        <v>5</v>
      </c>
      <c r="C6" s="906" t="s">
        <v>765</v>
      </c>
      <c r="D6" s="661" t="s">
        <v>138</v>
      </c>
      <c r="E6" s="940" t="s">
        <v>1</v>
      </c>
      <c r="F6" s="941"/>
      <c r="G6" s="661" t="s">
        <v>2</v>
      </c>
      <c r="H6" s="662" t="str">
        <f>+IF(H2="","","Costo Unitario")</f>
        <v>Costo Unitario</v>
      </c>
      <c r="I6" s="662" t="str">
        <f t="shared" ref="I6:Q6" si="1">+IF(I2="","","Costo Unitario")</f>
        <v/>
      </c>
      <c r="J6" s="662" t="str">
        <f t="shared" si="1"/>
        <v/>
      </c>
      <c r="K6" s="662" t="str">
        <f t="shared" si="1"/>
        <v/>
      </c>
      <c r="L6" s="662" t="str">
        <f t="shared" si="1"/>
        <v/>
      </c>
      <c r="M6" s="662" t="str">
        <f t="shared" si="1"/>
        <v/>
      </c>
      <c r="N6" s="662" t="str">
        <f t="shared" si="1"/>
        <v/>
      </c>
      <c r="O6" s="662" t="str">
        <f t="shared" si="1"/>
        <v/>
      </c>
      <c r="P6" s="662" t="str">
        <f t="shared" si="1"/>
        <v/>
      </c>
      <c r="Q6" s="662" t="str">
        <f t="shared" si="1"/>
        <v/>
      </c>
      <c r="T6" s="661" t="s">
        <v>138</v>
      </c>
      <c r="U6" s="906" t="s">
        <v>765</v>
      </c>
    </row>
    <row r="7" spans="2:21" ht="15" customHeight="1" thickBot="1" x14ac:dyDescent="0.35">
      <c r="B7" s="699">
        <v>6</v>
      </c>
      <c r="C7" s="663">
        <v>1</v>
      </c>
      <c r="D7" s="930" t="s">
        <v>772</v>
      </c>
      <c r="E7" s="495" t="s">
        <v>820</v>
      </c>
      <c r="F7" s="496"/>
      <c r="G7" s="125" t="s">
        <v>140</v>
      </c>
      <c r="H7" s="126">
        <v>873874.42</v>
      </c>
      <c r="I7" s="126"/>
      <c r="J7" s="126"/>
      <c r="K7" s="126"/>
      <c r="L7" s="126"/>
      <c r="M7" s="126"/>
      <c r="N7" s="126"/>
      <c r="O7" s="126"/>
      <c r="P7" s="126"/>
      <c r="Q7" s="126"/>
      <c r="T7" s="907" t="str">
        <f>+D7</f>
        <v>006001000000001</v>
      </c>
      <c r="U7" s="907">
        <f>+C7</f>
        <v>1</v>
      </c>
    </row>
    <row r="8" spans="2:21" ht="15" customHeight="1" thickBot="1" x14ac:dyDescent="0.35">
      <c r="B8" s="852">
        <v>7</v>
      </c>
      <c r="C8" s="664">
        <v>2</v>
      </c>
      <c r="D8" s="931" t="s">
        <v>773</v>
      </c>
      <c r="E8" s="493" t="s">
        <v>821</v>
      </c>
      <c r="F8" s="494"/>
      <c r="G8" s="128" t="s">
        <v>140</v>
      </c>
      <c r="H8" s="129">
        <v>786486.98</v>
      </c>
      <c r="I8" s="126"/>
      <c r="J8" s="129"/>
      <c r="K8" s="129"/>
      <c r="L8" s="129"/>
      <c r="M8" s="129"/>
      <c r="N8" s="129"/>
      <c r="O8" s="129"/>
      <c r="P8" s="129"/>
      <c r="Q8" s="129"/>
      <c r="T8" s="907" t="str">
        <f t="shared" ref="T8:T71" si="2">+D8</f>
        <v>006001000000022</v>
      </c>
      <c r="U8" s="907">
        <f t="shared" ref="U8:U71" si="3">+C8</f>
        <v>2</v>
      </c>
    </row>
    <row r="9" spans="2:21" ht="15" customHeight="1" thickBot="1" x14ac:dyDescent="0.35">
      <c r="B9" s="699">
        <v>8</v>
      </c>
      <c r="C9" s="663">
        <v>3</v>
      </c>
      <c r="D9" s="124" t="s">
        <v>701</v>
      </c>
      <c r="E9" s="495" t="s">
        <v>822</v>
      </c>
      <c r="F9" s="496"/>
      <c r="G9" s="125" t="s">
        <v>706</v>
      </c>
      <c r="H9" s="126">
        <v>7603.68</v>
      </c>
      <c r="I9" s="126"/>
      <c r="J9" s="126"/>
      <c r="K9" s="126"/>
      <c r="L9" s="126"/>
      <c r="M9" s="126"/>
      <c r="N9" s="126"/>
      <c r="O9" s="126"/>
      <c r="P9" s="126"/>
      <c r="Q9" s="126"/>
      <c r="T9" s="907" t="str">
        <f t="shared" si="2"/>
        <v>006001000000013</v>
      </c>
      <c r="U9" s="907">
        <f t="shared" si="3"/>
        <v>3</v>
      </c>
    </row>
    <row r="10" spans="2:21" ht="15" customHeight="1" thickBot="1" x14ac:dyDescent="0.35">
      <c r="B10" s="852">
        <v>9</v>
      </c>
      <c r="C10" s="664">
        <v>4</v>
      </c>
      <c r="D10" s="127" t="s">
        <v>685</v>
      </c>
      <c r="E10" s="493" t="s">
        <v>823</v>
      </c>
      <c r="F10" s="494"/>
      <c r="G10" s="128" t="s">
        <v>140</v>
      </c>
      <c r="H10" s="129">
        <v>447797.35</v>
      </c>
      <c r="I10" s="126"/>
      <c r="J10" s="129"/>
      <c r="K10" s="129"/>
      <c r="L10" s="129"/>
      <c r="M10" s="129"/>
      <c r="N10" s="129"/>
      <c r="O10" s="129"/>
      <c r="P10" s="129"/>
      <c r="Q10" s="129"/>
      <c r="T10" s="907" t="str">
        <f t="shared" si="2"/>
        <v>006001000000059</v>
      </c>
      <c r="U10" s="907">
        <f t="shared" si="3"/>
        <v>4</v>
      </c>
    </row>
    <row r="11" spans="2:21" ht="15" customHeight="1" thickBot="1" x14ac:dyDescent="0.35">
      <c r="B11" s="699">
        <v>10</v>
      </c>
      <c r="C11" s="663">
        <v>5</v>
      </c>
      <c r="D11" s="124" t="s">
        <v>686</v>
      </c>
      <c r="E11" s="495" t="s">
        <v>824</v>
      </c>
      <c r="F11" s="496"/>
      <c r="G11" s="125" t="s">
        <v>140</v>
      </c>
      <c r="H11" s="126">
        <v>313458.15999999997</v>
      </c>
      <c r="I11" s="126"/>
      <c r="J11" s="126"/>
      <c r="K11" s="126"/>
      <c r="L11" s="126"/>
      <c r="M11" s="126"/>
      <c r="N11" s="126"/>
      <c r="O11" s="126"/>
      <c r="P11" s="126"/>
      <c r="Q11" s="126"/>
      <c r="T11" s="907" t="str">
        <f t="shared" si="2"/>
        <v>006001000000067</v>
      </c>
      <c r="U11" s="907">
        <f t="shared" si="3"/>
        <v>5</v>
      </c>
    </row>
    <row r="12" spans="2:21" ht="15" customHeight="1" thickBot="1" x14ac:dyDescent="0.35">
      <c r="B12" s="852">
        <v>11</v>
      </c>
      <c r="C12" s="664">
        <v>6</v>
      </c>
      <c r="D12" s="127" t="s">
        <v>774</v>
      </c>
      <c r="E12" s="493" t="s">
        <v>825</v>
      </c>
      <c r="F12" s="494"/>
      <c r="G12" s="128" t="s">
        <v>140</v>
      </c>
      <c r="H12" s="129">
        <v>129847.76</v>
      </c>
      <c r="I12" s="126"/>
      <c r="J12" s="129"/>
      <c r="K12" s="129"/>
      <c r="L12" s="129"/>
      <c r="M12" s="129"/>
      <c r="N12" s="129"/>
      <c r="O12" s="129"/>
      <c r="P12" s="129"/>
      <c r="Q12" s="129"/>
      <c r="T12" s="907" t="str">
        <f t="shared" si="2"/>
        <v>006001000000520</v>
      </c>
      <c r="U12" s="907">
        <f t="shared" si="3"/>
        <v>6</v>
      </c>
    </row>
    <row r="13" spans="2:21" ht="15" customHeight="1" thickBot="1" x14ac:dyDescent="0.35">
      <c r="B13" s="699">
        <v>12</v>
      </c>
      <c r="C13" s="663">
        <v>7</v>
      </c>
      <c r="D13" s="124" t="s">
        <v>775</v>
      </c>
      <c r="E13" s="495" t="s">
        <v>826</v>
      </c>
      <c r="F13" s="496"/>
      <c r="G13" s="125" t="s">
        <v>140</v>
      </c>
      <c r="H13" s="126">
        <v>81506.460000000006</v>
      </c>
      <c r="I13" s="126"/>
      <c r="J13" s="126"/>
      <c r="K13" s="126"/>
      <c r="L13" s="126"/>
      <c r="M13" s="126"/>
      <c r="N13" s="126"/>
      <c r="O13" s="126"/>
      <c r="P13" s="126"/>
      <c r="Q13" s="126"/>
      <c r="T13" s="907" t="str">
        <f t="shared" si="2"/>
        <v>006001000000496</v>
      </c>
      <c r="U13" s="907">
        <f t="shared" si="3"/>
        <v>7</v>
      </c>
    </row>
    <row r="14" spans="2:21" ht="15" customHeight="1" thickBot="1" x14ac:dyDescent="0.35">
      <c r="B14" s="852">
        <v>13</v>
      </c>
      <c r="C14" s="664">
        <v>8</v>
      </c>
      <c r="D14" s="127" t="s">
        <v>812</v>
      </c>
      <c r="E14" s="493" t="s">
        <v>827</v>
      </c>
      <c r="F14" s="494"/>
      <c r="G14" s="128" t="s">
        <v>140</v>
      </c>
      <c r="H14" s="129">
        <v>247585.35</v>
      </c>
      <c r="I14" s="126"/>
      <c r="J14" s="129"/>
      <c r="K14" s="129"/>
      <c r="L14" s="129"/>
      <c r="M14" s="129"/>
      <c r="N14" s="129"/>
      <c r="O14" s="129"/>
      <c r="P14" s="129"/>
      <c r="Q14" s="129"/>
      <c r="T14" s="907" t="str">
        <f t="shared" si="2"/>
        <v>006001000000510</v>
      </c>
      <c r="U14" s="907">
        <f t="shared" si="3"/>
        <v>8</v>
      </c>
    </row>
    <row r="15" spans="2:21" ht="15" customHeight="1" thickBot="1" x14ac:dyDescent="0.35">
      <c r="B15" s="699">
        <v>14</v>
      </c>
      <c r="C15" s="663">
        <v>9</v>
      </c>
      <c r="D15" s="124" t="s">
        <v>813</v>
      </c>
      <c r="E15" s="495" t="s">
        <v>828</v>
      </c>
      <c r="F15" s="496"/>
      <c r="G15" s="125" t="s">
        <v>140</v>
      </c>
      <c r="H15" s="126">
        <v>460733.23</v>
      </c>
      <c r="I15" s="126"/>
      <c r="J15" s="126"/>
      <c r="K15" s="126"/>
      <c r="L15" s="126"/>
      <c r="M15" s="126"/>
      <c r="N15" s="126"/>
      <c r="O15" s="126"/>
      <c r="P15" s="126"/>
      <c r="Q15" s="126"/>
      <c r="T15" s="907" t="str">
        <f t="shared" si="2"/>
        <v>006001000000504</v>
      </c>
      <c r="U15" s="907">
        <f t="shared" si="3"/>
        <v>9</v>
      </c>
    </row>
    <row r="16" spans="2:21" ht="15" customHeight="1" thickBot="1" x14ac:dyDescent="0.35">
      <c r="B16" s="852">
        <v>15</v>
      </c>
      <c r="C16" s="664">
        <v>10</v>
      </c>
      <c r="D16" s="127" t="s">
        <v>814</v>
      </c>
      <c r="E16" s="493" t="s">
        <v>829</v>
      </c>
      <c r="F16" s="494"/>
      <c r="G16" s="128" t="s">
        <v>140</v>
      </c>
      <c r="H16" s="129">
        <v>179412.15</v>
      </c>
      <c r="I16" s="126"/>
      <c r="J16" s="129"/>
      <c r="K16" s="129"/>
      <c r="L16" s="129"/>
      <c r="M16" s="129"/>
      <c r="N16" s="129"/>
      <c r="O16" s="129"/>
      <c r="P16" s="129"/>
      <c r="Q16" s="129"/>
      <c r="T16" s="907" t="str">
        <f t="shared" si="2"/>
        <v>006001000000508</v>
      </c>
      <c r="U16" s="907">
        <f t="shared" si="3"/>
        <v>10</v>
      </c>
    </row>
    <row r="17" spans="2:21" ht="15" customHeight="1" thickBot="1" x14ac:dyDescent="0.35">
      <c r="B17" s="699">
        <v>16</v>
      </c>
      <c r="C17" s="663">
        <v>11</v>
      </c>
      <c r="D17" s="124" t="s">
        <v>815</v>
      </c>
      <c r="E17" s="495" t="s">
        <v>830</v>
      </c>
      <c r="F17" s="496"/>
      <c r="G17" s="125" t="s">
        <v>140</v>
      </c>
      <c r="H17" s="126">
        <v>1536645.16</v>
      </c>
      <c r="I17" s="126"/>
      <c r="J17" s="126"/>
      <c r="K17" s="126"/>
      <c r="L17" s="126"/>
      <c r="M17" s="126"/>
      <c r="N17" s="126"/>
      <c r="O17" s="126"/>
      <c r="P17" s="126"/>
      <c r="Q17" s="126"/>
      <c r="T17" s="907" t="str">
        <f t="shared" si="2"/>
        <v>006001000000513</v>
      </c>
      <c r="U17" s="907">
        <f t="shared" si="3"/>
        <v>11</v>
      </c>
    </row>
    <row r="18" spans="2:21" ht="15" customHeight="1" thickBot="1" x14ac:dyDescent="0.35">
      <c r="B18" s="852">
        <v>17</v>
      </c>
      <c r="C18" s="664">
        <v>12</v>
      </c>
      <c r="D18" s="127" t="s">
        <v>776</v>
      </c>
      <c r="E18" s="493" t="s">
        <v>831</v>
      </c>
      <c r="F18" s="494"/>
      <c r="G18" s="128" t="s">
        <v>141</v>
      </c>
      <c r="H18" s="129">
        <v>12494982.82</v>
      </c>
      <c r="I18" s="126"/>
      <c r="J18" s="129"/>
      <c r="K18" s="129"/>
      <c r="L18" s="129"/>
      <c r="M18" s="129"/>
      <c r="N18" s="129"/>
      <c r="O18" s="129"/>
      <c r="P18" s="129"/>
      <c r="Q18" s="129"/>
      <c r="T18" s="907" t="str">
        <f t="shared" si="2"/>
        <v>006001000000517</v>
      </c>
      <c r="U18" s="907">
        <f t="shared" si="3"/>
        <v>12</v>
      </c>
    </row>
    <row r="19" spans="2:21" ht="15" customHeight="1" thickBot="1" x14ac:dyDescent="0.35">
      <c r="B19" s="699">
        <v>18</v>
      </c>
      <c r="C19" s="663">
        <v>13</v>
      </c>
      <c r="D19" s="124" t="s">
        <v>777</v>
      </c>
      <c r="E19" s="495" t="s">
        <v>832</v>
      </c>
      <c r="F19" s="496"/>
      <c r="G19" s="125" t="s">
        <v>141</v>
      </c>
      <c r="H19" s="126">
        <v>8713632.3699999992</v>
      </c>
      <c r="I19" s="126"/>
      <c r="J19" s="126"/>
      <c r="K19" s="126"/>
      <c r="L19" s="126"/>
      <c r="M19" s="126"/>
      <c r="N19" s="126"/>
      <c r="O19" s="126"/>
      <c r="P19" s="126"/>
      <c r="Q19" s="126"/>
      <c r="T19" s="907" t="str">
        <f t="shared" si="2"/>
        <v>006001000000518</v>
      </c>
      <c r="U19" s="907">
        <f t="shared" si="3"/>
        <v>13</v>
      </c>
    </row>
    <row r="20" spans="2:21" ht="15" customHeight="1" thickBot="1" x14ac:dyDescent="0.35">
      <c r="B20" s="852">
        <v>19</v>
      </c>
      <c r="C20" s="664">
        <v>14</v>
      </c>
      <c r="D20" s="127" t="s">
        <v>778</v>
      </c>
      <c r="E20" s="493" t="s">
        <v>833</v>
      </c>
      <c r="F20" s="494"/>
      <c r="G20" s="128" t="s">
        <v>141</v>
      </c>
      <c r="H20" s="129">
        <v>35220.29</v>
      </c>
      <c r="I20" s="126"/>
      <c r="J20" s="129"/>
      <c r="K20" s="129"/>
      <c r="L20" s="129"/>
      <c r="M20" s="129"/>
      <c r="N20" s="129"/>
      <c r="O20" s="129"/>
      <c r="P20" s="129"/>
      <c r="Q20" s="129"/>
      <c r="T20" s="907" t="str">
        <f t="shared" si="2"/>
        <v>006001000000336</v>
      </c>
      <c r="U20" s="907">
        <f t="shared" si="3"/>
        <v>14</v>
      </c>
    </row>
    <row r="21" spans="2:21" ht="15" customHeight="1" thickBot="1" x14ac:dyDescent="0.35">
      <c r="B21" s="699">
        <v>20</v>
      </c>
      <c r="C21" s="663">
        <v>15</v>
      </c>
      <c r="D21" s="124" t="s">
        <v>779</v>
      </c>
      <c r="E21" s="495" t="s">
        <v>834</v>
      </c>
      <c r="F21" s="496"/>
      <c r="G21" s="125" t="s">
        <v>141</v>
      </c>
      <c r="H21" s="126">
        <v>3225941.32</v>
      </c>
      <c r="I21" s="126"/>
      <c r="J21" s="126"/>
      <c r="K21" s="126"/>
      <c r="L21" s="126"/>
      <c r="M21" s="126"/>
      <c r="N21" s="126"/>
      <c r="O21" s="126"/>
      <c r="P21" s="126"/>
      <c r="Q21" s="126"/>
      <c r="T21" s="907" t="str">
        <f t="shared" si="2"/>
        <v>006001000000531</v>
      </c>
      <c r="U21" s="907">
        <f t="shared" si="3"/>
        <v>15</v>
      </c>
    </row>
    <row r="22" spans="2:21" ht="15" customHeight="1" thickBot="1" x14ac:dyDescent="0.35">
      <c r="B22" s="852">
        <v>21</v>
      </c>
      <c r="C22" s="664">
        <v>16</v>
      </c>
      <c r="D22" s="127" t="s">
        <v>780</v>
      </c>
      <c r="E22" s="493" t="s">
        <v>835</v>
      </c>
      <c r="F22" s="494"/>
      <c r="G22" s="128" t="s">
        <v>141</v>
      </c>
      <c r="H22" s="129">
        <v>2711221.3</v>
      </c>
      <c r="I22" s="126"/>
      <c r="J22" s="129"/>
      <c r="K22" s="129"/>
      <c r="L22" s="129"/>
      <c r="M22" s="129"/>
      <c r="N22" s="129"/>
      <c r="O22" s="129"/>
      <c r="P22" s="129"/>
      <c r="Q22" s="129"/>
      <c r="T22" s="907" t="str">
        <f t="shared" si="2"/>
        <v>006001000000522</v>
      </c>
      <c r="U22" s="907">
        <f t="shared" si="3"/>
        <v>16</v>
      </c>
    </row>
    <row r="23" spans="2:21" ht="15" customHeight="1" thickBot="1" x14ac:dyDescent="0.35">
      <c r="B23" s="699">
        <v>22</v>
      </c>
      <c r="C23" s="663">
        <v>17</v>
      </c>
      <c r="D23" s="124" t="s">
        <v>781</v>
      </c>
      <c r="E23" s="495" t="s">
        <v>836</v>
      </c>
      <c r="F23" s="496"/>
      <c r="G23" s="125" t="s">
        <v>141</v>
      </c>
      <c r="H23" s="126">
        <v>35220.29</v>
      </c>
      <c r="I23" s="126"/>
      <c r="J23" s="126"/>
      <c r="K23" s="126"/>
      <c r="L23" s="126"/>
      <c r="M23" s="126"/>
      <c r="N23" s="126"/>
      <c r="O23" s="126"/>
      <c r="P23" s="126"/>
      <c r="Q23" s="126"/>
      <c r="T23" s="907" t="str">
        <f t="shared" si="2"/>
        <v>006001000000516</v>
      </c>
      <c r="U23" s="907">
        <f t="shared" si="3"/>
        <v>17</v>
      </c>
    </row>
    <row r="24" spans="2:21" ht="15" customHeight="1" thickBot="1" x14ac:dyDescent="0.35">
      <c r="B24" s="852">
        <v>23</v>
      </c>
      <c r="C24" s="664">
        <v>18</v>
      </c>
      <c r="D24" s="127" t="s">
        <v>782</v>
      </c>
      <c r="E24" s="493" t="s">
        <v>837</v>
      </c>
      <c r="F24" s="494"/>
      <c r="G24" s="128" t="s">
        <v>141</v>
      </c>
      <c r="H24" s="129">
        <v>5346367.63</v>
      </c>
      <c r="I24" s="126"/>
      <c r="J24" s="129"/>
      <c r="K24" s="129"/>
      <c r="L24" s="129"/>
      <c r="M24" s="129"/>
      <c r="N24" s="129"/>
      <c r="O24" s="129"/>
      <c r="P24" s="129"/>
      <c r="Q24" s="129"/>
      <c r="T24" s="907" t="str">
        <f t="shared" si="2"/>
        <v>006001000000514</v>
      </c>
      <c r="U24" s="907">
        <f t="shared" si="3"/>
        <v>18</v>
      </c>
    </row>
    <row r="25" spans="2:21" ht="15" customHeight="1" thickBot="1" x14ac:dyDescent="0.35">
      <c r="B25" s="699">
        <v>24</v>
      </c>
      <c r="C25" s="663">
        <v>19</v>
      </c>
      <c r="D25" s="124" t="s">
        <v>783</v>
      </c>
      <c r="E25" s="495" t="s">
        <v>838</v>
      </c>
      <c r="F25" s="496"/>
      <c r="G25" s="125" t="s">
        <v>141</v>
      </c>
      <c r="H25" s="126">
        <v>4493303.95</v>
      </c>
      <c r="I25" s="126"/>
      <c r="J25" s="126"/>
      <c r="K25" s="126"/>
      <c r="L25" s="126"/>
      <c r="M25" s="126"/>
      <c r="N25" s="126"/>
      <c r="O25" s="126"/>
      <c r="P25" s="126"/>
      <c r="Q25" s="126"/>
      <c r="T25" s="907" t="str">
        <f t="shared" si="2"/>
        <v>006001000000521</v>
      </c>
      <c r="U25" s="907">
        <f t="shared" si="3"/>
        <v>19</v>
      </c>
    </row>
    <row r="26" spans="2:21" ht="15" customHeight="1" thickBot="1" x14ac:dyDescent="0.35">
      <c r="B26" s="852">
        <v>25</v>
      </c>
      <c r="C26" s="664">
        <v>20</v>
      </c>
      <c r="D26" s="127" t="s">
        <v>784</v>
      </c>
      <c r="E26" s="493" t="s">
        <v>839</v>
      </c>
      <c r="F26" s="494"/>
      <c r="G26" s="128" t="s">
        <v>141</v>
      </c>
      <c r="H26" s="129">
        <v>35220.29</v>
      </c>
      <c r="I26" s="126"/>
      <c r="J26" s="129"/>
      <c r="K26" s="129"/>
      <c r="L26" s="129"/>
      <c r="M26" s="129"/>
      <c r="N26" s="129"/>
      <c r="O26" s="129"/>
      <c r="P26" s="129"/>
      <c r="Q26" s="129"/>
      <c r="T26" s="907" t="str">
        <f t="shared" si="2"/>
        <v>006001000000515</v>
      </c>
      <c r="U26" s="907">
        <f t="shared" si="3"/>
        <v>20</v>
      </c>
    </row>
    <row r="27" spans="2:21" ht="15" customHeight="1" thickBot="1" x14ac:dyDescent="0.35">
      <c r="B27" s="699">
        <v>26</v>
      </c>
      <c r="C27" s="663">
        <v>21</v>
      </c>
      <c r="D27" s="124" t="s">
        <v>785</v>
      </c>
      <c r="E27" s="495" t="s">
        <v>840</v>
      </c>
      <c r="F27" s="496"/>
      <c r="G27" s="125" t="s">
        <v>705</v>
      </c>
      <c r="H27" s="126">
        <v>771534.06</v>
      </c>
      <c r="I27" s="126"/>
      <c r="J27" s="126"/>
      <c r="K27" s="126"/>
      <c r="L27" s="126"/>
      <c r="M27" s="126"/>
      <c r="N27" s="126"/>
      <c r="O27" s="126"/>
      <c r="P27" s="126"/>
      <c r="Q27" s="126"/>
      <c r="T27" s="907" t="str">
        <f t="shared" si="2"/>
        <v>006001000000110</v>
      </c>
      <c r="U27" s="907">
        <f t="shared" si="3"/>
        <v>21</v>
      </c>
    </row>
    <row r="28" spans="2:21" ht="15" customHeight="1" thickBot="1" x14ac:dyDescent="0.35">
      <c r="B28" s="852">
        <v>27</v>
      </c>
      <c r="C28" s="664">
        <v>22</v>
      </c>
      <c r="D28" s="127" t="s">
        <v>693</v>
      </c>
      <c r="E28" s="493" t="s">
        <v>841</v>
      </c>
      <c r="F28" s="494"/>
      <c r="G28" s="128" t="s">
        <v>142</v>
      </c>
      <c r="H28" s="129">
        <v>21819.65</v>
      </c>
      <c r="I28" s="126"/>
      <c r="J28" s="129"/>
      <c r="K28" s="129"/>
      <c r="L28" s="129"/>
      <c r="M28" s="129"/>
      <c r="N28" s="129"/>
      <c r="O28" s="129"/>
      <c r="P28" s="129"/>
      <c r="Q28" s="129"/>
      <c r="T28" s="907" t="str">
        <f t="shared" si="2"/>
        <v>001022000000001</v>
      </c>
      <c r="U28" s="907">
        <f t="shared" si="3"/>
        <v>22</v>
      </c>
    </row>
    <row r="29" spans="2:21" ht="15" customHeight="1" thickBot="1" x14ac:dyDescent="0.35">
      <c r="B29" s="699">
        <v>28</v>
      </c>
      <c r="C29" s="663">
        <v>23</v>
      </c>
      <c r="D29" s="124" t="s">
        <v>694</v>
      </c>
      <c r="E29" s="495" t="s">
        <v>842</v>
      </c>
      <c r="F29" s="496"/>
      <c r="G29" s="125" t="s">
        <v>142</v>
      </c>
      <c r="H29" s="126">
        <v>24801.200000000001</v>
      </c>
      <c r="I29" s="126"/>
      <c r="J29" s="126"/>
      <c r="K29" s="126"/>
      <c r="L29" s="126"/>
      <c r="M29" s="126"/>
      <c r="N29" s="126"/>
      <c r="O29" s="126"/>
      <c r="P29" s="126"/>
      <c r="Q29" s="126"/>
      <c r="T29" s="907" t="str">
        <f t="shared" si="2"/>
        <v>001022000000003</v>
      </c>
      <c r="U29" s="907">
        <f t="shared" si="3"/>
        <v>23</v>
      </c>
    </row>
    <row r="30" spans="2:21" ht="15" customHeight="1" thickBot="1" x14ac:dyDescent="0.35">
      <c r="B30" s="852">
        <v>29</v>
      </c>
      <c r="C30" s="664">
        <v>24</v>
      </c>
      <c r="D30" s="127" t="s">
        <v>786</v>
      </c>
      <c r="E30" s="493" t="s">
        <v>843</v>
      </c>
      <c r="F30" s="494"/>
      <c r="G30" s="128" t="s">
        <v>143</v>
      </c>
      <c r="H30" s="129">
        <v>5345.45</v>
      </c>
      <c r="I30" s="126"/>
      <c r="J30" s="129"/>
      <c r="K30" s="129"/>
      <c r="L30" s="129"/>
      <c r="M30" s="129"/>
      <c r="N30" s="129"/>
      <c r="O30" s="129"/>
      <c r="P30" s="129"/>
      <c r="Q30" s="129"/>
      <c r="T30" s="907" t="str">
        <f t="shared" si="2"/>
        <v>no figura en tango</v>
      </c>
      <c r="U30" s="907">
        <f t="shared" si="3"/>
        <v>24</v>
      </c>
    </row>
    <row r="31" spans="2:21" ht="15" customHeight="1" thickBot="1" x14ac:dyDescent="0.35">
      <c r="B31" s="699">
        <v>30</v>
      </c>
      <c r="C31" s="663">
        <v>25</v>
      </c>
      <c r="D31" s="124" t="s">
        <v>718</v>
      </c>
      <c r="E31" s="495" t="s">
        <v>844</v>
      </c>
      <c r="F31" s="496"/>
      <c r="G31" s="125" t="s">
        <v>140</v>
      </c>
      <c r="H31" s="126">
        <v>2235985.4300000002</v>
      </c>
      <c r="I31" s="126"/>
      <c r="J31" s="126"/>
      <c r="K31" s="126"/>
      <c r="L31" s="126"/>
      <c r="M31" s="126"/>
      <c r="N31" s="126"/>
      <c r="O31" s="126"/>
      <c r="P31" s="126"/>
      <c r="Q31" s="126"/>
      <c r="T31" s="907" t="str">
        <f t="shared" si="2"/>
        <v>006001000000374</v>
      </c>
      <c r="U31" s="907">
        <f t="shared" si="3"/>
        <v>25</v>
      </c>
    </row>
    <row r="32" spans="2:21" ht="15" customHeight="1" thickBot="1" x14ac:dyDescent="0.35">
      <c r="B32" s="852">
        <v>31</v>
      </c>
      <c r="C32" s="664">
        <v>26</v>
      </c>
      <c r="D32" s="127" t="s">
        <v>787</v>
      </c>
      <c r="E32" s="493" t="s">
        <v>845</v>
      </c>
      <c r="F32" s="494"/>
      <c r="G32" s="128" t="s">
        <v>140</v>
      </c>
      <c r="H32" s="129">
        <v>1341591.27</v>
      </c>
      <c r="I32" s="126"/>
      <c r="J32" s="129"/>
      <c r="K32" s="129"/>
      <c r="L32" s="129"/>
      <c r="M32" s="129"/>
      <c r="N32" s="129"/>
      <c r="O32" s="129"/>
      <c r="P32" s="129"/>
      <c r="Q32" s="129"/>
      <c r="T32" s="907" t="str">
        <f t="shared" si="2"/>
        <v>006001000000187</v>
      </c>
      <c r="U32" s="907">
        <f t="shared" si="3"/>
        <v>26</v>
      </c>
    </row>
    <row r="33" spans="2:21" ht="15" customHeight="1" thickBot="1" x14ac:dyDescent="0.35">
      <c r="B33" s="699">
        <v>32</v>
      </c>
      <c r="C33" s="663">
        <v>27</v>
      </c>
      <c r="D33" s="124" t="s">
        <v>788</v>
      </c>
      <c r="E33" s="495" t="s">
        <v>846</v>
      </c>
      <c r="F33" s="496"/>
      <c r="G33" s="125" t="s">
        <v>141</v>
      </c>
      <c r="H33" s="126">
        <v>3225941.32</v>
      </c>
      <c r="I33" s="126"/>
      <c r="J33" s="126"/>
      <c r="K33" s="126"/>
      <c r="L33" s="126"/>
      <c r="M33" s="126"/>
      <c r="N33" s="126"/>
      <c r="O33" s="126"/>
      <c r="P33" s="126"/>
      <c r="Q33" s="126"/>
      <c r="T33" s="907" t="str">
        <f t="shared" si="2"/>
        <v>006001000000532</v>
      </c>
      <c r="U33" s="907">
        <f t="shared" si="3"/>
        <v>27</v>
      </c>
    </row>
    <row r="34" spans="2:21" ht="15" customHeight="1" thickBot="1" x14ac:dyDescent="0.35">
      <c r="B34" s="852">
        <v>33</v>
      </c>
      <c r="C34" s="664">
        <v>28</v>
      </c>
      <c r="D34" s="127" t="s">
        <v>797</v>
      </c>
      <c r="E34" s="493" t="s">
        <v>847</v>
      </c>
      <c r="F34" s="494"/>
      <c r="G34" s="128" t="s">
        <v>141</v>
      </c>
      <c r="H34" s="129">
        <v>2711221.3</v>
      </c>
      <c r="I34" s="126"/>
      <c r="J34" s="129"/>
      <c r="K34" s="129"/>
      <c r="L34" s="129"/>
      <c r="M34" s="129"/>
      <c r="N34" s="129"/>
      <c r="O34" s="129"/>
      <c r="P34" s="129"/>
      <c r="Q34" s="129"/>
      <c r="T34" s="907" t="str">
        <f t="shared" si="2"/>
        <v>006001000000529</v>
      </c>
      <c r="U34" s="907">
        <f t="shared" si="3"/>
        <v>28</v>
      </c>
    </row>
    <row r="35" spans="2:21" ht="15" customHeight="1" thickBot="1" x14ac:dyDescent="0.35">
      <c r="B35" s="699">
        <v>34</v>
      </c>
      <c r="C35" s="663">
        <v>29</v>
      </c>
      <c r="D35" s="124" t="s">
        <v>789</v>
      </c>
      <c r="E35" s="495" t="s">
        <v>848</v>
      </c>
      <c r="F35" s="496"/>
      <c r="G35" s="125" t="s">
        <v>142</v>
      </c>
      <c r="H35" s="126">
        <v>37073.99</v>
      </c>
      <c r="I35" s="126"/>
      <c r="J35" s="126"/>
      <c r="K35" s="126"/>
      <c r="L35" s="126"/>
      <c r="M35" s="126"/>
      <c r="N35" s="126"/>
      <c r="O35" s="126"/>
      <c r="P35" s="126"/>
      <c r="Q35" s="126"/>
      <c r="T35" s="907" t="str">
        <f t="shared" si="2"/>
        <v>006001000000505</v>
      </c>
      <c r="U35" s="907">
        <f t="shared" si="3"/>
        <v>29</v>
      </c>
    </row>
    <row r="36" spans="2:21" ht="15" customHeight="1" thickBot="1" x14ac:dyDescent="0.35">
      <c r="B36" s="852">
        <v>35</v>
      </c>
      <c r="C36" s="664">
        <v>30</v>
      </c>
      <c r="D36" s="127" t="s">
        <v>790</v>
      </c>
      <c r="E36" s="493" t="s">
        <v>849</v>
      </c>
      <c r="F36" s="494"/>
      <c r="G36" s="128" t="s">
        <v>140</v>
      </c>
      <c r="H36" s="129">
        <v>873874.42</v>
      </c>
      <c r="I36" s="126"/>
      <c r="J36" s="129"/>
      <c r="K36" s="129"/>
      <c r="L36" s="129"/>
      <c r="M36" s="129"/>
      <c r="N36" s="129"/>
      <c r="O36" s="129"/>
      <c r="P36" s="129"/>
      <c r="Q36" s="129"/>
      <c r="T36" s="907" t="str">
        <f t="shared" si="2"/>
        <v>006001000000533</v>
      </c>
      <c r="U36" s="907">
        <f t="shared" si="3"/>
        <v>30</v>
      </c>
    </row>
    <row r="37" spans="2:21" ht="15" customHeight="1" thickBot="1" x14ac:dyDescent="0.35">
      <c r="B37" s="699">
        <v>36</v>
      </c>
      <c r="C37" s="663">
        <v>31</v>
      </c>
      <c r="D37" s="124" t="s">
        <v>791</v>
      </c>
      <c r="E37" s="495" t="s">
        <v>850</v>
      </c>
      <c r="F37" s="496"/>
      <c r="G37" s="125" t="s">
        <v>140</v>
      </c>
      <c r="H37" s="126">
        <v>786486.98</v>
      </c>
      <c r="I37" s="126"/>
      <c r="J37" s="126"/>
      <c r="K37" s="126"/>
      <c r="L37" s="126"/>
      <c r="M37" s="126"/>
      <c r="N37" s="126"/>
      <c r="O37" s="126"/>
      <c r="P37" s="126"/>
      <c r="Q37" s="126"/>
      <c r="T37" s="907" t="str">
        <f t="shared" si="2"/>
        <v>006001000000534</v>
      </c>
      <c r="U37" s="907">
        <f t="shared" si="3"/>
        <v>31</v>
      </c>
    </row>
    <row r="38" spans="2:21" ht="15" customHeight="1" thickBot="1" x14ac:dyDescent="0.35">
      <c r="B38" s="852">
        <v>37</v>
      </c>
      <c r="C38" s="664">
        <v>32</v>
      </c>
      <c r="D38" s="127" t="s">
        <v>792</v>
      </c>
      <c r="E38" s="493" t="s">
        <v>851</v>
      </c>
      <c r="F38" s="494"/>
      <c r="G38" s="128" t="s">
        <v>141</v>
      </c>
      <c r="H38" s="129">
        <v>7603.68</v>
      </c>
      <c r="I38" s="126"/>
      <c r="J38" s="129"/>
      <c r="K38" s="129"/>
      <c r="L38" s="129"/>
      <c r="M38" s="129"/>
      <c r="N38" s="129"/>
      <c r="O38" s="129"/>
      <c r="P38" s="129"/>
      <c r="Q38" s="129"/>
      <c r="T38" s="907" t="str">
        <f t="shared" si="2"/>
        <v>006001000000535</v>
      </c>
      <c r="U38" s="907">
        <f t="shared" si="3"/>
        <v>32</v>
      </c>
    </row>
    <row r="39" spans="2:21" ht="15" customHeight="1" thickBot="1" x14ac:dyDescent="0.35">
      <c r="B39" s="699">
        <v>38</v>
      </c>
      <c r="C39" s="663">
        <v>33</v>
      </c>
      <c r="D39" s="124" t="s">
        <v>816</v>
      </c>
      <c r="E39" s="495" t="s">
        <v>852</v>
      </c>
      <c r="F39" s="496"/>
      <c r="G39" s="125" t="s">
        <v>141</v>
      </c>
      <c r="H39" s="126">
        <v>297080.92</v>
      </c>
      <c r="I39" s="126"/>
      <c r="J39" s="126"/>
      <c r="K39" s="126"/>
      <c r="L39" s="126"/>
      <c r="M39" s="126"/>
      <c r="N39" s="126"/>
      <c r="O39" s="126"/>
      <c r="P39" s="126"/>
      <c r="Q39" s="126"/>
      <c r="T39" s="907" t="str">
        <f t="shared" si="2"/>
        <v>006001000000511</v>
      </c>
      <c r="U39" s="907">
        <f t="shared" si="3"/>
        <v>33</v>
      </c>
    </row>
    <row r="40" spans="2:21" ht="15" customHeight="1" thickBot="1" x14ac:dyDescent="0.35">
      <c r="B40" s="852">
        <v>39</v>
      </c>
      <c r="C40" s="664">
        <v>34</v>
      </c>
      <c r="D40" s="127" t="s">
        <v>699</v>
      </c>
      <c r="E40" s="493" t="s">
        <v>853</v>
      </c>
      <c r="F40" s="494"/>
      <c r="G40" s="128" t="s">
        <v>141</v>
      </c>
      <c r="H40" s="129">
        <v>3225941.32</v>
      </c>
      <c r="I40" s="126"/>
      <c r="J40" s="129"/>
      <c r="K40" s="129"/>
      <c r="L40" s="129"/>
      <c r="M40" s="129"/>
      <c r="N40" s="129"/>
      <c r="O40" s="129"/>
      <c r="P40" s="129"/>
      <c r="Q40" s="129"/>
      <c r="T40" s="907" t="str">
        <f t="shared" si="2"/>
        <v>006001000000268</v>
      </c>
      <c r="U40" s="907">
        <f t="shared" si="3"/>
        <v>34</v>
      </c>
    </row>
    <row r="41" spans="2:21" ht="15" customHeight="1" thickBot="1" x14ac:dyDescent="0.35">
      <c r="B41" s="699">
        <v>40</v>
      </c>
      <c r="C41" s="663">
        <v>35</v>
      </c>
      <c r="D41" s="124" t="s">
        <v>793</v>
      </c>
      <c r="E41" s="495" t="s">
        <v>854</v>
      </c>
      <c r="F41" s="496"/>
      <c r="G41" s="125" t="s">
        <v>141</v>
      </c>
      <c r="H41" s="126">
        <v>2711221.3</v>
      </c>
      <c r="I41" s="126"/>
      <c r="J41" s="126"/>
      <c r="K41" s="126"/>
      <c r="L41" s="126"/>
      <c r="M41" s="126"/>
      <c r="N41" s="126"/>
      <c r="O41" s="126"/>
      <c r="P41" s="126"/>
      <c r="Q41" s="126"/>
      <c r="T41" s="907" t="str">
        <f t="shared" si="2"/>
        <v>006001000000530</v>
      </c>
      <c r="U41" s="907">
        <f t="shared" si="3"/>
        <v>35</v>
      </c>
    </row>
    <row r="42" spans="2:21" ht="15" customHeight="1" thickBot="1" x14ac:dyDescent="0.35">
      <c r="B42" s="852">
        <v>41</v>
      </c>
      <c r="C42" s="664">
        <v>36</v>
      </c>
      <c r="D42" s="127" t="s">
        <v>794</v>
      </c>
      <c r="E42" s="493" t="s">
        <v>855</v>
      </c>
      <c r="F42" s="494"/>
      <c r="G42" s="128" t="s">
        <v>706</v>
      </c>
      <c r="H42" s="129">
        <v>35220.29</v>
      </c>
      <c r="I42" s="126"/>
      <c r="J42" s="129"/>
      <c r="K42" s="129"/>
      <c r="L42" s="129"/>
      <c r="M42" s="129"/>
      <c r="N42" s="129"/>
      <c r="O42" s="129"/>
      <c r="P42" s="129"/>
      <c r="Q42" s="129"/>
      <c r="T42" s="907" t="str">
        <f t="shared" si="2"/>
        <v>006001000000524</v>
      </c>
      <c r="U42" s="907">
        <f t="shared" si="3"/>
        <v>36</v>
      </c>
    </row>
    <row r="43" spans="2:21" ht="15" customHeight="1" thickBot="1" x14ac:dyDescent="0.35">
      <c r="B43" s="699">
        <v>42</v>
      </c>
      <c r="C43" s="663">
        <v>37</v>
      </c>
      <c r="D43" s="124" t="s">
        <v>795</v>
      </c>
      <c r="E43" s="495" t="s">
        <v>856</v>
      </c>
      <c r="F43" s="496"/>
      <c r="G43" s="125" t="s">
        <v>140</v>
      </c>
      <c r="H43" s="126">
        <v>2235985.4300000002</v>
      </c>
      <c r="I43" s="126"/>
      <c r="J43" s="126"/>
      <c r="K43" s="126"/>
      <c r="L43" s="126"/>
      <c r="M43" s="126"/>
      <c r="N43" s="126"/>
      <c r="O43" s="126"/>
      <c r="P43" s="126"/>
      <c r="Q43" s="126"/>
      <c r="T43" s="907" t="str">
        <f t="shared" si="2"/>
        <v>006001000000525</v>
      </c>
      <c r="U43" s="907">
        <f t="shared" si="3"/>
        <v>37</v>
      </c>
    </row>
    <row r="44" spans="2:21" ht="15" customHeight="1" thickBot="1" x14ac:dyDescent="0.35">
      <c r="B44" s="852">
        <v>43</v>
      </c>
      <c r="C44" s="664">
        <v>38</v>
      </c>
      <c r="D44" s="127" t="s">
        <v>796</v>
      </c>
      <c r="E44" s="493" t="s">
        <v>857</v>
      </c>
      <c r="F44" s="494"/>
      <c r="G44" s="128" t="s">
        <v>140</v>
      </c>
      <c r="H44" s="129">
        <v>1341591.27</v>
      </c>
      <c r="I44" s="126"/>
      <c r="J44" s="129"/>
      <c r="K44" s="129"/>
      <c r="L44" s="129"/>
      <c r="M44" s="129"/>
      <c r="N44" s="129"/>
      <c r="O44" s="129"/>
      <c r="P44" s="129"/>
      <c r="Q44" s="129"/>
      <c r="T44" s="907" t="str">
        <f t="shared" si="2"/>
        <v>006001000000526</v>
      </c>
      <c r="U44" s="907">
        <f t="shared" si="3"/>
        <v>38</v>
      </c>
    </row>
    <row r="45" spans="2:21" ht="15" customHeight="1" thickBot="1" x14ac:dyDescent="0.35">
      <c r="B45" s="699">
        <v>44</v>
      </c>
      <c r="C45" s="663">
        <v>39</v>
      </c>
      <c r="D45" s="124" t="s">
        <v>698</v>
      </c>
      <c r="E45" s="495" t="s">
        <v>858</v>
      </c>
      <c r="F45" s="496"/>
      <c r="G45" s="125" t="s">
        <v>141</v>
      </c>
      <c r="H45" s="126">
        <v>3225941.32</v>
      </c>
      <c r="I45" s="126"/>
      <c r="J45" s="126"/>
      <c r="K45" s="126"/>
      <c r="L45" s="126"/>
      <c r="M45" s="126"/>
      <c r="N45" s="126"/>
      <c r="O45" s="126"/>
      <c r="P45" s="126"/>
      <c r="Q45" s="126"/>
      <c r="T45" s="907" t="str">
        <f t="shared" si="2"/>
        <v>006001000000272</v>
      </c>
      <c r="U45" s="907">
        <f t="shared" si="3"/>
        <v>39</v>
      </c>
    </row>
    <row r="46" spans="2:21" ht="15" customHeight="1" thickBot="1" x14ac:dyDescent="0.35">
      <c r="B46" s="852">
        <v>45</v>
      </c>
      <c r="C46" s="664">
        <v>40</v>
      </c>
      <c r="D46" s="127" t="s">
        <v>811</v>
      </c>
      <c r="E46" s="493" t="s">
        <v>859</v>
      </c>
      <c r="F46" s="494"/>
      <c r="G46" s="128" t="s">
        <v>141</v>
      </c>
      <c r="H46" s="129">
        <v>2711221.3</v>
      </c>
      <c r="I46" s="126"/>
      <c r="J46" s="129"/>
      <c r="K46" s="129"/>
      <c r="L46" s="129"/>
      <c r="M46" s="129"/>
      <c r="N46" s="129"/>
      <c r="O46" s="129"/>
      <c r="P46" s="129"/>
      <c r="Q46" s="129"/>
      <c r="T46" s="907" t="str">
        <f t="shared" si="2"/>
        <v>006001000000550</v>
      </c>
      <c r="U46" s="907">
        <f t="shared" si="3"/>
        <v>40</v>
      </c>
    </row>
    <row r="47" spans="2:21" ht="15" customHeight="1" thickBot="1" x14ac:dyDescent="0.35">
      <c r="B47" s="699">
        <v>46</v>
      </c>
      <c r="C47" s="663">
        <v>41</v>
      </c>
      <c r="D47" s="124" t="s">
        <v>798</v>
      </c>
      <c r="E47" s="495" t="s">
        <v>860</v>
      </c>
      <c r="F47" s="496"/>
      <c r="G47" s="125" t="s">
        <v>706</v>
      </c>
      <c r="H47" s="126">
        <v>35220.29</v>
      </c>
      <c r="I47" s="126"/>
      <c r="J47" s="126"/>
      <c r="K47" s="126"/>
      <c r="L47" s="126"/>
      <c r="M47" s="126"/>
      <c r="N47" s="126"/>
      <c r="O47" s="126"/>
      <c r="P47" s="126"/>
      <c r="Q47" s="126"/>
      <c r="T47" s="907" t="str">
        <f t="shared" si="2"/>
        <v>006001000000527</v>
      </c>
      <c r="U47" s="907">
        <f t="shared" si="3"/>
        <v>41</v>
      </c>
    </row>
    <row r="48" spans="2:21" ht="15" customHeight="1" thickBot="1" x14ac:dyDescent="0.35">
      <c r="B48" s="852">
        <v>47</v>
      </c>
      <c r="C48" s="664">
        <v>42</v>
      </c>
      <c r="D48" s="127" t="s">
        <v>799</v>
      </c>
      <c r="E48" s="493" t="s">
        <v>861</v>
      </c>
      <c r="F48" s="494"/>
      <c r="G48" s="128" t="s">
        <v>140</v>
      </c>
      <c r="H48" s="129">
        <v>102457.4</v>
      </c>
      <c r="I48" s="126"/>
      <c r="J48" s="129"/>
      <c r="K48" s="129"/>
      <c r="L48" s="129"/>
      <c r="M48" s="129"/>
      <c r="N48" s="129"/>
      <c r="O48" s="129"/>
      <c r="P48" s="129"/>
      <c r="Q48" s="129"/>
      <c r="T48" s="907" t="str">
        <f t="shared" si="2"/>
        <v>006001000000523</v>
      </c>
      <c r="U48" s="907">
        <f t="shared" si="3"/>
        <v>42</v>
      </c>
    </row>
    <row r="49" spans="2:21" ht="15" customHeight="1" thickBot="1" x14ac:dyDescent="0.35">
      <c r="B49" s="699">
        <v>48</v>
      </c>
      <c r="C49" s="663">
        <v>43</v>
      </c>
      <c r="D49" s="124" t="s">
        <v>800</v>
      </c>
      <c r="E49" s="495" t="s">
        <v>862</v>
      </c>
      <c r="F49" s="496"/>
      <c r="G49" s="125" t="s">
        <v>141</v>
      </c>
      <c r="H49" s="126">
        <v>1133228.43</v>
      </c>
      <c r="I49" s="126"/>
      <c r="J49" s="126"/>
      <c r="K49" s="126"/>
      <c r="L49" s="126"/>
      <c r="M49" s="126"/>
      <c r="N49" s="126"/>
      <c r="O49" s="126"/>
      <c r="P49" s="126"/>
      <c r="Q49" s="126"/>
      <c r="T49" s="907" t="str">
        <f t="shared" si="2"/>
        <v>006001000000528</v>
      </c>
      <c r="U49" s="907">
        <f t="shared" si="3"/>
        <v>43</v>
      </c>
    </row>
    <row r="50" spans="2:21" ht="15" customHeight="1" thickBot="1" x14ac:dyDescent="0.35">
      <c r="B50" s="852">
        <v>49</v>
      </c>
      <c r="C50" s="664">
        <v>44</v>
      </c>
      <c r="D50" s="127" t="s">
        <v>801</v>
      </c>
      <c r="E50" s="493" t="s">
        <v>863</v>
      </c>
      <c r="F50" s="494"/>
      <c r="G50" s="128" t="s">
        <v>140</v>
      </c>
      <c r="H50" s="129">
        <v>102457.4</v>
      </c>
      <c r="I50" s="126"/>
      <c r="J50" s="129"/>
      <c r="K50" s="129"/>
      <c r="L50" s="129"/>
      <c r="M50" s="129"/>
      <c r="N50" s="129"/>
      <c r="O50" s="129"/>
      <c r="P50" s="129"/>
      <c r="Q50" s="129"/>
      <c r="T50" s="907" t="str">
        <f t="shared" si="2"/>
        <v>006001000000138</v>
      </c>
      <c r="U50" s="907">
        <f t="shared" si="3"/>
        <v>44</v>
      </c>
    </row>
    <row r="51" spans="2:21" ht="15" customHeight="1" thickBot="1" x14ac:dyDescent="0.35">
      <c r="B51" s="699">
        <v>50</v>
      </c>
      <c r="C51" s="663">
        <v>45</v>
      </c>
      <c r="D51" s="854" t="s">
        <v>802</v>
      </c>
      <c r="E51" s="495" t="s">
        <v>864</v>
      </c>
      <c r="F51" s="496"/>
      <c r="G51" s="125" t="s">
        <v>141</v>
      </c>
      <c r="H51" s="126">
        <v>1133228.43</v>
      </c>
      <c r="I51" s="126"/>
      <c r="J51" s="126"/>
      <c r="K51" s="126"/>
      <c r="L51" s="126"/>
      <c r="M51" s="126"/>
      <c r="N51" s="126"/>
      <c r="O51" s="126"/>
      <c r="P51" s="126"/>
      <c r="Q51" s="126"/>
      <c r="T51" s="907" t="str">
        <f t="shared" si="2"/>
        <v>006001000000341</v>
      </c>
      <c r="U51" s="907">
        <f t="shared" si="3"/>
        <v>45</v>
      </c>
    </row>
    <row r="52" spans="2:21" ht="15" customHeight="1" thickBot="1" x14ac:dyDescent="0.35">
      <c r="B52" s="852">
        <v>51</v>
      </c>
      <c r="C52" s="664">
        <v>46</v>
      </c>
      <c r="D52" s="904" t="s">
        <v>803</v>
      </c>
      <c r="E52" s="493" t="s">
        <v>865</v>
      </c>
      <c r="F52" s="494"/>
      <c r="G52" s="128" t="s">
        <v>141</v>
      </c>
      <c r="H52" s="129">
        <v>966657.83</v>
      </c>
      <c r="I52" s="126"/>
      <c r="J52" s="129"/>
      <c r="K52" s="129"/>
      <c r="L52" s="129"/>
      <c r="M52" s="129"/>
      <c r="N52" s="129"/>
      <c r="O52" s="129"/>
      <c r="P52" s="129"/>
      <c r="Q52" s="129"/>
      <c r="T52" s="907" t="str">
        <f t="shared" si="2"/>
        <v>006001000000342</v>
      </c>
      <c r="U52" s="907">
        <f t="shared" si="3"/>
        <v>46</v>
      </c>
    </row>
    <row r="53" spans="2:21" ht="15" customHeight="1" thickBot="1" x14ac:dyDescent="0.35">
      <c r="B53" s="699">
        <v>52</v>
      </c>
      <c r="C53" s="663">
        <v>47</v>
      </c>
      <c r="D53" s="124" t="s">
        <v>682</v>
      </c>
      <c r="E53" s="495" t="s">
        <v>866</v>
      </c>
      <c r="F53" s="496"/>
      <c r="G53" s="125" t="s">
        <v>140</v>
      </c>
      <c r="H53" s="126">
        <v>154625</v>
      </c>
      <c r="I53" s="126"/>
      <c r="J53" s="126"/>
      <c r="K53" s="126"/>
      <c r="L53" s="126"/>
      <c r="M53" s="126"/>
      <c r="N53" s="126"/>
      <c r="O53" s="126"/>
      <c r="P53" s="126"/>
      <c r="Q53" s="126"/>
      <c r="T53" s="907" t="str">
        <f t="shared" si="2"/>
        <v>006001000000028</v>
      </c>
      <c r="U53" s="907">
        <f t="shared" si="3"/>
        <v>47</v>
      </c>
    </row>
    <row r="54" spans="2:21" ht="15" customHeight="1" thickBot="1" x14ac:dyDescent="0.35">
      <c r="B54" s="852">
        <v>53</v>
      </c>
      <c r="C54" s="664">
        <v>48</v>
      </c>
      <c r="D54" s="127" t="s">
        <v>804</v>
      </c>
      <c r="E54" s="493" t="s">
        <v>867</v>
      </c>
      <c r="F54" s="494"/>
      <c r="G54" s="128" t="s">
        <v>140</v>
      </c>
      <c r="H54" s="129">
        <v>108237.51</v>
      </c>
      <c r="I54" s="126"/>
      <c r="J54" s="129"/>
      <c r="K54" s="129"/>
      <c r="L54" s="129"/>
      <c r="M54" s="129"/>
      <c r="N54" s="129"/>
      <c r="O54" s="129"/>
      <c r="P54" s="129"/>
      <c r="Q54" s="129"/>
      <c r="T54" s="907" t="str">
        <f t="shared" si="2"/>
        <v>006001000000367</v>
      </c>
      <c r="U54" s="907">
        <f t="shared" si="3"/>
        <v>48</v>
      </c>
    </row>
    <row r="55" spans="2:21" ht="15" customHeight="1" thickBot="1" x14ac:dyDescent="0.35">
      <c r="B55" s="699">
        <v>54</v>
      </c>
      <c r="C55" s="663">
        <v>49</v>
      </c>
      <c r="D55" s="124" t="s">
        <v>683</v>
      </c>
      <c r="E55" s="495" t="s">
        <v>868</v>
      </c>
      <c r="F55" s="496"/>
      <c r="G55" s="125" t="s">
        <v>140</v>
      </c>
      <c r="H55" s="126">
        <v>92090.02</v>
      </c>
      <c r="I55" s="126"/>
      <c r="J55" s="126"/>
      <c r="K55" s="126"/>
      <c r="L55" s="126"/>
      <c r="M55" s="126"/>
      <c r="N55" s="126"/>
      <c r="O55" s="126"/>
      <c r="P55" s="126"/>
      <c r="Q55" s="126"/>
      <c r="T55" s="907" t="str">
        <f t="shared" si="2"/>
        <v>006001000000093</v>
      </c>
      <c r="U55" s="907">
        <f t="shared" si="3"/>
        <v>49</v>
      </c>
    </row>
    <row r="56" spans="2:21" ht="15" customHeight="1" thickBot="1" x14ac:dyDescent="0.35">
      <c r="B56" s="852">
        <v>55</v>
      </c>
      <c r="C56" s="664">
        <v>50</v>
      </c>
      <c r="D56" s="127" t="s">
        <v>684</v>
      </c>
      <c r="E56" s="493" t="s">
        <v>869</v>
      </c>
      <c r="F56" s="494"/>
      <c r="G56" s="128" t="s">
        <v>140</v>
      </c>
      <c r="H56" s="129">
        <v>82881.02</v>
      </c>
      <c r="I56" s="126"/>
      <c r="J56" s="129"/>
      <c r="K56" s="129"/>
      <c r="L56" s="129"/>
      <c r="M56" s="129"/>
      <c r="N56" s="129"/>
      <c r="O56" s="129"/>
      <c r="P56" s="129"/>
      <c r="Q56" s="129"/>
      <c r="T56" s="907" t="str">
        <f t="shared" si="2"/>
        <v>006001000000094</v>
      </c>
      <c r="U56" s="907">
        <f t="shared" si="3"/>
        <v>50</v>
      </c>
    </row>
    <row r="57" spans="2:21" ht="15" customHeight="1" thickBot="1" x14ac:dyDescent="0.35">
      <c r="B57" s="699">
        <v>56</v>
      </c>
      <c r="C57" s="663">
        <v>51</v>
      </c>
      <c r="D57" s="124" t="s">
        <v>697</v>
      </c>
      <c r="E57" s="495" t="s">
        <v>870</v>
      </c>
      <c r="F57" s="496"/>
      <c r="G57" s="125" t="s">
        <v>141</v>
      </c>
      <c r="H57" s="126">
        <v>3225941.32</v>
      </c>
      <c r="I57" s="126"/>
      <c r="J57" s="126"/>
      <c r="K57" s="126"/>
      <c r="L57" s="126"/>
      <c r="M57" s="126"/>
      <c r="N57" s="126"/>
      <c r="O57" s="126"/>
      <c r="P57" s="126"/>
      <c r="Q57" s="126"/>
      <c r="T57" s="907" t="str">
        <f t="shared" si="2"/>
        <v>006001000000315</v>
      </c>
      <c r="U57" s="907">
        <f t="shared" si="3"/>
        <v>51</v>
      </c>
    </row>
    <row r="58" spans="2:21" ht="15" customHeight="1" thickBot="1" x14ac:dyDescent="0.35">
      <c r="B58" s="852">
        <v>57</v>
      </c>
      <c r="C58" s="664">
        <v>52</v>
      </c>
      <c r="D58" s="127" t="s">
        <v>688</v>
      </c>
      <c r="E58" s="493" t="s">
        <v>871</v>
      </c>
      <c r="F58" s="494"/>
      <c r="G58" s="128" t="s">
        <v>141</v>
      </c>
      <c r="H58" s="129">
        <v>2711221.3</v>
      </c>
      <c r="I58" s="126"/>
      <c r="J58" s="129"/>
      <c r="K58" s="129"/>
      <c r="L58" s="129"/>
      <c r="M58" s="129"/>
      <c r="N58" s="129"/>
      <c r="O58" s="129"/>
      <c r="P58" s="129"/>
      <c r="Q58" s="129"/>
      <c r="T58" s="907" t="str">
        <f t="shared" si="2"/>
        <v>006001000000316</v>
      </c>
      <c r="U58" s="907">
        <f t="shared" si="3"/>
        <v>52</v>
      </c>
    </row>
    <row r="59" spans="2:21" ht="15" customHeight="1" thickBot="1" x14ac:dyDescent="0.35">
      <c r="B59" s="699">
        <v>58</v>
      </c>
      <c r="C59" s="663">
        <v>53</v>
      </c>
      <c r="D59" s="124" t="s">
        <v>692</v>
      </c>
      <c r="E59" s="495" t="s">
        <v>872</v>
      </c>
      <c r="F59" s="496"/>
      <c r="G59" s="125" t="s">
        <v>140</v>
      </c>
      <c r="H59" s="126">
        <v>290398.44</v>
      </c>
      <c r="I59" s="126"/>
      <c r="J59" s="126"/>
      <c r="K59" s="126"/>
      <c r="L59" s="126"/>
      <c r="M59" s="126"/>
      <c r="N59" s="126"/>
      <c r="O59" s="126"/>
      <c r="P59" s="126"/>
      <c r="Q59" s="126"/>
      <c r="T59" s="907" t="str">
        <f t="shared" si="2"/>
        <v>006001000000275</v>
      </c>
      <c r="U59" s="907">
        <f t="shared" si="3"/>
        <v>53</v>
      </c>
    </row>
    <row r="60" spans="2:21" ht="15" customHeight="1" thickBot="1" x14ac:dyDescent="0.35">
      <c r="B60" s="852">
        <v>59</v>
      </c>
      <c r="C60" s="664">
        <v>54</v>
      </c>
      <c r="D60" s="127" t="s">
        <v>695</v>
      </c>
      <c r="E60" s="493" t="s">
        <v>873</v>
      </c>
      <c r="F60" s="494"/>
      <c r="G60" s="128" t="s">
        <v>141</v>
      </c>
      <c r="H60" s="129">
        <v>1782122.54</v>
      </c>
      <c r="I60" s="126"/>
      <c r="J60" s="129"/>
      <c r="K60" s="129"/>
      <c r="L60" s="129"/>
      <c r="M60" s="129"/>
      <c r="N60" s="129"/>
      <c r="O60" s="129"/>
      <c r="P60" s="129"/>
      <c r="Q60" s="129"/>
      <c r="T60" s="907" t="str">
        <f t="shared" si="2"/>
        <v>006001000000326</v>
      </c>
      <c r="U60" s="907">
        <f t="shared" si="3"/>
        <v>54</v>
      </c>
    </row>
    <row r="61" spans="2:21" ht="15" customHeight="1" thickBot="1" x14ac:dyDescent="0.35">
      <c r="B61" s="699">
        <v>60</v>
      </c>
      <c r="C61" s="663">
        <v>55</v>
      </c>
      <c r="D61" s="124" t="s">
        <v>689</v>
      </c>
      <c r="E61" s="495" t="s">
        <v>874</v>
      </c>
      <c r="F61" s="496"/>
      <c r="G61" s="125" t="s">
        <v>141</v>
      </c>
      <c r="H61" s="126">
        <v>1497767.98</v>
      </c>
      <c r="I61" s="126"/>
      <c r="J61" s="126"/>
      <c r="K61" s="126"/>
      <c r="L61" s="126"/>
      <c r="M61" s="126"/>
      <c r="N61" s="126"/>
      <c r="O61" s="126"/>
      <c r="P61" s="126"/>
      <c r="Q61" s="126"/>
      <c r="T61" s="907" t="str">
        <f t="shared" si="2"/>
        <v>006001000000327</v>
      </c>
      <c r="U61" s="907">
        <f t="shared" si="3"/>
        <v>55</v>
      </c>
    </row>
    <row r="62" spans="2:21" ht="15" customHeight="1" thickBot="1" x14ac:dyDescent="0.35">
      <c r="B62" s="852">
        <v>61</v>
      </c>
      <c r="C62" s="664">
        <v>56</v>
      </c>
      <c r="D62" s="127" t="s">
        <v>691</v>
      </c>
      <c r="E62" s="493" t="s">
        <v>875</v>
      </c>
      <c r="F62" s="494"/>
      <c r="G62" s="128" t="s">
        <v>705</v>
      </c>
      <c r="H62" s="129">
        <v>81653.100000000006</v>
      </c>
      <c r="I62" s="126"/>
      <c r="J62" s="129"/>
      <c r="K62" s="129"/>
      <c r="L62" s="129"/>
      <c r="M62" s="129"/>
      <c r="N62" s="129"/>
      <c r="O62" s="129"/>
      <c r="P62" s="129"/>
      <c r="Q62" s="129"/>
      <c r="T62" s="907" t="str">
        <f t="shared" si="2"/>
        <v>006001000000328</v>
      </c>
      <c r="U62" s="907">
        <f t="shared" si="3"/>
        <v>56</v>
      </c>
    </row>
    <row r="63" spans="2:21" ht="15" customHeight="1" thickBot="1" x14ac:dyDescent="0.35">
      <c r="B63" s="699">
        <v>62</v>
      </c>
      <c r="C63" s="663">
        <v>57</v>
      </c>
      <c r="D63" s="124" t="s">
        <v>696</v>
      </c>
      <c r="E63" s="495" t="s">
        <v>876</v>
      </c>
      <c r="F63" s="496"/>
      <c r="G63" s="125" t="s">
        <v>141</v>
      </c>
      <c r="H63" s="126">
        <v>3225941.32</v>
      </c>
      <c r="I63" s="126"/>
      <c r="J63" s="126"/>
      <c r="K63" s="126"/>
      <c r="L63" s="126"/>
      <c r="M63" s="126"/>
      <c r="N63" s="126"/>
      <c r="O63" s="126"/>
      <c r="P63" s="126"/>
      <c r="Q63" s="126"/>
      <c r="T63" s="907" t="str">
        <f t="shared" si="2"/>
        <v>006001000000271</v>
      </c>
      <c r="U63" s="907">
        <f t="shared" si="3"/>
        <v>57</v>
      </c>
    </row>
    <row r="64" spans="2:21" ht="15" customHeight="1" thickBot="1" x14ac:dyDescent="0.35">
      <c r="B64" s="852">
        <v>63</v>
      </c>
      <c r="C64" s="664">
        <v>58</v>
      </c>
      <c r="D64" s="127" t="s">
        <v>687</v>
      </c>
      <c r="E64" s="493" t="s">
        <v>877</v>
      </c>
      <c r="F64" s="494"/>
      <c r="G64" s="128" t="s">
        <v>141</v>
      </c>
      <c r="H64" s="129">
        <v>2711221.3</v>
      </c>
      <c r="I64" s="126"/>
      <c r="J64" s="129"/>
      <c r="K64" s="129"/>
      <c r="L64" s="129"/>
      <c r="M64" s="129"/>
      <c r="N64" s="129"/>
      <c r="O64" s="129"/>
      <c r="P64" s="129"/>
      <c r="Q64" s="129"/>
      <c r="T64" s="907" t="str">
        <f t="shared" si="2"/>
        <v>006001000000296</v>
      </c>
      <c r="U64" s="907">
        <f t="shared" si="3"/>
        <v>58</v>
      </c>
    </row>
    <row r="65" spans="2:21" ht="15" customHeight="1" thickBot="1" x14ac:dyDescent="0.35">
      <c r="B65" s="699">
        <v>64</v>
      </c>
      <c r="C65" s="663">
        <v>59</v>
      </c>
      <c r="D65" s="124" t="s">
        <v>805</v>
      </c>
      <c r="E65" s="495" t="s">
        <v>878</v>
      </c>
      <c r="F65" s="496"/>
      <c r="G65" s="125" t="s">
        <v>140</v>
      </c>
      <c r="H65" s="126"/>
      <c r="I65" s="126"/>
      <c r="J65" s="126"/>
      <c r="K65" s="126"/>
      <c r="L65" s="126"/>
      <c r="M65" s="126"/>
      <c r="N65" s="126"/>
      <c r="O65" s="126"/>
      <c r="P65" s="126"/>
      <c r="Q65" s="126"/>
      <c r="T65" s="907" t="str">
        <f t="shared" si="2"/>
        <v>006001000000085</v>
      </c>
      <c r="U65" s="907">
        <f t="shared" si="3"/>
        <v>59</v>
      </c>
    </row>
    <row r="66" spans="2:21" ht="15" customHeight="1" thickBot="1" x14ac:dyDescent="0.35">
      <c r="B66" s="852">
        <v>65</v>
      </c>
      <c r="C66" s="664">
        <v>60</v>
      </c>
      <c r="D66" s="127" t="s">
        <v>703</v>
      </c>
      <c r="E66" s="493" t="s">
        <v>879</v>
      </c>
      <c r="F66" s="494"/>
      <c r="G66" s="128" t="s">
        <v>140</v>
      </c>
      <c r="H66" s="129">
        <v>99239.11</v>
      </c>
      <c r="I66" s="126"/>
      <c r="J66" s="129"/>
      <c r="K66" s="129"/>
      <c r="L66" s="129"/>
      <c r="M66" s="129"/>
      <c r="N66" s="129"/>
      <c r="O66" s="129"/>
      <c r="P66" s="129"/>
      <c r="Q66" s="129"/>
      <c r="T66" s="907" t="str">
        <f t="shared" si="2"/>
        <v>006001000000064</v>
      </c>
      <c r="U66" s="907">
        <f t="shared" si="3"/>
        <v>60</v>
      </c>
    </row>
    <row r="67" spans="2:21" ht="15" customHeight="1" thickBot="1" x14ac:dyDescent="0.35">
      <c r="B67" s="699">
        <v>66</v>
      </c>
      <c r="C67" s="663">
        <v>61</v>
      </c>
      <c r="D67" s="124" t="s">
        <v>700</v>
      </c>
      <c r="E67" s="495" t="s">
        <v>880</v>
      </c>
      <c r="F67" s="496"/>
      <c r="G67" s="125" t="s">
        <v>141</v>
      </c>
      <c r="H67" s="126">
        <v>3225941.32</v>
      </c>
      <c r="I67" s="126"/>
      <c r="J67" s="126"/>
      <c r="K67" s="126"/>
      <c r="L67" s="126"/>
      <c r="M67" s="126"/>
      <c r="N67" s="126"/>
      <c r="O67" s="126"/>
      <c r="P67" s="126"/>
      <c r="Q67" s="126"/>
      <c r="T67" s="907" t="str">
        <f t="shared" si="2"/>
        <v>006001000000317</v>
      </c>
      <c r="U67" s="907">
        <f t="shared" si="3"/>
        <v>61</v>
      </c>
    </row>
    <row r="68" spans="2:21" ht="15" customHeight="1" thickBot="1" x14ac:dyDescent="0.35">
      <c r="B68" s="852">
        <v>67</v>
      </c>
      <c r="C68" s="664">
        <v>62</v>
      </c>
      <c r="D68" s="127" t="s">
        <v>690</v>
      </c>
      <c r="E68" s="493" t="s">
        <v>881</v>
      </c>
      <c r="F68" s="494"/>
      <c r="G68" s="128" t="s">
        <v>141</v>
      </c>
      <c r="H68" s="129">
        <v>2711221.3</v>
      </c>
      <c r="I68" s="126"/>
      <c r="J68" s="129"/>
      <c r="K68" s="129"/>
      <c r="L68" s="129"/>
      <c r="M68" s="129"/>
      <c r="N68" s="129"/>
      <c r="O68" s="129"/>
      <c r="P68" s="129"/>
      <c r="Q68" s="129"/>
      <c r="T68" s="907" t="str">
        <f t="shared" si="2"/>
        <v>006001000000318</v>
      </c>
      <c r="U68" s="907">
        <f t="shared" si="3"/>
        <v>62</v>
      </c>
    </row>
    <row r="69" spans="2:21" ht="15" customHeight="1" thickBot="1" x14ac:dyDescent="0.35">
      <c r="B69" s="699">
        <v>68</v>
      </c>
      <c r="C69" s="663">
        <v>63</v>
      </c>
      <c r="D69" s="124" t="s">
        <v>806</v>
      </c>
      <c r="E69" s="495" t="s">
        <v>882</v>
      </c>
      <c r="F69" s="496"/>
      <c r="G69" s="125" t="s">
        <v>140</v>
      </c>
      <c r="H69" s="126">
        <v>161470.94</v>
      </c>
      <c r="I69" s="126"/>
      <c r="J69" s="126"/>
      <c r="K69" s="126"/>
      <c r="L69" s="126"/>
      <c r="M69" s="126"/>
      <c r="N69" s="126"/>
      <c r="O69" s="126"/>
      <c r="P69" s="126"/>
      <c r="Q69" s="126"/>
      <c r="T69" s="907" t="str">
        <f t="shared" si="2"/>
        <v>006001000000509</v>
      </c>
      <c r="U69" s="907">
        <f t="shared" si="3"/>
        <v>63</v>
      </c>
    </row>
    <row r="70" spans="2:21" ht="15" customHeight="1" thickBot="1" x14ac:dyDescent="0.35">
      <c r="B70" s="852">
        <v>69</v>
      </c>
      <c r="C70" s="664">
        <v>64</v>
      </c>
      <c r="D70" s="127" t="s">
        <v>807</v>
      </c>
      <c r="E70" s="493" t="s">
        <v>883</v>
      </c>
      <c r="F70" s="494"/>
      <c r="G70" s="128" t="s">
        <v>140</v>
      </c>
      <c r="H70" s="129">
        <v>141770.17000000001</v>
      </c>
      <c r="I70" s="126"/>
      <c r="J70" s="129"/>
      <c r="K70" s="129"/>
      <c r="L70" s="129"/>
      <c r="M70" s="129"/>
      <c r="N70" s="129"/>
      <c r="O70" s="129"/>
      <c r="P70" s="129"/>
      <c r="Q70" s="129"/>
      <c r="T70" s="907" t="str">
        <f t="shared" si="2"/>
        <v>006001000000086</v>
      </c>
      <c r="U70" s="907">
        <f t="shared" si="3"/>
        <v>64</v>
      </c>
    </row>
    <row r="71" spans="2:21" ht="15" customHeight="1" thickBot="1" x14ac:dyDescent="0.35">
      <c r="B71" s="699">
        <v>70</v>
      </c>
      <c r="C71" s="663">
        <v>65</v>
      </c>
      <c r="D71" s="124" t="s">
        <v>702</v>
      </c>
      <c r="E71" s="495" t="s">
        <v>884</v>
      </c>
      <c r="F71" s="496"/>
      <c r="G71" s="125" t="s">
        <v>140</v>
      </c>
      <c r="H71" s="126">
        <v>99239.11</v>
      </c>
      <c r="I71" s="126"/>
      <c r="J71" s="126"/>
      <c r="K71" s="126"/>
      <c r="L71" s="126"/>
      <c r="M71" s="126"/>
      <c r="N71" s="126"/>
      <c r="O71" s="126"/>
      <c r="P71" s="126"/>
      <c r="Q71" s="126"/>
      <c r="T71" s="907" t="str">
        <f t="shared" si="2"/>
        <v>006001000000087</v>
      </c>
      <c r="U71" s="907">
        <f t="shared" si="3"/>
        <v>65</v>
      </c>
    </row>
    <row r="72" spans="2:21" ht="15" customHeight="1" thickBot="1" x14ac:dyDescent="0.35">
      <c r="B72" s="852">
        <v>71</v>
      </c>
      <c r="C72" s="664"/>
      <c r="D72" s="127"/>
      <c r="E72" s="493"/>
      <c r="F72" s="494"/>
      <c r="G72" s="128"/>
      <c r="H72" s="129"/>
      <c r="I72" s="126"/>
      <c r="J72" s="129"/>
      <c r="K72" s="129"/>
      <c r="L72" s="129"/>
      <c r="M72" s="129"/>
      <c r="N72" s="129"/>
      <c r="O72" s="129"/>
      <c r="P72" s="129"/>
      <c r="Q72" s="129"/>
      <c r="T72" s="907">
        <f t="shared" ref="T72:T106" si="4">+D72</f>
        <v>0</v>
      </c>
      <c r="U72" s="907">
        <f t="shared" ref="U72:U106" si="5">+C72</f>
        <v>0</v>
      </c>
    </row>
    <row r="73" spans="2:21" ht="15" customHeight="1" thickBot="1" x14ac:dyDescent="0.35">
      <c r="B73" s="699">
        <v>72</v>
      </c>
      <c r="C73" s="663"/>
      <c r="D73" s="124"/>
      <c r="E73" s="495"/>
      <c r="F73" s="496"/>
      <c r="G73" s="125"/>
      <c r="H73" s="126"/>
      <c r="I73" s="126"/>
      <c r="J73" s="126"/>
      <c r="K73" s="126"/>
      <c r="L73" s="126"/>
      <c r="M73" s="126"/>
      <c r="N73" s="126"/>
      <c r="O73" s="126"/>
      <c r="P73" s="126"/>
      <c r="Q73" s="126"/>
      <c r="T73" s="907">
        <f t="shared" si="4"/>
        <v>0</v>
      </c>
      <c r="U73" s="907">
        <f t="shared" si="5"/>
        <v>0</v>
      </c>
    </row>
    <row r="74" spans="2:21" ht="15" customHeight="1" thickBot="1" x14ac:dyDescent="0.35">
      <c r="B74" s="852">
        <v>73</v>
      </c>
      <c r="C74" s="664"/>
      <c r="D74" s="127"/>
      <c r="E74" s="493"/>
      <c r="F74" s="494"/>
      <c r="G74" s="128"/>
      <c r="H74" s="129"/>
      <c r="I74" s="126"/>
      <c r="J74" s="129"/>
      <c r="K74" s="129"/>
      <c r="L74" s="129"/>
      <c r="M74" s="129"/>
      <c r="N74" s="129"/>
      <c r="O74" s="129"/>
      <c r="P74" s="129"/>
      <c r="Q74" s="129"/>
      <c r="T74" s="907">
        <f t="shared" si="4"/>
        <v>0</v>
      </c>
      <c r="U74" s="907">
        <f t="shared" si="5"/>
        <v>0</v>
      </c>
    </row>
    <row r="75" spans="2:21" ht="15" customHeight="1" thickBot="1" x14ac:dyDescent="0.35">
      <c r="B75" s="699">
        <v>74</v>
      </c>
      <c r="C75" s="663"/>
      <c r="D75" s="124"/>
      <c r="E75" s="495"/>
      <c r="F75" s="496"/>
      <c r="G75" s="125"/>
      <c r="H75" s="126"/>
      <c r="I75" s="126"/>
      <c r="J75" s="126"/>
      <c r="K75" s="126"/>
      <c r="L75" s="126"/>
      <c r="M75" s="126"/>
      <c r="N75" s="126"/>
      <c r="O75" s="126"/>
      <c r="P75" s="126"/>
      <c r="Q75" s="126"/>
      <c r="T75" s="907">
        <f t="shared" si="4"/>
        <v>0</v>
      </c>
      <c r="U75" s="907">
        <f t="shared" si="5"/>
        <v>0</v>
      </c>
    </row>
    <row r="76" spans="2:21" ht="15" customHeight="1" thickBot="1" x14ac:dyDescent="0.35">
      <c r="B76" s="852">
        <v>75</v>
      </c>
      <c r="C76" s="664"/>
      <c r="D76" s="127"/>
      <c r="E76" s="493"/>
      <c r="F76" s="494"/>
      <c r="G76" s="128"/>
      <c r="H76" s="129"/>
      <c r="I76" s="126"/>
      <c r="J76" s="129"/>
      <c r="K76" s="129"/>
      <c r="L76" s="129"/>
      <c r="M76" s="129"/>
      <c r="N76" s="129"/>
      <c r="O76" s="129"/>
      <c r="P76" s="129"/>
      <c r="Q76" s="129"/>
      <c r="T76" s="907">
        <f t="shared" si="4"/>
        <v>0</v>
      </c>
      <c r="U76" s="907">
        <f t="shared" si="5"/>
        <v>0</v>
      </c>
    </row>
    <row r="77" spans="2:21" ht="17.25" thickBot="1" x14ac:dyDescent="0.35">
      <c r="B77" s="699">
        <v>76</v>
      </c>
      <c r="C77" s="663"/>
      <c r="D77" s="124"/>
      <c r="E77" s="495"/>
      <c r="F77" s="496"/>
      <c r="G77" s="125"/>
      <c r="H77" s="126"/>
      <c r="I77" s="126"/>
      <c r="J77" s="126"/>
      <c r="K77" s="126"/>
      <c r="L77" s="126"/>
      <c r="M77" s="126"/>
      <c r="N77" s="126"/>
      <c r="O77" s="126"/>
      <c r="P77" s="126"/>
      <c r="Q77" s="126"/>
      <c r="T77" s="907">
        <f t="shared" si="4"/>
        <v>0</v>
      </c>
      <c r="U77" s="907">
        <f t="shared" si="5"/>
        <v>0</v>
      </c>
    </row>
    <row r="78" spans="2:21" ht="17.25" thickBot="1" x14ac:dyDescent="0.35">
      <c r="B78" s="852">
        <v>77</v>
      </c>
      <c r="C78" s="664"/>
      <c r="D78" s="127"/>
      <c r="E78" s="493"/>
      <c r="F78" s="494"/>
      <c r="G78" s="128"/>
      <c r="H78" s="129"/>
      <c r="I78" s="129"/>
      <c r="J78" s="129"/>
      <c r="K78" s="129"/>
      <c r="L78" s="129"/>
      <c r="M78" s="129"/>
      <c r="N78" s="129"/>
      <c r="O78" s="129"/>
      <c r="P78" s="129"/>
      <c r="Q78" s="129"/>
      <c r="T78" s="907">
        <f t="shared" si="4"/>
        <v>0</v>
      </c>
      <c r="U78" s="907">
        <f t="shared" si="5"/>
        <v>0</v>
      </c>
    </row>
    <row r="79" spans="2:21" ht="17.25" thickBot="1" x14ac:dyDescent="0.35">
      <c r="B79" s="699">
        <v>78</v>
      </c>
      <c r="C79" s="663"/>
      <c r="D79" s="124"/>
      <c r="E79" s="495"/>
      <c r="F79" s="496"/>
      <c r="G79" s="125"/>
      <c r="H79" s="126"/>
      <c r="I79" s="126"/>
      <c r="J79" s="126"/>
      <c r="K79" s="126"/>
      <c r="L79" s="126"/>
      <c r="M79" s="126"/>
      <c r="N79" s="126"/>
      <c r="O79" s="126"/>
      <c r="P79" s="126"/>
      <c r="Q79" s="126"/>
      <c r="T79" s="907">
        <f t="shared" si="4"/>
        <v>0</v>
      </c>
      <c r="U79" s="907">
        <f t="shared" si="5"/>
        <v>0</v>
      </c>
    </row>
    <row r="80" spans="2:21" ht="17.25" thickBot="1" x14ac:dyDescent="0.35">
      <c r="B80" s="852">
        <v>79</v>
      </c>
      <c r="C80" s="664"/>
      <c r="D80" s="127"/>
      <c r="E80" s="493"/>
      <c r="F80" s="494"/>
      <c r="G80" s="128"/>
      <c r="H80" s="129"/>
      <c r="I80" s="129"/>
      <c r="J80" s="129"/>
      <c r="K80" s="129"/>
      <c r="L80" s="129"/>
      <c r="M80" s="129"/>
      <c r="N80" s="129"/>
      <c r="O80" s="129"/>
      <c r="P80" s="129"/>
      <c r="Q80" s="129"/>
      <c r="T80" s="907">
        <f t="shared" si="4"/>
        <v>0</v>
      </c>
      <c r="U80" s="907">
        <f t="shared" si="5"/>
        <v>0</v>
      </c>
    </row>
    <row r="81" spans="2:21" ht="17.25" thickBot="1" x14ac:dyDescent="0.35">
      <c r="B81" s="699">
        <v>80</v>
      </c>
      <c r="C81" s="663"/>
      <c r="D81" s="124"/>
      <c r="E81" s="495"/>
      <c r="F81" s="496"/>
      <c r="G81" s="125"/>
      <c r="H81" s="126"/>
      <c r="I81" s="126"/>
      <c r="J81" s="126"/>
      <c r="K81" s="126"/>
      <c r="L81" s="126"/>
      <c r="M81" s="126"/>
      <c r="N81" s="126"/>
      <c r="O81" s="126"/>
      <c r="P81" s="126"/>
      <c r="Q81" s="126"/>
      <c r="T81" s="907">
        <f t="shared" si="4"/>
        <v>0</v>
      </c>
      <c r="U81" s="907">
        <f t="shared" si="5"/>
        <v>0</v>
      </c>
    </row>
    <row r="82" spans="2:21" ht="17.25" thickBot="1" x14ac:dyDescent="0.35">
      <c r="B82" s="852">
        <v>81</v>
      </c>
      <c r="C82" s="664"/>
      <c r="D82" s="127"/>
      <c r="E82" s="493"/>
      <c r="F82" s="494"/>
      <c r="G82" s="128"/>
      <c r="H82" s="129"/>
      <c r="I82" s="129"/>
      <c r="J82" s="129"/>
      <c r="K82" s="129"/>
      <c r="L82" s="129"/>
      <c r="M82" s="129"/>
      <c r="N82" s="129"/>
      <c r="O82" s="129"/>
      <c r="P82" s="129"/>
      <c r="Q82" s="129"/>
      <c r="T82" s="907">
        <f t="shared" si="4"/>
        <v>0</v>
      </c>
      <c r="U82" s="907">
        <f t="shared" si="5"/>
        <v>0</v>
      </c>
    </row>
    <row r="83" spans="2:21" ht="17.25" thickBot="1" x14ac:dyDescent="0.35">
      <c r="B83" s="699">
        <v>82</v>
      </c>
      <c r="C83" s="663"/>
      <c r="D83" s="124"/>
      <c r="E83" s="495"/>
      <c r="F83" s="496"/>
      <c r="G83" s="125"/>
      <c r="H83" s="126"/>
      <c r="I83" s="126"/>
      <c r="J83" s="126"/>
      <c r="K83" s="126"/>
      <c r="L83" s="126"/>
      <c r="M83" s="126"/>
      <c r="N83" s="126"/>
      <c r="O83" s="126"/>
      <c r="P83" s="126"/>
      <c r="Q83" s="126"/>
      <c r="T83" s="907">
        <f t="shared" si="4"/>
        <v>0</v>
      </c>
      <c r="U83" s="907">
        <f t="shared" si="5"/>
        <v>0</v>
      </c>
    </row>
    <row r="84" spans="2:21" ht="17.25" thickBot="1" x14ac:dyDescent="0.35">
      <c r="B84" s="852">
        <v>83</v>
      </c>
      <c r="C84" s="664"/>
      <c r="D84" s="127"/>
      <c r="E84" s="493"/>
      <c r="F84" s="494"/>
      <c r="G84" s="128"/>
      <c r="H84" s="129"/>
      <c r="I84" s="129"/>
      <c r="J84" s="129"/>
      <c r="K84" s="129"/>
      <c r="L84" s="129"/>
      <c r="M84" s="129"/>
      <c r="N84" s="129"/>
      <c r="O84" s="129"/>
      <c r="P84" s="129"/>
      <c r="Q84" s="129"/>
      <c r="T84" s="907">
        <f t="shared" si="4"/>
        <v>0</v>
      </c>
      <c r="U84" s="907">
        <f t="shared" si="5"/>
        <v>0</v>
      </c>
    </row>
    <row r="85" spans="2:21" ht="17.25" thickBot="1" x14ac:dyDescent="0.35">
      <c r="B85" s="699">
        <v>84</v>
      </c>
      <c r="C85" s="663"/>
      <c r="D85" s="124"/>
      <c r="E85" s="495"/>
      <c r="F85" s="496"/>
      <c r="G85" s="125"/>
      <c r="H85" s="126"/>
      <c r="I85" s="126"/>
      <c r="J85" s="126"/>
      <c r="K85" s="126"/>
      <c r="L85" s="126"/>
      <c r="M85" s="126"/>
      <c r="N85" s="126"/>
      <c r="O85" s="126"/>
      <c r="P85" s="126"/>
      <c r="Q85" s="126"/>
      <c r="T85" s="907">
        <f t="shared" si="4"/>
        <v>0</v>
      </c>
      <c r="U85" s="907">
        <f t="shared" si="5"/>
        <v>0</v>
      </c>
    </row>
    <row r="86" spans="2:21" ht="17.25" thickBot="1" x14ac:dyDescent="0.35">
      <c r="B86" s="852">
        <v>85</v>
      </c>
      <c r="C86" s="664"/>
      <c r="D86" s="127"/>
      <c r="E86" s="493"/>
      <c r="F86" s="494"/>
      <c r="G86" s="128"/>
      <c r="H86" s="129"/>
      <c r="I86" s="129"/>
      <c r="J86" s="129"/>
      <c r="K86" s="129"/>
      <c r="L86" s="129"/>
      <c r="M86" s="129"/>
      <c r="N86" s="129"/>
      <c r="O86" s="129"/>
      <c r="P86" s="129"/>
      <c r="Q86" s="129"/>
      <c r="T86" s="907">
        <f t="shared" si="4"/>
        <v>0</v>
      </c>
      <c r="U86" s="907">
        <f t="shared" si="5"/>
        <v>0</v>
      </c>
    </row>
    <row r="87" spans="2:21" ht="17.25" thickBot="1" x14ac:dyDescent="0.35">
      <c r="B87" s="699">
        <v>86</v>
      </c>
      <c r="C87" s="663"/>
      <c r="D87" s="124"/>
      <c r="E87" s="495"/>
      <c r="F87" s="496"/>
      <c r="G87" s="125"/>
      <c r="H87" s="126"/>
      <c r="I87" s="126"/>
      <c r="J87" s="126"/>
      <c r="K87" s="126"/>
      <c r="L87" s="126"/>
      <c r="M87" s="126"/>
      <c r="N87" s="126"/>
      <c r="O87" s="126"/>
      <c r="P87" s="126"/>
      <c r="Q87" s="126"/>
      <c r="T87" s="907">
        <f t="shared" si="4"/>
        <v>0</v>
      </c>
      <c r="U87" s="907">
        <f t="shared" si="5"/>
        <v>0</v>
      </c>
    </row>
    <row r="88" spans="2:21" ht="17.25" thickBot="1" x14ac:dyDescent="0.35">
      <c r="B88" s="852">
        <v>87</v>
      </c>
      <c r="C88" s="664"/>
      <c r="D88" s="127"/>
      <c r="E88" s="493"/>
      <c r="F88" s="494"/>
      <c r="G88" s="128"/>
      <c r="H88" s="129"/>
      <c r="I88" s="129"/>
      <c r="J88" s="129"/>
      <c r="K88" s="129"/>
      <c r="L88" s="129"/>
      <c r="M88" s="129"/>
      <c r="N88" s="129"/>
      <c r="O88" s="129"/>
      <c r="P88" s="129"/>
      <c r="Q88" s="129"/>
      <c r="T88" s="907">
        <f t="shared" si="4"/>
        <v>0</v>
      </c>
      <c r="U88" s="907">
        <f t="shared" si="5"/>
        <v>0</v>
      </c>
    </row>
    <row r="89" spans="2:21" ht="17.25" thickBot="1" x14ac:dyDescent="0.35">
      <c r="B89" s="699">
        <v>88</v>
      </c>
      <c r="C89" s="663"/>
      <c r="D89" s="124"/>
      <c r="E89" s="495"/>
      <c r="F89" s="496"/>
      <c r="G89" s="125"/>
      <c r="H89" s="126"/>
      <c r="I89" s="126"/>
      <c r="J89" s="126"/>
      <c r="K89" s="126"/>
      <c r="L89" s="126"/>
      <c r="M89" s="126"/>
      <c r="N89" s="126"/>
      <c r="O89" s="126"/>
      <c r="P89" s="126"/>
      <c r="Q89" s="126"/>
      <c r="T89" s="907">
        <f t="shared" si="4"/>
        <v>0</v>
      </c>
      <c r="U89" s="907">
        <f t="shared" si="5"/>
        <v>0</v>
      </c>
    </row>
    <row r="90" spans="2:21" ht="17.25" thickBot="1" x14ac:dyDescent="0.35">
      <c r="B90" s="852">
        <v>89</v>
      </c>
      <c r="C90" s="664"/>
      <c r="D90" s="127"/>
      <c r="E90" s="493"/>
      <c r="F90" s="494"/>
      <c r="G90" s="128"/>
      <c r="H90" s="129"/>
      <c r="I90" s="129"/>
      <c r="J90" s="129"/>
      <c r="K90" s="129"/>
      <c r="L90" s="129"/>
      <c r="M90" s="129"/>
      <c r="N90" s="129"/>
      <c r="O90" s="129"/>
      <c r="P90" s="129"/>
      <c r="Q90" s="129"/>
      <c r="T90" s="907">
        <f t="shared" si="4"/>
        <v>0</v>
      </c>
      <c r="U90" s="907">
        <f t="shared" si="5"/>
        <v>0</v>
      </c>
    </row>
    <row r="91" spans="2:21" ht="17.25" thickBot="1" x14ac:dyDescent="0.35">
      <c r="B91" s="699">
        <v>90</v>
      </c>
      <c r="C91" s="663"/>
      <c r="D91" s="124"/>
      <c r="E91" s="495"/>
      <c r="F91" s="496"/>
      <c r="G91" s="125"/>
      <c r="H91" s="126"/>
      <c r="I91" s="126"/>
      <c r="J91" s="126"/>
      <c r="K91" s="126"/>
      <c r="L91" s="126"/>
      <c r="M91" s="126"/>
      <c r="N91" s="126"/>
      <c r="O91" s="126"/>
      <c r="P91" s="126"/>
      <c r="Q91" s="126"/>
      <c r="T91" s="907">
        <f t="shared" si="4"/>
        <v>0</v>
      </c>
      <c r="U91" s="907">
        <f t="shared" si="5"/>
        <v>0</v>
      </c>
    </row>
    <row r="92" spans="2:21" ht="17.25" thickBot="1" x14ac:dyDescent="0.35">
      <c r="B92" s="852">
        <v>91</v>
      </c>
      <c r="C92" s="664"/>
      <c r="D92" s="127"/>
      <c r="E92" s="493"/>
      <c r="F92" s="494"/>
      <c r="G92" s="128"/>
      <c r="H92" s="129"/>
      <c r="I92" s="129"/>
      <c r="J92" s="129"/>
      <c r="K92" s="129"/>
      <c r="L92" s="129"/>
      <c r="M92" s="129"/>
      <c r="N92" s="129"/>
      <c r="O92" s="129"/>
      <c r="P92" s="129"/>
      <c r="Q92" s="129"/>
      <c r="T92" s="907">
        <f t="shared" si="4"/>
        <v>0</v>
      </c>
      <c r="U92" s="907">
        <f t="shared" si="5"/>
        <v>0</v>
      </c>
    </row>
    <row r="93" spans="2:21" ht="17.25" thickBot="1" x14ac:dyDescent="0.35">
      <c r="B93" s="699">
        <v>92</v>
      </c>
      <c r="C93" s="663"/>
      <c r="D93" s="124"/>
      <c r="E93" s="495"/>
      <c r="F93" s="496"/>
      <c r="G93" s="125"/>
      <c r="H93" s="126"/>
      <c r="I93" s="126"/>
      <c r="J93" s="126"/>
      <c r="K93" s="126"/>
      <c r="L93" s="126"/>
      <c r="M93" s="126"/>
      <c r="N93" s="126"/>
      <c r="O93" s="126"/>
      <c r="P93" s="126"/>
      <c r="Q93" s="126"/>
      <c r="T93" s="907">
        <f t="shared" si="4"/>
        <v>0</v>
      </c>
      <c r="U93" s="907">
        <f t="shared" si="5"/>
        <v>0</v>
      </c>
    </row>
    <row r="94" spans="2:21" ht="17.25" thickBot="1" x14ac:dyDescent="0.35">
      <c r="B94" s="852">
        <v>93</v>
      </c>
      <c r="C94" s="664"/>
      <c r="D94" s="127"/>
      <c r="E94" s="493"/>
      <c r="F94" s="494"/>
      <c r="G94" s="128"/>
      <c r="H94" s="129"/>
      <c r="I94" s="129"/>
      <c r="J94" s="129"/>
      <c r="K94" s="129"/>
      <c r="L94" s="129"/>
      <c r="M94" s="129"/>
      <c r="N94" s="129"/>
      <c r="O94" s="129"/>
      <c r="P94" s="129"/>
      <c r="Q94" s="129"/>
      <c r="T94" s="907">
        <f t="shared" si="4"/>
        <v>0</v>
      </c>
      <c r="U94" s="907">
        <f t="shared" si="5"/>
        <v>0</v>
      </c>
    </row>
    <row r="95" spans="2:21" ht="17.25" thickBot="1" x14ac:dyDescent="0.35">
      <c r="B95" s="699">
        <v>94</v>
      </c>
      <c r="C95" s="663"/>
      <c r="D95" s="124"/>
      <c r="E95" s="495"/>
      <c r="F95" s="496"/>
      <c r="G95" s="125"/>
      <c r="H95" s="126"/>
      <c r="I95" s="126"/>
      <c r="J95" s="126"/>
      <c r="K95" s="126"/>
      <c r="L95" s="126"/>
      <c r="M95" s="126"/>
      <c r="N95" s="126"/>
      <c r="O95" s="126"/>
      <c r="P95" s="126"/>
      <c r="Q95" s="126"/>
      <c r="T95" s="907">
        <f t="shared" si="4"/>
        <v>0</v>
      </c>
      <c r="U95" s="907">
        <f t="shared" si="5"/>
        <v>0</v>
      </c>
    </row>
    <row r="96" spans="2:21" ht="17.25" thickBot="1" x14ac:dyDescent="0.35">
      <c r="B96" s="852">
        <v>95</v>
      </c>
      <c r="C96" s="664"/>
      <c r="D96" s="127"/>
      <c r="E96" s="493"/>
      <c r="F96" s="494"/>
      <c r="G96" s="128"/>
      <c r="H96" s="129"/>
      <c r="I96" s="129"/>
      <c r="J96" s="129"/>
      <c r="K96" s="129"/>
      <c r="L96" s="129"/>
      <c r="M96" s="129"/>
      <c r="N96" s="129"/>
      <c r="O96" s="129"/>
      <c r="P96" s="129"/>
      <c r="Q96" s="129"/>
      <c r="T96" s="907">
        <f t="shared" si="4"/>
        <v>0</v>
      </c>
      <c r="U96" s="907">
        <f t="shared" si="5"/>
        <v>0</v>
      </c>
    </row>
    <row r="97" spans="2:21" ht="17.25" thickBot="1" x14ac:dyDescent="0.35">
      <c r="B97" s="699">
        <v>96</v>
      </c>
      <c r="C97" s="663"/>
      <c r="D97" s="124"/>
      <c r="E97" s="495"/>
      <c r="F97" s="496"/>
      <c r="G97" s="125"/>
      <c r="H97" s="126"/>
      <c r="I97" s="126"/>
      <c r="J97" s="126"/>
      <c r="K97" s="126"/>
      <c r="L97" s="126"/>
      <c r="M97" s="126"/>
      <c r="N97" s="126"/>
      <c r="O97" s="126"/>
      <c r="P97" s="126"/>
      <c r="Q97" s="126"/>
      <c r="T97" s="907">
        <f t="shared" si="4"/>
        <v>0</v>
      </c>
      <c r="U97" s="907">
        <f t="shared" si="5"/>
        <v>0</v>
      </c>
    </row>
    <row r="98" spans="2:21" ht="17.25" thickBot="1" x14ac:dyDescent="0.35">
      <c r="B98" s="852">
        <v>97</v>
      </c>
      <c r="C98" s="664"/>
      <c r="D98" s="127"/>
      <c r="E98" s="493"/>
      <c r="F98" s="494"/>
      <c r="G98" s="128"/>
      <c r="H98" s="129"/>
      <c r="I98" s="129"/>
      <c r="J98" s="129"/>
      <c r="K98" s="129"/>
      <c r="L98" s="129"/>
      <c r="M98" s="129"/>
      <c r="N98" s="129"/>
      <c r="O98" s="129"/>
      <c r="P98" s="129"/>
      <c r="Q98" s="129"/>
      <c r="T98" s="907">
        <f t="shared" si="4"/>
        <v>0</v>
      </c>
      <c r="U98" s="907">
        <f t="shared" si="5"/>
        <v>0</v>
      </c>
    </row>
    <row r="99" spans="2:21" ht="17.25" thickBot="1" x14ac:dyDescent="0.35">
      <c r="B99" s="699">
        <v>98</v>
      </c>
      <c r="C99" s="663"/>
      <c r="D99" s="124"/>
      <c r="E99" s="495"/>
      <c r="F99" s="496"/>
      <c r="G99" s="125"/>
      <c r="H99" s="126"/>
      <c r="I99" s="126"/>
      <c r="J99" s="126"/>
      <c r="K99" s="126"/>
      <c r="L99" s="126"/>
      <c r="M99" s="126"/>
      <c r="N99" s="126"/>
      <c r="O99" s="126"/>
      <c r="P99" s="126"/>
      <c r="Q99" s="126"/>
      <c r="T99" s="907">
        <f t="shared" si="4"/>
        <v>0</v>
      </c>
      <c r="U99" s="907">
        <f t="shared" si="5"/>
        <v>0</v>
      </c>
    </row>
    <row r="100" spans="2:21" ht="17.25" thickBot="1" x14ac:dyDescent="0.35">
      <c r="B100" s="852">
        <v>99</v>
      </c>
      <c r="C100" s="664"/>
      <c r="D100" s="127"/>
      <c r="E100" s="493"/>
      <c r="F100" s="494"/>
      <c r="G100" s="128"/>
      <c r="H100" s="129"/>
      <c r="I100" s="129"/>
      <c r="J100" s="129"/>
      <c r="K100" s="129"/>
      <c r="L100" s="129"/>
      <c r="M100" s="129"/>
      <c r="N100" s="129"/>
      <c r="O100" s="129"/>
      <c r="P100" s="129"/>
      <c r="Q100" s="129"/>
      <c r="T100" s="907">
        <f t="shared" si="4"/>
        <v>0</v>
      </c>
      <c r="U100" s="907">
        <f t="shared" si="5"/>
        <v>0</v>
      </c>
    </row>
    <row r="101" spans="2:21" ht="17.25" thickBot="1" x14ac:dyDescent="0.35">
      <c r="B101" s="699">
        <v>100</v>
      </c>
      <c r="C101" s="663"/>
      <c r="D101" s="124"/>
      <c r="E101" s="495"/>
      <c r="F101" s="496"/>
      <c r="G101" s="125"/>
      <c r="H101" s="126"/>
      <c r="I101" s="126"/>
      <c r="J101" s="126"/>
      <c r="K101" s="126"/>
      <c r="L101" s="126"/>
      <c r="M101" s="126"/>
      <c r="N101" s="126"/>
      <c r="O101" s="126"/>
      <c r="P101" s="126"/>
      <c r="Q101" s="126"/>
      <c r="T101" s="907">
        <f t="shared" si="4"/>
        <v>0</v>
      </c>
      <c r="U101" s="907">
        <f t="shared" si="5"/>
        <v>0</v>
      </c>
    </row>
    <row r="102" spans="2:21" ht="17.25" thickBot="1" x14ac:dyDescent="0.35">
      <c r="B102" s="852">
        <v>101</v>
      </c>
      <c r="C102" s="664"/>
      <c r="D102" s="127"/>
      <c r="E102" s="493"/>
      <c r="F102" s="494"/>
      <c r="G102" s="128"/>
      <c r="H102" s="129"/>
      <c r="I102" s="129"/>
      <c r="J102" s="129"/>
      <c r="K102" s="129"/>
      <c r="L102" s="129"/>
      <c r="M102" s="129"/>
      <c r="N102" s="129"/>
      <c r="O102" s="129"/>
      <c r="P102" s="129"/>
      <c r="Q102" s="129"/>
      <c r="T102" s="907">
        <f t="shared" si="4"/>
        <v>0</v>
      </c>
      <c r="U102" s="907">
        <f t="shared" si="5"/>
        <v>0</v>
      </c>
    </row>
    <row r="103" spans="2:21" ht="17.25" thickBot="1" x14ac:dyDescent="0.35">
      <c r="B103" s="699">
        <v>102</v>
      </c>
      <c r="C103" s="663"/>
      <c r="D103" s="124"/>
      <c r="E103" s="495"/>
      <c r="F103" s="496"/>
      <c r="G103" s="125"/>
      <c r="H103" s="126"/>
      <c r="I103" s="126"/>
      <c r="J103" s="126"/>
      <c r="K103" s="126"/>
      <c r="L103" s="126"/>
      <c r="M103" s="126"/>
      <c r="N103" s="126"/>
      <c r="O103" s="126"/>
      <c r="P103" s="126"/>
      <c r="Q103" s="126"/>
      <c r="T103" s="907">
        <f t="shared" si="4"/>
        <v>0</v>
      </c>
      <c r="U103" s="907">
        <f t="shared" si="5"/>
        <v>0</v>
      </c>
    </row>
    <row r="104" spans="2:21" ht="17.25" thickBot="1" x14ac:dyDescent="0.35">
      <c r="B104" s="852">
        <v>103</v>
      </c>
      <c r="C104" s="664"/>
      <c r="D104" s="127"/>
      <c r="E104" s="493"/>
      <c r="F104" s="494"/>
      <c r="G104" s="128"/>
      <c r="H104" s="129"/>
      <c r="I104" s="129"/>
      <c r="J104" s="129"/>
      <c r="K104" s="129"/>
      <c r="L104" s="129"/>
      <c r="M104" s="129"/>
      <c r="N104" s="129"/>
      <c r="O104" s="129"/>
      <c r="P104" s="129"/>
      <c r="Q104" s="129"/>
      <c r="T104" s="907">
        <f t="shared" si="4"/>
        <v>0</v>
      </c>
      <c r="U104" s="907">
        <f t="shared" si="5"/>
        <v>0</v>
      </c>
    </row>
    <row r="105" spans="2:21" ht="17.25" thickBot="1" x14ac:dyDescent="0.35">
      <c r="B105" s="699">
        <v>104</v>
      </c>
      <c r="C105" s="663"/>
      <c r="D105" s="124"/>
      <c r="E105" s="495"/>
      <c r="F105" s="496"/>
      <c r="G105" s="125"/>
      <c r="H105" s="126"/>
      <c r="I105" s="126"/>
      <c r="J105" s="126"/>
      <c r="K105" s="126"/>
      <c r="L105" s="126"/>
      <c r="M105" s="126"/>
      <c r="N105" s="126"/>
      <c r="O105" s="126"/>
      <c r="P105" s="126"/>
      <c r="Q105" s="126"/>
      <c r="T105" s="907">
        <f t="shared" si="4"/>
        <v>0</v>
      </c>
      <c r="U105" s="907">
        <f t="shared" si="5"/>
        <v>0</v>
      </c>
    </row>
    <row r="106" spans="2:21" ht="17.25" thickBot="1" x14ac:dyDescent="0.35">
      <c r="B106" s="852">
        <v>105</v>
      </c>
      <c r="C106" s="664"/>
      <c r="D106" s="127"/>
      <c r="E106" s="493"/>
      <c r="F106" s="494"/>
      <c r="G106" s="128"/>
      <c r="H106" s="129"/>
      <c r="I106" s="129"/>
      <c r="J106" s="129"/>
      <c r="K106" s="129"/>
      <c r="L106" s="129"/>
      <c r="M106" s="129"/>
      <c r="N106" s="129"/>
      <c r="O106" s="129"/>
      <c r="P106" s="129"/>
      <c r="Q106" s="129"/>
      <c r="T106" s="907">
        <f t="shared" si="4"/>
        <v>0</v>
      </c>
      <c r="U106" s="907">
        <f t="shared" si="5"/>
        <v>0</v>
      </c>
    </row>
    <row r="107" spans="2:21" ht="19.899999999999999" customHeight="1" thickBot="1" x14ac:dyDescent="0.35">
      <c r="B107" s="699">
        <v>106</v>
      </c>
      <c r="C107" s="661" t="s">
        <v>0</v>
      </c>
      <c r="D107" s="661" t="s">
        <v>138</v>
      </c>
      <c r="E107" s="661" t="s">
        <v>139</v>
      </c>
      <c r="F107" s="661" t="s">
        <v>313</v>
      </c>
      <c r="G107" s="661" t="s">
        <v>2</v>
      </c>
      <c r="H107" s="662" t="str">
        <f>+IF(H2="","","Costo Unitario")</f>
        <v>Costo Unitario</v>
      </c>
      <c r="I107" s="662" t="str">
        <f t="shared" ref="I107:Q107" si="6">+IF(I2="","","Costo Unitario")</f>
        <v/>
      </c>
      <c r="J107" s="662" t="str">
        <f t="shared" si="6"/>
        <v/>
      </c>
      <c r="K107" s="662" t="str">
        <f t="shared" si="6"/>
        <v/>
      </c>
      <c r="L107" s="662" t="str">
        <f t="shared" si="6"/>
        <v/>
      </c>
      <c r="M107" s="662" t="str">
        <f t="shared" si="6"/>
        <v/>
      </c>
      <c r="N107" s="662" t="str">
        <f t="shared" si="6"/>
        <v/>
      </c>
      <c r="O107" s="662" t="str">
        <f t="shared" si="6"/>
        <v/>
      </c>
      <c r="P107" s="662" t="str">
        <f t="shared" si="6"/>
        <v/>
      </c>
      <c r="Q107" s="662" t="str">
        <f t="shared" si="6"/>
        <v/>
      </c>
    </row>
    <row r="108" spans="2:21" ht="17.25" thickBot="1" x14ac:dyDescent="0.35">
      <c r="B108" s="852">
        <v>107</v>
      </c>
      <c r="C108" s="663" t="s">
        <v>766</v>
      </c>
      <c r="D108" s="854" t="s">
        <v>704</v>
      </c>
      <c r="E108" s="130" t="s">
        <v>304</v>
      </c>
      <c r="F108" s="124" t="s">
        <v>311</v>
      </c>
      <c r="G108" s="125" t="s">
        <v>705</v>
      </c>
      <c r="H108" s="126">
        <v>0</v>
      </c>
      <c r="I108" s="126"/>
      <c r="J108" s="126"/>
      <c r="K108" s="126"/>
      <c r="L108" s="126"/>
      <c r="M108" s="126"/>
      <c r="N108" s="126"/>
      <c r="O108" s="126"/>
      <c r="P108" s="126"/>
      <c r="Q108" s="126"/>
    </row>
    <row r="109" spans="2:21" ht="17.25" thickBot="1" x14ac:dyDescent="0.35">
      <c r="B109" s="699">
        <v>108</v>
      </c>
      <c r="C109" s="664" t="s">
        <v>766</v>
      </c>
      <c r="D109" s="127" t="s">
        <v>704</v>
      </c>
      <c r="E109" s="131" t="s">
        <v>305</v>
      </c>
      <c r="F109" s="127" t="s">
        <v>311</v>
      </c>
      <c r="G109" s="128" t="s">
        <v>705</v>
      </c>
      <c r="H109" s="129">
        <v>0</v>
      </c>
      <c r="I109" s="129"/>
      <c r="J109" s="129"/>
      <c r="K109" s="129"/>
      <c r="L109" s="129"/>
      <c r="M109" s="129"/>
      <c r="N109" s="129"/>
      <c r="O109" s="129"/>
      <c r="P109" s="129"/>
      <c r="Q109" s="129"/>
    </row>
    <row r="110" spans="2:21" ht="17.25" thickBot="1" x14ac:dyDescent="0.35">
      <c r="B110" s="852">
        <v>109</v>
      </c>
      <c r="C110" s="663" t="s">
        <v>766</v>
      </c>
      <c r="D110" s="124" t="s">
        <v>704</v>
      </c>
      <c r="E110" s="130" t="s">
        <v>306</v>
      </c>
      <c r="F110" s="124" t="s">
        <v>311</v>
      </c>
      <c r="G110" s="125" t="s">
        <v>705</v>
      </c>
      <c r="H110" s="126">
        <v>0</v>
      </c>
      <c r="I110" s="126"/>
      <c r="J110" s="126"/>
      <c r="K110" s="126"/>
      <c r="L110" s="126"/>
      <c r="M110" s="126"/>
      <c r="N110" s="126"/>
      <c r="O110" s="126"/>
      <c r="P110" s="126"/>
      <c r="Q110" s="126"/>
    </row>
    <row r="111" spans="2:21" ht="17.25" thickBot="1" x14ac:dyDescent="0.35">
      <c r="B111" s="699">
        <v>110</v>
      </c>
      <c r="C111" s="664" t="s">
        <v>766</v>
      </c>
      <c r="D111" s="127" t="s">
        <v>704</v>
      </c>
      <c r="E111" s="131" t="s">
        <v>303</v>
      </c>
      <c r="F111" s="127" t="s">
        <v>311</v>
      </c>
      <c r="G111" s="128" t="s">
        <v>705</v>
      </c>
      <c r="H111" s="129">
        <v>0</v>
      </c>
      <c r="I111" s="129"/>
      <c r="J111" s="129"/>
      <c r="K111" s="129"/>
      <c r="L111" s="129"/>
      <c r="M111" s="129"/>
      <c r="N111" s="129"/>
      <c r="O111" s="129"/>
      <c r="P111" s="129"/>
      <c r="Q111" s="129"/>
    </row>
    <row r="112" spans="2:21" ht="17.25" thickBot="1" x14ac:dyDescent="0.35">
      <c r="B112" s="852">
        <v>111</v>
      </c>
      <c r="C112" s="663" t="s">
        <v>766</v>
      </c>
      <c r="D112" s="124" t="s">
        <v>704</v>
      </c>
      <c r="E112" s="130" t="s">
        <v>307</v>
      </c>
      <c r="F112" s="124" t="s">
        <v>311</v>
      </c>
      <c r="G112" s="125" t="s">
        <v>705</v>
      </c>
      <c r="H112" s="126">
        <v>0</v>
      </c>
      <c r="I112" s="126"/>
      <c r="J112" s="126"/>
      <c r="K112" s="126"/>
      <c r="L112" s="126"/>
      <c r="M112" s="126"/>
      <c r="N112" s="126"/>
      <c r="O112" s="126"/>
      <c r="P112" s="126"/>
      <c r="Q112" s="126"/>
    </row>
    <row r="113" spans="2:17" ht="17.25" thickBot="1" x14ac:dyDescent="0.35">
      <c r="B113" s="699">
        <v>112</v>
      </c>
      <c r="C113" s="664" t="s">
        <v>766</v>
      </c>
      <c r="D113" s="127" t="s">
        <v>704</v>
      </c>
      <c r="E113" s="131" t="s">
        <v>308</v>
      </c>
      <c r="F113" s="127" t="s">
        <v>311</v>
      </c>
      <c r="G113" s="128" t="s">
        <v>705</v>
      </c>
      <c r="H113" s="129">
        <v>0</v>
      </c>
      <c r="I113" s="129"/>
      <c r="J113" s="129"/>
      <c r="K113" s="129"/>
      <c r="L113" s="129"/>
      <c r="M113" s="129"/>
      <c r="N113" s="129"/>
      <c r="O113" s="129"/>
      <c r="P113" s="129"/>
      <c r="Q113" s="129"/>
    </row>
    <row r="114" spans="2:17" ht="17.25" thickBot="1" x14ac:dyDescent="0.35">
      <c r="B114" s="852">
        <v>113</v>
      </c>
      <c r="C114" s="663" t="s">
        <v>766</v>
      </c>
      <c r="D114" s="124" t="s">
        <v>704</v>
      </c>
      <c r="E114" s="130" t="s">
        <v>309</v>
      </c>
      <c r="F114" s="124" t="s">
        <v>311</v>
      </c>
      <c r="G114" s="125" t="s">
        <v>705</v>
      </c>
      <c r="H114" s="126">
        <v>0</v>
      </c>
      <c r="I114" s="126"/>
      <c r="J114" s="126"/>
      <c r="K114" s="126"/>
      <c r="L114" s="126"/>
      <c r="M114" s="126"/>
      <c r="N114" s="126"/>
      <c r="O114" s="126"/>
      <c r="P114" s="126"/>
      <c r="Q114" s="126"/>
    </row>
    <row r="115" spans="2:17" ht="17.25" thickBot="1" x14ac:dyDescent="0.35">
      <c r="B115" s="699">
        <v>114</v>
      </c>
      <c r="C115" s="664" t="s">
        <v>766</v>
      </c>
      <c r="D115" s="127" t="s">
        <v>704</v>
      </c>
      <c r="E115" s="131" t="s">
        <v>310</v>
      </c>
      <c r="F115" s="127" t="s">
        <v>311</v>
      </c>
      <c r="G115" s="128" t="s">
        <v>705</v>
      </c>
      <c r="H115" s="129">
        <v>0</v>
      </c>
      <c r="I115" s="129"/>
      <c r="J115" s="129"/>
      <c r="K115" s="129"/>
      <c r="L115" s="129"/>
      <c r="M115" s="129"/>
      <c r="N115" s="129"/>
      <c r="O115" s="129"/>
      <c r="P115" s="129"/>
      <c r="Q115" s="129"/>
    </row>
    <row r="116" spans="2:17" ht="17.25" thickBot="1" x14ac:dyDescent="0.35">
      <c r="B116" s="852">
        <v>115</v>
      </c>
      <c r="C116" s="663"/>
      <c r="D116" s="124"/>
      <c r="E116" s="130"/>
      <c r="F116" s="124"/>
      <c r="G116" s="125"/>
      <c r="H116" s="126"/>
      <c r="I116" s="126"/>
      <c r="J116" s="126"/>
      <c r="K116" s="126"/>
      <c r="L116" s="126"/>
      <c r="M116" s="126"/>
      <c r="N116" s="126"/>
      <c r="O116" s="126"/>
      <c r="P116" s="126"/>
      <c r="Q116" s="126"/>
    </row>
    <row r="117" spans="2:17" ht="17.25" thickBot="1" x14ac:dyDescent="0.35">
      <c r="B117" s="699">
        <v>116</v>
      </c>
      <c r="C117" s="664"/>
      <c r="D117" s="127"/>
      <c r="E117" s="131"/>
      <c r="F117" s="127"/>
      <c r="G117" s="128"/>
      <c r="H117" s="129"/>
      <c r="I117" s="129"/>
      <c r="J117" s="129"/>
      <c r="K117" s="129"/>
      <c r="L117" s="129"/>
      <c r="M117" s="129"/>
      <c r="N117" s="129"/>
      <c r="O117" s="129"/>
      <c r="P117" s="129"/>
      <c r="Q117" s="129"/>
    </row>
    <row r="118" spans="2:17" ht="17.25" thickBot="1" x14ac:dyDescent="0.35">
      <c r="B118" s="852">
        <v>117</v>
      </c>
      <c r="C118" s="663"/>
      <c r="D118" s="124"/>
      <c r="E118" s="130"/>
      <c r="F118" s="124"/>
      <c r="G118" s="125"/>
      <c r="H118" s="126"/>
      <c r="I118" s="126"/>
      <c r="J118" s="126"/>
      <c r="K118" s="126"/>
      <c r="L118" s="126"/>
      <c r="M118" s="126"/>
      <c r="N118" s="126"/>
      <c r="O118" s="126"/>
      <c r="P118" s="126"/>
      <c r="Q118" s="126"/>
    </row>
    <row r="119" spans="2:17" ht="17.25" thickBot="1" x14ac:dyDescent="0.35">
      <c r="B119" s="699">
        <v>118</v>
      </c>
      <c r="C119" s="664"/>
      <c r="D119" s="127"/>
      <c r="E119" s="131"/>
      <c r="F119" s="127"/>
      <c r="G119" s="128"/>
      <c r="H119" s="129"/>
      <c r="I119" s="129"/>
      <c r="J119" s="129"/>
      <c r="K119" s="129"/>
      <c r="L119" s="129"/>
      <c r="M119" s="129"/>
      <c r="N119" s="129"/>
      <c r="O119" s="129"/>
      <c r="P119" s="129"/>
      <c r="Q119" s="129"/>
    </row>
    <row r="120" spans="2:17" ht="17.25" thickBot="1" x14ac:dyDescent="0.35">
      <c r="B120" s="852">
        <v>119</v>
      </c>
      <c r="C120" s="663"/>
      <c r="D120" s="124"/>
      <c r="E120" s="130"/>
      <c r="F120" s="124"/>
      <c r="G120" s="125"/>
      <c r="H120" s="126"/>
      <c r="I120" s="126"/>
      <c r="J120" s="126"/>
      <c r="K120" s="126"/>
      <c r="L120" s="126"/>
      <c r="M120" s="126"/>
      <c r="N120" s="126"/>
      <c r="O120" s="126"/>
      <c r="P120" s="126"/>
      <c r="Q120" s="126"/>
    </row>
    <row r="121" spans="2:17" ht="17.25" thickBot="1" x14ac:dyDescent="0.35">
      <c r="B121" s="699">
        <v>120</v>
      </c>
      <c r="C121" s="664"/>
      <c r="D121" s="127"/>
      <c r="E121" s="131"/>
      <c r="F121" s="127"/>
      <c r="G121" s="128"/>
      <c r="H121" s="129"/>
      <c r="I121" s="129"/>
      <c r="J121" s="129"/>
      <c r="K121" s="129"/>
      <c r="L121" s="129"/>
      <c r="M121" s="129"/>
      <c r="N121" s="129"/>
      <c r="O121" s="129"/>
      <c r="P121" s="129"/>
      <c r="Q121" s="129"/>
    </row>
    <row r="122" spans="2:17" ht="17.25" thickBot="1" x14ac:dyDescent="0.35">
      <c r="B122" s="852">
        <v>121</v>
      </c>
      <c r="C122" s="663"/>
      <c r="D122" s="124"/>
      <c r="E122" s="130"/>
      <c r="F122" s="124"/>
      <c r="G122" s="125"/>
      <c r="H122" s="126"/>
      <c r="I122" s="126"/>
      <c r="J122" s="126"/>
      <c r="K122" s="126"/>
      <c r="L122" s="126"/>
      <c r="M122" s="126"/>
      <c r="N122" s="126"/>
      <c r="O122" s="126"/>
      <c r="P122" s="126"/>
      <c r="Q122" s="126"/>
    </row>
    <row r="123" spans="2:17" ht="17.25" thickBot="1" x14ac:dyDescent="0.35">
      <c r="B123" s="699">
        <v>122</v>
      </c>
      <c r="C123" s="664"/>
      <c r="D123" s="127"/>
      <c r="E123" s="131"/>
      <c r="F123" s="127"/>
      <c r="G123" s="128"/>
      <c r="H123" s="129"/>
      <c r="I123" s="129"/>
      <c r="J123" s="129"/>
      <c r="K123" s="129"/>
      <c r="L123" s="129"/>
      <c r="M123" s="129"/>
      <c r="N123" s="129"/>
      <c r="O123" s="129"/>
      <c r="P123" s="129"/>
      <c r="Q123" s="129"/>
    </row>
    <row r="124" spans="2:17" ht="17.25" thickBot="1" x14ac:dyDescent="0.35">
      <c r="B124" s="852">
        <v>123</v>
      </c>
      <c r="C124" s="663"/>
      <c r="D124" s="124"/>
      <c r="E124" s="130"/>
      <c r="F124" s="124"/>
      <c r="G124" s="125"/>
      <c r="H124" s="126"/>
      <c r="I124" s="126"/>
      <c r="J124" s="126"/>
      <c r="K124" s="126"/>
      <c r="L124" s="126"/>
      <c r="M124" s="126"/>
      <c r="N124" s="126"/>
      <c r="O124" s="126"/>
      <c r="P124" s="126"/>
      <c r="Q124" s="126"/>
    </row>
    <row r="125" spans="2:17" ht="17.25" thickBot="1" x14ac:dyDescent="0.35">
      <c r="B125" s="699">
        <v>124</v>
      </c>
      <c r="C125" s="664"/>
      <c r="D125" s="127"/>
      <c r="E125" s="131"/>
      <c r="F125" s="127"/>
      <c r="G125" s="128"/>
      <c r="H125" s="129"/>
      <c r="I125" s="129"/>
      <c r="J125" s="129"/>
      <c r="K125" s="129"/>
      <c r="L125" s="129"/>
      <c r="M125" s="129"/>
      <c r="N125" s="129"/>
      <c r="O125" s="129"/>
      <c r="P125" s="129"/>
      <c r="Q125" s="129"/>
    </row>
    <row r="126" spans="2:17" ht="17.25" thickBot="1" x14ac:dyDescent="0.35">
      <c r="B126" s="852">
        <v>125</v>
      </c>
      <c r="C126" s="663"/>
      <c r="D126" s="124"/>
      <c r="E126" s="130"/>
      <c r="F126" s="124"/>
      <c r="G126" s="125"/>
      <c r="H126" s="126"/>
      <c r="I126" s="126"/>
      <c r="J126" s="126"/>
      <c r="K126" s="126"/>
      <c r="L126" s="126"/>
      <c r="M126" s="126"/>
      <c r="N126" s="126"/>
      <c r="O126" s="126"/>
      <c r="P126" s="126"/>
      <c r="Q126" s="126"/>
    </row>
    <row r="127" spans="2:17" ht="17.25" thickBot="1" x14ac:dyDescent="0.35">
      <c r="B127" s="699">
        <v>126</v>
      </c>
      <c r="C127" s="664"/>
      <c r="D127" s="127"/>
      <c r="E127" s="131"/>
      <c r="F127" s="127"/>
      <c r="G127" s="128"/>
      <c r="H127" s="129"/>
      <c r="I127" s="129"/>
      <c r="J127" s="129"/>
      <c r="K127" s="129"/>
      <c r="L127" s="129"/>
      <c r="M127" s="129"/>
      <c r="N127" s="129"/>
      <c r="O127" s="129"/>
      <c r="P127" s="129"/>
      <c r="Q127" s="129"/>
    </row>
    <row r="147" spans="3:19" hidden="1" x14ac:dyDescent="0.3">
      <c r="C147" s="180"/>
      <c r="D147" s="180"/>
      <c r="E147" s="180"/>
      <c r="F147" s="209"/>
      <c r="G147" s="209"/>
      <c r="H147" s="209"/>
      <c r="I147" s="209"/>
      <c r="J147" s="209"/>
      <c r="K147" s="209"/>
      <c r="L147" s="209"/>
      <c r="M147" s="209"/>
      <c r="N147" s="209"/>
      <c r="O147" s="209"/>
      <c r="P147" s="209"/>
      <c r="Q147" s="180"/>
    </row>
    <row r="148" spans="3:19" hidden="1" x14ac:dyDescent="0.3">
      <c r="C148" s="180"/>
      <c r="D148" s="180"/>
      <c r="E148" s="180"/>
      <c r="F148" s="209"/>
      <c r="G148" s="209"/>
      <c r="H148" s="209"/>
      <c r="I148" s="209"/>
      <c r="J148" s="209"/>
      <c r="K148" s="209"/>
      <c r="L148" s="209"/>
      <c r="M148" s="209"/>
      <c r="N148" s="209"/>
      <c r="O148" s="209"/>
      <c r="P148" s="209"/>
      <c r="Q148" s="180"/>
    </row>
    <row r="149" spans="3:19" hidden="1" x14ac:dyDescent="0.3">
      <c r="C149" s="180"/>
      <c r="D149" s="180"/>
      <c r="E149" s="180"/>
      <c r="F149" s="209"/>
      <c r="G149" s="209"/>
      <c r="H149" s="209"/>
      <c r="I149" s="209"/>
      <c r="J149" s="209"/>
      <c r="K149" s="209"/>
      <c r="L149" s="209"/>
      <c r="M149" s="209"/>
      <c r="N149" s="209"/>
      <c r="O149" s="209"/>
      <c r="P149" s="209"/>
      <c r="Q149" s="180"/>
    </row>
    <row r="150" spans="3:19" hidden="1" x14ac:dyDescent="0.3">
      <c r="C150" s="180"/>
      <c r="D150" s="180"/>
      <c r="E150" s="180"/>
      <c r="F150" s="209"/>
      <c r="G150" s="209"/>
      <c r="H150" s="209"/>
      <c r="I150" s="209"/>
      <c r="J150" s="209"/>
      <c r="K150" s="209"/>
      <c r="L150" s="209"/>
      <c r="M150" s="209"/>
      <c r="N150" s="209"/>
      <c r="O150" s="209"/>
      <c r="P150" s="209"/>
      <c r="Q150" s="180"/>
    </row>
    <row r="151" spans="3:19" hidden="1" x14ac:dyDescent="0.3">
      <c r="C151" s="180"/>
      <c r="D151" s="180"/>
      <c r="E151" s="180"/>
      <c r="F151" s="209"/>
      <c r="G151" s="209"/>
      <c r="H151" s="209">
        <v>1</v>
      </c>
      <c r="I151" s="209">
        <v>2</v>
      </c>
      <c r="J151" s="209">
        <v>3</v>
      </c>
      <c r="K151" s="209"/>
      <c r="L151" s="209"/>
      <c r="M151" s="209"/>
      <c r="N151" s="209"/>
      <c r="O151" s="209"/>
      <c r="P151" s="209"/>
      <c r="Q151" s="180"/>
    </row>
    <row r="152" spans="3:19" ht="33" hidden="1" x14ac:dyDescent="0.3">
      <c r="C152" s="135"/>
      <c r="D152" s="665" t="s">
        <v>290</v>
      </c>
      <c r="E152" s="666" t="str">
        <f>+PROGRAMA!D6</f>
        <v>TECPETROL</v>
      </c>
      <c r="F152" s="667" t="s">
        <v>314</v>
      </c>
      <c r="G152" s="668" t="s">
        <v>317</v>
      </c>
      <c r="H152" s="669" t="s">
        <v>315</v>
      </c>
      <c r="I152" s="210"/>
      <c r="J152" s="670" t="s">
        <v>406</v>
      </c>
      <c r="K152" s="671" t="s">
        <v>316</v>
      </c>
      <c r="L152" s="668" t="s">
        <v>317</v>
      </c>
      <c r="M152" s="671" t="s">
        <v>318</v>
      </c>
      <c r="N152" s="210"/>
      <c r="O152" s="210"/>
      <c r="P152" s="394" t="s">
        <v>319</v>
      </c>
      <c r="Q152" s="135"/>
      <c r="S152" s="700" t="s">
        <v>2</v>
      </c>
    </row>
    <row r="153" spans="3:19" hidden="1" x14ac:dyDescent="0.3">
      <c r="C153" s="135"/>
      <c r="D153" s="507">
        <v>1</v>
      </c>
      <c r="E153" s="279" t="str">
        <f>+E7</f>
        <v>PERSONAL C.S-Tecnico x Persona(1-2Rigs)</v>
      </c>
      <c r="F153" s="672">
        <f>+IF(HLOOKUP($E$152,$C$2:$Q$127,$B7,FALSE)="","",HLOOKUP($E$152,$C$2:$Q$127,$B7,FALSE))</f>
        <v>873874.42</v>
      </c>
      <c r="G153" s="564">
        <f>+L153</f>
        <v>63</v>
      </c>
      <c r="H153" s="421" t="str">
        <f>+IF(F153="","ZZZ",E153)</f>
        <v>PERSONAL C.S-Tecnico x Persona(1-2Rigs)</v>
      </c>
      <c r="I153" s="210"/>
      <c r="J153" s="210" t="str">
        <f>+D7</f>
        <v>006001000000001</v>
      </c>
      <c r="K153" s="507">
        <f>COUNTIF($H$153:$H$252,"&lt;="&amp;H153)+ 0.000001*ROW()</f>
        <v>63.000152999999997</v>
      </c>
      <c r="L153" s="563">
        <f>_xlfn.RANK.EQ(K153,$K$153:$K$252,1)</f>
        <v>63</v>
      </c>
      <c r="M153" s="421" t="str">
        <f>+VLOOKUP(D153,$G$153:$H$252,2,FALSE)</f>
        <v>ADICIONAL-Bomba Trasvase op(1-2Rigs)</v>
      </c>
      <c r="N153" s="210"/>
      <c r="O153" s="210"/>
      <c r="P153" s="673" t="str">
        <f>+IF(M153="ZZZ","-",M153)</f>
        <v>ADICIONAL-Bomba Trasvase op(1-2Rigs)</v>
      </c>
      <c r="Q153" s="135"/>
    </row>
    <row r="154" spans="3:19" hidden="1" x14ac:dyDescent="0.3">
      <c r="C154" s="135"/>
      <c r="D154" s="507">
        <v>2</v>
      </c>
      <c r="E154" s="279" t="str">
        <f t="shared" ref="E154:E217" si="7">+E8</f>
        <v>PERSONAL C.S-Stnd By Tecnico(1-2Rigs)</v>
      </c>
      <c r="F154" s="672">
        <f t="shared" ref="F154:F217" si="8">+IF(HLOOKUP($E$152,$C$2:$Q$127,$B8,FALSE)="","",HLOOKUP($E$152,$C$2:$Q$127,$B8,FALSE))</f>
        <v>786486.98</v>
      </c>
      <c r="G154" s="564">
        <f t="shared" ref="G154:G217" si="9">+L154</f>
        <v>62</v>
      </c>
      <c r="H154" s="421" t="str">
        <f t="shared" ref="H154:H217" si="10">+IF(F154="","ZZZ",E154)</f>
        <v>PERSONAL C.S-Stnd By Tecnico(1-2Rigs)</v>
      </c>
      <c r="I154" s="210"/>
      <c r="J154" s="210" t="str">
        <f t="shared" ref="J154:J217" si="11">+D8</f>
        <v>006001000000022</v>
      </c>
      <c r="K154" s="507">
        <f t="shared" ref="K154:K217" si="12">COUNTIF($H$153:$H$252,"&lt;="&amp;H154)+ 0.000001*ROW()</f>
        <v>62.000154000000002</v>
      </c>
      <c r="L154" s="563">
        <f t="shared" ref="L154:L217" si="13">_xlfn.RANK.EQ(K154,$K$153:$K$252,1)</f>
        <v>62</v>
      </c>
      <c r="M154" s="421" t="str">
        <f t="shared" ref="M154:M217" si="14">+VLOOKUP(D154,$G$153:$H$252,2,FALSE)</f>
        <v>ADICIONAL-Bomba trasvase Std BY(1-2Rigs)</v>
      </c>
      <c r="N154" s="210"/>
      <c r="O154" s="210"/>
      <c r="P154" s="673" t="str">
        <f t="shared" ref="P154:P217" si="15">+IF(M154="ZZZ","-",M154)</f>
        <v>ADICIONAL-Bomba trasvase Std BY(1-2Rigs)</v>
      </c>
      <c r="Q154" s="135"/>
    </row>
    <row r="155" spans="3:19" hidden="1" x14ac:dyDescent="0.3">
      <c r="C155" s="135"/>
      <c r="D155" s="507">
        <v>3</v>
      </c>
      <c r="E155" s="279" t="str">
        <f t="shared" si="7"/>
        <v>PERSONAL C.S-TransporteNQN-Yac(1-2Rigs)</v>
      </c>
      <c r="F155" s="672">
        <f t="shared" si="8"/>
        <v>7603.68</v>
      </c>
      <c r="G155" s="564">
        <f t="shared" si="9"/>
        <v>64</v>
      </c>
      <c r="H155" s="421" t="str">
        <f t="shared" si="10"/>
        <v>PERSONAL C.S-TransporteNQN-Yac(1-2Rigs)</v>
      </c>
      <c r="I155" s="210"/>
      <c r="J155" s="210" t="str">
        <f t="shared" si="11"/>
        <v>006001000000013</v>
      </c>
      <c r="K155" s="507">
        <f t="shared" si="12"/>
        <v>64.000155000000007</v>
      </c>
      <c r="L155" s="563">
        <f t="shared" si="13"/>
        <v>64</v>
      </c>
      <c r="M155" s="421" t="str">
        <f t="shared" si="14"/>
        <v>ADICIONAL-Compresor Stand By(1-2Rigs)</v>
      </c>
      <c r="N155" s="210"/>
      <c r="O155" s="210"/>
      <c r="P155" s="673" t="str">
        <f t="shared" si="15"/>
        <v>ADICIONAL-Compresor Stand By(1-2Rigs)</v>
      </c>
      <c r="Q155" s="135"/>
    </row>
    <row r="156" spans="3:19" hidden="1" x14ac:dyDescent="0.3">
      <c r="C156" s="135"/>
      <c r="D156" s="507">
        <v>4</v>
      </c>
      <c r="E156" s="279" t="str">
        <f t="shared" si="7"/>
        <v>C.S-Centrifuga Op x equi(1-2Rigs)</v>
      </c>
      <c r="F156" s="672">
        <f t="shared" si="8"/>
        <v>447797.35</v>
      </c>
      <c r="G156" s="564">
        <f t="shared" si="9"/>
        <v>23</v>
      </c>
      <c r="H156" s="421" t="str">
        <f t="shared" si="10"/>
        <v>C.S-Centrifuga Op x equi(1-2Rigs)</v>
      </c>
      <c r="I156" s="210"/>
      <c r="J156" s="210" t="str">
        <f t="shared" si="11"/>
        <v>006001000000059</v>
      </c>
      <c r="K156" s="507">
        <f t="shared" si="12"/>
        <v>23.000156</v>
      </c>
      <c r="L156" s="563">
        <f t="shared" si="13"/>
        <v>23</v>
      </c>
      <c r="M156" s="421" t="str">
        <f t="shared" si="14"/>
        <v>ADICIONAL-Compresor(1-2Rigs)</v>
      </c>
      <c r="N156" s="210"/>
      <c r="O156" s="210"/>
      <c r="P156" s="673" t="str">
        <f t="shared" si="15"/>
        <v>ADICIONAL-Compresor(1-2Rigs)</v>
      </c>
      <c r="Q156" s="135"/>
    </row>
    <row r="157" spans="3:19" hidden="1" x14ac:dyDescent="0.3">
      <c r="C157" s="135"/>
      <c r="D157" s="507">
        <v>5</v>
      </c>
      <c r="E157" s="279" t="str">
        <f t="shared" si="7"/>
        <v>C.S-Centrif Std ByXequip(1-2Rigs)</v>
      </c>
      <c r="F157" s="672">
        <f t="shared" si="8"/>
        <v>313458.15999999997</v>
      </c>
      <c r="G157" s="564">
        <f t="shared" si="9"/>
        <v>22</v>
      </c>
      <c r="H157" s="421" t="str">
        <f t="shared" si="10"/>
        <v>C.S-Centrif Std ByXequip(1-2Rigs)</v>
      </c>
      <c r="I157" s="210"/>
      <c r="J157" s="210" t="str">
        <f t="shared" si="11"/>
        <v>006001000000067</v>
      </c>
      <c r="K157" s="507">
        <f t="shared" si="12"/>
        <v>22.000157000000002</v>
      </c>
      <c r="L157" s="563">
        <f t="shared" si="13"/>
        <v>22</v>
      </c>
      <c r="M157" s="421" t="str">
        <f t="shared" si="14"/>
        <v>ADICIONAL-DTM Centrífug(1-2Rigs)</v>
      </c>
      <c r="N157" s="210"/>
      <c r="O157" s="210"/>
      <c r="P157" s="673" t="str">
        <f t="shared" si="15"/>
        <v>ADICIONAL-DTM Centrífug(1-2Rigs)</v>
      </c>
      <c r="Q157" s="135"/>
    </row>
    <row r="158" spans="3:19" hidden="1" x14ac:dyDescent="0.3">
      <c r="C158" s="135"/>
      <c r="D158" s="507">
        <v>6</v>
      </c>
      <c r="E158" s="279" t="str">
        <f t="shared" si="7"/>
        <v>C.S-Trailer Laboratorio(1-2Rigs)</v>
      </c>
      <c r="F158" s="672">
        <f t="shared" si="8"/>
        <v>129847.76</v>
      </c>
      <c r="G158" s="564">
        <f t="shared" si="9"/>
        <v>24</v>
      </c>
      <c r="H158" s="421" t="str">
        <f t="shared" si="10"/>
        <v>C.S-Trailer Laboratorio(1-2Rigs)</v>
      </c>
      <c r="I158" s="210"/>
      <c r="J158" s="210" t="str">
        <f t="shared" si="11"/>
        <v>006001000000520</v>
      </c>
      <c r="K158" s="507">
        <f t="shared" si="12"/>
        <v>24.000157999999999</v>
      </c>
      <c r="L158" s="563">
        <f t="shared" si="13"/>
        <v>24</v>
      </c>
      <c r="M158" s="421" t="str">
        <f t="shared" si="14"/>
        <v>ADICIONAL-DTM Compresor(1-2Rigs)</v>
      </c>
      <c r="N158" s="210"/>
      <c r="O158" s="210"/>
      <c r="P158" s="673" t="str">
        <f t="shared" si="15"/>
        <v>ADICIONAL-DTM Compresor(1-2Rigs)</v>
      </c>
      <c r="Q158" s="135"/>
    </row>
    <row r="159" spans="3:19" hidden="1" x14ac:dyDescent="0.3">
      <c r="C159" s="135"/>
      <c r="D159" s="507">
        <v>7</v>
      </c>
      <c r="E159" s="279" t="str">
        <f t="shared" si="7"/>
        <v>C.S-Trailer viviend sin Lab(1-2Rigs)</v>
      </c>
      <c r="F159" s="672">
        <f t="shared" si="8"/>
        <v>81506.460000000006</v>
      </c>
      <c r="G159" s="564">
        <f t="shared" si="9"/>
        <v>25</v>
      </c>
      <c r="H159" s="421" t="str">
        <f t="shared" si="10"/>
        <v>C.S-Trailer viviend sin Lab(1-2Rigs)</v>
      </c>
      <c r="I159" s="210"/>
      <c r="J159" s="210" t="str">
        <f t="shared" si="11"/>
        <v>006001000000496</v>
      </c>
      <c r="K159" s="507">
        <f t="shared" si="12"/>
        <v>25.000159</v>
      </c>
      <c r="L159" s="563">
        <f t="shared" si="13"/>
        <v>25</v>
      </c>
      <c r="M159" s="421" t="str">
        <f t="shared" si="14"/>
        <v>ADICIONAL-DTM Lumin ent PAD30Km(1-2Rigs)</v>
      </c>
      <c r="N159" s="210"/>
      <c r="O159" s="210"/>
      <c r="P159" s="673" t="str">
        <f t="shared" si="15"/>
        <v>ADICIONAL-DTM Lumin ent PAD30Km(1-2Rigs)</v>
      </c>
      <c r="Q159" s="135"/>
    </row>
    <row r="160" spans="3:19" hidden="1" x14ac:dyDescent="0.3">
      <c r="C160" s="135"/>
      <c r="D160" s="507">
        <v>8</v>
      </c>
      <c r="E160" s="279" t="str">
        <f t="shared" si="7"/>
        <v>CIRCUITO-Pileta c/Remo(DiaXU)(1-2Rigs)</v>
      </c>
      <c r="F160" s="672">
        <f t="shared" si="8"/>
        <v>247585.35</v>
      </c>
      <c r="G160" s="564">
        <f t="shared" si="9"/>
        <v>27</v>
      </c>
      <c r="H160" s="421" t="str">
        <f t="shared" si="10"/>
        <v>CIRCUITO-Pileta c/Remo(DiaXU)(1-2Rigs)</v>
      </c>
      <c r="I160" s="210"/>
      <c r="J160" s="210" t="str">
        <f t="shared" si="11"/>
        <v>006001000000510</v>
      </c>
      <c r="K160" s="507">
        <f t="shared" si="12"/>
        <v>27.000160000000001</v>
      </c>
      <c r="L160" s="563">
        <f t="shared" si="13"/>
        <v>27</v>
      </c>
      <c r="M160" s="421" t="str">
        <f t="shared" si="14"/>
        <v>ADICIONAL-DTM Manifold(1-2Rigs)</v>
      </c>
      <c r="N160" s="210"/>
      <c r="O160" s="210"/>
      <c r="P160" s="673" t="str">
        <f t="shared" si="15"/>
        <v>ADICIONAL-DTM Manifold(1-2Rigs)</v>
      </c>
      <c r="Q160" s="135"/>
    </row>
    <row r="161" spans="3:17" hidden="1" x14ac:dyDescent="0.3">
      <c r="C161" s="135"/>
      <c r="D161" s="507">
        <v>9</v>
      </c>
      <c r="E161" s="279" t="str">
        <f t="shared" si="7"/>
        <v>CIRCUITO-Pileta preparadora(1-2Rigs)</v>
      </c>
      <c r="F161" s="672">
        <f t="shared" si="8"/>
        <v>460733.23</v>
      </c>
      <c r="G161" s="564">
        <f t="shared" si="9"/>
        <v>28</v>
      </c>
      <c r="H161" s="421" t="str">
        <f t="shared" si="10"/>
        <v>CIRCUITO-Pileta preparadora(1-2Rigs)</v>
      </c>
      <c r="I161" s="210"/>
      <c r="J161" s="210" t="str">
        <f t="shared" si="11"/>
        <v>006001000000504</v>
      </c>
      <c r="K161" s="507">
        <f t="shared" si="12"/>
        <v>28.000160999999999</v>
      </c>
      <c r="L161" s="563">
        <f t="shared" si="13"/>
        <v>28</v>
      </c>
      <c r="M161" s="421" t="str">
        <f t="shared" si="14"/>
        <v>ADICIONAL-DTM Zaranda secadora(1-2Rigs)</v>
      </c>
      <c r="N161" s="210"/>
      <c r="O161" s="210"/>
      <c r="P161" s="673" t="str">
        <f t="shared" si="15"/>
        <v>ADICIONAL-DTM Zaranda secadora(1-2Rigs)</v>
      </c>
      <c r="Q161" s="135"/>
    </row>
    <row r="162" spans="3:17" hidden="1" x14ac:dyDescent="0.3">
      <c r="C162" s="135"/>
      <c r="D162" s="507">
        <v>10</v>
      </c>
      <c r="E162" s="279" t="str">
        <f t="shared" si="7"/>
        <v>CIRCUITO-Tanque CaCl2 (Dia x U)(1-2Rigs)</v>
      </c>
      <c r="F162" s="672">
        <f t="shared" si="8"/>
        <v>179412.15</v>
      </c>
      <c r="G162" s="564">
        <f t="shared" si="9"/>
        <v>29</v>
      </c>
      <c r="H162" s="421" t="str">
        <f t="shared" si="10"/>
        <v>CIRCUITO-Tanque CaCl2 (Dia x U)(1-2Rigs)</v>
      </c>
      <c r="I162" s="210"/>
      <c r="J162" s="210" t="str">
        <f t="shared" si="11"/>
        <v>006001000000508</v>
      </c>
      <c r="K162" s="507">
        <f t="shared" si="12"/>
        <v>29.000162</v>
      </c>
      <c r="L162" s="563">
        <f t="shared" si="13"/>
        <v>29</v>
      </c>
      <c r="M162" s="421" t="str">
        <f t="shared" si="14"/>
        <v>ADICIONAL-Luminaria x unidad(1-2Rigs)</v>
      </c>
      <c r="N162" s="210"/>
      <c r="O162" s="210"/>
      <c r="P162" s="673" t="str">
        <f t="shared" si="15"/>
        <v>ADICIONAL-Luminaria x unidad(1-2Rigs)</v>
      </c>
      <c r="Q162" s="135"/>
    </row>
    <row r="163" spans="3:17" hidden="1" x14ac:dyDescent="0.3">
      <c r="C163" s="135"/>
      <c r="D163" s="507">
        <v>11</v>
      </c>
      <c r="E163" s="279" t="str">
        <f t="shared" si="7"/>
        <v>CIRCUITO-Miscelaneos Conexión(1-2Rigs)</v>
      </c>
      <c r="F163" s="672">
        <f t="shared" si="8"/>
        <v>1536645.16</v>
      </c>
      <c r="G163" s="564">
        <f t="shared" si="9"/>
        <v>26</v>
      </c>
      <c r="H163" s="421" t="str">
        <f t="shared" si="10"/>
        <v>CIRCUITO-Miscelaneos Conexión(1-2Rigs)</v>
      </c>
      <c r="I163" s="210"/>
      <c r="J163" s="210" t="str">
        <f t="shared" si="11"/>
        <v>006001000000513</v>
      </c>
      <c r="K163" s="507">
        <f t="shared" si="12"/>
        <v>26.000163000000001</v>
      </c>
      <c r="L163" s="563">
        <f t="shared" si="13"/>
        <v>26</v>
      </c>
      <c r="M163" s="421" t="str">
        <f t="shared" si="14"/>
        <v>ADICIONAL-Manguerote4" c/acop5Mt(1-2Rigs</v>
      </c>
      <c r="N163" s="210"/>
      <c r="O163" s="210"/>
      <c r="P163" s="673" t="str">
        <f t="shared" si="15"/>
        <v>ADICIONAL-Manguerote4" c/acop5Mt(1-2Rigs</v>
      </c>
      <c r="Q163" s="135"/>
    </row>
    <row r="164" spans="3:17" hidden="1" x14ac:dyDescent="0.3">
      <c r="C164" s="135"/>
      <c r="D164" s="507">
        <v>12</v>
      </c>
      <c r="E164" s="279" t="str">
        <f t="shared" si="7"/>
        <v>DTM C.S-Mov/Desmov (Base-Yac)(1-2Rigs)</v>
      </c>
      <c r="F164" s="672">
        <f t="shared" si="8"/>
        <v>12494982.82</v>
      </c>
      <c r="G164" s="564">
        <f t="shared" si="9"/>
        <v>36</v>
      </c>
      <c r="H164" s="421" t="str">
        <f t="shared" si="10"/>
        <v>DTM C.S-Mov/Desmov (Base-Yac)(1-2Rigs)</v>
      </c>
      <c r="I164" s="210"/>
      <c r="J164" s="210" t="str">
        <f t="shared" si="11"/>
        <v>006001000000517</v>
      </c>
      <c r="K164" s="507">
        <f t="shared" si="12"/>
        <v>36.000163999999998</v>
      </c>
      <c r="L164" s="563">
        <f t="shared" si="13"/>
        <v>36</v>
      </c>
      <c r="M164" s="421" t="str">
        <f t="shared" si="14"/>
        <v>ADICIONAL-Manifold(1-2Rigs)</v>
      </c>
      <c r="N164" s="210"/>
      <c r="O164" s="210"/>
      <c r="P164" s="673" t="str">
        <f t="shared" si="15"/>
        <v>ADICIONAL-Manifold(1-2Rigs)</v>
      </c>
      <c r="Q164" s="135"/>
    </row>
    <row r="165" spans="3:17" hidden="1" x14ac:dyDescent="0.3">
      <c r="C165" s="135"/>
      <c r="D165" s="507">
        <v>13</v>
      </c>
      <c r="E165" s="279" t="str">
        <f t="shared" si="7"/>
        <v>DTM C.S-DTM entre PAD hast30Km(1-2Rigs)</v>
      </c>
      <c r="F165" s="672">
        <f t="shared" si="8"/>
        <v>8713632.3699999992</v>
      </c>
      <c r="G165" s="564">
        <f t="shared" si="9"/>
        <v>34</v>
      </c>
      <c r="H165" s="421" t="str">
        <f t="shared" si="10"/>
        <v>DTM C.S-DTM entre PAD hast30Km(1-2Rigs)</v>
      </c>
      <c r="I165" s="210"/>
      <c r="J165" s="210" t="str">
        <f t="shared" si="11"/>
        <v>006001000000518</v>
      </c>
      <c r="K165" s="507">
        <f t="shared" si="12"/>
        <v>34.000165000000003</v>
      </c>
      <c r="L165" s="563">
        <f t="shared" si="13"/>
        <v>34</v>
      </c>
      <c r="M165" s="421" t="str">
        <f t="shared" si="14"/>
        <v>ADICIONAL-Mov/Des Luminari Bs-Yc(1-2Rigs</v>
      </c>
      <c r="N165" s="210"/>
      <c r="O165" s="210"/>
      <c r="P165" s="673" t="str">
        <f t="shared" si="15"/>
        <v>ADICIONAL-Mov/Des Luminari Bs-Yc(1-2Rigs</v>
      </c>
      <c r="Q165" s="135"/>
    </row>
    <row r="166" spans="3:17" hidden="1" x14ac:dyDescent="0.3">
      <c r="C166" s="135"/>
      <c r="D166" s="507">
        <v>14</v>
      </c>
      <c r="E166" s="279" t="str">
        <f t="shared" si="7"/>
        <v>DTM C.S-Km Adicional Traslado(1-2Rigs)</v>
      </c>
      <c r="F166" s="672">
        <f t="shared" si="8"/>
        <v>35220.29</v>
      </c>
      <c r="G166" s="564">
        <f t="shared" si="9"/>
        <v>35</v>
      </c>
      <c r="H166" s="421" t="str">
        <f t="shared" si="10"/>
        <v>DTM C.S-Km Adicional Traslado(1-2Rigs)</v>
      </c>
      <c r="I166" s="210"/>
      <c r="J166" s="210" t="str">
        <f t="shared" si="11"/>
        <v>006001000000336</v>
      </c>
      <c r="K166" s="507">
        <f t="shared" si="12"/>
        <v>35.000166</v>
      </c>
      <c r="L166" s="563">
        <f t="shared" si="13"/>
        <v>35</v>
      </c>
      <c r="M166" s="421" t="str">
        <f t="shared" si="14"/>
        <v>ADICIONAL-Mov/Desm Centrífug(1-2Rigs)</v>
      </c>
      <c r="N166" s="210"/>
      <c r="O166" s="210"/>
      <c r="P166" s="673" t="str">
        <f t="shared" si="15"/>
        <v>ADICIONAL-Mov/Desm Centrífug(1-2Rigs)</v>
      </c>
      <c r="Q166" s="135"/>
    </row>
    <row r="167" spans="3:17" hidden="1" x14ac:dyDescent="0.3">
      <c r="C167" s="135"/>
      <c r="D167" s="507">
        <v>15</v>
      </c>
      <c r="E167" s="279" t="str">
        <f t="shared" si="7"/>
        <v>DTM CIRC-Mov/DesXPilet,Tk Bas-Yc(1-2Rigs</v>
      </c>
      <c r="F167" s="672">
        <f t="shared" si="8"/>
        <v>3225941.32</v>
      </c>
      <c r="G167" s="564">
        <f t="shared" si="9"/>
        <v>42</v>
      </c>
      <c r="H167" s="421" t="str">
        <f t="shared" si="10"/>
        <v>DTM CIRC-Mov/DesXPilet,Tk Bas-Yc(1-2Rigs</v>
      </c>
      <c r="I167" s="210"/>
      <c r="J167" s="210" t="str">
        <f t="shared" si="11"/>
        <v>006001000000531</v>
      </c>
      <c r="K167" s="507">
        <f t="shared" si="12"/>
        <v>42.000166999999998</v>
      </c>
      <c r="L167" s="563">
        <f t="shared" si="13"/>
        <v>42</v>
      </c>
      <c r="M167" s="421" t="str">
        <f t="shared" si="14"/>
        <v>ADICIONAL-Mov/Desm Zarand secad(1-2Rigs)</v>
      </c>
      <c r="N167" s="210"/>
      <c r="O167" s="210"/>
      <c r="P167" s="673" t="str">
        <f t="shared" si="15"/>
        <v>ADICIONAL-Mov/Desm Zarand secad(1-2Rigs)</v>
      </c>
      <c r="Q167" s="135"/>
    </row>
    <row r="168" spans="3:17" hidden="1" x14ac:dyDescent="0.3">
      <c r="C168" s="135"/>
      <c r="D168" s="507">
        <v>16</v>
      </c>
      <c r="E168" s="279" t="str">
        <f t="shared" si="7"/>
        <v>DTM CIRC-DTM Pileta entPAD,30 Km(1-2Rigs</v>
      </c>
      <c r="F168" s="672">
        <f t="shared" si="8"/>
        <v>2711221.3</v>
      </c>
      <c r="G168" s="564">
        <f t="shared" si="9"/>
        <v>38</v>
      </c>
      <c r="H168" s="421" t="str">
        <f t="shared" si="10"/>
        <v>DTM CIRC-DTM Pileta entPAD,30 Km(1-2Rigs</v>
      </c>
      <c r="I168" s="210"/>
      <c r="J168" s="210" t="str">
        <f t="shared" si="11"/>
        <v>006001000000522</v>
      </c>
      <c r="K168" s="507">
        <f t="shared" si="12"/>
        <v>38.000168000000002</v>
      </c>
      <c r="L168" s="563">
        <f t="shared" si="13"/>
        <v>38</v>
      </c>
      <c r="M168" s="421" t="str">
        <f t="shared" si="14"/>
        <v>ADICIONAL-Mov/Desmov Compresor(1-2Rigs)</v>
      </c>
      <c r="N168" s="210"/>
      <c r="O168" s="210"/>
      <c r="P168" s="673" t="str">
        <f t="shared" si="15"/>
        <v>ADICIONAL-Mov/Desmov Compresor(1-2Rigs)</v>
      </c>
      <c r="Q168" s="135"/>
    </row>
    <row r="169" spans="3:17" hidden="1" x14ac:dyDescent="0.3">
      <c r="C169" s="135"/>
      <c r="D169" s="507">
        <v>17</v>
      </c>
      <c r="E169" s="279" t="str">
        <f t="shared" si="7"/>
        <v>DTM CIRC-Km Adic Traslado Pileta(1-2Rigs</v>
      </c>
      <c r="F169" s="672">
        <f t="shared" si="8"/>
        <v>35220.29</v>
      </c>
      <c r="G169" s="564">
        <f t="shared" si="9"/>
        <v>39</v>
      </c>
      <c r="H169" s="421" t="str">
        <f t="shared" si="10"/>
        <v>DTM CIRC-Km Adic Traslado Pileta(1-2Rigs</v>
      </c>
      <c r="I169" s="210"/>
      <c r="J169" s="210" t="str">
        <f t="shared" si="11"/>
        <v>006001000000516</v>
      </c>
      <c r="K169" s="507">
        <f t="shared" si="12"/>
        <v>39.000169</v>
      </c>
      <c r="L169" s="563">
        <f t="shared" si="13"/>
        <v>39</v>
      </c>
      <c r="M169" s="421" t="str">
        <f t="shared" si="14"/>
        <v>ADICIONAL-Mov/Desmov Manifold(1-2Rigs)</v>
      </c>
      <c r="N169" s="210"/>
      <c r="O169" s="210"/>
      <c r="P169" s="673" t="str">
        <f t="shared" si="15"/>
        <v>ADICIONAL-Mov/Desmov Manifold(1-2Rigs)</v>
      </c>
      <c r="Q169" s="135"/>
    </row>
    <row r="170" spans="3:17" hidden="1" x14ac:dyDescent="0.3">
      <c r="C170" s="135"/>
      <c r="D170" s="507">
        <v>18</v>
      </c>
      <c r="E170" s="279" t="str">
        <f t="shared" si="7"/>
        <v>DTM CIRC-Mov/Des Miscelan Bs-Yc(1-2Rigs)</v>
      </c>
      <c r="F170" s="672">
        <f t="shared" si="8"/>
        <v>5346367.63</v>
      </c>
      <c r="G170" s="564">
        <f t="shared" si="9"/>
        <v>41</v>
      </c>
      <c r="H170" s="421" t="str">
        <f t="shared" si="10"/>
        <v>DTM CIRC-Mov/Des Miscelan Bs-Yc(1-2Rigs)</v>
      </c>
      <c r="I170" s="210"/>
      <c r="J170" s="210" t="str">
        <f t="shared" si="11"/>
        <v>006001000000514</v>
      </c>
      <c r="K170" s="507">
        <f t="shared" si="12"/>
        <v>41.000169999999997</v>
      </c>
      <c r="L170" s="563">
        <f t="shared" si="13"/>
        <v>41</v>
      </c>
      <c r="M170" s="421" t="str">
        <f t="shared" si="14"/>
        <v>ADICIONAL-Tanque CaCl2 Std By(1-2Rigs)</v>
      </c>
      <c r="N170" s="210"/>
      <c r="O170" s="210"/>
      <c r="P170" s="673" t="str">
        <f t="shared" si="15"/>
        <v>ADICIONAL-Tanque CaCl2 Std By(1-2Rigs)</v>
      </c>
      <c r="Q170" s="135"/>
    </row>
    <row r="171" spans="3:17" hidden="1" x14ac:dyDescent="0.3">
      <c r="C171" s="135"/>
      <c r="D171" s="507">
        <v>19</v>
      </c>
      <c r="E171" s="279" t="str">
        <f t="shared" si="7"/>
        <v>DTM CIRC-DTM Miscel ent PAD30Km (1-2Rigs</v>
      </c>
      <c r="F171" s="672">
        <f t="shared" si="8"/>
        <v>4493303.95</v>
      </c>
      <c r="G171" s="564">
        <f t="shared" si="9"/>
        <v>37</v>
      </c>
      <c r="H171" s="421" t="str">
        <f t="shared" si="10"/>
        <v>DTM CIRC-DTM Miscel ent PAD30Km (1-2Rigs</v>
      </c>
      <c r="I171" s="210"/>
      <c r="J171" s="210" t="str">
        <f t="shared" si="11"/>
        <v>006001000000521</v>
      </c>
      <c r="K171" s="507">
        <f t="shared" si="12"/>
        <v>37.000171000000002</v>
      </c>
      <c r="L171" s="563">
        <f t="shared" si="13"/>
        <v>37</v>
      </c>
      <c r="M171" s="421" t="str">
        <f t="shared" si="14"/>
        <v>ADICIONAL-Un. Dewatering Std By(1-2Rigs)</v>
      </c>
      <c r="N171" s="210"/>
      <c r="O171" s="210"/>
      <c r="P171" s="673" t="str">
        <f t="shared" si="15"/>
        <v>ADICIONAL-Un. Dewatering Std By(1-2Rigs)</v>
      </c>
      <c r="Q171" s="135"/>
    </row>
    <row r="172" spans="3:17" hidden="1" x14ac:dyDescent="0.3">
      <c r="C172" s="135"/>
      <c r="D172" s="507">
        <v>20</v>
      </c>
      <c r="E172" s="279" t="str">
        <f t="shared" si="7"/>
        <v>DTM CIRC-Km Adicional miscelaneo(1-2Rigs</v>
      </c>
      <c r="F172" s="672">
        <f t="shared" si="8"/>
        <v>35220.29</v>
      </c>
      <c r="G172" s="564">
        <f t="shared" si="9"/>
        <v>40</v>
      </c>
      <c r="H172" s="421" t="str">
        <f t="shared" si="10"/>
        <v>DTM CIRC-Km Adicional miscelaneo(1-2Rigs</v>
      </c>
      <c r="I172" s="210"/>
      <c r="J172" s="210" t="str">
        <f t="shared" si="11"/>
        <v>006001000000515</v>
      </c>
      <c r="K172" s="507">
        <f t="shared" si="12"/>
        <v>40.000171999999999</v>
      </c>
      <c r="L172" s="563">
        <f t="shared" si="13"/>
        <v>40</v>
      </c>
      <c r="M172" s="421" t="str">
        <f t="shared" si="14"/>
        <v>ADICIONAL-Unidad de Dewatering(1-2Rigs)</v>
      </c>
      <c r="N172" s="210"/>
      <c r="O172" s="210"/>
      <c r="P172" s="673" t="str">
        <f t="shared" si="15"/>
        <v>ADICIONAL-Unidad de Dewatering(1-2Rigs)</v>
      </c>
      <c r="Q172" s="135"/>
    </row>
    <row r="173" spans="3:17" hidden="1" x14ac:dyDescent="0.3">
      <c r="C173" s="135"/>
      <c r="D173" s="507">
        <v>21</v>
      </c>
      <c r="E173" s="279" t="str">
        <f t="shared" si="7"/>
        <v>CONSUMIBLE-Mallas de Zaranda (1-2Rigs)</v>
      </c>
      <c r="F173" s="672">
        <f t="shared" si="8"/>
        <v>771534.06</v>
      </c>
      <c r="G173" s="564">
        <f t="shared" si="9"/>
        <v>33</v>
      </c>
      <c r="H173" s="421" t="str">
        <f t="shared" si="10"/>
        <v>CONSUMIBLE-Mallas de Zaranda (1-2Rigs)</v>
      </c>
      <c r="I173" s="210"/>
      <c r="J173" s="210" t="str">
        <f t="shared" si="11"/>
        <v>006001000000110</v>
      </c>
      <c r="K173" s="507">
        <f t="shared" si="12"/>
        <v>33.000172999999997</v>
      </c>
      <c r="L173" s="563">
        <f t="shared" si="13"/>
        <v>33</v>
      </c>
      <c r="M173" s="421" t="str">
        <f t="shared" si="14"/>
        <v>ADICIONAL-Zaranda secad Std by(1-2Rigs)</v>
      </c>
      <c r="N173" s="210"/>
      <c r="O173" s="210"/>
      <c r="P173" s="673" t="str">
        <f t="shared" si="15"/>
        <v>ADICIONAL-Zaranda secad Std by(1-2Rigs)</v>
      </c>
      <c r="Q173" s="135"/>
    </row>
    <row r="174" spans="3:17" hidden="1" x14ac:dyDescent="0.3">
      <c r="C174" s="135"/>
      <c r="D174" s="507">
        <v>22</v>
      </c>
      <c r="E174" s="279" t="str">
        <f t="shared" si="7"/>
        <v>CONSUMIBLE-Floculan MARFLOC103(1-2Rigs)</v>
      </c>
      <c r="F174" s="672">
        <f t="shared" si="8"/>
        <v>21819.65</v>
      </c>
      <c r="G174" s="564">
        <f t="shared" si="9"/>
        <v>31</v>
      </c>
      <c r="H174" s="421" t="str">
        <f t="shared" si="10"/>
        <v>CONSUMIBLE-Floculan MARFLOC103(1-2Rigs)</v>
      </c>
      <c r="I174" s="210"/>
      <c r="J174" s="210" t="str">
        <f t="shared" si="11"/>
        <v>001022000000001</v>
      </c>
      <c r="K174" s="507">
        <f t="shared" si="12"/>
        <v>31.000174000000001</v>
      </c>
      <c r="L174" s="563">
        <f t="shared" si="13"/>
        <v>31</v>
      </c>
      <c r="M174" s="421" t="str">
        <f t="shared" si="14"/>
        <v>C.S-Centrif Std ByXequip(1-2Rigs)</v>
      </c>
      <c r="N174" s="210"/>
      <c r="O174" s="210"/>
      <c r="P174" s="673" t="str">
        <f t="shared" si="15"/>
        <v>C.S-Centrif Std ByXequip(1-2Rigs)</v>
      </c>
      <c r="Q174" s="135"/>
    </row>
    <row r="175" spans="3:17" hidden="1" x14ac:dyDescent="0.3">
      <c r="C175" s="135"/>
      <c r="D175" s="507">
        <v>23</v>
      </c>
      <c r="E175" s="279" t="str">
        <f t="shared" si="7"/>
        <v>CONSUMIBLE-Floculan MARFLOC108(1-2Rigs)</v>
      </c>
      <c r="F175" s="672">
        <f t="shared" si="8"/>
        <v>24801.200000000001</v>
      </c>
      <c r="G175" s="564">
        <f t="shared" si="9"/>
        <v>32</v>
      </c>
      <c r="H175" s="421" t="str">
        <f t="shared" si="10"/>
        <v>CONSUMIBLE-Floculan MARFLOC108(1-2Rigs)</v>
      </c>
      <c r="I175" s="210"/>
      <c r="J175" s="210" t="str">
        <f t="shared" si="11"/>
        <v>001022000000003</v>
      </c>
      <c r="K175" s="507">
        <f t="shared" si="12"/>
        <v>32.000174999999999</v>
      </c>
      <c r="L175" s="563">
        <f t="shared" si="13"/>
        <v>32</v>
      </c>
      <c r="M175" s="421" t="str">
        <f t="shared" si="14"/>
        <v>C.S-Centrifuga Op x equi(1-2Rigs)</v>
      </c>
      <c r="N175" s="210"/>
      <c r="O175" s="210"/>
      <c r="P175" s="673" t="str">
        <f t="shared" si="15"/>
        <v>C.S-Centrifuga Op x equi(1-2Rigs)</v>
      </c>
      <c r="Q175" s="135"/>
    </row>
    <row r="176" spans="3:17" hidden="1" x14ac:dyDescent="0.3">
      <c r="C176" s="135"/>
      <c r="D176" s="507">
        <v>24</v>
      </c>
      <c r="E176" s="279" t="str">
        <f t="shared" si="7"/>
        <v>CONSUMIBLE-Ácido clorhídrico(1-2Rigs)</v>
      </c>
      <c r="F176" s="672">
        <f t="shared" si="8"/>
        <v>5345.45</v>
      </c>
      <c r="G176" s="564">
        <f t="shared" si="9"/>
        <v>30</v>
      </c>
      <c r="H176" s="421" t="str">
        <f t="shared" si="10"/>
        <v>CONSUMIBLE-Ácido clorhídrico(1-2Rigs)</v>
      </c>
      <c r="I176" s="210"/>
      <c r="J176" s="210" t="str">
        <f t="shared" si="11"/>
        <v>no figura en tango</v>
      </c>
      <c r="K176" s="507">
        <f t="shared" si="12"/>
        <v>30.000176</v>
      </c>
      <c r="L176" s="563">
        <f t="shared" si="13"/>
        <v>30</v>
      </c>
      <c r="M176" s="421" t="str">
        <f t="shared" si="14"/>
        <v>C.S-Trailer Laboratorio(1-2Rigs)</v>
      </c>
      <c r="N176" s="210"/>
      <c r="O176" s="210"/>
      <c r="P176" s="673" t="str">
        <f t="shared" si="15"/>
        <v>C.S-Trailer Laboratorio(1-2Rigs)</v>
      </c>
      <c r="Q176" s="135"/>
    </row>
    <row r="177" spans="3:17" hidden="1" x14ac:dyDescent="0.3">
      <c r="C177" s="135"/>
      <c r="D177" s="507">
        <v>25</v>
      </c>
      <c r="E177" s="279" t="str">
        <f t="shared" si="7"/>
        <v>GENERADOR C.S-Dia opérativo+GO(1-2Rigs)</v>
      </c>
      <c r="F177" s="672">
        <f t="shared" si="8"/>
        <v>2235985.4300000002</v>
      </c>
      <c r="G177" s="564">
        <f t="shared" si="9"/>
        <v>43</v>
      </c>
      <c r="H177" s="421" t="str">
        <f t="shared" si="10"/>
        <v>GENERADOR C.S-Dia opérativo+GO(1-2Rigs)</v>
      </c>
      <c r="I177" s="210"/>
      <c r="J177" s="210" t="str">
        <f t="shared" si="11"/>
        <v>006001000000374</v>
      </c>
      <c r="K177" s="507">
        <f t="shared" si="12"/>
        <v>43.000177000000001</v>
      </c>
      <c r="L177" s="563">
        <f t="shared" si="13"/>
        <v>43</v>
      </c>
      <c r="M177" s="421" t="str">
        <f t="shared" si="14"/>
        <v>C.S-Trailer viviend sin Lab(1-2Rigs)</v>
      </c>
      <c r="N177" s="210"/>
      <c r="O177" s="210"/>
      <c r="P177" s="673" t="str">
        <f t="shared" si="15"/>
        <v>C.S-Trailer viviend sin Lab(1-2Rigs)</v>
      </c>
      <c r="Q177" s="135"/>
    </row>
    <row r="178" spans="3:17" hidden="1" x14ac:dyDescent="0.3">
      <c r="C178" s="135"/>
      <c r="D178" s="507">
        <v>26</v>
      </c>
      <c r="E178" s="279" t="str">
        <f t="shared" si="7"/>
        <v>GENERADOR C.S-Stand By sin GO(1-2Rigs)</v>
      </c>
      <c r="F178" s="672">
        <f t="shared" si="8"/>
        <v>1341591.27</v>
      </c>
      <c r="G178" s="564">
        <f t="shared" si="9"/>
        <v>47</v>
      </c>
      <c r="H178" s="421" t="str">
        <f t="shared" si="10"/>
        <v>GENERADOR C.S-Stand By sin GO(1-2Rigs)</v>
      </c>
      <c r="I178" s="210"/>
      <c r="J178" s="210" t="str">
        <f t="shared" si="11"/>
        <v>006001000000187</v>
      </c>
      <c r="K178" s="507">
        <f t="shared" si="12"/>
        <v>47.000177999999998</v>
      </c>
      <c r="L178" s="563">
        <f t="shared" si="13"/>
        <v>47</v>
      </c>
      <c r="M178" s="421" t="str">
        <f t="shared" si="14"/>
        <v>CIRCUITO-Miscelaneos Conexión(1-2Rigs)</v>
      </c>
      <c r="N178" s="210"/>
      <c r="O178" s="210"/>
      <c r="P178" s="673" t="str">
        <f t="shared" si="15"/>
        <v>CIRCUITO-Miscelaneos Conexión(1-2Rigs)</v>
      </c>
      <c r="Q178" s="135"/>
    </row>
    <row r="179" spans="3:17" hidden="1" x14ac:dyDescent="0.3">
      <c r="C179" s="135"/>
      <c r="D179" s="507">
        <v>27</v>
      </c>
      <c r="E179" s="279" t="str">
        <f t="shared" si="7"/>
        <v>GENERADOR C.S-Mov/Desm(Bas-Yac)(1-2Rigs)</v>
      </c>
      <c r="F179" s="672">
        <f t="shared" si="8"/>
        <v>3225941.32</v>
      </c>
      <c r="G179" s="564">
        <f t="shared" si="9"/>
        <v>46</v>
      </c>
      <c r="H179" s="421" t="str">
        <f t="shared" si="10"/>
        <v>GENERADOR C.S-Mov/Desm(Bas-Yac)(1-2Rigs)</v>
      </c>
      <c r="I179" s="210"/>
      <c r="J179" s="210" t="str">
        <f t="shared" si="11"/>
        <v>006001000000532</v>
      </c>
      <c r="K179" s="507">
        <f t="shared" si="12"/>
        <v>46.000179000000003</v>
      </c>
      <c r="L179" s="563">
        <f t="shared" si="13"/>
        <v>46</v>
      </c>
      <c r="M179" s="421" t="str">
        <f t="shared" si="14"/>
        <v>CIRCUITO-Pileta c/Remo(DiaXU)(1-2Rigs)</v>
      </c>
      <c r="N179" s="210"/>
      <c r="O179" s="210"/>
      <c r="P179" s="673" t="str">
        <f t="shared" si="15"/>
        <v>CIRCUITO-Pileta c/Remo(DiaXU)(1-2Rigs)</v>
      </c>
      <c r="Q179" s="135"/>
    </row>
    <row r="180" spans="3:17" hidden="1" x14ac:dyDescent="0.3">
      <c r="C180" s="135"/>
      <c r="D180" s="507">
        <v>28</v>
      </c>
      <c r="E180" s="279" t="str">
        <f t="shared" si="7"/>
        <v>GENERADOR C.S-DTM entr PAD,30Km(1-2Rigs)</v>
      </c>
      <c r="F180" s="672">
        <f t="shared" si="8"/>
        <v>2711221.3</v>
      </c>
      <c r="G180" s="564">
        <f t="shared" si="9"/>
        <v>44</v>
      </c>
      <c r="H180" s="421" t="str">
        <f t="shared" si="10"/>
        <v>GENERADOR C.S-DTM entr PAD,30Km(1-2Rigs)</v>
      </c>
      <c r="I180" s="210"/>
      <c r="J180" s="210" t="str">
        <f t="shared" si="11"/>
        <v>006001000000529</v>
      </c>
      <c r="K180" s="507">
        <f t="shared" si="12"/>
        <v>44.00018</v>
      </c>
      <c r="L180" s="563">
        <f t="shared" si="13"/>
        <v>44</v>
      </c>
      <c r="M180" s="421" t="str">
        <f t="shared" si="14"/>
        <v>CIRCUITO-Pileta preparadora(1-2Rigs)</v>
      </c>
      <c r="N180" s="210"/>
      <c r="O180" s="210"/>
      <c r="P180" s="673" t="str">
        <f t="shared" si="15"/>
        <v>CIRCUITO-Pileta preparadora(1-2Rigs)</v>
      </c>
      <c r="Q180" s="135"/>
    </row>
    <row r="181" spans="3:17" hidden="1" x14ac:dyDescent="0.3">
      <c r="C181" s="135"/>
      <c r="D181" s="507">
        <v>29</v>
      </c>
      <c r="E181" s="279" t="str">
        <f t="shared" si="7"/>
        <v>GENERADOR C.S-Km Adicional(1-2Rigs)</v>
      </c>
      <c r="F181" s="672">
        <f t="shared" si="8"/>
        <v>37073.99</v>
      </c>
      <c r="G181" s="564">
        <f t="shared" si="9"/>
        <v>45</v>
      </c>
      <c r="H181" s="421" t="str">
        <f t="shared" si="10"/>
        <v>GENERADOR C.S-Km Adicional(1-2Rigs)</v>
      </c>
      <c r="I181" s="210"/>
      <c r="J181" s="210" t="str">
        <f t="shared" si="11"/>
        <v>006001000000505</v>
      </c>
      <c r="K181" s="507">
        <f t="shared" si="12"/>
        <v>45.000180999999998</v>
      </c>
      <c r="L181" s="563">
        <f t="shared" si="13"/>
        <v>45</v>
      </c>
      <c r="M181" s="421" t="str">
        <f t="shared" si="14"/>
        <v>CIRCUITO-Tanque CaCl2 (Dia x U)(1-2Rigs)</v>
      </c>
      <c r="N181" s="210"/>
      <c r="O181" s="210"/>
      <c r="P181" s="673" t="str">
        <f t="shared" si="15"/>
        <v>CIRCUITO-Tanque CaCl2 (Dia x U)(1-2Rigs)</v>
      </c>
      <c r="Q181" s="135"/>
    </row>
    <row r="182" spans="3:17" hidden="1" x14ac:dyDescent="0.3">
      <c r="C182" s="135"/>
      <c r="D182" s="507">
        <v>30</v>
      </c>
      <c r="E182" s="279" t="str">
        <f t="shared" si="7"/>
        <v>P. MOVIL-Serv Tecnico x Persona(1-2Rigs)</v>
      </c>
      <c r="F182" s="672">
        <f t="shared" si="8"/>
        <v>873874.42</v>
      </c>
      <c r="G182" s="564">
        <f t="shared" si="9"/>
        <v>59</v>
      </c>
      <c r="H182" s="421" t="str">
        <f t="shared" si="10"/>
        <v>P. MOVIL-Serv Tecnico x Persona(1-2Rigs)</v>
      </c>
      <c r="I182" s="210"/>
      <c r="J182" s="210" t="str">
        <f t="shared" si="11"/>
        <v>006001000000533</v>
      </c>
      <c r="K182" s="507">
        <f t="shared" si="12"/>
        <v>59.000182000000002</v>
      </c>
      <c r="L182" s="563">
        <f t="shared" si="13"/>
        <v>59</v>
      </c>
      <c r="M182" s="421" t="str">
        <f t="shared" si="14"/>
        <v>CONSUMIBLE-Ácido clorhídrico(1-2Rigs)</v>
      </c>
      <c r="N182" s="210"/>
      <c r="O182" s="210"/>
      <c r="P182" s="673" t="str">
        <f t="shared" si="15"/>
        <v>CONSUMIBLE-Ácido clorhídrico(1-2Rigs)</v>
      </c>
      <c r="Q182" s="135"/>
    </row>
    <row r="183" spans="3:17" hidden="1" x14ac:dyDescent="0.3">
      <c r="C183" s="135"/>
      <c r="D183" s="507">
        <v>31</v>
      </c>
      <c r="E183" s="279" t="str">
        <f t="shared" si="7"/>
        <v>P. MOVIL-Std By x Tecnico(1-2Rigs)</v>
      </c>
      <c r="F183" s="672">
        <f t="shared" si="8"/>
        <v>786486.98</v>
      </c>
      <c r="G183" s="564">
        <f t="shared" si="9"/>
        <v>60</v>
      </c>
      <c r="H183" s="421" t="str">
        <f t="shared" si="10"/>
        <v>P. MOVIL-Std By x Tecnico(1-2Rigs)</v>
      </c>
      <c r="I183" s="210"/>
      <c r="J183" s="210" t="str">
        <f t="shared" si="11"/>
        <v>006001000000534</v>
      </c>
      <c r="K183" s="507">
        <f t="shared" si="12"/>
        <v>60.000183</v>
      </c>
      <c r="L183" s="563">
        <f t="shared" si="13"/>
        <v>60</v>
      </c>
      <c r="M183" s="421" t="str">
        <f t="shared" si="14"/>
        <v>CONSUMIBLE-Floculan MARFLOC103(1-2Rigs)</v>
      </c>
      <c r="N183" s="210"/>
      <c r="O183" s="210"/>
      <c r="P183" s="673" t="str">
        <f t="shared" si="15"/>
        <v>CONSUMIBLE-Floculan MARFLOC103(1-2Rigs)</v>
      </c>
      <c r="Q183" s="135"/>
    </row>
    <row r="184" spans="3:17" hidden="1" x14ac:dyDescent="0.3">
      <c r="C184" s="135"/>
      <c r="D184" s="507">
        <v>32</v>
      </c>
      <c r="E184" s="279" t="str">
        <f t="shared" si="7"/>
        <v>P. MOVIL-Transp person-NQN-Yac(1-2Rigs)</v>
      </c>
      <c r="F184" s="672">
        <f t="shared" si="8"/>
        <v>7603.68</v>
      </c>
      <c r="G184" s="564">
        <f t="shared" si="9"/>
        <v>61</v>
      </c>
      <c r="H184" s="421" t="str">
        <f t="shared" si="10"/>
        <v>P. MOVIL-Transp person-NQN-Yac(1-2Rigs)</v>
      </c>
      <c r="I184" s="210"/>
      <c r="J184" s="210" t="str">
        <f t="shared" si="11"/>
        <v>006001000000535</v>
      </c>
      <c r="K184" s="507">
        <f t="shared" si="12"/>
        <v>61.000183999999997</v>
      </c>
      <c r="L184" s="563">
        <f t="shared" si="13"/>
        <v>61</v>
      </c>
      <c r="M184" s="421" t="str">
        <f t="shared" si="14"/>
        <v>CONSUMIBLE-Floculan MARFLOC108(1-2Rigs)</v>
      </c>
      <c r="N184" s="210"/>
      <c r="O184" s="210"/>
      <c r="P184" s="673" t="str">
        <f t="shared" si="15"/>
        <v>CONSUMIBLE-Floculan MARFLOC108(1-2Rigs)</v>
      </c>
      <c r="Q184" s="135"/>
    </row>
    <row r="185" spans="3:17" hidden="1" x14ac:dyDescent="0.3">
      <c r="C185" s="135"/>
      <c r="D185" s="507">
        <v>33</v>
      </c>
      <c r="E185" s="279" t="str">
        <f t="shared" si="7"/>
        <v>P. MOVIL-Pileta c/Remov(1-2Rigs)</v>
      </c>
      <c r="F185" s="672">
        <f t="shared" si="8"/>
        <v>297080.92</v>
      </c>
      <c r="G185" s="564">
        <f t="shared" si="9"/>
        <v>58</v>
      </c>
      <c r="H185" s="421" t="str">
        <f t="shared" si="10"/>
        <v>P. MOVIL-Pileta c/Remov(1-2Rigs)</v>
      </c>
      <c r="I185" s="210"/>
      <c r="J185" s="210" t="str">
        <f t="shared" si="11"/>
        <v>006001000000511</v>
      </c>
      <c r="K185" s="507">
        <f t="shared" si="12"/>
        <v>58.000185000000002</v>
      </c>
      <c r="L185" s="563">
        <f t="shared" si="13"/>
        <v>58</v>
      </c>
      <c r="M185" s="421" t="str">
        <f t="shared" si="14"/>
        <v>CONSUMIBLE-Mallas de Zaranda (1-2Rigs)</v>
      </c>
      <c r="N185" s="210"/>
      <c r="O185" s="210"/>
      <c r="P185" s="673" t="str">
        <f t="shared" si="15"/>
        <v>CONSUMIBLE-Mallas de Zaranda (1-2Rigs)</v>
      </c>
      <c r="Q185" s="135"/>
    </row>
    <row r="186" spans="3:17" hidden="1" x14ac:dyDescent="0.3">
      <c r="C186" s="135"/>
      <c r="D186" s="507">
        <v>34</v>
      </c>
      <c r="E186" s="279" t="str">
        <f t="shared" si="7"/>
        <v>P. MOVIL-Mov/DesmXPilet Bas-Yc(1-2Rigs)</v>
      </c>
      <c r="F186" s="672">
        <f t="shared" si="8"/>
        <v>3225941.32</v>
      </c>
      <c r="G186" s="564">
        <f t="shared" si="9"/>
        <v>57</v>
      </c>
      <c r="H186" s="421" t="str">
        <f t="shared" si="10"/>
        <v>P. MOVIL-Mov/DesmXPilet Bas-Yc(1-2Rigs)</v>
      </c>
      <c r="I186" s="210"/>
      <c r="J186" s="210" t="str">
        <f t="shared" si="11"/>
        <v>006001000000268</v>
      </c>
      <c r="K186" s="507">
        <f t="shared" si="12"/>
        <v>57.000185999999999</v>
      </c>
      <c r="L186" s="563">
        <f t="shared" si="13"/>
        <v>57</v>
      </c>
      <c r="M186" s="421" t="str">
        <f t="shared" si="14"/>
        <v>DTM C.S-DTM entre PAD hast30Km(1-2Rigs)</v>
      </c>
      <c r="N186" s="210"/>
      <c r="O186" s="210"/>
      <c r="P186" s="673" t="str">
        <f t="shared" si="15"/>
        <v>DTM C.S-DTM entre PAD hast30Km(1-2Rigs)</v>
      </c>
      <c r="Q186" s="135"/>
    </row>
    <row r="187" spans="3:17" hidden="1" x14ac:dyDescent="0.3">
      <c r="C187" s="135"/>
      <c r="D187" s="507">
        <v>35</v>
      </c>
      <c r="E187" s="279" t="str">
        <f t="shared" si="7"/>
        <v>P. MOVIL-DTM Pileta ent PAD30Km(1-2Rigs)</v>
      </c>
      <c r="F187" s="672">
        <f t="shared" si="8"/>
        <v>2711221.3</v>
      </c>
      <c r="G187" s="564">
        <f t="shared" si="9"/>
        <v>49</v>
      </c>
      <c r="H187" s="421" t="str">
        <f t="shared" si="10"/>
        <v>P. MOVIL-DTM Pileta ent PAD30Km(1-2Rigs)</v>
      </c>
      <c r="I187" s="210"/>
      <c r="J187" s="210" t="str">
        <f t="shared" si="11"/>
        <v>006001000000530</v>
      </c>
      <c r="K187" s="507">
        <f t="shared" si="12"/>
        <v>49.000186999999997</v>
      </c>
      <c r="L187" s="563">
        <f t="shared" si="13"/>
        <v>49</v>
      </c>
      <c r="M187" s="421" t="str">
        <f t="shared" si="14"/>
        <v>DTM C.S-Km Adicional Traslado(1-2Rigs)</v>
      </c>
      <c r="N187" s="210"/>
      <c r="O187" s="210"/>
      <c r="P187" s="673" t="str">
        <f t="shared" si="15"/>
        <v>DTM C.S-Km Adicional Traslado(1-2Rigs)</v>
      </c>
      <c r="Q187" s="135"/>
    </row>
    <row r="188" spans="3:17" hidden="1" x14ac:dyDescent="0.3">
      <c r="C188" s="135"/>
      <c r="D188" s="507">
        <v>36</v>
      </c>
      <c r="E188" s="279" t="str">
        <f t="shared" si="7"/>
        <v>P. MOVIL-Km Adicional x Piletas(1-2Rigs)</v>
      </c>
      <c r="F188" s="672">
        <f t="shared" si="8"/>
        <v>35220.29</v>
      </c>
      <c r="G188" s="564">
        <f t="shared" si="9"/>
        <v>53</v>
      </c>
      <c r="H188" s="421" t="str">
        <f t="shared" si="10"/>
        <v>P. MOVIL-Km Adicional x Piletas(1-2Rigs)</v>
      </c>
      <c r="I188" s="210"/>
      <c r="J188" s="210" t="str">
        <f t="shared" si="11"/>
        <v>006001000000524</v>
      </c>
      <c r="K188" s="507">
        <f t="shared" si="12"/>
        <v>53.000188000000001</v>
      </c>
      <c r="L188" s="563">
        <f t="shared" si="13"/>
        <v>53</v>
      </c>
      <c r="M188" s="421" t="str">
        <f t="shared" si="14"/>
        <v>DTM C.S-Mov/Desmov (Base-Yac)(1-2Rigs)</v>
      </c>
      <c r="N188" s="210"/>
      <c r="O188" s="210"/>
      <c r="P188" s="673" t="str">
        <f t="shared" si="15"/>
        <v>DTM C.S-Mov/Desmov (Base-Yac)(1-2Rigs)</v>
      </c>
      <c r="Q188" s="135"/>
    </row>
    <row r="189" spans="3:17" hidden="1" x14ac:dyDescent="0.3">
      <c r="C189" s="135"/>
      <c r="D189" s="507">
        <v>37</v>
      </c>
      <c r="E189" s="279" t="str">
        <f t="shared" si="7"/>
        <v>P. MOVIL-Generador 450kVA + GO(1-2Rigs)</v>
      </c>
      <c r="F189" s="672">
        <f t="shared" si="8"/>
        <v>2235985.4300000002</v>
      </c>
      <c r="G189" s="564">
        <f t="shared" si="9"/>
        <v>50</v>
      </c>
      <c r="H189" s="421" t="str">
        <f t="shared" si="10"/>
        <v>P. MOVIL-Generador 450kVA + GO(1-2Rigs)</v>
      </c>
      <c r="I189" s="210"/>
      <c r="J189" s="210" t="str">
        <f t="shared" si="11"/>
        <v>006001000000525</v>
      </c>
      <c r="K189" s="507">
        <f t="shared" si="12"/>
        <v>50.000188999999999</v>
      </c>
      <c r="L189" s="563">
        <f t="shared" si="13"/>
        <v>50</v>
      </c>
      <c r="M189" s="421" t="str">
        <f t="shared" si="14"/>
        <v>DTM CIRC-DTM Miscel ent PAD30Km (1-2Rigs</v>
      </c>
      <c r="N189" s="210"/>
      <c r="O189" s="210"/>
      <c r="P189" s="673" t="str">
        <f t="shared" si="15"/>
        <v>DTM CIRC-DTM Miscel ent PAD30Km (1-2Rigs</v>
      </c>
      <c r="Q189" s="135"/>
    </row>
    <row r="190" spans="3:17" hidden="1" x14ac:dyDescent="0.3">
      <c r="C190" s="135"/>
      <c r="D190" s="507">
        <v>38</v>
      </c>
      <c r="E190" s="279" t="str">
        <f t="shared" si="7"/>
        <v>P. MOVIL-Generador450Kv Std By(1-2Rigs)</v>
      </c>
      <c r="F190" s="672">
        <f t="shared" si="8"/>
        <v>1341591.27</v>
      </c>
      <c r="G190" s="564">
        <f t="shared" si="9"/>
        <v>51</v>
      </c>
      <c r="H190" s="421" t="str">
        <f t="shared" si="10"/>
        <v>P. MOVIL-Generador450Kv Std By(1-2Rigs)</v>
      </c>
      <c r="I190" s="210"/>
      <c r="J190" s="210" t="str">
        <f t="shared" si="11"/>
        <v>006001000000526</v>
      </c>
      <c r="K190" s="507">
        <f t="shared" si="12"/>
        <v>51.000190000000003</v>
      </c>
      <c r="L190" s="563">
        <f t="shared" si="13"/>
        <v>51</v>
      </c>
      <c r="M190" s="421" t="str">
        <f t="shared" si="14"/>
        <v>DTM CIRC-DTM Pileta entPAD,30 Km(1-2Rigs</v>
      </c>
      <c r="N190" s="210"/>
      <c r="O190" s="210"/>
      <c r="P190" s="673" t="str">
        <f t="shared" si="15"/>
        <v>DTM CIRC-DTM Pileta entPAD,30 Km(1-2Rigs</v>
      </c>
      <c r="Q190" s="135"/>
    </row>
    <row r="191" spans="3:17" hidden="1" x14ac:dyDescent="0.3">
      <c r="C191" s="135"/>
      <c r="D191" s="507">
        <v>39</v>
      </c>
      <c r="E191" s="279" t="str">
        <f t="shared" si="7"/>
        <v>P. MOVIL-Mov/Des Generador Bs-Yc(1-2Rigs</v>
      </c>
      <c r="F191" s="672">
        <f t="shared" si="8"/>
        <v>3225941.32</v>
      </c>
      <c r="G191" s="564">
        <f t="shared" si="9"/>
        <v>55</v>
      </c>
      <c r="H191" s="421" t="str">
        <f t="shared" si="10"/>
        <v>P. MOVIL-Mov/Des Generador Bs-Yc(1-2Rigs</v>
      </c>
      <c r="I191" s="210"/>
      <c r="J191" s="210" t="str">
        <f t="shared" si="11"/>
        <v>006001000000272</v>
      </c>
      <c r="K191" s="507">
        <f t="shared" si="12"/>
        <v>55.000191000000001</v>
      </c>
      <c r="L191" s="563">
        <f t="shared" si="13"/>
        <v>55</v>
      </c>
      <c r="M191" s="421" t="str">
        <f t="shared" si="14"/>
        <v>DTM CIRC-Km Adic Traslado Pileta(1-2Rigs</v>
      </c>
      <c r="N191" s="210"/>
      <c r="O191" s="210"/>
      <c r="P191" s="673" t="str">
        <f t="shared" si="15"/>
        <v>DTM CIRC-Km Adic Traslado Pileta(1-2Rigs</v>
      </c>
      <c r="Q191" s="135"/>
    </row>
    <row r="192" spans="3:17" hidden="1" x14ac:dyDescent="0.3">
      <c r="C192" s="135"/>
      <c r="D192" s="507">
        <v>40</v>
      </c>
      <c r="E192" s="279" t="str">
        <f t="shared" si="7"/>
        <v>P. MOVIL-DTM Generad ent PAD30Km(1-2Rigs</v>
      </c>
      <c r="F192" s="672">
        <f t="shared" si="8"/>
        <v>2711221.3</v>
      </c>
      <c r="G192" s="564">
        <f t="shared" si="9"/>
        <v>48</v>
      </c>
      <c r="H192" s="421" t="str">
        <f t="shared" si="10"/>
        <v>P. MOVIL-DTM Generad ent PAD30Km(1-2Rigs</v>
      </c>
      <c r="I192" s="210"/>
      <c r="J192" s="210" t="str">
        <f t="shared" si="11"/>
        <v>006001000000550</v>
      </c>
      <c r="K192" s="507">
        <f t="shared" si="12"/>
        <v>48.000191999999998</v>
      </c>
      <c r="L192" s="563">
        <f t="shared" si="13"/>
        <v>48</v>
      </c>
      <c r="M192" s="421" t="str">
        <f t="shared" si="14"/>
        <v>DTM CIRC-Km Adicional miscelaneo(1-2Rigs</v>
      </c>
      <c r="N192" s="210"/>
      <c r="O192" s="210"/>
      <c r="P192" s="673" t="str">
        <f t="shared" si="15"/>
        <v>DTM CIRC-Km Adicional miscelaneo(1-2Rigs</v>
      </c>
      <c r="Q192" s="135"/>
    </row>
    <row r="193" spans="3:17" hidden="1" x14ac:dyDescent="0.3">
      <c r="C193" s="135"/>
      <c r="D193" s="507">
        <v>41</v>
      </c>
      <c r="E193" s="279" t="str">
        <f t="shared" si="7"/>
        <v>P. MOVIL-Km Adicional Generador(1-2Rigs)</v>
      </c>
      <c r="F193" s="672">
        <f t="shared" si="8"/>
        <v>35220.29</v>
      </c>
      <c r="G193" s="564">
        <f t="shared" si="9"/>
        <v>52</v>
      </c>
      <c r="H193" s="421" t="str">
        <f t="shared" si="10"/>
        <v>P. MOVIL-Km Adicional Generador(1-2Rigs)</v>
      </c>
      <c r="I193" s="210"/>
      <c r="J193" s="210" t="str">
        <f t="shared" si="11"/>
        <v>006001000000527</v>
      </c>
      <c r="K193" s="507">
        <f t="shared" si="12"/>
        <v>52.000193000000003</v>
      </c>
      <c r="L193" s="563">
        <f t="shared" si="13"/>
        <v>52</v>
      </c>
      <c r="M193" s="421" t="str">
        <f t="shared" si="14"/>
        <v>DTM CIRC-Mov/Des Miscelan Bs-Yc(1-2Rigs)</v>
      </c>
      <c r="N193" s="210"/>
      <c r="O193" s="210"/>
      <c r="P193" s="673" t="str">
        <f t="shared" si="15"/>
        <v>DTM CIRC-Mov/Des Miscelan Bs-Yc(1-2Rigs)</v>
      </c>
      <c r="Q193" s="135"/>
    </row>
    <row r="194" spans="3:17" hidden="1" x14ac:dyDescent="0.3">
      <c r="C194" s="135"/>
      <c r="D194" s="507">
        <v>42</v>
      </c>
      <c r="E194" s="279" t="str">
        <f t="shared" si="7"/>
        <v>P. MOVIL-Luminaria x unidad(1-2Rigs)</v>
      </c>
      <c r="F194" s="672">
        <f t="shared" si="8"/>
        <v>102457.4</v>
      </c>
      <c r="G194" s="564">
        <f t="shared" si="9"/>
        <v>54</v>
      </c>
      <c r="H194" s="421" t="str">
        <f t="shared" si="10"/>
        <v>P. MOVIL-Luminaria x unidad(1-2Rigs)</v>
      </c>
      <c r="I194" s="210"/>
      <c r="J194" s="210" t="str">
        <f t="shared" si="11"/>
        <v>006001000000523</v>
      </c>
      <c r="K194" s="507">
        <f t="shared" si="12"/>
        <v>54.000194</v>
      </c>
      <c r="L194" s="563">
        <f t="shared" si="13"/>
        <v>54</v>
      </c>
      <c r="M194" s="421" t="str">
        <f t="shared" si="14"/>
        <v>DTM CIRC-Mov/DesXPilet,Tk Bas-Yc(1-2Rigs</v>
      </c>
      <c r="N194" s="210"/>
      <c r="O194" s="210"/>
      <c r="P194" s="673" t="str">
        <f t="shared" si="15"/>
        <v>DTM CIRC-Mov/DesXPilet,Tk Bas-Yc(1-2Rigs</v>
      </c>
      <c r="Q194" s="135"/>
    </row>
    <row r="195" spans="3:17" hidden="1" x14ac:dyDescent="0.3">
      <c r="C195" s="135"/>
      <c r="D195" s="507">
        <v>43</v>
      </c>
      <c r="E195" s="279" t="str">
        <f t="shared" si="7"/>
        <v>P. MOVIL-Mov/Des Luminaria Bs-Yc(1-2Rigs</v>
      </c>
      <c r="F195" s="672">
        <f t="shared" si="8"/>
        <v>1133228.43</v>
      </c>
      <c r="G195" s="564">
        <f t="shared" si="9"/>
        <v>56</v>
      </c>
      <c r="H195" s="421" t="str">
        <f t="shared" si="10"/>
        <v>P. MOVIL-Mov/Des Luminaria Bs-Yc(1-2Rigs</v>
      </c>
      <c r="I195" s="210"/>
      <c r="J195" s="210" t="str">
        <f t="shared" si="11"/>
        <v>006001000000528</v>
      </c>
      <c r="K195" s="507">
        <f t="shared" si="12"/>
        <v>56.000194999999998</v>
      </c>
      <c r="L195" s="563">
        <f t="shared" si="13"/>
        <v>56</v>
      </c>
      <c r="M195" s="421" t="str">
        <f t="shared" si="14"/>
        <v>GENERADOR C.S-Dia opérativo+GO(1-2Rigs)</v>
      </c>
      <c r="N195" s="210"/>
      <c r="O195" s="210"/>
      <c r="P195" s="673" t="str">
        <f t="shared" si="15"/>
        <v>GENERADOR C.S-Dia opérativo+GO(1-2Rigs)</v>
      </c>
      <c r="Q195" s="135"/>
    </row>
    <row r="196" spans="3:17" hidden="1" x14ac:dyDescent="0.3">
      <c r="C196" s="135"/>
      <c r="D196" s="507">
        <v>44</v>
      </c>
      <c r="E196" s="279" t="str">
        <f t="shared" si="7"/>
        <v>ADICIONAL-Luminaria x unidad(1-2Rigs)</v>
      </c>
      <c r="F196" s="672">
        <f t="shared" si="8"/>
        <v>102457.4</v>
      </c>
      <c r="G196" s="564">
        <f t="shared" si="9"/>
        <v>10</v>
      </c>
      <c r="H196" s="421" t="str">
        <f t="shared" si="10"/>
        <v>ADICIONAL-Luminaria x unidad(1-2Rigs)</v>
      </c>
      <c r="I196" s="210"/>
      <c r="J196" s="210" t="str">
        <f t="shared" si="11"/>
        <v>006001000000138</v>
      </c>
      <c r="K196" s="507">
        <f t="shared" si="12"/>
        <v>10.000196000000001</v>
      </c>
      <c r="L196" s="563">
        <f t="shared" si="13"/>
        <v>10</v>
      </c>
      <c r="M196" s="421" t="str">
        <f t="shared" si="14"/>
        <v>GENERADOR C.S-DTM entr PAD,30Km(1-2Rigs)</v>
      </c>
      <c r="N196" s="210"/>
      <c r="O196" s="210"/>
      <c r="P196" s="673" t="str">
        <f t="shared" si="15"/>
        <v>GENERADOR C.S-DTM entr PAD,30Km(1-2Rigs)</v>
      </c>
      <c r="Q196" s="135"/>
    </row>
    <row r="197" spans="3:17" hidden="1" x14ac:dyDescent="0.3">
      <c r="C197" s="135"/>
      <c r="D197" s="507">
        <v>45</v>
      </c>
      <c r="E197" s="279" t="str">
        <f t="shared" si="7"/>
        <v>ADICIONAL-Mov/Des Luminari Bs-Yc(1-2Rigs</v>
      </c>
      <c r="F197" s="672">
        <f t="shared" si="8"/>
        <v>1133228.43</v>
      </c>
      <c r="G197" s="564">
        <f t="shared" si="9"/>
        <v>13</v>
      </c>
      <c r="H197" s="421" t="str">
        <f t="shared" si="10"/>
        <v>ADICIONAL-Mov/Des Luminari Bs-Yc(1-2Rigs</v>
      </c>
      <c r="I197" s="210"/>
      <c r="J197" s="210" t="str">
        <f t="shared" si="11"/>
        <v>006001000000341</v>
      </c>
      <c r="K197" s="507">
        <f t="shared" si="12"/>
        <v>13.000197</v>
      </c>
      <c r="L197" s="563">
        <f t="shared" si="13"/>
        <v>13</v>
      </c>
      <c r="M197" s="421" t="str">
        <f t="shared" si="14"/>
        <v>GENERADOR C.S-Km Adicional(1-2Rigs)</v>
      </c>
      <c r="N197" s="210"/>
      <c r="O197" s="210"/>
      <c r="P197" s="673" t="str">
        <f t="shared" si="15"/>
        <v>GENERADOR C.S-Km Adicional(1-2Rigs)</v>
      </c>
      <c r="Q197" s="135"/>
    </row>
    <row r="198" spans="3:17" hidden="1" x14ac:dyDescent="0.3">
      <c r="C198" s="135"/>
      <c r="D198" s="507">
        <v>46</v>
      </c>
      <c r="E198" s="279" t="str">
        <f t="shared" si="7"/>
        <v>ADICIONAL-DTM Lumin ent PAD30Km(1-2Rigs)</v>
      </c>
      <c r="F198" s="672">
        <f t="shared" si="8"/>
        <v>966657.83</v>
      </c>
      <c r="G198" s="564">
        <f t="shared" si="9"/>
        <v>7</v>
      </c>
      <c r="H198" s="421" t="str">
        <f t="shared" si="10"/>
        <v>ADICIONAL-DTM Lumin ent PAD30Km(1-2Rigs)</v>
      </c>
      <c r="I198" s="210"/>
      <c r="J198" s="210" t="str">
        <f t="shared" si="11"/>
        <v>006001000000342</v>
      </c>
      <c r="K198" s="507">
        <f t="shared" si="12"/>
        <v>7.0001980000000001</v>
      </c>
      <c r="L198" s="563">
        <f t="shared" si="13"/>
        <v>7</v>
      </c>
      <c r="M198" s="421" t="str">
        <f t="shared" si="14"/>
        <v>GENERADOR C.S-Mov/Desm(Bas-Yac)(1-2Rigs)</v>
      </c>
      <c r="N198" s="210"/>
      <c r="O198" s="210"/>
      <c r="P198" s="673" t="str">
        <f t="shared" si="15"/>
        <v>GENERADOR C.S-Mov/Desm(Bas-Yac)(1-2Rigs)</v>
      </c>
      <c r="Q198" s="135"/>
    </row>
    <row r="199" spans="3:17" hidden="1" x14ac:dyDescent="0.3">
      <c r="C199" s="135"/>
      <c r="D199" s="507">
        <v>47</v>
      </c>
      <c r="E199" s="279" t="str">
        <f t="shared" si="7"/>
        <v>ADICIONAL-Bomba Trasvase op(1-2Rigs)</v>
      </c>
      <c r="F199" s="672">
        <f t="shared" si="8"/>
        <v>154625</v>
      </c>
      <c r="G199" s="564">
        <f t="shared" si="9"/>
        <v>1</v>
      </c>
      <c r="H199" s="421" t="str">
        <f t="shared" si="10"/>
        <v>ADICIONAL-Bomba Trasvase op(1-2Rigs)</v>
      </c>
      <c r="I199" s="210"/>
      <c r="J199" s="210" t="str">
        <f t="shared" si="11"/>
        <v>006001000000028</v>
      </c>
      <c r="K199" s="507">
        <f t="shared" si="12"/>
        <v>1.0001990000000001</v>
      </c>
      <c r="L199" s="563">
        <f t="shared" si="13"/>
        <v>1</v>
      </c>
      <c r="M199" s="421" t="str">
        <f t="shared" si="14"/>
        <v>GENERADOR C.S-Stand By sin GO(1-2Rigs)</v>
      </c>
      <c r="N199" s="210"/>
      <c r="O199" s="210"/>
      <c r="P199" s="673" t="str">
        <f t="shared" si="15"/>
        <v>GENERADOR C.S-Stand By sin GO(1-2Rigs)</v>
      </c>
      <c r="Q199" s="135"/>
    </row>
    <row r="200" spans="3:17" hidden="1" x14ac:dyDescent="0.3">
      <c r="C200" s="135"/>
      <c r="D200" s="507">
        <v>48</v>
      </c>
      <c r="E200" s="279" t="str">
        <f t="shared" si="7"/>
        <v>ADICIONAL-Bomba trasvase Std BY(1-2Rigs)</v>
      </c>
      <c r="F200" s="672">
        <f t="shared" si="8"/>
        <v>108237.51</v>
      </c>
      <c r="G200" s="564">
        <f t="shared" si="9"/>
        <v>2</v>
      </c>
      <c r="H200" s="421" t="str">
        <f t="shared" si="10"/>
        <v>ADICIONAL-Bomba trasvase Std BY(1-2Rigs)</v>
      </c>
      <c r="I200" s="210"/>
      <c r="J200" s="210" t="str">
        <f t="shared" si="11"/>
        <v>006001000000367</v>
      </c>
      <c r="K200" s="507">
        <f t="shared" si="12"/>
        <v>2.0002</v>
      </c>
      <c r="L200" s="563">
        <f t="shared" si="13"/>
        <v>2</v>
      </c>
      <c r="M200" s="421" t="str">
        <f t="shared" si="14"/>
        <v>P. MOVIL-DTM Generad ent PAD30Km(1-2Rigs</v>
      </c>
      <c r="N200" s="210"/>
      <c r="O200" s="210"/>
      <c r="P200" s="673" t="str">
        <f t="shared" si="15"/>
        <v>P. MOVIL-DTM Generad ent PAD30Km(1-2Rigs</v>
      </c>
      <c r="Q200" s="135"/>
    </row>
    <row r="201" spans="3:17" hidden="1" x14ac:dyDescent="0.3">
      <c r="C201" s="135"/>
      <c r="D201" s="507">
        <v>49</v>
      </c>
      <c r="E201" s="279" t="str">
        <f t="shared" si="7"/>
        <v>ADICIONAL-Compresor(1-2Rigs)</v>
      </c>
      <c r="F201" s="672">
        <f t="shared" si="8"/>
        <v>92090.02</v>
      </c>
      <c r="G201" s="564">
        <f t="shared" si="9"/>
        <v>4</v>
      </c>
      <c r="H201" s="421" t="str">
        <f t="shared" si="10"/>
        <v>ADICIONAL-Compresor(1-2Rigs)</v>
      </c>
      <c r="I201" s="210"/>
      <c r="J201" s="210" t="str">
        <f t="shared" si="11"/>
        <v>006001000000093</v>
      </c>
      <c r="K201" s="507">
        <f t="shared" si="12"/>
        <v>4.0002009999999997</v>
      </c>
      <c r="L201" s="563">
        <f t="shared" si="13"/>
        <v>4</v>
      </c>
      <c r="M201" s="421" t="str">
        <f t="shared" si="14"/>
        <v>P. MOVIL-DTM Pileta ent PAD30Km(1-2Rigs)</v>
      </c>
      <c r="N201" s="210"/>
      <c r="O201" s="210"/>
      <c r="P201" s="673" t="str">
        <f t="shared" si="15"/>
        <v>P. MOVIL-DTM Pileta ent PAD30Km(1-2Rigs)</v>
      </c>
      <c r="Q201" s="135"/>
    </row>
    <row r="202" spans="3:17" hidden="1" x14ac:dyDescent="0.3">
      <c r="C202" s="135"/>
      <c r="D202" s="507">
        <v>50</v>
      </c>
      <c r="E202" s="279" t="str">
        <f t="shared" si="7"/>
        <v>ADICIONAL-Compresor Stand By(1-2Rigs)</v>
      </c>
      <c r="F202" s="672">
        <f t="shared" si="8"/>
        <v>82881.02</v>
      </c>
      <c r="G202" s="564">
        <f t="shared" si="9"/>
        <v>3</v>
      </c>
      <c r="H202" s="421" t="str">
        <f t="shared" si="10"/>
        <v>ADICIONAL-Compresor Stand By(1-2Rigs)</v>
      </c>
      <c r="I202" s="210"/>
      <c r="J202" s="210" t="str">
        <f t="shared" si="11"/>
        <v>006001000000094</v>
      </c>
      <c r="K202" s="507">
        <f t="shared" si="12"/>
        <v>3.0002019999999998</v>
      </c>
      <c r="L202" s="563">
        <f t="shared" si="13"/>
        <v>3</v>
      </c>
      <c r="M202" s="421" t="str">
        <f t="shared" si="14"/>
        <v>P. MOVIL-Generador 450kVA + GO(1-2Rigs)</v>
      </c>
      <c r="N202" s="210"/>
      <c r="O202" s="210"/>
      <c r="P202" s="673" t="str">
        <f t="shared" si="15"/>
        <v>P. MOVIL-Generador 450kVA + GO(1-2Rigs)</v>
      </c>
      <c r="Q202" s="135"/>
    </row>
    <row r="203" spans="3:17" hidden="1" x14ac:dyDescent="0.3">
      <c r="C203" s="135"/>
      <c r="D203" s="507">
        <v>51</v>
      </c>
      <c r="E203" s="279" t="str">
        <f t="shared" si="7"/>
        <v>ADICIONAL-Mov/Desmov Compresor(1-2Rigs)</v>
      </c>
      <c r="F203" s="672">
        <f t="shared" si="8"/>
        <v>3225941.32</v>
      </c>
      <c r="G203" s="564">
        <f t="shared" si="9"/>
        <v>16</v>
      </c>
      <c r="H203" s="421" t="str">
        <f t="shared" si="10"/>
        <v>ADICIONAL-Mov/Desmov Compresor(1-2Rigs)</v>
      </c>
      <c r="I203" s="210"/>
      <c r="J203" s="210" t="str">
        <f t="shared" si="11"/>
        <v>006001000000315</v>
      </c>
      <c r="K203" s="507">
        <f t="shared" si="12"/>
        <v>16.000202999999999</v>
      </c>
      <c r="L203" s="563">
        <f t="shared" si="13"/>
        <v>16</v>
      </c>
      <c r="M203" s="421" t="str">
        <f t="shared" si="14"/>
        <v>P. MOVIL-Generador450Kv Std By(1-2Rigs)</v>
      </c>
      <c r="N203" s="210"/>
      <c r="O203" s="210"/>
      <c r="P203" s="673" t="str">
        <f t="shared" si="15"/>
        <v>P. MOVIL-Generador450Kv Std By(1-2Rigs)</v>
      </c>
      <c r="Q203" s="135"/>
    </row>
    <row r="204" spans="3:17" hidden="1" x14ac:dyDescent="0.3">
      <c r="C204" s="135"/>
      <c r="D204" s="507">
        <v>52</v>
      </c>
      <c r="E204" s="279" t="str">
        <f t="shared" si="7"/>
        <v>ADICIONAL-DTM Compresor(1-2Rigs)</v>
      </c>
      <c r="F204" s="672">
        <f t="shared" si="8"/>
        <v>2711221.3</v>
      </c>
      <c r="G204" s="564">
        <f t="shared" si="9"/>
        <v>6</v>
      </c>
      <c r="H204" s="421" t="str">
        <f t="shared" si="10"/>
        <v>ADICIONAL-DTM Compresor(1-2Rigs)</v>
      </c>
      <c r="I204" s="210"/>
      <c r="J204" s="210" t="str">
        <f t="shared" si="11"/>
        <v>006001000000316</v>
      </c>
      <c r="K204" s="507">
        <f t="shared" si="12"/>
        <v>6.0002040000000001</v>
      </c>
      <c r="L204" s="563">
        <f t="shared" si="13"/>
        <v>6</v>
      </c>
      <c r="M204" s="421" t="str">
        <f t="shared" si="14"/>
        <v>P. MOVIL-Km Adicional Generador(1-2Rigs)</v>
      </c>
      <c r="N204" s="210"/>
      <c r="O204" s="210"/>
      <c r="P204" s="673" t="str">
        <f t="shared" si="15"/>
        <v>P. MOVIL-Km Adicional Generador(1-2Rigs)</v>
      </c>
      <c r="Q204" s="135"/>
    </row>
    <row r="205" spans="3:17" hidden="1" x14ac:dyDescent="0.3">
      <c r="C205" s="135"/>
      <c r="D205" s="507">
        <v>53</v>
      </c>
      <c r="E205" s="279" t="str">
        <f t="shared" si="7"/>
        <v>ADICIONAL-Manifold(1-2Rigs)</v>
      </c>
      <c r="F205" s="672">
        <f t="shared" si="8"/>
        <v>290398.44</v>
      </c>
      <c r="G205" s="564">
        <f t="shared" si="9"/>
        <v>12</v>
      </c>
      <c r="H205" s="421" t="str">
        <f t="shared" si="10"/>
        <v>ADICIONAL-Manifold(1-2Rigs)</v>
      </c>
      <c r="I205" s="210"/>
      <c r="J205" s="210" t="str">
        <f t="shared" si="11"/>
        <v>006001000000275</v>
      </c>
      <c r="K205" s="507">
        <f t="shared" si="12"/>
        <v>12.000204999999999</v>
      </c>
      <c r="L205" s="563">
        <f t="shared" si="13"/>
        <v>12</v>
      </c>
      <c r="M205" s="421" t="str">
        <f t="shared" si="14"/>
        <v>P. MOVIL-Km Adicional x Piletas(1-2Rigs)</v>
      </c>
      <c r="N205" s="210"/>
      <c r="O205" s="210"/>
      <c r="P205" s="673" t="str">
        <f t="shared" si="15"/>
        <v>P. MOVIL-Km Adicional x Piletas(1-2Rigs)</v>
      </c>
      <c r="Q205" s="135"/>
    </row>
    <row r="206" spans="3:17" hidden="1" x14ac:dyDescent="0.3">
      <c r="C206" s="135"/>
      <c r="D206" s="507">
        <v>54</v>
      </c>
      <c r="E206" s="279" t="str">
        <f t="shared" si="7"/>
        <v>ADICIONAL-Mov/Desmov Manifold(1-2Rigs)</v>
      </c>
      <c r="F206" s="672">
        <f t="shared" si="8"/>
        <v>1782122.54</v>
      </c>
      <c r="G206" s="564">
        <f t="shared" si="9"/>
        <v>17</v>
      </c>
      <c r="H206" s="421" t="str">
        <f t="shared" si="10"/>
        <v>ADICIONAL-Mov/Desmov Manifold(1-2Rigs)</v>
      </c>
      <c r="I206" s="210"/>
      <c r="J206" s="210" t="str">
        <f t="shared" si="11"/>
        <v>006001000000326</v>
      </c>
      <c r="K206" s="507">
        <f t="shared" si="12"/>
        <v>17.000205999999999</v>
      </c>
      <c r="L206" s="563">
        <f t="shared" si="13"/>
        <v>17</v>
      </c>
      <c r="M206" s="421" t="str">
        <f t="shared" si="14"/>
        <v>P. MOVIL-Luminaria x unidad(1-2Rigs)</v>
      </c>
      <c r="N206" s="210"/>
      <c r="O206" s="210"/>
      <c r="P206" s="673" t="str">
        <f t="shared" si="15"/>
        <v>P. MOVIL-Luminaria x unidad(1-2Rigs)</v>
      </c>
      <c r="Q206" s="135"/>
    </row>
    <row r="207" spans="3:17" hidden="1" x14ac:dyDescent="0.3">
      <c r="C207" s="135"/>
      <c r="D207" s="507">
        <v>55</v>
      </c>
      <c r="E207" s="279" t="str">
        <f t="shared" si="7"/>
        <v>ADICIONAL-DTM Manifold(1-2Rigs)</v>
      </c>
      <c r="F207" s="672">
        <f t="shared" si="8"/>
        <v>1497767.98</v>
      </c>
      <c r="G207" s="564">
        <f t="shared" si="9"/>
        <v>8</v>
      </c>
      <c r="H207" s="421" t="str">
        <f t="shared" si="10"/>
        <v>ADICIONAL-DTM Manifold(1-2Rigs)</v>
      </c>
      <c r="I207" s="210"/>
      <c r="J207" s="210" t="str">
        <f t="shared" si="11"/>
        <v>006001000000327</v>
      </c>
      <c r="K207" s="507">
        <f t="shared" si="12"/>
        <v>8.0002069999999996</v>
      </c>
      <c r="L207" s="563">
        <f t="shared" si="13"/>
        <v>8</v>
      </c>
      <c r="M207" s="421" t="str">
        <f t="shared" si="14"/>
        <v>P. MOVIL-Mov/Des Generador Bs-Yc(1-2Rigs</v>
      </c>
      <c r="N207" s="210"/>
      <c r="O207" s="210"/>
      <c r="P207" s="673" t="str">
        <f t="shared" si="15"/>
        <v>P. MOVIL-Mov/Des Generador Bs-Yc(1-2Rigs</v>
      </c>
      <c r="Q207" s="135"/>
    </row>
    <row r="208" spans="3:17" hidden="1" x14ac:dyDescent="0.3">
      <c r="C208" s="135"/>
      <c r="D208" s="507">
        <v>56</v>
      </c>
      <c r="E208" s="279" t="str">
        <f t="shared" si="7"/>
        <v>ADICIONAL-Manguerote4" c/acop5Mt(1-2Rigs</v>
      </c>
      <c r="F208" s="672">
        <f t="shared" si="8"/>
        <v>81653.100000000006</v>
      </c>
      <c r="G208" s="564">
        <f t="shared" si="9"/>
        <v>11</v>
      </c>
      <c r="H208" s="421" t="str">
        <f t="shared" si="10"/>
        <v>ADICIONAL-Manguerote4" c/acop5Mt(1-2Rigs</v>
      </c>
      <c r="I208" s="210"/>
      <c r="J208" s="210" t="str">
        <f t="shared" si="11"/>
        <v>006001000000328</v>
      </c>
      <c r="K208" s="507">
        <f t="shared" si="12"/>
        <v>11.000208000000001</v>
      </c>
      <c r="L208" s="563">
        <f t="shared" si="13"/>
        <v>11</v>
      </c>
      <c r="M208" s="421" t="str">
        <f t="shared" si="14"/>
        <v>P. MOVIL-Mov/Des Luminaria Bs-Yc(1-2Rigs</v>
      </c>
      <c r="N208" s="210"/>
      <c r="O208" s="210"/>
      <c r="P208" s="673" t="str">
        <f t="shared" si="15"/>
        <v>P. MOVIL-Mov/Des Luminaria Bs-Yc(1-2Rigs</v>
      </c>
      <c r="Q208" s="135"/>
    </row>
    <row r="209" spans="3:17" hidden="1" x14ac:dyDescent="0.3">
      <c r="C209" s="135"/>
      <c r="D209" s="507">
        <v>57</v>
      </c>
      <c r="E209" s="279" t="str">
        <f t="shared" si="7"/>
        <v>ADICIONAL-Mov/Desm Centrífug(1-2Rigs)</v>
      </c>
      <c r="F209" s="672">
        <f t="shared" si="8"/>
        <v>3225941.32</v>
      </c>
      <c r="G209" s="564">
        <f t="shared" si="9"/>
        <v>14</v>
      </c>
      <c r="H209" s="421" t="str">
        <f t="shared" si="10"/>
        <v>ADICIONAL-Mov/Desm Centrífug(1-2Rigs)</v>
      </c>
      <c r="I209" s="210"/>
      <c r="J209" s="210" t="str">
        <f t="shared" si="11"/>
        <v>006001000000271</v>
      </c>
      <c r="K209" s="507">
        <f t="shared" si="12"/>
        <v>14.000209</v>
      </c>
      <c r="L209" s="563">
        <f t="shared" si="13"/>
        <v>14</v>
      </c>
      <c r="M209" s="421" t="str">
        <f t="shared" si="14"/>
        <v>P. MOVIL-Mov/DesmXPilet Bas-Yc(1-2Rigs)</v>
      </c>
      <c r="N209" s="210"/>
      <c r="O209" s="210"/>
      <c r="P209" s="673" t="str">
        <f t="shared" si="15"/>
        <v>P. MOVIL-Mov/DesmXPilet Bas-Yc(1-2Rigs)</v>
      </c>
      <c r="Q209" s="135"/>
    </row>
    <row r="210" spans="3:17" hidden="1" x14ac:dyDescent="0.3">
      <c r="C210" s="135"/>
      <c r="D210" s="507">
        <v>58</v>
      </c>
      <c r="E210" s="279" t="str">
        <f t="shared" si="7"/>
        <v>ADICIONAL-DTM Centrífug(1-2Rigs)</v>
      </c>
      <c r="F210" s="672">
        <f t="shared" si="8"/>
        <v>2711221.3</v>
      </c>
      <c r="G210" s="564">
        <f t="shared" si="9"/>
        <v>5</v>
      </c>
      <c r="H210" s="421" t="str">
        <f t="shared" si="10"/>
        <v>ADICIONAL-DTM Centrífug(1-2Rigs)</v>
      </c>
      <c r="I210" s="210"/>
      <c r="J210" s="210" t="str">
        <f t="shared" si="11"/>
        <v>006001000000296</v>
      </c>
      <c r="K210" s="507">
        <f t="shared" si="12"/>
        <v>5.00021</v>
      </c>
      <c r="L210" s="563">
        <f t="shared" si="13"/>
        <v>5</v>
      </c>
      <c r="M210" s="421" t="str">
        <f t="shared" si="14"/>
        <v>P. MOVIL-Pileta c/Remov(1-2Rigs)</v>
      </c>
      <c r="N210" s="210"/>
      <c r="O210" s="210"/>
      <c r="P210" s="673" t="str">
        <f t="shared" si="15"/>
        <v>P. MOVIL-Pileta c/Remov(1-2Rigs)</v>
      </c>
      <c r="Q210" s="135"/>
    </row>
    <row r="211" spans="3:17" hidden="1" x14ac:dyDescent="0.3">
      <c r="C211" s="135"/>
      <c r="D211" s="507">
        <v>59</v>
      </c>
      <c r="E211" s="279" t="str">
        <f t="shared" si="7"/>
        <v>ADICIONAL-Zaranda secadora(1-2Rigs)</v>
      </c>
      <c r="F211" s="672" t="str">
        <f t="shared" si="8"/>
        <v/>
      </c>
      <c r="G211" s="564">
        <f t="shared" si="9"/>
        <v>65</v>
      </c>
      <c r="H211" s="421" t="str">
        <f t="shared" si="10"/>
        <v>ZZZ</v>
      </c>
      <c r="I211" s="210"/>
      <c r="J211" s="210" t="str">
        <f t="shared" si="11"/>
        <v>006001000000085</v>
      </c>
      <c r="K211" s="507">
        <f t="shared" si="12"/>
        <v>100.00021099999999</v>
      </c>
      <c r="L211" s="563">
        <f t="shared" si="13"/>
        <v>65</v>
      </c>
      <c r="M211" s="421" t="str">
        <f t="shared" si="14"/>
        <v>P. MOVIL-Serv Tecnico x Persona(1-2Rigs)</v>
      </c>
      <c r="N211" s="210"/>
      <c r="O211" s="210"/>
      <c r="P211" s="673" t="str">
        <f t="shared" si="15"/>
        <v>P. MOVIL-Serv Tecnico x Persona(1-2Rigs)</v>
      </c>
      <c r="Q211" s="135"/>
    </row>
    <row r="212" spans="3:17" hidden="1" x14ac:dyDescent="0.3">
      <c r="C212" s="135"/>
      <c r="D212" s="507">
        <v>60</v>
      </c>
      <c r="E212" s="279" t="str">
        <f t="shared" si="7"/>
        <v>ADICIONAL-Zaranda secad Std by(1-2Rigs)</v>
      </c>
      <c r="F212" s="672">
        <f t="shared" si="8"/>
        <v>99239.11</v>
      </c>
      <c r="G212" s="564">
        <f t="shared" si="9"/>
        <v>21</v>
      </c>
      <c r="H212" s="421" t="str">
        <f t="shared" si="10"/>
        <v>ADICIONAL-Zaranda secad Std by(1-2Rigs)</v>
      </c>
      <c r="I212" s="210"/>
      <c r="J212" s="210" t="str">
        <f t="shared" si="11"/>
        <v>006001000000064</v>
      </c>
      <c r="K212" s="507">
        <f t="shared" si="12"/>
        <v>21.000212000000001</v>
      </c>
      <c r="L212" s="563">
        <f t="shared" si="13"/>
        <v>21</v>
      </c>
      <c r="M212" s="421" t="str">
        <f t="shared" si="14"/>
        <v>P. MOVIL-Std By x Tecnico(1-2Rigs)</v>
      </c>
      <c r="N212" s="210"/>
      <c r="O212" s="210"/>
      <c r="P212" s="673" t="str">
        <f t="shared" si="15"/>
        <v>P. MOVIL-Std By x Tecnico(1-2Rigs)</v>
      </c>
      <c r="Q212" s="135"/>
    </row>
    <row r="213" spans="3:17" hidden="1" x14ac:dyDescent="0.3">
      <c r="C213" s="135"/>
      <c r="D213" s="507">
        <v>61</v>
      </c>
      <c r="E213" s="279" t="str">
        <f t="shared" si="7"/>
        <v>ADICIONAL-Mov/Desm Zarand secad(1-2Rigs)</v>
      </c>
      <c r="F213" s="672">
        <f t="shared" si="8"/>
        <v>3225941.32</v>
      </c>
      <c r="G213" s="564">
        <f t="shared" si="9"/>
        <v>15</v>
      </c>
      <c r="H213" s="421" t="str">
        <f t="shared" si="10"/>
        <v>ADICIONAL-Mov/Desm Zarand secad(1-2Rigs)</v>
      </c>
      <c r="I213" s="210"/>
      <c r="J213" s="210" t="str">
        <f t="shared" si="11"/>
        <v>006001000000317</v>
      </c>
      <c r="K213" s="507">
        <f t="shared" si="12"/>
        <v>15.000213</v>
      </c>
      <c r="L213" s="563">
        <f t="shared" si="13"/>
        <v>15</v>
      </c>
      <c r="M213" s="421" t="str">
        <f t="shared" si="14"/>
        <v>P. MOVIL-Transp person-NQN-Yac(1-2Rigs)</v>
      </c>
      <c r="N213" s="210"/>
      <c r="O213" s="210"/>
      <c r="P213" s="673" t="str">
        <f t="shared" si="15"/>
        <v>P. MOVIL-Transp person-NQN-Yac(1-2Rigs)</v>
      </c>
      <c r="Q213" s="135"/>
    </row>
    <row r="214" spans="3:17" hidden="1" x14ac:dyDescent="0.3">
      <c r="C214" s="135"/>
      <c r="D214" s="507">
        <v>62</v>
      </c>
      <c r="E214" s="279" t="str">
        <f t="shared" si="7"/>
        <v>ADICIONAL-DTM Zaranda secadora(1-2Rigs)</v>
      </c>
      <c r="F214" s="672">
        <f t="shared" si="8"/>
        <v>2711221.3</v>
      </c>
      <c r="G214" s="564">
        <f t="shared" si="9"/>
        <v>9</v>
      </c>
      <c r="H214" s="421" t="str">
        <f t="shared" si="10"/>
        <v>ADICIONAL-DTM Zaranda secadora(1-2Rigs)</v>
      </c>
      <c r="I214" s="210"/>
      <c r="J214" s="210" t="str">
        <f t="shared" si="11"/>
        <v>006001000000318</v>
      </c>
      <c r="K214" s="507">
        <f t="shared" si="12"/>
        <v>9.0002139999999997</v>
      </c>
      <c r="L214" s="563">
        <f t="shared" si="13"/>
        <v>9</v>
      </c>
      <c r="M214" s="421" t="str">
        <f t="shared" si="14"/>
        <v>PERSONAL C.S-Stnd By Tecnico(1-2Rigs)</v>
      </c>
      <c r="N214" s="210"/>
      <c r="O214" s="210"/>
      <c r="P214" s="673" t="str">
        <f t="shared" si="15"/>
        <v>PERSONAL C.S-Stnd By Tecnico(1-2Rigs)</v>
      </c>
      <c r="Q214" s="135"/>
    </row>
    <row r="215" spans="3:17" hidden="1" x14ac:dyDescent="0.3">
      <c r="C215" s="135"/>
      <c r="D215" s="507">
        <v>63</v>
      </c>
      <c r="E215" s="279" t="str">
        <f t="shared" si="7"/>
        <v>ADICIONAL-Tanque CaCl2 Std By(1-2Rigs)</v>
      </c>
      <c r="F215" s="672">
        <f t="shared" si="8"/>
        <v>161470.94</v>
      </c>
      <c r="G215" s="564">
        <f t="shared" si="9"/>
        <v>18</v>
      </c>
      <c r="H215" s="421" t="str">
        <f t="shared" si="10"/>
        <v>ADICIONAL-Tanque CaCl2 Std By(1-2Rigs)</v>
      </c>
      <c r="I215" s="210"/>
      <c r="J215" s="210" t="str">
        <f t="shared" si="11"/>
        <v>006001000000509</v>
      </c>
      <c r="K215" s="507">
        <f t="shared" si="12"/>
        <v>18.000215000000001</v>
      </c>
      <c r="L215" s="563">
        <f t="shared" si="13"/>
        <v>18</v>
      </c>
      <c r="M215" s="421" t="str">
        <f t="shared" si="14"/>
        <v>PERSONAL C.S-Tecnico x Persona(1-2Rigs)</v>
      </c>
      <c r="N215" s="210"/>
      <c r="O215" s="210"/>
      <c r="P215" s="673" t="str">
        <f t="shared" si="15"/>
        <v>PERSONAL C.S-Tecnico x Persona(1-2Rigs)</v>
      </c>
      <c r="Q215" s="135"/>
    </row>
    <row r="216" spans="3:17" hidden="1" x14ac:dyDescent="0.3">
      <c r="C216" s="135"/>
      <c r="D216" s="507">
        <v>64</v>
      </c>
      <c r="E216" s="279" t="str">
        <f t="shared" si="7"/>
        <v>ADICIONAL-Unidad de Dewatering(1-2Rigs)</v>
      </c>
      <c r="F216" s="672">
        <f t="shared" si="8"/>
        <v>141770.17000000001</v>
      </c>
      <c r="G216" s="564">
        <f t="shared" si="9"/>
        <v>20</v>
      </c>
      <c r="H216" s="421" t="str">
        <f t="shared" si="10"/>
        <v>ADICIONAL-Unidad de Dewatering(1-2Rigs)</v>
      </c>
      <c r="I216" s="210"/>
      <c r="J216" s="210" t="str">
        <f t="shared" si="11"/>
        <v>006001000000086</v>
      </c>
      <c r="K216" s="507">
        <f t="shared" si="12"/>
        <v>20.000216000000002</v>
      </c>
      <c r="L216" s="563">
        <f t="shared" si="13"/>
        <v>20</v>
      </c>
      <c r="M216" s="421" t="str">
        <f t="shared" si="14"/>
        <v>PERSONAL C.S-TransporteNQN-Yac(1-2Rigs)</v>
      </c>
      <c r="N216" s="210"/>
      <c r="O216" s="210"/>
      <c r="P216" s="673" t="str">
        <f t="shared" si="15"/>
        <v>PERSONAL C.S-TransporteNQN-Yac(1-2Rigs)</v>
      </c>
      <c r="Q216" s="135"/>
    </row>
    <row r="217" spans="3:17" hidden="1" x14ac:dyDescent="0.3">
      <c r="C217" s="135"/>
      <c r="D217" s="507">
        <v>65</v>
      </c>
      <c r="E217" s="279" t="str">
        <f t="shared" si="7"/>
        <v>ADICIONAL-Un. Dewatering Std By(1-2Rigs)</v>
      </c>
      <c r="F217" s="672">
        <f t="shared" si="8"/>
        <v>99239.11</v>
      </c>
      <c r="G217" s="564">
        <f t="shared" si="9"/>
        <v>19</v>
      </c>
      <c r="H217" s="421" t="str">
        <f t="shared" si="10"/>
        <v>ADICIONAL-Un. Dewatering Std By(1-2Rigs)</v>
      </c>
      <c r="I217" s="210"/>
      <c r="J217" s="210" t="str">
        <f t="shared" si="11"/>
        <v>006001000000087</v>
      </c>
      <c r="K217" s="507">
        <f t="shared" si="12"/>
        <v>19.000216999999999</v>
      </c>
      <c r="L217" s="563">
        <f t="shared" si="13"/>
        <v>19</v>
      </c>
      <c r="M217" s="421" t="str">
        <f t="shared" si="14"/>
        <v>ZZZ</v>
      </c>
      <c r="N217" s="210"/>
      <c r="O217" s="210"/>
      <c r="P217" s="673" t="str">
        <f t="shared" si="15"/>
        <v>-</v>
      </c>
      <c r="Q217" s="135"/>
    </row>
    <row r="218" spans="3:17" hidden="1" x14ac:dyDescent="0.3">
      <c r="C218" s="135"/>
      <c r="D218" s="507">
        <v>66</v>
      </c>
      <c r="E218" s="279">
        <f t="shared" ref="E218:E252" si="16">+E72</f>
        <v>0</v>
      </c>
      <c r="F218" s="672" t="str">
        <f t="shared" ref="F218:F273" si="17">+IF(HLOOKUP($E$152,$C$2:$Q$127,$B72,FALSE)="","",HLOOKUP($E$152,$C$2:$Q$127,$B72,FALSE))</f>
        <v/>
      </c>
      <c r="G218" s="564">
        <f t="shared" ref="G218:G273" si="18">+L218</f>
        <v>66</v>
      </c>
      <c r="H218" s="421" t="str">
        <f t="shared" ref="H218:H273" si="19">+IF(F218="","ZZZ",E218)</f>
        <v>ZZZ</v>
      </c>
      <c r="I218" s="210"/>
      <c r="J218" s="210">
        <f t="shared" ref="J218:J252" si="20">+D72</f>
        <v>0</v>
      </c>
      <c r="K218" s="507">
        <f t="shared" ref="K218:K252" si="21">COUNTIF($H$153:$H$252,"&lt;="&amp;H218)+ 0.000001*ROW()</f>
        <v>100.000218</v>
      </c>
      <c r="L218" s="563">
        <f t="shared" ref="L218:L252" si="22">_xlfn.RANK.EQ(K218,$K$153:$K$252,1)</f>
        <v>66</v>
      </c>
      <c r="M218" s="421" t="str">
        <f t="shared" ref="M218:M252" si="23">+VLOOKUP(D218,$G$153:$H$252,2,FALSE)</f>
        <v>ZZZ</v>
      </c>
      <c r="N218" s="210"/>
      <c r="O218" s="210"/>
      <c r="P218" s="673" t="str">
        <f t="shared" ref="P218:P252" si="24">+IF(M218="ZZZ","-",M218)</f>
        <v>-</v>
      </c>
      <c r="Q218" s="135"/>
    </row>
    <row r="219" spans="3:17" hidden="1" x14ac:dyDescent="0.3">
      <c r="C219" s="135"/>
      <c r="D219" s="507">
        <v>67</v>
      </c>
      <c r="E219" s="279">
        <f t="shared" si="16"/>
        <v>0</v>
      </c>
      <c r="F219" s="672" t="str">
        <f t="shared" si="17"/>
        <v/>
      </c>
      <c r="G219" s="564">
        <f t="shared" si="18"/>
        <v>67</v>
      </c>
      <c r="H219" s="421" t="str">
        <f t="shared" si="19"/>
        <v>ZZZ</v>
      </c>
      <c r="I219" s="210"/>
      <c r="J219" s="210">
        <f t="shared" si="20"/>
        <v>0</v>
      </c>
      <c r="K219" s="507">
        <f t="shared" si="21"/>
        <v>100.000219</v>
      </c>
      <c r="L219" s="563">
        <f t="shared" si="22"/>
        <v>67</v>
      </c>
      <c r="M219" s="421" t="str">
        <f t="shared" si="23"/>
        <v>ZZZ</v>
      </c>
      <c r="N219" s="210"/>
      <c r="O219" s="210"/>
      <c r="P219" s="673" t="str">
        <f t="shared" si="24"/>
        <v>-</v>
      </c>
      <c r="Q219" s="135"/>
    </row>
    <row r="220" spans="3:17" hidden="1" x14ac:dyDescent="0.3">
      <c r="C220" s="135"/>
      <c r="D220" s="507">
        <v>68</v>
      </c>
      <c r="E220" s="279">
        <f t="shared" si="16"/>
        <v>0</v>
      </c>
      <c r="F220" s="672" t="str">
        <f t="shared" si="17"/>
        <v/>
      </c>
      <c r="G220" s="564">
        <f t="shared" si="18"/>
        <v>68</v>
      </c>
      <c r="H220" s="421" t="str">
        <f t="shared" si="19"/>
        <v>ZZZ</v>
      </c>
      <c r="I220" s="210"/>
      <c r="J220" s="210">
        <f t="shared" si="20"/>
        <v>0</v>
      </c>
      <c r="K220" s="507">
        <f t="shared" si="21"/>
        <v>100.00022</v>
      </c>
      <c r="L220" s="563">
        <f t="shared" si="22"/>
        <v>68</v>
      </c>
      <c r="M220" s="421" t="str">
        <f t="shared" si="23"/>
        <v>ZZZ</v>
      </c>
      <c r="N220" s="210"/>
      <c r="O220" s="210"/>
      <c r="P220" s="673" t="str">
        <f t="shared" si="24"/>
        <v>-</v>
      </c>
      <c r="Q220" s="135"/>
    </row>
    <row r="221" spans="3:17" hidden="1" x14ac:dyDescent="0.3">
      <c r="C221" s="135"/>
      <c r="D221" s="507">
        <v>69</v>
      </c>
      <c r="E221" s="279">
        <f t="shared" si="16"/>
        <v>0</v>
      </c>
      <c r="F221" s="672" t="str">
        <f t="shared" si="17"/>
        <v/>
      </c>
      <c r="G221" s="564">
        <f t="shared" si="18"/>
        <v>69</v>
      </c>
      <c r="H221" s="421" t="str">
        <f t="shared" si="19"/>
        <v>ZZZ</v>
      </c>
      <c r="I221" s="210"/>
      <c r="J221" s="210">
        <f t="shared" si="20"/>
        <v>0</v>
      </c>
      <c r="K221" s="507">
        <f t="shared" si="21"/>
        <v>100.000221</v>
      </c>
      <c r="L221" s="563">
        <f t="shared" si="22"/>
        <v>69</v>
      </c>
      <c r="M221" s="421" t="str">
        <f t="shared" si="23"/>
        <v>ZZZ</v>
      </c>
      <c r="N221" s="210"/>
      <c r="O221" s="210"/>
      <c r="P221" s="673" t="str">
        <f t="shared" si="24"/>
        <v>-</v>
      </c>
      <c r="Q221" s="135"/>
    </row>
    <row r="222" spans="3:17" hidden="1" x14ac:dyDescent="0.3">
      <c r="C222" s="135"/>
      <c r="D222" s="507">
        <v>70</v>
      </c>
      <c r="E222" s="279">
        <f t="shared" si="16"/>
        <v>0</v>
      </c>
      <c r="F222" s="672" t="str">
        <f t="shared" si="17"/>
        <v/>
      </c>
      <c r="G222" s="564">
        <f t="shared" si="18"/>
        <v>70</v>
      </c>
      <c r="H222" s="421" t="str">
        <f t="shared" si="19"/>
        <v>ZZZ</v>
      </c>
      <c r="I222" s="210"/>
      <c r="J222" s="210">
        <f t="shared" si="20"/>
        <v>0</v>
      </c>
      <c r="K222" s="507">
        <f t="shared" si="21"/>
        <v>100.00022199999999</v>
      </c>
      <c r="L222" s="563">
        <f t="shared" si="22"/>
        <v>70</v>
      </c>
      <c r="M222" s="421" t="str">
        <f t="shared" si="23"/>
        <v>ZZZ</v>
      </c>
      <c r="N222" s="210"/>
      <c r="O222" s="210"/>
      <c r="P222" s="673" t="str">
        <f t="shared" si="24"/>
        <v>-</v>
      </c>
      <c r="Q222" s="135"/>
    </row>
    <row r="223" spans="3:17" hidden="1" x14ac:dyDescent="0.3">
      <c r="C223" s="135"/>
      <c r="D223" s="507">
        <v>71</v>
      </c>
      <c r="E223" s="279">
        <f t="shared" si="16"/>
        <v>0</v>
      </c>
      <c r="F223" s="672" t="str">
        <f t="shared" si="17"/>
        <v/>
      </c>
      <c r="G223" s="564">
        <f t="shared" si="18"/>
        <v>71</v>
      </c>
      <c r="H223" s="421" t="str">
        <f t="shared" si="19"/>
        <v>ZZZ</v>
      </c>
      <c r="I223" s="210"/>
      <c r="J223" s="210">
        <f t="shared" si="20"/>
        <v>0</v>
      </c>
      <c r="K223" s="507">
        <f t="shared" si="21"/>
        <v>100.00022300000001</v>
      </c>
      <c r="L223" s="563">
        <f t="shared" si="22"/>
        <v>71</v>
      </c>
      <c r="M223" s="421" t="str">
        <f t="shared" si="23"/>
        <v>ZZZ</v>
      </c>
      <c r="N223" s="210"/>
      <c r="O223" s="210"/>
      <c r="P223" s="673" t="str">
        <f t="shared" si="24"/>
        <v>-</v>
      </c>
      <c r="Q223" s="135"/>
    </row>
    <row r="224" spans="3:17" hidden="1" x14ac:dyDescent="0.3">
      <c r="C224" s="135"/>
      <c r="D224" s="507">
        <v>72</v>
      </c>
      <c r="E224" s="279">
        <f t="shared" si="16"/>
        <v>0</v>
      </c>
      <c r="F224" s="672" t="str">
        <f t="shared" si="17"/>
        <v/>
      </c>
      <c r="G224" s="564">
        <f t="shared" si="18"/>
        <v>72</v>
      </c>
      <c r="H224" s="421" t="str">
        <f t="shared" si="19"/>
        <v>ZZZ</v>
      </c>
      <c r="I224" s="210"/>
      <c r="J224" s="210">
        <f t="shared" si="20"/>
        <v>0</v>
      </c>
      <c r="K224" s="507">
        <f t="shared" si="21"/>
        <v>100.000224</v>
      </c>
      <c r="L224" s="563">
        <f t="shared" si="22"/>
        <v>72</v>
      </c>
      <c r="M224" s="421" t="str">
        <f t="shared" si="23"/>
        <v>ZZZ</v>
      </c>
      <c r="N224" s="210"/>
      <c r="O224" s="210"/>
      <c r="P224" s="673" t="str">
        <f t="shared" si="24"/>
        <v>-</v>
      </c>
      <c r="Q224" s="135"/>
    </row>
    <row r="225" spans="3:17" hidden="1" x14ac:dyDescent="0.3">
      <c r="C225" s="135"/>
      <c r="D225" s="507">
        <v>73</v>
      </c>
      <c r="E225" s="279">
        <f t="shared" si="16"/>
        <v>0</v>
      </c>
      <c r="F225" s="672" t="str">
        <f t="shared" si="17"/>
        <v/>
      </c>
      <c r="G225" s="564">
        <f t="shared" si="18"/>
        <v>73</v>
      </c>
      <c r="H225" s="421" t="str">
        <f t="shared" si="19"/>
        <v>ZZZ</v>
      </c>
      <c r="I225" s="210"/>
      <c r="J225" s="210">
        <f t="shared" si="20"/>
        <v>0</v>
      </c>
      <c r="K225" s="507">
        <f t="shared" si="21"/>
        <v>100.000225</v>
      </c>
      <c r="L225" s="563">
        <f t="shared" si="22"/>
        <v>73</v>
      </c>
      <c r="M225" s="421" t="str">
        <f t="shared" si="23"/>
        <v>ZZZ</v>
      </c>
      <c r="N225" s="210"/>
      <c r="O225" s="210"/>
      <c r="P225" s="673" t="str">
        <f t="shared" si="24"/>
        <v>-</v>
      </c>
      <c r="Q225" s="135"/>
    </row>
    <row r="226" spans="3:17" hidden="1" x14ac:dyDescent="0.3">
      <c r="C226" s="135"/>
      <c r="D226" s="507">
        <v>74</v>
      </c>
      <c r="E226" s="279">
        <f t="shared" si="16"/>
        <v>0</v>
      </c>
      <c r="F226" s="672" t="str">
        <f t="shared" si="17"/>
        <v/>
      </c>
      <c r="G226" s="564">
        <f t="shared" si="18"/>
        <v>74</v>
      </c>
      <c r="H226" s="421" t="str">
        <f t="shared" si="19"/>
        <v>ZZZ</v>
      </c>
      <c r="I226" s="210"/>
      <c r="J226" s="210">
        <f t="shared" si="20"/>
        <v>0</v>
      </c>
      <c r="K226" s="507">
        <f t="shared" si="21"/>
        <v>100.000226</v>
      </c>
      <c r="L226" s="563">
        <f t="shared" si="22"/>
        <v>74</v>
      </c>
      <c r="M226" s="421" t="str">
        <f t="shared" si="23"/>
        <v>ZZZ</v>
      </c>
      <c r="N226" s="210"/>
      <c r="O226" s="210"/>
      <c r="P226" s="673" t="str">
        <f t="shared" si="24"/>
        <v>-</v>
      </c>
      <c r="Q226" s="135"/>
    </row>
    <row r="227" spans="3:17" hidden="1" x14ac:dyDescent="0.3">
      <c r="C227" s="135"/>
      <c r="D227" s="507">
        <v>75</v>
      </c>
      <c r="E227" s="279">
        <f t="shared" si="16"/>
        <v>0</v>
      </c>
      <c r="F227" s="672" t="str">
        <f t="shared" si="17"/>
        <v/>
      </c>
      <c r="G227" s="564">
        <f t="shared" si="18"/>
        <v>75</v>
      </c>
      <c r="H227" s="421" t="str">
        <f t="shared" si="19"/>
        <v>ZZZ</v>
      </c>
      <c r="I227" s="210"/>
      <c r="J227" s="210">
        <f t="shared" si="20"/>
        <v>0</v>
      </c>
      <c r="K227" s="507">
        <f t="shared" si="21"/>
        <v>100.000227</v>
      </c>
      <c r="L227" s="563">
        <f t="shared" si="22"/>
        <v>75</v>
      </c>
      <c r="M227" s="421" t="str">
        <f t="shared" si="23"/>
        <v>ZZZ</v>
      </c>
      <c r="N227" s="210"/>
      <c r="O227" s="210"/>
      <c r="P227" s="673" t="str">
        <f t="shared" si="24"/>
        <v>-</v>
      </c>
      <c r="Q227" s="135"/>
    </row>
    <row r="228" spans="3:17" hidden="1" x14ac:dyDescent="0.3">
      <c r="C228" s="135"/>
      <c r="D228" s="507">
        <v>76</v>
      </c>
      <c r="E228" s="279">
        <f t="shared" si="16"/>
        <v>0</v>
      </c>
      <c r="F228" s="672" t="str">
        <f t="shared" si="17"/>
        <v/>
      </c>
      <c r="G228" s="564">
        <f t="shared" si="18"/>
        <v>76</v>
      </c>
      <c r="H228" s="421" t="str">
        <f t="shared" si="19"/>
        <v>ZZZ</v>
      </c>
      <c r="I228" s="210"/>
      <c r="J228" s="210">
        <f t="shared" si="20"/>
        <v>0</v>
      </c>
      <c r="K228" s="507">
        <f t="shared" si="21"/>
        <v>100.00022800000001</v>
      </c>
      <c r="L228" s="563">
        <f t="shared" si="22"/>
        <v>76</v>
      </c>
      <c r="M228" s="421" t="str">
        <f t="shared" si="23"/>
        <v>ZZZ</v>
      </c>
      <c r="N228" s="210"/>
      <c r="O228" s="210"/>
      <c r="P228" s="673" t="str">
        <f t="shared" si="24"/>
        <v>-</v>
      </c>
      <c r="Q228" s="135"/>
    </row>
    <row r="229" spans="3:17" hidden="1" x14ac:dyDescent="0.3">
      <c r="C229" s="135"/>
      <c r="D229" s="507">
        <v>77</v>
      </c>
      <c r="E229" s="279">
        <f t="shared" si="16"/>
        <v>0</v>
      </c>
      <c r="F229" s="672" t="str">
        <f t="shared" si="17"/>
        <v/>
      </c>
      <c r="G229" s="564">
        <f t="shared" si="18"/>
        <v>77</v>
      </c>
      <c r="H229" s="421" t="str">
        <f t="shared" si="19"/>
        <v>ZZZ</v>
      </c>
      <c r="I229" s="210"/>
      <c r="J229" s="210">
        <f t="shared" si="20"/>
        <v>0</v>
      </c>
      <c r="K229" s="507">
        <f t="shared" si="21"/>
        <v>100.000229</v>
      </c>
      <c r="L229" s="563">
        <f t="shared" si="22"/>
        <v>77</v>
      </c>
      <c r="M229" s="421" t="str">
        <f t="shared" si="23"/>
        <v>ZZZ</v>
      </c>
      <c r="N229" s="210"/>
      <c r="O229" s="210"/>
      <c r="P229" s="673" t="str">
        <f t="shared" si="24"/>
        <v>-</v>
      </c>
      <c r="Q229" s="135"/>
    </row>
    <row r="230" spans="3:17" hidden="1" x14ac:dyDescent="0.3">
      <c r="C230" s="135"/>
      <c r="D230" s="507">
        <v>78</v>
      </c>
      <c r="E230" s="279">
        <f t="shared" si="16"/>
        <v>0</v>
      </c>
      <c r="F230" s="672" t="str">
        <f t="shared" si="17"/>
        <v/>
      </c>
      <c r="G230" s="564">
        <f t="shared" si="18"/>
        <v>78</v>
      </c>
      <c r="H230" s="421" t="str">
        <f t="shared" si="19"/>
        <v>ZZZ</v>
      </c>
      <c r="I230" s="210"/>
      <c r="J230" s="210">
        <f t="shared" si="20"/>
        <v>0</v>
      </c>
      <c r="K230" s="507">
        <f t="shared" si="21"/>
        <v>100.00023</v>
      </c>
      <c r="L230" s="563">
        <f t="shared" si="22"/>
        <v>78</v>
      </c>
      <c r="M230" s="421" t="str">
        <f t="shared" si="23"/>
        <v>ZZZ</v>
      </c>
      <c r="N230" s="210"/>
      <c r="O230" s="210"/>
      <c r="P230" s="673" t="str">
        <f t="shared" si="24"/>
        <v>-</v>
      </c>
      <c r="Q230" s="135"/>
    </row>
    <row r="231" spans="3:17" hidden="1" x14ac:dyDescent="0.3">
      <c r="C231" s="135"/>
      <c r="D231" s="507">
        <v>79</v>
      </c>
      <c r="E231" s="279">
        <f t="shared" si="16"/>
        <v>0</v>
      </c>
      <c r="F231" s="672" t="str">
        <f t="shared" si="17"/>
        <v/>
      </c>
      <c r="G231" s="564">
        <f t="shared" si="18"/>
        <v>79</v>
      </c>
      <c r="H231" s="421" t="str">
        <f t="shared" si="19"/>
        <v>ZZZ</v>
      </c>
      <c r="I231" s="210"/>
      <c r="J231" s="210">
        <f t="shared" si="20"/>
        <v>0</v>
      </c>
      <c r="K231" s="507">
        <f t="shared" si="21"/>
        <v>100.000231</v>
      </c>
      <c r="L231" s="563">
        <f t="shared" si="22"/>
        <v>79</v>
      </c>
      <c r="M231" s="421" t="str">
        <f t="shared" si="23"/>
        <v>ZZZ</v>
      </c>
      <c r="N231" s="210"/>
      <c r="O231" s="210"/>
      <c r="P231" s="673" t="str">
        <f t="shared" si="24"/>
        <v>-</v>
      </c>
      <c r="Q231" s="135"/>
    </row>
    <row r="232" spans="3:17" hidden="1" x14ac:dyDescent="0.3">
      <c r="C232" s="135"/>
      <c r="D232" s="507">
        <v>80</v>
      </c>
      <c r="E232" s="279">
        <f t="shared" si="16"/>
        <v>0</v>
      </c>
      <c r="F232" s="672" t="str">
        <f t="shared" si="17"/>
        <v/>
      </c>
      <c r="G232" s="564">
        <f t="shared" si="18"/>
        <v>80</v>
      </c>
      <c r="H232" s="421" t="str">
        <f t="shared" si="19"/>
        <v>ZZZ</v>
      </c>
      <c r="I232" s="210"/>
      <c r="J232" s="210">
        <f t="shared" si="20"/>
        <v>0</v>
      </c>
      <c r="K232" s="507">
        <f t="shared" si="21"/>
        <v>100.000232</v>
      </c>
      <c r="L232" s="563">
        <f t="shared" si="22"/>
        <v>80</v>
      </c>
      <c r="M232" s="421" t="str">
        <f t="shared" si="23"/>
        <v>ZZZ</v>
      </c>
      <c r="N232" s="210"/>
      <c r="O232" s="210"/>
      <c r="P232" s="673" t="str">
        <f t="shared" si="24"/>
        <v>-</v>
      </c>
      <c r="Q232" s="135"/>
    </row>
    <row r="233" spans="3:17" hidden="1" x14ac:dyDescent="0.3">
      <c r="C233" s="135"/>
      <c r="D233" s="507">
        <v>81</v>
      </c>
      <c r="E233" s="279">
        <f t="shared" si="16"/>
        <v>0</v>
      </c>
      <c r="F233" s="672" t="str">
        <f t="shared" si="17"/>
        <v/>
      </c>
      <c r="G233" s="564">
        <f t="shared" si="18"/>
        <v>81</v>
      </c>
      <c r="H233" s="421" t="str">
        <f t="shared" si="19"/>
        <v>ZZZ</v>
      </c>
      <c r="I233" s="210"/>
      <c r="J233" s="210">
        <f t="shared" si="20"/>
        <v>0</v>
      </c>
      <c r="K233" s="507">
        <f t="shared" si="21"/>
        <v>100.00023299999999</v>
      </c>
      <c r="L233" s="563">
        <f t="shared" si="22"/>
        <v>81</v>
      </c>
      <c r="M233" s="421" t="str">
        <f t="shared" si="23"/>
        <v>ZZZ</v>
      </c>
      <c r="N233" s="210"/>
      <c r="O233" s="210"/>
      <c r="P233" s="673" t="str">
        <f t="shared" si="24"/>
        <v>-</v>
      </c>
      <c r="Q233" s="135"/>
    </row>
    <row r="234" spans="3:17" hidden="1" x14ac:dyDescent="0.3">
      <c r="C234" s="135"/>
      <c r="D234" s="507">
        <v>82</v>
      </c>
      <c r="E234" s="279">
        <f t="shared" si="16"/>
        <v>0</v>
      </c>
      <c r="F234" s="672" t="str">
        <f t="shared" si="17"/>
        <v/>
      </c>
      <c r="G234" s="564">
        <f t="shared" si="18"/>
        <v>82</v>
      </c>
      <c r="H234" s="421" t="str">
        <f t="shared" si="19"/>
        <v>ZZZ</v>
      </c>
      <c r="I234" s="210"/>
      <c r="J234" s="210">
        <f t="shared" si="20"/>
        <v>0</v>
      </c>
      <c r="K234" s="507">
        <f t="shared" si="21"/>
        <v>100.00023400000001</v>
      </c>
      <c r="L234" s="563">
        <f t="shared" si="22"/>
        <v>82</v>
      </c>
      <c r="M234" s="421" t="str">
        <f t="shared" si="23"/>
        <v>ZZZ</v>
      </c>
      <c r="N234" s="210"/>
      <c r="O234" s="210"/>
      <c r="P234" s="673" t="str">
        <f t="shared" si="24"/>
        <v>-</v>
      </c>
      <c r="Q234" s="135"/>
    </row>
    <row r="235" spans="3:17" hidden="1" x14ac:dyDescent="0.3">
      <c r="C235" s="135"/>
      <c r="D235" s="507">
        <v>83</v>
      </c>
      <c r="E235" s="279">
        <f t="shared" si="16"/>
        <v>0</v>
      </c>
      <c r="F235" s="672" t="str">
        <f t="shared" si="17"/>
        <v/>
      </c>
      <c r="G235" s="564">
        <f t="shared" si="18"/>
        <v>83</v>
      </c>
      <c r="H235" s="421" t="str">
        <f t="shared" si="19"/>
        <v>ZZZ</v>
      </c>
      <c r="I235" s="210"/>
      <c r="J235" s="210">
        <f t="shared" si="20"/>
        <v>0</v>
      </c>
      <c r="K235" s="507">
        <f t="shared" si="21"/>
        <v>100.000235</v>
      </c>
      <c r="L235" s="563">
        <f t="shared" si="22"/>
        <v>83</v>
      </c>
      <c r="M235" s="421" t="str">
        <f t="shared" si="23"/>
        <v>ZZZ</v>
      </c>
      <c r="N235" s="210"/>
      <c r="O235" s="210"/>
      <c r="P235" s="673" t="str">
        <f t="shared" si="24"/>
        <v>-</v>
      </c>
      <c r="Q235" s="135"/>
    </row>
    <row r="236" spans="3:17" hidden="1" x14ac:dyDescent="0.3">
      <c r="C236" s="135"/>
      <c r="D236" s="507">
        <v>84</v>
      </c>
      <c r="E236" s="279">
        <f t="shared" si="16"/>
        <v>0</v>
      </c>
      <c r="F236" s="672" t="str">
        <f t="shared" si="17"/>
        <v/>
      </c>
      <c r="G236" s="564">
        <f t="shared" si="18"/>
        <v>84</v>
      </c>
      <c r="H236" s="421" t="str">
        <f t="shared" si="19"/>
        <v>ZZZ</v>
      </c>
      <c r="I236" s="210"/>
      <c r="J236" s="210">
        <f t="shared" si="20"/>
        <v>0</v>
      </c>
      <c r="K236" s="507">
        <f t="shared" si="21"/>
        <v>100.000236</v>
      </c>
      <c r="L236" s="563">
        <f t="shared" si="22"/>
        <v>84</v>
      </c>
      <c r="M236" s="421" t="str">
        <f t="shared" si="23"/>
        <v>ZZZ</v>
      </c>
      <c r="N236" s="210"/>
      <c r="O236" s="210"/>
      <c r="P236" s="673" t="str">
        <f t="shared" si="24"/>
        <v>-</v>
      </c>
      <c r="Q236" s="135"/>
    </row>
    <row r="237" spans="3:17" hidden="1" x14ac:dyDescent="0.3">
      <c r="C237" s="135"/>
      <c r="D237" s="507">
        <v>85</v>
      </c>
      <c r="E237" s="279">
        <f t="shared" si="16"/>
        <v>0</v>
      </c>
      <c r="F237" s="672" t="str">
        <f t="shared" si="17"/>
        <v/>
      </c>
      <c r="G237" s="564">
        <f t="shared" si="18"/>
        <v>85</v>
      </c>
      <c r="H237" s="421" t="str">
        <f t="shared" si="19"/>
        <v>ZZZ</v>
      </c>
      <c r="I237" s="210"/>
      <c r="J237" s="210">
        <f t="shared" si="20"/>
        <v>0</v>
      </c>
      <c r="K237" s="507">
        <f t="shared" si="21"/>
        <v>100.000237</v>
      </c>
      <c r="L237" s="563">
        <f t="shared" si="22"/>
        <v>85</v>
      </c>
      <c r="M237" s="421" t="str">
        <f t="shared" si="23"/>
        <v>ZZZ</v>
      </c>
      <c r="N237" s="210"/>
      <c r="O237" s="210"/>
      <c r="P237" s="673" t="str">
        <f t="shared" si="24"/>
        <v>-</v>
      </c>
      <c r="Q237" s="135"/>
    </row>
    <row r="238" spans="3:17" hidden="1" x14ac:dyDescent="0.3">
      <c r="C238" s="135"/>
      <c r="D238" s="507">
        <v>86</v>
      </c>
      <c r="E238" s="279">
        <f t="shared" si="16"/>
        <v>0</v>
      </c>
      <c r="F238" s="672" t="str">
        <f t="shared" si="17"/>
        <v/>
      </c>
      <c r="G238" s="564">
        <f t="shared" si="18"/>
        <v>86</v>
      </c>
      <c r="H238" s="421" t="str">
        <f t="shared" si="19"/>
        <v>ZZZ</v>
      </c>
      <c r="I238" s="210"/>
      <c r="J238" s="210">
        <f t="shared" si="20"/>
        <v>0</v>
      </c>
      <c r="K238" s="507">
        <f t="shared" si="21"/>
        <v>100.000238</v>
      </c>
      <c r="L238" s="563">
        <f t="shared" si="22"/>
        <v>86</v>
      </c>
      <c r="M238" s="421" t="str">
        <f t="shared" si="23"/>
        <v>ZZZ</v>
      </c>
      <c r="N238" s="210"/>
      <c r="O238" s="210"/>
      <c r="P238" s="673" t="str">
        <f t="shared" si="24"/>
        <v>-</v>
      </c>
      <c r="Q238" s="135"/>
    </row>
    <row r="239" spans="3:17" hidden="1" x14ac:dyDescent="0.3">
      <c r="C239" s="135"/>
      <c r="D239" s="507">
        <v>87</v>
      </c>
      <c r="E239" s="279">
        <f t="shared" si="16"/>
        <v>0</v>
      </c>
      <c r="F239" s="672" t="str">
        <f t="shared" si="17"/>
        <v/>
      </c>
      <c r="G239" s="564">
        <f t="shared" si="18"/>
        <v>87</v>
      </c>
      <c r="H239" s="421" t="str">
        <f t="shared" si="19"/>
        <v>ZZZ</v>
      </c>
      <c r="I239" s="210"/>
      <c r="J239" s="210">
        <f t="shared" si="20"/>
        <v>0</v>
      </c>
      <c r="K239" s="507">
        <f t="shared" si="21"/>
        <v>100.00023899999999</v>
      </c>
      <c r="L239" s="563">
        <f t="shared" si="22"/>
        <v>87</v>
      </c>
      <c r="M239" s="421" t="str">
        <f t="shared" si="23"/>
        <v>ZZZ</v>
      </c>
      <c r="N239" s="210"/>
      <c r="O239" s="210"/>
      <c r="P239" s="673" t="str">
        <f t="shared" si="24"/>
        <v>-</v>
      </c>
      <c r="Q239" s="135"/>
    </row>
    <row r="240" spans="3:17" hidden="1" x14ac:dyDescent="0.3">
      <c r="C240" s="135"/>
      <c r="D240" s="507">
        <v>88</v>
      </c>
      <c r="E240" s="279">
        <f t="shared" si="16"/>
        <v>0</v>
      </c>
      <c r="F240" s="672" t="str">
        <f t="shared" si="17"/>
        <v/>
      </c>
      <c r="G240" s="564">
        <f t="shared" si="18"/>
        <v>88</v>
      </c>
      <c r="H240" s="421" t="str">
        <f t="shared" si="19"/>
        <v>ZZZ</v>
      </c>
      <c r="I240" s="210"/>
      <c r="J240" s="210">
        <f t="shared" si="20"/>
        <v>0</v>
      </c>
      <c r="K240" s="507">
        <f t="shared" si="21"/>
        <v>100.00024000000001</v>
      </c>
      <c r="L240" s="563">
        <f t="shared" si="22"/>
        <v>88</v>
      </c>
      <c r="M240" s="421" t="str">
        <f t="shared" si="23"/>
        <v>ZZZ</v>
      </c>
      <c r="N240" s="210"/>
      <c r="O240" s="210"/>
      <c r="P240" s="673" t="str">
        <f t="shared" si="24"/>
        <v>-</v>
      </c>
      <c r="Q240" s="135"/>
    </row>
    <row r="241" spans="3:17" hidden="1" x14ac:dyDescent="0.3">
      <c r="C241" s="135"/>
      <c r="D241" s="507">
        <v>89</v>
      </c>
      <c r="E241" s="279">
        <f t="shared" si="16"/>
        <v>0</v>
      </c>
      <c r="F241" s="672" t="str">
        <f t="shared" si="17"/>
        <v/>
      </c>
      <c r="G241" s="564">
        <f t="shared" si="18"/>
        <v>89</v>
      </c>
      <c r="H241" s="421" t="str">
        <f t="shared" si="19"/>
        <v>ZZZ</v>
      </c>
      <c r="I241" s="210"/>
      <c r="J241" s="210">
        <f t="shared" si="20"/>
        <v>0</v>
      </c>
      <c r="K241" s="507">
        <f t="shared" si="21"/>
        <v>100.000241</v>
      </c>
      <c r="L241" s="563">
        <f t="shared" si="22"/>
        <v>89</v>
      </c>
      <c r="M241" s="421" t="str">
        <f t="shared" si="23"/>
        <v>ZZZ</v>
      </c>
      <c r="N241" s="210"/>
      <c r="O241" s="210"/>
      <c r="P241" s="673" t="str">
        <f t="shared" si="24"/>
        <v>-</v>
      </c>
      <c r="Q241" s="135"/>
    </row>
    <row r="242" spans="3:17" hidden="1" x14ac:dyDescent="0.3">
      <c r="C242" s="135"/>
      <c r="D242" s="507">
        <v>90</v>
      </c>
      <c r="E242" s="279">
        <f t="shared" si="16"/>
        <v>0</v>
      </c>
      <c r="F242" s="672" t="str">
        <f t="shared" si="17"/>
        <v/>
      </c>
      <c r="G242" s="564">
        <f t="shared" si="18"/>
        <v>90</v>
      </c>
      <c r="H242" s="421" t="str">
        <f t="shared" si="19"/>
        <v>ZZZ</v>
      </c>
      <c r="I242" s="210"/>
      <c r="J242" s="210">
        <f t="shared" si="20"/>
        <v>0</v>
      </c>
      <c r="K242" s="507">
        <f t="shared" si="21"/>
        <v>100.000242</v>
      </c>
      <c r="L242" s="563">
        <f t="shared" si="22"/>
        <v>90</v>
      </c>
      <c r="M242" s="421" t="str">
        <f t="shared" si="23"/>
        <v>ZZZ</v>
      </c>
      <c r="N242" s="210"/>
      <c r="O242" s="210"/>
      <c r="P242" s="673" t="str">
        <f t="shared" si="24"/>
        <v>-</v>
      </c>
      <c r="Q242" s="135"/>
    </row>
    <row r="243" spans="3:17" hidden="1" x14ac:dyDescent="0.3">
      <c r="C243" s="135"/>
      <c r="D243" s="507">
        <v>91</v>
      </c>
      <c r="E243" s="279">
        <f t="shared" si="16"/>
        <v>0</v>
      </c>
      <c r="F243" s="672" t="str">
        <f t="shared" si="17"/>
        <v/>
      </c>
      <c r="G243" s="564">
        <f t="shared" si="18"/>
        <v>91</v>
      </c>
      <c r="H243" s="421" t="str">
        <f t="shared" si="19"/>
        <v>ZZZ</v>
      </c>
      <c r="I243" s="210"/>
      <c r="J243" s="210">
        <f t="shared" si="20"/>
        <v>0</v>
      </c>
      <c r="K243" s="507">
        <f t="shared" si="21"/>
        <v>100.000243</v>
      </c>
      <c r="L243" s="563">
        <f t="shared" si="22"/>
        <v>91</v>
      </c>
      <c r="M243" s="421" t="str">
        <f t="shared" si="23"/>
        <v>ZZZ</v>
      </c>
      <c r="N243" s="210"/>
      <c r="O243" s="210"/>
      <c r="P243" s="673" t="str">
        <f t="shared" si="24"/>
        <v>-</v>
      </c>
      <c r="Q243" s="135"/>
    </row>
    <row r="244" spans="3:17" hidden="1" x14ac:dyDescent="0.3">
      <c r="C244" s="135"/>
      <c r="D244" s="507">
        <v>92</v>
      </c>
      <c r="E244" s="279">
        <f t="shared" si="16"/>
        <v>0</v>
      </c>
      <c r="F244" s="672" t="str">
        <f t="shared" si="17"/>
        <v/>
      </c>
      <c r="G244" s="564">
        <f t="shared" si="18"/>
        <v>92</v>
      </c>
      <c r="H244" s="421" t="str">
        <f t="shared" si="19"/>
        <v>ZZZ</v>
      </c>
      <c r="I244" s="210"/>
      <c r="J244" s="210">
        <f t="shared" si="20"/>
        <v>0</v>
      </c>
      <c r="K244" s="507">
        <f t="shared" si="21"/>
        <v>100.000244</v>
      </c>
      <c r="L244" s="563">
        <f t="shared" si="22"/>
        <v>92</v>
      </c>
      <c r="M244" s="421" t="str">
        <f t="shared" si="23"/>
        <v>ZZZ</v>
      </c>
      <c r="N244" s="210"/>
      <c r="O244" s="210"/>
      <c r="P244" s="673" t="str">
        <f t="shared" si="24"/>
        <v>-</v>
      </c>
      <c r="Q244" s="135"/>
    </row>
    <row r="245" spans="3:17" hidden="1" x14ac:dyDescent="0.3">
      <c r="C245" s="135"/>
      <c r="D245" s="507">
        <v>93</v>
      </c>
      <c r="E245" s="279">
        <f t="shared" si="16"/>
        <v>0</v>
      </c>
      <c r="F245" s="672" t="str">
        <f t="shared" si="17"/>
        <v/>
      </c>
      <c r="G245" s="564">
        <f t="shared" si="18"/>
        <v>93</v>
      </c>
      <c r="H245" s="421" t="str">
        <f t="shared" si="19"/>
        <v>ZZZ</v>
      </c>
      <c r="I245" s="210"/>
      <c r="J245" s="210">
        <f t="shared" si="20"/>
        <v>0</v>
      </c>
      <c r="K245" s="507">
        <f t="shared" si="21"/>
        <v>100.00024500000001</v>
      </c>
      <c r="L245" s="563">
        <f t="shared" si="22"/>
        <v>93</v>
      </c>
      <c r="M245" s="421" t="str">
        <f t="shared" si="23"/>
        <v>ZZZ</v>
      </c>
      <c r="N245" s="210"/>
      <c r="O245" s="210"/>
      <c r="P245" s="673" t="str">
        <f t="shared" si="24"/>
        <v>-</v>
      </c>
      <c r="Q245" s="135"/>
    </row>
    <row r="246" spans="3:17" hidden="1" x14ac:dyDescent="0.3">
      <c r="C246" s="135"/>
      <c r="D246" s="507">
        <v>94</v>
      </c>
      <c r="E246" s="279">
        <f t="shared" si="16"/>
        <v>0</v>
      </c>
      <c r="F246" s="672" t="str">
        <f t="shared" si="17"/>
        <v/>
      </c>
      <c r="G246" s="564">
        <f t="shared" si="18"/>
        <v>94</v>
      </c>
      <c r="H246" s="421" t="str">
        <f t="shared" si="19"/>
        <v>ZZZ</v>
      </c>
      <c r="I246" s="210"/>
      <c r="J246" s="210">
        <f t="shared" si="20"/>
        <v>0</v>
      </c>
      <c r="K246" s="507">
        <f t="shared" si="21"/>
        <v>100.000246</v>
      </c>
      <c r="L246" s="563">
        <f t="shared" si="22"/>
        <v>94</v>
      </c>
      <c r="M246" s="421" t="str">
        <f t="shared" si="23"/>
        <v>ZZZ</v>
      </c>
      <c r="N246" s="210"/>
      <c r="O246" s="210"/>
      <c r="P246" s="673" t="str">
        <f t="shared" si="24"/>
        <v>-</v>
      </c>
      <c r="Q246" s="135"/>
    </row>
    <row r="247" spans="3:17" hidden="1" x14ac:dyDescent="0.3">
      <c r="C247" s="135"/>
      <c r="D247" s="507">
        <v>95</v>
      </c>
      <c r="E247" s="279">
        <f t="shared" si="16"/>
        <v>0</v>
      </c>
      <c r="F247" s="672" t="str">
        <f t="shared" si="17"/>
        <v/>
      </c>
      <c r="G247" s="564">
        <f t="shared" si="18"/>
        <v>95</v>
      </c>
      <c r="H247" s="421" t="str">
        <f t="shared" si="19"/>
        <v>ZZZ</v>
      </c>
      <c r="I247" s="210"/>
      <c r="J247" s="210">
        <f t="shared" si="20"/>
        <v>0</v>
      </c>
      <c r="K247" s="507">
        <f t="shared" si="21"/>
        <v>100.000247</v>
      </c>
      <c r="L247" s="563">
        <f t="shared" si="22"/>
        <v>95</v>
      </c>
      <c r="M247" s="421" t="str">
        <f t="shared" si="23"/>
        <v>ZZZ</v>
      </c>
      <c r="N247" s="210"/>
      <c r="O247" s="210"/>
      <c r="P247" s="673" t="str">
        <f t="shared" si="24"/>
        <v>-</v>
      </c>
      <c r="Q247" s="135"/>
    </row>
    <row r="248" spans="3:17" hidden="1" x14ac:dyDescent="0.3">
      <c r="C248" s="135"/>
      <c r="D248" s="507">
        <v>96</v>
      </c>
      <c r="E248" s="279">
        <f t="shared" si="16"/>
        <v>0</v>
      </c>
      <c r="F248" s="672" t="str">
        <f t="shared" si="17"/>
        <v/>
      </c>
      <c r="G248" s="564">
        <f t="shared" si="18"/>
        <v>96</v>
      </c>
      <c r="H248" s="421" t="str">
        <f t="shared" si="19"/>
        <v>ZZZ</v>
      </c>
      <c r="I248" s="210"/>
      <c r="J248" s="210">
        <f t="shared" si="20"/>
        <v>0</v>
      </c>
      <c r="K248" s="507">
        <f t="shared" si="21"/>
        <v>100.000248</v>
      </c>
      <c r="L248" s="563">
        <f t="shared" si="22"/>
        <v>96</v>
      </c>
      <c r="M248" s="421" t="str">
        <f t="shared" si="23"/>
        <v>ZZZ</v>
      </c>
      <c r="N248" s="210"/>
      <c r="O248" s="210"/>
      <c r="P248" s="673" t="str">
        <f t="shared" si="24"/>
        <v>-</v>
      </c>
      <c r="Q248" s="135"/>
    </row>
    <row r="249" spans="3:17" hidden="1" x14ac:dyDescent="0.3">
      <c r="C249" s="135"/>
      <c r="D249" s="507">
        <v>97</v>
      </c>
      <c r="E249" s="279">
        <f t="shared" si="16"/>
        <v>0</v>
      </c>
      <c r="F249" s="672" t="str">
        <f t="shared" si="17"/>
        <v/>
      </c>
      <c r="G249" s="564">
        <f t="shared" si="18"/>
        <v>97</v>
      </c>
      <c r="H249" s="421" t="str">
        <f t="shared" si="19"/>
        <v>ZZZ</v>
      </c>
      <c r="I249" s="210"/>
      <c r="J249" s="210">
        <f t="shared" si="20"/>
        <v>0</v>
      </c>
      <c r="K249" s="507">
        <f t="shared" si="21"/>
        <v>100.000249</v>
      </c>
      <c r="L249" s="563">
        <f t="shared" si="22"/>
        <v>97</v>
      </c>
      <c r="M249" s="421" t="str">
        <f t="shared" si="23"/>
        <v>ZZZ</v>
      </c>
      <c r="N249" s="210"/>
      <c r="O249" s="210"/>
      <c r="P249" s="673" t="str">
        <f t="shared" si="24"/>
        <v>-</v>
      </c>
      <c r="Q249" s="135"/>
    </row>
    <row r="250" spans="3:17" hidden="1" x14ac:dyDescent="0.3">
      <c r="C250" s="135"/>
      <c r="D250" s="507">
        <v>98</v>
      </c>
      <c r="E250" s="279">
        <f t="shared" si="16"/>
        <v>0</v>
      </c>
      <c r="F250" s="672" t="str">
        <f t="shared" si="17"/>
        <v/>
      </c>
      <c r="G250" s="564">
        <f t="shared" si="18"/>
        <v>98</v>
      </c>
      <c r="H250" s="421" t="str">
        <f t="shared" si="19"/>
        <v>ZZZ</v>
      </c>
      <c r="I250" s="210"/>
      <c r="J250" s="210">
        <f t="shared" si="20"/>
        <v>0</v>
      </c>
      <c r="K250" s="507">
        <f t="shared" si="21"/>
        <v>100.00024999999999</v>
      </c>
      <c r="L250" s="563">
        <f t="shared" si="22"/>
        <v>98</v>
      </c>
      <c r="M250" s="421" t="str">
        <f t="shared" si="23"/>
        <v>ZZZ</v>
      </c>
      <c r="N250" s="210"/>
      <c r="O250" s="210"/>
      <c r="P250" s="673" t="str">
        <f t="shared" si="24"/>
        <v>-</v>
      </c>
      <c r="Q250" s="135"/>
    </row>
    <row r="251" spans="3:17" hidden="1" x14ac:dyDescent="0.3">
      <c r="C251" s="135"/>
      <c r="D251" s="507">
        <v>99</v>
      </c>
      <c r="E251" s="279">
        <f t="shared" si="16"/>
        <v>0</v>
      </c>
      <c r="F251" s="672" t="str">
        <f t="shared" si="17"/>
        <v/>
      </c>
      <c r="G251" s="564">
        <f t="shared" si="18"/>
        <v>99</v>
      </c>
      <c r="H251" s="421" t="str">
        <f t="shared" si="19"/>
        <v>ZZZ</v>
      </c>
      <c r="I251" s="210"/>
      <c r="J251" s="210">
        <f t="shared" si="20"/>
        <v>0</v>
      </c>
      <c r="K251" s="507">
        <f t="shared" si="21"/>
        <v>100.00025100000001</v>
      </c>
      <c r="L251" s="563">
        <f t="shared" si="22"/>
        <v>99</v>
      </c>
      <c r="M251" s="421" t="str">
        <f t="shared" si="23"/>
        <v>ZZZ</v>
      </c>
      <c r="N251" s="210"/>
      <c r="O251" s="210"/>
      <c r="P251" s="673" t="str">
        <f t="shared" si="24"/>
        <v>-</v>
      </c>
      <c r="Q251" s="135"/>
    </row>
    <row r="252" spans="3:17" hidden="1" x14ac:dyDescent="0.3">
      <c r="C252" s="135"/>
      <c r="D252" s="507">
        <v>100</v>
      </c>
      <c r="E252" s="279">
        <f t="shared" si="16"/>
        <v>0</v>
      </c>
      <c r="F252" s="672" t="str">
        <f t="shared" si="17"/>
        <v/>
      </c>
      <c r="G252" s="564">
        <f t="shared" si="18"/>
        <v>100</v>
      </c>
      <c r="H252" s="421" t="str">
        <f t="shared" si="19"/>
        <v>ZZZ</v>
      </c>
      <c r="I252" s="210"/>
      <c r="J252" s="210">
        <f t="shared" si="20"/>
        <v>0</v>
      </c>
      <c r="K252" s="507">
        <f t="shared" si="21"/>
        <v>100.000252</v>
      </c>
      <c r="L252" s="563">
        <f t="shared" si="22"/>
        <v>100</v>
      </c>
      <c r="M252" s="421" t="str">
        <f t="shared" si="23"/>
        <v>ZZZ</v>
      </c>
      <c r="N252" s="210"/>
      <c r="O252" s="210"/>
      <c r="P252" s="673" t="str">
        <f t="shared" si="24"/>
        <v>-</v>
      </c>
      <c r="Q252" s="135"/>
    </row>
    <row r="253" spans="3:17" hidden="1" x14ac:dyDescent="0.3">
      <c r="C253" s="136"/>
      <c r="D253" s="674"/>
      <c r="E253" s="675"/>
      <c r="F253" s="676"/>
      <c r="G253" s="677"/>
      <c r="H253" s="678"/>
      <c r="I253" s="679"/>
      <c r="J253" s="679"/>
      <c r="K253" s="679"/>
      <c r="L253" s="679"/>
      <c r="M253" s="679"/>
      <c r="N253" s="679"/>
      <c r="O253" s="679"/>
      <c r="P253" s="679"/>
      <c r="Q253" s="136"/>
    </row>
    <row r="254" spans="3:17" hidden="1" x14ac:dyDescent="0.3">
      <c r="C254" s="135"/>
      <c r="D254" s="507">
        <v>1</v>
      </c>
      <c r="E254" s="279" t="str">
        <f>+E108</f>
        <v>Malla API 80</v>
      </c>
      <c r="F254" s="672">
        <f>+IF(HLOOKUP($E$152,$C$2:$Q$127,$B108,FALSE)="","",HLOOKUP($E$152,$C$2:$Q$127,$B108,FALSE))</f>
        <v>0</v>
      </c>
      <c r="G254" s="564">
        <f>+L254</f>
        <v>8</v>
      </c>
      <c r="H254" s="421" t="str">
        <f t="shared" si="19"/>
        <v>Malla API 80</v>
      </c>
      <c r="I254" s="210"/>
      <c r="J254" s="210" t="str">
        <f>+D108</f>
        <v xml:space="preserve"> 006001000000110</v>
      </c>
      <c r="K254" s="507">
        <f>COUNTIF($H$254:$H$273,"&lt;="&amp;H254)+ 0.000001*ROW()</f>
        <v>8.000254</v>
      </c>
      <c r="L254" s="563">
        <f>_xlfn.RANK.EQ(K254,$K$254:$K$273,1)</f>
        <v>8</v>
      </c>
      <c r="M254" s="680" t="str">
        <f>+VLOOKUP(D254,$G$254:$H$273,2,FALSE)</f>
        <v>Malla API 100</v>
      </c>
      <c r="N254" s="210"/>
      <c r="O254" s="210"/>
      <c r="P254" s="673" t="str">
        <f>+IF(M254="ZZZ","-",M254)</f>
        <v>Malla API 100</v>
      </c>
      <c r="Q254" s="135"/>
    </row>
    <row r="255" spans="3:17" hidden="1" x14ac:dyDescent="0.3">
      <c r="C255" s="135"/>
      <c r="D255" s="507">
        <v>2</v>
      </c>
      <c r="E255" s="279" t="str">
        <f t="shared" ref="E255:E273" si="25">+E109</f>
        <v>Malla API 100</v>
      </c>
      <c r="F255" s="672">
        <f t="shared" si="17"/>
        <v>0</v>
      </c>
      <c r="G255" s="564">
        <f t="shared" si="18"/>
        <v>1</v>
      </c>
      <c r="H255" s="421" t="str">
        <f t="shared" si="19"/>
        <v>Malla API 100</v>
      </c>
      <c r="I255" s="210"/>
      <c r="J255" s="210" t="str">
        <f t="shared" ref="J255:J273" si="26">+D109</f>
        <v xml:space="preserve"> 006001000000110</v>
      </c>
      <c r="K255" s="507">
        <f t="shared" ref="K255:K273" si="27">COUNTIF($H$254:$H$273,"&lt;="&amp;H255)+ 0.000001*ROW()</f>
        <v>1.0002549999999999</v>
      </c>
      <c r="L255" s="563">
        <f t="shared" ref="L255:L273" si="28">_xlfn.RANK.EQ(K255,$K$254:$K$273,1)</f>
        <v>1</v>
      </c>
      <c r="M255" s="680" t="str">
        <f t="shared" ref="M255:M273" si="29">+VLOOKUP(D255,$G$254:$H$273,2,FALSE)</f>
        <v>Malla API 120</v>
      </c>
      <c r="N255" s="210"/>
      <c r="O255" s="210"/>
      <c r="P255" s="673" t="str">
        <f t="shared" ref="P255:P273" si="30">+IF(M255="ZZZ","-",M255)</f>
        <v>Malla API 120</v>
      </c>
      <c r="Q255" s="135"/>
    </row>
    <row r="256" spans="3:17" hidden="1" x14ac:dyDescent="0.3">
      <c r="C256" s="135"/>
      <c r="D256" s="507">
        <v>3</v>
      </c>
      <c r="E256" s="279" t="str">
        <f t="shared" si="25"/>
        <v>Malla API 120</v>
      </c>
      <c r="F256" s="672">
        <f t="shared" si="17"/>
        <v>0</v>
      </c>
      <c r="G256" s="564">
        <f t="shared" si="18"/>
        <v>2</v>
      </c>
      <c r="H256" s="421" t="str">
        <f t="shared" si="19"/>
        <v>Malla API 120</v>
      </c>
      <c r="I256" s="210"/>
      <c r="J256" s="210" t="str">
        <f t="shared" si="26"/>
        <v xml:space="preserve"> 006001000000110</v>
      </c>
      <c r="K256" s="507">
        <f>COUNTIF($H$254:$H$273,"&lt;="&amp;H256)+ 0.000001*ROW()</f>
        <v>2.0002559999999998</v>
      </c>
      <c r="L256" s="563">
        <f t="shared" si="28"/>
        <v>2</v>
      </c>
      <c r="M256" s="680" t="str">
        <f t="shared" si="29"/>
        <v>Malla API 140</v>
      </c>
      <c r="N256" s="210"/>
      <c r="O256" s="210"/>
      <c r="P256" s="673" t="str">
        <f t="shared" si="30"/>
        <v>Malla API 140</v>
      </c>
      <c r="Q256" s="135"/>
    </row>
    <row r="257" spans="3:17" hidden="1" x14ac:dyDescent="0.3">
      <c r="C257" s="135"/>
      <c r="D257" s="507">
        <v>4</v>
      </c>
      <c r="E257" s="279" t="str">
        <f t="shared" si="25"/>
        <v>Malla API 140</v>
      </c>
      <c r="F257" s="672">
        <f t="shared" si="17"/>
        <v>0</v>
      </c>
      <c r="G257" s="564">
        <f t="shared" si="18"/>
        <v>3</v>
      </c>
      <c r="H257" s="421" t="str">
        <f t="shared" si="19"/>
        <v>Malla API 140</v>
      </c>
      <c r="I257" s="210"/>
      <c r="J257" s="210" t="str">
        <f t="shared" si="26"/>
        <v xml:space="preserve"> 006001000000110</v>
      </c>
      <c r="K257" s="507">
        <f t="shared" si="27"/>
        <v>3.000257</v>
      </c>
      <c r="L257" s="563">
        <f t="shared" si="28"/>
        <v>3</v>
      </c>
      <c r="M257" s="680" t="str">
        <f t="shared" si="29"/>
        <v>Malla API 170</v>
      </c>
      <c r="N257" s="210"/>
      <c r="O257" s="210"/>
      <c r="P257" s="673" t="str">
        <f t="shared" si="30"/>
        <v>Malla API 170</v>
      </c>
      <c r="Q257" s="135"/>
    </row>
    <row r="258" spans="3:17" hidden="1" x14ac:dyDescent="0.3">
      <c r="C258" s="135"/>
      <c r="D258" s="507">
        <v>5</v>
      </c>
      <c r="E258" s="279" t="str">
        <f t="shared" si="25"/>
        <v>Malla API 170</v>
      </c>
      <c r="F258" s="672">
        <f t="shared" si="17"/>
        <v>0</v>
      </c>
      <c r="G258" s="564">
        <f t="shared" si="18"/>
        <v>4</v>
      </c>
      <c r="H258" s="421" t="str">
        <f t="shared" si="19"/>
        <v>Malla API 170</v>
      </c>
      <c r="I258" s="210"/>
      <c r="J258" s="210" t="str">
        <f t="shared" si="26"/>
        <v xml:space="preserve"> 006001000000110</v>
      </c>
      <c r="K258" s="507">
        <f t="shared" si="27"/>
        <v>4.0002579999999996</v>
      </c>
      <c r="L258" s="563">
        <f t="shared" si="28"/>
        <v>4</v>
      </c>
      <c r="M258" s="680" t="str">
        <f t="shared" si="29"/>
        <v>Malla API 200</v>
      </c>
      <c r="N258" s="210"/>
      <c r="O258" s="210"/>
      <c r="P258" s="673" t="str">
        <f t="shared" si="30"/>
        <v>Malla API 200</v>
      </c>
      <c r="Q258" s="135"/>
    </row>
    <row r="259" spans="3:17" hidden="1" x14ac:dyDescent="0.3">
      <c r="C259" s="135"/>
      <c r="D259" s="507">
        <v>6</v>
      </c>
      <c r="E259" s="279" t="str">
        <f t="shared" si="25"/>
        <v>Malla API 200</v>
      </c>
      <c r="F259" s="672">
        <f t="shared" si="17"/>
        <v>0</v>
      </c>
      <c r="G259" s="564">
        <f t="shared" si="18"/>
        <v>5</v>
      </c>
      <c r="H259" s="421" t="str">
        <f t="shared" si="19"/>
        <v>Malla API 200</v>
      </c>
      <c r="I259" s="210"/>
      <c r="J259" s="210" t="str">
        <f t="shared" si="26"/>
        <v xml:space="preserve"> 006001000000110</v>
      </c>
      <c r="K259" s="507">
        <f t="shared" si="27"/>
        <v>5.0002589999999998</v>
      </c>
      <c r="L259" s="563">
        <f t="shared" si="28"/>
        <v>5</v>
      </c>
      <c r="M259" s="680" t="str">
        <f t="shared" si="29"/>
        <v>Malla API 230</v>
      </c>
      <c r="N259" s="210"/>
      <c r="O259" s="210"/>
      <c r="P259" s="673" t="str">
        <f t="shared" si="30"/>
        <v>Malla API 230</v>
      </c>
      <c r="Q259" s="135"/>
    </row>
    <row r="260" spans="3:17" hidden="1" x14ac:dyDescent="0.3">
      <c r="C260" s="135"/>
      <c r="D260" s="507">
        <v>7</v>
      </c>
      <c r="E260" s="279" t="str">
        <f t="shared" si="25"/>
        <v>Malla API 230</v>
      </c>
      <c r="F260" s="672">
        <f t="shared" si="17"/>
        <v>0</v>
      </c>
      <c r="G260" s="564">
        <f t="shared" si="18"/>
        <v>6</v>
      </c>
      <c r="H260" s="421" t="str">
        <f t="shared" si="19"/>
        <v>Malla API 230</v>
      </c>
      <c r="I260" s="210"/>
      <c r="J260" s="210" t="str">
        <f t="shared" si="26"/>
        <v xml:space="preserve"> 006001000000110</v>
      </c>
      <c r="K260" s="507">
        <f t="shared" si="27"/>
        <v>6.0002599999999999</v>
      </c>
      <c r="L260" s="563">
        <f t="shared" si="28"/>
        <v>6</v>
      </c>
      <c r="M260" s="680" t="str">
        <f t="shared" si="29"/>
        <v>Malla API 270</v>
      </c>
      <c r="N260" s="210"/>
      <c r="O260" s="210"/>
      <c r="P260" s="673" t="str">
        <f t="shared" si="30"/>
        <v>Malla API 270</v>
      </c>
      <c r="Q260" s="135"/>
    </row>
    <row r="261" spans="3:17" hidden="1" x14ac:dyDescent="0.3">
      <c r="C261" s="135"/>
      <c r="D261" s="507">
        <v>8</v>
      </c>
      <c r="E261" s="279" t="str">
        <f t="shared" si="25"/>
        <v>Malla API 270</v>
      </c>
      <c r="F261" s="672">
        <f t="shared" si="17"/>
        <v>0</v>
      </c>
      <c r="G261" s="564">
        <f t="shared" si="18"/>
        <v>7</v>
      </c>
      <c r="H261" s="421" t="str">
        <f t="shared" si="19"/>
        <v>Malla API 270</v>
      </c>
      <c r="I261" s="210"/>
      <c r="J261" s="210" t="str">
        <f t="shared" si="26"/>
        <v xml:space="preserve"> 006001000000110</v>
      </c>
      <c r="K261" s="507">
        <f t="shared" si="27"/>
        <v>7.0002610000000001</v>
      </c>
      <c r="L261" s="563">
        <f t="shared" si="28"/>
        <v>7</v>
      </c>
      <c r="M261" s="680" t="str">
        <f t="shared" si="29"/>
        <v>Malla API 80</v>
      </c>
      <c r="N261" s="210"/>
      <c r="O261" s="210"/>
      <c r="P261" s="673" t="str">
        <f t="shared" si="30"/>
        <v>Malla API 80</v>
      </c>
      <c r="Q261" s="135"/>
    </row>
    <row r="262" spans="3:17" hidden="1" x14ac:dyDescent="0.3">
      <c r="C262" s="135"/>
      <c r="D262" s="507">
        <v>9</v>
      </c>
      <c r="E262" s="279">
        <f t="shared" si="25"/>
        <v>0</v>
      </c>
      <c r="F262" s="672" t="str">
        <f t="shared" si="17"/>
        <v/>
      </c>
      <c r="G262" s="564">
        <f t="shared" si="18"/>
        <v>9</v>
      </c>
      <c r="H262" s="421" t="str">
        <f t="shared" si="19"/>
        <v>ZZZ</v>
      </c>
      <c r="I262" s="210"/>
      <c r="J262" s="210">
        <f t="shared" si="26"/>
        <v>0</v>
      </c>
      <c r="K262" s="507">
        <f t="shared" si="27"/>
        <v>20.000261999999999</v>
      </c>
      <c r="L262" s="563">
        <f t="shared" si="28"/>
        <v>9</v>
      </c>
      <c r="M262" s="680" t="str">
        <f t="shared" si="29"/>
        <v>ZZZ</v>
      </c>
      <c r="N262" s="210"/>
      <c r="O262" s="210"/>
      <c r="P262" s="673" t="str">
        <f t="shared" si="30"/>
        <v>-</v>
      </c>
      <c r="Q262" s="135"/>
    </row>
    <row r="263" spans="3:17" hidden="1" x14ac:dyDescent="0.3">
      <c r="C263" s="135"/>
      <c r="D263" s="507">
        <v>10</v>
      </c>
      <c r="E263" s="279">
        <f t="shared" si="25"/>
        <v>0</v>
      </c>
      <c r="F263" s="672" t="str">
        <f t="shared" si="17"/>
        <v/>
      </c>
      <c r="G263" s="564">
        <f t="shared" si="18"/>
        <v>10</v>
      </c>
      <c r="H263" s="421" t="str">
        <f t="shared" si="19"/>
        <v>ZZZ</v>
      </c>
      <c r="I263" s="210"/>
      <c r="J263" s="210">
        <f t="shared" si="26"/>
        <v>0</v>
      </c>
      <c r="K263" s="507">
        <f t="shared" si="27"/>
        <v>20.000263</v>
      </c>
      <c r="L263" s="563">
        <f t="shared" si="28"/>
        <v>10</v>
      </c>
      <c r="M263" s="680" t="str">
        <f t="shared" si="29"/>
        <v>ZZZ</v>
      </c>
      <c r="N263" s="210"/>
      <c r="O263" s="210"/>
      <c r="P263" s="673" t="str">
        <f t="shared" si="30"/>
        <v>-</v>
      </c>
      <c r="Q263" s="135"/>
    </row>
    <row r="264" spans="3:17" hidden="1" x14ac:dyDescent="0.3">
      <c r="C264" s="135"/>
      <c r="D264" s="507">
        <v>11</v>
      </c>
      <c r="E264" s="279">
        <f t="shared" si="25"/>
        <v>0</v>
      </c>
      <c r="F264" s="672" t="str">
        <f t="shared" si="17"/>
        <v/>
      </c>
      <c r="G264" s="564">
        <f t="shared" si="18"/>
        <v>11</v>
      </c>
      <c r="H264" s="421" t="str">
        <f t="shared" si="19"/>
        <v>ZZZ</v>
      </c>
      <c r="I264" s="210"/>
      <c r="J264" s="210">
        <f t="shared" si="26"/>
        <v>0</v>
      </c>
      <c r="K264" s="507">
        <f t="shared" si="27"/>
        <v>20.000264000000001</v>
      </c>
      <c r="L264" s="563">
        <f t="shared" si="28"/>
        <v>11</v>
      </c>
      <c r="M264" s="680" t="str">
        <f t="shared" si="29"/>
        <v>ZZZ</v>
      </c>
      <c r="N264" s="210"/>
      <c r="O264" s="210"/>
      <c r="P264" s="673" t="str">
        <f t="shared" si="30"/>
        <v>-</v>
      </c>
      <c r="Q264" s="135"/>
    </row>
    <row r="265" spans="3:17" hidden="1" x14ac:dyDescent="0.3">
      <c r="C265" s="135"/>
      <c r="D265" s="507">
        <v>12</v>
      </c>
      <c r="E265" s="279">
        <f t="shared" si="25"/>
        <v>0</v>
      </c>
      <c r="F265" s="672" t="str">
        <f t="shared" si="17"/>
        <v/>
      </c>
      <c r="G265" s="564">
        <f t="shared" si="18"/>
        <v>12</v>
      </c>
      <c r="H265" s="421" t="str">
        <f t="shared" si="19"/>
        <v>ZZZ</v>
      </c>
      <c r="I265" s="210"/>
      <c r="J265" s="210">
        <f t="shared" si="26"/>
        <v>0</v>
      </c>
      <c r="K265" s="507">
        <f t="shared" si="27"/>
        <v>20.000264999999999</v>
      </c>
      <c r="L265" s="563">
        <f t="shared" si="28"/>
        <v>12</v>
      </c>
      <c r="M265" s="680" t="str">
        <f t="shared" si="29"/>
        <v>ZZZ</v>
      </c>
      <c r="N265" s="210"/>
      <c r="O265" s="210"/>
      <c r="P265" s="673" t="str">
        <f t="shared" si="30"/>
        <v>-</v>
      </c>
      <c r="Q265" s="135"/>
    </row>
    <row r="266" spans="3:17" hidden="1" x14ac:dyDescent="0.3">
      <c r="C266" s="135"/>
      <c r="D266" s="507">
        <v>13</v>
      </c>
      <c r="E266" s="279">
        <f t="shared" si="25"/>
        <v>0</v>
      </c>
      <c r="F266" s="672" t="str">
        <f t="shared" si="17"/>
        <v/>
      </c>
      <c r="G266" s="564">
        <f t="shared" si="18"/>
        <v>13</v>
      </c>
      <c r="H266" s="421" t="str">
        <f t="shared" si="19"/>
        <v>ZZZ</v>
      </c>
      <c r="I266" s="210"/>
      <c r="J266" s="210">
        <f t="shared" si="26"/>
        <v>0</v>
      </c>
      <c r="K266" s="507">
        <f t="shared" si="27"/>
        <v>20.000266</v>
      </c>
      <c r="L266" s="563">
        <f t="shared" si="28"/>
        <v>13</v>
      </c>
      <c r="M266" s="680" t="str">
        <f t="shared" si="29"/>
        <v>ZZZ</v>
      </c>
      <c r="N266" s="210"/>
      <c r="O266" s="210"/>
      <c r="P266" s="673" t="str">
        <f t="shared" si="30"/>
        <v>-</v>
      </c>
      <c r="Q266" s="135"/>
    </row>
    <row r="267" spans="3:17" hidden="1" x14ac:dyDescent="0.3">
      <c r="C267" s="135"/>
      <c r="D267" s="507">
        <v>14</v>
      </c>
      <c r="E267" s="279">
        <f t="shared" si="25"/>
        <v>0</v>
      </c>
      <c r="F267" s="672" t="str">
        <f t="shared" si="17"/>
        <v/>
      </c>
      <c r="G267" s="564">
        <f t="shared" si="18"/>
        <v>14</v>
      </c>
      <c r="H267" s="421" t="str">
        <f t="shared" si="19"/>
        <v>ZZZ</v>
      </c>
      <c r="I267" s="210"/>
      <c r="J267" s="210">
        <f t="shared" si="26"/>
        <v>0</v>
      </c>
      <c r="K267" s="507">
        <f t="shared" si="27"/>
        <v>20.000267000000001</v>
      </c>
      <c r="L267" s="563">
        <f t="shared" si="28"/>
        <v>14</v>
      </c>
      <c r="M267" s="680" t="str">
        <f t="shared" si="29"/>
        <v>ZZZ</v>
      </c>
      <c r="N267" s="210"/>
      <c r="O267" s="210"/>
      <c r="P267" s="673" t="str">
        <f t="shared" si="30"/>
        <v>-</v>
      </c>
      <c r="Q267" s="135"/>
    </row>
    <row r="268" spans="3:17" hidden="1" x14ac:dyDescent="0.3">
      <c r="C268" s="135"/>
      <c r="D268" s="507">
        <v>15</v>
      </c>
      <c r="E268" s="279">
        <f t="shared" si="25"/>
        <v>0</v>
      </c>
      <c r="F268" s="672" t="str">
        <f t="shared" si="17"/>
        <v/>
      </c>
      <c r="G268" s="564">
        <f t="shared" si="18"/>
        <v>15</v>
      </c>
      <c r="H268" s="421" t="str">
        <f t="shared" si="19"/>
        <v>ZZZ</v>
      </c>
      <c r="I268" s="210"/>
      <c r="J268" s="210">
        <f t="shared" si="26"/>
        <v>0</v>
      </c>
      <c r="K268" s="507">
        <f t="shared" si="27"/>
        <v>20.000267999999998</v>
      </c>
      <c r="L268" s="563">
        <f t="shared" si="28"/>
        <v>15</v>
      </c>
      <c r="M268" s="680" t="str">
        <f t="shared" si="29"/>
        <v>ZZZ</v>
      </c>
      <c r="N268" s="210"/>
      <c r="O268" s="210"/>
      <c r="P268" s="673" t="str">
        <f t="shared" si="30"/>
        <v>-</v>
      </c>
      <c r="Q268" s="135"/>
    </row>
    <row r="269" spans="3:17" hidden="1" x14ac:dyDescent="0.3">
      <c r="C269" s="135"/>
      <c r="D269" s="507">
        <v>16</v>
      </c>
      <c r="E269" s="279">
        <f t="shared" si="25"/>
        <v>0</v>
      </c>
      <c r="F269" s="672" t="str">
        <f t="shared" si="17"/>
        <v/>
      </c>
      <c r="G269" s="564">
        <f t="shared" si="18"/>
        <v>16</v>
      </c>
      <c r="H269" s="421" t="str">
        <f t="shared" si="19"/>
        <v>ZZZ</v>
      </c>
      <c r="I269" s="210"/>
      <c r="J269" s="210">
        <f t="shared" si="26"/>
        <v>0</v>
      </c>
      <c r="K269" s="507">
        <f t="shared" si="27"/>
        <v>20.000268999999999</v>
      </c>
      <c r="L269" s="563">
        <f t="shared" si="28"/>
        <v>16</v>
      </c>
      <c r="M269" s="680" t="str">
        <f t="shared" si="29"/>
        <v>ZZZ</v>
      </c>
      <c r="N269" s="210"/>
      <c r="O269" s="210"/>
      <c r="P269" s="673" t="str">
        <f t="shared" si="30"/>
        <v>-</v>
      </c>
      <c r="Q269" s="135"/>
    </row>
    <row r="270" spans="3:17" hidden="1" x14ac:dyDescent="0.3">
      <c r="C270" s="135"/>
      <c r="D270" s="507">
        <v>17</v>
      </c>
      <c r="E270" s="279">
        <f t="shared" si="25"/>
        <v>0</v>
      </c>
      <c r="F270" s="672" t="str">
        <f t="shared" si="17"/>
        <v/>
      </c>
      <c r="G270" s="564">
        <f t="shared" si="18"/>
        <v>17</v>
      </c>
      <c r="H270" s="421" t="str">
        <f t="shared" si="19"/>
        <v>ZZZ</v>
      </c>
      <c r="I270" s="210"/>
      <c r="J270" s="210">
        <f t="shared" si="26"/>
        <v>0</v>
      </c>
      <c r="K270" s="507">
        <f t="shared" si="27"/>
        <v>20.00027</v>
      </c>
      <c r="L270" s="563">
        <f t="shared" si="28"/>
        <v>17</v>
      </c>
      <c r="M270" s="680" t="str">
        <f t="shared" si="29"/>
        <v>ZZZ</v>
      </c>
      <c r="N270" s="210"/>
      <c r="O270" s="210"/>
      <c r="P270" s="673" t="str">
        <f t="shared" si="30"/>
        <v>-</v>
      </c>
      <c r="Q270" s="135"/>
    </row>
    <row r="271" spans="3:17" hidden="1" x14ac:dyDescent="0.3">
      <c r="C271" s="135"/>
      <c r="D271" s="507">
        <v>18</v>
      </c>
      <c r="E271" s="279">
        <f t="shared" si="25"/>
        <v>0</v>
      </c>
      <c r="F271" s="672" t="str">
        <f t="shared" si="17"/>
        <v/>
      </c>
      <c r="G271" s="564">
        <f t="shared" si="18"/>
        <v>18</v>
      </c>
      <c r="H271" s="421" t="str">
        <f t="shared" si="19"/>
        <v>ZZZ</v>
      </c>
      <c r="I271" s="210"/>
      <c r="J271" s="210">
        <f t="shared" si="26"/>
        <v>0</v>
      </c>
      <c r="K271" s="507">
        <f t="shared" si="27"/>
        <v>20.000271000000001</v>
      </c>
      <c r="L271" s="563">
        <f t="shared" si="28"/>
        <v>18</v>
      </c>
      <c r="M271" s="680" t="str">
        <f t="shared" si="29"/>
        <v>ZZZ</v>
      </c>
      <c r="N271" s="210"/>
      <c r="O271" s="210"/>
      <c r="P271" s="673" t="str">
        <f t="shared" si="30"/>
        <v>-</v>
      </c>
      <c r="Q271" s="135"/>
    </row>
    <row r="272" spans="3:17" hidden="1" x14ac:dyDescent="0.3">
      <c r="C272" s="135"/>
      <c r="D272" s="507">
        <v>19</v>
      </c>
      <c r="E272" s="279">
        <f t="shared" si="25"/>
        <v>0</v>
      </c>
      <c r="F272" s="672" t="str">
        <f t="shared" si="17"/>
        <v/>
      </c>
      <c r="G272" s="564">
        <f t="shared" si="18"/>
        <v>19</v>
      </c>
      <c r="H272" s="421" t="str">
        <f t="shared" si="19"/>
        <v>ZZZ</v>
      </c>
      <c r="I272" s="210"/>
      <c r="J272" s="210">
        <f t="shared" si="26"/>
        <v>0</v>
      </c>
      <c r="K272" s="507">
        <f t="shared" si="27"/>
        <v>20.000271999999999</v>
      </c>
      <c r="L272" s="563">
        <f t="shared" si="28"/>
        <v>19</v>
      </c>
      <c r="M272" s="680" t="str">
        <f t="shared" si="29"/>
        <v>ZZZ</v>
      </c>
      <c r="N272" s="210"/>
      <c r="O272" s="210"/>
      <c r="P272" s="673" t="str">
        <f t="shared" si="30"/>
        <v>-</v>
      </c>
      <c r="Q272" s="135"/>
    </row>
    <row r="273" spans="3:17" hidden="1" x14ac:dyDescent="0.3">
      <c r="C273" s="135"/>
      <c r="D273" s="507">
        <v>20</v>
      </c>
      <c r="E273" s="279">
        <f t="shared" si="25"/>
        <v>0</v>
      </c>
      <c r="F273" s="672" t="str">
        <f t="shared" si="17"/>
        <v/>
      </c>
      <c r="G273" s="564">
        <f t="shared" si="18"/>
        <v>20</v>
      </c>
      <c r="H273" s="421" t="str">
        <f t="shared" si="19"/>
        <v>ZZZ</v>
      </c>
      <c r="I273" s="210"/>
      <c r="J273" s="210">
        <f t="shared" si="26"/>
        <v>0</v>
      </c>
      <c r="K273" s="507">
        <f t="shared" si="27"/>
        <v>20.000273</v>
      </c>
      <c r="L273" s="563">
        <f t="shared" si="28"/>
        <v>20</v>
      </c>
      <c r="M273" s="680" t="str">
        <f t="shared" si="29"/>
        <v>ZZZ</v>
      </c>
      <c r="N273" s="210"/>
      <c r="O273" s="210"/>
      <c r="P273" s="673" t="str">
        <f t="shared" si="30"/>
        <v>-</v>
      </c>
      <c r="Q273" s="135"/>
    </row>
    <row r="274" spans="3:17" hidden="1" x14ac:dyDescent="0.3">
      <c r="C274" s="135"/>
      <c r="D274" s="135"/>
      <c r="E274" s="135"/>
      <c r="F274" s="210"/>
      <c r="G274" s="210"/>
      <c r="H274" s="210"/>
      <c r="I274" s="210"/>
      <c r="J274" s="210"/>
      <c r="K274" s="210"/>
      <c r="L274" s="210"/>
      <c r="M274" s="210"/>
      <c r="N274" s="210"/>
      <c r="O274" s="210"/>
      <c r="P274" s="210"/>
      <c r="Q274" s="135"/>
    </row>
    <row r="275" spans="3:17" hidden="1" x14ac:dyDescent="0.3">
      <c r="C275" s="135"/>
      <c r="D275" s="135"/>
      <c r="E275" s="135"/>
      <c r="F275" s="210"/>
      <c r="G275" s="210"/>
      <c r="H275" s="210"/>
      <c r="I275" s="210"/>
      <c r="J275" s="210"/>
      <c r="K275" s="210"/>
      <c r="L275" s="210"/>
      <c r="M275" s="210"/>
      <c r="N275" s="210"/>
      <c r="O275" s="210"/>
      <c r="P275" s="210"/>
      <c r="Q275" s="135"/>
    </row>
    <row r="276" spans="3:17" hidden="1" x14ac:dyDescent="0.3">
      <c r="C276" s="135"/>
      <c r="D276" s="135"/>
      <c r="E276" s="135"/>
      <c r="F276" s="210"/>
      <c r="G276" s="210"/>
      <c r="H276" s="210"/>
      <c r="I276" s="210"/>
      <c r="J276" s="210"/>
      <c r="K276" s="210"/>
      <c r="L276" s="210"/>
      <c r="M276" s="210"/>
      <c r="N276" s="210"/>
      <c r="O276" s="210"/>
      <c r="P276" s="210"/>
      <c r="Q276" s="135"/>
    </row>
    <row r="277" spans="3:17" hidden="1" x14ac:dyDescent="0.3">
      <c r="C277" s="135"/>
      <c r="D277" s="135"/>
      <c r="E277" s="135"/>
      <c r="F277" s="210"/>
      <c r="G277" s="210"/>
      <c r="H277" s="210"/>
      <c r="I277" s="210"/>
      <c r="J277" s="210"/>
      <c r="K277" s="210"/>
      <c r="L277" s="210"/>
      <c r="M277" s="210"/>
      <c r="N277" s="210"/>
      <c r="O277" s="210"/>
      <c r="P277" s="210"/>
      <c r="Q277" s="135"/>
    </row>
    <row r="278" spans="3:17" hidden="1" x14ac:dyDescent="0.3">
      <c r="C278" s="135"/>
      <c r="D278" s="135"/>
      <c r="E278" s="135"/>
      <c r="F278" s="210"/>
      <c r="G278" s="210"/>
      <c r="H278" s="210"/>
      <c r="I278" s="210"/>
      <c r="J278" s="210"/>
      <c r="K278" s="210"/>
      <c r="L278" s="210"/>
      <c r="M278" s="210"/>
      <c r="N278" s="210"/>
      <c r="O278" s="210"/>
      <c r="P278" s="210"/>
      <c r="Q278" s="135"/>
    </row>
    <row r="279" spans="3:17" hidden="1" x14ac:dyDescent="0.3">
      <c r="C279" s="135"/>
      <c r="D279" s="135"/>
      <c r="E279" s="135"/>
      <c r="F279" s="210"/>
      <c r="G279" s="210"/>
      <c r="H279" s="210"/>
      <c r="I279" s="210"/>
      <c r="J279" s="210"/>
      <c r="K279" s="210"/>
      <c r="L279" s="210"/>
      <c r="M279" s="210"/>
      <c r="N279" s="210"/>
      <c r="O279" s="210"/>
      <c r="P279" s="210"/>
      <c r="Q279" s="135"/>
    </row>
    <row r="280" spans="3:17" hidden="1" x14ac:dyDescent="0.3">
      <c r="C280" s="135"/>
      <c r="D280" s="135"/>
      <c r="E280" s="135"/>
      <c r="F280" s="210"/>
      <c r="G280" s="210"/>
      <c r="H280" s="210"/>
      <c r="I280" s="210"/>
      <c r="J280" s="210"/>
      <c r="K280" s="210"/>
      <c r="L280" s="210"/>
      <c r="M280" s="210"/>
      <c r="N280" s="210"/>
      <c r="O280" s="210"/>
      <c r="P280" s="210"/>
      <c r="Q280" s="135"/>
    </row>
    <row r="281" spans="3:17" hidden="1" x14ac:dyDescent="0.3">
      <c r="C281" s="135"/>
      <c r="D281" s="135"/>
      <c r="E281" s="135"/>
      <c r="F281" s="210"/>
      <c r="G281" s="210"/>
      <c r="H281" s="210"/>
      <c r="I281" s="210"/>
      <c r="J281" s="210"/>
      <c r="K281" s="210"/>
      <c r="L281" s="210"/>
      <c r="M281" s="210"/>
      <c r="N281" s="210"/>
      <c r="O281" s="210"/>
      <c r="P281" s="210"/>
      <c r="Q281" s="135"/>
    </row>
    <row r="282" spans="3:17" hidden="1" x14ac:dyDescent="0.3">
      <c r="C282" s="135"/>
      <c r="D282" s="135"/>
      <c r="E282" s="135"/>
      <c r="F282" s="210"/>
      <c r="G282" s="210"/>
      <c r="H282" s="210"/>
      <c r="I282" s="210"/>
      <c r="J282" s="210"/>
      <c r="K282" s="210"/>
      <c r="L282" s="210"/>
      <c r="M282" s="210"/>
      <c r="N282" s="210"/>
      <c r="O282" s="210"/>
      <c r="P282" s="210"/>
      <c r="Q282" s="135"/>
    </row>
    <row r="283" spans="3:17" hidden="1" x14ac:dyDescent="0.3">
      <c r="C283" s="135"/>
      <c r="D283" s="135"/>
      <c r="E283" s="135"/>
      <c r="F283" s="210"/>
      <c r="G283" s="210"/>
      <c r="H283" s="210"/>
      <c r="I283" s="210"/>
      <c r="J283" s="210"/>
      <c r="K283" s="210"/>
      <c r="L283" s="210"/>
      <c r="M283" s="210"/>
      <c r="N283" s="210"/>
      <c r="O283" s="210"/>
      <c r="P283" s="210"/>
      <c r="Q283" s="135"/>
    </row>
    <row r="284" spans="3:17" hidden="1" x14ac:dyDescent="0.3">
      <c r="C284" s="135"/>
      <c r="D284" s="135"/>
      <c r="E284" s="135"/>
      <c r="F284" s="210"/>
      <c r="G284" s="210"/>
      <c r="H284" s="210"/>
      <c r="I284" s="210"/>
      <c r="J284" s="210"/>
      <c r="K284" s="210"/>
      <c r="L284" s="210"/>
      <c r="M284" s="210"/>
      <c r="N284" s="210"/>
      <c r="O284" s="210"/>
      <c r="P284" s="210"/>
      <c r="Q284" s="135"/>
    </row>
    <row r="285" spans="3:17" hidden="1" x14ac:dyDescent="0.3">
      <c r="C285" s="135"/>
      <c r="D285" s="135"/>
      <c r="E285" s="135"/>
      <c r="F285" s="210"/>
      <c r="G285" s="210"/>
      <c r="H285" s="210"/>
      <c r="I285" s="210"/>
      <c r="J285" s="210"/>
      <c r="K285" s="210"/>
      <c r="L285" s="210"/>
      <c r="M285" s="210"/>
      <c r="N285" s="210"/>
      <c r="O285" s="210"/>
      <c r="P285" s="210"/>
      <c r="Q285" s="135"/>
    </row>
    <row r="286" spans="3:17" hidden="1" x14ac:dyDescent="0.3">
      <c r="C286" s="135"/>
      <c r="D286" s="135"/>
      <c r="E286" s="135"/>
      <c r="F286" s="210"/>
      <c r="G286" s="210"/>
      <c r="H286" s="210"/>
      <c r="I286" s="210"/>
      <c r="J286" s="210"/>
      <c r="K286" s="210"/>
      <c r="L286" s="210"/>
      <c r="M286" s="210"/>
      <c r="N286" s="210"/>
      <c r="O286" s="210"/>
      <c r="P286" s="210"/>
      <c r="Q286" s="135"/>
    </row>
    <row r="287" spans="3:17" hidden="1" x14ac:dyDescent="0.3">
      <c r="C287" s="135"/>
      <c r="D287" s="135"/>
      <c r="E287" s="135"/>
      <c r="F287" s="210"/>
      <c r="G287" s="210"/>
      <c r="H287" s="210"/>
      <c r="I287" s="210"/>
      <c r="J287" s="210"/>
      <c r="K287" s="210"/>
      <c r="L287" s="210"/>
      <c r="M287" s="210"/>
      <c r="N287" s="210"/>
      <c r="O287" s="210"/>
      <c r="P287" s="210"/>
      <c r="Q287" s="135"/>
    </row>
    <row r="288" spans="3:17" hidden="1" x14ac:dyDescent="0.3">
      <c r="C288" s="135"/>
      <c r="D288" s="135"/>
      <c r="E288" s="135"/>
      <c r="F288" s="210"/>
      <c r="G288" s="210"/>
      <c r="H288" s="210"/>
      <c r="I288" s="210"/>
      <c r="J288" s="210"/>
      <c r="K288" s="210"/>
      <c r="L288" s="210"/>
      <c r="M288" s="210"/>
      <c r="N288" s="210"/>
      <c r="O288" s="210"/>
      <c r="P288" s="210"/>
      <c r="Q288" s="135"/>
    </row>
    <row r="289" spans="3:17" hidden="1" x14ac:dyDescent="0.3">
      <c r="C289" s="135"/>
      <c r="D289" s="135"/>
      <c r="E289" s="135"/>
      <c r="F289" s="210"/>
      <c r="G289" s="210"/>
      <c r="H289" s="210"/>
      <c r="I289" s="210"/>
      <c r="J289" s="210"/>
      <c r="K289" s="210"/>
      <c r="L289" s="210"/>
      <c r="M289" s="210"/>
      <c r="N289" s="210"/>
      <c r="O289" s="210"/>
      <c r="P289" s="210"/>
      <c r="Q289" s="135"/>
    </row>
    <row r="290" spans="3:17" hidden="1" x14ac:dyDescent="0.3">
      <c r="C290" s="135"/>
      <c r="D290" s="135"/>
      <c r="E290" s="135"/>
      <c r="F290" s="210"/>
      <c r="G290" s="210"/>
      <c r="H290" s="210"/>
      <c r="I290" s="210"/>
      <c r="J290" s="210"/>
      <c r="K290" s="210"/>
      <c r="L290" s="210"/>
      <c r="M290" s="210"/>
      <c r="N290" s="210"/>
      <c r="O290" s="210"/>
      <c r="P290" s="210"/>
      <c r="Q290" s="135"/>
    </row>
    <row r="291" spans="3:17" hidden="1" x14ac:dyDescent="0.3">
      <c r="C291" s="135"/>
      <c r="D291" s="135"/>
      <c r="E291" s="135"/>
      <c r="F291" s="210"/>
      <c r="G291" s="210"/>
      <c r="H291" s="210"/>
      <c r="I291" s="210"/>
      <c r="J291" s="210"/>
      <c r="K291" s="210"/>
      <c r="L291" s="210"/>
      <c r="M291" s="210"/>
      <c r="N291" s="210"/>
      <c r="O291" s="210"/>
      <c r="P291" s="210"/>
      <c r="Q291" s="135"/>
    </row>
    <row r="292" spans="3:17" hidden="1" x14ac:dyDescent="0.3">
      <c r="C292" s="135"/>
      <c r="D292" s="135"/>
      <c r="E292" s="135"/>
      <c r="F292" s="210"/>
      <c r="G292" s="210"/>
      <c r="H292" s="210"/>
      <c r="I292" s="210"/>
      <c r="J292" s="210"/>
      <c r="K292" s="210"/>
      <c r="L292" s="210"/>
      <c r="M292" s="210"/>
      <c r="N292" s="210"/>
      <c r="O292" s="210"/>
      <c r="P292" s="210"/>
      <c r="Q292" s="135"/>
    </row>
    <row r="293" spans="3:17" hidden="1" x14ac:dyDescent="0.3">
      <c r="C293" s="135"/>
      <c r="D293" s="135"/>
      <c r="E293" s="135"/>
      <c r="F293" s="210"/>
      <c r="G293" s="210"/>
      <c r="H293" s="210"/>
      <c r="I293" s="210"/>
      <c r="J293" s="210"/>
      <c r="K293" s="210"/>
      <c r="L293" s="210"/>
      <c r="M293" s="210"/>
      <c r="N293" s="210"/>
      <c r="O293" s="210"/>
      <c r="P293" s="210"/>
      <c r="Q293" s="135"/>
    </row>
    <row r="294" spans="3:17" hidden="1" x14ac:dyDescent="0.3">
      <c r="C294" s="135"/>
      <c r="D294" s="135"/>
      <c r="E294" s="135"/>
      <c r="F294" s="210"/>
      <c r="G294" s="210"/>
      <c r="H294" s="210"/>
      <c r="I294" s="210"/>
      <c r="J294" s="210"/>
      <c r="K294" s="210"/>
      <c r="L294" s="210"/>
      <c r="M294" s="210"/>
      <c r="N294" s="210"/>
      <c r="O294" s="210"/>
      <c r="P294" s="210"/>
      <c r="Q294" s="135"/>
    </row>
    <row r="295" spans="3:17" hidden="1" x14ac:dyDescent="0.3">
      <c r="C295" s="135"/>
      <c r="D295" s="135"/>
      <c r="E295" s="135"/>
      <c r="F295" s="210"/>
      <c r="G295" s="210"/>
      <c r="H295" s="210"/>
      <c r="I295" s="210"/>
      <c r="J295" s="210"/>
      <c r="K295" s="210"/>
      <c r="L295" s="210"/>
      <c r="M295" s="210"/>
      <c r="N295" s="210"/>
      <c r="O295" s="210"/>
      <c r="P295" s="210"/>
      <c r="Q295" s="135"/>
    </row>
    <row r="296" spans="3:17" hidden="1" x14ac:dyDescent="0.3">
      <c r="C296" s="135"/>
      <c r="D296" s="135"/>
      <c r="E296" s="135"/>
      <c r="F296" s="210"/>
      <c r="G296" s="210"/>
      <c r="H296" s="210"/>
      <c r="I296" s="210"/>
      <c r="J296" s="210"/>
      <c r="K296" s="210"/>
      <c r="L296" s="210"/>
      <c r="M296" s="210"/>
      <c r="N296" s="210"/>
      <c r="O296" s="210"/>
      <c r="P296" s="210"/>
      <c r="Q296" s="135"/>
    </row>
    <row r="297" spans="3:17" hidden="1" x14ac:dyDescent="0.3">
      <c r="C297" s="135"/>
      <c r="D297" s="135"/>
      <c r="E297" s="135"/>
      <c r="F297" s="210"/>
      <c r="G297" s="210"/>
      <c r="H297" s="210"/>
      <c r="I297" s="210"/>
      <c r="J297" s="210"/>
      <c r="K297" s="210"/>
      <c r="L297" s="210"/>
      <c r="M297" s="210"/>
      <c r="N297" s="210"/>
      <c r="O297" s="210"/>
      <c r="P297" s="210"/>
      <c r="Q297" s="135"/>
    </row>
    <row r="298" spans="3:17" hidden="1" x14ac:dyDescent="0.3">
      <c r="C298" s="135"/>
      <c r="D298" s="135"/>
      <c r="E298" s="135"/>
      <c r="F298" s="210"/>
      <c r="G298" s="210"/>
      <c r="H298" s="210"/>
      <c r="I298" s="210"/>
      <c r="J298" s="210"/>
      <c r="K298" s="210"/>
      <c r="L298" s="210"/>
      <c r="M298" s="210"/>
      <c r="N298" s="210"/>
      <c r="O298" s="210"/>
      <c r="P298" s="210"/>
      <c r="Q298" s="135"/>
    </row>
    <row r="299" spans="3:17" hidden="1" x14ac:dyDescent="0.3">
      <c r="C299" s="135"/>
      <c r="D299" s="135"/>
      <c r="E299" s="135"/>
      <c r="F299" s="210"/>
      <c r="G299" s="210"/>
      <c r="H299" s="210"/>
      <c r="I299" s="210"/>
      <c r="J299" s="210"/>
      <c r="K299" s="210"/>
      <c r="L299" s="210"/>
      <c r="M299" s="210"/>
      <c r="N299" s="210"/>
      <c r="O299" s="210"/>
      <c r="P299" s="210"/>
      <c r="Q299" s="135"/>
    </row>
  </sheetData>
  <sheetProtection selectLockedCells="1"/>
  <mergeCells count="3">
    <mergeCell ref="C2:G2"/>
    <mergeCell ref="C3:G3"/>
    <mergeCell ref="E6:F6"/>
  </mergeCell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'Base Datos'!$G$4:$G$6</xm:f>
          </x14:formula1>
          <xm:sqref>H3:Q3</xm:sqref>
        </x14:dataValidation>
        <x14:dataValidation type="list" allowBlank="1" showInputMessage="1" showErrorMessage="1" xr:uid="{00000000-0002-0000-0100-000001000000}">
          <x14:formula1>
            <xm:f>'Base Datos'!$S$21:$S$35</xm:f>
          </x14:formula1>
          <xm:sqref>G108:G127 G72:G73 G76:G106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tabColor theme="1" tint="0.34998626667073579"/>
  </sheetPr>
  <dimension ref="B2:P31"/>
  <sheetViews>
    <sheetView showGridLines="0" zoomScale="80" zoomScaleNormal="80" workbookViewId="0">
      <pane ySplit="25" topLeftCell="A29" activePane="bottomLeft" state="frozen"/>
      <selection pane="bottomLeft" activeCell="D16" sqref="D16"/>
    </sheetView>
  </sheetViews>
  <sheetFormatPr baseColWidth="10" defaultColWidth="11.5703125" defaultRowHeight="16.5" x14ac:dyDescent="0.3"/>
  <cols>
    <col min="1" max="1" width="11.5703125" style="135"/>
    <col min="2" max="2" width="3.7109375" style="135" customWidth="1"/>
    <col min="3" max="3" width="33.7109375" style="135" customWidth="1"/>
    <col min="4" max="4" width="39.28515625" style="135" customWidth="1"/>
    <col min="5" max="7" width="3.7109375" style="135" customWidth="1"/>
    <col min="8" max="14" width="11.5703125" style="135"/>
    <col min="15" max="15" width="3.7109375" style="135" customWidth="1"/>
    <col min="16" max="16384" width="11.5703125" style="135"/>
  </cols>
  <sheetData>
    <row r="2" spans="2:16" ht="40.15" customHeight="1" x14ac:dyDescent="0.6">
      <c r="B2" s="944" t="s">
        <v>291</v>
      </c>
      <c r="C2" s="944"/>
      <c r="D2" s="944"/>
      <c r="E2" s="944"/>
      <c r="F2" s="944"/>
      <c r="G2" s="944"/>
      <c r="H2" s="944"/>
      <c r="I2" s="944"/>
      <c r="J2" s="944"/>
      <c r="K2" s="944"/>
      <c r="L2" s="944"/>
      <c r="M2" s="944"/>
      <c r="N2" s="944"/>
      <c r="O2" s="944"/>
    </row>
    <row r="3" spans="2:16" ht="23.45" customHeight="1" x14ac:dyDescent="0.3">
      <c r="B3" s="945" t="s">
        <v>548</v>
      </c>
      <c r="C3" s="945"/>
      <c r="D3" s="945"/>
      <c r="E3" s="945"/>
      <c r="F3" s="945"/>
      <c r="G3" s="945"/>
      <c r="H3" s="945"/>
      <c r="I3" s="945"/>
      <c r="J3" s="945"/>
      <c r="K3" s="945"/>
      <c r="L3" s="945"/>
      <c r="M3" s="945"/>
      <c r="N3" s="945"/>
      <c r="O3" s="945"/>
    </row>
    <row r="4" spans="2:16" ht="17.25" thickBot="1" x14ac:dyDescent="0.35"/>
    <row r="5" spans="2:16" ht="6" customHeight="1" thickTop="1" x14ac:dyDescent="0.3">
      <c r="B5" s="681"/>
      <c r="C5" s="682"/>
      <c r="D5" s="682"/>
      <c r="E5" s="683"/>
      <c r="G5" s="681"/>
      <c r="H5" s="682"/>
      <c r="I5" s="682"/>
      <c r="J5" s="682"/>
      <c r="K5" s="682"/>
      <c r="L5" s="682"/>
      <c r="M5" s="682"/>
      <c r="N5" s="682"/>
      <c r="O5" s="683"/>
    </row>
    <row r="6" spans="2:16" ht="30" customHeight="1" thickBot="1" x14ac:dyDescent="0.35">
      <c r="B6" s="684"/>
      <c r="C6" s="685" t="s">
        <v>235</v>
      </c>
      <c r="D6" s="18" t="s">
        <v>5</v>
      </c>
      <c r="E6" s="686"/>
      <c r="G6" s="684"/>
      <c r="H6" s="943" t="s">
        <v>61</v>
      </c>
      <c r="I6" s="943"/>
      <c r="J6" s="943"/>
      <c r="K6" s="943"/>
      <c r="L6" s="943"/>
      <c r="M6" s="943"/>
      <c r="N6" s="943"/>
      <c r="O6" s="687"/>
      <c r="P6" s="688"/>
    </row>
    <row r="7" spans="2:16" ht="19.899999999999999" customHeight="1" thickTop="1" thickBot="1" x14ac:dyDescent="0.35">
      <c r="B7" s="684"/>
      <c r="C7" s="689" t="s">
        <v>236</v>
      </c>
      <c r="D7" s="15" t="s">
        <v>818</v>
      </c>
      <c r="E7" s="686"/>
      <c r="G7" s="684"/>
      <c r="O7" s="686"/>
    </row>
    <row r="8" spans="2:16" ht="19.899999999999999" customHeight="1" thickTop="1" thickBot="1" x14ac:dyDescent="0.35">
      <c r="B8" s="684"/>
      <c r="C8" s="690" t="s">
        <v>237</v>
      </c>
      <c r="D8" s="15" t="s">
        <v>817</v>
      </c>
      <c r="E8" s="686"/>
      <c r="G8" s="684"/>
      <c r="H8" s="942" t="s">
        <v>116</v>
      </c>
      <c r="I8" s="942"/>
      <c r="O8" s="686"/>
    </row>
    <row r="9" spans="2:16" ht="19.899999999999999" customHeight="1" thickTop="1" thickBot="1" x14ac:dyDescent="0.35">
      <c r="B9" s="684"/>
      <c r="C9" s="690" t="s">
        <v>292</v>
      </c>
      <c r="D9" s="16" t="s">
        <v>68</v>
      </c>
      <c r="E9" s="686"/>
      <c r="G9" s="684"/>
      <c r="H9" s="691" t="s">
        <v>298</v>
      </c>
      <c r="I9" s="132">
        <v>1.1000000000000001</v>
      </c>
      <c r="O9" s="686"/>
    </row>
    <row r="10" spans="2:16" ht="19.899999999999999" customHeight="1" thickTop="1" thickBot="1" x14ac:dyDescent="0.35">
      <c r="B10" s="684"/>
      <c r="C10" s="690" t="s">
        <v>293</v>
      </c>
      <c r="D10" s="17" t="s">
        <v>85</v>
      </c>
      <c r="E10" s="686"/>
      <c r="G10" s="684"/>
      <c r="H10" s="691" t="s">
        <v>299</v>
      </c>
      <c r="I10" s="132">
        <v>1.67</v>
      </c>
      <c r="O10" s="686"/>
    </row>
    <row r="11" spans="2:16" ht="19.899999999999999" customHeight="1" thickTop="1" thickBot="1" x14ac:dyDescent="0.35">
      <c r="B11" s="684"/>
      <c r="C11" s="690" t="s">
        <v>294</v>
      </c>
      <c r="D11" s="15" t="s">
        <v>771</v>
      </c>
      <c r="E11" s="686"/>
      <c r="G11" s="684"/>
      <c r="H11" s="691" t="s">
        <v>300</v>
      </c>
      <c r="I11" s="132">
        <v>1.8</v>
      </c>
      <c r="O11" s="686"/>
    </row>
    <row r="12" spans="2:16" ht="19.899999999999999" customHeight="1" thickTop="1" thickBot="1" x14ac:dyDescent="0.35">
      <c r="B12" s="684"/>
      <c r="C12" s="690" t="s">
        <v>295</v>
      </c>
      <c r="D12" s="16" t="s">
        <v>112</v>
      </c>
      <c r="E12" s="686"/>
      <c r="G12" s="684"/>
      <c r="H12" s="691" t="s">
        <v>301</v>
      </c>
      <c r="I12" s="132">
        <v>3.05</v>
      </c>
      <c r="O12" s="686"/>
    </row>
    <row r="13" spans="2:16" ht="19.899999999999999" customHeight="1" thickTop="1" thickBot="1" x14ac:dyDescent="0.35">
      <c r="B13" s="684"/>
      <c r="C13" s="690" t="s">
        <v>296</v>
      </c>
      <c r="D13" s="16" t="s">
        <v>17</v>
      </c>
      <c r="E13" s="686"/>
      <c r="G13" s="684"/>
      <c r="H13" s="691" t="s">
        <v>302</v>
      </c>
      <c r="I13" s="692">
        <f>+I10</f>
        <v>1.67</v>
      </c>
      <c r="O13" s="686"/>
    </row>
    <row r="14" spans="2:16" ht="19.899999999999999" customHeight="1" thickTop="1" thickBot="1" x14ac:dyDescent="0.35">
      <c r="B14" s="684"/>
      <c r="C14" s="690" t="s">
        <v>297</v>
      </c>
      <c r="D14" s="15">
        <v>2.6</v>
      </c>
      <c r="E14" s="686"/>
      <c r="G14" s="684"/>
      <c r="O14" s="686"/>
    </row>
    <row r="15" spans="2:16" ht="19.899999999999999" customHeight="1" thickTop="1" thickBot="1" x14ac:dyDescent="0.35">
      <c r="B15" s="684"/>
      <c r="C15" s="690" t="s">
        <v>420</v>
      </c>
      <c r="D15" s="15">
        <v>4650000500</v>
      </c>
      <c r="E15" s="686"/>
      <c r="G15" s="693"/>
      <c r="H15" s="694"/>
      <c r="I15" s="694"/>
      <c r="J15" s="694"/>
      <c r="K15" s="694"/>
      <c r="L15" s="694"/>
      <c r="M15" s="694"/>
      <c r="N15" s="694"/>
      <c r="O15" s="695"/>
    </row>
    <row r="16" spans="2:16" ht="19.899999999999999" customHeight="1" thickTop="1" thickBot="1" x14ac:dyDescent="0.35">
      <c r="B16" s="684"/>
      <c r="C16" s="690" t="s">
        <v>421</v>
      </c>
      <c r="D16" s="15" t="s">
        <v>819</v>
      </c>
      <c r="E16" s="686"/>
    </row>
    <row r="17" spans="2:10" ht="19.899999999999999" customHeight="1" thickTop="1" thickBot="1" x14ac:dyDescent="0.35">
      <c r="B17" s="684"/>
      <c r="C17" s="690" t="s">
        <v>597</v>
      </c>
      <c r="D17" s="15" t="s">
        <v>810</v>
      </c>
      <c r="E17" s="686"/>
    </row>
    <row r="18" spans="2:10" ht="19.899999999999999" customHeight="1" thickTop="1" x14ac:dyDescent="0.3">
      <c r="B18" s="684"/>
      <c r="C18" s="690" t="s">
        <v>770</v>
      </c>
      <c r="D18" s="19" t="s">
        <v>717</v>
      </c>
      <c r="E18" s="686"/>
    </row>
    <row r="19" spans="2:10" ht="4.9000000000000004" customHeight="1" thickBot="1" x14ac:dyDescent="0.35">
      <c r="B19" s="693"/>
      <c r="C19" s="694"/>
      <c r="D19" s="694"/>
      <c r="E19" s="695"/>
    </row>
    <row r="20" spans="2:10" ht="17.25" thickTop="1" x14ac:dyDescent="0.3"/>
    <row r="22" spans="2:10" x14ac:dyDescent="0.3">
      <c r="H22" s="402"/>
    </row>
    <row r="31" spans="2:10" x14ac:dyDescent="0.3">
      <c r="I31" s="489"/>
      <c r="J31" s="489"/>
    </row>
  </sheetData>
  <sheetProtection algorithmName="SHA-512" hashValue="a5DgLf2HMpkSeBC3EEvlRjHuv/QtknLViYita0nsMdRzJP6P5YOIyv7uX01DwSKkUyZ0KgsaLCT1czutQRupIg==" saltValue="SqMOf5HItb5yH328aaaHGA==" spinCount="100000" sheet="1" selectLockedCells="1"/>
  <mergeCells count="4">
    <mergeCell ref="H8:I8"/>
    <mergeCell ref="H6:N6"/>
    <mergeCell ref="B2:O2"/>
    <mergeCell ref="B3:O3"/>
  </mergeCells>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'Base Datos'!$C$21:$C$25</xm:f>
          </x14:formula1>
          <xm:sqref>D13</xm:sqref>
        </x14:dataValidation>
        <x14:dataValidation type="list" allowBlank="1" showInputMessage="1" showErrorMessage="1" xr:uid="{00000000-0002-0000-0200-000001000000}">
          <x14:formula1>
            <xm:f>'Base Datos'!$C$4:$C$18</xm:f>
          </x14:formula1>
          <xm:sqref>D9</xm:sqref>
        </x14:dataValidation>
        <x14:dataValidation type="list" allowBlank="1" showInputMessage="1" showErrorMessage="1" xr:uid="{00000000-0002-0000-0200-000002000000}">
          <x14:formula1>
            <xm:f>'Base Datos'!$E$4:$E$18</xm:f>
          </x14:formula1>
          <xm:sqref>D10</xm:sqref>
        </x14:dataValidation>
        <x14:dataValidation type="list" allowBlank="1" showInputMessage="1" showErrorMessage="1" xr:uid="{00000000-0002-0000-0200-000003000000}">
          <x14:formula1>
            <xm:f>'Base Datos'!$M$21:$M$35</xm:f>
          </x14:formula1>
          <xm:sqref>D12</xm:sqref>
        </x14:dataValidation>
        <x14:dataValidation type="list" allowBlank="1" showInputMessage="1" showErrorMessage="1" xr:uid="{00000000-0002-0000-0200-000004000000}">
          <x14:formula1>
            <xm:f>'LP-Servicios'!$H$4:$Q$4</xm:f>
          </x14:formula1>
          <xm:sqref>D6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C1:X62"/>
  <sheetViews>
    <sheetView showGridLines="0" topLeftCell="C19" zoomScale="96" zoomScaleNormal="96" workbookViewId="0">
      <selection activeCell="R49" sqref="R49"/>
    </sheetView>
  </sheetViews>
  <sheetFormatPr baseColWidth="10" defaultColWidth="11.5703125" defaultRowHeight="16.5" x14ac:dyDescent="0.3"/>
  <cols>
    <col min="1" max="1" width="2.7109375" style="133" customWidth="1"/>
    <col min="2" max="2" width="1.7109375" style="133" customWidth="1"/>
    <col min="3" max="4" width="9.7109375" style="133" customWidth="1"/>
    <col min="5" max="5" width="20.7109375" style="133" customWidth="1"/>
    <col min="6" max="6" width="15.7109375" style="133" customWidth="1"/>
    <col min="7" max="8" width="1.7109375" style="133" customWidth="1"/>
    <col min="9" max="10" width="9.7109375" style="133" customWidth="1"/>
    <col min="11" max="11" width="20.7109375" style="133" customWidth="1"/>
    <col min="12" max="12" width="15.7109375" style="133" customWidth="1"/>
    <col min="13" max="14" width="1.7109375" style="133" customWidth="1"/>
    <col min="15" max="16" width="9.7109375" style="133" customWidth="1"/>
    <col min="17" max="17" width="20.7109375" style="133" customWidth="1"/>
    <col min="18" max="18" width="15.7109375" style="133" customWidth="1"/>
    <col min="19" max="19" width="1.7109375" style="133" customWidth="1"/>
    <col min="20" max="20" width="4.5703125" style="133" customWidth="1"/>
    <col min="21" max="16384" width="11.5703125" style="133"/>
  </cols>
  <sheetData>
    <row r="1" spans="3:24" ht="17.25" thickBot="1" x14ac:dyDescent="0.35"/>
    <row r="2" spans="3:24" ht="55.15" customHeight="1" thickTop="1" thickBot="1" x14ac:dyDescent="0.35">
      <c r="C2" s="948" t="s">
        <v>117</v>
      </c>
      <c r="D2" s="948"/>
      <c r="E2" s="948"/>
      <c r="F2" s="948"/>
      <c r="G2" s="948"/>
      <c r="H2" s="948"/>
      <c r="I2" s="948"/>
      <c r="J2" s="948"/>
      <c r="K2" s="948"/>
      <c r="L2" s="948"/>
      <c r="M2" s="948"/>
      <c r="N2" s="948"/>
      <c r="O2" s="948"/>
      <c r="P2" s="948"/>
      <c r="Q2" s="948"/>
      <c r="R2" s="948"/>
      <c r="S2" s="948"/>
      <c r="T2" s="134"/>
      <c r="W2" s="134"/>
      <c r="X2" s="134"/>
    </row>
    <row r="3" spans="3:24" ht="4.9000000000000004" customHeight="1" thickTop="1" thickBot="1" x14ac:dyDescent="0.35">
      <c r="C3" s="135"/>
      <c r="D3" s="135"/>
      <c r="E3" s="135"/>
      <c r="F3" s="135"/>
      <c r="G3" s="135"/>
      <c r="H3" s="135"/>
      <c r="I3" s="135"/>
      <c r="J3" s="135"/>
      <c r="K3" s="135"/>
      <c r="L3" s="135"/>
      <c r="M3" s="135"/>
      <c r="N3" s="135"/>
      <c r="O3" s="135"/>
      <c r="P3" s="135"/>
      <c r="Q3" s="135"/>
      <c r="R3" s="135"/>
      <c r="S3" s="135"/>
      <c r="T3" s="136"/>
      <c r="W3" s="136"/>
      <c r="X3" s="136"/>
    </row>
    <row r="4" spans="3:24" ht="19.899999999999999" customHeight="1" thickTop="1" thickBot="1" x14ac:dyDescent="0.35">
      <c r="C4" s="135"/>
      <c r="D4" s="137" t="s">
        <v>235</v>
      </c>
      <c r="E4" s="138" t="str">
        <f>+PROGRAMA!D6</f>
        <v>TECPETROL</v>
      </c>
      <c r="F4" s="137"/>
      <c r="G4" s="137"/>
      <c r="H4" s="44"/>
      <c r="I4" s="947" t="s">
        <v>506</v>
      </c>
      <c r="J4" s="947"/>
      <c r="K4" s="947"/>
      <c r="L4" s="947"/>
      <c r="M4" s="947"/>
      <c r="N4" s="947"/>
      <c r="O4" s="947"/>
      <c r="P4" s="947"/>
      <c r="Q4" s="947"/>
      <c r="R4" s="947"/>
      <c r="S4" s="135"/>
      <c r="T4" s="136"/>
      <c r="W4" s="136"/>
      <c r="X4" s="136"/>
    </row>
    <row r="5" spans="3:24" ht="19.899999999999999" customHeight="1" thickTop="1" thickBot="1" x14ac:dyDescent="0.35">
      <c r="C5" s="135"/>
      <c r="D5" s="137" t="s">
        <v>236</v>
      </c>
      <c r="E5" s="138" t="str">
        <f>+PROGRAMA!D7</f>
        <v>TPT.NQ.FP-1397(h) AISL</v>
      </c>
      <c r="F5" s="137"/>
      <c r="G5" s="137"/>
      <c r="H5" s="44"/>
      <c r="I5" s="947" t="s">
        <v>715</v>
      </c>
      <c r="J5" s="947"/>
      <c r="K5" s="947"/>
      <c r="L5" s="947"/>
      <c r="M5" s="947"/>
      <c r="N5" s="947"/>
      <c r="O5" s="947"/>
      <c r="P5" s="947"/>
      <c r="Q5" s="947"/>
      <c r="R5" s="947"/>
      <c r="S5" s="135"/>
      <c r="T5" s="136"/>
      <c r="W5" s="136"/>
      <c r="X5" s="136"/>
    </row>
    <row r="6" spans="3:24" ht="19.899999999999999" customHeight="1" thickTop="1" thickBot="1" x14ac:dyDescent="0.35">
      <c r="C6" s="135"/>
      <c r="D6" s="137" t="s">
        <v>237</v>
      </c>
      <c r="E6" s="138" t="str">
        <f>+PROGRAMA!D8</f>
        <v>FORTIN DE PIEDRA</v>
      </c>
      <c r="F6" s="137"/>
      <c r="G6" s="137"/>
      <c r="H6" s="44"/>
      <c r="I6" s="947" t="s">
        <v>677</v>
      </c>
      <c r="J6" s="947"/>
      <c r="K6" s="947"/>
      <c r="L6" s="947"/>
      <c r="M6" s="947"/>
      <c r="N6" s="947"/>
      <c r="O6" s="947"/>
      <c r="P6" s="947"/>
      <c r="Q6" s="947"/>
      <c r="R6" s="947"/>
      <c r="S6" s="135"/>
      <c r="T6" s="136"/>
      <c r="W6" s="136"/>
      <c r="X6" s="136"/>
    </row>
    <row r="7" spans="3:24" ht="4.9000000000000004" customHeight="1" thickTop="1" thickBot="1" x14ac:dyDescent="0.35">
      <c r="C7" s="139"/>
      <c r="D7" s="139"/>
      <c r="E7" s="139"/>
      <c r="F7" s="139"/>
      <c r="G7" s="139"/>
      <c r="H7" s="139"/>
      <c r="I7" s="139"/>
      <c r="J7" s="139"/>
      <c r="K7" s="139"/>
      <c r="L7" s="139"/>
      <c r="M7" s="139"/>
      <c r="N7" s="139"/>
      <c r="O7" s="139"/>
      <c r="P7" s="139"/>
      <c r="Q7" s="139"/>
      <c r="R7" s="139"/>
      <c r="S7" s="139"/>
      <c r="T7" s="136"/>
      <c r="W7" s="136"/>
      <c r="X7" s="136"/>
    </row>
    <row r="8" spans="3:24" ht="12.6" customHeight="1" thickTop="1" thickBot="1" x14ac:dyDescent="0.35"/>
    <row r="9" spans="3:24" ht="7.15" customHeight="1" thickTop="1" thickBot="1" x14ac:dyDescent="0.35">
      <c r="C9" s="140"/>
      <c r="D9" s="141"/>
      <c r="E9" s="141"/>
      <c r="F9" s="141"/>
      <c r="G9" s="142"/>
      <c r="I9" s="140"/>
      <c r="J9" s="141"/>
      <c r="K9" s="141"/>
      <c r="L9" s="141"/>
      <c r="M9" s="142"/>
      <c r="O9" s="140"/>
      <c r="P9" s="141"/>
      <c r="Q9" s="141"/>
      <c r="R9" s="141"/>
      <c r="S9" s="142"/>
    </row>
    <row r="10" spans="3:24" ht="30" customHeight="1" thickTop="1" thickBot="1" x14ac:dyDescent="0.35">
      <c r="C10" s="143"/>
      <c r="D10" s="44"/>
      <c r="E10" s="946" t="s">
        <v>507</v>
      </c>
      <c r="F10" s="946"/>
      <c r="G10" s="144"/>
      <c r="I10" s="143"/>
      <c r="J10" s="44"/>
      <c r="K10" s="946" t="s">
        <v>509</v>
      </c>
      <c r="L10" s="946"/>
      <c r="M10" s="144"/>
      <c r="O10" s="143"/>
      <c r="P10" s="44"/>
      <c r="Q10" s="946" t="s">
        <v>537</v>
      </c>
      <c r="R10" s="946"/>
      <c r="S10" s="144"/>
    </row>
    <row r="11" spans="3:24" ht="7.15" customHeight="1" thickTop="1" x14ac:dyDescent="0.3">
      <c r="C11" s="143"/>
      <c r="D11" s="44"/>
      <c r="E11" s="44"/>
      <c r="F11" s="44"/>
      <c r="G11" s="144"/>
      <c r="I11" s="143"/>
      <c r="J11" s="44"/>
      <c r="K11" s="44"/>
      <c r="L11" s="44"/>
      <c r="M11" s="144"/>
      <c r="O11" s="143"/>
      <c r="P11" s="44"/>
      <c r="Q11" s="44"/>
      <c r="R11" s="44"/>
      <c r="S11" s="144"/>
    </row>
    <row r="12" spans="3:24" ht="15" customHeight="1" x14ac:dyDescent="0.3">
      <c r="C12" s="143"/>
      <c r="D12" s="44"/>
      <c r="E12" s="145" t="s">
        <v>508</v>
      </c>
      <c r="F12" s="44"/>
      <c r="G12" s="144"/>
      <c r="I12" s="143"/>
      <c r="J12" s="44"/>
      <c r="K12" s="145" t="s">
        <v>510</v>
      </c>
      <c r="L12" s="44"/>
      <c r="M12" s="144"/>
      <c r="O12" s="143"/>
      <c r="P12" s="44"/>
      <c r="Q12" s="145" t="s">
        <v>508</v>
      </c>
      <c r="R12" s="44"/>
      <c r="S12" s="144"/>
    </row>
    <row r="13" spans="3:24" ht="15" customHeight="1" x14ac:dyDescent="0.3">
      <c r="C13" s="143"/>
      <c r="D13" s="44"/>
      <c r="E13" s="146" t="s">
        <v>511</v>
      </c>
      <c r="F13" s="44"/>
      <c r="G13" s="144"/>
      <c r="I13" s="143"/>
      <c r="J13" s="44"/>
      <c r="K13" s="146" t="s">
        <v>514</v>
      </c>
      <c r="L13" s="44"/>
      <c r="M13" s="144"/>
      <c r="O13" s="143"/>
      <c r="P13" s="44"/>
      <c r="Q13" s="146" t="s">
        <v>538</v>
      </c>
      <c r="R13" s="44"/>
      <c r="S13" s="144"/>
    </row>
    <row r="14" spans="3:24" ht="15" customHeight="1" x14ac:dyDescent="0.3">
      <c r="C14" s="143"/>
      <c r="D14" s="44"/>
      <c r="E14" s="146" t="s">
        <v>512</v>
      </c>
      <c r="F14" s="44"/>
      <c r="G14" s="144"/>
      <c r="I14" s="143"/>
      <c r="J14" s="44"/>
      <c r="K14" s="146" t="s">
        <v>515</v>
      </c>
      <c r="L14" s="44"/>
      <c r="M14" s="144"/>
      <c r="O14" s="143"/>
      <c r="P14" s="44"/>
      <c r="Q14" s="146" t="s">
        <v>540</v>
      </c>
      <c r="R14" s="44"/>
      <c r="S14" s="144"/>
    </row>
    <row r="15" spans="3:24" ht="15" customHeight="1" x14ac:dyDescent="0.3">
      <c r="C15" s="143"/>
      <c r="D15" s="44"/>
      <c r="E15" s="44" t="s">
        <v>513</v>
      </c>
      <c r="F15" s="44"/>
      <c r="G15" s="144"/>
      <c r="I15" s="143"/>
      <c r="J15" s="44"/>
      <c r="K15" s="44" t="s">
        <v>516</v>
      </c>
      <c r="L15" s="44"/>
      <c r="M15" s="144"/>
      <c r="O15" s="143"/>
      <c r="P15" s="44"/>
      <c r="Q15" s="44" t="s">
        <v>539</v>
      </c>
      <c r="R15" s="44"/>
      <c r="S15" s="144"/>
    </row>
    <row r="16" spans="3:24" ht="7.15" customHeight="1" thickBot="1" x14ac:dyDescent="0.35">
      <c r="C16" s="147"/>
      <c r="D16" s="148"/>
      <c r="E16" s="148"/>
      <c r="F16" s="148"/>
      <c r="G16" s="149"/>
      <c r="I16" s="147"/>
      <c r="J16" s="148"/>
      <c r="K16" s="148"/>
      <c r="L16" s="148"/>
      <c r="M16" s="149"/>
      <c r="O16" s="147"/>
      <c r="P16" s="148"/>
      <c r="Q16" s="148"/>
      <c r="R16" s="148"/>
      <c r="S16" s="149"/>
    </row>
    <row r="17" spans="3:19" ht="15" customHeight="1" thickTop="1" thickBot="1" x14ac:dyDescent="0.35"/>
    <row r="18" spans="3:19" ht="7.15" customHeight="1" thickTop="1" thickBot="1" x14ac:dyDescent="0.35">
      <c r="C18" s="150"/>
      <c r="D18" s="151"/>
      <c r="E18" s="151"/>
      <c r="F18" s="151"/>
      <c r="G18" s="152"/>
      <c r="I18" s="150"/>
      <c r="J18" s="151"/>
      <c r="K18" s="151"/>
      <c r="L18" s="151"/>
      <c r="M18" s="152"/>
      <c r="O18" s="150"/>
      <c r="P18" s="151"/>
      <c r="Q18" s="151"/>
      <c r="R18" s="151"/>
      <c r="S18" s="152"/>
    </row>
    <row r="19" spans="3:19" ht="30" customHeight="1" thickTop="1" thickBot="1" x14ac:dyDescent="0.35">
      <c r="C19" s="153"/>
      <c r="D19" s="44"/>
      <c r="E19" s="949" t="s">
        <v>124</v>
      </c>
      <c r="F19" s="949"/>
      <c r="G19" s="154"/>
      <c r="I19" s="153"/>
      <c r="J19" s="44"/>
      <c r="K19" s="949" t="s">
        <v>125</v>
      </c>
      <c r="L19" s="949"/>
      <c r="M19" s="154"/>
      <c r="O19" s="153"/>
      <c r="P19" s="44"/>
      <c r="Q19" s="949" t="s">
        <v>126</v>
      </c>
      <c r="R19" s="949"/>
      <c r="S19" s="154"/>
    </row>
    <row r="20" spans="3:19" ht="7.15" customHeight="1" thickTop="1" x14ac:dyDescent="0.3">
      <c r="C20" s="153"/>
      <c r="D20" s="44"/>
      <c r="E20" s="155"/>
      <c r="F20" s="155"/>
      <c r="G20" s="154"/>
      <c r="I20" s="153"/>
      <c r="J20" s="44"/>
      <c r="K20" s="155"/>
      <c r="L20" s="155"/>
      <c r="M20" s="154"/>
      <c r="O20" s="153"/>
      <c r="P20" s="44"/>
      <c r="Q20" s="155"/>
      <c r="R20" s="155"/>
      <c r="S20" s="154"/>
    </row>
    <row r="21" spans="3:19" ht="19.899999999999999" customHeight="1" x14ac:dyDescent="0.3">
      <c r="C21" s="153"/>
      <c r="D21" s="44"/>
      <c r="E21" s="156" t="s">
        <v>240</v>
      </c>
      <c r="F21" s="894" t="s">
        <v>54</v>
      </c>
      <c r="G21" s="154"/>
      <c r="I21" s="153"/>
      <c r="J21" s="44"/>
      <c r="K21" s="157" t="s">
        <v>240</v>
      </c>
      <c r="L21" s="894" t="s">
        <v>54</v>
      </c>
      <c r="M21" s="154"/>
      <c r="O21" s="153"/>
      <c r="P21" s="44"/>
      <c r="Q21" s="157" t="s">
        <v>240</v>
      </c>
      <c r="R21" s="894" t="s">
        <v>54</v>
      </c>
      <c r="S21" s="154"/>
    </row>
    <row r="22" spans="3:19" ht="7.15" customHeight="1" x14ac:dyDescent="0.3">
      <c r="C22" s="153"/>
      <c r="D22" s="44"/>
      <c r="E22" s="158"/>
      <c r="F22" s="155"/>
      <c r="G22" s="154"/>
      <c r="I22" s="153"/>
      <c r="J22" s="44"/>
      <c r="K22" s="159"/>
      <c r="L22" s="155"/>
      <c r="M22" s="154"/>
      <c r="O22" s="153"/>
      <c r="P22" s="44"/>
      <c r="Q22" s="159"/>
      <c r="R22" s="155"/>
      <c r="S22" s="154"/>
    </row>
    <row r="23" spans="3:19" ht="19.899999999999999" customHeight="1" x14ac:dyDescent="0.3">
      <c r="C23" s="153"/>
      <c r="D23" s="44"/>
      <c r="E23" s="156" t="s">
        <v>241</v>
      </c>
      <c r="F23" s="894" t="s">
        <v>239</v>
      </c>
      <c r="G23" s="154"/>
      <c r="I23" s="153"/>
      <c r="J23" s="44"/>
      <c r="K23" s="157" t="s">
        <v>241</v>
      </c>
      <c r="L23" s="894" t="s">
        <v>239</v>
      </c>
      <c r="M23" s="154"/>
      <c r="O23" s="153"/>
      <c r="P23" s="44"/>
      <c r="Q23" s="157" t="s">
        <v>241</v>
      </c>
      <c r="R23" s="894" t="s">
        <v>239</v>
      </c>
      <c r="S23" s="154"/>
    </row>
    <row r="24" spans="3:19" ht="7.15" customHeight="1" thickBot="1" x14ac:dyDescent="0.35">
      <c r="C24" s="160"/>
      <c r="D24" s="161"/>
      <c r="E24" s="161"/>
      <c r="F24" s="161"/>
      <c r="G24" s="162"/>
      <c r="I24" s="160"/>
      <c r="J24" s="161"/>
      <c r="K24" s="161"/>
      <c r="L24" s="161"/>
      <c r="M24" s="162"/>
      <c r="O24" s="160"/>
      <c r="P24" s="161"/>
      <c r="Q24" s="161"/>
      <c r="R24" s="161"/>
      <c r="S24" s="162"/>
    </row>
    <row r="25" spans="3:19" ht="15" customHeight="1" thickTop="1" thickBot="1" x14ac:dyDescent="0.35"/>
    <row r="26" spans="3:19" ht="7.15" customHeight="1" thickTop="1" thickBot="1" x14ac:dyDescent="0.35">
      <c r="C26" s="150"/>
      <c r="D26" s="151"/>
      <c r="E26" s="151"/>
      <c r="F26" s="151"/>
      <c r="G26" s="152"/>
      <c r="I26" s="150"/>
      <c r="J26" s="151"/>
      <c r="K26" s="151"/>
      <c r="L26" s="151"/>
      <c r="M26" s="152"/>
    </row>
    <row r="27" spans="3:19" ht="30" customHeight="1" thickTop="1" thickBot="1" x14ac:dyDescent="0.35">
      <c r="C27" s="153"/>
      <c r="D27" s="44"/>
      <c r="E27" s="950" t="s">
        <v>238</v>
      </c>
      <c r="F27" s="950"/>
      <c r="G27" s="154"/>
      <c r="I27" s="153"/>
      <c r="J27" s="44"/>
      <c r="K27" s="950" t="s">
        <v>129</v>
      </c>
      <c r="L27" s="950"/>
      <c r="M27" s="154"/>
    </row>
    <row r="28" spans="3:19" ht="7.15" customHeight="1" thickTop="1" x14ac:dyDescent="0.3">
      <c r="C28" s="153"/>
      <c r="D28" s="44"/>
      <c r="E28" s="155"/>
      <c r="F28" s="155"/>
      <c r="G28" s="154"/>
      <c r="I28" s="153"/>
      <c r="J28" s="44"/>
      <c r="K28" s="155"/>
      <c r="L28" s="155"/>
      <c r="M28" s="154"/>
    </row>
    <row r="29" spans="3:19" ht="19.899999999999999" customHeight="1" x14ac:dyDescent="0.3">
      <c r="C29" s="153"/>
      <c r="D29" s="44"/>
      <c r="E29" s="163" t="s">
        <v>240</v>
      </c>
      <c r="F29" s="894" t="s">
        <v>55</v>
      </c>
      <c r="G29" s="154"/>
      <c r="I29" s="153"/>
      <c r="J29" s="44"/>
      <c r="K29" s="163" t="s">
        <v>240</v>
      </c>
      <c r="L29" s="894" t="s">
        <v>55</v>
      </c>
      <c r="M29" s="154"/>
    </row>
    <row r="30" spans="3:19" ht="7.15" customHeight="1" x14ac:dyDescent="0.3">
      <c r="C30" s="153"/>
      <c r="D30" s="44"/>
      <c r="E30" s="164"/>
      <c r="F30" s="155"/>
      <c r="G30" s="154"/>
      <c r="I30" s="153"/>
      <c r="J30" s="44"/>
      <c r="K30" s="164"/>
      <c r="L30" s="155"/>
      <c r="M30" s="154"/>
    </row>
    <row r="31" spans="3:19" ht="19.899999999999999" customHeight="1" x14ac:dyDescent="0.3">
      <c r="C31" s="153"/>
      <c r="D31" s="44"/>
      <c r="E31" s="163" t="s">
        <v>241</v>
      </c>
      <c r="F31" s="894" t="s">
        <v>127</v>
      </c>
      <c r="G31" s="154"/>
      <c r="I31" s="153"/>
      <c r="J31" s="44"/>
      <c r="K31" s="163" t="s">
        <v>241</v>
      </c>
      <c r="L31" s="894" t="s">
        <v>127</v>
      </c>
      <c r="M31" s="154"/>
    </row>
    <row r="32" spans="3:19" ht="7.15" customHeight="1" x14ac:dyDescent="0.3">
      <c r="C32" s="153"/>
      <c r="D32" s="44"/>
      <c r="E32" s="165"/>
      <c r="F32" s="44"/>
      <c r="G32" s="154"/>
      <c r="I32" s="153"/>
      <c r="J32" s="44"/>
      <c r="K32" s="165"/>
      <c r="L32" s="44"/>
      <c r="M32" s="154"/>
    </row>
    <row r="33" spans="3:22" ht="19.899999999999999" customHeight="1" x14ac:dyDescent="0.3">
      <c r="C33" s="153"/>
      <c r="D33" s="44"/>
      <c r="E33" s="163" t="s">
        <v>242</v>
      </c>
      <c r="F33" s="895">
        <v>3</v>
      </c>
      <c r="G33" s="154"/>
      <c r="I33" s="153"/>
      <c r="J33" s="44"/>
      <c r="K33" s="163" t="s">
        <v>242</v>
      </c>
      <c r="L33" s="895">
        <v>16</v>
      </c>
      <c r="M33" s="154"/>
    </row>
    <row r="34" spans="3:22" ht="7.15" customHeight="1" thickBot="1" x14ac:dyDescent="0.35">
      <c r="C34" s="160"/>
      <c r="D34" s="161"/>
      <c r="E34" s="161"/>
      <c r="F34" s="161"/>
      <c r="G34" s="162"/>
      <c r="I34" s="160"/>
      <c r="J34" s="161"/>
      <c r="K34" s="161"/>
      <c r="L34" s="161"/>
      <c r="M34" s="162"/>
    </row>
    <row r="35" spans="3:22" ht="15" customHeight="1" thickTop="1" thickBot="1" x14ac:dyDescent="0.35"/>
    <row r="36" spans="3:22" ht="7.15" customHeight="1" thickTop="1" thickBot="1" x14ac:dyDescent="0.35">
      <c r="C36" s="150"/>
      <c r="D36" s="151"/>
      <c r="E36" s="151"/>
      <c r="F36" s="151"/>
      <c r="G36" s="152"/>
      <c r="I36" s="150"/>
      <c r="J36" s="151"/>
      <c r="K36" s="151"/>
      <c r="L36" s="151"/>
      <c r="M36" s="152"/>
      <c r="O36" s="150"/>
      <c r="P36" s="151"/>
      <c r="Q36" s="151"/>
      <c r="R36" s="151"/>
      <c r="S36" s="152"/>
    </row>
    <row r="37" spans="3:22" ht="30" customHeight="1" thickTop="1" thickBot="1" x14ac:dyDescent="0.35">
      <c r="C37" s="153"/>
      <c r="D37" s="44"/>
      <c r="E37" s="951" t="s">
        <v>127</v>
      </c>
      <c r="F37" s="951"/>
      <c r="G37" s="154"/>
      <c r="I37" s="153"/>
      <c r="J37" s="44"/>
      <c r="K37" s="946" t="s">
        <v>128</v>
      </c>
      <c r="L37" s="946"/>
      <c r="M37" s="154"/>
      <c r="O37" s="153"/>
      <c r="P37" s="44"/>
      <c r="Q37" s="946" t="s">
        <v>135</v>
      </c>
      <c r="R37" s="946"/>
      <c r="S37" s="154"/>
      <c r="V37" s="133" t="s">
        <v>676</v>
      </c>
    </row>
    <row r="38" spans="3:22" ht="7.15" customHeight="1" thickTop="1" x14ac:dyDescent="0.3">
      <c r="C38" s="153"/>
      <c r="D38" s="44"/>
      <c r="E38" s="155"/>
      <c r="F38" s="155"/>
      <c r="G38" s="154"/>
      <c r="I38" s="153"/>
      <c r="J38" s="44"/>
      <c r="K38" s="155"/>
      <c r="L38" s="155"/>
      <c r="M38" s="154"/>
      <c r="O38" s="153"/>
      <c r="P38" s="44"/>
      <c r="Q38" s="155"/>
      <c r="R38" s="155"/>
      <c r="S38" s="154"/>
    </row>
    <row r="39" spans="3:22" ht="19.899999999999999" customHeight="1" x14ac:dyDescent="0.3">
      <c r="C39" s="153"/>
      <c r="D39" s="44"/>
      <c r="E39" s="163" t="s">
        <v>240</v>
      </c>
      <c r="F39" s="696" t="s">
        <v>54</v>
      </c>
      <c r="G39" s="154"/>
      <c r="I39" s="153"/>
      <c r="J39" s="44"/>
      <c r="K39" s="163" t="s">
        <v>240</v>
      </c>
      <c r="L39" s="696"/>
      <c r="M39" s="154"/>
      <c r="O39" s="153"/>
      <c r="P39" s="44"/>
      <c r="Q39" s="163" t="s">
        <v>240</v>
      </c>
      <c r="R39" s="696"/>
      <c r="S39" s="154"/>
    </row>
    <row r="40" spans="3:22" ht="7.15" customHeight="1" x14ac:dyDescent="0.3">
      <c r="C40" s="153"/>
      <c r="D40" s="44"/>
      <c r="E40" s="164"/>
      <c r="F40" s="155"/>
      <c r="G40" s="154"/>
      <c r="I40" s="153"/>
      <c r="J40" s="44"/>
      <c r="K40" s="164"/>
      <c r="L40" s="155"/>
      <c r="M40" s="154"/>
      <c r="O40" s="153"/>
      <c r="P40" s="44"/>
      <c r="Q40" s="164"/>
      <c r="R40" s="155"/>
      <c r="S40" s="154"/>
    </row>
    <row r="41" spans="3:22" ht="19.899999999999999" customHeight="1" x14ac:dyDescent="0.3">
      <c r="C41" s="153"/>
      <c r="D41" s="44"/>
      <c r="E41" s="163" t="s">
        <v>246</v>
      </c>
      <c r="F41" s="696" t="s">
        <v>238</v>
      </c>
      <c r="G41" s="154"/>
      <c r="I41" s="153"/>
      <c r="J41" s="44"/>
      <c r="K41" s="163" t="s">
        <v>246</v>
      </c>
      <c r="L41" s="696"/>
      <c r="M41" s="154"/>
      <c r="O41" s="153"/>
      <c r="P41" s="44"/>
      <c r="Q41" s="163" t="s">
        <v>246</v>
      </c>
      <c r="R41" s="696"/>
      <c r="S41" s="154"/>
    </row>
    <row r="42" spans="3:22" ht="7.15" customHeight="1" x14ac:dyDescent="0.3">
      <c r="C42" s="153"/>
      <c r="D42" s="44"/>
      <c r="E42" s="165"/>
      <c r="F42" s="166"/>
      <c r="G42" s="154"/>
      <c r="I42" s="153"/>
      <c r="J42" s="44"/>
      <c r="K42" s="165"/>
      <c r="L42" s="166"/>
      <c r="M42" s="154"/>
      <c r="O42" s="153"/>
      <c r="P42" s="44"/>
      <c r="Q42" s="165"/>
      <c r="R42" s="166"/>
      <c r="S42" s="154"/>
    </row>
    <row r="43" spans="3:22" ht="19.899999999999999" customHeight="1" x14ac:dyDescent="0.3">
      <c r="C43" s="153"/>
      <c r="D43" s="44"/>
      <c r="E43" s="163" t="s">
        <v>246</v>
      </c>
      <c r="F43" s="696" t="s">
        <v>129</v>
      </c>
      <c r="G43" s="154"/>
      <c r="I43" s="153"/>
      <c r="J43" s="44"/>
      <c r="K43" s="163" t="s">
        <v>246</v>
      </c>
      <c r="L43" s="696"/>
      <c r="M43" s="154"/>
      <c r="O43" s="153"/>
      <c r="P43" s="44"/>
      <c r="Q43" s="163" t="s">
        <v>246</v>
      </c>
      <c r="R43" s="696"/>
      <c r="S43" s="154"/>
    </row>
    <row r="44" spans="3:22" ht="7.15" customHeight="1" thickBot="1" x14ac:dyDescent="0.35">
      <c r="C44" s="160"/>
      <c r="D44" s="161"/>
      <c r="E44" s="161"/>
      <c r="F44" s="161"/>
      <c r="G44" s="162"/>
      <c r="I44" s="160"/>
      <c r="J44" s="161"/>
      <c r="K44" s="161"/>
      <c r="L44" s="161"/>
      <c r="M44" s="162"/>
      <c r="O44" s="160"/>
      <c r="P44" s="161"/>
      <c r="Q44" s="161"/>
      <c r="R44" s="161"/>
      <c r="S44" s="162"/>
    </row>
    <row r="45" spans="3:22" ht="19.899999999999999" customHeight="1" thickTop="1" thickBot="1" x14ac:dyDescent="0.35"/>
    <row r="46" spans="3:22" ht="7.15" customHeight="1" thickTop="1" thickBot="1" x14ac:dyDescent="0.35">
      <c r="C46" s="150"/>
      <c r="D46" s="151"/>
      <c r="E46" s="151"/>
      <c r="F46" s="151"/>
      <c r="G46" s="152"/>
      <c r="I46" s="150"/>
      <c r="J46" s="151"/>
      <c r="K46" s="151"/>
      <c r="L46" s="151"/>
      <c r="M46" s="152"/>
      <c r="O46" s="150"/>
      <c r="P46" s="151"/>
      <c r="Q46" s="151"/>
      <c r="R46" s="151"/>
      <c r="S46" s="152"/>
    </row>
    <row r="47" spans="3:22" ht="30" customHeight="1" thickTop="1" thickBot="1" x14ac:dyDescent="0.35">
      <c r="C47" s="153"/>
      <c r="D47" s="44"/>
      <c r="E47" s="946" t="s">
        <v>130</v>
      </c>
      <c r="F47" s="946"/>
      <c r="G47" s="154"/>
      <c r="I47" s="153"/>
      <c r="J47" s="44"/>
      <c r="K47" s="946" t="s">
        <v>131</v>
      </c>
      <c r="L47" s="946"/>
      <c r="M47" s="154"/>
      <c r="O47" s="153"/>
      <c r="P47" s="44"/>
      <c r="Q47" s="946" t="s">
        <v>132</v>
      </c>
      <c r="R47" s="946"/>
      <c r="S47" s="154"/>
    </row>
    <row r="48" spans="3:22" ht="7.15" customHeight="1" thickTop="1" x14ac:dyDescent="0.3">
      <c r="C48" s="153"/>
      <c r="D48" s="44"/>
      <c r="E48" s="155"/>
      <c r="F48" s="155"/>
      <c r="G48" s="154"/>
      <c r="I48" s="153"/>
      <c r="J48" s="44"/>
      <c r="K48" s="155" t="s">
        <v>245</v>
      </c>
      <c r="L48" s="155"/>
      <c r="M48" s="154"/>
      <c r="O48" s="153"/>
      <c r="P48" s="44"/>
      <c r="Q48" s="155"/>
      <c r="R48" s="155"/>
      <c r="S48" s="154"/>
    </row>
    <row r="49" spans="3:19" ht="19.899999999999999" customHeight="1" x14ac:dyDescent="0.3">
      <c r="C49" s="153"/>
      <c r="D49" s="44"/>
      <c r="E49" s="167" t="s">
        <v>240</v>
      </c>
      <c r="F49" s="696" t="s">
        <v>713</v>
      </c>
      <c r="G49" s="154"/>
      <c r="I49" s="153"/>
      <c r="J49" s="44"/>
      <c r="K49" s="167" t="s">
        <v>240</v>
      </c>
      <c r="L49" s="696" t="s">
        <v>244</v>
      </c>
      <c r="M49" s="154"/>
      <c r="O49" s="153"/>
      <c r="P49" s="44"/>
      <c r="Q49" s="167" t="s">
        <v>240</v>
      </c>
      <c r="R49" s="696" t="s">
        <v>713</v>
      </c>
      <c r="S49" s="154"/>
    </row>
    <row r="50" spans="3:19" ht="7.15" customHeight="1" x14ac:dyDescent="0.3">
      <c r="C50" s="153"/>
      <c r="D50" s="44"/>
      <c r="E50" s="168"/>
      <c r="F50" s="44"/>
      <c r="G50" s="154"/>
      <c r="I50" s="153"/>
      <c r="J50" s="44"/>
      <c r="K50" s="168"/>
      <c r="L50" s="44"/>
      <c r="M50" s="154"/>
      <c r="O50" s="153"/>
      <c r="P50" s="44"/>
      <c r="Q50" s="168"/>
      <c r="R50" s="44"/>
      <c r="S50" s="154"/>
    </row>
    <row r="51" spans="3:19" ht="19.899999999999999" customHeight="1" x14ac:dyDescent="0.3">
      <c r="C51" s="153"/>
      <c r="D51" s="44"/>
      <c r="E51" s="167" t="s">
        <v>195</v>
      </c>
      <c r="F51" s="697">
        <v>14</v>
      </c>
      <c r="G51" s="154"/>
      <c r="I51" s="153"/>
      <c r="J51" s="44"/>
      <c r="K51" s="167" t="s">
        <v>195</v>
      </c>
      <c r="L51" s="697">
        <v>14</v>
      </c>
      <c r="M51" s="154"/>
      <c r="O51" s="153"/>
      <c r="P51" s="44"/>
      <c r="Q51" s="167" t="s">
        <v>195</v>
      </c>
      <c r="R51" s="697">
        <v>14</v>
      </c>
      <c r="S51" s="154"/>
    </row>
    <row r="52" spans="3:19" ht="7.15" customHeight="1" thickBot="1" x14ac:dyDescent="0.35">
      <c r="C52" s="160"/>
      <c r="D52" s="161"/>
      <c r="E52" s="161"/>
      <c r="F52" s="161"/>
      <c r="G52" s="162"/>
      <c r="I52" s="160"/>
      <c r="J52" s="161"/>
      <c r="K52" s="161"/>
      <c r="L52" s="161"/>
      <c r="M52" s="162"/>
      <c r="O52" s="160"/>
      <c r="P52" s="161"/>
      <c r="Q52" s="161"/>
      <c r="R52" s="161"/>
      <c r="S52" s="162"/>
    </row>
    <row r="53" spans="3:19" ht="18" thickTop="1" thickBot="1" x14ac:dyDescent="0.35"/>
    <row r="54" spans="3:19" ht="7.15" customHeight="1" thickTop="1" thickBot="1" x14ac:dyDescent="0.35">
      <c r="C54" s="140"/>
      <c r="D54" s="141"/>
      <c r="E54" s="141"/>
      <c r="F54" s="141"/>
      <c r="G54" s="142"/>
      <c r="I54" s="140"/>
      <c r="J54" s="141"/>
      <c r="K54" s="141"/>
      <c r="L54" s="141"/>
      <c r="M54" s="142"/>
      <c r="O54" s="140"/>
      <c r="P54" s="141"/>
      <c r="Q54" s="141"/>
      <c r="R54" s="141"/>
      <c r="S54" s="142"/>
    </row>
    <row r="55" spans="3:19" ht="30" customHeight="1" thickTop="1" thickBot="1" x14ac:dyDescent="0.35">
      <c r="C55" s="143"/>
      <c r="D55" s="44"/>
      <c r="E55" s="946" t="s">
        <v>411</v>
      </c>
      <c r="F55" s="946"/>
      <c r="G55" s="144"/>
      <c r="I55" s="143"/>
      <c r="J55" s="44"/>
      <c r="K55" s="946" t="s">
        <v>403</v>
      </c>
      <c r="L55" s="946"/>
      <c r="M55" s="144"/>
      <c r="O55" s="143"/>
      <c r="P55" s="44"/>
      <c r="Q55" s="946" t="s">
        <v>454</v>
      </c>
      <c r="R55" s="946"/>
      <c r="S55" s="144"/>
    </row>
    <row r="56" spans="3:19" ht="7.15" customHeight="1" thickTop="1" x14ac:dyDescent="0.3">
      <c r="C56" s="143"/>
      <c r="D56" s="44"/>
      <c r="E56" s="44"/>
      <c r="F56" s="44"/>
      <c r="G56" s="144"/>
      <c r="I56" s="143"/>
      <c r="J56" s="44"/>
      <c r="K56" s="44"/>
      <c r="L56" s="44"/>
      <c r="M56" s="144"/>
      <c r="O56" s="143"/>
      <c r="P56" s="44"/>
      <c r="Q56" s="44"/>
      <c r="R56" s="44"/>
      <c r="S56" s="144"/>
    </row>
    <row r="57" spans="3:19" ht="15" customHeight="1" x14ac:dyDescent="0.3">
      <c r="C57" s="143"/>
      <c r="D57" s="44"/>
      <c r="E57" s="145" t="s">
        <v>517</v>
      </c>
      <c r="F57" s="44"/>
      <c r="G57" s="144"/>
      <c r="I57" s="143"/>
      <c r="J57" s="44"/>
      <c r="K57" s="145" t="s">
        <v>521</v>
      </c>
      <c r="L57" s="44"/>
      <c r="M57" s="144"/>
      <c r="O57" s="143"/>
      <c r="P57" s="44"/>
      <c r="Q57" s="145" t="s">
        <v>525</v>
      </c>
      <c r="R57" s="44"/>
      <c r="S57" s="144"/>
    </row>
    <row r="58" spans="3:19" ht="15" customHeight="1" x14ac:dyDescent="0.3">
      <c r="C58" s="143"/>
      <c r="D58" s="44"/>
      <c r="E58" s="146" t="s">
        <v>518</v>
      </c>
      <c r="F58" s="44"/>
      <c r="G58" s="144"/>
      <c r="I58" s="143"/>
      <c r="J58" s="44"/>
      <c r="K58" s="146" t="s">
        <v>522</v>
      </c>
      <c r="L58" s="44"/>
      <c r="M58" s="144"/>
      <c r="O58" s="143"/>
      <c r="P58" s="44"/>
      <c r="Q58" s="146" t="s">
        <v>526</v>
      </c>
      <c r="R58" s="44"/>
      <c r="S58" s="144"/>
    </row>
    <row r="59" spans="3:19" ht="15" customHeight="1" x14ac:dyDescent="0.3">
      <c r="C59" s="143"/>
      <c r="D59" s="44"/>
      <c r="E59" s="146" t="s">
        <v>519</v>
      </c>
      <c r="F59" s="44"/>
      <c r="G59" s="144"/>
      <c r="I59" s="143"/>
      <c r="J59" s="44"/>
      <c r="K59" s="146" t="s">
        <v>523</v>
      </c>
      <c r="L59" s="44"/>
      <c r="M59" s="144"/>
      <c r="O59" s="143"/>
      <c r="P59" s="44"/>
      <c r="Q59" s="146" t="s">
        <v>527</v>
      </c>
      <c r="R59" s="44"/>
      <c r="S59" s="144"/>
    </row>
    <row r="60" spans="3:19" ht="15" customHeight="1" x14ac:dyDescent="0.3">
      <c r="C60" s="143"/>
      <c r="D60" s="44"/>
      <c r="E60" s="146" t="s">
        <v>520</v>
      </c>
      <c r="F60" s="44"/>
      <c r="G60" s="144"/>
      <c r="I60" s="143"/>
      <c r="J60" s="44"/>
      <c r="K60" s="146" t="s">
        <v>524</v>
      </c>
      <c r="L60" s="44"/>
      <c r="M60" s="144"/>
      <c r="O60" s="143"/>
      <c r="P60" s="44"/>
      <c r="Q60" s="146" t="s">
        <v>528</v>
      </c>
      <c r="R60" s="44"/>
      <c r="S60" s="144"/>
    </row>
    <row r="61" spans="3:19" ht="17.25" thickBot="1" x14ac:dyDescent="0.35">
      <c r="C61" s="147"/>
      <c r="D61" s="148"/>
      <c r="E61" s="148"/>
      <c r="F61" s="148"/>
      <c r="G61" s="149"/>
      <c r="I61" s="147"/>
      <c r="J61" s="148"/>
      <c r="K61" s="148"/>
      <c r="L61" s="148"/>
      <c r="M61" s="149"/>
      <c r="O61" s="147"/>
      <c r="P61" s="148"/>
      <c r="Q61" s="148"/>
      <c r="R61" s="148"/>
      <c r="S61" s="149"/>
    </row>
    <row r="62" spans="3:19" ht="17.25" thickTop="1" x14ac:dyDescent="0.3"/>
  </sheetData>
  <sheetProtection algorithmName="SHA-512" hashValue="hub00MwJnEzYCG/SPfc9nrkrZeHP+MANFxOWTDvQEmMFaDqgjlaFFZkYtCcBm71k+LBrTiQ2UEedQhVAKOpD8Q==" saltValue="WhR/3J12USMPOlArupCa3g==" spinCount="100000" sheet="1" objects="1" scenarios="1" selectLockedCells="1"/>
  <mergeCells count="21">
    <mergeCell ref="E55:F55"/>
    <mergeCell ref="C2:S2"/>
    <mergeCell ref="Q19:R19"/>
    <mergeCell ref="K19:L19"/>
    <mergeCell ref="E27:F27"/>
    <mergeCell ref="K27:L27"/>
    <mergeCell ref="E19:F19"/>
    <mergeCell ref="E47:F47"/>
    <mergeCell ref="K47:L47"/>
    <mergeCell ref="E37:F37"/>
    <mergeCell ref="K37:L37"/>
    <mergeCell ref="Q37:R37"/>
    <mergeCell ref="Q47:R47"/>
    <mergeCell ref="I4:R4"/>
    <mergeCell ref="I5:R5"/>
    <mergeCell ref="E10:F10"/>
    <mergeCell ref="K10:L10"/>
    <mergeCell ref="K55:L55"/>
    <mergeCell ref="Q55:R55"/>
    <mergeCell ref="Q10:R10"/>
    <mergeCell ref="I6:R6"/>
  </mergeCells>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0000000}">
          <x14:formula1>
            <xm:f>'Base Datos'!$U$4:$U$11</xm:f>
          </x14:formula1>
          <xm:sqref>F21 L21 R21 F39 L39 R39</xm:sqref>
        </x14:dataValidation>
        <x14:dataValidation type="list" allowBlank="1" showInputMessage="1" showErrorMessage="1" xr:uid="{00000000-0002-0000-0300-000001000000}">
          <x14:formula1>
            <xm:f>'Base Datos'!$W$21:$W$24</xm:f>
          </x14:formula1>
          <xm:sqref>F23 L23 R23 F31 L31</xm:sqref>
        </x14:dataValidation>
        <x14:dataValidation type="list" allowBlank="1" showInputMessage="1" showErrorMessage="1" xr:uid="{00000000-0002-0000-0300-000002000000}">
          <x14:formula1>
            <xm:f>'Base Datos'!$W$4:$W$11</xm:f>
          </x14:formula1>
          <xm:sqref>F29 L29</xm:sqref>
        </x14:dataValidation>
        <x14:dataValidation type="list" allowBlank="1" showInputMessage="1" showErrorMessage="1" xr:uid="{00000000-0002-0000-0300-000003000000}">
          <x14:formula1>
            <xm:f>'Base Datos'!$Y$21:$Y$35</xm:f>
          </x14:formula1>
          <xm:sqref>F33 L33</xm:sqref>
        </x14:dataValidation>
        <x14:dataValidation type="list" allowBlank="1" showInputMessage="1" showErrorMessage="1" xr:uid="{00000000-0002-0000-0300-000004000000}">
          <x14:formula1>
            <xm:f>'Base Datos'!$I$21:$I$35</xm:f>
          </x14:formula1>
          <xm:sqref>F49 L49 R49</xm:sqref>
        </x14:dataValidation>
        <x14:dataValidation type="list" allowBlank="1" showInputMessage="1" showErrorMessage="1" xr:uid="{00000000-0002-0000-0300-000005000000}">
          <x14:formula1>
            <xm:f>'Base Datos'!$Y$4:$Y$12</xm:f>
          </x14:formula1>
          <xm:sqref>F41 F43 L41 L43 R41 R43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dimension ref="C1:CF40"/>
  <sheetViews>
    <sheetView showGridLines="0" zoomScaleNormal="100" workbookViewId="0">
      <pane xSplit="4" ySplit="20" topLeftCell="E21" activePane="bottomRight" state="frozen"/>
      <selection pane="topRight" activeCell="E1" sqref="E1"/>
      <selection pane="bottomLeft" activeCell="A21" sqref="A21"/>
      <selection pane="bottomRight" activeCell="P4" sqref="P4"/>
    </sheetView>
  </sheetViews>
  <sheetFormatPr baseColWidth="10" defaultColWidth="11.5703125" defaultRowHeight="16.5" x14ac:dyDescent="0.3"/>
  <cols>
    <col min="1" max="3" width="1.7109375" style="699" customWidth="1"/>
    <col min="4" max="4" width="36.85546875" style="702" customWidth="1"/>
    <col min="5" max="84" width="14.7109375" style="702" customWidth="1"/>
    <col min="85" max="16384" width="11.5703125" style="699"/>
  </cols>
  <sheetData>
    <row r="1" spans="3:84" ht="6" customHeight="1" x14ac:dyDescent="0.3">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3:84" ht="6" customHeight="1" thickBot="1" x14ac:dyDescent="0.35">
      <c r="D2" s="699"/>
      <c r="E2" s="703">
        <f>+IF(E4&lt;&gt;"",E3,0)</f>
        <v>1</v>
      </c>
      <c r="F2" s="703">
        <f>+IF(F4&lt;&gt;"",F3,0)</f>
        <v>2</v>
      </c>
      <c r="G2" s="703">
        <f>+IF(G4&lt;&gt;"",G3,0)</f>
        <v>3</v>
      </c>
      <c r="H2" s="703">
        <f>+IF(H4&lt;&gt;"",H3,0)</f>
        <v>4</v>
      </c>
      <c r="I2" s="703">
        <f>+IF(I4&lt;&gt;"",I3,0)</f>
        <v>5</v>
      </c>
      <c r="J2" s="703">
        <f t="shared" ref="J2:BR2" si="0">+IF(J4&lt;&gt;"",J3,0)</f>
        <v>6</v>
      </c>
      <c r="K2" s="703">
        <f t="shared" si="0"/>
        <v>7</v>
      </c>
      <c r="L2" s="703">
        <f t="shared" si="0"/>
        <v>8</v>
      </c>
      <c r="M2" s="703">
        <f t="shared" si="0"/>
        <v>9</v>
      </c>
      <c r="N2" s="703">
        <f t="shared" si="0"/>
        <v>10</v>
      </c>
      <c r="O2" s="703">
        <f t="shared" si="0"/>
        <v>11</v>
      </c>
      <c r="P2" s="703">
        <f t="shared" si="0"/>
        <v>12</v>
      </c>
      <c r="Q2" s="703">
        <f t="shared" si="0"/>
        <v>0</v>
      </c>
      <c r="R2" s="703">
        <f t="shared" si="0"/>
        <v>0</v>
      </c>
      <c r="S2" s="703">
        <f t="shared" si="0"/>
        <v>0</v>
      </c>
      <c r="T2" s="703">
        <f t="shared" si="0"/>
        <v>0</v>
      </c>
      <c r="U2" s="703">
        <f t="shared" si="0"/>
        <v>0</v>
      </c>
      <c r="V2" s="703">
        <f t="shared" si="0"/>
        <v>0</v>
      </c>
      <c r="W2" s="703">
        <f t="shared" si="0"/>
        <v>0</v>
      </c>
      <c r="X2" s="703">
        <f t="shared" si="0"/>
        <v>0</v>
      </c>
      <c r="Y2" s="703">
        <f t="shared" si="0"/>
        <v>0</v>
      </c>
      <c r="Z2" s="703">
        <f t="shared" si="0"/>
        <v>0</v>
      </c>
      <c r="AA2" s="703">
        <f t="shared" si="0"/>
        <v>0</v>
      </c>
      <c r="AB2" s="703">
        <f t="shared" si="0"/>
        <v>0</v>
      </c>
      <c r="AC2" s="703">
        <f t="shared" si="0"/>
        <v>0</v>
      </c>
      <c r="AD2" s="703">
        <f t="shared" si="0"/>
        <v>0</v>
      </c>
      <c r="AE2" s="703">
        <f t="shared" si="0"/>
        <v>0</v>
      </c>
      <c r="AF2" s="703">
        <f t="shared" si="0"/>
        <v>0</v>
      </c>
      <c r="AG2" s="703">
        <f t="shared" si="0"/>
        <v>0</v>
      </c>
      <c r="AH2" s="703">
        <f t="shared" si="0"/>
        <v>0</v>
      </c>
      <c r="AI2" s="703">
        <f t="shared" si="0"/>
        <v>0</v>
      </c>
      <c r="AJ2" s="703">
        <f t="shared" si="0"/>
        <v>0</v>
      </c>
      <c r="AK2" s="703">
        <f t="shared" si="0"/>
        <v>0</v>
      </c>
      <c r="AL2" s="703">
        <f t="shared" si="0"/>
        <v>0</v>
      </c>
      <c r="AM2" s="703">
        <f t="shared" si="0"/>
        <v>0</v>
      </c>
      <c r="AN2" s="703">
        <f t="shared" si="0"/>
        <v>0</v>
      </c>
      <c r="AO2" s="703">
        <f t="shared" si="0"/>
        <v>0</v>
      </c>
      <c r="AP2" s="703">
        <f t="shared" si="0"/>
        <v>0</v>
      </c>
      <c r="AQ2" s="703">
        <f t="shared" si="0"/>
        <v>0</v>
      </c>
      <c r="AR2" s="703">
        <f t="shared" si="0"/>
        <v>0</v>
      </c>
      <c r="AS2" s="703">
        <f t="shared" si="0"/>
        <v>0</v>
      </c>
      <c r="AT2" s="703">
        <f t="shared" si="0"/>
        <v>0</v>
      </c>
      <c r="AU2" s="703">
        <f t="shared" si="0"/>
        <v>0</v>
      </c>
      <c r="AV2" s="703">
        <f t="shared" si="0"/>
        <v>0</v>
      </c>
      <c r="AW2" s="703">
        <f t="shared" si="0"/>
        <v>0</v>
      </c>
      <c r="AX2" s="703">
        <f t="shared" si="0"/>
        <v>0</v>
      </c>
      <c r="AY2" s="703">
        <f t="shared" si="0"/>
        <v>0</v>
      </c>
      <c r="AZ2" s="703">
        <f t="shared" si="0"/>
        <v>0</v>
      </c>
      <c r="BA2" s="703">
        <f t="shared" si="0"/>
        <v>0</v>
      </c>
      <c r="BB2" s="703">
        <f t="shared" si="0"/>
        <v>0</v>
      </c>
      <c r="BC2" s="703">
        <f t="shared" si="0"/>
        <v>0</v>
      </c>
      <c r="BD2" s="703">
        <f t="shared" si="0"/>
        <v>0</v>
      </c>
      <c r="BE2" s="703">
        <f t="shared" si="0"/>
        <v>0</v>
      </c>
      <c r="BF2" s="703">
        <f t="shared" si="0"/>
        <v>0</v>
      </c>
      <c r="BG2" s="703">
        <f t="shared" si="0"/>
        <v>0</v>
      </c>
      <c r="BH2" s="703">
        <f t="shared" si="0"/>
        <v>0</v>
      </c>
      <c r="BI2" s="703">
        <f t="shared" si="0"/>
        <v>0</v>
      </c>
      <c r="BJ2" s="703">
        <f t="shared" si="0"/>
        <v>0</v>
      </c>
      <c r="BK2" s="703">
        <f t="shared" si="0"/>
        <v>0</v>
      </c>
      <c r="BL2" s="703">
        <f t="shared" si="0"/>
        <v>0</v>
      </c>
      <c r="BM2" s="703">
        <f t="shared" si="0"/>
        <v>0</v>
      </c>
      <c r="BN2" s="703">
        <f t="shared" si="0"/>
        <v>0</v>
      </c>
      <c r="BO2" s="703">
        <f t="shared" si="0"/>
        <v>0</v>
      </c>
      <c r="BP2" s="703">
        <f t="shared" si="0"/>
        <v>0</v>
      </c>
      <c r="BQ2" s="703">
        <f t="shared" si="0"/>
        <v>0</v>
      </c>
      <c r="BR2" s="703">
        <f t="shared" si="0"/>
        <v>0</v>
      </c>
      <c r="BS2" s="703">
        <f t="shared" ref="BS2:CF2" si="1">+IF(BS4&lt;&gt;"",BS3,0)</f>
        <v>0</v>
      </c>
      <c r="BT2" s="703">
        <f t="shared" si="1"/>
        <v>0</v>
      </c>
      <c r="BU2" s="703">
        <f t="shared" si="1"/>
        <v>0</v>
      </c>
      <c r="BV2" s="703">
        <f t="shared" si="1"/>
        <v>0</v>
      </c>
      <c r="BW2" s="703">
        <f t="shared" si="1"/>
        <v>0</v>
      </c>
      <c r="BX2" s="703">
        <f t="shared" si="1"/>
        <v>0</v>
      </c>
      <c r="BY2" s="703">
        <f t="shared" si="1"/>
        <v>0</v>
      </c>
      <c r="BZ2" s="703">
        <f t="shared" si="1"/>
        <v>0</v>
      </c>
      <c r="CA2" s="703">
        <f t="shared" si="1"/>
        <v>0</v>
      </c>
      <c r="CB2" s="703">
        <f t="shared" si="1"/>
        <v>0</v>
      </c>
      <c r="CC2" s="703">
        <f t="shared" si="1"/>
        <v>0</v>
      </c>
      <c r="CD2" s="703">
        <f t="shared" si="1"/>
        <v>0</v>
      </c>
      <c r="CE2" s="703">
        <f t="shared" si="1"/>
        <v>0</v>
      </c>
      <c r="CF2" s="703">
        <f t="shared" si="1"/>
        <v>0</v>
      </c>
    </row>
    <row r="3" spans="3:84" ht="34.9" customHeight="1" thickBot="1" x14ac:dyDescent="0.35">
      <c r="D3" s="192" t="s">
        <v>11</v>
      </c>
      <c r="E3" s="170">
        <v>1</v>
      </c>
      <c r="F3" s="170">
        <v>2</v>
      </c>
      <c r="G3" s="170">
        <v>3</v>
      </c>
      <c r="H3" s="170">
        <v>4</v>
      </c>
      <c r="I3" s="170">
        <v>5</v>
      </c>
      <c r="J3" s="170">
        <v>6</v>
      </c>
      <c r="K3" s="170">
        <v>7</v>
      </c>
      <c r="L3" s="170">
        <v>8</v>
      </c>
      <c r="M3" s="170">
        <v>9</v>
      </c>
      <c r="N3" s="170">
        <v>10</v>
      </c>
      <c r="O3" s="170">
        <v>11</v>
      </c>
      <c r="P3" s="170">
        <v>12</v>
      </c>
      <c r="Q3" s="170">
        <v>13</v>
      </c>
      <c r="R3" s="170">
        <v>14</v>
      </c>
      <c r="S3" s="170">
        <v>15</v>
      </c>
      <c r="T3" s="170">
        <v>16</v>
      </c>
      <c r="U3" s="170">
        <v>17</v>
      </c>
      <c r="V3" s="170">
        <v>18</v>
      </c>
      <c r="W3" s="170">
        <v>19</v>
      </c>
      <c r="X3" s="170">
        <v>20</v>
      </c>
      <c r="Y3" s="170">
        <v>21</v>
      </c>
      <c r="Z3" s="170">
        <v>22</v>
      </c>
      <c r="AA3" s="170">
        <v>23</v>
      </c>
      <c r="AB3" s="170">
        <v>24</v>
      </c>
      <c r="AC3" s="170">
        <v>25</v>
      </c>
      <c r="AD3" s="170">
        <v>26</v>
      </c>
      <c r="AE3" s="170">
        <v>27</v>
      </c>
      <c r="AF3" s="170">
        <v>28</v>
      </c>
      <c r="AG3" s="170">
        <v>29</v>
      </c>
      <c r="AH3" s="170">
        <v>30</v>
      </c>
      <c r="AI3" s="170">
        <v>31</v>
      </c>
      <c r="AJ3" s="170">
        <v>32</v>
      </c>
      <c r="AK3" s="170">
        <v>33</v>
      </c>
      <c r="AL3" s="170">
        <v>34</v>
      </c>
      <c r="AM3" s="170">
        <v>35</v>
      </c>
      <c r="AN3" s="170">
        <v>36</v>
      </c>
      <c r="AO3" s="170">
        <v>37</v>
      </c>
      <c r="AP3" s="170">
        <v>38</v>
      </c>
      <c r="AQ3" s="170">
        <v>39</v>
      </c>
      <c r="AR3" s="170">
        <v>40</v>
      </c>
      <c r="AS3" s="170">
        <v>41</v>
      </c>
      <c r="AT3" s="170">
        <v>42</v>
      </c>
      <c r="AU3" s="170">
        <v>43</v>
      </c>
      <c r="AV3" s="170">
        <v>44</v>
      </c>
      <c r="AW3" s="170">
        <v>45</v>
      </c>
      <c r="AX3" s="170">
        <v>46</v>
      </c>
      <c r="AY3" s="170">
        <v>47</v>
      </c>
      <c r="AZ3" s="170">
        <v>48</v>
      </c>
      <c r="BA3" s="170">
        <v>49</v>
      </c>
      <c r="BB3" s="170">
        <v>50</v>
      </c>
      <c r="BC3" s="170">
        <v>51</v>
      </c>
      <c r="BD3" s="170">
        <v>52</v>
      </c>
      <c r="BE3" s="170">
        <v>53</v>
      </c>
      <c r="BF3" s="170">
        <v>54</v>
      </c>
      <c r="BG3" s="170">
        <v>55</v>
      </c>
      <c r="BH3" s="170">
        <v>56</v>
      </c>
      <c r="BI3" s="170">
        <v>57</v>
      </c>
      <c r="BJ3" s="170">
        <v>58</v>
      </c>
      <c r="BK3" s="170">
        <v>59</v>
      </c>
      <c r="BL3" s="170">
        <v>60</v>
      </c>
      <c r="BM3" s="170">
        <v>61</v>
      </c>
      <c r="BN3" s="170">
        <v>62</v>
      </c>
      <c r="BO3" s="170">
        <v>63</v>
      </c>
      <c r="BP3" s="170">
        <v>64</v>
      </c>
      <c r="BQ3" s="170">
        <v>65</v>
      </c>
      <c r="BR3" s="170">
        <v>66</v>
      </c>
      <c r="BS3" s="170">
        <v>67</v>
      </c>
      <c r="BT3" s="170">
        <v>68</v>
      </c>
      <c r="BU3" s="170">
        <v>69</v>
      </c>
      <c r="BV3" s="170">
        <v>70</v>
      </c>
      <c r="BW3" s="170">
        <v>71</v>
      </c>
      <c r="BX3" s="170">
        <v>72</v>
      </c>
      <c r="BY3" s="170">
        <v>73</v>
      </c>
      <c r="BZ3" s="170">
        <v>74</v>
      </c>
      <c r="CA3" s="170">
        <v>75</v>
      </c>
      <c r="CB3" s="170">
        <v>76</v>
      </c>
      <c r="CC3" s="170">
        <v>77</v>
      </c>
      <c r="CD3" s="170">
        <v>78</v>
      </c>
      <c r="CE3" s="170">
        <v>79</v>
      </c>
      <c r="CF3" s="184">
        <v>80</v>
      </c>
    </row>
    <row r="4" spans="3:84" ht="25.9" customHeight="1" thickBot="1" x14ac:dyDescent="0.35">
      <c r="D4" s="193" t="s">
        <v>146</v>
      </c>
      <c r="E4" s="721" t="s">
        <v>97</v>
      </c>
      <c r="F4" s="721" t="s">
        <v>97</v>
      </c>
      <c r="G4" s="721" t="s">
        <v>95</v>
      </c>
      <c r="H4" s="721" t="s">
        <v>97</v>
      </c>
      <c r="I4" s="721" t="s">
        <v>97</v>
      </c>
      <c r="J4" s="721" t="s">
        <v>93</v>
      </c>
      <c r="K4" s="721" t="s">
        <v>93</v>
      </c>
      <c r="L4" s="721" t="s">
        <v>93</v>
      </c>
      <c r="M4" s="721" t="s">
        <v>93</v>
      </c>
      <c r="N4" s="721" t="s">
        <v>96</v>
      </c>
      <c r="O4" s="721" t="s">
        <v>92</v>
      </c>
      <c r="P4" s="721" t="s">
        <v>95</v>
      </c>
      <c r="Q4" s="721"/>
      <c r="R4" s="721"/>
      <c r="S4" s="721"/>
      <c r="T4" s="721"/>
      <c r="U4" s="721"/>
      <c r="V4" s="721"/>
      <c r="W4" s="721"/>
      <c r="X4" s="721"/>
      <c r="Y4" s="721"/>
      <c r="Z4" s="721"/>
      <c r="AA4" s="721"/>
      <c r="AB4" s="721"/>
      <c r="AC4" s="721"/>
      <c r="AD4" s="721"/>
      <c r="AE4" s="721"/>
      <c r="AF4" s="721"/>
      <c r="AG4" s="721"/>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1"/>
      <c r="BJ4" s="721"/>
      <c r="BK4" s="721"/>
      <c r="BL4" s="721"/>
      <c r="BM4" s="721"/>
      <c r="BN4" s="721"/>
      <c r="BO4" s="721"/>
      <c r="BP4" s="721"/>
      <c r="BQ4" s="721"/>
      <c r="BR4" s="721"/>
      <c r="BS4" s="721"/>
      <c r="BT4" s="721"/>
      <c r="BU4" s="721"/>
      <c r="BV4" s="721"/>
      <c r="BW4" s="721"/>
      <c r="BX4" s="721"/>
      <c r="BY4" s="721"/>
      <c r="BZ4" s="721"/>
      <c r="CA4" s="721"/>
      <c r="CB4" s="721"/>
      <c r="CC4" s="721"/>
      <c r="CD4" s="721"/>
      <c r="CE4" s="721"/>
      <c r="CF4" s="721"/>
    </row>
    <row r="5" spans="3:84" ht="11.45" customHeight="1" thickBot="1" x14ac:dyDescent="0.35">
      <c r="C5" s="700">
        <v>1</v>
      </c>
      <c r="D5" s="701"/>
      <c r="E5" s="701">
        <v>1</v>
      </c>
      <c r="F5" s="701">
        <v>2</v>
      </c>
      <c r="G5" s="701">
        <v>3</v>
      </c>
      <c r="H5" s="701">
        <v>4</v>
      </c>
      <c r="I5" s="701">
        <v>5</v>
      </c>
      <c r="J5" s="701">
        <v>6</v>
      </c>
      <c r="K5" s="701">
        <v>7</v>
      </c>
      <c r="L5" s="701">
        <v>8</v>
      </c>
      <c r="M5" s="701">
        <v>9</v>
      </c>
      <c r="N5" s="701">
        <v>10</v>
      </c>
      <c r="O5" s="701">
        <v>11</v>
      </c>
      <c r="P5" s="701">
        <v>12</v>
      </c>
      <c r="Q5" s="701">
        <v>13</v>
      </c>
      <c r="R5" s="701">
        <v>14</v>
      </c>
      <c r="S5" s="701">
        <v>15</v>
      </c>
      <c r="T5" s="701">
        <v>16</v>
      </c>
      <c r="U5" s="701">
        <v>17</v>
      </c>
      <c r="V5" s="701">
        <v>18</v>
      </c>
      <c r="W5" s="701">
        <v>19</v>
      </c>
      <c r="X5" s="701">
        <v>20</v>
      </c>
      <c r="Y5" s="701">
        <v>21</v>
      </c>
      <c r="Z5" s="701">
        <v>22</v>
      </c>
      <c r="AA5" s="701">
        <v>23</v>
      </c>
      <c r="AB5" s="701">
        <v>24</v>
      </c>
      <c r="AC5" s="701">
        <v>25</v>
      </c>
      <c r="AD5" s="701">
        <v>26</v>
      </c>
      <c r="AE5" s="701">
        <v>27</v>
      </c>
      <c r="AF5" s="701">
        <v>28</v>
      </c>
      <c r="AG5" s="701">
        <v>29</v>
      </c>
      <c r="AH5" s="701">
        <v>30</v>
      </c>
      <c r="AI5" s="701">
        <v>31</v>
      </c>
      <c r="AJ5" s="701">
        <v>32</v>
      </c>
      <c r="AK5" s="701">
        <v>33</v>
      </c>
      <c r="AL5" s="701">
        <v>34</v>
      </c>
      <c r="AM5" s="701">
        <v>35</v>
      </c>
      <c r="AN5" s="701">
        <v>36</v>
      </c>
      <c r="AO5" s="701">
        <v>37</v>
      </c>
      <c r="AP5" s="701">
        <v>38</v>
      </c>
      <c r="AQ5" s="701">
        <v>39</v>
      </c>
      <c r="AR5" s="701">
        <v>40</v>
      </c>
      <c r="AS5" s="701">
        <v>41</v>
      </c>
      <c r="AT5" s="701">
        <v>42</v>
      </c>
      <c r="AU5" s="701">
        <v>43</v>
      </c>
      <c r="AV5" s="701">
        <v>44</v>
      </c>
      <c r="AW5" s="701">
        <v>45</v>
      </c>
      <c r="AX5" s="701">
        <v>46</v>
      </c>
      <c r="AY5" s="701">
        <v>47</v>
      </c>
      <c r="AZ5" s="701">
        <v>48</v>
      </c>
      <c r="BA5" s="701">
        <v>49</v>
      </c>
      <c r="BB5" s="701">
        <v>50</v>
      </c>
      <c r="BC5" s="701">
        <v>51</v>
      </c>
      <c r="BD5" s="701">
        <v>52</v>
      </c>
      <c r="BE5" s="701">
        <v>53</v>
      </c>
      <c r="BF5" s="701">
        <v>54</v>
      </c>
      <c r="BG5" s="701">
        <v>55</v>
      </c>
      <c r="BH5" s="701">
        <v>56</v>
      </c>
      <c r="BI5" s="701">
        <v>57</v>
      </c>
      <c r="BJ5" s="701">
        <v>58</v>
      </c>
      <c r="BK5" s="701">
        <v>59</v>
      </c>
      <c r="BL5" s="701">
        <v>60</v>
      </c>
      <c r="BM5" s="701">
        <v>61</v>
      </c>
      <c r="BN5" s="701">
        <v>62</v>
      </c>
      <c r="BO5" s="701">
        <v>63</v>
      </c>
      <c r="BP5" s="701">
        <v>64</v>
      </c>
      <c r="BQ5" s="701">
        <v>65</v>
      </c>
      <c r="BR5" s="701">
        <v>66</v>
      </c>
      <c r="BS5" s="701">
        <v>67</v>
      </c>
      <c r="BT5" s="701">
        <v>68</v>
      </c>
      <c r="BU5" s="701">
        <v>69</v>
      </c>
      <c r="BV5" s="701">
        <v>70</v>
      </c>
      <c r="BW5" s="701">
        <v>71</v>
      </c>
      <c r="BX5" s="701">
        <v>72</v>
      </c>
      <c r="BY5" s="701">
        <v>73</v>
      </c>
      <c r="BZ5" s="701">
        <v>74</v>
      </c>
      <c r="CA5" s="701">
        <v>75</v>
      </c>
      <c r="CB5" s="701">
        <v>76</v>
      </c>
      <c r="CC5" s="701">
        <v>77</v>
      </c>
      <c r="CD5" s="701">
        <v>78</v>
      </c>
      <c r="CE5" s="701">
        <v>79</v>
      </c>
      <c r="CF5" s="701">
        <v>80</v>
      </c>
    </row>
    <row r="6" spans="3:84" ht="16.899999999999999" customHeight="1" thickBot="1" x14ac:dyDescent="0.35">
      <c r="C6" s="700">
        <v>2</v>
      </c>
      <c r="D6" s="171" t="s">
        <v>10</v>
      </c>
      <c r="E6" s="722">
        <v>45947</v>
      </c>
      <c r="F6" s="172">
        <f>IF(F2=0,"-",E6+1)</f>
        <v>45948</v>
      </c>
      <c r="G6" s="172">
        <f t="shared" ref="G6:BR6" si="2">IF(G2=0,"-",F6+1)</f>
        <v>45949</v>
      </c>
      <c r="H6" s="172">
        <f t="shared" si="2"/>
        <v>45950</v>
      </c>
      <c r="I6" s="172">
        <f t="shared" si="2"/>
        <v>45951</v>
      </c>
      <c r="J6" s="172">
        <f t="shared" si="2"/>
        <v>45952</v>
      </c>
      <c r="K6" s="172">
        <f t="shared" si="2"/>
        <v>45953</v>
      </c>
      <c r="L6" s="172">
        <f t="shared" si="2"/>
        <v>45954</v>
      </c>
      <c r="M6" s="172">
        <f t="shared" si="2"/>
        <v>45955</v>
      </c>
      <c r="N6" s="172">
        <f t="shared" si="2"/>
        <v>45956</v>
      </c>
      <c r="O6" s="172">
        <f t="shared" si="2"/>
        <v>45957</v>
      </c>
      <c r="P6" s="172">
        <f t="shared" si="2"/>
        <v>45958</v>
      </c>
      <c r="Q6" s="172" t="str">
        <f t="shared" si="2"/>
        <v>-</v>
      </c>
      <c r="R6" s="172" t="str">
        <f t="shared" si="2"/>
        <v>-</v>
      </c>
      <c r="S6" s="172" t="str">
        <f t="shared" si="2"/>
        <v>-</v>
      </c>
      <c r="T6" s="172" t="str">
        <f t="shared" si="2"/>
        <v>-</v>
      </c>
      <c r="U6" s="172" t="str">
        <f t="shared" si="2"/>
        <v>-</v>
      </c>
      <c r="V6" s="172" t="str">
        <f t="shared" si="2"/>
        <v>-</v>
      </c>
      <c r="W6" s="172" t="str">
        <f t="shared" si="2"/>
        <v>-</v>
      </c>
      <c r="X6" s="172" t="str">
        <f t="shared" si="2"/>
        <v>-</v>
      </c>
      <c r="Y6" s="172" t="str">
        <f t="shared" si="2"/>
        <v>-</v>
      </c>
      <c r="Z6" s="172" t="str">
        <f t="shared" si="2"/>
        <v>-</v>
      </c>
      <c r="AA6" s="172" t="str">
        <f t="shared" si="2"/>
        <v>-</v>
      </c>
      <c r="AB6" s="172" t="str">
        <f t="shared" si="2"/>
        <v>-</v>
      </c>
      <c r="AC6" s="172" t="str">
        <f t="shared" si="2"/>
        <v>-</v>
      </c>
      <c r="AD6" s="172" t="str">
        <f t="shared" si="2"/>
        <v>-</v>
      </c>
      <c r="AE6" s="172" t="str">
        <f t="shared" si="2"/>
        <v>-</v>
      </c>
      <c r="AF6" s="172" t="str">
        <f t="shared" si="2"/>
        <v>-</v>
      </c>
      <c r="AG6" s="172" t="str">
        <f t="shared" si="2"/>
        <v>-</v>
      </c>
      <c r="AH6" s="172" t="str">
        <f t="shared" si="2"/>
        <v>-</v>
      </c>
      <c r="AI6" s="172" t="str">
        <f t="shared" si="2"/>
        <v>-</v>
      </c>
      <c r="AJ6" s="172" t="str">
        <f t="shared" si="2"/>
        <v>-</v>
      </c>
      <c r="AK6" s="172" t="str">
        <f t="shared" si="2"/>
        <v>-</v>
      </c>
      <c r="AL6" s="172" t="str">
        <f t="shared" si="2"/>
        <v>-</v>
      </c>
      <c r="AM6" s="172" t="str">
        <f t="shared" si="2"/>
        <v>-</v>
      </c>
      <c r="AN6" s="172" t="str">
        <f t="shared" si="2"/>
        <v>-</v>
      </c>
      <c r="AO6" s="172" t="str">
        <f t="shared" si="2"/>
        <v>-</v>
      </c>
      <c r="AP6" s="172" t="str">
        <f t="shared" si="2"/>
        <v>-</v>
      </c>
      <c r="AQ6" s="172" t="str">
        <f t="shared" si="2"/>
        <v>-</v>
      </c>
      <c r="AR6" s="172" t="str">
        <f t="shared" si="2"/>
        <v>-</v>
      </c>
      <c r="AS6" s="172" t="str">
        <f t="shared" si="2"/>
        <v>-</v>
      </c>
      <c r="AT6" s="172" t="str">
        <f t="shared" si="2"/>
        <v>-</v>
      </c>
      <c r="AU6" s="172" t="str">
        <f t="shared" si="2"/>
        <v>-</v>
      </c>
      <c r="AV6" s="172" t="str">
        <f t="shared" si="2"/>
        <v>-</v>
      </c>
      <c r="AW6" s="172" t="str">
        <f t="shared" si="2"/>
        <v>-</v>
      </c>
      <c r="AX6" s="172" t="str">
        <f t="shared" si="2"/>
        <v>-</v>
      </c>
      <c r="AY6" s="172" t="str">
        <f t="shared" si="2"/>
        <v>-</v>
      </c>
      <c r="AZ6" s="172" t="str">
        <f t="shared" si="2"/>
        <v>-</v>
      </c>
      <c r="BA6" s="172" t="str">
        <f t="shared" si="2"/>
        <v>-</v>
      </c>
      <c r="BB6" s="172" t="str">
        <f t="shared" si="2"/>
        <v>-</v>
      </c>
      <c r="BC6" s="172" t="str">
        <f t="shared" si="2"/>
        <v>-</v>
      </c>
      <c r="BD6" s="172" t="str">
        <f t="shared" si="2"/>
        <v>-</v>
      </c>
      <c r="BE6" s="172" t="str">
        <f t="shared" si="2"/>
        <v>-</v>
      </c>
      <c r="BF6" s="172" t="str">
        <f t="shared" si="2"/>
        <v>-</v>
      </c>
      <c r="BG6" s="172" t="str">
        <f t="shared" si="2"/>
        <v>-</v>
      </c>
      <c r="BH6" s="172" t="str">
        <f t="shared" si="2"/>
        <v>-</v>
      </c>
      <c r="BI6" s="172" t="str">
        <f t="shared" si="2"/>
        <v>-</v>
      </c>
      <c r="BJ6" s="172" t="str">
        <f t="shared" si="2"/>
        <v>-</v>
      </c>
      <c r="BK6" s="172" t="str">
        <f t="shared" si="2"/>
        <v>-</v>
      </c>
      <c r="BL6" s="172" t="str">
        <f t="shared" si="2"/>
        <v>-</v>
      </c>
      <c r="BM6" s="172" t="str">
        <f t="shared" si="2"/>
        <v>-</v>
      </c>
      <c r="BN6" s="172" t="str">
        <f t="shared" si="2"/>
        <v>-</v>
      </c>
      <c r="BO6" s="172" t="str">
        <f t="shared" si="2"/>
        <v>-</v>
      </c>
      <c r="BP6" s="172" t="str">
        <f t="shared" si="2"/>
        <v>-</v>
      </c>
      <c r="BQ6" s="172" t="str">
        <f t="shared" si="2"/>
        <v>-</v>
      </c>
      <c r="BR6" s="172" t="str">
        <f t="shared" si="2"/>
        <v>-</v>
      </c>
      <c r="BS6" s="172" t="str">
        <f t="shared" ref="BS6:CF6" si="3">IF(BS2=0,"-",BR6+1)</f>
        <v>-</v>
      </c>
      <c r="BT6" s="172" t="str">
        <f t="shared" si="3"/>
        <v>-</v>
      </c>
      <c r="BU6" s="172" t="str">
        <f t="shared" si="3"/>
        <v>-</v>
      </c>
      <c r="BV6" s="172" t="str">
        <f t="shared" si="3"/>
        <v>-</v>
      </c>
      <c r="BW6" s="172" t="str">
        <f t="shared" si="3"/>
        <v>-</v>
      </c>
      <c r="BX6" s="172" t="str">
        <f t="shared" si="3"/>
        <v>-</v>
      </c>
      <c r="BY6" s="172" t="str">
        <f t="shared" si="3"/>
        <v>-</v>
      </c>
      <c r="BZ6" s="172" t="str">
        <f t="shared" si="3"/>
        <v>-</v>
      </c>
      <c r="CA6" s="172" t="str">
        <f t="shared" si="3"/>
        <v>-</v>
      </c>
      <c r="CB6" s="172" t="str">
        <f t="shared" si="3"/>
        <v>-</v>
      </c>
      <c r="CC6" s="172" t="str">
        <f t="shared" si="3"/>
        <v>-</v>
      </c>
      <c r="CD6" s="172" t="str">
        <f t="shared" si="3"/>
        <v>-</v>
      </c>
      <c r="CE6" s="172" t="str">
        <f t="shared" si="3"/>
        <v>-</v>
      </c>
      <c r="CF6" s="185" t="str">
        <f t="shared" si="3"/>
        <v>-</v>
      </c>
    </row>
    <row r="7" spans="3:84" ht="16.899999999999999" customHeight="1" thickBot="1" x14ac:dyDescent="0.35">
      <c r="C7" s="700">
        <v>3</v>
      </c>
      <c r="D7" s="173" t="s">
        <v>154</v>
      </c>
      <c r="E7" s="723">
        <v>2620</v>
      </c>
      <c r="F7" s="704">
        <f>+IF(F8="",0,F8-E8)</f>
        <v>0</v>
      </c>
      <c r="G7" s="704">
        <f t="shared" ref="G7:BR7" si="4">+IF(G8="",0,G8-F8)</f>
        <v>0</v>
      </c>
      <c r="H7" s="704">
        <f t="shared" si="4"/>
        <v>0</v>
      </c>
      <c r="I7" s="704">
        <f t="shared" si="4"/>
        <v>0</v>
      </c>
      <c r="J7" s="704">
        <f t="shared" si="4"/>
        <v>168</v>
      </c>
      <c r="K7" s="704">
        <f t="shared" si="4"/>
        <v>566</v>
      </c>
      <c r="L7" s="704">
        <f t="shared" si="4"/>
        <v>840</v>
      </c>
      <c r="M7" s="704">
        <f t="shared" si="4"/>
        <v>744</v>
      </c>
      <c r="N7" s="704">
        <f t="shared" si="4"/>
        <v>183</v>
      </c>
      <c r="O7" s="704">
        <f t="shared" si="4"/>
        <v>0</v>
      </c>
      <c r="P7" s="704">
        <f t="shared" si="4"/>
        <v>0</v>
      </c>
      <c r="Q7" s="704">
        <f t="shared" si="4"/>
        <v>0</v>
      </c>
      <c r="R7" s="704">
        <f t="shared" si="4"/>
        <v>0</v>
      </c>
      <c r="S7" s="704">
        <f t="shared" si="4"/>
        <v>0</v>
      </c>
      <c r="T7" s="704">
        <f t="shared" si="4"/>
        <v>0</v>
      </c>
      <c r="U7" s="704">
        <f t="shared" si="4"/>
        <v>0</v>
      </c>
      <c r="V7" s="704">
        <f t="shared" si="4"/>
        <v>0</v>
      </c>
      <c r="W7" s="704">
        <f t="shared" si="4"/>
        <v>0</v>
      </c>
      <c r="X7" s="704">
        <f t="shared" si="4"/>
        <v>0</v>
      </c>
      <c r="Y7" s="704">
        <f t="shared" si="4"/>
        <v>0</v>
      </c>
      <c r="Z7" s="704">
        <f t="shared" si="4"/>
        <v>0</v>
      </c>
      <c r="AA7" s="704">
        <f t="shared" si="4"/>
        <v>0</v>
      </c>
      <c r="AB7" s="704">
        <f t="shared" si="4"/>
        <v>0</v>
      </c>
      <c r="AC7" s="704">
        <f t="shared" si="4"/>
        <v>0</v>
      </c>
      <c r="AD7" s="704">
        <f t="shared" si="4"/>
        <v>0</v>
      </c>
      <c r="AE7" s="704">
        <f t="shared" si="4"/>
        <v>0</v>
      </c>
      <c r="AF7" s="704">
        <f t="shared" si="4"/>
        <v>0</v>
      </c>
      <c r="AG7" s="704">
        <f t="shared" si="4"/>
        <v>0</v>
      </c>
      <c r="AH7" s="704">
        <f t="shared" si="4"/>
        <v>0</v>
      </c>
      <c r="AI7" s="704">
        <f t="shared" si="4"/>
        <v>0</v>
      </c>
      <c r="AJ7" s="704">
        <f t="shared" si="4"/>
        <v>0</v>
      </c>
      <c r="AK7" s="704">
        <f t="shared" si="4"/>
        <v>0</v>
      </c>
      <c r="AL7" s="704">
        <f t="shared" si="4"/>
        <v>0</v>
      </c>
      <c r="AM7" s="704">
        <f t="shared" si="4"/>
        <v>0</v>
      </c>
      <c r="AN7" s="704">
        <f t="shared" si="4"/>
        <v>0</v>
      </c>
      <c r="AO7" s="704">
        <f t="shared" si="4"/>
        <v>0</v>
      </c>
      <c r="AP7" s="704">
        <f t="shared" si="4"/>
        <v>0</v>
      </c>
      <c r="AQ7" s="704">
        <f t="shared" si="4"/>
        <v>0</v>
      </c>
      <c r="AR7" s="704">
        <f t="shared" si="4"/>
        <v>0</v>
      </c>
      <c r="AS7" s="704">
        <f t="shared" si="4"/>
        <v>0</v>
      </c>
      <c r="AT7" s="704">
        <f t="shared" si="4"/>
        <v>0</v>
      </c>
      <c r="AU7" s="704">
        <f t="shared" si="4"/>
        <v>0</v>
      </c>
      <c r="AV7" s="704">
        <f t="shared" si="4"/>
        <v>0</v>
      </c>
      <c r="AW7" s="704">
        <f t="shared" si="4"/>
        <v>0</v>
      </c>
      <c r="AX7" s="704">
        <f t="shared" si="4"/>
        <v>0</v>
      </c>
      <c r="AY7" s="704">
        <f t="shared" si="4"/>
        <v>0</v>
      </c>
      <c r="AZ7" s="704">
        <f t="shared" si="4"/>
        <v>0</v>
      </c>
      <c r="BA7" s="704">
        <f t="shared" si="4"/>
        <v>0</v>
      </c>
      <c r="BB7" s="704">
        <f t="shared" si="4"/>
        <v>0</v>
      </c>
      <c r="BC7" s="704">
        <f t="shared" si="4"/>
        <v>0</v>
      </c>
      <c r="BD7" s="704">
        <f t="shared" si="4"/>
        <v>0</v>
      </c>
      <c r="BE7" s="704">
        <f t="shared" si="4"/>
        <v>0</v>
      </c>
      <c r="BF7" s="704">
        <f t="shared" si="4"/>
        <v>0</v>
      </c>
      <c r="BG7" s="704">
        <f t="shared" si="4"/>
        <v>0</v>
      </c>
      <c r="BH7" s="704">
        <f t="shared" si="4"/>
        <v>0</v>
      </c>
      <c r="BI7" s="704">
        <f t="shared" si="4"/>
        <v>0</v>
      </c>
      <c r="BJ7" s="704">
        <f t="shared" si="4"/>
        <v>0</v>
      </c>
      <c r="BK7" s="704">
        <f t="shared" si="4"/>
        <v>0</v>
      </c>
      <c r="BL7" s="704">
        <f t="shared" si="4"/>
        <v>0</v>
      </c>
      <c r="BM7" s="704">
        <f t="shared" si="4"/>
        <v>0</v>
      </c>
      <c r="BN7" s="704">
        <f t="shared" si="4"/>
        <v>0</v>
      </c>
      <c r="BO7" s="704">
        <f t="shared" si="4"/>
        <v>0</v>
      </c>
      <c r="BP7" s="704">
        <f t="shared" si="4"/>
        <v>0</v>
      </c>
      <c r="BQ7" s="704">
        <f t="shared" si="4"/>
        <v>0</v>
      </c>
      <c r="BR7" s="704">
        <f t="shared" si="4"/>
        <v>0</v>
      </c>
      <c r="BS7" s="704">
        <f t="shared" ref="BS7:CF7" si="5">+IF(BS8="",0,BS8-BR8)</f>
        <v>0</v>
      </c>
      <c r="BT7" s="704">
        <f t="shared" si="5"/>
        <v>0</v>
      </c>
      <c r="BU7" s="704">
        <f t="shared" si="5"/>
        <v>0</v>
      </c>
      <c r="BV7" s="704">
        <f t="shared" si="5"/>
        <v>0</v>
      </c>
      <c r="BW7" s="704">
        <f t="shared" si="5"/>
        <v>0</v>
      </c>
      <c r="BX7" s="704">
        <f t="shared" si="5"/>
        <v>0</v>
      </c>
      <c r="BY7" s="704">
        <f t="shared" si="5"/>
        <v>0</v>
      </c>
      <c r="BZ7" s="704">
        <f t="shared" si="5"/>
        <v>0</v>
      </c>
      <c r="CA7" s="704">
        <f t="shared" si="5"/>
        <v>0</v>
      </c>
      <c r="CB7" s="704">
        <f t="shared" si="5"/>
        <v>0</v>
      </c>
      <c r="CC7" s="704">
        <f t="shared" si="5"/>
        <v>0</v>
      </c>
      <c r="CD7" s="704">
        <f t="shared" si="5"/>
        <v>0</v>
      </c>
      <c r="CE7" s="704">
        <f t="shared" si="5"/>
        <v>0</v>
      </c>
      <c r="CF7" s="704">
        <f t="shared" si="5"/>
        <v>0</v>
      </c>
    </row>
    <row r="8" spans="3:84" ht="16.899999999999999" customHeight="1" thickBot="1" x14ac:dyDescent="0.35">
      <c r="C8" s="700">
        <v>4</v>
      </c>
      <c r="D8" s="173" t="s">
        <v>12</v>
      </c>
      <c r="E8" s="724">
        <v>2620</v>
      </c>
      <c r="F8" s="189">
        <v>2620</v>
      </c>
      <c r="G8" s="189">
        <v>2620</v>
      </c>
      <c r="H8" s="189">
        <v>2620</v>
      </c>
      <c r="I8" s="189">
        <v>2620</v>
      </c>
      <c r="J8" s="189">
        <v>2788</v>
      </c>
      <c r="K8" s="189">
        <v>3354</v>
      </c>
      <c r="L8" s="189">
        <v>4194</v>
      </c>
      <c r="M8" s="189">
        <v>4938</v>
      </c>
      <c r="N8" s="189">
        <v>5121</v>
      </c>
      <c r="O8" s="189">
        <v>5121</v>
      </c>
      <c r="P8" s="189">
        <v>5121</v>
      </c>
      <c r="Q8" s="189"/>
      <c r="R8" s="189"/>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90"/>
    </row>
    <row r="9" spans="3:84" ht="16.899999999999999" customHeight="1" thickBot="1" x14ac:dyDescent="0.35">
      <c r="C9" s="700">
        <v>5</v>
      </c>
      <c r="D9" s="175" t="s">
        <v>119</v>
      </c>
      <c r="E9" s="176">
        <f>+E8-E7</f>
        <v>0</v>
      </c>
      <c r="F9" s="174">
        <f>+IF(F8-E8&lt;0,0,F8-E8)</f>
        <v>0</v>
      </c>
      <c r="G9" s="174">
        <f t="shared" ref="G9:BR9" si="6">+IF(G8-F8&lt;0,0,G8-F8)</f>
        <v>0</v>
      </c>
      <c r="H9" s="174">
        <f t="shared" si="6"/>
        <v>0</v>
      </c>
      <c r="I9" s="174">
        <f t="shared" si="6"/>
        <v>0</v>
      </c>
      <c r="J9" s="174">
        <f t="shared" si="6"/>
        <v>168</v>
      </c>
      <c r="K9" s="174">
        <f t="shared" si="6"/>
        <v>566</v>
      </c>
      <c r="L9" s="174">
        <f t="shared" si="6"/>
        <v>840</v>
      </c>
      <c r="M9" s="174">
        <f t="shared" si="6"/>
        <v>744</v>
      </c>
      <c r="N9" s="174">
        <f t="shared" si="6"/>
        <v>183</v>
      </c>
      <c r="O9" s="174">
        <f t="shared" si="6"/>
        <v>0</v>
      </c>
      <c r="P9" s="174">
        <f t="shared" si="6"/>
        <v>0</v>
      </c>
      <c r="Q9" s="174">
        <f t="shared" si="6"/>
        <v>0</v>
      </c>
      <c r="R9" s="174">
        <f t="shared" si="6"/>
        <v>0</v>
      </c>
      <c r="S9" s="174">
        <f t="shared" si="6"/>
        <v>0</v>
      </c>
      <c r="T9" s="174">
        <f t="shared" si="6"/>
        <v>0</v>
      </c>
      <c r="U9" s="174">
        <f t="shared" si="6"/>
        <v>0</v>
      </c>
      <c r="V9" s="174">
        <f t="shared" si="6"/>
        <v>0</v>
      </c>
      <c r="W9" s="174">
        <f t="shared" si="6"/>
        <v>0</v>
      </c>
      <c r="X9" s="174">
        <f t="shared" si="6"/>
        <v>0</v>
      </c>
      <c r="Y9" s="174">
        <f t="shared" si="6"/>
        <v>0</v>
      </c>
      <c r="Z9" s="174">
        <f t="shared" si="6"/>
        <v>0</v>
      </c>
      <c r="AA9" s="174">
        <f t="shared" si="6"/>
        <v>0</v>
      </c>
      <c r="AB9" s="174">
        <f t="shared" si="6"/>
        <v>0</v>
      </c>
      <c r="AC9" s="174">
        <f t="shared" si="6"/>
        <v>0</v>
      </c>
      <c r="AD9" s="174">
        <f t="shared" si="6"/>
        <v>0</v>
      </c>
      <c r="AE9" s="174">
        <f t="shared" si="6"/>
        <v>0</v>
      </c>
      <c r="AF9" s="174">
        <f t="shared" si="6"/>
        <v>0</v>
      </c>
      <c r="AG9" s="174">
        <f t="shared" si="6"/>
        <v>0</v>
      </c>
      <c r="AH9" s="174">
        <f t="shared" si="6"/>
        <v>0</v>
      </c>
      <c r="AI9" s="174">
        <f t="shared" si="6"/>
        <v>0</v>
      </c>
      <c r="AJ9" s="174">
        <f t="shared" si="6"/>
        <v>0</v>
      </c>
      <c r="AK9" s="174">
        <f t="shared" si="6"/>
        <v>0</v>
      </c>
      <c r="AL9" s="174">
        <f t="shared" si="6"/>
        <v>0</v>
      </c>
      <c r="AM9" s="174">
        <f t="shared" si="6"/>
        <v>0</v>
      </c>
      <c r="AN9" s="174">
        <f t="shared" si="6"/>
        <v>0</v>
      </c>
      <c r="AO9" s="174">
        <f t="shared" si="6"/>
        <v>0</v>
      </c>
      <c r="AP9" s="174">
        <f t="shared" si="6"/>
        <v>0</v>
      </c>
      <c r="AQ9" s="174">
        <f t="shared" si="6"/>
        <v>0</v>
      </c>
      <c r="AR9" s="174">
        <f t="shared" si="6"/>
        <v>0</v>
      </c>
      <c r="AS9" s="174">
        <f t="shared" si="6"/>
        <v>0</v>
      </c>
      <c r="AT9" s="174">
        <f t="shared" si="6"/>
        <v>0</v>
      </c>
      <c r="AU9" s="174">
        <f t="shared" si="6"/>
        <v>0</v>
      </c>
      <c r="AV9" s="174">
        <f t="shared" si="6"/>
        <v>0</v>
      </c>
      <c r="AW9" s="174">
        <f t="shared" si="6"/>
        <v>0</v>
      </c>
      <c r="AX9" s="174">
        <f t="shared" si="6"/>
        <v>0</v>
      </c>
      <c r="AY9" s="174">
        <f t="shared" si="6"/>
        <v>0</v>
      </c>
      <c r="AZ9" s="174">
        <f t="shared" si="6"/>
        <v>0</v>
      </c>
      <c r="BA9" s="174">
        <f t="shared" si="6"/>
        <v>0</v>
      </c>
      <c r="BB9" s="174">
        <f t="shared" si="6"/>
        <v>0</v>
      </c>
      <c r="BC9" s="174">
        <f t="shared" si="6"/>
        <v>0</v>
      </c>
      <c r="BD9" s="174">
        <f t="shared" si="6"/>
        <v>0</v>
      </c>
      <c r="BE9" s="174">
        <f t="shared" si="6"/>
        <v>0</v>
      </c>
      <c r="BF9" s="174">
        <f t="shared" si="6"/>
        <v>0</v>
      </c>
      <c r="BG9" s="174">
        <f t="shared" si="6"/>
        <v>0</v>
      </c>
      <c r="BH9" s="174">
        <f t="shared" si="6"/>
        <v>0</v>
      </c>
      <c r="BI9" s="174">
        <f t="shared" si="6"/>
        <v>0</v>
      </c>
      <c r="BJ9" s="174">
        <f t="shared" si="6"/>
        <v>0</v>
      </c>
      <c r="BK9" s="174">
        <f t="shared" si="6"/>
        <v>0</v>
      </c>
      <c r="BL9" s="174">
        <f t="shared" si="6"/>
        <v>0</v>
      </c>
      <c r="BM9" s="174">
        <f t="shared" si="6"/>
        <v>0</v>
      </c>
      <c r="BN9" s="174">
        <f t="shared" si="6"/>
        <v>0</v>
      </c>
      <c r="BO9" s="174">
        <f t="shared" si="6"/>
        <v>0</v>
      </c>
      <c r="BP9" s="174">
        <f t="shared" si="6"/>
        <v>0</v>
      </c>
      <c r="BQ9" s="174">
        <f t="shared" si="6"/>
        <v>0</v>
      </c>
      <c r="BR9" s="174">
        <f t="shared" si="6"/>
        <v>0</v>
      </c>
      <c r="BS9" s="174">
        <f t="shared" ref="BS9:CF9" si="7">+IF(BS8-BR8&lt;0,0,BS8-BR8)</f>
        <v>0</v>
      </c>
      <c r="BT9" s="174">
        <f t="shared" si="7"/>
        <v>0</v>
      </c>
      <c r="BU9" s="174">
        <f t="shared" si="7"/>
        <v>0</v>
      </c>
      <c r="BV9" s="174">
        <f t="shared" si="7"/>
        <v>0</v>
      </c>
      <c r="BW9" s="174">
        <f t="shared" si="7"/>
        <v>0</v>
      </c>
      <c r="BX9" s="174">
        <f t="shared" si="7"/>
        <v>0</v>
      </c>
      <c r="BY9" s="174">
        <f t="shared" si="7"/>
        <v>0</v>
      </c>
      <c r="BZ9" s="174">
        <f t="shared" si="7"/>
        <v>0</v>
      </c>
      <c r="CA9" s="174">
        <f t="shared" si="7"/>
        <v>0</v>
      </c>
      <c r="CB9" s="174">
        <f t="shared" si="7"/>
        <v>0</v>
      </c>
      <c r="CC9" s="174">
        <f t="shared" si="7"/>
        <v>0</v>
      </c>
      <c r="CD9" s="174">
        <f t="shared" si="7"/>
        <v>0</v>
      </c>
      <c r="CE9" s="174">
        <f t="shared" si="7"/>
        <v>0</v>
      </c>
      <c r="CF9" s="186">
        <f t="shared" si="7"/>
        <v>0</v>
      </c>
    </row>
    <row r="10" spans="3:84" ht="16.899999999999999" customHeight="1" thickBot="1" x14ac:dyDescent="0.35">
      <c r="C10" s="700">
        <v>6</v>
      </c>
      <c r="D10" s="173" t="s">
        <v>13</v>
      </c>
      <c r="E10" s="725">
        <v>6.75</v>
      </c>
      <c r="F10" s="727">
        <v>6.75</v>
      </c>
      <c r="G10" s="727">
        <v>6.75</v>
      </c>
      <c r="H10" s="727">
        <v>6.75</v>
      </c>
      <c r="I10" s="727">
        <v>6.75</v>
      </c>
      <c r="J10" s="727">
        <v>6.75</v>
      </c>
      <c r="K10" s="727">
        <v>6.75</v>
      </c>
      <c r="L10" s="727">
        <v>6.75</v>
      </c>
      <c r="M10" s="727">
        <v>6.75</v>
      </c>
      <c r="N10" s="727">
        <v>6.75</v>
      </c>
      <c r="O10" s="727">
        <f t="shared" ref="O10:BR10" si="8">+IF(N10="","",N10)</f>
        <v>6.75</v>
      </c>
      <c r="P10" s="727">
        <f t="shared" si="8"/>
        <v>6.75</v>
      </c>
      <c r="Q10" s="727">
        <f t="shared" si="8"/>
        <v>6.75</v>
      </c>
      <c r="R10" s="727">
        <f t="shared" si="8"/>
        <v>6.75</v>
      </c>
      <c r="S10" s="727">
        <f t="shared" si="8"/>
        <v>6.75</v>
      </c>
      <c r="T10" s="727">
        <f t="shared" si="8"/>
        <v>6.75</v>
      </c>
      <c r="U10" s="727">
        <f t="shared" si="8"/>
        <v>6.75</v>
      </c>
      <c r="V10" s="727">
        <f t="shared" si="8"/>
        <v>6.75</v>
      </c>
      <c r="W10" s="727">
        <f t="shared" si="8"/>
        <v>6.75</v>
      </c>
      <c r="X10" s="727">
        <f t="shared" si="8"/>
        <v>6.75</v>
      </c>
      <c r="Y10" s="727">
        <f t="shared" si="8"/>
        <v>6.75</v>
      </c>
      <c r="Z10" s="727">
        <f t="shared" si="8"/>
        <v>6.75</v>
      </c>
      <c r="AA10" s="727">
        <f t="shared" si="8"/>
        <v>6.75</v>
      </c>
      <c r="AB10" s="727">
        <f t="shared" si="8"/>
        <v>6.75</v>
      </c>
      <c r="AC10" s="727">
        <f t="shared" si="8"/>
        <v>6.75</v>
      </c>
      <c r="AD10" s="727">
        <f t="shared" si="8"/>
        <v>6.75</v>
      </c>
      <c r="AE10" s="727">
        <f t="shared" si="8"/>
        <v>6.75</v>
      </c>
      <c r="AF10" s="727">
        <f t="shared" si="8"/>
        <v>6.75</v>
      </c>
      <c r="AG10" s="727">
        <f t="shared" si="8"/>
        <v>6.75</v>
      </c>
      <c r="AH10" s="727">
        <f t="shared" si="8"/>
        <v>6.75</v>
      </c>
      <c r="AI10" s="727">
        <f t="shared" si="8"/>
        <v>6.75</v>
      </c>
      <c r="AJ10" s="727">
        <f t="shared" si="8"/>
        <v>6.75</v>
      </c>
      <c r="AK10" s="727">
        <f t="shared" si="8"/>
        <v>6.75</v>
      </c>
      <c r="AL10" s="727">
        <f t="shared" si="8"/>
        <v>6.75</v>
      </c>
      <c r="AM10" s="727">
        <f t="shared" si="8"/>
        <v>6.75</v>
      </c>
      <c r="AN10" s="727">
        <f t="shared" si="8"/>
        <v>6.75</v>
      </c>
      <c r="AO10" s="727">
        <f t="shared" si="8"/>
        <v>6.75</v>
      </c>
      <c r="AP10" s="727">
        <f t="shared" si="8"/>
        <v>6.75</v>
      </c>
      <c r="AQ10" s="727">
        <f t="shared" si="8"/>
        <v>6.75</v>
      </c>
      <c r="AR10" s="727">
        <f t="shared" si="8"/>
        <v>6.75</v>
      </c>
      <c r="AS10" s="727">
        <f t="shared" si="8"/>
        <v>6.75</v>
      </c>
      <c r="AT10" s="727">
        <f t="shared" si="8"/>
        <v>6.75</v>
      </c>
      <c r="AU10" s="727">
        <f t="shared" si="8"/>
        <v>6.75</v>
      </c>
      <c r="AV10" s="727">
        <f t="shared" si="8"/>
        <v>6.75</v>
      </c>
      <c r="AW10" s="727">
        <f t="shared" si="8"/>
        <v>6.75</v>
      </c>
      <c r="AX10" s="727">
        <f t="shared" si="8"/>
        <v>6.75</v>
      </c>
      <c r="AY10" s="727">
        <f t="shared" si="8"/>
        <v>6.75</v>
      </c>
      <c r="AZ10" s="727">
        <f t="shared" si="8"/>
        <v>6.75</v>
      </c>
      <c r="BA10" s="727">
        <f t="shared" si="8"/>
        <v>6.75</v>
      </c>
      <c r="BB10" s="727">
        <f t="shared" si="8"/>
        <v>6.75</v>
      </c>
      <c r="BC10" s="727">
        <f t="shared" si="8"/>
        <v>6.75</v>
      </c>
      <c r="BD10" s="727">
        <f t="shared" si="8"/>
        <v>6.75</v>
      </c>
      <c r="BE10" s="727">
        <f t="shared" si="8"/>
        <v>6.75</v>
      </c>
      <c r="BF10" s="727">
        <f t="shared" si="8"/>
        <v>6.75</v>
      </c>
      <c r="BG10" s="727">
        <f t="shared" si="8"/>
        <v>6.75</v>
      </c>
      <c r="BH10" s="727">
        <f t="shared" si="8"/>
        <v>6.75</v>
      </c>
      <c r="BI10" s="727">
        <f t="shared" si="8"/>
        <v>6.75</v>
      </c>
      <c r="BJ10" s="727">
        <f t="shared" si="8"/>
        <v>6.75</v>
      </c>
      <c r="BK10" s="727">
        <f t="shared" si="8"/>
        <v>6.75</v>
      </c>
      <c r="BL10" s="727">
        <f t="shared" si="8"/>
        <v>6.75</v>
      </c>
      <c r="BM10" s="727">
        <f t="shared" si="8"/>
        <v>6.75</v>
      </c>
      <c r="BN10" s="727">
        <f t="shared" si="8"/>
        <v>6.75</v>
      </c>
      <c r="BO10" s="727">
        <f t="shared" si="8"/>
        <v>6.75</v>
      </c>
      <c r="BP10" s="727">
        <f t="shared" si="8"/>
        <v>6.75</v>
      </c>
      <c r="BQ10" s="727">
        <f t="shared" si="8"/>
        <v>6.75</v>
      </c>
      <c r="BR10" s="727">
        <f t="shared" si="8"/>
        <v>6.75</v>
      </c>
      <c r="BS10" s="727">
        <f t="shared" ref="BS10:CF10" si="9">+IF(BR10="","",BR10)</f>
        <v>6.75</v>
      </c>
      <c r="BT10" s="727">
        <f t="shared" si="9"/>
        <v>6.75</v>
      </c>
      <c r="BU10" s="727">
        <f t="shared" si="9"/>
        <v>6.75</v>
      </c>
      <c r="BV10" s="727">
        <f t="shared" si="9"/>
        <v>6.75</v>
      </c>
      <c r="BW10" s="727">
        <f t="shared" si="9"/>
        <v>6.75</v>
      </c>
      <c r="BX10" s="727">
        <f t="shared" si="9"/>
        <v>6.75</v>
      </c>
      <c r="BY10" s="727">
        <f t="shared" si="9"/>
        <v>6.75</v>
      </c>
      <c r="BZ10" s="727">
        <f t="shared" si="9"/>
        <v>6.75</v>
      </c>
      <c r="CA10" s="727">
        <f t="shared" si="9"/>
        <v>6.75</v>
      </c>
      <c r="CB10" s="727">
        <f t="shared" si="9"/>
        <v>6.75</v>
      </c>
      <c r="CC10" s="727">
        <f t="shared" si="9"/>
        <v>6.75</v>
      </c>
      <c r="CD10" s="727">
        <f t="shared" si="9"/>
        <v>6.75</v>
      </c>
      <c r="CE10" s="727">
        <f t="shared" si="9"/>
        <v>6.75</v>
      </c>
      <c r="CF10" s="727">
        <f t="shared" si="9"/>
        <v>6.75</v>
      </c>
    </row>
    <row r="11" spans="3:84" ht="16.899999999999999" customHeight="1" thickBot="1" x14ac:dyDescent="0.35">
      <c r="C11" s="700">
        <v>7</v>
      </c>
      <c r="D11" s="175" t="s">
        <v>120</v>
      </c>
      <c r="E11" s="177">
        <f>+IF(E10="","",(E10*E10)*0.507*E9/1000)</f>
        <v>0</v>
      </c>
      <c r="F11" s="178">
        <f>+IF(F10="","",(F10*F10)*0.507*F9/1000)</f>
        <v>0</v>
      </c>
      <c r="G11" s="178">
        <f t="shared" ref="G11:BR11" si="10">+IF(G10="","",(G10*G10)*0.507*G9/1000)</f>
        <v>0</v>
      </c>
      <c r="H11" s="178">
        <f t="shared" si="10"/>
        <v>0</v>
      </c>
      <c r="I11" s="178">
        <f t="shared" si="10"/>
        <v>0</v>
      </c>
      <c r="J11" s="178">
        <f t="shared" si="10"/>
        <v>3.8808315000000002</v>
      </c>
      <c r="K11" s="178">
        <f t="shared" si="10"/>
        <v>13.074706125000001</v>
      </c>
      <c r="L11" s="178">
        <f t="shared" si="10"/>
        <v>19.4041575</v>
      </c>
      <c r="M11" s="178">
        <f t="shared" si="10"/>
        <v>17.186539499999999</v>
      </c>
      <c r="N11" s="178">
        <f t="shared" si="10"/>
        <v>4.2273343125</v>
      </c>
      <c r="O11" s="178">
        <f t="shared" si="10"/>
        <v>0</v>
      </c>
      <c r="P11" s="178">
        <f t="shared" si="10"/>
        <v>0</v>
      </c>
      <c r="Q11" s="178">
        <f t="shared" si="10"/>
        <v>0</v>
      </c>
      <c r="R11" s="178">
        <f t="shared" si="10"/>
        <v>0</v>
      </c>
      <c r="S11" s="178">
        <f t="shared" si="10"/>
        <v>0</v>
      </c>
      <c r="T11" s="178">
        <f t="shared" si="10"/>
        <v>0</v>
      </c>
      <c r="U11" s="178">
        <f t="shared" si="10"/>
        <v>0</v>
      </c>
      <c r="V11" s="178">
        <f t="shared" si="10"/>
        <v>0</v>
      </c>
      <c r="W11" s="178">
        <f t="shared" si="10"/>
        <v>0</v>
      </c>
      <c r="X11" s="178">
        <f t="shared" si="10"/>
        <v>0</v>
      </c>
      <c r="Y11" s="178">
        <f t="shared" si="10"/>
        <v>0</v>
      </c>
      <c r="Z11" s="178">
        <f t="shared" si="10"/>
        <v>0</v>
      </c>
      <c r="AA11" s="178">
        <f t="shared" si="10"/>
        <v>0</v>
      </c>
      <c r="AB11" s="178">
        <f t="shared" si="10"/>
        <v>0</v>
      </c>
      <c r="AC11" s="178">
        <f t="shared" si="10"/>
        <v>0</v>
      </c>
      <c r="AD11" s="178">
        <f t="shared" si="10"/>
        <v>0</v>
      </c>
      <c r="AE11" s="178">
        <f t="shared" si="10"/>
        <v>0</v>
      </c>
      <c r="AF11" s="178">
        <f t="shared" si="10"/>
        <v>0</v>
      </c>
      <c r="AG11" s="178">
        <f t="shared" si="10"/>
        <v>0</v>
      </c>
      <c r="AH11" s="178">
        <f t="shared" si="10"/>
        <v>0</v>
      </c>
      <c r="AI11" s="178">
        <f t="shared" si="10"/>
        <v>0</v>
      </c>
      <c r="AJ11" s="178">
        <f t="shared" si="10"/>
        <v>0</v>
      </c>
      <c r="AK11" s="178">
        <f t="shared" si="10"/>
        <v>0</v>
      </c>
      <c r="AL11" s="178">
        <f t="shared" si="10"/>
        <v>0</v>
      </c>
      <c r="AM11" s="178">
        <f t="shared" si="10"/>
        <v>0</v>
      </c>
      <c r="AN11" s="178">
        <f t="shared" si="10"/>
        <v>0</v>
      </c>
      <c r="AO11" s="178">
        <f t="shared" si="10"/>
        <v>0</v>
      </c>
      <c r="AP11" s="178">
        <f t="shared" si="10"/>
        <v>0</v>
      </c>
      <c r="AQ11" s="178">
        <f t="shared" si="10"/>
        <v>0</v>
      </c>
      <c r="AR11" s="178">
        <f t="shared" si="10"/>
        <v>0</v>
      </c>
      <c r="AS11" s="178">
        <f t="shared" si="10"/>
        <v>0</v>
      </c>
      <c r="AT11" s="178">
        <f t="shared" si="10"/>
        <v>0</v>
      </c>
      <c r="AU11" s="178">
        <f t="shared" si="10"/>
        <v>0</v>
      </c>
      <c r="AV11" s="178">
        <f t="shared" si="10"/>
        <v>0</v>
      </c>
      <c r="AW11" s="178">
        <f t="shared" si="10"/>
        <v>0</v>
      </c>
      <c r="AX11" s="178">
        <f t="shared" si="10"/>
        <v>0</v>
      </c>
      <c r="AY11" s="178">
        <f t="shared" si="10"/>
        <v>0</v>
      </c>
      <c r="AZ11" s="178">
        <f t="shared" si="10"/>
        <v>0</v>
      </c>
      <c r="BA11" s="178">
        <f t="shared" si="10"/>
        <v>0</v>
      </c>
      <c r="BB11" s="178">
        <f t="shared" si="10"/>
        <v>0</v>
      </c>
      <c r="BC11" s="178">
        <f t="shared" si="10"/>
        <v>0</v>
      </c>
      <c r="BD11" s="178">
        <f t="shared" si="10"/>
        <v>0</v>
      </c>
      <c r="BE11" s="178">
        <f t="shared" si="10"/>
        <v>0</v>
      </c>
      <c r="BF11" s="178">
        <f t="shared" si="10"/>
        <v>0</v>
      </c>
      <c r="BG11" s="178">
        <f t="shared" si="10"/>
        <v>0</v>
      </c>
      <c r="BH11" s="178">
        <f t="shared" si="10"/>
        <v>0</v>
      </c>
      <c r="BI11" s="178">
        <f t="shared" si="10"/>
        <v>0</v>
      </c>
      <c r="BJ11" s="178">
        <f t="shared" si="10"/>
        <v>0</v>
      </c>
      <c r="BK11" s="178">
        <f t="shared" si="10"/>
        <v>0</v>
      </c>
      <c r="BL11" s="178">
        <f t="shared" si="10"/>
        <v>0</v>
      </c>
      <c r="BM11" s="178">
        <f t="shared" si="10"/>
        <v>0</v>
      </c>
      <c r="BN11" s="178">
        <f t="shared" si="10"/>
        <v>0</v>
      </c>
      <c r="BO11" s="178">
        <f t="shared" si="10"/>
        <v>0</v>
      </c>
      <c r="BP11" s="178">
        <f t="shared" si="10"/>
        <v>0</v>
      </c>
      <c r="BQ11" s="178">
        <f t="shared" si="10"/>
        <v>0</v>
      </c>
      <c r="BR11" s="178">
        <f t="shared" si="10"/>
        <v>0</v>
      </c>
      <c r="BS11" s="178">
        <f t="shared" ref="BS11:CF11" si="11">+IF(BS10="","",(BS10*BS10)*0.507*BS9/1000)</f>
        <v>0</v>
      </c>
      <c r="BT11" s="178">
        <f t="shared" si="11"/>
        <v>0</v>
      </c>
      <c r="BU11" s="178">
        <f t="shared" si="11"/>
        <v>0</v>
      </c>
      <c r="BV11" s="178">
        <f t="shared" si="11"/>
        <v>0</v>
      </c>
      <c r="BW11" s="178">
        <f t="shared" si="11"/>
        <v>0</v>
      </c>
      <c r="BX11" s="178">
        <f t="shared" si="11"/>
        <v>0</v>
      </c>
      <c r="BY11" s="178">
        <f t="shared" si="11"/>
        <v>0</v>
      </c>
      <c r="BZ11" s="178">
        <f t="shared" si="11"/>
        <v>0</v>
      </c>
      <c r="CA11" s="178">
        <f t="shared" si="11"/>
        <v>0</v>
      </c>
      <c r="CB11" s="178">
        <f t="shared" si="11"/>
        <v>0</v>
      </c>
      <c r="CC11" s="178">
        <f t="shared" si="11"/>
        <v>0</v>
      </c>
      <c r="CD11" s="178">
        <f t="shared" si="11"/>
        <v>0</v>
      </c>
      <c r="CE11" s="178">
        <f t="shared" si="11"/>
        <v>0</v>
      </c>
      <c r="CF11" s="178">
        <f t="shared" si="11"/>
        <v>0</v>
      </c>
    </row>
    <row r="12" spans="3:84" ht="16.899999999999999" customHeight="1" thickBot="1" x14ac:dyDescent="0.35">
      <c r="C12" s="700">
        <v>8</v>
      </c>
      <c r="D12" s="173" t="s">
        <v>136</v>
      </c>
      <c r="E12" s="724"/>
      <c r="F12" s="728"/>
      <c r="G12" s="728"/>
      <c r="H12" s="728"/>
      <c r="I12" s="728"/>
      <c r="J12" s="728">
        <v>262</v>
      </c>
      <c r="K12" s="728">
        <v>273</v>
      </c>
      <c r="L12" s="728">
        <v>284</v>
      </c>
      <c r="M12" s="728">
        <v>284</v>
      </c>
      <c r="N12" s="728">
        <v>280</v>
      </c>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c r="BS12" s="728"/>
      <c r="BT12" s="728"/>
      <c r="BU12" s="728"/>
      <c r="BV12" s="728"/>
      <c r="BW12" s="728"/>
      <c r="BX12" s="728"/>
      <c r="BY12" s="728"/>
      <c r="BZ12" s="728"/>
      <c r="CA12" s="728"/>
      <c r="CB12" s="728"/>
      <c r="CC12" s="728"/>
      <c r="CD12" s="728"/>
      <c r="CE12" s="728"/>
      <c r="CF12" s="729"/>
    </row>
    <row r="13" spans="3:84" ht="16.899999999999999" customHeight="1" thickBot="1" x14ac:dyDescent="0.35">
      <c r="C13" s="700">
        <v>9</v>
      </c>
      <c r="D13" s="173" t="s">
        <v>121</v>
      </c>
      <c r="E13" s="726"/>
      <c r="F13" s="730"/>
      <c r="G13" s="730"/>
      <c r="H13" s="730"/>
      <c r="I13" s="730"/>
      <c r="J13" s="730">
        <v>16</v>
      </c>
      <c r="K13" s="730">
        <v>24</v>
      </c>
      <c r="L13" s="730">
        <v>24</v>
      </c>
      <c r="M13" s="730">
        <v>24</v>
      </c>
      <c r="N13" s="730">
        <v>3</v>
      </c>
      <c r="O13" s="730"/>
      <c r="P13" s="730"/>
      <c r="Q13" s="730"/>
      <c r="R13" s="730"/>
      <c r="S13" s="730"/>
      <c r="T13" s="730"/>
      <c r="U13" s="730"/>
      <c r="V13" s="730"/>
      <c r="W13" s="730"/>
      <c r="X13" s="730"/>
      <c r="Y13" s="730"/>
      <c r="Z13" s="730"/>
      <c r="AA13" s="730"/>
      <c r="AB13" s="730"/>
      <c r="AC13" s="730"/>
      <c r="AD13" s="730"/>
      <c r="AE13" s="730"/>
      <c r="AF13" s="730"/>
      <c r="AG13" s="730"/>
      <c r="AH13" s="730"/>
      <c r="AI13" s="730"/>
      <c r="AJ13" s="730"/>
      <c r="AK13" s="730"/>
      <c r="AL13" s="730"/>
      <c r="AM13" s="730"/>
      <c r="AN13" s="730"/>
      <c r="AO13" s="730"/>
      <c r="AP13" s="730"/>
      <c r="AQ13" s="730"/>
      <c r="AR13" s="730"/>
      <c r="AS13" s="730"/>
      <c r="AT13" s="730"/>
      <c r="AU13" s="730"/>
      <c r="AV13" s="730"/>
      <c r="AW13" s="730"/>
      <c r="AX13" s="730"/>
      <c r="AY13" s="730"/>
      <c r="AZ13" s="730"/>
      <c r="BA13" s="730"/>
      <c r="BB13" s="730"/>
      <c r="BC13" s="730"/>
      <c r="BD13" s="730"/>
      <c r="BE13" s="730"/>
      <c r="BF13" s="730"/>
      <c r="BG13" s="730"/>
      <c r="BH13" s="730"/>
      <c r="BI13" s="730"/>
      <c r="BJ13" s="730"/>
      <c r="BK13" s="730"/>
      <c r="BL13" s="730"/>
      <c r="BM13" s="730"/>
      <c r="BN13" s="730"/>
      <c r="BO13" s="730"/>
      <c r="BP13" s="730"/>
      <c r="BQ13" s="730"/>
      <c r="BR13" s="730"/>
      <c r="BS13" s="730"/>
      <c r="BT13" s="730"/>
      <c r="BU13" s="730"/>
      <c r="BV13" s="730"/>
      <c r="BW13" s="730"/>
      <c r="BX13" s="730"/>
      <c r="BY13" s="730"/>
      <c r="BZ13" s="730"/>
      <c r="CA13" s="730"/>
      <c r="CB13" s="730"/>
      <c r="CC13" s="730"/>
      <c r="CD13" s="730"/>
      <c r="CE13" s="730"/>
      <c r="CF13" s="731"/>
    </row>
    <row r="14" spans="3:84" ht="16.899999999999999" customHeight="1" thickBot="1" x14ac:dyDescent="0.35">
      <c r="C14" s="700">
        <v>10</v>
      </c>
      <c r="D14" s="179" t="s">
        <v>137</v>
      </c>
      <c r="E14" s="177">
        <f>+IFERROR(E9/E13,0)</f>
        <v>0</v>
      </c>
      <c r="F14" s="178">
        <f>+IFERROR(F9/F13,0)</f>
        <v>0</v>
      </c>
      <c r="G14" s="178">
        <f t="shared" ref="G14:BR14" si="12">+IFERROR(G9/G13,0)</f>
        <v>0</v>
      </c>
      <c r="H14" s="178">
        <f t="shared" si="12"/>
        <v>0</v>
      </c>
      <c r="I14" s="178">
        <f t="shared" si="12"/>
        <v>0</v>
      </c>
      <c r="J14" s="178">
        <f t="shared" si="12"/>
        <v>10.5</v>
      </c>
      <c r="K14" s="178">
        <f t="shared" si="12"/>
        <v>23.583333333333332</v>
      </c>
      <c r="L14" s="178">
        <f t="shared" si="12"/>
        <v>35</v>
      </c>
      <c r="M14" s="178">
        <f t="shared" si="12"/>
        <v>31</v>
      </c>
      <c r="N14" s="178">
        <f t="shared" si="12"/>
        <v>61</v>
      </c>
      <c r="O14" s="178">
        <f t="shared" si="12"/>
        <v>0</v>
      </c>
      <c r="P14" s="178">
        <f t="shared" si="12"/>
        <v>0</v>
      </c>
      <c r="Q14" s="178">
        <f t="shared" si="12"/>
        <v>0</v>
      </c>
      <c r="R14" s="178">
        <f t="shared" si="12"/>
        <v>0</v>
      </c>
      <c r="S14" s="178">
        <f t="shared" si="12"/>
        <v>0</v>
      </c>
      <c r="T14" s="178">
        <f t="shared" si="12"/>
        <v>0</v>
      </c>
      <c r="U14" s="178">
        <f t="shared" si="12"/>
        <v>0</v>
      </c>
      <c r="V14" s="178">
        <f t="shared" si="12"/>
        <v>0</v>
      </c>
      <c r="W14" s="178">
        <f t="shared" si="12"/>
        <v>0</v>
      </c>
      <c r="X14" s="178">
        <f t="shared" si="12"/>
        <v>0</v>
      </c>
      <c r="Y14" s="178">
        <f t="shared" si="12"/>
        <v>0</v>
      </c>
      <c r="Z14" s="178">
        <f t="shared" si="12"/>
        <v>0</v>
      </c>
      <c r="AA14" s="178">
        <f t="shared" si="12"/>
        <v>0</v>
      </c>
      <c r="AB14" s="178">
        <f t="shared" si="12"/>
        <v>0</v>
      </c>
      <c r="AC14" s="178">
        <f t="shared" si="12"/>
        <v>0</v>
      </c>
      <c r="AD14" s="178">
        <f t="shared" si="12"/>
        <v>0</v>
      </c>
      <c r="AE14" s="178">
        <f t="shared" si="12"/>
        <v>0</v>
      </c>
      <c r="AF14" s="178">
        <f t="shared" si="12"/>
        <v>0</v>
      </c>
      <c r="AG14" s="178">
        <f t="shared" si="12"/>
        <v>0</v>
      </c>
      <c r="AH14" s="178">
        <f t="shared" si="12"/>
        <v>0</v>
      </c>
      <c r="AI14" s="178">
        <f t="shared" si="12"/>
        <v>0</v>
      </c>
      <c r="AJ14" s="178">
        <f t="shared" si="12"/>
        <v>0</v>
      </c>
      <c r="AK14" s="178">
        <f t="shared" si="12"/>
        <v>0</v>
      </c>
      <c r="AL14" s="178">
        <f t="shared" si="12"/>
        <v>0</v>
      </c>
      <c r="AM14" s="178">
        <f t="shared" si="12"/>
        <v>0</v>
      </c>
      <c r="AN14" s="178">
        <f t="shared" si="12"/>
        <v>0</v>
      </c>
      <c r="AO14" s="178">
        <f t="shared" si="12"/>
        <v>0</v>
      </c>
      <c r="AP14" s="178">
        <f t="shared" si="12"/>
        <v>0</v>
      </c>
      <c r="AQ14" s="178">
        <f t="shared" si="12"/>
        <v>0</v>
      </c>
      <c r="AR14" s="178">
        <f t="shared" si="12"/>
        <v>0</v>
      </c>
      <c r="AS14" s="178">
        <f t="shared" si="12"/>
        <v>0</v>
      </c>
      <c r="AT14" s="178">
        <f t="shared" si="12"/>
        <v>0</v>
      </c>
      <c r="AU14" s="178">
        <f t="shared" si="12"/>
        <v>0</v>
      </c>
      <c r="AV14" s="178">
        <f t="shared" si="12"/>
        <v>0</v>
      </c>
      <c r="AW14" s="178">
        <f t="shared" si="12"/>
        <v>0</v>
      </c>
      <c r="AX14" s="178">
        <f t="shared" si="12"/>
        <v>0</v>
      </c>
      <c r="AY14" s="178">
        <f t="shared" si="12"/>
        <v>0</v>
      </c>
      <c r="AZ14" s="178">
        <f t="shared" si="12"/>
        <v>0</v>
      </c>
      <c r="BA14" s="178">
        <f t="shared" si="12"/>
        <v>0</v>
      </c>
      <c r="BB14" s="178">
        <f t="shared" si="12"/>
        <v>0</v>
      </c>
      <c r="BC14" s="178">
        <f t="shared" si="12"/>
        <v>0</v>
      </c>
      <c r="BD14" s="178">
        <f t="shared" si="12"/>
        <v>0</v>
      </c>
      <c r="BE14" s="178">
        <f t="shared" si="12"/>
        <v>0</v>
      </c>
      <c r="BF14" s="178">
        <f t="shared" si="12"/>
        <v>0</v>
      </c>
      <c r="BG14" s="178">
        <f t="shared" si="12"/>
        <v>0</v>
      </c>
      <c r="BH14" s="178">
        <f t="shared" si="12"/>
        <v>0</v>
      </c>
      <c r="BI14" s="178">
        <f t="shared" si="12"/>
        <v>0</v>
      </c>
      <c r="BJ14" s="178">
        <f t="shared" si="12"/>
        <v>0</v>
      </c>
      <c r="BK14" s="178">
        <f t="shared" si="12"/>
        <v>0</v>
      </c>
      <c r="BL14" s="178">
        <f t="shared" si="12"/>
        <v>0</v>
      </c>
      <c r="BM14" s="178">
        <f t="shared" si="12"/>
        <v>0</v>
      </c>
      <c r="BN14" s="178">
        <f t="shared" si="12"/>
        <v>0</v>
      </c>
      <c r="BO14" s="178">
        <f t="shared" si="12"/>
        <v>0</v>
      </c>
      <c r="BP14" s="178">
        <f t="shared" si="12"/>
        <v>0</v>
      </c>
      <c r="BQ14" s="178">
        <f t="shared" si="12"/>
        <v>0</v>
      </c>
      <c r="BR14" s="178">
        <f t="shared" si="12"/>
        <v>0</v>
      </c>
      <c r="BS14" s="178">
        <f t="shared" ref="BS14:CF14" si="13">+IFERROR(BS9/BS13,0)</f>
        <v>0</v>
      </c>
      <c r="BT14" s="178">
        <f t="shared" si="13"/>
        <v>0</v>
      </c>
      <c r="BU14" s="178">
        <f t="shared" si="13"/>
        <v>0</v>
      </c>
      <c r="BV14" s="178">
        <f t="shared" si="13"/>
        <v>0</v>
      </c>
      <c r="BW14" s="178">
        <f t="shared" si="13"/>
        <v>0</v>
      </c>
      <c r="BX14" s="178">
        <f t="shared" si="13"/>
        <v>0</v>
      </c>
      <c r="BY14" s="178">
        <f t="shared" si="13"/>
        <v>0</v>
      </c>
      <c r="BZ14" s="178">
        <f t="shared" si="13"/>
        <v>0</v>
      </c>
      <c r="CA14" s="178">
        <f t="shared" si="13"/>
        <v>0</v>
      </c>
      <c r="CB14" s="178">
        <f t="shared" si="13"/>
        <v>0</v>
      </c>
      <c r="CC14" s="178">
        <f t="shared" si="13"/>
        <v>0</v>
      </c>
      <c r="CD14" s="178">
        <f t="shared" si="13"/>
        <v>0</v>
      </c>
      <c r="CE14" s="178">
        <f t="shared" si="13"/>
        <v>0</v>
      </c>
      <c r="CF14" s="187">
        <f t="shared" si="13"/>
        <v>0</v>
      </c>
    </row>
    <row r="15" spans="3:84" ht="7.9" customHeight="1" thickBot="1" x14ac:dyDescent="0.35">
      <c r="D15" s="699"/>
      <c r="E15" s="699"/>
      <c r="F15" s="699"/>
      <c r="G15" s="699"/>
      <c r="H15" s="699"/>
      <c r="I15" s="699"/>
      <c r="J15" s="699"/>
      <c r="K15" s="699"/>
      <c r="L15" s="699"/>
      <c r="M15" s="699"/>
      <c r="N15" s="699"/>
      <c r="O15" s="699"/>
      <c r="P15" s="699"/>
      <c r="Q15" s="699"/>
      <c r="R15" s="699"/>
      <c r="S15" s="699"/>
      <c r="T15" s="699"/>
      <c r="U15" s="699"/>
      <c r="V15" s="699"/>
      <c r="W15" s="699"/>
      <c r="X15" s="699"/>
      <c r="Y15" s="699"/>
      <c r="Z15" s="699"/>
      <c r="AA15" s="699"/>
      <c r="AB15" s="699"/>
      <c r="AC15" s="699"/>
      <c r="AD15" s="699"/>
      <c r="AE15" s="699"/>
      <c r="AF15" s="699"/>
      <c r="AG15" s="699"/>
      <c r="AH15" s="699"/>
      <c r="AI15" s="699"/>
      <c r="AJ15" s="699"/>
      <c r="AK15" s="699"/>
      <c r="AL15" s="699"/>
      <c r="AM15" s="699"/>
      <c r="AN15" s="699"/>
      <c r="AO15" s="699"/>
      <c r="AP15" s="699"/>
      <c r="AQ15" s="699"/>
      <c r="AR15" s="699"/>
      <c r="AS15" s="699"/>
      <c r="AT15" s="699"/>
      <c r="AU15" s="699"/>
      <c r="AV15" s="699"/>
      <c r="AW15" s="699"/>
      <c r="AX15" s="699"/>
      <c r="AY15" s="699"/>
      <c r="AZ15" s="699"/>
      <c r="BA15" s="699"/>
      <c r="BB15" s="699"/>
      <c r="BC15" s="699"/>
      <c r="BD15" s="699"/>
      <c r="BE15" s="699"/>
      <c r="BF15" s="699"/>
      <c r="BG15" s="699"/>
      <c r="BH15" s="699"/>
      <c r="BI15" s="699"/>
      <c r="BJ15" s="699"/>
      <c r="BK15" s="699"/>
      <c r="BL15" s="699"/>
      <c r="BM15" s="699"/>
      <c r="BN15" s="699"/>
      <c r="BO15" s="699"/>
      <c r="BP15" s="699"/>
      <c r="BQ15" s="699"/>
      <c r="BR15" s="699"/>
      <c r="BS15" s="699"/>
      <c r="BT15" s="699"/>
      <c r="BU15" s="699"/>
      <c r="BV15" s="699"/>
      <c r="BW15" s="699"/>
      <c r="BX15" s="699"/>
      <c r="BY15" s="699"/>
      <c r="BZ15" s="699"/>
      <c r="CA15" s="699"/>
      <c r="CB15" s="699"/>
      <c r="CC15" s="699"/>
      <c r="CD15" s="699"/>
      <c r="CE15" s="699"/>
      <c r="CF15" s="699"/>
    </row>
    <row r="16" spans="3:84" ht="21.6" customHeight="1" thickBot="1" x14ac:dyDescent="0.35">
      <c r="D16" s="181" t="s">
        <v>176</v>
      </c>
      <c r="E16" s="699"/>
      <c r="F16" s="699"/>
      <c r="G16" s="699"/>
      <c r="H16" s="699"/>
      <c r="I16" s="699"/>
      <c r="J16" s="699"/>
      <c r="K16" s="699"/>
      <c r="L16" s="699"/>
      <c r="M16" s="699"/>
      <c r="N16" s="699"/>
      <c r="O16" s="699"/>
      <c r="P16" s="699"/>
      <c r="Q16" s="699"/>
      <c r="R16" s="699"/>
      <c r="S16" s="699"/>
      <c r="T16" s="699"/>
      <c r="U16" s="699"/>
      <c r="V16" s="699"/>
      <c r="W16" s="699"/>
      <c r="X16" s="699"/>
      <c r="Y16" s="699"/>
      <c r="Z16" s="699"/>
      <c r="AA16" s="699"/>
      <c r="AB16" s="699"/>
      <c r="AC16" s="699"/>
      <c r="AD16" s="699"/>
      <c r="AE16" s="699"/>
      <c r="AF16" s="699"/>
      <c r="AG16" s="699"/>
      <c r="AH16" s="699"/>
      <c r="AI16" s="699"/>
      <c r="AJ16" s="699"/>
      <c r="AK16" s="699"/>
      <c r="AL16" s="699"/>
      <c r="AM16" s="699"/>
      <c r="AN16" s="699"/>
      <c r="AO16" s="699"/>
      <c r="AP16" s="699"/>
      <c r="AQ16" s="699"/>
      <c r="AR16" s="699"/>
      <c r="AS16" s="699"/>
      <c r="AT16" s="699"/>
      <c r="AU16" s="699"/>
      <c r="AV16" s="699"/>
      <c r="AW16" s="699"/>
      <c r="AX16" s="699"/>
      <c r="AY16" s="699"/>
      <c r="AZ16" s="699"/>
      <c r="BA16" s="699"/>
      <c r="BB16" s="699"/>
      <c r="BC16" s="699"/>
      <c r="BD16" s="699"/>
      <c r="BE16" s="699"/>
      <c r="BF16" s="699"/>
      <c r="BG16" s="699"/>
      <c r="BH16" s="699"/>
      <c r="BI16" s="699"/>
      <c r="BJ16" s="699"/>
      <c r="BK16" s="699"/>
      <c r="BL16" s="699"/>
      <c r="BM16" s="699"/>
      <c r="BN16" s="699"/>
      <c r="BO16" s="699"/>
      <c r="BP16" s="699"/>
      <c r="BQ16" s="699"/>
      <c r="BR16" s="699"/>
      <c r="BS16" s="699"/>
      <c r="BT16" s="699"/>
      <c r="BU16" s="699"/>
      <c r="BV16" s="699"/>
      <c r="BW16" s="699"/>
      <c r="BX16" s="699"/>
      <c r="BY16" s="699"/>
      <c r="BZ16" s="699"/>
      <c r="CA16" s="699"/>
      <c r="CB16" s="699"/>
      <c r="CC16" s="699"/>
      <c r="CD16" s="699"/>
      <c r="CE16" s="699"/>
      <c r="CF16" s="699"/>
    </row>
    <row r="17" spans="4:84" ht="19.899999999999999" customHeight="1" thickBot="1" x14ac:dyDescent="0.35">
      <c r="D17" s="182" t="s">
        <v>249</v>
      </c>
      <c r="E17" s="732"/>
      <c r="F17" s="732"/>
      <c r="G17" s="732"/>
      <c r="H17" s="732"/>
      <c r="I17" s="732"/>
      <c r="J17" s="732">
        <v>87</v>
      </c>
      <c r="K17" s="732">
        <v>91</v>
      </c>
      <c r="L17" s="732">
        <v>94</v>
      </c>
      <c r="M17" s="732">
        <v>94</v>
      </c>
      <c r="N17" s="732">
        <v>93</v>
      </c>
      <c r="O17" s="732"/>
      <c r="P17" s="732"/>
      <c r="Q17" s="732"/>
      <c r="R17" s="732"/>
      <c r="S17" s="732"/>
      <c r="T17" s="732"/>
      <c r="U17" s="732"/>
      <c r="V17" s="732"/>
      <c r="W17" s="732"/>
      <c r="X17" s="732"/>
      <c r="Y17" s="732"/>
      <c r="Z17" s="732"/>
      <c r="AA17" s="732"/>
      <c r="AB17" s="732"/>
      <c r="AC17" s="732"/>
      <c r="AD17" s="732"/>
      <c r="AE17" s="732"/>
      <c r="AF17" s="732"/>
      <c r="AG17" s="732"/>
      <c r="AH17" s="732"/>
      <c r="AI17" s="732"/>
      <c r="AJ17" s="732"/>
      <c r="AK17" s="732"/>
      <c r="AL17" s="732"/>
      <c r="AM17" s="732"/>
      <c r="AN17" s="732"/>
      <c r="AO17" s="732"/>
      <c r="AP17" s="732"/>
      <c r="AQ17" s="732"/>
      <c r="AR17" s="732"/>
      <c r="AS17" s="732"/>
      <c r="AT17" s="732"/>
      <c r="AU17" s="732"/>
      <c r="AV17" s="732"/>
      <c r="AW17" s="732"/>
      <c r="AX17" s="732"/>
      <c r="AY17" s="732"/>
      <c r="AZ17" s="732"/>
      <c r="BA17" s="732"/>
      <c r="BB17" s="732"/>
      <c r="BC17" s="732"/>
      <c r="BD17" s="732"/>
      <c r="BE17" s="732"/>
      <c r="BF17" s="732"/>
      <c r="BG17" s="732"/>
      <c r="BH17" s="732"/>
      <c r="BI17" s="732"/>
      <c r="BJ17" s="732"/>
      <c r="BK17" s="732"/>
      <c r="BL17" s="732"/>
      <c r="BM17" s="732"/>
      <c r="BN17" s="732"/>
      <c r="BO17" s="732"/>
      <c r="BP17" s="732"/>
      <c r="BQ17" s="732"/>
      <c r="BR17" s="732"/>
      <c r="BS17" s="732"/>
      <c r="BT17" s="732"/>
      <c r="BU17" s="732"/>
      <c r="BV17" s="732"/>
      <c r="BW17" s="732"/>
      <c r="BX17" s="732"/>
      <c r="BY17" s="732"/>
      <c r="BZ17" s="732"/>
      <c r="CA17" s="732"/>
      <c r="CB17" s="732"/>
      <c r="CC17" s="732"/>
      <c r="CD17" s="732"/>
      <c r="CE17" s="732"/>
      <c r="CF17" s="733"/>
    </row>
    <row r="18" spans="4:84" ht="19.899999999999999" customHeight="1" thickBot="1" x14ac:dyDescent="0.35">
      <c r="D18" s="182" t="s">
        <v>247</v>
      </c>
      <c r="E18" s="732"/>
      <c r="F18" s="732"/>
      <c r="G18" s="732"/>
      <c r="H18" s="732"/>
      <c r="I18" s="732"/>
      <c r="J18" s="732">
        <v>87</v>
      </c>
      <c r="K18" s="732">
        <v>91</v>
      </c>
      <c r="L18" s="732">
        <v>94</v>
      </c>
      <c r="M18" s="732">
        <v>94</v>
      </c>
      <c r="N18" s="732">
        <v>93</v>
      </c>
      <c r="O18" s="732"/>
      <c r="P18" s="732"/>
      <c r="Q18" s="732"/>
      <c r="R18" s="732"/>
      <c r="S18" s="732"/>
      <c r="T18" s="732"/>
      <c r="U18" s="732"/>
      <c r="V18" s="732"/>
      <c r="W18" s="732"/>
      <c r="X18" s="732"/>
      <c r="Y18" s="732"/>
      <c r="Z18" s="732"/>
      <c r="AA18" s="732"/>
      <c r="AB18" s="732"/>
      <c r="AC18" s="732"/>
      <c r="AD18" s="732"/>
      <c r="AE18" s="732"/>
      <c r="AF18" s="732"/>
      <c r="AG18" s="732"/>
      <c r="AH18" s="732"/>
      <c r="AI18" s="732"/>
      <c r="AJ18" s="732"/>
      <c r="AK18" s="732"/>
      <c r="AL18" s="732"/>
      <c r="AM18" s="732"/>
      <c r="AN18" s="732"/>
      <c r="AO18" s="732"/>
      <c r="AP18" s="732"/>
      <c r="AQ18" s="732"/>
      <c r="AR18" s="732"/>
      <c r="AS18" s="732"/>
      <c r="AT18" s="732"/>
      <c r="AU18" s="732"/>
      <c r="AV18" s="732"/>
      <c r="AW18" s="732"/>
      <c r="AX18" s="732"/>
      <c r="AY18" s="732"/>
      <c r="AZ18" s="732"/>
      <c r="BA18" s="732"/>
      <c r="BB18" s="732"/>
      <c r="BC18" s="732"/>
      <c r="BD18" s="732"/>
      <c r="BE18" s="732"/>
      <c r="BF18" s="732"/>
      <c r="BG18" s="732"/>
      <c r="BH18" s="732"/>
      <c r="BI18" s="732"/>
      <c r="BJ18" s="732"/>
      <c r="BK18" s="732"/>
      <c r="BL18" s="732"/>
      <c r="BM18" s="732"/>
      <c r="BN18" s="732"/>
      <c r="BO18" s="732"/>
      <c r="BP18" s="732"/>
      <c r="BQ18" s="732"/>
      <c r="BR18" s="732"/>
      <c r="BS18" s="732"/>
      <c r="BT18" s="732"/>
      <c r="BU18" s="732"/>
      <c r="BV18" s="732"/>
      <c r="BW18" s="732"/>
      <c r="BX18" s="732"/>
      <c r="BY18" s="732"/>
      <c r="BZ18" s="732"/>
      <c r="CA18" s="732"/>
      <c r="CB18" s="732"/>
      <c r="CC18" s="732"/>
      <c r="CD18" s="732"/>
      <c r="CE18" s="732"/>
      <c r="CF18" s="733"/>
    </row>
    <row r="19" spans="4:84" ht="19.899999999999999" customHeight="1" thickBot="1" x14ac:dyDescent="0.35">
      <c r="D19" s="182" t="s">
        <v>248</v>
      </c>
      <c r="E19" s="732"/>
      <c r="F19" s="732"/>
      <c r="G19" s="732"/>
      <c r="H19" s="732"/>
      <c r="I19" s="732"/>
      <c r="J19" s="732">
        <v>88</v>
      </c>
      <c r="K19" s="732">
        <v>91</v>
      </c>
      <c r="L19" s="732">
        <v>96</v>
      </c>
      <c r="M19" s="732">
        <v>96</v>
      </c>
      <c r="N19" s="732">
        <v>94</v>
      </c>
      <c r="O19" s="732"/>
      <c r="P19" s="732"/>
      <c r="Q19" s="732"/>
      <c r="R19" s="732"/>
      <c r="S19" s="732"/>
      <c r="T19" s="732"/>
      <c r="U19" s="732"/>
      <c r="V19" s="732"/>
      <c r="W19" s="732"/>
      <c r="X19" s="732"/>
      <c r="Y19" s="732"/>
      <c r="Z19" s="732"/>
      <c r="AA19" s="732"/>
      <c r="AB19" s="732"/>
      <c r="AC19" s="732"/>
      <c r="AD19" s="732"/>
      <c r="AE19" s="732"/>
      <c r="AF19" s="732"/>
      <c r="AG19" s="732"/>
      <c r="AH19" s="732"/>
      <c r="AI19" s="732"/>
      <c r="AJ19" s="732"/>
      <c r="AK19" s="732"/>
      <c r="AL19" s="732"/>
      <c r="AM19" s="732"/>
      <c r="AN19" s="732"/>
      <c r="AO19" s="732"/>
      <c r="AP19" s="732"/>
      <c r="AQ19" s="732"/>
      <c r="AR19" s="732"/>
      <c r="AS19" s="732"/>
      <c r="AT19" s="732"/>
      <c r="AU19" s="732"/>
      <c r="AV19" s="732"/>
      <c r="AW19" s="732"/>
      <c r="AX19" s="732"/>
      <c r="AY19" s="732"/>
      <c r="AZ19" s="732"/>
      <c r="BA19" s="732"/>
      <c r="BB19" s="732"/>
      <c r="BC19" s="732"/>
      <c r="BD19" s="732"/>
      <c r="BE19" s="732"/>
      <c r="BF19" s="732"/>
      <c r="BG19" s="732"/>
      <c r="BH19" s="732"/>
      <c r="BI19" s="732"/>
      <c r="BJ19" s="732"/>
      <c r="BK19" s="732"/>
      <c r="BL19" s="732"/>
      <c r="BM19" s="732"/>
      <c r="BN19" s="732"/>
      <c r="BO19" s="732"/>
      <c r="BP19" s="732"/>
      <c r="BQ19" s="732"/>
      <c r="BR19" s="732"/>
      <c r="BS19" s="732"/>
      <c r="BT19" s="732"/>
      <c r="BU19" s="732"/>
      <c r="BV19" s="732"/>
      <c r="BW19" s="732"/>
      <c r="BX19" s="732"/>
      <c r="BY19" s="732"/>
      <c r="BZ19" s="732"/>
      <c r="CA19" s="732"/>
      <c r="CB19" s="732"/>
      <c r="CC19" s="732"/>
      <c r="CD19" s="732"/>
      <c r="CE19" s="732"/>
      <c r="CF19" s="733"/>
    </row>
    <row r="20" spans="4:84" ht="20.45" customHeight="1" thickBot="1" x14ac:dyDescent="0.35">
      <c r="D20" s="734" t="s">
        <v>192</v>
      </c>
      <c r="E20" s="183" t="str">
        <f>+IF(E2&gt;0,IF(E22=E12,"SI","NO"),"")</f>
        <v>SI</v>
      </c>
      <c r="F20" s="183" t="str">
        <f>+IF(F2&gt;0,IF(F22=F12,"SI","NO"),"")</f>
        <v>SI</v>
      </c>
      <c r="G20" s="183" t="str">
        <f t="shared" ref="G20:BR20" si="14">+IF(G2&gt;0,IF(G22=G12,"SI","NO"),"")</f>
        <v>SI</v>
      </c>
      <c r="H20" s="183" t="str">
        <f t="shared" si="14"/>
        <v>SI</v>
      </c>
      <c r="I20" s="183" t="str">
        <f t="shared" si="14"/>
        <v>SI</v>
      </c>
      <c r="J20" s="183" t="str">
        <f t="shared" si="14"/>
        <v>SI</v>
      </c>
      <c r="K20" s="183" t="str">
        <f t="shared" si="14"/>
        <v>SI</v>
      </c>
      <c r="L20" s="183" t="str">
        <f t="shared" si="14"/>
        <v>SI</v>
      </c>
      <c r="M20" s="183" t="str">
        <f t="shared" si="14"/>
        <v>SI</v>
      </c>
      <c r="N20" s="183" t="str">
        <f t="shared" si="14"/>
        <v>SI</v>
      </c>
      <c r="O20" s="183" t="str">
        <f t="shared" si="14"/>
        <v>SI</v>
      </c>
      <c r="P20" s="183" t="str">
        <f t="shared" si="14"/>
        <v>SI</v>
      </c>
      <c r="Q20" s="183" t="str">
        <f t="shared" si="14"/>
        <v/>
      </c>
      <c r="R20" s="183" t="str">
        <f t="shared" si="14"/>
        <v/>
      </c>
      <c r="S20" s="183" t="str">
        <f t="shared" si="14"/>
        <v/>
      </c>
      <c r="T20" s="183" t="str">
        <f t="shared" si="14"/>
        <v/>
      </c>
      <c r="U20" s="183" t="str">
        <f t="shared" si="14"/>
        <v/>
      </c>
      <c r="V20" s="183" t="str">
        <f t="shared" si="14"/>
        <v/>
      </c>
      <c r="W20" s="183" t="str">
        <f t="shared" si="14"/>
        <v/>
      </c>
      <c r="X20" s="183" t="str">
        <f t="shared" si="14"/>
        <v/>
      </c>
      <c r="Y20" s="183" t="str">
        <f t="shared" si="14"/>
        <v/>
      </c>
      <c r="Z20" s="183" t="str">
        <f t="shared" si="14"/>
        <v/>
      </c>
      <c r="AA20" s="183" t="str">
        <f t="shared" si="14"/>
        <v/>
      </c>
      <c r="AB20" s="183" t="str">
        <f t="shared" si="14"/>
        <v/>
      </c>
      <c r="AC20" s="183" t="str">
        <f t="shared" si="14"/>
        <v/>
      </c>
      <c r="AD20" s="183" t="str">
        <f t="shared" si="14"/>
        <v/>
      </c>
      <c r="AE20" s="183" t="str">
        <f t="shared" si="14"/>
        <v/>
      </c>
      <c r="AF20" s="183" t="str">
        <f t="shared" si="14"/>
        <v/>
      </c>
      <c r="AG20" s="183" t="str">
        <f t="shared" si="14"/>
        <v/>
      </c>
      <c r="AH20" s="183" t="str">
        <f t="shared" si="14"/>
        <v/>
      </c>
      <c r="AI20" s="183" t="str">
        <f t="shared" si="14"/>
        <v/>
      </c>
      <c r="AJ20" s="183" t="str">
        <f t="shared" si="14"/>
        <v/>
      </c>
      <c r="AK20" s="183" t="str">
        <f t="shared" si="14"/>
        <v/>
      </c>
      <c r="AL20" s="183" t="str">
        <f t="shared" si="14"/>
        <v/>
      </c>
      <c r="AM20" s="183" t="str">
        <f t="shared" si="14"/>
        <v/>
      </c>
      <c r="AN20" s="183" t="str">
        <f t="shared" si="14"/>
        <v/>
      </c>
      <c r="AO20" s="183" t="str">
        <f t="shared" si="14"/>
        <v/>
      </c>
      <c r="AP20" s="183" t="str">
        <f t="shared" si="14"/>
        <v/>
      </c>
      <c r="AQ20" s="183" t="str">
        <f t="shared" si="14"/>
        <v/>
      </c>
      <c r="AR20" s="183" t="str">
        <f t="shared" si="14"/>
        <v/>
      </c>
      <c r="AS20" s="183" t="str">
        <f t="shared" si="14"/>
        <v/>
      </c>
      <c r="AT20" s="183" t="str">
        <f t="shared" si="14"/>
        <v/>
      </c>
      <c r="AU20" s="183" t="str">
        <f t="shared" si="14"/>
        <v/>
      </c>
      <c r="AV20" s="183" t="str">
        <f t="shared" si="14"/>
        <v/>
      </c>
      <c r="AW20" s="183" t="str">
        <f t="shared" si="14"/>
        <v/>
      </c>
      <c r="AX20" s="183" t="str">
        <f t="shared" si="14"/>
        <v/>
      </c>
      <c r="AY20" s="183" t="str">
        <f t="shared" si="14"/>
        <v/>
      </c>
      <c r="AZ20" s="183" t="str">
        <f t="shared" si="14"/>
        <v/>
      </c>
      <c r="BA20" s="183" t="str">
        <f t="shared" si="14"/>
        <v/>
      </c>
      <c r="BB20" s="183" t="str">
        <f t="shared" si="14"/>
        <v/>
      </c>
      <c r="BC20" s="183" t="str">
        <f t="shared" si="14"/>
        <v/>
      </c>
      <c r="BD20" s="183" t="str">
        <f t="shared" si="14"/>
        <v/>
      </c>
      <c r="BE20" s="183" t="str">
        <f t="shared" si="14"/>
        <v/>
      </c>
      <c r="BF20" s="183" t="str">
        <f t="shared" si="14"/>
        <v/>
      </c>
      <c r="BG20" s="183" t="str">
        <f t="shared" si="14"/>
        <v/>
      </c>
      <c r="BH20" s="183" t="str">
        <f t="shared" si="14"/>
        <v/>
      </c>
      <c r="BI20" s="183" t="str">
        <f t="shared" si="14"/>
        <v/>
      </c>
      <c r="BJ20" s="183" t="str">
        <f t="shared" si="14"/>
        <v/>
      </c>
      <c r="BK20" s="183" t="str">
        <f t="shared" si="14"/>
        <v/>
      </c>
      <c r="BL20" s="183" t="str">
        <f t="shared" si="14"/>
        <v/>
      </c>
      <c r="BM20" s="183" t="str">
        <f t="shared" si="14"/>
        <v/>
      </c>
      <c r="BN20" s="183" t="str">
        <f t="shared" si="14"/>
        <v/>
      </c>
      <c r="BO20" s="183" t="str">
        <f t="shared" si="14"/>
        <v/>
      </c>
      <c r="BP20" s="183" t="str">
        <f t="shared" si="14"/>
        <v/>
      </c>
      <c r="BQ20" s="183" t="str">
        <f t="shared" si="14"/>
        <v/>
      </c>
      <c r="BR20" s="183" t="str">
        <f t="shared" si="14"/>
        <v/>
      </c>
      <c r="BS20" s="183" t="str">
        <f t="shared" ref="BS20:CF20" si="15">+IF(BS2&gt;0,IF(BS22=BS12,"SI","NO"),"")</f>
        <v/>
      </c>
      <c r="BT20" s="183" t="str">
        <f t="shared" si="15"/>
        <v/>
      </c>
      <c r="BU20" s="183" t="str">
        <f t="shared" si="15"/>
        <v/>
      </c>
      <c r="BV20" s="183" t="str">
        <f t="shared" si="15"/>
        <v/>
      </c>
      <c r="BW20" s="183" t="str">
        <f t="shared" si="15"/>
        <v/>
      </c>
      <c r="BX20" s="183" t="str">
        <f t="shared" si="15"/>
        <v/>
      </c>
      <c r="BY20" s="183" t="str">
        <f t="shared" si="15"/>
        <v/>
      </c>
      <c r="BZ20" s="183" t="str">
        <f t="shared" si="15"/>
        <v/>
      </c>
      <c r="CA20" s="183" t="str">
        <f t="shared" si="15"/>
        <v/>
      </c>
      <c r="CB20" s="183" t="str">
        <f t="shared" si="15"/>
        <v/>
      </c>
      <c r="CC20" s="183" t="str">
        <f t="shared" si="15"/>
        <v/>
      </c>
      <c r="CD20" s="183" t="str">
        <f t="shared" si="15"/>
        <v/>
      </c>
      <c r="CE20" s="183" t="str">
        <f t="shared" si="15"/>
        <v/>
      </c>
      <c r="CF20" s="188" t="str">
        <f t="shared" si="15"/>
        <v/>
      </c>
    </row>
    <row r="21" spans="4:84" x14ac:dyDescent="0.3">
      <c r="D21" s="699"/>
      <c r="E21" s="699"/>
      <c r="F21" s="699"/>
      <c r="G21" s="699"/>
      <c r="H21" s="699"/>
      <c r="I21" s="699"/>
      <c r="J21" s="699"/>
      <c r="K21" s="699"/>
      <c r="L21" s="699"/>
      <c r="M21" s="699"/>
      <c r="N21" s="699"/>
      <c r="O21" s="699"/>
      <c r="P21" s="699"/>
      <c r="Q21" s="699"/>
      <c r="R21" s="699"/>
      <c r="S21" s="699"/>
      <c r="T21" s="699"/>
      <c r="U21" s="699"/>
      <c r="V21" s="699"/>
      <c r="W21" s="699"/>
      <c r="X21" s="699"/>
      <c r="Y21" s="699"/>
      <c r="Z21" s="699"/>
      <c r="AA21" s="699"/>
      <c r="AB21" s="699"/>
      <c r="AC21" s="699"/>
      <c r="AD21" s="699"/>
      <c r="AE21" s="699"/>
      <c r="AF21" s="699"/>
      <c r="AG21" s="699"/>
      <c r="AH21" s="699"/>
      <c r="AI21" s="699"/>
      <c r="AJ21" s="699"/>
      <c r="AK21" s="699"/>
      <c r="AL21" s="699"/>
      <c r="AM21" s="699"/>
      <c r="AN21" s="699"/>
      <c r="AO21" s="699"/>
      <c r="AP21" s="699"/>
      <c r="AQ21" s="699"/>
      <c r="AR21" s="699"/>
      <c r="AS21" s="699"/>
      <c r="AT21" s="699"/>
      <c r="AU21" s="699"/>
      <c r="AV21" s="699"/>
      <c r="AW21" s="699"/>
      <c r="AX21" s="699"/>
      <c r="AY21" s="699"/>
      <c r="AZ21" s="699"/>
      <c r="BA21" s="699"/>
      <c r="BB21" s="699"/>
      <c r="BC21" s="699"/>
      <c r="BD21" s="699"/>
      <c r="BE21" s="699"/>
      <c r="BF21" s="699"/>
      <c r="BG21" s="699"/>
      <c r="BH21" s="699"/>
      <c r="BI21" s="699"/>
      <c r="BJ21" s="699"/>
      <c r="BK21" s="699"/>
      <c r="BL21" s="699"/>
      <c r="BM21" s="699"/>
      <c r="BN21" s="699"/>
      <c r="BO21" s="699"/>
      <c r="BP21" s="699"/>
      <c r="BQ21" s="699"/>
      <c r="BR21" s="699"/>
      <c r="BS21" s="699"/>
      <c r="BT21" s="699"/>
      <c r="BU21" s="699"/>
      <c r="BV21" s="699"/>
      <c r="BW21" s="699"/>
      <c r="BX21" s="699"/>
      <c r="BY21" s="699"/>
      <c r="BZ21" s="699"/>
      <c r="CA21" s="699"/>
      <c r="CB21" s="699"/>
      <c r="CC21" s="699"/>
      <c r="CD21" s="699"/>
      <c r="CE21" s="699"/>
      <c r="CF21" s="699"/>
    </row>
    <row r="22" spans="4:84" s="706" customFormat="1" ht="18.75" hidden="1" thickBot="1" x14ac:dyDescent="0.35">
      <c r="D22" s="707" t="s">
        <v>179</v>
      </c>
      <c r="E22" s="708">
        <f>+SUM(E17:E19)</f>
        <v>0</v>
      </c>
      <c r="F22" s="708">
        <f>+SUM(F17:F19)</f>
        <v>0</v>
      </c>
      <c r="G22" s="708">
        <f t="shared" ref="G22:BR22" si="16">+SUM(G17:G19)</f>
        <v>0</v>
      </c>
      <c r="H22" s="708">
        <f t="shared" si="16"/>
        <v>0</v>
      </c>
      <c r="I22" s="708">
        <f t="shared" si="16"/>
        <v>0</v>
      </c>
      <c r="J22" s="708">
        <f t="shared" si="16"/>
        <v>262</v>
      </c>
      <c r="K22" s="708">
        <f t="shared" si="16"/>
        <v>273</v>
      </c>
      <c r="L22" s="708">
        <f>+SUM(L17:L19)</f>
        <v>284</v>
      </c>
      <c r="M22" s="708">
        <f>+SUM(M17:M19)</f>
        <v>284</v>
      </c>
      <c r="N22" s="708">
        <f t="shared" si="16"/>
        <v>280</v>
      </c>
      <c r="O22" s="708">
        <f t="shared" si="16"/>
        <v>0</v>
      </c>
      <c r="P22" s="708">
        <f t="shared" si="16"/>
        <v>0</v>
      </c>
      <c r="Q22" s="708">
        <f t="shared" si="16"/>
        <v>0</v>
      </c>
      <c r="R22" s="708">
        <f t="shared" si="16"/>
        <v>0</v>
      </c>
      <c r="S22" s="708">
        <f t="shared" si="16"/>
        <v>0</v>
      </c>
      <c r="T22" s="708">
        <f t="shared" si="16"/>
        <v>0</v>
      </c>
      <c r="U22" s="708">
        <f t="shared" si="16"/>
        <v>0</v>
      </c>
      <c r="V22" s="708">
        <f t="shared" si="16"/>
        <v>0</v>
      </c>
      <c r="W22" s="708">
        <f t="shared" si="16"/>
        <v>0</v>
      </c>
      <c r="X22" s="708">
        <f t="shared" si="16"/>
        <v>0</v>
      </c>
      <c r="Y22" s="708">
        <f t="shared" si="16"/>
        <v>0</v>
      </c>
      <c r="Z22" s="708">
        <f t="shared" si="16"/>
        <v>0</v>
      </c>
      <c r="AA22" s="708">
        <f t="shared" si="16"/>
        <v>0</v>
      </c>
      <c r="AB22" s="708">
        <f t="shared" si="16"/>
        <v>0</v>
      </c>
      <c r="AC22" s="708">
        <f t="shared" si="16"/>
        <v>0</v>
      </c>
      <c r="AD22" s="708">
        <f t="shared" si="16"/>
        <v>0</v>
      </c>
      <c r="AE22" s="708">
        <f t="shared" si="16"/>
        <v>0</v>
      </c>
      <c r="AF22" s="708">
        <f t="shared" si="16"/>
        <v>0</v>
      </c>
      <c r="AG22" s="708">
        <f t="shared" si="16"/>
        <v>0</v>
      </c>
      <c r="AH22" s="708">
        <f t="shared" si="16"/>
        <v>0</v>
      </c>
      <c r="AI22" s="708">
        <f t="shared" si="16"/>
        <v>0</v>
      </c>
      <c r="AJ22" s="708">
        <f t="shared" si="16"/>
        <v>0</v>
      </c>
      <c r="AK22" s="708">
        <f t="shared" si="16"/>
        <v>0</v>
      </c>
      <c r="AL22" s="708">
        <f t="shared" si="16"/>
        <v>0</v>
      </c>
      <c r="AM22" s="708">
        <f t="shared" si="16"/>
        <v>0</v>
      </c>
      <c r="AN22" s="708">
        <f t="shared" si="16"/>
        <v>0</v>
      </c>
      <c r="AO22" s="708">
        <f t="shared" si="16"/>
        <v>0</v>
      </c>
      <c r="AP22" s="708">
        <f t="shared" si="16"/>
        <v>0</v>
      </c>
      <c r="AQ22" s="708">
        <f t="shared" si="16"/>
        <v>0</v>
      </c>
      <c r="AR22" s="708">
        <f t="shared" si="16"/>
        <v>0</v>
      </c>
      <c r="AS22" s="708">
        <f t="shared" si="16"/>
        <v>0</v>
      </c>
      <c r="AT22" s="708">
        <f t="shared" si="16"/>
        <v>0</v>
      </c>
      <c r="AU22" s="708">
        <f t="shared" si="16"/>
        <v>0</v>
      </c>
      <c r="AV22" s="708">
        <f t="shared" si="16"/>
        <v>0</v>
      </c>
      <c r="AW22" s="708">
        <f t="shared" si="16"/>
        <v>0</v>
      </c>
      <c r="AX22" s="708">
        <f t="shared" si="16"/>
        <v>0</v>
      </c>
      <c r="AY22" s="708">
        <f t="shared" si="16"/>
        <v>0</v>
      </c>
      <c r="AZ22" s="708">
        <f t="shared" si="16"/>
        <v>0</v>
      </c>
      <c r="BA22" s="708">
        <f t="shared" si="16"/>
        <v>0</v>
      </c>
      <c r="BB22" s="708">
        <f t="shared" si="16"/>
        <v>0</v>
      </c>
      <c r="BC22" s="708">
        <f t="shared" si="16"/>
        <v>0</v>
      </c>
      <c r="BD22" s="708">
        <f t="shared" si="16"/>
        <v>0</v>
      </c>
      <c r="BE22" s="708">
        <f t="shared" si="16"/>
        <v>0</v>
      </c>
      <c r="BF22" s="708">
        <f t="shared" si="16"/>
        <v>0</v>
      </c>
      <c r="BG22" s="708">
        <f t="shared" si="16"/>
        <v>0</v>
      </c>
      <c r="BH22" s="708">
        <f t="shared" si="16"/>
        <v>0</v>
      </c>
      <c r="BI22" s="708">
        <f t="shared" si="16"/>
        <v>0</v>
      </c>
      <c r="BJ22" s="708">
        <f t="shared" si="16"/>
        <v>0</v>
      </c>
      <c r="BK22" s="708">
        <f t="shared" si="16"/>
        <v>0</v>
      </c>
      <c r="BL22" s="708">
        <f t="shared" si="16"/>
        <v>0</v>
      </c>
      <c r="BM22" s="708">
        <f t="shared" si="16"/>
        <v>0</v>
      </c>
      <c r="BN22" s="708">
        <f t="shared" si="16"/>
        <v>0</v>
      </c>
      <c r="BO22" s="708">
        <f t="shared" si="16"/>
        <v>0</v>
      </c>
      <c r="BP22" s="708">
        <f t="shared" si="16"/>
        <v>0</v>
      </c>
      <c r="BQ22" s="708">
        <f t="shared" si="16"/>
        <v>0</v>
      </c>
      <c r="BR22" s="708">
        <f t="shared" si="16"/>
        <v>0</v>
      </c>
      <c r="BS22" s="708">
        <f t="shared" ref="BS22:CF22" si="17">+SUM(BS17:BS19)</f>
        <v>0</v>
      </c>
      <c r="BT22" s="708">
        <f t="shared" si="17"/>
        <v>0</v>
      </c>
      <c r="BU22" s="708">
        <f t="shared" si="17"/>
        <v>0</v>
      </c>
      <c r="BV22" s="708">
        <f t="shared" si="17"/>
        <v>0</v>
      </c>
      <c r="BW22" s="708">
        <f t="shared" si="17"/>
        <v>0</v>
      </c>
      <c r="BX22" s="708">
        <f t="shared" si="17"/>
        <v>0</v>
      </c>
      <c r="BY22" s="708">
        <f t="shared" si="17"/>
        <v>0</v>
      </c>
      <c r="BZ22" s="708">
        <f t="shared" si="17"/>
        <v>0</v>
      </c>
      <c r="CA22" s="708">
        <f t="shared" si="17"/>
        <v>0</v>
      </c>
      <c r="CB22" s="708">
        <f t="shared" si="17"/>
        <v>0</v>
      </c>
      <c r="CC22" s="708">
        <f t="shared" si="17"/>
        <v>0</v>
      </c>
      <c r="CD22" s="708">
        <f t="shared" si="17"/>
        <v>0</v>
      </c>
      <c r="CE22" s="708">
        <f t="shared" si="17"/>
        <v>0</v>
      </c>
      <c r="CF22" s="708">
        <f t="shared" si="17"/>
        <v>0</v>
      </c>
    </row>
    <row r="23" spans="4:84" s="706" customFormat="1" ht="17.25" hidden="1" thickBot="1" x14ac:dyDescent="0.35">
      <c r="D23" s="709" t="s">
        <v>678</v>
      </c>
      <c r="E23" s="708">
        <f t="shared" ref="E23:F25" si="18">+IFERROR(E17*E$12/E$22,0)</f>
        <v>0</v>
      </c>
      <c r="F23" s="708">
        <f t="shared" si="18"/>
        <v>0</v>
      </c>
      <c r="G23" s="708">
        <f t="shared" ref="G23:BR23" si="19">+IFERROR(G17*G$12/G$22,0)</f>
        <v>0</v>
      </c>
      <c r="H23" s="708">
        <f t="shared" si="19"/>
        <v>0</v>
      </c>
      <c r="I23" s="708">
        <f t="shared" si="19"/>
        <v>0</v>
      </c>
      <c r="J23" s="708">
        <f t="shared" si="19"/>
        <v>87</v>
      </c>
      <c r="K23" s="708">
        <f t="shared" si="19"/>
        <v>91</v>
      </c>
      <c r="L23" s="708">
        <f t="shared" ref="L23:M25" si="20">+IFERROR(L17*L$12/L$22,0)</f>
        <v>94</v>
      </c>
      <c r="M23" s="708">
        <f t="shared" si="20"/>
        <v>94</v>
      </c>
      <c r="N23" s="708">
        <f t="shared" si="19"/>
        <v>93</v>
      </c>
      <c r="O23" s="708">
        <f t="shared" si="19"/>
        <v>0</v>
      </c>
      <c r="P23" s="708">
        <f t="shared" si="19"/>
        <v>0</v>
      </c>
      <c r="Q23" s="708">
        <f t="shared" si="19"/>
        <v>0</v>
      </c>
      <c r="R23" s="708">
        <f t="shared" si="19"/>
        <v>0</v>
      </c>
      <c r="S23" s="708">
        <f t="shared" si="19"/>
        <v>0</v>
      </c>
      <c r="T23" s="708">
        <f t="shared" si="19"/>
        <v>0</v>
      </c>
      <c r="U23" s="708">
        <f t="shared" si="19"/>
        <v>0</v>
      </c>
      <c r="V23" s="708">
        <f t="shared" si="19"/>
        <v>0</v>
      </c>
      <c r="W23" s="708">
        <f t="shared" si="19"/>
        <v>0</v>
      </c>
      <c r="X23" s="708">
        <f t="shared" si="19"/>
        <v>0</v>
      </c>
      <c r="Y23" s="708">
        <f t="shared" si="19"/>
        <v>0</v>
      </c>
      <c r="Z23" s="708">
        <f t="shared" si="19"/>
        <v>0</v>
      </c>
      <c r="AA23" s="708">
        <f t="shared" si="19"/>
        <v>0</v>
      </c>
      <c r="AB23" s="708">
        <f t="shared" si="19"/>
        <v>0</v>
      </c>
      <c r="AC23" s="708">
        <f t="shared" si="19"/>
        <v>0</v>
      </c>
      <c r="AD23" s="708">
        <f t="shared" si="19"/>
        <v>0</v>
      </c>
      <c r="AE23" s="708">
        <f t="shared" si="19"/>
        <v>0</v>
      </c>
      <c r="AF23" s="708">
        <f t="shared" si="19"/>
        <v>0</v>
      </c>
      <c r="AG23" s="708">
        <f t="shared" si="19"/>
        <v>0</v>
      </c>
      <c r="AH23" s="708">
        <f t="shared" si="19"/>
        <v>0</v>
      </c>
      <c r="AI23" s="708">
        <f t="shared" si="19"/>
        <v>0</v>
      </c>
      <c r="AJ23" s="708">
        <f t="shared" si="19"/>
        <v>0</v>
      </c>
      <c r="AK23" s="708">
        <f t="shared" si="19"/>
        <v>0</v>
      </c>
      <c r="AL23" s="708">
        <f t="shared" si="19"/>
        <v>0</v>
      </c>
      <c r="AM23" s="708">
        <f t="shared" si="19"/>
        <v>0</v>
      </c>
      <c r="AN23" s="708">
        <f t="shared" si="19"/>
        <v>0</v>
      </c>
      <c r="AO23" s="708">
        <f t="shared" si="19"/>
        <v>0</v>
      </c>
      <c r="AP23" s="708">
        <f t="shared" si="19"/>
        <v>0</v>
      </c>
      <c r="AQ23" s="708">
        <f t="shared" si="19"/>
        <v>0</v>
      </c>
      <c r="AR23" s="708">
        <f t="shared" si="19"/>
        <v>0</v>
      </c>
      <c r="AS23" s="708">
        <f t="shared" si="19"/>
        <v>0</v>
      </c>
      <c r="AT23" s="708">
        <f t="shared" si="19"/>
        <v>0</v>
      </c>
      <c r="AU23" s="708">
        <f t="shared" si="19"/>
        <v>0</v>
      </c>
      <c r="AV23" s="708">
        <f t="shared" si="19"/>
        <v>0</v>
      </c>
      <c r="AW23" s="708">
        <f t="shared" si="19"/>
        <v>0</v>
      </c>
      <c r="AX23" s="708">
        <f t="shared" si="19"/>
        <v>0</v>
      </c>
      <c r="AY23" s="708">
        <f t="shared" si="19"/>
        <v>0</v>
      </c>
      <c r="AZ23" s="708">
        <f t="shared" si="19"/>
        <v>0</v>
      </c>
      <c r="BA23" s="708">
        <f t="shared" si="19"/>
        <v>0</v>
      </c>
      <c r="BB23" s="708">
        <f t="shared" si="19"/>
        <v>0</v>
      </c>
      <c r="BC23" s="708">
        <f t="shared" si="19"/>
        <v>0</v>
      </c>
      <c r="BD23" s="708">
        <f t="shared" si="19"/>
        <v>0</v>
      </c>
      <c r="BE23" s="708">
        <f t="shared" si="19"/>
        <v>0</v>
      </c>
      <c r="BF23" s="708">
        <f t="shared" si="19"/>
        <v>0</v>
      </c>
      <c r="BG23" s="708">
        <f t="shared" si="19"/>
        <v>0</v>
      </c>
      <c r="BH23" s="708">
        <f t="shared" si="19"/>
        <v>0</v>
      </c>
      <c r="BI23" s="708">
        <f t="shared" si="19"/>
        <v>0</v>
      </c>
      <c r="BJ23" s="708">
        <f t="shared" si="19"/>
        <v>0</v>
      </c>
      <c r="BK23" s="708">
        <f t="shared" si="19"/>
        <v>0</v>
      </c>
      <c r="BL23" s="708">
        <f t="shared" si="19"/>
        <v>0</v>
      </c>
      <c r="BM23" s="708">
        <f t="shared" si="19"/>
        <v>0</v>
      </c>
      <c r="BN23" s="708">
        <f t="shared" si="19"/>
        <v>0</v>
      </c>
      <c r="BO23" s="708">
        <f t="shared" si="19"/>
        <v>0</v>
      </c>
      <c r="BP23" s="708">
        <f t="shared" si="19"/>
        <v>0</v>
      </c>
      <c r="BQ23" s="708">
        <f t="shared" si="19"/>
        <v>0</v>
      </c>
      <c r="BR23" s="708">
        <f t="shared" si="19"/>
        <v>0</v>
      </c>
      <c r="BS23" s="708">
        <f t="shared" ref="BS23:CF23" si="21">+IFERROR(BS17*BS$12/BS$22,0)</f>
        <v>0</v>
      </c>
      <c r="BT23" s="708">
        <f t="shared" si="21"/>
        <v>0</v>
      </c>
      <c r="BU23" s="708">
        <f t="shared" si="21"/>
        <v>0</v>
      </c>
      <c r="BV23" s="708">
        <f t="shared" si="21"/>
        <v>0</v>
      </c>
      <c r="BW23" s="708">
        <f t="shared" si="21"/>
        <v>0</v>
      </c>
      <c r="BX23" s="708">
        <f t="shared" si="21"/>
        <v>0</v>
      </c>
      <c r="BY23" s="708">
        <f t="shared" si="21"/>
        <v>0</v>
      </c>
      <c r="BZ23" s="708">
        <f t="shared" si="21"/>
        <v>0</v>
      </c>
      <c r="CA23" s="708">
        <f t="shared" si="21"/>
        <v>0</v>
      </c>
      <c r="CB23" s="708">
        <f t="shared" si="21"/>
        <v>0</v>
      </c>
      <c r="CC23" s="708">
        <f t="shared" si="21"/>
        <v>0</v>
      </c>
      <c r="CD23" s="708">
        <f t="shared" si="21"/>
        <v>0</v>
      </c>
      <c r="CE23" s="708">
        <f t="shared" si="21"/>
        <v>0</v>
      </c>
      <c r="CF23" s="708">
        <f t="shared" si="21"/>
        <v>0</v>
      </c>
    </row>
    <row r="24" spans="4:84" s="706" customFormat="1" ht="17.25" hidden="1" thickBot="1" x14ac:dyDescent="0.35">
      <c r="D24" s="709" t="s">
        <v>177</v>
      </c>
      <c r="E24" s="708">
        <f t="shared" si="18"/>
        <v>0</v>
      </c>
      <c r="F24" s="708">
        <f t="shared" si="18"/>
        <v>0</v>
      </c>
      <c r="G24" s="708">
        <f t="shared" ref="G24:BR24" si="22">+IFERROR(G18*G$12/G$22,0)</f>
        <v>0</v>
      </c>
      <c r="H24" s="708">
        <f t="shared" si="22"/>
        <v>0</v>
      </c>
      <c r="I24" s="708">
        <f t="shared" si="22"/>
        <v>0</v>
      </c>
      <c r="J24" s="708">
        <f t="shared" si="22"/>
        <v>87</v>
      </c>
      <c r="K24" s="708">
        <f t="shared" si="22"/>
        <v>91</v>
      </c>
      <c r="L24" s="708">
        <f t="shared" si="20"/>
        <v>94</v>
      </c>
      <c r="M24" s="708">
        <f t="shared" si="20"/>
        <v>94</v>
      </c>
      <c r="N24" s="708">
        <f t="shared" si="22"/>
        <v>93</v>
      </c>
      <c r="O24" s="708">
        <f t="shared" si="22"/>
        <v>0</v>
      </c>
      <c r="P24" s="708">
        <f t="shared" si="22"/>
        <v>0</v>
      </c>
      <c r="Q24" s="708">
        <f t="shared" si="22"/>
        <v>0</v>
      </c>
      <c r="R24" s="708">
        <f t="shared" si="22"/>
        <v>0</v>
      </c>
      <c r="S24" s="708">
        <f t="shared" si="22"/>
        <v>0</v>
      </c>
      <c r="T24" s="708">
        <f t="shared" si="22"/>
        <v>0</v>
      </c>
      <c r="U24" s="708">
        <f t="shared" si="22"/>
        <v>0</v>
      </c>
      <c r="V24" s="708">
        <f t="shared" si="22"/>
        <v>0</v>
      </c>
      <c r="W24" s="708">
        <f t="shared" si="22"/>
        <v>0</v>
      </c>
      <c r="X24" s="708">
        <f t="shared" si="22"/>
        <v>0</v>
      </c>
      <c r="Y24" s="708">
        <f t="shared" si="22"/>
        <v>0</v>
      </c>
      <c r="Z24" s="708">
        <f t="shared" si="22"/>
        <v>0</v>
      </c>
      <c r="AA24" s="708">
        <f t="shared" si="22"/>
        <v>0</v>
      </c>
      <c r="AB24" s="708">
        <f t="shared" si="22"/>
        <v>0</v>
      </c>
      <c r="AC24" s="708">
        <f t="shared" si="22"/>
        <v>0</v>
      </c>
      <c r="AD24" s="708">
        <f t="shared" si="22"/>
        <v>0</v>
      </c>
      <c r="AE24" s="708">
        <f t="shared" si="22"/>
        <v>0</v>
      </c>
      <c r="AF24" s="708">
        <f t="shared" si="22"/>
        <v>0</v>
      </c>
      <c r="AG24" s="708">
        <f t="shared" si="22"/>
        <v>0</v>
      </c>
      <c r="AH24" s="708">
        <f t="shared" si="22"/>
        <v>0</v>
      </c>
      <c r="AI24" s="708">
        <f t="shared" si="22"/>
        <v>0</v>
      </c>
      <c r="AJ24" s="708">
        <f t="shared" si="22"/>
        <v>0</v>
      </c>
      <c r="AK24" s="708">
        <f t="shared" si="22"/>
        <v>0</v>
      </c>
      <c r="AL24" s="708">
        <f t="shared" si="22"/>
        <v>0</v>
      </c>
      <c r="AM24" s="708">
        <f t="shared" si="22"/>
        <v>0</v>
      </c>
      <c r="AN24" s="708">
        <f t="shared" si="22"/>
        <v>0</v>
      </c>
      <c r="AO24" s="708">
        <f t="shared" si="22"/>
        <v>0</v>
      </c>
      <c r="AP24" s="708">
        <f t="shared" si="22"/>
        <v>0</v>
      </c>
      <c r="AQ24" s="708">
        <f t="shared" si="22"/>
        <v>0</v>
      </c>
      <c r="AR24" s="708">
        <f t="shared" si="22"/>
        <v>0</v>
      </c>
      <c r="AS24" s="708">
        <f t="shared" si="22"/>
        <v>0</v>
      </c>
      <c r="AT24" s="708">
        <f t="shared" si="22"/>
        <v>0</v>
      </c>
      <c r="AU24" s="708">
        <f t="shared" si="22"/>
        <v>0</v>
      </c>
      <c r="AV24" s="708">
        <f t="shared" si="22"/>
        <v>0</v>
      </c>
      <c r="AW24" s="708">
        <f t="shared" si="22"/>
        <v>0</v>
      </c>
      <c r="AX24" s="708">
        <f t="shared" si="22"/>
        <v>0</v>
      </c>
      <c r="AY24" s="708">
        <f t="shared" si="22"/>
        <v>0</v>
      </c>
      <c r="AZ24" s="708">
        <f t="shared" si="22"/>
        <v>0</v>
      </c>
      <c r="BA24" s="708">
        <f t="shared" si="22"/>
        <v>0</v>
      </c>
      <c r="BB24" s="708">
        <f t="shared" si="22"/>
        <v>0</v>
      </c>
      <c r="BC24" s="708">
        <f t="shared" si="22"/>
        <v>0</v>
      </c>
      <c r="BD24" s="708">
        <f t="shared" si="22"/>
        <v>0</v>
      </c>
      <c r="BE24" s="708">
        <f t="shared" si="22"/>
        <v>0</v>
      </c>
      <c r="BF24" s="708">
        <f t="shared" si="22"/>
        <v>0</v>
      </c>
      <c r="BG24" s="708">
        <f t="shared" si="22"/>
        <v>0</v>
      </c>
      <c r="BH24" s="708">
        <f t="shared" si="22"/>
        <v>0</v>
      </c>
      <c r="BI24" s="708">
        <f t="shared" si="22"/>
        <v>0</v>
      </c>
      <c r="BJ24" s="708">
        <f t="shared" si="22"/>
        <v>0</v>
      </c>
      <c r="BK24" s="708">
        <f t="shared" si="22"/>
        <v>0</v>
      </c>
      <c r="BL24" s="708">
        <f t="shared" si="22"/>
        <v>0</v>
      </c>
      <c r="BM24" s="708">
        <f t="shared" si="22"/>
        <v>0</v>
      </c>
      <c r="BN24" s="708">
        <f t="shared" si="22"/>
        <v>0</v>
      </c>
      <c r="BO24" s="708">
        <f t="shared" si="22"/>
        <v>0</v>
      </c>
      <c r="BP24" s="708">
        <f t="shared" si="22"/>
        <v>0</v>
      </c>
      <c r="BQ24" s="708">
        <f t="shared" si="22"/>
        <v>0</v>
      </c>
      <c r="BR24" s="708">
        <f t="shared" si="22"/>
        <v>0</v>
      </c>
      <c r="BS24" s="708">
        <f t="shared" ref="BS24:CF24" si="23">+IFERROR(BS18*BS$12/BS$22,0)</f>
        <v>0</v>
      </c>
      <c r="BT24" s="708">
        <f t="shared" si="23"/>
        <v>0</v>
      </c>
      <c r="BU24" s="708">
        <f t="shared" si="23"/>
        <v>0</v>
      </c>
      <c r="BV24" s="708">
        <f t="shared" si="23"/>
        <v>0</v>
      </c>
      <c r="BW24" s="708">
        <f t="shared" si="23"/>
        <v>0</v>
      </c>
      <c r="BX24" s="708">
        <f t="shared" si="23"/>
        <v>0</v>
      </c>
      <c r="BY24" s="708">
        <f t="shared" si="23"/>
        <v>0</v>
      </c>
      <c r="BZ24" s="708">
        <f t="shared" si="23"/>
        <v>0</v>
      </c>
      <c r="CA24" s="708">
        <f t="shared" si="23"/>
        <v>0</v>
      </c>
      <c r="CB24" s="708">
        <f t="shared" si="23"/>
        <v>0</v>
      </c>
      <c r="CC24" s="708">
        <f t="shared" si="23"/>
        <v>0</v>
      </c>
      <c r="CD24" s="708">
        <f t="shared" si="23"/>
        <v>0</v>
      </c>
      <c r="CE24" s="708">
        <f t="shared" si="23"/>
        <v>0</v>
      </c>
      <c r="CF24" s="708">
        <f t="shared" si="23"/>
        <v>0</v>
      </c>
    </row>
    <row r="25" spans="4:84" s="706" customFormat="1" ht="17.25" hidden="1" thickBot="1" x14ac:dyDescent="0.35">
      <c r="D25" s="709" t="s">
        <v>178</v>
      </c>
      <c r="E25" s="708">
        <f t="shared" si="18"/>
        <v>0</v>
      </c>
      <c r="F25" s="708">
        <f t="shared" si="18"/>
        <v>0</v>
      </c>
      <c r="G25" s="708">
        <f t="shared" ref="G25:BR25" si="24">+IFERROR(G19*G$12/G$22,0)</f>
        <v>0</v>
      </c>
      <c r="H25" s="708">
        <f t="shared" si="24"/>
        <v>0</v>
      </c>
      <c r="I25" s="708">
        <f t="shared" si="24"/>
        <v>0</v>
      </c>
      <c r="J25" s="708">
        <f t="shared" si="24"/>
        <v>88</v>
      </c>
      <c r="K25" s="708">
        <f t="shared" si="24"/>
        <v>91</v>
      </c>
      <c r="L25" s="708">
        <f t="shared" si="20"/>
        <v>96</v>
      </c>
      <c r="M25" s="708">
        <f t="shared" si="20"/>
        <v>96</v>
      </c>
      <c r="N25" s="708">
        <f t="shared" si="24"/>
        <v>94</v>
      </c>
      <c r="O25" s="708">
        <f t="shared" si="24"/>
        <v>0</v>
      </c>
      <c r="P25" s="708">
        <f t="shared" si="24"/>
        <v>0</v>
      </c>
      <c r="Q25" s="708">
        <f t="shared" si="24"/>
        <v>0</v>
      </c>
      <c r="R25" s="708">
        <f t="shared" si="24"/>
        <v>0</v>
      </c>
      <c r="S25" s="708">
        <f t="shared" si="24"/>
        <v>0</v>
      </c>
      <c r="T25" s="708">
        <f t="shared" si="24"/>
        <v>0</v>
      </c>
      <c r="U25" s="708">
        <f t="shared" si="24"/>
        <v>0</v>
      </c>
      <c r="V25" s="708">
        <f t="shared" si="24"/>
        <v>0</v>
      </c>
      <c r="W25" s="708">
        <f t="shared" si="24"/>
        <v>0</v>
      </c>
      <c r="X25" s="708">
        <f t="shared" si="24"/>
        <v>0</v>
      </c>
      <c r="Y25" s="708">
        <f t="shared" si="24"/>
        <v>0</v>
      </c>
      <c r="Z25" s="708">
        <f t="shared" si="24"/>
        <v>0</v>
      </c>
      <c r="AA25" s="708">
        <f t="shared" si="24"/>
        <v>0</v>
      </c>
      <c r="AB25" s="708">
        <f t="shared" si="24"/>
        <v>0</v>
      </c>
      <c r="AC25" s="708">
        <f t="shared" si="24"/>
        <v>0</v>
      </c>
      <c r="AD25" s="708">
        <f t="shared" si="24"/>
        <v>0</v>
      </c>
      <c r="AE25" s="708">
        <f t="shared" si="24"/>
        <v>0</v>
      </c>
      <c r="AF25" s="708">
        <f t="shared" si="24"/>
        <v>0</v>
      </c>
      <c r="AG25" s="708">
        <f t="shared" si="24"/>
        <v>0</v>
      </c>
      <c r="AH25" s="708">
        <f t="shared" si="24"/>
        <v>0</v>
      </c>
      <c r="AI25" s="708">
        <f t="shared" si="24"/>
        <v>0</v>
      </c>
      <c r="AJ25" s="708">
        <f t="shared" si="24"/>
        <v>0</v>
      </c>
      <c r="AK25" s="708">
        <f t="shared" si="24"/>
        <v>0</v>
      </c>
      <c r="AL25" s="708">
        <f t="shared" si="24"/>
        <v>0</v>
      </c>
      <c r="AM25" s="708">
        <f t="shared" si="24"/>
        <v>0</v>
      </c>
      <c r="AN25" s="708">
        <f t="shared" si="24"/>
        <v>0</v>
      </c>
      <c r="AO25" s="708">
        <f t="shared" si="24"/>
        <v>0</v>
      </c>
      <c r="AP25" s="708">
        <f t="shared" si="24"/>
        <v>0</v>
      </c>
      <c r="AQ25" s="708">
        <f t="shared" si="24"/>
        <v>0</v>
      </c>
      <c r="AR25" s="708">
        <f t="shared" si="24"/>
        <v>0</v>
      </c>
      <c r="AS25" s="708">
        <f t="shared" si="24"/>
        <v>0</v>
      </c>
      <c r="AT25" s="708">
        <f t="shared" si="24"/>
        <v>0</v>
      </c>
      <c r="AU25" s="708">
        <f t="shared" si="24"/>
        <v>0</v>
      </c>
      <c r="AV25" s="708">
        <f t="shared" si="24"/>
        <v>0</v>
      </c>
      <c r="AW25" s="708">
        <f t="shared" si="24"/>
        <v>0</v>
      </c>
      <c r="AX25" s="708">
        <f t="shared" si="24"/>
        <v>0</v>
      </c>
      <c r="AY25" s="708">
        <f t="shared" si="24"/>
        <v>0</v>
      </c>
      <c r="AZ25" s="708">
        <f t="shared" si="24"/>
        <v>0</v>
      </c>
      <c r="BA25" s="708">
        <f t="shared" si="24"/>
        <v>0</v>
      </c>
      <c r="BB25" s="708">
        <f t="shared" si="24"/>
        <v>0</v>
      </c>
      <c r="BC25" s="708">
        <f t="shared" si="24"/>
        <v>0</v>
      </c>
      <c r="BD25" s="708">
        <f t="shared" si="24"/>
        <v>0</v>
      </c>
      <c r="BE25" s="708">
        <f t="shared" si="24"/>
        <v>0</v>
      </c>
      <c r="BF25" s="708">
        <f t="shared" si="24"/>
        <v>0</v>
      </c>
      <c r="BG25" s="708">
        <f t="shared" si="24"/>
        <v>0</v>
      </c>
      <c r="BH25" s="708">
        <f t="shared" si="24"/>
        <v>0</v>
      </c>
      <c r="BI25" s="708">
        <f t="shared" si="24"/>
        <v>0</v>
      </c>
      <c r="BJ25" s="708">
        <f t="shared" si="24"/>
        <v>0</v>
      </c>
      <c r="BK25" s="708">
        <f t="shared" si="24"/>
        <v>0</v>
      </c>
      <c r="BL25" s="708">
        <f t="shared" si="24"/>
        <v>0</v>
      </c>
      <c r="BM25" s="708">
        <f t="shared" si="24"/>
        <v>0</v>
      </c>
      <c r="BN25" s="708">
        <f t="shared" si="24"/>
        <v>0</v>
      </c>
      <c r="BO25" s="708">
        <f t="shared" si="24"/>
        <v>0</v>
      </c>
      <c r="BP25" s="708">
        <f t="shared" si="24"/>
        <v>0</v>
      </c>
      <c r="BQ25" s="708">
        <f t="shared" si="24"/>
        <v>0</v>
      </c>
      <c r="BR25" s="708">
        <f t="shared" si="24"/>
        <v>0</v>
      </c>
      <c r="BS25" s="708">
        <f t="shared" ref="BS25:CF25" si="25">+IFERROR(BS19*BS$12/BS$22,0)</f>
        <v>0</v>
      </c>
      <c r="BT25" s="708">
        <f t="shared" si="25"/>
        <v>0</v>
      </c>
      <c r="BU25" s="708">
        <f t="shared" si="25"/>
        <v>0</v>
      </c>
      <c r="BV25" s="708">
        <f t="shared" si="25"/>
        <v>0</v>
      </c>
      <c r="BW25" s="708">
        <f t="shared" si="25"/>
        <v>0</v>
      </c>
      <c r="BX25" s="708">
        <f t="shared" si="25"/>
        <v>0</v>
      </c>
      <c r="BY25" s="708">
        <f t="shared" si="25"/>
        <v>0</v>
      </c>
      <c r="BZ25" s="708">
        <f t="shared" si="25"/>
        <v>0</v>
      </c>
      <c r="CA25" s="708">
        <f t="shared" si="25"/>
        <v>0</v>
      </c>
      <c r="CB25" s="708">
        <f t="shared" si="25"/>
        <v>0</v>
      </c>
      <c r="CC25" s="708">
        <f t="shared" si="25"/>
        <v>0</v>
      </c>
      <c r="CD25" s="708">
        <f t="shared" si="25"/>
        <v>0</v>
      </c>
      <c r="CE25" s="708">
        <f t="shared" si="25"/>
        <v>0</v>
      </c>
      <c r="CF25" s="708">
        <f t="shared" si="25"/>
        <v>0</v>
      </c>
    </row>
    <row r="26" spans="4:84" s="706" customFormat="1" hidden="1" x14ac:dyDescent="0.3">
      <c r="D26" s="710"/>
      <c r="E26" s="710"/>
      <c r="F26" s="710"/>
      <c r="G26" s="710"/>
      <c r="H26" s="710"/>
      <c r="I26" s="710"/>
      <c r="J26" s="710"/>
      <c r="K26" s="710"/>
      <c r="L26" s="710"/>
      <c r="M26" s="710"/>
      <c r="N26" s="710"/>
      <c r="O26" s="710"/>
      <c r="P26" s="710"/>
      <c r="Q26" s="710"/>
      <c r="R26" s="710"/>
      <c r="S26" s="710"/>
      <c r="T26" s="710"/>
      <c r="U26" s="710"/>
      <c r="V26" s="710"/>
      <c r="W26" s="710"/>
      <c r="X26" s="710"/>
      <c r="Y26" s="710"/>
      <c r="Z26" s="710"/>
      <c r="AA26" s="710"/>
      <c r="AB26" s="710"/>
      <c r="AC26" s="710"/>
      <c r="AD26" s="710"/>
      <c r="AE26" s="710"/>
      <c r="AF26" s="710"/>
      <c r="AG26" s="710"/>
      <c r="AH26" s="710"/>
      <c r="AI26" s="710"/>
      <c r="AJ26" s="710"/>
      <c r="AK26" s="710"/>
      <c r="AL26" s="710"/>
      <c r="AM26" s="710"/>
      <c r="AN26" s="710"/>
      <c r="AO26" s="710"/>
      <c r="AP26" s="710"/>
      <c r="AQ26" s="710"/>
      <c r="AR26" s="710"/>
      <c r="AS26" s="710"/>
      <c r="AT26" s="710"/>
      <c r="AU26" s="710"/>
      <c r="AV26" s="710"/>
      <c r="AW26" s="710"/>
      <c r="AX26" s="710"/>
      <c r="AY26" s="710"/>
      <c r="AZ26" s="710"/>
      <c r="BA26" s="710"/>
      <c r="BB26" s="710"/>
      <c r="BC26" s="710"/>
      <c r="BD26" s="710"/>
      <c r="BE26" s="710"/>
      <c r="BF26" s="710"/>
      <c r="BG26" s="710"/>
      <c r="BH26" s="710"/>
      <c r="BI26" s="710"/>
      <c r="BJ26" s="710"/>
      <c r="BK26" s="710"/>
      <c r="BL26" s="710"/>
      <c r="BM26" s="710"/>
      <c r="BN26" s="710"/>
      <c r="BO26" s="710"/>
      <c r="BP26" s="710"/>
      <c r="BQ26" s="710"/>
      <c r="BR26" s="710"/>
      <c r="BS26" s="710"/>
      <c r="BT26" s="710"/>
      <c r="BU26" s="710"/>
      <c r="BV26" s="710"/>
      <c r="BW26" s="710"/>
      <c r="BX26" s="710"/>
      <c r="BY26" s="710"/>
      <c r="BZ26" s="710"/>
      <c r="CA26" s="710"/>
      <c r="CB26" s="710"/>
      <c r="CC26" s="710"/>
      <c r="CD26" s="710"/>
      <c r="CE26" s="710"/>
      <c r="CF26" s="710"/>
    </row>
    <row r="27" spans="4:84" s="706" customFormat="1" hidden="1" x14ac:dyDescent="0.3">
      <c r="D27" s="710"/>
      <c r="E27" s="710"/>
      <c r="F27" s="710"/>
      <c r="G27" s="710"/>
      <c r="H27" s="710"/>
      <c r="I27" s="710"/>
      <c r="J27" s="710"/>
      <c r="K27" s="710"/>
      <c r="L27" s="710"/>
      <c r="M27" s="710"/>
      <c r="N27" s="710"/>
      <c r="O27" s="710"/>
      <c r="P27" s="710"/>
      <c r="Q27" s="710"/>
      <c r="R27" s="710"/>
      <c r="S27" s="710"/>
      <c r="T27" s="710"/>
      <c r="U27" s="710"/>
      <c r="V27" s="710"/>
      <c r="W27" s="710"/>
      <c r="X27" s="710"/>
      <c r="Y27" s="710"/>
      <c r="Z27" s="710"/>
      <c r="AA27" s="710"/>
      <c r="AB27" s="710"/>
      <c r="AC27" s="710"/>
      <c r="AD27" s="710"/>
      <c r="AE27" s="710"/>
      <c r="AF27" s="710"/>
      <c r="AG27" s="710"/>
      <c r="AH27" s="710"/>
      <c r="AI27" s="710"/>
      <c r="AJ27" s="710"/>
      <c r="AK27" s="710"/>
      <c r="AL27" s="710"/>
      <c r="AM27" s="710"/>
      <c r="AN27" s="710"/>
      <c r="AO27" s="710"/>
      <c r="AP27" s="710"/>
      <c r="AQ27" s="710"/>
      <c r="AR27" s="710"/>
      <c r="AS27" s="710"/>
      <c r="AT27" s="710"/>
      <c r="AU27" s="710"/>
      <c r="AV27" s="710"/>
      <c r="AW27" s="710"/>
      <c r="AX27" s="710"/>
      <c r="AY27" s="710"/>
      <c r="AZ27" s="710"/>
      <c r="BA27" s="710"/>
      <c r="BB27" s="710"/>
      <c r="BC27" s="710"/>
      <c r="BD27" s="710"/>
      <c r="BE27" s="710"/>
      <c r="BF27" s="710"/>
      <c r="BG27" s="710"/>
      <c r="BH27" s="710"/>
      <c r="BI27" s="710"/>
      <c r="BJ27" s="710"/>
      <c r="BK27" s="710"/>
      <c r="BL27" s="710"/>
      <c r="BM27" s="710"/>
      <c r="BN27" s="710"/>
      <c r="BO27" s="710"/>
      <c r="BP27" s="710"/>
      <c r="BQ27" s="710"/>
      <c r="BR27" s="710"/>
      <c r="BS27" s="710"/>
      <c r="BT27" s="710"/>
      <c r="BU27" s="710"/>
      <c r="BV27" s="710"/>
      <c r="BW27" s="710"/>
      <c r="BX27" s="710"/>
      <c r="BY27" s="710"/>
      <c r="BZ27" s="710"/>
      <c r="CA27" s="710"/>
      <c r="CB27" s="710"/>
      <c r="CC27" s="710"/>
      <c r="CD27" s="710"/>
      <c r="CE27" s="710"/>
      <c r="CF27" s="710"/>
    </row>
    <row r="28" spans="4:84" s="706" customFormat="1" hidden="1" x14ac:dyDescent="0.3">
      <c r="D28" s="710"/>
      <c r="E28" s="710"/>
      <c r="F28" s="710"/>
      <c r="G28" s="710"/>
      <c r="H28" s="710"/>
      <c r="I28" s="710"/>
      <c r="J28" s="710"/>
      <c r="K28" s="710"/>
      <c r="L28" s="710"/>
      <c r="M28" s="710"/>
      <c r="N28" s="710"/>
      <c r="O28" s="710"/>
      <c r="P28" s="710"/>
      <c r="Q28" s="710"/>
      <c r="R28" s="710"/>
      <c r="S28" s="710"/>
      <c r="T28" s="710"/>
      <c r="U28" s="710"/>
      <c r="V28" s="710"/>
      <c r="W28" s="710"/>
      <c r="X28" s="710"/>
      <c r="Y28" s="710"/>
      <c r="Z28" s="710"/>
      <c r="AA28" s="710"/>
      <c r="AB28" s="710"/>
      <c r="AC28" s="710"/>
      <c r="AD28" s="710"/>
      <c r="AE28" s="710"/>
      <c r="AF28" s="710"/>
      <c r="AG28" s="710"/>
      <c r="AH28" s="710"/>
      <c r="AI28" s="710"/>
      <c r="AJ28" s="710"/>
      <c r="AK28" s="710"/>
      <c r="AL28" s="710"/>
      <c r="AM28" s="710"/>
      <c r="AN28" s="710"/>
      <c r="AO28" s="710"/>
      <c r="AP28" s="710"/>
      <c r="AQ28" s="710"/>
      <c r="AR28" s="710"/>
      <c r="AS28" s="710"/>
      <c r="AT28" s="710"/>
      <c r="AU28" s="710"/>
      <c r="AV28" s="710"/>
      <c r="AW28" s="710"/>
      <c r="AX28" s="710"/>
      <c r="AY28" s="710"/>
      <c r="AZ28" s="710"/>
      <c r="BA28" s="710"/>
      <c r="BB28" s="710"/>
      <c r="BC28" s="710"/>
      <c r="BD28" s="710"/>
      <c r="BE28" s="710"/>
      <c r="BF28" s="710"/>
      <c r="BG28" s="710"/>
      <c r="BH28" s="710"/>
      <c r="BI28" s="710"/>
      <c r="BJ28" s="710"/>
      <c r="BK28" s="710"/>
      <c r="BL28" s="710"/>
      <c r="BM28" s="710"/>
      <c r="BN28" s="710"/>
      <c r="BO28" s="710"/>
      <c r="BP28" s="710"/>
      <c r="BQ28" s="710"/>
      <c r="BR28" s="710"/>
      <c r="BS28" s="710"/>
      <c r="BT28" s="710"/>
      <c r="BU28" s="710"/>
      <c r="BV28" s="710"/>
      <c r="BW28" s="710"/>
      <c r="BX28" s="710"/>
      <c r="BY28" s="710"/>
      <c r="BZ28" s="710"/>
      <c r="CA28" s="710"/>
      <c r="CB28" s="710"/>
      <c r="CC28" s="710"/>
      <c r="CD28" s="710"/>
      <c r="CE28" s="710"/>
      <c r="CF28" s="710"/>
    </row>
    <row r="29" spans="4:84" s="706" customFormat="1" hidden="1" x14ac:dyDescent="0.3">
      <c r="D29" s="711" t="s">
        <v>603</v>
      </c>
      <c r="E29" s="712" t="s">
        <v>604</v>
      </c>
      <c r="F29" s="712" t="s">
        <v>605</v>
      </c>
      <c r="G29" s="712" t="s">
        <v>606</v>
      </c>
      <c r="H29" s="712" t="s">
        <v>607</v>
      </c>
      <c r="I29" s="712" t="s">
        <v>608</v>
      </c>
      <c r="J29" s="710"/>
      <c r="K29" s="710"/>
      <c r="L29" s="710"/>
      <c r="M29" s="710"/>
      <c r="N29" s="710"/>
      <c r="O29" s="710"/>
      <c r="P29" s="710"/>
      <c r="Q29" s="710"/>
      <c r="R29" s="710"/>
      <c r="S29" s="710"/>
      <c r="T29" s="710"/>
      <c r="U29" s="710"/>
      <c r="V29" s="710"/>
      <c r="W29" s="710"/>
      <c r="X29" s="710"/>
      <c r="Y29" s="710"/>
      <c r="Z29" s="710"/>
      <c r="AA29" s="710"/>
      <c r="AB29" s="710"/>
      <c r="AC29" s="710"/>
      <c r="AD29" s="710"/>
      <c r="AE29" s="710"/>
      <c r="AF29" s="710"/>
      <c r="AG29" s="710"/>
      <c r="AH29" s="710"/>
      <c r="AI29" s="710"/>
      <c r="AJ29" s="710"/>
      <c r="AK29" s="710"/>
      <c r="AL29" s="710"/>
      <c r="AM29" s="710"/>
      <c r="AN29" s="710"/>
      <c r="AO29" s="710"/>
      <c r="AP29" s="710"/>
      <c r="AQ29" s="710"/>
      <c r="AR29" s="710"/>
      <c r="AS29" s="710"/>
      <c r="AT29" s="710"/>
      <c r="AU29" s="710"/>
      <c r="AV29" s="710"/>
      <c r="AW29" s="710"/>
      <c r="AX29" s="710"/>
      <c r="AY29" s="710"/>
      <c r="AZ29" s="710"/>
      <c r="BA29" s="710"/>
      <c r="BB29" s="710"/>
      <c r="BC29" s="710"/>
      <c r="BD29" s="710"/>
      <c r="BE29" s="710"/>
      <c r="BF29" s="710"/>
      <c r="BG29" s="710"/>
      <c r="BH29" s="710"/>
      <c r="BI29" s="710"/>
      <c r="BJ29" s="710"/>
      <c r="BK29" s="710"/>
      <c r="BL29" s="710"/>
      <c r="BM29" s="710"/>
      <c r="BN29" s="710"/>
      <c r="BO29" s="710"/>
      <c r="BP29" s="710"/>
      <c r="BQ29" s="710"/>
      <c r="BR29" s="710"/>
      <c r="BS29" s="710"/>
      <c r="BT29" s="710"/>
      <c r="BU29" s="710"/>
      <c r="BV29" s="710"/>
      <c r="BW29" s="710"/>
      <c r="BX29" s="710"/>
      <c r="BY29" s="710"/>
      <c r="BZ29" s="710"/>
      <c r="CA29" s="710"/>
      <c r="CB29" s="710"/>
      <c r="CC29" s="710"/>
      <c r="CD29" s="710"/>
      <c r="CE29" s="710"/>
      <c r="CF29" s="710"/>
    </row>
    <row r="30" spans="4:84" s="706" customFormat="1" ht="18.75" hidden="1" x14ac:dyDescent="0.3">
      <c r="D30" s="711"/>
      <c r="E30" s="713">
        <f>IFERROR(INDEX($E$10:$CF$10,MATCH(0,INDEX(COUNTIF($D$30:D30,$E$10:$CF$10),),)),"")</f>
        <v>6.75</v>
      </c>
      <c r="F30" s="714" t="str">
        <f>IFERROR(INDEX($E$10:$CF$10,MATCH(0,INDEX(COUNTIF($D$30:E30,$E$10:$CF$10),),)),"")</f>
        <v/>
      </c>
      <c r="G30" s="714" t="str">
        <f>IFERROR(INDEX($E$10:$CF$10,MATCH(0,INDEX(COUNTIF($D$30:F30,$E$10:$CF$10),),)),"")</f>
        <v/>
      </c>
      <c r="H30" s="714" t="str">
        <f>IFERROR(INDEX($E$10:$CF$10,MATCH(0,INDEX(COUNTIF($D$30:G30,$E$10:$CF$10),),)),"")</f>
        <v/>
      </c>
      <c r="I30" s="714" t="str">
        <f>IFERROR(INDEX($E$10:$CF$10,MATCH(0,INDEX(COUNTIF($D$30:H30,$E$10:$CF$10),),)),"")</f>
        <v/>
      </c>
      <c r="J30" s="710"/>
      <c r="K30" s="710"/>
      <c r="L30" s="710"/>
      <c r="M30" s="710"/>
      <c r="N30" s="710"/>
      <c r="O30" s="710"/>
      <c r="P30" s="710"/>
      <c r="Q30" s="710"/>
      <c r="R30" s="710"/>
      <c r="S30" s="710"/>
      <c r="T30" s="710"/>
      <c r="U30" s="710"/>
      <c r="V30" s="710"/>
      <c r="W30" s="710"/>
      <c r="X30" s="710"/>
      <c r="Y30" s="710"/>
      <c r="Z30" s="710"/>
      <c r="AA30" s="710"/>
      <c r="AB30" s="710"/>
      <c r="AC30" s="710"/>
      <c r="AD30" s="710"/>
      <c r="AE30" s="710"/>
      <c r="AF30" s="710"/>
      <c r="AG30" s="710"/>
      <c r="AH30" s="710"/>
      <c r="AI30" s="710"/>
      <c r="AJ30" s="710"/>
      <c r="AK30" s="710"/>
      <c r="AL30" s="710"/>
      <c r="AM30" s="710"/>
      <c r="AN30" s="710"/>
      <c r="AO30" s="710"/>
      <c r="AP30" s="710"/>
      <c r="AQ30" s="710"/>
      <c r="AR30" s="710"/>
      <c r="AS30" s="710"/>
      <c r="AT30" s="710"/>
      <c r="AU30" s="710"/>
      <c r="AV30" s="710"/>
      <c r="AW30" s="710"/>
      <c r="AX30" s="710"/>
      <c r="AY30" s="710"/>
      <c r="AZ30" s="710"/>
      <c r="BA30" s="710"/>
      <c r="BB30" s="710"/>
      <c r="BC30" s="710"/>
      <c r="BD30" s="710"/>
      <c r="BE30" s="710"/>
      <c r="BF30" s="710"/>
      <c r="BG30" s="710"/>
      <c r="BH30" s="710"/>
      <c r="BI30" s="710"/>
      <c r="BJ30" s="710"/>
      <c r="BK30" s="710"/>
      <c r="BL30" s="710"/>
      <c r="BM30" s="710"/>
      <c r="BN30" s="710"/>
      <c r="BO30" s="710"/>
      <c r="BP30" s="710"/>
      <c r="BQ30" s="710"/>
      <c r="BR30" s="710"/>
      <c r="BS30" s="710"/>
      <c r="BT30" s="710"/>
      <c r="BU30" s="710"/>
      <c r="BV30" s="710"/>
      <c r="BW30" s="710"/>
      <c r="BX30" s="710"/>
      <c r="BY30" s="710"/>
      <c r="BZ30" s="710"/>
      <c r="CA30" s="710"/>
      <c r="CB30" s="710"/>
      <c r="CC30" s="710"/>
      <c r="CD30" s="710"/>
      <c r="CE30" s="710"/>
      <c r="CF30" s="710"/>
    </row>
    <row r="31" spans="4:84" s="706" customFormat="1" hidden="1" x14ac:dyDescent="0.3">
      <c r="D31" s="711" t="s">
        <v>614</v>
      </c>
      <c r="E31" s="715">
        <f>+COUNTIFS($E$10:$CF$10,E30,$E$6:$CF$6,"&gt;0")</f>
        <v>12</v>
      </c>
      <c r="F31" s="712">
        <f>+COUNTIFS($E$10:$CF$10,F30,$E$6:$CF$6,"&lt;&gt;"-"")</f>
        <v>0</v>
      </c>
      <c r="G31" s="712">
        <f>+COUNTIFS($E$10:$CF$10,G30,$E$6:$CF$6,"&lt;&gt;"-"")</f>
        <v>0</v>
      </c>
      <c r="H31" s="712">
        <f>+COUNTIFS($E$10:$CF$10,H30,$E$6:$CF$6,"&lt;&gt;"-"")</f>
        <v>0</v>
      </c>
      <c r="I31" s="712">
        <f>+COUNTIFS($E$10:$CF$10,I30,$E$6:$CF$6,"&lt;&gt;"-"")</f>
        <v>0</v>
      </c>
      <c r="J31" s="710"/>
      <c r="K31" s="710"/>
      <c r="L31" s="710"/>
      <c r="M31" s="710"/>
      <c r="N31" s="710"/>
      <c r="O31" s="710"/>
      <c r="P31" s="710"/>
      <c r="Q31" s="710"/>
      <c r="R31" s="710"/>
      <c r="S31" s="710"/>
      <c r="T31" s="710"/>
      <c r="U31" s="710"/>
      <c r="V31" s="710"/>
      <c r="W31" s="710"/>
      <c r="X31" s="710"/>
      <c r="Y31" s="710"/>
      <c r="Z31" s="710"/>
      <c r="AA31" s="710"/>
      <c r="AB31" s="710"/>
      <c r="AC31" s="710"/>
      <c r="AD31" s="710"/>
      <c r="AE31" s="710"/>
      <c r="AF31" s="710"/>
      <c r="AG31" s="710"/>
      <c r="AH31" s="710"/>
      <c r="AI31" s="710"/>
      <c r="AJ31" s="710"/>
      <c r="AK31" s="710"/>
      <c r="AL31" s="710"/>
      <c r="AM31" s="710"/>
      <c r="AN31" s="710"/>
      <c r="AO31" s="710"/>
      <c r="AP31" s="710"/>
      <c r="AQ31" s="710"/>
      <c r="AR31" s="710"/>
      <c r="AS31" s="710"/>
      <c r="AT31" s="710"/>
      <c r="AU31" s="710"/>
      <c r="AV31" s="710"/>
      <c r="AW31" s="710"/>
      <c r="AX31" s="710"/>
      <c r="AY31" s="710"/>
      <c r="AZ31" s="710"/>
      <c r="BA31" s="710"/>
      <c r="BB31" s="710"/>
      <c r="BC31" s="710"/>
      <c r="BD31" s="710"/>
      <c r="BE31" s="710"/>
      <c r="BF31" s="710"/>
      <c r="BG31" s="710"/>
      <c r="BH31" s="710"/>
      <c r="BI31" s="710"/>
      <c r="BJ31" s="710"/>
      <c r="BK31" s="710"/>
      <c r="BL31" s="710"/>
      <c r="BM31" s="710"/>
      <c r="BN31" s="710"/>
      <c r="BO31" s="710"/>
      <c r="BP31" s="710"/>
      <c r="BQ31" s="710"/>
      <c r="BR31" s="710"/>
      <c r="BS31" s="710"/>
      <c r="BT31" s="710"/>
      <c r="BU31" s="710"/>
      <c r="BV31" s="710"/>
      <c r="BW31" s="710"/>
      <c r="BX31" s="710"/>
      <c r="BY31" s="710"/>
      <c r="BZ31" s="710"/>
      <c r="CA31" s="710"/>
      <c r="CB31" s="710"/>
      <c r="CC31" s="710"/>
      <c r="CD31" s="710"/>
      <c r="CE31" s="710"/>
      <c r="CF31" s="710"/>
    </row>
    <row r="32" spans="4:84" s="706" customFormat="1" hidden="1" x14ac:dyDescent="0.3">
      <c r="D32" s="720" t="s">
        <v>617</v>
      </c>
      <c r="E32" s="716">
        <f>+E7</f>
        <v>2620</v>
      </c>
      <c r="F32" s="717">
        <f>+IF(F31=0,0,E33)</f>
        <v>0</v>
      </c>
      <c r="G32" s="717">
        <f>+IF(G31=0,0,F33)</f>
        <v>0</v>
      </c>
      <c r="H32" s="717">
        <f>+IF(H31=0,0,G33)</f>
        <v>0</v>
      </c>
      <c r="I32" s="717">
        <f>+IF(I31=0,0,H33)</f>
        <v>0</v>
      </c>
      <c r="J32" s="710"/>
      <c r="K32" s="710"/>
      <c r="L32" s="710"/>
      <c r="M32" s="710"/>
      <c r="N32" s="710"/>
      <c r="O32" s="710"/>
      <c r="P32" s="710"/>
      <c r="Q32" s="710"/>
      <c r="R32" s="710"/>
      <c r="S32" s="710"/>
      <c r="T32" s="710"/>
      <c r="U32" s="710"/>
      <c r="V32" s="710"/>
      <c r="W32" s="710"/>
      <c r="X32" s="710"/>
      <c r="Y32" s="710"/>
      <c r="Z32" s="710"/>
      <c r="AA32" s="710"/>
      <c r="AB32" s="710"/>
      <c r="AC32" s="710"/>
      <c r="AD32" s="710"/>
      <c r="AE32" s="710"/>
      <c r="AF32" s="710"/>
      <c r="AG32" s="710"/>
      <c r="AH32" s="710"/>
      <c r="AI32" s="710"/>
      <c r="AJ32" s="710"/>
      <c r="AK32" s="710"/>
      <c r="AL32" s="710"/>
      <c r="AM32" s="710"/>
      <c r="AN32" s="710"/>
      <c r="AO32" s="710"/>
      <c r="AP32" s="710"/>
      <c r="AQ32" s="710"/>
      <c r="AR32" s="710"/>
      <c r="AS32" s="710"/>
      <c r="AT32" s="710"/>
      <c r="AU32" s="710"/>
      <c r="AV32" s="710"/>
      <c r="AW32" s="710"/>
      <c r="AX32" s="710"/>
      <c r="AY32" s="710"/>
      <c r="AZ32" s="710"/>
      <c r="BA32" s="710"/>
      <c r="BB32" s="710"/>
      <c r="BC32" s="710"/>
      <c r="BD32" s="710"/>
      <c r="BE32" s="710"/>
      <c r="BF32" s="710"/>
      <c r="BG32" s="710"/>
      <c r="BH32" s="710"/>
      <c r="BI32" s="710"/>
      <c r="BJ32" s="710"/>
      <c r="BK32" s="710"/>
      <c r="BL32" s="710"/>
      <c r="BM32" s="710"/>
      <c r="BN32" s="710"/>
      <c r="BO32" s="710"/>
      <c r="BP32" s="710"/>
      <c r="BQ32" s="710"/>
      <c r="BR32" s="710"/>
      <c r="BS32" s="710"/>
      <c r="BT32" s="710"/>
      <c r="BU32" s="710"/>
      <c r="BV32" s="710"/>
      <c r="BW32" s="710"/>
      <c r="BX32" s="710"/>
      <c r="BY32" s="710"/>
      <c r="BZ32" s="710"/>
      <c r="CA32" s="710"/>
      <c r="CB32" s="710"/>
      <c r="CC32" s="710"/>
      <c r="CD32" s="710"/>
      <c r="CE32" s="710"/>
      <c r="CF32" s="710"/>
    </row>
    <row r="33" spans="4:84" s="706" customFormat="1" hidden="1" x14ac:dyDescent="0.3">
      <c r="D33" s="720" t="s">
        <v>616</v>
      </c>
      <c r="E33" s="716">
        <f>+HLOOKUP(E31,$E$5:$CF$8,4,FALSE)</f>
        <v>5121</v>
      </c>
      <c r="F33" s="717">
        <f>+IF(F31=0,0,HLOOKUP(E31+F31,$E$5:$CF$8,4,FALSE))</f>
        <v>0</v>
      </c>
      <c r="G33" s="717">
        <f>+IF(G31=0,0,HLOOKUP(F31+G31,$E$5:$CF$8,4,FALSE))</f>
        <v>0</v>
      </c>
      <c r="H33" s="717">
        <f>+IF(H31=0,0,HLOOKUP(G31+H31,$E$5:$CF$8,4,FALSE))</f>
        <v>0</v>
      </c>
      <c r="I33" s="717">
        <f>+IF(I31=0,0,HLOOKUP(H31+I31,$E$5:$CF$8,4,FALSE))</f>
        <v>0</v>
      </c>
      <c r="J33" s="710"/>
      <c r="K33" s="710"/>
      <c r="L33" s="710"/>
      <c r="M33" s="710"/>
      <c r="N33" s="710"/>
      <c r="O33" s="710"/>
      <c r="P33" s="710"/>
      <c r="Q33" s="710"/>
      <c r="R33" s="710"/>
      <c r="S33" s="710"/>
      <c r="T33" s="710"/>
      <c r="U33" s="710"/>
      <c r="V33" s="710"/>
      <c r="W33" s="710"/>
      <c r="X33" s="710"/>
      <c r="Y33" s="710"/>
      <c r="Z33" s="710"/>
      <c r="AA33" s="710"/>
      <c r="AB33" s="710"/>
      <c r="AC33" s="710"/>
      <c r="AD33" s="710"/>
      <c r="AE33" s="710"/>
      <c r="AF33" s="710"/>
      <c r="AG33" s="710"/>
      <c r="AH33" s="710"/>
      <c r="AI33" s="710"/>
      <c r="AJ33" s="710"/>
      <c r="AK33" s="710"/>
      <c r="AL33" s="710"/>
      <c r="AM33" s="710"/>
      <c r="AN33" s="710"/>
      <c r="AO33" s="710"/>
      <c r="AP33" s="710"/>
      <c r="AQ33" s="710"/>
      <c r="AR33" s="710"/>
      <c r="AS33" s="710"/>
      <c r="AT33" s="710"/>
      <c r="AU33" s="710"/>
      <c r="AV33" s="710"/>
      <c r="AW33" s="710"/>
      <c r="AX33" s="710"/>
      <c r="AY33" s="710"/>
      <c r="AZ33" s="710"/>
      <c r="BA33" s="710"/>
      <c r="BB33" s="710"/>
      <c r="BC33" s="710"/>
      <c r="BD33" s="710"/>
      <c r="BE33" s="710"/>
      <c r="BF33" s="710"/>
      <c r="BG33" s="710"/>
      <c r="BH33" s="710"/>
      <c r="BI33" s="710"/>
      <c r="BJ33" s="710"/>
      <c r="BK33" s="710"/>
      <c r="BL33" s="710"/>
      <c r="BM33" s="710"/>
      <c r="BN33" s="710"/>
      <c r="BO33" s="710"/>
      <c r="BP33" s="710"/>
      <c r="BQ33" s="710"/>
      <c r="BR33" s="710"/>
      <c r="BS33" s="710"/>
      <c r="BT33" s="710"/>
      <c r="BU33" s="710"/>
      <c r="BV33" s="710"/>
      <c r="BW33" s="710"/>
      <c r="BX33" s="710"/>
      <c r="BY33" s="710"/>
      <c r="BZ33" s="710"/>
      <c r="CA33" s="710"/>
      <c r="CB33" s="710"/>
      <c r="CC33" s="710"/>
      <c r="CD33" s="710"/>
      <c r="CE33" s="710"/>
      <c r="CF33" s="710"/>
    </row>
    <row r="34" spans="4:84" s="706" customFormat="1" hidden="1" x14ac:dyDescent="0.3">
      <c r="D34" s="720" t="s">
        <v>610</v>
      </c>
      <c r="E34" s="716">
        <f>+IFERROR(AVERAGEIFS($E$14:$CF$14,$E$10:$CF$10,E30,$E$14:$CF$14,"&gt;0"),0)</f>
        <v>32.216666666666661</v>
      </c>
      <c r="F34" s="717">
        <f>+IFERROR(AVERAGEIFS($E$14:$CF$14,$E$10:$CF$10,F30,$E$14:$CF$14,"&gt;0"),0)</f>
        <v>0</v>
      </c>
      <c r="G34" s="717">
        <f>+IFERROR(AVERAGEIFS($E$14:$CF$14,$E$10:$CF$10,G30,$E$14:$CF$14,"&gt;0"),0)</f>
        <v>0</v>
      </c>
      <c r="H34" s="717">
        <f>+IFERROR(AVERAGEIFS($E$14:$CF$14,$E$10:$CF$10,H30,$E$14:$CF$14,"&gt;0"),0)</f>
        <v>0</v>
      </c>
      <c r="I34" s="717">
        <f>+IFERROR(AVERAGEIFS($E$14:$CF$14,$E$10:$CF$10,I30,$E$14:$CF$14,"&gt;0"),0)</f>
        <v>0</v>
      </c>
      <c r="J34" s="710"/>
      <c r="K34" s="710"/>
      <c r="L34" s="710"/>
      <c r="M34" s="710"/>
      <c r="N34" s="710"/>
      <c r="O34" s="710"/>
      <c r="P34" s="710"/>
      <c r="Q34" s="710"/>
      <c r="R34" s="710"/>
      <c r="S34" s="710"/>
      <c r="T34" s="710"/>
      <c r="U34" s="710"/>
      <c r="V34" s="710"/>
      <c r="W34" s="710"/>
      <c r="X34" s="710"/>
      <c r="Y34" s="710"/>
      <c r="Z34" s="710"/>
      <c r="AA34" s="710"/>
      <c r="AB34" s="710"/>
      <c r="AC34" s="710"/>
      <c r="AD34" s="710"/>
      <c r="AE34" s="710"/>
      <c r="AF34" s="710"/>
      <c r="AG34" s="710"/>
      <c r="AH34" s="710"/>
      <c r="AI34" s="710"/>
      <c r="AJ34" s="710"/>
      <c r="AK34" s="710"/>
      <c r="AL34" s="710"/>
      <c r="AM34" s="710"/>
      <c r="AN34" s="710"/>
      <c r="AO34" s="710"/>
      <c r="AP34" s="710"/>
      <c r="AQ34" s="710"/>
      <c r="AR34" s="710"/>
      <c r="AS34" s="710"/>
      <c r="AT34" s="710"/>
      <c r="AU34" s="710"/>
      <c r="AV34" s="710"/>
      <c r="AW34" s="710"/>
      <c r="AX34" s="710"/>
      <c r="AY34" s="710"/>
      <c r="AZ34" s="710"/>
      <c r="BA34" s="710"/>
      <c r="BB34" s="710"/>
      <c r="BC34" s="710"/>
      <c r="BD34" s="710"/>
      <c r="BE34" s="710"/>
      <c r="BF34" s="710"/>
      <c r="BG34" s="710"/>
      <c r="BH34" s="710"/>
      <c r="BI34" s="710"/>
      <c r="BJ34" s="710"/>
      <c r="BK34" s="710"/>
      <c r="BL34" s="710"/>
      <c r="BM34" s="710"/>
      <c r="BN34" s="710"/>
      <c r="BO34" s="710"/>
      <c r="BP34" s="710"/>
      <c r="BQ34" s="710"/>
      <c r="BR34" s="710"/>
      <c r="BS34" s="710"/>
      <c r="BT34" s="710"/>
      <c r="BU34" s="710"/>
      <c r="BV34" s="710"/>
      <c r="BW34" s="710"/>
      <c r="BX34" s="710"/>
      <c r="BY34" s="710"/>
      <c r="BZ34" s="710"/>
      <c r="CA34" s="710"/>
      <c r="CB34" s="710"/>
      <c r="CC34" s="710"/>
      <c r="CD34" s="710"/>
      <c r="CE34" s="710"/>
      <c r="CF34" s="710"/>
    </row>
    <row r="35" spans="4:84" s="706" customFormat="1" hidden="1" x14ac:dyDescent="0.3">
      <c r="D35" s="720" t="s">
        <v>611</v>
      </c>
      <c r="E35" s="716">
        <f>+IFERROR(AVERAGEIFS($E$12:$CF$12,$E$10:$CF$10,E30,$E$12:$CF$12,"&gt;0"),0)</f>
        <v>276.60000000000002</v>
      </c>
      <c r="F35" s="717">
        <f>+IFERROR(AVERAGEIFS($E$12:$CF$12,$E$10:$CF$10,F30,$E$12:$CF$12,"&gt;0"),0)</f>
        <v>0</v>
      </c>
      <c r="G35" s="717">
        <f>+IFERROR(AVERAGEIFS($E$12:$CF$12,$E$10:$CF$10,G30,$E$12:$CF$12,"&gt;0"),0)</f>
        <v>0</v>
      </c>
      <c r="H35" s="717">
        <f>+IFERROR(AVERAGEIFS($E$12:$CF$12,$E$10:$CF$10,H30,$E$12:$CF$12,"&gt;0"),0)</f>
        <v>0</v>
      </c>
      <c r="I35" s="717">
        <f>+IFERROR(AVERAGEIFS($E$12:$CF$12,$E$10:$CF$10,I30,$E$12:$CF$12,"&gt;0"),0)</f>
        <v>0</v>
      </c>
      <c r="J35" s="710"/>
      <c r="K35" s="710"/>
      <c r="L35" s="710"/>
      <c r="M35" s="710"/>
      <c r="N35" s="710"/>
      <c r="O35" s="710"/>
      <c r="P35" s="710"/>
      <c r="Q35" s="710"/>
      <c r="R35" s="710"/>
      <c r="S35" s="710"/>
      <c r="T35" s="710"/>
      <c r="U35" s="710"/>
      <c r="V35" s="710"/>
      <c r="W35" s="710"/>
      <c r="X35" s="710"/>
      <c r="Y35" s="710"/>
      <c r="Z35" s="710"/>
      <c r="AA35" s="710"/>
      <c r="AB35" s="710"/>
      <c r="AC35" s="710"/>
      <c r="AD35" s="710"/>
      <c r="AE35" s="710"/>
      <c r="AF35" s="710"/>
      <c r="AG35" s="710"/>
      <c r="AH35" s="710"/>
      <c r="AI35" s="710"/>
      <c r="AJ35" s="710"/>
      <c r="AK35" s="710"/>
      <c r="AL35" s="710"/>
      <c r="AM35" s="710"/>
      <c r="AN35" s="710"/>
      <c r="AO35" s="710"/>
      <c r="AP35" s="710"/>
      <c r="AQ35" s="710"/>
      <c r="AR35" s="710"/>
      <c r="AS35" s="710"/>
      <c r="AT35" s="710"/>
      <c r="AU35" s="710"/>
      <c r="AV35" s="710"/>
      <c r="AW35" s="710"/>
      <c r="AX35" s="710"/>
      <c r="AY35" s="710"/>
      <c r="AZ35" s="710"/>
      <c r="BA35" s="710"/>
      <c r="BB35" s="710"/>
      <c r="BC35" s="710"/>
      <c r="BD35" s="710"/>
      <c r="BE35" s="710"/>
      <c r="BF35" s="710"/>
      <c r="BG35" s="710"/>
      <c r="BH35" s="710"/>
      <c r="BI35" s="710"/>
      <c r="BJ35" s="710"/>
      <c r="BK35" s="710"/>
      <c r="BL35" s="710"/>
      <c r="BM35" s="710"/>
      <c r="BN35" s="710"/>
      <c r="BO35" s="710"/>
      <c r="BP35" s="710"/>
      <c r="BQ35" s="710"/>
      <c r="BR35" s="710"/>
      <c r="BS35" s="710"/>
      <c r="BT35" s="710"/>
      <c r="BU35" s="710"/>
      <c r="BV35" s="710"/>
      <c r="BW35" s="710"/>
      <c r="BX35" s="710"/>
      <c r="BY35" s="710"/>
      <c r="BZ35" s="710"/>
      <c r="CA35" s="710"/>
      <c r="CB35" s="710"/>
      <c r="CC35" s="710"/>
      <c r="CD35" s="710"/>
      <c r="CE35" s="710"/>
      <c r="CF35" s="710"/>
    </row>
    <row r="36" spans="4:84" s="706" customFormat="1" hidden="1" x14ac:dyDescent="0.3">
      <c r="D36" s="720" t="s">
        <v>615</v>
      </c>
      <c r="E36" s="718">
        <f>+SUMIF($E$10:$CF$10,E30,$E$11:$CF$11)</f>
        <v>57.773568937499995</v>
      </c>
      <c r="F36" s="719">
        <f>+SUMIF($E$10:$CF$10,F30,$E$11:$CF$11)</f>
        <v>0</v>
      </c>
      <c r="G36" s="719">
        <f>+SUMIF($E$10:$CF$10,G30,$E$11:$CF$11)</f>
        <v>0</v>
      </c>
      <c r="H36" s="719">
        <f>+SUMIF($E$10:$CF$10,H30,$E$11:$CF$11)</f>
        <v>0</v>
      </c>
      <c r="I36" s="719">
        <f>+SUMIF($E$10:$CF$10,I30,$E$11:$CF$11)</f>
        <v>0</v>
      </c>
      <c r="J36" s="710"/>
      <c r="K36" s="710"/>
      <c r="L36" s="710"/>
      <c r="M36" s="710"/>
      <c r="N36" s="710"/>
      <c r="O36" s="710"/>
      <c r="P36" s="710"/>
      <c r="Q36" s="710"/>
      <c r="R36" s="710"/>
      <c r="S36" s="710"/>
      <c r="T36" s="710"/>
      <c r="U36" s="710"/>
      <c r="V36" s="710"/>
      <c r="W36" s="710"/>
      <c r="X36" s="710"/>
      <c r="Y36" s="710"/>
      <c r="Z36" s="710"/>
      <c r="AA36" s="710"/>
      <c r="AB36" s="710"/>
      <c r="AC36" s="710"/>
      <c r="AD36" s="710"/>
      <c r="AE36" s="710"/>
      <c r="AF36" s="710"/>
      <c r="AG36" s="710"/>
      <c r="AH36" s="710"/>
      <c r="AI36" s="710"/>
      <c r="AJ36" s="710"/>
      <c r="AK36" s="710"/>
      <c r="AL36" s="710"/>
      <c r="AM36" s="710"/>
      <c r="AN36" s="710"/>
      <c r="AO36" s="710"/>
      <c r="AP36" s="710"/>
      <c r="AQ36" s="710"/>
      <c r="AR36" s="710"/>
      <c r="AS36" s="710"/>
      <c r="AT36" s="710"/>
      <c r="AU36" s="710"/>
      <c r="AV36" s="710"/>
      <c r="AW36" s="710"/>
      <c r="AX36" s="710"/>
      <c r="AY36" s="710"/>
      <c r="AZ36" s="710"/>
      <c r="BA36" s="710"/>
      <c r="BB36" s="710"/>
      <c r="BC36" s="710"/>
      <c r="BD36" s="710"/>
      <c r="BE36" s="710"/>
      <c r="BF36" s="710"/>
      <c r="BG36" s="710"/>
      <c r="BH36" s="710"/>
      <c r="BI36" s="710"/>
      <c r="BJ36" s="710"/>
      <c r="BK36" s="710"/>
      <c r="BL36" s="710"/>
      <c r="BM36" s="710"/>
      <c r="BN36" s="710"/>
      <c r="BO36" s="710"/>
      <c r="BP36" s="710"/>
      <c r="BQ36" s="710"/>
      <c r="BR36" s="710"/>
      <c r="BS36" s="710"/>
      <c r="BT36" s="710"/>
      <c r="BU36" s="710"/>
      <c r="BV36" s="710"/>
      <c r="BW36" s="710"/>
      <c r="BX36" s="710"/>
      <c r="BY36" s="710"/>
      <c r="BZ36" s="710"/>
      <c r="CA36" s="710"/>
      <c r="CB36" s="710"/>
      <c r="CC36" s="710"/>
      <c r="CD36" s="710"/>
      <c r="CE36" s="710"/>
      <c r="CF36" s="710"/>
    </row>
    <row r="37" spans="4:84" s="706" customFormat="1" hidden="1" x14ac:dyDescent="0.3">
      <c r="D37" s="710"/>
      <c r="E37" s="710"/>
      <c r="F37" s="710"/>
      <c r="G37" s="710"/>
      <c r="H37" s="710"/>
      <c r="I37" s="710"/>
      <c r="J37" s="710"/>
      <c r="K37" s="710"/>
      <c r="L37" s="710"/>
      <c r="M37" s="710"/>
      <c r="N37" s="710"/>
      <c r="O37" s="710"/>
      <c r="P37" s="710"/>
      <c r="Q37" s="710"/>
      <c r="R37" s="710"/>
      <c r="S37" s="710"/>
      <c r="T37" s="710"/>
      <c r="U37" s="710"/>
      <c r="V37" s="710"/>
      <c r="W37" s="710"/>
      <c r="X37" s="710"/>
      <c r="Y37" s="710"/>
      <c r="Z37" s="710"/>
      <c r="AA37" s="710"/>
      <c r="AB37" s="710"/>
      <c r="AC37" s="710"/>
      <c r="AD37" s="710"/>
      <c r="AE37" s="710"/>
      <c r="AF37" s="710"/>
      <c r="AG37" s="710"/>
      <c r="AH37" s="710"/>
      <c r="AI37" s="710"/>
      <c r="AJ37" s="710"/>
      <c r="AK37" s="710"/>
      <c r="AL37" s="710"/>
      <c r="AM37" s="710"/>
      <c r="AN37" s="710"/>
      <c r="AO37" s="710"/>
      <c r="AP37" s="710"/>
      <c r="AQ37" s="710"/>
      <c r="AR37" s="710"/>
      <c r="AS37" s="710"/>
      <c r="AT37" s="710"/>
      <c r="AU37" s="710"/>
      <c r="AV37" s="710"/>
      <c r="AW37" s="710"/>
      <c r="AX37" s="710"/>
      <c r="AY37" s="710"/>
      <c r="AZ37" s="710"/>
      <c r="BA37" s="710"/>
      <c r="BB37" s="710"/>
      <c r="BC37" s="710"/>
      <c r="BD37" s="710"/>
      <c r="BE37" s="710"/>
      <c r="BF37" s="710"/>
      <c r="BG37" s="710"/>
      <c r="BH37" s="710"/>
      <c r="BI37" s="710"/>
      <c r="BJ37" s="710"/>
      <c r="BK37" s="710"/>
      <c r="BL37" s="710"/>
      <c r="BM37" s="710"/>
      <c r="BN37" s="710"/>
      <c r="BO37" s="710"/>
      <c r="BP37" s="710"/>
      <c r="BQ37" s="710"/>
      <c r="BR37" s="710"/>
      <c r="BS37" s="710"/>
      <c r="BT37" s="710"/>
      <c r="BU37" s="710"/>
      <c r="BV37" s="710"/>
      <c r="BW37" s="710"/>
      <c r="BX37" s="710"/>
      <c r="BY37" s="710"/>
      <c r="BZ37" s="710"/>
      <c r="CA37" s="710"/>
      <c r="CB37" s="710"/>
      <c r="CC37" s="710"/>
      <c r="CD37" s="710"/>
      <c r="CE37" s="710"/>
      <c r="CF37" s="710"/>
    </row>
    <row r="38" spans="4:84" s="706" customFormat="1" hidden="1" x14ac:dyDescent="0.3">
      <c r="D38" s="710"/>
      <c r="E38" s="710"/>
      <c r="F38" s="710"/>
      <c r="G38" s="710"/>
      <c r="H38" s="710"/>
      <c r="I38" s="710"/>
      <c r="J38" s="710"/>
      <c r="K38" s="710"/>
      <c r="L38" s="710"/>
      <c r="M38" s="710"/>
      <c r="N38" s="710"/>
      <c r="O38" s="710"/>
      <c r="P38" s="710"/>
      <c r="Q38" s="710"/>
      <c r="R38" s="710"/>
      <c r="S38" s="710"/>
      <c r="T38" s="710"/>
      <c r="U38" s="710"/>
      <c r="V38" s="710"/>
      <c r="W38" s="710"/>
      <c r="X38" s="710"/>
      <c r="Y38" s="710"/>
      <c r="Z38" s="710"/>
      <c r="AA38" s="710"/>
      <c r="AB38" s="710"/>
      <c r="AC38" s="710"/>
      <c r="AD38" s="710"/>
      <c r="AE38" s="710"/>
      <c r="AF38" s="710"/>
      <c r="AG38" s="710"/>
      <c r="AH38" s="710"/>
      <c r="AI38" s="710"/>
      <c r="AJ38" s="710"/>
      <c r="AK38" s="710"/>
      <c r="AL38" s="710"/>
      <c r="AM38" s="710"/>
      <c r="AN38" s="710"/>
      <c r="AO38" s="710"/>
      <c r="AP38" s="710"/>
      <c r="AQ38" s="710"/>
      <c r="AR38" s="710"/>
      <c r="AS38" s="710"/>
      <c r="AT38" s="710"/>
      <c r="AU38" s="710"/>
      <c r="AV38" s="710"/>
      <c r="AW38" s="710"/>
      <c r="AX38" s="710"/>
      <c r="AY38" s="710"/>
      <c r="AZ38" s="710"/>
      <c r="BA38" s="710"/>
      <c r="BB38" s="710"/>
      <c r="BC38" s="710"/>
      <c r="BD38" s="710"/>
      <c r="BE38" s="710"/>
      <c r="BF38" s="710"/>
      <c r="BG38" s="710"/>
      <c r="BH38" s="710"/>
      <c r="BI38" s="710"/>
      <c r="BJ38" s="710"/>
      <c r="BK38" s="710"/>
      <c r="BL38" s="710"/>
      <c r="BM38" s="710"/>
      <c r="BN38" s="710"/>
      <c r="BO38" s="710"/>
      <c r="BP38" s="710"/>
      <c r="BQ38" s="710"/>
      <c r="BR38" s="710"/>
      <c r="BS38" s="710"/>
      <c r="BT38" s="710"/>
      <c r="BU38" s="710"/>
      <c r="BV38" s="710"/>
      <c r="BW38" s="710"/>
      <c r="BX38" s="710"/>
      <c r="BY38" s="710"/>
      <c r="BZ38" s="710"/>
      <c r="CA38" s="710"/>
      <c r="CB38" s="710"/>
      <c r="CC38" s="710"/>
      <c r="CD38" s="710"/>
      <c r="CE38" s="710"/>
      <c r="CF38" s="710"/>
    </row>
    <row r="39" spans="4:84" s="706" customFormat="1" hidden="1" x14ac:dyDescent="0.3">
      <c r="D39" s="710"/>
      <c r="E39" s="710"/>
      <c r="F39" s="710"/>
      <c r="G39" s="710"/>
      <c r="H39" s="710"/>
      <c r="I39" s="710"/>
      <c r="J39" s="710"/>
      <c r="K39" s="710"/>
      <c r="L39" s="710"/>
      <c r="M39" s="710"/>
      <c r="N39" s="710"/>
      <c r="O39" s="710"/>
      <c r="P39" s="710"/>
      <c r="Q39" s="710"/>
      <c r="R39" s="710"/>
      <c r="S39" s="710"/>
      <c r="T39" s="710"/>
      <c r="U39" s="710"/>
      <c r="V39" s="710"/>
      <c r="W39" s="710"/>
      <c r="X39" s="710"/>
      <c r="Y39" s="710"/>
      <c r="Z39" s="710"/>
      <c r="AA39" s="710"/>
      <c r="AB39" s="710"/>
      <c r="AC39" s="710"/>
      <c r="AD39" s="710"/>
      <c r="AE39" s="710"/>
      <c r="AF39" s="710"/>
      <c r="AG39" s="710"/>
      <c r="AH39" s="710"/>
      <c r="AI39" s="710"/>
      <c r="AJ39" s="710"/>
      <c r="AK39" s="710"/>
      <c r="AL39" s="710"/>
      <c r="AM39" s="710"/>
      <c r="AN39" s="710"/>
      <c r="AO39" s="710"/>
      <c r="AP39" s="710"/>
      <c r="AQ39" s="710"/>
      <c r="AR39" s="710"/>
      <c r="AS39" s="710"/>
      <c r="AT39" s="710"/>
      <c r="AU39" s="710"/>
      <c r="AV39" s="710"/>
      <c r="AW39" s="710"/>
      <c r="AX39" s="710"/>
      <c r="AY39" s="710"/>
      <c r="AZ39" s="710"/>
      <c r="BA39" s="710"/>
      <c r="BB39" s="710"/>
      <c r="BC39" s="710"/>
      <c r="BD39" s="710"/>
      <c r="BE39" s="710"/>
      <c r="BF39" s="710"/>
      <c r="BG39" s="710"/>
      <c r="BH39" s="710"/>
      <c r="BI39" s="710"/>
      <c r="BJ39" s="710"/>
      <c r="BK39" s="710"/>
      <c r="BL39" s="710"/>
      <c r="BM39" s="710"/>
      <c r="BN39" s="710"/>
      <c r="BO39" s="710"/>
      <c r="BP39" s="710"/>
      <c r="BQ39" s="710"/>
      <c r="BR39" s="710"/>
      <c r="BS39" s="710"/>
      <c r="BT39" s="710"/>
      <c r="BU39" s="710"/>
      <c r="BV39" s="710"/>
      <c r="BW39" s="710"/>
      <c r="BX39" s="710"/>
      <c r="BY39" s="710"/>
      <c r="BZ39" s="710"/>
      <c r="CA39" s="710"/>
      <c r="CB39" s="710"/>
      <c r="CC39" s="710"/>
      <c r="CD39" s="710"/>
      <c r="CE39" s="710"/>
      <c r="CF39" s="710"/>
    </row>
    <row r="40" spans="4:84" s="706" customFormat="1" hidden="1" x14ac:dyDescent="0.3">
      <c r="D40" s="710"/>
      <c r="E40" s="710"/>
      <c r="F40" s="710"/>
      <c r="G40" s="710"/>
      <c r="H40" s="710"/>
      <c r="I40" s="710"/>
      <c r="J40" s="710"/>
      <c r="K40" s="710"/>
      <c r="L40" s="710"/>
      <c r="M40" s="710"/>
      <c r="N40" s="710"/>
      <c r="O40" s="710"/>
      <c r="P40" s="710"/>
      <c r="Q40" s="710"/>
      <c r="R40" s="710"/>
      <c r="S40" s="710"/>
      <c r="T40" s="710"/>
      <c r="U40" s="710"/>
      <c r="V40" s="710"/>
      <c r="W40" s="710"/>
      <c r="X40" s="710"/>
      <c r="Y40" s="710"/>
      <c r="Z40" s="710"/>
      <c r="AA40" s="710"/>
      <c r="AB40" s="710"/>
      <c r="AC40" s="710"/>
      <c r="AD40" s="710"/>
      <c r="AE40" s="710"/>
      <c r="AF40" s="710"/>
      <c r="AG40" s="710"/>
      <c r="AH40" s="710"/>
      <c r="AI40" s="710"/>
      <c r="AJ40" s="710"/>
      <c r="AK40" s="710"/>
      <c r="AL40" s="710"/>
      <c r="AM40" s="710"/>
      <c r="AN40" s="710"/>
      <c r="AO40" s="710"/>
      <c r="AP40" s="710"/>
      <c r="AQ40" s="710"/>
      <c r="AR40" s="710"/>
      <c r="AS40" s="710"/>
      <c r="AT40" s="710"/>
      <c r="AU40" s="710"/>
      <c r="AV40" s="710"/>
      <c r="AW40" s="710"/>
      <c r="AX40" s="710"/>
      <c r="AY40" s="710"/>
      <c r="AZ40" s="710"/>
      <c r="BA40" s="710"/>
      <c r="BB40" s="710"/>
      <c r="BC40" s="710"/>
      <c r="BD40" s="710"/>
      <c r="BE40" s="710"/>
      <c r="BF40" s="710"/>
      <c r="BG40" s="710"/>
      <c r="BH40" s="710"/>
      <c r="BI40" s="710"/>
      <c r="BJ40" s="710"/>
      <c r="BK40" s="710"/>
      <c r="BL40" s="710"/>
      <c r="BM40" s="710"/>
      <c r="BN40" s="710"/>
      <c r="BO40" s="710"/>
      <c r="BP40" s="710"/>
      <c r="BQ40" s="710"/>
      <c r="BR40" s="710"/>
      <c r="BS40" s="710"/>
      <c r="BT40" s="710"/>
      <c r="BU40" s="710"/>
      <c r="BV40" s="710"/>
      <c r="BW40" s="710"/>
      <c r="BX40" s="710"/>
      <c r="BY40" s="710"/>
      <c r="BZ40" s="710"/>
      <c r="CA40" s="710"/>
      <c r="CB40" s="710"/>
      <c r="CC40" s="710"/>
      <c r="CD40" s="710"/>
      <c r="CE40" s="710"/>
      <c r="CF40" s="710"/>
    </row>
  </sheetData>
  <sheetProtection algorithmName="SHA-512" hashValue="cCBjlRC26Sb520YWdWJgvZK+fyA7e7ZEryALizZeA3RyM6NgSkkiAR/CEF0FY8KvQ+SK0POrVh+6ArvUhzH8nA==" saltValue="jMQj9n0lUH5E+zdCuQjOYg==" spinCount="100000" sheet="1" selectLockedCells="1"/>
  <phoneticPr fontId="4" type="noConversion"/>
  <conditionalFormatting sqref="F6:CF6">
    <cfRule type="expression" dxfId="1107" priority="18">
      <formula>F2&gt;0</formula>
    </cfRule>
  </conditionalFormatting>
  <conditionalFormatting sqref="F8:CF8">
    <cfRule type="expression" dxfId="1106" priority="17">
      <formula>F2&gt;0</formula>
    </cfRule>
  </conditionalFormatting>
  <conditionalFormatting sqref="F9:CF9">
    <cfRule type="expression" dxfId="1105" priority="16">
      <formula>F2&gt;0</formula>
    </cfRule>
  </conditionalFormatting>
  <conditionalFormatting sqref="F11:CF11">
    <cfRule type="expression" dxfId="1104" priority="14">
      <formula>F2&gt;0</formula>
    </cfRule>
  </conditionalFormatting>
  <conditionalFormatting sqref="F12:CF12">
    <cfRule type="expression" dxfId="1103" priority="13">
      <formula>F2&gt;0</formula>
    </cfRule>
  </conditionalFormatting>
  <conditionalFormatting sqref="F13:CF13">
    <cfRule type="expression" dxfId="1102" priority="12">
      <formula>F2&gt;0</formula>
    </cfRule>
  </conditionalFormatting>
  <conditionalFormatting sqref="F14:CF14">
    <cfRule type="expression" dxfId="1101" priority="11">
      <formula>F2&gt;0</formula>
    </cfRule>
  </conditionalFormatting>
  <conditionalFormatting sqref="E20:CF20">
    <cfRule type="expression" dxfId="1100" priority="9">
      <formula>E20="NO"</formula>
    </cfRule>
    <cfRule type="expression" dxfId="1099" priority="10">
      <formula>E20="SI"</formula>
    </cfRule>
  </conditionalFormatting>
  <conditionalFormatting sqref="E17:CF17">
    <cfRule type="expression" dxfId="1098" priority="7">
      <formula>E$2&gt;0</formula>
    </cfRule>
  </conditionalFormatting>
  <conditionalFormatting sqref="E18:CF19">
    <cfRule type="expression" dxfId="1097" priority="6">
      <formula>E$2&gt;0</formula>
    </cfRule>
  </conditionalFormatting>
  <conditionalFormatting sqref="F10:CF10">
    <cfRule type="expression" dxfId="1096" priority="5">
      <formula>F$2&gt;0</formula>
    </cfRule>
  </conditionalFormatting>
  <conditionalFormatting sqref="F8:CF8">
    <cfRule type="expression" dxfId="1095" priority="1">
      <formula>F7&lt;0</formula>
    </cfRule>
  </conditionalFormatting>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'Base Datos'!$K$4:$K$18</xm:f>
          </x14:formula1>
          <xm:sqref>E4:CF4</xm:sqref>
        </x14:dataValidation>
        <x14:dataValidation type="list" allowBlank="1" showInputMessage="1" showErrorMessage="1" xr:uid="{00000000-0002-0000-0400-000001000000}">
          <x14:formula1>
            <xm:f>'Base Datos'!$O$21:$O$35</xm:f>
          </x14:formula1>
          <xm:sqref>E10:CF10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CF109"/>
  <sheetViews>
    <sheetView zoomScaleNormal="100" workbookViewId="0">
      <pane xSplit="4" ySplit="13" topLeftCell="E14" activePane="bottomRight" state="frozen"/>
      <selection pane="topRight" activeCell="E1" sqref="E1"/>
      <selection pane="bottomLeft" activeCell="A14" sqref="A14"/>
      <selection pane="bottomRight" activeCell="P23" sqref="P23"/>
    </sheetView>
  </sheetViews>
  <sheetFormatPr baseColWidth="10" defaultRowHeight="16.5" x14ac:dyDescent="0.3"/>
  <cols>
    <col min="1" max="2" width="1.7109375" style="699" customWidth="1"/>
    <col min="3" max="3" width="7" style="699" customWidth="1"/>
    <col min="4" max="4" width="36.85546875" style="699" customWidth="1"/>
    <col min="5" max="84" width="15.7109375" style="699" customWidth="1"/>
    <col min="85" max="86" width="11.5703125" style="699"/>
    <col min="87" max="16383" width="0" style="699" hidden="1" customWidth="1"/>
    <col min="16384" max="16384" width="11.5703125" style="699"/>
  </cols>
  <sheetData>
    <row r="1" spans="2:84" ht="6" customHeight="1" x14ac:dyDescent="0.3"/>
    <row r="2" spans="2:84" ht="6" customHeight="1" thickBot="1" x14ac:dyDescent="0.35">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2:84" ht="34.9" customHeight="1" thickBot="1" x14ac:dyDescent="0.35">
      <c r="C3" s="736"/>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2:84" ht="16.899999999999999" customHeight="1" thickBot="1" x14ac:dyDescent="0.35">
      <c r="C4" s="736"/>
      <c r="D4" s="195"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2:84" ht="7.9" customHeight="1" x14ac:dyDescent="0.3">
      <c r="B5" s="735">
        <v>1</v>
      </c>
      <c r="D5" s="735" t="s">
        <v>331</v>
      </c>
      <c r="E5" s="700">
        <f>+E3</f>
        <v>1</v>
      </c>
      <c r="F5" s="700">
        <f t="shared" ref="F5:BQ5" si="2">+F3</f>
        <v>2</v>
      </c>
      <c r="G5" s="700">
        <f t="shared" si="2"/>
        <v>3</v>
      </c>
      <c r="H5" s="700">
        <f t="shared" si="2"/>
        <v>4</v>
      </c>
      <c r="I5" s="700">
        <f>+I3</f>
        <v>5</v>
      </c>
      <c r="J5" s="700">
        <f t="shared" si="2"/>
        <v>6</v>
      </c>
      <c r="K5" s="700">
        <f t="shared" si="2"/>
        <v>7</v>
      </c>
      <c r="L5" s="700">
        <f t="shared" si="2"/>
        <v>8</v>
      </c>
      <c r="M5" s="700">
        <f t="shared" si="2"/>
        <v>9</v>
      </c>
      <c r="N5" s="700">
        <f t="shared" si="2"/>
        <v>10</v>
      </c>
      <c r="O5" s="700">
        <f t="shared" si="2"/>
        <v>11</v>
      </c>
      <c r="P5" s="700">
        <f t="shared" si="2"/>
        <v>12</v>
      </c>
      <c r="Q5" s="700" t="str">
        <f t="shared" si="2"/>
        <v/>
      </c>
      <c r="R5" s="700" t="str">
        <f t="shared" si="2"/>
        <v/>
      </c>
      <c r="S5" s="700" t="str">
        <f t="shared" si="2"/>
        <v/>
      </c>
      <c r="T5" s="700" t="str">
        <f t="shared" si="2"/>
        <v/>
      </c>
      <c r="U5" s="700" t="str">
        <f t="shared" si="2"/>
        <v/>
      </c>
      <c r="V5" s="700" t="str">
        <f t="shared" si="2"/>
        <v/>
      </c>
      <c r="W5" s="700" t="str">
        <f t="shared" si="2"/>
        <v/>
      </c>
      <c r="X5" s="700" t="str">
        <f t="shared" si="2"/>
        <v/>
      </c>
      <c r="Y5" s="700" t="str">
        <f t="shared" si="2"/>
        <v/>
      </c>
      <c r="Z5" s="700" t="str">
        <f t="shared" si="2"/>
        <v/>
      </c>
      <c r="AA5" s="700" t="str">
        <f t="shared" si="2"/>
        <v/>
      </c>
      <c r="AB5" s="700" t="str">
        <f t="shared" si="2"/>
        <v/>
      </c>
      <c r="AC5" s="700" t="str">
        <f t="shared" si="2"/>
        <v/>
      </c>
      <c r="AD5" s="700" t="str">
        <f t="shared" si="2"/>
        <v/>
      </c>
      <c r="AE5" s="700" t="str">
        <f t="shared" si="2"/>
        <v/>
      </c>
      <c r="AF5" s="700" t="str">
        <f t="shared" si="2"/>
        <v/>
      </c>
      <c r="AG5" s="700" t="str">
        <f t="shared" si="2"/>
        <v/>
      </c>
      <c r="AH5" s="700" t="str">
        <f t="shared" si="2"/>
        <v/>
      </c>
      <c r="AI5" s="700" t="str">
        <f t="shared" si="2"/>
        <v/>
      </c>
      <c r="AJ5" s="700" t="str">
        <f t="shared" si="2"/>
        <v/>
      </c>
      <c r="AK5" s="700" t="str">
        <f t="shared" si="2"/>
        <v/>
      </c>
      <c r="AL5" s="700" t="str">
        <f t="shared" si="2"/>
        <v/>
      </c>
      <c r="AM5" s="700" t="str">
        <f t="shared" si="2"/>
        <v/>
      </c>
      <c r="AN5" s="700" t="str">
        <f t="shared" si="2"/>
        <v/>
      </c>
      <c r="AO5" s="700" t="str">
        <f t="shared" si="2"/>
        <v/>
      </c>
      <c r="AP5" s="700" t="str">
        <f t="shared" si="2"/>
        <v/>
      </c>
      <c r="AQ5" s="700" t="str">
        <f t="shared" si="2"/>
        <v/>
      </c>
      <c r="AR5" s="700" t="str">
        <f t="shared" si="2"/>
        <v/>
      </c>
      <c r="AS5" s="700" t="str">
        <f t="shared" si="2"/>
        <v/>
      </c>
      <c r="AT5" s="700" t="str">
        <f t="shared" si="2"/>
        <v/>
      </c>
      <c r="AU5" s="700" t="str">
        <f t="shared" si="2"/>
        <v/>
      </c>
      <c r="AV5" s="700" t="str">
        <f t="shared" si="2"/>
        <v/>
      </c>
      <c r="AW5" s="700" t="str">
        <f t="shared" si="2"/>
        <v/>
      </c>
      <c r="AX5" s="700" t="str">
        <f t="shared" si="2"/>
        <v/>
      </c>
      <c r="AY5" s="700" t="str">
        <f t="shared" si="2"/>
        <v/>
      </c>
      <c r="AZ5" s="700" t="str">
        <f t="shared" si="2"/>
        <v/>
      </c>
      <c r="BA5" s="700" t="str">
        <f t="shared" si="2"/>
        <v/>
      </c>
      <c r="BB5" s="700" t="str">
        <f t="shared" si="2"/>
        <v/>
      </c>
      <c r="BC5" s="700" t="str">
        <f t="shared" si="2"/>
        <v/>
      </c>
      <c r="BD5" s="700" t="str">
        <f t="shared" si="2"/>
        <v/>
      </c>
      <c r="BE5" s="700" t="str">
        <f t="shared" si="2"/>
        <v/>
      </c>
      <c r="BF5" s="700" t="str">
        <f t="shared" si="2"/>
        <v/>
      </c>
      <c r="BG5" s="700" t="str">
        <f t="shared" si="2"/>
        <v/>
      </c>
      <c r="BH5" s="700" t="str">
        <f t="shared" si="2"/>
        <v/>
      </c>
      <c r="BI5" s="700" t="str">
        <f t="shared" si="2"/>
        <v/>
      </c>
      <c r="BJ5" s="700" t="str">
        <f t="shared" si="2"/>
        <v/>
      </c>
      <c r="BK5" s="700" t="str">
        <f t="shared" si="2"/>
        <v/>
      </c>
      <c r="BL5" s="700" t="str">
        <f t="shared" si="2"/>
        <v/>
      </c>
      <c r="BM5" s="700" t="str">
        <f t="shared" si="2"/>
        <v/>
      </c>
      <c r="BN5" s="700" t="str">
        <f t="shared" si="2"/>
        <v/>
      </c>
      <c r="BO5" s="700" t="str">
        <f t="shared" si="2"/>
        <v/>
      </c>
      <c r="BP5" s="700" t="str">
        <f t="shared" si="2"/>
        <v/>
      </c>
      <c r="BQ5" s="700" t="str">
        <f t="shared" si="2"/>
        <v/>
      </c>
      <c r="BR5" s="700" t="str">
        <f t="shared" ref="BR5:CF5" si="3">+BR3</f>
        <v/>
      </c>
      <c r="BS5" s="700" t="str">
        <f t="shared" si="3"/>
        <v/>
      </c>
      <c r="BT5" s="700" t="str">
        <f t="shared" si="3"/>
        <v/>
      </c>
      <c r="BU5" s="700" t="str">
        <f t="shared" si="3"/>
        <v/>
      </c>
      <c r="BV5" s="700" t="str">
        <f t="shared" si="3"/>
        <v/>
      </c>
      <c r="BW5" s="700" t="str">
        <f t="shared" si="3"/>
        <v/>
      </c>
      <c r="BX5" s="700" t="str">
        <f t="shared" si="3"/>
        <v/>
      </c>
      <c r="BY5" s="700" t="str">
        <f t="shared" si="3"/>
        <v/>
      </c>
      <c r="BZ5" s="700" t="str">
        <f t="shared" si="3"/>
        <v/>
      </c>
      <c r="CA5" s="700" t="str">
        <f t="shared" si="3"/>
        <v/>
      </c>
      <c r="CB5" s="700" t="str">
        <f t="shared" si="3"/>
        <v/>
      </c>
      <c r="CC5" s="700" t="str">
        <f t="shared" si="3"/>
        <v/>
      </c>
      <c r="CD5" s="700" t="str">
        <f t="shared" si="3"/>
        <v/>
      </c>
      <c r="CE5" s="700" t="str">
        <f t="shared" si="3"/>
        <v/>
      </c>
      <c r="CF5" s="700" t="str">
        <f t="shared" si="3"/>
        <v/>
      </c>
    </row>
    <row r="6" spans="2:84" ht="6" customHeight="1" thickBot="1" x14ac:dyDescent="0.35">
      <c r="B6" s="735">
        <v>2</v>
      </c>
    </row>
    <row r="7" spans="2:84" ht="16.899999999999999" customHeight="1" thickBot="1" x14ac:dyDescent="0.35">
      <c r="B7" s="735">
        <v>3</v>
      </c>
      <c r="C7" s="952" t="s">
        <v>148</v>
      </c>
      <c r="D7" s="199" t="s">
        <v>14</v>
      </c>
      <c r="E7" s="212" t="s">
        <v>19</v>
      </c>
      <c r="F7" s="212" t="s">
        <v>19</v>
      </c>
      <c r="G7" s="212" t="s">
        <v>19</v>
      </c>
      <c r="H7" s="212" t="s">
        <v>19</v>
      </c>
      <c r="I7" s="212" t="s">
        <v>19</v>
      </c>
      <c r="J7" s="212" t="s">
        <v>19</v>
      </c>
      <c r="K7" s="212" t="s">
        <v>19</v>
      </c>
      <c r="L7" s="212" t="s">
        <v>19</v>
      </c>
      <c r="M7" s="212" t="s">
        <v>19</v>
      </c>
      <c r="N7" s="212" t="s">
        <v>19</v>
      </c>
      <c r="O7" s="212" t="str">
        <f t="shared" ref="O7:BR7" si="4">+IF(N7="","",N7)</f>
        <v>OBM</v>
      </c>
      <c r="P7" s="212" t="str">
        <f t="shared" si="4"/>
        <v>OBM</v>
      </c>
      <c r="Q7" s="212" t="str">
        <f t="shared" si="4"/>
        <v>OBM</v>
      </c>
      <c r="R7" s="212" t="str">
        <f t="shared" si="4"/>
        <v>OBM</v>
      </c>
      <c r="S7" s="212" t="str">
        <f t="shared" si="4"/>
        <v>OBM</v>
      </c>
      <c r="T7" s="212" t="str">
        <f t="shared" si="4"/>
        <v>OBM</v>
      </c>
      <c r="U7" s="212" t="str">
        <f t="shared" si="4"/>
        <v>OBM</v>
      </c>
      <c r="V7" s="212" t="str">
        <f t="shared" si="4"/>
        <v>OBM</v>
      </c>
      <c r="W7" s="212" t="str">
        <f t="shared" si="4"/>
        <v>OBM</v>
      </c>
      <c r="X7" s="212" t="str">
        <f t="shared" si="4"/>
        <v>OBM</v>
      </c>
      <c r="Y7" s="212" t="str">
        <f t="shared" si="4"/>
        <v>OBM</v>
      </c>
      <c r="Z7" s="212" t="str">
        <f t="shared" si="4"/>
        <v>OBM</v>
      </c>
      <c r="AA7" s="212" t="str">
        <f t="shared" si="4"/>
        <v>OBM</v>
      </c>
      <c r="AB7" s="212" t="str">
        <f t="shared" si="4"/>
        <v>OBM</v>
      </c>
      <c r="AC7" s="212" t="str">
        <f t="shared" si="4"/>
        <v>OBM</v>
      </c>
      <c r="AD7" s="212" t="str">
        <f t="shared" si="4"/>
        <v>OBM</v>
      </c>
      <c r="AE7" s="212" t="str">
        <f t="shared" si="4"/>
        <v>OBM</v>
      </c>
      <c r="AF7" s="212" t="str">
        <f t="shared" si="4"/>
        <v>OBM</v>
      </c>
      <c r="AG7" s="212" t="str">
        <f t="shared" si="4"/>
        <v>OBM</v>
      </c>
      <c r="AH7" s="212" t="str">
        <f t="shared" si="4"/>
        <v>OBM</v>
      </c>
      <c r="AI7" s="212" t="str">
        <f t="shared" si="4"/>
        <v>OBM</v>
      </c>
      <c r="AJ7" s="212" t="str">
        <f t="shared" si="4"/>
        <v>OBM</v>
      </c>
      <c r="AK7" s="212" t="str">
        <f t="shared" si="4"/>
        <v>OBM</v>
      </c>
      <c r="AL7" s="212" t="str">
        <f t="shared" si="4"/>
        <v>OBM</v>
      </c>
      <c r="AM7" s="212" t="str">
        <f t="shared" si="4"/>
        <v>OBM</v>
      </c>
      <c r="AN7" s="212" t="str">
        <f t="shared" si="4"/>
        <v>OBM</v>
      </c>
      <c r="AO7" s="212" t="str">
        <f t="shared" si="4"/>
        <v>OBM</v>
      </c>
      <c r="AP7" s="212" t="str">
        <f t="shared" si="4"/>
        <v>OBM</v>
      </c>
      <c r="AQ7" s="212" t="str">
        <f t="shared" si="4"/>
        <v>OBM</v>
      </c>
      <c r="AR7" s="212" t="str">
        <f t="shared" si="4"/>
        <v>OBM</v>
      </c>
      <c r="AS7" s="212" t="str">
        <f t="shared" si="4"/>
        <v>OBM</v>
      </c>
      <c r="AT7" s="212" t="str">
        <f t="shared" si="4"/>
        <v>OBM</v>
      </c>
      <c r="AU7" s="212" t="str">
        <f t="shared" si="4"/>
        <v>OBM</v>
      </c>
      <c r="AV7" s="212" t="str">
        <f t="shared" si="4"/>
        <v>OBM</v>
      </c>
      <c r="AW7" s="212" t="str">
        <f t="shared" si="4"/>
        <v>OBM</v>
      </c>
      <c r="AX7" s="212" t="str">
        <f t="shared" si="4"/>
        <v>OBM</v>
      </c>
      <c r="AY7" s="212" t="str">
        <f t="shared" si="4"/>
        <v>OBM</v>
      </c>
      <c r="AZ7" s="212" t="str">
        <f t="shared" si="4"/>
        <v>OBM</v>
      </c>
      <c r="BA7" s="212" t="str">
        <f t="shared" si="4"/>
        <v>OBM</v>
      </c>
      <c r="BB7" s="212" t="str">
        <f t="shared" si="4"/>
        <v>OBM</v>
      </c>
      <c r="BC7" s="212" t="str">
        <f t="shared" si="4"/>
        <v>OBM</v>
      </c>
      <c r="BD7" s="212" t="str">
        <f t="shared" si="4"/>
        <v>OBM</v>
      </c>
      <c r="BE7" s="212" t="str">
        <f t="shared" si="4"/>
        <v>OBM</v>
      </c>
      <c r="BF7" s="212" t="str">
        <f t="shared" si="4"/>
        <v>OBM</v>
      </c>
      <c r="BG7" s="212" t="str">
        <f t="shared" si="4"/>
        <v>OBM</v>
      </c>
      <c r="BH7" s="212" t="str">
        <f t="shared" si="4"/>
        <v>OBM</v>
      </c>
      <c r="BI7" s="212" t="str">
        <f t="shared" si="4"/>
        <v>OBM</v>
      </c>
      <c r="BJ7" s="212" t="str">
        <f t="shared" si="4"/>
        <v>OBM</v>
      </c>
      <c r="BK7" s="212" t="str">
        <f t="shared" si="4"/>
        <v>OBM</v>
      </c>
      <c r="BL7" s="212" t="str">
        <f t="shared" si="4"/>
        <v>OBM</v>
      </c>
      <c r="BM7" s="212" t="str">
        <f t="shared" si="4"/>
        <v>OBM</v>
      </c>
      <c r="BN7" s="212" t="str">
        <f t="shared" si="4"/>
        <v>OBM</v>
      </c>
      <c r="BO7" s="212" t="str">
        <f t="shared" si="4"/>
        <v>OBM</v>
      </c>
      <c r="BP7" s="212" t="str">
        <f t="shared" si="4"/>
        <v>OBM</v>
      </c>
      <c r="BQ7" s="212" t="str">
        <f t="shared" si="4"/>
        <v>OBM</v>
      </c>
      <c r="BR7" s="212" t="str">
        <f t="shared" si="4"/>
        <v>OBM</v>
      </c>
      <c r="BS7" s="212" t="str">
        <f t="shared" ref="BS7:CF7" si="5">+IF(BR7="","",BR7)</f>
        <v>OBM</v>
      </c>
      <c r="BT7" s="212" t="str">
        <f t="shared" si="5"/>
        <v>OBM</v>
      </c>
      <c r="BU7" s="212" t="str">
        <f t="shared" si="5"/>
        <v>OBM</v>
      </c>
      <c r="BV7" s="212" t="str">
        <f t="shared" si="5"/>
        <v>OBM</v>
      </c>
      <c r="BW7" s="212" t="str">
        <f t="shared" si="5"/>
        <v>OBM</v>
      </c>
      <c r="BX7" s="212" t="str">
        <f t="shared" si="5"/>
        <v>OBM</v>
      </c>
      <c r="BY7" s="212" t="str">
        <f t="shared" si="5"/>
        <v>OBM</v>
      </c>
      <c r="BZ7" s="212" t="str">
        <f t="shared" si="5"/>
        <v>OBM</v>
      </c>
      <c r="CA7" s="212" t="str">
        <f t="shared" si="5"/>
        <v>OBM</v>
      </c>
      <c r="CB7" s="212" t="str">
        <f t="shared" si="5"/>
        <v>OBM</v>
      </c>
      <c r="CC7" s="212" t="str">
        <f t="shared" si="5"/>
        <v>OBM</v>
      </c>
      <c r="CD7" s="212" t="str">
        <f t="shared" si="5"/>
        <v>OBM</v>
      </c>
      <c r="CE7" s="212" t="str">
        <f t="shared" si="5"/>
        <v>OBM</v>
      </c>
      <c r="CF7" s="212" t="str">
        <f t="shared" si="5"/>
        <v>OBM</v>
      </c>
    </row>
    <row r="8" spans="2:84" ht="16.899999999999999" customHeight="1" thickBot="1" x14ac:dyDescent="0.35">
      <c r="B8" s="735">
        <v>4</v>
      </c>
      <c r="C8" s="952"/>
      <c r="D8" s="199" t="s">
        <v>15</v>
      </c>
      <c r="E8" s="213" t="s">
        <v>885</v>
      </c>
      <c r="F8" s="213" t="s">
        <v>885</v>
      </c>
      <c r="G8" s="213" t="s">
        <v>885</v>
      </c>
      <c r="H8" s="213" t="s">
        <v>885</v>
      </c>
      <c r="I8" s="213" t="s">
        <v>885</v>
      </c>
      <c r="J8" s="213" t="s">
        <v>885</v>
      </c>
      <c r="K8" s="213" t="s">
        <v>885</v>
      </c>
      <c r="L8" s="213" t="s">
        <v>885</v>
      </c>
      <c r="M8" s="213" t="s">
        <v>885</v>
      </c>
      <c r="N8" s="213" t="s">
        <v>885</v>
      </c>
      <c r="O8" s="213" t="str">
        <f t="shared" ref="O8:BR8" si="6">+IF(N8="","",N8)</f>
        <v>MARSOR</v>
      </c>
      <c r="P8" s="213" t="str">
        <f t="shared" si="6"/>
        <v>MARSOR</v>
      </c>
      <c r="Q8" s="213" t="str">
        <f t="shared" si="6"/>
        <v>MARSOR</v>
      </c>
      <c r="R8" s="213" t="str">
        <f t="shared" si="6"/>
        <v>MARSOR</v>
      </c>
      <c r="S8" s="213" t="str">
        <f t="shared" si="6"/>
        <v>MARSOR</v>
      </c>
      <c r="T8" s="213" t="str">
        <f t="shared" si="6"/>
        <v>MARSOR</v>
      </c>
      <c r="U8" s="213" t="str">
        <f t="shared" si="6"/>
        <v>MARSOR</v>
      </c>
      <c r="V8" s="213" t="str">
        <f t="shared" si="6"/>
        <v>MARSOR</v>
      </c>
      <c r="W8" s="213" t="str">
        <f t="shared" si="6"/>
        <v>MARSOR</v>
      </c>
      <c r="X8" s="213" t="str">
        <f t="shared" si="6"/>
        <v>MARSOR</v>
      </c>
      <c r="Y8" s="213" t="str">
        <f t="shared" si="6"/>
        <v>MARSOR</v>
      </c>
      <c r="Z8" s="213" t="str">
        <f t="shared" si="6"/>
        <v>MARSOR</v>
      </c>
      <c r="AA8" s="213" t="str">
        <f t="shared" si="6"/>
        <v>MARSOR</v>
      </c>
      <c r="AB8" s="213" t="str">
        <f t="shared" si="6"/>
        <v>MARSOR</v>
      </c>
      <c r="AC8" s="213" t="str">
        <f t="shared" si="6"/>
        <v>MARSOR</v>
      </c>
      <c r="AD8" s="213" t="str">
        <f t="shared" si="6"/>
        <v>MARSOR</v>
      </c>
      <c r="AE8" s="213" t="str">
        <f t="shared" si="6"/>
        <v>MARSOR</v>
      </c>
      <c r="AF8" s="213" t="str">
        <f t="shared" si="6"/>
        <v>MARSOR</v>
      </c>
      <c r="AG8" s="213" t="str">
        <f t="shared" si="6"/>
        <v>MARSOR</v>
      </c>
      <c r="AH8" s="213" t="str">
        <f t="shared" si="6"/>
        <v>MARSOR</v>
      </c>
      <c r="AI8" s="213" t="str">
        <f t="shared" si="6"/>
        <v>MARSOR</v>
      </c>
      <c r="AJ8" s="213" t="str">
        <f t="shared" si="6"/>
        <v>MARSOR</v>
      </c>
      <c r="AK8" s="213" t="str">
        <f t="shared" si="6"/>
        <v>MARSOR</v>
      </c>
      <c r="AL8" s="213" t="str">
        <f t="shared" si="6"/>
        <v>MARSOR</v>
      </c>
      <c r="AM8" s="213" t="str">
        <f t="shared" si="6"/>
        <v>MARSOR</v>
      </c>
      <c r="AN8" s="213" t="str">
        <f t="shared" si="6"/>
        <v>MARSOR</v>
      </c>
      <c r="AO8" s="213" t="str">
        <f t="shared" si="6"/>
        <v>MARSOR</v>
      </c>
      <c r="AP8" s="213" t="str">
        <f t="shared" si="6"/>
        <v>MARSOR</v>
      </c>
      <c r="AQ8" s="213" t="str">
        <f t="shared" si="6"/>
        <v>MARSOR</v>
      </c>
      <c r="AR8" s="213" t="str">
        <f t="shared" si="6"/>
        <v>MARSOR</v>
      </c>
      <c r="AS8" s="213" t="str">
        <f t="shared" si="6"/>
        <v>MARSOR</v>
      </c>
      <c r="AT8" s="213" t="str">
        <f t="shared" si="6"/>
        <v>MARSOR</v>
      </c>
      <c r="AU8" s="213" t="str">
        <f t="shared" si="6"/>
        <v>MARSOR</v>
      </c>
      <c r="AV8" s="213" t="str">
        <f t="shared" si="6"/>
        <v>MARSOR</v>
      </c>
      <c r="AW8" s="213" t="str">
        <f t="shared" si="6"/>
        <v>MARSOR</v>
      </c>
      <c r="AX8" s="213" t="str">
        <f t="shared" si="6"/>
        <v>MARSOR</v>
      </c>
      <c r="AY8" s="213" t="str">
        <f t="shared" si="6"/>
        <v>MARSOR</v>
      </c>
      <c r="AZ8" s="213" t="str">
        <f t="shared" si="6"/>
        <v>MARSOR</v>
      </c>
      <c r="BA8" s="213" t="str">
        <f t="shared" si="6"/>
        <v>MARSOR</v>
      </c>
      <c r="BB8" s="213" t="str">
        <f t="shared" si="6"/>
        <v>MARSOR</v>
      </c>
      <c r="BC8" s="213" t="str">
        <f t="shared" si="6"/>
        <v>MARSOR</v>
      </c>
      <c r="BD8" s="213" t="str">
        <f t="shared" si="6"/>
        <v>MARSOR</v>
      </c>
      <c r="BE8" s="213" t="str">
        <f t="shared" si="6"/>
        <v>MARSOR</v>
      </c>
      <c r="BF8" s="213" t="str">
        <f t="shared" si="6"/>
        <v>MARSOR</v>
      </c>
      <c r="BG8" s="213" t="str">
        <f t="shared" si="6"/>
        <v>MARSOR</v>
      </c>
      <c r="BH8" s="213" t="str">
        <f t="shared" si="6"/>
        <v>MARSOR</v>
      </c>
      <c r="BI8" s="213" t="str">
        <f t="shared" si="6"/>
        <v>MARSOR</v>
      </c>
      <c r="BJ8" s="213" t="str">
        <f t="shared" si="6"/>
        <v>MARSOR</v>
      </c>
      <c r="BK8" s="213" t="str">
        <f t="shared" si="6"/>
        <v>MARSOR</v>
      </c>
      <c r="BL8" s="213" t="str">
        <f t="shared" si="6"/>
        <v>MARSOR</v>
      </c>
      <c r="BM8" s="213" t="str">
        <f t="shared" si="6"/>
        <v>MARSOR</v>
      </c>
      <c r="BN8" s="213" t="str">
        <f t="shared" si="6"/>
        <v>MARSOR</v>
      </c>
      <c r="BO8" s="213" t="str">
        <f t="shared" si="6"/>
        <v>MARSOR</v>
      </c>
      <c r="BP8" s="213" t="str">
        <f t="shared" si="6"/>
        <v>MARSOR</v>
      </c>
      <c r="BQ8" s="213" t="str">
        <f t="shared" si="6"/>
        <v>MARSOR</v>
      </c>
      <c r="BR8" s="213" t="str">
        <f t="shared" si="6"/>
        <v>MARSOR</v>
      </c>
      <c r="BS8" s="213" t="str">
        <f t="shared" ref="BS8:CF8" si="7">+IF(BR8="","",BR8)</f>
        <v>MARSOR</v>
      </c>
      <c r="BT8" s="213" t="str">
        <f t="shared" si="7"/>
        <v>MARSOR</v>
      </c>
      <c r="BU8" s="213" t="str">
        <f t="shared" si="7"/>
        <v>MARSOR</v>
      </c>
      <c r="BV8" s="213" t="str">
        <f t="shared" si="7"/>
        <v>MARSOR</v>
      </c>
      <c r="BW8" s="213" t="str">
        <f t="shared" si="7"/>
        <v>MARSOR</v>
      </c>
      <c r="BX8" s="213" t="str">
        <f t="shared" si="7"/>
        <v>MARSOR</v>
      </c>
      <c r="BY8" s="213" t="str">
        <f t="shared" si="7"/>
        <v>MARSOR</v>
      </c>
      <c r="BZ8" s="213" t="str">
        <f t="shared" si="7"/>
        <v>MARSOR</v>
      </c>
      <c r="CA8" s="213" t="str">
        <f t="shared" si="7"/>
        <v>MARSOR</v>
      </c>
      <c r="CB8" s="213" t="str">
        <f t="shared" si="7"/>
        <v>MARSOR</v>
      </c>
      <c r="CC8" s="213" t="str">
        <f t="shared" si="7"/>
        <v>MARSOR</v>
      </c>
      <c r="CD8" s="213" t="str">
        <f t="shared" si="7"/>
        <v>MARSOR</v>
      </c>
      <c r="CE8" s="213" t="str">
        <f t="shared" si="7"/>
        <v>MARSOR</v>
      </c>
      <c r="CF8" s="213" t="str">
        <f t="shared" si="7"/>
        <v>MARSOR</v>
      </c>
    </row>
    <row r="9" spans="2:84" ht="16.899999999999999" customHeight="1" thickBot="1" x14ac:dyDescent="0.35">
      <c r="B9" s="735">
        <v>5</v>
      </c>
      <c r="C9" s="952"/>
      <c r="D9" s="199" t="s">
        <v>25</v>
      </c>
      <c r="E9" s="213" t="s">
        <v>109</v>
      </c>
      <c r="F9" s="213" t="s">
        <v>109</v>
      </c>
      <c r="G9" s="213" t="s">
        <v>109</v>
      </c>
      <c r="H9" s="213" t="s">
        <v>109</v>
      </c>
      <c r="I9" s="213" t="s">
        <v>109</v>
      </c>
      <c r="J9" s="213" t="s">
        <v>109</v>
      </c>
      <c r="K9" s="213" t="s">
        <v>109</v>
      </c>
      <c r="L9" s="213" t="s">
        <v>109</v>
      </c>
      <c r="M9" s="213" t="s">
        <v>109</v>
      </c>
      <c r="N9" s="213" t="s">
        <v>109</v>
      </c>
      <c r="O9" s="213" t="str">
        <f t="shared" ref="O9:BR9" si="8">+IF(N9="","",N9)</f>
        <v>GASOIL</v>
      </c>
      <c r="P9" s="213" t="str">
        <f t="shared" si="8"/>
        <v>GASOIL</v>
      </c>
      <c r="Q9" s="213" t="str">
        <f t="shared" si="8"/>
        <v>GASOIL</v>
      </c>
      <c r="R9" s="213" t="str">
        <f t="shared" si="8"/>
        <v>GASOIL</v>
      </c>
      <c r="S9" s="213" t="str">
        <f t="shared" si="8"/>
        <v>GASOIL</v>
      </c>
      <c r="T9" s="213" t="str">
        <f t="shared" si="8"/>
        <v>GASOIL</v>
      </c>
      <c r="U9" s="213" t="str">
        <f t="shared" si="8"/>
        <v>GASOIL</v>
      </c>
      <c r="V9" s="213" t="str">
        <f t="shared" si="8"/>
        <v>GASOIL</v>
      </c>
      <c r="W9" s="213" t="str">
        <f t="shared" si="8"/>
        <v>GASOIL</v>
      </c>
      <c r="X9" s="213" t="str">
        <f t="shared" si="8"/>
        <v>GASOIL</v>
      </c>
      <c r="Y9" s="213" t="str">
        <f t="shared" si="8"/>
        <v>GASOIL</v>
      </c>
      <c r="Z9" s="213" t="str">
        <f t="shared" si="8"/>
        <v>GASOIL</v>
      </c>
      <c r="AA9" s="213" t="str">
        <f t="shared" si="8"/>
        <v>GASOIL</v>
      </c>
      <c r="AB9" s="213" t="str">
        <f t="shared" si="8"/>
        <v>GASOIL</v>
      </c>
      <c r="AC9" s="213" t="str">
        <f t="shared" si="8"/>
        <v>GASOIL</v>
      </c>
      <c r="AD9" s="213" t="str">
        <f t="shared" si="8"/>
        <v>GASOIL</v>
      </c>
      <c r="AE9" s="213" t="str">
        <f t="shared" si="8"/>
        <v>GASOIL</v>
      </c>
      <c r="AF9" s="213" t="str">
        <f t="shared" si="8"/>
        <v>GASOIL</v>
      </c>
      <c r="AG9" s="213" t="str">
        <f t="shared" si="8"/>
        <v>GASOIL</v>
      </c>
      <c r="AH9" s="213" t="str">
        <f t="shared" si="8"/>
        <v>GASOIL</v>
      </c>
      <c r="AI9" s="213" t="str">
        <f t="shared" si="8"/>
        <v>GASOIL</v>
      </c>
      <c r="AJ9" s="213" t="str">
        <f t="shared" si="8"/>
        <v>GASOIL</v>
      </c>
      <c r="AK9" s="213" t="str">
        <f t="shared" si="8"/>
        <v>GASOIL</v>
      </c>
      <c r="AL9" s="213" t="str">
        <f t="shared" si="8"/>
        <v>GASOIL</v>
      </c>
      <c r="AM9" s="213" t="str">
        <f t="shared" si="8"/>
        <v>GASOIL</v>
      </c>
      <c r="AN9" s="213" t="str">
        <f t="shared" si="8"/>
        <v>GASOIL</v>
      </c>
      <c r="AO9" s="213" t="str">
        <f t="shared" si="8"/>
        <v>GASOIL</v>
      </c>
      <c r="AP9" s="213" t="str">
        <f t="shared" si="8"/>
        <v>GASOIL</v>
      </c>
      <c r="AQ9" s="213" t="str">
        <f t="shared" si="8"/>
        <v>GASOIL</v>
      </c>
      <c r="AR9" s="213" t="str">
        <f t="shared" si="8"/>
        <v>GASOIL</v>
      </c>
      <c r="AS9" s="213" t="str">
        <f t="shared" si="8"/>
        <v>GASOIL</v>
      </c>
      <c r="AT9" s="213" t="str">
        <f t="shared" si="8"/>
        <v>GASOIL</v>
      </c>
      <c r="AU9" s="213" t="str">
        <f t="shared" si="8"/>
        <v>GASOIL</v>
      </c>
      <c r="AV9" s="213" t="str">
        <f t="shared" si="8"/>
        <v>GASOIL</v>
      </c>
      <c r="AW9" s="213" t="str">
        <f t="shared" si="8"/>
        <v>GASOIL</v>
      </c>
      <c r="AX9" s="213" t="str">
        <f t="shared" si="8"/>
        <v>GASOIL</v>
      </c>
      <c r="AY9" s="213" t="str">
        <f t="shared" si="8"/>
        <v>GASOIL</v>
      </c>
      <c r="AZ9" s="213" t="str">
        <f t="shared" si="8"/>
        <v>GASOIL</v>
      </c>
      <c r="BA9" s="213" t="str">
        <f t="shared" si="8"/>
        <v>GASOIL</v>
      </c>
      <c r="BB9" s="213" t="str">
        <f t="shared" si="8"/>
        <v>GASOIL</v>
      </c>
      <c r="BC9" s="213" t="str">
        <f t="shared" si="8"/>
        <v>GASOIL</v>
      </c>
      <c r="BD9" s="213" t="str">
        <f t="shared" si="8"/>
        <v>GASOIL</v>
      </c>
      <c r="BE9" s="213" t="str">
        <f t="shared" si="8"/>
        <v>GASOIL</v>
      </c>
      <c r="BF9" s="213" t="str">
        <f t="shared" si="8"/>
        <v>GASOIL</v>
      </c>
      <c r="BG9" s="213" t="str">
        <f t="shared" si="8"/>
        <v>GASOIL</v>
      </c>
      <c r="BH9" s="213" t="str">
        <f t="shared" si="8"/>
        <v>GASOIL</v>
      </c>
      <c r="BI9" s="213" t="str">
        <f t="shared" si="8"/>
        <v>GASOIL</v>
      </c>
      <c r="BJ9" s="213" t="str">
        <f t="shared" si="8"/>
        <v>GASOIL</v>
      </c>
      <c r="BK9" s="213" t="str">
        <f t="shared" si="8"/>
        <v>GASOIL</v>
      </c>
      <c r="BL9" s="213" t="str">
        <f t="shared" si="8"/>
        <v>GASOIL</v>
      </c>
      <c r="BM9" s="213" t="str">
        <f t="shared" si="8"/>
        <v>GASOIL</v>
      </c>
      <c r="BN9" s="213" t="str">
        <f t="shared" si="8"/>
        <v>GASOIL</v>
      </c>
      <c r="BO9" s="213" t="str">
        <f t="shared" si="8"/>
        <v>GASOIL</v>
      </c>
      <c r="BP9" s="213" t="str">
        <f t="shared" si="8"/>
        <v>GASOIL</v>
      </c>
      <c r="BQ9" s="213" t="str">
        <f t="shared" si="8"/>
        <v>GASOIL</v>
      </c>
      <c r="BR9" s="213" t="str">
        <f t="shared" si="8"/>
        <v>GASOIL</v>
      </c>
      <c r="BS9" s="213" t="str">
        <f t="shared" ref="BS9:CF9" si="9">+IF(BR9="","",BR9)</f>
        <v>GASOIL</v>
      </c>
      <c r="BT9" s="213" t="str">
        <f t="shared" si="9"/>
        <v>GASOIL</v>
      </c>
      <c r="BU9" s="213" t="str">
        <f t="shared" si="9"/>
        <v>GASOIL</v>
      </c>
      <c r="BV9" s="213" t="str">
        <f t="shared" si="9"/>
        <v>GASOIL</v>
      </c>
      <c r="BW9" s="213" t="str">
        <f t="shared" si="9"/>
        <v>GASOIL</v>
      </c>
      <c r="BX9" s="213" t="str">
        <f t="shared" si="9"/>
        <v>GASOIL</v>
      </c>
      <c r="BY9" s="213" t="str">
        <f t="shared" si="9"/>
        <v>GASOIL</v>
      </c>
      <c r="BZ9" s="213" t="str">
        <f t="shared" si="9"/>
        <v>GASOIL</v>
      </c>
      <c r="CA9" s="213" t="str">
        <f t="shared" si="9"/>
        <v>GASOIL</v>
      </c>
      <c r="CB9" s="213" t="str">
        <f t="shared" si="9"/>
        <v>GASOIL</v>
      </c>
      <c r="CC9" s="213" t="str">
        <f t="shared" si="9"/>
        <v>GASOIL</v>
      </c>
      <c r="CD9" s="213" t="str">
        <f t="shared" si="9"/>
        <v>GASOIL</v>
      </c>
      <c r="CE9" s="213" t="str">
        <f t="shared" si="9"/>
        <v>GASOIL</v>
      </c>
      <c r="CF9" s="213" t="str">
        <f t="shared" si="9"/>
        <v>GASOIL</v>
      </c>
    </row>
    <row r="10" spans="2:84" ht="16.899999999999999" customHeight="1" thickBot="1" x14ac:dyDescent="0.35">
      <c r="B10" s="735">
        <v>6</v>
      </c>
      <c r="C10" s="952"/>
      <c r="D10" s="199" t="s">
        <v>27</v>
      </c>
      <c r="E10" s="198">
        <f>+IFERROR(IF(E2=0,"",VLOOKUP(E9,'Base Datos'!$P$4:$R$18,3,FALSE)),"")</f>
        <v>0.84</v>
      </c>
      <c r="F10" s="198">
        <f>+IFERROR(IF(F2=0,"",VLOOKUP(F9,'Base Datos'!$P$4:$R$18,3,FALSE)),"")</f>
        <v>0.84</v>
      </c>
      <c r="G10" s="198">
        <f>+IFERROR(IF(G2=0,"",VLOOKUP(G9,'Base Datos'!$P$4:$R$18,3,FALSE)),"")</f>
        <v>0.84</v>
      </c>
      <c r="H10" s="198">
        <f>+IFERROR(IF(H2=0,"",VLOOKUP(H9,'Base Datos'!$P$4:$R$18,3,FALSE)),"")</f>
        <v>0.84</v>
      </c>
      <c r="I10" s="198">
        <f>+IFERROR(IF(I2=0,"",VLOOKUP(I9,'Base Datos'!$P$4:$R$18,3,FALSE)),"")</f>
        <v>0.84</v>
      </c>
      <c r="J10" s="198">
        <f>+IFERROR(IF(J2=0,"",VLOOKUP(J9,'Base Datos'!$P$4:$R$18,3,FALSE)),"")</f>
        <v>0.84</v>
      </c>
      <c r="K10" s="198">
        <f>+IFERROR(IF(K2=0,"",VLOOKUP(K9,'Base Datos'!$P$4:$R$18,3,FALSE)),"")</f>
        <v>0.84</v>
      </c>
      <c r="L10" s="198">
        <f>+IFERROR(IF(L2=0,"",VLOOKUP(L9,'Base Datos'!$P$4:$R$18,3,FALSE)),"")</f>
        <v>0.84</v>
      </c>
      <c r="M10" s="198">
        <f>+IFERROR(IF(M2=0,"",VLOOKUP(M9,'Base Datos'!$P$4:$R$18,3,FALSE)),"")</f>
        <v>0.84</v>
      </c>
      <c r="N10" s="198">
        <f>+IFERROR(IF(N2=0,"",VLOOKUP(N9,'Base Datos'!$P$4:$R$18,3,FALSE)),"")</f>
        <v>0.84</v>
      </c>
      <c r="O10" s="198">
        <f>+IFERROR(IF(O2=0,"",VLOOKUP(O9,'Base Datos'!$P$4:$R$18,3,FALSE)),"")</f>
        <v>0.84</v>
      </c>
      <c r="P10" s="198">
        <f>+IFERROR(IF(P2=0,"",VLOOKUP(P9,'Base Datos'!$P$4:$R$18,3,FALSE)),"")</f>
        <v>0.84</v>
      </c>
      <c r="Q10" s="198" t="str">
        <f>+IFERROR(IF(Q2=0,"",VLOOKUP(Q9,'Base Datos'!$P$4:$R$18,3,FALSE)),"")</f>
        <v/>
      </c>
      <c r="R10" s="198" t="str">
        <f>+IFERROR(IF(R2=0,"",VLOOKUP(R9,'Base Datos'!$P$4:$R$18,3,FALSE)),"")</f>
        <v/>
      </c>
      <c r="S10" s="198" t="str">
        <f>+IFERROR(IF(S2=0,"",VLOOKUP(S9,'Base Datos'!$P$4:$R$18,3,FALSE)),"")</f>
        <v/>
      </c>
      <c r="T10" s="198" t="str">
        <f>+IFERROR(IF(T2=0,"",VLOOKUP(T9,'Base Datos'!$P$4:$R$18,3,FALSE)),"")</f>
        <v/>
      </c>
      <c r="U10" s="198" t="str">
        <f>+IFERROR(IF(U2=0,"",VLOOKUP(U9,'Base Datos'!$P$4:$R$18,3,FALSE)),"")</f>
        <v/>
      </c>
      <c r="V10" s="198" t="str">
        <f>+IFERROR(IF(V2=0,"",VLOOKUP(V9,'Base Datos'!$P$4:$R$18,3,FALSE)),"")</f>
        <v/>
      </c>
      <c r="W10" s="198" t="str">
        <f>+IFERROR(IF(W2=0,"",VLOOKUP(W9,'Base Datos'!$P$4:$R$18,3,FALSE)),"")</f>
        <v/>
      </c>
      <c r="X10" s="198" t="str">
        <f>+IFERROR(IF(X2=0,"",VLOOKUP(X9,'Base Datos'!$P$4:$R$18,3,FALSE)),"")</f>
        <v/>
      </c>
      <c r="Y10" s="198" t="str">
        <f>+IFERROR(IF(Y2=0,"",VLOOKUP(Y9,'Base Datos'!$P$4:$R$18,3,FALSE)),"")</f>
        <v/>
      </c>
      <c r="Z10" s="198" t="str">
        <f>+IFERROR(IF(Z2=0,"",VLOOKUP(Z9,'Base Datos'!$P$4:$R$18,3,FALSE)),"")</f>
        <v/>
      </c>
      <c r="AA10" s="198" t="str">
        <f>+IFERROR(IF(AA2=0,"",VLOOKUP(AA9,'Base Datos'!$P$4:$R$18,3,FALSE)),"")</f>
        <v/>
      </c>
      <c r="AB10" s="198" t="str">
        <f>+IFERROR(IF(AB2=0,"",VLOOKUP(AB9,'Base Datos'!$P$4:$R$18,3,FALSE)),"")</f>
        <v/>
      </c>
      <c r="AC10" s="198" t="str">
        <f>+IFERROR(IF(AC2=0,"",VLOOKUP(AC9,'Base Datos'!$P$4:$R$18,3,FALSE)),"")</f>
        <v/>
      </c>
      <c r="AD10" s="198" t="str">
        <f>+IFERROR(IF(AD2=0,"",VLOOKUP(AD9,'Base Datos'!$P$4:$R$18,3,FALSE)),"")</f>
        <v/>
      </c>
      <c r="AE10" s="198" t="str">
        <f>+IFERROR(IF(AE2=0,"",VLOOKUP(AE9,'Base Datos'!$P$4:$R$18,3,FALSE)),"")</f>
        <v/>
      </c>
      <c r="AF10" s="198" t="str">
        <f>+IFERROR(IF(AF2=0,"",VLOOKUP(AF9,'Base Datos'!$P$4:$R$18,3,FALSE)),"")</f>
        <v/>
      </c>
      <c r="AG10" s="198" t="str">
        <f>+IFERROR(IF(AG2=0,"",VLOOKUP(AG9,'Base Datos'!$P$4:$R$18,3,FALSE)),"")</f>
        <v/>
      </c>
      <c r="AH10" s="198" t="str">
        <f>+IFERROR(IF(AH2=0,"",VLOOKUP(AH9,'Base Datos'!$P$4:$R$18,3,FALSE)),"")</f>
        <v/>
      </c>
      <c r="AI10" s="198" t="str">
        <f>+IFERROR(IF(AI2=0,"",VLOOKUP(AI9,'Base Datos'!$P$4:$R$18,3,FALSE)),"")</f>
        <v/>
      </c>
      <c r="AJ10" s="198" t="str">
        <f>+IFERROR(IF(AJ2=0,"",VLOOKUP(AJ9,'Base Datos'!$P$4:$R$18,3,FALSE)),"")</f>
        <v/>
      </c>
      <c r="AK10" s="198" t="str">
        <f>+IFERROR(IF(AK2=0,"",VLOOKUP(AK9,'Base Datos'!$P$4:$R$18,3,FALSE)),"")</f>
        <v/>
      </c>
      <c r="AL10" s="198" t="str">
        <f>+IFERROR(IF(AL2=0,"",VLOOKUP(AL9,'Base Datos'!$P$4:$R$18,3,FALSE)),"")</f>
        <v/>
      </c>
      <c r="AM10" s="198" t="str">
        <f>+IFERROR(IF(AM2=0,"",VLOOKUP(AM9,'Base Datos'!$P$4:$R$18,3,FALSE)),"")</f>
        <v/>
      </c>
      <c r="AN10" s="198" t="str">
        <f>+IFERROR(IF(AN2=0,"",VLOOKUP(AN9,'Base Datos'!$P$4:$R$18,3,FALSE)),"")</f>
        <v/>
      </c>
      <c r="AO10" s="198" t="str">
        <f>+IFERROR(IF(AO2=0,"",VLOOKUP(AO9,'Base Datos'!$P$4:$R$18,3,FALSE)),"")</f>
        <v/>
      </c>
      <c r="AP10" s="198" t="str">
        <f>+IFERROR(IF(AP2=0,"",VLOOKUP(AP9,'Base Datos'!$P$4:$R$18,3,FALSE)),"")</f>
        <v/>
      </c>
      <c r="AQ10" s="198" t="str">
        <f>+IFERROR(IF(AQ2=0,"",VLOOKUP(AQ9,'Base Datos'!$P$4:$R$18,3,FALSE)),"")</f>
        <v/>
      </c>
      <c r="AR10" s="198" t="str">
        <f>+IFERROR(IF(AR2=0,"",VLOOKUP(AR9,'Base Datos'!$P$4:$R$18,3,FALSE)),"")</f>
        <v/>
      </c>
      <c r="AS10" s="198" t="str">
        <f>+IFERROR(IF(AS2=0,"",VLOOKUP(AS9,'Base Datos'!$P$4:$R$18,3,FALSE)),"")</f>
        <v/>
      </c>
      <c r="AT10" s="198" t="str">
        <f>+IFERROR(IF(AT2=0,"",VLOOKUP(AT9,'Base Datos'!$P$4:$R$18,3,FALSE)),"")</f>
        <v/>
      </c>
      <c r="AU10" s="198" t="str">
        <f>+IFERROR(IF(AU2=0,"",VLOOKUP(AU9,'Base Datos'!$P$4:$R$18,3,FALSE)),"")</f>
        <v/>
      </c>
      <c r="AV10" s="198" t="str">
        <f>+IFERROR(IF(AV2=0,"",VLOOKUP(AV9,'Base Datos'!$P$4:$R$18,3,FALSE)),"")</f>
        <v/>
      </c>
      <c r="AW10" s="198" t="str">
        <f>+IFERROR(IF(AW2=0,"",VLOOKUP(AW9,'Base Datos'!$P$4:$R$18,3,FALSE)),"")</f>
        <v/>
      </c>
      <c r="AX10" s="198" t="str">
        <f>+IFERROR(IF(AX2=0,"",VLOOKUP(AX9,'Base Datos'!$P$4:$R$18,3,FALSE)),"")</f>
        <v/>
      </c>
      <c r="AY10" s="198" t="str">
        <f>+IFERROR(IF(AY2=0,"",VLOOKUP(AY9,'Base Datos'!$P$4:$R$18,3,FALSE)),"")</f>
        <v/>
      </c>
      <c r="AZ10" s="198" t="str">
        <f>+IFERROR(IF(AZ2=0,"",VLOOKUP(AZ9,'Base Datos'!$P$4:$R$18,3,FALSE)),"")</f>
        <v/>
      </c>
      <c r="BA10" s="198" t="str">
        <f>+IFERROR(IF(BA2=0,"",VLOOKUP(BA9,'Base Datos'!$P$4:$R$18,3,FALSE)),"")</f>
        <v/>
      </c>
      <c r="BB10" s="198" t="str">
        <f>+IFERROR(IF(BB2=0,"",VLOOKUP(BB9,'Base Datos'!$P$4:$R$18,3,FALSE)),"")</f>
        <v/>
      </c>
      <c r="BC10" s="198" t="str">
        <f>+IFERROR(IF(BC2=0,"",VLOOKUP(BC9,'Base Datos'!$P$4:$R$18,3,FALSE)),"")</f>
        <v/>
      </c>
      <c r="BD10" s="198" t="str">
        <f>+IFERROR(IF(BD2=0,"",VLOOKUP(BD9,'Base Datos'!$P$4:$R$18,3,FALSE)),"")</f>
        <v/>
      </c>
      <c r="BE10" s="198" t="str">
        <f>+IFERROR(IF(BE2=0,"",VLOOKUP(BE9,'Base Datos'!$P$4:$R$18,3,FALSE)),"")</f>
        <v/>
      </c>
      <c r="BF10" s="198" t="str">
        <f>+IFERROR(IF(BF2=0,"",VLOOKUP(BF9,'Base Datos'!$P$4:$R$18,3,FALSE)),"")</f>
        <v/>
      </c>
      <c r="BG10" s="198" t="str">
        <f>+IFERROR(IF(BG2=0,"",VLOOKUP(BG9,'Base Datos'!$P$4:$R$18,3,FALSE)),"")</f>
        <v/>
      </c>
      <c r="BH10" s="198" t="str">
        <f>+IFERROR(IF(BH2=0,"",VLOOKUP(BH9,'Base Datos'!$P$4:$R$18,3,FALSE)),"")</f>
        <v/>
      </c>
      <c r="BI10" s="198" t="str">
        <f>+IFERROR(IF(BI2=0,"",VLOOKUP(BI9,'Base Datos'!$P$4:$R$18,3,FALSE)),"")</f>
        <v/>
      </c>
      <c r="BJ10" s="198" t="str">
        <f>+IFERROR(IF(BJ2=0,"",VLOOKUP(BJ9,'Base Datos'!$P$4:$R$18,3,FALSE)),"")</f>
        <v/>
      </c>
      <c r="BK10" s="198" t="str">
        <f>+IFERROR(IF(BK2=0,"",VLOOKUP(BK9,'Base Datos'!$P$4:$R$18,3,FALSE)),"")</f>
        <v/>
      </c>
      <c r="BL10" s="198" t="str">
        <f>+IFERROR(IF(BL2=0,"",VLOOKUP(BL9,'Base Datos'!$P$4:$R$18,3,FALSE)),"")</f>
        <v/>
      </c>
      <c r="BM10" s="198" t="str">
        <f>+IFERROR(IF(BM2=0,"",VLOOKUP(BM9,'Base Datos'!$P$4:$R$18,3,FALSE)),"")</f>
        <v/>
      </c>
      <c r="BN10" s="198" t="str">
        <f>+IFERROR(IF(BN2=0,"",VLOOKUP(BN9,'Base Datos'!$P$4:$R$18,3,FALSE)),"")</f>
        <v/>
      </c>
      <c r="BO10" s="198" t="str">
        <f>+IFERROR(IF(BO2=0,"",VLOOKUP(BO9,'Base Datos'!$P$4:$R$18,3,FALSE)),"")</f>
        <v/>
      </c>
      <c r="BP10" s="198" t="str">
        <f>+IFERROR(IF(BP2=0,"",VLOOKUP(BP9,'Base Datos'!$P$4:$R$18,3,FALSE)),"")</f>
        <v/>
      </c>
      <c r="BQ10" s="198" t="str">
        <f>+IFERROR(IF(BQ2=0,"",VLOOKUP(BQ9,'Base Datos'!$P$4:$R$18,3,FALSE)),"")</f>
        <v/>
      </c>
      <c r="BR10" s="198" t="str">
        <f>+IFERROR(IF(BR2=0,"",VLOOKUP(BR9,'Base Datos'!$P$4:$R$18,3,FALSE)),"")</f>
        <v/>
      </c>
      <c r="BS10" s="198" t="str">
        <f>+IFERROR(IF(BS2=0,"",VLOOKUP(BS9,'Base Datos'!$P$4:$R$18,3,FALSE)),"")</f>
        <v/>
      </c>
      <c r="BT10" s="198" t="str">
        <f>+IFERROR(IF(BT2=0,"",VLOOKUP(BT9,'Base Datos'!$P$4:$R$18,3,FALSE)),"")</f>
        <v/>
      </c>
      <c r="BU10" s="198" t="str">
        <f>+IFERROR(IF(BU2=0,"",VLOOKUP(BU9,'Base Datos'!$P$4:$R$18,3,FALSE)),"")</f>
        <v/>
      </c>
      <c r="BV10" s="198" t="str">
        <f>+IFERROR(IF(BV2=0,"",VLOOKUP(BV9,'Base Datos'!$P$4:$R$18,3,FALSE)),"")</f>
        <v/>
      </c>
      <c r="BW10" s="198" t="str">
        <f>+IFERROR(IF(BW2=0,"",VLOOKUP(BW9,'Base Datos'!$P$4:$R$18,3,FALSE)),"")</f>
        <v/>
      </c>
      <c r="BX10" s="198" t="str">
        <f>+IFERROR(IF(BX2=0,"",VLOOKUP(BX9,'Base Datos'!$P$4:$R$18,3,FALSE)),"")</f>
        <v/>
      </c>
      <c r="BY10" s="198" t="str">
        <f>+IFERROR(IF(BY2=0,"",VLOOKUP(BY9,'Base Datos'!$P$4:$R$18,3,FALSE)),"")</f>
        <v/>
      </c>
      <c r="BZ10" s="198" t="str">
        <f>+IFERROR(IF(BZ2=0,"",VLOOKUP(BZ9,'Base Datos'!$P$4:$R$18,3,FALSE)),"")</f>
        <v/>
      </c>
      <c r="CA10" s="198" t="str">
        <f>+IFERROR(IF(CA2=0,"",VLOOKUP(CA9,'Base Datos'!$P$4:$R$18,3,FALSE)),"")</f>
        <v/>
      </c>
      <c r="CB10" s="198" t="str">
        <f>+IFERROR(IF(CB2=0,"",VLOOKUP(CB9,'Base Datos'!$P$4:$R$18,3,FALSE)),"")</f>
        <v/>
      </c>
      <c r="CC10" s="198" t="str">
        <f>+IFERROR(IF(CC2=0,"",VLOOKUP(CC9,'Base Datos'!$P$4:$R$18,3,FALSE)),"")</f>
        <v/>
      </c>
      <c r="CD10" s="198" t="str">
        <f>+IFERROR(IF(CD2=0,"",VLOOKUP(CD9,'Base Datos'!$P$4:$R$18,3,FALSE)),"")</f>
        <v/>
      </c>
      <c r="CE10" s="198" t="str">
        <f>+IFERROR(IF(CE2=0,"",VLOOKUP(CE9,'Base Datos'!$P$4:$R$18,3,FALSE)),"")</f>
        <v/>
      </c>
      <c r="CF10" s="198" t="str">
        <f>+IFERROR(IF(CF2=0,"",VLOOKUP(CF9,'Base Datos'!$P$4:$R$18,3,FALSE)),"")</f>
        <v/>
      </c>
    </row>
    <row r="11" spans="2:84" ht="16.899999999999999" customHeight="1" thickBot="1" x14ac:dyDescent="0.35">
      <c r="B11" s="735">
        <v>7</v>
      </c>
      <c r="C11" s="952"/>
      <c r="D11" s="211" t="s">
        <v>18</v>
      </c>
      <c r="E11" s="214" t="s">
        <v>22</v>
      </c>
      <c r="F11" s="213" t="s">
        <v>22</v>
      </c>
      <c r="G11" s="213" t="s">
        <v>22</v>
      </c>
      <c r="H11" s="213" t="s">
        <v>22</v>
      </c>
      <c r="I11" s="213" t="s">
        <v>22</v>
      </c>
      <c r="J11" s="213" t="s">
        <v>22</v>
      </c>
      <c r="K11" s="213" t="s">
        <v>22</v>
      </c>
      <c r="L11" s="213" t="s">
        <v>22</v>
      </c>
      <c r="M11" s="213" t="s">
        <v>22</v>
      </c>
      <c r="N11" s="213" t="s">
        <v>22</v>
      </c>
      <c r="O11" s="213" t="str">
        <f t="shared" ref="O11:BR11" si="10">+IF(N11="","",N11)</f>
        <v>BARITINA 4.2</v>
      </c>
      <c r="P11" s="213" t="str">
        <f t="shared" si="10"/>
        <v>BARITINA 4.2</v>
      </c>
      <c r="Q11" s="213" t="str">
        <f t="shared" si="10"/>
        <v>BARITINA 4.2</v>
      </c>
      <c r="R11" s="213" t="str">
        <f t="shared" si="10"/>
        <v>BARITINA 4.2</v>
      </c>
      <c r="S11" s="213" t="str">
        <f t="shared" si="10"/>
        <v>BARITINA 4.2</v>
      </c>
      <c r="T11" s="213" t="str">
        <f t="shared" si="10"/>
        <v>BARITINA 4.2</v>
      </c>
      <c r="U11" s="213" t="str">
        <f t="shared" si="10"/>
        <v>BARITINA 4.2</v>
      </c>
      <c r="V11" s="213" t="str">
        <f t="shared" si="10"/>
        <v>BARITINA 4.2</v>
      </c>
      <c r="W11" s="213" t="str">
        <f t="shared" si="10"/>
        <v>BARITINA 4.2</v>
      </c>
      <c r="X11" s="213" t="str">
        <f t="shared" si="10"/>
        <v>BARITINA 4.2</v>
      </c>
      <c r="Y11" s="213" t="str">
        <f t="shared" si="10"/>
        <v>BARITINA 4.2</v>
      </c>
      <c r="Z11" s="213" t="str">
        <f t="shared" si="10"/>
        <v>BARITINA 4.2</v>
      </c>
      <c r="AA11" s="213" t="str">
        <f t="shared" si="10"/>
        <v>BARITINA 4.2</v>
      </c>
      <c r="AB11" s="213" t="str">
        <f t="shared" si="10"/>
        <v>BARITINA 4.2</v>
      </c>
      <c r="AC11" s="213" t="str">
        <f t="shared" si="10"/>
        <v>BARITINA 4.2</v>
      </c>
      <c r="AD11" s="213" t="str">
        <f t="shared" si="10"/>
        <v>BARITINA 4.2</v>
      </c>
      <c r="AE11" s="213" t="str">
        <f t="shared" si="10"/>
        <v>BARITINA 4.2</v>
      </c>
      <c r="AF11" s="213" t="str">
        <f t="shared" si="10"/>
        <v>BARITINA 4.2</v>
      </c>
      <c r="AG11" s="213" t="str">
        <f t="shared" si="10"/>
        <v>BARITINA 4.2</v>
      </c>
      <c r="AH11" s="213" t="str">
        <f t="shared" si="10"/>
        <v>BARITINA 4.2</v>
      </c>
      <c r="AI11" s="213" t="str">
        <f t="shared" si="10"/>
        <v>BARITINA 4.2</v>
      </c>
      <c r="AJ11" s="213" t="str">
        <f t="shared" si="10"/>
        <v>BARITINA 4.2</v>
      </c>
      <c r="AK11" s="213" t="str">
        <f t="shared" si="10"/>
        <v>BARITINA 4.2</v>
      </c>
      <c r="AL11" s="213" t="str">
        <f t="shared" si="10"/>
        <v>BARITINA 4.2</v>
      </c>
      <c r="AM11" s="213" t="str">
        <f t="shared" si="10"/>
        <v>BARITINA 4.2</v>
      </c>
      <c r="AN11" s="213" t="str">
        <f t="shared" si="10"/>
        <v>BARITINA 4.2</v>
      </c>
      <c r="AO11" s="213" t="str">
        <f t="shared" si="10"/>
        <v>BARITINA 4.2</v>
      </c>
      <c r="AP11" s="213" t="str">
        <f t="shared" si="10"/>
        <v>BARITINA 4.2</v>
      </c>
      <c r="AQ11" s="213" t="str">
        <f t="shared" si="10"/>
        <v>BARITINA 4.2</v>
      </c>
      <c r="AR11" s="213" t="str">
        <f t="shared" si="10"/>
        <v>BARITINA 4.2</v>
      </c>
      <c r="AS11" s="213" t="str">
        <f t="shared" si="10"/>
        <v>BARITINA 4.2</v>
      </c>
      <c r="AT11" s="213" t="str">
        <f t="shared" si="10"/>
        <v>BARITINA 4.2</v>
      </c>
      <c r="AU11" s="213" t="str">
        <f t="shared" si="10"/>
        <v>BARITINA 4.2</v>
      </c>
      <c r="AV11" s="213" t="str">
        <f t="shared" si="10"/>
        <v>BARITINA 4.2</v>
      </c>
      <c r="AW11" s="213" t="str">
        <f t="shared" si="10"/>
        <v>BARITINA 4.2</v>
      </c>
      <c r="AX11" s="213" t="str">
        <f t="shared" si="10"/>
        <v>BARITINA 4.2</v>
      </c>
      <c r="AY11" s="213" t="str">
        <f t="shared" si="10"/>
        <v>BARITINA 4.2</v>
      </c>
      <c r="AZ11" s="213" t="str">
        <f t="shared" si="10"/>
        <v>BARITINA 4.2</v>
      </c>
      <c r="BA11" s="213" t="str">
        <f t="shared" si="10"/>
        <v>BARITINA 4.2</v>
      </c>
      <c r="BB11" s="213" t="str">
        <f t="shared" si="10"/>
        <v>BARITINA 4.2</v>
      </c>
      <c r="BC11" s="213" t="str">
        <f t="shared" si="10"/>
        <v>BARITINA 4.2</v>
      </c>
      <c r="BD11" s="213" t="str">
        <f t="shared" si="10"/>
        <v>BARITINA 4.2</v>
      </c>
      <c r="BE11" s="213" t="str">
        <f t="shared" si="10"/>
        <v>BARITINA 4.2</v>
      </c>
      <c r="BF11" s="213" t="str">
        <f t="shared" si="10"/>
        <v>BARITINA 4.2</v>
      </c>
      <c r="BG11" s="213" t="str">
        <f t="shared" si="10"/>
        <v>BARITINA 4.2</v>
      </c>
      <c r="BH11" s="213" t="str">
        <f t="shared" si="10"/>
        <v>BARITINA 4.2</v>
      </c>
      <c r="BI11" s="213" t="str">
        <f t="shared" si="10"/>
        <v>BARITINA 4.2</v>
      </c>
      <c r="BJ11" s="213" t="str">
        <f t="shared" si="10"/>
        <v>BARITINA 4.2</v>
      </c>
      <c r="BK11" s="213" t="str">
        <f t="shared" si="10"/>
        <v>BARITINA 4.2</v>
      </c>
      <c r="BL11" s="213" t="str">
        <f t="shared" si="10"/>
        <v>BARITINA 4.2</v>
      </c>
      <c r="BM11" s="213" t="str">
        <f t="shared" si="10"/>
        <v>BARITINA 4.2</v>
      </c>
      <c r="BN11" s="213" t="str">
        <f t="shared" si="10"/>
        <v>BARITINA 4.2</v>
      </c>
      <c r="BO11" s="213" t="str">
        <f t="shared" si="10"/>
        <v>BARITINA 4.2</v>
      </c>
      <c r="BP11" s="213" t="str">
        <f t="shared" si="10"/>
        <v>BARITINA 4.2</v>
      </c>
      <c r="BQ11" s="213" t="str">
        <f t="shared" si="10"/>
        <v>BARITINA 4.2</v>
      </c>
      <c r="BR11" s="213" t="str">
        <f t="shared" si="10"/>
        <v>BARITINA 4.2</v>
      </c>
      <c r="BS11" s="213" t="str">
        <f t="shared" ref="BS11:CF11" si="11">+IF(BR11="","",BR11)</f>
        <v>BARITINA 4.2</v>
      </c>
      <c r="BT11" s="213" t="str">
        <f t="shared" si="11"/>
        <v>BARITINA 4.2</v>
      </c>
      <c r="BU11" s="213" t="str">
        <f t="shared" si="11"/>
        <v>BARITINA 4.2</v>
      </c>
      <c r="BV11" s="213" t="str">
        <f t="shared" si="11"/>
        <v>BARITINA 4.2</v>
      </c>
      <c r="BW11" s="213" t="str">
        <f t="shared" si="11"/>
        <v>BARITINA 4.2</v>
      </c>
      <c r="BX11" s="213" t="str">
        <f t="shared" si="11"/>
        <v>BARITINA 4.2</v>
      </c>
      <c r="BY11" s="213" t="str">
        <f t="shared" si="11"/>
        <v>BARITINA 4.2</v>
      </c>
      <c r="BZ11" s="213" t="str">
        <f t="shared" si="11"/>
        <v>BARITINA 4.2</v>
      </c>
      <c r="CA11" s="213" t="str">
        <f t="shared" si="11"/>
        <v>BARITINA 4.2</v>
      </c>
      <c r="CB11" s="213" t="str">
        <f t="shared" si="11"/>
        <v>BARITINA 4.2</v>
      </c>
      <c r="CC11" s="213" t="str">
        <f t="shared" si="11"/>
        <v>BARITINA 4.2</v>
      </c>
      <c r="CD11" s="213" t="str">
        <f t="shared" si="11"/>
        <v>BARITINA 4.2</v>
      </c>
      <c r="CE11" s="213" t="str">
        <f t="shared" si="11"/>
        <v>BARITINA 4.2</v>
      </c>
      <c r="CF11" s="213" t="str">
        <f t="shared" si="11"/>
        <v>BARITINA 4.2</v>
      </c>
    </row>
    <row r="12" spans="2:84" ht="16.899999999999999" customHeight="1" thickBot="1" x14ac:dyDescent="0.35">
      <c r="B12" s="735">
        <v>8</v>
      </c>
      <c r="C12" s="952"/>
      <c r="D12" s="199" t="s">
        <v>24</v>
      </c>
      <c r="E12" s="198">
        <f>+IFERROR(IF(E2=0,"",VLOOKUP(E11,'Base Datos'!$L$4:$N$18,3,FALSE)),"")</f>
        <v>4.2</v>
      </c>
      <c r="F12" s="198">
        <f>+IFERROR(IF(F2=0,"",VLOOKUP(F11,'Base Datos'!$L$4:$N$18,3,FALSE)),"")</f>
        <v>4.2</v>
      </c>
      <c r="G12" s="198">
        <f>+IFERROR(IF(G2=0,"",VLOOKUP(G11,'Base Datos'!$L$4:$N$18,3,FALSE)),"")</f>
        <v>4.2</v>
      </c>
      <c r="H12" s="198">
        <f>+IFERROR(IF(H2=0,"",VLOOKUP(H11,'Base Datos'!$L$4:$N$18,3,FALSE)),"")</f>
        <v>4.2</v>
      </c>
      <c r="I12" s="198">
        <f>+IFERROR(IF(I2=0,"",VLOOKUP(I11,'Base Datos'!$L$4:$N$18,3,FALSE)),"")</f>
        <v>4.2</v>
      </c>
      <c r="J12" s="198">
        <f>+IFERROR(IF(J2=0,"",VLOOKUP(J11,'Base Datos'!$L$4:$N$18,3,FALSE)),"")</f>
        <v>4.2</v>
      </c>
      <c r="K12" s="198">
        <f>+IFERROR(IF(K2=0,"",VLOOKUP(K11,'Base Datos'!$L$4:$N$18,3,FALSE)),"")</f>
        <v>4.2</v>
      </c>
      <c r="L12" s="198">
        <f>+IFERROR(IF(L2=0,"",VLOOKUP(L11,'Base Datos'!$L$4:$N$18,3,FALSE)),"")</f>
        <v>4.2</v>
      </c>
      <c r="M12" s="198">
        <f>+IFERROR(IF(M2=0,"",VLOOKUP(M11,'Base Datos'!$L$4:$N$18,3,FALSE)),"")</f>
        <v>4.2</v>
      </c>
      <c r="N12" s="198">
        <f>+IFERROR(IF(N2=0,"",VLOOKUP(N11,'Base Datos'!$L$4:$N$18,3,FALSE)),"")</f>
        <v>4.2</v>
      </c>
      <c r="O12" s="198">
        <f>+IFERROR(IF(O2=0,"",VLOOKUP(O11,'Base Datos'!$L$4:$N$18,3,FALSE)),"")</f>
        <v>4.2</v>
      </c>
      <c r="P12" s="198">
        <f>+IFERROR(IF(P2=0,"",VLOOKUP(P11,'Base Datos'!$L$4:$N$18,3,FALSE)),"")</f>
        <v>4.2</v>
      </c>
      <c r="Q12" s="198" t="str">
        <f>+IFERROR(IF(Q2=0,"",VLOOKUP(Q11,'Base Datos'!$L$4:$N$18,3,FALSE)),"")</f>
        <v/>
      </c>
      <c r="R12" s="198" t="str">
        <f>+IFERROR(IF(R2=0,"",VLOOKUP(R11,'Base Datos'!$L$4:$N$18,3,FALSE)),"")</f>
        <v/>
      </c>
      <c r="S12" s="198" t="str">
        <f>+IFERROR(IF(S2=0,"",VLOOKUP(S11,'Base Datos'!$L$4:$N$18,3,FALSE)),"")</f>
        <v/>
      </c>
      <c r="T12" s="198" t="str">
        <f>+IFERROR(IF(T2=0,"",VLOOKUP(T11,'Base Datos'!$L$4:$N$18,3,FALSE)),"")</f>
        <v/>
      </c>
      <c r="U12" s="198" t="str">
        <f>+IFERROR(IF(U2=0,"",VLOOKUP(U11,'Base Datos'!$L$4:$N$18,3,FALSE)),"")</f>
        <v/>
      </c>
      <c r="V12" s="198" t="str">
        <f>+IFERROR(IF(V2=0,"",VLOOKUP(V11,'Base Datos'!$L$4:$N$18,3,FALSE)),"")</f>
        <v/>
      </c>
      <c r="W12" s="198" t="str">
        <f>+IFERROR(IF(W2=0,"",VLOOKUP(W11,'Base Datos'!$L$4:$N$18,3,FALSE)),"")</f>
        <v/>
      </c>
      <c r="X12" s="198" t="str">
        <f>+IFERROR(IF(X2=0,"",VLOOKUP(X11,'Base Datos'!$L$4:$N$18,3,FALSE)),"")</f>
        <v/>
      </c>
      <c r="Y12" s="198" t="str">
        <f>+IFERROR(IF(Y2=0,"",VLOOKUP(Y11,'Base Datos'!$L$4:$N$18,3,FALSE)),"")</f>
        <v/>
      </c>
      <c r="Z12" s="198" t="str">
        <f>+IFERROR(IF(Z2=0,"",VLOOKUP(Z11,'Base Datos'!$L$4:$N$18,3,FALSE)),"")</f>
        <v/>
      </c>
      <c r="AA12" s="198" t="str">
        <f>+IFERROR(IF(AA2=0,"",VLOOKUP(AA11,'Base Datos'!$L$4:$N$18,3,FALSE)),"")</f>
        <v/>
      </c>
      <c r="AB12" s="198" t="str">
        <f>+IFERROR(IF(AB2=0,"",VLOOKUP(AB11,'Base Datos'!$L$4:$N$18,3,FALSE)),"")</f>
        <v/>
      </c>
      <c r="AC12" s="198" t="str">
        <f>+IFERROR(IF(AC2=0,"",VLOOKUP(AC11,'Base Datos'!$L$4:$N$18,3,FALSE)),"")</f>
        <v/>
      </c>
      <c r="AD12" s="198" t="str">
        <f>+IFERROR(IF(AD2=0,"",VLOOKUP(AD11,'Base Datos'!$L$4:$N$18,3,FALSE)),"")</f>
        <v/>
      </c>
      <c r="AE12" s="198" t="str">
        <f>+IFERROR(IF(AE2=0,"",VLOOKUP(AE11,'Base Datos'!$L$4:$N$18,3,FALSE)),"")</f>
        <v/>
      </c>
      <c r="AF12" s="198" t="str">
        <f>+IFERROR(IF(AF2=0,"",VLOOKUP(AF11,'Base Datos'!$L$4:$N$18,3,FALSE)),"")</f>
        <v/>
      </c>
      <c r="AG12" s="198" t="str">
        <f>+IFERROR(IF(AG2=0,"",VLOOKUP(AG11,'Base Datos'!$L$4:$N$18,3,FALSE)),"")</f>
        <v/>
      </c>
      <c r="AH12" s="198" t="str">
        <f>+IFERROR(IF(AH2=0,"",VLOOKUP(AH11,'Base Datos'!$L$4:$N$18,3,FALSE)),"")</f>
        <v/>
      </c>
      <c r="AI12" s="198" t="str">
        <f>+IFERROR(IF(AI2=0,"",VLOOKUP(AI11,'Base Datos'!$L$4:$N$18,3,FALSE)),"")</f>
        <v/>
      </c>
      <c r="AJ12" s="198" t="str">
        <f>+IFERROR(IF(AJ2=0,"",VLOOKUP(AJ11,'Base Datos'!$L$4:$N$18,3,FALSE)),"")</f>
        <v/>
      </c>
      <c r="AK12" s="198" t="str">
        <f>+IFERROR(IF(AK2=0,"",VLOOKUP(AK11,'Base Datos'!$L$4:$N$18,3,FALSE)),"")</f>
        <v/>
      </c>
      <c r="AL12" s="198" t="str">
        <f>+IFERROR(IF(AL2=0,"",VLOOKUP(AL11,'Base Datos'!$L$4:$N$18,3,FALSE)),"")</f>
        <v/>
      </c>
      <c r="AM12" s="198" t="str">
        <f>+IFERROR(IF(AM2=0,"",VLOOKUP(AM11,'Base Datos'!$L$4:$N$18,3,FALSE)),"")</f>
        <v/>
      </c>
      <c r="AN12" s="198" t="str">
        <f>+IFERROR(IF(AN2=0,"",VLOOKUP(AN11,'Base Datos'!$L$4:$N$18,3,FALSE)),"")</f>
        <v/>
      </c>
      <c r="AO12" s="198" t="str">
        <f>+IFERROR(IF(AO2=0,"",VLOOKUP(AO11,'Base Datos'!$L$4:$N$18,3,FALSE)),"")</f>
        <v/>
      </c>
      <c r="AP12" s="198" t="str">
        <f>+IFERROR(IF(AP2=0,"",VLOOKUP(AP11,'Base Datos'!$L$4:$N$18,3,FALSE)),"")</f>
        <v/>
      </c>
      <c r="AQ12" s="198" t="str">
        <f>+IFERROR(IF(AQ2=0,"",VLOOKUP(AQ11,'Base Datos'!$L$4:$N$18,3,FALSE)),"")</f>
        <v/>
      </c>
      <c r="AR12" s="198" t="str">
        <f>+IFERROR(IF(AR2=0,"",VLOOKUP(AR11,'Base Datos'!$L$4:$N$18,3,FALSE)),"")</f>
        <v/>
      </c>
      <c r="AS12" s="198" t="str">
        <f>+IFERROR(IF(AS2=0,"",VLOOKUP(AS11,'Base Datos'!$L$4:$N$18,3,FALSE)),"")</f>
        <v/>
      </c>
      <c r="AT12" s="198" t="str">
        <f>+IFERROR(IF(AT2=0,"",VLOOKUP(AT11,'Base Datos'!$L$4:$N$18,3,FALSE)),"")</f>
        <v/>
      </c>
      <c r="AU12" s="198" t="str">
        <f>+IFERROR(IF(AU2=0,"",VLOOKUP(AU11,'Base Datos'!$L$4:$N$18,3,FALSE)),"")</f>
        <v/>
      </c>
      <c r="AV12" s="198" t="str">
        <f>+IFERROR(IF(AV2=0,"",VLOOKUP(AV11,'Base Datos'!$L$4:$N$18,3,FALSE)),"")</f>
        <v/>
      </c>
      <c r="AW12" s="198" t="str">
        <f>+IFERROR(IF(AW2=0,"",VLOOKUP(AW11,'Base Datos'!$L$4:$N$18,3,FALSE)),"")</f>
        <v/>
      </c>
      <c r="AX12" s="198" t="str">
        <f>+IFERROR(IF(AX2=0,"",VLOOKUP(AX11,'Base Datos'!$L$4:$N$18,3,FALSE)),"")</f>
        <v/>
      </c>
      <c r="AY12" s="198" t="str">
        <f>+IFERROR(IF(AY2=0,"",VLOOKUP(AY11,'Base Datos'!$L$4:$N$18,3,FALSE)),"")</f>
        <v/>
      </c>
      <c r="AZ12" s="198" t="str">
        <f>+IFERROR(IF(AZ2=0,"",VLOOKUP(AZ11,'Base Datos'!$L$4:$N$18,3,FALSE)),"")</f>
        <v/>
      </c>
      <c r="BA12" s="198" t="str">
        <f>+IFERROR(IF(BA2=0,"",VLOOKUP(BA11,'Base Datos'!$L$4:$N$18,3,FALSE)),"")</f>
        <v/>
      </c>
      <c r="BB12" s="198" t="str">
        <f>+IFERROR(IF(BB2=0,"",VLOOKUP(BB11,'Base Datos'!$L$4:$N$18,3,FALSE)),"")</f>
        <v/>
      </c>
      <c r="BC12" s="198" t="str">
        <f>+IFERROR(IF(BC2=0,"",VLOOKUP(BC11,'Base Datos'!$L$4:$N$18,3,FALSE)),"")</f>
        <v/>
      </c>
      <c r="BD12" s="198" t="str">
        <f>+IFERROR(IF(BD2=0,"",VLOOKUP(BD11,'Base Datos'!$L$4:$N$18,3,FALSE)),"")</f>
        <v/>
      </c>
      <c r="BE12" s="198" t="str">
        <f>+IFERROR(IF(BE2=0,"",VLOOKUP(BE11,'Base Datos'!$L$4:$N$18,3,FALSE)),"")</f>
        <v/>
      </c>
      <c r="BF12" s="198" t="str">
        <f>+IFERROR(IF(BF2=0,"",VLOOKUP(BF11,'Base Datos'!$L$4:$N$18,3,FALSE)),"")</f>
        <v/>
      </c>
      <c r="BG12" s="198" t="str">
        <f>+IFERROR(IF(BG2=0,"",VLOOKUP(BG11,'Base Datos'!$L$4:$N$18,3,FALSE)),"")</f>
        <v/>
      </c>
      <c r="BH12" s="198" t="str">
        <f>+IFERROR(IF(BH2=0,"",VLOOKUP(BH11,'Base Datos'!$L$4:$N$18,3,FALSE)),"")</f>
        <v/>
      </c>
      <c r="BI12" s="198" t="str">
        <f>+IFERROR(IF(BI2=0,"",VLOOKUP(BI11,'Base Datos'!$L$4:$N$18,3,FALSE)),"")</f>
        <v/>
      </c>
      <c r="BJ12" s="198" t="str">
        <f>+IFERROR(IF(BJ2=0,"",VLOOKUP(BJ11,'Base Datos'!$L$4:$N$18,3,FALSE)),"")</f>
        <v/>
      </c>
      <c r="BK12" s="198" t="str">
        <f>+IFERROR(IF(BK2=0,"",VLOOKUP(BK11,'Base Datos'!$L$4:$N$18,3,FALSE)),"")</f>
        <v/>
      </c>
      <c r="BL12" s="198" t="str">
        <f>+IFERROR(IF(BL2=0,"",VLOOKUP(BL11,'Base Datos'!$L$4:$N$18,3,FALSE)),"")</f>
        <v/>
      </c>
      <c r="BM12" s="198" t="str">
        <f>+IFERROR(IF(BM2=0,"",VLOOKUP(BM11,'Base Datos'!$L$4:$N$18,3,FALSE)),"")</f>
        <v/>
      </c>
      <c r="BN12" s="198" t="str">
        <f>+IFERROR(IF(BN2=0,"",VLOOKUP(BN11,'Base Datos'!$L$4:$N$18,3,FALSE)),"")</f>
        <v/>
      </c>
      <c r="BO12" s="198" t="str">
        <f>+IFERROR(IF(BO2=0,"",VLOOKUP(BO11,'Base Datos'!$L$4:$N$18,3,FALSE)),"")</f>
        <v/>
      </c>
      <c r="BP12" s="198" t="str">
        <f>+IFERROR(IF(BP2=0,"",VLOOKUP(BP11,'Base Datos'!$L$4:$N$18,3,FALSE)),"")</f>
        <v/>
      </c>
      <c r="BQ12" s="198" t="str">
        <f>+IFERROR(IF(BQ2=0,"",VLOOKUP(BQ11,'Base Datos'!$L$4:$N$18,3,FALSE)),"")</f>
        <v/>
      </c>
      <c r="BR12" s="198" t="str">
        <f>+IFERROR(IF(BR2=0,"",VLOOKUP(BR11,'Base Datos'!$L$4:$N$18,3,FALSE)),"")</f>
        <v/>
      </c>
      <c r="BS12" s="198" t="str">
        <f>+IFERROR(IF(BS2=0,"",VLOOKUP(BS11,'Base Datos'!$L$4:$N$18,3,FALSE)),"")</f>
        <v/>
      </c>
      <c r="BT12" s="198" t="str">
        <f>+IFERROR(IF(BT2=0,"",VLOOKUP(BT11,'Base Datos'!$L$4:$N$18,3,FALSE)),"")</f>
        <v/>
      </c>
      <c r="BU12" s="198" t="str">
        <f>+IFERROR(IF(BU2=0,"",VLOOKUP(BU11,'Base Datos'!$L$4:$N$18,3,FALSE)),"")</f>
        <v/>
      </c>
      <c r="BV12" s="198" t="str">
        <f>+IFERROR(IF(BV2=0,"",VLOOKUP(BV11,'Base Datos'!$L$4:$N$18,3,FALSE)),"")</f>
        <v/>
      </c>
      <c r="BW12" s="198" t="str">
        <f>+IFERROR(IF(BW2=0,"",VLOOKUP(BW11,'Base Datos'!$L$4:$N$18,3,FALSE)),"")</f>
        <v/>
      </c>
      <c r="BX12" s="198" t="str">
        <f>+IFERROR(IF(BX2=0,"",VLOOKUP(BX11,'Base Datos'!$L$4:$N$18,3,FALSE)),"")</f>
        <v/>
      </c>
      <c r="BY12" s="198" t="str">
        <f>+IFERROR(IF(BY2=0,"",VLOOKUP(BY11,'Base Datos'!$L$4:$N$18,3,FALSE)),"")</f>
        <v/>
      </c>
      <c r="BZ12" s="198" t="str">
        <f>+IFERROR(IF(BZ2=0,"",VLOOKUP(BZ11,'Base Datos'!$L$4:$N$18,3,FALSE)),"")</f>
        <v/>
      </c>
      <c r="CA12" s="198" t="str">
        <f>+IFERROR(IF(CA2=0,"",VLOOKUP(CA11,'Base Datos'!$L$4:$N$18,3,FALSE)),"")</f>
        <v/>
      </c>
      <c r="CB12" s="198" t="str">
        <f>+IFERROR(IF(CB2=0,"",VLOOKUP(CB11,'Base Datos'!$L$4:$N$18,3,FALSE)),"")</f>
        <v/>
      </c>
      <c r="CC12" s="198" t="str">
        <f>+IFERROR(IF(CC2=0,"",VLOOKUP(CC11,'Base Datos'!$L$4:$N$18,3,FALSE)),"")</f>
        <v/>
      </c>
      <c r="CD12" s="198" t="str">
        <f>+IFERROR(IF(CD2=0,"",VLOOKUP(CD11,'Base Datos'!$L$4:$N$18,3,FALSE)),"")</f>
        <v/>
      </c>
      <c r="CE12" s="198" t="str">
        <f>+IFERROR(IF(CE2=0,"",VLOOKUP(CE11,'Base Datos'!$L$4:$N$18,3,FALSE)),"")</f>
        <v/>
      </c>
      <c r="CF12" s="198" t="str">
        <f>+IFERROR(IF(CF2=0,"",VLOOKUP(CF11,'Base Datos'!$L$4:$N$18,3,FALSE)),"")</f>
        <v/>
      </c>
    </row>
    <row r="13" spans="2:84" ht="16.899999999999999" customHeight="1" thickBot="1" x14ac:dyDescent="0.35">
      <c r="B13" s="735">
        <v>9</v>
      </c>
      <c r="C13" s="952"/>
      <c r="D13" s="199" t="s">
        <v>147</v>
      </c>
      <c r="E13" s="213">
        <v>2.2000000000000002</v>
      </c>
      <c r="F13" s="213">
        <v>2.2000000000000002</v>
      </c>
      <c r="G13" s="213">
        <v>2.2000000000000002</v>
      </c>
      <c r="H13" s="213">
        <v>2.2000000000000002</v>
      </c>
      <c r="I13" s="213">
        <v>2.2000000000000002</v>
      </c>
      <c r="J13" s="213">
        <v>2.2000000000000002</v>
      </c>
      <c r="K13" s="213">
        <v>2.2000000000000002</v>
      </c>
      <c r="L13" s="213">
        <v>2.2000000000000002</v>
      </c>
      <c r="M13" s="213">
        <v>2.6</v>
      </c>
      <c r="N13" s="213">
        <v>2.6</v>
      </c>
      <c r="O13" s="213">
        <v>2.2000000000000002</v>
      </c>
      <c r="P13" s="213">
        <f t="shared" ref="P13:BR13" si="12">+IF(O13="","",O13)</f>
        <v>2.2000000000000002</v>
      </c>
      <c r="Q13" s="213">
        <f t="shared" si="12"/>
        <v>2.2000000000000002</v>
      </c>
      <c r="R13" s="213">
        <f t="shared" si="12"/>
        <v>2.2000000000000002</v>
      </c>
      <c r="S13" s="213">
        <f t="shared" si="12"/>
        <v>2.2000000000000002</v>
      </c>
      <c r="T13" s="213">
        <f t="shared" si="12"/>
        <v>2.2000000000000002</v>
      </c>
      <c r="U13" s="213">
        <f t="shared" si="12"/>
        <v>2.2000000000000002</v>
      </c>
      <c r="V13" s="213">
        <f t="shared" si="12"/>
        <v>2.2000000000000002</v>
      </c>
      <c r="W13" s="213">
        <f t="shared" si="12"/>
        <v>2.2000000000000002</v>
      </c>
      <c r="X13" s="213">
        <f t="shared" si="12"/>
        <v>2.2000000000000002</v>
      </c>
      <c r="Y13" s="213">
        <f t="shared" si="12"/>
        <v>2.2000000000000002</v>
      </c>
      <c r="Z13" s="213">
        <f t="shared" si="12"/>
        <v>2.2000000000000002</v>
      </c>
      <c r="AA13" s="213">
        <f t="shared" si="12"/>
        <v>2.2000000000000002</v>
      </c>
      <c r="AB13" s="213">
        <f t="shared" si="12"/>
        <v>2.2000000000000002</v>
      </c>
      <c r="AC13" s="213">
        <f t="shared" si="12"/>
        <v>2.2000000000000002</v>
      </c>
      <c r="AD13" s="213">
        <f t="shared" si="12"/>
        <v>2.2000000000000002</v>
      </c>
      <c r="AE13" s="213">
        <f t="shared" si="12"/>
        <v>2.2000000000000002</v>
      </c>
      <c r="AF13" s="213">
        <f t="shared" si="12"/>
        <v>2.2000000000000002</v>
      </c>
      <c r="AG13" s="213">
        <f t="shared" si="12"/>
        <v>2.2000000000000002</v>
      </c>
      <c r="AH13" s="213">
        <f t="shared" si="12"/>
        <v>2.2000000000000002</v>
      </c>
      <c r="AI13" s="213">
        <f t="shared" si="12"/>
        <v>2.2000000000000002</v>
      </c>
      <c r="AJ13" s="213">
        <f t="shared" si="12"/>
        <v>2.2000000000000002</v>
      </c>
      <c r="AK13" s="213">
        <f t="shared" si="12"/>
        <v>2.2000000000000002</v>
      </c>
      <c r="AL13" s="213">
        <f t="shared" si="12"/>
        <v>2.2000000000000002</v>
      </c>
      <c r="AM13" s="213">
        <f t="shared" si="12"/>
        <v>2.2000000000000002</v>
      </c>
      <c r="AN13" s="213">
        <f t="shared" si="12"/>
        <v>2.2000000000000002</v>
      </c>
      <c r="AO13" s="213">
        <f t="shared" si="12"/>
        <v>2.2000000000000002</v>
      </c>
      <c r="AP13" s="213">
        <f t="shared" si="12"/>
        <v>2.2000000000000002</v>
      </c>
      <c r="AQ13" s="213">
        <f t="shared" si="12"/>
        <v>2.2000000000000002</v>
      </c>
      <c r="AR13" s="213">
        <f t="shared" si="12"/>
        <v>2.2000000000000002</v>
      </c>
      <c r="AS13" s="213">
        <f t="shared" si="12"/>
        <v>2.2000000000000002</v>
      </c>
      <c r="AT13" s="213">
        <f t="shared" si="12"/>
        <v>2.2000000000000002</v>
      </c>
      <c r="AU13" s="213">
        <f t="shared" si="12"/>
        <v>2.2000000000000002</v>
      </c>
      <c r="AV13" s="213">
        <f t="shared" si="12"/>
        <v>2.2000000000000002</v>
      </c>
      <c r="AW13" s="213">
        <f t="shared" si="12"/>
        <v>2.2000000000000002</v>
      </c>
      <c r="AX13" s="213">
        <f t="shared" si="12"/>
        <v>2.2000000000000002</v>
      </c>
      <c r="AY13" s="213">
        <f t="shared" si="12"/>
        <v>2.2000000000000002</v>
      </c>
      <c r="AZ13" s="213">
        <f t="shared" si="12"/>
        <v>2.2000000000000002</v>
      </c>
      <c r="BA13" s="213">
        <f t="shared" si="12"/>
        <v>2.2000000000000002</v>
      </c>
      <c r="BB13" s="213">
        <f t="shared" si="12"/>
        <v>2.2000000000000002</v>
      </c>
      <c r="BC13" s="213">
        <f t="shared" si="12"/>
        <v>2.2000000000000002</v>
      </c>
      <c r="BD13" s="213">
        <f t="shared" si="12"/>
        <v>2.2000000000000002</v>
      </c>
      <c r="BE13" s="213">
        <f t="shared" si="12"/>
        <v>2.2000000000000002</v>
      </c>
      <c r="BF13" s="213">
        <f t="shared" si="12"/>
        <v>2.2000000000000002</v>
      </c>
      <c r="BG13" s="213">
        <f t="shared" si="12"/>
        <v>2.2000000000000002</v>
      </c>
      <c r="BH13" s="213">
        <f t="shared" si="12"/>
        <v>2.2000000000000002</v>
      </c>
      <c r="BI13" s="213">
        <f t="shared" si="12"/>
        <v>2.2000000000000002</v>
      </c>
      <c r="BJ13" s="213">
        <f t="shared" si="12"/>
        <v>2.2000000000000002</v>
      </c>
      <c r="BK13" s="213">
        <f t="shared" si="12"/>
        <v>2.2000000000000002</v>
      </c>
      <c r="BL13" s="213">
        <f t="shared" si="12"/>
        <v>2.2000000000000002</v>
      </c>
      <c r="BM13" s="213">
        <f t="shared" si="12"/>
        <v>2.2000000000000002</v>
      </c>
      <c r="BN13" s="213">
        <f t="shared" si="12"/>
        <v>2.2000000000000002</v>
      </c>
      <c r="BO13" s="213">
        <f t="shared" si="12"/>
        <v>2.2000000000000002</v>
      </c>
      <c r="BP13" s="213">
        <f t="shared" si="12"/>
        <v>2.2000000000000002</v>
      </c>
      <c r="BQ13" s="213">
        <f t="shared" si="12"/>
        <v>2.2000000000000002</v>
      </c>
      <c r="BR13" s="213">
        <f t="shared" si="12"/>
        <v>2.2000000000000002</v>
      </c>
      <c r="BS13" s="213">
        <f t="shared" ref="BS13:CF13" si="13">+IF(BR13="","",BR13)</f>
        <v>2.2000000000000002</v>
      </c>
      <c r="BT13" s="213">
        <f t="shared" si="13"/>
        <v>2.2000000000000002</v>
      </c>
      <c r="BU13" s="213">
        <f t="shared" si="13"/>
        <v>2.2000000000000002</v>
      </c>
      <c r="BV13" s="213">
        <f t="shared" si="13"/>
        <v>2.2000000000000002</v>
      </c>
      <c r="BW13" s="213">
        <f t="shared" si="13"/>
        <v>2.2000000000000002</v>
      </c>
      <c r="BX13" s="213">
        <f t="shared" si="13"/>
        <v>2.2000000000000002</v>
      </c>
      <c r="BY13" s="213">
        <f t="shared" si="13"/>
        <v>2.2000000000000002</v>
      </c>
      <c r="BZ13" s="213">
        <f t="shared" si="13"/>
        <v>2.2000000000000002</v>
      </c>
      <c r="CA13" s="213">
        <f t="shared" si="13"/>
        <v>2.2000000000000002</v>
      </c>
      <c r="CB13" s="213">
        <f t="shared" si="13"/>
        <v>2.2000000000000002</v>
      </c>
      <c r="CC13" s="213">
        <f t="shared" si="13"/>
        <v>2.2000000000000002</v>
      </c>
      <c r="CD13" s="213">
        <f t="shared" si="13"/>
        <v>2.2000000000000002</v>
      </c>
      <c r="CE13" s="213">
        <f t="shared" si="13"/>
        <v>2.2000000000000002</v>
      </c>
      <c r="CF13" s="213">
        <f t="shared" si="13"/>
        <v>2.2000000000000002</v>
      </c>
    </row>
    <row r="14" spans="2:84" ht="17.25" thickBot="1" x14ac:dyDescent="0.35">
      <c r="B14" s="735">
        <v>1</v>
      </c>
      <c r="E14" s="701">
        <v>1</v>
      </c>
      <c r="F14" s="701">
        <v>2</v>
      </c>
      <c r="G14" s="701">
        <v>3</v>
      </c>
      <c r="H14" s="701">
        <v>4</v>
      </c>
      <c r="I14" s="701">
        <v>5</v>
      </c>
      <c r="J14" s="701">
        <v>6</v>
      </c>
      <c r="K14" s="701">
        <v>7</v>
      </c>
      <c r="L14" s="701">
        <v>8</v>
      </c>
      <c r="M14" s="701">
        <v>9</v>
      </c>
      <c r="N14" s="701">
        <v>10</v>
      </c>
      <c r="O14" s="701">
        <v>11</v>
      </c>
      <c r="P14" s="701">
        <v>12</v>
      </c>
      <c r="Q14" s="701">
        <v>13</v>
      </c>
      <c r="R14" s="701">
        <v>14</v>
      </c>
      <c r="S14" s="701">
        <v>15</v>
      </c>
      <c r="T14" s="701">
        <v>16</v>
      </c>
      <c r="U14" s="701">
        <v>17</v>
      </c>
      <c r="V14" s="701">
        <v>18</v>
      </c>
      <c r="W14" s="701">
        <v>19</v>
      </c>
      <c r="X14" s="701">
        <v>20</v>
      </c>
      <c r="Y14" s="701">
        <v>21</v>
      </c>
      <c r="Z14" s="701">
        <v>22</v>
      </c>
      <c r="AA14" s="701">
        <v>23</v>
      </c>
      <c r="AB14" s="701">
        <v>24</v>
      </c>
      <c r="AC14" s="701">
        <v>25</v>
      </c>
      <c r="AD14" s="701">
        <v>26</v>
      </c>
      <c r="AE14" s="701">
        <v>27</v>
      </c>
      <c r="AF14" s="701">
        <v>28</v>
      </c>
      <c r="AG14" s="701">
        <v>29</v>
      </c>
      <c r="AH14" s="701">
        <v>30</v>
      </c>
      <c r="AI14" s="701">
        <v>31</v>
      </c>
      <c r="AJ14" s="701">
        <v>32</v>
      </c>
      <c r="AK14" s="701">
        <v>33</v>
      </c>
      <c r="AL14" s="701">
        <v>34</v>
      </c>
      <c r="AM14" s="701">
        <v>35</v>
      </c>
      <c r="AN14" s="701">
        <v>36</v>
      </c>
      <c r="AO14" s="701">
        <v>37</v>
      </c>
      <c r="AP14" s="701">
        <v>38</v>
      </c>
      <c r="AQ14" s="701">
        <v>39</v>
      </c>
      <c r="AR14" s="701">
        <v>40</v>
      </c>
      <c r="AS14" s="701">
        <v>41</v>
      </c>
      <c r="AT14" s="701">
        <v>42</v>
      </c>
      <c r="AU14" s="701">
        <v>43</v>
      </c>
      <c r="AV14" s="701">
        <v>44</v>
      </c>
      <c r="AW14" s="701">
        <v>45</v>
      </c>
      <c r="AX14" s="701">
        <v>46</v>
      </c>
      <c r="AY14" s="701">
        <v>47</v>
      </c>
      <c r="AZ14" s="701">
        <v>48</v>
      </c>
      <c r="BA14" s="701">
        <v>49</v>
      </c>
      <c r="BB14" s="701">
        <v>50</v>
      </c>
      <c r="BC14" s="701">
        <v>51</v>
      </c>
      <c r="BD14" s="701">
        <v>52</v>
      </c>
      <c r="BE14" s="701">
        <v>53</v>
      </c>
      <c r="BF14" s="701">
        <v>54</v>
      </c>
      <c r="BG14" s="701">
        <v>55</v>
      </c>
      <c r="BH14" s="701">
        <v>56</v>
      </c>
      <c r="BI14" s="701">
        <v>57</v>
      </c>
      <c r="BJ14" s="701">
        <v>58</v>
      </c>
      <c r="BK14" s="701">
        <v>59</v>
      </c>
      <c r="BL14" s="701">
        <v>60</v>
      </c>
      <c r="BM14" s="701">
        <v>61</v>
      </c>
      <c r="BN14" s="701">
        <v>62</v>
      </c>
      <c r="BO14" s="701">
        <v>63</v>
      </c>
      <c r="BP14" s="701">
        <v>64</v>
      </c>
      <c r="BQ14" s="701">
        <v>65</v>
      </c>
      <c r="BR14" s="701">
        <v>66</v>
      </c>
      <c r="BS14" s="701">
        <v>67</v>
      </c>
      <c r="BT14" s="701">
        <v>68</v>
      </c>
      <c r="BU14" s="701">
        <v>69</v>
      </c>
      <c r="BV14" s="701">
        <v>70</v>
      </c>
      <c r="BW14" s="701">
        <v>71</v>
      </c>
      <c r="BX14" s="701">
        <v>72</v>
      </c>
      <c r="BY14" s="701">
        <v>73</v>
      </c>
      <c r="BZ14" s="701">
        <v>74</v>
      </c>
      <c r="CA14" s="701">
        <v>75</v>
      </c>
      <c r="CB14" s="701">
        <v>76</v>
      </c>
      <c r="CC14" s="701">
        <v>77</v>
      </c>
      <c r="CD14" s="701">
        <v>78</v>
      </c>
      <c r="CE14" s="701">
        <v>79</v>
      </c>
      <c r="CF14" s="701">
        <v>80</v>
      </c>
    </row>
    <row r="15" spans="2:84" ht="14.45" hidden="1" customHeight="1" thickBot="1" x14ac:dyDescent="0.35">
      <c r="B15" s="735">
        <v>2</v>
      </c>
      <c r="C15" s="737" t="str">
        <f>+PROGRAMA!D13</f>
        <v>gr/l</v>
      </c>
      <c r="D15" s="200" t="s">
        <v>62</v>
      </c>
      <c r="E15" s="201">
        <f>+ROUND(IF($C$15='Base Datos'!$B$21,LODO!E16,LODO!E16*120),1)</f>
        <v>1700</v>
      </c>
      <c r="F15" s="201">
        <f>+ROUND(IF($C$15='Base Datos'!$B$21,LODO!F16,LODO!F16*120),1)</f>
        <v>1730</v>
      </c>
      <c r="G15" s="201">
        <f>+ROUND(IF($C$15='Base Datos'!$B$21,LODO!G16,LODO!G16*120),1)</f>
        <v>1700</v>
      </c>
      <c r="H15" s="201">
        <f>+ROUND(IF($C$15='Base Datos'!$B$21,LODO!H16,LODO!H16*120),1)</f>
        <v>1700</v>
      </c>
      <c r="I15" s="201">
        <f>+ROUND(IF($C$15='Base Datos'!$B$21,LODO!I16,LODO!I16*120),1)</f>
        <v>1700</v>
      </c>
      <c r="J15" s="201">
        <f>+ROUND(IF($C$15='Base Datos'!$B$21,LODO!J16,LODO!J16*120),1)</f>
        <v>1700</v>
      </c>
      <c r="K15" s="201">
        <f>+ROUND(IF($C$15='Base Datos'!$B$21,LODO!K16,LODO!K16*120),1)</f>
        <v>1700</v>
      </c>
      <c r="L15" s="201">
        <f>+ROUND(IF($C$15='Base Datos'!$B$21,LODO!L16,LODO!L16*120),1)</f>
        <v>1720</v>
      </c>
      <c r="M15" s="201">
        <f>+ROUND(IF($C$15='Base Datos'!$B$21,LODO!M16,LODO!M16*120),1)</f>
        <v>1720</v>
      </c>
      <c r="N15" s="201">
        <f>+ROUND(IF($C$15='Base Datos'!$B$21,LODO!N16,LODO!N16*120),1)</f>
        <v>1720</v>
      </c>
      <c r="O15" s="201">
        <f>+ROUND(IF($C$15='Base Datos'!$B$21,LODO!O16,LODO!O16*120),1)</f>
        <v>1900</v>
      </c>
      <c r="P15" s="201">
        <f>+ROUND(IF($C$15='Base Datos'!$B$21,LODO!P16,LODO!P16*120),1)</f>
        <v>1900</v>
      </c>
      <c r="Q15" s="201">
        <f>+ROUND(IF($C$15='Base Datos'!$B$21,LODO!Q16,LODO!Q16*120),1)</f>
        <v>0</v>
      </c>
      <c r="R15" s="201">
        <f>+ROUND(IF($C$15='Base Datos'!$B$21,LODO!R16,LODO!R16*120),1)</f>
        <v>0</v>
      </c>
      <c r="S15" s="201">
        <f>+ROUND(IF($C$15='Base Datos'!$B$21,LODO!S16,LODO!S16*120),1)</f>
        <v>0</v>
      </c>
      <c r="T15" s="201">
        <f>+ROUND(IF($C$15='Base Datos'!$B$21,LODO!T16,LODO!T16*120),1)</f>
        <v>0</v>
      </c>
      <c r="U15" s="201">
        <f>+ROUND(IF($C$15='Base Datos'!$B$21,LODO!U16,LODO!U16*120),1)</f>
        <v>0</v>
      </c>
      <c r="V15" s="201">
        <f>+ROUND(IF($C$15='Base Datos'!$B$21,LODO!V16,LODO!V16*120),1)</f>
        <v>0</v>
      </c>
      <c r="W15" s="201">
        <f>+ROUND(IF($C$15='Base Datos'!$B$21,LODO!W16,LODO!W16*120),1)</f>
        <v>0</v>
      </c>
      <c r="X15" s="201">
        <f>+ROUND(IF($C$15='Base Datos'!$B$21,LODO!X16,LODO!X16*120),1)</f>
        <v>0</v>
      </c>
      <c r="Y15" s="201">
        <f>+ROUND(IF($C$15='Base Datos'!$B$21,LODO!Y16,LODO!Y16*120),1)</f>
        <v>0</v>
      </c>
      <c r="Z15" s="201">
        <f>+ROUND(IF($C$15='Base Datos'!$B$21,LODO!Z16,LODO!Z16*120),1)</f>
        <v>0</v>
      </c>
      <c r="AA15" s="201">
        <f>+ROUND(IF($C$15='Base Datos'!$B$21,LODO!AA16,LODO!AA16*120),1)</f>
        <v>0</v>
      </c>
      <c r="AB15" s="201">
        <f>+ROUND(IF($C$15='Base Datos'!$B$21,LODO!AB16,LODO!AB16*120),1)</f>
        <v>0</v>
      </c>
      <c r="AC15" s="201">
        <f>+ROUND(IF($C$15='Base Datos'!$B$21,LODO!AC16,LODO!AC16*120),1)</f>
        <v>0</v>
      </c>
      <c r="AD15" s="201">
        <f>+ROUND(IF($C$15='Base Datos'!$B$21,LODO!AD16,LODO!AD16*120),1)</f>
        <v>0</v>
      </c>
      <c r="AE15" s="201">
        <f>+ROUND(IF($C$15='Base Datos'!$B$21,LODO!AE16,LODO!AE16*120),1)</f>
        <v>0</v>
      </c>
      <c r="AF15" s="201">
        <f>+ROUND(IF($C$15='Base Datos'!$B$21,LODO!AF16,LODO!AF16*120),1)</f>
        <v>0</v>
      </c>
      <c r="AG15" s="201">
        <f>+ROUND(IF($C$15='Base Datos'!$B$21,LODO!AG16,LODO!AG16*120),1)</f>
        <v>0</v>
      </c>
      <c r="AH15" s="201">
        <f>+ROUND(IF($C$15='Base Datos'!$B$21,LODO!AH16,LODO!AH16*120),1)</f>
        <v>0</v>
      </c>
      <c r="AI15" s="201">
        <f>+ROUND(IF($C$15='Base Datos'!$B$21,LODO!AI16,LODO!AI16*120),1)</f>
        <v>0</v>
      </c>
      <c r="AJ15" s="201">
        <f>+ROUND(IF($C$15='Base Datos'!$B$21,LODO!AJ16,LODO!AJ16*120),1)</f>
        <v>0</v>
      </c>
      <c r="AK15" s="201">
        <f>+ROUND(IF($C$15='Base Datos'!$B$21,LODO!AK16,LODO!AK16*120),1)</f>
        <v>0</v>
      </c>
      <c r="AL15" s="201">
        <f>+ROUND(IF($C$15='Base Datos'!$B$21,LODO!AL16,LODO!AL16*120),1)</f>
        <v>0</v>
      </c>
      <c r="AM15" s="201">
        <f>+ROUND(IF($C$15='Base Datos'!$B$21,LODO!AM16,LODO!AM16*120),1)</f>
        <v>0</v>
      </c>
      <c r="AN15" s="201">
        <f>+ROUND(IF($C$15='Base Datos'!$B$21,LODO!AN16,LODO!AN16*120),1)</f>
        <v>0</v>
      </c>
      <c r="AO15" s="201">
        <f>+ROUND(IF($C$15='Base Datos'!$B$21,LODO!AO16,LODO!AO16*120),1)</f>
        <v>0</v>
      </c>
      <c r="AP15" s="201">
        <f>+ROUND(IF($C$15='Base Datos'!$B$21,LODO!AP16,LODO!AP16*120),1)</f>
        <v>0</v>
      </c>
      <c r="AQ15" s="201">
        <f>+ROUND(IF($C$15='Base Datos'!$B$21,LODO!AQ16,LODO!AQ16*120),1)</f>
        <v>0</v>
      </c>
      <c r="AR15" s="201">
        <f>+ROUND(IF($C$15='Base Datos'!$B$21,LODO!AR16,LODO!AR16*120),1)</f>
        <v>0</v>
      </c>
      <c r="AS15" s="201">
        <f>+ROUND(IF($C$15='Base Datos'!$B$21,LODO!AS16,LODO!AS16*120),1)</f>
        <v>0</v>
      </c>
      <c r="AT15" s="201">
        <f>+ROUND(IF($C$15='Base Datos'!$B$21,LODO!AT16,LODO!AT16*120),1)</f>
        <v>0</v>
      </c>
      <c r="AU15" s="201">
        <f>+ROUND(IF($C$15='Base Datos'!$B$21,LODO!AU16,LODO!AU16*120),1)</f>
        <v>0</v>
      </c>
      <c r="AV15" s="201">
        <f>+ROUND(IF($C$15='Base Datos'!$B$21,LODO!AV16,LODO!AV16*120),1)</f>
        <v>0</v>
      </c>
      <c r="AW15" s="201">
        <f>+ROUND(IF($C$15='Base Datos'!$B$21,LODO!AW16,LODO!AW16*120),1)</f>
        <v>0</v>
      </c>
      <c r="AX15" s="201">
        <f>+ROUND(IF($C$15='Base Datos'!$B$21,LODO!AX16,LODO!AX16*120),1)</f>
        <v>0</v>
      </c>
      <c r="AY15" s="201">
        <f>+ROUND(IF($C$15='Base Datos'!$B$21,LODO!AY16,LODO!AY16*120),1)</f>
        <v>0</v>
      </c>
      <c r="AZ15" s="201">
        <f>+ROUND(IF($C$15='Base Datos'!$B$21,LODO!AZ16,LODO!AZ16*120),1)</f>
        <v>0</v>
      </c>
      <c r="BA15" s="201">
        <f>+ROUND(IF($C$15='Base Datos'!$B$21,LODO!BA16,LODO!BA16*120),1)</f>
        <v>0</v>
      </c>
      <c r="BB15" s="201">
        <f>+ROUND(IF($C$15='Base Datos'!$B$21,LODO!BB16,LODO!BB16*120),1)</f>
        <v>0</v>
      </c>
      <c r="BC15" s="201">
        <f>+ROUND(IF($C$15='Base Datos'!$B$21,LODO!BC16,LODO!BC16*120),1)</f>
        <v>0</v>
      </c>
      <c r="BD15" s="201">
        <f>+ROUND(IF($C$15='Base Datos'!$B$21,LODO!BD16,LODO!BD16*120),1)</f>
        <v>0</v>
      </c>
      <c r="BE15" s="201">
        <f>+ROUND(IF($C$15='Base Datos'!$B$21,LODO!BE16,LODO!BE16*120),1)</f>
        <v>0</v>
      </c>
      <c r="BF15" s="201">
        <f>+ROUND(IF($C$15='Base Datos'!$B$21,LODO!BF16,LODO!BF16*120),1)</f>
        <v>0</v>
      </c>
      <c r="BG15" s="201">
        <f>+ROUND(IF($C$15='Base Datos'!$B$21,LODO!BG16,LODO!BG16*120),1)</f>
        <v>0</v>
      </c>
      <c r="BH15" s="201">
        <f>+ROUND(IF($C$15='Base Datos'!$B$21,LODO!BH16,LODO!BH16*120),1)</f>
        <v>0</v>
      </c>
      <c r="BI15" s="201">
        <f>+ROUND(IF($C$15='Base Datos'!$B$21,LODO!BI16,LODO!BI16*120),1)</f>
        <v>0</v>
      </c>
      <c r="BJ15" s="201">
        <f>+ROUND(IF($C$15='Base Datos'!$B$21,LODO!BJ16,LODO!BJ16*120),1)</f>
        <v>0</v>
      </c>
      <c r="BK15" s="201">
        <f>+ROUND(IF($C$15='Base Datos'!$B$21,LODO!BK16,LODO!BK16*120),1)</f>
        <v>0</v>
      </c>
      <c r="BL15" s="201">
        <f>+ROUND(IF($C$15='Base Datos'!$B$21,LODO!BL16,LODO!BL16*120),1)</f>
        <v>0</v>
      </c>
      <c r="BM15" s="201">
        <f>+ROUND(IF($C$15='Base Datos'!$B$21,LODO!BM16,LODO!BM16*120),1)</f>
        <v>0</v>
      </c>
      <c r="BN15" s="201">
        <f>+ROUND(IF($C$15='Base Datos'!$B$21,LODO!BN16,LODO!BN16*120),1)</f>
        <v>0</v>
      </c>
      <c r="BO15" s="201">
        <f>+ROUND(IF($C$15='Base Datos'!$B$21,LODO!BO16,LODO!BO16*120),1)</f>
        <v>0</v>
      </c>
      <c r="BP15" s="201">
        <f>+ROUND(IF($C$15='Base Datos'!$B$21,LODO!BP16,LODO!BP16*120),1)</f>
        <v>0</v>
      </c>
      <c r="BQ15" s="201">
        <f>+ROUND(IF($C$15='Base Datos'!$B$21,LODO!BQ16,LODO!BQ16*120),1)</f>
        <v>0</v>
      </c>
      <c r="BR15" s="201">
        <f>+ROUND(IF($C$15='Base Datos'!$B$21,LODO!BR16,LODO!BR16*120),1)</f>
        <v>0</v>
      </c>
      <c r="BS15" s="201">
        <f>+ROUND(IF($C$15='Base Datos'!$B$21,LODO!BS16,LODO!BS16*120),1)</f>
        <v>0</v>
      </c>
      <c r="BT15" s="201">
        <f>+ROUND(IF($C$15='Base Datos'!$B$21,LODO!BT16,LODO!BT16*120),1)</f>
        <v>0</v>
      </c>
      <c r="BU15" s="201">
        <f>+ROUND(IF($C$15='Base Datos'!$B$21,LODO!BU16,LODO!BU16*120),1)</f>
        <v>0</v>
      </c>
      <c r="BV15" s="201">
        <f>+ROUND(IF($C$15='Base Datos'!$B$21,LODO!BV16,LODO!BV16*120),1)</f>
        <v>0</v>
      </c>
      <c r="BW15" s="201">
        <f>+ROUND(IF($C$15='Base Datos'!$B$21,LODO!BW16,LODO!BW16*120),1)</f>
        <v>0</v>
      </c>
      <c r="BX15" s="201">
        <f>+ROUND(IF($C$15='Base Datos'!$B$21,LODO!BX16,LODO!BX16*120),1)</f>
        <v>0</v>
      </c>
      <c r="BY15" s="201">
        <f>+ROUND(IF($C$15='Base Datos'!$B$21,LODO!BY16,LODO!BY16*120),1)</f>
        <v>0</v>
      </c>
      <c r="BZ15" s="201">
        <f>+ROUND(IF($C$15='Base Datos'!$B$21,LODO!BZ16,LODO!BZ16*120),1)</f>
        <v>0</v>
      </c>
      <c r="CA15" s="201">
        <f>+ROUND(IF($C$15='Base Datos'!$B$21,LODO!CA16,LODO!CA16*120),1)</f>
        <v>0</v>
      </c>
      <c r="CB15" s="201">
        <f>+ROUND(IF($C$15='Base Datos'!$B$21,LODO!CB16,LODO!CB16*120),1)</f>
        <v>0</v>
      </c>
      <c r="CC15" s="201">
        <f>+ROUND(IF($C$15='Base Datos'!$B$21,LODO!CC16,LODO!CC16*120),1)</f>
        <v>0</v>
      </c>
      <c r="CD15" s="201">
        <f>+ROUND(IF($C$15='Base Datos'!$B$21,LODO!CD16,LODO!CD16*120),1)</f>
        <v>0</v>
      </c>
      <c r="CE15" s="201">
        <f>+ROUND(IF($C$15='Base Datos'!$B$21,LODO!CE16,LODO!CE16*120),1)</f>
        <v>0</v>
      </c>
      <c r="CF15" s="201">
        <f>+ROUND(IF($C$15='Base Datos'!$B$21,LODO!CF16,LODO!CF16*120),1)</f>
        <v>0</v>
      </c>
    </row>
    <row r="16" spans="2:84" ht="15" customHeight="1" thickBot="1" x14ac:dyDescent="0.35">
      <c r="B16" s="735">
        <v>3</v>
      </c>
      <c r="C16" s="953" t="s">
        <v>149</v>
      </c>
      <c r="D16" s="202" t="str">
        <f>+CONCATENATE("Densidad, ",C15)</f>
        <v>Densidad, gr/l</v>
      </c>
      <c r="E16" s="750">
        <v>1700</v>
      </c>
      <c r="F16" s="750">
        <v>1730</v>
      </c>
      <c r="G16" s="750">
        <v>1700</v>
      </c>
      <c r="H16" s="750">
        <v>1700</v>
      </c>
      <c r="I16" s="750">
        <v>1700</v>
      </c>
      <c r="J16" s="750">
        <v>1700</v>
      </c>
      <c r="K16" s="750">
        <v>1700</v>
      </c>
      <c r="L16" s="750">
        <v>1720</v>
      </c>
      <c r="M16" s="750">
        <v>1720</v>
      </c>
      <c r="N16" s="750">
        <v>1720</v>
      </c>
      <c r="O16" s="750">
        <v>1900</v>
      </c>
      <c r="P16" s="750">
        <v>1900</v>
      </c>
      <c r="Q16" s="750"/>
      <c r="R16" s="750"/>
      <c r="S16" s="750"/>
      <c r="T16" s="750"/>
      <c r="U16" s="750"/>
      <c r="V16" s="750"/>
      <c r="W16" s="750"/>
      <c r="X16" s="750"/>
      <c r="Y16" s="750"/>
      <c r="Z16" s="750"/>
      <c r="AA16" s="750"/>
      <c r="AB16" s="750"/>
      <c r="AC16" s="750"/>
      <c r="AD16" s="750"/>
      <c r="AE16" s="750"/>
      <c r="AF16" s="750"/>
      <c r="AG16" s="750"/>
      <c r="AH16" s="750"/>
      <c r="AI16" s="750"/>
      <c r="AJ16" s="750"/>
      <c r="AK16" s="750"/>
      <c r="AL16" s="750"/>
      <c r="AM16" s="750"/>
      <c r="AN16" s="750"/>
      <c r="AO16" s="750"/>
      <c r="AP16" s="750"/>
      <c r="AQ16" s="750"/>
      <c r="AR16" s="750"/>
      <c r="AS16" s="750"/>
      <c r="AT16" s="750"/>
      <c r="AU16" s="750"/>
      <c r="AV16" s="750"/>
      <c r="AW16" s="750"/>
      <c r="AX16" s="750"/>
      <c r="AY16" s="750"/>
      <c r="AZ16" s="750"/>
      <c r="BA16" s="750"/>
      <c r="BB16" s="750"/>
      <c r="BC16" s="750"/>
      <c r="BD16" s="750"/>
      <c r="BE16" s="750"/>
      <c r="BF16" s="750"/>
      <c r="BG16" s="750"/>
      <c r="BH16" s="750"/>
      <c r="BI16" s="750"/>
      <c r="BJ16" s="750"/>
      <c r="BK16" s="750"/>
      <c r="BL16" s="750"/>
      <c r="BM16" s="750"/>
      <c r="BN16" s="750"/>
      <c r="BO16" s="750"/>
      <c r="BP16" s="750"/>
      <c r="BQ16" s="750"/>
      <c r="BR16" s="750"/>
      <c r="BS16" s="750"/>
      <c r="BT16" s="750"/>
      <c r="BU16" s="750"/>
      <c r="BV16" s="750"/>
      <c r="BW16" s="750"/>
      <c r="BX16" s="750"/>
      <c r="BY16" s="750"/>
      <c r="BZ16" s="750"/>
      <c r="CA16" s="750"/>
      <c r="CB16" s="750"/>
      <c r="CC16" s="750"/>
      <c r="CD16" s="750"/>
      <c r="CE16" s="750"/>
      <c r="CF16" s="750"/>
    </row>
    <row r="17" spans="2:84" ht="17.25" thickBot="1" x14ac:dyDescent="0.35">
      <c r="B17" s="735">
        <v>4</v>
      </c>
      <c r="C17" s="954"/>
      <c r="D17" s="202" t="s">
        <v>33</v>
      </c>
      <c r="E17" s="750">
        <v>60</v>
      </c>
      <c r="F17" s="751">
        <v>60</v>
      </c>
      <c r="G17" s="751">
        <v>60</v>
      </c>
      <c r="H17" s="751">
        <v>60</v>
      </c>
      <c r="I17" s="751">
        <v>60</v>
      </c>
      <c r="J17" s="751">
        <v>61</v>
      </c>
      <c r="K17" s="751">
        <v>63</v>
      </c>
      <c r="L17" s="751">
        <v>61</v>
      </c>
      <c r="M17" s="751">
        <v>64</v>
      </c>
      <c r="N17" s="751">
        <v>66</v>
      </c>
      <c r="O17" s="751">
        <v>76</v>
      </c>
      <c r="P17" s="751">
        <v>76</v>
      </c>
      <c r="Q17" s="751"/>
      <c r="R17" s="751"/>
      <c r="S17" s="751"/>
      <c r="T17" s="751"/>
      <c r="U17" s="751"/>
      <c r="V17" s="751"/>
      <c r="W17" s="751"/>
      <c r="X17" s="751"/>
      <c r="Y17" s="751"/>
      <c r="Z17" s="751"/>
      <c r="AA17" s="751"/>
      <c r="AB17" s="751"/>
      <c r="AC17" s="751"/>
      <c r="AD17" s="751"/>
      <c r="AE17" s="751"/>
      <c r="AF17" s="751"/>
      <c r="AG17" s="751"/>
      <c r="AH17" s="751"/>
      <c r="AI17" s="751"/>
      <c r="AJ17" s="751"/>
      <c r="AK17" s="751"/>
      <c r="AL17" s="751"/>
      <c r="AM17" s="751"/>
      <c r="AN17" s="751"/>
      <c r="AO17" s="751"/>
      <c r="AP17" s="751"/>
      <c r="AQ17" s="751"/>
      <c r="AR17" s="751"/>
      <c r="AS17" s="751"/>
      <c r="AT17" s="751"/>
      <c r="AU17" s="751"/>
      <c r="AV17" s="751"/>
      <c r="AW17" s="751"/>
      <c r="AX17" s="751"/>
      <c r="AY17" s="751"/>
      <c r="AZ17" s="751"/>
      <c r="BA17" s="751"/>
      <c r="BB17" s="751"/>
      <c r="BC17" s="751"/>
      <c r="BD17" s="751"/>
      <c r="BE17" s="751"/>
      <c r="BF17" s="751"/>
      <c r="BG17" s="751"/>
      <c r="BH17" s="751"/>
      <c r="BI17" s="751"/>
      <c r="BJ17" s="751"/>
      <c r="BK17" s="751"/>
      <c r="BL17" s="751"/>
      <c r="BM17" s="751"/>
      <c r="BN17" s="751"/>
      <c r="BO17" s="751"/>
      <c r="BP17" s="751"/>
      <c r="BQ17" s="751"/>
      <c r="BR17" s="751"/>
      <c r="BS17" s="751"/>
      <c r="BT17" s="751"/>
      <c r="BU17" s="751"/>
      <c r="BV17" s="751"/>
      <c r="BW17" s="751"/>
      <c r="BX17" s="751"/>
      <c r="BY17" s="751"/>
      <c r="BZ17" s="751"/>
      <c r="CA17" s="751"/>
      <c r="CB17" s="751"/>
      <c r="CC17" s="751"/>
      <c r="CD17" s="751"/>
      <c r="CE17" s="751"/>
      <c r="CF17" s="751"/>
    </row>
    <row r="18" spans="2:84" ht="17.25" thickBot="1" x14ac:dyDescent="0.35">
      <c r="B18" s="735">
        <v>5</v>
      </c>
      <c r="C18" s="954"/>
      <c r="D18" s="202" t="s">
        <v>34</v>
      </c>
      <c r="E18" s="750">
        <v>21</v>
      </c>
      <c r="F18" s="751">
        <v>22</v>
      </c>
      <c r="G18" s="751">
        <v>21</v>
      </c>
      <c r="H18" s="751">
        <v>21</v>
      </c>
      <c r="I18" s="751">
        <v>21</v>
      </c>
      <c r="J18" s="751">
        <v>23</v>
      </c>
      <c r="K18" s="751">
        <v>24</v>
      </c>
      <c r="L18" s="751">
        <v>25</v>
      </c>
      <c r="M18" s="751">
        <v>26</v>
      </c>
      <c r="N18" s="751">
        <v>26</v>
      </c>
      <c r="O18" s="751">
        <v>30</v>
      </c>
      <c r="P18" s="751">
        <v>30</v>
      </c>
      <c r="Q18" s="751"/>
      <c r="R18" s="751"/>
      <c r="S18" s="751"/>
      <c r="T18" s="751"/>
      <c r="U18" s="751"/>
      <c r="V18" s="751"/>
      <c r="W18" s="751"/>
      <c r="X18" s="751"/>
      <c r="Y18" s="751"/>
      <c r="Z18" s="751"/>
      <c r="AA18" s="751"/>
      <c r="AB18" s="751"/>
      <c r="AC18" s="751"/>
      <c r="AD18" s="751"/>
      <c r="AE18" s="751"/>
      <c r="AF18" s="751"/>
      <c r="AG18" s="751"/>
      <c r="AH18" s="751"/>
      <c r="AI18" s="751"/>
      <c r="AJ18" s="751"/>
      <c r="AK18" s="751"/>
      <c r="AL18" s="751"/>
      <c r="AM18" s="751"/>
      <c r="AN18" s="751"/>
      <c r="AO18" s="751"/>
      <c r="AP18" s="751"/>
      <c r="AQ18" s="751"/>
      <c r="AR18" s="751"/>
      <c r="AS18" s="751"/>
      <c r="AT18" s="751"/>
      <c r="AU18" s="751"/>
      <c r="AV18" s="751"/>
      <c r="AW18" s="751"/>
      <c r="AX18" s="751"/>
      <c r="AY18" s="751"/>
      <c r="AZ18" s="751"/>
      <c r="BA18" s="751"/>
      <c r="BB18" s="751"/>
      <c r="BC18" s="751"/>
      <c r="BD18" s="751"/>
      <c r="BE18" s="751"/>
      <c r="BF18" s="751"/>
      <c r="BG18" s="751"/>
      <c r="BH18" s="751"/>
      <c r="BI18" s="751"/>
      <c r="BJ18" s="751"/>
      <c r="BK18" s="751"/>
      <c r="BL18" s="751"/>
      <c r="BM18" s="751"/>
      <c r="BN18" s="751"/>
      <c r="BO18" s="751"/>
      <c r="BP18" s="751"/>
      <c r="BQ18" s="751"/>
      <c r="BR18" s="751"/>
      <c r="BS18" s="751"/>
      <c r="BT18" s="751"/>
      <c r="BU18" s="751"/>
      <c r="BV18" s="751"/>
      <c r="BW18" s="751"/>
      <c r="BX18" s="751"/>
      <c r="BY18" s="751"/>
      <c r="BZ18" s="751"/>
      <c r="CA18" s="751"/>
      <c r="CB18" s="751"/>
      <c r="CC18" s="751"/>
      <c r="CD18" s="751"/>
      <c r="CE18" s="751"/>
      <c r="CF18" s="751"/>
    </row>
    <row r="19" spans="2:84" ht="17.25" thickBot="1" x14ac:dyDescent="0.35">
      <c r="B19" s="735">
        <v>6</v>
      </c>
      <c r="C19" s="954"/>
      <c r="D19" s="202" t="s">
        <v>35</v>
      </c>
      <c r="E19" s="750">
        <v>9</v>
      </c>
      <c r="F19" s="751">
        <v>9</v>
      </c>
      <c r="G19" s="751">
        <v>9</v>
      </c>
      <c r="H19" s="751">
        <v>9</v>
      </c>
      <c r="I19" s="751">
        <v>9</v>
      </c>
      <c r="J19" s="751">
        <v>8</v>
      </c>
      <c r="K19" s="751">
        <v>10</v>
      </c>
      <c r="L19" s="751">
        <v>9</v>
      </c>
      <c r="M19" s="751">
        <v>11</v>
      </c>
      <c r="N19" s="751">
        <v>12</v>
      </c>
      <c r="O19" s="751">
        <v>13</v>
      </c>
      <c r="P19" s="751">
        <v>13</v>
      </c>
      <c r="Q19" s="751"/>
      <c r="R19" s="751"/>
      <c r="S19" s="751"/>
      <c r="T19" s="751"/>
      <c r="U19" s="751"/>
      <c r="V19" s="751"/>
      <c r="W19" s="751"/>
      <c r="X19" s="751"/>
      <c r="Y19" s="751"/>
      <c r="Z19" s="751"/>
      <c r="AA19" s="751"/>
      <c r="AB19" s="751"/>
      <c r="AC19" s="751"/>
      <c r="AD19" s="751"/>
      <c r="AE19" s="751"/>
      <c r="AF19" s="751"/>
      <c r="AG19" s="751"/>
      <c r="AH19" s="751"/>
      <c r="AI19" s="751"/>
      <c r="AJ19" s="751"/>
      <c r="AK19" s="751"/>
      <c r="AL19" s="751"/>
      <c r="AM19" s="751"/>
      <c r="AN19" s="751"/>
      <c r="AO19" s="751"/>
      <c r="AP19" s="751"/>
      <c r="AQ19" s="751"/>
      <c r="AR19" s="751"/>
      <c r="AS19" s="751"/>
      <c r="AT19" s="751"/>
      <c r="AU19" s="751"/>
      <c r="AV19" s="751"/>
      <c r="AW19" s="751"/>
      <c r="AX19" s="751"/>
      <c r="AY19" s="751"/>
      <c r="AZ19" s="751"/>
      <c r="BA19" s="751"/>
      <c r="BB19" s="751"/>
      <c r="BC19" s="751"/>
      <c r="BD19" s="751"/>
      <c r="BE19" s="751"/>
      <c r="BF19" s="751"/>
      <c r="BG19" s="751"/>
      <c r="BH19" s="751"/>
      <c r="BI19" s="751"/>
      <c r="BJ19" s="751"/>
      <c r="BK19" s="751"/>
      <c r="BL19" s="751"/>
      <c r="BM19" s="751"/>
      <c r="BN19" s="751"/>
      <c r="BO19" s="751"/>
      <c r="BP19" s="751"/>
      <c r="BQ19" s="751"/>
      <c r="BR19" s="751"/>
      <c r="BS19" s="751"/>
      <c r="BT19" s="751"/>
      <c r="BU19" s="751"/>
      <c r="BV19" s="751"/>
      <c r="BW19" s="751"/>
      <c r="BX19" s="751"/>
      <c r="BY19" s="751"/>
      <c r="BZ19" s="751"/>
      <c r="CA19" s="751"/>
      <c r="CB19" s="751"/>
      <c r="CC19" s="751"/>
      <c r="CD19" s="751"/>
      <c r="CE19" s="751"/>
      <c r="CF19" s="751"/>
    </row>
    <row r="20" spans="2:84" ht="17.25" thickBot="1" x14ac:dyDescent="0.35">
      <c r="B20" s="735">
        <v>7</v>
      </c>
      <c r="C20" s="954"/>
      <c r="D20" s="202" t="s">
        <v>36</v>
      </c>
      <c r="E20" s="750">
        <v>186720</v>
      </c>
      <c r="F20" s="752">
        <v>186720</v>
      </c>
      <c r="G20" s="752">
        <v>186720</v>
      </c>
      <c r="H20" s="752">
        <v>186720</v>
      </c>
      <c r="I20" s="752">
        <v>186720</v>
      </c>
      <c r="J20" s="752">
        <v>184916</v>
      </c>
      <c r="K20" s="752">
        <v>184486</v>
      </c>
      <c r="L20" s="752">
        <v>185418</v>
      </c>
      <c r="M20" s="752">
        <v>184916</v>
      </c>
      <c r="N20" s="752">
        <v>184916</v>
      </c>
      <c r="O20" s="752">
        <v>186010</v>
      </c>
      <c r="P20" s="752">
        <v>186010</v>
      </c>
      <c r="Q20" s="752"/>
      <c r="R20" s="752"/>
      <c r="S20" s="752"/>
      <c r="T20" s="752"/>
      <c r="U20" s="752"/>
      <c r="V20" s="752"/>
      <c r="W20" s="752"/>
      <c r="X20" s="752"/>
      <c r="Y20" s="752"/>
      <c r="Z20" s="752"/>
      <c r="AA20" s="752"/>
      <c r="AB20" s="752"/>
      <c r="AC20" s="752"/>
      <c r="AD20" s="752"/>
      <c r="AE20" s="752"/>
      <c r="AF20" s="752"/>
      <c r="AG20" s="752"/>
      <c r="AH20" s="752"/>
      <c r="AI20" s="752"/>
      <c r="AJ20" s="752"/>
      <c r="AK20" s="752"/>
      <c r="AL20" s="752"/>
      <c r="AM20" s="752"/>
      <c r="AN20" s="752"/>
      <c r="AO20" s="752"/>
      <c r="AP20" s="752"/>
      <c r="AQ20" s="752"/>
      <c r="AR20" s="752"/>
      <c r="AS20" s="752"/>
      <c r="AT20" s="752"/>
      <c r="AU20" s="752"/>
      <c r="AV20" s="752"/>
      <c r="AW20" s="752"/>
      <c r="AX20" s="752"/>
      <c r="AY20" s="752"/>
      <c r="AZ20" s="752"/>
      <c r="BA20" s="752"/>
      <c r="BB20" s="752"/>
      <c r="BC20" s="752"/>
      <c r="BD20" s="752"/>
      <c r="BE20" s="752"/>
      <c r="BF20" s="752"/>
      <c r="BG20" s="752"/>
      <c r="BH20" s="752"/>
      <c r="BI20" s="752"/>
      <c r="BJ20" s="752"/>
      <c r="BK20" s="752"/>
      <c r="BL20" s="752"/>
      <c r="BM20" s="752"/>
      <c r="BN20" s="752"/>
      <c r="BO20" s="752"/>
      <c r="BP20" s="752"/>
      <c r="BQ20" s="752"/>
      <c r="BR20" s="752"/>
      <c r="BS20" s="752"/>
      <c r="BT20" s="752"/>
      <c r="BU20" s="752"/>
      <c r="BV20" s="752"/>
      <c r="BW20" s="752"/>
      <c r="BX20" s="752"/>
      <c r="BY20" s="752"/>
      <c r="BZ20" s="752"/>
      <c r="CA20" s="752"/>
      <c r="CB20" s="752"/>
      <c r="CC20" s="752"/>
      <c r="CD20" s="752"/>
      <c r="CE20" s="752"/>
      <c r="CF20" s="752"/>
    </row>
    <row r="21" spans="2:84" ht="17.25" thickBot="1" x14ac:dyDescent="0.35">
      <c r="B21" s="735">
        <v>8</v>
      </c>
      <c r="C21" s="954"/>
      <c r="D21" s="202" t="s">
        <v>42</v>
      </c>
      <c r="E21" s="750"/>
      <c r="F21" s="751"/>
      <c r="G21" s="751"/>
      <c r="H21" s="751"/>
      <c r="I21" s="751"/>
      <c r="J21" s="751"/>
      <c r="K21" s="751"/>
      <c r="L21" s="751"/>
      <c r="M21" s="751"/>
      <c r="N21" s="751"/>
      <c r="O21" s="751"/>
      <c r="P21" s="751"/>
      <c r="Q21" s="751"/>
      <c r="R21" s="751"/>
      <c r="S21" s="751"/>
      <c r="T21" s="751"/>
      <c r="U21" s="751"/>
      <c r="V21" s="751"/>
      <c r="W21" s="751"/>
      <c r="X21" s="751"/>
      <c r="Y21" s="751"/>
      <c r="Z21" s="751"/>
      <c r="AA21" s="751"/>
      <c r="AB21" s="751"/>
      <c r="AC21" s="751"/>
      <c r="AD21" s="751"/>
      <c r="AE21" s="751"/>
      <c r="AF21" s="751"/>
      <c r="AG21" s="751"/>
      <c r="AH21" s="751"/>
      <c r="AI21" s="751"/>
      <c r="AJ21" s="751"/>
      <c r="AK21" s="751"/>
      <c r="AL21" s="751"/>
      <c r="AM21" s="751"/>
      <c r="AN21" s="751"/>
      <c r="AO21" s="751"/>
      <c r="AP21" s="751"/>
      <c r="AQ21" s="751"/>
      <c r="AR21" s="751"/>
      <c r="AS21" s="751"/>
      <c r="AT21" s="751"/>
      <c r="AU21" s="751"/>
      <c r="AV21" s="751"/>
      <c r="AW21" s="751"/>
      <c r="AX21" s="751"/>
      <c r="AY21" s="751"/>
      <c r="AZ21" s="751"/>
      <c r="BA21" s="751"/>
      <c r="BB21" s="751"/>
      <c r="BC21" s="751"/>
      <c r="BD21" s="751"/>
      <c r="BE21" s="751"/>
      <c r="BF21" s="751"/>
      <c r="BG21" s="751"/>
      <c r="BH21" s="751"/>
      <c r="BI21" s="751"/>
      <c r="BJ21" s="751"/>
      <c r="BK21" s="751"/>
      <c r="BL21" s="751"/>
      <c r="BM21" s="751"/>
      <c r="BN21" s="751"/>
      <c r="BO21" s="751"/>
      <c r="BP21" s="751"/>
      <c r="BQ21" s="751"/>
      <c r="BR21" s="751"/>
      <c r="BS21" s="751"/>
      <c r="BT21" s="751"/>
      <c r="BU21" s="751"/>
      <c r="BV21" s="751"/>
      <c r="BW21" s="751"/>
      <c r="BX21" s="751"/>
      <c r="BY21" s="751"/>
      <c r="BZ21" s="751"/>
      <c r="CA21" s="751"/>
      <c r="CB21" s="751"/>
      <c r="CC21" s="751"/>
      <c r="CD21" s="751"/>
      <c r="CE21" s="751"/>
      <c r="CF21" s="751"/>
    </row>
    <row r="22" spans="2:84" ht="17.25" thickBot="1" x14ac:dyDescent="0.35">
      <c r="B22" s="735">
        <v>9</v>
      </c>
      <c r="C22" s="954"/>
      <c r="D22" s="202" t="s">
        <v>41</v>
      </c>
      <c r="E22" s="750"/>
      <c r="F22" s="751"/>
      <c r="G22" s="751"/>
      <c r="H22" s="751"/>
      <c r="I22" s="751"/>
      <c r="J22" s="751"/>
      <c r="K22" s="751"/>
      <c r="L22" s="751"/>
      <c r="M22" s="751"/>
      <c r="N22" s="751"/>
      <c r="O22" s="751"/>
      <c r="P22" s="751"/>
      <c r="Q22" s="751"/>
      <c r="R22" s="751"/>
      <c r="S22" s="751"/>
      <c r="T22" s="751"/>
      <c r="U22" s="751"/>
      <c r="V22" s="751"/>
      <c r="W22" s="751"/>
      <c r="X22" s="751"/>
      <c r="Y22" s="751"/>
      <c r="Z22" s="751"/>
      <c r="AA22" s="751"/>
      <c r="AB22" s="751"/>
      <c r="AC22" s="751"/>
      <c r="AD22" s="751"/>
      <c r="AE22" s="751"/>
      <c r="AF22" s="751"/>
      <c r="AG22" s="751"/>
      <c r="AH22" s="751"/>
      <c r="AI22" s="751"/>
      <c r="AJ22" s="751"/>
      <c r="AK22" s="751"/>
      <c r="AL22" s="751"/>
      <c r="AM22" s="751"/>
      <c r="AN22" s="751"/>
      <c r="AO22" s="751"/>
      <c r="AP22" s="751"/>
      <c r="AQ22" s="751"/>
      <c r="AR22" s="751"/>
      <c r="AS22" s="751"/>
      <c r="AT22" s="751"/>
      <c r="AU22" s="751"/>
      <c r="AV22" s="751"/>
      <c r="AW22" s="751"/>
      <c r="AX22" s="751"/>
      <c r="AY22" s="751"/>
      <c r="AZ22" s="751"/>
      <c r="BA22" s="751"/>
      <c r="BB22" s="751"/>
      <c r="BC22" s="751"/>
      <c r="BD22" s="751"/>
      <c r="BE22" s="751"/>
      <c r="BF22" s="751"/>
      <c r="BG22" s="751"/>
      <c r="BH22" s="751"/>
      <c r="BI22" s="751"/>
      <c r="BJ22" s="751"/>
      <c r="BK22" s="751"/>
      <c r="BL22" s="751"/>
      <c r="BM22" s="751"/>
      <c r="BN22" s="751"/>
      <c r="BO22" s="751"/>
      <c r="BP22" s="751"/>
      <c r="BQ22" s="751"/>
      <c r="BR22" s="751"/>
      <c r="BS22" s="751"/>
      <c r="BT22" s="751"/>
      <c r="BU22" s="751"/>
      <c r="BV22" s="751"/>
      <c r="BW22" s="751"/>
      <c r="BX22" s="751"/>
      <c r="BY22" s="751"/>
      <c r="BZ22" s="751"/>
      <c r="CA22" s="751"/>
      <c r="CB22" s="751"/>
      <c r="CC22" s="751"/>
      <c r="CD22" s="751"/>
      <c r="CE22" s="751"/>
      <c r="CF22" s="751"/>
    </row>
    <row r="23" spans="2:84" ht="17.25" thickBot="1" x14ac:dyDescent="0.35">
      <c r="B23" s="735">
        <v>10</v>
      </c>
      <c r="C23" s="954"/>
      <c r="D23" s="202" t="s">
        <v>46</v>
      </c>
      <c r="E23" s="750"/>
      <c r="F23" s="751"/>
      <c r="G23" s="751"/>
      <c r="H23" s="751"/>
      <c r="I23" s="751"/>
      <c r="J23" s="751"/>
      <c r="K23" s="751"/>
      <c r="L23" s="751"/>
      <c r="M23" s="751"/>
      <c r="N23" s="751"/>
      <c r="O23" s="751"/>
      <c r="P23" s="751"/>
      <c r="Q23" s="751"/>
      <c r="R23" s="751"/>
      <c r="S23" s="751"/>
      <c r="T23" s="751"/>
      <c r="U23" s="751"/>
      <c r="V23" s="751"/>
      <c r="W23" s="751"/>
      <c r="X23" s="751"/>
      <c r="Y23" s="751"/>
      <c r="Z23" s="751"/>
      <c r="AA23" s="751"/>
      <c r="AB23" s="751"/>
      <c r="AC23" s="751"/>
      <c r="AD23" s="751"/>
      <c r="AE23" s="751"/>
      <c r="AF23" s="751"/>
      <c r="AG23" s="751"/>
      <c r="AH23" s="751"/>
      <c r="AI23" s="751"/>
      <c r="AJ23" s="751"/>
      <c r="AK23" s="751"/>
      <c r="AL23" s="751"/>
      <c r="AM23" s="751"/>
      <c r="AN23" s="751"/>
      <c r="AO23" s="751"/>
      <c r="AP23" s="751"/>
      <c r="AQ23" s="751"/>
      <c r="AR23" s="751"/>
      <c r="AS23" s="751"/>
      <c r="AT23" s="751"/>
      <c r="AU23" s="751"/>
      <c r="AV23" s="751"/>
      <c r="AW23" s="751"/>
      <c r="AX23" s="751"/>
      <c r="AY23" s="751"/>
      <c r="AZ23" s="751"/>
      <c r="BA23" s="751"/>
      <c r="BB23" s="751"/>
      <c r="BC23" s="751"/>
      <c r="BD23" s="751"/>
      <c r="BE23" s="751"/>
      <c r="BF23" s="751"/>
      <c r="BG23" s="751"/>
      <c r="BH23" s="751"/>
      <c r="BI23" s="751"/>
      <c r="BJ23" s="751"/>
      <c r="BK23" s="751"/>
      <c r="BL23" s="751"/>
      <c r="BM23" s="751"/>
      <c r="BN23" s="751"/>
      <c r="BO23" s="751"/>
      <c r="BP23" s="751"/>
      <c r="BQ23" s="751"/>
      <c r="BR23" s="751"/>
      <c r="BS23" s="751"/>
      <c r="BT23" s="751"/>
      <c r="BU23" s="751"/>
      <c r="BV23" s="751"/>
      <c r="BW23" s="751"/>
      <c r="BX23" s="751"/>
      <c r="BY23" s="751"/>
      <c r="BZ23" s="751"/>
      <c r="CA23" s="751"/>
      <c r="CB23" s="751"/>
      <c r="CC23" s="751"/>
      <c r="CD23" s="751"/>
      <c r="CE23" s="751"/>
      <c r="CF23" s="751"/>
    </row>
    <row r="24" spans="2:84" ht="17.25" thickBot="1" x14ac:dyDescent="0.35">
      <c r="B24" s="735">
        <v>11</v>
      </c>
      <c r="C24" s="954"/>
      <c r="D24" s="202" t="s">
        <v>39</v>
      </c>
      <c r="E24" s="750">
        <v>0.3</v>
      </c>
      <c r="F24" s="751">
        <v>0.3</v>
      </c>
      <c r="G24" s="751">
        <v>0.3</v>
      </c>
      <c r="H24" s="751">
        <v>0.3</v>
      </c>
      <c r="I24" s="751">
        <v>0.3</v>
      </c>
      <c r="J24" s="751">
        <v>0.3</v>
      </c>
      <c r="K24" s="751">
        <v>0.3</v>
      </c>
      <c r="L24" s="751">
        <v>0.3</v>
      </c>
      <c r="M24" s="751">
        <v>0.35</v>
      </c>
      <c r="N24" s="751">
        <v>0.35</v>
      </c>
      <c r="O24" s="751">
        <v>0.3</v>
      </c>
      <c r="P24" s="751">
        <v>0.3</v>
      </c>
      <c r="Q24" s="751"/>
      <c r="R24" s="751"/>
      <c r="S24" s="751"/>
      <c r="T24" s="751"/>
      <c r="U24" s="751"/>
      <c r="V24" s="751"/>
      <c r="W24" s="751"/>
      <c r="X24" s="751"/>
      <c r="Y24" s="751"/>
      <c r="Z24" s="751"/>
      <c r="AA24" s="751"/>
      <c r="AB24" s="751"/>
      <c r="AC24" s="751"/>
      <c r="AD24" s="751"/>
      <c r="AE24" s="751"/>
      <c r="AF24" s="751"/>
      <c r="AG24" s="751"/>
      <c r="AH24" s="751"/>
      <c r="AI24" s="751"/>
      <c r="AJ24" s="751"/>
      <c r="AK24" s="751"/>
      <c r="AL24" s="751"/>
      <c r="AM24" s="751"/>
      <c r="AN24" s="751"/>
      <c r="AO24" s="751"/>
      <c r="AP24" s="751"/>
      <c r="AQ24" s="751"/>
      <c r="AR24" s="751"/>
      <c r="AS24" s="751"/>
      <c r="AT24" s="751"/>
      <c r="AU24" s="751"/>
      <c r="AV24" s="751"/>
      <c r="AW24" s="751"/>
      <c r="AX24" s="751"/>
      <c r="AY24" s="751"/>
      <c r="AZ24" s="751"/>
      <c r="BA24" s="751"/>
      <c r="BB24" s="751"/>
      <c r="BC24" s="751"/>
      <c r="BD24" s="751"/>
      <c r="BE24" s="751"/>
      <c r="BF24" s="751"/>
      <c r="BG24" s="751"/>
      <c r="BH24" s="751"/>
      <c r="BI24" s="751"/>
      <c r="BJ24" s="751"/>
      <c r="BK24" s="751"/>
      <c r="BL24" s="751"/>
      <c r="BM24" s="751"/>
      <c r="BN24" s="751"/>
      <c r="BO24" s="751"/>
      <c r="BP24" s="751"/>
      <c r="BQ24" s="751"/>
      <c r="BR24" s="751"/>
      <c r="BS24" s="751"/>
      <c r="BT24" s="751"/>
      <c r="BU24" s="751"/>
      <c r="BV24" s="751"/>
      <c r="BW24" s="751"/>
      <c r="BX24" s="751"/>
      <c r="BY24" s="751"/>
      <c r="BZ24" s="751"/>
      <c r="CA24" s="751"/>
      <c r="CB24" s="751"/>
      <c r="CC24" s="751"/>
      <c r="CD24" s="751"/>
      <c r="CE24" s="751"/>
      <c r="CF24" s="751"/>
    </row>
    <row r="25" spans="2:84" ht="17.25" thickBot="1" x14ac:dyDescent="0.35">
      <c r="B25" s="735">
        <v>12</v>
      </c>
      <c r="C25" s="954"/>
      <c r="D25" s="202" t="s">
        <v>38</v>
      </c>
      <c r="E25" s="750">
        <v>63</v>
      </c>
      <c r="F25" s="751">
        <v>61</v>
      </c>
      <c r="G25" s="751">
        <v>62</v>
      </c>
      <c r="H25" s="751">
        <v>62</v>
      </c>
      <c r="I25" s="751">
        <v>62</v>
      </c>
      <c r="J25" s="751">
        <v>59</v>
      </c>
      <c r="K25" s="751">
        <v>59</v>
      </c>
      <c r="L25" s="751">
        <v>60</v>
      </c>
      <c r="M25" s="751">
        <v>59</v>
      </c>
      <c r="N25" s="751">
        <v>59</v>
      </c>
      <c r="O25" s="751">
        <v>55</v>
      </c>
      <c r="P25" s="751">
        <v>55</v>
      </c>
      <c r="Q25" s="751"/>
      <c r="R25" s="751"/>
      <c r="S25" s="751"/>
      <c r="T25" s="751"/>
      <c r="U25" s="751"/>
      <c r="V25" s="751"/>
      <c r="W25" s="751"/>
      <c r="X25" s="751"/>
      <c r="Y25" s="751"/>
      <c r="Z25" s="751"/>
      <c r="AA25" s="751"/>
      <c r="AB25" s="751"/>
      <c r="AC25" s="751"/>
      <c r="AD25" s="751"/>
      <c r="AE25" s="751"/>
      <c r="AF25" s="751"/>
      <c r="AG25" s="751"/>
      <c r="AH25" s="751"/>
      <c r="AI25" s="751"/>
      <c r="AJ25" s="751"/>
      <c r="AK25" s="751"/>
      <c r="AL25" s="751"/>
      <c r="AM25" s="751"/>
      <c r="AN25" s="751"/>
      <c r="AO25" s="751"/>
      <c r="AP25" s="751"/>
      <c r="AQ25" s="751"/>
      <c r="AR25" s="751"/>
      <c r="AS25" s="751"/>
      <c r="AT25" s="751"/>
      <c r="AU25" s="751"/>
      <c r="AV25" s="751"/>
      <c r="AW25" s="751"/>
      <c r="AX25" s="751"/>
      <c r="AY25" s="751"/>
      <c r="AZ25" s="751"/>
      <c r="BA25" s="751"/>
      <c r="BB25" s="751"/>
      <c r="BC25" s="751"/>
      <c r="BD25" s="751"/>
      <c r="BE25" s="751"/>
      <c r="BF25" s="751"/>
      <c r="BG25" s="751"/>
      <c r="BH25" s="751"/>
      <c r="BI25" s="751"/>
      <c r="BJ25" s="751"/>
      <c r="BK25" s="751"/>
      <c r="BL25" s="751"/>
      <c r="BM25" s="751"/>
      <c r="BN25" s="751"/>
      <c r="BO25" s="751"/>
      <c r="BP25" s="751"/>
      <c r="BQ25" s="751"/>
      <c r="BR25" s="751"/>
      <c r="BS25" s="751"/>
      <c r="BT25" s="751"/>
      <c r="BU25" s="751"/>
      <c r="BV25" s="751"/>
      <c r="BW25" s="751"/>
      <c r="BX25" s="751"/>
      <c r="BY25" s="751"/>
      <c r="BZ25" s="751"/>
      <c r="CA25" s="751"/>
      <c r="CB25" s="751"/>
      <c r="CC25" s="751"/>
      <c r="CD25" s="751"/>
      <c r="CE25" s="751"/>
      <c r="CF25" s="751"/>
    </row>
    <row r="26" spans="2:84" ht="17.25" thickBot="1" x14ac:dyDescent="0.35">
      <c r="B26" s="735">
        <v>13</v>
      </c>
      <c r="C26" s="954"/>
      <c r="D26" s="202" t="s">
        <v>47</v>
      </c>
      <c r="E26" s="750">
        <v>10</v>
      </c>
      <c r="F26" s="751">
        <v>10</v>
      </c>
      <c r="G26" s="751">
        <v>10</v>
      </c>
      <c r="H26" s="751">
        <v>10</v>
      </c>
      <c r="I26" s="751">
        <v>10</v>
      </c>
      <c r="J26" s="751">
        <v>13</v>
      </c>
      <c r="K26" s="751">
        <v>14</v>
      </c>
      <c r="L26" s="751">
        <v>12</v>
      </c>
      <c r="M26" s="751">
        <v>13</v>
      </c>
      <c r="N26" s="751">
        <v>13</v>
      </c>
      <c r="O26" s="751">
        <v>11</v>
      </c>
      <c r="P26" s="751">
        <v>11</v>
      </c>
      <c r="Q26" s="751"/>
      <c r="R26" s="751"/>
      <c r="S26" s="751"/>
      <c r="T26" s="751"/>
      <c r="U26" s="751"/>
      <c r="V26" s="751"/>
      <c r="W26" s="751"/>
      <c r="X26" s="751"/>
      <c r="Y26" s="751"/>
      <c r="Z26" s="751"/>
      <c r="AA26" s="751"/>
      <c r="AB26" s="751"/>
      <c r="AC26" s="751"/>
      <c r="AD26" s="751"/>
      <c r="AE26" s="751"/>
      <c r="AF26" s="751"/>
      <c r="AG26" s="751"/>
      <c r="AH26" s="751"/>
      <c r="AI26" s="751"/>
      <c r="AJ26" s="751"/>
      <c r="AK26" s="751"/>
      <c r="AL26" s="751"/>
      <c r="AM26" s="751"/>
      <c r="AN26" s="751"/>
      <c r="AO26" s="751"/>
      <c r="AP26" s="751"/>
      <c r="AQ26" s="751"/>
      <c r="AR26" s="751"/>
      <c r="AS26" s="751"/>
      <c r="AT26" s="751"/>
      <c r="AU26" s="751"/>
      <c r="AV26" s="751"/>
      <c r="AW26" s="751"/>
      <c r="AX26" s="751"/>
      <c r="AY26" s="751"/>
      <c r="AZ26" s="751"/>
      <c r="BA26" s="751"/>
      <c r="BB26" s="751"/>
      <c r="BC26" s="751"/>
      <c r="BD26" s="751"/>
      <c r="BE26" s="751"/>
      <c r="BF26" s="751"/>
      <c r="BG26" s="751"/>
      <c r="BH26" s="751"/>
      <c r="BI26" s="751"/>
      <c r="BJ26" s="751"/>
      <c r="BK26" s="751"/>
      <c r="BL26" s="751"/>
      <c r="BM26" s="751"/>
      <c r="BN26" s="751"/>
      <c r="BO26" s="751"/>
      <c r="BP26" s="751"/>
      <c r="BQ26" s="751"/>
      <c r="BR26" s="751"/>
      <c r="BS26" s="751"/>
      <c r="BT26" s="751"/>
      <c r="BU26" s="751"/>
      <c r="BV26" s="751"/>
      <c r="BW26" s="751"/>
      <c r="BX26" s="751"/>
      <c r="BY26" s="751"/>
      <c r="BZ26" s="751"/>
      <c r="CA26" s="751"/>
      <c r="CB26" s="751"/>
      <c r="CC26" s="751"/>
      <c r="CD26" s="751"/>
      <c r="CE26" s="751"/>
      <c r="CF26" s="751"/>
    </row>
    <row r="27" spans="2:84" ht="17.25" thickBot="1" x14ac:dyDescent="0.35">
      <c r="B27" s="735">
        <v>14</v>
      </c>
      <c r="C27" s="954"/>
      <c r="D27" s="202" t="s">
        <v>44</v>
      </c>
      <c r="E27" s="203">
        <f>+IF(E2=0,"",IF(SUM(E25:E26)=0,"",100-E25-E26))</f>
        <v>27</v>
      </c>
      <c r="F27" s="203">
        <f t="shared" ref="F27:AJ27" si="14">+IF(F2=0,"",IF(SUM(F25:F26)=0,"",100-F25-F26))</f>
        <v>29</v>
      </c>
      <c r="G27" s="203">
        <f t="shared" si="14"/>
        <v>28</v>
      </c>
      <c r="H27" s="203">
        <f t="shared" si="14"/>
        <v>28</v>
      </c>
      <c r="I27" s="203">
        <f t="shared" si="14"/>
        <v>28</v>
      </c>
      <c r="J27" s="203">
        <f t="shared" si="14"/>
        <v>28</v>
      </c>
      <c r="K27" s="203">
        <f t="shared" si="14"/>
        <v>27</v>
      </c>
      <c r="L27" s="203">
        <f t="shared" si="14"/>
        <v>28</v>
      </c>
      <c r="M27" s="203">
        <f t="shared" si="14"/>
        <v>28</v>
      </c>
      <c r="N27" s="203">
        <f t="shared" si="14"/>
        <v>28</v>
      </c>
      <c r="O27" s="203">
        <f t="shared" si="14"/>
        <v>34</v>
      </c>
      <c r="P27" s="203">
        <f t="shared" si="14"/>
        <v>34</v>
      </c>
      <c r="Q27" s="203" t="str">
        <f t="shared" si="14"/>
        <v/>
      </c>
      <c r="R27" s="203" t="str">
        <f t="shared" si="14"/>
        <v/>
      </c>
      <c r="S27" s="203" t="str">
        <f t="shared" si="14"/>
        <v/>
      </c>
      <c r="T27" s="203" t="str">
        <f t="shared" si="14"/>
        <v/>
      </c>
      <c r="U27" s="203" t="str">
        <f t="shared" si="14"/>
        <v/>
      </c>
      <c r="V27" s="203" t="str">
        <f t="shared" si="14"/>
        <v/>
      </c>
      <c r="W27" s="203" t="str">
        <f t="shared" si="14"/>
        <v/>
      </c>
      <c r="X27" s="203" t="str">
        <f t="shared" si="14"/>
        <v/>
      </c>
      <c r="Y27" s="203" t="str">
        <f t="shared" si="14"/>
        <v/>
      </c>
      <c r="Z27" s="203" t="str">
        <f t="shared" si="14"/>
        <v/>
      </c>
      <c r="AA27" s="203" t="str">
        <f t="shared" si="14"/>
        <v/>
      </c>
      <c r="AB27" s="203" t="str">
        <f t="shared" si="14"/>
        <v/>
      </c>
      <c r="AC27" s="203" t="str">
        <f t="shared" si="14"/>
        <v/>
      </c>
      <c r="AD27" s="203" t="str">
        <f t="shared" si="14"/>
        <v/>
      </c>
      <c r="AE27" s="203" t="str">
        <f t="shared" si="14"/>
        <v/>
      </c>
      <c r="AF27" s="203" t="str">
        <f t="shared" si="14"/>
        <v/>
      </c>
      <c r="AG27" s="203" t="str">
        <f t="shared" si="14"/>
        <v/>
      </c>
      <c r="AH27" s="203" t="str">
        <f t="shared" si="14"/>
        <v/>
      </c>
      <c r="AI27" s="203" t="str">
        <f t="shared" si="14"/>
        <v/>
      </c>
      <c r="AJ27" s="203" t="str">
        <f t="shared" si="14"/>
        <v/>
      </c>
      <c r="AK27" s="203" t="str">
        <f t="shared" ref="AK27:BP27" si="15">+IF(AK2=0,"",IF(SUM(AK25:AK26)=0,"",100-AK25-AK26))</f>
        <v/>
      </c>
      <c r="AL27" s="203" t="str">
        <f t="shared" si="15"/>
        <v/>
      </c>
      <c r="AM27" s="203" t="str">
        <f t="shared" si="15"/>
        <v/>
      </c>
      <c r="AN27" s="203" t="str">
        <f t="shared" si="15"/>
        <v/>
      </c>
      <c r="AO27" s="203" t="str">
        <f t="shared" si="15"/>
        <v/>
      </c>
      <c r="AP27" s="203" t="str">
        <f t="shared" si="15"/>
        <v/>
      </c>
      <c r="AQ27" s="203" t="str">
        <f t="shared" si="15"/>
        <v/>
      </c>
      <c r="AR27" s="203" t="str">
        <f t="shared" si="15"/>
        <v/>
      </c>
      <c r="AS27" s="203" t="str">
        <f t="shared" si="15"/>
        <v/>
      </c>
      <c r="AT27" s="203" t="str">
        <f t="shared" si="15"/>
        <v/>
      </c>
      <c r="AU27" s="203" t="str">
        <f t="shared" si="15"/>
        <v/>
      </c>
      <c r="AV27" s="203" t="str">
        <f t="shared" si="15"/>
        <v/>
      </c>
      <c r="AW27" s="203" t="str">
        <f t="shared" si="15"/>
        <v/>
      </c>
      <c r="AX27" s="203" t="str">
        <f t="shared" si="15"/>
        <v/>
      </c>
      <c r="AY27" s="203" t="str">
        <f t="shared" si="15"/>
        <v/>
      </c>
      <c r="AZ27" s="203" t="str">
        <f t="shared" si="15"/>
        <v/>
      </c>
      <c r="BA27" s="203" t="str">
        <f t="shared" si="15"/>
        <v/>
      </c>
      <c r="BB27" s="203" t="str">
        <f t="shared" si="15"/>
        <v/>
      </c>
      <c r="BC27" s="203" t="str">
        <f t="shared" si="15"/>
        <v/>
      </c>
      <c r="BD27" s="203" t="str">
        <f t="shared" si="15"/>
        <v/>
      </c>
      <c r="BE27" s="203" t="str">
        <f t="shared" si="15"/>
        <v/>
      </c>
      <c r="BF27" s="203" t="str">
        <f t="shared" si="15"/>
        <v/>
      </c>
      <c r="BG27" s="203" t="str">
        <f t="shared" si="15"/>
        <v/>
      </c>
      <c r="BH27" s="203" t="str">
        <f t="shared" si="15"/>
        <v/>
      </c>
      <c r="BI27" s="203" t="str">
        <f t="shared" si="15"/>
        <v/>
      </c>
      <c r="BJ27" s="203" t="str">
        <f t="shared" si="15"/>
        <v/>
      </c>
      <c r="BK27" s="203" t="str">
        <f t="shared" si="15"/>
        <v/>
      </c>
      <c r="BL27" s="203" t="str">
        <f t="shared" si="15"/>
        <v/>
      </c>
      <c r="BM27" s="203" t="str">
        <f t="shared" si="15"/>
        <v/>
      </c>
      <c r="BN27" s="203" t="str">
        <f t="shared" si="15"/>
        <v/>
      </c>
      <c r="BO27" s="203" t="str">
        <f t="shared" si="15"/>
        <v/>
      </c>
      <c r="BP27" s="203" t="str">
        <f t="shared" si="15"/>
        <v/>
      </c>
      <c r="BQ27" s="203" t="str">
        <f t="shared" ref="BQ27:CF27" si="16">+IF(BQ2=0,"",IF(SUM(BQ25:BQ26)=0,"",100-BQ25-BQ26))</f>
        <v/>
      </c>
      <c r="BR27" s="203" t="str">
        <f t="shared" si="16"/>
        <v/>
      </c>
      <c r="BS27" s="203" t="str">
        <f t="shared" si="16"/>
        <v/>
      </c>
      <c r="BT27" s="203" t="str">
        <f t="shared" si="16"/>
        <v/>
      </c>
      <c r="BU27" s="203" t="str">
        <f t="shared" si="16"/>
        <v/>
      </c>
      <c r="BV27" s="203" t="str">
        <f t="shared" si="16"/>
        <v/>
      </c>
      <c r="BW27" s="203" t="str">
        <f t="shared" si="16"/>
        <v/>
      </c>
      <c r="BX27" s="203" t="str">
        <f t="shared" si="16"/>
        <v/>
      </c>
      <c r="BY27" s="203" t="str">
        <f t="shared" si="16"/>
        <v/>
      </c>
      <c r="BZ27" s="203" t="str">
        <f t="shared" si="16"/>
        <v/>
      </c>
      <c r="CA27" s="203" t="str">
        <f t="shared" si="16"/>
        <v/>
      </c>
      <c r="CB27" s="203" t="str">
        <f t="shared" si="16"/>
        <v/>
      </c>
      <c r="CC27" s="203" t="str">
        <f t="shared" si="16"/>
        <v/>
      </c>
      <c r="CD27" s="203" t="str">
        <f t="shared" si="16"/>
        <v/>
      </c>
      <c r="CE27" s="203" t="str">
        <f t="shared" si="16"/>
        <v/>
      </c>
      <c r="CF27" s="203" t="str">
        <f t="shared" si="16"/>
        <v/>
      </c>
    </row>
    <row r="28" spans="2:84" ht="17.25" thickBot="1" x14ac:dyDescent="0.35">
      <c r="B28" s="735">
        <v>15</v>
      </c>
      <c r="C28" s="954"/>
      <c r="D28" s="202" t="s">
        <v>43</v>
      </c>
      <c r="E28" s="203" t="str">
        <f>+IF(E25="","",CONCATENATE(E39,"/",E40))</f>
        <v>86/14</v>
      </c>
      <c r="F28" s="203" t="str">
        <f t="shared" ref="F28:BQ28" si="17">+IF(F25="","",CONCATENATE(F39,"/",F40))</f>
        <v>86/14</v>
      </c>
      <c r="G28" s="203" t="str">
        <f t="shared" si="17"/>
        <v>86/14</v>
      </c>
      <c r="H28" s="203" t="str">
        <f t="shared" si="17"/>
        <v>86/14</v>
      </c>
      <c r="I28" s="203" t="str">
        <f t="shared" si="17"/>
        <v>86/14</v>
      </c>
      <c r="J28" s="203" t="str">
        <f t="shared" si="17"/>
        <v>82/18</v>
      </c>
      <c r="K28" s="203" t="str">
        <f t="shared" si="17"/>
        <v>81/19</v>
      </c>
      <c r="L28" s="203" t="str">
        <f t="shared" si="17"/>
        <v>83/17</v>
      </c>
      <c r="M28" s="203" t="str">
        <f t="shared" si="17"/>
        <v>82/18</v>
      </c>
      <c r="N28" s="203" t="str">
        <f t="shared" si="17"/>
        <v>82/18</v>
      </c>
      <c r="O28" s="203" t="str">
        <f t="shared" si="17"/>
        <v>83/17</v>
      </c>
      <c r="P28" s="203" t="str">
        <f t="shared" si="17"/>
        <v>83/17</v>
      </c>
      <c r="Q28" s="203" t="str">
        <f t="shared" si="17"/>
        <v/>
      </c>
      <c r="R28" s="203" t="str">
        <f t="shared" si="17"/>
        <v/>
      </c>
      <c r="S28" s="203" t="str">
        <f t="shared" si="17"/>
        <v/>
      </c>
      <c r="T28" s="203" t="str">
        <f t="shared" si="17"/>
        <v/>
      </c>
      <c r="U28" s="203" t="str">
        <f t="shared" si="17"/>
        <v/>
      </c>
      <c r="V28" s="203" t="str">
        <f t="shared" si="17"/>
        <v/>
      </c>
      <c r="W28" s="203" t="str">
        <f t="shared" si="17"/>
        <v/>
      </c>
      <c r="X28" s="203" t="str">
        <f t="shared" si="17"/>
        <v/>
      </c>
      <c r="Y28" s="203" t="str">
        <f t="shared" si="17"/>
        <v/>
      </c>
      <c r="Z28" s="203" t="str">
        <f t="shared" si="17"/>
        <v/>
      </c>
      <c r="AA28" s="203" t="str">
        <f t="shared" si="17"/>
        <v/>
      </c>
      <c r="AB28" s="203" t="str">
        <f t="shared" si="17"/>
        <v/>
      </c>
      <c r="AC28" s="203" t="str">
        <f t="shared" si="17"/>
        <v/>
      </c>
      <c r="AD28" s="203" t="str">
        <f t="shared" si="17"/>
        <v/>
      </c>
      <c r="AE28" s="203" t="str">
        <f t="shared" si="17"/>
        <v/>
      </c>
      <c r="AF28" s="203" t="str">
        <f t="shared" si="17"/>
        <v/>
      </c>
      <c r="AG28" s="203" t="str">
        <f t="shared" si="17"/>
        <v/>
      </c>
      <c r="AH28" s="203" t="str">
        <f t="shared" si="17"/>
        <v/>
      </c>
      <c r="AI28" s="203" t="str">
        <f t="shared" si="17"/>
        <v/>
      </c>
      <c r="AJ28" s="203" t="str">
        <f t="shared" si="17"/>
        <v/>
      </c>
      <c r="AK28" s="203" t="str">
        <f t="shared" si="17"/>
        <v/>
      </c>
      <c r="AL28" s="203" t="str">
        <f t="shared" si="17"/>
        <v/>
      </c>
      <c r="AM28" s="203" t="str">
        <f t="shared" si="17"/>
        <v/>
      </c>
      <c r="AN28" s="203" t="str">
        <f t="shared" si="17"/>
        <v/>
      </c>
      <c r="AO28" s="203" t="str">
        <f t="shared" si="17"/>
        <v/>
      </c>
      <c r="AP28" s="203" t="str">
        <f t="shared" si="17"/>
        <v/>
      </c>
      <c r="AQ28" s="203" t="str">
        <f t="shared" si="17"/>
        <v/>
      </c>
      <c r="AR28" s="203" t="str">
        <f t="shared" si="17"/>
        <v/>
      </c>
      <c r="AS28" s="203" t="str">
        <f t="shared" si="17"/>
        <v/>
      </c>
      <c r="AT28" s="203" t="str">
        <f t="shared" si="17"/>
        <v/>
      </c>
      <c r="AU28" s="203" t="str">
        <f t="shared" si="17"/>
        <v/>
      </c>
      <c r="AV28" s="203" t="str">
        <f t="shared" si="17"/>
        <v/>
      </c>
      <c r="AW28" s="203" t="str">
        <f t="shared" si="17"/>
        <v/>
      </c>
      <c r="AX28" s="203" t="str">
        <f t="shared" si="17"/>
        <v/>
      </c>
      <c r="AY28" s="203" t="str">
        <f t="shared" si="17"/>
        <v/>
      </c>
      <c r="AZ28" s="203" t="str">
        <f t="shared" si="17"/>
        <v/>
      </c>
      <c r="BA28" s="203" t="str">
        <f t="shared" si="17"/>
        <v/>
      </c>
      <c r="BB28" s="203" t="str">
        <f t="shared" si="17"/>
        <v/>
      </c>
      <c r="BC28" s="203" t="str">
        <f t="shared" si="17"/>
        <v/>
      </c>
      <c r="BD28" s="203" t="str">
        <f t="shared" si="17"/>
        <v/>
      </c>
      <c r="BE28" s="203" t="str">
        <f t="shared" si="17"/>
        <v/>
      </c>
      <c r="BF28" s="203" t="str">
        <f t="shared" si="17"/>
        <v/>
      </c>
      <c r="BG28" s="203" t="str">
        <f t="shared" si="17"/>
        <v/>
      </c>
      <c r="BH28" s="203" t="str">
        <f t="shared" si="17"/>
        <v/>
      </c>
      <c r="BI28" s="203" t="str">
        <f t="shared" si="17"/>
        <v/>
      </c>
      <c r="BJ28" s="203" t="str">
        <f t="shared" si="17"/>
        <v/>
      </c>
      <c r="BK28" s="203" t="str">
        <f t="shared" si="17"/>
        <v/>
      </c>
      <c r="BL28" s="203" t="str">
        <f t="shared" si="17"/>
        <v/>
      </c>
      <c r="BM28" s="203" t="str">
        <f t="shared" si="17"/>
        <v/>
      </c>
      <c r="BN28" s="203" t="str">
        <f t="shared" si="17"/>
        <v/>
      </c>
      <c r="BO28" s="203" t="str">
        <f t="shared" si="17"/>
        <v/>
      </c>
      <c r="BP28" s="203" t="str">
        <f t="shared" si="17"/>
        <v/>
      </c>
      <c r="BQ28" s="203" t="str">
        <f t="shared" si="17"/>
        <v/>
      </c>
      <c r="BR28" s="203" t="str">
        <f t="shared" ref="BR28:CF28" si="18">+IF(BR25="","",CONCATENATE(BR39,"/",BR40))</f>
        <v/>
      </c>
      <c r="BS28" s="203" t="str">
        <f t="shared" si="18"/>
        <v/>
      </c>
      <c r="BT28" s="203" t="str">
        <f t="shared" si="18"/>
        <v/>
      </c>
      <c r="BU28" s="203" t="str">
        <f t="shared" si="18"/>
        <v/>
      </c>
      <c r="BV28" s="203" t="str">
        <f t="shared" si="18"/>
        <v/>
      </c>
      <c r="BW28" s="203" t="str">
        <f t="shared" si="18"/>
        <v/>
      </c>
      <c r="BX28" s="203" t="str">
        <f t="shared" si="18"/>
        <v/>
      </c>
      <c r="BY28" s="203" t="str">
        <f t="shared" si="18"/>
        <v/>
      </c>
      <c r="BZ28" s="203" t="str">
        <f t="shared" si="18"/>
        <v/>
      </c>
      <c r="CA28" s="203" t="str">
        <f t="shared" si="18"/>
        <v/>
      </c>
      <c r="CB28" s="203" t="str">
        <f t="shared" si="18"/>
        <v/>
      </c>
      <c r="CC28" s="203" t="str">
        <f t="shared" si="18"/>
        <v/>
      </c>
      <c r="CD28" s="203" t="str">
        <f t="shared" si="18"/>
        <v/>
      </c>
      <c r="CE28" s="203" t="str">
        <f t="shared" si="18"/>
        <v/>
      </c>
      <c r="CF28" s="203" t="str">
        <f t="shared" si="18"/>
        <v/>
      </c>
    </row>
    <row r="29" spans="2:84" ht="17.25" thickBot="1" x14ac:dyDescent="0.35">
      <c r="B29" s="735">
        <v>16</v>
      </c>
      <c r="C29" s="954"/>
      <c r="D29" s="202" t="s">
        <v>52</v>
      </c>
      <c r="E29" s="203">
        <f>IF(E26="","",ROUND(((5.88*10^-8)*(E20^1.2)+1)*E26,1))</f>
        <v>11.2</v>
      </c>
      <c r="F29" s="203">
        <f t="shared" ref="F29:BQ29" si="19">IF(F26="","",ROUND(((5.88*10^-8)*(F20^1.2)+1)*F26,1))</f>
        <v>11.2</v>
      </c>
      <c r="G29" s="203">
        <f t="shared" si="19"/>
        <v>11.2</v>
      </c>
      <c r="H29" s="203">
        <f t="shared" si="19"/>
        <v>11.2</v>
      </c>
      <c r="I29" s="203">
        <f t="shared" si="19"/>
        <v>11.2</v>
      </c>
      <c r="J29" s="203">
        <f t="shared" si="19"/>
        <v>14.6</v>
      </c>
      <c r="K29" s="203">
        <f t="shared" si="19"/>
        <v>15.7</v>
      </c>
      <c r="L29" s="203">
        <f t="shared" si="19"/>
        <v>13.5</v>
      </c>
      <c r="M29" s="203">
        <f t="shared" si="19"/>
        <v>14.6</v>
      </c>
      <c r="N29" s="203">
        <f t="shared" si="19"/>
        <v>14.6</v>
      </c>
      <c r="O29" s="203">
        <f t="shared" si="19"/>
        <v>12.4</v>
      </c>
      <c r="P29" s="203">
        <f t="shared" si="19"/>
        <v>12.4</v>
      </c>
      <c r="Q29" s="203" t="str">
        <f t="shared" si="19"/>
        <v/>
      </c>
      <c r="R29" s="203" t="str">
        <f t="shared" si="19"/>
        <v/>
      </c>
      <c r="S29" s="203" t="str">
        <f t="shared" si="19"/>
        <v/>
      </c>
      <c r="T29" s="203" t="str">
        <f t="shared" si="19"/>
        <v/>
      </c>
      <c r="U29" s="203" t="str">
        <f t="shared" si="19"/>
        <v/>
      </c>
      <c r="V29" s="203" t="str">
        <f t="shared" si="19"/>
        <v/>
      </c>
      <c r="W29" s="203" t="str">
        <f t="shared" si="19"/>
        <v/>
      </c>
      <c r="X29" s="203" t="str">
        <f t="shared" si="19"/>
        <v/>
      </c>
      <c r="Y29" s="203" t="str">
        <f t="shared" si="19"/>
        <v/>
      </c>
      <c r="Z29" s="203" t="str">
        <f t="shared" si="19"/>
        <v/>
      </c>
      <c r="AA29" s="203" t="str">
        <f t="shared" si="19"/>
        <v/>
      </c>
      <c r="AB29" s="203" t="str">
        <f t="shared" si="19"/>
        <v/>
      </c>
      <c r="AC29" s="203" t="str">
        <f t="shared" si="19"/>
        <v/>
      </c>
      <c r="AD29" s="203" t="str">
        <f t="shared" si="19"/>
        <v/>
      </c>
      <c r="AE29" s="203" t="str">
        <f t="shared" si="19"/>
        <v/>
      </c>
      <c r="AF29" s="203" t="str">
        <f t="shared" si="19"/>
        <v/>
      </c>
      <c r="AG29" s="203" t="str">
        <f t="shared" si="19"/>
        <v/>
      </c>
      <c r="AH29" s="203" t="str">
        <f t="shared" si="19"/>
        <v/>
      </c>
      <c r="AI29" s="203" t="str">
        <f t="shared" si="19"/>
        <v/>
      </c>
      <c r="AJ29" s="203" t="str">
        <f t="shared" si="19"/>
        <v/>
      </c>
      <c r="AK29" s="203" t="str">
        <f t="shared" si="19"/>
        <v/>
      </c>
      <c r="AL29" s="203" t="str">
        <f t="shared" si="19"/>
        <v/>
      </c>
      <c r="AM29" s="203" t="str">
        <f t="shared" si="19"/>
        <v/>
      </c>
      <c r="AN29" s="203" t="str">
        <f t="shared" si="19"/>
        <v/>
      </c>
      <c r="AO29" s="203" t="str">
        <f t="shared" si="19"/>
        <v/>
      </c>
      <c r="AP29" s="203" t="str">
        <f t="shared" si="19"/>
        <v/>
      </c>
      <c r="AQ29" s="203" t="str">
        <f t="shared" si="19"/>
        <v/>
      </c>
      <c r="AR29" s="203" t="str">
        <f t="shared" si="19"/>
        <v/>
      </c>
      <c r="AS29" s="203" t="str">
        <f t="shared" si="19"/>
        <v/>
      </c>
      <c r="AT29" s="203" t="str">
        <f t="shared" si="19"/>
        <v/>
      </c>
      <c r="AU29" s="203" t="str">
        <f t="shared" si="19"/>
        <v/>
      </c>
      <c r="AV29" s="203" t="str">
        <f t="shared" si="19"/>
        <v/>
      </c>
      <c r="AW29" s="203" t="str">
        <f t="shared" si="19"/>
        <v/>
      </c>
      <c r="AX29" s="203" t="str">
        <f t="shared" si="19"/>
        <v/>
      </c>
      <c r="AY29" s="203" t="str">
        <f t="shared" si="19"/>
        <v/>
      </c>
      <c r="AZ29" s="203" t="str">
        <f t="shared" si="19"/>
        <v/>
      </c>
      <c r="BA29" s="203" t="str">
        <f t="shared" si="19"/>
        <v/>
      </c>
      <c r="BB29" s="203" t="str">
        <f t="shared" si="19"/>
        <v/>
      </c>
      <c r="BC29" s="203" t="str">
        <f t="shared" si="19"/>
        <v/>
      </c>
      <c r="BD29" s="203" t="str">
        <f t="shared" si="19"/>
        <v/>
      </c>
      <c r="BE29" s="203" t="str">
        <f t="shared" si="19"/>
        <v/>
      </c>
      <c r="BF29" s="203" t="str">
        <f t="shared" si="19"/>
        <v/>
      </c>
      <c r="BG29" s="203" t="str">
        <f t="shared" si="19"/>
        <v/>
      </c>
      <c r="BH29" s="203" t="str">
        <f t="shared" si="19"/>
        <v/>
      </c>
      <c r="BI29" s="203" t="str">
        <f t="shared" si="19"/>
        <v/>
      </c>
      <c r="BJ29" s="203" t="str">
        <f t="shared" si="19"/>
        <v/>
      </c>
      <c r="BK29" s="203" t="str">
        <f t="shared" si="19"/>
        <v/>
      </c>
      <c r="BL29" s="203" t="str">
        <f t="shared" si="19"/>
        <v/>
      </c>
      <c r="BM29" s="203" t="str">
        <f t="shared" si="19"/>
        <v/>
      </c>
      <c r="BN29" s="203" t="str">
        <f t="shared" si="19"/>
        <v/>
      </c>
      <c r="BO29" s="203" t="str">
        <f t="shared" si="19"/>
        <v/>
      </c>
      <c r="BP29" s="203" t="str">
        <f t="shared" si="19"/>
        <v/>
      </c>
      <c r="BQ29" s="203" t="str">
        <f t="shared" si="19"/>
        <v/>
      </c>
      <c r="BR29" s="203" t="str">
        <f t="shared" ref="BR29:CF29" si="20">IF(BR26="","",ROUND(((5.88*10^-8)*(BR20^1.2)+1)*BR26,1))</f>
        <v/>
      </c>
      <c r="BS29" s="203" t="str">
        <f t="shared" si="20"/>
        <v/>
      </c>
      <c r="BT29" s="203" t="str">
        <f t="shared" si="20"/>
        <v/>
      </c>
      <c r="BU29" s="203" t="str">
        <f t="shared" si="20"/>
        <v/>
      </c>
      <c r="BV29" s="203" t="str">
        <f t="shared" si="20"/>
        <v/>
      </c>
      <c r="BW29" s="203" t="str">
        <f t="shared" si="20"/>
        <v/>
      </c>
      <c r="BX29" s="203" t="str">
        <f t="shared" si="20"/>
        <v/>
      </c>
      <c r="BY29" s="203" t="str">
        <f t="shared" si="20"/>
        <v/>
      </c>
      <c r="BZ29" s="203" t="str">
        <f t="shared" si="20"/>
        <v/>
      </c>
      <c r="CA29" s="203" t="str">
        <f t="shared" si="20"/>
        <v/>
      </c>
      <c r="CB29" s="203" t="str">
        <f t="shared" si="20"/>
        <v/>
      </c>
      <c r="CC29" s="203" t="str">
        <f t="shared" si="20"/>
        <v/>
      </c>
      <c r="CD29" s="203" t="str">
        <f t="shared" si="20"/>
        <v/>
      </c>
      <c r="CE29" s="203" t="str">
        <f t="shared" si="20"/>
        <v/>
      </c>
      <c r="CF29" s="203" t="str">
        <f t="shared" si="20"/>
        <v/>
      </c>
    </row>
    <row r="30" spans="2:84" ht="17.25" thickBot="1" x14ac:dyDescent="0.35">
      <c r="B30" s="735">
        <v>17</v>
      </c>
      <c r="C30" s="954"/>
      <c r="D30" s="202" t="s">
        <v>45</v>
      </c>
      <c r="E30" s="203">
        <f>IFERROR(ROUND(100-E25-E29,1),"")</f>
        <v>25.8</v>
      </c>
      <c r="F30" s="203">
        <f t="shared" ref="F30:BQ30" si="21">IFERROR(ROUND(100-F25-F29,1),"")</f>
        <v>27.8</v>
      </c>
      <c r="G30" s="203">
        <f t="shared" si="21"/>
        <v>26.8</v>
      </c>
      <c r="H30" s="203">
        <f t="shared" si="21"/>
        <v>26.8</v>
      </c>
      <c r="I30" s="203">
        <f t="shared" si="21"/>
        <v>26.8</v>
      </c>
      <c r="J30" s="203">
        <f t="shared" si="21"/>
        <v>26.4</v>
      </c>
      <c r="K30" s="203">
        <f t="shared" si="21"/>
        <v>25.3</v>
      </c>
      <c r="L30" s="203">
        <f t="shared" si="21"/>
        <v>26.5</v>
      </c>
      <c r="M30" s="203">
        <f t="shared" si="21"/>
        <v>26.4</v>
      </c>
      <c r="N30" s="203">
        <f t="shared" si="21"/>
        <v>26.4</v>
      </c>
      <c r="O30" s="203">
        <f t="shared" si="21"/>
        <v>32.6</v>
      </c>
      <c r="P30" s="203">
        <f t="shared" si="21"/>
        <v>32.6</v>
      </c>
      <c r="Q30" s="203" t="str">
        <f t="shared" si="21"/>
        <v/>
      </c>
      <c r="R30" s="203" t="str">
        <f t="shared" si="21"/>
        <v/>
      </c>
      <c r="S30" s="203" t="str">
        <f t="shared" si="21"/>
        <v/>
      </c>
      <c r="T30" s="203" t="str">
        <f t="shared" si="21"/>
        <v/>
      </c>
      <c r="U30" s="203" t="str">
        <f t="shared" si="21"/>
        <v/>
      </c>
      <c r="V30" s="203" t="str">
        <f t="shared" si="21"/>
        <v/>
      </c>
      <c r="W30" s="203" t="str">
        <f t="shared" si="21"/>
        <v/>
      </c>
      <c r="X30" s="203" t="str">
        <f t="shared" si="21"/>
        <v/>
      </c>
      <c r="Y30" s="203" t="str">
        <f t="shared" si="21"/>
        <v/>
      </c>
      <c r="Z30" s="203" t="str">
        <f t="shared" si="21"/>
        <v/>
      </c>
      <c r="AA30" s="203" t="str">
        <f t="shared" si="21"/>
        <v/>
      </c>
      <c r="AB30" s="203" t="str">
        <f t="shared" si="21"/>
        <v/>
      </c>
      <c r="AC30" s="203" t="str">
        <f t="shared" si="21"/>
        <v/>
      </c>
      <c r="AD30" s="203" t="str">
        <f t="shared" si="21"/>
        <v/>
      </c>
      <c r="AE30" s="203" t="str">
        <f t="shared" si="21"/>
        <v/>
      </c>
      <c r="AF30" s="203" t="str">
        <f t="shared" si="21"/>
        <v/>
      </c>
      <c r="AG30" s="203" t="str">
        <f t="shared" si="21"/>
        <v/>
      </c>
      <c r="AH30" s="203" t="str">
        <f t="shared" si="21"/>
        <v/>
      </c>
      <c r="AI30" s="203" t="str">
        <f t="shared" si="21"/>
        <v/>
      </c>
      <c r="AJ30" s="203" t="str">
        <f t="shared" si="21"/>
        <v/>
      </c>
      <c r="AK30" s="203" t="str">
        <f t="shared" si="21"/>
        <v/>
      </c>
      <c r="AL30" s="203" t="str">
        <f t="shared" si="21"/>
        <v/>
      </c>
      <c r="AM30" s="203" t="str">
        <f t="shared" si="21"/>
        <v/>
      </c>
      <c r="AN30" s="203" t="str">
        <f t="shared" si="21"/>
        <v/>
      </c>
      <c r="AO30" s="203" t="str">
        <f t="shared" si="21"/>
        <v/>
      </c>
      <c r="AP30" s="203" t="str">
        <f t="shared" si="21"/>
        <v/>
      </c>
      <c r="AQ30" s="203" t="str">
        <f t="shared" si="21"/>
        <v/>
      </c>
      <c r="AR30" s="203" t="str">
        <f t="shared" si="21"/>
        <v/>
      </c>
      <c r="AS30" s="203" t="str">
        <f t="shared" si="21"/>
        <v/>
      </c>
      <c r="AT30" s="203" t="str">
        <f t="shared" si="21"/>
        <v/>
      </c>
      <c r="AU30" s="203" t="str">
        <f t="shared" si="21"/>
        <v/>
      </c>
      <c r="AV30" s="203" t="str">
        <f t="shared" si="21"/>
        <v/>
      </c>
      <c r="AW30" s="203" t="str">
        <f t="shared" si="21"/>
        <v/>
      </c>
      <c r="AX30" s="203" t="str">
        <f t="shared" si="21"/>
        <v/>
      </c>
      <c r="AY30" s="203" t="str">
        <f t="shared" si="21"/>
        <v/>
      </c>
      <c r="AZ30" s="203" t="str">
        <f t="shared" si="21"/>
        <v/>
      </c>
      <c r="BA30" s="203" t="str">
        <f t="shared" si="21"/>
        <v/>
      </c>
      <c r="BB30" s="203" t="str">
        <f t="shared" si="21"/>
        <v/>
      </c>
      <c r="BC30" s="203" t="str">
        <f t="shared" si="21"/>
        <v/>
      </c>
      <c r="BD30" s="203" t="str">
        <f t="shared" si="21"/>
        <v/>
      </c>
      <c r="BE30" s="203" t="str">
        <f t="shared" si="21"/>
        <v/>
      </c>
      <c r="BF30" s="203" t="str">
        <f t="shared" si="21"/>
        <v/>
      </c>
      <c r="BG30" s="203" t="str">
        <f t="shared" si="21"/>
        <v/>
      </c>
      <c r="BH30" s="203" t="str">
        <f t="shared" si="21"/>
        <v/>
      </c>
      <c r="BI30" s="203" t="str">
        <f t="shared" si="21"/>
        <v/>
      </c>
      <c r="BJ30" s="203" t="str">
        <f t="shared" si="21"/>
        <v/>
      </c>
      <c r="BK30" s="203" t="str">
        <f t="shared" si="21"/>
        <v/>
      </c>
      <c r="BL30" s="203" t="str">
        <f t="shared" si="21"/>
        <v/>
      </c>
      <c r="BM30" s="203" t="str">
        <f t="shared" si="21"/>
        <v/>
      </c>
      <c r="BN30" s="203" t="str">
        <f t="shared" si="21"/>
        <v/>
      </c>
      <c r="BO30" s="203" t="str">
        <f t="shared" si="21"/>
        <v/>
      </c>
      <c r="BP30" s="203" t="str">
        <f t="shared" si="21"/>
        <v/>
      </c>
      <c r="BQ30" s="203" t="str">
        <f t="shared" si="21"/>
        <v/>
      </c>
      <c r="BR30" s="203" t="str">
        <f t="shared" ref="BR30:CF30" si="22">IFERROR(ROUND(100-BR25-BR29,1),"")</f>
        <v/>
      </c>
      <c r="BS30" s="203" t="str">
        <f t="shared" si="22"/>
        <v/>
      </c>
      <c r="BT30" s="203" t="str">
        <f t="shared" si="22"/>
        <v/>
      </c>
      <c r="BU30" s="203" t="str">
        <f t="shared" si="22"/>
        <v/>
      </c>
      <c r="BV30" s="203" t="str">
        <f t="shared" si="22"/>
        <v/>
      </c>
      <c r="BW30" s="203" t="str">
        <f t="shared" si="22"/>
        <v/>
      </c>
      <c r="BX30" s="203" t="str">
        <f t="shared" si="22"/>
        <v/>
      </c>
      <c r="BY30" s="203" t="str">
        <f t="shared" si="22"/>
        <v/>
      </c>
      <c r="BZ30" s="203" t="str">
        <f t="shared" si="22"/>
        <v/>
      </c>
      <c r="CA30" s="203" t="str">
        <f t="shared" si="22"/>
        <v/>
      </c>
      <c r="CB30" s="203" t="str">
        <f t="shared" si="22"/>
        <v/>
      </c>
      <c r="CC30" s="203" t="str">
        <f t="shared" si="22"/>
        <v/>
      </c>
      <c r="CD30" s="203" t="str">
        <f t="shared" si="22"/>
        <v/>
      </c>
      <c r="CE30" s="203" t="str">
        <f t="shared" si="22"/>
        <v/>
      </c>
      <c r="CF30" s="203" t="str">
        <f t="shared" si="22"/>
        <v/>
      </c>
    </row>
    <row r="31" spans="2:84" ht="17.25" thickBot="1" x14ac:dyDescent="0.35">
      <c r="B31" s="735">
        <v>18</v>
      </c>
      <c r="C31" s="954"/>
      <c r="D31" s="202" t="s">
        <v>153</v>
      </c>
      <c r="E31" s="204">
        <f>IF(E26="","",ROUND((E20^0.95)*(1.94*10^-6)+1,2))</f>
        <v>1.2</v>
      </c>
      <c r="F31" s="204">
        <f t="shared" ref="F31:BQ31" si="23">IF(F26="","",ROUND((F20^0.95)*(1.94*10^-6)+1,2))</f>
        <v>1.2</v>
      </c>
      <c r="G31" s="204">
        <f t="shared" si="23"/>
        <v>1.2</v>
      </c>
      <c r="H31" s="204">
        <f t="shared" si="23"/>
        <v>1.2</v>
      </c>
      <c r="I31" s="204">
        <f t="shared" si="23"/>
        <v>1.2</v>
      </c>
      <c r="J31" s="204">
        <f t="shared" si="23"/>
        <v>1.2</v>
      </c>
      <c r="K31" s="204">
        <f t="shared" si="23"/>
        <v>1.2</v>
      </c>
      <c r="L31" s="204">
        <f t="shared" si="23"/>
        <v>1.2</v>
      </c>
      <c r="M31" s="204">
        <f t="shared" si="23"/>
        <v>1.2</v>
      </c>
      <c r="N31" s="204">
        <f t="shared" si="23"/>
        <v>1.2</v>
      </c>
      <c r="O31" s="204">
        <f t="shared" si="23"/>
        <v>1.2</v>
      </c>
      <c r="P31" s="204">
        <f t="shared" si="23"/>
        <v>1.2</v>
      </c>
      <c r="Q31" s="204" t="str">
        <f t="shared" si="23"/>
        <v/>
      </c>
      <c r="R31" s="204" t="str">
        <f t="shared" si="23"/>
        <v/>
      </c>
      <c r="S31" s="204" t="str">
        <f t="shared" si="23"/>
        <v/>
      </c>
      <c r="T31" s="204" t="str">
        <f t="shared" si="23"/>
        <v/>
      </c>
      <c r="U31" s="204" t="str">
        <f t="shared" si="23"/>
        <v/>
      </c>
      <c r="V31" s="204" t="str">
        <f t="shared" si="23"/>
        <v/>
      </c>
      <c r="W31" s="204" t="str">
        <f t="shared" si="23"/>
        <v/>
      </c>
      <c r="X31" s="204" t="str">
        <f t="shared" si="23"/>
        <v/>
      </c>
      <c r="Y31" s="204" t="str">
        <f t="shared" si="23"/>
        <v/>
      </c>
      <c r="Z31" s="204" t="str">
        <f t="shared" si="23"/>
        <v/>
      </c>
      <c r="AA31" s="204" t="str">
        <f t="shared" si="23"/>
        <v/>
      </c>
      <c r="AB31" s="204" t="str">
        <f t="shared" si="23"/>
        <v/>
      </c>
      <c r="AC31" s="204" t="str">
        <f t="shared" si="23"/>
        <v/>
      </c>
      <c r="AD31" s="204" t="str">
        <f t="shared" si="23"/>
        <v/>
      </c>
      <c r="AE31" s="204" t="str">
        <f t="shared" si="23"/>
        <v/>
      </c>
      <c r="AF31" s="204" t="str">
        <f t="shared" si="23"/>
        <v/>
      </c>
      <c r="AG31" s="204" t="str">
        <f t="shared" si="23"/>
        <v/>
      </c>
      <c r="AH31" s="204" t="str">
        <f t="shared" si="23"/>
        <v/>
      </c>
      <c r="AI31" s="204" t="str">
        <f t="shared" si="23"/>
        <v/>
      </c>
      <c r="AJ31" s="204" t="str">
        <f t="shared" si="23"/>
        <v/>
      </c>
      <c r="AK31" s="204" t="str">
        <f t="shared" si="23"/>
        <v/>
      </c>
      <c r="AL31" s="204" t="str">
        <f t="shared" si="23"/>
        <v/>
      </c>
      <c r="AM31" s="204" t="str">
        <f t="shared" si="23"/>
        <v/>
      </c>
      <c r="AN31" s="204" t="str">
        <f t="shared" si="23"/>
        <v/>
      </c>
      <c r="AO31" s="204" t="str">
        <f t="shared" si="23"/>
        <v/>
      </c>
      <c r="AP31" s="204" t="str">
        <f t="shared" si="23"/>
        <v/>
      </c>
      <c r="AQ31" s="204" t="str">
        <f t="shared" si="23"/>
        <v/>
      </c>
      <c r="AR31" s="204" t="str">
        <f t="shared" si="23"/>
        <v/>
      </c>
      <c r="AS31" s="204" t="str">
        <f t="shared" si="23"/>
        <v/>
      </c>
      <c r="AT31" s="204" t="str">
        <f t="shared" si="23"/>
        <v/>
      </c>
      <c r="AU31" s="204" t="str">
        <f t="shared" si="23"/>
        <v/>
      </c>
      <c r="AV31" s="204" t="str">
        <f t="shared" si="23"/>
        <v/>
      </c>
      <c r="AW31" s="204" t="str">
        <f t="shared" si="23"/>
        <v/>
      </c>
      <c r="AX31" s="204" t="str">
        <f t="shared" si="23"/>
        <v/>
      </c>
      <c r="AY31" s="204" t="str">
        <f t="shared" si="23"/>
        <v/>
      </c>
      <c r="AZ31" s="204" t="str">
        <f t="shared" si="23"/>
        <v/>
      </c>
      <c r="BA31" s="204" t="str">
        <f t="shared" si="23"/>
        <v/>
      </c>
      <c r="BB31" s="204" t="str">
        <f t="shared" si="23"/>
        <v/>
      </c>
      <c r="BC31" s="204" t="str">
        <f t="shared" si="23"/>
        <v/>
      </c>
      <c r="BD31" s="204" t="str">
        <f t="shared" si="23"/>
        <v/>
      </c>
      <c r="BE31" s="204" t="str">
        <f t="shared" si="23"/>
        <v/>
      </c>
      <c r="BF31" s="204" t="str">
        <f t="shared" si="23"/>
        <v/>
      </c>
      <c r="BG31" s="204" t="str">
        <f t="shared" si="23"/>
        <v/>
      </c>
      <c r="BH31" s="204" t="str">
        <f t="shared" si="23"/>
        <v/>
      </c>
      <c r="BI31" s="204" t="str">
        <f t="shared" si="23"/>
        <v/>
      </c>
      <c r="BJ31" s="204" t="str">
        <f t="shared" si="23"/>
        <v/>
      </c>
      <c r="BK31" s="204" t="str">
        <f t="shared" si="23"/>
        <v/>
      </c>
      <c r="BL31" s="204" t="str">
        <f t="shared" si="23"/>
        <v/>
      </c>
      <c r="BM31" s="204" t="str">
        <f t="shared" si="23"/>
        <v/>
      </c>
      <c r="BN31" s="204" t="str">
        <f t="shared" si="23"/>
        <v/>
      </c>
      <c r="BO31" s="204" t="str">
        <f t="shared" si="23"/>
        <v/>
      </c>
      <c r="BP31" s="204" t="str">
        <f t="shared" si="23"/>
        <v/>
      </c>
      <c r="BQ31" s="204" t="str">
        <f t="shared" si="23"/>
        <v/>
      </c>
      <c r="BR31" s="204" t="str">
        <f t="shared" ref="BR31:CF31" si="24">IF(BR26="","",ROUND((BR20^0.95)*(1.94*10^-6)+1,2))</f>
        <v/>
      </c>
      <c r="BS31" s="204" t="str">
        <f t="shared" si="24"/>
        <v/>
      </c>
      <c r="BT31" s="204" t="str">
        <f t="shared" si="24"/>
        <v/>
      </c>
      <c r="BU31" s="204" t="str">
        <f t="shared" si="24"/>
        <v/>
      </c>
      <c r="BV31" s="204" t="str">
        <f t="shared" si="24"/>
        <v/>
      </c>
      <c r="BW31" s="204" t="str">
        <f t="shared" si="24"/>
        <v/>
      </c>
      <c r="BX31" s="204" t="str">
        <f t="shared" si="24"/>
        <v/>
      </c>
      <c r="BY31" s="204" t="str">
        <f t="shared" si="24"/>
        <v/>
      </c>
      <c r="BZ31" s="204" t="str">
        <f t="shared" si="24"/>
        <v/>
      </c>
      <c r="CA31" s="204" t="str">
        <f t="shared" si="24"/>
        <v/>
      </c>
      <c r="CB31" s="204" t="str">
        <f t="shared" si="24"/>
        <v/>
      </c>
      <c r="CC31" s="204" t="str">
        <f t="shared" si="24"/>
        <v/>
      </c>
      <c r="CD31" s="204" t="str">
        <f t="shared" si="24"/>
        <v/>
      </c>
      <c r="CE31" s="204" t="str">
        <f t="shared" si="24"/>
        <v/>
      </c>
      <c r="CF31" s="204" t="str">
        <f t="shared" si="24"/>
        <v/>
      </c>
    </row>
    <row r="32" spans="2:84" ht="17.25" thickBot="1" x14ac:dyDescent="0.35">
      <c r="B32" s="735">
        <v>19</v>
      </c>
      <c r="C32" s="954"/>
      <c r="D32" s="896" t="s">
        <v>48</v>
      </c>
      <c r="E32" s="204">
        <f>+IFERROR(ROUND((E15/1000*100-E42*E25-E31*E29)/E30,2),"")</f>
        <v>4.0199999999999996</v>
      </c>
      <c r="F32" s="204">
        <f t="shared" ref="F32:BQ32" si="25">+IFERROR(ROUND((F15/1000*100-F42*F25-F31*F29)/F30,2),"")</f>
        <v>3.9</v>
      </c>
      <c r="G32" s="204">
        <f t="shared" si="25"/>
        <v>3.9</v>
      </c>
      <c r="H32" s="204">
        <f>+IFERROR(ROUND((H15/1000*100-H42*H25-H31*H29)/H30,2),"")</f>
        <v>3.9</v>
      </c>
      <c r="I32" s="204">
        <f t="shared" si="25"/>
        <v>3.9</v>
      </c>
      <c r="J32" s="204">
        <f t="shared" si="25"/>
        <v>3.9</v>
      </c>
      <c r="K32" s="204">
        <f t="shared" si="25"/>
        <v>4.0199999999999996</v>
      </c>
      <c r="L32" s="204">
        <f t="shared" si="25"/>
        <v>3.98</v>
      </c>
      <c r="M32" s="204">
        <f t="shared" si="25"/>
        <v>3.97</v>
      </c>
      <c r="N32" s="204">
        <f t="shared" si="25"/>
        <v>3.97</v>
      </c>
      <c r="O32" s="204">
        <f t="shared" si="25"/>
        <v>3.95</v>
      </c>
      <c r="P32" s="204">
        <f t="shared" si="25"/>
        <v>3.95</v>
      </c>
      <c r="Q32" s="204" t="str">
        <f t="shared" si="25"/>
        <v/>
      </c>
      <c r="R32" s="204" t="str">
        <f t="shared" si="25"/>
        <v/>
      </c>
      <c r="S32" s="204" t="str">
        <f t="shared" si="25"/>
        <v/>
      </c>
      <c r="T32" s="204" t="str">
        <f t="shared" si="25"/>
        <v/>
      </c>
      <c r="U32" s="204" t="str">
        <f t="shared" si="25"/>
        <v/>
      </c>
      <c r="V32" s="204" t="str">
        <f t="shared" si="25"/>
        <v/>
      </c>
      <c r="W32" s="204" t="str">
        <f t="shared" si="25"/>
        <v/>
      </c>
      <c r="X32" s="204" t="str">
        <f t="shared" si="25"/>
        <v/>
      </c>
      <c r="Y32" s="204" t="str">
        <f t="shared" si="25"/>
        <v/>
      </c>
      <c r="Z32" s="204" t="str">
        <f t="shared" si="25"/>
        <v/>
      </c>
      <c r="AA32" s="204" t="str">
        <f t="shared" si="25"/>
        <v/>
      </c>
      <c r="AB32" s="204" t="str">
        <f t="shared" si="25"/>
        <v/>
      </c>
      <c r="AC32" s="204" t="str">
        <f t="shared" si="25"/>
        <v/>
      </c>
      <c r="AD32" s="204" t="str">
        <f t="shared" si="25"/>
        <v/>
      </c>
      <c r="AE32" s="204" t="str">
        <f t="shared" si="25"/>
        <v/>
      </c>
      <c r="AF32" s="204" t="str">
        <f t="shared" si="25"/>
        <v/>
      </c>
      <c r="AG32" s="204" t="str">
        <f t="shared" si="25"/>
        <v/>
      </c>
      <c r="AH32" s="204" t="str">
        <f t="shared" si="25"/>
        <v/>
      </c>
      <c r="AI32" s="204" t="str">
        <f t="shared" si="25"/>
        <v/>
      </c>
      <c r="AJ32" s="204" t="str">
        <f t="shared" si="25"/>
        <v/>
      </c>
      <c r="AK32" s="204" t="str">
        <f t="shared" si="25"/>
        <v/>
      </c>
      <c r="AL32" s="204" t="str">
        <f t="shared" si="25"/>
        <v/>
      </c>
      <c r="AM32" s="204" t="str">
        <f t="shared" si="25"/>
        <v/>
      </c>
      <c r="AN32" s="204" t="str">
        <f t="shared" si="25"/>
        <v/>
      </c>
      <c r="AO32" s="204" t="str">
        <f t="shared" si="25"/>
        <v/>
      </c>
      <c r="AP32" s="204" t="str">
        <f t="shared" si="25"/>
        <v/>
      </c>
      <c r="AQ32" s="204" t="str">
        <f t="shared" si="25"/>
        <v/>
      </c>
      <c r="AR32" s="204" t="str">
        <f t="shared" si="25"/>
        <v/>
      </c>
      <c r="AS32" s="204" t="str">
        <f t="shared" si="25"/>
        <v/>
      </c>
      <c r="AT32" s="204" t="str">
        <f t="shared" si="25"/>
        <v/>
      </c>
      <c r="AU32" s="204" t="str">
        <f t="shared" si="25"/>
        <v/>
      </c>
      <c r="AV32" s="204" t="str">
        <f t="shared" si="25"/>
        <v/>
      </c>
      <c r="AW32" s="204" t="str">
        <f t="shared" si="25"/>
        <v/>
      </c>
      <c r="AX32" s="204" t="str">
        <f t="shared" si="25"/>
        <v/>
      </c>
      <c r="AY32" s="204" t="str">
        <f t="shared" si="25"/>
        <v/>
      </c>
      <c r="AZ32" s="204" t="str">
        <f t="shared" si="25"/>
        <v/>
      </c>
      <c r="BA32" s="204" t="str">
        <f t="shared" si="25"/>
        <v/>
      </c>
      <c r="BB32" s="204" t="str">
        <f t="shared" si="25"/>
        <v/>
      </c>
      <c r="BC32" s="204" t="str">
        <f t="shared" si="25"/>
        <v/>
      </c>
      <c r="BD32" s="204" t="str">
        <f t="shared" si="25"/>
        <v/>
      </c>
      <c r="BE32" s="204" t="str">
        <f t="shared" si="25"/>
        <v/>
      </c>
      <c r="BF32" s="204" t="str">
        <f t="shared" si="25"/>
        <v/>
      </c>
      <c r="BG32" s="204" t="str">
        <f t="shared" si="25"/>
        <v/>
      </c>
      <c r="BH32" s="204" t="str">
        <f t="shared" si="25"/>
        <v/>
      </c>
      <c r="BI32" s="204" t="str">
        <f t="shared" si="25"/>
        <v/>
      </c>
      <c r="BJ32" s="204" t="str">
        <f t="shared" si="25"/>
        <v/>
      </c>
      <c r="BK32" s="204" t="str">
        <f t="shared" si="25"/>
        <v/>
      </c>
      <c r="BL32" s="204" t="str">
        <f t="shared" si="25"/>
        <v/>
      </c>
      <c r="BM32" s="204" t="str">
        <f t="shared" si="25"/>
        <v/>
      </c>
      <c r="BN32" s="204" t="str">
        <f t="shared" si="25"/>
        <v/>
      </c>
      <c r="BO32" s="204" t="str">
        <f t="shared" si="25"/>
        <v/>
      </c>
      <c r="BP32" s="204" t="str">
        <f t="shared" si="25"/>
        <v/>
      </c>
      <c r="BQ32" s="204" t="str">
        <f t="shared" si="25"/>
        <v/>
      </c>
      <c r="BR32" s="204" t="str">
        <f t="shared" ref="BR32:CF32" si="26">+IFERROR(ROUND((BR15/1000*100-BR42*BR25-BR31*BR29)/BR30,2),"")</f>
        <v/>
      </c>
      <c r="BS32" s="204" t="str">
        <f t="shared" si="26"/>
        <v/>
      </c>
      <c r="BT32" s="204" t="str">
        <f t="shared" si="26"/>
        <v/>
      </c>
      <c r="BU32" s="204" t="str">
        <f t="shared" si="26"/>
        <v/>
      </c>
      <c r="BV32" s="204" t="str">
        <f t="shared" si="26"/>
        <v/>
      </c>
      <c r="BW32" s="204" t="str">
        <f t="shared" si="26"/>
        <v/>
      </c>
      <c r="BX32" s="204" t="str">
        <f t="shared" si="26"/>
        <v/>
      </c>
      <c r="BY32" s="204" t="str">
        <f t="shared" si="26"/>
        <v/>
      </c>
      <c r="BZ32" s="204" t="str">
        <f t="shared" si="26"/>
        <v/>
      </c>
      <c r="CA32" s="204" t="str">
        <f t="shared" si="26"/>
        <v/>
      </c>
      <c r="CB32" s="204" t="str">
        <f t="shared" si="26"/>
        <v/>
      </c>
      <c r="CC32" s="204" t="str">
        <f t="shared" si="26"/>
        <v/>
      </c>
      <c r="CD32" s="204" t="str">
        <f t="shared" si="26"/>
        <v/>
      </c>
      <c r="CE32" s="204" t="str">
        <f t="shared" si="26"/>
        <v/>
      </c>
      <c r="CF32" s="204" t="str">
        <f t="shared" si="26"/>
        <v/>
      </c>
    </row>
    <row r="33" spans="1:84" ht="17.25" thickBot="1" x14ac:dyDescent="0.35">
      <c r="B33" s="735">
        <v>20</v>
      </c>
      <c r="C33" s="954"/>
      <c r="D33" s="202" t="s">
        <v>40</v>
      </c>
      <c r="E33" s="203">
        <f>+IFERROR(ROUND(IF(E32&gt;E13,E30*(E43-E32)/(E43-E13),E30),1),"")</f>
        <v>2.2999999999999998</v>
      </c>
      <c r="F33" s="203">
        <f t="shared" ref="F33:BQ33" si="27">+IFERROR(ROUND(IF(F32&gt;F13,F30*(F43-F32)/(F43-F13),F30),1),"")</f>
        <v>4.2</v>
      </c>
      <c r="G33" s="203">
        <f t="shared" si="27"/>
        <v>4</v>
      </c>
      <c r="H33" s="203">
        <f t="shared" si="27"/>
        <v>4</v>
      </c>
      <c r="I33" s="203">
        <f>+IFERROR(ROUND(IF(I32&gt;I13,I30*(I43-I32)/(I43-I13),I30),1),"")</f>
        <v>4</v>
      </c>
      <c r="J33" s="203">
        <f t="shared" si="27"/>
        <v>4</v>
      </c>
      <c r="K33" s="203">
        <f t="shared" si="27"/>
        <v>2.2999999999999998</v>
      </c>
      <c r="L33" s="203">
        <f t="shared" si="27"/>
        <v>2.9</v>
      </c>
      <c r="M33" s="203">
        <f t="shared" si="27"/>
        <v>3.8</v>
      </c>
      <c r="N33" s="203">
        <f t="shared" si="27"/>
        <v>3.8</v>
      </c>
      <c r="O33" s="203">
        <f t="shared" si="27"/>
        <v>4.0999999999999996</v>
      </c>
      <c r="P33" s="203">
        <f t="shared" si="27"/>
        <v>4.0999999999999996</v>
      </c>
      <c r="Q33" s="203" t="str">
        <f t="shared" si="27"/>
        <v/>
      </c>
      <c r="R33" s="203" t="str">
        <f t="shared" si="27"/>
        <v/>
      </c>
      <c r="S33" s="203" t="str">
        <f t="shared" si="27"/>
        <v/>
      </c>
      <c r="T33" s="203" t="str">
        <f t="shared" si="27"/>
        <v/>
      </c>
      <c r="U33" s="203" t="str">
        <f t="shared" si="27"/>
        <v/>
      </c>
      <c r="V33" s="203" t="str">
        <f t="shared" si="27"/>
        <v/>
      </c>
      <c r="W33" s="203" t="str">
        <f t="shared" si="27"/>
        <v/>
      </c>
      <c r="X33" s="203" t="str">
        <f t="shared" si="27"/>
        <v/>
      </c>
      <c r="Y33" s="203" t="str">
        <f t="shared" si="27"/>
        <v/>
      </c>
      <c r="Z33" s="203" t="str">
        <f t="shared" si="27"/>
        <v/>
      </c>
      <c r="AA33" s="203" t="str">
        <f t="shared" si="27"/>
        <v/>
      </c>
      <c r="AB33" s="203" t="str">
        <f t="shared" si="27"/>
        <v/>
      </c>
      <c r="AC33" s="203" t="str">
        <f t="shared" si="27"/>
        <v/>
      </c>
      <c r="AD33" s="203" t="str">
        <f t="shared" si="27"/>
        <v/>
      </c>
      <c r="AE33" s="203" t="str">
        <f t="shared" si="27"/>
        <v/>
      </c>
      <c r="AF33" s="203" t="str">
        <f t="shared" si="27"/>
        <v/>
      </c>
      <c r="AG33" s="203" t="str">
        <f t="shared" si="27"/>
        <v/>
      </c>
      <c r="AH33" s="203" t="str">
        <f t="shared" si="27"/>
        <v/>
      </c>
      <c r="AI33" s="203" t="str">
        <f t="shared" si="27"/>
        <v/>
      </c>
      <c r="AJ33" s="203" t="str">
        <f t="shared" si="27"/>
        <v/>
      </c>
      <c r="AK33" s="203" t="str">
        <f t="shared" si="27"/>
        <v/>
      </c>
      <c r="AL33" s="203" t="str">
        <f t="shared" si="27"/>
        <v/>
      </c>
      <c r="AM33" s="203" t="str">
        <f t="shared" si="27"/>
        <v/>
      </c>
      <c r="AN33" s="203" t="str">
        <f t="shared" si="27"/>
        <v/>
      </c>
      <c r="AO33" s="203" t="str">
        <f t="shared" si="27"/>
        <v/>
      </c>
      <c r="AP33" s="203" t="str">
        <f t="shared" si="27"/>
        <v/>
      </c>
      <c r="AQ33" s="203" t="str">
        <f t="shared" si="27"/>
        <v/>
      </c>
      <c r="AR33" s="203" t="str">
        <f t="shared" si="27"/>
        <v/>
      </c>
      <c r="AS33" s="203" t="str">
        <f t="shared" si="27"/>
        <v/>
      </c>
      <c r="AT33" s="203" t="str">
        <f t="shared" si="27"/>
        <v/>
      </c>
      <c r="AU33" s="203" t="str">
        <f t="shared" si="27"/>
        <v/>
      </c>
      <c r="AV33" s="203" t="str">
        <f t="shared" si="27"/>
        <v/>
      </c>
      <c r="AW33" s="203" t="str">
        <f t="shared" si="27"/>
        <v/>
      </c>
      <c r="AX33" s="203" t="str">
        <f t="shared" si="27"/>
        <v/>
      </c>
      <c r="AY33" s="203" t="str">
        <f t="shared" si="27"/>
        <v/>
      </c>
      <c r="AZ33" s="203" t="str">
        <f t="shared" si="27"/>
        <v/>
      </c>
      <c r="BA33" s="203" t="str">
        <f t="shared" si="27"/>
        <v/>
      </c>
      <c r="BB33" s="203" t="str">
        <f t="shared" si="27"/>
        <v/>
      </c>
      <c r="BC33" s="203" t="str">
        <f t="shared" si="27"/>
        <v/>
      </c>
      <c r="BD33" s="203" t="str">
        <f t="shared" si="27"/>
        <v/>
      </c>
      <c r="BE33" s="203" t="str">
        <f t="shared" si="27"/>
        <v/>
      </c>
      <c r="BF33" s="203" t="str">
        <f t="shared" si="27"/>
        <v/>
      </c>
      <c r="BG33" s="203" t="str">
        <f t="shared" si="27"/>
        <v/>
      </c>
      <c r="BH33" s="203" t="str">
        <f t="shared" si="27"/>
        <v/>
      </c>
      <c r="BI33" s="203" t="str">
        <f t="shared" si="27"/>
        <v/>
      </c>
      <c r="BJ33" s="203" t="str">
        <f t="shared" si="27"/>
        <v/>
      </c>
      <c r="BK33" s="203" t="str">
        <f t="shared" si="27"/>
        <v/>
      </c>
      <c r="BL33" s="203" t="str">
        <f t="shared" si="27"/>
        <v/>
      </c>
      <c r="BM33" s="203" t="str">
        <f t="shared" si="27"/>
        <v/>
      </c>
      <c r="BN33" s="203" t="str">
        <f t="shared" si="27"/>
        <v/>
      </c>
      <c r="BO33" s="203" t="str">
        <f t="shared" si="27"/>
        <v/>
      </c>
      <c r="BP33" s="203" t="str">
        <f t="shared" si="27"/>
        <v/>
      </c>
      <c r="BQ33" s="203" t="str">
        <f t="shared" si="27"/>
        <v/>
      </c>
      <c r="BR33" s="203" t="str">
        <f t="shared" ref="BR33:CF33" si="28">+IFERROR(ROUND(IF(BR32&gt;BR13,BR30*(BR43-BR32)/(BR43-BR13),BR30),1),"")</f>
        <v/>
      </c>
      <c r="BS33" s="203" t="str">
        <f t="shared" si="28"/>
        <v/>
      </c>
      <c r="BT33" s="203" t="str">
        <f t="shared" si="28"/>
        <v/>
      </c>
      <c r="BU33" s="203" t="str">
        <f t="shared" si="28"/>
        <v/>
      </c>
      <c r="BV33" s="203" t="str">
        <f t="shared" si="28"/>
        <v/>
      </c>
      <c r="BW33" s="203" t="str">
        <f t="shared" si="28"/>
        <v/>
      </c>
      <c r="BX33" s="203" t="str">
        <f t="shared" si="28"/>
        <v/>
      </c>
      <c r="BY33" s="203" t="str">
        <f t="shared" si="28"/>
        <v/>
      </c>
      <c r="BZ33" s="203" t="str">
        <f t="shared" si="28"/>
        <v/>
      </c>
      <c r="CA33" s="203" t="str">
        <f t="shared" si="28"/>
        <v/>
      </c>
      <c r="CB33" s="203" t="str">
        <f t="shared" si="28"/>
        <v/>
      </c>
      <c r="CC33" s="203" t="str">
        <f t="shared" si="28"/>
        <v/>
      </c>
      <c r="CD33" s="203" t="str">
        <f t="shared" si="28"/>
        <v/>
      </c>
      <c r="CE33" s="203" t="str">
        <f t="shared" si="28"/>
        <v/>
      </c>
      <c r="CF33" s="203" t="str">
        <f t="shared" si="28"/>
        <v/>
      </c>
    </row>
    <row r="34" spans="1:84" ht="17.25" thickBot="1" x14ac:dyDescent="0.35">
      <c r="B34" s="735">
        <v>21</v>
      </c>
      <c r="C34" s="954"/>
      <c r="D34" s="202" t="s">
        <v>37</v>
      </c>
      <c r="E34" s="203">
        <f>+IFERROR(ROUND(E30-E33,1),"")</f>
        <v>23.5</v>
      </c>
      <c r="F34" s="203">
        <f t="shared" ref="F34:BQ34" si="29">+IFERROR(ROUND(F30-F33,1),"")</f>
        <v>23.6</v>
      </c>
      <c r="G34" s="203">
        <f t="shared" si="29"/>
        <v>22.8</v>
      </c>
      <c r="H34" s="203">
        <f t="shared" si="29"/>
        <v>22.8</v>
      </c>
      <c r="I34" s="203">
        <f t="shared" si="29"/>
        <v>22.8</v>
      </c>
      <c r="J34" s="203">
        <f t="shared" si="29"/>
        <v>22.4</v>
      </c>
      <c r="K34" s="203">
        <f t="shared" si="29"/>
        <v>23</v>
      </c>
      <c r="L34" s="203">
        <f t="shared" si="29"/>
        <v>23.6</v>
      </c>
      <c r="M34" s="203">
        <f t="shared" si="29"/>
        <v>22.6</v>
      </c>
      <c r="N34" s="203">
        <f t="shared" si="29"/>
        <v>22.6</v>
      </c>
      <c r="O34" s="203">
        <f t="shared" si="29"/>
        <v>28.5</v>
      </c>
      <c r="P34" s="203">
        <f t="shared" si="29"/>
        <v>28.5</v>
      </c>
      <c r="Q34" s="203" t="str">
        <f t="shared" si="29"/>
        <v/>
      </c>
      <c r="R34" s="203" t="str">
        <f t="shared" si="29"/>
        <v/>
      </c>
      <c r="S34" s="203" t="str">
        <f t="shared" si="29"/>
        <v/>
      </c>
      <c r="T34" s="203" t="str">
        <f t="shared" si="29"/>
        <v/>
      </c>
      <c r="U34" s="203" t="str">
        <f t="shared" si="29"/>
        <v/>
      </c>
      <c r="V34" s="203" t="str">
        <f t="shared" si="29"/>
        <v/>
      </c>
      <c r="W34" s="203" t="str">
        <f t="shared" si="29"/>
        <v/>
      </c>
      <c r="X34" s="203" t="str">
        <f t="shared" si="29"/>
        <v/>
      </c>
      <c r="Y34" s="203" t="str">
        <f t="shared" si="29"/>
        <v/>
      </c>
      <c r="Z34" s="203" t="str">
        <f t="shared" si="29"/>
        <v/>
      </c>
      <c r="AA34" s="203" t="str">
        <f t="shared" si="29"/>
        <v/>
      </c>
      <c r="AB34" s="203" t="str">
        <f t="shared" si="29"/>
        <v/>
      </c>
      <c r="AC34" s="203" t="str">
        <f t="shared" si="29"/>
        <v/>
      </c>
      <c r="AD34" s="203" t="str">
        <f t="shared" si="29"/>
        <v/>
      </c>
      <c r="AE34" s="203" t="str">
        <f t="shared" si="29"/>
        <v/>
      </c>
      <c r="AF34" s="203" t="str">
        <f t="shared" si="29"/>
        <v/>
      </c>
      <c r="AG34" s="203" t="str">
        <f t="shared" si="29"/>
        <v/>
      </c>
      <c r="AH34" s="203" t="str">
        <f t="shared" si="29"/>
        <v/>
      </c>
      <c r="AI34" s="203" t="str">
        <f t="shared" si="29"/>
        <v/>
      </c>
      <c r="AJ34" s="203" t="str">
        <f t="shared" si="29"/>
        <v/>
      </c>
      <c r="AK34" s="203" t="str">
        <f t="shared" si="29"/>
        <v/>
      </c>
      <c r="AL34" s="203" t="str">
        <f t="shared" si="29"/>
        <v/>
      </c>
      <c r="AM34" s="203" t="str">
        <f t="shared" si="29"/>
        <v/>
      </c>
      <c r="AN34" s="203" t="str">
        <f t="shared" si="29"/>
        <v/>
      </c>
      <c r="AO34" s="203" t="str">
        <f t="shared" si="29"/>
        <v/>
      </c>
      <c r="AP34" s="203" t="str">
        <f t="shared" si="29"/>
        <v/>
      </c>
      <c r="AQ34" s="203" t="str">
        <f t="shared" si="29"/>
        <v/>
      </c>
      <c r="AR34" s="203" t="str">
        <f t="shared" si="29"/>
        <v/>
      </c>
      <c r="AS34" s="203" t="str">
        <f t="shared" si="29"/>
        <v/>
      </c>
      <c r="AT34" s="203" t="str">
        <f t="shared" si="29"/>
        <v/>
      </c>
      <c r="AU34" s="203" t="str">
        <f t="shared" si="29"/>
        <v/>
      </c>
      <c r="AV34" s="203" t="str">
        <f t="shared" si="29"/>
        <v/>
      </c>
      <c r="AW34" s="203" t="str">
        <f t="shared" si="29"/>
        <v/>
      </c>
      <c r="AX34" s="203" t="str">
        <f t="shared" si="29"/>
        <v/>
      </c>
      <c r="AY34" s="203" t="str">
        <f t="shared" si="29"/>
        <v/>
      </c>
      <c r="AZ34" s="203" t="str">
        <f t="shared" si="29"/>
        <v/>
      </c>
      <c r="BA34" s="203" t="str">
        <f t="shared" si="29"/>
        <v/>
      </c>
      <c r="BB34" s="203" t="str">
        <f t="shared" si="29"/>
        <v/>
      </c>
      <c r="BC34" s="203" t="str">
        <f t="shared" si="29"/>
        <v/>
      </c>
      <c r="BD34" s="203" t="str">
        <f t="shared" si="29"/>
        <v/>
      </c>
      <c r="BE34" s="203" t="str">
        <f t="shared" si="29"/>
        <v/>
      </c>
      <c r="BF34" s="203" t="str">
        <f t="shared" si="29"/>
        <v/>
      </c>
      <c r="BG34" s="203" t="str">
        <f t="shared" si="29"/>
        <v/>
      </c>
      <c r="BH34" s="203" t="str">
        <f t="shared" si="29"/>
        <v/>
      </c>
      <c r="BI34" s="203" t="str">
        <f t="shared" si="29"/>
        <v/>
      </c>
      <c r="BJ34" s="203" t="str">
        <f t="shared" si="29"/>
        <v/>
      </c>
      <c r="BK34" s="203" t="str">
        <f t="shared" si="29"/>
        <v/>
      </c>
      <c r="BL34" s="203" t="str">
        <f t="shared" si="29"/>
        <v/>
      </c>
      <c r="BM34" s="203" t="str">
        <f t="shared" si="29"/>
        <v/>
      </c>
      <c r="BN34" s="203" t="str">
        <f t="shared" si="29"/>
        <v/>
      </c>
      <c r="BO34" s="203" t="str">
        <f t="shared" si="29"/>
        <v/>
      </c>
      <c r="BP34" s="203" t="str">
        <f t="shared" si="29"/>
        <v/>
      </c>
      <c r="BQ34" s="203" t="str">
        <f t="shared" si="29"/>
        <v/>
      </c>
      <c r="BR34" s="203" t="str">
        <f t="shared" ref="BR34:CF34" si="30">+IFERROR(ROUND(BR30-BR33,1),"")</f>
        <v/>
      </c>
      <c r="BS34" s="203" t="str">
        <f t="shared" si="30"/>
        <v/>
      </c>
      <c r="BT34" s="203" t="str">
        <f t="shared" si="30"/>
        <v/>
      </c>
      <c r="BU34" s="203" t="str">
        <f t="shared" si="30"/>
        <v/>
      </c>
      <c r="BV34" s="203" t="str">
        <f t="shared" si="30"/>
        <v/>
      </c>
      <c r="BW34" s="203" t="str">
        <f t="shared" si="30"/>
        <v/>
      </c>
      <c r="BX34" s="203" t="str">
        <f t="shared" si="30"/>
        <v/>
      </c>
      <c r="BY34" s="203" t="str">
        <f t="shared" si="30"/>
        <v/>
      </c>
      <c r="BZ34" s="203" t="str">
        <f t="shared" si="30"/>
        <v/>
      </c>
      <c r="CA34" s="203" t="str">
        <f t="shared" si="30"/>
        <v/>
      </c>
      <c r="CB34" s="203" t="str">
        <f t="shared" si="30"/>
        <v/>
      </c>
      <c r="CC34" s="203" t="str">
        <f t="shared" si="30"/>
        <v/>
      </c>
      <c r="CD34" s="203" t="str">
        <f t="shared" si="30"/>
        <v/>
      </c>
      <c r="CE34" s="203" t="str">
        <f t="shared" si="30"/>
        <v/>
      </c>
      <c r="CF34" s="203" t="str">
        <f t="shared" si="30"/>
        <v/>
      </c>
    </row>
    <row r="35" spans="1:84" ht="17.25" thickBot="1" x14ac:dyDescent="0.35">
      <c r="B35" s="735">
        <v>22</v>
      </c>
      <c r="C35" s="954"/>
      <c r="D35" s="205" t="s">
        <v>225</v>
      </c>
      <c r="E35" s="206">
        <f t="shared" ref="E35:BP35" si="31">+IFERROR((E33/100)*E13*1000,"")</f>
        <v>50.600000000000009</v>
      </c>
      <c r="F35" s="206">
        <f t="shared" si="31"/>
        <v>92.4</v>
      </c>
      <c r="G35" s="206">
        <f t="shared" si="31"/>
        <v>88.000000000000014</v>
      </c>
      <c r="H35" s="206">
        <f t="shared" si="31"/>
        <v>88.000000000000014</v>
      </c>
      <c r="I35" s="206">
        <f t="shared" si="31"/>
        <v>88.000000000000014</v>
      </c>
      <c r="J35" s="206">
        <f t="shared" si="31"/>
        <v>88.000000000000014</v>
      </c>
      <c r="K35" s="206">
        <f t="shared" si="31"/>
        <v>50.600000000000009</v>
      </c>
      <c r="L35" s="206">
        <f t="shared" si="31"/>
        <v>63.8</v>
      </c>
      <c r="M35" s="206">
        <f t="shared" si="31"/>
        <v>98.8</v>
      </c>
      <c r="N35" s="206">
        <f t="shared" si="31"/>
        <v>98.8</v>
      </c>
      <c r="O35" s="206">
        <f t="shared" si="31"/>
        <v>90.2</v>
      </c>
      <c r="P35" s="206">
        <f t="shared" si="31"/>
        <v>90.2</v>
      </c>
      <c r="Q35" s="206" t="str">
        <f t="shared" si="31"/>
        <v/>
      </c>
      <c r="R35" s="206" t="str">
        <f t="shared" si="31"/>
        <v/>
      </c>
      <c r="S35" s="206" t="str">
        <f t="shared" si="31"/>
        <v/>
      </c>
      <c r="T35" s="206" t="str">
        <f t="shared" si="31"/>
        <v/>
      </c>
      <c r="U35" s="206" t="str">
        <f t="shared" si="31"/>
        <v/>
      </c>
      <c r="V35" s="206" t="str">
        <f t="shared" si="31"/>
        <v/>
      </c>
      <c r="W35" s="206" t="str">
        <f t="shared" si="31"/>
        <v/>
      </c>
      <c r="X35" s="206" t="str">
        <f t="shared" si="31"/>
        <v/>
      </c>
      <c r="Y35" s="206" t="str">
        <f t="shared" si="31"/>
        <v/>
      </c>
      <c r="Z35" s="206" t="str">
        <f t="shared" si="31"/>
        <v/>
      </c>
      <c r="AA35" s="206" t="str">
        <f t="shared" si="31"/>
        <v/>
      </c>
      <c r="AB35" s="206" t="str">
        <f t="shared" si="31"/>
        <v/>
      </c>
      <c r="AC35" s="206" t="str">
        <f t="shared" si="31"/>
        <v/>
      </c>
      <c r="AD35" s="206" t="str">
        <f t="shared" si="31"/>
        <v/>
      </c>
      <c r="AE35" s="206" t="str">
        <f t="shared" si="31"/>
        <v/>
      </c>
      <c r="AF35" s="206" t="str">
        <f t="shared" si="31"/>
        <v/>
      </c>
      <c r="AG35" s="206" t="str">
        <f t="shared" si="31"/>
        <v/>
      </c>
      <c r="AH35" s="206" t="str">
        <f t="shared" si="31"/>
        <v/>
      </c>
      <c r="AI35" s="206" t="str">
        <f t="shared" si="31"/>
        <v/>
      </c>
      <c r="AJ35" s="206" t="str">
        <f t="shared" si="31"/>
        <v/>
      </c>
      <c r="AK35" s="206" t="str">
        <f t="shared" si="31"/>
        <v/>
      </c>
      <c r="AL35" s="206" t="str">
        <f t="shared" si="31"/>
        <v/>
      </c>
      <c r="AM35" s="206" t="str">
        <f t="shared" si="31"/>
        <v/>
      </c>
      <c r="AN35" s="206" t="str">
        <f t="shared" si="31"/>
        <v/>
      </c>
      <c r="AO35" s="206" t="str">
        <f t="shared" si="31"/>
        <v/>
      </c>
      <c r="AP35" s="206" t="str">
        <f t="shared" si="31"/>
        <v/>
      </c>
      <c r="AQ35" s="206" t="str">
        <f t="shared" si="31"/>
        <v/>
      </c>
      <c r="AR35" s="206" t="str">
        <f t="shared" si="31"/>
        <v/>
      </c>
      <c r="AS35" s="206" t="str">
        <f t="shared" si="31"/>
        <v/>
      </c>
      <c r="AT35" s="206" t="str">
        <f t="shared" si="31"/>
        <v/>
      </c>
      <c r="AU35" s="206" t="str">
        <f t="shared" si="31"/>
        <v/>
      </c>
      <c r="AV35" s="206" t="str">
        <f t="shared" si="31"/>
        <v/>
      </c>
      <c r="AW35" s="206" t="str">
        <f t="shared" si="31"/>
        <v/>
      </c>
      <c r="AX35" s="206" t="str">
        <f t="shared" si="31"/>
        <v/>
      </c>
      <c r="AY35" s="206" t="str">
        <f t="shared" si="31"/>
        <v/>
      </c>
      <c r="AZ35" s="206" t="str">
        <f t="shared" si="31"/>
        <v/>
      </c>
      <c r="BA35" s="206" t="str">
        <f t="shared" si="31"/>
        <v/>
      </c>
      <c r="BB35" s="206" t="str">
        <f t="shared" si="31"/>
        <v/>
      </c>
      <c r="BC35" s="206" t="str">
        <f t="shared" si="31"/>
        <v/>
      </c>
      <c r="BD35" s="206" t="str">
        <f t="shared" si="31"/>
        <v/>
      </c>
      <c r="BE35" s="206" t="str">
        <f t="shared" si="31"/>
        <v/>
      </c>
      <c r="BF35" s="206" t="str">
        <f t="shared" si="31"/>
        <v/>
      </c>
      <c r="BG35" s="206" t="str">
        <f t="shared" si="31"/>
        <v/>
      </c>
      <c r="BH35" s="206" t="str">
        <f t="shared" si="31"/>
        <v/>
      </c>
      <c r="BI35" s="206" t="str">
        <f t="shared" si="31"/>
        <v/>
      </c>
      <c r="BJ35" s="206" t="str">
        <f t="shared" si="31"/>
        <v/>
      </c>
      <c r="BK35" s="206" t="str">
        <f t="shared" si="31"/>
        <v/>
      </c>
      <c r="BL35" s="206" t="str">
        <f t="shared" si="31"/>
        <v/>
      </c>
      <c r="BM35" s="206" t="str">
        <f t="shared" si="31"/>
        <v/>
      </c>
      <c r="BN35" s="206" t="str">
        <f t="shared" si="31"/>
        <v/>
      </c>
      <c r="BO35" s="206" t="str">
        <f t="shared" si="31"/>
        <v/>
      </c>
      <c r="BP35" s="206" t="str">
        <f t="shared" si="31"/>
        <v/>
      </c>
      <c r="BQ35" s="206" t="str">
        <f t="shared" ref="BQ35:CF35" si="32">+IFERROR((BQ33/100)*BQ13*1000,"")</f>
        <v/>
      </c>
      <c r="BR35" s="206" t="str">
        <f t="shared" si="32"/>
        <v/>
      </c>
      <c r="BS35" s="206" t="str">
        <f t="shared" si="32"/>
        <v/>
      </c>
      <c r="BT35" s="206" t="str">
        <f t="shared" si="32"/>
        <v/>
      </c>
      <c r="BU35" s="206" t="str">
        <f t="shared" si="32"/>
        <v/>
      </c>
      <c r="BV35" s="206" t="str">
        <f t="shared" si="32"/>
        <v/>
      </c>
      <c r="BW35" s="206" t="str">
        <f t="shared" si="32"/>
        <v/>
      </c>
      <c r="BX35" s="206" t="str">
        <f t="shared" si="32"/>
        <v/>
      </c>
      <c r="BY35" s="206" t="str">
        <f t="shared" si="32"/>
        <v/>
      </c>
      <c r="BZ35" s="206" t="str">
        <f t="shared" si="32"/>
        <v/>
      </c>
      <c r="CA35" s="206" t="str">
        <f t="shared" si="32"/>
        <v/>
      </c>
      <c r="CB35" s="206" t="str">
        <f t="shared" si="32"/>
        <v/>
      </c>
      <c r="CC35" s="206" t="str">
        <f t="shared" si="32"/>
        <v/>
      </c>
      <c r="CD35" s="206" t="str">
        <f t="shared" si="32"/>
        <v/>
      </c>
      <c r="CE35" s="206" t="str">
        <f t="shared" si="32"/>
        <v/>
      </c>
      <c r="CF35" s="206" t="str">
        <f t="shared" si="32"/>
        <v/>
      </c>
    </row>
    <row r="36" spans="1:84" ht="17.25" thickBot="1" x14ac:dyDescent="0.35">
      <c r="B36" s="735">
        <v>23</v>
      </c>
      <c r="C36" s="955"/>
      <c r="D36" s="205" t="s">
        <v>224</v>
      </c>
      <c r="E36" s="206">
        <f t="shared" ref="E36:AJ36" si="33">+IFERROR((E34/100)*E12*1000,"")</f>
        <v>987</v>
      </c>
      <c r="F36" s="206">
        <f>+IFERROR((F34/100)*F12*1000,"")</f>
        <v>991.2</v>
      </c>
      <c r="G36" s="206">
        <f t="shared" si="33"/>
        <v>957.60000000000014</v>
      </c>
      <c r="H36" s="206">
        <f t="shared" si="33"/>
        <v>957.60000000000014</v>
      </c>
      <c r="I36" s="206">
        <f t="shared" si="33"/>
        <v>957.60000000000014</v>
      </c>
      <c r="J36" s="206">
        <f t="shared" si="33"/>
        <v>940.8</v>
      </c>
      <c r="K36" s="206">
        <f t="shared" si="33"/>
        <v>966.00000000000011</v>
      </c>
      <c r="L36" s="206">
        <f t="shared" si="33"/>
        <v>991.2</v>
      </c>
      <c r="M36" s="206">
        <f t="shared" si="33"/>
        <v>949.2</v>
      </c>
      <c r="N36" s="206">
        <f t="shared" si="33"/>
        <v>949.2</v>
      </c>
      <c r="O36" s="206">
        <f t="shared" si="33"/>
        <v>1196.9999999999998</v>
      </c>
      <c r="P36" s="206">
        <f t="shared" si="33"/>
        <v>1196.9999999999998</v>
      </c>
      <c r="Q36" s="206" t="str">
        <f t="shared" si="33"/>
        <v/>
      </c>
      <c r="R36" s="206" t="str">
        <f t="shared" si="33"/>
        <v/>
      </c>
      <c r="S36" s="206" t="str">
        <f t="shared" si="33"/>
        <v/>
      </c>
      <c r="T36" s="206" t="str">
        <f t="shared" si="33"/>
        <v/>
      </c>
      <c r="U36" s="206" t="str">
        <f t="shared" si="33"/>
        <v/>
      </c>
      <c r="V36" s="206" t="str">
        <f t="shared" si="33"/>
        <v/>
      </c>
      <c r="W36" s="206" t="str">
        <f t="shared" si="33"/>
        <v/>
      </c>
      <c r="X36" s="206" t="str">
        <f t="shared" si="33"/>
        <v/>
      </c>
      <c r="Y36" s="206" t="str">
        <f t="shared" si="33"/>
        <v/>
      </c>
      <c r="Z36" s="206" t="str">
        <f t="shared" si="33"/>
        <v/>
      </c>
      <c r="AA36" s="206" t="str">
        <f t="shared" si="33"/>
        <v/>
      </c>
      <c r="AB36" s="206" t="str">
        <f t="shared" si="33"/>
        <v/>
      </c>
      <c r="AC36" s="206" t="str">
        <f t="shared" si="33"/>
        <v/>
      </c>
      <c r="AD36" s="206" t="str">
        <f t="shared" si="33"/>
        <v/>
      </c>
      <c r="AE36" s="206" t="str">
        <f t="shared" si="33"/>
        <v/>
      </c>
      <c r="AF36" s="206" t="str">
        <f t="shared" si="33"/>
        <v/>
      </c>
      <c r="AG36" s="206" t="str">
        <f t="shared" si="33"/>
        <v/>
      </c>
      <c r="AH36" s="206" t="str">
        <f t="shared" si="33"/>
        <v/>
      </c>
      <c r="AI36" s="206" t="str">
        <f t="shared" si="33"/>
        <v/>
      </c>
      <c r="AJ36" s="206" t="str">
        <f t="shared" si="33"/>
        <v/>
      </c>
      <c r="AK36" s="206" t="str">
        <f t="shared" ref="AK36:BP36" si="34">+IFERROR((AK34/100)*AK12*1000,"")</f>
        <v/>
      </c>
      <c r="AL36" s="206" t="str">
        <f t="shared" si="34"/>
        <v/>
      </c>
      <c r="AM36" s="206" t="str">
        <f t="shared" si="34"/>
        <v/>
      </c>
      <c r="AN36" s="206" t="str">
        <f t="shared" si="34"/>
        <v/>
      </c>
      <c r="AO36" s="206" t="str">
        <f t="shared" si="34"/>
        <v/>
      </c>
      <c r="AP36" s="206" t="str">
        <f t="shared" si="34"/>
        <v/>
      </c>
      <c r="AQ36" s="206" t="str">
        <f t="shared" si="34"/>
        <v/>
      </c>
      <c r="AR36" s="206" t="str">
        <f t="shared" si="34"/>
        <v/>
      </c>
      <c r="AS36" s="206" t="str">
        <f t="shared" si="34"/>
        <v/>
      </c>
      <c r="AT36" s="206" t="str">
        <f t="shared" si="34"/>
        <v/>
      </c>
      <c r="AU36" s="206" t="str">
        <f t="shared" si="34"/>
        <v/>
      </c>
      <c r="AV36" s="206" t="str">
        <f t="shared" si="34"/>
        <v/>
      </c>
      <c r="AW36" s="206" t="str">
        <f t="shared" si="34"/>
        <v/>
      </c>
      <c r="AX36" s="206" t="str">
        <f t="shared" si="34"/>
        <v/>
      </c>
      <c r="AY36" s="206" t="str">
        <f t="shared" si="34"/>
        <v/>
      </c>
      <c r="AZ36" s="206" t="str">
        <f t="shared" si="34"/>
        <v/>
      </c>
      <c r="BA36" s="206" t="str">
        <f t="shared" si="34"/>
        <v/>
      </c>
      <c r="BB36" s="206" t="str">
        <f t="shared" si="34"/>
        <v/>
      </c>
      <c r="BC36" s="206" t="str">
        <f t="shared" si="34"/>
        <v/>
      </c>
      <c r="BD36" s="206" t="str">
        <f t="shared" si="34"/>
        <v/>
      </c>
      <c r="BE36" s="206" t="str">
        <f t="shared" si="34"/>
        <v/>
      </c>
      <c r="BF36" s="206" t="str">
        <f t="shared" si="34"/>
        <v/>
      </c>
      <c r="BG36" s="206" t="str">
        <f t="shared" si="34"/>
        <v/>
      </c>
      <c r="BH36" s="206" t="str">
        <f t="shared" si="34"/>
        <v/>
      </c>
      <c r="BI36" s="206" t="str">
        <f t="shared" si="34"/>
        <v/>
      </c>
      <c r="BJ36" s="206" t="str">
        <f t="shared" si="34"/>
        <v/>
      </c>
      <c r="BK36" s="206" t="str">
        <f t="shared" si="34"/>
        <v/>
      </c>
      <c r="BL36" s="206" t="str">
        <f t="shared" si="34"/>
        <v/>
      </c>
      <c r="BM36" s="206" t="str">
        <f t="shared" si="34"/>
        <v/>
      </c>
      <c r="BN36" s="206" t="str">
        <f t="shared" si="34"/>
        <v/>
      </c>
      <c r="BO36" s="206" t="str">
        <f t="shared" si="34"/>
        <v/>
      </c>
      <c r="BP36" s="206" t="str">
        <f t="shared" si="34"/>
        <v/>
      </c>
      <c r="BQ36" s="206" t="str">
        <f t="shared" ref="BQ36:CF36" si="35">+IFERROR((BQ34/100)*BQ12*1000,"")</f>
        <v/>
      </c>
      <c r="BR36" s="206" t="str">
        <f t="shared" si="35"/>
        <v/>
      </c>
      <c r="BS36" s="206" t="str">
        <f t="shared" si="35"/>
        <v/>
      </c>
      <c r="BT36" s="206" t="str">
        <f t="shared" si="35"/>
        <v/>
      </c>
      <c r="BU36" s="206" t="str">
        <f t="shared" si="35"/>
        <v/>
      </c>
      <c r="BV36" s="206" t="str">
        <f t="shared" si="35"/>
        <v/>
      </c>
      <c r="BW36" s="206" t="str">
        <f t="shared" si="35"/>
        <v/>
      </c>
      <c r="BX36" s="206" t="str">
        <f t="shared" si="35"/>
        <v/>
      </c>
      <c r="BY36" s="206" t="str">
        <f t="shared" si="35"/>
        <v/>
      </c>
      <c r="BZ36" s="206" t="str">
        <f t="shared" si="35"/>
        <v/>
      </c>
      <c r="CA36" s="206" t="str">
        <f t="shared" si="35"/>
        <v/>
      </c>
      <c r="CB36" s="206" t="str">
        <f t="shared" si="35"/>
        <v/>
      </c>
      <c r="CC36" s="206" t="str">
        <f t="shared" si="35"/>
        <v/>
      </c>
      <c r="CD36" s="206" t="str">
        <f t="shared" si="35"/>
        <v/>
      </c>
      <c r="CE36" s="206" t="str">
        <f t="shared" si="35"/>
        <v/>
      </c>
      <c r="CF36" s="206" t="str">
        <f t="shared" si="35"/>
        <v/>
      </c>
    </row>
    <row r="38" spans="1:84" hidden="1" x14ac:dyDescent="0.3">
      <c r="A38" s="710"/>
      <c r="B38" s="710"/>
      <c r="C38" s="710"/>
      <c r="D38" s="717" t="s">
        <v>150</v>
      </c>
      <c r="E38" s="712">
        <f>+E25+E26</f>
        <v>73</v>
      </c>
      <c r="F38" s="712">
        <f t="shared" ref="F38:BQ38" si="36">+F25+F26</f>
        <v>71</v>
      </c>
      <c r="G38" s="712">
        <f t="shared" si="36"/>
        <v>72</v>
      </c>
      <c r="H38" s="712">
        <f t="shared" si="36"/>
        <v>72</v>
      </c>
      <c r="I38" s="712">
        <f t="shared" si="36"/>
        <v>72</v>
      </c>
      <c r="J38" s="712">
        <f t="shared" si="36"/>
        <v>72</v>
      </c>
      <c r="K38" s="712">
        <f t="shared" si="36"/>
        <v>73</v>
      </c>
      <c r="L38" s="712">
        <f t="shared" si="36"/>
        <v>72</v>
      </c>
      <c r="M38" s="712">
        <f t="shared" si="36"/>
        <v>72</v>
      </c>
      <c r="N38" s="712">
        <f t="shared" si="36"/>
        <v>72</v>
      </c>
      <c r="O38" s="712">
        <f t="shared" si="36"/>
        <v>66</v>
      </c>
      <c r="P38" s="712">
        <f t="shared" si="36"/>
        <v>66</v>
      </c>
      <c r="Q38" s="712">
        <f t="shared" si="36"/>
        <v>0</v>
      </c>
      <c r="R38" s="712">
        <f t="shared" si="36"/>
        <v>0</v>
      </c>
      <c r="S38" s="712">
        <f t="shared" si="36"/>
        <v>0</v>
      </c>
      <c r="T38" s="712">
        <f t="shared" si="36"/>
        <v>0</v>
      </c>
      <c r="U38" s="712">
        <f t="shared" si="36"/>
        <v>0</v>
      </c>
      <c r="V38" s="712">
        <f t="shared" si="36"/>
        <v>0</v>
      </c>
      <c r="W38" s="712">
        <f t="shared" si="36"/>
        <v>0</v>
      </c>
      <c r="X38" s="712">
        <f t="shared" si="36"/>
        <v>0</v>
      </c>
      <c r="Y38" s="712">
        <f t="shared" si="36"/>
        <v>0</v>
      </c>
      <c r="Z38" s="712">
        <f t="shared" si="36"/>
        <v>0</v>
      </c>
      <c r="AA38" s="712">
        <f t="shared" si="36"/>
        <v>0</v>
      </c>
      <c r="AB38" s="712">
        <f t="shared" si="36"/>
        <v>0</v>
      </c>
      <c r="AC38" s="712">
        <f t="shared" si="36"/>
        <v>0</v>
      </c>
      <c r="AD38" s="712">
        <f t="shared" si="36"/>
        <v>0</v>
      </c>
      <c r="AE38" s="712">
        <f t="shared" si="36"/>
        <v>0</v>
      </c>
      <c r="AF38" s="712">
        <f t="shared" si="36"/>
        <v>0</v>
      </c>
      <c r="AG38" s="712">
        <f t="shared" si="36"/>
        <v>0</v>
      </c>
      <c r="AH38" s="712">
        <f t="shared" si="36"/>
        <v>0</v>
      </c>
      <c r="AI38" s="712">
        <f t="shared" si="36"/>
        <v>0</v>
      </c>
      <c r="AJ38" s="712">
        <f t="shared" si="36"/>
        <v>0</v>
      </c>
      <c r="AK38" s="712">
        <f t="shared" si="36"/>
        <v>0</v>
      </c>
      <c r="AL38" s="712">
        <f t="shared" si="36"/>
        <v>0</v>
      </c>
      <c r="AM38" s="712">
        <f t="shared" si="36"/>
        <v>0</v>
      </c>
      <c r="AN38" s="712">
        <f t="shared" si="36"/>
        <v>0</v>
      </c>
      <c r="AO38" s="712">
        <f t="shared" si="36"/>
        <v>0</v>
      </c>
      <c r="AP38" s="712">
        <f t="shared" si="36"/>
        <v>0</v>
      </c>
      <c r="AQ38" s="712">
        <f t="shared" si="36"/>
        <v>0</v>
      </c>
      <c r="AR38" s="712">
        <f t="shared" si="36"/>
        <v>0</v>
      </c>
      <c r="AS38" s="712">
        <f t="shared" si="36"/>
        <v>0</v>
      </c>
      <c r="AT38" s="712">
        <f t="shared" si="36"/>
        <v>0</v>
      </c>
      <c r="AU38" s="712">
        <f t="shared" si="36"/>
        <v>0</v>
      </c>
      <c r="AV38" s="712">
        <f t="shared" si="36"/>
        <v>0</v>
      </c>
      <c r="AW38" s="712">
        <f t="shared" si="36"/>
        <v>0</v>
      </c>
      <c r="AX38" s="712">
        <f t="shared" si="36"/>
        <v>0</v>
      </c>
      <c r="AY38" s="712">
        <f t="shared" si="36"/>
        <v>0</v>
      </c>
      <c r="AZ38" s="712">
        <f t="shared" si="36"/>
        <v>0</v>
      </c>
      <c r="BA38" s="712">
        <f t="shared" si="36"/>
        <v>0</v>
      </c>
      <c r="BB38" s="712">
        <f t="shared" si="36"/>
        <v>0</v>
      </c>
      <c r="BC38" s="712">
        <f t="shared" si="36"/>
        <v>0</v>
      </c>
      <c r="BD38" s="712">
        <f t="shared" si="36"/>
        <v>0</v>
      </c>
      <c r="BE38" s="712">
        <f t="shared" si="36"/>
        <v>0</v>
      </c>
      <c r="BF38" s="712">
        <f t="shared" si="36"/>
        <v>0</v>
      </c>
      <c r="BG38" s="712">
        <f t="shared" si="36"/>
        <v>0</v>
      </c>
      <c r="BH38" s="712">
        <f t="shared" si="36"/>
        <v>0</v>
      </c>
      <c r="BI38" s="712">
        <f t="shared" si="36"/>
        <v>0</v>
      </c>
      <c r="BJ38" s="712">
        <f t="shared" si="36"/>
        <v>0</v>
      </c>
      <c r="BK38" s="712">
        <f t="shared" si="36"/>
        <v>0</v>
      </c>
      <c r="BL38" s="712">
        <f t="shared" si="36"/>
        <v>0</v>
      </c>
      <c r="BM38" s="712">
        <f t="shared" si="36"/>
        <v>0</v>
      </c>
      <c r="BN38" s="712">
        <f t="shared" si="36"/>
        <v>0</v>
      </c>
      <c r="BO38" s="712">
        <f t="shared" si="36"/>
        <v>0</v>
      </c>
      <c r="BP38" s="712">
        <f t="shared" si="36"/>
        <v>0</v>
      </c>
      <c r="BQ38" s="712">
        <f t="shared" si="36"/>
        <v>0</v>
      </c>
      <c r="BR38" s="712">
        <f t="shared" ref="BR38:CF38" si="37">+BR25+BR26</f>
        <v>0</v>
      </c>
      <c r="BS38" s="712">
        <f t="shared" si="37"/>
        <v>0</v>
      </c>
      <c r="BT38" s="712">
        <f t="shared" si="37"/>
        <v>0</v>
      </c>
      <c r="BU38" s="712">
        <f t="shared" si="37"/>
        <v>0</v>
      </c>
      <c r="BV38" s="712">
        <f t="shared" si="37"/>
        <v>0</v>
      </c>
      <c r="BW38" s="712">
        <f t="shared" si="37"/>
        <v>0</v>
      </c>
      <c r="BX38" s="712">
        <f t="shared" si="37"/>
        <v>0</v>
      </c>
      <c r="BY38" s="712">
        <f t="shared" si="37"/>
        <v>0</v>
      </c>
      <c r="BZ38" s="712">
        <f t="shared" si="37"/>
        <v>0</v>
      </c>
      <c r="CA38" s="712">
        <f t="shared" si="37"/>
        <v>0</v>
      </c>
      <c r="CB38" s="712">
        <f t="shared" si="37"/>
        <v>0</v>
      </c>
      <c r="CC38" s="712">
        <f t="shared" si="37"/>
        <v>0</v>
      </c>
      <c r="CD38" s="712">
        <f t="shared" si="37"/>
        <v>0</v>
      </c>
      <c r="CE38" s="712">
        <f t="shared" si="37"/>
        <v>0</v>
      </c>
      <c r="CF38" s="712">
        <f t="shared" si="37"/>
        <v>0</v>
      </c>
    </row>
    <row r="39" spans="1:84" hidden="1" x14ac:dyDescent="0.3">
      <c r="A39" s="710"/>
      <c r="B39" s="710"/>
      <c r="C39" s="710"/>
      <c r="D39" s="717" t="s">
        <v>151</v>
      </c>
      <c r="E39" s="712">
        <f>+ROUND(IFERROR(E25/(E25+E26)*100,0),0)</f>
        <v>86</v>
      </c>
      <c r="F39" s="712">
        <f t="shared" ref="F39:BQ39" si="38">+ROUND(IFERROR(F25/(F25+F26)*100,0),0)</f>
        <v>86</v>
      </c>
      <c r="G39" s="712">
        <f t="shared" si="38"/>
        <v>86</v>
      </c>
      <c r="H39" s="712">
        <f t="shared" si="38"/>
        <v>86</v>
      </c>
      <c r="I39" s="712">
        <f t="shared" si="38"/>
        <v>86</v>
      </c>
      <c r="J39" s="712">
        <f t="shared" si="38"/>
        <v>82</v>
      </c>
      <c r="K39" s="712">
        <f t="shared" si="38"/>
        <v>81</v>
      </c>
      <c r="L39" s="712">
        <f t="shared" si="38"/>
        <v>83</v>
      </c>
      <c r="M39" s="712">
        <f t="shared" si="38"/>
        <v>82</v>
      </c>
      <c r="N39" s="712">
        <f t="shared" si="38"/>
        <v>82</v>
      </c>
      <c r="O39" s="712">
        <f t="shared" si="38"/>
        <v>83</v>
      </c>
      <c r="P39" s="712">
        <f t="shared" si="38"/>
        <v>83</v>
      </c>
      <c r="Q39" s="712">
        <f t="shared" si="38"/>
        <v>0</v>
      </c>
      <c r="R39" s="712">
        <f t="shared" si="38"/>
        <v>0</v>
      </c>
      <c r="S39" s="712">
        <f t="shared" si="38"/>
        <v>0</v>
      </c>
      <c r="T39" s="712">
        <f t="shared" si="38"/>
        <v>0</v>
      </c>
      <c r="U39" s="712">
        <f t="shared" si="38"/>
        <v>0</v>
      </c>
      <c r="V39" s="712">
        <f t="shared" si="38"/>
        <v>0</v>
      </c>
      <c r="W39" s="712">
        <f t="shared" si="38"/>
        <v>0</v>
      </c>
      <c r="X39" s="712">
        <f t="shared" si="38"/>
        <v>0</v>
      </c>
      <c r="Y39" s="712">
        <f t="shared" si="38"/>
        <v>0</v>
      </c>
      <c r="Z39" s="712">
        <f t="shared" si="38"/>
        <v>0</v>
      </c>
      <c r="AA39" s="712">
        <f t="shared" si="38"/>
        <v>0</v>
      </c>
      <c r="AB39" s="712">
        <f t="shared" si="38"/>
        <v>0</v>
      </c>
      <c r="AC39" s="712">
        <f t="shared" si="38"/>
        <v>0</v>
      </c>
      <c r="AD39" s="712">
        <f t="shared" si="38"/>
        <v>0</v>
      </c>
      <c r="AE39" s="712">
        <f t="shared" si="38"/>
        <v>0</v>
      </c>
      <c r="AF39" s="712">
        <f t="shared" si="38"/>
        <v>0</v>
      </c>
      <c r="AG39" s="712">
        <f t="shared" si="38"/>
        <v>0</v>
      </c>
      <c r="AH39" s="712">
        <f t="shared" si="38"/>
        <v>0</v>
      </c>
      <c r="AI39" s="712">
        <f t="shared" si="38"/>
        <v>0</v>
      </c>
      <c r="AJ39" s="712">
        <f t="shared" si="38"/>
        <v>0</v>
      </c>
      <c r="AK39" s="712">
        <f t="shared" si="38"/>
        <v>0</v>
      </c>
      <c r="AL39" s="712">
        <f t="shared" si="38"/>
        <v>0</v>
      </c>
      <c r="AM39" s="712">
        <f t="shared" si="38"/>
        <v>0</v>
      </c>
      <c r="AN39" s="712">
        <f t="shared" si="38"/>
        <v>0</v>
      </c>
      <c r="AO39" s="712">
        <f t="shared" si="38"/>
        <v>0</v>
      </c>
      <c r="AP39" s="712">
        <f t="shared" si="38"/>
        <v>0</v>
      </c>
      <c r="AQ39" s="712">
        <f t="shared" si="38"/>
        <v>0</v>
      </c>
      <c r="AR39" s="712">
        <f t="shared" si="38"/>
        <v>0</v>
      </c>
      <c r="AS39" s="712">
        <f t="shared" si="38"/>
        <v>0</v>
      </c>
      <c r="AT39" s="712">
        <f t="shared" si="38"/>
        <v>0</v>
      </c>
      <c r="AU39" s="712">
        <f t="shared" si="38"/>
        <v>0</v>
      </c>
      <c r="AV39" s="712">
        <f t="shared" si="38"/>
        <v>0</v>
      </c>
      <c r="AW39" s="712">
        <f t="shared" si="38"/>
        <v>0</v>
      </c>
      <c r="AX39" s="712">
        <f t="shared" si="38"/>
        <v>0</v>
      </c>
      <c r="AY39" s="712">
        <f t="shared" si="38"/>
        <v>0</v>
      </c>
      <c r="AZ39" s="712">
        <f t="shared" si="38"/>
        <v>0</v>
      </c>
      <c r="BA39" s="712">
        <f t="shared" si="38"/>
        <v>0</v>
      </c>
      <c r="BB39" s="712">
        <f t="shared" si="38"/>
        <v>0</v>
      </c>
      <c r="BC39" s="712">
        <f t="shared" si="38"/>
        <v>0</v>
      </c>
      <c r="BD39" s="712">
        <f t="shared" si="38"/>
        <v>0</v>
      </c>
      <c r="BE39" s="712">
        <f t="shared" si="38"/>
        <v>0</v>
      </c>
      <c r="BF39" s="712">
        <f t="shared" si="38"/>
        <v>0</v>
      </c>
      <c r="BG39" s="712">
        <f t="shared" si="38"/>
        <v>0</v>
      </c>
      <c r="BH39" s="712">
        <f t="shared" si="38"/>
        <v>0</v>
      </c>
      <c r="BI39" s="712">
        <f t="shared" si="38"/>
        <v>0</v>
      </c>
      <c r="BJ39" s="712">
        <f t="shared" si="38"/>
        <v>0</v>
      </c>
      <c r="BK39" s="712">
        <f t="shared" si="38"/>
        <v>0</v>
      </c>
      <c r="BL39" s="712">
        <f t="shared" si="38"/>
        <v>0</v>
      </c>
      <c r="BM39" s="712">
        <f t="shared" si="38"/>
        <v>0</v>
      </c>
      <c r="BN39" s="712">
        <f t="shared" si="38"/>
        <v>0</v>
      </c>
      <c r="BO39" s="712">
        <f t="shared" si="38"/>
        <v>0</v>
      </c>
      <c r="BP39" s="712">
        <f t="shared" si="38"/>
        <v>0</v>
      </c>
      <c r="BQ39" s="712">
        <f t="shared" si="38"/>
        <v>0</v>
      </c>
      <c r="BR39" s="712">
        <f t="shared" ref="BR39:CF39" si="39">+ROUND(IFERROR(BR25/(BR25+BR26)*100,0),0)</f>
        <v>0</v>
      </c>
      <c r="BS39" s="712">
        <f t="shared" si="39"/>
        <v>0</v>
      </c>
      <c r="BT39" s="712">
        <f t="shared" si="39"/>
        <v>0</v>
      </c>
      <c r="BU39" s="712">
        <f t="shared" si="39"/>
        <v>0</v>
      </c>
      <c r="BV39" s="712">
        <f t="shared" si="39"/>
        <v>0</v>
      </c>
      <c r="BW39" s="712">
        <f t="shared" si="39"/>
        <v>0</v>
      </c>
      <c r="BX39" s="712">
        <f t="shared" si="39"/>
        <v>0</v>
      </c>
      <c r="BY39" s="712">
        <f t="shared" si="39"/>
        <v>0</v>
      </c>
      <c r="BZ39" s="712">
        <f t="shared" si="39"/>
        <v>0</v>
      </c>
      <c r="CA39" s="712">
        <f t="shared" si="39"/>
        <v>0</v>
      </c>
      <c r="CB39" s="712">
        <f t="shared" si="39"/>
        <v>0</v>
      </c>
      <c r="CC39" s="712">
        <f t="shared" si="39"/>
        <v>0</v>
      </c>
      <c r="CD39" s="712">
        <f t="shared" si="39"/>
        <v>0</v>
      </c>
      <c r="CE39" s="712">
        <f t="shared" si="39"/>
        <v>0</v>
      </c>
      <c r="CF39" s="712">
        <f t="shared" si="39"/>
        <v>0</v>
      </c>
    </row>
    <row r="40" spans="1:84" hidden="1" x14ac:dyDescent="0.3">
      <c r="A40" s="710"/>
      <c r="B40" s="710"/>
      <c r="C40" s="710"/>
      <c r="D40" s="717" t="s">
        <v>152</v>
      </c>
      <c r="E40" s="712">
        <f>100-E39</f>
        <v>14</v>
      </c>
      <c r="F40" s="712">
        <f t="shared" ref="F40:BQ40" si="40">100-F39</f>
        <v>14</v>
      </c>
      <c r="G40" s="712">
        <f t="shared" si="40"/>
        <v>14</v>
      </c>
      <c r="H40" s="712">
        <f t="shared" si="40"/>
        <v>14</v>
      </c>
      <c r="I40" s="712">
        <f t="shared" si="40"/>
        <v>14</v>
      </c>
      <c r="J40" s="712">
        <f t="shared" si="40"/>
        <v>18</v>
      </c>
      <c r="K40" s="712">
        <f t="shared" si="40"/>
        <v>19</v>
      </c>
      <c r="L40" s="712">
        <f t="shared" si="40"/>
        <v>17</v>
      </c>
      <c r="M40" s="712">
        <f t="shared" si="40"/>
        <v>18</v>
      </c>
      <c r="N40" s="712">
        <f t="shared" si="40"/>
        <v>18</v>
      </c>
      <c r="O40" s="712">
        <f t="shared" si="40"/>
        <v>17</v>
      </c>
      <c r="P40" s="712">
        <f t="shared" si="40"/>
        <v>17</v>
      </c>
      <c r="Q40" s="712">
        <f t="shared" si="40"/>
        <v>100</v>
      </c>
      <c r="R40" s="712">
        <f t="shared" si="40"/>
        <v>100</v>
      </c>
      <c r="S40" s="712">
        <f t="shared" si="40"/>
        <v>100</v>
      </c>
      <c r="T40" s="712">
        <f t="shared" si="40"/>
        <v>100</v>
      </c>
      <c r="U40" s="712">
        <f t="shared" si="40"/>
        <v>100</v>
      </c>
      <c r="V40" s="712">
        <f t="shared" si="40"/>
        <v>100</v>
      </c>
      <c r="W40" s="712">
        <f t="shared" si="40"/>
        <v>100</v>
      </c>
      <c r="X40" s="712">
        <f t="shared" si="40"/>
        <v>100</v>
      </c>
      <c r="Y40" s="712">
        <f t="shared" si="40"/>
        <v>100</v>
      </c>
      <c r="Z40" s="712">
        <f t="shared" si="40"/>
        <v>100</v>
      </c>
      <c r="AA40" s="712">
        <f t="shared" si="40"/>
        <v>100</v>
      </c>
      <c r="AB40" s="712">
        <f t="shared" si="40"/>
        <v>100</v>
      </c>
      <c r="AC40" s="712">
        <f t="shared" si="40"/>
        <v>100</v>
      </c>
      <c r="AD40" s="712">
        <f t="shared" si="40"/>
        <v>100</v>
      </c>
      <c r="AE40" s="712">
        <f t="shared" si="40"/>
        <v>100</v>
      </c>
      <c r="AF40" s="712">
        <f t="shared" si="40"/>
        <v>100</v>
      </c>
      <c r="AG40" s="712">
        <f t="shared" si="40"/>
        <v>100</v>
      </c>
      <c r="AH40" s="712">
        <f t="shared" si="40"/>
        <v>100</v>
      </c>
      <c r="AI40" s="712">
        <f t="shared" si="40"/>
        <v>100</v>
      </c>
      <c r="AJ40" s="712">
        <f t="shared" si="40"/>
        <v>100</v>
      </c>
      <c r="AK40" s="712">
        <f t="shared" si="40"/>
        <v>100</v>
      </c>
      <c r="AL40" s="712">
        <f t="shared" si="40"/>
        <v>100</v>
      </c>
      <c r="AM40" s="712">
        <f t="shared" si="40"/>
        <v>100</v>
      </c>
      <c r="AN40" s="712">
        <f t="shared" si="40"/>
        <v>100</v>
      </c>
      <c r="AO40" s="712">
        <f t="shared" si="40"/>
        <v>100</v>
      </c>
      <c r="AP40" s="712">
        <f t="shared" si="40"/>
        <v>100</v>
      </c>
      <c r="AQ40" s="712">
        <f t="shared" si="40"/>
        <v>100</v>
      </c>
      <c r="AR40" s="712">
        <f t="shared" si="40"/>
        <v>100</v>
      </c>
      <c r="AS40" s="712">
        <f t="shared" si="40"/>
        <v>100</v>
      </c>
      <c r="AT40" s="712">
        <f t="shared" si="40"/>
        <v>100</v>
      </c>
      <c r="AU40" s="712">
        <f t="shared" si="40"/>
        <v>100</v>
      </c>
      <c r="AV40" s="712">
        <f t="shared" si="40"/>
        <v>100</v>
      </c>
      <c r="AW40" s="712">
        <f t="shared" si="40"/>
        <v>100</v>
      </c>
      <c r="AX40" s="712">
        <f t="shared" si="40"/>
        <v>100</v>
      </c>
      <c r="AY40" s="712">
        <f t="shared" si="40"/>
        <v>100</v>
      </c>
      <c r="AZ40" s="712">
        <f t="shared" si="40"/>
        <v>100</v>
      </c>
      <c r="BA40" s="712">
        <f t="shared" si="40"/>
        <v>100</v>
      </c>
      <c r="BB40" s="712">
        <f t="shared" si="40"/>
        <v>100</v>
      </c>
      <c r="BC40" s="712">
        <f t="shared" si="40"/>
        <v>100</v>
      </c>
      <c r="BD40" s="712">
        <f t="shared" si="40"/>
        <v>100</v>
      </c>
      <c r="BE40" s="712">
        <f t="shared" si="40"/>
        <v>100</v>
      </c>
      <c r="BF40" s="712">
        <f t="shared" si="40"/>
        <v>100</v>
      </c>
      <c r="BG40" s="712">
        <f t="shared" si="40"/>
        <v>100</v>
      </c>
      <c r="BH40" s="712">
        <f t="shared" si="40"/>
        <v>100</v>
      </c>
      <c r="BI40" s="712">
        <f t="shared" si="40"/>
        <v>100</v>
      </c>
      <c r="BJ40" s="712">
        <f t="shared" si="40"/>
        <v>100</v>
      </c>
      <c r="BK40" s="712">
        <f t="shared" si="40"/>
        <v>100</v>
      </c>
      <c r="BL40" s="712">
        <f t="shared" si="40"/>
        <v>100</v>
      </c>
      <c r="BM40" s="712">
        <f t="shared" si="40"/>
        <v>100</v>
      </c>
      <c r="BN40" s="712">
        <f t="shared" si="40"/>
        <v>100</v>
      </c>
      <c r="BO40" s="712">
        <f t="shared" si="40"/>
        <v>100</v>
      </c>
      <c r="BP40" s="712">
        <f t="shared" si="40"/>
        <v>100</v>
      </c>
      <c r="BQ40" s="712">
        <f t="shared" si="40"/>
        <v>100</v>
      </c>
      <c r="BR40" s="712">
        <f t="shared" ref="BR40:CF40" si="41">100-BR39</f>
        <v>100</v>
      </c>
      <c r="BS40" s="712">
        <f t="shared" si="41"/>
        <v>100</v>
      </c>
      <c r="BT40" s="712">
        <f t="shared" si="41"/>
        <v>100</v>
      </c>
      <c r="BU40" s="712">
        <f t="shared" si="41"/>
        <v>100</v>
      </c>
      <c r="BV40" s="712">
        <f t="shared" si="41"/>
        <v>100</v>
      </c>
      <c r="BW40" s="712">
        <f t="shared" si="41"/>
        <v>100</v>
      </c>
      <c r="BX40" s="712">
        <f t="shared" si="41"/>
        <v>100</v>
      </c>
      <c r="BY40" s="712">
        <f t="shared" si="41"/>
        <v>100</v>
      </c>
      <c r="BZ40" s="712">
        <f t="shared" si="41"/>
        <v>100</v>
      </c>
      <c r="CA40" s="712">
        <f t="shared" si="41"/>
        <v>100</v>
      </c>
      <c r="CB40" s="712">
        <f t="shared" si="41"/>
        <v>100</v>
      </c>
      <c r="CC40" s="712">
        <f t="shared" si="41"/>
        <v>100</v>
      </c>
      <c r="CD40" s="712">
        <f t="shared" si="41"/>
        <v>100</v>
      </c>
      <c r="CE40" s="712">
        <f t="shared" si="41"/>
        <v>100</v>
      </c>
      <c r="CF40" s="712">
        <f t="shared" si="41"/>
        <v>100</v>
      </c>
    </row>
    <row r="41" spans="1:84" hidden="1" x14ac:dyDescent="0.3">
      <c r="A41" s="710"/>
      <c r="B41" s="710"/>
      <c r="C41" s="710"/>
      <c r="D41" s="717"/>
      <c r="E41" s="738">
        <f>+'ZARANDA 1'!E6</f>
        <v>6.75</v>
      </c>
      <c r="F41" s="738">
        <f>+'ZARANDA 1'!F6</f>
        <v>6.75</v>
      </c>
      <c r="G41" s="738">
        <f>+'ZARANDA 1'!G6</f>
        <v>6.75</v>
      </c>
      <c r="H41" s="738">
        <f>+'ZARANDA 1'!H6</f>
        <v>6.75</v>
      </c>
      <c r="I41" s="738">
        <f>+'ZARANDA 1'!I6</f>
        <v>6.75</v>
      </c>
      <c r="J41" s="738">
        <f>+'ZARANDA 1'!J6</f>
        <v>6.75</v>
      </c>
      <c r="K41" s="738">
        <f>+'ZARANDA 1'!K6</f>
        <v>6.75</v>
      </c>
      <c r="L41" s="738">
        <f>+'ZARANDA 1'!L6</f>
        <v>6.75</v>
      </c>
      <c r="M41" s="738">
        <f>+'ZARANDA 1'!M6</f>
        <v>6.75</v>
      </c>
      <c r="N41" s="738">
        <f>+'ZARANDA 1'!N6</f>
        <v>6.75</v>
      </c>
      <c r="O41" s="738">
        <f>+'ZARANDA 1'!O6</f>
        <v>6.75</v>
      </c>
      <c r="P41" s="738">
        <f>+'ZARANDA 1'!P6</f>
        <v>6.75</v>
      </c>
      <c r="Q41" s="738" t="str">
        <f>+'ZARANDA 1'!Q6</f>
        <v/>
      </c>
      <c r="R41" s="738" t="str">
        <f>+'ZARANDA 1'!R6</f>
        <v/>
      </c>
      <c r="S41" s="738" t="str">
        <f>+'ZARANDA 1'!S6</f>
        <v/>
      </c>
      <c r="T41" s="738" t="str">
        <f>+'ZARANDA 1'!T6</f>
        <v/>
      </c>
      <c r="U41" s="738" t="str">
        <f>+'ZARANDA 1'!U6</f>
        <v/>
      </c>
      <c r="V41" s="738" t="str">
        <f>+'ZARANDA 1'!V6</f>
        <v/>
      </c>
      <c r="W41" s="738" t="str">
        <f>+'ZARANDA 1'!W6</f>
        <v/>
      </c>
      <c r="X41" s="738" t="str">
        <f>+'ZARANDA 1'!X6</f>
        <v/>
      </c>
      <c r="Y41" s="738" t="str">
        <f>+'ZARANDA 1'!Y6</f>
        <v/>
      </c>
      <c r="Z41" s="738" t="str">
        <f>+'ZARANDA 1'!Z6</f>
        <v/>
      </c>
      <c r="AA41" s="738" t="str">
        <f>+'ZARANDA 1'!AA6</f>
        <v/>
      </c>
      <c r="AB41" s="738" t="str">
        <f>+'ZARANDA 1'!AB6</f>
        <v/>
      </c>
      <c r="AC41" s="738" t="str">
        <f>+'ZARANDA 1'!AC6</f>
        <v/>
      </c>
      <c r="AD41" s="738" t="str">
        <f>+'ZARANDA 1'!AD6</f>
        <v/>
      </c>
      <c r="AE41" s="738" t="str">
        <f>+'ZARANDA 1'!AE6</f>
        <v/>
      </c>
      <c r="AF41" s="738" t="str">
        <f>+'ZARANDA 1'!AF6</f>
        <v/>
      </c>
      <c r="AG41" s="738" t="str">
        <f>+'ZARANDA 1'!AG6</f>
        <v/>
      </c>
      <c r="AH41" s="738" t="str">
        <f>+'ZARANDA 1'!AH6</f>
        <v/>
      </c>
      <c r="AI41" s="738" t="str">
        <f>+'ZARANDA 1'!AI6</f>
        <v/>
      </c>
      <c r="AJ41" s="738" t="str">
        <f>+'ZARANDA 1'!AJ6</f>
        <v/>
      </c>
      <c r="AK41" s="738" t="str">
        <f>+'ZARANDA 1'!AK6</f>
        <v/>
      </c>
      <c r="AL41" s="738" t="str">
        <f>+'ZARANDA 1'!AL6</f>
        <v/>
      </c>
      <c r="AM41" s="738" t="str">
        <f>+'ZARANDA 1'!AM6</f>
        <v/>
      </c>
      <c r="AN41" s="738" t="str">
        <f>+'ZARANDA 1'!AN6</f>
        <v/>
      </c>
      <c r="AO41" s="738" t="str">
        <f>+'ZARANDA 1'!AO6</f>
        <v/>
      </c>
      <c r="AP41" s="738" t="str">
        <f>+'ZARANDA 1'!AP6</f>
        <v/>
      </c>
      <c r="AQ41" s="738" t="str">
        <f>+'ZARANDA 1'!AQ6</f>
        <v/>
      </c>
      <c r="AR41" s="738" t="str">
        <f>+'ZARANDA 1'!AR6</f>
        <v/>
      </c>
      <c r="AS41" s="738" t="str">
        <f>+'ZARANDA 1'!AS6</f>
        <v/>
      </c>
      <c r="AT41" s="738" t="str">
        <f>+'ZARANDA 1'!AT6</f>
        <v/>
      </c>
      <c r="AU41" s="738" t="str">
        <f>+'ZARANDA 1'!AU6</f>
        <v/>
      </c>
      <c r="AV41" s="738" t="str">
        <f>+'ZARANDA 1'!AV6</f>
        <v/>
      </c>
      <c r="AW41" s="738" t="str">
        <f>+'ZARANDA 1'!AW6</f>
        <v/>
      </c>
      <c r="AX41" s="738" t="str">
        <f>+'ZARANDA 1'!AX6</f>
        <v/>
      </c>
      <c r="AY41" s="738" t="str">
        <f>+'ZARANDA 1'!AY6</f>
        <v/>
      </c>
      <c r="AZ41" s="738" t="str">
        <f>+'ZARANDA 1'!AZ6</f>
        <v/>
      </c>
      <c r="BA41" s="738" t="str">
        <f>+'ZARANDA 1'!BA6</f>
        <v/>
      </c>
      <c r="BB41" s="738" t="str">
        <f>+'ZARANDA 1'!BB6</f>
        <v/>
      </c>
      <c r="BC41" s="738" t="str">
        <f>+'ZARANDA 1'!BC6</f>
        <v/>
      </c>
      <c r="BD41" s="738" t="str">
        <f>+'ZARANDA 1'!BD6</f>
        <v/>
      </c>
      <c r="BE41" s="738" t="str">
        <f>+'ZARANDA 1'!BE6</f>
        <v/>
      </c>
      <c r="BF41" s="738" t="str">
        <f>+'ZARANDA 1'!BF6</f>
        <v/>
      </c>
      <c r="BG41" s="738" t="str">
        <f>+'ZARANDA 1'!BG6</f>
        <v/>
      </c>
      <c r="BH41" s="738" t="str">
        <f>+'ZARANDA 1'!BH6</f>
        <v/>
      </c>
      <c r="BI41" s="738" t="str">
        <f>+'ZARANDA 1'!BI6</f>
        <v/>
      </c>
      <c r="BJ41" s="738" t="str">
        <f>+'ZARANDA 1'!BJ6</f>
        <v/>
      </c>
      <c r="BK41" s="738" t="str">
        <f>+'ZARANDA 1'!BK6</f>
        <v/>
      </c>
      <c r="BL41" s="738" t="str">
        <f>+'ZARANDA 1'!BL6</f>
        <v/>
      </c>
      <c r="BM41" s="738" t="str">
        <f>+'ZARANDA 1'!BM6</f>
        <v/>
      </c>
      <c r="BN41" s="738" t="str">
        <f>+'ZARANDA 1'!BN6</f>
        <v/>
      </c>
      <c r="BO41" s="738" t="str">
        <f>+'ZARANDA 1'!BO6</f>
        <v/>
      </c>
      <c r="BP41" s="738" t="str">
        <f>+'ZARANDA 1'!BP6</f>
        <v/>
      </c>
      <c r="BQ41" s="738" t="str">
        <f>+'ZARANDA 1'!BQ6</f>
        <v/>
      </c>
      <c r="BR41" s="738" t="str">
        <f>+'ZARANDA 1'!BR6</f>
        <v/>
      </c>
      <c r="BS41" s="738" t="str">
        <f>+'ZARANDA 1'!BS6</f>
        <v/>
      </c>
      <c r="BT41" s="738" t="str">
        <f>+'ZARANDA 1'!BT6</f>
        <v/>
      </c>
      <c r="BU41" s="738" t="str">
        <f>+'ZARANDA 1'!BU6</f>
        <v/>
      </c>
      <c r="BV41" s="738" t="str">
        <f>+'ZARANDA 1'!BV6</f>
        <v/>
      </c>
      <c r="BW41" s="738" t="str">
        <f>+'ZARANDA 1'!BW6</f>
        <v/>
      </c>
      <c r="BX41" s="738" t="str">
        <f>+'ZARANDA 1'!BX6</f>
        <v/>
      </c>
      <c r="BY41" s="738" t="str">
        <f>+'ZARANDA 1'!BY6</f>
        <v/>
      </c>
      <c r="BZ41" s="738" t="str">
        <f>+'ZARANDA 1'!BZ6</f>
        <v/>
      </c>
      <c r="CA41" s="738" t="str">
        <f>+'ZARANDA 1'!CA6</f>
        <v/>
      </c>
      <c r="CB41" s="738" t="str">
        <f>+'ZARANDA 1'!CB6</f>
        <v/>
      </c>
      <c r="CC41" s="738" t="str">
        <f>+'ZARANDA 1'!CC6</f>
        <v/>
      </c>
      <c r="CD41" s="738" t="str">
        <f>+'ZARANDA 1'!CD6</f>
        <v/>
      </c>
      <c r="CE41" s="738" t="str">
        <f>+'ZARANDA 1'!CE6</f>
        <v/>
      </c>
      <c r="CF41" s="738" t="str">
        <f>+'ZARANDA 1'!CF6</f>
        <v/>
      </c>
    </row>
    <row r="42" spans="1:84" hidden="1" x14ac:dyDescent="0.3">
      <c r="A42" s="710"/>
      <c r="B42" s="710"/>
      <c r="C42" s="710"/>
      <c r="D42" s="710" t="s">
        <v>710</v>
      </c>
      <c r="E42" s="712">
        <f>+IF(E10="",0,E10)</f>
        <v>0.84</v>
      </c>
      <c r="F42" s="712">
        <f t="shared" ref="F42:BQ42" si="42">+IF(F10="",0,F10)</f>
        <v>0.84</v>
      </c>
      <c r="G42" s="712">
        <f t="shared" si="42"/>
        <v>0.84</v>
      </c>
      <c r="H42" s="712">
        <f t="shared" si="42"/>
        <v>0.84</v>
      </c>
      <c r="I42" s="712">
        <f t="shared" si="42"/>
        <v>0.84</v>
      </c>
      <c r="J42" s="712">
        <f t="shared" si="42"/>
        <v>0.84</v>
      </c>
      <c r="K42" s="712">
        <f t="shared" si="42"/>
        <v>0.84</v>
      </c>
      <c r="L42" s="712">
        <f t="shared" si="42"/>
        <v>0.84</v>
      </c>
      <c r="M42" s="712">
        <f t="shared" si="42"/>
        <v>0.84</v>
      </c>
      <c r="N42" s="712">
        <f t="shared" si="42"/>
        <v>0.84</v>
      </c>
      <c r="O42" s="712">
        <f t="shared" si="42"/>
        <v>0.84</v>
      </c>
      <c r="P42" s="712">
        <f t="shared" si="42"/>
        <v>0.84</v>
      </c>
      <c r="Q42" s="712">
        <f t="shared" si="42"/>
        <v>0</v>
      </c>
      <c r="R42" s="712">
        <f t="shared" si="42"/>
        <v>0</v>
      </c>
      <c r="S42" s="712">
        <f t="shared" si="42"/>
        <v>0</v>
      </c>
      <c r="T42" s="712">
        <f t="shared" si="42"/>
        <v>0</v>
      </c>
      <c r="U42" s="712">
        <f t="shared" si="42"/>
        <v>0</v>
      </c>
      <c r="V42" s="712">
        <f t="shared" si="42"/>
        <v>0</v>
      </c>
      <c r="W42" s="712">
        <f t="shared" si="42"/>
        <v>0</v>
      </c>
      <c r="X42" s="712">
        <f t="shared" si="42"/>
        <v>0</v>
      </c>
      <c r="Y42" s="712">
        <f t="shared" si="42"/>
        <v>0</v>
      </c>
      <c r="Z42" s="712">
        <f t="shared" si="42"/>
        <v>0</v>
      </c>
      <c r="AA42" s="712">
        <f t="shared" si="42"/>
        <v>0</v>
      </c>
      <c r="AB42" s="712">
        <f t="shared" si="42"/>
        <v>0</v>
      </c>
      <c r="AC42" s="712">
        <f t="shared" si="42"/>
        <v>0</v>
      </c>
      <c r="AD42" s="712">
        <f t="shared" si="42"/>
        <v>0</v>
      </c>
      <c r="AE42" s="712">
        <f t="shared" si="42"/>
        <v>0</v>
      </c>
      <c r="AF42" s="712">
        <f t="shared" si="42"/>
        <v>0</v>
      </c>
      <c r="AG42" s="712">
        <f t="shared" si="42"/>
        <v>0</v>
      </c>
      <c r="AH42" s="712">
        <f t="shared" si="42"/>
        <v>0</v>
      </c>
      <c r="AI42" s="712">
        <f t="shared" si="42"/>
        <v>0</v>
      </c>
      <c r="AJ42" s="712">
        <f t="shared" si="42"/>
        <v>0</v>
      </c>
      <c r="AK42" s="712">
        <f t="shared" si="42"/>
        <v>0</v>
      </c>
      <c r="AL42" s="712">
        <f t="shared" si="42"/>
        <v>0</v>
      </c>
      <c r="AM42" s="712">
        <f t="shared" si="42"/>
        <v>0</v>
      </c>
      <c r="AN42" s="712">
        <f t="shared" si="42"/>
        <v>0</v>
      </c>
      <c r="AO42" s="712">
        <f t="shared" si="42"/>
        <v>0</v>
      </c>
      <c r="AP42" s="712">
        <f t="shared" si="42"/>
        <v>0</v>
      </c>
      <c r="AQ42" s="712">
        <f t="shared" si="42"/>
        <v>0</v>
      </c>
      <c r="AR42" s="712">
        <f t="shared" si="42"/>
        <v>0</v>
      </c>
      <c r="AS42" s="712">
        <f t="shared" si="42"/>
        <v>0</v>
      </c>
      <c r="AT42" s="712">
        <f t="shared" si="42"/>
        <v>0</v>
      </c>
      <c r="AU42" s="712">
        <f t="shared" si="42"/>
        <v>0</v>
      </c>
      <c r="AV42" s="712">
        <f t="shared" si="42"/>
        <v>0</v>
      </c>
      <c r="AW42" s="712">
        <f t="shared" si="42"/>
        <v>0</v>
      </c>
      <c r="AX42" s="712">
        <f t="shared" si="42"/>
        <v>0</v>
      </c>
      <c r="AY42" s="712">
        <f t="shared" si="42"/>
        <v>0</v>
      </c>
      <c r="AZ42" s="712">
        <f t="shared" si="42"/>
        <v>0</v>
      </c>
      <c r="BA42" s="712">
        <f t="shared" si="42"/>
        <v>0</v>
      </c>
      <c r="BB42" s="712">
        <f t="shared" si="42"/>
        <v>0</v>
      </c>
      <c r="BC42" s="712">
        <f t="shared" si="42"/>
        <v>0</v>
      </c>
      <c r="BD42" s="712">
        <f t="shared" si="42"/>
        <v>0</v>
      </c>
      <c r="BE42" s="712">
        <f t="shared" si="42"/>
        <v>0</v>
      </c>
      <c r="BF42" s="712">
        <f t="shared" si="42"/>
        <v>0</v>
      </c>
      <c r="BG42" s="712">
        <f t="shared" si="42"/>
        <v>0</v>
      </c>
      <c r="BH42" s="712">
        <f t="shared" si="42"/>
        <v>0</v>
      </c>
      <c r="BI42" s="712">
        <f t="shared" si="42"/>
        <v>0</v>
      </c>
      <c r="BJ42" s="712">
        <f t="shared" si="42"/>
        <v>0</v>
      </c>
      <c r="BK42" s="712">
        <f t="shared" si="42"/>
        <v>0</v>
      </c>
      <c r="BL42" s="712">
        <f t="shared" si="42"/>
        <v>0</v>
      </c>
      <c r="BM42" s="712">
        <f t="shared" si="42"/>
        <v>0</v>
      </c>
      <c r="BN42" s="712">
        <f t="shared" si="42"/>
        <v>0</v>
      </c>
      <c r="BO42" s="712">
        <f t="shared" si="42"/>
        <v>0</v>
      </c>
      <c r="BP42" s="712">
        <f t="shared" si="42"/>
        <v>0</v>
      </c>
      <c r="BQ42" s="712">
        <f t="shared" si="42"/>
        <v>0</v>
      </c>
      <c r="BR42" s="712">
        <f t="shared" ref="BR42:CF42" si="43">+IF(BR10="",0,BR10)</f>
        <v>0</v>
      </c>
      <c r="BS42" s="712">
        <f t="shared" si="43"/>
        <v>0</v>
      </c>
      <c r="BT42" s="712">
        <f t="shared" si="43"/>
        <v>0</v>
      </c>
      <c r="BU42" s="712">
        <f t="shared" si="43"/>
        <v>0</v>
      </c>
      <c r="BV42" s="712">
        <f t="shared" si="43"/>
        <v>0</v>
      </c>
      <c r="BW42" s="712">
        <f t="shared" si="43"/>
        <v>0</v>
      </c>
      <c r="BX42" s="712">
        <f t="shared" si="43"/>
        <v>0</v>
      </c>
      <c r="BY42" s="712">
        <f t="shared" si="43"/>
        <v>0</v>
      </c>
      <c r="BZ42" s="712">
        <f t="shared" si="43"/>
        <v>0</v>
      </c>
      <c r="CA42" s="712">
        <f t="shared" si="43"/>
        <v>0</v>
      </c>
      <c r="CB42" s="712">
        <f t="shared" si="43"/>
        <v>0</v>
      </c>
      <c r="CC42" s="712">
        <f t="shared" si="43"/>
        <v>0</v>
      </c>
      <c r="CD42" s="712">
        <f t="shared" si="43"/>
        <v>0</v>
      </c>
      <c r="CE42" s="712">
        <f t="shared" si="43"/>
        <v>0</v>
      </c>
      <c r="CF42" s="712">
        <f t="shared" si="43"/>
        <v>0</v>
      </c>
    </row>
    <row r="43" spans="1:84" hidden="1" x14ac:dyDescent="0.3">
      <c r="A43" s="710"/>
      <c r="B43" s="710"/>
      <c r="C43" s="710"/>
      <c r="D43" s="710" t="s">
        <v>714</v>
      </c>
      <c r="E43" s="712">
        <f>+IF(E12="",0,E12)</f>
        <v>4.2</v>
      </c>
      <c r="F43" s="712">
        <f t="shared" ref="F43:BQ43" si="44">+IF(F12="",0,F12)</f>
        <v>4.2</v>
      </c>
      <c r="G43" s="712">
        <f t="shared" si="44"/>
        <v>4.2</v>
      </c>
      <c r="H43" s="712">
        <f t="shared" si="44"/>
        <v>4.2</v>
      </c>
      <c r="I43" s="712">
        <f t="shared" si="44"/>
        <v>4.2</v>
      </c>
      <c r="J43" s="712">
        <f t="shared" si="44"/>
        <v>4.2</v>
      </c>
      <c r="K43" s="712">
        <f t="shared" si="44"/>
        <v>4.2</v>
      </c>
      <c r="L43" s="712">
        <f t="shared" si="44"/>
        <v>4.2</v>
      </c>
      <c r="M43" s="712">
        <f t="shared" si="44"/>
        <v>4.2</v>
      </c>
      <c r="N43" s="712">
        <f t="shared" si="44"/>
        <v>4.2</v>
      </c>
      <c r="O43" s="712">
        <f t="shared" si="44"/>
        <v>4.2</v>
      </c>
      <c r="P43" s="712">
        <f t="shared" si="44"/>
        <v>4.2</v>
      </c>
      <c r="Q43" s="712">
        <f t="shared" si="44"/>
        <v>0</v>
      </c>
      <c r="R43" s="712">
        <f t="shared" si="44"/>
        <v>0</v>
      </c>
      <c r="S43" s="712">
        <f t="shared" si="44"/>
        <v>0</v>
      </c>
      <c r="T43" s="712">
        <f t="shared" si="44"/>
        <v>0</v>
      </c>
      <c r="U43" s="712">
        <f t="shared" si="44"/>
        <v>0</v>
      </c>
      <c r="V43" s="712">
        <f t="shared" si="44"/>
        <v>0</v>
      </c>
      <c r="W43" s="712">
        <f t="shared" si="44"/>
        <v>0</v>
      </c>
      <c r="X43" s="712">
        <f t="shared" si="44"/>
        <v>0</v>
      </c>
      <c r="Y43" s="712">
        <f t="shared" si="44"/>
        <v>0</v>
      </c>
      <c r="Z43" s="712">
        <f t="shared" si="44"/>
        <v>0</v>
      </c>
      <c r="AA43" s="712">
        <f t="shared" si="44"/>
        <v>0</v>
      </c>
      <c r="AB43" s="712">
        <f t="shared" si="44"/>
        <v>0</v>
      </c>
      <c r="AC43" s="712">
        <f t="shared" si="44"/>
        <v>0</v>
      </c>
      <c r="AD43" s="712">
        <f t="shared" si="44"/>
        <v>0</v>
      </c>
      <c r="AE43" s="712">
        <f t="shared" si="44"/>
        <v>0</v>
      </c>
      <c r="AF43" s="712">
        <f t="shared" si="44"/>
        <v>0</v>
      </c>
      <c r="AG43" s="712">
        <f t="shared" si="44"/>
        <v>0</v>
      </c>
      <c r="AH43" s="712">
        <f t="shared" si="44"/>
        <v>0</v>
      </c>
      <c r="AI43" s="712">
        <f t="shared" si="44"/>
        <v>0</v>
      </c>
      <c r="AJ43" s="712">
        <f t="shared" si="44"/>
        <v>0</v>
      </c>
      <c r="AK43" s="712">
        <f t="shared" si="44"/>
        <v>0</v>
      </c>
      <c r="AL43" s="712">
        <f t="shared" si="44"/>
        <v>0</v>
      </c>
      <c r="AM43" s="712">
        <f t="shared" si="44"/>
        <v>0</v>
      </c>
      <c r="AN43" s="712">
        <f t="shared" si="44"/>
        <v>0</v>
      </c>
      <c r="AO43" s="712">
        <f t="shared" si="44"/>
        <v>0</v>
      </c>
      <c r="AP43" s="712">
        <f t="shared" si="44"/>
        <v>0</v>
      </c>
      <c r="AQ43" s="712">
        <f t="shared" si="44"/>
        <v>0</v>
      </c>
      <c r="AR43" s="712">
        <f t="shared" si="44"/>
        <v>0</v>
      </c>
      <c r="AS43" s="712">
        <f t="shared" si="44"/>
        <v>0</v>
      </c>
      <c r="AT43" s="712">
        <f t="shared" si="44"/>
        <v>0</v>
      </c>
      <c r="AU43" s="712">
        <f t="shared" si="44"/>
        <v>0</v>
      </c>
      <c r="AV43" s="712">
        <f t="shared" si="44"/>
        <v>0</v>
      </c>
      <c r="AW43" s="712">
        <f t="shared" si="44"/>
        <v>0</v>
      </c>
      <c r="AX43" s="712">
        <f t="shared" si="44"/>
        <v>0</v>
      </c>
      <c r="AY43" s="712">
        <f t="shared" si="44"/>
        <v>0</v>
      </c>
      <c r="AZ43" s="712">
        <f t="shared" si="44"/>
        <v>0</v>
      </c>
      <c r="BA43" s="712">
        <f t="shared" si="44"/>
        <v>0</v>
      </c>
      <c r="BB43" s="712">
        <f t="shared" si="44"/>
        <v>0</v>
      </c>
      <c r="BC43" s="712">
        <f t="shared" si="44"/>
        <v>0</v>
      </c>
      <c r="BD43" s="712">
        <f t="shared" si="44"/>
        <v>0</v>
      </c>
      <c r="BE43" s="712">
        <f t="shared" si="44"/>
        <v>0</v>
      </c>
      <c r="BF43" s="712">
        <f t="shared" si="44"/>
        <v>0</v>
      </c>
      <c r="BG43" s="712">
        <f t="shared" si="44"/>
        <v>0</v>
      </c>
      <c r="BH43" s="712">
        <f t="shared" si="44"/>
        <v>0</v>
      </c>
      <c r="BI43" s="712">
        <f t="shared" si="44"/>
        <v>0</v>
      </c>
      <c r="BJ43" s="712">
        <f t="shared" si="44"/>
        <v>0</v>
      </c>
      <c r="BK43" s="712">
        <f t="shared" si="44"/>
        <v>0</v>
      </c>
      <c r="BL43" s="712">
        <f t="shared" si="44"/>
        <v>0</v>
      </c>
      <c r="BM43" s="712">
        <f t="shared" si="44"/>
        <v>0</v>
      </c>
      <c r="BN43" s="712">
        <f t="shared" si="44"/>
        <v>0</v>
      </c>
      <c r="BO43" s="712">
        <f t="shared" si="44"/>
        <v>0</v>
      </c>
      <c r="BP43" s="712">
        <f t="shared" si="44"/>
        <v>0</v>
      </c>
      <c r="BQ43" s="712">
        <f t="shared" si="44"/>
        <v>0</v>
      </c>
      <c r="BR43" s="712">
        <f t="shared" ref="BR43:CF43" si="45">+IF(BR12="",0,BR12)</f>
        <v>0</v>
      </c>
      <c r="BS43" s="712">
        <f t="shared" si="45"/>
        <v>0</v>
      </c>
      <c r="BT43" s="712">
        <f t="shared" si="45"/>
        <v>0</v>
      </c>
      <c r="BU43" s="712">
        <f t="shared" si="45"/>
        <v>0</v>
      </c>
      <c r="BV43" s="712">
        <f t="shared" si="45"/>
        <v>0</v>
      </c>
      <c r="BW43" s="712">
        <f t="shared" si="45"/>
        <v>0</v>
      </c>
      <c r="BX43" s="712">
        <f t="shared" si="45"/>
        <v>0</v>
      </c>
      <c r="BY43" s="712">
        <f t="shared" si="45"/>
        <v>0</v>
      </c>
      <c r="BZ43" s="712">
        <f t="shared" si="45"/>
        <v>0</v>
      </c>
      <c r="CA43" s="712">
        <f t="shared" si="45"/>
        <v>0</v>
      </c>
      <c r="CB43" s="712">
        <f t="shared" si="45"/>
        <v>0</v>
      </c>
      <c r="CC43" s="712">
        <f t="shared" si="45"/>
        <v>0</v>
      </c>
      <c r="CD43" s="712">
        <f t="shared" si="45"/>
        <v>0</v>
      </c>
      <c r="CE43" s="712">
        <f t="shared" si="45"/>
        <v>0</v>
      </c>
      <c r="CF43" s="712">
        <f t="shared" si="45"/>
        <v>0</v>
      </c>
    </row>
    <row r="44" spans="1:84" hidden="1" x14ac:dyDescent="0.3">
      <c r="A44" s="710"/>
      <c r="B44" s="710"/>
      <c r="C44" s="710"/>
      <c r="D44" s="710"/>
      <c r="E44" s="710"/>
      <c r="F44" s="710"/>
      <c r="G44" s="710"/>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c r="AG44" s="710"/>
      <c r="AH44" s="710"/>
      <c r="AI44" s="710"/>
      <c r="AJ44" s="710"/>
      <c r="AK44" s="710"/>
      <c r="AL44" s="710"/>
      <c r="AM44" s="710"/>
      <c r="AN44" s="710"/>
      <c r="AO44" s="710"/>
      <c r="AP44" s="710"/>
      <c r="AQ44" s="710"/>
      <c r="AR44" s="710"/>
      <c r="AS44" s="710"/>
      <c r="AT44" s="710"/>
      <c r="AU44" s="710"/>
      <c r="AV44" s="710"/>
      <c r="AW44" s="710"/>
      <c r="AX44" s="710"/>
      <c r="AY44" s="710"/>
      <c r="AZ44" s="710"/>
      <c r="BA44" s="710"/>
      <c r="BB44" s="710"/>
      <c r="BC44" s="710"/>
      <c r="BD44" s="710"/>
      <c r="BE44" s="710"/>
      <c r="BF44" s="710"/>
      <c r="BG44" s="710"/>
      <c r="BH44" s="710"/>
      <c r="BI44" s="710"/>
      <c r="BJ44" s="710"/>
      <c r="BK44" s="710"/>
      <c r="BL44" s="710"/>
      <c r="BM44" s="710"/>
      <c r="BN44" s="710"/>
      <c r="BO44" s="710"/>
      <c r="BP44" s="710"/>
      <c r="BQ44" s="710"/>
      <c r="BR44" s="710"/>
      <c r="BS44" s="710"/>
      <c r="BT44" s="710"/>
      <c r="BU44" s="710"/>
      <c r="BV44" s="710"/>
      <c r="BW44" s="710"/>
      <c r="BX44" s="710"/>
      <c r="BY44" s="710"/>
      <c r="BZ44" s="710"/>
      <c r="CA44" s="710"/>
      <c r="CB44" s="710"/>
      <c r="CC44" s="710"/>
      <c r="CD44" s="710"/>
      <c r="CE44" s="710"/>
      <c r="CF44" s="710"/>
    </row>
    <row r="45" spans="1:84" hidden="1" x14ac:dyDescent="0.3">
      <c r="A45" s="710"/>
      <c r="B45" s="710"/>
      <c r="C45" s="710"/>
      <c r="D45" s="710"/>
      <c r="E45" s="739"/>
      <c r="F45" s="710"/>
      <c r="G45" s="710"/>
      <c r="H45" s="710"/>
      <c r="I45" s="710"/>
      <c r="J45" s="710"/>
      <c r="K45" s="710"/>
      <c r="L45" s="710"/>
      <c r="M45" s="710"/>
      <c r="N45" s="710"/>
      <c r="O45" s="710"/>
      <c r="P45" s="710"/>
      <c r="Q45" s="710"/>
      <c r="R45" s="710"/>
      <c r="S45" s="710"/>
      <c r="T45" s="710"/>
      <c r="U45" s="710"/>
      <c r="V45" s="710"/>
      <c r="W45" s="710"/>
      <c r="X45" s="710"/>
      <c r="Y45" s="710"/>
      <c r="Z45" s="710"/>
      <c r="AA45" s="710"/>
      <c r="AB45" s="710"/>
      <c r="AC45" s="710"/>
      <c r="AD45" s="710"/>
      <c r="AE45" s="710"/>
      <c r="AF45" s="710"/>
      <c r="AG45" s="710"/>
      <c r="AH45" s="710"/>
      <c r="AI45" s="710"/>
      <c r="AJ45" s="710"/>
      <c r="AK45" s="710"/>
      <c r="AL45" s="710"/>
      <c r="AM45" s="710"/>
      <c r="AN45" s="710"/>
      <c r="AO45" s="710"/>
      <c r="AP45" s="710"/>
      <c r="AQ45" s="710"/>
      <c r="AR45" s="710"/>
      <c r="AS45" s="710"/>
      <c r="AT45" s="710"/>
      <c r="AU45" s="710"/>
      <c r="AV45" s="710"/>
      <c r="AW45" s="710"/>
      <c r="AX45" s="710"/>
      <c r="AY45" s="710"/>
      <c r="AZ45" s="710"/>
      <c r="BA45" s="710"/>
      <c r="BB45" s="710"/>
      <c r="BC45" s="710"/>
      <c r="BD45" s="710"/>
      <c r="BE45" s="710"/>
      <c r="BF45" s="710"/>
      <c r="BG45" s="710"/>
      <c r="BH45" s="710"/>
      <c r="BI45" s="710"/>
      <c r="BJ45" s="710"/>
      <c r="BK45" s="710"/>
      <c r="BL45" s="710"/>
      <c r="BM45" s="710"/>
      <c r="BN45" s="710"/>
      <c r="BO45" s="710"/>
      <c r="BP45" s="710"/>
      <c r="BQ45" s="710"/>
      <c r="BR45" s="710"/>
      <c r="BS45" s="710"/>
      <c r="BT45" s="710"/>
      <c r="BU45" s="710"/>
      <c r="BV45" s="710"/>
      <c r="BW45" s="710"/>
      <c r="BX45" s="710"/>
      <c r="BY45" s="710"/>
      <c r="BZ45" s="710"/>
      <c r="CA45" s="710"/>
      <c r="CB45" s="710"/>
      <c r="CC45" s="710"/>
      <c r="CD45" s="710"/>
      <c r="CE45" s="710"/>
      <c r="CF45" s="710"/>
    </row>
    <row r="46" spans="1:84" hidden="1" x14ac:dyDescent="0.3">
      <c r="A46" s="710"/>
      <c r="B46" s="710"/>
      <c r="C46" s="710"/>
      <c r="D46" s="710"/>
      <c r="E46" s="739"/>
      <c r="F46" s="710"/>
      <c r="G46" s="710"/>
      <c r="H46" s="710"/>
      <c r="I46" s="710"/>
      <c r="J46" s="710"/>
      <c r="K46" s="710"/>
      <c r="L46" s="710"/>
      <c r="M46" s="710"/>
      <c r="N46" s="710"/>
      <c r="O46" s="710"/>
      <c r="P46" s="710"/>
      <c r="Q46" s="710"/>
      <c r="R46" s="710"/>
      <c r="S46" s="710"/>
      <c r="T46" s="710"/>
      <c r="U46" s="710"/>
      <c r="V46" s="710"/>
      <c r="W46" s="710"/>
      <c r="X46" s="710"/>
      <c r="Y46" s="710"/>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0"/>
      <c r="AV46" s="710"/>
      <c r="AW46" s="710"/>
      <c r="AX46" s="710"/>
      <c r="AY46" s="710"/>
      <c r="AZ46" s="710"/>
      <c r="BA46" s="710"/>
      <c r="BB46" s="710"/>
      <c r="BC46" s="710"/>
      <c r="BD46" s="710"/>
      <c r="BE46" s="710"/>
      <c r="BF46" s="710"/>
      <c r="BG46" s="710"/>
      <c r="BH46" s="710"/>
      <c r="BI46" s="710"/>
      <c r="BJ46" s="710"/>
      <c r="BK46" s="710"/>
      <c r="BL46" s="710"/>
      <c r="BM46" s="710"/>
      <c r="BN46" s="710"/>
      <c r="BO46" s="710"/>
      <c r="BP46" s="710"/>
      <c r="BQ46" s="710"/>
      <c r="BR46" s="710"/>
      <c r="BS46" s="710"/>
      <c r="BT46" s="710"/>
      <c r="BU46" s="710"/>
      <c r="BV46" s="710"/>
      <c r="BW46" s="710"/>
      <c r="BX46" s="710"/>
      <c r="BY46" s="710"/>
      <c r="BZ46" s="710"/>
      <c r="CA46" s="710"/>
      <c r="CB46" s="710"/>
      <c r="CC46" s="710"/>
      <c r="CD46" s="710"/>
      <c r="CE46" s="710"/>
      <c r="CF46" s="710"/>
    </row>
    <row r="47" spans="1:84" hidden="1" x14ac:dyDescent="0.3">
      <c r="A47" s="710"/>
      <c r="B47" s="710"/>
      <c r="C47" s="710"/>
      <c r="D47" s="710"/>
      <c r="E47" s="717"/>
      <c r="F47" s="717"/>
      <c r="G47" s="717" t="s">
        <v>342</v>
      </c>
      <c r="H47" s="717"/>
      <c r="I47" s="710"/>
      <c r="J47" s="710"/>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0"/>
      <c r="AH47" s="710"/>
      <c r="AI47" s="710"/>
      <c r="AJ47" s="710"/>
      <c r="AK47" s="710"/>
      <c r="AL47" s="710"/>
      <c r="AM47" s="710"/>
      <c r="AN47" s="710"/>
      <c r="AO47" s="710"/>
      <c r="AP47" s="710"/>
      <c r="AQ47" s="710"/>
      <c r="AR47" s="710"/>
      <c r="AS47" s="710"/>
      <c r="AT47" s="710"/>
      <c r="AU47" s="710"/>
      <c r="AV47" s="710"/>
      <c r="AW47" s="710"/>
      <c r="AX47" s="710"/>
      <c r="AY47" s="710"/>
      <c r="AZ47" s="710"/>
      <c r="BA47" s="710"/>
      <c r="BB47" s="710"/>
      <c r="BC47" s="710"/>
      <c r="BD47" s="710"/>
      <c r="BE47" s="710"/>
      <c r="BF47" s="710"/>
      <c r="BG47" s="710"/>
      <c r="BH47" s="710"/>
      <c r="BI47" s="710"/>
      <c r="BJ47" s="710"/>
      <c r="BK47" s="710"/>
      <c r="BL47" s="710"/>
      <c r="BM47" s="710"/>
      <c r="BN47" s="710"/>
      <c r="BO47" s="710"/>
      <c r="BP47" s="710"/>
      <c r="BQ47" s="710"/>
      <c r="BR47" s="710"/>
      <c r="BS47" s="710"/>
      <c r="BT47" s="710"/>
      <c r="BU47" s="710"/>
      <c r="BV47" s="710"/>
      <c r="BW47" s="710"/>
      <c r="BX47" s="710"/>
      <c r="BY47" s="710"/>
      <c r="BZ47" s="710"/>
      <c r="CA47" s="710"/>
      <c r="CB47" s="710"/>
      <c r="CC47" s="710"/>
      <c r="CD47" s="710"/>
      <c r="CE47" s="710"/>
      <c r="CF47" s="710"/>
    </row>
    <row r="48" spans="1:84" hidden="1" x14ac:dyDescent="0.3">
      <c r="A48" s="710"/>
      <c r="B48" s="710"/>
      <c r="C48" s="717"/>
      <c r="D48" s="745" t="s">
        <v>340</v>
      </c>
      <c r="E48" s="747">
        <f>+'Parte Diario'!AP2</f>
        <v>12</v>
      </c>
      <c r="F48" s="748" t="s">
        <v>341</v>
      </c>
      <c r="G48" s="749"/>
      <c r="H48" s="749"/>
      <c r="I48" s="710"/>
      <c r="J48" s="710"/>
      <c r="K48" s="710"/>
      <c r="L48" s="710"/>
      <c r="M48" s="710"/>
      <c r="N48" s="710"/>
      <c r="O48" s="710"/>
      <c r="P48" s="710"/>
      <c r="Q48" s="710"/>
      <c r="R48" s="710"/>
      <c r="S48" s="710"/>
      <c r="T48" s="710"/>
      <c r="U48" s="710"/>
      <c r="V48" s="710"/>
      <c r="W48" s="710"/>
      <c r="X48" s="710"/>
      <c r="Y48" s="710"/>
      <c r="Z48" s="710"/>
      <c r="AA48" s="710"/>
      <c r="AB48" s="710"/>
      <c r="AC48" s="710"/>
      <c r="AD48" s="710"/>
      <c r="AE48" s="710"/>
      <c r="AF48" s="710"/>
      <c r="AG48" s="710"/>
      <c r="AH48" s="710"/>
      <c r="AI48" s="710"/>
      <c r="AJ48" s="710"/>
      <c r="AK48" s="710"/>
      <c r="AL48" s="710"/>
      <c r="AM48" s="710"/>
      <c r="AN48" s="710"/>
      <c r="AO48" s="710"/>
      <c r="AP48" s="710"/>
      <c r="AQ48" s="710"/>
      <c r="AR48" s="710"/>
      <c r="AS48" s="710"/>
      <c r="AT48" s="710"/>
      <c r="AU48" s="710"/>
      <c r="AV48" s="710"/>
      <c r="AW48" s="710"/>
      <c r="AX48" s="710"/>
      <c r="AY48" s="710"/>
      <c r="AZ48" s="710"/>
      <c r="BA48" s="710"/>
      <c r="BB48" s="710"/>
      <c r="BC48" s="710"/>
      <c r="BD48" s="710"/>
      <c r="BE48" s="710"/>
      <c r="BF48" s="710"/>
      <c r="BG48" s="710"/>
      <c r="BH48" s="710"/>
      <c r="BI48" s="710"/>
      <c r="BJ48" s="710"/>
      <c r="BK48" s="710"/>
      <c r="BL48" s="710"/>
      <c r="BM48" s="710"/>
      <c r="BN48" s="710"/>
      <c r="BO48" s="710"/>
      <c r="BP48" s="710"/>
      <c r="BQ48" s="710"/>
      <c r="BR48" s="710"/>
      <c r="BS48" s="710"/>
      <c r="BT48" s="710"/>
      <c r="BU48" s="710"/>
      <c r="BV48" s="710"/>
      <c r="BW48" s="710"/>
      <c r="BX48" s="710"/>
      <c r="BY48" s="710"/>
      <c r="BZ48" s="710"/>
      <c r="CA48" s="710"/>
      <c r="CB48" s="710"/>
      <c r="CC48" s="710"/>
      <c r="CD48" s="710"/>
      <c r="CE48" s="710"/>
      <c r="CF48" s="710"/>
    </row>
    <row r="49" spans="1:84" hidden="1" x14ac:dyDescent="0.3">
      <c r="A49" s="710"/>
      <c r="B49" s="710"/>
      <c r="C49" s="717"/>
      <c r="D49" s="746" t="str">
        <f t="shared" ref="D49:D54" si="46">+D7</f>
        <v>Tipo de lodo</v>
      </c>
      <c r="E49" s="712" t="str">
        <f t="shared" ref="E49:E54" si="47">+HLOOKUP($E$48,$E$5:$CF$12,B7,FALSE)</f>
        <v>OBM</v>
      </c>
      <c r="F49" s="717" t="str">
        <f>+IF(E49="","",IF(E49="-","",IF(E49=0,"",D49)))</f>
        <v>Tipo de lodo</v>
      </c>
      <c r="G49" s="717" t="str">
        <f>IFERROR(INDEX($F$49:$F$55,MATCH(0,INDEX(COUNTIF($G$48:G48,$F$49:$F$55),),)),"")</f>
        <v>Tipo de lodo</v>
      </c>
      <c r="H49" s="717"/>
      <c r="I49" s="710"/>
      <c r="J49" s="710"/>
      <c r="K49" s="710"/>
      <c r="L49" s="710"/>
      <c r="M49" s="710"/>
      <c r="N49" s="710"/>
      <c r="O49" s="710"/>
      <c r="P49" s="710"/>
      <c r="Q49" s="710"/>
      <c r="R49" s="710"/>
      <c r="S49" s="710"/>
      <c r="T49" s="710"/>
      <c r="U49" s="710"/>
      <c r="V49" s="710"/>
      <c r="W49" s="710"/>
      <c r="X49" s="710"/>
      <c r="Y49" s="710"/>
      <c r="Z49" s="710"/>
      <c r="AA49" s="710"/>
      <c r="AB49" s="710"/>
      <c r="AC49" s="710"/>
      <c r="AD49" s="710"/>
      <c r="AE49" s="710"/>
      <c r="AF49" s="710"/>
      <c r="AG49" s="710"/>
      <c r="AH49" s="710"/>
      <c r="AI49" s="710"/>
      <c r="AJ49" s="710"/>
      <c r="AK49" s="710"/>
      <c r="AL49" s="710"/>
      <c r="AM49" s="710"/>
      <c r="AN49" s="710"/>
      <c r="AO49" s="710"/>
      <c r="AP49" s="710"/>
      <c r="AQ49" s="710"/>
      <c r="AR49" s="710"/>
      <c r="AS49" s="710"/>
      <c r="AT49" s="710"/>
      <c r="AU49" s="710"/>
      <c r="AV49" s="710"/>
      <c r="AW49" s="710"/>
      <c r="AX49" s="710"/>
      <c r="AY49" s="710"/>
      <c r="AZ49" s="710"/>
      <c r="BA49" s="710"/>
      <c r="BB49" s="710"/>
      <c r="BC49" s="710"/>
      <c r="BD49" s="710"/>
      <c r="BE49" s="710"/>
      <c r="BF49" s="710"/>
      <c r="BG49" s="710"/>
      <c r="BH49" s="710"/>
      <c r="BI49" s="710"/>
      <c r="BJ49" s="710"/>
      <c r="BK49" s="710"/>
      <c r="BL49" s="710"/>
      <c r="BM49" s="710"/>
      <c r="BN49" s="710"/>
      <c r="BO49" s="710"/>
      <c r="BP49" s="710"/>
      <c r="BQ49" s="710"/>
      <c r="BR49" s="710"/>
      <c r="BS49" s="710"/>
      <c r="BT49" s="710"/>
      <c r="BU49" s="710"/>
      <c r="BV49" s="710"/>
      <c r="BW49" s="710"/>
      <c r="BX49" s="710"/>
      <c r="BY49" s="710"/>
      <c r="BZ49" s="710"/>
      <c r="CA49" s="710"/>
      <c r="CB49" s="710"/>
      <c r="CC49" s="710"/>
      <c r="CD49" s="710"/>
      <c r="CE49" s="710"/>
      <c r="CF49" s="710"/>
    </row>
    <row r="50" spans="1:84" hidden="1" x14ac:dyDescent="0.3">
      <c r="A50" s="710"/>
      <c r="B50" s="710"/>
      <c r="C50" s="717"/>
      <c r="D50" s="746" t="str">
        <f t="shared" si="46"/>
        <v>Fluido (Nombre)</v>
      </c>
      <c r="E50" s="712" t="str">
        <f t="shared" si="47"/>
        <v>MARSOR</v>
      </c>
      <c r="F50" s="717" t="str">
        <f t="shared" ref="F50:F55" si="48">+IF(E50="","",IF(E50="-","",IF(E50=0,"",D50)))</f>
        <v>Fluido (Nombre)</v>
      </c>
      <c r="G50" s="717" t="str">
        <f>IFERROR(INDEX($F$49:$F$55,MATCH(0,INDEX(COUNTIF($G$48:G49,$F$49:$F$55),),)),"")</f>
        <v>Fluido (Nombre)</v>
      </c>
      <c r="H50" s="717"/>
      <c r="I50" s="710"/>
      <c r="J50" s="710"/>
      <c r="K50" s="710"/>
      <c r="L50" s="710"/>
      <c r="M50" s="710"/>
      <c r="N50" s="710"/>
      <c r="O50" s="710"/>
      <c r="P50" s="710"/>
      <c r="Q50" s="710"/>
      <c r="R50" s="710"/>
      <c r="S50" s="710"/>
      <c r="T50" s="710"/>
      <c r="U50" s="710"/>
      <c r="V50" s="710"/>
      <c r="W50" s="710"/>
      <c r="X50" s="710"/>
      <c r="Y50" s="710"/>
      <c r="Z50" s="710"/>
      <c r="AA50" s="710"/>
      <c r="AB50" s="710"/>
      <c r="AC50" s="710"/>
      <c r="AD50" s="710"/>
      <c r="AE50" s="710"/>
      <c r="AF50" s="710"/>
      <c r="AG50" s="710"/>
      <c r="AH50" s="710"/>
      <c r="AI50" s="710"/>
      <c r="AJ50" s="710"/>
      <c r="AK50" s="710"/>
      <c r="AL50" s="710"/>
      <c r="AM50" s="710"/>
      <c r="AN50" s="710"/>
      <c r="AO50" s="710"/>
      <c r="AP50" s="710"/>
      <c r="AQ50" s="710"/>
      <c r="AR50" s="710"/>
      <c r="AS50" s="710"/>
      <c r="AT50" s="710"/>
      <c r="AU50" s="710"/>
      <c r="AV50" s="710"/>
      <c r="AW50" s="710"/>
      <c r="AX50" s="710"/>
      <c r="AY50" s="710"/>
      <c r="AZ50" s="710"/>
      <c r="BA50" s="710"/>
      <c r="BB50" s="710"/>
      <c r="BC50" s="710"/>
      <c r="BD50" s="710"/>
      <c r="BE50" s="710"/>
      <c r="BF50" s="710"/>
      <c r="BG50" s="710"/>
      <c r="BH50" s="710"/>
      <c r="BI50" s="710"/>
      <c r="BJ50" s="710"/>
      <c r="BK50" s="710"/>
      <c r="BL50" s="710"/>
      <c r="BM50" s="710"/>
      <c r="BN50" s="710"/>
      <c r="BO50" s="710"/>
      <c r="BP50" s="710"/>
      <c r="BQ50" s="710"/>
      <c r="BR50" s="710"/>
      <c r="BS50" s="710"/>
      <c r="BT50" s="710"/>
      <c r="BU50" s="710"/>
      <c r="BV50" s="710"/>
      <c r="BW50" s="710"/>
      <c r="BX50" s="710"/>
      <c r="BY50" s="710"/>
      <c r="BZ50" s="710"/>
      <c r="CA50" s="710"/>
      <c r="CB50" s="710"/>
      <c r="CC50" s="710"/>
      <c r="CD50" s="710"/>
      <c r="CE50" s="710"/>
      <c r="CF50" s="710"/>
    </row>
    <row r="51" spans="1:84" hidden="1" x14ac:dyDescent="0.3">
      <c r="A51" s="710"/>
      <c r="B51" s="710"/>
      <c r="C51" s="717"/>
      <c r="D51" s="746" t="str">
        <f t="shared" si="46"/>
        <v>Fase Oleosa Utilizada</v>
      </c>
      <c r="E51" s="712" t="str">
        <f t="shared" si="47"/>
        <v>GASOIL</v>
      </c>
      <c r="F51" s="717" t="str">
        <f t="shared" si="48"/>
        <v>Fase Oleosa Utilizada</v>
      </c>
      <c r="G51" s="717" t="str">
        <f>IFERROR(INDEX($F$49:$F$55,MATCH(0,INDEX(COUNTIF($G$48:G50,$F$49:$F$55),),)),"")</f>
        <v>Fase Oleosa Utilizada</v>
      </c>
      <c r="H51" s="717"/>
      <c r="I51" s="710"/>
      <c r="J51" s="710"/>
      <c r="K51" s="710"/>
      <c r="L51" s="710"/>
      <c r="M51" s="710"/>
      <c r="N51" s="710"/>
      <c r="O51" s="710"/>
      <c r="P51" s="710"/>
      <c r="Q51" s="710"/>
      <c r="R51" s="710"/>
      <c r="S51" s="710"/>
      <c r="T51" s="710"/>
      <c r="U51" s="710"/>
      <c r="V51" s="710"/>
      <c r="W51" s="710"/>
      <c r="X51" s="710"/>
      <c r="Y51" s="710"/>
      <c r="Z51" s="710"/>
      <c r="AA51" s="710"/>
      <c r="AB51" s="710"/>
      <c r="AC51" s="710"/>
      <c r="AD51" s="710"/>
      <c r="AE51" s="710"/>
      <c r="AF51" s="710"/>
      <c r="AG51" s="710"/>
      <c r="AH51" s="710"/>
      <c r="AI51" s="710"/>
      <c r="AJ51" s="710"/>
      <c r="AK51" s="710"/>
      <c r="AL51" s="710"/>
      <c r="AM51" s="710"/>
      <c r="AN51" s="710"/>
      <c r="AO51" s="710"/>
      <c r="AP51" s="710"/>
      <c r="AQ51" s="710"/>
      <c r="AR51" s="710"/>
      <c r="AS51" s="710"/>
      <c r="AT51" s="710"/>
      <c r="AU51" s="710"/>
      <c r="AV51" s="710"/>
      <c r="AW51" s="710"/>
      <c r="AX51" s="710"/>
      <c r="AY51" s="710"/>
      <c r="AZ51" s="710"/>
      <c r="BA51" s="710"/>
      <c r="BB51" s="710"/>
      <c r="BC51" s="710"/>
      <c r="BD51" s="710"/>
      <c r="BE51" s="710"/>
      <c r="BF51" s="710"/>
      <c r="BG51" s="710"/>
      <c r="BH51" s="710"/>
      <c r="BI51" s="710"/>
      <c r="BJ51" s="710"/>
      <c r="BK51" s="710"/>
      <c r="BL51" s="710"/>
      <c r="BM51" s="710"/>
      <c r="BN51" s="710"/>
      <c r="BO51" s="710"/>
      <c r="BP51" s="710"/>
      <c r="BQ51" s="710"/>
      <c r="BR51" s="710"/>
      <c r="BS51" s="710"/>
      <c r="BT51" s="710"/>
      <c r="BU51" s="710"/>
      <c r="BV51" s="710"/>
      <c r="BW51" s="710"/>
      <c r="BX51" s="710"/>
      <c r="BY51" s="710"/>
      <c r="BZ51" s="710"/>
      <c r="CA51" s="710"/>
      <c r="CB51" s="710"/>
      <c r="CC51" s="710"/>
      <c r="CD51" s="710"/>
      <c r="CE51" s="710"/>
      <c r="CF51" s="710"/>
    </row>
    <row r="52" spans="1:84" hidden="1" x14ac:dyDescent="0.3">
      <c r="A52" s="710"/>
      <c r="B52" s="710"/>
      <c r="C52" s="717"/>
      <c r="D52" s="746" t="str">
        <f t="shared" si="46"/>
        <v>SG Fase Oleosa</v>
      </c>
      <c r="E52" s="712">
        <f t="shared" si="47"/>
        <v>0.84</v>
      </c>
      <c r="F52" s="717" t="str">
        <f t="shared" si="48"/>
        <v>SG Fase Oleosa</v>
      </c>
      <c r="G52" s="717" t="str">
        <f>IFERROR(INDEX($F$49:$F$55,MATCH(0,INDEX(COUNTIF($G$48:G51,$F$49:$F$55),),)),"")</f>
        <v>SG Fase Oleosa</v>
      </c>
      <c r="H52" s="717"/>
      <c r="I52" s="710"/>
      <c r="J52" s="710"/>
      <c r="K52" s="710"/>
      <c r="L52" s="710"/>
      <c r="M52" s="710"/>
      <c r="N52" s="710"/>
      <c r="O52" s="710"/>
      <c r="P52" s="710"/>
      <c r="Q52" s="710"/>
      <c r="R52" s="710"/>
      <c r="S52" s="710"/>
      <c r="T52" s="710"/>
      <c r="U52" s="710"/>
      <c r="V52" s="710"/>
      <c r="W52" s="710"/>
      <c r="X52" s="710"/>
      <c r="Y52" s="710"/>
      <c r="Z52" s="710"/>
      <c r="AA52" s="710"/>
      <c r="AB52" s="710"/>
      <c r="AC52" s="710"/>
      <c r="AD52" s="710"/>
      <c r="AE52" s="710"/>
      <c r="AF52" s="710"/>
      <c r="AG52" s="710"/>
      <c r="AH52" s="710"/>
      <c r="AI52" s="710"/>
      <c r="AJ52" s="710"/>
      <c r="AK52" s="710"/>
      <c r="AL52" s="710"/>
      <c r="AM52" s="710"/>
      <c r="AN52" s="710"/>
      <c r="AO52" s="710"/>
      <c r="AP52" s="710"/>
      <c r="AQ52" s="710"/>
      <c r="AR52" s="710"/>
      <c r="AS52" s="710"/>
      <c r="AT52" s="710"/>
      <c r="AU52" s="710"/>
      <c r="AV52" s="710"/>
      <c r="AW52" s="710"/>
      <c r="AX52" s="710"/>
      <c r="AY52" s="710"/>
      <c r="AZ52" s="710"/>
      <c r="BA52" s="710"/>
      <c r="BB52" s="710"/>
      <c r="BC52" s="710"/>
      <c r="BD52" s="710"/>
      <c r="BE52" s="710"/>
      <c r="BF52" s="710"/>
      <c r="BG52" s="710"/>
      <c r="BH52" s="710"/>
      <c r="BI52" s="710"/>
      <c r="BJ52" s="710"/>
      <c r="BK52" s="710"/>
      <c r="BL52" s="710"/>
      <c r="BM52" s="710"/>
      <c r="BN52" s="710"/>
      <c r="BO52" s="710"/>
      <c r="BP52" s="710"/>
      <c r="BQ52" s="710"/>
      <c r="BR52" s="710"/>
      <c r="BS52" s="710"/>
      <c r="BT52" s="710"/>
      <c r="BU52" s="710"/>
      <c r="BV52" s="710"/>
      <c r="BW52" s="710"/>
      <c r="BX52" s="710"/>
      <c r="BY52" s="710"/>
      <c r="BZ52" s="710"/>
      <c r="CA52" s="710"/>
      <c r="CB52" s="710"/>
      <c r="CC52" s="710"/>
      <c r="CD52" s="710"/>
      <c r="CE52" s="710"/>
      <c r="CF52" s="710"/>
    </row>
    <row r="53" spans="1:84" hidden="1" x14ac:dyDescent="0.3">
      <c r="A53" s="710"/>
      <c r="B53" s="710"/>
      <c r="C53" s="717"/>
      <c r="D53" s="746" t="str">
        <f t="shared" si="46"/>
        <v>Material Densificante</v>
      </c>
      <c r="E53" s="712" t="str">
        <f t="shared" si="47"/>
        <v>BARITINA 4.2</v>
      </c>
      <c r="F53" s="717" t="str">
        <f t="shared" si="48"/>
        <v>Material Densificante</v>
      </c>
      <c r="G53" s="717" t="str">
        <f>IFERROR(INDEX($F$49:$F$55,MATCH(0,INDEX(COUNTIF($G$48:G52,$F$49:$F$55),),)),"")</f>
        <v>Material Densificante</v>
      </c>
      <c r="H53" s="717"/>
      <c r="I53" s="710"/>
      <c r="J53" s="710"/>
      <c r="K53" s="710"/>
      <c r="L53" s="710"/>
      <c r="M53" s="710"/>
      <c r="N53" s="710"/>
      <c r="O53" s="710"/>
      <c r="P53" s="710"/>
      <c r="Q53" s="710"/>
      <c r="R53" s="710"/>
      <c r="S53" s="710"/>
      <c r="T53" s="710"/>
      <c r="U53" s="710"/>
      <c r="V53" s="710"/>
      <c r="W53" s="710"/>
      <c r="X53" s="710"/>
      <c r="Y53" s="710"/>
      <c r="Z53" s="710"/>
      <c r="AA53" s="710"/>
      <c r="AB53" s="710"/>
      <c r="AC53" s="710"/>
      <c r="AD53" s="710"/>
      <c r="AE53" s="710"/>
      <c r="AF53" s="710"/>
      <c r="AG53" s="710"/>
      <c r="AH53" s="710"/>
      <c r="AI53" s="710"/>
      <c r="AJ53" s="710"/>
      <c r="AK53" s="710"/>
      <c r="AL53" s="710"/>
      <c r="AM53" s="710"/>
      <c r="AN53" s="710"/>
      <c r="AO53" s="710"/>
      <c r="AP53" s="710"/>
      <c r="AQ53" s="710"/>
      <c r="AR53" s="710"/>
      <c r="AS53" s="710"/>
      <c r="AT53" s="710"/>
      <c r="AU53" s="710"/>
      <c r="AV53" s="710"/>
      <c r="AW53" s="710"/>
      <c r="AX53" s="710"/>
      <c r="AY53" s="710"/>
      <c r="AZ53" s="710"/>
      <c r="BA53" s="710"/>
      <c r="BB53" s="710"/>
      <c r="BC53" s="710"/>
      <c r="BD53" s="710"/>
      <c r="BE53" s="710"/>
      <c r="BF53" s="710"/>
      <c r="BG53" s="710"/>
      <c r="BH53" s="710"/>
      <c r="BI53" s="710"/>
      <c r="BJ53" s="710"/>
      <c r="BK53" s="710"/>
      <c r="BL53" s="710"/>
      <c r="BM53" s="710"/>
      <c r="BN53" s="710"/>
      <c r="BO53" s="710"/>
      <c r="BP53" s="710"/>
      <c r="BQ53" s="710"/>
      <c r="BR53" s="710"/>
      <c r="BS53" s="710"/>
      <c r="BT53" s="710"/>
      <c r="BU53" s="710"/>
      <c r="BV53" s="710"/>
      <c r="BW53" s="710"/>
      <c r="BX53" s="710"/>
      <c r="BY53" s="710"/>
      <c r="BZ53" s="710"/>
      <c r="CA53" s="710"/>
      <c r="CB53" s="710"/>
      <c r="CC53" s="710"/>
      <c r="CD53" s="710"/>
      <c r="CE53" s="710"/>
      <c r="CF53" s="710"/>
    </row>
    <row r="54" spans="1:84" hidden="1" x14ac:dyDescent="0.3">
      <c r="A54" s="710"/>
      <c r="B54" s="710"/>
      <c r="C54" s="717"/>
      <c r="D54" s="746" t="str">
        <f t="shared" si="46"/>
        <v>S.G. HGS</v>
      </c>
      <c r="E54" s="712">
        <f t="shared" si="47"/>
        <v>4.2</v>
      </c>
      <c r="F54" s="717" t="str">
        <f t="shared" si="48"/>
        <v>S.G. HGS</v>
      </c>
      <c r="G54" s="717" t="str">
        <f>IFERROR(INDEX($F$49:$F$55,MATCH(0,INDEX(COUNTIF($G$48:G53,$F$49:$F$55),),)),"")</f>
        <v>S.G. HGS</v>
      </c>
      <c r="H54" s="717"/>
      <c r="I54" s="710"/>
      <c r="J54" s="710"/>
      <c r="K54" s="710"/>
      <c r="L54" s="710"/>
      <c r="M54" s="710"/>
      <c r="N54" s="710"/>
      <c r="O54" s="710"/>
      <c r="P54" s="710"/>
      <c r="Q54" s="710"/>
      <c r="R54" s="710"/>
      <c r="S54" s="710"/>
      <c r="T54" s="710"/>
      <c r="U54" s="710"/>
      <c r="V54" s="710"/>
      <c r="W54" s="710"/>
      <c r="X54" s="710"/>
      <c r="Y54" s="710"/>
      <c r="Z54" s="710"/>
      <c r="AA54" s="710"/>
      <c r="AB54" s="710"/>
      <c r="AC54" s="710"/>
      <c r="AD54" s="710"/>
      <c r="AE54" s="710"/>
      <c r="AF54" s="710"/>
      <c r="AG54" s="710"/>
      <c r="AH54" s="710"/>
      <c r="AI54" s="710"/>
      <c r="AJ54" s="710"/>
      <c r="AK54" s="710"/>
      <c r="AL54" s="710"/>
      <c r="AM54" s="710"/>
      <c r="AN54" s="710"/>
      <c r="AO54" s="710"/>
      <c r="AP54" s="710"/>
      <c r="AQ54" s="710"/>
      <c r="AR54" s="710"/>
      <c r="AS54" s="710"/>
      <c r="AT54" s="710"/>
      <c r="AU54" s="710"/>
      <c r="AV54" s="710"/>
      <c r="AW54" s="710"/>
      <c r="AX54" s="710"/>
      <c r="AY54" s="710"/>
      <c r="AZ54" s="710"/>
      <c r="BA54" s="710"/>
      <c r="BB54" s="710"/>
      <c r="BC54" s="710"/>
      <c r="BD54" s="710"/>
      <c r="BE54" s="710"/>
      <c r="BF54" s="710"/>
      <c r="BG54" s="710"/>
      <c r="BH54" s="710"/>
      <c r="BI54" s="710"/>
      <c r="BJ54" s="710"/>
      <c r="BK54" s="710"/>
      <c r="BL54" s="710"/>
      <c r="BM54" s="710"/>
      <c r="BN54" s="710"/>
      <c r="BO54" s="710"/>
      <c r="BP54" s="710"/>
      <c r="BQ54" s="710"/>
      <c r="BR54" s="710"/>
      <c r="BS54" s="710"/>
      <c r="BT54" s="710"/>
      <c r="BU54" s="710"/>
      <c r="BV54" s="710"/>
      <c r="BW54" s="710"/>
      <c r="BX54" s="710"/>
      <c r="BY54" s="710"/>
      <c r="BZ54" s="710"/>
      <c r="CA54" s="710"/>
      <c r="CB54" s="710"/>
      <c r="CC54" s="710"/>
      <c r="CD54" s="710"/>
      <c r="CE54" s="710"/>
      <c r="CF54" s="710"/>
    </row>
    <row r="55" spans="1:84" hidden="1" x14ac:dyDescent="0.3">
      <c r="A55" s="710"/>
      <c r="B55" s="710"/>
      <c r="C55" s="717"/>
      <c r="D55" s="746" t="s">
        <v>583</v>
      </c>
      <c r="E55" s="712">
        <f>+PROGRAMA!D14</f>
        <v>2.6</v>
      </c>
      <c r="F55" s="717" t="str">
        <f t="shared" si="48"/>
        <v>S.G.LGS</v>
      </c>
      <c r="G55" s="717" t="str">
        <f>IFERROR(INDEX($F$49:$F$55,MATCH(0,INDEX(COUNTIF($G$48:G54,$F$49:$F$55),),)),"")</f>
        <v>S.G.LGS</v>
      </c>
      <c r="H55" s="717"/>
      <c r="I55" s="710"/>
      <c r="J55" s="710"/>
      <c r="K55" s="710"/>
      <c r="L55" s="710"/>
      <c r="M55" s="710"/>
      <c r="N55" s="710"/>
      <c r="O55" s="710"/>
      <c r="P55" s="710"/>
      <c r="Q55" s="710"/>
      <c r="R55" s="710"/>
      <c r="S55" s="710"/>
      <c r="T55" s="710"/>
      <c r="U55" s="710"/>
      <c r="V55" s="710"/>
      <c r="W55" s="710"/>
      <c r="X55" s="710"/>
      <c r="Y55" s="710"/>
      <c r="Z55" s="710"/>
      <c r="AA55" s="710"/>
      <c r="AB55" s="710"/>
      <c r="AC55" s="710"/>
      <c r="AD55" s="710"/>
      <c r="AE55" s="710"/>
      <c r="AF55" s="710"/>
      <c r="AG55" s="710"/>
      <c r="AH55" s="710"/>
      <c r="AI55" s="710"/>
      <c r="AJ55" s="710"/>
      <c r="AK55" s="710"/>
      <c r="AL55" s="710"/>
      <c r="AM55" s="710"/>
      <c r="AN55" s="710"/>
      <c r="AO55" s="710"/>
      <c r="AP55" s="710"/>
      <c r="AQ55" s="710"/>
      <c r="AR55" s="710"/>
      <c r="AS55" s="710"/>
      <c r="AT55" s="710"/>
      <c r="AU55" s="710"/>
      <c r="AV55" s="710"/>
      <c r="AW55" s="710"/>
      <c r="AX55" s="710"/>
      <c r="AY55" s="710"/>
      <c r="AZ55" s="710"/>
      <c r="BA55" s="710"/>
      <c r="BB55" s="710"/>
      <c r="BC55" s="710"/>
      <c r="BD55" s="710"/>
      <c r="BE55" s="710"/>
      <c r="BF55" s="710"/>
      <c r="BG55" s="710"/>
      <c r="BH55" s="710"/>
      <c r="BI55" s="710"/>
      <c r="BJ55" s="710"/>
      <c r="BK55" s="710"/>
      <c r="BL55" s="710"/>
      <c r="BM55" s="710"/>
      <c r="BN55" s="710"/>
      <c r="BO55" s="710"/>
      <c r="BP55" s="710"/>
      <c r="BQ55" s="710"/>
      <c r="BR55" s="710"/>
      <c r="BS55" s="710"/>
      <c r="BT55" s="710"/>
      <c r="BU55" s="710"/>
      <c r="BV55" s="710"/>
      <c r="BW55" s="710"/>
      <c r="BX55" s="710"/>
      <c r="BY55" s="710"/>
      <c r="BZ55" s="710"/>
      <c r="CA55" s="710"/>
      <c r="CB55" s="710"/>
      <c r="CC55" s="710"/>
      <c r="CD55" s="710"/>
      <c r="CE55" s="710"/>
      <c r="CF55" s="710"/>
    </row>
    <row r="56" spans="1:84" hidden="1" x14ac:dyDescent="0.3">
      <c r="A56" s="710"/>
      <c r="B56" s="710"/>
      <c r="C56" s="717"/>
      <c r="D56" s="746"/>
      <c r="E56" s="712"/>
      <c r="F56" s="717"/>
      <c r="G56" s="717"/>
      <c r="H56" s="717"/>
      <c r="I56" s="710"/>
      <c r="J56" s="710"/>
      <c r="K56" s="710"/>
      <c r="L56" s="710"/>
      <c r="M56" s="710"/>
      <c r="N56" s="710"/>
      <c r="O56" s="710"/>
      <c r="P56" s="710"/>
      <c r="Q56" s="710"/>
      <c r="R56" s="710"/>
      <c r="S56" s="710"/>
      <c r="T56" s="710"/>
      <c r="U56" s="710"/>
      <c r="V56" s="710"/>
      <c r="W56" s="710"/>
      <c r="X56" s="710"/>
      <c r="Y56" s="710"/>
      <c r="Z56" s="710"/>
      <c r="AA56" s="710"/>
      <c r="AB56" s="710"/>
      <c r="AC56" s="710"/>
      <c r="AD56" s="710"/>
      <c r="AE56" s="710"/>
      <c r="AF56" s="710"/>
      <c r="AG56" s="710"/>
      <c r="AH56" s="710"/>
      <c r="AI56" s="710"/>
      <c r="AJ56" s="710"/>
      <c r="AK56" s="710"/>
      <c r="AL56" s="710"/>
      <c r="AM56" s="710"/>
      <c r="AN56" s="710"/>
      <c r="AO56" s="710"/>
      <c r="AP56" s="710"/>
      <c r="AQ56" s="710"/>
      <c r="AR56" s="710"/>
      <c r="AS56" s="710"/>
      <c r="AT56" s="710"/>
      <c r="AU56" s="710"/>
      <c r="AV56" s="710"/>
      <c r="AW56" s="710"/>
      <c r="AX56" s="710"/>
      <c r="AY56" s="710"/>
      <c r="AZ56" s="710"/>
      <c r="BA56" s="710"/>
      <c r="BB56" s="710"/>
      <c r="BC56" s="710"/>
      <c r="BD56" s="710"/>
      <c r="BE56" s="710"/>
      <c r="BF56" s="710"/>
      <c r="BG56" s="710"/>
      <c r="BH56" s="710"/>
      <c r="BI56" s="710"/>
      <c r="BJ56" s="710"/>
      <c r="BK56" s="710"/>
      <c r="BL56" s="710"/>
      <c r="BM56" s="710"/>
      <c r="BN56" s="710"/>
      <c r="BO56" s="710"/>
      <c r="BP56" s="710"/>
      <c r="BQ56" s="710"/>
      <c r="BR56" s="710"/>
      <c r="BS56" s="710"/>
      <c r="BT56" s="710"/>
      <c r="BU56" s="710"/>
      <c r="BV56" s="710"/>
      <c r="BW56" s="710"/>
      <c r="BX56" s="710"/>
      <c r="BY56" s="710"/>
      <c r="BZ56" s="710"/>
      <c r="CA56" s="710"/>
      <c r="CB56" s="710"/>
      <c r="CC56" s="710"/>
      <c r="CD56" s="710"/>
      <c r="CE56" s="710"/>
      <c r="CF56" s="710"/>
    </row>
    <row r="57" spans="1:84" hidden="1" x14ac:dyDescent="0.3">
      <c r="A57" s="710"/>
      <c r="B57" s="710"/>
      <c r="C57" s="711">
        <v>1</v>
      </c>
      <c r="D57" s="746" t="str">
        <f t="shared" ref="D57:D77" si="49">+D16</f>
        <v>Densidad, gr/l</v>
      </c>
      <c r="E57" s="712">
        <f t="shared" ref="E57:E77" si="50">+HLOOKUP($E$48,$E$14:$CF$36,B16,FALSE)</f>
        <v>1900</v>
      </c>
      <c r="F57" s="741" t="str">
        <f>+IF(E57=0,"",IF(E57="","",D57))</f>
        <v>Densidad, gr/l</v>
      </c>
      <c r="G57" s="717" t="str">
        <f>IFERROR(INDEX($F$57:$F$77,MATCH(0,INDEX(COUNTIF($G$56:G56,$F$57:$F$77),),)),"")</f>
        <v>Densidad, gr/l</v>
      </c>
      <c r="H57" s="717"/>
      <c r="I57" s="710"/>
      <c r="J57" s="710"/>
      <c r="K57" s="710"/>
      <c r="L57" s="710"/>
      <c r="M57" s="710"/>
      <c r="N57" s="710"/>
      <c r="O57" s="710"/>
      <c r="P57" s="710"/>
      <c r="Q57" s="710"/>
      <c r="R57" s="710"/>
      <c r="S57" s="710"/>
      <c r="T57" s="710"/>
      <c r="U57" s="710"/>
      <c r="V57" s="710"/>
      <c r="W57" s="710"/>
      <c r="X57" s="710"/>
      <c r="Y57" s="710"/>
      <c r="Z57" s="710"/>
      <c r="AA57" s="710"/>
      <c r="AB57" s="710"/>
      <c r="AC57" s="710"/>
      <c r="AD57" s="710"/>
      <c r="AE57" s="710"/>
      <c r="AF57" s="710"/>
      <c r="AG57" s="710"/>
      <c r="AH57" s="710"/>
      <c r="AI57" s="710"/>
      <c r="AJ57" s="710"/>
      <c r="AK57" s="710"/>
      <c r="AL57" s="710"/>
      <c r="AM57" s="710"/>
      <c r="AN57" s="710"/>
      <c r="AO57" s="710"/>
      <c r="AP57" s="710"/>
      <c r="AQ57" s="710"/>
      <c r="AR57" s="710"/>
      <c r="AS57" s="710"/>
      <c r="AT57" s="710"/>
      <c r="AU57" s="710"/>
      <c r="AV57" s="710"/>
      <c r="AW57" s="710"/>
      <c r="AX57" s="710"/>
      <c r="AY57" s="710"/>
      <c r="AZ57" s="710"/>
      <c r="BA57" s="710"/>
      <c r="BB57" s="710"/>
      <c r="BC57" s="710"/>
      <c r="BD57" s="710"/>
      <c r="BE57" s="710"/>
      <c r="BF57" s="710"/>
      <c r="BG57" s="710"/>
      <c r="BH57" s="710"/>
      <c r="BI57" s="710"/>
      <c r="BJ57" s="710"/>
      <c r="BK57" s="710"/>
      <c r="BL57" s="710"/>
      <c r="BM57" s="710"/>
      <c r="BN57" s="710"/>
      <c r="BO57" s="710"/>
      <c r="BP57" s="710"/>
      <c r="BQ57" s="710"/>
      <c r="BR57" s="710"/>
      <c r="BS57" s="710"/>
      <c r="BT57" s="710"/>
      <c r="BU57" s="710"/>
      <c r="BV57" s="710"/>
      <c r="BW57" s="710"/>
      <c r="BX57" s="710"/>
      <c r="BY57" s="710"/>
      <c r="BZ57" s="710"/>
      <c r="CA57" s="710"/>
      <c r="CB57" s="710"/>
      <c r="CC57" s="710"/>
      <c r="CD57" s="710"/>
      <c r="CE57" s="710"/>
      <c r="CF57" s="710"/>
    </row>
    <row r="58" spans="1:84" hidden="1" x14ac:dyDescent="0.3">
      <c r="A58" s="710"/>
      <c r="B58" s="710"/>
      <c r="C58" s="711">
        <v>2</v>
      </c>
      <c r="D58" s="746" t="str">
        <f t="shared" si="49"/>
        <v>Viscosidad Embudo, seg.</v>
      </c>
      <c r="E58" s="712">
        <f t="shared" si="50"/>
        <v>76</v>
      </c>
      <c r="F58" s="741" t="str">
        <f t="shared" ref="F58:F77" si="51">+IF(E58=0,"",IF(E58="","",D58))</f>
        <v>Viscosidad Embudo, seg.</v>
      </c>
      <c r="G58" s="717" t="str">
        <f>IFERROR(INDEX($F$57:$F$77,MATCH(0,INDEX(COUNTIF($G$56:G57,$F$57:$F$77),),)),"")</f>
        <v>Viscosidad Embudo, seg.</v>
      </c>
      <c r="H58" s="717"/>
      <c r="I58" s="710"/>
      <c r="J58" s="710"/>
      <c r="K58" s="710"/>
      <c r="L58" s="710"/>
      <c r="M58" s="710"/>
      <c r="N58" s="710"/>
      <c r="O58" s="710"/>
      <c r="P58" s="710"/>
      <c r="Q58" s="710"/>
      <c r="R58" s="710"/>
      <c r="S58" s="710"/>
      <c r="T58" s="710"/>
      <c r="U58" s="710"/>
      <c r="V58" s="710"/>
      <c r="W58" s="710"/>
      <c r="X58" s="710"/>
      <c r="Y58" s="710"/>
      <c r="Z58" s="710"/>
      <c r="AA58" s="710"/>
      <c r="AB58" s="710"/>
      <c r="AC58" s="710"/>
      <c r="AD58" s="710"/>
      <c r="AE58" s="710"/>
      <c r="AF58" s="710"/>
      <c r="AG58" s="710"/>
      <c r="AH58" s="710"/>
      <c r="AI58" s="710"/>
      <c r="AJ58" s="710"/>
      <c r="AK58" s="710"/>
      <c r="AL58" s="710"/>
      <c r="AM58" s="710"/>
      <c r="AN58" s="710"/>
      <c r="AO58" s="710"/>
      <c r="AP58" s="710"/>
      <c r="AQ58" s="710"/>
      <c r="AR58" s="710"/>
      <c r="AS58" s="710"/>
      <c r="AT58" s="710"/>
      <c r="AU58" s="710"/>
      <c r="AV58" s="710"/>
      <c r="AW58" s="710"/>
      <c r="AX58" s="710"/>
      <c r="AY58" s="710"/>
      <c r="AZ58" s="710"/>
      <c r="BA58" s="710"/>
      <c r="BB58" s="710"/>
      <c r="BC58" s="710"/>
      <c r="BD58" s="710"/>
      <c r="BE58" s="710"/>
      <c r="BF58" s="710"/>
      <c r="BG58" s="710"/>
      <c r="BH58" s="710"/>
      <c r="BI58" s="710"/>
      <c r="BJ58" s="710"/>
      <c r="BK58" s="710"/>
      <c r="BL58" s="710"/>
      <c r="BM58" s="710"/>
      <c r="BN58" s="710"/>
      <c r="BO58" s="710"/>
      <c r="BP58" s="710"/>
      <c r="BQ58" s="710"/>
      <c r="BR58" s="710"/>
      <c r="BS58" s="710"/>
      <c r="BT58" s="710"/>
      <c r="BU58" s="710"/>
      <c r="BV58" s="710"/>
      <c r="BW58" s="710"/>
      <c r="BX58" s="710"/>
      <c r="BY58" s="710"/>
      <c r="BZ58" s="710"/>
      <c r="CA58" s="710"/>
      <c r="CB58" s="710"/>
      <c r="CC58" s="710"/>
      <c r="CD58" s="710"/>
      <c r="CE58" s="710"/>
      <c r="CF58" s="710"/>
    </row>
    <row r="59" spans="1:84" hidden="1" x14ac:dyDescent="0.3">
      <c r="A59" s="710"/>
      <c r="B59" s="710"/>
      <c r="C59" s="711">
        <v>3</v>
      </c>
      <c r="D59" s="746" t="str">
        <f t="shared" si="49"/>
        <v>Viscosidad Plástica, cps</v>
      </c>
      <c r="E59" s="712">
        <f t="shared" si="50"/>
        <v>30</v>
      </c>
      <c r="F59" s="741" t="str">
        <f t="shared" si="51"/>
        <v>Viscosidad Plástica, cps</v>
      </c>
      <c r="G59" s="717" t="str">
        <f>IFERROR(INDEX($F$57:$F$77,MATCH(0,INDEX(COUNTIF($G$56:G58,$F$57:$F$77),),)),"")</f>
        <v>Viscosidad Plástica, cps</v>
      </c>
      <c r="H59" s="717"/>
      <c r="I59" s="710"/>
      <c r="J59" s="710"/>
      <c r="K59" s="710"/>
      <c r="L59" s="710"/>
      <c r="M59" s="710"/>
      <c r="N59" s="710"/>
      <c r="O59" s="710"/>
      <c r="P59" s="710"/>
      <c r="Q59" s="710"/>
      <c r="R59" s="710"/>
      <c r="S59" s="710"/>
      <c r="T59" s="710"/>
      <c r="U59" s="710"/>
      <c r="V59" s="710"/>
      <c r="W59" s="710"/>
      <c r="X59" s="710"/>
      <c r="Y59" s="710"/>
      <c r="Z59" s="710"/>
      <c r="AA59" s="710"/>
      <c r="AB59" s="710"/>
      <c r="AC59" s="710"/>
      <c r="AD59" s="710"/>
      <c r="AE59" s="710"/>
      <c r="AF59" s="710"/>
      <c r="AG59" s="710"/>
      <c r="AH59" s="710"/>
      <c r="AI59" s="710"/>
      <c r="AJ59" s="710"/>
      <c r="AK59" s="710"/>
      <c r="AL59" s="710"/>
      <c r="AM59" s="710"/>
      <c r="AN59" s="710"/>
      <c r="AO59" s="710"/>
      <c r="AP59" s="710"/>
      <c r="AQ59" s="710"/>
      <c r="AR59" s="710"/>
      <c r="AS59" s="710"/>
      <c r="AT59" s="710"/>
      <c r="AU59" s="710"/>
      <c r="AV59" s="710"/>
      <c r="AW59" s="710"/>
      <c r="AX59" s="710"/>
      <c r="AY59" s="710"/>
      <c r="AZ59" s="710"/>
      <c r="BA59" s="710"/>
      <c r="BB59" s="710"/>
      <c r="BC59" s="710"/>
      <c r="BD59" s="710"/>
      <c r="BE59" s="710"/>
      <c r="BF59" s="710"/>
      <c r="BG59" s="710"/>
      <c r="BH59" s="710"/>
      <c r="BI59" s="710"/>
      <c r="BJ59" s="710"/>
      <c r="BK59" s="710"/>
      <c r="BL59" s="710"/>
      <c r="BM59" s="710"/>
      <c r="BN59" s="710"/>
      <c r="BO59" s="710"/>
      <c r="BP59" s="710"/>
      <c r="BQ59" s="710"/>
      <c r="BR59" s="710"/>
      <c r="BS59" s="710"/>
      <c r="BT59" s="710"/>
      <c r="BU59" s="710"/>
      <c r="BV59" s="710"/>
      <c r="BW59" s="710"/>
      <c r="BX59" s="710"/>
      <c r="BY59" s="710"/>
      <c r="BZ59" s="710"/>
      <c r="CA59" s="710"/>
      <c r="CB59" s="710"/>
      <c r="CC59" s="710"/>
      <c r="CD59" s="710"/>
      <c r="CE59" s="710"/>
      <c r="CF59" s="710"/>
    </row>
    <row r="60" spans="1:84" hidden="1" x14ac:dyDescent="0.3">
      <c r="A60" s="710"/>
      <c r="B60" s="710"/>
      <c r="C60" s="711">
        <v>4</v>
      </c>
      <c r="D60" s="746" t="str">
        <f t="shared" si="49"/>
        <v>Punto de fluencia, lb/100ft²</v>
      </c>
      <c r="E60" s="712">
        <f t="shared" si="50"/>
        <v>13</v>
      </c>
      <c r="F60" s="741" t="str">
        <f t="shared" si="51"/>
        <v>Punto de fluencia, lb/100ft²</v>
      </c>
      <c r="G60" s="717" t="str">
        <f>IFERROR(INDEX($F$57:$F$77,MATCH(0,INDEX(COUNTIF($G$56:G59,$F$57:$F$77),),)),"")</f>
        <v>Punto de fluencia, lb/100ft²</v>
      </c>
      <c r="H60" s="717"/>
      <c r="I60" s="710"/>
      <c r="J60" s="710"/>
      <c r="K60" s="710"/>
      <c r="L60" s="710"/>
      <c r="M60" s="710"/>
      <c r="N60" s="710"/>
      <c r="O60" s="710"/>
      <c r="P60" s="710"/>
      <c r="Q60" s="710"/>
      <c r="R60" s="710"/>
      <c r="S60" s="710"/>
      <c r="T60" s="710"/>
      <c r="U60" s="710"/>
      <c r="V60" s="710"/>
      <c r="W60" s="710"/>
      <c r="X60" s="710"/>
      <c r="Y60" s="710"/>
      <c r="Z60" s="710"/>
      <c r="AA60" s="710"/>
      <c r="AB60" s="710"/>
      <c r="AC60" s="710"/>
      <c r="AD60" s="710"/>
      <c r="AE60" s="710"/>
      <c r="AF60" s="710"/>
      <c r="AG60" s="710"/>
      <c r="AH60" s="710"/>
      <c r="AI60" s="710"/>
      <c r="AJ60" s="710"/>
      <c r="AK60" s="710"/>
      <c r="AL60" s="710"/>
      <c r="AM60" s="710"/>
      <c r="AN60" s="710"/>
      <c r="AO60" s="710"/>
      <c r="AP60" s="710"/>
      <c r="AQ60" s="710"/>
      <c r="AR60" s="710"/>
      <c r="AS60" s="710"/>
      <c r="AT60" s="710"/>
      <c r="AU60" s="710"/>
      <c r="AV60" s="710"/>
      <c r="AW60" s="710"/>
      <c r="AX60" s="710"/>
      <c r="AY60" s="710"/>
      <c r="AZ60" s="710"/>
      <c r="BA60" s="710"/>
      <c r="BB60" s="710"/>
      <c r="BC60" s="710"/>
      <c r="BD60" s="710"/>
      <c r="BE60" s="710"/>
      <c r="BF60" s="710"/>
      <c r="BG60" s="710"/>
      <c r="BH60" s="710"/>
      <c r="BI60" s="710"/>
      <c r="BJ60" s="710"/>
      <c r="BK60" s="710"/>
      <c r="BL60" s="710"/>
      <c r="BM60" s="710"/>
      <c r="BN60" s="710"/>
      <c r="BO60" s="710"/>
      <c r="BP60" s="710"/>
      <c r="BQ60" s="710"/>
      <c r="BR60" s="710"/>
      <c r="BS60" s="710"/>
      <c r="BT60" s="710"/>
      <c r="BU60" s="710"/>
      <c r="BV60" s="710"/>
      <c r="BW60" s="710"/>
      <c r="BX60" s="710"/>
      <c r="BY60" s="710"/>
      <c r="BZ60" s="710"/>
      <c r="CA60" s="710"/>
      <c r="CB60" s="710"/>
      <c r="CC60" s="710"/>
      <c r="CD60" s="710"/>
      <c r="CE60" s="710"/>
      <c r="CF60" s="710"/>
    </row>
    <row r="61" spans="1:84" hidden="1" x14ac:dyDescent="0.3">
      <c r="A61" s="710"/>
      <c r="B61" s="710"/>
      <c r="C61" s="711">
        <v>5</v>
      </c>
      <c r="D61" s="746" t="str">
        <f t="shared" si="49"/>
        <v>Cloruros Agua, mg/lt</v>
      </c>
      <c r="E61" s="712">
        <f t="shared" si="50"/>
        <v>186010</v>
      </c>
      <c r="F61" s="741" t="str">
        <f t="shared" si="51"/>
        <v>Cloruros Agua, mg/lt</v>
      </c>
      <c r="G61" s="717" t="str">
        <f>IFERROR(INDEX($F$57:$F$77,MATCH(0,INDEX(COUNTIF($G$56:G60,$F$57:$F$77),),)),"")</f>
        <v>Cloruros Agua, mg/lt</v>
      </c>
      <c r="H61" s="717"/>
      <c r="I61" s="710"/>
      <c r="J61" s="710"/>
      <c r="K61" s="710"/>
      <c r="L61" s="710"/>
      <c r="M61" s="710"/>
      <c r="N61" s="710"/>
      <c r="O61" s="710"/>
      <c r="P61" s="710"/>
      <c r="Q61" s="710"/>
      <c r="R61" s="710"/>
      <c r="S61" s="710"/>
      <c r="T61" s="710"/>
      <c r="U61" s="710"/>
      <c r="V61" s="710"/>
      <c r="W61" s="710"/>
      <c r="X61" s="710"/>
      <c r="Y61" s="710"/>
      <c r="Z61" s="710"/>
      <c r="AA61" s="710"/>
      <c r="AB61" s="710"/>
      <c r="AC61" s="710"/>
      <c r="AD61" s="710"/>
      <c r="AE61" s="710"/>
      <c r="AF61" s="710"/>
      <c r="AG61" s="710"/>
      <c r="AH61" s="710"/>
      <c r="AI61" s="710"/>
      <c r="AJ61" s="710"/>
      <c r="AK61" s="710"/>
      <c r="AL61" s="710"/>
      <c r="AM61" s="710"/>
      <c r="AN61" s="710"/>
      <c r="AO61" s="710"/>
      <c r="AP61" s="710"/>
      <c r="AQ61" s="710"/>
      <c r="AR61" s="710"/>
      <c r="AS61" s="710"/>
      <c r="AT61" s="710"/>
      <c r="AU61" s="710"/>
      <c r="AV61" s="710"/>
      <c r="AW61" s="710"/>
      <c r="AX61" s="710"/>
      <c r="AY61" s="710"/>
      <c r="AZ61" s="710"/>
      <c r="BA61" s="710"/>
      <c r="BB61" s="710"/>
      <c r="BC61" s="710"/>
      <c r="BD61" s="710"/>
      <c r="BE61" s="710"/>
      <c r="BF61" s="710"/>
      <c r="BG61" s="710"/>
      <c r="BH61" s="710"/>
      <c r="BI61" s="710"/>
      <c r="BJ61" s="710"/>
      <c r="BK61" s="710"/>
      <c r="BL61" s="710"/>
      <c r="BM61" s="710"/>
      <c r="BN61" s="710"/>
      <c r="BO61" s="710"/>
      <c r="BP61" s="710"/>
      <c r="BQ61" s="710"/>
      <c r="BR61" s="710"/>
      <c r="BS61" s="710"/>
      <c r="BT61" s="710"/>
      <c r="BU61" s="710"/>
      <c r="BV61" s="710"/>
      <c r="BW61" s="710"/>
      <c r="BX61" s="710"/>
      <c r="BY61" s="710"/>
      <c r="BZ61" s="710"/>
      <c r="CA61" s="710"/>
      <c r="CB61" s="710"/>
      <c r="CC61" s="710"/>
      <c r="CD61" s="710"/>
      <c r="CE61" s="710"/>
      <c r="CF61" s="710"/>
    </row>
    <row r="62" spans="1:84" hidden="1" x14ac:dyDescent="0.3">
      <c r="A62" s="710"/>
      <c r="B62" s="710"/>
      <c r="C62" s="711">
        <v>6</v>
      </c>
      <c r="D62" s="746" t="str">
        <f t="shared" si="49"/>
        <v>Potasio Libre, ppm</v>
      </c>
      <c r="E62" s="712">
        <f t="shared" si="50"/>
        <v>0</v>
      </c>
      <c r="F62" s="741" t="str">
        <f t="shared" si="51"/>
        <v/>
      </c>
      <c r="G62" s="717" t="str">
        <f>IFERROR(INDEX($F$57:$F$77,MATCH(0,INDEX(COUNTIF($G$56:G61,$F$57:$F$77),),)),"")</f>
        <v>Impurezas-Arena, % V/V</v>
      </c>
      <c r="H62" s="717"/>
      <c r="I62" s="710"/>
      <c r="J62" s="710"/>
      <c r="K62" s="710"/>
      <c r="L62" s="710"/>
      <c r="M62" s="710"/>
      <c r="N62" s="710"/>
      <c r="O62" s="710"/>
      <c r="P62" s="710"/>
      <c r="Q62" s="710"/>
      <c r="R62" s="710"/>
      <c r="S62" s="710"/>
      <c r="T62" s="710"/>
      <c r="U62" s="710"/>
      <c r="V62" s="710"/>
      <c r="W62" s="710"/>
      <c r="X62" s="710"/>
      <c r="Y62" s="710"/>
      <c r="Z62" s="710"/>
      <c r="AA62" s="710"/>
      <c r="AB62" s="710"/>
      <c r="AC62" s="710"/>
      <c r="AD62" s="710"/>
      <c r="AE62" s="710"/>
      <c r="AF62" s="710"/>
      <c r="AG62" s="710"/>
      <c r="AH62" s="710"/>
      <c r="AI62" s="710"/>
      <c r="AJ62" s="710"/>
      <c r="AK62" s="710"/>
      <c r="AL62" s="710"/>
      <c r="AM62" s="710"/>
      <c r="AN62" s="710"/>
      <c r="AO62" s="710"/>
      <c r="AP62" s="710"/>
      <c r="AQ62" s="710"/>
      <c r="AR62" s="710"/>
      <c r="AS62" s="710"/>
      <c r="AT62" s="710"/>
      <c r="AU62" s="710"/>
      <c r="AV62" s="710"/>
      <c r="AW62" s="710"/>
      <c r="AX62" s="710"/>
      <c r="AY62" s="710"/>
      <c r="AZ62" s="710"/>
      <c r="BA62" s="710"/>
      <c r="BB62" s="710"/>
      <c r="BC62" s="710"/>
      <c r="BD62" s="710"/>
      <c r="BE62" s="710"/>
      <c r="BF62" s="710"/>
      <c r="BG62" s="710"/>
      <c r="BH62" s="710"/>
      <c r="BI62" s="710"/>
      <c r="BJ62" s="710"/>
      <c r="BK62" s="710"/>
      <c r="BL62" s="710"/>
      <c r="BM62" s="710"/>
      <c r="BN62" s="710"/>
      <c r="BO62" s="710"/>
      <c r="BP62" s="710"/>
      <c r="BQ62" s="710"/>
      <c r="BR62" s="710"/>
      <c r="BS62" s="710"/>
      <c r="BT62" s="710"/>
      <c r="BU62" s="710"/>
      <c r="BV62" s="710"/>
      <c r="BW62" s="710"/>
      <c r="BX62" s="710"/>
      <c r="BY62" s="710"/>
      <c r="BZ62" s="710"/>
      <c r="CA62" s="710"/>
      <c r="CB62" s="710"/>
      <c r="CC62" s="710"/>
      <c r="CD62" s="710"/>
      <c r="CE62" s="710"/>
      <c r="CF62" s="710"/>
    </row>
    <row r="63" spans="1:84" hidden="1" x14ac:dyDescent="0.3">
      <c r="A63" s="710"/>
      <c r="B63" s="710"/>
      <c r="C63" s="711">
        <v>7</v>
      </c>
      <c r="D63" s="746" t="str">
        <f t="shared" si="49"/>
        <v>MBT, kg/m³</v>
      </c>
      <c r="E63" s="712">
        <f t="shared" si="50"/>
        <v>0</v>
      </c>
      <c r="F63" s="741" t="str">
        <f t="shared" si="51"/>
        <v/>
      </c>
      <c r="G63" s="717" t="str">
        <f>IFERROR(INDEX($F$57:$F$77,MATCH(0,INDEX(COUNTIF($G$56:G62,$F$57:$F$77),),)),"")</f>
        <v>Hidrocarburos, % V/V</v>
      </c>
      <c r="H63" s="717"/>
      <c r="I63" s="710"/>
      <c r="J63" s="710"/>
      <c r="K63" s="710"/>
      <c r="L63" s="710"/>
      <c r="M63" s="710"/>
      <c r="N63" s="710"/>
      <c r="O63" s="710"/>
      <c r="P63" s="710"/>
      <c r="Q63" s="710"/>
      <c r="R63" s="710"/>
      <c r="S63" s="710"/>
      <c r="T63" s="710"/>
      <c r="U63" s="710"/>
      <c r="V63" s="710"/>
      <c r="W63" s="710"/>
      <c r="X63" s="710"/>
      <c r="Y63" s="710"/>
      <c r="Z63" s="710"/>
      <c r="AA63" s="710"/>
      <c r="AB63" s="710"/>
      <c r="AC63" s="710"/>
      <c r="AD63" s="710"/>
      <c r="AE63" s="710"/>
      <c r="AF63" s="710"/>
      <c r="AG63" s="710"/>
      <c r="AH63" s="710"/>
      <c r="AI63" s="710"/>
      <c r="AJ63" s="710"/>
      <c r="AK63" s="710"/>
      <c r="AL63" s="710"/>
      <c r="AM63" s="710"/>
      <c r="AN63" s="710"/>
      <c r="AO63" s="710"/>
      <c r="AP63" s="710"/>
      <c r="AQ63" s="710"/>
      <c r="AR63" s="710"/>
      <c r="AS63" s="710"/>
      <c r="AT63" s="710"/>
      <c r="AU63" s="710"/>
      <c r="AV63" s="710"/>
      <c r="AW63" s="710"/>
      <c r="AX63" s="710"/>
      <c r="AY63" s="710"/>
      <c r="AZ63" s="710"/>
      <c r="BA63" s="710"/>
      <c r="BB63" s="710"/>
      <c r="BC63" s="710"/>
      <c r="BD63" s="710"/>
      <c r="BE63" s="710"/>
      <c r="BF63" s="710"/>
      <c r="BG63" s="710"/>
      <c r="BH63" s="710"/>
      <c r="BI63" s="710"/>
      <c r="BJ63" s="710"/>
      <c r="BK63" s="710"/>
      <c r="BL63" s="710"/>
      <c r="BM63" s="710"/>
      <c r="BN63" s="710"/>
      <c r="BO63" s="710"/>
      <c r="BP63" s="710"/>
      <c r="BQ63" s="710"/>
      <c r="BR63" s="710"/>
      <c r="BS63" s="710"/>
      <c r="BT63" s="710"/>
      <c r="BU63" s="710"/>
      <c r="BV63" s="710"/>
      <c r="BW63" s="710"/>
      <c r="BX63" s="710"/>
      <c r="BY63" s="710"/>
      <c r="BZ63" s="710"/>
      <c r="CA63" s="710"/>
      <c r="CB63" s="710"/>
      <c r="CC63" s="710"/>
      <c r="CD63" s="710"/>
      <c r="CE63" s="710"/>
      <c r="CF63" s="710"/>
    </row>
    <row r="64" spans="1:84" hidden="1" x14ac:dyDescent="0.3">
      <c r="A64" s="710"/>
      <c r="B64" s="710"/>
      <c r="C64" s="711">
        <v>8</v>
      </c>
      <c r="D64" s="746" t="str">
        <f t="shared" si="49"/>
        <v>Ph</v>
      </c>
      <c r="E64" s="712">
        <f t="shared" si="50"/>
        <v>0</v>
      </c>
      <c r="F64" s="741" t="str">
        <f t="shared" si="51"/>
        <v/>
      </c>
      <c r="G64" s="717" t="str">
        <f>IFERROR(INDEX($F$57:$F$77,MATCH(0,INDEX(COUNTIF($G$56:G63,$F$57:$F$77),),)),"")</f>
        <v>Agua, % V/V</v>
      </c>
      <c r="H64" s="717"/>
      <c r="I64" s="710"/>
      <c r="J64" s="710"/>
      <c r="K64" s="710"/>
      <c r="L64" s="710"/>
      <c r="M64" s="710"/>
      <c r="N64" s="710"/>
      <c r="O64" s="710"/>
      <c r="P64" s="710"/>
      <c r="Q64" s="710"/>
      <c r="R64" s="710"/>
      <c r="S64" s="710"/>
      <c r="T64" s="710"/>
      <c r="U64" s="710"/>
      <c r="V64" s="710"/>
      <c r="W64" s="710"/>
      <c r="X64" s="710"/>
      <c r="Y64" s="710"/>
      <c r="Z64" s="710"/>
      <c r="AA64" s="710"/>
      <c r="AB64" s="710"/>
      <c r="AC64" s="710"/>
      <c r="AD64" s="710"/>
      <c r="AE64" s="710"/>
      <c r="AF64" s="710"/>
      <c r="AG64" s="710"/>
      <c r="AH64" s="710"/>
      <c r="AI64" s="710"/>
      <c r="AJ64" s="710"/>
      <c r="AK64" s="710"/>
      <c r="AL64" s="710"/>
      <c r="AM64" s="710"/>
      <c r="AN64" s="710"/>
      <c r="AO64" s="710"/>
      <c r="AP64" s="710"/>
      <c r="AQ64" s="710"/>
      <c r="AR64" s="710"/>
      <c r="AS64" s="710"/>
      <c r="AT64" s="710"/>
      <c r="AU64" s="710"/>
      <c r="AV64" s="710"/>
      <c r="AW64" s="710"/>
      <c r="AX64" s="710"/>
      <c r="AY64" s="710"/>
      <c r="AZ64" s="710"/>
      <c r="BA64" s="710"/>
      <c r="BB64" s="710"/>
      <c r="BC64" s="710"/>
      <c r="BD64" s="710"/>
      <c r="BE64" s="710"/>
      <c r="BF64" s="710"/>
      <c r="BG64" s="710"/>
      <c r="BH64" s="710"/>
      <c r="BI64" s="710"/>
      <c r="BJ64" s="710"/>
      <c r="BK64" s="710"/>
      <c r="BL64" s="710"/>
      <c r="BM64" s="710"/>
      <c r="BN64" s="710"/>
      <c r="BO64" s="710"/>
      <c r="BP64" s="710"/>
      <c r="BQ64" s="710"/>
      <c r="BR64" s="710"/>
      <c r="BS64" s="710"/>
      <c r="BT64" s="710"/>
      <c r="BU64" s="710"/>
      <c r="BV64" s="710"/>
      <c r="BW64" s="710"/>
      <c r="BX64" s="710"/>
      <c r="BY64" s="710"/>
      <c r="BZ64" s="710"/>
      <c r="CA64" s="710"/>
      <c r="CB64" s="710"/>
      <c r="CC64" s="710"/>
      <c r="CD64" s="710"/>
      <c r="CE64" s="710"/>
      <c r="CF64" s="710"/>
    </row>
    <row r="65" spans="1:84" hidden="1" x14ac:dyDescent="0.3">
      <c r="A65" s="710"/>
      <c r="B65" s="710"/>
      <c r="C65" s="711">
        <v>9</v>
      </c>
      <c r="D65" s="746" t="str">
        <f t="shared" si="49"/>
        <v>Impurezas-Arena, % V/V</v>
      </c>
      <c r="E65" s="712">
        <f t="shared" si="50"/>
        <v>0.3</v>
      </c>
      <c r="F65" s="741" t="str">
        <f t="shared" si="51"/>
        <v>Impurezas-Arena, % V/V</v>
      </c>
      <c r="G65" s="717" t="str">
        <f>IFERROR(INDEX($F$57:$F$77,MATCH(0,INDEX(COUNTIF($G$56:G64,$F$57:$F$77),),)),"")</f>
        <v>Sólidos, % V/V</v>
      </c>
      <c r="H65" s="717"/>
      <c r="I65" s="710"/>
      <c r="J65" s="710"/>
      <c r="K65" s="710"/>
      <c r="L65" s="710"/>
      <c r="M65" s="710"/>
      <c r="N65" s="710"/>
      <c r="O65" s="710"/>
      <c r="P65" s="710"/>
      <c r="Q65" s="710"/>
      <c r="R65" s="710"/>
      <c r="S65" s="710"/>
      <c r="T65" s="710"/>
      <c r="U65" s="710"/>
      <c r="V65" s="710"/>
      <c r="W65" s="710"/>
      <c r="X65" s="710"/>
      <c r="Y65" s="710"/>
      <c r="Z65" s="710"/>
      <c r="AA65" s="710"/>
      <c r="AB65" s="710"/>
      <c r="AC65" s="710"/>
      <c r="AD65" s="710"/>
      <c r="AE65" s="710"/>
      <c r="AF65" s="710"/>
      <c r="AG65" s="710"/>
      <c r="AH65" s="710"/>
      <c r="AI65" s="710"/>
      <c r="AJ65" s="710"/>
      <c r="AK65" s="710"/>
      <c r="AL65" s="710"/>
      <c r="AM65" s="710"/>
      <c r="AN65" s="710"/>
      <c r="AO65" s="710"/>
      <c r="AP65" s="710"/>
      <c r="AQ65" s="710"/>
      <c r="AR65" s="710"/>
      <c r="AS65" s="710"/>
      <c r="AT65" s="710"/>
      <c r="AU65" s="710"/>
      <c r="AV65" s="710"/>
      <c r="AW65" s="710"/>
      <c r="AX65" s="710"/>
      <c r="AY65" s="710"/>
      <c r="AZ65" s="710"/>
      <c r="BA65" s="710"/>
      <c r="BB65" s="710"/>
      <c r="BC65" s="710"/>
      <c r="BD65" s="710"/>
      <c r="BE65" s="710"/>
      <c r="BF65" s="710"/>
      <c r="BG65" s="710"/>
      <c r="BH65" s="710"/>
      <c r="BI65" s="710"/>
      <c r="BJ65" s="710"/>
      <c r="BK65" s="710"/>
      <c r="BL65" s="710"/>
      <c r="BM65" s="710"/>
      <c r="BN65" s="710"/>
      <c r="BO65" s="710"/>
      <c r="BP65" s="710"/>
      <c r="BQ65" s="710"/>
      <c r="BR65" s="710"/>
      <c r="BS65" s="710"/>
      <c r="BT65" s="710"/>
      <c r="BU65" s="710"/>
      <c r="BV65" s="710"/>
      <c r="BW65" s="710"/>
      <c r="BX65" s="710"/>
      <c r="BY65" s="710"/>
      <c r="BZ65" s="710"/>
      <c r="CA65" s="710"/>
      <c r="CB65" s="710"/>
      <c r="CC65" s="710"/>
      <c r="CD65" s="710"/>
      <c r="CE65" s="710"/>
      <c r="CF65" s="710"/>
    </row>
    <row r="66" spans="1:84" hidden="1" x14ac:dyDescent="0.3">
      <c r="A66" s="710"/>
      <c r="B66" s="710"/>
      <c r="C66" s="711">
        <v>10</v>
      </c>
      <c r="D66" s="746" t="str">
        <f t="shared" si="49"/>
        <v>Hidrocarburos, % V/V</v>
      </c>
      <c r="E66" s="712">
        <f t="shared" si="50"/>
        <v>55</v>
      </c>
      <c r="F66" s="741" t="str">
        <f t="shared" si="51"/>
        <v>Hidrocarburos, % V/V</v>
      </c>
      <c r="G66" s="717" t="str">
        <f>IFERROR(INDEX($F$57:$F$77,MATCH(0,INDEX(COUNTIF($G$56:G65,$F$57:$F$77),),)),"")</f>
        <v>Relación O/W, % V/V</v>
      </c>
      <c r="H66" s="717"/>
      <c r="I66" s="710"/>
      <c r="J66" s="710"/>
      <c r="K66" s="710"/>
      <c r="L66" s="710"/>
      <c r="M66" s="710"/>
      <c r="N66" s="710"/>
      <c r="O66" s="710"/>
      <c r="P66" s="710"/>
      <c r="Q66" s="710"/>
      <c r="R66" s="710"/>
      <c r="S66" s="710"/>
      <c r="T66" s="710"/>
      <c r="U66" s="710"/>
      <c r="V66" s="710"/>
      <c r="W66" s="710"/>
      <c r="X66" s="710"/>
      <c r="Y66" s="710"/>
      <c r="Z66" s="710"/>
      <c r="AA66" s="710"/>
      <c r="AB66" s="710"/>
      <c r="AC66" s="710"/>
      <c r="AD66" s="710"/>
      <c r="AE66" s="710"/>
      <c r="AF66" s="710"/>
      <c r="AG66" s="710"/>
      <c r="AH66" s="710"/>
      <c r="AI66" s="710"/>
      <c r="AJ66" s="710"/>
      <c r="AK66" s="710"/>
      <c r="AL66" s="710"/>
      <c r="AM66" s="710"/>
      <c r="AN66" s="710"/>
      <c r="AO66" s="710"/>
      <c r="AP66" s="710"/>
      <c r="AQ66" s="710"/>
      <c r="AR66" s="710"/>
      <c r="AS66" s="710"/>
      <c r="AT66" s="710"/>
      <c r="AU66" s="710"/>
      <c r="AV66" s="710"/>
      <c r="AW66" s="710"/>
      <c r="AX66" s="710"/>
      <c r="AY66" s="710"/>
      <c r="AZ66" s="710"/>
      <c r="BA66" s="710"/>
      <c r="BB66" s="710"/>
      <c r="BC66" s="710"/>
      <c r="BD66" s="710"/>
      <c r="BE66" s="710"/>
      <c r="BF66" s="710"/>
      <c r="BG66" s="710"/>
      <c r="BH66" s="710"/>
      <c r="BI66" s="710"/>
      <c r="BJ66" s="710"/>
      <c r="BK66" s="710"/>
      <c r="BL66" s="710"/>
      <c r="BM66" s="710"/>
      <c r="BN66" s="710"/>
      <c r="BO66" s="710"/>
      <c r="BP66" s="710"/>
      <c r="BQ66" s="710"/>
      <c r="BR66" s="710"/>
      <c r="BS66" s="710"/>
      <c r="BT66" s="710"/>
      <c r="BU66" s="710"/>
      <c r="BV66" s="710"/>
      <c r="BW66" s="710"/>
      <c r="BX66" s="710"/>
      <c r="BY66" s="710"/>
      <c r="BZ66" s="710"/>
      <c r="CA66" s="710"/>
      <c r="CB66" s="710"/>
      <c r="CC66" s="710"/>
      <c r="CD66" s="710"/>
      <c r="CE66" s="710"/>
      <c r="CF66" s="710"/>
    </row>
    <row r="67" spans="1:84" hidden="1" x14ac:dyDescent="0.3">
      <c r="A67" s="710"/>
      <c r="B67" s="710"/>
      <c r="C67" s="711">
        <v>11</v>
      </c>
      <c r="D67" s="746" t="str">
        <f t="shared" si="49"/>
        <v>Agua, % V/V</v>
      </c>
      <c r="E67" s="712">
        <f t="shared" si="50"/>
        <v>11</v>
      </c>
      <c r="F67" s="741" t="str">
        <f t="shared" si="51"/>
        <v>Agua, % V/V</v>
      </c>
      <c r="G67" s="717" t="str">
        <f>IFERROR(INDEX($F$57:$F$77,MATCH(0,INDEX(COUNTIF($G$56:G66,$F$57:$F$77),),)),"")</f>
        <v>% Agua Corregida</v>
      </c>
      <c r="H67" s="717"/>
      <c r="I67" s="710"/>
      <c r="J67" s="710"/>
      <c r="K67" s="710"/>
      <c r="L67" s="710"/>
      <c r="M67" s="710"/>
      <c r="N67" s="710"/>
      <c r="O67" s="710"/>
      <c r="P67" s="710"/>
      <c r="Q67" s="710"/>
      <c r="R67" s="710"/>
      <c r="S67" s="710"/>
      <c r="T67" s="710"/>
      <c r="U67" s="710"/>
      <c r="V67" s="710"/>
      <c r="W67" s="710"/>
      <c r="X67" s="710"/>
      <c r="Y67" s="710"/>
      <c r="Z67" s="710"/>
      <c r="AA67" s="710"/>
      <c r="AB67" s="710"/>
      <c r="AC67" s="710"/>
      <c r="AD67" s="710"/>
      <c r="AE67" s="710"/>
      <c r="AF67" s="710"/>
      <c r="AG67" s="710"/>
      <c r="AH67" s="710"/>
      <c r="AI67" s="710"/>
      <c r="AJ67" s="710"/>
      <c r="AK67" s="710"/>
      <c r="AL67" s="710"/>
      <c r="AM67" s="710"/>
      <c r="AN67" s="710"/>
      <c r="AO67" s="710"/>
      <c r="AP67" s="710"/>
      <c r="AQ67" s="710"/>
      <c r="AR67" s="710"/>
      <c r="AS67" s="710"/>
      <c r="AT67" s="710"/>
      <c r="AU67" s="710"/>
      <c r="AV67" s="710"/>
      <c r="AW67" s="710"/>
      <c r="AX67" s="710"/>
      <c r="AY67" s="710"/>
      <c r="AZ67" s="710"/>
      <c r="BA67" s="710"/>
      <c r="BB67" s="710"/>
      <c r="BC67" s="710"/>
      <c r="BD67" s="710"/>
      <c r="BE67" s="710"/>
      <c r="BF67" s="710"/>
      <c r="BG67" s="710"/>
      <c r="BH67" s="710"/>
      <c r="BI67" s="710"/>
      <c r="BJ67" s="710"/>
      <c r="BK67" s="710"/>
      <c r="BL67" s="710"/>
      <c r="BM67" s="710"/>
      <c r="BN67" s="710"/>
      <c r="BO67" s="710"/>
      <c r="BP67" s="710"/>
      <c r="BQ67" s="710"/>
      <c r="BR67" s="710"/>
      <c r="BS67" s="710"/>
      <c r="BT67" s="710"/>
      <c r="BU67" s="710"/>
      <c r="BV67" s="710"/>
      <c r="BW67" s="710"/>
      <c r="BX67" s="710"/>
      <c r="BY67" s="710"/>
      <c r="BZ67" s="710"/>
      <c r="CA67" s="710"/>
      <c r="CB67" s="710"/>
      <c r="CC67" s="710"/>
      <c r="CD67" s="710"/>
      <c r="CE67" s="710"/>
      <c r="CF67" s="710"/>
    </row>
    <row r="68" spans="1:84" hidden="1" x14ac:dyDescent="0.3">
      <c r="A68" s="710"/>
      <c r="B68" s="710"/>
      <c r="C68" s="711">
        <v>12</v>
      </c>
      <c r="D68" s="717" t="str">
        <f t="shared" si="49"/>
        <v>Sólidos, % V/V</v>
      </c>
      <c r="E68" s="739">
        <f t="shared" si="50"/>
        <v>34</v>
      </c>
      <c r="F68" s="740" t="str">
        <f t="shared" si="51"/>
        <v>Sólidos, % V/V</v>
      </c>
      <c r="G68" s="710" t="str">
        <f>IFERROR(INDEX($F$57:$F$77,MATCH(0,INDEX(COUNTIF($G$56:G67,$F$57:$F$77),),)),"")</f>
        <v>Sólidos Corregidos, % V/V</v>
      </c>
      <c r="H68" s="710"/>
      <c r="I68" s="710"/>
      <c r="J68" s="710"/>
      <c r="K68" s="710"/>
      <c r="L68" s="710"/>
      <c r="M68" s="710"/>
      <c r="N68" s="710"/>
      <c r="O68" s="710"/>
      <c r="P68" s="710"/>
      <c r="Q68" s="710"/>
      <c r="R68" s="710"/>
      <c r="S68" s="710"/>
      <c r="T68" s="710"/>
      <c r="U68" s="710"/>
      <c r="V68" s="710"/>
      <c r="W68" s="710"/>
      <c r="X68" s="710"/>
      <c r="Y68" s="710"/>
      <c r="Z68" s="710"/>
      <c r="AA68" s="710"/>
      <c r="AB68" s="710"/>
      <c r="AC68" s="710"/>
      <c r="AD68" s="710"/>
      <c r="AE68" s="710"/>
      <c r="AF68" s="710"/>
      <c r="AG68" s="710"/>
      <c r="AH68" s="710"/>
      <c r="AI68" s="710"/>
      <c r="AJ68" s="710"/>
      <c r="AK68" s="710"/>
      <c r="AL68" s="710"/>
      <c r="AM68" s="710"/>
      <c r="AN68" s="710"/>
      <c r="AO68" s="710"/>
      <c r="AP68" s="710"/>
      <c r="AQ68" s="710"/>
      <c r="AR68" s="710"/>
      <c r="AS68" s="710"/>
      <c r="AT68" s="710"/>
      <c r="AU68" s="710"/>
      <c r="AV68" s="710"/>
      <c r="AW68" s="710"/>
      <c r="AX68" s="710"/>
      <c r="AY68" s="710"/>
      <c r="AZ68" s="710"/>
      <c r="BA68" s="710"/>
      <c r="BB68" s="710"/>
      <c r="BC68" s="710"/>
      <c r="BD68" s="710"/>
      <c r="BE68" s="710"/>
      <c r="BF68" s="710"/>
      <c r="BG68" s="710"/>
      <c r="BH68" s="710"/>
      <c r="BI68" s="710"/>
      <c r="BJ68" s="710"/>
      <c r="BK68" s="710"/>
      <c r="BL68" s="710"/>
      <c r="BM68" s="710"/>
      <c r="BN68" s="710"/>
      <c r="BO68" s="710"/>
      <c r="BP68" s="710"/>
      <c r="BQ68" s="710"/>
      <c r="BR68" s="710"/>
      <c r="BS68" s="710"/>
      <c r="BT68" s="710"/>
      <c r="BU68" s="710"/>
      <c r="BV68" s="710"/>
      <c r="BW68" s="710"/>
      <c r="BX68" s="710"/>
      <c r="BY68" s="710"/>
      <c r="BZ68" s="710"/>
      <c r="CA68" s="710"/>
      <c r="CB68" s="710"/>
      <c r="CC68" s="710"/>
      <c r="CD68" s="710"/>
      <c r="CE68" s="710"/>
      <c r="CF68" s="710"/>
    </row>
    <row r="69" spans="1:84" hidden="1" x14ac:dyDescent="0.3">
      <c r="A69" s="710"/>
      <c r="B69" s="710"/>
      <c r="C69" s="711">
        <v>13</v>
      </c>
      <c r="D69" s="717" t="str">
        <f t="shared" si="49"/>
        <v>Relación O/W, % V/V</v>
      </c>
      <c r="E69" s="739" t="str">
        <f t="shared" si="50"/>
        <v>83/17</v>
      </c>
      <c r="F69" s="740" t="str">
        <f t="shared" si="51"/>
        <v>Relación O/W, % V/V</v>
      </c>
      <c r="G69" s="710" t="str">
        <f>IFERROR(INDEX($F$57:$F$77,MATCH(0,INDEX(COUNTIF($G$56:G68,$F$57:$F$77),),)),"")</f>
        <v>Densidad Salmuera, SG</v>
      </c>
      <c r="H69" s="710"/>
      <c r="I69" s="710"/>
      <c r="J69" s="710"/>
      <c r="K69" s="710"/>
      <c r="L69" s="710"/>
      <c r="M69" s="710"/>
      <c r="N69" s="710"/>
      <c r="O69" s="710"/>
      <c r="P69" s="710"/>
      <c r="Q69" s="710"/>
      <c r="R69" s="710"/>
      <c r="S69" s="710"/>
      <c r="T69" s="710"/>
      <c r="U69" s="710"/>
      <c r="V69" s="710"/>
      <c r="W69" s="710"/>
      <c r="X69" s="710"/>
      <c r="Y69" s="710"/>
      <c r="Z69" s="710"/>
      <c r="AA69" s="710"/>
      <c r="AB69" s="710"/>
      <c r="AC69" s="710"/>
      <c r="AD69" s="710"/>
      <c r="AE69" s="710"/>
      <c r="AF69" s="710"/>
      <c r="AG69" s="710"/>
      <c r="AH69" s="710"/>
      <c r="AI69" s="710"/>
      <c r="AJ69" s="710"/>
      <c r="AK69" s="710"/>
      <c r="AL69" s="710"/>
      <c r="AM69" s="710"/>
      <c r="AN69" s="710"/>
      <c r="AO69" s="710"/>
      <c r="AP69" s="710"/>
      <c r="AQ69" s="710"/>
      <c r="AR69" s="710"/>
      <c r="AS69" s="710"/>
      <c r="AT69" s="710"/>
      <c r="AU69" s="710"/>
      <c r="AV69" s="710"/>
      <c r="AW69" s="710"/>
      <c r="AX69" s="710"/>
      <c r="AY69" s="710"/>
      <c r="AZ69" s="710"/>
      <c r="BA69" s="710"/>
      <c r="BB69" s="710"/>
      <c r="BC69" s="710"/>
      <c r="BD69" s="710"/>
      <c r="BE69" s="710"/>
      <c r="BF69" s="710"/>
      <c r="BG69" s="710"/>
      <c r="BH69" s="710"/>
      <c r="BI69" s="710"/>
      <c r="BJ69" s="710"/>
      <c r="BK69" s="710"/>
      <c r="BL69" s="710"/>
      <c r="BM69" s="710"/>
      <c r="BN69" s="710"/>
      <c r="BO69" s="710"/>
      <c r="BP69" s="710"/>
      <c r="BQ69" s="710"/>
      <c r="BR69" s="710"/>
      <c r="BS69" s="710"/>
      <c r="BT69" s="710"/>
      <c r="BU69" s="710"/>
      <c r="BV69" s="710"/>
      <c r="BW69" s="710"/>
      <c r="BX69" s="710"/>
      <c r="BY69" s="710"/>
      <c r="BZ69" s="710"/>
      <c r="CA69" s="710"/>
      <c r="CB69" s="710"/>
      <c r="CC69" s="710"/>
      <c r="CD69" s="710"/>
      <c r="CE69" s="710"/>
      <c r="CF69" s="710"/>
    </row>
    <row r="70" spans="1:84" hidden="1" x14ac:dyDescent="0.3">
      <c r="A70" s="710"/>
      <c r="B70" s="710"/>
      <c r="C70" s="711">
        <v>14</v>
      </c>
      <c r="D70" s="717" t="str">
        <f t="shared" si="49"/>
        <v>% Agua Corregida</v>
      </c>
      <c r="E70" s="739">
        <f t="shared" si="50"/>
        <v>12.4</v>
      </c>
      <c r="F70" s="740" t="str">
        <f t="shared" si="51"/>
        <v>% Agua Corregida</v>
      </c>
      <c r="G70" s="710" t="str">
        <f>IFERROR(INDEX($F$57:$F$77,MATCH(0,INDEX(COUNTIF($G$56:G69,$F$57:$F$77),),)),"")</f>
        <v>ASG Solidos, SG</v>
      </c>
      <c r="H70" s="710"/>
      <c r="I70" s="710"/>
      <c r="J70" s="710"/>
      <c r="K70" s="710"/>
      <c r="L70" s="710"/>
      <c r="M70" s="710"/>
      <c r="N70" s="710"/>
      <c r="O70" s="710"/>
      <c r="P70" s="710"/>
      <c r="Q70" s="710"/>
      <c r="R70" s="710"/>
      <c r="S70" s="710"/>
      <c r="T70" s="710"/>
      <c r="U70" s="710"/>
      <c r="V70" s="710"/>
      <c r="W70" s="710"/>
      <c r="X70" s="710"/>
      <c r="Y70" s="710"/>
      <c r="Z70" s="710"/>
      <c r="AA70" s="710"/>
      <c r="AB70" s="710"/>
      <c r="AC70" s="710"/>
      <c r="AD70" s="710"/>
      <c r="AE70" s="710"/>
      <c r="AF70" s="710"/>
      <c r="AG70" s="710"/>
      <c r="AH70" s="710"/>
      <c r="AI70" s="710"/>
      <c r="AJ70" s="710"/>
      <c r="AK70" s="710"/>
      <c r="AL70" s="710"/>
      <c r="AM70" s="710"/>
      <c r="AN70" s="710"/>
      <c r="AO70" s="710"/>
      <c r="AP70" s="710"/>
      <c r="AQ70" s="710"/>
      <c r="AR70" s="710"/>
      <c r="AS70" s="710"/>
      <c r="AT70" s="710"/>
      <c r="AU70" s="710"/>
      <c r="AV70" s="710"/>
      <c r="AW70" s="710"/>
      <c r="AX70" s="710"/>
      <c r="AY70" s="710"/>
      <c r="AZ70" s="710"/>
      <c r="BA70" s="710"/>
      <c r="BB70" s="710"/>
      <c r="BC70" s="710"/>
      <c r="BD70" s="710"/>
      <c r="BE70" s="710"/>
      <c r="BF70" s="710"/>
      <c r="BG70" s="710"/>
      <c r="BH70" s="710"/>
      <c r="BI70" s="710"/>
      <c r="BJ70" s="710"/>
      <c r="BK70" s="710"/>
      <c r="BL70" s="710"/>
      <c r="BM70" s="710"/>
      <c r="BN70" s="710"/>
      <c r="BO70" s="710"/>
      <c r="BP70" s="710"/>
      <c r="BQ70" s="710"/>
      <c r="BR70" s="710"/>
      <c r="BS70" s="710"/>
      <c r="BT70" s="710"/>
      <c r="BU70" s="710"/>
      <c r="BV70" s="710"/>
      <c r="BW70" s="710"/>
      <c r="BX70" s="710"/>
      <c r="BY70" s="710"/>
      <c r="BZ70" s="710"/>
      <c r="CA70" s="710"/>
      <c r="CB70" s="710"/>
      <c r="CC70" s="710"/>
      <c r="CD70" s="710"/>
      <c r="CE70" s="710"/>
      <c r="CF70" s="710"/>
    </row>
    <row r="71" spans="1:84" hidden="1" x14ac:dyDescent="0.3">
      <c r="A71" s="710"/>
      <c r="B71" s="710"/>
      <c r="C71" s="711">
        <v>15</v>
      </c>
      <c r="D71" s="717" t="str">
        <f t="shared" si="49"/>
        <v>Sólidos Corregidos, % V/V</v>
      </c>
      <c r="E71" s="739">
        <f t="shared" si="50"/>
        <v>32.6</v>
      </c>
      <c r="F71" s="740" t="str">
        <f t="shared" si="51"/>
        <v>Sólidos Corregidos, % V/V</v>
      </c>
      <c r="G71" s="710" t="str">
        <f>IFERROR(INDEX($F$57:$F$77,MATCH(0,INDEX(COUNTIF($G$56:G70,$F$57:$F$77),),)),"")</f>
        <v>LGS, % V/V</v>
      </c>
      <c r="H71" s="710"/>
      <c r="I71" s="710"/>
      <c r="J71" s="710"/>
      <c r="K71" s="710"/>
      <c r="L71" s="710"/>
      <c r="M71" s="710"/>
      <c r="N71" s="710"/>
      <c r="O71" s="710"/>
      <c r="P71" s="710"/>
      <c r="Q71" s="710"/>
      <c r="R71" s="710"/>
      <c r="S71" s="710"/>
      <c r="T71" s="710"/>
      <c r="U71" s="710"/>
      <c r="V71" s="710"/>
      <c r="W71" s="710"/>
      <c r="X71" s="710"/>
      <c r="Y71" s="710"/>
      <c r="Z71" s="710"/>
      <c r="AA71" s="710"/>
      <c r="AB71" s="710"/>
      <c r="AC71" s="710"/>
      <c r="AD71" s="710"/>
      <c r="AE71" s="710"/>
      <c r="AF71" s="710"/>
      <c r="AG71" s="710"/>
      <c r="AH71" s="710"/>
      <c r="AI71" s="710"/>
      <c r="AJ71" s="710"/>
      <c r="AK71" s="710"/>
      <c r="AL71" s="710"/>
      <c r="AM71" s="710"/>
      <c r="AN71" s="710"/>
      <c r="AO71" s="710"/>
      <c r="AP71" s="710"/>
      <c r="AQ71" s="710"/>
      <c r="AR71" s="710"/>
      <c r="AS71" s="710"/>
      <c r="AT71" s="710"/>
      <c r="AU71" s="710"/>
      <c r="AV71" s="710"/>
      <c r="AW71" s="710"/>
      <c r="AX71" s="710"/>
      <c r="AY71" s="710"/>
      <c r="AZ71" s="710"/>
      <c r="BA71" s="710"/>
      <c r="BB71" s="710"/>
      <c r="BC71" s="710"/>
      <c r="BD71" s="710"/>
      <c r="BE71" s="710"/>
      <c r="BF71" s="710"/>
      <c r="BG71" s="710"/>
      <c r="BH71" s="710"/>
      <c r="BI71" s="710"/>
      <c r="BJ71" s="710"/>
      <c r="BK71" s="710"/>
      <c r="BL71" s="710"/>
      <c r="BM71" s="710"/>
      <c r="BN71" s="710"/>
      <c r="BO71" s="710"/>
      <c r="BP71" s="710"/>
      <c r="BQ71" s="710"/>
      <c r="BR71" s="710"/>
      <c r="BS71" s="710"/>
      <c r="BT71" s="710"/>
      <c r="BU71" s="710"/>
      <c r="BV71" s="710"/>
      <c r="BW71" s="710"/>
      <c r="BX71" s="710"/>
      <c r="BY71" s="710"/>
      <c r="BZ71" s="710"/>
      <c r="CA71" s="710"/>
      <c r="CB71" s="710"/>
      <c r="CC71" s="710"/>
      <c r="CD71" s="710"/>
      <c r="CE71" s="710"/>
      <c r="CF71" s="710"/>
    </row>
    <row r="72" spans="1:84" hidden="1" x14ac:dyDescent="0.3">
      <c r="A72" s="710"/>
      <c r="B72" s="710"/>
      <c r="C72" s="711">
        <v>16</v>
      </c>
      <c r="D72" s="717" t="str">
        <f t="shared" si="49"/>
        <v>Densidad Salmuera, SG</v>
      </c>
      <c r="E72" s="739">
        <f t="shared" si="50"/>
        <v>1.2</v>
      </c>
      <c r="F72" s="740" t="str">
        <f t="shared" si="51"/>
        <v>Densidad Salmuera, SG</v>
      </c>
      <c r="G72" s="710" t="str">
        <f>IFERROR(INDEX($F$57:$F$77,MATCH(0,INDEX(COUNTIF($G$56:G71,$F$57:$F$77),),)),"")</f>
        <v>HGS, % V/V</v>
      </c>
      <c r="H72" s="710"/>
      <c r="I72" s="710"/>
      <c r="J72" s="710"/>
      <c r="K72" s="710"/>
      <c r="L72" s="710"/>
      <c r="M72" s="710"/>
      <c r="N72" s="710"/>
      <c r="O72" s="710"/>
      <c r="P72" s="710"/>
      <c r="Q72" s="710"/>
      <c r="R72" s="710"/>
      <c r="S72" s="710"/>
      <c r="T72" s="710"/>
      <c r="U72" s="710"/>
      <c r="V72" s="710"/>
      <c r="W72" s="710"/>
      <c r="X72" s="710"/>
      <c r="Y72" s="710"/>
      <c r="Z72" s="710"/>
      <c r="AA72" s="710"/>
      <c r="AB72" s="710"/>
      <c r="AC72" s="710"/>
      <c r="AD72" s="710"/>
      <c r="AE72" s="710"/>
      <c r="AF72" s="710"/>
      <c r="AG72" s="710"/>
      <c r="AH72" s="710"/>
      <c r="AI72" s="710"/>
      <c r="AJ72" s="710"/>
      <c r="AK72" s="710"/>
      <c r="AL72" s="710"/>
      <c r="AM72" s="710"/>
      <c r="AN72" s="710"/>
      <c r="AO72" s="710"/>
      <c r="AP72" s="710"/>
      <c r="AQ72" s="710"/>
      <c r="AR72" s="710"/>
      <c r="AS72" s="710"/>
      <c r="AT72" s="710"/>
      <c r="AU72" s="710"/>
      <c r="AV72" s="710"/>
      <c r="AW72" s="710"/>
      <c r="AX72" s="710"/>
      <c r="AY72" s="710"/>
      <c r="AZ72" s="710"/>
      <c r="BA72" s="710"/>
      <c r="BB72" s="710"/>
      <c r="BC72" s="710"/>
      <c r="BD72" s="710"/>
      <c r="BE72" s="710"/>
      <c r="BF72" s="710"/>
      <c r="BG72" s="710"/>
      <c r="BH72" s="710"/>
      <c r="BI72" s="710"/>
      <c r="BJ72" s="710"/>
      <c r="BK72" s="710"/>
      <c r="BL72" s="710"/>
      <c r="BM72" s="710"/>
      <c r="BN72" s="710"/>
      <c r="BO72" s="710"/>
      <c r="BP72" s="710"/>
      <c r="BQ72" s="710"/>
      <c r="BR72" s="710"/>
      <c r="BS72" s="710"/>
      <c r="BT72" s="710"/>
      <c r="BU72" s="710"/>
      <c r="BV72" s="710"/>
      <c r="BW72" s="710"/>
      <c r="BX72" s="710"/>
      <c r="BY72" s="710"/>
      <c r="BZ72" s="710"/>
      <c r="CA72" s="710"/>
      <c r="CB72" s="710"/>
      <c r="CC72" s="710"/>
      <c r="CD72" s="710"/>
      <c r="CE72" s="710"/>
      <c r="CF72" s="710"/>
    </row>
    <row r="73" spans="1:84" hidden="1" x14ac:dyDescent="0.3">
      <c r="A73" s="710"/>
      <c r="B73" s="710"/>
      <c r="C73" s="711">
        <v>17</v>
      </c>
      <c r="D73" s="717" t="str">
        <f t="shared" si="49"/>
        <v>ASG Solidos, SG</v>
      </c>
      <c r="E73" s="739">
        <f t="shared" si="50"/>
        <v>3.95</v>
      </c>
      <c r="F73" s="740" t="str">
        <f t="shared" si="51"/>
        <v>ASG Solidos, SG</v>
      </c>
      <c r="G73" s="710" t="str">
        <f>IFERROR(INDEX($F$57:$F$77,MATCH(0,INDEX(COUNTIF($G$56:G72,$F$57:$F$77),),)),"")</f>
        <v>LGS en el Lodo, kg/m3</v>
      </c>
      <c r="H73" s="710"/>
      <c r="I73" s="710"/>
      <c r="J73" s="710"/>
      <c r="K73" s="710"/>
      <c r="L73" s="710"/>
      <c r="M73" s="710"/>
      <c r="N73" s="710"/>
      <c r="O73" s="710"/>
      <c r="P73" s="710"/>
      <c r="Q73" s="710"/>
      <c r="R73" s="710"/>
      <c r="S73" s="710"/>
      <c r="T73" s="710"/>
      <c r="U73" s="710"/>
      <c r="V73" s="710"/>
      <c r="W73" s="710"/>
      <c r="X73" s="710"/>
      <c r="Y73" s="710"/>
      <c r="Z73" s="710"/>
      <c r="AA73" s="710"/>
      <c r="AB73" s="710"/>
      <c r="AC73" s="710"/>
      <c r="AD73" s="710"/>
      <c r="AE73" s="710"/>
      <c r="AF73" s="710"/>
      <c r="AG73" s="710"/>
      <c r="AH73" s="710"/>
      <c r="AI73" s="710"/>
      <c r="AJ73" s="710"/>
      <c r="AK73" s="710"/>
      <c r="AL73" s="710"/>
      <c r="AM73" s="710"/>
      <c r="AN73" s="710"/>
      <c r="AO73" s="710"/>
      <c r="AP73" s="710"/>
      <c r="AQ73" s="710"/>
      <c r="AR73" s="710"/>
      <c r="AS73" s="710"/>
      <c r="AT73" s="710"/>
      <c r="AU73" s="710"/>
      <c r="AV73" s="710"/>
      <c r="AW73" s="710"/>
      <c r="AX73" s="710"/>
      <c r="AY73" s="710"/>
      <c r="AZ73" s="710"/>
      <c r="BA73" s="710"/>
      <c r="BB73" s="710"/>
      <c r="BC73" s="710"/>
      <c r="BD73" s="710"/>
      <c r="BE73" s="710"/>
      <c r="BF73" s="710"/>
      <c r="BG73" s="710"/>
      <c r="BH73" s="710"/>
      <c r="BI73" s="710"/>
      <c r="BJ73" s="710"/>
      <c r="BK73" s="710"/>
      <c r="BL73" s="710"/>
      <c r="BM73" s="710"/>
      <c r="BN73" s="710"/>
      <c r="BO73" s="710"/>
      <c r="BP73" s="710"/>
      <c r="BQ73" s="710"/>
      <c r="BR73" s="710"/>
      <c r="BS73" s="710"/>
      <c r="BT73" s="710"/>
      <c r="BU73" s="710"/>
      <c r="BV73" s="710"/>
      <c r="BW73" s="710"/>
      <c r="BX73" s="710"/>
      <c r="BY73" s="710"/>
      <c r="BZ73" s="710"/>
      <c r="CA73" s="710"/>
      <c r="CB73" s="710"/>
      <c r="CC73" s="710"/>
      <c r="CD73" s="710"/>
      <c r="CE73" s="710"/>
      <c r="CF73" s="710"/>
    </row>
    <row r="74" spans="1:84" hidden="1" x14ac:dyDescent="0.3">
      <c r="A74" s="710"/>
      <c r="B74" s="710"/>
      <c r="C74" s="711">
        <v>18</v>
      </c>
      <c r="D74" s="717" t="str">
        <f t="shared" si="49"/>
        <v>LGS, % V/V</v>
      </c>
      <c r="E74" s="739">
        <f t="shared" si="50"/>
        <v>4.0999999999999996</v>
      </c>
      <c r="F74" s="740" t="str">
        <f t="shared" si="51"/>
        <v>LGS, % V/V</v>
      </c>
      <c r="G74" s="710" t="str">
        <f>IFERROR(INDEX($F$57:$F$77,MATCH(0,INDEX(COUNTIF($G$56:G73,$F$57:$F$77),),)),"")</f>
        <v>HGS en el Lodo, kg/m3</v>
      </c>
      <c r="H74" s="710"/>
      <c r="I74" s="710"/>
      <c r="J74" s="710"/>
      <c r="K74" s="710"/>
      <c r="L74" s="710"/>
      <c r="M74" s="710"/>
      <c r="N74" s="710"/>
      <c r="O74" s="710"/>
      <c r="P74" s="710"/>
      <c r="Q74" s="710"/>
      <c r="R74" s="710"/>
      <c r="S74" s="710"/>
      <c r="T74" s="710"/>
      <c r="U74" s="710"/>
      <c r="V74" s="710"/>
      <c r="W74" s="710"/>
      <c r="X74" s="710"/>
      <c r="Y74" s="710"/>
      <c r="Z74" s="710"/>
      <c r="AA74" s="710"/>
      <c r="AB74" s="710"/>
      <c r="AC74" s="710"/>
      <c r="AD74" s="710"/>
      <c r="AE74" s="710"/>
      <c r="AF74" s="710"/>
      <c r="AG74" s="710"/>
      <c r="AH74" s="710"/>
      <c r="AI74" s="710"/>
      <c r="AJ74" s="710"/>
      <c r="AK74" s="710"/>
      <c r="AL74" s="710"/>
      <c r="AM74" s="710"/>
      <c r="AN74" s="710"/>
      <c r="AO74" s="710"/>
      <c r="AP74" s="710"/>
      <c r="AQ74" s="710"/>
      <c r="AR74" s="710"/>
      <c r="AS74" s="710"/>
      <c r="AT74" s="710"/>
      <c r="AU74" s="710"/>
      <c r="AV74" s="710"/>
      <c r="AW74" s="710"/>
      <c r="AX74" s="710"/>
      <c r="AY74" s="710"/>
      <c r="AZ74" s="710"/>
      <c r="BA74" s="710"/>
      <c r="BB74" s="710"/>
      <c r="BC74" s="710"/>
      <c r="BD74" s="710"/>
      <c r="BE74" s="710"/>
      <c r="BF74" s="710"/>
      <c r="BG74" s="710"/>
      <c r="BH74" s="710"/>
      <c r="BI74" s="710"/>
      <c r="BJ74" s="710"/>
      <c r="BK74" s="710"/>
      <c r="BL74" s="710"/>
      <c r="BM74" s="710"/>
      <c r="BN74" s="710"/>
      <c r="BO74" s="710"/>
      <c r="BP74" s="710"/>
      <c r="BQ74" s="710"/>
      <c r="BR74" s="710"/>
      <c r="BS74" s="710"/>
      <c r="BT74" s="710"/>
      <c r="BU74" s="710"/>
      <c r="BV74" s="710"/>
      <c r="BW74" s="710"/>
      <c r="BX74" s="710"/>
      <c r="BY74" s="710"/>
      <c r="BZ74" s="710"/>
      <c r="CA74" s="710"/>
      <c r="CB74" s="710"/>
      <c r="CC74" s="710"/>
      <c r="CD74" s="710"/>
      <c r="CE74" s="710"/>
      <c r="CF74" s="710"/>
    </row>
    <row r="75" spans="1:84" hidden="1" x14ac:dyDescent="0.3">
      <c r="A75" s="710"/>
      <c r="B75" s="710"/>
      <c r="C75" s="711">
        <v>19</v>
      </c>
      <c r="D75" s="717" t="str">
        <f t="shared" si="49"/>
        <v>HGS, % V/V</v>
      </c>
      <c r="E75" s="739">
        <f>+HLOOKUP($E$48,$E$14:$CF$36,B34,FALSE)</f>
        <v>28.5</v>
      </c>
      <c r="F75" s="740" t="str">
        <f t="shared" si="51"/>
        <v>HGS, % V/V</v>
      </c>
      <c r="G75" s="710" t="str">
        <f>IFERROR(INDEX($F$57:$F$77,MATCH(0,INDEX(COUNTIF($G$56:G74,$F$57:$F$77),),)),"")</f>
        <v/>
      </c>
      <c r="H75" s="710"/>
      <c r="I75" s="710"/>
      <c r="J75" s="710"/>
      <c r="K75" s="710"/>
      <c r="L75" s="710"/>
      <c r="M75" s="710"/>
      <c r="N75" s="710"/>
      <c r="O75" s="710"/>
      <c r="P75" s="710"/>
      <c r="Q75" s="710"/>
      <c r="R75" s="710"/>
      <c r="S75" s="710"/>
      <c r="T75" s="710"/>
      <c r="U75" s="710"/>
      <c r="V75" s="710"/>
      <c r="W75" s="710"/>
      <c r="X75" s="710"/>
      <c r="Y75" s="710"/>
      <c r="Z75" s="710"/>
      <c r="AA75" s="710"/>
      <c r="AB75" s="710"/>
      <c r="AC75" s="710"/>
      <c r="AD75" s="710"/>
      <c r="AE75" s="710"/>
      <c r="AF75" s="710"/>
      <c r="AG75" s="710"/>
      <c r="AH75" s="710"/>
      <c r="AI75" s="710"/>
      <c r="AJ75" s="710"/>
      <c r="AK75" s="710"/>
      <c r="AL75" s="710"/>
      <c r="AM75" s="710"/>
      <c r="AN75" s="710"/>
      <c r="AO75" s="710"/>
      <c r="AP75" s="710"/>
      <c r="AQ75" s="710"/>
      <c r="AR75" s="710"/>
      <c r="AS75" s="710"/>
      <c r="AT75" s="710"/>
      <c r="AU75" s="710"/>
      <c r="AV75" s="710"/>
      <c r="AW75" s="710"/>
      <c r="AX75" s="710"/>
      <c r="AY75" s="710"/>
      <c r="AZ75" s="710"/>
      <c r="BA75" s="710"/>
      <c r="BB75" s="710"/>
      <c r="BC75" s="710"/>
      <c r="BD75" s="710"/>
      <c r="BE75" s="710"/>
      <c r="BF75" s="710"/>
      <c r="BG75" s="710"/>
      <c r="BH75" s="710"/>
      <c r="BI75" s="710"/>
      <c r="BJ75" s="710"/>
      <c r="BK75" s="710"/>
      <c r="BL75" s="710"/>
      <c r="BM75" s="710"/>
      <c r="BN75" s="710"/>
      <c r="BO75" s="710"/>
      <c r="BP75" s="710"/>
      <c r="BQ75" s="710"/>
      <c r="BR75" s="710"/>
      <c r="BS75" s="710"/>
      <c r="BT75" s="710"/>
      <c r="BU75" s="710"/>
      <c r="BV75" s="710"/>
      <c r="BW75" s="710"/>
      <c r="BX75" s="710"/>
      <c r="BY75" s="710"/>
      <c r="BZ75" s="710"/>
      <c r="CA75" s="710"/>
      <c r="CB75" s="710"/>
      <c r="CC75" s="710"/>
      <c r="CD75" s="710"/>
      <c r="CE75" s="710"/>
      <c r="CF75" s="710"/>
    </row>
    <row r="76" spans="1:84" hidden="1" x14ac:dyDescent="0.3">
      <c r="A76" s="710"/>
      <c r="B76" s="710"/>
      <c r="C76" s="711">
        <v>20</v>
      </c>
      <c r="D76" s="717" t="str">
        <f t="shared" si="49"/>
        <v>LGS en el Lodo, kg/m3</v>
      </c>
      <c r="E76" s="739">
        <f t="shared" si="50"/>
        <v>90.2</v>
      </c>
      <c r="F76" s="740" t="str">
        <f t="shared" si="51"/>
        <v>LGS en el Lodo, kg/m3</v>
      </c>
      <c r="G76" s="710" t="str">
        <f>IFERROR(INDEX($F$57:$F$77,MATCH(0,INDEX(COUNTIF($G$56:G75,$F$57:$F$77),),)),"")</f>
        <v/>
      </c>
      <c r="H76" s="710"/>
      <c r="I76" s="710"/>
      <c r="J76" s="710"/>
      <c r="K76" s="710"/>
      <c r="L76" s="710"/>
      <c r="M76" s="710"/>
      <c r="N76" s="710"/>
      <c r="O76" s="710"/>
      <c r="P76" s="710"/>
      <c r="Q76" s="710"/>
      <c r="R76" s="710"/>
      <c r="S76" s="710"/>
      <c r="T76" s="710"/>
      <c r="U76" s="710"/>
      <c r="V76" s="710"/>
      <c r="W76" s="710"/>
      <c r="X76" s="710"/>
      <c r="Y76" s="710"/>
      <c r="Z76" s="710"/>
      <c r="AA76" s="710"/>
      <c r="AB76" s="710"/>
      <c r="AC76" s="710"/>
      <c r="AD76" s="710"/>
      <c r="AE76" s="710"/>
      <c r="AF76" s="710"/>
      <c r="AG76" s="710"/>
      <c r="AH76" s="710"/>
      <c r="AI76" s="710"/>
      <c r="AJ76" s="710"/>
      <c r="AK76" s="710"/>
      <c r="AL76" s="710"/>
      <c r="AM76" s="710"/>
      <c r="AN76" s="710"/>
      <c r="AO76" s="710"/>
      <c r="AP76" s="710"/>
      <c r="AQ76" s="710"/>
      <c r="AR76" s="710"/>
      <c r="AS76" s="710"/>
      <c r="AT76" s="710"/>
      <c r="AU76" s="710"/>
      <c r="AV76" s="710"/>
      <c r="AW76" s="710"/>
      <c r="AX76" s="710"/>
      <c r="AY76" s="710"/>
      <c r="AZ76" s="710"/>
      <c r="BA76" s="710"/>
      <c r="BB76" s="710"/>
      <c r="BC76" s="710"/>
      <c r="BD76" s="710"/>
      <c r="BE76" s="710"/>
      <c r="BF76" s="710"/>
      <c r="BG76" s="710"/>
      <c r="BH76" s="710"/>
      <c r="BI76" s="710"/>
      <c r="BJ76" s="710"/>
      <c r="BK76" s="710"/>
      <c r="BL76" s="710"/>
      <c r="BM76" s="710"/>
      <c r="BN76" s="710"/>
      <c r="BO76" s="710"/>
      <c r="BP76" s="710"/>
      <c r="BQ76" s="710"/>
      <c r="BR76" s="710"/>
      <c r="BS76" s="710"/>
      <c r="BT76" s="710"/>
      <c r="BU76" s="710"/>
      <c r="BV76" s="710"/>
      <c r="BW76" s="710"/>
      <c r="BX76" s="710"/>
      <c r="BY76" s="710"/>
      <c r="BZ76" s="710"/>
      <c r="CA76" s="710"/>
      <c r="CB76" s="710"/>
      <c r="CC76" s="710"/>
      <c r="CD76" s="710"/>
      <c r="CE76" s="710"/>
      <c r="CF76" s="710"/>
    </row>
    <row r="77" spans="1:84" hidden="1" x14ac:dyDescent="0.3">
      <c r="A77" s="710"/>
      <c r="B77" s="710"/>
      <c r="C77" s="711">
        <v>21</v>
      </c>
      <c r="D77" s="717" t="str">
        <f t="shared" si="49"/>
        <v>HGS en el Lodo, kg/m3</v>
      </c>
      <c r="E77" s="739">
        <f t="shared" si="50"/>
        <v>1196.9999999999998</v>
      </c>
      <c r="F77" s="740" t="str">
        <f t="shared" si="51"/>
        <v>HGS en el Lodo, kg/m3</v>
      </c>
      <c r="G77" s="710" t="str">
        <f>IFERROR(INDEX($F$57:$F$77,MATCH(0,INDEX(COUNTIF($G$56:G76,$F$57:$F$77),),)),"")</f>
        <v/>
      </c>
      <c r="H77" s="710"/>
      <c r="I77" s="710"/>
      <c r="J77" s="710"/>
      <c r="K77" s="710"/>
      <c r="L77" s="710"/>
      <c r="M77" s="710"/>
      <c r="N77" s="710"/>
      <c r="O77" s="710"/>
      <c r="P77" s="710"/>
      <c r="Q77" s="710"/>
      <c r="R77" s="710"/>
      <c r="S77" s="710"/>
      <c r="T77" s="710"/>
      <c r="U77" s="710"/>
      <c r="V77" s="710"/>
      <c r="W77" s="710"/>
      <c r="X77" s="710"/>
      <c r="Y77" s="710"/>
      <c r="Z77" s="710"/>
      <c r="AA77" s="710"/>
      <c r="AB77" s="710"/>
      <c r="AC77" s="710"/>
      <c r="AD77" s="710"/>
      <c r="AE77" s="710"/>
      <c r="AF77" s="710"/>
      <c r="AG77" s="710"/>
      <c r="AH77" s="710"/>
      <c r="AI77" s="710"/>
      <c r="AJ77" s="710"/>
      <c r="AK77" s="710"/>
      <c r="AL77" s="710"/>
      <c r="AM77" s="710"/>
      <c r="AN77" s="710"/>
      <c r="AO77" s="710"/>
      <c r="AP77" s="710"/>
      <c r="AQ77" s="710"/>
      <c r="AR77" s="710"/>
      <c r="AS77" s="710"/>
      <c r="AT77" s="710"/>
      <c r="AU77" s="710"/>
      <c r="AV77" s="710"/>
      <c r="AW77" s="710"/>
      <c r="AX77" s="710"/>
      <c r="AY77" s="710"/>
      <c r="AZ77" s="710"/>
      <c r="BA77" s="710"/>
      <c r="BB77" s="710"/>
      <c r="BC77" s="710"/>
      <c r="BD77" s="710"/>
      <c r="BE77" s="710"/>
      <c r="BF77" s="710"/>
      <c r="BG77" s="710"/>
      <c r="BH77" s="710"/>
      <c r="BI77" s="710"/>
      <c r="BJ77" s="710"/>
      <c r="BK77" s="710"/>
      <c r="BL77" s="710"/>
      <c r="BM77" s="710"/>
      <c r="BN77" s="710"/>
      <c r="BO77" s="710"/>
      <c r="BP77" s="710"/>
      <c r="BQ77" s="710"/>
      <c r="BR77" s="710"/>
      <c r="BS77" s="710"/>
      <c r="BT77" s="710"/>
      <c r="BU77" s="710"/>
      <c r="BV77" s="710"/>
      <c r="BW77" s="710"/>
      <c r="BX77" s="710"/>
      <c r="BY77" s="710"/>
      <c r="BZ77" s="710"/>
      <c r="CA77" s="710"/>
      <c r="CB77" s="710"/>
      <c r="CC77" s="710"/>
      <c r="CD77" s="710"/>
      <c r="CE77" s="710"/>
      <c r="CF77" s="710"/>
    </row>
    <row r="78" spans="1:84" hidden="1" x14ac:dyDescent="0.3">
      <c r="A78" s="710"/>
      <c r="B78" s="710"/>
      <c r="C78" s="710"/>
      <c r="D78" s="710"/>
      <c r="E78" s="710"/>
      <c r="F78" s="710"/>
      <c r="G78" s="744" t="s">
        <v>343</v>
      </c>
      <c r="H78" s="710"/>
      <c r="I78" s="710"/>
      <c r="J78" s="710"/>
      <c r="K78" s="710"/>
      <c r="L78" s="710"/>
      <c r="M78" s="710"/>
      <c r="N78" s="710"/>
      <c r="O78" s="710"/>
      <c r="P78" s="710"/>
      <c r="Q78" s="710"/>
      <c r="R78" s="710"/>
      <c r="S78" s="710"/>
      <c r="T78" s="710"/>
      <c r="U78" s="710"/>
      <c r="V78" s="710"/>
      <c r="W78" s="710"/>
      <c r="X78" s="710"/>
      <c r="Y78" s="710"/>
      <c r="Z78" s="710"/>
      <c r="AA78" s="710"/>
      <c r="AB78" s="710"/>
      <c r="AC78" s="710"/>
      <c r="AD78" s="710"/>
      <c r="AE78" s="710"/>
      <c r="AF78" s="710"/>
      <c r="AG78" s="710"/>
      <c r="AH78" s="710"/>
      <c r="AI78" s="710"/>
      <c r="AJ78" s="710"/>
      <c r="AK78" s="710"/>
      <c r="AL78" s="710"/>
      <c r="AM78" s="710"/>
      <c r="AN78" s="710"/>
      <c r="AO78" s="710"/>
      <c r="AP78" s="710"/>
      <c r="AQ78" s="710"/>
      <c r="AR78" s="710"/>
      <c r="AS78" s="710"/>
      <c r="AT78" s="710"/>
      <c r="AU78" s="710"/>
      <c r="AV78" s="710"/>
      <c r="AW78" s="710"/>
      <c r="AX78" s="710"/>
      <c r="AY78" s="710"/>
      <c r="AZ78" s="710"/>
      <c r="BA78" s="710"/>
      <c r="BB78" s="710"/>
      <c r="BC78" s="710"/>
      <c r="BD78" s="710"/>
      <c r="BE78" s="710"/>
      <c r="BF78" s="710"/>
      <c r="BG78" s="710"/>
      <c r="BH78" s="710"/>
      <c r="BI78" s="710"/>
      <c r="BJ78" s="710"/>
      <c r="BK78" s="710"/>
      <c r="BL78" s="710"/>
      <c r="BM78" s="710"/>
      <c r="BN78" s="710"/>
      <c r="BO78" s="710"/>
      <c r="BP78" s="710"/>
      <c r="BQ78" s="710"/>
      <c r="BR78" s="710"/>
      <c r="BS78" s="710"/>
      <c r="BT78" s="710"/>
      <c r="BU78" s="710"/>
      <c r="BV78" s="710"/>
      <c r="BW78" s="710"/>
      <c r="BX78" s="710"/>
      <c r="BY78" s="710"/>
      <c r="BZ78" s="710"/>
      <c r="CA78" s="710"/>
      <c r="CB78" s="710"/>
      <c r="CC78" s="710"/>
      <c r="CD78" s="710"/>
      <c r="CE78" s="710"/>
      <c r="CF78" s="710"/>
    </row>
    <row r="79" spans="1:84" hidden="1" x14ac:dyDescent="0.3">
      <c r="A79" s="710"/>
      <c r="B79" s="710"/>
      <c r="C79" s="710"/>
      <c r="D79" s="710"/>
      <c r="E79" s="710"/>
      <c r="F79" s="710"/>
      <c r="G79" s="710"/>
      <c r="H79" s="710"/>
      <c r="I79" s="710"/>
      <c r="J79" s="710"/>
      <c r="K79" s="710"/>
      <c r="L79" s="710"/>
      <c r="M79" s="710"/>
      <c r="N79" s="710"/>
      <c r="O79" s="710"/>
      <c r="P79" s="710"/>
      <c r="Q79" s="710"/>
      <c r="R79" s="710"/>
      <c r="S79" s="710"/>
      <c r="T79" s="710"/>
      <c r="U79" s="710"/>
      <c r="V79" s="710"/>
      <c r="W79" s="710"/>
      <c r="X79" s="710"/>
      <c r="Y79" s="710"/>
      <c r="Z79" s="710"/>
      <c r="AA79" s="710"/>
      <c r="AB79" s="710"/>
      <c r="AC79" s="710"/>
      <c r="AD79" s="710"/>
      <c r="AE79" s="710"/>
      <c r="AF79" s="710"/>
      <c r="AG79" s="710"/>
      <c r="AH79" s="710"/>
      <c r="AI79" s="710"/>
      <c r="AJ79" s="710"/>
      <c r="AK79" s="710"/>
      <c r="AL79" s="710"/>
      <c r="AM79" s="710"/>
      <c r="AN79" s="710"/>
      <c r="AO79" s="710"/>
      <c r="AP79" s="710"/>
      <c r="AQ79" s="710"/>
      <c r="AR79" s="710"/>
      <c r="AS79" s="710"/>
      <c r="AT79" s="710"/>
      <c r="AU79" s="710"/>
      <c r="AV79" s="710"/>
      <c r="AW79" s="710"/>
      <c r="AX79" s="710"/>
      <c r="AY79" s="710"/>
      <c r="AZ79" s="710"/>
      <c r="BA79" s="710"/>
      <c r="BB79" s="710"/>
      <c r="BC79" s="710"/>
      <c r="BD79" s="710"/>
      <c r="BE79" s="710"/>
      <c r="BF79" s="710"/>
      <c r="BG79" s="710"/>
      <c r="BH79" s="710"/>
      <c r="BI79" s="710"/>
      <c r="BJ79" s="710"/>
      <c r="BK79" s="710"/>
      <c r="BL79" s="710"/>
      <c r="BM79" s="710"/>
      <c r="BN79" s="710"/>
      <c r="BO79" s="710"/>
      <c r="BP79" s="710"/>
      <c r="BQ79" s="710"/>
      <c r="BR79" s="710"/>
      <c r="BS79" s="710"/>
      <c r="BT79" s="710"/>
      <c r="BU79" s="710"/>
      <c r="BV79" s="710"/>
      <c r="BW79" s="710"/>
      <c r="BX79" s="710"/>
      <c r="BY79" s="710"/>
      <c r="BZ79" s="710"/>
      <c r="CA79" s="710"/>
      <c r="CB79" s="710"/>
      <c r="CC79" s="710"/>
      <c r="CD79" s="710"/>
      <c r="CE79" s="710"/>
      <c r="CF79" s="710"/>
    </row>
    <row r="80" spans="1:84" hidden="1" x14ac:dyDescent="0.3">
      <c r="A80" s="710"/>
      <c r="B80" s="710"/>
      <c r="C80" s="710"/>
      <c r="D80" s="710"/>
      <c r="E80" s="710"/>
      <c r="F80" s="710"/>
      <c r="G80" s="710"/>
      <c r="H80" s="710"/>
      <c r="I80" s="710"/>
      <c r="J80" s="710"/>
      <c r="K80" s="710"/>
      <c r="L80" s="710"/>
      <c r="M80" s="748">
        <f>+E81</f>
        <v>6.75</v>
      </c>
      <c r="N80" s="748" t="str">
        <f>+F81</f>
        <v/>
      </c>
      <c r="O80" s="748" t="str">
        <f>+G81</f>
        <v/>
      </c>
      <c r="P80" s="748" t="str">
        <f>+H81</f>
        <v/>
      </c>
      <c r="Q80" s="710"/>
      <c r="R80" s="710"/>
      <c r="S80" s="710"/>
      <c r="T80" s="710"/>
      <c r="U80" s="710"/>
      <c r="V80" s="710"/>
      <c r="W80" s="710"/>
      <c r="X80" s="710"/>
      <c r="Y80" s="710"/>
      <c r="Z80" s="710"/>
      <c r="AA80" s="710"/>
      <c r="AB80" s="710"/>
      <c r="AC80" s="710"/>
      <c r="AD80" s="710"/>
      <c r="AE80" s="710"/>
      <c r="AF80" s="710"/>
      <c r="AG80" s="710"/>
      <c r="AH80" s="710"/>
      <c r="AI80" s="710"/>
      <c r="AJ80" s="710"/>
      <c r="AK80" s="710"/>
      <c r="AL80" s="710"/>
      <c r="AM80" s="710"/>
      <c r="AN80" s="710"/>
      <c r="AO80" s="710"/>
      <c r="AP80" s="710"/>
      <c r="AQ80" s="710"/>
      <c r="AR80" s="710"/>
      <c r="AS80" s="710"/>
      <c r="AT80" s="710"/>
      <c r="AU80" s="710"/>
      <c r="AV80" s="710"/>
      <c r="AW80" s="710"/>
      <c r="AX80" s="710"/>
      <c r="AY80" s="710"/>
      <c r="AZ80" s="710"/>
      <c r="BA80" s="710"/>
      <c r="BB80" s="710"/>
      <c r="BC80" s="710"/>
      <c r="BD80" s="710"/>
      <c r="BE80" s="710"/>
      <c r="BF80" s="710"/>
      <c r="BG80" s="710"/>
      <c r="BH80" s="710"/>
      <c r="BI80" s="710"/>
      <c r="BJ80" s="710"/>
      <c r="BK80" s="710"/>
      <c r="BL80" s="710"/>
      <c r="BM80" s="710"/>
      <c r="BN80" s="710"/>
      <c r="BO80" s="710"/>
      <c r="BP80" s="710"/>
      <c r="BQ80" s="710"/>
      <c r="BR80" s="710"/>
      <c r="BS80" s="710"/>
      <c r="BT80" s="710"/>
      <c r="BU80" s="710"/>
      <c r="BV80" s="710"/>
      <c r="BW80" s="710"/>
      <c r="BX80" s="710"/>
      <c r="BY80" s="710"/>
      <c r="BZ80" s="710"/>
      <c r="CA80" s="710"/>
      <c r="CB80" s="710"/>
      <c r="CC80" s="710"/>
      <c r="CD80" s="710"/>
      <c r="CE80" s="710"/>
      <c r="CF80" s="710"/>
    </row>
    <row r="81" spans="1:84" hidden="1" x14ac:dyDescent="0.3">
      <c r="A81" s="710"/>
      <c r="B81" s="710"/>
      <c r="C81" s="710"/>
      <c r="D81" s="717" t="s">
        <v>632</v>
      </c>
      <c r="E81" s="748">
        <f>+GENERALES!E30</f>
        <v>6.75</v>
      </c>
      <c r="F81" s="748" t="str">
        <f>+GENERALES!F30</f>
        <v/>
      </c>
      <c r="G81" s="748" t="str">
        <f>+GENERALES!G30</f>
        <v/>
      </c>
      <c r="H81" s="748" t="str">
        <f>+GENERALES!H30</f>
        <v/>
      </c>
      <c r="I81" s="748">
        <f>+E81</f>
        <v>6.75</v>
      </c>
      <c r="J81" s="748" t="str">
        <f>+F81</f>
        <v/>
      </c>
      <c r="K81" s="748" t="str">
        <f>+G81</f>
        <v/>
      </c>
      <c r="L81" s="748" t="str">
        <f>+H81</f>
        <v/>
      </c>
      <c r="M81" s="710"/>
      <c r="N81" s="710"/>
      <c r="O81" s="710"/>
      <c r="P81" s="710"/>
      <c r="Q81" s="710"/>
      <c r="R81" s="710"/>
      <c r="S81" s="710"/>
      <c r="T81" s="710"/>
      <c r="U81" s="710"/>
      <c r="V81" s="710"/>
      <c r="W81" s="710"/>
      <c r="X81" s="710"/>
      <c r="Y81" s="710"/>
      <c r="Z81" s="710"/>
      <c r="AA81" s="710"/>
      <c r="AB81" s="710"/>
      <c r="AC81" s="710"/>
      <c r="AD81" s="710"/>
      <c r="AE81" s="710"/>
      <c r="AF81" s="710"/>
      <c r="AG81" s="710"/>
      <c r="AH81" s="710"/>
      <c r="AI81" s="710"/>
      <c r="AJ81" s="710"/>
      <c r="AK81" s="710"/>
      <c r="AL81" s="710"/>
      <c r="AM81" s="710"/>
      <c r="AN81" s="710"/>
      <c r="AO81" s="710"/>
      <c r="AP81" s="710"/>
      <c r="AQ81" s="710"/>
      <c r="AR81" s="710"/>
      <c r="AS81" s="710"/>
      <c r="AT81" s="710"/>
      <c r="AU81" s="710"/>
      <c r="AV81" s="710"/>
      <c r="AW81" s="710"/>
      <c r="AX81" s="710"/>
      <c r="AY81" s="710"/>
      <c r="AZ81" s="710"/>
      <c r="BA81" s="710"/>
      <c r="BB81" s="710"/>
      <c r="BC81" s="710"/>
      <c r="BD81" s="710"/>
      <c r="BE81" s="710"/>
      <c r="BF81" s="710"/>
      <c r="BG81" s="710"/>
      <c r="BH81" s="710"/>
      <c r="BI81" s="710"/>
      <c r="BJ81" s="710"/>
      <c r="BK81" s="710"/>
      <c r="BL81" s="710"/>
      <c r="BM81" s="710"/>
      <c r="BN81" s="710"/>
      <c r="BO81" s="710"/>
      <c r="BP81" s="710"/>
      <c r="BQ81" s="710"/>
      <c r="BR81" s="710"/>
      <c r="BS81" s="710"/>
      <c r="BT81" s="710"/>
      <c r="BU81" s="710"/>
      <c r="BV81" s="710"/>
      <c r="BW81" s="710"/>
      <c r="BX81" s="710"/>
      <c r="BY81" s="710"/>
      <c r="BZ81" s="710"/>
      <c r="CA81" s="710"/>
      <c r="CB81" s="710"/>
      <c r="CC81" s="710"/>
      <c r="CD81" s="710"/>
      <c r="CE81" s="710"/>
      <c r="CF81" s="710"/>
    </row>
    <row r="82" spans="1:84" hidden="1" x14ac:dyDescent="0.3">
      <c r="A82" s="710"/>
      <c r="B82" s="710"/>
      <c r="C82" s="710"/>
      <c r="D82" s="717" t="str">
        <f>+D16</f>
        <v>Densidad, gr/l</v>
      </c>
      <c r="E82" s="712">
        <f>+ROUND(IFERROR(AVERAGEIF($E$41:$CF$41,E$81,$E16:$CF16),0),0)</f>
        <v>1741</v>
      </c>
      <c r="F82" s="712">
        <f>+ROUND(IFERROR(AVERAGEIF($E$41:$CF$41,F$81,$E16:$CF16),0),0)</f>
        <v>0</v>
      </c>
      <c r="G82" s="712">
        <f>+ROUND(IFERROR(AVERAGEIF($E$41:$CF$41,G$81,$E16:$CF16),0),0)</f>
        <v>0</v>
      </c>
      <c r="H82" s="712">
        <f>+ROUND(IFERROR(AVERAGEIF($E$41:$CF$41,H$81,$E16:$CF16),0),0)</f>
        <v>0</v>
      </c>
      <c r="I82" s="712" t="str">
        <f>+IF(E82=0,"",$D82)</f>
        <v>Densidad, gr/l</v>
      </c>
      <c r="J82" s="712" t="str">
        <f>+IF(F82=0,"",$D82)</f>
        <v/>
      </c>
      <c r="K82" s="712" t="str">
        <f>+IF(G82=0,"",$D82)</f>
        <v/>
      </c>
      <c r="L82" s="712" t="str">
        <f>+IF(H82=0,"",$D82)</f>
        <v/>
      </c>
      <c r="M82" s="741" t="str">
        <f>IFERROR(INDEX(I$82:I$102,MATCH(0,INDEX(COUNTIF($M$81:M81,I$82:I$102),),)),"")</f>
        <v>Densidad, gr/l</v>
      </c>
      <c r="N82" s="741" t="str">
        <f>IFERROR(INDEX(J$82:J$102,MATCH(0,INDEX(COUNTIF($M$81:N81,J$82:J$102),),)),"")</f>
        <v/>
      </c>
      <c r="O82" s="741" t="str">
        <f>IFERROR(INDEX(K$82:K$102,MATCH(0,INDEX(COUNTIF($M$81:O81,K$82:K$102),),)),"")</f>
        <v/>
      </c>
      <c r="P82" s="741" t="str">
        <f>IFERROR(INDEX(L$82:L$102,MATCH(0,INDEX(COUNTIF($M$81:P81,L$82:L$102),),)),"")</f>
        <v/>
      </c>
      <c r="Q82" s="710"/>
      <c r="R82" s="710"/>
      <c r="S82" s="710"/>
      <c r="T82" s="710"/>
      <c r="U82" s="710"/>
      <c r="V82" s="710"/>
      <c r="W82" s="710"/>
      <c r="X82" s="710"/>
      <c r="Y82" s="710"/>
      <c r="Z82" s="710"/>
      <c r="AA82" s="710"/>
      <c r="AB82" s="710"/>
      <c r="AC82" s="710"/>
      <c r="AD82" s="710"/>
      <c r="AE82" s="710"/>
      <c r="AF82" s="710"/>
      <c r="AG82" s="710"/>
      <c r="AH82" s="710"/>
      <c r="AI82" s="710"/>
      <c r="AJ82" s="710"/>
      <c r="AK82" s="710"/>
      <c r="AL82" s="710"/>
      <c r="AM82" s="710"/>
      <c r="AN82" s="710"/>
      <c r="AO82" s="710"/>
      <c r="AP82" s="710"/>
      <c r="AQ82" s="710"/>
      <c r="AR82" s="710"/>
      <c r="AS82" s="710"/>
      <c r="AT82" s="710"/>
      <c r="AU82" s="710"/>
      <c r="AV82" s="710"/>
      <c r="AW82" s="710"/>
      <c r="AX82" s="710"/>
      <c r="AY82" s="710"/>
      <c r="AZ82" s="710"/>
      <c r="BA82" s="710"/>
      <c r="BB82" s="710"/>
      <c r="BC82" s="710"/>
      <c r="BD82" s="710"/>
      <c r="BE82" s="710"/>
      <c r="BF82" s="710"/>
      <c r="BG82" s="710"/>
      <c r="BH82" s="710"/>
      <c r="BI82" s="710"/>
      <c r="BJ82" s="710"/>
      <c r="BK82" s="710"/>
      <c r="BL82" s="710"/>
      <c r="BM82" s="710"/>
      <c r="BN82" s="710"/>
      <c r="BO82" s="710"/>
      <c r="BP82" s="710"/>
      <c r="BQ82" s="710"/>
      <c r="BR82" s="710"/>
      <c r="BS82" s="710"/>
      <c r="BT82" s="710"/>
      <c r="BU82" s="710"/>
      <c r="BV82" s="710"/>
      <c r="BW82" s="710"/>
      <c r="BX82" s="710"/>
      <c r="BY82" s="710"/>
      <c r="BZ82" s="710"/>
      <c r="CA82" s="710"/>
      <c r="CB82" s="710"/>
      <c r="CC82" s="710"/>
      <c r="CD82" s="710"/>
      <c r="CE82" s="710"/>
      <c r="CF82" s="710"/>
    </row>
    <row r="83" spans="1:84" hidden="1" x14ac:dyDescent="0.3">
      <c r="A83" s="710"/>
      <c r="B83" s="710"/>
      <c r="C83" s="710"/>
      <c r="D83" s="717" t="str">
        <f t="shared" ref="D83:D102" si="52">+D17</f>
        <v>Viscosidad Embudo, seg.</v>
      </c>
      <c r="E83" s="712">
        <f t="shared" ref="E83:H88" si="53">+ROUND(IFERROR(AVERAGEIF($E$41:$CF$41,E$81,$E17:$CF17),0),0)</f>
        <v>64</v>
      </c>
      <c r="F83" s="712">
        <f t="shared" si="53"/>
        <v>0</v>
      </c>
      <c r="G83" s="712">
        <f t="shared" si="53"/>
        <v>0</v>
      </c>
      <c r="H83" s="712">
        <f t="shared" si="53"/>
        <v>0</v>
      </c>
      <c r="I83" s="712" t="str">
        <f t="shared" ref="I83:I102" si="54">+IF(E83=0,"",$D83)</f>
        <v>Viscosidad Embudo, seg.</v>
      </c>
      <c r="J83" s="712" t="str">
        <f t="shared" ref="J83:J102" si="55">+IF(F83=0,"",$D83)</f>
        <v/>
      </c>
      <c r="K83" s="712" t="str">
        <f t="shared" ref="K83:K102" si="56">+IF(G83=0,"",$D83)</f>
        <v/>
      </c>
      <c r="L83" s="712" t="str">
        <f t="shared" ref="L83:L102" si="57">+IF(H83=0,"",$D83)</f>
        <v/>
      </c>
      <c r="M83" s="741" t="str">
        <f>IFERROR(INDEX(I$82:I$102,MATCH(0,INDEX(COUNTIF($M$81:M82,I$82:I$102),),)),"")</f>
        <v>Viscosidad Embudo, seg.</v>
      </c>
      <c r="N83" s="741" t="str">
        <f>IFERROR(INDEX(J$82:J$102,MATCH(0,INDEX(COUNTIF($M$81:N82,J$82:J$102),),)),"")</f>
        <v/>
      </c>
      <c r="O83" s="741" t="str">
        <f>IFERROR(INDEX(K$82:K$102,MATCH(0,INDEX(COUNTIF($M$81:O82,K$82:K$102),),)),"")</f>
        <v/>
      </c>
      <c r="P83" s="741" t="str">
        <f>IFERROR(INDEX(L$82:L$102,MATCH(0,INDEX(COUNTIF($M$81:P82,L$82:L$102),),)),"")</f>
        <v/>
      </c>
      <c r="Q83" s="710"/>
      <c r="R83" s="710"/>
      <c r="S83" s="710"/>
      <c r="T83" s="710"/>
      <c r="U83" s="710"/>
      <c r="V83" s="710"/>
      <c r="W83" s="710"/>
      <c r="X83" s="710"/>
      <c r="Y83" s="710"/>
      <c r="Z83" s="710"/>
      <c r="AA83" s="710"/>
      <c r="AB83" s="710"/>
      <c r="AC83" s="710"/>
      <c r="AD83" s="710"/>
      <c r="AE83" s="710"/>
      <c r="AF83" s="710"/>
      <c r="AG83" s="710"/>
      <c r="AH83" s="710"/>
      <c r="AI83" s="710"/>
      <c r="AJ83" s="710"/>
      <c r="AK83" s="710"/>
      <c r="AL83" s="710"/>
      <c r="AM83" s="710"/>
      <c r="AN83" s="710"/>
      <c r="AO83" s="710"/>
      <c r="AP83" s="710"/>
      <c r="AQ83" s="710"/>
      <c r="AR83" s="710"/>
      <c r="AS83" s="710"/>
      <c r="AT83" s="710"/>
      <c r="AU83" s="710"/>
      <c r="AV83" s="710"/>
      <c r="AW83" s="710"/>
      <c r="AX83" s="710"/>
      <c r="AY83" s="710"/>
      <c r="AZ83" s="710"/>
      <c r="BA83" s="710"/>
      <c r="BB83" s="710"/>
      <c r="BC83" s="710"/>
      <c r="BD83" s="710"/>
      <c r="BE83" s="710"/>
      <c r="BF83" s="710"/>
      <c r="BG83" s="710"/>
      <c r="BH83" s="710"/>
      <c r="BI83" s="710"/>
      <c r="BJ83" s="710"/>
      <c r="BK83" s="710"/>
      <c r="BL83" s="710"/>
      <c r="BM83" s="710"/>
      <c r="BN83" s="710"/>
      <c r="BO83" s="710"/>
      <c r="BP83" s="710"/>
      <c r="BQ83" s="710"/>
      <c r="BR83" s="710"/>
      <c r="BS83" s="710"/>
      <c r="BT83" s="710"/>
      <c r="BU83" s="710"/>
      <c r="BV83" s="710"/>
      <c r="BW83" s="710"/>
      <c r="BX83" s="710"/>
      <c r="BY83" s="710"/>
      <c r="BZ83" s="710"/>
      <c r="CA83" s="710"/>
      <c r="CB83" s="710"/>
      <c r="CC83" s="710"/>
      <c r="CD83" s="710"/>
      <c r="CE83" s="710"/>
      <c r="CF83" s="710"/>
    </row>
    <row r="84" spans="1:84" hidden="1" x14ac:dyDescent="0.3">
      <c r="A84" s="710"/>
      <c r="B84" s="710"/>
      <c r="C84" s="710"/>
      <c r="D84" s="717" t="str">
        <f t="shared" si="52"/>
        <v>Viscosidad Plástica, cps</v>
      </c>
      <c r="E84" s="712">
        <f t="shared" si="53"/>
        <v>24</v>
      </c>
      <c r="F84" s="712">
        <f t="shared" si="53"/>
        <v>0</v>
      </c>
      <c r="G84" s="712">
        <f t="shared" si="53"/>
        <v>0</v>
      </c>
      <c r="H84" s="712">
        <f t="shared" si="53"/>
        <v>0</v>
      </c>
      <c r="I84" s="712" t="str">
        <f t="shared" si="54"/>
        <v>Viscosidad Plástica, cps</v>
      </c>
      <c r="J84" s="712" t="str">
        <f t="shared" si="55"/>
        <v/>
      </c>
      <c r="K84" s="712" t="str">
        <f t="shared" si="56"/>
        <v/>
      </c>
      <c r="L84" s="712" t="str">
        <f t="shared" si="57"/>
        <v/>
      </c>
      <c r="M84" s="741" t="str">
        <f>IFERROR(INDEX(I$82:I$102,MATCH(0,INDEX(COUNTIF($M$81:M83,I$82:I$102),),)),"")</f>
        <v>Viscosidad Plástica, cps</v>
      </c>
      <c r="N84" s="741" t="str">
        <f>IFERROR(INDEX(J$82:J$102,MATCH(0,INDEX(COUNTIF($M$81:N83,J$82:J$102),),)),"")</f>
        <v/>
      </c>
      <c r="O84" s="741" t="str">
        <f>IFERROR(INDEX(K$82:K$102,MATCH(0,INDEX(COUNTIF($M$81:O83,K$82:K$102),),)),"")</f>
        <v/>
      </c>
      <c r="P84" s="741" t="str">
        <f>IFERROR(INDEX(L$82:L$102,MATCH(0,INDEX(COUNTIF($M$81:P83,L$82:L$102),),)),"")</f>
        <v/>
      </c>
      <c r="Q84" s="710"/>
      <c r="R84" s="710"/>
      <c r="S84" s="710"/>
      <c r="T84" s="710"/>
      <c r="U84" s="710"/>
      <c r="V84" s="710"/>
      <c r="W84" s="710"/>
      <c r="X84" s="710"/>
      <c r="Y84" s="710"/>
      <c r="Z84" s="710"/>
      <c r="AA84" s="710"/>
      <c r="AB84" s="710"/>
      <c r="AC84" s="710"/>
      <c r="AD84" s="710"/>
      <c r="AE84" s="710"/>
      <c r="AF84" s="710"/>
      <c r="AG84" s="710"/>
      <c r="AH84" s="710"/>
      <c r="AI84" s="710"/>
      <c r="AJ84" s="710"/>
      <c r="AK84" s="710"/>
      <c r="AL84" s="710"/>
      <c r="AM84" s="710"/>
      <c r="AN84" s="710"/>
      <c r="AO84" s="710"/>
      <c r="AP84" s="710"/>
      <c r="AQ84" s="710"/>
      <c r="AR84" s="710"/>
      <c r="AS84" s="710"/>
      <c r="AT84" s="710"/>
      <c r="AU84" s="710"/>
      <c r="AV84" s="710"/>
      <c r="AW84" s="710"/>
      <c r="AX84" s="710"/>
      <c r="AY84" s="710"/>
      <c r="AZ84" s="710"/>
      <c r="BA84" s="710"/>
      <c r="BB84" s="710"/>
      <c r="BC84" s="710"/>
      <c r="BD84" s="710"/>
      <c r="BE84" s="710"/>
      <c r="BF84" s="710"/>
      <c r="BG84" s="710"/>
      <c r="BH84" s="710"/>
      <c r="BI84" s="710"/>
      <c r="BJ84" s="710"/>
      <c r="BK84" s="710"/>
      <c r="BL84" s="710"/>
      <c r="BM84" s="710"/>
      <c r="BN84" s="710"/>
      <c r="BO84" s="710"/>
      <c r="BP84" s="710"/>
      <c r="BQ84" s="710"/>
      <c r="BR84" s="710"/>
      <c r="BS84" s="710"/>
      <c r="BT84" s="710"/>
      <c r="BU84" s="710"/>
      <c r="BV84" s="710"/>
      <c r="BW84" s="710"/>
      <c r="BX84" s="710"/>
      <c r="BY84" s="710"/>
      <c r="BZ84" s="710"/>
      <c r="CA84" s="710"/>
      <c r="CB84" s="710"/>
      <c r="CC84" s="710"/>
      <c r="CD84" s="710"/>
      <c r="CE84" s="710"/>
      <c r="CF84" s="710"/>
    </row>
    <row r="85" spans="1:84" hidden="1" x14ac:dyDescent="0.3">
      <c r="A85" s="710"/>
      <c r="B85" s="710"/>
      <c r="C85" s="710"/>
      <c r="D85" s="717" t="str">
        <f t="shared" si="52"/>
        <v>Punto de fluencia, lb/100ft²</v>
      </c>
      <c r="E85" s="712">
        <f t="shared" si="53"/>
        <v>10</v>
      </c>
      <c r="F85" s="712">
        <f t="shared" si="53"/>
        <v>0</v>
      </c>
      <c r="G85" s="712">
        <f t="shared" si="53"/>
        <v>0</v>
      </c>
      <c r="H85" s="712">
        <f t="shared" si="53"/>
        <v>0</v>
      </c>
      <c r="I85" s="712" t="str">
        <f t="shared" si="54"/>
        <v>Punto de fluencia, lb/100ft²</v>
      </c>
      <c r="J85" s="712" t="str">
        <f t="shared" si="55"/>
        <v/>
      </c>
      <c r="K85" s="712" t="str">
        <f t="shared" si="56"/>
        <v/>
      </c>
      <c r="L85" s="712" t="str">
        <f t="shared" si="57"/>
        <v/>
      </c>
      <c r="M85" s="741" t="str">
        <f>IFERROR(INDEX(I$82:I$102,MATCH(0,INDEX(COUNTIF($M$81:M84,I$82:I$102),),)),"")</f>
        <v>Punto de fluencia, lb/100ft²</v>
      </c>
      <c r="N85" s="741" t="str">
        <f>IFERROR(INDEX(J$82:J$102,MATCH(0,INDEX(COUNTIF($M$81:N84,J$82:J$102),),)),"")</f>
        <v/>
      </c>
      <c r="O85" s="741" t="str">
        <f>IFERROR(INDEX(K$82:K$102,MATCH(0,INDEX(COUNTIF($M$81:O84,K$82:K$102),),)),"")</f>
        <v/>
      </c>
      <c r="P85" s="741" t="str">
        <f>IFERROR(INDEX(L$82:L$102,MATCH(0,INDEX(COUNTIF($M$81:P84,L$82:L$102),),)),"")</f>
        <v/>
      </c>
      <c r="Q85" s="710"/>
      <c r="R85" s="710"/>
      <c r="S85" s="710"/>
      <c r="T85" s="710"/>
      <c r="U85" s="710"/>
      <c r="V85" s="710"/>
      <c r="W85" s="710"/>
      <c r="X85" s="710"/>
      <c r="Y85" s="710"/>
      <c r="Z85" s="710"/>
      <c r="AA85" s="710"/>
      <c r="AB85" s="710"/>
      <c r="AC85" s="710"/>
      <c r="AD85" s="710"/>
      <c r="AE85" s="710"/>
      <c r="AF85" s="710"/>
      <c r="AG85" s="710"/>
      <c r="AH85" s="710"/>
      <c r="AI85" s="710"/>
      <c r="AJ85" s="710"/>
      <c r="AK85" s="710"/>
      <c r="AL85" s="710"/>
      <c r="AM85" s="710"/>
      <c r="AN85" s="710"/>
      <c r="AO85" s="710"/>
      <c r="AP85" s="710"/>
      <c r="AQ85" s="710"/>
      <c r="AR85" s="710"/>
      <c r="AS85" s="710"/>
      <c r="AT85" s="710"/>
      <c r="AU85" s="710"/>
      <c r="AV85" s="710"/>
      <c r="AW85" s="710"/>
      <c r="AX85" s="710"/>
      <c r="AY85" s="710"/>
      <c r="AZ85" s="710"/>
      <c r="BA85" s="710"/>
      <c r="BB85" s="710"/>
      <c r="BC85" s="710"/>
      <c r="BD85" s="710"/>
      <c r="BE85" s="710"/>
      <c r="BF85" s="710"/>
      <c r="BG85" s="710"/>
      <c r="BH85" s="710"/>
      <c r="BI85" s="710"/>
      <c r="BJ85" s="710"/>
      <c r="BK85" s="710"/>
      <c r="BL85" s="710"/>
      <c r="BM85" s="710"/>
      <c r="BN85" s="710"/>
      <c r="BO85" s="710"/>
      <c r="BP85" s="710"/>
      <c r="BQ85" s="710"/>
      <c r="BR85" s="710"/>
      <c r="BS85" s="710"/>
      <c r="BT85" s="710"/>
      <c r="BU85" s="710"/>
      <c r="BV85" s="710"/>
      <c r="BW85" s="710"/>
      <c r="BX85" s="710"/>
      <c r="BY85" s="710"/>
      <c r="BZ85" s="710"/>
      <c r="CA85" s="710"/>
      <c r="CB85" s="710"/>
      <c r="CC85" s="710"/>
      <c r="CD85" s="710"/>
      <c r="CE85" s="710"/>
      <c r="CF85" s="710"/>
    </row>
    <row r="86" spans="1:84" hidden="1" x14ac:dyDescent="0.3">
      <c r="A86" s="710"/>
      <c r="B86" s="710"/>
      <c r="C86" s="710"/>
      <c r="D86" s="717" t="str">
        <f t="shared" si="52"/>
        <v>Cloruros Agua, mg/lt</v>
      </c>
      <c r="E86" s="712">
        <f t="shared" si="53"/>
        <v>185856</v>
      </c>
      <c r="F86" s="712">
        <f t="shared" si="53"/>
        <v>0</v>
      </c>
      <c r="G86" s="712">
        <f t="shared" si="53"/>
        <v>0</v>
      </c>
      <c r="H86" s="712">
        <f t="shared" si="53"/>
        <v>0</v>
      </c>
      <c r="I86" s="712" t="str">
        <f t="shared" si="54"/>
        <v>Cloruros Agua, mg/lt</v>
      </c>
      <c r="J86" s="712" t="str">
        <f t="shared" si="55"/>
        <v/>
      </c>
      <c r="K86" s="712" t="str">
        <f t="shared" si="56"/>
        <v/>
      </c>
      <c r="L86" s="712" t="str">
        <f t="shared" si="57"/>
        <v/>
      </c>
      <c r="M86" s="741" t="str">
        <f>IFERROR(INDEX(I$82:I$102,MATCH(0,INDEX(COUNTIF($M$81:M85,I$82:I$102),),)),"")</f>
        <v>Cloruros Agua, mg/lt</v>
      </c>
      <c r="N86" s="741" t="str">
        <f>IFERROR(INDEX(J$82:J$102,MATCH(0,INDEX(COUNTIF($M$81:N85,J$82:J$102),),)),"")</f>
        <v/>
      </c>
      <c r="O86" s="741" t="str">
        <f>IFERROR(INDEX(K$82:K$102,MATCH(0,INDEX(COUNTIF($M$81:O85,K$82:K$102),),)),"")</f>
        <v/>
      </c>
      <c r="P86" s="741" t="str">
        <f>IFERROR(INDEX(L$82:L$102,MATCH(0,INDEX(COUNTIF($M$81:P85,L$82:L$102),),)),"")</f>
        <v/>
      </c>
      <c r="Q86" s="710"/>
      <c r="R86" s="710"/>
      <c r="S86" s="710"/>
      <c r="T86" s="710"/>
      <c r="U86" s="710"/>
      <c r="V86" s="710"/>
      <c r="W86" s="710"/>
      <c r="X86" s="710"/>
      <c r="Y86" s="710"/>
      <c r="Z86" s="710"/>
      <c r="AA86" s="710"/>
      <c r="AB86" s="710"/>
      <c r="AC86" s="710"/>
      <c r="AD86" s="710"/>
      <c r="AE86" s="710"/>
      <c r="AF86" s="710"/>
      <c r="AG86" s="710"/>
      <c r="AH86" s="710"/>
      <c r="AI86" s="710"/>
      <c r="AJ86" s="710"/>
      <c r="AK86" s="710"/>
      <c r="AL86" s="710"/>
      <c r="AM86" s="710"/>
      <c r="AN86" s="710"/>
      <c r="AO86" s="710"/>
      <c r="AP86" s="710"/>
      <c r="AQ86" s="710"/>
      <c r="AR86" s="710"/>
      <c r="AS86" s="710"/>
      <c r="AT86" s="710"/>
      <c r="AU86" s="710"/>
      <c r="AV86" s="710"/>
      <c r="AW86" s="710"/>
      <c r="AX86" s="710"/>
      <c r="AY86" s="710"/>
      <c r="AZ86" s="710"/>
      <c r="BA86" s="710"/>
      <c r="BB86" s="710"/>
      <c r="BC86" s="710"/>
      <c r="BD86" s="710"/>
      <c r="BE86" s="710"/>
      <c r="BF86" s="710"/>
      <c r="BG86" s="710"/>
      <c r="BH86" s="710"/>
      <c r="BI86" s="710"/>
      <c r="BJ86" s="710"/>
      <c r="BK86" s="710"/>
      <c r="BL86" s="710"/>
      <c r="BM86" s="710"/>
      <c r="BN86" s="710"/>
      <c r="BO86" s="710"/>
      <c r="BP86" s="710"/>
      <c r="BQ86" s="710"/>
      <c r="BR86" s="710"/>
      <c r="BS86" s="710"/>
      <c r="BT86" s="710"/>
      <c r="BU86" s="710"/>
      <c r="BV86" s="710"/>
      <c r="BW86" s="710"/>
      <c r="BX86" s="710"/>
      <c r="BY86" s="710"/>
      <c r="BZ86" s="710"/>
      <c r="CA86" s="710"/>
      <c r="CB86" s="710"/>
      <c r="CC86" s="710"/>
      <c r="CD86" s="710"/>
      <c r="CE86" s="710"/>
      <c r="CF86" s="710"/>
    </row>
    <row r="87" spans="1:84" hidden="1" x14ac:dyDescent="0.3">
      <c r="A87" s="710"/>
      <c r="B87" s="710"/>
      <c r="C87" s="710"/>
      <c r="D87" s="717" t="str">
        <f t="shared" si="52"/>
        <v>Potasio Libre, ppm</v>
      </c>
      <c r="E87" s="712">
        <f t="shared" si="53"/>
        <v>0</v>
      </c>
      <c r="F87" s="712">
        <f t="shared" si="53"/>
        <v>0</v>
      </c>
      <c r="G87" s="712">
        <f t="shared" si="53"/>
        <v>0</v>
      </c>
      <c r="H87" s="712">
        <f t="shared" si="53"/>
        <v>0</v>
      </c>
      <c r="I87" s="712" t="str">
        <f t="shared" si="54"/>
        <v/>
      </c>
      <c r="J87" s="712" t="str">
        <f t="shared" si="55"/>
        <v/>
      </c>
      <c r="K87" s="712" t="str">
        <f t="shared" si="56"/>
        <v/>
      </c>
      <c r="L87" s="712" t="str">
        <f t="shared" si="57"/>
        <v/>
      </c>
      <c r="M87" s="741" t="str">
        <f>IFERROR(INDEX(I$82:I$102,MATCH(0,INDEX(COUNTIF($M$81:M86,I$82:I$102),),)),"")</f>
        <v>Impurezas-Arena, % V/V</v>
      </c>
      <c r="N87" s="741" t="str">
        <f>IFERROR(INDEX(J$82:J$102,MATCH(0,INDEX(COUNTIF($M$81:N86,J$82:J$102),),)),"")</f>
        <v/>
      </c>
      <c r="O87" s="741" t="str">
        <f>IFERROR(INDEX(K$82:K$102,MATCH(0,INDEX(COUNTIF($M$81:O86,K$82:K$102),),)),"")</f>
        <v/>
      </c>
      <c r="P87" s="741" t="str">
        <f>IFERROR(INDEX(L$82:L$102,MATCH(0,INDEX(COUNTIF($M$81:P86,L$82:L$102),),)),"")</f>
        <v/>
      </c>
      <c r="Q87" s="710"/>
      <c r="R87" s="710"/>
      <c r="S87" s="710"/>
      <c r="T87" s="710"/>
      <c r="U87" s="710"/>
      <c r="V87" s="710"/>
      <c r="W87" s="710"/>
      <c r="X87" s="710"/>
      <c r="Y87" s="710"/>
      <c r="Z87" s="710"/>
      <c r="AA87" s="710"/>
      <c r="AB87" s="710"/>
      <c r="AC87" s="710"/>
      <c r="AD87" s="710"/>
      <c r="AE87" s="710"/>
      <c r="AF87" s="710"/>
      <c r="AG87" s="710"/>
      <c r="AH87" s="710"/>
      <c r="AI87" s="710"/>
      <c r="AJ87" s="710"/>
      <c r="AK87" s="710"/>
      <c r="AL87" s="710"/>
      <c r="AM87" s="710"/>
      <c r="AN87" s="710"/>
      <c r="AO87" s="710"/>
      <c r="AP87" s="710"/>
      <c r="AQ87" s="710"/>
      <c r="AR87" s="710"/>
      <c r="AS87" s="710"/>
      <c r="AT87" s="710"/>
      <c r="AU87" s="710"/>
      <c r="AV87" s="710"/>
      <c r="AW87" s="710"/>
      <c r="AX87" s="710"/>
      <c r="AY87" s="710"/>
      <c r="AZ87" s="710"/>
      <c r="BA87" s="710"/>
      <c r="BB87" s="710"/>
      <c r="BC87" s="710"/>
      <c r="BD87" s="710"/>
      <c r="BE87" s="710"/>
      <c r="BF87" s="710"/>
      <c r="BG87" s="710"/>
      <c r="BH87" s="710"/>
      <c r="BI87" s="710"/>
      <c r="BJ87" s="710"/>
      <c r="BK87" s="710"/>
      <c r="BL87" s="710"/>
      <c r="BM87" s="710"/>
      <c r="BN87" s="710"/>
      <c r="BO87" s="710"/>
      <c r="BP87" s="710"/>
      <c r="BQ87" s="710"/>
      <c r="BR87" s="710"/>
      <c r="BS87" s="710"/>
      <c r="BT87" s="710"/>
      <c r="BU87" s="710"/>
      <c r="BV87" s="710"/>
      <c r="BW87" s="710"/>
      <c r="BX87" s="710"/>
      <c r="BY87" s="710"/>
      <c r="BZ87" s="710"/>
      <c r="CA87" s="710"/>
      <c r="CB87" s="710"/>
      <c r="CC87" s="710"/>
      <c r="CD87" s="710"/>
      <c r="CE87" s="710"/>
      <c r="CF87" s="710"/>
    </row>
    <row r="88" spans="1:84" hidden="1" x14ac:dyDescent="0.3">
      <c r="A88" s="710"/>
      <c r="B88" s="710"/>
      <c r="C88" s="710"/>
      <c r="D88" s="717" t="str">
        <f t="shared" si="52"/>
        <v>MBT, kg/m³</v>
      </c>
      <c r="E88" s="712">
        <f t="shared" si="53"/>
        <v>0</v>
      </c>
      <c r="F88" s="712">
        <f t="shared" si="53"/>
        <v>0</v>
      </c>
      <c r="G88" s="712">
        <f t="shared" si="53"/>
        <v>0</v>
      </c>
      <c r="H88" s="712">
        <f t="shared" si="53"/>
        <v>0</v>
      </c>
      <c r="I88" s="712" t="str">
        <f t="shared" si="54"/>
        <v/>
      </c>
      <c r="J88" s="712" t="str">
        <f t="shared" si="55"/>
        <v/>
      </c>
      <c r="K88" s="712" t="str">
        <f t="shared" si="56"/>
        <v/>
      </c>
      <c r="L88" s="712" t="str">
        <f t="shared" si="57"/>
        <v/>
      </c>
      <c r="M88" s="741" t="str">
        <f>IFERROR(INDEX(I$82:I$102,MATCH(0,INDEX(COUNTIF($M$81:M87,I$82:I$102),),)),"")</f>
        <v>Hidrocarburos, % V/V</v>
      </c>
      <c r="N88" s="741" t="str">
        <f>IFERROR(INDEX(J$82:J$102,MATCH(0,INDEX(COUNTIF($M$81:N87,J$82:J$102),),)),"")</f>
        <v/>
      </c>
      <c r="O88" s="741" t="str">
        <f>IFERROR(INDEX(K$82:K$102,MATCH(0,INDEX(COUNTIF($M$81:O87,K$82:K$102),),)),"")</f>
        <v/>
      </c>
      <c r="P88" s="741" t="str">
        <f>IFERROR(INDEX(L$82:L$102,MATCH(0,INDEX(COUNTIF($M$81:P87,L$82:L$102),),)),"")</f>
        <v/>
      </c>
      <c r="Q88" s="710"/>
      <c r="R88" s="710"/>
      <c r="S88" s="710"/>
      <c r="T88" s="710"/>
      <c r="U88" s="710"/>
      <c r="V88" s="710"/>
      <c r="W88" s="710"/>
      <c r="X88" s="710"/>
      <c r="Y88" s="710"/>
      <c r="Z88" s="710"/>
      <c r="AA88" s="710"/>
      <c r="AB88" s="710"/>
      <c r="AC88" s="710"/>
      <c r="AD88" s="710"/>
      <c r="AE88" s="710"/>
      <c r="AF88" s="710"/>
      <c r="AG88" s="710"/>
      <c r="AH88" s="710"/>
      <c r="AI88" s="710"/>
      <c r="AJ88" s="710"/>
      <c r="AK88" s="710"/>
      <c r="AL88" s="710"/>
      <c r="AM88" s="710"/>
      <c r="AN88" s="710"/>
      <c r="AO88" s="710"/>
      <c r="AP88" s="710"/>
      <c r="AQ88" s="710"/>
      <c r="AR88" s="710"/>
      <c r="AS88" s="710"/>
      <c r="AT88" s="710"/>
      <c r="AU88" s="710"/>
      <c r="AV88" s="710"/>
      <c r="AW88" s="710"/>
      <c r="AX88" s="710"/>
      <c r="AY88" s="710"/>
      <c r="AZ88" s="710"/>
      <c r="BA88" s="710"/>
      <c r="BB88" s="710"/>
      <c r="BC88" s="710"/>
      <c r="BD88" s="710"/>
      <c r="BE88" s="710"/>
      <c r="BF88" s="710"/>
      <c r="BG88" s="710"/>
      <c r="BH88" s="710"/>
      <c r="BI88" s="710"/>
      <c r="BJ88" s="710"/>
      <c r="BK88" s="710"/>
      <c r="BL88" s="710"/>
      <c r="BM88" s="710"/>
      <c r="BN88" s="710"/>
      <c r="BO88" s="710"/>
      <c r="BP88" s="710"/>
      <c r="BQ88" s="710"/>
      <c r="BR88" s="710"/>
      <c r="BS88" s="710"/>
      <c r="BT88" s="710"/>
      <c r="BU88" s="710"/>
      <c r="BV88" s="710"/>
      <c r="BW88" s="710"/>
      <c r="BX88" s="710"/>
      <c r="BY88" s="710"/>
      <c r="BZ88" s="710"/>
      <c r="CA88" s="710"/>
      <c r="CB88" s="710"/>
      <c r="CC88" s="710"/>
      <c r="CD88" s="710"/>
      <c r="CE88" s="710"/>
      <c r="CF88" s="710"/>
    </row>
    <row r="89" spans="1:84" hidden="1" x14ac:dyDescent="0.3">
      <c r="A89" s="710"/>
      <c r="B89" s="710"/>
      <c r="C89" s="710"/>
      <c r="D89" s="717" t="str">
        <f t="shared" si="52"/>
        <v>Ph</v>
      </c>
      <c r="E89" s="712">
        <f>+ROUND(IFERROR(AVERAGEIF($E$41:$CF$41,E$81,$E23:$CF23),0),1)</f>
        <v>0</v>
      </c>
      <c r="F89" s="712">
        <f>+ROUND(IFERROR(AVERAGEIF($E$41:$CF$41,F$81,$E23:$CF23),0),1)</f>
        <v>0</v>
      </c>
      <c r="G89" s="712">
        <f>+ROUND(IFERROR(AVERAGEIF($E$41:$CF$41,G$81,$E23:$CF23),0),1)</f>
        <v>0</v>
      </c>
      <c r="H89" s="712">
        <f>+ROUND(IFERROR(AVERAGEIF($E$41:$CF$41,H$81,$E23:$CF23),0),1)</f>
        <v>0</v>
      </c>
      <c r="I89" s="712" t="str">
        <f t="shared" si="54"/>
        <v/>
      </c>
      <c r="J89" s="712" t="str">
        <f t="shared" si="55"/>
        <v/>
      </c>
      <c r="K89" s="712" t="str">
        <f t="shared" si="56"/>
        <v/>
      </c>
      <c r="L89" s="712" t="str">
        <f t="shared" si="57"/>
        <v/>
      </c>
      <c r="M89" s="741" t="str">
        <f>IFERROR(INDEX(I$82:I$102,MATCH(0,INDEX(COUNTIF($M$81:M88,I$82:I$102),),)),"")</f>
        <v>Agua, % V/V</v>
      </c>
      <c r="N89" s="741" t="str">
        <f>IFERROR(INDEX(J$82:J$102,MATCH(0,INDEX(COUNTIF($M$81:N88,J$82:J$102),),)),"")</f>
        <v/>
      </c>
      <c r="O89" s="741" t="str">
        <f>IFERROR(INDEX(K$82:K$102,MATCH(0,INDEX(COUNTIF($M$81:O88,K$82:K$102),),)),"")</f>
        <v/>
      </c>
      <c r="P89" s="741" t="str">
        <f>IFERROR(INDEX(L$82:L$102,MATCH(0,INDEX(COUNTIF($M$81:P88,L$82:L$102),),)),"")</f>
        <v/>
      </c>
      <c r="Q89" s="710"/>
      <c r="R89" s="710"/>
      <c r="S89" s="710"/>
      <c r="T89" s="710"/>
      <c r="U89" s="710"/>
      <c r="V89" s="710"/>
      <c r="W89" s="710"/>
      <c r="X89" s="710"/>
      <c r="Y89" s="710"/>
      <c r="Z89" s="710"/>
      <c r="AA89" s="710"/>
      <c r="AB89" s="710"/>
      <c r="AC89" s="710"/>
      <c r="AD89" s="710"/>
      <c r="AE89" s="710"/>
      <c r="AF89" s="710"/>
      <c r="AG89" s="710"/>
      <c r="AH89" s="710"/>
      <c r="AI89" s="710"/>
      <c r="AJ89" s="710"/>
      <c r="AK89" s="710"/>
      <c r="AL89" s="710"/>
      <c r="AM89" s="710"/>
      <c r="AN89" s="710"/>
      <c r="AO89" s="710"/>
      <c r="AP89" s="710"/>
      <c r="AQ89" s="710"/>
      <c r="AR89" s="710"/>
      <c r="AS89" s="710"/>
      <c r="AT89" s="710"/>
      <c r="AU89" s="710"/>
      <c r="AV89" s="710"/>
      <c r="AW89" s="710"/>
      <c r="AX89" s="710"/>
      <c r="AY89" s="710"/>
      <c r="AZ89" s="710"/>
      <c r="BA89" s="710"/>
      <c r="BB89" s="710"/>
      <c r="BC89" s="710"/>
      <c r="BD89" s="710"/>
      <c r="BE89" s="710"/>
      <c r="BF89" s="710"/>
      <c r="BG89" s="710"/>
      <c r="BH89" s="710"/>
      <c r="BI89" s="710"/>
      <c r="BJ89" s="710"/>
      <c r="BK89" s="710"/>
      <c r="BL89" s="710"/>
      <c r="BM89" s="710"/>
      <c r="BN89" s="710"/>
      <c r="BO89" s="710"/>
      <c r="BP89" s="710"/>
      <c r="BQ89" s="710"/>
      <c r="BR89" s="710"/>
      <c r="BS89" s="710"/>
      <c r="BT89" s="710"/>
      <c r="BU89" s="710"/>
      <c r="BV89" s="710"/>
      <c r="BW89" s="710"/>
      <c r="BX89" s="710"/>
      <c r="BY89" s="710"/>
      <c r="BZ89" s="710"/>
      <c r="CA89" s="710"/>
      <c r="CB89" s="710"/>
      <c r="CC89" s="710"/>
      <c r="CD89" s="710"/>
      <c r="CE89" s="710"/>
      <c r="CF89" s="710"/>
    </row>
    <row r="90" spans="1:84" hidden="1" x14ac:dyDescent="0.3">
      <c r="A90" s="710"/>
      <c r="B90" s="710"/>
      <c r="C90" s="710"/>
      <c r="D90" s="717" t="str">
        <f t="shared" si="52"/>
        <v>Impurezas-Arena, % V/V</v>
      </c>
      <c r="E90" s="712">
        <f>+ROUND(IFERROR(AVERAGEIF($E$41:$CF$41,E$81,$E24:$CF24),0),2)</f>
        <v>0.31</v>
      </c>
      <c r="F90" s="712">
        <f>+ROUND(IFERROR(AVERAGEIF($E$41:$CF$41,F$81,$E24:$CF24),0),2)</f>
        <v>0</v>
      </c>
      <c r="G90" s="712">
        <f>+ROUND(IFERROR(AVERAGEIF($E$41:$CF$41,G$81,$E24:$CF24),0),2)</f>
        <v>0</v>
      </c>
      <c r="H90" s="712">
        <f>+ROUND(IFERROR(AVERAGEIF($E$41:$CF$41,H$81,$E24:$CF24),0),2)</f>
        <v>0</v>
      </c>
      <c r="I90" s="712" t="str">
        <f t="shared" si="54"/>
        <v>Impurezas-Arena, % V/V</v>
      </c>
      <c r="J90" s="712" t="str">
        <f t="shared" si="55"/>
        <v/>
      </c>
      <c r="K90" s="712" t="str">
        <f t="shared" si="56"/>
        <v/>
      </c>
      <c r="L90" s="712" t="str">
        <f t="shared" si="57"/>
        <v/>
      </c>
      <c r="M90" s="741" t="str">
        <f>IFERROR(INDEX(I$82:I$102,MATCH(0,INDEX(COUNTIF($M$81:M89,I$82:I$102),),)),"")</f>
        <v>Sólidos, % V/V</v>
      </c>
      <c r="N90" s="741" t="str">
        <f>IFERROR(INDEX(J$82:J$102,MATCH(0,INDEX(COUNTIF($M$81:N89,J$82:J$102),),)),"")</f>
        <v/>
      </c>
      <c r="O90" s="741" t="str">
        <f>IFERROR(INDEX(K$82:K$102,MATCH(0,INDEX(COUNTIF($M$81:O89,K$82:K$102),),)),"")</f>
        <v/>
      </c>
      <c r="P90" s="741" t="str">
        <f>IFERROR(INDEX(L$82:L$102,MATCH(0,INDEX(COUNTIF($M$81:P89,L$82:L$102),),)),"")</f>
        <v/>
      </c>
      <c r="Q90" s="710"/>
      <c r="R90" s="710"/>
      <c r="S90" s="710"/>
      <c r="T90" s="710"/>
      <c r="U90" s="710"/>
      <c r="V90" s="710"/>
      <c r="W90" s="710"/>
      <c r="X90" s="710"/>
      <c r="Y90" s="710"/>
      <c r="Z90" s="710"/>
      <c r="AA90" s="710"/>
      <c r="AB90" s="710"/>
      <c r="AC90" s="710"/>
      <c r="AD90" s="710"/>
      <c r="AE90" s="710"/>
      <c r="AF90" s="710"/>
      <c r="AG90" s="710"/>
      <c r="AH90" s="710"/>
      <c r="AI90" s="710"/>
      <c r="AJ90" s="710"/>
      <c r="AK90" s="710"/>
      <c r="AL90" s="710"/>
      <c r="AM90" s="710"/>
      <c r="AN90" s="710"/>
      <c r="AO90" s="710"/>
      <c r="AP90" s="710"/>
      <c r="AQ90" s="710"/>
      <c r="AR90" s="710"/>
      <c r="AS90" s="710"/>
      <c r="AT90" s="710"/>
      <c r="AU90" s="710"/>
      <c r="AV90" s="710"/>
      <c r="AW90" s="710"/>
      <c r="AX90" s="710"/>
      <c r="AY90" s="710"/>
      <c r="AZ90" s="710"/>
      <c r="BA90" s="710"/>
      <c r="BB90" s="710"/>
      <c r="BC90" s="710"/>
      <c r="BD90" s="710"/>
      <c r="BE90" s="710"/>
      <c r="BF90" s="710"/>
      <c r="BG90" s="710"/>
      <c r="BH90" s="710"/>
      <c r="BI90" s="710"/>
      <c r="BJ90" s="710"/>
      <c r="BK90" s="710"/>
      <c r="BL90" s="710"/>
      <c r="BM90" s="710"/>
      <c r="BN90" s="710"/>
      <c r="BO90" s="710"/>
      <c r="BP90" s="710"/>
      <c r="BQ90" s="710"/>
      <c r="BR90" s="710"/>
      <c r="BS90" s="710"/>
      <c r="BT90" s="710"/>
      <c r="BU90" s="710"/>
      <c r="BV90" s="710"/>
      <c r="BW90" s="710"/>
      <c r="BX90" s="710"/>
      <c r="BY90" s="710"/>
      <c r="BZ90" s="710"/>
      <c r="CA90" s="710"/>
      <c r="CB90" s="710"/>
      <c r="CC90" s="710"/>
      <c r="CD90" s="710"/>
      <c r="CE90" s="710"/>
      <c r="CF90" s="710"/>
    </row>
    <row r="91" spans="1:84" hidden="1" x14ac:dyDescent="0.3">
      <c r="A91" s="710"/>
      <c r="B91" s="710"/>
      <c r="C91" s="710"/>
      <c r="D91" s="717" t="str">
        <f t="shared" si="52"/>
        <v>Hidrocarburos, % V/V</v>
      </c>
      <c r="E91" s="712">
        <f t="shared" ref="E91:H92" si="58">+ROUND(IFERROR(AVERAGEIF($E$41:$CF$41,E$81,$E25:$CF25),0),0)</f>
        <v>60</v>
      </c>
      <c r="F91" s="712">
        <f t="shared" si="58"/>
        <v>0</v>
      </c>
      <c r="G91" s="712">
        <f t="shared" si="58"/>
        <v>0</v>
      </c>
      <c r="H91" s="712">
        <f t="shared" si="58"/>
        <v>0</v>
      </c>
      <c r="I91" s="712" t="str">
        <f t="shared" si="54"/>
        <v>Hidrocarburos, % V/V</v>
      </c>
      <c r="J91" s="712" t="str">
        <f t="shared" si="55"/>
        <v/>
      </c>
      <c r="K91" s="712" t="str">
        <f t="shared" si="56"/>
        <v/>
      </c>
      <c r="L91" s="712" t="str">
        <f t="shared" si="57"/>
        <v/>
      </c>
      <c r="M91" s="741" t="str">
        <f>IFERROR(INDEX(I$82:I$102,MATCH(0,INDEX(COUNTIF($M$81:M90,I$82:I$102),),)),"")</f>
        <v>Relación O/W, % V/V</v>
      </c>
      <c r="N91" s="741" t="str">
        <f>IFERROR(INDEX(J$82:J$102,MATCH(0,INDEX(COUNTIF($M$81:N90,J$82:J$102),),)),"")</f>
        <v/>
      </c>
      <c r="O91" s="741" t="str">
        <f>IFERROR(INDEX(K$82:K$102,MATCH(0,INDEX(COUNTIF($M$81:O90,K$82:K$102),),)),"")</f>
        <v/>
      </c>
      <c r="P91" s="741" t="str">
        <f>IFERROR(INDEX(L$82:L$102,MATCH(0,INDEX(COUNTIF($M$81:P90,L$82:L$102),),)),"")</f>
        <v/>
      </c>
      <c r="Q91" s="710"/>
      <c r="R91" s="710"/>
      <c r="S91" s="710"/>
      <c r="T91" s="710"/>
      <c r="U91" s="710"/>
      <c r="V91" s="710"/>
      <c r="W91" s="710"/>
      <c r="X91" s="710"/>
      <c r="Y91" s="710"/>
      <c r="Z91" s="710"/>
      <c r="AA91" s="710"/>
      <c r="AB91" s="710"/>
      <c r="AC91" s="710"/>
      <c r="AD91" s="710"/>
      <c r="AE91" s="710"/>
      <c r="AF91" s="710"/>
      <c r="AG91" s="710"/>
      <c r="AH91" s="710"/>
      <c r="AI91" s="710"/>
      <c r="AJ91" s="710"/>
      <c r="AK91" s="710"/>
      <c r="AL91" s="710"/>
      <c r="AM91" s="710"/>
      <c r="AN91" s="710"/>
      <c r="AO91" s="710"/>
      <c r="AP91" s="710"/>
      <c r="AQ91" s="710"/>
      <c r="AR91" s="710"/>
      <c r="AS91" s="710"/>
      <c r="AT91" s="710"/>
      <c r="AU91" s="710"/>
      <c r="AV91" s="710"/>
      <c r="AW91" s="710"/>
      <c r="AX91" s="710"/>
      <c r="AY91" s="710"/>
      <c r="AZ91" s="710"/>
      <c r="BA91" s="710"/>
      <c r="BB91" s="710"/>
      <c r="BC91" s="710"/>
      <c r="BD91" s="710"/>
      <c r="BE91" s="710"/>
      <c r="BF91" s="710"/>
      <c r="BG91" s="710"/>
      <c r="BH91" s="710"/>
      <c r="BI91" s="710"/>
      <c r="BJ91" s="710"/>
      <c r="BK91" s="710"/>
      <c r="BL91" s="710"/>
      <c r="BM91" s="710"/>
      <c r="BN91" s="710"/>
      <c r="BO91" s="710"/>
      <c r="BP91" s="710"/>
      <c r="BQ91" s="710"/>
      <c r="BR91" s="710"/>
      <c r="BS91" s="710"/>
      <c r="BT91" s="710"/>
      <c r="BU91" s="710"/>
      <c r="BV91" s="710"/>
      <c r="BW91" s="710"/>
      <c r="BX91" s="710"/>
      <c r="BY91" s="710"/>
      <c r="BZ91" s="710"/>
      <c r="CA91" s="710"/>
      <c r="CB91" s="710"/>
      <c r="CC91" s="710"/>
      <c r="CD91" s="710"/>
      <c r="CE91" s="710"/>
      <c r="CF91" s="710"/>
    </row>
    <row r="92" spans="1:84" hidden="1" x14ac:dyDescent="0.3">
      <c r="A92" s="710"/>
      <c r="B92" s="710"/>
      <c r="C92" s="710"/>
      <c r="D92" s="717" t="str">
        <f t="shared" si="52"/>
        <v>Agua, % V/V</v>
      </c>
      <c r="E92" s="712">
        <f t="shared" si="58"/>
        <v>11</v>
      </c>
      <c r="F92" s="712">
        <f t="shared" si="58"/>
        <v>0</v>
      </c>
      <c r="G92" s="712">
        <f t="shared" si="58"/>
        <v>0</v>
      </c>
      <c r="H92" s="712">
        <f t="shared" si="58"/>
        <v>0</v>
      </c>
      <c r="I92" s="712" t="str">
        <f t="shared" si="54"/>
        <v>Agua, % V/V</v>
      </c>
      <c r="J92" s="712" t="str">
        <f t="shared" si="55"/>
        <v/>
      </c>
      <c r="K92" s="712" t="str">
        <f t="shared" si="56"/>
        <v/>
      </c>
      <c r="L92" s="712" t="str">
        <f t="shared" si="57"/>
        <v/>
      </c>
      <c r="M92" s="741" t="str">
        <f>IFERROR(INDEX(I$82:I$102,MATCH(0,INDEX(COUNTIF($M$81:M91,I$82:I$102),),)),"")</f>
        <v>% Agua Corregida</v>
      </c>
      <c r="N92" s="741" t="str">
        <f>IFERROR(INDEX(J$82:J$102,MATCH(0,INDEX(COUNTIF($M$81:N91,J$82:J$102),),)),"")</f>
        <v/>
      </c>
      <c r="O92" s="741" t="str">
        <f>IFERROR(INDEX(K$82:K$102,MATCH(0,INDEX(COUNTIF($M$81:O91,K$82:K$102),),)),"")</f>
        <v/>
      </c>
      <c r="P92" s="741" t="str">
        <f>IFERROR(INDEX(L$82:L$102,MATCH(0,INDEX(COUNTIF($M$81:P91,L$82:L$102),),)),"")</f>
        <v/>
      </c>
      <c r="Q92" s="710"/>
      <c r="R92" s="710"/>
      <c r="S92" s="710"/>
      <c r="T92" s="710"/>
      <c r="U92" s="710"/>
      <c r="V92" s="710"/>
      <c r="W92" s="710"/>
      <c r="X92" s="710"/>
      <c r="Y92" s="710"/>
      <c r="Z92" s="710"/>
      <c r="AA92" s="710"/>
      <c r="AB92" s="710"/>
      <c r="AC92" s="710"/>
      <c r="AD92" s="710"/>
      <c r="AE92" s="710"/>
      <c r="AF92" s="710"/>
      <c r="AG92" s="710"/>
      <c r="AH92" s="710"/>
      <c r="AI92" s="710"/>
      <c r="AJ92" s="710"/>
      <c r="AK92" s="710"/>
      <c r="AL92" s="710"/>
      <c r="AM92" s="710"/>
      <c r="AN92" s="710"/>
      <c r="AO92" s="710"/>
      <c r="AP92" s="710"/>
      <c r="AQ92" s="710"/>
      <c r="AR92" s="710"/>
      <c r="AS92" s="710"/>
      <c r="AT92" s="710"/>
      <c r="AU92" s="710"/>
      <c r="AV92" s="710"/>
      <c r="AW92" s="710"/>
      <c r="AX92" s="710"/>
      <c r="AY92" s="710"/>
      <c r="AZ92" s="710"/>
      <c r="BA92" s="710"/>
      <c r="BB92" s="710"/>
      <c r="BC92" s="710"/>
      <c r="BD92" s="710"/>
      <c r="BE92" s="710"/>
      <c r="BF92" s="710"/>
      <c r="BG92" s="710"/>
      <c r="BH92" s="710"/>
      <c r="BI92" s="710"/>
      <c r="BJ92" s="710"/>
      <c r="BK92" s="710"/>
      <c r="BL92" s="710"/>
      <c r="BM92" s="710"/>
      <c r="BN92" s="710"/>
      <c r="BO92" s="710"/>
      <c r="BP92" s="710"/>
      <c r="BQ92" s="710"/>
      <c r="BR92" s="710"/>
      <c r="BS92" s="710"/>
      <c r="BT92" s="710"/>
      <c r="BU92" s="710"/>
      <c r="BV92" s="710"/>
      <c r="BW92" s="710"/>
      <c r="BX92" s="710"/>
      <c r="BY92" s="710"/>
      <c r="BZ92" s="710"/>
      <c r="CA92" s="710"/>
      <c r="CB92" s="710"/>
      <c r="CC92" s="710"/>
      <c r="CD92" s="710"/>
      <c r="CE92" s="710"/>
      <c r="CF92" s="710"/>
    </row>
    <row r="93" spans="1:84" hidden="1" x14ac:dyDescent="0.3">
      <c r="A93" s="710"/>
      <c r="B93" s="710"/>
      <c r="C93" s="710"/>
      <c r="D93" s="717" t="str">
        <f t="shared" si="52"/>
        <v>Sólidos, % V/V</v>
      </c>
      <c r="E93" s="712">
        <f>+IF(SUM(E91:E92)=0,0,100-SUM(E91:E92))</f>
        <v>29</v>
      </c>
      <c r="F93" s="712">
        <f>+IF(SUM(F91:F92)=0,0,100-SUM(F91:F92))</f>
        <v>0</v>
      </c>
      <c r="G93" s="712">
        <f>+IF(SUM(G91:G92)=0,0,100-SUM(G91:G92))</f>
        <v>0</v>
      </c>
      <c r="H93" s="712">
        <f>+IF(SUM(H91:H92)=0,0,100-SUM(H91:H92))</f>
        <v>0</v>
      </c>
      <c r="I93" s="712" t="str">
        <f t="shared" si="54"/>
        <v>Sólidos, % V/V</v>
      </c>
      <c r="J93" s="712" t="str">
        <f t="shared" si="55"/>
        <v/>
      </c>
      <c r="K93" s="712" t="str">
        <f t="shared" si="56"/>
        <v/>
      </c>
      <c r="L93" s="712" t="str">
        <f t="shared" si="57"/>
        <v/>
      </c>
      <c r="M93" s="741" t="str">
        <f>IFERROR(INDEX(I$82:I$102,MATCH(0,INDEX(COUNTIF($M$81:M92,I$82:I$102),),)),"")</f>
        <v>Sólidos Corregidos, % V/V</v>
      </c>
      <c r="N93" s="741" t="str">
        <f>IFERROR(INDEX(J$82:J$102,MATCH(0,INDEX(COUNTIF($M$81:N92,J$82:J$102),),)),"")</f>
        <v/>
      </c>
      <c r="O93" s="741" t="str">
        <f>IFERROR(INDEX(K$82:K$102,MATCH(0,INDEX(COUNTIF($M$81:O92,K$82:K$102),),)),"")</f>
        <v/>
      </c>
      <c r="P93" s="741" t="str">
        <f>IFERROR(INDEX(L$82:L$102,MATCH(0,INDEX(COUNTIF($M$81:P92,L$82:L$102),),)),"")</f>
        <v/>
      </c>
      <c r="Q93" s="710"/>
      <c r="R93" s="710"/>
      <c r="S93" s="710"/>
      <c r="T93" s="710"/>
      <c r="U93" s="710"/>
      <c r="V93" s="710"/>
      <c r="W93" s="710"/>
      <c r="X93" s="710"/>
      <c r="Y93" s="710"/>
      <c r="Z93" s="710"/>
      <c r="AA93" s="710"/>
      <c r="AB93" s="710"/>
      <c r="AC93" s="710"/>
      <c r="AD93" s="710"/>
      <c r="AE93" s="710"/>
      <c r="AF93" s="710"/>
      <c r="AG93" s="710"/>
      <c r="AH93" s="710"/>
      <c r="AI93" s="710"/>
      <c r="AJ93" s="710"/>
      <c r="AK93" s="710"/>
      <c r="AL93" s="710"/>
      <c r="AM93" s="710"/>
      <c r="AN93" s="710"/>
      <c r="AO93" s="710"/>
      <c r="AP93" s="710"/>
      <c r="AQ93" s="710"/>
      <c r="AR93" s="710"/>
      <c r="AS93" s="710"/>
      <c r="AT93" s="710"/>
      <c r="AU93" s="710"/>
      <c r="AV93" s="710"/>
      <c r="AW93" s="710"/>
      <c r="AX93" s="710"/>
      <c r="AY93" s="710"/>
      <c r="AZ93" s="710"/>
      <c r="BA93" s="710"/>
      <c r="BB93" s="710"/>
      <c r="BC93" s="710"/>
      <c r="BD93" s="710"/>
      <c r="BE93" s="710"/>
      <c r="BF93" s="710"/>
      <c r="BG93" s="710"/>
      <c r="BH93" s="710"/>
      <c r="BI93" s="710"/>
      <c r="BJ93" s="710"/>
      <c r="BK93" s="710"/>
      <c r="BL93" s="710"/>
      <c r="BM93" s="710"/>
      <c r="BN93" s="710"/>
      <c r="BO93" s="710"/>
      <c r="BP93" s="710"/>
      <c r="BQ93" s="710"/>
      <c r="BR93" s="710"/>
      <c r="BS93" s="710"/>
      <c r="BT93" s="710"/>
      <c r="BU93" s="710"/>
      <c r="BV93" s="710"/>
      <c r="BW93" s="710"/>
      <c r="BX93" s="710"/>
      <c r="BY93" s="710"/>
      <c r="BZ93" s="710"/>
      <c r="CA93" s="710"/>
      <c r="CB93" s="710"/>
      <c r="CC93" s="710"/>
      <c r="CD93" s="710"/>
      <c r="CE93" s="710"/>
      <c r="CF93" s="710"/>
    </row>
    <row r="94" spans="1:84" hidden="1" x14ac:dyDescent="0.3">
      <c r="A94" s="710"/>
      <c r="B94" s="710"/>
      <c r="C94" s="710"/>
      <c r="D94" s="717" t="str">
        <f t="shared" si="52"/>
        <v>Relación O/W, % V/V</v>
      </c>
      <c r="E94" s="712" t="str">
        <f>+IF(E91=0,0,CONCATENATE(E105,"/",E106))</f>
        <v>85/15</v>
      </c>
      <c r="F94" s="712">
        <f>+IF(F91=0,0,CONCATENATE(F105,"/",F106))</f>
        <v>0</v>
      </c>
      <c r="G94" s="712">
        <f>+IF(G91=0,0,CONCATENATE(G105,"/",G106))</f>
        <v>0</v>
      </c>
      <c r="H94" s="712">
        <f>+IF(H91=0,0,CONCATENATE(H105,"/",H106))</f>
        <v>0</v>
      </c>
      <c r="I94" s="712" t="str">
        <f t="shared" si="54"/>
        <v>Relación O/W, % V/V</v>
      </c>
      <c r="J94" s="712" t="str">
        <f t="shared" si="55"/>
        <v/>
      </c>
      <c r="K94" s="712" t="str">
        <f t="shared" si="56"/>
        <v/>
      </c>
      <c r="L94" s="712" t="str">
        <f t="shared" si="57"/>
        <v/>
      </c>
      <c r="M94" s="741" t="str">
        <f>IFERROR(INDEX(I$82:I$102,MATCH(0,INDEX(COUNTIF($M$81:M93,I$82:I$102),),)),"")</f>
        <v>Densidad Salmuera, SG</v>
      </c>
      <c r="N94" s="741" t="str">
        <f>IFERROR(INDEX(J$82:J$102,MATCH(0,INDEX(COUNTIF($M$81:N93,J$82:J$102),),)),"")</f>
        <v/>
      </c>
      <c r="O94" s="741" t="str">
        <f>IFERROR(INDEX(K$82:K$102,MATCH(0,INDEX(COUNTIF($M$81:O93,K$82:K$102),),)),"")</f>
        <v/>
      </c>
      <c r="P94" s="741" t="str">
        <f>IFERROR(INDEX(L$82:L$102,MATCH(0,INDEX(COUNTIF($M$81:P93,L$82:L$102),),)),"")</f>
        <v/>
      </c>
      <c r="Q94" s="710"/>
      <c r="R94" s="710"/>
      <c r="S94" s="710"/>
      <c r="T94" s="710"/>
      <c r="U94" s="710"/>
      <c r="V94" s="710"/>
      <c r="W94" s="710"/>
      <c r="X94" s="710"/>
      <c r="Y94" s="710"/>
      <c r="Z94" s="710"/>
      <c r="AA94" s="710"/>
      <c r="AB94" s="710"/>
      <c r="AC94" s="710"/>
      <c r="AD94" s="710"/>
      <c r="AE94" s="710"/>
      <c r="AF94" s="710"/>
      <c r="AG94" s="710"/>
      <c r="AH94" s="710"/>
      <c r="AI94" s="710"/>
      <c r="AJ94" s="710"/>
      <c r="AK94" s="710"/>
      <c r="AL94" s="710"/>
      <c r="AM94" s="710"/>
      <c r="AN94" s="710"/>
      <c r="AO94" s="710"/>
      <c r="AP94" s="710"/>
      <c r="AQ94" s="710"/>
      <c r="AR94" s="710"/>
      <c r="AS94" s="710"/>
      <c r="AT94" s="710"/>
      <c r="AU94" s="710"/>
      <c r="AV94" s="710"/>
      <c r="AW94" s="710"/>
      <c r="AX94" s="710"/>
      <c r="AY94" s="710"/>
      <c r="AZ94" s="710"/>
      <c r="BA94" s="710"/>
      <c r="BB94" s="710"/>
      <c r="BC94" s="710"/>
      <c r="BD94" s="710"/>
      <c r="BE94" s="710"/>
      <c r="BF94" s="710"/>
      <c r="BG94" s="710"/>
      <c r="BH94" s="710"/>
      <c r="BI94" s="710"/>
      <c r="BJ94" s="710"/>
      <c r="BK94" s="710"/>
      <c r="BL94" s="710"/>
      <c r="BM94" s="710"/>
      <c r="BN94" s="710"/>
      <c r="BO94" s="710"/>
      <c r="BP94" s="710"/>
      <c r="BQ94" s="710"/>
      <c r="BR94" s="710"/>
      <c r="BS94" s="710"/>
      <c r="BT94" s="710"/>
      <c r="BU94" s="710"/>
      <c r="BV94" s="710"/>
      <c r="BW94" s="710"/>
      <c r="BX94" s="710"/>
      <c r="BY94" s="710"/>
      <c r="BZ94" s="710"/>
      <c r="CA94" s="710"/>
      <c r="CB94" s="710"/>
      <c r="CC94" s="710"/>
      <c r="CD94" s="710"/>
      <c r="CE94" s="710"/>
      <c r="CF94" s="710"/>
    </row>
    <row r="95" spans="1:84" hidden="1" x14ac:dyDescent="0.3">
      <c r="A95" s="710"/>
      <c r="B95" s="710"/>
      <c r="C95" s="710"/>
      <c r="D95" s="717" t="str">
        <f t="shared" si="52"/>
        <v>% Agua Corregida</v>
      </c>
      <c r="E95" s="742">
        <f t="shared" ref="E95:H96" si="59">+ROUND(IFERROR(AVERAGEIF($E$41:$CF$41,E$81,$E29:$CF29),0),0)</f>
        <v>13</v>
      </c>
      <c r="F95" s="742">
        <f t="shared" si="59"/>
        <v>0</v>
      </c>
      <c r="G95" s="742">
        <f t="shared" si="59"/>
        <v>0</v>
      </c>
      <c r="H95" s="742">
        <f t="shared" si="59"/>
        <v>0</v>
      </c>
      <c r="I95" s="712" t="str">
        <f t="shared" si="54"/>
        <v>% Agua Corregida</v>
      </c>
      <c r="J95" s="712" t="str">
        <f t="shared" si="55"/>
        <v/>
      </c>
      <c r="K95" s="712" t="str">
        <f t="shared" si="56"/>
        <v/>
      </c>
      <c r="L95" s="712" t="str">
        <f t="shared" si="57"/>
        <v/>
      </c>
      <c r="M95" s="741" t="str">
        <f>IFERROR(INDEX(I$82:I$102,MATCH(0,INDEX(COUNTIF($M$81:M94,I$82:I$102),),)),"")</f>
        <v>ASG Solidos, SG</v>
      </c>
      <c r="N95" s="741" t="str">
        <f>IFERROR(INDEX(J$82:J$102,MATCH(0,INDEX(COUNTIF($M$81:N94,J$82:J$102),),)),"")</f>
        <v/>
      </c>
      <c r="O95" s="741" t="str">
        <f>IFERROR(INDEX(K$82:K$102,MATCH(0,INDEX(COUNTIF($M$81:O94,K$82:K$102),),)),"")</f>
        <v/>
      </c>
      <c r="P95" s="741" t="str">
        <f>IFERROR(INDEX(L$82:L$102,MATCH(0,INDEX(COUNTIF($M$81:P94,L$82:L$102),),)),"")</f>
        <v/>
      </c>
      <c r="Q95" s="710"/>
      <c r="R95" s="710"/>
      <c r="S95" s="710"/>
      <c r="T95" s="710"/>
      <c r="U95" s="710"/>
      <c r="V95" s="710"/>
      <c r="W95" s="710"/>
      <c r="X95" s="710"/>
      <c r="Y95" s="710"/>
      <c r="Z95" s="710"/>
      <c r="AA95" s="710"/>
      <c r="AB95" s="710"/>
      <c r="AC95" s="710"/>
      <c r="AD95" s="710"/>
      <c r="AE95" s="710"/>
      <c r="AF95" s="710"/>
      <c r="AG95" s="710"/>
      <c r="AH95" s="710"/>
      <c r="AI95" s="710"/>
      <c r="AJ95" s="710"/>
      <c r="AK95" s="710"/>
      <c r="AL95" s="710"/>
      <c r="AM95" s="710"/>
      <c r="AN95" s="710"/>
      <c r="AO95" s="710"/>
      <c r="AP95" s="710"/>
      <c r="AQ95" s="710"/>
      <c r="AR95" s="710"/>
      <c r="AS95" s="710"/>
      <c r="AT95" s="710"/>
      <c r="AU95" s="710"/>
      <c r="AV95" s="710"/>
      <c r="AW95" s="710"/>
      <c r="AX95" s="710"/>
      <c r="AY95" s="710"/>
      <c r="AZ95" s="710"/>
      <c r="BA95" s="710"/>
      <c r="BB95" s="710"/>
      <c r="BC95" s="710"/>
      <c r="BD95" s="710"/>
      <c r="BE95" s="710"/>
      <c r="BF95" s="710"/>
      <c r="BG95" s="710"/>
      <c r="BH95" s="710"/>
      <c r="BI95" s="710"/>
      <c r="BJ95" s="710"/>
      <c r="BK95" s="710"/>
      <c r="BL95" s="710"/>
      <c r="BM95" s="710"/>
      <c r="BN95" s="710"/>
      <c r="BO95" s="710"/>
      <c r="BP95" s="710"/>
      <c r="BQ95" s="710"/>
      <c r="BR95" s="710"/>
      <c r="BS95" s="710"/>
      <c r="BT95" s="710"/>
      <c r="BU95" s="710"/>
      <c r="BV95" s="710"/>
      <c r="BW95" s="710"/>
      <c r="BX95" s="710"/>
      <c r="BY95" s="710"/>
      <c r="BZ95" s="710"/>
      <c r="CA95" s="710"/>
      <c r="CB95" s="710"/>
      <c r="CC95" s="710"/>
      <c r="CD95" s="710"/>
      <c r="CE95" s="710"/>
      <c r="CF95" s="710"/>
    </row>
    <row r="96" spans="1:84" hidden="1" x14ac:dyDescent="0.3">
      <c r="A96" s="710"/>
      <c r="B96" s="710"/>
      <c r="C96" s="710"/>
      <c r="D96" s="717" t="str">
        <f t="shared" si="52"/>
        <v>Sólidos Corregidos, % V/V</v>
      </c>
      <c r="E96" s="742">
        <f t="shared" si="59"/>
        <v>28</v>
      </c>
      <c r="F96" s="742">
        <f t="shared" si="59"/>
        <v>0</v>
      </c>
      <c r="G96" s="742">
        <f t="shared" si="59"/>
        <v>0</v>
      </c>
      <c r="H96" s="742">
        <f t="shared" si="59"/>
        <v>0</v>
      </c>
      <c r="I96" s="712" t="str">
        <f t="shared" si="54"/>
        <v>Sólidos Corregidos, % V/V</v>
      </c>
      <c r="J96" s="712" t="str">
        <f t="shared" si="55"/>
        <v/>
      </c>
      <c r="K96" s="712" t="str">
        <f t="shared" si="56"/>
        <v/>
      </c>
      <c r="L96" s="712" t="str">
        <f t="shared" si="57"/>
        <v/>
      </c>
      <c r="M96" s="741" t="str">
        <f>IFERROR(INDEX(I$82:I$102,MATCH(0,INDEX(COUNTIF($M$81:M95,I$82:I$102),),)),"")</f>
        <v>LGS, % V/V</v>
      </c>
      <c r="N96" s="741" t="str">
        <f>IFERROR(INDEX(J$82:J$102,MATCH(0,INDEX(COUNTIF($M$81:N95,J$82:J$102),),)),"")</f>
        <v/>
      </c>
      <c r="O96" s="741" t="str">
        <f>IFERROR(INDEX(K$82:K$102,MATCH(0,INDEX(COUNTIF($M$81:O95,K$82:K$102),),)),"")</f>
        <v/>
      </c>
      <c r="P96" s="741" t="str">
        <f>IFERROR(INDEX(L$82:L$102,MATCH(0,INDEX(COUNTIF($M$81:P95,L$82:L$102),),)),"")</f>
        <v/>
      </c>
      <c r="Q96" s="710"/>
      <c r="R96" s="710"/>
      <c r="S96" s="710"/>
      <c r="T96" s="710"/>
      <c r="U96" s="710"/>
      <c r="V96" s="710"/>
      <c r="W96" s="710"/>
      <c r="X96" s="710"/>
      <c r="Y96" s="710"/>
      <c r="Z96" s="710"/>
      <c r="AA96" s="710"/>
      <c r="AB96" s="710"/>
      <c r="AC96" s="710"/>
      <c r="AD96" s="710"/>
      <c r="AE96" s="710"/>
      <c r="AF96" s="710"/>
      <c r="AG96" s="710"/>
      <c r="AH96" s="710"/>
      <c r="AI96" s="710"/>
      <c r="AJ96" s="710"/>
      <c r="AK96" s="710"/>
      <c r="AL96" s="710"/>
      <c r="AM96" s="710"/>
      <c r="AN96" s="710"/>
      <c r="AO96" s="710"/>
      <c r="AP96" s="710"/>
      <c r="AQ96" s="710"/>
      <c r="AR96" s="710"/>
      <c r="AS96" s="710"/>
      <c r="AT96" s="710"/>
      <c r="AU96" s="710"/>
      <c r="AV96" s="710"/>
      <c r="AW96" s="710"/>
      <c r="AX96" s="710"/>
      <c r="AY96" s="710"/>
      <c r="AZ96" s="710"/>
      <c r="BA96" s="710"/>
      <c r="BB96" s="710"/>
      <c r="BC96" s="710"/>
      <c r="BD96" s="710"/>
      <c r="BE96" s="710"/>
      <c r="BF96" s="710"/>
      <c r="BG96" s="710"/>
      <c r="BH96" s="710"/>
      <c r="BI96" s="710"/>
      <c r="BJ96" s="710"/>
      <c r="BK96" s="710"/>
      <c r="BL96" s="710"/>
      <c r="BM96" s="710"/>
      <c r="BN96" s="710"/>
      <c r="BO96" s="710"/>
      <c r="BP96" s="710"/>
      <c r="BQ96" s="710"/>
      <c r="BR96" s="710"/>
      <c r="BS96" s="710"/>
      <c r="BT96" s="710"/>
      <c r="BU96" s="710"/>
      <c r="BV96" s="710"/>
      <c r="BW96" s="710"/>
      <c r="BX96" s="710"/>
      <c r="BY96" s="710"/>
      <c r="BZ96" s="710"/>
      <c r="CA96" s="710"/>
      <c r="CB96" s="710"/>
      <c r="CC96" s="710"/>
      <c r="CD96" s="710"/>
      <c r="CE96" s="710"/>
      <c r="CF96" s="710"/>
    </row>
    <row r="97" spans="1:84" hidden="1" x14ac:dyDescent="0.3">
      <c r="A97" s="710"/>
      <c r="B97" s="710"/>
      <c r="C97" s="710"/>
      <c r="D97" s="717" t="str">
        <f t="shared" si="52"/>
        <v>Densidad Salmuera, SG</v>
      </c>
      <c r="E97" s="743">
        <f t="shared" ref="E97:H98" si="60">+ROUND(IFERROR(AVERAGEIF($E$41:$CF$41,E$81,$E31:$CF31),0),2)</f>
        <v>1.2</v>
      </c>
      <c r="F97" s="743">
        <f t="shared" si="60"/>
        <v>0</v>
      </c>
      <c r="G97" s="743">
        <f t="shared" si="60"/>
        <v>0</v>
      </c>
      <c r="H97" s="743">
        <f t="shared" si="60"/>
        <v>0</v>
      </c>
      <c r="I97" s="712" t="str">
        <f t="shared" si="54"/>
        <v>Densidad Salmuera, SG</v>
      </c>
      <c r="J97" s="712" t="str">
        <f t="shared" si="55"/>
        <v/>
      </c>
      <c r="K97" s="712" t="str">
        <f t="shared" si="56"/>
        <v/>
      </c>
      <c r="L97" s="712" t="str">
        <f t="shared" si="57"/>
        <v/>
      </c>
      <c r="M97" s="741" t="str">
        <f>IFERROR(INDEX(I$82:I$102,MATCH(0,INDEX(COUNTIF($M$81:M96,I$82:I$102),),)),"")</f>
        <v>HGS, % V/V</v>
      </c>
      <c r="N97" s="741" t="str">
        <f>IFERROR(INDEX(J$82:J$102,MATCH(0,INDEX(COUNTIF($M$81:N96,J$82:J$102),),)),"")</f>
        <v/>
      </c>
      <c r="O97" s="741" t="str">
        <f>IFERROR(INDEX(K$82:K$102,MATCH(0,INDEX(COUNTIF($M$81:O96,K$82:K$102),),)),"")</f>
        <v/>
      </c>
      <c r="P97" s="741" t="str">
        <f>IFERROR(INDEX(L$82:L$102,MATCH(0,INDEX(COUNTIF($M$81:P96,L$82:L$102),),)),"")</f>
        <v/>
      </c>
      <c r="Q97" s="710"/>
      <c r="R97" s="710"/>
      <c r="S97" s="710"/>
      <c r="T97" s="710"/>
      <c r="U97" s="710"/>
      <c r="V97" s="710"/>
      <c r="W97" s="710"/>
      <c r="X97" s="710"/>
      <c r="Y97" s="710"/>
      <c r="Z97" s="710"/>
      <c r="AA97" s="710"/>
      <c r="AB97" s="710"/>
      <c r="AC97" s="710"/>
      <c r="AD97" s="710"/>
      <c r="AE97" s="710"/>
      <c r="AF97" s="710"/>
      <c r="AG97" s="710"/>
      <c r="AH97" s="710"/>
      <c r="AI97" s="710"/>
      <c r="AJ97" s="710"/>
      <c r="AK97" s="710"/>
      <c r="AL97" s="710"/>
      <c r="AM97" s="710"/>
      <c r="AN97" s="710"/>
      <c r="AO97" s="710"/>
      <c r="AP97" s="710"/>
      <c r="AQ97" s="710"/>
      <c r="AR97" s="710"/>
      <c r="AS97" s="710"/>
      <c r="AT97" s="710"/>
      <c r="AU97" s="710"/>
      <c r="AV97" s="710"/>
      <c r="AW97" s="710"/>
      <c r="AX97" s="710"/>
      <c r="AY97" s="710"/>
      <c r="AZ97" s="710"/>
      <c r="BA97" s="710"/>
      <c r="BB97" s="710"/>
      <c r="BC97" s="710"/>
      <c r="BD97" s="710"/>
      <c r="BE97" s="710"/>
      <c r="BF97" s="710"/>
      <c r="BG97" s="710"/>
      <c r="BH97" s="710"/>
      <c r="BI97" s="710"/>
      <c r="BJ97" s="710"/>
      <c r="BK97" s="710"/>
      <c r="BL97" s="710"/>
      <c r="BM97" s="710"/>
      <c r="BN97" s="710"/>
      <c r="BO97" s="710"/>
      <c r="BP97" s="710"/>
      <c r="BQ97" s="710"/>
      <c r="BR97" s="710"/>
      <c r="BS97" s="710"/>
      <c r="BT97" s="710"/>
      <c r="BU97" s="710"/>
      <c r="BV97" s="710"/>
      <c r="BW97" s="710"/>
      <c r="BX97" s="710"/>
      <c r="BY97" s="710"/>
      <c r="BZ97" s="710"/>
      <c r="CA97" s="710"/>
      <c r="CB97" s="710"/>
      <c r="CC97" s="710"/>
      <c r="CD97" s="710"/>
      <c r="CE97" s="710"/>
      <c r="CF97" s="710"/>
    </row>
    <row r="98" spans="1:84" hidden="1" x14ac:dyDescent="0.3">
      <c r="A98" s="710"/>
      <c r="B98" s="710"/>
      <c r="C98" s="710"/>
      <c r="D98" s="717" t="str">
        <f t="shared" si="52"/>
        <v>ASG Solidos, SG</v>
      </c>
      <c r="E98" s="743">
        <f t="shared" si="60"/>
        <v>3.95</v>
      </c>
      <c r="F98" s="743">
        <f t="shared" si="60"/>
        <v>0</v>
      </c>
      <c r="G98" s="743">
        <f t="shared" si="60"/>
        <v>0</v>
      </c>
      <c r="H98" s="743">
        <f t="shared" si="60"/>
        <v>0</v>
      </c>
      <c r="I98" s="712" t="str">
        <f t="shared" si="54"/>
        <v>ASG Solidos, SG</v>
      </c>
      <c r="J98" s="712" t="str">
        <f t="shared" si="55"/>
        <v/>
      </c>
      <c r="K98" s="712" t="str">
        <f t="shared" si="56"/>
        <v/>
      </c>
      <c r="L98" s="712" t="str">
        <f t="shared" si="57"/>
        <v/>
      </c>
      <c r="M98" s="741" t="str">
        <f>IFERROR(INDEX(I$82:I$102,MATCH(0,INDEX(COUNTIF($M$81:M97,I$82:I$102),),)),"")</f>
        <v>LGS en el Lodo, kg/m3</v>
      </c>
      <c r="N98" s="741" t="str">
        <f>IFERROR(INDEX(J$82:J$102,MATCH(0,INDEX(COUNTIF($M$81:N97,J$82:J$102),),)),"")</f>
        <v/>
      </c>
      <c r="O98" s="741" t="str">
        <f>IFERROR(INDEX(K$82:K$102,MATCH(0,INDEX(COUNTIF($M$81:O97,K$82:K$102),),)),"")</f>
        <v/>
      </c>
      <c r="P98" s="741" t="str">
        <f>IFERROR(INDEX(L$82:L$102,MATCH(0,INDEX(COUNTIF($M$81:P97,L$82:L$102),),)),"")</f>
        <v/>
      </c>
      <c r="Q98" s="710"/>
      <c r="R98" s="710"/>
      <c r="S98" s="710"/>
      <c r="T98" s="710"/>
      <c r="U98" s="710"/>
      <c r="V98" s="710"/>
      <c r="W98" s="710"/>
      <c r="X98" s="710"/>
      <c r="Y98" s="710"/>
      <c r="Z98" s="710"/>
      <c r="AA98" s="710"/>
      <c r="AB98" s="710"/>
      <c r="AC98" s="710"/>
      <c r="AD98" s="710"/>
      <c r="AE98" s="710"/>
      <c r="AF98" s="710"/>
      <c r="AG98" s="710"/>
      <c r="AH98" s="710"/>
      <c r="AI98" s="710"/>
      <c r="AJ98" s="710"/>
      <c r="AK98" s="710"/>
      <c r="AL98" s="710"/>
      <c r="AM98" s="710"/>
      <c r="AN98" s="710"/>
      <c r="AO98" s="710"/>
      <c r="AP98" s="710"/>
      <c r="AQ98" s="710"/>
      <c r="AR98" s="710"/>
      <c r="AS98" s="710"/>
      <c r="AT98" s="710"/>
      <c r="AU98" s="710"/>
      <c r="AV98" s="710"/>
      <c r="AW98" s="710"/>
      <c r="AX98" s="710"/>
      <c r="AY98" s="710"/>
      <c r="AZ98" s="710"/>
      <c r="BA98" s="710"/>
      <c r="BB98" s="710"/>
      <c r="BC98" s="710"/>
      <c r="BD98" s="710"/>
      <c r="BE98" s="710"/>
      <c r="BF98" s="710"/>
      <c r="BG98" s="710"/>
      <c r="BH98" s="710"/>
      <c r="BI98" s="710"/>
      <c r="BJ98" s="710"/>
      <c r="BK98" s="710"/>
      <c r="BL98" s="710"/>
      <c r="BM98" s="710"/>
      <c r="BN98" s="710"/>
      <c r="BO98" s="710"/>
      <c r="BP98" s="710"/>
      <c r="BQ98" s="710"/>
      <c r="BR98" s="710"/>
      <c r="BS98" s="710"/>
      <c r="BT98" s="710"/>
      <c r="BU98" s="710"/>
      <c r="BV98" s="710"/>
      <c r="BW98" s="710"/>
      <c r="BX98" s="710"/>
      <c r="BY98" s="710"/>
      <c r="BZ98" s="710"/>
      <c r="CA98" s="710"/>
      <c r="CB98" s="710"/>
      <c r="CC98" s="710"/>
      <c r="CD98" s="710"/>
      <c r="CE98" s="710"/>
      <c r="CF98" s="710"/>
    </row>
    <row r="99" spans="1:84" hidden="1" x14ac:dyDescent="0.3">
      <c r="A99" s="710"/>
      <c r="B99" s="710"/>
      <c r="C99" s="710"/>
      <c r="D99" s="717" t="str">
        <f t="shared" si="52"/>
        <v>LGS, % V/V</v>
      </c>
      <c r="E99" s="743">
        <f t="shared" ref="E99:H100" si="61">+ROUND(IFERROR(AVERAGEIF($E$41:$CF$41,E$81,$E33:$CF33),0),2)</f>
        <v>3.63</v>
      </c>
      <c r="F99" s="743">
        <f t="shared" si="61"/>
        <v>0</v>
      </c>
      <c r="G99" s="743">
        <f t="shared" si="61"/>
        <v>0</v>
      </c>
      <c r="H99" s="743">
        <f t="shared" si="61"/>
        <v>0</v>
      </c>
      <c r="I99" s="712" t="str">
        <f t="shared" si="54"/>
        <v>LGS, % V/V</v>
      </c>
      <c r="J99" s="712" t="str">
        <f t="shared" si="55"/>
        <v/>
      </c>
      <c r="K99" s="712" t="str">
        <f t="shared" si="56"/>
        <v/>
      </c>
      <c r="L99" s="712" t="str">
        <f t="shared" si="57"/>
        <v/>
      </c>
      <c r="M99" s="741" t="str">
        <f>IFERROR(INDEX(I$82:I$102,MATCH(0,INDEX(COUNTIF($M$81:M98,I$82:I$102),),)),"")</f>
        <v>HGS en el Lodo, kg/m3</v>
      </c>
      <c r="N99" s="741" t="str">
        <f>IFERROR(INDEX(J$82:J$102,MATCH(0,INDEX(COUNTIF($M$81:N98,J$82:J$102),),)),"")</f>
        <v/>
      </c>
      <c r="O99" s="741" t="str">
        <f>IFERROR(INDEX(K$82:K$102,MATCH(0,INDEX(COUNTIF($M$81:O98,K$82:K$102),),)),"")</f>
        <v/>
      </c>
      <c r="P99" s="741" t="str">
        <f>IFERROR(INDEX(L$82:L$102,MATCH(0,INDEX(COUNTIF($M$81:P98,L$82:L$102),),)),"")</f>
        <v/>
      </c>
      <c r="Q99" s="710"/>
      <c r="R99" s="710"/>
      <c r="S99" s="710"/>
      <c r="T99" s="710"/>
      <c r="U99" s="710"/>
      <c r="V99" s="710"/>
      <c r="W99" s="710"/>
      <c r="X99" s="710"/>
      <c r="Y99" s="710"/>
      <c r="Z99" s="710"/>
      <c r="AA99" s="710"/>
      <c r="AB99" s="710"/>
      <c r="AC99" s="710"/>
      <c r="AD99" s="710"/>
      <c r="AE99" s="710"/>
      <c r="AF99" s="710"/>
      <c r="AG99" s="710"/>
      <c r="AH99" s="710"/>
      <c r="AI99" s="710"/>
      <c r="AJ99" s="710"/>
      <c r="AK99" s="710"/>
      <c r="AL99" s="710"/>
      <c r="AM99" s="710"/>
      <c r="AN99" s="710"/>
      <c r="AO99" s="710"/>
      <c r="AP99" s="710"/>
      <c r="AQ99" s="710"/>
      <c r="AR99" s="710"/>
      <c r="AS99" s="710"/>
      <c r="AT99" s="710"/>
      <c r="AU99" s="710"/>
      <c r="AV99" s="710"/>
      <c r="AW99" s="710"/>
      <c r="AX99" s="710"/>
      <c r="AY99" s="710"/>
      <c r="AZ99" s="710"/>
      <c r="BA99" s="710"/>
      <c r="BB99" s="710"/>
      <c r="BC99" s="710"/>
      <c r="BD99" s="710"/>
      <c r="BE99" s="710"/>
      <c r="BF99" s="710"/>
      <c r="BG99" s="710"/>
      <c r="BH99" s="710"/>
      <c r="BI99" s="710"/>
      <c r="BJ99" s="710"/>
      <c r="BK99" s="710"/>
      <c r="BL99" s="710"/>
      <c r="BM99" s="710"/>
      <c r="BN99" s="710"/>
      <c r="BO99" s="710"/>
      <c r="BP99" s="710"/>
      <c r="BQ99" s="710"/>
      <c r="BR99" s="710"/>
      <c r="BS99" s="710"/>
      <c r="BT99" s="710"/>
      <c r="BU99" s="710"/>
      <c r="BV99" s="710"/>
      <c r="BW99" s="710"/>
      <c r="BX99" s="710"/>
      <c r="BY99" s="710"/>
      <c r="BZ99" s="710"/>
      <c r="CA99" s="710"/>
      <c r="CB99" s="710"/>
      <c r="CC99" s="710"/>
      <c r="CD99" s="710"/>
      <c r="CE99" s="710"/>
      <c r="CF99" s="710"/>
    </row>
    <row r="100" spans="1:84" hidden="1" x14ac:dyDescent="0.3">
      <c r="A100" s="710"/>
      <c r="B100" s="710"/>
      <c r="C100" s="710"/>
      <c r="D100" s="717" t="str">
        <f t="shared" si="52"/>
        <v>HGS, % V/V</v>
      </c>
      <c r="E100" s="743">
        <f>+ROUND(IFERROR(AVERAGEIF($E$41:$CF$41,E$81,$E34:$CF34),0),2)</f>
        <v>23.89</v>
      </c>
      <c r="F100" s="743">
        <f t="shared" si="61"/>
        <v>0</v>
      </c>
      <c r="G100" s="743">
        <f t="shared" si="61"/>
        <v>0</v>
      </c>
      <c r="H100" s="743">
        <f t="shared" si="61"/>
        <v>0</v>
      </c>
      <c r="I100" s="712" t="str">
        <f t="shared" si="54"/>
        <v>HGS, % V/V</v>
      </c>
      <c r="J100" s="712" t="str">
        <f t="shared" si="55"/>
        <v/>
      </c>
      <c r="K100" s="712" t="str">
        <f t="shared" si="56"/>
        <v/>
      </c>
      <c r="L100" s="712" t="str">
        <f t="shared" si="57"/>
        <v/>
      </c>
      <c r="M100" s="741" t="str">
        <f>IFERROR(INDEX(I$82:I$102,MATCH(0,INDEX(COUNTIF($M$81:M99,I$82:I$102),),)),"")</f>
        <v/>
      </c>
      <c r="N100" s="741" t="str">
        <f>IFERROR(INDEX(J$82:J$102,MATCH(0,INDEX(COUNTIF($M$81:N99,J$82:J$102),),)),"")</f>
        <v/>
      </c>
      <c r="O100" s="741" t="str">
        <f>IFERROR(INDEX(K$82:K$102,MATCH(0,INDEX(COUNTIF($M$81:O99,K$82:K$102),),)),"")</f>
        <v/>
      </c>
      <c r="P100" s="741" t="str">
        <f>IFERROR(INDEX(L$82:L$102,MATCH(0,INDEX(COUNTIF($M$81:P99,L$82:L$102),),)),"")</f>
        <v/>
      </c>
      <c r="Q100" s="710"/>
      <c r="R100" s="710"/>
      <c r="S100" s="710"/>
      <c r="T100" s="710"/>
      <c r="U100" s="710"/>
      <c r="V100" s="710"/>
      <c r="W100" s="710"/>
      <c r="X100" s="710"/>
      <c r="Y100" s="710"/>
      <c r="Z100" s="710"/>
      <c r="AA100" s="710"/>
      <c r="AB100" s="710"/>
      <c r="AC100" s="710"/>
      <c r="AD100" s="710"/>
      <c r="AE100" s="710"/>
      <c r="AF100" s="710"/>
      <c r="AG100" s="710"/>
      <c r="AH100" s="710"/>
      <c r="AI100" s="710"/>
      <c r="AJ100" s="710"/>
      <c r="AK100" s="710"/>
      <c r="AL100" s="710"/>
      <c r="AM100" s="710"/>
      <c r="AN100" s="710"/>
      <c r="AO100" s="710"/>
      <c r="AP100" s="710"/>
      <c r="AQ100" s="710"/>
      <c r="AR100" s="710"/>
      <c r="AS100" s="710"/>
      <c r="AT100" s="710"/>
      <c r="AU100" s="710"/>
      <c r="AV100" s="710"/>
      <c r="AW100" s="710"/>
      <c r="AX100" s="710"/>
      <c r="AY100" s="710"/>
      <c r="AZ100" s="710"/>
      <c r="BA100" s="710"/>
      <c r="BB100" s="710"/>
      <c r="BC100" s="710"/>
      <c r="BD100" s="710"/>
      <c r="BE100" s="710"/>
      <c r="BF100" s="710"/>
      <c r="BG100" s="710"/>
      <c r="BH100" s="710"/>
      <c r="BI100" s="710"/>
      <c r="BJ100" s="710"/>
      <c r="BK100" s="710"/>
      <c r="BL100" s="710"/>
      <c r="BM100" s="710"/>
      <c r="BN100" s="710"/>
      <c r="BO100" s="710"/>
      <c r="BP100" s="710"/>
      <c r="BQ100" s="710"/>
      <c r="BR100" s="710"/>
      <c r="BS100" s="710"/>
      <c r="BT100" s="710"/>
      <c r="BU100" s="710"/>
      <c r="BV100" s="710"/>
      <c r="BW100" s="710"/>
      <c r="BX100" s="710"/>
      <c r="BY100" s="710"/>
      <c r="BZ100" s="710"/>
      <c r="CA100" s="710"/>
      <c r="CB100" s="710"/>
      <c r="CC100" s="710"/>
      <c r="CD100" s="710"/>
      <c r="CE100" s="710"/>
      <c r="CF100" s="710"/>
    </row>
    <row r="101" spans="1:84" hidden="1" x14ac:dyDescent="0.3">
      <c r="A101" s="710"/>
      <c r="B101" s="710"/>
      <c r="C101" s="710"/>
      <c r="D101" s="717" t="str">
        <f t="shared" si="52"/>
        <v>LGS en el Lodo, kg/m3</v>
      </c>
      <c r="E101" s="742">
        <f t="shared" ref="E101:H102" si="62">+ROUND(IFERROR(AVERAGEIF($E$41:$CF$41,E$81,$E35:$CF35),0),0)</f>
        <v>82</v>
      </c>
      <c r="F101" s="742">
        <f t="shared" si="62"/>
        <v>0</v>
      </c>
      <c r="G101" s="742">
        <f t="shared" si="62"/>
        <v>0</v>
      </c>
      <c r="H101" s="742">
        <f t="shared" si="62"/>
        <v>0</v>
      </c>
      <c r="I101" s="712" t="str">
        <f t="shared" si="54"/>
        <v>LGS en el Lodo, kg/m3</v>
      </c>
      <c r="J101" s="712" t="str">
        <f t="shared" si="55"/>
        <v/>
      </c>
      <c r="K101" s="712" t="str">
        <f t="shared" si="56"/>
        <v/>
      </c>
      <c r="L101" s="712" t="str">
        <f t="shared" si="57"/>
        <v/>
      </c>
      <c r="M101" s="741" t="str">
        <f>IFERROR(INDEX(I$82:I$102,MATCH(0,INDEX(COUNTIF($M$81:M100,I$82:I$102),),)),"")</f>
        <v/>
      </c>
      <c r="N101" s="741" t="str">
        <f>IFERROR(INDEX(J$82:J$102,MATCH(0,INDEX(COUNTIF($M$81:N100,J$82:J$102),),)),"")</f>
        <v/>
      </c>
      <c r="O101" s="741" t="str">
        <f>IFERROR(INDEX(K$82:K$102,MATCH(0,INDEX(COUNTIF($M$81:O100,K$82:K$102),),)),"")</f>
        <v/>
      </c>
      <c r="P101" s="741" t="str">
        <f>IFERROR(INDEX(L$82:L$102,MATCH(0,INDEX(COUNTIF($M$81:P100,L$82:L$102),),)),"")</f>
        <v/>
      </c>
      <c r="Q101" s="710"/>
      <c r="R101" s="710"/>
      <c r="S101" s="710"/>
      <c r="T101" s="710"/>
      <c r="U101" s="710"/>
      <c r="V101" s="710"/>
      <c r="W101" s="710"/>
      <c r="X101" s="710"/>
      <c r="Y101" s="710"/>
      <c r="Z101" s="710"/>
      <c r="AA101" s="710"/>
      <c r="AB101" s="710"/>
      <c r="AC101" s="710"/>
      <c r="AD101" s="710"/>
      <c r="AE101" s="710"/>
      <c r="AF101" s="710"/>
      <c r="AG101" s="710"/>
      <c r="AH101" s="710"/>
      <c r="AI101" s="710"/>
      <c r="AJ101" s="710"/>
      <c r="AK101" s="710"/>
      <c r="AL101" s="710"/>
      <c r="AM101" s="710"/>
      <c r="AN101" s="710"/>
      <c r="AO101" s="710"/>
      <c r="AP101" s="710"/>
      <c r="AQ101" s="710"/>
      <c r="AR101" s="710"/>
      <c r="AS101" s="710"/>
      <c r="AT101" s="710"/>
      <c r="AU101" s="710"/>
      <c r="AV101" s="710"/>
      <c r="AW101" s="710"/>
      <c r="AX101" s="710"/>
      <c r="AY101" s="710"/>
      <c r="AZ101" s="710"/>
      <c r="BA101" s="710"/>
      <c r="BB101" s="710"/>
      <c r="BC101" s="710"/>
      <c r="BD101" s="710"/>
      <c r="BE101" s="710"/>
      <c r="BF101" s="710"/>
      <c r="BG101" s="710"/>
      <c r="BH101" s="710"/>
      <c r="BI101" s="710"/>
      <c r="BJ101" s="710"/>
      <c r="BK101" s="710"/>
      <c r="BL101" s="710"/>
      <c r="BM101" s="710"/>
      <c r="BN101" s="710"/>
      <c r="BO101" s="710"/>
      <c r="BP101" s="710"/>
      <c r="BQ101" s="710"/>
      <c r="BR101" s="710"/>
      <c r="BS101" s="710"/>
      <c r="BT101" s="710"/>
      <c r="BU101" s="710"/>
      <c r="BV101" s="710"/>
      <c r="BW101" s="710"/>
      <c r="BX101" s="710"/>
      <c r="BY101" s="710"/>
      <c r="BZ101" s="710"/>
      <c r="CA101" s="710"/>
      <c r="CB101" s="710"/>
      <c r="CC101" s="710"/>
      <c r="CD101" s="710"/>
      <c r="CE101" s="710"/>
      <c r="CF101" s="710"/>
    </row>
    <row r="102" spans="1:84" hidden="1" x14ac:dyDescent="0.3">
      <c r="A102" s="710"/>
      <c r="B102" s="710"/>
      <c r="C102" s="710"/>
      <c r="D102" s="717" t="str">
        <f t="shared" si="52"/>
        <v>HGS en el Lodo, kg/m3</v>
      </c>
      <c r="E102" s="742">
        <f t="shared" si="62"/>
        <v>1003</v>
      </c>
      <c r="F102" s="742">
        <f t="shared" si="62"/>
        <v>0</v>
      </c>
      <c r="G102" s="742">
        <f t="shared" si="62"/>
        <v>0</v>
      </c>
      <c r="H102" s="742">
        <f t="shared" si="62"/>
        <v>0</v>
      </c>
      <c r="I102" s="712" t="str">
        <f t="shared" si="54"/>
        <v>HGS en el Lodo, kg/m3</v>
      </c>
      <c r="J102" s="712" t="str">
        <f t="shared" si="55"/>
        <v/>
      </c>
      <c r="K102" s="712" t="str">
        <f t="shared" si="56"/>
        <v/>
      </c>
      <c r="L102" s="712" t="str">
        <f t="shared" si="57"/>
        <v/>
      </c>
      <c r="M102" s="741" t="str">
        <f>IFERROR(INDEX(I$82:I$102,MATCH(0,INDEX(COUNTIF($M$81:M101,I$82:I$102),),)),"")</f>
        <v/>
      </c>
      <c r="N102" s="741" t="str">
        <f>IFERROR(INDEX(J$82:J$102,MATCH(0,INDEX(COUNTIF($M$81:N101,J$82:J$102),),)),"")</f>
        <v/>
      </c>
      <c r="O102" s="741" t="str">
        <f>IFERROR(INDEX(K$82:K$102,MATCH(0,INDEX(COUNTIF($M$81:O101,K$82:K$102),),)),"")</f>
        <v/>
      </c>
      <c r="P102" s="741" t="str">
        <f>IFERROR(INDEX(L$82:L$102,MATCH(0,INDEX(COUNTIF($M$81:P101,L$82:L$102),),)),"")</f>
        <v/>
      </c>
      <c r="Q102" s="710"/>
      <c r="R102" s="710"/>
      <c r="S102" s="710"/>
      <c r="T102" s="710"/>
      <c r="U102" s="710"/>
      <c r="V102" s="710"/>
      <c r="W102" s="710"/>
      <c r="X102" s="710"/>
      <c r="Y102" s="710"/>
      <c r="Z102" s="710"/>
      <c r="AA102" s="710"/>
      <c r="AB102" s="710"/>
      <c r="AC102" s="710"/>
      <c r="AD102" s="710"/>
      <c r="AE102" s="710"/>
      <c r="AF102" s="710"/>
      <c r="AG102" s="710"/>
      <c r="AH102" s="710"/>
      <c r="AI102" s="710"/>
      <c r="AJ102" s="710"/>
      <c r="AK102" s="710"/>
      <c r="AL102" s="710"/>
      <c r="AM102" s="710"/>
      <c r="AN102" s="710"/>
      <c r="AO102" s="710"/>
      <c r="AP102" s="710"/>
      <c r="AQ102" s="710"/>
      <c r="AR102" s="710"/>
      <c r="AS102" s="710"/>
      <c r="AT102" s="710"/>
      <c r="AU102" s="710"/>
      <c r="AV102" s="710"/>
      <c r="AW102" s="710"/>
      <c r="AX102" s="710"/>
      <c r="AY102" s="710"/>
      <c r="AZ102" s="710"/>
      <c r="BA102" s="710"/>
      <c r="BB102" s="710"/>
      <c r="BC102" s="710"/>
      <c r="BD102" s="710"/>
      <c r="BE102" s="710"/>
      <c r="BF102" s="710"/>
      <c r="BG102" s="710"/>
      <c r="BH102" s="710"/>
      <c r="BI102" s="710"/>
      <c r="BJ102" s="710"/>
      <c r="BK102" s="710"/>
      <c r="BL102" s="710"/>
      <c r="BM102" s="710"/>
      <c r="BN102" s="710"/>
      <c r="BO102" s="710"/>
      <c r="BP102" s="710"/>
      <c r="BQ102" s="710"/>
      <c r="BR102" s="710"/>
      <c r="BS102" s="710"/>
      <c r="BT102" s="710"/>
      <c r="BU102" s="710"/>
      <c r="BV102" s="710"/>
      <c r="BW102" s="710"/>
      <c r="BX102" s="710"/>
      <c r="BY102" s="710"/>
      <c r="BZ102" s="710"/>
      <c r="CA102" s="710"/>
      <c r="CB102" s="710"/>
      <c r="CC102" s="710"/>
      <c r="CD102" s="710"/>
      <c r="CE102" s="710"/>
      <c r="CF102" s="710"/>
    </row>
    <row r="103" spans="1:84" hidden="1" x14ac:dyDescent="0.3">
      <c r="A103" s="710"/>
      <c r="B103" s="710"/>
      <c r="C103" s="710"/>
      <c r="D103" s="710"/>
      <c r="E103" s="710"/>
      <c r="F103" s="710"/>
      <c r="G103" s="710"/>
      <c r="H103" s="710"/>
      <c r="I103" s="710"/>
      <c r="J103" s="710"/>
      <c r="K103" s="710"/>
      <c r="L103" s="710"/>
      <c r="M103" s="710"/>
      <c r="N103" s="710"/>
      <c r="O103" s="710"/>
      <c r="P103" s="710"/>
      <c r="Q103" s="710"/>
      <c r="R103" s="710"/>
      <c r="S103" s="710"/>
      <c r="T103" s="710"/>
      <c r="U103" s="710"/>
      <c r="V103" s="710"/>
      <c r="W103" s="710"/>
      <c r="X103" s="710"/>
      <c r="Y103" s="710"/>
      <c r="Z103" s="710"/>
      <c r="AA103" s="710"/>
      <c r="AB103" s="710"/>
      <c r="AC103" s="710"/>
      <c r="AD103" s="710"/>
      <c r="AE103" s="710"/>
      <c r="AF103" s="710"/>
      <c r="AG103" s="710"/>
      <c r="AH103" s="710"/>
      <c r="AI103" s="710"/>
      <c r="AJ103" s="710"/>
      <c r="AK103" s="710"/>
      <c r="AL103" s="710"/>
      <c r="AM103" s="710"/>
      <c r="AN103" s="710"/>
      <c r="AO103" s="710"/>
      <c r="AP103" s="710"/>
      <c r="AQ103" s="710"/>
      <c r="AR103" s="710"/>
      <c r="AS103" s="710"/>
      <c r="AT103" s="710"/>
      <c r="AU103" s="710"/>
      <c r="AV103" s="710"/>
      <c r="AW103" s="710"/>
      <c r="AX103" s="710"/>
      <c r="AY103" s="710"/>
      <c r="AZ103" s="710"/>
      <c r="BA103" s="710"/>
      <c r="BB103" s="710"/>
      <c r="BC103" s="710"/>
      <c r="BD103" s="710"/>
      <c r="BE103" s="710"/>
      <c r="BF103" s="710"/>
      <c r="BG103" s="710"/>
      <c r="BH103" s="710"/>
      <c r="BI103" s="710"/>
      <c r="BJ103" s="710"/>
      <c r="BK103" s="710"/>
      <c r="BL103" s="710"/>
      <c r="BM103" s="710"/>
      <c r="BN103" s="710"/>
      <c r="BO103" s="710"/>
      <c r="BP103" s="710"/>
      <c r="BQ103" s="710"/>
      <c r="BR103" s="710"/>
      <c r="BS103" s="710"/>
      <c r="BT103" s="710"/>
      <c r="BU103" s="710"/>
      <c r="BV103" s="710"/>
      <c r="BW103" s="710"/>
      <c r="BX103" s="710"/>
      <c r="BY103" s="710"/>
      <c r="BZ103" s="710"/>
      <c r="CA103" s="710"/>
      <c r="CB103" s="710"/>
      <c r="CC103" s="710"/>
      <c r="CD103" s="710"/>
      <c r="CE103" s="710"/>
      <c r="CF103" s="710"/>
    </row>
    <row r="104" spans="1:84" hidden="1" x14ac:dyDescent="0.3">
      <c r="A104" s="710"/>
      <c r="B104" s="710"/>
      <c r="C104" s="710"/>
      <c r="D104" s="717" t="s">
        <v>150</v>
      </c>
      <c r="E104" s="712">
        <f>+E91+E92</f>
        <v>71</v>
      </c>
      <c r="F104" s="712">
        <f>+F91+F92</f>
        <v>0</v>
      </c>
      <c r="G104" s="712">
        <f>+G91+G92</f>
        <v>0</v>
      </c>
      <c r="H104" s="712">
        <f>+H91+H92</f>
        <v>0</v>
      </c>
      <c r="I104" s="710"/>
      <c r="J104" s="710"/>
      <c r="K104" s="710"/>
      <c r="L104" s="710"/>
      <c r="M104" s="710"/>
      <c r="N104" s="710"/>
      <c r="O104" s="710"/>
      <c r="P104" s="710"/>
      <c r="Q104" s="710"/>
      <c r="R104" s="710"/>
      <c r="S104" s="710"/>
      <c r="T104" s="710"/>
      <c r="U104" s="710"/>
      <c r="V104" s="710"/>
      <c r="W104" s="710"/>
      <c r="X104" s="710"/>
      <c r="Y104" s="710"/>
      <c r="Z104" s="710"/>
      <c r="AA104" s="710"/>
      <c r="AB104" s="710"/>
      <c r="AC104" s="710"/>
      <c r="AD104" s="710"/>
      <c r="AE104" s="710"/>
      <c r="AF104" s="710"/>
      <c r="AG104" s="710"/>
      <c r="AH104" s="710"/>
      <c r="AI104" s="710"/>
      <c r="AJ104" s="710"/>
      <c r="AK104" s="710"/>
      <c r="AL104" s="710"/>
      <c r="AM104" s="710"/>
      <c r="AN104" s="710"/>
      <c r="AO104" s="710"/>
      <c r="AP104" s="710"/>
      <c r="AQ104" s="710"/>
      <c r="AR104" s="710"/>
      <c r="AS104" s="710"/>
      <c r="AT104" s="710"/>
      <c r="AU104" s="710"/>
      <c r="AV104" s="710"/>
      <c r="AW104" s="710"/>
      <c r="AX104" s="710"/>
      <c r="AY104" s="710"/>
      <c r="AZ104" s="710"/>
      <c r="BA104" s="710"/>
      <c r="BB104" s="710"/>
      <c r="BC104" s="710"/>
      <c r="BD104" s="710"/>
      <c r="BE104" s="710"/>
      <c r="BF104" s="710"/>
      <c r="BG104" s="710"/>
      <c r="BH104" s="710"/>
      <c r="BI104" s="710"/>
      <c r="BJ104" s="710"/>
      <c r="BK104" s="710"/>
      <c r="BL104" s="710"/>
      <c r="BM104" s="710"/>
      <c r="BN104" s="710"/>
      <c r="BO104" s="710"/>
      <c r="BP104" s="710"/>
      <c r="BQ104" s="710"/>
      <c r="BR104" s="710"/>
      <c r="BS104" s="710"/>
      <c r="BT104" s="710"/>
      <c r="BU104" s="710"/>
      <c r="BV104" s="710"/>
      <c r="BW104" s="710"/>
      <c r="BX104" s="710"/>
      <c r="BY104" s="710"/>
      <c r="BZ104" s="710"/>
      <c r="CA104" s="710"/>
      <c r="CB104" s="710"/>
      <c r="CC104" s="710"/>
      <c r="CD104" s="710"/>
      <c r="CE104" s="710"/>
      <c r="CF104" s="710"/>
    </row>
    <row r="105" spans="1:84" hidden="1" x14ac:dyDescent="0.3">
      <c r="A105" s="710"/>
      <c r="B105" s="710"/>
      <c r="C105" s="710"/>
      <c r="D105" s="717" t="s">
        <v>151</v>
      </c>
      <c r="E105" s="739">
        <f>+ROUND(IFERROR(E91/(E91+E92)*100,0),0)</f>
        <v>85</v>
      </c>
      <c r="F105" s="739">
        <f>+ROUND(IFERROR(F91/(F91+F92)*100,0),0)</f>
        <v>0</v>
      </c>
      <c r="G105" s="739">
        <f>+ROUND(IFERROR(G91/(G91+G92)*100,0),0)</f>
        <v>0</v>
      </c>
      <c r="H105" s="739">
        <f>+ROUND(IFERROR(H91/(H91+H92)*100,0),0)</f>
        <v>0</v>
      </c>
      <c r="I105" s="710"/>
      <c r="J105" s="710"/>
      <c r="K105" s="710"/>
      <c r="L105" s="710"/>
      <c r="M105" s="710"/>
      <c r="N105" s="710"/>
      <c r="O105" s="710"/>
      <c r="P105" s="710"/>
      <c r="Q105" s="710"/>
      <c r="R105" s="710"/>
      <c r="S105" s="710"/>
      <c r="T105" s="710"/>
      <c r="U105" s="710"/>
      <c r="V105" s="710"/>
      <c r="W105" s="710"/>
      <c r="X105" s="710"/>
      <c r="Y105" s="710"/>
      <c r="Z105" s="710"/>
      <c r="AA105" s="710"/>
      <c r="AB105" s="710"/>
      <c r="AC105" s="710"/>
      <c r="AD105" s="710"/>
      <c r="AE105" s="710"/>
      <c r="AF105" s="710"/>
      <c r="AG105" s="710"/>
      <c r="AH105" s="710"/>
      <c r="AI105" s="710"/>
      <c r="AJ105" s="710"/>
      <c r="AK105" s="710"/>
      <c r="AL105" s="710"/>
      <c r="AM105" s="710"/>
      <c r="AN105" s="710"/>
      <c r="AO105" s="710"/>
      <c r="AP105" s="710"/>
      <c r="AQ105" s="710"/>
      <c r="AR105" s="710"/>
      <c r="AS105" s="710"/>
      <c r="AT105" s="710"/>
      <c r="AU105" s="710"/>
      <c r="AV105" s="710"/>
      <c r="AW105" s="710"/>
      <c r="AX105" s="710"/>
      <c r="AY105" s="710"/>
      <c r="AZ105" s="710"/>
      <c r="BA105" s="710"/>
      <c r="BB105" s="710"/>
      <c r="BC105" s="710"/>
      <c r="BD105" s="710"/>
      <c r="BE105" s="710"/>
      <c r="BF105" s="710"/>
      <c r="BG105" s="710"/>
      <c r="BH105" s="710"/>
      <c r="BI105" s="710"/>
      <c r="BJ105" s="710"/>
      <c r="BK105" s="710"/>
      <c r="BL105" s="710"/>
      <c r="BM105" s="710"/>
      <c r="BN105" s="710"/>
      <c r="BO105" s="710"/>
      <c r="BP105" s="710"/>
      <c r="BQ105" s="710"/>
      <c r="BR105" s="710"/>
      <c r="BS105" s="710"/>
      <c r="BT105" s="710"/>
      <c r="BU105" s="710"/>
      <c r="BV105" s="710"/>
      <c r="BW105" s="710"/>
      <c r="BX105" s="710"/>
      <c r="BY105" s="710"/>
      <c r="BZ105" s="710"/>
      <c r="CA105" s="710"/>
      <c r="CB105" s="710"/>
      <c r="CC105" s="710"/>
      <c r="CD105" s="710"/>
      <c r="CE105" s="710"/>
      <c r="CF105" s="710"/>
    </row>
    <row r="106" spans="1:84" hidden="1" x14ac:dyDescent="0.3">
      <c r="A106" s="710"/>
      <c r="B106" s="710"/>
      <c r="C106" s="710"/>
      <c r="D106" s="717" t="s">
        <v>152</v>
      </c>
      <c r="E106" s="712">
        <f>100-E105</f>
        <v>15</v>
      </c>
      <c r="F106" s="712">
        <f>100-F105</f>
        <v>100</v>
      </c>
      <c r="G106" s="712">
        <f>100-G105</f>
        <v>100</v>
      </c>
      <c r="H106" s="712">
        <f>100-H105</f>
        <v>100</v>
      </c>
      <c r="I106" s="710"/>
      <c r="J106" s="710"/>
      <c r="K106" s="710"/>
      <c r="L106" s="710"/>
      <c r="M106" s="710"/>
      <c r="N106" s="710"/>
      <c r="O106" s="710"/>
      <c r="P106" s="710"/>
      <c r="Q106" s="710"/>
      <c r="R106" s="710"/>
      <c r="S106" s="710"/>
      <c r="T106" s="710"/>
      <c r="U106" s="710"/>
      <c r="V106" s="710"/>
      <c r="W106" s="710"/>
      <c r="X106" s="710"/>
      <c r="Y106" s="710"/>
      <c r="Z106" s="710"/>
      <c r="AA106" s="710"/>
      <c r="AB106" s="710"/>
      <c r="AC106" s="710"/>
      <c r="AD106" s="710"/>
      <c r="AE106" s="710"/>
      <c r="AF106" s="710"/>
      <c r="AG106" s="710"/>
      <c r="AH106" s="710"/>
      <c r="AI106" s="710"/>
      <c r="AJ106" s="710"/>
      <c r="AK106" s="710"/>
      <c r="AL106" s="710"/>
      <c r="AM106" s="710"/>
      <c r="AN106" s="710"/>
      <c r="AO106" s="710"/>
      <c r="AP106" s="710"/>
      <c r="AQ106" s="710"/>
      <c r="AR106" s="710"/>
      <c r="AS106" s="710"/>
      <c r="AT106" s="710"/>
      <c r="AU106" s="710"/>
      <c r="AV106" s="710"/>
      <c r="AW106" s="710"/>
      <c r="AX106" s="710"/>
      <c r="AY106" s="710"/>
      <c r="AZ106" s="710"/>
      <c r="BA106" s="710"/>
      <c r="BB106" s="710"/>
      <c r="BC106" s="710"/>
      <c r="BD106" s="710"/>
      <c r="BE106" s="710"/>
      <c r="BF106" s="710"/>
      <c r="BG106" s="710"/>
      <c r="BH106" s="710"/>
      <c r="BI106" s="710"/>
      <c r="BJ106" s="710"/>
      <c r="BK106" s="710"/>
      <c r="BL106" s="710"/>
      <c r="BM106" s="710"/>
      <c r="BN106" s="710"/>
      <c r="BO106" s="710"/>
      <c r="BP106" s="710"/>
      <c r="BQ106" s="710"/>
      <c r="BR106" s="710"/>
      <c r="BS106" s="710"/>
      <c r="BT106" s="710"/>
      <c r="BU106" s="710"/>
      <c r="BV106" s="710"/>
      <c r="BW106" s="710"/>
      <c r="BX106" s="710"/>
      <c r="BY106" s="710"/>
      <c r="BZ106" s="710"/>
      <c r="CA106" s="710"/>
      <c r="CB106" s="710"/>
      <c r="CC106" s="710"/>
      <c r="CD106" s="710"/>
      <c r="CE106" s="710"/>
      <c r="CF106" s="710"/>
    </row>
    <row r="107" spans="1:84" hidden="1" x14ac:dyDescent="0.3">
      <c r="A107" s="710"/>
      <c r="B107" s="710"/>
      <c r="C107" s="710"/>
      <c r="D107" s="710"/>
      <c r="E107" s="710"/>
      <c r="F107" s="710"/>
      <c r="G107" s="710"/>
      <c r="H107" s="710"/>
      <c r="I107" s="710"/>
      <c r="J107" s="710"/>
      <c r="K107" s="710"/>
      <c r="L107" s="710"/>
      <c r="M107" s="710"/>
      <c r="N107" s="710"/>
      <c r="O107" s="710"/>
      <c r="P107" s="710"/>
      <c r="Q107" s="710"/>
      <c r="R107" s="710"/>
      <c r="S107" s="710"/>
      <c r="T107" s="710"/>
      <c r="U107" s="710"/>
      <c r="V107" s="710"/>
      <c r="W107" s="710"/>
      <c r="X107" s="710"/>
      <c r="Y107" s="710"/>
      <c r="Z107" s="710"/>
      <c r="AA107" s="710"/>
      <c r="AB107" s="710"/>
      <c r="AC107" s="710"/>
      <c r="AD107" s="710"/>
      <c r="AE107" s="710"/>
      <c r="AF107" s="710"/>
      <c r="AG107" s="710"/>
      <c r="AH107" s="710"/>
      <c r="AI107" s="710"/>
      <c r="AJ107" s="710"/>
      <c r="AK107" s="710"/>
      <c r="AL107" s="710"/>
      <c r="AM107" s="710"/>
      <c r="AN107" s="710"/>
      <c r="AO107" s="710"/>
      <c r="AP107" s="710"/>
      <c r="AQ107" s="710"/>
      <c r="AR107" s="710"/>
      <c r="AS107" s="710"/>
      <c r="AT107" s="710"/>
      <c r="AU107" s="710"/>
      <c r="AV107" s="710"/>
      <c r="AW107" s="710"/>
      <c r="AX107" s="710"/>
      <c r="AY107" s="710"/>
      <c r="AZ107" s="710"/>
      <c r="BA107" s="710"/>
      <c r="BB107" s="710"/>
      <c r="BC107" s="710"/>
      <c r="BD107" s="710"/>
      <c r="BE107" s="710"/>
      <c r="BF107" s="710"/>
      <c r="BG107" s="710"/>
      <c r="BH107" s="710"/>
      <c r="BI107" s="710"/>
      <c r="BJ107" s="710"/>
      <c r="BK107" s="710"/>
      <c r="BL107" s="710"/>
      <c r="BM107" s="710"/>
      <c r="BN107" s="710"/>
      <c r="BO107" s="710"/>
      <c r="BP107" s="710"/>
      <c r="BQ107" s="710"/>
      <c r="BR107" s="710"/>
      <c r="BS107" s="710"/>
      <c r="BT107" s="710"/>
      <c r="BU107" s="710"/>
      <c r="BV107" s="710"/>
      <c r="BW107" s="710"/>
      <c r="BX107" s="710"/>
      <c r="BY107" s="710"/>
      <c r="BZ107" s="710"/>
      <c r="CA107" s="710"/>
      <c r="CB107" s="710"/>
      <c r="CC107" s="710"/>
      <c r="CD107" s="710"/>
      <c r="CE107" s="710"/>
      <c r="CF107" s="710"/>
    </row>
    <row r="108" spans="1:84" hidden="1" x14ac:dyDescent="0.3">
      <c r="A108" s="710"/>
      <c r="B108" s="710"/>
      <c r="C108" s="710"/>
      <c r="D108" s="710"/>
      <c r="E108" s="710"/>
      <c r="F108" s="710"/>
      <c r="G108" s="710"/>
      <c r="H108" s="710"/>
      <c r="I108" s="710"/>
      <c r="J108" s="710"/>
      <c r="K108" s="710"/>
      <c r="L108" s="710"/>
      <c r="M108" s="710"/>
      <c r="N108" s="710"/>
      <c r="O108" s="710"/>
      <c r="P108" s="710"/>
      <c r="Q108" s="710"/>
      <c r="R108" s="710"/>
      <c r="S108" s="710"/>
      <c r="T108" s="710"/>
      <c r="U108" s="710"/>
      <c r="V108" s="710"/>
      <c r="W108" s="710"/>
      <c r="X108" s="710"/>
      <c r="Y108" s="710"/>
      <c r="Z108" s="710"/>
      <c r="AA108" s="710"/>
      <c r="AB108" s="710"/>
      <c r="AC108" s="710"/>
      <c r="AD108" s="710"/>
      <c r="AE108" s="710"/>
      <c r="AF108" s="710"/>
      <c r="AG108" s="710"/>
      <c r="AH108" s="710"/>
      <c r="AI108" s="710"/>
      <c r="AJ108" s="710"/>
      <c r="AK108" s="710"/>
      <c r="AL108" s="710"/>
      <c r="AM108" s="710"/>
      <c r="AN108" s="710"/>
      <c r="AO108" s="710"/>
      <c r="AP108" s="710"/>
      <c r="AQ108" s="710"/>
      <c r="AR108" s="710"/>
      <c r="AS108" s="710"/>
      <c r="AT108" s="710"/>
      <c r="AU108" s="710"/>
      <c r="AV108" s="710"/>
      <c r="AW108" s="710"/>
      <c r="AX108" s="710"/>
      <c r="AY108" s="710"/>
      <c r="AZ108" s="710"/>
      <c r="BA108" s="710"/>
      <c r="BB108" s="710"/>
      <c r="BC108" s="710"/>
      <c r="BD108" s="710"/>
      <c r="BE108" s="710"/>
      <c r="BF108" s="710"/>
      <c r="BG108" s="710"/>
      <c r="BH108" s="710"/>
      <c r="BI108" s="710"/>
      <c r="BJ108" s="710"/>
      <c r="BK108" s="710"/>
      <c r="BL108" s="710"/>
      <c r="BM108" s="710"/>
      <c r="BN108" s="710"/>
      <c r="BO108" s="710"/>
      <c r="BP108" s="710"/>
      <c r="BQ108" s="710"/>
      <c r="BR108" s="710"/>
      <c r="BS108" s="710"/>
      <c r="BT108" s="710"/>
      <c r="BU108" s="710"/>
      <c r="BV108" s="710"/>
      <c r="BW108" s="710"/>
      <c r="BX108" s="710"/>
      <c r="BY108" s="710"/>
      <c r="BZ108" s="710"/>
      <c r="CA108" s="710"/>
      <c r="CB108" s="710"/>
      <c r="CC108" s="710"/>
      <c r="CD108" s="710"/>
      <c r="CE108" s="710"/>
      <c r="CF108" s="710"/>
    </row>
    <row r="109" spans="1:84" hidden="1" x14ac:dyDescent="0.3">
      <c r="A109" s="710"/>
      <c r="B109" s="710"/>
      <c r="C109" s="710"/>
      <c r="D109" s="710"/>
      <c r="E109" s="710"/>
      <c r="F109" s="710"/>
      <c r="G109" s="710"/>
      <c r="H109" s="710"/>
      <c r="I109" s="710"/>
      <c r="J109" s="710"/>
      <c r="K109" s="710"/>
      <c r="L109" s="710"/>
      <c r="M109" s="710"/>
      <c r="N109" s="710"/>
      <c r="O109" s="710"/>
      <c r="P109" s="710"/>
      <c r="Q109" s="710"/>
      <c r="R109" s="710"/>
      <c r="S109" s="710"/>
      <c r="T109" s="710"/>
      <c r="U109" s="710"/>
      <c r="V109" s="710"/>
      <c r="W109" s="710"/>
      <c r="X109" s="710"/>
      <c r="Y109" s="710"/>
      <c r="Z109" s="710"/>
      <c r="AA109" s="710"/>
      <c r="AB109" s="710"/>
      <c r="AC109" s="710"/>
      <c r="AD109" s="710"/>
      <c r="AE109" s="710"/>
      <c r="AF109" s="710"/>
      <c r="AG109" s="710"/>
      <c r="AH109" s="710"/>
      <c r="AI109" s="710"/>
      <c r="AJ109" s="710"/>
      <c r="AK109" s="710"/>
      <c r="AL109" s="710"/>
      <c r="AM109" s="710"/>
      <c r="AN109" s="710"/>
      <c r="AO109" s="710"/>
      <c r="AP109" s="710"/>
      <c r="AQ109" s="710"/>
      <c r="AR109" s="710"/>
      <c r="AS109" s="710"/>
      <c r="AT109" s="710"/>
      <c r="AU109" s="710"/>
      <c r="AV109" s="710"/>
      <c r="AW109" s="710"/>
      <c r="AX109" s="710"/>
      <c r="AY109" s="710"/>
      <c r="AZ109" s="710"/>
      <c r="BA109" s="710"/>
      <c r="BB109" s="710"/>
      <c r="BC109" s="710"/>
      <c r="BD109" s="710"/>
      <c r="BE109" s="710"/>
      <c r="BF109" s="710"/>
      <c r="BG109" s="710"/>
      <c r="BH109" s="710"/>
      <c r="BI109" s="710"/>
      <c r="BJ109" s="710"/>
      <c r="BK109" s="710"/>
      <c r="BL109" s="710"/>
      <c r="BM109" s="710"/>
      <c r="BN109" s="710"/>
      <c r="BO109" s="710"/>
      <c r="BP109" s="710"/>
      <c r="BQ109" s="710"/>
      <c r="BR109" s="710"/>
      <c r="BS109" s="710"/>
      <c r="BT109" s="710"/>
      <c r="BU109" s="710"/>
      <c r="BV109" s="710"/>
      <c r="BW109" s="710"/>
      <c r="BX109" s="710"/>
      <c r="BY109" s="710"/>
      <c r="BZ109" s="710"/>
      <c r="CA109" s="710"/>
      <c r="CB109" s="710"/>
      <c r="CC109" s="710"/>
      <c r="CD109" s="710"/>
      <c r="CE109" s="710"/>
      <c r="CF109" s="710"/>
    </row>
  </sheetData>
  <sheetProtection algorithmName="SHA-512" hashValue="9BFPuCFB+F+ICOsrVNufg61Pi5lGmLfUgG3GP6aby/Fp6uGqDRj2/5ffipBo7qz593ndsUI+jocTXzrJlE+Xng==" saltValue="2go3f4f074sQ3YnflOTj4g==" spinCount="100000" sheet="1" selectLockedCells="1"/>
  <mergeCells count="2">
    <mergeCell ref="C7:C13"/>
    <mergeCell ref="C16:C36"/>
  </mergeCells>
  <phoneticPr fontId="4" type="noConversion"/>
  <conditionalFormatting sqref="E3:CF3">
    <cfRule type="expression" dxfId="1094" priority="141">
      <formula>E2</formula>
    </cfRule>
  </conditionalFormatting>
  <conditionalFormatting sqref="E4:CF4">
    <cfRule type="expression" dxfId="1093" priority="139">
      <formula>E2&gt;0</formula>
    </cfRule>
  </conditionalFormatting>
  <conditionalFormatting sqref="E7:CF7">
    <cfRule type="expression" dxfId="1092" priority="18">
      <formula>E$2&gt;0</formula>
    </cfRule>
  </conditionalFormatting>
  <conditionalFormatting sqref="E8:CF8">
    <cfRule type="expression" dxfId="1091" priority="17">
      <formula>E$2&gt;0</formula>
    </cfRule>
  </conditionalFormatting>
  <conditionalFormatting sqref="E9:CF9 E11:CF11 E13:CF13">
    <cfRule type="expression" dxfId="1090" priority="16">
      <formula>E$2&gt;0</formula>
    </cfRule>
  </conditionalFormatting>
  <conditionalFormatting sqref="E10:CF10">
    <cfRule type="expression" dxfId="1089" priority="15">
      <formula>E$2&gt;0</formula>
    </cfRule>
  </conditionalFormatting>
  <conditionalFormatting sqref="E12:CF12">
    <cfRule type="expression" dxfId="1088" priority="14">
      <formula>E$2&gt;0</formula>
    </cfRule>
  </conditionalFormatting>
  <conditionalFormatting sqref="F16:CF26">
    <cfRule type="expression" dxfId="1087" priority="13">
      <formula>F$2&gt;0</formula>
    </cfRule>
  </conditionalFormatting>
  <conditionalFormatting sqref="E27:CF27">
    <cfRule type="expression" dxfId="1086" priority="12">
      <formula>E$2&gt;0</formula>
    </cfRule>
  </conditionalFormatting>
  <conditionalFormatting sqref="E28:CF28">
    <cfRule type="expression" dxfId="1085" priority="11">
      <formula>E$2&gt;0</formula>
    </cfRule>
  </conditionalFormatting>
  <conditionalFormatting sqref="E29:CF34">
    <cfRule type="expression" dxfId="1084" priority="10">
      <formula>E$2&gt;0</formula>
    </cfRule>
  </conditionalFormatting>
  <conditionalFormatting sqref="E35:CF35">
    <cfRule type="expression" dxfId="1083" priority="9">
      <formula>E2&gt;0</formula>
    </cfRule>
  </conditionalFormatting>
  <conditionalFormatting sqref="E36:CF36">
    <cfRule type="expression" dxfId="1082" priority="7">
      <formula>E2&gt;0</formula>
    </cfRule>
  </conditionalFormatting>
  <conditionalFormatting sqref="E32:CF32">
    <cfRule type="expression" dxfId="1081" priority="6">
      <formula>AND(E13&lt;E32,E43=0,E32&lt;&gt;"")</formula>
    </cfRule>
  </conditionalFormatting>
  <conditionalFormatting sqref="F32">
    <cfRule type="expression" dxfId="1080" priority="4">
      <formula>"Y(E13&lt;E32;E43=0)"</formula>
    </cfRule>
  </conditionalFormatting>
  <conditionalFormatting sqref="F32">
    <cfRule type="expression" dxfId="1079" priority="3">
      <formula>AND(F13&lt;F32,F43=0)</formula>
    </cfRule>
  </conditionalFormatting>
  <conditionalFormatting sqref="E16">
    <cfRule type="expression" dxfId="1078" priority="2">
      <formula>E$2&lt;=TODAY()</formula>
    </cfRule>
  </conditionalFormatting>
  <conditionalFormatting sqref="E17:E26">
    <cfRule type="expression" dxfId="1077" priority="1">
      <formula>E$2&lt;=TODAY()</formula>
    </cfRule>
  </conditionalFormatting>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'Base Datos'!$E$21:$E$35</xm:f>
          </x14:formula1>
          <xm:sqref>E7:CF7</xm:sqref>
        </x14:dataValidation>
        <x14:dataValidation type="list" allowBlank="1" showInputMessage="1" showErrorMessage="1" xr:uid="{00000000-0002-0000-0500-000001000000}">
          <x14:formula1>
            <xm:f>'Base Datos'!$Q$4:$Q$18</xm:f>
          </x14:formula1>
          <xm:sqref>E9:CF9</xm:sqref>
        </x14:dataValidation>
        <x14:dataValidation type="list" allowBlank="1" showInputMessage="1" showErrorMessage="1" xr:uid="{00000000-0002-0000-0500-000002000000}">
          <x14:formula1>
            <xm:f>'Base Datos'!$M$4:$M$18</xm:f>
          </x14:formula1>
          <xm:sqref>E11:CF11</xm:sqref>
        </x14:dataValidation>
        <x14:dataValidation type="list" allowBlank="1" showInputMessage="1" showErrorMessage="1" xr:uid="{00000000-0002-0000-0500-000003000000}">
          <x14:formula1>
            <xm:f>'Base Datos'!$U$21:$U$35</xm:f>
          </x14:formula1>
          <xm:sqref>E13:CF13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dimension ref="B1:P85"/>
  <sheetViews>
    <sheetView showGridLines="0" zoomScaleNormal="100" workbookViewId="0">
      <pane ySplit="5" topLeftCell="A15" activePane="bottomLeft" state="frozen"/>
      <selection pane="bottomLeft" activeCell="M17" sqref="M17"/>
    </sheetView>
  </sheetViews>
  <sheetFormatPr baseColWidth="10" defaultColWidth="11.5703125" defaultRowHeight="16.5" x14ac:dyDescent="0.3"/>
  <cols>
    <col min="1" max="1" width="2.28515625" style="699" customWidth="1"/>
    <col min="2" max="3" width="11.5703125" style="699" hidden="1" customWidth="1"/>
    <col min="4" max="5" width="11.5703125" style="699"/>
    <col min="6" max="12" width="12.7109375" style="699" customWidth="1"/>
    <col min="13" max="14" width="70.7109375" style="699" customWidth="1"/>
    <col min="15" max="16384" width="11.5703125" style="699"/>
  </cols>
  <sheetData>
    <row r="1" spans="2:16" ht="6" customHeight="1" thickBot="1" x14ac:dyDescent="0.35"/>
    <row r="2" spans="2:16" ht="34.9" customHeight="1" thickTop="1" thickBot="1" x14ac:dyDescent="0.35">
      <c r="B2" s="216"/>
      <c r="C2" s="216"/>
      <c r="D2" s="218"/>
      <c r="E2" s="958" t="s">
        <v>679</v>
      </c>
      <c r="F2" s="958"/>
      <c r="G2" s="958"/>
      <c r="H2" s="958"/>
      <c r="I2" s="958"/>
      <c r="J2" s="958"/>
      <c r="K2" s="958"/>
      <c r="L2" s="958"/>
      <c r="M2" s="958"/>
      <c r="N2" s="958"/>
    </row>
    <row r="3" spans="2:16" ht="6" customHeight="1" thickTop="1" thickBot="1" x14ac:dyDescent="0.35">
      <c r="B3" s="700"/>
      <c r="C3" s="700">
        <v>1</v>
      </c>
      <c r="D3" s="700">
        <v>2</v>
      </c>
      <c r="E3" s="700">
        <v>3</v>
      </c>
      <c r="F3" s="700">
        <v>4</v>
      </c>
      <c r="G3" s="700">
        <v>5</v>
      </c>
      <c r="H3" s="700">
        <v>6</v>
      </c>
      <c r="I3" s="700">
        <v>7</v>
      </c>
      <c r="J3" s="700">
        <v>8</v>
      </c>
      <c r="K3" s="700">
        <v>9</v>
      </c>
      <c r="L3" s="700">
        <v>10</v>
      </c>
      <c r="M3" s="700">
        <v>11</v>
      </c>
      <c r="N3" s="700">
        <v>12</v>
      </c>
    </row>
    <row r="4" spans="2:16" ht="27.6" customHeight="1" thickBot="1" x14ac:dyDescent="0.35">
      <c r="B4" s="135"/>
      <c r="C4" s="135"/>
      <c r="D4" s="957" t="s">
        <v>397</v>
      </c>
      <c r="E4" s="957" t="s">
        <v>410</v>
      </c>
      <c r="F4" s="960" t="s">
        <v>529</v>
      </c>
      <c r="G4" s="960"/>
      <c r="H4" s="960" t="s">
        <v>415</v>
      </c>
      <c r="I4" s="960"/>
      <c r="J4" s="960" t="s">
        <v>532</v>
      </c>
      <c r="K4" s="960"/>
      <c r="L4" s="959" t="s">
        <v>535</v>
      </c>
      <c r="M4" s="956" t="s">
        <v>409</v>
      </c>
      <c r="N4" s="956" t="s">
        <v>413</v>
      </c>
    </row>
    <row r="5" spans="2:16" ht="19.899999999999999" customHeight="1" thickBot="1" x14ac:dyDescent="0.35">
      <c r="B5" s="135"/>
      <c r="C5" s="135" t="s">
        <v>397</v>
      </c>
      <c r="D5" s="957"/>
      <c r="E5" s="957"/>
      <c r="F5" s="219" t="s">
        <v>530</v>
      </c>
      <c r="G5" s="219" t="s">
        <v>531</v>
      </c>
      <c r="H5" s="220" t="s">
        <v>530</v>
      </c>
      <c r="I5" s="220" t="s">
        <v>531</v>
      </c>
      <c r="J5" s="221" t="s">
        <v>533</v>
      </c>
      <c r="K5" s="221" t="s">
        <v>534</v>
      </c>
      <c r="L5" s="959"/>
      <c r="M5" s="956"/>
      <c r="N5" s="956"/>
      <c r="P5" s="701"/>
    </row>
    <row r="6" spans="2:16" ht="100.15" customHeight="1" thickBot="1" x14ac:dyDescent="0.35">
      <c r="B6" s="135">
        <v>1</v>
      </c>
      <c r="C6" s="135">
        <f t="array" ref="C6:E85">TRANSPOSE(LODO!E2:CF4)</f>
        <v>1</v>
      </c>
      <c r="D6" s="753">
        <v>1</v>
      </c>
      <c r="E6" s="217">
        <v>45947</v>
      </c>
      <c r="F6" s="893" t="s">
        <v>886</v>
      </c>
      <c r="G6" s="893" t="s">
        <v>887</v>
      </c>
      <c r="H6" s="893" t="s">
        <v>888</v>
      </c>
      <c r="I6" s="893" t="s">
        <v>889</v>
      </c>
      <c r="J6" s="893" t="s">
        <v>890</v>
      </c>
      <c r="K6" s="893" t="s">
        <v>891</v>
      </c>
      <c r="L6" s="893" t="s">
        <v>892</v>
      </c>
      <c r="M6" s="215" t="s">
        <v>893</v>
      </c>
      <c r="N6" s="215" t="s">
        <v>894</v>
      </c>
    </row>
    <row r="7" spans="2:16" ht="100.15" customHeight="1" thickBot="1" x14ac:dyDescent="0.35">
      <c r="B7" s="135">
        <v>2</v>
      </c>
      <c r="C7" s="135">
        <v>2</v>
      </c>
      <c r="D7" s="753">
        <v>2</v>
      </c>
      <c r="E7" s="217">
        <v>45948</v>
      </c>
      <c r="F7" s="893" t="s">
        <v>886</v>
      </c>
      <c r="G7" s="893" t="s">
        <v>887</v>
      </c>
      <c r="H7" s="893" t="s">
        <v>888</v>
      </c>
      <c r="I7" s="893" t="s">
        <v>889</v>
      </c>
      <c r="J7" s="893" t="s">
        <v>890</v>
      </c>
      <c r="K7" s="893" t="s">
        <v>891</v>
      </c>
      <c r="L7" s="893" t="s">
        <v>892</v>
      </c>
      <c r="M7" s="215" t="s">
        <v>895</v>
      </c>
      <c r="N7" s="215" t="s">
        <v>896</v>
      </c>
    </row>
    <row r="8" spans="2:16" ht="100.15" customHeight="1" thickBot="1" x14ac:dyDescent="0.35">
      <c r="B8" s="135">
        <v>3</v>
      </c>
      <c r="C8" s="135">
        <v>3</v>
      </c>
      <c r="D8" s="753">
        <v>3</v>
      </c>
      <c r="E8" s="217">
        <v>45949</v>
      </c>
      <c r="F8" s="893" t="s">
        <v>886</v>
      </c>
      <c r="G8" s="893" t="s">
        <v>887</v>
      </c>
      <c r="H8" s="893" t="s">
        <v>888</v>
      </c>
      <c r="I8" s="893" t="s">
        <v>889</v>
      </c>
      <c r="J8" s="893" t="s">
        <v>890</v>
      </c>
      <c r="K8" s="893" t="s">
        <v>891</v>
      </c>
      <c r="L8" s="893" t="s">
        <v>892</v>
      </c>
      <c r="M8" s="215" t="s">
        <v>898</v>
      </c>
      <c r="N8" s="215" t="s">
        <v>897</v>
      </c>
    </row>
    <row r="9" spans="2:16" ht="100.15" customHeight="1" thickBot="1" x14ac:dyDescent="0.35">
      <c r="B9" s="135">
        <v>4</v>
      </c>
      <c r="C9" s="135">
        <v>4</v>
      </c>
      <c r="D9" s="753">
        <v>4</v>
      </c>
      <c r="E9" s="217">
        <v>45950</v>
      </c>
      <c r="F9" s="893" t="s">
        <v>886</v>
      </c>
      <c r="G9" s="893" t="s">
        <v>887</v>
      </c>
      <c r="H9" s="893" t="s">
        <v>888</v>
      </c>
      <c r="I9" s="893" t="s">
        <v>889</v>
      </c>
      <c r="J9" s="893" t="s">
        <v>890</v>
      </c>
      <c r="K9" s="893" t="s">
        <v>891</v>
      </c>
      <c r="L9" s="893" t="s">
        <v>892</v>
      </c>
      <c r="M9" s="215" t="s">
        <v>900</v>
      </c>
      <c r="N9" s="215" t="s">
        <v>899</v>
      </c>
    </row>
    <row r="10" spans="2:16" ht="100.15" customHeight="1" thickBot="1" x14ac:dyDescent="0.35">
      <c r="B10" s="135">
        <v>5</v>
      </c>
      <c r="C10" s="135">
        <v>5</v>
      </c>
      <c r="D10" s="753">
        <v>5</v>
      </c>
      <c r="E10" s="217">
        <v>45951</v>
      </c>
      <c r="F10" s="893" t="s">
        <v>886</v>
      </c>
      <c r="G10" s="893" t="s">
        <v>887</v>
      </c>
      <c r="H10" s="893" t="s">
        <v>888</v>
      </c>
      <c r="I10" s="893" t="s">
        <v>889</v>
      </c>
      <c r="J10" s="893" t="s">
        <v>890</v>
      </c>
      <c r="K10" s="893" t="s">
        <v>891</v>
      </c>
      <c r="L10" s="893" t="s">
        <v>901</v>
      </c>
      <c r="M10" s="215" t="s">
        <v>903</v>
      </c>
      <c r="N10" s="215" t="s">
        <v>902</v>
      </c>
    </row>
    <row r="11" spans="2:16" ht="100.15" customHeight="1" thickBot="1" x14ac:dyDescent="0.35">
      <c r="B11" s="135">
        <v>6</v>
      </c>
      <c r="C11" s="135">
        <v>6</v>
      </c>
      <c r="D11" s="753">
        <v>6</v>
      </c>
      <c r="E11" s="217">
        <v>45952</v>
      </c>
      <c r="F11" s="893" t="s">
        <v>905</v>
      </c>
      <c r="G11" s="893" t="s">
        <v>906</v>
      </c>
      <c r="H11" s="893" t="s">
        <v>907</v>
      </c>
      <c r="I11" s="893" t="s">
        <v>908</v>
      </c>
      <c r="J11" s="893" t="s">
        <v>909</v>
      </c>
      <c r="K11" s="893" t="s">
        <v>904</v>
      </c>
      <c r="L11" s="893" t="s">
        <v>901</v>
      </c>
      <c r="M11" s="215" t="s">
        <v>910</v>
      </c>
      <c r="N11" s="215" t="s">
        <v>911</v>
      </c>
    </row>
    <row r="12" spans="2:16" ht="100.15" customHeight="1" thickBot="1" x14ac:dyDescent="0.35">
      <c r="B12" s="135">
        <v>7</v>
      </c>
      <c r="C12" s="135">
        <v>7</v>
      </c>
      <c r="D12" s="753">
        <v>7</v>
      </c>
      <c r="E12" s="217">
        <v>45953</v>
      </c>
      <c r="F12" s="893" t="s">
        <v>905</v>
      </c>
      <c r="G12" s="893" t="s">
        <v>906</v>
      </c>
      <c r="H12" s="893" t="s">
        <v>907</v>
      </c>
      <c r="I12" s="893" t="s">
        <v>908</v>
      </c>
      <c r="J12" s="893" t="s">
        <v>909</v>
      </c>
      <c r="K12" s="893" t="s">
        <v>904</v>
      </c>
      <c r="L12" s="893" t="s">
        <v>901</v>
      </c>
      <c r="M12" s="215" t="s">
        <v>913</v>
      </c>
      <c r="N12" s="215" t="s">
        <v>912</v>
      </c>
    </row>
    <row r="13" spans="2:16" ht="100.15" customHeight="1" thickBot="1" x14ac:dyDescent="0.35">
      <c r="B13" s="135">
        <v>8</v>
      </c>
      <c r="C13" s="135">
        <v>8</v>
      </c>
      <c r="D13" s="753">
        <v>8</v>
      </c>
      <c r="E13" s="217">
        <v>45954</v>
      </c>
      <c r="F13" s="893" t="s">
        <v>905</v>
      </c>
      <c r="G13" s="893" t="s">
        <v>906</v>
      </c>
      <c r="H13" s="893" t="s">
        <v>907</v>
      </c>
      <c r="I13" s="893" t="s">
        <v>908</v>
      </c>
      <c r="J13" s="893" t="s">
        <v>909</v>
      </c>
      <c r="K13" s="893" t="s">
        <v>904</v>
      </c>
      <c r="L13" s="893" t="s">
        <v>901</v>
      </c>
      <c r="M13" s="215" t="s">
        <v>914</v>
      </c>
      <c r="N13" s="215" t="s">
        <v>915</v>
      </c>
    </row>
    <row r="14" spans="2:16" ht="100.15" customHeight="1" thickBot="1" x14ac:dyDescent="0.35">
      <c r="B14" s="135">
        <v>9</v>
      </c>
      <c r="C14" s="135">
        <v>9</v>
      </c>
      <c r="D14" s="753">
        <v>9</v>
      </c>
      <c r="E14" s="217">
        <v>45955</v>
      </c>
      <c r="F14" s="893" t="s">
        <v>905</v>
      </c>
      <c r="G14" s="893" t="s">
        <v>906</v>
      </c>
      <c r="H14" s="893" t="s">
        <v>907</v>
      </c>
      <c r="I14" s="893" t="s">
        <v>908</v>
      </c>
      <c r="J14" s="893" t="s">
        <v>909</v>
      </c>
      <c r="K14" s="893" t="s">
        <v>904</v>
      </c>
      <c r="L14" s="893" t="s">
        <v>901</v>
      </c>
      <c r="M14" s="215" t="s">
        <v>916</v>
      </c>
      <c r="N14" s="215" t="s">
        <v>917</v>
      </c>
    </row>
    <row r="15" spans="2:16" ht="100.15" customHeight="1" thickBot="1" x14ac:dyDescent="0.35">
      <c r="B15" s="135">
        <v>10</v>
      </c>
      <c r="C15" s="135">
        <v>10</v>
      </c>
      <c r="D15" s="753">
        <v>10</v>
      </c>
      <c r="E15" s="217">
        <v>45956</v>
      </c>
      <c r="F15" s="893" t="s">
        <v>905</v>
      </c>
      <c r="G15" s="893" t="s">
        <v>906</v>
      </c>
      <c r="H15" s="893" t="s">
        <v>918</v>
      </c>
      <c r="I15" s="893" t="s">
        <v>919</v>
      </c>
      <c r="J15" s="893" t="s">
        <v>909</v>
      </c>
      <c r="K15" s="893" t="s">
        <v>904</v>
      </c>
      <c r="L15" s="893" t="s">
        <v>901</v>
      </c>
      <c r="M15" s="215" t="s">
        <v>921</v>
      </c>
      <c r="N15" s="215" t="s">
        <v>920</v>
      </c>
    </row>
    <row r="16" spans="2:16" ht="100.15" customHeight="1" thickBot="1" x14ac:dyDescent="0.35">
      <c r="B16" s="135">
        <v>11</v>
      </c>
      <c r="C16" s="135">
        <v>11</v>
      </c>
      <c r="D16" s="753">
        <v>11</v>
      </c>
      <c r="E16" s="217">
        <v>45957</v>
      </c>
      <c r="F16" s="893" t="s">
        <v>905</v>
      </c>
      <c r="G16" s="893" t="s">
        <v>906</v>
      </c>
      <c r="H16" s="893" t="s">
        <v>907</v>
      </c>
      <c r="I16" s="893" t="s">
        <v>908</v>
      </c>
      <c r="J16" s="893" t="s">
        <v>909</v>
      </c>
      <c r="K16" s="893" t="s">
        <v>904</v>
      </c>
      <c r="L16" s="893" t="s">
        <v>901</v>
      </c>
      <c r="M16" s="215" t="s">
        <v>923</v>
      </c>
      <c r="N16" s="215" t="s">
        <v>922</v>
      </c>
    </row>
    <row r="17" spans="2:14" ht="100.15" customHeight="1" thickBot="1" x14ac:dyDescent="0.35">
      <c r="B17" s="135">
        <v>12</v>
      </c>
      <c r="C17" s="135">
        <v>12</v>
      </c>
      <c r="D17" s="753">
        <v>12</v>
      </c>
      <c r="E17" s="217">
        <v>45958</v>
      </c>
      <c r="F17" s="893" t="s">
        <v>905</v>
      </c>
      <c r="G17" s="893" t="s">
        <v>906</v>
      </c>
      <c r="H17" s="893" t="s">
        <v>907</v>
      </c>
      <c r="I17" s="893" t="s">
        <v>908</v>
      </c>
      <c r="J17" s="893" t="s">
        <v>909</v>
      </c>
      <c r="K17" s="893" t="s">
        <v>904</v>
      </c>
      <c r="L17" s="893" t="s">
        <v>901</v>
      </c>
      <c r="M17" s="215" t="s">
        <v>924</v>
      </c>
      <c r="N17" s="215" t="s">
        <v>925</v>
      </c>
    </row>
    <row r="18" spans="2:14" ht="100.15" customHeight="1" thickBot="1" x14ac:dyDescent="0.35">
      <c r="B18" s="135">
        <v>13</v>
      </c>
      <c r="C18" s="135">
        <v>0</v>
      </c>
      <c r="D18" s="753" t="str">
        <v/>
      </c>
      <c r="E18" s="217" t="str">
        <v>-</v>
      </c>
      <c r="F18" s="893"/>
      <c r="G18" s="893"/>
      <c r="H18" s="893"/>
      <c r="I18" s="893"/>
      <c r="J18" s="893"/>
      <c r="K18" s="893"/>
      <c r="L18" s="893"/>
      <c r="M18" s="215"/>
      <c r="N18" s="215"/>
    </row>
    <row r="19" spans="2:14" ht="100.15" customHeight="1" thickBot="1" x14ac:dyDescent="0.35">
      <c r="B19" s="135">
        <v>14</v>
      </c>
      <c r="C19" s="135">
        <v>0</v>
      </c>
      <c r="D19" s="753" t="str">
        <v/>
      </c>
      <c r="E19" s="217" t="str">
        <v>-</v>
      </c>
      <c r="F19" s="893"/>
      <c r="G19" s="893"/>
      <c r="H19" s="893"/>
      <c r="I19" s="893"/>
      <c r="J19" s="893"/>
      <c r="K19" s="893"/>
      <c r="L19" s="893"/>
      <c r="M19" s="215"/>
      <c r="N19" s="215"/>
    </row>
    <row r="20" spans="2:14" ht="100.15" customHeight="1" thickBot="1" x14ac:dyDescent="0.35">
      <c r="B20" s="135">
        <v>15</v>
      </c>
      <c r="C20" s="135">
        <v>0</v>
      </c>
      <c r="D20" s="753" t="str">
        <v/>
      </c>
      <c r="E20" s="217" t="str">
        <v>-</v>
      </c>
      <c r="F20" s="893"/>
      <c r="G20" s="893"/>
      <c r="H20" s="893"/>
      <c r="I20" s="893"/>
      <c r="J20" s="893"/>
      <c r="K20" s="893"/>
      <c r="L20" s="893"/>
      <c r="M20" s="215"/>
      <c r="N20" s="215"/>
    </row>
    <row r="21" spans="2:14" ht="100.15" customHeight="1" thickBot="1" x14ac:dyDescent="0.35">
      <c r="B21" s="135">
        <v>16</v>
      </c>
      <c r="C21" s="135">
        <v>0</v>
      </c>
      <c r="D21" s="753" t="str">
        <v/>
      </c>
      <c r="E21" s="217" t="str">
        <v>-</v>
      </c>
      <c r="F21" s="893"/>
      <c r="G21" s="893"/>
      <c r="H21" s="893"/>
      <c r="I21" s="893"/>
      <c r="J21" s="893"/>
      <c r="K21" s="893"/>
      <c r="L21" s="893"/>
      <c r="M21" s="215"/>
      <c r="N21" s="215"/>
    </row>
    <row r="22" spans="2:14" ht="100.15" customHeight="1" thickBot="1" x14ac:dyDescent="0.35">
      <c r="B22" s="135">
        <v>17</v>
      </c>
      <c r="C22" s="135">
        <v>0</v>
      </c>
      <c r="D22" s="753" t="str">
        <v/>
      </c>
      <c r="E22" s="217" t="str">
        <v>-</v>
      </c>
      <c r="F22" s="893"/>
      <c r="G22" s="893"/>
      <c r="H22" s="893"/>
      <c r="I22" s="893"/>
      <c r="J22" s="893"/>
      <c r="K22" s="893"/>
      <c r="L22" s="893"/>
      <c r="M22" s="215"/>
      <c r="N22" s="215"/>
    </row>
    <row r="23" spans="2:14" ht="100.15" customHeight="1" thickBot="1" x14ac:dyDescent="0.35">
      <c r="B23" s="135">
        <v>18</v>
      </c>
      <c r="C23" s="135">
        <v>0</v>
      </c>
      <c r="D23" s="753" t="str">
        <v/>
      </c>
      <c r="E23" s="217" t="str">
        <v>-</v>
      </c>
      <c r="F23" s="893"/>
      <c r="G23" s="893"/>
      <c r="H23" s="893"/>
      <c r="I23" s="893"/>
      <c r="J23" s="893"/>
      <c r="K23" s="893"/>
      <c r="L23" s="893"/>
      <c r="M23" s="215"/>
      <c r="N23" s="215"/>
    </row>
    <row r="24" spans="2:14" ht="100.15" customHeight="1" thickBot="1" x14ac:dyDescent="0.35">
      <c r="B24" s="135">
        <v>19</v>
      </c>
      <c r="C24" s="135">
        <v>0</v>
      </c>
      <c r="D24" s="753" t="str">
        <v/>
      </c>
      <c r="E24" s="217" t="str">
        <v>-</v>
      </c>
      <c r="F24" s="893"/>
      <c r="G24" s="893"/>
      <c r="H24" s="893"/>
      <c r="I24" s="893"/>
      <c r="J24" s="893"/>
      <c r="K24" s="893"/>
      <c r="L24" s="893"/>
      <c r="M24" s="215"/>
      <c r="N24" s="215"/>
    </row>
    <row r="25" spans="2:14" ht="100.15" customHeight="1" thickBot="1" x14ac:dyDescent="0.35">
      <c r="B25" s="135">
        <v>20</v>
      </c>
      <c r="C25" s="135">
        <v>0</v>
      </c>
      <c r="D25" s="753" t="str">
        <v/>
      </c>
      <c r="E25" s="217" t="str">
        <v>-</v>
      </c>
      <c r="F25" s="893"/>
      <c r="G25" s="893"/>
      <c r="H25" s="893"/>
      <c r="I25" s="893"/>
      <c r="J25" s="893"/>
      <c r="K25" s="893"/>
      <c r="L25" s="893"/>
      <c r="M25" s="215"/>
      <c r="N25" s="215"/>
    </row>
    <row r="26" spans="2:14" ht="100.15" customHeight="1" thickBot="1" x14ac:dyDescent="0.35">
      <c r="B26" s="135">
        <v>21</v>
      </c>
      <c r="C26" s="135">
        <v>0</v>
      </c>
      <c r="D26" s="753" t="str">
        <v/>
      </c>
      <c r="E26" s="217" t="str">
        <v>-</v>
      </c>
      <c r="F26" s="893"/>
      <c r="G26" s="893"/>
      <c r="H26" s="893"/>
      <c r="I26" s="893"/>
      <c r="J26" s="893"/>
      <c r="K26" s="893"/>
      <c r="L26" s="893"/>
      <c r="M26" s="215"/>
      <c r="N26" s="215"/>
    </row>
    <row r="27" spans="2:14" ht="100.15" customHeight="1" thickBot="1" x14ac:dyDescent="0.35">
      <c r="B27" s="135">
        <v>22</v>
      </c>
      <c r="C27" s="135">
        <v>0</v>
      </c>
      <c r="D27" s="753" t="str">
        <v/>
      </c>
      <c r="E27" s="217" t="str">
        <v>-</v>
      </c>
      <c r="F27" s="893"/>
      <c r="G27" s="893"/>
      <c r="H27" s="893"/>
      <c r="I27" s="893"/>
      <c r="J27" s="893"/>
      <c r="K27" s="893"/>
      <c r="L27" s="893"/>
      <c r="M27" s="215"/>
      <c r="N27" s="215"/>
    </row>
    <row r="28" spans="2:14" ht="100.15" customHeight="1" thickBot="1" x14ac:dyDescent="0.35">
      <c r="B28" s="135">
        <v>23</v>
      </c>
      <c r="C28" s="135">
        <v>0</v>
      </c>
      <c r="D28" s="753" t="str">
        <v/>
      </c>
      <c r="E28" s="217" t="str">
        <v>-</v>
      </c>
      <c r="F28" s="893"/>
      <c r="G28" s="893"/>
      <c r="H28" s="893"/>
      <c r="I28" s="893"/>
      <c r="J28" s="893"/>
      <c r="K28" s="893"/>
      <c r="L28" s="893"/>
      <c r="M28" s="215"/>
      <c r="N28" s="215"/>
    </row>
    <row r="29" spans="2:14" ht="100.15" customHeight="1" thickBot="1" x14ac:dyDescent="0.35">
      <c r="B29" s="135">
        <v>24</v>
      </c>
      <c r="C29" s="135">
        <v>0</v>
      </c>
      <c r="D29" s="753" t="str">
        <v/>
      </c>
      <c r="E29" s="217" t="str">
        <v>-</v>
      </c>
      <c r="F29" s="893"/>
      <c r="G29" s="893"/>
      <c r="H29" s="893"/>
      <c r="I29" s="893"/>
      <c r="J29" s="893"/>
      <c r="K29" s="893"/>
      <c r="L29" s="893"/>
      <c r="M29" s="215"/>
      <c r="N29" s="215"/>
    </row>
    <row r="30" spans="2:14" ht="100.15" customHeight="1" thickBot="1" x14ac:dyDescent="0.35">
      <c r="B30" s="135">
        <v>25</v>
      </c>
      <c r="C30" s="135">
        <v>0</v>
      </c>
      <c r="D30" s="753" t="str">
        <v/>
      </c>
      <c r="E30" s="217" t="str">
        <v>-</v>
      </c>
      <c r="F30" s="893"/>
      <c r="G30" s="893"/>
      <c r="H30" s="893"/>
      <c r="I30" s="893"/>
      <c r="J30" s="893"/>
      <c r="K30" s="893"/>
      <c r="L30" s="893"/>
      <c r="M30" s="215"/>
      <c r="N30" s="215"/>
    </row>
    <row r="31" spans="2:14" ht="100.15" customHeight="1" thickBot="1" x14ac:dyDescent="0.35">
      <c r="B31" s="135">
        <v>26</v>
      </c>
      <c r="C31" s="135">
        <v>0</v>
      </c>
      <c r="D31" s="753" t="str">
        <v/>
      </c>
      <c r="E31" s="217" t="str">
        <v>-</v>
      </c>
      <c r="F31" s="893"/>
      <c r="G31" s="893"/>
      <c r="H31" s="893"/>
      <c r="I31" s="893"/>
      <c r="J31" s="893"/>
      <c r="K31" s="893"/>
      <c r="L31" s="893"/>
      <c r="M31" s="215"/>
      <c r="N31" s="215"/>
    </row>
    <row r="32" spans="2:14" ht="100.15" customHeight="1" thickBot="1" x14ac:dyDescent="0.35">
      <c r="B32" s="135">
        <v>27</v>
      </c>
      <c r="C32" s="135">
        <v>0</v>
      </c>
      <c r="D32" s="753" t="str">
        <v/>
      </c>
      <c r="E32" s="217" t="str">
        <v>-</v>
      </c>
      <c r="F32" s="893"/>
      <c r="G32" s="893"/>
      <c r="H32" s="893"/>
      <c r="I32" s="893"/>
      <c r="J32" s="893"/>
      <c r="K32" s="893"/>
      <c r="L32" s="893"/>
      <c r="M32" s="215"/>
      <c r="N32" s="215"/>
    </row>
    <row r="33" spans="2:14" ht="100.15" customHeight="1" thickBot="1" x14ac:dyDescent="0.35">
      <c r="B33" s="135">
        <v>28</v>
      </c>
      <c r="C33" s="135">
        <v>0</v>
      </c>
      <c r="D33" s="753" t="str">
        <v/>
      </c>
      <c r="E33" s="217" t="str">
        <v>-</v>
      </c>
      <c r="F33" s="893"/>
      <c r="G33" s="893"/>
      <c r="H33" s="893"/>
      <c r="I33" s="893"/>
      <c r="J33" s="893"/>
      <c r="K33" s="893"/>
      <c r="L33" s="893"/>
      <c r="M33" s="215"/>
      <c r="N33" s="215"/>
    </row>
    <row r="34" spans="2:14" ht="100.15" customHeight="1" thickBot="1" x14ac:dyDescent="0.35">
      <c r="B34" s="135">
        <v>29</v>
      </c>
      <c r="C34" s="135">
        <v>0</v>
      </c>
      <c r="D34" s="753" t="str">
        <v/>
      </c>
      <c r="E34" s="217" t="str">
        <v>-</v>
      </c>
      <c r="F34" s="893"/>
      <c r="G34" s="893"/>
      <c r="H34" s="893"/>
      <c r="I34" s="893"/>
      <c r="J34" s="893"/>
      <c r="K34" s="893"/>
      <c r="L34" s="893"/>
      <c r="M34" s="215"/>
      <c r="N34" s="215"/>
    </row>
    <row r="35" spans="2:14" ht="100.15" customHeight="1" thickBot="1" x14ac:dyDescent="0.35">
      <c r="B35" s="135">
        <v>30</v>
      </c>
      <c r="C35" s="135">
        <v>0</v>
      </c>
      <c r="D35" s="753" t="str">
        <v/>
      </c>
      <c r="E35" s="217" t="str">
        <v>-</v>
      </c>
      <c r="F35" s="893"/>
      <c r="G35" s="893"/>
      <c r="H35" s="893"/>
      <c r="I35" s="893"/>
      <c r="J35" s="893"/>
      <c r="K35" s="893"/>
      <c r="L35" s="893"/>
      <c r="M35" s="215"/>
      <c r="N35" s="215"/>
    </row>
    <row r="36" spans="2:14" ht="100.15" customHeight="1" thickBot="1" x14ac:dyDescent="0.35">
      <c r="B36" s="135">
        <v>31</v>
      </c>
      <c r="C36" s="135">
        <v>0</v>
      </c>
      <c r="D36" s="753" t="str">
        <v/>
      </c>
      <c r="E36" s="217" t="str">
        <v>-</v>
      </c>
      <c r="F36" s="893"/>
      <c r="G36" s="893"/>
      <c r="H36" s="893"/>
      <c r="I36" s="893"/>
      <c r="J36" s="893"/>
      <c r="K36" s="893"/>
      <c r="L36" s="893"/>
      <c r="M36" s="215"/>
      <c r="N36" s="215"/>
    </row>
    <row r="37" spans="2:14" ht="100.15" customHeight="1" thickBot="1" x14ac:dyDescent="0.35">
      <c r="B37" s="135">
        <v>32</v>
      </c>
      <c r="C37" s="135">
        <v>0</v>
      </c>
      <c r="D37" s="753" t="str">
        <v/>
      </c>
      <c r="E37" s="217" t="str">
        <v>-</v>
      </c>
      <c r="F37" s="893"/>
      <c r="G37" s="893"/>
      <c r="H37" s="893"/>
      <c r="I37" s="893"/>
      <c r="J37" s="893"/>
      <c r="K37" s="893"/>
      <c r="L37" s="893"/>
      <c r="M37" s="215"/>
      <c r="N37" s="215"/>
    </row>
    <row r="38" spans="2:14" ht="100.15" customHeight="1" thickBot="1" x14ac:dyDescent="0.35">
      <c r="B38" s="135">
        <v>33</v>
      </c>
      <c r="C38" s="135">
        <v>0</v>
      </c>
      <c r="D38" s="753" t="str">
        <v/>
      </c>
      <c r="E38" s="217" t="str">
        <v>-</v>
      </c>
      <c r="F38" s="893" t="str">
        <f t="shared" ref="F38:F71" si="0">+IF(F37="","",F37)</f>
        <v/>
      </c>
      <c r="G38" s="893" t="str">
        <f t="shared" ref="G38:G71" si="1">+IF(G37="","",G37)</f>
        <v/>
      </c>
      <c r="H38" s="893" t="str">
        <f t="shared" ref="H38:H71" si="2">+IF(H37="","",H37)</f>
        <v/>
      </c>
      <c r="I38" s="893" t="str">
        <f t="shared" ref="I38:I71" si="3">+IF(I37="","",I37)</f>
        <v/>
      </c>
      <c r="J38" s="893" t="str">
        <f t="shared" ref="J38:J71" si="4">+IF(J37="","",J37)</f>
        <v/>
      </c>
      <c r="K38" s="893" t="str">
        <f t="shared" ref="K38:K71" si="5">+IF(K37="","",K37)</f>
        <v/>
      </c>
      <c r="L38" s="893" t="str">
        <f t="shared" ref="L38:L71" si="6">+IF(L37="","",L37)</f>
        <v/>
      </c>
      <c r="M38" s="215"/>
      <c r="N38" s="215"/>
    </row>
    <row r="39" spans="2:14" ht="100.15" customHeight="1" thickBot="1" x14ac:dyDescent="0.35">
      <c r="B39" s="135">
        <v>34</v>
      </c>
      <c r="C39" s="135">
        <v>0</v>
      </c>
      <c r="D39" s="753" t="str">
        <v/>
      </c>
      <c r="E39" s="217" t="str">
        <v>-</v>
      </c>
      <c r="F39" s="893" t="str">
        <f t="shared" si="0"/>
        <v/>
      </c>
      <c r="G39" s="893" t="str">
        <f t="shared" si="1"/>
        <v/>
      </c>
      <c r="H39" s="893" t="str">
        <f t="shared" si="2"/>
        <v/>
      </c>
      <c r="I39" s="893" t="str">
        <f t="shared" si="3"/>
        <v/>
      </c>
      <c r="J39" s="893" t="str">
        <f t="shared" si="4"/>
        <v/>
      </c>
      <c r="K39" s="893" t="str">
        <f t="shared" si="5"/>
        <v/>
      </c>
      <c r="L39" s="893" t="str">
        <f t="shared" si="6"/>
        <v/>
      </c>
      <c r="M39" s="215"/>
      <c r="N39" s="215"/>
    </row>
    <row r="40" spans="2:14" ht="100.15" customHeight="1" thickBot="1" x14ac:dyDescent="0.35">
      <c r="B40" s="135">
        <v>35</v>
      </c>
      <c r="C40" s="135">
        <v>0</v>
      </c>
      <c r="D40" s="753" t="str">
        <v/>
      </c>
      <c r="E40" s="217" t="str">
        <v>-</v>
      </c>
      <c r="F40" s="893" t="str">
        <f t="shared" si="0"/>
        <v/>
      </c>
      <c r="G40" s="893" t="str">
        <f t="shared" si="1"/>
        <v/>
      </c>
      <c r="H40" s="893" t="str">
        <f t="shared" si="2"/>
        <v/>
      </c>
      <c r="I40" s="893" t="str">
        <f t="shared" si="3"/>
        <v/>
      </c>
      <c r="J40" s="893" t="str">
        <f t="shared" si="4"/>
        <v/>
      </c>
      <c r="K40" s="893" t="str">
        <f t="shared" si="5"/>
        <v/>
      </c>
      <c r="L40" s="893" t="str">
        <f t="shared" si="6"/>
        <v/>
      </c>
      <c r="M40" s="215"/>
      <c r="N40" s="215"/>
    </row>
    <row r="41" spans="2:14" ht="100.15" customHeight="1" thickBot="1" x14ac:dyDescent="0.35">
      <c r="B41" s="135">
        <v>36</v>
      </c>
      <c r="C41" s="135">
        <v>0</v>
      </c>
      <c r="D41" s="753" t="str">
        <v/>
      </c>
      <c r="E41" s="217" t="str">
        <v>-</v>
      </c>
      <c r="F41" s="893" t="str">
        <f t="shared" si="0"/>
        <v/>
      </c>
      <c r="G41" s="893" t="str">
        <f t="shared" si="1"/>
        <v/>
      </c>
      <c r="H41" s="893" t="str">
        <f t="shared" si="2"/>
        <v/>
      </c>
      <c r="I41" s="893" t="str">
        <f t="shared" si="3"/>
        <v/>
      </c>
      <c r="J41" s="893" t="str">
        <f t="shared" si="4"/>
        <v/>
      </c>
      <c r="K41" s="893" t="str">
        <f t="shared" si="5"/>
        <v/>
      </c>
      <c r="L41" s="893" t="str">
        <f t="shared" si="6"/>
        <v/>
      </c>
      <c r="M41" s="215"/>
      <c r="N41" s="215"/>
    </row>
    <row r="42" spans="2:14" ht="100.15" customHeight="1" thickBot="1" x14ac:dyDescent="0.35">
      <c r="B42" s="135">
        <v>37</v>
      </c>
      <c r="C42" s="135">
        <v>0</v>
      </c>
      <c r="D42" s="753" t="str">
        <v/>
      </c>
      <c r="E42" s="217" t="str">
        <v>-</v>
      </c>
      <c r="F42" s="893" t="str">
        <f t="shared" si="0"/>
        <v/>
      </c>
      <c r="G42" s="893" t="str">
        <f t="shared" si="1"/>
        <v/>
      </c>
      <c r="H42" s="893" t="str">
        <f t="shared" si="2"/>
        <v/>
      </c>
      <c r="I42" s="893" t="str">
        <f t="shared" si="3"/>
        <v/>
      </c>
      <c r="J42" s="893" t="str">
        <f t="shared" si="4"/>
        <v/>
      </c>
      <c r="K42" s="893" t="str">
        <f t="shared" si="5"/>
        <v/>
      </c>
      <c r="L42" s="893" t="str">
        <f t="shared" si="6"/>
        <v/>
      </c>
      <c r="M42" s="215"/>
      <c r="N42" s="215"/>
    </row>
    <row r="43" spans="2:14" ht="100.15" customHeight="1" thickBot="1" x14ac:dyDescent="0.35">
      <c r="B43" s="135">
        <v>38</v>
      </c>
      <c r="C43" s="135">
        <v>0</v>
      </c>
      <c r="D43" s="753" t="str">
        <v/>
      </c>
      <c r="E43" s="217" t="str">
        <v>-</v>
      </c>
      <c r="F43" s="893" t="str">
        <f t="shared" si="0"/>
        <v/>
      </c>
      <c r="G43" s="893" t="str">
        <f t="shared" si="1"/>
        <v/>
      </c>
      <c r="H43" s="893" t="str">
        <f t="shared" si="2"/>
        <v/>
      </c>
      <c r="I43" s="893" t="str">
        <f t="shared" si="3"/>
        <v/>
      </c>
      <c r="J43" s="893" t="str">
        <f t="shared" si="4"/>
        <v/>
      </c>
      <c r="K43" s="893" t="str">
        <f t="shared" si="5"/>
        <v/>
      </c>
      <c r="L43" s="893" t="str">
        <f t="shared" si="6"/>
        <v/>
      </c>
      <c r="M43" s="215"/>
      <c r="N43" s="215"/>
    </row>
    <row r="44" spans="2:14" ht="100.15" customHeight="1" thickBot="1" x14ac:dyDescent="0.35">
      <c r="B44" s="135">
        <v>39</v>
      </c>
      <c r="C44" s="135">
        <v>0</v>
      </c>
      <c r="D44" s="753" t="str">
        <v/>
      </c>
      <c r="E44" s="217" t="str">
        <v>-</v>
      </c>
      <c r="F44" s="893" t="str">
        <f t="shared" si="0"/>
        <v/>
      </c>
      <c r="G44" s="893" t="str">
        <f t="shared" si="1"/>
        <v/>
      </c>
      <c r="H44" s="893" t="str">
        <f t="shared" si="2"/>
        <v/>
      </c>
      <c r="I44" s="893" t="str">
        <f t="shared" si="3"/>
        <v/>
      </c>
      <c r="J44" s="893" t="str">
        <f t="shared" si="4"/>
        <v/>
      </c>
      <c r="K44" s="893" t="str">
        <f t="shared" si="5"/>
        <v/>
      </c>
      <c r="L44" s="893" t="str">
        <f t="shared" si="6"/>
        <v/>
      </c>
      <c r="M44" s="215"/>
      <c r="N44" s="215"/>
    </row>
    <row r="45" spans="2:14" ht="100.15" customHeight="1" thickBot="1" x14ac:dyDescent="0.35">
      <c r="B45" s="135">
        <v>40</v>
      </c>
      <c r="C45" s="135">
        <v>0</v>
      </c>
      <c r="D45" s="753" t="str">
        <v/>
      </c>
      <c r="E45" s="217" t="str">
        <v>-</v>
      </c>
      <c r="F45" s="893" t="str">
        <f t="shared" si="0"/>
        <v/>
      </c>
      <c r="G45" s="893" t="str">
        <f t="shared" si="1"/>
        <v/>
      </c>
      <c r="H45" s="893" t="str">
        <f t="shared" si="2"/>
        <v/>
      </c>
      <c r="I45" s="893" t="str">
        <f t="shared" si="3"/>
        <v/>
      </c>
      <c r="J45" s="893" t="str">
        <f t="shared" si="4"/>
        <v/>
      </c>
      <c r="K45" s="893" t="str">
        <f t="shared" si="5"/>
        <v/>
      </c>
      <c r="L45" s="893" t="str">
        <f t="shared" si="6"/>
        <v/>
      </c>
      <c r="M45" s="215"/>
      <c r="N45" s="215"/>
    </row>
    <row r="46" spans="2:14" ht="100.15" customHeight="1" thickBot="1" x14ac:dyDescent="0.35">
      <c r="B46" s="135">
        <v>41</v>
      </c>
      <c r="C46" s="135">
        <v>0</v>
      </c>
      <c r="D46" s="753" t="str">
        <v/>
      </c>
      <c r="E46" s="217" t="str">
        <v>-</v>
      </c>
      <c r="F46" s="893" t="str">
        <f t="shared" si="0"/>
        <v/>
      </c>
      <c r="G46" s="893" t="str">
        <f t="shared" si="1"/>
        <v/>
      </c>
      <c r="H46" s="893" t="str">
        <f t="shared" si="2"/>
        <v/>
      </c>
      <c r="I46" s="893" t="str">
        <f t="shared" si="3"/>
        <v/>
      </c>
      <c r="J46" s="893" t="str">
        <f t="shared" si="4"/>
        <v/>
      </c>
      <c r="K46" s="893" t="str">
        <f t="shared" si="5"/>
        <v/>
      </c>
      <c r="L46" s="893" t="str">
        <f t="shared" si="6"/>
        <v/>
      </c>
      <c r="M46" s="215"/>
      <c r="N46" s="215"/>
    </row>
    <row r="47" spans="2:14" ht="100.15" customHeight="1" thickBot="1" x14ac:dyDescent="0.35">
      <c r="B47" s="135">
        <v>42</v>
      </c>
      <c r="C47" s="135">
        <v>0</v>
      </c>
      <c r="D47" s="753" t="str">
        <v/>
      </c>
      <c r="E47" s="217" t="str">
        <v>-</v>
      </c>
      <c r="F47" s="893" t="str">
        <f t="shared" si="0"/>
        <v/>
      </c>
      <c r="G47" s="893" t="str">
        <f t="shared" si="1"/>
        <v/>
      </c>
      <c r="H47" s="893" t="str">
        <f t="shared" si="2"/>
        <v/>
      </c>
      <c r="I47" s="893" t="str">
        <f t="shared" si="3"/>
        <v/>
      </c>
      <c r="J47" s="893" t="str">
        <f t="shared" si="4"/>
        <v/>
      </c>
      <c r="K47" s="893" t="str">
        <f t="shared" si="5"/>
        <v/>
      </c>
      <c r="L47" s="893" t="str">
        <f t="shared" si="6"/>
        <v/>
      </c>
      <c r="M47" s="215"/>
      <c r="N47" s="215"/>
    </row>
    <row r="48" spans="2:14" ht="100.15" customHeight="1" thickBot="1" x14ac:dyDescent="0.35">
      <c r="B48" s="135">
        <v>43</v>
      </c>
      <c r="C48" s="135">
        <v>0</v>
      </c>
      <c r="D48" s="753" t="str">
        <v/>
      </c>
      <c r="E48" s="217" t="str">
        <v>-</v>
      </c>
      <c r="F48" s="893" t="str">
        <f t="shared" si="0"/>
        <v/>
      </c>
      <c r="G48" s="893" t="str">
        <f t="shared" si="1"/>
        <v/>
      </c>
      <c r="H48" s="893" t="str">
        <f t="shared" si="2"/>
        <v/>
      </c>
      <c r="I48" s="893" t="str">
        <f t="shared" si="3"/>
        <v/>
      </c>
      <c r="J48" s="893" t="str">
        <f t="shared" si="4"/>
        <v/>
      </c>
      <c r="K48" s="893" t="str">
        <f t="shared" si="5"/>
        <v/>
      </c>
      <c r="L48" s="893" t="str">
        <f t="shared" si="6"/>
        <v/>
      </c>
      <c r="M48" s="215"/>
      <c r="N48" s="215"/>
    </row>
    <row r="49" spans="2:14" ht="100.15" customHeight="1" thickBot="1" x14ac:dyDescent="0.35">
      <c r="B49" s="135">
        <v>44</v>
      </c>
      <c r="C49" s="135">
        <v>0</v>
      </c>
      <c r="D49" s="753" t="str">
        <v/>
      </c>
      <c r="E49" s="217" t="str">
        <v>-</v>
      </c>
      <c r="F49" s="893" t="str">
        <f t="shared" si="0"/>
        <v/>
      </c>
      <c r="G49" s="893" t="str">
        <f t="shared" si="1"/>
        <v/>
      </c>
      <c r="H49" s="893" t="str">
        <f t="shared" si="2"/>
        <v/>
      </c>
      <c r="I49" s="893" t="str">
        <f t="shared" si="3"/>
        <v/>
      </c>
      <c r="J49" s="893" t="str">
        <f t="shared" si="4"/>
        <v/>
      </c>
      <c r="K49" s="893" t="str">
        <f t="shared" si="5"/>
        <v/>
      </c>
      <c r="L49" s="893" t="str">
        <f t="shared" si="6"/>
        <v/>
      </c>
      <c r="M49" s="215"/>
      <c r="N49" s="215"/>
    </row>
    <row r="50" spans="2:14" ht="100.15" customHeight="1" thickBot="1" x14ac:dyDescent="0.35">
      <c r="B50" s="135">
        <v>45</v>
      </c>
      <c r="C50" s="135">
        <v>0</v>
      </c>
      <c r="D50" s="753" t="str">
        <v/>
      </c>
      <c r="E50" s="217" t="str">
        <v>-</v>
      </c>
      <c r="F50" s="893" t="str">
        <f t="shared" si="0"/>
        <v/>
      </c>
      <c r="G50" s="893" t="str">
        <f t="shared" si="1"/>
        <v/>
      </c>
      <c r="H50" s="893" t="str">
        <f t="shared" si="2"/>
        <v/>
      </c>
      <c r="I50" s="893" t="str">
        <f t="shared" si="3"/>
        <v/>
      </c>
      <c r="J50" s="893" t="str">
        <f t="shared" si="4"/>
        <v/>
      </c>
      <c r="K50" s="893" t="str">
        <f t="shared" si="5"/>
        <v/>
      </c>
      <c r="L50" s="893" t="str">
        <f t="shared" si="6"/>
        <v/>
      </c>
      <c r="M50" s="215"/>
      <c r="N50" s="215"/>
    </row>
    <row r="51" spans="2:14" ht="100.15" customHeight="1" thickBot="1" x14ac:dyDescent="0.35">
      <c r="B51" s="135">
        <v>46</v>
      </c>
      <c r="C51" s="135">
        <v>0</v>
      </c>
      <c r="D51" s="753" t="str">
        <v/>
      </c>
      <c r="E51" s="217" t="str">
        <v>-</v>
      </c>
      <c r="F51" s="893" t="str">
        <f t="shared" si="0"/>
        <v/>
      </c>
      <c r="G51" s="893" t="str">
        <f t="shared" si="1"/>
        <v/>
      </c>
      <c r="H51" s="893" t="str">
        <f t="shared" si="2"/>
        <v/>
      </c>
      <c r="I51" s="893" t="str">
        <f t="shared" si="3"/>
        <v/>
      </c>
      <c r="J51" s="893" t="str">
        <f t="shared" si="4"/>
        <v/>
      </c>
      <c r="K51" s="893" t="str">
        <f t="shared" si="5"/>
        <v/>
      </c>
      <c r="L51" s="893" t="str">
        <f t="shared" si="6"/>
        <v/>
      </c>
      <c r="M51" s="215"/>
      <c r="N51" s="215"/>
    </row>
    <row r="52" spans="2:14" ht="100.15" customHeight="1" thickBot="1" x14ac:dyDescent="0.35">
      <c r="B52" s="135">
        <v>47</v>
      </c>
      <c r="C52" s="135">
        <v>0</v>
      </c>
      <c r="D52" s="753" t="str">
        <v/>
      </c>
      <c r="E52" s="217" t="str">
        <v>-</v>
      </c>
      <c r="F52" s="893" t="str">
        <f t="shared" si="0"/>
        <v/>
      </c>
      <c r="G52" s="893" t="str">
        <f t="shared" si="1"/>
        <v/>
      </c>
      <c r="H52" s="893" t="str">
        <f t="shared" si="2"/>
        <v/>
      </c>
      <c r="I52" s="893" t="str">
        <f t="shared" si="3"/>
        <v/>
      </c>
      <c r="J52" s="893" t="str">
        <f t="shared" si="4"/>
        <v/>
      </c>
      <c r="K52" s="893" t="str">
        <f t="shared" si="5"/>
        <v/>
      </c>
      <c r="L52" s="893" t="str">
        <f t="shared" si="6"/>
        <v/>
      </c>
      <c r="M52" s="215"/>
      <c r="N52" s="215"/>
    </row>
    <row r="53" spans="2:14" ht="100.15" customHeight="1" thickBot="1" x14ac:dyDescent="0.35">
      <c r="B53" s="135">
        <v>48</v>
      </c>
      <c r="C53" s="135">
        <v>0</v>
      </c>
      <c r="D53" s="753" t="str">
        <v/>
      </c>
      <c r="E53" s="217" t="str">
        <v>-</v>
      </c>
      <c r="F53" s="893" t="str">
        <f t="shared" si="0"/>
        <v/>
      </c>
      <c r="G53" s="893" t="str">
        <f t="shared" si="1"/>
        <v/>
      </c>
      <c r="H53" s="893" t="str">
        <f t="shared" si="2"/>
        <v/>
      </c>
      <c r="I53" s="893" t="str">
        <f t="shared" si="3"/>
        <v/>
      </c>
      <c r="J53" s="893" t="str">
        <f t="shared" si="4"/>
        <v/>
      </c>
      <c r="K53" s="893" t="str">
        <f t="shared" si="5"/>
        <v/>
      </c>
      <c r="L53" s="893" t="str">
        <f t="shared" si="6"/>
        <v/>
      </c>
      <c r="M53" s="215"/>
      <c r="N53" s="215"/>
    </row>
    <row r="54" spans="2:14" ht="100.15" customHeight="1" thickBot="1" x14ac:dyDescent="0.35">
      <c r="B54" s="135">
        <v>49</v>
      </c>
      <c r="C54" s="135">
        <v>0</v>
      </c>
      <c r="D54" s="753" t="str">
        <v/>
      </c>
      <c r="E54" s="217" t="str">
        <v>-</v>
      </c>
      <c r="F54" s="893" t="str">
        <f t="shared" si="0"/>
        <v/>
      </c>
      <c r="G54" s="893" t="str">
        <f t="shared" si="1"/>
        <v/>
      </c>
      <c r="H54" s="893" t="str">
        <f t="shared" si="2"/>
        <v/>
      </c>
      <c r="I54" s="893" t="str">
        <f t="shared" si="3"/>
        <v/>
      </c>
      <c r="J54" s="893" t="str">
        <f t="shared" si="4"/>
        <v/>
      </c>
      <c r="K54" s="893" t="str">
        <f t="shared" si="5"/>
        <v/>
      </c>
      <c r="L54" s="893" t="str">
        <f t="shared" si="6"/>
        <v/>
      </c>
      <c r="M54" s="215"/>
      <c r="N54" s="215"/>
    </row>
    <row r="55" spans="2:14" ht="100.15" customHeight="1" thickBot="1" x14ac:dyDescent="0.35">
      <c r="B55" s="135">
        <v>50</v>
      </c>
      <c r="C55" s="135">
        <v>0</v>
      </c>
      <c r="D55" s="753" t="str">
        <v/>
      </c>
      <c r="E55" s="217" t="str">
        <v>-</v>
      </c>
      <c r="F55" s="893" t="str">
        <f t="shared" si="0"/>
        <v/>
      </c>
      <c r="G55" s="893" t="str">
        <f t="shared" si="1"/>
        <v/>
      </c>
      <c r="H55" s="893" t="str">
        <f t="shared" si="2"/>
        <v/>
      </c>
      <c r="I55" s="893" t="str">
        <f t="shared" si="3"/>
        <v/>
      </c>
      <c r="J55" s="893" t="str">
        <f t="shared" si="4"/>
        <v/>
      </c>
      <c r="K55" s="893" t="str">
        <f t="shared" si="5"/>
        <v/>
      </c>
      <c r="L55" s="893" t="str">
        <f t="shared" si="6"/>
        <v/>
      </c>
      <c r="M55" s="215"/>
      <c r="N55" s="215"/>
    </row>
    <row r="56" spans="2:14" ht="100.15" customHeight="1" thickBot="1" x14ac:dyDescent="0.35">
      <c r="B56" s="135">
        <v>51</v>
      </c>
      <c r="C56" s="135">
        <v>0</v>
      </c>
      <c r="D56" s="753" t="str">
        <v/>
      </c>
      <c r="E56" s="217" t="str">
        <v>-</v>
      </c>
      <c r="F56" s="893" t="str">
        <f t="shared" si="0"/>
        <v/>
      </c>
      <c r="G56" s="893" t="str">
        <f t="shared" si="1"/>
        <v/>
      </c>
      <c r="H56" s="893" t="str">
        <f t="shared" si="2"/>
        <v/>
      </c>
      <c r="I56" s="893" t="str">
        <f t="shared" si="3"/>
        <v/>
      </c>
      <c r="J56" s="893" t="str">
        <f t="shared" si="4"/>
        <v/>
      </c>
      <c r="K56" s="893" t="str">
        <f t="shared" si="5"/>
        <v/>
      </c>
      <c r="L56" s="893" t="str">
        <f t="shared" si="6"/>
        <v/>
      </c>
      <c r="M56" s="215"/>
      <c r="N56" s="215"/>
    </row>
    <row r="57" spans="2:14" ht="100.15" customHeight="1" thickBot="1" x14ac:dyDescent="0.35">
      <c r="B57" s="135">
        <v>52</v>
      </c>
      <c r="C57" s="135">
        <v>0</v>
      </c>
      <c r="D57" s="753" t="str">
        <v/>
      </c>
      <c r="E57" s="217" t="str">
        <v>-</v>
      </c>
      <c r="F57" s="893" t="str">
        <f t="shared" si="0"/>
        <v/>
      </c>
      <c r="G57" s="893" t="str">
        <f t="shared" si="1"/>
        <v/>
      </c>
      <c r="H57" s="893" t="str">
        <f t="shared" si="2"/>
        <v/>
      </c>
      <c r="I57" s="893" t="str">
        <f t="shared" si="3"/>
        <v/>
      </c>
      <c r="J57" s="893" t="str">
        <f t="shared" si="4"/>
        <v/>
      </c>
      <c r="K57" s="893" t="str">
        <f t="shared" si="5"/>
        <v/>
      </c>
      <c r="L57" s="893" t="str">
        <f t="shared" si="6"/>
        <v/>
      </c>
      <c r="M57" s="215"/>
      <c r="N57" s="215"/>
    </row>
    <row r="58" spans="2:14" ht="100.15" customHeight="1" thickBot="1" x14ac:dyDescent="0.35">
      <c r="B58" s="135">
        <v>53</v>
      </c>
      <c r="C58" s="135">
        <v>0</v>
      </c>
      <c r="D58" s="753" t="str">
        <v/>
      </c>
      <c r="E58" s="217" t="str">
        <v>-</v>
      </c>
      <c r="F58" s="893" t="str">
        <f t="shared" si="0"/>
        <v/>
      </c>
      <c r="G58" s="893" t="str">
        <f t="shared" si="1"/>
        <v/>
      </c>
      <c r="H58" s="893" t="str">
        <f t="shared" si="2"/>
        <v/>
      </c>
      <c r="I58" s="893" t="str">
        <f t="shared" si="3"/>
        <v/>
      </c>
      <c r="J58" s="893" t="str">
        <f t="shared" si="4"/>
        <v/>
      </c>
      <c r="K58" s="893" t="str">
        <f t="shared" si="5"/>
        <v/>
      </c>
      <c r="L58" s="893" t="str">
        <f t="shared" si="6"/>
        <v/>
      </c>
      <c r="M58" s="215"/>
      <c r="N58" s="215"/>
    </row>
    <row r="59" spans="2:14" ht="100.15" customHeight="1" thickBot="1" x14ac:dyDescent="0.35">
      <c r="B59" s="135">
        <v>54</v>
      </c>
      <c r="C59" s="135">
        <v>0</v>
      </c>
      <c r="D59" s="753" t="str">
        <v/>
      </c>
      <c r="E59" s="217" t="str">
        <v>-</v>
      </c>
      <c r="F59" s="893" t="str">
        <f t="shared" si="0"/>
        <v/>
      </c>
      <c r="G59" s="893" t="str">
        <f t="shared" si="1"/>
        <v/>
      </c>
      <c r="H59" s="893" t="str">
        <f t="shared" si="2"/>
        <v/>
      </c>
      <c r="I59" s="893" t="str">
        <f t="shared" si="3"/>
        <v/>
      </c>
      <c r="J59" s="893" t="str">
        <f t="shared" si="4"/>
        <v/>
      </c>
      <c r="K59" s="893" t="str">
        <f t="shared" si="5"/>
        <v/>
      </c>
      <c r="L59" s="893" t="str">
        <f t="shared" si="6"/>
        <v/>
      </c>
      <c r="M59" s="215"/>
      <c r="N59" s="215"/>
    </row>
    <row r="60" spans="2:14" ht="100.15" customHeight="1" thickBot="1" x14ac:dyDescent="0.35">
      <c r="B60" s="135">
        <v>55</v>
      </c>
      <c r="C60" s="135">
        <v>0</v>
      </c>
      <c r="D60" s="753" t="str">
        <v/>
      </c>
      <c r="E60" s="217" t="str">
        <v>-</v>
      </c>
      <c r="F60" s="893" t="str">
        <f t="shared" si="0"/>
        <v/>
      </c>
      <c r="G60" s="893" t="str">
        <f t="shared" si="1"/>
        <v/>
      </c>
      <c r="H60" s="893" t="str">
        <f t="shared" si="2"/>
        <v/>
      </c>
      <c r="I60" s="893" t="str">
        <f t="shared" si="3"/>
        <v/>
      </c>
      <c r="J60" s="893" t="str">
        <f t="shared" si="4"/>
        <v/>
      </c>
      <c r="K60" s="893" t="str">
        <f t="shared" si="5"/>
        <v/>
      </c>
      <c r="L60" s="893" t="str">
        <f t="shared" si="6"/>
        <v/>
      </c>
      <c r="M60" s="215"/>
      <c r="N60" s="215"/>
    </row>
    <row r="61" spans="2:14" ht="100.15" customHeight="1" thickBot="1" x14ac:dyDescent="0.35">
      <c r="B61" s="135">
        <v>56</v>
      </c>
      <c r="C61" s="135">
        <v>0</v>
      </c>
      <c r="D61" s="753" t="str">
        <v/>
      </c>
      <c r="E61" s="217" t="str">
        <v>-</v>
      </c>
      <c r="F61" s="893" t="str">
        <f t="shared" si="0"/>
        <v/>
      </c>
      <c r="G61" s="893" t="str">
        <f t="shared" si="1"/>
        <v/>
      </c>
      <c r="H61" s="893" t="str">
        <f t="shared" si="2"/>
        <v/>
      </c>
      <c r="I61" s="893" t="str">
        <f t="shared" si="3"/>
        <v/>
      </c>
      <c r="J61" s="893" t="str">
        <f t="shared" si="4"/>
        <v/>
      </c>
      <c r="K61" s="893" t="str">
        <f t="shared" si="5"/>
        <v/>
      </c>
      <c r="L61" s="893" t="str">
        <f t="shared" si="6"/>
        <v/>
      </c>
      <c r="M61" s="215"/>
      <c r="N61" s="215"/>
    </row>
    <row r="62" spans="2:14" ht="100.15" customHeight="1" thickBot="1" x14ac:dyDescent="0.35">
      <c r="B62" s="135">
        <v>57</v>
      </c>
      <c r="C62" s="135">
        <v>0</v>
      </c>
      <c r="D62" s="753" t="str">
        <v/>
      </c>
      <c r="E62" s="217" t="str">
        <v>-</v>
      </c>
      <c r="F62" s="893" t="str">
        <f t="shared" si="0"/>
        <v/>
      </c>
      <c r="G62" s="893" t="str">
        <f t="shared" si="1"/>
        <v/>
      </c>
      <c r="H62" s="893" t="str">
        <f t="shared" si="2"/>
        <v/>
      </c>
      <c r="I62" s="893" t="str">
        <f t="shared" si="3"/>
        <v/>
      </c>
      <c r="J62" s="893" t="str">
        <f t="shared" si="4"/>
        <v/>
      </c>
      <c r="K62" s="893" t="str">
        <f t="shared" si="5"/>
        <v/>
      </c>
      <c r="L62" s="893" t="str">
        <f t="shared" si="6"/>
        <v/>
      </c>
      <c r="M62" s="215"/>
      <c r="N62" s="215"/>
    </row>
    <row r="63" spans="2:14" ht="100.15" customHeight="1" thickBot="1" x14ac:dyDescent="0.35">
      <c r="B63" s="135">
        <v>58</v>
      </c>
      <c r="C63" s="135">
        <v>0</v>
      </c>
      <c r="D63" s="753" t="str">
        <v/>
      </c>
      <c r="E63" s="217" t="str">
        <v>-</v>
      </c>
      <c r="F63" s="893" t="str">
        <f t="shared" si="0"/>
        <v/>
      </c>
      <c r="G63" s="893" t="str">
        <f t="shared" si="1"/>
        <v/>
      </c>
      <c r="H63" s="893" t="str">
        <f t="shared" si="2"/>
        <v/>
      </c>
      <c r="I63" s="893" t="str">
        <f t="shared" si="3"/>
        <v/>
      </c>
      <c r="J63" s="893" t="str">
        <f t="shared" si="4"/>
        <v/>
      </c>
      <c r="K63" s="893" t="str">
        <f t="shared" si="5"/>
        <v/>
      </c>
      <c r="L63" s="893" t="str">
        <f t="shared" si="6"/>
        <v/>
      </c>
      <c r="M63" s="215"/>
      <c r="N63" s="215"/>
    </row>
    <row r="64" spans="2:14" ht="100.15" customHeight="1" thickBot="1" x14ac:dyDescent="0.35">
      <c r="B64" s="135">
        <v>59</v>
      </c>
      <c r="C64" s="135">
        <v>0</v>
      </c>
      <c r="D64" s="753" t="str">
        <v/>
      </c>
      <c r="E64" s="217" t="str">
        <v>-</v>
      </c>
      <c r="F64" s="893" t="str">
        <f t="shared" si="0"/>
        <v/>
      </c>
      <c r="G64" s="893" t="str">
        <f t="shared" si="1"/>
        <v/>
      </c>
      <c r="H64" s="893" t="str">
        <f t="shared" si="2"/>
        <v/>
      </c>
      <c r="I64" s="893" t="str">
        <f t="shared" si="3"/>
        <v/>
      </c>
      <c r="J64" s="893" t="str">
        <f t="shared" si="4"/>
        <v/>
      </c>
      <c r="K64" s="893" t="str">
        <f t="shared" si="5"/>
        <v/>
      </c>
      <c r="L64" s="893" t="str">
        <f t="shared" si="6"/>
        <v/>
      </c>
      <c r="M64" s="215"/>
      <c r="N64" s="215"/>
    </row>
    <row r="65" spans="2:14" ht="100.15" customHeight="1" thickBot="1" x14ac:dyDescent="0.35">
      <c r="B65" s="135">
        <v>60</v>
      </c>
      <c r="C65" s="135">
        <v>0</v>
      </c>
      <c r="D65" s="753" t="str">
        <v/>
      </c>
      <c r="E65" s="217" t="str">
        <v>-</v>
      </c>
      <c r="F65" s="893" t="str">
        <f t="shared" si="0"/>
        <v/>
      </c>
      <c r="G65" s="893" t="str">
        <f t="shared" si="1"/>
        <v/>
      </c>
      <c r="H65" s="893" t="str">
        <f t="shared" si="2"/>
        <v/>
      </c>
      <c r="I65" s="893" t="str">
        <f t="shared" si="3"/>
        <v/>
      </c>
      <c r="J65" s="893" t="str">
        <f t="shared" si="4"/>
        <v/>
      </c>
      <c r="K65" s="893" t="str">
        <f t="shared" si="5"/>
        <v/>
      </c>
      <c r="L65" s="893" t="str">
        <f t="shared" si="6"/>
        <v/>
      </c>
      <c r="M65" s="215"/>
      <c r="N65" s="215"/>
    </row>
    <row r="66" spans="2:14" ht="100.15" customHeight="1" thickBot="1" x14ac:dyDescent="0.35">
      <c r="B66" s="135">
        <v>61</v>
      </c>
      <c r="C66" s="135">
        <v>0</v>
      </c>
      <c r="D66" s="753" t="str">
        <v/>
      </c>
      <c r="E66" s="217" t="str">
        <v>-</v>
      </c>
      <c r="F66" s="893" t="str">
        <f t="shared" si="0"/>
        <v/>
      </c>
      <c r="G66" s="893" t="str">
        <f t="shared" si="1"/>
        <v/>
      </c>
      <c r="H66" s="893" t="str">
        <f t="shared" si="2"/>
        <v/>
      </c>
      <c r="I66" s="893" t="str">
        <f t="shared" si="3"/>
        <v/>
      </c>
      <c r="J66" s="893" t="str">
        <f t="shared" si="4"/>
        <v/>
      </c>
      <c r="K66" s="893" t="str">
        <f t="shared" si="5"/>
        <v/>
      </c>
      <c r="L66" s="893" t="str">
        <f t="shared" si="6"/>
        <v/>
      </c>
      <c r="M66" s="215"/>
      <c r="N66" s="215"/>
    </row>
    <row r="67" spans="2:14" ht="100.15" customHeight="1" thickBot="1" x14ac:dyDescent="0.35">
      <c r="B67" s="135">
        <v>62</v>
      </c>
      <c r="C67" s="135">
        <v>0</v>
      </c>
      <c r="D67" s="753" t="str">
        <v/>
      </c>
      <c r="E67" s="217" t="str">
        <v>-</v>
      </c>
      <c r="F67" s="893" t="str">
        <f t="shared" si="0"/>
        <v/>
      </c>
      <c r="G67" s="893" t="str">
        <f t="shared" si="1"/>
        <v/>
      </c>
      <c r="H67" s="893" t="str">
        <f t="shared" si="2"/>
        <v/>
      </c>
      <c r="I67" s="893" t="str">
        <f t="shared" si="3"/>
        <v/>
      </c>
      <c r="J67" s="893" t="str">
        <f t="shared" si="4"/>
        <v/>
      </c>
      <c r="K67" s="893" t="str">
        <f t="shared" si="5"/>
        <v/>
      </c>
      <c r="L67" s="893" t="str">
        <f t="shared" si="6"/>
        <v/>
      </c>
      <c r="M67" s="215"/>
      <c r="N67" s="215"/>
    </row>
    <row r="68" spans="2:14" ht="100.15" customHeight="1" thickBot="1" x14ac:dyDescent="0.35">
      <c r="B68" s="135">
        <v>63</v>
      </c>
      <c r="C68" s="135">
        <v>0</v>
      </c>
      <c r="D68" s="753" t="str">
        <v/>
      </c>
      <c r="E68" s="217" t="str">
        <v>-</v>
      </c>
      <c r="F68" s="893" t="str">
        <f t="shared" si="0"/>
        <v/>
      </c>
      <c r="G68" s="893" t="str">
        <f t="shared" si="1"/>
        <v/>
      </c>
      <c r="H68" s="893" t="str">
        <f t="shared" si="2"/>
        <v/>
      </c>
      <c r="I68" s="893" t="str">
        <f t="shared" si="3"/>
        <v/>
      </c>
      <c r="J68" s="893" t="str">
        <f t="shared" si="4"/>
        <v/>
      </c>
      <c r="K68" s="893" t="str">
        <f t="shared" si="5"/>
        <v/>
      </c>
      <c r="L68" s="893" t="str">
        <f t="shared" si="6"/>
        <v/>
      </c>
      <c r="M68" s="215"/>
      <c r="N68" s="215"/>
    </row>
    <row r="69" spans="2:14" ht="100.15" customHeight="1" thickBot="1" x14ac:dyDescent="0.35">
      <c r="B69" s="135">
        <v>64</v>
      </c>
      <c r="C69" s="135">
        <v>0</v>
      </c>
      <c r="D69" s="753" t="str">
        <v/>
      </c>
      <c r="E69" s="217" t="str">
        <v>-</v>
      </c>
      <c r="F69" s="893" t="str">
        <f t="shared" si="0"/>
        <v/>
      </c>
      <c r="G69" s="893" t="str">
        <f t="shared" si="1"/>
        <v/>
      </c>
      <c r="H69" s="893" t="str">
        <f t="shared" si="2"/>
        <v/>
      </c>
      <c r="I69" s="893" t="str">
        <f t="shared" si="3"/>
        <v/>
      </c>
      <c r="J69" s="893" t="str">
        <f t="shared" si="4"/>
        <v/>
      </c>
      <c r="K69" s="893" t="str">
        <f t="shared" si="5"/>
        <v/>
      </c>
      <c r="L69" s="893" t="str">
        <f t="shared" si="6"/>
        <v/>
      </c>
      <c r="M69" s="215"/>
      <c r="N69" s="215"/>
    </row>
    <row r="70" spans="2:14" ht="100.15" customHeight="1" thickBot="1" x14ac:dyDescent="0.35">
      <c r="B70" s="135">
        <v>65</v>
      </c>
      <c r="C70" s="135">
        <v>0</v>
      </c>
      <c r="D70" s="753" t="str">
        <v/>
      </c>
      <c r="E70" s="217" t="str">
        <v>-</v>
      </c>
      <c r="F70" s="893" t="str">
        <f t="shared" si="0"/>
        <v/>
      </c>
      <c r="G70" s="893" t="str">
        <f t="shared" si="1"/>
        <v/>
      </c>
      <c r="H70" s="893" t="str">
        <f t="shared" si="2"/>
        <v/>
      </c>
      <c r="I70" s="893" t="str">
        <f t="shared" si="3"/>
        <v/>
      </c>
      <c r="J70" s="893" t="str">
        <f t="shared" si="4"/>
        <v/>
      </c>
      <c r="K70" s="893" t="str">
        <f t="shared" si="5"/>
        <v/>
      </c>
      <c r="L70" s="893" t="str">
        <f t="shared" si="6"/>
        <v/>
      </c>
      <c r="M70" s="215"/>
      <c r="N70" s="215"/>
    </row>
    <row r="71" spans="2:14" ht="100.15" customHeight="1" thickBot="1" x14ac:dyDescent="0.35">
      <c r="B71" s="135">
        <v>66</v>
      </c>
      <c r="C71" s="135">
        <v>0</v>
      </c>
      <c r="D71" s="753" t="str">
        <v/>
      </c>
      <c r="E71" s="217" t="str">
        <v>-</v>
      </c>
      <c r="F71" s="893" t="str">
        <f t="shared" si="0"/>
        <v/>
      </c>
      <c r="G71" s="893" t="str">
        <f t="shared" si="1"/>
        <v/>
      </c>
      <c r="H71" s="893" t="str">
        <f t="shared" si="2"/>
        <v/>
      </c>
      <c r="I71" s="893" t="str">
        <f t="shared" si="3"/>
        <v/>
      </c>
      <c r="J71" s="893" t="str">
        <f t="shared" si="4"/>
        <v/>
      </c>
      <c r="K71" s="893" t="str">
        <f t="shared" si="5"/>
        <v/>
      </c>
      <c r="L71" s="893" t="str">
        <f t="shared" si="6"/>
        <v/>
      </c>
      <c r="M71" s="215"/>
      <c r="N71" s="215"/>
    </row>
    <row r="72" spans="2:14" ht="100.15" customHeight="1" thickBot="1" x14ac:dyDescent="0.35">
      <c r="B72" s="135">
        <v>67</v>
      </c>
      <c r="C72" s="135">
        <v>0</v>
      </c>
      <c r="D72" s="753" t="str">
        <v/>
      </c>
      <c r="E72" s="217" t="str">
        <v>-</v>
      </c>
      <c r="F72" s="893" t="str">
        <f t="shared" ref="F72:F85" si="7">+IF(F71="","",F71)</f>
        <v/>
      </c>
      <c r="G72" s="893" t="str">
        <f t="shared" ref="G72:G85" si="8">+IF(G71="","",G71)</f>
        <v/>
      </c>
      <c r="H72" s="893" t="str">
        <f t="shared" ref="H72:H85" si="9">+IF(H71="","",H71)</f>
        <v/>
      </c>
      <c r="I72" s="893" t="str">
        <f t="shared" ref="I72:I85" si="10">+IF(I71="","",I71)</f>
        <v/>
      </c>
      <c r="J72" s="893" t="str">
        <f t="shared" ref="J72:J85" si="11">+IF(J71="","",J71)</f>
        <v/>
      </c>
      <c r="K72" s="893" t="str">
        <f t="shared" ref="K72:K85" si="12">+IF(K71="","",K71)</f>
        <v/>
      </c>
      <c r="L72" s="893" t="str">
        <f t="shared" ref="L72:L85" si="13">+IF(L71="","",L71)</f>
        <v/>
      </c>
      <c r="M72" s="215"/>
      <c r="N72" s="215"/>
    </row>
    <row r="73" spans="2:14" ht="100.15" customHeight="1" thickBot="1" x14ac:dyDescent="0.35">
      <c r="B73" s="135">
        <v>68</v>
      </c>
      <c r="C73" s="135">
        <v>0</v>
      </c>
      <c r="D73" s="753" t="str">
        <v/>
      </c>
      <c r="E73" s="217" t="str">
        <v>-</v>
      </c>
      <c r="F73" s="893" t="str">
        <f t="shared" si="7"/>
        <v/>
      </c>
      <c r="G73" s="893" t="str">
        <f t="shared" si="8"/>
        <v/>
      </c>
      <c r="H73" s="893" t="str">
        <f t="shared" si="9"/>
        <v/>
      </c>
      <c r="I73" s="893" t="str">
        <f t="shared" si="10"/>
        <v/>
      </c>
      <c r="J73" s="893" t="str">
        <f t="shared" si="11"/>
        <v/>
      </c>
      <c r="K73" s="893" t="str">
        <f t="shared" si="12"/>
        <v/>
      </c>
      <c r="L73" s="893" t="str">
        <f t="shared" si="13"/>
        <v/>
      </c>
      <c r="M73" s="215"/>
      <c r="N73" s="215"/>
    </row>
    <row r="74" spans="2:14" ht="100.15" customHeight="1" thickBot="1" x14ac:dyDescent="0.35">
      <c r="B74" s="135">
        <v>69</v>
      </c>
      <c r="C74" s="135">
        <v>0</v>
      </c>
      <c r="D74" s="753" t="str">
        <v/>
      </c>
      <c r="E74" s="217" t="str">
        <v>-</v>
      </c>
      <c r="F74" s="893" t="str">
        <f t="shared" si="7"/>
        <v/>
      </c>
      <c r="G74" s="893" t="str">
        <f t="shared" si="8"/>
        <v/>
      </c>
      <c r="H74" s="893" t="str">
        <f t="shared" si="9"/>
        <v/>
      </c>
      <c r="I74" s="893" t="str">
        <f t="shared" si="10"/>
        <v/>
      </c>
      <c r="J74" s="893" t="str">
        <f t="shared" si="11"/>
        <v/>
      </c>
      <c r="K74" s="893" t="str">
        <f t="shared" si="12"/>
        <v/>
      </c>
      <c r="L74" s="893" t="str">
        <f t="shared" si="13"/>
        <v/>
      </c>
      <c r="M74" s="215"/>
      <c r="N74" s="215"/>
    </row>
    <row r="75" spans="2:14" ht="100.15" customHeight="1" thickBot="1" x14ac:dyDescent="0.35">
      <c r="B75" s="135">
        <v>70</v>
      </c>
      <c r="C75" s="135">
        <v>0</v>
      </c>
      <c r="D75" s="753" t="str">
        <v/>
      </c>
      <c r="E75" s="217" t="str">
        <v>-</v>
      </c>
      <c r="F75" s="893" t="str">
        <f t="shared" si="7"/>
        <v/>
      </c>
      <c r="G75" s="893" t="str">
        <f t="shared" si="8"/>
        <v/>
      </c>
      <c r="H75" s="893" t="str">
        <f t="shared" si="9"/>
        <v/>
      </c>
      <c r="I75" s="893" t="str">
        <f t="shared" si="10"/>
        <v/>
      </c>
      <c r="J75" s="893" t="str">
        <f t="shared" si="11"/>
        <v/>
      </c>
      <c r="K75" s="893" t="str">
        <f t="shared" si="12"/>
        <v/>
      </c>
      <c r="L75" s="893" t="str">
        <f t="shared" si="13"/>
        <v/>
      </c>
      <c r="M75" s="215"/>
      <c r="N75" s="215"/>
    </row>
    <row r="76" spans="2:14" ht="100.15" customHeight="1" thickBot="1" x14ac:dyDescent="0.35">
      <c r="B76" s="135">
        <v>71</v>
      </c>
      <c r="C76" s="135">
        <v>0</v>
      </c>
      <c r="D76" s="753" t="str">
        <v/>
      </c>
      <c r="E76" s="217" t="str">
        <v>-</v>
      </c>
      <c r="F76" s="893" t="str">
        <f t="shared" si="7"/>
        <v/>
      </c>
      <c r="G76" s="893" t="str">
        <f t="shared" si="8"/>
        <v/>
      </c>
      <c r="H76" s="893" t="str">
        <f t="shared" si="9"/>
        <v/>
      </c>
      <c r="I76" s="893" t="str">
        <f t="shared" si="10"/>
        <v/>
      </c>
      <c r="J76" s="893" t="str">
        <f t="shared" si="11"/>
        <v/>
      </c>
      <c r="K76" s="893" t="str">
        <f t="shared" si="12"/>
        <v/>
      </c>
      <c r="L76" s="893" t="str">
        <f t="shared" si="13"/>
        <v/>
      </c>
      <c r="M76" s="215"/>
      <c r="N76" s="215"/>
    </row>
    <row r="77" spans="2:14" ht="100.15" customHeight="1" thickBot="1" x14ac:dyDescent="0.35">
      <c r="B77" s="135">
        <v>72</v>
      </c>
      <c r="C77" s="135">
        <v>0</v>
      </c>
      <c r="D77" s="753" t="str">
        <v/>
      </c>
      <c r="E77" s="217" t="str">
        <v>-</v>
      </c>
      <c r="F77" s="893" t="str">
        <f t="shared" si="7"/>
        <v/>
      </c>
      <c r="G77" s="893" t="str">
        <f t="shared" si="8"/>
        <v/>
      </c>
      <c r="H77" s="893" t="str">
        <f t="shared" si="9"/>
        <v/>
      </c>
      <c r="I77" s="893" t="str">
        <f t="shared" si="10"/>
        <v/>
      </c>
      <c r="J77" s="893" t="str">
        <f t="shared" si="11"/>
        <v/>
      </c>
      <c r="K77" s="893" t="str">
        <f t="shared" si="12"/>
        <v/>
      </c>
      <c r="L77" s="893" t="str">
        <f t="shared" si="13"/>
        <v/>
      </c>
      <c r="M77" s="215"/>
      <c r="N77" s="215"/>
    </row>
    <row r="78" spans="2:14" ht="100.15" customHeight="1" thickBot="1" x14ac:dyDescent="0.35">
      <c r="B78" s="135">
        <v>73</v>
      </c>
      <c r="C78" s="135">
        <v>0</v>
      </c>
      <c r="D78" s="753" t="str">
        <v/>
      </c>
      <c r="E78" s="217" t="str">
        <v>-</v>
      </c>
      <c r="F78" s="893" t="str">
        <f t="shared" si="7"/>
        <v/>
      </c>
      <c r="G78" s="893" t="str">
        <f t="shared" si="8"/>
        <v/>
      </c>
      <c r="H78" s="893" t="str">
        <f t="shared" si="9"/>
        <v/>
      </c>
      <c r="I78" s="893" t="str">
        <f t="shared" si="10"/>
        <v/>
      </c>
      <c r="J78" s="893" t="str">
        <f t="shared" si="11"/>
        <v/>
      </c>
      <c r="K78" s="893" t="str">
        <f t="shared" si="12"/>
        <v/>
      </c>
      <c r="L78" s="893" t="str">
        <f t="shared" si="13"/>
        <v/>
      </c>
      <c r="M78" s="215"/>
      <c r="N78" s="215"/>
    </row>
    <row r="79" spans="2:14" ht="100.15" customHeight="1" thickBot="1" x14ac:dyDescent="0.35">
      <c r="B79" s="135">
        <v>74</v>
      </c>
      <c r="C79" s="135">
        <v>0</v>
      </c>
      <c r="D79" s="753" t="str">
        <v/>
      </c>
      <c r="E79" s="217" t="str">
        <v>-</v>
      </c>
      <c r="F79" s="893" t="str">
        <f t="shared" si="7"/>
        <v/>
      </c>
      <c r="G79" s="893" t="str">
        <f t="shared" si="8"/>
        <v/>
      </c>
      <c r="H79" s="893" t="str">
        <f t="shared" si="9"/>
        <v/>
      </c>
      <c r="I79" s="893" t="str">
        <f t="shared" si="10"/>
        <v/>
      </c>
      <c r="J79" s="893" t="str">
        <f t="shared" si="11"/>
        <v/>
      </c>
      <c r="K79" s="893" t="str">
        <f t="shared" si="12"/>
        <v/>
      </c>
      <c r="L79" s="893" t="str">
        <f t="shared" si="13"/>
        <v/>
      </c>
      <c r="M79" s="215"/>
      <c r="N79" s="215"/>
    </row>
    <row r="80" spans="2:14" ht="100.15" customHeight="1" thickBot="1" x14ac:dyDescent="0.35">
      <c r="B80" s="135">
        <v>75</v>
      </c>
      <c r="C80" s="135">
        <v>0</v>
      </c>
      <c r="D80" s="753" t="str">
        <v/>
      </c>
      <c r="E80" s="217" t="str">
        <v>-</v>
      </c>
      <c r="F80" s="893" t="str">
        <f t="shared" si="7"/>
        <v/>
      </c>
      <c r="G80" s="893" t="str">
        <f t="shared" si="8"/>
        <v/>
      </c>
      <c r="H80" s="893" t="str">
        <f t="shared" si="9"/>
        <v/>
      </c>
      <c r="I80" s="893" t="str">
        <f t="shared" si="10"/>
        <v/>
      </c>
      <c r="J80" s="893" t="str">
        <f t="shared" si="11"/>
        <v/>
      </c>
      <c r="K80" s="893" t="str">
        <f t="shared" si="12"/>
        <v/>
      </c>
      <c r="L80" s="893" t="str">
        <f t="shared" si="13"/>
        <v/>
      </c>
      <c r="M80" s="215"/>
      <c r="N80" s="215"/>
    </row>
    <row r="81" spans="2:14" ht="100.15" customHeight="1" thickBot="1" x14ac:dyDescent="0.35">
      <c r="B81" s="135">
        <v>76</v>
      </c>
      <c r="C81" s="135">
        <v>0</v>
      </c>
      <c r="D81" s="753" t="str">
        <v/>
      </c>
      <c r="E81" s="217" t="str">
        <v>-</v>
      </c>
      <c r="F81" s="893" t="str">
        <f t="shared" si="7"/>
        <v/>
      </c>
      <c r="G81" s="893" t="str">
        <f t="shared" si="8"/>
        <v/>
      </c>
      <c r="H81" s="893" t="str">
        <f t="shared" si="9"/>
        <v/>
      </c>
      <c r="I81" s="893" t="str">
        <f t="shared" si="10"/>
        <v/>
      </c>
      <c r="J81" s="893" t="str">
        <f t="shared" si="11"/>
        <v/>
      </c>
      <c r="K81" s="893" t="str">
        <f t="shared" si="12"/>
        <v/>
      </c>
      <c r="L81" s="893" t="str">
        <f t="shared" si="13"/>
        <v/>
      </c>
      <c r="M81" s="215"/>
      <c r="N81" s="215"/>
    </row>
    <row r="82" spans="2:14" ht="100.15" customHeight="1" thickBot="1" x14ac:dyDescent="0.35">
      <c r="B82" s="135">
        <v>77</v>
      </c>
      <c r="C82" s="135">
        <v>0</v>
      </c>
      <c r="D82" s="753" t="str">
        <v/>
      </c>
      <c r="E82" s="217" t="str">
        <v>-</v>
      </c>
      <c r="F82" s="893" t="str">
        <f t="shared" si="7"/>
        <v/>
      </c>
      <c r="G82" s="893" t="str">
        <f t="shared" si="8"/>
        <v/>
      </c>
      <c r="H82" s="893" t="str">
        <f t="shared" si="9"/>
        <v/>
      </c>
      <c r="I82" s="893" t="str">
        <f t="shared" si="10"/>
        <v/>
      </c>
      <c r="J82" s="893" t="str">
        <f t="shared" si="11"/>
        <v/>
      </c>
      <c r="K82" s="893" t="str">
        <f t="shared" si="12"/>
        <v/>
      </c>
      <c r="L82" s="893" t="str">
        <f t="shared" si="13"/>
        <v/>
      </c>
      <c r="M82" s="215"/>
      <c r="N82" s="215"/>
    </row>
    <row r="83" spans="2:14" ht="100.15" customHeight="1" thickBot="1" x14ac:dyDescent="0.35">
      <c r="B83" s="135">
        <v>78</v>
      </c>
      <c r="C83" s="135">
        <v>0</v>
      </c>
      <c r="D83" s="753" t="str">
        <v/>
      </c>
      <c r="E83" s="217" t="str">
        <v>-</v>
      </c>
      <c r="F83" s="893" t="str">
        <f t="shared" si="7"/>
        <v/>
      </c>
      <c r="G83" s="893" t="str">
        <f t="shared" si="8"/>
        <v/>
      </c>
      <c r="H83" s="893" t="str">
        <f t="shared" si="9"/>
        <v/>
      </c>
      <c r="I83" s="893" t="str">
        <f t="shared" si="10"/>
        <v/>
      </c>
      <c r="J83" s="893" t="str">
        <f t="shared" si="11"/>
        <v/>
      </c>
      <c r="K83" s="893" t="str">
        <f t="shared" si="12"/>
        <v/>
      </c>
      <c r="L83" s="893" t="str">
        <f t="shared" si="13"/>
        <v/>
      </c>
      <c r="M83" s="215"/>
      <c r="N83" s="215"/>
    </row>
    <row r="84" spans="2:14" ht="100.15" customHeight="1" thickBot="1" x14ac:dyDescent="0.35">
      <c r="B84" s="135">
        <v>79</v>
      </c>
      <c r="C84" s="135">
        <v>0</v>
      </c>
      <c r="D84" s="753" t="str">
        <v/>
      </c>
      <c r="E84" s="217" t="str">
        <v>-</v>
      </c>
      <c r="F84" s="893" t="str">
        <f t="shared" si="7"/>
        <v/>
      </c>
      <c r="G84" s="893" t="str">
        <f t="shared" si="8"/>
        <v/>
      </c>
      <c r="H84" s="893" t="str">
        <f t="shared" si="9"/>
        <v/>
      </c>
      <c r="I84" s="893" t="str">
        <f t="shared" si="10"/>
        <v/>
      </c>
      <c r="J84" s="893" t="str">
        <f t="shared" si="11"/>
        <v/>
      </c>
      <c r="K84" s="893" t="str">
        <f t="shared" si="12"/>
        <v/>
      </c>
      <c r="L84" s="893" t="str">
        <f t="shared" si="13"/>
        <v/>
      </c>
      <c r="M84" s="215"/>
      <c r="N84" s="215"/>
    </row>
    <row r="85" spans="2:14" ht="100.15" customHeight="1" thickBot="1" x14ac:dyDescent="0.35">
      <c r="B85" s="135">
        <v>80</v>
      </c>
      <c r="C85" s="135">
        <v>0</v>
      </c>
      <c r="D85" s="753" t="str">
        <v/>
      </c>
      <c r="E85" s="217" t="str">
        <v>-</v>
      </c>
      <c r="F85" s="893" t="str">
        <f t="shared" si="7"/>
        <v/>
      </c>
      <c r="G85" s="893" t="str">
        <f t="shared" si="8"/>
        <v/>
      </c>
      <c r="H85" s="893" t="str">
        <f t="shared" si="9"/>
        <v/>
      </c>
      <c r="I85" s="893" t="str">
        <f t="shared" si="10"/>
        <v/>
      </c>
      <c r="J85" s="893" t="str">
        <f t="shared" si="11"/>
        <v/>
      </c>
      <c r="K85" s="893" t="str">
        <f t="shared" si="12"/>
        <v/>
      </c>
      <c r="L85" s="893" t="str">
        <f t="shared" si="13"/>
        <v/>
      </c>
      <c r="M85" s="215"/>
      <c r="N85" s="215"/>
    </row>
  </sheetData>
  <sheetProtection algorithmName="SHA-512" hashValue="Dav+VqFUpvLExP860lCbHQCmqiKFkdpqp55NuZYLnI1R4rjJNgCgL6O/Aon3TplLfVXaIYhXPxqqhUOjk8VA4w==" saltValue="ZMD6IoOSLe3k87LjxHv3QQ==" spinCount="100000" sheet="1" objects="1" scenarios="1" selectLockedCells="1"/>
  <mergeCells count="9">
    <mergeCell ref="M4:M5"/>
    <mergeCell ref="N4:N5"/>
    <mergeCell ref="E4:E5"/>
    <mergeCell ref="E2:N2"/>
    <mergeCell ref="D4:D5"/>
    <mergeCell ref="L4:L5"/>
    <mergeCell ref="F4:G4"/>
    <mergeCell ref="H4:I4"/>
    <mergeCell ref="J4:K4"/>
  </mergeCells>
  <conditionalFormatting sqref="D6">
    <cfRule type="expression" dxfId="1076" priority="68">
      <formula>$C6&gt;0</formula>
    </cfRule>
  </conditionalFormatting>
  <conditionalFormatting sqref="D7:D85">
    <cfRule type="expression" dxfId="1075" priority="66">
      <formula>$C7&gt;0</formula>
    </cfRule>
  </conditionalFormatting>
  <conditionalFormatting sqref="E6">
    <cfRule type="expression" dxfId="1074" priority="65">
      <formula>$C6&gt;0</formula>
    </cfRule>
  </conditionalFormatting>
  <conditionalFormatting sqref="E7:E85">
    <cfRule type="expression" dxfId="1073" priority="63">
      <formula>$C7&gt;0</formula>
    </cfRule>
  </conditionalFormatting>
  <conditionalFormatting sqref="F16:N85 F14:K14 M7:N15">
    <cfRule type="expression" dxfId="1072" priority="62">
      <formula>$C7&gt;0</formula>
    </cfRule>
  </conditionalFormatting>
  <conditionalFormatting sqref="M6:N6">
    <cfRule type="expression" dxfId="1071" priority="61">
      <formula>$C6&gt;0</formula>
    </cfRule>
  </conditionalFormatting>
  <conditionalFormatting sqref="F6:L6">
    <cfRule type="expression" dxfId="1070" priority="58">
      <formula>$C6&gt;0</formula>
    </cfRule>
  </conditionalFormatting>
  <conditionalFormatting sqref="F7:K7">
    <cfRule type="expression" dxfId="1069" priority="57">
      <formula>$C7&gt;0</formula>
    </cfRule>
  </conditionalFormatting>
  <conditionalFormatting sqref="F13">
    <cfRule type="expression" dxfId="1068" priority="21">
      <formula>$C13&gt;0</formula>
    </cfRule>
  </conditionalFormatting>
  <conditionalFormatting sqref="G13">
    <cfRule type="expression" dxfId="1067" priority="20">
      <formula>$C13&gt;0</formula>
    </cfRule>
  </conditionalFormatting>
  <conditionalFormatting sqref="H13">
    <cfRule type="expression" dxfId="1066" priority="19">
      <formula>$C13&gt;0</formula>
    </cfRule>
  </conditionalFormatting>
  <conditionalFormatting sqref="I13">
    <cfRule type="expression" dxfId="1065" priority="18">
      <formula>$C13&gt;0</formula>
    </cfRule>
  </conditionalFormatting>
  <conditionalFormatting sqref="J13">
    <cfRule type="expression" dxfId="1064" priority="17">
      <formula>$C13&gt;0</formula>
    </cfRule>
  </conditionalFormatting>
  <conditionalFormatting sqref="K13">
    <cfRule type="expression" dxfId="1063" priority="16">
      <formula>$C13&gt;0</formula>
    </cfRule>
  </conditionalFormatting>
  <conditionalFormatting sqref="L13">
    <cfRule type="expression" dxfId="1062" priority="15">
      <formula>$C13&gt;0</formula>
    </cfRule>
  </conditionalFormatting>
  <conditionalFormatting sqref="L14">
    <cfRule type="expression" dxfId="1061" priority="14">
      <formula>$C14&gt;0</formula>
    </cfRule>
  </conditionalFormatting>
  <conditionalFormatting sqref="F15:K15">
    <cfRule type="expression" dxfId="1060" priority="13">
      <formula>$C15&gt;0</formula>
    </cfRule>
  </conditionalFormatting>
  <conditionalFormatting sqref="L15">
    <cfRule type="expression" dxfId="1059" priority="12">
      <formula>$C15&gt;0</formula>
    </cfRule>
  </conditionalFormatting>
  <conditionalFormatting sqref="L7">
    <cfRule type="expression" dxfId="1058" priority="11">
      <formula>$C7&gt;0</formula>
    </cfRule>
  </conditionalFormatting>
  <conditionalFormatting sqref="F8:K8">
    <cfRule type="expression" dxfId="1057" priority="10">
      <formula>$C8&gt;0</formula>
    </cfRule>
  </conditionalFormatting>
  <conditionalFormatting sqref="L8">
    <cfRule type="expression" dxfId="1056" priority="9">
      <formula>$C8&gt;0</formula>
    </cfRule>
  </conditionalFormatting>
  <conditionalFormatting sqref="F9:K9">
    <cfRule type="expression" dxfId="1055" priority="8">
      <formula>$C9&gt;0</formula>
    </cfRule>
  </conditionalFormatting>
  <conditionalFormatting sqref="L9">
    <cfRule type="expression" dxfId="1054" priority="7">
      <formula>$C9&gt;0</formula>
    </cfRule>
  </conditionalFormatting>
  <conditionalFormatting sqref="F10:K10">
    <cfRule type="expression" dxfId="1053" priority="6">
      <formula>$C10&gt;0</formula>
    </cfRule>
  </conditionalFormatting>
  <conditionalFormatting sqref="L10">
    <cfRule type="expression" dxfId="1052" priority="5">
      <formula>$C10&gt;0</formula>
    </cfRule>
  </conditionalFormatting>
  <conditionalFormatting sqref="F11:K11">
    <cfRule type="expression" dxfId="1051" priority="4">
      <formula>$C11&gt;0</formula>
    </cfRule>
  </conditionalFormatting>
  <conditionalFormatting sqref="L11">
    <cfRule type="expression" dxfId="1050" priority="3">
      <formula>$C11&gt;0</formula>
    </cfRule>
  </conditionalFormatting>
  <conditionalFormatting sqref="F12:K12">
    <cfRule type="expression" dxfId="1049" priority="2">
      <formula>$C12&gt;0</formula>
    </cfRule>
  </conditionalFormatting>
  <conditionalFormatting sqref="L12">
    <cfRule type="expression" dxfId="1048" priority="1">
      <formula>$C12&gt;0</formula>
    </cfRule>
  </conditionalFormatting>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4">
    <tabColor theme="5"/>
  </sheetPr>
  <dimension ref="A2:CF256"/>
  <sheetViews>
    <sheetView zoomScaleNormal="100" workbookViewId="0">
      <pane xSplit="4" ySplit="13" topLeftCell="BU14" activePane="bottomRight" state="frozen"/>
      <selection pane="topRight" activeCell="E1" sqref="E1"/>
      <selection pane="bottomLeft" activeCell="A14" sqref="A14"/>
      <selection pane="bottomRight" activeCell="BU13" sqref="BU13"/>
    </sheetView>
  </sheetViews>
  <sheetFormatPr baseColWidth="10" defaultRowHeight="16.5" x14ac:dyDescent="0.3"/>
  <cols>
    <col min="1" max="1" width="2.7109375" style="180" customWidth="1"/>
    <col min="2" max="2" width="4.28515625" style="180" customWidth="1"/>
    <col min="3" max="3" width="27.85546875" style="180" customWidth="1"/>
    <col min="4" max="4" width="36.85546875" style="180" customWidth="1"/>
    <col min="5" max="84" width="14.7109375" style="180" customWidth="1"/>
    <col min="85" max="86" width="11.5703125" style="180"/>
    <col min="87" max="16383" width="0" style="180" hidden="1" customWidth="1"/>
    <col min="16384" max="16384" width="11.5703125" style="180"/>
  </cols>
  <sheetData>
    <row r="2" spans="3:84" ht="17.25" thickBot="1" x14ac:dyDescent="0.35">
      <c r="E2" s="291">
        <f>+GENERALES!E2</f>
        <v>1</v>
      </c>
      <c r="F2" s="291">
        <f>+GENERALES!F2</f>
        <v>2</v>
      </c>
      <c r="G2" s="291">
        <f>+GENERALES!G2</f>
        <v>3</v>
      </c>
      <c r="H2" s="291">
        <f>+GENERALES!H2</f>
        <v>4</v>
      </c>
      <c r="I2" s="291">
        <f>+GENERALES!I2</f>
        <v>5</v>
      </c>
      <c r="J2" s="291">
        <f>+GENERALES!J2</f>
        <v>6</v>
      </c>
      <c r="K2" s="291">
        <f>+GENERALES!K2</f>
        <v>7</v>
      </c>
      <c r="L2" s="291">
        <f>+GENERALES!L2</f>
        <v>8</v>
      </c>
      <c r="M2" s="291">
        <f>+GENERALES!M2</f>
        <v>9</v>
      </c>
      <c r="N2" s="291">
        <f>+GENERALES!N2</f>
        <v>10</v>
      </c>
      <c r="O2" s="291">
        <f>+GENERALES!O2</f>
        <v>11</v>
      </c>
      <c r="P2" s="291">
        <f>+GENERALES!P2</f>
        <v>12</v>
      </c>
      <c r="Q2" s="291">
        <f>+GENERALES!Q2</f>
        <v>0</v>
      </c>
      <c r="R2" s="291">
        <f>+GENERALES!R2</f>
        <v>0</v>
      </c>
      <c r="S2" s="291">
        <f>+GENERALES!S2</f>
        <v>0</v>
      </c>
      <c r="T2" s="291">
        <f>+GENERALES!T2</f>
        <v>0</v>
      </c>
      <c r="U2" s="291">
        <f>+GENERALES!U2</f>
        <v>0</v>
      </c>
      <c r="V2" s="291">
        <f>+GENERALES!V2</f>
        <v>0</v>
      </c>
      <c r="W2" s="291">
        <f>+GENERALES!W2</f>
        <v>0</v>
      </c>
      <c r="X2" s="291">
        <f>+GENERALES!X2</f>
        <v>0</v>
      </c>
      <c r="Y2" s="291">
        <f>+GENERALES!Y2</f>
        <v>0</v>
      </c>
      <c r="Z2" s="291">
        <f>+GENERALES!Z2</f>
        <v>0</v>
      </c>
      <c r="AA2" s="291">
        <f>+GENERALES!AA2</f>
        <v>0</v>
      </c>
      <c r="AB2" s="291">
        <f>+GENERALES!AB2</f>
        <v>0</v>
      </c>
      <c r="AC2" s="291">
        <f>+GENERALES!AC2</f>
        <v>0</v>
      </c>
      <c r="AD2" s="291">
        <f>+GENERALES!AD2</f>
        <v>0</v>
      </c>
      <c r="AE2" s="291">
        <f>+GENERALES!AE2</f>
        <v>0</v>
      </c>
      <c r="AF2" s="291">
        <f>+GENERALES!AF2</f>
        <v>0</v>
      </c>
      <c r="AG2" s="291">
        <f>+GENERALES!AG2</f>
        <v>0</v>
      </c>
      <c r="AH2" s="291">
        <f>+GENERALES!AH2</f>
        <v>0</v>
      </c>
      <c r="AI2" s="291">
        <f>+GENERALES!AI2</f>
        <v>0</v>
      </c>
      <c r="AJ2" s="291">
        <f>+GENERALES!AJ2</f>
        <v>0</v>
      </c>
      <c r="AK2" s="291">
        <f>+GENERALES!AK2</f>
        <v>0</v>
      </c>
      <c r="AL2" s="291">
        <f>+GENERALES!AL2</f>
        <v>0</v>
      </c>
      <c r="AM2" s="291">
        <f>+GENERALES!AM2</f>
        <v>0</v>
      </c>
      <c r="AN2" s="291">
        <f>+GENERALES!AN2</f>
        <v>0</v>
      </c>
      <c r="AO2" s="291">
        <f>+GENERALES!AO2</f>
        <v>0</v>
      </c>
      <c r="AP2" s="291">
        <f>+GENERALES!AP2</f>
        <v>0</v>
      </c>
      <c r="AQ2" s="291">
        <f>+GENERALES!AQ2</f>
        <v>0</v>
      </c>
      <c r="AR2" s="291">
        <f>+GENERALES!AR2</f>
        <v>0</v>
      </c>
      <c r="AS2" s="291">
        <f>+GENERALES!AS2</f>
        <v>0</v>
      </c>
      <c r="AT2" s="291">
        <f>+GENERALES!AT2</f>
        <v>0</v>
      </c>
      <c r="AU2" s="291">
        <f>+GENERALES!AU2</f>
        <v>0</v>
      </c>
      <c r="AV2" s="291">
        <f>+GENERALES!AV2</f>
        <v>0</v>
      </c>
      <c r="AW2" s="291">
        <f>+GENERALES!AW2</f>
        <v>0</v>
      </c>
      <c r="AX2" s="291">
        <f>+GENERALES!AX2</f>
        <v>0</v>
      </c>
      <c r="AY2" s="291">
        <f>+GENERALES!AY2</f>
        <v>0</v>
      </c>
      <c r="AZ2" s="291">
        <f>+GENERALES!AZ2</f>
        <v>0</v>
      </c>
      <c r="BA2" s="291">
        <f>+GENERALES!BA2</f>
        <v>0</v>
      </c>
      <c r="BB2" s="291">
        <f>+GENERALES!BB2</f>
        <v>0</v>
      </c>
      <c r="BC2" s="291">
        <f>+GENERALES!BC2</f>
        <v>0</v>
      </c>
      <c r="BD2" s="291">
        <f>+GENERALES!BD2</f>
        <v>0</v>
      </c>
      <c r="BE2" s="291">
        <f>+GENERALES!BE2</f>
        <v>0</v>
      </c>
      <c r="BF2" s="291">
        <f>+GENERALES!BF2</f>
        <v>0</v>
      </c>
      <c r="BG2" s="291">
        <f>+GENERALES!BG2</f>
        <v>0</v>
      </c>
      <c r="BH2" s="291">
        <f>+GENERALES!BH2</f>
        <v>0</v>
      </c>
      <c r="BI2" s="291">
        <f>+GENERALES!BI2</f>
        <v>0</v>
      </c>
      <c r="BJ2" s="291">
        <f>+GENERALES!BJ2</f>
        <v>0</v>
      </c>
      <c r="BK2" s="291">
        <f>+GENERALES!BK2</f>
        <v>0</v>
      </c>
      <c r="BL2" s="291">
        <f>+GENERALES!BL2</f>
        <v>0</v>
      </c>
      <c r="BM2" s="291">
        <f>+GENERALES!BM2</f>
        <v>0</v>
      </c>
      <c r="BN2" s="291">
        <f>+GENERALES!BN2</f>
        <v>0</v>
      </c>
      <c r="BO2" s="291">
        <f>+GENERALES!BO2</f>
        <v>0</v>
      </c>
      <c r="BP2" s="291">
        <f>+GENERALES!BP2</f>
        <v>0</v>
      </c>
      <c r="BQ2" s="291">
        <f>+GENERALES!BQ2</f>
        <v>0</v>
      </c>
      <c r="BR2" s="291">
        <f>+GENERALES!BR2</f>
        <v>0</v>
      </c>
      <c r="BS2" s="291">
        <f>+GENERALES!BS2</f>
        <v>0</v>
      </c>
      <c r="BT2" s="291">
        <f>+GENERALES!BT2</f>
        <v>0</v>
      </c>
      <c r="BU2" s="291">
        <f>+GENERALES!BU2</f>
        <v>0</v>
      </c>
      <c r="BV2" s="291">
        <f>+GENERALES!BV2</f>
        <v>0</v>
      </c>
      <c r="BW2" s="291">
        <f>+GENERALES!BW2</f>
        <v>0</v>
      </c>
      <c r="BX2" s="291">
        <f>+GENERALES!BX2</f>
        <v>0</v>
      </c>
      <c r="BY2" s="291">
        <f>+GENERALES!BY2</f>
        <v>0</v>
      </c>
      <c r="BZ2" s="291">
        <f>+GENERALES!BZ2</f>
        <v>0</v>
      </c>
      <c r="CA2" s="291">
        <f>+GENERALES!CA2</f>
        <v>0</v>
      </c>
      <c r="CB2" s="291">
        <f>+GENERALES!CB2</f>
        <v>0</v>
      </c>
      <c r="CC2" s="291">
        <f>+GENERALES!CC2</f>
        <v>0</v>
      </c>
      <c r="CD2" s="291">
        <f>+GENERALES!CD2</f>
        <v>0</v>
      </c>
      <c r="CE2" s="291">
        <f>+GENERALES!CE2</f>
        <v>0</v>
      </c>
      <c r="CF2" s="291">
        <f>+GENERALES!CF2</f>
        <v>0</v>
      </c>
    </row>
    <row r="3" spans="3:84" ht="31.15" customHeight="1" thickBot="1" x14ac:dyDescent="0.35">
      <c r="D3" s="170"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D4" s="37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6.899999999999999" customHeight="1" thickBot="1" x14ac:dyDescent="0.35">
      <c r="C5" s="374">
        <v>1</v>
      </c>
      <c r="D5" s="375"/>
      <c r="E5" s="376">
        <v>1</v>
      </c>
      <c r="F5" s="376">
        <v>2</v>
      </c>
      <c r="G5" s="376">
        <v>3</v>
      </c>
      <c r="H5" s="376">
        <v>4</v>
      </c>
      <c r="I5" s="376">
        <v>5</v>
      </c>
      <c r="J5" s="376">
        <v>6</v>
      </c>
      <c r="K5" s="376">
        <v>7</v>
      </c>
      <c r="L5" s="376">
        <v>8</v>
      </c>
      <c r="M5" s="376">
        <v>9</v>
      </c>
      <c r="N5" s="376">
        <v>10</v>
      </c>
      <c r="O5" s="376">
        <v>11</v>
      </c>
      <c r="P5" s="376">
        <v>12</v>
      </c>
      <c r="Q5" s="376">
        <v>13</v>
      </c>
      <c r="R5" s="376">
        <v>14</v>
      </c>
      <c r="S5" s="376">
        <v>15</v>
      </c>
      <c r="T5" s="376">
        <v>16</v>
      </c>
      <c r="U5" s="376">
        <v>17</v>
      </c>
      <c r="V5" s="376">
        <v>18</v>
      </c>
      <c r="W5" s="376">
        <v>19</v>
      </c>
      <c r="X5" s="376">
        <v>20</v>
      </c>
      <c r="Y5" s="376">
        <v>21</v>
      </c>
      <c r="Z5" s="376">
        <v>22</v>
      </c>
      <c r="AA5" s="376">
        <v>23</v>
      </c>
      <c r="AB5" s="376">
        <v>24</v>
      </c>
      <c r="AC5" s="376">
        <v>25</v>
      </c>
      <c r="AD5" s="376">
        <v>26</v>
      </c>
      <c r="AE5" s="376">
        <v>27</v>
      </c>
      <c r="AF5" s="376">
        <v>28</v>
      </c>
      <c r="AG5" s="376">
        <v>29</v>
      </c>
      <c r="AH5" s="376">
        <v>30</v>
      </c>
      <c r="AI5" s="376">
        <v>31</v>
      </c>
      <c r="AJ5" s="376">
        <v>32</v>
      </c>
      <c r="AK5" s="376">
        <v>33</v>
      </c>
      <c r="AL5" s="376">
        <v>34</v>
      </c>
      <c r="AM5" s="376">
        <v>35</v>
      </c>
      <c r="AN5" s="376">
        <v>36</v>
      </c>
      <c r="AO5" s="376">
        <v>37</v>
      </c>
      <c r="AP5" s="376">
        <v>38</v>
      </c>
      <c r="AQ5" s="376">
        <v>39</v>
      </c>
      <c r="AR5" s="376">
        <v>40</v>
      </c>
      <c r="AS5" s="376">
        <v>41</v>
      </c>
      <c r="AT5" s="376">
        <v>42</v>
      </c>
      <c r="AU5" s="376">
        <v>43</v>
      </c>
      <c r="AV5" s="376">
        <v>44</v>
      </c>
      <c r="AW5" s="376">
        <v>45</v>
      </c>
      <c r="AX5" s="376">
        <v>46</v>
      </c>
      <c r="AY5" s="376">
        <v>47</v>
      </c>
      <c r="AZ5" s="376">
        <v>48</v>
      </c>
      <c r="BA5" s="376">
        <v>49</v>
      </c>
      <c r="BB5" s="376">
        <v>50</v>
      </c>
      <c r="BC5" s="376">
        <v>51</v>
      </c>
      <c r="BD5" s="376">
        <v>52</v>
      </c>
      <c r="BE5" s="376">
        <v>53</v>
      </c>
      <c r="BF5" s="376">
        <v>54</v>
      </c>
      <c r="BG5" s="376">
        <v>55</v>
      </c>
      <c r="BH5" s="376">
        <v>56</v>
      </c>
      <c r="BI5" s="376">
        <v>57</v>
      </c>
      <c r="BJ5" s="376">
        <v>58</v>
      </c>
      <c r="BK5" s="376">
        <v>59</v>
      </c>
      <c r="BL5" s="376">
        <v>60</v>
      </c>
      <c r="BM5" s="376">
        <v>61</v>
      </c>
      <c r="BN5" s="376">
        <v>62</v>
      </c>
      <c r="BO5" s="376">
        <v>63</v>
      </c>
      <c r="BP5" s="376">
        <v>64</v>
      </c>
      <c r="BQ5" s="376">
        <v>65</v>
      </c>
      <c r="BR5" s="376">
        <v>66</v>
      </c>
      <c r="BS5" s="376">
        <v>67</v>
      </c>
      <c r="BT5" s="376">
        <v>68</v>
      </c>
      <c r="BU5" s="376">
        <v>69</v>
      </c>
      <c r="BV5" s="376">
        <v>70</v>
      </c>
      <c r="BW5" s="376">
        <v>71</v>
      </c>
      <c r="BX5" s="376">
        <v>72</v>
      </c>
      <c r="BY5" s="376">
        <v>73</v>
      </c>
      <c r="BZ5" s="376">
        <v>74</v>
      </c>
      <c r="CA5" s="376">
        <v>75</v>
      </c>
      <c r="CB5" s="376">
        <v>76</v>
      </c>
      <c r="CC5" s="376">
        <v>77</v>
      </c>
      <c r="CD5" s="376">
        <v>78</v>
      </c>
      <c r="CE5" s="376">
        <v>79</v>
      </c>
      <c r="CF5" s="376">
        <v>80</v>
      </c>
    </row>
    <row r="6" spans="3:84" ht="17.25" thickBot="1" x14ac:dyDescent="0.35">
      <c r="C6" s="374">
        <v>2</v>
      </c>
      <c r="D6" s="377" t="s">
        <v>12</v>
      </c>
      <c r="E6" s="378">
        <f>+GENERALES!E8</f>
        <v>2620</v>
      </c>
      <c r="F6" s="378">
        <f>+GENERALES!F8</f>
        <v>2620</v>
      </c>
      <c r="G6" s="378">
        <f>+GENERALES!G8</f>
        <v>2620</v>
      </c>
      <c r="H6" s="378">
        <f>+GENERALES!H8</f>
        <v>2620</v>
      </c>
      <c r="I6" s="378">
        <f>+GENERALES!I8</f>
        <v>2620</v>
      </c>
      <c r="J6" s="378">
        <f>+GENERALES!J8</f>
        <v>2788</v>
      </c>
      <c r="K6" s="378">
        <f>+GENERALES!K8</f>
        <v>3354</v>
      </c>
      <c r="L6" s="378">
        <f>+GENERALES!L8</f>
        <v>4194</v>
      </c>
      <c r="M6" s="378">
        <f>+GENERALES!M8</f>
        <v>4938</v>
      </c>
      <c r="N6" s="378">
        <f>+GENERALES!N8</f>
        <v>5121</v>
      </c>
      <c r="O6" s="378">
        <f>+GENERALES!O8</f>
        <v>5121</v>
      </c>
      <c r="P6" s="378">
        <f>+GENERALES!P8</f>
        <v>5121</v>
      </c>
      <c r="Q6" s="378">
        <f>+GENERALES!Q8</f>
        <v>0</v>
      </c>
      <c r="R6" s="378">
        <f>+GENERALES!R8</f>
        <v>0</v>
      </c>
      <c r="S6" s="378">
        <f>+GENERALES!S8</f>
        <v>0</v>
      </c>
      <c r="T6" s="378">
        <f>+GENERALES!T8</f>
        <v>0</v>
      </c>
      <c r="U6" s="378">
        <f>+GENERALES!U8</f>
        <v>0</v>
      </c>
      <c r="V6" s="378">
        <f>+GENERALES!V8</f>
        <v>0</v>
      </c>
      <c r="W6" s="378">
        <f>+GENERALES!W8</f>
        <v>0</v>
      </c>
      <c r="X6" s="378">
        <f>+GENERALES!X8</f>
        <v>0</v>
      </c>
      <c r="Y6" s="378">
        <f>+GENERALES!Y8</f>
        <v>0</v>
      </c>
      <c r="Z6" s="378">
        <f>+GENERALES!Z8</f>
        <v>0</v>
      </c>
      <c r="AA6" s="378">
        <f>+GENERALES!AA8</f>
        <v>0</v>
      </c>
      <c r="AB6" s="378">
        <f>+GENERALES!AB8</f>
        <v>0</v>
      </c>
      <c r="AC6" s="378">
        <f>+GENERALES!AC8</f>
        <v>0</v>
      </c>
      <c r="AD6" s="378">
        <f>+GENERALES!AD8</f>
        <v>0</v>
      </c>
      <c r="AE6" s="378">
        <f>+GENERALES!AE8</f>
        <v>0</v>
      </c>
      <c r="AF6" s="378">
        <f>+GENERALES!AF8</f>
        <v>0</v>
      </c>
      <c r="AG6" s="378">
        <f>+GENERALES!AG8</f>
        <v>0</v>
      </c>
      <c r="AH6" s="378">
        <f>+GENERALES!AH8</f>
        <v>0</v>
      </c>
      <c r="AI6" s="378">
        <f>+GENERALES!AI8</f>
        <v>0</v>
      </c>
      <c r="AJ6" s="378">
        <f>+GENERALES!AJ8</f>
        <v>0</v>
      </c>
      <c r="AK6" s="378">
        <f>+GENERALES!AK8</f>
        <v>0</v>
      </c>
      <c r="AL6" s="378">
        <f>+GENERALES!AL8</f>
        <v>0</v>
      </c>
      <c r="AM6" s="378">
        <f>+GENERALES!AM8</f>
        <v>0</v>
      </c>
      <c r="AN6" s="378">
        <f>+GENERALES!AN8</f>
        <v>0</v>
      </c>
      <c r="AO6" s="378">
        <f>+GENERALES!AO8</f>
        <v>0</v>
      </c>
      <c r="AP6" s="378">
        <f>+GENERALES!AP8</f>
        <v>0</v>
      </c>
      <c r="AQ6" s="378">
        <f>+GENERALES!AQ8</f>
        <v>0</v>
      </c>
      <c r="AR6" s="378">
        <f>+GENERALES!AR8</f>
        <v>0</v>
      </c>
      <c r="AS6" s="378">
        <f>+GENERALES!AS8</f>
        <v>0</v>
      </c>
      <c r="AT6" s="378">
        <f>+GENERALES!AT8</f>
        <v>0</v>
      </c>
      <c r="AU6" s="378">
        <f>+GENERALES!AU8</f>
        <v>0</v>
      </c>
      <c r="AV6" s="378">
        <f>+GENERALES!AV8</f>
        <v>0</v>
      </c>
      <c r="AW6" s="378">
        <f>+GENERALES!AW8</f>
        <v>0</v>
      </c>
      <c r="AX6" s="378">
        <f>+GENERALES!AX8</f>
        <v>0</v>
      </c>
      <c r="AY6" s="378">
        <f>+GENERALES!AY8</f>
        <v>0</v>
      </c>
      <c r="AZ6" s="378">
        <f>+GENERALES!AZ8</f>
        <v>0</v>
      </c>
      <c r="BA6" s="378">
        <f>+GENERALES!BA8</f>
        <v>0</v>
      </c>
      <c r="BB6" s="378">
        <f>+GENERALES!BB8</f>
        <v>0</v>
      </c>
      <c r="BC6" s="378">
        <f>+GENERALES!BC8</f>
        <v>0</v>
      </c>
      <c r="BD6" s="378">
        <f>+GENERALES!BD8</f>
        <v>0</v>
      </c>
      <c r="BE6" s="378">
        <f>+GENERALES!BE8</f>
        <v>0</v>
      </c>
      <c r="BF6" s="378">
        <f>+GENERALES!BF8</f>
        <v>0</v>
      </c>
      <c r="BG6" s="378">
        <f>+GENERALES!BG8</f>
        <v>0</v>
      </c>
      <c r="BH6" s="378">
        <f>+GENERALES!BH8</f>
        <v>0</v>
      </c>
      <c r="BI6" s="378">
        <f>+GENERALES!BI8</f>
        <v>0</v>
      </c>
      <c r="BJ6" s="378">
        <f>+GENERALES!BJ8</f>
        <v>0</v>
      </c>
      <c r="BK6" s="378">
        <f>+GENERALES!BK8</f>
        <v>0</v>
      </c>
      <c r="BL6" s="378">
        <f>+GENERALES!BL8</f>
        <v>0</v>
      </c>
      <c r="BM6" s="378">
        <f>+GENERALES!BM8</f>
        <v>0</v>
      </c>
      <c r="BN6" s="378">
        <f>+GENERALES!BN8</f>
        <v>0</v>
      </c>
      <c r="BO6" s="378">
        <f>+GENERALES!BO8</f>
        <v>0</v>
      </c>
      <c r="BP6" s="378">
        <f>+GENERALES!BP8</f>
        <v>0</v>
      </c>
      <c r="BQ6" s="378">
        <f>+GENERALES!BQ8</f>
        <v>0</v>
      </c>
      <c r="BR6" s="378">
        <f>+GENERALES!BR8</f>
        <v>0</v>
      </c>
      <c r="BS6" s="378">
        <f>+GENERALES!BS8</f>
        <v>0</v>
      </c>
      <c r="BT6" s="378">
        <f>+GENERALES!BT8</f>
        <v>0</v>
      </c>
      <c r="BU6" s="378">
        <f>+GENERALES!BU8</f>
        <v>0</v>
      </c>
      <c r="BV6" s="378">
        <f>+GENERALES!BV8</f>
        <v>0</v>
      </c>
      <c r="BW6" s="378">
        <f>+GENERALES!BW8</f>
        <v>0</v>
      </c>
      <c r="BX6" s="378">
        <f>+GENERALES!BX8</f>
        <v>0</v>
      </c>
      <c r="BY6" s="378">
        <f>+GENERALES!BY8</f>
        <v>0</v>
      </c>
      <c r="BZ6" s="378">
        <f>+GENERALES!BZ8</f>
        <v>0</v>
      </c>
      <c r="CA6" s="378">
        <f>+GENERALES!CA8</f>
        <v>0</v>
      </c>
      <c r="CB6" s="378">
        <f>+GENERALES!CB8</f>
        <v>0</v>
      </c>
      <c r="CC6" s="378">
        <f>+GENERALES!CC8</f>
        <v>0</v>
      </c>
      <c r="CD6" s="378">
        <f>+GENERALES!CD8</f>
        <v>0</v>
      </c>
      <c r="CE6" s="378">
        <f>+GENERALES!CE8</f>
        <v>0</v>
      </c>
      <c r="CF6" s="378">
        <f>+GENERALES!CF8</f>
        <v>0</v>
      </c>
    </row>
    <row r="7" spans="3:84" ht="17.25" thickBot="1" x14ac:dyDescent="0.35">
      <c r="C7" s="374">
        <v>3</v>
      </c>
      <c r="D7" s="379" t="s">
        <v>119</v>
      </c>
      <c r="E7" s="378">
        <f>+GENERALES!E9</f>
        <v>0</v>
      </c>
      <c r="F7" s="378">
        <f>+GENERALES!F9</f>
        <v>0</v>
      </c>
      <c r="G7" s="378">
        <f>+GENERALES!G9</f>
        <v>0</v>
      </c>
      <c r="H7" s="378">
        <f>+GENERALES!H9</f>
        <v>0</v>
      </c>
      <c r="I7" s="378">
        <f>+GENERALES!I9</f>
        <v>0</v>
      </c>
      <c r="J7" s="378">
        <f>+GENERALES!J9</f>
        <v>168</v>
      </c>
      <c r="K7" s="378">
        <f>+GENERALES!K9</f>
        <v>566</v>
      </c>
      <c r="L7" s="378">
        <f>+GENERALES!L9</f>
        <v>840</v>
      </c>
      <c r="M7" s="378">
        <f>+GENERALES!M9</f>
        <v>744</v>
      </c>
      <c r="N7" s="378">
        <f>+GENERALES!N9</f>
        <v>183</v>
      </c>
      <c r="O7" s="378">
        <f>+GENERALES!O9</f>
        <v>0</v>
      </c>
      <c r="P7" s="378">
        <f>+GENERALES!P9</f>
        <v>0</v>
      </c>
      <c r="Q7" s="378">
        <f>+GENERALES!Q9</f>
        <v>0</v>
      </c>
      <c r="R7" s="378">
        <f>+GENERALES!R9</f>
        <v>0</v>
      </c>
      <c r="S7" s="378">
        <f>+GENERALES!S9</f>
        <v>0</v>
      </c>
      <c r="T7" s="378">
        <f>+GENERALES!T9</f>
        <v>0</v>
      </c>
      <c r="U7" s="378">
        <f>+GENERALES!U9</f>
        <v>0</v>
      </c>
      <c r="V7" s="378">
        <f>+GENERALES!V9</f>
        <v>0</v>
      </c>
      <c r="W7" s="378">
        <f>+GENERALES!W9</f>
        <v>0</v>
      </c>
      <c r="X7" s="378">
        <f>+GENERALES!X9</f>
        <v>0</v>
      </c>
      <c r="Y7" s="378">
        <f>+GENERALES!Y9</f>
        <v>0</v>
      </c>
      <c r="Z7" s="378">
        <f>+GENERALES!Z9</f>
        <v>0</v>
      </c>
      <c r="AA7" s="378">
        <f>+GENERALES!AA9</f>
        <v>0</v>
      </c>
      <c r="AB7" s="378">
        <f>+GENERALES!AB9</f>
        <v>0</v>
      </c>
      <c r="AC7" s="378">
        <f>+GENERALES!AC9</f>
        <v>0</v>
      </c>
      <c r="AD7" s="378">
        <f>+GENERALES!AD9</f>
        <v>0</v>
      </c>
      <c r="AE7" s="378">
        <f>+GENERALES!AE9</f>
        <v>0</v>
      </c>
      <c r="AF7" s="378">
        <f>+GENERALES!AF9</f>
        <v>0</v>
      </c>
      <c r="AG7" s="378">
        <f>+GENERALES!AG9</f>
        <v>0</v>
      </c>
      <c r="AH7" s="378">
        <f>+GENERALES!AH9</f>
        <v>0</v>
      </c>
      <c r="AI7" s="378">
        <f>+GENERALES!AI9</f>
        <v>0</v>
      </c>
      <c r="AJ7" s="378">
        <f>+GENERALES!AJ9</f>
        <v>0</v>
      </c>
      <c r="AK7" s="378">
        <f>+GENERALES!AK9</f>
        <v>0</v>
      </c>
      <c r="AL7" s="378">
        <f>+GENERALES!AL9</f>
        <v>0</v>
      </c>
      <c r="AM7" s="378">
        <f>+GENERALES!AM9</f>
        <v>0</v>
      </c>
      <c r="AN7" s="378">
        <f>+GENERALES!AN9</f>
        <v>0</v>
      </c>
      <c r="AO7" s="378">
        <f>+GENERALES!AO9</f>
        <v>0</v>
      </c>
      <c r="AP7" s="378">
        <f>+GENERALES!AP9</f>
        <v>0</v>
      </c>
      <c r="AQ7" s="378">
        <f>+GENERALES!AQ9</f>
        <v>0</v>
      </c>
      <c r="AR7" s="378">
        <f>+GENERALES!AR9</f>
        <v>0</v>
      </c>
      <c r="AS7" s="378">
        <f>+GENERALES!AS9</f>
        <v>0</v>
      </c>
      <c r="AT7" s="378">
        <f>+GENERALES!AT9</f>
        <v>0</v>
      </c>
      <c r="AU7" s="378">
        <f>+GENERALES!AU9</f>
        <v>0</v>
      </c>
      <c r="AV7" s="378">
        <f>+GENERALES!AV9</f>
        <v>0</v>
      </c>
      <c r="AW7" s="378">
        <f>+GENERALES!AW9</f>
        <v>0</v>
      </c>
      <c r="AX7" s="378">
        <f>+GENERALES!AX9</f>
        <v>0</v>
      </c>
      <c r="AY7" s="378">
        <f>+GENERALES!AY9</f>
        <v>0</v>
      </c>
      <c r="AZ7" s="378">
        <f>+GENERALES!AZ9</f>
        <v>0</v>
      </c>
      <c r="BA7" s="378">
        <f>+GENERALES!BA9</f>
        <v>0</v>
      </c>
      <c r="BB7" s="378">
        <f>+GENERALES!BB9</f>
        <v>0</v>
      </c>
      <c r="BC7" s="378">
        <f>+GENERALES!BC9</f>
        <v>0</v>
      </c>
      <c r="BD7" s="378">
        <f>+GENERALES!BD9</f>
        <v>0</v>
      </c>
      <c r="BE7" s="378">
        <f>+GENERALES!BE9</f>
        <v>0</v>
      </c>
      <c r="BF7" s="378">
        <f>+GENERALES!BF9</f>
        <v>0</v>
      </c>
      <c r="BG7" s="378">
        <f>+GENERALES!BG9</f>
        <v>0</v>
      </c>
      <c r="BH7" s="378">
        <f>+GENERALES!BH9</f>
        <v>0</v>
      </c>
      <c r="BI7" s="378">
        <f>+GENERALES!BI9</f>
        <v>0</v>
      </c>
      <c r="BJ7" s="378">
        <f>+GENERALES!BJ9</f>
        <v>0</v>
      </c>
      <c r="BK7" s="378">
        <f>+GENERALES!BK9</f>
        <v>0</v>
      </c>
      <c r="BL7" s="378">
        <f>+GENERALES!BL9</f>
        <v>0</v>
      </c>
      <c r="BM7" s="378">
        <f>+GENERALES!BM9</f>
        <v>0</v>
      </c>
      <c r="BN7" s="378">
        <f>+GENERALES!BN9</f>
        <v>0</v>
      </c>
      <c r="BO7" s="378">
        <f>+GENERALES!BO9</f>
        <v>0</v>
      </c>
      <c r="BP7" s="378">
        <f>+GENERALES!BP9</f>
        <v>0</v>
      </c>
      <c r="BQ7" s="378">
        <f>+GENERALES!BQ9</f>
        <v>0</v>
      </c>
      <c r="BR7" s="378">
        <f>+GENERALES!BR9</f>
        <v>0</v>
      </c>
      <c r="BS7" s="378">
        <f>+GENERALES!BS9</f>
        <v>0</v>
      </c>
      <c r="BT7" s="378">
        <f>+GENERALES!BT9</f>
        <v>0</v>
      </c>
      <c r="BU7" s="378">
        <f>+GENERALES!BU9</f>
        <v>0</v>
      </c>
      <c r="BV7" s="378">
        <f>+GENERALES!BV9</f>
        <v>0</v>
      </c>
      <c r="BW7" s="378">
        <f>+GENERALES!BW9</f>
        <v>0</v>
      </c>
      <c r="BX7" s="378">
        <f>+GENERALES!BX9</f>
        <v>0</v>
      </c>
      <c r="BY7" s="378">
        <f>+GENERALES!BY9</f>
        <v>0</v>
      </c>
      <c r="BZ7" s="378">
        <f>+GENERALES!BZ9</f>
        <v>0</v>
      </c>
      <c r="CA7" s="378">
        <f>+GENERALES!CA9</f>
        <v>0</v>
      </c>
      <c r="CB7" s="378">
        <f>+GENERALES!CB9</f>
        <v>0</v>
      </c>
      <c r="CC7" s="378">
        <f>+GENERALES!CC9</f>
        <v>0</v>
      </c>
      <c r="CD7" s="378">
        <f>+GENERALES!CD9</f>
        <v>0</v>
      </c>
      <c r="CE7" s="378">
        <f>+GENERALES!CE9</f>
        <v>0</v>
      </c>
      <c r="CF7" s="378">
        <f>+GENERALES!CF9</f>
        <v>0</v>
      </c>
    </row>
    <row r="8" spans="3:84" x14ac:dyDescent="0.3">
      <c r="C8" s="374">
        <v>4</v>
      </c>
      <c r="D8" s="380" t="s">
        <v>589</v>
      </c>
      <c r="E8" s="381">
        <f>+GENERALES!E11</f>
        <v>0</v>
      </c>
      <c r="F8" s="381">
        <f>+GENERALES!F11</f>
        <v>0</v>
      </c>
      <c r="G8" s="381">
        <f>+GENERALES!G11</f>
        <v>0</v>
      </c>
      <c r="H8" s="381">
        <f>+GENERALES!H11</f>
        <v>0</v>
      </c>
      <c r="I8" s="381">
        <f>+GENERALES!I11</f>
        <v>0</v>
      </c>
      <c r="J8" s="381">
        <f>+GENERALES!J11</f>
        <v>3.8808315000000002</v>
      </c>
      <c r="K8" s="381">
        <f>+GENERALES!K11</f>
        <v>13.074706125000001</v>
      </c>
      <c r="L8" s="381">
        <f>+GENERALES!L11</f>
        <v>19.4041575</v>
      </c>
      <c r="M8" s="381">
        <f>+GENERALES!M11</f>
        <v>17.186539499999999</v>
      </c>
      <c r="N8" s="381">
        <f>+GENERALES!N11</f>
        <v>4.2273343125</v>
      </c>
      <c r="O8" s="381">
        <f>+GENERALES!O11</f>
        <v>0</v>
      </c>
      <c r="P8" s="381">
        <f>+GENERALES!P11</f>
        <v>0</v>
      </c>
      <c r="Q8" s="381">
        <f>+GENERALES!Q11</f>
        <v>0</v>
      </c>
      <c r="R8" s="381">
        <f>+GENERALES!R11</f>
        <v>0</v>
      </c>
      <c r="S8" s="381">
        <f>+GENERALES!S11</f>
        <v>0</v>
      </c>
      <c r="T8" s="381">
        <f>+GENERALES!T11</f>
        <v>0</v>
      </c>
      <c r="U8" s="381">
        <f>+GENERALES!U11</f>
        <v>0</v>
      </c>
      <c r="V8" s="381">
        <f>+GENERALES!V11</f>
        <v>0</v>
      </c>
      <c r="W8" s="381">
        <f>+GENERALES!W11</f>
        <v>0</v>
      </c>
      <c r="X8" s="381">
        <f>+GENERALES!X11</f>
        <v>0</v>
      </c>
      <c r="Y8" s="381">
        <f>+GENERALES!Y11</f>
        <v>0</v>
      </c>
      <c r="Z8" s="381">
        <f>+GENERALES!Z11</f>
        <v>0</v>
      </c>
      <c r="AA8" s="381">
        <f>+GENERALES!AA11</f>
        <v>0</v>
      </c>
      <c r="AB8" s="381">
        <f>+GENERALES!AB11</f>
        <v>0</v>
      </c>
      <c r="AC8" s="381">
        <f>+GENERALES!AC11</f>
        <v>0</v>
      </c>
      <c r="AD8" s="381">
        <f>+GENERALES!AD11</f>
        <v>0</v>
      </c>
      <c r="AE8" s="381">
        <f>+GENERALES!AE11</f>
        <v>0</v>
      </c>
      <c r="AF8" s="381">
        <f>+GENERALES!AF11</f>
        <v>0</v>
      </c>
      <c r="AG8" s="381">
        <f>+GENERALES!AG11</f>
        <v>0</v>
      </c>
      <c r="AH8" s="381">
        <f>+GENERALES!AH11</f>
        <v>0</v>
      </c>
      <c r="AI8" s="381">
        <f>+GENERALES!AI11</f>
        <v>0</v>
      </c>
      <c r="AJ8" s="381">
        <f>+GENERALES!AJ11</f>
        <v>0</v>
      </c>
      <c r="AK8" s="381">
        <f>+GENERALES!AK11</f>
        <v>0</v>
      </c>
      <c r="AL8" s="381">
        <f>+GENERALES!AL11</f>
        <v>0</v>
      </c>
      <c r="AM8" s="381">
        <f>+GENERALES!AM11</f>
        <v>0</v>
      </c>
      <c r="AN8" s="381">
        <f>+GENERALES!AN11</f>
        <v>0</v>
      </c>
      <c r="AO8" s="381">
        <f>+GENERALES!AO11</f>
        <v>0</v>
      </c>
      <c r="AP8" s="381">
        <f>+GENERALES!AP11</f>
        <v>0</v>
      </c>
      <c r="AQ8" s="381">
        <f>+GENERALES!AQ11</f>
        <v>0</v>
      </c>
      <c r="AR8" s="381">
        <f>+GENERALES!AR11</f>
        <v>0</v>
      </c>
      <c r="AS8" s="381">
        <f>+GENERALES!AS11</f>
        <v>0</v>
      </c>
      <c r="AT8" s="381">
        <f>+GENERALES!AT11</f>
        <v>0</v>
      </c>
      <c r="AU8" s="381">
        <f>+GENERALES!AU11</f>
        <v>0</v>
      </c>
      <c r="AV8" s="381">
        <f>+GENERALES!AV11</f>
        <v>0</v>
      </c>
      <c r="AW8" s="381">
        <f>+GENERALES!AW11</f>
        <v>0</v>
      </c>
      <c r="AX8" s="381">
        <f>+GENERALES!AX11</f>
        <v>0</v>
      </c>
      <c r="AY8" s="381">
        <f>+GENERALES!AY11</f>
        <v>0</v>
      </c>
      <c r="AZ8" s="381">
        <f>+GENERALES!AZ11</f>
        <v>0</v>
      </c>
      <c r="BA8" s="381">
        <f>+GENERALES!BA11</f>
        <v>0</v>
      </c>
      <c r="BB8" s="381">
        <f>+GENERALES!BB11</f>
        <v>0</v>
      </c>
      <c r="BC8" s="381">
        <f>+GENERALES!BC11</f>
        <v>0</v>
      </c>
      <c r="BD8" s="381">
        <f>+GENERALES!BD11</f>
        <v>0</v>
      </c>
      <c r="BE8" s="381">
        <f>+GENERALES!BE11</f>
        <v>0</v>
      </c>
      <c r="BF8" s="381">
        <f>+GENERALES!BF11</f>
        <v>0</v>
      </c>
      <c r="BG8" s="381">
        <f>+GENERALES!BG11</f>
        <v>0</v>
      </c>
      <c r="BH8" s="381">
        <f>+GENERALES!BH11</f>
        <v>0</v>
      </c>
      <c r="BI8" s="381">
        <f>+GENERALES!BI11</f>
        <v>0</v>
      </c>
      <c r="BJ8" s="381">
        <f>+GENERALES!BJ11</f>
        <v>0</v>
      </c>
      <c r="BK8" s="381">
        <f>+GENERALES!BK11</f>
        <v>0</v>
      </c>
      <c r="BL8" s="381">
        <f>+GENERALES!BL11</f>
        <v>0</v>
      </c>
      <c r="BM8" s="381">
        <f>+GENERALES!BM11</f>
        <v>0</v>
      </c>
      <c r="BN8" s="381">
        <f>+GENERALES!BN11</f>
        <v>0</v>
      </c>
      <c r="BO8" s="381">
        <f>+GENERALES!BO11</f>
        <v>0</v>
      </c>
      <c r="BP8" s="381">
        <f>+GENERALES!BP11</f>
        <v>0</v>
      </c>
      <c r="BQ8" s="381">
        <f>+GENERALES!BQ11</f>
        <v>0</v>
      </c>
      <c r="BR8" s="381">
        <f>+GENERALES!BR11</f>
        <v>0</v>
      </c>
      <c r="BS8" s="381">
        <f>+GENERALES!BS11</f>
        <v>0</v>
      </c>
      <c r="BT8" s="381">
        <f>+GENERALES!BT11</f>
        <v>0</v>
      </c>
      <c r="BU8" s="381">
        <f>+GENERALES!BU11</f>
        <v>0</v>
      </c>
      <c r="BV8" s="381">
        <f>+GENERALES!BV11</f>
        <v>0</v>
      </c>
      <c r="BW8" s="381">
        <f>+GENERALES!BW11</f>
        <v>0</v>
      </c>
      <c r="BX8" s="381">
        <f>+GENERALES!BX11</f>
        <v>0</v>
      </c>
      <c r="BY8" s="381">
        <f>+GENERALES!BY11</f>
        <v>0</v>
      </c>
      <c r="BZ8" s="381">
        <f>+GENERALES!BZ11</f>
        <v>0</v>
      </c>
      <c r="CA8" s="381">
        <f>+GENERALES!CA11</f>
        <v>0</v>
      </c>
      <c r="CB8" s="381">
        <f>+GENERALES!CB11</f>
        <v>0</v>
      </c>
      <c r="CC8" s="381">
        <f>+GENERALES!CC11</f>
        <v>0</v>
      </c>
      <c r="CD8" s="381">
        <f>+GENERALES!CD11</f>
        <v>0</v>
      </c>
      <c r="CE8" s="381">
        <f>+GENERALES!CE11</f>
        <v>0</v>
      </c>
      <c r="CF8" s="381">
        <f>+GENERALES!CF11</f>
        <v>0</v>
      </c>
    </row>
    <row r="9" spans="3:84" x14ac:dyDescent="0.3">
      <c r="C9" s="374">
        <v>5</v>
      </c>
      <c r="D9" s="302" t="s">
        <v>382</v>
      </c>
      <c r="E9" s="382">
        <f>+SUM(E14:E24)</f>
        <v>0</v>
      </c>
      <c r="F9" s="382">
        <f t="shared" ref="F9:BQ9" si="2">+SUM(F14:F24)</f>
        <v>0</v>
      </c>
      <c r="G9" s="382">
        <f t="shared" si="2"/>
        <v>0</v>
      </c>
      <c r="H9" s="382">
        <f t="shared" si="2"/>
        <v>0</v>
      </c>
      <c r="I9" s="382">
        <f t="shared" si="2"/>
        <v>0</v>
      </c>
      <c r="J9" s="382">
        <f t="shared" si="2"/>
        <v>5.5156410818181811</v>
      </c>
      <c r="K9" s="382">
        <f t="shared" si="2"/>
        <v>16.373563961363633</v>
      </c>
      <c r="L9" s="382">
        <f t="shared" si="2"/>
        <v>21.161646011363629</v>
      </c>
      <c r="M9" s="382">
        <f t="shared" si="2"/>
        <v>17.174109584090907</v>
      </c>
      <c r="N9" s="382">
        <f t="shared" si="2"/>
        <v>4.0965132261363628</v>
      </c>
      <c r="O9" s="382">
        <f t="shared" si="2"/>
        <v>0</v>
      </c>
      <c r="P9" s="382">
        <f t="shared" si="2"/>
        <v>0</v>
      </c>
      <c r="Q9" s="382">
        <f t="shared" si="2"/>
        <v>0</v>
      </c>
      <c r="R9" s="382">
        <f t="shared" si="2"/>
        <v>0</v>
      </c>
      <c r="S9" s="382">
        <f t="shared" si="2"/>
        <v>0</v>
      </c>
      <c r="T9" s="382">
        <f t="shared" si="2"/>
        <v>0</v>
      </c>
      <c r="U9" s="382">
        <f t="shared" si="2"/>
        <v>0</v>
      </c>
      <c r="V9" s="382">
        <f t="shared" si="2"/>
        <v>0</v>
      </c>
      <c r="W9" s="382">
        <f t="shared" si="2"/>
        <v>0</v>
      </c>
      <c r="X9" s="382">
        <f t="shared" si="2"/>
        <v>0</v>
      </c>
      <c r="Y9" s="382">
        <f t="shared" si="2"/>
        <v>0</v>
      </c>
      <c r="Z9" s="382">
        <f t="shared" si="2"/>
        <v>0</v>
      </c>
      <c r="AA9" s="382">
        <f t="shared" si="2"/>
        <v>0</v>
      </c>
      <c r="AB9" s="382">
        <f t="shared" si="2"/>
        <v>0</v>
      </c>
      <c r="AC9" s="382">
        <f t="shared" si="2"/>
        <v>0</v>
      </c>
      <c r="AD9" s="382">
        <f t="shared" si="2"/>
        <v>0</v>
      </c>
      <c r="AE9" s="382">
        <f t="shared" si="2"/>
        <v>0</v>
      </c>
      <c r="AF9" s="382">
        <f t="shared" si="2"/>
        <v>0</v>
      </c>
      <c r="AG9" s="382">
        <f t="shared" si="2"/>
        <v>0</v>
      </c>
      <c r="AH9" s="382">
        <f t="shared" si="2"/>
        <v>0</v>
      </c>
      <c r="AI9" s="382">
        <f t="shared" si="2"/>
        <v>0</v>
      </c>
      <c r="AJ9" s="382">
        <f t="shared" si="2"/>
        <v>0</v>
      </c>
      <c r="AK9" s="382">
        <f t="shared" si="2"/>
        <v>0</v>
      </c>
      <c r="AL9" s="382">
        <f t="shared" si="2"/>
        <v>0</v>
      </c>
      <c r="AM9" s="382">
        <f t="shared" si="2"/>
        <v>0</v>
      </c>
      <c r="AN9" s="382">
        <f t="shared" si="2"/>
        <v>0</v>
      </c>
      <c r="AO9" s="382">
        <f t="shared" si="2"/>
        <v>0</v>
      </c>
      <c r="AP9" s="382">
        <f t="shared" si="2"/>
        <v>0</v>
      </c>
      <c r="AQ9" s="382">
        <f t="shared" si="2"/>
        <v>0</v>
      </c>
      <c r="AR9" s="382">
        <f t="shared" si="2"/>
        <v>0</v>
      </c>
      <c r="AS9" s="382">
        <f t="shared" si="2"/>
        <v>0</v>
      </c>
      <c r="AT9" s="382">
        <f t="shared" si="2"/>
        <v>0</v>
      </c>
      <c r="AU9" s="382">
        <f t="shared" si="2"/>
        <v>0</v>
      </c>
      <c r="AV9" s="382">
        <f t="shared" si="2"/>
        <v>0</v>
      </c>
      <c r="AW9" s="382">
        <f t="shared" si="2"/>
        <v>0</v>
      </c>
      <c r="AX9" s="382">
        <f t="shared" si="2"/>
        <v>0</v>
      </c>
      <c r="AY9" s="382">
        <f t="shared" si="2"/>
        <v>0</v>
      </c>
      <c r="AZ9" s="382">
        <f t="shared" si="2"/>
        <v>0</v>
      </c>
      <c r="BA9" s="382">
        <f t="shared" si="2"/>
        <v>0</v>
      </c>
      <c r="BB9" s="382">
        <f t="shared" si="2"/>
        <v>0</v>
      </c>
      <c r="BC9" s="382">
        <f t="shared" si="2"/>
        <v>0</v>
      </c>
      <c r="BD9" s="382">
        <f t="shared" si="2"/>
        <v>0</v>
      </c>
      <c r="BE9" s="382">
        <f t="shared" si="2"/>
        <v>0</v>
      </c>
      <c r="BF9" s="382">
        <f t="shared" si="2"/>
        <v>0</v>
      </c>
      <c r="BG9" s="382">
        <f t="shared" si="2"/>
        <v>0</v>
      </c>
      <c r="BH9" s="382">
        <f t="shared" si="2"/>
        <v>0</v>
      </c>
      <c r="BI9" s="382">
        <f t="shared" si="2"/>
        <v>0</v>
      </c>
      <c r="BJ9" s="382">
        <f t="shared" si="2"/>
        <v>0</v>
      </c>
      <c r="BK9" s="382">
        <f t="shared" si="2"/>
        <v>0</v>
      </c>
      <c r="BL9" s="382">
        <f t="shared" si="2"/>
        <v>0</v>
      </c>
      <c r="BM9" s="382">
        <f t="shared" si="2"/>
        <v>0</v>
      </c>
      <c r="BN9" s="382">
        <f t="shared" si="2"/>
        <v>0</v>
      </c>
      <c r="BO9" s="382">
        <f t="shared" si="2"/>
        <v>0</v>
      </c>
      <c r="BP9" s="382">
        <f t="shared" si="2"/>
        <v>0</v>
      </c>
      <c r="BQ9" s="382">
        <f t="shared" si="2"/>
        <v>0</v>
      </c>
      <c r="BR9" s="382">
        <f t="shared" ref="BR9:CF9" si="3">+SUM(BR14:BR24)</f>
        <v>0</v>
      </c>
      <c r="BS9" s="382">
        <f t="shared" si="3"/>
        <v>0</v>
      </c>
      <c r="BT9" s="382">
        <f t="shared" si="3"/>
        <v>0</v>
      </c>
      <c r="BU9" s="382">
        <f t="shared" si="3"/>
        <v>0</v>
      </c>
      <c r="BV9" s="382">
        <f t="shared" si="3"/>
        <v>0</v>
      </c>
      <c r="BW9" s="382">
        <f t="shared" si="3"/>
        <v>0</v>
      </c>
      <c r="BX9" s="382">
        <f t="shared" si="3"/>
        <v>0</v>
      </c>
      <c r="BY9" s="382">
        <f t="shared" si="3"/>
        <v>0</v>
      </c>
      <c r="BZ9" s="382">
        <f t="shared" si="3"/>
        <v>0</v>
      </c>
      <c r="CA9" s="382">
        <f t="shared" si="3"/>
        <v>0</v>
      </c>
      <c r="CB9" s="382">
        <f t="shared" si="3"/>
        <v>0</v>
      </c>
      <c r="CC9" s="382">
        <f t="shared" si="3"/>
        <v>0</v>
      </c>
      <c r="CD9" s="382">
        <f t="shared" si="3"/>
        <v>0</v>
      </c>
      <c r="CE9" s="382">
        <f t="shared" si="3"/>
        <v>0</v>
      </c>
      <c r="CF9" s="382">
        <f t="shared" si="3"/>
        <v>0</v>
      </c>
    </row>
    <row r="10" spans="3:84" x14ac:dyDescent="0.3">
      <c r="C10" s="374">
        <v>6</v>
      </c>
      <c r="D10" s="383" t="s">
        <v>590</v>
      </c>
      <c r="E10" s="384">
        <f>+SUM(E26:E36)</f>
        <v>0</v>
      </c>
      <c r="F10" s="384">
        <f t="shared" ref="F10:AJ10" si="4">+SUM(F26:F36)</f>
        <v>0</v>
      </c>
      <c r="G10" s="384">
        <f t="shared" si="4"/>
        <v>0</v>
      </c>
      <c r="H10" s="384">
        <f t="shared" si="4"/>
        <v>0</v>
      </c>
      <c r="I10" s="384">
        <f t="shared" si="4"/>
        <v>0</v>
      </c>
      <c r="J10" s="384">
        <f t="shared" si="4"/>
        <v>1.7495253999999996</v>
      </c>
      <c r="K10" s="384">
        <f t="shared" si="4"/>
        <v>3.8754183204545445</v>
      </c>
      <c r="L10" s="384">
        <f t="shared" si="4"/>
        <v>5.1158761022727264</v>
      </c>
      <c r="M10" s="384">
        <f t="shared" si="4"/>
        <v>2.2503147522727271</v>
      </c>
      <c r="N10" s="384">
        <f t="shared" si="4"/>
        <v>0.40775327272727269</v>
      </c>
      <c r="O10" s="384">
        <f t="shared" si="4"/>
        <v>0</v>
      </c>
      <c r="P10" s="384">
        <f t="shared" si="4"/>
        <v>0</v>
      </c>
      <c r="Q10" s="384">
        <f t="shared" si="4"/>
        <v>0</v>
      </c>
      <c r="R10" s="384">
        <f t="shared" si="4"/>
        <v>0</v>
      </c>
      <c r="S10" s="384">
        <f t="shared" si="4"/>
        <v>0</v>
      </c>
      <c r="T10" s="384">
        <f t="shared" si="4"/>
        <v>0</v>
      </c>
      <c r="U10" s="384">
        <f t="shared" si="4"/>
        <v>0</v>
      </c>
      <c r="V10" s="384">
        <f t="shared" si="4"/>
        <v>0</v>
      </c>
      <c r="W10" s="384">
        <f t="shared" si="4"/>
        <v>0</v>
      </c>
      <c r="X10" s="384">
        <f t="shared" si="4"/>
        <v>0</v>
      </c>
      <c r="Y10" s="384">
        <f t="shared" si="4"/>
        <v>0</v>
      </c>
      <c r="Z10" s="384">
        <f t="shared" si="4"/>
        <v>0</v>
      </c>
      <c r="AA10" s="384">
        <f t="shared" si="4"/>
        <v>0</v>
      </c>
      <c r="AB10" s="384">
        <f t="shared" si="4"/>
        <v>0</v>
      </c>
      <c r="AC10" s="384">
        <f t="shared" si="4"/>
        <v>0</v>
      </c>
      <c r="AD10" s="384">
        <f t="shared" si="4"/>
        <v>0</v>
      </c>
      <c r="AE10" s="384">
        <f t="shared" si="4"/>
        <v>0</v>
      </c>
      <c r="AF10" s="384">
        <f t="shared" si="4"/>
        <v>0</v>
      </c>
      <c r="AG10" s="384">
        <f t="shared" si="4"/>
        <v>0</v>
      </c>
      <c r="AH10" s="384">
        <f t="shared" si="4"/>
        <v>0</v>
      </c>
      <c r="AI10" s="384">
        <f t="shared" si="4"/>
        <v>0</v>
      </c>
      <c r="AJ10" s="384">
        <f t="shared" si="4"/>
        <v>0</v>
      </c>
      <c r="AK10" s="384">
        <f t="shared" ref="AK10:BP10" si="5">+SUM(AK26:AK36)</f>
        <v>0</v>
      </c>
      <c r="AL10" s="384">
        <f t="shared" si="5"/>
        <v>0</v>
      </c>
      <c r="AM10" s="384">
        <f t="shared" si="5"/>
        <v>0</v>
      </c>
      <c r="AN10" s="384">
        <f t="shared" si="5"/>
        <v>0</v>
      </c>
      <c r="AO10" s="384">
        <f t="shared" si="5"/>
        <v>0</v>
      </c>
      <c r="AP10" s="384">
        <f t="shared" si="5"/>
        <v>0</v>
      </c>
      <c r="AQ10" s="384">
        <f t="shared" si="5"/>
        <v>0</v>
      </c>
      <c r="AR10" s="384">
        <f t="shared" si="5"/>
        <v>0</v>
      </c>
      <c r="AS10" s="384">
        <f t="shared" si="5"/>
        <v>0</v>
      </c>
      <c r="AT10" s="384">
        <f t="shared" si="5"/>
        <v>0</v>
      </c>
      <c r="AU10" s="384">
        <f t="shared" si="5"/>
        <v>0</v>
      </c>
      <c r="AV10" s="384">
        <f t="shared" si="5"/>
        <v>0</v>
      </c>
      <c r="AW10" s="384">
        <f t="shared" si="5"/>
        <v>0</v>
      </c>
      <c r="AX10" s="384">
        <f t="shared" si="5"/>
        <v>0</v>
      </c>
      <c r="AY10" s="384">
        <f t="shared" si="5"/>
        <v>0</v>
      </c>
      <c r="AZ10" s="384">
        <f t="shared" si="5"/>
        <v>0</v>
      </c>
      <c r="BA10" s="384">
        <f t="shared" si="5"/>
        <v>0</v>
      </c>
      <c r="BB10" s="384">
        <f t="shared" si="5"/>
        <v>0</v>
      </c>
      <c r="BC10" s="384">
        <f t="shared" si="5"/>
        <v>0</v>
      </c>
      <c r="BD10" s="384">
        <f t="shared" si="5"/>
        <v>0</v>
      </c>
      <c r="BE10" s="384">
        <f t="shared" si="5"/>
        <v>0</v>
      </c>
      <c r="BF10" s="384">
        <f t="shared" si="5"/>
        <v>0</v>
      </c>
      <c r="BG10" s="384">
        <f t="shared" si="5"/>
        <v>0</v>
      </c>
      <c r="BH10" s="384">
        <f t="shared" si="5"/>
        <v>0</v>
      </c>
      <c r="BI10" s="384">
        <f t="shared" si="5"/>
        <v>0</v>
      </c>
      <c r="BJ10" s="384">
        <f t="shared" si="5"/>
        <v>0</v>
      </c>
      <c r="BK10" s="384">
        <f t="shared" si="5"/>
        <v>0</v>
      </c>
      <c r="BL10" s="384">
        <f t="shared" si="5"/>
        <v>0</v>
      </c>
      <c r="BM10" s="384">
        <f t="shared" si="5"/>
        <v>0</v>
      </c>
      <c r="BN10" s="384">
        <f t="shared" si="5"/>
        <v>0</v>
      </c>
      <c r="BO10" s="384">
        <f t="shared" si="5"/>
        <v>0</v>
      </c>
      <c r="BP10" s="384">
        <f t="shared" si="5"/>
        <v>0</v>
      </c>
      <c r="BQ10" s="384">
        <f t="shared" ref="BQ10:CF10" si="6">+SUM(BQ26:BQ36)</f>
        <v>0</v>
      </c>
      <c r="BR10" s="384">
        <f t="shared" si="6"/>
        <v>0</v>
      </c>
      <c r="BS10" s="384">
        <f t="shared" si="6"/>
        <v>0</v>
      </c>
      <c r="BT10" s="384">
        <f t="shared" si="6"/>
        <v>0</v>
      </c>
      <c r="BU10" s="384">
        <f t="shared" si="6"/>
        <v>0</v>
      </c>
      <c r="BV10" s="384">
        <f t="shared" si="6"/>
        <v>0</v>
      </c>
      <c r="BW10" s="384">
        <f t="shared" si="6"/>
        <v>0</v>
      </c>
      <c r="BX10" s="384">
        <f t="shared" si="6"/>
        <v>0</v>
      </c>
      <c r="BY10" s="384">
        <f t="shared" si="6"/>
        <v>0</v>
      </c>
      <c r="BZ10" s="384">
        <f t="shared" si="6"/>
        <v>0</v>
      </c>
      <c r="CA10" s="384">
        <f t="shared" si="6"/>
        <v>0</v>
      </c>
      <c r="CB10" s="384">
        <f t="shared" si="6"/>
        <v>0</v>
      </c>
      <c r="CC10" s="384">
        <f t="shared" si="6"/>
        <v>0</v>
      </c>
      <c r="CD10" s="384">
        <f t="shared" si="6"/>
        <v>0</v>
      </c>
      <c r="CE10" s="384">
        <f t="shared" si="6"/>
        <v>0</v>
      </c>
      <c r="CF10" s="384">
        <f t="shared" si="6"/>
        <v>0</v>
      </c>
    </row>
    <row r="11" spans="3:84" x14ac:dyDescent="0.3">
      <c r="C11" s="374">
        <v>7</v>
      </c>
      <c r="D11" s="385" t="s">
        <v>591</v>
      </c>
      <c r="E11" s="386">
        <f>+SUM(E38:E48)</f>
        <v>0</v>
      </c>
      <c r="F11" s="386">
        <f t="shared" ref="F11:AJ11" si="7">+SUM(F38:F48)</f>
        <v>0</v>
      </c>
      <c r="G11" s="386">
        <f t="shared" si="7"/>
        <v>0</v>
      </c>
      <c r="H11" s="386">
        <f t="shared" si="7"/>
        <v>0</v>
      </c>
      <c r="I11" s="386">
        <f t="shared" si="7"/>
        <v>0</v>
      </c>
      <c r="J11" s="386">
        <f t="shared" si="7"/>
        <v>3.7422316454545443</v>
      </c>
      <c r="K11" s="386">
        <f t="shared" si="7"/>
        <v>12.798299674999996</v>
      </c>
      <c r="L11" s="386">
        <f t="shared" si="7"/>
        <v>18.729719897727268</v>
      </c>
      <c r="M11" s="386">
        <f t="shared" si="7"/>
        <v>16.750042688636359</v>
      </c>
      <c r="N11" s="386">
        <f t="shared" si="7"/>
        <v>4.2224589329545452</v>
      </c>
      <c r="O11" s="386">
        <f t="shared" si="7"/>
        <v>0</v>
      </c>
      <c r="P11" s="386">
        <f t="shared" si="7"/>
        <v>0</v>
      </c>
      <c r="Q11" s="386">
        <f t="shared" si="7"/>
        <v>0</v>
      </c>
      <c r="R11" s="386">
        <f t="shared" si="7"/>
        <v>0</v>
      </c>
      <c r="S11" s="386">
        <f t="shared" si="7"/>
        <v>0</v>
      </c>
      <c r="T11" s="386">
        <f t="shared" si="7"/>
        <v>0</v>
      </c>
      <c r="U11" s="386">
        <f t="shared" si="7"/>
        <v>0</v>
      </c>
      <c r="V11" s="386">
        <f t="shared" si="7"/>
        <v>0</v>
      </c>
      <c r="W11" s="386">
        <f t="shared" si="7"/>
        <v>0</v>
      </c>
      <c r="X11" s="386">
        <f t="shared" si="7"/>
        <v>0</v>
      </c>
      <c r="Y11" s="386">
        <f t="shared" si="7"/>
        <v>0</v>
      </c>
      <c r="Z11" s="386">
        <f t="shared" si="7"/>
        <v>0</v>
      </c>
      <c r="AA11" s="386">
        <f t="shared" si="7"/>
        <v>0</v>
      </c>
      <c r="AB11" s="386">
        <f t="shared" si="7"/>
        <v>0</v>
      </c>
      <c r="AC11" s="386">
        <f t="shared" si="7"/>
        <v>0</v>
      </c>
      <c r="AD11" s="386">
        <f t="shared" si="7"/>
        <v>0</v>
      </c>
      <c r="AE11" s="386">
        <f t="shared" si="7"/>
        <v>0</v>
      </c>
      <c r="AF11" s="386">
        <f t="shared" si="7"/>
        <v>0</v>
      </c>
      <c r="AG11" s="386">
        <f t="shared" si="7"/>
        <v>0</v>
      </c>
      <c r="AH11" s="386">
        <f t="shared" si="7"/>
        <v>0</v>
      </c>
      <c r="AI11" s="386">
        <f t="shared" si="7"/>
        <v>0</v>
      </c>
      <c r="AJ11" s="386">
        <f t="shared" si="7"/>
        <v>0</v>
      </c>
      <c r="AK11" s="386">
        <f t="shared" ref="AK11:BP11" si="8">+SUM(AK38:AK48)</f>
        <v>0</v>
      </c>
      <c r="AL11" s="386">
        <f t="shared" si="8"/>
        <v>0</v>
      </c>
      <c r="AM11" s="386">
        <f t="shared" si="8"/>
        <v>0</v>
      </c>
      <c r="AN11" s="386">
        <f t="shared" si="8"/>
        <v>0</v>
      </c>
      <c r="AO11" s="386">
        <f t="shared" si="8"/>
        <v>0</v>
      </c>
      <c r="AP11" s="386">
        <f t="shared" si="8"/>
        <v>0</v>
      </c>
      <c r="AQ11" s="386">
        <f t="shared" si="8"/>
        <v>0</v>
      </c>
      <c r="AR11" s="386">
        <f t="shared" si="8"/>
        <v>0</v>
      </c>
      <c r="AS11" s="386">
        <f t="shared" si="8"/>
        <v>0</v>
      </c>
      <c r="AT11" s="386">
        <f t="shared" si="8"/>
        <v>0</v>
      </c>
      <c r="AU11" s="386">
        <f t="shared" si="8"/>
        <v>0</v>
      </c>
      <c r="AV11" s="386">
        <f t="shared" si="8"/>
        <v>0</v>
      </c>
      <c r="AW11" s="386">
        <f t="shared" si="8"/>
        <v>0</v>
      </c>
      <c r="AX11" s="386">
        <f t="shared" si="8"/>
        <v>0</v>
      </c>
      <c r="AY11" s="386">
        <f t="shared" si="8"/>
        <v>0</v>
      </c>
      <c r="AZ11" s="386">
        <f t="shared" si="8"/>
        <v>0</v>
      </c>
      <c r="BA11" s="386">
        <f t="shared" si="8"/>
        <v>0</v>
      </c>
      <c r="BB11" s="386">
        <f t="shared" si="8"/>
        <v>0</v>
      </c>
      <c r="BC11" s="386">
        <f t="shared" si="8"/>
        <v>0</v>
      </c>
      <c r="BD11" s="386">
        <f t="shared" si="8"/>
        <v>0</v>
      </c>
      <c r="BE11" s="386">
        <f t="shared" si="8"/>
        <v>0</v>
      </c>
      <c r="BF11" s="386">
        <f t="shared" si="8"/>
        <v>0</v>
      </c>
      <c r="BG11" s="386">
        <f t="shared" si="8"/>
        <v>0</v>
      </c>
      <c r="BH11" s="386">
        <f t="shared" si="8"/>
        <v>0</v>
      </c>
      <c r="BI11" s="386">
        <f t="shared" si="8"/>
        <v>0</v>
      </c>
      <c r="BJ11" s="386">
        <f t="shared" si="8"/>
        <v>0</v>
      </c>
      <c r="BK11" s="386">
        <f t="shared" si="8"/>
        <v>0</v>
      </c>
      <c r="BL11" s="386">
        <f t="shared" si="8"/>
        <v>0</v>
      </c>
      <c r="BM11" s="386">
        <f t="shared" si="8"/>
        <v>0</v>
      </c>
      <c r="BN11" s="386">
        <f t="shared" si="8"/>
        <v>0</v>
      </c>
      <c r="BO11" s="386">
        <f t="shared" si="8"/>
        <v>0</v>
      </c>
      <c r="BP11" s="386">
        <f t="shared" si="8"/>
        <v>0</v>
      </c>
      <c r="BQ11" s="386">
        <f t="shared" ref="BQ11:CF11" si="9">+SUM(BQ38:BQ48)</f>
        <v>0</v>
      </c>
      <c r="BR11" s="386">
        <f t="shared" si="9"/>
        <v>0</v>
      </c>
      <c r="BS11" s="386">
        <f t="shared" si="9"/>
        <v>0</v>
      </c>
      <c r="BT11" s="386">
        <f t="shared" si="9"/>
        <v>0</v>
      </c>
      <c r="BU11" s="386">
        <f t="shared" si="9"/>
        <v>0</v>
      </c>
      <c r="BV11" s="386">
        <f t="shared" si="9"/>
        <v>0</v>
      </c>
      <c r="BW11" s="386">
        <f t="shared" si="9"/>
        <v>0</v>
      </c>
      <c r="BX11" s="386">
        <f t="shared" si="9"/>
        <v>0</v>
      </c>
      <c r="BY11" s="386">
        <f t="shared" si="9"/>
        <v>0</v>
      </c>
      <c r="BZ11" s="386">
        <f t="shared" si="9"/>
        <v>0</v>
      </c>
      <c r="CA11" s="386">
        <f t="shared" si="9"/>
        <v>0</v>
      </c>
      <c r="CB11" s="386">
        <f t="shared" si="9"/>
        <v>0</v>
      </c>
      <c r="CC11" s="386">
        <f t="shared" si="9"/>
        <v>0</v>
      </c>
      <c r="CD11" s="386">
        <f t="shared" si="9"/>
        <v>0</v>
      </c>
      <c r="CE11" s="386">
        <f t="shared" si="9"/>
        <v>0</v>
      </c>
      <c r="CF11" s="386">
        <f t="shared" si="9"/>
        <v>0</v>
      </c>
    </row>
    <row r="12" spans="3:84" x14ac:dyDescent="0.3">
      <c r="C12" s="374">
        <v>8</v>
      </c>
      <c r="D12" s="387" t="s">
        <v>592</v>
      </c>
      <c r="E12" s="388">
        <f>+SUM(E55:E65)</f>
        <v>0</v>
      </c>
      <c r="F12" s="388">
        <f t="shared" ref="F12:BQ12" si="10">+SUM(F55:F65)</f>
        <v>0</v>
      </c>
      <c r="G12" s="388">
        <f>+SUM(G55:G65)</f>
        <v>0</v>
      </c>
      <c r="H12" s="388">
        <f t="shared" si="10"/>
        <v>0</v>
      </c>
      <c r="I12" s="388">
        <f t="shared" si="10"/>
        <v>0</v>
      </c>
      <c r="J12" s="388">
        <f t="shared" si="10"/>
        <v>9.2578727272727264</v>
      </c>
      <c r="K12" s="388">
        <f t="shared" si="10"/>
        <v>29.171863636363632</v>
      </c>
      <c r="L12" s="388">
        <f t="shared" si="10"/>
        <v>39.891365909090908</v>
      </c>
      <c r="M12" s="388">
        <f t="shared" si="10"/>
        <v>33.92415227272727</v>
      </c>
      <c r="N12" s="388">
        <f t="shared" si="10"/>
        <v>8.318972159090908</v>
      </c>
      <c r="O12" s="388">
        <f t="shared" si="10"/>
        <v>0</v>
      </c>
      <c r="P12" s="388">
        <f t="shared" si="10"/>
        <v>0</v>
      </c>
      <c r="Q12" s="388">
        <f t="shared" si="10"/>
        <v>0</v>
      </c>
      <c r="R12" s="388">
        <f t="shared" si="10"/>
        <v>0</v>
      </c>
      <c r="S12" s="388">
        <f t="shared" si="10"/>
        <v>0</v>
      </c>
      <c r="T12" s="388">
        <f t="shared" si="10"/>
        <v>0</v>
      </c>
      <c r="U12" s="388">
        <f t="shared" si="10"/>
        <v>0</v>
      </c>
      <c r="V12" s="388">
        <f t="shared" si="10"/>
        <v>0</v>
      </c>
      <c r="W12" s="388">
        <f t="shared" si="10"/>
        <v>0</v>
      </c>
      <c r="X12" s="388">
        <f t="shared" si="10"/>
        <v>0</v>
      </c>
      <c r="Y12" s="388">
        <f t="shared" si="10"/>
        <v>0</v>
      </c>
      <c r="Z12" s="388">
        <f t="shared" si="10"/>
        <v>0</v>
      </c>
      <c r="AA12" s="388">
        <f t="shared" si="10"/>
        <v>0</v>
      </c>
      <c r="AB12" s="388">
        <f t="shared" si="10"/>
        <v>0</v>
      </c>
      <c r="AC12" s="388">
        <f t="shared" si="10"/>
        <v>0</v>
      </c>
      <c r="AD12" s="388">
        <f t="shared" si="10"/>
        <v>0</v>
      </c>
      <c r="AE12" s="388">
        <f t="shared" si="10"/>
        <v>0</v>
      </c>
      <c r="AF12" s="388">
        <f t="shared" si="10"/>
        <v>0</v>
      </c>
      <c r="AG12" s="388">
        <f t="shared" si="10"/>
        <v>0</v>
      </c>
      <c r="AH12" s="388">
        <f t="shared" si="10"/>
        <v>0</v>
      </c>
      <c r="AI12" s="388">
        <f t="shared" si="10"/>
        <v>0</v>
      </c>
      <c r="AJ12" s="388">
        <f t="shared" si="10"/>
        <v>0</v>
      </c>
      <c r="AK12" s="388">
        <f t="shared" si="10"/>
        <v>0</v>
      </c>
      <c r="AL12" s="388">
        <f t="shared" si="10"/>
        <v>0</v>
      </c>
      <c r="AM12" s="388">
        <f t="shared" si="10"/>
        <v>0</v>
      </c>
      <c r="AN12" s="388">
        <f t="shared" si="10"/>
        <v>0</v>
      </c>
      <c r="AO12" s="388">
        <f t="shared" si="10"/>
        <v>0</v>
      </c>
      <c r="AP12" s="388">
        <f t="shared" si="10"/>
        <v>0</v>
      </c>
      <c r="AQ12" s="388">
        <f t="shared" si="10"/>
        <v>0</v>
      </c>
      <c r="AR12" s="388">
        <f t="shared" si="10"/>
        <v>0</v>
      </c>
      <c r="AS12" s="388">
        <f t="shared" si="10"/>
        <v>0</v>
      </c>
      <c r="AT12" s="388">
        <f t="shared" si="10"/>
        <v>0</v>
      </c>
      <c r="AU12" s="388">
        <f t="shared" si="10"/>
        <v>0</v>
      </c>
      <c r="AV12" s="388">
        <f t="shared" si="10"/>
        <v>0</v>
      </c>
      <c r="AW12" s="388">
        <f t="shared" si="10"/>
        <v>0</v>
      </c>
      <c r="AX12" s="388">
        <f t="shared" si="10"/>
        <v>0</v>
      </c>
      <c r="AY12" s="388">
        <f t="shared" si="10"/>
        <v>0</v>
      </c>
      <c r="AZ12" s="388">
        <f t="shared" si="10"/>
        <v>0</v>
      </c>
      <c r="BA12" s="388">
        <f t="shared" si="10"/>
        <v>0</v>
      </c>
      <c r="BB12" s="388">
        <f t="shared" si="10"/>
        <v>0</v>
      </c>
      <c r="BC12" s="388">
        <f t="shared" si="10"/>
        <v>0</v>
      </c>
      <c r="BD12" s="388">
        <f t="shared" si="10"/>
        <v>0</v>
      </c>
      <c r="BE12" s="388">
        <f t="shared" si="10"/>
        <v>0</v>
      </c>
      <c r="BF12" s="388">
        <f t="shared" si="10"/>
        <v>0</v>
      </c>
      <c r="BG12" s="388">
        <f t="shared" si="10"/>
        <v>0</v>
      </c>
      <c r="BH12" s="388">
        <f t="shared" si="10"/>
        <v>0</v>
      </c>
      <c r="BI12" s="388">
        <f t="shared" si="10"/>
        <v>0</v>
      </c>
      <c r="BJ12" s="388">
        <f t="shared" si="10"/>
        <v>0</v>
      </c>
      <c r="BK12" s="388">
        <f t="shared" si="10"/>
        <v>0</v>
      </c>
      <c r="BL12" s="388">
        <f t="shared" si="10"/>
        <v>0</v>
      </c>
      <c r="BM12" s="388">
        <f t="shared" si="10"/>
        <v>0</v>
      </c>
      <c r="BN12" s="388">
        <f t="shared" si="10"/>
        <v>0</v>
      </c>
      <c r="BO12" s="388">
        <f t="shared" si="10"/>
        <v>0</v>
      </c>
      <c r="BP12" s="388">
        <f t="shared" si="10"/>
        <v>0</v>
      </c>
      <c r="BQ12" s="388">
        <f t="shared" si="10"/>
        <v>0</v>
      </c>
      <c r="BR12" s="388">
        <f t="shared" ref="BR12:CF12" si="11">+SUM(BR55:BR65)</f>
        <v>0</v>
      </c>
      <c r="BS12" s="388">
        <f t="shared" si="11"/>
        <v>0</v>
      </c>
      <c r="BT12" s="388">
        <f t="shared" si="11"/>
        <v>0</v>
      </c>
      <c r="BU12" s="388">
        <f>+SUM(BU55:BU65)</f>
        <v>0</v>
      </c>
      <c r="BV12" s="388">
        <f t="shared" si="11"/>
        <v>0</v>
      </c>
      <c r="BW12" s="388">
        <f t="shared" si="11"/>
        <v>0</v>
      </c>
      <c r="BX12" s="388">
        <f t="shared" si="11"/>
        <v>0</v>
      </c>
      <c r="BY12" s="388">
        <f t="shared" si="11"/>
        <v>0</v>
      </c>
      <c r="BZ12" s="388">
        <f t="shared" si="11"/>
        <v>0</v>
      </c>
      <c r="CA12" s="388">
        <f t="shared" si="11"/>
        <v>0</v>
      </c>
      <c r="CB12" s="388">
        <f t="shared" si="11"/>
        <v>0</v>
      </c>
      <c r="CC12" s="388">
        <f t="shared" si="11"/>
        <v>0</v>
      </c>
      <c r="CD12" s="388">
        <f t="shared" si="11"/>
        <v>0</v>
      </c>
      <c r="CE12" s="388">
        <f t="shared" si="11"/>
        <v>0</v>
      </c>
      <c r="CF12" s="388">
        <f t="shared" si="11"/>
        <v>0</v>
      </c>
    </row>
    <row r="13" spans="3:84" x14ac:dyDescent="0.3">
      <c r="C13" s="228"/>
      <c r="D13" s="228"/>
      <c r="E13" s="551">
        <f>+IF(E2=0,"",GENERALES!E10)</f>
        <v>6.75</v>
      </c>
      <c r="F13" s="551">
        <f>+IF(F2=0,"",GENERALES!F10)</f>
        <v>6.75</v>
      </c>
      <c r="G13" s="551">
        <f>+IF(G2=0,"",GENERALES!G10)</f>
        <v>6.75</v>
      </c>
      <c r="H13" s="551">
        <f>+IF(H2=0,"",GENERALES!H10)</f>
        <v>6.75</v>
      </c>
      <c r="I13" s="551">
        <f>+IF(I2=0,"",GENERALES!I10)</f>
        <v>6.75</v>
      </c>
      <c r="J13" s="551">
        <f>+IF(J2=0,"",GENERALES!J10)</f>
        <v>6.75</v>
      </c>
      <c r="K13" s="551">
        <f>+IF(K2=0,"",GENERALES!K10)</f>
        <v>6.75</v>
      </c>
      <c r="L13" s="551">
        <f>+IF(L2=0,"",GENERALES!L10)</f>
        <v>6.75</v>
      </c>
      <c r="M13" s="551">
        <f>+IF(M2=0,"",GENERALES!M10)</f>
        <v>6.75</v>
      </c>
      <c r="N13" s="551">
        <f>+IF(N2=0,"",GENERALES!N10)</f>
        <v>6.75</v>
      </c>
      <c r="O13" s="551">
        <f>+IF(O2=0,"",GENERALES!O10)</f>
        <v>6.75</v>
      </c>
      <c r="P13" s="551">
        <f>+IF(P2=0,"",GENERALES!P10)</f>
        <v>6.75</v>
      </c>
      <c r="Q13" s="551" t="str">
        <f>+IF(Q2=0,"",GENERALES!Q10)</f>
        <v/>
      </c>
      <c r="R13" s="551" t="str">
        <f>+IF(R2=0,"",GENERALES!R10)</f>
        <v/>
      </c>
      <c r="S13" s="551" t="str">
        <f>+IF(S2=0,"",GENERALES!S10)</f>
        <v/>
      </c>
      <c r="T13" s="551" t="str">
        <f>+IF(T2=0,"",GENERALES!T10)</f>
        <v/>
      </c>
      <c r="U13" s="551" t="str">
        <f>+IF(U2=0,"",GENERALES!U10)</f>
        <v/>
      </c>
      <c r="V13" s="551" t="str">
        <f>+IF(V2=0,"",GENERALES!V10)</f>
        <v/>
      </c>
      <c r="W13" s="551" t="str">
        <f>+IF(W2=0,"",GENERALES!W10)</f>
        <v/>
      </c>
      <c r="X13" s="551" t="str">
        <f>+IF(X2=0,"",GENERALES!X10)</f>
        <v/>
      </c>
      <c r="Y13" s="551" t="str">
        <f>+IF(Y2=0,"",GENERALES!Y10)</f>
        <v/>
      </c>
      <c r="Z13" s="551" t="str">
        <f>+IF(Z2=0,"",GENERALES!Z10)</f>
        <v/>
      </c>
      <c r="AA13" s="551" t="str">
        <f>+IF(AA2=0,"",GENERALES!AA10)</f>
        <v/>
      </c>
      <c r="AB13" s="551" t="str">
        <f>+IF(AB2=0,"",GENERALES!AB10)</f>
        <v/>
      </c>
      <c r="AC13" s="551" t="str">
        <f>+IF(AC2=0,"",GENERALES!AC10)</f>
        <v/>
      </c>
      <c r="AD13" s="551" t="str">
        <f>+IF(AD2=0,"",GENERALES!AD10)</f>
        <v/>
      </c>
      <c r="AE13" s="551" t="str">
        <f>+IF(AE2=0,"",GENERALES!AE10)</f>
        <v/>
      </c>
      <c r="AF13" s="551" t="str">
        <f>+IF(AF2=0,"",GENERALES!AF10)</f>
        <v/>
      </c>
      <c r="AG13" s="551" t="str">
        <f>+IF(AG2=0,"",GENERALES!AG10)</f>
        <v/>
      </c>
      <c r="AH13" s="551" t="str">
        <f>+IF(AH2=0,"",GENERALES!AH10)</f>
        <v/>
      </c>
      <c r="AI13" s="551" t="str">
        <f>+IF(AI2=0,"",GENERALES!AI10)</f>
        <v/>
      </c>
      <c r="AJ13" s="551" t="str">
        <f>+IF(AJ2=0,"",GENERALES!AJ10)</f>
        <v/>
      </c>
      <c r="AK13" s="551" t="str">
        <f>+IF(AK2=0,"",GENERALES!AK10)</f>
        <v/>
      </c>
      <c r="AL13" s="551" t="str">
        <f>+IF(AL2=0,"",GENERALES!AL10)</f>
        <v/>
      </c>
      <c r="AM13" s="551" t="str">
        <f>+IF(AM2=0,"",GENERALES!AM10)</f>
        <v/>
      </c>
      <c r="AN13" s="551" t="str">
        <f>+IF(AN2=0,"",GENERALES!AN10)</f>
        <v/>
      </c>
      <c r="AO13" s="551" t="str">
        <f>+IF(AO2=0,"",GENERALES!AO10)</f>
        <v/>
      </c>
      <c r="AP13" s="551" t="str">
        <f>+IF(AP2=0,"",GENERALES!AP10)</f>
        <v/>
      </c>
      <c r="AQ13" s="551" t="str">
        <f>+IF(AQ2=0,"",GENERALES!AQ10)</f>
        <v/>
      </c>
      <c r="AR13" s="551" t="str">
        <f>+IF(AR2=0,"",GENERALES!AR10)</f>
        <v/>
      </c>
      <c r="AS13" s="551" t="str">
        <f>+IF(AS2=0,"",GENERALES!AS10)</f>
        <v/>
      </c>
      <c r="AT13" s="551" t="str">
        <f>+IF(AT2=0,"",GENERALES!AT10)</f>
        <v/>
      </c>
      <c r="AU13" s="551" t="str">
        <f>+IF(AU2=0,"",GENERALES!AU10)</f>
        <v/>
      </c>
      <c r="AV13" s="551" t="str">
        <f>+IF(AV2=0,"",GENERALES!AV10)</f>
        <v/>
      </c>
      <c r="AW13" s="551" t="str">
        <f>+IF(AW2=0,"",GENERALES!AW10)</f>
        <v/>
      </c>
      <c r="AX13" s="551" t="str">
        <f>+IF(AX2=0,"",GENERALES!AX10)</f>
        <v/>
      </c>
      <c r="AY13" s="551" t="str">
        <f>+IF(AY2=0,"",GENERALES!AY10)</f>
        <v/>
      </c>
      <c r="AZ13" s="551" t="str">
        <f>+IF(AZ2=0,"",GENERALES!AZ10)</f>
        <v/>
      </c>
      <c r="BA13" s="551" t="str">
        <f>+IF(BA2=0,"",GENERALES!BA10)</f>
        <v/>
      </c>
      <c r="BB13" s="551" t="str">
        <f>+IF(BB2=0,"",GENERALES!BB10)</f>
        <v/>
      </c>
      <c r="BC13" s="551" t="str">
        <f>+IF(BC2=0,"",GENERALES!BC10)</f>
        <v/>
      </c>
      <c r="BD13" s="551" t="str">
        <f>+IF(BD2=0,"",GENERALES!BD10)</f>
        <v/>
      </c>
      <c r="BE13" s="551" t="str">
        <f>+IF(BE2=0,"",GENERALES!BE10)</f>
        <v/>
      </c>
      <c r="BF13" s="551" t="str">
        <f>+IF(BF2=0,"",GENERALES!BF10)</f>
        <v/>
      </c>
      <c r="BG13" s="551" t="str">
        <f>+IF(BG2=0,"",GENERALES!BG10)</f>
        <v/>
      </c>
      <c r="BH13" s="551" t="str">
        <f>+IF(BH2=0,"",GENERALES!BH10)</f>
        <v/>
      </c>
      <c r="BI13" s="551" t="str">
        <f>+IF(BI2=0,"",GENERALES!BI10)</f>
        <v/>
      </c>
      <c r="BJ13" s="551" t="str">
        <f>+IF(BJ2=0,"",GENERALES!BJ10)</f>
        <v/>
      </c>
      <c r="BK13" s="551" t="str">
        <f>+IF(BK2=0,"",GENERALES!BK10)</f>
        <v/>
      </c>
      <c r="BL13" s="551" t="str">
        <f>+IF(BL2=0,"",GENERALES!BL10)</f>
        <v/>
      </c>
      <c r="BM13" s="551" t="str">
        <f>+IF(BM2=0,"",GENERALES!BM10)</f>
        <v/>
      </c>
      <c r="BN13" s="551" t="str">
        <f>+IF(BN2=0,"",GENERALES!BN10)</f>
        <v/>
      </c>
      <c r="BO13" s="551" t="str">
        <f>+IF(BO2=0,"",GENERALES!BO10)</f>
        <v/>
      </c>
      <c r="BP13" s="551" t="str">
        <f>+IF(BP2=0,"",GENERALES!BP10)</f>
        <v/>
      </c>
      <c r="BQ13" s="551" t="str">
        <f>+IF(BQ2=0,"",GENERALES!BQ10)</f>
        <v/>
      </c>
      <c r="BR13" s="551" t="str">
        <f>+IF(BR2=0,"",GENERALES!BR10)</f>
        <v/>
      </c>
      <c r="BS13" s="551" t="str">
        <f>+IF(BS2=0,"",GENERALES!BS10)</f>
        <v/>
      </c>
      <c r="BT13" s="551" t="str">
        <f>+IF(BT2=0,"",GENERALES!BT10)</f>
        <v/>
      </c>
      <c r="BU13" s="551" t="str">
        <f>+IF(BU2=0,"",GENERALES!BU10)</f>
        <v/>
      </c>
      <c r="BV13" s="551" t="str">
        <f>+IF(BV2=0,"",GENERALES!BV10)</f>
        <v/>
      </c>
      <c r="BW13" s="551" t="str">
        <f>+IF(BW2=0,"",GENERALES!BW10)</f>
        <v/>
      </c>
      <c r="BX13" s="551" t="str">
        <f>+IF(BX2=0,"",GENERALES!BX10)</f>
        <v/>
      </c>
      <c r="BY13" s="551" t="str">
        <f>+IF(BY2=0,"",GENERALES!BY10)</f>
        <v/>
      </c>
      <c r="BZ13" s="551" t="str">
        <f>+IF(BZ2=0,"",GENERALES!BZ10)</f>
        <v/>
      </c>
      <c r="CA13" s="551" t="str">
        <f>+IF(CA2=0,"",GENERALES!CA10)</f>
        <v/>
      </c>
      <c r="CB13" s="551" t="str">
        <f>+IF(CB2=0,"",GENERALES!CB10)</f>
        <v/>
      </c>
      <c r="CC13" s="551" t="str">
        <f>+IF(CC2=0,"",GENERALES!CC10)</f>
        <v/>
      </c>
      <c r="CD13" s="551" t="str">
        <f>+IF(CD2=0,"",GENERALES!CD10)</f>
        <v/>
      </c>
      <c r="CE13" s="551" t="str">
        <f>+IF(CE2=0,"",GENERALES!CE10)</f>
        <v/>
      </c>
      <c r="CF13" s="551" t="str">
        <f>+IF(CF2=0,"",GENERALES!CF10)</f>
        <v/>
      </c>
    </row>
    <row r="14" spans="3:84" x14ac:dyDescent="0.3">
      <c r="C14" s="962" t="s">
        <v>382</v>
      </c>
      <c r="D14" s="135" t="s">
        <v>124</v>
      </c>
      <c r="E14" s="389">
        <f>+'ZARANDA 1'!E42</f>
        <v>0</v>
      </c>
      <c r="F14" s="389">
        <f>+'ZARANDA 1'!F42</f>
        <v>0</v>
      </c>
      <c r="G14" s="389">
        <f>+'ZARANDA 1'!G42</f>
        <v>0</v>
      </c>
      <c r="H14" s="389">
        <f>+'ZARANDA 1'!H42</f>
        <v>0</v>
      </c>
      <c r="I14" s="389">
        <f>+'ZARANDA 1'!I42</f>
        <v>0</v>
      </c>
      <c r="J14" s="389">
        <f>+'ZARANDA 1'!J42</f>
        <v>0.94667745454545438</v>
      </c>
      <c r="K14" s="389">
        <f>+'ZARANDA 1'!K42</f>
        <v>3.6918587522727266</v>
      </c>
      <c r="L14" s="389">
        <f>+'ZARANDA 1'!L42</f>
        <v>5.5129948909090896</v>
      </c>
      <c r="M14" s="389">
        <f>+'ZARANDA 1'!M42</f>
        <v>3.2371204090909087</v>
      </c>
      <c r="N14" s="389">
        <f>+'ZARANDA 1'!N42</f>
        <v>0.92243209090909062</v>
      </c>
      <c r="O14" s="389">
        <f>+'ZARANDA 1'!O42</f>
        <v>0</v>
      </c>
      <c r="P14" s="389">
        <f>+'ZARANDA 1'!P42</f>
        <v>0</v>
      </c>
      <c r="Q14" s="389">
        <f>+'ZARANDA 1'!Q42</f>
        <v>0</v>
      </c>
      <c r="R14" s="389">
        <f>+'ZARANDA 1'!R42</f>
        <v>0</v>
      </c>
      <c r="S14" s="389">
        <f>+'ZARANDA 1'!S42</f>
        <v>0</v>
      </c>
      <c r="T14" s="389">
        <f>+'ZARANDA 1'!T42</f>
        <v>0</v>
      </c>
      <c r="U14" s="389">
        <f>+'ZARANDA 1'!U42</f>
        <v>0</v>
      </c>
      <c r="V14" s="389">
        <f>+'ZARANDA 1'!V42</f>
        <v>0</v>
      </c>
      <c r="W14" s="389">
        <f>+'ZARANDA 1'!W42</f>
        <v>0</v>
      </c>
      <c r="X14" s="389">
        <f>+'ZARANDA 1'!X42</f>
        <v>0</v>
      </c>
      <c r="Y14" s="389">
        <f>+'ZARANDA 1'!Y42</f>
        <v>0</v>
      </c>
      <c r="Z14" s="389">
        <f>+'ZARANDA 1'!Z42</f>
        <v>0</v>
      </c>
      <c r="AA14" s="389">
        <f>+'ZARANDA 1'!AA42</f>
        <v>0</v>
      </c>
      <c r="AB14" s="389">
        <f>+'ZARANDA 1'!AB42</f>
        <v>0</v>
      </c>
      <c r="AC14" s="389">
        <f>+'ZARANDA 1'!AC42</f>
        <v>0</v>
      </c>
      <c r="AD14" s="389">
        <f>+'ZARANDA 1'!AD42</f>
        <v>0</v>
      </c>
      <c r="AE14" s="389">
        <f>+'ZARANDA 1'!AE42</f>
        <v>0</v>
      </c>
      <c r="AF14" s="389">
        <f>+'ZARANDA 1'!AF42</f>
        <v>0</v>
      </c>
      <c r="AG14" s="389">
        <f>+'ZARANDA 1'!AG42</f>
        <v>0</v>
      </c>
      <c r="AH14" s="389">
        <f>+'ZARANDA 1'!AH42</f>
        <v>0</v>
      </c>
      <c r="AI14" s="389">
        <f>+'ZARANDA 1'!AI42</f>
        <v>0</v>
      </c>
      <c r="AJ14" s="389">
        <f>+'ZARANDA 1'!AJ42</f>
        <v>0</v>
      </c>
      <c r="AK14" s="389">
        <f>+'ZARANDA 1'!AK42</f>
        <v>0</v>
      </c>
      <c r="AL14" s="389">
        <f>+'ZARANDA 1'!AL42</f>
        <v>0</v>
      </c>
      <c r="AM14" s="389">
        <f>+'ZARANDA 1'!AM42</f>
        <v>0</v>
      </c>
      <c r="AN14" s="389">
        <f>+'ZARANDA 1'!AN42</f>
        <v>0</v>
      </c>
      <c r="AO14" s="389">
        <f>+'ZARANDA 1'!AO42</f>
        <v>0</v>
      </c>
      <c r="AP14" s="389">
        <f>+'ZARANDA 1'!AP42</f>
        <v>0</v>
      </c>
      <c r="AQ14" s="389">
        <f>+'ZARANDA 1'!AQ42</f>
        <v>0</v>
      </c>
      <c r="AR14" s="389">
        <f>+'ZARANDA 1'!AR42</f>
        <v>0</v>
      </c>
      <c r="AS14" s="389">
        <f>+'ZARANDA 1'!AS42</f>
        <v>0</v>
      </c>
      <c r="AT14" s="389">
        <f>+'ZARANDA 1'!AT42</f>
        <v>0</v>
      </c>
      <c r="AU14" s="389">
        <f>+'ZARANDA 1'!AU42</f>
        <v>0</v>
      </c>
      <c r="AV14" s="389">
        <f>+'ZARANDA 1'!AV42</f>
        <v>0</v>
      </c>
      <c r="AW14" s="389">
        <f>+'ZARANDA 1'!AW42</f>
        <v>0</v>
      </c>
      <c r="AX14" s="389">
        <f>+'ZARANDA 1'!AX42</f>
        <v>0</v>
      </c>
      <c r="AY14" s="389">
        <f>+'ZARANDA 1'!AY42</f>
        <v>0</v>
      </c>
      <c r="AZ14" s="389">
        <f>+'ZARANDA 1'!AZ42</f>
        <v>0</v>
      </c>
      <c r="BA14" s="389">
        <f>+'ZARANDA 1'!BA42</f>
        <v>0</v>
      </c>
      <c r="BB14" s="389">
        <f>+'ZARANDA 1'!BB42</f>
        <v>0</v>
      </c>
      <c r="BC14" s="389">
        <f>+'ZARANDA 1'!BC42</f>
        <v>0</v>
      </c>
      <c r="BD14" s="389">
        <f>+'ZARANDA 1'!BD42</f>
        <v>0</v>
      </c>
      <c r="BE14" s="389">
        <f>+'ZARANDA 1'!BE42</f>
        <v>0</v>
      </c>
      <c r="BF14" s="389">
        <f>+'ZARANDA 1'!BF42</f>
        <v>0</v>
      </c>
      <c r="BG14" s="389">
        <f>+'ZARANDA 1'!BG42</f>
        <v>0</v>
      </c>
      <c r="BH14" s="389">
        <f>+'ZARANDA 1'!BH42</f>
        <v>0</v>
      </c>
      <c r="BI14" s="389">
        <f>+'ZARANDA 1'!BI42</f>
        <v>0</v>
      </c>
      <c r="BJ14" s="389">
        <f>+'ZARANDA 1'!BJ42</f>
        <v>0</v>
      </c>
      <c r="BK14" s="389">
        <f>+'ZARANDA 1'!BK42</f>
        <v>0</v>
      </c>
      <c r="BL14" s="389">
        <f>+'ZARANDA 1'!BL42</f>
        <v>0</v>
      </c>
      <c r="BM14" s="389">
        <f>+'ZARANDA 1'!BM42</f>
        <v>0</v>
      </c>
      <c r="BN14" s="389">
        <f>+'ZARANDA 1'!BN42</f>
        <v>0</v>
      </c>
      <c r="BO14" s="389">
        <f>+'ZARANDA 1'!BO42</f>
        <v>0</v>
      </c>
      <c r="BP14" s="389">
        <f>+'ZARANDA 1'!BP42</f>
        <v>0</v>
      </c>
      <c r="BQ14" s="389">
        <f>+'ZARANDA 1'!BQ42</f>
        <v>0</v>
      </c>
      <c r="BR14" s="389">
        <f>+'ZARANDA 1'!BR42</f>
        <v>0</v>
      </c>
      <c r="BS14" s="389">
        <f>+'ZARANDA 1'!BS42</f>
        <v>0</v>
      </c>
      <c r="BT14" s="389">
        <f>+'ZARANDA 1'!BT42</f>
        <v>0</v>
      </c>
      <c r="BU14" s="389">
        <f>+'ZARANDA 1'!BU42</f>
        <v>0</v>
      </c>
      <c r="BV14" s="389">
        <f>+'ZARANDA 1'!BV42</f>
        <v>0</v>
      </c>
      <c r="BW14" s="389">
        <f>+'ZARANDA 1'!BW42</f>
        <v>0</v>
      </c>
      <c r="BX14" s="389">
        <f>+'ZARANDA 1'!BX42</f>
        <v>0</v>
      </c>
      <c r="BY14" s="389">
        <f>+'ZARANDA 1'!BY42</f>
        <v>0</v>
      </c>
      <c r="BZ14" s="389">
        <f>+'ZARANDA 1'!BZ42</f>
        <v>0</v>
      </c>
      <c r="CA14" s="389">
        <f>+'ZARANDA 1'!CA42</f>
        <v>0</v>
      </c>
      <c r="CB14" s="389">
        <f>+'ZARANDA 1'!CB42</f>
        <v>0</v>
      </c>
      <c r="CC14" s="389">
        <f>+'ZARANDA 1'!CC42</f>
        <v>0</v>
      </c>
      <c r="CD14" s="389">
        <f>+'ZARANDA 1'!CD42</f>
        <v>0</v>
      </c>
      <c r="CE14" s="389">
        <f>+'ZARANDA 1'!CE42</f>
        <v>0</v>
      </c>
      <c r="CF14" s="389">
        <f>+'ZARANDA 1'!CF42</f>
        <v>0</v>
      </c>
    </row>
    <row r="15" spans="3:84" x14ac:dyDescent="0.3">
      <c r="C15" s="962"/>
      <c r="D15" s="135" t="s">
        <v>125</v>
      </c>
      <c r="E15" s="389">
        <f>+'ZARANDA 2'!E42</f>
        <v>0</v>
      </c>
      <c r="F15" s="389">
        <f>+'ZARANDA 2'!F42</f>
        <v>0</v>
      </c>
      <c r="G15" s="389">
        <f>+'ZARANDA 2'!G42</f>
        <v>0</v>
      </c>
      <c r="H15" s="389">
        <f>+'ZARANDA 2'!H42</f>
        <v>0</v>
      </c>
      <c r="I15" s="389">
        <f>+'ZARANDA 2'!I42</f>
        <v>0</v>
      </c>
      <c r="J15" s="389">
        <f>+'ZARANDA 2'!J42</f>
        <v>1.3667841727272725</v>
      </c>
      <c r="K15" s="389">
        <f>+'ZARANDA 2'!K42</f>
        <v>4.5165537136363625</v>
      </c>
      <c r="L15" s="389">
        <f>+'ZARANDA 2'!L42</f>
        <v>5.097180072727272</v>
      </c>
      <c r="M15" s="389">
        <f>+'ZARANDA 2'!M42</f>
        <v>4.2325451636363631</v>
      </c>
      <c r="N15" s="389">
        <f>+'ZARANDA 2'!N42</f>
        <v>1.1997898659090906</v>
      </c>
      <c r="O15" s="389">
        <f>+'ZARANDA 2'!O42</f>
        <v>0</v>
      </c>
      <c r="P15" s="389">
        <f>+'ZARANDA 2'!P42</f>
        <v>0</v>
      </c>
      <c r="Q15" s="389">
        <f>+'ZARANDA 2'!Q42</f>
        <v>0</v>
      </c>
      <c r="R15" s="389">
        <f>+'ZARANDA 2'!R42</f>
        <v>0</v>
      </c>
      <c r="S15" s="389">
        <f>+'ZARANDA 2'!S42</f>
        <v>0</v>
      </c>
      <c r="T15" s="389">
        <f>+'ZARANDA 2'!T42</f>
        <v>0</v>
      </c>
      <c r="U15" s="389">
        <f>+'ZARANDA 2'!U42</f>
        <v>0</v>
      </c>
      <c r="V15" s="389">
        <f>+'ZARANDA 2'!V42</f>
        <v>0</v>
      </c>
      <c r="W15" s="389">
        <f>+'ZARANDA 2'!W42</f>
        <v>0</v>
      </c>
      <c r="X15" s="389">
        <f>+'ZARANDA 2'!X42</f>
        <v>0</v>
      </c>
      <c r="Y15" s="389">
        <f>+'ZARANDA 2'!Y42</f>
        <v>0</v>
      </c>
      <c r="Z15" s="389">
        <f>+'ZARANDA 2'!Z42</f>
        <v>0</v>
      </c>
      <c r="AA15" s="389">
        <f>+'ZARANDA 2'!AA42</f>
        <v>0</v>
      </c>
      <c r="AB15" s="389">
        <f>+'ZARANDA 2'!AB42</f>
        <v>0</v>
      </c>
      <c r="AC15" s="389">
        <f>+'ZARANDA 2'!AC42</f>
        <v>0</v>
      </c>
      <c r="AD15" s="389">
        <f>+'ZARANDA 2'!AD42</f>
        <v>0</v>
      </c>
      <c r="AE15" s="389">
        <f>+'ZARANDA 2'!AE42</f>
        <v>0</v>
      </c>
      <c r="AF15" s="389">
        <f>+'ZARANDA 2'!AF42</f>
        <v>0</v>
      </c>
      <c r="AG15" s="389">
        <f>+'ZARANDA 2'!AG42</f>
        <v>0</v>
      </c>
      <c r="AH15" s="389">
        <f>+'ZARANDA 2'!AH42</f>
        <v>0</v>
      </c>
      <c r="AI15" s="389">
        <f>+'ZARANDA 2'!AI42</f>
        <v>0</v>
      </c>
      <c r="AJ15" s="389">
        <f>+'ZARANDA 2'!AJ42</f>
        <v>0</v>
      </c>
      <c r="AK15" s="389">
        <f>+'ZARANDA 2'!AK42</f>
        <v>0</v>
      </c>
      <c r="AL15" s="389">
        <f>+'ZARANDA 2'!AL42</f>
        <v>0</v>
      </c>
      <c r="AM15" s="389">
        <f>+'ZARANDA 2'!AM42</f>
        <v>0</v>
      </c>
      <c r="AN15" s="389">
        <f>+'ZARANDA 2'!AN42</f>
        <v>0</v>
      </c>
      <c r="AO15" s="389">
        <f>+'ZARANDA 2'!AO42</f>
        <v>0</v>
      </c>
      <c r="AP15" s="389">
        <f>+'ZARANDA 2'!AP42</f>
        <v>0</v>
      </c>
      <c r="AQ15" s="389">
        <f>+'ZARANDA 2'!AQ42</f>
        <v>0</v>
      </c>
      <c r="AR15" s="389">
        <f>+'ZARANDA 2'!AR42</f>
        <v>0</v>
      </c>
      <c r="AS15" s="389">
        <f>+'ZARANDA 2'!AS42</f>
        <v>0</v>
      </c>
      <c r="AT15" s="389">
        <f>+'ZARANDA 2'!AT42</f>
        <v>0</v>
      </c>
      <c r="AU15" s="389">
        <f>+'ZARANDA 2'!AU42</f>
        <v>0</v>
      </c>
      <c r="AV15" s="389">
        <f>+'ZARANDA 2'!AV42</f>
        <v>0</v>
      </c>
      <c r="AW15" s="389">
        <f>+'ZARANDA 2'!AW42</f>
        <v>0</v>
      </c>
      <c r="AX15" s="389">
        <f>+'ZARANDA 2'!AX42</f>
        <v>0</v>
      </c>
      <c r="AY15" s="389">
        <f>+'ZARANDA 2'!AY42</f>
        <v>0</v>
      </c>
      <c r="AZ15" s="389">
        <f>+'ZARANDA 2'!AZ42</f>
        <v>0</v>
      </c>
      <c r="BA15" s="389">
        <f>+'ZARANDA 2'!BA42</f>
        <v>0</v>
      </c>
      <c r="BB15" s="389">
        <f>+'ZARANDA 2'!BB42</f>
        <v>0</v>
      </c>
      <c r="BC15" s="389">
        <f>+'ZARANDA 2'!BC42</f>
        <v>0</v>
      </c>
      <c r="BD15" s="389">
        <f>+'ZARANDA 2'!BD42</f>
        <v>0</v>
      </c>
      <c r="BE15" s="389">
        <f>+'ZARANDA 2'!BE42</f>
        <v>0</v>
      </c>
      <c r="BF15" s="389">
        <f>+'ZARANDA 2'!BF42</f>
        <v>0</v>
      </c>
      <c r="BG15" s="389">
        <f>+'ZARANDA 2'!BG42</f>
        <v>0</v>
      </c>
      <c r="BH15" s="389">
        <f>+'ZARANDA 2'!BH42</f>
        <v>0</v>
      </c>
      <c r="BI15" s="389">
        <f>+'ZARANDA 2'!BI42</f>
        <v>0</v>
      </c>
      <c r="BJ15" s="389">
        <f>+'ZARANDA 2'!BJ42</f>
        <v>0</v>
      </c>
      <c r="BK15" s="389">
        <f>+'ZARANDA 2'!BK42</f>
        <v>0</v>
      </c>
      <c r="BL15" s="389">
        <f>+'ZARANDA 2'!BL42</f>
        <v>0</v>
      </c>
      <c r="BM15" s="389">
        <f>+'ZARANDA 2'!BM42</f>
        <v>0</v>
      </c>
      <c r="BN15" s="389">
        <f>+'ZARANDA 2'!BN42</f>
        <v>0</v>
      </c>
      <c r="BO15" s="389">
        <f>+'ZARANDA 2'!BO42</f>
        <v>0</v>
      </c>
      <c r="BP15" s="389">
        <f>+'ZARANDA 2'!BP42</f>
        <v>0</v>
      </c>
      <c r="BQ15" s="389">
        <f>+'ZARANDA 2'!BQ42</f>
        <v>0</v>
      </c>
      <c r="BR15" s="389">
        <f>+'ZARANDA 2'!BR42</f>
        <v>0</v>
      </c>
      <c r="BS15" s="389">
        <f>+'ZARANDA 2'!BS42</f>
        <v>0</v>
      </c>
      <c r="BT15" s="389">
        <f>+'ZARANDA 2'!BT42</f>
        <v>0</v>
      </c>
      <c r="BU15" s="389">
        <f>+'ZARANDA 2'!BU42</f>
        <v>0</v>
      </c>
      <c r="BV15" s="389">
        <f>+'ZARANDA 2'!BV42</f>
        <v>0</v>
      </c>
      <c r="BW15" s="389">
        <f>+'ZARANDA 2'!BW42</f>
        <v>0</v>
      </c>
      <c r="BX15" s="389">
        <f>+'ZARANDA 2'!BX42</f>
        <v>0</v>
      </c>
      <c r="BY15" s="389">
        <f>+'ZARANDA 2'!BY42</f>
        <v>0</v>
      </c>
      <c r="BZ15" s="389">
        <f>+'ZARANDA 2'!BZ42</f>
        <v>0</v>
      </c>
      <c r="CA15" s="389">
        <f>+'ZARANDA 2'!CA42</f>
        <v>0</v>
      </c>
      <c r="CB15" s="389">
        <f>+'ZARANDA 2'!CB42</f>
        <v>0</v>
      </c>
      <c r="CC15" s="389">
        <f>+'ZARANDA 2'!CC42</f>
        <v>0</v>
      </c>
      <c r="CD15" s="389">
        <f>+'ZARANDA 2'!CD42</f>
        <v>0</v>
      </c>
      <c r="CE15" s="389">
        <f>+'ZARANDA 2'!CE42</f>
        <v>0</v>
      </c>
      <c r="CF15" s="389">
        <f>+'ZARANDA 2'!CF42</f>
        <v>0</v>
      </c>
    </row>
    <row r="16" spans="3:84" x14ac:dyDescent="0.3">
      <c r="C16" s="962"/>
      <c r="D16" s="135" t="s">
        <v>126</v>
      </c>
      <c r="E16" s="389">
        <f>+'ZARANDA 3'!E42</f>
        <v>0</v>
      </c>
      <c r="F16" s="389">
        <f>+'ZARANDA 3'!F42</f>
        <v>0</v>
      </c>
      <c r="G16" s="389">
        <f>+'ZARANDA 3'!G42</f>
        <v>0</v>
      </c>
      <c r="H16" s="389">
        <f>+'ZARANDA 3'!H42</f>
        <v>0</v>
      </c>
      <c r="I16" s="389">
        <f>+'ZARANDA 3'!I42</f>
        <v>0</v>
      </c>
      <c r="J16" s="389">
        <f>+'ZARANDA 3'!J42</f>
        <v>1.5183636204545452</v>
      </c>
      <c r="K16" s="389">
        <f>+'ZARANDA 3'!K42</f>
        <v>3.9384964977272721</v>
      </c>
      <c r="L16" s="389">
        <f>+'ZARANDA 3'!L42</f>
        <v>5.2718818090909076</v>
      </c>
      <c r="M16" s="389">
        <f>+'ZARANDA 3'!M42</f>
        <v>3.3681467113636359</v>
      </c>
      <c r="N16" s="389">
        <f>+'ZARANDA 3'!N42</f>
        <v>0.97820705454545442</v>
      </c>
      <c r="O16" s="389">
        <f>+'ZARANDA 3'!O42</f>
        <v>0</v>
      </c>
      <c r="P16" s="389">
        <f>+'ZARANDA 3'!P42</f>
        <v>0</v>
      </c>
      <c r="Q16" s="389">
        <f>+'ZARANDA 3'!Q42</f>
        <v>0</v>
      </c>
      <c r="R16" s="389">
        <f>+'ZARANDA 3'!R42</f>
        <v>0</v>
      </c>
      <c r="S16" s="389">
        <f>+'ZARANDA 3'!S42</f>
        <v>0</v>
      </c>
      <c r="T16" s="389">
        <f>+'ZARANDA 3'!T42</f>
        <v>0</v>
      </c>
      <c r="U16" s="389">
        <f>+'ZARANDA 3'!U42</f>
        <v>0</v>
      </c>
      <c r="V16" s="389">
        <f>+'ZARANDA 3'!V42</f>
        <v>0</v>
      </c>
      <c r="W16" s="389">
        <f>+'ZARANDA 3'!W42</f>
        <v>0</v>
      </c>
      <c r="X16" s="389">
        <f>+'ZARANDA 3'!X42</f>
        <v>0</v>
      </c>
      <c r="Y16" s="389">
        <f>+'ZARANDA 3'!Y42</f>
        <v>0</v>
      </c>
      <c r="Z16" s="389">
        <f>+'ZARANDA 3'!Z42</f>
        <v>0</v>
      </c>
      <c r="AA16" s="389">
        <f>+'ZARANDA 3'!AA42</f>
        <v>0</v>
      </c>
      <c r="AB16" s="389">
        <f>+'ZARANDA 3'!AB42</f>
        <v>0</v>
      </c>
      <c r="AC16" s="389">
        <f>+'ZARANDA 3'!AC42</f>
        <v>0</v>
      </c>
      <c r="AD16" s="389">
        <f>+'ZARANDA 3'!AD42</f>
        <v>0</v>
      </c>
      <c r="AE16" s="389">
        <f>+'ZARANDA 3'!AE42</f>
        <v>0</v>
      </c>
      <c r="AF16" s="389">
        <f>+'ZARANDA 3'!AF42</f>
        <v>0</v>
      </c>
      <c r="AG16" s="389">
        <f>+'ZARANDA 3'!AG42</f>
        <v>0</v>
      </c>
      <c r="AH16" s="389">
        <f>+'ZARANDA 3'!AH42</f>
        <v>0</v>
      </c>
      <c r="AI16" s="389">
        <f>+'ZARANDA 3'!AI42</f>
        <v>0</v>
      </c>
      <c r="AJ16" s="389">
        <f>+'ZARANDA 3'!AJ42</f>
        <v>0</v>
      </c>
      <c r="AK16" s="389">
        <f>+'ZARANDA 3'!AK42</f>
        <v>0</v>
      </c>
      <c r="AL16" s="389">
        <f>+'ZARANDA 3'!AL42</f>
        <v>0</v>
      </c>
      <c r="AM16" s="389">
        <f>+'ZARANDA 3'!AM42</f>
        <v>0</v>
      </c>
      <c r="AN16" s="389">
        <f>+'ZARANDA 3'!AN42</f>
        <v>0</v>
      </c>
      <c r="AO16" s="389">
        <f>+'ZARANDA 3'!AO42</f>
        <v>0</v>
      </c>
      <c r="AP16" s="389">
        <f>+'ZARANDA 3'!AP42</f>
        <v>0</v>
      </c>
      <c r="AQ16" s="389">
        <f>+'ZARANDA 3'!AQ42</f>
        <v>0</v>
      </c>
      <c r="AR16" s="389">
        <f>+'ZARANDA 3'!AR42</f>
        <v>0</v>
      </c>
      <c r="AS16" s="389">
        <f>+'ZARANDA 3'!AS42</f>
        <v>0</v>
      </c>
      <c r="AT16" s="389">
        <f>+'ZARANDA 3'!AT42</f>
        <v>0</v>
      </c>
      <c r="AU16" s="389">
        <f>+'ZARANDA 3'!AU42</f>
        <v>0</v>
      </c>
      <c r="AV16" s="389">
        <f>+'ZARANDA 3'!AV42</f>
        <v>0</v>
      </c>
      <c r="AW16" s="389">
        <f>+'ZARANDA 3'!AW42</f>
        <v>0</v>
      </c>
      <c r="AX16" s="389">
        <f>+'ZARANDA 3'!AX42</f>
        <v>0</v>
      </c>
      <c r="AY16" s="389">
        <f>+'ZARANDA 3'!AY42</f>
        <v>0</v>
      </c>
      <c r="AZ16" s="389">
        <f>+'ZARANDA 3'!AZ42</f>
        <v>0</v>
      </c>
      <c r="BA16" s="389">
        <f>+'ZARANDA 3'!BA42</f>
        <v>0</v>
      </c>
      <c r="BB16" s="389">
        <f>+'ZARANDA 3'!BB42</f>
        <v>0</v>
      </c>
      <c r="BC16" s="389">
        <f>+'ZARANDA 3'!BC42</f>
        <v>0</v>
      </c>
      <c r="BD16" s="389">
        <f>+'ZARANDA 3'!BD42</f>
        <v>0</v>
      </c>
      <c r="BE16" s="389">
        <f>+'ZARANDA 3'!BE42</f>
        <v>0</v>
      </c>
      <c r="BF16" s="389">
        <f>+'ZARANDA 3'!BF42</f>
        <v>0</v>
      </c>
      <c r="BG16" s="389">
        <f>+'ZARANDA 3'!BG42</f>
        <v>0</v>
      </c>
      <c r="BH16" s="389">
        <f>+'ZARANDA 3'!BH42</f>
        <v>0</v>
      </c>
      <c r="BI16" s="389">
        <f>+'ZARANDA 3'!BI42</f>
        <v>0</v>
      </c>
      <c r="BJ16" s="389">
        <f>+'ZARANDA 3'!BJ42</f>
        <v>0</v>
      </c>
      <c r="BK16" s="389">
        <f>+'ZARANDA 3'!BK42</f>
        <v>0</v>
      </c>
      <c r="BL16" s="389">
        <f>+'ZARANDA 3'!BL42</f>
        <v>0</v>
      </c>
      <c r="BM16" s="389">
        <f>+'ZARANDA 3'!BM42</f>
        <v>0</v>
      </c>
      <c r="BN16" s="389">
        <f>+'ZARANDA 3'!BN42</f>
        <v>0</v>
      </c>
      <c r="BO16" s="389">
        <f>+'ZARANDA 3'!BO42</f>
        <v>0</v>
      </c>
      <c r="BP16" s="389">
        <f>+'ZARANDA 3'!BP42</f>
        <v>0</v>
      </c>
      <c r="BQ16" s="389">
        <f>+'ZARANDA 3'!BQ42</f>
        <v>0</v>
      </c>
      <c r="BR16" s="389">
        <f>+'ZARANDA 3'!BR42</f>
        <v>0</v>
      </c>
      <c r="BS16" s="389">
        <f>+'ZARANDA 3'!BS42</f>
        <v>0</v>
      </c>
      <c r="BT16" s="389">
        <f>+'ZARANDA 3'!BT42</f>
        <v>0</v>
      </c>
      <c r="BU16" s="389">
        <f>+'ZARANDA 3'!BU42</f>
        <v>0</v>
      </c>
      <c r="BV16" s="389">
        <f>+'ZARANDA 3'!BV42</f>
        <v>0</v>
      </c>
      <c r="BW16" s="389">
        <f>+'ZARANDA 3'!BW42</f>
        <v>0</v>
      </c>
      <c r="BX16" s="389">
        <f>+'ZARANDA 3'!BX42</f>
        <v>0</v>
      </c>
      <c r="BY16" s="389">
        <f>+'ZARANDA 3'!BY42</f>
        <v>0</v>
      </c>
      <c r="BZ16" s="389">
        <f>+'ZARANDA 3'!BZ42</f>
        <v>0</v>
      </c>
      <c r="CA16" s="389">
        <f>+'ZARANDA 3'!CA42</f>
        <v>0</v>
      </c>
      <c r="CB16" s="389">
        <f>+'ZARANDA 3'!CB42</f>
        <v>0</v>
      </c>
      <c r="CC16" s="389">
        <f>+'ZARANDA 3'!CC42</f>
        <v>0</v>
      </c>
      <c r="CD16" s="389">
        <f>+'ZARANDA 3'!CD42</f>
        <v>0</v>
      </c>
      <c r="CE16" s="389">
        <f>+'ZARANDA 3'!CE42</f>
        <v>0</v>
      </c>
      <c r="CF16" s="389">
        <f>+'ZARANDA 3'!CF42</f>
        <v>0</v>
      </c>
    </row>
    <row r="17" spans="3:84" x14ac:dyDescent="0.3">
      <c r="C17" s="962"/>
      <c r="D17" s="135" t="s">
        <v>238</v>
      </c>
      <c r="E17" s="389">
        <f>+DESARENADOR!E42</f>
        <v>0</v>
      </c>
      <c r="F17" s="389">
        <f>+DESARENADOR!F42</f>
        <v>0</v>
      </c>
      <c r="G17" s="389">
        <f>+DESARENADOR!G42</f>
        <v>0</v>
      </c>
      <c r="H17" s="389">
        <f>+DESARENADOR!H42</f>
        <v>0</v>
      </c>
      <c r="I17" s="389">
        <f>+DESARENADOR!I42</f>
        <v>0</v>
      </c>
      <c r="J17" s="389">
        <f>+DESARENADOR!J42</f>
        <v>0</v>
      </c>
      <c r="K17" s="389">
        <f>+DESARENADOR!K42</f>
        <v>0</v>
      </c>
      <c r="L17" s="389">
        <f>+DESARENADOR!L42</f>
        <v>0</v>
      </c>
      <c r="M17" s="389">
        <f>+DESARENADOR!M42</f>
        <v>0</v>
      </c>
      <c r="N17" s="389">
        <f>+DESARENADOR!N42</f>
        <v>0</v>
      </c>
      <c r="O17" s="389">
        <f>+DESARENADOR!O42</f>
        <v>0</v>
      </c>
      <c r="P17" s="389">
        <f>+DESARENADOR!P42</f>
        <v>0</v>
      </c>
      <c r="Q17" s="389">
        <f>+DESARENADOR!Q42</f>
        <v>0</v>
      </c>
      <c r="R17" s="389">
        <f>+DESARENADOR!R42</f>
        <v>0</v>
      </c>
      <c r="S17" s="389">
        <f>+DESARENADOR!S42</f>
        <v>0</v>
      </c>
      <c r="T17" s="389">
        <f>+DESARENADOR!T42</f>
        <v>0</v>
      </c>
      <c r="U17" s="389">
        <f>+DESARENADOR!U42</f>
        <v>0</v>
      </c>
      <c r="V17" s="389">
        <f>+DESARENADOR!V42</f>
        <v>0</v>
      </c>
      <c r="W17" s="389">
        <f>+DESARENADOR!W42</f>
        <v>0</v>
      </c>
      <c r="X17" s="389">
        <f>+DESARENADOR!X42</f>
        <v>0</v>
      </c>
      <c r="Y17" s="389">
        <f>+DESARENADOR!Y42</f>
        <v>0</v>
      </c>
      <c r="Z17" s="389">
        <f>+DESARENADOR!Z42</f>
        <v>0</v>
      </c>
      <c r="AA17" s="389">
        <f>+DESARENADOR!AA42</f>
        <v>0</v>
      </c>
      <c r="AB17" s="389">
        <f>+DESARENADOR!AB42</f>
        <v>0</v>
      </c>
      <c r="AC17" s="389">
        <f>+DESARENADOR!AC42</f>
        <v>0</v>
      </c>
      <c r="AD17" s="389">
        <f>+DESARENADOR!AD42</f>
        <v>0</v>
      </c>
      <c r="AE17" s="389">
        <f>+DESARENADOR!AE42</f>
        <v>0</v>
      </c>
      <c r="AF17" s="389">
        <f>+DESARENADOR!AF42</f>
        <v>0</v>
      </c>
      <c r="AG17" s="389">
        <f>+DESARENADOR!AG42</f>
        <v>0</v>
      </c>
      <c r="AH17" s="389">
        <f>+DESARENADOR!AH42</f>
        <v>0</v>
      </c>
      <c r="AI17" s="389">
        <f>+DESARENADOR!AI42</f>
        <v>0</v>
      </c>
      <c r="AJ17" s="389">
        <f>+DESARENADOR!AJ42</f>
        <v>0</v>
      </c>
      <c r="AK17" s="389">
        <f>+DESARENADOR!AK42</f>
        <v>0</v>
      </c>
      <c r="AL17" s="389">
        <f>+DESARENADOR!AL42</f>
        <v>0</v>
      </c>
      <c r="AM17" s="389">
        <f>+DESARENADOR!AM42</f>
        <v>0</v>
      </c>
      <c r="AN17" s="389">
        <f>+DESARENADOR!AN42</f>
        <v>0</v>
      </c>
      <c r="AO17" s="389">
        <f>+DESARENADOR!AO42</f>
        <v>0</v>
      </c>
      <c r="AP17" s="389">
        <f>+DESARENADOR!AP42</f>
        <v>0</v>
      </c>
      <c r="AQ17" s="389">
        <f>+DESARENADOR!AQ42</f>
        <v>0</v>
      </c>
      <c r="AR17" s="389">
        <f>+DESARENADOR!AR42</f>
        <v>0</v>
      </c>
      <c r="AS17" s="389">
        <f>+DESARENADOR!AS42</f>
        <v>0</v>
      </c>
      <c r="AT17" s="389">
        <f>+DESARENADOR!AT42</f>
        <v>0</v>
      </c>
      <c r="AU17" s="389">
        <f>+DESARENADOR!AU42</f>
        <v>0</v>
      </c>
      <c r="AV17" s="389">
        <f>+DESARENADOR!AV42</f>
        <v>0</v>
      </c>
      <c r="AW17" s="389">
        <f>+DESARENADOR!AW42</f>
        <v>0</v>
      </c>
      <c r="AX17" s="389">
        <f>+DESARENADOR!AX42</f>
        <v>0</v>
      </c>
      <c r="AY17" s="389">
        <f>+DESARENADOR!AY42</f>
        <v>0</v>
      </c>
      <c r="AZ17" s="389">
        <f>+DESARENADOR!AZ42</f>
        <v>0</v>
      </c>
      <c r="BA17" s="389">
        <f>+DESARENADOR!BA42</f>
        <v>0</v>
      </c>
      <c r="BB17" s="389">
        <f>+DESARENADOR!BB42</f>
        <v>0</v>
      </c>
      <c r="BC17" s="389">
        <f>+DESARENADOR!BC42</f>
        <v>0</v>
      </c>
      <c r="BD17" s="389">
        <f>+DESARENADOR!BD42</f>
        <v>0</v>
      </c>
      <c r="BE17" s="389">
        <f>+DESARENADOR!BE42</f>
        <v>0</v>
      </c>
      <c r="BF17" s="389">
        <f>+DESARENADOR!BF42</f>
        <v>0</v>
      </c>
      <c r="BG17" s="389">
        <f>+DESARENADOR!BG42</f>
        <v>0</v>
      </c>
      <c r="BH17" s="389">
        <f>+DESARENADOR!BH42</f>
        <v>0</v>
      </c>
      <c r="BI17" s="389">
        <f>+DESARENADOR!BI42</f>
        <v>0</v>
      </c>
      <c r="BJ17" s="389">
        <f>+DESARENADOR!BJ42</f>
        <v>0</v>
      </c>
      <c r="BK17" s="389">
        <f>+DESARENADOR!BK42</f>
        <v>0</v>
      </c>
      <c r="BL17" s="389">
        <f>+DESARENADOR!BL42</f>
        <v>0</v>
      </c>
      <c r="BM17" s="389">
        <f>+DESARENADOR!BM42</f>
        <v>0</v>
      </c>
      <c r="BN17" s="389">
        <f>+DESARENADOR!BN42</f>
        <v>0</v>
      </c>
      <c r="BO17" s="389">
        <f>+DESARENADOR!BO42</f>
        <v>0</v>
      </c>
      <c r="BP17" s="389">
        <f>+DESARENADOR!BP42</f>
        <v>0</v>
      </c>
      <c r="BQ17" s="389">
        <f>+DESARENADOR!BQ42</f>
        <v>0</v>
      </c>
      <c r="BR17" s="389">
        <f>+DESARENADOR!BR42</f>
        <v>0</v>
      </c>
      <c r="BS17" s="389">
        <f>+DESARENADOR!BS42</f>
        <v>0</v>
      </c>
      <c r="BT17" s="389">
        <f>+DESARENADOR!BT42</f>
        <v>0</v>
      </c>
      <c r="BU17" s="389">
        <f>+DESARENADOR!BU42</f>
        <v>0</v>
      </c>
      <c r="BV17" s="389">
        <f>+DESARENADOR!BV42</f>
        <v>0</v>
      </c>
      <c r="BW17" s="389">
        <f>+DESARENADOR!BW42</f>
        <v>0</v>
      </c>
      <c r="BX17" s="389">
        <f>+DESARENADOR!BX42</f>
        <v>0</v>
      </c>
      <c r="BY17" s="389">
        <f>+DESARENADOR!BY42</f>
        <v>0</v>
      </c>
      <c r="BZ17" s="389">
        <f>+DESARENADOR!BZ42</f>
        <v>0</v>
      </c>
      <c r="CA17" s="389">
        <f>+DESARENADOR!CA42</f>
        <v>0</v>
      </c>
      <c r="CB17" s="389">
        <f>+DESARENADOR!CB42</f>
        <v>0</v>
      </c>
      <c r="CC17" s="389">
        <f>+DESARENADOR!CC42</f>
        <v>0</v>
      </c>
      <c r="CD17" s="389">
        <f>+DESARENADOR!CD42</f>
        <v>0</v>
      </c>
      <c r="CE17" s="389">
        <f>+DESARENADOR!CE42</f>
        <v>0</v>
      </c>
      <c r="CF17" s="389">
        <f>+DESARENADOR!CF42</f>
        <v>0</v>
      </c>
    </row>
    <row r="18" spans="3:84" x14ac:dyDescent="0.3">
      <c r="C18" s="962"/>
      <c r="D18" s="135" t="s">
        <v>129</v>
      </c>
      <c r="E18" s="389">
        <f>+DESILTER!E42</f>
        <v>0</v>
      </c>
      <c r="F18" s="389">
        <f>+DESILTER!F42</f>
        <v>0</v>
      </c>
      <c r="G18" s="389">
        <f>+DESILTER!G42</f>
        <v>0</v>
      </c>
      <c r="H18" s="389">
        <f>+DESILTER!H42</f>
        <v>0</v>
      </c>
      <c r="I18" s="389">
        <f>+DESILTER!I42</f>
        <v>0</v>
      </c>
      <c r="J18" s="389">
        <f>+DESILTER!J42</f>
        <v>0</v>
      </c>
      <c r="K18" s="389">
        <f>+DESILTER!K42</f>
        <v>0</v>
      </c>
      <c r="L18" s="389">
        <f>+DESILTER!L42</f>
        <v>0</v>
      </c>
      <c r="M18" s="389">
        <f>+DESILTER!M42</f>
        <v>0</v>
      </c>
      <c r="N18" s="389">
        <f>+DESILTER!N42</f>
        <v>0</v>
      </c>
      <c r="O18" s="389">
        <f>+DESILTER!O42</f>
        <v>0</v>
      </c>
      <c r="P18" s="389">
        <f>+DESILTER!P42</f>
        <v>0</v>
      </c>
      <c r="Q18" s="389">
        <f>+DESILTER!Q42</f>
        <v>0</v>
      </c>
      <c r="R18" s="389">
        <f>+DESILTER!R42</f>
        <v>0</v>
      </c>
      <c r="S18" s="389">
        <f>+DESILTER!S42</f>
        <v>0</v>
      </c>
      <c r="T18" s="389">
        <f>+DESILTER!T42</f>
        <v>0</v>
      </c>
      <c r="U18" s="389">
        <f>+DESILTER!U42</f>
        <v>0</v>
      </c>
      <c r="V18" s="389">
        <f>+DESILTER!V42</f>
        <v>0</v>
      </c>
      <c r="W18" s="389">
        <f>+DESILTER!W42</f>
        <v>0</v>
      </c>
      <c r="X18" s="389">
        <f>+DESILTER!X42</f>
        <v>0</v>
      </c>
      <c r="Y18" s="389">
        <f>+DESILTER!Y42</f>
        <v>0</v>
      </c>
      <c r="Z18" s="389">
        <f>+DESILTER!Z42</f>
        <v>0</v>
      </c>
      <c r="AA18" s="389">
        <f>+DESILTER!AA42</f>
        <v>0</v>
      </c>
      <c r="AB18" s="389">
        <f>+DESILTER!AB42</f>
        <v>0</v>
      </c>
      <c r="AC18" s="389">
        <f>+DESILTER!AC42</f>
        <v>0</v>
      </c>
      <c r="AD18" s="389">
        <f>+DESILTER!AD42</f>
        <v>0</v>
      </c>
      <c r="AE18" s="389">
        <f>+DESILTER!AE42</f>
        <v>0</v>
      </c>
      <c r="AF18" s="389">
        <f>+DESILTER!AF42</f>
        <v>0</v>
      </c>
      <c r="AG18" s="389">
        <f>+DESILTER!AG42</f>
        <v>0</v>
      </c>
      <c r="AH18" s="389">
        <f>+DESILTER!AH42</f>
        <v>0</v>
      </c>
      <c r="AI18" s="389">
        <f>+DESILTER!AI42</f>
        <v>0</v>
      </c>
      <c r="AJ18" s="389">
        <f>+DESILTER!AJ42</f>
        <v>0</v>
      </c>
      <c r="AK18" s="389">
        <f>+DESILTER!AK42</f>
        <v>0</v>
      </c>
      <c r="AL18" s="389">
        <f>+DESILTER!AL42</f>
        <v>0</v>
      </c>
      <c r="AM18" s="389">
        <f>+DESILTER!AM42</f>
        <v>0</v>
      </c>
      <c r="AN18" s="389">
        <f>+DESILTER!AN42</f>
        <v>0</v>
      </c>
      <c r="AO18" s="389">
        <f>+DESILTER!AO42</f>
        <v>0</v>
      </c>
      <c r="AP18" s="389">
        <f>+DESILTER!AP42</f>
        <v>0</v>
      </c>
      <c r="AQ18" s="389">
        <f>+DESILTER!AQ42</f>
        <v>0</v>
      </c>
      <c r="AR18" s="389">
        <f>+DESILTER!AR42</f>
        <v>0</v>
      </c>
      <c r="AS18" s="389">
        <f>+DESILTER!AS42</f>
        <v>0</v>
      </c>
      <c r="AT18" s="389">
        <f>+DESILTER!AT42</f>
        <v>0</v>
      </c>
      <c r="AU18" s="389">
        <f>+DESILTER!AU42</f>
        <v>0</v>
      </c>
      <c r="AV18" s="389">
        <f>+DESILTER!AV42</f>
        <v>0</v>
      </c>
      <c r="AW18" s="389">
        <f>+DESILTER!AW42</f>
        <v>0</v>
      </c>
      <c r="AX18" s="389">
        <f>+DESILTER!AX42</f>
        <v>0</v>
      </c>
      <c r="AY18" s="389">
        <f>+DESILTER!AY42</f>
        <v>0</v>
      </c>
      <c r="AZ18" s="389">
        <f>+DESILTER!AZ42</f>
        <v>0</v>
      </c>
      <c r="BA18" s="389">
        <f>+DESILTER!BA42</f>
        <v>0</v>
      </c>
      <c r="BB18" s="389">
        <f>+DESILTER!BB42</f>
        <v>0</v>
      </c>
      <c r="BC18" s="389">
        <f>+DESILTER!BC42</f>
        <v>0</v>
      </c>
      <c r="BD18" s="389">
        <f>+DESILTER!BD42</f>
        <v>0</v>
      </c>
      <c r="BE18" s="389">
        <f>+DESILTER!BE42</f>
        <v>0</v>
      </c>
      <c r="BF18" s="389">
        <f>+DESILTER!BF42</f>
        <v>0</v>
      </c>
      <c r="BG18" s="389">
        <f>+DESILTER!BG42</f>
        <v>0</v>
      </c>
      <c r="BH18" s="389">
        <f>+DESILTER!BH42</f>
        <v>0</v>
      </c>
      <c r="BI18" s="389">
        <f>+DESILTER!BI42</f>
        <v>0</v>
      </c>
      <c r="BJ18" s="389">
        <f>+DESILTER!BJ42</f>
        <v>0</v>
      </c>
      <c r="BK18" s="389">
        <f>+DESILTER!BK42</f>
        <v>0</v>
      </c>
      <c r="BL18" s="389">
        <f>+DESILTER!BL42</f>
        <v>0</v>
      </c>
      <c r="BM18" s="389">
        <f>+DESILTER!BM42</f>
        <v>0</v>
      </c>
      <c r="BN18" s="389">
        <f>+DESILTER!BN42</f>
        <v>0</v>
      </c>
      <c r="BO18" s="389">
        <f>+DESILTER!BO42</f>
        <v>0</v>
      </c>
      <c r="BP18" s="389">
        <f>+DESILTER!BP42</f>
        <v>0</v>
      </c>
      <c r="BQ18" s="389">
        <f>+DESILTER!BQ42</f>
        <v>0</v>
      </c>
      <c r="BR18" s="389">
        <f>+DESILTER!BR42</f>
        <v>0</v>
      </c>
      <c r="BS18" s="389">
        <f>+DESILTER!BS42</f>
        <v>0</v>
      </c>
      <c r="BT18" s="389">
        <f>+DESILTER!BT42</f>
        <v>0</v>
      </c>
      <c r="BU18" s="389">
        <f>+DESILTER!BU42</f>
        <v>0</v>
      </c>
      <c r="BV18" s="389">
        <f>+DESILTER!BV42</f>
        <v>0</v>
      </c>
      <c r="BW18" s="389">
        <f>+DESILTER!BW42</f>
        <v>0</v>
      </c>
      <c r="BX18" s="389">
        <f>+DESILTER!BX42</f>
        <v>0</v>
      </c>
      <c r="BY18" s="389">
        <f>+DESILTER!BY42</f>
        <v>0</v>
      </c>
      <c r="BZ18" s="389">
        <f>+DESILTER!BZ42</f>
        <v>0</v>
      </c>
      <c r="CA18" s="389">
        <f>+DESILTER!CA42</f>
        <v>0</v>
      </c>
      <c r="CB18" s="389">
        <f>+DESILTER!CB42</f>
        <v>0</v>
      </c>
      <c r="CC18" s="389">
        <f>+DESILTER!CC42</f>
        <v>0</v>
      </c>
      <c r="CD18" s="389">
        <f>+DESILTER!CD42</f>
        <v>0</v>
      </c>
      <c r="CE18" s="389">
        <f>+DESILTER!CE42</f>
        <v>0</v>
      </c>
      <c r="CF18" s="389">
        <f>+DESILTER!CF42</f>
        <v>0</v>
      </c>
    </row>
    <row r="19" spans="3:84" x14ac:dyDescent="0.3">
      <c r="C19" s="962"/>
      <c r="D19" s="135" t="s">
        <v>127</v>
      </c>
      <c r="E19" s="389">
        <f>+'SECADORA 1'!E44</f>
        <v>0</v>
      </c>
      <c r="F19" s="389">
        <f>+'SECADORA 1'!F44</f>
        <v>0</v>
      </c>
      <c r="G19" s="389">
        <f>+'SECADORA 1'!G44</f>
        <v>0</v>
      </c>
      <c r="H19" s="389">
        <f>+'SECADORA 1'!H44</f>
        <v>0</v>
      </c>
      <c r="I19" s="389">
        <f>+'SECADORA 1'!I44</f>
        <v>0</v>
      </c>
      <c r="J19" s="389">
        <f>+'SECADORA 1'!J44</f>
        <v>0.64490693636363627</v>
      </c>
      <c r="K19" s="389">
        <f>+'SECADORA 1'!K44</f>
        <v>1.3695499204545452</v>
      </c>
      <c r="L19" s="389">
        <f>+'SECADORA 1'!L44</f>
        <v>1.9602562477272722</v>
      </c>
      <c r="M19" s="389">
        <f>+'SECADORA 1'!M44</f>
        <v>3.083762031818182</v>
      </c>
      <c r="N19" s="389">
        <f>+'SECADORA 1'!N44</f>
        <v>0.37118805340909089</v>
      </c>
      <c r="O19" s="389">
        <f>+'SECADORA 1'!O44</f>
        <v>0</v>
      </c>
      <c r="P19" s="389">
        <f>+'SECADORA 1'!P44</f>
        <v>0</v>
      </c>
      <c r="Q19" s="389">
        <f>+'SECADORA 1'!Q44</f>
        <v>0</v>
      </c>
      <c r="R19" s="389">
        <f>+'SECADORA 1'!R44</f>
        <v>0</v>
      </c>
      <c r="S19" s="389">
        <f>+'SECADORA 1'!S44</f>
        <v>0</v>
      </c>
      <c r="T19" s="389">
        <f>+'SECADORA 1'!T44</f>
        <v>0</v>
      </c>
      <c r="U19" s="389">
        <f>+'SECADORA 1'!U44</f>
        <v>0</v>
      </c>
      <c r="V19" s="389">
        <f>+'SECADORA 1'!V44</f>
        <v>0</v>
      </c>
      <c r="W19" s="389">
        <f>+'SECADORA 1'!W44</f>
        <v>0</v>
      </c>
      <c r="X19" s="389">
        <f>+'SECADORA 1'!X44</f>
        <v>0</v>
      </c>
      <c r="Y19" s="389">
        <f>+'SECADORA 1'!Y44</f>
        <v>0</v>
      </c>
      <c r="Z19" s="389">
        <f>+'SECADORA 1'!Z44</f>
        <v>0</v>
      </c>
      <c r="AA19" s="389">
        <f>+'SECADORA 1'!AA44</f>
        <v>0</v>
      </c>
      <c r="AB19" s="389">
        <f>+'SECADORA 1'!AB44</f>
        <v>0</v>
      </c>
      <c r="AC19" s="389">
        <f>+'SECADORA 1'!AC44</f>
        <v>0</v>
      </c>
      <c r="AD19" s="389">
        <f>+'SECADORA 1'!AD44</f>
        <v>0</v>
      </c>
      <c r="AE19" s="389">
        <f>+'SECADORA 1'!AE44</f>
        <v>0</v>
      </c>
      <c r="AF19" s="389">
        <f>+'SECADORA 1'!AF44</f>
        <v>0</v>
      </c>
      <c r="AG19" s="389">
        <f>+'SECADORA 1'!AG44</f>
        <v>0</v>
      </c>
      <c r="AH19" s="389">
        <f>+'SECADORA 1'!AH44</f>
        <v>0</v>
      </c>
      <c r="AI19" s="389">
        <f>+'SECADORA 1'!AI44</f>
        <v>0</v>
      </c>
      <c r="AJ19" s="389">
        <f>+'SECADORA 1'!AJ44</f>
        <v>0</v>
      </c>
      <c r="AK19" s="389">
        <f>+'SECADORA 1'!AK44</f>
        <v>0</v>
      </c>
      <c r="AL19" s="389">
        <f>+'SECADORA 1'!AL44</f>
        <v>0</v>
      </c>
      <c r="AM19" s="389">
        <f>+'SECADORA 1'!AM44</f>
        <v>0</v>
      </c>
      <c r="AN19" s="389">
        <f>+'SECADORA 1'!AN44</f>
        <v>0</v>
      </c>
      <c r="AO19" s="389">
        <f>+'SECADORA 1'!AO44</f>
        <v>0</v>
      </c>
      <c r="AP19" s="389">
        <f>+'SECADORA 1'!AP44</f>
        <v>0</v>
      </c>
      <c r="AQ19" s="389">
        <f>+'SECADORA 1'!AQ44</f>
        <v>0</v>
      </c>
      <c r="AR19" s="389">
        <f>+'SECADORA 1'!AR44</f>
        <v>0</v>
      </c>
      <c r="AS19" s="389">
        <f>+'SECADORA 1'!AS44</f>
        <v>0</v>
      </c>
      <c r="AT19" s="389">
        <f>+'SECADORA 1'!AT44</f>
        <v>0</v>
      </c>
      <c r="AU19" s="389">
        <f>+'SECADORA 1'!AU44</f>
        <v>0</v>
      </c>
      <c r="AV19" s="389">
        <f>+'SECADORA 1'!AV44</f>
        <v>0</v>
      </c>
      <c r="AW19" s="389">
        <f>+'SECADORA 1'!AW44</f>
        <v>0</v>
      </c>
      <c r="AX19" s="389">
        <f>+'SECADORA 1'!AX44</f>
        <v>0</v>
      </c>
      <c r="AY19" s="389">
        <f>+'SECADORA 1'!AY44</f>
        <v>0</v>
      </c>
      <c r="AZ19" s="389">
        <f>+'SECADORA 1'!AZ44</f>
        <v>0</v>
      </c>
      <c r="BA19" s="389">
        <f>+'SECADORA 1'!BA44</f>
        <v>0</v>
      </c>
      <c r="BB19" s="389">
        <f>+'SECADORA 1'!BB44</f>
        <v>0</v>
      </c>
      <c r="BC19" s="389">
        <f>+'SECADORA 1'!BC44</f>
        <v>0</v>
      </c>
      <c r="BD19" s="389">
        <f>+'SECADORA 1'!BD44</f>
        <v>0</v>
      </c>
      <c r="BE19" s="389">
        <f>+'SECADORA 1'!BE44</f>
        <v>0</v>
      </c>
      <c r="BF19" s="389">
        <f>+'SECADORA 1'!BF44</f>
        <v>0</v>
      </c>
      <c r="BG19" s="389">
        <f>+'SECADORA 1'!BG44</f>
        <v>0</v>
      </c>
      <c r="BH19" s="389">
        <f>+'SECADORA 1'!BH44</f>
        <v>0</v>
      </c>
      <c r="BI19" s="389">
        <f>+'SECADORA 1'!BI44</f>
        <v>0</v>
      </c>
      <c r="BJ19" s="389">
        <f>+'SECADORA 1'!BJ44</f>
        <v>0</v>
      </c>
      <c r="BK19" s="389">
        <f>+'SECADORA 1'!BK44</f>
        <v>0</v>
      </c>
      <c r="BL19" s="389">
        <f>+'SECADORA 1'!BL44</f>
        <v>0</v>
      </c>
      <c r="BM19" s="389">
        <f>+'SECADORA 1'!BM44</f>
        <v>0</v>
      </c>
      <c r="BN19" s="389">
        <f>+'SECADORA 1'!BN44</f>
        <v>0</v>
      </c>
      <c r="BO19" s="389">
        <f>+'SECADORA 1'!BO44</f>
        <v>0</v>
      </c>
      <c r="BP19" s="389">
        <f>+'SECADORA 1'!BP44</f>
        <v>0</v>
      </c>
      <c r="BQ19" s="389">
        <f>+'SECADORA 1'!BQ44</f>
        <v>0</v>
      </c>
      <c r="BR19" s="389">
        <f>+'SECADORA 1'!BR44</f>
        <v>0</v>
      </c>
      <c r="BS19" s="389">
        <f>+'SECADORA 1'!BS44</f>
        <v>0</v>
      </c>
      <c r="BT19" s="389">
        <f>+'SECADORA 1'!BT44</f>
        <v>0</v>
      </c>
      <c r="BU19" s="389">
        <f>+'SECADORA 1'!BU44</f>
        <v>0</v>
      </c>
      <c r="BV19" s="389">
        <f>+'SECADORA 1'!BV44</f>
        <v>0</v>
      </c>
      <c r="BW19" s="389">
        <f>+'SECADORA 1'!BW44</f>
        <v>0</v>
      </c>
      <c r="BX19" s="389">
        <f>+'SECADORA 1'!BX44</f>
        <v>0</v>
      </c>
      <c r="BY19" s="389">
        <f>+'SECADORA 1'!BY44</f>
        <v>0</v>
      </c>
      <c r="BZ19" s="389">
        <f>+'SECADORA 1'!BZ44</f>
        <v>0</v>
      </c>
      <c r="CA19" s="389">
        <f>+'SECADORA 1'!CA44</f>
        <v>0</v>
      </c>
      <c r="CB19" s="389">
        <f>+'SECADORA 1'!CB44</f>
        <v>0</v>
      </c>
      <c r="CC19" s="389">
        <f>+'SECADORA 1'!CC44</f>
        <v>0</v>
      </c>
      <c r="CD19" s="389">
        <f>+'SECADORA 1'!CD44</f>
        <v>0</v>
      </c>
      <c r="CE19" s="389">
        <f>+'SECADORA 1'!CE44</f>
        <v>0</v>
      </c>
      <c r="CF19" s="389">
        <f>+'SECADORA 1'!CF44</f>
        <v>0</v>
      </c>
    </row>
    <row r="20" spans="3:84" x14ac:dyDescent="0.3">
      <c r="C20" s="962"/>
      <c r="D20" s="135" t="s">
        <v>128</v>
      </c>
      <c r="E20" s="389">
        <f>+'SECADORA 2'!E44</f>
        <v>0</v>
      </c>
      <c r="F20" s="389">
        <f>+'SECADORA 2'!F44</f>
        <v>0</v>
      </c>
      <c r="G20" s="389">
        <f>+'SECADORA 2'!G44</f>
        <v>0</v>
      </c>
      <c r="H20" s="389">
        <f>+'SECADORA 2'!H44</f>
        <v>0</v>
      </c>
      <c r="I20" s="389">
        <f>+'SECADORA 2'!I44</f>
        <v>0</v>
      </c>
      <c r="J20" s="389">
        <f>+'SECADORA 2'!J44</f>
        <v>0</v>
      </c>
      <c r="K20" s="389">
        <f>+'SECADORA 2'!K44</f>
        <v>0</v>
      </c>
      <c r="L20" s="389">
        <f>+'SECADORA 2'!L44</f>
        <v>0</v>
      </c>
      <c r="M20" s="389">
        <f>+'SECADORA 2'!M44</f>
        <v>0</v>
      </c>
      <c r="N20" s="389">
        <f>+'SECADORA 2'!N44</f>
        <v>0</v>
      </c>
      <c r="O20" s="389">
        <f>+'SECADORA 2'!O44</f>
        <v>0</v>
      </c>
      <c r="P20" s="389">
        <f>+'SECADORA 2'!P44</f>
        <v>0</v>
      </c>
      <c r="Q20" s="389">
        <f>+'SECADORA 2'!Q44</f>
        <v>0</v>
      </c>
      <c r="R20" s="389">
        <f>+'SECADORA 2'!R44</f>
        <v>0</v>
      </c>
      <c r="S20" s="389">
        <f>+'SECADORA 2'!S44</f>
        <v>0</v>
      </c>
      <c r="T20" s="389">
        <f>+'SECADORA 2'!T44</f>
        <v>0</v>
      </c>
      <c r="U20" s="389">
        <f>+'SECADORA 2'!U44</f>
        <v>0</v>
      </c>
      <c r="V20" s="389">
        <f>+'SECADORA 2'!V44</f>
        <v>0</v>
      </c>
      <c r="W20" s="389">
        <f>+'SECADORA 2'!W44</f>
        <v>0</v>
      </c>
      <c r="X20" s="389">
        <f>+'SECADORA 2'!X44</f>
        <v>0</v>
      </c>
      <c r="Y20" s="389">
        <f>+'SECADORA 2'!Y44</f>
        <v>0</v>
      </c>
      <c r="Z20" s="389">
        <f>+'SECADORA 2'!Z44</f>
        <v>0</v>
      </c>
      <c r="AA20" s="389">
        <f>+'SECADORA 2'!AA44</f>
        <v>0</v>
      </c>
      <c r="AB20" s="389">
        <f>+'SECADORA 2'!AB44</f>
        <v>0</v>
      </c>
      <c r="AC20" s="389">
        <f>+'SECADORA 2'!AC44</f>
        <v>0</v>
      </c>
      <c r="AD20" s="389">
        <f>+'SECADORA 2'!AD44</f>
        <v>0</v>
      </c>
      <c r="AE20" s="389">
        <f>+'SECADORA 2'!AE44</f>
        <v>0</v>
      </c>
      <c r="AF20" s="389">
        <f>+'SECADORA 2'!AF44</f>
        <v>0</v>
      </c>
      <c r="AG20" s="389">
        <f>+'SECADORA 2'!AG44</f>
        <v>0</v>
      </c>
      <c r="AH20" s="389">
        <f>+'SECADORA 2'!AH44</f>
        <v>0</v>
      </c>
      <c r="AI20" s="389">
        <f>+'SECADORA 2'!AI44</f>
        <v>0</v>
      </c>
      <c r="AJ20" s="389">
        <f>+'SECADORA 2'!AJ44</f>
        <v>0</v>
      </c>
      <c r="AK20" s="389">
        <f>+'SECADORA 2'!AK44</f>
        <v>0</v>
      </c>
      <c r="AL20" s="389">
        <f>+'SECADORA 2'!AL44</f>
        <v>0</v>
      </c>
      <c r="AM20" s="389">
        <f>+'SECADORA 2'!AM44</f>
        <v>0</v>
      </c>
      <c r="AN20" s="389">
        <f>+'SECADORA 2'!AN44</f>
        <v>0</v>
      </c>
      <c r="AO20" s="389">
        <f>+'SECADORA 2'!AO44</f>
        <v>0</v>
      </c>
      <c r="AP20" s="389">
        <f>+'SECADORA 2'!AP44</f>
        <v>0</v>
      </c>
      <c r="AQ20" s="389">
        <f>+'SECADORA 2'!AQ44</f>
        <v>0</v>
      </c>
      <c r="AR20" s="389">
        <f>+'SECADORA 2'!AR44</f>
        <v>0</v>
      </c>
      <c r="AS20" s="389">
        <f>+'SECADORA 2'!AS44</f>
        <v>0</v>
      </c>
      <c r="AT20" s="389">
        <f>+'SECADORA 2'!AT44</f>
        <v>0</v>
      </c>
      <c r="AU20" s="389">
        <f>+'SECADORA 2'!AU44</f>
        <v>0</v>
      </c>
      <c r="AV20" s="389">
        <f>+'SECADORA 2'!AV44</f>
        <v>0</v>
      </c>
      <c r="AW20" s="389">
        <f>+'SECADORA 2'!AW44</f>
        <v>0</v>
      </c>
      <c r="AX20" s="389">
        <f>+'SECADORA 2'!AX44</f>
        <v>0</v>
      </c>
      <c r="AY20" s="389">
        <f>+'SECADORA 2'!AY44</f>
        <v>0</v>
      </c>
      <c r="AZ20" s="389">
        <f>+'SECADORA 2'!AZ44</f>
        <v>0</v>
      </c>
      <c r="BA20" s="389">
        <f>+'SECADORA 2'!BA44</f>
        <v>0</v>
      </c>
      <c r="BB20" s="389">
        <f>+'SECADORA 2'!BB44</f>
        <v>0</v>
      </c>
      <c r="BC20" s="389">
        <f>+'SECADORA 2'!BC44</f>
        <v>0</v>
      </c>
      <c r="BD20" s="389">
        <f>+'SECADORA 2'!BD44</f>
        <v>0</v>
      </c>
      <c r="BE20" s="389">
        <f>+'SECADORA 2'!BE44</f>
        <v>0</v>
      </c>
      <c r="BF20" s="389">
        <f>+'SECADORA 2'!BF44</f>
        <v>0</v>
      </c>
      <c r="BG20" s="389">
        <f>+'SECADORA 2'!BG44</f>
        <v>0</v>
      </c>
      <c r="BH20" s="389">
        <f>+'SECADORA 2'!BH44</f>
        <v>0</v>
      </c>
      <c r="BI20" s="389">
        <f>+'SECADORA 2'!BI44</f>
        <v>0</v>
      </c>
      <c r="BJ20" s="389">
        <f>+'SECADORA 2'!BJ44</f>
        <v>0</v>
      </c>
      <c r="BK20" s="389">
        <f>+'SECADORA 2'!BK44</f>
        <v>0</v>
      </c>
      <c r="BL20" s="389">
        <f>+'SECADORA 2'!BL44</f>
        <v>0</v>
      </c>
      <c r="BM20" s="389">
        <f>+'SECADORA 2'!BM44</f>
        <v>0</v>
      </c>
      <c r="BN20" s="389">
        <f>+'SECADORA 2'!BN44</f>
        <v>0</v>
      </c>
      <c r="BO20" s="389">
        <f>+'SECADORA 2'!BO44</f>
        <v>0</v>
      </c>
      <c r="BP20" s="389">
        <f>+'SECADORA 2'!BP44</f>
        <v>0</v>
      </c>
      <c r="BQ20" s="389">
        <f>+'SECADORA 2'!BQ44</f>
        <v>0</v>
      </c>
      <c r="BR20" s="389">
        <f>+'SECADORA 2'!BR44</f>
        <v>0</v>
      </c>
      <c r="BS20" s="389">
        <f>+'SECADORA 2'!BS44</f>
        <v>0</v>
      </c>
      <c r="BT20" s="389">
        <f>+'SECADORA 2'!BT44</f>
        <v>0</v>
      </c>
      <c r="BU20" s="389">
        <f>+'SECADORA 2'!BU44</f>
        <v>0</v>
      </c>
      <c r="BV20" s="389">
        <f>+'SECADORA 2'!BV44</f>
        <v>0</v>
      </c>
      <c r="BW20" s="389">
        <f>+'SECADORA 2'!BW44</f>
        <v>0</v>
      </c>
      <c r="BX20" s="389">
        <f>+'SECADORA 2'!BX44</f>
        <v>0</v>
      </c>
      <c r="BY20" s="389">
        <f>+'SECADORA 2'!BY44</f>
        <v>0</v>
      </c>
      <c r="BZ20" s="389">
        <f>+'SECADORA 2'!BZ44</f>
        <v>0</v>
      </c>
      <c r="CA20" s="389">
        <f>+'SECADORA 2'!CA44</f>
        <v>0</v>
      </c>
      <c r="CB20" s="389">
        <f>+'SECADORA 2'!CB44</f>
        <v>0</v>
      </c>
      <c r="CC20" s="389">
        <f>+'SECADORA 2'!CC44</f>
        <v>0</v>
      </c>
      <c r="CD20" s="389">
        <f>+'SECADORA 2'!CD44</f>
        <v>0</v>
      </c>
      <c r="CE20" s="389">
        <f>+'SECADORA 2'!CE44</f>
        <v>0</v>
      </c>
      <c r="CF20" s="389">
        <f>+'SECADORA 2'!CF44</f>
        <v>0</v>
      </c>
    </row>
    <row r="21" spans="3:84" x14ac:dyDescent="0.3">
      <c r="C21" s="962"/>
      <c r="D21" s="135" t="s">
        <v>135</v>
      </c>
      <c r="E21" s="389">
        <f>+'SECADORA 3'!E44</f>
        <v>0</v>
      </c>
      <c r="F21" s="389">
        <f>+'SECADORA 3'!F44</f>
        <v>0</v>
      </c>
      <c r="G21" s="389">
        <f>+'SECADORA 3'!G44</f>
        <v>0</v>
      </c>
      <c r="H21" s="389">
        <f>+'SECADORA 3'!H44</f>
        <v>0</v>
      </c>
      <c r="I21" s="389">
        <f>+'SECADORA 3'!I44</f>
        <v>0</v>
      </c>
      <c r="J21" s="389">
        <f>+'SECADORA 3'!J44</f>
        <v>0</v>
      </c>
      <c r="K21" s="389">
        <f>+'SECADORA 3'!K44</f>
        <v>0</v>
      </c>
      <c r="L21" s="389">
        <f>+'SECADORA 3'!L44</f>
        <v>0</v>
      </c>
      <c r="M21" s="389">
        <f>+'SECADORA 3'!M44</f>
        <v>0</v>
      </c>
      <c r="N21" s="389">
        <f>+'SECADORA 3'!N44</f>
        <v>0</v>
      </c>
      <c r="O21" s="389">
        <f>+'SECADORA 3'!O44</f>
        <v>0</v>
      </c>
      <c r="P21" s="389">
        <f>+'SECADORA 3'!P44</f>
        <v>0</v>
      </c>
      <c r="Q21" s="389">
        <f>+'SECADORA 3'!Q44</f>
        <v>0</v>
      </c>
      <c r="R21" s="389">
        <f>+'SECADORA 3'!R44</f>
        <v>0</v>
      </c>
      <c r="S21" s="389">
        <f>+'SECADORA 3'!S44</f>
        <v>0</v>
      </c>
      <c r="T21" s="389">
        <f>+'SECADORA 3'!T44</f>
        <v>0</v>
      </c>
      <c r="U21" s="389">
        <f>+'SECADORA 3'!U44</f>
        <v>0</v>
      </c>
      <c r="V21" s="389">
        <f>+'SECADORA 3'!V44</f>
        <v>0</v>
      </c>
      <c r="W21" s="389">
        <f>+'SECADORA 3'!W44</f>
        <v>0</v>
      </c>
      <c r="X21" s="389">
        <f>+'SECADORA 3'!X44</f>
        <v>0</v>
      </c>
      <c r="Y21" s="389">
        <f>+'SECADORA 3'!Y44</f>
        <v>0</v>
      </c>
      <c r="Z21" s="389">
        <f>+'SECADORA 3'!Z44</f>
        <v>0</v>
      </c>
      <c r="AA21" s="389">
        <f>+'SECADORA 3'!AA44</f>
        <v>0</v>
      </c>
      <c r="AB21" s="389">
        <f>+'SECADORA 3'!AB44</f>
        <v>0</v>
      </c>
      <c r="AC21" s="389">
        <f>+'SECADORA 3'!AC44</f>
        <v>0</v>
      </c>
      <c r="AD21" s="389">
        <f>+'SECADORA 3'!AD44</f>
        <v>0</v>
      </c>
      <c r="AE21" s="389">
        <f>+'SECADORA 3'!AE44</f>
        <v>0</v>
      </c>
      <c r="AF21" s="389">
        <f>+'SECADORA 3'!AF44</f>
        <v>0</v>
      </c>
      <c r="AG21" s="389">
        <f>+'SECADORA 3'!AG44</f>
        <v>0</v>
      </c>
      <c r="AH21" s="389">
        <f>+'SECADORA 3'!AH44</f>
        <v>0</v>
      </c>
      <c r="AI21" s="389">
        <f>+'SECADORA 3'!AI44</f>
        <v>0</v>
      </c>
      <c r="AJ21" s="389">
        <f>+'SECADORA 3'!AJ44</f>
        <v>0</v>
      </c>
      <c r="AK21" s="389">
        <f>+'SECADORA 3'!AK44</f>
        <v>0</v>
      </c>
      <c r="AL21" s="389">
        <f>+'SECADORA 3'!AL44</f>
        <v>0</v>
      </c>
      <c r="AM21" s="389">
        <f>+'SECADORA 3'!AM44</f>
        <v>0</v>
      </c>
      <c r="AN21" s="389">
        <f>+'SECADORA 3'!AN44</f>
        <v>0</v>
      </c>
      <c r="AO21" s="389">
        <f>+'SECADORA 3'!AO44</f>
        <v>0</v>
      </c>
      <c r="AP21" s="389">
        <f>+'SECADORA 3'!AP44</f>
        <v>0</v>
      </c>
      <c r="AQ21" s="389">
        <f>+'SECADORA 3'!AQ44</f>
        <v>0</v>
      </c>
      <c r="AR21" s="389">
        <f>+'SECADORA 3'!AR44</f>
        <v>0</v>
      </c>
      <c r="AS21" s="389">
        <f>+'SECADORA 3'!AS44</f>
        <v>0</v>
      </c>
      <c r="AT21" s="389">
        <f>+'SECADORA 3'!AT44</f>
        <v>0</v>
      </c>
      <c r="AU21" s="389">
        <f>+'SECADORA 3'!AU44</f>
        <v>0</v>
      </c>
      <c r="AV21" s="389">
        <f>+'SECADORA 3'!AV44</f>
        <v>0</v>
      </c>
      <c r="AW21" s="389">
        <f>+'SECADORA 3'!AW44</f>
        <v>0</v>
      </c>
      <c r="AX21" s="389">
        <f>+'SECADORA 3'!AX44</f>
        <v>0</v>
      </c>
      <c r="AY21" s="389">
        <f>+'SECADORA 3'!AY44</f>
        <v>0</v>
      </c>
      <c r="AZ21" s="389">
        <f>+'SECADORA 3'!AZ44</f>
        <v>0</v>
      </c>
      <c r="BA21" s="389">
        <f>+'SECADORA 3'!BA44</f>
        <v>0</v>
      </c>
      <c r="BB21" s="389">
        <f>+'SECADORA 3'!BB44</f>
        <v>0</v>
      </c>
      <c r="BC21" s="389">
        <f>+'SECADORA 3'!BC44</f>
        <v>0</v>
      </c>
      <c r="BD21" s="389">
        <f>+'SECADORA 3'!BD44</f>
        <v>0</v>
      </c>
      <c r="BE21" s="389">
        <f>+'SECADORA 3'!BE44</f>
        <v>0</v>
      </c>
      <c r="BF21" s="389">
        <f>+'SECADORA 3'!BF44</f>
        <v>0</v>
      </c>
      <c r="BG21" s="389">
        <f>+'SECADORA 3'!BG44</f>
        <v>0</v>
      </c>
      <c r="BH21" s="389">
        <f>+'SECADORA 3'!BH44</f>
        <v>0</v>
      </c>
      <c r="BI21" s="389">
        <f>+'SECADORA 3'!BI44</f>
        <v>0</v>
      </c>
      <c r="BJ21" s="389">
        <f>+'SECADORA 3'!BJ44</f>
        <v>0</v>
      </c>
      <c r="BK21" s="389">
        <f>+'SECADORA 3'!BK44</f>
        <v>0</v>
      </c>
      <c r="BL21" s="389">
        <f>+'SECADORA 3'!BL44</f>
        <v>0</v>
      </c>
      <c r="BM21" s="389">
        <f>+'SECADORA 3'!BM44</f>
        <v>0</v>
      </c>
      <c r="BN21" s="389">
        <f>+'SECADORA 3'!BN44</f>
        <v>0</v>
      </c>
      <c r="BO21" s="389">
        <f>+'SECADORA 3'!BO44</f>
        <v>0</v>
      </c>
      <c r="BP21" s="389">
        <f>+'SECADORA 3'!BP44</f>
        <v>0</v>
      </c>
      <c r="BQ21" s="389">
        <f>+'SECADORA 3'!BQ44</f>
        <v>0</v>
      </c>
      <c r="BR21" s="389">
        <f>+'SECADORA 3'!BR44</f>
        <v>0</v>
      </c>
      <c r="BS21" s="389">
        <f>+'SECADORA 3'!BS44</f>
        <v>0</v>
      </c>
      <c r="BT21" s="389">
        <f>+'SECADORA 3'!BT44</f>
        <v>0</v>
      </c>
      <c r="BU21" s="389">
        <f>+'SECADORA 3'!BU44</f>
        <v>0</v>
      </c>
      <c r="BV21" s="389">
        <f>+'SECADORA 3'!BV44</f>
        <v>0</v>
      </c>
      <c r="BW21" s="389">
        <f>+'SECADORA 3'!BW44</f>
        <v>0</v>
      </c>
      <c r="BX21" s="389">
        <f>+'SECADORA 3'!BX44</f>
        <v>0</v>
      </c>
      <c r="BY21" s="389">
        <f>+'SECADORA 3'!BY44</f>
        <v>0</v>
      </c>
      <c r="BZ21" s="389">
        <f>+'SECADORA 3'!BZ44</f>
        <v>0</v>
      </c>
      <c r="CA21" s="389">
        <f>+'SECADORA 3'!CA44</f>
        <v>0</v>
      </c>
      <c r="CB21" s="389">
        <f>+'SECADORA 3'!CB44</f>
        <v>0</v>
      </c>
      <c r="CC21" s="389">
        <f>+'SECADORA 3'!CC44</f>
        <v>0</v>
      </c>
      <c r="CD21" s="389">
        <f>+'SECADORA 3'!CD44</f>
        <v>0</v>
      </c>
      <c r="CE21" s="389">
        <f>+'SECADORA 3'!CE44</f>
        <v>0</v>
      </c>
      <c r="CF21" s="389">
        <f>+'SECADORA 3'!CF44</f>
        <v>0</v>
      </c>
    </row>
    <row r="22" spans="3:84" x14ac:dyDescent="0.3">
      <c r="C22" s="962"/>
      <c r="D22" s="135" t="s">
        <v>130</v>
      </c>
      <c r="E22" s="389">
        <f>+'DECANTER 1'!E58</f>
        <v>0</v>
      </c>
      <c r="F22" s="389">
        <f>+'DECANTER 1'!F58</f>
        <v>0</v>
      </c>
      <c r="G22" s="389">
        <f>+'DECANTER 1'!G58</f>
        <v>0</v>
      </c>
      <c r="H22" s="389">
        <f>+'DECANTER 1'!H58</f>
        <v>0</v>
      </c>
      <c r="I22" s="389">
        <f>+'DECANTER 1'!I58</f>
        <v>0</v>
      </c>
      <c r="J22" s="389">
        <f>+'DECANTER 1'!J58</f>
        <v>0</v>
      </c>
      <c r="K22" s="389">
        <f>+'DECANTER 1'!K58</f>
        <v>0</v>
      </c>
      <c r="L22" s="389">
        <f>+'DECANTER 1'!L58</f>
        <v>0</v>
      </c>
      <c r="M22" s="389">
        <f>+'DECANTER 1'!M58</f>
        <v>0</v>
      </c>
      <c r="N22" s="389">
        <f>+'DECANTER 1'!N58</f>
        <v>0</v>
      </c>
      <c r="O22" s="389">
        <f>+'DECANTER 1'!O58</f>
        <v>0</v>
      </c>
      <c r="P22" s="389">
        <f>+'DECANTER 1'!P58</f>
        <v>0</v>
      </c>
      <c r="Q22" s="389">
        <f>+'DECANTER 1'!Q58</f>
        <v>0</v>
      </c>
      <c r="R22" s="389">
        <f>+'DECANTER 1'!R58</f>
        <v>0</v>
      </c>
      <c r="S22" s="389">
        <f>+'DECANTER 1'!S58</f>
        <v>0</v>
      </c>
      <c r="T22" s="389">
        <f>+'DECANTER 1'!T58</f>
        <v>0</v>
      </c>
      <c r="U22" s="389">
        <f>+'DECANTER 1'!U58</f>
        <v>0</v>
      </c>
      <c r="V22" s="389">
        <f>+'DECANTER 1'!V58</f>
        <v>0</v>
      </c>
      <c r="W22" s="389">
        <f>+'DECANTER 1'!W58</f>
        <v>0</v>
      </c>
      <c r="X22" s="389">
        <f>+'DECANTER 1'!X58</f>
        <v>0</v>
      </c>
      <c r="Y22" s="389">
        <f>+'DECANTER 1'!Y58</f>
        <v>0</v>
      </c>
      <c r="Z22" s="389">
        <f>+'DECANTER 1'!Z58</f>
        <v>0</v>
      </c>
      <c r="AA22" s="389">
        <f>+'DECANTER 1'!AA58</f>
        <v>0</v>
      </c>
      <c r="AB22" s="389">
        <f>+'DECANTER 1'!AB58</f>
        <v>0</v>
      </c>
      <c r="AC22" s="389">
        <f>+'DECANTER 1'!AC58</f>
        <v>0</v>
      </c>
      <c r="AD22" s="389">
        <f>+'DECANTER 1'!AD58</f>
        <v>0</v>
      </c>
      <c r="AE22" s="389">
        <f>+'DECANTER 1'!AE58</f>
        <v>0</v>
      </c>
      <c r="AF22" s="389">
        <f>+'DECANTER 1'!AF58</f>
        <v>0</v>
      </c>
      <c r="AG22" s="389">
        <f>+'DECANTER 1'!AG58</f>
        <v>0</v>
      </c>
      <c r="AH22" s="389">
        <f>+'DECANTER 1'!AH58</f>
        <v>0</v>
      </c>
      <c r="AI22" s="389">
        <f>+'DECANTER 1'!AI58</f>
        <v>0</v>
      </c>
      <c r="AJ22" s="389">
        <f>+'DECANTER 1'!AJ58</f>
        <v>0</v>
      </c>
      <c r="AK22" s="389">
        <f>+'DECANTER 1'!AK58</f>
        <v>0</v>
      </c>
      <c r="AL22" s="389">
        <f>+'DECANTER 1'!AL58</f>
        <v>0</v>
      </c>
      <c r="AM22" s="389">
        <f>+'DECANTER 1'!AM58</f>
        <v>0</v>
      </c>
      <c r="AN22" s="389">
        <f>+'DECANTER 1'!AN58</f>
        <v>0</v>
      </c>
      <c r="AO22" s="389">
        <f>+'DECANTER 1'!AO58</f>
        <v>0</v>
      </c>
      <c r="AP22" s="389">
        <f>+'DECANTER 1'!AP58</f>
        <v>0</v>
      </c>
      <c r="AQ22" s="389">
        <f>+'DECANTER 1'!AQ58</f>
        <v>0</v>
      </c>
      <c r="AR22" s="389">
        <f>+'DECANTER 1'!AR58</f>
        <v>0</v>
      </c>
      <c r="AS22" s="389">
        <f>+'DECANTER 1'!AS58</f>
        <v>0</v>
      </c>
      <c r="AT22" s="389">
        <f>+'DECANTER 1'!AT58</f>
        <v>0</v>
      </c>
      <c r="AU22" s="389">
        <f>+'DECANTER 1'!AU58</f>
        <v>0</v>
      </c>
      <c r="AV22" s="389">
        <f>+'DECANTER 1'!AV58</f>
        <v>0</v>
      </c>
      <c r="AW22" s="389">
        <f>+'DECANTER 1'!AW58</f>
        <v>0</v>
      </c>
      <c r="AX22" s="389">
        <f>+'DECANTER 1'!AX58</f>
        <v>0</v>
      </c>
      <c r="AY22" s="389">
        <f>+'DECANTER 1'!AY58</f>
        <v>0</v>
      </c>
      <c r="AZ22" s="389">
        <f>+'DECANTER 1'!AZ58</f>
        <v>0</v>
      </c>
      <c r="BA22" s="389">
        <f>+'DECANTER 1'!BA58</f>
        <v>0</v>
      </c>
      <c r="BB22" s="389">
        <f>+'DECANTER 1'!BB58</f>
        <v>0</v>
      </c>
      <c r="BC22" s="389">
        <f>+'DECANTER 1'!BC58</f>
        <v>0</v>
      </c>
      <c r="BD22" s="389">
        <f>+'DECANTER 1'!BD58</f>
        <v>0</v>
      </c>
      <c r="BE22" s="389">
        <f>+'DECANTER 1'!BE58</f>
        <v>0</v>
      </c>
      <c r="BF22" s="389">
        <f>+'DECANTER 1'!BF58</f>
        <v>0</v>
      </c>
      <c r="BG22" s="389">
        <f>+'DECANTER 1'!BG58</f>
        <v>0</v>
      </c>
      <c r="BH22" s="389">
        <f>+'DECANTER 1'!BH58</f>
        <v>0</v>
      </c>
      <c r="BI22" s="389">
        <f>+'DECANTER 1'!BI58</f>
        <v>0</v>
      </c>
      <c r="BJ22" s="389">
        <f>+'DECANTER 1'!BJ58</f>
        <v>0</v>
      </c>
      <c r="BK22" s="389">
        <f>+'DECANTER 1'!BK58</f>
        <v>0</v>
      </c>
      <c r="BL22" s="389">
        <f>+'DECANTER 1'!BL58</f>
        <v>0</v>
      </c>
      <c r="BM22" s="389">
        <f>+'DECANTER 1'!BM58</f>
        <v>0</v>
      </c>
      <c r="BN22" s="389">
        <f>+'DECANTER 1'!BN58</f>
        <v>0</v>
      </c>
      <c r="BO22" s="389">
        <f>+'DECANTER 1'!BO58</f>
        <v>0</v>
      </c>
      <c r="BP22" s="389">
        <f>+'DECANTER 1'!BP58</f>
        <v>0</v>
      </c>
      <c r="BQ22" s="389">
        <f>+'DECANTER 1'!BQ58</f>
        <v>0</v>
      </c>
      <c r="BR22" s="389">
        <f>+'DECANTER 1'!BR58</f>
        <v>0</v>
      </c>
      <c r="BS22" s="389">
        <f>+'DECANTER 1'!BS58</f>
        <v>0</v>
      </c>
      <c r="BT22" s="389">
        <f>+'DECANTER 1'!BT58</f>
        <v>0</v>
      </c>
      <c r="BU22" s="389">
        <f>+'DECANTER 1'!BU58</f>
        <v>0</v>
      </c>
      <c r="BV22" s="389">
        <f>+'DECANTER 1'!BV58</f>
        <v>0</v>
      </c>
      <c r="BW22" s="389">
        <f>+'DECANTER 1'!BW58</f>
        <v>0</v>
      </c>
      <c r="BX22" s="389">
        <f>+'DECANTER 1'!BX58</f>
        <v>0</v>
      </c>
      <c r="BY22" s="389">
        <f>+'DECANTER 1'!BY58</f>
        <v>0</v>
      </c>
      <c r="BZ22" s="389">
        <f>+'DECANTER 1'!BZ58</f>
        <v>0</v>
      </c>
      <c r="CA22" s="389">
        <f>+'DECANTER 1'!CA58</f>
        <v>0</v>
      </c>
      <c r="CB22" s="389">
        <f>+'DECANTER 1'!CB58</f>
        <v>0</v>
      </c>
      <c r="CC22" s="389">
        <f>+'DECANTER 1'!CC58</f>
        <v>0</v>
      </c>
      <c r="CD22" s="389">
        <f>+'DECANTER 1'!CD58</f>
        <v>0</v>
      </c>
      <c r="CE22" s="389">
        <f>+'DECANTER 1'!CE58</f>
        <v>0</v>
      </c>
      <c r="CF22" s="389">
        <f>+'DECANTER 1'!CF58</f>
        <v>0</v>
      </c>
    </row>
    <row r="23" spans="3:84" x14ac:dyDescent="0.3">
      <c r="C23" s="962"/>
      <c r="D23" s="135" t="s">
        <v>131</v>
      </c>
      <c r="E23" s="389">
        <f>+'DECANTER 2'!E58</f>
        <v>0</v>
      </c>
      <c r="F23" s="389">
        <f>+'DECANTER 2'!F58</f>
        <v>0</v>
      </c>
      <c r="G23" s="389">
        <f>+'DECANTER 2'!G58</f>
        <v>0</v>
      </c>
      <c r="H23" s="389">
        <f>+'DECANTER 2'!H58</f>
        <v>0</v>
      </c>
      <c r="I23" s="389">
        <f>+'DECANTER 2'!I58</f>
        <v>0</v>
      </c>
      <c r="J23" s="389">
        <f>+'DECANTER 2'!J58</f>
        <v>0</v>
      </c>
      <c r="K23" s="389">
        <f>+'DECANTER 2'!K58</f>
        <v>0</v>
      </c>
      <c r="L23" s="389">
        <f>+'DECANTER 2'!L58</f>
        <v>0</v>
      </c>
      <c r="M23" s="389">
        <f>+'DECANTER 2'!M58</f>
        <v>0</v>
      </c>
      <c r="N23" s="389">
        <f>+'DECANTER 2'!N58</f>
        <v>0</v>
      </c>
      <c r="O23" s="389">
        <f>+'DECANTER 2'!O58</f>
        <v>0</v>
      </c>
      <c r="P23" s="389">
        <f>+'DECANTER 2'!P58</f>
        <v>0</v>
      </c>
      <c r="Q23" s="389">
        <f>+'DECANTER 2'!Q58</f>
        <v>0</v>
      </c>
      <c r="R23" s="389">
        <f>+'DECANTER 2'!R58</f>
        <v>0</v>
      </c>
      <c r="S23" s="389">
        <f>+'DECANTER 2'!S58</f>
        <v>0</v>
      </c>
      <c r="T23" s="389">
        <f>+'DECANTER 2'!T58</f>
        <v>0</v>
      </c>
      <c r="U23" s="389">
        <f>+'DECANTER 2'!U58</f>
        <v>0</v>
      </c>
      <c r="V23" s="389">
        <f>+'DECANTER 2'!V58</f>
        <v>0</v>
      </c>
      <c r="W23" s="389">
        <f>+'DECANTER 2'!W58</f>
        <v>0</v>
      </c>
      <c r="X23" s="389">
        <f>+'DECANTER 2'!X58</f>
        <v>0</v>
      </c>
      <c r="Y23" s="389">
        <f>+'DECANTER 2'!Y58</f>
        <v>0</v>
      </c>
      <c r="Z23" s="389">
        <f>+'DECANTER 2'!Z58</f>
        <v>0</v>
      </c>
      <c r="AA23" s="389">
        <f>+'DECANTER 2'!AA58</f>
        <v>0</v>
      </c>
      <c r="AB23" s="389">
        <f>+'DECANTER 2'!AB58</f>
        <v>0</v>
      </c>
      <c r="AC23" s="389">
        <f>+'DECANTER 2'!AC58</f>
        <v>0</v>
      </c>
      <c r="AD23" s="389">
        <f>+'DECANTER 2'!AD58</f>
        <v>0</v>
      </c>
      <c r="AE23" s="389">
        <f>+'DECANTER 2'!AE58</f>
        <v>0</v>
      </c>
      <c r="AF23" s="389">
        <f>+'DECANTER 2'!AF58</f>
        <v>0</v>
      </c>
      <c r="AG23" s="389">
        <f>+'DECANTER 2'!AG58</f>
        <v>0</v>
      </c>
      <c r="AH23" s="389">
        <f>+'DECANTER 2'!AH58</f>
        <v>0</v>
      </c>
      <c r="AI23" s="389">
        <f>+'DECANTER 2'!AI58</f>
        <v>0</v>
      </c>
      <c r="AJ23" s="389">
        <f>+'DECANTER 2'!AJ58</f>
        <v>0</v>
      </c>
      <c r="AK23" s="389">
        <f>+'DECANTER 2'!AK58</f>
        <v>0</v>
      </c>
      <c r="AL23" s="389">
        <f>+'DECANTER 2'!AL58</f>
        <v>0</v>
      </c>
      <c r="AM23" s="389">
        <f>+'DECANTER 2'!AM58</f>
        <v>0</v>
      </c>
      <c r="AN23" s="389">
        <f>+'DECANTER 2'!AN58</f>
        <v>0</v>
      </c>
      <c r="AO23" s="389">
        <f>+'DECANTER 2'!AO58</f>
        <v>0</v>
      </c>
      <c r="AP23" s="389">
        <f>+'DECANTER 2'!AP58</f>
        <v>0</v>
      </c>
      <c r="AQ23" s="389">
        <f>+'DECANTER 2'!AQ58</f>
        <v>0</v>
      </c>
      <c r="AR23" s="389">
        <f>+'DECANTER 2'!AR58</f>
        <v>0</v>
      </c>
      <c r="AS23" s="389">
        <f>+'DECANTER 2'!AS58</f>
        <v>0</v>
      </c>
      <c r="AT23" s="389">
        <f>+'DECANTER 2'!AT58</f>
        <v>0</v>
      </c>
      <c r="AU23" s="389">
        <f>+'DECANTER 2'!AU58</f>
        <v>0</v>
      </c>
      <c r="AV23" s="389">
        <f>+'DECANTER 2'!AV58</f>
        <v>0</v>
      </c>
      <c r="AW23" s="389">
        <f>+'DECANTER 2'!AW58</f>
        <v>0</v>
      </c>
      <c r="AX23" s="389">
        <f>+'DECANTER 2'!AX58</f>
        <v>0</v>
      </c>
      <c r="AY23" s="389">
        <f>+'DECANTER 2'!AY58</f>
        <v>0</v>
      </c>
      <c r="AZ23" s="389">
        <f>+'DECANTER 2'!AZ58</f>
        <v>0</v>
      </c>
      <c r="BA23" s="389">
        <f>+'DECANTER 2'!BA58</f>
        <v>0</v>
      </c>
      <c r="BB23" s="389">
        <f>+'DECANTER 2'!BB58</f>
        <v>0</v>
      </c>
      <c r="BC23" s="389">
        <f>+'DECANTER 2'!BC58</f>
        <v>0</v>
      </c>
      <c r="BD23" s="389">
        <f>+'DECANTER 2'!BD58</f>
        <v>0</v>
      </c>
      <c r="BE23" s="389">
        <f>+'DECANTER 2'!BE58</f>
        <v>0</v>
      </c>
      <c r="BF23" s="389">
        <f>+'DECANTER 2'!BF58</f>
        <v>0</v>
      </c>
      <c r="BG23" s="389">
        <f>+'DECANTER 2'!BG58</f>
        <v>0</v>
      </c>
      <c r="BH23" s="389">
        <f>+'DECANTER 2'!BH58</f>
        <v>0</v>
      </c>
      <c r="BI23" s="389">
        <f>+'DECANTER 2'!BI58</f>
        <v>0</v>
      </c>
      <c r="BJ23" s="389">
        <f>+'DECANTER 2'!BJ58</f>
        <v>0</v>
      </c>
      <c r="BK23" s="389">
        <f>+'DECANTER 2'!BK58</f>
        <v>0</v>
      </c>
      <c r="BL23" s="389">
        <f>+'DECANTER 2'!BL58</f>
        <v>0</v>
      </c>
      <c r="BM23" s="389">
        <f>+'DECANTER 2'!BM58</f>
        <v>0</v>
      </c>
      <c r="BN23" s="389">
        <f>+'DECANTER 2'!BN58</f>
        <v>0</v>
      </c>
      <c r="BO23" s="389">
        <f>+'DECANTER 2'!BO58</f>
        <v>0</v>
      </c>
      <c r="BP23" s="389">
        <f>+'DECANTER 2'!BP58</f>
        <v>0</v>
      </c>
      <c r="BQ23" s="389">
        <f>+'DECANTER 2'!BQ58</f>
        <v>0</v>
      </c>
      <c r="BR23" s="389">
        <f>+'DECANTER 2'!BR58</f>
        <v>0</v>
      </c>
      <c r="BS23" s="389">
        <f>+'DECANTER 2'!BS58</f>
        <v>0</v>
      </c>
      <c r="BT23" s="389">
        <f>+'DECANTER 2'!BT58</f>
        <v>0</v>
      </c>
      <c r="BU23" s="389">
        <f>+'DECANTER 2'!BU58</f>
        <v>0</v>
      </c>
      <c r="BV23" s="389">
        <f>+'DECANTER 2'!BV58</f>
        <v>0</v>
      </c>
      <c r="BW23" s="389">
        <f>+'DECANTER 2'!BW58</f>
        <v>0</v>
      </c>
      <c r="BX23" s="389">
        <f>+'DECANTER 2'!BX58</f>
        <v>0</v>
      </c>
      <c r="BY23" s="389">
        <f>+'DECANTER 2'!BY58</f>
        <v>0</v>
      </c>
      <c r="BZ23" s="389">
        <f>+'DECANTER 2'!BZ58</f>
        <v>0</v>
      </c>
      <c r="CA23" s="389">
        <f>+'DECANTER 2'!CA58</f>
        <v>0</v>
      </c>
      <c r="CB23" s="389">
        <f>+'DECANTER 2'!CB58</f>
        <v>0</v>
      </c>
      <c r="CC23" s="389">
        <f>+'DECANTER 2'!CC58</f>
        <v>0</v>
      </c>
      <c r="CD23" s="389">
        <f>+'DECANTER 2'!CD58</f>
        <v>0</v>
      </c>
      <c r="CE23" s="389">
        <f>+'DECANTER 2'!CE58</f>
        <v>0</v>
      </c>
      <c r="CF23" s="389">
        <f>+'DECANTER 2'!CF58</f>
        <v>0</v>
      </c>
    </row>
    <row r="24" spans="3:84" x14ac:dyDescent="0.3">
      <c r="C24" s="962"/>
      <c r="D24" s="135" t="s">
        <v>132</v>
      </c>
      <c r="E24" s="389">
        <f>+'DECANTER 3'!E58</f>
        <v>0</v>
      </c>
      <c r="F24" s="389">
        <f>+'DECANTER 3'!F58</f>
        <v>0</v>
      </c>
      <c r="G24" s="389">
        <f>+'DECANTER 3'!G58</f>
        <v>0</v>
      </c>
      <c r="H24" s="389">
        <f>+'DECANTER 3'!H58</f>
        <v>0</v>
      </c>
      <c r="I24" s="389">
        <f>+'DECANTER 3'!I58</f>
        <v>0</v>
      </c>
      <c r="J24" s="389">
        <f>+'DECANTER 3'!J58</f>
        <v>1.0389088977272727</v>
      </c>
      <c r="K24" s="389">
        <f>+'DECANTER 3'!K58</f>
        <v>2.8571050772727267</v>
      </c>
      <c r="L24" s="389">
        <f>+'DECANTER 3'!L58</f>
        <v>3.3193329909090901</v>
      </c>
      <c r="M24" s="389">
        <f>+'DECANTER 3'!M58</f>
        <v>3.2525352681818172</v>
      </c>
      <c r="N24" s="389">
        <f>+'DECANTER 3'!N58</f>
        <v>0.62489616136363635</v>
      </c>
      <c r="O24" s="389">
        <f>+'DECANTER 3'!O58</f>
        <v>0</v>
      </c>
      <c r="P24" s="389">
        <f>+'DECANTER 3'!P58</f>
        <v>0</v>
      </c>
      <c r="Q24" s="389">
        <f>+'DECANTER 3'!Q58</f>
        <v>0</v>
      </c>
      <c r="R24" s="389">
        <f>+'DECANTER 3'!R58</f>
        <v>0</v>
      </c>
      <c r="S24" s="389">
        <f>+'DECANTER 3'!S58</f>
        <v>0</v>
      </c>
      <c r="T24" s="389">
        <f>+'DECANTER 3'!T58</f>
        <v>0</v>
      </c>
      <c r="U24" s="389">
        <f>+'DECANTER 3'!U58</f>
        <v>0</v>
      </c>
      <c r="V24" s="389">
        <f>+'DECANTER 3'!V58</f>
        <v>0</v>
      </c>
      <c r="W24" s="389">
        <f>+'DECANTER 3'!W58</f>
        <v>0</v>
      </c>
      <c r="X24" s="389">
        <f>+'DECANTER 3'!X58</f>
        <v>0</v>
      </c>
      <c r="Y24" s="389">
        <f>+'DECANTER 3'!Y58</f>
        <v>0</v>
      </c>
      <c r="Z24" s="389">
        <f>+'DECANTER 3'!Z58</f>
        <v>0</v>
      </c>
      <c r="AA24" s="389">
        <f>+'DECANTER 3'!AA58</f>
        <v>0</v>
      </c>
      <c r="AB24" s="389">
        <f>+'DECANTER 3'!AB58</f>
        <v>0</v>
      </c>
      <c r="AC24" s="389">
        <f>+'DECANTER 3'!AC58</f>
        <v>0</v>
      </c>
      <c r="AD24" s="389">
        <f>+'DECANTER 3'!AD58</f>
        <v>0</v>
      </c>
      <c r="AE24" s="389">
        <f>+'DECANTER 3'!AE58</f>
        <v>0</v>
      </c>
      <c r="AF24" s="389">
        <f>+'DECANTER 3'!AF58</f>
        <v>0</v>
      </c>
      <c r="AG24" s="389">
        <f>+'DECANTER 3'!AG58</f>
        <v>0</v>
      </c>
      <c r="AH24" s="389">
        <f>+'DECANTER 3'!AH58</f>
        <v>0</v>
      </c>
      <c r="AI24" s="389">
        <f>+'DECANTER 3'!AI58</f>
        <v>0</v>
      </c>
      <c r="AJ24" s="389">
        <f>+'DECANTER 3'!AJ58</f>
        <v>0</v>
      </c>
      <c r="AK24" s="389">
        <f>+'DECANTER 3'!AK58</f>
        <v>0</v>
      </c>
      <c r="AL24" s="389">
        <f>+'DECANTER 3'!AL58</f>
        <v>0</v>
      </c>
      <c r="AM24" s="389">
        <f>+'DECANTER 3'!AM58</f>
        <v>0</v>
      </c>
      <c r="AN24" s="389">
        <f>+'DECANTER 3'!AN58</f>
        <v>0</v>
      </c>
      <c r="AO24" s="389">
        <f>+'DECANTER 3'!AO58</f>
        <v>0</v>
      </c>
      <c r="AP24" s="389">
        <f>+'DECANTER 3'!AP58</f>
        <v>0</v>
      </c>
      <c r="AQ24" s="389">
        <f>+'DECANTER 3'!AQ58</f>
        <v>0</v>
      </c>
      <c r="AR24" s="389">
        <f>+'DECANTER 3'!AR58</f>
        <v>0</v>
      </c>
      <c r="AS24" s="389">
        <f>+'DECANTER 3'!AS58</f>
        <v>0</v>
      </c>
      <c r="AT24" s="389">
        <f>+'DECANTER 3'!AT58</f>
        <v>0</v>
      </c>
      <c r="AU24" s="389">
        <f>+'DECANTER 3'!AU58</f>
        <v>0</v>
      </c>
      <c r="AV24" s="389">
        <f>+'DECANTER 3'!AV58</f>
        <v>0</v>
      </c>
      <c r="AW24" s="389">
        <f>+'DECANTER 3'!AW58</f>
        <v>0</v>
      </c>
      <c r="AX24" s="389">
        <f>+'DECANTER 3'!AX58</f>
        <v>0</v>
      </c>
      <c r="AY24" s="389">
        <f>+'DECANTER 3'!AY58</f>
        <v>0</v>
      </c>
      <c r="AZ24" s="389">
        <f>+'DECANTER 3'!AZ58</f>
        <v>0</v>
      </c>
      <c r="BA24" s="389">
        <f>+'DECANTER 3'!BA58</f>
        <v>0</v>
      </c>
      <c r="BB24" s="389">
        <f>+'DECANTER 3'!BB58</f>
        <v>0</v>
      </c>
      <c r="BC24" s="389">
        <f>+'DECANTER 3'!BC58</f>
        <v>0</v>
      </c>
      <c r="BD24" s="389">
        <f>+'DECANTER 3'!BD58</f>
        <v>0</v>
      </c>
      <c r="BE24" s="389">
        <f>+'DECANTER 3'!BE58</f>
        <v>0</v>
      </c>
      <c r="BF24" s="389">
        <f>+'DECANTER 3'!BF58</f>
        <v>0</v>
      </c>
      <c r="BG24" s="389">
        <f>+'DECANTER 3'!BG58</f>
        <v>0</v>
      </c>
      <c r="BH24" s="389">
        <f>+'DECANTER 3'!BH58</f>
        <v>0</v>
      </c>
      <c r="BI24" s="389">
        <f>+'DECANTER 3'!BI58</f>
        <v>0</v>
      </c>
      <c r="BJ24" s="389">
        <f>+'DECANTER 3'!BJ58</f>
        <v>0</v>
      </c>
      <c r="BK24" s="389">
        <f>+'DECANTER 3'!BK58</f>
        <v>0</v>
      </c>
      <c r="BL24" s="389">
        <f>+'DECANTER 3'!BL58</f>
        <v>0</v>
      </c>
      <c r="BM24" s="389">
        <f>+'DECANTER 3'!BM58</f>
        <v>0</v>
      </c>
      <c r="BN24" s="389">
        <f>+'DECANTER 3'!BN58</f>
        <v>0</v>
      </c>
      <c r="BO24" s="389">
        <f>+'DECANTER 3'!BO58</f>
        <v>0</v>
      </c>
      <c r="BP24" s="389">
        <f>+'DECANTER 3'!BP58</f>
        <v>0</v>
      </c>
      <c r="BQ24" s="389">
        <f>+'DECANTER 3'!BQ58</f>
        <v>0</v>
      </c>
      <c r="BR24" s="389">
        <f>+'DECANTER 3'!BR58</f>
        <v>0</v>
      </c>
      <c r="BS24" s="389">
        <f>+'DECANTER 3'!BS58</f>
        <v>0</v>
      </c>
      <c r="BT24" s="389">
        <f>+'DECANTER 3'!BT58</f>
        <v>0</v>
      </c>
      <c r="BU24" s="389">
        <f>+'DECANTER 3'!BU58</f>
        <v>0</v>
      </c>
      <c r="BV24" s="389">
        <f>+'DECANTER 3'!BV58</f>
        <v>0</v>
      </c>
      <c r="BW24" s="389">
        <f>+'DECANTER 3'!BW58</f>
        <v>0</v>
      </c>
      <c r="BX24" s="389">
        <f>+'DECANTER 3'!BX58</f>
        <v>0</v>
      </c>
      <c r="BY24" s="389">
        <f>+'DECANTER 3'!BY58</f>
        <v>0</v>
      </c>
      <c r="BZ24" s="389">
        <f>+'DECANTER 3'!BZ58</f>
        <v>0</v>
      </c>
      <c r="CA24" s="389">
        <f>+'DECANTER 3'!CA58</f>
        <v>0</v>
      </c>
      <c r="CB24" s="389">
        <f>+'DECANTER 3'!CB58</f>
        <v>0</v>
      </c>
      <c r="CC24" s="389">
        <f>+'DECANTER 3'!CC58</f>
        <v>0</v>
      </c>
      <c r="CD24" s="389">
        <f>+'DECANTER 3'!CD58</f>
        <v>0</v>
      </c>
      <c r="CE24" s="389">
        <f>+'DECANTER 3'!CE58</f>
        <v>0</v>
      </c>
      <c r="CF24" s="389">
        <f>+'DECANTER 3'!CF58</f>
        <v>0</v>
      </c>
    </row>
    <row r="26" spans="3:84" x14ac:dyDescent="0.3">
      <c r="C26" s="963" t="s">
        <v>379</v>
      </c>
      <c r="D26" s="135" t="s">
        <v>124</v>
      </c>
      <c r="E26" s="389">
        <f>+'ZARANDA 1'!E40</f>
        <v>0</v>
      </c>
      <c r="F26" s="389">
        <f>+'ZARANDA 1'!F40</f>
        <v>0</v>
      </c>
      <c r="G26" s="389">
        <f>+'ZARANDA 1'!G40</f>
        <v>0</v>
      </c>
      <c r="H26" s="389">
        <f>+'ZARANDA 1'!H40</f>
        <v>0</v>
      </c>
      <c r="I26" s="389">
        <f>+'ZARANDA 1'!I40</f>
        <v>0</v>
      </c>
      <c r="J26" s="389">
        <f>+'ZARANDA 1'!J40</f>
        <v>0.26799324999999996</v>
      </c>
      <c r="K26" s="389">
        <f>+'ZARANDA 1'!K40</f>
        <v>0.53181263863636363</v>
      </c>
      <c r="L26" s="389">
        <f>+'ZARANDA 1'!L40</f>
        <v>0.97698643636363625</v>
      </c>
      <c r="M26" s="389">
        <f>+'ZARANDA 1'!M40</f>
        <v>0</v>
      </c>
      <c r="N26" s="389">
        <f>+'ZARANDA 1'!N40</f>
        <v>0</v>
      </c>
      <c r="O26" s="389">
        <f>+'ZARANDA 1'!O40</f>
        <v>0</v>
      </c>
      <c r="P26" s="389">
        <f>+'ZARANDA 1'!P40</f>
        <v>0</v>
      </c>
      <c r="Q26" s="389">
        <f>+'ZARANDA 1'!Q40</f>
        <v>0</v>
      </c>
      <c r="R26" s="389">
        <f>+'ZARANDA 1'!R40</f>
        <v>0</v>
      </c>
      <c r="S26" s="389">
        <f>+'ZARANDA 1'!S40</f>
        <v>0</v>
      </c>
      <c r="T26" s="389">
        <f>+'ZARANDA 1'!T40</f>
        <v>0</v>
      </c>
      <c r="U26" s="389">
        <f>+'ZARANDA 1'!U40</f>
        <v>0</v>
      </c>
      <c r="V26" s="389">
        <f>+'ZARANDA 1'!V40</f>
        <v>0</v>
      </c>
      <c r="W26" s="389">
        <f>+'ZARANDA 1'!W40</f>
        <v>0</v>
      </c>
      <c r="X26" s="389">
        <f>+'ZARANDA 1'!X40</f>
        <v>0</v>
      </c>
      <c r="Y26" s="389">
        <f>+'ZARANDA 1'!Y40</f>
        <v>0</v>
      </c>
      <c r="Z26" s="389">
        <f>+'ZARANDA 1'!Z40</f>
        <v>0</v>
      </c>
      <c r="AA26" s="389">
        <f>+'ZARANDA 1'!AA40</f>
        <v>0</v>
      </c>
      <c r="AB26" s="389">
        <f>+'ZARANDA 1'!AB40</f>
        <v>0</v>
      </c>
      <c r="AC26" s="389">
        <f>+'ZARANDA 1'!AC40</f>
        <v>0</v>
      </c>
      <c r="AD26" s="389">
        <f>+'ZARANDA 1'!AD40</f>
        <v>0</v>
      </c>
      <c r="AE26" s="389">
        <f>+'ZARANDA 1'!AE40</f>
        <v>0</v>
      </c>
      <c r="AF26" s="389">
        <f>+'ZARANDA 1'!AF40</f>
        <v>0</v>
      </c>
      <c r="AG26" s="389">
        <f>+'ZARANDA 1'!AG40</f>
        <v>0</v>
      </c>
      <c r="AH26" s="389">
        <f>+'ZARANDA 1'!AH40</f>
        <v>0</v>
      </c>
      <c r="AI26" s="389">
        <f>+'ZARANDA 1'!AI40</f>
        <v>0</v>
      </c>
      <c r="AJ26" s="389">
        <f>+'ZARANDA 1'!AJ40</f>
        <v>0</v>
      </c>
      <c r="AK26" s="389">
        <f>+'ZARANDA 1'!AK40</f>
        <v>0</v>
      </c>
      <c r="AL26" s="389">
        <f>+'ZARANDA 1'!AL40</f>
        <v>0</v>
      </c>
      <c r="AM26" s="389">
        <f>+'ZARANDA 1'!AM40</f>
        <v>0</v>
      </c>
      <c r="AN26" s="389">
        <f>+'ZARANDA 1'!AN40</f>
        <v>0</v>
      </c>
      <c r="AO26" s="389">
        <f>+'ZARANDA 1'!AO40</f>
        <v>0</v>
      </c>
      <c r="AP26" s="389">
        <f>+'ZARANDA 1'!AP40</f>
        <v>0</v>
      </c>
      <c r="AQ26" s="389">
        <f>+'ZARANDA 1'!AQ40</f>
        <v>0</v>
      </c>
      <c r="AR26" s="389">
        <f>+'ZARANDA 1'!AR40</f>
        <v>0</v>
      </c>
      <c r="AS26" s="389">
        <f>+'ZARANDA 1'!AS40</f>
        <v>0</v>
      </c>
      <c r="AT26" s="389">
        <f>+'ZARANDA 1'!AT40</f>
        <v>0</v>
      </c>
      <c r="AU26" s="389">
        <f>+'ZARANDA 1'!AU40</f>
        <v>0</v>
      </c>
      <c r="AV26" s="389">
        <f>+'ZARANDA 1'!AV40</f>
        <v>0</v>
      </c>
      <c r="AW26" s="389">
        <f>+'ZARANDA 1'!AW40</f>
        <v>0</v>
      </c>
      <c r="AX26" s="389">
        <f>+'ZARANDA 1'!AX40</f>
        <v>0</v>
      </c>
      <c r="AY26" s="389">
        <f>+'ZARANDA 1'!AY40</f>
        <v>0</v>
      </c>
      <c r="AZ26" s="389">
        <f>+'ZARANDA 1'!AZ40</f>
        <v>0</v>
      </c>
      <c r="BA26" s="389">
        <f>+'ZARANDA 1'!BA40</f>
        <v>0</v>
      </c>
      <c r="BB26" s="389">
        <f>+'ZARANDA 1'!BB40</f>
        <v>0</v>
      </c>
      <c r="BC26" s="389">
        <f>+'ZARANDA 1'!BC40</f>
        <v>0</v>
      </c>
      <c r="BD26" s="389">
        <f>+'ZARANDA 1'!BD40</f>
        <v>0</v>
      </c>
      <c r="BE26" s="389">
        <f>+'ZARANDA 1'!BE40</f>
        <v>0</v>
      </c>
      <c r="BF26" s="389">
        <f>+'ZARANDA 1'!BF40</f>
        <v>0</v>
      </c>
      <c r="BG26" s="389">
        <f>+'ZARANDA 1'!BG40</f>
        <v>0</v>
      </c>
      <c r="BH26" s="389">
        <f>+'ZARANDA 1'!BH40</f>
        <v>0</v>
      </c>
      <c r="BI26" s="389">
        <f>+'ZARANDA 1'!BI40</f>
        <v>0</v>
      </c>
      <c r="BJ26" s="389">
        <f>+'ZARANDA 1'!BJ40</f>
        <v>0</v>
      </c>
      <c r="BK26" s="389">
        <f>+'ZARANDA 1'!BK40</f>
        <v>0</v>
      </c>
      <c r="BL26" s="389">
        <f>+'ZARANDA 1'!BL40</f>
        <v>0</v>
      </c>
      <c r="BM26" s="389">
        <f>+'ZARANDA 1'!BM40</f>
        <v>0</v>
      </c>
      <c r="BN26" s="389">
        <f>+'ZARANDA 1'!BN40</f>
        <v>0</v>
      </c>
      <c r="BO26" s="389">
        <f>+'ZARANDA 1'!BO40</f>
        <v>0</v>
      </c>
      <c r="BP26" s="389">
        <f>+'ZARANDA 1'!BP40</f>
        <v>0</v>
      </c>
      <c r="BQ26" s="389">
        <f>+'ZARANDA 1'!BQ40</f>
        <v>0</v>
      </c>
      <c r="BR26" s="389">
        <f>+'ZARANDA 1'!BR40</f>
        <v>0</v>
      </c>
      <c r="BS26" s="389">
        <f>+'ZARANDA 1'!BS40</f>
        <v>0</v>
      </c>
      <c r="BT26" s="389">
        <f>+'ZARANDA 1'!BT40</f>
        <v>0</v>
      </c>
      <c r="BU26" s="389">
        <f>+'ZARANDA 1'!BU40</f>
        <v>0</v>
      </c>
      <c r="BV26" s="389">
        <f>+'ZARANDA 1'!BV40</f>
        <v>0</v>
      </c>
      <c r="BW26" s="389">
        <f>+'ZARANDA 1'!BW40</f>
        <v>0</v>
      </c>
      <c r="BX26" s="389">
        <f>+'ZARANDA 1'!BX40</f>
        <v>0</v>
      </c>
      <c r="BY26" s="389">
        <f>+'ZARANDA 1'!BY40</f>
        <v>0</v>
      </c>
      <c r="BZ26" s="389">
        <f>+'ZARANDA 1'!BZ40</f>
        <v>0</v>
      </c>
      <c r="CA26" s="389">
        <f>+'ZARANDA 1'!CA40</f>
        <v>0</v>
      </c>
      <c r="CB26" s="389">
        <f>+'ZARANDA 1'!CB40</f>
        <v>0</v>
      </c>
      <c r="CC26" s="389">
        <f>+'ZARANDA 1'!CC40</f>
        <v>0</v>
      </c>
      <c r="CD26" s="389">
        <f>+'ZARANDA 1'!CD40</f>
        <v>0</v>
      </c>
      <c r="CE26" s="389">
        <f>+'ZARANDA 1'!CE40</f>
        <v>0</v>
      </c>
      <c r="CF26" s="389">
        <f>+'ZARANDA 1'!CF40</f>
        <v>0</v>
      </c>
    </row>
    <row r="27" spans="3:84" x14ac:dyDescent="0.3">
      <c r="C27" s="963"/>
      <c r="D27" s="135" t="s">
        <v>125</v>
      </c>
      <c r="E27" s="389">
        <f>+'ZARANDA 2'!E40</f>
        <v>0</v>
      </c>
      <c r="F27" s="389">
        <f>+'ZARANDA 2'!F40</f>
        <v>0</v>
      </c>
      <c r="G27" s="389">
        <f>+'ZARANDA 2'!G40</f>
        <v>0</v>
      </c>
      <c r="H27" s="389">
        <f>+'ZARANDA 2'!H40</f>
        <v>0</v>
      </c>
      <c r="I27" s="389">
        <f>+'ZARANDA 2'!I40</f>
        <v>0</v>
      </c>
      <c r="J27" s="389">
        <f>+'ZARANDA 2'!J40</f>
        <v>0.3391268999999999</v>
      </c>
      <c r="K27" s="389">
        <f>+'ZARANDA 2'!K40</f>
        <v>1.0482104181818179</v>
      </c>
      <c r="L27" s="389">
        <f>+'ZARANDA 2'!L40</f>
        <v>0.98655098181818157</v>
      </c>
      <c r="M27" s="389">
        <f>+'ZARANDA 2'!M40</f>
        <v>7.5581163636363635E-2</v>
      </c>
      <c r="N27" s="389">
        <f>+'ZARANDA 2'!N40</f>
        <v>4.3675434090909085E-2</v>
      </c>
      <c r="O27" s="389">
        <f>+'ZARANDA 2'!O40</f>
        <v>0</v>
      </c>
      <c r="P27" s="389">
        <f>+'ZARANDA 2'!P40</f>
        <v>0</v>
      </c>
      <c r="Q27" s="389">
        <f>+'ZARANDA 2'!Q40</f>
        <v>0</v>
      </c>
      <c r="R27" s="389">
        <f>+'ZARANDA 2'!R40</f>
        <v>0</v>
      </c>
      <c r="S27" s="389">
        <f>+'ZARANDA 2'!S40</f>
        <v>0</v>
      </c>
      <c r="T27" s="389">
        <f>+'ZARANDA 2'!T40</f>
        <v>0</v>
      </c>
      <c r="U27" s="389">
        <f>+'ZARANDA 2'!U40</f>
        <v>0</v>
      </c>
      <c r="V27" s="389">
        <f>+'ZARANDA 2'!V40</f>
        <v>0</v>
      </c>
      <c r="W27" s="389">
        <f>+'ZARANDA 2'!W40</f>
        <v>0</v>
      </c>
      <c r="X27" s="389">
        <f>+'ZARANDA 2'!X40</f>
        <v>0</v>
      </c>
      <c r="Y27" s="389">
        <f>+'ZARANDA 2'!Y40</f>
        <v>0</v>
      </c>
      <c r="Z27" s="389">
        <f>+'ZARANDA 2'!Z40</f>
        <v>0</v>
      </c>
      <c r="AA27" s="389">
        <f>+'ZARANDA 2'!AA40</f>
        <v>0</v>
      </c>
      <c r="AB27" s="389">
        <f>+'ZARANDA 2'!AB40</f>
        <v>0</v>
      </c>
      <c r="AC27" s="389">
        <f>+'ZARANDA 2'!AC40</f>
        <v>0</v>
      </c>
      <c r="AD27" s="389">
        <f>+'ZARANDA 2'!AD40</f>
        <v>0</v>
      </c>
      <c r="AE27" s="389">
        <f>+'ZARANDA 2'!AE40</f>
        <v>0</v>
      </c>
      <c r="AF27" s="389">
        <f>+'ZARANDA 2'!AF40</f>
        <v>0</v>
      </c>
      <c r="AG27" s="389">
        <f>+'ZARANDA 2'!AG40</f>
        <v>0</v>
      </c>
      <c r="AH27" s="389">
        <f>+'ZARANDA 2'!AH40</f>
        <v>0</v>
      </c>
      <c r="AI27" s="389">
        <f>+'ZARANDA 2'!AI40</f>
        <v>0</v>
      </c>
      <c r="AJ27" s="389">
        <f>+'ZARANDA 2'!AJ40</f>
        <v>0</v>
      </c>
      <c r="AK27" s="389">
        <f>+'ZARANDA 2'!AK40</f>
        <v>0</v>
      </c>
      <c r="AL27" s="389">
        <f>+'ZARANDA 2'!AL40</f>
        <v>0</v>
      </c>
      <c r="AM27" s="389">
        <f>+'ZARANDA 2'!AM40</f>
        <v>0</v>
      </c>
      <c r="AN27" s="389">
        <f>+'ZARANDA 2'!AN40</f>
        <v>0</v>
      </c>
      <c r="AO27" s="389">
        <f>+'ZARANDA 2'!AO40</f>
        <v>0</v>
      </c>
      <c r="AP27" s="389">
        <f>+'ZARANDA 2'!AP40</f>
        <v>0</v>
      </c>
      <c r="AQ27" s="389">
        <f>+'ZARANDA 2'!AQ40</f>
        <v>0</v>
      </c>
      <c r="AR27" s="389">
        <f>+'ZARANDA 2'!AR40</f>
        <v>0</v>
      </c>
      <c r="AS27" s="389">
        <f>+'ZARANDA 2'!AS40</f>
        <v>0</v>
      </c>
      <c r="AT27" s="389">
        <f>+'ZARANDA 2'!AT40</f>
        <v>0</v>
      </c>
      <c r="AU27" s="389">
        <f>+'ZARANDA 2'!AU40</f>
        <v>0</v>
      </c>
      <c r="AV27" s="389">
        <f>+'ZARANDA 2'!AV40</f>
        <v>0</v>
      </c>
      <c r="AW27" s="389">
        <f>+'ZARANDA 2'!AW40</f>
        <v>0</v>
      </c>
      <c r="AX27" s="389">
        <f>+'ZARANDA 2'!AX40</f>
        <v>0</v>
      </c>
      <c r="AY27" s="389">
        <f>+'ZARANDA 2'!AY40</f>
        <v>0</v>
      </c>
      <c r="AZ27" s="389">
        <f>+'ZARANDA 2'!AZ40</f>
        <v>0</v>
      </c>
      <c r="BA27" s="389">
        <f>+'ZARANDA 2'!BA40</f>
        <v>0</v>
      </c>
      <c r="BB27" s="389">
        <f>+'ZARANDA 2'!BB40</f>
        <v>0</v>
      </c>
      <c r="BC27" s="389">
        <f>+'ZARANDA 2'!BC40</f>
        <v>0</v>
      </c>
      <c r="BD27" s="389">
        <f>+'ZARANDA 2'!BD40</f>
        <v>0</v>
      </c>
      <c r="BE27" s="389">
        <f>+'ZARANDA 2'!BE40</f>
        <v>0</v>
      </c>
      <c r="BF27" s="389">
        <f>+'ZARANDA 2'!BF40</f>
        <v>0</v>
      </c>
      <c r="BG27" s="389">
        <f>+'ZARANDA 2'!BG40</f>
        <v>0</v>
      </c>
      <c r="BH27" s="389">
        <f>+'ZARANDA 2'!BH40</f>
        <v>0</v>
      </c>
      <c r="BI27" s="389">
        <f>+'ZARANDA 2'!BI40</f>
        <v>0</v>
      </c>
      <c r="BJ27" s="389">
        <f>+'ZARANDA 2'!BJ40</f>
        <v>0</v>
      </c>
      <c r="BK27" s="389">
        <f>+'ZARANDA 2'!BK40</f>
        <v>0</v>
      </c>
      <c r="BL27" s="389">
        <f>+'ZARANDA 2'!BL40</f>
        <v>0</v>
      </c>
      <c r="BM27" s="389">
        <f>+'ZARANDA 2'!BM40</f>
        <v>0</v>
      </c>
      <c r="BN27" s="389">
        <f>+'ZARANDA 2'!BN40</f>
        <v>0</v>
      </c>
      <c r="BO27" s="389">
        <f>+'ZARANDA 2'!BO40</f>
        <v>0</v>
      </c>
      <c r="BP27" s="389">
        <f>+'ZARANDA 2'!BP40</f>
        <v>0</v>
      </c>
      <c r="BQ27" s="389">
        <f>+'ZARANDA 2'!BQ40</f>
        <v>0</v>
      </c>
      <c r="BR27" s="389">
        <f>+'ZARANDA 2'!BR40</f>
        <v>0</v>
      </c>
      <c r="BS27" s="389">
        <f>+'ZARANDA 2'!BS40</f>
        <v>0</v>
      </c>
      <c r="BT27" s="389">
        <f>+'ZARANDA 2'!BT40</f>
        <v>0</v>
      </c>
      <c r="BU27" s="389">
        <f>+'ZARANDA 2'!BU40</f>
        <v>0</v>
      </c>
      <c r="BV27" s="389">
        <f>+'ZARANDA 2'!BV40</f>
        <v>0</v>
      </c>
      <c r="BW27" s="389">
        <f>+'ZARANDA 2'!BW40</f>
        <v>0</v>
      </c>
      <c r="BX27" s="389">
        <f>+'ZARANDA 2'!BX40</f>
        <v>0</v>
      </c>
      <c r="BY27" s="389">
        <f>+'ZARANDA 2'!BY40</f>
        <v>0</v>
      </c>
      <c r="BZ27" s="389">
        <f>+'ZARANDA 2'!BZ40</f>
        <v>0</v>
      </c>
      <c r="CA27" s="389">
        <f>+'ZARANDA 2'!CA40</f>
        <v>0</v>
      </c>
      <c r="CB27" s="389">
        <f>+'ZARANDA 2'!CB40</f>
        <v>0</v>
      </c>
      <c r="CC27" s="389">
        <f>+'ZARANDA 2'!CC40</f>
        <v>0</v>
      </c>
      <c r="CD27" s="389">
        <f>+'ZARANDA 2'!CD40</f>
        <v>0</v>
      </c>
      <c r="CE27" s="389">
        <f>+'ZARANDA 2'!CE40</f>
        <v>0</v>
      </c>
      <c r="CF27" s="389">
        <f>+'ZARANDA 2'!CF40</f>
        <v>0</v>
      </c>
    </row>
    <row r="28" spans="3:84" x14ac:dyDescent="0.3">
      <c r="C28" s="963"/>
      <c r="D28" s="135" t="s">
        <v>126</v>
      </c>
      <c r="E28" s="389">
        <f>+'ZARANDA 3'!E40</f>
        <v>0</v>
      </c>
      <c r="F28" s="389">
        <f>+'ZARANDA 3'!F40</f>
        <v>0</v>
      </c>
      <c r="G28" s="389">
        <f>+'ZARANDA 3'!G40</f>
        <v>0</v>
      </c>
      <c r="H28" s="389">
        <f>+'ZARANDA 3'!H40</f>
        <v>0</v>
      </c>
      <c r="I28" s="389">
        <f>+'ZARANDA 3'!I40</f>
        <v>0</v>
      </c>
      <c r="J28" s="389">
        <f>+'ZARANDA 3'!J40</f>
        <v>0.46501491590909083</v>
      </c>
      <c r="K28" s="389">
        <f>+'ZARANDA 3'!K40</f>
        <v>0.70137608863636347</v>
      </c>
      <c r="L28" s="389">
        <f>+'ZARANDA 3'!L40</f>
        <v>1.161252718181818</v>
      </c>
      <c r="M28" s="389">
        <f>+'ZARANDA 3'!M40</f>
        <v>5.3952006818181804E-2</v>
      </c>
      <c r="N28" s="389">
        <f>+'ZARANDA 3'!N40</f>
        <v>3.4323054545454541E-2</v>
      </c>
      <c r="O28" s="389">
        <f>+'ZARANDA 3'!O40</f>
        <v>0</v>
      </c>
      <c r="P28" s="389">
        <f>+'ZARANDA 3'!P40</f>
        <v>0</v>
      </c>
      <c r="Q28" s="389">
        <f>+'ZARANDA 3'!Q40</f>
        <v>0</v>
      </c>
      <c r="R28" s="389">
        <f>+'ZARANDA 3'!R40</f>
        <v>0</v>
      </c>
      <c r="S28" s="389">
        <f>+'ZARANDA 3'!S40</f>
        <v>0</v>
      </c>
      <c r="T28" s="389">
        <f>+'ZARANDA 3'!T40</f>
        <v>0</v>
      </c>
      <c r="U28" s="389">
        <f>+'ZARANDA 3'!U40</f>
        <v>0</v>
      </c>
      <c r="V28" s="389">
        <f>+'ZARANDA 3'!V40</f>
        <v>0</v>
      </c>
      <c r="W28" s="389">
        <f>+'ZARANDA 3'!W40</f>
        <v>0</v>
      </c>
      <c r="X28" s="389">
        <f>+'ZARANDA 3'!X40</f>
        <v>0</v>
      </c>
      <c r="Y28" s="389">
        <f>+'ZARANDA 3'!Y40</f>
        <v>0</v>
      </c>
      <c r="Z28" s="389">
        <f>+'ZARANDA 3'!Z40</f>
        <v>0</v>
      </c>
      <c r="AA28" s="389">
        <f>+'ZARANDA 3'!AA40</f>
        <v>0</v>
      </c>
      <c r="AB28" s="389">
        <f>+'ZARANDA 3'!AB40</f>
        <v>0</v>
      </c>
      <c r="AC28" s="389">
        <f>+'ZARANDA 3'!AC40</f>
        <v>0</v>
      </c>
      <c r="AD28" s="389">
        <f>+'ZARANDA 3'!AD40</f>
        <v>0</v>
      </c>
      <c r="AE28" s="389">
        <f>+'ZARANDA 3'!AE40</f>
        <v>0</v>
      </c>
      <c r="AF28" s="389">
        <f>+'ZARANDA 3'!AF40</f>
        <v>0</v>
      </c>
      <c r="AG28" s="389">
        <f>+'ZARANDA 3'!AG40</f>
        <v>0</v>
      </c>
      <c r="AH28" s="389">
        <f>+'ZARANDA 3'!AH40</f>
        <v>0</v>
      </c>
      <c r="AI28" s="389">
        <f>+'ZARANDA 3'!AI40</f>
        <v>0</v>
      </c>
      <c r="AJ28" s="389">
        <f>+'ZARANDA 3'!AJ40</f>
        <v>0</v>
      </c>
      <c r="AK28" s="389">
        <f>+'ZARANDA 3'!AK40</f>
        <v>0</v>
      </c>
      <c r="AL28" s="389">
        <f>+'ZARANDA 3'!AL40</f>
        <v>0</v>
      </c>
      <c r="AM28" s="389">
        <f>+'ZARANDA 3'!AM40</f>
        <v>0</v>
      </c>
      <c r="AN28" s="389">
        <f>+'ZARANDA 3'!AN40</f>
        <v>0</v>
      </c>
      <c r="AO28" s="389">
        <f>+'ZARANDA 3'!AO40</f>
        <v>0</v>
      </c>
      <c r="AP28" s="389">
        <f>+'ZARANDA 3'!AP40</f>
        <v>0</v>
      </c>
      <c r="AQ28" s="389">
        <f>+'ZARANDA 3'!AQ40</f>
        <v>0</v>
      </c>
      <c r="AR28" s="389">
        <f>+'ZARANDA 3'!AR40</f>
        <v>0</v>
      </c>
      <c r="AS28" s="389">
        <f>+'ZARANDA 3'!AS40</f>
        <v>0</v>
      </c>
      <c r="AT28" s="389">
        <f>+'ZARANDA 3'!AT40</f>
        <v>0</v>
      </c>
      <c r="AU28" s="389">
        <f>+'ZARANDA 3'!AU40</f>
        <v>0</v>
      </c>
      <c r="AV28" s="389">
        <f>+'ZARANDA 3'!AV40</f>
        <v>0</v>
      </c>
      <c r="AW28" s="389">
        <f>+'ZARANDA 3'!AW40</f>
        <v>0</v>
      </c>
      <c r="AX28" s="389">
        <f>+'ZARANDA 3'!AX40</f>
        <v>0</v>
      </c>
      <c r="AY28" s="389">
        <f>+'ZARANDA 3'!AY40</f>
        <v>0</v>
      </c>
      <c r="AZ28" s="389">
        <f>+'ZARANDA 3'!AZ40</f>
        <v>0</v>
      </c>
      <c r="BA28" s="389">
        <f>+'ZARANDA 3'!BA40</f>
        <v>0</v>
      </c>
      <c r="BB28" s="389">
        <f>+'ZARANDA 3'!BB40</f>
        <v>0</v>
      </c>
      <c r="BC28" s="389">
        <f>+'ZARANDA 3'!BC40</f>
        <v>0</v>
      </c>
      <c r="BD28" s="389">
        <f>+'ZARANDA 3'!BD40</f>
        <v>0</v>
      </c>
      <c r="BE28" s="389">
        <f>+'ZARANDA 3'!BE40</f>
        <v>0</v>
      </c>
      <c r="BF28" s="389">
        <f>+'ZARANDA 3'!BF40</f>
        <v>0</v>
      </c>
      <c r="BG28" s="389">
        <f>+'ZARANDA 3'!BG40</f>
        <v>0</v>
      </c>
      <c r="BH28" s="389">
        <f>+'ZARANDA 3'!BH40</f>
        <v>0</v>
      </c>
      <c r="BI28" s="389">
        <f>+'ZARANDA 3'!BI40</f>
        <v>0</v>
      </c>
      <c r="BJ28" s="389">
        <f>+'ZARANDA 3'!BJ40</f>
        <v>0</v>
      </c>
      <c r="BK28" s="389">
        <f>+'ZARANDA 3'!BK40</f>
        <v>0</v>
      </c>
      <c r="BL28" s="389">
        <f>+'ZARANDA 3'!BL40</f>
        <v>0</v>
      </c>
      <c r="BM28" s="389">
        <f>+'ZARANDA 3'!BM40</f>
        <v>0</v>
      </c>
      <c r="BN28" s="389">
        <f>+'ZARANDA 3'!BN40</f>
        <v>0</v>
      </c>
      <c r="BO28" s="389">
        <f>+'ZARANDA 3'!BO40</f>
        <v>0</v>
      </c>
      <c r="BP28" s="389">
        <f>+'ZARANDA 3'!BP40</f>
        <v>0</v>
      </c>
      <c r="BQ28" s="389">
        <f>+'ZARANDA 3'!BQ40</f>
        <v>0</v>
      </c>
      <c r="BR28" s="389">
        <f>+'ZARANDA 3'!BR40</f>
        <v>0</v>
      </c>
      <c r="BS28" s="389">
        <f>+'ZARANDA 3'!BS40</f>
        <v>0</v>
      </c>
      <c r="BT28" s="389">
        <f>+'ZARANDA 3'!BT40</f>
        <v>0</v>
      </c>
      <c r="BU28" s="389">
        <f>+'ZARANDA 3'!BU40</f>
        <v>0</v>
      </c>
      <c r="BV28" s="389">
        <f>+'ZARANDA 3'!BV40</f>
        <v>0</v>
      </c>
      <c r="BW28" s="389">
        <f>+'ZARANDA 3'!BW40</f>
        <v>0</v>
      </c>
      <c r="BX28" s="389">
        <f>+'ZARANDA 3'!BX40</f>
        <v>0</v>
      </c>
      <c r="BY28" s="389">
        <f>+'ZARANDA 3'!BY40</f>
        <v>0</v>
      </c>
      <c r="BZ28" s="389">
        <f>+'ZARANDA 3'!BZ40</f>
        <v>0</v>
      </c>
      <c r="CA28" s="389">
        <f>+'ZARANDA 3'!CA40</f>
        <v>0</v>
      </c>
      <c r="CB28" s="389">
        <f>+'ZARANDA 3'!CB40</f>
        <v>0</v>
      </c>
      <c r="CC28" s="389">
        <f>+'ZARANDA 3'!CC40</f>
        <v>0</v>
      </c>
      <c r="CD28" s="389">
        <f>+'ZARANDA 3'!CD40</f>
        <v>0</v>
      </c>
      <c r="CE28" s="389">
        <f>+'ZARANDA 3'!CE40</f>
        <v>0</v>
      </c>
      <c r="CF28" s="389">
        <f>+'ZARANDA 3'!CF40</f>
        <v>0</v>
      </c>
    </row>
    <row r="29" spans="3:84" x14ac:dyDescent="0.3">
      <c r="C29" s="963"/>
      <c r="D29" s="135" t="s">
        <v>238</v>
      </c>
      <c r="E29" s="389">
        <f>+DESARENADOR!E40</f>
        <v>0</v>
      </c>
      <c r="F29" s="389">
        <f>+DESARENADOR!F40</f>
        <v>0</v>
      </c>
      <c r="G29" s="389">
        <f>+DESARENADOR!G40</f>
        <v>0</v>
      </c>
      <c r="H29" s="389">
        <f>+DESARENADOR!H40</f>
        <v>0</v>
      </c>
      <c r="I29" s="389">
        <f>+DESARENADOR!I40</f>
        <v>0</v>
      </c>
      <c r="J29" s="389">
        <f>+DESARENADOR!J40</f>
        <v>0</v>
      </c>
      <c r="K29" s="389">
        <f>+DESARENADOR!K40</f>
        <v>0</v>
      </c>
      <c r="L29" s="389">
        <f>+DESARENADOR!L40</f>
        <v>0</v>
      </c>
      <c r="M29" s="389">
        <f>+DESARENADOR!M40</f>
        <v>0</v>
      </c>
      <c r="N29" s="389">
        <f>+DESARENADOR!N40</f>
        <v>0</v>
      </c>
      <c r="O29" s="389">
        <f>+DESARENADOR!O40</f>
        <v>0</v>
      </c>
      <c r="P29" s="389">
        <f>+DESARENADOR!P40</f>
        <v>0</v>
      </c>
      <c r="Q29" s="389">
        <f>+DESARENADOR!Q40</f>
        <v>0</v>
      </c>
      <c r="R29" s="389">
        <f>+DESARENADOR!R40</f>
        <v>0</v>
      </c>
      <c r="S29" s="389">
        <f>+DESARENADOR!S40</f>
        <v>0</v>
      </c>
      <c r="T29" s="389">
        <f>+DESARENADOR!T40</f>
        <v>0</v>
      </c>
      <c r="U29" s="389">
        <f>+DESARENADOR!U40</f>
        <v>0</v>
      </c>
      <c r="V29" s="389">
        <f>+DESARENADOR!V40</f>
        <v>0</v>
      </c>
      <c r="W29" s="389">
        <f>+DESARENADOR!W40</f>
        <v>0</v>
      </c>
      <c r="X29" s="389">
        <f>+DESARENADOR!X40</f>
        <v>0</v>
      </c>
      <c r="Y29" s="389">
        <f>+DESARENADOR!Y40</f>
        <v>0</v>
      </c>
      <c r="Z29" s="389">
        <f>+DESARENADOR!Z40</f>
        <v>0</v>
      </c>
      <c r="AA29" s="389">
        <f>+DESARENADOR!AA40</f>
        <v>0</v>
      </c>
      <c r="AB29" s="389">
        <f>+DESARENADOR!AB40</f>
        <v>0</v>
      </c>
      <c r="AC29" s="389">
        <f>+DESARENADOR!AC40</f>
        <v>0</v>
      </c>
      <c r="AD29" s="389">
        <f>+DESARENADOR!AD40</f>
        <v>0</v>
      </c>
      <c r="AE29" s="389">
        <f>+DESARENADOR!AE40</f>
        <v>0</v>
      </c>
      <c r="AF29" s="389">
        <f>+DESARENADOR!AF40</f>
        <v>0</v>
      </c>
      <c r="AG29" s="389">
        <f>+DESARENADOR!AG40</f>
        <v>0</v>
      </c>
      <c r="AH29" s="389">
        <f>+DESARENADOR!AH40</f>
        <v>0</v>
      </c>
      <c r="AI29" s="389">
        <f>+DESARENADOR!AI40</f>
        <v>0</v>
      </c>
      <c r="AJ29" s="389">
        <f>+DESARENADOR!AJ40</f>
        <v>0</v>
      </c>
      <c r="AK29" s="389">
        <f>+DESARENADOR!AK40</f>
        <v>0</v>
      </c>
      <c r="AL29" s="389">
        <f>+DESARENADOR!AL40</f>
        <v>0</v>
      </c>
      <c r="AM29" s="389">
        <f>+DESARENADOR!AM40</f>
        <v>0</v>
      </c>
      <c r="AN29" s="389">
        <f>+DESARENADOR!AN40</f>
        <v>0</v>
      </c>
      <c r="AO29" s="389">
        <f>+DESARENADOR!AO40</f>
        <v>0</v>
      </c>
      <c r="AP29" s="389">
        <f>+DESARENADOR!AP40</f>
        <v>0</v>
      </c>
      <c r="AQ29" s="389">
        <f>+DESARENADOR!AQ40</f>
        <v>0</v>
      </c>
      <c r="AR29" s="389">
        <f>+DESARENADOR!AR40</f>
        <v>0</v>
      </c>
      <c r="AS29" s="389">
        <f>+DESARENADOR!AS40</f>
        <v>0</v>
      </c>
      <c r="AT29" s="389">
        <f>+DESARENADOR!AT40</f>
        <v>0</v>
      </c>
      <c r="AU29" s="389">
        <f>+DESARENADOR!AU40</f>
        <v>0</v>
      </c>
      <c r="AV29" s="389">
        <f>+DESARENADOR!AV40</f>
        <v>0</v>
      </c>
      <c r="AW29" s="389">
        <f>+DESARENADOR!AW40</f>
        <v>0</v>
      </c>
      <c r="AX29" s="389">
        <f>+DESARENADOR!AX40</f>
        <v>0</v>
      </c>
      <c r="AY29" s="389">
        <f>+DESARENADOR!AY40</f>
        <v>0</v>
      </c>
      <c r="AZ29" s="389">
        <f>+DESARENADOR!AZ40</f>
        <v>0</v>
      </c>
      <c r="BA29" s="389">
        <f>+DESARENADOR!BA40</f>
        <v>0</v>
      </c>
      <c r="BB29" s="389">
        <f>+DESARENADOR!BB40</f>
        <v>0</v>
      </c>
      <c r="BC29" s="389">
        <f>+DESARENADOR!BC40</f>
        <v>0</v>
      </c>
      <c r="BD29" s="389">
        <f>+DESARENADOR!BD40</f>
        <v>0</v>
      </c>
      <c r="BE29" s="389">
        <f>+DESARENADOR!BE40</f>
        <v>0</v>
      </c>
      <c r="BF29" s="389">
        <f>+DESARENADOR!BF40</f>
        <v>0</v>
      </c>
      <c r="BG29" s="389">
        <f>+DESARENADOR!BG40</f>
        <v>0</v>
      </c>
      <c r="BH29" s="389">
        <f>+DESARENADOR!BH40</f>
        <v>0</v>
      </c>
      <c r="BI29" s="389">
        <f>+DESARENADOR!BI40</f>
        <v>0</v>
      </c>
      <c r="BJ29" s="389">
        <f>+DESARENADOR!BJ40</f>
        <v>0</v>
      </c>
      <c r="BK29" s="389">
        <f>+DESARENADOR!BK40</f>
        <v>0</v>
      </c>
      <c r="BL29" s="389">
        <f>+DESARENADOR!BL40</f>
        <v>0</v>
      </c>
      <c r="BM29" s="389">
        <f>+DESARENADOR!BM40</f>
        <v>0</v>
      </c>
      <c r="BN29" s="389">
        <f>+DESARENADOR!BN40</f>
        <v>0</v>
      </c>
      <c r="BO29" s="389">
        <f>+DESARENADOR!BO40</f>
        <v>0</v>
      </c>
      <c r="BP29" s="389">
        <f>+DESARENADOR!BP40</f>
        <v>0</v>
      </c>
      <c r="BQ29" s="389">
        <f>+DESARENADOR!BQ40</f>
        <v>0</v>
      </c>
      <c r="BR29" s="389">
        <f>+DESARENADOR!BR40</f>
        <v>0</v>
      </c>
      <c r="BS29" s="389">
        <f>+DESARENADOR!BS40</f>
        <v>0</v>
      </c>
      <c r="BT29" s="389">
        <f>+DESARENADOR!BT40</f>
        <v>0</v>
      </c>
      <c r="BU29" s="389">
        <f>+DESARENADOR!BU40</f>
        <v>0</v>
      </c>
      <c r="BV29" s="389">
        <f>+DESARENADOR!BV40</f>
        <v>0</v>
      </c>
      <c r="BW29" s="389">
        <f>+DESARENADOR!BW40</f>
        <v>0</v>
      </c>
      <c r="BX29" s="389">
        <f>+DESARENADOR!BX40</f>
        <v>0</v>
      </c>
      <c r="BY29" s="389">
        <f>+DESARENADOR!BY40</f>
        <v>0</v>
      </c>
      <c r="BZ29" s="389">
        <f>+DESARENADOR!BZ40</f>
        <v>0</v>
      </c>
      <c r="CA29" s="389">
        <f>+DESARENADOR!CA40</f>
        <v>0</v>
      </c>
      <c r="CB29" s="389">
        <f>+DESARENADOR!CB40</f>
        <v>0</v>
      </c>
      <c r="CC29" s="389">
        <f>+DESARENADOR!CC40</f>
        <v>0</v>
      </c>
      <c r="CD29" s="389">
        <f>+DESARENADOR!CD40</f>
        <v>0</v>
      </c>
      <c r="CE29" s="389">
        <f>+DESARENADOR!CE40</f>
        <v>0</v>
      </c>
      <c r="CF29" s="389">
        <f>+DESARENADOR!CF40</f>
        <v>0</v>
      </c>
    </row>
    <row r="30" spans="3:84" x14ac:dyDescent="0.3">
      <c r="C30" s="963"/>
      <c r="D30" s="135" t="s">
        <v>129</v>
      </c>
      <c r="E30" s="389">
        <f>+DESILTER!E40</f>
        <v>0</v>
      </c>
      <c r="F30" s="389">
        <f>+DESILTER!F40</f>
        <v>0</v>
      </c>
      <c r="G30" s="389">
        <f>+DESILTER!G40</f>
        <v>0</v>
      </c>
      <c r="H30" s="389">
        <f>+DESILTER!H40</f>
        <v>0</v>
      </c>
      <c r="I30" s="389">
        <f>+DESILTER!I40</f>
        <v>0</v>
      </c>
      <c r="J30" s="389">
        <f>+DESILTER!J40</f>
        <v>0</v>
      </c>
      <c r="K30" s="389">
        <f>+DESILTER!K40</f>
        <v>0</v>
      </c>
      <c r="L30" s="389">
        <f>+DESILTER!L40</f>
        <v>0</v>
      </c>
      <c r="M30" s="389">
        <f>+DESILTER!M40</f>
        <v>0</v>
      </c>
      <c r="N30" s="389">
        <f>+DESILTER!N40</f>
        <v>0</v>
      </c>
      <c r="O30" s="389">
        <f>+DESILTER!O40</f>
        <v>0</v>
      </c>
      <c r="P30" s="389">
        <f>+DESILTER!P40</f>
        <v>0</v>
      </c>
      <c r="Q30" s="389">
        <f>+DESILTER!Q40</f>
        <v>0</v>
      </c>
      <c r="R30" s="389">
        <f>+DESILTER!R40</f>
        <v>0</v>
      </c>
      <c r="S30" s="389">
        <f>+DESILTER!S40</f>
        <v>0</v>
      </c>
      <c r="T30" s="389">
        <f>+DESILTER!T40</f>
        <v>0</v>
      </c>
      <c r="U30" s="389">
        <f>+DESILTER!U40</f>
        <v>0</v>
      </c>
      <c r="V30" s="389">
        <f>+DESILTER!V40</f>
        <v>0</v>
      </c>
      <c r="W30" s="389">
        <f>+DESILTER!W40</f>
        <v>0</v>
      </c>
      <c r="X30" s="389">
        <f>+DESILTER!X40</f>
        <v>0</v>
      </c>
      <c r="Y30" s="389">
        <f>+DESILTER!Y40</f>
        <v>0</v>
      </c>
      <c r="Z30" s="389">
        <f>+DESILTER!Z40</f>
        <v>0</v>
      </c>
      <c r="AA30" s="389">
        <f>+DESILTER!AA40</f>
        <v>0</v>
      </c>
      <c r="AB30" s="389">
        <f>+DESILTER!AB40</f>
        <v>0</v>
      </c>
      <c r="AC30" s="389">
        <f>+DESILTER!AC40</f>
        <v>0</v>
      </c>
      <c r="AD30" s="389">
        <f>+DESILTER!AD40</f>
        <v>0</v>
      </c>
      <c r="AE30" s="389">
        <f>+DESILTER!AE40</f>
        <v>0</v>
      </c>
      <c r="AF30" s="389">
        <f>+DESILTER!AF40</f>
        <v>0</v>
      </c>
      <c r="AG30" s="389">
        <f>+DESILTER!AG40</f>
        <v>0</v>
      </c>
      <c r="AH30" s="389">
        <f>+DESILTER!AH40</f>
        <v>0</v>
      </c>
      <c r="AI30" s="389">
        <f>+DESILTER!AI40</f>
        <v>0</v>
      </c>
      <c r="AJ30" s="389">
        <f>+DESILTER!AJ40</f>
        <v>0</v>
      </c>
      <c r="AK30" s="389">
        <f>+DESILTER!AK40</f>
        <v>0</v>
      </c>
      <c r="AL30" s="389">
        <f>+DESILTER!AL40</f>
        <v>0</v>
      </c>
      <c r="AM30" s="389">
        <f>+DESILTER!AM40</f>
        <v>0</v>
      </c>
      <c r="AN30" s="389">
        <f>+DESILTER!AN40</f>
        <v>0</v>
      </c>
      <c r="AO30" s="389">
        <f>+DESILTER!AO40</f>
        <v>0</v>
      </c>
      <c r="AP30" s="389">
        <f>+DESILTER!AP40</f>
        <v>0</v>
      </c>
      <c r="AQ30" s="389">
        <f>+DESILTER!AQ40</f>
        <v>0</v>
      </c>
      <c r="AR30" s="389">
        <f>+DESILTER!AR40</f>
        <v>0</v>
      </c>
      <c r="AS30" s="389">
        <f>+DESILTER!AS40</f>
        <v>0</v>
      </c>
      <c r="AT30" s="389">
        <f>+DESILTER!AT40</f>
        <v>0</v>
      </c>
      <c r="AU30" s="389">
        <f>+DESILTER!AU40</f>
        <v>0</v>
      </c>
      <c r="AV30" s="389">
        <f>+DESILTER!AV40</f>
        <v>0</v>
      </c>
      <c r="AW30" s="389">
        <f>+DESILTER!AW40</f>
        <v>0</v>
      </c>
      <c r="AX30" s="389">
        <f>+DESILTER!AX40</f>
        <v>0</v>
      </c>
      <c r="AY30" s="389">
        <f>+DESILTER!AY40</f>
        <v>0</v>
      </c>
      <c r="AZ30" s="389">
        <f>+DESILTER!AZ40</f>
        <v>0</v>
      </c>
      <c r="BA30" s="389">
        <f>+DESILTER!BA40</f>
        <v>0</v>
      </c>
      <c r="BB30" s="389">
        <f>+DESILTER!BB40</f>
        <v>0</v>
      </c>
      <c r="BC30" s="389">
        <f>+DESILTER!BC40</f>
        <v>0</v>
      </c>
      <c r="BD30" s="389">
        <f>+DESILTER!BD40</f>
        <v>0</v>
      </c>
      <c r="BE30" s="389">
        <f>+DESILTER!BE40</f>
        <v>0</v>
      </c>
      <c r="BF30" s="389">
        <f>+DESILTER!BF40</f>
        <v>0</v>
      </c>
      <c r="BG30" s="389">
        <f>+DESILTER!BG40</f>
        <v>0</v>
      </c>
      <c r="BH30" s="389">
        <f>+DESILTER!BH40</f>
        <v>0</v>
      </c>
      <c r="BI30" s="389">
        <f>+DESILTER!BI40</f>
        <v>0</v>
      </c>
      <c r="BJ30" s="389">
        <f>+DESILTER!BJ40</f>
        <v>0</v>
      </c>
      <c r="BK30" s="389">
        <f>+DESILTER!BK40</f>
        <v>0</v>
      </c>
      <c r="BL30" s="389">
        <f>+DESILTER!BL40</f>
        <v>0</v>
      </c>
      <c r="BM30" s="389">
        <f>+DESILTER!BM40</f>
        <v>0</v>
      </c>
      <c r="BN30" s="389">
        <f>+DESILTER!BN40</f>
        <v>0</v>
      </c>
      <c r="BO30" s="389">
        <f>+DESILTER!BO40</f>
        <v>0</v>
      </c>
      <c r="BP30" s="389">
        <f>+DESILTER!BP40</f>
        <v>0</v>
      </c>
      <c r="BQ30" s="389">
        <f>+DESILTER!BQ40</f>
        <v>0</v>
      </c>
      <c r="BR30" s="389">
        <f>+DESILTER!BR40</f>
        <v>0</v>
      </c>
      <c r="BS30" s="389">
        <f>+DESILTER!BS40</f>
        <v>0</v>
      </c>
      <c r="BT30" s="389">
        <f>+DESILTER!BT40</f>
        <v>0</v>
      </c>
      <c r="BU30" s="389">
        <f>+DESILTER!BU40</f>
        <v>0</v>
      </c>
      <c r="BV30" s="389">
        <f>+DESILTER!BV40</f>
        <v>0</v>
      </c>
      <c r="BW30" s="389">
        <f>+DESILTER!BW40</f>
        <v>0</v>
      </c>
      <c r="BX30" s="389">
        <f>+DESILTER!BX40</f>
        <v>0</v>
      </c>
      <c r="BY30" s="389">
        <f>+DESILTER!BY40</f>
        <v>0</v>
      </c>
      <c r="BZ30" s="389">
        <f>+DESILTER!BZ40</f>
        <v>0</v>
      </c>
      <c r="CA30" s="389">
        <f>+DESILTER!CA40</f>
        <v>0</v>
      </c>
      <c r="CB30" s="389">
        <f>+DESILTER!CB40</f>
        <v>0</v>
      </c>
      <c r="CC30" s="389">
        <f>+DESILTER!CC40</f>
        <v>0</v>
      </c>
      <c r="CD30" s="389">
        <f>+DESILTER!CD40</f>
        <v>0</v>
      </c>
      <c r="CE30" s="389">
        <f>+DESILTER!CE40</f>
        <v>0</v>
      </c>
      <c r="CF30" s="389">
        <f>+DESILTER!CF40</f>
        <v>0</v>
      </c>
    </row>
    <row r="31" spans="3:84" x14ac:dyDescent="0.3">
      <c r="C31" s="963"/>
      <c r="D31" s="135" t="s">
        <v>127</v>
      </c>
      <c r="E31" s="389">
        <f>+'SECADORA 1'!E42</f>
        <v>0</v>
      </c>
      <c r="F31" s="389">
        <f>+'SECADORA 1'!F42</f>
        <v>0</v>
      </c>
      <c r="G31" s="389">
        <f>+'SECADORA 1'!G42</f>
        <v>0</v>
      </c>
      <c r="H31" s="389">
        <f>+'SECADORA 1'!H42</f>
        <v>0</v>
      </c>
      <c r="I31" s="389">
        <f>+'SECADORA 1'!I42</f>
        <v>0</v>
      </c>
      <c r="J31" s="389">
        <f>+'SECADORA 1'!J42</f>
        <v>0.2997634818181818</v>
      </c>
      <c r="K31" s="389">
        <f>+'SECADORA 1'!K42</f>
        <v>0.49944196590909079</v>
      </c>
      <c r="L31" s="389">
        <f>+'SECADORA 1'!L42</f>
        <v>0.72706752045454537</v>
      </c>
      <c r="M31" s="389">
        <f>+'SECADORA 1'!M42</f>
        <v>1.0828477363636364</v>
      </c>
      <c r="N31" s="389">
        <f>+'SECADORA 1'!N42</f>
        <v>0.13034084318181818</v>
      </c>
      <c r="O31" s="389">
        <f>+'SECADORA 1'!O42</f>
        <v>0</v>
      </c>
      <c r="P31" s="389">
        <f>+'SECADORA 1'!P42</f>
        <v>0</v>
      </c>
      <c r="Q31" s="389">
        <f>+'SECADORA 1'!Q42</f>
        <v>0</v>
      </c>
      <c r="R31" s="389">
        <f>+'SECADORA 1'!R42</f>
        <v>0</v>
      </c>
      <c r="S31" s="389">
        <f>+'SECADORA 1'!S42</f>
        <v>0</v>
      </c>
      <c r="T31" s="389">
        <f>+'SECADORA 1'!T42</f>
        <v>0</v>
      </c>
      <c r="U31" s="389">
        <f>+'SECADORA 1'!U42</f>
        <v>0</v>
      </c>
      <c r="V31" s="389">
        <f>+'SECADORA 1'!V42</f>
        <v>0</v>
      </c>
      <c r="W31" s="389">
        <f>+'SECADORA 1'!W42</f>
        <v>0</v>
      </c>
      <c r="X31" s="389">
        <f>+'SECADORA 1'!X42</f>
        <v>0</v>
      </c>
      <c r="Y31" s="389">
        <f>+'SECADORA 1'!Y42</f>
        <v>0</v>
      </c>
      <c r="Z31" s="389">
        <f>+'SECADORA 1'!Z42</f>
        <v>0</v>
      </c>
      <c r="AA31" s="389">
        <f>+'SECADORA 1'!AA42</f>
        <v>0</v>
      </c>
      <c r="AB31" s="389">
        <f>+'SECADORA 1'!AB42</f>
        <v>0</v>
      </c>
      <c r="AC31" s="389">
        <f>+'SECADORA 1'!AC42</f>
        <v>0</v>
      </c>
      <c r="AD31" s="389">
        <f>+'SECADORA 1'!AD42</f>
        <v>0</v>
      </c>
      <c r="AE31" s="389">
        <f>+'SECADORA 1'!AE42</f>
        <v>0</v>
      </c>
      <c r="AF31" s="389">
        <f>+'SECADORA 1'!AF42</f>
        <v>0</v>
      </c>
      <c r="AG31" s="389">
        <f>+'SECADORA 1'!AG42</f>
        <v>0</v>
      </c>
      <c r="AH31" s="389">
        <f>+'SECADORA 1'!AH42</f>
        <v>0</v>
      </c>
      <c r="AI31" s="389">
        <f>+'SECADORA 1'!AI42</f>
        <v>0</v>
      </c>
      <c r="AJ31" s="389">
        <f>+'SECADORA 1'!AJ42</f>
        <v>0</v>
      </c>
      <c r="AK31" s="389">
        <f>+'SECADORA 1'!AK42</f>
        <v>0</v>
      </c>
      <c r="AL31" s="389">
        <f>+'SECADORA 1'!AL42</f>
        <v>0</v>
      </c>
      <c r="AM31" s="389">
        <f>+'SECADORA 1'!AM42</f>
        <v>0</v>
      </c>
      <c r="AN31" s="389">
        <f>+'SECADORA 1'!AN42</f>
        <v>0</v>
      </c>
      <c r="AO31" s="389">
        <f>+'SECADORA 1'!AO42</f>
        <v>0</v>
      </c>
      <c r="AP31" s="389">
        <f>+'SECADORA 1'!AP42</f>
        <v>0</v>
      </c>
      <c r="AQ31" s="389">
        <f>+'SECADORA 1'!AQ42</f>
        <v>0</v>
      </c>
      <c r="AR31" s="389">
        <f>+'SECADORA 1'!AR42</f>
        <v>0</v>
      </c>
      <c r="AS31" s="389">
        <f>+'SECADORA 1'!AS42</f>
        <v>0</v>
      </c>
      <c r="AT31" s="389">
        <f>+'SECADORA 1'!AT42</f>
        <v>0</v>
      </c>
      <c r="AU31" s="389">
        <f>+'SECADORA 1'!AU42</f>
        <v>0</v>
      </c>
      <c r="AV31" s="389">
        <f>+'SECADORA 1'!AV42</f>
        <v>0</v>
      </c>
      <c r="AW31" s="389">
        <f>+'SECADORA 1'!AW42</f>
        <v>0</v>
      </c>
      <c r="AX31" s="389">
        <f>+'SECADORA 1'!AX42</f>
        <v>0</v>
      </c>
      <c r="AY31" s="389">
        <f>+'SECADORA 1'!AY42</f>
        <v>0</v>
      </c>
      <c r="AZ31" s="389">
        <f>+'SECADORA 1'!AZ42</f>
        <v>0</v>
      </c>
      <c r="BA31" s="389">
        <f>+'SECADORA 1'!BA42</f>
        <v>0</v>
      </c>
      <c r="BB31" s="389">
        <f>+'SECADORA 1'!BB42</f>
        <v>0</v>
      </c>
      <c r="BC31" s="389">
        <f>+'SECADORA 1'!BC42</f>
        <v>0</v>
      </c>
      <c r="BD31" s="389">
        <f>+'SECADORA 1'!BD42</f>
        <v>0</v>
      </c>
      <c r="BE31" s="389">
        <f>+'SECADORA 1'!BE42</f>
        <v>0</v>
      </c>
      <c r="BF31" s="389">
        <f>+'SECADORA 1'!BF42</f>
        <v>0</v>
      </c>
      <c r="BG31" s="389">
        <f>+'SECADORA 1'!BG42</f>
        <v>0</v>
      </c>
      <c r="BH31" s="389">
        <f>+'SECADORA 1'!BH42</f>
        <v>0</v>
      </c>
      <c r="BI31" s="389">
        <f>+'SECADORA 1'!BI42</f>
        <v>0</v>
      </c>
      <c r="BJ31" s="389">
        <f>+'SECADORA 1'!BJ42</f>
        <v>0</v>
      </c>
      <c r="BK31" s="389">
        <f>+'SECADORA 1'!BK42</f>
        <v>0</v>
      </c>
      <c r="BL31" s="389">
        <f>+'SECADORA 1'!BL42</f>
        <v>0</v>
      </c>
      <c r="BM31" s="389">
        <f>+'SECADORA 1'!BM42</f>
        <v>0</v>
      </c>
      <c r="BN31" s="389">
        <f>+'SECADORA 1'!BN42</f>
        <v>0</v>
      </c>
      <c r="BO31" s="389">
        <f>+'SECADORA 1'!BO42</f>
        <v>0</v>
      </c>
      <c r="BP31" s="389">
        <f>+'SECADORA 1'!BP42</f>
        <v>0</v>
      </c>
      <c r="BQ31" s="389">
        <f>+'SECADORA 1'!BQ42</f>
        <v>0</v>
      </c>
      <c r="BR31" s="389">
        <f>+'SECADORA 1'!BR42</f>
        <v>0</v>
      </c>
      <c r="BS31" s="389">
        <f>+'SECADORA 1'!BS42</f>
        <v>0</v>
      </c>
      <c r="BT31" s="389">
        <f>+'SECADORA 1'!BT42</f>
        <v>0</v>
      </c>
      <c r="BU31" s="389">
        <f>+'SECADORA 1'!BU42</f>
        <v>0</v>
      </c>
      <c r="BV31" s="389">
        <f>+'SECADORA 1'!BV42</f>
        <v>0</v>
      </c>
      <c r="BW31" s="389">
        <f>+'SECADORA 1'!BW42</f>
        <v>0</v>
      </c>
      <c r="BX31" s="389">
        <f>+'SECADORA 1'!BX42</f>
        <v>0</v>
      </c>
      <c r="BY31" s="389">
        <f>+'SECADORA 1'!BY42</f>
        <v>0</v>
      </c>
      <c r="BZ31" s="389">
        <f>+'SECADORA 1'!BZ42</f>
        <v>0</v>
      </c>
      <c r="CA31" s="389">
        <f>+'SECADORA 1'!CA42</f>
        <v>0</v>
      </c>
      <c r="CB31" s="389">
        <f>+'SECADORA 1'!CB42</f>
        <v>0</v>
      </c>
      <c r="CC31" s="389">
        <f>+'SECADORA 1'!CC42</f>
        <v>0</v>
      </c>
      <c r="CD31" s="389">
        <f>+'SECADORA 1'!CD42</f>
        <v>0</v>
      </c>
      <c r="CE31" s="389">
        <f>+'SECADORA 1'!CE42</f>
        <v>0</v>
      </c>
      <c r="CF31" s="389">
        <f>+'SECADORA 1'!CF42</f>
        <v>0</v>
      </c>
    </row>
    <row r="32" spans="3:84" x14ac:dyDescent="0.3">
      <c r="C32" s="963"/>
      <c r="D32" s="135" t="s">
        <v>128</v>
      </c>
      <c r="E32" s="389">
        <f>+'SECADORA 2'!E42</f>
        <v>0</v>
      </c>
      <c r="F32" s="389">
        <f>+'SECADORA 2'!F42</f>
        <v>0</v>
      </c>
      <c r="G32" s="389">
        <f>+'SECADORA 2'!G42</f>
        <v>0</v>
      </c>
      <c r="H32" s="389">
        <f>+'SECADORA 2'!H42</f>
        <v>0</v>
      </c>
      <c r="I32" s="389">
        <f>+'SECADORA 2'!I42</f>
        <v>0</v>
      </c>
      <c r="J32" s="389">
        <f>+'SECADORA 2'!J42</f>
        <v>0</v>
      </c>
      <c r="K32" s="389">
        <f>+'SECADORA 2'!K42</f>
        <v>0</v>
      </c>
      <c r="L32" s="389">
        <f>+'SECADORA 2'!L42</f>
        <v>0</v>
      </c>
      <c r="M32" s="389">
        <f>+'SECADORA 2'!M42</f>
        <v>0</v>
      </c>
      <c r="N32" s="389">
        <f>+'SECADORA 2'!N42</f>
        <v>0</v>
      </c>
      <c r="O32" s="389">
        <f>+'SECADORA 2'!O42</f>
        <v>0</v>
      </c>
      <c r="P32" s="389">
        <f>+'SECADORA 2'!P42</f>
        <v>0</v>
      </c>
      <c r="Q32" s="389">
        <f>+'SECADORA 2'!Q42</f>
        <v>0</v>
      </c>
      <c r="R32" s="389">
        <f>+'SECADORA 2'!R42</f>
        <v>0</v>
      </c>
      <c r="S32" s="389">
        <f>+'SECADORA 2'!S42</f>
        <v>0</v>
      </c>
      <c r="T32" s="389">
        <f>+'SECADORA 2'!T42</f>
        <v>0</v>
      </c>
      <c r="U32" s="389">
        <f>+'SECADORA 2'!U42</f>
        <v>0</v>
      </c>
      <c r="V32" s="389">
        <f>+'SECADORA 2'!V42</f>
        <v>0</v>
      </c>
      <c r="W32" s="389">
        <f>+'SECADORA 2'!W42</f>
        <v>0</v>
      </c>
      <c r="X32" s="389">
        <f>+'SECADORA 2'!X42</f>
        <v>0</v>
      </c>
      <c r="Y32" s="389">
        <f>+'SECADORA 2'!Y42</f>
        <v>0</v>
      </c>
      <c r="Z32" s="389">
        <f>+'SECADORA 2'!Z42</f>
        <v>0</v>
      </c>
      <c r="AA32" s="389">
        <f>+'SECADORA 2'!AA42</f>
        <v>0</v>
      </c>
      <c r="AB32" s="389">
        <f>+'SECADORA 2'!AB42</f>
        <v>0</v>
      </c>
      <c r="AC32" s="389">
        <f>+'SECADORA 2'!AC42</f>
        <v>0</v>
      </c>
      <c r="AD32" s="389">
        <f>+'SECADORA 2'!AD42</f>
        <v>0</v>
      </c>
      <c r="AE32" s="389">
        <f>+'SECADORA 2'!AE42</f>
        <v>0</v>
      </c>
      <c r="AF32" s="389">
        <f>+'SECADORA 2'!AF42</f>
        <v>0</v>
      </c>
      <c r="AG32" s="389">
        <f>+'SECADORA 2'!AG42</f>
        <v>0</v>
      </c>
      <c r="AH32" s="389">
        <f>+'SECADORA 2'!AH42</f>
        <v>0</v>
      </c>
      <c r="AI32" s="389">
        <f>+'SECADORA 2'!AI42</f>
        <v>0</v>
      </c>
      <c r="AJ32" s="389">
        <f>+'SECADORA 2'!AJ42</f>
        <v>0</v>
      </c>
      <c r="AK32" s="389">
        <f>+'SECADORA 2'!AK42</f>
        <v>0</v>
      </c>
      <c r="AL32" s="389">
        <f>+'SECADORA 2'!AL42</f>
        <v>0</v>
      </c>
      <c r="AM32" s="389">
        <f>+'SECADORA 2'!AM42</f>
        <v>0</v>
      </c>
      <c r="AN32" s="389">
        <f>+'SECADORA 2'!AN42</f>
        <v>0</v>
      </c>
      <c r="AO32" s="389">
        <f>+'SECADORA 2'!AO42</f>
        <v>0</v>
      </c>
      <c r="AP32" s="389">
        <f>+'SECADORA 2'!AP42</f>
        <v>0</v>
      </c>
      <c r="AQ32" s="389">
        <f>+'SECADORA 2'!AQ42</f>
        <v>0</v>
      </c>
      <c r="AR32" s="389">
        <f>+'SECADORA 2'!AR42</f>
        <v>0</v>
      </c>
      <c r="AS32" s="389">
        <f>+'SECADORA 2'!AS42</f>
        <v>0</v>
      </c>
      <c r="AT32" s="389">
        <f>+'SECADORA 2'!AT42</f>
        <v>0</v>
      </c>
      <c r="AU32" s="389">
        <f>+'SECADORA 2'!AU42</f>
        <v>0</v>
      </c>
      <c r="AV32" s="389">
        <f>+'SECADORA 2'!AV42</f>
        <v>0</v>
      </c>
      <c r="AW32" s="389">
        <f>+'SECADORA 2'!AW42</f>
        <v>0</v>
      </c>
      <c r="AX32" s="389">
        <f>+'SECADORA 2'!AX42</f>
        <v>0</v>
      </c>
      <c r="AY32" s="389">
        <f>+'SECADORA 2'!AY42</f>
        <v>0</v>
      </c>
      <c r="AZ32" s="389">
        <f>+'SECADORA 2'!AZ42</f>
        <v>0</v>
      </c>
      <c r="BA32" s="389">
        <f>+'SECADORA 2'!BA42</f>
        <v>0</v>
      </c>
      <c r="BB32" s="389">
        <f>+'SECADORA 2'!BB42</f>
        <v>0</v>
      </c>
      <c r="BC32" s="389">
        <f>+'SECADORA 2'!BC42</f>
        <v>0</v>
      </c>
      <c r="BD32" s="389">
        <f>+'SECADORA 2'!BD42</f>
        <v>0</v>
      </c>
      <c r="BE32" s="389">
        <f>+'SECADORA 2'!BE42</f>
        <v>0</v>
      </c>
      <c r="BF32" s="389">
        <f>+'SECADORA 2'!BF42</f>
        <v>0</v>
      </c>
      <c r="BG32" s="389">
        <f>+'SECADORA 2'!BG42</f>
        <v>0</v>
      </c>
      <c r="BH32" s="389">
        <f>+'SECADORA 2'!BH42</f>
        <v>0</v>
      </c>
      <c r="BI32" s="389">
        <f>+'SECADORA 2'!BI42</f>
        <v>0</v>
      </c>
      <c r="BJ32" s="389">
        <f>+'SECADORA 2'!BJ42</f>
        <v>0</v>
      </c>
      <c r="BK32" s="389">
        <f>+'SECADORA 2'!BK42</f>
        <v>0</v>
      </c>
      <c r="BL32" s="389">
        <f>+'SECADORA 2'!BL42</f>
        <v>0</v>
      </c>
      <c r="BM32" s="389">
        <f>+'SECADORA 2'!BM42</f>
        <v>0</v>
      </c>
      <c r="BN32" s="389">
        <f>+'SECADORA 2'!BN42</f>
        <v>0</v>
      </c>
      <c r="BO32" s="389">
        <f>+'SECADORA 2'!BO42</f>
        <v>0</v>
      </c>
      <c r="BP32" s="389">
        <f>+'SECADORA 2'!BP42</f>
        <v>0</v>
      </c>
      <c r="BQ32" s="389">
        <f>+'SECADORA 2'!BQ42</f>
        <v>0</v>
      </c>
      <c r="BR32" s="389">
        <f>+'SECADORA 2'!BR42</f>
        <v>0</v>
      </c>
      <c r="BS32" s="389">
        <f>+'SECADORA 2'!BS42</f>
        <v>0</v>
      </c>
      <c r="BT32" s="389">
        <f>+'SECADORA 2'!BT42</f>
        <v>0</v>
      </c>
      <c r="BU32" s="389">
        <f>+'SECADORA 2'!BU42</f>
        <v>0</v>
      </c>
      <c r="BV32" s="389">
        <f>+'SECADORA 2'!BV42</f>
        <v>0</v>
      </c>
      <c r="BW32" s="389">
        <f>+'SECADORA 2'!BW42</f>
        <v>0</v>
      </c>
      <c r="BX32" s="389">
        <f>+'SECADORA 2'!BX42</f>
        <v>0</v>
      </c>
      <c r="BY32" s="389">
        <f>+'SECADORA 2'!BY42</f>
        <v>0</v>
      </c>
      <c r="BZ32" s="389">
        <f>+'SECADORA 2'!BZ42</f>
        <v>0</v>
      </c>
      <c r="CA32" s="389">
        <f>+'SECADORA 2'!CA42</f>
        <v>0</v>
      </c>
      <c r="CB32" s="389">
        <f>+'SECADORA 2'!CB42</f>
        <v>0</v>
      </c>
      <c r="CC32" s="389">
        <f>+'SECADORA 2'!CC42</f>
        <v>0</v>
      </c>
      <c r="CD32" s="389">
        <f>+'SECADORA 2'!CD42</f>
        <v>0</v>
      </c>
      <c r="CE32" s="389">
        <f>+'SECADORA 2'!CE42</f>
        <v>0</v>
      </c>
      <c r="CF32" s="389">
        <f>+'SECADORA 2'!CF42</f>
        <v>0</v>
      </c>
    </row>
    <row r="33" spans="3:84" x14ac:dyDescent="0.3">
      <c r="C33" s="963"/>
      <c r="D33" s="135" t="s">
        <v>135</v>
      </c>
      <c r="E33" s="389">
        <f>+'SECADORA 3'!E42</f>
        <v>0</v>
      </c>
      <c r="F33" s="389">
        <f>+'SECADORA 3'!F42</f>
        <v>0</v>
      </c>
      <c r="G33" s="389">
        <f>+'SECADORA 3'!G42</f>
        <v>0</v>
      </c>
      <c r="H33" s="389">
        <f>+'SECADORA 3'!H42</f>
        <v>0</v>
      </c>
      <c r="I33" s="389">
        <f>+'SECADORA 3'!I42</f>
        <v>0</v>
      </c>
      <c r="J33" s="389">
        <f>+'SECADORA 3'!J42</f>
        <v>0</v>
      </c>
      <c r="K33" s="389">
        <f>+'SECADORA 3'!K42</f>
        <v>0</v>
      </c>
      <c r="L33" s="389">
        <f>+'SECADORA 3'!L42</f>
        <v>0</v>
      </c>
      <c r="M33" s="389">
        <f>+'SECADORA 3'!M42</f>
        <v>0</v>
      </c>
      <c r="N33" s="389">
        <f>+'SECADORA 3'!N42</f>
        <v>0</v>
      </c>
      <c r="O33" s="389">
        <f>+'SECADORA 3'!O42</f>
        <v>0</v>
      </c>
      <c r="P33" s="389">
        <f>+'SECADORA 3'!P42</f>
        <v>0</v>
      </c>
      <c r="Q33" s="389">
        <f>+'SECADORA 3'!Q42</f>
        <v>0</v>
      </c>
      <c r="R33" s="389">
        <f>+'SECADORA 3'!R42</f>
        <v>0</v>
      </c>
      <c r="S33" s="389">
        <f>+'SECADORA 3'!S42</f>
        <v>0</v>
      </c>
      <c r="T33" s="389">
        <f>+'SECADORA 3'!T42</f>
        <v>0</v>
      </c>
      <c r="U33" s="389">
        <f>+'SECADORA 3'!U42</f>
        <v>0</v>
      </c>
      <c r="V33" s="389">
        <f>+'SECADORA 3'!V42</f>
        <v>0</v>
      </c>
      <c r="W33" s="389">
        <f>+'SECADORA 3'!W42</f>
        <v>0</v>
      </c>
      <c r="X33" s="389">
        <f>+'SECADORA 3'!X42</f>
        <v>0</v>
      </c>
      <c r="Y33" s="389">
        <f>+'SECADORA 3'!Y42</f>
        <v>0</v>
      </c>
      <c r="Z33" s="389">
        <f>+'SECADORA 3'!Z42</f>
        <v>0</v>
      </c>
      <c r="AA33" s="389">
        <f>+'SECADORA 3'!AA42</f>
        <v>0</v>
      </c>
      <c r="AB33" s="389">
        <f>+'SECADORA 3'!AB42</f>
        <v>0</v>
      </c>
      <c r="AC33" s="389">
        <f>+'SECADORA 3'!AC42</f>
        <v>0</v>
      </c>
      <c r="AD33" s="389">
        <f>+'SECADORA 3'!AD42</f>
        <v>0</v>
      </c>
      <c r="AE33" s="389">
        <f>+'SECADORA 3'!AE42</f>
        <v>0</v>
      </c>
      <c r="AF33" s="389">
        <f>+'SECADORA 3'!AF42</f>
        <v>0</v>
      </c>
      <c r="AG33" s="389">
        <f>+'SECADORA 3'!AG42</f>
        <v>0</v>
      </c>
      <c r="AH33" s="389">
        <f>+'SECADORA 3'!AH42</f>
        <v>0</v>
      </c>
      <c r="AI33" s="389">
        <f>+'SECADORA 3'!AI42</f>
        <v>0</v>
      </c>
      <c r="AJ33" s="389">
        <f>+'SECADORA 3'!AJ42</f>
        <v>0</v>
      </c>
      <c r="AK33" s="389">
        <f>+'SECADORA 3'!AK42</f>
        <v>0</v>
      </c>
      <c r="AL33" s="389">
        <f>+'SECADORA 3'!AL42</f>
        <v>0</v>
      </c>
      <c r="AM33" s="389">
        <f>+'SECADORA 3'!AM42</f>
        <v>0</v>
      </c>
      <c r="AN33" s="389">
        <f>+'SECADORA 3'!AN42</f>
        <v>0</v>
      </c>
      <c r="AO33" s="389">
        <f>+'SECADORA 3'!AO42</f>
        <v>0</v>
      </c>
      <c r="AP33" s="389">
        <f>+'SECADORA 3'!AP42</f>
        <v>0</v>
      </c>
      <c r="AQ33" s="389">
        <f>+'SECADORA 3'!AQ42</f>
        <v>0</v>
      </c>
      <c r="AR33" s="389">
        <f>+'SECADORA 3'!AR42</f>
        <v>0</v>
      </c>
      <c r="AS33" s="389">
        <f>+'SECADORA 3'!AS42</f>
        <v>0</v>
      </c>
      <c r="AT33" s="389">
        <f>+'SECADORA 3'!AT42</f>
        <v>0</v>
      </c>
      <c r="AU33" s="389">
        <f>+'SECADORA 3'!AU42</f>
        <v>0</v>
      </c>
      <c r="AV33" s="389">
        <f>+'SECADORA 3'!AV42</f>
        <v>0</v>
      </c>
      <c r="AW33" s="389">
        <f>+'SECADORA 3'!AW42</f>
        <v>0</v>
      </c>
      <c r="AX33" s="389">
        <f>+'SECADORA 3'!AX42</f>
        <v>0</v>
      </c>
      <c r="AY33" s="389">
        <f>+'SECADORA 3'!AY42</f>
        <v>0</v>
      </c>
      <c r="AZ33" s="389">
        <f>+'SECADORA 3'!AZ42</f>
        <v>0</v>
      </c>
      <c r="BA33" s="389">
        <f>+'SECADORA 3'!BA42</f>
        <v>0</v>
      </c>
      <c r="BB33" s="389">
        <f>+'SECADORA 3'!BB42</f>
        <v>0</v>
      </c>
      <c r="BC33" s="389">
        <f>+'SECADORA 3'!BC42</f>
        <v>0</v>
      </c>
      <c r="BD33" s="389">
        <f>+'SECADORA 3'!BD42</f>
        <v>0</v>
      </c>
      <c r="BE33" s="389">
        <f>+'SECADORA 3'!BE42</f>
        <v>0</v>
      </c>
      <c r="BF33" s="389">
        <f>+'SECADORA 3'!BF42</f>
        <v>0</v>
      </c>
      <c r="BG33" s="389">
        <f>+'SECADORA 3'!BG42</f>
        <v>0</v>
      </c>
      <c r="BH33" s="389">
        <f>+'SECADORA 3'!BH42</f>
        <v>0</v>
      </c>
      <c r="BI33" s="389">
        <f>+'SECADORA 3'!BI42</f>
        <v>0</v>
      </c>
      <c r="BJ33" s="389">
        <f>+'SECADORA 3'!BJ42</f>
        <v>0</v>
      </c>
      <c r="BK33" s="389">
        <f>+'SECADORA 3'!BK42</f>
        <v>0</v>
      </c>
      <c r="BL33" s="389">
        <f>+'SECADORA 3'!BL42</f>
        <v>0</v>
      </c>
      <c r="BM33" s="389">
        <f>+'SECADORA 3'!BM42</f>
        <v>0</v>
      </c>
      <c r="BN33" s="389">
        <f>+'SECADORA 3'!BN42</f>
        <v>0</v>
      </c>
      <c r="BO33" s="389">
        <f>+'SECADORA 3'!BO42</f>
        <v>0</v>
      </c>
      <c r="BP33" s="389">
        <f>+'SECADORA 3'!BP42</f>
        <v>0</v>
      </c>
      <c r="BQ33" s="389">
        <f>+'SECADORA 3'!BQ42</f>
        <v>0</v>
      </c>
      <c r="BR33" s="389">
        <f>+'SECADORA 3'!BR42</f>
        <v>0</v>
      </c>
      <c r="BS33" s="389">
        <f>+'SECADORA 3'!BS42</f>
        <v>0</v>
      </c>
      <c r="BT33" s="389">
        <f>+'SECADORA 3'!BT42</f>
        <v>0</v>
      </c>
      <c r="BU33" s="389">
        <f>+'SECADORA 3'!BU42</f>
        <v>0</v>
      </c>
      <c r="BV33" s="389">
        <f>+'SECADORA 3'!BV42</f>
        <v>0</v>
      </c>
      <c r="BW33" s="389">
        <f>+'SECADORA 3'!BW42</f>
        <v>0</v>
      </c>
      <c r="BX33" s="389">
        <f>+'SECADORA 3'!BX42</f>
        <v>0</v>
      </c>
      <c r="BY33" s="389">
        <f>+'SECADORA 3'!BY42</f>
        <v>0</v>
      </c>
      <c r="BZ33" s="389">
        <f>+'SECADORA 3'!BZ42</f>
        <v>0</v>
      </c>
      <c r="CA33" s="389">
        <f>+'SECADORA 3'!CA42</f>
        <v>0</v>
      </c>
      <c r="CB33" s="389">
        <f>+'SECADORA 3'!CB42</f>
        <v>0</v>
      </c>
      <c r="CC33" s="389">
        <f>+'SECADORA 3'!CC42</f>
        <v>0</v>
      </c>
      <c r="CD33" s="389">
        <f>+'SECADORA 3'!CD42</f>
        <v>0</v>
      </c>
      <c r="CE33" s="389">
        <f>+'SECADORA 3'!CE42</f>
        <v>0</v>
      </c>
      <c r="CF33" s="389">
        <f>+'SECADORA 3'!CF42</f>
        <v>0</v>
      </c>
    </row>
    <row r="34" spans="3:84" x14ac:dyDescent="0.3">
      <c r="C34" s="963"/>
      <c r="D34" s="135" t="s">
        <v>130</v>
      </c>
      <c r="E34" s="389">
        <f>+'DECANTER 1'!E56</f>
        <v>0</v>
      </c>
      <c r="F34" s="389">
        <f>+'DECANTER 1'!F56</f>
        <v>0</v>
      </c>
      <c r="G34" s="389">
        <f>+'DECANTER 1'!G56</f>
        <v>0</v>
      </c>
      <c r="H34" s="389">
        <f>+'DECANTER 1'!H56</f>
        <v>0</v>
      </c>
      <c r="I34" s="389">
        <f>+'DECANTER 1'!I56</f>
        <v>0</v>
      </c>
      <c r="J34" s="389">
        <f>+'DECANTER 1'!J56</f>
        <v>0</v>
      </c>
      <c r="K34" s="389">
        <f>+'DECANTER 1'!K56</f>
        <v>0</v>
      </c>
      <c r="L34" s="389">
        <f>+'DECANTER 1'!L56</f>
        <v>0</v>
      </c>
      <c r="M34" s="389">
        <f>+'DECANTER 1'!M56</f>
        <v>0</v>
      </c>
      <c r="N34" s="389">
        <f>+'DECANTER 1'!N56</f>
        <v>0</v>
      </c>
      <c r="O34" s="389">
        <f>+'DECANTER 1'!O56</f>
        <v>0</v>
      </c>
      <c r="P34" s="389">
        <f>+'DECANTER 1'!P56</f>
        <v>0</v>
      </c>
      <c r="Q34" s="389">
        <f>+'DECANTER 1'!Q56</f>
        <v>0</v>
      </c>
      <c r="R34" s="389">
        <f>+'DECANTER 1'!R56</f>
        <v>0</v>
      </c>
      <c r="S34" s="389">
        <f>+'DECANTER 1'!S56</f>
        <v>0</v>
      </c>
      <c r="T34" s="389">
        <f>+'DECANTER 1'!T56</f>
        <v>0</v>
      </c>
      <c r="U34" s="389">
        <f>+'DECANTER 1'!U56</f>
        <v>0</v>
      </c>
      <c r="V34" s="389">
        <f>+'DECANTER 1'!V56</f>
        <v>0</v>
      </c>
      <c r="W34" s="389">
        <f>+'DECANTER 1'!W56</f>
        <v>0</v>
      </c>
      <c r="X34" s="389">
        <f>+'DECANTER 1'!X56</f>
        <v>0</v>
      </c>
      <c r="Y34" s="389">
        <f>+'DECANTER 1'!Y56</f>
        <v>0</v>
      </c>
      <c r="Z34" s="389">
        <f>+'DECANTER 1'!Z56</f>
        <v>0</v>
      </c>
      <c r="AA34" s="389">
        <f>+'DECANTER 1'!AA56</f>
        <v>0</v>
      </c>
      <c r="AB34" s="389">
        <f>+'DECANTER 1'!AB56</f>
        <v>0</v>
      </c>
      <c r="AC34" s="389">
        <f>+'DECANTER 1'!AC56</f>
        <v>0</v>
      </c>
      <c r="AD34" s="389">
        <f>+'DECANTER 1'!AD56</f>
        <v>0</v>
      </c>
      <c r="AE34" s="389">
        <f>+'DECANTER 1'!AE56</f>
        <v>0</v>
      </c>
      <c r="AF34" s="389">
        <f>+'DECANTER 1'!AF56</f>
        <v>0</v>
      </c>
      <c r="AG34" s="389">
        <f>+'DECANTER 1'!AG56</f>
        <v>0</v>
      </c>
      <c r="AH34" s="389">
        <f>+'DECANTER 1'!AH56</f>
        <v>0</v>
      </c>
      <c r="AI34" s="389">
        <f>+'DECANTER 1'!AI56</f>
        <v>0</v>
      </c>
      <c r="AJ34" s="389">
        <f>+'DECANTER 1'!AJ56</f>
        <v>0</v>
      </c>
      <c r="AK34" s="389">
        <f>+'DECANTER 1'!AK56</f>
        <v>0</v>
      </c>
      <c r="AL34" s="389">
        <f>+'DECANTER 1'!AL56</f>
        <v>0</v>
      </c>
      <c r="AM34" s="389">
        <f>+'DECANTER 1'!AM56</f>
        <v>0</v>
      </c>
      <c r="AN34" s="389">
        <f>+'DECANTER 1'!AN56</f>
        <v>0</v>
      </c>
      <c r="AO34" s="389">
        <f>+'DECANTER 1'!AO56</f>
        <v>0</v>
      </c>
      <c r="AP34" s="389">
        <f>+'DECANTER 1'!AP56</f>
        <v>0</v>
      </c>
      <c r="AQ34" s="389">
        <f>+'DECANTER 1'!AQ56</f>
        <v>0</v>
      </c>
      <c r="AR34" s="389">
        <f>+'DECANTER 1'!AR56</f>
        <v>0</v>
      </c>
      <c r="AS34" s="389">
        <f>+'DECANTER 1'!AS56</f>
        <v>0</v>
      </c>
      <c r="AT34" s="389">
        <f>+'DECANTER 1'!AT56</f>
        <v>0</v>
      </c>
      <c r="AU34" s="389">
        <f>+'DECANTER 1'!AU56</f>
        <v>0</v>
      </c>
      <c r="AV34" s="389">
        <f>+'DECANTER 1'!AV56</f>
        <v>0</v>
      </c>
      <c r="AW34" s="389">
        <f>+'DECANTER 1'!AW56</f>
        <v>0</v>
      </c>
      <c r="AX34" s="389">
        <f>+'DECANTER 1'!AX56</f>
        <v>0</v>
      </c>
      <c r="AY34" s="389">
        <f>+'DECANTER 1'!AY56</f>
        <v>0</v>
      </c>
      <c r="AZ34" s="389">
        <f>+'DECANTER 1'!AZ56</f>
        <v>0</v>
      </c>
      <c r="BA34" s="389">
        <f>+'DECANTER 1'!BA56</f>
        <v>0</v>
      </c>
      <c r="BB34" s="389">
        <f>+'DECANTER 1'!BB56</f>
        <v>0</v>
      </c>
      <c r="BC34" s="389">
        <f>+'DECANTER 1'!BC56</f>
        <v>0</v>
      </c>
      <c r="BD34" s="389">
        <f>+'DECANTER 1'!BD56</f>
        <v>0</v>
      </c>
      <c r="BE34" s="389">
        <f>+'DECANTER 1'!BE56</f>
        <v>0</v>
      </c>
      <c r="BF34" s="389">
        <f>+'DECANTER 1'!BF56</f>
        <v>0</v>
      </c>
      <c r="BG34" s="389">
        <f>+'DECANTER 1'!BG56</f>
        <v>0</v>
      </c>
      <c r="BH34" s="389">
        <f>+'DECANTER 1'!BH56</f>
        <v>0</v>
      </c>
      <c r="BI34" s="389">
        <f>+'DECANTER 1'!BI56</f>
        <v>0</v>
      </c>
      <c r="BJ34" s="389">
        <f>+'DECANTER 1'!BJ56</f>
        <v>0</v>
      </c>
      <c r="BK34" s="389">
        <f>+'DECANTER 1'!BK56</f>
        <v>0</v>
      </c>
      <c r="BL34" s="389">
        <f>+'DECANTER 1'!BL56</f>
        <v>0</v>
      </c>
      <c r="BM34" s="389">
        <f>+'DECANTER 1'!BM56</f>
        <v>0</v>
      </c>
      <c r="BN34" s="389">
        <f>+'DECANTER 1'!BN56</f>
        <v>0</v>
      </c>
      <c r="BO34" s="389">
        <f>+'DECANTER 1'!BO56</f>
        <v>0</v>
      </c>
      <c r="BP34" s="389">
        <f>+'DECANTER 1'!BP56</f>
        <v>0</v>
      </c>
      <c r="BQ34" s="389">
        <f>+'DECANTER 1'!BQ56</f>
        <v>0</v>
      </c>
      <c r="BR34" s="389">
        <f>+'DECANTER 1'!BR56</f>
        <v>0</v>
      </c>
      <c r="BS34" s="389">
        <f>+'DECANTER 1'!BS56</f>
        <v>0</v>
      </c>
      <c r="BT34" s="389">
        <f>+'DECANTER 1'!BT56</f>
        <v>0</v>
      </c>
      <c r="BU34" s="389">
        <f>+'DECANTER 1'!BU56</f>
        <v>0</v>
      </c>
      <c r="BV34" s="389">
        <f>+'DECANTER 1'!BV56</f>
        <v>0</v>
      </c>
      <c r="BW34" s="389">
        <f>+'DECANTER 1'!BW56</f>
        <v>0</v>
      </c>
      <c r="BX34" s="389">
        <f>+'DECANTER 1'!BX56</f>
        <v>0</v>
      </c>
      <c r="BY34" s="389">
        <f>+'DECANTER 1'!BY56</f>
        <v>0</v>
      </c>
      <c r="BZ34" s="389">
        <f>+'DECANTER 1'!BZ56</f>
        <v>0</v>
      </c>
      <c r="CA34" s="389">
        <f>+'DECANTER 1'!CA56</f>
        <v>0</v>
      </c>
      <c r="CB34" s="389">
        <f>+'DECANTER 1'!CB56</f>
        <v>0</v>
      </c>
      <c r="CC34" s="389">
        <f>+'DECANTER 1'!CC56</f>
        <v>0</v>
      </c>
      <c r="CD34" s="389">
        <f>+'DECANTER 1'!CD56</f>
        <v>0</v>
      </c>
      <c r="CE34" s="389">
        <f>+'DECANTER 1'!CE56</f>
        <v>0</v>
      </c>
      <c r="CF34" s="389">
        <f>+'DECANTER 1'!CF56</f>
        <v>0</v>
      </c>
    </row>
    <row r="35" spans="3:84" x14ac:dyDescent="0.3">
      <c r="C35" s="963"/>
      <c r="D35" s="135" t="s">
        <v>131</v>
      </c>
      <c r="E35" s="389">
        <f>+'DECANTER 2'!E56</f>
        <v>0</v>
      </c>
      <c r="F35" s="389">
        <f>+'DECANTER 2'!F56</f>
        <v>0</v>
      </c>
      <c r="G35" s="389">
        <f>+'DECANTER 2'!G56</f>
        <v>0</v>
      </c>
      <c r="H35" s="389">
        <f>+'DECANTER 2'!H56</f>
        <v>0</v>
      </c>
      <c r="I35" s="389">
        <f>+'DECANTER 2'!I56</f>
        <v>0</v>
      </c>
      <c r="J35" s="389">
        <f>+'DECANTER 2'!J56</f>
        <v>0</v>
      </c>
      <c r="K35" s="389">
        <f>+'DECANTER 2'!K56</f>
        <v>0</v>
      </c>
      <c r="L35" s="389">
        <f>+'DECANTER 2'!L56</f>
        <v>0</v>
      </c>
      <c r="M35" s="389">
        <f>+'DECANTER 2'!M56</f>
        <v>0</v>
      </c>
      <c r="N35" s="389">
        <f>+'DECANTER 2'!N56</f>
        <v>0</v>
      </c>
      <c r="O35" s="389">
        <f>+'DECANTER 2'!O56</f>
        <v>0</v>
      </c>
      <c r="P35" s="389">
        <f>+'DECANTER 2'!P56</f>
        <v>0</v>
      </c>
      <c r="Q35" s="389">
        <f>+'DECANTER 2'!Q56</f>
        <v>0</v>
      </c>
      <c r="R35" s="389">
        <f>+'DECANTER 2'!R56</f>
        <v>0</v>
      </c>
      <c r="S35" s="389">
        <f>+'DECANTER 2'!S56</f>
        <v>0</v>
      </c>
      <c r="T35" s="389">
        <f>+'DECANTER 2'!T56</f>
        <v>0</v>
      </c>
      <c r="U35" s="389">
        <f>+'DECANTER 2'!U56</f>
        <v>0</v>
      </c>
      <c r="V35" s="389">
        <f>+'DECANTER 2'!V56</f>
        <v>0</v>
      </c>
      <c r="W35" s="389">
        <f>+'DECANTER 2'!W56</f>
        <v>0</v>
      </c>
      <c r="X35" s="389">
        <f>+'DECANTER 2'!X56</f>
        <v>0</v>
      </c>
      <c r="Y35" s="389">
        <f>+'DECANTER 2'!Y56</f>
        <v>0</v>
      </c>
      <c r="Z35" s="389">
        <f>+'DECANTER 2'!Z56</f>
        <v>0</v>
      </c>
      <c r="AA35" s="389">
        <f>+'DECANTER 2'!AA56</f>
        <v>0</v>
      </c>
      <c r="AB35" s="389">
        <f>+'DECANTER 2'!AB56</f>
        <v>0</v>
      </c>
      <c r="AC35" s="389">
        <f>+'DECANTER 2'!AC56</f>
        <v>0</v>
      </c>
      <c r="AD35" s="389">
        <f>+'DECANTER 2'!AD56</f>
        <v>0</v>
      </c>
      <c r="AE35" s="389">
        <f>+'DECANTER 2'!AE56</f>
        <v>0</v>
      </c>
      <c r="AF35" s="389">
        <f>+'DECANTER 2'!AF56</f>
        <v>0</v>
      </c>
      <c r="AG35" s="389">
        <f>+'DECANTER 2'!AG56</f>
        <v>0</v>
      </c>
      <c r="AH35" s="389">
        <f>+'DECANTER 2'!AH56</f>
        <v>0</v>
      </c>
      <c r="AI35" s="389">
        <f>+'DECANTER 2'!AI56</f>
        <v>0</v>
      </c>
      <c r="AJ35" s="389">
        <f>+'DECANTER 2'!AJ56</f>
        <v>0</v>
      </c>
      <c r="AK35" s="389">
        <f>+'DECANTER 2'!AK56</f>
        <v>0</v>
      </c>
      <c r="AL35" s="389">
        <f>+'DECANTER 2'!AL56</f>
        <v>0</v>
      </c>
      <c r="AM35" s="389">
        <f>+'DECANTER 2'!AM56</f>
        <v>0</v>
      </c>
      <c r="AN35" s="389">
        <f>+'DECANTER 2'!AN56</f>
        <v>0</v>
      </c>
      <c r="AO35" s="389">
        <f>+'DECANTER 2'!AO56</f>
        <v>0</v>
      </c>
      <c r="AP35" s="389">
        <f>+'DECANTER 2'!AP56</f>
        <v>0</v>
      </c>
      <c r="AQ35" s="389">
        <f>+'DECANTER 2'!AQ56</f>
        <v>0</v>
      </c>
      <c r="AR35" s="389">
        <f>+'DECANTER 2'!AR56</f>
        <v>0</v>
      </c>
      <c r="AS35" s="389">
        <f>+'DECANTER 2'!AS56</f>
        <v>0</v>
      </c>
      <c r="AT35" s="389">
        <f>+'DECANTER 2'!AT56</f>
        <v>0</v>
      </c>
      <c r="AU35" s="389">
        <f>+'DECANTER 2'!AU56</f>
        <v>0</v>
      </c>
      <c r="AV35" s="389">
        <f>+'DECANTER 2'!AV56</f>
        <v>0</v>
      </c>
      <c r="AW35" s="389">
        <f>+'DECANTER 2'!AW56</f>
        <v>0</v>
      </c>
      <c r="AX35" s="389">
        <f>+'DECANTER 2'!AX56</f>
        <v>0</v>
      </c>
      <c r="AY35" s="389">
        <f>+'DECANTER 2'!AY56</f>
        <v>0</v>
      </c>
      <c r="AZ35" s="389">
        <f>+'DECANTER 2'!AZ56</f>
        <v>0</v>
      </c>
      <c r="BA35" s="389">
        <f>+'DECANTER 2'!BA56</f>
        <v>0</v>
      </c>
      <c r="BB35" s="389">
        <f>+'DECANTER 2'!BB56</f>
        <v>0</v>
      </c>
      <c r="BC35" s="389">
        <f>+'DECANTER 2'!BC56</f>
        <v>0</v>
      </c>
      <c r="BD35" s="389">
        <f>+'DECANTER 2'!BD56</f>
        <v>0</v>
      </c>
      <c r="BE35" s="389">
        <f>+'DECANTER 2'!BE56</f>
        <v>0</v>
      </c>
      <c r="BF35" s="389">
        <f>+'DECANTER 2'!BF56</f>
        <v>0</v>
      </c>
      <c r="BG35" s="389">
        <f>+'DECANTER 2'!BG56</f>
        <v>0</v>
      </c>
      <c r="BH35" s="389">
        <f>+'DECANTER 2'!BH56</f>
        <v>0</v>
      </c>
      <c r="BI35" s="389">
        <f>+'DECANTER 2'!BI56</f>
        <v>0</v>
      </c>
      <c r="BJ35" s="389">
        <f>+'DECANTER 2'!BJ56</f>
        <v>0</v>
      </c>
      <c r="BK35" s="389">
        <f>+'DECANTER 2'!BK56</f>
        <v>0</v>
      </c>
      <c r="BL35" s="389">
        <f>+'DECANTER 2'!BL56</f>
        <v>0</v>
      </c>
      <c r="BM35" s="389">
        <f>+'DECANTER 2'!BM56</f>
        <v>0</v>
      </c>
      <c r="BN35" s="389">
        <f>+'DECANTER 2'!BN56</f>
        <v>0</v>
      </c>
      <c r="BO35" s="389">
        <f>+'DECANTER 2'!BO56</f>
        <v>0</v>
      </c>
      <c r="BP35" s="389">
        <f>+'DECANTER 2'!BP56</f>
        <v>0</v>
      </c>
      <c r="BQ35" s="389">
        <f>+'DECANTER 2'!BQ56</f>
        <v>0</v>
      </c>
      <c r="BR35" s="389">
        <f>+'DECANTER 2'!BR56</f>
        <v>0</v>
      </c>
      <c r="BS35" s="389">
        <f>+'DECANTER 2'!BS56</f>
        <v>0</v>
      </c>
      <c r="BT35" s="389">
        <f>+'DECANTER 2'!BT56</f>
        <v>0</v>
      </c>
      <c r="BU35" s="389">
        <f>+'DECANTER 2'!BU56</f>
        <v>0</v>
      </c>
      <c r="BV35" s="389">
        <f>+'DECANTER 2'!BV56</f>
        <v>0</v>
      </c>
      <c r="BW35" s="389">
        <f>+'DECANTER 2'!BW56</f>
        <v>0</v>
      </c>
      <c r="BX35" s="389">
        <f>+'DECANTER 2'!BX56</f>
        <v>0</v>
      </c>
      <c r="BY35" s="389">
        <f>+'DECANTER 2'!BY56</f>
        <v>0</v>
      </c>
      <c r="BZ35" s="389">
        <f>+'DECANTER 2'!BZ56</f>
        <v>0</v>
      </c>
      <c r="CA35" s="389">
        <f>+'DECANTER 2'!CA56</f>
        <v>0</v>
      </c>
      <c r="CB35" s="389">
        <f>+'DECANTER 2'!CB56</f>
        <v>0</v>
      </c>
      <c r="CC35" s="389">
        <f>+'DECANTER 2'!CC56</f>
        <v>0</v>
      </c>
      <c r="CD35" s="389">
        <f>+'DECANTER 2'!CD56</f>
        <v>0</v>
      </c>
      <c r="CE35" s="389">
        <f>+'DECANTER 2'!CE56</f>
        <v>0</v>
      </c>
      <c r="CF35" s="389">
        <f>+'DECANTER 2'!CF56</f>
        <v>0</v>
      </c>
    </row>
    <row r="36" spans="3:84" x14ac:dyDescent="0.3">
      <c r="C36" s="963"/>
      <c r="D36" s="135" t="s">
        <v>132</v>
      </c>
      <c r="E36" s="389">
        <f>+'DECANTER 3'!E56</f>
        <v>0</v>
      </c>
      <c r="F36" s="389">
        <f>+'DECANTER 3'!F56</f>
        <v>0</v>
      </c>
      <c r="G36" s="389">
        <f>+'DECANTER 3'!G56</f>
        <v>0</v>
      </c>
      <c r="H36" s="389">
        <f>+'DECANTER 3'!H56</f>
        <v>0</v>
      </c>
      <c r="I36" s="389">
        <f>+'DECANTER 3'!I56</f>
        <v>0</v>
      </c>
      <c r="J36" s="389">
        <f>+'DECANTER 3'!J56</f>
        <v>0.37762685227272719</v>
      </c>
      <c r="K36" s="389">
        <f>+'DECANTER 3'!K56</f>
        <v>1.0945772090909089</v>
      </c>
      <c r="L36" s="389">
        <f>+'DECANTER 3'!L56</f>
        <v>1.2640184454545453</v>
      </c>
      <c r="M36" s="389">
        <f>+'DECANTER 3'!M56</f>
        <v>1.0379338454545453</v>
      </c>
      <c r="N36" s="389">
        <f>+'DECANTER 3'!N56</f>
        <v>0.1994139409090909</v>
      </c>
      <c r="O36" s="389">
        <f>+'DECANTER 3'!O56</f>
        <v>0</v>
      </c>
      <c r="P36" s="389">
        <f>+'DECANTER 3'!P56</f>
        <v>0</v>
      </c>
      <c r="Q36" s="389">
        <f>+'DECANTER 3'!Q56</f>
        <v>0</v>
      </c>
      <c r="R36" s="389">
        <f>+'DECANTER 3'!R56</f>
        <v>0</v>
      </c>
      <c r="S36" s="389">
        <f>+'DECANTER 3'!S56</f>
        <v>0</v>
      </c>
      <c r="T36" s="389">
        <f>+'DECANTER 3'!T56</f>
        <v>0</v>
      </c>
      <c r="U36" s="389">
        <f>+'DECANTER 3'!U56</f>
        <v>0</v>
      </c>
      <c r="V36" s="389">
        <f>+'DECANTER 3'!V56</f>
        <v>0</v>
      </c>
      <c r="W36" s="389">
        <f>+'DECANTER 3'!W56</f>
        <v>0</v>
      </c>
      <c r="X36" s="389">
        <f>+'DECANTER 3'!X56</f>
        <v>0</v>
      </c>
      <c r="Y36" s="389">
        <f>+'DECANTER 3'!Y56</f>
        <v>0</v>
      </c>
      <c r="Z36" s="389">
        <f>+'DECANTER 3'!Z56</f>
        <v>0</v>
      </c>
      <c r="AA36" s="389">
        <f>+'DECANTER 3'!AA56</f>
        <v>0</v>
      </c>
      <c r="AB36" s="389">
        <f>+'DECANTER 3'!AB56</f>
        <v>0</v>
      </c>
      <c r="AC36" s="389">
        <f>+'DECANTER 3'!AC56</f>
        <v>0</v>
      </c>
      <c r="AD36" s="389">
        <f>+'DECANTER 3'!AD56</f>
        <v>0</v>
      </c>
      <c r="AE36" s="389">
        <f>+'DECANTER 3'!AE56</f>
        <v>0</v>
      </c>
      <c r="AF36" s="389">
        <f>+'DECANTER 3'!AF56</f>
        <v>0</v>
      </c>
      <c r="AG36" s="389">
        <f>+'DECANTER 3'!AG56</f>
        <v>0</v>
      </c>
      <c r="AH36" s="389">
        <f>+'DECANTER 3'!AH56</f>
        <v>0</v>
      </c>
      <c r="AI36" s="389">
        <f>+'DECANTER 3'!AI56</f>
        <v>0</v>
      </c>
      <c r="AJ36" s="389">
        <f>+'DECANTER 3'!AJ56</f>
        <v>0</v>
      </c>
      <c r="AK36" s="389">
        <f>+'DECANTER 3'!AK56</f>
        <v>0</v>
      </c>
      <c r="AL36" s="389">
        <f>+'DECANTER 3'!AL56</f>
        <v>0</v>
      </c>
      <c r="AM36" s="389">
        <f>+'DECANTER 3'!AM56</f>
        <v>0</v>
      </c>
      <c r="AN36" s="389">
        <f>+'DECANTER 3'!AN56</f>
        <v>0</v>
      </c>
      <c r="AO36" s="389">
        <f>+'DECANTER 3'!AO56</f>
        <v>0</v>
      </c>
      <c r="AP36" s="389">
        <f>+'DECANTER 3'!AP56</f>
        <v>0</v>
      </c>
      <c r="AQ36" s="389">
        <f>+'DECANTER 3'!AQ56</f>
        <v>0</v>
      </c>
      <c r="AR36" s="389">
        <f>+'DECANTER 3'!AR56</f>
        <v>0</v>
      </c>
      <c r="AS36" s="389">
        <f>+'DECANTER 3'!AS56</f>
        <v>0</v>
      </c>
      <c r="AT36" s="389">
        <f>+'DECANTER 3'!AT56</f>
        <v>0</v>
      </c>
      <c r="AU36" s="389">
        <f>+'DECANTER 3'!AU56</f>
        <v>0</v>
      </c>
      <c r="AV36" s="389">
        <f>+'DECANTER 3'!AV56</f>
        <v>0</v>
      </c>
      <c r="AW36" s="389">
        <f>+'DECANTER 3'!AW56</f>
        <v>0</v>
      </c>
      <c r="AX36" s="389">
        <f>+'DECANTER 3'!AX56</f>
        <v>0</v>
      </c>
      <c r="AY36" s="389">
        <f>+'DECANTER 3'!AY56</f>
        <v>0</v>
      </c>
      <c r="AZ36" s="389">
        <f>+'DECANTER 3'!AZ56</f>
        <v>0</v>
      </c>
      <c r="BA36" s="389">
        <f>+'DECANTER 3'!BA56</f>
        <v>0</v>
      </c>
      <c r="BB36" s="389">
        <f>+'DECANTER 3'!BB56</f>
        <v>0</v>
      </c>
      <c r="BC36" s="389">
        <f>+'DECANTER 3'!BC56</f>
        <v>0</v>
      </c>
      <c r="BD36" s="389">
        <f>+'DECANTER 3'!BD56</f>
        <v>0</v>
      </c>
      <c r="BE36" s="389">
        <f>+'DECANTER 3'!BE56</f>
        <v>0</v>
      </c>
      <c r="BF36" s="389">
        <f>+'DECANTER 3'!BF56</f>
        <v>0</v>
      </c>
      <c r="BG36" s="389">
        <f>+'DECANTER 3'!BG56</f>
        <v>0</v>
      </c>
      <c r="BH36" s="389">
        <f>+'DECANTER 3'!BH56</f>
        <v>0</v>
      </c>
      <c r="BI36" s="389">
        <f>+'DECANTER 3'!BI56</f>
        <v>0</v>
      </c>
      <c r="BJ36" s="389">
        <f>+'DECANTER 3'!BJ56</f>
        <v>0</v>
      </c>
      <c r="BK36" s="389">
        <f>+'DECANTER 3'!BK56</f>
        <v>0</v>
      </c>
      <c r="BL36" s="389">
        <f>+'DECANTER 3'!BL56</f>
        <v>0</v>
      </c>
      <c r="BM36" s="389">
        <f>+'DECANTER 3'!BM56</f>
        <v>0</v>
      </c>
      <c r="BN36" s="389">
        <f>+'DECANTER 3'!BN56</f>
        <v>0</v>
      </c>
      <c r="BO36" s="389">
        <f>+'DECANTER 3'!BO56</f>
        <v>0</v>
      </c>
      <c r="BP36" s="389">
        <f>+'DECANTER 3'!BP56</f>
        <v>0</v>
      </c>
      <c r="BQ36" s="389">
        <f>+'DECANTER 3'!BQ56</f>
        <v>0</v>
      </c>
      <c r="BR36" s="389">
        <f>+'DECANTER 3'!BR56</f>
        <v>0</v>
      </c>
      <c r="BS36" s="389">
        <f>+'DECANTER 3'!BS56</f>
        <v>0</v>
      </c>
      <c r="BT36" s="389">
        <f>+'DECANTER 3'!BT56</f>
        <v>0</v>
      </c>
      <c r="BU36" s="389">
        <f>+'DECANTER 3'!BU56</f>
        <v>0</v>
      </c>
      <c r="BV36" s="389">
        <f>+'DECANTER 3'!BV56</f>
        <v>0</v>
      </c>
      <c r="BW36" s="389">
        <f>+'DECANTER 3'!BW56</f>
        <v>0</v>
      </c>
      <c r="BX36" s="389">
        <f>+'DECANTER 3'!BX56</f>
        <v>0</v>
      </c>
      <c r="BY36" s="389">
        <f>+'DECANTER 3'!BY56</f>
        <v>0</v>
      </c>
      <c r="BZ36" s="389">
        <f>+'DECANTER 3'!BZ56</f>
        <v>0</v>
      </c>
      <c r="CA36" s="389">
        <f>+'DECANTER 3'!CA56</f>
        <v>0</v>
      </c>
      <c r="CB36" s="389">
        <f>+'DECANTER 3'!CB56</f>
        <v>0</v>
      </c>
      <c r="CC36" s="389">
        <f>+'DECANTER 3'!CC56</f>
        <v>0</v>
      </c>
      <c r="CD36" s="389">
        <f>+'DECANTER 3'!CD56</f>
        <v>0</v>
      </c>
      <c r="CE36" s="389">
        <f>+'DECANTER 3'!CE56</f>
        <v>0</v>
      </c>
      <c r="CF36" s="389">
        <f>+'DECANTER 3'!CF56</f>
        <v>0</v>
      </c>
    </row>
    <row r="38" spans="3:84" x14ac:dyDescent="0.3">
      <c r="C38" s="964" t="s">
        <v>380</v>
      </c>
      <c r="D38" s="135" t="s">
        <v>124</v>
      </c>
      <c r="E38" s="389">
        <f>+'ZARANDA 1'!E38</f>
        <v>0</v>
      </c>
      <c r="F38" s="389">
        <f>+'ZARANDA 1'!F38</f>
        <v>0</v>
      </c>
      <c r="G38" s="389">
        <f>+'ZARANDA 1'!G38</f>
        <v>0</v>
      </c>
      <c r="H38" s="389">
        <f>+'ZARANDA 1'!H38</f>
        <v>0</v>
      </c>
      <c r="I38" s="389">
        <f>+'ZARANDA 1'!I38</f>
        <v>0</v>
      </c>
      <c r="J38" s="389">
        <f>+'ZARANDA 1'!J38</f>
        <v>0.79353845454545446</v>
      </c>
      <c r="K38" s="389">
        <f>+'ZARANDA 1'!K38</f>
        <v>4.0155707931818174</v>
      </c>
      <c r="L38" s="389">
        <f>+'ZARANDA 1'!L38</f>
        <v>6.1177960181818172</v>
      </c>
      <c r="M38" s="389">
        <f>+'ZARANDA 1'!M38</f>
        <v>4.4703091363636354</v>
      </c>
      <c r="N38" s="389">
        <f>+'ZARANDA 1'!N38</f>
        <v>1.2227588181818181</v>
      </c>
      <c r="O38" s="389">
        <f>+'ZARANDA 1'!O38</f>
        <v>0</v>
      </c>
      <c r="P38" s="389">
        <f>+'ZARANDA 1'!P38</f>
        <v>0</v>
      </c>
      <c r="Q38" s="389">
        <f>+'ZARANDA 1'!Q38</f>
        <v>0</v>
      </c>
      <c r="R38" s="389">
        <f>+'ZARANDA 1'!R38</f>
        <v>0</v>
      </c>
      <c r="S38" s="389">
        <f>+'ZARANDA 1'!S38</f>
        <v>0</v>
      </c>
      <c r="T38" s="389">
        <f>+'ZARANDA 1'!T38</f>
        <v>0</v>
      </c>
      <c r="U38" s="389">
        <f>+'ZARANDA 1'!U38</f>
        <v>0</v>
      </c>
      <c r="V38" s="389">
        <f>+'ZARANDA 1'!V38</f>
        <v>0</v>
      </c>
      <c r="W38" s="389">
        <f>+'ZARANDA 1'!W38</f>
        <v>0</v>
      </c>
      <c r="X38" s="389">
        <f>+'ZARANDA 1'!X38</f>
        <v>0</v>
      </c>
      <c r="Y38" s="389">
        <f>+'ZARANDA 1'!Y38</f>
        <v>0</v>
      </c>
      <c r="Z38" s="389">
        <f>+'ZARANDA 1'!Z38</f>
        <v>0</v>
      </c>
      <c r="AA38" s="389">
        <f>+'ZARANDA 1'!AA38</f>
        <v>0</v>
      </c>
      <c r="AB38" s="389">
        <f>+'ZARANDA 1'!AB38</f>
        <v>0</v>
      </c>
      <c r="AC38" s="389">
        <f>+'ZARANDA 1'!AC38</f>
        <v>0</v>
      </c>
      <c r="AD38" s="389">
        <f>+'ZARANDA 1'!AD38</f>
        <v>0</v>
      </c>
      <c r="AE38" s="389">
        <f>+'ZARANDA 1'!AE38</f>
        <v>0</v>
      </c>
      <c r="AF38" s="389">
        <f>+'ZARANDA 1'!AF38</f>
        <v>0</v>
      </c>
      <c r="AG38" s="389">
        <f>+'ZARANDA 1'!AG38</f>
        <v>0</v>
      </c>
      <c r="AH38" s="389">
        <f>+'ZARANDA 1'!AH38</f>
        <v>0</v>
      </c>
      <c r="AI38" s="389">
        <f>+'ZARANDA 1'!AI38</f>
        <v>0</v>
      </c>
      <c r="AJ38" s="389">
        <f>+'ZARANDA 1'!AJ38</f>
        <v>0</v>
      </c>
      <c r="AK38" s="389">
        <f>+'ZARANDA 1'!AK38</f>
        <v>0</v>
      </c>
      <c r="AL38" s="389">
        <f>+'ZARANDA 1'!AL38</f>
        <v>0</v>
      </c>
      <c r="AM38" s="389">
        <f>+'ZARANDA 1'!AM38</f>
        <v>0</v>
      </c>
      <c r="AN38" s="389">
        <f>+'ZARANDA 1'!AN38</f>
        <v>0</v>
      </c>
      <c r="AO38" s="389">
        <f>+'ZARANDA 1'!AO38</f>
        <v>0</v>
      </c>
      <c r="AP38" s="389">
        <f>+'ZARANDA 1'!AP38</f>
        <v>0</v>
      </c>
      <c r="AQ38" s="389">
        <f>+'ZARANDA 1'!AQ38</f>
        <v>0</v>
      </c>
      <c r="AR38" s="389">
        <f>+'ZARANDA 1'!AR38</f>
        <v>0</v>
      </c>
      <c r="AS38" s="389">
        <f>+'ZARANDA 1'!AS38</f>
        <v>0</v>
      </c>
      <c r="AT38" s="389">
        <f>+'ZARANDA 1'!AT38</f>
        <v>0</v>
      </c>
      <c r="AU38" s="389">
        <f>+'ZARANDA 1'!AU38</f>
        <v>0</v>
      </c>
      <c r="AV38" s="389">
        <f>+'ZARANDA 1'!AV38</f>
        <v>0</v>
      </c>
      <c r="AW38" s="389">
        <f>+'ZARANDA 1'!AW38</f>
        <v>0</v>
      </c>
      <c r="AX38" s="389">
        <f>+'ZARANDA 1'!AX38</f>
        <v>0</v>
      </c>
      <c r="AY38" s="389">
        <f>+'ZARANDA 1'!AY38</f>
        <v>0</v>
      </c>
      <c r="AZ38" s="389">
        <f>+'ZARANDA 1'!AZ38</f>
        <v>0</v>
      </c>
      <c r="BA38" s="389">
        <f>+'ZARANDA 1'!BA38</f>
        <v>0</v>
      </c>
      <c r="BB38" s="389">
        <f>+'ZARANDA 1'!BB38</f>
        <v>0</v>
      </c>
      <c r="BC38" s="389">
        <f>+'ZARANDA 1'!BC38</f>
        <v>0</v>
      </c>
      <c r="BD38" s="389">
        <f>+'ZARANDA 1'!BD38</f>
        <v>0</v>
      </c>
      <c r="BE38" s="389">
        <f>+'ZARANDA 1'!BE38</f>
        <v>0</v>
      </c>
      <c r="BF38" s="389">
        <f>+'ZARANDA 1'!BF38</f>
        <v>0</v>
      </c>
      <c r="BG38" s="389">
        <f>+'ZARANDA 1'!BG38</f>
        <v>0</v>
      </c>
      <c r="BH38" s="389">
        <f>+'ZARANDA 1'!BH38</f>
        <v>0</v>
      </c>
      <c r="BI38" s="389">
        <f>+'ZARANDA 1'!BI38</f>
        <v>0</v>
      </c>
      <c r="BJ38" s="389">
        <f>+'ZARANDA 1'!BJ38</f>
        <v>0</v>
      </c>
      <c r="BK38" s="389">
        <f>+'ZARANDA 1'!BK38</f>
        <v>0</v>
      </c>
      <c r="BL38" s="389">
        <f>+'ZARANDA 1'!BL38</f>
        <v>0</v>
      </c>
      <c r="BM38" s="389">
        <f>+'ZARANDA 1'!BM38</f>
        <v>0</v>
      </c>
      <c r="BN38" s="389">
        <f>+'ZARANDA 1'!BN38</f>
        <v>0</v>
      </c>
      <c r="BO38" s="389">
        <f>+'ZARANDA 1'!BO38</f>
        <v>0</v>
      </c>
      <c r="BP38" s="389">
        <f>+'ZARANDA 1'!BP38</f>
        <v>0</v>
      </c>
      <c r="BQ38" s="389">
        <f>+'ZARANDA 1'!BQ38</f>
        <v>0</v>
      </c>
      <c r="BR38" s="389">
        <f>+'ZARANDA 1'!BR38</f>
        <v>0</v>
      </c>
      <c r="BS38" s="389">
        <f>+'ZARANDA 1'!BS38</f>
        <v>0</v>
      </c>
      <c r="BT38" s="389">
        <f>+'ZARANDA 1'!BT38</f>
        <v>0</v>
      </c>
      <c r="BU38" s="389">
        <f>+'ZARANDA 1'!BU38</f>
        <v>0</v>
      </c>
      <c r="BV38" s="389">
        <f>+'ZARANDA 1'!BV38</f>
        <v>0</v>
      </c>
      <c r="BW38" s="389">
        <f>+'ZARANDA 1'!BW38</f>
        <v>0</v>
      </c>
      <c r="BX38" s="389">
        <f>+'ZARANDA 1'!BX38</f>
        <v>0</v>
      </c>
      <c r="BY38" s="389">
        <f>+'ZARANDA 1'!BY38</f>
        <v>0</v>
      </c>
      <c r="BZ38" s="389">
        <f>+'ZARANDA 1'!BZ38</f>
        <v>0</v>
      </c>
      <c r="CA38" s="389">
        <f>+'ZARANDA 1'!CA38</f>
        <v>0</v>
      </c>
      <c r="CB38" s="389">
        <f>+'ZARANDA 1'!CB38</f>
        <v>0</v>
      </c>
      <c r="CC38" s="389">
        <f>+'ZARANDA 1'!CC38</f>
        <v>0</v>
      </c>
      <c r="CD38" s="389">
        <f>+'ZARANDA 1'!CD38</f>
        <v>0</v>
      </c>
      <c r="CE38" s="389">
        <f>+'ZARANDA 1'!CE38</f>
        <v>0</v>
      </c>
      <c r="CF38" s="389">
        <f>+'ZARANDA 1'!CF38</f>
        <v>0</v>
      </c>
    </row>
    <row r="39" spans="3:84" x14ac:dyDescent="0.3">
      <c r="C39" s="964"/>
      <c r="D39" s="135" t="s">
        <v>125</v>
      </c>
      <c r="E39" s="389">
        <f>+'ZARANDA 2'!E38</f>
        <v>0</v>
      </c>
      <c r="F39" s="389">
        <f>+'ZARANDA 2'!F38</f>
        <v>0</v>
      </c>
      <c r="G39" s="389">
        <f>+'ZARANDA 2'!G38</f>
        <v>0</v>
      </c>
      <c r="H39" s="389">
        <f>+'ZARANDA 2'!H38</f>
        <v>0</v>
      </c>
      <c r="I39" s="389">
        <f>+'ZARANDA 2'!I38</f>
        <v>0</v>
      </c>
      <c r="J39" s="389">
        <f>+'ZARANDA 2'!J38</f>
        <v>1.2023590090909089</v>
      </c>
      <c r="K39" s="389">
        <f>+'ZARANDA 2'!K38</f>
        <v>3.1908758318181811</v>
      </c>
      <c r="L39" s="389">
        <f>+'ZARANDA 2'!L38</f>
        <v>5.1793926545454534</v>
      </c>
      <c r="M39" s="389">
        <f>+'ZARANDA 2'!M38</f>
        <v>5.2151002909090902</v>
      </c>
      <c r="N39" s="389">
        <f>+'ZARANDA 2'!N38</f>
        <v>1.3693533159090907</v>
      </c>
      <c r="O39" s="389">
        <f>+'ZARANDA 2'!O38</f>
        <v>0</v>
      </c>
      <c r="P39" s="389">
        <f>+'ZARANDA 2'!P38</f>
        <v>0</v>
      </c>
      <c r="Q39" s="389">
        <f>+'ZARANDA 2'!Q38</f>
        <v>0</v>
      </c>
      <c r="R39" s="389">
        <f>+'ZARANDA 2'!R38</f>
        <v>0</v>
      </c>
      <c r="S39" s="389">
        <f>+'ZARANDA 2'!S38</f>
        <v>0</v>
      </c>
      <c r="T39" s="389">
        <f>+'ZARANDA 2'!T38</f>
        <v>0</v>
      </c>
      <c r="U39" s="389">
        <f>+'ZARANDA 2'!U38</f>
        <v>0</v>
      </c>
      <c r="V39" s="389">
        <f>+'ZARANDA 2'!V38</f>
        <v>0</v>
      </c>
      <c r="W39" s="389">
        <f>+'ZARANDA 2'!W38</f>
        <v>0</v>
      </c>
      <c r="X39" s="389">
        <f>+'ZARANDA 2'!X38</f>
        <v>0</v>
      </c>
      <c r="Y39" s="389">
        <f>+'ZARANDA 2'!Y38</f>
        <v>0</v>
      </c>
      <c r="Z39" s="389">
        <f>+'ZARANDA 2'!Z38</f>
        <v>0</v>
      </c>
      <c r="AA39" s="389">
        <f>+'ZARANDA 2'!AA38</f>
        <v>0</v>
      </c>
      <c r="AB39" s="389">
        <f>+'ZARANDA 2'!AB38</f>
        <v>0</v>
      </c>
      <c r="AC39" s="389">
        <f>+'ZARANDA 2'!AC38</f>
        <v>0</v>
      </c>
      <c r="AD39" s="389">
        <f>+'ZARANDA 2'!AD38</f>
        <v>0</v>
      </c>
      <c r="AE39" s="389">
        <f>+'ZARANDA 2'!AE38</f>
        <v>0</v>
      </c>
      <c r="AF39" s="389">
        <f>+'ZARANDA 2'!AF38</f>
        <v>0</v>
      </c>
      <c r="AG39" s="389">
        <f>+'ZARANDA 2'!AG38</f>
        <v>0</v>
      </c>
      <c r="AH39" s="389">
        <f>+'ZARANDA 2'!AH38</f>
        <v>0</v>
      </c>
      <c r="AI39" s="389">
        <f>+'ZARANDA 2'!AI38</f>
        <v>0</v>
      </c>
      <c r="AJ39" s="389">
        <f>+'ZARANDA 2'!AJ38</f>
        <v>0</v>
      </c>
      <c r="AK39" s="389">
        <f>+'ZARANDA 2'!AK38</f>
        <v>0</v>
      </c>
      <c r="AL39" s="389">
        <f>+'ZARANDA 2'!AL38</f>
        <v>0</v>
      </c>
      <c r="AM39" s="389">
        <f>+'ZARANDA 2'!AM38</f>
        <v>0</v>
      </c>
      <c r="AN39" s="389">
        <f>+'ZARANDA 2'!AN38</f>
        <v>0</v>
      </c>
      <c r="AO39" s="389">
        <f>+'ZARANDA 2'!AO38</f>
        <v>0</v>
      </c>
      <c r="AP39" s="389">
        <f>+'ZARANDA 2'!AP38</f>
        <v>0</v>
      </c>
      <c r="AQ39" s="389">
        <f>+'ZARANDA 2'!AQ38</f>
        <v>0</v>
      </c>
      <c r="AR39" s="389">
        <f>+'ZARANDA 2'!AR38</f>
        <v>0</v>
      </c>
      <c r="AS39" s="389">
        <f>+'ZARANDA 2'!AS38</f>
        <v>0</v>
      </c>
      <c r="AT39" s="389">
        <f>+'ZARANDA 2'!AT38</f>
        <v>0</v>
      </c>
      <c r="AU39" s="389">
        <f>+'ZARANDA 2'!AU38</f>
        <v>0</v>
      </c>
      <c r="AV39" s="389">
        <f>+'ZARANDA 2'!AV38</f>
        <v>0</v>
      </c>
      <c r="AW39" s="389">
        <f>+'ZARANDA 2'!AW38</f>
        <v>0</v>
      </c>
      <c r="AX39" s="389">
        <f>+'ZARANDA 2'!AX38</f>
        <v>0</v>
      </c>
      <c r="AY39" s="389">
        <f>+'ZARANDA 2'!AY38</f>
        <v>0</v>
      </c>
      <c r="AZ39" s="389">
        <f>+'ZARANDA 2'!AZ38</f>
        <v>0</v>
      </c>
      <c r="BA39" s="389">
        <f>+'ZARANDA 2'!BA38</f>
        <v>0</v>
      </c>
      <c r="BB39" s="389">
        <f>+'ZARANDA 2'!BB38</f>
        <v>0</v>
      </c>
      <c r="BC39" s="389">
        <f>+'ZARANDA 2'!BC38</f>
        <v>0</v>
      </c>
      <c r="BD39" s="389">
        <f>+'ZARANDA 2'!BD38</f>
        <v>0</v>
      </c>
      <c r="BE39" s="389">
        <f>+'ZARANDA 2'!BE38</f>
        <v>0</v>
      </c>
      <c r="BF39" s="389">
        <f>+'ZARANDA 2'!BF38</f>
        <v>0</v>
      </c>
      <c r="BG39" s="389">
        <f>+'ZARANDA 2'!BG38</f>
        <v>0</v>
      </c>
      <c r="BH39" s="389">
        <f>+'ZARANDA 2'!BH38</f>
        <v>0</v>
      </c>
      <c r="BI39" s="389">
        <f>+'ZARANDA 2'!BI38</f>
        <v>0</v>
      </c>
      <c r="BJ39" s="389">
        <f>+'ZARANDA 2'!BJ38</f>
        <v>0</v>
      </c>
      <c r="BK39" s="389">
        <f>+'ZARANDA 2'!BK38</f>
        <v>0</v>
      </c>
      <c r="BL39" s="389">
        <f>+'ZARANDA 2'!BL38</f>
        <v>0</v>
      </c>
      <c r="BM39" s="389">
        <f>+'ZARANDA 2'!BM38</f>
        <v>0</v>
      </c>
      <c r="BN39" s="389">
        <f>+'ZARANDA 2'!BN38</f>
        <v>0</v>
      </c>
      <c r="BO39" s="389">
        <f>+'ZARANDA 2'!BO38</f>
        <v>0</v>
      </c>
      <c r="BP39" s="389">
        <f>+'ZARANDA 2'!BP38</f>
        <v>0</v>
      </c>
      <c r="BQ39" s="389">
        <f>+'ZARANDA 2'!BQ38</f>
        <v>0</v>
      </c>
      <c r="BR39" s="389">
        <f>+'ZARANDA 2'!BR38</f>
        <v>0</v>
      </c>
      <c r="BS39" s="389">
        <f>+'ZARANDA 2'!BS38</f>
        <v>0</v>
      </c>
      <c r="BT39" s="389">
        <f>+'ZARANDA 2'!BT38</f>
        <v>0</v>
      </c>
      <c r="BU39" s="389">
        <f>+'ZARANDA 2'!BU38</f>
        <v>0</v>
      </c>
      <c r="BV39" s="389">
        <f>+'ZARANDA 2'!BV38</f>
        <v>0</v>
      </c>
      <c r="BW39" s="389">
        <f>+'ZARANDA 2'!BW38</f>
        <v>0</v>
      </c>
      <c r="BX39" s="389">
        <f>+'ZARANDA 2'!BX38</f>
        <v>0</v>
      </c>
      <c r="BY39" s="389">
        <f>+'ZARANDA 2'!BY38</f>
        <v>0</v>
      </c>
      <c r="BZ39" s="389">
        <f>+'ZARANDA 2'!BZ38</f>
        <v>0</v>
      </c>
      <c r="CA39" s="389">
        <f>+'ZARANDA 2'!CA38</f>
        <v>0</v>
      </c>
      <c r="CB39" s="389">
        <f>+'ZARANDA 2'!CB38</f>
        <v>0</v>
      </c>
      <c r="CC39" s="389">
        <f>+'ZARANDA 2'!CC38</f>
        <v>0</v>
      </c>
      <c r="CD39" s="389">
        <f>+'ZARANDA 2'!CD38</f>
        <v>0</v>
      </c>
      <c r="CE39" s="389">
        <f>+'ZARANDA 2'!CE38</f>
        <v>0</v>
      </c>
      <c r="CF39" s="389">
        <f>+'ZARANDA 2'!CF38</f>
        <v>0</v>
      </c>
    </row>
    <row r="40" spans="3:84" x14ac:dyDescent="0.3">
      <c r="C40" s="964"/>
      <c r="D40" s="135" t="s">
        <v>126</v>
      </c>
      <c r="E40" s="389">
        <f>+'ZARANDA 3'!E38</f>
        <v>0</v>
      </c>
      <c r="F40" s="389">
        <f>+'ZARANDA 3'!F38</f>
        <v>0</v>
      </c>
      <c r="G40" s="389">
        <f>+'ZARANDA 3'!G38</f>
        <v>0</v>
      </c>
      <c r="H40" s="389">
        <f>+'ZARANDA 3'!H38</f>
        <v>0</v>
      </c>
      <c r="I40" s="389">
        <f>+'ZARANDA 3'!I38</f>
        <v>0</v>
      </c>
      <c r="J40" s="389">
        <f>+'ZARANDA 3'!J38</f>
        <v>1.0507795613636361</v>
      </c>
      <c r="K40" s="389">
        <f>+'ZARANDA 3'!K38</f>
        <v>3.768933047727272</v>
      </c>
      <c r="L40" s="389">
        <f>+'ZARANDA 3'!L38</f>
        <v>5.0046909181818178</v>
      </c>
      <c r="M40" s="389">
        <f>+'ZARANDA 3'!M38</f>
        <v>4.3392828340909082</v>
      </c>
      <c r="N40" s="389">
        <f>+'ZARANDA 3'!N38</f>
        <v>1.1669838545454543</v>
      </c>
      <c r="O40" s="389">
        <f>+'ZARANDA 3'!O38</f>
        <v>0</v>
      </c>
      <c r="P40" s="389">
        <f>+'ZARANDA 3'!P38</f>
        <v>0</v>
      </c>
      <c r="Q40" s="389">
        <f>+'ZARANDA 3'!Q38</f>
        <v>0</v>
      </c>
      <c r="R40" s="389">
        <f>+'ZARANDA 3'!R38</f>
        <v>0</v>
      </c>
      <c r="S40" s="389">
        <f>+'ZARANDA 3'!S38</f>
        <v>0</v>
      </c>
      <c r="T40" s="389">
        <f>+'ZARANDA 3'!T38</f>
        <v>0</v>
      </c>
      <c r="U40" s="389">
        <f>+'ZARANDA 3'!U38</f>
        <v>0</v>
      </c>
      <c r="V40" s="389">
        <f>+'ZARANDA 3'!V38</f>
        <v>0</v>
      </c>
      <c r="W40" s="389">
        <f>+'ZARANDA 3'!W38</f>
        <v>0</v>
      </c>
      <c r="X40" s="389">
        <f>+'ZARANDA 3'!X38</f>
        <v>0</v>
      </c>
      <c r="Y40" s="389">
        <f>+'ZARANDA 3'!Y38</f>
        <v>0</v>
      </c>
      <c r="Z40" s="389">
        <f>+'ZARANDA 3'!Z38</f>
        <v>0</v>
      </c>
      <c r="AA40" s="389">
        <f>+'ZARANDA 3'!AA38</f>
        <v>0</v>
      </c>
      <c r="AB40" s="389">
        <f>+'ZARANDA 3'!AB38</f>
        <v>0</v>
      </c>
      <c r="AC40" s="389">
        <f>+'ZARANDA 3'!AC38</f>
        <v>0</v>
      </c>
      <c r="AD40" s="389">
        <f>+'ZARANDA 3'!AD38</f>
        <v>0</v>
      </c>
      <c r="AE40" s="389">
        <f>+'ZARANDA 3'!AE38</f>
        <v>0</v>
      </c>
      <c r="AF40" s="389">
        <f>+'ZARANDA 3'!AF38</f>
        <v>0</v>
      </c>
      <c r="AG40" s="389">
        <f>+'ZARANDA 3'!AG38</f>
        <v>0</v>
      </c>
      <c r="AH40" s="389">
        <f>+'ZARANDA 3'!AH38</f>
        <v>0</v>
      </c>
      <c r="AI40" s="389">
        <f>+'ZARANDA 3'!AI38</f>
        <v>0</v>
      </c>
      <c r="AJ40" s="389">
        <f>+'ZARANDA 3'!AJ38</f>
        <v>0</v>
      </c>
      <c r="AK40" s="389">
        <f>+'ZARANDA 3'!AK38</f>
        <v>0</v>
      </c>
      <c r="AL40" s="389">
        <f>+'ZARANDA 3'!AL38</f>
        <v>0</v>
      </c>
      <c r="AM40" s="389">
        <f>+'ZARANDA 3'!AM38</f>
        <v>0</v>
      </c>
      <c r="AN40" s="389">
        <f>+'ZARANDA 3'!AN38</f>
        <v>0</v>
      </c>
      <c r="AO40" s="389">
        <f>+'ZARANDA 3'!AO38</f>
        <v>0</v>
      </c>
      <c r="AP40" s="389">
        <f>+'ZARANDA 3'!AP38</f>
        <v>0</v>
      </c>
      <c r="AQ40" s="389">
        <f>+'ZARANDA 3'!AQ38</f>
        <v>0</v>
      </c>
      <c r="AR40" s="389">
        <f>+'ZARANDA 3'!AR38</f>
        <v>0</v>
      </c>
      <c r="AS40" s="389">
        <f>+'ZARANDA 3'!AS38</f>
        <v>0</v>
      </c>
      <c r="AT40" s="389">
        <f>+'ZARANDA 3'!AT38</f>
        <v>0</v>
      </c>
      <c r="AU40" s="389">
        <f>+'ZARANDA 3'!AU38</f>
        <v>0</v>
      </c>
      <c r="AV40" s="389">
        <f>+'ZARANDA 3'!AV38</f>
        <v>0</v>
      </c>
      <c r="AW40" s="389">
        <f>+'ZARANDA 3'!AW38</f>
        <v>0</v>
      </c>
      <c r="AX40" s="389">
        <f>+'ZARANDA 3'!AX38</f>
        <v>0</v>
      </c>
      <c r="AY40" s="389">
        <f>+'ZARANDA 3'!AY38</f>
        <v>0</v>
      </c>
      <c r="AZ40" s="389">
        <f>+'ZARANDA 3'!AZ38</f>
        <v>0</v>
      </c>
      <c r="BA40" s="389">
        <f>+'ZARANDA 3'!BA38</f>
        <v>0</v>
      </c>
      <c r="BB40" s="389">
        <f>+'ZARANDA 3'!BB38</f>
        <v>0</v>
      </c>
      <c r="BC40" s="389">
        <f>+'ZARANDA 3'!BC38</f>
        <v>0</v>
      </c>
      <c r="BD40" s="389">
        <f>+'ZARANDA 3'!BD38</f>
        <v>0</v>
      </c>
      <c r="BE40" s="389">
        <f>+'ZARANDA 3'!BE38</f>
        <v>0</v>
      </c>
      <c r="BF40" s="389">
        <f>+'ZARANDA 3'!BF38</f>
        <v>0</v>
      </c>
      <c r="BG40" s="389">
        <f>+'ZARANDA 3'!BG38</f>
        <v>0</v>
      </c>
      <c r="BH40" s="389">
        <f>+'ZARANDA 3'!BH38</f>
        <v>0</v>
      </c>
      <c r="BI40" s="389">
        <f>+'ZARANDA 3'!BI38</f>
        <v>0</v>
      </c>
      <c r="BJ40" s="389">
        <f>+'ZARANDA 3'!BJ38</f>
        <v>0</v>
      </c>
      <c r="BK40" s="389">
        <f>+'ZARANDA 3'!BK38</f>
        <v>0</v>
      </c>
      <c r="BL40" s="389">
        <f>+'ZARANDA 3'!BL38</f>
        <v>0</v>
      </c>
      <c r="BM40" s="389">
        <f>+'ZARANDA 3'!BM38</f>
        <v>0</v>
      </c>
      <c r="BN40" s="389">
        <f>+'ZARANDA 3'!BN38</f>
        <v>0</v>
      </c>
      <c r="BO40" s="389">
        <f>+'ZARANDA 3'!BO38</f>
        <v>0</v>
      </c>
      <c r="BP40" s="389">
        <f>+'ZARANDA 3'!BP38</f>
        <v>0</v>
      </c>
      <c r="BQ40" s="389">
        <f>+'ZARANDA 3'!BQ38</f>
        <v>0</v>
      </c>
      <c r="BR40" s="389">
        <f>+'ZARANDA 3'!BR38</f>
        <v>0</v>
      </c>
      <c r="BS40" s="389">
        <f>+'ZARANDA 3'!BS38</f>
        <v>0</v>
      </c>
      <c r="BT40" s="389">
        <f>+'ZARANDA 3'!BT38</f>
        <v>0</v>
      </c>
      <c r="BU40" s="389">
        <f>+'ZARANDA 3'!BU38</f>
        <v>0</v>
      </c>
      <c r="BV40" s="389">
        <f>+'ZARANDA 3'!BV38</f>
        <v>0</v>
      </c>
      <c r="BW40" s="389">
        <f>+'ZARANDA 3'!BW38</f>
        <v>0</v>
      </c>
      <c r="BX40" s="389">
        <f>+'ZARANDA 3'!BX38</f>
        <v>0</v>
      </c>
      <c r="BY40" s="389">
        <f>+'ZARANDA 3'!BY38</f>
        <v>0</v>
      </c>
      <c r="BZ40" s="389">
        <f>+'ZARANDA 3'!BZ38</f>
        <v>0</v>
      </c>
      <c r="CA40" s="389">
        <f>+'ZARANDA 3'!CA38</f>
        <v>0</v>
      </c>
      <c r="CB40" s="389">
        <f>+'ZARANDA 3'!CB38</f>
        <v>0</v>
      </c>
      <c r="CC40" s="389">
        <f>+'ZARANDA 3'!CC38</f>
        <v>0</v>
      </c>
      <c r="CD40" s="389">
        <f>+'ZARANDA 3'!CD38</f>
        <v>0</v>
      </c>
      <c r="CE40" s="389">
        <f>+'ZARANDA 3'!CE38</f>
        <v>0</v>
      </c>
      <c r="CF40" s="389">
        <f>+'ZARANDA 3'!CF38</f>
        <v>0</v>
      </c>
    </row>
    <row r="41" spans="3:84" x14ac:dyDescent="0.3">
      <c r="C41" s="964"/>
      <c r="D41" s="135" t="s">
        <v>238</v>
      </c>
      <c r="E41" s="389">
        <f>+DESARENADOR!E38</f>
        <v>0</v>
      </c>
      <c r="F41" s="389">
        <f>+DESARENADOR!F38</f>
        <v>0</v>
      </c>
      <c r="G41" s="389">
        <f>+DESARENADOR!G38</f>
        <v>0</v>
      </c>
      <c r="H41" s="389">
        <f>+DESARENADOR!H38</f>
        <v>0</v>
      </c>
      <c r="I41" s="389">
        <f>+DESARENADOR!I38</f>
        <v>0</v>
      </c>
      <c r="J41" s="389">
        <f>+DESARENADOR!J38</f>
        <v>0</v>
      </c>
      <c r="K41" s="389">
        <f>+DESARENADOR!K38</f>
        <v>0</v>
      </c>
      <c r="L41" s="389">
        <f>+DESARENADOR!L38</f>
        <v>0</v>
      </c>
      <c r="M41" s="389">
        <f>+DESARENADOR!M38</f>
        <v>0</v>
      </c>
      <c r="N41" s="389">
        <f>+DESARENADOR!N38</f>
        <v>0</v>
      </c>
      <c r="O41" s="389">
        <f>+DESARENADOR!O38</f>
        <v>0</v>
      </c>
      <c r="P41" s="389">
        <f>+DESARENADOR!P38</f>
        <v>0</v>
      </c>
      <c r="Q41" s="389">
        <f>+DESARENADOR!Q38</f>
        <v>0</v>
      </c>
      <c r="R41" s="389">
        <f>+DESARENADOR!R38</f>
        <v>0</v>
      </c>
      <c r="S41" s="389">
        <f>+DESARENADOR!S38</f>
        <v>0</v>
      </c>
      <c r="T41" s="389">
        <f>+DESARENADOR!T38</f>
        <v>0</v>
      </c>
      <c r="U41" s="389">
        <f>+DESARENADOR!U38</f>
        <v>0</v>
      </c>
      <c r="V41" s="389">
        <f>+DESARENADOR!V38</f>
        <v>0</v>
      </c>
      <c r="W41" s="389">
        <f>+DESARENADOR!W38</f>
        <v>0</v>
      </c>
      <c r="X41" s="389">
        <f>+DESARENADOR!X38</f>
        <v>0</v>
      </c>
      <c r="Y41" s="389">
        <f>+DESARENADOR!Y38</f>
        <v>0</v>
      </c>
      <c r="Z41" s="389">
        <f>+DESARENADOR!Z38</f>
        <v>0</v>
      </c>
      <c r="AA41" s="389">
        <f>+DESARENADOR!AA38</f>
        <v>0</v>
      </c>
      <c r="AB41" s="389">
        <f>+DESARENADOR!AB38</f>
        <v>0</v>
      </c>
      <c r="AC41" s="389">
        <f>+DESARENADOR!AC38</f>
        <v>0</v>
      </c>
      <c r="AD41" s="389">
        <f>+DESARENADOR!AD38</f>
        <v>0</v>
      </c>
      <c r="AE41" s="389">
        <f>+DESARENADOR!AE38</f>
        <v>0</v>
      </c>
      <c r="AF41" s="389">
        <f>+DESARENADOR!AF38</f>
        <v>0</v>
      </c>
      <c r="AG41" s="389">
        <f>+DESARENADOR!AG38</f>
        <v>0</v>
      </c>
      <c r="AH41" s="389">
        <f>+DESARENADOR!AH38</f>
        <v>0</v>
      </c>
      <c r="AI41" s="389">
        <f>+DESARENADOR!AI38</f>
        <v>0</v>
      </c>
      <c r="AJ41" s="389">
        <f>+DESARENADOR!AJ38</f>
        <v>0</v>
      </c>
      <c r="AK41" s="389">
        <f>+DESARENADOR!AK38</f>
        <v>0</v>
      </c>
      <c r="AL41" s="389">
        <f>+DESARENADOR!AL38</f>
        <v>0</v>
      </c>
      <c r="AM41" s="389">
        <f>+DESARENADOR!AM38</f>
        <v>0</v>
      </c>
      <c r="AN41" s="389">
        <f>+DESARENADOR!AN38</f>
        <v>0</v>
      </c>
      <c r="AO41" s="389">
        <f>+DESARENADOR!AO38</f>
        <v>0</v>
      </c>
      <c r="AP41" s="389">
        <f>+DESARENADOR!AP38</f>
        <v>0</v>
      </c>
      <c r="AQ41" s="389">
        <f>+DESARENADOR!AQ38</f>
        <v>0</v>
      </c>
      <c r="AR41" s="389">
        <f>+DESARENADOR!AR38</f>
        <v>0</v>
      </c>
      <c r="AS41" s="389">
        <f>+DESARENADOR!AS38</f>
        <v>0</v>
      </c>
      <c r="AT41" s="389">
        <f>+DESARENADOR!AT38</f>
        <v>0</v>
      </c>
      <c r="AU41" s="389">
        <f>+DESARENADOR!AU38</f>
        <v>0</v>
      </c>
      <c r="AV41" s="389">
        <f>+DESARENADOR!AV38</f>
        <v>0</v>
      </c>
      <c r="AW41" s="389">
        <f>+DESARENADOR!AW38</f>
        <v>0</v>
      </c>
      <c r="AX41" s="389">
        <f>+DESARENADOR!AX38</f>
        <v>0</v>
      </c>
      <c r="AY41" s="389">
        <f>+DESARENADOR!AY38</f>
        <v>0</v>
      </c>
      <c r="AZ41" s="389">
        <f>+DESARENADOR!AZ38</f>
        <v>0</v>
      </c>
      <c r="BA41" s="389">
        <f>+DESARENADOR!BA38</f>
        <v>0</v>
      </c>
      <c r="BB41" s="389">
        <f>+DESARENADOR!BB38</f>
        <v>0</v>
      </c>
      <c r="BC41" s="389">
        <f>+DESARENADOR!BC38</f>
        <v>0</v>
      </c>
      <c r="BD41" s="389">
        <f>+DESARENADOR!BD38</f>
        <v>0</v>
      </c>
      <c r="BE41" s="389">
        <f>+DESARENADOR!BE38</f>
        <v>0</v>
      </c>
      <c r="BF41" s="389">
        <f>+DESARENADOR!BF38</f>
        <v>0</v>
      </c>
      <c r="BG41" s="389">
        <f>+DESARENADOR!BG38</f>
        <v>0</v>
      </c>
      <c r="BH41" s="389">
        <f>+DESARENADOR!BH38</f>
        <v>0</v>
      </c>
      <c r="BI41" s="389">
        <f>+DESARENADOR!BI38</f>
        <v>0</v>
      </c>
      <c r="BJ41" s="389">
        <f>+DESARENADOR!BJ38</f>
        <v>0</v>
      </c>
      <c r="BK41" s="389">
        <f>+DESARENADOR!BK38</f>
        <v>0</v>
      </c>
      <c r="BL41" s="389">
        <f>+DESARENADOR!BL38</f>
        <v>0</v>
      </c>
      <c r="BM41" s="389">
        <f>+DESARENADOR!BM38</f>
        <v>0</v>
      </c>
      <c r="BN41" s="389">
        <f>+DESARENADOR!BN38</f>
        <v>0</v>
      </c>
      <c r="BO41" s="389">
        <f>+DESARENADOR!BO38</f>
        <v>0</v>
      </c>
      <c r="BP41" s="389">
        <f>+DESARENADOR!BP38</f>
        <v>0</v>
      </c>
      <c r="BQ41" s="389">
        <f>+DESARENADOR!BQ38</f>
        <v>0</v>
      </c>
      <c r="BR41" s="389">
        <f>+DESARENADOR!BR38</f>
        <v>0</v>
      </c>
      <c r="BS41" s="389">
        <f>+DESARENADOR!BS38</f>
        <v>0</v>
      </c>
      <c r="BT41" s="389">
        <f>+DESARENADOR!BT38</f>
        <v>0</v>
      </c>
      <c r="BU41" s="389">
        <f>+DESARENADOR!BU38</f>
        <v>0</v>
      </c>
      <c r="BV41" s="389">
        <f>+DESARENADOR!BV38</f>
        <v>0</v>
      </c>
      <c r="BW41" s="389">
        <f>+DESARENADOR!BW38</f>
        <v>0</v>
      </c>
      <c r="BX41" s="389">
        <f>+DESARENADOR!BX38</f>
        <v>0</v>
      </c>
      <c r="BY41" s="389">
        <f>+DESARENADOR!BY38</f>
        <v>0</v>
      </c>
      <c r="BZ41" s="389">
        <f>+DESARENADOR!BZ38</f>
        <v>0</v>
      </c>
      <c r="CA41" s="389">
        <f>+DESARENADOR!CA38</f>
        <v>0</v>
      </c>
      <c r="CB41" s="389">
        <f>+DESARENADOR!CB38</f>
        <v>0</v>
      </c>
      <c r="CC41" s="389">
        <f>+DESARENADOR!CC38</f>
        <v>0</v>
      </c>
      <c r="CD41" s="389">
        <f>+DESARENADOR!CD38</f>
        <v>0</v>
      </c>
      <c r="CE41" s="389">
        <f>+DESARENADOR!CE38</f>
        <v>0</v>
      </c>
      <c r="CF41" s="389">
        <f>+DESARENADOR!CF38</f>
        <v>0</v>
      </c>
    </row>
    <row r="42" spans="3:84" x14ac:dyDescent="0.3">
      <c r="C42" s="964"/>
      <c r="D42" s="135" t="s">
        <v>129</v>
      </c>
      <c r="E42" s="389">
        <f>+DESILTER!E38</f>
        <v>0</v>
      </c>
      <c r="F42" s="389">
        <f>+DESILTER!F38</f>
        <v>0</v>
      </c>
      <c r="G42" s="389">
        <f>+DESILTER!G38</f>
        <v>0</v>
      </c>
      <c r="H42" s="389">
        <f>+DESILTER!H38</f>
        <v>0</v>
      </c>
      <c r="I42" s="389">
        <f>+DESILTER!I38</f>
        <v>0</v>
      </c>
      <c r="J42" s="389">
        <f>+DESILTER!J38</f>
        <v>0</v>
      </c>
      <c r="K42" s="389">
        <f>+DESILTER!K38</f>
        <v>0</v>
      </c>
      <c r="L42" s="389">
        <f>+DESILTER!L38</f>
        <v>0</v>
      </c>
      <c r="M42" s="389">
        <f>+DESILTER!M38</f>
        <v>0</v>
      </c>
      <c r="N42" s="389">
        <f>+DESILTER!N38</f>
        <v>0</v>
      </c>
      <c r="O42" s="389">
        <f>+DESILTER!O38</f>
        <v>0</v>
      </c>
      <c r="P42" s="389">
        <f>+DESILTER!P38</f>
        <v>0</v>
      </c>
      <c r="Q42" s="389">
        <f>+DESILTER!Q38</f>
        <v>0</v>
      </c>
      <c r="R42" s="389">
        <f>+DESILTER!R38</f>
        <v>0</v>
      </c>
      <c r="S42" s="389">
        <f>+DESILTER!S38</f>
        <v>0</v>
      </c>
      <c r="T42" s="389">
        <f>+DESILTER!T38</f>
        <v>0</v>
      </c>
      <c r="U42" s="389">
        <f>+DESILTER!U38</f>
        <v>0</v>
      </c>
      <c r="V42" s="389">
        <f>+DESILTER!V38</f>
        <v>0</v>
      </c>
      <c r="W42" s="389">
        <f>+DESILTER!W38</f>
        <v>0</v>
      </c>
      <c r="X42" s="389">
        <f>+DESILTER!X38</f>
        <v>0</v>
      </c>
      <c r="Y42" s="389">
        <f>+DESILTER!Y38</f>
        <v>0</v>
      </c>
      <c r="Z42" s="389">
        <f>+DESILTER!Z38</f>
        <v>0</v>
      </c>
      <c r="AA42" s="389">
        <f>+DESILTER!AA38</f>
        <v>0</v>
      </c>
      <c r="AB42" s="389">
        <f>+DESILTER!AB38</f>
        <v>0</v>
      </c>
      <c r="AC42" s="389">
        <f>+DESILTER!AC38</f>
        <v>0</v>
      </c>
      <c r="AD42" s="389">
        <f>+DESILTER!AD38</f>
        <v>0</v>
      </c>
      <c r="AE42" s="389">
        <f>+DESILTER!AE38</f>
        <v>0</v>
      </c>
      <c r="AF42" s="389">
        <f>+DESILTER!AF38</f>
        <v>0</v>
      </c>
      <c r="AG42" s="389">
        <f>+DESILTER!AG38</f>
        <v>0</v>
      </c>
      <c r="AH42" s="389">
        <f>+DESILTER!AH38</f>
        <v>0</v>
      </c>
      <c r="AI42" s="389">
        <f>+DESILTER!AI38</f>
        <v>0</v>
      </c>
      <c r="AJ42" s="389">
        <f>+DESILTER!AJ38</f>
        <v>0</v>
      </c>
      <c r="AK42" s="389">
        <f>+DESILTER!AK38</f>
        <v>0</v>
      </c>
      <c r="AL42" s="389">
        <f>+DESILTER!AL38</f>
        <v>0</v>
      </c>
      <c r="AM42" s="389">
        <f>+DESILTER!AM38</f>
        <v>0</v>
      </c>
      <c r="AN42" s="389">
        <f>+DESILTER!AN38</f>
        <v>0</v>
      </c>
      <c r="AO42" s="389">
        <f>+DESILTER!AO38</f>
        <v>0</v>
      </c>
      <c r="AP42" s="389">
        <f>+DESILTER!AP38</f>
        <v>0</v>
      </c>
      <c r="AQ42" s="389">
        <f>+DESILTER!AQ38</f>
        <v>0</v>
      </c>
      <c r="AR42" s="389">
        <f>+DESILTER!AR38</f>
        <v>0</v>
      </c>
      <c r="AS42" s="389">
        <f>+DESILTER!AS38</f>
        <v>0</v>
      </c>
      <c r="AT42" s="389">
        <f>+DESILTER!AT38</f>
        <v>0</v>
      </c>
      <c r="AU42" s="389">
        <f>+DESILTER!AU38</f>
        <v>0</v>
      </c>
      <c r="AV42" s="389">
        <f>+DESILTER!AV38</f>
        <v>0</v>
      </c>
      <c r="AW42" s="389">
        <f>+DESILTER!AW38</f>
        <v>0</v>
      </c>
      <c r="AX42" s="389">
        <f>+DESILTER!AX38</f>
        <v>0</v>
      </c>
      <c r="AY42" s="389">
        <f>+DESILTER!AY38</f>
        <v>0</v>
      </c>
      <c r="AZ42" s="389">
        <f>+DESILTER!AZ38</f>
        <v>0</v>
      </c>
      <c r="BA42" s="389">
        <f>+DESILTER!BA38</f>
        <v>0</v>
      </c>
      <c r="BB42" s="389">
        <f>+DESILTER!BB38</f>
        <v>0</v>
      </c>
      <c r="BC42" s="389">
        <f>+DESILTER!BC38</f>
        <v>0</v>
      </c>
      <c r="BD42" s="389">
        <f>+DESILTER!BD38</f>
        <v>0</v>
      </c>
      <c r="BE42" s="389">
        <f>+DESILTER!BE38</f>
        <v>0</v>
      </c>
      <c r="BF42" s="389">
        <f>+DESILTER!BF38</f>
        <v>0</v>
      </c>
      <c r="BG42" s="389">
        <f>+DESILTER!BG38</f>
        <v>0</v>
      </c>
      <c r="BH42" s="389">
        <f>+DESILTER!BH38</f>
        <v>0</v>
      </c>
      <c r="BI42" s="389">
        <f>+DESILTER!BI38</f>
        <v>0</v>
      </c>
      <c r="BJ42" s="389">
        <f>+DESILTER!BJ38</f>
        <v>0</v>
      </c>
      <c r="BK42" s="389">
        <f>+DESILTER!BK38</f>
        <v>0</v>
      </c>
      <c r="BL42" s="389">
        <f>+DESILTER!BL38</f>
        <v>0</v>
      </c>
      <c r="BM42" s="389">
        <f>+DESILTER!BM38</f>
        <v>0</v>
      </c>
      <c r="BN42" s="389">
        <f>+DESILTER!BN38</f>
        <v>0</v>
      </c>
      <c r="BO42" s="389">
        <f>+DESILTER!BO38</f>
        <v>0</v>
      </c>
      <c r="BP42" s="389">
        <f>+DESILTER!BP38</f>
        <v>0</v>
      </c>
      <c r="BQ42" s="389">
        <f>+DESILTER!BQ38</f>
        <v>0</v>
      </c>
      <c r="BR42" s="389">
        <f>+DESILTER!BR38</f>
        <v>0</v>
      </c>
      <c r="BS42" s="389">
        <f>+DESILTER!BS38</f>
        <v>0</v>
      </c>
      <c r="BT42" s="389">
        <f>+DESILTER!BT38</f>
        <v>0</v>
      </c>
      <c r="BU42" s="389">
        <f>+DESILTER!BU38</f>
        <v>0</v>
      </c>
      <c r="BV42" s="389">
        <f>+DESILTER!BV38</f>
        <v>0</v>
      </c>
      <c r="BW42" s="389">
        <f>+DESILTER!BW38</f>
        <v>0</v>
      </c>
      <c r="BX42" s="389">
        <f>+DESILTER!BX38</f>
        <v>0</v>
      </c>
      <c r="BY42" s="389">
        <f>+DESILTER!BY38</f>
        <v>0</v>
      </c>
      <c r="BZ42" s="389">
        <f>+DESILTER!BZ38</f>
        <v>0</v>
      </c>
      <c r="CA42" s="389">
        <f>+DESILTER!CA38</f>
        <v>0</v>
      </c>
      <c r="CB42" s="389">
        <f>+DESILTER!CB38</f>
        <v>0</v>
      </c>
      <c r="CC42" s="389">
        <f>+DESILTER!CC38</f>
        <v>0</v>
      </c>
      <c r="CD42" s="389">
        <f>+DESILTER!CD38</f>
        <v>0</v>
      </c>
      <c r="CE42" s="389">
        <f>+DESILTER!CE38</f>
        <v>0</v>
      </c>
      <c r="CF42" s="389">
        <f>+DESILTER!CF38</f>
        <v>0</v>
      </c>
    </row>
    <row r="43" spans="3:84" x14ac:dyDescent="0.3">
      <c r="C43" s="964"/>
      <c r="D43" s="135" t="s">
        <v>127</v>
      </c>
      <c r="E43" s="389">
        <f>+'SECADORA 1'!E40</f>
        <v>0</v>
      </c>
      <c r="F43" s="389">
        <f>+'SECADORA 1'!F40</f>
        <v>0</v>
      </c>
      <c r="G43" s="389">
        <f>+'SECADORA 1'!G40</f>
        <v>0</v>
      </c>
      <c r="H43" s="389">
        <f>+'SECADORA 1'!H40</f>
        <v>0</v>
      </c>
      <c r="I43" s="389">
        <f>+'SECADORA 1'!I40</f>
        <v>0</v>
      </c>
      <c r="J43" s="389">
        <f>+'SECADORA 1'!J40</f>
        <v>-5.7523909090909089E-3</v>
      </c>
      <c r="K43" s="389">
        <f>+'SECADORA 1'!K40</f>
        <v>0.37066598863636357</v>
      </c>
      <c r="L43" s="389">
        <f>+'SECADORA 1'!L40</f>
        <v>0.60888693409090899</v>
      </c>
      <c r="M43" s="389">
        <f>+'SECADORA 1'!M40</f>
        <v>0.83959933181818169</v>
      </c>
      <c r="N43" s="389">
        <f>+'SECADORA 1'!N40</f>
        <v>0.10106137840909091</v>
      </c>
      <c r="O43" s="389">
        <f>+'SECADORA 1'!O40</f>
        <v>0</v>
      </c>
      <c r="P43" s="389">
        <f>+'SECADORA 1'!P40</f>
        <v>0</v>
      </c>
      <c r="Q43" s="389">
        <f>+'SECADORA 1'!Q40</f>
        <v>0</v>
      </c>
      <c r="R43" s="389">
        <f>+'SECADORA 1'!R40</f>
        <v>0</v>
      </c>
      <c r="S43" s="389">
        <f>+'SECADORA 1'!S40</f>
        <v>0</v>
      </c>
      <c r="T43" s="389">
        <f>+'SECADORA 1'!T40</f>
        <v>0</v>
      </c>
      <c r="U43" s="389">
        <f>+'SECADORA 1'!U40</f>
        <v>0</v>
      </c>
      <c r="V43" s="389">
        <f>+'SECADORA 1'!V40</f>
        <v>0</v>
      </c>
      <c r="W43" s="389">
        <f>+'SECADORA 1'!W40</f>
        <v>0</v>
      </c>
      <c r="X43" s="389">
        <f>+'SECADORA 1'!X40</f>
        <v>0</v>
      </c>
      <c r="Y43" s="389">
        <f>+'SECADORA 1'!Y40</f>
        <v>0</v>
      </c>
      <c r="Z43" s="389">
        <f>+'SECADORA 1'!Z40</f>
        <v>0</v>
      </c>
      <c r="AA43" s="389">
        <f>+'SECADORA 1'!AA40</f>
        <v>0</v>
      </c>
      <c r="AB43" s="389">
        <f>+'SECADORA 1'!AB40</f>
        <v>0</v>
      </c>
      <c r="AC43" s="389">
        <f>+'SECADORA 1'!AC40</f>
        <v>0</v>
      </c>
      <c r="AD43" s="389">
        <f>+'SECADORA 1'!AD40</f>
        <v>0</v>
      </c>
      <c r="AE43" s="389">
        <f>+'SECADORA 1'!AE40</f>
        <v>0</v>
      </c>
      <c r="AF43" s="389">
        <f>+'SECADORA 1'!AF40</f>
        <v>0</v>
      </c>
      <c r="AG43" s="389">
        <f>+'SECADORA 1'!AG40</f>
        <v>0</v>
      </c>
      <c r="AH43" s="389">
        <f>+'SECADORA 1'!AH40</f>
        <v>0</v>
      </c>
      <c r="AI43" s="389">
        <f>+'SECADORA 1'!AI40</f>
        <v>0</v>
      </c>
      <c r="AJ43" s="389">
        <f>+'SECADORA 1'!AJ40</f>
        <v>0</v>
      </c>
      <c r="AK43" s="389">
        <f>+'SECADORA 1'!AK40</f>
        <v>0</v>
      </c>
      <c r="AL43" s="389">
        <f>+'SECADORA 1'!AL40</f>
        <v>0</v>
      </c>
      <c r="AM43" s="389">
        <f>+'SECADORA 1'!AM40</f>
        <v>0</v>
      </c>
      <c r="AN43" s="389">
        <f>+'SECADORA 1'!AN40</f>
        <v>0</v>
      </c>
      <c r="AO43" s="389">
        <f>+'SECADORA 1'!AO40</f>
        <v>0</v>
      </c>
      <c r="AP43" s="389">
        <f>+'SECADORA 1'!AP40</f>
        <v>0</v>
      </c>
      <c r="AQ43" s="389">
        <f>+'SECADORA 1'!AQ40</f>
        <v>0</v>
      </c>
      <c r="AR43" s="389">
        <f>+'SECADORA 1'!AR40</f>
        <v>0</v>
      </c>
      <c r="AS43" s="389">
        <f>+'SECADORA 1'!AS40</f>
        <v>0</v>
      </c>
      <c r="AT43" s="389">
        <f>+'SECADORA 1'!AT40</f>
        <v>0</v>
      </c>
      <c r="AU43" s="389">
        <f>+'SECADORA 1'!AU40</f>
        <v>0</v>
      </c>
      <c r="AV43" s="389">
        <f>+'SECADORA 1'!AV40</f>
        <v>0</v>
      </c>
      <c r="AW43" s="389">
        <f>+'SECADORA 1'!AW40</f>
        <v>0</v>
      </c>
      <c r="AX43" s="389">
        <f>+'SECADORA 1'!AX40</f>
        <v>0</v>
      </c>
      <c r="AY43" s="389">
        <f>+'SECADORA 1'!AY40</f>
        <v>0</v>
      </c>
      <c r="AZ43" s="389">
        <f>+'SECADORA 1'!AZ40</f>
        <v>0</v>
      </c>
      <c r="BA43" s="389">
        <f>+'SECADORA 1'!BA40</f>
        <v>0</v>
      </c>
      <c r="BB43" s="389">
        <f>+'SECADORA 1'!BB40</f>
        <v>0</v>
      </c>
      <c r="BC43" s="389">
        <f>+'SECADORA 1'!BC40</f>
        <v>0</v>
      </c>
      <c r="BD43" s="389">
        <f>+'SECADORA 1'!BD40</f>
        <v>0</v>
      </c>
      <c r="BE43" s="389">
        <f>+'SECADORA 1'!BE40</f>
        <v>0</v>
      </c>
      <c r="BF43" s="389">
        <f>+'SECADORA 1'!BF40</f>
        <v>0</v>
      </c>
      <c r="BG43" s="389">
        <f>+'SECADORA 1'!BG40</f>
        <v>0</v>
      </c>
      <c r="BH43" s="389">
        <f>+'SECADORA 1'!BH40</f>
        <v>0</v>
      </c>
      <c r="BI43" s="389">
        <f>+'SECADORA 1'!BI40</f>
        <v>0</v>
      </c>
      <c r="BJ43" s="389">
        <f>+'SECADORA 1'!BJ40</f>
        <v>0</v>
      </c>
      <c r="BK43" s="389">
        <f>+'SECADORA 1'!BK40</f>
        <v>0</v>
      </c>
      <c r="BL43" s="389">
        <f>+'SECADORA 1'!BL40</f>
        <v>0</v>
      </c>
      <c r="BM43" s="389">
        <f>+'SECADORA 1'!BM40</f>
        <v>0</v>
      </c>
      <c r="BN43" s="389">
        <f>+'SECADORA 1'!BN40</f>
        <v>0</v>
      </c>
      <c r="BO43" s="389">
        <f>+'SECADORA 1'!BO40</f>
        <v>0</v>
      </c>
      <c r="BP43" s="389">
        <f>+'SECADORA 1'!BP40</f>
        <v>0</v>
      </c>
      <c r="BQ43" s="389">
        <f>+'SECADORA 1'!BQ40</f>
        <v>0</v>
      </c>
      <c r="BR43" s="389">
        <f>+'SECADORA 1'!BR40</f>
        <v>0</v>
      </c>
      <c r="BS43" s="389">
        <f>+'SECADORA 1'!BS40</f>
        <v>0</v>
      </c>
      <c r="BT43" s="389">
        <f>+'SECADORA 1'!BT40</f>
        <v>0</v>
      </c>
      <c r="BU43" s="389">
        <f>+'SECADORA 1'!BU40</f>
        <v>0</v>
      </c>
      <c r="BV43" s="389">
        <f>+'SECADORA 1'!BV40</f>
        <v>0</v>
      </c>
      <c r="BW43" s="389">
        <f>+'SECADORA 1'!BW40</f>
        <v>0</v>
      </c>
      <c r="BX43" s="389">
        <f>+'SECADORA 1'!BX40</f>
        <v>0</v>
      </c>
      <c r="BY43" s="389">
        <f>+'SECADORA 1'!BY40</f>
        <v>0</v>
      </c>
      <c r="BZ43" s="389">
        <f>+'SECADORA 1'!BZ40</f>
        <v>0</v>
      </c>
      <c r="CA43" s="389">
        <f>+'SECADORA 1'!CA40</f>
        <v>0</v>
      </c>
      <c r="CB43" s="389">
        <f>+'SECADORA 1'!CB40</f>
        <v>0</v>
      </c>
      <c r="CC43" s="389">
        <f>+'SECADORA 1'!CC40</f>
        <v>0</v>
      </c>
      <c r="CD43" s="389">
        <f>+'SECADORA 1'!CD40</f>
        <v>0</v>
      </c>
      <c r="CE43" s="389">
        <f>+'SECADORA 1'!CE40</f>
        <v>0</v>
      </c>
      <c r="CF43" s="389">
        <f>+'SECADORA 1'!CF40</f>
        <v>0</v>
      </c>
    </row>
    <row r="44" spans="3:84" x14ac:dyDescent="0.3">
      <c r="C44" s="964"/>
      <c r="D44" s="135" t="s">
        <v>128</v>
      </c>
      <c r="E44" s="389">
        <f>+'SECADORA 2'!E40</f>
        <v>0</v>
      </c>
      <c r="F44" s="389">
        <f>+'SECADORA 2'!F40</f>
        <v>0</v>
      </c>
      <c r="G44" s="389">
        <f>+'SECADORA 2'!G40</f>
        <v>0</v>
      </c>
      <c r="H44" s="389">
        <f>+'SECADORA 2'!H40</f>
        <v>0</v>
      </c>
      <c r="I44" s="389">
        <f>+'SECADORA 2'!I40</f>
        <v>0</v>
      </c>
      <c r="J44" s="389">
        <f>+'SECADORA 2'!J40</f>
        <v>0</v>
      </c>
      <c r="K44" s="389">
        <f>+'SECADORA 2'!K40</f>
        <v>0</v>
      </c>
      <c r="L44" s="389">
        <f>+'SECADORA 2'!L40</f>
        <v>0</v>
      </c>
      <c r="M44" s="389">
        <f>+'SECADORA 2'!M40</f>
        <v>0</v>
      </c>
      <c r="N44" s="389">
        <f>+'SECADORA 2'!N40</f>
        <v>0</v>
      </c>
      <c r="O44" s="389">
        <f>+'SECADORA 2'!O40</f>
        <v>0</v>
      </c>
      <c r="P44" s="389">
        <f>+'SECADORA 2'!P40</f>
        <v>0</v>
      </c>
      <c r="Q44" s="389">
        <f>+'SECADORA 2'!Q40</f>
        <v>0</v>
      </c>
      <c r="R44" s="389">
        <f>+'SECADORA 2'!R40</f>
        <v>0</v>
      </c>
      <c r="S44" s="389">
        <f>+'SECADORA 2'!S40</f>
        <v>0</v>
      </c>
      <c r="T44" s="389">
        <f>+'SECADORA 2'!T40</f>
        <v>0</v>
      </c>
      <c r="U44" s="389">
        <f>+'SECADORA 2'!U40</f>
        <v>0</v>
      </c>
      <c r="V44" s="389">
        <f>+'SECADORA 2'!V40</f>
        <v>0</v>
      </c>
      <c r="W44" s="389">
        <f>+'SECADORA 2'!W40</f>
        <v>0</v>
      </c>
      <c r="X44" s="389">
        <f>+'SECADORA 2'!X40</f>
        <v>0</v>
      </c>
      <c r="Y44" s="389">
        <f>+'SECADORA 2'!Y40</f>
        <v>0</v>
      </c>
      <c r="Z44" s="389">
        <f>+'SECADORA 2'!Z40</f>
        <v>0</v>
      </c>
      <c r="AA44" s="389">
        <f>+'SECADORA 2'!AA40</f>
        <v>0</v>
      </c>
      <c r="AB44" s="389">
        <f>+'SECADORA 2'!AB40</f>
        <v>0</v>
      </c>
      <c r="AC44" s="389">
        <f>+'SECADORA 2'!AC40</f>
        <v>0</v>
      </c>
      <c r="AD44" s="389">
        <f>+'SECADORA 2'!AD40</f>
        <v>0</v>
      </c>
      <c r="AE44" s="389">
        <f>+'SECADORA 2'!AE40</f>
        <v>0</v>
      </c>
      <c r="AF44" s="389">
        <f>+'SECADORA 2'!AF40</f>
        <v>0</v>
      </c>
      <c r="AG44" s="389">
        <f>+'SECADORA 2'!AG40</f>
        <v>0</v>
      </c>
      <c r="AH44" s="389">
        <f>+'SECADORA 2'!AH40</f>
        <v>0</v>
      </c>
      <c r="AI44" s="389">
        <f>+'SECADORA 2'!AI40</f>
        <v>0</v>
      </c>
      <c r="AJ44" s="389">
        <f>+'SECADORA 2'!AJ40</f>
        <v>0</v>
      </c>
      <c r="AK44" s="389">
        <f>+'SECADORA 2'!AK40</f>
        <v>0</v>
      </c>
      <c r="AL44" s="389">
        <f>+'SECADORA 2'!AL40</f>
        <v>0</v>
      </c>
      <c r="AM44" s="389">
        <f>+'SECADORA 2'!AM40</f>
        <v>0</v>
      </c>
      <c r="AN44" s="389">
        <f>+'SECADORA 2'!AN40</f>
        <v>0</v>
      </c>
      <c r="AO44" s="389">
        <f>+'SECADORA 2'!AO40</f>
        <v>0</v>
      </c>
      <c r="AP44" s="389">
        <f>+'SECADORA 2'!AP40</f>
        <v>0</v>
      </c>
      <c r="AQ44" s="389">
        <f>+'SECADORA 2'!AQ40</f>
        <v>0</v>
      </c>
      <c r="AR44" s="389">
        <f>+'SECADORA 2'!AR40</f>
        <v>0</v>
      </c>
      <c r="AS44" s="389">
        <f>+'SECADORA 2'!AS40</f>
        <v>0</v>
      </c>
      <c r="AT44" s="389">
        <f>+'SECADORA 2'!AT40</f>
        <v>0</v>
      </c>
      <c r="AU44" s="389">
        <f>+'SECADORA 2'!AU40</f>
        <v>0</v>
      </c>
      <c r="AV44" s="389">
        <f>+'SECADORA 2'!AV40</f>
        <v>0</v>
      </c>
      <c r="AW44" s="389">
        <f>+'SECADORA 2'!AW40</f>
        <v>0</v>
      </c>
      <c r="AX44" s="389">
        <f>+'SECADORA 2'!AX40</f>
        <v>0</v>
      </c>
      <c r="AY44" s="389">
        <f>+'SECADORA 2'!AY40</f>
        <v>0</v>
      </c>
      <c r="AZ44" s="389">
        <f>+'SECADORA 2'!AZ40</f>
        <v>0</v>
      </c>
      <c r="BA44" s="389">
        <f>+'SECADORA 2'!BA40</f>
        <v>0</v>
      </c>
      <c r="BB44" s="389">
        <f>+'SECADORA 2'!BB40</f>
        <v>0</v>
      </c>
      <c r="BC44" s="389">
        <f>+'SECADORA 2'!BC40</f>
        <v>0</v>
      </c>
      <c r="BD44" s="389">
        <f>+'SECADORA 2'!BD40</f>
        <v>0</v>
      </c>
      <c r="BE44" s="389">
        <f>+'SECADORA 2'!BE40</f>
        <v>0</v>
      </c>
      <c r="BF44" s="389">
        <f>+'SECADORA 2'!BF40</f>
        <v>0</v>
      </c>
      <c r="BG44" s="389">
        <f>+'SECADORA 2'!BG40</f>
        <v>0</v>
      </c>
      <c r="BH44" s="389">
        <f>+'SECADORA 2'!BH40</f>
        <v>0</v>
      </c>
      <c r="BI44" s="389">
        <f>+'SECADORA 2'!BI40</f>
        <v>0</v>
      </c>
      <c r="BJ44" s="389">
        <f>+'SECADORA 2'!BJ40</f>
        <v>0</v>
      </c>
      <c r="BK44" s="389">
        <f>+'SECADORA 2'!BK40</f>
        <v>0</v>
      </c>
      <c r="BL44" s="389">
        <f>+'SECADORA 2'!BL40</f>
        <v>0</v>
      </c>
      <c r="BM44" s="389">
        <f>+'SECADORA 2'!BM40</f>
        <v>0</v>
      </c>
      <c r="BN44" s="389">
        <f>+'SECADORA 2'!BN40</f>
        <v>0</v>
      </c>
      <c r="BO44" s="389">
        <f>+'SECADORA 2'!BO40</f>
        <v>0</v>
      </c>
      <c r="BP44" s="389">
        <f>+'SECADORA 2'!BP40</f>
        <v>0</v>
      </c>
      <c r="BQ44" s="389">
        <f>+'SECADORA 2'!BQ40</f>
        <v>0</v>
      </c>
      <c r="BR44" s="389">
        <f>+'SECADORA 2'!BR40</f>
        <v>0</v>
      </c>
      <c r="BS44" s="389">
        <f>+'SECADORA 2'!BS40</f>
        <v>0</v>
      </c>
      <c r="BT44" s="389">
        <f>+'SECADORA 2'!BT40</f>
        <v>0</v>
      </c>
      <c r="BU44" s="389">
        <f>+'SECADORA 2'!BU40</f>
        <v>0</v>
      </c>
      <c r="BV44" s="389">
        <f>+'SECADORA 2'!BV40</f>
        <v>0</v>
      </c>
      <c r="BW44" s="389">
        <f>+'SECADORA 2'!BW40</f>
        <v>0</v>
      </c>
      <c r="BX44" s="389">
        <f>+'SECADORA 2'!BX40</f>
        <v>0</v>
      </c>
      <c r="BY44" s="389">
        <f>+'SECADORA 2'!BY40</f>
        <v>0</v>
      </c>
      <c r="BZ44" s="389">
        <f>+'SECADORA 2'!BZ40</f>
        <v>0</v>
      </c>
      <c r="CA44" s="389">
        <f>+'SECADORA 2'!CA40</f>
        <v>0</v>
      </c>
      <c r="CB44" s="389">
        <f>+'SECADORA 2'!CB40</f>
        <v>0</v>
      </c>
      <c r="CC44" s="389">
        <f>+'SECADORA 2'!CC40</f>
        <v>0</v>
      </c>
      <c r="CD44" s="389">
        <f>+'SECADORA 2'!CD40</f>
        <v>0</v>
      </c>
      <c r="CE44" s="389">
        <f>+'SECADORA 2'!CE40</f>
        <v>0</v>
      </c>
      <c r="CF44" s="389">
        <f>+'SECADORA 2'!CF40</f>
        <v>0</v>
      </c>
    </row>
    <row r="45" spans="3:84" x14ac:dyDescent="0.3">
      <c r="C45" s="964"/>
      <c r="D45" s="135" t="s">
        <v>135</v>
      </c>
      <c r="E45" s="389">
        <f>+'SECADORA 3'!E40</f>
        <v>0</v>
      </c>
      <c r="F45" s="389">
        <f>+'SECADORA 3'!F40</f>
        <v>0</v>
      </c>
      <c r="G45" s="389">
        <f>+'SECADORA 3'!G40</f>
        <v>0</v>
      </c>
      <c r="H45" s="389">
        <f>+'SECADORA 3'!H40</f>
        <v>0</v>
      </c>
      <c r="I45" s="389">
        <f>+'SECADORA 3'!I40</f>
        <v>0</v>
      </c>
      <c r="J45" s="389">
        <f>+'SECADORA 3'!J40</f>
        <v>0</v>
      </c>
      <c r="K45" s="389">
        <f>+'SECADORA 3'!K40</f>
        <v>0</v>
      </c>
      <c r="L45" s="389">
        <f>+'SECADORA 3'!L40</f>
        <v>0</v>
      </c>
      <c r="M45" s="389">
        <f>+'SECADORA 3'!M40</f>
        <v>0</v>
      </c>
      <c r="N45" s="389">
        <f>+'SECADORA 3'!N40</f>
        <v>0</v>
      </c>
      <c r="O45" s="389">
        <f>+'SECADORA 3'!O40</f>
        <v>0</v>
      </c>
      <c r="P45" s="389">
        <f>+'SECADORA 3'!P40</f>
        <v>0</v>
      </c>
      <c r="Q45" s="389">
        <f>+'SECADORA 3'!Q40</f>
        <v>0</v>
      </c>
      <c r="R45" s="389">
        <f>+'SECADORA 3'!R40</f>
        <v>0</v>
      </c>
      <c r="S45" s="389">
        <f>+'SECADORA 3'!S40</f>
        <v>0</v>
      </c>
      <c r="T45" s="389">
        <f>+'SECADORA 3'!T40</f>
        <v>0</v>
      </c>
      <c r="U45" s="389">
        <f>+'SECADORA 3'!U40</f>
        <v>0</v>
      </c>
      <c r="V45" s="389">
        <f>+'SECADORA 3'!V40</f>
        <v>0</v>
      </c>
      <c r="W45" s="389">
        <f>+'SECADORA 3'!W40</f>
        <v>0</v>
      </c>
      <c r="X45" s="389">
        <f>+'SECADORA 3'!X40</f>
        <v>0</v>
      </c>
      <c r="Y45" s="389">
        <f>+'SECADORA 3'!Y40</f>
        <v>0</v>
      </c>
      <c r="Z45" s="389">
        <f>+'SECADORA 3'!Z40</f>
        <v>0</v>
      </c>
      <c r="AA45" s="389">
        <f>+'SECADORA 3'!AA40</f>
        <v>0</v>
      </c>
      <c r="AB45" s="389">
        <f>+'SECADORA 3'!AB40</f>
        <v>0</v>
      </c>
      <c r="AC45" s="389">
        <f>+'SECADORA 3'!AC40</f>
        <v>0</v>
      </c>
      <c r="AD45" s="389">
        <f>+'SECADORA 3'!AD40</f>
        <v>0</v>
      </c>
      <c r="AE45" s="389">
        <f>+'SECADORA 3'!AE40</f>
        <v>0</v>
      </c>
      <c r="AF45" s="389">
        <f>+'SECADORA 3'!AF40</f>
        <v>0</v>
      </c>
      <c r="AG45" s="389">
        <f>+'SECADORA 3'!AG40</f>
        <v>0</v>
      </c>
      <c r="AH45" s="389">
        <f>+'SECADORA 3'!AH40</f>
        <v>0</v>
      </c>
      <c r="AI45" s="389">
        <f>+'SECADORA 3'!AI40</f>
        <v>0</v>
      </c>
      <c r="AJ45" s="389">
        <f>+'SECADORA 3'!AJ40</f>
        <v>0</v>
      </c>
      <c r="AK45" s="389">
        <f>+'SECADORA 3'!AK40</f>
        <v>0</v>
      </c>
      <c r="AL45" s="389">
        <f>+'SECADORA 3'!AL40</f>
        <v>0</v>
      </c>
      <c r="AM45" s="389">
        <f>+'SECADORA 3'!AM40</f>
        <v>0</v>
      </c>
      <c r="AN45" s="389">
        <f>+'SECADORA 3'!AN40</f>
        <v>0</v>
      </c>
      <c r="AO45" s="389">
        <f>+'SECADORA 3'!AO40</f>
        <v>0</v>
      </c>
      <c r="AP45" s="389">
        <f>+'SECADORA 3'!AP40</f>
        <v>0</v>
      </c>
      <c r="AQ45" s="389">
        <f>+'SECADORA 3'!AQ40</f>
        <v>0</v>
      </c>
      <c r="AR45" s="389">
        <f>+'SECADORA 3'!AR40</f>
        <v>0</v>
      </c>
      <c r="AS45" s="389">
        <f>+'SECADORA 3'!AS40</f>
        <v>0</v>
      </c>
      <c r="AT45" s="389">
        <f>+'SECADORA 3'!AT40</f>
        <v>0</v>
      </c>
      <c r="AU45" s="389">
        <f>+'SECADORA 3'!AU40</f>
        <v>0</v>
      </c>
      <c r="AV45" s="389">
        <f>+'SECADORA 3'!AV40</f>
        <v>0</v>
      </c>
      <c r="AW45" s="389">
        <f>+'SECADORA 3'!AW40</f>
        <v>0</v>
      </c>
      <c r="AX45" s="389">
        <f>+'SECADORA 3'!AX40</f>
        <v>0</v>
      </c>
      <c r="AY45" s="389">
        <f>+'SECADORA 3'!AY40</f>
        <v>0</v>
      </c>
      <c r="AZ45" s="389">
        <f>+'SECADORA 3'!AZ40</f>
        <v>0</v>
      </c>
      <c r="BA45" s="389">
        <f>+'SECADORA 3'!BA40</f>
        <v>0</v>
      </c>
      <c r="BB45" s="389">
        <f>+'SECADORA 3'!BB40</f>
        <v>0</v>
      </c>
      <c r="BC45" s="389">
        <f>+'SECADORA 3'!BC40</f>
        <v>0</v>
      </c>
      <c r="BD45" s="389">
        <f>+'SECADORA 3'!BD40</f>
        <v>0</v>
      </c>
      <c r="BE45" s="389">
        <f>+'SECADORA 3'!BE40</f>
        <v>0</v>
      </c>
      <c r="BF45" s="389">
        <f>+'SECADORA 3'!BF40</f>
        <v>0</v>
      </c>
      <c r="BG45" s="389">
        <f>+'SECADORA 3'!BG40</f>
        <v>0</v>
      </c>
      <c r="BH45" s="389">
        <f>+'SECADORA 3'!BH40</f>
        <v>0</v>
      </c>
      <c r="BI45" s="389">
        <f>+'SECADORA 3'!BI40</f>
        <v>0</v>
      </c>
      <c r="BJ45" s="389">
        <f>+'SECADORA 3'!BJ40</f>
        <v>0</v>
      </c>
      <c r="BK45" s="389">
        <f>+'SECADORA 3'!BK40</f>
        <v>0</v>
      </c>
      <c r="BL45" s="389">
        <f>+'SECADORA 3'!BL40</f>
        <v>0</v>
      </c>
      <c r="BM45" s="389">
        <f>+'SECADORA 3'!BM40</f>
        <v>0</v>
      </c>
      <c r="BN45" s="389">
        <f>+'SECADORA 3'!BN40</f>
        <v>0</v>
      </c>
      <c r="BO45" s="389">
        <f>+'SECADORA 3'!BO40</f>
        <v>0</v>
      </c>
      <c r="BP45" s="389">
        <f>+'SECADORA 3'!BP40</f>
        <v>0</v>
      </c>
      <c r="BQ45" s="389">
        <f>+'SECADORA 3'!BQ40</f>
        <v>0</v>
      </c>
      <c r="BR45" s="389">
        <f>+'SECADORA 3'!BR40</f>
        <v>0</v>
      </c>
      <c r="BS45" s="389">
        <f>+'SECADORA 3'!BS40</f>
        <v>0</v>
      </c>
      <c r="BT45" s="389">
        <f>+'SECADORA 3'!BT40</f>
        <v>0</v>
      </c>
      <c r="BU45" s="389">
        <f>+'SECADORA 3'!BU40</f>
        <v>0</v>
      </c>
      <c r="BV45" s="389">
        <f>+'SECADORA 3'!BV40</f>
        <v>0</v>
      </c>
      <c r="BW45" s="389">
        <f>+'SECADORA 3'!BW40</f>
        <v>0</v>
      </c>
      <c r="BX45" s="389">
        <f>+'SECADORA 3'!BX40</f>
        <v>0</v>
      </c>
      <c r="BY45" s="389">
        <f>+'SECADORA 3'!BY40</f>
        <v>0</v>
      </c>
      <c r="BZ45" s="389">
        <f>+'SECADORA 3'!BZ40</f>
        <v>0</v>
      </c>
      <c r="CA45" s="389">
        <f>+'SECADORA 3'!CA40</f>
        <v>0</v>
      </c>
      <c r="CB45" s="389">
        <f>+'SECADORA 3'!CB40</f>
        <v>0</v>
      </c>
      <c r="CC45" s="389">
        <f>+'SECADORA 3'!CC40</f>
        <v>0</v>
      </c>
      <c r="CD45" s="389">
        <f>+'SECADORA 3'!CD40</f>
        <v>0</v>
      </c>
      <c r="CE45" s="389">
        <f>+'SECADORA 3'!CE40</f>
        <v>0</v>
      </c>
      <c r="CF45" s="389">
        <f>+'SECADORA 3'!CF40</f>
        <v>0</v>
      </c>
    </row>
    <row r="46" spans="3:84" x14ac:dyDescent="0.3">
      <c r="C46" s="964"/>
      <c r="D46" s="135" t="s">
        <v>130</v>
      </c>
      <c r="E46" s="389">
        <f>+'DECANTER 1'!E54</f>
        <v>0</v>
      </c>
      <c r="F46" s="389">
        <f>+'DECANTER 1'!F54</f>
        <v>0</v>
      </c>
      <c r="G46" s="389">
        <f>+'DECANTER 1'!G54</f>
        <v>0</v>
      </c>
      <c r="H46" s="389">
        <f>+'DECANTER 1'!H54</f>
        <v>0</v>
      </c>
      <c r="I46" s="389">
        <f>+'DECANTER 1'!I54</f>
        <v>0</v>
      </c>
      <c r="J46" s="389">
        <f>+'DECANTER 1'!J54</f>
        <v>0</v>
      </c>
      <c r="K46" s="389">
        <f>+'DECANTER 1'!K54</f>
        <v>0</v>
      </c>
      <c r="L46" s="389">
        <f>+'DECANTER 1'!L54</f>
        <v>0</v>
      </c>
      <c r="M46" s="389">
        <f>+'DECANTER 1'!M54</f>
        <v>0</v>
      </c>
      <c r="N46" s="389">
        <f>+'DECANTER 1'!N54</f>
        <v>0</v>
      </c>
      <c r="O46" s="389">
        <f>+'DECANTER 1'!O54</f>
        <v>0</v>
      </c>
      <c r="P46" s="389">
        <f>+'DECANTER 1'!P54</f>
        <v>0</v>
      </c>
      <c r="Q46" s="389">
        <f>+'DECANTER 1'!Q54</f>
        <v>0</v>
      </c>
      <c r="R46" s="389">
        <f>+'DECANTER 1'!R54</f>
        <v>0</v>
      </c>
      <c r="S46" s="389">
        <f>+'DECANTER 1'!S54</f>
        <v>0</v>
      </c>
      <c r="T46" s="389">
        <f>+'DECANTER 1'!T54</f>
        <v>0</v>
      </c>
      <c r="U46" s="389">
        <f>+'DECANTER 1'!U54</f>
        <v>0</v>
      </c>
      <c r="V46" s="389">
        <f>+'DECANTER 1'!V54</f>
        <v>0</v>
      </c>
      <c r="W46" s="389">
        <f>+'DECANTER 1'!W54</f>
        <v>0</v>
      </c>
      <c r="X46" s="389">
        <f>+'DECANTER 1'!X54</f>
        <v>0</v>
      </c>
      <c r="Y46" s="389">
        <f>+'DECANTER 1'!Y54</f>
        <v>0</v>
      </c>
      <c r="Z46" s="389">
        <f>+'DECANTER 1'!Z54</f>
        <v>0</v>
      </c>
      <c r="AA46" s="389">
        <f>+'DECANTER 1'!AA54</f>
        <v>0</v>
      </c>
      <c r="AB46" s="389">
        <f>+'DECANTER 1'!AB54</f>
        <v>0</v>
      </c>
      <c r="AC46" s="389">
        <f>+'DECANTER 1'!AC54</f>
        <v>0</v>
      </c>
      <c r="AD46" s="389">
        <f>+'DECANTER 1'!AD54</f>
        <v>0</v>
      </c>
      <c r="AE46" s="389">
        <f>+'DECANTER 1'!AE54</f>
        <v>0</v>
      </c>
      <c r="AF46" s="389">
        <f>+'DECANTER 1'!AF54</f>
        <v>0</v>
      </c>
      <c r="AG46" s="389">
        <f>+'DECANTER 1'!AG54</f>
        <v>0</v>
      </c>
      <c r="AH46" s="389">
        <f>+'DECANTER 1'!AH54</f>
        <v>0</v>
      </c>
      <c r="AI46" s="389">
        <f>+'DECANTER 1'!AI54</f>
        <v>0</v>
      </c>
      <c r="AJ46" s="389">
        <f>+'DECANTER 1'!AJ54</f>
        <v>0</v>
      </c>
      <c r="AK46" s="389">
        <f>+'DECANTER 1'!AK54</f>
        <v>0</v>
      </c>
      <c r="AL46" s="389">
        <f>+'DECANTER 1'!AL54</f>
        <v>0</v>
      </c>
      <c r="AM46" s="389">
        <f>+'DECANTER 1'!AM54</f>
        <v>0</v>
      </c>
      <c r="AN46" s="389">
        <f>+'DECANTER 1'!AN54</f>
        <v>0</v>
      </c>
      <c r="AO46" s="389">
        <f>+'DECANTER 1'!AO54</f>
        <v>0</v>
      </c>
      <c r="AP46" s="389">
        <f>+'DECANTER 1'!AP54</f>
        <v>0</v>
      </c>
      <c r="AQ46" s="389">
        <f>+'DECANTER 1'!AQ54</f>
        <v>0</v>
      </c>
      <c r="AR46" s="389">
        <f>+'DECANTER 1'!AR54</f>
        <v>0</v>
      </c>
      <c r="AS46" s="389">
        <f>+'DECANTER 1'!AS54</f>
        <v>0</v>
      </c>
      <c r="AT46" s="389">
        <f>+'DECANTER 1'!AT54</f>
        <v>0</v>
      </c>
      <c r="AU46" s="389">
        <f>+'DECANTER 1'!AU54</f>
        <v>0</v>
      </c>
      <c r="AV46" s="389">
        <f>+'DECANTER 1'!AV54</f>
        <v>0</v>
      </c>
      <c r="AW46" s="389">
        <f>+'DECANTER 1'!AW54</f>
        <v>0</v>
      </c>
      <c r="AX46" s="389">
        <f>+'DECANTER 1'!AX54</f>
        <v>0</v>
      </c>
      <c r="AY46" s="389">
        <f>+'DECANTER 1'!AY54</f>
        <v>0</v>
      </c>
      <c r="AZ46" s="389">
        <f>+'DECANTER 1'!AZ54</f>
        <v>0</v>
      </c>
      <c r="BA46" s="389">
        <f>+'DECANTER 1'!BA54</f>
        <v>0</v>
      </c>
      <c r="BB46" s="389">
        <f>+'DECANTER 1'!BB54</f>
        <v>0</v>
      </c>
      <c r="BC46" s="389">
        <f>+'DECANTER 1'!BC54</f>
        <v>0</v>
      </c>
      <c r="BD46" s="389">
        <f>+'DECANTER 1'!BD54</f>
        <v>0</v>
      </c>
      <c r="BE46" s="389">
        <f>+'DECANTER 1'!BE54</f>
        <v>0</v>
      </c>
      <c r="BF46" s="389">
        <f>+'DECANTER 1'!BF54</f>
        <v>0</v>
      </c>
      <c r="BG46" s="389">
        <f>+'DECANTER 1'!BG54</f>
        <v>0</v>
      </c>
      <c r="BH46" s="389">
        <f>+'DECANTER 1'!BH54</f>
        <v>0</v>
      </c>
      <c r="BI46" s="389">
        <f>+'DECANTER 1'!BI54</f>
        <v>0</v>
      </c>
      <c r="BJ46" s="389">
        <f>+'DECANTER 1'!BJ54</f>
        <v>0</v>
      </c>
      <c r="BK46" s="389">
        <f>+'DECANTER 1'!BK54</f>
        <v>0</v>
      </c>
      <c r="BL46" s="389">
        <f>+'DECANTER 1'!BL54</f>
        <v>0</v>
      </c>
      <c r="BM46" s="389">
        <f>+'DECANTER 1'!BM54</f>
        <v>0</v>
      </c>
      <c r="BN46" s="389">
        <f>+'DECANTER 1'!BN54</f>
        <v>0</v>
      </c>
      <c r="BO46" s="389">
        <f>+'DECANTER 1'!BO54</f>
        <v>0</v>
      </c>
      <c r="BP46" s="389">
        <f>+'DECANTER 1'!BP54</f>
        <v>0</v>
      </c>
      <c r="BQ46" s="389">
        <f>+'DECANTER 1'!BQ54</f>
        <v>0</v>
      </c>
      <c r="BR46" s="389">
        <f>+'DECANTER 1'!BR54</f>
        <v>0</v>
      </c>
      <c r="BS46" s="389">
        <f>+'DECANTER 1'!BS54</f>
        <v>0</v>
      </c>
      <c r="BT46" s="389">
        <f>+'DECANTER 1'!BT54</f>
        <v>0</v>
      </c>
      <c r="BU46" s="389">
        <f>+'DECANTER 1'!BU54</f>
        <v>0</v>
      </c>
      <c r="BV46" s="389">
        <f>+'DECANTER 1'!BV54</f>
        <v>0</v>
      </c>
      <c r="BW46" s="389">
        <f>+'DECANTER 1'!BW54</f>
        <v>0</v>
      </c>
      <c r="BX46" s="389">
        <f>+'DECANTER 1'!BX54</f>
        <v>0</v>
      </c>
      <c r="BY46" s="389">
        <f>+'DECANTER 1'!BY54</f>
        <v>0</v>
      </c>
      <c r="BZ46" s="389">
        <f>+'DECANTER 1'!BZ54</f>
        <v>0</v>
      </c>
      <c r="CA46" s="389">
        <f>+'DECANTER 1'!CA54</f>
        <v>0</v>
      </c>
      <c r="CB46" s="389">
        <f>+'DECANTER 1'!CB54</f>
        <v>0</v>
      </c>
      <c r="CC46" s="389">
        <f>+'DECANTER 1'!CC54</f>
        <v>0</v>
      </c>
      <c r="CD46" s="389">
        <f>+'DECANTER 1'!CD54</f>
        <v>0</v>
      </c>
      <c r="CE46" s="389">
        <f>+'DECANTER 1'!CE54</f>
        <v>0</v>
      </c>
      <c r="CF46" s="389">
        <f>+'DECANTER 1'!CF54</f>
        <v>0</v>
      </c>
    </row>
    <row r="47" spans="3:84" x14ac:dyDescent="0.3">
      <c r="C47" s="964"/>
      <c r="D47" s="135" t="s">
        <v>131</v>
      </c>
      <c r="E47" s="389">
        <f>+'DECANTER 2'!E54</f>
        <v>0</v>
      </c>
      <c r="F47" s="389">
        <f>+'DECANTER 2'!F54</f>
        <v>0</v>
      </c>
      <c r="G47" s="389">
        <f>+'DECANTER 2'!G54</f>
        <v>0</v>
      </c>
      <c r="H47" s="389">
        <f>+'DECANTER 2'!H54</f>
        <v>0</v>
      </c>
      <c r="I47" s="389">
        <f>+'DECANTER 2'!I54</f>
        <v>0</v>
      </c>
      <c r="J47" s="389">
        <f>+'DECANTER 2'!J54</f>
        <v>0</v>
      </c>
      <c r="K47" s="389">
        <f>+'DECANTER 2'!K54</f>
        <v>0</v>
      </c>
      <c r="L47" s="389">
        <f>+'DECANTER 2'!L54</f>
        <v>0</v>
      </c>
      <c r="M47" s="389">
        <f>+'DECANTER 2'!M54</f>
        <v>0</v>
      </c>
      <c r="N47" s="389">
        <f>+'DECANTER 2'!N54</f>
        <v>0</v>
      </c>
      <c r="O47" s="389">
        <f>+'DECANTER 2'!O54</f>
        <v>0</v>
      </c>
      <c r="P47" s="389">
        <f>+'DECANTER 2'!P54</f>
        <v>0</v>
      </c>
      <c r="Q47" s="389">
        <f>+'DECANTER 2'!Q54</f>
        <v>0</v>
      </c>
      <c r="R47" s="389">
        <f>+'DECANTER 2'!R54</f>
        <v>0</v>
      </c>
      <c r="S47" s="389">
        <f>+'DECANTER 2'!S54</f>
        <v>0</v>
      </c>
      <c r="T47" s="389">
        <f>+'DECANTER 2'!T54</f>
        <v>0</v>
      </c>
      <c r="U47" s="389">
        <f>+'DECANTER 2'!U54</f>
        <v>0</v>
      </c>
      <c r="V47" s="389">
        <f>+'DECANTER 2'!V54</f>
        <v>0</v>
      </c>
      <c r="W47" s="389">
        <f>+'DECANTER 2'!W54</f>
        <v>0</v>
      </c>
      <c r="X47" s="389">
        <f>+'DECANTER 2'!X54</f>
        <v>0</v>
      </c>
      <c r="Y47" s="389">
        <f>+'DECANTER 2'!Y54</f>
        <v>0</v>
      </c>
      <c r="Z47" s="389">
        <f>+'DECANTER 2'!Z54</f>
        <v>0</v>
      </c>
      <c r="AA47" s="389">
        <f>+'DECANTER 2'!AA54</f>
        <v>0</v>
      </c>
      <c r="AB47" s="389">
        <f>+'DECANTER 2'!AB54</f>
        <v>0</v>
      </c>
      <c r="AC47" s="389">
        <f>+'DECANTER 2'!AC54</f>
        <v>0</v>
      </c>
      <c r="AD47" s="389">
        <f>+'DECANTER 2'!AD54</f>
        <v>0</v>
      </c>
      <c r="AE47" s="389">
        <f>+'DECANTER 2'!AE54</f>
        <v>0</v>
      </c>
      <c r="AF47" s="389">
        <f>+'DECANTER 2'!AF54</f>
        <v>0</v>
      </c>
      <c r="AG47" s="389">
        <f>+'DECANTER 2'!AG54</f>
        <v>0</v>
      </c>
      <c r="AH47" s="389">
        <f>+'DECANTER 2'!AH54</f>
        <v>0</v>
      </c>
      <c r="AI47" s="389">
        <f>+'DECANTER 2'!AI54</f>
        <v>0</v>
      </c>
      <c r="AJ47" s="389">
        <f>+'DECANTER 2'!AJ54</f>
        <v>0</v>
      </c>
      <c r="AK47" s="389">
        <f>+'DECANTER 2'!AK54</f>
        <v>0</v>
      </c>
      <c r="AL47" s="389">
        <f>+'DECANTER 2'!AL54</f>
        <v>0</v>
      </c>
      <c r="AM47" s="389">
        <f>+'DECANTER 2'!AM54</f>
        <v>0</v>
      </c>
      <c r="AN47" s="389">
        <f>+'DECANTER 2'!AN54</f>
        <v>0</v>
      </c>
      <c r="AO47" s="389">
        <f>+'DECANTER 2'!AO54</f>
        <v>0</v>
      </c>
      <c r="AP47" s="389">
        <f>+'DECANTER 2'!AP54</f>
        <v>0</v>
      </c>
      <c r="AQ47" s="389">
        <f>+'DECANTER 2'!AQ54</f>
        <v>0</v>
      </c>
      <c r="AR47" s="389">
        <f>+'DECANTER 2'!AR54</f>
        <v>0</v>
      </c>
      <c r="AS47" s="389">
        <f>+'DECANTER 2'!AS54</f>
        <v>0</v>
      </c>
      <c r="AT47" s="389">
        <f>+'DECANTER 2'!AT54</f>
        <v>0</v>
      </c>
      <c r="AU47" s="389">
        <f>+'DECANTER 2'!AU54</f>
        <v>0</v>
      </c>
      <c r="AV47" s="389">
        <f>+'DECANTER 2'!AV54</f>
        <v>0</v>
      </c>
      <c r="AW47" s="389">
        <f>+'DECANTER 2'!AW54</f>
        <v>0</v>
      </c>
      <c r="AX47" s="389">
        <f>+'DECANTER 2'!AX54</f>
        <v>0</v>
      </c>
      <c r="AY47" s="389">
        <f>+'DECANTER 2'!AY54</f>
        <v>0</v>
      </c>
      <c r="AZ47" s="389">
        <f>+'DECANTER 2'!AZ54</f>
        <v>0</v>
      </c>
      <c r="BA47" s="389">
        <f>+'DECANTER 2'!BA54</f>
        <v>0</v>
      </c>
      <c r="BB47" s="389">
        <f>+'DECANTER 2'!BB54</f>
        <v>0</v>
      </c>
      <c r="BC47" s="389">
        <f>+'DECANTER 2'!BC54</f>
        <v>0</v>
      </c>
      <c r="BD47" s="389">
        <f>+'DECANTER 2'!BD54</f>
        <v>0</v>
      </c>
      <c r="BE47" s="389">
        <f>+'DECANTER 2'!BE54</f>
        <v>0</v>
      </c>
      <c r="BF47" s="389">
        <f>+'DECANTER 2'!BF54</f>
        <v>0</v>
      </c>
      <c r="BG47" s="389">
        <f>+'DECANTER 2'!BG54</f>
        <v>0</v>
      </c>
      <c r="BH47" s="389">
        <f>+'DECANTER 2'!BH54</f>
        <v>0</v>
      </c>
      <c r="BI47" s="389">
        <f>+'DECANTER 2'!BI54</f>
        <v>0</v>
      </c>
      <c r="BJ47" s="389">
        <f>+'DECANTER 2'!BJ54</f>
        <v>0</v>
      </c>
      <c r="BK47" s="389">
        <f>+'DECANTER 2'!BK54</f>
        <v>0</v>
      </c>
      <c r="BL47" s="389">
        <f>+'DECANTER 2'!BL54</f>
        <v>0</v>
      </c>
      <c r="BM47" s="389">
        <f>+'DECANTER 2'!BM54</f>
        <v>0</v>
      </c>
      <c r="BN47" s="389">
        <f>+'DECANTER 2'!BN54</f>
        <v>0</v>
      </c>
      <c r="BO47" s="389">
        <f>+'DECANTER 2'!BO54</f>
        <v>0</v>
      </c>
      <c r="BP47" s="389">
        <f>+'DECANTER 2'!BP54</f>
        <v>0</v>
      </c>
      <c r="BQ47" s="389">
        <f>+'DECANTER 2'!BQ54</f>
        <v>0</v>
      </c>
      <c r="BR47" s="389">
        <f>+'DECANTER 2'!BR54</f>
        <v>0</v>
      </c>
      <c r="BS47" s="389">
        <f>+'DECANTER 2'!BS54</f>
        <v>0</v>
      </c>
      <c r="BT47" s="389">
        <f>+'DECANTER 2'!BT54</f>
        <v>0</v>
      </c>
      <c r="BU47" s="389">
        <f>+'DECANTER 2'!BU54</f>
        <v>0</v>
      </c>
      <c r="BV47" s="389">
        <f>+'DECANTER 2'!BV54</f>
        <v>0</v>
      </c>
      <c r="BW47" s="389">
        <f>+'DECANTER 2'!BW54</f>
        <v>0</v>
      </c>
      <c r="BX47" s="389">
        <f>+'DECANTER 2'!BX54</f>
        <v>0</v>
      </c>
      <c r="BY47" s="389">
        <f>+'DECANTER 2'!BY54</f>
        <v>0</v>
      </c>
      <c r="BZ47" s="389">
        <f>+'DECANTER 2'!BZ54</f>
        <v>0</v>
      </c>
      <c r="CA47" s="389">
        <f>+'DECANTER 2'!CA54</f>
        <v>0</v>
      </c>
      <c r="CB47" s="389">
        <f>+'DECANTER 2'!CB54</f>
        <v>0</v>
      </c>
      <c r="CC47" s="389">
        <f>+'DECANTER 2'!CC54</f>
        <v>0</v>
      </c>
      <c r="CD47" s="389">
        <f>+'DECANTER 2'!CD54</f>
        <v>0</v>
      </c>
      <c r="CE47" s="389">
        <f>+'DECANTER 2'!CE54</f>
        <v>0</v>
      </c>
      <c r="CF47" s="389">
        <f>+'DECANTER 2'!CF54</f>
        <v>0</v>
      </c>
    </row>
    <row r="48" spans="3:84" x14ac:dyDescent="0.3">
      <c r="C48" s="964"/>
      <c r="D48" s="135" t="s">
        <v>132</v>
      </c>
      <c r="E48" s="389">
        <f>+'DECANTER 3'!E54</f>
        <v>0</v>
      </c>
      <c r="F48" s="389">
        <f>+'DECANTER 3'!F54</f>
        <v>0</v>
      </c>
      <c r="G48" s="389">
        <f>+'DECANTER 3'!G54</f>
        <v>0</v>
      </c>
      <c r="H48" s="389">
        <f>+'DECANTER 3'!H54</f>
        <v>0</v>
      </c>
      <c r="I48" s="389">
        <f>+'DECANTER 3'!I54</f>
        <v>0</v>
      </c>
      <c r="J48" s="389">
        <f>+'DECANTER 3'!J54</f>
        <v>0.70130701136363627</v>
      </c>
      <c r="K48" s="389">
        <f>+'DECANTER 3'!K54</f>
        <v>1.4522540136363637</v>
      </c>
      <c r="L48" s="389">
        <f>+'DECANTER 3'!L54</f>
        <v>1.8189533727272724</v>
      </c>
      <c r="M48" s="389">
        <f>+'DECANTER 3'!M54</f>
        <v>1.8857510954545453</v>
      </c>
      <c r="N48" s="389">
        <f>+'DECANTER 3'!N54</f>
        <v>0.36230156590909091</v>
      </c>
      <c r="O48" s="389">
        <f>+'DECANTER 3'!O54</f>
        <v>0</v>
      </c>
      <c r="P48" s="389">
        <f>+'DECANTER 3'!P54</f>
        <v>0</v>
      </c>
      <c r="Q48" s="389">
        <f>+'DECANTER 3'!Q54</f>
        <v>0</v>
      </c>
      <c r="R48" s="389">
        <f>+'DECANTER 3'!R54</f>
        <v>0</v>
      </c>
      <c r="S48" s="389">
        <f>+'DECANTER 3'!S54</f>
        <v>0</v>
      </c>
      <c r="T48" s="389">
        <f>+'DECANTER 3'!T54</f>
        <v>0</v>
      </c>
      <c r="U48" s="389">
        <f>+'DECANTER 3'!U54</f>
        <v>0</v>
      </c>
      <c r="V48" s="389">
        <f>+'DECANTER 3'!V54</f>
        <v>0</v>
      </c>
      <c r="W48" s="389">
        <f>+'DECANTER 3'!W54</f>
        <v>0</v>
      </c>
      <c r="X48" s="389">
        <f>+'DECANTER 3'!X54</f>
        <v>0</v>
      </c>
      <c r="Y48" s="389">
        <f>+'DECANTER 3'!Y54</f>
        <v>0</v>
      </c>
      <c r="Z48" s="389">
        <f>+'DECANTER 3'!Z54</f>
        <v>0</v>
      </c>
      <c r="AA48" s="389">
        <f>+'DECANTER 3'!AA54</f>
        <v>0</v>
      </c>
      <c r="AB48" s="389">
        <f>+'DECANTER 3'!AB54</f>
        <v>0</v>
      </c>
      <c r="AC48" s="389">
        <f>+'DECANTER 3'!AC54</f>
        <v>0</v>
      </c>
      <c r="AD48" s="389">
        <f>+'DECANTER 3'!AD54</f>
        <v>0</v>
      </c>
      <c r="AE48" s="389">
        <f>+'DECANTER 3'!AE54</f>
        <v>0</v>
      </c>
      <c r="AF48" s="389">
        <f>+'DECANTER 3'!AF54</f>
        <v>0</v>
      </c>
      <c r="AG48" s="389">
        <f>+'DECANTER 3'!AG54</f>
        <v>0</v>
      </c>
      <c r="AH48" s="389">
        <f>+'DECANTER 3'!AH54</f>
        <v>0</v>
      </c>
      <c r="AI48" s="389">
        <f>+'DECANTER 3'!AI54</f>
        <v>0</v>
      </c>
      <c r="AJ48" s="389">
        <f>+'DECANTER 3'!AJ54</f>
        <v>0</v>
      </c>
      <c r="AK48" s="389">
        <f>+'DECANTER 3'!AK54</f>
        <v>0</v>
      </c>
      <c r="AL48" s="389">
        <f>+'DECANTER 3'!AL54</f>
        <v>0</v>
      </c>
      <c r="AM48" s="389">
        <f>+'DECANTER 3'!AM54</f>
        <v>0</v>
      </c>
      <c r="AN48" s="389">
        <f>+'DECANTER 3'!AN54</f>
        <v>0</v>
      </c>
      <c r="AO48" s="389">
        <f>+'DECANTER 3'!AO54</f>
        <v>0</v>
      </c>
      <c r="AP48" s="389">
        <f>+'DECANTER 3'!AP54</f>
        <v>0</v>
      </c>
      <c r="AQ48" s="389">
        <f>+'DECANTER 3'!AQ54</f>
        <v>0</v>
      </c>
      <c r="AR48" s="389">
        <f>+'DECANTER 3'!AR54</f>
        <v>0</v>
      </c>
      <c r="AS48" s="389">
        <f>+'DECANTER 3'!AS54</f>
        <v>0</v>
      </c>
      <c r="AT48" s="389">
        <f>+'DECANTER 3'!AT54</f>
        <v>0</v>
      </c>
      <c r="AU48" s="389">
        <f>+'DECANTER 3'!AU54</f>
        <v>0</v>
      </c>
      <c r="AV48" s="389">
        <f>+'DECANTER 3'!AV54</f>
        <v>0</v>
      </c>
      <c r="AW48" s="389">
        <f>+'DECANTER 3'!AW54</f>
        <v>0</v>
      </c>
      <c r="AX48" s="389">
        <f>+'DECANTER 3'!AX54</f>
        <v>0</v>
      </c>
      <c r="AY48" s="389">
        <f>+'DECANTER 3'!AY54</f>
        <v>0</v>
      </c>
      <c r="AZ48" s="389">
        <f>+'DECANTER 3'!AZ54</f>
        <v>0</v>
      </c>
      <c r="BA48" s="389">
        <f>+'DECANTER 3'!BA54</f>
        <v>0</v>
      </c>
      <c r="BB48" s="389">
        <f>+'DECANTER 3'!BB54</f>
        <v>0</v>
      </c>
      <c r="BC48" s="389">
        <f>+'DECANTER 3'!BC54</f>
        <v>0</v>
      </c>
      <c r="BD48" s="389">
        <f>+'DECANTER 3'!BD54</f>
        <v>0</v>
      </c>
      <c r="BE48" s="389">
        <f>+'DECANTER 3'!BE54</f>
        <v>0</v>
      </c>
      <c r="BF48" s="389">
        <f>+'DECANTER 3'!BF54</f>
        <v>0</v>
      </c>
      <c r="BG48" s="389">
        <f>+'DECANTER 3'!BG54</f>
        <v>0</v>
      </c>
      <c r="BH48" s="389">
        <f>+'DECANTER 3'!BH54</f>
        <v>0</v>
      </c>
      <c r="BI48" s="389">
        <f>+'DECANTER 3'!BI54</f>
        <v>0</v>
      </c>
      <c r="BJ48" s="389">
        <f>+'DECANTER 3'!BJ54</f>
        <v>0</v>
      </c>
      <c r="BK48" s="389">
        <f>+'DECANTER 3'!BK54</f>
        <v>0</v>
      </c>
      <c r="BL48" s="389">
        <f>+'DECANTER 3'!BL54</f>
        <v>0</v>
      </c>
      <c r="BM48" s="389">
        <f>+'DECANTER 3'!BM54</f>
        <v>0</v>
      </c>
      <c r="BN48" s="389">
        <f>+'DECANTER 3'!BN54</f>
        <v>0</v>
      </c>
      <c r="BO48" s="389">
        <f>+'DECANTER 3'!BO54</f>
        <v>0</v>
      </c>
      <c r="BP48" s="389">
        <f>+'DECANTER 3'!BP54</f>
        <v>0</v>
      </c>
      <c r="BQ48" s="389">
        <f>+'DECANTER 3'!BQ54</f>
        <v>0</v>
      </c>
      <c r="BR48" s="389">
        <f>+'DECANTER 3'!BR54</f>
        <v>0</v>
      </c>
      <c r="BS48" s="389">
        <f>+'DECANTER 3'!BS54</f>
        <v>0</v>
      </c>
      <c r="BT48" s="389">
        <f>+'DECANTER 3'!BT54</f>
        <v>0</v>
      </c>
      <c r="BU48" s="389">
        <f>+'DECANTER 3'!BU54</f>
        <v>0</v>
      </c>
      <c r="BV48" s="389">
        <f>+'DECANTER 3'!BV54</f>
        <v>0</v>
      </c>
      <c r="BW48" s="389">
        <f>+'DECANTER 3'!BW54</f>
        <v>0</v>
      </c>
      <c r="BX48" s="389">
        <f>+'DECANTER 3'!BX54</f>
        <v>0</v>
      </c>
      <c r="BY48" s="389">
        <f>+'DECANTER 3'!BY54</f>
        <v>0</v>
      </c>
      <c r="BZ48" s="389">
        <f>+'DECANTER 3'!BZ54</f>
        <v>0</v>
      </c>
      <c r="CA48" s="389">
        <f>+'DECANTER 3'!CA54</f>
        <v>0</v>
      </c>
      <c r="CB48" s="389">
        <f>+'DECANTER 3'!CB54</f>
        <v>0</v>
      </c>
      <c r="CC48" s="389">
        <f>+'DECANTER 3'!CC54</f>
        <v>0</v>
      </c>
      <c r="CD48" s="389">
        <f>+'DECANTER 3'!CD54</f>
        <v>0</v>
      </c>
      <c r="CE48" s="389">
        <f>+'DECANTER 3'!CE54</f>
        <v>0</v>
      </c>
      <c r="CF48" s="389">
        <f>+'DECANTER 3'!CF54</f>
        <v>0</v>
      </c>
    </row>
    <row r="49" spans="3:84" x14ac:dyDescent="0.3">
      <c r="D49" s="135"/>
      <c r="E49" s="376">
        <v>1</v>
      </c>
      <c r="F49" s="376">
        <v>2</v>
      </c>
      <c r="G49" s="376">
        <v>3</v>
      </c>
      <c r="H49" s="376">
        <v>4</v>
      </c>
      <c r="I49" s="376">
        <v>5</v>
      </c>
      <c r="J49" s="376">
        <v>6</v>
      </c>
      <c r="K49" s="376">
        <v>7</v>
      </c>
      <c r="L49" s="376">
        <v>8</v>
      </c>
      <c r="M49" s="376">
        <v>9</v>
      </c>
      <c r="N49" s="376">
        <v>10</v>
      </c>
      <c r="O49" s="376">
        <v>11</v>
      </c>
      <c r="P49" s="376">
        <v>12</v>
      </c>
      <c r="Q49" s="376">
        <v>13</v>
      </c>
      <c r="R49" s="376">
        <v>14</v>
      </c>
      <c r="S49" s="376">
        <v>15</v>
      </c>
      <c r="T49" s="376">
        <v>16</v>
      </c>
      <c r="U49" s="376">
        <v>17</v>
      </c>
      <c r="V49" s="376">
        <v>18</v>
      </c>
      <c r="W49" s="376">
        <v>19</v>
      </c>
      <c r="X49" s="376">
        <v>20</v>
      </c>
      <c r="Y49" s="376">
        <v>21</v>
      </c>
      <c r="Z49" s="376">
        <v>22</v>
      </c>
      <c r="AA49" s="376">
        <v>23</v>
      </c>
      <c r="AB49" s="376">
        <v>24</v>
      </c>
      <c r="AC49" s="376">
        <v>25</v>
      </c>
      <c r="AD49" s="376">
        <v>26</v>
      </c>
      <c r="AE49" s="376">
        <v>27</v>
      </c>
      <c r="AF49" s="376">
        <v>28</v>
      </c>
      <c r="AG49" s="376">
        <v>29</v>
      </c>
      <c r="AH49" s="376">
        <v>30</v>
      </c>
      <c r="AI49" s="376">
        <v>31</v>
      </c>
      <c r="AJ49" s="376">
        <v>32</v>
      </c>
      <c r="AK49" s="376">
        <v>33</v>
      </c>
      <c r="AL49" s="376">
        <v>34</v>
      </c>
      <c r="AM49" s="376">
        <v>35</v>
      </c>
      <c r="AN49" s="376">
        <v>36</v>
      </c>
      <c r="AO49" s="376">
        <v>37</v>
      </c>
      <c r="AP49" s="376">
        <v>38</v>
      </c>
      <c r="AQ49" s="376">
        <v>39</v>
      </c>
      <c r="AR49" s="376">
        <v>40</v>
      </c>
      <c r="AS49" s="376">
        <v>41</v>
      </c>
      <c r="AT49" s="376">
        <v>42</v>
      </c>
      <c r="AU49" s="376">
        <v>43</v>
      </c>
      <c r="AV49" s="376">
        <v>44</v>
      </c>
      <c r="AW49" s="376">
        <v>45</v>
      </c>
      <c r="AX49" s="376">
        <v>46</v>
      </c>
      <c r="AY49" s="376">
        <v>47</v>
      </c>
      <c r="AZ49" s="376">
        <v>48</v>
      </c>
      <c r="BA49" s="376">
        <v>49</v>
      </c>
      <c r="BB49" s="376">
        <v>50</v>
      </c>
      <c r="BC49" s="376">
        <v>51</v>
      </c>
      <c r="BD49" s="376">
        <v>52</v>
      </c>
      <c r="BE49" s="376">
        <v>53</v>
      </c>
      <c r="BF49" s="376">
        <v>54</v>
      </c>
      <c r="BG49" s="376">
        <v>55</v>
      </c>
      <c r="BH49" s="376">
        <v>56</v>
      </c>
      <c r="BI49" s="376">
        <v>57</v>
      </c>
      <c r="BJ49" s="376">
        <v>58</v>
      </c>
      <c r="BK49" s="376">
        <v>59</v>
      </c>
      <c r="BL49" s="376">
        <v>60</v>
      </c>
      <c r="BM49" s="376">
        <v>61</v>
      </c>
      <c r="BN49" s="376">
        <v>62</v>
      </c>
      <c r="BO49" s="376">
        <v>63</v>
      </c>
      <c r="BP49" s="376">
        <v>64</v>
      </c>
      <c r="BQ49" s="376">
        <v>65</v>
      </c>
      <c r="BR49" s="376">
        <v>66</v>
      </c>
      <c r="BS49" s="376">
        <v>67</v>
      </c>
      <c r="BT49" s="376">
        <v>68</v>
      </c>
      <c r="BU49" s="376">
        <v>69</v>
      </c>
      <c r="BV49" s="376">
        <v>70</v>
      </c>
      <c r="BW49" s="376">
        <v>71</v>
      </c>
      <c r="BX49" s="376">
        <v>72</v>
      </c>
      <c r="BY49" s="376">
        <v>73</v>
      </c>
      <c r="BZ49" s="376">
        <v>74</v>
      </c>
      <c r="CA49" s="376">
        <v>75</v>
      </c>
      <c r="CB49" s="376">
        <v>76</v>
      </c>
      <c r="CC49" s="376">
        <v>77</v>
      </c>
      <c r="CD49" s="376">
        <v>78</v>
      </c>
      <c r="CE49" s="376">
        <v>79</v>
      </c>
      <c r="CF49" s="376">
        <v>80</v>
      </c>
    </row>
    <row r="50" spans="3:84" x14ac:dyDescent="0.3">
      <c r="D50" s="385" t="s">
        <v>381</v>
      </c>
      <c r="E50" s="390">
        <f>+COUNTIF(E51:E53,'Base Datos'!$AD$5)</f>
        <v>0</v>
      </c>
      <c r="F50" s="390">
        <f>+COUNTIF(F51:F53,'Base Datos'!$AD$5)</f>
        <v>0</v>
      </c>
      <c r="G50" s="390">
        <f>+COUNTIF(G51:G53,'Base Datos'!$AD$5)</f>
        <v>0</v>
      </c>
      <c r="H50" s="390">
        <f>+COUNTIF(H51:H53,'Base Datos'!$AD$5)</f>
        <v>0</v>
      </c>
      <c r="I50" s="390">
        <f>+COUNTIF(I51:I53,'Base Datos'!$AD$5)</f>
        <v>0</v>
      </c>
      <c r="J50" s="390">
        <f>+COUNTIF(J51:J53,'Base Datos'!$AD$5)</f>
        <v>2</v>
      </c>
      <c r="K50" s="390">
        <f>+COUNTIF(K51:K53,'Base Datos'!$AD$5)</f>
        <v>2</v>
      </c>
      <c r="L50" s="390">
        <f>+COUNTIF(L51:L53,'Base Datos'!$AD$5)</f>
        <v>2</v>
      </c>
      <c r="M50" s="390">
        <f>+COUNTIF(M51:M53,'Base Datos'!$AD$5)</f>
        <v>2</v>
      </c>
      <c r="N50" s="390">
        <f>+COUNTIF(N51:N53,'Base Datos'!$AD$5)</f>
        <v>2</v>
      </c>
      <c r="O50" s="390">
        <f>+COUNTIF(O51:O53,'Base Datos'!$AD$5)</f>
        <v>2</v>
      </c>
      <c r="P50" s="390">
        <f>+COUNTIF(P51:P53,'Base Datos'!$AD$5)</f>
        <v>2</v>
      </c>
      <c r="Q50" s="390">
        <f>+COUNTIF(Q51:Q53,'Base Datos'!$AD$5)</f>
        <v>0</v>
      </c>
      <c r="R50" s="390">
        <f>+COUNTIF(R51:R53,'Base Datos'!$AD$5)</f>
        <v>0</v>
      </c>
      <c r="S50" s="390">
        <f>+COUNTIF(S51:S53,'Base Datos'!$AD$5)</f>
        <v>0</v>
      </c>
      <c r="T50" s="390">
        <f>+COUNTIF(T51:T53,'Base Datos'!$AD$5)</f>
        <v>0</v>
      </c>
      <c r="U50" s="390">
        <f>+COUNTIF(U51:U53,'Base Datos'!$AD$5)</f>
        <v>0</v>
      </c>
      <c r="V50" s="390">
        <f>+COUNTIF(V51:V53,'Base Datos'!$AD$5)</f>
        <v>0</v>
      </c>
      <c r="W50" s="390">
        <f>+COUNTIF(W51:W53,'Base Datos'!$AD$5)</f>
        <v>0</v>
      </c>
      <c r="X50" s="390">
        <f>+COUNTIF(X51:X53,'Base Datos'!$AD$5)</f>
        <v>0</v>
      </c>
      <c r="Y50" s="390">
        <f>+COUNTIF(Y51:Y53,'Base Datos'!$AD$5)</f>
        <v>0</v>
      </c>
      <c r="Z50" s="390">
        <f>+COUNTIF(Z51:Z53,'Base Datos'!$AD$5)</f>
        <v>0</v>
      </c>
      <c r="AA50" s="390">
        <f>+COUNTIF(AA51:AA53,'Base Datos'!$AD$5)</f>
        <v>0</v>
      </c>
      <c r="AB50" s="390">
        <f>+COUNTIF(AB51:AB53,'Base Datos'!$AD$5)</f>
        <v>0</v>
      </c>
      <c r="AC50" s="390">
        <f>+COUNTIF(AC51:AC53,'Base Datos'!$AD$5)</f>
        <v>0</v>
      </c>
      <c r="AD50" s="390">
        <f>+COUNTIF(AD51:AD53,'Base Datos'!$AD$5)</f>
        <v>0</v>
      </c>
      <c r="AE50" s="390">
        <f>+COUNTIF(AE51:AE53,'Base Datos'!$AD$5)</f>
        <v>0</v>
      </c>
      <c r="AF50" s="390">
        <f>+COUNTIF(AF51:AF53,'Base Datos'!$AD$5)</f>
        <v>0</v>
      </c>
      <c r="AG50" s="390">
        <f>+COUNTIF(AG51:AG53,'Base Datos'!$AD$5)</f>
        <v>0</v>
      </c>
      <c r="AH50" s="390">
        <f>+COUNTIF(AH51:AH53,'Base Datos'!$AD$5)</f>
        <v>0</v>
      </c>
      <c r="AI50" s="390">
        <f>+COUNTIF(AI51:AI53,'Base Datos'!$AD$5)</f>
        <v>0</v>
      </c>
      <c r="AJ50" s="390">
        <f>+COUNTIF(AJ51:AJ53,'Base Datos'!$AD$5)</f>
        <v>0</v>
      </c>
      <c r="AK50" s="390">
        <f>+COUNTIF(AK51:AK53,'Base Datos'!$AD$5)</f>
        <v>0</v>
      </c>
      <c r="AL50" s="390">
        <f>+COUNTIF(AL51:AL53,'Base Datos'!$AD$5)</f>
        <v>0</v>
      </c>
      <c r="AM50" s="390">
        <f>+COUNTIF(AM51:AM53,'Base Datos'!$AD$5)</f>
        <v>0</v>
      </c>
      <c r="AN50" s="390">
        <f>+COUNTIF(AN51:AN53,'Base Datos'!$AD$5)</f>
        <v>0</v>
      </c>
      <c r="AO50" s="390">
        <f>+COUNTIF(AO51:AO53,'Base Datos'!$AD$5)</f>
        <v>0</v>
      </c>
      <c r="AP50" s="390">
        <f>+COUNTIF(AP51:AP53,'Base Datos'!$AD$5)</f>
        <v>0</v>
      </c>
      <c r="AQ50" s="390">
        <f>+COUNTIF(AQ51:AQ53,'Base Datos'!$AD$5)</f>
        <v>0</v>
      </c>
      <c r="AR50" s="390">
        <f>+COUNTIF(AR51:AR53,'Base Datos'!$AD$5)</f>
        <v>0</v>
      </c>
      <c r="AS50" s="390">
        <f>+COUNTIF(AS51:AS53,'Base Datos'!$AD$5)</f>
        <v>0</v>
      </c>
      <c r="AT50" s="390">
        <f>+COUNTIF(AT51:AT53,'Base Datos'!$AD$5)</f>
        <v>0</v>
      </c>
      <c r="AU50" s="390">
        <f>+COUNTIF(AU51:AU53,'Base Datos'!$AD$5)</f>
        <v>0</v>
      </c>
      <c r="AV50" s="390">
        <f>+COUNTIF(AV51:AV53,'Base Datos'!$AD$5)</f>
        <v>0</v>
      </c>
      <c r="AW50" s="390">
        <f>+COUNTIF(AW51:AW53,'Base Datos'!$AD$5)</f>
        <v>0</v>
      </c>
      <c r="AX50" s="390">
        <f>+COUNTIF(AX51:AX53,'Base Datos'!$AD$5)</f>
        <v>0</v>
      </c>
      <c r="AY50" s="390">
        <f>+COUNTIF(AY51:AY53,'Base Datos'!$AD$5)</f>
        <v>0</v>
      </c>
      <c r="AZ50" s="390">
        <f>+COUNTIF(AZ51:AZ53,'Base Datos'!$AD$5)</f>
        <v>0</v>
      </c>
      <c r="BA50" s="390">
        <f>+COUNTIF(BA51:BA53,'Base Datos'!$AD$5)</f>
        <v>0</v>
      </c>
      <c r="BB50" s="390">
        <f>+COUNTIF(BB51:BB53,'Base Datos'!$AD$5)</f>
        <v>0</v>
      </c>
      <c r="BC50" s="390">
        <f>+COUNTIF(BC51:BC53,'Base Datos'!$AD$5)</f>
        <v>0</v>
      </c>
      <c r="BD50" s="390">
        <f>+COUNTIF(BD51:BD53,'Base Datos'!$AD$5)</f>
        <v>0</v>
      </c>
      <c r="BE50" s="390">
        <f>+COUNTIF(BE51:BE53,'Base Datos'!$AD$5)</f>
        <v>0</v>
      </c>
      <c r="BF50" s="390">
        <f>+COUNTIF(BF51:BF53,'Base Datos'!$AD$5)</f>
        <v>0</v>
      </c>
      <c r="BG50" s="390">
        <f>+COUNTIF(BG51:BG53,'Base Datos'!$AD$5)</f>
        <v>0</v>
      </c>
      <c r="BH50" s="390">
        <f>+COUNTIF(BH51:BH53,'Base Datos'!$AD$5)</f>
        <v>0</v>
      </c>
      <c r="BI50" s="390">
        <f>+COUNTIF(BI51:BI53,'Base Datos'!$AD$5)</f>
        <v>0</v>
      </c>
      <c r="BJ50" s="390">
        <f>+COUNTIF(BJ51:BJ53,'Base Datos'!$AD$5)</f>
        <v>0</v>
      </c>
      <c r="BK50" s="390">
        <f>+COUNTIF(BK51:BK53,'Base Datos'!$AD$5)</f>
        <v>0</v>
      </c>
      <c r="BL50" s="390">
        <f>+COUNTIF(BL51:BL53,'Base Datos'!$AD$5)</f>
        <v>0</v>
      </c>
      <c r="BM50" s="390">
        <f>+COUNTIF(BM51:BM53,'Base Datos'!$AD$5)</f>
        <v>0</v>
      </c>
      <c r="BN50" s="390">
        <f>+COUNTIF(BN51:BN53,'Base Datos'!$AD$5)</f>
        <v>0</v>
      </c>
      <c r="BO50" s="390">
        <f>+COUNTIF(BO51:BO53,'Base Datos'!$AD$5)</f>
        <v>0</v>
      </c>
      <c r="BP50" s="390">
        <f>+COUNTIF(BP51:BP53,'Base Datos'!$AD$5)</f>
        <v>0</v>
      </c>
      <c r="BQ50" s="390">
        <f>+COUNTIF(BQ51:BQ53,'Base Datos'!$AD$5)</f>
        <v>0</v>
      </c>
      <c r="BR50" s="390">
        <f>+COUNTIF(BR51:BR53,'Base Datos'!$AD$5)</f>
        <v>0</v>
      </c>
      <c r="BS50" s="390">
        <f>+COUNTIF(BS51:BS53,'Base Datos'!$AD$5)</f>
        <v>0</v>
      </c>
      <c r="BT50" s="390">
        <f>+COUNTIF(BT51:BT53,'Base Datos'!$AD$5)</f>
        <v>0</v>
      </c>
      <c r="BU50" s="390">
        <f>+COUNTIF(BU51:BU53,'Base Datos'!$AD$5)</f>
        <v>0</v>
      </c>
      <c r="BV50" s="390">
        <f>+COUNTIF(BV51:BV53,'Base Datos'!$AD$5)</f>
        <v>0</v>
      </c>
      <c r="BW50" s="390">
        <f>+COUNTIF(BW51:BW53,'Base Datos'!$AD$5)</f>
        <v>0</v>
      </c>
      <c r="BX50" s="390">
        <f>+COUNTIF(BX51:BX53,'Base Datos'!$AD$5)</f>
        <v>0</v>
      </c>
      <c r="BY50" s="390">
        <f>+COUNTIF(BY51:BY53,'Base Datos'!$AD$5)</f>
        <v>0</v>
      </c>
      <c r="BZ50" s="390">
        <f>+COUNTIF(BZ51:BZ53,'Base Datos'!$AD$5)</f>
        <v>0</v>
      </c>
      <c r="CA50" s="390">
        <f>+COUNTIF(CA51:CA53,'Base Datos'!$AD$5)</f>
        <v>0</v>
      </c>
      <c r="CB50" s="390">
        <f>+COUNTIF(CB51:CB53,'Base Datos'!$AD$5)</f>
        <v>0</v>
      </c>
      <c r="CC50" s="390">
        <f>+COUNTIF(CC51:CC53,'Base Datos'!$AD$5)</f>
        <v>0</v>
      </c>
      <c r="CD50" s="390">
        <f>+COUNTIF(CD51:CD53,'Base Datos'!$AD$5)</f>
        <v>0</v>
      </c>
      <c r="CE50" s="390">
        <f>+COUNTIF(CE51:CE53,'Base Datos'!$AD$5)</f>
        <v>0</v>
      </c>
      <c r="CF50" s="390">
        <f>+COUNTIF(CF51:CF53,'Base Datos'!$AD$5)</f>
        <v>0</v>
      </c>
    </row>
    <row r="51" spans="3:84" x14ac:dyDescent="0.3">
      <c r="D51" s="135" t="s">
        <v>130</v>
      </c>
      <c r="E51" s="389">
        <f>+'DECANTER 1'!E19</f>
        <v>0</v>
      </c>
      <c r="F51" s="389">
        <f>+'DECANTER 1'!F19</f>
        <v>0</v>
      </c>
      <c r="G51" s="389">
        <f>+'DECANTER 1'!G19</f>
        <v>0</v>
      </c>
      <c r="H51" s="389">
        <f>+'DECANTER 1'!H19</f>
        <v>0</v>
      </c>
      <c r="I51" s="389">
        <f>+'DECANTER 1'!I19</f>
        <v>0</v>
      </c>
      <c r="J51" s="389" t="str">
        <f>+'DECANTER 1'!J19</f>
        <v>Recupera</v>
      </c>
      <c r="K51" s="389" t="str">
        <f>+'DECANTER 1'!K19</f>
        <v>Recupera</v>
      </c>
      <c r="L51" s="389" t="str">
        <f>+'DECANTER 1'!L19</f>
        <v>Recupera</v>
      </c>
      <c r="M51" s="389" t="str">
        <f>+'DECANTER 1'!M19</f>
        <v>Recupera</v>
      </c>
      <c r="N51" s="389" t="str">
        <f>+'DECANTER 1'!N19</f>
        <v>Recupera</v>
      </c>
      <c r="O51" s="389" t="str">
        <f>+'DECANTER 1'!O19</f>
        <v>Recupera</v>
      </c>
      <c r="P51" s="389" t="str">
        <f>+'DECANTER 1'!P19</f>
        <v>Recupera</v>
      </c>
      <c r="Q51" s="389" t="str">
        <f>+'DECANTER 1'!Q19</f>
        <v/>
      </c>
      <c r="R51" s="389" t="str">
        <f>+'DECANTER 1'!R19</f>
        <v/>
      </c>
      <c r="S51" s="389" t="str">
        <f>+'DECANTER 1'!S19</f>
        <v/>
      </c>
      <c r="T51" s="389" t="str">
        <f>+'DECANTER 1'!T19</f>
        <v/>
      </c>
      <c r="U51" s="389" t="str">
        <f>+'DECANTER 1'!U19</f>
        <v/>
      </c>
      <c r="V51" s="389" t="str">
        <f>+'DECANTER 1'!V19</f>
        <v/>
      </c>
      <c r="W51" s="389" t="str">
        <f>+'DECANTER 1'!W19</f>
        <v/>
      </c>
      <c r="X51" s="389" t="str">
        <f>+'DECANTER 1'!X19</f>
        <v/>
      </c>
      <c r="Y51" s="389" t="str">
        <f>+'DECANTER 1'!Y19</f>
        <v/>
      </c>
      <c r="Z51" s="389" t="str">
        <f>+'DECANTER 1'!Z19</f>
        <v/>
      </c>
      <c r="AA51" s="389" t="str">
        <f>+'DECANTER 1'!AA19</f>
        <v/>
      </c>
      <c r="AB51" s="389" t="str">
        <f>+'DECANTER 1'!AB19</f>
        <v/>
      </c>
      <c r="AC51" s="389" t="str">
        <f>+'DECANTER 1'!AC19</f>
        <v/>
      </c>
      <c r="AD51" s="389" t="str">
        <f>+'DECANTER 1'!AD19</f>
        <v/>
      </c>
      <c r="AE51" s="389" t="str">
        <f>+'DECANTER 1'!AE19</f>
        <v/>
      </c>
      <c r="AF51" s="389" t="str">
        <f>+'DECANTER 1'!AF19</f>
        <v/>
      </c>
      <c r="AG51" s="389" t="str">
        <f>+'DECANTER 1'!AG19</f>
        <v/>
      </c>
      <c r="AH51" s="389" t="str">
        <f>+'DECANTER 1'!AH19</f>
        <v/>
      </c>
      <c r="AI51" s="389" t="str">
        <f>+'DECANTER 1'!AI19</f>
        <v/>
      </c>
      <c r="AJ51" s="389" t="str">
        <f>+'DECANTER 1'!AJ19</f>
        <v/>
      </c>
      <c r="AK51" s="389" t="str">
        <f>+'DECANTER 1'!AK19</f>
        <v/>
      </c>
      <c r="AL51" s="389" t="str">
        <f>+'DECANTER 1'!AL19</f>
        <v/>
      </c>
      <c r="AM51" s="389" t="str">
        <f>+'DECANTER 1'!AM19</f>
        <v/>
      </c>
      <c r="AN51" s="389" t="str">
        <f>+'DECANTER 1'!AN19</f>
        <v/>
      </c>
      <c r="AO51" s="389" t="str">
        <f>+'DECANTER 1'!AO19</f>
        <v/>
      </c>
      <c r="AP51" s="389" t="str">
        <f>+'DECANTER 1'!AP19</f>
        <v/>
      </c>
      <c r="AQ51" s="389" t="str">
        <f>+'DECANTER 1'!AQ19</f>
        <v/>
      </c>
      <c r="AR51" s="389" t="str">
        <f>+'DECANTER 1'!AR19</f>
        <v/>
      </c>
      <c r="AS51" s="389" t="str">
        <f>+'DECANTER 1'!AS19</f>
        <v/>
      </c>
      <c r="AT51" s="389" t="str">
        <f>+'DECANTER 1'!AT19</f>
        <v/>
      </c>
      <c r="AU51" s="389" t="str">
        <f>+'DECANTER 1'!AU19</f>
        <v/>
      </c>
      <c r="AV51" s="389" t="str">
        <f>+'DECANTER 1'!AV19</f>
        <v/>
      </c>
      <c r="AW51" s="389" t="str">
        <f>+'DECANTER 1'!AW19</f>
        <v/>
      </c>
      <c r="AX51" s="389" t="str">
        <f>+'DECANTER 1'!AX19</f>
        <v/>
      </c>
      <c r="AY51" s="389" t="str">
        <f>+'DECANTER 1'!AY19</f>
        <v/>
      </c>
      <c r="AZ51" s="389" t="str">
        <f>+'DECANTER 1'!AZ19</f>
        <v/>
      </c>
      <c r="BA51" s="389" t="str">
        <f>+'DECANTER 1'!BA19</f>
        <v/>
      </c>
      <c r="BB51" s="389" t="str">
        <f>+'DECANTER 1'!BB19</f>
        <v/>
      </c>
      <c r="BC51" s="389" t="str">
        <f>+'DECANTER 1'!BC19</f>
        <v/>
      </c>
      <c r="BD51" s="389" t="str">
        <f>+'DECANTER 1'!BD19</f>
        <v/>
      </c>
      <c r="BE51" s="389" t="str">
        <f>+'DECANTER 1'!BE19</f>
        <v/>
      </c>
      <c r="BF51" s="389" t="str">
        <f>+'DECANTER 1'!BF19</f>
        <v/>
      </c>
      <c r="BG51" s="389" t="str">
        <f>+'DECANTER 1'!BG19</f>
        <v/>
      </c>
      <c r="BH51" s="389" t="str">
        <f>+'DECANTER 1'!BH19</f>
        <v/>
      </c>
      <c r="BI51" s="389" t="str">
        <f>+'DECANTER 1'!BI19</f>
        <v/>
      </c>
      <c r="BJ51" s="389" t="str">
        <f>+'DECANTER 1'!BJ19</f>
        <v/>
      </c>
      <c r="BK51" s="389" t="str">
        <f>+'DECANTER 1'!BK19</f>
        <v/>
      </c>
      <c r="BL51" s="389" t="str">
        <f>+'DECANTER 1'!BL19</f>
        <v/>
      </c>
      <c r="BM51" s="389" t="str">
        <f>+'DECANTER 1'!BM19</f>
        <v/>
      </c>
      <c r="BN51" s="389" t="str">
        <f>+'DECANTER 1'!BN19</f>
        <v/>
      </c>
      <c r="BO51" s="389" t="str">
        <f>+'DECANTER 1'!BO19</f>
        <v/>
      </c>
      <c r="BP51" s="389" t="str">
        <f>+'DECANTER 1'!BP19</f>
        <v/>
      </c>
      <c r="BQ51" s="389" t="str">
        <f>+'DECANTER 1'!BQ19</f>
        <v/>
      </c>
      <c r="BR51" s="389" t="str">
        <f>+'DECANTER 1'!BR19</f>
        <v/>
      </c>
      <c r="BS51" s="389" t="str">
        <f>+'DECANTER 1'!BS19</f>
        <v/>
      </c>
      <c r="BT51" s="389" t="str">
        <f>+'DECANTER 1'!BT19</f>
        <v/>
      </c>
      <c r="BU51" s="389" t="str">
        <f>+'DECANTER 1'!BU19</f>
        <v/>
      </c>
      <c r="BV51" s="389" t="str">
        <f>+'DECANTER 1'!BV19</f>
        <v/>
      </c>
      <c r="BW51" s="389" t="str">
        <f>+'DECANTER 1'!BW19</f>
        <v/>
      </c>
      <c r="BX51" s="389" t="str">
        <f>+'DECANTER 1'!BX19</f>
        <v/>
      </c>
      <c r="BY51" s="389" t="str">
        <f>+'DECANTER 1'!BY19</f>
        <v/>
      </c>
      <c r="BZ51" s="389" t="str">
        <f>+'DECANTER 1'!BZ19</f>
        <v/>
      </c>
      <c r="CA51" s="389" t="str">
        <f>+'DECANTER 1'!CA19</f>
        <v/>
      </c>
      <c r="CB51" s="389" t="str">
        <f>+'DECANTER 1'!CB19</f>
        <v/>
      </c>
      <c r="CC51" s="389" t="str">
        <f>+'DECANTER 1'!CC19</f>
        <v/>
      </c>
      <c r="CD51" s="389" t="str">
        <f>+'DECANTER 1'!CD19</f>
        <v/>
      </c>
      <c r="CE51" s="389" t="str">
        <f>+'DECANTER 1'!CE19</f>
        <v/>
      </c>
      <c r="CF51" s="389" t="str">
        <f>+'DECANTER 1'!CF19</f>
        <v/>
      </c>
    </row>
    <row r="52" spans="3:84" x14ac:dyDescent="0.3">
      <c r="D52" s="135" t="s">
        <v>131</v>
      </c>
      <c r="E52" s="389">
        <f>+'DECANTER 2'!E19</f>
        <v>0</v>
      </c>
      <c r="F52" s="389">
        <f>+'DECANTER 2'!F19</f>
        <v>0</v>
      </c>
      <c r="G52" s="389">
        <f>+'DECANTER 2'!G19</f>
        <v>0</v>
      </c>
      <c r="H52" s="389">
        <f>+'DECANTER 2'!H19</f>
        <v>0</v>
      </c>
      <c r="I52" s="389">
        <f>+'DECANTER 2'!I19</f>
        <v>0</v>
      </c>
      <c r="J52" s="389" t="str">
        <f>+'DECANTER 2'!J19</f>
        <v>Recupera</v>
      </c>
      <c r="K52" s="389" t="str">
        <f>+'DECANTER 2'!K19</f>
        <v>Recupera</v>
      </c>
      <c r="L52" s="389" t="str">
        <f>+'DECANTER 2'!L19</f>
        <v>Recupera</v>
      </c>
      <c r="M52" s="389" t="str">
        <f>+'DECANTER 2'!M19</f>
        <v>Recupera</v>
      </c>
      <c r="N52" s="389" t="str">
        <f>+'DECANTER 2'!N19</f>
        <v>Recupera</v>
      </c>
      <c r="O52" s="389" t="str">
        <f>+'DECANTER 2'!O19</f>
        <v>Recupera</v>
      </c>
      <c r="P52" s="389" t="str">
        <f>+'DECANTER 2'!P19</f>
        <v>Recupera</v>
      </c>
      <c r="Q52" s="389" t="str">
        <f>+'DECANTER 2'!Q19</f>
        <v/>
      </c>
      <c r="R52" s="389" t="str">
        <f>+'DECANTER 2'!R19</f>
        <v/>
      </c>
      <c r="S52" s="389" t="str">
        <f>+'DECANTER 2'!S19</f>
        <v/>
      </c>
      <c r="T52" s="389" t="str">
        <f>+'DECANTER 2'!T19</f>
        <v/>
      </c>
      <c r="U52" s="389" t="str">
        <f>+'DECANTER 2'!U19</f>
        <v/>
      </c>
      <c r="V52" s="389" t="str">
        <f>+'DECANTER 2'!V19</f>
        <v/>
      </c>
      <c r="W52" s="389" t="str">
        <f>+'DECANTER 2'!W19</f>
        <v/>
      </c>
      <c r="X52" s="389" t="str">
        <f>+'DECANTER 2'!X19</f>
        <v/>
      </c>
      <c r="Y52" s="389" t="str">
        <f>+'DECANTER 2'!Y19</f>
        <v/>
      </c>
      <c r="Z52" s="389" t="str">
        <f>+'DECANTER 2'!Z19</f>
        <v/>
      </c>
      <c r="AA52" s="389" t="str">
        <f>+'DECANTER 2'!AA19</f>
        <v/>
      </c>
      <c r="AB52" s="389" t="str">
        <f>+'DECANTER 2'!AB19</f>
        <v/>
      </c>
      <c r="AC52" s="389" t="str">
        <f>+'DECANTER 2'!AC19</f>
        <v/>
      </c>
      <c r="AD52" s="389" t="str">
        <f>+'DECANTER 2'!AD19</f>
        <v/>
      </c>
      <c r="AE52" s="389" t="str">
        <f>+'DECANTER 2'!AE19</f>
        <v/>
      </c>
      <c r="AF52" s="389" t="str">
        <f>+'DECANTER 2'!AF19</f>
        <v/>
      </c>
      <c r="AG52" s="389" t="str">
        <f>+'DECANTER 2'!AG19</f>
        <v/>
      </c>
      <c r="AH52" s="389" t="str">
        <f>+'DECANTER 2'!AH19</f>
        <v/>
      </c>
      <c r="AI52" s="389" t="str">
        <f>+'DECANTER 2'!AI19</f>
        <v/>
      </c>
      <c r="AJ52" s="389" t="str">
        <f>+'DECANTER 2'!AJ19</f>
        <v/>
      </c>
      <c r="AK52" s="389" t="str">
        <f>+'DECANTER 2'!AK19</f>
        <v/>
      </c>
      <c r="AL52" s="389" t="str">
        <f>+'DECANTER 2'!AL19</f>
        <v/>
      </c>
      <c r="AM52" s="389" t="str">
        <f>+'DECANTER 2'!AM19</f>
        <v/>
      </c>
      <c r="AN52" s="389" t="str">
        <f>+'DECANTER 2'!AN19</f>
        <v/>
      </c>
      <c r="AO52" s="389" t="str">
        <f>+'DECANTER 2'!AO19</f>
        <v/>
      </c>
      <c r="AP52" s="389" t="str">
        <f>+'DECANTER 2'!AP19</f>
        <v/>
      </c>
      <c r="AQ52" s="389" t="str">
        <f>+'DECANTER 2'!AQ19</f>
        <v/>
      </c>
      <c r="AR52" s="389" t="str">
        <f>+'DECANTER 2'!AR19</f>
        <v/>
      </c>
      <c r="AS52" s="389" t="str">
        <f>+'DECANTER 2'!AS19</f>
        <v/>
      </c>
      <c r="AT52" s="389" t="str">
        <f>+'DECANTER 2'!AT19</f>
        <v/>
      </c>
      <c r="AU52" s="389" t="str">
        <f>+'DECANTER 2'!AU19</f>
        <v/>
      </c>
      <c r="AV52" s="389" t="str">
        <f>+'DECANTER 2'!AV19</f>
        <v/>
      </c>
      <c r="AW52" s="389" t="str">
        <f>+'DECANTER 2'!AW19</f>
        <v/>
      </c>
      <c r="AX52" s="389" t="str">
        <f>+'DECANTER 2'!AX19</f>
        <v/>
      </c>
      <c r="AY52" s="389" t="str">
        <f>+'DECANTER 2'!AY19</f>
        <v/>
      </c>
      <c r="AZ52" s="389" t="str">
        <f>+'DECANTER 2'!AZ19</f>
        <v/>
      </c>
      <c r="BA52" s="389" t="str">
        <f>+'DECANTER 2'!BA19</f>
        <v/>
      </c>
      <c r="BB52" s="389" t="str">
        <f>+'DECANTER 2'!BB19</f>
        <v/>
      </c>
      <c r="BC52" s="389" t="str">
        <f>+'DECANTER 2'!BC19</f>
        <v/>
      </c>
      <c r="BD52" s="389" t="str">
        <f>+'DECANTER 2'!BD19</f>
        <v/>
      </c>
      <c r="BE52" s="389" t="str">
        <f>+'DECANTER 2'!BE19</f>
        <v/>
      </c>
      <c r="BF52" s="389" t="str">
        <f>+'DECANTER 2'!BF19</f>
        <v/>
      </c>
      <c r="BG52" s="389" t="str">
        <f>+'DECANTER 2'!BG19</f>
        <v/>
      </c>
      <c r="BH52" s="389" t="str">
        <f>+'DECANTER 2'!BH19</f>
        <v/>
      </c>
      <c r="BI52" s="389" t="str">
        <f>+'DECANTER 2'!BI19</f>
        <v/>
      </c>
      <c r="BJ52" s="389" t="str">
        <f>+'DECANTER 2'!BJ19</f>
        <v/>
      </c>
      <c r="BK52" s="389" t="str">
        <f>+'DECANTER 2'!BK19</f>
        <v/>
      </c>
      <c r="BL52" s="389" t="str">
        <f>+'DECANTER 2'!BL19</f>
        <v/>
      </c>
      <c r="BM52" s="389" t="str">
        <f>+'DECANTER 2'!BM19</f>
        <v/>
      </c>
      <c r="BN52" s="389" t="str">
        <f>+'DECANTER 2'!BN19</f>
        <v/>
      </c>
      <c r="BO52" s="389" t="str">
        <f>+'DECANTER 2'!BO19</f>
        <v/>
      </c>
      <c r="BP52" s="389" t="str">
        <f>+'DECANTER 2'!BP19</f>
        <v/>
      </c>
      <c r="BQ52" s="389" t="str">
        <f>+'DECANTER 2'!BQ19</f>
        <v/>
      </c>
      <c r="BR52" s="389" t="str">
        <f>+'DECANTER 2'!BR19</f>
        <v/>
      </c>
      <c r="BS52" s="389" t="str">
        <f>+'DECANTER 2'!BS19</f>
        <v/>
      </c>
      <c r="BT52" s="389" t="str">
        <f>+'DECANTER 2'!BT19</f>
        <v/>
      </c>
      <c r="BU52" s="389" t="str">
        <f>+'DECANTER 2'!BU19</f>
        <v/>
      </c>
      <c r="BV52" s="389" t="str">
        <f>+'DECANTER 2'!BV19</f>
        <v/>
      </c>
      <c r="BW52" s="389" t="str">
        <f>+'DECANTER 2'!BW19</f>
        <v/>
      </c>
      <c r="BX52" s="389" t="str">
        <f>+'DECANTER 2'!BX19</f>
        <v/>
      </c>
      <c r="BY52" s="389" t="str">
        <f>+'DECANTER 2'!BY19</f>
        <v/>
      </c>
      <c r="BZ52" s="389" t="str">
        <f>+'DECANTER 2'!BZ19</f>
        <v/>
      </c>
      <c r="CA52" s="389" t="str">
        <f>+'DECANTER 2'!CA19</f>
        <v/>
      </c>
      <c r="CB52" s="389" t="str">
        <f>+'DECANTER 2'!CB19</f>
        <v/>
      </c>
      <c r="CC52" s="389" t="str">
        <f>+'DECANTER 2'!CC19</f>
        <v/>
      </c>
      <c r="CD52" s="389" t="str">
        <f>+'DECANTER 2'!CD19</f>
        <v/>
      </c>
      <c r="CE52" s="389" t="str">
        <f>+'DECANTER 2'!CE19</f>
        <v/>
      </c>
      <c r="CF52" s="389" t="str">
        <f>+'DECANTER 2'!CF19</f>
        <v/>
      </c>
    </row>
    <row r="53" spans="3:84" x14ac:dyDescent="0.3">
      <c r="D53" s="135" t="s">
        <v>132</v>
      </c>
      <c r="E53" s="389">
        <f>+'DECANTER 3'!E19</f>
        <v>0</v>
      </c>
      <c r="F53" s="389">
        <f>+'DECANTER 3'!F19</f>
        <v>0</v>
      </c>
      <c r="G53" s="389">
        <f>+'DECANTER 3'!G19</f>
        <v>0</v>
      </c>
      <c r="H53" s="389">
        <f>+'DECANTER 3'!H19</f>
        <v>0</v>
      </c>
      <c r="I53" s="389">
        <f>+'DECANTER 3'!I19</f>
        <v>0</v>
      </c>
      <c r="J53" s="389" t="str">
        <f>+'DECANTER 3'!J19</f>
        <v>Mecánica</v>
      </c>
      <c r="K53" s="389" t="str">
        <f>+'DECANTER 3'!K19</f>
        <v>Mecánica</v>
      </c>
      <c r="L53" s="389" t="str">
        <f>+'DECANTER 3'!L19</f>
        <v>Mecánica</v>
      </c>
      <c r="M53" s="389" t="str">
        <f>+'DECANTER 3'!M19</f>
        <v>Mecánica</v>
      </c>
      <c r="N53" s="389" t="str">
        <f>+'DECANTER 3'!N19</f>
        <v>Mecánica</v>
      </c>
      <c r="O53" s="389" t="str">
        <f>+'DECANTER 3'!O19</f>
        <v>Mecánica</v>
      </c>
      <c r="P53" s="389" t="str">
        <f>+'DECANTER 3'!P19</f>
        <v>Mecánica</v>
      </c>
      <c r="Q53" s="389" t="str">
        <f>+'DECANTER 3'!Q19</f>
        <v/>
      </c>
      <c r="R53" s="389" t="str">
        <f>+'DECANTER 3'!R19</f>
        <v/>
      </c>
      <c r="S53" s="389" t="str">
        <f>+'DECANTER 3'!S19</f>
        <v/>
      </c>
      <c r="T53" s="389" t="str">
        <f>+'DECANTER 3'!T19</f>
        <v/>
      </c>
      <c r="U53" s="389" t="str">
        <f>+'DECANTER 3'!U19</f>
        <v/>
      </c>
      <c r="V53" s="389" t="str">
        <f>+'DECANTER 3'!V19</f>
        <v/>
      </c>
      <c r="W53" s="389" t="str">
        <f>+'DECANTER 3'!W19</f>
        <v/>
      </c>
      <c r="X53" s="389" t="str">
        <f>+'DECANTER 3'!X19</f>
        <v/>
      </c>
      <c r="Y53" s="389" t="str">
        <f>+'DECANTER 3'!Y19</f>
        <v/>
      </c>
      <c r="Z53" s="389" t="str">
        <f>+'DECANTER 3'!Z19</f>
        <v/>
      </c>
      <c r="AA53" s="389" t="str">
        <f>+'DECANTER 3'!AA19</f>
        <v/>
      </c>
      <c r="AB53" s="389" t="str">
        <f>+'DECANTER 3'!AB19</f>
        <v/>
      </c>
      <c r="AC53" s="389" t="str">
        <f>+'DECANTER 3'!AC19</f>
        <v/>
      </c>
      <c r="AD53" s="389" t="str">
        <f>+'DECANTER 3'!AD19</f>
        <v/>
      </c>
      <c r="AE53" s="389" t="str">
        <f>+'DECANTER 3'!AE19</f>
        <v/>
      </c>
      <c r="AF53" s="389" t="str">
        <f>+'DECANTER 3'!AF19</f>
        <v/>
      </c>
      <c r="AG53" s="389" t="str">
        <f>+'DECANTER 3'!AG19</f>
        <v/>
      </c>
      <c r="AH53" s="389" t="str">
        <f>+'DECANTER 3'!AH19</f>
        <v/>
      </c>
      <c r="AI53" s="389" t="str">
        <f>+'DECANTER 3'!AI19</f>
        <v/>
      </c>
      <c r="AJ53" s="389" t="str">
        <f>+'DECANTER 3'!AJ19</f>
        <v/>
      </c>
      <c r="AK53" s="389" t="str">
        <f>+'DECANTER 3'!AK19</f>
        <v/>
      </c>
      <c r="AL53" s="389" t="str">
        <f>+'DECANTER 3'!AL19</f>
        <v/>
      </c>
      <c r="AM53" s="389" t="str">
        <f>+'DECANTER 3'!AM19</f>
        <v/>
      </c>
      <c r="AN53" s="389" t="str">
        <f>+'DECANTER 3'!AN19</f>
        <v/>
      </c>
      <c r="AO53" s="389" t="str">
        <f>+'DECANTER 3'!AO19</f>
        <v/>
      </c>
      <c r="AP53" s="389" t="str">
        <f>+'DECANTER 3'!AP19</f>
        <v/>
      </c>
      <c r="AQ53" s="389" t="str">
        <f>+'DECANTER 3'!AQ19</f>
        <v/>
      </c>
      <c r="AR53" s="389" t="str">
        <f>+'DECANTER 3'!AR19</f>
        <v/>
      </c>
      <c r="AS53" s="389" t="str">
        <f>+'DECANTER 3'!AS19</f>
        <v/>
      </c>
      <c r="AT53" s="389" t="str">
        <f>+'DECANTER 3'!AT19</f>
        <v/>
      </c>
      <c r="AU53" s="389" t="str">
        <f>+'DECANTER 3'!AU19</f>
        <v/>
      </c>
      <c r="AV53" s="389" t="str">
        <f>+'DECANTER 3'!AV19</f>
        <v/>
      </c>
      <c r="AW53" s="389" t="str">
        <f>+'DECANTER 3'!AW19</f>
        <v/>
      </c>
      <c r="AX53" s="389" t="str">
        <f>+'DECANTER 3'!AX19</f>
        <v/>
      </c>
      <c r="AY53" s="389" t="str">
        <f>+'DECANTER 3'!AY19</f>
        <v/>
      </c>
      <c r="AZ53" s="389" t="str">
        <f>+'DECANTER 3'!AZ19</f>
        <v/>
      </c>
      <c r="BA53" s="389" t="str">
        <f>+'DECANTER 3'!BA19</f>
        <v/>
      </c>
      <c r="BB53" s="389" t="str">
        <f>+'DECANTER 3'!BB19</f>
        <v/>
      </c>
      <c r="BC53" s="389" t="str">
        <f>+'DECANTER 3'!BC19</f>
        <v/>
      </c>
      <c r="BD53" s="389" t="str">
        <f>+'DECANTER 3'!BD19</f>
        <v/>
      </c>
      <c r="BE53" s="389" t="str">
        <f>+'DECANTER 3'!BE19</f>
        <v/>
      </c>
      <c r="BF53" s="389" t="str">
        <f>+'DECANTER 3'!BF19</f>
        <v/>
      </c>
      <c r="BG53" s="389" t="str">
        <f>+'DECANTER 3'!BG19</f>
        <v/>
      </c>
      <c r="BH53" s="389" t="str">
        <f>+'DECANTER 3'!BH19</f>
        <v/>
      </c>
      <c r="BI53" s="389" t="str">
        <f>+'DECANTER 3'!BI19</f>
        <v/>
      </c>
      <c r="BJ53" s="389" t="str">
        <f>+'DECANTER 3'!BJ19</f>
        <v/>
      </c>
      <c r="BK53" s="389" t="str">
        <f>+'DECANTER 3'!BK19</f>
        <v/>
      </c>
      <c r="BL53" s="389" t="str">
        <f>+'DECANTER 3'!BL19</f>
        <v/>
      </c>
      <c r="BM53" s="389" t="str">
        <f>+'DECANTER 3'!BM19</f>
        <v/>
      </c>
      <c r="BN53" s="389" t="str">
        <f>+'DECANTER 3'!BN19</f>
        <v/>
      </c>
      <c r="BO53" s="389" t="str">
        <f>+'DECANTER 3'!BO19</f>
        <v/>
      </c>
      <c r="BP53" s="389" t="str">
        <f>+'DECANTER 3'!BP19</f>
        <v/>
      </c>
      <c r="BQ53" s="389" t="str">
        <f>+'DECANTER 3'!BQ19</f>
        <v/>
      </c>
      <c r="BR53" s="389" t="str">
        <f>+'DECANTER 3'!BR19</f>
        <v/>
      </c>
      <c r="BS53" s="389" t="str">
        <f>+'DECANTER 3'!BS19</f>
        <v/>
      </c>
      <c r="BT53" s="389" t="str">
        <f>+'DECANTER 3'!BT19</f>
        <v/>
      </c>
      <c r="BU53" s="389" t="str">
        <f>+'DECANTER 3'!BU19</f>
        <v/>
      </c>
      <c r="BV53" s="389" t="str">
        <f>+'DECANTER 3'!BV19</f>
        <v/>
      </c>
      <c r="BW53" s="389" t="str">
        <f>+'DECANTER 3'!BW19</f>
        <v/>
      </c>
      <c r="BX53" s="389" t="str">
        <f>+'DECANTER 3'!BX19</f>
        <v/>
      </c>
      <c r="BY53" s="389" t="str">
        <f>+'DECANTER 3'!BY19</f>
        <v/>
      </c>
      <c r="BZ53" s="389" t="str">
        <f>+'DECANTER 3'!BZ19</f>
        <v/>
      </c>
      <c r="CA53" s="389" t="str">
        <f>+'DECANTER 3'!CA19</f>
        <v/>
      </c>
      <c r="CB53" s="389" t="str">
        <f>+'DECANTER 3'!CB19</f>
        <v/>
      </c>
      <c r="CC53" s="389" t="str">
        <f>+'DECANTER 3'!CC19</f>
        <v/>
      </c>
      <c r="CD53" s="389" t="str">
        <f>+'DECANTER 3'!CD19</f>
        <v/>
      </c>
      <c r="CE53" s="389" t="str">
        <f>+'DECANTER 3'!CE19</f>
        <v/>
      </c>
      <c r="CF53" s="389" t="str">
        <f>+'DECANTER 3'!CF19</f>
        <v/>
      </c>
    </row>
    <row r="55" spans="3:84" x14ac:dyDescent="0.3">
      <c r="C55" s="965" t="s">
        <v>395</v>
      </c>
      <c r="D55" s="135" t="s">
        <v>124</v>
      </c>
      <c r="E55" s="389">
        <f>+'ZARANDA 1'!E37</f>
        <v>0</v>
      </c>
      <c r="F55" s="389">
        <f>+'ZARANDA 1'!F37</f>
        <v>0</v>
      </c>
      <c r="G55" s="389">
        <f>+'ZARANDA 1'!G37</f>
        <v>0</v>
      </c>
      <c r="H55" s="389">
        <f>+'ZARANDA 1'!H37</f>
        <v>0</v>
      </c>
      <c r="I55" s="389">
        <f>+'ZARANDA 1'!I37</f>
        <v>0</v>
      </c>
      <c r="J55" s="389">
        <f>+'ZARANDA 1'!J37</f>
        <v>1.7402159090909088</v>
      </c>
      <c r="K55" s="389">
        <f>+'ZARANDA 1'!K37</f>
        <v>7.7074295454545441</v>
      </c>
      <c r="L55" s="389">
        <f>+'ZARANDA 1'!L37</f>
        <v>11.630790909090907</v>
      </c>
      <c r="M55" s="389">
        <f>+'ZARANDA 1'!M37</f>
        <v>7.7074295454545441</v>
      </c>
      <c r="N55" s="389">
        <f>+'ZARANDA 1'!N37</f>
        <v>2.1451909090909087</v>
      </c>
      <c r="O55" s="389">
        <f>+'ZARANDA 1'!O37</f>
        <v>0</v>
      </c>
      <c r="P55" s="389">
        <f>+'ZARANDA 1'!P37</f>
        <v>0</v>
      </c>
      <c r="Q55" s="389">
        <f>+'ZARANDA 1'!Q37</f>
        <v>0</v>
      </c>
      <c r="R55" s="389">
        <f>+'ZARANDA 1'!R37</f>
        <v>0</v>
      </c>
      <c r="S55" s="389">
        <f>+'ZARANDA 1'!S37</f>
        <v>0</v>
      </c>
      <c r="T55" s="389">
        <f>+'ZARANDA 1'!T37</f>
        <v>0</v>
      </c>
      <c r="U55" s="389">
        <f>+'ZARANDA 1'!U37</f>
        <v>0</v>
      </c>
      <c r="V55" s="389">
        <f>+'ZARANDA 1'!V37</f>
        <v>0</v>
      </c>
      <c r="W55" s="389">
        <f>+'ZARANDA 1'!W37</f>
        <v>0</v>
      </c>
      <c r="X55" s="389">
        <f>+'ZARANDA 1'!X37</f>
        <v>0</v>
      </c>
      <c r="Y55" s="389">
        <f>+'ZARANDA 1'!Y37</f>
        <v>0</v>
      </c>
      <c r="Z55" s="389">
        <f>+'ZARANDA 1'!Z37</f>
        <v>0</v>
      </c>
      <c r="AA55" s="389">
        <f>+'ZARANDA 1'!AA37</f>
        <v>0</v>
      </c>
      <c r="AB55" s="389">
        <f>+'ZARANDA 1'!AB37</f>
        <v>0</v>
      </c>
      <c r="AC55" s="389">
        <f>+'ZARANDA 1'!AC37</f>
        <v>0</v>
      </c>
      <c r="AD55" s="389">
        <f>+'ZARANDA 1'!AD37</f>
        <v>0</v>
      </c>
      <c r="AE55" s="389">
        <f>+'ZARANDA 1'!AE37</f>
        <v>0</v>
      </c>
      <c r="AF55" s="389">
        <f>+'ZARANDA 1'!AF37</f>
        <v>0</v>
      </c>
      <c r="AG55" s="389">
        <f>+'ZARANDA 1'!AG37</f>
        <v>0</v>
      </c>
      <c r="AH55" s="389">
        <f>+'ZARANDA 1'!AH37</f>
        <v>0</v>
      </c>
      <c r="AI55" s="389">
        <f>+'ZARANDA 1'!AI37</f>
        <v>0</v>
      </c>
      <c r="AJ55" s="389">
        <f>+'ZARANDA 1'!AJ37</f>
        <v>0</v>
      </c>
      <c r="AK55" s="389">
        <f>+'ZARANDA 1'!AK37</f>
        <v>0</v>
      </c>
      <c r="AL55" s="389">
        <f>+'ZARANDA 1'!AL37</f>
        <v>0</v>
      </c>
      <c r="AM55" s="389">
        <f>+'ZARANDA 1'!AM37</f>
        <v>0</v>
      </c>
      <c r="AN55" s="389">
        <f>+'ZARANDA 1'!AN37</f>
        <v>0</v>
      </c>
      <c r="AO55" s="389">
        <f>+'ZARANDA 1'!AO37</f>
        <v>0</v>
      </c>
      <c r="AP55" s="389">
        <f>+'ZARANDA 1'!AP37</f>
        <v>0</v>
      </c>
      <c r="AQ55" s="389">
        <f>+'ZARANDA 1'!AQ37</f>
        <v>0</v>
      </c>
      <c r="AR55" s="389">
        <f>+'ZARANDA 1'!AR37</f>
        <v>0</v>
      </c>
      <c r="AS55" s="389">
        <f>+'ZARANDA 1'!AS37</f>
        <v>0</v>
      </c>
      <c r="AT55" s="389">
        <f>+'ZARANDA 1'!AT37</f>
        <v>0</v>
      </c>
      <c r="AU55" s="389">
        <f>+'ZARANDA 1'!AU37</f>
        <v>0</v>
      </c>
      <c r="AV55" s="389">
        <f>+'ZARANDA 1'!AV37</f>
        <v>0</v>
      </c>
      <c r="AW55" s="389">
        <f>+'ZARANDA 1'!AW37</f>
        <v>0</v>
      </c>
      <c r="AX55" s="389">
        <f>+'ZARANDA 1'!AX37</f>
        <v>0</v>
      </c>
      <c r="AY55" s="389">
        <f>+'ZARANDA 1'!AY37</f>
        <v>0</v>
      </c>
      <c r="AZ55" s="389">
        <f>+'ZARANDA 1'!AZ37</f>
        <v>0</v>
      </c>
      <c r="BA55" s="389">
        <f>+'ZARANDA 1'!BA37</f>
        <v>0</v>
      </c>
      <c r="BB55" s="389">
        <f>+'ZARANDA 1'!BB37</f>
        <v>0</v>
      </c>
      <c r="BC55" s="389">
        <f>+'ZARANDA 1'!BC37</f>
        <v>0</v>
      </c>
      <c r="BD55" s="389">
        <f>+'ZARANDA 1'!BD37</f>
        <v>0</v>
      </c>
      <c r="BE55" s="389">
        <f>+'ZARANDA 1'!BE37</f>
        <v>0</v>
      </c>
      <c r="BF55" s="389">
        <f>+'ZARANDA 1'!BF37</f>
        <v>0</v>
      </c>
      <c r="BG55" s="389">
        <f>+'ZARANDA 1'!BG37</f>
        <v>0</v>
      </c>
      <c r="BH55" s="389">
        <f>+'ZARANDA 1'!BH37</f>
        <v>0</v>
      </c>
      <c r="BI55" s="389">
        <f>+'ZARANDA 1'!BI37</f>
        <v>0</v>
      </c>
      <c r="BJ55" s="389">
        <f>+'ZARANDA 1'!BJ37</f>
        <v>0</v>
      </c>
      <c r="BK55" s="389">
        <f>+'ZARANDA 1'!BK37</f>
        <v>0</v>
      </c>
      <c r="BL55" s="389">
        <f>+'ZARANDA 1'!BL37</f>
        <v>0</v>
      </c>
      <c r="BM55" s="389">
        <f>+'ZARANDA 1'!BM37</f>
        <v>0</v>
      </c>
      <c r="BN55" s="389">
        <f>+'ZARANDA 1'!BN37</f>
        <v>0</v>
      </c>
      <c r="BO55" s="389">
        <f>+'ZARANDA 1'!BO37</f>
        <v>0</v>
      </c>
      <c r="BP55" s="389">
        <f>+'ZARANDA 1'!BP37</f>
        <v>0</v>
      </c>
      <c r="BQ55" s="389">
        <f>+'ZARANDA 1'!BQ37</f>
        <v>0</v>
      </c>
      <c r="BR55" s="389">
        <f>+'ZARANDA 1'!BR37</f>
        <v>0</v>
      </c>
      <c r="BS55" s="389">
        <f>+'ZARANDA 1'!BS37</f>
        <v>0</v>
      </c>
      <c r="BT55" s="389">
        <f>+'ZARANDA 1'!BT37</f>
        <v>0</v>
      </c>
      <c r="BU55" s="389">
        <f>+'ZARANDA 1'!BU37</f>
        <v>0</v>
      </c>
      <c r="BV55" s="389">
        <f>+'ZARANDA 1'!BV37</f>
        <v>0</v>
      </c>
      <c r="BW55" s="389">
        <f>+'ZARANDA 1'!BW37</f>
        <v>0</v>
      </c>
      <c r="BX55" s="389">
        <f>+'ZARANDA 1'!BX37</f>
        <v>0</v>
      </c>
      <c r="BY55" s="389">
        <f>+'ZARANDA 1'!BY37</f>
        <v>0</v>
      </c>
      <c r="BZ55" s="389">
        <f>+'ZARANDA 1'!BZ37</f>
        <v>0</v>
      </c>
      <c r="CA55" s="389">
        <f>+'ZARANDA 1'!CA37</f>
        <v>0</v>
      </c>
      <c r="CB55" s="389">
        <f>+'ZARANDA 1'!CB37</f>
        <v>0</v>
      </c>
      <c r="CC55" s="389">
        <f>+'ZARANDA 1'!CC37</f>
        <v>0</v>
      </c>
      <c r="CD55" s="389">
        <f>+'ZARANDA 1'!CD37</f>
        <v>0</v>
      </c>
      <c r="CE55" s="389">
        <f>+'ZARANDA 1'!CE37</f>
        <v>0</v>
      </c>
      <c r="CF55" s="389">
        <f>+'ZARANDA 1'!CF37</f>
        <v>0</v>
      </c>
    </row>
    <row r="56" spans="3:84" x14ac:dyDescent="0.3">
      <c r="C56" s="965"/>
      <c r="D56" s="135" t="s">
        <v>125</v>
      </c>
      <c r="E56" s="389">
        <f>+'ZARANDA 2'!E37</f>
        <v>0</v>
      </c>
      <c r="F56" s="389">
        <f>+'ZARANDA 2'!F37</f>
        <v>0</v>
      </c>
      <c r="G56" s="389">
        <f>+'ZARANDA 2'!G37</f>
        <v>0</v>
      </c>
      <c r="H56" s="389">
        <f>+'ZARANDA 2'!H37</f>
        <v>0</v>
      </c>
      <c r="I56" s="389">
        <f>+'ZARANDA 2'!I37</f>
        <v>0</v>
      </c>
      <c r="J56" s="389">
        <f>+'ZARANDA 2'!J37</f>
        <v>2.5691431818181814</v>
      </c>
      <c r="K56" s="389">
        <f>+'ZARANDA 2'!K37</f>
        <v>7.7074295454545441</v>
      </c>
      <c r="L56" s="389">
        <f>+'ZARANDA 2'!L37</f>
        <v>10.276572727272725</v>
      </c>
      <c r="M56" s="389">
        <f>+'ZARANDA 2'!M37</f>
        <v>9.4476454545454533</v>
      </c>
      <c r="N56" s="389">
        <f>+'ZARANDA 2'!N37</f>
        <v>2.5691431818181814</v>
      </c>
      <c r="O56" s="389">
        <f>+'ZARANDA 2'!O37</f>
        <v>0</v>
      </c>
      <c r="P56" s="389">
        <f>+'ZARANDA 2'!P37</f>
        <v>0</v>
      </c>
      <c r="Q56" s="389">
        <f>+'ZARANDA 2'!Q37</f>
        <v>0</v>
      </c>
      <c r="R56" s="389">
        <f>+'ZARANDA 2'!R37</f>
        <v>0</v>
      </c>
      <c r="S56" s="389">
        <f>+'ZARANDA 2'!S37</f>
        <v>0</v>
      </c>
      <c r="T56" s="389">
        <f>+'ZARANDA 2'!T37</f>
        <v>0</v>
      </c>
      <c r="U56" s="389">
        <f>+'ZARANDA 2'!U37</f>
        <v>0</v>
      </c>
      <c r="V56" s="389">
        <f>+'ZARANDA 2'!V37</f>
        <v>0</v>
      </c>
      <c r="W56" s="389">
        <f>+'ZARANDA 2'!W37</f>
        <v>0</v>
      </c>
      <c r="X56" s="389">
        <f>+'ZARANDA 2'!X37</f>
        <v>0</v>
      </c>
      <c r="Y56" s="389">
        <f>+'ZARANDA 2'!Y37</f>
        <v>0</v>
      </c>
      <c r="Z56" s="389">
        <f>+'ZARANDA 2'!Z37</f>
        <v>0</v>
      </c>
      <c r="AA56" s="389">
        <f>+'ZARANDA 2'!AA37</f>
        <v>0</v>
      </c>
      <c r="AB56" s="389">
        <f>+'ZARANDA 2'!AB37</f>
        <v>0</v>
      </c>
      <c r="AC56" s="389">
        <f>+'ZARANDA 2'!AC37</f>
        <v>0</v>
      </c>
      <c r="AD56" s="389">
        <f>+'ZARANDA 2'!AD37</f>
        <v>0</v>
      </c>
      <c r="AE56" s="389">
        <f>+'ZARANDA 2'!AE37</f>
        <v>0</v>
      </c>
      <c r="AF56" s="389">
        <f>+'ZARANDA 2'!AF37</f>
        <v>0</v>
      </c>
      <c r="AG56" s="389">
        <f>+'ZARANDA 2'!AG37</f>
        <v>0</v>
      </c>
      <c r="AH56" s="389">
        <f>+'ZARANDA 2'!AH37</f>
        <v>0</v>
      </c>
      <c r="AI56" s="389">
        <f>+'ZARANDA 2'!AI37</f>
        <v>0</v>
      </c>
      <c r="AJ56" s="389">
        <f>+'ZARANDA 2'!AJ37</f>
        <v>0</v>
      </c>
      <c r="AK56" s="389">
        <f>+'ZARANDA 2'!AK37</f>
        <v>0</v>
      </c>
      <c r="AL56" s="389">
        <f>+'ZARANDA 2'!AL37</f>
        <v>0</v>
      </c>
      <c r="AM56" s="389">
        <f>+'ZARANDA 2'!AM37</f>
        <v>0</v>
      </c>
      <c r="AN56" s="389">
        <f>+'ZARANDA 2'!AN37</f>
        <v>0</v>
      </c>
      <c r="AO56" s="389">
        <f>+'ZARANDA 2'!AO37</f>
        <v>0</v>
      </c>
      <c r="AP56" s="389">
        <f>+'ZARANDA 2'!AP37</f>
        <v>0</v>
      </c>
      <c r="AQ56" s="389">
        <f>+'ZARANDA 2'!AQ37</f>
        <v>0</v>
      </c>
      <c r="AR56" s="389">
        <f>+'ZARANDA 2'!AR37</f>
        <v>0</v>
      </c>
      <c r="AS56" s="389">
        <f>+'ZARANDA 2'!AS37</f>
        <v>0</v>
      </c>
      <c r="AT56" s="389">
        <f>+'ZARANDA 2'!AT37</f>
        <v>0</v>
      </c>
      <c r="AU56" s="389">
        <f>+'ZARANDA 2'!AU37</f>
        <v>0</v>
      </c>
      <c r="AV56" s="389">
        <f>+'ZARANDA 2'!AV37</f>
        <v>0</v>
      </c>
      <c r="AW56" s="389">
        <f>+'ZARANDA 2'!AW37</f>
        <v>0</v>
      </c>
      <c r="AX56" s="389">
        <f>+'ZARANDA 2'!AX37</f>
        <v>0</v>
      </c>
      <c r="AY56" s="389">
        <f>+'ZARANDA 2'!AY37</f>
        <v>0</v>
      </c>
      <c r="AZ56" s="389">
        <f>+'ZARANDA 2'!AZ37</f>
        <v>0</v>
      </c>
      <c r="BA56" s="389">
        <f>+'ZARANDA 2'!BA37</f>
        <v>0</v>
      </c>
      <c r="BB56" s="389">
        <f>+'ZARANDA 2'!BB37</f>
        <v>0</v>
      </c>
      <c r="BC56" s="389">
        <f>+'ZARANDA 2'!BC37</f>
        <v>0</v>
      </c>
      <c r="BD56" s="389">
        <f>+'ZARANDA 2'!BD37</f>
        <v>0</v>
      </c>
      <c r="BE56" s="389">
        <f>+'ZARANDA 2'!BE37</f>
        <v>0</v>
      </c>
      <c r="BF56" s="389">
        <f>+'ZARANDA 2'!BF37</f>
        <v>0</v>
      </c>
      <c r="BG56" s="389">
        <f>+'ZARANDA 2'!BG37</f>
        <v>0</v>
      </c>
      <c r="BH56" s="389">
        <f>+'ZARANDA 2'!BH37</f>
        <v>0</v>
      </c>
      <c r="BI56" s="389">
        <f>+'ZARANDA 2'!BI37</f>
        <v>0</v>
      </c>
      <c r="BJ56" s="389">
        <f>+'ZARANDA 2'!BJ37</f>
        <v>0</v>
      </c>
      <c r="BK56" s="389">
        <f>+'ZARANDA 2'!BK37</f>
        <v>0</v>
      </c>
      <c r="BL56" s="389">
        <f>+'ZARANDA 2'!BL37</f>
        <v>0</v>
      </c>
      <c r="BM56" s="389">
        <f>+'ZARANDA 2'!BM37</f>
        <v>0</v>
      </c>
      <c r="BN56" s="389">
        <f>+'ZARANDA 2'!BN37</f>
        <v>0</v>
      </c>
      <c r="BO56" s="389">
        <f>+'ZARANDA 2'!BO37</f>
        <v>0</v>
      </c>
      <c r="BP56" s="389">
        <f>+'ZARANDA 2'!BP37</f>
        <v>0</v>
      </c>
      <c r="BQ56" s="389">
        <f>+'ZARANDA 2'!BQ37</f>
        <v>0</v>
      </c>
      <c r="BR56" s="389">
        <f>+'ZARANDA 2'!BR37</f>
        <v>0</v>
      </c>
      <c r="BS56" s="389">
        <f>+'ZARANDA 2'!BS37</f>
        <v>0</v>
      </c>
      <c r="BT56" s="389">
        <f>+'ZARANDA 2'!BT37</f>
        <v>0</v>
      </c>
      <c r="BU56" s="389">
        <f>+'ZARANDA 2'!BU37</f>
        <v>0</v>
      </c>
      <c r="BV56" s="389">
        <f>+'ZARANDA 2'!BV37</f>
        <v>0</v>
      </c>
      <c r="BW56" s="389">
        <f>+'ZARANDA 2'!BW37</f>
        <v>0</v>
      </c>
      <c r="BX56" s="389">
        <f>+'ZARANDA 2'!BX37</f>
        <v>0</v>
      </c>
      <c r="BY56" s="389">
        <f>+'ZARANDA 2'!BY37</f>
        <v>0</v>
      </c>
      <c r="BZ56" s="389">
        <f>+'ZARANDA 2'!BZ37</f>
        <v>0</v>
      </c>
      <c r="CA56" s="389">
        <f>+'ZARANDA 2'!CA37</f>
        <v>0</v>
      </c>
      <c r="CB56" s="389">
        <f>+'ZARANDA 2'!CB37</f>
        <v>0</v>
      </c>
      <c r="CC56" s="389">
        <f>+'ZARANDA 2'!CC37</f>
        <v>0</v>
      </c>
      <c r="CD56" s="389">
        <f>+'ZARANDA 2'!CD37</f>
        <v>0</v>
      </c>
      <c r="CE56" s="389">
        <f>+'ZARANDA 2'!CE37</f>
        <v>0</v>
      </c>
      <c r="CF56" s="389">
        <f>+'ZARANDA 2'!CF37</f>
        <v>0</v>
      </c>
    </row>
    <row r="57" spans="3:84" x14ac:dyDescent="0.3">
      <c r="C57" s="965"/>
      <c r="D57" s="135" t="s">
        <v>126</v>
      </c>
      <c r="E57" s="389">
        <f>+'ZARANDA 3'!E37</f>
        <v>0</v>
      </c>
      <c r="F57" s="389">
        <f>+'ZARANDA 3'!F37</f>
        <v>0</v>
      </c>
      <c r="G57" s="389">
        <f>+'ZARANDA 3'!G37</f>
        <v>0</v>
      </c>
      <c r="H57" s="389">
        <f>+'ZARANDA 3'!H37</f>
        <v>0</v>
      </c>
      <c r="I57" s="389">
        <f>+'ZARANDA 3'!I37</f>
        <v>0</v>
      </c>
      <c r="J57" s="389">
        <f>+'ZARANDA 3'!J37</f>
        <v>2.5691431818181814</v>
      </c>
      <c r="K57" s="389">
        <f>+'ZARANDA 3'!K37</f>
        <v>7.7074295454545441</v>
      </c>
      <c r="L57" s="389">
        <f>+'ZARANDA 3'!L37</f>
        <v>10.276572727272725</v>
      </c>
      <c r="M57" s="389">
        <f>+'ZARANDA 3'!M37</f>
        <v>7.7074295454545441</v>
      </c>
      <c r="N57" s="389">
        <f>+'ZARANDA 3'!N37</f>
        <v>2.1451909090909087</v>
      </c>
      <c r="O57" s="389">
        <f>+'ZARANDA 3'!O37</f>
        <v>0</v>
      </c>
      <c r="P57" s="389">
        <f>+'ZARANDA 3'!P37</f>
        <v>0</v>
      </c>
      <c r="Q57" s="389">
        <f>+'ZARANDA 3'!Q37</f>
        <v>0</v>
      </c>
      <c r="R57" s="389">
        <f>+'ZARANDA 3'!R37</f>
        <v>0</v>
      </c>
      <c r="S57" s="389">
        <f>+'ZARANDA 3'!S37</f>
        <v>0</v>
      </c>
      <c r="T57" s="389">
        <f>+'ZARANDA 3'!T37</f>
        <v>0</v>
      </c>
      <c r="U57" s="389">
        <f>+'ZARANDA 3'!U37</f>
        <v>0</v>
      </c>
      <c r="V57" s="389">
        <f>+'ZARANDA 3'!V37</f>
        <v>0</v>
      </c>
      <c r="W57" s="389">
        <f>+'ZARANDA 3'!W37</f>
        <v>0</v>
      </c>
      <c r="X57" s="389">
        <f>+'ZARANDA 3'!X37</f>
        <v>0</v>
      </c>
      <c r="Y57" s="389">
        <f>+'ZARANDA 3'!Y37</f>
        <v>0</v>
      </c>
      <c r="Z57" s="389">
        <f>+'ZARANDA 3'!Z37</f>
        <v>0</v>
      </c>
      <c r="AA57" s="389">
        <f>+'ZARANDA 3'!AA37</f>
        <v>0</v>
      </c>
      <c r="AB57" s="389">
        <f>+'ZARANDA 3'!AB37</f>
        <v>0</v>
      </c>
      <c r="AC57" s="389">
        <f>+'ZARANDA 3'!AC37</f>
        <v>0</v>
      </c>
      <c r="AD57" s="389">
        <f>+'ZARANDA 3'!AD37</f>
        <v>0</v>
      </c>
      <c r="AE57" s="389">
        <f>+'ZARANDA 3'!AE37</f>
        <v>0</v>
      </c>
      <c r="AF57" s="389">
        <f>+'ZARANDA 3'!AF37</f>
        <v>0</v>
      </c>
      <c r="AG57" s="389">
        <f>+'ZARANDA 3'!AG37</f>
        <v>0</v>
      </c>
      <c r="AH57" s="389">
        <f>+'ZARANDA 3'!AH37</f>
        <v>0</v>
      </c>
      <c r="AI57" s="389">
        <f>+'ZARANDA 3'!AI37</f>
        <v>0</v>
      </c>
      <c r="AJ57" s="389">
        <f>+'ZARANDA 3'!AJ37</f>
        <v>0</v>
      </c>
      <c r="AK57" s="389">
        <f>+'ZARANDA 3'!AK37</f>
        <v>0</v>
      </c>
      <c r="AL57" s="389">
        <f>+'ZARANDA 3'!AL37</f>
        <v>0</v>
      </c>
      <c r="AM57" s="389">
        <f>+'ZARANDA 3'!AM37</f>
        <v>0</v>
      </c>
      <c r="AN57" s="389">
        <f>+'ZARANDA 3'!AN37</f>
        <v>0</v>
      </c>
      <c r="AO57" s="389">
        <f>+'ZARANDA 3'!AO37</f>
        <v>0</v>
      </c>
      <c r="AP57" s="389">
        <f>+'ZARANDA 3'!AP37</f>
        <v>0</v>
      </c>
      <c r="AQ57" s="389">
        <f>+'ZARANDA 3'!AQ37</f>
        <v>0</v>
      </c>
      <c r="AR57" s="389">
        <f>+'ZARANDA 3'!AR37</f>
        <v>0</v>
      </c>
      <c r="AS57" s="389">
        <f>+'ZARANDA 3'!AS37</f>
        <v>0</v>
      </c>
      <c r="AT57" s="389">
        <f>+'ZARANDA 3'!AT37</f>
        <v>0</v>
      </c>
      <c r="AU57" s="389">
        <f>+'ZARANDA 3'!AU37</f>
        <v>0</v>
      </c>
      <c r="AV57" s="389">
        <f>+'ZARANDA 3'!AV37</f>
        <v>0</v>
      </c>
      <c r="AW57" s="389">
        <f>+'ZARANDA 3'!AW37</f>
        <v>0</v>
      </c>
      <c r="AX57" s="389">
        <f>+'ZARANDA 3'!AX37</f>
        <v>0</v>
      </c>
      <c r="AY57" s="389">
        <f>+'ZARANDA 3'!AY37</f>
        <v>0</v>
      </c>
      <c r="AZ57" s="389">
        <f>+'ZARANDA 3'!AZ37</f>
        <v>0</v>
      </c>
      <c r="BA57" s="389">
        <f>+'ZARANDA 3'!BA37</f>
        <v>0</v>
      </c>
      <c r="BB57" s="389">
        <f>+'ZARANDA 3'!BB37</f>
        <v>0</v>
      </c>
      <c r="BC57" s="389">
        <f>+'ZARANDA 3'!BC37</f>
        <v>0</v>
      </c>
      <c r="BD57" s="389">
        <f>+'ZARANDA 3'!BD37</f>
        <v>0</v>
      </c>
      <c r="BE57" s="389">
        <f>+'ZARANDA 3'!BE37</f>
        <v>0</v>
      </c>
      <c r="BF57" s="389">
        <f>+'ZARANDA 3'!BF37</f>
        <v>0</v>
      </c>
      <c r="BG57" s="389">
        <f>+'ZARANDA 3'!BG37</f>
        <v>0</v>
      </c>
      <c r="BH57" s="389">
        <f>+'ZARANDA 3'!BH37</f>
        <v>0</v>
      </c>
      <c r="BI57" s="389">
        <f>+'ZARANDA 3'!BI37</f>
        <v>0</v>
      </c>
      <c r="BJ57" s="389">
        <f>+'ZARANDA 3'!BJ37</f>
        <v>0</v>
      </c>
      <c r="BK57" s="389">
        <f>+'ZARANDA 3'!BK37</f>
        <v>0</v>
      </c>
      <c r="BL57" s="389">
        <f>+'ZARANDA 3'!BL37</f>
        <v>0</v>
      </c>
      <c r="BM57" s="389">
        <f>+'ZARANDA 3'!BM37</f>
        <v>0</v>
      </c>
      <c r="BN57" s="389">
        <f>+'ZARANDA 3'!BN37</f>
        <v>0</v>
      </c>
      <c r="BO57" s="389">
        <f>+'ZARANDA 3'!BO37</f>
        <v>0</v>
      </c>
      <c r="BP57" s="389">
        <f>+'ZARANDA 3'!BP37</f>
        <v>0</v>
      </c>
      <c r="BQ57" s="389">
        <f>+'ZARANDA 3'!BQ37</f>
        <v>0</v>
      </c>
      <c r="BR57" s="389">
        <f>+'ZARANDA 3'!BR37</f>
        <v>0</v>
      </c>
      <c r="BS57" s="389">
        <f>+'ZARANDA 3'!BS37</f>
        <v>0</v>
      </c>
      <c r="BT57" s="389">
        <f>+'ZARANDA 3'!BT37</f>
        <v>0</v>
      </c>
      <c r="BU57" s="389">
        <f>+'ZARANDA 3'!BU37</f>
        <v>0</v>
      </c>
      <c r="BV57" s="389">
        <f>+'ZARANDA 3'!BV37</f>
        <v>0</v>
      </c>
      <c r="BW57" s="389">
        <f>+'ZARANDA 3'!BW37</f>
        <v>0</v>
      </c>
      <c r="BX57" s="389">
        <f>+'ZARANDA 3'!BX37</f>
        <v>0</v>
      </c>
      <c r="BY57" s="389">
        <f>+'ZARANDA 3'!BY37</f>
        <v>0</v>
      </c>
      <c r="BZ57" s="389">
        <f>+'ZARANDA 3'!BZ37</f>
        <v>0</v>
      </c>
      <c r="CA57" s="389">
        <f>+'ZARANDA 3'!CA37</f>
        <v>0</v>
      </c>
      <c r="CB57" s="389">
        <f>+'ZARANDA 3'!CB37</f>
        <v>0</v>
      </c>
      <c r="CC57" s="389">
        <f>+'ZARANDA 3'!CC37</f>
        <v>0</v>
      </c>
      <c r="CD57" s="389">
        <f>+'ZARANDA 3'!CD37</f>
        <v>0</v>
      </c>
      <c r="CE57" s="389">
        <f>+'ZARANDA 3'!CE37</f>
        <v>0</v>
      </c>
      <c r="CF57" s="389">
        <f>+'ZARANDA 3'!CF37</f>
        <v>0</v>
      </c>
    </row>
    <row r="58" spans="3:84" x14ac:dyDescent="0.3">
      <c r="C58" s="965"/>
      <c r="D58" s="135" t="s">
        <v>238</v>
      </c>
      <c r="E58" s="389">
        <f>+DESARENADOR!E37</f>
        <v>0</v>
      </c>
      <c r="F58" s="389">
        <f>+DESARENADOR!F37</f>
        <v>0</v>
      </c>
      <c r="G58" s="389">
        <f>+DESARENADOR!G37</f>
        <v>0</v>
      </c>
      <c r="H58" s="389">
        <f>+DESARENADOR!H37</f>
        <v>0</v>
      </c>
      <c r="I58" s="389">
        <f>+DESARENADOR!I37</f>
        <v>0</v>
      </c>
      <c r="J58" s="389">
        <f>+DESARENADOR!J37</f>
        <v>0</v>
      </c>
      <c r="K58" s="389">
        <f>+DESARENADOR!K37</f>
        <v>0</v>
      </c>
      <c r="L58" s="389">
        <f>+DESARENADOR!L37</f>
        <v>0</v>
      </c>
      <c r="M58" s="389">
        <f>+DESARENADOR!M37</f>
        <v>0</v>
      </c>
      <c r="N58" s="389">
        <f>+DESARENADOR!N37</f>
        <v>0</v>
      </c>
      <c r="O58" s="389">
        <f>+DESARENADOR!O37</f>
        <v>0</v>
      </c>
      <c r="P58" s="389">
        <f>+DESARENADOR!P37</f>
        <v>0</v>
      </c>
      <c r="Q58" s="389">
        <f>+DESARENADOR!Q37</f>
        <v>0</v>
      </c>
      <c r="R58" s="389">
        <f>+DESARENADOR!R37</f>
        <v>0</v>
      </c>
      <c r="S58" s="389">
        <f>+DESARENADOR!S37</f>
        <v>0</v>
      </c>
      <c r="T58" s="389">
        <f>+DESARENADOR!T37</f>
        <v>0</v>
      </c>
      <c r="U58" s="389">
        <f>+DESARENADOR!U37</f>
        <v>0</v>
      </c>
      <c r="V58" s="389">
        <f>+DESARENADOR!V37</f>
        <v>0</v>
      </c>
      <c r="W58" s="389">
        <f>+DESARENADOR!W37</f>
        <v>0</v>
      </c>
      <c r="X58" s="389">
        <f>+DESARENADOR!X37</f>
        <v>0</v>
      </c>
      <c r="Y58" s="389">
        <f>+DESARENADOR!Y37</f>
        <v>0</v>
      </c>
      <c r="Z58" s="389">
        <f>+DESARENADOR!Z37</f>
        <v>0</v>
      </c>
      <c r="AA58" s="389">
        <f>+DESARENADOR!AA37</f>
        <v>0</v>
      </c>
      <c r="AB58" s="389">
        <f>+DESARENADOR!AB37</f>
        <v>0</v>
      </c>
      <c r="AC58" s="389">
        <f>+DESARENADOR!AC37</f>
        <v>0</v>
      </c>
      <c r="AD58" s="389">
        <f>+DESARENADOR!AD37</f>
        <v>0</v>
      </c>
      <c r="AE58" s="389">
        <f>+DESARENADOR!AE37</f>
        <v>0</v>
      </c>
      <c r="AF58" s="389">
        <f>+DESARENADOR!AF37</f>
        <v>0</v>
      </c>
      <c r="AG58" s="389">
        <f>+DESARENADOR!AG37</f>
        <v>0</v>
      </c>
      <c r="AH58" s="389">
        <f>+DESARENADOR!AH37</f>
        <v>0</v>
      </c>
      <c r="AI58" s="389">
        <f>+DESARENADOR!AI37</f>
        <v>0</v>
      </c>
      <c r="AJ58" s="389">
        <f>+DESARENADOR!AJ37</f>
        <v>0</v>
      </c>
      <c r="AK58" s="389">
        <f>+DESARENADOR!AK37</f>
        <v>0</v>
      </c>
      <c r="AL58" s="389">
        <f>+DESARENADOR!AL37</f>
        <v>0</v>
      </c>
      <c r="AM58" s="389">
        <f>+DESARENADOR!AM37</f>
        <v>0</v>
      </c>
      <c r="AN58" s="389">
        <f>+DESARENADOR!AN37</f>
        <v>0</v>
      </c>
      <c r="AO58" s="389">
        <f>+DESARENADOR!AO37</f>
        <v>0</v>
      </c>
      <c r="AP58" s="389">
        <f>+DESARENADOR!AP37</f>
        <v>0</v>
      </c>
      <c r="AQ58" s="389">
        <f>+DESARENADOR!AQ37</f>
        <v>0</v>
      </c>
      <c r="AR58" s="389">
        <f>+DESARENADOR!AR37</f>
        <v>0</v>
      </c>
      <c r="AS58" s="389">
        <f>+DESARENADOR!AS37</f>
        <v>0</v>
      </c>
      <c r="AT58" s="389">
        <f>+DESARENADOR!AT37</f>
        <v>0</v>
      </c>
      <c r="AU58" s="389">
        <f>+DESARENADOR!AU37</f>
        <v>0</v>
      </c>
      <c r="AV58" s="389">
        <f>+DESARENADOR!AV37</f>
        <v>0</v>
      </c>
      <c r="AW58" s="389">
        <f>+DESARENADOR!AW37</f>
        <v>0</v>
      </c>
      <c r="AX58" s="389">
        <f>+DESARENADOR!AX37</f>
        <v>0</v>
      </c>
      <c r="AY58" s="389">
        <f>+DESARENADOR!AY37</f>
        <v>0</v>
      </c>
      <c r="AZ58" s="389">
        <f>+DESARENADOR!AZ37</f>
        <v>0</v>
      </c>
      <c r="BA58" s="389">
        <f>+DESARENADOR!BA37</f>
        <v>0</v>
      </c>
      <c r="BB58" s="389">
        <f>+DESARENADOR!BB37</f>
        <v>0</v>
      </c>
      <c r="BC58" s="389">
        <f>+DESARENADOR!BC37</f>
        <v>0</v>
      </c>
      <c r="BD58" s="389">
        <f>+DESARENADOR!BD37</f>
        <v>0</v>
      </c>
      <c r="BE58" s="389">
        <f>+DESARENADOR!BE37</f>
        <v>0</v>
      </c>
      <c r="BF58" s="389">
        <f>+DESARENADOR!BF37</f>
        <v>0</v>
      </c>
      <c r="BG58" s="389">
        <f>+DESARENADOR!BG37</f>
        <v>0</v>
      </c>
      <c r="BH58" s="389">
        <f>+DESARENADOR!BH37</f>
        <v>0</v>
      </c>
      <c r="BI58" s="389">
        <f>+DESARENADOR!BI37</f>
        <v>0</v>
      </c>
      <c r="BJ58" s="389">
        <f>+DESARENADOR!BJ37</f>
        <v>0</v>
      </c>
      <c r="BK58" s="389">
        <f>+DESARENADOR!BK37</f>
        <v>0</v>
      </c>
      <c r="BL58" s="389">
        <f>+DESARENADOR!BL37</f>
        <v>0</v>
      </c>
      <c r="BM58" s="389">
        <f>+DESARENADOR!BM37</f>
        <v>0</v>
      </c>
      <c r="BN58" s="389">
        <f>+DESARENADOR!BN37</f>
        <v>0</v>
      </c>
      <c r="BO58" s="389">
        <f>+DESARENADOR!BO37</f>
        <v>0</v>
      </c>
      <c r="BP58" s="389">
        <f>+DESARENADOR!BP37</f>
        <v>0</v>
      </c>
      <c r="BQ58" s="389">
        <f>+DESARENADOR!BQ37</f>
        <v>0</v>
      </c>
      <c r="BR58" s="389">
        <f>+DESARENADOR!BR37</f>
        <v>0</v>
      </c>
      <c r="BS58" s="389">
        <f>+DESARENADOR!BS37</f>
        <v>0</v>
      </c>
      <c r="BT58" s="389">
        <f>+DESARENADOR!BT37</f>
        <v>0</v>
      </c>
      <c r="BU58" s="389">
        <f>+DESARENADOR!BU37</f>
        <v>0</v>
      </c>
      <c r="BV58" s="389">
        <f>+DESARENADOR!BV37</f>
        <v>0</v>
      </c>
      <c r="BW58" s="389">
        <f>+DESARENADOR!BW37</f>
        <v>0</v>
      </c>
      <c r="BX58" s="389">
        <f>+DESARENADOR!BX37</f>
        <v>0</v>
      </c>
      <c r="BY58" s="389">
        <f>+DESARENADOR!BY37</f>
        <v>0</v>
      </c>
      <c r="BZ58" s="389">
        <f>+DESARENADOR!BZ37</f>
        <v>0</v>
      </c>
      <c r="CA58" s="389">
        <f>+DESARENADOR!CA37</f>
        <v>0</v>
      </c>
      <c r="CB58" s="389">
        <f>+DESARENADOR!CB37</f>
        <v>0</v>
      </c>
      <c r="CC58" s="389">
        <f>+DESARENADOR!CC37</f>
        <v>0</v>
      </c>
      <c r="CD58" s="389">
        <f>+DESARENADOR!CD37</f>
        <v>0</v>
      </c>
      <c r="CE58" s="389">
        <f>+DESARENADOR!CE37</f>
        <v>0</v>
      </c>
      <c r="CF58" s="389">
        <f>+DESARENADOR!CF37</f>
        <v>0</v>
      </c>
    </row>
    <row r="59" spans="3:84" x14ac:dyDescent="0.3">
      <c r="C59" s="965"/>
      <c r="D59" s="135" t="s">
        <v>129</v>
      </c>
      <c r="E59" s="389">
        <f>+DESILTER!E37</f>
        <v>0</v>
      </c>
      <c r="F59" s="389">
        <f>+DESILTER!F37</f>
        <v>0</v>
      </c>
      <c r="G59" s="389">
        <f>+DESILTER!G37</f>
        <v>0</v>
      </c>
      <c r="H59" s="389">
        <f>+DESILTER!H37</f>
        <v>0</v>
      </c>
      <c r="I59" s="389">
        <f>+DESILTER!I37</f>
        <v>0</v>
      </c>
      <c r="J59" s="389">
        <f>+DESILTER!J37</f>
        <v>0</v>
      </c>
      <c r="K59" s="389">
        <f>+DESILTER!K37</f>
        <v>0</v>
      </c>
      <c r="L59" s="389">
        <f>+DESILTER!L37</f>
        <v>0</v>
      </c>
      <c r="M59" s="389">
        <f>+DESILTER!M37</f>
        <v>0</v>
      </c>
      <c r="N59" s="389">
        <f>+DESILTER!N37</f>
        <v>0</v>
      </c>
      <c r="O59" s="389">
        <f>+DESILTER!O37</f>
        <v>0</v>
      </c>
      <c r="P59" s="389">
        <f>+DESILTER!P37</f>
        <v>0</v>
      </c>
      <c r="Q59" s="389">
        <f>+DESILTER!Q37</f>
        <v>0</v>
      </c>
      <c r="R59" s="389">
        <f>+DESILTER!R37</f>
        <v>0</v>
      </c>
      <c r="S59" s="389">
        <f>+DESILTER!S37</f>
        <v>0</v>
      </c>
      <c r="T59" s="389">
        <f>+DESILTER!T37</f>
        <v>0</v>
      </c>
      <c r="U59" s="389">
        <f>+DESILTER!U37</f>
        <v>0</v>
      </c>
      <c r="V59" s="389">
        <f>+DESILTER!V37</f>
        <v>0</v>
      </c>
      <c r="W59" s="389">
        <f>+DESILTER!W37</f>
        <v>0</v>
      </c>
      <c r="X59" s="389">
        <f>+DESILTER!X37</f>
        <v>0</v>
      </c>
      <c r="Y59" s="389">
        <f>+DESILTER!Y37</f>
        <v>0</v>
      </c>
      <c r="Z59" s="389">
        <f>+DESILTER!Z37</f>
        <v>0</v>
      </c>
      <c r="AA59" s="389">
        <f>+DESILTER!AA37</f>
        <v>0</v>
      </c>
      <c r="AB59" s="389">
        <f>+DESILTER!AB37</f>
        <v>0</v>
      </c>
      <c r="AC59" s="389">
        <f>+DESILTER!AC37</f>
        <v>0</v>
      </c>
      <c r="AD59" s="389">
        <f>+DESILTER!AD37</f>
        <v>0</v>
      </c>
      <c r="AE59" s="389">
        <f>+DESILTER!AE37</f>
        <v>0</v>
      </c>
      <c r="AF59" s="389">
        <f>+DESILTER!AF37</f>
        <v>0</v>
      </c>
      <c r="AG59" s="389">
        <f>+DESILTER!AG37</f>
        <v>0</v>
      </c>
      <c r="AH59" s="389">
        <f>+DESILTER!AH37</f>
        <v>0</v>
      </c>
      <c r="AI59" s="389">
        <f>+DESILTER!AI37</f>
        <v>0</v>
      </c>
      <c r="AJ59" s="389">
        <f>+DESILTER!AJ37</f>
        <v>0</v>
      </c>
      <c r="AK59" s="389">
        <f>+DESILTER!AK37</f>
        <v>0</v>
      </c>
      <c r="AL59" s="389">
        <f>+DESILTER!AL37</f>
        <v>0</v>
      </c>
      <c r="AM59" s="389">
        <f>+DESILTER!AM37</f>
        <v>0</v>
      </c>
      <c r="AN59" s="389">
        <f>+DESILTER!AN37</f>
        <v>0</v>
      </c>
      <c r="AO59" s="389">
        <f>+DESILTER!AO37</f>
        <v>0</v>
      </c>
      <c r="AP59" s="389">
        <f>+DESILTER!AP37</f>
        <v>0</v>
      </c>
      <c r="AQ59" s="389">
        <f>+DESILTER!AQ37</f>
        <v>0</v>
      </c>
      <c r="AR59" s="389">
        <f>+DESILTER!AR37</f>
        <v>0</v>
      </c>
      <c r="AS59" s="389">
        <f>+DESILTER!AS37</f>
        <v>0</v>
      </c>
      <c r="AT59" s="389">
        <f>+DESILTER!AT37</f>
        <v>0</v>
      </c>
      <c r="AU59" s="389">
        <f>+DESILTER!AU37</f>
        <v>0</v>
      </c>
      <c r="AV59" s="389">
        <f>+DESILTER!AV37</f>
        <v>0</v>
      </c>
      <c r="AW59" s="389">
        <f>+DESILTER!AW37</f>
        <v>0</v>
      </c>
      <c r="AX59" s="389">
        <f>+DESILTER!AX37</f>
        <v>0</v>
      </c>
      <c r="AY59" s="389">
        <f>+DESILTER!AY37</f>
        <v>0</v>
      </c>
      <c r="AZ59" s="389">
        <f>+DESILTER!AZ37</f>
        <v>0</v>
      </c>
      <c r="BA59" s="389">
        <f>+DESILTER!BA37</f>
        <v>0</v>
      </c>
      <c r="BB59" s="389">
        <f>+DESILTER!BB37</f>
        <v>0</v>
      </c>
      <c r="BC59" s="389">
        <f>+DESILTER!BC37</f>
        <v>0</v>
      </c>
      <c r="BD59" s="389">
        <f>+DESILTER!BD37</f>
        <v>0</v>
      </c>
      <c r="BE59" s="389">
        <f>+DESILTER!BE37</f>
        <v>0</v>
      </c>
      <c r="BF59" s="389">
        <f>+DESILTER!BF37</f>
        <v>0</v>
      </c>
      <c r="BG59" s="389">
        <f>+DESILTER!BG37</f>
        <v>0</v>
      </c>
      <c r="BH59" s="389">
        <f>+DESILTER!BH37</f>
        <v>0</v>
      </c>
      <c r="BI59" s="389">
        <f>+DESILTER!BI37</f>
        <v>0</v>
      </c>
      <c r="BJ59" s="389">
        <f>+DESILTER!BJ37</f>
        <v>0</v>
      </c>
      <c r="BK59" s="389">
        <f>+DESILTER!BK37</f>
        <v>0</v>
      </c>
      <c r="BL59" s="389">
        <f>+DESILTER!BL37</f>
        <v>0</v>
      </c>
      <c r="BM59" s="389">
        <f>+DESILTER!BM37</f>
        <v>0</v>
      </c>
      <c r="BN59" s="389">
        <f>+DESILTER!BN37</f>
        <v>0</v>
      </c>
      <c r="BO59" s="389">
        <f>+DESILTER!BO37</f>
        <v>0</v>
      </c>
      <c r="BP59" s="389">
        <f>+DESILTER!BP37</f>
        <v>0</v>
      </c>
      <c r="BQ59" s="389">
        <f>+DESILTER!BQ37</f>
        <v>0</v>
      </c>
      <c r="BR59" s="389">
        <f>+DESILTER!BR37</f>
        <v>0</v>
      </c>
      <c r="BS59" s="389">
        <f>+DESILTER!BS37</f>
        <v>0</v>
      </c>
      <c r="BT59" s="389">
        <f>+DESILTER!BT37</f>
        <v>0</v>
      </c>
      <c r="BU59" s="389">
        <f>+DESILTER!BU37</f>
        <v>0</v>
      </c>
      <c r="BV59" s="389">
        <f>+DESILTER!BV37</f>
        <v>0</v>
      </c>
      <c r="BW59" s="389">
        <f>+DESILTER!BW37</f>
        <v>0</v>
      </c>
      <c r="BX59" s="389">
        <f>+DESILTER!BX37</f>
        <v>0</v>
      </c>
      <c r="BY59" s="389">
        <f>+DESILTER!BY37</f>
        <v>0</v>
      </c>
      <c r="BZ59" s="389">
        <f>+DESILTER!BZ37</f>
        <v>0</v>
      </c>
      <c r="CA59" s="389">
        <f>+DESILTER!CA37</f>
        <v>0</v>
      </c>
      <c r="CB59" s="389">
        <f>+DESILTER!CB37</f>
        <v>0</v>
      </c>
      <c r="CC59" s="389">
        <f>+DESILTER!CC37</f>
        <v>0</v>
      </c>
      <c r="CD59" s="389">
        <f>+DESILTER!CD37</f>
        <v>0</v>
      </c>
      <c r="CE59" s="389">
        <f>+DESILTER!CE37</f>
        <v>0</v>
      </c>
      <c r="CF59" s="389">
        <f>+DESILTER!CF37</f>
        <v>0</v>
      </c>
    </row>
    <row r="60" spans="3:84" x14ac:dyDescent="0.3">
      <c r="C60" s="965"/>
      <c r="D60" s="135" t="s">
        <v>127</v>
      </c>
      <c r="E60" s="389">
        <f>+'SECADORA 1'!E39</f>
        <v>0</v>
      </c>
      <c r="F60" s="389">
        <f>+'SECADORA 1'!F39</f>
        <v>0</v>
      </c>
      <c r="G60" s="389">
        <f>+'SECADORA 1'!G39</f>
        <v>0</v>
      </c>
      <c r="H60" s="389">
        <f>+'SECADORA 1'!H39</f>
        <v>0</v>
      </c>
      <c r="I60" s="389">
        <f>+'SECADORA 1'!I39</f>
        <v>0</v>
      </c>
      <c r="J60" s="389">
        <f>+'SECADORA 1'!J39</f>
        <v>0.63915454545454542</v>
      </c>
      <c r="K60" s="389">
        <f>+'SECADORA 1'!K39</f>
        <v>1.7402159090909088</v>
      </c>
      <c r="L60" s="389">
        <f>+'SECADORA 1'!L39</f>
        <v>2.5691431818181814</v>
      </c>
      <c r="M60" s="389">
        <f>+'SECADORA 1'!M39</f>
        <v>3.9233613636363636</v>
      </c>
      <c r="N60" s="389">
        <f>+'SECADORA 1'!N39</f>
        <v>0.4722494318181818</v>
      </c>
      <c r="O60" s="389">
        <f>+'SECADORA 1'!O39</f>
        <v>0</v>
      </c>
      <c r="P60" s="389">
        <f>+'SECADORA 1'!P39</f>
        <v>0</v>
      </c>
      <c r="Q60" s="389">
        <f>+'SECADORA 1'!Q39</f>
        <v>0</v>
      </c>
      <c r="R60" s="389">
        <f>+'SECADORA 1'!R39</f>
        <v>0</v>
      </c>
      <c r="S60" s="389">
        <f>+'SECADORA 1'!S39</f>
        <v>0</v>
      </c>
      <c r="T60" s="389">
        <f>+'SECADORA 1'!T39</f>
        <v>0</v>
      </c>
      <c r="U60" s="389">
        <f>+'SECADORA 1'!U39</f>
        <v>0</v>
      </c>
      <c r="V60" s="389">
        <f>+'SECADORA 1'!V39</f>
        <v>0</v>
      </c>
      <c r="W60" s="389">
        <f>+'SECADORA 1'!W39</f>
        <v>0</v>
      </c>
      <c r="X60" s="389">
        <f>+'SECADORA 1'!X39</f>
        <v>0</v>
      </c>
      <c r="Y60" s="389">
        <f>+'SECADORA 1'!Y39</f>
        <v>0</v>
      </c>
      <c r="Z60" s="389">
        <f>+'SECADORA 1'!Z39</f>
        <v>0</v>
      </c>
      <c r="AA60" s="389">
        <f>+'SECADORA 1'!AA39</f>
        <v>0</v>
      </c>
      <c r="AB60" s="389">
        <f>+'SECADORA 1'!AB39</f>
        <v>0</v>
      </c>
      <c r="AC60" s="389">
        <f>+'SECADORA 1'!AC39</f>
        <v>0</v>
      </c>
      <c r="AD60" s="389">
        <f>+'SECADORA 1'!AD39</f>
        <v>0</v>
      </c>
      <c r="AE60" s="389">
        <f>+'SECADORA 1'!AE39</f>
        <v>0</v>
      </c>
      <c r="AF60" s="389">
        <f>+'SECADORA 1'!AF39</f>
        <v>0</v>
      </c>
      <c r="AG60" s="389">
        <f>+'SECADORA 1'!AG39</f>
        <v>0</v>
      </c>
      <c r="AH60" s="389">
        <f>+'SECADORA 1'!AH39</f>
        <v>0</v>
      </c>
      <c r="AI60" s="389">
        <f>+'SECADORA 1'!AI39</f>
        <v>0</v>
      </c>
      <c r="AJ60" s="389">
        <f>+'SECADORA 1'!AJ39</f>
        <v>0</v>
      </c>
      <c r="AK60" s="389">
        <f>+'SECADORA 1'!AK39</f>
        <v>0</v>
      </c>
      <c r="AL60" s="389">
        <f>+'SECADORA 1'!AL39</f>
        <v>0</v>
      </c>
      <c r="AM60" s="389">
        <f>+'SECADORA 1'!AM39</f>
        <v>0</v>
      </c>
      <c r="AN60" s="389">
        <f>+'SECADORA 1'!AN39</f>
        <v>0</v>
      </c>
      <c r="AO60" s="389">
        <f>+'SECADORA 1'!AO39</f>
        <v>0</v>
      </c>
      <c r="AP60" s="389">
        <f>+'SECADORA 1'!AP39</f>
        <v>0</v>
      </c>
      <c r="AQ60" s="389">
        <f>+'SECADORA 1'!AQ39</f>
        <v>0</v>
      </c>
      <c r="AR60" s="389">
        <f>+'SECADORA 1'!AR39</f>
        <v>0</v>
      </c>
      <c r="AS60" s="389">
        <f>+'SECADORA 1'!AS39</f>
        <v>0</v>
      </c>
      <c r="AT60" s="389">
        <f>+'SECADORA 1'!AT39</f>
        <v>0</v>
      </c>
      <c r="AU60" s="389">
        <f>+'SECADORA 1'!AU39</f>
        <v>0</v>
      </c>
      <c r="AV60" s="389">
        <f>+'SECADORA 1'!AV39</f>
        <v>0</v>
      </c>
      <c r="AW60" s="389">
        <f>+'SECADORA 1'!AW39</f>
        <v>0</v>
      </c>
      <c r="AX60" s="389">
        <f>+'SECADORA 1'!AX39</f>
        <v>0</v>
      </c>
      <c r="AY60" s="389">
        <f>+'SECADORA 1'!AY39</f>
        <v>0</v>
      </c>
      <c r="AZ60" s="389">
        <f>+'SECADORA 1'!AZ39</f>
        <v>0</v>
      </c>
      <c r="BA60" s="389">
        <f>+'SECADORA 1'!BA39</f>
        <v>0</v>
      </c>
      <c r="BB60" s="389">
        <f>+'SECADORA 1'!BB39</f>
        <v>0</v>
      </c>
      <c r="BC60" s="389">
        <f>+'SECADORA 1'!BC39</f>
        <v>0</v>
      </c>
      <c r="BD60" s="389">
        <f>+'SECADORA 1'!BD39</f>
        <v>0</v>
      </c>
      <c r="BE60" s="389">
        <f>+'SECADORA 1'!BE39</f>
        <v>0</v>
      </c>
      <c r="BF60" s="389">
        <f>+'SECADORA 1'!BF39</f>
        <v>0</v>
      </c>
      <c r="BG60" s="389">
        <f>+'SECADORA 1'!BG39</f>
        <v>0</v>
      </c>
      <c r="BH60" s="389">
        <f>+'SECADORA 1'!BH39</f>
        <v>0</v>
      </c>
      <c r="BI60" s="389">
        <f>+'SECADORA 1'!BI39</f>
        <v>0</v>
      </c>
      <c r="BJ60" s="389">
        <f>+'SECADORA 1'!BJ39</f>
        <v>0</v>
      </c>
      <c r="BK60" s="389">
        <f>+'SECADORA 1'!BK39</f>
        <v>0</v>
      </c>
      <c r="BL60" s="389">
        <f>+'SECADORA 1'!BL39</f>
        <v>0</v>
      </c>
      <c r="BM60" s="389">
        <f>+'SECADORA 1'!BM39</f>
        <v>0</v>
      </c>
      <c r="BN60" s="389">
        <f>+'SECADORA 1'!BN39</f>
        <v>0</v>
      </c>
      <c r="BO60" s="389">
        <f>+'SECADORA 1'!BO39</f>
        <v>0</v>
      </c>
      <c r="BP60" s="389">
        <f>+'SECADORA 1'!BP39</f>
        <v>0</v>
      </c>
      <c r="BQ60" s="389">
        <f>+'SECADORA 1'!BQ39</f>
        <v>0</v>
      </c>
      <c r="BR60" s="389">
        <f>+'SECADORA 1'!BR39</f>
        <v>0</v>
      </c>
      <c r="BS60" s="389">
        <f>+'SECADORA 1'!BS39</f>
        <v>0</v>
      </c>
      <c r="BT60" s="389">
        <f>+'SECADORA 1'!BT39</f>
        <v>0</v>
      </c>
      <c r="BU60" s="389">
        <f>+'SECADORA 1'!BU39</f>
        <v>0</v>
      </c>
      <c r="BV60" s="389">
        <f>+'SECADORA 1'!BV39</f>
        <v>0</v>
      </c>
      <c r="BW60" s="389">
        <f>+'SECADORA 1'!BW39</f>
        <v>0</v>
      </c>
      <c r="BX60" s="389">
        <f>+'SECADORA 1'!BX39</f>
        <v>0</v>
      </c>
      <c r="BY60" s="389">
        <f>+'SECADORA 1'!BY39</f>
        <v>0</v>
      </c>
      <c r="BZ60" s="389">
        <f>+'SECADORA 1'!BZ39</f>
        <v>0</v>
      </c>
      <c r="CA60" s="389">
        <f>+'SECADORA 1'!CA39</f>
        <v>0</v>
      </c>
      <c r="CB60" s="389">
        <f>+'SECADORA 1'!CB39</f>
        <v>0</v>
      </c>
      <c r="CC60" s="389">
        <f>+'SECADORA 1'!CC39</f>
        <v>0</v>
      </c>
      <c r="CD60" s="389">
        <f>+'SECADORA 1'!CD39</f>
        <v>0</v>
      </c>
      <c r="CE60" s="389">
        <f>+'SECADORA 1'!CE39</f>
        <v>0</v>
      </c>
      <c r="CF60" s="389">
        <f>+'SECADORA 1'!CF39</f>
        <v>0</v>
      </c>
    </row>
    <row r="61" spans="3:84" x14ac:dyDescent="0.3">
      <c r="C61" s="965"/>
      <c r="D61" s="135" t="s">
        <v>128</v>
      </c>
      <c r="E61" s="389">
        <f>+'SECADORA 2'!E39</f>
        <v>0</v>
      </c>
      <c r="F61" s="389">
        <f>+'SECADORA 2'!F39</f>
        <v>0</v>
      </c>
      <c r="G61" s="389">
        <f>+'SECADORA 2'!G39</f>
        <v>0</v>
      </c>
      <c r="H61" s="389">
        <f>+'SECADORA 2'!H39</f>
        <v>0</v>
      </c>
      <c r="I61" s="389">
        <f>+'SECADORA 2'!I39</f>
        <v>0</v>
      </c>
      <c r="J61" s="389">
        <f>+'SECADORA 2'!J39</f>
        <v>0</v>
      </c>
      <c r="K61" s="389">
        <f>+'SECADORA 2'!K39</f>
        <v>0</v>
      </c>
      <c r="L61" s="389">
        <f>+'SECADORA 2'!L39</f>
        <v>0</v>
      </c>
      <c r="M61" s="389">
        <f>+'SECADORA 2'!M39</f>
        <v>0</v>
      </c>
      <c r="N61" s="389">
        <f>+'SECADORA 2'!N39</f>
        <v>0</v>
      </c>
      <c r="O61" s="389">
        <f>+'SECADORA 2'!O39</f>
        <v>0</v>
      </c>
      <c r="P61" s="389">
        <f>+'SECADORA 2'!P39</f>
        <v>0</v>
      </c>
      <c r="Q61" s="389">
        <f>+'SECADORA 2'!Q39</f>
        <v>0</v>
      </c>
      <c r="R61" s="389">
        <f>+'SECADORA 2'!R39</f>
        <v>0</v>
      </c>
      <c r="S61" s="389">
        <f>+'SECADORA 2'!S39</f>
        <v>0</v>
      </c>
      <c r="T61" s="389">
        <f>+'SECADORA 2'!T39</f>
        <v>0</v>
      </c>
      <c r="U61" s="389">
        <f>+'SECADORA 2'!U39</f>
        <v>0</v>
      </c>
      <c r="V61" s="389">
        <f>+'SECADORA 2'!V39</f>
        <v>0</v>
      </c>
      <c r="W61" s="389">
        <f>+'SECADORA 2'!W39</f>
        <v>0</v>
      </c>
      <c r="X61" s="389">
        <f>+'SECADORA 2'!X39</f>
        <v>0</v>
      </c>
      <c r="Y61" s="389">
        <f>+'SECADORA 2'!Y39</f>
        <v>0</v>
      </c>
      <c r="Z61" s="389">
        <f>+'SECADORA 2'!Z39</f>
        <v>0</v>
      </c>
      <c r="AA61" s="389">
        <f>+'SECADORA 2'!AA39</f>
        <v>0</v>
      </c>
      <c r="AB61" s="389">
        <f>+'SECADORA 2'!AB39</f>
        <v>0</v>
      </c>
      <c r="AC61" s="389">
        <f>+'SECADORA 2'!AC39</f>
        <v>0</v>
      </c>
      <c r="AD61" s="389">
        <f>+'SECADORA 2'!AD39</f>
        <v>0</v>
      </c>
      <c r="AE61" s="389">
        <f>+'SECADORA 2'!AE39</f>
        <v>0</v>
      </c>
      <c r="AF61" s="389">
        <f>+'SECADORA 2'!AF39</f>
        <v>0</v>
      </c>
      <c r="AG61" s="389">
        <f>+'SECADORA 2'!AG39</f>
        <v>0</v>
      </c>
      <c r="AH61" s="389">
        <f>+'SECADORA 2'!AH39</f>
        <v>0</v>
      </c>
      <c r="AI61" s="389">
        <f>+'SECADORA 2'!AI39</f>
        <v>0</v>
      </c>
      <c r="AJ61" s="389">
        <f>+'SECADORA 2'!AJ39</f>
        <v>0</v>
      </c>
      <c r="AK61" s="389">
        <f>+'SECADORA 2'!AK39</f>
        <v>0</v>
      </c>
      <c r="AL61" s="389">
        <f>+'SECADORA 2'!AL39</f>
        <v>0</v>
      </c>
      <c r="AM61" s="389">
        <f>+'SECADORA 2'!AM39</f>
        <v>0</v>
      </c>
      <c r="AN61" s="389">
        <f>+'SECADORA 2'!AN39</f>
        <v>0</v>
      </c>
      <c r="AO61" s="389">
        <f>+'SECADORA 2'!AO39</f>
        <v>0</v>
      </c>
      <c r="AP61" s="389">
        <f>+'SECADORA 2'!AP39</f>
        <v>0</v>
      </c>
      <c r="AQ61" s="389">
        <f>+'SECADORA 2'!AQ39</f>
        <v>0</v>
      </c>
      <c r="AR61" s="389">
        <f>+'SECADORA 2'!AR39</f>
        <v>0</v>
      </c>
      <c r="AS61" s="389">
        <f>+'SECADORA 2'!AS39</f>
        <v>0</v>
      </c>
      <c r="AT61" s="389">
        <f>+'SECADORA 2'!AT39</f>
        <v>0</v>
      </c>
      <c r="AU61" s="389">
        <f>+'SECADORA 2'!AU39</f>
        <v>0</v>
      </c>
      <c r="AV61" s="389">
        <f>+'SECADORA 2'!AV39</f>
        <v>0</v>
      </c>
      <c r="AW61" s="389">
        <f>+'SECADORA 2'!AW39</f>
        <v>0</v>
      </c>
      <c r="AX61" s="389">
        <f>+'SECADORA 2'!AX39</f>
        <v>0</v>
      </c>
      <c r="AY61" s="389">
        <f>+'SECADORA 2'!AY39</f>
        <v>0</v>
      </c>
      <c r="AZ61" s="389">
        <f>+'SECADORA 2'!AZ39</f>
        <v>0</v>
      </c>
      <c r="BA61" s="389">
        <f>+'SECADORA 2'!BA39</f>
        <v>0</v>
      </c>
      <c r="BB61" s="389">
        <f>+'SECADORA 2'!BB39</f>
        <v>0</v>
      </c>
      <c r="BC61" s="389">
        <f>+'SECADORA 2'!BC39</f>
        <v>0</v>
      </c>
      <c r="BD61" s="389">
        <f>+'SECADORA 2'!BD39</f>
        <v>0</v>
      </c>
      <c r="BE61" s="389">
        <f>+'SECADORA 2'!BE39</f>
        <v>0</v>
      </c>
      <c r="BF61" s="389">
        <f>+'SECADORA 2'!BF39</f>
        <v>0</v>
      </c>
      <c r="BG61" s="389">
        <f>+'SECADORA 2'!BG39</f>
        <v>0</v>
      </c>
      <c r="BH61" s="389">
        <f>+'SECADORA 2'!BH39</f>
        <v>0</v>
      </c>
      <c r="BI61" s="389">
        <f>+'SECADORA 2'!BI39</f>
        <v>0</v>
      </c>
      <c r="BJ61" s="389">
        <f>+'SECADORA 2'!BJ39</f>
        <v>0</v>
      </c>
      <c r="BK61" s="389">
        <f>+'SECADORA 2'!BK39</f>
        <v>0</v>
      </c>
      <c r="BL61" s="389">
        <f>+'SECADORA 2'!BL39</f>
        <v>0</v>
      </c>
      <c r="BM61" s="389">
        <f>+'SECADORA 2'!BM39</f>
        <v>0</v>
      </c>
      <c r="BN61" s="389">
        <f>+'SECADORA 2'!BN39</f>
        <v>0</v>
      </c>
      <c r="BO61" s="389">
        <f>+'SECADORA 2'!BO39</f>
        <v>0</v>
      </c>
      <c r="BP61" s="389">
        <f>+'SECADORA 2'!BP39</f>
        <v>0</v>
      </c>
      <c r="BQ61" s="389">
        <f>+'SECADORA 2'!BQ39</f>
        <v>0</v>
      </c>
      <c r="BR61" s="389">
        <f>+'SECADORA 2'!BR39</f>
        <v>0</v>
      </c>
      <c r="BS61" s="389">
        <f>+'SECADORA 2'!BS39</f>
        <v>0</v>
      </c>
      <c r="BT61" s="389">
        <f>+'SECADORA 2'!BT39</f>
        <v>0</v>
      </c>
      <c r="BU61" s="389">
        <f>+'SECADORA 2'!BU39</f>
        <v>0</v>
      </c>
      <c r="BV61" s="389">
        <f>+'SECADORA 2'!BV39</f>
        <v>0</v>
      </c>
      <c r="BW61" s="389">
        <f>+'SECADORA 2'!BW39</f>
        <v>0</v>
      </c>
      <c r="BX61" s="389">
        <f>+'SECADORA 2'!BX39</f>
        <v>0</v>
      </c>
      <c r="BY61" s="389">
        <f>+'SECADORA 2'!BY39</f>
        <v>0</v>
      </c>
      <c r="BZ61" s="389">
        <f>+'SECADORA 2'!BZ39</f>
        <v>0</v>
      </c>
      <c r="CA61" s="389">
        <f>+'SECADORA 2'!CA39</f>
        <v>0</v>
      </c>
      <c r="CB61" s="389">
        <f>+'SECADORA 2'!CB39</f>
        <v>0</v>
      </c>
      <c r="CC61" s="389">
        <f>+'SECADORA 2'!CC39</f>
        <v>0</v>
      </c>
      <c r="CD61" s="389">
        <f>+'SECADORA 2'!CD39</f>
        <v>0</v>
      </c>
      <c r="CE61" s="389">
        <f>+'SECADORA 2'!CE39</f>
        <v>0</v>
      </c>
      <c r="CF61" s="389">
        <f>+'SECADORA 2'!CF39</f>
        <v>0</v>
      </c>
    </row>
    <row r="62" spans="3:84" x14ac:dyDescent="0.3">
      <c r="C62" s="965"/>
      <c r="D62" s="135" t="s">
        <v>135</v>
      </c>
      <c r="E62" s="389">
        <f>+'SECADORA 3'!E39</f>
        <v>0</v>
      </c>
      <c r="F62" s="389">
        <f>+'SECADORA 3'!F39</f>
        <v>0</v>
      </c>
      <c r="G62" s="389">
        <f>+'SECADORA 3'!G39</f>
        <v>0</v>
      </c>
      <c r="H62" s="389">
        <f>+'SECADORA 3'!H39</f>
        <v>0</v>
      </c>
      <c r="I62" s="389">
        <f>+'SECADORA 3'!I39</f>
        <v>0</v>
      </c>
      <c r="J62" s="389">
        <f>+'SECADORA 3'!J39</f>
        <v>0</v>
      </c>
      <c r="K62" s="389">
        <f>+'SECADORA 3'!K39</f>
        <v>0</v>
      </c>
      <c r="L62" s="389">
        <f>+'SECADORA 3'!L39</f>
        <v>0</v>
      </c>
      <c r="M62" s="389">
        <f>+'SECADORA 3'!M39</f>
        <v>0</v>
      </c>
      <c r="N62" s="389">
        <f>+'SECADORA 3'!N39</f>
        <v>0</v>
      </c>
      <c r="O62" s="389">
        <f>+'SECADORA 3'!O39</f>
        <v>0</v>
      </c>
      <c r="P62" s="389">
        <f>+'SECADORA 3'!P39</f>
        <v>0</v>
      </c>
      <c r="Q62" s="389">
        <f>+'SECADORA 3'!Q39</f>
        <v>0</v>
      </c>
      <c r="R62" s="389">
        <f>+'SECADORA 3'!R39</f>
        <v>0</v>
      </c>
      <c r="S62" s="389">
        <f>+'SECADORA 3'!S39</f>
        <v>0</v>
      </c>
      <c r="T62" s="389">
        <f>+'SECADORA 3'!T39</f>
        <v>0</v>
      </c>
      <c r="U62" s="389">
        <f>+'SECADORA 3'!U39</f>
        <v>0</v>
      </c>
      <c r="V62" s="389">
        <f>+'SECADORA 3'!V39</f>
        <v>0</v>
      </c>
      <c r="W62" s="389">
        <f>+'SECADORA 3'!W39</f>
        <v>0</v>
      </c>
      <c r="X62" s="389">
        <f>+'SECADORA 3'!X39</f>
        <v>0</v>
      </c>
      <c r="Y62" s="389">
        <f>+'SECADORA 3'!Y39</f>
        <v>0</v>
      </c>
      <c r="Z62" s="389">
        <f>+'SECADORA 3'!Z39</f>
        <v>0</v>
      </c>
      <c r="AA62" s="389">
        <f>+'SECADORA 3'!AA39</f>
        <v>0</v>
      </c>
      <c r="AB62" s="389">
        <f>+'SECADORA 3'!AB39</f>
        <v>0</v>
      </c>
      <c r="AC62" s="389">
        <f>+'SECADORA 3'!AC39</f>
        <v>0</v>
      </c>
      <c r="AD62" s="389">
        <f>+'SECADORA 3'!AD39</f>
        <v>0</v>
      </c>
      <c r="AE62" s="389">
        <f>+'SECADORA 3'!AE39</f>
        <v>0</v>
      </c>
      <c r="AF62" s="389">
        <f>+'SECADORA 3'!AF39</f>
        <v>0</v>
      </c>
      <c r="AG62" s="389">
        <f>+'SECADORA 3'!AG39</f>
        <v>0</v>
      </c>
      <c r="AH62" s="389">
        <f>+'SECADORA 3'!AH39</f>
        <v>0</v>
      </c>
      <c r="AI62" s="389">
        <f>+'SECADORA 3'!AI39</f>
        <v>0</v>
      </c>
      <c r="AJ62" s="389">
        <f>+'SECADORA 3'!AJ39</f>
        <v>0</v>
      </c>
      <c r="AK62" s="389">
        <f>+'SECADORA 3'!AK39</f>
        <v>0</v>
      </c>
      <c r="AL62" s="389">
        <f>+'SECADORA 3'!AL39</f>
        <v>0</v>
      </c>
      <c r="AM62" s="389">
        <f>+'SECADORA 3'!AM39</f>
        <v>0</v>
      </c>
      <c r="AN62" s="389">
        <f>+'SECADORA 3'!AN39</f>
        <v>0</v>
      </c>
      <c r="AO62" s="389">
        <f>+'SECADORA 3'!AO39</f>
        <v>0</v>
      </c>
      <c r="AP62" s="389">
        <f>+'SECADORA 3'!AP39</f>
        <v>0</v>
      </c>
      <c r="AQ62" s="389">
        <f>+'SECADORA 3'!AQ39</f>
        <v>0</v>
      </c>
      <c r="AR62" s="389">
        <f>+'SECADORA 3'!AR39</f>
        <v>0</v>
      </c>
      <c r="AS62" s="389">
        <f>+'SECADORA 3'!AS39</f>
        <v>0</v>
      </c>
      <c r="AT62" s="389">
        <f>+'SECADORA 3'!AT39</f>
        <v>0</v>
      </c>
      <c r="AU62" s="389">
        <f>+'SECADORA 3'!AU39</f>
        <v>0</v>
      </c>
      <c r="AV62" s="389">
        <f>+'SECADORA 3'!AV39</f>
        <v>0</v>
      </c>
      <c r="AW62" s="389">
        <f>+'SECADORA 3'!AW39</f>
        <v>0</v>
      </c>
      <c r="AX62" s="389">
        <f>+'SECADORA 3'!AX39</f>
        <v>0</v>
      </c>
      <c r="AY62" s="389">
        <f>+'SECADORA 3'!AY39</f>
        <v>0</v>
      </c>
      <c r="AZ62" s="389">
        <f>+'SECADORA 3'!AZ39</f>
        <v>0</v>
      </c>
      <c r="BA62" s="389">
        <f>+'SECADORA 3'!BA39</f>
        <v>0</v>
      </c>
      <c r="BB62" s="389">
        <f>+'SECADORA 3'!BB39</f>
        <v>0</v>
      </c>
      <c r="BC62" s="389">
        <f>+'SECADORA 3'!BC39</f>
        <v>0</v>
      </c>
      <c r="BD62" s="389">
        <f>+'SECADORA 3'!BD39</f>
        <v>0</v>
      </c>
      <c r="BE62" s="389">
        <f>+'SECADORA 3'!BE39</f>
        <v>0</v>
      </c>
      <c r="BF62" s="389">
        <f>+'SECADORA 3'!BF39</f>
        <v>0</v>
      </c>
      <c r="BG62" s="389">
        <f>+'SECADORA 3'!BG39</f>
        <v>0</v>
      </c>
      <c r="BH62" s="389">
        <f>+'SECADORA 3'!BH39</f>
        <v>0</v>
      </c>
      <c r="BI62" s="389">
        <f>+'SECADORA 3'!BI39</f>
        <v>0</v>
      </c>
      <c r="BJ62" s="389">
        <f>+'SECADORA 3'!BJ39</f>
        <v>0</v>
      </c>
      <c r="BK62" s="389">
        <f>+'SECADORA 3'!BK39</f>
        <v>0</v>
      </c>
      <c r="BL62" s="389">
        <f>+'SECADORA 3'!BL39</f>
        <v>0</v>
      </c>
      <c r="BM62" s="389">
        <f>+'SECADORA 3'!BM39</f>
        <v>0</v>
      </c>
      <c r="BN62" s="389">
        <f>+'SECADORA 3'!BN39</f>
        <v>0</v>
      </c>
      <c r="BO62" s="389">
        <f>+'SECADORA 3'!BO39</f>
        <v>0</v>
      </c>
      <c r="BP62" s="389">
        <f>+'SECADORA 3'!BP39</f>
        <v>0</v>
      </c>
      <c r="BQ62" s="389">
        <f>+'SECADORA 3'!BQ39</f>
        <v>0</v>
      </c>
      <c r="BR62" s="389">
        <f>+'SECADORA 3'!BR39</f>
        <v>0</v>
      </c>
      <c r="BS62" s="389">
        <f>+'SECADORA 3'!BS39</f>
        <v>0</v>
      </c>
      <c r="BT62" s="389">
        <f>+'SECADORA 3'!BT39</f>
        <v>0</v>
      </c>
      <c r="BU62" s="389">
        <f>+'SECADORA 3'!BU39</f>
        <v>0</v>
      </c>
      <c r="BV62" s="389">
        <f>+'SECADORA 3'!BV39</f>
        <v>0</v>
      </c>
      <c r="BW62" s="389">
        <f>+'SECADORA 3'!BW39</f>
        <v>0</v>
      </c>
      <c r="BX62" s="389">
        <f>+'SECADORA 3'!BX39</f>
        <v>0</v>
      </c>
      <c r="BY62" s="389">
        <f>+'SECADORA 3'!BY39</f>
        <v>0</v>
      </c>
      <c r="BZ62" s="389">
        <f>+'SECADORA 3'!BZ39</f>
        <v>0</v>
      </c>
      <c r="CA62" s="389">
        <f>+'SECADORA 3'!CA39</f>
        <v>0</v>
      </c>
      <c r="CB62" s="389">
        <f>+'SECADORA 3'!CB39</f>
        <v>0</v>
      </c>
      <c r="CC62" s="389">
        <f>+'SECADORA 3'!CC39</f>
        <v>0</v>
      </c>
      <c r="CD62" s="389">
        <f>+'SECADORA 3'!CD39</f>
        <v>0</v>
      </c>
      <c r="CE62" s="389">
        <f>+'SECADORA 3'!CE39</f>
        <v>0</v>
      </c>
      <c r="CF62" s="389">
        <f>+'SECADORA 3'!CF39</f>
        <v>0</v>
      </c>
    </row>
    <row r="63" spans="3:84" x14ac:dyDescent="0.3">
      <c r="C63" s="965"/>
      <c r="D63" s="135" t="s">
        <v>130</v>
      </c>
      <c r="E63" s="389">
        <f>+'DECANTER 1'!E53</f>
        <v>0</v>
      </c>
      <c r="F63" s="389">
        <f>+'DECANTER 1'!F53</f>
        <v>0</v>
      </c>
      <c r="G63" s="389">
        <f>+'DECANTER 1'!G53</f>
        <v>0</v>
      </c>
      <c r="H63" s="389">
        <f>+'DECANTER 1'!H53</f>
        <v>0</v>
      </c>
      <c r="I63" s="389">
        <f>+'DECANTER 1'!I53</f>
        <v>0</v>
      </c>
      <c r="J63" s="389">
        <f>+'DECANTER 1'!J53</f>
        <v>0</v>
      </c>
      <c r="K63" s="389">
        <f>+'DECANTER 1'!K53</f>
        <v>0</v>
      </c>
      <c r="L63" s="389">
        <f>+'DECANTER 1'!L53</f>
        <v>0</v>
      </c>
      <c r="M63" s="389">
        <f>+'DECANTER 1'!M53</f>
        <v>0</v>
      </c>
      <c r="N63" s="389">
        <f>+'DECANTER 1'!N53</f>
        <v>0</v>
      </c>
      <c r="O63" s="389">
        <f>+'DECANTER 1'!O53</f>
        <v>0</v>
      </c>
      <c r="P63" s="389">
        <f>+'DECANTER 1'!P53</f>
        <v>0</v>
      </c>
      <c r="Q63" s="389">
        <f>+'DECANTER 1'!Q53</f>
        <v>0</v>
      </c>
      <c r="R63" s="389">
        <f>+'DECANTER 1'!R53</f>
        <v>0</v>
      </c>
      <c r="S63" s="389">
        <f>+'DECANTER 1'!S53</f>
        <v>0</v>
      </c>
      <c r="T63" s="389">
        <f>+'DECANTER 1'!T53</f>
        <v>0</v>
      </c>
      <c r="U63" s="389">
        <f>+'DECANTER 1'!U53</f>
        <v>0</v>
      </c>
      <c r="V63" s="389">
        <f>+'DECANTER 1'!V53</f>
        <v>0</v>
      </c>
      <c r="W63" s="389">
        <f>+'DECANTER 1'!W53</f>
        <v>0</v>
      </c>
      <c r="X63" s="389">
        <f>+'DECANTER 1'!X53</f>
        <v>0</v>
      </c>
      <c r="Y63" s="389">
        <f>+'DECANTER 1'!Y53</f>
        <v>0</v>
      </c>
      <c r="Z63" s="389">
        <f>+'DECANTER 1'!Z53</f>
        <v>0</v>
      </c>
      <c r="AA63" s="389">
        <f>+'DECANTER 1'!AA53</f>
        <v>0</v>
      </c>
      <c r="AB63" s="389">
        <f>+'DECANTER 1'!AB53</f>
        <v>0</v>
      </c>
      <c r="AC63" s="389">
        <f>+'DECANTER 1'!AC53</f>
        <v>0</v>
      </c>
      <c r="AD63" s="389">
        <f>+'DECANTER 1'!AD53</f>
        <v>0</v>
      </c>
      <c r="AE63" s="389">
        <f>+'DECANTER 1'!AE53</f>
        <v>0</v>
      </c>
      <c r="AF63" s="389">
        <f>+'DECANTER 1'!AF53</f>
        <v>0</v>
      </c>
      <c r="AG63" s="389">
        <f>+'DECANTER 1'!AG53</f>
        <v>0</v>
      </c>
      <c r="AH63" s="389">
        <f>+'DECANTER 1'!AH53</f>
        <v>0</v>
      </c>
      <c r="AI63" s="389">
        <f>+'DECANTER 1'!AI53</f>
        <v>0</v>
      </c>
      <c r="AJ63" s="389">
        <f>+'DECANTER 1'!AJ53</f>
        <v>0</v>
      </c>
      <c r="AK63" s="389">
        <f>+'DECANTER 1'!AK53</f>
        <v>0</v>
      </c>
      <c r="AL63" s="389">
        <f>+'DECANTER 1'!AL53</f>
        <v>0</v>
      </c>
      <c r="AM63" s="389">
        <f>+'DECANTER 1'!AM53</f>
        <v>0</v>
      </c>
      <c r="AN63" s="389">
        <f>+'DECANTER 1'!AN53</f>
        <v>0</v>
      </c>
      <c r="AO63" s="389">
        <f>+'DECANTER 1'!AO53</f>
        <v>0</v>
      </c>
      <c r="AP63" s="389">
        <f>+'DECANTER 1'!AP53</f>
        <v>0</v>
      </c>
      <c r="AQ63" s="389">
        <f>+'DECANTER 1'!AQ53</f>
        <v>0</v>
      </c>
      <c r="AR63" s="389">
        <f>+'DECANTER 1'!AR53</f>
        <v>0</v>
      </c>
      <c r="AS63" s="389">
        <f>+'DECANTER 1'!AS53</f>
        <v>0</v>
      </c>
      <c r="AT63" s="389">
        <f>+'DECANTER 1'!AT53</f>
        <v>0</v>
      </c>
      <c r="AU63" s="389">
        <f>+'DECANTER 1'!AU53</f>
        <v>0</v>
      </c>
      <c r="AV63" s="389">
        <f>+'DECANTER 1'!AV53</f>
        <v>0</v>
      </c>
      <c r="AW63" s="389">
        <f>+'DECANTER 1'!AW53</f>
        <v>0</v>
      </c>
      <c r="AX63" s="389">
        <f>+'DECANTER 1'!AX53</f>
        <v>0</v>
      </c>
      <c r="AY63" s="389">
        <f>+'DECANTER 1'!AY53</f>
        <v>0</v>
      </c>
      <c r="AZ63" s="389">
        <f>+'DECANTER 1'!AZ53</f>
        <v>0</v>
      </c>
      <c r="BA63" s="389">
        <f>+'DECANTER 1'!BA53</f>
        <v>0</v>
      </c>
      <c r="BB63" s="389">
        <f>+'DECANTER 1'!BB53</f>
        <v>0</v>
      </c>
      <c r="BC63" s="389">
        <f>+'DECANTER 1'!BC53</f>
        <v>0</v>
      </c>
      <c r="BD63" s="389">
        <f>+'DECANTER 1'!BD53</f>
        <v>0</v>
      </c>
      <c r="BE63" s="389">
        <f>+'DECANTER 1'!BE53</f>
        <v>0</v>
      </c>
      <c r="BF63" s="389">
        <f>+'DECANTER 1'!BF53</f>
        <v>0</v>
      </c>
      <c r="BG63" s="389">
        <f>+'DECANTER 1'!BG53</f>
        <v>0</v>
      </c>
      <c r="BH63" s="389">
        <f>+'DECANTER 1'!BH53</f>
        <v>0</v>
      </c>
      <c r="BI63" s="389">
        <f>+'DECANTER 1'!BI53</f>
        <v>0</v>
      </c>
      <c r="BJ63" s="389">
        <f>+'DECANTER 1'!BJ53</f>
        <v>0</v>
      </c>
      <c r="BK63" s="389">
        <f>+'DECANTER 1'!BK53</f>
        <v>0</v>
      </c>
      <c r="BL63" s="389">
        <f>+'DECANTER 1'!BL53</f>
        <v>0</v>
      </c>
      <c r="BM63" s="389">
        <f>+'DECANTER 1'!BM53</f>
        <v>0</v>
      </c>
      <c r="BN63" s="389">
        <f>+'DECANTER 1'!BN53</f>
        <v>0</v>
      </c>
      <c r="BO63" s="389">
        <f>+'DECANTER 1'!BO53</f>
        <v>0</v>
      </c>
      <c r="BP63" s="389">
        <f>+'DECANTER 1'!BP53</f>
        <v>0</v>
      </c>
      <c r="BQ63" s="389">
        <f>+'DECANTER 1'!BQ53</f>
        <v>0</v>
      </c>
      <c r="BR63" s="389">
        <f>+'DECANTER 1'!BR53</f>
        <v>0</v>
      </c>
      <c r="BS63" s="389">
        <f>+'DECANTER 1'!BS53</f>
        <v>0</v>
      </c>
      <c r="BT63" s="389">
        <f>+'DECANTER 1'!BT53</f>
        <v>0</v>
      </c>
      <c r="BU63" s="389">
        <f>+'DECANTER 1'!BU53</f>
        <v>0</v>
      </c>
      <c r="BV63" s="389">
        <f>+'DECANTER 1'!BV53</f>
        <v>0</v>
      </c>
      <c r="BW63" s="389">
        <f>+'DECANTER 1'!BW53</f>
        <v>0</v>
      </c>
      <c r="BX63" s="389">
        <f>+'DECANTER 1'!BX53</f>
        <v>0</v>
      </c>
      <c r="BY63" s="389">
        <f>+'DECANTER 1'!BY53</f>
        <v>0</v>
      </c>
      <c r="BZ63" s="389">
        <f>+'DECANTER 1'!BZ53</f>
        <v>0</v>
      </c>
      <c r="CA63" s="389">
        <f>+'DECANTER 1'!CA53</f>
        <v>0</v>
      </c>
      <c r="CB63" s="389">
        <f>+'DECANTER 1'!CB53</f>
        <v>0</v>
      </c>
      <c r="CC63" s="389">
        <f>+'DECANTER 1'!CC53</f>
        <v>0</v>
      </c>
      <c r="CD63" s="389">
        <f>+'DECANTER 1'!CD53</f>
        <v>0</v>
      </c>
      <c r="CE63" s="389">
        <f>+'DECANTER 1'!CE53</f>
        <v>0</v>
      </c>
      <c r="CF63" s="389">
        <f>+'DECANTER 1'!CF53</f>
        <v>0</v>
      </c>
    </row>
    <row r="64" spans="3:84" x14ac:dyDescent="0.3">
      <c r="C64" s="965"/>
      <c r="D64" s="135" t="s">
        <v>131</v>
      </c>
      <c r="E64" s="389">
        <f>+'DECANTER 2'!E53</f>
        <v>0</v>
      </c>
      <c r="F64" s="389">
        <f>+'DECANTER 2'!F53</f>
        <v>0</v>
      </c>
      <c r="G64" s="389">
        <f>+'DECANTER 2'!G53</f>
        <v>0</v>
      </c>
      <c r="H64" s="389">
        <f>+'DECANTER 2'!H53</f>
        <v>0</v>
      </c>
      <c r="I64" s="389">
        <f>+'DECANTER 2'!I53</f>
        <v>0</v>
      </c>
      <c r="J64" s="389">
        <f>+'DECANTER 2'!J53</f>
        <v>0</v>
      </c>
      <c r="K64" s="389">
        <f>+'DECANTER 2'!K53</f>
        <v>0</v>
      </c>
      <c r="L64" s="389">
        <f>+'DECANTER 2'!L53</f>
        <v>0</v>
      </c>
      <c r="M64" s="389">
        <f>+'DECANTER 2'!M53</f>
        <v>0</v>
      </c>
      <c r="N64" s="389">
        <f>+'DECANTER 2'!N53</f>
        <v>0</v>
      </c>
      <c r="O64" s="389">
        <f>+'DECANTER 2'!O53</f>
        <v>0</v>
      </c>
      <c r="P64" s="389">
        <f>+'DECANTER 2'!P53</f>
        <v>0</v>
      </c>
      <c r="Q64" s="389">
        <f>+'DECANTER 2'!Q53</f>
        <v>0</v>
      </c>
      <c r="R64" s="389">
        <f>+'DECANTER 2'!R53</f>
        <v>0</v>
      </c>
      <c r="S64" s="389">
        <f>+'DECANTER 2'!S53</f>
        <v>0</v>
      </c>
      <c r="T64" s="389">
        <f>+'DECANTER 2'!T53</f>
        <v>0</v>
      </c>
      <c r="U64" s="389">
        <f>+'DECANTER 2'!U53</f>
        <v>0</v>
      </c>
      <c r="V64" s="389">
        <f>+'DECANTER 2'!V53</f>
        <v>0</v>
      </c>
      <c r="W64" s="389">
        <f>+'DECANTER 2'!W53</f>
        <v>0</v>
      </c>
      <c r="X64" s="389">
        <f>+'DECANTER 2'!X53</f>
        <v>0</v>
      </c>
      <c r="Y64" s="389">
        <f>+'DECANTER 2'!Y53</f>
        <v>0</v>
      </c>
      <c r="Z64" s="389">
        <f>+'DECANTER 2'!Z53</f>
        <v>0</v>
      </c>
      <c r="AA64" s="389">
        <f>+'DECANTER 2'!AA53</f>
        <v>0</v>
      </c>
      <c r="AB64" s="389">
        <f>+'DECANTER 2'!AB53</f>
        <v>0</v>
      </c>
      <c r="AC64" s="389">
        <f>+'DECANTER 2'!AC53</f>
        <v>0</v>
      </c>
      <c r="AD64" s="389">
        <f>+'DECANTER 2'!AD53</f>
        <v>0</v>
      </c>
      <c r="AE64" s="389">
        <f>+'DECANTER 2'!AE53</f>
        <v>0</v>
      </c>
      <c r="AF64" s="389">
        <f>+'DECANTER 2'!AF53</f>
        <v>0</v>
      </c>
      <c r="AG64" s="389">
        <f>+'DECANTER 2'!AG53</f>
        <v>0</v>
      </c>
      <c r="AH64" s="389">
        <f>+'DECANTER 2'!AH53</f>
        <v>0</v>
      </c>
      <c r="AI64" s="389">
        <f>+'DECANTER 2'!AI53</f>
        <v>0</v>
      </c>
      <c r="AJ64" s="389">
        <f>+'DECANTER 2'!AJ53</f>
        <v>0</v>
      </c>
      <c r="AK64" s="389">
        <f>+'DECANTER 2'!AK53</f>
        <v>0</v>
      </c>
      <c r="AL64" s="389">
        <f>+'DECANTER 2'!AL53</f>
        <v>0</v>
      </c>
      <c r="AM64" s="389">
        <f>+'DECANTER 2'!AM53</f>
        <v>0</v>
      </c>
      <c r="AN64" s="389">
        <f>+'DECANTER 2'!AN53</f>
        <v>0</v>
      </c>
      <c r="AO64" s="389">
        <f>+'DECANTER 2'!AO53</f>
        <v>0</v>
      </c>
      <c r="AP64" s="389">
        <f>+'DECANTER 2'!AP53</f>
        <v>0</v>
      </c>
      <c r="AQ64" s="389">
        <f>+'DECANTER 2'!AQ53</f>
        <v>0</v>
      </c>
      <c r="AR64" s="389">
        <f>+'DECANTER 2'!AR53</f>
        <v>0</v>
      </c>
      <c r="AS64" s="389">
        <f>+'DECANTER 2'!AS53</f>
        <v>0</v>
      </c>
      <c r="AT64" s="389">
        <f>+'DECANTER 2'!AT53</f>
        <v>0</v>
      </c>
      <c r="AU64" s="389">
        <f>+'DECANTER 2'!AU53</f>
        <v>0</v>
      </c>
      <c r="AV64" s="389">
        <f>+'DECANTER 2'!AV53</f>
        <v>0</v>
      </c>
      <c r="AW64" s="389">
        <f>+'DECANTER 2'!AW53</f>
        <v>0</v>
      </c>
      <c r="AX64" s="389">
        <f>+'DECANTER 2'!AX53</f>
        <v>0</v>
      </c>
      <c r="AY64" s="389">
        <f>+'DECANTER 2'!AY53</f>
        <v>0</v>
      </c>
      <c r="AZ64" s="389">
        <f>+'DECANTER 2'!AZ53</f>
        <v>0</v>
      </c>
      <c r="BA64" s="389">
        <f>+'DECANTER 2'!BA53</f>
        <v>0</v>
      </c>
      <c r="BB64" s="389">
        <f>+'DECANTER 2'!BB53</f>
        <v>0</v>
      </c>
      <c r="BC64" s="389">
        <f>+'DECANTER 2'!BC53</f>
        <v>0</v>
      </c>
      <c r="BD64" s="389">
        <f>+'DECANTER 2'!BD53</f>
        <v>0</v>
      </c>
      <c r="BE64" s="389">
        <f>+'DECANTER 2'!BE53</f>
        <v>0</v>
      </c>
      <c r="BF64" s="389">
        <f>+'DECANTER 2'!BF53</f>
        <v>0</v>
      </c>
      <c r="BG64" s="389">
        <f>+'DECANTER 2'!BG53</f>
        <v>0</v>
      </c>
      <c r="BH64" s="389">
        <f>+'DECANTER 2'!BH53</f>
        <v>0</v>
      </c>
      <c r="BI64" s="389">
        <f>+'DECANTER 2'!BI53</f>
        <v>0</v>
      </c>
      <c r="BJ64" s="389">
        <f>+'DECANTER 2'!BJ53</f>
        <v>0</v>
      </c>
      <c r="BK64" s="389">
        <f>+'DECANTER 2'!BK53</f>
        <v>0</v>
      </c>
      <c r="BL64" s="389">
        <f>+'DECANTER 2'!BL53</f>
        <v>0</v>
      </c>
      <c r="BM64" s="389">
        <f>+'DECANTER 2'!BM53</f>
        <v>0</v>
      </c>
      <c r="BN64" s="389">
        <f>+'DECANTER 2'!BN53</f>
        <v>0</v>
      </c>
      <c r="BO64" s="389">
        <f>+'DECANTER 2'!BO53</f>
        <v>0</v>
      </c>
      <c r="BP64" s="389">
        <f>+'DECANTER 2'!BP53</f>
        <v>0</v>
      </c>
      <c r="BQ64" s="389">
        <f>+'DECANTER 2'!BQ53</f>
        <v>0</v>
      </c>
      <c r="BR64" s="389">
        <f>+'DECANTER 2'!BR53</f>
        <v>0</v>
      </c>
      <c r="BS64" s="389">
        <f>+'DECANTER 2'!BS53</f>
        <v>0</v>
      </c>
      <c r="BT64" s="389">
        <f>+'DECANTER 2'!BT53</f>
        <v>0</v>
      </c>
      <c r="BU64" s="389">
        <f>+'DECANTER 2'!BU53</f>
        <v>0</v>
      </c>
      <c r="BV64" s="389">
        <f>+'DECANTER 2'!BV53</f>
        <v>0</v>
      </c>
      <c r="BW64" s="389">
        <f>+'DECANTER 2'!BW53</f>
        <v>0</v>
      </c>
      <c r="BX64" s="389">
        <f>+'DECANTER 2'!BX53</f>
        <v>0</v>
      </c>
      <c r="BY64" s="389">
        <f>+'DECANTER 2'!BY53</f>
        <v>0</v>
      </c>
      <c r="BZ64" s="389">
        <f>+'DECANTER 2'!BZ53</f>
        <v>0</v>
      </c>
      <c r="CA64" s="389">
        <f>+'DECANTER 2'!CA53</f>
        <v>0</v>
      </c>
      <c r="CB64" s="389">
        <f>+'DECANTER 2'!CB53</f>
        <v>0</v>
      </c>
      <c r="CC64" s="389">
        <f>+'DECANTER 2'!CC53</f>
        <v>0</v>
      </c>
      <c r="CD64" s="389">
        <f>+'DECANTER 2'!CD53</f>
        <v>0</v>
      </c>
      <c r="CE64" s="389">
        <f>+'DECANTER 2'!CE53</f>
        <v>0</v>
      </c>
      <c r="CF64" s="389">
        <f>+'DECANTER 2'!CF53</f>
        <v>0</v>
      </c>
    </row>
    <row r="65" spans="2:84" x14ac:dyDescent="0.3">
      <c r="C65" s="965"/>
      <c r="D65" s="135" t="s">
        <v>132</v>
      </c>
      <c r="E65" s="389">
        <f>+'DECANTER 3'!E53</f>
        <v>0</v>
      </c>
      <c r="F65" s="389">
        <f>+'DECANTER 3'!F53</f>
        <v>0</v>
      </c>
      <c r="G65" s="389">
        <f>+'DECANTER 3'!G53</f>
        <v>0</v>
      </c>
      <c r="H65" s="389">
        <f>+'DECANTER 3'!H53</f>
        <v>0</v>
      </c>
      <c r="I65" s="389">
        <f>+'DECANTER 3'!I53</f>
        <v>0</v>
      </c>
      <c r="J65" s="389">
        <f>+'DECANTER 3'!J53</f>
        <v>1.7402159090909088</v>
      </c>
      <c r="K65" s="389">
        <f>+'DECANTER 3'!K53</f>
        <v>4.3093590909090906</v>
      </c>
      <c r="L65" s="389">
        <f>+'DECANTER 3'!L53</f>
        <v>5.1382863636363627</v>
      </c>
      <c r="M65" s="389">
        <f>+'DECANTER 3'!M53</f>
        <v>5.1382863636363627</v>
      </c>
      <c r="N65" s="389">
        <f>+'DECANTER 3'!N53</f>
        <v>0.98719772727272725</v>
      </c>
      <c r="O65" s="389">
        <f>+'DECANTER 3'!O53</f>
        <v>0</v>
      </c>
      <c r="P65" s="389">
        <f>+'DECANTER 3'!P53</f>
        <v>0</v>
      </c>
      <c r="Q65" s="389">
        <f>+'DECANTER 3'!Q53</f>
        <v>0</v>
      </c>
      <c r="R65" s="389">
        <f>+'DECANTER 3'!R53</f>
        <v>0</v>
      </c>
      <c r="S65" s="389">
        <f>+'DECANTER 3'!S53</f>
        <v>0</v>
      </c>
      <c r="T65" s="389">
        <f>+'DECANTER 3'!T53</f>
        <v>0</v>
      </c>
      <c r="U65" s="389">
        <f>+'DECANTER 3'!U53</f>
        <v>0</v>
      </c>
      <c r="V65" s="389">
        <f>+'DECANTER 3'!V53</f>
        <v>0</v>
      </c>
      <c r="W65" s="389">
        <f>+'DECANTER 3'!W53</f>
        <v>0</v>
      </c>
      <c r="X65" s="389">
        <f>+'DECANTER 3'!X53</f>
        <v>0</v>
      </c>
      <c r="Y65" s="389">
        <f>+'DECANTER 3'!Y53</f>
        <v>0</v>
      </c>
      <c r="Z65" s="389">
        <f>+'DECANTER 3'!Z53</f>
        <v>0</v>
      </c>
      <c r="AA65" s="389">
        <f>+'DECANTER 3'!AA53</f>
        <v>0</v>
      </c>
      <c r="AB65" s="389">
        <f>+'DECANTER 3'!AB53</f>
        <v>0</v>
      </c>
      <c r="AC65" s="389">
        <f>+'DECANTER 3'!AC53</f>
        <v>0</v>
      </c>
      <c r="AD65" s="389">
        <f>+'DECANTER 3'!AD53</f>
        <v>0</v>
      </c>
      <c r="AE65" s="389">
        <f>+'DECANTER 3'!AE53</f>
        <v>0</v>
      </c>
      <c r="AF65" s="389">
        <f>+'DECANTER 3'!AF53</f>
        <v>0</v>
      </c>
      <c r="AG65" s="389">
        <f>+'DECANTER 3'!AG53</f>
        <v>0</v>
      </c>
      <c r="AH65" s="389">
        <f>+'DECANTER 3'!AH53</f>
        <v>0</v>
      </c>
      <c r="AI65" s="389">
        <f>+'DECANTER 3'!AI53</f>
        <v>0</v>
      </c>
      <c r="AJ65" s="389">
        <f>+'DECANTER 3'!AJ53</f>
        <v>0</v>
      </c>
      <c r="AK65" s="389">
        <f>+'DECANTER 3'!AK53</f>
        <v>0</v>
      </c>
      <c r="AL65" s="389">
        <f>+'DECANTER 3'!AL53</f>
        <v>0</v>
      </c>
      <c r="AM65" s="389">
        <f>+'DECANTER 3'!AM53</f>
        <v>0</v>
      </c>
      <c r="AN65" s="389">
        <f>+'DECANTER 3'!AN53</f>
        <v>0</v>
      </c>
      <c r="AO65" s="389">
        <f>+'DECANTER 3'!AO53</f>
        <v>0</v>
      </c>
      <c r="AP65" s="389">
        <f>+'DECANTER 3'!AP53</f>
        <v>0</v>
      </c>
      <c r="AQ65" s="389">
        <f>+'DECANTER 3'!AQ53</f>
        <v>0</v>
      </c>
      <c r="AR65" s="389">
        <f>+'DECANTER 3'!AR53</f>
        <v>0</v>
      </c>
      <c r="AS65" s="389">
        <f>+'DECANTER 3'!AS53</f>
        <v>0</v>
      </c>
      <c r="AT65" s="389">
        <f>+'DECANTER 3'!AT53</f>
        <v>0</v>
      </c>
      <c r="AU65" s="389">
        <f>+'DECANTER 3'!AU53</f>
        <v>0</v>
      </c>
      <c r="AV65" s="389">
        <f>+'DECANTER 3'!AV53</f>
        <v>0</v>
      </c>
      <c r="AW65" s="389">
        <f>+'DECANTER 3'!AW53</f>
        <v>0</v>
      </c>
      <c r="AX65" s="389">
        <f>+'DECANTER 3'!AX53</f>
        <v>0</v>
      </c>
      <c r="AY65" s="389">
        <f>+'DECANTER 3'!AY53</f>
        <v>0</v>
      </c>
      <c r="AZ65" s="389">
        <f>+'DECANTER 3'!AZ53</f>
        <v>0</v>
      </c>
      <c r="BA65" s="389">
        <f>+'DECANTER 3'!BA53</f>
        <v>0</v>
      </c>
      <c r="BB65" s="389">
        <f>+'DECANTER 3'!BB53</f>
        <v>0</v>
      </c>
      <c r="BC65" s="389">
        <f>+'DECANTER 3'!BC53</f>
        <v>0</v>
      </c>
      <c r="BD65" s="389">
        <f>+'DECANTER 3'!BD53</f>
        <v>0</v>
      </c>
      <c r="BE65" s="389">
        <f>+'DECANTER 3'!BE53</f>
        <v>0</v>
      </c>
      <c r="BF65" s="389">
        <f>+'DECANTER 3'!BF53</f>
        <v>0</v>
      </c>
      <c r="BG65" s="389">
        <f>+'DECANTER 3'!BG53</f>
        <v>0</v>
      </c>
      <c r="BH65" s="389">
        <f>+'DECANTER 3'!BH53</f>
        <v>0</v>
      </c>
      <c r="BI65" s="389">
        <f>+'DECANTER 3'!BI53</f>
        <v>0</v>
      </c>
      <c r="BJ65" s="389">
        <f>+'DECANTER 3'!BJ53</f>
        <v>0</v>
      </c>
      <c r="BK65" s="389">
        <f>+'DECANTER 3'!BK53</f>
        <v>0</v>
      </c>
      <c r="BL65" s="389">
        <f>+'DECANTER 3'!BL53</f>
        <v>0</v>
      </c>
      <c r="BM65" s="389">
        <f>+'DECANTER 3'!BM53</f>
        <v>0</v>
      </c>
      <c r="BN65" s="389">
        <f>+'DECANTER 3'!BN53</f>
        <v>0</v>
      </c>
      <c r="BO65" s="389">
        <f>+'DECANTER 3'!BO53</f>
        <v>0</v>
      </c>
      <c r="BP65" s="389">
        <f>+'DECANTER 3'!BP53</f>
        <v>0</v>
      </c>
      <c r="BQ65" s="389">
        <f>+'DECANTER 3'!BQ53</f>
        <v>0</v>
      </c>
      <c r="BR65" s="389">
        <f>+'DECANTER 3'!BR53</f>
        <v>0</v>
      </c>
      <c r="BS65" s="389">
        <f>+'DECANTER 3'!BS53</f>
        <v>0</v>
      </c>
      <c r="BT65" s="389">
        <f>+'DECANTER 3'!BT53</f>
        <v>0</v>
      </c>
      <c r="BU65" s="389">
        <f>+'DECANTER 3'!BU53</f>
        <v>0</v>
      </c>
      <c r="BV65" s="389">
        <f>+'DECANTER 3'!BV53</f>
        <v>0</v>
      </c>
      <c r="BW65" s="389">
        <f>+'DECANTER 3'!BW53</f>
        <v>0</v>
      </c>
      <c r="BX65" s="389">
        <f>+'DECANTER 3'!BX53</f>
        <v>0</v>
      </c>
      <c r="BY65" s="389">
        <f>+'DECANTER 3'!BY53</f>
        <v>0</v>
      </c>
      <c r="BZ65" s="389">
        <f>+'DECANTER 3'!BZ53</f>
        <v>0</v>
      </c>
      <c r="CA65" s="389">
        <f>+'DECANTER 3'!CA53</f>
        <v>0</v>
      </c>
      <c r="CB65" s="389">
        <f>+'DECANTER 3'!CB53</f>
        <v>0</v>
      </c>
      <c r="CC65" s="389">
        <f>+'DECANTER 3'!CC53</f>
        <v>0</v>
      </c>
      <c r="CD65" s="389">
        <f>+'DECANTER 3'!CD53</f>
        <v>0</v>
      </c>
      <c r="CE65" s="389">
        <f>+'DECANTER 3'!CE53</f>
        <v>0</v>
      </c>
      <c r="CF65" s="389">
        <f>+'DECANTER 3'!CF53</f>
        <v>0</v>
      </c>
    </row>
    <row r="66" spans="2:84" x14ac:dyDescent="0.3">
      <c r="B66" s="391">
        <v>1</v>
      </c>
      <c r="E66" s="376">
        <v>1</v>
      </c>
      <c r="F66" s="376">
        <v>2</v>
      </c>
      <c r="G66" s="376">
        <v>3</v>
      </c>
      <c r="H66" s="376">
        <v>4</v>
      </c>
      <c r="I66" s="376">
        <v>5</v>
      </c>
      <c r="J66" s="376">
        <v>6</v>
      </c>
      <c r="K66" s="376">
        <v>7</v>
      </c>
      <c r="L66" s="376">
        <v>8</v>
      </c>
      <c r="M66" s="376">
        <v>9</v>
      </c>
      <c r="N66" s="376">
        <v>10</v>
      </c>
      <c r="O66" s="376">
        <v>11</v>
      </c>
      <c r="P66" s="376">
        <v>12</v>
      </c>
      <c r="Q66" s="376">
        <v>13</v>
      </c>
      <c r="R66" s="376">
        <v>14</v>
      </c>
      <c r="S66" s="376">
        <v>15</v>
      </c>
      <c r="T66" s="376">
        <v>16</v>
      </c>
      <c r="U66" s="376">
        <v>17</v>
      </c>
      <c r="V66" s="376">
        <v>18</v>
      </c>
      <c r="W66" s="376">
        <v>19</v>
      </c>
      <c r="X66" s="376">
        <v>20</v>
      </c>
      <c r="Y66" s="376">
        <v>21</v>
      </c>
      <c r="Z66" s="376">
        <v>22</v>
      </c>
      <c r="AA66" s="376">
        <v>23</v>
      </c>
      <c r="AB66" s="376">
        <v>24</v>
      </c>
      <c r="AC66" s="376">
        <v>25</v>
      </c>
      <c r="AD66" s="376">
        <v>26</v>
      </c>
      <c r="AE66" s="376">
        <v>27</v>
      </c>
      <c r="AF66" s="376">
        <v>28</v>
      </c>
      <c r="AG66" s="376">
        <v>29</v>
      </c>
      <c r="AH66" s="376">
        <v>30</v>
      </c>
      <c r="AI66" s="376">
        <v>31</v>
      </c>
      <c r="AJ66" s="376">
        <v>32</v>
      </c>
      <c r="AK66" s="376">
        <v>33</v>
      </c>
      <c r="AL66" s="376">
        <v>34</v>
      </c>
      <c r="AM66" s="376">
        <v>35</v>
      </c>
      <c r="AN66" s="376">
        <v>36</v>
      </c>
      <c r="AO66" s="376">
        <v>37</v>
      </c>
      <c r="AP66" s="376">
        <v>38</v>
      </c>
      <c r="AQ66" s="376">
        <v>39</v>
      </c>
      <c r="AR66" s="376">
        <v>40</v>
      </c>
      <c r="AS66" s="376">
        <v>41</v>
      </c>
      <c r="AT66" s="376">
        <v>42</v>
      </c>
      <c r="AU66" s="376">
        <v>43</v>
      </c>
      <c r="AV66" s="376">
        <v>44</v>
      </c>
      <c r="AW66" s="376">
        <v>45</v>
      </c>
      <c r="AX66" s="376">
        <v>46</v>
      </c>
      <c r="AY66" s="376">
        <v>47</v>
      </c>
      <c r="AZ66" s="376">
        <v>48</v>
      </c>
      <c r="BA66" s="376">
        <v>49</v>
      </c>
      <c r="BB66" s="376">
        <v>50</v>
      </c>
      <c r="BC66" s="376">
        <v>51</v>
      </c>
      <c r="BD66" s="376">
        <v>52</v>
      </c>
      <c r="BE66" s="376">
        <v>53</v>
      </c>
      <c r="BF66" s="376">
        <v>54</v>
      </c>
      <c r="BG66" s="376">
        <v>55</v>
      </c>
      <c r="BH66" s="376">
        <v>56</v>
      </c>
      <c r="BI66" s="376">
        <v>57</v>
      </c>
      <c r="BJ66" s="376">
        <v>58</v>
      </c>
      <c r="BK66" s="376">
        <v>59</v>
      </c>
      <c r="BL66" s="376">
        <v>60</v>
      </c>
      <c r="BM66" s="376">
        <v>61</v>
      </c>
      <c r="BN66" s="376">
        <v>62</v>
      </c>
      <c r="BO66" s="376">
        <v>63</v>
      </c>
      <c r="BP66" s="376">
        <v>64</v>
      </c>
      <c r="BQ66" s="376">
        <v>65</v>
      </c>
      <c r="BR66" s="376">
        <v>66</v>
      </c>
      <c r="BS66" s="376">
        <v>67</v>
      </c>
      <c r="BT66" s="376">
        <v>68</v>
      </c>
      <c r="BU66" s="376">
        <v>69</v>
      </c>
      <c r="BV66" s="376">
        <v>70</v>
      </c>
      <c r="BW66" s="376">
        <v>71</v>
      </c>
      <c r="BX66" s="376">
        <v>72</v>
      </c>
      <c r="BY66" s="376">
        <v>73</v>
      </c>
      <c r="BZ66" s="376">
        <v>74</v>
      </c>
      <c r="CA66" s="376">
        <v>75</v>
      </c>
      <c r="CB66" s="376">
        <v>76</v>
      </c>
      <c r="CC66" s="376">
        <v>77</v>
      </c>
      <c r="CD66" s="376">
        <v>78</v>
      </c>
      <c r="CE66" s="376">
        <v>79</v>
      </c>
      <c r="CF66" s="376">
        <v>80</v>
      </c>
    </row>
    <row r="67" spans="2:84" x14ac:dyDescent="0.3">
      <c r="B67" s="391">
        <v>2</v>
      </c>
      <c r="C67" s="966" t="s">
        <v>383</v>
      </c>
      <c r="D67" s="135" t="s">
        <v>124</v>
      </c>
      <c r="E67" s="392" t="str">
        <f t="shared" ref="E67:E77" si="12">+IFERROR(E14/E$9,"")</f>
        <v/>
      </c>
      <c r="F67" s="392" t="str">
        <f t="shared" ref="F67:BQ68" si="13">+IFERROR(F14/F$9,"")</f>
        <v/>
      </c>
      <c r="G67" s="392" t="str">
        <f t="shared" si="13"/>
        <v/>
      </c>
      <c r="H67" s="392" t="str">
        <f t="shared" si="13"/>
        <v/>
      </c>
      <c r="I67" s="392" t="str">
        <f t="shared" si="13"/>
        <v/>
      </c>
      <c r="J67" s="392">
        <f t="shared" si="13"/>
        <v>0.17163507206190268</v>
      </c>
      <c r="K67" s="392">
        <f t="shared" si="13"/>
        <v>0.22547679668179335</v>
      </c>
      <c r="L67" s="392">
        <f t="shared" si="13"/>
        <v>0.26051824550645336</v>
      </c>
      <c r="M67" s="392">
        <f t="shared" si="13"/>
        <v>0.18848839837901046</v>
      </c>
      <c r="N67" s="392">
        <f t="shared" si="13"/>
        <v>0.2251749329219388</v>
      </c>
      <c r="O67" s="392" t="str">
        <f t="shared" si="13"/>
        <v/>
      </c>
      <c r="P67" s="392" t="str">
        <f t="shared" si="13"/>
        <v/>
      </c>
      <c r="Q67" s="392" t="str">
        <f t="shared" si="13"/>
        <v/>
      </c>
      <c r="R67" s="392" t="str">
        <f t="shared" si="13"/>
        <v/>
      </c>
      <c r="S67" s="392" t="str">
        <f t="shared" si="13"/>
        <v/>
      </c>
      <c r="T67" s="392" t="str">
        <f t="shared" si="13"/>
        <v/>
      </c>
      <c r="U67" s="392" t="str">
        <f t="shared" si="13"/>
        <v/>
      </c>
      <c r="V67" s="392" t="str">
        <f t="shared" si="13"/>
        <v/>
      </c>
      <c r="W67" s="392" t="str">
        <f t="shared" si="13"/>
        <v/>
      </c>
      <c r="X67" s="392" t="str">
        <f t="shared" si="13"/>
        <v/>
      </c>
      <c r="Y67" s="392" t="str">
        <f t="shared" si="13"/>
        <v/>
      </c>
      <c r="Z67" s="392" t="str">
        <f t="shared" si="13"/>
        <v/>
      </c>
      <c r="AA67" s="392" t="str">
        <f t="shared" si="13"/>
        <v/>
      </c>
      <c r="AB67" s="392" t="str">
        <f t="shared" si="13"/>
        <v/>
      </c>
      <c r="AC67" s="392" t="str">
        <f t="shared" si="13"/>
        <v/>
      </c>
      <c r="AD67" s="392" t="str">
        <f t="shared" si="13"/>
        <v/>
      </c>
      <c r="AE67" s="392" t="str">
        <f t="shared" si="13"/>
        <v/>
      </c>
      <c r="AF67" s="392" t="str">
        <f t="shared" si="13"/>
        <v/>
      </c>
      <c r="AG67" s="392" t="str">
        <f t="shared" si="13"/>
        <v/>
      </c>
      <c r="AH67" s="392" t="str">
        <f t="shared" si="13"/>
        <v/>
      </c>
      <c r="AI67" s="392" t="str">
        <f t="shared" si="13"/>
        <v/>
      </c>
      <c r="AJ67" s="392" t="str">
        <f t="shared" si="13"/>
        <v/>
      </c>
      <c r="AK67" s="392" t="str">
        <f t="shared" si="13"/>
        <v/>
      </c>
      <c r="AL67" s="392" t="str">
        <f t="shared" si="13"/>
        <v/>
      </c>
      <c r="AM67" s="392" t="str">
        <f t="shared" si="13"/>
        <v/>
      </c>
      <c r="AN67" s="392" t="str">
        <f t="shared" si="13"/>
        <v/>
      </c>
      <c r="AO67" s="392" t="str">
        <f t="shared" si="13"/>
        <v/>
      </c>
      <c r="AP67" s="392" t="str">
        <f t="shared" si="13"/>
        <v/>
      </c>
      <c r="AQ67" s="392" t="str">
        <f t="shared" si="13"/>
        <v/>
      </c>
      <c r="AR67" s="392" t="str">
        <f t="shared" si="13"/>
        <v/>
      </c>
      <c r="AS67" s="392" t="str">
        <f t="shared" si="13"/>
        <v/>
      </c>
      <c r="AT67" s="392" t="str">
        <f t="shared" si="13"/>
        <v/>
      </c>
      <c r="AU67" s="392" t="str">
        <f t="shared" si="13"/>
        <v/>
      </c>
      <c r="AV67" s="392" t="str">
        <f t="shared" si="13"/>
        <v/>
      </c>
      <c r="AW67" s="392" t="str">
        <f t="shared" si="13"/>
        <v/>
      </c>
      <c r="AX67" s="392" t="str">
        <f t="shared" si="13"/>
        <v/>
      </c>
      <c r="AY67" s="392" t="str">
        <f t="shared" si="13"/>
        <v/>
      </c>
      <c r="AZ67" s="392" t="str">
        <f t="shared" si="13"/>
        <v/>
      </c>
      <c r="BA67" s="392" t="str">
        <f t="shared" si="13"/>
        <v/>
      </c>
      <c r="BB67" s="392" t="str">
        <f t="shared" si="13"/>
        <v/>
      </c>
      <c r="BC67" s="392" t="str">
        <f t="shared" si="13"/>
        <v/>
      </c>
      <c r="BD67" s="392" t="str">
        <f t="shared" si="13"/>
        <v/>
      </c>
      <c r="BE67" s="392" t="str">
        <f t="shared" si="13"/>
        <v/>
      </c>
      <c r="BF67" s="392" t="str">
        <f t="shared" si="13"/>
        <v/>
      </c>
      <c r="BG67" s="392" t="str">
        <f t="shared" si="13"/>
        <v/>
      </c>
      <c r="BH67" s="392" t="str">
        <f t="shared" si="13"/>
        <v/>
      </c>
      <c r="BI67" s="392" t="str">
        <f t="shared" si="13"/>
        <v/>
      </c>
      <c r="BJ67" s="392" t="str">
        <f t="shared" si="13"/>
        <v/>
      </c>
      <c r="BK67" s="392" t="str">
        <f t="shared" si="13"/>
        <v/>
      </c>
      <c r="BL67" s="392" t="str">
        <f t="shared" si="13"/>
        <v/>
      </c>
      <c r="BM67" s="392" t="str">
        <f t="shared" si="13"/>
        <v/>
      </c>
      <c r="BN67" s="392" t="str">
        <f t="shared" si="13"/>
        <v/>
      </c>
      <c r="BO67" s="392" t="str">
        <f t="shared" si="13"/>
        <v/>
      </c>
      <c r="BP67" s="392" t="str">
        <f t="shared" si="13"/>
        <v/>
      </c>
      <c r="BQ67" s="392" t="str">
        <f t="shared" si="13"/>
        <v/>
      </c>
      <c r="BR67" s="392" t="str">
        <f t="shared" ref="BR67:CF71" si="14">+IFERROR(BR14/BR$9,"")</f>
        <v/>
      </c>
      <c r="BS67" s="392" t="str">
        <f t="shared" si="14"/>
        <v/>
      </c>
      <c r="BT67" s="392" t="str">
        <f t="shared" si="14"/>
        <v/>
      </c>
      <c r="BU67" s="392" t="str">
        <f t="shared" si="14"/>
        <v/>
      </c>
      <c r="BV67" s="392" t="str">
        <f t="shared" si="14"/>
        <v/>
      </c>
      <c r="BW67" s="392" t="str">
        <f t="shared" si="14"/>
        <v/>
      </c>
      <c r="BX67" s="392" t="str">
        <f t="shared" si="14"/>
        <v/>
      </c>
      <c r="BY67" s="392" t="str">
        <f t="shared" si="14"/>
        <v/>
      </c>
      <c r="BZ67" s="392" t="str">
        <f t="shared" si="14"/>
        <v/>
      </c>
      <c r="CA67" s="392" t="str">
        <f t="shared" si="14"/>
        <v/>
      </c>
      <c r="CB67" s="392" t="str">
        <f t="shared" si="14"/>
        <v/>
      </c>
      <c r="CC67" s="392" t="str">
        <f t="shared" si="14"/>
        <v/>
      </c>
      <c r="CD67" s="392" t="str">
        <f t="shared" si="14"/>
        <v/>
      </c>
      <c r="CE67" s="392" t="str">
        <f t="shared" si="14"/>
        <v/>
      </c>
      <c r="CF67" s="392" t="str">
        <f>+IFERROR(CF14/CF$9,"")</f>
        <v/>
      </c>
    </row>
    <row r="68" spans="2:84" x14ac:dyDescent="0.3">
      <c r="B68" s="391">
        <v>3</v>
      </c>
      <c r="C68" s="966"/>
      <c r="D68" s="135" t="s">
        <v>125</v>
      </c>
      <c r="E68" s="392" t="str">
        <f t="shared" si="12"/>
        <v/>
      </c>
      <c r="F68" s="392" t="str">
        <f t="shared" ref="F68:T68" si="15">+IFERROR(F15/F$9,"")</f>
        <v/>
      </c>
      <c r="G68" s="392" t="str">
        <f t="shared" si="15"/>
        <v/>
      </c>
      <c r="H68" s="392" t="str">
        <f t="shared" si="15"/>
        <v/>
      </c>
      <c r="I68" s="392" t="str">
        <f t="shared" si="15"/>
        <v/>
      </c>
      <c r="J68" s="392">
        <f t="shared" si="15"/>
        <v>0.24780150710544865</v>
      </c>
      <c r="K68" s="392">
        <f t="shared" si="15"/>
        <v>0.27584426483409369</v>
      </c>
      <c r="L68" s="392">
        <f t="shared" si="15"/>
        <v>0.24086879016831339</v>
      </c>
      <c r="M68" s="392">
        <f t="shared" si="15"/>
        <v>0.24644917647184142</v>
      </c>
      <c r="N68" s="392">
        <f t="shared" si="15"/>
        <v>0.29288074996420205</v>
      </c>
      <c r="O68" s="392" t="str">
        <f t="shared" si="15"/>
        <v/>
      </c>
      <c r="P68" s="392" t="str">
        <f t="shared" si="15"/>
        <v/>
      </c>
      <c r="Q68" s="392" t="str">
        <f t="shared" si="15"/>
        <v/>
      </c>
      <c r="R68" s="392" t="str">
        <f t="shared" si="15"/>
        <v/>
      </c>
      <c r="S68" s="392" t="str">
        <f t="shared" si="15"/>
        <v/>
      </c>
      <c r="T68" s="392" t="str">
        <f t="shared" si="15"/>
        <v/>
      </c>
      <c r="U68" s="392" t="str">
        <f t="shared" si="13"/>
        <v/>
      </c>
      <c r="V68" s="392" t="str">
        <f t="shared" si="13"/>
        <v/>
      </c>
      <c r="W68" s="392" t="str">
        <f t="shared" si="13"/>
        <v/>
      </c>
      <c r="X68" s="392" t="str">
        <f t="shared" si="13"/>
        <v/>
      </c>
      <c r="Y68" s="392" t="str">
        <f t="shared" si="13"/>
        <v/>
      </c>
      <c r="Z68" s="392" t="str">
        <f t="shared" si="13"/>
        <v/>
      </c>
      <c r="AA68" s="392" t="str">
        <f t="shared" si="13"/>
        <v/>
      </c>
      <c r="AB68" s="392" t="str">
        <f t="shared" si="13"/>
        <v/>
      </c>
      <c r="AC68" s="392" t="str">
        <f t="shared" si="13"/>
        <v/>
      </c>
      <c r="AD68" s="392" t="str">
        <f t="shared" si="13"/>
        <v/>
      </c>
      <c r="AE68" s="392" t="str">
        <f t="shared" si="13"/>
        <v/>
      </c>
      <c r="AF68" s="392" t="str">
        <f t="shared" si="13"/>
        <v/>
      </c>
      <c r="AG68" s="392" t="str">
        <f t="shared" si="13"/>
        <v/>
      </c>
      <c r="AH68" s="392" t="str">
        <f t="shared" si="13"/>
        <v/>
      </c>
      <c r="AI68" s="392" t="str">
        <f t="shared" si="13"/>
        <v/>
      </c>
      <c r="AJ68" s="392" t="str">
        <f t="shared" si="13"/>
        <v/>
      </c>
      <c r="AK68" s="392" t="str">
        <f t="shared" si="13"/>
        <v/>
      </c>
      <c r="AL68" s="392" t="str">
        <f t="shared" si="13"/>
        <v/>
      </c>
      <c r="AM68" s="392" t="str">
        <f t="shared" si="13"/>
        <v/>
      </c>
      <c r="AN68" s="392" t="str">
        <f t="shared" si="13"/>
        <v/>
      </c>
      <c r="AO68" s="392" t="str">
        <f t="shared" si="13"/>
        <v/>
      </c>
      <c r="AP68" s="392" t="str">
        <f t="shared" si="13"/>
        <v/>
      </c>
      <c r="AQ68" s="392" t="str">
        <f t="shared" si="13"/>
        <v/>
      </c>
      <c r="AR68" s="392" t="str">
        <f t="shared" si="13"/>
        <v/>
      </c>
      <c r="AS68" s="392" t="str">
        <f t="shared" si="13"/>
        <v/>
      </c>
      <c r="AT68" s="392" t="str">
        <f t="shared" si="13"/>
        <v/>
      </c>
      <c r="AU68" s="392" t="str">
        <f t="shared" si="13"/>
        <v/>
      </c>
      <c r="AV68" s="392" t="str">
        <f t="shared" si="13"/>
        <v/>
      </c>
      <c r="AW68" s="392" t="str">
        <f t="shared" si="13"/>
        <v/>
      </c>
      <c r="AX68" s="392" t="str">
        <f t="shared" si="13"/>
        <v/>
      </c>
      <c r="AY68" s="392" t="str">
        <f t="shared" si="13"/>
        <v/>
      </c>
      <c r="AZ68" s="392" t="str">
        <f t="shared" si="13"/>
        <v/>
      </c>
      <c r="BA68" s="392" t="str">
        <f t="shared" si="13"/>
        <v/>
      </c>
      <c r="BB68" s="392" t="str">
        <f t="shared" si="13"/>
        <v/>
      </c>
      <c r="BC68" s="392" t="str">
        <f t="shared" si="13"/>
        <v/>
      </c>
      <c r="BD68" s="392" t="str">
        <f t="shared" si="13"/>
        <v/>
      </c>
      <c r="BE68" s="392" t="str">
        <f t="shared" si="13"/>
        <v/>
      </c>
      <c r="BF68" s="392" t="str">
        <f t="shared" si="13"/>
        <v/>
      </c>
      <c r="BG68" s="392" t="str">
        <f t="shared" si="13"/>
        <v/>
      </c>
      <c r="BH68" s="392" t="str">
        <f t="shared" si="13"/>
        <v/>
      </c>
      <c r="BI68" s="392" t="str">
        <f t="shared" si="13"/>
        <v/>
      </c>
      <c r="BJ68" s="392" t="str">
        <f t="shared" si="13"/>
        <v/>
      </c>
      <c r="BK68" s="392" t="str">
        <f t="shared" si="13"/>
        <v/>
      </c>
      <c r="BL68" s="392" t="str">
        <f t="shared" si="13"/>
        <v/>
      </c>
      <c r="BM68" s="392" t="str">
        <f t="shared" si="13"/>
        <v/>
      </c>
      <c r="BN68" s="392" t="str">
        <f t="shared" si="13"/>
        <v/>
      </c>
      <c r="BO68" s="392" t="str">
        <f t="shared" si="13"/>
        <v/>
      </c>
      <c r="BP68" s="392" t="str">
        <f t="shared" si="13"/>
        <v/>
      </c>
      <c r="BQ68" s="392" t="str">
        <f t="shared" si="13"/>
        <v/>
      </c>
      <c r="BR68" s="392" t="str">
        <f t="shared" si="14"/>
        <v/>
      </c>
      <c r="BS68" s="392" t="str">
        <f t="shared" si="14"/>
        <v/>
      </c>
      <c r="BT68" s="392" t="str">
        <f t="shared" si="14"/>
        <v/>
      </c>
      <c r="BU68" s="392" t="str">
        <f t="shared" si="14"/>
        <v/>
      </c>
      <c r="BV68" s="392" t="str">
        <f t="shared" si="14"/>
        <v/>
      </c>
      <c r="BW68" s="392" t="str">
        <f t="shared" si="14"/>
        <v/>
      </c>
      <c r="BX68" s="392" t="str">
        <f t="shared" si="14"/>
        <v/>
      </c>
      <c r="BY68" s="392" t="str">
        <f t="shared" si="14"/>
        <v/>
      </c>
      <c r="BZ68" s="392" t="str">
        <f t="shared" si="14"/>
        <v/>
      </c>
      <c r="CA68" s="392" t="str">
        <f t="shared" si="14"/>
        <v/>
      </c>
      <c r="CB68" s="392" t="str">
        <f t="shared" si="14"/>
        <v/>
      </c>
      <c r="CC68" s="392" t="str">
        <f t="shared" si="14"/>
        <v/>
      </c>
      <c r="CD68" s="392" t="str">
        <f t="shared" si="14"/>
        <v/>
      </c>
      <c r="CE68" s="392" t="str">
        <f t="shared" si="14"/>
        <v/>
      </c>
      <c r="CF68" s="392" t="str">
        <f t="shared" si="14"/>
        <v/>
      </c>
    </row>
    <row r="69" spans="2:84" x14ac:dyDescent="0.3">
      <c r="B69" s="391">
        <v>4</v>
      </c>
      <c r="C69" s="966"/>
      <c r="D69" s="135" t="s">
        <v>126</v>
      </c>
      <c r="E69" s="392" t="str">
        <f t="shared" si="12"/>
        <v/>
      </c>
      <c r="F69" s="392" t="str">
        <f t="shared" ref="F69:BQ72" si="16">+IFERROR(F16/F$9,"")</f>
        <v/>
      </c>
      <c r="G69" s="392" t="str">
        <f t="shared" si="16"/>
        <v/>
      </c>
      <c r="H69" s="392" t="str">
        <f t="shared" si="16"/>
        <v/>
      </c>
      <c r="I69" s="392" t="str">
        <f t="shared" si="16"/>
        <v/>
      </c>
      <c r="J69" s="392">
        <f t="shared" si="16"/>
        <v>0.27528325319421082</v>
      </c>
      <c r="K69" s="392">
        <f t="shared" si="16"/>
        <v>0.24053996472734113</v>
      </c>
      <c r="L69" s="392">
        <f t="shared" si="16"/>
        <v>0.24912437370230797</v>
      </c>
      <c r="M69" s="392">
        <f t="shared" si="16"/>
        <v>0.19611769069435137</v>
      </c>
      <c r="N69" s="392">
        <f t="shared" si="16"/>
        <v>0.23879016142419562</v>
      </c>
      <c r="O69" s="392" t="str">
        <f t="shared" si="16"/>
        <v/>
      </c>
      <c r="P69" s="392" t="str">
        <f t="shared" si="16"/>
        <v/>
      </c>
      <c r="Q69" s="392" t="str">
        <f t="shared" si="16"/>
        <v/>
      </c>
      <c r="R69" s="392" t="str">
        <f t="shared" si="16"/>
        <v/>
      </c>
      <c r="S69" s="392" t="str">
        <f t="shared" si="16"/>
        <v/>
      </c>
      <c r="T69" s="392" t="str">
        <f t="shared" si="16"/>
        <v/>
      </c>
      <c r="U69" s="392" t="str">
        <f t="shared" si="16"/>
        <v/>
      </c>
      <c r="V69" s="392" t="str">
        <f t="shared" si="16"/>
        <v/>
      </c>
      <c r="W69" s="392" t="str">
        <f t="shared" si="16"/>
        <v/>
      </c>
      <c r="X69" s="392" t="str">
        <f t="shared" si="16"/>
        <v/>
      </c>
      <c r="Y69" s="392" t="str">
        <f t="shared" si="16"/>
        <v/>
      </c>
      <c r="Z69" s="392" t="str">
        <f t="shared" si="16"/>
        <v/>
      </c>
      <c r="AA69" s="392" t="str">
        <f t="shared" si="16"/>
        <v/>
      </c>
      <c r="AB69" s="392" t="str">
        <f t="shared" si="16"/>
        <v/>
      </c>
      <c r="AC69" s="392" t="str">
        <f t="shared" si="16"/>
        <v/>
      </c>
      <c r="AD69" s="392" t="str">
        <f t="shared" si="16"/>
        <v/>
      </c>
      <c r="AE69" s="392" t="str">
        <f t="shared" si="16"/>
        <v/>
      </c>
      <c r="AF69" s="392" t="str">
        <f t="shared" si="16"/>
        <v/>
      </c>
      <c r="AG69" s="392" t="str">
        <f t="shared" si="16"/>
        <v/>
      </c>
      <c r="AH69" s="392" t="str">
        <f t="shared" si="16"/>
        <v/>
      </c>
      <c r="AI69" s="392" t="str">
        <f t="shared" si="16"/>
        <v/>
      </c>
      <c r="AJ69" s="392" t="str">
        <f t="shared" si="16"/>
        <v/>
      </c>
      <c r="AK69" s="392" t="str">
        <f t="shared" si="16"/>
        <v/>
      </c>
      <c r="AL69" s="392" t="str">
        <f t="shared" si="16"/>
        <v/>
      </c>
      <c r="AM69" s="392" t="str">
        <f t="shared" si="16"/>
        <v/>
      </c>
      <c r="AN69" s="392" t="str">
        <f t="shared" si="16"/>
        <v/>
      </c>
      <c r="AO69" s="392" t="str">
        <f t="shared" si="16"/>
        <v/>
      </c>
      <c r="AP69" s="392" t="str">
        <f t="shared" si="16"/>
        <v/>
      </c>
      <c r="AQ69" s="392" t="str">
        <f t="shared" si="16"/>
        <v/>
      </c>
      <c r="AR69" s="392" t="str">
        <f t="shared" si="16"/>
        <v/>
      </c>
      <c r="AS69" s="392" t="str">
        <f t="shared" si="16"/>
        <v/>
      </c>
      <c r="AT69" s="392" t="str">
        <f t="shared" si="16"/>
        <v/>
      </c>
      <c r="AU69" s="392" t="str">
        <f t="shared" si="16"/>
        <v/>
      </c>
      <c r="AV69" s="392" t="str">
        <f t="shared" si="16"/>
        <v/>
      </c>
      <c r="AW69" s="392" t="str">
        <f t="shared" si="16"/>
        <v/>
      </c>
      <c r="AX69" s="392" t="str">
        <f t="shared" si="16"/>
        <v/>
      </c>
      <c r="AY69" s="392" t="str">
        <f t="shared" si="16"/>
        <v/>
      </c>
      <c r="AZ69" s="392" t="str">
        <f t="shared" si="16"/>
        <v/>
      </c>
      <c r="BA69" s="392" t="str">
        <f t="shared" si="16"/>
        <v/>
      </c>
      <c r="BB69" s="392" t="str">
        <f t="shared" si="16"/>
        <v/>
      </c>
      <c r="BC69" s="392" t="str">
        <f t="shared" si="16"/>
        <v/>
      </c>
      <c r="BD69" s="392" t="str">
        <f t="shared" si="16"/>
        <v/>
      </c>
      <c r="BE69" s="392" t="str">
        <f t="shared" si="16"/>
        <v/>
      </c>
      <c r="BF69" s="392" t="str">
        <f t="shared" si="16"/>
        <v/>
      </c>
      <c r="BG69" s="392" t="str">
        <f t="shared" si="16"/>
        <v/>
      </c>
      <c r="BH69" s="392" t="str">
        <f t="shared" si="16"/>
        <v/>
      </c>
      <c r="BI69" s="392" t="str">
        <f t="shared" si="16"/>
        <v/>
      </c>
      <c r="BJ69" s="392" t="str">
        <f t="shared" si="16"/>
        <v/>
      </c>
      <c r="BK69" s="392" t="str">
        <f t="shared" si="16"/>
        <v/>
      </c>
      <c r="BL69" s="392" t="str">
        <f t="shared" si="16"/>
        <v/>
      </c>
      <c r="BM69" s="392" t="str">
        <f t="shared" si="16"/>
        <v/>
      </c>
      <c r="BN69" s="392" t="str">
        <f t="shared" si="16"/>
        <v/>
      </c>
      <c r="BO69" s="392" t="str">
        <f t="shared" si="16"/>
        <v/>
      </c>
      <c r="BP69" s="392" t="str">
        <f t="shared" si="16"/>
        <v/>
      </c>
      <c r="BQ69" s="392" t="str">
        <f t="shared" si="16"/>
        <v/>
      </c>
      <c r="BR69" s="392" t="str">
        <f t="shared" si="14"/>
        <v/>
      </c>
      <c r="BS69" s="392" t="str">
        <f t="shared" si="14"/>
        <v/>
      </c>
      <c r="BT69" s="392" t="str">
        <f t="shared" si="14"/>
        <v/>
      </c>
      <c r="BU69" s="392" t="str">
        <f t="shared" si="14"/>
        <v/>
      </c>
      <c r="BV69" s="392" t="str">
        <f t="shared" si="14"/>
        <v/>
      </c>
      <c r="BW69" s="392" t="str">
        <f t="shared" si="14"/>
        <v/>
      </c>
      <c r="BX69" s="392" t="str">
        <f t="shared" si="14"/>
        <v/>
      </c>
      <c r="BY69" s="392" t="str">
        <f t="shared" si="14"/>
        <v/>
      </c>
      <c r="BZ69" s="392" t="str">
        <f t="shared" si="14"/>
        <v/>
      </c>
      <c r="CA69" s="392" t="str">
        <f t="shared" si="14"/>
        <v/>
      </c>
      <c r="CB69" s="392" t="str">
        <f t="shared" si="14"/>
        <v/>
      </c>
      <c r="CC69" s="392" t="str">
        <f t="shared" si="14"/>
        <v/>
      </c>
      <c r="CD69" s="392" t="str">
        <f t="shared" si="14"/>
        <v/>
      </c>
      <c r="CE69" s="392" t="str">
        <f t="shared" si="14"/>
        <v/>
      </c>
      <c r="CF69" s="392" t="str">
        <f t="shared" si="14"/>
        <v/>
      </c>
    </row>
    <row r="70" spans="2:84" x14ac:dyDescent="0.3">
      <c r="B70" s="391">
        <v>5</v>
      </c>
      <c r="C70" s="966"/>
      <c r="D70" s="135" t="s">
        <v>238</v>
      </c>
      <c r="E70" s="392" t="str">
        <f t="shared" si="12"/>
        <v/>
      </c>
      <c r="F70" s="392" t="str">
        <f t="shared" si="16"/>
        <v/>
      </c>
      <c r="G70" s="392" t="str">
        <f t="shared" si="16"/>
        <v/>
      </c>
      <c r="H70" s="392" t="str">
        <f t="shared" si="16"/>
        <v/>
      </c>
      <c r="I70" s="392" t="str">
        <f t="shared" si="16"/>
        <v/>
      </c>
      <c r="J70" s="392">
        <f t="shared" si="16"/>
        <v>0</v>
      </c>
      <c r="K70" s="392">
        <f t="shared" si="16"/>
        <v>0</v>
      </c>
      <c r="L70" s="392">
        <f t="shared" si="16"/>
        <v>0</v>
      </c>
      <c r="M70" s="392">
        <f t="shared" si="16"/>
        <v>0</v>
      </c>
      <c r="N70" s="392">
        <f t="shared" si="16"/>
        <v>0</v>
      </c>
      <c r="O70" s="392" t="str">
        <f t="shared" si="16"/>
        <v/>
      </c>
      <c r="P70" s="392" t="str">
        <f t="shared" si="16"/>
        <v/>
      </c>
      <c r="Q70" s="392" t="str">
        <f t="shared" si="16"/>
        <v/>
      </c>
      <c r="R70" s="392" t="str">
        <f t="shared" si="16"/>
        <v/>
      </c>
      <c r="S70" s="392" t="str">
        <f t="shared" si="16"/>
        <v/>
      </c>
      <c r="T70" s="392" t="str">
        <f t="shared" si="16"/>
        <v/>
      </c>
      <c r="U70" s="392" t="str">
        <f t="shared" si="16"/>
        <v/>
      </c>
      <c r="V70" s="392" t="str">
        <f t="shared" si="16"/>
        <v/>
      </c>
      <c r="W70" s="392" t="str">
        <f t="shared" si="16"/>
        <v/>
      </c>
      <c r="X70" s="392" t="str">
        <f t="shared" si="16"/>
        <v/>
      </c>
      <c r="Y70" s="392" t="str">
        <f t="shared" si="16"/>
        <v/>
      </c>
      <c r="Z70" s="392" t="str">
        <f t="shared" si="16"/>
        <v/>
      </c>
      <c r="AA70" s="392" t="str">
        <f t="shared" si="16"/>
        <v/>
      </c>
      <c r="AB70" s="392" t="str">
        <f t="shared" si="16"/>
        <v/>
      </c>
      <c r="AC70" s="392" t="str">
        <f t="shared" si="16"/>
        <v/>
      </c>
      <c r="AD70" s="392" t="str">
        <f t="shared" si="16"/>
        <v/>
      </c>
      <c r="AE70" s="392" t="str">
        <f t="shared" si="16"/>
        <v/>
      </c>
      <c r="AF70" s="392" t="str">
        <f t="shared" si="16"/>
        <v/>
      </c>
      <c r="AG70" s="392" t="str">
        <f t="shared" si="16"/>
        <v/>
      </c>
      <c r="AH70" s="392" t="str">
        <f t="shared" si="16"/>
        <v/>
      </c>
      <c r="AI70" s="392" t="str">
        <f t="shared" si="16"/>
        <v/>
      </c>
      <c r="AJ70" s="392" t="str">
        <f t="shared" si="16"/>
        <v/>
      </c>
      <c r="AK70" s="392" t="str">
        <f t="shared" si="16"/>
        <v/>
      </c>
      <c r="AL70" s="392" t="str">
        <f t="shared" si="16"/>
        <v/>
      </c>
      <c r="AM70" s="392" t="str">
        <f t="shared" si="16"/>
        <v/>
      </c>
      <c r="AN70" s="392" t="str">
        <f t="shared" si="16"/>
        <v/>
      </c>
      <c r="AO70" s="392" t="str">
        <f t="shared" si="16"/>
        <v/>
      </c>
      <c r="AP70" s="392" t="str">
        <f t="shared" si="16"/>
        <v/>
      </c>
      <c r="AQ70" s="392" t="str">
        <f t="shared" si="16"/>
        <v/>
      </c>
      <c r="AR70" s="392" t="str">
        <f t="shared" si="16"/>
        <v/>
      </c>
      <c r="AS70" s="392" t="str">
        <f t="shared" si="16"/>
        <v/>
      </c>
      <c r="AT70" s="392" t="str">
        <f t="shared" si="16"/>
        <v/>
      </c>
      <c r="AU70" s="392" t="str">
        <f t="shared" si="16"/>
        <v/>
      </c>
      <c r="AV70" s="392" t="str">
        <f t="shared" si="16"/>
        <v/>
      </c>
      <c r="AW70" s="392" t="str">
        <f t="shared" si="16"/>
        <v/>
      </c>
      <c r="AX70" s="392" t="str">
        <f t="shared" si="16"/>
        <v/>
      </c>
      <c r="AY70" s="392" t="str">
        <f t="shared" si="16"/>
        <v/>
      </c>
      <c r="AZ70" s="392" t="str">
        <f t="shared" si="16"/>
        <v/>
      </c>
      <c r="BA70" s="392" t="str">
        <f t="shared" si="16"/>
        <v/>
      </c>
      <c r="BB70" s="392" t="str">
        <f t="shared" si="16"/>
        <v/>
      </c>
      <c r="BC70" s="392" t="str">
        <f t="shared" si="16"/>
        <v/>
      </c>
      <c r="BD70" s="392" t="str">
        <f t="shared" si="16"/>
        <v/>
      </c>
      <c r="BE70" s="392" t="str">
        <f t="shared" si="16"/>
        <v/>
      </c>
      <c r="BF70" s="392" t="str">
        <f t="shared" si="16"/>
        <v/>
      </c>
      <c r="BG70" s="392" t="str">
        <f t="shared" si="16"/>
        <v/>
      </c>
      <c r="BH70" s="392" t="str">
        <f t="shared" si="16"/>
        <v/>
      </c>
      <c r="BI70" s="392" t="str">
        <f t="shared" si="16"/>
        <v/>
      </c>
      <c r="BJ70" s="392" t="str">
        <f t="shared" si="16"/>
        <v/>
      </c>
      <c r="BK70" s="392" t="str">
        <f t="shared" si="16"/>
        <v/>
      </c>
      <c r="BL70" s="392" t="str">
        <f t="shared" si="16"/>
        <v/>
      </c>
      <c r="BM70" s="392" t="str">
        <f t="shared" si="16"/>
        <v/>
      </c>
      <c r="BN70" s="392" t="str">
        <f t="shared" si="16"/>
        <v/>
      </c>
      <c r="BO70" s="392" t="str">
        <f t="shared" si="16"/>
        <v/>
      </c>
      <c r="BP70" s="392" t="str">
        <f t="shared" si="16"/>
        <v/>
      </c>
      <c r="BQ70" s="392" t="str">
        <f t="shared" si="16"/>
        <v/>
      </c>
      <c r="BR70" s="392" t="str">
        <f t="shared" si="14"/>
        <v/>
      </c>
      <c r="BS70" s="392" t="str">
        <f t="shared" si="14"/>
        <v/>
      </c>
      <c r="BT70" s="392" t="str">
        <f t="shared" si="14"/>
        <v/>
      </c>
      <c r="BU70" s="392" t="str">
        <f t="shared" si="14"/>
        <v/>
      </c>
      <c r="BV70" s="392" t="str">
        <f t="shared" si="14"/>
        <v/>
      </c>
      <c r="BW70" s="392" t="str">
        <f t="shared" si="14"/>
        <v/>
      </c>
      <c r="BX70" s="392" t="str">
        <f t="shared" si="14"/>
        <v/>
      </c>
      <c r="BY70" s="392" t="str">
        <f t="shared" si="14"/>
        <v/>
      </c>
      <c r="BZ70" s="392" t="str">
        <f t="shared" si="14"/>
        <v/>
      </c>
      <c r="CA70" s="392" t="str">
        <f t="shared" si="14"/>
        <v/>
      </c>
      <c r="CB70" s="392" t="str">
        <f t="shared" si="14"/>
        <v/>
      </c>
      <c r="CC70" s="392" t="str">
        <f t="shared" si="14"/>
        <v/>
      </c>
      <c r="CD70" s="392" t="str">
        <f t="shared" si="14"/>
        <v/>
      </c>
      <c r="CE70" s="392" t="str">
        <f t="shared" si="14"/>
        <v/>
      </c>
      <c r="CF70" s="392" t="str">
        <f t="shared" si="14"/>
        <v/>
      </c>
    </row>
    <row r="71" spans="2:84" x14ac:dyDescent="0.3">
      <c r="B71" s="391">
        <v>6</v>
      </c>
      <c r="C71" s="966"/>
      <c r="D71" s="135" t="s">
        <v>129</v>
      </c>
      <c r="E71" s="392" t="str">
        <f t="shared" si="12"/>
        <v/>
      </c>
      <c r="F71" s="392" t="str">
        <f t="shared" si="16"/>
        <v/>
      </c>
      <c r="G71" s="392" t="str">
        <f t="shared" si="16"/>
        <v/>
      </c>
      <c r="H71" s="392" t="str">
        <f t="shared" si="16"/>
        <v/>
      </c>
      <c r="I71" s="392" t="str">
        <f t="shared" si="16"/>
        <v/>
      </c>
      <c r="J71" s="392">
        <f t="shared" si="16"/>
        <v>0</v>
      </c>
      <c r="K71" s="392">
        <f t="shared" si="16"/>
        <v>0</v>
      </c>
      <c r="L71" s="392">
        <f t="shared" si="16"/>
        <v>0</v>
      </c>
      <c r="M71" s="392">
        <f t="shared" si="16"/>
        <v>0</v>
      </c>
      <c r="N71" s="392">
        <f t="shared" si="16"/>
        <v>0</v>
      </c>
      <c r="O71" s="392" t="str">
        <f t="shared" si="16"/>
        <v/>
      </c>
      <c r="P71" s="392" t="str">
        <f t="shared" si="16"/>
        <v/>
      </c>
      <c r="Q71" s="392" t="str">
        <f t="shared" si="16"/>
        <v/>
      </c>
      <c r="R71" s="392" t="str">
        <f t="shared" si="16"/>
        <v/>
      </c>
      <c r="S71" s="392" t="str">
        <f t="shared" si="16"/>
        <v/>
      </c>
      <c r="T71" s="392" t="str">
        <f t="shared" si="16"/>
        <v/>
      </c>
      <c r="U71" s="392" t="str">
        <f t="shared" si="16"/>
        <v/>
      </c>
      <c r="V71" s="392" t="str">
        <f t="shared" si="16"/>
        <v/>
      </c>
      <c r="W71" s="392" t="str">
        <f t="shared" si="16"/>
        <v/>
      </c>
      <c r="X71" s="392" t="str">
        <f t="shared" si="16"/>
        <v/>
      </c>
      <c r="Y71" s="392" t="str">
        <f t="shared" si="16"/>
        <v/>
      </c>
      <c r="Z71" s="392" t="str">
        <f t="shared" si="16"/>
        <v/>
      </c>
      <c r="AA71" s="392" t="str">
        <f t="shared" si="16"/>
        <v/>
      </c>
      <c r="AB71" s="392" t="str">
        <f t="shared" si="16"/>
        <v/>
      </c>
      <c r="AC71" s="392" t="str">
        <f t="shared" si="16"/>
        <v/>
      </c>
      <c r="AD71" s="392" t="str">
        <f t="shared" si="16"/>
        <v/>
      </c>
      <c r="AE71" s="392" t="str">
        <f t="shared" si="16"/>
        <v/>
      </c>
      <c r="AF71" s="392" t="str">
        <f t="shared" si="16"/>
        <v/>
      </c>
      <c r="AG71" s="392" t="str">
        <f t="shared" si="16"/>
        <v/>
      </c>
      <c r="AH71" s="392" t="str">
        <f t="shared" si="16"/>
        <v/>
      </c>
      <c r="AI71" s="392" t="str">
        <f t="shared" si="16"/>
        <v/>
      </c>
      <c r="AJ71" s="392" t="str">
        <f t="shared" si="16"/>
        <v/>
      </c>
      <c r="AK71" s="392" t="str">
        <f t="shared" si="16"/>
        <v/>
      </c>
      <c r="AL71" s="392" t="str">
        <f t="shared" si="16"/>
        <v/>
      </c>
      <c r="AM71" s="392" t="str">
        <f t="shared" si="16"/>
        <v/>
      </c>
      <c r="AN71" s="392" t="str">
        <f t="shared" si="16"/>
        <v/>
      </c>
      <c r="AO71" s="392" t="str">
        <f t="shared" si="16"/>
        <v/>
      </c>
      <c r="AP71" s="392" t="str">
        <f t="shared" si="16"/>
        <v/>
      </c>
      <c r="AQ71" s="392" t="str">
        <f t="shared" si="16"/>
        <v/>
      </c>
      <c r="AR71" s="392" t="str">
        <f t="shared" si="16"/>
        <v/>
      </c>
      <c r="AS71" s="392" t="str">
        <f t="shared" si="16"/>
        <v/>
      </c>
      <c r="AT71" s="392" t="str">
        <f t="shared" si="16"/>
        <v/>
      </c>
      <c r="AU71" s="392" t="str">
        <f t="shared" si="16"/>
        <v/>
      </c>
      <c r="AV71" s="392" t="str">
        <f t="shared" si="16"/>
        <v/>
      </c>
      <c r="AW71" s="392" t="str">
        <f t="shared" si="16"/>
        <v/>
      </c>
      <c r="AX71" s="392" t="str">
        <f t="shared" si="16"/>
        <v/>
      </c>
      <c r="AY71" s="392" t="str">
        <f t="shared" si="16"/>
        <v/>
      </c>
      <c r="AZ71" s="392" t="str">
        <f t="shared" si="16"/>
        <v/>
      </c>
      <c r="BA71" s="392" t="str">
        <f t="shared" si="16"/>
        <v/>
      </c>
      <c r="BB71" s="392" t="str">
        <f t="shared" si="16"/>
        <v/>
      </c>
      <c r="BC71" s="392" t="str">
        <f t="shared" si="16"/>
        <v/>
      </c>
      <c r="BD71" s="392" t="str">
        <f t="shared" si="16"/>
        <v/>
      </c>
      <c r="BE71" s="392" t="str">
        <f t="shared" si="16"/>
        <v/>
      </c>
      <c r="BF71" s="392" t="str">
        <f t="shared" si="16"/>
        <v/>
      </c>
      <c r="BG71" s="392" t="str">
        <f t="shared" si="16"/>
        <v/>
      </c>
      <c r="BH71" s="392" t="str">
        <f t="shared" si="16"/>
        <v/>
      </c>
      <c r="BI71" s="392" t="str">
        <f t="shared" si="16"/>
        <v/>
      </c>
      <c r="BJ71" s="392" t="str">
        <f t="shared" si="16"/>
        <v/>
      </c>
      <c r="BK71" s="392" t="str">
        <f t="shared" si="16"/>
        <v/>
      </c>
      <c r="BL71" s="392" t="str">
        <f t="shared" si="16"/>
        <v/>
      </c>
      <c r="BM71" s="392" t="str">
        <f t="shared" si="16"/>
        <v/>
      </c>
      <c r="BN71" s="392" t="str">
        <f t="shared" si="16"/>
        <v/>
      </c>
      <c r="BO71" s="392" t="str">
        <f t="shared" si="16"/>
        <v/>
      </c>
      <c r="BP71" s="392" t="str">
        <f t="shared" si="16"/>
        <v/>
      </c>
      <c r="BQ71" s="392" t="str">
        <f t="shared" si="16"/>
        <v/>
      </c>
      <c r="BR71" s="392" t="str">
        <f t="shared" si="14"/>
        <v/>
      </c>
      <c r="BS71" s="392" t="str">
        <f t="shared" si="14"/>
        <v/>
      </c>
      <c r="BT71" s="392" t="str">
        <f t="shared" si="14"/>
        <v/>
      </c>
      <c r="BU71" s="392" t="str">
        <f t="shared" si="14"/>
        <v/>
      </c>
      <c r="BV71" s="392" t="str">
        <f t="shared" si="14"/>
        <v/>
      </c>
      <c r="BW71" s="392" t="str">
        <f t="shared" si="14"/>
        <v/>
      </c>
      <c r="BX71" s="392" t="str">
        <f t="shared" si="14"/>
        <v/>
      </c>
      <c r="BY71" s="392" t="str">
        <f t="shared" si="14"/>
        <v/>
      </c>
      <c r="BZ71" s="392" t="str">
        <f t="shared" si="14"/>
        <v/>
      </c>
      <c r="CA71" s="392" t="str">
        <f t="shared" si="14"/>
        <v/>
      </c>
      <c r="CB71" s="392" t="str">
        <f t="shared" si="14"/>
        <v/>
      </c>
      <c r="CC71" s="392" t="str">
        <f t="shared" si="14"/>
        <v/>
      </c>
      <c r="CD71" s="392" t="str">
        <f t="shared" si="14"/>
        <v/>
      </c>
      <c r="CE71" s="392" t="str">
        <f t="shared" si="14"/>
        <v/>
      </c>
      <c r="CF71" s="392" t="str">
        <f t="shared" si="14"/>
        <v/>
      </c>
    </row>
    <row r="72" spans="2:84" x14ac:dyDescent="0.3">
      <c r="B72" s="391">
        <v>7</v>
      </c>
      <c r="C72" s="966"/>
      <c r="D72" s="135" t="s">
        <v>127</v>
      </c>
      <c r="E72" s="392" t="str">
        <f t="shared" si="12"/>
        <v/>
      </c>
      <c r="F72" s="392" t="str">
        <f t="shared" si="16"/>
        <v/>
      </c>
      <c r="G72" s="392" t="str">
        <f t="shared" si="16"/>
        <v/>
      </c>
      <c r="H72" s="392" t="str">
        <f t="shared" si="16"/>
        <v/>
      </c>
      <c r="I72" s="392" t="str">
        <f t="shared" si="16"/>
        <v/>
      </c>
      <c r="J72" s="392">
        <f t="shared" si="16"/>
        <v>0.11692329627638652</v>
      </c>
      <c r="K72" s="392">
        <f t="shared" si="16"/>
        <v>8.3643971690356742E-2</v>
      </c>
      <c r="L72" s="392">
        <f t="shared" si="16"/>
        <v>9.2632503477027769E-2</v>
      </c>
      <c r="M72" s="392">
        <f t="shared" si="16"/>
        <v>0.17955877227398148</v>
      </c>
      <c r="N72" s="392">
        <f t="shared" si="16"/>
        <v>9.0610729886298425E-2</v>
      </c>
      <c r="O72" s="392" t="str">
        <f t="shared" si="16"/>
        <v/>
      </c>
      <c r="P72" s="392" t="str">
        <f t="shared" si="16"/>
        <v/>
      </c>
      <c r="Q72" s="392" t="str">
        <f t="shared" si="16"/>
        <v/>
      </c>
      <c r="R72" s="392" t="str">
        <f t="shared" si="16"/>
        <v/>
      </c>
      <c r="S72" s="392" t="str">
        <f t="shared" si="16"/>
        <v/>
      </c>
      <c r="T72" s="392" t="str">
        <f t="shared" si="16"/>
        <v/>
      </c>
      <c r="U72" s="392" t="str">
        <f t="shared" si="16"/>
        <v/>
      </c>
      <c r="V72" s="392" t="str">
        <f t="shared" si="16"/>
        <v/>
      </c>
      <c r="W72" s="392" t="str">
        <f t="shared" si="16"/>
        <v/>
      </c>
      <c r="X72" s="392" t="str">
        <f t="shared" si="16"/>
        <v/>
      </c>
      <c r="Y72" s="392" t="str">
        <f t="shared" si="16"/>
        <v/>
      </c>
      <c r="Z72" s="392" t="str">
        <f t="shared" si="16"/>
        <v/>
      </c>
      <c r="AA72" s="392" t="str">
        <f t="shared" si="16"/>
        <v/>
      </c>
      <c r="AB72" s="392" t="str">
        <f t="shared" si="16"/>
        <v/>
      </c>
      <c r="AC72" s="392" t="str">
        <f t="shared" si="16"/>
        <v/>
      </c>
      <c r="AD72" s="392" t="str">
        <f t="shared" si="16"/>
        <v/>
      </c>
      <c r="AE72" s="392" t="str">
        <f t="shared" si="16"/>
        <v/>
      </c>
      <c r="AF72" s="392" t="str">
        <f t="shared" si="16"/>
        <v/>
      </c>
      <c r="AG72" s="392" t="str">
        <f t="shared" si="16"/>
        <v/>
      </c>
      <c r="AH72" s="392" t="str">
        <f t="shared" si="16"/>
        <v/>
      </c>
      <c r="AI72" s="392" t="str">
        <f t="shared" si="16"/>
        <v/>
      </c>
      <c r="AJ72" s="392" t="str">
        <f t="shared" si="16"/>
        <v/>
      </c>
      <c r="AK72" s="392" t="str">
        <f t="shared" si="16"/>
        <v/>
      </c>
      <c r="AL72" s="392" t="str">
        <f t="shared" si="16"/>
        <v/>
      </c>
      <c r="AM72" s="392" t="str">
        <f t="shared" si="16"/>
        <v/>
      </c>
      <c r="AN72" s="392" t="str">
        <f t="shared" si="16"/>
        <v/>
      </c>
      <c r="AO72" s="392" t="str">
        <f t="shared" si="16"/>
        <v/>
      </c>
      <c r="AP72" s="392" t="str">
        <f t="shared" si="16"/>
        <v/>
      </c>
      <c r="AQ72" s="392" t="str">
        <f t="shared" si="16"/>
        <v/>
      </c>
      <c r="AR72" s="392" t="str">
        <f t="shared" si="16"/>
        <v/>
      </c>
      <c r="AS72" s="392" t="str">
        <f t="shared" si="16"/>
        <v/>
      </c>
      <c r="AT72" s="392" t="str">
        <f t="shared" si="16"/>
        <v/>
      </c>
      <c r="AU72" s="392" t="str">
        <f t="shared" si="16"/>
        <v/>
      </c>
      <c r="AV72" s="392" t="str">
        <f t="shared" si="16"/>
        <v/>
      </c>
      <c r="AW72" s="392" t="str">
        <f t="shared" si="16"/>
        <v/>
      </c>
      <c r="AX72" s="392" t="str">
        <f t="shared" si="16"/>
        <v/>
      </c>
      <c r="AY72" s="392" t="str">
        <f t="shared" si="16"/>
        <v/>
      </c>
      <c r="AZ72" s="392" t="str">
        <f t="shared" si="16"/>
        <v/>
      </c>
      <c r="BA72" s="392" t="str">
        <f t="shared" si="16"/>
        <v/>
      </c>
      <c r="BB72" s="392" t="str">
        <f t="shared" si="16"/>
        <v/>
      </c>
      <c r="BC72" s="392" t="str">
        <f t="shared" si="16"/>
        <v/>
      </c>
      <c r="BD72" s="392" t="str">
        <f t="shared" si="16"/>
        <v/>
      </c>
      <c r="BE72" s="392" t="str">
        <f t="shared" si="16"/>
        <v/>
      </c>
      <c r="BF72" s="392" t="str">
        <f t="shared" si="16"/>
        <v/>
      </c>
      <c r="BG72" s="392" t="str">
        <f t="shared" si="16"/>
        <v/>
      </c>
      <c r="BH72" s="392" t="str">
        <f t="shared" si="16"/>
        <v/>
      </c>
      <c r="BI72" s="392" t="str">
        <f t="shared" si="16"/>
        <v/>
      </c>
      <c r="BJ72" s="392" t="str">
        <f t="shared" si="16"/>
        <v/>
      </c>
      <c r="BK72" s="392" t="str">
        <f t="shared" si="16"/>
        <v/>
      </c>
      <c r="BL72" s="392" t="str">
        <f t="shared" si="16"/>
        <v/>
      </c>
      <c r="BM72" s="392" t="str">
        <f t="shared" si="16"/>
        <v/>
      </c>
      <c r="BN72" s="392" t="str">
        <f t="shared" si="16"/>
        <v/>
      </c>
      <c r="BO72" s="392" t="str">
        <f t="shared" si="16"/>
        <v/>
      </c>
      <c r="BP72" s="392" t="str">
        <f t="shared" si="16"/>
        <v/>
      </c>
      <c r="BQ72" s="392" t="str">
        <f t="shared" ref="BQ72:CF75" si="17">+IFERROR(BQ19/BQ$9,"")</f>
        <v/>
      </c>
      <c r="BR72" s="392" t="str">
        <f t="shared" si="17"/>
        <v/>
      </c>
      <c r="BS72" s="392" t="str">
        <f t="shared" si="17"/>
        <v/>
      </c>
      <c r="BT72" s="392" t="str">
        <f t="shared" si="17"/>
        <v/>
      </c>
      <c r="BU72" s="392" t="str">
        <f t="shared" si="17"/>
        <v/>
      </c>
      <c r="BV72" s="392" t="str">
        <f t="shared" si="17"/>
        <v/>
      </c>
      <c r="BW72" s="392" t="str">
        <f t="shared" si="17"/>
        <v/>
      </c>
      <c r="BX72" s="392" t="str">
        <f t="shared" si="17"/>
        <v/>
      </c>
      <c r="BY72" s="392" t="str">
        <f t="shared" si="17"/>
        <v/>
      </c>
      <c r="BZ72" s="392" t="str">
        <f t="shared" si="17"/>
        <v/>
      </c>
      <c r="CA72" s="392" t="str">
        <f t="shared" si="17"/>
        <v/>
      </c>
      <c r="CB72" s="392" t="str">
        <f t="shared" si="17"/>
        <v/>
      </c>
      <c r="CC72" s="392" t="str">
        <f t="shared" si="17"/>
        <v/>
      </c>
      <c r="CD72" s="392" t="str">
        <f t="shared" si="17"/>
        <v/>
      </c>
      <c r="CE72" s="392" t="str">
        <f t="shared" si="17"/>
        <v/>
      </c>
      <c r="CF72" s="392" t="str">
        <f t="shared" si="17"/>
        <v/>
      </c>
    </row>
    <row r="73" spans="2:84" x14ac:dyDescent="0.3">
      <c r="B73" s="391">
        <v>8</v>
      </c>
      <c r="C73" s="966"/>
      <c r="D73" s="135" t="s">
        <v>128</v>
      </c>
      <c r="E73" s="392" t="str">
        <f t="shared" si="12"/>
        <v/>
      </c>
      <c r="F73" s="392" t="str">
        <f t="shared" ref="F73:BQ76" si="18">+IFERROR(F20/F$9,"")</f>
        <v/>
      </c>
      <c r="G73" s="392" t="str">
        <f t="shared" si="18"/>
        <v/>
      </c>
      <c r="H73" s="392" t="str">
        <f t="shared" si="18"/>
        <v/>
      </c>
      <c r="I73" s="392" t="str">
        <f t="shared" si="18"/>
        <v/>
      </c>
      <c r="J73" s="392">
        <f t="shared" si="18"/>
        <v>0</v>
      </c>
      <c r="K73" s="392">
        <f t="shared" si="18"/>
        <v>0</v>
      </c>
      <c r="L73" s="392">
        <f t="shared" si="18"/>
        <v>0</v>
      </c>
      <c r="M73" s="392">
        <f t="shared" si="18"/>
        <v>0</v>
      </c>
      <c r="N73" s="392">
        <f t="shared" si="18"/>
        <v>0</v>
      </c>
      <c r="O73" s="392" t="str">
        <f t="shared" si="18"/>
        <v/>
      </c>
      <c r="P73" s="392" t="str">
        <f t="shared" si="18"/>
        <v/>
      </c>
      <c r="Q73" s="392" t="str">
        <f t="shared" si="18"/>
        <v/>
      </c>
      <c r="R73" s="392" t="str">
        <f t="shared" si="18"/>
        <v/>
      </c>
      <c r="S73" s="392" t="str">
        <f t="shared" si="18"/>
        <v/>
      </c>
      <c r="T73" s="392" t="str">
        <f t="shared" si="18"/>
        <v/>
      </c>
      <c r="U73" s="392" t="str">
        <f t="shared" si="18"/>
        <v/>
      </c>
      <c r="V73" s="392" t="str">
        <f t="shared" si="18"/>
        <v/>
      </c>
      <c r="W73" s="392" t="str">
        <f t="shared" si="18"/>
        <v/>
      </c>
      <c r="X73" s="392" t="str">
        <f t="shared" si="18"/>
        <v/>
      </c>
      <c r="Y73" s="392" t="str">
        <f t="shared" si="18"/>
        <v/>
      </c>
      <c r="Z73" s="392" t="str">
        <f t="shared" si="18"/>
        <v/>
      </c>
      <c r="AA73" s="392" t="str">
        <f t="shared" si="18"/>
        <v/>
      </c>
      <c r="AB73" s="392" t="str">
        <f t="shared" si="18"/>
        <v/>
      </c>
      <c r="AC73" s="392" t="str">
        <f t="shared" si="18"/>
        <v/>
      </c>
      <c r="AD73" s="392" t="str">
        <f t="shared" si="18"/>
        <v/>
      </c>
      <c r="AE73" s="392" t="str">
        <f t="shared" si="18"/>
        <v/>
      </c>
      <c r="AF73" s="392" t="str">
        <f t="shared" si="18"/>
        <v/>
      </c>
      <c r="AG73" s="392" t="str">
        <f t="shared" si="18"/>
        <v/>
      </c>
      <c r="AH73" s="392" t="str">
        <f t="shared" si="18"/>
        <v/>
      </c>
      <c r="AI73" s="392" t="str">
        <f t="shared" si="18"/>
        <v/>
      </c>
      <c r="AJ73" s="392" t="str">
        <f t="shared" si="18"/>
        <v/>
      </c>
      <c r="AK73" s="392" t="str">
        <f t="shared" si="18"/>
        <v/>
      </c>
      <c r="AL73" s="392" t="str">
        <f t="shared" si="18"/>
        <v/>
      </c>
      <c r="AM73" s="392" t="str">
        <f t="shared" si="18"/>
        <v/>
      </c>
      <c r="AN73" s="392" t="str">
        <f t="shared" si="18"/>
        <v/>
      </c>
      <c r="AO73" s="392" t="str">
        <f t="shared" si="18"/>
        <v/>
      </c>
      <c r="AP73" s="392" t="str">
        <f t="shared" si="18"/>
        <v/>
      </c>
      <c r="AQ73" s="392" t="str">
        <f t="shared" si="18"/>
        <v/>
      </c>
      <c r="AR73" s="392" t="str">
        <f t="shared" si="18"/>
        <v/>
      </c>
      <c r="AS73" s="392" t="str">
        <f t="shared" si="18"/>
        <v/>
      </c>
      <c r="AT73" s="392" t="str">
        <f t="shared" si="18"/>
        <v/>
      </c>
      <c r="AU73" s="392" t="str">
        <f t="shared" si="18"/>
        <v/>
      </c>
      <c r="AV73" s="392" t="str">
        <f t="shared" si="18"/>
        <v/>
      </c>
      <c r="AW73" s="392" t="str">
        <f t="shared" si="18"/>
        <v/>
      </c>
      <c r="AX73" s="392" t="str">
        <f t="shared" si="18"/>
        <v/>
      </c>
      <c r="AY73" s="392" t="str">
        <f t="shared" si="18"/>
        <v/>
      </c>
      <c r="AZ73" s="392" t="str">
        <f t="shared" si="18"/>
        <v/>
      </c>
      <c r="BA73" s="392" t="str">
        <f t="shared" si="18"/>
        <v/>
      </c>
      <c r="BB73" s="392" t="str">
        <f t="shared" si="18"/>
        <v/>
      </c>
      <c r="BC73" s="392" t="str">
        <f t="shared" si="18"/>
        <v/>
      </c>
      <c r="BD73" s="392" t="str">
        <f t="shared" si="18"/>
        <v/>
      </c>
      <c r="BE73" s="392" t="str">
        <f t="shared" si="18"/>
        <v/>
      </c>
      <c r="BF73" s="392" t="str">
        <f t="shared" si="18"/>
        <v/>
      </c>
      <c r="BG73" s="392" t="str">
        <f t="shared" si="18"/>
        <v/>
      </c>
      <c r="BH73" s="392" t="str">
        <f t="shared" si="18"/>
        <v/>
      </c>
      <c r="BI73" s="392" t="str">
        <f t="shared" si="18"/>
        <v/>
      </c>
      <c r="BJ73" s="392" t="str">
        <f t="shared" si="18"/>
        <v/>
      </c>
      <c r="BK73" s="392" t="str">
        <f t="shared" si="18"/>
        <v/>
      </c>
      <c r="BL73" s="392" t="str">
        <f t="shared" si="18"/>
        <v/>
      </c>
      <c r="BM73" s="392" t="str">
        <f t="shared" si="18"/>
        <v/>
      </c>
      <c r="BN73" s="392" t="str">
        <f t="shared" si="18"/>
        <v/>
      </c>
      <c r="BO73" s="392" t="str">
        <f t="shared" si="18"/>
        <v/>
      </c>
      <c r="BP73" s="392" t="str">
        <f t="shared" si="18"/>
        <v/>
      </c>
      <c r="BQ73" s="392" t="str">
        <f t="shared" si="18"/>
        <v/>
      </c>
      <c r="BR73" s="392" t="str">
        <f t="shared" si="17"/>
        <v/>
      </c>
      <c r="BS73" s="392" t="str">
        <f t="shared" si="17"/>
        <v/>
      </c>
      <c r="BT73" s="392" t="str">
        <f t="shared" si="17"/>
        <v/>
      </c>
      <c r="BU73" s="392" t="str">
        <f t="shared" si="17"/>
        <v/>
      </c>
      <c r="BV73" s="392" t="str">
        <f t="shared" si="17"/>
        <v/>
      </c>
      <c r="BW73" s="392" t="str">
        <f t="shared" si="17"/>
        <v/>
      </c>
      <c r="BX73" s="392" t="str">
        <f t="shared" si="17"/>
        <v/>
      </c>
      <c r="BY73" s="392" t="str">
        <f t="shared" si="17"/>
        <v/>
      </c>
      <c r="BZ73" s="392" t="str">
        <f t="shared" si="17"/>
        <v/>
      </c>
      <c r="CA73" s="392" t="str">
        <f t="shared" si="17"/>
        <v/>
      </c>
      <c r="CB73" s="392" t="str">
        <f t="shared" si="17"/>
        <v/>
      </c>
      <c r="CC73" s="392" t="str">
        <f t="shared" si="17"/>
        <v/>
      </c>
      <c r="CD73" s="392" t="str">
        <f t="shared" si="17"/>
        <v/>
      </c>
      <c r="CE73" s="392" t="str">
        <f t="shared" si="17"/>
        <v/>
      </c>
      <c r="CF73" s="392" t="str">
        <f t="shared" si="17"/>
        <v/>
      </c>
    </row>
    <row r="74" spans="2:84" x14ac:dyDescent="0.3">
      <c r="B74" s="391">
        <v>9</v>
      </c>
      <c r="C74" s="966"/>
      <c r="D74" s="135" t="s">
        <v>135</v>
      </c>
      <c r="E74" s="392" t="str">
        <f t="shared" si="12"/>
        <v/>
      </c>
      <c r="F74" s="392" t="str">
        <f t="shared" si="18"/>
        <v/>
      </c>
      <c r="G74" s="392" t="str">
        <f t="shared" si="18"/>
        <v/>
      </c>
      <c r="H74" s="392" t="str">
        <f t="shared" si="18"/>
        <v/>
      </c>
      <c r="I74" s="392" t="str">
        <f t="shared" si="18"/>
        <v/>
      </c>
      <c r="J74" s="392">
        <f t="shared" si="18"/>
        <v>0</v>
      </c>
      <c r="K74" s="392">
        <f t="shared" si="18"/>
        <v>0</v>
      </c>
      <c r="L74" s="392">
        <f t="shared" si="18"/>
        <v>0</v>
      </c>
      <c r="M74" s="392">
        <f t="shared" si="18"/>
        <v>0</v>
      </c>
      <c r="N74" s="392">
        <f t="shared" si="18"/>
        <v>0</v>
      </c>
      <c r="O74" s="392" t="str">
        <f t="shared" si="18"/>
        <v/>
      </c>
      <c r="P74" s="392" t="str">
        <f t="shared" si="18"/>
        <v/>
      </c>
      <c r="Q74" s="392" t="str">
        <f t="shared" si="18"/>
        <v/>
      </c>
      <c r="R74" s="392" t="str">
        <f t="shared" si="18"/>
        <v/>
      </c>
      <c r="S74" s="392" t="str">
        <f t="shared" si="18"/>
        <v/>
      </c>
      <c r="T74" s="392" t="str">
        <f t="shared" si="18"/>
        <v/>
      </c>
      <c r="U74" s="392" t="str">
        <f t="shared" si="18"/>
        <v/>
      </c>
      <c r="V74" s="392" t="str">
        <f t="shared" si="18"/>
        <v/>
      </c>
      <c r="W74" s="392" t="str">
        <f t="shared" si="18"/>
        <v/>
      </c>
      <c r="X74" s="392" t="str">
        <f t="shared" si="18"/>
        <v/>
      </c>
      <c r="Y74" s="392" t="str">
        <f t="shared" si="18"/>
        <v/>
      </c>
      <c r="Z74" s="392" t="str">
        <f t="shared" si="18"/>
        <v/>
      </c>
      <c r="AA74" s="392" t="str">
        <f t="shared" si="18"/>
        <v/>
      </c>
      <c r="AB74" s="392" t="str">
        <f t="shared" si="18"/>
        <v/>
      </c>
      <c r="AC74" s="392" t="str">
        <f t="shared" si="18"/>
        <v/>
      </c>
      <c r="AD74" s="392" t="str">
        <f t="shared" si="18"/>
        <v/>
      </c>
      <c r="AE74" s="392" t="str">
        <f t="shared" si="18"/>
        <v/>
      </c>
      <c r="AF74" s="392" t="str">
        <f t="shared" si="18"/>
        <v/>
      </c>
      <c r="AG74" s="392" t="str">
        <f t="shared" si="18"/>
        <v/>
      </c>
      <c r="AH74" s="392" t="str">
        <f t="shared" si="18"/>
        <v/>
      </c>
      <c r="AI74" s="392" t="str">
        <f t="shared" si="18"/>
        <v/>
      </c>
      <c r="AJ74" s="392" t="str">
        <f t="shared" si="18"/>
        <v/>
      </c>
      <c r="AK74" s="392" t="str">
        <f t="shared" si="18"/>
        <v/>
      </c>
      <c r="AL74" s="392" t="str">
        <f t="shared" si="18"/>
        <v/>
      </c>
      <c r="AM74" s="392" t="str">
        <f t="shared" si="18"/>
        <v/>
      </c>
      <c r="AN74" s="392" t="str">
        <f t="shared" si="18"/>
        <v/>
      </c>
      <c r="AO74" s="392" t="str">
        <f t="shared" si="18"/>
        <v/>
      </c>
      <c r="AP74" s="392" t="str">
        <f t="shared" si="18"/>
        <v/>
      </c>
      <c r="AQ74" s="392" t="str">
        <f t="shared" si="18"/>
        <v/>
      </c>
      <c r="AR74" s="392" t="str">
        <f t="shared" si="18"/>
        <v/>
      </c>
      <c r="AS74" s="392" t="str">
        <f t="shared" si="18"/>
        <v/>
      </c>
      <c r="AT74" s="392" t="str">
        <f t="shared" si="18"/>
        <v/>
      </c>
      <c r="AU74" s="392" t="str">
        <f t="shared" si="18"/>
        <v/>
      </c>
      <c r="AV74" s="392" t="str">
        <f t="shared" si="18"/>
        <v/>
      </c>
      <c r="AW74" s="392" t="str">
        <f t="shared" si="18"/>
        <v/>
      </c>
      <c r="AX74" s="392" t="str">
        <f t="shared" si="18"/>
        <v/>
      </c>
      <c r="AY74" s="392" t="str">
        <f t="shared" si="18"/>
        <v/>
      </c>
      <c r="AZ74" s="392" t="str">
        <f t="shared" si="18"/>
        <v/>
      </c>
      <c r="BA74" s="392" t="str">
        <f t="shared" si="18"/>
        <v/>
      </c>
      <c r="BB74" s="392" t="str">
        <f t="shared" si="18"/>
        <v/>
      </c>
      <c r="BC74" s="392" t="str">
        <f t="shared" si="18"/>
        <v/>
      </c>
      <c r="BD74" s="392" t="str">
        <f t="shared" si="18"/>
        <v/>
      </c>
      <c r="BE74" s="392" t="str">
        <f t="shared" si="18"/>
        <v/>
      </c>
      <c r="BF74" s="392" t="str">
        <f t="shared" si="18"/>
        <v/>
      </c>
      <c r="BG74" s="392" t="str">
        <f t="shared" si="18"/>
        <v/>
      </c>
      <c r="BH74" s="392" t="str">
        <f t="shared" si="18"/>
        <v/>
      </c>
      <c r="BI74" s="392" t="str">
        <f t="shared" si="18"/>
        <v/>
      </c>
      <c r="BJ74" s="392" t="str">
        <f t="shared" si="18"/>
        <v/>
      </c>
      <c r="BK74" s="392" t="str">
        <f t="shared" si="18"/>
        <v/>
      </c>
      <c r="BL74" s="392" t="str">
        <f t="shared" si="18"/>
        <v/>
      </c>
      <c r="BM74" s="392" t="str">
        <f t="shared" si="18"/>
        <v/>
      </c>
      <c r="BN74" s="392" t="str">
        <f t="shared" si="18"/>
        <v/>
      </c>
      <c r="BO74" s="392" t="str">
        <f t="shared" si="18"/>
        <v/>
      </c>
      <c r="BP74" s="392" t="str">
        <f t="shared" si="18"/>
        <v/>
      </c>
      <c r="BQ74" s="392" t="str">
        <f t="shared" si="18"/>
        <v/>
      </c>
      <c r="BR74" s="392" t="str">
        <f t="shared" si="17"/>
        <v/>
      </c>
      <c r="BS74" s="392" t="str">
        <f t="shared" si="17"/>
        <v/>
      </c>
      <c r="BT74" s="392" t="str">
        <f t="shared" si="17"/>
        <v/>
      </c>
      <c r="BU74" s="392" t="str">
        <f t="shared" si="17"/>
        <v/>
      </c>
      <c r="BV74" s="392" t="str">
        <f t="shared" si="17"/>
        <v/>
      </c>
      <c r="BW74" s="392" t="str">
        <f t="shared" si="17"/>
        <v/>
      </c>
      <c r="BX74" s="392" t="str">
        <f t="shared" si="17"/>
        <v/>
      </c>
      <c r="BY74" s="392" t="str">
        <f t="shared" si="17"/>
        <v/>
      </c>
      <c r="BZ74" s="392" t="str">
        <f t="shared" si="17"/>
        <v/>
      </c>
      <c r="CA74" s="392" t="str">
        <f t="shared" si="17"/>
        <v/>
      </c>
      <c r="CB74" s="392" t="str">
        <f t="shared" si="17"/>
        <v/>
      </c>
      <c r="CC74" s="392" t="str">
        <f t="shared" si="17"/>
        <v/>
      </c>
      <c r="CD74" s="392" t="str">
        <f t="shared" si="17"/>
        <v/>
      </c>
      <c r="CE74" s="392" t="str">
        <f t="shared" si="17"/>
        <v/>
      </c>
      <c r="CF74" s="392" t="str">
        <f t="shared" si="17"/>
        <v/>
      </c>
    </row>
    <row r="75" spans="2:84" x14ac:dyDescent="0.3">
      <c r="B75" s="391">
        <v>10</v>
      </c>
      <c r="C75" s="966"/>
      <c r="D75" s="135" t="s">
        <v>130</v>
      </c>
      <c r="E75" s="392" t="str">
        <f t="shared" si="12"/>
        <v/>
      </c>
      <c r="F75" s="392" t="str">
        <f t="shared" si="18"/>
        <v/>
      </c>
      <c r="G75" s="392" t="str">
        <f t="shared" si="18"/>
        <v/>
      </c>
      <c r="H75" s="392" t="str">
        <f t="shared" si="18"/>
        <v/>
      </c>
      <c r="I75" s="392" t="str">
        <f t="shared" si="18"/>
        <v/>
      </c>
      <c r="J75" s="392">
        <f t="shared" si="18"/>
        <v>0</v>
      </c>
      <c r="K75" s="392">
        <f t="shared" si="18"/>
        <v>0</v>
      </c>
      <c r="L75" s="392">
        <f t="shared" si="18"/>
        <v>0</v>
      </c>
      <c r="M75" s="392">
        <f t="shared" si="18"/>
        <v>0</v>
      </c>
      <c r="N75" s="392">
        <f t="shared" si="18"/>
        <v>0</v>
      </c>
      <c r="O75" s="392" t="str">
        <f t="shared" si="18"/>
        <v/>
      </c>
      <c r="P75" s="392" t="str">
        <f t="shared" si="18"/>
        <v/>
      </c>
      <c r="Q75" s="392" t="str">
        <f t="shared" si="18"/>
        <v/>
      </c>
      <c r="R75" s="392" t="str">
        <f t="shared" si="18"/>
        <v/>
      </c>
      <c r="S75" s="392" t="str">
        <f t="shared" si="18"/>
        <v/>
      </c>
      <c r="T75" s="392" t="str">
        <f t="shared" si="18"/>
        <v/>
      </c>
      <c r="U75" s="392" t="str">
        <f t="shared" si="18"/>
        <v/>
      </c>
      <c r="V75" s="392" t="str">
        <f t="shared" si="18"/>
        <v/>
      </c>
      <c r="W75" s="392" t="str">
        <f t="shared" si="18"/>
        <v/>
      </c>
      <c r="X75" s="392" t="str">
        <f t="shared" si="18"/>
        <v/>
      </c>
      <c r="Y75" s="392" t="str">
        <f t="shared" si="18"/>
        <v/>
      </c>
      <c r="Z75" s="392" t="str">
        <f t="shared" si="18"/>
        <v/>
      </c>
      <c r="AA75" s="392" t="str">
        <f t="shared" si="18"/>
        <v/>
      </c>
      <c r="AB75" s="392" t="str">
        <f t="shared" si="18"/>
        <v/>
      </c>
      <c r="AC75" s="392" t="str">
        <f t="shared" si="18"/>
        <v/>
      </c>
      <c r="AD75" s="392" t="str">
        <f t="shared" si="18"/>
        <v/>
      </c>
      <c r="AE75" s="392" t="str">
        <f t="shared" si="18"/>
        <v/>
      </c>
      <c r="AF75" s="392" t="str">
        <f t="shared" si="18"/>
        <v/>
      </c>
      <c r="AG75" s="392" t="str">
        <f t="shared" si="18"/>
        <v/>
      </c>
      <c r="AH75" s="392" t="str">
        <f t="shared" si="18"/>
        <v/>
      </c>
      <c r="AI75" s="392" t="str">
        <f t="shared" si="18"/>
        <v/>
      </c>
      <c r="AJ75" s="392" t="str">
        <f t="shared" si="18"/>
        <v/>
      </c>
      <c r="AK75" s="392" t="str">
        <f t="shared" si="18"/>
        <v/>
      </c>
      <c r="AL75" s="392" t="str">
        <f t="shared" si="18"/>
        <v/>
      </c>
      <c r="AM75" s="392" t="str">
        <f t="shared" si="18"/>
        <v/>
      </c>
      <c r="AN75" s="392" t="str">
        <f t="shared" si="18"/>
        <v/>
      </c>
      <c r="AO75" s="392" t="str">
        <f t="shared" si="18"/>
        <v/>
      </c>
      <c r="AP75" s="392" t="str">
        <f t="shared" si="18"/>
        <v/>
      </c>
      <c r="AQ75" s="392" t="str">
        <f t="shared" si="18"/>
        <v/>
      </c>
      <c r="AR75" s="392" t="str">
        <f t="shared" si="18"/>
        <v/>
      </c>
      <c r="AS75" s="392" t="str">
        <f t="shared" si="18"/>
        <v/>
      </c>
      <c r="AT75" s="392" t="str">
        <f t="shared" si="18"/>
        <v/>
      </c>
      <c r="AU75" s="392" t="str">
        <f t="shared" si="18"/>
        <v/>
      </c>
      <c r="AV75" s="392" t="str">
        <f t="shared" si="18"/>
        <v/>
      </c>
      <c r="AW75" s="392" t="str">
        <f t="shared" si="18"/>
        <v/>
      </c>
      <c r="AX75" s="392" t="str">
        <f t="shared" si="18"/>
        <v/>
      </c>
      <c r="AY75" s="392" t="str">
        <f t="shared" si="18"/>
        <v/>
      </c>
      <c r="AZ75" s="392" t="str">
        <f t="shared" si="18"/>
        <v/>
      </c>
      <c r="BA75" s="392" t="str">
        <f t="shared" si="18"/>
        <v/>
      </c>
      <c r="BB75" s="392" t="str">
        <f t="shared" si="18"/>
        <v/>
      </c>
      <c r="BC75" s="392" t="str">
        <f t="shared" si="18"/>
        <v/>
      </c>
      <c r="BD75" s="392" t="str">
        <f t="shared" si="18"/>
        <v/>
      </c>
      <c r="BE75" s="392" t="str">
        <f t="shared" si="18"/>
        <v/>
      </c>
      <c r="BF75" s="392" t="str">
        <f t="shared" si="18"/>
        <v/>
      </c>
      <c r="BG75" s="392" t="str">
        <f t="shared" si="18"/>
        <v/>
      </c>
      <c r="BH75" s="392" t="str">
        <f t="shared" si="18"/>
        <v/>
      </c>
      <c r="BI75" s="392" t="str">
        <f t="shared" si="18"/>
        <v/>
      </c>
      <c r="BJ75" s="392" t="str">
        <f t="shared" si="18"/>
        <v/>
      </c>
      <c r="BK75" s="392" t="str">
        <f t="shared" si="18"/>
        <v/>
      </c>
      <c r="BL75" s="392" t="str">
        <f t="shared" si="18"/>
        <v/>
      </c>
      <c r="BM75" s="392" t="str">
        <f t="shared" si="18"/>
        <v/>
      </c>
      <c r="BN75" s="392" t="str">
        <f t="shared" si="18"/>
        <v/>
      </c>
      <c r="BO75" s="392" t="str">
        <f t="shared" si="18"/>
        <v/>
      </c>
      <c r="BP75" s="392" t="str">
        <f t="shared" si="18"/>
        <v/>
      </c>
      <c r="BQ75" s="392" t="str">
        <f t="shared" si="18"/>
        <v/>
      </c>
      <c r="BR75" s="392" t="str">
        <f t="shared" si="17"/>
        <v/>
      </c>
      <c r="BS75" s="392" t="str">
        <f t="shared" si="17"/>
        <v/>
      </c>
      <c r="BT75" s="392" t="str">
        <f t="shared" si="17"/>
        <v/>
      </c>
      <c r="BU75" s="392" t="str">
        <f t="shared" si="17"/>
        <v/>
      </c>
      <c r="BV75" s="392" t="str">
        <f t="shared" si="17"/>
        <v/>
      </c>
      <c r="BW75" s="392" t="str">
        <f t="shared" si="17"/>
        <v/>
      </c>
      <c r="BX75" s="392" t="str">
        <f t="shared" si="17"/>
        <v/>
      </c>
      <c r="BY75" s="392" t="str">
        <f t="shared" si="17"/>
        <v/>
      </c>
      <c r="BZ75" s="392" t="str">
        <f t="shared" si="17"/>
        <v/>
      </c>
      <c r="CA75" s="392" t="str">
        <f t="shared" si="17"/>
        <v/>
      </c>
      <c r="CB75" s="392" t="str">
        <f t="shared" si="17"/>
        <v/>
      </c>
      <c r="CC75" s="392" t="str">
        <f t="shared" si="17"/>
        <v/>
      </c>
      <c r="CD75" s="392" t="str">
        <f t="shared" si="17"/>
        <v/>
      </c>
      <c r="CE75" s="392" t="str">
        <f t="shared" si="17"/>
        <v/>
      </c>
      <c r="CF75" s="392" t="str">
        <f t="shared" si="17"/>
        <v/>
      </c>
    </row>
    <row r="76" spans="2:84" x14ac:dyDescent="0.3">
      <c r="B76" s="391">
        <v>11</v>
      </c>
      <c r="C76" s="966"/>
      <c r="D76" s="135" t="s">
        <v>131</v>
      </c>
      <c r="E76" s="392" t="str">
        <f t="shared" si="12"/>
        <v/>
      </c>
      <c r="F76" s="392" t="str">
        <f t="shared" si="18"/>
        <v/>
      </c>
      <c r="G76" s="392" t="str">
        <f t="shared" si="18"/>
        <v/>
      </c>
      <c r="H76" s="392" t="str">
        <f t="shared" si="18"/>
        <v/>
      </c>
      <c r="I76" s="392" t="str">
        <f t="shared" si="18"/>
        <v/>
      </c>
      <c r="J76" s="392">
        <f t="shared" si="18"/>
        <v>0</v>
      </c>
      <c r="K76" s="392">
        <f t="shared" si="18"/>
        <v>0</v>
      </c>
      <c r="L76" s="392">
        <f t="shared" si="18"/>
        <v>0</v>
      </c>
      <c r="M76" s="392">
        <f t="shared" si="18"/>
        <v>0</v>
      </c>
      <c r="N76" s="392">
        <f t="shared" si="18"/>
        <v>0</v>
      </c>
      <c r="O76" s="392" t="str">
        <f t="shared" si="18"/>
        <v/>
      </c>
      <c r="P76" s="392" t="str">
        <f t="shared" si="18"/>
        <v/>
      </c>
      <c r="Q76" s="392" t="str">
        <f t="shared" si="18"/>
        <v/>
      </c>
      <c r="R76" s="392" t="str">
        <f t="shared" si="18"/>
        <v/>
      </c>
      <c r="S76" s="392" t="str">
        <f t="shared" si="18"/>
        <v/>
      </c>
      <c r="T76" s="392" t="str">
        <f t="shared" si="18"/>
        <v/>
      </c>
      <c r="U76" s="392" t="str">
        <f t="shared" si="18"/>
        <v/>
      </c>
      <c r="V76" s="392" t="str">
        <f t="shared" si="18"/>
        <v/>
      </c>
      <c r="W76" s="392" t="str">
        <f t="shared" si="18"/>
        <v/>
      </c>
      <c r="X76" s="392" t="str">
        <f t="shared" si="18"/>
        <v/>
      </c>
      <c r="Y76" s="392" t="str">
        <f t="shared" si="18"/>
        <v/>
      </c>
      <c r="Z76" s="392" t="str">
        <f t="shared" si="18"/>
        <v/>
      </c>
      <c r="AA76" s="392" t="str">
        <f t="shared" si="18"/>
        <v/>
      </c>
      <c r="AB76" s="392" t="str">
        <f t="shared" si="18"/>
        <v/>
      </c>
      <c r="AC76" s="392" t="str">
        <f t="shared" si="18"/>
        <v/>
      </c>
      <c r="AD76" s="392" t="str">
        <f t="shared" si="18"/>
        <v/>
      </c>
      <c r="AE76" s="392" t="str">
        <f t="shared" si="18"/>
        <v/>
      </c>
      <c r="AF76" s="392" t="str">
        <f t="shared" si="18"/>
        <v/>
      </c>
      <c r="AG76" s="392" t="str">
        <f t="shared" si="18"/>
        <v/>
      </c>
      <c r="AH76" s="392" t="str">
        <f t="shared" si="18"/>
        <v/>
      </c>
      <c r="AI76" s="392" t="str">
        <f t="shared" si="18"/>
        <v/>
      </c>
      <c r="AJ76" s="392" t="str">
        <f t="shared" si="18"/>
        <v/>
      </c>
      <c r="AK76" s="392" t="str">
        <f t="shared" si="18"/>
        <v/>
      </c>
      <c r="AL76" s="392" t="str">
        <f t="shared" si="18"/>
        <v/>
      </c>
      <c r="AM76" s="392" t="str">
        <f t="shared" si="18"/>
        <v/>
      </c>
      <c r="AN76" s="392" t="str">
        <f t="shared" si="18"/>
        <v/>
      </c>
      <c r="AO76" s="392" t="str">
        <f t="shared" si="18"/>
        <v/>
      </c>
      <c r="AP76" s="392" t="str">
        <f t="shared" si="18"/>
        <v/>
      </c>
      <c r="AQ76" s="392" t="str">
        <f t="shared" si="18"/>
        <v/>
      </c>
      <c r="AR76" s="392" t="str">
        <f t="shared" si="18"/>
        <v/>
      </c>
      <c r="AS76" s="392" t="str">
        <f t="shared" si="18"/>
        <v/>
      </c>
      <c r="AT76" s="392" t="str">
        <f t="shared" si="18"/>
        <v/>
      </c>
      <c r="AU76" s="392" t="str">
        <f t="shared" si="18"/>
        <v/>
      </c>
      <c r="AV76" s="392" t="str">
        <f t="shared" si="18"/>
        <v/>
      </c>
      <c r="AW76" s="392" t="str">
        <f t="shared" si="18"/>
        <v/>
      </c>
      <c r="AX76" s="392" t="str">
        <f t="shared" si="18"/>
        <v/>
      </c>
      <c r="AY76" s="392" t="str">
        <f t="shared" si="18"/>
        <v/>
      </c>
      <c r="AZ76" s="392" t="str">
        <f t="shared" si="18"/>
        <v/>
      </c>
      <c r="BA76" s="392" t="str">
        <f t="shared" si="18"/>
        <v/>
      </c>
      <c r="BB76" s="392" t="str">
        <f t="shared" si="18"/>
        <v/>
      </c>
      <c r="BC76" s="392" t="str">
        <f t="shared" si="18"/>
        <v/>
      </c>
      <c r="BD76" s="392" t="str">
        <f t="shared" si="18"/>
        <v/>
      </c>
      <c r="BE76" s="392" t="str">
        <f t="shared" si="18"/>
        <v/>
      </c>
      <c r="BF76" s="392" t="str">
        <f t="shared" si="18"/>
        <v/>
      </c>
      <c r="BG76" s="392" t="str">
        <f t="shared" si="18"/>
        <v/>
      </c>
      <c r="BH76" s="392" t="str">
        <f t="shared" si="18"/>
        <v/>
      </c>
      <c r="BI76" s="392" t="str">
        <f t="shared" si="18"/>
        <v/>
      </c>
      <c r="BJ76" s="392" t="str">
        <f t="shared" si="18"/>
        <v/>
      </c>
      <c r="BK76" s="392" t="str">
        <f t="shared" si="18"/>
        <v/>
      </c>
      <c r="BL76" s="392" t="str">
        <f t="shared" si="18"/>
        <v/>
      </c>
      <c r="BM76" s="392" t="str">
        <f t="shared" si="18"/>
        <v/>
      </c>
      <c r="BN76" s="392" t="str">
        <f t="shared" si="18"/>
        <v/>
      </c>
      <c r="BO76" s="392" t="str">
        <f t="shared" si="18"/>
        <v/>
      </c>
      <c r="BP76" s="392" t="str">
        <f t="shared" si="18"/>
        <v/>
      </c>
      <c r="BQ76" s="392" t="str">
        <f t="shared" ref="BQ76:CF77" si="19">+IFERROR(BQ23/BQ$9,"")</f>
        <v/>
      </c>
      <c r="BR76" s="392" t="str">
        <f t="shared" si="19"/>
        <v/>
      </c>
      <c r="BS76" s="392" t="str">
        <f t="shared" si="19"/>
        <v/>
      </c>
      <c r="BT76" s="392" t="str">
        <f t="shared" si="19"/>
        <v/>
      </c>
      <c r="BU76" s="392" t="str">
        <f t="shared" si="19"/>
        <v/>
      </c>
      <c r="BV76" s="392" t="str">
        <f t="shared" si="19"/>
        <v/>
      </c>
      <c r="BW76" s="392" t="str">
        <f t="shared" si="19"/>
        <v/>
      </c>
      <c r="BX76" s="392" t="str">
        <f t="shared" si="19"/>
        <v/>
      </c>
      <c r="BY76" s="392" t="str">
        <f t="shared" si="19"/>
        <v/>
      </c>
      <c r="BZ76" s="392" t="str">
        <f t="shared" si="19"/>
        <v/>
      </c>
      <c r="CA76" s="392" t="str">
        <f t="shared" si="19"/>
        <v/>
      </c>
      <c r="CB76" s="392" t="str">
        <f t="shared" si="19"/>
        <v/>
      </c>
      <c r="CC76" s="392" t="str">
        <f t="shared" si="19"/>
        <v/>
      </c>
      <c r="CD76" s="392" t="str">
        <f t="shared" si="19"/>
        <v/>
      </c>
      <c r="CE76" s="392" t="str">
        <f t="shared" si="19"/>
        <v/>
      </c>
      <c r="CF76" s="392" t="str">
        <f t="shared" si="19"/>
        <v/>
      </c>
    </row>
    <row r="77" spans="2:84" x14ac:dyDescent="0.3">
      <c r="B77" s="391">
        <v>12</v>
      </c>
      <c r="C77" s="966"/>
      <c r="D77" s="135" t="s">
        <v>132</v>
      </c>
      <c r="E77" s="392" t="str">
        <f t="shared" si="12"/>
        <v/>
      </c>
      <c r="F77" s="392" t="str">
        <f t="shared" ref="F77:BQ77" si="20">+IFERROR(F24/F$9,"")</f>
        <v/>
      </c>
      <c r="G77" s="392" t="str">
        <f t="shared" si="20"/>
        <v/>
      </c>
      <c r="H77" s="392" t="str">
        <f t="shared" si="20"/>
        <v/>
      </c>
      <c r="I77" s="392" t="str">
        <f t="shared" si="20"/>
        <v/>
      </c>
      <c r="J77" s="392">
        <f t="shared" si="20"/>
        <v>0.18835687136205131</v>
      </c>
      <c r="K77" s="392">
        <f t="shared" si="20"/>
        <v>0.17449500206641508</v>
      </c>
      <c r="L77" s="392">
        <f t="shared" si="20"/>
        <v>0.1568560871458976</v>
      </c>
      <c r="M77" s="392">
        <f t="shared" si="20"/>
        <v>0.18938596218081524</v>
      </c>
      <c r="N77" s="392">
        <f t="shared" si="20"/>
        <v>0.15254342580336516</v>
      </c>
      <c r="O77" s="392" t="str">
        <f t="shared" si="20"/>
        <v/>
      </c>
      <c r="P77" s="392" t="str">
        <f t="shared" si="20"/>
        <v/>
      </c>
      <c r="Q77" s="392" t="str">
        <f t="shared" si="20"/>
        <v/>
      </c>
      <c r="R77" s="392" t="str">
        <f t="shared" si="20"/>
        <v/>
      </c>
      <c r="S77" s="392" t="str">
        <f t="shared" si="20"/>
        <v/>
      </c>
      <c r="T77" s="392" t="str">
        <f t="shared" si="20"/>
        <v/>
      </c>
      <c r="U77" s="392" t="str">
        <f t="shared" si="20"/>
        <v/>
      </c>
      <c r="V77" s="392" t="str">
        <f t="shared" si="20"/>
        <v/>
      </c>
      <c r="W77" s="392" t="str">
        <f t="shared" si="20"/>
        <v/>
      </c>
      <c r="X77" s="392" t="str">
        <f t="shared" si="20"/>
        <v/>
      </c>
      <c r="Y77" s="392" t="str">
        <f t="shared" si="20"/>
        <v/>
      </c>
      <c r="Z77" s="392" t="str">
        <f t="shared" si="20"/>
        <v/>
      </c>
      <c r="AA77" s="392" t="str">
        <f t="shared" si="20"/>
        <v/>
      </c>
      <c r="AB77" s="392" t="str">
        <f t="shared" si="20"/>
        <v/>
      </c>
      <c r="AC77" s="392" t="str">
        <f t="shared" si="20"/>
        <v/>
      </c>
      <c r="AD77" s="392" t="str">
        <f t="shared" si="20"/>
        <v/>
      </c>
      <c r="AE77" s="392" t="str">
        <f t="shared" si="20"/>
        <v/>
      </c>
      <c r="AF77" s="392" t="str">
        <f t="shared" si="20"/>
        <v/>
      </c>
      <c r="AG77" s="392" t="str">
        <f t="shared" si="20"/>
        <v/>
      </c>
      <c r="AH77" s="392" t="str">
        <f t="shared" si="20"/>
        <v/>
      </c>
      <c r="AI77" s="392" t="str">
        <f t="shared" si="20"/>
        <v/>
      </c>
      <c r="AJ77" s="392" t="str">
        <f t="shared" si="20"/>
        <v/>
      </c>
      <c r="AK77" s="392" t="str">
        <f t="shared" si="20"/>
        <v/>
      </c>
      <c r="AL77" s="392" t="str">
        <f t="shared" si="20"/>
        <v/>
      </c>
      <c r="AM77" s="392" t="str">
        <f t="shared" si="20"/>
        <v/>
      </c>
      <c r="AN77" s="392" t="str">
        <f t="shared" si="20"/>
        <v/>
      </c>
      <c r="AO77" s="392" t="str">
        <f t="shared" si="20"/>
        <v/>
      </c>
      <c r="AP77" s="392" t="str">
        <f t="shared" si="20"/>
        <v/>
      </c>
      <c r="AQ77" s="392" t="str">
        <f t="shared" si="20"/>
        <v/>
      </c>
      <c r="AR77" s="392" t="str">
        <f t="shared" si="20"/>
        <v/>
      </c>
      <c r="AS77" s="392" t="str">
        <f t="shared" si="20"/>
        <v/>
      </c>
      <c r="AT77" s="392" t="str">
        <f t="shared" si="20"/>
        <v/>
      </c>
      <c r="AU77" s="392" t="str">
        <f t="shared" si="20"/>
        <v/>
      </c>
      <c r="AV77" s="392" t="str">
        <f t="shared" si="20"/>
        <v/>
      </c>
      <c r="AW77" s="392" t="str">
        <f t="shared" si="20"/>
        <v/>
      </c>
      <c r="AX77" s="392" t="str">
        <f t="shared" si="20"/>
        <v/>
      </c>
      <c r="AY77" s="392" t="str">
        <f t="shared" si="20"/>
        <v/>
      </c>
      <c r="AZ77" s="392" t="str">
        <f t="shared" si="20"/>
        <v/>
      </c>
      <c r="BA77" s="392" t="str">
        <f t="shared" si="20"/>
        <v/>
      </c>
      <c r="BB77" s="392" t="str">
        <f t="shared" si="20"/>
        <v/>
      </c>
      <c r="BC77" s="392" t="str">
        <f t="shared" si="20"/>
        <v/>
      </c>
      <c r="BD77" s="392" t="str">
        <f t="shared" si="20"/>
        <v/>
      </c>
      <c r="BE77" s="392" t="str">
        <f t="shared" si="20"/>
        <v/>
      </c>
      <c r="BF77" s="392" t="str">
        <f t="shared" si="20"/>
        <v/>
      </c>
      <c r="BG77" s="392" t="str">
        <f t="shared" si="20"/>
        <v/>
      </c>
      <c r="BH77" s="392" t="str">
        <f t="shared" si="20"/>
        <v/>
      </c>
      <c r="BI77" s="392" t="str">
        <f t="shared" si="20"/>
        <v/>
      </c>
      <c r="BJ77" s="392" t="str">
        <f t="shared" si="20"/>
        <v/>
      </c>
      <c r="BK77" s="392" t="str">
        <f t="shared" si="20"/>
        <v/>
      </c>
      <c r="BL77" s="392" t="str">
        <f t="shared" si="20"/>
        <v/>
      </c>
      <c r="BM77" s="392" t="str">
        <f t="shared" si="20"/>
        <v/>
      </c>
      <c r="BN77" s="392" t="str">
        <f t="shared" si="20"/>
        <v/>
      </c>
      <c r="BO77" s="392" t="str">
        <f t="shared" si="20"/>
        <v/>
      </c>
      <c r="BP77" s="392" t="str">
        <f t="shared" si="20"/>
        <v/>
      </c>
      <c r="BQ77" s="392" t="str">
        <f t="shared" si="20"/>
        <v/>
      </c>
      <c r="BR77" s="392" t="str">
        <f t="shared" si="19"/>
        <v/>
      </c>
      <c r="BS77" s="392" t="str">
        <f t="shared" si="19"/>
        <v/>
      </c>
      <c r="BT77" s="392" t="str">
        <f t="shared" si="19"/>
        <v/>
      </c>
      <c r="BU77" s="392" t="str">
        <f t="shared" si="19"/>
        <v/>
      </c>
      <c r="BV77" s="392" t="str">
        <f t="shared" si="19"/>
        <v/>
      </c>
      <c r="BW77" s="392" t="str">
        <f t="shared" si="19"/>
        <v/>
      </c>
      <c r="BX77" s="392" t="str">
        <f t="shared" si="19"/>
        <v/>
      </c>
      <c r="BY77" s="392" t="str">
        <f t="shared" si="19"/>
        <v/>
      </c>
      <c r="BZ77" s="392" t="str">
        <f t="shared" si="19"/>
        <v/>
      </c>
      <c r="CA77" s="392" t="str">
        <f t="shared" si="19"/>
        <v/>
      </c>
      <c r="CB77" s="392" t="str">
        <f t="shared" si="19"/>
        <v/>
      </c>
      <c r="CC77" s="392" t="str">
        <f t="shared" si="19"/>
        <v/>
      </c>
      <c r="CD77" s="392" t="str">
        <f t="shared" si="19"/>
        <v/>
      </c>
      <c r="CE77" s="392" t="str">
        <f t="shared" si="19"/>
        <v/>
      </c>
      <c r="CF77" s="392" t="str">
        <f t="shared" si="19"/>
        <v/>
      </c>
    </row>
    <row r="78" spans="2:84" x14ac:dyDescent="0.3">
      <c r="C78" s="393"/>
      <c r="D78" s="393" t="s">
        <v>384</v>
      </c>
      <c r="E78" s="394">
        <f>+'Parte Diario'!AP2</f>
        <v>12</v>
      </c>
      <c r="F78" s="395"/>
    </row>
    <row r="79" spans="2:84" x14ac:dyDescent="0.3">
      <c r="C79" s="966" t="s">
        <v>383</v>
      </c>
      <c r="D79" s="135" t="str">
        <f>+'Parte Diario'!J17</f>
        <v>ZARANDA 1</v>
      </c>
      <c r="E79" s="396" t="str">
        <f>+IF(D79="","",HLOOKUP($E$78,$E$66:$CF$77,B67,FALSE))</f>
        <v/>
      </c>
    </row>
    <row r="80" spans="2:84" x14ac:dyDescent="0.3">
      <c r="C80" s="966"/>
      <c r="D80" s="135" t="str">
        <f>+'Parte Diario'!J18</f>
        <v>ZARANDA 2</v>
      </c>
      <c r="E80" s="396" t="str">
        <f t="shared" ref="E80:E89" si="21">+IF(D80="","",HLOOKUP($E$78,$E$66:$CF$77,B68,FALSE))</f>
        <v/>
      </c>
    </row>
    <row r="81" spans="2:84" x14ac:dyDescent="0.3">
      <c r="C81" s="966"/>
      <c r="D81" s="135" t="str">
        <f>+'Parte Diario'!J19</f>
        <v>ZARANDA 3</v>
      </c>
      <c r="E81" s="396" t="str">
        <f t="shared" si="21"/>
        <v/>
      </c>
    </row>
    <row r="82" spans="2:84" x14ac:dyDescent="0.3">
      <c r="C82" s="966"/>
      <c r="D82" s="135" t="str">
        <f>+'Parte Diario'!J21</f>
        <v>DESARENADOR</v>
      </c>
      <c r="E82" s="396" t="str">
        <f t="shared" si="21"/>
        <v/>
      </c>
    </row>
    <row r="83" spans="2:84" x14ac:dyDescent="0.3">
      <c r="C83" s="966"/>
      <c r="D83" s="135" t="str">
        <f>+'Parte Diario'!J22</f>
        <v>DESILTER</v>
      </c>
      <c r="E83" s="396" t="str">
        <f t="shared" si="21"/>
        <v/>
      </c>
    </row>
    <row r="84" spans="2:84" x14ac:dyDescent="0.3">
      <c r="C84" s="966"/>
      <c r="D84" s="135" t="str">
        <f>+'Parte Diario'!J24</f>
        <v>SECADORA 1</v>
      </c>
      <c r="E84" s="396" t="str">
        <f t="shared" si="21"/>
        <v/>
      </c>
    </row>
    <row r="85" spans="2:84" x14ac:dyDescent="0.3">
      <c r="C85" s="966"/>
      <c r="D85" s="135" t="str">
        <f>+'Parte Diario'!J25</f>
        <v/>
      </c>
      <c r="E85" s="396" t="str">
        <f t="shared" si="21"/>
        <v/>
      </c>
    </row>
    <row r="86" spans="2:84" x14ac:dyDescent="0.3">
      <c r="C86" s="966"/>
      <c r="D86" s="135" t="str">
        <f>+'Parte Diario'!J26</f>
        <v/>
      </c>
      <c r="E86" s="396" t="str">
        <f t="shared" si="21"/>
        <v/>
      </c>
    </row>
    <row r="87" spans="2:84" x14ac:dyDescent="0.3">
      <c r="C87" s="966"/>
      <c r="D87" s="135" t="str">
        <f>+'Parte Diario'!J28</f>
        <v>DECANTER 1</v>
      </c>
      <c r="E87" s="396" t="str">
        <f t="shared" si="21"/>
        <v/>
      </c>
    </row>
    <row r="88" spans="2:84" x14ac:dyDescent="0.3">
      <c r="C88" s="966"/>
      <c r="D88" s="135" t="str">
        <f>+'Parte Diario'!J29</f>
        <v>DECANTER 2</v>
      </c>
      <c r="E88" s="396" t="str">
        <f t="shared" si="21"/>
        <v/>
      </c>
    </row>
    <row r="89" spans="2:84" x14ac:dyDescent="0.3">
      <c r="C89" s="966"/>
      <c r="D89" s="135" t="str">
        <f>+'Parte Diario'!J30</f>
        <v>DECANTER 3</v>
      </c>
      <c r="E89" s="396" t="str">
        <f t="shared" si="21"/>
        <v/>
      </c>
    </row>
    <row r="91" spans="2:84" x14ac:dyDescent="0.3">
      <c r="B91" s="391">
        <v>1</v>
      </c>
      <c r="E91" s="376">
        <v>1</v>
      </c>
      <c r="F91" s="376">
        <v>2</v>
      </c>
      <c r="G91" s="376">
        <v>3</v>
      </c>
      <c r="H91" s="376">
        <v>4</v>
      </c>
      <c r="I91" s="376">
        <v>5</v>
      </c>
      <c r="J91" s="376">
        <v>6</v>
      </c>
      <c r="K91" s="376">
        <v>7</v>
      </c>
      <c r="L91" s="376">
        <v>8</v>
      </c>
      <c r="M91" s="376">
        <v>9</v>
      </c>
      <c r="N91" s="376">
        <v>10</v>
      </c>
      <c r="O91" s="376">
        <v>11</v>
      </c>
      <c r="P91" s="376">
        <v>12</v>
      </c>
      <c r="Q91" s="376">
        <v>13</v>
      </c>
      <c r="R91" s="376">
        <v>14</v>
      </c>
      <c r="S91" s="376">
        <v>15</v>
      </c>
      <c r="T91" s="376">
        <v>16</v>
      </c>
      <c r="U91" s="376">
        <v>17</v>
      </c>
      <c r="V91" s="376">
        <v>18</v>
      </c>
      <c r="W91" s="376">
        <v>19</v>
      </c>
      <c r="X91" s="376">
        <v>20</v>
      </c>
      <c r="Y91" s="376">
        <v>21</v>
      </c>
      <c r="Z91" s="376">
        <v>22</v>
      </c>
      <c r="AA91" s="376">
        <v>23</v>
      </c>
      <c r="AB91" s="376">
        <v>24</v>
      </c>
      <c r="AC91" s="376">
        <v>25</v>
      </c>
      <c r="AD91" s="376">
        <v>26</v>
      </c>
      <c r="AE91" s="376">
        <v>27</v>
      </c>
      <c r="AF91" s="376">
        <v>28</v>
      </c>
      <c r="AG91" s="376">
        <v>29</v>
      </c>
      <c r="AH91" s="376">
        <v>30</v>
      </c>
      <c r="AI91" s="376">
        <v>31</v>
      </c>
      <c r="AJ91" s="376">
        <v>32</v>
      </c>
      <c r="AK91" s="376">
        <v>33</v>
      </c>
      <c r="AL91" s="376">
        <v>34</v>
      </c>
      <c r="AM91" s="376">
        <v>35</v>
      </c>
      <c r="AN91" s="376">
        <v>36</v>
      </c>
      <c r="AO91" s="376">
        <v>37</v>
      </c>
      <c r="AP91" s="376">
        <v>38</v>
      </c>
      <c r="AQ91" s="376">
        <v>39</v>
      </c>
      <c r="AR91" s="376">
        <v>40</v>
      </c>
      <c r="AS91" s="376">
        <v>41</v>
      </c>
      <c r="AT91" s="376">
        <v>42</v>
      </c>
      <c r="AU91" s="376">
        <v>43</v>
      </c>
      <c r="AV91" s="376">
        <v>44</v>
      </c>
      <c r="AW91" s="376">
        <v>45</v>
      </c>
      <c r="AX91" s="376">
        <v>46</v>
      </c>
      <c r="AY91" s="376">
        <v>47</v>
      </c>
      <c r="AZ91" s="376">
        <v>48</v>
      </c>
      <c r="BA91" s="376">
        <v>49</v>
      </c>
      <c r="BB91" s="376">
        <v>50</v>
      </c>
      <c r="BC91" s="376">
        <v>51</v>
      </c>
      <c r="BD91" s="376">
        <v>52</v>
      </c>
      <c r="BE91" s="376">
        <v>53</v>
      </c>
      <c r="BF91" s="376">
        <v>54</v>
      </c>
      <c r="BG91" s="376">
        <v>55</v>
      </c>
      <c r="BH91" s="376">
        <v>56</v>
      </c>
      <c r="BI91" s="376">
        <v>57</v>
      </c>
      <c r="BJ91" s="376">
        <v>58</v>
      </c>
      <c r="BK91" s="376">
        <v>59</v>
      </c>
      <c r="BL91" s="376">
        <v>60</v>
      </c>
      <c r="BM91" s="376">
        <v>61</v>
      </c>
      <c r="BN91" s="376">
        <v>62</v>
      </c>
      <c r="BO91" s="376">
        <v>63</v>
      </c>
      <c r="BP91" s="376">
        <v>64</v>
      </c>
      <c r="BQ91" s="376">
        <v>65</v>
      </c>
      <c r="BR91" s="376">
        <v>66</v>
      </c>
      <c r="BS91" s="376">
        <v>67</v>
      </c>
      <c r="BT91" s="376">
        <v>68</v>
      </c>
      <c r="BU91" s="376">
        <v>69</v>
      </c>
      <c r="BV91" s="376">
        <v>70</v>
      </c>
      <c r="BW91" s="376">
        <v>71</v>
      </c>
      <c r="BX91" s="376">
        <v>72</v>
      </c>
      <c r="BY91" s="376">
        <v>73</v>
      </c>
      <c r="BZ91" s="376">
        <v>74</v>
      </c>
      <c r="CA91" s="376">
        <v>75</v>
      </c>
      <c r="CB91" s="376">
        <v>76</v>
      </c>
      <c r="CC91" s="376">
        <v>77</v>
      </c>
      <c r="CD91" s="376">
        <v>78</v>
      </c>
      <c r="CE91" s="376">
        <v>79</v>
      </c>
      <c r="CF91" s="376">
        <v>80</v>
      </c>
    </row>
    <row r="92" spans="2:84" ht="13.9" customHeight="1" x14ac:dyDescent="0.3">
      <c r="B92" s="391">
        <v>2</v>
      </c>
      <c r="C92" s="961" t="s">
        <v>394</v>
      </c>
      <c r="D92" s="135" t="s">
        <v>124</v>
      </c>
      <c r="E92" s="392" t="str">
        <f t="shared" ref="E92:E102" si="22">+IFERROR(E38/E$11,"")</f>
        <v/>
      </c>
      <c r="F92" s="392" t="str">
        <f t="shared" ref="F92:BQ93" si="23">+IFERROR(F38/F$11,"")</f>
        <v/>
      </c>
      <c r="G92" s="392" t="str">
        <f t="shared" si="23"/>
        <v/>
      </c>
      <c r="H92" s="392" t="str">
        <f t="shared" si="23"/>
        <v/>
      </c>
      <c r="I92" s="392" t="str">
        <f t="shared" si="23"/>
        <v/>
      </c>
      <c r="J92" s="392">
        <f t="shared" si="23"/>
        <v>0.21204952812296271</v>
      </c>
      <c r="K92" s="392">
        <f t="shared" si="23"/>
        <v>0.3137581471877684</v>
      </c>
      <c r="L92" s="392">
        <f t="shared" si="23"/>
        <v>0.32663574530680367</v>
      </c>
      <c r="M92" s="392">
        <f t="shared" si="23"/>
        <v>0.26688344737153435</v>
      </c>
      <c r="N92" s="392">
        <f t="shared" si="23"/>
        <v>0.28958453772958959</v>
      </c>
      <c r="O92" s="392" t="str">
        <f t="shared" si="23"/>
        <v/>
      </c>
      <c r="P92" s="392" t="str">
        <f t="shared" si="23"/>
        <v/>
      </c>
      <c r="Q92" s="392" t="str">
        <f t="shared" si="23"/>
        <v/>
      </c>
      <c r="R92" s="392" t="str">
        <f t="shared" si="23"/>
        <v/>
      </c>
      <c r="S92" s="392" t="str">
        <f t="shared" si="23"/>
        <v/>
      </c>
      <c r="T92" s="392" t="str">
        <f t="shared" si="23"/>
        <v/>
      </c>
      <c r="U92" s="392" t="str">
        <f t="shared" si="23"/>
        <v/>
      </c>
      <c r="V92" s="392" t="str">
        <f t="shared" si="23"/>
        <v/>
      </c>
      <c r="W92" s="392" t="str">
        <f t="shared" si="23"/>
        <v/>
      </c>
      <c r="X92" s="392" t="str">
        <f t="shared" si="23"/>
        <v/>
      </c>
      <c r="Y92" s="392" t="str">
        <f t="shared" si="23"/>
        <v/>
      </c>
      <c r="Z92" s="392" t="str">
        <f t="shared" si="23"/>
        <v/>
      </c>
      <c r="AA92" s="392" t="str">
        <f t="shared" si="23"/>
        <v/>
      </c>
      <c r="AB92" s="392" t="str">
        <f t="shared" si="23"/>
        <v/>
      </c>
      <c r="AC92" s="392" t="str">
        <f t="shared" si="23"/>
        <v/>
      </c>
      <c r="AD92" s="392" t="str">
        <f t="shared" si="23"/>
        <v/>
      </c>
      <c r="AE92" s="392" t="str">
        <f t="shared" si="23"/>
        <v/>
      </c>
      <c r="AF92" s="392" t="str">
        <f t="shared" si="23"/>
        <v/>
      </c>
      <c r="AG92" s="392" t="str">
        <f t="shared" si="23"/>
        <v/>
      </c>
      <c r="AH92" s="392" t="str">
        <f t="shared" si="23"/>
        <v/>
      </c>
      <c r="AI92" s="392" t="str">
        <f t="shared" si="23"/>
        <v/>
      </c>
      <c r="AJ92" s="392" t="str">
        <f t="shared" si="23"/>
        <v/>
      </c>
      <c r="AK92" s="392" t="str">
        <f t="shared" si="23"/>
        <v/>
      </c>
      <c r="AL92" s="392" t="str">
        <f t="shared" si="23"/>
        <v/>
      </c>
      <c r="AM92" s="392" t="str">
        <f t="shared" si="23"/>
        <v/>
      </c>
      <c r="AN92" s="392" t="str">
        <f t="shared" si="23"/>
        <v/>
      </c>
      <c r="AO92" s="392" t="str">
        <f t="shared" si="23"/>
        <v/>
      </c>
      <c r="AP92" s="392" t="str">
        <f t="shared" si="23"/>
        <v/>
      </c>
      <c r="AQ92" s="392" t="str">
        <f t="shared" si="23"/>
        <v/>
      </c>
      <c r="AR92" s="392" t="str">
        <f t="shared" si="23"/>
        <v/>
      </c>
      <c r="AS92" s="392" t="str">
        <f t="shared" si="23"/>
        <v/>
      </c>
      <c r="AT92" s="392" t="str">
        <f t="shared" si="23"/>
        <v/>
      </c>
      <c r="AU92" s="392" t="str">
        <f t="shared" si="23"/>
        <v/>
      </c>
      <c r="AV92" s="392" t="str">
        <f t="shared" si="23"/>
        <v/>
      </c>
      <c r="AW92" s="392" t="str">
        <f t="shared" si="23"/>
        <v/>
      </c>
      <c r="AX92" s="392" t="str">
        <f t="shared" si="23"/>
        <v/>
      </c>
      <c r="AY92" s="392" t="str">
        <f t="shared" si="23"/>
        <v/>
      </c>
      <c r="AZ92" s="392" t="str">
        <f t="shared" si="23"/>
        <v/>
      </c>
      <c r="BA92" s="392" t="str">
        <f t="shared" si="23"/>
        <v/>
      </c>
      <c r="BB92" s="392" t="str">
        <f t="shared" si="23"/>
        <v/>
      </c>
      <c r="BC92" s="392" t="str">
        <f t="shared" si="23"/>
        <v/>
      </c>
      <c r="BD92" s="392" t="str">
        <f t="shared" si="23"/>
        <v/>
      </c>
      <c r="BE92" s="392" t="str">
        <f t="shared" si="23"/>
        <v/>
      </c>
      <c r="BF92" s="392" t="str">
        <f t="shared" si="23"/>
        <v/>
      </c>
      <c r="BG92" s="392" t="str">
        <f t="shared" si="23"/>
        <v/>
      </c>
      <c r="BH92" s="392" t="str">
        <f t="shared" si="23"/>
        <v/>
      </c>
      <c r="BI92" s="392" t="str">
        <f t="shared" si="23"/>
        <v/>
      </c>
      <c r="BJ92" s="392" t="str">
        <f t="shared" si="23"/>
        <v/>
      </c>
      <c r="BK92" s="392" t="str">
        <f t="shared" si="23"/>
        <v/>
      </c>
      <c r="BL92" s="392" t="str">
        <f t="shared" si="23"/>
        <v/>
      </c>
      <c r="BM92" s="392" t="str">
        <f t="shared" si="23"/>
        <v/>
      </c>
      <c r="BN92" s="392" t="str">
        <f t="shared" si="23"/>
        <v/>
      </c>
      <c r="BO92" s="392" t="str">
        <f t="shared" si="23"/>
        <v/>
      </c>
      <c r="BP92" s="392" t="str">
        <f t="shared" si="23"/>
        <v/>
      </c>
      <c r="BQ92" s="392" t="str">
        <f t="shared" si="23"/>
        <v/>
      </c>
      <c r="BR92" s="392" t="str">
        <f t="shared" ref="BR92:CF96" si="24">+IFERROR(BR38/BR$11,"")</f>
        <v/>
      </c>
      <c r="BS92" s="392" t="str">
        <f t="shared" si="24"/>
        <v/>
      </c>
      <c r="BT92" s="392" t="str">
        <f t="shared" si="24"/>
        <v/>
      </c>
      <c r="BU92" s="392" t="str">
        <f t="shared" si="24"/>
        <v/>
      </c>
      <c r="BV92" s="392" t="str">
        <f t="shared" si="24"/>
        <v/>
      </c>
      <c r="BW92" s="392" t="str">
        <f t="shared" si="24"/>
        <v/>
      </c>
      <c r="BX92" s="392" t="str">
        <f t="shared" si="24"/>
        <v/>
      </c>
      <c r="BY92" s="392" t="str">
        <f t="shared" si="24"/>
        <v/>
      </c>
      <c r="BZ92" s="392" t="str">
        <f t="shared" si="24"/>
        <v/>
      </c>
      <c r="CA92" s="392" t="str">
        <f t="shared" si="24"/>
        <v/>
      </c>
      <c r="CB92" s="392" t="str">
        <f t="shared" si="24"/>
        <v/>
      </c>
      <c r="CC92" s="392" t="str">
        <f t="shared" si="24"/>
        <v/>
      </c>
      <c r="CD92" s="392" t="str">
        <f t="shared" si="24"/>
        <v/>
      </c>
      <c r="CE92" s="392" t="str">
        <f t="shared" si="24"/>
        <v/>
      </c>
      <c r="CF92" s="392" t="str">
        <f t="shared" si="24"/>
        <v/>
      </c>
    </row>
    <row r="93" spans="2:84" x14ac:dyDescent="0.3">
      <c r="B93" s="391">
        <v>3</v>
      </c>
      <c r="C93" s="961"/>
      <c r="D93" s="135" t="s">
        <v>125</v>
      </c>
      <c r="E93" s="392" t="str">
        <f t="shared" si="22"/>
        <v/>
      </c>
      <c r="F93" s="392" t="str">
        <f t="shared" ref="F93:T93" si="25">+IFERROR(F39/F$11,"")</f>
        <v/>
      </c>
      <c r="G93" s="392" t="str">
        <f t="shared" si="25"/>
        <v/>
      </c>
      <c r="H93" s="392" t="str">
        <f t="shared" si="25"/>
        <v/>
      </c>
      <c r="I93" s="392" t="str">
        <f t="shared" si="25"/>
        <v/>
      </c>
      <c r="J93" s="392">
        <f t="shared" si="25"/>
        <v>0.32129465062680967</v>
      </c>
      <c r="K93" s="392">
        <f t="shared" si="25"/>
        <v>0.24932029354267971</v>
      </c>
      <c r="L93" s="392">
        <f t="shared" si="25"/>
        <v>0.27653337491576369</v>
      </c>
      <c r="M93" s="392">
        <f t="shared" si="25"/>
        <v>0.31134847760400891</v>
      </c>
      <c r="N93" s="392">
        <f t="shared" si="25"/>
        <v>0.32430234080475112</v>
      </c>
      <c r="O93" s="392" t="str">
        <f t="shared" si="25"/>
        <v/>
      </c>
      <c r="P93" s="392" t="str">
        <f t="shared" si="25"/>
        <v/>
      </c>
      <c r="Q93" s="392" t="str">
        <f t="shared" si="25"/>
        <v/>
      </c>
      <c r="R93" s="392" t="str">
        <f t="shared" si="25"/>
        <v/>
      </c>
      <c r="S93" s="392" t="str">
        <f t="shared" si="25"/>
        <v/>
      </c>
      <c r="T93" s="392" t="str">
        <f t="shared" si="25"/>
        <v/>
      </c>
      <c r="U93" s="392" t="str">
        <f t="shared" si="23"/>
        <v/>
      </c>
      <c r="V93" s="392" t="str">
        <f t="shared" si="23"/>
        <v/>
      </c>
      <c r="W93" s="392" t="str">
        <f t="shared" si="23"/>
        <v/>
      </c>
      <c r="X93" s="392" t="str">
        <f t="shared" si="23"/>
        <v/>
      </c>
      <c r="Y93" s="392" t="str">
        <f t="shared" si="23"/>
        <v/>
      </c>
      <c r="Z93" s="392" t="str">
        <f t="shared" si="23"/>
        <v/>
      </c>
      <c r="AA93" s="392" t="str">
        <f t="shared" si="23"/>
        <v/>
      </c>
      <c r="AB93" s="392" t="str">
        <f t="shared" si="23"/>
        <v/>
      </c>
      <c r="AC93" s="392" t="str">
        <f t="shared" si="23"/>
        <v/>
      </c>
      <c r="AD93" s="392" t="str">
        <f t="shared" si="23"/>
        <v/>
      </c>
      <c r="AE93" s="392" t="str">
        <f t="shared" si="23"/>
        <v/>
      </c>
      <c r="AF93" s="392" t="str">
        <f t="shared" si="23"/>
        <v/>
      </c>
      <c r="AG93" s="392" t="str">
        <f t="shared" si="23"/>
        <v/>
      </c>
      <c r="AH93" s="392" t="str">
        <f t="shared" si="23"/>
        <v/>
      </c>
      <c r="AI93" s="392" t="str">
        <f t="shared" si="23"/>
        <v/>
      </c>
      <c r="AJ93" s="392" t="str">
        <f t="shared" si="23"/>
        <v/>
      </c>
      <c r="AK93" s="392" t="str">
        <f t="shared" si="23"/>
        <v/>
      </c>
      <c r="AL93" s="392" t="str">
        <f t="shared" si="23"/>
        <v/>
      </c>
      <c r="AM93" s="392" t="str">
        <f t="shared" si="23"/>
        <v/>
      </c>
      <c r="AN93" s="392" t="str">
        <f t="shared" si="23"/>
        <v/>
      </c>
      <c r="AO93" s="392" t="str">
        <f t="shared" si="23"/>
        <v/>
      </c>
      <c r="AP93" s="392" t="str">
        <f t="shared" si="23"/>
        <v/>
      </c>
      <c r="AQ93" s="392" t="str">
        <f t="shared" si="23"/>
        <v/>
      </c>
      <c r="AR93" s="392" t="str">
        <f t="shared" si="23"/>
        <v/>
      </c>
      <c r="AS93" s="392" t="str">
        <f t="shared" si="23"/>
        <v/>
      </c>
      <c r="AT93" s="392" t="str">
        <f t="shared" si="23"/>
        <v/>
      </c>
      <c r="AU93" s="392" t="str">
        <f t="shared" si="23"/>
        <v/>
      </c>
      <c r="AV93" s="392" t="str">
        <f t="shared" si="23"/>
        <v/>
      </c>
      <c r="AW93" s="392" t="str">
        <f t="shared" si="23"/>
        <v/>
      </c>
      <c r="AX93" s="392" t="str">
        <f t="shared" si="23"/>
        <v/>
      </c>
      <c r="AY93" s="392" t="str">
        <f t="shared" si="23"/>
        <v/>
      </c>
      <c r="AZ93" s="392" t="str">
        <f t="shared" si="23"/>
        <v/>
      </c>
      <c r="BA93" s="392" t="str">
        <f t="shared" si="23"/>
        <v/>
      </c>
      <c r="BB93" s="392" t="str">
        <f t="shared" si="23"/>
        <v/>
      </c>
      <c r="BC93" s="392" t="str">
        <f t="shared" si="23"/>
        <v/>
      </c>
      <c r="BD93" s="392" t="str">
        <f t="shared" si="23"/>
        <v/>
      </c>
      <c r="BE93" s="392" t="str">
        <f t="shared" si="23"/>
        <v/>
      </c>
      <c r="BF93" s="392" t="str">
        <f t="shared" si="23"/>
        <v/>
      </c>
      <c r="BG93" s="392" t="str">
        <f t="shared" si="23"/>
        <v/>
      </c>
      <c r="BH93" s="392" t="str">
        <f t="shared" si="23"/>
        <v/>
      </c>
      <c r="BI93" s="392" t="str">
        <f t="shared" si="23"/>
        <v/>
      </c>
      <c r="BJ93" s="392" t="str">
        <f t="shared" si="23"/>
        <v/>
      </c>
      <c r="BK93" s="392" t="str">
        <f t="shared" si="23"/>
        <v/>
      </c>
      <c r="BL93" s="392" t="str">
        <f t="shared" si="23"/>
        <v/>
      </c>
      <c r="BM93" s="392" t="str">
        <f t="shared" si="23"/>
        <v/>
      </c>
      <c r="BN93" s="392" t="str">
        <f t="shared" si="23"/>
        <v/>
      </c>
      <c r="BO93" s="392" t="str">
        <f t="shared" si="23"/>
        <v/>
      </c>
      <c r="BP93" s="392" t="str">
        <f t="shared" si="23"/>
        <v/>
      </c>
      <c r="BQ93" s="392" t="str">
        <f t="shared" si="23"/>
        <v/>
      </c>
      <c r="BR93" s="392" t="str">
        <f t="shared" si="24"/>
        <v/>
      </c>
      <c r="BS93" s="392" t="str">
        <f t="shared" si="24"/>
        <v/>
      </c>
      <c r="BT93" s="392" t="str">
        <f t="shared" si="24"/>
        <v/>
      </c>
      <c r="BU93" s="392" t="str">
        <f t="shared" si="24"/>
        <v/>
      </c>
      <c r="BV93" s="392" t="str">
        <f t="shared" si="24"/>
        <v/>
      </c>
      <c r="BW93" s="392" t="str">
        <f t="shared" si="24"/>
        <v/>
      </c>
      <c r="BX93" s="392" t="str">
        <f t="shared" si="24"/>
        <v/>
      </c>
      <c r="BY93" s="392" t="str">
        <f t="shared" si="24"/>
        <v/>
      </c>
      <c r="BZ93" s="392" t="str">
        <f t="shared" si="24"/>
        <v/>
      </c>
      <c r="CA93" s="392" t="str">
        <f t="shared" si="24"/>
        <v/>
      </c>
      <c r="CB93" s="392" t="str">
        <f t="shared" si="24"/>
        <v/>
      </c>
      <c r="CC93" s="392" t="str">
        <f t="shared" si="24"/>
        <v/>
      </c>
      <c r="CD93" s="392" t="str">
        <f t="shared" si="24"/>
        <v/>
      </c>
      <c r="CE93" s="392" t="str">
        <f t="shared" si="24"/>
        <v/>
      </c>
      <c r="CF93" s="392" t="str">
        <f t="shared" si="24"/>
        <v/>
      </c>
    </row>
    <row r="94" spans="2:84" x14ac:dyDescent="0.3">
      <c r="B94" s="391">
        <v>4</v>
      </c>
      <c r="C94" s="961"/>
      <c r="D94" s="135" t="s">
        <v>126</v>
      </c>
      <c r="E94" s="392" t="str">
        <f t="shared" si="22"/>
        <v/>
      </c>
      <c r="F94" s="392" t="str">
        <f t="shared" ref="F94:BQ97" si="26">+IFERROR(F40/F$11,"")</f>
        <v/>
      </c>
      <c r="G94" s="392" t="str">
        <f t="shared" si="26"/>
        <v/>
      </c>
      <c r="H94" s="392" t="str">
        <f t="shared" si="26"/>
        <v/>
      </c>
      <c r="I94" s="392" t="str">
        <f t="shared" si="26"/>
        <v/>
      </c>
      <c r="J94" s="392">
        <f t="shared" si="26"/>
        <v>0.28078955578283149</v>
      </c>
      <c r="K94" s="392">
        <f t="shared" si="26"/>
        <v>0.29448701338736805</v>
      </c>
      <c r="L94" s="392">
        <f t="shared" si="26"/>
        <v>0.26720586028566851</v>
      </c>
      <c r="M94" s="392">
        <f t="shared" si="26"/>
        <v>0.2590610015002997</v>
      </c>
      <c r="N94" s="392">
        <f t="shared" si="26"/>
        <v>0.27637541846473107</v>
      </c>
      <c r="O94" s="392" t="str">
        <f t="shared" si="26"/>
        <v/>
      </c>
      <c r="P94" s="392" t="str">
        <f t="shared" si="26"/>
        <v/>
      </c>
      <c r="Q94" s="392" t="str">
        <f t="shared" si="26"/>
        <v/>
      </c>
      <c r="R94" s="392" t="str">
        <f t="shared" si="26"/>
        <v/>
      </c>
      <c r="S94" s="392" t="str">
        <f t="shared" si="26"/>
        <v/>
      </c>
      <c r="T94" s="392" t="str">
        <f t="shared" si="26"/>
        <v/>
      </c>
      <c r="U94" s="392" t="str">
        <f t="shared" si="26"/>
        <v/>
      </c>
      <c r="V94" s="392" t="str">
        <f t="shared" si="26"/>
        <v/>
      </c>
      <c r="W94" s="392" t="str">
        <f t="shared" si="26"/>
        <v/>
      </c>
      <c r="X94" s="392" t="str">
        <f t="shared" si="26"/>
        <v/>
      </c>
      <c r="Y94" s="392" t="str">
        <f t="shared" si="26"/>
        <v/>
      </c>
      <c r="Z94" s="392" t="str">
        <f t="shared" si="26"/>
        <v/>
      </c>
      <c r="AA94" s="392" t="str">
        <f t="shared" si="26"/>
        <v/>
      </c>
      <c r="AB94" s="392" t="str">
        <f t="shared" si="26"/>
        <v/>
      </c>
      <c r="AC94" s="392" t="str">
        <f t="shared" si="26"/>
        <v/>
      </c>
      <c r="AD94" s="392" t="str">
        <f t="shared" si="26"/>
        <v/>
      </c>
      <c r="AE94" s="392" t="str">
        <f t="shared" si="26"/>
        <v/>
      </c>
      <c r="AF94" s="392" t="str">
        <f t="shared" si="26"/>
        <v/>
      </c>
      <c r="AG94" s="392" t="str">
        <f t="shared" si="26"/>
        <v/>
      </c>
      <c r="AH94" s="392" t="str">
        <f t="shared" si="26"/>
        <v/>
      </c>
      <c r="AI94" s="392" t="str">
        <f t="shared" si="26"/>
        <v/>
      </c>
      <c r="AJ94" s="392" t="str">
        <f t="shared" si="26"/>
        <v/>
      </c>
      <c r="AK94" s="392" t="str">
        <f t="shared" si="26"/>
        <v/>
      </c>
      <c r="AL94" s="392" t="str">
        <f t="shared" si="26"/>
        <v/>
      </c>
      <c r="AM94" s="392" t="str">
        <f t="shared" si="26"/>
        <v/>
      </c>
      <c r="AN94" s="392" t="str">
        <f t="shared" si="26"/>
        <v/>
      </c>
      <c r="AO94" s="392" t="str">
        <f t="shared" si="26"/>
        <v/>
      </c>
      <c r="AP94" s="392" t="str">
        <f t="shared" si="26"/>
        <v/>
      </c>
      <c r="AQ94" s="392" t="str">
        <f t="shared" si="26"/>
        <v/>
      </c>
      <c r="AR94" s="392" t="str">
        <f t="shared" si="26"/>
        <v/>
      </c>
      <c r="AS94" s="392" t="str">
        <f t="shared" si="26"/>
        <v/>
      </c>
      <c r="AT94" s="392" t="str">
        <f t="shared" si="26"/>
        <v/>
      </c>
      <c r="AU94" s="392" t="str">
        <f t="shared" si="26"/>
        <v/>
      </c>
      <c r="AV94" s="392" t="str">
        <f t="shared" si="26"/>
        <v/>
      </c>
      <c r="AW94" s="392" t="str">
        <f t="shared" si="26"/>
        <v/>
      </c>
      <c r="AX94" s="392" t="str">
        <f t="shared" si="26"/>
        <v/>
      </c>
      <c r="AY94" s="392" t="str">
        <f t="shared" si="26"/>
        <v/>
      </c>
      <c r="AZ94" s="392" t="str">
        <f t="shared" si="26"/>
        <v/>
      </c>
      <c r="BA94" s="392" t="str">
        <f t="shared" si="26"/>
        <v/>
      </c>
      <c r="BB94" s="392" t="str">
        <f t="shared" si="26"/>
        <v/>
      </c>
      <c r="BC94" s="392" t="str">
        <f t="shared" si="26"/>
        <v/>
      </c>
      <c r="BD94" s="392" t="str">
        <f t="shared" si="26"/>
        <v/>
      </c>
      <c r="BE94" s="392" t="str">
        <f t="shared" si="26"/>
        <v/>
      </c>
      <c r="BF94" s="392" t="str">
        <f t="shared" si="26"/>
        <v/>
      </c>
      <c r="BG94" s="392" t="str">
        <f t="shared" si="26"/>
        <v/>
      </c>
      <c r="BH94" s="392" t="str">
        <f t="shared" si="26"/>
        <v/>
      </c>
      <c r="BI94" s="392" t="str">
        <f t="shared" si="26"/>
        <v/>
      </c>
      <c r="BJ94" s="392" t="str">
        <f t="shared" si="26"/>
        <v/>
      </c>
      <c r="BK94" s="392" t="str">
        <f t="shared" si="26"/>
        <v/>
      </c>
      <c r="BL94" s="392" t="str">
        <f t="shared" si="26"/>
        <v/>
      </c>
      <c r="BM94" s="392" t="str">
        <f t="shared" si="26"/>
        <v/>
      </c>
      <c r="BN94" s="392" t="str">
        <f t="shared" si="26"/>
        <v/>
      </c>
      <c r="BO94" s="392" t="str">
        <f t="shared" si="26"/>
        <v/>
      </c>
      <c r="BP94" s="392" t="str">
        <f t="shared" si="26"/>
        <v/>
      </c>
      <c r="BQ94" s="392" t="str">
        <f t="shared" si="26"/>
        <v/>
      </c>
      <c r="BR94" s="392" t="str">
        <f t="shared" si="24"/>
        <v/>
      </c>
      <c r="BS94" s="392" t="str">
        <f t="shared" si="24"/>
        <v/>
      </c>
      <c r="BT94" s="392" t="str">
        <f t="shared" si="24"/>
        <v/>
      </c>
      <c r="BU94" s="392" t="str">
        <f t="shared" si="24"/>
        <v/>
      </c>
      <c r="BV94" s="392" t="str">
        <f t="shared" si="24"/>
        <v/>
      </c>
      <c r="BW94" s="392" t="str">
        <f t="shared" si="24"/>
        <v/>
      </c>
      <c r="BX94" s="392" t="str">
        <f t="shared" si="24"/>
        <v/>
      </c>
      <c r="BY94" s="392" t="str">
        <f t="shared" si="24"/>
        <v/>
      </c>
      <c r="BZ94" s="392" t="str">
        <f t="shared" si="24"/>
        <v/>
      </c>
      <c r="CA94" s="392" t="str">
        <f t="shared" si="24"/>
        <v/>
      </c>
      <c r="CB94" s="392" t="str">
        <f t="shared" si="24"/>
        <v/>
      </c>
      <c r="CC94" s="392" t="str">
        <f t="shared" si="24"/>
        <v/>
      </c>
      <c r="CD94" s="392" t="str">
        <f t="shared" si="24"/>
        <v/>
      </c>
      <c r="CE94" s="392" t="str">
        <f t="shared" si="24"/>
        <v/>
      </c>
      <c r="CF94" s="392" t="str">
        <f t="shared" si="24"/>
        <v/>
      </c>
    </row>
    <row r="95" spans="2:84" x14ac:dyDescent="0.3">
      <c r="B95" s="391">
        <v>5</v>
      </c>
      <c r="C95" s="961"/>
      <c r="D95" s="135" t="s">
        <v>238</v>
      </c>
      <c r="E95" s="392" t="str">
        <f t="shared" si="22"/>
        <v/>
      </c>
      <c r="F95" s="392" t="str">
        <f t="shared" si="26"/>
        <v/>
      </c>
      <c r="G95" s="392" t="str">
        <f t="shared" si="26"/>
        <v/>
      </c>
      <c r="H95" s="392" t="str">
        <f t="shared" si="26"/>
        <v/>
      </c>
      <c r="I95" s="392" t="str">
        <f t="shared" si="26"/>
        <v/>
      </c>
      <c r="J95" s="392">
        <f t="shared" si="26"/>
        <v>0</v>
      </c>
      <c r="K95" s="392">
        <f t="shared" si="26"/>
        <v>0</v>
      </c>
      <c r="L95" s="392">
        <f t="shared" si="26"/>
        <v>0</v>
      </c>
      <c r="M95" s="392">
        <f t="shared" si="26"/>
        <v>0</v>
      </c>
      <c r="N95" s="392">
        <f t="shared" si="26"/>
        <v>0</v>
      </c>
      <c r="O95" s="392" t="str">
        <f t="shared" si="26"/>
        <v/>
      </c>
      <c r="P95" s="392" t="str">
        <f t="shared" si="26"/>
        <v/>
      </c>
      <c r="Q95" s="392" t="str">
        <f t="shared" si="26"/>
        <v/>
      </c>
      <c r="R95" s="392" t="str">
        <f t="shared" si="26"/>
        <v/>
      </c>
      <c r="S95" s="392" t="str">
        <f t="shared" si="26"/>
        <v/>
      </c>
      <c r="T95" s="392" t="str">
        <f t="shared" si="26"/>
        <v/>
      </c>
      <c r="U95" s="392" t="str">
        <f t="shared" si="26"/>
        <v/>
      </c>
      <c r="V95" s="392" t="str">
        <f t="shared" si="26"/>
        <v/>
      </c>
      <c r="W95" s="392" t="str">
        <f t="shared" si="26"/>
        <v/>
      </c>
      <c r="X95" s="392" t="str">
        <f t="shared" si="26"/>
        <v/>
      </c>
      <c r="Y95" s="392" t="str">
        <f t="shared" si="26"/>
        <v/>
      </c>
      <c r="Z95" s="392" t="str">
        <f t="shared" si="26"/>
        <v/>
      </c>
      <c r="AA95" s="392" t="str">
        <f t="shared" si="26"/>
        <v/>
      </c>
      <c r="AB95" s="392" t="str">
        <f t="shared" si="26"/>
        <v/>
      </c>
      <c r="AC95" s="392" t="str">
        <f t="shared" si="26"/>
        <v/>
      </c>
      <c r="AD95" s="392" t="str">
        <f t="shared" si="26"/>
        <v/>
      </c>
      <c r="AE95" s="392" t="str">
        <f t="shared" si="26"/>
        <v/>
      </c>
      <c r="AF95" s="392" t="str">
        <f t="shared" si="26"/>
        <v/>
      </c>
      <c r="AG95" s="392" t="str">
        <f t="shared" si="26"/>
        <v/>
      </c>
      <c r="AH95" s="392" t="str">
        <f t="shared" si="26"/>
        <v/>
      </c>
      <c r="AI95" s="392" t="str">
        <f t="shared" si="26"/>
        <v/>
      </c>
      <c r="AJ95" s="392" t="str">
        <f t="shared" si="26"/>
        <v/>
      </c>
      <c r="AK95" s="392" t="str">
        <f t="shared" si="26"/>
        <v/>
      </c>
      <c r="AL95" s="392" t="str">
        <f t="shared" si="26"/>
        <v/>
      </c>
      <c r="AM95" s="392" t="str">
        <f t="shared" si="26"/>
        <v/>
      </c>
      <c r="AN95" s="392" t="str">
        <f t="shared" si="26"/>
        <v/>
      </c>
      <c r="AO95" s="392" t="str">
        <f t="shared" si="26"/>
        <v/>
      </c>
      <c r="AP95" s="392" t="str">
        <f t="shared" si="26"/>
        <v/>
      </c>
      <c r="AQ95" s="392" t="str">
        <f t="shared" si="26"/>
        <v/>
      </c>
      <c r="AR95" s="392" t="str">
        <f t="shared" si="26"/>
        <v/>
      </c>
      <c r="AS95" s="392" t="str">
        <f t="shared" si="26"/>
        <v/>
      </c>
      <c r="AT95" s="392" t="str">
        <f t="shared" si="26"/>
        <v/>
      </c>
      <c r="AU95" s="392" t="str">
        <f t="shared" si="26"/>
        <v/>
      </c>
      <c r="AV95" s="392" t="str">
        <f t="shared" si="26"/>
        <v/>
      </c>
      <c r="AW95" s="392" t="str">
        <f t="shared" si="26"/>
        <v/>
      </c>
      <c r="AX95" s="392" t="str">
        <f t="shared" si="26"/>
        <v/>
      </c>
      <c r="AY95" s="392" t="str">
        <f t="shared" si="26"/>
        <v/>
      </c>
      <c r="AZ95" s="392" t="str">
        <f t="shared" si="26"/>
        <v/>
      </c>
      <c r="BA95" s="392" t="str">
        <f t="shared" si="26"/>
        <v/>
      </c>
      <c r="BB95" s="392" t="str">
        <f t="shared" si="26"/>
        <v/>
      </c>
      <c r="BC95" s="392" t="str">
        <f t="shared" si="26"/>
        <v/>
      </c>
      <c r="BD95" s="392" t="str">
        <f t="shared" si="26"/>
        <v/>
      </c>
      <c r="BE95" s="392" t="str">
        <f t="shared" si="26"/>
        <v/>
      </c>
      <c r="BF95" s="392" t="str">
        <f t="shared" si="26"/>
        <v/>
      </c>
      <c r="BG95" s="392" t="str">
        <f t="shared" si="26"/>
        <v/>
      </c>
      <c r="BH95" s="392" t="str">
        <f t="shared" si="26"/>
        <v/>
      </c>
      <c r="BI95" s="392" t="str">
        <f t="shared" si="26"/>
        <v/>
      </c>
      <c r="BJ95" s="392" t="str">
        <f t="shared" si="26"/>
        <v/>
      </c>
      <c r="BK95" s="392" t="str">
        <f t="shared" si="26"/>
        <v/>
      </c>
      <c r="BL95" s="392" t="str">
        <f t="shared" si="26"/>
        <v/>
      </c>
      <c r="BM95" s="392" t="str">
        <f t="shared" si="26"/>
        <v/>
      </c>
      <c r="BN95" s="392" t="str">
        <f t="shared" si="26"/>
        <v/>
      </c>
      <c r="BO95" s="392" t="str">
        <f t="shared" si="26"/>
        <v/>
      </c>
      <c r="BP95" s="392" t="str">
        <f t="shared" si="26"/>
        <v/>
      </c>
      <c r="BQ95" s="392" t="str">
        <f t="shared" si="26"/>
        <v/>
      </c>
      <c r="BR95" s="392" t="str">
        <f t="shared" si="24"/>
        <v/>
      </c>
      <c r="BS95" s="392" t="str">
        <f t="shared" si="24"/>
        <v/>
      </c>
      <c r="BT95" s="392" t="str">
        <f t="shared" si="24"/>
        <v/>
      </c>
      <c r="BU95" s="392" t="str">
        <f t="shared" si="24"/>
        <v/>
      </c>
      <c r="BV95" s="392" t="str">
        <f t="shared" si="24"/>
        <v/>
      </c>
      <c r="BW95" s="392" t="str">
        <f t="shared" si="24"/>
        <v/>
      </c>
      <c r="BX95" s="392" t="str">
        <f t="shared" si="24"/>
        <v/>
      </c>
      <c r="BY95" s="392" t="str">
        <f t="shared" si="24"/>
        <v/>
      </c>
      <c r="BZ95" s="392" t="str">
        <f t="shared" si="24"/>
        <v/>
      </c>
      <c r="CA95" s="392" t="str">
        <f t="shared" si="24"/>
        <v/>
      </c>
      <c r="CB95" s="392" t="str">
        <f t="shared" si="24"/>
        <v/>
      </c>
      <c r="CC95" s="392" t="str">
        <f t="shared" si="24"/>
        <v/>
      </c>
      <c r="CD95" s="392" t="str">
        <f t="shared" si="24"/>
        <v/>
      </c>
      <c r="CE95" s="392" t="str">
        <f t="shared" si="24"/>
        <v/>
      </c>
      <c r="CF95" s="392" t="str">
        <f t="shared" si="24"/>
        <v/>
      </c>
    </row>
    <row r="96" spans="2:84" x14ac:dyDescent="0.3">
      <c r="B96" s="391">
        <v>6</v>
      </c>
      <c r="C96" s="961"/>
      <c r="D96" s="135" t="s">
        <v>129</v>
      </c>
      <c r="E96" s="392" t="str">
        <f t="shared" si="22"/>
        <v/>
      </c>
      <c r="F96" s="392" t="str">
        <f t="shared" si="26"/>
        <v/>
      </c>
      <c r="G96" s="392" t="str">
        <f t="shared" si="26"/>
        <v/>
      </c>
      <c r="H96" s="392" t="str">
        <f t="shared" si="26"/>
        <v/>
      </c>
      <c r="I96" s="392" t="str">
        <f t="shared" si="26"/>
        <v/>
      </c>
      <c r="J96" s="392">
        <f t="shared" si="26"/>
        <v>0</v>
      </c>
      <c r="K96" s="392">
        <f t="shared" si="26"/>
        <v>0</v>
      </c>
      <c r="L96" s="392">
        <f t="shared" si="26"/>
        <v>0</v>
      </c>
      <c r="M96" s="392">
        <f t="shared" si="26"/>
        <v>0</v>
      </c>
      <c r="N96" s="392">
        <f t="shared" si="26"/>
        <v>0</v>
      </c>
      <c r="O96" s="392" t="str">
        <f t="shared" si="26"/>
        <v/>
      </c>
      <c r="P96" s="392" t="str">
        <f t="shared" si="26"/>
        <v/>
      </c>
      <c r="Q96" s="392" t="str">
        <f t="shared" si="26"/>
        <v/>
      </c>
      <c r="R96" s="392" t="str">
        <f t="shared" si="26"/>
        <v/>
      </c>
      <c r="S96" s="392" t="str">
        <f t="shared" si="26"/>
        <v/>
      </c>
      <c r="T96" s="392" t="str">
        <f t="shared" si="26"/>
        <v/>
      </c>
      <c r="U96" s="392" t="str">
        <f t="shared" si="26"/>
        <v/>
      </c>
      <c r="V96" s="392" t="str">
        <f t="shared" si="26"/>
        <v/>
      </c>
      <c r="W96" s="392" t="str">
        <f t="shared" si="26"/>
        <v/>
      </c>
      <c r="X96" s="392" t="str">
        <f t="shared" si="26"/>
        <v/>
      </c>
      <c r="Y96" s="392" t="str">
        <f t="shared" si="26"/>
        <v/>
      </c>
      <c r="Z96" s="392" t="str">
        <f t="shared" si="26"/>
        <v/>
      </c>
      <c r="AA96" s="392" t="str">
        <f t="shared" si="26"/>
        <v/>
      </c>
      <c r="AB96" s="392" t="str">
        <f t="shared" si="26"/>
        <v/>
      </c>
      <c r="AC96" s="392" t="str">
        <f t="shared" si="26"/>
        <v/>
      </c>
      <c r="AD96" s="392" t="str">
        <f t="shared" si="26"/>
        <v/>
      </c>
      <c r="AE96" s="392" t="str">
        <f t="shared" si="26"/>
        <v/>
      </c>
      <c r="AF96" s="392" t="str">
        <f t="shared" si="26"/>
        <v/>
      </c>
      <c r="AG96" s="392" t="str">
        <f t="shared" si="26"/>
        <v/>
      </c>
      <c r="AH96" s="392" t="str">
        <f t="shared" si="26"/>
        <v/>
      </c>
      <c r="AI96" s="392" t="str">
        <f t="shared" si="26"/>
        <v/>
      </c>
      <c r="AJ96" s="392" t="str">
        <f t="shared" si="26"/>
        <v/>
      </c>
      <c r="AK96" s="392" t="str">
        <f t="shared" si="26"/>
        <v/>
      </c>
      <c r="AL96" s="392" t="str">
        <f t="shared" si="26"/>
        <v/>
      </c>
      <c r="AM96" s="392" t="str">
        <f t="shared" si="26"/>
        <v/>
      </c>
      <c r="AN96" s="392" t="str">
        <f t="shared" si="26"/>
        <v/>
      </c>
      <c r="AO96" s="392" t="str">
        <f t="shared" si="26"/>
        <v/>
      </c>
      <c r="AP96" s="392" t="str">
        <f t="shared" si="26"/>
        <v/>
      </c>
      <c r="AQ96" s="392" t="str">
        <f t="shared" si="26"/>
        <v/>
      </c>
      <c r="AR96" s="392" t="str">
        <f t="shared" si="26"/>
        <v/>
      </c>
      <c r="AS96" s="392" t="str">
        <f t="shared" si="26"/>
        <v/>
      </c>
      <c r="AT96" s="392" t="str">
        <f t="shared" si="26"/>
        <v/>
      </c>
      <c r="AU96" s="392" t="str">
        <f t="shared" si="26"/>
        <v/>
      </c>
      <c r="AV96" s="392" t="str">
        <f t="shared" si="26"/>
        <v/>
      </c>
      <c r="AW96" s="392" t="str">
        <f t="shared" si="26"/>
        <v/>
      </c>
      <c r="AX96" s="392" t="str">
        <f t="shared" si="26"/>
        <v/>
      </c>
      <c r="AY96" s="392" t="str">
        <f t="shared" si="26"/>
        <v/>
      </c>
      <c r="AZ96" s="392" t="str">
        <f t="shared" si="26"/>
        <v/>
      </c>
      <c r="BA96" s="392" t="str">
        <f t="shared" si="26"/>
        <v/>
      </c>
      <c r="BB96" s="392" t="str">
        <f t="shared" si="26"/>
        <v/>
      </c>
      <c r="BC96" s="392" t="str">
        <f t="shared" si="26"/>
        <v/>
      </c>
      <c r="BD96" s="392" t="str">
        <f t="shared" si="26"/>
        <v/>
      </c>
      <c r="BE96" s="392" t="str">
        <f t="shared" si="26"/>
        <v/>
      </c>
      <c r="BF96" s="392" t="str">
        <f t="shared" si="26"/>
        <v/>
      </c>
      <c r="BG96" s="392" t="str">
        <f t="shared" si="26"/>
        <v/>
      </c>
      <c r="BH96" s="392" t="str">
        <f t="shared" si="26"/>
        <v/>
      </c>
      <c r="BI96" s="392" t="str">
        <f t="shared" si="26"/>
        <v/>
      </c>
      <c r="BJ96" s="392" t="str">
        <f t="shared" si="26"/>
        <v/>
      </c>
      <c r="BK96" s="392" t="str">
        <f t="shared" si="26"/>
        <v/>
      </c>
      <c r="BL96" s="392" t="str">
        <f t="shared" si="26"/>
        <v/>
      </c>
      <c r="BM96" s="392" t="str">
        <f t="shared" si="26"/>
        <v/>
      </c>
      <c r="BN96" s="392" t="str">
        <f t="shared" si="26"/>
        <v/>
      </c>
      <c r="BO96" s="392" t="str">
        <f t="shared" si="26"/>
        <v/>
      </c>
      <c r="BP96" s="392" t="str">
        <f t="shared" si="26"/>
        <v/>
      </c>
      <c r="BQ96" s="392" t="str">
        <f t="shared" si="26"/>
        <v/>
      </c>
      <c r="BR96" s="392" t="str">
        <f t="shared" si="24"/>
        <v/>
      </c>
      <c r="BS96" s="392" t="str">
        <f t="shared" si="24"/>
        <v/>
      </c>
      <c r="BT96" s="392" t="str">
        <f t="shared" si="24"/>
        <v/>
      </c>
      <c r="BU96" s="392" t="str">
        <f t="shared" si="24"/>
        <v/>
      </c>
      <c r="BV96" s="392" t="str">
        <f t="shared" si="24"/>
        <v/>
      </c>
      <c r="BW96" s="392" t="str">
        <f t="shared" si="24"/>
        <v/>
      </c>
      <c r="BX96" s="392" t="str">
        <f t="shared" si="24"/>
        <v/>
      </c>
      <c r="BY96" s="392" t="str">
        <f t="shared" si="24"/>
        <v/>
      </c>
      <c r="BZ96" s="392" t="str">
        <f t="shared" si="24"/>
        <v/>
      </c>
      <c r="CA96" s="392" t="str">
        <f t="shared" si="24"/>
        <v/>
      </c>
      <c r="CB96" s="392" t="str">
        <f t="shared" si="24"/>
        <v/>
      </c>
      <c r="CC96" s="392" t="str">
        <f t="shared" si="24"/>
        <v/>
      </c>
      <c r="CD96" s="392" t="str">
        <f t="shared" si="24"/>
        <v/>
      </c>
      <c r="CE96" s="392" t="str">
        <f t="shared" si="24"/>
        <v/>
      </c>
      <c r="CF96" s="392" t="str">
        <f t="shared" si="24"/>
        <v/>
      </c>
    </row>
    <row r="97" spans="2:84" x14ac:dyDescent="0.3">
      <c r="B97" s="391">
        <v>7</v>
      </c>
      <c r="C97" s="961"/>
      <c r="D97" s="135" t="s">
        <v>127</v>
      </c>
      <c r="E97" s="392" t="str">
        <f t="shared" si="22"/>
        <v/>
      </c>
      <c r="F97" s="392" t="str">
        <f t="shared" si="26"/>
        <v/>
      </c>
      <c r="G97" s="392" t="str">
        <f t="shared" si="26"/>
        <v/>
      </c>
      <c r="H97" s="392" t="str">
        <f t="shared" si="26"/>
        <v/>
      </c>
      <c r="I97" s="392" t="str">
        <f t="shared" si="26"/>
        <v/>
      </c>
      <c r="J97" s="392">
        <f t="shared" si="26"/>
        <v>-1.5371552202221312E-3</v>
      </c>
      <c r="K97" s="392">
        <f t="shared" si="26"/>
        <v>2.8962127630158315E-2</v>
      </c>
      <c r="L97" s="392">
        <f t="shared" si="26"/>
        <v>3.2509131872537698E-2</v>
      </c>
      <c r="M97" s="392">
        <f t="shared" si="26"/>
        <v>5.0125205495015632E-2</v>
      </c>
      <c r="N97" s="392">
        <f t="shared" si="26"/>
        <v>2.3934247795839685E-2</v>
      </c>
      <c r="O97" s="392" t="str">
        <f t="shared" si="26"/>
        <v/>
      </c>
      <c r="P97" s="392" t="str">
        <f t="shared" si="26"/>
        <v/>
      </c>
      <c r="Q97" s="392" t="str">
        <f t="shared" si="26"/>
        <v/>
      </c>
      <c r="R97" s="392" t="str">
        <f t="shared" si="26"/>
        <v/>
      </c>
      <c r="S97" s="392" t="str">
        <f t="shared" si="26"/>
        <v/>
      </c>
      <c r="T97" s="392" t="str">
        <f t="shared" si="26"/>
        <v/>
      </c>
      <c r="U97" s="392" t="str">
        <f t="shared" si="26"/>
        <v/>
      </c>
      <c r="V97" s="392" t="str">
        <f t="shared" si="26"/>
        <v/>
      </c>
      <c r="W97" s="392" t="str">
        <f t="shared" si="26"/>
        <v/>
      </c>
      <c r="X97" s="392" t="str">
        <f t="shared" si="26"/>
        <v/>
      </c>
      <c r="Y97" s="392" t="str">
        <f t="shared" si="26"/>
        <v/>
      </c>
      <c r="Z97" s="392" t="str">
        <f t="shared" si="26"/>
        <v/>
      </c>
      <c r="AA97" s="392" t="str">
        <f t="shared" si="26"/>
        <v/>
      </c>
      <c r="AB97" s="392" t="str">
        <f t="shared" si="26"/>
        <v/>
      </c>
      <c r="AC97" s="392" t="str">
        <f t="shared" si="26"/>
        <v/>
      </c>
      <c r="AD97" s="392" t="str">
        <f t="shared" si="26"/>
        <v/>
      </c>
      <c r="AE97" s="392" t="str">
        <f t="shared" si="26"/>
        <v/>
      </c>
      <c r="AF97" s="392" t="str">
        <f t="shared" si="26"/>
        <v/>
      </c>
      <c r="AG97" s="392" t="str">
        <f t="shared" si="26"/>
        <v/>
      </c>
      <c r="AH97" s="392" t="str">
        <f t="shared" si="26"/>
        <v/>
      </c>
      <c r="AI97" s="392" t="str">
        <f t="shared" si="26"/>
        <v/>
      </c>
      <c r="AJ97" s="392" t="str">
        <f t="shared" si="26"/>
        <v/>
      </c>
      <c r="AK97" s="392" t="str">
        <f t="shared" si="26"/>
        <v/>
      </c>
      <c r="AL97" s="392" t="str">
        <f t="shared" si="26"/>
        <v/>
      </c>
      <c r="AM97" s="392" t="str">
        <f t="shared" si="26"/>
        <v/>
      </c>
      <c r="AN97" s="392" t="str">
        <f t="shared" si="26"/>
        <v/>
      </c>
      <c r="AO97" s="392" t="str">
        <f t="shared" si="26"/>
        <v/>
      </c>
      <c r="AP97" s="392" t="str">
        <f t="shared" si="26"/>
        <v/>
      </c>
      <c r="AQ97" s="392" t="str">
        <f t="shared" si="26"/>
        <v/>
      </c>
      <c r="AR97" s="392" t="str">
        <f t="shared" si="26"/>
        <v/>
      </c>
      <c r="AS97" s="392" t="str">
        <f t="shared" si="26"/>
        <v/>
      </c>
      <c r="AT97" s="392" t="str">
        <f t="shared" si="26"/>
        <v/>
      </c>
      <c r="AU97" s="392" t="str">
        <f t="shared" si="26"/>
        <v/>
      </c>
      <c r="AV97" s="392" t="str">
        <f t="shared" si="26"/>
        <v/>
      </c>
      <c r="AW97" s="392" t="str">
        <f t="shared" si="26"/>
        <v/>
      </c>
      <c r="AX97" s="392" t="str">
        <f t="shared" si="26"/>
        <v/>
      </c>
      <c r="AY97" s="392" t="str">
        <f t="shared" si="26"/>
        <v/>
      </c>
      <c r="AZ97" s="392" t="str">
        <f t="shared" si="26"/>
        <v/>
      </c>
      <c r="BA97" s="392" t="str">
        <f t="shared" si="26"/>
        <v/>
      </c>
      <c r="BB97" s="392" t="str">
        <f t="shared" si="26"/>
        <v/>
      </c>
      <c r="BC97" s="392" t="str">
        <f t="shared" si="26"/>
        <v/>
      </c>
      <c r="BD97" s="392" t="str">
        <f t="shared" si="26"/>
        <v/>
      </c>
      <c r="BE97" s="392" t="str">
        <f t="shared" si="26"/>
        <v/>
      </c>
      <c r="BF97" s="392" t="str">
        <f t="shared" si="26"/>
        <v/>
      </c>
      <c r="BG97" s="392" t="str">
        <f t="shared" si="26"/>
        <v/>
      </c>
      <c r="BH97" s="392" t="str">
        <f t="shared" si="26"/>
        <v/>
      </c>
      <c r="BI97" s="392" t="str">
        <f t="shared" si="26"/>
        <v/>
      </c>
      <c r="BJ97" s="392" t="str">
        <f t="shared" si="26"/>
        <v/>
      </c>
      <c r="BK97" s="392" t="str">
        <f t="shared" si="26"/>
        <v/>
      </c>
      <c r="BL97" s="392" t="str">
        <f t="shared" si="26"/>
        <v/>
      </c>
      <c r="BM97" s="392" t="str">
        <f t="shared" si="26"/>
        <v/>
      </c>
      <c r="BN97" s="392" t="str">
        <f t="shared" si="26"/>
        <v/>
      </c>
      <c r="BO97" s="392" t="str">
        <f t="shared" si="26"/>
        <v/>
      </c>
      <c r="BP97" s="392" t="str">
        <f t="shared" si="26"/>
        <v/>
      </c>
      <c r="BQ97" s="392" t="str">
        <f t="shared" ref="BQ97:CF100" si="27">+IFERROR(BQ43/BQ$11,"")</f>
        <v/>
      </c>
      <c r="BR97" s="392" t="str">
        <f t="shared" si="27"/>
        <v/>
      </c>
      <c r="BS97" s="392" t="str">
        <f t="shared" si="27"/>
        <v/>
      </c>
      <c r="BT97" s="392" t="str">
        <f t="shared" si="27"/>
        <v/>
      </c>
      <c r="BU97" s="392" t="str">
        <f t="shared" si="27"/>
        <v/>
      </c>
      <c r="BV97" s="392" t="str">
        <f t="shared" si="27"/>
        <v/>
      </c>
      <c r="BW97" s="392" t="str">
        <f t="shared" si="27"/>
        <v/>
      </c>
      <c r="BX97" s="392" t="str">
        <f t="shared" si="27"/>
        <v/>
      </c>
      <c r="BY97" s="392" t="str">
        <f t="shared" si="27"/>
        <v/>
      </c>
      <c r="BZ97" s="392" t="str">
        <f t="shared" si="27"/>
        <v/>
      </c>
      <c r="CA97" s="392" t="str">
        <f t="shared" si="27"/>
        <v/>
      </c>
      <c r="CB97" s="392" t="str">
        <f t="shared" si="27"/>
        <v/>
      </c>
      <c r="CC97" s="392" t="str">
        <f t="shared" si="27"/>
        <v/>
      </c>
      <c r="CD97" s="392" t="str">
        <f t="shared" si="27"/>
        <v/>
      </c>
      <c r="CE97" s="392" t="str">
        <f t="shared" si="27"/>
        <v/>
      </c>
      <c r="CF97" s="392" t="str">
        <f t="shared" si="27"/>
        <v/>
      </c>
    </row>
    <row r="98" spans="2:84" x14ac:dyDescent="0.3">
      <c r="B98" s="391">
        <v>8</v>
      </c>
      <c r="C98" s="961"/>
      <c r="D98" s="135" t="s">
        <v>128</v>
      </c>
      <c r="E98" s="392" t="str">
        <f t="shared" si="22"/>
        <v/>
      </c>
      <c r="F98" s="392" t="str">
        <f t="shared" ref="F98:BQ101" si="28">+IFERROR(F44/F$11,"")</f>
        <v/>
      </c>
      <c r="G98" s="392" t="str">
        <f t="shared" si="28"/>
        <v/>
      </c>
      <c r="H98" s="392" t="str">
        <f t="shared" si="28"/>
        <v/>
      </c>
      <c r="I98" s="392" t="str">
        <f t="shared" si="28"/>
        <v/>
      </c>
      <c r="J98" s="392">
        <f t="shared" si="28"/>
        <v>0</v>
      </c>
      <c r="K98" s="392">
        <f t="shared" si="28"/>
        <v>0</v>
      </c>
      <c r="L98" s="392">
        <f t="shared" si="28"/>
        <v>0</v>
      </c>
      <c r="M98" s="392">
        <f t="shared" si="28"/>
        <v>0</v>
      </c>
      <c r="N98" s="392">
        <f t="shared" si="28"/>
        <v>0</v>
      </c>
      <c r="O98" s="392" t="str">
        <f t="shared" si="28"/>
        <v/>
      </c>
      <c r="P98" s="392" t="str">
        <f t="shared" si="28"/>
        <v/>
      </c>
      <c r="Q98" s="392" t="str">
        <f t="shared" si="28"/>
        <v/>
      </c>
      <c r="R98" s="392" t="str">
        <f t="shared" si="28"/>
        <v/>
      </c>
      <c r="S98" s="392" t="str">
        <f t="shared" si="28"/>
        <v/>
      </c>
      <c r="T98" s="392" t="str">
        <f t="shared" si="28"/>
        <v/>
      </c>
      <c r="U98" s="392" t="str">
        <f t="shared" si="28"/>
        <v/>
      </c>
      <c r="V98" s="392" t="str">
        <f t="shared" si="28"/>
        <v/>
      </c>
      <c r="W98" s="392" t="str">
        <f t="shared" si="28"/>
        <v/>
      </c>
      <c r="X98" s="392" t="str">
        <f t="shared" si="28"/>
        <v/>
      </c>
      <c r="Y98" s="392" t="str">
        <f t="shared" si="28"/>
        <v/>
      </c>
      <c r="Z98" s="392" t="str">
        <f t="shared" si="28"/>
        <v/>
      </c>
      <c r="AA98" s="392" t="str">
        <f t="shared" si="28"/>
        <v/>
      </c>
      <c r="AB98" s="392" t="str">
        <f t="shared" si="28"/>
        <v/>
      </c>
      <c r="AC98" s="392" t="str">
        <f t="shared" si="28"/>
        <v/>
      </c>
      <c r="AD98" s="392" t="str">
        <f t="shared" si="28"/>
        <v/>
      </c>
      <c r="AE98" s="392" t="str">
        <f t="shared" si="28"/>
        <v/>
      </c>
      <c r="AF98" s="392" t="str">
        <f t="shared" si="28"/>
        <v/>
      </c>
      <c r="AG98" s="392" t="str">
        <f t="shared" si="28"/>
        <v/>
      </c>
      <c r="AH98" s="392" t="str">
        <f t="shared" si="28"/>
        <v/>
      </c>
      <c r="AI98" s="392" t="str">
        <f t="shared" si="28"/>
        <v/>
      </c>
      <c r="AJ98" s="392" t="str">
        <f t="shared" si="28"/>
        <v/>
      </c>
      <c r="AK98" s="392" t="str">
        <f t="shared" si="28"/>
        <v/>
      </c>
      <c r="AL98" s="392" t="str">
        <f t="shared" si="28"/>
        <v/>
      </c>
      <c r="AM98" s="392" t="str">
        <f t="shared" si="28"/>
        <v/>
      </c>
      <c r="AN98" s="392" t="str">
        <f t="shared" si="28"/>
        <v/>
      </c>
      <c r="AO98" s="392" t="str">
        <f t="shared" si="28"/>
        <v/>
      </c>
      <c r="AP98" s="392" t="str">
        <f t="shared" si="28"/>
        <v/>
      </c>
      <c r="AQ98" s="392" t="str">
        <f t="shared" si="28"/>
        <v/>
      </c>
      <c r="AR98" s="392" t="str">
        <f t="shared" si="28"/>
        <v/>
      </c>
      <c r="AS98" s="392" t="str">
        <f t="shared" si="28"/>
        <v/>
      </c>
      <c r="AT98" s="392" t="str">
        <f t="shared" si="28"/>
        <v/>
      </c>
      <c r="AU98" s="392" t="str">
        <f t="shared" si="28"/>
        <v/>
      </c>
      <c r="AV98" s="392" t="str">
        <f t="shared" si="28"/>
        <v/>
      </c>
      <c r="AW98" s="392" t="str">
        <f t="shared" si="28"/>
        <v/>
      </c>
      <c r="AX98" s="392" t="str">
        <f t="shared" si="28"/>
        <v/>
      </c>
      <c r="AY98" s="392" t="str">
        <f t="shared" si="28"/>
        <v/>
      </c>
      <c r="AZ98" s="392" t="str">
        <f t="shared" si="28"/>
        <v/>
      </c>
      <c r="BA98" s="392" t="str">
        <f t="shared" si="28"/>
        <v/>
      </c>
      <c r="BB98" s="392" t="str">
        <f t="shared" si="28"/>
        <v/>
      </c>
      <c r="BC98" s="392" t="str">
        <f t="shared" si="28"/>
        <v/>
      </c>
      <c r="BD98" s="392" t="str">
        <f t="shared" si="28"/>
        <v/>
      </c>
      <c r="BE98" s="392" t="str">
        <f t="shared" si="28"/>
        <v/>
      </c>
      <c r="BF98" s="392" t="str">
        <f t="shared" si="28"/>
        <v/>
      </c>
      <c r="BG98" s="392" t="str">
        <f t="shared" si="28"/>
        <v/>
      </c>
      <c r="BH98" s="392" t="str">
        <f t="shared" si="28"/>
        <v/>
      </c>
      <c r="BI98" s="392" t="str">
        <f t="shared" si="28"/>
        <v/>
      </c>
      <c r="BJ98" s="392" t="str">
        <f t="shared" si="28"/>
        <v/>
      </c>
      <c r="BK98" s="392" t="str">
        <f t="shared" si="28"/>
        <v/>
      </c>
      <c r="BL98" s="392" t="str">
        <f t="shared" si="28"/>
        <v/>
      </c>
      <c r="BM98" s="392" t="str">
        <f t="shared" si="28"/>
        <v/>
      </c>
      <c r="BN98" s="392" t="str">
        <f t="shared" si="28"/>
        <v/>
      </c>
      <c r="BO98" s="392" t="str">
        <f t="shared" si="28"/>
        <v/>
      </c>
      <c r="BP98" s="392" t="str">
        <f t="shared" si="28"/>
        <v/>
      </c>
      <c r="BQ98" s="392" t="str">
        <f t="shared" si="28"/>
        <v/>
      </c>
      <c r="BR98" s="392" t="str">
        <f t="shared" si="27"/>
        <v/>
      </c>
      <c r="BS98" s="392" t="str">
        <f t="shared" si="27"/>
        <v/>
      </c>
      <c r="BT98" s="392" t="str">
        <f t="shared" si="27"/>
        <v/>
      </c>
      <c r="BU98" s="392" t="str">
        <f t="shared" si="27"/>
        <v/>
      </c>
      <c r="BV98" s="392" t="str">
        <f t="shared" si="27"/>
        <v/>
      </c>
      <c r="BW98" s="392" t="str">
        <f t="shared" si="27"/>
        <v/>
      </c>
      <c r="BX98" s="392" t="str">
        <f t="shared" si="27"/>
        <v/>
      </c>
      <c r="BY98" s="392" t="str">
        <f t="shared" si="27"/>
        <v/>
      </c>
      <c r="BZ98" s="392" t="str">
        <f t="shared" si="27"/>
        <v/>
      </c>
      <c r="CA98" s="392" t="str">
        <f t="shared" si="27"/>
        <v/>
      </c>
      <c r="CB98" s="392" t="str">
        <f t="shared" si="27"/>
        <v/>
      </c>
      <c r="CC98" s="392" t="str">
        <f t="shared" si="27"/>
        <v/>
      </c>
      <c r="CD98" s="392" t="str">
        <f t="shared" si="27"/>
        <v/>
      </c>
      <c r="CE98" s="392" t="str">
        <f t="shared" si="27"/>
        <v/>
      </c>
      <c r="CF98" s="392" t="str">
        <f t="shared" si="27"/>
        <v/>
      </c>
    </row>
    <row r="99" spans="2:84" x14ac:dyDescent="0.3">
      <c r="B99" s="391">
        <v>9</v>
      </c>
      <c r="C99" s="961"/>
      <c r="D99" s="135" t="s">
        <v>135</v>
      </c>
      <c r="E99" s="392" t="str">
        <f t="shared" si="22"/>
        <v/>
      </c>
      <c r="F99" s="392" t="str">
        <f t="shared" si="28"/>
        <v/>
      </c>
      <c r="G99" s="392" t="str">
        <f t="shared" si="28"/>
        <v/>
      </c>
      <c r="H99" s="392" t="str">
        <f t="shared" si="28"/>
        <v/>
      </c>
      <c r="I99" s="392" t="str">
        <f t="shared" si="28"/>
        <v/>
      </c>
      <c r="J99" s="392">
        <f t="shared" si="28"/>
        <v>0</v>
      </c>
      <c r="K99" s="392">
        <f t="shared" si="28"/>
        <v>0</v>
      </c>
      <c r="L99" s="392">
        <f t="shared" si="28"/>
        <v>0</v>
      </c>
      <c r="M99" s="392">
        <f t="shared" si="28"/>
        <v>0</v>
      </c>
      <c r="N99" s="392">
        <f t="shared" si="28"/>
        <v>0</v>
      </c>
      <c r="O99" s="392" t="str">
        <f t="shared" si="28"/>
        <v/>
      </c>
      <c r="P99" s="392" t="str">
        <f t="shared" si="28"/>
        <v/>
      </c>
      <c r="Q99" s="392" t="str">
        <f t="shared" si="28"/>
        <v/>
      </c>
      <c r="R99" s="392" t="str">
        <f t="shared" si="28"/>
        <v/>
      </c>
      <c r="S99" s="392" t="str">
        <f t="shared" si="28"/>
        <v/>
      </c>
      <c r="T99" s="392" t="str">
        <f t="shared" si="28"/>
        <v/>
      </c>
      <c r="U99" s="392" t="str">
        <f t="shared" si="28"/>
        <v/>
      </c>
      <c r="V99" s="392" t="str">
        <f t="shared" si="28"/>
        <v/>
      </c>
      <c r="W99" s="392" t="str">
        <f t="shared" si="28"/>
        <v/>
      </c>
      <c r="X99" s="392" t="str">
        <f t="shared" si="28"/>
        <v/>
      </c>
      <c r="Y99" s="392" t="str">
        <f t="shared" si="28"/>
        <v/>
      </c>
      <c r="Z99" s="392" t="str">
        <f t="shared" si="28"/>
        <v/>
      </c>
      <c r="AA99" s="392" t="str">
        <f t="shared" si="28"/>
        <v/>
      </c>
      <c r="AB99" s="392" t="str">
        <f t="shared" si="28"/>
        <v/>
      </c>
      <c r="AC99" s="392" t="str">
        <f t="shared" si="28"/>
        <v/>
      </c>
      <c r="AD99" s="392" t="str">
        <f t="shared" si="28"/>
        <v/>
      </c>
      <c r="AE99" s="392" t="str">
        <f t="shared" si="28"/>
        <v/>
      </c>
      <c r="AF99" s="392" t="str">
        <f t="shared" si="28"/>
        <v/>
      </c>
      <c r="AG99" s="392" t="str">
        <f t="shared" si="28"/>
        <v/>
      </c>
      <c r="AH99" s="392" t="str">
        <f t="shared" si="28"/>
        <v/>
      </c>
      <c r="AI99" s="392" t="str">
        <f t="shared" si="28"/>
        <v/>
      </c>
      <c r="AJ99" s="392" t="str">
        <f t="shared" si="28"/>
        <v/>
      </c>
      <c r="AK99" s="392" t="str">
        <f t="shared" si="28"/>
        <v/>
      </c>
      <c r="AL99" s="392" t="str">
        <f t="shared" si="28"/>
        <v/>
      </c>
      <c r="AM99" s="392" t="str">
        <f t="shared" si="28"/>
        <v/>
      </c>
      <c r="AN99" s="392" t="str">
        <f t="shared" si="28"/>
        <v/>
      </c>
      <c r="AO99" s="392" t="str">
        <f t="shared" si="28"/>
        <v/>
      </c>
      <c r="AP99" s="392" t="str">
        <f t="shared" si="28"/>
        <v/>
      </c>
      <c r="AQ99" s="392" t="str">
        <f t="shared" si="28"/>
        <v/>
      </c>
      <c r="AR99" s="392" t="str">
        <f t="shared" si="28"/>
        <v/>
      </c>
      <c r="AS99" s="392" t="str">
        <f t="shared" si="28"/>
        <v/>
      </c>
      <c r="AT99" s="392" t="str">
        <f t="shared" si="28"/>
        <v/>
      </c>
      <c r="AU99" s="392" t="str">
        <f t="shared" si="28"/>
        <v/>
      </c>
      <c r="AV99" s="392" t="str">
        <f t="shared" si="28"/>
        <v/>
      </c>
      <c r="AW99" s="392" t="str">
        <f t="shared" si="28"/>
        <v/>
      </c>
      <c r="AX99" s="392" t="str">
        <f t="shared" si="28"/>
        <v/>
      </c>
      <c r="AY99" s="392" t="str">
        <f t="shared" si="28"/>
        <v/>
      </c>
      <c r="AZ99" s="392" t="str">
        <f t="shared" si="28"/>
        <v/>
      </c>
      <c r="BA99" s="392" t="str">
        <f t="shared" si="28"/>
        <v/>
      </c>
      <c r="BB99" s="392" t="str">
        <f t="shared" si="28"/>
        <v/>
      </c>
      <c r="BC99" s="392" t="str">
        <f t="shared" si="28"/>
        <v/>
      </c>
      <c r="BD99" s="392" t="str">
        <f t="shared" si="28"/>
        <v/>
      </c>
      <c r="BE99" s="392" t="str">
        <f t="shared" si="28"/>
        <v/>
      </c>
      <c r="BF99" s="392" t="str">
        <f t="shared" si="28"/>
        <v/>
      </c>
      <c r="BG99" s="392" t="str">
        <f t="shared" si="28"/>
        <v/>
      </c>
      <c r="BH99" s="392" t="str">
        <f t="shared" si="28"/>
        <v/>
      </c>
      <c r="BI99" s="392" t="str">
        <f t="shared" si="28"/>
        <v/>
      </c>
      <c r="BJ99" s="392" t="str">
        <f t="shared" si="28"/>
        <v/>
      </c>
      <c r="BK99" s="392" t="str">
        <f t="shared" si="28"/>
        <v/>
      </c>
      <c r="BL99" s="392" t="str">
        <f t="shared" si="28"/>
        <v/>
      </c>
      <c r="BM99" s="392" t="str">
        <f t="shared" si="28"/>
        <v/>
      </c>
      <c r="BN99" s="392" t="str">
        <f t="shared" si="28"/>
        <v/>
      </c>
      <c r="BO99" s="392" t="str">
        <f t="shared" si="28"/>
        <v/>
      </c>
      <c r="BP99" s="392" t="str">
        <f t="shared" si="28"/>
        <v/>
      </c>
      <c r="BQ99" s="392" t="str">
        <f t="shared" si="28"/>
        <v/>
      </c>
      <c r="BR99" s="392" t="str">
        <f t="shared" si="27"/>
        <v/>
      </c>
      <c r="BS99" s="392" t="str">
        <f t="shared" si="27"/>
        <v/>
      </c>
      <c r="BT99" s="392" t="str">
        <f t="shared" si="27"/>
        <v/>
      </c>
      <c r="BU99" s="392" t="str">
        <f t="shared" si="27"/>
        <v/>
      </c>
      <c r="BV99" s="392" t="str">
        <f t="shared" si="27"/>
        <v/>
      </c>
      <c r="BW99" s="392" t="str">
        <f t="shared" si="27"/>
        <v/>
      </c>
      <c r="BX99" s="392" t="str">
        <f t="shared" si="27"/>
        <v/>
      </c>
      <c r="BY99" s="392" t="str">
        <f t="shared" si="27"/>
        <v/>
      </c>
      <c r="BZ99" s="392" t="str">
        <f t="shared" si="27"/>
        <v/>
      </c>
      <c r="CA99" s="392" t="str">
        <f t="shared" si="27"/>
        <v/>
      </c>
      <c r="CB99" s="392" t="str">
        <f t="shared" si="27"/>
        <v/>
      </c>
      <c r="CC99" s="392" t="str">
        <f t="shared" si="27"/>
        <v/>
      </c>
      <c r="CD99" s="392" t="str">
        <f t="shared" si="27"/>
        <v/>
      </c>
      <c r="CE99" s="392" t="str">
        <f t="shared" si="27"/>
        <v/>
      </c>
      <c r="CF99" s="392" t="str">
        <f t="shared" si="27"/>
        <v/>
      </c>
    </row>
    <row r="100" spans="2:84" x14ac:dyDescent="0.3">
      <c r="B100" s="391">
        <v>10</v>
      </c>
      <c r="C100" s="961"/>
      <c r="D100" s="135" t="s">
        <v>130</v>
      </c>
      <c r="E100" s="392" t="str">
        <f t="shared" si="22"/>
        <v/>
      </c>
      <c r="F100" s="392" t="str">
        <f t="shared" si="28"/>
        <v/>
      </c>
      <c r="G100" s="392" t="str">
        <f t="shared" si="28"/>
        <v/>
      </c>
      <c r="H100" s="392" t="str">
        <f t="shared" si="28"/>
        <v/>
      </c>
      <c r="I100" s="392" t="str">
        <f t="shared" si="28"/>
        <v/>
      </c>
      <c r="J100" s="392">
        <f t="shared" si="28"/>
        <v>0</v>
      </c>
      <c r="K100" s="392">
        <f t="shared" si="28"/>
        <v>0</v>
      </c>
      <c r="L100" s="392">
        <f t="shared" si="28"/>
        <v>0</v>
      </c>
      <c r="M100" s="392">
        <f t="shared" si="28"/>
        <v>0</v>
      </c>
      <c r="N100" s="392">
        <f t="shared" si="28"/>
        <v>0</v>
      </c>
      <c r="O100" s="392" t="str">
        <f t="shared" si="28"/>
        <v/>
      </c>
      <c r="P100" s="392" t="str">
        <f t="shared" si="28"/>
        <v/>
      </c>
      <c r="Q100" s="392" t="str">
        <f t="shared" si="28"/>
        <v/>
      </c>
      <c r="R100" s="392" t="str">
        <f t="shared" si="28"/>
        <v/>
      </c>
      <c r="S100" s="392" t="str">
        <f t="shared" si="28"/>
        <v/>
      </c>
      <c r="T100" s="392" t="str">
        <f t="shared" si="28"/>
        <v/>
      </c>
      <c r="U100" s="392" t="str">
        <f t="shared" si="28"/>
        <v/>
      </c>
      <c r="V100" s="392" t="str">
        <f t="shared" si="28"/>
        <v/>
      </c>
      <c r="W100" s="392" t="str">
        <f t="shared" si="28"/>
        <v/>
      </c>
      <c r="X100" s="392" t="str">
        <f t="shared" si="28"/>
        <v/>
      </c>
      <c r="Y100" s="392" t="str">
        <f t="shared" si="28"/>
        <v/>
      </c>
      <c r="Z100" s="392" t="str">
        <f t="shared" si="28"/>
        <v/>
      </c>
      <c r="AA100" s="392" t="str">
        <f t="shared" si="28"/>
        <v/>
      </c>
      <c r="AB100" s="392" t="str">
        <f t="shared" si="28"/>
        <v/>
      </c>
      <c r="AC100" s="392" t="str">
        <f t="shared" si="28"/>
        <v/>
      </c>
      <c r="AD100" s="392" t="str">
        <f t="shared" si="28"/>
        <v/>
      </c>
      <c r="AE100" s="392" t="str">
        <f t="shared" si="28"/>
        <v/>
      </c>
      <c r="AF100" s="392" t="str">
        <f t="shared" si="28"/>
        <v/>
      </c>
      <c r="AG100" s="392" t="str">
        <f t="shared" si="28"/>
        <v/>
      </c>
      <c r="AH100" s="392" t="str">
        <f t="shared" si="28"/>
        <v/>
      </c>
      <c r="AI100" s="392" t="str">
        <f t="shared" si="28"/>
        <v/>
      </c>
      <c r="AJ100" s="392" t="str">
        <f t="shared" si="28"/>
        <v/>
      </c>
      <c r="AK100" s="392" t="str">
        <f t="shared" si="28"/>
        <v/>
      </c>
      <c r="AL100" s="392" t="str">
        <f t="shared" si="28"/>
        <v/>
      </c>
      <c r="AM100" s="392" t="str">
        <f t="shared" si="28"/>
        <v/>
      </c>
      <c r="AN100" s="392" t="str">
        <f t="shared" si="28"/>
        <v/>
      </c>
      <c r="AO100" s="392" t="str">
        <f t="shared" si="28"/>
        <v/>
      </c>
      <c r="AP100" s="392" t="str">
        <f t="shared" si="28"/>
        <v/>
      </c>
      <c r="AQ100" s="392" t="str">
        <f t="shared" si="28"/>
        <v/>
      </c>
      <c r="AR100" s="392" t="str">
        <f t="shared" si="28"/>
        <v/>
      </c>
      <c r="AS100" s="392" t="str">
        <f t="shared" si="28"/>
        <v/>
      </c>
      <c r="AT100" s="392" t="str">
        <f t="shared" si="28"/>
        <v/>
      </c>
      <c r="AU100" s="392" t="str">
        <f t="shared" si="28"/>
        <v/>
      </c>
      <c r="AV100" s="392" t="str">
        <f t="shared" si="28"/>
        <v/>
      </c>
      <c r="AW100" s="392" t="str">
        <f t="shared" si="28"/>
        <v/>
      </c>
      <c r="AX100" s="392" t="str">
        <f t="shared" si="28"/>
        <v/>
      </c>
      <c r="AY100" s="392" t="str">
        <f t="shared" si="28"/>
        <v/>
      </c>
      <c r="AZ100" s="392" t="str">
        <f t="shared" si="28"/>
        <v/>
      </c>
      <c r="BA100" s="392" t="str">
        <f t="shared" si="28"/>
        <v/>
      </c>
      <c r="BB100" s="392" t="str">
        <f t="shared" si="28"/>
        <v/>
      </c>
      <c r="BC100" s="392" t="str">
        <f t="shared" si="28"/>
        <v/>
      </c>
      <c r="BD100" s="392" t="str">
        <f t="shared" si="28"/>
        <v/>
      </c>
      <c r="BE100" s="392" t="str">
        <f t="shared" si="28"/>
        <v/>
      </c>
      <c r="BF100" s="392" t="str">
        <f t="shared" si="28"/>
        <v/>
      </c>
      <c r="BG100" s="392" t="str">
        <f t="shared" si="28"/>
        <v/>
      </c>
      <c r="BH100" s="392" t="str">
        <f t="shared" si="28"/>
        <v/>
      </c>
      <c r="BI100" s="392" t="str">
        <f t="shared" si="28"/>
        <v/>
      </c>
      <c r="BJ100" s="392" t="str">
        <f t="shared" si="28"/>
        <v/>
      </c>
      <c r="BK100" s="392" t="str">
        <f t="shared" si="28"/>
        <v/>
      </c>
      <c r="BL100" s="392" t="str">
        <f t="shared" si="28"/>
        <v/>
      </c>
      <c r="BM100" s="392" t="str">
        <f t="shared" si="28"/>
        <v/>
      </c>
      <c r="BN100" s="392" t="str">
        <f t="shared" si="28"/>
        <v/>
      </c>
      <c r="BO100" s="392" t="str">
        <f t="shared" si="28"/>
        <v/>
      </c>
      <c r="BP100" s="392" t="str">
        <f t="shared" si="28"/>
        <v/>
      </c>
      <c r="BQ100" s="392" t="str">
        <f t="shared" si="28"/>
        <v/>
      </c>
      <c r="BR100" s="392" t="str">
        <f t="shared" si="27"/>
        <v/>
      </c>
      <c r="BS100" s="392" t="str">
        <f t="shared" si="27"/>
        <v/>
      </c>
      <c r="BT100" s="392" t="str">
        <f t="shared" si="27"/>
        <v/>
      </c>
      <c r="BU100" s="392" t="str">
        <f t="shared" si="27"/>
        <v/>
      </c>
      <c r="BV100" s="392" t="str">
        <f t="shared" si="27"/>
        <v/>
      </c>
      <c r="BW100" s="392" t="str">
        <f t="shared" si="27"/>
        <v/>
      </c>
      <c r="BX100" s="392" t="str">
        <f t="shared" si="27"/>
        <v/>
      </c>
      <c r="BY100" s="392" t="str">
        <f t="shared" si="27"/>
        <v/>
      </c>
      <c r="BZ100" s="392" t="str">
        <f t="shared" si="27"/>
        <v/>
      </c>
      <c r="CA100" s="392" t="str">
        <f t="shared" si="27"/>
        <v/>
      </c>
      <c r="CB100" s="392" t="str">
        <f t="shared" si="27"/>
        <v/>
      </c>
      <c r="CC100" s="392" t="str">
        <f t="shared" si="27"/>
        <v/>
      </c>
      <c r="CD100" s="392" t="str">
        <f t="shared" si="27"/>
        <v/>
      </c>
      <c r="CE100" s="392" t="str">
        <f t="shared" si="27"/>
        <v/>
      </c>
      <c r="CF100" s="392" t="str">
        <f t="shared" si="27"/>
        <v/>
      </c>
    </row>
    <row r="101" spans="2:84" x14ac:dyDescent="0.3">
      <c r="B101" s="391">
        <v>11</v>
      </c>
      <c r="C101" s="961"/>
      <c r="D101" s="135" t="s">
        <v>131</v>
      </c>
      <c r="E101" s="392" t="str">
        <f t="shared" si="22"/>
        <v/>
      </c>
      <c r="F101" s="392" t="str">
        <f t="shared" si="28"/>
        <v/>
      </c>
      <c r="G101" s="392" t="str">
        <f t="shared" si="28"/>
        <v/>
      </c>
      <c r="H101" s="392" t="str">
        <f t="shared" si="28"/>
        <v/>
      </c>
      <c r="I101" s="392" t="str">
        <f t="shared" si="28"/>
        <v/>
      </c>
      <c r="J101" s="392">
        <f t="shared" si="28"/>
        <v>0</v>
      </c>
      <c r="K101" s="392">
        <f t="shared" si="28"/>
        <v>0</v>
      </c>
      <c r="L101" s="392">
        <f t="shared" si="28"/>
        <v>0</v>
      </c>
      <c r="M101" s="392">
        <f t="shared" si="28"/>
        <v>0</v>
      </c>
      <c r="N101" s="392">
        <f t="shared" si="28"/>
        <v>0</v>
      </c>
      <c r="O101" s="392" t="str">
        <f t="shared" si="28"/>
        <v/>
      </c>
      <c r="P101" s="392" t="str">
        <f t="shared" si="28"/>
        <v/>
      </c>
      <c r="Q101" s="392" t="str">
        <f t="shared" si="28"/>
        <v/>
      </c>
      <c r="R101" s="392" t="str">
        <f t="shared" si="28"/>
        <v/>
      </c>
      <c r="S101" s="392" t="str">
        <f t="shared" si="28"/>
        <v/>
      </c>
      <c r="T101" s="392" t="str">
        <f t="shared" si="28"/>
        <v/>
      </c>
      <c r="U101" s="392" t="str">
        <f t="shared" si="28"/>
        <v/>
      </c>
      <c r="V101" s="392" t="str">
        <f t="shared" si="28"/>
        <v/>
      </c>
      <c r="W101" s="392" t="str">
        <f t="shared" si="28"/>
        <v/>
      </c>
      <c r="X101" s="392" t="str">
        <f t="shared" si="28"/>
        <v/>
      </c>
      <c r="Y101" s="392" t="str">
        <f t="shared" si="28"/>
        <v/>
      </c>
      <c r="Z101" s="392" t="str">
        <f t="shared" si="28"/>
        <v/>
      </c>
      <c r="AA101" s="392" t="str">
        <f t="shared" si="28"/>
        <v/>
      </c>
      <c r="AB101" s="392" t="str">
        <f t="shared" si="28"/>
        <v/>
      </c>
      <c r="AC101" s="392" t="str">
        <f t="shared" si="28"/>
        <v/>
      </c>
      <c r="AD101" s="392" t="str">
        <f t="shared" si="28"/>
        <v/>
      </c>
      <c r="AE101" s="392" t="str">
        <f t="shared" si="28"/>
        <v/>
      </c>
      <c r="AF101" s="392" t="str">
        <f t="shared" si="28"/>
        <v/>
      </c>
      <c r="AG101" s="392" t="str">
        <f t="shared" si="28"/>
        <v/>
      </c>
      <c r="AH101" s="392" t="str">
        <f t="shared" si="28"/>
        <v/>
      </c>
      <c r="AI101" s="392" t="str">
        <f t="shared" si="28"/>
        <v/>
      </c>
      <c r="AJ101" s="392" t="str">
        <f t="shared" si="28"/>
        <v/>
      </c>
      <c r="AK101" s="392" t="str">
        <f t="shared" si="28"/>
        <v/>
      </c>
      <c r="AL101" s="392" t="str">
        <f t="shared" si="28"/>
        <v/>
      </c>
      <c r="AM101" s="392" t="str">
        <f t="shared" si="28"/>
        <v/>
      </c>
      <c r="AN101" s="392" t="str">
        <f t="shared" si="28"/>
        <v/>
      </c>
      <c r="AO101" s="392" t="str">
        <f t="shared" si="28"/>
        <v/>
      </c>
      <c r="AP101" s="392" t="str">
        <f t="shared" si="28"/>
        <v/>
      </c>
      <c r="AQ101" s="392" t="str">
        <f t="shared" si="28"/>
        <v/>
      </c>
      <c r="AR101" s="392" t="str">
        <f t="shared" si="28"/>
        <v/>
      </c>
      <c r="AS101" s="392" t="str">
        <f t="shared" si="28"/>
        <v/>
      </c>
      <c r="AT101" s="392" t="str">
        <f t="shared" si="28"/>
        <v/>
      </c>
      <c r="AU101" s="392" t="str">
        <f t="shared" si="28"/>
        <v/>
      </c>
      <c r="AV101" s="392" t="str">
        <f t="shared" si="28"/>
        <v/>
      </c>
      <c r="AW101" s="392" t="str">
        <f t="shared" si="28"/>
        <v/>
      </c>
      <c r="AX101" s="392" t="str">
        <f t="shared" si="28"/>
        <v/>
      </c>
      <c r="AY101" s="392" t="str">
        <f t="shared" si="28"/>
        <v/>
      </c>
      <c r="AZ101" s="392" t="str">
        <f t="shared" si="28"/>
        <v/>
      </c>
      <c r="BA101" s="392" t="str">
        <f t="shared" si="28"/>
        <v/>
      </c>
      <c r="BB101" s="392" t="str">
        <f t="shared" si="28"/>
        <v/>
      </c>
      <c r="BC101" s="392" t="str">
        <f t="shared" si="28"/>
        <v/>
      </c>
      <c r="BD101" s="392" t="str">
        <f t="shared" si="28"/>
        <v/>
      </c>
      <c r="BE101" s="392" t="str">
        <f t="shared" si="28"/>
        <v/>
      </c>
      <c r="BF101" s="392" t="str">
        <f t="shared" si="28"/>
        <v/>
      </c>
      <c r="BG101" s="392" t="str">
        <f t="shared" si="28"/>
        <v/>
      </c>
      <c r="BH101" s="392" t="str">
        <f t="shared" si="28"/>
        <v/>
      </c>
      <c r="BI101" s="392" t="str">
        <f t="shared" si="28"/>
        <v/>
      </c>
      <c r="BJ101" s="392" t="str">
        <f t="shared" si="28"/>
        <v/>
      </c>
      <c r="BK101" s="392" t="str">
        <f t="shared" si="28"/>
        <v/>
      </c>
      <c r="BL101" s="392" t="str">
        <f t="shared" si="28"/>
        <v/>
      </c>
      <c r="BM101" s="392" t="str">
        <f t="shared" si="28"/>
        <v/>
      </c>
      <c r="BN101" s="392" t="str">
        <f t="shared" si="28"/>
        <v/>
      </c>
      <c r="BO101" s="392" t="str">
        <f t="shared" si="28"/>
        <v/>
      </c>
      <c r="BP101" s="392" t="str">
        <f t="shared" si="28"/>
        <v/>
      </c>
      <c r="BQ101" s="392" t="str">
        <f t="shared" ref="BQ101:CF102" si="29">+IFERROR(BQ47/BQ$11,"")</f>
        <v/>
      </c>
      <c r="BR101" s="392" t="str">
        <f t="shared" si="29"/>
        <v/>
      </c>
      <c r="BS101" s="392" t="str">
        <f t="shared" si="29"/>
        <v/>
      </c>
      <c r="BT101" s="392" t="str">
        <f t="shared" si="29"/>
        <v/>
      </c>
      <c r="BU101" s="392" t="str">
        <f t="shared" si="29"/>
        <v/>
      </c>
      <c r="BV101" s="392" t="str">
        <f t="shared" si="29"/>
        <v/>
      </c>
      <c r="BW101" s="392" t="str">
        <f t="shared" si="29"/>
        <v/>
      </c>
      <c r="BX101" s="392" t="str">
        <f t="shared" si="29"/>
        <v/>
      </c>
      <c r="BY101" s="392" t="str">
        <f t="shared" si="29"/>
        <v/>
      </c>
      <c r="BZ101" s="392" t="str">
        <f t="shared" si="29"/>
        <v/>
      </c>
      <c r="CA101" s="392" t="str">
        <f t="shared" si="29"/>
        <v/>
      </c>
      <c r="CB101" s="392" t="str">
        <f t="shared" si="29"/>
        <v/>
      </c>
      <c r="CC101" s="392" t="str">
        <f t="shared" si="29"/>
        <v/>
      </c>
      <c r="CD101" s="392" t="str">
        <f t="shared" si="29"/>
        <v/>
      </c>
      <c r="CE101" s="392" t="str">
        <f t="shared" si="29"/>
        <v/>
      </c>
      <c r="CF101" s="392" t="str">
        <f t="shared" si="29"/>
        <v/>
      </c>
    </row>
    <row r="102" spans="2:84" x14ac:dyDescent="0.3">
      <c r="B102" s="391">
        <v>12</v>
      </c>
      <c r="C102" s="961"/>
      <c r="D102" s="135" t="s">
        <v>132</v>
      </c>
      <c r="E102" s="392" t="str">
        <f t="shared" si="22"/>
        <v/>
      </c>
      <c r="F102" s="392" t="str">
        <f t="shared" ref="F102:BQ102" si="30">+IFERROR(F48/F$11,"")</f>
        <v/>
      </c>
      <c r="G102" s="392" t="str">
        <f t="shared" si="30"/>
        <v/>
      </c>
      <c r="H102" s="392" t="str">
        <f t="shared" si="30"/>
        <v/>
      </c>
      <c r="I102" s="392" t="str">
        <f t="shared" si="30"/>
        <v/>
      </c>
      <c r="J102" s="392">
        <f t="shared" si="30"/>
        <v>0.18740342068761837</v>
      </c>
      <c r="K102" s="392">
        <f t="shared" si="30"/>
        <v>0.11347241825202567</v>
      </c>
      <c r="L102" s="392">
        <f t="shared" si="30"/>
        <v>9.7115887619226529E-2</v>
      </c>
      <c r="M102" s="392">
        <f t="shared" si="30"/>
        <v>0.11258186802914151</v>
      </c>
      <c r="N102" s="392">
        <f t="shared" si="30"/>
        <v>8.5803455205088447E-2</v>
      </c>
      <c r="O102" s="392" t="str">
        <f t="shared" si="30"/>
        <v/>
      </c>
      <c r="P102" s="392" t="str">
        <f t="shared" si="30"/>
        <v/>
      </c>
      <c r="Q102" s="392" t="str">
        <f t="shared" si="30"/>
        <v/>
      </c>
      <c r="R102" s="392" t="str">
        <f t="shared" si="30"/>
        <v/>
      </c>
      <c r="S102" s="392" t="str">
        <f t="shared" si="30"/>
        <v/>
      </c>
      <c r="T102" s="392" t="str">
        <f t="shared" si="30"/>
        <v/>
      </c>
      <c r="U102" s="392" t="str">
        <f t="shared" si="30"/>
        <v/>
      </c>
      <c r="V102" s="392" t="str">
        <f t="shared" si="30"/>
        <v/>
      </c>
      <c r="W102" s="392" t="str">
        <f t="shared" si="30"/>
        <v/>
      </c>
      <c r="X102" s="392" t="str">
        <f t="shared" si="30"/>
        <v/>
      </c>
      <c r="Y102" s="392" t="str">
        <f t="shared" si="30"/>
        <v/>
      </c>
      <c r="Z102" s="392" t="str">
        <f t="shared" si="30"/>
        <v/>
      </c>
      <c r="AA102" s="392" t="str">
        <f t="shared" si="30"/>
        <v/>
      </c>
      <c r="AB102" s="392" t="str">
        <f t="shared" si="30"/>
        <v/>
      </c>
      <c r="AC102" s="392" t="str">
        <f t="shared" si="30"/>
        <v/>
      </c>
      <c r="AD102" s="392" t="str">
        <f t="shared" si="30"/>
        <v/>
      </c>
      <c r="AE102" s="392" t="str">
        <f t="shared" si="30"/>
        <v/>
      </c>
      <c r="AF102" s="392" t="str">
        <f t="shared" si="30"/>
        <v/>
      </c>
      <c r="AG102" s="392" t="str">
        <f t="shared" si="30"/>
        <v/>
      </c>
      <c r="AH102" s="392" t="str">
        <f t="shared" si="30"/>
        <v/>
      </c>
      <c r="AI102" s="392" t="str">
        <f t="shared" si="30"/>
        <v/>
      </c>
      <c r="AJ102" s="392" t="str">
        <f t="shared" si="30"/>
        <v/>
      </c>
      <c r="AK102" s="392" t="str">
        <f t="shared" si="30"/>
        <v/>
      </c>
      <c r="AL102" s="392" t="str">
        <f t="shared" si="30"/>
        <v/>
      </c>
      <c r="AM102" s="392" t="str">
        <f t="shared" si="30"/>
        <v/>
      </c>
      <c r="AN102" s="392" t="str">
        <f t="shared" si="30"/>
        <v/>
      </c>
      <c r="AO102" s="392" t="str">
        <f t="shared" si="30"/>
        <v/>
      </c>
      <c r="AP102" s="392" t="str">
        <f t="shared" si="30"/>
        <v/>
      </c>
      <c r="AQ102" s="392" t="str">
        <f t="shared" si="30"/>
        <v/>
      </c>
      <c r="AR102" s="392" t="str">
        <f t="shared" si="30"/>
        <v/>
      </c>
      <c r="AS102" s="392" t="str">
        <f t="shared" si="30"/>
        <v/>
      </c>
      <c r="AT102" s="392" t="str">
        <f t="shared" si="30"/>
        <v/>
      </c>
      <c r="AU102" s="392" t="str">
        <f t="shared" si="30"/>
        <v/>
      </c>
      <c r="AV102" s="392" t="str">
        <f t="shared" si="30"/>
        <v/>
      </c>
      <c r="AW102" s="392" t="str">
        <f t="shared" si="30"/>
        <v/>
      </c>
      <c r="AX102" s="392" t="str">
        <f t="shared" si="30"/>
        <v/>
      </c>
      <c r="AY102" s="392" t="str">
        <f t="shared" si="30"/>
        <v/>
      </c>
      <c r="AZ102" s="392" t="str">
        <f t="shared" si="30"/>
        <v/>
      </c>
      <c r="BA102" s="392" t="str">
        <f t="shared" si="30"/>
        <v/>
      </c>
      <c r="BB102" s="392" t="str">
        <f t="shared" si="30"/>
        <v/>
      </c>
      <c r="BC102" s="392" t="str">
        <f t="shared" si="30"/>
        <v/>
      </c>
      <c r="BD102" s="392" t="str">
        <f t="shared" si="30"/>
        <v/>
      </c>
      <c r="BE102" s="392" t="str">
        <f t="shared" si="30"/>
        <v/>
      </c>
      <c r="BF102" s="392" t="str">
        <f t="shared" si="30"/>
        <v/>
      </c>
      <c r="BG102" s="392" t="str">
        <f t="shared" si="30"/>
        <v/>
      </c>
      <c r="BH102" s="392" t="str">
        <f t="shared" si="30"/>
        <v/>
      </c>
      <c r="BI102" s="392" t="str">
        <f t="shared" si="30"/>
        <v/>
      </c>
      <c r="BJ102" s="392" t="str">
        <f t="shared" si="30"/>
        <v/>
      </c>
      <c r="BK102" s="392" t="str">
        <f t="shared" si="30"/>
        <v/>
      </c>
      <c r="BL102" s="392" t="str">
        <f t="shared" si="30"/>
        <v/>
      </c>
      <c r="BM102" s="392" t="str">
        <f t="shared" si="30"/>
        <v/>
      </c>
      <c r="BN102" s="392" t="str">
        <f t="shared" si="30"/>
        <v/>
      </c>
      <c r="BO102" s="392" t="str">
        <f t="shared" si="30"/>
        <v/>
      </c>
      <c r="BP102" s="392" t="str">
        <f t="shared" si="30"/>
        <v/>
      </c>
      <c r="BQ102" s="392" t="str">
        <f t="shared" si="30"/>
        <v/>
      </c>
      <c r="BR102" s="392" t="str">
        <f t="shared" si="29"/>
        <v/>
      </c>
      <c r="BS102" s="392" t="str">
        <f t="shared" si="29"/>
        <v/>
      </c>
      <c r="BT102" s="392" t="str">
        <f t="shared" si="29"/>
        <v/>
      </c>
      <c r="BU102" s="392" t="str">
        <f t="shared" si="29"/>
        <v/>
      </c>
      <c r="BV102" s="392" t="str">
        <f t="shared" si="29"/>
        <v/>
      </c>
      <c r="BW102" s="392" t="str">
        <f t="shared" si="29"/>
        <v/>
      </c>
      <c r="BX102" s="392" t="str">
        <f t="shared" si="29"/>
        <v/>
      </c>
      <c r="BY102" s="392" t="str">
        <f t="shared" si="29"/>
        <v/>
      </c>
      <c r="BZ102" s="392" t="str">
        <f t="shared" si="29"/>
        <v/>
      </c>
      <c r="CA102" s="392" t="str">
        <f t="shared" si="29"/>
        <v/>
      </c>
      <c r="CB102" s="392" t="str">
        <f t="shared" si="29"/>
        <v/>
      </c>
      <c r="CC102" s="392" t="str">
        <f t="shared" si="29"/>
        <v/>
      </c>
      <c r="CD102" s="392" t="str">
        <f t="shared" si="29"/>
        <v/>
      </c>
      <c r="CE102" s="392" t="str">
        <f t="shared" si="29"/>
        <v/>
      </c>
      <c r="CF102" s="392" t="str">
        <f t="shared" si="29"/>
        <v/>
      </c>
    </row>
    <row r="103" spans="2:84" x14ac:dyDescent="0.3">
      <c r="C103" s="393"/>
      <c r="D103" s="393" t="s">
        <v>384</v>
      </c>
      <c r="E103" s="394">
        <f>+'Parte Diario'!$AP$2</f>
        <v>12</v>
      </c>
    </row>
    <row r="104" spans="2:84" ht="13.9" customHeight="1" x14ac:dyDescent="0.3">
      <c r="C104" s="961" t="s">
        <v>394</v>
      </c>
      <c r="D104" s="135" t="str">
        <f>+D79</f>
        <v>ZARANDA 1</v>
      </c>
      <c r="E104" s="396" t="str">
        <f>+IF(D104="","",HLOOKUP($E$103,$E$91:$CF$102,B92,FALSE))</f>
        <v/>
      </c>
    </row>
    <row r="105" spans="2:84" x14ac:dyDescent="0.3">
      <c r="C105" s="961"/>
      <c r="D105" s="135" t="str">
        <f t="shared" ref="D105:D114" si="31">+D80</f>
        <v>ZARANDA 2</v>
      </c>
      <c r="E105" s="396" t="str">
        <f t="shared" ref="E105:E114" si="32">+IF(D105="","",HLOOKUP($E$103,$E$91:$CF$102,B93,FALSE))</f>
        <v/>
      </c>
    </row>
    <row r="106" spans="2:84" x14ac:dyDescent="0.3">
      <c r="C106" s="961"/>
      <c r="D106" s="135" t="str">
        <f t="shared" si="31"/>
        <v>ZARANDA 3</v>
      </c>
      <c r="E106" s="396" t="str">
        <f>+IF(D106="","",HLOOKUP($E$103,$E$91:$CF$102,B94,FALSE))</f>
        <v/>
      </c>
    </row>
    <row r="107" spans="2:84" x14ac:dyDescent="0.3">
      <c r="C107" s="961"/>
      <c r="D107" s="135" t="str">
        <f t="shared" si="31"/>
        <v>DESARENADOR</v>
      </c>
      <c r="E107" s="396" t="str">
        <f t="shared" si="32"/>
        <v/>
      </c>
    </row>
    <row r="108" spans="2:84" x14ac:dyDescent="0.3">
      <c r="C108" s="961"/>
      <c r="D108" s="135" t="str">
        <f t="shared" si="31"/>
        <v>DESILTER</v>
      </c>
      <c r="E108" s="396" t="str">
        <f t="shared" si="32"/>
        <v/>
      </c>
    </row>
    <row r="109" spans="2:84" x14ac:dyDescent="0.3">
      <c r="C109" s="961"/>
      <c r="D109" s="135" t="str">
        <f t="shared" si="31"/>
        <v>SECADORA 1</v>
      </c>
      <c r="E109" s="396" t="str">
        <f t="shared" si="32"/>
        <v/>
      </c>
    </row>
    <row r="110" spans="2:84" x14ac:dyDescent="0.3">
      <c r="C110" s="961"/>
      <c r="D110" s="135" t="str">
        <f t="shared" si="31"/>
        <v/>
      </c>
      <c r="E110" s="396" t="str">
        <f t="shared" si="32"/>
        <v/>
      </c>
    </row>
    <row r="111" spans="2:84" x14ac:dyDescent="0.3">
      <c r="C111" s="961"/>
      <c r="D111" s="135" t="str">
        <f t="shared" si="31"/>
        <v/>
      </c>
      <c r="E111" s="396" t="str">
        <f t="shared" si="32"/>
        <v/>
      </c>
    </row>
    <row r="112" spans="2:84" x14ac:dyDescent="0.3">
      <c r="C112" s="961"/>
      <c r="D112" s="135" t="str">
        <f t="shared" si="31"/>
        <v>DECANTER 1</v>
      </c>
      <c r="E112" s="396" t="str">
        <f t="shared" si="32"/>
        <v/>
      </c>
    </row>
    <row r="113" spans="1:84" x14ac:dyDescent="0.3">
      <c r="C113" s="961"/>
      <c r="D113" s="135" t="str">
        <f t="shared" si="31"/>
        <v>DECANTER 2</v>
      </c>
      <c r="E113" s="396" t="str">
        <f t="shared" si="32"/>
        <v/>
      </c>
    </row>
    <row r="114" spans="1:84" ht="13.9" customHeight="1" x14ac:dyDescent="0.3">
      <c r="C114" s="961"/>
      <c r="D114" s="135" t="str">
        <f t="shared" si="31"/>
        <v>DECANTER 3</v>
      </c>
      <c r="E114" s="396" t="str">
        <f t="shared" si="32"/>
        <v/>
      </c>
    </row>
    <row r="115" spans="1:84" x14ac:dyDescent="0.3">
      <c r="D115" s="393" t="s">
        <v>384</v>
      </c>
      <c r="E115" s="394">
        <f>+E103</f>
        <v>12</v>
      </c>
      <c r="F115" s="503" t="s">
        <v>398</v>
      </c>
    </row>
    <row r="116" spans="1:84" x14ac:dyDescent="0.3">
      <c r="D116" s="180" t="str">
        <f>+D8</f>
        <v>SOLIDOS GENERADOS</v>
      </c>
      <c r="E116" s="502">
        <f>+HLOOKUP($E$115,$E$5:$CF$12,4,FALSE)</f>
        <v>0</v>
      </c>
      <c r="F116" s="504">
        <f>+HLOOKUP($E$115,$E$120:$CF$126,5,FALSE)</f>
        <v>57.773568937499995</v>
      </c>
    </row>
    <row r="117" spans="1:84" x14ac:dyDescent="0.3">
      <c r="D117" s="180" t="s">
        <v>593</v>
      </c>
      <c r="E117" s="502">
        <f>+HLOOKUP($E$115,$E$5:$CF$12,7,FALSE)</f>
        <v>0</v>
      </c>
      <c r="F117" s="504">
        <f>+HLOOKUP($E$115,$E$120:$CF$126,6,FALSE)</f>
        <v>56.242752839772713</v>
      </c>
    </row>
    <row r="118" spans="1:84" x14ac:dyDescent="0.3">
      <c r="D118" s="180" t="s">
        <v>594</v>
      </c>
      <c r="E118" s="502">
        <f>+HLOOKUP($E$115,$E$5:$CF$12,5,FALSE)</f>
        <v>0</v>
      </c>
      <c r="F118" s="504">
        <f>+HLOOKUP($E$115,$E$120:$CF$126,7,FALSE)</f>
        <v>64.321473864772713</v>
      </c>
    </row>
    <row r="120" spans="1:84" x14ac:dyDescent="0.3">
      <c r="E120" s="376">
        <v>1</v>
      </c>
      <c r="F120" s="376">
        <v>2</v>
      </c>
      <c r="G120" s="376">
        <v>3</v>
      </c>
      <c r="H120" s="376">
        <v>4</v>
      </c>
      <c r="I120" s="376">
        <v>5</v>
      </c>
      <c r="J120" s="376">
        <v>6</v>
      </c>
      <c r="K120" s="376">
        <v>7</v>
      </c>
      <c r="L120" s="376">
        <v>8</v>
      </c>
      <c r="M120" s="376">
        <v>9</v>
      </c>
      <c r="N120" s="376">
        <v>10</v>
      </c>
      <c r="O120" s="376">
        <v>11</v>
      </c>
      <c r="P120" s="376">
        <v>12</v>
      </c>
      <c r="Q120" s="376">
        <v>13</v>
      </c>
      <c r="R120" s="376">
        <v>14</v>
      </c>
      <c r="S120" s="376">
        <v>15</v>
      </c>
      <c r="T120" s="376">
        <v>16</v>
      </c>
      <c r="U120" s="376">
        <v>17</v>
      </c>
      <c r="V120" s="376">
        <v>18</v>
      </c>
      <c r="W120" s="376">
        <v>19</v>
      </c>
      <c r="X120" s="376">
        <v>20</v>
      </c>
      <c r="Y120" s="376">
        <v>21</v>
      </c>
      <c r="Z120" s="376">
        <v>22</v>
      </c>
      <c r="AA120" s="376">
        <v>23</v>
      </c>
      <c r="AB120" s="376">
        <v>24</v>
      </c>
      <c r="AC120" s="376">
        <v>25</v>
      </c>
      <c r="AD120" s="376">
        <v>26</v>
      </c>
      <c r="AE120" s="376">
        <v>27</v>
      </c>
      <c r="AF120" s="376">
        <v>28</v>
      </c>
      <c r="AG120" s="376">
        <v>29</v>
      </c>
      <c r="AH120" s="376">
        <v>30</v>
      </c>
      <c r="AI120" s="376">
        <v>31</v>
      </c>
      <c r="AJ120" s="376">
        <v>32</v>
      </c>
      <c r="AK120" s="376">
        <v>33</v>
      </c>
      <c r="AL120" s="376">
        <v>34</v>
      </c>
      <c r="AM120" s="376">
        <v>35</v>
      </c>
      <c r="AN120" s="376">
        <v>36</v>
      </c>
      <c r="AO120" s="376">
        <v>37</v>
      </c>
      <c r="AP120" s="376">
        <v>38</v>
      </c>
      <c r="AQ120" s="376">
        <v>39</v>
      </c>
      <c r="AR120" s="376">
        <v>40</v>
      </c>
      <c r="AS120" s="376">
        <v>41</v>
      </c>
      <c r="AT120" s="376">
        <v>42</v>
      </c>
      <c r="AU120" s="376">
        <v>43</v>
      </c>
      <c r="AV120" s="376">
        <v>44</v>
      </c>
      <c r="AW120" s="376">
        <v>45</v>
      </c>
      <c r="AX120" s="376">
        <v>46</v>
      </c>
      <c r="AY120" s="376">
        <v>47</v>
      </c>
      <c r="AZ120" s="376">
        <v>48</v>
      </c>
      <c r="BA120" s="376">
        <v>49</v>
      </c>
      <c r="BB120" s="376">
        <v>50</v>
      </c>
      <c r="BC120" s="376">
        <v>51</v>
      </c>
      <c r="BD120" s="376">
        <v>52</v>
      </c>
      <c r="BE120" s="376">
        <v>53</v>
      </c>
      <c r="BF120" s="376">
        <v>54</v>
      </c>
      <c r="BG120" s="376">
        <v>55</v>
      </c>
      <c r="BH120" s="376">
        <v>56</v>
      </c>
      <c r="BI120" s="376">
        <v>57</v>
      </c>
      <c r="BJ120" s="376">
        <v>58</v>
      </c>
      <c r="BK120" s="376">
        <v>59</v>
      </c>
      <c r="BL120" s="376">
        <v>60</v>
      </c>
      <c r="BM120" s="376">
        <v>61</v>
      </c>
      <c r="BN120" s="376">
        <v>62</v>
      </c>
      <c r="BO120" s="376">
        <v>63</v>
      </c>
      <c r="BP120" s="376">
        <v>64</v>
      </c>
      <c r="BQ120" s="376">
        <v>65</v>
      </c>
      <c r="BR120" s="376">
        <v>66</v>
      </c>
      <c r="BS120" s="376">
        <v>67</v>
      </c>
      <c r="BT120" s="376">
        <v>68</v>
      </c>
      <c r="BU120" s="376">
        <v>69</v>
      </c>
      <c r="BV120" s="376">
        <v>70</v>
      </c>
      <c r="BW120" s="376">
        <v>71</v>
      </c>
      <c r="BX120" s="376">
        <v>72</v>
      </c>
      <c r="BY120" s="376">
        <v>73</v>
      </c>
      <c r="BZ120" s="376">
        <v>74</v>
      </c>
      <c r="CA120" s="376">
        <v>75</v>
      </c>
      <c r="CB120" s="376">
        <v>76</v>
      </c>
      <c r="CC120" s="376">
        <v>77</v>
      </c>
      <c r="CD120" s="376">
        <v>78</v>
      </c>
      <c r="CE120" s="376">
        <v>79</v>
      </c>
      <c r="CF120" s="376">
        <v>80</v>
      </c>
    </row>
    <row r="121" spans="1:84" x14ac:dyDescent="0.3">
      <c r="D121" s="397" t="s">
        <v>386</v>
      </c>
      <c r="E121" s="398">
        <f>+E8</f>
        <v>0</v>
      </c>
      <c r="F121" s="398">
        <f>+SUM(E121,F8)</f>
        <v>0</v>
      </c>
      <c r="G121" s="398">
        <f t="shared" ref="G121:BR121" si="33">+SUM(F121,G8)</f>
        <v>0</v>
      </c>
      <c r="H121" s="398">
        <f t="shared" si="33"/>
        <v>0</v>
      </c>
      <c r="I121" s="398">
        <f t="shared" si="33"/>
        <v>0</v>
      </c>
      <c r="J121" s="398">
        <f t="shared" si="33"/>
        <v>3.8808315000000002</v>
      </c>
      <c r="K121" s="398">
        <f t="shared" si="33"/>
        <v>16.955537625000002</v>
      </c>
      <c r="L121" s="398">
        <f t="shared" si="33"/>
        <v>36.359695125000002</v>
      </c>
      <c r="M121" s="398">
        <f t="shared" si="33"/>
        <v>53.546234624999997</v>
      </c>
      <c r="N121" s="398">
        <f t="shared" si="33"/>
        <v>57.773568937499995</v>
      </c>
      <c r="O121" s="398">
        <f t="shared" si="33"/>
        <v>57.773568937499995</v>
      </c>
      <c r="P121" s="398">
        <f t="shared" si="33"/>
        <v>57.773568937499995</v>
      </c>
      <c r="Q121" s="398">
        <f t="shared" si="33"/>
        <v>57.773568937499995</v>
      </c>
      <c r="R121" s="398">
        <f t="shared" si="33"/>
        <v>57.773568937499995</v>
      </c>
      <c r="S121" s="398">
        <f t="shared" si="33"/>
        <v>57.773568937499995</v>
      </c>
      <c r="T121" s="398">
        <f t="shared" si="33"/>
        <v>57.773568937499995</v>
      </c>
      <c r="U121" s="398">
        <f t="shared" si="33"/>
        <v>57.773568937499995</v>
      </c>
      <c r="V121" s="398">
        <f t="shared" si="33"/>
        <v>57.773568937499995</v>
      </c>
      <c r="W121" s="398">
        <f t="shared" si="33"/>
        <v>57.773568937499995</v>
      </c>
      <c r="X121" s="398">
        <f t="shared" si="33"/>
        <v>57.773568937499995</v>
      </c>
      <c r="Y121" s="398">
        <f t="shared" si="33"/>
        <v>57.773568937499995</v>
      </c>
      <c r="Z121" s="398">
        <f t="shared" si="33"/>
        <v>57.773568937499995</v>
      </c>
      <c r="AA121" s="398">
        <f t="shared" si="33"/>
        <v>57.773568937499995</v>
      </c>
      <c r="AB121" s="398">
        <f t="shared" si="33"/>
        <v>57.773568937499995</v>
      </c>
      <c r="AC121" s="398">
        <f t="shared" si="33"/>
        <v>57.773568937499995</v>
      </c>
      <c r="AD121" s="398">
        <f t="shared" si="33"/>
        <v>57.773568937499995</v>
      </c>
      <c r="AE121" s="398">
        <f t="shared" si="33"/>
        <v>57.773568937499995</v>
      </c>
      <c r="AF121" s="398">
        <f t="shared" si="33"/>
        <v>57.773568937499995</v>
      </c>
      <c r="AG121" s="398">
        <f t="shared" si="33"/>
        <v>57.773568937499995</v>
      </c>
      <c r="AH121" s="398">
        <f t="shared" si="33"/>
        <v>57.773568937499995</v>
      </c>
      <c r="AI121" s="398">
        <f t="shared" si="33"/>
        <v>57.773568937499995</v>
      </c>
      <c r="AJ121" s="398">
        <f t="shared" si="33"/>
        <v>57.773568937499995</v>
      </c>
      <c r="AK121" s="398">
        <f t="shared" si="33"/>
        <v>57.773568937499995</v>
      </c>
      <c r="AL121" s="398">
        <f t="shared" si="33"/>
        <v>57.773568937499995</v>
      </c>
      <c r="AM121" s="398">
        <f t="shared" si="33"/>
        <v>57.773568937499995</v>
      </c>
      <c r="AN121" s="398">
        <f t="shared" si="33"/>
        <v>57.773568937499995</v>
      </c>
      <c r="AO121" s="398">
        <f t="shared" si="33"/>
        <v>57.773568937499995</v>
      </c>
      <c r="AP121" s="398">
        <f t="shared" si="33"/>
        <v>57.773568937499995</v>
      </c>
      <c r="AQ121" s="398">
        <f t="shared" si="33"/>
        <v>57.773568937499995</v>
      </c>
      <c r="AR121" s="398">
        <f t="shared" si="33"/>
        <v>57.773568937499995</v>
      </c>
      <c r="AS121" s="398">
        <f t="shared" si="33"/>
        <v>57.773568937499995</v>
      </c>
      <c r="AT121" s="398">
        <f t="shared" si="33"/>
        <v>57.773568937499995</v>
      </c>
      <c r="AU121" s="398">
        <f t="shared" si="33"/>
        <v>57.773568937499995</v>
      </c>
      <c r="AV121" s="398">
        <f t="shared" si="33"/>
        <v>57.773568937499995</v>
      </c>
      <c r="AW121" s="398">
        <f t="shared" si="33"/>
        <v>57.773568937499995</v>
      </c>
      <c r="AX121" s="398">
        <f t="shared" si="33"/>
        <v>57.773568937499995</v>
      </c>
      <c r="AY121" s="398">
        <f t="shared" si="33"/>
        <v>57.773568937499995</v>
      </c>
      <c r="AZ121" s="398">
        <f t="shared" si="33"/>
        <v>57.773568937499995</v>
      </c>
      <c r="BA121" s="398">
        <f t="shared" si="33"/>
        <v>57.773568937499995</v>
      </c>
      <c r="BB121" s="398">
        <f t="shared" si="33"/>
        <v>57.773568937499995</v>
      </c>
      <c r="BC121" s="398">
        <f t="shared" si="33"/>
        <v>57.773568937499995</v>
      </c>
      <c r="BD121" s="398">
        <f t="shared" si="33"/>
        <v>57.773568937499995</v>
      </c>
      <c r="BE121" s="398">
        <f t="shared" si="33"/>
        <v>57.773568937499995</v>
      </c>
      <c r="BF121" s="398">
        <f t="shared" si="33"/>
        <v>57.773568937499995</v>
      </c>
      <c r="BG121" s="398">
        <f t="shared" si="33"/>
        <v>57.773568937499995</v>
      </c>
      <c r="BH121" s="398">
        <f t="shared" si="33"/>
        <v>57.773568937499995</v>
      </c>
      <c r="BI121" s="398">
        <f t="shared" si="33"/>
        <v>57.773568937499995</v>
      </c>
      <c r="BJ121" s="398">
        <f t="shared" si="33"/>
        <v>57.773568937499995</v>
      </c>
      <c r="BK121" s="398">
        <f t="shared" si="33"/>
        <v>57.773568937499995</v>
      </c>
      <c r="BL121" s="398">
        <f t="shared" si="33"/>
        <v>57.773568937499995</v>
      </c>
      <c r="BM121" s="398">
        <f t="shared" si="33"/>
        <v>57.773568937499995</v>
      </c>
      <c r="BN121" s="398">
        <f t="shared" si="33"/>
        <v>57.773568937499995</v>
      </c>
      <c r="BO121" s="398">
        <f t="shared" si="33"/>
        <v>57.773568937499995</v>
      </c>
      <c r="BP121" s="398">
        <f t="shared" si="33"/>
        <v>57.773568937499995</v>
      </c>
      <c r="BQ121" s="398">
        <f t="shared" si="33"/>
        <v>57.773568937499995</v>
      </c>
      <c r="BR121" s="398">
        <f t="shared" si="33"/>
        <v>57.773568937499995</v>
      </c>
      <c r="BS121" s="398">
        <f t="shared" ref="BS121:CF121" si="34">+SUM(BR121,BS8)</f>
        <v>57.773568937499995</v>
      </c>
      <c r="BT121" s="398">
        <f t="shared" si="34"/>
        <v>57.773568937499995</v>
      </c>
      <c r="BU121" s="398">
        <f t="shared" si="34"/>
        <v>57.773568937499995</v>
      </c>
      <c r="BV121" s="398">
        <f t="shared" si="34"/>
        <v>57.773568937499995</v>
      </c>
      <c r="BW121" s="398">
        <f t="shared" si="34"/>
        <v>57.773568937499995</v>
      </c>
      <c r="BX121" s="398">
        <f t="shared" si="34"/>
        <v>57.773568937499995</v>
      </c>
      <c r="BY121" s="398">
        <f t="shared" si="34"/>
        <v>57.773568937499995</v>
      </c>
      <c r="BZ121" s="398">
        <f t="shared" si="34"/>
        <v>57.773568937499995</v>
      </c>
      <c r="CA121" s="398">
        <f t="shared" si="34"/>
        <v>57.773568937499995</v>
      </c>
      <c r="CB121" s="398">
        <f t="shared" si="34"/>
        <v>57.773568937499995</v>
      </c>
      <c r="CC121" s="398">
        <f t="shared" si="34"/>
        <v>57.773568937499995</v>
      </c>
      <c r="CD121" s="398">
        <f t="shared" si="34"/>
        <v>57.773568937499995</v>
      </c>
      <c r="CE121" s="398">
        <f t="shared" si="34"/>
        <v>57.773568937499995</v>
      </c>
      <c r="CF121" s="398">
        <f t="shared" si="34"/>
        <v>57.773568937499995</v>
      </c>
    </row>
    <row r="122" spans="1:84" s="399" customFormat="1" x14ac:dyDescent="0.3">
      <c r="A122" s="180"/>
      <c r="B122" s="180"/>
      <c r="C122" s="180"/>
      <c r="D122" s="397" t="s">
        <v>387</v>
      </c>
      <c r="E122" s="398">
        <f>+E11</f>
        <v>0</v>
      </c>
      <c r="F122" s="398">
        <f>+SUM(E122,F11)</f>
        <v>0</v>
      </c>
      <c r="G122" s="398">
        <f t="shared" ref="G122:BR122" si="35">+SUM(F122,G11)</f>
        <v>0</v>
      </c>
      <c r="H122" s="398">
        <f t="shared" si="35"/>
        <v>0</v>
      </c>
      <c r="I122" s="398">
        <f t="shared" si="35"/>
        <v>0</v>
      </c>
      <c r="J122" s="398">
        <f t="shared" si="35"/>
        <v>3.7422316454545443</v>
      </c>
      <c r="K122" s="398">
        <f t="shared" si="35"/>
        <v>16.540531320454541</v>
      </c>
      <c r="L122" s="398">
        <f t="shared" si="35"/>
        <v>35.270251218181812</v>
      </c>
      <c r="M122" s="398">
        <f t="shared" si="35"/>
        <v>52.020293906818168</v>
      </c>
      <c r="N122" s="398">
        <f t="shared" si="35"/>
        <v>56.242752839772713</v>
      </c>
      <c r="O122" s="398">
        <f t="shared" si="35"/>
        <v>56.242752839772713</v>
      </c>
      <c r="P122" s="398">
        <f t="shared" si="35"/>
        <v>56.242752839772713</v>
      </c>
      <c r="Q122" s="398">
        <f t="shared" si="35"/>
        <v>56.242752839772713</v>
      </c>
      <c r="R122" s="398">
        <f t="shared" si="35"/>
        <v>56.242752839772713</v>
      </c>
      <c r="S122" s="398">
        <f t="shared" si="35"/>
        <v>56.242752839772713</v>
      </c>
      <c r="T122" s="398">
        <f t="shared" si="35"/>
        <v>56.242752839772713</v>
      </c>
      <c r="U122" s="398">
        <f t="shared" si="35"/>
        <v>56.242752839772713</v>
      </c>
      <c r="V122" s="398">
        <f t="shared" si="35"/>
        <v>56.242752839772713</v>
      </c>
      <c r="W122" s="398">
        <f t="shared" si="35"/>
        <v>56.242752839772713</v>
      </c>
      <c r="X122" s="398">
        <f t="shared" si="35"/>
        <v>56.242752839772713</v>
      </c>
      <c r="Y122" s="398">
        <f t="shared" si="35"/>
        <v>56.242752839772713</v>
      </c>
      <c r="Z122" s="398">
        <f t="shared" si="35"/>
        <v>56.242752839772713</v>
      </c>
      <c r="AA122" s="398">
        <f t="shared" si="35"/>
        <v>56.242752839772713</v>
      </c>
      <c r="AB122" s="398">
        <f t="shared" si="35"/>
        <v>56.242752839772713</v>
      </c>
      <c r="AC122" s="398">
        <f t="shared" si="35"/>
        <v>56.242752839772713</v>
      </c>
      <c r="AD122" s="398">
        <f t="shared" si="35"/>
        <v>56.242752839772713</v>
      </c>
      <c r="AE122" s="398">
        <f t="shared" si="35"/>
        <v>56.242752839772713</v>
      </c>
      <c r="AF122" s="398">
        <f t="shared" si="35"/>
        <v>56.242752839772713</v>
      </c>
      <c r="AG122" s="398">
        <f t="shared" si="35"/>
        <v>56.242752839772713</v>
      </c>
      <c r="AH122" s="398">
        <f t="shared" si="35"/>
        <v>56.242752839772713</v>
      </c>
      <c r="AI122" s="398">
        <f t="shared" si="35"/>
        <v>56.242752839772713</v>
      </c>
      <c r="AJ122" s="398">
        <f t="shared" si="35"/>
        <v>56.242752839772713</v>
      </c>
      <c r="AK122" s="398">
        <f t="shared" si="35"/>
        <v>56.242752839772713</v>
      </c>
      <c r="AL122" s="398">
        <f t="shared" si="35"/>
        <v>56.242752839772713</v>
      </c>
      <c r="AM122" s="398">
        <f t="shared" si="35"/>
        <v>56.242752839772713</v>
      </c>
      <c r="AN122" s="398">
        <f t="shared" si="35"/>
        <v>56.242752839772713</v>
      </c>
      <c r="AO122" s="398">
        <f t="shared" si="35"/>
        <v>56.242752839772713</v>
      </c>
      <c r="AP122" s="398">
        <f t="shared" si="35"/>
        <v>56.242752839772713</v>
      </c>
      <c r="AQ122" s="398">
        <f t="shared" si="35"/>
        <v>56.242752839772713</v>
      </c>
      <c r="AR122" s="398">
        <f t="shared" si="35"/>
        <v>56.242752839772713</v>
      </c>
      <c r="AS122" s="398">
        <f t="shared" si="35"/>
        <v>56.242752839772713</v>
      </c>
      <c r="AT122" s="398">
        <f t="shared" si="35"/>
        <v>56.242752839772713</v>
      </c>
      <c r="AU122" s="398">
        <f t="shared" si="35"/>
        <v>56.242752839772713</v>
      </c>
      <c r="AV122" s="398">
        <f t="shared" si="35"/>
        <v>56.242752839772713</v>
      </c>
      <c r="AW122" s="398">
        <f t="shared" si="35"/>
        <v>56.242752839772713</v>
      </c>
      <c r="AX122" s="398">
        <f t="shared" si="35"/>
        <v>56.242752839772713</v>
      </c>
      <c r="AY122" s="398">
        <f t="shared" si="35"/>
        <v>56.242752839772713</v>
      </c>
      <c r="AZ122" s="398">
        <f t="shared" si="35"/>
        <v>56.242752839772713</v>
      </c>
      <c r="BA122" s="398">
        <f t="shared" si="35"/>
        <v>56.242752839772713</v>
      </c>
      <c r="BB122" s="398">
        <f t="shared" si="35"/>
        <v>56.242752839772713</v>
      </c>
      <c r="BC122" s="398">
        <f t="shared" si="35"/>
        <v>56.242752839772713</v>
      </c>
      <c r="BD122" s="398">
        <f t="shared" si="35"/>
        <v>56.242752839772713</v>
      </c>
      <c r="BE122" s="398">
        <f t="shared" si="35"/>
        <v>56.242752839772713</v>
      </c>
      <c r="BF122" s="398">
        <f t="shared" si="35"/>
        <v>56.242752839772713</v>
      </c>
      <c r="BG122" s="398">
        <f t="shared" si="35"/>
        <v>56.242752839772713</v>
      </c>
      <c r="BH122" s="398">
        <f t="shared" si="35"/>
        <v>56.242752839772713</v>
      </c>
      <c r="BI122" s="398">
        <f t="shared" si="35"/>
        <v>56.242752839772713</v>
      </c>
      <c r="BJ122" s="398">
        <f t="shared" si="35"/>
        <v>56.242752839772713</v>
      </c>
      <c r="BK122" s="398">
        <f t="shared" si="35"/>
        <v>56.242752839772713</v>
      </c>
      <c r="BL122" s="398">
        <f t="shared" si="35"/>
        <v>56.242752839772713</v>
      </c>
      <c r="BM122" s="398">
        <f t="shared" si="35"/>
        <v>56.242752839772713</v>
      </c>
      <c r="BN122" s="398">
        <f t="shared" si="35"/>
        <v>56.242752839772713</v>
      </c>
      <c r="BO122" s="398">
        <f t="shared" si="35"/>
        <v>56.242752839772713</v>
      </c>
      <c r="BP122" s="398">
        <f t="shared" si="35"/>
        <v>56.242752839772713</v>
      </c>
      <c r="BQ122" s="398">
        <f t="shared" si="35"/>
        <v>56.242752839772713</v>
      </c>
      <c r="BR122" s="398">
        <f t="shared" si="35"/>
        <v>56.242752839772713</v>
      </c>
      <c r="BS122" s="398">
        <f t="shared" ref="BS122:CF122" si="36">+SUM(BR122,BS11)</f>
        <v>56.242752839772713</v>
      </c>
      <c r="BT122" s="398">
        <f t="shared" si="36"/>
        <v>56.242752839772713</v>
      </c>
      <c r="BU122" s="398">
        <f t="shared" si="36"/>
        <v>56.242752839772713</v>
      </c>
      <c r="BV122" s="398">
        <f t="shared" si="36"/>
        <v>56.242752839772713</v>
      </c>
      <c r="BW122" s="398">
        <f t="shared" si="36"/>
        <v>56.242752839772713</v>
      </c>
      <c r="BX122" s="398">
        <f t="shared" si="36"/>
        <v>56.242752839772713</v>
      </c>
      <c r="BY122" s="398">
        <f t="shared" si="36"/>
        <v>56.242752839772713</v>
      </c>
      <c r="BZ122" s="398">
        <f t="shared" si="36"/>
        <v>56.242752839772713</v>
      </c>
      <c r="CA122" s="398">
        <f t="shared" si="36"/>
        <v>56.242752839772713</v>
      </c>
      <c r="CB122" s="398">
        <f t="shared" si="36"/>
        <v>56.242752839772713</v>
      </c>
      <c r="CC122" s="398">
        <f t="shared" si="36"/>
        <v>56.242752839772713</v>
      </c>
      <c r="CD122" s="398">
        <f t="shared" si="36"/>
        <v>56.242752839772713</v>
      </c>
      <c r="CE122" s="398">
        <f t="shared" si="36"/>
        <v>56.242752839772713</v>
      </c>
      <c r="CF122" s="398">
        <f t="shared" si="36"/>
        <v>56.242752839772713</v>
      </c>
    </row>
    <row r="123" spans="1:84" x14ac:dyDescent="0.3">
      <c r="C123" s="400" t="s">
        <v>385</v>
      </c>
      <c r="D123" s="400">
        <f>+GENERALES!E7</f>
        <v>2620</v>
      </c>
      <c r="E123" s="401">
        <f t="shared" ref="E123:AJ123" si="37">+IF(E5&lt;=$E$78,E6,NA())</f>
        <v>2620</v>
      </c>
      <c r="F123" s="401">
        <f t="shared" si="37"/>
        <v>2620</v>
      </c>
      <c r="G123" s="401">
        <f t="shared" si="37"/>
        <v>2620</v>
      </c>
      <c r="H123" s="401">
        <f t="shared" si="37"/>
        <v>2620</v>
      </c>
      <c r="I123" s="401">
        <f t="shared" si="37"/>
        <v>2620</v>
      </c>
      <c r="J123" s="401">
        <f t="shared" si="37"/>
        <v>2788</v>
      </c>
      <c r="K123" s="401">
        <f t="shared" si="37"/>
        <v>3354</v>
      </c>
      <c r="L123" s="401">
        <f t="shared" si="37"/>
        <v>4194</v>
      </c>
      <c r="M123" s="401">
        <f t="shared" si="37"/>
        <v>4938</v>
      </c>
      <c r="N123" s="401">
        <f t="shared" si="37"/>
        <v>5121</v>
      </c>
      <c r="O123" s="401">
        <f t="shared" si="37"/>
        <v>5121</v>
      </c>
      <c r="P123" s="401">
        <f t="shared" si="37"/>
        <v>5121</v>
      </c>
      <c r="Q123" s="401" t="e">
        <f t="shared" si="37"/>
        <v>#N/A</v>
      </c>
      <c r="R123" s="401" t="e">
        <f t="shared" si="37"/>
        <v>#N/A</v>
      </c>
      <c r="S123" s="401" t="e">
        <f t="shared" si="37"/>
        <v>#N/A</v>
      </c>
      <c r="T123" s="401" t="e">
        <f t="shared" si="37"/>
        <v>#N/A</v>
      </c>
      <c r="U123" s="401" t="e">
        <f t="shared" si="37"/>
        <v>#N/A</v>
      </c>
      <c r="V123" s="401" t="e">
        <f t="shared" si="37"/>
        <v>#N/A</v>
      </c>
      <c r="W123" s="401" t="e">
        <f t="shared" si="37"/>
        <v>#N/A</v>
      </c>
      <c r="X123" s="401" t="e">
        <f t="shared" si="37"/>
        <v>#N/A</v>
      </c>
      <c r="Y123" s="401" t="e">
        <f t="shared" si="37"/>
        <v>#N/A</v>
      </c>
      <c r="Z123" s="401" t="e">
        <f t="shared" si="37"/>
        <v>#N/A</v>
      </c>
      <c r="AA123" s="401" t="e">
        <f t="shared" si="37"/>
        <v>#N/A</v>
      </c>
      <c r="AB123" s="401" t="e">
        <f t="shared" si="37"/>
        <v>#N/A</v>
      </c>
      <c r="AC123" s="401" t="e">
        <f t="shared" si="37"/>
        <v>#N/A</v>
      </c>
      <c r="AD123" s="401" t="e">
        <f t="shared" si="37"/>
        <v>#N/A</v>
      </c>
      <c r="AE123" s="401" t="e">
        <f t="shared" si="37"/>
        <v>#N/A</v>
      </c>
      <c r="AF123" s="401" t="e">
        <f t="shared" si="37"/>
        <v>#N/A</v>
      </c>
      <c r="AG123" s="401" t="e">
        <f t="shared" si="37"/>
        <v>#N/A</v>
      </c>
      <c r="AH123" s="401" t="e">
        <f t="shared" si="37"/>
        <v>#N/A</v>
      </c>
      <c r="AI123" s="401" t="e">
        <f t="shared" si="37"/>
        <v>#N/A</v>
      </c>
      <c r="AJ123" s="401" t="e">
        <f t="shared" si="37"/>
        <v>#N/A</v>
      </c>
      <c r="AK123" s="401" t="e">
        <f t="shared" ref="AK123:BR123" si="38">+IF(AK5&lt;=$E$78,AK6,NA())</f>
        <v>#N/A</v>
      </c>
      <c r="AL123" s="401" t="e">
        <f t="shared" si="38"/>
        <v>#N/A</v>
      </c>
      <c r="AM123" s="401" t="e">
        <f t="shared" si="38"/>
        <v>#N/A</v>
      </c>
      <c r="AN123" s="401" t="e">
        <f t="shared" si="38"/>
        <v>#N/A</v>
      </c>
      <c r="AO123" s="401" t="e">
        <f t="shared" si="38"/>
        <v>#N/A</v>
      </c>
      <c r="AP123" s="401" t="e">
        <f t="shared" si="38"/>
        <v>#N/A</v>
      </c>
      <c r="AQ123" s="401" t="e">
        <f t="shared" si="38"/>
        <v>#N/A</v>
      </c>
      <c r="AR123" s="401" t="e">
        <f t="shared" si="38"/>
        <v>#N/A</v>
      </c>
      <c r="AS123" s="401" t="e">
        <f t="shared" si="38"/>
        <v>#N/A</v>
      </c>
      <c r="AT123" s="401" t="e">
        <f t="shared" si="38"/>
        <v>#N/A</v>
      </c>
      <c r="AU123" s="401" t="e">
        <f t="shared" si="38"/>
        <v>#N/A</v>
      </c>
      <c r="AV123" s="401" t="e">
        <f t="shared" si="38"/>
        <v>#N/A</v>
      </c>
      <c r="AW123" s="401" t="e">
        <f t="shared" si="38"/>
        <v>#N/A</v>
      </c>
      <c r="AX123" s="401" t="e">
        <f t="shared" si="38"/>
        <v>#N/A</v>
      </c>
      <c r="AY123" s="401" t="e">
        <f t="shared" si="38"/>
        <v>#N/A</v>
      </c>
      <c r="AZ123" s="401" t="e">
        <f t="shared" si="38"/>
        <v>#N/A</v>
      </c>
      <c r="BA123" s="401" t="e">
        <f t="shared" si="38"/>
        <v>#N/A</v>
      </c>
      <c r="BB123" s="401" t="e">
        <f t="shared" si="38"/>
        <v>#N/A</v>
      </c>
      <c r="BC123" s="401" t="e">
        <f t="shared" si="38"/>
        <v>#N/A</v>
      </c>
      <c r="BD123" s="401" t="e">
        <f t="shared" si="38"/>
        <v>#N/A</v>
      </c>
      <c r="BE123" s="401" t="e">
        <f t="shared" si="38"/>
        <v>#N/A</v>
      </c>
      <c r="BF123" s="401" t="e">
        <f t="shared" si="38"/>
        <v>#N/A</v>
      </c>
      <c r="BG123" s="401" t="e">
        <f t="shared" si="38"/>
        <v>#N/A</v>
      </c>
      <c r="BH123" s="401" t="e">
        <f t="shared" si="38"/>
        <v>#N/A</v>
      </c>
      <c r="BI123" s="401" t="e">
        <f t="shared" si="38"/>
        <v>#N/A</v>
      </c>
      <c r="BJ123" s="401" t="e">
        <f t="shared" si="38"/>
        <v>#N/A</v>
      </c>
      <c r="BK123" s="401" t="e">
        <f t="shared" si="38"/>
        <v>#N/A</v>
      </c>
      <c r="BL123" s="401" t="e">
        <f t="shared" si="38"/>
        <v>#N/A</v>
      </c>
      <c r="BM123" s="401" t="e">
        <f t="shared" si="38"/>
        <v>#N/A</v>
      </c>
      <c r="BN123" s="401" t="e">
        <f t="shared" si="38"/>
        <v>#N/A</v>
      </c>
      <c r="BO123" s="401" t="e">
        <f t="shared" si="38"/>
        <v>#N/A</v>
      </c>
      <c r="BP123" s="401" t="e">
        <f t="shared" si="38"/>
        <v>#N/A</v>
      </c>
      <c r="BQ123" s="401" t="e">
        <f t="shared" si="38"/>
        <v>#N/A</v>
      </c>
      <c r="BR123" s="401" t="e">
        <f t="shared" si="38"/>
        <v>#N/A</v>
      </c>
      <c r="BS123" s="401" t="e">
        <f t="shared" ref="BS123:CF123" si="39">+IF(BS5&lt;=$E$78,BS6,NA())</f>
        <v>#N/A</v>
      </c>
      <c r="BT123" s="401" t="e">
        <f t="shared" si="39"/>
        <v>#N/A</v>
      </c>
      <c r="BU123" s="401" t="e">
        <f t="shared" si="39"/>
        <v>#N/A</v>
      </c>
      <c r="BV123" s="401" t="e">
        <f t="shared" si="39"/>
        <v>#N/A</v>
      </c>
      <c r="BW123" s="401" t="e">
        <f t="shared" si="39"/>
        <v>#N/A</v>
      </c>
      <c r="BX123" s="401" t="e">
        <f t="shared" si="39"/>
        <v>#N/A</v>
      </c>
      <c r="BY123" s="401" t="e">
        <f t="shared" si="39"/>
        <v>#N/A</v>
      </c>
      <c r="BZ123" s="401" t="e">
        <f t="shared" si="39"/>
        <v>#N/A</v>
      </c>
      <c r="CA123" s="401" t="e">
        <f t="shared" si="39"/>
        <v>#N/A</v>
      </c>
      <c r="CB123" s="401" t="e">
        <f t="shared" si="39"/>
        <v>#N/A</v>
      </c>
      <c r="CC123" s="401" t="e">
        <f t="shared" si="39"/>
        <v>#N/A</v>
      </c>
      <c r="CD123" s="401" t="e">
        <f t="shared" si="39"/>
        <v>#N/A</v>
      </c>
      <c r="CE123" s="401" t="e">
        <f t="shared" si="39"/>
        <v>#N/A</v>
      </c>
      <c r="CF123" s="401" t="e">
        <f t="shared" si="39"/>
        <v>#N/A</v>
      </c>
    </row>
    <row r="124" spans="1:84" x14ac:dyDescent="0.3">
      <c r="C124" s="397" t="s">
        <v>586</v>
      </c>
      <c r="D124" s="397">
        <v>0</v>
      </c>
      <c r="E124" s="402">
        <f>+IF(E5&lt;=$E$78,E121,NA())</f>
        <v>0</v>
      </c>
      <c r="F124" s="402">
        <f t="shared" ref="F124:BQ124" si="40">+IF(F5&lt;=$E$78,F121,NA())</f>
        <v>0</v>
      </c>
      <c r="G124" s="402">
        <f t="shared" si="40"/>
        <v>0</v>
      </c>
      <c r="H124" s="402">
        <f t="shared" si="40"/>
        <v>0</v>
      </c>
      <c r="I124" s="402">
        <f t="shared" si="40"/>
        <v>0</v>
      </c>
      <c r="J124" s="402">
        <f t="shared" si="40"/>
        <v>3.8808315000000002</v>
      </c>
      <c r="K124" s="402">
        <f t="shared" si="40"/>
        <v>16.955537625000002</v>
      </c>
      <c r="L124" s="402">
        <f t="shared" si="40"/>
        <v>36.359695125000002</v>
      </c>
      <c r="M124" s="402">
        <f t="shared" si="40"/>
        <v>53.546234624999997</v>
      </c>
      <c r="N124" s="402">
        <f t="shared" si="40"/>
        <v>57.773568937499995</v>
      </c>
      <c r="O124" s="402">
        <f t="shared" si="40"/>
        <v>57.773568937499995</v>
      </c>
      <c r="P124" s="402">
        <f t="shared" si="40"/>
        <v>57.773568937499995</v>
      </c>
      <c r="Q124" s="402" t="e">
        <f t="shared" si="40"/>
        <v>#N/A</v>
      </c>
      <c r="R124" s="402" t="e">
        <f t="shared" si="40"/>
        <v>#N/A</v>
      </c>
      <c r="S124" s="402" t="e">
        <f t="shared" si="40"/>
        <v>#N/A</v>
      </c>
      <c r="T124" s="402" t="e">
        <f t="shared" si="40"/>
        <v>#N/A</v>
      </c>
      <c r="U124" s="402" t="e">
        <f t="shared" si="40"/>
        <v>#N/A</v>
      </c>
      <c r="V124" s="402" t="e">
        <f t="shared" si="40"/>
        <v>#N/A</v>
      </c>
      <c r="W124" s="402" t="e">
        <f t="shared" si="40"/>
        <v>#N/A</v>
      </c>
      <c r="X124" s="402" t="e">
        <f t="shared" si="40"/>
        <v>#N/A</v>
      </c>
      <c r="Y124" s="402" t="e">
        <f t="shared" si="40"/>
        <v>#N/A</v>
      </c>
      <c r="Z124" s="402" t="e">
        <f t="shared" si="40"/>
        <v>#N/A</v>
      </c>
      <c r="AA124" s="402" t="e">
        <f t="shared" si="40"/>
        <v>#N/A</v>
      </c>
      <c r="AB124" s="402" t="e">
        <f t="shared" si="40"/>
        <v>#N/A</v>
      </c>
      <c r="AC124" s="402" t="e">
        <f t="shared" si="40"/>
        <v>#N/A</v>
      </c>
      <c r="AD124" s="402" t="e">
        <f t="shared" si="40"/>
        <v>#N/A</v>
      </c>
      <c r="AE124" s="402" t="e">
        <f t="shared" si="40"/>
        <v>#N/A</v>
      </c>
      <c r="AF124" s="402" t="e">
        <f t="shared" si="40"/>
        <v>#N/A</v>
      </c>
      <c r="AG124" s="402" t="e">
        <f t="shared" si="40"/>
        <v>#N/A</v>
      </c>
      <c r="AH124" s="402" t="e">
        <f t="shared" si="40"/>
        <v>#N/A</v>
      </c>
      <c r="AI124" s="402" t="e">
        <f t="shared" si="40"/>
        <v>#N/A</v>
      </c>
      <c r="AJ124" s="402" t="e">
        <f t="shared" si="40"/>
        <v>#N/A</v>
      </c>
      <c r="AK124" s="402" t="e">
        <f t="shared" si="40"/>
        <v>#N/A</v>
      </c>
      <c r="AL124" s="402" t="e">
        <f t="shared" si="40"/>
        <v>#N/A</v>
      </c>
      <c r="AM124" s="402" t="e">
        <f t="shared" si="40"/>
        <v>#N/A</v>
      </c>
      <c r="AN124" s="402" t="e">
        <f t="shared" si="40"/>
        <v>#N/A</v>
      </c>
      <c r="AO124" s="402" t="e">
        <f t="shared" si="40"/>
        <v>#N/A</v>
      </c>
      <c r="AP124" s="402" t="e">
        <f t="shared" si="40"/>
        <v>#N/A</v>
      </c>
      <c r="AQ124" s="402" t="e">
        <f t="shared" si="40"/>
        <v>#N/A</v>
      </c>
      <c r="AR124" s="402" t="e">
        <f t="shared" si="40"/>
        <v>#N/A</v>
      </c>
      <c r="AS124" s="402" t="e">
        <f t="shared" si="40"/>
        <v>#N/A</v>
      </c>
      <c r="AT124" s="402" t="e">
        <f t="shared" si="40"/>
        <v>#N/A</v>
      </c>
      <c r="AU124" s="402" t="e">
        <f t="shared" si="40"/>
        <v>#N/A</v>
      </c>
      <c r="AV124" s="402" t="e">
        <f t="shared" si="40"/>
        <v>#N/A</v>
      </c>
      <c r="AW124" s="402" t="e">
        <f t="shared" si="40"/>
        <v>#N/A</v>
      </c>
      <c r="AX124" s="402" t="e">
        <f t="shared" si="40"/>
        <v>#N/A</v>
      </c>
      <c r="AY124" s="402" t="e">
        <f t="shared" si="40"/>
        <v>#N/A</v>
      </c>
      <c r="AZ124" s="402" t="e">
        <f t="shared" si="40"/>
        <v>#N/A</v>
      </c>
      <c r="BA124" s="402" t="e">
        <f t="shared" si="40"/>
        <v>#N/A</v>
      </c>
      <c r="BB124" s="402" t="e">
        <f t="shared" si="40"/>
        <v>#N/A</v>
      </c>
      <c r="BC124" s="402" t="e">
        <f t="shared" si="40"/>
        <v>#N/A</v>
      </c>
      <c r="BD124" s="402" t="e">
        <f t="shared" si="40"/>
        <v>#N/A</v>
      </c>
      <c r="BE124" s="402" t="e">
        <f t="shared" si="40"/>
        <v>#N/A</v>
      </c>
      <c r="BF124" s="402" t="e">
        <f t="shared" si="40"/>
        <v>#N/A</v>
      </c>
      <c r="BG124" s="402" t="e">
        <f t="shared" si="40"/>
        <v>#N/A</v>
      </c>
      <c r="BH124" s="402" t="e">
        <f t="shared" si="40"/>
        <v>#N/A</v>
      </c>
      <c r="BI124" s="402" t="e">
        <f t="shared" si="40"/>
        <v>#N/A</v>
      </c>
      <c r="BJ124" s="402" t="e">
        <f t="shared" si="40"/>
        <v>#N/A</v>
      </c>
      <c r="BK124" s="402" t="e">
        <f t="shared" si="40"/>
        <v>#N/A</v>
      </c>
      <c r="BL124" s="402" t="e">
        <f t="shared" si="40"/>
        <v>#N/A</v>
      </c>
      <c r="BM124" s="402" t="e">
        <f t="shared" si="40"/>
        <v>#N/A</v>
      </c>
      <c r="BN124" s="402" t="e">
        <f t="shared" si="40"/>
        <v>#N/A</v>
      </c>
      <c r="BO124" s="402" t="e">
        <f t="shared" si="40"/>
        <v>#N/A</v>
      </c>
      <c r="BP124" s="402" t="e">
        <f t="shared" si="40"/>
        <v>#N/A</v>
      </c>
      <c r="BQ124" s="402" t="e">
        <f t="shared" si="40"/>
        <v>#N/A</v>
      </c>
      <c r="BR124" s="402" t="e">
        <f t="shared" ref="BR124:CF124" si="41">+IF(BR5&lt;=$E$78,BR121,NA())</f>
        <v>#N/A</v>
      </c>
      <c r="BS124" s="402" t="e">
        <f t="shared" si="41"/>
        <v>#N/A</v>
      </c>
      <c r="BT124" s="402" t="e">
        <f t="shared" si="41"/>
        <v>#N/A</v>
      </c>
      <c r="BU124" s="402" t="e">
        <f t="shared" si="41"/>
        <v>#N/A</v>
      </c>
      <c r="BV124" s="402" t="e">
        <f t="shared" si="41"/>
        <v>#N/A</v>
      </c>
      <c r="BW124" s="402" t="e">
        <f t="shared" si="41"/>
        <v>#N/A</v>
      </c>
      <c r="BX124" s="402" t="e">
        <f t="shared" si="41"/>
        <v>#N/A</v>
      </c>
      <c r="BY124" s="402" t="e">
        <f t="shared" si="41"/>
        <v>#N/A</v>
      </c>
      <c r="BZ124" s="402" t="e">
        <f t="shared" si="41"/>
        <v>#N/A</v>
      </c>
      <c r="CA124" s="402" t="e">
        <f t="shared" si="41"/>
        <v>#N/A</v>
      </c>
      <c r="CB124" s="402" t="e">
        <f t="shared" si="41"/>
        <v>#N/A</v>
      </c>
      <c r="CC124" s="402" t="e">
        <f t="shared" si="41"/>
        <v>#N/A</v>
      </c>
      <c r="CD124" s="402" t="e">
        <f t="shared" si="41"/>
        <v>#N/A</v>
      </c>
      <c r="CE124" s="402" t="e">
        <f t="shared" si="41"/>
        <v>#N/A</v>
      </c>
      <c r="CF124" s="402" t="e">
        <f t="shared" si="41"/>
        <v>#N/A</v>
      </c>
    </row>
    <row r="125" spans="1:84" x14ac:dyDescent="0.3">
      <c r="C125" s="397" t="s">
        <v>587</v>
      </c>
      <c r="D125" s="397">
        <v>0</v>
      </c>
      <c r="E125" s="402">
        <f>+IF(E5&lt;=$E$78,E122,NA())</f>
        <v>0</v>
      </c>
      <c r="F125" s="402">
        <f t="shared" ref="F125:BQ125" si="42">+IF(F5&lt;=$E$78,F122,NA())</f>
        <v>0</v>
      </c>
      <c r="G125" s="402">
        <f t="shared" si="42"/>
        <v>0</v>
      </c>
      <c r="H125" s="402">
        <f t="shared" si="42"/>
        <v>0</v>
      </c>
      <c r="I125" s="402">
        <f t="shared" si="42"/>
        <v>0</v>
      </c>
      <c r="J125" s="402">
        <f t="shared" si="42"/>
        <v>3.7422316454545443</v>
      </c>
      <c r="K125" s="402">
        <f t="shared" si="42"/>
        <v>16.540531320454541</v>
      </c>
      <c r="L125" s="402">
        <f t="shared" si="42"/>
        <v>35.270251218181812</v>
      </c>
      <c r="M125" s="402">
        <f t="shared" si="42"/>
        <v>52.020293906818168</v>
      </c>
      <c r="N125" s="402">
        <f t="shared" si="42"/>
        <v>56.242752839772713</v>
      </c>
      <c r="O125" s="402">
        <f t="shared" si="42"/>
        <v>56.242752839772713</v>
      </c>
      <c r="P125" s="402">
        <f t="shared" si="42"/>
        <v>56.242752839772713</v>
      </c>
      <c r="Q125" s="402" t="e">
        <f t="shared" si="42"/>
        <v>#N/A</v>
      </c>
      <c r="R125" s="402" t="e">
        <f t="shared" si="42"/>
        <v>#N/A</v>
      </c>
      <c r="S125" s="402" t="e">
        <f t="shared" si="42"/>
        <v>#N/A</v>
      </c>
      <c r="T125" s="402" t="e">
        <f t="shared" si="42"/>
        <v>#N/A</v>
      </c>
      <c r="U125" s="402" t="e">
        <f t="shared" si="42"/>
        <v>#N/A</v>
      </c>
      <c r="V125" s="402" t="e">
        <f t="shared" si="42"/>
        <v>#N/A</v>
      </c>
      <c r="W125" s="402" t="e">
        <f t="shared" si="42"/>
        <v>#N/A</v>
      </c>
      <c r="X125" s="402" t="e">
        <f t="shared" si="42"/>
        <v>#N/A</v>
      </c>
      <c r="Y125" s="402" t="e">
        <f t="shared" si="42"/>
        <v>#N/A</v>
      </c>
      <c r="Z125" s="402" t="e">
        <f t="shared" si="42"/>
        <v>#N/A</v>
      </c>
      <c r="AA125" s="402" t="e">
        <f t="shared" si="42"/>
        <v>#N/A</v>
      </c>
      <c r="AB125" s="402" t="e">
        <f t="shared" si="42"/>
        <v>#N/A</v>
      </c>
      <c r="AC125" s="402" t="e">
        <f t="shared" si="42"/>
        <v>#N/A</v>
      </c>
      <c r="AD125" s="402" t="e">
        <f t="shared" si="42"/>
        <v>#N/A</v>
      </c>
      <c r="AE125" s="402" t="e">
        <f t="shared" si="42"/>
        <v>#N/A</v>
      </c>
      <c r="AF125" s="402" t="e">
        <f t="shared" si="42"/>
        <v>#N/A</v>
      </c>
      <c r="AG125" s="402" t="e">
        <f t="shared" si="42"/>
        <v>#N/A</v>
      </c>
      <c r="AH125" s="402" t="e">
        <f t="shared" si="42"/>
        <v>#N/A</v>
      </c>
      <c r="AI125" s="402" t="e">
        <f t="shared" si="42"/>
        <v>#N/A</v>
      </c>
      <c r="AJ125" s="402" t="e">
        <f t="shared" si="42"/>
        <v>#N/A</v>
      </c>
      <c r="AK125" s="402" t="e">
        <f t="shared" si="42"/>
        <v>#N/A</v>
      </c>
      <c r="AL125" s="402" t="e">
        <f t="shared" si="42"/>
        <v>#N/A</v>
      </c>
      <c r="AM125" s="402" t="e">
        <f t="shared" si="42"/>
        <v>#N/A</v>
      </c>
      <c r="AN125" s="402" t="e">
        <f t="shared" si="42"/>
        <v>#N/A</v>
      </c>
      <c r="AO125" s="402" t="e">
        <f t="shared" si="42"/>
        <v>#N/A</v>
      </c>
      <c r="AP125" s="402" t="e">
        <f t="shared" si="42"/>
        <v>#N/A</v>
      </c>
      <c r="AQ125" s="402" t="e">
        <f t="shared" si="42"/>
        <v>#N/A</v>
      </c>
      <c r="AR125" s="402" t="e">
        <f t="shared" si="42"/>
        <v>#N/A</v>
      </c>
      <c r="AS125" s="402" t="e">
        <f t="shared" si="42"/>
        <v>#N/A</v>
      </c>
      <c r="AT125" s="402" t="e">
        <f t="shared" si="42"/>
        <v>#N/A</v>
      </c>
      <c r="AU125" s="402" t="e">
        <f t="shared" si="42"/>
        <v>#N/A</v>
      </c>
      <c r="AV125" s="402" t="e">
        <f t="shared" si="42"/>
        <v>#N/A</v>
      </c>
      <c r="AW125" s="402" t="e">
        <f t="shared" si="42"/>
        <v>#N/A</v>
      </c>
      <c r="AX125" s="402" t="e">
        <f t="shared" si="42"/>
        <v>#N/A</v>
      </c>
      <c r="AY125" s="402" t="e">
        <f t="shared" si="42"/>
        <v>#N/A</v>
      </c>
      <c r="AZ125" s="402" t="e">
        <f t="shared" si="42"/>
        <v>#N/A</v>
      </c>
      <c r="BA125" s="402" t="e">
        <f t="shared" si="42"/>
        <v>#N/A</v>
      </c>
      <c r="BB125" s="402" t="e">
        <f t="shared" si="42"/>
        <v>#N/A</v>
      </c>
      <c r="BC125" s="402" t="e">
        <f t="shared" si="42"/>
        <v>#N/A</v>
      </c>
      <c r="BD125" s="402" t="e">
        <f t="shared" si="42"/>
        <v>#N/A</v>
      </c>
      <c r="BE125" s="402" t="e">
        <f t="shared" si="42"/>
        <v>#N/A</v>
      </c>
      <c r="BF125" s="402" t="e">
        <f t="shared" si="42"/>
        <v>#N/A</v>
      </c>
      <c r="BG125" s="402" t="e">
        <f t="shared" si="42"/>
        <v>#N/A</v>
      </c>
      <c r="BH125" s="402" t="e">
        <f t="shared" si="42"/>
        <v>#N/A</v>
      </c>
      <c r="BI125" s="402" t="e">
        <f t="shared" si="42"/>
        <v>#N/A</v>
      </c>
      <c r="BJ125" s="402" t="e">
        <f t="shared" si="42"/>
        <v>#N/A</v>
      </c>
      <c r="BK125" s="402" t="e">
        <f t="shared" si="42"/>
        <v>#N/A</v>
      </c>
      <c r="BL125" s="402" t="e">
        <f t="shared" si="42"/>
        <v>#N/A</v>
      </c>
      <c r="BM125" s="402" t="e">
        <f t="shared" si="42"/>
        <v>#N/A</v>
      </c>
      <c r="BN125" s="402" t="e">
        <f t="shared" si="42"/>
        <v>#N/A</v>
      </c>
      <c r="BO125" s="402" t="e">
        <f t="shared" si="42"/>
        <v>#N/A</v>
      </c>
      <c r="BP125" s="402" t="e">
        <f t="shared" si="42"/>
        <v>#N/A</v>
      </c>
      <c r="BQ125" s="402" t="e">
        <f t="shared" si="42"/>
        <v>#N/A</v>
      </c>
      <c r="BR125" s="402" t="e">
        <f t="shared" ref="BR125:CF125" si="43">+IF(BR5&lt;=$E$78,BR122,NA())</f>
        <v>#N/A</v>
      </c>
      <c r="BS125" s="402" t="e">
        <f t="shared" si="43"/>
        <v>#N/A</v>
      </c>
      <c r="BT125" s="402" t="e">
        <f t="shared" si="43"/>
        <v>#N/A</v>
      </c>
      <c r="BU125" s="402" t="e">
        <f t="shared" si="43"/>
        <v>#N/A</v>
      </c>
      <c r="BV125" s="402" t="e">
        <f t="shared" si="43"/>
        <v>#N/A</v>
      </c>
      <c r="BW125" s="402" t="e">
        <f t="shared" si="43"/>
        <v>#N/A</v>
      </c>
      <c r="BX125" s="402" t="e">
        <f t="shared" si="43"/>
        <v>#N/A</v>
      </c>
      <c r="BY125" s="402" t="e">
        <f t="shared" si="43"/>
        <v>#N/A</v>
      </c>
      <c r="BZ125" s="402" t="e">
        <f t="shared" si="43"/>
        <v>#N/A</v>
      </c>
      <c r="CA125" s="402" t="e">
        <f t="shared" si="43"/>
        <v>#N/A</v>
      </c>
      <c r="CB125" s="402" t="e">
        <f t="shared" si="43"/>
        <v>#N/A</v>
      </c>
      <c r="CC125" s="402" t="e">
        <f t="shared" si="43"/>
        <v>#N/A</v>
      </c>
      <c r="CD125" s="402" t="e">
        <f t="shared" si="43"/>
        <v>#N/A</v>
      </c>
      <c r="CE125" s="402" t="e">
        <f t="shared" si="43"/>
        <v>#N/A</v>
      </c>
      <c r="CF125" s="402" t="e">
        <f t="shared" si="43"/>
        <v>#N/A</v>
      </c>
    </row>
    <row r="126" spans="1:84" x14ac:dyDescent="0.3">
      <c r="C126" s="397" t="s">
        <v>588</v>
      </c>
      <c r="D126" s="397">
        <v>0</v>
      </c>
      <c r="E126" s="402">
        <f>+IF(E5&lt;=$E$78,E9,NA())</f>
        <v>0</v>
      </c>
      <c r="F126" s="402">
        <f>+IF(F5&lt;=$E$78,E126+F9,NA())</f>
        <v>0</v>
      </c>
      <c r="G126" s="402">
        <f t="shared" ref="G126:BR126" si="44">+IF(G5&lt;=$E$78,F126+G9,NA())</f>
        <v>0</v>
      </c>
      <c r="H126" s="402">
        <f t="shared" si="44"/>
        <v>0</v>
      </c>
      <c r="I126" s="402">
        <f t="shared" si="44"/>
        <v>0</v>
      </c>
      <c r="J126" s="402">
        <f t="shared" si="44"/>
        <v>5.5156410818181811</v>
      </c>
      <c r="K126" s="402">
        <f t="shared" si="44"/>
        <v>21.889205043181814</v>
      </c>
      <c r="L126" s="402">
        <f t="shared" si="44"/>
        <v>43.050851054545447</v>
      </c>
      <c r="M126" s="402">
        <f t="shared" si="44"/>
        <v>60.224960638636354</v>
      </c>
      <c r="N126" s="402">
        <f t="shared" si="44"/>
        <v>64.321473864772713</v>
      </c>
      <c r="O126" s="402">
        <f t="shared" si="44"/>
        <v>64.321473864772713</v>
      </c>
      <c r="P126" s="402">
        <f t="shared" si="44"/>
        <v>64.321473864772713</v>
      </c>
      <c r="Q126" s="402" t="e">
        <f t="shared" si="44"/>
        <v>#N/A</v>
      </c>
      <c r="R126" s="402" t="e">
        <f t="shared" si="44"/>
        <v>#N/A</v>
      </c>
      <c r="S126" s="402" t="e">
        <f t="shared" si="44"/>
        <v>#N/A</v>
      </c>
      <c r="T126" s="402" t="e">
        <f t="shared" si="44"/>
        <v>#N/A</v>
      </c>
      <c r="U126" s="402" t="e">
        <f t="shared" si="44"/>
        <v>#N/A</v>
      </c>
      <c r="V126" s="402" t="e">
        <f t="shared" si="44"/>
        <v>#N/A</v>
      </c>
      <c r="W126" s="402" t="e">
        <f t="shared" si="44"/>
        <v>#N/A</v>
      </c>
      <c r="X126" s="402" t="e">
        <f t="shared" si="44"/>
        <v>#N/A</v>
      </c>
      <c r="Y126" s="402" t="e">
        <f t="shared" si="44"/>
        <v>#N/A</v>
      </c>
      <c r="Z126" s="402" t="e">
        <f t="shared" si="44"/>
        <v>#N/A</v>
      </c>
      <c r="AA126" s="402" t="e">
        <f t="shared" si="44"/>
        <v>#N/A</v>
      </c>
      <c r="AB126" s="402" t="e">
        <f t="shared" si="44"/>
        <v>#N/A</v>
      </c>
      <c r="AC126" s="402" t="e">
        <f t="shared" si="44"/>
        <v>#N/A</v>
      </c>
      <c r="AD126" s="402" t="e">
        <f t="shared" si="44"/>
        <v>#N/A</v>
      </c>
      <c r="AE126" s="402" t="e">
        <f t="shared" si="44"/>
        <v>#N/A</v>
      </c>
      <c r="AF126" s="402" t="e">
        <f t="shared" si="44"/>
        <v>#N/A</v>
      </c>
      <c r="AG126" s="402" t="e">
        <f t="shared" si="44"/>
        <v>#N/A</v>
      </c>
      <c r="AH126" s="402" t="e">
        <f t="shared" si="44"/>
        <v>#N/A</v>
      </c>
      <c r="AI126" s="402" t="e">
        <f t="shared" si="44"/>
        <v>#N/A</v>
      </c>
      <c r="AJ126" s="402" t="e">
        <f t="shared" si="44"/>
        <v>#N/A</v>
      </c>
      <c r="AK126" s="402" t="e">
        <f t="shared" si="44"/>
        <v>#N/A</v>
      </c>
      <c r="AL126" s="402" t="e">
        <f t="shared" si="44"/>
        <v>#N/A</v>
      </c>
      <c r="AM126" s="402" t="e">
        <f t="shared" si="44"/>
        <v>#N/A</v>
      </c>
      <c r="AN126" s="402" t="e">
        <f t="shared" si="44"/>
        <v>#N/A</v>
      </c>
      <c r="AO126" s="402" t="e">
        <f t="shared" si="44"/>
        <v>#N/A</v>
      </c>
      <c r="AP126" s="402" t="e">
        <f t="shared" si="44"/>
        <v>#N/A</v>
      </c>
      <c r="AQ126" s="402" t="e">
        <f t="shared" si="44"/>
        <v>#N/A</v>
      </c>
      <c r="AR126" s="402" t="e">
        <f t="shared" si="44"/>
        <v>#N/A</v>
      </c>
      <c r="AS126" s="402" t="e">
        <f t="shared" si="44"/>
        <v>#N/A</v>
      </c>
      <c r="AT126" s="402" t="e">
        <f t="shared" si="44"/>
        <v>#N/A</v>
      </c>
      <c r="AU126" s="402" t="e">
        <f t="shared" si="44"/>
        <v>#N/A</v>
      </c>
      <c r="AV126" s="402" t="e">
        <f t="shared" si="44"/>
        <v>#N/A</v>
      </c>
      <c r="AW126" s="402" t="e">
        <f t="shared" si="44"/>
        <v>#N/A</v>
      </c>
      <c r="AX126" s="402" t="e">
        <f t="shared" si="44"/>
        <v>#N/A</v>
      </c>
      <c r="AY126" s="402" t="e">
        <f t="shared" si="44"/>
        <v>#N/A</v>
      </c>
      <c r="AZ126" s="402" t="e">
        <f t="shared" si="44"/>
        <v>#N/A</v>
      </c>
      <c r="BA126" s="402" t="e">
        <f t="shared" si="44"/>
        <v>#N/A</v>
      </c>
      <c r="BB126" s="402" t="e">
        <f t="shared" si="44"/>
        <v>#N/A</v>
      </c>
      <c r="BC126" s="402" t="e">
        <f t="shared" si="44"/>
        <v>#N/A</v>
      </c>
      <c r="BD126" s="402" t="e">
        <f t="shared" si="44"/>
        <v>#N/A</v>
      </c>
      <c r="BE126" s="402" t="e">
        <f t="shared" si="44"/>
        <v>#N/A</v>
      </c>
      <c r="BF126" s="402" t="e">
        <f t="shared" si="44"/>
        <v>#N/A</v>
      </c>
      <c r="BG126" s="402" t="e">
        <f t="shared" si="44"/>
        <v>#N/A</v>
      </c>
      <c r="BH126" s="402" t="e">
        <f t="shared" si="44"/>
        <v>#N/A</v>
      </c>
      <c r="BI126" s="402" t="e">
        <f t="shared" si="44"/>
        <v>#N/A</v>
      </c>
      <c r="BJ126" s="402" t="e">
        <f t="shared" si="44"/>
        <v>#N/A</v>
      </c>
      <c r="BK126" s="402" t="e">
        <f t="shared" si="44"/>
        <v>#N/A</v>
      </c>
      <c r="BL126" s="402" t="e">
        <f t="shared" si="44"/>
        <v>#N/A</v>
      </c>
      <c r="BM126" s="402" t="e">
        <f t="shared" si="44"/>
        <v>#N/A</v>
      </c>
      <c r="BN126" s="402" t="e">
        <f t="shared" si="44"/>
        <v>#N/A</v>
      </c>
      <c r="BO126" s="402" t="e">
        <f t="shared" si="44"/>
        <v>#N/A</v>
      </c>
      <c r="BP126" s="402" t="e">
        <f t="shared" si="44"/>
        <v>#N/A</v>
      </c>
      <c r="BQ126" s="402" t="e">
        <f t="shared" si="44"/>
        <v>#N/A</v>
      </c>
      <c r="BR126" s="402" t="e">
        <f t="shared" si="44"/>
        <v>#N/A</v>
      </c>
      <c r="BS126" s="402" t="e">
        <f t="shared" ref="BS126:CF126" si="45">+IF(BS5&lt;=$E$78,BR126+BS9,NA())</f>
        <v>#N/A</v>
      </c>
      <c r="BT126" s="402" t="e">
        <f t="shared" si="45"/>
        <v>#N/A</v>
      </c>
      <c r="BU126" s="402" t="e">
        <f t="shared" si="45"/>
        <v>#N/A</v>
      </c>
      <c r="BV126" s="402" t="e">
        <f t="shared" si="45"/>
        <v>#N/A</v>
      </c>
      <c r="BW126" s="402" t="e">
        <f t="shared" si="45"/>
        <v>#N/A</v>
      </c>
      <c r="BX126" s="402" t="e">
        <f t="shared" si="45"/>
        <v>#N/A</v>
      </c>
      <c r="BY126" s="402" t="e">
        <f t="shared" si="45"/>
        <v>#N/A</v>
      </c>
      <c r="BZ126" s="402" t="e">
        <f t="shared" si="45"/>
        <v>#N/A</v>
      </c>
      <c r="CA126" s="402" t="e">
        <f t="shared" si="45"/>
        <v>#N/A</v>
      </c>
      <c r="CB126" s="402" t="e">
        <f t="shared" si="45"/>
        <v>#N/A</v>
      </c>
      <c r="CC126" s="402" t="e">
        <f t="shared" si="45"/>
        <v>#N/A</v>
      </c>
      <c r="CD126" s="402" t="e">
        <f t="shared" si="45"/>
        <v>#N/A</v>
      </c>
      <c r="CE126" s="402" t="e">
        <f t="shared" si="45"/>
        <v>#N/A</v>
      </c>
      <c r="CF126" s="402" t="e">
        <f t="shared" si="45"/>
        <v>#N/A</v>
      </c>
    </row>
    <row r="127" spans="1:84" x14ac:dyDescent="0.3">
      <c r="E127" s="376">
        <v>1</v>
      </c>
      <c r="F127" s="376">
        <v>2</v>
      </c>
      <c r="G127" s="376">
        <v>3</v>
      </c>
      <c r="H127" s="376">
        <v>4</v>
      </c>
      <c r="I127" s="376">
        <v>5</v>
      </c>
      <c r="J127" s="376">
        <v>6</v>
      </c>
      <c r="K127" s="376">
        <v>7</v>
      </c>
      <c r="L127" s="376">
        <v>8</v>
      </c>
      <c r="M127" s="376">
        <v>9</v>
      </c>
      <c r="N127" s="376">
        <v>10</v>
      </c>
      <c r="O127" s="376">
        <v>11</v>
      </c>
      <c r="P127" s="376">
        <v>12</v>
      </c>
      <c r="Q127" s="376">
        <v>13</v>
      </c>
      <c r="R127" s="376">
        <v>14</v>
      </c>
      <c r="S127" s="376">
        <v>15</v>
      </c>
      <c r="T127" s="376">
        <v>16</v>
      </c>
      <c r="U127" s="376">
        <v>17</v>
      </c>
      <c r="V127" s="376">
        <v>18</v>
      </c>
      <c r="W127" s="376">
        <v>19</v>
      </c>
      <c r="X127" s="376">
        <v>20</v>
      </c>
      <c r="Y127" s="376">
        <v>21</v>
      </c>
      <c r="Z127" s="376">
        <v>22</v>
      </c>
      <c r="AA127" s="376">
        <v>23</v>
      </c>
      <c r="AB127" s="376">
        <v>24</v>
      </c>
      <c r="AC127" s="376">
        <v>25</v>
      </c>
      <c r="AD127" s="376">
        <v>26</v>
      </c>
      <c r="AE127" s="376">
        <v>27</v>
      </c>
      <c r="AF127" s="376">
        <v>28</v>
      </c>
      <c r="AG127" s="376">
        <v>29</v>
      </c>
      <c r="AH127" s="376">
        <v>30</v>
      </c>
      <c r="AI127" s="376">
        <v>31</v>
      </c>
      <c r="AJ127" s="376">
        <v>32</v>
      </c>
      <c r="AK127" s="376">
        <v>33</v>
      </c>
      <c r="AL127" s="376">
        <v>34</v>
      </c>
      <c r="AM127" s="376">
        <v>35</v>
      </c>
      <c r="AN127" s="376">
        <v>36</v>
      </c>
      <c r="AO127" s="376">
        <v>37</v>
      </c>
      <c r="AP127" s="376">
        <v>38</v>
      </c>
      <c r="AQ127" s="376">
        <v>39</v>
      </c>
      <c r="AR127" s="376">
        <v>40</v>
      </c>
      <c r="AS127" s="376">
        <v>41</v>
      </c>
      <c r="AT127" s="376">
        <v>42</v>
      </c>
      <c r="AU127" s="376">
        <v>43</v>
      </c>
      <c r="AV127" s="376">
        <v>44</v>
      </c>
      <c r="AW127" s="376">
        <v>45</v>
      </c>
      <c r="AX127" s="376">
        <v>46</v>
      </c>
      <c r="AY127" s="376">
        <v>47</v>
      </c>
      <c r="AZ127" s="376">
        <v>48</v>
      </c>
      <c r="BA127" s="376">
        <v>49</v>
      </c>
      <c r="BB127" s="376">
        <v>50</v>
      </c>
      <c r="BC127" s="376">
        <v>51</v>
      </c>
      <c r="BD127" s="376">
        <v>52</v>
      </c>
      <c r="BE127" s="376">
        <v>53</v>
      </c>
      <c r="BF127" s="376">
        <v>54</v>
      </c>
      <c r="BG127" s="376">
        <v>55</v>
      </c>
      <c r="BH127" s="376">
        <v>56</v>
      </c>
      <c r="BI127" s="376">
        <v>57</v>
      </c>
      <c r="BJ127" s="376">
        <v>58</v>
      </c>
      <c r="BK127" s="376">
        <v>59</v>
      </c>
      <c r="BL127" s="376">
        <v>60</v>
      </c>
      <c r="BM127" s="376">
        <v>61</v>
      </c>
      <c r="BN127" s="376">
        <v>62</v>
      </c>
      <c r="BO127" s="376">
        <v>63</v>
      </c>
      <c r="BP127" s="376">
        <v>64</v>
      </c>
      <c r="BQ127" s="376">
        <v>65</v>
      </c>
      <c r="BR127" s="376">
        <v>66</v>
      </c>
      <c r="BS127" s="376">
        <v>67</v>
      </c>
      <c r="BT127" s="376">
        <v>68</v>
      </c>
      <c r="BU127" s="376">
        <v>69</v>
      </c>
      <c r="BV127" s="376">
        <v>70</v>
      </c>
      <c r="BW127" s="376">
        <v>71</v>
      </c>
      <c r="BX127" s="376">
        <v>72</v>
      </c>
      <c r="BY127" s="376">
        <v>73</v>
      </c>
      <c r="BZ127" s="376">
        <v>74</v>
      </c>
      <c r="CA127" s="376">
        <v>75</v>
      </c>
      <c r="CB127" s="376">
        <v>76</v>
      </c>
      <c r="CC127" s="376">
        <v>77</v>
      </c>
      <c r="CD127" s="376">
        <v>78</v>
      </c>
      <c r="CE127" s="376">
        <v>79</v>
      </c>
      <c r="CF127" s="376">
        <v>80</v>
      </c>
    </row>
    <row r="128" spans="1:84" x14ac:dyDescent="0.3">
      <c r="D128" s="403" t="s">
        <v>431</v>
      </c>
      <c r="E128" s="404">
        <f>+E8</f>
        <v>0</v>
      </c>
      <c r="F128" s="404">
        <f>+SUM(E128,F8)</f>
        <v>0</v>
      </c>
      <c r="G128" s="404">
        <f t="shared" ref="G128:BR128" si="46">+SUM(F128,G8)</f>
        <v>0</v>
      </c>
      <c r="H128" s="404">
        <f t="shared" si="46"/>
        <v>0</v>
      </c>
      <c r="I128" s="404">
        <f t="shared" si="46"/>
        <v>0</v>
      </c>
      <c r="J128" s="404">
        <f t="shared" si="46"/>
        <v>3.8808315000000002</v>
      </c>
      <c r="K128" s="404">
        <f t="shared" si="46"/>
        <v>16.955537625000002</v>
      </c>
      <c r="L128" s="404">
        <f t="shared" si="46"/>
        <v>36.359695125000002</v>
      </c>
      <c r="M128" s="404">
        <f t="shared" si="46"/>
        <v>53.546234624999997</v>
      </c>
      <c r="N128" s="404">
        <f t="shared" si="46"/>
        <v>57.773568937499995</v>
      </c>
      <c r="O128" s="404">
        <f t="shared" si="46"/>
        <v>57.773568937499995</v>
      </c>
      <c r="P128" s="404">
        <f t="shared" si="46"/>
        <v>57.773568937499995</v>
      </c>
      <c r="Q128" s="404">
        <f t="shared" si="46"/>
        <v>57.773568937499995</v>
      </c>
      <c r="R128" s="404">
        <f t="shared" si="46"/>
        <v>57.773568937499995</v>
      </c>
      <c r="S128" s="404">
        <f t="shared" si="46"/>
        <v>57.773568937499995</v>
      </c>
      <c r="T128" s="404">
        <f t="shared" si="46"/>
        <v>57.773568937499995</v>
      </c>
      <c r="U128" s="404">
        <f t="shared" si="46"/>
        <v>57.773568937499995</v>
      </c>
      <c r="V128" s="404">
        <f t="shared" si="46"/>
        <v>57.773568937499995</v>
      </c>
      <c r="W128" s="404">
        <f t="shared" si="46"/>
        <v>57.773568937499995</v>
      </c>
      <c r="X128" s="404">
        <f t="shared" si="46"/>
        <v>57.773568937499995</v>
      </c>
      <c r="Y128" s="404">
        <f t="shared" si="46"/>
        <v>57.773568937499995</v>
      </c>
      <c r="Z128" s="404">
        <f t="shared" si="46"/>
        <v>57.773568937499995</v>
      </c>
      <c r="AA128" s="404">
        <f t="shared" si="46"/>
        <v>57.773568937499995</v>
      </c>
      <c r="AB128" s="404">
        <f t="shared" si="46"/>
        <v>57.773568937499995</v>
      </c>
      <c r="AC128" s="404">
        <f t="shared" si="46"/>
        <v>57.773568937499995</v>
      </c>
      <c r="AD128" s="404">
        <f t="shared" si="46"/>
        <v>57.773568937499995</v>
      </c>
      <c r="AE128" s="404">
        <f t="shared" si="46"/>
        <v>57.773568937499995</v>
      </c>
      <c r="AF128" s="404">
        <f t="shared" si="46"/>
        <v>57.773568937499995</v>
      </c>
      <c r="AG128" s="404">
        <f t="shared" si="46"/>
        <v>57.773568937499995</v>
      </c>
      <c r="AH128" s="404">
        <f t="shared" si="46"/>
        <v>57.773568937499995</v>
      </c>
      <c r="AI128" s="404">
        <f t="shared" si="46"/>
        <v>57.773568937499995</v>
      </c>
      <c r="AJ128" s="404">
        <f t="shared" si="46"/>
        <v>57.773568937499995</v>
      </c>
      <c r="AK128" s="404">
        <f t="shared" si="46"/>
        <v>57.773568937499995</v>
      </c>
      <c r="AL128" s="404">
        <f t="shared" si="46"/>
        <v>57.773568937499995</v>
      </c>
      <c r="AM128" s="404">
        <f t="shared" si="46"/>
        <v>57.773568937499995</v>
      </c>
      <c r="AN128" s="404">
        <f t="shared" si="46"/>
        <v>57.773568937499995</v>
      </c>
      <c r="AO128" s="404">
        <f t="shared" si="46"/>
        <v>57.773568937499995</v>
      </c>
      <c r="AP128" s="404">
        <f t="shared" si="46"/>
        <v>57.773568937499995</v>
      </c>
      <c r="AQ128" s="404">
        <f t="shared" si="46"/>
        <v>57.773568937499995</v>
      </c>
      <c r="AR128" s="404">
        <f t="shared" si="46"/>
        <v>57.773568937499995</v>
      </c>
      <c r="AS128" s="404">
        <f t="shared" si="46"/>
        <v>57.773568937499995</v>
      </c>
      <c r="AT128" s="404">
        <f t="shared" si="46"/>
        <v>57.773568937499995</v>
      </c>
      <c r="AU128" s="404">
        <f t="shared" si="46"/>
        <v>57.773568937499995</v>
      </c>
      <c r="AV128" s="404">
        <f t="shared" si="46"/>
        <v>57.773568937499995</v>
      </c>
      <c r="AW128" s="404">
        <f t="shared" si="46"/>
        <v>57.773568937499995</v>
      </c>
      <c r="AX128" s="404">
        <f t="shared" si="46"/>
        <v>57.773568937499995</v>
      </c>
      <c r="AY128" s="404">
        <f t="shared" si="46"/>
        <v>57.773568937499995</v>
      </c>
      <c r="AZ128" s="404">
        <f t="shared" si="46"/>
        <v>57.773568937499995</v>
      </c>
      <c r="BA128" s="404">
        <f t="shared" si="46"/>
        <v>57.773568937499995</v>
      </c>
      <c r="BB128" s="404">
        <f t="shared" si="46"/>
        <v>57.773568937499995</v>
      </c>
      <c r="BC128" s="404">
        <f t="shared" si="46"/>
        <v>57.773568937499995</v>
      </c>
      <c r="BD128" s="404">
        <f t="shared" si="46"/>
        <v>57.773568937499995</v>
      </c>
      <c r="BE128" s="404">
        <f t="shared" si="46"/>
        <v>57.773568937499995</v>
      </c>
      <c r="BF128" s="404">
        <f t="shared" si="46"/>
        <v>57.773568937499995</v>
      </c>
      <c r="BG128" s="404">
        <f t="shared" si="46"/>
        <v>57.773568937499995</v>
      </c>
      <c r="BH128" s="404">
        <f t="shared" si="46"/>
        <v>57.773568937499995</v>
      </c>
      <c r="BI128" s="404">
        <f t="shared" si="46"/>
        <v>57.773568937499995</v>
      </c>
      <c r="BJ128" s="404">
        <f t="shared" si="46"/>
        <v>57.773568937499995</v>
      </c>
      <c r="BK128" s="404">
        <f t="shared" si="46"/>
        <v>57.773568937499995</v>
      </c>
      <c r="BL128" s="404">
        <f t="shared" si="46"/>
        <v>57.773568937499995</v>
      </c>
      <c r="BM128" s="404">
        <f t="shared" si="46"/>
        <v>57.773568937499995</v>
      </c>
      <c r="BN128" s="404">
        <f t="shared" si="46"/>
        <v>57.773568937499995</v>
      </c>
      <c r="BO128" s="404">
        <f t="shared" si="46"/>
        <v>57.773568937499995</v>
      </c>
      <c r="BP128" s="404">
        <f t="shared" si="46"/>
        <v>57.773568937499995</v>
      </c>
      <c r="BQ128" s="404">
        <f t="shared" si="46"/>
        <v>57.773568937499995</v>
      </c>
      <c r="BR128" s="404">
        <f t="shared" si="46"/>
        <v>57.773568937499995</v>
      </c>
      <c r="BS128" s="404">
        <f t="shared" ref="BS128:CF128" si="47">+SUM(BR128,BS8)</f>
        <v>57.773568937499995</v>
      </c>
      <c r="BT128" s="404">
        <f t="shared" si="47"/>
        <v>57.773568937499995</v>
      </c>
      <c r="BU128" s="404">
        <f t="shared" si="47"/>
        <v>57.773568937499995</v>
      </c>
      <c r="BV128" s="404">
        <f t="shared" si="47"/>
        <v>57.773568937499995</v>
      </c>
      <c r="BW128" s="404">
        <f t="shared" si="47"/>
        <v>57.773568937499995</v>
      </c>
      <c r="BX128" s="404">
        <f t="shared" si="47"/>
        <v>57.773568937499995</v>
      </c>
      <c r="BY128" s="404">
        <f t="shared" si="47"/>
        <v>57.773568937499995</v>
      </c>
      <c r="BZ128" s="404">
        <f t="shared" si="47"/>
        <v>57.773568937499995</v>
      </c>
      <c r="CA128" s="404">
        <f t="shared" si="47"/>
        <v>57.773568937499995</v>
      </c>
      <c r="CB128" s="404">
        <f t="shared" si="47"/>
        <v>57.773568937499995</v>
      </c>
      <c r="CC128" s="404">
        <f t="shared" si="47"/>
        <v>57.773568937499995</v>
      </c>
      <c r="CD128" s="404">
        <f t="shared" si="47"/>
        <v>57.773568937499995</v>
      </c>
      <c r="CE128" s="404">
        <f t="shared" si="47"/>
        <v>57.773568937499995</v>
      </c>
      <c r="CF128" s="404">
        <f t="shared" si="47"/>
        <v>57.773568937499995</v>
      </c>
    </row>
    <row r="129" spans="3:84" x14ac:dyDescent="0.3">
      <c r="D129" s="405" t="s">
        <v>432</v>
      </c>
      <c r="E129" s="406">
        <f>+E11</f>
        <v>0</v>
      </c>
      <c r="F129" s="406">
        <f>+SUM(E129,F11)</f>
        <v>0</v>
      </c>
      <c r="G129" s="406">
        <f>+SUM(F129,G11)</f>
        <v>0</v>
      </c>
      <c r="H129" s="406">
        <f t="shared" ref="H129:BR129" si="48">+SUM(G129,H11)</f>
        <v>0</v>
      </c>
      <c r="I129" s="406">
        <f t="shared" si="48"/>
        <v>0</v>
      </c>
      <c r="J129" s="406">
        <f t="shared" si="48"/>
        <v>3.7422316454545443</v>
      </c>
      <c r="K129" s="406">
        <f t="shared" si="48"/>
        <v>16.540531320454541</v>
      </c>
      <c r="L129" s="406">
        <f t="shared" si="48"/>
        <v>35.270251218181812</v>
      </c>
      <c r="M129" s="406">
        <f t="shared" si="48"/>
        <v>52.020293906818168</v>
      </c>
      <c r="N129" s="406">
        <f t="shared" si="48"/>
        <v>56.242752839772713</v>
      </c>
      <c r="O129" s="406">
        <f t="shared" si="48"/>
        <v>56.242752839772713</v>
      </c>
      <c r="P129" s="406">
        <f t="shared" si="48"/>
        <v>56.242752839772713</v>
      </c>
      <c r="Q129" s="406">
        <f t="shared" si="48"/>
        <v>56.242752839772713</v>
      </c>
      <c r="R129" s="406">
        <f t="shared" si="48"/>
        <v>56.242752839772713</v>
      </c>
      <c r="S129" s="406">
        <f t="shared" si="48"/>
        <v>56.242752839772713</v>
      </c>
      <c r="T129" s="406">
        <f t="shared" si="48"/>
        <v>56.242752839772713</v>
      </c>
      <c r="U129" s="406">
        <f t="shared" si="48"/>
        <v>56.242752839772713</v>
      </c>
      <c r="V129" s="406">
        <f t="shared" si="48"/>
        <v>56.242752839772713</v>
      </c>
      <c r="W129" s="406">
        <f t="shared" si="48"/>
        <v>56.242752839772713</v>
      </c>
      <c r="X129" s="406">
        <f t="shared" si="48"/>
        <v>56.242752839772713</v>
      </c>
      <c r="Y129" s="406">
        <f t="shared" si="48"/>
        <v>56.242752839772713</v>
      </c>
      <c r="Z129" s="406">
        <f t="shared" si="48"/>
        <v>56.242752839772713</v>
      </c>
      <c r="AA129" s="406">
        <f t="shared" si="48"/>
        <v>56.242752839772713</v>
      </c>
      <c r="AB129" s="406">
        <f t="shared" si="48"/>
        <v>56.242752839772713</v>
      </c>
      <c r="AC129" s="406">
        <f t="shared" si="48"/>
        <v>56.242752839772713</v>
      </c>
      <c r="AD129" s="406">
        <f t="shared" si="48"/>
        <v>56.242752839772713</v>
      </c>
      <c r="AE129" s="406">
        <f t="shared" si="48"/>
        <v>56.242752839772713</v>
      </c>
      <c r="AF129" s="406">
        <f t="shared" si="48"/>
        <v>56.242752839772713</v>
      </c>
      <c r="AG129" s="406">
        <f t="shared" si="48"/>
        <v>56.242752839772713</v>
      </c>
      <c r="AH129" s="406">
        <f t="shared" si="48"/>
        <v>56.242752839772713</v>
      </c>
      <c r="AI129" s="406">
        <f t="shared" si="48"/>
        <v>56.242752839772713</v>
      </c>
      <c r="AJ129" s="406">
        <f t="shared" si="48"/>
        <v>56.242752839772713</v>
      </c>
      <c r="AK129" s="406">
        <f t="shared" si="48"/>
        <v>56.242752839772713</v>
      </c>
      <c r="AL129" s="406">
        <f t="shared" si="48"/>
        <v>56.242752839772713</v>
      </c>
      <c r="AM129" s="406">
        <f t="shared" si="48"/>
        <v>56.242752839772713</v>
      </c>
      <c r="AN129" s="406">
        <f t="shared" si="48"/>
        <v>56.242752839772713</v>
      </c>
      <c r="AO129" s="406">
        <f t="shared" si="48"/>
        <v>56.242752839772713</v>
      </c>
      <c r="AP129" s="406">
        <f t="shared" si="48"/>
        <v>56.242752839772713</v>
      </c>
      <c r="AQ129" s="406">
        <f t="shared" si="48"/>
        <v>56.242752839772713</v>
      </c>
      <c r="AR129" s="406">
        <f t="shared" si="48"/>
        <v>56.242752839772713</v>
      </c>
      <c r="AS129" s="406">
        <f t="shared" si="48"/>
        <v>56.242752839772713</v>
      </c>
      <c r="AT129" s="406">
        <f t="shared" si="48"/>
        <v>56.242752839772713</v>
      </c>
      <c r="AU129" s="406">
        <f t="shared" si="48"/>
        <v>56.242752839772713</v>
      </c>
      <c r="AV129" s="406">
        <f t="shared" si="48"/>
        <v>56.242752839772713</v>
      </c>
      <c r="AW129" s="406">
        <f t="shared" si="48"/>
        <v>56.242752839772713</v>
      </c>
      <c r="AX129" s="406">
        <f t="shared" si="48"/>
        <v>56.242752839772713</v>
      </c>
      <c r="AY129" s="406">
        <f t="shared" si="48"/>
        <v>56.242752839772713</v>
      </c>
      <c r="AZ129" s="406">
        <f t="shared" si="48"/>
        <v>56.242752839772713</v>
      </c>
      <c r="BA129" s="406">
        <f t="shared" si="48"/>
        <v>56.242752839772713</v>
      </c>
      <c r="BB129" s="406">
        <f t="shared" si="48"/>
        <v>56.242752839772713</v>
      </c>
      <c r="BC129" s="406">
        <f t="shared" si="48"/>
        <v>56.242752839772713</v>
      </c>
      <c r="BD129" s="406">
        <f t="shared" si="48"/>
        <v>56.242752839772713</v>
      </c>
      <c r="BE129" s="406">
        <f t="shared" si="48"/>
        <v>56.242752839772713</v>
      </c>
      <c r="BF129" s="406">
        <f t="shared" si="48"/>
        <v>56.242752839772713</v>
      </c>
      <c r="BG129" s="406">
        <f t="shared" si="48"/>
        <v>56.242752839772713</v>
      </c>
      <c r="BH129" s="406">
        <f t="shared" si="48"/>
        <v>56.242752839772713</v>
      </c>
      <c r="BI129" s="406">
        <f t="shared" si="48"/>
        <v>56.242752839772713</v>
      </c>
      <c r="BJ129" s="406">
        <f t="shared" si="48"/>
        <v>56.242752839772713</v>
      </c>
      <c r="BK129" s="406">
        <f t="shared" si="48"/>
        <v>56.242752839772713</v>
      </c>
      <c r="BL129" s="406">
        <f t="shared" si="48"/>
        <v>56.242752839772713</v>
      </c>
      <c r="BM129" s="406">
        <f t="shared" si="48"/>
        <v>56.242752839772713</v>
      </c>
      <c r="BN129" s="406">
        <f t="shared" si="48"/>
        <v>56.242752839772713</v>
      </c>
      <c r="BO129" s="406">
        <f t="shared" si="48"/>
        <v>56.242752839772713</v>
      </c>
      <c r="BP129" s="406">
        <f t="shared" si="48"/>
        <v>56.242752839772713</v>
      </c>
      <c r="BQ129" s="406">
        <f t="shared" si="48"/>
        <v>56.242752839772713</v>
      </c>
      <c r="BR129" s="406">
        <f t="shared" si="48"/>
        <v>56.242752839772713</v>
      </c>
      <c r="BS129" s="406">
        <f t="shared" ref="BS129:CF129" si="49">+SUM(BR129,BS11)</f>
        <v>56.242752839772713</v>
      </c>
      <c r="BT129" s="406">
        <f t="shared" si="49"/>
        <v>56.242752839772713</v>
      </c>
      <c r="BU129" s="406">
        <f t="shared" si="49"/>
        <v>56.242752839772713</v>
      </c>
      <c r="BV129" s="406">
        <f t="shared" si="49"/>
        <v>56.242752839772713</v>
      </c>
      <c r="BW129" s="406">
        <f t="shared" si="49"/>
        <v>56.242752839772713</v>
      </c>
      <c r="BX129" s="406">
        <f t="shared" si="49"/>
        <v>56.242752839772713</v>
      </c>
      <c r="BY129" s="406">
        <f t="shared" si="49"/>
        <v>56.242752839772713</v>
      </c>
      <c r="BZ129" s="406">
        <f t="shared" si="49"/>
        <v>56.242752839772713</v>
      </c>
      <c r="CA129" s="406">
        <f t="shared" si="49"/>
        <v>56.242752839772713</v>
      </c>
      <c r="CB129" s="406">
        <f t="shared" si="49"/>
        <v>56.242752839772713</v>
      </c>
      <c r="CC129" s="406">
        <f t="shared" si="49"/>
        <v>56.242752839772713</v>
      </c>
      <c r="CD129" s="406">
        <f t="shared" si="49"/>
        <v>56.242752839772713</v>
      </c>
      <c r="CE129" s="406">
        <f t="shared" si="49"/>
        <v>56.242752839772713</v>
      </c>
      <c r="CF129" s="406">
        <f t="shared" si="49"/>
        <v>56.242752839772713</v>
      </c>
    </row>
    <row r="130" spans="3:84" x14ac:dyDescent="0.3">
      <c r="D130" s="400" t="s">
        <v>433</v>
      </c>
      <c r="E130" s="407">
        <f>+IFERROR(E11/E8,0)</f>
        <v>0</v>
      </c>
      <c r="F130" s="407">
        <f t="shared" ref="F130:BQ130" si="50">+IFERROR(F11/F8,0)</f>
        <v>0</v>
      </c>
      <c r="G130" s="407">
        <f t="shared" si="50"/>
        <v>0</v>
      </c>
      <c r="H130" s="407">
        <f t="shared" si="50"/>
        <v>0</v>
      </c>
      <c r="I130" s="407">
        <f t="shared" si="50"/>
        <v>0</v>
      </c>
      <c r="J130" s="407">
        <f t="shared" si="50"/>
        <v>0.96428604165229648</v>
      </c>
      <c r="K130" s="407">
        <f t="shared" si="50"/>
        <v>0.97885945218520121</v>
      </c>
      <c r="L130" s="407">
        <f t="shared" si="50"/>
        <v>0.9652426237896321</v>
      </c>
      <c r="M130" s="407">
        <f t="shared" si="50"/>
        <v>0.97460240257419828</v>
      </c>
      <c r="N130" s="407">
        <f t="shared" si="50"/>
        <v>0.99884670121049135</v>
      </c>
      <c r="O130" s="407">
        <f t="shared" si="50"/>
        <v>0</v>
      </c>
      <c r="P130" s="407">
        <f t="shared" si="50"/>
        <v>0</v>
      </c>
      <c r="Q130" s="407">
        <f t="shared" si="50"/>
        <v>0</v>
      </c>
      <c r="R130" s="407">
        <f t="shared" si="50"/>
        <v>0</v>
      </c>
      <c r="S130" s="407">
        <f t="shared" si="50"/>
        <v>0</v>
      </c>
      <c r="T130" s="407">
        <f t="shared" si="50"/>
        <v>0</v>
      </c>
      <c r="U130" s="407">
        <f t="shared" si="50"/>
        <v>0</v>
      </c>
      <c r="V130" s="407">
        <f t="shared" si="50"/>
        <v>0</v>
      </c>
      <c r="W130" s="407">
        <f t="shared" si="50"/>
        <v>0</v>
      </c>
      <c r="X130" s="407">
        <f t="shared" si="50"/>
        <v>0</v>
      </c>
      <c r="Y130" s="407">
        <f t="shared" si="50"/>
        <v>0</v>
      </c>
      <c r="Z130" s="407">
        <f t="shared" si="50"/>
        <v>0</v>
      </c>
      <c r="AA130" s="407">
        <f t="shared" si="50"/>
        <v>0</v>
      </c>
      <c r="AB130" s="407">
        <f t="shared" si="50"/>
        <v>0</v>
      </c>
      <c r="AC130" s="407">
        <f t="shared" si="50"/>
        <v>0</v>
      </c>
      <c r="AD130" s="407">
        <f t="shared" si="50"/>
        <v>0</v>
      </c>
      <c r="AE130" s="407">
        <f t="shared" si="50"/>
        <v>0</v>
      </c>
      <c r="AF130" s="407">
        <f t="shared" si="50"/>
        <v>0</v>
      </c>
      <c r="AG130" s="407">
        <f t="shared" si="50"/>
        <v>0</v>
      </c>
      <c r="AH130" s="407">
        <f t="shared" si="50"/>
        <v>0</v>
      </c>
      <c r="AI130" s="407">
        <f t="shared" si="50"/>
        <v>0</v>
      </c>
      <c r="AJ130" s="407">
        <f t="shared" si="50"/>
        <v>0</v>
      </c>
      <c r="AK130" s="407">
        <f t="shared" si="50"/>
        <v>0</v>
      </c>
      <c r="AL130" s="407">
        <f t="shared" si="50"/>
        <v>0</v>
      </c>
      <c r="AM130" s="407">
        <f t="shared" si="50"/>
        <v>0</v>
      </c>
      <c r="AN130" s="407">
        <f t="shared" si="50"/>
        <v>0</v>
      </c>
      <c r="AO130" s="407">
        <f t="shared" si="50"/>
        <v>0</v>
      </c>
      <c r="AP130" s="407">
        <f t="shared" si="50"/>
        <v>0</v>
      </c>
      <c r="AQ130" s="407">
        <f t="shared" si="50"/>
        <v>0</v>
      </c>
      <c r="AR130" s="407">
        <f t="shared" si="50"/>
        <v>0</v>
      </c>
      <c r="AS130" s="407">
        <f t="shared" si="50"/>
        <v>0</v>
      </c>
      <c r="AT130" s="407">
        <f t="shared" si="50"/>
        <v>0</v>
      </c>
      <c r="AU130" s="407">
        <f t="shared" si="50"/>
        <v>0</v>
      </c>
      <c r="AV130" s="407">
        <f t="shared" si="50"/>
        <v>0</v>
      </c>
      <c r="AW130" s="407">
        <f t="shared" si="50"/>
        <v>0</v>
      </c>
      <c r="AX130" s="407">
        <f t="shared" si="50"/>
        <v>0</v>
      </c>
      <c r="AY130" s="407">
        <f t="shared" si="50"/>
        <v>0</v>
      </c>
      <c r="AZ130" s="407">
        <f t="shared" si="50"/>
        <v>0</v>
      </c>
      <c r="BA130" s="407">
        <f t="shared" si="50"/>
        <v>0</v>
      </c>
      <c r="BB130" s="407">
        <f t="shared" si="50"/>
        <v>0</v>
      </c>
      <c r="BC130" s="407">
        <f t="shared" si="50"/>
        <v>0</v>
      </c>
      <c r="BD130" s="407">
        <f t="shared" si="50"/>
        <v>0</v>
      </c>
      <c r="BE130" s="407">
        <f t="shared" si="50"/>
        <v>0</v>
      </c>
      <c r="BF130" s="407">
        <f t="shared" si="50"/>
        <v>0</v>
      </c>
      <c r="BG130" s="407">
        <f t="shared" si="50"/>
        <v>0</v>
      </c>
      <c r="BH130" s="407">
        <f t="shared" si="50"/>
        <v>0</v>
      </c>
      <c r="BI130" s="407">
        <f t="shared" si="50"/>
        <v>0</v>
      </c>
      <c r="BJ130" s="407">
        <f t="shared" si="50"/>
        <v>0</v>
      </c>
      <c r="BK130" s="407">
        <f t="shared" si="50"/>
        <v>0</v>
      </c>
      <c r="BL130" s="407">
        <f t="shared" si="50"/>
        <v>0</v>
      </c>
      <c r="BM130" s="407">
        <f t="shared" si="50"/>
        <v>0</v>
      </c>
      <c r="BN130" s="407">
        <f t="shared" si="50"/>
        <v>0</v>
      </c>
      <c r="BO130" s="407">
        <f t="shared" si="50"/>
        <v>0</v>
      </c>
      <c r="BP130" s="407">
        <f t="shared" si="50"/>
        <v>0</v>
      </c>
      <c r="BQ130" s="407">
        <f t="shared" si="50"/>
        <v>0</v>
      </c>
      <c r="BR130" s="407">
        <f t="shared" ref="BR130:CF130" si="51">+IFERROR(BR11/BR8,0)</f>
        <v>0</v>
      </c>
      <c r="BS130" s="407">
        <f t="shared" si="51"/>
        <v>0</v>
      </c>
      <c r="BT130" s="407">
        <f t="shared" si="51"/>
        <v>0</v>
      </c>
      <c r="BU130" s="407">
        <f t="shared" si="51"/>
        <v>0</v>
      </c>
      <c r="BV130" s="407">
        <f t="shared" si="51"/>
        <v>0</v>
      </c>
      <c r="BW130" s="407">
        <f t="shared" si="51"/>
        <v>0</v>
      </c>
      <c r="BX130" s="407">
        <f t="shared" si="51"/>
        <v>0</v>
      </c>
      <c r="BY130" s="407">
        <f t="shared" si="51"/>
        <v>0</v>
      </c>
      <c r="BZ130" s="407">
        <f t="shared" si="51"/>
        <v>0</v>
      </c>
      <c r="CA130" s="407">
        <f t="shared" si="51"/>
        <v>0</v>
      </c>
      <c r="CB130" s="407">
        <f t="shared" si="51"/>
        <v>0</v>
      </c>
      <c r="CC130" s="407">
        <f t="shared" si="51"/>
        <v>0</v>
      </c>
      <c r="CD130" s="407">
        <f t="shared" si="51"/>
        <v>0</v>
      </c>
      <c r="CE130" s="407">
        <f t="shared" si="51"/>
        <v>0</v>
      </c>
      <c r="CF130" s="407">
        <f t="shared" si="51"/>
        <v>0</v>
      </c>
    </row>
    <row r="131" spans="3:84" x14ac:dyDescent="0.3">
      <c r="D131" s="400" t="s">
        <v>434</v>
      </c>
      <c r="E131" s="407">
        <f>+IFERROR(E129/E128,0)</f>
        <v>0</v>
      </c>
      <c r="F131" s="407">
        <f t="shared" ref="F131:BQ131" si="52">+IFERROR(F129/F128,0)</f>
        <v>0</v>
      </c>
      <c r="G131" s="407">
        <f t="shared" si="52"/>
        <v>0</v>
      </c>
      <c r="H131" s="407">
        <f t="shared" si="52"/>
        <v>0</v>
      </c>
      <c r="I131" s="407">
        <f t="shared" si="52"/>
        <v>0</v>
      </c>
      <c r="J131" s="407">
        <f t="shared" si="52"/>
        <v>0.96428604165229648</v>
      </c>
      <c r="K131" s="407">
        <f t="shared" si="52"/>
        <v>0.97552384868448183</v>
      </c>
      <c r="L131" s="407">
        <f t="shared" si="52"/>
        <v>0.97003704505571842</v>
      </c>
      <c r="M131" s="407">
        <f t="shared" si="52"/>
        <v>0.9715023711962486</v>
      </c>
      <c r="N131" s="407">
        <f t="shared" si="52"/>
        <v>0.9735031758314372</v>
      </c>
      <c r="O131" s="407">
        <f t="shared" si="52"/>
        <v>0.9735031758314372</v>
      </c>
      <c r="P131" s="407">
        <f t="shared" si="52"/>
        <v>0.9735031758314372</v>
      </c>
      <c r="Q131" s="407">
        <f t="shared" si="52"/>
        <v>0.9735031758314372</v>
      </c>
      <c r="R131" s="407">
        <f t="shared" si="52"/>
        <v>0.9735031758314372</v>
      </c>
      <c r="S131" s="407">
        <f t="shared" si="52"/>
        <v>0.9735031758314372</v>
      </c>
      <c r="T131" s="407">
        <f t="shared" si="52"/>
        <v>0.9735031758314372</v>
      </c>
      <c r="U131" s="407">
        <f t="shared" si="52"/>
        <v>0.9735031758314372</v>
      </c>
      <c r="V131" s="407">
        <f t="shared" si="52"/>
        <v>0.9735031758314372</v>
      </c>
      <c r="W131" s="407">
        <f t="shared" si="52"/>
        <v>0.9735031758314372</v>
      </c>
      <c r="X131" s="407">
        <f t="shared" si="52"/>
        <v>0.9735031758314372</v>
      </c>
      <c r="Y131" s="407">
        <f t="shared" si="52"/>
        <v>0.9735031758314372</v>
      </c>
      <c r="Z131" s="407">
        <f t="shared" si="52"/>
        <v>0.9735031758314372</v>
      </c>
      <c r="AA131" s="407">
        <f t="shared" si="52"/>
        <v>0.9735031758314372</v>
      </c>
      <c r="AB131" s="407">
        <f t="shared" si="52"/>
        <v>0.9735031758314372</v>
      </c>
      <c r="AC131" s="407">
        <f t="shared" si="52"/>
        <v>0.9735031758314372</v>
      </c>
      <c r="AD131" s="407">
        <f t="shared" si="52"/>
        <v>0.9735031758314372</v>
      </c>
      <c r="AE131" s="407">
        <f t="shared" si="52"/>
        <v>0.9735031758314372</v>
      </c>
      <c r="AF131" s="407">
        <f t="shared" si="52"/>
        <v>0.9735031758314372</v>
      </c>
      <c r="AG131" s="407">
        <f t="shared" si="52"/>
        <v>0.9735031758314372</v>
      </c>
      <c r="AH131" s="407">
        <f t="shared" si="52"/>
        <v>0.9735031758314372</v>
      </c>
      <c r="AI131" s="407">
        <f t="shared" si="52"/>
        <v>0.9735031758314372</v>
      </c>
      <c r="AJ131" s="407">
        <f t="shared" si="52"/>
        <v>0.9735031758314372</v>
      </c>
      <c r="AK131" s="407">
        <f t="shared" si="52"/>
        <v>0.9735031758314372</v>
      </c>
      <c r="AL131" s="407">
        <f t="shared" si="52"/>
        <v>0.9735031758314372</v>
      </c>
      <c r="AM131" s="407">
        <f t="shared" si="52"/>
        <v>0.9735031758314372</v>
      </c>
      <c r="AN131" s="407">
        <f t="shared" si="52"/>
        <v>0.9735031758314372</v>
      </c>
      <c r="AO131" s="407">
        <f t="shared" si="52"/>
        <v>0.9735031758314372</v>
      </c>
      <c r="AP131" s="407">
        <f t="shared" si="52"/>
        <v>0.9735031758314372</v>
      </c>
      <c r="AQ131" s="407">
        <f t="shared" si="52"/>
        <v>0.9735031758314372</v>
      </c>
      <c r="AR131" s="407">
        <f t="shared" si="52"/>
        <v>0.9735031758314372</v>
      </c>
      <c r="AS131" s="407">
        <f t="shared" si="52"/>
        <v>0.9735031758314372</v>
      </c>
      <c r="AT131" s="407">
        <f t="shared" si="52"/>
        <v>0.9735031758314372</v>
      </c>
      <c r="AU131" s="407">
        <f t="shared" si="52"/>
        <v>0.9735031758314372</v>
      </c>
      <c r="AV131" s="407">
        <f t="shared" si="52"/>
        <v>0.9735031758314372</v>
      </c>
      <c r="AW131" s="407">
        <f t="shared" si="52"/>
        <v>0.9735031758314372</v>
      </c>
      <c r="AX131" s="407">
        <f t="shared" si="52"/>
        <v>0.9735031758314372</v>
      </c>
      <c r="AY131" s="407">
        <f t="shared" si="52"/>
        <v>0.9735031758314372</v>
      </c>
      <c r="AZ131" s="407">
        <f t="shared" si="52"/>
        <v>0.9735031758314372</v>
      </c>
      <c r="BA131" s="407">
        <f t="shared" si="52"/>
        <v>0.9735031758314372</v>
      </c>
      <c r="BB131" s="407">
        <f t="shared" si="52"/>
        <v>0.9735031758314372</v>
      </c>
      <c r="BC131" s="407">
        <f t="shared" si="52"/>
        <v>0.9735031758314372</v>
      </c>
      <c r="BD131" s="407">
        <f t="shared" si="52"/>
        <v>0.9735031758314372</v>
      </c>
      <c r="BE131" s="407">
        <f t="shared" si="52"/>
        <v>0.9735031758314372</v>
      </c>
      <c r="BF131" s="407">
        <f t="shared" si="52"/>
        <v>0.9735031758314372</v>
      </c>
      <c r="BG131" s="407">
        <f t="shared" si="52"/>
        <v>0.9735031758314372</v>
      </c>
      <c r="BH131" s="407">
        <f t="shared" si="52"/>
        <v>0.9735031758314372</v>
      </c>
      <c r="BI131" s="407">
        <f t="shared" si="52"/>
        <v>0.9735031758314372</v>
      </c>
      <c r="BJ131" s="407">
        <f t="shared" si="52"/>
        <v>0.9735031758314372</v>
      </c>
      <c r="BK131" s="407">
        <f t="shared" si="52"/>
        <v>0.9735031758314372</v>
      </c>
      <c r="BL131" s="407">
        <f t="shared" si="52"/>
        <v>0.9735031758314372</v>
      </c>
      <c r="BM131" s="407">
        <f t="shared" si="52"/>
        <v>0.9735031758314372</v>
      </c>
      <c r="BN131" s="407">
        <f t="shared" si="52"/>
        <v>0.9735031758314372</v>
      </c>
      <c r="BO131" s="407">
        <f t="shared" si="52"/>
        <v>0.9735031758314372</v>
      </c>
      <c r="BP131" s="407">
        <f t="shared" si="52"/>
        <v>0.9735031758314372</v>
      </c>
      <c r="BQ131" s="407">
        <f t="shared" si="52"/>
        <v>0.9735031758314372</v>
      </c>
      <c r="BR131" s="407">
        <f t="shared" ref="BR131:CF131" si="53">+IFERROR(BR129/BR128,0)</f>
        <v>0.9735031758314372</v>
      </c>
      <c r="BS131" s="407">
        <f t="shared" si="53"/>
        <v>0.9735031758314372</v>
      </c>
      <c r="BT131" s="407">
        <f t="shared" si="53"/>
        <v>0.9735031758314372</v>
      </c>
      <c r="BU131" s="407">
        <f t="shared" si="53"/>
        <v>0.9735031758314372</v>
      </c>
      <c r="BV131" s="407">
        <f t="shared" si="53"/>
        <v>0.9735031758314372</v>
      </c>
      <c r="BW131" s="407">
        <f t="shared" si="53"/>
        <v>0.9735031758314372</v>
      </c>
      <c r="BX131" s="407">
        <f t="shared" si="53"/>
        <v>0.9735031758314372</v>
      </c>
      <c r="BY131" s="407">
        <f t="shared" si="53"/>
        <v>0.9735031758314372</v>
      </c>
      <c r="BZ131" s="407">
        <f t="shared" si="53"/>
        <v>0.9735031758314372</v>
      </c>
      <c r="CA131" s="407">
        <f t="shared" si="53"/>
        <v>0.9735031758314372</v>
      </c>
      <c r="CB131" s="407">
        <f t="shared" si="53"/>
        <v>0.9735031758314372</v>
      </c>
      <c r="CC131" s="407">
        <f t="shared" si="53"/>
        <v>0.9735031758314372</v>
      </c>
      <c r="CD131" s="407">
        <f t="shared" si="53"/>
        <v>0.9735031758314372</v>
      </c>
      <c r="CE131" s="407">
        <f t="shared" si="53"/>
        <v>0.9735031758314372</v>
      </c>
      <c r="CF131" s="407">
        <f t="shared" si="53"/>
        <v>0.9735031758314372</v>
      </c>
    </row>
    <row r="134" spans="3:84" x14ac:dyDescent="0.3">
      <c r="D134" s="432" t="s">
        <v>579</v>
      </c>
      <c r="E134" s="428" t="s">
        <v>576</v>
      </c>
      <c r="F134" s="430">
        <f>+'Comprobante Servicios'!E7</f>
        <v>1</v>
      </c>
      <c r="G134" s="429" t="s">
        <v>577</v>
      </c>
      <c r="H134" s="431">
        <f>+'Comprobante Servicios'!E8</f>
        <v>12</v>
      </c>
    </row>
    <row r="135" spans="3:84" x14ac:dyDescent="0.3">
      <c r="E135" s="434">
        <v>1</v>
      </c>
      <c r="F135" s="434">
        <v>2</v>
      </c>
      <c r="G135" s="434">
        <v>3</v>
      </c>
      <c r="H135" s="434">
        <v>4</v>
      </c>
      <c r="I135" s="434">
        <v>5</v>
      </c>
      <c r="J135" s="434">
        <v>6</v>
      </c>
      <c r="K135" s="434">
        <v>7</v>
      </c>
      <c r="L135" s="434">
        <v>8</v>
      </c>
      <c r="M135" s="434">
        <v>9</v>
      </c>
      <c r="N135" s="434">
        <v>10</v>
      </c>
      <c r="O135" s="434">
        <v>11</v>
      </c>
      <c r="P135" s="434">
        <v>12</v>
      </c>
      <c r="Q135" s="434">
        <v>13</v>
      </c>
      <c r="R135" s="434">
        <v>14</v>
      </c>
      <c r="S135" s="434">
        <v>15</v>
      </c>
      <c r="T135" s="434">
        <v>16</v>
      </c>
      <c r="U135" s="434">
        <v>17</v>
      </c>
      <c r="V135" s="434">
        <v>18</v>
      </c>
      <c r="W135" s="434">
        <v>19</v>
      </c>
      <c r="X135" s="434">
        <v>20</v>
      </c>
      <c r="Y135" s="434">
        <v>21</v>
      </c>
      <c r="Z135" s="434">
        <v>22</v>
      </c>
      <c r="AA135" s="434">
        <v>23</v>
      </c>
      <c r="AB135" s="434">
        <v>24</v>
      </c>
      <c r="AC135" s="434">
        <v>25</v>
      </c>
      <c r="AD135" s="434">
        <v>26</v>
      </c>
      <c r="AE135" s="434">
        <v>27</v>
      </c>
      <c r="AF135" s="434">
        <v>28</v>
      </c>
      <c r="AG135" s="434">
        <v>29</v>
      </c>
      <c r="AH135" s="434">
        <v>30</v>
      </c>
      <c r="AI135" s="434">
        <v>31</v>
      </c>
      <c r="AJ135" s="434">
        <v>32</v>
      </c>
      <c r="AK135" s="434">
        <v>33</v>
      </c>
      <c r="AL135" s="434">
        <v>34</v>
      </c>
      <c r="AM135" s="434">
        <v>35</v>
      </c>
      <c r="AN135" s="434">
        <v>36</v>
      </c>
      <c r="AO135" s="434">
        <v>37</v>
      </c>
      <c r="AP135" s="434">
        <v>38</v>
      </c>
      <c r="AQ135" s="434">
        <v>39</v>
      </c>
      <c r="AR135" s="434">
        <v>40</v>
      </c>
      <c r="AS135" s="434">
        <v>41</v>
      </c>
      <c r="AT135" s="434">
        <v>42</v>
      </c>
      <c r="AU135" s="434">
        <v>43</v>
      </c>
      <c r="AV135" s="434">
        <v>44</v>
      </c>
      <c r="AW135" s="434">
        <v>45</v>
      </c>
      <c r="AX135" s="434">
        <v>46</v>
      </c>
      <c r="AY135" s="434">
        <v>47</v>
      </c>
      <c r="AZ135" s="434">
        <v>48</v>
      </c>
      <c r="BA135" s="434">
        <v>49</v>
      </c>
      <c r="BB135" s="434">
        <v>50</v>
      </c>
      <c r="BC135" s="434">
        <v>51</v>
      </c>
      <c r="BD135" s="434">
        <v>52</v>
      </c>
      <c r="BE135" s="434">
        <v>53</v>
      </c>
      <c r="BF135" s="434">
        <v>54</v>
      </c>
      <c r="BG135" s="434">
        <v>55</v>
      </c>
      <c r="BH135" s="434">
        <v>56</v>
      </c>
      <c r="BI135" s="434">
        <v>57</v>
      </c>
      <c r="BJ135" s="434">
        <v>58</v>
      </c>
      <c r="BK135" s="434">
        <v>59</v>
      </c>
      <c r="BL135" s="434">
        <v>60</v>
      </c>
      <c r="BM135" s="434">
        <v>61</v>
      </c>
      <c r="BN135" s="434">
        <v>62</v>
      </c>
      <c r="BO135" s="434">
        <v>63</v>
      </c>
      <c r="BP135" s="434">
        <v>64</v>
      </c>
      <c r="BQ135" s="434">
        <v>65</v>
      </c>
      <c r="BR135" s="434">
        <v>66</v>
      </c>
      <c r="BS135" s="434">
        <v>67</v>
      </c>
      <c r="BT135" s="434">
        <v>68</v>
      </c>
      <c r="BU135" s="434">
        <v>69</v>
      </c>
      <c r="BV135" s="434">
        <v>70</v>
      </c>
      <c r="BW135" s="434">
        <v>71</v>
      </c>
      <c r="BX135" s="434">
        <v>72</v>
      </c>
      <c r="BY135" s="434">
        <v>73</v>
      </c>
      <c r="BZ135" s="434">
        <v>74</v>
      </c>
      <c r="CA135" s="434">
        <v>75</v>
      </c>
      <c r="CB135" s="434">
        <v>76</v>
      </c>
      <c r="CC135" s="434">
        <v>77</v>
      </c>
      <c r="CD135" s="434">
        <v>78</v>
      </c>
      <c r="CE135" s="434">
        <v>79</v>
      </c>
      <c r="CF135" s="434">
        <v>80</v>
      </c>
    </row>
    <row r="136" spans="3:84" x14ac:dyDescent="0.3">
      <c r="E136" s="434"/>
      <c r="F136" s="434"/>
      <c r="G136" s="434"/>
      <c r="H136" s="376"/>
      <c r="J136" s="438"/>
      <c r="K136" s="376"/>
      <c r="L136" s="376"/>
      <c r="M136" s="376"/>
      <c r="N136" s="376"/>
      <c r="O136" s="376"/>
      <c r="P136" s="376"/>
      <c r="Q136" s="376"/>
      <c r="R136" s="376"/>
      <c r="S136" s="376"/>
      <c r="T136" s="376"/>
      <c r="U136" s="376"/>
      <c r="V136" s="376"/>
      <c r="W136" s="376"/>
      <c r="X136" s="376"/>
      <c r="Y136" s="376"/>
      <c r="Z136" s="376"/>
      <c r="AA136" s="376"/>
      <c r="AB136" s="376"/>
      <c r="AC136" s="376"/>
      <c r="AD136" s="376"/>
      <c r="AE136" s="376"/>
      <c r="AF136" s="376"/>
      <c r="AG136" s="376"/>
      <c r="AH136" s="376"/>
      <c r="AI136" s="376"/>
      <c r="AJ136" s="376"/>
      <c r="AK136" s="376"/>
      <c r="AL136" s="376"/>
      <c r="AM136" s="376"/>
      <c r="AN136" s="376"/>
      <c r="AO136" s="376"/>
      <c r="AP136" s="376"/>
      <c r="AQ136" s="376"/>
      <c r="AR136" s="376"/>
      <c r="AS136" s="376"/>
      <c r="AT136" s="376"/>
      <c r="AU136" s="376"/>
      <c r="AV136" s="376"/>
      <c r="AW136" s="376"/>
      <c r="AX136" s="376"/>
      <c r="AY136" s="376"/>
      <c r="AZ136" s="376"/>
      <c r="BA136" s="376"/>
      <c r="BB136" s="376"/>
      <c r="BC136" s="376"/>
      <c r="BD136" s="376"/>
      <c r="BE136" s="376"/>
      <c r="BF136" s="376"/>
      <c r="BG136" s="376"/>
      <c r="BH136" s="376"/>
      <c r="BI136" s="376"/>
      <c r="BJ136" s="376"/>
      <c r="BK136" s="376"/>
      <c r="BL136" s="376"/>
      <c r="BM136" s="376"/>
      <c r="BN136" s="376"/>
      <c r="BO136" s="376"/>
      <c r="BP136" s="376"/>
      <c r="BQ136" s="376"/>
      <c r="BR136" s="376"/>
      <c r="BS136" s="376"/>
      <c r="BT136" s="376"/>
      <c r="BU136" s="376"/>
      <c r="BV136" s="376"/>
      <c r="BW136" s="376"/>
      <c r="BX136" s="376"/>
      <c r="BY136" s="376"/>
      <c r="BZ136" s="376"/>
      <c r="CA136" s="376"/>
      <c r="CB136" s="376"/>
      <c r="CC136" s="376"/>
      <c r="CD136" s="376"/>
      <c r="CE136" s="376"/>
      <c r="CF136" s="376"/>
    </row>
    <row r="137" spans="3:84" x14ac:dyDescent="0.3">
      <c r="C137" s="309">
        <v>1</v>
      </c>
      <c r="D137" s="433" t="str">
        <f>+SERVICIOS!D7</f>
        <v>ADICIONAL-Bomba Trasvase op(1-2Rigs)</v>
      </c>
      <c r="E137" s="309">
        <f>+SUMIFS(SERVICIOS!E115:CF115,$E$135:$CF$135,"&gt;="&amp;$F$134,$E$135:$CF$135,"&lt;="&amp;$H$134)</f>
        <v>0</v>
      </c>
      <c r="F137" s="435">
        <f>+IF(D137="-",0,VLOOKUP(D137,'LP-Servicios'!$E$153:$F$273,2,FALSE))</f>
        <v>154625</v>
      </c>
      <c r="G137" s="436">
        <f>+E137*F137</f>
        <v>0</v>
      </c>
      <c r="H137" s="403" t="str">
        <f>+IF(G137&gt;0,D137,"")</f>
        <v/>
      </c>
      <c r="I137" s="180">
        <v>1</v>
      </c>
      <c r="J137" s="437" t="str">
        <f>IFERROR(INDEX($H$137:$H$256,MATCH(0,INDEX(COUNTIF($J$136:J136,$H$137:$H$256),),)),"")</f>
        <v>ADICIONAL-Luminaria x unidad(1-2Rigs)</v>
      </c>
    </row>
    <row r="138" spans="3:84" x14ac:dyDescent="0.3">
      <c r="C138" s="309">
        <v>2</v>
      </c>
      <c r="D138" s="433" t="str">
        <f>+SERVICIOS!D8</f>
        <v>ADICIONAL-Bomba trasvase Std BY(1-2Rigs)</v>
      </c>
      <c r="E138" s="309">
        <f>+SUMIFS(SERVICIOS!E116:CF116,$E$135:$CF$135,"&gt;="&amp;$F$134,$E$135:$CF$135,"&lt;="&amp;$H$134)</f>
        <v>0</v>
      </c>
      <c r="F138" s="435">
        <f>+IF(D138="-",0,VLOOKUP(D138,'LP-Servicios'!$E$153:$F$273,2,FALSE))</f>
        <v>108237.51</v>
      </c>
      <c r="G138" s="436">
        <f t="shared" ref="G138:G201" si="54">+E138*F138</f>
        <v>0</v>
      </c>
      <c r="H138" s="403" t="str">
        <f t="shared" ref="H138:H201" si="55">+IF(G138&gt;0,D138,"")</f>
        <v/>
      </c>
      <c r="I138" s="180">
        <v>2</v>
      </c>
      <c r="J138" s="437" t="str">
        <f>IFERROR(INDEX($H$137:$H$256,MATCH(0,INDEX(COUNTIF($J$136:J137,$H$137:$H$256),),)),"")</f>
        <v>C.S-Centrif Std ByXequip(1-2Rigs)</v>
      </c>
    </row>
    <row r="139" spans="3:84" x14ac:dyDescent="0.3">
      <c r="C139" s="309">
        <v>3</v>
      </c>
      <c r="D139" s="433" t="str">
        <f>+SERVICIOS!D9</f>
        <v>ADICIONAL-Compresor Stand By(1-2Rigs)</v>
      </c>
      <c r="E139" s="309">
        <f>+SUMIFS(SERVICIOS!E117:CF117,$E$135:$CF$135,"&gt;="&amp;$F$134,$E$135:$CF$135,"&lt;="&amp;$H$134)</f>
        <v>0</v>
      </c>
      <c r="F139" s="435">
        <f>+IF(D139="-",0,VLOOKUP(D139,'LP-Servicios'!$E$153:$F$273,2,FALSE))</f>
        <v>82881.02</v>
      </c>
      <c r="G139" s="436">
        <f t="shared" si="54"/>
        <v>0</v>
      </c>
      <c r="H139" s="403" t="str">
        <f t="shared" si="55"/>
        <v/>
      </c>
      <c r="I139" s="180">
        <v>3</v>
      </c>
      <c r="J139" s="437" t="str">
        <f>IFERROR(INDEX($H$137:$H$256,MATCH(0,INDEX(COUNTIF($J$136:J138,$H$137:$H$256),),)),"")</f>
        <v>C.S-Centrifuga Op x equi(1-2Rigs)</v>
      </c>
    </row>
    <row r="140" spans="3:84" x14ac:dyDescent="0.3">
      <c r="C140" s="309">
        <v>4</v>
      </c>
      <c r="D140" s="433" t="str">
        <f>+SERVICIOS!D10</f>
        <v>ADICIONAL-Compresor(1-2Rigs)</v>
      </c>
      <c r="E140" s="309">
        <f>+SUMIFS(SERVICIOS!E118:CF118,$E$135:$CF$135,"&gt;="&amp;$F$134,$E$135:$CF$135,"&lt;="&amp;$H$134)</f>
        <v>0</v>
      </c>
      <c r="F140" s="435">
        <f>+IF(D140="-",0,VLOOKUP(D140,'LP-Servicios'!$E$153:$F$273,2,FALSE))</f>
        <v>92090.02</v>
      </c>
      <c r="G140" s="436">
        <f t="shared" si="54"/>
        <v>0</v>
      </c>
      <c r="H140" s="403" t="str">
        <f t="shared" si="55"/>
        <v/>
      </c>
      <c r="I140" s="180">
        <v>4</v>
      </c>
      <c r="J140" s="437" t="str">
        <f>IFERROR(INDEX($H$137:$H$256,MATCH(0,INDEX(COUNTIF($J$136:J139,$H$137:$H$256),),)),"")</f>
        <v>C.S-Trailer Laboratorio(1-2Rigs)</v>
      </c>
    </row>
    <row r="141" spans="3:84" x14ac:dyDescent="0.3">
      <c r="C141" s="309">
        <v>5</v>
      </c>
      <c r="D141" s="433" t="str">
        <f>+SERVICIOS!D11</f>
        <v>ADICIONAL-DTM Centrífug(1-2Rigs)</v>
      </c>
      <c r="E141" s="309">
        <f>+SUMIFS(SERVICIOS!E119:CF119,$E$135:$CF$135,"&gt;="&amp;$F$134,$E$135:$CF$135,"&lt;="&amp;$H$134)</f>
        <v>0</v>
      </c>
      <c r="F141" s="435">
        <f>+IF(D141="-",0,VLOOKUP(D141,'LP-Servicios'!$E$153:$F$273,2,FALSE))</f>
        <v>2711221.3</v>
      </c>
      <c r="G141" s="436">
        <f t="shared" si="54"/>
        <v>0</v>
      </c>
      <c r="H141" s="403" t="str">
        <f t="shared" si="55"/>
        <v/>
      </c>
      <c r="I141" s="180">
        <v>5</v>
      </c>
      <c r="J141" s="437" t="str">
        <f>IFERROR(INDEX($H$137:$H$256,MATCH(0,INDEX(COUNTIF($J$136:J140,$H$137:$H$256),),)),"")</f>
        <v>C.S-Trailer viviend sin Lab(1-2Rigs)</v>
      </c>
    </row>
    <row r="142" spans="3:84" x14ac:dyDescent="0.3">
      <c r="C142" s="309">
        <v>6</v>
      </c>
      <c r="D142" s="433" t="str">
        <f>+SERVICIOS!D12</f>
        <v>ADICIONAL-DTM Compresor(1-2Rigs)</v>
      </c>
      <c r="E142" s="309">
        <f>+SUMIFS(SERVICIOS!E120:CF120,$E$135:$CF$135,"&gt;="&amp;$F$134,$E$135:$CF$135,"&lt;="&amp;$H$134)</f>
        <v>0</v>
      </c>
      <c r="F142" s="435">
        <f>+IF(D142="-",0,VLOOKUP(D142,'LP-Servicios'!$E$153:$F$273,2,FALSE))</f>
        <v>2711221.3</v>
      </c>
      <c r="G142" s="436">
        <f t="shared" si="54"/>
        <v>0</v>
      </c>
      <c r="H142" s="403" t="str">
        <f t="shared" si="55"/>
        <v/>
      </c>
      <c r="I142" s="180">
        <v>6</v>
      </c>
      <c r="J142" s="437" t="str">
        <f>IFERROR(INDEX($H$137:$H$256,MATCH(0,INDEX(COUNTIF($J$136:J141,$H$137:$H$256),),)),"")</f>
        <v>CIRCUITO-Miscelaneos Conexión(1-2Rigs)</v>
      </c>
    </row>
    <row r="143" spans="3:84" x14ac:dyDescent="0.3">
      <c r="C143" s="309">
        <v>7</v>
      </c>
      <c r="D143" s="433" t="str">
        <f>+SERVICIOS!D13</f>
        <v>ADICIONAL-DTM Lumin ent PAD30Km(1-2Rigs)</v>
      </c>
      <c r="E143" s="309">
        <f>+SUMIFS(SERVICIOS!E121:CF121,$E$135:$CF$135,"&gt;="&amp;$F$134,$E$135:$CF$135,"&lt;="&amp;$H$134)</f>
        <v>0</v>
      </c>
      <c r="F143" s="435">
        <f>+IF(D143="-",0,VLOOKUP(D143,'LP-Servicios'!$E$153:$F$273,2,FALSE))</f>
        <v>966657.83</v>
      </c>
      <c r="G143" s="436">
        <f t="shared" si="54"/>
        <v>0</v>
      </c>
      <c r="H143" s="403" t="str">
        <f t="shared" si="55"/>
        <v/>
      </c>
      <c r="I143" s="180">
        <v>7</v>
      </c>
      <c r="J143" s="437" t="str">
        <f>IFERROR(INDEX($H$137:$H$256,MATCH(0,INDEX(COUNTIF($J$136:J142,$H$137:$H$256),),)),"")</f>
        <v>CIRCUITO-Pileta c/Remo(DiaXU)(1-2Rigs)</v>
      </c>
    </row>
    <row r="144" spans="3:84" x14ac:dyDescent="0.3">
      <c r="C144" s="309">
        <v>8</v>
      </c>
      <c r="D144" s="433" t="str">
        <f>+SERVICIOS!D14</f>
        <v>ADICIONAL-DTM Manifold(1-2Rigs)</v>
      </c>
      <c r="E144" s="309">
        <f>+SUMIFS(SERVICIOS!E122:CF122,$E$135:$CF$135,"&gt;="&amp;$F$134,$E$135:$CF$135,"&lt;="&amp;$H$134)</f>
        <v>0</v>
      </c>
      <c r="F144" s="435">
        <f>+IF(D144="-",0,VLOOKUP(D144,'LP-Servicios'!$E$153:$F$273,2,FALSE))</f>
        <v>1497767.98</v>
      </c>
      <c r="G144" s="436">
        <f t="shared" si="54"/>
        <v>0</v>
      </c>
      <c r="H144" s="403" t="str">
        <f t="shared" si="55"/>
        <v/>
      </c>
      <c r="I144" s="180">
        <v>8</v>
      </c>
      <c r="J144" s="437" t="str">
        <f>IFERROR(INDEX($H$137:$H$256,MATCH(0,INDEX(COUNTIF($J$136:J143,$H$137:$H$256),),)),"")</f>
        <v>CIRCUITO-Pileta preparadora(1-2Rigs)</v>
      </c>
    </row>
    <row r="145" spans="3:10" x14ac:dyDescent="0.3">
      <c r="C145" s="309">
        <v>9</v>
      </c>
      <c r="D145" s="433" t="str">
        <f>+SERVICIOS!D15</f>
        <v>ADICIONAL-DTM Zaranda secadora(1-2Rigs)</v>
      </c>
      <c r="E145" s="309">
        <f>+SUMIFS(SERVICIOS!E123:CF123,$E$135:$CF$135,"&gt;="&amp;$F$134,$E$135:$CF$135,"&lt;="&amp;$H$134)</f>
        <v>0</v>
      </c>
      <c r="F145" s="435">
        <f>+IF(D145="-",0,VLOOKUP(D145,'LP-Servicios'!$E$153:$F$273,2,FALSE))</f>
        <v>2711221.3</v>
      </c>
      <c r="G145" s="436">
        <f t="shared" si="54"/>
        <v>0</v>
      </c>
      <c r="H145" s="403" t="str">
        <f t="shared" si="55"/>
        <v/>
      </c>
      <c r="I145" s="180">
        <v>9</v>
      </c>
      <c r="J145" s="437" t="str">
        <f>IFERROR(INDEX($H$137:$H$256,MATCH(0,INDEX(COUNTIF($J$136:J144,$H$137:$H$256),),)),"")</f>
        <v>CIRCUITO-Tanque CaCl2 (Dia x U)(1-2Rigs)</v>
      </c>
    </row>
    <row r="146" spans="3:10" x14ac:dyDescent="0.3">
      <c r="C146" s="309">
        <v>10</v>
      </c>
      <c r="D146" s="433" t="str">
        <f>+SERVICIOS!D16</f>
        <v>ADICIONAL-Luminaria x unidad(1-2Rigs)</v>
      </c>
      <c r="E146" s="309">
        <f>+SUMIFS(SERVICIOS!E124:CF124,$E$135:$CF$135,"&gt;="&amp;$F$134,$E$135:$CF$135,"&lt;="&amp;$H$134)</f>
        <v>24</v>
      </c>
      <c r="F146" s="435">
        <f>+IF(D146="-",0,VLOOKUP(D146,'LP-Servicios'!$E$153:$F$273,2,FALSE))</f>
        <v>102457.4</v>
      </c>
      <c r="G146" s="436">
        <f t="shared" si="54"/>
        <v>2458977.5999999996</v>
      </c>
      <c r="H146" s="403" t="str">
        <f t="shared" si="55"/>
        <v>ADICIONAL-Luminaria x unidad(1-2Rigs)</v>
      </c>
      <c r="I146" s="180">
        <v>10</v>
      </c>
      <c r="J146" s="437" t="str">
        <f>IFERROR(INDEX($H$137:$H$256,MATCH(0,INDEX(COUNTIF($J$136:J145,$H$137:$H$256),),)),"")</f>
        <v>GENERADOR C.S-Dia opérativo+GO(1-2Rigs)</v>
      </c>
    </row>
    <row r="147" spans="3:10" x14ac:dyDescent="0.3">
      <c r="C147" s="309">
        <v>11</v>
      </c>
      <c r="D147" s="433" t="str">
        <f>+SERVICIOS!D17</f>
        <v>ADICIONAL-Manguerote4" c/acop5Mt(1-2Rigs</v>
      </c>
      <c r="E147" s="309">
        <f>+SUMIFS(SERVICIOS!E125:CF125,$E$135:$CF$135,"&gt;="&amp;$F$134,$E$135:$CF$135,"&lt;="&amp;$H$134)</f>
        <v>0</v>
      </c>
      <c r="F147" s="435">
        <f>+IF(D147="-",0,VLOOKUP(D147,'LP-Servicios'!$E$153:$F$273,2,FALSE))</f>
        <v>81653.100000000006</v>
      </c>
      <c r="G147" s="436">
        <f t="shared" si="54"/>
        <v>0</v>
      </c>
      <c r="H147" s="403" t="str">
        <f t="shared" si="55"/>
        <v/>
      </c>
      <c r="I147" s="180">
        <v>11</v>
      </c>
      <c r="J147" s="437" t="str">
        <f>IFERROR(INDEX($H$137:$H$256,MATCH(0,INDEX(COUNTIF($J$136:J146,$H$137:$H$256),),)),"")</f>
        <v>GENERADOR C.S-Stand By sin GO(1-2Rigs)</v>
      </c>
    </row>
    <row r="148" spans="3:10" x14ac:dyDescent="0.3">
      <c r="C148" s="309">
        <v>12</v>
      </c>
      <c r="D148" s="433" t="str">
        <f>+SERVICIOS!D18</f>
        <v>ADICIONAL-Manifold(1-2Rigs)</v>
      </c>
      <c r="E148" s="309">
        <f>+SUMIFS(SERVICIOS!E126:CF126,$E$135:$CF$135,"&gt;="&amp;$F$134,$E$135:$CF$135,"&lt;="&amp;$H$134)</f>
        <v>0</v>
      </c>
      <c r="F148" s="435">
        <f>+IF(D148="-",0,VLOOKUP(D148,'LP-Servicios'!$E$153:$F$273,2,FALSE))</f>
        <v>290398.44</v>
      </c>
      <c r="G148" s="436">
        <f t="shared" si="54"/>
        <v>0</v>
      </c>
      <c r="H148" s="403" t="str">
        <f t="shared" si="55"/>
        <v/>
      </c>
      <c r="I148" s="180">
        <v>12</v>
      </c>
      <c r="J148" s="437" t="str">
        <f>IFERROR(INDEX($H$137:$H$256,MATCH(0,INDEX(COUNTIF($J$136:J147,$H$137:$H$256),),)),"")</f>
        <v>PERSONAL C.S-Tecnico x Persona(1-2Rigs)</v>
      </c>
    </row>
    <row r="149" spans="3:10" x14ac:dyDescent="0.3">
      <c r="C149" s="309">
        <v>13</v>
      </c>
      <c r="D149" s="433" t="str">
        <f>+SERVICIOS!D19</f>
        <v>ADICIONAL-Mov/Des Luminari Bs-Yc(1-2Rigs</v>
      </c>
      <c r="E149" s="309">
        <f>+SUMIFS(SERVICIOS!E127:CF127,$E$135:$CF$135,"&gt;="&amp;$F$134,$E$135:$CF$135,"&lt;="&amp;$H$134)</f>
        <v>0</v>
      </c>
      <c r="F149" s="435">
        <f>+IF(D149="-",0,VLOOKUP(D149,'LP-Servicios'!$E$153:$F$273,2,FALSE))</f>
        <v>1133228.43</v>
      </c>
      <c r="G149" s="436">
        <f t="shared" si="54"/>
        <v>0</v>
      </c>
      <c r="H149" s="403" t="str">
        <f t="shared" si="55"/>
        <v/>
      </c>
      <c r="I149" s="180">
        <v>13</v>
      </c>
      <c r="J149" s="437" t="str">
        <f>IFERROR(INDEX($H$137:$H$256,MATCH(0,INDEX(COUNTIF($J$136:J148,$H$137:$H$256),),)),"")</f>
        <v/>
      </c>
    </row>
    <row r="150" spans="3:10" x14ac:dyDescent="0.3">
      <c r="C150" s="309">
        <v>14</v>
      </c>
      <c r="D150" s="433" t="str">
        <f>+SERVICIOS!D20</f>
        <v>ADICIONAL-Mov/Desm Centrífug(1-2Rigs)</v>
      </c>
      <c r="E150" s="309">
        <f>+SUMIFS(SERVICIOS!E128:CF128,$E$135:$CF$135,"&gt;="&amp;$F$134,$E$135:$CF$135,"&lt;="&amp;$H$134)</f>
        <v>0</v>
      </c>
      <c r="F150" s="435">
        <f>+IF(D150="-",0,VLOOKUP(D150,'LP-Servicios'!$E$153:$F$273,2,FALSE))</f>
        <v>3225941.32</v>
      </c>
      <c r="G150" s="436">
        <f t="shared" si="54"/>
        <v>0</v>
      </c>
      <c r="H150" s="403" t="str">
        <f t="shared" si="55"/>
        <v/>
      </c>
      <c r="I150" s="180">
        <v>14</v>
      </c>
      <c r="J150" s="437" t="str">
        <f>IFERROR(INDEX($H$137:$H$256,MATCH(0,INDEX(COUNTIF($J$136:J149,$H$137:$H$256),),)),"")</f>
        <v/>
      </c>
    </row>
    <row r="151" spans="3:10" x14ac:dyDescent="0.3">
      <c r="C151" s="309">
        <v>15</v>
      </c>
      <c r="D151" s="433" t="str">
        <f>+SERVICIOS!D21</f>
        <v>ADICIONAL-Mov/Desm Zarand secad(1-2Rigs)</v>
      </c>
      <c r="E151" s="309">
        <f>+SUMIFS(SERVICIOS!E129:CF129,$E$135:$CF$135,"&gt;="&amp;$F$134,$E$135:$CF$135,"&lt;="&amp;$H$134)</f>
        <v>0</v>
      </c>
      <c r="F151" s="435">
        <f>+IF(D151="-",0,VLOOKUP(D151,'LP-Servicios'!$E$153:$F$273,2,FALSE))</f>
        <v>3225941.32</v>
      </c>
      <c r="G151" s="436">
        <f t="shared" si="54"/>
        <v>0</v>
      </c>
      <c r="H151" s="403" t="str">
        <f t="shared" si="55"/>
        <v/>
      </c>
      <c r="I151" s="180">
        <v>15</v>
      </c>
      <c r="J151" s="437" t="str">
        <f>IFERROR(INDEX($H$137:$H$256,MATCH(0,INDEX(COUNTIF($J$136:J150,$H$137:$H$256),),)),"")</f>
        <v/>
      </c>
    </row>
    <row r="152" spans="3:10" x14ac:dyDescent="0.3">
      <c r="C152" s="309">
        <v>16</v>
      </c>
      <c r="D152" s="433" t="str">
        <f>+SERVICIOS!D22</f>
        <v>ADICIONAL-Mov/Desmov Compresor(1-2Rigs)</v>
      </c>
      <c r="E152" s="309">
        <f>+SUMIFS(SERVICIOS!E130:CF130,$E$135:$CF$135,"&gt;="&amp;$F$134,$E$135:$CF$135,"&lt;="&amp;$H$134)</f>
        <v>0</v>
      </c>
      <c r="F152" s="435">
        <f>+IF(D152="-",0,VLOOKUP(D152,'LP-Servicios'!$E$153:$F$273,2,FALSE))</f>
        <v>3225941.32</v>
      </c>
      <c r="G152" s="436">
        <f t="shared" si="54"/>
        <v>0</v>
      </c>
      <c r="H152" s="403" t="str">
        <f t="shared" si="55"/>
        <v/>
      </c>
      <c r="I152" s="180">
        <v>16</v>
      </c>
      <c r="J152" s="437" t="str">
        <f>IFERROR(INDEX($H$137:$H$256,MATCH(0,INDEX(COUNTIF($J$136:J151,$H$137:$H$256),),)),"")</f>
        <v/>
      </c>
    </row>
    <row r="153" spans="3:10" x14ac:dyDescent="0.3">
      <c r="C153" s="309">
        <v>17</v>
      </c>
      <c r="D153" s="433" t="str">
        <f>+SERVICIOS!D23</f>
        <v>ADICIONAL-Mov/Desmov Manifold(1-2Rigs)</v>
      </c>
      <c r="E153" s="309">
        <f>+SUMIFS(SERVICIOS!E131:CF131,$E$135:$CF$135,"&gt;="&amp;$F$134,$E$135:$CF$135,"&lt;="&amp;$H$134)</f>
        <v>0</v>
      </c>
      <c r="F153" s="435">
        <f>+IF(D153="-",0,VLOOKUP(D153,'LP-Servicios'!$E$153:$F$273,2,FALSE))</f>
        <v>1782122.54</v>
      </c>
      <c r="G153" s="436">
        <f t="shared" si="54"/>
        <v>0</v>
      </c>
      <c r="H153" s="403" t="str">
        <f t="shared" si="55"/>
        <v/>
      </c>
      <c r="I153" s="180">
        <v>17</v>
      </c>
      <c r="J153" s="437" t="str">
        <f>IFERROR(INDEX($H$137:$H$256,MATCH(0,INDEX(COUNTIF($J$136:J152,$H$137:$H$256),),)),"")</f>
        <v/>
      </c>
    </row>
    <row r="154" spans="3:10" x14ac:dyDescent="0.3">
      <c r="C154" s="309">
        <v>18</v>
      </c>
      <c r="D154" s="433" t="str">
        <f>+SERVICIOS!D24</f>
        <v>ADICIONAL-Tanque CaCl2 Std By(1-2Rigs)</v>
      </c>
      <c r="E154" s="309">
        <f>+SUMIFS(SERVICIOS!E132:CF132,$E$135:$CF$135,"&gt;="&amp;$F$134,$E$135:$CF$135,"&lt;="&amp;$H$134)</f>
        <v>0</v>
      </c>
      <c r="F154" s="435">
        <f>+IF(D154="-",0,VLOOKUP(D154,'LP-Servicios'!$E$153:$F$273,2,FALSE))</f>
        <v>161470.94</v>
      </c>
      <c r="G154" s="436">
        <f t="shared" si="54"/>
        <v>0</v>
      </c>
      <c r="H154" s="403" t="str">
        <f t="shared" si="55"/>
        <v/>
      </c>
      <c r="I154" s="180">
        <v>18</v>
      </c>
      <c r="J154" s="437" t="str">
        <f>IFERROR(INDEX($H$137:$H$256,MATCH(0,INDEX(COUNTIF($J$136:J153,$H$137:$H$256),),)),"")</f>
        <v/>
      </c>
    </row>
    <row r="155" spans="3:10" x14ac:dyDescent="0.3">
      <c r="C155" s="309">
        <v>19</v>
      </c>
      <c r="D155" s="433" t="str">
        <f>+SERVICIOS!D25</f>
        <v>ADICIONAL-Un. Dewatering Std By(1-2Rigs)</v>
      </c>
      <c r="E155" s="309">
        <f>+SUMIFS(SERVICIOS!E133:CF133,$E$135:$CF$135,"&gt;="&amp;$F$134,$E$135:$CF$135,"&lt;="&amp;$H$134)</f>
        <v>0</v>
      </c>
      <c r="F155" s="435">
        <f>+IF(D155="-",0,VLOOKUP(D155,'LP-Servicios'!$E$153:$F$273,2,FALSE))</f>
        <v>99239.11</v>
      </c>
      <c r="G155" s="436">
        <f t="shared" si="54"/>
        <v>0</v>
      </c>
      <c r="H155" s="403" t="str">
        <f t="shared" si="55"/>
        <v/>
      </c>
      <c r="I155" s="180">
        <v>19</v>
      </c>
      <c r="J155" s="437" t="str">
        <f>IFERROR(INDEX($H$137:$H$256,MATCH(0,INDEX(COUNTIF($J$136:J154,$H$137:$H$256),),)),"")</f>
        <v/>
      </c>
    </row>
    <row r="156" spans="3:10" x14ac:dyDescent="0.3">
      <c r="C156" s="309">
        <v>20</v>
      </c>
      <c r="D156" s="433" t="str">
        <f>+SERVICIOS!D26</f>
        <v>ADICIONAL-Unidad de Dewatering(1-2Rigs)</v>
      </c>
      <c r="E156" s="309">
        <f>+SUMIFS(SERVICIOS!E134:CF134,$E$135:$CF$135,"&gt;="&amp;$F$134,$E$135:$CF$135,"&lt;="&amp;$H$134)</f>
        <v>0</v>
      </c>
      <c r="F156" s="435">
        <f>+IF(D156="-",0,VLOOKUP(D156,'LP-Servicios'!$E$153:$F$273,2,FALSE))</f>
        <v>141770.17000000001</v>
      </c>
      <c r="G156" s="436">
        <f t="shared" si="54"/>
        <v>0</v>
      </c>
      <c r="H156" s="403" t="str">
        <f t="shared" si="55"/>
        <v/>
      </c>
      <c r="I156" s="180">
        <v>20</v>
      </c>
      <c r="J156" s="437" t="str">
        <f>IFERROR(INDEX($H$137:$H$256,MATCH(0,INDEX(COUNTIF($J$136:J155,$H$137:$H$256),),)),"")</f>
        <v/>
      </c>
    </row>
    <row r="157" spans="3:10" x14ac:dyDescent="0.3">
      <c r="C157" s="309">
        <v>21</v>
      </c>
      <c r="D157" s="433" t="str">
        <f>+SERVICIOS!D27</f>
        <v>ADICIONAL-Zaranda secad Std by(1-2Rigs)</v>
      </c>
      <c r="E157" s="309">
        <f>+SUMIFS(SERVICIOS!E135:CF135,$E$135:$CF$135,"&gt;="&amp;$F$134,$E$135:$CF$135,"&lt;="&amp;$H$134)</f>
        <v>0</v>
      </c>
      <c r="F157" s="435">
        <f>+IF(D157="-",0,VLOOKUP(D157,'LP-Servicios'!$E$153:$F$273,2,FALSE))</f>
        <v>99239.11</v>
      </c>
      <c r="G157" s="436">
        <f t="shared" si="54"/>
        <v>0</v>
      </c>
      <c r="H157" s="403" t="str">
        <f t="shared" si="55"/>
        <v/>
      </c>
      <c r="I157" s="180">
        <v>21</v>
      </c>
      <c r="J157" s="437" t="str">
        <f>IFERROR(INDEX($H$137:$H$256,MATCH(0,INDEX(COUNTIF($J$136:J156,$H$137:$H$256),),)),"")</f>
        <v/>
      </c>
    </row>
    <row r="158" spans="3:10" x14ac:dyDescent="0.3">
      <c r="C158" s="309">
        <v>22</v>
      </c>
      <c r="D158" s="433" t="str">
        <f>+SERVICIOS!D28</f>
        <v>C.S-Centrif Std ByXequip(1-2Rigs)</v>
      </c>
      <c r="E158" s="309">
        <f>+SUMIFS(SERVICIOS!E136:CF136,$E$135:$CF$135,"&gt;="&amp;$F$134,$E$135:$CF$135,"&lt;="&amp;$H$134)</f>
        <v>21</v>
      </c>
      <c r="F158" s="435">
        <f>+IF(D158="-",0,VLOOKUP(D158,'LP-Servicios'!$E$153:$F$273,2,FALSE))</f>
        <v>313458.15999999997</v>
      </c>
      <c r="G158" s="436">
        <f t="shared" si="54"/>
        <v>6582621.3599999994</v>
      </c>
      <c r="H158" s="403" t="str">
        <f t="shared" si="55"/>
        <v>C.S-Centrif Std ByXequip(1-2Rigs)</v>
      </c>
      <c r="I158" s="180">
        <v>22</v>
      </c>
      <c r="J158" s="437" t="str">
        <f>IFERROR(INDEX($H$137:$H$256,MATCH(0,INDEX(COUNTIF($J$136:J157,$H$137:$H$256),),)),"")</f>
        <v/>
      </c>
    </row>
    <row r="159" spans="3:10" x14ac:dyDescent="0.3">
      <c r="C159" s="309">
        <v>23</v>
      </c>
      <c r="D159" s="433" t="str">
        <f>+SERVICIOS!D29</f>
        <v>C.S-Centrifuga Op x equi(1-2Rigs)</v>
      </c>
      <c r="E159" s="309">
        <f>+SUMIFS(SERVICIOS!E137:CF137,$E$135:$CF$135,"&gt;="&amp;$F$134,$E$135:$CF$135,"&lt;="&amp;$H$134)</f>
        <v>15</v>
      </c>
      <c r="F159" s="435">
        <f>+IF(D159="-",0,VLOOKUP(D159,'LP-Servicios'!$E$153:$F$273,2,FALSE))</f>
        <v>447797.35</v>
      </c>
      <c r="G159" s="436">
        <f t="shared" si="54"/>
        <v>6716960.25</v>
      </c>
      <c r="H159" s="403" t="str">
        <f t="shared" si="55"/>
        <v>C.S-Centrifuga Op x equi(1-2Rigs)</v>
      </c>
      <c r="I159" s="180">
        <v>23</v>
      </c>
      <c r="J159" s="437" t="str">
        <f>IFERROR(INDEX($H$137:$H$256,MATCH(0,INDEX(COUNTIF($J$136:J158,$H$137:$H$256),),)),"")</f>
        <v/>
      </c>
    </row>
    <row r="160" spans="3:10" x14ac:dyDescent="0.3">
      <c r="C160" s="309">
        <v>24</v>
      </c>
      <c r="D160" s="433" t="str">
        <f>+SERVICIOS!D30</f>
        <v>C.S-Trailer Laboratorio(1-2Rigs)</v>
      </c>
      <c r="E160" s="309">
        <f>+SUMIFS(SERVICIOS!E138:CF138,$E$135:$CF$135,"&gt;="&amp;$F$134,$E$135:$CF$135,"&lt;="&amp;$H$134)</f>
        <v>12</v>
      </c>
      <c r="F160" s="435">
        <f>+IF(D160="-",0,VLOOKUP(D160,'LP-Servicios'!$E$153:$F$273,2,FALSE))</f>
        <v>129847.76</v>
      </c>
      <c r="G160" s="436">
        <f t="shared" si="54"/>
        <v>1558173.1199999999</v>
      </c>
      <c r="H160" s="403" t="str">
        <f t="shared" si="55"/>
        <v>C.S-Trailer Laboratorio(1-2Rigs)</v>
      </c>
      <c r="I160" s="180">
        <v>24</v>
      </c>
      <c r="J160" s="437" t="str">
        <f>IFERROR(INDEX($H$137:$H$256,MATCH(0,INDEX(COUNTIF($J$136:J159,$H$137:$H$256),),)),"")</f>
        <v/>
      </c>
    </row>
    <row r="161" spans="3:10" x14ac:dyDescent="0.3">
      <c r="C161" s="309">
        <v>25</v>
      </c>
      <c r="D161" s="433" t="str">
        <f>+SERVICIOS!D31</f>
        <v>C.S-Trailer viviend sin Lab(1-2Rigs)</v>
      </c>
      <c r="E161" s="309">
        <f>+SUMIFS(SERVICIOS!E139:CF139,$E$135:$CF$135,"&gt;="&amp;$F$134,$E$135:$CF$135,"&lt;="&amp;$H$134)</f>
        <v>36</v>
      </c>
      <c r="F161" s="435">
        <f>+IF(D161="-",0,VLOOKUP(D161,'LP-Servicios'!$E$153:$F$273,2,FALSE))</f>
        <v>81506.460000000006</v>
      </c>
      <c r="G161" s="436">
        <f t="shared" si="54"/>
        <v>2934232.56</v>
      </c>
      <c r="H161" s="403" t="str">
        <f t="shared" si="55"/>
        <v>C.S-Trailer viviend sin Lab(1-2Rigs)</v>
      </c>
      <c r="I161" s="180">
        <v>25</v>
      </c>
      <c r="J161" s="437" t="str">
        <f>IFERROR(INDEX($H$137:$H$256,MATCH(0,INDEX(COUNTIF($J$136:J160,$H$137:$H$256),),)),"")</f>
        <v/>
      </c>
    </row>
    <row r="162" spans="3:10" x14ac:dyDescent="0.3">
      <c r="C162" s="309">
        <v>26</v>
      </c>
      <c r="D162" s="433" t="str">
        <f>+SERVICIOS!D32</f>
        <v>CIRCUITO-Miscelaneos Conexión(1-2Rigs)</v>
      </c>
      <c r="E162" s="309">
        <f>+SUMIFS(SERVICIOS!E140:CF140,$E$135:$CF$135,"&gt;="&amp;$F$134,$E$135:$CF$135,"&lt;="&amp;$H$134)</f>
        <v>12</v>
      </c>
      <c r="F162" s="435">
        <f>+IF(D162="-",0,VLOOKUP(D162,'LP-Servicios'!$E$153:$F$273,2,FALSE))</f>
        <v>1536645.16</v>
      </c>
      <c r="G162" s="436">
        <f t="shared" si="54"/>
        <v>18439741.919999998</v>
      </c>
      <c r="H162" s="403" t="str">
        <f t="shared" si="55"/>
        <v>CIRCUITO-Miscelaneos Conexión(1-2Rigs)</v>
      </c>
      <c r="I162" s="180">
        <v>26</v>
      </c>
      <c r="J162" s="437" t="str">
        <f>IFERROR(INDEX($H$137:$H$256,MATCH(0,INDEX(COUNTIF($J$136:J161,$H$137:$H$256),),)),"")</f>
        <v/>
      </c>
    </row>
    <row r="163" spans="3:10" x14ac:dyDescent="0.3">
      <c r="C163" s="309">
        <v>27</v>
      </c>
      <c r="D163" s="433" t="str">
        <f>+SERVICIOS!D33</f>
        <v>CIRCUITO-Pileta c/Remo(DiaXU)(1-2Rigs)</v>
      </c>
      <c r="E163" s="309">
        <f>+SUMIFS(SERVICIOS!E141:CF141,$E$135:$CF$135,"&gt;="&amp;$F$134,$E$135:$CF$135,"&lt;="&amp;$H$134)</f>
        <v>96</v>
      </c>
      <c r="F163" s="435">
        <f>+IF(D163="-",0,VLOOKUP(D163,'LP-Servicios'!$E$153:$F$273,2,FALSE))</f>
        <v>247585.35</v>
      </c>
      <c r="G163" s="436">
        <f t="shared" si="54"/>
        <v>23768193.600000001</v>
      </c>
      <c r="H163" s="403" t="str">
        <f t="shared" si="55"/>
        <v>CIRCUITO-Pileta c/Remo(DiaXU)(1-2Rigs)</v>
      </c>
      <c r="I163" s="180">
        <v>27</v>
      </c>
      <c r="J163" s="437" t="str">
        <f>IFERROR(INDEX($H$137:$H$256,MATCH(0,INDEX(COUNTIF($J$136:J162,$H$137:$H$256),),)),"")</f>
        <v/>
      </c>
    </row>
    <row r="164" spans="3:10" x14ac:dyDescent="0.3">
      <c r="C164" s="309">
        <v>28</v>
      </c>
      <c r="D164" s="433" t="str">
        <f>+SERVICIOS!D34</f>
        <v>CIRCUITO-Pileta preparadora(1-2Rigs)</v>
      </c>
      <c r="E164" s="309">
        <f>+SUMIFS(SERVICIOS!E142:CF142,$E$135:$CF$135,"&gt;="&amp;$F$134,$E$135:$CF$135,"&lt;="&amp;$H$134)</f>
        <v>12</v>
      </c>
      <c r="F164" s="435">
        <f>+IF(D164="-",0,VLOOKUP(D164,'LP-Servicios'!$E$153:$F$273,2,FALSE))</f>
        <v>460733.23</v>
      </c>
      <c r="G164" s="436">
        <f t="shared" si="54"/>
        <v>5528798.7599999998</v>
      </c>
      <c r="H164" s="403" t="str">
        <f t="shared" si="55"/>
        <v>CIRCUITO-Pileta preparadora(1-2Rigs)</v>
      </c>
      <c r="I164" s="180">
        <v>28</v>
      </c>
      <c r="J164" s="437" t="str">
        <f>IFERROR(INDEX($H$137:$H$256,MATCH(0,INDEX(COUNTIF($J$136:J163,$H$137:$H$256),),)),"")</f>
        <v/>
      </c>
    </row>
    <row r="165" spans="3:10" x14ac:dyDescent="0.3">
      <c r="C165" s="309">
        <v>29</v>
      </c>
      <c r="D165" s="433" t="str">
        <f>+SERVICIOS!D35</f>
        <v>CIRCUITO-Tanque CaCl2 (Dia x U)(1-2Rigs)</v>
      </c>
      <c r="E165" s="309">
        <f>+SUMIFS(SERVICIOS!E143:CF143,$E$135:$CF$135,"&gt;="&amp;$F$134,$E$135:$CF$135,"&lt;="&amp;$H$134)</f>
        <v>12</v>
      </c>
      <c r="F165" s="435">
        <f>+IF(D165="-",0,VLOOKUP(D165,'LP-Servicios'!$E$153:$F$273,2,FALSE))</f>
        <v>179412.15</v>
      </c>
      <c r="G165" s="436">
        <f t="shared" si="54"/>
        <v>2152945.7999999998</v>
      </c>
      <c r="H165" s="403" t="str">
        <f t="shared" si="55"/>
        <v>CIRCUITO-Tanque CaCl2 (Dia x U)(1-2Rigs)</v>
      </c>
      <c r="I165" s="180">
        <v>29</v>
      </c>
      <c r="J165" s="437" t="str">
        <f>IFERROR(INDEX($H$137:$H$256,MATCH(0,INDEX(COUNTIF($J$136:J164,$H$137:$H$256),),)),"")</f>
        <v/>
      </c>
    </row>
    <row r="166" spans="3:10" x14ac:dyDescent="0.3">
      <c r="C166" s="309">
        <v>30</v>
      </c>
      <c r="D166" s="433" t="str">
        <f>+SERVICIOS!D36</f>
        <v>CONSUMIBLE-Ácido clorhídrico(1-2Rigs)</v>
      </c>
      <c r="E166" s="309">
        <f>+SUMIFS(SERVICIOS!E144:CF144,$E$135:$CF$135,"&gt;="&amp;$F$134,$E$135:$CF$135,"&lt;="&amp;$H$134)</f>
        <v>0</v>
      </c>
      <c r="F166" s="435">
        <f>+IF(D166="-",0,VLOOKUP(D166,'LP-Servicios'!$E$153:$F$273,2,FALSE))</f>
        <v>5345.45</v>
      </c>
      <c r="G166" s="436">
        <f t="shared" si="54"/>
        <v>0</v>
      </c>
      <c r="H166" s="403" t="str">
        <f t="shared" si="55"/>
        <v/>
      </c>
      <c r="I166" s="180">
        <v>30</v>
      </c>
      <c r="J166" s="437" t="str">
        <f>IFERROR(INDEX($H$137:$H$256,MATCH(0,INDEX(COUNTIF($J$136:J165,$H$137:$H$256),),)),"")</f>
        <v/>
      </c>
    </row>
    <row r="167" spans="3:10" x14ac:dyDescent="0.3">
      <c r="C167" s="309">
        <v>31</v>
      </c>
      <c r="D167" s="433" t="str">
        <f>+SERVICIOS!D37</f>
        <v>CONSUMIBLE-Floculan MARFLOC103(1-2Rigs)</v>
      </c>
      <c r="E167" s="309">
        <f>+SUMIFS(SERVICIOS!E145:CF145,$E$135:$CF$135,"&gt;="&amp;$F$134,$E$135:$CF$135,"&lt;="&amp;$H$134)</f>
        <v>0</v>
      </c>
      <c r="F167" s="435">
        <f>+IF(D167="-",0,VLOOKUP(D167,'LP-Servicios'!$E$153:$F$273,2,FALSE))</f>
        <v>21819.65</v>
      </c>
      <c r="G167" s="436">
        <f t="shared" si="54"/>
        <v>0</v>
      </c>
      <c r="H167" s="403" t="str">
        <f t="shared" si="55"/>
        <v/>
      </c>
      <c r="I167" s="180">
        <v>31</v>
      </c>
      <c r="J167" s="437" t="str">
        <f>IFERROR(INDEX($H$137:$H$256,MATCH(0,INDEX(COUNTIF($J$136:J166,$H$137:$H$256),),)),"")</f>
        <v/>
      </c>
    </row>
    <row r="168" spans="3:10" x14ac:dyDescent="0.3">
      <c r="C168" s="309">
        <v>32</v>
      </c>
      <c r="D168" s="433" t="str">
        <f>+SERVICIOS!D38</f>
        <v>CONSUMIBLE-Floculan MARFLOC108(1-2Rigs)</v>
      </c>
      <c r="E168" s="309">
        <f>+SUMIFS(SERVICIOS!E146:CF146,$E$135:$CF$135,"&gt;="&amp;$F$134,$E$135:$CF$135,"&lt;="&amp;$H$134)</f>
        <v>0</v>
      </c>
      <c r="F168" s="435">
        <f>+IF(D168="-",0,VLOOKUP(D168,'LP-Servicios'!$E$153:$F$273,2,FALSE))</f>
        <v>24801.200000000001</v>
      </c>
      <c r="G168" s="436">
        <f t="shared" si="54"/>
        <v>0</v>
      </c>
      <c r="H168" s="403" t="str">
        <f t="shared" si="55"/>
        <v/>
      </c>
      <c r="I168" s="180">
        <v>32</v>
      </c>
      <c r="J168" s="437" t="str">
        <f>IFERROR(INDEX($H$137:$H$256,MATCH(0,INDEX(COUNTIF($J$136:J167,$H$137:$H$256),),)),"")</f>
        <v/>
      </c>
    </row>
    <row r="169" spans="3:10" x14ac:dyDescent="0.3">
      <c r="C169" s="309">
        <v>33</v>
      </c>
      <c r="D169" s="433" t="str">
        <f>+SERVICIOS!D39</f>
        <v>CONSUMIBLE-Mallas de Zaranda (1-2Rigs)</v>
      </c>
      <c r="E169" s="309">
        <f>+SUMIFS(SERVICIOS!E147:CF147,$E$135:$CF$135,"&gt;="&amp;$F$134,$E$135:$CF$135,"&lt;="&amp;$H$134)</f>
        <v>0</v>
      </c>
      <c r="F169" s="435">
        <f>+IF(D169="-",0,VLOOKUP(D169,'LP-Servicios'!$E$153:$F$273,2,FALSE))</f>
        <v>771534.06</v>
      </c>
      <c r="G169" s="436">
        <f t="shared" si="54"/>
        <v>0</v>
      </c>
      <c r="H169" s="403" t="str">
        <f t="shared" si="55"/>
        <v/>
      </c>
      <c r="I169" s="180">
        <v>33</v>
      </c>
      <c r="J169" s="437" t="str">
        <f>IFERROR(INDEX($H$137:$H$256,MATCH(0,INDEX(COUNTIF($J$136:J168,$H$137:$H$256),),)),"")</f>
        <v/>
      </c>
    </row>
    <row r="170" spans="3:10" x14ac:dyDescent="0.3">
      <c r="C170" s="309">
        <v>34</v>
      </c>
      <c r="D170" s="433" t="str">
        <f>+SERVICIOS!D40</f>
        <v>DTM C.S-DTM entre PAD hast30Km(1-2Rigs)</v>
      </c>
      <c r="E170" s="309">
        <f>+SUMIFS(SERVICIOS!E148:CF148,$E$135:$CF$135,"&gt;="&amp;$F$134,$E$135:$CF$135,"&lt;="&amp;$H$134)</f>
        <v>0</v>
      </c>
      <c r="F170" s="435">
        <f>+IF(D170="-",0,VLOOKUP(D170,'LP-Servicios'!$E$153:$F$273,2,FALSE))</f>
        <v>8713632.3699999992</v>
      </c>
      <c r="G170" s="436">
        <f t="shared" si="54"/>
        <v>0</v>
      </c>
      <c r="H170" s="403" t="str">
        <f t="shared" si="55"/>
        <v/>
      </c>
      <c r="I170" s="180">
        <v>34</v>
      </c>
      <c r="J170" s="437" t="str">
        <f>IFERROR(INDEX($H$137:$H$256,MATCH(0,INDEX(COUNTIF($J$136:J169,$H$137:$H$256),),)),"")</f>
        <v/>
      </c>
    </row>
    <row r="171" spans="3:10" x14ac:dyDescent="0.3">
      <c r="C171" s="309">
        <v>35</v>
      </c>
      <c r="D171" s="433" t="str">
        <f>+SERVICIOS!D41</f>
        <v>DTM C.S-Km Adicional Traslado(1-2Rigs)</v>
      </c>
      <c r="E171" s="309">
        <f>+SUMIFS(SERVICIOS!E149:CF149,$E$135:$CF$135,"&gt;="&amp;$F$134,$E$135:$CF$135,"&lt;="&amp;$H$134)</f>
        <v>0</v>
      </c>
      <c r="F171" s="435">
        <f>+IF(D171="-",0,VLOOKUP(D171,'LP-Servicios'!$E$153:$F$273,2,FALSE))</f>
        <v>35220.29</v>
      </c>
      <c r="G171" s="436">
        <f t="shared" si="54"/>
        <v>0</v>
      </c>
      <c r="H171" s="403" t="str">
        <f t="shared" si="55"/>
        <v/>
      </c>
      <c r="I171" s="180">
        <v>35</v>
      </c>
      <c r="J171" s="437" t="str">
        <f>IFERROR(INDEX($H$137:$H$256,MATCH(0,INDEX(COUNTIF($J$136:J170,$H$137:$H$256),),)),"")</f>
        <v/>
      </c>
    </row>
    <row r="172" spans="3:10" x14ac:dyDescent="0.3">
      <c r="C172" s="309">
        <v>36</v>
      </c>
      <c r="D172" s="433" t="str">
        <f>+SERVICIOS!D42</f>
        <v>DTM C.S-Mov/Desmov (Base-Yac)(1-2Rigs)</v>
      </c>
      <c r="E172" s="309">
        <f>+SUMIFS(SERVICIOS!E150:CF150,$E$135:$CF$135,"&gt;="&amp;$F$134,$E$135:$CF$135,"&lt;="&amp;$H$134)</f>
        <v>0</v>
      </c>
      <c r="F172" s="435">
        <f>+IF(D172="-",0,VLOOKUP(D172,'LP-Servicios'!$E$153:$F$273,2,FALSE))</f>
        <v>12494982.82</v>
      </c>
      <c r="G172" s="436">
        <f t="shared" si="54"/>
        <v>0</v>
      </c>
      <c r="H172" s="403" t="str">
        <f t="shared" si="55"/>
        <v/>
      </c>
      <c r="I172" s="180">
        <v>36</v>
      </c>
      <c r="J172" s="437" t="str">
        <f>IFERROR(INDEX($H$137:$H$256,MATCH(0,INDEX(COUNTIF($J$136:J171,$H$137:$H$256),),)),"")</f>
        <v/>
      </c>
    </row>
    <row r="173" spans="3:10" x14ac:dyDescent="0.3">
      <c r="C173" s="309">
        <v>37</v>
      </c>
      <c r="D173" s="433" t="str">
        <f>+SERVICIOS!D43</f>
        <v>DTM CIRC-DTM Miscel ent PAD30Km (1-2Rigs</v>
      </c>
      <c r="E173" s="309">
        <f>+SUMIFS(SERVICIOS!E151:CF151,$E$135:$CF$135,"&gt;="&amp;$F$134,$E$135:$CF$135,"&lt;="&amp;$H$134)</f>
        <v>0</v>
      </c>
      <c r="F173" s="435">
        <f>+IF(D173="-",0,VLOOKUP(D173,'LP-Servicios'!$E$153:$F$273,2,FALSE))</f>
        <v>4493303.95</v>
      </c>
      <c r="G173" s="436">
        <f t="shared" si="54"/>
        <v>0</v>
      </c>
      <c r="H173" s="403" t="str">
        <f t="shared" si="55"/>
        <v/>
      </c>
      <c r="I173" s="180">
        <v>37</v>
      </c>
      <c r="J173" s="437" t="str">
        <f>IFERROR(INDEX($H$137:$H$256,MATCH(0,INDEX(COUNTIF($J$136:J172,$H$137:$H$256),),)),"")</f>
        <v/>
      </c>
    </row>
    <row r="174" spans="3:10" x14ac:dyDescent="0.3">
      <c r="C174" s="309">
        <v>38</v>
      </c>
      <c r="D174" s="433" t="str">
        <f>+SERVICIOS!D44</f>
        <v>DTM CIRC-DTM Pileta entPAD,30 Km(1-2Rigs</v>
      </c>
      <c r="E174" s="309">
        <f>+SUMIFS(SERVICIOS!E152:CF152,$E$135:$CF$135,"&gt;="&amp;$F$134,$E$135:$CF$135,"&lt;="&amp;$H$134)</f>
        <v>0</v>
      </c>
      <c r="F174" s="435">
        <f>+IF(D174="-",0,VLOOKUP(D174,'LP-Servicios'!$E$153:$F$273,2,FALSE))</f>
        <v>2711221.3</v>
      </c>
      <c r="G174" s="436">
        <f t="shared" si="54"/>
        <v>0</v>
      </c>
      <c r="H174" s="403" t="str">
        <f t="shared" si="55"/>
        <v/>
      </c>
      <c r="I174" s="180">
        <v>38</v>
      </c>
      <c r="J174" s="437" t="str">
        <f>IFERROR(INDEX($H$137:$H$256,MATCH(0,INDEX(COUNTIF($J$136:J173,$H$137:$H$256),),)),"")</f>
        <v/>
      </c>
    </row>
    <row r="175" spans="3:10" x14ac:dyDescent="0.3">
      <c r="C175" s="309">
        <v>39</v>
      </c>
      <c r="D175" s="433" t="str">
        <f>+SERVICIOS!D45</f>
        <v>DTM CIRC-Km Adic Traslado Pileta(1-2Rigs</v>
      </c>
      <c r="E175" s="309">
        <f>+SUMIFS(SERVICIOS!E153:CF153,$E$135:$CF$135,"&gt;="&amp;$F$134,$E$135:$CF$135,"&lt;="&amp;$H$134)</f>
        <v>0</v>
      </c>
      <c r="F175" s="435">
        <f>+IF(D175="-",0,VLOOKUP(D175,'LP-Servicios'!$E$153:$F$273,2,FALSE))</f>
        <v>35220.29</v>
      </c>
      <c r="G175" s="436">
        <f t="shared" si="54"/>
        <v>0</v>
      </c>
      <c r="H175" s="403" t="str">
        <f t="shared" si="55"/>
        <v/>
      </c>
      <c r="I175" s="180">
        <v>39</v>
      </c>
      <c r="J175" s="437" t="str">
        <f>IFERROR(INDEX($H$137:$H$256,MATCH(0,INDEX(COUNTIF($J$136:J174,$H$137:$H$256),),)),"")</f>
        <v/>
      </c>
    </row>
    <row r="176" spans="3:10" x14ac:dyDescent="0.3">
      <c r="C176" s="309">
        <v>40</v>
      </c>
      <c r="D176" s="433" t="str">
        <f>+SERVICIOS!D46</f>
        <v>DTM CIRC-Km Adicional miscelaneo(1-2Rigs</v>
      </c>
      <c r="E176" s="309">
        <f>+SUMIFS(SERVICIOS!E154:CF154,$E$135:$CF$135,"&gt;="&amp;$F$134,$E$135:$CF$135,"&lt;="&amp;$H$134)</f>
        <v>0</v>
      </c>
      <c r="F176" s="435">
        <f>+IF(D176="-",0,VLOOKUP(D176,'LP-Servicios'!$E$153:$F$273,2,FALSE))</f>
        <v>35220.29</v>
      </c>
      <c r="G176" s="436">
        <f t="shared" si="54"/>
        <v>0</v>
      </c>
      <c r="H176" s="403" t="str">
        <f t="shared" si="55"/>
        <v/>
      </c>
      <c r="I176" s="180">
        <v>40</v>
      </c>
      <c r="J176" s="437" t="str">
        <f>IFERROR(INDEX($H$137:$H$256,MATCH(0,INDEX(COUNTIF($J$136:J175,$H$137:$H$256),),)),"")</f>
        <v/>
      </c>
    </row>
    <row r="177" spans="3:10" x14ac:dyDescent="0.3">
      <c r="C177" s="309">
        <v>41</v>
      </c>
      <c r="D177" s="433" t="str">
        <f>+SERVICIOS!D47</f>
        <v>DTM CIRC-Mov/Des Miscelan Bs-Yc(1-2Rigs)</v>
      </c>
      <c r="E177" s="309">
        <f>+SUMIFS(SERVICIOS!E155:CF155,$E$135:$CF$135,"&gt;="&amp;$F$134,$E$135:$CF$135,"&lt;="&amp;$H$134)</f>
        <v>0</v>
      </c>
      <c r="F177" s="435">
        <f>+IF(D177="-",0,VLOOKUP(D177,'LP-Servicios'!$E$153:$F$273,2,FALSE))</f>
        <v>5346367.63</v>
      </c>
      <c r="G177" s="436">
        <f t="shared" si="54"/>
        <v>0</v>
      </c>
      <c r="H177" s="403" t="str">
        <f t="shared" si="55"/>
        <v/>
      </c>
      <c r="J177" s="437" t="str">
        <f>IFERROR(INDEX($H$137:$H$256,MATCH(0,INDEX(COUNTIF($J$136:J176,$H$137:$H$256),),)),"")</f>
        <v/>
      </c>
    </row>
    <row r="178" spans="3:10" x14ac:dyDescent="0.3">
      <c r="C178" s="309">
        <v>42</v>
      </c>
      <c r="D178" s="433" t="str">
        <f>+SERVICIOS!D48</f>
        <v>DTM CIRC-Mov/DesXPilet,Tk Bas-Yc(1-2Rigs</v>
      </c>
      <c r="E178" s="309">
        <f>+SUMIFS(SERVICIOS!E156:CF156,$E$135:$CF$135,"&gt;="&amp;$F$134,$E$135:$CF$135,"&lt;="&amp;$H$134)</f>
        <v>0</v>
      </c>
      <c r="F178" s="435">
        <f>+IF(D178="-",0,VLOOKUP(D178,'LP-Servicios'!$E$153:$F$273,2,FALSE))</f>
        <v>3225941.32</v>
      </c>
      <c r="G178" s="436">
        <f t="shared" si="54"/>
        <v>0</v>
      </c>
      <c r="H178" s="403" t="str">
        <f t="shared" si="55"/>
        <v/>
      </c>
      <c r="J178" s="437" t="str">
        <f>IFERROR(INDEX($H$137:$H$256,MATCH(0,INDEX(COUNTIF($J$136:J177,$H$137:$H$256),),)),"")</f>
        <v/>
      </c>
    </row>
    <row r="179" spans="3:10" x14ac:dyDescent="0.3">
      <c r="C179" s="309">
        <v>43</v>
      </c>
      <c r="D179" s="433" t="str">
        <f>+SERVICIOS!D49</f>
        <v>GENERADOR C.S-Dia opérativo+GO(1-2Rigs)</v>
      </c>
      <c r="E179" s="309">
        <f>+SUMIFS(SERVICIOS!E157:CF157,$E$135:$CF$135,"&gt;="&amp;$F$134,$E$135:$CF$135,"&lt;="&amp;$H$134)</f>
        <v>12</v>
      </c>
      <c r="F179" s="435">
        <f>+IF(D179="-",0,VLOOKUP(D179,'LP-Servicios'!$E$153:$F$273,2,FALSE))</f>
        <v>2235985.4300000002</v>
      </c>
      <c r="G179" s="436">
        <f t="shared" si="54"/>
        <v>26831825.160000004</v>
      </c>
      <c r="H179" s="403" t="str">
        <f t="shared" si="55"/>
        <v>GENERADOR C.S-Dia opérativo+GO(1-2Rigs)</v>
      </c>
      <c r="J179" s="437" t="str">
        <f>IFERROR(INDEX($H$137:$H$256,MATCH(0,INDEX(COUNTIF($J$136:J178,$H$137:$H$256),),)),"")</f>
        <v/>
      </c>
    </row>
    <row r="180" spans="3:10" x14ac:dyDescent="0.3">
      <c r="C180" s="309">
        <v>44</v>
      </c>
      <c r="D180" s="433" t="str">
        <f>+SERVICIOS!D50</f>
        <v>GENERADOR C.S-DTM entr PAD,30Km(1-2Rigs)</v>
      </c>
      <c r="E180" s="309">
        <f>+SUMIFS(SERVICIOS!E158:CF158,$E$135:$CF$135,"&gt;="&amp;$F$134,$E$135:$CF$135,"&lt;="&amp;$H$134)</f>
        <v>0</v>
      </c>
      <c r="F180" s="435">
        <f>+IF(D180="-",0,VLOOKUP(D180,'LP-Servicios'!$E$153:$F$273,2,FALSE))</f>
        <v>2711221.3</v>
      </c>
      <c r="G180" s="436">
        <f t="shared" si="54"/>
        <v>0</v>
      </c>
      <c r="H180" s="403" t="str">
        <f t="shared" si="55"/>
        <v/>
      </c>
      <c r="J180" s="437" t="str">
        <f>IFERROR(INDEX($H$137:$H$256,MATCH(0,INDEX(COUNTIF($J$136:J179,$H$137:$H$256),),)),"")</f>
        <v/>
      </c>
    </row>
    <row r="181" spans="3:10" x14ac:dyDescent="0.3">
      <c r="C181" s="309">
        <v>45</v>
      </c>
      <c r="D181" s="433" t="str">
        <f>+SERVICIOS!D51</f>
        <v>GENERADOR C.S-Km Adicional(1-2Rigs)</v>
      </c>
      <c r="E181" s="309">
        <f>+SUMIFS(SERVICIOS!E159:CF159,$E$135:$CF$135,"&gt;="&amp;$F$134,$E$135:$CF$135,"&lt;="&amp;$H$134)</f>
        <v>0</v>
      </c>
      <c r="F181" s="435">
        <f>+IF(D181="-",0,VLOOKUP(D181,'LP-Servicios'!$E$153:$F$273,2,FALSE))</f>
        <v>37073.99</v>
      </c>
      <c r="G181" s="436">
        <f t="shared" si="54"/>
        <v>0</v>
      </c>
      <c r="H181" s="403" t="str">
        <f t="shared" si="55"/>
        <v/>
      </c>
      <c r="J181" s="437" t="str">
        <f>IFERROR(INDEX($H$137:$H$256,MATCH(0,INDEX(COUNTIF($J$136:J180,$H$137:$H$256),),)),"")</f>
        <v/>
      </c>
    </row>
    <row r="182" spans="3:10" x14ac:dyDescent="0.3">
      <c r="C182" s="309">
        <v>46</v>
      </c>
      <c r="D182" s="433" t="str">
        <f>+SERVICIOS!D52</f>
        <v>GENERADOR C.S-Mov/Desm(Bas-Yac)(1-2Rigs)</v>
      </c>
      <c r="E182" s="309">
        <f>+SUMIFS(SERVICIOS!E160:CF160,$E$135:$CF$135,"&gt;="&amp;$F$134,$E$135:$CF$135,"&lt;="&amp;$H$134)</f>
        <v>0</v>
      </c>
      <c r="F182" s="435">
        <f>+IF(D182="-",0,VLOOKUP(D182,'LP-Servicios'!$E$153:$F$273,2,FALSE))</f>
        <v>3225941.32</v>
      </c>
      <c r="G182" s="436">
        <f t="shared" si="54"/>
        <v>0</v>
      </c>
      <c r="H182" s="403" t="str">
        <f t="shared" si="55"/>
        <v/>
      </c>
      <c r="J182" s="437" t="str">
        <f>IFERROR(INDEX($H$137:$H$256,MATCH(0,INDEX(COUNTIF($J$136:J181,$H$137:$H$256),),)),"")</f>
        <v/>
      </c>
    </row>
    <row r="183" spans="3:10" x14ac:dyDescent="0.3">
      <c r="C183" s="309">
        <v>47</v>
      </c>
      <c r="D183" s="433" t="str">
        <f>+SERVICIOS!D53</f>
        <v>GENERADOR C.S-Stand By sin GO(1-2Rigs)</v>
      </c>
      <c r="E183" s="309">
        <f>+SUMIFS(SERVICIOS!E161:CF161,$E$135:$CF$135,"&gt;="&amp;$F$134,$E$135:$CF$135,"&lt;="&amp;$H$134)</f>
        <v>12</v>
      </c>
      <c r="F183" s="435">
        <f>+IF(D183="-",0,VLOOKUP(D183,'LP-Servicios'!$E$153:$F$273,2,FALSE))</f>
        <v>1341591.27</v>
      </c>
      <c r="G183" s="436">
        <f t="shared" si="54"/>
        <v>16099095.24</v>
      </c>
      <c r="H183" s="403" t="str">
        <f t="shared" si="55"/>
        <v>GENERADOR C.S-Stand By sin GO(1-2Rigs)</v>
      </c>
      <c r="J183" s="437" t="str">
        <f>IFERROR(INDEX($H$137:$H$256,MATCH(0,INDEX(COUNTIF($J$136:J182,$H$137:$H$256),),)),"")</f>
        <v/>
      </c>
    </row>
    <row r="184" spans="3:10" x14ac:dyDescent="0.3">
      <c r="C184" s="309">
        <v>48</v>
      </c>
      <c r="D184" s="433" t="str">
        <f>+SERVICIOS!D54</f>
        <v>P. MOVIL-DTM Generad ent PAD30Km(1-2Rigs</v>
      </c>
      <c r="E184" s="309">
        <f>+SUMIFS(SERVICIOS!E162:CF162,$E$135:$CF$135,"&gt;="&amp;$F$134,$E$135:$CF$135,"&lt;="&amp;$H$134)</f>
        <v>0</v>
      </c>
      <c r="F184" s="435">
        <f>+IF(D184="-",0,VLOOKUP(D184,'LP-Servicios'!$E$153:$F$273,2,FALSE))</f>
        <v>2711221.3</v>
      </c>
      <c r="G184" s="436">
        <f t="shared" si="54"/>
        <v>0</v>
      </c>
      <c r="H184" s="403" t="str">
        <f t="shared" si="55"/>
        <v/>
      </c>
      <c r="J184" s="437" t="str">
        <f>IFERROR(INDEX($H$137:$H$256,MATCH(0,INDEX(COUNTIF($J$136:J183,$H$137:$H$256),),)),"")</f>
        <v/>
      </c>
    </row>
    <row r="185" spans="3:10" x14ac:dyDescent="0.3">
      <c r="C185" s="309">
        <v>49</v>
      </c>
      <c r="D185" s="433" t="str">
        <f>+SERVICIOS!D55</f>
        <v>P. MOVIL-DTM Pileta ent PAD30Km(1-2Rigs)</v>
      </c>
      <c r="E185" s="309">
        <f>+SUMIFS(SERVICIOS!E163:CF163,$E$135:$CF$135,"&gt;="&amp;$F$134,$E$135:$CF$135,"&lt;="&amp;$H$134)</f>
        <v>0</v>
      </c>
      <c r="F185" s="435">
        <f>+IF(D185="-",0,VLOOKUP(D185,'LP-Servicios'!$E$153:$F$273,2,FALSE))</f>
        <v>2711221.3</v>
      </c>
      <c r="G185" s="436">
        <f t="shared" si="54"/>
        <v>0</v>
      </c>
      <c r="H185" s="403" t="str">
        <f t="shared" si="55"/>
        <v/>
      </c>
      <c r="J185" s="437" t="str">
        <f>IFERROR(INDEX($H$137:$H$256,MATCH(0,INDEX(COUNTIF($J$136:J184,$H$137:$H$256),),)),"")</f>
        <v/>
      </c>
    </row>
    <row r="186" spans="3:10" x14ac:dyDescent="0.3">
      <c r="C186" s="309">
        <v>50</v>
      </c>
      <c r="D186" s="433" t="str">
        <f>+SERVICIOS!D56</f>
        <v>P. MOVIL-Generador 450kVA + GO(1-2Rigs)</v>
      </c>
      <c r="E186" s="309">
        <f>+SUMIFS(SERVICIOS!E164:CF164,$E$135:$CF$135,"&gt;="&amp;$F$134,$E$135:$CF$135,"&lt;="&amp;$H$134)</f>
        <v>0</v>
      </c>
      <c r="F186" s="435">
        <f>+IF(D186="-",0,VLOOKUP(D186,'LP-Servicios'!$E$153:$F$273,2,FALSE))</f>
        <v>2235985.4300000002</v>
      </c>
      <c r="G186" s="436">
        <f t="shared" si="54"/>
        <v>0</v>
      </c>
      <c r="H186" s="403" t="str">
        <f t="shared" si="55"/>
        <v/>
      </c>
      <c r="J186" s="437" t="str">
        <f>IFERROR(INDEX($H$137:$H$256,MATCH(0,INDEX(COUNTIF($J$136:J185,$H$137:$H$256),),)),"")</f>
        <v/>
      </c>
    </row>
    <row r="187" spans="3:10" x14ac:dyDescent="0.3">
      <c r="C187" s="309">
        <v>51</v>
      </c>
      <c r="D187" s="433" t="str">
        <f>+SERVICIOS!D57</f>
        <v>P. MOVIL-Generador450Kv Std By(1-2Rigs)</v>
      </c>
      <c r="E187" s="309">
        <f>+SUMIFS(SERVICIOS!E165:CF165,$E$135:$CF$135,"&gt;="&amp;$F$134,$E$135:$CF$135,"&lt;="&amp;$H$134)</f>
        <v>0</v>
      </c>
      <c r="F187" s="435">
        <f>+IF(D187="-",0,VLOOKUP(D187,'LP-Servicios'!$E$153:$F$273,2,FALSE))</f>
        <v>1341591.27</v>
      </c>
      <c r="G187" s="436">
        <f t="shared" si="54"/>
        <v>0</v>
      </c>
      <c r="H187" s="403" t="str">
        <f t="shared" si="55"/>
        <v/>
      </c>
      <c r="J187" s="437" t="str">
        <f>IFERROR(INDEX($H$137:$H$256,MATCH(0,INDEX(COUNTIF($J$136:J186,$H$137:$H$256),),)),"")</f>
        <v/>
      </c>
    </row>
    <row r="188" spans="3:10" x14ac:dyDescent="0.3">
      <c r="C188" s="309">
        <v>52</v>
      </c>
      <c r="D188" s="433" t="str">
        <f>+SERVICIOS!D58</f>
        <v>P. MOVIL-Km Adicional Generador(1-2Rigs)</v>
      </c>
      <c r="E188" s="309">
        <f>+SUMIFS(SERVICIOS!E166:CF166,$E$135:$CF$135,"&gt;="&amp;$F$134,$E$135:$CF$135,"&lt;="&amp;$H$134)</f>
        <v>0</v>
      </c>
      <c r="F188" s="435">
        <f>+IF(D188="-",0,VLOOKUP(D188,'LP-Servicios'!$E$153:$F$273,2,FALSE))</f>
        <v>35220.29</v>
      </c>
      <c r="G188" s="436">
        <f t="shared" si="54"/>
        <v>0</v>
      </c>
      <c r="H188" s="403" t="str">
        <f t="shared" si="55"/>
        <v/>
      </c>
      <c r="J188" s="437" t="str">
        <f>IFERROR(INDEX($H$137:$H$256,MATCH(0,INDEX(COUNTIF($J$136:J187,$H$137:$H$256),),)),"")</f>
        <v/>
      </c>
    </row>
    <row r="189" spans="3:10" x14ac:dyDescent="0.3">
      <c r="C189" s="309">
        <v>53</v>
      </c>
      <c r="D189" s="433" t="str">
        <f>+SERVICIOS!D59</f>
        <v>P. MOVIL-Km Adicional x Piletas(1-2Rigs)</v>
      </c>
      <c r="E189" s="309">
        <f>+SUMIFS(SERVICIOS!E167:CF167,$E$135:$CF$135,"&gt;="&amp;$F$134,$E$135:$CF$135,"&lt;="&amp;$H$134)</f>
        <v>0</v>
      </c>
      <c r="F189" s="435">
        <f>+IF(D189="-",0,VLOOKUP(D189,'LP-Servicios'!$E$153:$F$273,2,FALSE))</f>
        <v>35220.29</v>
      </c>
      <c r="G189" s="436">
        <f t="shared" si="54"/>
        <v>0</v>
      </c>
      <c r="H189" s="403" t="str">
        <f t="shared" si="55"/>
        <v/>
      </c>
      <c r="J189" s="437" t="str">
        <f>IFERROR(INDEX($H$137:$H$256,MATCH(0,INDEX(COUNTIF($J$136:J188,$H$137:$H$256),),)),"")</f>
        <v/>
      </c>
    </row>
    <row r="190" spans="3:10" x14ac:dyDescent="0.3">
      <c r="C190" s="309">
        <v>54</v>
      </c>
      <c r="D190" s="433" t="str">
        <f>+SERVICIOS!D60</f>
        <v>P. MOVIL-Luminaria x unidad(1-2Rigs)</v>
      </c>
      <c r="E190" s="309">
        <f>+SUMIFS(SERVICIOS!E168:CF168,$E$135:$CF$135,"&gt;="&amp;$F$134,$E$135:$CF$135,"&lt;="&amp;$H$134)</f>
        <v>0</v>
      </c>
      <c r="F190" s="435">
        <f>+IF(D190="-",0,VLOOKUP(D190,'LP-Servicios'!$E$153:$F$273,2,FALSE))</f>
        <v>102457.4</v>
      </c>
      <c r="G190" s="436">
        <f t="shared" si="54"/>
        <v>0</v>
      </c>
      <c r="H190" s="403" t="str">
        <f t="shared" si="55"/>
        <v/>
      </c>
      <c r="J190" s="437" t="str">
        <f>IFERROR(INDEX($H$137:$H$256,MATCH(0,INDEX(COUNTIF($J$136:J189,$H$137:$H$256),),)),"")</f>
        <v/>
      </c>
    </row>
    <row r="191" spans="3:10" x14ac:dyDescent="0.3">
      <c r="C191" s="309">
        <v>55</v>
      </c>
      <c r="D191" s="433" t="str">
        <f>+SERVICIOS!D61</f>
        <v>P. MOVIL-Mov/Des Generador Bs-Yc(1-2Rigs</v>
      </c>
      <c r="E191" s="309">
        <f>+SUMIFS(SERVICIOS!E169:CF169,$E$135:$CF$135,"&gt;="&amp;$F$134,$E$135:$CF$135,"&lt;="&amp;$H$134)</f>
        <v>0</v>
      </c>
      <c r="F191" s="435">
        <f>+IF(D191="-",0,VLOOKUP(D191,'LP-Servicios'!$E$153:$F$273,2,FALSE))</f>
        <v>3225941.32</v>
      </c>
      <c r="G191" s="436">
        <f t="shared" si="54"/>
        <v>0</v>
      </c>
      <c r="H191" s="403" t="str">
        <f t="shared" si="55"/>
        <v/>
      </c>
      <c r="J191" s="437" t="str">
        <f>IFERROR(INDEX($H$137:$H$256,MATCH(0,INDEX(COUNTIF($J$136:J190,$H$137:$H$256),),)),"")</f>
        <v/>
      </c>
    </row>
    <row r="192" spans="3:10" x14ac:dyDescent="0.3">
      <c r="C192" s="309">
        <v>56</v>
      </c>
      <c r="D192" s="433" t="str">
        <f>+SERVICIOS!D62</f>
        <v>P. MOVIL-Mov/Des Luminaria Bs-Yc(1-2Rigs</v>
      </c>
      <c r="E192" s="309">
        <f>+SUMIFS(SERVICIOS!E170:CF170,$E$135:$CF$135,"&gt;="&amp;$F$134,$E$135:$CF$135,"&lt;="&amp;$H$134)</f>
        <v>0</v>
      </c>
      <c r="F192" s="435">
        <f>+IF(D192="-",0,VLOOKUP(D192,'LP-Servicios'!$E$153:$F$273,2,FALSE))</f>
        <v>1133228.43</v>
      </c>
      <c r="G192" s="436">
        <f t="shared" si="54"/>
        <v>0</v>
      </c>
      <c r="H192" s="403" t="str">
        <f t="shared" si="55"/>
        <v/>
      </c>
      <c r="J192" s="437" t="str">
        <f>IFERROR(INDEX($H$137:$H$256,MATCH(0,INDEX(COUNTIF($J$136:J191,$H$137:$H$256),),)),"")</f>
        <v/>
      </c>
    </row>
    <row r="193" spans="3:10" x14ac:dyDescent="0.3">
      <c r="C193" s="309">
        <v>57</v>
      </c>
      <c r="D193" s="433" t="str">
        <f>+SERVICIOS!D63</f>
        <v>P. MOVIL-Mov/DesmXPilet Bas-Yc(1-2Rigs)</v>
      </c>
      <c r="E193" s="309">
        <f>+SUMIFS(SERVICIOS!E171:CF171,$E$135:$CF$135,"&gt;="&amp;$F$134,$E$135:$CF$135,"&lt;="&amp;$H$134)</f>
        <v>0</v>
      </c>
      <c r="F193" s="435">
        <f>+IF(D193="-",0,VLOOKUP(D193,'LP-Servicios'!$E$153:$F$273,2,FALSE))</f>
        <v>3225941.32</v>
      </c>
      <c r="G193" s="436">
        <f t="shared" si="54"/>
        <v>0</v>
      </c>
      <c r="H193" s="403" t="str">
        <f t="shared" si="55"/>
        <v/>
      </c>
      <c r="J193" s="437" t="str">
        <f>IFERROR(INDEX($H$137:$H$256,MATCH(0,INDEX(COUNTIF($J$136:J192,$H$137:$H$256),),)),"")</f>
        <v/>
      </c>
    </row>
    <row r="194" spans="3:10" x14ac:dyDescent="0.3">
      <c r="C194" s="309">
        <v>58</v>
      </c>
      <c r="D194" s="433" t="str">
        <f>+SERVICIOS!D64</f>
        <v>P. MOVIL-Pileta c/Remov(1-2Rigs)</v>
      </c>
      <c r="E194" s="309">
        <f>+SUMIFS(SERVICIOS!E172:CF172,$E$135:$CF$135,"&gt;="&amp;$F$134,$E$135:$CF$135,"&lt;="&amp;$H$134)</f>
        <v>0</v>
      </c>
      <c r="F194" s="435">
        <f>+IF(D194="-",0,VLOOKUP(D194,'LP-Servicios'!$E$153:$F$273,2,FALSE))</f>
        <v>297080.92</v>
      </c>
      <c r="G194" s="436">
        <f t="shared" si="54"/>
        <v>0</v>
      </c>
      <c r="H194" s="403" t="str">
        <f t="shared" si="55"/>
        <v/>
      </c>
      <c r="J194" s="437" t="str">
        <f>IFERROR(INDEX($H$137:$H$256,MATCH(0,INDEX(COUNTIF($J$136:J193,$H$137:$H$256),),)),"")</f>
        <v/>
      </c>
    </row>
    <row r="195" spans="3:10" x14ac:dyDescent="0.3">
      <c r="C195" s="309">
        <v>59</v>
      </c>
      <c r="D195" s="433" t="str">
        <f>+SERVICIOS!D65</f>
        <v>P. MOVIL-Serv Tecnico x Persona(1-2Rigs)</v>
      </c>
      <c r="E195" s="309">
        <f>+SUMIFS(SERVICIOS!E173:CF173,$E$135:$CF$135,"&gt;="&amp;$F$134,$E$135:$CF$135,"&lt;="&amp;$H$134)</f>
        <v>0</v>
      </c>
      <c r="F195" s="435">
        <f>+IF(D195="-",0,VLOOKUP(D195,'LP-Servicios'!$E$153:$F$273,2,FALSE))</f>
        <v>873874.42</v>
      </c>
      <c r="G195" s="436">
        <f t="shared" si="54"/>
        <v>0</v>
      </c>
      <c r="H195" s="403" t="str">
        <f t="shared" si="55"/>
        <v/>
      </c>
      <c r="J195" s="437" t="str">
        <f>IFERROR(INDEX($H$137:$H$256,MATCH(0,INDEX(COUNTIF($J$136:J194,$H$137:$H$256),),)),"")</f>
        <v/>
      </c>
    </row>
    <row r="196" spans="3:10" x14ac:dyDescent="0.3">
      <c r="C196" s="309">
        <v>60</v>
      </c>
      <c r="D196" s="433" t="str">
        <f>+SERVICIOS!D66</f>
        <v>P. MOVIL-Std By x Tecnico(1-2Rigs)</v>
      </c>
      <c r="E196" s="309">
        <f>+SUMIFS(SERVICIOS!E174:CF174,$E$135:$CF$135,"&gt;="&amp;$F$134,$E$135:$CF$135,"&lt;="&amp;$H$134)</f>
        <v>0</v>
      </c>
      <c r="F196" s="435">
        <f>+IF(D196="-",0,VLOOKUP(D196,'LP-Servicios'!$E$153:$F$273,2,FALSE))</f>
        <v>786486.98</v>
      </c>
      <c r="G196" s="436">
        <f t="shared" si="54"/>
        <v>0</v>
      </c>
      <c r="H196" s="403" t="str">
        <f t="shared" si="55"/>
        <v/>
      </c>
      <c r="J196" s="437" t="str">
        <f>IFERROR(INDEX($H$137:$H$256,MATCH(0,INDEX(COUNTIF($J$136:J195,$H$137:$H$256),),)),"")</f>
        <v/>
      </c>
    </row>
    <row r="197" spans="3:10" x14ac:dyDescent="0.3">
      <c r="C197" s="309">
        <v>61</v>
      </c>
      <c r="D197" s="433" t="str">
        <f>+SERVICIOS!D67</f>
        <v>P. MOVIL-Transp person-NQN-Yac(1-2Rigs)</v>
      </c>
      <c r="E197" s="309">
        <f>+SUMIFS(SERVICIOS!E175:CF175,$E$135:$CF$135,"&gt;="&amp;$F$134,$E$135:$CF$135,"&lt;="&amp;$H$134)</f>
        <v>0</v>
      </c>
      <c r="F197" s="435">
        <f>+IF(D197="-",0,VLOOKUP(D197,'LP-Servicios'!$E$153:$F$273,2,FALSE))</f>
        <v>7603.68</v>
      </c>
      <c r="G197" s="436">
        <f t="shared" si="54"/>
        <v>0</v>
      </c>
      <c r="H197" s="403" t="str">
        <f t="shared" si="55"/>
        <v/>
      </c>
      <c r="J197" s="437" t="str">
        <f>IFERROR(INDEX($H$137:$H$256,MATCH(0,INDEX(COUNTIF($J$136:J196,$H$137:$H$256),),)),"")</f>
        <v/>
      </c>
    </row>
    <row r="198" spans="3:10" x14ac:dyDescent="0.3">
      <c r="C198" s="309">
        <v>62</v>
      </c>
      <c r="D198" s="433" t="str">
        <f>+SERVICIOS!D68</f>
        <v>PERSONAL C.S-Stnd By Tecnico(1-2Rigs)</v>
      </c>
      <c r="E198" s="309">
        <f>+SUMIFS(SERVICIOS!E176:CF176,$E$135:$CF$135,"&gt;="&amp;$F$134,$E$135:$CF$135,"&lt;="&amp;$H$134)</f>
        <v>0</v>
      </c>
      <c r="F198" s="435">
        <f>+IF(D198="-",0,VLOOKUP(D198,'LP-Servicios'!$E$153:$F$273,2,FALSE))</f>
        <v>786486.98</v>
      </c>
      <c r="G198" s="436">
        <f t="shared" si="54"/>
        <v>0</v>
      </c>
      <c r="H198" s="403" t="str">
        <f t="shared" si="55"/>
        <v/>
      </c>
      <c r="J198" s="437" t="str">
        <f>IFERROR(INDEX($H$137:$H$256,MATCH(0,INDEX(COUNTIF($J$136:J197,$H$137:$H$256),),)),"")</f>
        <v/>
      </c>
    </row>
    <row r="199" spans="3:10" x14ac:dyDescent="0.3">
      <c r="C199" s="309">
        <v>63</v>
      </c>
      <c r="D199" s="433" t="str">
        <f>+SERVICIOS!D69</f>
        <v>PERSONAL C.S-Tecnico x Persona(1-2Rigs)</v>
      </c>
      <c r="E199" s="309">
        <f>+SUMIFS(SERVICIOS!E177:CF177,$E$135:$CF$135,"&gt;="&amp;$F$134,$E$135:$CF$135,"&lt;="&amp;$H$134)</f>
        <v>48</v>
      </c>
      <c r="F199" s="435">
        <f>+IF(D199="-",0,VLOOKUP(D199,'LP-Servicios'!$E$153:$F$273,2,FALSE))</f>
        <v>873874.42</v>
      </c>
      <c r="G199" s="436">
        <f t="shared" si="54"/>
        <v>41945972.160000004</v>
      </c>
      <c r="H199" s="403" t="str">
        <f t="shared" si="55"/>
        <v>PERSONAL C.S-Tecnico x Persona(1-2Rigs)</v>
      </c>
      <c r="J199" s="437" t="str">
        <f>IFERROR(INDEX($H$137:$H$256,MATCH(0,INDEX(COUNTIF($J$136:J198,$H$137:$H$256),),)),"")</f>
        <v/>
      </c>
    </row>
    <row r="200" spans="3:10" x14ac:dyDescent="0.3">
      <c r="C200" s="309">
        <v>64</v>
      </c>
      <c r="D200" s="433" t="str">
        <f>+SERVICIOS!D70</f>
        <v>PERSONAL C.S-TransporteNQN-Yac(1-2Rigs)</v>
      </c>
      <c r="E200" s="309">
        <f>+SUMIFS(SERVICIOS!E178:CF178,$E$135:$CF$135,"&gt;="&amp;$F$134,$E$135:$CF$135,"&lt;="&amp;$H$134)</f>
        <v>0</v>
      </c>
      <c r="F200" s="435">
        <f>+IF(D200="-",0,VLOOKUP(D200,'LP-Servicios'!$E$153:$F$273,2,FALSE))</f>
        <v>7603.68</v>
      </c>
      <c r="G200" s="436">
        <f t="shared" si="54"/>
        <v>0</v>
      </c>
      <c r="H200" s="403" t="str">
        <f t="shared" si="55"/>
        <v/>
      </c>
      <c r="J200" s="437" t="str">
        <f>IFERROR(INDEX($H$137:$H$256,MATCH(0,INDEX(COUNTIF($J$136:J199,$H$137:$H$256),),)),"")</f>
        <v/>
      </c>
    </row>
    <row r="201" spans="3:10" x14ac:dyDescent="0.3">
      <c r="C201" s="309">
        <v>65</v>
      </c>
      <c r="D201" s="433" t="str">
        <f>+SERVICIOS!D71</f>
        <v>-</v>
      </c>
      <c r="E201" s="309">
        <f>+SUMIFS(SERVICIOS!E179:CF179,$E$135:$CF$135,"&gt;="&amp;$F$134,$E$135:$CF$135,"&lt;="&amp;$H$134)</f>
        <v>0</v>
      </c>
      <c r="F201" s="435">
        <f>+IF(D201="-",0,VLOOKUP(D201,'LP-Servicios'!$E$153:$F$273,2,FALSE))</f>
        <v>0</v>
      </c>
      <c r="G201" s="436">
        <f t="shared" si="54"/>
        <v>0</v>
      </c>
      <c r="H201" s="403" t="str">
        <f t="shared" si="55"/>
        <v/>
      </c>
      <c r="J201" s="437" t="str">
        <f>IFERROR(INDEX($H$137:$H$256,MATCH(0,INDEX(COUNTIF($J$136:J200,$H$137:$H$256),),)),"")</f>
        <v/>
      </c>
    </row>
    <row r="202" spans="3:10" x14ac:dyDescent="0.3">
      <c r="C202" s="309">
        <v>66</v>
      </c>
      <c r="D202" s="433" t="str">
        <f>+SERVICIOS!D72</f>
        <v>-</v>
      </c>
      <c r="E202" s="309">
        <f>+SUMIFS(SERVICIOS!E180:CF180,$E$135:$CF$135,"&gt;="&amp;$F$134,$E$135:$CF$135,"&lt;="&amp;$H$134)</f>
        <v>0</v>
      </c>
      <c r="F202" s="435">
        <f>+IF(D202="-",0,VLOOKUP(D202,'LP-Servicios'!$E$153:$F$273,2,FALSE))</f>
        <v>0</v>
      </c>
      <c r="G202" s="436">
        <f t="shared" ref="G202:G256" si="56">+E202*F202</f>
        <v>0</v>
      </c>
      <c r="H202" s="403" t="str">
        <f t="shared" ref="H202:H256" si="57">+IF(G202&gt;0,D202,"")</f>
        <v/>
      </c>
      <c r="J202" s="437" t="str">
        <f>IFERROR(INDEX($H$137:$H$256,MATCH(0,INDEX(COUNTIF($J$136:J201,$H$137:$H$256),),)),"")</f>
        <v/>
      </c>
    </row>
    <row r="203" spans="3:10" x14ac:dyDescent="0.3">
      <c r="C203" s="309">
        <v>67</v>
      </c>
      <c r="D203" s="433" t="str">
        <f>+SERVICIOS!D73</f>
        <v>-</v>
      </c>
      <c r="E203" s="309">
        <f>+SUMIFS(SERVICIOS!E181:CF181,$E$135:$CF$135,"&gt;="&amp;$F$134,$E$135:$CF$135,"&lt;="&amp;$H$134)</f>
        <v>0</v>
      </c>
      <c r="F203" s="435">
        <f>+IF(D203="-",0,VLOOKUP(D203,'LP-Servicios'!$E$153:$F$273,2,FALSE))</f>
        <v>0</v>
      </c>
      <c r="G203" s="436">
        <f t="shared" si="56"/>
        <v>0</v>
      </c>
      <c r="H203" s="403" t="str">
        <f t="shared" si="57"/>
        <v/>
      </c>
      <c r="J203" s="437" t="str">
        <f>IFERROR(INDEX($H$137:$H$256,MATCH(0,INDEX(COUNTIF($J$136:J202,$H$137:$H$256),),)),"")</f>
        <v/>
      </c>
    </row>
    <row r="204" spans="3:10" x14ac:dyDescent="0.3">
      <c r="C204" s="309">
        <v>68</v>
      </c>
      <c r="D204" s="433" t="str">
        <f>+SERVICIOS!D74</f>
        <v>-</v>
      </c>
      <c r="E204" s="309">
        <f>+SUMIFS(SERVICIOS!E182:CF182,$E$135:$CF$135,"&gt;="&amp;$F$134,$E$135:$CF$135,"&lt;="&amp;$H$134)</f>
        <v>0</v>
      </c>
      <c r="F204" s="435">
        <f>+IF(D204="-",0,VLOOKUP(D204,'LP-Servicios'!$E$153:$F$273,2,FALSE))</f>
        <v>0</v>
      </c>
      <c r="G204" s="436">
        <f t="shared" si="56"/>
        <v>0</v>
      </c>
      <c r="H204" s="403" t="str">
        <f t="shared" si="57"/>
        <v/>
      </c>
      <c r="J204" s="437" t="str">
        <f>IFERROR(INDEX($H$137:$H$256,MATCH(0,INDEX(COUNTIF($J$136:J203,$H$137:$H$256),),)),"")</f>
        <v/>
      </c>
    </row>
    <row r="205" spans="3:10" x14ac:dyDescent="0.3">
      <c r="C205" s="309">
        <v>69</v>
      </c>
      <c r="D205" s="433" t="str">
        <f>+SERVICIOS!D75</f>
        <v>-</v>
      </c>
      <c r="E205" s="309">
        <f>+SUMIFS(SERVICIOS!E183:CF183,$E$135:$CF$135,"&gt;="&amp;$F$134,$E$135:$CF$135,"&lt;="&amp;$H$134)</f>
        <v>0</v>
      </c>
      <c r="F205" s="435">
        <f>+IF(D205="-",0,VLOOKUP(D205,'LP-Servicios'!$E$153:$F$273,2,FALSE))</f>
        <v>0</v>
      </c>
      <c r="G205" s="436">
        <f t="shared" si="56"/>
        <v>0</v>
      </c>
      <c r="H205" s="403" t="str">
        <f t="shared" si="57"/>
        <v/>
      </c>
      <c r="J205" s="437" t="str">
        <f>IFERROR(INDEX($H$137:$H$256,MATCH(0,INDEX(COUNTIF($J$136:J204,$H$137:$H$256),),)),"")</f>
        <v/>
      </c>
    </row>
    <row r="206" spans="3:10" x14ac:dyDescent="0.3">
      <c r="C206" s="309">
        <v>70</v>
      </c>
      <c r="D206" s="433" t="str">
        <f>+SERVICIOS!D76</f>
        <v>-</v>
      </c>
      <c r="E206" s="309">
        <f>+SUMIFS(SERVICIOS!E184:CF184,$E$135:$CF$135,"&gt;="&amp;$F$134,$E$135:$CF$135,"&lt;="&amp;$H$134)</f>
        <v>0</v>
      </c>
      <c r="F206" s="435">
        <f>+IF(D206="-",0,VLOOKUP(D206,'LP-Servicios'!$E$153:$F$273,2,FALSE))</f>
        <v>0</v>
      </c>
      <c r="G206" s="436">
        <f t="shared" si="56"/>
        <v>0</v>
      </c>
      <c r="H206" s="403" t="str">
        <f t="shared" si="57"/>
        <v/>
      </c>
      <c r="J206" s="437" t="str">
        <f>IFERROR(INDEX($H$137:$H$256,MATCH(0,INDEX(COUNTIF($J$136:J205,$H$137:$H$256),),)),"")</f>
        <v/>
      </c>
    </row>
    <row r="207" spans="3:10" x14ac:dyDescent="0.3">
      <c r="C207" s="309">
        <v>71</v>
      </c>
      <c r="D207" s="433" t="str">
        <f>+SERVICIOS!D77</f>
        <v>-</v>
      </c>
      <c r="E207" s="309">
        <f>+SUMIFS(SERVICIOS!E185:CF185,$E$135:$CF$135,"&gt;="&amp;$F$134,$E$135:$CF$135,"&lt;="&amp;$H$134)</f>
        <v>0</v>
      </c>
      <c r="F207" s="435">
        <f>+IF(D207="-",0,VLOOKUP(D207,'LP-Servicios'!$E$153:$F$273,2,FALSE))</f>
        <v>0</v>
      </c>
      <c r="G207" s="436">
        <f t="shared" si="56"/>
        <v>0</v>
      </c>
      <c r="H207" s="403" t="str">
        <f t="shared" si="57"/>
        <v/>
      </c>
      <c r="J207" s="437" t="str">
        <f>IFERROR(INDEX($H$137:$H$256,MATCH(0,INDEX(COUNTIF($J$136:J206,$H$137:$H$256),),)),"")</f>
        <v/>
      </c>
    </row>
    <row r="208" spans="3:10" x14ac:dyDescent="0.3">
      <c r="C208" s="309">
        <v>72</v>
      </c>
      <c r="D208" s="433" t="str">
        <f>+SERVICIOS!D78</f>
        <v>-</v>
      </c>
      <c r="E208" s="309">
        <f>+SUMIFS(SERVICIOS!E186:CF186,$E$135:$CF$135,"&gt;="&amp;$F$134,$E$135:$CF$135,"&lt;="&amp;$H$134)</f>
        <v>0</v>
      </c>
      <c r="F208" s="435">
        <f>+IF(D208="-",0,VLOOKUP(D208,'LP-Servicios'!$E$153:$F$273,2,FALSE))</f>
        <v>0</v>
      </c>
      <c r="G208" s="436">
        <f t="shared" si="56"/>
        <v>0</v>
      </c>
      <c r="H208" s="403" t="str">
        <f t="shared" si="57"/>
        <v/>
      </c>
      <c r="J208" s="437" t="str">
        <f>IFERROR(INDEX($H$137:$H$256,MATCH(0,INDEX(COUNTIF($J$136:J207,$H$137:$H$256),),)),"")</f>
        <v/>
      </c>
    </row>
    <row r="209" spans="3:10" x14ac:dyDescent="0.3">
      <c r="C209" s="309">
        <v>73</v>
      </c>
      <c r="D209" s="433" t="str">
        <f>+SERVICIOS!D79</f>
        <v>-</v>
      </c>
      <c r="E209" s="309">
        <f>+SUMIFS(SERVICIOS!E187:CF187,$E$135:$CF$135,"&gt;="&amp;$F$134,$E$135:$CF$135,"&lt;="&amp;$H$134)</f>
        <v>0</v>
      </c>
      <c r="F209" s="435">
        <f>+IF(D209="-",0,VLOOKUP(D209,'LP-Servicios'!$E$153:$F$273,2,FALSE))</f>
        <v>0</v>
      </c>
      <c r="G209" s="436">
        <f t="shared" si="56"/>
        <v>0</v>
      </c>
      <c r="H209" s="403" t="str">
        <f t="shared" si="57"/>
        <v/>
      </c>
      <c r="J209" s="437" t="str">
        <f>IFERROR(INDEX($H$137:$H$256,MATCH(0,INDEX(COUNTIF($J$136:J208,$H$137:$H$256),),)),"")</f>
        <v/>
      </c>
    </row>
    <row r="210" spans="3:10" x14ac:dyDescent="0.3">
      <c r="C210" s="309">
        <v>74</v>
      </c>
      <c r="D210" s="433" t="str">
        <f>+SERVICIOS!D80</f>
        <v>-</v>
      </c>
      <c r="E210" s="309">
        <f>+SUMIFS(SERVICIOS!E188:CF188,$E$135:$CF$135,"&gt;="&amp;$F$134,$E$135:$CF$135,"&lt;="&amp;$H$134)</f>
        <v>0</v>
      </c>
      <c r="F210" s="435">
        <f>+IF(D210="-",0,VLOOKUP(D210,'LP-Servicios'!$E$153:$F$273,2,FALSE))</f>
        <v>0</v>
      </c>
      <c r="G210" s="436">
        <f t="shared" si="56"/>
        <v>0</v>
      </c>
      <c r="H210" s="403" t="str">
        <f t="shared" si="57"/>
        <v/>
      </c>
      <c r="J210" s="437" t="str">
        <f>IFERROR(INDEX($H$137:$H$256,MATCH(0,INDEX(COUNTIF($J$136:J209,$H$137:$H$256),),)),"")</f>
        <v/>
      </c>
    </row>
    <row r="211" spans="3:10" x14ac:dyDescent="0.3">
      <c r="C211" s="309">
        <v>75</v>
      </c>
      <c r="D211" s="433" t="str">
        <f>+SERVICIOS!D81</f>
        <v>-</v>
      </c>
      <c r="E211" s="309">
        <f>+SUMIFS(SERVICIOS!E189:CF189,$E$135:$CF$135,"&gt;="&amp;$F$134,$E$135:$CF$135,"&lt;="&amp;$H$134)</f>
        <v>0</v>
      </c>
      <c r="F211" s="435">
        <f>+IF(D211="-",0,VLOOKUP(D211,'LP-Servicios'!$E$153:$F$273,2,FALSE))</f>
        <v>0</v>
      </c>
      <c r="G211" s="436">
        <f t="shared" si="56"/>
        <v>0</v>
      </c>
      <c r="H211" s="403" t="str">
        <f t="shared" si="57"/>
        <v/>
      </c>
      <c r="J211" s="437" t="str">
        <f>IFERROR(INDEX($H$137:$H$256,MATCH(0,INDEX(COUNTIF($J$136:J210,$H$137:$H$256),),)),"")</f>
        <v/>
      </c>
    </row>
    <row r="212" spans="3:10" x14ac:dyDescent="0.3">
      <c r="C212" s="309">
        <v>76</v>
      </c>
      <c r="D212" s="433" t="str">
        <f>+SERVICIOS!D82</f>
        <v>-</v>
      </c>
      <c r="E212" s="309">
        <f>+SUMIFS(SERVICIOS!E190:CF190,$E$135:$CF$135,"&gt;="&amp;$F$134,$E$135:$CF$135,"&lt;="&amp;$H$134)</f>
        <v>0</v>
      </c>
      <c r="F212" s="435">
        <f>+IF(D212="-",0,VLOOKUP(D212,'LP-Servicios'!$E$153:$F$273,2,FALSE))</f>
        <v>0</v>
      </c>
      <c r="G212" s="436">
        <f t="shared" si="56"/>
        <v>0</v>
      </c>
      <c r="H212" s="403" t="str">
        <f t="shared" si="57"/>
        <v/>
      </c>
      <c r="J212" s="437" t="str">
        <f>IFERROR(INDEX($H$137:$H$256,MATCH(0,INDEX(COUNTIF($J$136:J211,$H$137:$H$256),),)),"")</f>
        <v/>
      </c>
    </row>
    <row r="213" spans="3:10" x14ac:dyDescent="0.3">
      <c r="C213" s="309">
        <v>77</v>
      </c>
      <c r="D213" s="433" t="str">
        <f>+SERVICIOS!D83</f>
        <v>-</v>
      </c>
      <c r="E213" s="309">
        <f>+SUMIFS(SERVICIOS!E191:CF191,$E$135:$CF$135,"&gt;="&amp;$F$134,$E$135:$CF$135,"&lt;="&amp;$H$134)</f>
        <v>0</v>
      </c>
      <c r="F213" s="435">
        <f>+IF(D213="-",0,VLOOKUP(D213,'LP-Servicios'!$E$153:$F$273,2,FALSE))</f>
        <v>0</v>
      </c>
      <c r="G213" s="436">
        <f t="shared" si="56"/>
        <v>0</v>
      </c>
      <c r="H213" s="403" t="str">
        <f t="shared" si="57"/>
        <v/>
      </c>
      <c r="J213" s="437" t="str">
        <f>IFERROR(INDEX($H$137:$H$256,MATCH(0,INDEX(COUNTIF($J$136:J212,$H$137:$H$256),),)),"")</f>
        <v/>
      </c>
    </row>
    <row r="214" spans="3:10" x14ac:dyDescent="0.3">
      <c r="C214" s="309">
        <v>78</v>
      </c>
      <c r="D214" s="433" t="str">
        <f>+SERVICIOS!D84</f>
        <v>-</v>
      </c>
      <c r="E214" s="309">
        <f>+SUMIFS(SERVICIOS!E192:CF192,$E$135:$CF$135,"&gt;="&amp;$F$134,$E$135:$CF$135,"&lt;="&amp;$H$134)</f>
        <v>0</v>
      </c>
      <c r="F214" s="435">
        <f>+IF(D214="-",0,VLOOKUP(D214,'LP-Servicios'!$E$153:$F$273,2,FALSE))</f>
        <v>0</v>
      </c>
      <c r="G214" s="436">
        <f t="shared" si="56"/>
        <v>0</v>
      </c>
      <c r="H214" s="403" t="str">
        <f t="shared" si="57"/>
        <v/>
      </c>
      <c r="J214" s="437" t="str">
        <f>IFERROR(INDEX($H$137:$H$256,MATCH(0,INDEX(COUNTIF($J$136:J213,$H$137:$H$256),),)),"")</f>
        <v/>
      </c>
    </row>
    <row r="215" spans="3:10" x14ac:dyDescent="0.3">
      <c r="C215" s="309">
        <v>79</v>
      </c>
      <c r="D215" s="433" t="str">
        <f>+SERVICIOS!D85</f>
        <v>-</v>
      </c>
      <c r="E215" s="309">
        <f>+SUMIFS(SERVICIOS!E193:CF193,$E$135:$CF$135,"&gt;="&amp;$F$134,$E$135:$CF$135,"&lt;="&amp;$H$134)</f>
        <v>0</v>
      </c>
      <c r="F215" s="435">
        <f>+IF(D215="-",0,VLOOKUP(D215,'LP-Servicios'!$E$153:$F$273,2,FALSE))</f>
        <v>0</v>
      </c>
      <c r="G215" s="436">
        <f t="shared" si="56"/>
        <v>0</v>
      </c>
      <c r="H215" s="403" t="str">
        <f t="shared" si="57"/>
        <v/>
      </c>
      <c r="J215" s="437" t="str">
        <f>IFERROR(INDEX($H$137:$H$256,MATCH(0,INDEX(COUNTIF($J$136:J214,$H$137:$H$256),),)),"")</f>
        <v/>
      </c>
    </row>
    <row r="216" spans="3:10" x14ac:dyDescent="0.3">
      <c r="C216" s="309">
        <v>80</v>
      </c>
      <c r="D216" s="433" t="str">
        <f>+SERVICIOS!D86</f>
        <v>-</v>
      </c>
      <c r="E216" s="309">
        <f>+SUMIFS(SERVICIOS!E194:CF194,$E$135:$CF$135,"&gt;="&amp;$F$134,$E$135:$CF$135,"&lt;="&amp;$H$134)</f>
        <v>0</v>
      </c>
      <c r="F216" s="435">
        <f>+IF(D216="-",0,VLOOKUP(D216,'LP-Servicios'!$E$153:$F$273,2,FALSE))</f>
        <v>0</v>
      </c>
      <c r="G216" s="436">
        <f t="shared" si="56"/>
        <v>0</v>
      </c>
      <c r="H216" s="403" t="str">
        <f t="shared" si="57"/>
        <v/>
      </c>
      <c r="J216" s="437" t="str">
        <f>IFERROR(INDEX($H$137:$H$256,MATCH(0,INDEX(COUNTIF($J$136:J215,$H$137:$H$256),),)),"")</f>
        <v/>
      </c>
    </row>
    <row r="217" spans="3:10" x14ac:dyDescent="0.3">
      <c r="C217" s="309">
        <v>81</v>
      </c>
      <c r="D217" s="433" t="str">
        <f>+SERVICIOS!D87</f>
        <v>-</v>
      </c>
      <c r="E217" s="309">
        <f>+SUMIFS(SERVICIOS!E195:CF195,$E$135:$CF$135,"&gt;="&amp;$F$134,$E$135:$CF$135,"&lt;="&amp;$H$134)</f>
        <v>0</v>
      </c>
      <c r="F217" s="435">
        <f>+IF(D217="-",0,VLOOKUP(D217,'LP-Servicios'!$E$153:$F$273,2,FALSE))</f>
        <v>0</v>
      </c>
      <c r="G217" s="436">
        <f t="shared" si="56"/>
        <v>0</v>
      </c>
      <c r="H217" s="403" t="str">
        <f t="shared" si="57"/>
        <v/>
      </c>
      <c r="J217" s="437" t="str">
        <f>IFERROR(INDEX($H$137:$H$256,MATCH(0,INDEX(COUNTIF($J$136:J216,$H$137:$H$256),),)),"")</f>
        <v/>
      </c>
    </row>
    <row r="218" spans="3:10" x14ac:dyDescent="0.3">
      <c r="C218" s="309">
        <v>82</v>
      </c>
      <c r="D218" s="433" t="str">
        <f>+SERVICIOS!D88</f>
        <v>-</v>
      </c>
      <c r="E218" s="309">
        <f>+SUMIFS(SERVICIOS!E196:CF196,$E$135:$CF$135,"&gt;="&amp;$F$134,$E$135:$CF$135,"&lt;="&amp;$H$134)</f>
        <v>0</v>
      </c>
      <c r="F218" s="435">
        <f>+IF(D218="-",0,VLOOKUP(D218,'LP-Servicios'!$E$153:$F$273,2,FALSE))</f>
        <v>0</v>
      </c>
      <c r="G218" s="436">
        <f t="shared" si="56"/>
        <v>0</v>
      </c>
      <c r="H218" s="403" t="str">
        <f t="shared" si="57"/>
        <v/>
      </c>
      <c r="J218" s="437" t="str">
        <f>IFERROR(INDEX($H$137:$H$256,MATCH(0,INDEX(COUNTIF($J$136:J217,$H$137:$H$256),),)),"")</f>
        <v/>
      </c>
    </row>
    <row r="219" spans="3:10" x14ac:dyDescent="0.3">
      <c r="C219" s="309">
        <v>83</v>
      </c>
      <c r="D219" s="433" t="str">
        <f>+SERVICIOS!D89</f>
        <v>-</v>
      </c>
      <c r="E219" s="309">
        <f>+SUMIFS(SERVICIOS!E197:CF197,$E$135:$CF$135,"&gt;="&amp;$F$134,$E$135:$CF$135,"&lt;="&amp;$H$134)</f>
        <v>0</v>
      </c>
      <c r="F219" s="435">
        <f>+IF(D219="-",0,VLOOKUP(D219,'LP-Servicios'!$E$153:$F$273,2,FALSE))</f>
        <v>0</v>
      </c>
      <c r="G219" s="436">
        <f t="shared" si="56"/>
        <v>0</v>
      </c>
      <c r="H219" s="403" t="str">
        <f t="shared" si="57"/>
        <v/>
      </c>
      <c r="J219" s="437" t="str">
        <f>IFERROR(INDEX($H$137:$H$256,MATCH(0,INDEX(COUNTIF($J$136:J218,$H$137:$H$256),),)),"")</f>
        <v/>
      </c>
    </row>
    <row r="220" spans="3:10" x14ac:dyDescent="0.3">
      <c r="C220" s="309">
        <v>84</v>
      </c>
      <c r="D220" s="433" t="str">
        <f>+SERVICIOS!D90</f>
        <v>-</v>
      </c>
      <c r="E220" s="309">
        <f>+SUMIFS(SERVICIOS!E198:CF198,$E$135:$CF$135,"&gt;="&amp;$F$134,$E$135:$CF$135,"&lt;="&amp;$H$134)</f>
        <v>0</v>
      </c>
      <c r="F220" s="435">
        <f>+IF(D220="-",0,VLOOKUP(D220,'LP-Servicios'!$E$153:$F$273,2,FALSE))</f>
        <v>0</v>
      </c>
      <c r="G220" s="436">
        <f t="shared" si="56"/>
        <v>0</v>
      </c>
      <c r="H220" s="403" t="str">
        <f t="shared" si="57"/>
        <v/>
      </c>
      <c r="J220" s="437" t="str">
        <f>IFERROR(INDEX($H$137:$H$256,MATCH(0,INDEX(COUNTIF($J$136:J219,$H$137:$H$256),),)),"")</f>
        <v/>
      </c>
    </row>
    <row r="221" spans="3:10" x14ac:dyDescent="0.3">
      <c r="C221" s="309">
        <v>85</v>
      </c>
      <c r="D221" s="433" t="str">
        <f>+SERVICIOS!D91</f>
        <v>-</v>
      </c>
      <c r="E221" s="309">
        <f>+SUMIFS(SERVICIOS!E199:CF199,$E$135:$CF$135,"&gt;="&amp;$F$134,$E$135:$CF$135,"&lt;="&amp;$H$134)</f>
        <v>0</v>
      </c>
      <c r="F221" s="435">
        <f>+IF(D221="-",0,VLOOKUP(D221,'LP-Servicios'!$E$153:$F$273,2,FALSE))</f>
        <v>0</v>
      </c>
      <c r="G221" s="436">
        <f t="shared" si="56"/>
        <v>0</v>
      </c>
      <c r="H221" s="403" t="str">
        <f t="shared" si="57"/>
        <v/>
      </c>
      <c r="J221" s="437" t="str">
        <f>IFERROR(INDEX($H$137:$H$256,MATCH(0,INDEX(COUNTIF($J$136:J220,$H$137:$H$256),),)),"")</f>
        <v/>
      </c>
    </row>
    <row r="222" spans="3:10" x14ac:dyDescent="0.3">
      <c r="C222" s="309">
        <v>86</v>
      </c>
      <c r="D222" s="433" t="str">
        <f>+SERVICIOS!D92</f>
        <v>-</v>
      </c>
      <c r="E222" s="309">
        <f>+SUMIFS(SERVICIOS!E200:CF200,$E$135:$CF$135,"&gt;="&amp;$F$134,$E$135:$CF$135,"&lt;="&amp;$H$134)</f>
        <v>0</v>
      </c>
      <c r="F222" s="435">
        <f>+IF(D222="-",0,VLOOKUP(D222,'LP-Servicios'!$E$153:$F$273,2,FALSE))</f>
        <v>0</v>
      </c>
      <c r="G222" s="436">
        <f t="shared" si="56"/>
        <v>0</v>
      </c>
      <c r="H222" s="403" t="str">
        <f t="shared" si="57"/>
        <v/>
      </c>
      <c r="J222" s="437" t="str">
        <f>IFERROR(INDEX($H$137:$H$256,MATCH(0,INDEX(COUNTIF($J$136:J221,$H$137:$H$256),),)),"")</f>
        <v/>
      </c>
    </row>
    <row r="223" spans="3:10" x14ac:dyDescent="0.3">
      <c r="C223" s="309">
        <v>87</v>
      </c>
      <c r="D223" s="433" t="str">
        <f>+SERVICIOS!D93</f>
        <v>-</v>
      </c>
      <c r="E223" s="309">
        <f>+SUMIFS(SERVICIOS!E201:CF201,$E$135:$CF$135,"&gt;="&amp;$F$134,$E$135:$CF$135,"&lt;="&amp;$H$134)</f>
        <v>0</v>
      </c>
      <c r="F223" s="435">
        <f>+IF(D223="-",0,VLOOKUP(D223,'LP-Servicios'!$E$153:$F$273,2,FALSE))</f>
        <v>0</v>
      </c>
      <c r="G223" s="436">
        <f t="shared" si="56"/>
        <v>0</v>
      </c>
      <c r="H223" s="403" t="str">
        <f t="shared" si="57"/>
        <v/>
      </c>
      <c r="J223" s="437" t="str">
        <f>IFERROR(INDEX($H$137:$H$256,MATCH(0,INDEX(COUNTIF($J$136:J222,$H$137:$H$256),),)),"")</f>
        <v/>
      </c>
    </row>
    <row r="224" spans="3:10" x14ac:dyDescent="0.3">
      <c r="C224" s="309">
        <v>88</v>
      </c>
      <c r="D224" s="433" t="str">
        <f>+SERVICIOS!D94</f>
        <v>-</v>
      </c>
      <c r="E224" s="309">
        <f>+SUMIFS(SERVICIOS!E202:CF202,$E$135:$CF$135,"&gt;="&amp;$F$134,$E$135:$CF$135,"&lt;="&amp;$H$134)</f>
        <v>0</v>
      </c>
      <c r="F224" s="435">
        <f>+IF(D224="-",0,VLOOKUP(D224,'LP-Servicios'!$E$153:$F$273,2,FALSE))</f>
        <v>0</v>
      </c>
      <c r="G224" s="436">
        <f t="shared" si="56"/>
        <v>0</v>
      </c>
      <c r="H224" s="403" t="str">
        <f t="shared" si="57"/>
        <v/>
      </c>
      <c r="J224" s="437" t="str">
        <f>IFERROR(INDEX($H$137:$H$256,MATCH(0,INDEX(COUNTIF($J$136:J223,$H$137:$H$256),),)),"")</f>
        <v/>
      </c>
    </row>
    <row r="225" spans="3:10" x14ac:dyDescent="0.3">
      <c r="C225" s="309">
        <v>89</v>
      </c>
      <c r="D225" s="433" t="str">
        <f>+SERVICIOS!D95</f>
        <v>-</v>
      </c>
      <c r="E225" s="309">
        <f>+SUMIFS(SERVICIOS!E203:CF203,$E$135:$CF$135,"&gt;="&amp;$F$134,$E$135:$CF$135,"&lt;="&amp;$H$134)</f>
        <v>0</v>
      </c>
      <c r="F225" s="435">
        <f>+IF(D225="-",0,VLOOKUP(D225,'LP-Servicios'!$E$153:$F$273,2,FALSE))</f>
        <v>0</v>
      </c>
      <c r="G225" s="436">
        <f t="shared" si="56"/>
        <v>0</v>
      </c>
      <c r="H225" s="403" t="str">
        <f t="shared" si="57"/>
        <v/>
      </c>
      <c r="J225" s="437" t="str">
        <f>IFERROR(INDEX($H$137:$H$256,MATCH(0,INDEX(COUNTIF($J$136:J224,$H$137:$H$256),),)),"")</f>
        <v/>
      </c>
    </row>
    <row r="226" spans="3:10" x14ac:dyDescent="0.3">
      <c r="C226" s="309">
        <v>90</v>
      </c>
      <c r="D226" s="433" t="str">
        <f>+SERVICIOS!D96</f>
        <v>-</v>
      </c>
      <c r="E226" s="309">
        <f>+SUMIFS(SERVICIOS!E204:CF204,$E$135:$CF$135,"&gt;="&amp;$F$134,$E$135:$CF$135,"&lt;="&amp;$H$134)</f>
        <v>0</v>
      </c>
      <c r="F226" s="435">
        <f>+IF(D226="-",0,VLOOKUP(D226,'LP-Servicios'!$E$153:$F$273,2,FALSE))</f>
        <v>0</v>
      </c>
      <c r="G226" s="436">
        <f t="shared" si="56"/>
        <v>0</v>
      </c>
      <c r="H226" s="403" t="str">
        <f t="shared" si="57"/>
        <v/>
      </c>
      <c r="J226" s="437" t="str">
        <f>IFERROR(INDEX($H$137:$H$256,MATCH(0,INDEX(COUNTIF($J$136:J225,$H$137:$H$256),),)),"")</f>
        <v/>
      </c>
    </row>
    <row r="227" spans="3:10" x14ac:dyDescent="0.3">
      <c r="C227" s="309">
        <v>91</v>
      </c>
      <c r="D227" s="433" t="str">
        <f>+SERVICIOS!D97</f>
        <v>-</v>
      </c>
      <c r="E227" s="309">
        <f>+SUMIFS(SERVICIOS!E205:CF205,$E$135:$CF$135,"&gt;="&amp;$F$134,$E$135:$CF$135,"&lt;="&amp;$H$134)</f>
        <v>0</v>
      </c>
      <c r="F227" s="435">
        <f>+IF(D227="-",0,VLOOKUP(D227,'LP-Servicios'!$E$153:$F$273,2,FALSE))</f>
        <v>0</v>
      </c>
      <c r="G227" s="436">
        <f t="shared" si="56"/>
        <v>0</v>
      </c>
      <c r="H227" s="403" t="str">
        <f t="shared" si="57"/>
        <v/>
      </c>
      <c r="J227" s="437" t="str">
        <f>IFERROR(INDEX($H$137:$H$256,MATCH(0,INDEX(COUNTIF($J$136:J226,$H$137:$H$256),),)),"")</f>
        <v/>
      </c>
    </row>
    <row r="228" spans="3:10" x14ac:dyDescent="0.3">
      <c r="C228" s="309">
        <v>92</v>
      </c>
      <c r="D228" s="433" t="str">
        <f>+SERVICIOS!D98</f>
        <v>-</v>
      </c>
      <c r="E228" s="309">
        <f>+SUMIFS(SERVICIOS!E206:CF206,$E$135:$CF$135,"&gt;="&amp;$F$134,$E$135:$CF$135,"&lt;="&amp;$H$134)</f>
        <v>0</v>
      </c>
      <c r="F228" s="435">
        <f>+IF(D228="-",0,VLOOKUP(D228,'LP-Servicios'!$E$153:$F$273,2,FALSE))</f>
        <v>0</v>
      </c>
      <c r="G228" s="436">
        <f t="shared" si="56"/>
        <v>0</v>
      </c>
      <c r="H228" s="403" t="str">
        <f t="shared" si="57"/>
        <v/>
      </c>
      <c r="J228" s="437" t="str">
        <f>IFERROR(INDEX($H$137:$H$256,MATCH(0,INDEX(COUNTIF($J$136:J227,$H$137:$H$256),),)),"")</f>
        <v/>
      </c>
    </row>
    <row r="229" spans="3:10" x14ac:dyDescent="0.3">
      <c r="C229" s="309">
        <v>93</v>
      </c>
      <c r="D229" s="433" t="str">
        <f>+SERVICIOS!D99</f>
        <v>-</v>
      </c>
      <c r="E229" s="309">
        <f>+SUMIFS(SERVICIOS!E207:CF207,$E$135:$CF$135,"&gt;="&amp;$F$134,$E$135:$CF$135,"&lt;="&amp;$H$134)</f>
        <v>0</v>
      </c>
      <c r="F229" s="435">
        <f>+IF(D229="-",0,VLOOKUP(D229,'LP-Servicios'!$E$153:$F$273,2,FALSE))</f>
        <v>0</v>
      </c>
      <c r="G229" s="436">
        <f t="shared" si="56"/>
        <v>0</v>
      </c>
      <c r="H229" s="403" t="str">
        <f t="shared" si="57"/>
        <v/>
      </c>
      <c r="J229" s="437" t="str">
        <f>IFERROR(INDEX($H$137:$H$256,MATCH(0,INDEX(COUNTIF($J$136:J228,$H$137:$H$256),),)),"")</f>
        <v/>
      </c>
    </row>
    <row r="230" spans="3:10" x14ac:dyDescent="0.3">
      <c r="C230" s="309">
        <v>94</v>
      </c>
      <c r="D230" s="433" t="str">
        <f>+SERVICIOS!D100</f>
        <v>-</v>
      </c>
      <c r="E230" s="309">
        <f>+SUMIFS(SERVICIOS!E208:CF208,$E$135:$CF$135,"&gt;="&amp;$F$134,$E$135:$CF$135,"&lt;="&amp;$H$134)</f>
        <v>0</v>
      </c>
      <c r="F230" s="435">
        <f>+IF(D230="-",0,VLOOKUP(D230,'LP-Servicios'!$E$153:$F$273,2,FALSE))</f>
        <v>0</v>
      </c>
      <c r="G230" s="436">
        <f t="shared" si="56"/>
        <v>0</v>
      </c>
      <c r="H230" s="403" t="str">
        <f t="shared" si="57"/>
        <v/>
      </c>
      <c r="J230" s="437" t="str">
        <f>IFERROR(INDEX($H$137:$H$256,MATCH(0,INDEX(COUNTIF($J$136:J229,$H$137:$H$256),),)),"")</f>
        <v/>
      </c>
    </row>
    <row r="231" spans="3:10" x14ac:dyDescent="0.3">
      <c r="C231" s="309">
        <v>95</v>
      </c>
      <c r="D231" s="433" t="str">
        <f>+SERVICIOS!D101</f>
        <v>-</v>
      </c>
      <c r="E231" s="309">
        <f>+SUMIFS(SERVICIOS!E209:CF209,$E$135:$CF$135,"&gt;="&amp;$F$134,$E$135:$CF$135,"&lt;="&amp;$H$134)</f>
        <v>0</v>
      </c>
      <c r="F231" s="435">
        <f>+IF(D231="-",0,VLOOKUP(D231,'LP-Servicios'!$E$153:$F$273,2,FALSE))</f>
        <v>0</v>
      </c>
      <c r="G231" s="436">
        <f t="shared" si="56"/>
        <v>0</v>
      </c>
      <c r="H231" s="403" t="str">
        <f t="shared" si="57"/>
        <v/>
      </c>
      <c r="J231" s="437" t="str">
        <f>IFERROR(INDEX($H$137:$H$256,MATCH(0,INDEX(COUNTIF($J$136:J230,$H$137:$H$256),),)),"")</f>
        <v/>
      </c>
    </row>
    <row r="232" spans="3:10" x14ac:dyDescent="0.3">
      <c r="C232" s="309">
        <v>96</v>
      </c>
      <c r="D232" s="433" t="str">
        <f>+SERVICIOS!D102</f>
        <v>-</v>
      </c>
      <c r="E232" s="309">
        <f>+SUMIFS(SERVICIOS!E210:CF210,$E$135:$CF$135,"&gt;="&amp;$F$134,$E$135:$CF$135,"&lt;="&amp;$H$134)</f>
        <v>0</v>
      </c>
      <c r="F232" s="435">
        <f>+IF(D232="-",0,VLOOKUP(D232,'LP-Servicios'!$E$153:$F$273,2,FALSE))</f>
        <v>0</v>
      </c>
      <c r="G232" s="436">
        <f t="shared" si="56"/>
        <v>0</v>
      </c>
      <c r="H232" s="403" t="str">
        <f t="shared" si="57"/>
        <v/>
      </c>
      <c r="J232" s="437" t="str">
        <f>IFERROR(INDEX($H$137:$H$256,MATCH(0,INDEX(COUNTIF($J$136:J231,$H$137:$H$256),),)),"")</f>
        <v/>
      </c>
    </row>
    <row r="233" spans="3:10" x14ac:dyDescent="0.3">
      <c r="C233" s="309">
        <v>97</v>
      </c>
      <c r="D233" s="433" t="str">
        <f>+SERVICIOS!D103</f>
        <v>-</v>
      </c>
      <c r="E233" s="309">
        <f>+SUMIFS(SERVICIOS!E211:CF211,$E$135:$CF$135,"&gt;="&amp;$F$134,$E$135:$CF$135,"&lt;="&amp;$H$134)</f>
        <v>0</v>
      </c>
      <c r="F233" s="435">
        <f>+IF(D233="-",0,VLOOKUP(D233,'LP-Servicios'!$E$153:$F$273,2,FALSE))</f>
        <v>0</v>
      </c>
      <c r="G233" s="436">
        <f t="shared" si="56"/>
        <v>0</v>
      </c>
      <c r="H233" s="403" t="str">
        <f t="shared" si="57"/>
        <v/>
      </c>
      <c r="J233" s="437" t="str">
        <f>IFERROR(INDEX($H$137:$H$256,MATCH(0,INDEX(COUNTIF($J$136:J232,$H$137:$H$256),),)),"")</f>
        <v/>
      </c>
    </row>
    <row r="234" spans="3:10" x14ac:dyDescent="0.3">
      <c r="C234" s="309">
        <v>98</v>
      </c>
      <c r="D234" s="433" t="str">
        <f>+SERVICIOS!D104</f>
        <v>-</v>
      </c>
      <c r="E234" s="309">
        <f>+SUMIFS(SERVICIOS!E212:CF212,$E$135:$CF$135,"&gt;="&amp;$F$134,$E$135:$CF$135,"&lt;="&amp;$H$134)</f>
        <v>0</v>
      </c>
      <c r="F234" s="435">
        <f>+IF(D234="-",0,VLOOKUP(D234,'LP-Servicios'!$E$153:$F$273,2,FALSE))</f>
        <v>0</v>
      </c>
      <c r="G234" s="436">
        <f t="shared" si="56"/>
        <v>0</v>
      </c>
      <c r="H234" s="403" t="str">
        <f t="shared" si="57"/>
        <v/>
      </c>
      <c r="J234" s="437" t="str">
        <f>IFERROR(INDEX($H$137:$H$256,MATCH(0,INDEX(COUNTIF($J$136:J233,$H$137:$H$256),),)),"")</f>
        <v/>
      </c>
    </row>
    <row r="235" spans="3:10" x14ac:dyDescent="0.3">
      <c r="C235" s="309">
        <v>99</v>
      </c>
      <c r="D235" s="433" t="str">
        <f>+SERVICIOS!D105</f>
        <v>-</v>
      </c>
      <c r="E235" s="309">
        <f>+SUMIFS(SERVICIOS!E213:CF213,$E$135:$CF$135,"&gt;="&amp;$F$134,$E$135:$CF$135,"&lt;="&amp;$H$134)</f>
        <v>0</v>
      </c>
      <c r="F235" s="435">
        <f>+IF(D235="-",0,VLOOKUP(D235,'LP-Servicios'!$E$153:$F$273,2,FALSE))</f>
        <v>0</v>
      </c>
      <c r="G235" s="436">
        <f t="shared" si="56"/>
        <v>0</v>
      </c>
      <c r="H235" s="403" t="str">
        <f t="shared" si="57"/>
        <v/>
      </c>
      <c r="J235" s="437" t="str">
        <f>IFERROR(INDEX($H$137:$H$256,MATCH(0,INDEX(COUNTIF($J$136:J234,$H$137:$H$256),),)),"")</f>
        <v/>
      </c>
    </row>
    <row r="236" spans="3:10" x14ac:dyDescent="0.3">
      <c r="C236" s="309">
        <v>100</v>
      </c>
      <c r="D236" s="433" t="str">
        <f>+SERVICIOS!D106</f>
        <v>-</v>
      </c>
      <c r="E236" s="309">
        <f>+SUMIFS(SERVICIOS!E214:CF214,$E$135:$CF$135,"&gt;="&amp;$F$134,$E$135:$CF$135,"&lt;="&amp;$H$134)</f>
        <v>0</v>
      </c>
      <c r="F236" s="435">
        <f>+IF(D236="-",0,VLOOKUP(D236,'LP-Servicios'!$E$153:$F$273,2,FALSE))</f>
        <v>0</v>
      </c>
      <c r="G236" s="436">
        <f t="shared" si="56"/>
        <v>0</v>
      </c>
      <c r="H236" s="403" t="str">
        <f t="shared" si="57"/>
        <v/>
      </c>
      <c r="J236" s="437" t="str">
        <f>IFERROR(INDEX($H$137:$H$256,MATCH(0,INDEX(COUNTIF($J$136:J235,$H$137:$H$256),),)),"")</f>
        <v/>
      </c>
    </row>
    <row r="237" spans="3:10" x14ac:dyDescent="0.3">
      <c r="C237" s="309">
        <v>1</v>
      </c>
      <c r="D237" s="433" t="str">
        <f>+PRODUCTOS!D8</f>
        <v>Malla API 100</v>
      </c>
      <c r="E237" s="309">
        <f>+SUMIFS(PRODUCTOS!E36:CF36,$E$135:$CF$135,"&gt;="&amp;$F$134,$E$135:$CF$135,"&lt;="&amp;$H$134)</f>
        <v>0</v>
      </c>
      <c r="F237" s="435">
        <f>+IF(D237="-",0,VLOOKUP(D237,'LP-Servicios'!$E$153:$F$273,2,FALSE))</f>
        <v>0</v>
      </c>
      <c r="G237" s="436">
        <f t="shared" si="56"/>
        <v>0</v>
      </c>
      <c r="H237" s="403" t="str">
        <f t="shared" si="57"/>
        <v/>
      </c>
      <c r="J237" s="437" t="str">
        <f>IFERROR(INDEX($H$137:$H$256,MATCH(0,INDEX(COUNTIF($J$136:J236,$H$137:$H$256),),)),"")</f>
        <v/>
      </c>
    </row>
    <row r="238" spans="3:10" x14ac:dyDescent="0.3">
      <c r="C238" s="309">
        <v>2</v>
      </c>
      <c r="D238" s="433" t="str">
        <f>+PRODUCTOS!D9</f>
        <v>Malla API 120</v>
      </c>
      <c r="E238" s="309">
        <f>+SUMIFS(PRODUCTOS!E37:CF37,$E$135:$CF$135,"&gt;="&amp;$F$134,$E$135:$CF$135,"&lt;="&amp;$H$134)</f>
        <v>0</v>
      </c>
      <c r="F238" s="435">
        <f>+IF(D238="-",0,VLOOKUP(D238,'LP-Servicios'!$E$153:$F$273,2,FALSE))</f>
        <v>0</v>
      </c>
      <c r="G238" s="436">
        <f t="shared" si="56"/>
        <v>0</v>
      </c>
      <c r="H238" s="403" t="str">
        <f t="shared" si="57"/>
        <v/>
      </c>
      <c r="J238" s="437" t="str">
        <f>IFERROR(INDEX($H$137:$H$256,MATCH(0,INDEX(COUNTIF($J$136:J237,$H$137:$H$256),),)),"")</f>
        <v/>
      </c>
    </row>
    <row r="239" spans="3:10" x14ac:dyDescent="0.3">
      <c r="C239" s="309">
        <v>3</v>
      </c>
      <c r="D239" s="433" t="str">
        <f>+PRODUCTOS!D10</f>
        <v>Malla API 140</v>
      </c>
      <c r="E239" s="309">
        <f>+SUMIFS(PRODUCTOS!E38:CF38,$E$135:$CF$135,"&gt;="&amp;$F$134,$E$135:$CF$135,"&lt;="&amp;$H$134)</f>
        <v>0</v>
      </c>
      <c r="F239" s="435">
        <f>+IF(D239="-",0,VLOOKUP(D239,'LP-Servicios'!$E$153:$F$273,2,FALSE))</f>
        <v>0</v>
      </c>
      <c r="G239" s="436">
        <f t="shared" si="56"/>
        <v>0</v>
      </c>
      <c r="H239" s="403" t="str">
        <f t="shared" si="57"/>
        <v/>
      </c>
      <c r="J239" s="437" t="str">
        <f>IFERROR(INDEX($H$137:$H$256,MATCH(0,INDEX(COUNTIF($J$136:J238,$H$137:$H$256),),)),"")</f>
        <v/>
      </c>
    </row>
    <row r="240" spans="3:10" x14ac:dyDescent="0.3">
      <c r="C240" s="309">
        <v>4</v>
      </c>
      <c r="D240" s="433" t="str">
        <f>+PRODUCTOS!D11</f>
        <v>Malla API 170</v>
      </c>
      <c r="E240" s="309">
        <f>+SUMIFS(PRODUCTOS!E39:CF39,$E$135:$CF$135,"&gt;="&amp;$F$134,$E$135:$CF$135,"&lt;="&amp;$H$134)</f>
        <v>0</v>
      </c>
      <c r="F240" s="435">
        <f>+IF(D240="-",0,VLOOKUP(D240,'LP-Servicios'!$E$153:$F$273,2,FALSE))</f>
        <v>0</v>
      </c>
      <c r="G240" s="436">
        <f t="shared" si="56"/>
        <v>0</v>
      </c>
      <c r="H240" s="403" t="str">
        <f t="shared" si="57"/>
        <v/>
      </c>
      <c r="J240" s="437" t="str">
        <f>IFERROR(INDEX($H$137:$H$256,MATCH(0,INDEX(COUNTIF($J$136:J239,$H$137:$H$256),),)),"")</f>
        <v/>
      </c>
    </row>
    <row r="241" spans="3:10" x14ac:dyDescent="0.3">
      <c r="C241" s="309">
        <v>5</v>
      </c>
      <c r="D241" s="433" t="str">
        <f>+PRODUCTOS!D12</f>
        <v>Malla API 200</v>
      </c>
      <c r="E241" s="309">
        <f>+SUMIFS(PRODUCTOS!E40:CF40,$E$135:$CF$135,"&gt;="&amp;$F$134,$E$135:$CF$135,"&lt;="&amp;$H$134)</f>
        <v>0</v>
      </c>
      <c r="F241" s="435">
        <f>+IF(D241="-",0,VLOOKUP(D241,'LP-Servicios'!$E$153:$F$273,2,FALSE))</f>
        <v>0</v>
      </c>
      <c r="G241" s="436">
        <f t="shared" si="56"/>
        <v>0</v>
      </c>
      <c r="H241" s="403" t="str">
        <f t="shared" si="57"/>
        <v/>
      </c>
      <c r="J241" s="437" t="str">
        <f>IFERROR(INDEX($H$137:$H$256,MATCH(0,INDEX(COUNTIF($J$136:J240,$H$137:$H$256),),)),"")</f>
        <v/>
      </c>
    </row>
    <row r="242" spans="3:10" x14ac:dyDescent="0.3">
      <c r="C242" s="309">
        <v>6</v>
      </c>
      <c r="D242" s="433" t="str">
        <f>+PRODUCTOS!D13</f>
        <v>Malla API 230</v>
      </c>
      <c r="E242" s="309">
        <f>+SUMIFS(PRODUCTOS!E41:CF41,$E$135:$CF$135,"&gt;="&amp;$F$134,$E$135:$CF$135,"&lt;="&amp;$H$134)</f>
        <v>0</v>
      </c>
      <c r="F242" s="435">
        <f>+IF(D242="-",0,VLOOKUP(D242,'LP-Servicios'!$E$153:$F$273,2,FALSE))</f>
        <v>0</v>
      </c>
      <c r="G242" s="436">
        <f t="shared" si="56"/>
        <v>0</v>
      </c>
      <c r="H242" s="403" t="str">
        <f t="shared" si="57"/>
        <v/>
      </c>
      <c r="J242" s="437" t="str">
        <f>IFERROR(INDEX($H$137:$H$256,MATCH(0,INDEX(COUNTIF($J$136:J241,$H$137:$H$256),),)),"")</f>
        <v/>
      </c>
    </row>
    <row r="243" spans="3:10" x14ac:dyDescent="0.3">
      <c r="C243" s="309">
        <v>7</v>
      </c>
      <c r="D243" s="433" t="str">
        <f>+PRODUCTOS!D14</f>
        <v>Malla API 270</v>
      </c>
      <c r="E243" s="309">
        <f>+SUMIFS(PRODUCTOS!E42:CF42,$E$135:$CF$135,"&gt;="&amp;$F$134,$E$135:$CF$135,"&lt;="&amp;$H$134)</f>
        <v>0</v>
      </c>
      <c r="F243" s="435">
        <f>+IF(D243="-",0,VLOOKUP(D243,'LP-Servicios'!$E$153:$F$273,2,FALSE))</f>
        <v>0</v>
      </c>
      <c r="G243" s="436">
        <f t="shared" si="56"/>
        <v>0</v>
      </c>
      <c r="H243" s="403" t="str">
        <f t="shared" si="57"/>
        <v/>
      </c>
      <c r="J243" s="437" t="str">
        <f>IFERROR(INDEX($H$137:$H$256,MATCH(0,INDEX(COUNTIF($J$136:J242,$H$137:$H$256),),)),"")</f>
        <v/>
      </c>
    </row>
    <row r="244" spans="3:10" x14ac:dyDescent="0.3">
      <c r="C244" s="309">
        <v>8</v>
      </c>
      <c r="D244" s="433" t="str">
        <f>+PRODUCTOS!D15</f>
        <v>Malla API 80</v>
      </c>
      <c r="E244" s="309">
        <f>+SUMIFS(PRODUCTOS!E43:CF43,$E$135:$CF$135,"&gt;="&amp;$F$134,$E$135:$CF$135,"&lt;="&amp;$H$134)</f>
        <v>0</v>
      </c>
      <c r="F244" s="435">
        <f>+IF(D244="-",0,VLOOKUP(D244,'LP-Servicios'!$E$153:$F$273,2,FALSE))</f>
        <v>0</v>
      </c>
      <c r="G244" s="436">
        <f t="shared" si="56"/>
        <v>0</v>
      </c>
      <c r="H244" s="403" t="str">
        <f t="shared" si="57"/>
        <v/>
      </c>
      <c r="J244" s="437" t="str">
        <f>IFERROR(INDEX($H$137:$H$256,MATCH(0,INDEX(COUNTIF($J$136:J243,$H$137:$H$256),),)),"")</f>
        <v/>
      </c>
    </row>
    <row r="245" spans="3:10" x14ac:dyDescent="0.3">
      <c r="C245" s="309">
        <v>9</v>
      </c>
      <c r="D245" s="433" t="str">
        <f>+PRODUCTOS!D16</f>
        <v>-</v>
      </c>
      <c r="E245" s="309">
        <f>+SUMIFS(PRODUCTOS!E44:CF44,$E$135:$CF$135,"&gt;="&amp;$F$134,$E$135:$CF$135,"&lt;="&amp;$H$134)</f>
        <v>0</v>
      </c>
      <c r="F245" s="435">
        <f>+IF(D245="-",0,VLOOKUP(D245,'LP-Servicios'!$E$153:$F$273,2,FALSE))</f>
        <v>0</v>
      </c>
      <c r="G245" s="436">
        <f t="shared" si="56"/>
        <v>0</v>
      </c>
      <c r="H245" s="403" t="str">
        <f t="shared" si="57"/>
        <v/>
      </c>
      <c r="J245" s="437" t="str">
        <f>IFERROR(INDEX($H$137:$H$256,MATCH(0,INDEX(COUNTIF($J$136:J244,$H$137:$H$256),),)),"")</f>
        <v/>
      </c>
    </row>
    <row r="246" spans="3:10" x14ac:dyDescent="0.3">
      <c r="C246" s="309">
        <v>10</v>
      </c>
      <c r="D246" s="433" t="str">
        <f>+PRODUCTOS!D17</f>
        <v>-</v>
      </c>
      <c r="E246" s="309">
        <f>+SUMIFS(PRODUCTOS!E45:CF45,$E$135:$CF$135,"&gt;="&amp;$F$134,$E$135:$CF$135,"&lt;="&amp;$H$134)</f>
        <v>0</v>
      </c>
      <c r="F246" s="435">
        <f>+IF(D246="-",0,VLOOKUP(D246,'LP-Servicios'!$E$153:$F$273,2,FALSE))</f>
        <v>0</v>
      </c>
      <c r="G246" s="436">
        <f t="shared" si="56"/>
        <v>0</v>
      </c>
      <c r="H246" s="403" t="str">
        <f t="shared" si="57"/>
        <v/>
      </c>
      <c r="J246" s="437" t="str">
        <f>IFERROR(INDEX($H$137:$H$256,MATCH(0,INDEX(COUNTIF($J$136:J245,$H$137:$H$256),),)),"")</f>
        <v/>
      </c>
    </row>
    <row r="247" spans="3:10" x14ac:dyDescent="0.3">
      <c r="C247" s="309">
        <v>11</v>
      </c>
      <c r="D247" s="433" t="str">
        <f>+PRODUCTOS!D18</f>
        <v>-</v>
      </c>
      <c r="E247" s="309">
        <f>+SUMIFS(PRODUCTOS!E46:CF46,$E$135:$CF$135,"&gt;="&amp;$F$134,$E$135:$CF$135,"&lt;="&amp;$H$134)</f>
        <v>0</v>
      </c>
      <c r="F247" s="435">
        <f>+IF(D247="-",0,VLOOKUP(D247,'LP-Servicios'!$E$153:$F$273,2,FALSE))</f>
        <v>0</v>
      </c>
      <c r="G247" s="436">
        <f t="shared" si="56"/>
        <v>0</v>
      </c>
      <c r="H247" s="403" t="str">
        <f t="shared" si="57"/>
        <v/>
      </c>
      <c r="J247" s="437" t="str">
        <f>IFERROR(INDEX($H$137:$H$256,MATCH(0,INDEX(COUNTIF($J$136:J246,$H$137:$H$256),),)),"")</f>
        <v/>
      </c>
    </row>
    <row r="248" spans="3:10" x14ac:dyDescent="0.3">
      <c r="C248" s="309">
        <v>12</v>
      </c>
      <c r="D248" s="433" t="str">
        <f>+PRODUCTOS!D19</f>
        <v>-</v>
      </c>
      <c r="E248" s="309">
        <f>+SUMIFS(PRODUCTOS!E47:CF47,$E$135:$CF$135,"&gt;="&amp;$F$134,$E$135:$CF$135,"&lt;="&amp;$H$134)</f>
        <v>0</v>
      </c>
      <c r="F248" s="435">
        <f>+IF(D248="-",0,VLOOKUP(D248,'LP-Servicios'!$E$153:$F$273,2,FALSE))</f>
        <v>0</v>
      </c>
      <c r="G248" s="436">
        <f t="shared" si="56"/>
        <v>0</v>
      </c>
      <c r="H248" s="403" t="str">
        <f t="shared" si="57"/>
        <v/>
      </c>
      <c r="J248" s="437" t="str">
        <f>IFERROR(INDEX($H$137:$H$256,MATCH(0,INDEX(COUNTIF($J$136:J247,$H$137:$H$256),),)),"")</f>
        <v/>
      </c>
    </row>
    <row r="249" spans="3:10" x14ac:dyDescent="0.3">
      <c r="C249" s="309">
        <v>13</v>
      </c>
      <c r="D249" s="433" t="str">
        <f>+PRODUCTOS!D20</f>
        <v>-</v>
      </c>
      <c r="E249" s="309">
        <f>+SUMIFS(PRODUCTOS!E48:CF48,$E$135:$CF$135,"&gt;="&amp;$F$134,$E$135:$CF$135,"&lt;="&amp;$H$134)</f>
        <v>0</v>
      </c>
      <c r="F249" s="435">
        <f>+IF(D249="-",0,VLOOKUP(D249,'LP-Servicios'!$E$153:$F$273,2,FALSE))</f>
        <v>0</v>
      </c>
      <c r="G249" s="436">
        <f t="shared" si="56"/>
        <v>0</v>
      </c>
      <c r="H249" s="403" t="str">
        <f t="shared" si="57"/>
        <v/>
      </c>
      <c r="J249" s="437" t="str">
        <f>IFERROR(INDEX($H$137:$H$256,MATCH(0,INDEX(COUNTIF($J$136:J248,$H$137:$H$256),),)),"")</f>
        <v/>
      </c>
    </row>
    <row r="250" spans="3:10" x14ac:dyDescent="0.3">
      <c r="C250" s="309">
        <v>14</v>
      </c>
      <c r="D250" s="433" t="str">
        <f>+PRODUCTOS!D21</f>
        <v>-</v>
      </c>
      <c r="E250" s="309">
        <f>+SUMIFS(PRODUCTOS!E49:CF49,$E$135:$CF$135,"&gt;="&amp;$F$134,$E$135:$CF$135,"&lt;="&amp;$H$134)</f>
        <v>0</v>
      </c>
      <c r="F250" s="435">
        <f>+IF(D250="-",0,VLOOKUP(D250,'LP-Servicios'!$E$153:$F$273,2,FALSE))</f>
        <v>0</v>
      </c>
      <c r="G250" s="436">
        <f t="shared" si="56"/>
        <v>0</v>
      </c>
      <c r="H250" s="403" t="str">
        <f t="shared" si="57"/>
        <v/>
      </c>
      <c r="J250" s="437" t="str">
        <f>IFERROR(INDEX($H$137:$H$256,MATCH(0,INDEX(COUNTIF($J$136:J249,$H$137:$H$256),),)),"")</f>
        <v/>
      </c>
    </row>
    <row r="251" spans="3:10" x14ac:dyDescent="0.3">
      <c r="C251" s="309">
        <v>15</v>
      </c>
      <c r="D251" s="433" t="str">
        <f>+PRODUCTOS!D22</f>
        <v>-</v>
      </c>
      <c r="E251" s="309">
        <f>+SUMIFS(PRODUCTOS!E50:CF50,$E$135:$CF$135,"&gt;="&amp;$F$134,$E$135:$CF$135,"&lt;="&amp;$H$134)</f>
        <v>0</v>
      </c>
      <c r="F251" s="435">
        <f>+IF(D251="-",0,VLOOKUP(D251,'LP-Servicios'!$E$153:$F$273,2,FALSE))</f>
        <v>0</v>
      </c>
      <c r="G251" s="436">
        <f t="shared" si="56"/>
        <v>0</v>
      </c>
      <c r="H251" s="403" t="str">
        <f t="shared" si="57"/>
        <v/>
      </c>
      <c r="J251" s="437" t="str">
        <f>IFERROR(INDEX($H$137:$H$256,MATCH(0,INDEX(COUNTIF($J$136:J250,$H$137:$H$256),),)),"")</f>
        <v/>
      </c>
    </row>
    <row r="252" spans="3:10" x14ac:dyDescent="0.3">
      <c r="C252" s="309">
        <v>16</v>
      </c>
      <c r="D252" s="433" t="str">
        <f>+PRODUCTOS!D23</f>
        <v>-</v>
      </c>
      <c r="E252" s="309">
        <f>+SUMIFS(PRODUCTOS!E51:CF51,$E$135:$CF$135,"&gt;="&amp;$F$134,$E$135:$CF$135,"&lt;="&amp;$H$134)</f>
        <v>0</v>
      </c>
      <c r="F252" s="435">
        <f>+IF(D252="-",0,VLOOKUP(D252,'LP-Servicios'!$E$153:$F$273,2,FALSE))</f>
        <v>0</v>
      </c>
      <c r="G252" s="436">
        <f t="shared" si="56"/>
        <v>0</v>
      </c>
      <c r="H252" s="403" t="str">
        <f t="shared" si="57"/>
        <v/>
      </c>
      <c r="J252" s="437" t="str">
        <f>IFERROR(INDEX($H$137:$H$256,MATCH(0,INDEX(COUNTIF($J$136:J251,$H$137:$H$256),),)),"")</f>
        <v/>
      </c>
    </row>
    <row r="253" spans="3:10" x14ac:dyDescent="0.3">
      <c r="C253" s="309">
        <v>17</v>
      </c>
      <c r="D253" s="433" t="str">
        <f>+PRODUCTOS!D24</f>
        <v>-</v>
      </c>
      <c r="E253" s="309">
        <f>+SUMIFS(PRODUCTOS!E52:CF52,$E$135:$CF$135,"&gt;="&amp;$F$134,$E$135:$CF$135,"&lt;="&amp;$H$134)</f>
        <v>0</v>
      </c>
      <c r="F253" s="435">
        <f>+IF(D253="-",0,VLOOKUP(D253,'LP-Servicios'!$E$153:$F$273,2,FALSE))</f>
        <v>0</v>
      </c>
      <c r="G253" s="436">
        <f t="shared" si="56"/>
        <v>0</v>
      </c>
      <c r="H253" s="403" t="str">
        <f t="shared" si="57"/>
        <v/>
      </c>
      <c r="J253" s="437" t="str">
        <f>IFERROR(INDEX($H$137:$H$256,MATCH(0,INDEX(COUNTIF($J$136:J252,$H$137:$H$256),),)),"")</f>
        <v/>
      </c>
    </row>
    <row r="254" spans="3:10" x14ac:dyDescent="0.3">
      <c r="C254" s="309">
        <v>18</v>
      </c>
      <c r="D254" s="433" t="str">
        <f>+PRODUCTOS!D25</f>
        <v>-</v>
      </c>
      <c r="E254" s="309">
        <f>+SUMIFS(PRODUCTOS!E53:CF53,$E$135:$CF$135,"&gt;="&amp;$F$134,$E$135:$CF$135,"&lt;="&amp;$H$134)</f>
        <v>0</v>
      </c>
      <c r="F254" s="435">
        <f>+IF(D254="-",0,VLOOKUP(D254,'LP-Servicios'!$E$153:$F$273,2,FALSE))</f>
        <v>0</v>
      </c>
      <c r="G254" s="436">
        <f t="shared" si="56"/>
        <v>0</v>
      </c>
      <c r="H254" s="403" t="str">
        <f t="shared" si="57"/>
        <v/>
      </c>
      <c r="J254" s="437" t="str">
        <f>IFERROR(INDEX($H$137:$H$256,MATCH(0,INDEX(COUNTIF($J$136:J253,$H$137:$H$256),),)),"")</f>
        <v/>
      </c>
    </row>
    <row r="255" spans="3:10" x14ac:dyDescent="0.3">
      <c r="C255" s="309">
        <v>19</v>
      </c>
      <c r="D255" s="433" t="str">
        <f>+PRODUCTOS!D26</f>
        <v>-</v>
      </c>
      <c r="E255" s="309">
        <f>+SUMIFS(PRODUCTOS!E54:CF54,$E$135:$CF$135,"&gt;="&amp;$F$134,$E$135:$CF$135,"&lt;="&amp;$H$134)</f>
        <v>0</v>
      </c>
      <c r="F255" s="435">
        <f>+IF(D255="-",0,VLOOKUP(D255,'LP-Servicios'!$E$153:$F$273,2,FALSE))</f>
        <v>0</v>
      </c>
      <c r="G255" s="436">
        <f t="shared" si="56"/>
        <v>0</v>
      </c>
      <c r="H255" s="403" t="str">
        <f t="shared" si="57"/>
        <v/>
      </c>
      <c r="J255" s="437" t="str">
        <f>IFERROR(INDEX($H$137:$H$256,MATCH(0,INDEX(COUNTIF($J$136:J254,$H$137:$H$256),),)),"")</f>
        <v/>
      </c>
    </row>
    <row r="256" spans="3:10" x14ac:dyDescent="0.3">
      <c r="C256" s="309">
        <v>20</v>
      </c>
      <c r="D256" s="433" t="str">
        <f>+PRODUCTOS!D27</f>
        <v>-</v>
      </c>
      <c r="E256" s="309">
        <f>+SUMIFS(PRODUCTOS!E55:CF55,$E$135:$CF$135,"&gt;="&amp;$F$134,$E$135:$CF$135,"&lt;="&amp;$H$134)</f>
        <v>0</v>
      </c>
      <c r="F256" s="435">
        <f>+IF(D256="-",0,VLOOKUP(D256,'LP-Servicios'!$E$153:$F$273,2,FALSE))</f>
        <v>0</v>
      </c>
      <c r="G256" s="436">
        <f t="shared" si="56"/>
        <v>0</v>
      </c>
      <c r="H256" s="403" t="str">
        <f t="shared" si="57"/>
        <v/>
      </c>
      <c r="J256" s="437" t="str">
        <f>IFERROR(INDEX($H$137:$H$256,MATCH(0,INDEX(COUNTIF($J$136:J255,$H$137:$H$256),),)),"")</f>
        <v/>
      </c>
    </row>
  </sheetData>
  <sheetProtection algorithmName="SHA-512" hashValue="+B/nP9hA6CEM2dtWoJhDh0qrUt5mZ9w5FMOrT1UWLQ58TOUFpm1FPbGjJESLwJdXzGSEE68inLHzFSR8DgH14g==" saltValue="G0laHlUJMROV9undoesNpw==" spinCount="100000" sheet="1" objects="1" scenarios="1"/>
  <mergeCells count="8">
    <mergeCell ref="C92:C102"/>
    <mergeCell ref="C104:C114"/>
    <mergeCell ref="C14:C24"/>
    <mergeCell ref="C26:C36"/>
    <mergeCell ref="C38:C48"/>
    <mergeCell ref="C55:C65"/>
    <mergeCell ref="C67:C77"/>
    <mergeCell ref="C79:C89"/>
  </mergeCells>
  <phoneticPr fontId="4" type="noConversion"/>
  <conditionalFormatting sqref="E3:CF3">
    <cfRule type="expression" dxfId="1047" priority="13">
      <formula>E2</formula>
    </cfRule>
  </conditionalFormatting>
  <conditionalFormatting sqref="E4:CF4">
    <cfRule type="expression" dxfId="1046" priority="12">
      <formula>E2&gt;0</formula>
    </cfRule>
  </conditionalFormatting>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F192"/>
  <sheetViews>
    <sheetView zoomScaleNormal="100" workbookViewId="0">
      <pane xSplit="4" ySplit="5" topLeftCell="E6" activePane="bottomRight" state="frozen"/>
      <selection pane="topRight" activeCell="E1" sqref="E1"/>
      <selection pane="bottomLeft" activeCell="A6" sqref="A6"/>
      <selection pane="bottomRight" activeCell="N20" sqref="N20"/>
    </sheetView>
  </sheetViews>
  <sheetFormatPr baseColWidth="10" defaultRowHeight="16.5" x14ac:dyDescent="0.3"/>
  <cols>
    <col min="1" max="2" width="1.7109375" style="699" customWidth="1"/>
    <col min="3" max="3" width="13.7109375" style="699" customWidth="1"/>
    <col min="4" max="4" width="36.85546875" style="699" customWidth="1"/>
    <col min="5" max="84" width="14.7109375" style="699" customWidth="1"/>
    <col min="85" max="86" width="11.5703125" style="699"/>
    <col min="87" max="16383" width="0" style="699" hidden="1" customWidth="1"/>
    <col min="16384" max="16384" width="11.5703125" style="699"/>
  </cols>
  <sheetData>
    <row r="1" spans="4:84" ht="17.25" thickBot="1" x14ac:dyDescent="0.35"/>
    <row r="2" spans="4:84" ht="27" customHeight="1" thickBot="1" x14ac:dyDescent="0.35">
      <c r="D2" s="222" t="s">
        <v>166</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4:84" ht="34.9" customHeight="1" thickBot="1" x14ac:dyDescent="0.35">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4:84" ht="16.899999999999999" customHeight="1" thickBot="1" x14ac:dyDescent="0.35">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4:84" ht="19.899999999999999" customHeight="1" thickBot="1" x14ac:dyDescent="0.35">
      <c r="D5" s="224" t="s">
        <v>241</v>
      </c>
      <c r="E5" s="246" t="str">
        <f>+INDICE!$F$23</f>
        <v>CONTENEDOR</v>
      </c>
      <c r="F5" s="225" t="str">
        <f>+INDICE!$F$23</f>
        <v>CONTENEDOR</v>
      </c>
      <c r="G5" s="225" t="str">
        <f>+INDICE!$F$23</f>
        <v>CONTENEDOR</v>
      </c>
      <c r="H5" s="225" t="str">
        <f>+INDICE!$F$23</f>
        <v>CONTENEDOR</v>
      </c>
      <c r="I5" s="225" t="str">
        <f>+INDICE!$F$23</f>
        <v>CONTENEDOR</v>
      </c>
      <c r="J5" s="225" t="str">
        <f>+INDICE!$F$23</f>
        <v>CONTENEDOR</v>
      </c>
      <c r="K5" s="225" t="str">
        <f>+INDICE!$F$23</f>
        <v>CONTENEDOR</v>
      </c>
      <c r="L5" s="225" t="str">
        <f>+INDICE!$F$23</f>
        <v>CONTENEDOR</v>
      </c>
      <c r="M5" s="225" t="str">
        <f>+INDICE!$F$23</f>
        <v>CONTENEDOR</v>
      </c>
      <c r="N5" s="225" t="str">
        <f>+INDICE!$F$23</f>
        <v>CONTENEDOR</v>
      </c>
      <c r="O5" s="225" t="str">
        <f>+INDICE!$F$23</f>
        <v>CONTENEDOR</v>
      </c>
      <c r="P5" s="225" t="str">
        <f>+INDICE!$F$23</f>
        <v>CONTENEDOR</v>
      </c>
      <c r="Q5" s="225" t="str">
        <f>+INDICE!$F$23</f>
        <v>CONTENEDOR</v>
      </c>
      <c r="R5" s="225" t="str">
        <f>+INDICE!$F$23</f>
        <v>CONTENEDOR</v>
      </c>
      <c r="S5" s="225" t="str">
        <f>+INDICE!$F$23</f>
        <v>CONTENEDOR</v>
      </c>
      <c r="T5" s="225" t="str">
        <f>+INDICE!$F$23</f>
        <v>CONTENEDOR</v>
      </c>
      <c r="U5" s="225" t="str">
        <f>+INDICE!$F$23</f>
        <v>CONTENEDOR</v>
      </c>
      <c r="V5" s="225" t="str">
        <f>+INDICE!$F$23</f>
        <v>CONTENEDOR</v>
      </c>
      <c r="W5" s="225" t="str">
        <f>+INDICE!$F$23</f>
        <v>CONTENEDOR</v>
      </c>
      <c r="X5" s="225" t="str">
        <f>+INDICE!$F$23</f>
        <v>CONTENEDOR</v>
      </c>
      <c r="Y5" s="225" t="str">
        <f>+INDICE!$F$23</f>
        <v>CONTENEDOR</v>
      </c>
      <c r="Z5" s="225" t="str">
        <f>+INDICE!$F$23</f>
        <v>CONTENEDOR</v>
      </c>
      <c r="AA5" s="225" t="str">
        <f>+INDICE!$F$23</f>
        <v>CONTENEDOR</v>
      </c>
      <c r="AB5" s="225" t="str">
        <f>+INDICE!$F$23</f>
        <v>CONTENEDOR</v>
      </c>
      <c r="AC5" s="225" t="str">
        <f>+INDICE!$F$23</f>
        <v>CONTENEDOR</v>
      </c>
      <c r="AD5" s="225" t="str">
        <f>+INDICE!$F$23</f>
        <v>CONTENEDOR</v>
      </c>
      <c r="AE5" s="225" t="str">
        <f>+INDICE!$F$23</f>
        <v>CONTENEDOR</v>
      </c>
      <c r="AF5" s="225" t="str">
        <f>+INDICE!$F$23</f>
        <v>CONTENEDOR</v>
      </c>
      <c r="AG5" s="225" t="str">
        <f>+INDICE!$F$23</f>
        <v>CONTENEDOR</v>
      </c>
      <c r="AH5" s="225" t="str">
        <f>+INDICE!$F$23</f>
        <v>CONTENEDOR</v>
      </c>
      <c r="AI5" s="225" t="str">
        <f>+INDICE!$F$23</f>
        <v>CONTENEDOR</v>
      </c>
      <c r="AJ5" s="225" t="str">
        <f>+INDICE!$F$23</f>
        <v>CONTENEDOR</v>
      </c>
      <c r="AK5" s="225" t="str">
        <f>+INDICE!$F$23</f>
        <v>CONTENEDOR</v>
      </c>
      <c r="AL5" s="225" t="str">
        <f>+INDICE!$F$23</f>
        <v>CONTENEDOR</v>
      </c>
      <c r="AM5" s="225" t="str">
        <f>+INDICE!$F$23</f>
        <v>CONTENEDOR</v>
      </c>
      <c r="AN5" s="225" t="str">
        <f>+INDICE!$F$23</f>
        <v>CONTENEDOR</v>
      </c>
      <c r="AO5" s="225" t="str">
        <f>+INDICE!$F$23</f>
        <v>CONTENEDOR</v>
      </c>
      <c r="AP5" s="225" t="str">
        <f>+INDICE!$F$23</f>
        <v>CONTENEDOR</v>
      </c>
      <c r="AQ5" s="225" t="str">
        <f>+INDICE!$F$23</f>
        <v>CONTENEDOR</v>
      </c>
      <c r="AR5" s="225" t="str">
        <f>+INDICE!$F$23</f>
        <v>CONTENEDOR</v>
      </c>
      <c r="AS5" s="225" t="str">
        <f>+INDICE!$F$23</f>
        <v>CONTENEDOR</v>
      </c>
      <c r="AT5" s="225" t="str">
        <f>+INDICE!$F$23</f>
        <v>CONTENEDOR</v>
      </c>
      <c r="AU5" s="225" t="str">
        <f>+INDICE!$F$23</f>
        <v>CONTENEDOR</v>
      </c>
      <c r="AV5" s="225" t="str">
        <f>+INDICE!$F$23</f>
        <v>CONTENEDOR</v>
      </c>
      <c r="AW5" s="225" t="str">
        <f>+INDICE!$F$23</f>
        <v>CONTENEDOR</v>
      </c>
      <c r="AX5" s="225" t="str">
        <f>+INDICE!$F$23</f>
        <v>CONTENEDOR</v>
      </c>
      <c r="AY5" s="225" t="str">
        <f>+INDICE!$F$23</f>
        <v>CONTENEDOR</v>
      </c>
      <c r="AZ5" s="225" t="str">
        <f>+INDICE!$F$23</f>
        <v>CONTENEDOR</v>
      </c>
      <c r="BA5" s="225" t="str">
        <f>+INDICE!$F$23</f>
        <v>CONTENEDOR</v>
      </c>
      <c r="BB5" s="225" t="str">
        <f>+INDICE!$F$23</f>
        <v>CONTENEDOR</v>
      </c>
      <c r="BC5" s="225" t="str">
        <f>+INDICE!$F$23</f>
        <v>CONTENEDOR</v>
      </c>
      <c r="BD5" s="225" t="str">
        <f>+INDICE!$F$23</f>
        <v>CONTENEDOR</v>
      </c>
      <c r="BE5" s="225" t="str">
        <f>+INDICE!$F$23</f>
        <v>CONTENEDOR</v>
      </c>
      <c r="BF5" s="225" t="str">
        <f>+INDICE!$F$23</f>
        <v>CONTENEDOR</v>
      </c>
      <c r="BG5" s="225" t="str">
        <f>+INDICE!$F$23</f>
        <v>CONTENEDOR</v>
      </c>
      <c r="BH5" s="225" t="str">
        <f>+INDICE!$F$23</f>
        <v>CONTENEDOR</v>
      </c>
      <c r="BI5" s="225" t="str">
        <f>+INDICE!$F$23</f>
        <v>CONTENEDOR</v>
      </c>
      <c r="BJ5" s="225" t="str">
        <f>+INDICE!$F$23</f>
        <v>CONTENEDOR</v>
      </c>
      <c r="BK5" s="225" t="str">
        <f>+INDICE!$F$23</f>
        <v>CONTENEDOR</v>
      </c>
      <c r="BL5" s="225" t="str">
        <f>+INDICE!$F$23</f>
        <v>CONTENEDOR</v>
      </c>
      <c r="BM5" s="225" t="str">
        <f>+INDICE!$F$23</f>
        <v>CONTENEDOR</v>
      </c>
      <c r="BN5" s="225" t="str">
        <f>+INDICE!$F$23</f>
        <v>CONTENEDOR</v>
      </c>
      <c r="BO5" s="225" t="str">
        <f>+INDICE!$F$23</f>
        <v>CONTENEDOR</v>
      </c>
      <c r="BP5" s="225" t="str">
        <f>+INDICE!$F$23</f>
        <v>CONTENEDOR</v>
      </c>
      <c r="BQ5" s="225" t="str">
        <f>+INDICE!$F$23</f>
        <v>CONTENEDOR</v>
      </c>
      <c r="BR5" s="225" t="str">
        <f>+INDICE!$F$23</f>
        <v>CONTENEDOR</v>
      </c>
      <c r="BS5" s="225" t="str">
        <f>+INDICE!$F$23</f>
        <v>CONTENEDOR</v>
      </c>
      <c r="BT5" s="225" t="str">
        <f>+INDICE!$F$23</f>
        <v>CONTENEDOR</v>
      </c>
      <c r="BU5" s="225" t="str">
        <f>+INDICE!$F$23</f>
        <v>CONTENEDOR</v>
      </c>
      <c r="BV5" s="225" t="str">
        <f>+INDICE!$F$23</f>
        <v>CONTENEDOR</v>
      </c>
      <c r="BW5" s="225" t="str">
        <f>+INDICE!$F$23</f>
        <v>CONTENEDOR</v>
      </c>
      <c r="BX5" s="225" t="str">
        <f>+INDICE!$F$23</f>
        <v>CONTENEDOR</v>
      </c>
      <c r="BY5" s="225" t="str">
        <f>+INDICE!$F$23</f>
        <v>CONTENEDOR</v>
      </c>
      <c r="BZ5" s="225" t="str">
        <f>+INDICE!$F$23</f>
        <v>CONTENEDOR</v>
      </c>
      <c r="CA5" s="225" t="str">
        <f>+INDICE!$F$23</f>
        <v>CONTENEDOR</v>
      </c>
      <c r="CB5" s="225" t="str">
        <f>+INDICE!$F$23</f>
        <v>CONTENEDOR</v>
      </c>
      <c r="CC5" s="225" t="str">
        <f>+INDICE!$F$23</f>
        <v>CONTENEDOR</v>
      </c>
      <c r="CD5" s="225" t="str">
        <f>+INDICE!$F$23</f>
        <v>CONTENEDOR</v>
      </c>
      <c r="CE5" s="225" t="str">
        <f>+INDICE!$F$23</f>
        <v>CONTENEDOR</v>
      </c>
      <c r="CF5" s="225" t="str">
        <f>+INDICE!$F$23</f>
        <v>CONTENEDOR</v>
      </c>
    </row>
    <row r="6" spans="4:84" ht="12" customHeight="1" thickBot="1" x14ac:dyDescent="0.35">
      <c r="E6" s="754">
        <f>+IF(E2=0,"",GENERALES!E10)</f>
        <v>6.75</v>
      </c>
      <c r="F6" s="754">
        <f>+IF(F2=0,"",GENERALES!F10)</f>
        <v>6.75</v>
      </c>
      <c r="G6" s="754">
        <f>+IF(G2=0,"",GENERALES!G10)</f>
        <v>6.75</v>
      </c>
      <c r="H6" s="754">
        <f>+IF(H2=0,"",GENERALES!H10)</f>
        <v>6.75</v>
      </c>
      <c r="I6" s="754">
        <f>+IF(I2=0,"",GENERALES!I10)</f>
        <v>6.75</v>
      </c>
      <c r="J6" s="754">
        <f>+IF(J2=0,"",GENERALES!J10)</f>
        <v>6.75</v>
      </c>
      <c r="K6" s="754">
        <f>+IF(K2=0,"",GENERALES!K10)</f>
        <v>6.75</v>
      </c>
      <c r="L6" s="754">
        <f>+IF(L2=0,"",GENERALES!L10)</f>
        <v>6.75</v>
      </c>
      <c r="M6" s="754">
        <f>+IF(M2=0,"",GENERALES!M10)</f>
        <v>6.75</v>
      </c>
      <c r="N6" s="754">
        <f>+IF(N2=0,"",GENERALES!N10)</f>
        <v>6.75</v>
      </c>
      <c r="O6" s="754">
        <f>+IF(O2=0,"",GENERALES!O10)</f>
        <v>6.75</v>
      </c>
      <c r="P6" s="754">
        <f>+IF(P2=0,"",GENERALES!P10)</f>
        <v>6.75</v>
      </c>
      <c r="Q6" s="754" t="str">
        <f>+IF(Q2=0,"",GENERALES!Q10)</f>
        <v/>
      </c>
      <c r="R6" s="754" t="str">
        <f>+IF(R2=0,"",GENERALES!R10)</f>
        <v/>
      </c>
      <c r="S6" s="754" t="str">
        <f>+IF(S2=0,"",GENERALES!S10)</f>
        <v/>
      </c>
      <c r="T6" s="754" t="str">
        <f>+IF(T2=0,"",GENERALES!T10)</f>
        <v/>
      </c>
      <c r="U6" s="754" t="str">
        <f>+IF(U2=0,"",GENERALES!U10)</f>
        <v/>
      </c>
      <c r="V6" s="754" t="str">
        <f>+IF(V2=0,"",GENERALES!V10)</f>
        <v/>
      </c>
      <c r="W6" s="754" t="str">
        <f>+IF(W2=0,"",GENERALES!W10)</f>
        <v/>
      </c>
      <c r="X6" s="754" t="str">
        <f>+IF(X2=0,"",GENERALES!X10)</f>
        <v/>
      </c>
      <c r="Y6" s="754" t="str">
        <f>+IF(Y2=0,"",GENERALES!Y10)</f>
        <v/>
      </c>
      <c r="Z6" s="754" t="str">
        <f>+IF(Z2=0,"",GENERALES!Z10)</f>
        <v/>
      </c>
      <c r="AA6" s="754" t="str">
        <f>+IF(AA2=0,"",GENERALES!AA10)</f>
        <v/>
      </c>
      <c r="AB6" s="754" t="str">
        <f>+IF(AB2=0,"",GENERALES!AB10)</f>
        <v/>
      </c>
      <c r="AC6" s="754" t="str">
        <f>+IF(AC2=0,"",GENERALES!AC10)</f>
        <v/>
      </c>
      <c r="AD6" s="754" t="str">
        <f>+IF(AD2=0,"",GENERALES!AD10)</f>
        <v/>
      </c>
      <c r="AE6" s="754" t="str">
        <f>+IF(AE2=0,"",GENERALES!AE10)</f>
        <v/>
      </c>
      <c r="AF6" s="754" t="str">
        <f>+IF(AF2=0,"",GENERALES!AF10)</f>
        <v/>
      </c>
      <c r="AG6" s="754" t="str">
        <f>+IF(AG2=0,"",GENERALES!AG10)</f>
        <v/>
      </c>
      <c r="AH6" s="754" t="str">
        <f>+IF(AH2=0,"",GENERALES!AH10)</f>
        <v/>
      </c>
      <c r="AI6" s="754" t="str">
        <f>+IF(AI2=0,"",GENERALES!AI10)</f>
        <v/>
      </c>
      <c r="AJ6" s="754" t="str">
        <f>+IF(AJ2=0,"",GENERALES!AJ10)</f>
        <v/>
      </c>
      <c r="AK6" s="754" t="str">
        <f>+IF(AK2=0,"",GENERALES!AK10)</f>
        <v/>
      </c>
      <c r="AL6" s="754" t="str">
        <f>+IF(AL2=0,"",GENERALES!AL10)</f>
        <v/>
      </c>
      <c r="AM6" s="754" t="str">
        <f>+IF(AM2=0,"",GENERALES!AM10)</f>
        <v/>
      </c>
      <c r="AN6" s="754" t="str">
        <f>+IF(AN2=0,"",GENERALES!AN10)</f>
        <v/>
      </c>
      <c r="AO6" s="754" t="str">
        <f>+IF(AO2=0,"",GENERALES!AO10)</f>
        <v/>
      </c>
      <c r="AP6" s="754" t="str">
        <f>+IF(AP2=0,"",GENERALES!AP10)</f>
        <v/>
      </c>
      <c r="AQ6" s="754" t="str">
        <f>+IF(AQ2=0,"",GENERALES!AQ10)</f>
        <v/>
      </c>
      <c r="AR6" s="754" t="str">
        <f>+IF(AR2=0,"",GENERALES!AR10)</f>
        <v/>
      </c>
      <c r="AS6" s="754" t="str">
        <f>+IF(AS2=0,"",GENERALES!AS10)</f>
        <v/>
      </c>
      <c r="AT6" s="754" t="str">
        <f>+IF(AT2=0,"",GENERALES!AT10)</f>
        <v/>
      </c>
      <c r="AU6" s="754" t="str">
        <f>+IF(AU2=0,"",GENERALES!AU10)</f>
        <v/>
      </c>
      <c r="AV6" s="754" t="str">
        <f>+IF(AV2=0,"",GENERALES!AV10)</f>
        <v/>
      </c>
      <c r="AW6" s="754" t="str">
        <f>+IF(AW2=0,"",GENERALES!AW10)</f>
        <v/>
      </c>
      <c r="AX6" s="754" t="str">
        <f>+IF(AX2=0,"",GENERALES!AX10)</f>
        <v/>
      </c>
      <c r="AY6" s="754" t="str">
        <f>+IF(AY2=0,"",GENERALES!AY10)</f>
        <v/>
      </c>
      <c r="AZ6" s="754" t="str">
        <f>+IF(AZ2=0,"",GENERALES!AZ10)</f>
        <v/>
      </c>
      <c r="BA6" s="754" t="str">
        <f>+IF(BA2=0,"",GENERALES!BA10)</f>
        <v/>
      </c>
      <c r="BB6" s="754" t="str">
        <f>+IF(BB2=0,"",GENERALES!BB10)</f>
        <v/>
      </c>
      <c r="BC6" s="754" t="str">
        <f>+IF(BC2=0,"",GENERALES!BC10)</f>
        <v/>
      </c>
      <c r="BD6" s="754" t="str">
        <f>+IF(BD2=0,"",GENERALES!BD10)</f>
        <v/>
      </c>
      <c r="BE6" s="754" t="str">
        <f>+IF(BE2=0,"",GENERALES!BE10)</f>
        <v/>
      </c>
      <c r="BF6" s="754" t="str">
        <f>+IF(BF2=0,"",GENERALES!BF10)</f>
        <v/>
      </c>
      <c r="BG6" s="754" t="str">
        <f>+IF(BG2=0,"",GENERALES!BG10)</f>
        <v/>
      </c>
      <c r="BH6" s="754" t="str">
        <f>+IF(BH2=0,"",GENERALES!BH10)</f>
        <v/>
      </c>
      <c r="BI6" s="754" t="str">
        <f>+IF(BI2=0,"",GENERALES!BI10)</f>
        <v/>
      </c>
      <c r="BJ6" s="754" t="str">
        <f>+IF(BJ2=0,"",GENERALES!BJ10)</f>
        <v/>
      </c>
      <c r="BK6" s="754" t="str">
        <f>+IF(BK2=0,"",GENERALES!BK10)</f>
        <v/>
      </c>
      <c r="BL6" s="754" t="str">
        <f>+IF(BL2=0,"",GENERALES!BL10)</f>
        <v/>
      </c>
      <c r="BM6" s="754" t="str">
        <f>+IF(BM2=0,"",GENERALES!BM10)</f>
        <v/>
      </c>
      <c r="BN6" s="754" t="str">
        <f>+IF(BN2=0,"",GENERALES!BN10)</f>
        <v/>
      </c>
      <c r="BO6" s="754" t="str">
        <f>+IF(BO2=0,"",GENERALES!BO10)</f>
        <v/>
      </c>
      <c r="BP6" s="754" t="str">
        <f>+IF(BP2=0,"",GENERALES!BP10)</f>
        <v/>
      </c>
      <c r="BQ6" s="754" t="str">
        <f>+IF(BQ2=0,"",GENERALES!BQ10)</f>
        <v/>
      </c>
      <c r="BR6" s="754" t="str">
        <f>+IF(BR2=0,"",GENERALES!BR10)</f>
        <v/>
      </c>
      <c r="BS6" s="754" t="str">
        <f>+IF(BS2=0,"",GENERALES!BS10)</f>
        <v/>
      </c>
      <c r="BT6" s="754" t="str">
        <f>+IF(BT2=0,"",GENERALES!BT10)</f>
        <v/>
      </c>
      <c r="BU6" s="754" t="str">
        <f>+IF(BU2=0,"",GENERALES!BU10)</f>
        <v/>
      </c>
      <c r="BV6" s="754" t="str">
        <f>+IF(BV2=0,"",GENERALES!BV10)</f>
        <v/>
      </c>
      <c r="BW6" s="754" t="str">
        <f>+IF(BW2=0,"",GENERALES!BW10)</f>
        <v/>
      </c>
      <c r="BX6" s="754" t="str">
        <f>+IF(BX2=0,"",GENERALES!BX10)</f>
        <v/>
      </c>
      <c r="BY6" s="754" t="str">
        <f>+IF(BY2=0,"",GENERALES!BY10)</f>
        <v/>
      </c>
      <c r="BZ6" s="754" t="str">
        <f>+IF(BZ2=0,"",GENERALES!BZ10)</f>
        <v/>
      </c>
      <c r="CA6" s="754" t="str">
        <f>+IF(CA2=0,"",GENERALES!CA10)</f>
        <v/>
      </c>
      <c r="CB6" s="754" t="str">
        <f>+IF(CB2=0,"",GENERALES!CB10)</f>
        <v/>
      </c>
      <c r="CC6" s="754" t="str">
        <f>+IF(CC2=0,"",GENERALES!CC10)</f>
        <v/>
      </c>
      <c r="CD6" s="754" t="str">
        <f>+IF(CD2=0,"",GENERALES!CD10)</f>
        <v/>
      </c>
      <c r="CE6" s="754" t="str">
        <f>+IF(CE2=0,"",GENERALES!CE10)</f>
        <v/>
      </c>
      <c r="CF6" s="754" t="str">
        <f>+IF(CF2=0,"",GENERALES!CF10)</f>
        <v/>
      </c>
    </row>
    <row r="7" spans="4:84" ht="17.25" thickBot="1" x14ac:dyDescent="0.35">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4:84" ht="17.25" thickBot="1" x14ac:dyDescent="0.35">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4:84" ht="17.25" thickBot="1" x14ac:dyDescent="0.35">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4:84" ht="17.25" thickBot="1" x14ac:dyDescent="0.35">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4:84" ht="17.25" thickBot="1" x14ac:dyDescent="0.35">
      <c r="E11" s="701">
        <v>1</v>
      </c>
      <c r="F11" s="701">
        <v>2</v>
      </c>
      <c r="G11" s="701">
        <v>3</v>
      </c>
      <c r="H11" s="701">
        <v>4</v>
      </c>
      <c r="I11" s="701">
        <v>5</v>
      </c>
      <c r="J11" s="701">
        <v>6</v>
      </c>
      <c r="K11" s="701">
        <v>7</v>
      </c>
      <c r="L11" s="701">
        <v>8</v>
      </c>
      <c r="M11" s="701">
        <v>9</v>
      </c>
      <c r="N11" s="701">
        <v>10</v>
      </c>
      <c r="O11" s="701">
        <v>11</v>
      </c>
      <c r="P11" s="701">
        <v>12</v>
      </c>
      <c r="Q11" s="701">
        <v>13</v>
      </c>
      <c r="R11" s="701">
        <v>14</v>
      </c>
      <c r="S11" s="701">
        <v>15</v>
      </c>
      <c r="T11" s="701">
        <v>16</v>
      </c>
      <c r="U11" s="701">
        <v>17</v>
      </c>
      <c r="V11" s="701">
        <v>18</v>
      </c>
      <c r="W11" s="701">
        <v>19</v>
      </c>
      <c r="X11" s="701">
        <v>20</v>
      </c>
      <c r="Y11" s="701">
        <v>21</v>
      </c>
      <c r="Z11" s="701">
        <v>22</v>
      </c>
      <c r="AA11" s="701">
        <v>23</v>
      </c>
      <c r="AB11" s="701">
        <v>24</v>
      </c>
      <c r="AC11" s="701">
        <v>25</v>
      </c>
      <c r="AD11" s="701">
        <v>26</v>
      </c>
      <c r="AE11" s="701">
        <v>27</v>
      </c>
      <c r="AF11" s="701">
        <v>28</v>
      </c>
      <c r="AG11" s="701">
        <v>29</v>
      </c>
      <c r="AH11" s="701">
        <v>30</v>
      </c>
      <c r="AI11" s="701">
        <v>31</v>
      </c>
      <c r="AJ11" s="701">
        <v>32</v>
      </c>
      <c r="AK11" s="701">
        <v>33</v>
      </c>
      <c r="AL11" s="701">
        <v>34</v>
      </c>
      <c r="AM11" s="701">
        <v>35</v>
      </c>
      <c r="AN11" s="701">
        <v>36</v>
      </c>
      <c r="AO11" s="701">
        <v>37</v>
      </c>
      <c r="AP11" s="701">
        <v>38</v>
      </c>
      <c r="AQ11" s="701">
        <v>39</v>
      </c>
      <c r="AR11" s="701">
        <v>40</v>
      </c>
      <c r="AS11" s="701">
        <v>41</v>
      </c>
      <c r="AT11" s="701">
        <v>42</v>
      </c>
      <c r="AU11" s="701">
        <v>43</v>
      </c>
      <c r="AV11" s="701">
        <v>44</v>
      </c>
      <c r="AW11" s="701">
        <v>45</v>
      </c>
      <c r="AX11" s="701">
        <v>46</v>
      </c>
      <c r="AY11" s="701">
        <v>47</v>
      </c>
      <c r="AZ11" s="701">
        <v>48</v>
      </c>
      <c r="BA11" s="701">
        <v>49</v>
      </c>
      <c r="BB11" s="701">
        <v>50</v>
      </c>
      <c r="BC11" s="701">
        <v>51</v>
      </c>
      <c r="BD11" s="701">
        <v>52</v>
      </c>
      <c r="BE11" s="701">
        <v>53</v>
      </c>
      <c r="BF11" s="701">
        <v>54</v>
      </c>
      <c r="BG11" s="701">
        <v>55</v>
      </c>
      <c r="BH11" s="701">
        <v>56</v>
      </c>
      <c r="BI11" s="701">
        <v>57</v>
      </c>
      <c r="BJ11" s="701">
        <v>58</v>
      </c>
      <c r="BK11" s="701">
        <v>59</v>
      </c>
      <c r="BL11" s="701">
        <v>60</v>
      </c>
      <c r="BM11" s="701">
        <v>61</v>
      </c>
      <c r="BN11" s="701">
        <v>62</v>
      </c>
      <c r="BO11" s="701">
        <v>63</v>
      </c>
      <c r="BP11" s="701">
        <v>64</v>
      </c>
      <c r="BQ11" s="701">
        <v>65</v>
      </c>
      <c r="BR11" s="701">
        <v>66</v>
      </c>
      <c r="BS11" s="701">
        <v>67</v>
      </c>
      <c r="BT11" s="701">
        <v>68</v>
      </c>
      <c r="BU11" s="701">
        <v>69</v>
      </c>
      <c r="BV11" s="701">
        <v>70</v>
      </c>
      <c r="BW11" s="701">
        <v>71</v>
      </c>
      <c r="BX11" s="701">
        <v>72</v>
      </c>
      <c r="BY11" s="701">
        <v>73</v>
      </c>
      <c r="BZ11" s="701">
        <v>74</v>
      </c>
      <c r="CA11" s="701">
        <v>75</v>
      </c>
      <c r="CB11" s="701">
        <v>76</v>
      </c>
      <c r="CC11" s="701">
        <v>77</v>
      </c>
      <c r="CD11" s="701">
        <v>78</v>
      </c>
      <c r="CE11" s="701">
        <v>79</v>
      </c>
      <c r="CF11" s="701">
        <v>80</v>
      </c>
    </row>
    <row r="12" spans="4:84" ht="17.25" thickBot="1" x14ac:dyDescent="0.35">
      <c r="D12" s="229" t="s">
        <v>167</v>
      </c>
      <c r="E12" s="212">
        <v>170</v>
      </c>
      <c r="F12" s="212">
        <v>170</v>
      </c>
      <c r="G12" s="212">
        <v>170</v>
      </c>
      <c r="H12" s="212">
        <v>170</v>
      </c>
      <c r="I12" s="212">
        <v>170</v>
      </c>
      <c r="J12" s="212">
        <v>200</v>
      </c>
      <c r="K12" s="212">
        <v>200</v>
      </c>
      <c r="L12" s="212">
        <v>200</v>
      </c>
      <c r="M12" s="212">
        <v>200</v>
      </c>
      <c r="N12" s="212">
        <v>200</v>
      </c>
      <c r="O12" s="212">
        <f t="shared" ref="O12:BR13" si="2">+IF(N12="","",N12)</f>
        <v>200</v>
      </c>
      <c r="P12" s="212">
        <f t="shared" si="2"/>
        <v>200</v>
      </c>
      <c r="Q12" s="212">
        <f t="shared" si="2"/>
        <v>200</v>
      </c>
      <c r="R12" s="212">
        <f t="shared" si="2"/>
        <v>200</v>
      </c>
      <c r="S12" s="212">
        <f t="shared" si="2"/>
        <v>200</v>
      </c>
      <c r="T12" s="212">
        <f t="shared" si="2"/>
        <v>200</v>
      </c>
      <c r="U12" s="212">
        <f t="shared" si="2"/>
        <v>200</v>
      </c>
      <c r="V12" s="212">
        <f t="shared" si="2"/>
        <v>200</v>
      </c>
      <c r="W12" s="212">
        <f t="shared" si="2"/>
        <v>200</v>
      </c>
      <c r="X12" s="212">
        <f t="shared" si="2"/>
        <v>200</v>
      </c>
      <c r="Y12" s="212">
        <f t="shared" si="2"/>
        <v>200</v>
      </c>
      <c r="Z12" s="212">
        <f t="shared" si="2"/>
        <v>200</v>
      </c>
      <c r="AA12" s="212">
        <f t="shared" si="2"/>
        <v>200</v>
      </c>
      <c r="AB12" s="212">
        <f t="shared" si="2"/>
        <v>200</v>
      </c>
      <c r="AC12" s="212">
        <f t="shared" si="2"/>
        <v>200</v>
      </c>
      <c r="AD12" s="212">
        <f t="shared" si="2"/>
        <v>200</v>
      </c>
      <c r="AE12" s="212">
        <f t="shared" si="2"/>
        <v>200</v>
      </c>
      <c r="AF12" s="212">
        <f t="shared" si="2"/>
        <v>200</v>
      </c>
      <c r="AG12" s="212">
        <f t="shared" si="2"/>
        <v>200</v>
      </c>
      <c r="AH12" s="212">
        <f t="shared" si="2"/>
        <v>200</v>
      </c>
      <c r="AI12" s="212">
        <f t="shared" si="2"/>
        <v>200</v>
      </c>
      <c r="AJ12" s="212">
        <f t="shared" si="2"/>
        <v>200</v>
      </c>
      <c r="AK12" s="212">
        <f t="shared" si="2"/>
        <v>200</v>
      </c>
      <c r="AL12" s="212">
        <f t="shared" si="2"/>
        <v>200</v>
      </c>
      <c r="AM12" s="212">
        <f t="shared" si="2"/>
        <v>200</v>
      </c>
      <c r="AN12" s="212">
        <f t="shared" si="2"/>
        <v>200</v>
      </c>
      <c r="AO12" s="212">
        <f t="shared" si="2"/>
        <v>200</v>
      </c>
      <c r="AP12" s="212">
        <f t="shared" si="2"/>
        <v>200</v>
      </c>
      <c r="AQ12" s="212">
        <f t="shared" si="2"/>
        <v>200</v>
      </c>
      <c r="AR12" s="212">
        <f t="shared" si="2"/>
        <v>200</v>
      </c>
      <c r="AS12" s="212">
        <f t="shared" si="2"/>
        <v>200</v>
      </c>
      <c r="AT12" s="212">
        <f t="shared" si="2"/>
        <v>200</v>
      </c>
      <c r="AU12" s="212">
        <f t="shared" si="2"/>
        <v>200</v>
      </c>
      <c r="AV12" s="212">
        <f t="shared" si="2"/>
        <v>200</v>
      </c>
      <c r="AW12" s="212">
        <f t="shared" si="2"/>
        <v>200</v>
      </c>
      <c r="AX12" s="212">
        <f t="shared" si="2"/>
        <v>200</v>
      </c>
      <c r="AY12" s="212">
        <f t="shared" si="2"/>
        <v>200</v>
      </c>
      <c r="AZ12" s="212">
        <f t="shared" si="2"/>
        <v>200</v>
      </c>
      <c r="BA12" s="212">
        <f t="shared" si="2"/>
        <v>200</v>
      </c>
      <c r="BB12" s="212">
        <f t="shared" si="2"/>
        <v>200</v>
      </c>
      <c r="BC12" s="212">
        <f t="shared" si="2"/>
        <v>200</v>
      </c>
      <c r="BD12" s="212">
        <f t="shared" si="2"/>
        <v>200</v>
      </c>
      <c r="BE12" s="212">
        <f t="shared" si="2"/>
        <v>200</v>
      </c>
      <c r="BF12" s="212">
        <f t="shared" si="2"/>
        <v>200</v>
      </c>
      <c r="BG12" s="212">
        <f t="shared" si="2"/>
        <v>200</v>
      </c>
      <c r="BH12" s="212">
        <f t="shared" si="2"/>
        <v>200</v>
      </c>
      <c r="BI12" s="212">
        <f t="shared" si="2"/>
        <v>200</v>
      </c>
      <c r="BJ12" s="212">
        <f t="shared" si="2"/>
        <v>200</v>
      </c>
      <c r="BK12" s="212">
        <f t="shared" si="2"/>
        <v>200</v>
      </c>
      <c r="BL12" s="212">
        <f t="shared" si="2"/>
        <v>200</v>
      </c>
      <c r="BM12" s="212">
        <f t="shared" si="2"/>
        <v>200</v>
      </c>
      <c r="BN12" s="212">
        <f t="shared" si="2"/>
        <v>200</v>
      </c>
      <c r="BO12" s="212">
        <f t="shared" si="2"/>
        <v>200</v>
      </c>
      <c r="BP12" s="212">
        <f t="shared" si="2"/>
        <v>200</v>
      </c>
      <c r="BQ12" s="212">
        <f t="shared" si="2"/>
        <v>200</v>
      </c>
      <c r="BR12" s="212">
        <v>80</v>
      </c>
      <c r="BS12" s="212">
        <f t="shared" ref="BS12:CF15" si="3">+IF(BR12="","",BR12)</f>
        <v>80</v>
      </c>
      <c r="BT12" s="212">
        <f t="shared" si="3"/>
        <v>80</v>
      </c>
      <c r="BU12" s="212">
        <f t="shared" si="3"/>
        <v>80</v>
      </c>
      <c r="BV12" s="212">
        <f t="shared" si="3"/>
        <v>80</v>
      </c>
      <c r="BW12" s="212">
        <f t="shared" si="3"/>
        <v>80</v>
      </c>
      <c r="BX12" s="212">
        <f t="shared" si="3"/>
        <v>80</v>
      </c>
      <c r="BY12" s="212">
        <f t="shared" si="3"/>
        <v>80</v>
      </c>
      <c r="BZ12" s="212">
        <f t="shared" si="3"/>
        <v>80</v>
      </c>
      <c r="CA12" s="212">
        <f t="shared" si="3"/>
        <v>80</v>
      </c>
      <c r="CB12" s="212">
        <f t="shared" si="3"/>
        <v>80</v>
      </c>
      <c r="CC12" s="212">
        <f t="shared" si="3"/>
        <v>80</v>
      </c>
      <c r="CD12" s="212">
        <f t="shared" si="3"/>
        <v>80</v>
      </c>
      <c r="CE12" s="212">
        <f t="shared" si="3"/>
        <v>80</v>
      </c>
      <c r="CF12" s="212">
        <f t="shared" si="3"/>
        <v>80</v>
      </c>
    </row>
    <row r="13" spans="4:84" ht="17.25" thickBot="1" x14ac:dyDescent="0.35">
      <c r="D13" s="229" t="s">
        <v>168</v>
      </c>
      <c r="E13" s="212">
        <v>170</v>
      </c>
      <c r="F13" s="212">
        <v>170</v>
      </c>
      <c r="G13" s="212">
        <v>170</v>
      </c>
      <c r="H13" s="212">
        <v>170</v>
      </c>
      <c r="I13" s="212">
        <v>170</v>
      </c>
      <c r="J13" s="212">
        <v>200</v>
      </c>
      <c r="K13" s="212">
        <v>200</v>
      </c>
      <c r="L13" s="212">
        <v>200</v>
      </c>
      <c r="M13" s="212">
        <v>200</v>
      </c>
      <c r="N13" s="212">
        <v>200</v>
      </c>
      <c r="O13" s="212">
        <f t="shared" ref="O13:U13" si="4">+IF(N13="","",N13)</f>
        <v>200</v>
      </c>
      <c r="P13" s="212">
        <f t="shared" si="4"/>
        <v>200</v>
      </c>
      <c r="Q13" s="212">
        <f t="shared" si="4"/>
        <v>200</v>
      </c>
      <c r="R13" s="212">
        <f t="shared" si="4"/>
        <v>200</v>
      </c>
      <c r="S13" s="212">
        <f t="shared" si="4"/>
        <v>200</v>
      </c>
      <c r="T13" s="212">
        <f t="shared" si="4"/>
        <v>200</v>
      </c>
      <c r="U13" s="212">
        <f t="shared" si="4"/>
        <v>200</v>
      </c>
      <c r="V13" s="212">
        <f t="shared" si="2"/>
        <v>200</v>
      </c>
      <c r="W13" s="212">
        <f t="shared" si="2"/>
        <v>200</v>
      </c>
      <c r="X13" s="212">
        <f t="shared" si="2"/>
        <v>200</v>
      </c>
      <c r="Y13" s="212">
        <f t="shared" si="2"/>
        <v>200</v>
      </c>
      <c r="Z13" s="212">
        <f t="shared" si="2"/>
        <v>200</v>
      </c>
      <c r="AA13" s="212">
        <f t="shared" si="2"/>
        <v>200</v>
      </c>
      <c r="AB13" s="212">
        <f t="shared" si="2"/>
        <v>200</v>
      </c>
      <c r="AC13" s="212">
        <f t="shared" si="2"/>
        <v>200</v>
      </c>
      <c r="AD13" s="212">
        <f t="shared" si="2"/>
        <v>200</v>
      </c>
      <c r="AE13" s="212">
        <f t="shared" si="2"/>
        <v>200</v>
      </c>
      <c r="AF13" s="212">
        <f t="shared" si="2"/>
        <v>200</v>
      </c>
      <c r="AG13" s="212">
        <f t="shared" si="2"/>
        <v>200</v>
      </c>
      <c r="AH13" s="212">
        <f t="shared" si="2"/>
        <v>200</v>
      </c>
      <c r="AI13" s="212">
        <f t="shared" si="2"/>
        <v>200</v>
      </c>
      <c r="AJ13" s="212">
        <f t="shared" si="2"/>
        <v>200</v>
      </c>
      <c r="AK13" s="212">
        <f t="shared" si="2"/>
        <v>200</v>
      </c>
      <c r="AL13" s="212">
        <f t="shared" si="2"/>
        <v>200</v>
      </c>
      <c r="AM13" s="212">
        <f t="shared" si="2"/>
        <v>200</v>
      </c>
      <c r="AN13" s="212">
        <f t="shared" si="2"/>
        <v>200</v>
      </c>
      <c r="AO13" s="212">
        <f t="shared" si="2"/>
        <v>200</v>
      </c>
      <c r="AP13" s="212">
        <f t="shared" si="2"/>
        <v>200</v>
      </c>
      <c r="AQ13" s="212">
        <f t="shared" si="2"/>
        <v>200</v>
      </c>
      <c r="AR13" s="212">
        <f t="shared" si="2"/>
        <v>200</v>
      </c>
      <c r="AS13" s="212">
        <f t="shared" si="2"/>
        <v>200</v>
      </c>
      <c r="AT13" s="212">
        <f t="shared" si="2"/>
        <v>200</v>
      </c>
      <c r="AU13" s="212">
        <f t="shared" si="2"/>
        <v>200</v>
      </c>
      <c r="AV13" s="212">
        <f t="shared" si="2"/>
        <v>200</v>
      </c>
      <c r="AW13" s="212">
        <f t="shared" si="2"/>
        <v>200</v>
      </c>
      <c r="AX13" s="212">
        <f t="shared" si="2"/>
        <v>200</v>
      </c>
      <c r="AY13" s="212">
        <f t="shared" si="2"/>
        <v>200</v>
      </c>
      <c r="AZ13" s="212">
        <f t="shared" si="2"/>
        <v>200</v>
      </c>
      <c r="BA13" s="212">
        <f t="shared" si="2"/>
        <v>200</v>
      </c>
      <c r="BB13" s="212">
        <f t="shared" si="2"/>
        <v>200</v>
      </c>
      <c r="BC13" s="212">
        <f t="shared" si="2"/>
        <v>200</v>
      </c>
      <c r="BD13" s="212">
        <f t="shared" si="2"/>
        <v>200</v>
      </c>
      <c r="BE13" s="212">
        <f t="shared" si="2"/>
        <v>200</v>
      </c>
      <c r="BF13" s="212">
        <f t="shared" si="2"/>
        <v>200</v>
      </c>
      <c r="BG13" s="212">
        <f t="shared" si="2"/>
        <v>200</v>
      </c>
      <c r="BH13" s="212">
        <f t="shared" si="2"/>
        <v>200</v>
      </c>
      <c r="BI13" s="212">
        <f t="shared" si="2"/>
        <v>200</v>
      </c>
      <c r="BJ13" s="212">
        <f t="shared" si="2"/>
        <v>200</v>
      </c>
      <c r="BK13" s="212">
        <f t="shared" si="2"/>
        <v>200</v>
      </c>
      <c r="BL13" s="212">
        <f t="shared" si="2"/>
        <v>200</v>
      </c>
      <c r="BM13" s="212">
        <f t="shared" si="2"/>
        <v>200</v>
      </c>
      <c r="BN13" s="212">
        <f t="shared" si="2"/>
        <v>200</v>
      </c>
      <c r="BO13" s="212">
        <f t="shared" si="2"/>
        <v>200</v>
      </c>
      <c r="BP13" s="212">
        <f t="shared" si="2"/>
        <v>200</v>
      </c>
      <c r="BQ13" s="212">
        <f t="shared" si="2"/>
        <v>200</v>
      </c>
      <c r="BR13" s="212">
        <f t="shared" si="2"/>
        <v>200</v>
      </c>
      <c r="BS13" s="212">
        <f t="shared" si="3"/>
        <v>200</v>
      </c>
      <c r="BT13" s="212">
        <f t="shared" si="3"/>
        <v>200</v>
      </c>
      <c r="BU13" s="212">
        <f t="shared" si="3"/>
        <v>200</v>
      </c>
      <c r="BV13" s="212">
        <f t="shared" si="3"/>
        <v>200</v>
      </c>
      <c r="BW13" s="212">
        <f t="shared" si="3"/>
        <v>200</v>
      </c>
      <c r="BX13" s="212">
        <f t="shared" si="3"/>
        <v>200</v>
      </c>
      <c r="BY13" s="212">
        <f t="shared" si="3"/>
        <v>200</v>
      </c>
      <c r="BZ13" s="212">
        <f t="shared" si="3"/>
        <v>200</v>
      </c>
      <c r="CA13" s="212">
        <f t="shared" si="3"/>
        <v>200</v>
      </c>
      <c r="CB13" s="212">
        <f t="shared" si="3"/>
        <v>200</v>
      </c>
      <c r="CC13" s="212">
        <f t="shared" si="3"/>
        <v>200</v>
      </c>
      <c r="CD13" s="212">
        <f t="shared" si="3"/>
        <v>200</v>
      </c>
      <c r="CE13" s="212">
        <f t="shared" si="3"/>
        <v>200</v>
      </c>
      <c r="CF13" s="212">
        <f t="shared" si="3"/>
        <v>200</v>
      </c>
    </row>
    <row r="14" spans="4:84" ht="17.25" thickBot="1" x14ac:dyDescent="0.35">
      <c r="D14" s="229" t="s">
        <v>169</v>
      </c>
      <c r="E14" s="212">
        <v>170</v>
      </c>
      <c r="F14" s="212">
        <v>170</v>
      </c>
      <c r="G14" s="212">
        <v>170</v>
      </c>
      <c r="H14" s="212">
        <v>170</v>
      </c>
      <c r="I14" s="212">
        <v>170</v>
      </c>
      <c r="J14" s="212">
        <v>200</v>
      </c>
      <c r="K14" s="212">
        <v>200</v>
      </c>
      <c r="L14" s="212">
        <v>200</v>
      </c>
      <c r="M14" s="212">
        <v>200</v>
      </c>
      <c r="N14" s="212">
        <v>200</v>
      </c>
      <c r="O14" s="212">
        <f t="shared" ref="O14:BR15" si="5">+IF(N14="","",N14)</f>
        <v>200</v>
      </c>
      <c r="P14" s="212">
        <f t="shared" si="5"/>
        <v>200</v>
      </c>
      <c r="Q14" s="212">
        <f t="shared" si="5"/>
        <v>200</v>
      </c>
      <c r="R14" s="212">
        <f t="shared" si="5"/>
        <v>200</v>
      </c>
      <c r="S14" s="212">
        <f t="shared" si="5"/>
        <v>200</v>
      </c>
      <c r="T14" s="212">
        <f t="shared" si="5"/>
        <v>200</v>
      </c>
      <c r="U14" s="212">
        <f t="shared" si="5"/>
        <v>200</v>
      </c>
      <c r="V14" s="212">
        <f t="shared" si="5"/>
        <v>200</v>
      </c>
      <c r="W14" s="212">
        <f t="shared" si="5"/>
        <v>200</v>
      </c>
      <c r="X14" s="212">
        <f t="shared" si="5"/>
        <v>200</v>
      </c>
      <c r="Y14" s="212">
        <f t="shared" si="5"/>
        <v>200</v>
      </c>
      <c r="Z14" s="212">
        <f t="shared" si="5"/>
        <v>200</v>
      </c>
      <c r="AA14" s="212">
        <f t="shared" si="5"/>
        <v>200</v>
      </c>
      <c r="AB14" s="212">
        <f t="shared" si="5"/>
        <v>200</v>
      </c>
      <c r="AC14" s="212">
        <f t="shared" si="5"/>
        <v>200</v>
      </c>
      <c r="AD14" s="212">
        <f t="shared" si="5"/>
        <v>200</v>
      </c>
      <c r="AE14" s="212">
        <f t="shared" si="5"/>
        <v>200</v>
      </c>
      <c r="AF14" s="212">
        <f t="shared" si="5"/>
        <v>200</v>
      </c>
      <c r="AG14" s="212">
        <f t="shared" si="5"/>
        <v>200</v>
      </c>
      <c r="AH14" s="212">
        <f t="shared" si="5"/>
        <v>200</v>
      </c>
      <c r="AI14" s="212">
        <f t="shared" si="5"/>
        <v>200</v>
      </c>
      <c r="AJ14" s="212">
        <f t="shared" si="5"/>
        <v>200</v>
      </c>
      <c r="AK14" s="212">
        <f t="shared" si="5"/>
        <v>200</v>
      </c>
      <c r="AL14" s="212">
        <f t="shared" si="5"/>
        <v>200</v>
      </c>
      <c r="AM14" s="212">
        <f t="shared" si="5"/>
        <v>200</v>
      </c>
      <c r="AN14" s="212">
        <f t="shared" si="5"/>
        <v>200</v>
      </c>
      <c r="AO14" s="212">
        <f t="shared" si="5"/>
        <v>200</v>
      </c>
      <c r="AP14" s="212">
        <f t="shared" si="5"/>
        <v>200</v>
      </c>
      <c r="AQ14" s="212">
        <f t="shared" si="5"/>
        <v>200</v>
      </c>
      <c r="AR14" s="212">
        <f t="shared" si="5"/>
        <v>200</v>
      </c>
      <c r="AS14" s="212">
        <f t="shared" si="5"/>
        <v>200</v>
      </c>
      <c r="AT14" s="212">
        <f t="shared" si="5"/>
        <v>200</v>
      </c>
      <c r="AU14" s="212">
        <f t="shared" si="5"/>
        <v>200</v>
      </c>
      <c r="AV14" s="212">
        <f t="shared" si="5"/>
        <v>200</v>
      </c>
      <c r="AW14" s="212">
        <f t="shared" si="5"/>
        <v>200</v>
      </c>
      <c r="AX14" s="212">
        <f t="shared" si="5"/>
        <v>200</v>
      </c>
      <c r="AY14" s="212">
        <f t="shared" si="5"/>
        <v>200</v>
      </c>
      <c r="AZ14" s="212">
        <f t="shared" si="5"/>
        <v>200</v>
      </c>
      <c r="BA14" s="212">
        <f t="shared" si="5"/>
        <v>200</v>
      </c>
      <c r="BB14" s="212">
        <f t="shared" si="5"/>
        <v>200</v>
      </c>
      <c r="BC14" s="212">
        <f t="shared" si="5"/>
        <v>200</v>
      </c>
      <c r="BD14" s="212">
        <f t="shared" si="5"/>
        <v>200</v>
      </c>
      <c r="BE14" s="212">
        <f t="shared" si="5"/>
        <v>200</v>
      </c>
      <c r="BF14" s="212">
        <f t="shared" si="5"/>
        <v>200</v>
      </c>
      <c r="BG14" s="212">
        <f t="shared" si="5"/>
        <v>200</v>
      </c>
      <c r="BH14" s="212">
        <f t="shared" si="5"/>
        <v>200</v>
      </c>
      <c r="BI14" s="212">
        <f t="shared" si="5"/>
        <v>200</v>
      </c>
      <c r="BJ14" s="212">
        <f t="shared" si="5"/>
        <v>200</v>
      </c>
      <c r="BK14" s="212">
        <f t="shared" si="5"/>
        <v>200</v>
      </c>
      <c r="BL14" s="212">
        <f t="shared" si="5"/>
        <v>200</v>
      </c>
      <c r="BM14" s="212">
        <f t="shared" si="5"/>
        <v>200</v>
      </c>
      <c r="BN14" s="212">
        <f t="shared" si="5"/>
        <v>200</v>
      </c>
      <c r="BO14" s="212">
        <f t="shared" si="5"/>
        <v>200</v>
      </c>
      <c r="BP14" s="212">
        <f t="shared" si="5"/>
        <v>200</v>
      </c>
      <c r="BQ14" s="212">
        <f t="shared" si="5"/>
        <v>200</v>
      </c>
      <c r="BR14" s="212">
        <f t="shared" si="5"/>
        <v>200</v>
      </c>
      <c r="BS14" s="212">
        <f t="shared" si="3"/>
        <v>200</v>
      </c>
      <c r="BT14" s="212">
        <f t="shared" si="3"/>
        <v>200</v>
      </c>
      <c r="BU14" s="212">
        <f t="shared" si="3"/>
        <v>200</v>
      </c>
      <c r="BV14" s="212">
        <f t="shared" si="3"/>
        <v>200</v>
      </c>
      <c r="BW14" s="212">
        <f t="shared" si="3"/>
        <v>200</v>
      </c>
      <c r="BX14" s="212">
        <f t="shared" si="3"/>
        <v>200</v>
      </c>
      <c r="BY14" s="212">
        <f t="shared" si="3"/>
        <v>200</v>
      </c>
      <c r="BZ14" s="212">
        <f t="shared" si="3"/>
        <v>200</v>
      </c>
      <c r="CA14" s="212">
        <f t="shared" si="3"/>
        <v>200</v>
      </c>
      <c r="CB14" s="212">
        <f t="shared" si="3"/>
        <v>200</v>
      </c>
      <c r="CC14" s="212">
        <f t="shared" si="3"/>
        <v>200</v>
      </c>
      <c r="CD14" s="212">
        <f t="shared" si="3"/>
        <v>200</v>
      </c>
      <c r="CE14" s="212">
        <f t="shared" si="3"/>
        <v>200</v>
      </c>
      <c r="CF14" s="212">
        <f t="shared" si="3"/>
        <v>200</v>
      </c>
    </row>
    <row r="15" spans="4:84" ht="17.25" thickBot="1" x14ac:dyDescent="0.35">
      <c r="D15" s="229" t="s">
        <v>170</v>
      </c>
      <c r="E15" s="212">
        <v>170</v>
      </c>
      <c r="F15" s="212">
        <v>170</v>
      </c>
      <c r="G15" s="212">
        <v>170</v>
      </c>
      <c r="H15" s="212">
        <v>170</v>
      </c>
      <c r="I15" s="212">
        <v>170</v>
      </c>
      <c r="J15" s="212">
        <v>200</v>
      </c>
      <c r="K15" s="212">
        <v>200</v>
      </c>
      <c r="L15" s="212">
        <v>200</v>
      </c>
      <c r="M15" s="212">
        <v>200</v>
      </c>
      <c r="N15" s="212">
        <v>200</v>
      </c>
      <c r="O15" s="212">
        <f t="shared" si="5"/>
        <v>200</v>
      </c>
      <c r="P15" s="212">
        <f t="shared" si="5"/>
        <v>200</v>
      </c>
      <c r="Q15" s="212">
        <f t="shared" si="5"/>
        <v>200</v>
      </c>
      <c r="R15" s="212">
        <f t="shared" si="5"/>
        <v>200</v>
      </c>
      <c r="S15" s="212">
        <f t="shared" si="5"/>
        <v>200</v>
      </c>
      <c r="T15" s="212">
        <f t="shared" si="5"/>
        <v>200</v>
      </c>
      <c r="U15" s="212">
        <f t="shared" si="5"/>
        <v>200</v>
      </c>
      <c r="V15" s="212">
        <f t="shared" si="5"/>
        <v>200</v>
      </c>
      <c r="W15" s="212">
        <f t="shared" si="5"/>
        <v>200</v>
      </c>
      <c r="X15" s="212">
        <f t="shared" si="5"/>
        <v>200</v>
      </c>
      <c r="Y15" s="212">
        <f t="shared" si="5"/>
        <v>200</v>
      </c>
      <c r="Z15" s="212">
        <f t="shared" si="5"/>
        <v>200</v>
      </c>
      <c r="AA15" s="212">
        <f t="shared" si="5"/>
        <v>200</v>
      </c>
      <c r="AB15" s="212">
        <f t="shared" si="5"/>
        <v>200</v>
      </c>
      <c r="AC15" s="212">
        <f t="shared" si="5"/>
        <v>200</v>
      </c>
      <c r="AD15" s="212">
        <f t="shared" si="5"/>
        <v>200</v>
      </c>
      <c r="AE15" s="212">
        <f t="shared" si="5"/>
        <v>200</v>
      </c>
      <c r="AF15" s="212">
        <f t="shared" si="5"/>
        <v>200</v>
      </c>
      <c r="AG15" s="212">
        <f t="shared" si="5"/>
        <v>200</v>
      </c>
      <c r="AH15" s="212">
        <f t="shared" si="5"/>
        <v>200</v>
      </c>
      <c r="AI15" s="212">
        <f t="shared" si="5"/>
        <v>200</v>
      </c>
      <c r="AJ15" s="212">
        <f t="shared" si="5"/>
        <v>200</v>
      </c>
      <c r="AK15" s="212">
        <f t="shared" si="5"/>
        <v>200</v>
      </c>
      <c r="AL15" s="212">
        <f t="shared" si="5"/>
        <v>200</v>
      </c>
      <c r="AM15" s="212">
        <f t="shared" si="5"/>
        <v>200</v>
      </c>
      <c r="AN15" s="212">
        <f t="shared" si="5"/>
        <v>200</v>
      </c>
      <c r="AO15" s="212">
        <f t="shared" si="5"/>
        <v>200</v>
      </c>
      <c r="AP15" s="212">
        <f t="shared" si="5"/>
        <v>200</v>
      </c>
      <c r="AQ15" s="212">
        <f t="shared" si="5"/>
        <v>200</v>
      </c>
      <c r="AR15" s="212">
        <f t="shared" si="5"/>
        <v>200</v>
      </c>
      <c r="AS15" s="212">
        <f t="shared" si="5"/>
        <v>200</v>
      </c>
      <c r="AT15" s="212">
        <f t="shared" si="5"/>
        <v>200</v>
      </c>
      <c r="AU15" s="212">
        <f t="shared" si="5"/>
        <v>200</v>
      </c>
      <c r="AV15" s="212">
        <f t="shared" si="5"/>
        <v>200</v>
      </c>
      <c r="AW15" s="212">
        <f t="shared" si="5"/>
        <v>200</v>
      </c>
      <c r="AX15" s="212">
        <f t="shared" si="5"/>
        <v>200</v>
      </c>
      <c r="AY15" s="212">
        <f t="shared" si="5"/>
        <v>200</v>
      </c>
      <c r="AZ15" s="212">
        <f t="shared" si="5"/>
        <v>200</v>
      </c>
      <c r="BA15" s="212">
        <f t="shared" si="5"/>
        <v>200</v>
      </c>
      <c r="BB15" s="212">
        <f t="shared" si="5"/>
        <v>200</v>
      </c>
      <c r="BC15" s="212">
        <f t="shared" si="5"/>
        <v>200</v>
      </c>
      <c r="BD15" s="212">
        <f t="shared" si="5"/>
        <v>200</v>
      </c>
      <c r="BE15" s="212">
        <f t="shared" si="5"/>
        <v>200</v>
      </c>
      <c r="BF15" s="212">
        <f t="shared" si="5"/>
        <v>200</v>
      </c>
      <c r="BG15" s="212">
        <f t="shared" si="5"/>
        <v>200</v>
      </c>
      <c r="BH15" s="212">
        <f t="shared" si="5"/>
        <v>200</v>
      </c>
      <c r="BI15" s="212">
        <f t="shared" si="5"/>
        <v>200</v>
      </c>
      <c r="BJ15" s="212">
        <f t="shared" si="5"/>
        <v>200</v>
      </c>
      <c r="BK15" s="212">
        <f t="shared" si="5"/>
        <v>200</v>
      </c>
      <c r="BL15" s="212">
        <f t="shared" si="5"/>
        <v>200</v>
      </c>
      <c r="BM15" s="212">
        <f t="shared" si="5"/>
        <v>200</v>
      </c>
      <c r="BN15" s="212">
        <f t="shared" si="5"/>
        <v>200</v>
      </c>
      <c r="BO15" s="212">
        <f t="shared" si="5"/>
        <v>200</v>
      </c>
      <c r="BP15" s="212">
        <f t="shared" si="5"/>
        <v>200</v>
      </c>
      <c r="BQ15" s="212">
        <f t="shared" si="5"/>
        <v>200</v>
      </c>
      <c r="BR15" s="212">
        <f t="shared" si="5"/>
        <v>200</v>
      </c>
      <c r="BS15" s="212">
        <f t="shared" si="3"/>
        <v>200</v>
      </c>
      <c r="BT15" s="212">
        <f t="shared" si="3"/>
        <v>200</v>
      </c>
      <c r="BU15" s="212">
        <f t="shared" si="3"/>
        <v>200</v>
      </c>
      <c r="BV15" s="212">
        <f t="shared" si="3"/>
        <v>200</v>
      </c>
      <c r="BW15" s="212">
        <f t="shared" si="3"/>
        <v>200</v>
      </c>
      <c r="BX15" s="212">
        <f t="shared" si="3"/>
        <v>200</v>
      </c>
      <c r="BY15" s="212">
        <f t="shared" si="3"/>
        <v>200</v>
      </c>
      <c r="BZ15" s="212">
        <f t="shared" si="3"/>
        <v>200</v>
      </c>
      <c r="CA15" s="212">
        <f t="shared" si="3"/>
        <v>200</v>
      </c>
      <c r="CB15" s="212">
        <f t="shared" si="3"/>
        <v>200</v>
      </c>
      <c r="CC15" s="212">
        <f t="shared" si="3"/>
        <v>200</v>
      </c>
      <c r="CD15" s="212">
        <f t="shared" si="3"/>
        <v>200</v>
      </c>
      <c r="CE15" s="212">
        <f t="shared" si="3"/>
        <v>200</v>
      </c>
      <c r="CF15" s="212">
        <f t="shared" si="3"/>
        <v>200</v>
      </c>
    </row>
    <row r="16" spans="4:84" ht="17.25" thickBot="1" x14ac:dyDescent="0.35">
      <c r="D16" s="231" t="s">
        <v>155</v>
      </c>
      <c r="E16" s="246" t="str">
        <f>+IF(E15="",CONCATENATE(E12,"-",E13,"- ",E14),CONCATENATE(E12,"-",E13,"-",E14,"-",E15))</f>
        <v>170-170-170-170</v>
      </c>
      <c r="F16" s="246" t="str">
        <f t="shared" ref="F16:BQ16" si="6">+IF(F15="",CONCATENATE(F12,"-",F13,"- ",F14),CONCATENATE(F12,"-",F13,"-",F14,"-",F15))</f>
        <v>170-170-170-170</v>
      </c>
      <c r="G16" s="246" t="str">
        <f t="shared" si="6"/>
        <v>170-170-170-170</v>
      </c>
      <c r="H16" s="246" t="str">
        <f t="shared" si="6"/>
        <v>170-170-170-170</v>
      </c>
      <c r="I16" s="246" t="str">
        <f t="shared" si="6"/>
        <v>170-170-170-170</v>
      </c>
      <c r="J16" s="246" t="str">
        <f t="shared" si="6"/>
        <v>200-200-200-200</v>
      </c>
      <c r="K16" s="246" t="str">
        <f t="shared" si="6"/>
        <v>200-200-200-200</v>
      </c>
      <c r="L16" s="246" t="str">
        <f t="shared" si="6"/>
        <v>200-200-200-200</v>
      </c>
      <c r="M16" s="246" t="str">
        <f t="shared" si="6"/>
        <v>200-200-200-200</v>
      </c>
      <c r="N16" s="246" t="str">
        <f t="shared" si="6"/>
        <v>200-200-200-200</v>
      </c>
      <c r="O16" s="246" t="str">
        <f t="shared" si="6"/>
        <v>200-200-200-200</v>
      </c>
      <c r="P16" s="246" t="str">
        <f t="shared" si="6"/>
        <v>200-200-200-200</v>
      </c>
      <c r="Q16" s="246" t="str">
        <f t="shared" si="6"/>
        <v>200-200-200-200</v>
      </c>
      <c r="R16" s="246" t="str">
        <f t="shared" si="6"/>
        <v>200-200-200-200</v>
      </c>
      <c r="S16" s="246" t="str">
        <f t="shared" si="6"/>
        <v>200-200-200-200</v>
      </c>
      <c r="T16" s="246" t="str">
        <f t="shared" si="6"/>
        <v>200-200-200-200</v>
      </c>
      <c r="U16" s="246" t="str">
        <f t="shared" si="6"/>
        <v>200-200-200-200</v>
      </c>
      <c r="V16" s="246" t="str">
        <f t="shared" si="6"/>
        <v>200-200-200-200</v>
      </c>
      <c r="W16" s="246" t="str">
        <f t="shared" si="6"/>
        <v>200-200-200-200</v>
      </c>
      <c r="X16" s="246" t="str">
        <f t="shared" si="6"/>
        <v>200-200-200-200</v>
      </c>
      <c r="Y16" s="246" t="str">
        <f t="shared" si="6"/>
        <v>200-200-200-200</v>
      </c>
      <c r="Z16" s="246" t="str">
        <f t="shared" si="6"/>
        <v>200-200-200-200</v>
      </c>
      <c r="AA16" s="246" t="str">
        <f t="shared" si="6"/>
        <v>200-200-200-200</v>
      </c>
      <c r="AB16" s="246" t="str">
        <f t="shared" si="6"/>
        <v>200-200-200-200</v>
      </c>
      <c r="AC16" s="246" t="str">
        <f t="shared" si="6"/>
        <v>200-200-200-200</v>
      </c>
      <c r="AD16" s="246" t="str">
        <f t="shared" si="6"/>
        <v>200-200-200-200</v>
      </c>
      <c r="AE16" s="246" t="str">
        <f t="shared" si="6"/>
        <v>200-200-200-200</v>
      </c>
      <c r="AF16" s="246" t="str">
        <f t="shared" si="6"/>
        <v>200-200-200-200</v>
      </c>
      <c r="AG16" s="246" t="str">
        <f t="shared" si="6"/>
        <v>200-200-200-200</v>
      </c>
      <c r="AH16" s="246" t="str">
        <f t="shared" si="6"/>
        <v>200-200-200-200</v>
      </c>
      <c r="AI16" s="246" t="str">
        <f t="shared" si="6"/>
        <v>200-200-200-200</v>
      </c>
      <c r="AJ16" s="246" t="str">
        <f t="shared" si="6"/>
        <v>200-200-200-200</v>
      </c>
      <c r="AK16" s="246" t="str">
        <f t="shared" si="6"/>
        <v>200-200-200-200</v>
      </c>
      <c r="AL16" s="246" t="str">
        <f t="shared" si="6"/>
        <v>200-200-200-200</v>
      </c>
      <c r="AM16" s="246" t="str">
        <f t="shared" si="6"/>
        <v>200-200-200-200</v>
      </c>
      <c r="AN16" s="246" t="str">
        <f t="shared" si="6"/>
        <v>200-200-200-200</v>
      </c>
      <c r="AO16" s="246" t="str">
        <f t="shared" si="6"/>
        <v>200-200-200-200</v>
      </c>
      <c r="AP16" s="246" t="str">
        <f t="shared" si="6"/>
        <v>200-200-200-200</v>
      </c>
      <c r="AQ16" s="246" t="str">
        <f t="shared" si="6"/>
        <v>200-200-200-200</v>
      </c>
      <c r="AR16" s="246" t="str">
        <f t="shared" si="6"/>
        <v>200-200-200-200</v>
      </c>
      <c r="AS16" s="246" t="str">
        <f t="shared" si="6"/>
        <v>200-200-200-200</v>
      </c>
      <c r="AT16" s="246" t="str">
        <f t="shared" si="6"/>
        <v>200-200-200-200</v>
      </c>
      <c r="AU16" s="246" t="str">
        <f t="shared" si="6"/>
        <v>200-200-200-200</v>
      </c>
      <c r="AV16" s="246" t="str">
        <f t="shared" si="6"/>
        <v>200-200-200-200</v>
      </c>
      <c r="AW16" s="246" t="str">
        <f t="shared" si="6"/>
        <v>200-200-200-200</v>
      </c>
      <c r="AX16" s="246" t="str">
        <f t="shared" si="6"/>
        <v>200-200-200-200</v>
      </c>
      <c r="AY16" s="246" t="str">
        <f t="shared" si="6"/>
        <v>200-200-200-200</v>
      </c>
      <c r="AZ16" s="246" t="str">
        <f t="shared" si="6"/>
        <v>200-200-200-200</v>
      </c>
      <c r="BA16" s="246" t="str">
        <f t="shared" si="6"/>
        <v>200-200-200-200</v>
      </c>
      <c r="BB16" s="246" t="str">
        <f t="shared" si="6"/>
        <v>200-200-200-200</v>
      </c>
      <c r="BC16" s="246" t="str">
        <f t="shared" si="6"/>
        <v>200-200-200-200</v>
      </c>
      <c r="BD16" s="246" t="str">
        <f t="shared" si="6"/>
        <v>200-200-200-200</v>
      </c>
      <c r="BE16" s="246" t="str">
        <f t="shared" si="6"/>
        <v>200-200-200-200</v>
      </c>
      <c r="BF16" s="246" t="str">
        <f t="shared" si="6"/>
        <v>200-200-200-200</v>
      </c>
      <c r="BG16" s="246" t="str">
        <f t="shared" si="6"/>
        <v>200-200-200-200</v>
      </c>
      <c r="BH16" s="246" t="str">
        <f t="shared" si="6"/>
        <v>200-200-200-200</v>
      </c>
      <c r="BI16" s="246" t="str">
        <f t="shared" si="6"/>
        <v>200-200-200-200</v>
      </c>
      <c r="BJ16" s="246" t="str">
        <f t="shared" si="6"/>
        <v>200-200-200-200</v>
      </c>
      <c r="BK16" s="246" t="str">
        <f t="shared" si="6"/>
        <v>200-200-200-200</v>
      </c>
      <c r="BL16" s="246" t="str">
        <f t="shared" si="6"/>
        <v>200-200-200-200</v>
      </c>
      <c r="BM16" s="246" t="str">
        <f t="shared" si="6"/>
        <v>200-200-200-200</v>
      </c>
      <c r="BN16" s="246" t="str">
        <f t="shared" si="6"/>
        <v>200-200-200-200</v>
      </c>
      <c r="BO16" s="246" t="str">
        <f t="shared" si="6"/>
        <v>200-200-200-200</v>
      </c>
      <c r="BP16" s="246" t="str">
        <f t="shared" si="6"/>
        <v>200-200-200-200</v>
      </c>
      <c r="BQ16" s="246" t="str">
        <f t="shared" si="6"/>
        <v>200-200-200-200</v>
      </c>
      <c r="BR16" s="246" t="str">
        <f t="shared" ref="BR16:CF16" si="7">+IF(BR15="",CONCATENATE(BR12,"-",BR13,"- ",BR14),CONCATENATE(BR12,"-",BR13,"-",BR14,"-",BR15))</f>
        <v>80-200-200-200</v>
      </c>
      <c r="BS16" s="246" t="str">
        <f t="shared" si="7"/>
        <v>80-200-200-200</v>
      </c>
      <c r="BT16" s="246" t="str">
        <f t="shared" si="7"/>
        <v>80-200-200-200</v>
      </c>
      <c r="BU16" s="246" t="str">
        <f t="shared" si="7"/>
        <v>80-200-200-200</v>
      </c>
      <c r="BV16" s="246" t="str">
        <f t="shared" si="7"/>
        <v>80-200-200-200</v>
      </c>
      <c r="BW16" s="246" t="str">
        <f t="shared" si="7"/>
        <v>80-200-200-200</v>
      </c>
      <c r="BX16" s="246" t="str">
        <f t="shared" si="7"/>
        <v>80-200-200-200</v>
      </c>
      <c r="BY16" s="246" t="str">
        <f t="shared" si="7"/>
        <v>80-200-200-200</v>
      </c>
      <c r="BZ16" s="246" t="str">
        <f t="shared" si="7"/>
        <v>80-200-200-200</v>
      </c>
      <c r="CA16" s="246" t="str">
        <f t="shared" si="7"/>
        <v>80-200-200-200</v>
      </c>
      <c r="CB16" s="246" t="str">
        <f t="shared" si="7"/>
        <v>80-200-200-200</v>
      </c>
      <c r="CC16" s="246" t="str">
        <f t="shared" si="7"/>
        <v>80-200-200-200</v>
      </c>
      <c r="CD16" s="246" t="str">
        <f t="shared" si="7"/>
        <v>80-200-200-200</v>
      </c>
      <c r="CE16" s="246" t="str">
        <f t="shared" si="7"/>
        <v>80-200-200-200</v>
      </c>
      <c r="CF16" s="246" t="str">
        <f t="shared" si="7"/>
        <v>80-200-200-200</v>
      </c>
    </row>
    <row r="17" spans="2:84" ht="17.25" thickBot="1" x14ac:dyDescent="0.35">
      <c r="D17" s="232" t="s">
        <v>161</v>
      </c>
      <c r="E17" s="248"/>
      <c r="F17" s="248"/>
      <c r="G17" s="248"/>
      <c r="H17" s="248"/>
      <c r="I17" s="248"/>
      <c r="J17" s="248">
        <v>16</v>
      </c>
      <c r="K17" s="248">
        <v>24</v>
      </c>
      <c r="L17" s="248">
        <v>24</v>
      </c>
      <c r="M17" s="248">
        <v>24</v>
      </c>
      <c r="N17" s="248">
        <v>8</v>
      </c>
      <c r="O17" s="248"/>
      <c r="P17" s="248"/>
      <c r="Q17" s="248"/>
      <c r="R17" s="248"/>
      <c r="S17" s="248"/>
      <c r="T17" s="248"/>
      <c r="U17" s="248"/>
      <c r="V17" s="248"/>
      <c r="W17" s="248"/>
      <c r="X17" s="248"/>
      <c r="Y17" s="248"/>
      <c r="Z17" s="248"/>
      <c r="AA17" s="248"/>
      <c r="AB17" s="248"/>
      <c r="AC17" s="248"/>
      <c r="AD17" s="248"/>
      <c r="AE17" s="248"/>
      <c r="AF17" s="248"/>
      <c r="AG17" s="248"/>
      <c r="AH17" s="248"/>
      <c r="AI17" s="248"/>
      <c r="AJ17" s="248"/>
      <c r="AK17" s="248"/>
      <c r="AL17" s="248"/>
      <c r="AM17" s="248"/>
      <c r="AN17" s="248"/>
      <c r="AO17" s="248"/>
      <c r="AP17" s="248"/>
      <c r="AQ17" s="248"/>
      <c r="AR17" s="248"/>
      <c r="AS17" s="248"/>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c r="BW17" s="248"/>
      <c r="BX17" s="248"/>
      <c r="BY17" s="248"/>
      <c r="BZ17" s="248"/>
      <c r="CA17" s="248"/>
      <c r="CB17" s="248"/>
      <c r="CC17" s="248"/>
      <c r="CD17" s="248"/>
      <c r="CE17" s="248"/>
      <c r="CF17" s="248"/>
    </row>
    <row r="18" spans="2:84" ht="17.25" thickBot="1" x14ac:dyDescent="0.35">
      <c r="D18" s="231" t="s">
        <v>171</v>
      </c>
      <c r="E18" s="230">
        <f>+IF(E2=0,"",E17)</f>
        <v>0</v>
      </c>
      <c r="F18" s="230">
        <f>+IF(F2=0,"",F17+E18)</f>
        <v>0</v>
      </c>
      <c r="G18" s="230">
        <f t="shared" ref="G18:BR18" si="8">+IF(G2=0,"",G17+F18)</f>
        <v>0</v>
      </c>
      <c r="H18" s="230">
        <f t="shared" si="8"/>
        <v>0</v>
      </c>
      <c r="I18" s="230">
        <f t="shared" si="8"/>
        <v>0</v>
      </c>
      <c r="J18" s="230">
        <f t="shared" si="8"/>
        <v>16</v>
      </c>
      <c r="K18" s="230">
        <f t="shared" si="8"/>
        <v>40</v>
      </c>
      <c r="L18" s="230">
        <f t="shared" si="8"/>
        <v>64</v>
      </c>
      <c r="M18" s="230">
        <f t="shared" si="8"/>
        <v>88</v>
      </c>
      <c r="N18" s="230">
        <f t="shared" si="8"/>
        <v>96</v>
      </c>
      <c r="O18" s="230">
        <f t="shared" si="8"/>
        <v>96</v>
      </c>
      <c r="P18" s="230">
        <f t="shared" si="8"/>
        <v>96</v>
      </c>
      <c r="Q18" s="230" t="str">
        <f t="shared" si="8"/>
        <v/>
      </c>
      <c r="R18" s="230" t="str">
        <f t="shared" si="8"/>
        <v/>
      </c>
      <c r="S18" s="230" t="str">
        <f t="shared" si="8"/>
        <v/>
      </c>
      <c r="T18" s="230" t="str">
        <f t="shared" si="8"/>
        <v/>
      </c>
      <c r="U18" s="230" t="str">
        <f t="shared" si="8"/>
        <v/>
      </c>
      <c r="V18" s="230" t="str">
        <f t="shared" si="8"/>
        <v/>
      </c>
      <c r="W18" s="230" t="str">
        <f t="shared" si="8"/>
        <v/>
      </c>
      <c r="X18" s="230" t="str">
        <f t="shared" si="8"/>
        <v/>
      </c>
      <c r="Y18" s="230" t="str">
        <f t="shared" si="8"/>
        <v/>
      </c>
      <c r="Z18" s="230" t="str">
        <f t="shared" si="8"/>
        <v/>
      </c>
      <c r="AA18" s="230" t="str">
        <f t="shared" si="8"/>
        <v/>
      </c>
      <c r="AB18" s="230" t="str">
        <f t="shared" si="8"/>
        <v/>
      </c>
      <c r="AC18" s="230" t="str">
        <f t="shared" si="8"/>
        <v/>
      </c>
      <c r="AD18" s="230" t="str">
        <f t="shared" si="8"/>
        <v/>
      </c>
      <c r="AE18" s="230" t="str">
        <f t="shared" si="8"/>
        <v/>
      </c>
      <c r="AF18" s="230" t="str">
        <f t="shared" si="8"/>
        <v/>
      </c>
      <c r="AG18" s="230" t="str">
        <f t="shared" si="8"/>
        <v/>
      </c>
      <c r="AH18" s="230" t="str">
        <f t="shared" si="8"/>
        <v/>
      </c>
      <c r="AI18" s="230" t="str">
        <f t="shared" si="8"/>
        <v/>
      </c>
      <c r="AJ18" s="230" t="str">
        <f t="shared" si="8"/>
        <v/>
      </c>
      <c r="AK18" s="230" t="str">
        <f t="shared" si="8"/>
        <v/>
      </c>
      <c r="AL18" s="230" t="str">
        <f t="shared" si="8"/>
        <v/>
      </c>
      <c r="AM18" s="230" t="str">
        <f t="shared" si="8"/>
        <v/>
      </c>
      <c r="AN18" s="230" t="str">
        <f t="shared" si="8"/>
        <v/>
      </c>
      <c r="AO18" s="230" t="str">
        <f t="shared" si="8"/>
        <v/>
      </c>
      <c r="AP18" s="230" t="str">
        <f t="shared" si="8"/>
        <v/>
      </c>
      <c r="AQ18" s="230" t="str">
        <f t="shared" si="8"/>
        <v/>
      </c>
      <c r="AR18" s="230" t="str">
        <f t="shared" si="8"/>
        <v/>
      </c>
      <c r="AS18" s="230" t="str">
        <f t="shared" si="8"/>
        <v/>
      </c>
      <c r="AT18" s="230" t="str">
        <f t="shared" si="8"/>
        <v/>
      </c>
      <c r="AU18" s="230" t="str">
        <f t="shared" si="8"/>
        <v/>
      </c>
      <c r="AV18" s="230" t="str">
        <f t="shared" si="8"/>
        <v/>
      </c>
      <c r="AW18" s="230" t="str">
        <f t="shared" si="8"/>
        <v/>
      </c>
      <c r="AX18" s="230" t="str">
        <f t="shared" si="8"/>
        <v/>
      </c>
      <c r="AY18" s="230" t="str">
        <f t="shared" si="8"/>
        <v/>
      </c>
      <c r="AZ18" s="230" t="str">
        <f t="shared" si="8"/>
        <v/>
      </c>
      <c r="BA18" s="230" t="str">
        <f t="shared" si="8"/>
        <v/>
      </c>
      <c r="BB18" s="230" t="str">
        <f t="shared" si="8"/>
        <v/>
      </c>
      <c r="BC18" s="230" t="str">
        <f t="shared" si="8"/>
        <v/>
      </c>
      <c r="BD18" s="230" t="str">
        <f t="shared" si="8"/>
        <v/>
      </c>
      <c r="BE18" s="230" t="str">
        <f t="shared" si="8"/>
        <v/>
      </c>
      <c r="BF18" s="230" t="str">
        <f t="shared" si="8"/>
        <v/>
      </c>
      <c r="BG18" s="230" t="str">
        <f t="shared" si="8"/>
        <v/>
      </c>
      <c r="BH18" s="230" t="str">
        <f t="shared" si="8"/>
        <v/>
      </c>
      <c r="BI18" s="230" t="str">
        <f t="shared" si="8"/>
        <v/>
      </c>
      <c r="BJ18" s="230" t="str">
        <f t="shared" si="8"/>
        <v/>
      </c>
      <c r="BK18" s="230" t="str">
        <f t="shared" si="8"/>
        <v/>
      </c>
      <c r="BL18" s="230" t="str">
        <f t="shared" si="8"/>
        <v/>
      </c>
      <c r="BM18" s="230" t="str">
        <f t="shared" si="8"/>
        <v/>
      </c>
      <c r="BN18" s="230" t="str">
        <f t="shared" si="8"/>
        <v/>
      </c>
      <c r="BO18" s="230" t="str">
        <f t="shared" si="8"/>
        <v/>
      </c>
      <c r="BP18" s="230" t="str">
        <f t="shared" si="8"/>
        <v/>
      </c>
      <c r="BQ18" s="230" t="str">
        <f t="shared" si="8"/>
        <v/>
      </c>
      <c r="BR18" s="230" t="str">
        <f t="shared" si="8"/>
        <v/>
      </c>
      <c r="BS18" s="230" t="str">
        <f t="shared" ref="BS18:CF18" si="9">+IF(BS2=0,"",BS17+BR18)</f>
        <v/>
      </c>
      <c r="BT18" s="230" t="str">
        <f t="shared" si="9"/>
        <v/>
      </c>
      <c r="BU18" s="230" t="str">
        <f t="shared" si="9"/>
        <v/>
      </c>
      <c r="BV18" s="230" t="str">
        <f t="shared" si="9"/>
        <v/>
      </c>
      <c r="BW18" s="230" t="str">
        <f t="shared" si="9"/>
        <v/>
      </c>
      <c r="BX18" s="230" t="str">
        <f t="shared" si="9"/>
        <v/>
      </c>
      <c r="BY18" s="230" t="str">
        <f t="shared" si="9"/>
        <v/>
      </c>
      <c r="BZ18" s="230" t="str">
        <f t="shared" si="9"/>
        <v/>
      </c>
      <c r="CA18" s="230" t="str">
        <f t="shared" si="9"/>
        <v/>
      </c>
      <c r="CB18" s="230" t="str">
        <f t="shared" si="9"/>
        <v/>
      </c>
      <c r="CC18" s="230" t="str">
        <f t="shared" si="9"/>
        <v/>
      </c>
      <c r="CD18" s="230" t="str">
        <f t="shared" si="9"/>
        <v/>
      </c>
      <c r="CE18" s="230" t="str">
        <f t="shared" si="9"/>
        <v/>
      </c>
      <c r="CF18" s="230" t="str">
        <f t="shared" si="9"/>
        <v/>
      </c>
    </row>
    <row r="19" spans="2:84" ht="12" customHeight="1" thickBot="1" x14ac:dyDescent="0.35">
      <c r="B19" s="700">
        <v>1</v>
      </c>
      <c r="E19" s="701">
        <v>1</v>
      </c>
      <c r="F19" s="701">
        <v>2</v>
      </c>
      <c r="G19" s="701">
        <v>3</v>
      </c>
      <c r="H19" s="701">
        <v>4</v>
      </c>
      <c r="I19" s="701">
        <v>5</v>
      </c>
      <c r="J19" s="701">
        <v>6</v>
      </c>
      <c r="K19" s="701">
        <v>7</v>
      </c>
      <c r="L19" s="701">
        <v>8</v>
      </c>
      <c r="M19" s="701">
        <v>9</v>
      </c>
      <c r="N19" s="701">
        <v>10</v>
      </c>
      <c r="O19" s="701">
        <v>11</v>
      </c>
      <c r="P19" s="701">
        <v>12</v>
      </c>
      <c r="Q19" s="701">
        <v>13</v>
      </c>
      <c r="R19" s="701">
        <v>14</v>
      </c>
      <c r="S19" s="701">
        <v>15</v>
      </c>
      <c r="T19" s="701">
        <v>16</v>
      </c>
      <c r="U19" s="701">
        <v>17</v>
      </c>
      <c r="V19" s="701">
        <v>18</v>
      </c>
      <c r="W19" s="701">
        <v>19</v>
      </c>
      <c r="X19" s="701">
        <v>20</v>
      </c>
      <c r="Y19" s="701">
        <v>21</v>
      </c>
      <c r="Z19" s="701">
        <v>22</v>
      </c>
      <c r="AA19" s="701">
        <v>23</v>
      </c>
      <c r="AB19" s="701">
        <v>24</v>
      </c>
      <c r="AC19" s="701">
        <v>25</v>
      </c>
      <c r="AD19" s="701">
        <v>26</v>
      </c>
      <c r="AE19" s="701">
        <v>27</v>
      </c>
      <c r="AF19" s="701">
        <v>28</v>
      </c>
      <c r="AG19" s="701">
        <v>29</v>
      </c>
      <c r="AH19" s="701">
        <v>30</v>
      </c>
      <c r="AI19" s="701">
        <v>31</v>
      </c>
      <c r="AJ19" s="701">
        <v>32</v>
      </c>
      <c r="AK19" s="701">
        <v>33</v>
      </c>
      <c r="AL19" s="701">
        <v>34</v>
      </c>
      <c r="AM19" s="701">
        <v>35</v>
      </c>
      <c r="AN19" s="701">
        <v>36</v>
      </c>
      <c r="AO19" s="701">
        <v>37</v>
      </c>
      <c r="AP19" s="701">
        <v>38</v>
      </c>
      <c r="AQ19" s="701">
        <v>39</v>
      </c>
      <c r="AR19" s="701">
        <v>40</v>
      </c>
      <c r="AS19" s="701">
        <v>41</v>
      </c>
      <c r="AT19" s="701">
        <v>42</v>
      </c>
      <c r="AU19" s="701">
        <v>43</v>
      </c>
      <c r="AV19" s="701">
        <v>44</v>
      </c>
      <c r="AW19" s="701">
        <v>45</v>
      </c>
      <c r="AX19" s="701">
        <v>46</v>
      </c>
      <c r="AY19" s="701">
        <v>47</v>
      </c>
      <c r="AZ19" s="701">
        <v>48</v>
      </c>
      <c r="BA19" s="701">
        <v>49</v>
      </c>
      <c r="BB19" s="701">
        <v>50</v>
      </c>
      <c r="BC19" s="701">
        <v>51</v>
      </c>
      <c r="BD19" s="701">
        <v>52</v>
      </c>
      <c r="BE19" s="701">
        <v>53</v>
      </c>
      <c r="BF19" s="701">
        <v>54</v>
      </c>
      <c r="BG19" s="701">
        <v>55</v>
      </c>
      <c r="BH19" s="701">
        <v>56</v>
      </c>
      <c r="BI19" s="701">
        <v>57</v>
      </c>
      <c r="BJ19" s="701">
        <v>58</v>
      </c>
      <c r="BK19" s="701">
        <v>59</v>
      </c>
      <c r="BL19" s="701">
        <v>60</v>
      </c>
      <c r="BM19" s="701">
        <v>61</v>
      </c>
      <c r="BN19" s="701">
        <v>62</v>
      </c>
      <c r="BO19" s="701">
        <v>63</v>
      </c>
      <c r="BP19" s="701">
        <v>64</v>
      </c>
      <c r="BQ19" s="701">
        <v>65</v>
      </c>
      <c r="BR19" s="701">
        <v>66</v>
      </c>
      <c r="BS19" s="701">
        <v>67</v>
      </c>
      <c r="BT19" s="701">
        <v>68</v>
      </c>
      <c r="BU19" s="701">
        <v>69</v>
      </c>
      <c r="BV19" s="701">
        <v>70</v>
      </c>
      <c r="BW19" s="701">
        <v>71</v>
      </c>
      <c r="BX19" s="701">
        <v>72</v>
      </c>
      <c r="BY19" s="701">
        <v>73</v>
      </c>
      <c r="BZ19" s="701">
        <v>74</v>
      </c>
      <c r="CA19" s="701">
        <v>75</v>
      </c>
      <c r="CB19" s="701">
        <v>76</v>
      </c>
      <c r="CC19" s="701">
        <v>77</v>
      </c>
      <c r="CD19" s="701">
        <v>78</v>
      </c>
      <c r="CE19" s="701">
        <v>79</v>
      </c>
      <c r="CF19" s="701">
        <v>80</v>
      </c>
    </row>
    <row r="20" spans="2:84" ht="16.149999999999999" customHeight="1" thickBot="1" x14ac:dyDescent="0.35">
      <c r="B20" s="700">
        <v>2</v>
      </c>
      <c r="C20" s="972" t="s">
        <v>189</v>
      </c>
      <c r="D20" s="233" t="s">
        <v>172</v>
      </c>
      <c r="E20" s="881"/>
      <c r="F20" s="881"/>
      <c r="G20" s="881"/>
      <c r="H20" s="881"/>
      <c r="I20" s="881"/>
      <c r="J20" s="881">
        <v>1720</v>
      </c>
      <c r="K20" s="881">
        <v>1720</v>
      </c>
      <c r="L20" s="881">
        <v>1740</v>
      </c>
      <c r="M20" s="881">
        <v>1740</v>
      </c>
      <c r="N20" s="881">
        <v>1740</v>
      </c>
      <c r="O20" s="881"/>
      <c r="P20" s="881"/>
      <c r="Q20" s="881"/>
      <c r="R20" s="881"/>
      <c r="S20" s="881"/>
      <c r="T20" s="881"/>
      <c r="U20" s="881"/>
      <c r="V20" s="881"/>
      <c r="W20" s="881"/>
      <c r="X20" s="881"/>
      <c r="Y20" s="881"/>
      <c r="Z20" s="881"/>
      <c r="AA20" s="881"/>
      <c r="AB20" s="881"/>
      <c r="AC20" s="881"/>
      <c r="AD20" s="881"/>
      <c r="AE20" s="881"/>
      <c r="AF20" s="881"/>
      <c r="AG20" s="881"/>
      <c r="AH20" s="881"/>
      <c r="AI20" s="881"/>
      <c r="AJ20" s="881"/>
      <c r="AK20" s="881"/>
      <c r="AL20" s="881"/>
      <c r="AM20" s="881"/>
      <c r="AN20" s="881"/>
      <c r="AO20" s="881"/>
      <c r="AP20" s="881"/>
      <c r="AQ20" s="881"/>
      <c r="AR20" s="881"/>
      <c r="AS20" s="881"/>
      <c r="AT20" s="881"/>
      <c r="AU20" s="881"/>
      <c r="AV20" s="881"/>
      <c r="AW20" s="881"/>
      <c r="AX20" s="881"/>
      <c r="AY20" s="881"/>
      <c r="AZ20" s="881"/>
      <c r="BA20" s="881"/>
      <c r="BB20" s="881"/>
      <c r="BC20" s="881"/>
      <c r="BD20" s="881"/>
      <c r="BE20" s="881"/>
      <c r="BF20" s="881"/>
      <c r="BG20" s="881"/>
      <c r="BH20" s="881"/>
      <c r="BI20" s="881"/>
      <c r="BJ20" s="881"/>
      <c r="BK20" s="881"/>
      <c r="BL20" s="881"/>
      <c r="BM20" s="881"/>
      <c r="BN20" s="881"/>
      <c r="BO20" s="881"/>
      <c r="BP20" s="881"/>
      <c r="BQ20" s="881"/>
      <c r="BR20" s="881"/>
      <c r="BS20" s="881"/>
      <c r="BT20" s="881"/>
      <c r="BU20" s="881"/>
      <c r="BV20" s="881"/>
      <c r="BW20" s="881"/>
      <c r="BX20" s="881"/>
      <c r="BY20" s="881"/>
      <c r="BZ20" s="881"/>
      <c r="CA20" s="881"/>
      <c r="CB20" s="881"/>
      <c r="CC20" s="881"/>
      <c r="CD20" s="881"/>
      <c r="CE20" s="881"/>
      <c r="CF20" s="881"/>
    </row>
    <row r="21" spans="2:84" ht="16.149999999999999" customHeight="1" thickBot="1" x14ac:dyDescent="0.35">
      <c r="B21" s="700">
        <v>3</v>
      </c>
      <c r="C21" s="972"/>
      <c r="D21" s="233" t="s">
        <v>173</v>
      </c>
      <c r="E21" s="881"/>
      <c r="F21" s="881"/>
      <c r="G21" s="881"/>
      <c r="H21" s="881"/>
      <c r="I21" s="881"/>
      <c r="J21" s="881">
        <v>1710</v>
      </c>
      <c r="K21" s="881">
        <v>1710</v>
      </c>
      <c r="L21" s="881">
        <v>1730</v>
      </c>
      <c r="M21" s="881">
        <v>1730</v>
      </c>
      <c r="N21" s="881">
        <v>1730</v>
      </c>
      <c r="O21" s="881"/>
      <c r="P21" s="881"/>
      <c r="Q21" s="881"/>
      <c r="R21" s="881"/>
      <c r="S21" s="881"/>
      <c r="T21" s="881"/>
      <c r="U21" s="881"/>
      <c r="V21" s="881"/>
      <c r="W21" s="881"/>
      <c r="X21" s="881"/>
      <c r="Y21" s="881"/>
      <c r="Z21" s="881"/>
      <c r="AA21" s="881"/>
      <c r="AB21" s="881"/>
      <c r="AC21" s="881"/>
      <c r="AD21" s="881"/>
      <c r="AE21" s="881"/>
      <c r="AF21" s="881"/>
      <c r="AG21" s="881"/>
      <c r="AH21" s="881"/>
      <c r="AI21" s="881"/>
      <c r="AJ21" s="881"/>
      <c r="AK21" s="881"/>
      <c r="AL21" s="881"/>
      <c r="AM21" s="881"/>
      <c r="AN21" s="881"/>
      <c r="AO21" s="881"/>
      <c r="AP21" s="881"/>
      <c r="AQ21" s="881"/>
      <c r="AR21" s="881"/>
      <c r="AS21" s="881"/>
      <c r="AT21" s="881"/>
      <c r="AU21" s="881"/>
      <c r="AV21" s="881"/>
      <c r="AW21" s="881"/>
      <c r="AX21" s="881"/>
      <c r="AY21" s="881"/>
      <c r="AZ21" s="881"/>
      <c r="BA21" s="881"/>
      <c r="BB21" s="881"/>
      <c r="BC21" s="881"/>
      <c r="BD21" s="881"/>
      <c r="BE21" s="881"/>
      <c r="BF21" s="881"/>
      <c r="BG21" s="881"/>
      <c r="BH21" s="881"/>
      <c r="BI21" s="881"/>
      <c r="BJ21" s="881"/>
      <c r="BK21" s="881"/>
      <c r="BL21" s="881"/>
      <c r="BM21" s="881"/>
      <c r="BN21" s="881"/>
      <c r="BO21" s="881"/>
      <c r="BP21" s="881"/>
      <c r="BQ21" s="881"/>
      <c r="BR21" s="881"/>
      <c r="BS21" s="881"/>
      <c r="BT21" s="881"/>
      <c r="BU21" s="881"/>
      <c r="BV21" s="881"/>
      <c r="BW21" s="881"/>
      <c r="BX21" s="881"/>
      <c r="BY21" s="881"/>
      <c r="BZ21" s="881"/>
      <c r="CA21" s="881"/>
      <c r="CB21" s="881"/>
      <c r="CC21" s="881"/>
      <c r="CD21" s="881"/>
      <c r="CE21" s="881"/>
      <c r="CF21" s="881"/>
    </row>
    <row r="22" spans="2:84" ht="16.149999999999999" customHeight="1" thickBot="1" x14ac:dyDescent="0.35">
      <c r="B22" s="700">
        <v>4</v>
      </c>
      <c r="C22" s="972"/>
      <c r="D22" s="233" t="s">
        <v>250</v>
      </c>
      <c r="E22" s="249">
        <f>+IF(SUM(E121:E130)=0,0,IF(E5='Base Datos'!$V$21,E131,E132))</f>
        <v>0</v>
      </c>
      <c r="F22" s="249">
        <f>+IF(SUM(F121:F130)=0,0,IF(F5='Base Datos'!$V$21,F131,F132))</f>
        <v>0</v>
      </c>
      <c r="G22" s="249">
        <f>+IF(SUM(G121:G130)=0,0,IF(G5='Base Datos'!$V$21,G131,G132))</f>
        <v>0</v>
      </c>
      <c r="H22" s="249">
        <f>+IF(SUM(H121:H130)=0,0,IF(H5='Base Datos'!$V$21,H131,H132))</f>
        <v>0</v>
      </c>
      <c r="I22" s="249">
        <f>+IF(SUM(I121:I130)=0,0,IF(I5='Base Datos'!$V$21,I131,I132))</f>
        <v>0</v>
      </c>
      <c r="J22" s="249">
        <f>+IF(SUM(J121:J130)=0,0,IF(J5='Base Datos'!$V$21,J131,J132))</f>
        <v>2010</v>
      </c>
      <c r="K22" s="249">
        <f>+IF(SUM(K121:K130)=0,0,IF(K5='Base Datos'!$V$21,K131,K132))</f>
        <v>1819.9999999999998</v>
      </c>
      <c r="L22" s="249">
        <f>+IF(SUM(L121:L130)=0,0,IF(L5='Base Datos'!$V$21,L131,L132))</f>
        <v>1869.9999999999998</v>
      </c>
      <c r="M22" s="249">
        <f>+IF(SUM(M121:M130)=0,0,IF(M5='Base Datos'!$V$21,M131,M132))</f>
        <v>1880</v>
      </c>
      <c r="N22" s="249">
        <f>+IF(SUM(N121:N130)=0,0,IF(N5='Base Datos'!$V$21,N131,N132))</f>
        <v>1880</v>
      </c>
      <c r="O22" s="249">
        <f>+IF(SUM(O121:O130)=0,0,IF(O5='Base Datos'!$V$21,O131,O132))</f>
        <v>0</v>
      </c>
      <c r="P22" s="249">
        <f>+IF(SUM(P121:P130)=0,0,IF(P5='Base Datos'!$V$21,P131,P132))</f>
        <v>0</v>
      </c>
      <c r="Q22" s="249">
        <f>+IF(SUM(Q121:Q130)=0,0,IF(Q5='Base Datos'!$V$21,Q131,Q132))</f>
        <v>0</v>
      </c>
      <c r="R22" s="249">
        <f>+IF(SUM(R121:R130)=0,0,IF(R5='Base Datos'!$V$21,R131,R132))</f>
        <v>0</v>
      </c>
      <c r="S22" s="249">
        <f>+IF(SUM(S121:S130)=0,0,IF(S5='Base Datos'!$V$21,S131,S132))</f>
        <v>0</v>
      </c>
      <c r="T22" s="249">
        <f>+IF(SUM(T121:T130)=0,0,IF(T5='Base Datos'!$V$21,T131,T132))</f>
        <v>0</v>
      </c>
      <c r="U22" s="249">
        <f>+IF(SUM(U121:U130)=0,0,IF(U5='Base Datos'!$V$21,U131,U132))</f>
        <v>0</v>
      </c>
      <c r="V22" s="249">
        <f>+IF(SUM(V121:V130)=0,0,IF(V5='Base Datos'!$V$21,V131,V132))</f>
        <v>0</v>
      </c>
      <c r="W22" s="249">
        <f>+IF(SUM(W121:W130)=0,0,IF(W5='Base Datos'!$V$21,W131,W132))</f>
        <v>0</v>
      </c>
      <c r="X22" s="249">
        <f>+IF(SUM(X121:X130)=0,0,IF(X5='Base Datos'!$V$21,X131,X132))</f>
        <v>0</v>
      </c>
      <c r="Y22" s="249">
        <f>+IF(SUM(Y121:Y130)=0,0,IF(Y5='Base Datos'!$V$21,Y131,Y132))</f>
        <v>0</v>
      </c>
      <c r="Z22" s="249">
        <f>+IF(SUM(Z121:Z130)=0,0,IF(Z5='Base Datos'!$V$21,Z131,Z132))</f>
        <v>0</v>
      </c>
      <c r="AA22" s="249">
        <f>+IF(SUM(AA121:AA130)=0,0,IF(AA5='Base Datos'!$V$21,AA131,AA132))</f>
        <v>0</v>
      </c>
      <c r="AB22" s="249">
        <f>+IF(SUM(AB121:AB130)=0,0,IF(AB5='Base Datos'!$V$21,AB131,AB132))</f>
        <v>0</v>
      </c>
      <c r="AC22" s="249">
        <f>+IF(SUM(AC121:AC130)=0,0,IF(AC5='Base Datos'!$V$21,AC131,AC132))</f>
        <v>0</v>
      </c>
      <c r="AD22" s="249">
        <f>+IF(SUM(AD121:AD130)=0,0,IF(AD5='Base Datos'!$V$21,AD131,AD132))</f>
        <v>0</v>
      </c>
      <c r="AE22" s="249">
        <f>+IF(SUM(AE121:AE130)=0,0,IF(AE5='Base Datos'!$V$21,AE131,AE132))</f>
        <v>0</v>
      </c>
      <c r="AF22" s="249">
        <f>+IF(SUM(AF121:AF130)=0,0,IF(AF5='Base Datos'!$V$21,AF131,AF132))</f>
        <v>0</v>
      </c>
      <c r="AG22" s="249">
        <f>+IF(SUM(AG121:AG130)=0,0,IF(AG5='Base Datos'!$V$21,AG131,AG132))</f>
        <v>0</v>
      </c>
      <c r="AH22" s="249">
        <f>+IF(SUM(AH121:AH130)=0,0,IF(AH5='Base Datos'!$V$21,AH131,AH132))</f>
        <v>0</v>
      </c>
      <c r="AI22" s="249">
        <f>+IF(SUM(AI121:AI130)=0,0,IF(AI5='Base Datos'!$V$21,AI131,AI132))</f>
        <v>0</v>
      </c>
      <c r="AJ22" s="249">
        <f>+IF(SUM(AJ121:AJ130)=0,0,IF(AJ5='Base Datos'!$V$21,AJ131,AJ132))</f>
        <v>0</v>
      </c>
      <c r="AK22" s="249">
        <f>+IF(SUM(AK121:AK130)=0,0,IF(AK5='Base Datos'!$V$21,AK131,AK132))</f>
        <v>0</v>
      </c>
      <c r="AL22" s="249">
        <f>+IF(SUM(AL121:AL130)=0,0,IF(AL5='Base Datos'!$V$21,AL131,AL132))</f>
        <v>0</v>
      </c>
      <c r="AM22" s="249">
        <f>+IF(SUM(AM121:AM130)=0,0,IF(AM5='Base Datos'!$V$21,AM131,AM132))</f>
        <v>0</v>
      </c>
      <c r="AN22" s="249">
        <f>+IF(SUM(AN121:AN130)=0,0,IF(AN5='Base Datos'!$V$21,AN131,AN132))</f>
        <v>0</v>
      </c>
      <c r="AO22" s="249">
        <f>+IF(SUM(AO121:AO130)=0,0,IF(AO5='Base Datos'!$V$21,AO131,AO132))</f>
        <v>0</v>
      </c>
      <c r="AP22" s="249">
        <f>+IF(SUM(AP121:AP130)=0,0,IF(AP5='Base Datos'!$V$21,AP131,AP132))</f>
        <v>0</v>
      </c>
      <c r="AQ22" s="249">
        <f>+IF(SUM(AQ121:AQ130)=0,0,IF(AQ5='Base Datos'!$V$21,AQ131,AQ132))</f>
        <v>0</v>
      </c>
      <c r="AR22" s="249">
        <f>+IF(SUM(AR121:AR130)=0,0,IF(AR5='Base Datos'!$V$21,AR131,AR132))</f>
        <v>0</v>
      </c>
      <c r="AS22" s="249">
        <f>+IF(SUM(AS121:AS130)=0,0,IF(AS5='Base Datos'!$V$21,AS131,AS132))</f>
        <v>0</v>
      </c>
      <c r="AT22" s="249">
        <f>+IF(SUM(AT121:AT130)=0,0,IF(AT5='Base Datos'!$V$21,AT131,AT132))</f>
        <v>0</v>
      </c>
      <c r="AU22" s="249">
        <f>+IF(SUM(AU121:AU130)=0,0,IF(AU5='Base Datos'!$V$21,AU131,AU132))</f>
        <v>0</v>
      </c>
      <c r="AV22" s="249">
        <f>+IF(SUM(AV121:AV130)=0,0,IF(AV5='Base Datos'!$V$21,AV131,AV132))</f>
        <v>0</v>
      </c>
      <c r="AW22" s="249">
        <f>+IF(SUM(AW121:AW130)=0,0,IF(AW5='Base Datos'!$V$21,AW131,AW132))</f>
        <v>0</v>
      </c>
      <c r="AX22" s="249">
        <f>+IF(SUM(AX121:AX130)=0,0,IF(AX5='Base Datos'!$V$21,AX131,AX132))</f>
        <v>0</v>
      </c>
      <c r="AY22" s="249">
        <f>+IF(SUM(AY121:AY130)=0,0,IF(AY5='Base Datos'!$V$21,AY131,AY132))</f>
        <v>0</v>
      </c>
      <c r="AZ22" s="249">
        <f>+IF(SUM(AZ121:AZ130)=0,0,IF(AZ5='Base Datos'!$V$21,AZ131,AZ132))</f>
        <v>0</v>
      </c>
      <c r="BA22" s="249">
        <f>+IF(SUM(BA121:BA130)=0,0,IF(BA5='Base Datos'!$V$21,BA131,BA132))</f>
        <v>0</v>
      </c>
      <c r="BB22" s="249">
        <f>+IF(SUM(BB121:BB130)=0,0,IF(BB5='Base Datos'!$V$21,BB131,BB132))</f>
        <v>0</v>
      </c>
      <c r="BC22" s="249">
        <f>+IF(SUM(BC121:BC130)=0,0,IF(BC5='Base Datos'!$V$21,BC131,BC132))</f>
        <v>0</v>
      </c>
      <c r="BD22" s="249">
        <f>+IF(SUM(BD121:BD130)=0,0,IF(BD5='Base Datos'!$V$21,BD131,BD132))</f>
        <v>0</v>
      </c>
      <c r="BE22" s="249">
        <f>+IF(SUM(BE121:BE130)=0,0,IF(BE5='Base Datos'!$V$21,BE131,BE132))</f>
        <v>0</v>
      </c>
      <c r="BF22" s="249">
        <f>+IF(SUM(BF121:BF130)=0,0,IF(BF5='Base Datos'!$V$21,BF131,BF132))</f>
        <v>0</v>
      </c>
      <c r="BG22" s="249">
        <f>+IF(SUM(BG121:BG130)=0,0,IF(BG5='Base Datos'!$V$21,BG131,BG132))</f>
        <v>0</v>
      </c>
      <c r="BH22" s="249">
        <f>+IF(SUM(BH121:BH130)=0,0,IF(BH5='Base Datos'!$V$21,BH131,BH132))</f>
        <v>0</v>
      </c>
      <c r="BI22" s="249">
        <f>+IF(SUM(BI121:BI130)=0,0,IF(BI5='Base Datos'!$V$21,BI131,BI132))</f>
        <v>0</v>
      </c>
      <c r="BJ22" s="249">
        <f>+IF(SUM(BJ121:BJ130)=0,0,IF(BJ5='Base Datos'!$V$21,BJ131,BJ132))</f>
        <v>0</v>
      </c>
      <c r="BK22" s="249">
        <f>+IF(SUM(BK121:BK130)=0,0,IF(BK5='Base Datos'!$V$21,BK131,BK132))</f>
        <v>0</v>
      </c>
      <c r="BL22" s="249">
        <f>+IF(SUM(BL121:BL130)=0,0,IF(BL5='Base Datos'!$V$21,BL131,BL132))</f>
        <v>0</v>
      </c>
      <c r="BM22" s="249">
        <f>+IF(SUM(BM121:BM130)=0,0,IF(BM5='Base Datos'!$V$21,BM131,BM132))</f>
        <v>0</v>
      </c>
      <c r="BN22" s="249">
        <f>+IF(SUM(BN121:BN130)=0,0,IF(BN5='Base Datos'!$V$21,BN131,BN132))</f>
        <v>0</v>
      </c>
      <c r="BO22" s="249">
        <f>+IF(SUM(BO121:BO130)=0,0,IF(BO5='Base Datos'!$V$21,BO131,BO132))</f>
        <v>0</v>
      </c>
      <c r="BP22" s="249">
        <f>+IF(SUM(BP121:BP130)=0,0,IF(BP5='Base Datos'!$V$21,BP131,BP132))</f>
        <v>0</v>
      </c>
      <c r="BQ22" s="249">
        <f>+IF(SUM(BQ121:BQ130)=0,0,IF(BQ5='Base Datos'!$V$21,BQ131,BQ132))</f>
        <v>0</v>
      </c>
      <c r="BR22" s="249">
        <f>+IF(SUM(BR121:BR130)=0,0,IF(BR5='Base Datos'!$V$21,BR131,BR132))</f>
        <v>0</v>
      </c>
      <c r="BS22" s="249">
        <f>+IF(SUM(BS121:BS130)=0,0,IF(BS5='Base Datos'!$V$21,BS131,BS132))</f>
        <v>0</v>
      </c>
      <c r="BT22" s="249">
        <f>+IF(SUM(BT121:BT130)=0,0,IF(BT5='Base Datos'!$V$21,BT131,BT132))</f>
        <v>0</v>
      </c>
      <c r="BU22" s="249">
        <f>+IF(SUM(BU121:BU130)=0,0,IF(BU5='Base Datos'!$V$21,BU131,BU132))</f>
        <v>0</v>
      </c>
      <c r="BV22" s="249">
        <f>+IF(SUM(BV121:BV130)=0,0,IF(BV5='Base Datos'!$V$21,BV131,BV132))</f>
        <v>0</v>
      </c>
      <c r="BW22" s="249">
        <f>+IF(SUM(BW121:BW130)=0,0,IF(BW5='Base Datos'!$V$21,BW131,BW132))</f>
        <v>0</v>
      </c>
      <c r="BX22" s="249">
        <f>+IF(SUM(BX121:BX130)=0,0,IF(BX5='Base Datos'!$V$21,BX131,BX132))</f>
        <v>0</v>
      </c>
      <c r="BY22" s="249">
        <f>+IF(SUM(BY121:BY130)=0,0,IF(BY5='Base Datos'!$V$21,BY131,BY132))</f>
        <v>0</v>
      </c>
      <c r="BZ22" s="249">
        <f>+IF(SUM(BZ121:BZ130)=0,0,IF(BZ5='Base Datos'!$V$21,BZ131,BZ132))</f>
        <v>0</v>
      </c>
      <c r="CA22" s="249">
        <f>+IF(SUM(CA121:CA130)=0,0,IF(CA5='Base Datos'!$V$21,CA131,CA132))</f>
        <v>0</v>
      </c>
      <c r="CB22" s="249">
        <f>+IF(SUM(CB121:CB130)=0,0,IF(CB5='Base Datos'!$V$21,CB131,CB132))</f>
        <v>0</v>
      </c>
      <c r="CC22" s="249">
        <f>+IF(SUM(CC121:CC130)=0,0,IF(CC5='Base Datos'!$V$21,CC131,CC132))</f>
        <v>0</v>
      </c>
      <c r="CD22" s="249">
        <f>+IF(SUM(CD121:CD130)=0,0,IF(CD5='Base Datos'!$V$21,CD131,CD132))</f>
        <v>0</v>
      </c>
      <c r="CE22" s="249">
        <f>+IF(SUM(CE121:CE130)=0,0,IF(CE5='Base Datos'!$V$21,CE131,CE132))</f>
        <v>0</v>
      </c>
      <c r="CF22" s="249">
        <f>+IF(SUM(CF121:CF130)=0,0,IF(CF5='Base Datos'!$V$21,CF131,CF132))</f>
        <v>0</v>
      </c>
    </row>
    <row r="23" spans="2:84" ht="12" customHeight="1" thickBot="1" x14ac:dyDescent="0.35">
      <c r="B23" s="700">
        <v>1</v>
      </c>
      <c r="C23" s="792"/>
      <c r="D23" s="756"/>
      <c r="E23" s="701">
        <v>1</v>
      </c>
      <c r="F23" s="701">
        <v>2</v>
      </c>
      <c r="G23" s="701">
        <v>3</v>
      </c>
      <c r="H23" s="701">
        <v>4</v>
      </c>
      <c r="I23" s="701">
        <v>5</v>
      </c>
      <c r="J23" s="701">
        <v>6</v>
      </c>
      <c r="K23" s="701">
        <v>7</v>
      </c>
      <c r="L23" s="701">
        <v>8</v>
      </c>
      <c r="M23" s="701">
        <v>9</v>
      </c>
      <c r="N23" s="701">
        <v>10</v>
      </c>
      <c r="O23" s="701">
        <v>11</v>
      </c>
      <c r="P23" s="701">
        <v>12</v>
      </c>
      <c r="Q23" s="701">
        <v>13</v>
      </c>
      <c r="R23" s="701">
        <v>14</v>
      </c>
      <c r="S23" s="701">
        <v>15</v>
      </c>
      <c r="T23" s="701">
        <v>16</v>
      </c>
      <c r="U23" s="701">
        <v>17</v>
      </c>
      <c r="V23" s="701">
        <v>18</v>
      </c>
      <c r="W23" s="701">
        <v>19</v>
      </c>
      <c r="X23" s="701">
        <v>20</v>
      </c>
      <c r="Y23" s="701">
        <v>21</v>
      </c>
      <c r="Z23" s="701">
        <v>22</v>
      </c>
      <c r="AA23" s="701">
        <v>23</v>
      </c>
      <c r="AB23" s="701">
        <v>24</v>
      </c>
      <c r="AC23" s="701">
        <v>25</v>
      </c>
      <c r="AD23" s="701">
        <v>26</v>
      </c>
      <c r="AE23" s="701">
        <v>27</v>
      </c>
      <c r="AF23" s="701">
        <v>28</v>
      </c>
      <c r="AG23" s="701">
        <v>29</v>
      </c>
      <c r="AH23" s="701">
        <v>30</v>
      </c>
      <c r="AI23" s="701">
        <v>31</v>
      </c>
      <c r="AJ23" s="701">
        <v>32</v>
      </c>
      <c r="AK23" s="701">
        <v>33</v>
      </c>
      <c r="AL23" s="701">
        <v>34</v>
      </c>
      <c r="AM23" s="701">
        <v>35</v>
      </c>
      <c r="AN23" s="701">
        <v>36</v>
      </c>
      <c r="AO23" s="701">
        <v>37</v>
      </c>
      <c r="AP23" s="701">
        <v>38</v>
      </c>
      <c r="AQ23" s="701">
        <v>39</v>
      </c>
      <c r="AR23" s="701">
        <v>40</v>
      </c>
      <c r="AS23" s="701">
        <v>41</v>
      </c>
      <c r="AT23" s="701">
        <v>42</v>
      </c>
      <c r="AU23" s="701">
        <v>43</v>
      </c>
      <c r="AV23" s="701">
        <v>44</v>
      </c>
      <c r="AW23" s="701">
        <v>45</v>
      </c>
      <c r="AX23" s="701">
        <v>46</v>
      </c>
      <c r="AY23" s="701">
        <v>47</v>
      </c>
      <c r="AZ23" s="701">
        <v>48</v>
      </c>
      <c r="BA23" s="701">
        <v>49</v>
      </c>
      <c r="BB23" s="701">
        <v>50</v>
      </c>
      <c r="BC23" s="701">
        <v>51</v>
      </c>
      <c r="BD23" s="701">
        <v>52</v>
      </c>
      <c r="BE23" s="701">
        <v>53</v>
      </c>
      <c r="BF23" s="701">
        <v>54</v>
      </c>
      <c r="BG23" s="701">
        <v>55</v>
      </c>
      <c r="BH23" s="701">
        <v>56</v>
      </c>
      <c r="BI23" s="701">
        <v>57</v>
      </c>
      <c r="BJ23" s="701">
        <v>58</v>
      </c>
      <c r="BK23" s="701">
        <v>59</v>
      </c>
      <c r="BL23" s="701">
        <v>60</v>
      </c>
      <c r="BM23" s="701">
        <v>61</v>
      </c>
      <c r="BN23" s="701">
        <v>62</v>
      </c>
      <c r="BO23" s="701">
        <v>63</v>
      </c>
      <c r="BP23" s="701">
        <v>64</v>
      </c>
      <c r="BQ23" s="701">
        <v>65</v>
      </c>
      <c r="BR23" s="701">
        <v>66</v>
      </c>
      <c r="BS23" s="701">
        <v>67</v>
      </c>
      <c r="BT23" s="701">
        <v>68</v>
      </c>
      <c r="BU23" s="701">
        <v>69</v>
      </c>
      <c r="BV23" s="701">
        <v>70</v>
      </c>
      <c r="BW23" s="701">
        <v>71</v>
      </c>
      <c r="BX23" s="701">
        <v>72</v>
      </c>
      <c r="BY23" s="701">
        <v>73</v>
      </c>
      <c r="BZ23" s="701">
        <v>74</v>
      </c>
      <c r="CA23" s="701">
        <v>75</v>
      </c>
      <c r="CB23" s="701">
        <v>76</v>
      </c>
      <c r="CC23" s="701">
        <v>77</v>
      </c>
      <c r="CD23" s="701">
        <v>78</v>
      </c>
      <c r="CE23" s="701">
        <v>79</v>
      </c>
      <c r="CF23" s="701">
        <v>80</v>
      </c>
    </row>
    <row r="24" spans="2:84" ht="15" customHeight="1" thickBot="1" x14ac:dyDescent="0.35">
      <c r="B24" s="700">
        <v>2</v>
      </c>
      <c r="C24" s="971" t="s">
        <v>188</v>
      </c>
      <c r="D24" s="234" t="s">
        <v>163</v>
      </c>
      <c r="E24" s="249">
        <f>+IF(E5='Base Datos'!$V$21,ROUND(E144,0),ROUND(E145,0))</f>
        <v>0</v>
      </c>
      <c r="F24" s="249">
        <f>+IF(F5='Base Datos'!$V$21,ROUND(F144,0),ROUND(F145,0))</f>
        <v>0</v>
      </c>
      <c r="G24" s="249">
        <f>+IF(G5='Base Datos'!$V$21,ROUND(G144,0),ROUND(G145,0))</f>
        <v>0</v>
      </c>
      <c r="H24" s="249">
        <f>+IF(H5='Base Datos'!$V$21,ROUND(H144,0),ROUND(H145,0))</f>
        <v>0</v>
      </c>
      <c r="I24" s="249">
        <f>+IF(I5='Base Datos'!$V$21,ROUND(I144,0),ROUND(I145,0))</f>
        <v>0</v>
      </c>
      <c r="J24" s="249">
        <f>+IF(J5='Base Datos'!$V$21,ROUND(J144,0),ROUND(J145,0))</f>
        <v>8</v>
      </c>
      <c r="K24" s="249">
        <f>+IF(K5='Base Datos'!$V$21,ROUND(K144,0),ROUND(K145,0))</f>
        <v>10</v>
      </c>
      <c r="L24" s="249">
        <f>+IF(L5='Base Datos'!$V$21,ROUND(L144,0),ROUND(L145,0))</f>
        <v>8</v>
      </c>
      <c r="M24" s="249">
        <f>+IF(M5='Base Datos'!$V$21,ROUND(M144,0),ROUND(M145,0))</f>
        <v>9</v>
      </c>
      <c r="N24" s="249">
        <f>+IF(N5='Base Datos'!$V$21,ROUND(N144,0),ROUND(N145,0))</f>
        <v>10</v>
      </c>
      <c r="O24" s="249">
        <f>+IF(O5='Base Datos'!$V$21,ROUND(O144,0),ROUND(O145,0))</f>
        <v>0</v>
      </c>
      <c r="P24" s="249">
        <f>+IF(P5='Base Datos'!$V$21,ROUND(P144,0),ROUND(P145,0))</f>
        <v>0</v>
      </c>
      <c r="Q24" s="249">
        <f>+IF(Q5='Base Datos'!$V$21,ROUND(Q144,0),ROUND(Q145,0))</f>
        <v>0</v>
      </c>
      <c r="R24" s="249">
        <f>+IF(R5='Base Datos'!$V$21,ROUND(R144,0),ROUND(R145,0))</f>
        <v>0</v>
      </c>
      <c r="S24" s="249">
        <f>+IF(S5='Base Datos'!$V$21,ROUND(S144,0),ROUND(S145,0))</f>
        <v>0</v>
      </c>
      <c r="T24" s="249">
        <f>+IF(T5='Base Datos'!$V$21,ROUND(T144,0),ROUND(T145,0))</f>
        <v>0</v>
      </c>
      <c r="U24" s="249">
        <f>+IF(U5='Base Datos'!$V$21,ROUND(U144,0),ROUND(U145,0))</f>
        <v>0</v>
      </c>
      <c r="V24" s="249">
        <f>+IF(V5='Base Datos'!$V$21,ROUND(V144,0),ROUND(V145,0))</f>
        <v>0</v>
      </c>
      <c r="W24" s="249">
        <f>+IF(W5='Base Datos'!$V$21,ROUND(W144,0),ROUND(W145,0))</f>
        <v>0</v>
      </c>
      <c r="X24" s="249">
        <f>+IF(X5='Base Datos'!$V$21,ROUND(X144,0),ROUND(X145,0))</f>
        <v>0</v>
      </c>
      <c r="Y24" s="249">
        <f>+IF(Y5='Base Datos'!$V$21,ROUND(Y144,0),ROUND(Y145,0))</f>
        <v>0</v>
      </c>
      <c r="Z24" s="249">
        <f>+IF(Z5='Base Datos'!$V$21,ROUND(Z144,0),ROUND(Z145,0))</f>
        <v>0</v>
      </c>
      <c r="AA24" s="249">
        <f>+IF(AA5='Base Datos'!$V$21,ROUND(AA144,0),ROUND(AA145,0))</f>
        <v>0</v>
      </c>
      <c r="AB24" s="249">
        <f>+IF(AB5='Base Datos'!$V$21,ROUND(AB144,0),ROUND(AB145,0))</f>
        <v>0</v>
      </c>
      <c r="AC24" s="249">
        <f>+IF(AC5='Base Datos'!$V$21,ROUND(AC144,0),ROUND(AC145,0))</f>
        <v>0</v>
      </c>
      <c r="AD24" s="249">
        <f>+IF(AD5='Base Datos'!$V$21,ROUND(AD144,0),ROUND(AD145,0))</f>
        <v>0</v>
      </c>
      <c r="AE24" s="249">
        <f>+IF(AE5='Base Datos'!$V$21,ROUND(AE144,0),ROUND(AE145,0))</f>
        <v>0</v>
      </c>
      <c r="AF24" s="249">
        <f>+IF(AF5='Base Datos'!$V$21,ROUND(AF144,0),ROUND(AF145,0))</f>
        <v>0</v>
      </c>
      <c r="AG24" s="249">
        <f>+IF(AG5='Base Datos'!$V$21,ROUND(AG144,0),ROUND(AG145,0))</f>
        <v>0</v>
      </c>
      <c r="AH24" s="249">
        <f>+IF(AH5='Base Datos'!$V$21,ROUND(AH144,0),ROUND(AH145,0))</f>
        <v>0</v>
      </c>
      <c r="AI24" s="249">
        <f>+IF(AI5='Base Datos'!$V$21,ROUND(AI144,0),ROUND(AI145,0))</f>
        <v>0</v>
      </c>
      <c r="AJ24" s="249">
        <f>+IF(AJ5='Base Datos'!$V$21,ROUND(AJ144,0),ROUND(AJ145,0))</f>
        <v>0</v>
      </c>
      <c r="AK24" s="249">
        <f>+IF(AK5='Base Datos'!$V$21,ROUND(AK144,0),ROUND(AK145,0))</f>
        <v>0</v>
      </c>
      <c r="AL24" s="249">
        <f>+IF(AL5='Base Datos'!$V$21,ROUND(AL144,0),ROUND(AL145,0))</f>
        <v>0</v>
      </c>
      <c r="AM24" s="249">
        <f>+IF(AM5='Base Datos'!$V$21,ROUND(AM144,0),ROUND(AM145,0))</f>
        <v>0</v>
      </c>
      <c r="AN24" s="249">
        <f>+IF(AN5='Base Datos'!$V$21,ROUND(AN144,0),ROUND(AN145,0))</f>
        <v>0</v>
      </c>
      <c r="AO24" s="249">
        <f>+IF(AO5='Base Datos'!$V$21,ROUND(AO144,0),ROUND(AO145,0))</f>
        <v>0</v>
      </c>
      <c r="AP24" s="249">
        <f>+IF(AP5='Base Datos'!$V$21,ROUND(AP144,0),ROUND(AP145,0))</f>
        <v>0</v>
      </c>
      <c r="AQ24" s="249">
        <f>+IF(AQ5='Base Datos'!$V$21,ROUND(AQ144,0),ROUND(AQ145,0))</f>
        <v>0</v>
      </c>
      <c r="AR24" s="249">
        <f>+IF(AR5='Base Datos'!$V$21,ROUND(AR144,0),ROUND(AR145,0))</f>
        <v>0</v>
      </c>
      <c r="AS24" s="249">
        <f>+IF(AS5='Base Datos'!$V$21,ROUND(AS144,0),ROUND(AS145,0))</f>
        <v>0</v>
      </c>
      <c r="AT24" s="249">
        <f>+IF(AT5='Base Datos'!$V$21,ROUND(AT144,0),ROUND(AT145,0))</f>
        <v>0</v>
      </c>
      <c r="AU24" s="249">
        <f>+IF(AU5='Base Datos'!$V$21,ROUND(AU144,0),ROUND(AU145,0))</f>
        <v>0</v>
      </c>
      <c r="AV24" s="249">
        <f>+IF(AV5='Base Datos'!$V$21,ROUND(AV144,0),ROUND(AV145,0))</f>
        <v>0</v>
      </c>
      <c r="AW24" s="249">
        <f>+IF(AW5='Base Datos'!$V$21,ROUND(AW144,0),ROUND(AW145,0))</f>
        <v>0</v>
      </c>
      <c r="AX24" s="249">
        <f>+IF(AX5='Base Datos'!$V$21,ROUND(AX144,0),ROUND(AX145,0))</f>
        <v>0</v>
      </c>
      <c r="AY24" s="249">
        <f>+IF(AY5='Base Datos'!$V$21,ROUND(AY144,0),ROUND(AY145,0))</f>
        <v>0</v>
      </c>
      <c r="AZ24" s="249">
        <f>+IF(AZ5='Base Datos'!$V$21,ROUND(AZ144,0),ROUND(AZ145,0))</f>
        <v>0</v>
      </c>
      <c r="BA24" s="249">
        <f>+IF(BA5='Base Datos'!$V$21,ROUND(BA144,0),ROUND(BA145,0))</f>
        <v>0</v>
      </c>
      <c r="BB24" s="249">
        <f>+IF(BB5='Base Datos'!$V$21,ROUND(BB144,0),ROUND(BB145,0))</f>
        <v>0</v>
      </c>
      <c r="BC24" s="249">
        <f>+IF(BC5='Base Datos'!$V$21,ROUND(BC144,0),ROUND(BC145,0))</f>
        <v>0</v>
      </c>
      <c r="BD24" s="249">
        <f>+IF(BD5='Base Datos'!$V$21,ROUND(BD144,0),ROUND(BD145,0))</f>
        <v>0</v>
      </c>
      <c r="BE24" s="249">
        <f>+IF(BE5='Base Datos'!$V$21,ROUND(BE144,0),ROUND(BE145,0))</f>
        <v>0</v>
      </c>
      <c r="BF24" s="249">
        <f>+IF(BF5='Base Datos'!$V$21,ROUND(BF144,0),ROUND(BF145,0))</f>
        <v>0</v>
      </c>
      <c r="BG24" s="249">
        <f>+IF(BG5='Base Datos'!$V$21,ROUND(BG144,0),ROUND(BG145,0))</f>
        <v>0</v>
      </c>
      <c r="BH24" s="249">
        <f>+IF(BH5='Base Datos'!$V$21,ROUND(BH144,0),ROUND(BH145,0))</f>
        <v>0</v>
      </c>
      <c r="BI24" s="249">
        <f>+IF(BI5='Base Datos'!$V$21,ROUND(BI144,0),ROUND(BI145,0))</f>
        <v>0</v>
      </c>
      <c r="BJ24" s="249">
        <f>+IF(BJ5='Base Datos'!$V$21,ROUND(BJ144,0),ROUND(BJ145,0))</f>
        <v>0</v>
      </c>
      <c r="BK24" s="249">
        <f>+IF(BK5='Base Datos'!$V$21,ROUND(BK144,0),ROUND(BK145,0))</f>
        <v>0</v>
      </c>
      <c r="BL24" s="249">
        <f>+IF(BL5='Base Datos'!$V$21,ROUND(BL144,0),ROUND(BL145,0))</f>
        <v>0</v>
      </c>
      <c r="BM24" s="249">
        <f>+IF(BM5='Base Datos'!$V$21,ROUND(BM144,0),ROUND(BM145,0))</f>
        <v>0</v>
      </c>
      <c r="BN24" s="249">
        <f>+IF(BN5='Base Datos'!$V$21,ROUND(BN144,0),ROUND(BN145,0))</f>
        <v>0</v>
      </c>
      <c r="BO24" s="249">
        <f>+IF(BO5='Base Datos'!$V$21,ROUND(BO144,0),ROUND(BO145,0))</f>
        <v>0</v>
      </c>
      <c r="BP24" s="249">
        <f>+IF(BP5='Base Datos'!$V$21,ROUND(BP144,0),ROUND(BP145,0))</f>
        <v>0</v>
      </c>
      <c r="BQ24" s="249">
        <f>+IF(BQ5='Base Datos'!$V$21,ROUND(BQ144,0),ROUND(BQ145,0))</f>
        <v>0</v>
      </c>
      <c r="BR24" s="249">
        <f>+IF(BR5='Base Datos'!$V$21,ROUND(BR144,0),ROUND(BR145,0))</f>
        <v>0</v>
      </c>
      <c r="BS24" s="249">
        <f>+IF(BS5='Base Datos'!$V$21,ROUND(BS144,0),ROUND(BS145,0))</f>
        <v>0</v>
      </c>
      <c r="BT24" s="249">
        <f>+IF(BT5='Base Datos'!$V$21,ROUND(BT144,0),ROUND(BT145,0))</f>
        <v>0</v>
      </c>
      <c r="BU24" s="249">
        <f>+IF(BU5='Base Datos'!$V$21,ROUND(BU144,0),ROUND(BU145,0))</f>
        <v>0</v>
      </c>
      <c r="BV24" s="249">
        <f>+IF(BV5='Base Datos'!$V$21,ROUND(BV144,0),ROUND(BV145,0))</f>
        <v>0</v>
      </c>
      <c r="BW24" s="249">
        <f>+IF(BW5='Base Datos'!$V$21,ROUND(BW144,0),ROUND(BW145,0))</f>
        <v>0</v>
      </c>
      <c r="BX24" s="249">
        <f>+IF(BX5='Base Datos'!$V$21,ROUND(BX144,0),ROUND(BX145,0))</f>
        <v>0</v>
      </c>
      <c r="BY24" s="249">
        <f>+IF(BY5='Base Datos'!$V$21,ROUND(BY144,0),ROUND(BY145,0))</f>
        <v>0</v>
      </c>
      <c r="BZ24" s="249">
        <f>+IF(BZ5='Base Datos'!$V$21,ROUND(BZ144,0),ROUND(BZ145,0))</f>
        <v>0</v>
      </c>
      <c r="CA24" s="249">
        <f>+IF(CA5='Base Datos'!$V$21,ROUND(CA144,0),ROUND(CA145,0))</f>
        <v>0</v>
      </c>
      <c r="CB24" s="249">
        <f>+IF(CB5='Base Datos'!$V$21,ROUND(CB144,0),ROUND(CB145,0))</f>
        <v>0</v>
      </c>
      <c r="CC24" s="249">
        <f>+IF(CC5='Base Datos'!$V$21,ROUND(CC144,0),ROUND(CC145,0))</f>
        <v>0</v>
      </c>
      <c r="CD24" s="249">
        <f>+IF(CD5='Base Datos'!$V$21,ROUND(CD144,0),ROUND(CD145,0))</f>
        <v>0</v>
      </c>
      <c r="CE24" s="249">
        <f>+IF(CE5='Base Datos'!$V$21,ROUND(CE144,0),ROUND(CE145,0))</f>
        <v>0</v>
      </c>
      <c r="CF24" s="249">
        <f>+IF(CF5='Base Datos'!$V$21,ROUND(CF144,0),ROUND(CF145,0))</f>
        <v>0</v>
      </c>
    </row>
    <row r="25" spans="2:84" ht="15" customHeight="1" thickBot="1" x14ac:dyDescent="0.35">
      <c r="B25" s="700">
        <v>3</v>
      </c>
      <c r="C25" s="971"/>
      <c r="D25" s="234" t="s">
        <v>162</v>
      </c>
      <c r="E25" s="249">
        <f>+IF(E5='Base Datos'!$V$21,ROUND(E157,0),ROUND(E158,0))</f>
        <v>0</v>
      </c>
      <c r="F25" s="249">
        <f>+IF(F5='Base Datos'!$V$21,ROUND(F157,0),ROUND(F158,0))</f>
        <v>0</v>
      </c>
      <c r="G25" s="249">
        <f>+IF(G5='Base Datos'!$V$21,ROUND(G157,0),ROUND(G158,0))</f>
        <v>0</v>
      </c>
      <c r="H25" s="249">
        <f>+IF(H5='Base Datos'!$V$21,ROUND(H157,0),ROUND(H158,0))</f>
        <v>0</v>
      </c>
      <c r="I25" s="249">
        <f>+IF(I5='Base Datos'!$V$21,ROUND(I157,0),ROUND(I158,0))</f>
        <v>0</v>
      </c>
      <c r="J25" s="249">
        <f>+IF(J5='Base Datos'!$V$21,ROUND(J157,0),ROUND(J158,0))</f>
        <v>30</v>
      </c>
      <c r="K25" s="249">
        <f>+IF(K5='Base Datos'!$V$21,ROUND(K157,0),ROUND(K158,0))</f>
        <v>30</v>
      </c>
      <c r="L25" s="249">
        <f>+IF(L5='Base Datos'!$V$21,ROUND(L157,0),ROUND(L158,0))</f>
        <v>30</v>
      </c>
      <c r="M25" s="249">
        <f>+IF(M5='Base Datos'!$V$21,ROUND(M157,0),ROUND(M158,0))</f>
        <v>32</v>
      </c>
      <c r="N25" s="249">
        <f>+IF(N5='Base Datos'!$V$21,ROUND(N157,0),ROUND(N158,0))</f>
        <v>32</v>
      </c>
      <c r="O25" s="249">
        <f>+IF(O5='Base Datos'!$V$21,ROUND(O157,0),ROUND(O158,0))</f>
        <v>0</v>
      </c>
      <c r="P25" s="249">
        <f>+IF(P5='Base Datos'!$V$21,ROUND(P157,0),ROUND(P158,0))</f>
        <v>0</v>
      </c>
      <c r="Q25" s="249">
        <f>+IF(Q5='Base Datos'!$V$21,ROUND(Q157,0),ROUND(Q158,0))</f>
        <v>0</v>
      </c>
      <c r="R25" s="249">
        <f>+IF(R5='Base Datos'!$V$21,ROUND(R157,0),ROUND(R158,0))</f>
        <v>0</v>
      </c>
      <c r="S25" s="249">
        <f>+IF(S5='Base Datos'!$V$21,ROUND(S157,0),ROUND(S158,0))</f>
        <v>0</v>
      </c>
      <c r="T25" s="249">
        <f>+IF(T5='Base Datos'!$V$21,ROUND(T157,0),ROUND(T158,0))</f>
        <v>0</v>
      </c>
      <c r="U25" s="249">
        <f>+IF(U5='Base Datos'!$V$21,ROUND(U157,0),ROUND(U158,0))</f>
        <v>0</v>
      </c>
      <c r="V25" s="249">
        <f>+IF(V5='Base Datos'!$V$21,ROUND(V157,0),ROUND(V158,0))</f>
        <v>0</v>
      </c>
      <c r="W25" s="249">
        <f>+IF(W5='Base Datos'!$V$21,ROUND(W157,0),ROUND(W158,0))</f>
        <v>0</v>
      </c>
      <c r="X25" s="249">
        <f>+IF(X5='Base Datos'!$V$21,ROUND(X157,0),ROUND(X158,0))</f>
        <v>0</v>
      </c>
      <c r="Y25" s="249">
        <f>+IF(Y5='Base Datos'!$V$21,ROUND(Y157,0),ROUND(Y158,0))</f>
        <v>0</v>
      </c>
      <c r="Z25" s="249">
        <f>+IF(Z5='Base Datos'!$V$21,ROUND(Z157,0),ROUND(Z158,0))</f>
        <v>0</v>
      </c>
      <c r="AA25" s="249">
        <f>+IF(AA5='Base Datos'!$V$21,ROUND(AA157,0),ROUND(AA158,0))</f>
        <v>0</v>
      </c>
      <c r="AB25" s="249">
        <f>+IF(AB5='Base Datos'!$V$21,ROUND(AB157,0),ROUND(AB158,0))</f>
        <v>0</v>
      </c>
      <c r="AC25" s="249">
        <f>+IF(AC5='Base Datos'!$V$21,ROUND(AC157,0),ROUND(AC158,0))</f>
        <v>0</v>
      </c>
      <c r="AD25" s="249">
        <f>+IF(AD5='Base Datos'!$V$21,ROUND(AD157,0),ROUND(AD158,0))</f>
        <v>0</v>
      </c>
      <c r="AE25" s="249">
        <f>+IF(AE5='Base Datos'!$V$21,ROUND(AE157,0),ROUND(AE158,0))</f>
        <v>0</v>
      </c>
      <c r="AF25" s="249">
        <f>+IF(AF5='Base Datos'!$V$21,ROUND(AF157,0),ROUND(AF158,0))</f>
        <v>0</v>
      </c>
      <c r="AG25" s="249">
        <f>+IF(AG5='Base Datos'!$V$21,ROUND(AG157,0),ROUND(AG158,0))</f>
        <v>0</v>
      </c>
      <c r="AH25" s="249">
        <f>+IF(AH5='Base Datos'!$V$21,ROUND(AH157,0),ROUND(AH158,0))</f>
        <v>0</v>
      </c>
      <c r="AI25" s="249">
        <f>+IF(AI5='Base Datos'!$V$21,ROUND(AI157,0),ROUND(AI158,0))</f>
        <v>0</v>
      </c>
      <c r="AJ25" s="249">
        <f>+IF(AJ5='Base Datos'!$V$21,ROUND(AJ157,0),ROUND(AJ158,0))</f>
        <v>0</v>
      </c>
      <c r="AK25" s="249">
        <f>+IF(AK5='Base Datos'!$V$21,ROUND(AK157,0),ROUND(AK158,0))</f>
        <v>0</v>
      </c>
      <c r="AL25" s="249">
        <f>+IF(AL5='Base Datos'!$V$21,ROUND(AL157,0),ROUND(AL158,0))</f>
        <v>0</v>
      </c>
      <c r="AM25" s="249">
        <f>+IF(AM5='Base Datos'!$V$21,ROUND(AM157,0),ROUND(AM158,0))</f>
        <v>0</v>
      </c>
      <c r="AN25" s="249">
        <f>+IF(AN5='Base Datos'!$V$21,ROUND(AN157,0),ROUND(AN158,0))</f>
        <v>0</v>
      </c>
      <c r="AO25" s="249">
        <f>+IF(AO5='Base Datos'!$V$21,ROUND(AO157,0),ROUND(AO158,0))</f>
        <v>0</v>
      </c>
      <c r="AP25" s="249">
        <f>+IF(AP5='Base Datos'!$V$21,ROUND(AP157,0),ROUND(AP158,0))</f>
        <v>0</v>
      </c>
      <c r="AQ25" s="249">
        <f>+IF(AQ5='Base Datos'!$V$21,ROUND(AQ157,0),ROUND(AQ158,0))</f>
        <v>0</v>
      </c>
      <c r="AR25" s="249">
        <f>+IF(AR5='Base Datos'!$V$21,ROUND(AR157,0),ROUND(AR158,0))</f>
        <v>0</v>
      </c>
      <c r="AS25" s="249">
        <f>+IF(AS5='Base Datos'!$V$21,ROUND(AS157,0),ROUND(AS158,0))</f>
        <v>0</v>
      </c>
      <c r="AT25" s="249">
        <f>+IF(AT5='Base Datos'!$V$21,ROUND(AT157,0),ROUND(AT158,0))</f>
        <v>0</v>
      </c>
      <c r="AU25" s="249">
        <f>+IF(AU5='Base Datos'!$V$21,ROUND(AU157,0),ROUND(AU158,0))</f>
        <v>0</v>
      </c>
      <c r="AV25" s="249">
        <f>+IF(AV5='Base Datos'!$V$21,ROUND(AV157,0),ROUND(AV158,0))</f>
        <v>0</v>
      </c>
      <c r="AW25" s="249">
        <f>+IF(AW5='Base Datos'!$V$21,ROUND(AW157,0),ROUND(AW158,0))</f>
        <v>0</v>
      </c>
      <c r="AX25" s="249">
        <f>+IF(AX5='Base Datos'!$V$21,ROUND(AX157,0),ROUND(AX158,0))</f>
        <v>0</v>
      </c>
      <c r="AY25" s="249">
        <f>+IF(AY5='Base Datos'!$V$21,ROUND(AY157,0),ROUND(AY158,0))</f>
        <v>0</v>
      </c>
      <c r="AZ25" s="249">
        <f>+IF(AZ5='Base Datos'!$V$21,ROUND(AZ157,0),ROUND(AZ158,0))</f>
        <v>0</v>
      </c>
      <c r="BA25" s="249">
        <f>+IF(BA5='Base Datos'!$V$21,ROUND(BA157,0),ROUND(BA158,0))</f>
        <v>0</v>
      </c>
      <c r="BB25" s="249">
        <f>+IF(BB5='Base Datos'!$V$21,ROUND(BB157,0),ROUND(BB158,0))</f>
        <v>0</v>
      </c>
      <c r="BC25" s="249">
        <f>+IF(BC5='Base Datos'!$V$21,ROUND(BC157,0),ROUND(BC158,0))</f>
        <v>0</v>
      </c>
      <c r="BD25" s="249">
        <f>+IF(BD5='Base Datos'!$V$21,ROUND(BD157,0),ROUND(BD158,0))</f>
        <v>0</v>
      </c>
      <c r="BE25" s="249">
        <f>+IF(BE5='Base Datos'!$V$21,ROUND(BE157,0),ROUND(BE158,0))</f>
        <v>0</v>
      </c>
      <c r="BF25" s="249">
        <f>+IF(BF5='Base Datos'!$V$21,ROUND(BF157,0),ROUND(BF158,0))</f>
        <v>0</v>
      </c>
      <c r="BG25" s="249">
        <f>+IF(BG5='Base Datos'!$V$21,ROUND(BG157,0),ROUND(BG158,0))</f>
        <v>0</v>
      </c>
      <c r="BH25" s="249">
        <f>+IF(BH5='Base Datos'!$V$21,ROUND(BH157,0),ROUND(BH158,0))</f>
        <v>0</v>
      </c>
      <c r="BI25" s="249">
        <f>+IF(BI5='Base Datos'!$V$21,ROUND(BI157,0),ROUND(BI158,0))</f>
        <v>0</v>
      </c>
      <c r="BJ25" s="249">
        <f>+IF(BJ5='Base Datos'!$V$21,ROUND(BJ157,0),ROUND(BJ158,0))</f>
        <v>0</v>
      </c>
      <c r="BK25" s="249">
        <f>+IF(BK5='Base Datos'!$V$21,ROUND(BK157,0),ROUND(BK158,0))</f>
        <v>0</v>
      </c>
      <c r="BL25" s="249">
        <f>+IF(BL5='Base Datos'!$V$21,ROUND(BL157,0),ROUND(BL158,0))</f>
        <v>0</v>
      </c>
      <c r="BM25" s="249">
        <f>+IF(BM5='Base Datos'!$V$21,ROUND(BM157,0),ROUND(BM158,0))</f>
        <v>0</v>
      </c>
      <c r="BN25" s="249">
        <f>+IF(BN5='Base Datos'!$V$21,ROUND(BN157,0),ROUND(BN158,0))</f>
        <v>0</v>
      </c>
      <c r="BO25" s="249">
        <f>+IF(BO5='Base Datos'!$V$21,ROUND(BO157,0),ROUND(BO158,0))</f>
        <v>0</v>
      </c>
      <c r="BP25" s="249">
        <f>+IF(BP5='Base Datos'!$V$21,ROUND(BP157,0),ROUND(BP158,0))</f>
        <v>0</v>
      </c>
      <c r="BQ25" s="249">
        <f>+IF(BQ5='Base Datos'!$V$21,ROUND(BQ157,0),ROUND(BQ158,0))</f>
        <v>0</v>
      </c>
      <c r="BR25" s="249">
        <f>+IF(BR5='Base Datos'!$V$21,ROUND(BR157,0),ROUND(BR158,0))</f>
        <v>0</v>
      </c>
      <c r="BS25" s="249">
        <f>+IF(BS5='Base Datos'!$V$21,ROUND(BS157,0),ROUND(BS158,0))</f>
        <v>0</v>
      </c>
      <c r="BT25" s="249">
        <f>+IF(BT5='Base Datos'!$V$21,ROUND(BT157,0),ROUND(BT158,0))</f>
        <v>0</v>
      </c>
      <c r="BU25" s="249">
        <f>+IF(BU5='Base Datos'!$V$21,ROUND(BU157,0),ROUND(BU158,0))</f>
        <v>0</v>
      </c>
      <c r="BV25" s="249">
        <f>+IF(BV5='Base Datos'!$V$21,ROUND(BV157,0),ROUND(BV158,0))</f>
        <v>0</v>
      </c>
      <c r="BW25" s="249">
        <f>+IF(BW5='Base Datos'!$V$21,ROUND(BW157,0),ROUND(BW158,0))</f>
        <v>0</v>
      </c>
      <c r="BX25" s="249">
        <f>+IF(BX5='Base Datos'!$V$21,ROUND(BX157,0),ROUND(BX158,0))</f>
        <v>0</v>
      </c>
      <c r="BY25" s="249">
        <f>+IF(BY5='Base Datos'!$V$21,ROUND(BY157,0),ROUND(BY158,0))</f>
        <v>0</v>
      </c>
      <c r="BZ25" s="249">
        <f>+IF(BZ5='Base Datos'!$V$21,ROUND(BZ157,0),ROUND(BZ158,0))</f>
        <v>0</v>
      </c>
      <c r="CA25" s="249">
        <f>+IF(CA5='Base Datos'!$V$21,ROUND(CA157,0),ROUND(CA158,0))</f>
        <v>0</v>
      </c>
      <c r="CB25" s="249">
        <f>+IF(CB5='Base Datos'!$V$21,ROUND(CB157,0),ROUND(CB158,0))</f>
        <v>0</v>
      </c>
      <c r="CC25" s="249">
        <f>+IF(CC5='Base Datos'!$V$21,ROUND(CC157,0),ROUND(CC158,0))</f>
        <v>0</v>
      </c>
      <c r="CD25" s="249">
        <f>+IF(CD5='Base Datos'!$V$21,ROUND(CD157,0),ROUND(CD158,0))</f>
        <v>0</v>
      </c>
      <c r="CE25" s="249">
        <f>+IF(CE5='Base Datos'!$V$21,ROUND(CE157,0),ROUND(CE158,0))</f>
        <v>0</v>
      </c>
      <c r="CF25" s="249">
        <f>+IF(CF5='Base Datos'!$V$21,ROUND(CF157,0),ROUND(CF158,0))</f>
        <v>0</v>
      </c>
    </row>
    <row r="26" spans="2:84" ht="15" customHeight="1" thickBot="1" x14ac:dyDescent="0.35">
      <c r="B26" s="700">
        <v>4</v>
      </c>
      <c r="C26" s="971"/>
      <c r="D26" s="234" t="s">
        <v>198</v>
      </c>
      <c r="E26" s="249">
        <f>+IFERROR(IF(SUM(E24:E25)=0,0,100-SUM(E24:E25)),0)</f>
        <v>0</v>
      </c>
      <c r="F26" s="249">
        <f t="shared" ref="F26:BQ26" si="10">+IFERROR(IF(SUM(F24:F25)=0,0,100-SUM(F24:F25)),0)</f>
        <v>0</v>
      </c>
      <c r="G26" s="249">
        <f t="shared" si="10"/>
        <v>0</v>
      </c>
      <c r="H26" s="249">
        <f t="shared" si="10"/>
        <v>0</v>
      </c>
      <c r="I26" s="249">
        <f t="shared" si="10"/>
        <v>0</v>
      </c>
      <c r="J26" s="249">
        <f t="shared" si="10"/>
        <v>62</v>
      </c>
      <c r="K26" s="249">
        <f t="shared" si="10"/>
        <v>60</v>
      </c>
      <c r="L26" s="249">
        <f t="shared" si="10"/>
        <v>62</v>
      </c>
      <c r="M26" s="249">
        <f t="shared" si="10"/>
        <v>59</v>
      </c>
      <c r="N26" s="249">
        <f t="shared" si="10"/>
        <v>58</v>
      </c>
      <c r="O26" s="249">
        <f t="shared" si="10"/>
        <v>0</v>
      </c>
      <c r="P26" s="249">
        <f t="shared" si="10"/>
        <v>0</v>
      </c>
      <c r="Q26" s="249">
        <f t="shared" si="10"/>
        <v>0</v>
      </c>
      <c r="R26" s="249">
        <f t="shared" si="10"/>
        <v>0</v>
      </c>
      <c r="S26" s="249">
        <f t="shared" si="10"/>
        <v>0</v>
      </c>
      <c r="T26" s="249">
        <f t="shared" si="10"/>
        <v>0</v>
      </c>
      <c r="U26" s="249">
        <f t="shared" si="10"/>
        <v>0</v>
      </c>
      <c r="V26" s="249">
        <f t="shared" si="10"/>
        <v>0</v>
      </c>
      <c r="W26" s="249">
        <f t="shared" si="10"/>
        <v>0</v>
      </c>
      <c r="X26" s="249">
        <f t="shared" si="10"/>
        <v>0</v>
      </c>
      <c r="Y26" s="249">
        <f t="shared" si="10"/>
        <v>0</v>
      </c>
      <c r="Z26" s="249">
        <f t="shared" si="10"/>
        <v>0</v>
      </c>
      <c r="AA26" s="249">
        <f t="shared" si="10"/>
        <v>0</v>
      </c>
      <c r="AB26" s="249">
        <f t="shared" si="10"/>
        <v>0</v>
      </c>
      <c r="AC26" s="249">
        <f t="shared" si="10"/>
        <v>0</v>
      </c>
      <c r="AD26" s="249">
        <f t="shared" si="10"/>
        <v>0</v>
      </c>
      <c r="AE26" s="249">
        <f t="shared" si="10"/>
        <v>0</v>
      </c>
      <c r="AF26" s="249">
        <f t="shared" si="10"/>
        <v>0</v>
      </c>
      <c r="AG26" s="249">
        <f t="shared" si="10"/>
        <v>0</v>
      </c>
      <c r="AH26" s="249">
        <f t="shared" si="10"/>
        <v>0</v>
      </c>
      <c r="AI26" s="249">
        <f t="shared" si="10"/>
        <v>0</v>
      </c>
      <c r="AJ26" s="249">
        <f t="shared" si="10"/>
        <v>0</v>
      </c>
      <c r="AK26" s="249">
        <f t="shared" si="10"/>
        <v>0</v>
      </c>
      <c r="AL26" s="249">
        <f t="shared" si="10"/>
        <v>0</v>
      </c>
      <c r="AM26" s="249">
        <f t="shared" si="10"/>
        <v>0</v>
      </c>
      <c r="AN26" s="249">
        <f t="shared" si="10"/>
        <v>0</v>
      </c>
      <c r="AO26" s="249">
        <f t="shared" si="10"/>
        <v>0</v>
      </c>
      <c r="AP26" s="249">
        <f t="shared" si="10"/>
        <v>0</v>
      </c>
      <c r="AQ26" s="249">
        <f t="shared" si="10"/>
        <v>0</v>
      </c>
      <c r="AR26" s="249">
        <f t="shared" si="10"/>
        <v>0</v>
      </c>
      <c r="AS26" s="249">
        <f t="shared" si="10"/>
        <v>0</v>
      </c>
      <c r="AT26" s="249">
        <f t="shared" si="10"/>
        <v>0</v>
      </c>
      <c r="AU26" s="249">
        <f t="shared" si="10"/>
        <v>0</v>
      </c>
      <c r="AV26" s="249">
        <f t="shared" si="10"/>
        <v>0</v>
      </c>
      <c r="AW26" s="249">
        <f t="shared" si="10"/>
        <v>0</v>
      </c>
      <c r="AX26" s="249">
        <f t="shared" si="10"/>
        <v>0</v>
      </c>
      <c r="AY26" s="249">
        <f t="shared" si="10"/>
        <v>0</v>
      </c>
      <c r="AZ26" s="249">
        <f t="shared" si="10"/>
        <v>0</v>
      </c>
      <c r="BA26" s="249">
        <f t="shared" si="10"/>
        <v>0</v>
      </c>
      <c r="BB26" s="249">
        <f t="shared" si="10"/>
        <v>0</v>
      </c>
      <c r="BC26" s="249">
        <f t="shared" si="10"/>
        <v>0</v>
      </c>
      <c r="BD26" s="249">
        <f t="shared" si="10"/>
        <v>0</v>
      </c>
      <c r="BE26" s="249">
        <f t="shared" si="10"/>
        <v>0</v>
      </c>
      <c r="BF26" s="249">
        <f t="shared" si="10"/>
        <v>0</v>
      </c>
      <c r="BG26" s="249">
        <f t="shared" si="10"/>
        <v>0</v>
      </c>
      <c r="BH26" s="249">
        <f t="shared" si="10"/>
        <v>0</v>
      </c>
      <c r="BI26" s="249">
        <f t="shared" si="10"/>
        <v>0</v>
      </c>
      <c r="BJ26" s="249">
        <f t="shared" si="10"/>
        <v>0</v>
      </c>
      <c r="BK26" s="249">
        <f t="shared" si="10"/>
        <v>0</v>
      </c>
      <c r="BL26" s="249">
        <f t="shared" si="10"/>
        <v>0</v>
      </c>
      <c r="BM26" s="249">
        <f t="shared" si="10"/>
        <v>0</v>
      </c>
      <c r="BN26" s="249">
        <f t="shared" si="10"/>
        <v>0</v>
      </c>
      <c r="BO26" s="249">
        <f t="shared" si="10"/>
        <v>0</v>
      </c>
      <c r="BP26" s="249">
        <f t="shared" si="10"/>
        <v>0</v>
      </c>
      <c r="BQ26" s="249">
        <f t="shared" si="10"/>
        <v>0</v>
      </c>
      <c r="BR26" s="249">
        <f t="shared" ref="BR26:CF26" si="11">+IFERROR(IF(SUM(BR24:BR25)=0,0,100-SUM(BR24:BR25)),0)</f>
        <v>0</v>
      </c>
      <c r="BS26" s="249">
        <f t="shared" si="11"/>
        <v>0</v>
      </c>
      <c r="BT26" s="249">
        <f t="shared" si="11"/>
        <v>0</v>
      </c>
      <c r="BU26" s="249">
        <f t="shared" si="11"/>
        <v>0</v>
      </c>
      <c r="BV26" s="249">
        <f t="shared" si="11"/>
        <v>0</v>
      </c>
      <c r="BW26" s="249">
        <f t="shared" si="11"/>
        <v>0</v>
      </c>
      <c r="BX26" s="249">
        <f t="shared" si="11"/>
        <v>0</v>
      </c>
      <c r="BY26" s="249">
        <f t="shared" si="11"/>
        <v>0</v>
      </c>
      <c r="BZ26" s="249">
        <f t="shared" si="11"/>
        <v>0</v>
      </c>
      <c r="CA26" s="249">
        <f t="shared" si="11"/>
        <v>0</v>
      </c>
      <c r="CB26" s="249">
        <f t="shared" si="11"/>
        <v>0</v>
      </c>
      <c r="CC26" s="249">
        <f t="shared" si="11"/>
        <v>0</v>
      </c>
      <c r="CD26" s="249">
        <f t="shared" si="11"/>
        <v>0</v>
      </c>
      <c r="CE26" s="249">
        <f t="shared" si="11"/>
        <v>0</v>
      </c>
      <c r="CF26" s="249">
        <f t="shared" si="11"/>
        <v>0</v>
      </c>
    </row>
    <row r="27" spans="2:84" ht="12" customHeight="1" thickBot="1" x14ac:dyDescent="0.35">
      <c r="B27" s="700">
        <v>5</v>
      </c>
      <c r="C27" s="792"/>
      <c r="D27" s="756"/>
      <c r="E27" s="757"/>
      <c r="F27" s="757"/>
      <c r="G27" s="757"/>
      <c r="H27" s="757"/>
      <c r="I27" s="757"/>
      <c r="J27" s="757"/>
      <c r="K27" s="757"/>
      <c r="L27" s="757"/>
      <c r="M27" s="757"/>
      <c r="N27" s="757"/>
      <c r="O27" s="757"/>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c r="AP27" s="757"/>
      <c r="AQ27" s="757"/>
      <c r="AR27" s="757"/>
      <c r="AS27" s="757"/>
      <c r="AT27" s="757"/>
      <c r="AU27" s="757"/>
      <c r="AV27" s="757"/>
      <c r="AW27" s="757"/>
      <c r="AX27" s="757"/>
      <c r="AY27" s="757"/>
      <c r="AZ27" s="757"/>
      <c r="BA27" s="757"/>
      <c r="BB27" s="757"/>
      <c r="BC27" s="757"/>
      <c r="BD27" s="757"/>
      <c r="BE27" s="757"/>
      <c r="BF27" s="757"/>
      <c r="BG27" s="757"/>
      <c r="BH27" s="757"/>
      <c r="BI27" s="757"/>
      <c r="BJ27" s="757"/>
      <c r="BK27" s="757"/>
      <c r="BL27" s="757"/>
      <c r="BM27" s="757"/>
      <c r="BN27" s="757"/>
      <c r="BO27" s="757"/>
      <c r="BP27" s="757"/>
      <c r="BQ27" s="757"/>
      <c r="BR27" s="757"/>
      <c r="BS27" s="757"/>
      <c r="BT27" s="757"/>
      <c r="BU27" s="757"/>
      <c r="BV27" s="757"/>
      <c r="BW27" s="757"/>
      <c r="BX27" s="757"/>
      <c r="BY27" s="757"/>
      <c r="BZ27" s="757"/>
      <c r="CA27" s="757"/>
      <c r="CB27" s="757"/>
      <c r="CC27" s="757"/>
      <c r="CD27" s="757"/>
      <c r="CE27" s="757"/>
      <c r="CF27" s="757"/>
    </row>
    <row r="28" spans="2:84" ht="15" customHeight="1" thickBot="1" x14ac:dyDescent="0.35">
      <c r="B28" s="700">
        <v>6</v>
      </c>
      <c r="C28" s="973" t="s">
        <v>190</v>
      </c>
      <c r="D28" s="235" t="s">
        <v>52</v>
      </c>
      <c r="E28" s="251">
        <f>+IFERROR(ROUND(((5.88*10^-8)*(E10^1.2)+1)*E24,0),0)</f>
        <v>0</v>
      </c>
      <c r="F28" s="251">
        <f t="shared" ref="F28:BQ28" si="12">+IFERROR(ROUND(((5.88*10^-8)*(F10^1.2)+1)*F24,0),0)</f>
        <v>0</v>
      </c>
      <c r="G28" s="251">
        <f t="shared" si="12"/>
        <v>0</v>
      </c>
      <c r="H28" s="251">
        <f t="shared" si="12"/>
        <v>0</v>
      </c>
      <c r="I28" s="251">
        <f t="shared" si="12"/>
        <v>0</v>
      </c>
      <c r="J28" s="251">
        <f t="shared" si="12"/>
        <v>9</v>
      </c>
      <c r="K28" s="251">
        <f t="shared" si="12"/>
        <v>11</v>
      </c>
      <c r="L28" s="251">
        <f t="shared" si="12"/>
        <v>9</v>
      </c>
      <c r="M28" s="251">
        <f t="shared" si="12"/>
        <v>10</v>
      </c>
      <c r="N28" s="251">
        <f t="shared" si="12"/>
        <v>11</v>
      </c>
      <c r="O28" s="251">
        <f t="shared" si="12"/>
        <v>0</v>
      </c>
      <c r="P28" s="251">
        <f t="shared" si="12"/>
        <v>0</v>
      </c>
      <c r="Q28" s="251">
        <f t="shared" si="12"/>
        <v>0</v>
      </c>
      <c r="R28" s="251">
        <f t="shared" si="12"/>
        <v>0</v>
      </c>
      <c r="S28" s="251">
        <f t="shared" si="12"/>
        <v>0</v>
      </c>
      <c r="T28" s="251">
        <f t="shared" si="12"/>
        <v>0</v>
      </c>
      <c r="U28" s="251">
        <f t="shared" si="12"/>
        <v>0</v>
      </c>
      <c r="V28" s="251">
        <f t="shared" si="12"/>
        <v>0</v>
      </c>
      <c r="W28" s="251">
        <f t="shared" si="12"/>
        <v>0</v>
      </c>
      <c r="X28" s="251">
        <f t="shared" si="12"/>
        <v>0</v>
      </c>
      <c r="Y28" s="251">
        <f t="shared" si="12"/>
        <v>0</v>
      </c>
      <c r="Z28" s="251">
        <f t="shared" si="12"/>
        <v>0</v>
      </c>
      <c r="AA28" s="251">
        <f t="shared" si="12"/>
        <v>0</v>
      </c>
      <c r="AB28" s="251">
        <f t="shared" si="12"/>
        <v>0</v>
      </c>
      <c r="AC28" s="251">
        <f t="shared" si="12"/>
        <v>0</v>
      </c>
      <c r="AD28" s="251">
        <f t="shared" si="12"/>
        <v>0</v>
      </c>
      <c r="AE28" s="251">
        <f t="shared" si="12"/>
        <v>0</v>
      </c>
      <c r="AF28" s="251">
        <f t="shared" si="12"/>
        <v>0</v>
      </c>
      <c r="AG28" s="251">
        <f t="shared" si="12"/>
        <v>0</v>
      </c>
      <c r="AH28" s="251">
        <f t="shared" si="12"/>
        <v>0</v>
      </c>
      <c r="AI28" s="251">
        <f t="shared" si="12"/>
        <v>0</v>
      </c>
      <c r="AJ28" s="251">
        <f t="shared" si="12"/>
        <v>0</v>
      </c>
      <c r="AK28" s="251">
        <f t="shared" si="12"/>
        <v>0</v>
      </c>
      <c r="AL28" s="251">
        <f t="shared" si="12"/>
        <v>0</v>
      </c>
      <c r="AM28" s="251">
        <f t="shared" si="12"/>
        <v>0</v>
      </c>
      <c r="AN28" s="251">
        <f t="shared" si="12"/>
        <v>0</v>
      </c>
      <c r="AO28" s="251">
        <f t="shared" si="12"/>
        <v>0</v>
      </c>
      <c r="AP28" s="251">
        <f t="shared" si="12"/>
        <v>0</v>
      </c>
      <c r="AQ28" s="251">
        <f t="shared" si="12"/>
        <v>0</v>
      </c>
      <c r="AR28" s="251">
        <f t="shared" si="12"/>
        <v>0</v>
      </c>
      <c r="AS28" s="251">
        <f t="shared" si="12"/>
        <v>0</v>
      </c>
      <c r="AT28" s="251">
        <f t="shared" si="12"/>
        <v>0</v>
      </c>
      <c r="AU28" s="251">
        <f t="shared" si="12"/>
        <v>0</v>
      </c>
      <c r="AV28" s="251">
        <f t="shared" si="12"/>
        <v>0</v>
      </c>
      <c r="AW28" s="251">
        <f t="shared" si="12"/>
        <v>0</v>
      </c>
      <c r="AX28" s="251">
        <f t="shared" si="12"/>
        <v>0</v>
      </c>
      <c r="AY28" s="251">
        <f t="shared" si="12"/>
        <v>0</v>
      </c>
      <c r="AZ28" s="251">
        <f t="shared" si="12"/>
        <v>0</v>
      </c>
      <c r="BA28" s="251">
        <f t="shared" si="12"/>
        <v>0</v>
      </c>
      <c r="BB28" s="251">
        <f t="shared" si="12"/>
        <v>0</v>
      </c>
      <c r="BC28" s="251">
        <f t="shared" si="12"/>
        <v>0</v>
      </c>
      <c r="BD28" s="251">
        <f t="shared" si="12"/>
        <v>0</v>
      </c>
      <c r="BE28" s="251">
        <f t="shared" si="12"/>
        <v>0</v>
      </c>
      <c r="BF28" s="251">
        <f t="shared" si="12"/>
        <v>0</v>
      </c>
      <c r="BG28" s="251">
        <f t="shared" si="12"/>
        <v>0</v>
      </c>
      <c r="BH28" s="251">
        <f t="shared" si="12"/>
        <v>0</v>
      </c>
      <c r="BI28" s="251">
        <f t="shared" si="12"/>
        <v>0</v>
      </c>
      <c r="BJ28" s="251">
        <f t="shared" si="12"/>
        <v>0</v>
      </c>
      <c r="BK28" s="251">
        <f t="shared" si="12"/>
        <v>0</v>
      </c>
      <c r="BL28" s="251">
        <f t="shared" si="12"/>
        <v>0</v>
      </c>
      <c r="BM28" s="251">
        <f t="shared" si="12"/>
        <v>0</v>
      </c>
      <c r="BN28" s="251">
        <f t="shared" si="12"/>
        <v>0</v>
      </c>
      <c r="BO28" s="251">
        <f t="shared" si="12"/>
        <v>0</v>
      </c>
      <c r="BP28" s="251">
        <f t="shared" si="12"/>
        <v>0</v>
      </c>
      <c r="BQ28" s="251">
        <f t="shared" si="12"/>
        <v>0</v>
      </c>
      <c r="BR28" s="251">
        <f t="shared" ref="BR28:CF28" si="13">+IFERROR(ROUND(((5.88*10^-8)*(BR10^1.2)+1)*BR24,0),0)</f>
        <v>0</v>
      </c>
      <c r="BS28" s="251">
        <f t="shared" si="13"/>
        <v>0</v>
      </c>
      <c r="BT28" s="251">
        <f t="shared" si="13"/>
        <v>0</v>
      </c>
      <c r="BU28" s="251">
        <f t="shared" si="13"/>
        <v>0</v>
      </c>
      <c r="BV28" s="251">
        <f t="shared" si="13"/>
        <v>0</v>
      </c>
      <c r="BW28" s="251">
        <f t="shared" si="13"/>
        <v>0</v>
      </c>
      <c r="BX28" s="251">
        <f t="shared" si="13"/>
        <v>0</v>
      </c>
      <c r="BY28" s="251">
        <f t="shared" si="13"/>
        <v>0</v>
      </c>
      <c r="BZ28" s="251">
        <f t="shared" si="13"/>
        <v>0</v>
      </c>
      <c r="CA28" s="251">
        <f t="shared" si="13"/>
        <v>0</v>
      </c>
      <c r="CB28" s="251">
        <f t="shared" si="13"/>
        <v>0</v>
      </c>
      <c r="CC28" s="251">
        <f t="shared" si="13"/>
        <v>0</v>
      </c>
      <c r="CD28" s="251">
        <f t="shared" si="13"/>
        <v>0</v>
      </c>
      <c r="CE28" s="251">
        <f t="shared" si="13"/>
        <v>0</v>
      </c>
      <c r="CF28" s="251">
        <f t="shared" si="13"/>
        <v>0</v>
      </c>
    </row>
    <row r="29" spans="2:84" ht="15" customHeight="1" thickBot="1" x14ac:dyDescent="0.35">
      <c r="B29" s="700">
        <v>7</v>
      </c>
      <c r="C29" s="973"/>
      <c r="D29" s="235" t="s">
        <v>45</v>
      </c>
      <c r="E29" s="251">
        <f>IF(E26=0,0,IFERROR(100-E25-E28,0))</f>
        <v>0</v>
      </c>
      <c r="F29" s="251">
        <f t="shared" ref="F29:BQ29" si="14">IF(F26=0,0,IFERROR(100-F25-F28,0))</f>
        <v>0</v>
      </c>
      <c r="G29" s="251">
        <f t="shared" si="14"/>
        <v>0</v>
      </c>
      <c r="H29" s="251">
        <f t="shared" si="14"/>
        <v>0</v>
      </c>
      <c r="I29" s="251">
        <f t="shared" si="14"/>
        <v>0</v>
      </c>
      <c r="J29" s="251">
        <f t="shared" si="14"/>
        <v>61</v>
      </c>
      <c r="K29" s="251">
        <f t="shared" si="14"/>
        <v>59</v>
      </c>
      <c r="L29" s="251">
        <f t="shared" si="14"/>
        <v>61</v>
      </c>
      <c r="M29" s="251">
        <f t="shared" si="14"/>
        <v>58</v>
      </c>
      <c r="N29" s="251">
        <f t="shared" si="14"/>
        <v>57</v>
      </c>
      <c r="O29" s="251">
        <f t="shared" si="14"/>
        <v>0</v>
      </c>
      <c r="P29" s="251">
        <f t="shared" si="14"/>
        <v>0</v>
      </c>
      <c r="Q29" s="251">
        <f t="shared" si="14"/>
        <v>0</v>
      </c>
      <c r="R29" s="251">
        <f t="shared" si="14"/>
        <v>0</v>
      </c>
      <c r="S29" s="251">
        <f t="shared" si="14"/>
        <v>0</v>
      </c>
      <c r="T29" s="251">
        <f t="shared" si="14"/>
        <v>0</v>
      </c>
      <c r="U29" s="251">
        <f t="shared" si="14"/>
        <v>0</v>
      </c>
      <c r="V29" s="251">
        <f t="shared" si="14"/>
        <v>0</v>
      </c>
      <c r="W29" s="251">
        <f t="shared" si="14"/>
        <v>0</v>
      </c>
      <c r="X29" s="251">
        <f t="shared" si="14"/>
        <v>0</v>
      </c>
      <c r="Y29" s="251">
        <f t="shared" si="14"/>
        <v>0</v>
      </c>
      <c r="Z29" s="251">
        <f t="shared" si="14"/>
        <v>0</v>
      </c>
      <c r="AA29" s="251">
        <f t="shared" si="14"/>
        <v>0</v>
      </c>
      <c r="AB29" s="251">
        <f t="shared" si="14"/>
        <v>0</v>
      </c>
      <c r="AC29" s="251">
        <f t="shared" si="14"/>
        <v>0</v>
      </c>
      <c r="AD29" s="251">
        <f t="shared" si="14"/>
        <v>0</v>
      </c>
      <c r="AE29" s="251">
        <f t="shared" si="14"/>
        <v>0</v>
      </c>
      <c r="AF29" s="251">
        <f t="shared" si="14"/>
        <v>0</v>
      </c>
      <c r="AG29" s="251">
        <f t="shared" si="14"/>
        <v>0</v>
      </c>
      <c r="AH29" s="251">
        <f t="shared" si="14"/>
        <v>0</v>
      </c>
      <c r="AI29" s="251">
        <f t="shared" si="14"/>
        <v>0</v>
      </c>
      <c r="AJ29" s="251">
        <f t="shared" si="14"/>
        <v>0</v>
      </c>
      <c r="AK29" s="251">
        <f t="shared" si="14"/>
        <v>0</v>
      </c>
      <c r="AL29" s="251">
        <f t="shared" si="14"/>
        <v>0</v>
      </c>
      <c r="AM29" s="251">
        <f t="shared" si="14"/>
        <v>0</v>
      </c>
      <c r="AN29" s="251">
        <f t="shared" si="14"/>
        <v>0</v>
      </c>
      <c r="AO29" s="251">
        <f t="shared" si="14"/>
        <v>0</v>
      </c>
      <c r="AP29" s="251">
        <f t="shared" si="14"/>
        <v>0</v>
      </c>
      <c r="AQ29" s="251">
        <f t="shared" si="14"/>
        <v>0</v>
      </c>
      <c r="AR29" s="251">
        <f t="shared" si="14"/>
        <v>0</v>
      </c>
      <c r="AS29" s="251">
        <f t="shared" si="14"/>
        <v>0</v>
      </c>
      <c r="AT29" s="251">
        <f t="shared" si="14"/>
        <v>0</v>
      </c>
      <c r="AU29" s="251">
        <f t="shared" si="14"/>
        <v>0</v>
      </c>
      <c r="AV29" s="251">
        <f t="shared" si="14"/>
        <v>0</v>
      </c>
      <c r="AW29" s="251">
        <f t="shared" si="14"/>
        <v>0</v>
      </c>
      <c r="AX29" s="251">
        <f t="shared" si="14"/>
        <v>0</v>
      </c>
      <c r="AY29" s="251">
        <f t="shared" si="14"/>
        <v>0</v>
      </c>
      <c r="AZ29" s="251">
        <f t="shared" si="14"/>
        <v>0</v>
      </c>
      <c r="BA29" s="251">
        <f t="shared" si="14"/>
        <v>0</v>
      </c>
      <c r="BB29" s="251">
        <f t="shared" si="14"/>
        <v>0</v>
      </c>
      <c r="BC29" s="251">
        <f t="shared" si="14"/>
        <v>0</v>
      </c>
      <c r="BD29" s="251">
        <f t="shared" si="14"/>
        <v>0</v>
      </c>
      <c r="BE29" s="251">
        <f t="shared" si="14"/>
        <v>0</v>
      </c>
      <c r="BF29" s="251">
        <f t="shared" si="14"/>
        <v>0</v>
      </c>
      <c r="BG29" s="251">
        <f t="shared" si="14"/>
        <v>0</v>
      </c>
      <c r="BH29" s="251">
        <f t="shared" si="14"/>
        <v>0</v>
      </c>
      <c r="BI29" s="251">
        <f t="shared" si="14"/>
        <v>0</v>
      </c>
      <c r="BJ29" s="251">
        <f t="shared" si="14"/>
        <v>0</v>
      </c>
      <c r="BK29" s="251">
        <f t="shared" si="14"/>
        <v>0</v>
      </c>
      <c r="BL29" s="251">
        <f t="shared" si="14"/>
        <v>0</v>
      </c>
      <c r="BM29" s="251">
        <f t="shared" si="14"/>
        <v>0</v>
      </c>
      <c r="BN29" s="251">
        <f t="shared" si="14"/>
        <v>0</v>
      </c>
      <c r="BO29" s="251">
        <f t="shared" si="14"/>
        <v>0</v>
      </c>
      <c r="BP29" s="251">
        <f t="shared" si="14"/>
        <v>0</v>
      </c>
      <c r="BQ29" s="251">
        <f t="shared" si="14"/>
        <v>0</v>
      </c>
      <c r="BR29" s="251">
        <f t="shared" ref="BR29:CF29" si="15">IF(BR26=0,0,IFERROR(100-BR25-BR28,0))</f>
        <v>0</v>
      </c>
      <c r="BS29" s="251">
        <f t="shared" si="15"/>
        <v>0</v>
      </c>
      <c r="BT29" s="251">
        <f t="shared" si="15"/>
        <v>0</v>
      </c>
      <c r="BU29" s="251">
        <f t="shared" si="15"/>
        <v>0</v>
      </c>
      <c r="BV29" s="251">
        <f t="shared" si="15"/>
        <v>0</v>
      </c>
      <c r="BW29" s="251">
        <f t="shared" si="15"/>
        <v>0</v>
      </c>
      <c r="BX29" s="251">
        <f t="shared" si="15"/>
        <v>0</v>
      </c>
      <c r="BY29" s="251">
        <f t="shared" si="15"/>
        <v>0</v>
      </c>
      <c r="BZ29" s="251">
        <f t="shared" si="15"/>
        <v>0</v>
      </c>
      <c r="CA29" s="251">
        <f t="shared" si="15"/>
        <v>0</v>
      </c>
      <c r="CB29" s="251">
        <f t="shared" si="15"/>
        <v>0</v>
      </c>
      <c r="CC29" s="251">
        <f t="shared" si="15"/>
        <v>0</v>
      </c>
      <c r="CD29" s="251">
        <f t="shared" si="15"/>
        <v>0</v>
      </c>
      <c r="CE29" s="251">
        <f t="shared" si="15"/>
        <v>0</v>
      </c>
      <c r="CF29" s="251">
        <f t="shared" si="15"/>
        <v>0</v>
      </c>
    </row>
    <row r="30" spans="2:84" ht="15" customHeight="1" thickBot="1" x14ac:dyDescent="0.35">
      <c r="B30" s="700">
        <v>8</v>
      </c>
      <c r="C30" s="973"/>
      <c r="D30" s="235" t="s">
        <v>153</v>
      </c>
      <c r="E30" s="251">
        <f>+IFERROR((E10^0.95)*(1.94*10^-6)+1,0)</f>
        <v>1.1974390381774185</v>
      </c>
      <c r="F30" s="251">
        <f t="shared" ref="F30:BQ30" si="16">+IFERROR((F10^0.95)*(1.94*10^-6)+1,0)</f>
        <v>1.1974390381774185</v>
      </c>
      <c r="G30" s="251">
        <f t="shared" si="16"/>
        <v>1.1974390381774185</v>
      </c>
      <c r="H30" s="251">
        <f t="shared" si="16"/>
        <v>1.1974390381774185</v>
      </c>
      <c r="I30" s="251">
        <f t="shared" si="16"/>
        <v>1.1974390381774185</v>
      </c>
      <c r="J30" s="251">
        <f t="shared" si="16"/>
        <v>1.1956264148329394</v>
      </c>
      <c r="K30" s="251">
        <f t="shared" si="16"/>
        <v>1.1951942291920532</v>
      </c>
      <c r="L30" s="251">
        <f t="shared" si="16"/>
        <v>1.1961309028787948</v>
      </c>
      <c r="M30" s="251">
        <f t="shared" si="16"/>
        <v>1.1956264148329394</v>
      </c>
      <c r="N30" s="251">
        <f t="shared" si="16"/>
        <v>1.1956264148329394</v>
      </c>
      <c r="O30" s="251">
        <f t="shared" si="16"/>
        <v>1.1967257492538683</v>
      </c>
      <c r="P30" s="251">
        <f t="shared" si="16"/>
        <v>1.1967257492538683</v>
      </c>
      <c r="Q30" s="251">
        <f t="shared" si="16"/>
        <v>1</v>
      </c>
      <c r="R30" s="251">
        <f t="shared" si="16"/>
        <v>1</v>
      </c>
      <c r="S30" s="251">
        <f t="shared" si="16"/>
        <v>1</v>
      </c>
      <c r="T30" s="251">
        <f t="shared" si="16"/>
        <v>1</v>
      </c>
      <c r="U30" s="251">
        <f t="shared" si="16"/>
        <v>1</v>
      </c>
      <c r="V30" s="251">
        <f t="shared" si="16"/>
        <v>1</v>
      </c>
      <c r="W30" s="251">
        <f t="shared" si="16"/>
        <v>1</v>
      </c>
      <c r="X30" s="251">
        <f t="shared" si="16"/>
        <v>1</v>
      </c>
      <c r="Y30" s="251">
        <f t="shared" si="16"/>
        <v>1</v>
      </c>
      <c r="Z30" s="251">
        <f t="shared" si="16"/>
        <v>1</v>
      </c>
      <c r="AA30" s="251">
        <f t="shared" si="16"/>
        <v>1</v>
      </c>
      <c r="AB30" s="251">
        <f t="shared" si="16"/>
        <v>1</v>
      </c>
      <c r="AC30" s="251">
        <f t="shared" si="16"/>
        <v>1</v>
      </c>
      <c r="AD30" s="251">
        <f t="shared" si="16"/>
        <v>1</v>
      </c>
      <c r="AE30" s="251">
        <f t="shared" si="16"/>
        <v>1</v>
      </c>
      <c r="AF30" s="251">
        <f t="shared" si="16"/>
        <v>1</v>
      </c>
      <c r="AG30" s="251">
        <f t="shared" si="16"/>
        <v>1</v>
      </c>
      <c r="AH30" s="251">
        <f t="shared" si="16"/>
        <v>1</v>
      </c>
      <c r="AI30" s="251">
        <f t="shared" si="16"/>
        <v>1</v>
      </c>
      <c r="AJ30" s="251">
        <f t="shared" si="16"/>
        <v>1</v>
      </c>
      <c r="AK30" s="251">
        <f t="shared" si="16"/>
        <v>1</v>
      </c>
      <c r="AL30" s="251">
        <f t="shared" si="16"/>
        <v>1</v>
      </c>
      <c r="AM30" s="251">
        <f t="shared" si="16"/>
        <v>1</v>
      </c>
      <c r="AN30" s="251">
        <f t="shared" si="16"/>
        <v>1</v>
      </c>
      <c r="AO30" s="251">
        <f t="shared" si="16"/>
        <v>1</v>
      </c>
      <c r="AP30" s="251">
        <f t="shared" si="16"/>
        <v>1</v>
      </c>
      <c r="AQ30" s="251">
        <f t="shared" si="16"/>
        <v>1</v>
      </c>
      <c r="AR30" s="251">
        <f t="shared" si="16"/>
        <v>1</v>
      </c>
      <c r="AS30" s="251">
        <f t="shared" si="16"/>
        <v>1</v>
      </c>
      <c r="AT30" s="251">
        <f t="shared" si="16"/>
        <v>1</v>
      </c>
      <c r="AU30" s="251">
        <f t="shared" si="16"/>
        <v>1</v>
      </c>
      <c r="AV30" s="251">
        <f t="shared" si="16"/>
        <v>1</v>
      </c>
      <c r="AW30" s="251">
        <f t="shared" si="16"/>
        <v>1</v>
      </c>
      <c r="AX30" s="251">
        <f t="shared" si="16"/>
        <v>1</v>
      </c>
      <c r="AY30" s="251">
        <f t="shared" si="16"/>
        <v>1</v>
      </c>
      <c r="AZ30" s="251">
        <f t="shared" si="16"/>
        <v>1</v>
      </c>
      <c r="BA30" s="251">
        <f t="shared" si="16"/>
        <v>1</v>
      </c>
      <c r="BB30" s="251">
        <f t="shared" si="16"/>
        <v>1</v>
      </c>
      <c r="BC30" s="251">
        <f t="shared" si="16"/>
        <v>1</v>
      </c>
      <c r="BD30" s="251">
        <f t="shared" si="16"/>
        <v>1</v>
      </c>
      <c r="BE30" s="251">
        <f t="shared" si="16"/>
        <v>1</v>
      </c>
      <c r="BF30" s="251">
        <f t="shared" si="16"/>
        <v>1</v>
      </c>
      <c r="BG30" s="251">
        <f t="shared" si="16"/>
        <v>1</v>
      </c>
      <c r="BH30" s="251">
        <f t="shared" si="16"/>
        <v>1</v>
      </c>
      <c r="BI30" s="251">
        <f t="shared" si="16"/>
        <v>1</v>
      </c>
      <c r="BJ30" s="251">
        <f t="shared" si="16"/>
        <v>1</v>
      </c>
      <c r="BK30" s="251">
        <f t="shared" si="16"/>
        <v>1</v>
      </c>
      <c r="BL30" s="251">
        <f t="shared" si="16"/>
        <v>1</v>
      </c>
      <c r="BM30" s="251">
        <f t="shared" si="16"/>
        <v>1</v>
      </c>
      <c r="BN30" s="251">
        <f t="shared" si="16"/>
        <v>1</v>
      </c>
      <c r="BO30" s="251">
        <f t="shared" si="16"/>
        <v>1</v>
      </c>
      <c r="BP30" s="251">
        <f t="shared" si="16"/>
        <v>1</v>
      </c>
      <c r="BQ30" s="251">
        <f t="shared" si="16"/>
        <v>1</v>
      </c>
      <c r="BR30" s="251">
        <f t="shared" ref="BR30:CF30" si="17">+IFERROR((BR10^0.95)*(1.94*10^-6)+1,0)</f>
        <v>1</v>
      </c>
      <c r="BS30" s="251">
        <f t="shared" si="17"/>
        <v>1</v>
      </c>
      <c r="BT30" s="251">
        <f t="shared" si="17"/>
        <v>1</v>
      </c>
      <c r="BU30" s="251">
        <f t="shared" si="17"/>
        <v>1</v>
      </c>
      <c r="BV30" s="251">
        <f t="shared" si="17"/>
        <v>1</v>
      </c>
      <c r="BW30" s="251">
        <f t="shared" si="17"/>
        <v>1</v>
      </c>
      <c r="BX30" s="251">
        <f t="shared" si="17"/>
        <v>1</v>
      </c>
      <c r="BY30" s="251">
        <f t="shared" si="17"/>
        <v>1</v>
      </c>
      <c r="BZ30" s="251">
        <f t="shared" si="17"/>
        <v>1</v>
      </c>
      <c r="CA30" s="251">
        <f t="shared" si="17"/>
        <v>1</v>
      </c>
      <c r="CB30" s="251">
        <f t="shared" si="17"/>
        <v>1</v>
      </c>
      <c r="CC30" s="251">
        <f t="shared" si="17"/>
        <v>1</v>
      </c>
      <c r="CD30" s="251">
        <f t="shared" si="17"/>
        <v>1</v>
      </c>
      <c r="CE30" s="251">
        <f t="shared" si="17"/>
        <v>1</v>
      </c>
      <c r="CF30" s="251">
        <f t="shared" si="17"/>
        <v>1</v>
      </c>
    </row>
    <row r="31" spans="2:84" ht="12" customHeight="1" thickBot="1" x14ac:dyDescent="0.35">
      <c r="B31" s="700">
        <v>9</v>
      </c>
      <c r="C31" s="793"/>
      <c r="D31" s="759"/>
      <c r="E31" s="760"/>
      <c r="F31" s="760"/>
      <c r="G31" s="760"/>
      <c r="H31" s="760"/>
      <c r="I31" s="760"/>
      <c r="J31" s="760"/>
      <c r="K31" s="760"/>
      <c r="L31" s="760"/>
      <c r="M31" s="760"/>
      <c r="N31" s="760"/>
      <c r="O31" s="760"/>
      <c r="P31" s="760"/>
      <c r="Q31" s="760"/>
      <c r="R31" s="760"/>
      <c r="S31" s="760"/>
      <c r="T31" s="760"/>
      <c r="U31" s="760"/>
      <c r="V31" s="760"/>
      <c r="W31" s="760"/>
      <c r="X31" s="760"/>
      <c r="Y31" s="760"/>
      <c r="Z31" s="760"/>
      <c r="AA31" s="760"/>
      <c r="AB31" s="760"/>
      <c r="AC31" s="760"/>
      <c r="AD31" s="760"/>
      <c r="AE31" s="760"/>
      <c r="AF31" s="760"/>
      <c r="AG31" s="760"/>
      <c r="AH31" s="760"/>
      <c r="AI31" s="760"/>
      <c r="AJ31" s="760"/>
      <c r="AK31" s="760"/>
      <c r="AL31" s="760"/>
      <c r="AM31" s="760"/>
      <c r="AN31" s="760"/>
      <c r="AO31" s="760"/>
      <c r="AP31" s="760"/>
      <c r="AQ31" s="760"/>
      <c r="AR31" s="760"/>
      <c r="AS31" s="760"/>
      <c r="AT31" s="760"/>
      <c r="AU31" s="760"/>
      <c r="AV31" s="760"/>
      <c r="AW31" s="760"/>
      <c r="AX31" s="760"/>
      <c r="AY31" s="760"/>
      <c r="AZ31" s="760"/>
      <c r="BA31" s="760"/>
      <c r="BB31" s="760"/>
      <c r="BC31" s="760"/>
      <c r="BD31" s="760"/>
      <c r="BE31" s="760"/>
      <c r="BF31" s="760"/>
      <c r="BG31" s="760"/>
      <c r="BH31" s="760"/>
      <c r="BI31" s="760"/>
      <c r="BJ31" s="760"/>
      <c r="BK31" s="760"/>
      <c r="BL31" s="760"/>
      <c r="BM31" s="760"/>
      <c r="BN31" s="760"/>
      <c r="BO31" s="760"/>
      <c r="BP31" s="760"/>
      <c r="BQ31" s="760"/>
      <c r="BR31" s="760"/>
      <c r="BS31" s="760"/>
      <c r="BT31" s="760"/>
      <c r="BU31" s="760"/>
      <c r="BV31" s="760"/>
      <c r="BW31" s="760"/>
      <c r="BX31" s="760"/>
      <c r="BY31" s="760"/>
      <c r="BZ31" s="760"/>
      <c r="CA31" s="760"/>
      <c r="CB31" s="760"/>
      <c r="CC31" s="760"/>
      <c r="CD31" s="760"/>
      <c r="CE31" s="760"/>
      <c r="CF31" s="760"/>
    </row>
    <row r="32" spans="2:84" ht="21" customHeight="1" thickBot="1" x14ac:dyDescent="0.35">
      <c r="B32" s="700">
        <v>10</v>
      </c>
      <c r="C32" s="976" t="s">
        <v>251</v>
      </c>
      <c r="D32" s="236" t="s">
        <v>48</v>
      </c>
      <c r="E32" s="252">
        <f>+IFERROR((E22/1000*100-E7*E25-E30*E28)/E29,0)</f>
        <v>0</v>
      </c>
      <c r="F32" s="252">
        <f>+IFERROR((F22/1000*100-F7*F25-F30*F28)/F29,0)</f>
        <v>0</v>
      </c>
      <c r="G32" s="252">
        <f t="shared" ref="G32:BQ32" si="18">+IFERROR((G22/1000*100-G7*G25-G30*G28)/G29,0)</f>
        <v>0</v>
      </c>
      <c r="H32" s="252">
        <f t="shared" si="18"/>
        <v>0</v>
      </c>
      <c r="I32" s="252">
        <f t="shared" si="18"/>
        <v>0</v>
      </c>
      <c r="J32" s="252">
        <f t="shared" si="18"/>
        <v>2.7055633158443202</v>
      </c>
      <c r="K32" s="252">
        <f t="shared" si="18"/>
        <v>2.434794296252329</v>
      </c>
      <c r="L32" s="252">
        <f t="shared" si="18"/>
        <v>2.4759806864605052</v>
      </c>
      <c r="M32" s="252">
        <f t="shared" si="18"/>
        <v>2.5717885491667349</v>
      </c>
      <c r="N32" s="252">
        <f t="shared" si="18"/>
        <v>2.5959317445059238</v>
      </c>
      <c r="O32" s="252">
        <f t="shared" si="18"/>
        <v>0</v>
      </c>
      <c r="P32" s="252">
        <f t="shared" si="18"/>
        <v>0</v>
      </c>
      <c r="Q32" s="252">
        <f t="shared" si="18"/>
        <v>0</v>
      </c>
      <c r="R32" s="252">
        <f t="shared" si="18"/>
        <v>0</v>
      </c>
      <c r="S32" s="252">
        <f t="shared" si="18"/>
        <v>0</v>
      </c>
      <c r="T32" s="252">
        <f t="shared" si="18"/>
        <v>0</v>
      </c>
      <c r="U32" s="252">
        <f t="shared" si="18"/>
        <v>0</v>
      </c>
      <c r="V32" s="252">
        <f t="shared" si="18"/>
        <v>0</v>
      </c>
      <c r="W32" s="252">
        <f t="shared" si="18"/>
        <v>0</v>
      </c>
      <c r="X32" s="252">
        <f t="shared" si="18"/>
        <v>0</v>
      </c>
      <c r="Y32" s="252">
        <f t="shared" si="18"/>
        <v>0</v>
      </c>
      <c r="Z32" s="252">
        <f t="shared" si="18"/>
        <v>0</v>
      </c>
      <c r="AA32" s="252">
        <f t="shared" si="18"/>
        <v>0</v>
      </c>
      <c r="AB32" s="252">
        <f t="shared" si="18"/>
        <v>0</v>
      </c>
      <c r="AC32" s="252">
        <f t="shared" si="18"/>
        <v>0</v>
      </c>
      <c r="AD32" s="252">
        <f t="shared" si="18"/>
        <v>0</v>
      </c>
      <c r="AE32" s="252">
        <f t="shared" si="18"/>
        <v>0</v>
      </c>
      <c r="AF32" s="252">
        <f t="shared" si="18"/>
        <v>0</v>
      </c>
      <c r="AG32" s="252">
        <f t="shared" si="18"/>
        <v>0</v>
      </c>
      <c r="AH32" s="252">
        <f t="shared" si="18"/>
        <v>0</v>
      </c>
      <c r="AI32" s="252">
        <f t="shared" si="18"/>
        <v>0</v>
      </c>
      <c r="AJ32" s="252">
        <f t="shared" si="18"/>
        <v>0</v>
      </c>
      <c r="AK32" s="252">
        <f t="shared" si="18"/>
        <v>0</v>
      </c>
      <c r="AL32" s="252">
        <f t="shared" si="18"/>
        <v>0</v>
      </c>
      <c r="AM32" s="252">
        <f t="shared" si="18"/>
        <v>0</v>
      </c>
      <c r="AN32" s="252">
        <f t="shared" si="18"/>
        <v>0</v>
      </c>
      <c r="AO32" s="252">
        <f t="shared" si="18"/>
        <v>0</v>
      </c>
      <c r="AP32" s="252">
        <f t="shared" si="18"/>
        <v>0</v>
      </c>
      <c r="AQ32" s="252">
        <f t="shared" si="18"/>
        <v>0</v>
      </c>
      <c r="AR32" s="252">
        <f t="shared" si="18"/>
        <v>0</v>
      </c>
      <c r="AS32" s="252">
        <f t="shared" si="18"/>
        <v>0</v>
      </c>
      <c r="AT32" s="252">
        <f t="shared" si="18"/>
        <v>0</v>
      </c>
      <c r="AU32" s="252">
        <f t="shared" si="18"/>
        <v>0</v>
      </c>
      <c r="AV32" s="252">
        <f t="shared" si="18"/>
        <v>0</v>
      </c>
      <c r="AW32" s="252">
        <f t="shared" si="18"/>
        <v>0</v>
      </c>
      <c r="AX32" s="252">
        <f t="shared" si="18"/>
        <v>0</v>
      </c>
      <c r="AY32" s="252">
        <f t="shared" si="18"/>
        <v>0</v>
      </c>
      <c r="AZ32" s="252">
        <f t="shared" si="18"/>
        <v>0</v>
      </c>
      <c r="BA32" s="252">
        <f t="shared" si="18"/>
        <v>0</v>
      </c>
      <c r="BB32" s="252">
        <f t="shared" si="18"/>
        <v>0</v>
      </c>
      <c r="BC32" s="252">
        <f t="shared" si="18"/>
        <v>0</v>
      </c>
      <c r="BD32" s="252">
        <f t="shared" si="18"/>
        <v>0</v>
      </c>
      <c r="BE32" s="252">
        <f t="shared" si="18"/>
        <v>0</v>
      </c>
      <c r="BF32" s="252">
        <f t="shared" si="18"/>
        <v>0</v>
      </c>
      <c r="BG32" s="252">
        <f t="shared" si="18"/>
        <v>0</v>
      </c>
      <c r="BH32" s="252">
        <f t="shared" si="18"/>
        <v>0</v>
      </c>
      <c r="BI32" s="252">
        <f t="shared" si="18"/>
        <v>0</v>
      </c>
      <c r="BJ32" s="252">
        <f t="shared" si="18"/>
        <v>0</v>
      </c>
      <c r="BK32" s="252">
        <f t="shared" si="18"/>
        <v>0</v>
      </c>
      <c r="BL32" s="252">
        <f t="shared" si="18"/>
        <v>0</v>
      </c>
      <c r="BM32" s="252">
        <f t="shared" si="18"/>
        <v>0</v>
      </c>
      <c r="BN32" s="252">
        <f t="shared" si="18"/>
        <v>0</v>
      </c>
      <c r="BO32" s="252">
        <f t="shared" si="18"/>
        <v>0</v>
      </c>
      <c r="BP32" s="252">
        <f t="shared" si="18"/>
        <v>0</v>
      </c>
      <c r="BQ32" s="252">
        <f t="shared" si="18"/>
        <v>0</v>
      </c>
      <c r="BR32" s="252">
        <f t="shared" ref="BR32:CF32" si="19">+IFERROR((BR22/1000*100-BR7*BR25-BR30*BR28)/BR29,0)</f>
        <v>0</v>
      </c>
      <c r="BS32" s="252">
        <f t="shared" si="19"/>
        <v>0</v>
      </c>
      <c r="BT32" s="252">
        <f t="shared" si="19"/>
        <v>0</v>
      </c>
      <c r="BU32" s="252">
        <f t="shared" si="19"/>
        <v>0</v>
      </c>
      <c r="BV32" s="252">
        <f t="shared" si="19"/>
        <v>0</v>
      </c>
      <c r="BW32" s="252">
        <f t="shared" si="19"/>
        <v>0</v>
      </c>
      <c r="BX32" s="252">
        <f t="shared" si="19"/>
        <v>0</v>
      </c>
      <c r="BY32" s="252">
        <f t="shared" si="19"/>
        <v>0</v>
      </c>
      <c r="BZ32" s="252">
        <f t="shared" si="19"/>
        <v>0</v>
      </c>
      <c r="CA32" s="252">
        <f t="shared" si="19"/>
        <v>0</v>
      </c>
      <c r="CB32" s="252">
        <f t="shared" si="19"/>
        <v>0</v>
      </c>
      <c r="CC32" s="252">
        <f t="shared" si="19"/>
        <v>0</v>
      </c>
      <c r="CD32" s="252">
        <f t="shared" si="19"/>
        <v>0</v>
      </c>
      <c r="CE32" s="252">
        <f t="shared" si="19"/>
        <v>0</v>
      </c>
      <c r="CF32" s="252">
        <f t="shared" si="19"/>
        <v>0</v>
      </c>
    </row>
    <row r="33" spans="2:84" ht="15" customHeight="1" thickBot="1" x14ac:dyDescent="0.35">
      <c r="B33" s="700">
        <v>11</v>
      </c>
      <c r="C33" s="976"/>
      <c r="D33" s="237" t="s">
        <v>40</v>
      </c>
      <c r="E33" s="253">
        <f>+IFERROR(ROUND(IF(E32&gt;E9,E29*(E8-E32)/(E8-E9),E29),1),0)</f>
        <v>0</v>
      </c>
      <c r="F33" s="253">
        <f>+IFERROR(ROUND(IF(F32&gt;F9,F29*(F8-F32)/(F8-F9),F29),1),"")</f>
        <v>0</v>
      </c>
      <c r="G33" s="253">
        <f>+IFERROR(ROUND(IF(G32&gt;G9,G29*(G8-G32)/(G8-G9),G29),1),"")</f>
        <v>0</v>
      </c>
      <c r="H33" s="253">
        <f t="shared" ref="H33:BQ33" si="20">+IFERROR(ROUND(IF(H32&gt;H9,H29*(H8-H32)/(H8-H9),H29),1),"")</f>
        <v>0</v>
      </c>
      <c r="I33" s="253">
        <f t="shared" si="20"/>
        <v>0</v>
      </c>
      <c r="J33" s="253">
        <f t="shared" si="20"/>
        <v>45.6</v>
      </c>
      <c r="K33" s="253">
        <f t="shared" si="20"/>
        <v>52.1</v>
      </c>
      <c r="L33" s="253">
        <f t="shared" si="20"/>
        <v>52.6</v>
      </c>
      <c r="M33" s="253">
        <f t="shared" si="20"/>
        <v>58</v>
      </c>
      <c r="N33" s="253">
        <f t="shared" si="20"/>
        <v>57</v>
      </c>
      <c r="O33" s="253">
        <f t="shared" si="20"/>
        <v>0</v>
      </c>
      <c r="P33" s="253">
        <f t="shared" si="20"/>
        <v>0</v>
      </c>
      <c r="Q33" s="253">
        <f t="shared" si="20"/>
        <v>0</v>
      </c>
      <c r="R33" s="253">
        <f t="shared" si="20"/>
        <v>0</v>
      </c>
      <c r="S33" s="253">
        <f t="shared" si="20"/>
        <v>0</v>
      </c>
      <c r="T33" s="253">
        <f t="shared" si="20"/>
        <v>0</v>
      </c>
      <c r="U33" s="253">
        <f t="shared" si="20"/>
        <v>0</v>
      </c>
      <c r="V33" s="253">
        <f t="shared" si="20"/>
        <v>0</v>
      </c>
      <c r="W33" s="253">
        <f t="shared" si="20"/>
        <v>0</v>
      </c>
      <c r="X33" s="253">
        <f t="shared" si="20"/>
        <v>0</v>
      </c>
      <c r="Y33" s="253">
        <f t="shared" si="20"/>
        <v>0</v>
      </c>
      <c r="Z33" s="253">
        <f t="shared" si="20"/>
        <v>0</v>
      </c>
      <c r="AA33" s="253">
        <f t="shared" si="20"/>
        <v>0</v>
      </c>
      <c r="AB33" s="253">
        <f t="shared" si="20"/>
        <v>0</v>
      </c>
      <c r="AC33" s="253">
        <f t="shared" si="20"/>
        <v>0</v>
      </c>
      <c r="AD33" s="253">
        <f t="shared" si="20"/>
        <v>0</v>
      </c>
      <c r="AE33" s="253">
        <f t="shared" si="20"/>
        <v>0</v>
      </c>
      <c r="AF33" s="253">
        <f t="shared" si="20"/>
        <v>0</v>
      </c>
      <c r="AG33" s="253">
        <f t="shared" si="20"/>
        <v>0</v>
      </c>
      <c r="AH33" s="253">
        <f t="shared" si="20"/>
        <v>0</v>
      </c>
      <c r="AI33" s="253">
        <f t="shared" si="20"/>
        <v>0</v>
      </c>
      <c r="AJ33" s="253">
        <f t="shared" si="20"/>
        <v>0</v>
      </c>
      <c r="AK33" s="253">
        <f t="shared" si="20"/>
        <v>0</v>
      </c>
      <c r="AL33" s="253">
        <f t="shared" si="20"/>
        <v>0</v>
      </c>
      <c r="AM33" s="253">
        <f t="shared" si="20"/>
        <v>0</v>
      </c>
      <c r="AN33" s="253">
        <f t="shared" si="20"/>
        <v>0</v>
      </c>
      <c r="AO33" s="253">
        <f t="shared" si="20"/>
        <v>0</v>
      </c>
      <c r="AP33" s="253">
        <f t="shared" si="20"/>
        <v>0</v>
      </c>
      <c r="AQ33" s="253">
        <f t="shared" si="20"/>
        <v>0</v>
      </c>
      <c r="AR33" s="253">
        <f t="shared" si="20"/>
        <v>0</v>
      </c>
      <c r="AS33" s="253">
        <f t="shared" si="20"/>
        <v>0</v>
      </c>
      <c r="AT33" s="253">
        <f t="shared" si="20"/>
        <v>0</v>
      </c>
      <c r="AU33" s="253">
        <f t="shared" si="20"/>
        <v>0</v>
      </c>
      <c r="AV33" s="253">
        <f t="shared" si="20"/>
        <v>0</v>
      </c>
      <c r="AW33" s="253">
        <f t="shared" si="20"/>
        <v>0</v>
      </c>
      <c r="AX33" s="253">
        <f t="shared" si="20"/>
        <v>0</v>
      </c>
      <c r="AY33" s="253">
        <f t="shared" si="20"/>
        <v>0</v>
      </c>
      <c r="AZ33" s="253">
        <f t="shared" si="20"/>
        <v>0</v>
      </c>
      <c r="BA33" s="253">
        <f t="shared" si="20"/>
        <v>0</v>
      </c>
      <c r="BB33" s="253">
        <f t="shared" si="20"/>
        <v>0</v>
      </c>
      <c r="BC33" s="253">
        <f t="shared" si="20"/>
        <v>0</v>
      </c>
      <c r="BD33" s="253">
        <f t="shared" si="20"/>
        <v>0</v>
      </c>
      <c r="BE33" s="253">
        <f t="shared" si="20"/>
        <v>0</v>
      </c>
      <c r="BF33" s="253">
        <f t="shared" si="20"/>
        <v>0</v>
      </c>
      <c r="BG33" s="253">
        <f t="shared" si="20"/>
        <v>0</v>
      </c>
      <c r="BH33" s="253">
        <f t="shared" si="20"/>
        <v>0</v>
      </c>
      <c r="BI33" s="253">
        <f t="shared" si="20"/>
        <v>0</v>
      </c>
      <c r="BJ33" s="253">
        <f t="shared" si="20"/>
        <v>0</v>
      </c>
      <c r="BK33" s="253">
        <f t="shared" si="20"/>
        <v>0</v>
      </c>
      <c r="BL33" s="253">
        <f t="shared" si="20"/>
        <v>0</v>
      </c>
      <c r="BM33" s="253">
        <f t="shared" si="20"/>
        <v>0</v>
      </c>
      <c r="BN33" s="253">
        <f t="shared" si="20"/>
        <v>0</v>
      </c>
      <c r="BO33" s="253">
        <f t="shared" si="20"/>
        <v>0</v>
      </c>
      <c r="BP33" s="253">
        <f t="shared" si="20"/>
        <v>0</v>
      </c>
      <c r="BQ33" s="253">
        <f t="shared" si="20"/>
        <v>0</v>
      </c>
      <c r="BR33" s="253">
        <f t="shared" ref="BR33:CF33" si="21">+IFERROR(ROUND(IF(BR32&gt;BR9,BR29*(BR8-BR32)/(BR8-BR9),BR29),1),"")</f>
        <v>0</v>
      </c>
      <c r="BS33" s="253">
        <f t="shared" si="21"/>
        <v>0</v>
      </c>
      <c r="BT33" s="253">
        <f t="shared" si="21"/>
        <v>0</v>
      </c>
      <c r="BU33" s="253">
        <f t="shared" si="21"/>
        <v>0</v>
      </c>
      <c r="BV33" s="253">
        <f t="shared" si="21"/>
        <v>0</v>
      </c>
      <c r="BW33" s="253">
        <f t="shared" si="21"/>
        <v>0</v>
      </c>
      <c r="BX33" s="253">
        <f t="shared" si="21"/>
        <v>0</v>
      </c>
      <c r="BY33" s="253">
        <f t="shared" si="21"/>
        <v>0</v>
      </c>
      <c r="BZ33" s="253">
        <f t="shared" si="21"/>
        <v>0</v>
      </c>
      <c r="CA33" s="253">
        <f t="shared" si="21"/>
        <v>0</v>
      </c>
      <c r="CB33" s="253">
        <f t="shared" si="21"/>
        <v>0</v>
      </c>
      <c r="CC33" s="253">
        <f t="shared" si="21"/>
        <v>0</v>
      </c>
      <c r="CD33" s="253">
        <f t="shared" si="21"/>
        <v>0</v>
      </c>
      <c r="CE33" s="253">
        <f t="shared" si="21"/>
        <v>0</v>
      </c>
      <c r="CF33" s="253">
        <f t="shared" si="21"/>
        <v>0</v>
      </c>
    </row>
    <row r="34" spans="2:84" ht="15" customHeight="1" thickBot="1" x14ac:dyDescent="0.35">
      <c r="B34" s="700">
        <v>12</v>
      </c>
      <c r="C34" s="976"/>
      <c r="D34" s="237" t="s">
        <v>37</v>
      </c>
      <c r="E34" s="253">
        <f>+IFERROR(ROUND(E29-E33,1),0)</f>
        <v>0</v>
      </c>
      <c r="F34" s="253">
        <f t="shared" ref="F34:BQ34" si="22">+IFERROR(ROUND(F29-F33,1),0)</f>
        <v>0</v>
      </c>
      <c r="G34" s="253">
        <f t="shared" si="22"/>
        <v>0</v>
      </c>
      <c r="H34" s="253">
        <f t="shared" si="22"/>
        <v>0</v>
      </c>
      <c r="I34" s="253">
        <f t="shared" si="22"/>
        <v>0</v>
      </c>
      <c r="J34" s="253">
        <f t="shared" si="22"/>
        <v>15.4</v>
      </c>
      <c r="K34" s="253">
        <f t="shared" si="22"/>
        <v>6.9</v>
      </c>
      <c r="L34" s="253">
        <f t="shared" si="22"/>
        <v>8.4</v>
      </c>
      <c r="M34" s="253">
        <f t="shared" si="22"/>
        <v>0</v>
      </c>
      <c r="N34" s="253">
        <f t="shared" si="22"/>
        <v>0</v>
      </c>
      <c r="O34" s="253">
        <f t="shared" si="22"/>
        <v>0</v>
      </c>
      <c r="P34" s="253">
        <f t="shared" si="22"/>
        <v>0</v>
      </c>
      <c r="Q34" s="253">
        <f t="shared" si="22"/>
        <v>0</v>
      </c>
      <c r="R34" s="253">
        <f t="shared" si="22"/>
        <v>0</v>
      </c>
      <c r="S34" s="253">
        <f t="shared" si="22"/>
        <v>0</v>
      </c>
      <c r="T34" s="253">
        <f t="shared" si="22"/>
        <v>0</v>
      </c>
      <c r="U34" s="253">
        <f t="shared" si="22"/>
        <v>0</v>
      </c>
      <c r="V34" s="253">
        <f t="shared" si="22"/>
        <v>0</v>
      </c>
      <c r="W34" s="253">
        <f t="shared" si="22"/>
        <v>0</v>
      </c>
      <c r="X34" s="253">
        <f t="shared" si="22"/>
        <v>0</v>
      </c>
      <c r="Y34" s="253">
        <f t="shared" si="22"/>
        <v>0</v>
      </c>
      <c r="Z34" s="253">
        <f t="shared" si="22"/>
        <v>0</v>
      </c>
      <c r="AA34" s="253">
        <f t="shared" si="22"/>
        <v>0</v>
      </c>
      <c r="AB34" s="253">
        <f t="shared" si="22"/>
        <v>0</v>
      </c>
      <c r="AC34" s="253">
        <f t="shared" si="22"/>
        <v>0</v>
      </c>
      <c r="AD34" s="253">
        <f t="shared" si="22"/>
        <v>0</v>
      </c>
      <c r="AE34" s="253">
        <f t="shared" si="22"/>
        <v>0</v>
      </c>
      <c r="AF34" s="253">
        <f t="shared" si="22"/>
        <v>0</v>
      </c>
      <c r="AG34" s="253">
        <f t="shared" si="22"/>
        <v>0</v>
      </c>
      <c r="AH34" s="253">
        <f t="shared" si="22"/>
        <v>0</v>
      </c>
      <c r="AI34" s="253">
        <f t="shared" si="22"/>
        <v>0</v>
      </c>
      <c r="AJ34" s="253">
        <f t="shared" si="22"/>
        <v>0</v>
      </c>
      <c r="AK34" s="253">
        <f t="shared" si="22"/>
        <v>0</v>
      </c>
      <c r="AL34" s="253">
        <f t="shared" si="22"/>
        <v>0</v>
      </c>
      <c r="AM34" s="253">
        <f t="shared" si="22"/>
        <v>0</v>
      </c>
      <c r="AN34" s="253">
        <f t="shared" si="22"/>
        <v>0</v>
      </c>
      <c r="AO34" s="253">
        <f t="shared" si="22"/>
        <v>0</v>
      </c>
      <c r="AP34" s="253">
        <f t="shared" si="22"/>
        <v>0</v>
      </c>
      <c r="AQ34" s="253">
        <f t="shared" si="22"/>
        <v>0</v>
      </c>
      <c r="AR34" s="253">
        <f t="shared" si="22"/>
        <v>0</v>
      </c>
      <c r="AS34" s="253">
        <f t="shared" si="22"/>
        <v>0</v>
      </c>
      <c r="AT34" s="253">
        <f t="shared" si="22"/>
        <v>0</v>
      </c>
      <c r="AU34" s="253">
        <f t="shared" si="22"/>
        <v>0</v>
      </c>
      <c r="AV34" s="253">
        <f t="shared" si="22"/>
        <v>0</v>
      </c>
      <c r="AW34" s="253">
        <f t="shared" si="22"/>
        <v>0</v>
      </c>
      <c r="AX34" s="253">
        <f t="shared" si="22"/>
        <v>0</v>
      </c>
      <c r="AY34" s="253">
        <f t="shared" si="22"/>
        <v>0</v>
      </c>
      <c r="AZ34" s="253">
        <f t="shared" si="22"/>
        <v>0</v>
      </c>
      <c r="BA34" s="253">
        <f t="shared" si="22"/>
        <v>0</v>
      </c>
      <c r="BB34" s="253">
        <f t="shared" si="22"/>
        <v>0</v>
      </c>
      <c r="BC34" s="253">
        <f t="shared" si="22"/>
        <v>0</v>
      </c>
      <c r="BD34" s="253">
        <f t="shared" si="22"/>
        <v>0</v>
      </c>
      <c r="BE34" s="253">
        <f t="shared" si="22"/>
        <v>0</v>
      </c>
      <c r="BF34" s="253">
        <f t="shared" si="22"/>
        <v>0</v>
      </c>
      <c r="BG34" s="253">
        <f t="shared" si="22"/>
        <v>0</v>
      </c>
      <c r="BH34" s="253">
        <f t="shared" si="22"/>
        <v>0</v>
      </c>
      <c r="BI34" s="253">
        <f t="shared" si="22"/>
        <v>0</v>
      </c>
      <c r="BJ34" s="253">
        <f t="shared" si="22"/>
        <v>0</v>
      </c>
      <c r="BK34" s="253">
        <f t="shared" si="22"/>
        <v>0</v>
      </c>
      <c r="BL34" s="253">
        <f t="shared" si="22"/>
        <v>0</v>
      </c>
      <c r="BM34" s="253">
        <f t="shared" si="22"/>
        <v>0</v>
      </c>
      <c r="BN34" s="253">
        <f t="shared" si="22"/>
        <v>0</v>
      </c>
      <c r="BO34" s="253">
        <f t="shared" si="22"/>
        <v>0</v>
      </c>
      <c r="BP34" s="253">
        <f t="shared" si="22"/>
        <v>0</v>
      </c>
      <c r="BQ34" s="253">
        <f t="shared" si="22"/>
        <v>0</v>
      </c>
      <c r="BR34" s="253">
        <f t="shared" ref="BR34:CF34" si="23">+IFERROR(ROUND(BR29-BR33,1),0)</f>
        <v>0</v>
      </c>
      <c r="BS34" s="253">
        <f t="shared" si="23"/>
        <v>0</v>
      </c>
      <c r="BT34" s="253">
        <f t="shared" si="23"/>
        <v>0</v>
      </c>
      <c r="BU34" s="253">
        <f t="shared" si="23"/>
        <v>0</v>
      </c>
      <c r="BV34" s="253">
        <f t="shared" si="23"/>
        <v>0</v>
      </c>
      <c r="BW34" s="253">
        <f t="shared" si="23"/>
        <v>0</v>
      </c>
      <c r="BX34" s="253">
        <f t="shared" si="23"/>
        <v>0</v>
      </c>
      <c r="BY34" s="253">
        <f t="shared" si="23"/>
        <v>0</v>
      </c>
      <c r="BZ34" s="253">
        <f t="shared" si="23"/>
        <v>0</v>
      </c>
      <c r="CA34" s="253">
        <f t="shared" si="23"/>
        <v>0</v>
      </c>
      <c r="CB34" s="253">
        <f t="shared" si="23"/>
        <v>0</v>
      </c>
      <c r="CC34" s="253">
        <f t="shared" si="23"/>
        <v>0</v>
      </c>
      <c r="CD34" s="253">
        <f t="shared" si="23"/>
        <v>0</v>
      </c>
      <c r="CE34" s="253">
        <f t="shared" si="23"/>
        <v>0</v>
      </c>
      <c r="CF34" s="253">
        <f t="shared" si="23"/>
        <v>0</v>
      </c>
    </row>
    <row r="35" spans="2:84" ht="15" customHeight="1" thickBot="1" x14ac:dyDescent="0.35">
      <c r="B35" s="700">
        <v>13</v>
      </c>
      <c r="C35" s="976"/>
      <c r="D35" s="237" t="s">
        <v>193</v>
      </c>
      <c r="E35" s="253">
        <f>IF(SUM(E33:E34)=0,0,IFERROR(100-SUM(E33:E34),0))</f>
        <v>0</v>
      </c>
      <c r="F35" s="253">
        <f t="shared" ref="F35:BQ35" si="24">IF(SUM(F33:F34)=0,0,IFERROR(100-SUM(F33:F34),0))</f>
        <v>0</v>
      </c>
      <c r="G35" s="253">
        <f t="shared" si="24"/>
        <v>0</v>
      </c>
      <c r="H35" s="253">
        <f t="shared" si="24"/>
        <v>0</v>
      </c>
      <c r="I35" s="253">
        <f t="shared" si="24"/>
        <v>0</v>
      </c>
      <c r="J35" s="253">
        <f t="shared" si="24"/>
        <v>39</v>
      </c>
      <c r="K35" s="253">
        <f t="shared" si="24"/>
        <v>41</v>
      </c>
      <c r="L35" s="253">
        <f t="shared" si="24"/>
        <v>39</v>
      </c>
      <c r="M35" s="253">
        <f t="shared" si="24"/>
        <v>42</v>
      </c>
      <c r="N35" s="253">
        <f t="shared" si="24"/>
        <v>43</v>
      </c>
      <c r="O35" s="253">
        <f t="shared" si="24"/>
        <v>0</v>
      </c>
      <c r="P35" s="253">
        <f t="shared" si="24"/>
        <v>0</v>
      </c>
      <c r="Q35" s="253">
        <f t="shared" si="24"/>
        <v>0</v>
      </c>
      <c r="R35" s="253">
        <f t="shared" si="24"/>
        <v>0</v>
      </c>
      <c r="S35" s="253">
        <f t="shared" si="24"/>
        <v>0</v>
      </c>
      <c r="T35" s="253">
        <f t="shared" si="24"/>
        <v>0</v>
      </c>
      <c r="U35" s="253">
        <f t="shared" si="24"/>
        <v>0</v>
      </c>
      <c r="V35" s="253">
        <f t="shared" si="24"/>
        <v>0</v>
      </c>
      <c r="W35" s="253">
        <f t="shared" si="24"/>
        <v>0</v>
      </c>
      <c r="X35" s="253">
        <f t="shared" si="24"/>
        <v>0</v>
      </c>
      <c r="Y35" s="253">
        <f t="shared" si="24"/>
        <v>0</v>
      </c>
      <c r="Z35" s="253">
        <f t="shared" si="24"/>
        <v>0</v>
      </c>
      <c r="AA35" s="253">
        <f t="shared" si="24"/>
        <v>0</v>
      </c>
      <c r="AB35" s="253">
        <f t="shared" si="24"/>
        <v>0</v>
      </c>
      <c r="AC35" s="253">
        <f t="shared" si="24"/>
        <v>0</v>
      </c>
      <c r="AD35" s="253">
        <f t="shared" si="24"/>
        <v>0</v>
      </c>
      <c r="AE35" s="253">
        <f t="shared" si="24"/>
        <v>0</v>
      </c>
      <c r="AF35" s="253">
        <f t="shared" si="24"/>
        <v>0</v>
      </c>
      <c r="AG35" s="253">
        <f t="shared" si="24"/>
        <v>0</v>
      </c>
      <c r="AH35" s="253">
        <f t="shared" si="24"/>
        <v>0</v>
      </c>
      <c r="AI35" s="253">
        <f t="shared" si="24"/>
        <v>0</v>
      </c>
      <c r="AJ35" s="253">
        <f t="shared" si="24"/>
        <v>0</v>
      </c>
      <c r="AK35" s="253">
        <f t="shared" si="24"/>
        <v>0</v>
      </c>
      <c r="AL35" s="253">
        <f t="shared" si="24"/>
        <v>0</v>
      </c>
      <c r="AM35" s="253">
        <f t="shared" si="24"/>
        <v>0</v>
      </c>
      <c r="AN35" s="253">
        <f t="shared" si="24"/>
        <v>0</v>
      </c>
      <c r="AO35" s="253">
        <f t="shared" si="24"/>
        <v>0</v>
      </c>
      <c r="AP35" s="253">
        <f t="shared" si="24"/>
        <v>0</v>
      </c>
      <c r="AQ35" s="253">
        <f t="shared" si="24"/>
        <v>0</v>
      </c>
      <c r="AR35" s="253">
        <f t="shared" si="24"/>
        <v>0</v>
      </c>
      <c r="AS35" s="253">
        <f t="shared" si="24"/>
        <v>0</v>
      </c>
      <c r="AT35" s="253">
        <f t="shared" si="24"/>
        <v>0</v>
      </c>
      <c r="AU35" s="253">
        <f t="shared" si="24"/>
        <v>0</v>
      </c>
      <c r="AV35" s="253">
        <f t="shared" si="24"/>
        <v>0</v>
      </c>
      <c r="AW35" s="253">
        <f t="shared" si="24"/>
        <v>0</v>
      </c>
      <c r="AX35" s="253">
        <f t="shared" si="24"/>
        <v>0</v>
      </c>
      <c r="AY35" s="253">
        <f t="shared" si="24"/>
        <v>0</v>
      </c>
      <c r="AZ35" s="253">
        <f t="shared" si="24"/>
        <v>0</v>
      </c>
      <c r="BA35" s="253">
        <f t="shared" si="24"/>
        <v>0</v>
      </c>
      <c r="BB35" s="253">
        <f t="shared" si="24"/>
        <v>0</v>
      </c>
      <c r="BC35" s="253">
        <f t="shared" si="24"/>
        <v>0</v>
      </c>
      <c r="BD35" s="253">
        <f t="shared" si="24"/>
        <v>0</v>
      </c>
      <c r="BE35" s="253">
        <f t="shared" si="24"/>
        <v>0</v>
      </c>
      <c r="BF35" s="253">
        <f t="shared" si="24"/>
        <v>0</v>
      </c>
      <c r="BG35" s="253">
        <f t="shared" si="24"/>
        <v>0</v>
      </c>
      <c r="BH35" s="253">
        <f t="shared" si="24"/>
        <v>0</v>
      </c>
      <c r="BI35" s="253">
        <f t="shared" si="24"/>
        <v>0</v>
      </c>
      <c r="BJ35" s="253">
        <f t="shared" si="24"/>
        <v>0</v>
      </c>
      <c r="BK35" s="253">
        <f t="shared" si="24"/>
        <v>0</v>
      </c>
      <c r="BL35" s="253">
        <f t="shared" si="24"/>
        <v>0</v>
      </c>
      <c r="BM35" s="253">
        <f t="shared" si="24"/>
        <v>0</v>
      </c>
      <c r="BN35" s="253">
        <f t="shared" si="24"/>
        <v>0</v>
      </c>
      <c r="BO35" s="253">
        <f t="shared" si="24"/>
        <v>0</v>
      </c>
      <c r="BP35" s="253">
        <f t="shared" si="24"/>
        <v>0</v>
      </c>
      <c r="BQ35" s="253">
        <f t="shared" si="24"/>
        <v>0</v>
      </c>
      <c r="BR35" s="253">
        <f t="shared" ref="BR35:CF35" si="25">IF(SUM(BR33:BR34)=0,0,IFERROR(100-SUM(BR33:BR34),0))</f>
        <v>0</v>
      </c>
      <c r="BS35" s="253">
        <f t="shared" si="25"/>
        <v>0</v>
      </c>
      <c r="BT35" s="253">
        <f t="shared" si="25"/>
        <v>0</v>
      </c>
      <c r="BU35" s="253">
        <f t="shared" si="25"/>
        <v>0</v>
      </c>
      <c r="BV35" s="253">
        <f t="shared" si="25"/>
        <v>0</v>
      </c>
      <c r="BW35" s="253">
        <f t="shared" si="25"/>
        <v>0</v>
      </c>
      <c r="BX35" s="253">
        <f t="shared" si="25"/>
        <v>0</v>
      </c>
      <c r="BY35" s="253">
        <f t="shared" si="25"/>
        <v>0</v>
      </c>
      <c r="BZ35" s="253">
        <f t="shared" si="25"/>
        <v>0</v>
      </c>
      <c r="CA35" s="253">
        <f t="shared" si="25"/>
        <v>0</v>
      </c>
      <c r="CB35" s="253">
        <f t="shared" si="25"/>
        <v>0</v>
      </c>
      <c r="CC35" s="253">
        <f t="shared" si="25"/>
        <v>0</v>
      </c>
      <c r="CD35" s="253">
        <f t="shared" si="25"/>
        <v>0</v>
      </c>
      <c r="CE35" s="253">
        <f t="shared" si="25"/>
        <v>0</v>
      </c>
      <c r="CF35" s="253">
        <f t="shared" si="25"/>
        <v>0</v>
      </c>
    </row>
    <row r="36" spans="2:84" ht="12" customHeight="1" thickBot="1" x14ac:dyDescent="0.35">
      <c r="B36" s="701">
        <v>1</v>
      </c>
      <c r="C36" s="794"/>
      <c r="D36" s="756"/>
      <c r="E36" s="701">
        <v>1</v>
      </c>
      <c r="F36" s="701">
        <v>2</v>
      </c>
      <c r="G36" s="701">
        <v>3</v>
      </c>
      <c r="H36" s="701">
        <v>4</v>
      </c>
      <c r="I36" s="701">
        <v>5</v>
      </c>
      <c r="J36" s="701">
        <v>6</v>
      </c>
      <c r="K36" s="701">
        <v>7</v>
      </c>
      <c r="L36" s="701">
        <v>8</v>
      </c>
      <c r="M36" s="701">
        <v>9</v>
      </c>
      <c r="N36" s="701">
        <v>10</v>
      </c>
      <c r="O36" s="701">
        <v>11</v>
      </c>
      <c r="P36" s="701">
        <v>12</v>
      </c>
      <c r="Q36" s="701">
        <v>13</v>
      </c>
      <c r="R36" s="701">
        <v>14</v>
      </c>
      <c r="S36" s="701">
        <v>15</v>
      </c>
      <c r="T36" s="701">
        <v>16</v>
      </c>
      <c r="U36" s="701">
        <v>17</v>
      </c>
      <c r="V36" s="701">
        <v>18</v>
      </c>
      <c r="W36" s="701">
        <v>19</v>
      </c>
      <c r="X36" s="701">
        <v>20</v>
      </c>
      <c r="Y36" s="701">
        <v>21</v>
      </c>
      <c r="Z36" s="701">
        <v>22</v>
      </c>
      <c r="AA36" s="701">
        <v>23</v>
      </c>
      <c r="AB36" s="701">
        <v>24</v>
      </c>
      <c r="AC36" s="701">
        <v>25</v>
      </c>
      <c r="AD36" s="701">
        <v>26</v>
      </c>
      <c r="AE36" s="701">
        <v>27</v>
      </c>
      <c r="AF36" s="701">
        <v>28</v>
      </c>
      <c r="AG36" s="701">
        <v>29</v>
      </c>
      <c r="AH36" s="701">
        <v>30</v>
      </c>
      <c r="AI36" s="701">
        <v>31</v>
      </c>
      <c r="AJ36" s="701">
        <v>32</v>
      </c>
      <c r="AK36" s="701">
        <v>33</v>
      </c>
      <c r="AL36" s="701">
        <v>34</v>
      </c>
      <c r="AM36" s="701">
        <v>35</v>
      </c>
      <c r="AN36" s="701">
        <v>36</v>
      </c>
      <c r="AO36" s="701">
        <v>37</v>
      </c>
      <c r="AP36" s="701">
        <v>38</v>
      </c>
      <c r="AQ36" s="701">
        <v>39</v>
      </c>
      <c r="AR36" s="701">
        <v>40</v>
      </c>
      <c r="AS36" s="701">
        <v>41</v>
      </c>
      <c r="AT36" s="701">
        <v>42</v>
      </c>
      <c r="AU36" s="701">
        <v>43</v>
      </c>
      <c r="AV36" s="701">
        <v>44</v>
      </c>
      <c r="AW36" s="701">
        <v>45</v>
      </c>
      <c r="AX36" s="701">
        <v>46</v>
      </c>
      <c r="AY36" s="701">
        <v>47</v>
      </c>
      <c r="AZ36" s="701">
        <v>48</v>
      </c>
      <c r="BA36" s="701">
        <v>49</v>
      </c>
      <c r="BB36" s="701">
        <v>50</v>
      </c>
      <c r="BC36" s="701">
        <v>51</v>
      </c>
      <c r="BD36" s="701">
        <v>52</v>
      </c>
      <c r="BE36" s="701">
        <v>53</v>
      </c>
      <c r="BF36" s="701">
        <v>54</v>
      </c>
      <c r="BG36" s="701">
        <v>55</v>
      </c>
      <c r="BH36" s="701">
        <v>56</v>
      </c>
      <c r="BI36" s="701">
        <v>57</v>
      </c>
      <c r="BJ36" s="701">
        <v>58</v>
      </c>
      <c r="BK36" s="701">
        <v>59</v>
      </c>
      <c r="BL36" s="701">
        <v>60</v>
      </c>
      <c r="BM36" s="701">
        <v>61</v>
      </c>
      <c r="BN36" s="701">
        <v>62</v>
      </c>
      <c r="BO36" s="701">
        <v>63</v>
      </c>
      <c r="BP36" s="701">
        <v>64</v>
      </c>
      <c r="BQ36" s="701">
        <v>65</v>
      </c>
      <c r="BR36" s="701">
        <v>66</v>
      </c>
      <c r="BS36" s="701">
        <v>67</v>
      </c>
      <c r="BT36" s="701">
        <v>68</v>
      </c>
      <c r="BU36" s="701">
        <v>69</v>
      </c>
      <c r="BV36" s="701">
        <v>70</v>
      </c>
      <c r="BW36" s="701">
        <v>71</v>
      </c>
      <c r="BX36" s="701">
        <v>72</v>
      </c>
      <c r="BY36" s="701">
        <v>73</v>
      </c>
      <c r="BZ36" s="701">
        <v>74</v>
      </c>
      <c r="CA36" s="701">
        <v>75</v>
      </c>
      <c r="CB36" s="701">
        <v>76</v>
      </c>
      <c r="CC36" s="701">
        <v>77</v>
      </c>
      <c r="CD36" s="701">
        <v>78</v>
      </c>
      <c r="CE36" s="701">
        <v>79</v>
      </c>
      <c r="CF36" s="701">
        <v>80</v>
      </c>
    </row>
    <row r="37" spans="2:84" ht="15" customHeight="1" thickBot="1" x14ac:dyDescent="0.35">
      <c r="B37" s="701">
        <v>2</v>
      </c>
      <c r="C37" s="977" t="s">
        <v>234</v>
      </c>
      <c r="D37" s="234" t="s">
        <v>180</v>
      </c>
      <c r="E37" s="254">
        <f>+IF(E5='Base Datos'!$V$21,E183,0)</f>
        <v>0</v>
      </c>
      <c r="F37" s="254">
        <f>+IF(F5='Base Datos'!$V$21,F183,0)</f>
        <v>0</v>
      </c>
      <c r="G37" s="254">
        <f>+IF(G5='Base Datos'!$V$21,G183,0)</f>
        <v>0</v>
      </c>
      <c r="H37" s="254">
        <f>+IF(H5='Base Datos'!$V$21,H183,0)</f>
        <v>0</v>
      </c>
      <c r="I37" s="254">
        <f>+IF(I5='Base Datos'!$V$21,I183,0)</f>
        <v>0</v>
      </c>
      <c r="J37" s="254">
        <f>+IF(J5='Base Datos'!$V$21,J183,0)</f>
        <v>1.7402159090909088</v>
      </c>
      <c r="K37" s="254">
        <f>+IF(K5='Base Datos'!$V$21,K183,0)</f>
        <v>7.7074295454545441</v>
      </c>
      <c r="L37" s="254">
        <f>+IF(L5='Base Datos'!$V$21,L183,0)</f>
        <v>11.630790909090907</v>
      </c>
      <c r="M37" s="254">
        <f>+IF(M5='Base Datos'!$V$21,M183,0)</f>
        <v>7.7074295454545441</v>
      </c>
      <c r="N37" s="254">
        <f>+IF(N5='Base Datos'!$V$21,N183,0)</f>
        <v>2.1451909090909087</v>
      </c>
      <c r="O37" s="254">
        <f>+IF(O5='Base Datos'!$V$21,O183,0)</f>
        <v>0</v>
      </c>
      <c r="P37" s="254">
        <f>+IF(P5='Base Datos'!$V$21,P183,0)</f>
        <v>0</v>
      </c>
      <c r="Q37" s="254">
        <f>+IF(Q5='Base Datos'!$V$21,Q183,0)</f>
        <v>0</v>
      </c>
      <c r="R37" s="254">
        <f>+IF(R5='Base Datos'!$V$21,R183,0)</f>
        <v>0</v>
      </c>
      <c r="S37" s="254">
        <f>+IF(S5='Base Datos'!$V$21,S183,0)</f>
        <v>0</v>
      </c>
      <c r="T37" s="254">
        <f>+IF(T5='Base Datos'!$V$21,T183,0)</f>
        <v>0</v>
      </c>
      <c r="U37" s="254">
        <f>+IF(U5='Base Datos'!$V$21,U183,0)</f>
        <v>0</v>
      </c>
      <c r="V37" s="254">
        <f>+IF(V5='Base Datos'!$V$21,V183,0)</f>
        <v>0</v>
      </c>
      <c r="W37" s="254">
        <f>+IF(W5='Base Datos'!$V$21,W183,0)</f>
        <v>0</v>
      </c>
      <c r="X37" s="254">
        <f>+IF(X5='Base Datos'!$V$21,X183,0)</f>
        <v>0</v>
      </c>
      <c r="Y37" s="254">
        <f>+IF(Y5='Base Datos'!$V$21,Y183,0)</f>
        <v>0</v>
      </c>
      <c r="Z37" s="254">
        <f>+IF(Z5='Base Datos'!$V$21,Z183,0)</f>
        <v>0</v>
      </c>
      <c r="AA37" s="254">
        <f>+IF(AA5='Base Datos'!$V$21,AA183,0)</f>
        <v>0</v>
      </c>
      <c r="AB37" s="254">
        <f>+IF(AB5='Base Datos'!$V$21,AB183,0)</f>
        <v>0</v>
      </c>
      <c r="AC37" s="254">
        <f>+IF(AC5='Base Datos'!$V$21,AC183,0)</f>
        <v>0</v>
      </c>
      <c r="AD37" s="254">
        <f>+IF(AD5='Base Datos'!$V$21,AD183,0)</f>
        <v>0</v>
      </c>
      <c r="AE37" s="254">
        <f>+IF(AE5='Base Datos'!$V$21,AE183,0)</f>
        <v>0</v>
      </c>
      <c r="AF37" s="254">
        <f>+IF(AF5='Base Datos'!$V$21,AF183,0)</f>
        <v>0</v>
      </c>
      <c r="AG37" s="254">
        <f>+IF(AG5='Base Datos'!$V$21,AG183,0)</f>
        <v>0</v>
      </c>
      <c r="AH37" s="254">
        <f>+IF(AH5='Base Datos'!$V$21,AH183,0)</f>
        <v>0</v>
      </c>
      <c r="AI37" s="254">
        <f>+IF(AI5='Base Datos'!$V$21,AI183,0)</f>
        <v>0</v>
      </c>
      <c r="AJ37" s="254">
        <f>+IF(AJ5='Base Datos'!$V$21,AJ183,0)</f>
        <v>0</v>
      </c>
      <c r="AK37" s="254">
        <f>+IF(AK5='Base Datos'!$V$21,AK183,0)</f>
        <v>0</v>
      </c>
      <c r="AL37" s="254">
        <f>+IF(AL5='Base Datos'!$V$21,AL183,0)</f>
        <v>0</v>
      </c>
      <c r="AM37" s="254">
        <f>+IF(AM5='Base Datos'!$V$21,AM183,0)</f>
        <v>0</v>
      </c>
      <c r="AN37" s="254">
        <f>+IF(AN5='Base Datos'!$V$21,AN183,0)</f>
        <v>0</v>
      </c>
      <c r="AO37" s="254">
        <f>+IF(AO5='Base Datos'!$V$21,AO183,0)</f>
        <v>0</v>
      </c>
      <c r="AP37" s="254">
        <f>+IF(AP5='Base Datos'!$V$21,AP183,0)</f>
        <v>0</v>
      </c>
      <c r="AQ37" s="254">
        <f>+IF(AQ5='Base Datos'!$V$21,AQ183,0)</f>
        <v>0</v>
      </c>
      <c r="AR37" s="254">
        <f>+IF(AR5='Base Datos'!$V$21,AR183,0)</f>
        <v>0</v>
      </c>
      <c r="AS37" s="254">
        <f>+IF(AS5='Base Datos'!$V$21,AS183,0)</f>
        <v>0</v>
      </c>
      <c r="AT37" s="254">
        <f>+IF(AT5='Base Datos'!$V$21,AT183,0)</f>
        <v>0</v>
      </c>
      <c r="AU37" s="254">
        <f>+IF(AU5='Base Datos'!$V$21,AU183,0)</f>
        <v>0</v>
      </c>
      <c r="AV37" s="254">
        <f>+IF(AV5='Base Datos'!$V$21,AV183,0)</f>
        <v>0</v>
      </c>
      <c r="AW37" s="254">
        <f>+IF(AW5='Base Datos'!$V$21,AW183,0)</f>
        <v>0</v>
      </c>
      <c r="AX37" s="254">
        <f>+IF(AX5='Base Datos'!$V$21,AX183,0)</f>
        <v>0</v>
      </c>
      <c r="AY37" s="254">
        <f>+IF(AY5='Base Datos'!$V$21,AY183,0)</f>
        <v>0</v>
      </c>
      <c r="AZ37" s="254">
        <f>+IF(AZ5='Base Datos'!$V$21,AZ183,0)</f>
        <v>0</v>
      </c>
      <c r="BA37" s="254">
        <f>+IF(BA5='Base Datos'!$V$21,BA183,0)</f>
        <v>0</v>
      </c>
      <c r="BB37" s="254">
        <f>+IF(BB5='Base Datos'!$V$21,BB183,0)</f>
        <v>0</v>
      </c>
      <c r="BC37" s="254">
        <f>+IF(BC5='Base Datos'!$V$21,BC183,0)</f>
        <v>0</v>
      </c>
      <c r="BD37" s="254">
        <f>+IF(BD5='Base Datos'!$V$21,BD183,0)</f>
        <v>0</v>
      </c>
      <c r="BE37" s="254">
        <f>+IF(BE5='Base Datos'!$V$21,BE183,0)</f>
        <v>0</v>
      </c>
      <c r="BF37" s="254">
        <f>+IF(BF5='Base Datos'!$V$21,BF183,0)</f>
        <v>0</v>
      </c>
      <c r="BG37" s="254">
        <f>+IF(BG5='Base Datos'!$V$21,BG183,0)</f>
        <v>0</v>
      </c>
      <c r="BH37" s="254">
        <f>+IF(BH5='Base Datos'!$V$21,BH183,0)</f>
        <v>0</v>
      </c>
      <c r="BI37" s="254">
        <f>+IF(BI5='Base Datos'!$V$21,BI183,0)</f>
        <v>0</v>
      </c>
      <c r="BJ37" s="254">
        <f>+IF(BJ5='Base Datos'!$V$21,BJ183,0)</f>
        <v>0</v>
      </c>
      <c r="BK37" s="254">
        <f>+IF(BK5='Base Datos'!$V$21,BK183,0)</f>
        <v>0</v>
      </c>
      <c r="BL37" s="254">
        <f>+IF(BL5='Base Datos'!$V$21,BL183,0)</f>
        <v>0</v>
      </c>
      <c r="BM37" s="254">
        <f>+IF(BM5='Base Datos'!$V$21,BM183,0)</f>
        <v>0</v>
      </c>
      <c r="BN37" s="254">
        <f>+IF(BN5='Base Datos'!$V$21,BN183,0)</f>
        <v>0</v>
      </c>
      <c r="BO37" s="254">
        <f>+IF(BO5='Base Datos'!$V$21,BO183,0)</f>
        <v>0</v>
      </c>
      <c r="BP37" s="254">
        <f>+IF(BP5='Base Datos'!$V$21,BP183,0)</f>
        <v>0</v>
      </c>
      <c r="BQ37" s="254">
        <f>+IF(BQ5='Base Datos'!$V$21,BQ183,0)</f>
        <v>0</v>
      </c>
      <c r="BR37" s="254">
        <f>+IF(BR5='Base Datos'!$V$21,BR183,0)</f>
        <v>0</v>
      </c>
      <c r="BS37" s="254">
        <f>+IF(BS5='Base Datos'!$V$21,BS183,0)</f>
        <v>0</v>
      </c>
      <c r="BT37" s="254">
        <f>+IF(BT5='Base Datos'!$V$21,BT183,0)</f>
        <v>0</v>
      </c>
      <c r="BU37" s="254">
        <f>+IF(BU5='Base Datos'!$V$21,BU183,0)</f>
        <v>0</v>
      </c>
      <c r="BV37" s="254">
        <f>+IF(BV5='Base Datos'!$V$21,BV183,0)</f>
        <v>0</v>
      </c>
      <c r="BW37" s="254">
        <f>+IF(BW5='Base Datos'!$V$21,BW183,0)</f>
        <v>0</v>
      </c>
      <c r="BX37" s="254">
        <f>+IF(BX5='Base Datos'!$V$21,BX183,0)</f>
        <v>0</v>
      </c>
      <c r="BY37" s="254">
        <f>+IF(BY5='Base Datos'!$V$21,BY183,0)</f>
        <v>0</v>
      </c>
      <c r="BZ37" s="254">
        <f>+IF(BZ5='Base Datos'!$V$21,BZ183,0)</f>
        <v>0</v>
      </c>
      <c r="CA37" s="254">
        <f>+IF(CA5='Base Datos'!$V$21,CA183,0)</f>
        <v>0</v>
      </c>
      <c r="CB37" s="254">
        <f>+IF(CB5='Base Datos'!$V$21,CB183,0)</f>
        <v>0</v>
      </c>
      <c r="CC37" s="254">
        <f>+IF(CC5='Base Datos'!$V$21,CC183,0)</f>
        <v>0</v>
      </c>
      <c r="CD37" s="254">
        <f>+IF(CD5='Base Datos'!$V$21,CD183,0)</f>
        <v>0</v>
      </c>
      <c r="CE37" s="254">
        <f>+IF(CE5='Base Datos'!$V$21,CE183,0)</f>
        <v>0</v>
      </c>
      <c r="CF37" s="254">
        <f>+IF(CF5='Base Datos'!$V$21,CF183,0)</f>
        <v>0</v>
      </c>
    </row>
    <row r="38" spans="2:84" ht="15" customHeight="1" thickBot="1" x14ac:dyDescent="0.35">
      <c r="B38" s="701">
        <v>3</v>
      </c>
      <c r="C38" s="978"/>
      <c r="D38" s="238" t="s">
        <v>215</v>
      </c>
      <c r="E38" s="254">
        <f t="shared" ref="E38:AJ38" si="26">+IFERROR(E37*E33/100,0)</f>
        <v>0</v>
      </c>
      <c r="F38" s="254">
        <f t="shared" si="26"/>
        <v>0</v>
      </c>
      <c r="G38" s="254">
        <f t="shared" si="26"/>
        <v>0</v>
      </c>
      <c r="H38" s="254">
        <f t="shared" si="26"/>
        <v>0</v>
      </c>
      <c r="I38" s="254">
        <f t="shared" si="26"/>
        <v>0</v>
      </c>
      <c r="J38" s="254">
        <f t="shared" si="26"/>
        <v>0.79353845454545446</v>
      </c>
      <c r="K38" s="254">
        <f t="shared" si="26"/>
        <v>4.0155707931818174</v>
      </c>
      <c r="L38" s="254">
        <f t="shared" si="26"/>
        <v>6.1177960181818172</v>
      </c>
      <c r="M38" s="254">
        <f t="shared" si="26"/>
        <v>4.4703091363636354</v>
      </c>
      <c r="N38" s="254">
        <f t="shared" si="26"/>
        <v>1.2227588181818181</v>
      </c>
      <c r="O38" s="254">
        <f t="shared" si="26"/>
        <v>0</v>
      </c>
      <c r="P38" s="254">
        <f t="shared" si="26"/>
        <v>0</v>
      </c>
      <c r="Q38" s="254">
        <f t="shared" si="26"/>
        <v>0</v>
      </c>
      <c r="R38" s="254">
        <f t="shared" si="26"/>
        <v>0</v>
      </c>
      <c r="S38" s="254">
        <f t="shared" si="26"/>
        <v>0</v>
      </c>
      <c r="T38" s="254">
        <f t="shared" si="26"/>
        <v>0</v>
      </c>
      <c r="U38" s="254">
        <f t="shared" si="26"/>
        <v>0</v>
      </c>
      <c r="V38" s="254">
        <f t="shared" si="26"/>
        <v>0</v>
      </c>
      <c r="W38" s="254">
        <f t="shared" si="26"/>
        <v>0</v>
      </c>
      <c r="X38" s="254">
        <f t="shared" si="26"/>
        <v>0</v>
      </c>
      <c r="Y38" s="254">
        <f t="shared" si="26"/>
        <v>0</v>
      </c>
      <c r="Z38" s="254">
        <f t="shared" si="26"/>
        <v>0</v>
      </c>
      <c r="AA38" s="254">
        <f t="shared" si="26"/>
        <v>0</v>
      </c>
      <c r="AB38" s="254">
        <f t="shared" si="26"/>
        <v>0</v>
      </c>
      <c r="AC38" s="254">
        <f t="shared" si="26"/>
        <v>0</v>
      </c>
      <c r="AD38" s="254">
        <f t="shared" si="26"/>
        <v>0</v>
      </c>
      <c r="AE38" s="254">
        <f t="shared" si="26"/>
        <v>0</v>
      </c>
      <c r="AF38" s="254">
        <f t="shared" si="26"/>
        <v>0</v>
      </c>
      <c r="AG38" s="254">
        <f t="shared" si="26"/>
        <v>0</v>
      </c>
      <c r="AH38" s="254">
        <f t="shared" si="26"/>
        <v>0</v>
      </c>
      <c r="AI38" s="254">
        <f t="shared" si="26"/>
        <v>0</v>
      </c>
      <c r="AJ38" s="254">
        <f t="shared" si="26"/>
        <v>0</v>
      </c>
      <c r="AK38" s="254">
        <f t="shared" ref="AK38:BP38" si="27">+IFERROR(AK37*AK33/100,0)</f>
        <v>0</v>
      </c>
      <c r="AL38" s="254">
        <f t="shared" si="27"/>
        <v>0</v>
      </c>
      <c r="AM38" s="254">
        <f t="shared" si="27"/>
        <v>0</v>
      </c>
      <c r="AN38" s="254">
        <f t="shared" si="27"/>
        <v>0</v>
      </c>
      <c r="AO38" s="254">
        <f t="shared" si="27"/>
        <v>0</v>
      </c>
      <c r="AP38" s="254">
        <f t="shared" si="27"/>
        <v>0</v>
      </c>
      <c r="AQ38" s="254">
        <f t="shared" si="27"/>
        <v>0</v>
      </c>
      <c r="AR38" s="254">
        <f t="shared" si="27"/>
        <v>0</v>
      </c>
      <c r="AS38" s="254">
        <f t="shared" si="27"/>
        <v>0</v>
      </c>
      <c r="AT38" s="254">
        <f t="shared" si="27"/>
        <v>0</v>
      </c>
      <c r="AU38" s="254">
        <f t="shared" si="27"/>
        <v>0</v>
      </c>
      <c r="AV38" s="254">
        <f t="shared" si="27"/>
        <v>0</v>
      </c>
      <c r="AW38" s="254">
        <f t="shared" si="27"/>
        <v>0</v>
      </c>
      <c r="AX38" s="254">
        <f t="shared" si="27"/>
        <v>0</v>
      </c>
      <c r="AY38" s="254">
        <f t="shared" si="27"/>
        <v>0</v>
      </c>
      <c r="AZ38" s="254">
        <f t="shared" si="27"/>
        <v>0</v>
      </c>
      <c r="BA38" s="254">
        <f t="shared" si="27"/>
        <v>0</v>
      </c>
      <c r="BB38" s="254">
        <f t="shared" si="27"/>
        <v>0</v>
      </c>
      <c r="BC38" s="254">
        <f t="shared" si="27"/>
        <v>0</v>
      </c>
      <c r="BD38" s="254">
        <f t="shared" si="27"/>
        <v>0</v>
      </c>
      <c r="BE38" s="254">
        <f t="shared" si="27"/>
        <v>0</v>
      </c>
      <c r="BF38" s="254">
        <f t="shared" si="27"/>
        <v>0</v>
      </c>
      <c r="BG38" s="254">
        <f t="shared" si="27"/>
        <v>0</v>
      </c>
      <c r="BH38" s="254">
        <f t="shared" si="27"/>
        <v>0</v>
      </c>
      <c r="BI38" s="254">
        <f t="shared" si="27"/>
        <v>0</v>
      </c>
      <c r="BJ38" s="254">
        <f t="shared" si="27"/>
        <v>0</v>
      </c>
      <c r="BK38" s="254">
        <f t="shared" si="27"/>
        <v>0</v>
      </c>
      <c r="BL38" s="254">
        <f t="shared" si="27"/>
        <v>0</v>
      </c>
      <c r="BM38" s="254">
        <f t="shared" si="27"/>
        <v>0</v>
      </c>
      <c r="BN38" s="254">
        <f t="shared" si="27"/>
        <v>0</v>
      </c>
      <c r="BO38" s="254">
        <f t="shared" si="27"/>
        <v>0</v>
      </c>
      <c r="BP38" s="254">
        <f t="shared" si="27"/>
        <v>0</v>
      </c>
      <c r="BQ38" s="254">
        <f t="shared" ref="BQ38:CF38" si="28">+IFERROR(BQ37*BQ33/100,0)</f>
        <v>0</v>
      </c>
      <c r="BR38" s="254">
        <f t="shared" si="28"/>
        <v>0</v>
      </c>
      <c r="BS38" s="254">
        <f t="shared" si="28"/>
        <v>0</v>
      </c>
      <c r="BT38" s="254">
        <f t="shared" si="28"/>
        <v>0</v>
      </c>
      <c r="BU38" s="254">
        <f t="shared" si="28"/>
        <v>0</v>
      </c>
      <c r="BV38" s="254">
        <f t="shared" si="28"/>
        <v>0</v>
      </c>
      <c r="BW38" s="254">
        <f t="shared" si="28"/>
        <v>0</v>
      </c>
      <c r="BX38" s="254">
        <f t="shared" si="28"/>
        <v>0</v>
      </c>
      <c r="BY38" s="254">
        <f t="shared" si="28"/>
        <v>0</v>
      </c>
      <c r="BZ38" s="254">
        <f t="shared" si="28"/>
        <v>0</v>
      </c>
      <c r="CA38" s="254">
        <f t="shared" si="28"/>
        <v>0</v>
      </c>
      <c r="CB38" s="254">
        <f t="shared" si="28"/>
        <v>0</v>
      </c>
      <c r="CC38" s="254">
        <f t="shared" si="28"/>
        <v>0</v>
      </c>
      <c r="CD38" s="254">
        <f t="shared" si="28"/>
        <v>0</v>
      </c>
      <c r="CE38" s="254">
        <f t="shared" si="28"/>
        <v>0</v>
      </c>
      <c r="CF38" s="254">
        <f t="shared" si="28"/>
        <v>0</v>
      </c>
    </row>
    <row r="39" spans="2:84" ht="15" customHeight="1" thickBot="1" x14ac:dyDescent="0.35">
      <c r="B39" s="701">
        <v>4</v>
      </c>
      <c r="C39" s="978"/>
      <c r="D39" s="238" t="s">
        <v>216</v>
      </c>
      <c r="E39" s="254">
        <f t="shared" ref="E39:AJ39" si="29">+IFERROR(E38*E9,0)</f>
        <v>0</v>
      </c>
      <c r="F39" s="254">
        <f t="shared" si="29"/>
        <v>0</v>
      </c>
      <c r="G39" s="254">
        <f t="shared" si="29"/>
        <v>0</v>
      </c>
      <c r="H39" s="254">
        <f t="shared" si="29"/>
        <v>0</v>
      </c>
      <c r="I39" s="254">
        <f t="shared" si="29"/>
        <v>0</v>
      </c>
      <c r="J39" s="254">
        <f t="shared" si="29"/>
        <v>1.7457845999999999</v>
      </c>
      <c r="K39" s="254">
        <f t="shared" si="29"/>
        <v>8.8342557449999983</v>
      </c>
      <c r="L39" s="254">
        <f t="shared" si="29"/>
        <v>13.459151239999999</v>
      </c>
      <c r="M39" s="254">
        <f t="shared" si="29"/>
        <v>11.622803754545453</v>
      </c>
      <c r="N39" s="254">
        <f t="shared" si="29"/>
        <v>3.1791729272727269</v>
      </c>
      <c r="O39" s="254">
        <f t="shared" si="29"/>
        <v>0</v>
      </c>
      <c r="P39" s="254">
        <f t="shared" si="29"/>
        <v>0</v>
      </c>
      <c r="Q39" s="254">
        <f t="shared" si="29"/>
        <v>0</v>
      </c>
      <c r="R39" s="254">
        <f t="shared" si="29"/>
        <v>0</v>
      </c>
      <c r="S39" s="254">
        <f t="shared" si="29"/>
        <v>0</v>
      </c>
      <c r="T39" s="254">
        <f t="shared" si="29"/>
        <v>0</v>
      </c>
      <c r="U39" s="254">
        <f t="shared" si="29"/>
        <v>0</v>
      </c>
      <c r="V39" s="254">
        <f t="shared" si="29"/>
        <v>0</v>
      </c>
      <c r="W39" s="254">
        <f t="shared" si="29"/>
        <v>0</v>
      </c>
      <c r="X39" s="254">
        <f t="shared" si="29"/>
        <v>0</v>
      </c>
      <c r="Y39" s="254">
        <f t="shared" si="29"/>
        <v>0</v>
      </c>
      <c r="Z39" s="254">
        <f t="shared" si="29"/>
        <v>0</v>
      </c>
      <c r="AA39" s="254">
        <f t="shared" si="29"/>
        <v>0</v>
      </c>
      <c r="AB39" s="254">
        <f t="shared" si="29"/>
        <v>0</v>
      </c>
      <c r="AC39" s="254">
        <f t="shared" si="29"/>
        <v>0</v>
      </c>
      <c r="AD39" s="254">
        <f t="shared" si="29"/>
        <v>0</v>
      </c>
      <c r="AE39" s="254">
        <f t="shared" si="29"/>
        <v>0</v>
      </c>
      <c r="AF39" s="254">
        <f t="shared" si="29"/>
        <v>0</v>
      </c>
      <c r="AG39" s="254">
        <f t="shared" si="29"/>
        <v>0</v>
      </c>
      <c r="AH39" s="254">
        <f t="shared" si="29"/>
        <v>0</v>
      </c>
      <c r="AI39" s="254">
        <f t="shared" si="29"/>
        <v>0</v>
      </c>
      <c r="AJ39" s="254">
        <f t="shared" si="29"/>
        <v>0</v>
      </c>
      <c r="AK39" s="254">
        <f t="shared" ref="AK39:BP39" si="30">+IFERROR(AK38*AK9,0)</f>
        <v>0</v>
      </c>
      <c r="AL39" s="254">
        <f t="shared" si="30"/>
        <v>0</v>
      </c>
      <c r="AM39" s="254">
        <f t="shared" si="30"/>
        <v>0</v>
      </c>
      <c r="AN39" s="254">
        <f t="shared" si="30"/>
        <v>0</v>
      </c>
      <c r="AO39" s="254">
        <f t="shared" si="30"/>
        <v>0</v>
      </c>
      <c r="AP39" s="254">
        <f t="shared" si="30"/>
        <v>0</v>
      </c>
      <c r="AQ39" s="254">
        <f t="shared" si="30"/>
        <v>0</v>
      </c>
      <c r="AR39" s="254">
        <f t="shared" si="30"/>
        <v>0</v>
      </c>
      <c r="AS39" s="254">
        <f t="shared" si="30"/>
        <v>0</v>
      </c>
      <c r="AT39" s="254">
        <f t="shared" si="30"/>
        <v>0</v>
      </c>
      <c r="AU39" s="254">
        <f t="shared" si="30"/>
        <v>0</v>
      </c>
      <c r="AV39" s="254">
        <f t="shared" si="30"/>
        <v>0</v>
      </c>
      <c r="AW39" s="254">
        <f t="shared" si="30"/>
        <v>0</v>
      </c>
      <c r="AX39" s="254">
        <f t="shared" si="30"/>
        <v>0</v>
      </c>
      <c r="AY39" s="254">
        <f t="shared" si="30"/>
        <v>0</v>
      </c>
      <c r="AZ39" s="254">
        <f t="shared" si="30"/>
        <v>0</v>
      </c>
      <c r="BA39" s="254">
        <f t="shared" si="30"/>
        <v>0</v>
      </c>
      <c r="BB39" s="254">
        <f t="shared" si="30"/>
        <v>0</v>
      </c>
      <c r="BC39" s="254">
        <f t="shared" si="30"/>
        <v>0</v>
      </c>
      <c r="BD39" s="254">
        <f t="shared" si="30"/>
        <v>0</v>
      </c>
      <c r="BE39" s="254">
        <f t="shared" si="30"/>
        <v>0</v>
      </c>
      <c r="BF39" s="254">
        <f t="shared" si="30"/>
        <v>0</v>
      </c>
      <c r="BG39" s="254">
        <f t="shared" si="30"/>
        <v>0</v>
      </c>
      <c r="BH39" s="254">
        <f t="shared" si="30"/>
        <v>0</v>
      </c>
      <c r="BI39" s="254">
        <f t="shared" si="30"/>
        <v>0</v>
      </c>
      <c r="BJ39" s="254">
        <f t="shared" si="30"/>
        <v>0</v>
      </c>
      <c r="BK39" s="254">
        <f t="shared" si="30"/>
        <v>0</v>
      </c>
      <c r="BL39" s="254">
        <f t="shared" si="30"/>
        <v>0</v>
      </c>
      <c r="BM39" s="254">
        <f t="shared" si="30"/>
        <v>0</v>
      </c>
      <c r="BN39" s="254">
        <f t="shared" si="30"/>
        <v>0</v>
      </c>
      <c r="BO39" s="254">
        <f t="shared" si="30"/>
        <v>0</v>
      </c>
      <c r="BP39" s="254">
        <f t="shared" si="30"/>
        <v>0</v>
      </c>
      <c r="BQ39" s="254">
        <f t="shared" ref="BQ39:CF39" si="31">+IFERROR(BQ38*BQ9,0)</f>
        <v>0</v>
      </c>
      <c r="BR39" s="254">
        <f t="shared" si="31"/>
        <v>0</v>
      </c>
      <c r="BS39" s="254">
        <f t="shared" si="31"/>
        <v>0</v>
      </c>
      <c r="BT39" s="254">
        <f t="shared" si="31"/>
        <v>0</v>
      </c>
      <c r="BU39" s="254">
        <f t="shared" si="31"/>
        <v>0</v>
      </c>
      <c r="BV39" s="254">
        <f t="shared" si="31"/>
        <v>0</v>
      </c>
      <c r="BW39" s="254">
        <f t="shared" si="31"/>
        <v>0</v>
      </c>
      <c r="BX39" s="254">
        <f t="shared" si="31"/>
        <v>0</v>
      </c>
      <c r="BY39" s="254">
        <f t="shared" si="31"/>
        <v>0</v>
      </c>
      <c r="BZ39" s="254">
        <f t="shared" si="31"/>
        <v>0</v>
      </c>
      <c r="CA39" s="254">
        <f t="shared" si="31"/>
        <v>0</v>
      </c>
      <c r="CB39" s="254">
        <f t="shared" si="31"/>
        <v>0</v>
      </c>
      <c r="CC39" s="254">
        <f t="shared" si="31"/>
        <v>0</v>
      </c>
      <c r="CD39" s="254">
        <f t="shared" si="31"/>
        <v>0</v>
      </c>
      <c r="CE39" s="254">
        <f t="shared" si="31"/>
        <v>0</v>
      </c>
      <c r="CF39" s="254">
        <f t="shared" si="31"/>
        <v>0</v>
      </c>
    </row>
    <row r="40" spans="2:84" ht="15" customHeight="1" thickBot="1" x14ac:dyDescent="0.35">
      <c r="B40" s="701">
        <v>5</v>
      </c>
      <c r="C40" s="978"/>
      <c r="D40" s="238" t="s">
        <v>219</v>
      </c>
      <c r="E40" s="254">
        <f>+IFERROR(E37*E34/100,0)</f>
        <v>0</v>
      </c>
      <c r="F40" s="254">
        <f>+IFERROR(F37*F34/100,0)</f>
        <v>0</v>
      </c>
      <c r="G40" s="254">
        <f>+IFERROR(G37*G34/100,0)</f>
        <v>0</v>
      </c>
      <c r="H40" s="254">
        <f>+IFERROR(H37*H34/100,0)</f>
        <v>0</v>
      </c>
      <c r="I40" s="254">
        <f>+IFERROR(I37*I34/100,0)</f>
        <v>0</v>
      </c>
      <c r="J40" s="254">
        <f t="shared" ref="J40:BU40" si="32">+IFERROR(J37*J34/100,0)</f>
        <v>0.26799324999999996</v>
      </c>
      <c r="K40" s="254">
        <f t="shared" si="32"/>
        <v>0.53181263863636363</v>
      </c>
      <c r="L40" s="254">
        <f t="shared" si="32"/>
        <v>0.97698643636363625</v>
      </c>
      <c r="M40" s="254">
        <f t="shared" si="32"/>
        <v>0</v>
      </c>
      <c r="N40" s="254">
        <f t="shared" si="32"/>
        <v>0</v>
      </c>
      <c r="O40" s="254">
        <f t="shared" si="32"/>
        <v>0</v>
      </c>
      <c r="P40" s="254">
        <f t="shared" si="32"/>
        <v>0</v>
      </c>
      <c r="Q40" s="254">
        <f t="shared" si="32"/>
        <v>0</v>
      </c>
      <c r="R40" s="254">
        <f t="shared" si="32"/>
        <v>0</v>
      </c>
      <c r="S40" s="254">
        <f t="shared" si="32"/>
        <v>0</v>
      </c>
      <c r="T40" s="254">
        <f t="shared" si="32"/>
        <v>0</v>
      </c>
      <c r="U40" s="254">
        <f t="shared" si="32"/>
        <v>0</v>
      </c>
      <c r="V40" s="254">
        <f t="shared" si="32"/>
        <v>0</v>
      </c>
      <c r="W40" s="254">
        <f t="shared" si="32"/>
        <v>0</v>
      </c>
      <c r="X40" s="254">
        <f t="shared" si="32"/>
        <v>0</v>
      </c>
      <c r="Y40" s="254">
        <f t="shared" si="32"/>
        <v>0</v>
      </c>
      <c r="Z40" s="254">
        <f t="shared" si="32"/>
        <v>0</v>
      </c>
      <c r="AA40" s="254">
        <f t="shared" si="32"/>
        <v>0</v>
      </c>
      <c r="AB40" s="254">
        <f t="shared" si="32"/>
        <v>0</v>
      </c>
      <c r="AC40" s="254">
        <f t="shared" si="32"/>
        <v>0</v>
      </c>
      <c r="AD40" s="254">
        <f t="shared" si="32"/>
        <v>0</v>
      </c>
      <c r="AE40" s="254">
        <f t="shared" si="32"/>
        <v>0</v>
      </c>
      <c r="AF40" s="254">
        <f t="shared" si="32"/>
        <v>0</v>
      </c>
      <c r="AG40" s="254">
        <f t="shared" si="32"/>
        <v>0</v>
      </c>
      <c r="AH40" s="254">
        <f t="shared" si="32"/>
        <v>0</v>
      </c>
      <c r="AI40" s="254">
        <f t="shared" si="32"/>
        <v>0</v>
      </c>
      <c r="AJ40" s="254">
        <f t="shared" si="32"/>
        <v>0</v>
      </c>
      <c r="AK40" s="254">
        <f t="shared" si="32"/>
        <v>0</v>
      </c>
      <c r="AL40" s="254">
        <f t="shared" si="32"/>
        <v>0</v>
      </c>
      <c r="AM40" s="254">
        <f t="shared" si="32"/>
        <v>0</v>
      </c>
      <c r="AN40" s="254">
        <f t="shared" si="32"/>
        <v>0</v>
      </c>
      <c r="AO40" s="254">
        <f t="shared" si="32"/>
        <v>0</v>
      </c>
      <c r="AP40" s="254">
        <f t="shared" si="32"/>
        <v>0</v>
      </c>
      <c r="AQ40" s="254">
        <f t="shared" si="32"/>
        <v>0</v>
      </c>
      <c r="AR40" s="254">
        <f t="shared" si="32"/>
        <v>0</v>
      </c>
      <c r="AS40" s="254">
        <f t="shared" si="32"/>
        <v>0</v>
      </c>
      <c r="AT40" s="254">
        <f t="shared" si="32"/>
        <v>0</v>
      </c>
      <c r="AU40" s="254">
        <f t="shared" si="32"/>
        <v>0</v>
      </c>
      <c r="AV40" s="254">
        <f t="shared" si="32"/>
        <v>0</v>
      </c>
      <c r="AW40" s="254">
        <f t="shared" si="32"/>
        <v>0</v>
      </c>
      <c r="AX40" s="254">
        <f t="shared" si="32"/>
        <v>0</v>
      </c>
      <c r="AY40" s="254">
        <f t="shared" si="32"/>
        <v>0</v>
      </c>
      <c r="AZ40" s="254">
        <f t="shared" si="32"/>
        <v>0</v>
      </c>
      <c r="BA40" s="254">
        <f t="shared" si="32"/>
        <v>0</v>
      </c>
      <c r="BB40" s="254">
        <f t="shared" si="32"/>
        <v>0</v>
      </c>
      <c r="BC40" s="254">
        <f t="shared" si="32"/>
        <v>0</v>
      </c>
      <c r="BD40" s="254">
        <f t="shared" si="32"/>
        <v>0</v>
      </c>
      <c r="BE40" s="254">
        <f t="shared" si="32"/>
        <v>0</v>
      </c>
      <c r="BF40" s="254">
        <f t="shared" si="32"/>
        <v>0</v>
      </c>
      <c r="BG40" s="254">
        <f t="shared" si="32"/>
        <v>0</v>
      </c>
      <c r="BH40" s="254">
        <f t="shared" si="32"/>
        <v>0</v>
      </c>
      <c r="BI40" s="254">
        <f t="shared" si="32"/>
        <v>0</v>
      </c>
      <c r="BJ40" s="254">
        <f t="shared" si="32"/>
        <v>0</v>
      </c>
      <c r="BK40" s="254">
        <f t="shared" si="32"/>
        <v>0</v>
      </c>
      <c r="BL40" s="254">
        <f t="shared" si="32"/>
        <v>0</v>
      </c>
      <c r="BM40" s="254">
        <f t="shared" si="32"/>
        <v>0</v>
      </c>
      <c r="BN40" s="254">
        <f t="shared" si="32"/>
        <v>0</v>
      </c>
      <c r="BO40" s="254">
        <f t="shared" si="32"/>
        <v>0</v>
      </c>
      <c r="BP40" s="254">
        <f t="shared" si="32"/>
        <v>0</v>
      </c>
      <c r="BQ40" s="254">
        <f t="shared" si="32"/>
        <v>0</v>
      </c>
      <c r="BR40" s="254">
        <f t="shared" si="32"/>
        <v>0</v>
      </c>
      <c r="BS40" s="254">
        <f t="shared" si="32"/>
        <v>0</v>
      </c>
      <c r="BT40" s="254">
        <f t="shared" si="32"/>
        <v>0</v>
      </c>
      <c r="BU40" s="254">
        <f t="shared" si="32"/>
        <v>0</v>
      </c>
      <c r="BV40" s="254">
        <f t="shared" ref="BV40:CF40" si="33">+IFERROR(BV37*BV34/100,0)</f>
        <v>0</v>
      </c>
      <c r="BW40" s="254">
        <f t="shared" si="33"/>
        <v>0</v>
      </c>
      <c r="BX40" s="254">
        <f t="shared" si="33"/>
        <v>0</v>
      </c>
      <c r="BY40" s="254">
        <f t="shared" si="33"/>
        <v>0</v>
      </c>
      <c r="BZ40" s="254">
        <f t="shared" si="33"/>
        <v>0</v>
      </c>
      <c r="CA40" s="254">
        <f t="shared" si="33"/>
        <v>0</v>
      </c>
      <c r="CB40" s="254">
        <f t="shared" si="33"/>
        <v>0</v>
      </c>
      <c r="CC40" s="254">
        <f t="shared" si="33"/>
        <v>0</v>
      </c>
      <c r="CD40" s="254">
        <f t="shared" si="33"/>
        <v>0</v>
      </c>
      <c r="CE40" s="254">
        <f t="shared" si="33"/>
        <v>0</v>
      </c>
      <c r="CF40" s="254">
        <f t="shared" si="33"/>
        <v>0</v>
      </c>
    </row>
    <row r="41" spans="2:84" ht="15" customHeight="1" thickBot="1" x14ac:dyDescent="0.35">
      <c r="B41" s="701">
        <v>6</v>
      </c>
      <c r="C41" s="978"/>
      <c r="D41" s="238" t="s">
        <v>217</v>
      </c>
      <c r="E41" s="254">
        <f t="shared" ref="E41:AJ41" si="34">+IFERROR(E40*E8,0)</f>
        <v>0</v>
      </c>
      <c r="F41" s="254">
        <f t="shared" si="34"/>
        <v>0</v>
      </c>
      <c r="G41" s="254">
        <f t="shared" si="34"/>
        <v>0</v>
      </c>
      <c r="H41" s="254">
        <f t="shared" si="34"/>
        <v>0</v>
      </c>
      <c r="I41" s="254">
        <f t="shared" si="34"/>
        <v>0</v>
      </c>
      <c r="J41" s="254">
        <f t="shared" si="34"/>
        <v>1.1255716499999999</v>
      </c>
      <c r="K41" s="254">
        <f t="shared" si="34"/>
        <v>2.2336130822727274</v>
      </c>
      <c r="L41" s="254">
        <f t="shared" si="34"/>
        <v>4.1033430327272722</v>
      </c>
      <c r="M41" s="254">
        <f t="shared" si="34"/>
        <v>0</v>
      </c>
      <c r="N41" s="254">
        <f t="shared" si="34"/>
        <v>0</v>
      </c>
      <c r="O41" s="254">
        <f t="shared" si="34"/>
        <v>0</v>
      </c>
      <c r="P41" s="254">
        <f t="shared" si="34"/>
        <v>0</v>
      </c>
      <c r="Q41" s="254">
        <f t="shared" si="34"/>
        <v>0</v>
      </c>
      <c r="R41" s="254">
        <f t="shared" si="34"/>
        <v>0</v>
      </c>
      <c r="S41" s="254">
        <f t="shared" si="34"/>
        <v>0</v>
      </c>
      <c r="T41" s="254">
        <f t="shared" si="34"/>
        <v>0</v>
      </c>
      <c r="U41" s="254">
        <f t="shared" si="34"/>
        <v>0</v>
      </c>
      <c r="V41" s="254">
        <f t="shared" si="34"/>
        <v>0</v>
      </c>
      <c r="W41" s="254">
        <f t="shared" si="34"/>
        <v>0</v>
      </c>
      <c r="X41" s="254">
        <f t="shared" si="34"/>
        <v>0</v>
      </c>
      <c r="Y41" s="254">
        <f t="shared" si="34"/>
        <v>0</v>
      </c>
      <c r="Z41" s="254">
        <f t="shared" si="34"/>
        <v>0</v>
      </c>
      <c r="AA41" s="254">
        <f t="shared" si="34"/>
        <v>0</v>
      </c>
      <c r="AB41" s="254">
        <f t="shared" si="34"/>
        <v>0</v>
      </c>
      <c r="AC41" s="254">
        <f t="shared" si="34"/>
        <v>0</v>
      </c>
      <c r="AD41" s="254">
        <f t="shared" si="34"/>
        <v>0</v>
      </c>
      <c r="AE41" s="254">
        <f t="shared" si="34"/>
        <v>0</v>
      </c>
      <c r="AF41" s="254">
        <f t="shared" si="34"/>
        <v>0</v>
      </c>
      <c r="AG41" s="254">
        <f t="shared" si="34"/>
        <v>0</v>
      </c>
      <c r="AH41" s="254">
        <f t="shared" si="34"/>
        <v>0</v>
      </c>
      <c r="AI41" s="254">
        <f t="shared" si="34"/>
        <v>0</v>
      </c>
      <c r="AJ41" s="254">
        <f t="shared" si="34"/>
        <v>0</v>
      </c>
      <c r="AK41" s="254">
        <f t="shared" ref="AK41:BP41" si="35">+IFERROR(AK40*AK8,0)</f>
        <v>0</v>
      </c>
      <c r="AL41" s="254">
        <f t="shared" si="35"/>
        <v>0</v>
      </c>
      <c r="AM41" s="254">
        <f t="shared" si="35"/>
        <v>0</v>
      </c>
      <c r="AN41" s="254">
        <f t="shared" si="35"/>
        <v>0</v>
      </c>
      <c r="AO41" s="254">
        <f t="shared" si="35"/>
        <v>0</v>
      </c>
      <c r="AP41" s="254">
        <f t="shared" si="35"/>
        <v>0</v>
      </c>
      <c r="AQ41" s="254">
        <f t="shared" si="35"/>
        <v>0</v>
      </c>
      <c r="AR41" s="254">
        <f t="shared" si="35"/>
        <v>0</v>
      </c>
      <c r="AS41" s="254">
        <f t="shared" si="35"/>
        <v>0</v>
      </c>
      <c r="AT41" s="254">
        <f t="shared" si="35"/>
        <v>0</v>
      </c>
      <c r="AU41" s="254">
        <f t="shared" si="35"/>
        <v>0</v>
      </c>
      <c r="AV41" s="254">
        <f t="shared" si="35"/>
        <v>0</v>
      </c>
      <c r="AW41" s="254">
        <f t="shared" si="35"/>
        <v>0</v>
      </c>
      <c r="AX41" s="254">
        <f t="shared" si="35"/>
        <v>0</v>
      </c>
      <c r="AY41" s="254">
        <f t="shared" si="35"/>
        <v>0</v>
      </c>
      <c r="AZ41" s="254">
        <f t="shared" si="35"/>
        <v>0</v>
      </c>
      <c r="BA41" s="254">
        <f t="shared" si="35"/>
        <v>0</v>
      </c>
      <c r="BB41" s="254">
        <f t="shared" si="35"/>
        <v>0</v>
      </c>
      <c r="BC41" s="254">
        <f t="shared" si="35"/>
        <v>0</v>
      </c>
      <c r="BD41" s="254">
        <f t="shared" si="35"/>
        <v>0</v>
      </c>
      <c r="BE41" s="254">
        <f t="shared" si="35"/>
        <v>0</v>
      </c>
      <c r="BF41" s="254">
        <f t="shared" si="35"/>
        <v>0</v>
      </c>
      <c r="BG41" s="254">
        <f t="shared" si="35"/>
        <v>0</v>
      </c>
      <c r="BH41" s="254">
        <f t="shared" si="35"/>
        <v>0</v>
      </c>
      <c r="BI41" s="254">
        <f t="shared" si="35"/>
        <v>0</v>
      </c>
      <c r="BJ41" s="254">
        <f t="shared" si="35"/>
        <v>0</v>
      </c>
      <c r="BK41" s="254">
        <f t="shared" si="35"/>
        <v>0</v>
      </c>
      <c r="BL41" s="254">
        <f t="shared" si="35"/>
        <v>0</v>
      </c>
      <c r="BM41" s="254">
        <f t="shared" si="35"/>
        <v>0</v>
      </c>
      <c r="BN41" s="254">
        <f t="shared" si="35"/>
        <v>0</v>
      </c>
      <c r="BO41" s="254">
        <f t="shared" si="35"/>
        <v>0</v>
      </c>
      <c r="BP41" s="254">
        <f t="shared" si="35"/>
        <v>0</v>
      </c>
      <c r="BQ41" s="254">
        <f t="shared" ref="BQ41:CF41" si="36">+IFERROR(BQ40*BQ8,0)</f>
        <v>0</v>
      </c>
      <c r="BR41" s="254">
        <f t="shared" si="36"/>
        <v>0</v>
      </c>
      <c r="BS41" s="254">
        <f t="shared" si="36"/>
        <v>0</v>
      </c>
      <c r="BT41" s="254">
        <f t="shared" si="36"/>
        <v>0</v>
      </c>
      <c r="BU41" s="254">
        <f t="shared" si="36"/>
        <v>0</v>
      </c>
      <c r="BV41" s="254">
        <f t="shared" si="36"/>
        <v>0</v>
      </c>
      <c r="BW41" s="254">
        <f t="shared" si="36"/>
        <v>0</v>
      </c>
      <c r="BX41" s="254">
        <f t="shared" si="36"/>
        <v>0</v>
      </c>
      <c r="BY41" s="254">
        <f t="shared" si="36"/>
        <v>0</v>
      </c>
      <c r="BZ41" s="254">
        <f t="shared" si="36"/>
        <v>0</v>
      </c>
      <c r="CA41" s="254">
        <f t="shared" si="36"/>
        <v>0</v>
      </c>
      <c r="CB41" s="254">
        <f t="shared" si="36"/>
        <v>0</v>
      </c>
      <c r="CC41" s="254">
        <f t="shared" si="36"/>
        <v>0</v>
      </c>
      <c r="CD41" s="254">
        <f t="shared" si="36"/>
        <v>0</v>
      </c>
      <c r="CE41" s="254">
        <f t="shared" si="36"/>
        <v>0</v>
      </c>
      <c r="CF41" s="254">
        <f t="shared" si="36"/>
        <v>0</v>
      </c>
    </row>
    <row r="42" spans="2:84" ht="15" customHeight="1" thickBot="1" x14ac:dyDescent="0.35">
      <c r="B42" s="701">
        <v>7</v>
      </c>
      <c r="C42" s="978"/>
      <c r="D42" s="238" t="s">
        <v>220</v>
      </c>
      <c r="E42" s="254">
        <f>+IFERROR(E37-E38,0)</f>
        <v>0</v>
      </c>
      <c r="F42" s="254">
        <f>+IFERROR(F37-F38,0)</f>
        <v>0</v>
      </c>
      <c r="G42" s="254">
        <f>+IFERROR(G37-G38,0)</f>
        <v>0</v>
      </c>
      <c r="H42" s="254">
        <f>+IFERROR(H37-H38,0)</f>
        <v>0</v>
      </c>
      <c r="I42" s="254">
        <f>+IFERROR(I37-I38,0)</f>
        <v>0</v>
      </c>
      <c r="J42" s="254">
        <f t="shared" ref="J42:BU42" si="37">+IFERROR(J37-J38,0)</f>
        <v>0.94667745454545438</v>
      </c>
      <c r="K42" s="254">
        <f t="shared" si="37"/>
        <v>3.6918587522727266</v>
      </c>
      <c r="L42" s="254">
        <f t="shared" si="37"/>
        <v>5.5129948909090896</v>
      </c>
      <c r="M42" s="254">
        <f t="shared" si="37"/>
        <v>3.2371204090909087</v>
      </c>
      <c r="N42" s="254">
        <f t="shared" si="37"/>
        <v>0.92243209090909062</v>
      </c>
      <c r="O42" s="254">
        <f t="shared" si="37"/>
        <v>0</v>
      </c>
      <c r="P42" s="254">
        <f t="shared" si="37"/>
        <v>0</v>
      </c>
      <c r="Q42" s="254">
        <f t="shared" si="37"/>
        <v>0</v>
      </c>
      <c r="R42" s="254">
        <f t="shared" si="37"/>
        <v>0</v>
      </c>
      <c r="S42" s="254">
        <f t="shared" si="37"/>
        <v>0</v>
      </c>
      <c r="T42" s="254">
        <f t="shared" si="37"/>
        <v>0</v>
      </c>
      <c r="U42" s="254">
        <f t="shared" si="37"/>
        <v>0</v>
      </c>
      <c r="V42" s="254">
        <f t="shared" si="37"/>
        <v>0</v>
      </c>
      <c r="W42" s="254">
        <f t="shared" si="37"/>
        <v>0</v>
      </c>
      <c r="X42" s="254">
        <f t="shared" si="37"/>
        <v>0</v>
      </c>
      <c r="Y42" s="254">
        <f t="shared" si="37"/>
        <v>0</v>
      </c>
      <c r="Z42" s="254">
        <f t="shared" si="37"/>
        <v>0</v>
      </c>
      <c r="AA42" s="254">
        <f t="shared" si="37"/>
        <v>0</v>
      </c>
      <c r="AB42" s="254">
        <f t="shared" si="37"/>
        <v>0</v>
      </c>
      <c r="AC42" s="254">
        <f t="shared" si="37"/>
        <v>0</v>
      </c>
      <c r="AD42" s="254">
        <f t="shared" si="37"/>
        <v>0</v>
      </c>
      <c r="AE42" s="254">
        <f t="shared" si="37"/>
        <v>0</v>
      </c>
      <c r="AF42" s="254">
        <f t="shared" si="37"/>
        <v>0</v>
      </c>
      <c r="AG42" s="254">
        <f t="shared" si="37"/>
        <v>0</v>
      </c>
      <c r="AH42" s="254">
        <f t="shared" si="37"/>
        <v>0</v>
      </c>
      <c r="AI42" s="254">
        <f t="shared" si="37"/>
        <v>0</v>
      </c>
      <c r="AJ42" s="254">
        <f t="shared" si="37"/>
        <v>0</v>
      </c>
      <c r="AK42" s="254">
        <f t="shared" si="37"/>
        <v>0</v>
      </c>
      <c r="AL42" s="254">
        <f t="shared" si="37"/>
        <v>0</v>
      </c>
      <c r="AM42" s="254">
        <f t="shared" si="37"/>
        <v>0</v>
      </c>
      <c r="AN42" s="254">
        <f t="shared" si="37"/>
        <v>0</v>
      </c>
      <c r="AO42" s="254">
        <f t="shared" si="37"/>
        <v>0</v>
      </c>
      <c r="AP42" s="254">
        <f t="shared" si="37"/>
        <v>0</v>
      </c>
      <c r="AQ42" s="254">
        <f t="shared" si="37"/>
        <v>0</v>
      </c>
      <c r="AR42" s="254">
        <f t="shared" si="37"/>
        <v>0</v>
      </c>
      <c r="AS42" s="254">
        <f t="shared" si="37"/>
        <v>0</v>
      </c>
      <c r="AT42" s="254">
        <f t="shared" si="37"/>
        <v>0</v>
      </c>
      <c r="AU42" s="254">
        <f t="shared" si="37"/>
        <v>0</v>
      </c>
      <c r="AV42" s="254">
        <f t="shared" si="37"/>
        <v>0</v>
      </c>
      <c r="AW42" s="254">
        <f t="shared" si="37"/>
        <v>0</v>
      </c>
      <c r="AX42" s="254">
        <f t="shared" si="37"/>
        <v>0</v>
      </c>
      <c r="AY42" s="254">
        <f t="shared" si="37"/>
        <v>0</v>
      </c>
      <c r="AZ42" s="254">
        <f t="shared" si="37"/>
        <v>0</v>
      </c>
      <c r="BA42" s="254">
        <f t="shared" si="37"/>
        <v>0</v>
      </c>
      <c r="BB42" s="254">
        <f t="shared" si="37"/>
        <v>0</v>
      </c>
      <c r="BC42" s="254">
        <f t="shared" si="37"/>
        <v>0</v>
      </c>
      <c r="BD42" s="254">
        <f t="shared" si="37"/>
        <v>0</v>
      </c>
      <c r="BE42" s="254">
        <f t="shared" si="37"/>
        <v>0</v>
      </c>
      <c r="BF42" s="254">
        <f t="shared" si="37"/>
        <v>0</v>
      </c>
      <c r="BG42" s="254">
        <f t="shared" si="37"/>
        <v>0</v>
      </c>
      <c r="BH42" s="254">
        <f t="shared" si="37"/>
        <v>0</v>
      </c>
      <c r="BI42" s="254">
        <f t="shared" si="37"/>
        <v>0</v>
      </c>
      <c r="BJ42" s="254">
        <f t="shared" si="37"/>
        <v>0</v>
      </c>
      <c r="BK42" s="254">
        <f t="shared" si="37"/>
        <v>0</v>
      </c>
      <c r="BL42" s="254">
        <f t="shared" si="37"/>
        <v>0</v>
      </c>
      <c r="BM42" s="254">
        <f t="shared" si="37"/>
        <v>0</v>
      </c>
      <c r="BN42" s="254">
        <f t="shared" si="37"/>
        <v>0</v>
      </c>
      <c r="BO42" s="254">
        <f t="shared" si="37"/>
        <v>0</v>
      </c>
      <c r="BP42" s="254">
        <f t="shared" si="37"/>
        <v>0</v>
      </c>
      <c r="BQ42" s="254">
        <f t="shared" si="37"/>
        <v>0</v>
      </c>
      <c r="BR42" s="254">
        <f t="shared" si="37"/>
        <v>0</v>
      </c>
      <c r="BS42" s="254">
        <f t="shared" si="37"/>
        <v>0</v>
      </c>
      <c r="BT42" s="254">
        <f t="shared" si="37"/>
        <v>0</v>
      </c>
      <c r="BU42" s="254">
        <f t="shared" si="37"/>
        <v>0</v>
      </c>
      <c r="BV42" s="254">
        <f t="shared" ref="BV42:CF42" si="38">+IFERROR(BV37-BV38,0)</f>
        <v>0</v>
      </c>
      <c r="BW42" s="254">
        <f t="shared" si="38"/>
        <v>0</v>
      </c>
      <c r="BX42" s="254">
        <f t="shared" si="38"/>
        <v>0</v>
      </c>
      <c r="BY42" s="254">
        <f t="shared" si="38"/>
        <v>0</v>
      </c>
      <c r="BZ42" s="254">
        <f t="shared" si="38"/>
        <v>0</v>
      </c>
      <c r="CA42" s="254">
        <f t="shared" si="38"/>
        <v>0</v>
      </c>
      <c r="CB42" s="254">
        <f t="shared" si="38"/>
        <v>0</v>
      </c>
      <c r="CC42" s="254">
        <f t="shared" si="38"/>
        <v>0</v>
      </c>
      <c r="CD42" s="254">
        <f t="shared" si="38"/>
        <v>0</v>
      </c>
      <c r="CE42" s="254">
        <f t="shared" si="38"/>
        <v>0</v>
      </c>
      <c r="CF42" s="254">
        <f t="shared" si="38"/>
        <v>0</v>
      </c>
    </row>
    <row r="43" spans="2:84" ht="19.899999999999999" customHeight="1" thickBot="1" x14ac:dyDescent="0.35">
      <c r="B43" s="701">
        <v>8</v>
      </c>
      <c r="C43" s="979"/>
      <c r="D43" s="234" t="s">
        <v>181</v>
      </c>
      <c r="E43" s="254">
        <f>IF(E5='Base Datos'!$V$21,IFERROR(E42/(E38*E9),0),IFERROR((E50+E53)/(E52*E9),0))</f>
        <v>0</v>
      </c>
      <c r="F43" s="254">
        <f>IF(F5='Base Datos'!$V$21,IFERROR(F42/(F38*F9),0),IFERROR((F50+F53)/(F52*F9),0))</f>
        <v>0</v>
      </c>
      <c r="G43" s="254">
        <f>IF(G5='Base Datos'!$V$21,IFERROR(G42/(G38*G9),0),IFERROR((G50+G53)/(G52*G9),0))</f>
        <v>0</v>
      </c>
      <c r="H43" s="254">
        <f>IF(H5='Base Datos'!$V$21,IFERROR(H42/(H38*H9),0),IFERROR((H50+H53)/(H52*H9),0))</f>
        <v>0</v>
      </c>
      <c r="I43" s="254">
        <f>IF(I5='Base Datos'!$V$21,IFERROR(I42/(I38*I9),0),IFERROR((I50+I53)/(I52*I9),0))</f>
        <v>0</v>
      </c>
      <c r="J43" s="254">
        <f>IF(J5='Base Datos'!$V$21,IFERROR(J42/(J38*J9),0),IFERROR((J50+J53)/(J52*J9),0))</f>
        <v>0.54226475279106856</v>
      </c>
      <c r="K43" s="254">
        <f>IF(K5='Base Datos'!$V$21,IFERROR(K42/(K38*K9),0),IFERROR((K50+K53)/(K52*K9),0))</f>
        <v>0.41790263479322981</v>
      </c>
      <c r="L43" s="254">
        <f>IF(L5='Base Datos'!$V$21,IFERROR(L42/(L38*L9),0),IFERROR((L50+L53)/(L52*L9),0))</f>
        <v>0.4096094020048392</v>
      </c>
      <c r="M43" s="254">
        <f>IF(M5='Base Datos'!$V$21,IFERROR(M42/(M38*M9),0),IFERROR((M50+M53)/(M52*M9),0))</f>
        <v>0.27851458885941643</v>
      </c>
      <c r="N43" s="254">
        <f>IF(N5='Base Datos'!$V$21,IFERROR(N42/(N38*N9),0),IFERROR((N50+N53)/(N52*N9),0))</f>
        <v>0.29014844804318485</v>
      </c>
      <c r="O43" s="254">
        <f>IF(O5='Base Datos'!$V$21,IFERROR(O42/(O38*O9),0),IFERROR((O50+O53)/(O52*O9),0))</f>
        <v>0</v>
      </c>
      <c r="P43" s="254">
        <f>IF(P5='Base Datos'!$V$21,IFERROR(P42/(P38*P9),0),IFERROR((P50+P53)/(P52*P9),0))</f>
        <v>0</v>
      </c>
      <c r="Q43" s="254">
        <f>IF(Q5='Base Datos'!$V$21,IFERROR(Q42/(Q38*Q9),0),IFERROR((Q50+Q53)/(Q52*Q9),0))</f>
        <v>0</v>
      </c>
      <c r="R43" s="254">
        <f>IF(R5='Base Datos'!$V$21,IFERROR(R42/(R38*R9),0),IFERROR((R50+R53)/(R52*R9),0))</f>
        <v>0</v>
      </c>
      <c r="S43" s="254">
        <f>IF(S5='Base Datos'!$V$21,IFERROR(S42/(S38*S9),0),IFERROR((S50+S53)/(S52*S9),0))</f>
        <v>0</v>
      </c>
      <c r="T43" s="254">
        <f>IF(T5='Base Datos'!$V$21,IFERROR(T42/(T38*T9),0),IFERROR((T50+T53)/(T52*T9),0))</f>
        <v>0</v>
      </c>
      <c r="U43" s="254">
        <f>IF(U5='Base Datos'!$V$21,IFERROR(U42/(U38*U9),0),IFERROR((U50+U53)/(U52*U9),0))</f>
        <v>0</v>
      </c>
      <c r="V43" s="254">
        <f>IF(V5='Base Datos'!$V$21,IFERROR(V42/(V38*V9),0),IFERROR((V50+V53)/(V52*V9),0))</f>
        <v>0</v>
      </c>
      <c r="W43" s="254">
        <f>IF(W5='Base Datos'!$V$21,IFERROR(W42/(W38*W9),0),IFERROR((W50+W53)/(W52*W9),0))</f>
        <v>0</v>
      </c>
      <c r="X43" s="254">
        <f>IF(X5='Base Datos'!$V$21,IFERROR(X42/(X38*X9),0),IFERROR((X50+X53)/(X52*X9),0))</f>
        <v>0</v>
      </c>
      <c r="Y43" s="254">
        <f>IF(Y5='Base Datos'!$V$21,IFERROR(Y42/(Y38*Y9),0),IFERROR((Y50+Y53)/(Y52*Y9),0))</f>
        <v>0</v>
      </c>
      <c r="Z43" s="254">
        <f>IF(Z5='Base Datos'!$V$21,IFERROR(Z42/(Z38*Z9),0),IFERROR((Z50+Z53)/(Z52*Z9),0))</f>
        <v>0</v>
      </c>
      <c r="AA43" s="254">
        <f>IF(AA5='Base Datos'!$V$21,IFERROR(AA42/(AA38*AA9),0),IFERROR((AA50+AA53)/(AA52*AA9),0))</f>
        <v>0</v>
      </c>
      <c r="AB43" s="254">
        <f>IF(AB5='Base Datos'!$V$21,IFERROR(AB42/(AB38*AB9),0),IFERROR((AB50+AB53)/(AB52*AB9),0))</f>
        <v>0</v>
      </c>
      <c r="AC43" s="254">
        <f>IF(AC5='Base Datos'!$V$21,IFERROR(AC42/(AC38*AC9),0),IFERROR((AC50+AC53)/(AC52*AC9),0))</f>
        <v>0</v>
      </c>
      <c r="AD43" s="254">
        <f>IF(AD5='Base Datos'!$V$21,IFERROR(AD42/(AD38*AD9),0),IFERROR((AD50+AD53)/(AD52*AD9),0))</f>
        <v>0</v>
      </c>
      <c r="AE43" s="254">
        <f>IF(AE5='Base Datos'!$V$21,IFERROR(AE42/(AE38*AE9),0),IFERROR((AE50+AE53)/(AE52*AE9),0))</f>
        <v>0</v>
      </c>
      <c r="AF43" s="254">
        <f>IF(AF5='Base Datos'!$V$21,IFERROR(AF42/(AF38*AF9),0),IFERROR((AF50+AF53)/(AF52*AF9),0))</f>
        <v>0</v>
      </c>
      <c r="AG43" s="254">
        <f>IF(AG5='Base Datos'!$V$21,IFERROR(AG42/(AG38*AG9),0),IFERROR((AG50+AG53)/(AG52*AG9),0))</f>
        <v>0</v>
      </c>
      <c r="AH43" s="254">
        <f>IF(AH5='Base Datos'!$V$21,IFERROR(AH42/(AH38*AH9),0),IFERROR((AH50+AH53)/(AH52*AH9),0))</f>
        <v>0</v>
      </c>
      <c r="AI43" s="254">
        <f>IF(AI5='Base Datos'!$V$21,IFERROR(AI42/(AI38*AI9),0),IFERROR((AI50+AI53)/(AI52*AI9),0))</f>
        <v>0</v>
      </c>
      <c r="AJ43" s="254">
        <f>IF(AJ5='Base Datos'!$V$21,IFERROR(AJ42/(AJ38*AJ9),0),IFERROR((AJ50+AJ53)/(AJ52*AJ9),0))</f>
        <v>0</v>
      </c>
      <c r="AK43" s="254">
        <f>IF(AK5='Base Datos'!$V$21,IFERROR(AK42/(AK38*AK9),0),IFERROR((AK50+AK53)/(AK52*AK9),0))</f>
        <v>0</v>
      </c>
      <c r="AL43" s="254">
        <f>IF(AL5='Base Datos'!$V$21,IFERROR(AL42/(AL38*AL9),0),IFERROR((AL50+AL53)/(AL52*AL9),0))</f>
        <v>0</v>
      </c>
      <c r="AM43" s="254">
        <f>IF(AM5='Base Datos'!$V$21,IFERROR(AM42/(AM38*AM9),0),IFERROR((AM50+AM53)/(AM52*AM9),0))</f>
        <v>0</v>
      </c>
      <c r="AN43" s="254">
        <f>IF(AN5='Base Datos'!$V$21,IFERROR(AN42/(AN38*AN9),0),IFERROR((AN50+AN53)/(AN52*AN9),0))</f>
        <v>0</v>
      </c>
      <c r="AO43" s="254">
        <f>IF(AO5='Base Datos'!$V$21,IFERROR(AO42/(AO38*AO9),0),IFERROR((AO50+AO53)/(AO52*AO9),0))</f>
        <v>0</v>
      </c>
      <c r="AP43" s="254">
        <f>IF(AP5='Base Datos'!$V$21,IFERROR(AP42/(AP38*AP9),0),IFERROR((AP50+AP53)/(AP52*AP9),0))</f>
        <v>0</v>
      </c>
      <c r="AQ43" s="254">
        <f>IF(AQ5='Base Datos'!$V$21,IFERROR(AQ42/(AQ38*AQ9),0),IFERROR((AQ50+AQ53)/(AQ52*AQ9),0))</f>
        <v>0</v>
      </c>
      <c r="AR43" s="254">
        <f>IF(AR5='Base Datos'!$V$21,IFERROR(AR42/(AR38*AR9),0),IFERROR((AR50+AR53)/(AR52*AR9),0))</f>
        <v>0</v>
      </c>
      <c r="AS43" s="254">
        <f>IF(AS5='Base Datos'!$V$21,IFERROR(AS42/(AS38*AS9),0),IFERROR((AS50+AS53)/(AS52*AS9),0))</f>
        <v>0</v>
      </c>
      <c r="AT43" s="254">
        <f>IF(AT5='Base Datos'!$V$21,IFERROR(AT42/(AT38*AT9),0),IFERROR((AT50+AT53)/(AT52*AT9),0))</f>
        <v>0</v>
      </c>
      <c r="AU43" s="254">
        <f>IF(AU5='Base Datos'!$V$21,IFERROR(AU42/(AU38*AU9),0),IFERROR((AU50+AU53)/(AU52*AU9),0))</f>
        <v>0</v>
      </c>
      <c r="AV43" s="254">
        <f>IF(AV5='Base Datos'!$V$21,IFERROR(AV42/(AV38*AV9),0),IFERROR((AV50+AV53)/(AV52*AV9),0))</f>
        <v>0</v>
      </c>
      <c r="AW43" s="254">
        <f>IF(AW5='Base Datos'!$V$21,IFERROR(AW42/(AW38*AW9),0),IFERROR((AW50+AW53)/(AW52*AW9),0))</f>
        <v>0</v>
      </c>
      <c r="AX43" s="254">
        <f>IF(AX5='Base Datos'!$V$21,IFERROR(AX42/(AX38*AX9),0),IFERROR((AX50+AX53)/(AX52*AX9),0))</f>
        <v>0</v>
      </c>
      <c r="AY43" s="254">
        <f>IF(AY5='Base Datos'!$V$21,IFERROR(AY42/(AY38*AY9),0),IFERROR((AY50+AY53)/(AY52*AY9),0))</f>
        <v>0</v>
      </c>
      <c r="AZ43" s="254">
        <f>IF(AZ5='Base Datos'!$V$21,IFERROR(AZ42/(AZ38*AZ9),0),IFERROR((AZ50+AZ53)/(AZ52*AZ9),0))</f>
        <v>0</v>
      </c>
      <c r="BA43" s="254">
        <f>IF(BA5='Base Datos'!$V$21,IFERROR(BA42/(BA38*BA9),0),IFERROR((BA50+BA53)/(BA52*BA9),0))</f>
        <v>0</v>
      </c>
      <c r="BB43" s="254">
        <f>IF(BB5='Base Datos'!$V$21,IFERROR(BB42/(BB38*BB9),0),IFERROR((BB50+BB53)/(BB52*BB9),0))</f>
        <v>0</v>
      </c>
      <c r="BC43" s="254">
        <f>IF(BC5='Base Datos'!$V$21,IFERROR(BC42/(BC38*BC9),0),IFERROR((BC50+BC53)/(BC52*BC9),0))</f>
        <v>0</v>
      </c>
      <c r="BD43" s="254">
        <f>IF(BD5='Base Datos'!$V$21,IFERROR(BD42/(BD38*BD9),0),IFERROR((BD50+BD53)/(BD52*BD9),0))</f>
        <v>0</v>
      </c>
      <c r="BE43" s="254">
        <f>IF(BE5='Base Datos'!$V$21,IFERROR(BE42/(BE38*BE9),0),IFERROR((BE50+BE53)/(BE52*BE9),0))</f>
        <v>0</v>
      </c>
      <c r="BF43" s="254">
        <f>IF(BF5='Base Datos'!$V$21,IFERROR(BF42/(BF38*BF9),0),IFERROR((BF50+BF53)/(BF52*BF9),0))</f>
        <v>0</v>
      </c>
      <c r="BG43" s="254">
        <f>IF(BG5='Base Datos'!$V$21,IFERROR(BG42/(BG38*BG9),0),IFERROR((BG50+BG53)/(BG52*BG9),0))</f>
        <v>0</v>
      </c>
      <c r="BH43" s="254">
        <f>IF(BH5='Base Datos'!$V$21,IFERROR(BH42/(BH38*BH9),0),IFERROR((BH50+BH53)/(BH52*BH9),0))</f>
        <v>0</v>
      </c>
      <c r="BI43" s="254">
        <f>IF(BI5='Base Datos'!$V$21,IFERROR(BI42/(BI38*BI9),0),IFERROR((BI50+BI53)/(BI52*BI9),0))</f>
        <v>0</v>
      </c>
      <c r="BJ43" s="254">
        <f>IF(BJ5='Base Datos'!$V$21,IFERROR(BJ42/(BJ38*BJ9),0),IFERROR((BJ50+BJ53)/(BJ52*BJ9),0))</f>
        <v>0</v>
      </c>
      <c r="BK43" s="254">
        <f>IF(BK5='Base Datos'!$V$21,IFERROR(BK42/(BK38*BK9),0),IFERROR((BK50+BK53)/(BK52*BK9),0))</f>
        <v>0</v>
      </c>
      <c r="BL43" s="254">
        <f>IF(BL5='Base Datos'!$V$21,IFERROR(BL42/(BL38*BL9),0),IFERROR((BL50+BL53)/(BL52*BL9),0))</f>
        <v>0</v>
      </c>
      <c r="BM43" s="254">
        <f>IF(BM5='Base Datos'!$V$21,IFERROR(BM42/(BM38*BM9),0),IFERROR((BM50+BM53)/(BM52*BM9),0))</f>
        <v>0</v>
      </c>
      <c r="BN43" s="254">
        <f>IF(BN5='Base Datos'!$V$21,IFERROR(BN42/(BN38*BN9),0),IFERROR((BN50+BN53)/(BN52*BN9),0))</f>
        <v>0</v>
      </c>
      <c r="BO43" s="254">
        <f>IF(BO5='Base Datos'!$V$21,IFERROR(BO42/(BO38*BO9),0),IFERROR((BO50+BO53)/(BO52*BO9),0))</f>
        <v>0</v>
      </c>
      <c r="BP43" s="254">
        <f>IF(BP5='Base Datos'!$V$21,IFERROR(BP42/(BP38*BP9),0),IFERROR((BP50+BP53)/(BP52*BP9),0))</f>
        <v>0</v>
      </c>
      <c r="BQ43" s="254">
        <f>IF(BQ5='Base Datos'!$V$21,IFERROR(BQ42/(BQ38*BQ9),0),IFERROR((BQ50+BQ53)/(BQ52*BQ9),0))</f>
        <v>0</v>
      </c>
      <c r="BR43" s="254">
        <f>IF(BR5='Base Datos'!$V$21,IFERROR(BR42/(BR38*BR9),0),IFERROR((BR50+BR53)/(BR52*BR9),0))</f>
        <v>0</v>
      </c>
      <c r="BS43" s="254">
        <f>IF(BS5='Base Datos'!$V$21,IFERROR(BS42/(BS38*BS9),0),IFERROR((BS50+BS53)/(BS52*BS9),0))</f>
        <v>0</v>
      </c>
      <c r="BT43" s="254">
        <f>IF(BT5='Base Datos'!$V$21,IFERROR(BT42/(BT38*BT9),0),IFERROR((BT50+BT53)/(BT52*BT9),0))</f>
        <v>0</v>
      </c>
      <c r="BU43" s="254">
        <f>IF(BU5='Base Datos'!$V$21,IFERROR(BU42/(BU38*BU9),0),IFERROR((BU50+BU53)/(BU52*BU9),0))</f>
        <v>0</v>
      </c>
      <c r="BV43" s="254">
        <f>IF(BV5='Base Datos'!$V$21,IFERROR(BV42/(BV38*BV9),0),IFERROR((BV50+BV53)/(BV52*BV9),0))</f>
        <v>0</v>
      </c>
      <c r="BW43" s="254">
        <f>IF(BW5='Base Datos'!$V$21,IFERROR(BW42/(BW38*BW9),0),IFERROR((BW50+BW53)/(BW52*BW9),0))</f>
        <v>0</v>
      </c>
      <c r="BX43" s="254">
        <f>IF(BX5='Base Datos'!$V$21,IFERROR(BX42/(BX38*BX9),0),IFERROR((BX50+BX53)/(BX52*BX9),0))</f>
        <v>0</v>
      </c>
      <c r="BY43" s="254">
        <f>IF(BY5='Base Datos'!$V$21,IFERROR(BY42/(BY38*BY9),0),IFERROR((BY50+BY53)/(BY52*BY9),0))</f>
        <v>0</v>
      </c>
      <c r="BZ43" s="254">
        <f>IF(BZ5='Base Datos'!$V$21,IFERROR(BZ42/(BZ38*BZ9),0),IFERROR((BZ50+BZ53)/(BZ52*BZ9),0))</f>
        <v>0</v>
      </c>
      <c r="CA43" s="254">
        <f>IF(CA5='Base Datos'!$V$21,IFERROR(CA42/(CA38*CA9),0),IFERROR((CA50+CA53)/(CA52*CA9),0))</f>
        <v>0</v>
      </c>
      <c r="CB43" s="254">
        <f>IF(CB5='Base Datos'!$V$21,IFERROR(CB42/(CB38*CB9),0),IFERROR((CB50+CB53)/(CB52*CB9),0))</f>
        <v>0</v>
      </c>
      <c r="CC43" s="254">
        <f>IF(CC5='Base Datos'!$V$21,IFERROR(CC42/(CC38*CC9),0),IFERROR((CC50+CC53)/(CC52*CC9),0))</f>
        <v>0</v>
      </c>
      <c r="CD43" s="254">
        <f>IF(CD5='Base Datos'!$V$21,IFERROR(CD42/(CD38*CD9),0),IFERROR((CD50+CD53)/(CD52*CD9),0))</f>
        <v>0</v>
      </c>
      <c r="CE43" s="254">
        <f>IF(CE5='Base Datos'!$V$21,IFERROR(CE42/(CE38*CE9),0),IFERROR((CE50+CE53)/(CE52*CE9),0))</f>
        <v>0</v>
      </c>
      <c r="CF43" s="254">
        <f>IF(CF5='Base Datos'!$V$21,IFERROR(CF42/(CF38*CF9),0),IFERROR((CF50+CF53)/(CF52*CF9),0))</f>
        <v>0</v>
      </c>
    </row>
    <row r="44" spans="2:84" ht="12" customHeight="1" thickBot="1" x14ac:dyDescent="0.35">
      <c r="C44" s="763"/>
      <c r="D44" s="756"/>
      <c r="E44" s="760"/>
      <c r="F44" s="760"/>
      <c r="G44" s="760"/>
      <c r="H44" s="760"/>
      <c r="I44" s="760"/>
      <c r="J44" s="760"/>
      <c r="K44" s="760"/>
      <c r="L44" s="760"/>
      <c r="M44" s="760"/>
      <c r="N44" s="760"/>
      <c r="O44" s="760"/>
      <c r="P44" s="760"/>
      <c r="Q44" s="760"/>
      <c r="R44" s="760"/>
      <c r="S44" s="760"/>
      <c r="T44" s="760"/>
      <c r="U44" s="760"/>
      <c r="V44" s="760"/>
      <c r="W44" s="760"/>
      <c r="X44" s="760"/>
      <c r="Y44" s="760"/>
      <c r="Z44" s="760"/>
      <c r="AA44" s="760"/>
      <c r="AB44" s="760"/>
      <c r="AC44" s="760"/>
      <c r="AD44" s="760"/>
      <c r="AE44" s="760"/>
      <c r="AF44" s="760"/>
      <c r="AG44" s="760"/>
      <c r="AH44" s="760"/>
      <c r="AI44" s="760"/>
      <c r="AJ44" s="760"/>
      <c r="AK44" s="760"/>
      <c r="AL44" s="760"/>
      <c r="AM44" s="760"/>
      <c r="AN44" s="760"/>
      <c r="AO44" s="760"/>
      <c r="AP44" s="760"/>
      <c r="AQ44" s="760"/>
      <c r="AR44" s="760"/>
      <c r="AS44" s="760"/>
      <c r="AT44" s="760"/>
      <c r="AU44" s="760"/>
      <c r="AV44" s="760"/>
      <c r="AW44" s="760"/>
      <c r="AX44" s="760"/>
      <c r="AY44" s="760"/>
      <c r="AZ44" s="760"/>
      <c r="BA44" s="760"/>
      <c r="BB44" s="760"/>
      <c r="BC44" s="760"/>
      <c r="BD44" s="760"/>
      <c r="BE44" s="760"/>
      <c r="BF44" s="760"/>
      <c r="BG44" s="760"/>
      <c r="BH44" s="760"/>
      <c r="BI44" s="760"/>
      <c r="BJ44" s="760"/>
      <c r="BK44" s="760"/>
      <c r="BL44" s="760"/>
      <c r="BM44" s="760"/>
      <c r="BN44" s="760"/>
      <c r="BO44" s="760"/>
      <c r="BP44" s="760"/>
      <c r="BQ44" s="760"/>
      <c r="BR44" s="760"/>
      <c r="BS44" s="760"/>
      <c r="BT44" s="760"/>
      <c r="BU44" s="760"/>
      <c r="BV44" s="760"/>
      <c r="BW44" s="760"/>
      <c r="BX44" s="760"/>
      <c r="BY44" s="760"/>
      <c r="BZ44" s="760"/>
      <c r="CA44" s="760"/>
      <c r="CB44" s="760"/>
      <c r="CC44" s="760"/>
      <c r="CD44" s="760"/>
      <c r="CE44" s="760"/>
      <c r="CF44" s="760"/>
    </row>
    <row r="45" spans="2:84" ht="15" customHeight="1" thickBot="1" x14ac:dyDescent="0.35">
      <c r="C45" s="976" t="s">
        <v>191</v>
      </c>
      <c r="D45" s="239" t="s">
        <v>182</v>
      </c>
      <c r="E45" s="251">
        <f>+GENERALES!E23</f>
        <v>0</v>
      </c>
      <c r="F45" s="251">
        <f>+GENERALES!F23</f>
        <v>0</v>
      </c>
      <c r="G45" s="251">
        <f>+GENERALES!G23</f>
        <v>0</v>
      </c>
      <c r="H45" s="251">
        <f>+GENERALES!H23</f>
        <v>0</v>
      </c>
      <c r="I45" s="251">
        <f>+GENERALES!I23</f>
        <v>0</v>
      </c>
      <c r="J45" s="251">
        <f>+GENERALES!J23</f>
        <v>87</v>
      </c>
      <c r="K45" s="251">
        <f>+GENERALES!K23</f>
        <v>91</v>
      </c>
      <c r="L45" s="251">
        <f>+GENERALES!L23</f>
        <v>94</v>
      </c>
      <c r="M45" s="251">
        <f>+GENERALES!M23</f>
        <v>94</v>
      </c>
      <c r="N45" s="251">
        <f>+GENERALES!N23</f>
        <v>93</v>
      </c>
      <c r="O45" s="251">
        <f>+GENERALES!O23</f>
        <v>0</v>
      </c>
      <c r="P45" s="251">
        <f>+GENERALES!P23</f>
        <v>0</v>
      </c>
      <c r="Q45" s="251">
        <f>+GENERALES!Q23</f>
        <v>0</v>
      </c>
      <c r="R45" s="251">
        <f>+GENERALES!R23</f>
        <v>0</v>
      </c>
      <c r="S45" s="251">
        <f>+GENERALES!S23</f>
        <v>0</v>
      </c>
      <c r="T45" s="251">
        <f>+GENERALES!T23</f>
        <v>0</v>
      </c>
      <c r="U45" s="251">
        <f>+GENERALES!U23</f>
        <v>0</v>
      </c>
      <c r="V45" s="251">
        <f>+GENERALES!V23</f>
        <v>0</v>
      </c>
      <c r="W45" s="251">
        <f>+GENERALES!W23</f>
        <v>0</v>
      </c>
      <c r="X45" s="251">
        <f>+GENERALES!X23</f>
        <v>0</v>
      </c>
      <c r="Y45" s="251">
        <f>+GENERALES!Y23</f>
        <v>0</v>
      </c>
      <c r="Z45" s="251">
        <f>+GENERALES!Z23</f>
        <v>0</v>
      </c>
      <c r="AA45" s="251">
        <f>+GENERALES!AA23</f>
        <v>0</v>
      </c>
      <c r="AB45" s="251">
        <f>+GENERALES!AB23</f>
        <v>0</v>
      </c>
      <c r="AC45" s="251">
        <f>+GENERALES!AC23</f>
        <v>0</v>
      </c>
      <c r="AD45" s="251">
        <f>+GENERALES!AD23</f>
        <v>0</v>
      </c>
      <c r="AE45" s="251">
        <f>+GENERALES!AE23</f>
        <v>0</v>
      </c>
      <c r="AF45" s="251">
        <f>+GENERALES!AF23</f>
        <v>0</v>
      </c>
      <c r="AG45" s="251">
        <f>+GENERALES!AG23</f>
        <v>0</v>
      </c>
      <c r="AH45" s="251">
        <f>+GENERALES!AH23</f>
        <v>0</v>
      </c>
      <c r="AI45" s="251">
        <f>+GENERALES!AI23</f>
        <v>0</v>
      </c>
      <c r="AJ45" s="251">
        <f>+GENERALES!AJ23</f>
        <v>0</v>
      </c>
      <c r="AK45" s="251">
        <f>+GENERALES!AK23</f>
        <v>0</v>
      </c>
      <c r="AL45" s="251">
        <f>+GENERALES!AL23</f>
        <v>0</v>
      </c>
      <c r="AM45" s="251">
        <f>+GENERALES!AM23</f>
        <v>0</v>
      </c>
      <c r="AN45" s="251">
        <f>+GENERALES!AN23</f>
        <v>0</v>
      </c>
      <c r="AO45" s="251">
        <f>+GENERALES!AO23</f>
        <v>0</v>
      </c>
      <c r="AP45" s="251">
        <f>+GENERALES!AP23</f>
        <v>0</v>
      </c>
      <c r="AQ45" s="251">
        <f>+GENERALES!AQ23</f>
        <v>0</v>
      </c>
      <c r="AR45" s="251">
        <f>+GENERALES!AR23</f>
        <v>0</v>
      </c>
      <c r="AS45" s="251">
        <f>+GENERALES!AS23</f>
        <v>0</v>
      </c>
      <c r="AT45" s="251">
        <f>+GENERALES!AT23</f>
        <v>0</v>
      </c>
      <c r="AU45" s="251">
        <f>+GENERALES!AU23</f>
        <v>0</v>
      </c>
      <c r="AV45" s="251">
        <f>+GENERALES!AV23</f>
        <v>0</v>
      </c>
      <c r="AW45" s="251">
        <f>+GENERALES!AW23</f>
        <v>0</v>
      </c>
      <c r="AX45" s="251">
        <f>+GENERALES!AX23</f>
        <v>0</v>
      </c>
      <c r="AY45" s="251">
        <f>+GENERALES!AY23</f>
        <v>0</v>
      </c>
      <c r="AZ45" s="251">
        <f>+GENERALES!AZ23</f>
        <v>0</v>
      </c>
      <c r="BA45" s="251">
        <f>+GENERALES!BA23</f>
        <v>0</v>
      </c>
      <c r="BB45" s="251">
        <f>+GENERALES!BB23</f>
        <v>0</v>
      </c>
      <c r="BC45" s="251">
        <f>+GENERALES!BC23</f>
        <v>0</v>
      </c>
      <c r="BD45" s="251">
        <f>+GENERALES!BD23</f>
        <v>0</v>
      </c>
      <c r="BE45" s="251">
        <f>+GENERALES!BE23</f>
        <v>0</v>
      </c>
      <c r="BF45" s="251">
        <f>+GENERALES!BF23</f>
        <v>0</v>
      </c>
      <c r="BG45" s="251">
        <f>+GENERALES!BG23</f>
        <v>0</v>
      </c>
      <c r="BH45" s="251">
        <f>+GENERALES!BH23</f>
        <v>0</v>
      </c>
      <c r="BI45" s="251">
        <f>+GENERALES!BI23</f>
        <v>0</v>
      </c>
      <c r="BJ45" s="251">
        <f>+GENERALES!BJ23</f>
        <v>0</v>
      </c>
      <c r="BK45" s="251">
        <f>+GENERALES!BK23</f>
        <v>0</v>
      </c>
      <c r="BL45" s="251">
        <f>+GENERALES!BL23</f>
        <v>0</v>
      </c>
      <c r="BM45" s="251">
        <f>+GENERALES!BM23</f>
        <v>0</v>
      </c>
      <c r="BN45" s="251">
        <f>+GENERALES!BN23</f>
        <v>0</v>
      </c>
      <c r="BO45" s="251">
        <f>+GENERALES!BO23</f>
        <v>0</v>
      </c>
      <c r="BP45" s="251">
        <f>+GENERALES!BP23</f>
        <v>0</v>
      </c>
      <c r="BQ45" s="251">
        <f>+GENERALES!BQ23</f>
        <v>0</v>
      </c>
      <c r="BR45" s="251">
        <f>+GENERALES!BR23</f>
        <v>0</v>
      </c>
      <c r="BS45" s="251">
        <f>+GENERALES!BS23</f>
        <v>0</v>
      </c>
      <c r="BT45" s="251">
        <f>+GENERALES!BT23</f>
        <v>0</v>
      </c>
      <c r="BU45" s="251">
        <f>+GENERALES!BU23</f>
        <v>0</v>
      </c>
      <c r="BV45" s="251">
        <f>+GENERALES!BV23</f>
        <v>0</v>
      </c>
      <c r="BW45" s="251">
        <f>+GENERALES!BW23</f>
        <v>0</v>
      </c>
      <c r="BX45" s="251">
        <f>+GENERALES!BX23</f>
        <v>0</v>
      </c>
      <c r="BY45" s="251">
        <f>+GENERALES!BY23</f>
        <v>0</v>
      </c>
      <c r="BZ45" s="251">
        <f>+GENERALES!BZ23</f>
        <v>0</v>
      </c>
      <c r="CA45" s="251">
        <f>+GENERALES!CA23</f>
        <v>0</v>
      </c>
      <c r="CB45" s="251">
        <f>+GENERALES!CB23</f>
        <v>0</v>
      </c>
      <c r="CC45" s="251">
        <f>+GENERALES!CC23</f>
        <v>0</v>
      </c>
      <c r="CD45" s="251">
        <f>+GENERALES!CD23</f>
        <v>0</v>
      </c>
      <c r="CE45" s="251">
        <f>+GENERALES!CE23</f>
        <v>0</v>
      </c>
      <c r="CF45" s="251">
        <f>+GENERALES!CF23</f>
        <v>0</v>
      </c>
    </row>
    <row r="46" spans="2:84" ht="15" customHeight="1" thickBot="1" x14ac:dyDescent="0.35">
      <c r="C46" s="976"/>
      <c r="D46" s="233" t="s">
        <v>184</v>
      </c>
      <c r="E46" s="251">
        <f>+IFERROR((E22-E20)/(E22-E21)*E45,0)</f>
        <v>0</v>
      </c>
      <c r="F46" s="251">
        <f t="shared" ref="F46:BQ46" si="39">+IFERROR((F22-F20)/(F22-F21)*F45,0)</f>
        <v>0</v>
      </c>
      <c r="G46" s="251">
        <f t="shared" si="39"/>
        <v>0</v>
      </c>
      <c r="H46" s="251">
        <f t="shared" si="39"/>
        <v>0</v>
      </c>
      <c r="I46" s="251">
        <f t="shared" si="39"/>
        <v>0</v>
      </c>
      <c r="J46" s="251">
        <f t="shared" si="39"/>
        <v>84.1</v>
      </c>
      <c r="K46" s="251">
        <f t="shared" si="39"/>
        <v>82.72727272727272</v>
      </c>
      <c r="L46" s="251">
        <f t="shared" si="39"/>
        <v>87.285714285714278</v>
      </c>
      <c r="M46" s="251">
        <f t="shared" si="39"/>
        <v>87.733333333333334</v>
      </c>
      <c r="N46" s="251">
        <f t="shared" si="39"/>
        <v>86.8</v>
      </c>
      <c r="O46" s="251">
        <f t="shared" si="39"/>
        <v>0</v>
      </c>
      <c r="P46" s="251">
        <f t="shared" si="39"/>
        <v>0</v>
      </c>
      <c r="Q46" s="251">
        <f t="shared" si="39"/>
        <v>0</v>
      </c>
      <c r="R46" s="251">
        <f t="shared" si="39"/>
        <v>0</v>
      </c>
      <c r="S46" s="251">
        <f t="shared" si="39"/>
        <v>0</v>
      </c>
      <c r="T46" s="251">
        <f t="shared" si="39"/>
        <v>0</v>
      </c>
      <c r="U46" s="251">
        <f t="shared" si="39"/>
        <v>0</v>
      </c>
      <c r="V46" s="251">
        <f t="shared" si="39"/>
        <v>0</v>
      </c>
      <c r="W46" s="251">
        <f t="shared" si="39"/>
        <v>0</v>
      </c>
      <c r="X46" s="251">
        <f t="shared" si="39"/>
        <v>0</v>
      </c>
      <c r="Y46" s="251">
        <f t="shared" si="39"/>
        <v>0</v>
      </c>
      <c r="Z46" s="251">
        <f t="shared" si="39"/>
        <v>0</v>
      </c>
      <c r="AA46" s="251">
        <f t="shared" si="39"/>
        <v>0</v>
      </c>
      <c r="AB46" s="251">
        <f t="shared" si="39"/>
        <v>0</v>
      </c>
      <c r="AC46" s="251">
        <f t="shared" si="39"/>
        <v>0</v>
      </c>
      <c r="AD46" s="251">
        <f t="shared" si="39"/>
        <v>0</v>
      </c>
      <c r="AE46" s="251">
        <f t="shared" si="39"/>
        <v>0</v>
      </c>
      <c r="AF46" s="251">
        <f t="shared" si="39"/>
        <v>0</v>
      </c>
      <c r="AG46" s="251">
        <f t="shared" si="39"/>
        <v>0</v>
      </c>
      <c r="AH46" s="251">
        <f t="shared" si="39"/>
        <v>0</v>
      </c>
      <c r="AI46" s="251">
        <f t="shared" si="39"/>
        <v>0</v>
      </c>
      <c r="AJ46" s="251">
        <f t="shared" si="39"/>
        <v>0</v>
      </c>
      <c r="AK46" s="251">
        <f t="shared" si="39"/>
        <v>0</v>
      </c>
      <c r="AL46" s="251">
        <f t="shared" si="39"/>
        <v>0</v>
      </c>
      <c r="AM46" s="251">
        <f t="shared" si="39"/>
        <v>0</v>
      </c>
      <c r="AN46" s="251">
        <f t="shared" si="39"/>
        <v>0</v>
      </c>
      <c r="AO46" s="251">
        <f t="shared" si="39"/>
        <v>0</v>
      </c>
      <c r="AP46" s="251">
        <f t="shared" si="39"/>
        <v>0</v>
      </c>
      <c r="AQ46" s="251">
        <f t="shared" si="39"/>
        <v>0</v>
      </c>
      <c r="AR46" s="251">
        <f t="shared" si="39"/>
        <v>0</v>
      </c>
      <c r="AS46" s="251">
        <f t="shared" si="39"/>
        <v>0</v>
      </c>
      <c r="AT46" s="251">
        <f t="shared" si="39"/>
        <v>0</v>
      </c>
      <c r="AU46" s="251">
        <f t="shared" si="39"/>
        <v>0</v>
      </c>
      <c r="AV46" s="251">
        <f t="shared" si="39"/>
        <v>0</v>
      </c>
      <c r="AW46" s="251">
        <f t="shared" si="39"/>
        <v>0</v>
      </c>
      <c r="AX46" s="251">
        <f t="shared" si="39"/>
        <v>0</v>
      </c>
      <c r="AY46" s="251">
        <f t="shared" si="39"/>
        <v>0</v>
      </c>
      <c r="AZ46" s="251">
        <f t="shared" si="39"/>
        <v>0</v>
      </c>
      <c r="BA46" s="251">
        <f t="shared" si="39"/>
        <v>0</v>
      </c>
      <c r="BB46" s="251">
        <f t="shared" si="39"/>
        <v>0</v>
      </c>
      <c r="BC46" s="251">
        <f t="shared" si="39"/>
        <v>0</v>
      </c>
      <c r="BD46" s="251">
        <f t="shared" si="39"/>
        <v>0</v>
      </c>
      <c r="BE46" s="251">
        <f t="shared" si="39"/>
        <v>0</v>
      </c>
      <c r="BF46" s="251">
        <f t="shared" si="39"/>
        <v>0</v>
      </c>
      <c r="BG46" s="251">
        <f t="shared" si="39"/>
        <v>0</v>
      </c>
      <c r="BH46" s="251">
        <f t="shared" si="39"/>
        <v>0</v>
      </c>
      <c r="BI46" s="251">
        <f t="shared" si="39"/>
        <v>0</v>
      </c>
      <c r="BJ46" s="251">
        <f t="shared" si="39"/>
        <v>0</v>
      </c>
      <c r="BK46" s="251">
        <f t="shared" si="39"/>
        <v>0</v>
      </c>
      <c r="BL46" s="251">
        <f t="shared" si="39"/>
        <v>0</v>
      </c>
      <c r="BM46" s="251">
        <f t="shared" si="39"/>
        <v>0</v>
      </c>
      <c r="BN46" s="251">
        <f t="shared" si="39"/>
        <v>0</v>
      </c>
      <c r="BO46" s="251">
        <f t="shared" si="39"/>
        <v>0</v>
      </c>
      <c r="BP46" s="251">
        <f t="shared" si="39"/>
        <v>0</v>
      </c>
      <c r="BQ46" s="251">
        <f t="shared" si="39"/>
        <v>0</v>
      </c>
      <c r="BR46" s="251">
        <f t="shared" ref="BR46:CF46" si="40">+IFERROR((BR22-BR20)/(BR22-BR21)*BR45,0)</f>
        <v>0</v>
      </c>
      <c r="BS46" s="251">
        <f t="shared" si="40"/>
        <v>0</v>
      </c>
      <c r="BT46" s="251">
        <f t="shared" si="40"/>
        <v>0</v>
      </c>
      <c r="BU46" s="251">
        <f t="shared" si="40"/>
        <v>0</v>
      </c>
      <c r="BV46" s="251">
        <f t="shared" si="40"/>
        <v>0</v>
      </c>
      <c r="BW46" s="251">
        <f t="shared" si="40"/>
        <v>0</v>
      </c>
      <c r="BX46" s="251">
        <f t="shared" si="40"/>
        <v>0</v>
      </c>
      <c r="BY46" s="251">
        <f t="shared" si="40"/>
        <v>0</v>
      </c>
      <c r="BZ46" s="251">
        <f t="shared" si="40"/>
        <v>0</v>
      </c>
      <c r="CA46" s="251">
        <f t="shared" si="40"/>
        <v>0</v>
      </c>
      <c r="CB46" s="251">
        <f t="shared" si="40"/>
        <v>0</v>
      </c>
      <c r="CC46" s="251">
        <f t="shared" si="40"/>
        <v>0</v>
      </c>
      <c r="CD46" s="251">
        <f t="shared" si="40"/>
        <v>0</v>
      </c>
      <c r="CE46" s="251">
        <f t="shared" si="40"/>
        <v>0</v>
      </c>
      <c r="CF46" s="251">
        <f t="shared" si="40"/>
        <v>0</v>
      </c>
    </row>
    <row r="47" spans="2:84" ht="15" customHeight="1" thickBot="1" x14ac:dyDescent="0.35">
      <c r="C47" s="976"/>
      <c r="D47" s="233" t="s">
        <v>183</v>
      </c>
      <c r="E47" s="251">
        <f>IF(E46=0,0,IFERROR(E45-E46,0))</f>
        <v>0</v>
      </c>
      <c r="F47" s="251">
        <f t="shared" ref="F47:BQ47" si="41">IF(F46=0,0,IFERROR(F45-F46,0))</f>
        <v>0</v>
      </c>
      <c r="G47" s="251">
        <f t="shared" si="41"/>
        <v>0</v>
      </c>
      <c r="H47" s="251">
        <f t="shared" si="41"/>
        <v>0</v>
      </c>
      <c r="I47" s="251">
        <f t="shared" si="41"/>
        <v>0</v>
      </c>
      <c r="J47" s="251">
        <f t="shared" si="41"/>
        <v>2.9000000000000057</v>
      </c>
      <c r="K47" s="251">
        <f t="shared" si="41"/>
        <v>8.2727272727272805</v>
      </c>
      <c r="L47" s="251">
        <f t="shared" si="41"/>
        <v>6.7142857142857224</v>
      </c>
      <c r="M47" s="251">
        <f t="shared" si="41"/>
        <v>6.2666666666666657</v>
      </c>
      <c r="N47" s="251">
        <f t="shared" si="41"/>
        <v>6.2000000000000028</v>
      </c>
      <c r="O47" s="251">
        <f t="shared" si="41"/>
        <v>0</v>
      </c>
      <c r="P47" s="251">
        <f t="shared" si="41"/>
        <v>0</v>
      </c>
      <c r="Q47" s="251">
        <f t="shared" si="41"/>
        <v>0</v>
      </c>
      <c r="R47" s="251">
        <f t="shared" si="41"/>
        <v>0</v>
      </c>
      <c r="S47" s="251">
        <f t="shared" si="41"/>
        <v>0</v>
      </c>
      <c r="T47" s="251">
        <f t="shared" si="41"/>
        <v>0</v>
      </c>
      <c r="U47" s="251">
        <f t="shared" si="41"/>
        <v>0</v>
      </c>
      <c r="V47" s="251">
        <f t="shared" si="41"/>
        <v>0</v>
      </c>
      <c r="W47" s="251">
        <f t="shared" si="41"/>
        <v>0</v>
      </c>
      <c r="X47" s="251">
        <f t="shared" si="41"/>
        <v>0</v>
      </c>
      <c r="Y47" s="251">
        <f t="shared" si="41"/>
        <v>0</v>
      </c>
      <c r="Z47" s="251">
        <f t="shared" si="41"/>
        <v>0</v>
      </c>
      <c r="AA47" s="251">
        <f t="shared" si="41"/>
        <v>0</v>
      </c>
      <c r="AB47" s="251">
        <f t="shared" si="41"/>
        <v>0</v>
      </c>
      <c r="AC47" s="251">
        <f t="shared" si="41"/>
        <v>0</v>
      </c>
      <c r="AD47" s="251">
        <f t="shared" si="41"/>
        <v>0</v>
      </c>
      <c r="AE47" s="251">
        <f t="shared" si="41"/>
        <v>0</v>
      </c>
      <c r="AF47" s="251">
        <f t="shared" si="41"/>
        <v>0</v>
      </c>
      <c r="AG47" s="251">
        <f t="shared" si="41"/>
        <v>0</v>
      </c>
      <c r="AH47" s="251">
        <f t="shared" si="41"/>
        <v>0</v>
      </c>
      <c r="AI47" s="251">
        <f t="shared" si="41"/>
        <v>0</v>
      </c>
      <c r="AJ47" s="251">
        <f t="shared" si="41"/>
        <v>0</v>
      </c>
      <c r="AK47" s="251">
        <f t="shared" si="41"/>
        <v>0</v>
      </c>
      <c r="AL47" s="251">
        <f t="shared" si="41"/>
        <v>0</v>
      </c>
      <c r="AM47" s="251">
        <f t="shared" si="41"/>
        <v>0</v>
      </c>
      <c r="AN47" s="251">
        <f t="shared" si="41"/>
        <v>0</v>
      </c>
      <c r="AO47" s="251">
        <f t="shared" si="41"/>
        <v>0</v>
      </c>
      <c r="AP47" s="251">
        <f t="shared" si="41"/>
        <v>0</v>
      </c>
      <c r="AQ47" s="251">
        <f t="shared" si="41"/>
        <v>0</v>
      </c>
      <c r="AR47" s="251">
        <f t="shared" si="41"/>
        <v>0</v>
      </c>
      <c r="AS47" s="251">
        <f t="shared" si="41"/>
        <v>0</v>
      </c>
      <c r="AT47" s="251">
        <f t="shared" si="41"/>
        <v>0</v>
      </c>
      <c r="AU47" s="251">
        <f t="shared" si="41"/>
        <v>0</v>
      </c>
      <c r="AV47" s="251">
        <f t="shared" si="41"/>
        <v>0</v>
      </c>
      <c r="AW47" s="251">
        <f t="shared" si="41"/>
        <v>0</v>
      </c>
      <c r="AX47" s="251">
        <f t="shared" si="41"/>
        <v>0</v>
      </c>
      <c r="AY47" s="251">
        <f t="shared" si="41"/>
        <v>0</v>
      </c>
      <c r="AZ47" s="251">
        <f t="shared" si="41"/>
        <v>0</v>
      </c>
      <c r="BA47" s="251">
        <f t="shared" si="41"/>
        <v>0</v>
      </c>
      <c r="BB47" s="251">
        <f t="shared" si="41"/>
        <v>0</v>
      </c>
      <c r="BC47" s="251">
        <f t="shared" si="41"/>
        <v>0</v>
      </c>
      <c r="BD47" s="251">
        <f t="shared" si="41"/>
        <v>0</v>
      </c>
      <c r="BE47" s="251">
        <f t="shared" si="41"/>
        <v>0</v>
      </c>
      <c r="BF47" s="251">
        <f t="shared" si="41"/>
        <v>0</v>
      </c>
      <c r="BG47" s="251">
        <f t="shared" si="41"/>
        <v>0</v>
      </c>
      <c r="BH47" s="251">
        <f t="shared" si="41"/>
        <v>0</v>
      </c>
      <c r="BI47" s="251">
        <f t="shared" si="41"/>
        <v>0</v>
      </c>
      <c r="BJ47" s="251">
        <f t="shared" si="41"/>
        <v>0</v>
      </c>
      <c r="BK47" s="251">
        <f t="shared" si="41"/>
        <v>0</v>
      </c>
      <c r="BL47" s="251">
        <f t="shared" si="41"/>
        <v>0</v>
      </c>
      <c r="BM47" s="251">
        <f t="shared" si="41"/>
        <v>0</v>
      </c>
      <c r="BN47" s="251">
        <f t="shared" si="41"/>
        <v>0</v>
      </c>
      <c r="BO47" s="251">
        <f t="shared" si="41"/>
        <v>0</v>
      </c>
      <c r="BP47" s="251">
        <f t="shared" si="41"/>
        <v>0</v>
      </c>
      <c r="BQ47" s="251">
        <f t="shared" si="41"/>
        <v>0</v>
      </c>
      <c r="BR47" s="251">
        <f t="shared" ref="BR47:CF47" si="42">IF(BR46=0,0,IFERROR(BR45-BR46,0))</f>
        <v>0</v>
      </c>
      <c r="BS47" s="251">
        <f t="shared" si="42"/>
        <v>0</v>
      </c>
      <c r="BT47" s="251">
        <f t="shared" si="42"/>
        <v>0</v>
      </c>
      <c r="BU47" s="251">
        <f t="shared" si="42"/>
        <v>0</v>
      </c>
      <c r="BV47" s="251">
        <f t="shared" si="42"/>
        <v>0</v>
      </c>
      <c r="BW47" s="251">
        <f t="shared" si="42"/>
        <v>0</v>
      </c>
      <c r="BX47" s="251">
        <f t="shared" si="42"/>
        <v>0</v>
      </c>
      <c r="BY47" s="251">
        <f t="shared" si="42"/>
        <v>0</v>
      </c>
      <c r="BZ47" s="251">
        <f t="shared" si="42"/>
        <v>0</v>
      </c>
      <c r="CA47" s="251">
        <f t="shared" si="42"/>
        <v>0</v>
      </c>
      <c r="CB47" s="251">
        <f t="shared" si="42"/>
        <v>0</v>
      </c>
      <c r="CC47" s="251">
        <f t="shared" si="42"/>
        <v>0</v>
      </c>
      <c r="CD47" s="251">
        <f t="shared" si="42"/>
        <v>0</v>
      </c>
      <c r="CE47" s="251">
        <f t="shared" si="42"/>
        <v>0</v>
      </c>
      <c r="CF47" s="251">
        <f t="shared" si="42"/>
        <v>0</v>
      </c>
    </row>
    <row r="48" spans="2:84" ht="12" customHeight="1" thickBot="1" x14ac:dyDescent="0.35">
      <c r="B48" s="700">
        <v>1</v>
      </c>
      <c r="C48" s="794"/>
      <c r="D48" s="762"/>
      <c r="E48" s="701">
        <v>1</v>
      </c>
      <c r="F48" s="701">
        <v>2</v>
      </c>
      <c r="G48" s="701">
        <v>3</v>
      </c>
      <c r="H48" s="701">
        <v>4</v>
      </c>
      <c r="I48" s="701">
        <v>5</v>
      </c>
      <c r="J48" s="701">
        <v>6</v>
      </c>
      <c r="K48" s="701">
        <v>7</v>
      </c>
      <c r="L48" s="701">
        <v>8</v>
      </c>
      <c r="M48" s="701">
        <v>9</v>
      </c>
      <c r="N48" s="701">
        <v>10</v>
      </c>
      <c r="O48" s="701">
        <v>11</v>
      </c>
      <c r="P48" s="701">
        <v>12</v>
      </c>
      <c r="Q48" s="701">
        <v>13</v>
      </c>
      <c r="R48" s="701">
        <v>14</v>
      </c>
      <c r="S48" s="701">
        <v>15</v>
      </c>
      <c r="T48" s="701">
        <v>16</v>
      </c>
      <c r="U48" s="701">
        <v>17</v>
      </c>
      <c r="V48" s="701">
        <v>18</v>
      </c>
      <c r="W48" s="701">
        <v>19</v>
      </c>
      <c r="X48" s="701">
        <v>20</v>
      </c>
      <c r="Y48" s="701">
        <v>21</v>
      </c>
      <c r="Z48" s="701">
        <v>22</v>
      </c>
      <c r="AA48" s="701">
        <v>23</v>
      </c>
      <c r="AB48" s="701">
        <v>24</v>
      </c>
      <c r="AC48" s="701">
        <v>25</v>
      </c>
      <c r="AD48" s="701">
        <v>26</v>
      </c>
      <c r="AE48" s="701">
        <v>27</v>
      </c>
      <c r="AF48" s="701">
        <v>28</v>
      </c>
      <c r="AG48" s="701">
        <v>29</v>
      </c>
      <c r="AH48" s="701">
        <v>30</v>
      </c>
      <c r="AI48" s="701">
        <v>31</v>
      </c>
      <c r="AJ48" s="701">
        <v>32</v>
      </c>
      <c r="AK48" s="701">
        <v>33</v>
      </c>
      <c r="AL48" s="701">
        <v>34</v>
      </c>
      <c r="AM48" s="701">
        <v>35</v>
      </c>
      <c r="AN48" s="701">
        <v>36</v>
      </c>
      <c r="AO48" s="701">
        <v>37</v>
      </c>
      <c r="AP48" s="701">
        <v>38</v>
      </c>
      <c r="AQ48" s="701">
        <v>39</v>
      </c>
      <c r="AR48" s="701">
        <v>40</v>
      </c>
      <c r="AS48" s="701">
        <v>41</v>
      </c>
      <c r="AT48" s="701">
        <v>42</v>
      </c>
      <c r="AU48" s="701">
        <v>43</v>
      </c>
      <c r="AV48" s="701">
        <v>44</v>
      </c>
      <c r="AW48" s="701">
        <v>45</v>
      </c>
      <c r="AX48" s="701">
        <v>46</v>
      </c>
      <c r="AY48" s="701">
        <v>47</v>
      </c>
      <c r="AZ48" s="701">
        <v>48</v>
      </c>
      <c r="BA48" s="701">
        <v>49</v>
      </c>
      <c r="BB48" s="701">
        <v>50</v>
      </c>
      <c r="BC48" s="701">
        <v>51</v>
      </c>
      <c r="BD48" s="701">
        <v>52</v>
      </c>
      <c r="BE48" s="701">
        <v>53</v>
      </c>
      <c r="BF48" s="701">
        <v>54</v>
      </c>
      <c r="BG48" s="701">
        <v>55</v>
      </c>
      <c r="BH48" s="701">
        <v>56</v>
      </c>
      <c r="BI48" s="701">
        <v>57</v>
      </c>
      <c r="BJ48" s="701">
        <v>58</v>
      </c>
      <c r="BK48" s="701">
        <v>59</v>
      </c>
      <c r="BL48" s="701">
        <v>60</v>
      </c>
      <c r="BM48" s="701">
        <v>61</v>
      </c>
      <c r="BN48" s="701">
        <v>62</v>
      </c>
      <c r="BO48" s="701">
        <v>63</v>
      </c>
      <c r="BP48" s="701">
        <v>64</v>
      </c>
      <c r="BQ48" s="701">
        <v>65</v>
      </c>
      <c r="BR48" s="701">
        <v>66</v>
      </c>
      <c r="BS48" s="701">
        <v>67</v>
      </c>
      <c r="BT48" s="701">
        <v>68</v>
      </c>
      <c r="BU48" s="701">
        <v>69</v>
      </c>
      <c r="BV48" s="701">
        <v>70</v>
      </c>
      <c r="BW48" s="701">
        <v>71</v>
      </c>
      <c r="BX48" s="701">
        <v>72</v>
      </c>
      <c r="BY48" s="701">
        <v>73</v>
      </c>
      <c r="BZ48" s="701">
        <v>74</v>
      </c>
      <c r="CA48" s="701">
        <v>75</v>
      </c>
      <c r="CB48" s="701">
        <v>76</v>
      </c>
      <c r="CC48" s="701">
        <v>77</v>
      </c>
      <c r="CD48" s="701">
        <v>78</v>
      </c>
      <c r="CE48" s="701">
        <v>79</v>
      </c>
      <c r="CF48" s="701">
        <v>80</v>
      </c>
    </row>
    <row r="49" spans="1:84" ht="15" customHeight="1" thickBot="1" x14ac:dyDescent="0.35">
      <c r="B49" s="700">
        <v>2</v>
      </c>
      <c r="C49" s="980" t="s">
        <v>282</v>
      </c>
      <c r="D49" s="240" t="s">
        <v>185</v>
      </c>
      <c r="E49" s="249">
        <f>+IF(E5='Base Datos'!$V$21,IFERROR(E37/E17*1000,0),IFERROR(E47*3.78*60,0))</f>
        <v>0</v>
      </c>
      <c r="F49" s="249">
        <f>+IF(F5='Base Datos'!$V$21,IFERROR(F37/F17*1000,0),IFERROR(F47*3.78*60,0))</f>
        <v>0</v>
      </c>
      <c r="G49" s="249">
        <f>+IF(G5='Base Datos'!$V$21,IFERROR(G37/G17*1000,0),IFERROR(G47*3.78*60,0))</f>
        <v>0</v>
      </c>
      <c r="H49" s="249">
        <f>+IF(H5='Base Datos'!$V$21,IFERROR(H37/H17*1000,0),IFERROR(H47*3.78*60,0))</f>
        <v>0</v>
      </c>
      <c r="I49" s="249">
        <f>+IF(I5='Base Datos'!$V$21,IFERROR(I37/I17*1000,0),IFERROR(I47*3.78*60,0))</f>
        <v>0</v>
      </c>
      <c r="J49" s="249">
        <f>+IF(J5='Base Datos'!$V$21,IFERROR(J37/J17*1000,0),IFERROR(J47*3.78*60,0))</f>
        <v>108.7634943181818</v>
      </c>
      <c r="K49" s="249">
        <f>+IF(K5='Base Datos'!$V$21,IFERROR(K37/K17*1000,0),IFERROR(K47*3.78*60,0))</f>
        <v>321.14289772727267</v>
      </c>
      <c r="L49" s="249">
        <f>+IF(L5='Base Datos'!$V$21,IFERROR(L37/L17*1000,0),IFERROR(L47*3.78*60,0))</f>
        <v>484.61628787878777</v>
      </c>
      <c r="M49" s="249">
        <f>+IF(M5='Base Datos'!$V$21,IFERROR(M37/M17*1000,0),IFERROR(M47*3.78*60,0))</f>
        <v>321.14289772727267</v>
      </c>
      <c r="N49" s="249">
        <f>+IF(N5='Base Datos'!$V$21,IFERROR(N37/N17*1000,0),IFERROR(N47*3.78*60,0))</f>
        <v>268.14886363636361</v>
      </c>
      <c r="O49" s="249">
        <f>+IF(O5='Base Datos'!$V$21,IFERROR(O37/O17*1000,0),IFERROR(O47*3.78*60,0))</f>
        <v>0</v>
      </c>
      <c r="P49" s="249">
        <f>+IF(P5='Base Datos'!$V$21,IFERROR(P37/P17*1000,0),IFERROR(P47*3.78*60,0))</f>
        <v>0</v>
      </c>
      <c r="Q49" s="249">
        <f>+IF(Q5='Base Datos'!$V$21,IFERROR(Q37/Q17*1000,0),IFERROR(Q47*3.78*60,0))</f>
        <v>0</v>
      </c>
      <c r="R49" s="249">
        <f>+IF(R5='Base Datos'!$V$21,IFERROR(R37/R17*1000,0),IFERROR(R47*3.78*60,0))</f>
        <v>0</v>
      </c>
      <c r="S49" s="249">
        <f>+IF(S5='Base Datos'!$V$21,IFERROR(S37/S17*1000,0),IFERROR(S47*3.78*60,0))</f>
        <v>0</v>
      </c>
      <c r="T49" s="249">
        <f>+IF(T5='Base Datos'!$V$21,IFERROR(T37/T17*1000,0),IFERROR(T47*3.78*60,0))</f>
        <v>0</v>
      </c>
      <c r="U49" s="249">
        <f>+IF(U5='Base Datos'!$V$21,IFERROR(U37/U17*1000,0),IFERROR(U47*3.78*60,0))</f>
        <v>0</v>
      </c>
      <c r="V49" s="249">
        <f>+IF(V5='Base Datos'!$V$21,IFERROR(V37/V17*1000,0),IFERROR(V47*3.78*60,0))</f>
        <v>0</v>
      </c>
      <c r="W49" s="249">
        <f>+IF(W5='Base Datos'!$V$21,IFERROR(W37/W17*1000,0),IFERROR(W47*3.78*60,0))</f>
        <v>0</v>
      </c>
      <c r="X49" s="249">
        <f>+IF(X5='Base Datos'!$V$21,IFERROR(X37/X17*1000,0),IFERROR(X47*3.78*60,0))</f>
        <v>0</v>
      </c>
      <c r="Y49" s="249">
        <f>+IF(Y5='Base Datos'!$V$21,IFERROR(Y37/Y17*1000,0),IFERROR(Y47*3.78*60,0))</f>
        <v>0</v>
      </c>
      <c r="Z49" s="249">
        <f>+IF(Z5='Base Datos'!$V$21,IFERROR(Z37/Z17*1000,0),IFERROR(Z47*3.78*60,0))</f>
        <v>0</v>
      </c>
      <c r="AA49" s="249">
        <f>+IF(AA5='Base Datos'!$V$21,IFERROR(AA37/AA17*1000,0),IFERROR(AA47*3.78*60,0))</f>
        <v>0</v>
      </c>
      <c r="AB49" s="249">
        <f>+IF(AB5='Base Datos'!$V$21,IFERROR(AB37/AB17*1000,0),IFERROR(AB47*3.78*60,0))</f>
        <v>0</v>
      </c>
      <c r="AC49" s="249">
        <f>+IF(AC5='Base Datos'!$V$21,IFERROR(AC37/AC17*1000,0),IFERROR(AC47*3.78*60,0))</f>
        <v>0</v>
      </c>
      <c r="AD49" s="249">
        <f>+IF(AD5='Base Datos'!$V$21,IFERROR(AD37/AD17*1000,0),IFERROR(AD47*3.78*60,0))</f>
        <v>0</v>
      </c>
      <c r="AE49" s="249">
        <f>+IF(AE5='Base Datos'!$V$21,IFERROR(AE37/AE17*1000,0),IFERROR(AE47*3.78*60,0))</f>
        <v>0</v>
      </c>
      <c r="AF49" s="249">
        <f>+IF(AF5='Base Datos'!$V$21,IFERROR(AF37/AF17*1000,0),IFERROR(AF47*3.78*60,0))</f>
        <v>0</v>
      </c>
      <c r="AG49" s="249">
        <f>+IF(AG5='Base Datos'!$V$21,IFERROR(AG37/AG17*1000,0),IFERROR(AG47*3.78*60,0))</f>
        <v>0</v>
      </c>
      <c r="AH49" s="249">
        <f>+IF(AH5='Base Datos'!$V$21,IFERROR(AH37/AH17*1000,0),IFERROR(AH47*3.78*60,0))</f>
        <v>0</v>
      </c>
      <c r="AI49" s="249">
        <f>+IF(AI5='Base Datos'!$V$21,IFERROR(AI37/AI17*1000,0),IFERROR(AI47*3.78*60,0))</f>
        <v>0</v>
      </c>
      <c r="AJ49" s="249">
        <f>+IF(AJ5='Base Datos'!$V$21,IFERROR(AJ37/AJ17*1000,0),IFERROR(AJ47*3.78*60,0))</f>
        <v>0</v>
      </c>
      <c r="AK49" s="249">
        <f>+IF(AK5='Base Datos'!$V$21,IFERROR(AK37/AK17*1000,0),IFERROR(AK47*3.78*60,0))</f>
        <v>0</v>
      </c>
      <c r="AL49" s="249">
        <f>+IF(AL5='Base Datos'!$V$21,IFERROR(AL37/AL17*1000,0),IFERROR(AL47*3.78*60,0))</f>
        <v>0</v>
      </c>
      <c r="AM49" s="249">
        <f>+IF(AM5='Base Datos'!$V$21,IFERROR(AM37/AM17*1000,0),IFERROR(AM47*3.78*60,0))</f>
        <v>0</v>
      </c>
      <c r="AN49" s="249">
        <f>+IF(AN5='Base Datos'!$V$21,IFERROR(AN37/AN17*1000,0),IFERROR(AN47*3.78*60,0))</f>
        <v>0</v>
      </c>
      <c r="AO49" s="249">
        <f>+IF(AO5='Base Datos'!$V$21,IFERROR(AO37/AO17*1000,0),IFERROR(AO47*3.78*60,0))</f>
        <v>0</v>
      </c>
      <c r="AP49" s="249">
        <f>+IF(AP5='Base Datos'!$V$21,IFERROR(AP37/AP17*1000,0),IFERROR(AP47*3.78*60,0))</f>
        <v>0</v>
      </c>
      <c r="AQ49" s="249">
        <f>+IF(AQ5='Base Datos'!$V$21,IFERROR(AQ37/AQ17*1000,0),IFERROR(AQ47*3.78*60,0))</f>
        <v>0</v>
      </c>
      <c r="AR49" s="249">
        <f>+IF(AR5='Base Datos'!$V$21,IFERROR(AR37/AR17*1000,0),IFERROR(AR47*3.78*60,0))</f>
        <v>0</v>
      </c>
      <c r="AS49" s="249">
        <f>+IF(AS5='Base Datos'!$V$21,IFERROR(AS37/AS17*1000,0),IFERROR(AS47*3.78*60,0))</f>
        <v>0</v>
      </c>
      <c r="AT49" s="249">
        <f>+IF(AT5='Base Datos'!$V$21,IFERROR(AT37/AT17*1000,0),IFERROR(AT47*3.78*60,0))</f>
        <v>0</v>
      </c>
      <c r="AU49" s="249">
        <f>+IF(AU5='Base Datos'!$V$21,IFERROR(AU37/AU17*1000,0),IFERROR(AU47*3.78*60,0))</f>
        <v>0</v>
      </c>
      <c r="AV49" s="249">
        <f>+IF(AV5='Base Datos'!$V$21,IFERROR(AV37/AV17*1000,0),IFERROR(AV47*3.78*60,0))</f>
        <v>0</v>
      </c>
      <c r="AW49" s="249">
        <f>+IF(AW5='Base Datos'!$V$21,IFERROR(AW37/AW17*1000,0),IFERROR(AW47*3.78*60,0))</f>
        <v>0</v>
      </c>
      <c r="AX49" s="249">
        <f>+IF(AX5='Base Datos'!$V$21,IFERROR(AX37/AX17*1000,0),IFERROR(AX47*3.78*60,0))</f>
        <v>0</v>
      </c>
      <c r="AY49" s="249">
        <f>+IF(AY5='Base Datos'!$V$21,IFERROR(AY37/AY17*1000,0),IFERROR(AY47*3.78*60,0))</f>
        <v>0</v>
      </c>
      <c r="AZ49" s="249">
        <f>+IF(AZ5='Base Datos'!$V$21,IFERROR(AZ37/AZ17*1000,0),IFERROR(AZ47*3.78*60,0))</f>
        <v>0</v>
      </c>
      <c r="BA49" s="249">
        <f>+IF(BA5='Base Datos'!$V$21,IFERROR(BA37/BA17*1000,0),IFERROR(BA47*3.78*60,0))</f>
        <v>0</v>
      </c>
      <c r="BB49" s="249">
        <f>+IF(BB5='Base Datos'!$V$21,IFERROR(BB37/BB17*1000,0),IFERROR(BB47*3.78*60,0))</f>
        <v>0</v>
      </c>
      <c r="BC49" s="249">
        <f>+IF(BC5='Base Datos'!$V$21,IFERROR(BC37/BC17*1000,0),IFERROR(BC47*3.78*60,0))</f>
        <v>0</v>
      </c>
      <c r="BD49" s="249">
        <f>+IF(BD5='Base Datos'!$V$21,IFERROR(BD37/BD17*1000,0),IFERROR(BD47*3.78*60,0))</f>
        <v>0</v>
      </c>
      <c r="BE49" s="249">
        <f>+IF(BE5='Base Datos'!$V$21,IFERROR(BE37/BE17*1000,0),IFERROR(BE47*3.78*60,0))</f>
        <v>0</v>
      </c>
      <c r="BF49" s="249">
        <f>+IF(BF5='Base Datos'!$V$21,IFERROR(BF37/BF17*1000,0),IFERROR(BF47*3.78*60,0))</f>
        <v>0</v>
      </c>
      <c r="BG49" s="249">
        <f>+IF(BG5='Base Datos'!$V$21,IFERROR(BG37/BG17*1000,0),IFERROR(BG47*3.78*60,0))</f>
        <v>0</v>
      </c>
      <c r="BH49" s="249">
        <f>+IF(BH5='Base Datos'!$V$21,IFERROR(BH37/BH17*1000,0),IFERROR(BH47*3.78*60,0))</f>
        <v>0</v>
      </c>
      <c r="BI49" s="249">
        <f>+IF(BI5='Base Datos'!$V$21,IFERROR(BI37/BI17*1000,0),IFERROR(BI47*3.78*60,0))</f>
        <v>0</v>
      </c>
      <c r="BJ49" s="249">
        <f>+IF(BJ5='Base Datos'!$V$21,IFERROR(BJ37/BJ17*1000,0),IFERROR(BJ47*3.78*60,0))</f>
        <v>0</v>
      </c>
      <c r="BK49" s="249">
        <f>+IF(BK5='Base Datos'!$V$21,IFERROR(BK37/BK17*1000,0),IFERROR(BK47*3.78*60,0))</f>
        <v>0</v>
      </c>
      <c r="BL49" s="249">
        <f>+IF(BL5='Base Datos'!$V$21,IFERROR(BL37/BL17*1000,0),IFERROR(BL47*3.78*60,0))</f>
        <v>0</v>
      </c>
      <c r="BM49" s="249">
        <f>+IF(BM5='Base Datos'!$V$21,IFERROR(BM37/BM17*1000,0),IFERROR(BM47*3.78*60,0))</f>
        <v>0</v>
      </c>
      <c r="BN49" s="249">
        <f>+IF(BN5='Base Datos'!$V$21,IFERROR(BN37/BN17*1000,0),IFERROR(BN47*3.78*60,0))</f>
        <v>0</v>
      </c>
      <c r="BO49" s="249">
        <f>+IF(BO5='Base Datos'!$V$21,IFERROR(BO37/BO17*1000,0),IFERROR(BO47*3.78*60,0))</f>
        <v>0</v>
      </c>
      <c r="BP49" s="249">
        <f>+IF(BP5='Base Datos'!$V$21,IFERROR(BP37/BP17*1000,0),IFERROR(BP47*3.78*60,0))</f>
        <v>0</v>
      </c>
      <c r="BQ49" s="249">
        <f>+IF(BQ5='Base Datos'!$V$21,IFERROR(BQ37/BQ17*1000,0),IFERROR(BQ47*3.78*60,0))</f>
        <v>0</v>
      </c>
      <c r="BR49" s="249">
        <f>+IF(BR5='Base Datos'!$V$21,IFERROR(BR37/BR17*1000,0),IFERROR(BR47*3.78*60,0))</f>
        <v>0</v>
      </c>
      <c r="BS49" s="249">
        <f>+IF(BS5='Base Datos'!$V$21,IFERROR(BS37/BS17*1000,0),IFERROR(BS47*3.78*60,0))</f>
        <v>0</v>
      </c>
      <c r="BT49" s="249">
        <f>+IF(BT5='Base Datos'!$V$21,IFERROR(BT37/BT17*1000,0),IFERROR(BT47*3.78*60,0))</f>
        <v>0</v>
      </c>
      <c r="BU49" s="249">
        <f>+IF(BU5='Base Datos'!$V$21,IFERROR(BU37/BU17*1000,0),IFERROR(BU47*3.78*60,0))</f>
        <v>0</v>
      </c>
      <c r="BV49" s="249">
        <f>+IF(BV5='Base Datos'!$V$21,IFERROR(BV37/BV17*1000,0),IFERROR(BV47*3.78*60,0))</f>
        <v>0</v>
      </c>
      <c r="BW49" s="249">
        <f>+IF(BW5='Base Datos'!$V$21,IFERROR(BW37/BW17*1000,0),IFERROR(BW47*3.78*60,0))</f>
        <v>0</v>
      </c>
      <c r="BX49" s="249">
        <f>+IF(BX5='Base Datos'!$V$21,IFERROR(BX37/BX17*1000,0),IFERROR(BX47*3.78*60,0))</f>
        <v>0</v>
      </c>
      <c r="BY49" s="249">
        <f>+IF(BY5='Base Datos'!$V$21,IFERROR(BY37/BY17*1000,0),IFERROR(BY47*3.78*60,0))</f>
        <v>0</v>
      </c>
      <c r="BZ49" s="249">
        <f>+IF(BZ5='Base Datos'!$V$21,IFERROR(BZ37/BZ17*1000,0),IFERROR(BZ47*3.78*60,0))</f>
        <v>0</v>
      </c>
      <c r="CA49" s="249">
        <f>+IF(CA5='Base Datos'!$V$21,IFERROR(CA37/CA17*1000,0),IFERROR(CA47*3.78*60,0))</f>
        <v>0</v>
      </c>
      <c r="CB49" s="249">
        <f>+IF(CB5='Base Datos'!$V$21,IFERROR(CB37/CB17*1000,0),IFERROR(CB47*3.78*60,0))</f>
        <v>0</v>
      </c>
      <c r="CC49" s="249">
        <f>+IF(CC5='Base Datos'!$V$21,IFERROR(CC37/CC17*1000,0),IFERROR(CC47*3.78*60,0))</f>
        <v>0</v>
      </c>
      <c r="CD49" s="249">
        <f>+IF(CD5='Base Datos'!$V$21,IFERROR(CD37/CD17*1000,0),IFERROR(CD47*3.78*60,0))</f>
        <v>0</v>
      </c>
      <c r="CE49" s="249">
        <f>+IF(CE5='Base Datos'!$V$21,IFERROR(CE37/CE17*1000,0),IFERROR(CE47*3.78*60,0))</f>
        <v>0</v>
      </c>
      <c r="CF49" s="249">
        <f>+IF(CF5='Base Datos'!$V$21,IFERROR(CF37/CF17*1000,0),IFERROR(CF47*3.78*60,0))</f>
        <v>0</v>
      </c>
    </row>
    <row r="50" spans="1:84" ht="15" customHeight="1" thickBot="1" x14ac:dyDescent="0.35">
      <c r="B50" s="700">
        <v>3</v>
      </c>
      <c r="C50" s="981"/>
      <c r="D50" s="240" t="s">
        <v>186</v>
      </c>
      <c r="E50" s="249">
        <f>+IFERROR(E49*E35/100,0)</f>
        <v>0</v>
      </c>
      <c r="F50" s="249">
        <f t="shared" ref="F50:BQ50" si="43">+IFERROR(F49*F35/100,0)</f>
        <v>0</v>
      </c>
      <c r="G50" s="249">
        <f t="shared" si="43"/>
        <v>0</v>
      </c>
      <c r="H50" s="249">
        <f t="shared" si="43"/>
        <v>0</v>
      </c>
      <c r="I50" s="249">
        <f t="shared" si="43"/>
        <v>0</v>
      </c>
      <c r="J50" s="249">
        <f t="shared" si="43"/>
        <v>42.417762784090904</v>
      </c>
      <c r="K50" s="249">
        <f t="shared" si="43"/>
        <v>131.6685880681818</v>
      </c>
      <c r="L50" s="249">
        <f t="shared" si="43"/>
        <v>189.00035227272721</v>
      </c>
      <c r="M50" s="249">
        <f t="shared" si="43"/>
        <v>134.88001704545451</v>
      </c>
      <c r="N50" s="249">
        <f t="shared" si="43"/>
        <v>115.30401136363635</v>
      </c>
      <c r="O50" s="249">
        <f t="shared" si="43"/>
        <v>0</v>
      </c>
      <c r="P50" s="249">
        <f t="shared" si="43"/>
        <v>0</v>
      </c>
      <c r="Q50" s="249">
        <f t="shared" si="43"/>
        <v>0</v>
      </c>
      <c r="R50" s="249">
        <f t="shared" si="43"/>
        <v>0</v>
      </c>
      <c r="S50" s="249">
        <f t="shared" si="43"/>
        <v>0</v>
      </c>
      <c r="T50" s="249">
        <f t="shared" si="43"/>
        <v>0</v>
      </c>
      <c r="U50" s="249">
        <f t="shared" si="43"/>
        <v>0</v>
      </c>
      <c r="V50" s="249">
        <f t="shared" si="43"/>
        <v>0</v>
      </c>
      <c r="W50" s="249">
        <f t="shared" si="43"/>
        <v>0</v>
      </c>
      <c r="X50" s="249">
        <f t="shared" si="43"/>
        <v>0</v>
      </c>
      <c r="Y50" s="249">
        <f t="shared" si="43"/>
        <v>0</v>
      </c>
      <c r="Z50" s="249">
        <f t="shared" si="43"/>
        <v>0</v>
      </c>
      <c r="AA50" s="249">
        <f t="shared" si="43"/>
        <v>0</v>
      </c>
      <c r="AB50" s="249">
        <f t="shared" si="43"/>
        <v>0</v>
      </c>
      <c r="AC50" s="249">
        <f t="shared" si="43"/>
        <v>0</v>
      </c>
      <c r="AD50" s="249">
        <f t="shared" si="43"/>
        <v>0</v>
      </c>
      <c r="AE50" s="249">
        <f t="shared" si="43"/>
        <v>0</v>
      </c>
      <c r="AF50" s="249">
        <f t="shared" si="43"/>
        <v>0</v>
      </c>
      <c r="AG50" s="249">
        <f t="shared" si="43"/>
        <v>0</v>
      </c>
      <c r="AH50" s="249">
        <f t="shared" si="43"/>
        <v>0</v>
      </c>
      <c r="AI50" s="249">
        <f t="shared" si="43"/>
        <v>0</v>
      </c>
      <c r="AJ50" s="249">
        <f t="shared" si="43"/>
        <v>0</v>
      </c>
      <c r="AK50" s="249">
        <f t="shared" si="43"/>
        <v>0</v>
      </c>
      <c r="AL50" s="249">
        <f t="shared" si="43"/>
        <v>0</v>
      </c>
      <c r="AM50" s="249">
        <f t="shared" si="43"/>
        <v>0</v>
      </c>
      <c r="AN50" s="249">
        <f t="shared" si="43"/>
        <v>0</v>
      </c>
      <c r="AO50" s="249">
        <f t="shared" si="43"/>
        <v>0</v>
      </c>
      <c r="AP50" s="249">
        <f t="shared" si="43"/>
        <v>0</v>
      </c>
      <c r="AQ50" s="249">
        <f t="shared" si="43"/>
        <v>0</v>
      </c>
      <c r="AR50" s="249">
        <f t="shared" si="43"/>
        <v>0</v>
      </c>
      <c r="AS50" s="249">
        <f t="shared" si="43"/>
        <v>0</v>
      </c>
      <c r="AT50" s="249">
        <f t="shared" si="43"/>
        <v>0</v>
      </c>
      <c r="AU50" s="249">
        <f t="shared" si="43"/>
        <v>0</v>
      </c>
      <c r="AV50" s="249">
        <f t="shared" si="43"/>
        <v>0</v>
      </c>
      <c r="AW50" s="249">
        <f t="shared" si="43"/>
        <v>0</v>
      </c>
      <c r="AX50" s="249">
        <f t="shared" si="43"/>
        <v>0</v>
      </c>
      <c r="AY50" s="249">
        <f t="shared" si="43"/>
        <v>0</v>
      </c>
      <c r="AZ50" s="249">
        <f t="shared" si="43"/>
        <v>0</v>
      </c>
      <c r="BA50" s="249">
        <f t="shared" si="43"/>
        <v>0</v>
      </c>
      <c r="BB50" s="249">
        <f t="shared" si="43"/>
        <v>0</v>
      </c>
      <c r="BC50" s="249">
        <f t="shared" si="43"/>
        <v>0</v>
      </c>
      <c r="BD50" s="249">
        <f t="shared" si="43"/>
        <v>0</v>
      </c>
      <c r="BE50" s="249">
        <f t="shared" si="43"/>
        <v>0</v>
      </c>
      <c r="BF50" s="249">
        <f t="shared" si="43"/>
        <v>0</v>
      </c>
      <c r="BG50" s="249">
        <f t="shared" si="43"/>
        <v>0</v>
      </c>
      <c r="BH50" s="249">
        <f t="shared" si="43"/>
        <v>0</v>
      </c>
      <c r="BI50" s="249">
        <f t="shared" si="43"/>
        <v>0</v>
      </c>
      <c r="BJ50" s="249">
        <f t="shared" si="43"/>
        <v>0</v>
      </c>
      <c r="BK50" s="249">
        <f t="shared" si="43"/>
        <v>0</v>
      </c>
      <c r="BL50" s="249">
        <f t="shared" si="43"/>
        <v>0</v>
      </c>
      <c r="BM50" s="249">
        <f t="shared" si="43"/>
        <v>0</v>
      </c>
      <c r="BN50" s="249">
        <f t="shared" si="43"/>
        <v>0</v>
      </c>
      <c r="BO50" s="249">
        <f t="shared" si="43"/>
        <v>0</v>
      </c>
      <c r="BP50" s="249">
        <f t="shared" si="43"/>
        <v>0</v>
      </c>
      <c r="BQ50" s="249">
        <f t="shared" si="43"/>
        <v>0</v>
      </c>
      <c r="BR50" s="249">
        <f t="shared" ref="BR50:CF50" si="44">+IFERROR(BR49*BR35/100,0)</f>
        <v>0</v>
      </c>
      <c r="BS50" s="249">
        <f t="shared" si="44"/>
        <v>0</v>
      </c>
      <c r="BT50" s="249">
        <f t="shared" si="44"/>
        <v>0</v>
      </c>
      <c r="BU50" s="249">
        <f t="shared" si="44"/>
        <v>0</v>
      </c>
      <c r="BV50" s="249">
        <f t="shared" si="44"/>
        <v>0</v>
      </c>
      <c r="BW50" s="249">
        <f t="shared" si="44"/>
        <v>0</v>
      </c>
      <c r="BX50" s="249">
        <f t="shared" si="44"/>
        <v>0</v>
      </c>
      <c r="BY50" s="249">
        <f t="shared" si="44"/>
        <v>0</v>
      </c>
      <c r="BZ50" s="249">
        <f t="shared" si="44"/>
        <v>0</v>
      </c>
      <c r="CA50" s="249">
        <f t="shared" si="44"/>
        <v>0</v>
      </c>
      <c r="CB50" s="249">
        <f t="shared" si="44"/>
        <v>0</v>
      </c>
      <c r="CC50" s="249">
        <f t="shared" si="44"/>
        <v>0</v>
      </c>
      <c r="CD50" s="249">
        <f t="shared" si="44"/>
        <v>0</v>
      </c>
      <c r="CE50" s="249">
        <f t="shared" si="44"/>
        <v>0</v>
      </c>
      <c r="CF50" s="249">
        <f t="shared" si="44"/>
        <v>0</v>
      </c>
    </row>
    <row r="51" spans="1:84" ht="15" customHeight="1" thickBot="1" x14ac:dyDescent="0.35">
      <c r="B51" s="700">
        <v>4</v>
      </c>
      <c r="C51" s="981"/>
      <c r="D51" s="240" t="s">
        <v>187</v>
      </c>
      <c r="E51" s="249">
        <f>+IFERROR(E49-E50,0)</f>
        <v>0</v>
      </c>
      <c r="F51" s="249">
        <f t="shared" ref="F51:BQ51" si="45">+IFERROR(F49-F50,0)</f>
        <v>0</v>
      </c>
      <c r="G51" s="249">
        <f t="shared" si="45"/>
        <v>0</v>
      </c>
      <c r="H51" s="249">
        <f t="shared" si="45"/>
        <v>0</v>
      </c>
      <c r="I51" s="249">
        <f t="shared" si="45"/>
        <v>0</v>
      </c>
      <c r="J51" s="249">
        <f t="shared" si="45"/>
        <v>66.345731534090902</v>
      </c>
      <c r="K51" s="249">
        <f t="shared" si="45"/>
        <v>189.47430965909086</v>
      </c>
      <c r="L51" s="249">
        <f t="shared" si="45"/>
        <v>295.61593560606059</v>
      </c>
      <c r="M51" s="249">
        <f t="shared" si="45"/>
        <v>186.26288068181816</v>
      </c>
      <c r="N51" s="249">
        <f t="shared" si="45"/>
        <v>152.84485227272728</v>
      </c>
      <c r="O51" s="249">
        <f t="shared" si="45"/>
        <v>0</v>
      </c>
      <c r="P51" s="249">
        <f t="shared" si="45"/>
        <v>0</v>
      </c>
      <c r="Q51" s="249">
        <f t="shared" si="45"/>
        <v>0</v>
      </c>
      <c r="R51" s="249">
        <f t="shared" si="45"/>
        <v>0</v>
      </c>
      <c r="S51" s="249">
        <f t="shared" si="45"/>
        <v>0</v>
      </c>
      <c r="T51" s="249">
        <f t="shared" si="45"/>
        <v>0</v>
      </c>
      <c r="U51" s="249">
        <f t="shared" si="45"/>
        <v>0</v>
      </c>
      <c r="V51" s="249">
        <f t="shared" si="45"/>
        <v>0</v>
      </c>
      <c r="W51" s="249">
        <f t="shared" si="45"/>
        <v>0</v>
      </c>
      <c r="X51" s="249">
        <f t="shared" si="45"/>
        <v>0</v>
      </c>
      <c r="Y51" s="249">
        <f t="shared" si="45"/>
        <v>0</v>
      </c>
      <c r="Z51" s="249">
        <f t="shared" si="45"/>
        <v>0</v>
      </c>
      <c r="AA51" s="249">
        <f t="shared" si="45"/>
        <v>0</v>
      </c>
      <c r="AB51" s="249">
        <f t="shared" si="45"/>
        <v>0</v>
      </c>
      <c r="AC51" s="249">
        <f t="shared" si="45"/>
        <v>0</v>
      </c>
      <c r="AD51" s="249">
        <f t="shared" si="45"/>
        <v>0</v>
      </c>
      <c r="AE51" s="249">
        <f t="shared" si="45"/>
        <v>0</v>
      </c>
      <c r="AF51" s="249">
        <f t="shared" si="45"/>
        <v>0</v>
      </c>
      <c r="AG51" s="249">
        <f t="shared" si="45"/>
        <v>0</v>
      </c>
      <c r="AH51" s="249">
        <f t="shared" si="45"/>
        <v>0</v>
      </c>
      <c r="AI51" s="249">
        <f t="shared" si="45"/>
        <v>0</v>
      </c>
      <c r="AJ51" s="249">
        <f t="shared" si="45"/>
        <v>0</v>
      </c>
      <c r="AK51" s="249">
        <f t="shared" si="45"/>
        <v>0</v>
      </c>
      <c r="AL51" s="249">
        <f t="shared" si="45"/>
        <v>0</v>
      </c>
      <c r="AM51" s="249">
        <f t="shared" si="45"/>
        <v>0</v>
      </c>
      <c r="AN51" s="249">
        <f t="shared" si="45"/>
        <v>0</v>
      </c>
      <c r="AO51" s="249">
        <f t="shared" si="45"/>
        <v>0</v>
      </c>
      <c r="AP51" s="249">
        <f t="shared" si="45"/>
        <v>0</v>
      </c>
      <c r="AQ51" s="249">
        <f t="shared" si="45"/>
        <v>0</v>
      </c>
      <c r="AR51" s="249">
        <f t="shared" si="45"/>
        <v>0</v>
      </c>
      <c r="AS51" s="249">
        <f t="shared" si="45"/>
        <v>0</v>
      </c>
      <c r="AT51" s="249">
        <f t="shared" si="45"/>
        <v>0</v>
      </c>
      <c r="AU51" s="249">
        <f t="shared" si="45"/>
        <v>0</v>
      </c>
      <c r="AV51" s="249">
        <f t="shared" si="45"/>
        <v>0</v>
      </c>
      <c r="AW51" s="249">
        <f t="shared" si="45"/>
        <v>0</v>
      </c>
      <c r="AX51" s="249">
        <f t="shared" si="45"/>
        <v>0</v>
      </c>
      <c r="AY51" s="249">
        <f t="shared" si="45"/>
        <v>0</v>
      </c>
      <c r="AZ51" s="249">
        <f t="shared" si="45"/>
        <v>0</v>
      </c>
      <c r="BA51" s="249">
        <f t="shared" si="45"/>
        <v>0</v>
      </c>
      <c r="BB51" s="249">
        <f t="shared" si="45"/>
        <v>0</v>
      </c>
      <c r="BC51" s="249">
        <f t="shared" si="45"/>
        <v>0</v>
      </c>
      <c r="BD51" s="249">
        <f t="shared" si="45"/>
        <v>0</v>
      </c>
      <c r="BE51" s="249">
        <f t="shared" si="45"/>
        <v>0</v>
      </c>
      <c r="BF51" s="249">
        <f t="shared" si="45"/>
        <v>0</v>
      </c>
      <c r="BG51" s="249">
        <f t="shared" si="45"/>
        <v>0</v>
      </c>
      <c r="BH51" s="249">
        <f t="shared" si="45"/>
        <v>0</v>
      </c>
      <c r="BI51" s="249">
        <f t="shared" si="45"/>
        <v>0</v>
      </c>
      <c r="BJ51" s="249">
        <f t="shared" si="45"/>
        <v>0</v>
      </c>
      <c r="BK51" s="249">
        <f t="shared" si="45"/>
        <v>0</v>
      </c>
      <c r="BL51" s="249">
        <f t="shared" si="45"/>
        <v>0</v>
      </c>
      <c r="BM51" s="249">
        <f t="shared" si="45"/>
        <v>0</v>
      </c>
      <c r="BN51" s="249">
        <f t="shared" si="45"/>
        <v>0</v>
      </c>
      <c r="BO51" s="249">
        <f t="shared" si="45"/>
        <v>0</v>
      </c>
      <c r="BP51" s="249">
        <f t="shared" si="45"/>
        <v>0</v>
      </c>
      <c r="BQ51" s="249">
        <f t="shared" si="45"/>
        <v>0</v>
      </c>
      <c r="BR51" s="249">
        <f t="shared" ref="BR51:CF51" si="46">+IFERROR(BR49-BR50,0)</f>
        <v>0</v>
      </c>
      <c r="BS51" s="249">
        <f t="shared" si="46"/>
        <v>0</v>
      </c>
      <c r="BT51" s="249">
        <f t="shared" si="46"/>
        <v>0</v>
      </c>
      <c r="BU51" s="249">
        <f t="shared" si="46"/>
        <v>0</v>
      </c>
      <c r="BV51" s="249">
        <f t="shared" si="46"/>
        <v>0</v>
      </c>
      <c r="BW51" s="249">
        <f t="shared" si="46"/>
        <v>0</v>
      </c>
      <c r="BX51" s="249">
        <f t="shared" si="46"/>
        <v>0</v>
      </c>
      <c r="BY51" s="249">
        <f t="shared" si="46"/>
        <v>0</v>
      </c>
      <c r="BZ51" s="249">
        <f t="shared" si="46"/>
        <v>0</v>
      </c>
      <c r="CA51" s="249">
        <f t="shared" si="46"/>
        <v>0</v>
      </c>
      <c r="CB51" s="249">
        <f t="shared" si="46"/>
        <v>0</v>
      </c>
      <c r="CC51" s="249">
        <f t="shared" si="46"/>
        <v>0</v>
      </c>
      <c r="CD51" s="249">
        <f t="shared" si="46"/>
        <v>0</v>
      </c>
      <c r="CE51" s="249">
        <f t="shared" si="46"/>
        <v>0</v>
      </c>
      <c r="CF51" s="249">
        <f t="shared" si="46"/>
        <v>0</v>
      </c>
    </row>
    <row r="52" spans="1:84" ht="15" customHeight="1" thickBot="1" x14ac:dyDescent="0.35">
      <c r="B52" s="700">
        <v>5</v>
      </c>
      <c r="C52" s="981"/>
      <c r="D52" s="240" t="s">
        <v>280</v>
      </c>
      <c r="E52" s="249">
        <f>+IFERROR(E49*E33/100,0)</f>
        <v>0</v>
      </c>
      <c r="F52" s="249">
        <f t="shared" ref="F52:BQ52" si="47">+IFERROR(F49*F33/100,0)</f>
        <v>0</v>
      </c>
      <c r="G52" s="249">
        <f t="shared" si="47"/>
        <v>0</v>
      </c>
      <c r="H52" s="249">
        <f t="shared" si="47"/>
        <v>0</v>
      </c>
      <c r="I52" s="249">
        <f t="shared" si="47"/>
        <v>0</v>
      </c>
      <c r="J52" s="249">
        <f t="shared" si="47"/>
        <v>49.596153409090903</v>
      </c>
      <c r="K52" s="249">
        <f t="shared" si="47"/>
        <v>167.31544971590904</v>
      </c>
      <c r="L52" s="249">
        <f t="shared" si="47"/>
        <v>254.90816742424238</v>
      </c>
      <c r="M52" s="249">
        <f t="shared" si="47"/>
        <v>186.26288068181813</v>
      </c>
      <c r="N52" s="249">
        <f t="shared" si="47"/>
        <v>152.84485227272725</v>
      </c>
      <c r="O52" s="249">
        <f t="shared" si="47"/>
        <v>0</v>
      </c>
      <c r="P52" s="249">
        <f t="shared" si="47"/>
        <v>0</v>
      </c>
      <c r="Q52" s="249">
        <f t="shared" si="47"/>
        <v>0</v>
      </c>
      <c r="R52" s="249">
        <f t="shared" si="47"/>
        <v>0</v>
      </c>
      <c r="S52" s="249">
        <f t="shared" si="47"/>
        <v>0</v>
      </c>
      <c r="T52" s="249">
        <f t="shared" si="47"/>
        <v>0</v>
      </c>
      <c r="U52" s="249">
        <f t="shared" si="47"/>
        <v>0</v>
      </c>
      <c r="V52" s="249">
        <f t="shared" si="47"/>
        <v>0</v>
      </c>
      <c r="W52" s="249">
        <f t="shared" si="47"/>
        <v>0</v>
      </c>
      <c r="X52" s="249">
        <f t="shared" si="47"/>
        <v>0</v>
      </c>
      <c r="Y52" s="249">
        <f t="shared" si="47"/>
        <v>0</v>
      </c>
      <c r="Z52" s="249">
        <f t="shared" si="47"/>
        <v>0</v>
      </c>
      <c r="AA52" s="249">
        <f t="shared" si="47"/>
        <v>0</v>
      </c>
      <c r="AB52" s="249">
        <f t="shared" si="47"/>
        <v>0</v>
      </c>
      <c r="AC52" s="249">
        <f t="shared" si="47"/>
        <v>0</v>
      </c>
      <c r="AD52" s="249">
        <f t="shared" si="47"/>
        <v>0</v>
      </c>
      <c r="AE52" s="249">
        <f t="shared" si="47"/>
        <v>0</v>
      </c>
      <c r="AF52" s="249">
        <f t="shared" si="47"/>
        <v>0</v>
      </c>
      <c r="AG52" s="249">
        <f t="shared" si="47"/>
        <v>0</v>
      </c>
      <c r="AH52" s="249">
        <f t="shared" si="47"/>
        <v>0</v>
      </c>
      <c r="AI52" s="249">
        <f t="shared" si="47"/>
        <v>0</v>
      </c>
      <c r="AJ52" s="249">
        <f t="shared" si="47"/>
        <v>0</v>
      </c>
      <c r="AK52" s="249">
        <f t="shared" si="47"/>
        <v>0</v>
      </c>
      <c r="AL52" s="249">
        <f t="shared" si="47"/>
        <v>0</v>
      </c>
      <c r="AM52" s="249">
        <f t="shared" si="47"/>
        <v>0</v>
      </c>
      <c r="AN52" s="249">
        <f t="shared" si="47"/>
        <v>0</v>
      </c>
      <c r="AO52" s="249">
        <f t="shared" si="47"/>
        <v>0</v>
      </c>
      <c r="AP52" s="249">
        <f t="shared" si="47"/>
        <v>0</v>
      </c>
      <c r="AQ52" s="249">
        <f t="shared" si="47"/>
        <v>0</v>
      </c>
      <c r="AR52" s="249">
        <f t="shared" si="47"/>
        <v>0</v>
      </c>
      <c r="AS52" s="249">
        <f t="shared" si="47"/>
        <v>0</v>
      </c>
      <c r="AT52" s="249">
        <f t="shared" si="47"/>
        <v>0</v>
      </c>
      <c r="AU52" s="249">
        <f t="shared" si="47"/>
        <v>0</v>
      </c>
      <c r="AV52" s="249">
        <f t="shared" si="47"/>
        <v>0</v>
      </c>
      <c r="AW52" s="249">
        <f t="shared" si="47"/>
        <v>0</v>
      </c>
      <c r="AX52" s="249">
        <f t="shared" si="47"/>
        <v>0</v>
      </c>
      <c r="AY52" s="249">
        <f t="shared" si="47"/>
        <v>0</v>
      </c>
      <c r="AZ52" s="249">
        <f t="shared" si="47"/>
        <v>0</v>
      </c>
      <c r="BA52" s="249">
        <f t="shared" si="47"/>
        <v>0</v>
      </c>
      <c r="BB52" s="249">
        <f t="shared" si="47"/>
        <v>0</v>
      </c>
      <c r="BC52" s="249">
        <f t="shared" si="47"/>
        <v>0</v>
      </c>
      <c r="BD52" s="249">
        <f t="shared" si="47"/>
        <v>0</v>
      </c>
      <c r="BE52" s="249">
        <f t="shared" si="47"/>
        <v>0</v>
      </c>
      <c r="BF52" s="249">
        <f t="shared" si="47"/>
        <v>0</v>
      </c>
      <c r="BG52" s="249">
        <f t="shared" si="47"/>
        <v>0</v>
      </c>
      <c r="BH52" s="249">
        <f t="shared" si="47"/>
        <v>0</v>
      </c>
      <c r="BI52" s="249">
        <f t="shared" si="47"/>
        <v>0</v>
      </c>
      <c r="BJ52" s="249">
        <f t="shared" si="47"/>
        <v>0</v>
      </c>
      <c r="BK52" s="249">
        <f t="shared" si="47"/>
        <v>0</v>
      </c>
      <c r="BL52" s="249">
        <f t="shared" si="47"/>
        <v>0</v>
      </c>
      <c r="BM52" s="249">
        <f t="shared" si="47"/>
        <v>0</v>
      </c>
      <c r="BN52" s="249">
        <f t="shared" si="47"/>
        <v>0</v>
      </c>
      <c r="BO52" s="249">
        <f t="shared" si="47"/>
        <v>0</v>
      </c>
      <c r="BP52" s="249">
        <f t="shared" si="47"/>
        <v>0</v>
      </c>
      <c r="BQ52" s="249">
        <f t="shared" si="47"/>
        <v>0</v>
      </c>
      <c r="BR52" s="249">
        <f t="shared" ref="BR52:CF52" si="48">+IFERROR(BR49*BR33/100,0)</f>
        <v>0</v>
      </c>
      <c r="BS52" s="249">
        <f t="shared" si="48"/>
        <v>0</v>
      </c>
      <c r="BT52" s="249">
        <f t="shared" si="48"/>
        <v>0</v>
      </c>
      <c r="BU52" s="249">
        <f t="shared" si="48"/>
        <v>0</v>
      </c>
      <c r="BV52" s="249">
        <f t="shared" si="48"/>
        <v>0</v>
      </c>
      <c r="BW52" s="249">
        <f t="shared" si="48"/>
        <v>0</v>
      </c>
      <c r="BX52" s="249">
        <f t="shared" si="48"/>
        <v>0</v>
      </c>
      <c r="BY52" s="249">
        <f t="shared" si="48"/>
        <v>0</v>
      </c>
      <c r="BZ52" s="249">
        <f t="shared" si="48"/>
        <v>0</v>
      </c>
      <c r="CA52" s="249">
        <f t="shared" si="48"/>
        <v>0</v>
      </c>
      <c r="CB52" s="249">
        <f t="shared" si="48"/>
        <v>0</v>
      </c>
      <c r="CC52" s="249">
        <f t="shared" si="48"/>
        <v>0</v>
      </c>
      <c r="CD52" s="249">
        <f t="shared" si="48"/>
        <v>0</v>
      </c>
      <c r="CE52" s="249">
        <f t="shared" si="48"/>
        <v>0</v>
      </c>
      <c r="CF52" s="249">
        <f t="shared" si="48"/>
        <v>0</v>
      </c>
    </row>
    <row r="53" spans="1:84" ht="15" customHeight="1" thickBot="1" x14ac:dyDescent="0.35">
      <c r="B53" s="700">
        <v>6</v>
      </c>
      <c r="C53" s="982"/>
      <c r="D53" s="240" t="s">
        <v>281</v>
      </c>
      <c r="E53" s="249">
        <f>+IFERROR(E51-E52,0)</f>
        <v>0</v>
      </c>
      <c r="F53" s="249">
        <f t="shared" ref="F53:BQ53" si="49">+IFERROR(F51-F52,0)</f>
        <v>0</v>
      </c>
      <c r="G53" s="249">
        <f t="shared" si="49"/>
        <v>0</v>
      </c>
      <c r="H53" s="249">
        <f t="shared" si="49"/>
        <v>0</v>
      </c>
      <c r="I53" s="249">
        <f t="shared" si="49"/>
        <v>0</v>
      </c>
      <c r="J53" s="249">
        <f t="shared" si="49"/>
        <v>16.749578124999999</v>
      </c>
      <c r="K53" s="249">
        <f t="shared" si="49"/>
        <v>22.158859943181824</v>
      </c>
      <c r="L53" s="249">
        <f t="shared" si="49"/>
        <v>40.70776818181821</v>
      </c>
      <c r="M53" s="249">
        <f t="shared" si="49"/>
        <v>2.8421709430404007E-14</v>
      </c>
      <c r="N53" s="249">
        <f t="shared" si="49"/>
        <v>2.8421709430404007E-14</v>
      </c>
      <c r="O53" s="249">
        <f t="shared" si="49"/>
        <v>0</v>
      </c>
      <c r="P53" s="249">
        <f t="shared" si="49"/>
        <v>0</v>
      </c>
      <c r="Q53" s="249">
        <f t="shared" si="49"/>
        <v>0</v>
      </c>
      <c r="R53" s="249">
        <f t="shared" si="49"/>
        <v>0</v>
      </c>
      <c r="S53" s="249">
        <f t="shared" si="49"/>
        <v>0</v>
      </c>
      <c r="T53" s="249">
        <f t="shared" si="49"/>
        <v>0</v>
      </c>
      <c r="U53" s="249">
        <f t="shared" si="49"/>
        <v>0</v>
      </c>
      <c r="V53" s="249">
        <f t="shared" si="49"/>
        <v>0</v>
      </c>
      <c r="W53" s="249">
        <f t="shared" si="49"/>
        <v>0</v>
      </c>
      <c r="X53" s="249">
        <f t="shared" si="49"/>
        <v>0</v>
      </c>
      <c r="Y53" s="249">
        <f t="shared" si="49"/>
        <v>0</v>
      </c>
      <c r="Z53" s="249">
        <f t="shared" si="49"/>
        <v>0</v>
      </c>
      <c r="AA53" s="249">
        <f t="shared" si="49"/>
        <v>0</v>
      </c>
      <c r="AB53" s="249">
        <f t="shared" si="49"/>
        <v>0</v>
      </c>
      <c r="AC53" s="249">
        <f t="shared" si="49"/>
        <v>0</v>
      </c>
      <c r="AD53" s="249">
        <f t="shared" si="49"/>
        <v>0</v>
      </c>
      <c r="AE53" s="249">
        <f t="shared" si="49"/>
        <v>0</v>
      </c>
      <c r="AF53" s="249">
        <f t="shared" si="49"/>
        <v>0</v>
      </c>
      <c r="AG53" s="249">
        <f t="shared" si="49"/>
        <v>0</v>
      </c>
      <c r="AH53" s="249">
        <f t="shared" si="49"/>
        <v>0</v>
      </c>
      <c r="AI53" s="249">
        <f t="shared" si="49"/>
        <v>0</v>
      </c>
      <c r="AJ53" s="249">
        <f t="shared" si="49"/>
        <v>0</v>
      </c>
      <c r="AK53" s="249">
        <f t="shared" si="49"/>
        <v>0</v>
      </c>
      <c r="AL53" s="249">
        <f t="shared" si="49"/>
        <v>0</v>
      </c>
      <c r="AM53" s="249">
        <f t="shared" si="49"/>
        <v>0</v>
      </c>
      <c r="AN53" s="249">
        <f t="shared" si="49"/>
        <v>0</v>
      </c>
      <c r="AO53" s="249">
        <f t="shared" si="49"/>
        <v>0</v>
      </c>
      <c r="AP53" s="249">
        <f t="shared" si="49"/>
        <v>0</v>
      </c>
      <c r="AQ53" s="249">
        <f t="shared" si="49"/>
        <v>0</v>
      </c>
      <c r="AR53" s="249">
        <f t="shared" si="49"/>
        <v>0</v>
      </c>
      <c r="AS53" s="249">
        <f t="shared" si="49"/>
        <v>0</v>
      </c>
      <c r="AT53" s="249">
        <f t="shared" si="49"/>
        <v>0</v>
      </c>
      <c r="AU53" s="249">
        <f t="shared" si="49"/>
        <v>0</v>
      </c>
      <c r="AV53" s="249">
        <f t="shared" si="49"/>
        <v>0</v>
      </c>
      <c r="AW53" s="249">
        <f t="shared" si="49"/>
        <v>0</v>
      </c>
      <c r="AX53" s="249">
        <f t="shared" si="49"/>
        <v>0</v>
      </c>
      <c r="AY53" s="249">
        <f t="shared" si="49"/>
        <v>0</v>
      </c>
      <c r="AZ53" s="249">
        <f t="shared" si="49"/>
        <v>0</v>
      </c>
      <c r="BA53" s="249">
        <f t="shared" si="49"/>
        <v>0</v>
      </c>
      <c r="BB53" s="249">
        <f t="shared" si="49"/>
        <v>0</v>
      </c>
      <c r="BC53" s="249">
        <f t="shared" si="49"/>
        <v>0</v>
      </c>
      <c r="BD53" s="249">
        <f t="shared" si="49"/>
        <v>0</v>
      </c>
      <c r="BE53" s="249">
        <f t="shared" si="49"/>
        <v>0</v>
      </c>
      <c r="BF53" s="249">
        <f t="shared" si="49"/>
        <v>0</v>
      </c>
      <c r="BG53" s="249">
        <f t="shared" si="49"/>
        <v>0</v>
      </c>
      <c r="BH53" s="249">
        <f t="shared" si="49"/>
        <v>0</v>
      </c>
      <c r="BI53" s="249">
        <f t="shared" si="49"/>
        <v>0</v>
      </c>
      <c r="BJ53" s="249">
        <f t="shared" si="49"/>
        <v>0</v>
      </c>
      <c r="BK53" s="249">
        <f t="shared" si="49"/>
        <v>0</v>
      </c>
      <c r="BL53" s="249">
        <f t="shared" si="49"/>
        <v>0</v>
      </c>
      <c r="BM53" s="249">
        <f t="shared" si="49"/>
        <v>0</v>
      </c>
      <c r="BN53" s="249">
        <f t="shared" si="49"/>
        <v>0</v>
      </c>
      <c r="BO53" s="249">
        <f t="shared" si="49"/>
        <v>0</v>
      </c>
      <c r="BP53" s="249">
        <f t="shared" si="49"/>
        <v>0</v>
      </c>
      <c r="BQ53" s="249">
        <f t="shared" si="49"/>
        <v>0</v>
      </c>
      <c r="BR53" s="249">
        <f t="shared" ref="BR53:CF53" si="50">+IFERROR(BR51-BR52,0)</f>
        <v>0</v>
      </c>
      <c r="BS53" s="249">
        <f t="shared" si="50"/>
        <v>0</v>
      </c>
      <c r="BT53" s="249">
        <f t="shared" si="50"/>
        <v>0</v>
      </c>
      <c r="BU53" s="249">
        <f t="shared" si="50"/>
        <v>0</v>
      </c>
      <c r="BV53" s="249">
        <f t="shared" si="50"/>
        <v>0</v>
      </c>
      <c r="BW53" s="249">
        <f t="shared" si="50"/>
        <v>0</v>
      </c>
      <c r="BX53" s="249">
        <f t="shared" si="50"/>
        <v>0</v>
      </c>
      <c r="BY53" s="249">
        <f t="shared" si="50"/>
        <v>0</v>
      </c>
      <c r="BZ53" s="249">
        <f t="shared" si="50"/>
        <v>0</v>
      </c>
      <c r="CA53" s="249">
        <f t="shared" si="50"/>
        <v>0</v>
      </c>
      <c r="CB53" s="249">
        <f t="shared" si="50"/>
        <v>0</v>
      </c>
      <c r="CC53" s="249">
        <f t="shared" si="50"/>
        <v>0</v>
      </c>
      <c r="CD53" s="249">
        <f t="shared" si="50"/>
        <v>0</v>
      </c>
      <c r="CE53" s="249">
        <f t="shared" si="50"/>
        <v>0</v>
      </c>
      <c r="CF53" s="249">
        <f t="shared" si="50"/>
        <v>0</v>
      </c>
    </row>
    <row r="54" spans="1:84" ht="12" customHeight="1" thickBot="1" x14ac:dyDescent="0.35"/>
    <row r="55" spans="1:84" ht="24" customHeight="1" thickBot="1" x14ac:dyDescent="0.35">
      <c r="B55" s="764" t="str">
        <f>+INDICE!F23</f>
        <v>CONTENEDOR</v>
      </c>
      <c r="C55" s="974" t="str">
        <f>+IF(B55='Base Datos'!$V$21,"CARGA DE CONTENEDORES EXTRAIDOS","DATOS RETORTA DESCARGA SOLIDA")</f>
        <v>CARGA DE CONTENEDORES EXTRAIDOS</v>
      </c>
      <c r="D55" s="975"/>
    </row>
    <row r="56" spans="1:84" ht="15" customHeight="1" thickTop="1" thickBot="1" x14ac:dyDescent="0.35">
      <c r="A56" s="967" t="s">
        <v>262</v>
      </c>
      <c r="B56" s="967" t="s">
        <v>252</v>
      </c>
      <c r="C56" s="968" t="str">
        <f>+IF($B$55='Base Datos'!$V$21,B56,A56)</f>
        <v>Contenedor 1</v>
      </c>
      <c r="D56" s="766" t="s">
        <v>266</v>
      </c>
      <c r="E56" s="882"/>
      <c r="F56" s="882"/>
      <c r="G56" s="882"/>
      <c r="H56" s="882"/>
      <c r="I56" s="882"/>
      <c r="J56" s="882">
        <v>2010</v>
      </c>
      <c r="K56" s="882">
        <v>1820</v>
      </c>
      <c r="L56" s="882">
        <v>1870</v>
      </c>
      <c r="M56" s="882">
        <v>1880</v>
      </c>
      <c r="N56" s="882">
        <v>1880</v>
      </c>
      <c r="O56" s="882"/>
      <c r="P56" s="882"/>
      <c r="Q56" s="882"/>
      <c r="R56" s="882"/>
      <c r="S56" s="882"/>
      <c r="T56" s="882"/>
      <c r="U56" s="882"/>
      <c r="V56" s="882"/>
      <c r="W56" s="882"/>
      <c r="X56" s="882"/>
      <c r="Y56" s="882"/>
      <c r="Z56" s="882"/>
      <c r="AA56" s="882"/>
      <c r="AB56" s="882"/>
      <c r="AC56" s="882"/>
      <c r="AD56" s="882"/>
      <c r="AE56" s="882"/>
      <c r="AF56" s="882"/>
      <c r="AG56" s="882"/>
      <c r="AH56" s="882"/>
      <c r="AI56" s="882"/>
      <c r="AJ56" s="882"/>
      <c r="AK56" s="882"/>
      <c r="AL56" s="882"/>
      <c r="AM56" s="882"/>
      <c r="AN56" s="882"/>
      <c r="AO56" s="882"/>
      <c r="AP56" s="882"/>
      <c r="AQ56" s="882"/>
      <c r="AR56" s="882"/>
      <c r="AS56" s="882"/>
      <c r="AT56" s="882"/>
      <c r="AU56" s="882"/>
      <c r="AV56" s="882"/>
      <c r="AW56" s="882"/>
      <c r="AX56" s="882"/>
      <c r="AY56" s="882"/>
      <c r="AZ56" s="882"/>
      <c r="BA56" s="882"/>
      <c r="BB56" s="882"/>
      <c r="BC56" s="882"/>
      <c r="BD56" s="882"/>
      <c r="BE56" s="882"/>
      <c r="BF56" s="882"/>
      <c r="BG56" s="882"/>
      <c r="BH56" s="882"/>
      <c r="BI56" s="882"/>
      <c r="BJ56" s="882"/>
      <c r="BK56" s="882"/>
      <c r="BL56" s="882"/>
      <c r="BM56" s="882"/>
      <c r="BN56" s="882"/>
      <c r="BO56" s="882"/>
      <c r="BP56" s="882"/>
      <c r="BQ56" s="882"/>
      <c r="BR56" s="882"/>
      <c r="BS56" s="882"/>
      <c r="BT56" s="882"/>
      <c r="BU56" s="882"/>
      <c r="BV56" s="882"/>
      <c r="BW56" s="882"/>
      <c r="BX56" s="882"/>
      <c r="BY56" s="882"/>
      <c r="BZ56" s="882"/>
      <c r="CA56" s="882"/>
      <c r="CB56" s="882"/>
      <c r="CC56" s="882"/>
      <c r="CD56" s="882"/>
      <c r="CE56" s="882"/>
      <c r="CF56" s="882"/>
    </row>
    <row r="57" spans="1:84" ht="15" customHeight="1" thickBot="1" x14ac:dyDescent="0.35">
      <c r="A57" s="967"/>
      <c r="B57" s="967"/>
      <c r="C57" s="968"/>
      <c r="D57" s="242" t="s">
        <v>165</v>
      </c>
      <c r="E57" s="883"/>
      <c r="F57" s="883"/>
      <c r="G57" s="883"/>
      <c r="H57" s="883"/>
      <c r="I57" s="883"/>
      <c r="J57" s="883">
        <v>8</v>
      </c>
      <c r="K57" s="883">
        <v>10</v>
      </c>
      <c r="L57" s="883">
        <v>8</v>
      </c>
      <c r="M57" s="883">
        <v>9</v>
      </c>
      <c r="N57" s="883">
        <v>10</v>
      </c>
      <c r="O57" s="883"/>
      <c r="P57" s="883"/>
      <c r="Q57" s="883"/>
      <c r="R57" s="883"/>
      <c r="S57" s="883"/>
      <c r="T57" s="883"/>
      <c r="U57" s="883"/>
      <c r="V57" s="883"/>
      <c r="W57" s="883"/>
      <c r="X57" s="883"/>
      <c r="Y57" s="883"/>
      <c r="Z57" s="883"/>
      <c r="AA57" s="883"/>
      <c r="AB57" s="883"/>
      <c r="AC57" s="883"/>
      <c r="AD57" s="883"/>
      <c r="AE57" s="883"/>
      <c r="AF57" s="883"/>
      <c r="AG57" s="883"/>
      <c r="AH57" s="883"/>
      <c r="AI57" s="883"/>
      <c r="AJ57" s="883"/>
      <c r="AK57" s="883"/>
      <c r="AL57" s="883"/>
      <c r="AM57" s="883"/>
      <c r="AN57" s="883"/>
      <c r="AO57" s="883"/>
      <c r="AP57" s="883"/>
      <c r="AQ57" s="883"/>
      <c r="AR57" s="883"/>
      <c r="AS57" s="883"/>
      <c r="AT57" s="883"/>
      <c r="AU57" s="883"/>
      <c r="AV57" s="883"/>
      <c r="AW57" s="883"/>
      <c r="AX57" s="883"/>
      <c r="AY57" s="883"/>
      <c r="AZ57" s="883"/>
      <c r="BA57" s="883"/>
      <c r="BB57" s="883"/>
      <c r="BC57" s="883"/>
      <c r="BD57" s="883"/>
      <c r="BE57" s="883"/>
      <c r="BF57" s="883"/>
      <c r="BG57" s="883"/>
      <c r="BH57" s="883"/>
      <c r="BI57" s="883"/>
      <c r="BJ57" s="883"/>
      <c r="BK57" s="883"/>
      <c r="BL57" s="883"/>
      <c r="BM57" s="883"/>
      <c r="BN57" s="883"/>
      <c r="BO57" s="883"/>
      <c r="BP57" s="883"/>
      <c r="BQ57" s="883"/>
      <c r="BR57" s="883"/>
      <c r="BS57" s="883"/>
      <c r="BT57" s="883"/>
      <c r="BU57" s="883"/>
      <c r="BV57" s="883"/>
      <c r="BW57" s="883"/>
      <c r="BX57" s="883"/>
      <c r="BY57" s="883"/>
      <c r="BZ57" s="883"/>
      <c r="CA57" s="883"/>
      <c r="CB57" s="883"/>
      <c r="CC57" s="883"/>
      <c r="CD57" s="883"/>
      <c r="CE57" s="883"/>
      <c r="CF57" s="883"/>
    </row>
    <row r="58" spans="1:84" ht="15" customHeight="1" thickBot="1" x14ac:dyDescent="0.35">
      <c r="A58" s="967"/>
      <c r="B58" s="967"/>
      <c r="C58" s="968"/>
      <c r="D58" s="242" t="s">
        <v>134</v>
      </c>
      <c r="E58" s="884"/>
      <c r="F58" s="884"/>
      <c r="G58" s="884"/>
      <c r="H58" s="884"/>
      <c r="I58" s="884"/>
      <c r="J58" s="884">
        <v>30</v>
      </c>
      <c r="K58" s="884">
        <v>30</v>
      </c>
      <c r="L58" s="884">
        <v>30</v>
      </c>
      <c r="M58" s="884">
        <v>32</v>
      </c>
      <c r="N58" s="884">
        <v>32</v>
      </c>
      <c r="O58" s="884"/>
      <c r="P58" s="884"/>
      <c r="Q58" s="884"/>
      <c r="R58" s="884"/>
      <c r="S58" s="884"/>
      <c r="T58" s="884"/>
      <c r="U58" s="884"/>
      <c r="V58" s="884"/>
      <c r="W58" s="884"/>
      <c r="X58" s="884"/>
      <c r="Y58" s="884"/>
      <c r="Z58" s="884"/>
      <c r="AA58" s="884"/>
      <c r="AB58" s="884"/>
      <c r="AC58" s="884"/>
      <c r="AD58" s="884"/>
      <c r="AE58" s="884"/>
      <c r="AF58" s="884"/>
      <c r="AG58" s="884"/>
      <c r="AH58" s="884"/>
      <c r="AI58" s="884"/>
      <c r="AJ58" s="884"/>
      <c r="AK58" s="884"/>
      <c r="AL58" s="884"/>
      <c r="AM58" s="884"/>
      <c r="AN58" s="884"/>
      <c r="AO58" s="884"/>
      <c r="AP58" s="884"/>
      <c r="AQ58" s="884"/>
      <c r="AR58" s="884"/>
      <c r="AS58" s="884"/>
      <c r="AT58" s="884"/>
      <c r="AU58" s="884"/>
      <c r="AV58" s="884"/>
      <c r="AW58" s="884"/>
      <c r="AX58" s="884"/>
      <c r="AY58" s="884"/>
      <c r="AZ58" s="884"/>
      <c r="BA58" s="884"/>
      <c r="BB58" s="884"/>
      <c r="BC58" s="884"/>
      <c r="BD58" s="884"/>
      <c r="BE58" s="884"/>
      <c r="BF58" s="884"/>
      <c r="BG58" s="884"/>
      <c r="BH58" s="884"/>
      <c r="BI58" s="884"/>
      <c r="BJ58" s="884"/>
      <c r="BK58" s="884"/>
      <c r="BL58" s="884"/>
      <c r="BM58" s="884"/>
      <c r="BN58" s="884"/>
      <c r="BO58" s="884"/>
      <c r="BP58" s="884"/>
      <c r="BQ58" s="884"/>
      <c r="BR58" s="884"/>
      <c r="BS58" s="884"/>
      <c r="BT58" s="884"/>
      <c r="BU58" s="884"/>
      <c r="BV58" s="884"/>
      <c r="BW58" s="884"/>
      <c r="BX58" s="884"/>
      <c r="BY58" s="884"/>
      <c r="BZ58" s="884"/>
      <c r="CA58" s="884"/>
      <c r="CB58" s="884"/>
      <c r="CC58" s="884"/>
      <c r="CD58" s="884"/>
      <c r="CE58" s="884"/>
      <c r="CF58" s="884"/>
    </row>
    <row r="59" spans="1:84" ht="15" customHeight="1" thickBot="1" x14ac:dyDescent="0.35">
      <c r="A59" s="967"/>
      <c r="B59" s="967"/>
      <c r="C59" s="968"/>
      <c r="D59" s="242" t="s">
        <v>133</v>
      </c>
      <c r="E59" s="197">
        <f>IF(SUM(E57:E58)=0,0,100-E57-E58)</f>
        <v>0</v>
      </c>
      <c r="F59" s="197">
        <f t="shared" ref="F59:BQ59" si="51">IF(SUM(F57:F58)=0,0,100-F57-F58)</f>
        <v>0</v>
      </c>
      <c r="G59" s="197">
        <f t="shared" si="51"/>
        <v>0</v>
      </c>
      <c r="H59" s="197">
        <f t="shared" si="51"/>
        <v>0</v>
      </c>
      <c r="I59" s="197">
        <f t="shared" si="51"/>
        <v>0</v>
      </c>
      <c r="J59" s="197">
        <f t="shared" si="51"/>
        <v>62</v>
      </c>
      <c r="K59" s="197">
        <f t="shared" si="51"/>
        <v>60</v>
      </c>
      <c r="L59" s="197">
        <f t="shared" si="51"/>
        <v>62</v>
      </c>
      <c r="M59" s="197">
        <f t="shared" si="51"/>
        <v>59</v>
      </c>
      <c r="N59" s="197">
        <f t="shared" si="51"/>
        <v>58</v>
      </c>
      <c r="O59" s="197">
        <f t="shared" si="51"/>
        <v>0</v>
      </c>
      <c r="P59" s="197">
        <f t="shared" si="51"/>
        <v>0</v>
      </c>
      <c r="Q59" s="197">
        <f t="shared" si="51"/>
        <v>0</v>
      </c>
      <c r="R59" s="197">
        <f t="shared" si="51"/>
        <v>0</v>
      </c>
      <c r="S59" s="197">
        <f t="shared" si="51"/>
        <v>0</v>
      </c>
      <c r="T59" s="197">
        <f t="shared" si="51"/>
        <v>0</v>
      </c>
      <c r="U59" s="197">
        <f t="shared" si="51"/>
        <v>0</v>
      </c>
      <c r="V59" s="197">
        <f t="shared" si="51"/>
        <v>0</v>
      </c>
      <c r="W59" s="197">
        <f t="shared" si="51"/>
        <v>0</v>
      </c>
      <c r="X59" s="197">
        <f t="shared" si="51"/>
        <v>0</v>
      </c>
      <c r="Y59" s="197">
        <f t="shared" si="51"/>
        <v>0</v>
      </c>
      <c r="Z59" s="197">
        <f t="shared" si="51"/>
        <v>0</v>
      </c>
      <c r="AA59" s="197">
        <f t="shared" si="51"/>
        <v>0</v>
      </c>
      <c r="AB59" s="197">
        <f t="shared" si="51"/>
        <v>0</v>
      </c>
      <c r="AC59" s="197">
        <f t="shared" si="51"/>
        <v>0</v>
      </c>
      <c r="AD59" s="197">
        <f t="shared" si="51"/>
        <v>0</v>
      </c>
      <c r="AE59" s="197">
        <f t="shared" si="51"/>
        <v>0</v>
      </c>
      <c r="AF59" s="197">
        <f t="shared" si="51"/>
        <v>0</v>
      </c>
      <c r="AG59" s="197">
        <f t="shared" si="51"/>
        <v>0</v>
      </c>
      <c r="AH59" s="197">
        <f t="shared" si="51"/>
        <v>0</v>
      </c>
      <c r="AI59" s="197">
        <f t="shared" si="51"/>
        <v>0</v>
      </c>
      <c r="AJ59" s="197">
        <f t="shared" si="51"/>
        <v>0</v>
      </c>
      <c r="AK59" s="197">
        <f t="shared" si="51"/>
        <v>0</v>
      </c>
      <c r="AL59" s="197">
        <f t="shared" si="51"/>
        <v>0</v>
      </c>
      <c r="AM59" s="197">
        <f t="shared" si="51"/>
        <v>0</v>
      </c>
      <c r="AN59" s="197">
        <f t="shared" si="51"/>
        <v>0</v>
      </c>
      <c r="AO59" s="197">
        <f t="shared" si="51"/>
        <v>0</v>
      </c>
      <c r="AP59" s="197">
        <f t="shared" si="51"/>
        <v>0</v>
      </c>
      <c r="AQ59" s="197">
        <f t="shared" si="51"/>
        <v>0</v>
      </c>
      <c r="AR59" s="197">
        <f t="shared" si="51"/>
        <v>0</v>
      </c>
      <c r="AS59" s="197">
        <f t="shared" si="51"/>
        <v>0</v>
      </c>
      <c r="AT59" s="197">
        <f t="shared" si="51"/>
        <v>0</v>
      </c>
      <c r="AU59" s="197">
        <f t="shared" si="51"/>
        <v>0</v>
      </c>
      <c r="AV59" s="197">
        <f t="shared" si="51"/>
        <v>0</v>
      </c>
      <c r="AW59" s="197">
        <f t="shared" si="51"/>
        <v>0</v>
      </c>
      <c r="AX59" s="197">
        <f t="shared" si="51"/>
        <v>0</v>
      </c>
      <c r="AY59" s="197">
        <f t="shared" si="51"/>
        <v>0</v>
      </c>
      <c r="AZ59" s="197">
        <f t="shared" si="51"/>
        <v>0</v>
      </c>
      <c r="BA59" s="197">
        <f t="shared" si="51"/>
        <v>0</v>
      </c>
      <c r="BB59" s="197">
        <f t="shared" si="51"/>
        <v>0</v>
      </c>
      <c r="BC59" s="197">
        <f t="shared" si="51"/>
        <v>0</v>
      </c>
      <c r="BD59" s="197">
        <f t="shared" si="51"/>
        <v>0</v>
      </c>
      <c r="BE59" s="197">
        <f t="shared" si="51"/>
        <v>0</v>
      </c>
      <c r="BF59" s="197">
        <f t="shared" si="51"/>
        <v>0</v>
      </c>
      <c r="BG59" s="197">
        <f t="shared" si="51"/>
        <v>0</v>
      </c>
      <c r="BH59" s="197">
        <f t="shared" si="51"/>
        <v>0</v>
      </c>
      <c r="BI59" s="197">
        <f t="shared" si="51"/>
        <v>0</v>
      </c>
      <c r="BJ59" s="197">
        <f t="shared" si="51"/>
        <v>0</v>
      </c>
      <c r="BK59" s="197">
        <f t="shared" si="51"/>
        <v>0</v>
      </c>
      <c r="BL59" s="197">
        <f t="shared" si="51"/>
        <v>0</v>
      </c>
      <c r="BM59" s="197">
        <f t="shared" si="51"/>
        <v>0</v>
      </c>
      <c r="BN59" s="197">
        <f t="shared" si="51"/>
        <v>0</v>
      </c>
      <c r="BO59" s="197">
        <f t="shared" si="51"/>
        <v>0</v>
      </c>
      <c r="BP59" s="197">
        <f t="shared" si="51"/>
        <v>0</v>
      </c>
      <c r="BQ59" s="197">
        <f t="shared" si="51"/>
        <v>0</v>
      </c>
      <c r="BR59" s="197">
        <f t="shared" ref="BR59:CF59" si="52">IF(SUM(BR57:BR58)=0,0,100-BR57-BR58)</f>
        <v>0</v>
      </c>
      <c r="BS59" s="197">
        <f t="shared" si="52"/>
        <v>0</v>
      </c>
      <c r="BT59" s="197">
        <f t="shared" si="52"/>
        <v>0</v>
      </c>
      <c r="BU59" s="197">
        <f t="shared" si="52"/>
        <v>0</v>
      </c>
      <c r="BV59" s="197">
        <f t="shared" si="52"/>
        <v>0</v>
      </c>
      <c r="BW59" s="197">
        <f t="shared" si="52"/>
        <v>0</v>
      </c>
      <c r="BX59" s="197">
        <f t="shared" si="52"/>
        <v>0</v>
      </c>
      <c r="BY59" s="197">
        <f t="shared" si="52"/>
        <v>0</v>
      </c>
      <c r="BZ59" s="197">
        <f t="shared" si="52"/>
        <v>0</v>
      </c>
      <c r="CA59" s="197">
        <f t="shared" si="52"/>
        <v>0</v>
      </c>
      <c r="CB59" s="197">
        <f t="shared" si="52"/>
        <v>0</v>
      </c>
      <c r="CC59" s="197">
        <f t="shared" si="52"/>
        <v>0</v>
      </c>
      <c r="CD59" s="197">
        <f t="shared" si="52"/>
        <v>0</v>
      </c>
      <c r="CE59" s="197">
        <f t="shared" si="52"/>
        <v>0</v>
      </c>
      <c r="CF59" s="197">
        <f t="shared" si="52"/>
        <v>0</v>
      </c>
    </row>
    <row r="60" spans="1:84" ht="15" customHeight="1" thickBot="1" x14ac:dyDescent="0.35">
      <c r="A60" s="967"/>
      <c r="B60" s="967"/>
      <c r="C60" s="968"/>
      <c r="D60" s="243" t="s">
        <v>122</v>
      </c>
      <c r="E60" s="884"/>
      <c r="F60" s="884"/>
      <c r="G60" s="884"/>
      <c r="H60" s="884"/>
      <c r="I60" s="884"/>
      <c r="J60" s="884">
        <v>0.5</v>
      </c>
      <c r="K60" s="884">
        <v>0.7</v>
      </c>
      <c r="L60" s="884">
        <v>0.7</v>
      </c>
      <c r="M60" s="884">
        <v>0.7</v>
      </c>
      <c r="N60" s="884">
        <v>0.6</v>
      </c>
      <c r="O60" s="884"/>
      <c r="P60" s="884"/>
      <c r="Q60" s="884"/>
      <c r="R60" s="884"/>
      <c r="S60" s="884"/>
      <c r="T60" s="884"/>
      <c r="U60" s="884"/>
      <c r="V60" s="884"/>
      <c r="W60" s="884"/>
      <c r="X60" s="884"/>
      <c r="Y60" s="884"/>
      <c r="Z60" s="884"/>
      <c r="AA60" s="884"/>
      <c r="AB60" s="884"/>
      <c r="AC60" s="884"/>
      <c r="AD60" s="884"/>
      <c r="AE60" s="884"/>
      <c r="AF60" s="884"/>
      <c r="AG60" s="884"/>
      <c r="AH60" s="884"/>
      <c r="AI60" s="884"/>
      <c r="AJ60" s="884"/>
      <c r="AK60" s="884"/>
      <c r="AL60" s="884"/>
      <c r="AM60" s="884"/>
      <c r="AN60" s="884"/>
      <c r="AO60" s="884"/>
      <c r="AP60" s="884"/>
      <c r="AQ60" s="884"/>
      <c r="AR60" s="884"/>
      <c r="AS60" s="884"/>
      <c r="AT60" s="884"/>
      <c r="AU60" s="884"/>
      <c r="AV60" s="884"/>
      <c r="AW60" s="884"/>
      <c r="AX60" s="884"/>
      <c r="AY60" s="884"/>
      <c r="AZ60" s="884"/>
      <c r="BA60" s="884"/>
      <c r="BB60" s="884"/>
      <c r="BC60" s="884"/>
      <c r="BD60" s="884"/>
      <c r="BE60" s="884"/>
      <c r="BF60" s="884"/>
      <c r="BG60" s="884"/>
      <c r="BH60" s="884"/>
      <c r="BI60" s="884"/>
      <c r="BJ60" s="884"/>
      <c r="BK60" s="884"/>
      <c r="BL60" s="884"/>
      <c r="BM60" s="884"/>
      <c r="BN60" s="884"/>
      <c r="BO60" s="884"/>
      <c r="BP60" s="884"/>
      <c r="BQ60" s="884"/>
      <c r="BR60" s="884"/>
      <c r="BS60" s="884"/>
      <c r="BT60" s="884"/>
      <c r="BU60" s="884"/>
      <c r="BV60" s="884"/>
      <c r="BW60" s="884"/>
      <c r="BX60" s="884"/>
      <c r="BY60" s="884"/>
      <c r="BZ60" s="884"/>
      <c r="CA60" s="884"/>
      <c r="CB60" s="884"/>
      <c r="CC60" s="884"/>
      <c r="CD60" s="884"/>
      <c r="CE60" s="884"/>
      <c r="CF60" s="884"/>
    </row>
    <row r="61" spans="1:84" ht="15" customHeight="1" thickBot="1" x14ac:dyDescent="0.35">
      <c r="A61" s="967"/>
      <c r="B61" s="967"/>
      <c r="C61" s="969"/>
      <c r="D61" s="244" t="s">
        <v>174</v>
      </c>
      <c r="E61" s="245">
        <f>+IF(E59="","",PROGRAMA!$I$13*E60*(((E60/PROGRAMA!$I$9)*(PROGRAMA!$I$12-PROGRAMA!$I$11)/2)+PROGRAMA!$I$11))</f>
        <v>0</v>
      </c>
      <c r="F61" s="245">
        <f>+IF(F59="","",PROGRAMA!$I$13*F60*(((F60/PROGRAMA!$I$9)*(PROGRAMA!$I$12-PROGRAMA!$I$11)/2)+PROGRAMA!$I$11))</f>
        <v>0</v>
      </c>
      <c r="G61" s="245">
        <f>+IF(G59="","",PROGRAMA!$I$13*G60*(((G60/PROGRAMA!$I$9)*(PROGRAMA!$I$12-PROGRAMA!$I$11)/2)+PROGRAMA!$I$11))</f>
        <v>0</v>
      </c>
      <c r="H61" s="245">
        <f>+IF(H59="","",PROGRAMA!$I$13*H60*(((H60/PROGRAMA!$I$9)*(PROGRAMA!$I$12-PROGRAMA!$I$11)/2)+PROGRAMA!$I$11))</f>
        <v>0</v>
      </c>
      <c r="I61" s="245">
        <f>+IF(I59="","",PROGRAMA!$I$13*I60*(((I60/PROGRAMA!$I$9)*(PROGRAMA!$I$12-PROGRAMA!$I$11)/2)+PROGRAMA!$I$11))</f>
        <v>0</v>
      </c>
      <c r="J61" s="245">
        <f>+IF(J59="","",PROGRAMA!$I$13*J60*(((J60/PROGRAMA!$I$9)*(PROGRAMA!$I$12-PROGRAMA!$I$11)/2)+PROGRAMA!$I$11))</f>
        <v>1.7402159090909088</v>
      </c>
      <c r="K61" s="245">
        <f>+IF(K59="","",PROGRAMA!$I$13*K60*(((K60/PROGRAMA!$I$9)*(PROGRAMA!$I$12-PROGRAMA!$I$11)/2)+PROGRAMA!$I$11))</f>
        <v>2.5691431818181814</v>
      </c>
      <c r="L61" s="245">
        <f>+IF(L59="","",PROGRAMA!$I$13*L60*(((L60/PROGRAMA!$I$9)*(PROGRAMA!$I$12-PROGRAMA!$I$11)/2)+PROGRAMA!$I$11))</f>
        <v>2.5691431818181814</v>
      </c>
      <c r="M61" s="245">
        <f>+IF(M59="","",PROGRAMA!$I$13*M60*(((M60/PROGRAMA!$I$9)*(PROGRAMA!$I$12-PROGRAMA!$I$11)/2)+PROGRAMA!$I$11))</f>
        <v>2.5691431818181814</v>
      </c>
      <c r="N61" s="245">
        <f>+IF(N59="","",PROGRAMA!$I$13*N60*(((N60/PROGRAMA!$I$9)*(PROGRAMA!$I$12-PROGRAMA!$I$11)/2)+PROGRAMA!$I$11))</f>
        <v>2.1451909090909087</v>
      </c>
      <c r="O61" s="245">
        <f>+IF(O59="","",PROGRAMA!$I$13*O60*(((O60/PROGRAMA!$I$9)*(PROGRAMA!$I$12-PROGRAMA!$I$11)/2)+PROGRAMA!$I$11))</f>
        <v>0</v>
      </c>
      <c r="P61" s="245">
        <f>+IF(P59="","",PROGRAMA!$I$13*P60*(((P60/PROGRAMA!$I$9)*(PROGRAMA!$I$12-PROGRAMA!$I$11)/2)+PROGRAMA!$I$11))</f>
        <v>0</v>
      </c>
      <c r="Q61" s="245">
        <f>+IF(Q59="","",PROGRAMA!$I$13*Q60*(((Q60/PROGRAMA!$I$9)*(PROGRAMA!$I$12-PROGRAMA!$I$11)/2)+PROGRAMA!$I$11))</f>
        <v>0</v>
      </c>
      <c r="R61" s="245">
        <f>+IF(R59="","",PROGRAMA!$I$13*R60*(((R60/PROGRAMA!$I$9)*(PROGRAMA!$I$12-PROGRAMA!$I$11)/2)+PROGRAMA!$I$11))</f>
        <v>0</v>
      </c>
      <c r="S61" s="245">
        <f>+IF(S59="","",PROGRAMA!$I$13*S60*(((S60/PROGRAMA!$I$9)*(PROGRAMA!$I$12-PROGRAMA!$I$11)/2)+PROGRAMA!$I$11))</f>
        <v>0</v>
      </c>
      <c r="T61" s="245">
        <f>+IF(T59="","",PROGRAMA!$I$13*T60*(((T60/PROGRAMA!$I$9)*(PROGRAMA!$I$12-PROGRAMA!$I$11)/2)+PROGRAMA!$I$11))</f>
        <v>0</v>
      </c>
      <c r="U61" s="245">
        <f>+IF(U59="","",PROGRAMA!$I$13*U60*(((U60/PROGRAMA!$I$9)*(PROGRAMA!$I$12-PROGRAMA!$I$11)/2)+PROGRAMA!$I$11))</f>
        <v>0</v>
      </c>
      <c r="V61" s="245">
        <f>+IF(V59="","",PROGRAMA!$I$13*V60*(((V60/PROGRAMA!$I$9)*(PROGRAMA!$I$12-PROGRAMA!$I$11)/2)+PROGRAMA!$I$11))</f>
        <v>0</v>
      </c>
      <c r="W61" s="245">
        <f>+IF(W59="","",PROGRAMA!$I$13*W60*(((W60/PROGRAMA!$I$9)*(PROGRAMA!$I$12-PROGRAMA!$I$11)/2)+PROGRAMA!$I$11))</f>
        <v>0</v>
      </c>
      <c r="X61" s="245">
        <f>+IF(X59="","",PROGRAMA!$I$13*X60*(((X60/PROGRAMA!$I$9)*(PROGRAMA!$I$12-PROGRAMA!$I$11)/2)+PROGRAMA!$I$11))</f>
        <v>0</v>
      </c>
      <c r="Y61" s="245">
        <f>+IF(Y59="","",PROGRAMA!$I$13*Y60*(((Y60/PROGRAMA!$I$9)*(PROGRAMA!$I$12-PROGRAMA!$I$11)/2)+PROGRAMA!$I$11))</f>
        <v>0</v>
      </c>
      <c r="Z61" s="245">
        <f>+IF(Z59="","",PROGRAMA!$I$13*Z60*(((Z60/PROGRAMA!$I$9)*(PROGRAMA!$I$12-PROGRAMA!$I$11)/2)+PROGRAMA!$I$11))</f>
        <v>0</v>
      </c>
      <c r="AA61" s="245">
        <f>+IF(AA59="","",PROGRAMA!$I$13*AA60*(((AA60/PROGRAMA!$I$9)*(PROGRAMA!$I$12-PROGRAMA!$I$11)/2)+PROGRAMA!$I$11))</f>
        <v>0</v>
      </c>
      <c r="AB61" s="245">
        <f>+IF(AB59="","",PROGRAMA!$I$13*AB60*(((AB60/PROGRAMA!$I$9)*(PROGRAMA!$I$12-PROGRAMA!$I$11)/2)+PROGRAMA!$I$11))</f>
        <v>0</v>
      </c>
      <c r="AC61" s="245">
        <f>+IF(AC59="","",PROGRAMA!$I$13*AC60*(((AC60/PROGRAMA!$I$9)*(PROGRAMA!$I$12-PROGRAMA!$I$11)/2)+PROGRAMA!$I$11))</f>
        <v>0</v>
      </c>
      <c r="AD61" s="245">
        <f>+IF(AD59="","",PROGRAMA!$I$13*AD60*(((AD60/PROGRAMA!$I$9)*(PROGRAMA!$I$12-PROGRAMA!$I$11)/2)+PROGRAMA!$I$11))</f>
        <v>0</v>
      </c>
      <c r="AE61" s="245">
        <f>+IF(AE59="","",PROGRAMA!$I$13*AE60*(((AE60/PROGRAMA!$I$9)*(PROGRAMA!$I$12-PROGRAMA!$I$11)/2)+PROGRAMA!$I$11))</f>
        <v>0</v>
      </c>
      <c r="AF61" s="245">
        <f>+IF(AF59="","",PROGRAMA!$I$13*AF60*(((AF60/PROGRAMA!$I$9)*(PROGRAMA!$I$12-PROGRAMA!$I$11)/2)+PROGRAMA!$I$11))</f>
        <v>0</v>
      </c>
      <c r="AG61" s="245">
        <f>+IF(AG59="","",PROGRAMA!$I$13*AG60*(((AG60/PROGRAMA!$I$9)*(PROGRAMA!$I$12-PROGRAMA!$I$11)/2)+PROGRAMA!$I$11))</f>
        <v>0</v>
      </c>
      <c r="AH61" s="245">
        <f>+IF(AH59="","",PROGRAMA!$I$13*AH60*(((AH60/PROGRAMA!$I$9)*(PROGRAMA!$I$12-PROGRAMA!$I$11)/2)+PROGRAMA!$I$11))</f>
        <v>0</v>
      </c>
      <c r="AI61" s="245">
        <f>+IF(AI59="","",PROGRAMA!$I$13*AI60*(((AI60/PROGRAMA!$I$9)*(PROGRAMA!$I$12-PROGRAMA!$I$11)/2)+PROGRAMA!$I$11))</f>
        <v>0</v>
      </c>
      <c r="AJ61" s="245">
        <f>+IF(AJ59="","",PROGRAMA!$I$13*AJ60*(((AJ60/PROGRAMA!$I$9)*(PROGRAMA!$I$12-PROGRAMA!$I$11)/2)+PROGRAMA!$I$11))</f>
        <v>0</v>
      </c>
      <c r="AK61" s="245">
        <f>+IF(AK59="","",PROGRAMA!$I$13*AK60*(((AK60/PROGRAMA!$I$9)*(PROGRAMA!$I$12-PROGRAMA!$I$11)/2)+PROGRAMA!$I$11))</f>
        <v>0</v>
      </c>
      <c r="AL61" s="245">
        <f>+IF(AL59="","",PROGRAMA!$I$13*AL60*(((AL60/PROGRAMA!$I$9)*(PROGRAMA!$I$12-PROGRAMA!$I$11)/2)+PROGRAMA!$I$11))</f>
        <v>0</v>
      </c>
      <c r="AM61" s="245">
        <f>+IF(AM59="","",PROGRAMA!$I$13*AM60*(((AM60/PROGRAMA!$I$9)*(PROGRAMA!$I$12-PROGRAMA!$I$11)/2)+PROGRAMA!$I$11))</f>
        <v>0</v>
      </c>
      <c r="AN61" s="245">
        <f>+IF(AN59="","",PROGRAMA!$I$13*AN60*(((AN60/PROGRAMA!$I$9)*(PROGRAMA!$I$12-PROGRAMA!$I$11)/2)+PROGRAMA!$I$11))</f>
        <v>0</v>
      </c>
      <c r="AO61" s="245">
        <f>+IF(AO59="","",PROGRAMA!$I$13*AO60*(((AO60/PROGRAMA!$I$9)*(PROGRAMA!$I$12-PROGRAMA!$I$11)/2)+PROGRAMA!$I$11))</f>
        <v>0</v>
      </c>
      <c r="AP61" s="245">
        <f>+IF(AP59="","",PROGRAMA!$I$13*AP60*(((AP60/PROGRAMA!$I$9)*(PROGRAMA!$I$12-PROGRAMA!$I$11)/2)+PROGRAMA!$I$11))</f>
        <v>0</v>
      </c>
      <c r="AQ61" s="245">
        <f>+IF(AQ59="","",PROGRAMA!$I$13*AQ60*(((AQ60/PROGRAMA!$I$9)*(PROGRAMA!$I$12-PROGRAMA!$I$11)/2)+PROGRAMA!$I$11))</f>
        <v>0</v>
      </c>
      <c r="AR61" s="245">
        <f>+IF(AR59="","",PROGRAMA!$I$13*AR60*(((AR60/PROGRAMA!$I$9)*(PROGRAMA!$I$12-PROGRAMA!$I$11)/2)+PROGRAMA!$I$11))</f>
        <v>0</v>
      </c>
      <c r="AS61" s="245">
        <f>+IF(AS59="","",PROGRAMA!$I$13*AS60*(((AS60/PROGRAMA!$I$9)*(PROGRAMA!$I$12-PROGRAMA!$I$11)/2)+PROGRAMA!$I$11))</f>
        <v>0</v>
      </c>
      <c r="AT61" s="245">
        <f>+IF(AT59="","",PROGRAMA!$I$13*AT60*(((AT60/PROGRAMA!$I$9)*(PROGRAMA!$I$12-PROGRAMA!$I$11)/2)+PROGRAMA!$I$11))</f>
        <v>0</v>
      </c>
      <c r="AU61" s="245">
        <f>+IF(AU59="","",PROGRAMA!$I$13*AU60*(((AU60/PROGRAMA!$I$9)*(PROGRAMA!$I$12-PROGRAMA!$I$11)/2)+PROGRAMA!$I$11))</f>
        <v>0</v>
      </c>
      <c r="AV61" s="245">
        <f>+IF(AV59="","",PROGRAMA!$I$13*AV60*(((AV60/PROGRAMA!$I$9)*(PROGRAMA!$I$12-PROGRAMA!$I$11)/2)+PROGRAMA!$I$11))</f>
        <v>0</v>
      </c>
      <c r="AW61" s="245">
        <f>+IF(AW59="","",PROGRAMA!$I$13*AW60*(((AW60/PROGRAMA!$I$9)*(PROGRAMA!$I$12-PROGRAMA!$I$11)/2)+PROGRAMA!$I$11))</f>
        <v>0</v>
      </c>
      <c r="AX61" s="245">
        <f>+IF(AX59="","",PROGRAMA!$I$13*AX60*(((AX60/PROGRAMA!$I$9)*(PROGRAMA!$I$12-PROGRAMA!$I$11)/2)+PROGRAMA!$I$11))</f>
        <v>0</v>
      </c>
      <c r="AY61" s="245">
        <f>+IF(AY59="","",PROGRAMA!$I$13*AY60*(((AY60/PROGRAMA!$I$9)*(PROGRAMA!$I$12-PROGRAMA!$I$11)/2)+PROGRAMA!$I$11))</f>
        <v>0</v>
      </c>
      <c r="AZ61" s="245">
        <f>+IF(AZ59="","",PROGRAMA!$I$13*AZ60*(((AZ60/PROGRAMA!$I$9)*(PROGRAMA!$I$12-PROGRAMA!$I$11)/2)+PROGRAMA!$I$11))</f>
        <v>0</v>
      </c>
      <c r="BA61" s="245">
        <f>+IF(BA59="","",PROGRAMA!$I$13*BA60*(((BA60/PROGRAMA!$I$9)*(PROGRAMA!$I$12-PROGRAMA!$I$11)/2)+PROGRAMA!$I$11))</f>
        <v>0</v>
      </c>
      <c r="BB61" s="245">
        <f>+IF(BB59="","",PROGRAMA!$I$13*BB60*(((BB60/PROGRAMA!$I$9)*(PROGRAMA!$I$12-PROGRAMA!$I$11)/2)+PROGRAMA!$I$11))</f>
        <v>0</v>
      </c>
      <c r="BC61" s="245">
        <f>+IF(BC59="","",PROGRAMA!$I$13*BC60*(((BC60/PROGRAMA!$I$9)*(PROGRAMA!$I$12-PROGRAMA!$I$11)/2)+PROGRAMA!$I$11))</f>
        <v>0</v>
      </c>
      <c r="BD61" s="245">
        <f>+IF(BD59="","",PROGRAMA!$I$13*BD60*(((BD60/PROGRAMA!$I$9)*(PROGRAMA!$I$12-PROGRAMA!$I$11)/2)+PROGRAMA!$I$11))</f>
        <v>0</v>
      </c>
      <c r="BE61" s="245">
        <f>+IF(BE59="","",PROGRAMA!$I$13*BE60*(((BE60/PROGRAMA!$I$9)*(PROGRAMA!$I$12-PROGRAMA!$I$11)/2)+PROGRAMA!$I$11))</f>
        <v>0</v>
      </c>
      <c r="BF61" s="245">
        <f>+IF(BF59="","",PROGRAMA!$I$13*BF60*(((BF60/PROGRAMA!$I$9)*(PROGRAMA!$I$12-PROGRAMA!$I$11)/2)+PROGRAMA!$I$11))</f>
        <v>0</v>
      </c>
      <c r="BG61" s="245">
        <f>+IF(BG59="","",PROGRAMA!$I$13*BG60*(((BG60/PROGRAMA!$I$9)*(PROGRAMA!$I$12-PROGRAMA!$I$11)/2)+PROGRAMA!$I$11))</f>
        <v>0</v>
      </c>
      <c r="BH61" s="245">
        <f>+IF(BH59="","",PROGRAMA!$I$13*BH60*(((BH60/PROGRAMA!$I$9)*(PROGRAMA!$I$12-PROGRAMA!$I$11)/2)+PROGRAMA!$I$11))</f>
        <v>0</v>
      </c>
      <c r="BI61" s="245">
        <f>+IF(BI59="","",PROGRAMA!$I$13*BI60*(((BI60/PROGRAMA!$I$9)*(PROGRAMA!$I$12-PROGRAMA!$I$11)/2)+PROGRAMA!$I$11))</f>
        <v>0</v>
      </c>
      <c r="BJ61" s="245">
        <f>+IF(BJ59="","",PROGRAMA!$I$13*BJ60*(((BJ60/PROGRAMA!$I$9)*(PROGRAMA!$I$12-PROGRAMA!$I$11)/2)+PROGRAMA!$I$11))</f>
        <v>0</v>
      </c>
      <c r="BK61" s="245">
        <f>+IF(BK59="","",PROGRAMA!$I$13*BK60*(((BK60/PROGRAMA!$I$9)*(PROGRAMA!$I$12-PROGRAMA!$I$11)/2)+PROGRAMA!$I$11))</f>
        <v>0</v>
      </c>
      <c r="BL61" s="245">
        <f>+IF(BL59="","",PROGRAMA!$I$13*BL60*(((BL60/PROGRAMA!$I$9)*(PROGRAMA!$I$12-PROGRAMA!$I$11)/2)+PROGRAMA!$I$11))</f>
        <v>0</v>
      </c>
      <c r="BM61" s="245">
        <f>+IF(BM59="","",PROGRAMA!$I$13*BM60*(((BM60/PROGRAMA!$I$9)*(PROGRAMA!$I$12-PROGRAMA!$I$11)/2)+PROGRAMA!$I$11))</f>
        <v>0</v>
      </c>
      <c r="BN61" s="245">
        <f>+IF(BN59="","",PROGRAMA!$I$13*BN60*(((BN60/PROGRAMA!$I$9)*(PROGRAMA!$I$12-PROGRAMA!$I$11)/2)+PROGRAMA!$I$11))</f>
        <v>0</v>
      </c>
      <c r="BO61" s="245">
        <f>+IF(BO59="","",PROGRAMA!$I$13*BO60*(((BO60/PROGRAMA!$I$9)*(PROGRAMA!$I$12-PROGRAMA!$I$11)/2)+PROGRAMA!$I$11))</f>
        <v>0</v>
      </c>
      <c r="BP61" s="245">
        <f>+IF(BP59="","",PROGRAMA!$I$13*BP60*(((BP60/PROGRAMA!$I$9)*(PROGRAMA!$I$12-PROGRAMA!$I$11)/2)+PROGRAMA!$I$11))</f>
        <v>0</v>
      </c>
      <c r="BQ61" s="245">
        <f>+IF(BQ59="","",PROGRAMA!$I$13*BQ60*(((BQ60/PROGRAMA!$I$9)*(PROGRAMA!$I$12-PROGRAMA!$I$11)/2)+PROGRAMA!$I$11))</f>
        <v>0</v>
      </c>
      <c r="BR61" s="245">
        <f>+IF(BR59="","",PROGRAMA!$I$13*BR60*(((BR60/PROGRAMA!$I$9)*(PROGRAMA!$I$12-PROGRAMA!$I$11)/2)+PROGRAMA!$I$11))</f>
        <v>0</v>
      </c>
      <c r="BS61" s="245">
        <f>+IF(BS59="","",PROGRAMA!$I$13*BS60*(((BS60/PROGRAMA!$I$9)*(PROGRAMA!$I$12-PROGRAMA!$I$11)/2)+PROGRAMA!$I$11))</f>
        <v>0</v>
      </c>
      <c r="BT61" s="245">
        <f>+IF(BT59="","",PROGRAMA!$I$13*BT60*(((BT60/PROGRAMA!$I$9)*(PROGRAMA!$I$12-PROGRAMA!$I$11)/2)+PROGRAMA!$I$11))</f>
        <v>0</v>
      </c>
      <c r="BU61" s="245">
        <f>+IF(BU59="","",PROGRAMA!$I$13*BU60*(((BU60/PROGRAMA!$I$9)*(PROGRAMA!$I$12-PROGRAMA!$I$11)/2)+PROGRAMA!$I$11))</f>
        <v>0</v>
      </c>
      <c r="BV61" s="245">
        <f>+IF(BV59="","",PROGRAMA!$I$13*BV60*(((BV60/PROGRAMA!$I$9)*(PROGRAMA!$I$12-PROGRAMA!$I$11)/2)+PROGRAMA!$I$11))</f>
        <v>0</v>
      </c>
      <c r="BW61" s="245">
        <f>+IF(BW59="","",PROGRAMA!$I$13*BW60*(((BW60/PROGRAMA!$I$9)*(PROGRAMA!$I$12-PROGRAMA!$I$11)/2)+PROGRAMA!$I$11))</f>
        <v>0</v>
      </c>
      <c r="BX61" s="245">
        <f>+IF(BX59="","",PROGRAMA!$I$13*BX60*(((BX60/PROGRAMA!$I$9)*(PROGRAMA!$I$12-PROGRAMA!$I$11)/2)+PROGRAMA!$I$11))</f>
        <v>0</v>
      </c>
      <c r="BY61" s="245">
        <f>+IF(BY59="","",PROGRAMA!$I$13*BY60*(((BY60/PROGRAMA!$I$9)*(PROGRAMA!$I$12-PROGRAMA!$I$11)/2)+PROGRAMA!$I$11))</f>
        <v>0</v>
      </c>
      <c r="BZ61" s="245">
        <f>+IF(BZ59="","",PROGRAMA!$I$13*BZ60*(((BZ60/PROGRAMA!$I$9)*(PROGRAMA!$I$12-PROGRAMA!$I$11)/2)+PROGRAMA!$I$11))</f>
        <v>0</v>
      </c>
      <c r="CA61" s="245">
        <f>+IF(CA59="","",PROGRAMA!$I$13*CA60*(((CA60/PROGRAMA!$I$9)*(PROGRAMA!$I$12-PROGRAMA!$I$11)/2)+PROGRAMA!$I$11))</f>
        <v>0</v>
      </c>
      <c r="CB61" s="245">
        <f>+IF(CB59="","",PROGRAMA!$I$13*CB60*(((CB60/PROGRAMA!$I$9)*(PROGRAMA!$I$12-PROGRAMA!$I$11)/2)+PROGRAMA!$I$11))</f>
        <v>0</v>
      </c>
      <c r="CC61" s="245">
        <f>+IF(CC59="","",PROGRAMA!$I$13*CC60*(((CC60/PROGRAMA!$I$9)*(PROGRAMA!$I$12-PROGRAMA!$I$11)/2)+PROGRAMA!$I$11))</f>
        <v>0</v>
      </c>
      <c r="CD61" s="245">
        <f>+IF(CD59="","",PROGRAMA!$I$13*CD60*(((CD60/PROGRAMA!$I$9)*(PROGRAMA!$I$12-PROGRAMA!$I$11)/2)+PROGRAMA!$I$11))</f>
        <v>0</v>
      </c>
      <c r="CE61" s="245">
        <f>+IF(CE59="","",PROGRAMA!$I$13*CE60*(((CE60/PROGRAMA!$I$9)*(PROGRAMA!$I$12-PROGRAMA!$I$11)/2)+PROGRAMA!$I$11))</f>
        <v>0</v>
      </c>
      <c r="CF61" s="245">
        <f>+IF(CF59="","",PROGRAMA!$I$13*CF60*(((CF60/PROGRAMA!$I$9)*(PROGRAMA!$I$12-PROGRAMA!$I$11)/2)+PROGRAMA!$I$11))</f>
        <v>0</v>
      </c>
    </row>
    <row r="62" spans="1:84" ht="15" customHeight="1" thickTop="1" thickBot="1" x14ac:dyDescent="0.35">
      <c r="A62" s="967" t="s">
        <v>263</v>
      </c>
      <c r="B62" s="967" t="s">
        <v>253</v>
      </c>
      <c r="C62" s="970" t="str">
        <f>+IF($B$55='Base Datos'!$V$21,B62,A62)</f>
        <v>Contenedor 2</v>
      </c>
      <c r="D62" s="241" t="s">
        <v>266</v>
      </c>
      <c r="E62" s="882"/>
      <c r="F62" s="882"/>
      <c r="G62" s="882"/>
      <c r="H62" s="882"/>
      <c r="I62" s="882"/>
      <c r="J62" s="882"/>
      <c r="K62" s="882">
        <v>1820</v>
      </c>
      <c r="L62" s="882">
        <v>1870</v>
      </c>
      <c r="M62" s="882">
        <v>1880</v>
      </c>
      <c r="N62" s="882"/>
      <c r="O62" s="882"/>
      <c r="P62" s="882"/>
      <c r="Q62" s="882"/>
      <c r="R62" s="882"/>
      <c r="S62" s="882"/>
      <c r="T62" s="882"/>
      <c r="U62" s="882"/>
      <c r="V62" s="882"/>
      <c r="W62" s="882"/>
      <c r="X62" s="882"/>
      <c r="Y62" s="882"/>
      <c r="Z62" s="882"/>
      <c r="AA62" s="882"/>
      <c r="AB62" s="882"/>
      <c r="AC62" s="882"/>
      <c r="AD62" s="882"/>
      <c r="AE62" s="882"/>
      <c r="AF62" s="882"/>
      <c r="AG62" s="882"/>
      <c r="AH62" s="882"/>
      <c r="AI62" s="882"/>
      <c r="AJ62" s="882"/>
      <c r="AK62" s="882"/>
      <c r="AL62" s="882"/>
      <c r="AM62" s="882"/>
      <c r="AN62" s="882"/>
      <c r="AO62" s="882"/>
      <c r="AP62" s="882"/>
      <c r="AQ62" s="882"/>
      <c r="AR62" s="882"/>
      <c r="AS62" s="882"/>
      <c r="AT62" s="882"/>
      <c r="AU62" s="882"/>
      <c r="AV62" s="882"/>
      <c r="AW62" s="882"/>
      <c r="AX62" s="882"/>
      <c r="AY62" s="882"/>
      <c r="AZ62" s="882"/>
      <c r="BA62" s="882"/>
      <c r="BB62" s="882"/>
      <c r="BC62" s="882"/>
      <c r="BD62" s="882"/>
      <c r="BE62" s="882"/>
      <c r="BF62" s="882"/>
      <c r="BG62" s="882"/>
      <c r="BH62" s="882"/>
      <c r="BI62" s="882"/>
      <c r="BJ62" s="882"/>
      <c r="BK62" s="882"/>
      <c r="BL62" s="882"/>
      <c r="BM62" s="882"/>
      <c r="BN62" s="882"/>
      <c r="BO62" s="882"/>
      <c r="BP62" s="882"/>
      <c r="BQ62" s="882"/>
      <c r="BR62" s="882"/>
      <c r="BS62" s="882"/>
      <c r="BT62" s="882"/>
      <c r="BU62" s="882"/>
      <c r="BV62" s="882"/>
      <c r="BW62" s="882"/>
      <c r="BX62" s="882"/>
      <c r="BY62" s="882"/>
      <c r="BZ62" s="882"/>
      <c r="CA62" s="882"/>
      <c r="CB62" s="882"/>
      <c r="CC62" s="882"/>
      <c r="CD62" s="882"/>
      <c r="CE62" s="882"/>
      <c r="CF62" s="882"/>
    </row>
    <row r="63" spans="1:84" ht="15" customHeight="1" thickBot="1" x14ac:dyDescent="0.35">
      <c r="A63" s="967"/>
      <c r="B63" s="967"/>
      <c r="C63" s="968"/>
      <c r="D63" s="242" t="s">
        <v>165</v>
      </c>
      <c r="E63" s="883"/>
      <c r="F63" s="883"/>
      <c r="G63" s="883"/>
      <c r="H63" s="883"/>
      <c r="I63" s="883"/>
      <c r="J63" s="883"/>
      <c r="K63" s="883">
        <v>10</v>
      </c>
      <c r="L63" s="883">
        <v>8</v>
      </c>
      <c r="M63" s="883">
        <v>9</v>
      </c>
      <c r="N63" s="883"/>
      <c r="O63" s="883"/>
      <c r="P63" s="883"/>
      <c r="Q63" s="883"/>
      <c r="R63" s="883"/>
      <c r="S63" s="883"/>
      <c r="T63" s="883"/>
      <c r="U63" s="883"/>
      <c r="V63" s="883"/>
      <c r="W63" s="883"/>
      <c r="X63" s="883"/>
      <c r="Y63" s="883"/>
      <c r="Z63" s="883"/>
      <c r="AA63" s="883"/>
      <c r="AB63" s="883"/>
      <c r="AC63" s="883"/>
      <c r="AD63" s="883"/>
      <c r="AE63" s="883"/>
      <c r="AF63" s="883"/>
      <c r="AG63" s="883"/>
      <c r="AH63" s="883"/>
      <c r="AI63" s="883"/>
      <c r="AJ63" s="883"/>
      <c r="AK63" s="883"/>
      <c r="AL63" s="883"/>
      <c r="AM63" s="883"/>
      <c r="AN63" s="883"/>
      <c r="AO63" s="883"/>
      <c r="AP63" s="883"/>
      <c r="AQ63" s="883"/>
      <c r="AR63" s="883"/>
      <c r="AS63" s="883"/>
      <c r="AT63" s="883"/>
      <c r="AU63" s="883"/>
      <c r="AV63" s="883"/>
      <c r="AW63" s="883"/>
      <c r="AX63" s="883"/>
      <c r="AY63" s="883"/>
      <c r="AZ63" s="883"/>
      <c r="BA63" s="883"/>
      <c r="BB63" s="883"/>
      <c r="BC63" s="883"/>
      <c r="BD63" s="883"/>
      <c r="BE63" s="883"/>
      <c r="BF63" s="883"/>
      <c r="BG63" s="883"/>
      <c r="BH63" s="883"/>
      <c r="BI63" s="883"/>
      <c r="BJ63" s="883"/>
      <c r="BK63" s="883"/>
      <c r="BL63" s="883"/>
      <c r="BM63" s="883"/>
      <c r="BN63" s="883"/>
      <c r="BO63" s="883"/>
      <c r="BP63" s="883"/>
      <c r="BQ63" s="883"/>
      <c r="BR63" s="883"/>
      <c r="BS63" s="883"/>
      <c r="BT63" s="883"/>
      <c r="BU63" s="883"/>
      <c r="BV63" s="883"/>
      <c r="BW63" s="883"/>
      <c r="BX63" s="883"/>
      <c r="BY63" s="883"/>
      <c r="BZ63" s="883"/>
      <c r="CA63" s="883"/>
      <c r="CB63" s="883"/>
      <c r="CC63" s="883"/>
      <c r="CD63" s="883"/>
      <c r="CE63" s="883"/>
      <c r="CF63" s="883"/>
    </row>
    <row r="64" spans="1:84" ht="15" customHeight="1" thickBot="1" x14ac:dyDescent="0.35">
      <c r="A64" s="967"/>
      <c r="B64" s="967"/>
      <c r="C64" s="968"/>
      <c r="D64" s="242" t="s">
        <v>134</v>
      </c>
      <c r="E64" s="884"/>
      <c r="F64" s="884"/>
      <c r="G64" s="884"/>
      <c r="H64" s="884"/>
      <c r="I64" s="884"/>
      <c r="J64" s="884"/>
      <c r="K64" s="884">
        <v>30</v>
      </c>
      <c r="L64" s="884">
        <v>30</v>
      </c>
      <c r="M64" s="884">
        <v>32</v>
      </c>
      <c r="N64" s="884"/>
      <c r="O64" s="884"/>
      <c r="P64" s="884"/>
      <c r="Q64" s="884"/>
      <c r="R64" s="884"/>
      <c r="S64" s="884"/>
      <c r="T64" s="884"/>
      <c r="U64" s="884"/>
      <c r="V64" s="884"/>
      <c r="W64" s="884"/>
      <c r="X64" s="884"/>
      <c r="Y64" s="884"/>
      <c r="Z64" s="884"/>
      <c r="AA64" s="884"/>
      <c r="AB64" s="884"/>
      <c r="AC64" s="884"/>
      <c r="AD64" s="884"/>
      <c r="AE64" s="884"/>
      <c r="AF64" s="884"/>
      <c r="AG64" s="884"/>
      <c r="AH64" s="884"/>
      <c r="AI64" s="884"/>
      <c r="AJ64" s="884"/>
      <c r="AK64" s="884"/>
      <c r="AL64" s="884"/>
      <c r="AM64" s="884"/>
      <c r="AN64" s="884"/>
      <c r="AO64" s="884"/>
      <c r="AP64" s="884"/>
      <c r="AQ64" s="884"/>
      <c r="AR64" s="884"/>
      <c r="AS64" s="884"/>
      <c r="AT64" s="884"/>
      <c r="AU64" s="884"/>
      <c r="AV64" s="884"/>
      <c r="AW64" s="884"/>
      <c r="AX64" s="884"/>
      <c r="AY64" s="884"/>
      <c r="AZ64" s="884"/>
      <c r="BA64" s="884"/>
      <c r="BB64" s="884"/>
      <c r="BC64" s="884"/>
      <c r="BD64" s="884"/>
      <c r="BE64" s="884"/>
      <c r="BF64" s="884"/>
      <c r="BG64" s="884"/>
      <c r="BH64" s="884"/>
      <c r="BI64" s="884"/>
      <c r="BJ64" s="884"/>
      <c r="BK64" s="884"/>
      <c r="BL64" s="884"/>
      <c r="BM64" s="884"/>
      <c r="BN64" s="884"/>
      <c r="BO64" s="884"/>
      <c r="BP64" s="884"/>
      <c r="BQ64" s="884"/>
      <c r="BR64" s="884"/>
      <c r="BS64" s="884"/>
      <c r="BT64" s="884"/>
      <c r="BU64" s="884"/>
      <c r="BV64" s="884"/>
      <c r="BW64" s="884"/>
      <c r="BX64" s="884"/>
      <c r="BY64" s="884"/>
      <c r="BZ64" s="884"/>
      <c r="CA64" s="884"/>
      <c r="CB64" s="884"/>
      <c r="CC64" s="884"/>
      <c r="CD64" s="884"/>
      <c r="CE64" s="884"/>
      <c r="CF64" s="884"/>
    </row>
    <row r="65" spans="1:84" ht="15" customHeight="1" thickBot="1" x14ac:dyDescent="0.35">
      <c r="A65" s="967"/>
      <c r="B65" s="967"/>
      <c r="C65" s="968"/>
      <c r="D65" s="242" t="s">
        <v>133</v>
      </c>
      <c r="E65" s="197">
        <f>IF(SUM(E63:E64)=0,0,100-E63-E64)</f>
        <v>0</v>
      </c>
      <c r="F65" s="197">
        <f t="shared" ref="F65:BQ65" si="53">IF(SUM(F63:F64)=0,0,100-F63-F64)</f>
        <v>0</v>
      </c>
      <c r="G65" s="197">
        <f t="shared" si="53"/>
        <v>0</v>
      </c>
      <c r="H65" s="197">
        <f t="shared" si="53"/>
        <v>0</v>
      </c>
      <c r="I65" s="197">
        <f t="shared" si="53"/>
        <v>0</v>
      </c>
      <c r="J65" s="197">
        <f t="shared" si="53"/>
        <v>0</v>
      </c>
      <c r="K65" s="197">
        <f t="shared" si="53"/>
        <v>60</v>
      </c>
      <c r="L65" s="197">
        <f t="shared" si="53"/>
        <v>62</v>
      </c>
      <c r="M65" s="197">
        <f t="shared" si="53"/>
        <v>59</v>
      </c>
      <c r="N65" s="197">
        <f t="shared" si="53"/>
        <v>0</v>
      </c>
      <c r="O65" s="197">
        <f t="shared" si="53"/>
        <v>0</v>
      </c>
      <c r="P65" s="197">
        <f t="shared" si="53"/>
        <v>0</v>
      </c>
      <c r="Q65" s="197">
        <f t="shared" si="53"/>
        <v>0</v>
      </c>
      <c r="R65" s="197">
        <f t="shared" si="53"/>
        <v>0</v>
      </c>
      <c r="S65" s="197">
        <f t="shared" si="53"/>
        <v>0</v>
      </c>
      <c r="T65" s="197">
        <f t="shared" si="53"/>
        <v>0</v>
      </c>
      <c r="U65" s="197">
        <f t="shared" si="53"/>
        <v>0</v>
      </c>
      <c r="V65" s="197">
        <f t="shared" si="53"/>
        <v>0</v>
      </c>
      <c r="W65" s="197">
        <f t="shared" si="53"/>
        <v>0</v>
      </c>
      <c r="X65" s="197">
        <f t="shared" si="53"/>
        <v>0</v>
      </c>
      <c r="Y65" s="197">
        <f t="shared" si="53"/>
        <v>0</v>
      </c>
      <c r="Z65" s="197">
        <f t="shared" si="53"/>
        <v>0</v>
      </c>
      <c r="AA65" s="197">
        <f t="shared" si="53"/>
        <v>0</v>
      </c>
      <c r="AB65" s="197">
        <f t="shared" si="53"/>
        <v>0</v>
      </c>
      <c r="AC65" s="197">
        <f t="shared" si="53"/>
        <v>0</v>
      </c>
      <c r="AD65" s="197">
        <f t="shared" si="53"/>
        <v>0</v>
      </c>
      <c r="AE65" s="197">
        <f t="shared" si="53"/>
        <v>0</v>
      </c>
      <c r="AF65" s="197">
        <f t="shared" si="53"/>
        <v>0</v>
      </c>
      <c r="AG65" s="197">
        <f t="shared" si="53"/>
        <v>0</v>
      </c>
      <c r="AH65" s="197">
        <f t="shared" si="53"/>
        <v>0</v>
      </c>
      <c r="AI65" s="197">
        <f t="shared" si="53"/>
        <v>0</v>
      </c>
      <c r="AJ65" s="197">
        <f t="shared" si="53"/>
        <v>0</v>
      </c>
      <c r="AK65" s="197">
        <f t="shared" si="53"/>
        <v>0</v>
      </c>
      <c r="AL65" s="197">
        <f t="shared" si="53"/>
        <v>0</v>
      </c>
      <c r="AM65" s="197">
        <f t="shared" si="53"/>
        <v>0</v>
      </c>
      <c r="AN65" s="197">
        <f t="shared" si="53"/>
        <v>0</v>
      </c>
      <c r="AO65" s="197">
        <f t="shared" si="53"/>
        <v>0</v>
      </c>
      <c r="AP65" s="197">
        <f t="shared" si="53"/>
        <v>0</v>
      </c>
      <c r="AQ65" s="197">
        <f t="shared" si="53"/>
        <v>0</v>
      </c>
      <c r="AR65" s="197">
        <f t="shared" si="53"/>
        <v>0</v>
      </c>
      <c r="AS65" s="197">
        <f t="shared" si="53"/>
        <v>0</v>
      </c>
      <c r="AT65" s="197">
        <f t="shared" si="53"/>
        <v>0</v>
      </c>
      <c r="AU65" s="197">
        <f t="shared" si="53"/>
        <v>0</v>
      </c>
      <c r="AV65" s="197">
        <f t="shared" si="53"/>
        <v>0</v>
      </c>
      <c r="AW65" s="197">
        <f t="shared" si="53"/>
        <v>0</v>
      </c>
      <c r="AX65" s="197">
        <f t="shared" si="53"/>
        <v>0</v>
      </c>
      <c r="AY65" s="197">
        <f t="shared" si="53"/>
        <v>0</v>
      </c>
      <c r="AZ65" s="197">
        <f t="shared" si="53"/>
        <v>0</v>
      </c>
      <c r="BA65" s="197">
        <f t="shared" si="53"/>
        <v>0</v>
      </c>
      <c r="BB65" s="197">
        <f t="shared" si="53"/>
        <v>0</v>
      </c>
      <c r="BC65" s="197">
        <f t="shared" si="53"/>
        <v>0</v>
      </c>
      <c r="BD65" s="197">
        <f t="shared" si="53"/>
        <v>0</v>
      </c>
      <c r="BE65" s="197">
        <f t="shared" si="53"/>
        <v>0</v>
      </c>
      <c r="BF65" s="197">
        <f t="shared" si="53"/>
        <v>0</v>
      </c>
      <c r="BG65" s="197">
        <f t="shared" si="53"/>
        <v>0</v>
      </c>
      <c r="BH65" s="197">
        <f t="shared" si="53"/>
        <v>0</v>
      </c>
      <c r="BI65" s="197">
        <f t="shared" si="53"/>
        <v>0</v>
      </c>
      <c r="BJ65" s="197">
        <f t="shared" si="53"/>
        <v>0</v>
      </c>
      <c r="BK65" s="197">
        <f t="shared" si="53"/>
        <v>0</v>
      </c>
      <c r="BL65" s="197">
        <f t="shared" si="53"/>
        <v>0</v>
      </c>
      <c r="BM65" s="197">
        <f t="shared" si="53"/>
        <v>0</v>
      </c>
      <c r="BN65" s="197">
        <f t="shared" si="53"/>
        <v>0</v>
      </c>
      <c r="BO65" s="197">
        <f t="shared" si="53"/>
        <v>0</v>
      </c>
      <c r="BP65" s="197">
        <f t="shared" si="53"/>
        <v>0</v>
      </c>
      <c r="BQ65" s="197">
        <f t="shared" si="53"/>
        <v>0</v>
      </c>
      <c r="BR65" s="197">
        <f t="shared" ref="BR65:CF65" si="54">IF(SUM(BR63:BR64)=0,0,100-BR63-BR64)</f>
        <v>0</v>
      </c>
      <c r="BS65" s="197">
        <f t="shared" si="54"/>
        <v>0</v>
      </c>
      <c r="BT65" s="197">
        <f t="shared" si="54"/>
        <v>0</v>
      </c>
      <c r="BU65" s="197">
        <f t="shared" si="54"/>
        <v>0</v>
      </c>
      <c r="BV65" s="197">
        <f t="shared" si="54"/>
        <v>0</v>
      </c>
      <c r="BW65" s="197">
        <f t="shared" si="54"/>
        <v>0</v>
      </c>
      <c r="BX65" s="197">
        <f t="shared" si="54"/>
        <v>0</v>
      </c>
      <c r="BY65" s="197">
        <f t="shared" si="54"/>
        <v>0</v>
      </c>
      <c r="BZ65" s="197">
        <f t="shared" si="54"/>
        <v>0</v>
      </c>
      <c r="CA65" s="197">
        <f t="shared" si="54"/>
        <v>0</v>
      </c>
      <c r="CB65" s="197">
        <f t="shared" si="54"/>
        <v>0</v>
      </c>
      <c r="CC65" s="197">
        <f t="shared" si="54"/>
        <v>0</v>
      </c>
      <c r="CD65" s="197">
        <f t="shared" si="54"/>
        <v>0</v>
      </c>
      <c r="CE65" s="197">
        <f t="shared" si="54"/>
        <v>0</v>
      </c>
      <c r="CF65" s="197">
        <f t="shared" si="54"/>
        <v>0</v>
      </c>
    </row>
    <row r="66" spans="1:84" ht="15" customHeight="1" thickBot="1" x14ac:dyDescent="0.35">
      <c r="A66" s="967"/>
      <c r="B66" s="967"/>
      <c r="C66" s="968"/>
      <c r="D66" s="243" t="s">
        <v>122</v>
      </c>
      <c r="E66" s="884"/>
      <c r="F66" s="884"/>
      <c r="G66" s="884"/>
      <c r="H66" s="884"/>
      <c r="I66" s="884"/>
      <c r="J66" s="884"/>
      <c r="K66" s="884">
        <v>0.7</v>
      </c>
      <c r="L66" s="884">
        <v>0.7</v>
      </c>
      <c r="M66" s="884">
        <v>0.7</v>
      </c>
      <c r="N66" s="884"/>
      <c r="O66" s="884"/>
      <c r="P66" s="884"/>
      <c r="Q66" s="884"/>
      <c r="R66" s="884"/>
      <c r="S66" s="884"/>
      <c r="T66" s="884"/>
      <c r="U66" s="884"/>
      <c r="V66" s="884"/>
      <c r="W66" s="884"/>
      <c r="X66" s="884"/>
      <c r="Y66" s="884"/>
      <c r="Z66" s="884"/>
      <c r="AA66" s="884"/>
      <c r="AB66" s="884"/>
      <c r="AC66" s="884"/>
      <c r="AD66" s="884"/>
      <c r="AE66" s="884"/>
      <c r="AF66" s="884"/>
      <c r="AG66" s="884"/>
      <c r="AH66" s="884"/>
      <c r="AI66" s="884"/>
      <c r="AJ66" s="884"/>
      <c r="AK66" s="884"/>
      <c r="AL66" s="884"/>
      <c r="AM66" s="884"/>
      <c r="AN66" s="884"/>
      <c r="AO66" s="884"/>
      <c r="AP66" s="884"/>
      <c r="AQ66" s="884"/>
      <c r="AR66" s="884"/>
      <c r="AS66" s="884"/>
      <c r="AT66" s="884"/>
      <c r="AU66" s="884"/>
      <c r="AV66" s="884"/>
      <c r="AW66" s="884"/>
      <c r="AX66" s="884"/>
      <c r="AY66" s="884"/>
      <c r="AZ66" s="884"/>
      <c r="BA66" s="884"/>
      <c r="BB66" s="884"/>
      <c r="BC66" s="884"/>
      <c r="BD66" s="884"/>
      <c r="BE66" s="884"/>
      <c r="BF66" s="884"/>
      <c r="BG66" s="884"/>
      <c r="BH66" s="884"/>
      <c r="BI66" s="884"/>
      <c r="BJ66" s="884"/>
      <c r="BK66" s="884"/>
      <c r="BL66" s="884"/>
      <c r="BM66" s="884"/>
      <c r="BN66" s="884"/>
      <c r="BO66" s="884"/>
      <c r="BP66" s="884"/>
      <c r="BQ66" s="884"/>
      <c r="BR66" s="884"/>
      <c r="BS66" s="884"/>
      <c r="BT66" s="884"/>
      <c r="BU66" s="884"/>
      <c r="BV66" s="884"/>
      <c r="BW66" s="884"/>
      <c r="BX66" s="884"/>
      <c r="BY66" s="884"/>
      <c r="BZ66" s="884"/>
      <c r="CA66" s="884"/>
      <c r="CB66" s="884"/>
      <c r="CC66" s="884"/>
      <c r="CD66" s="884"/>
      <c r="CE66" s="884"/>
      <c r="CF66" s="884"/>
    </row>
    <row r="67" spans="1:84" ht="15" customHeight="1" thickBot="1" x14ac:dyDescent="0.35">
      <c r="A67" s="967"/>
      <c r="B67" s="967"/>
      <c r="C67" s="969"/>
      <c r="D67" s="244" t="s">
        <v>174</v>
      </c>
      <c r="E67" s="245">
        <f>+IF(E65="","",PROGRAMA!$I$13*E66*(((E66/PROGRAMA!$I$9)*(PROGRAMA!$I$12-PROGRAMA!$I$11)/2)+PROGRAMA!$I$11))</f>
        <v>0</v>
      </c>
      <c r="F67" s="245">
        <f>+IF(F65="","",PROGRAMA!$I$13*F66*(((F66/PROGRAMA!$I$9)*(PROGRAMA!$I$12-PROGRAMA!$I$11)/2)+PROGRAMA!$I$11))</f>
        <v>0</v>
      </c>
      <c r="G67" s="245">
        <f>+IF(G65="","",PROGRAMA!$I$13*G66*(((G66/PROGRAMA!$I$9)*(PROGRAMA!$I$12-PROGRAMA!$I$11)/2)+PROGRAMA!$I$11))</f>
        <v>0</v>
      </c>
      <c r="H67" s="245">
        <f>+IF(H65="","",PROGRAMA!$I$13*H66*(((H66/PROGRAMA!$I$9)*(PROGRAMA!$I$12-PROGRAMA!$I$11)/2)+PROGRAMA!$I$11))</f>
        <v>0</v>
      </c>
      <c r="I67" s="245">
        <f>+IF(I65="","",PROGRAMA!$I$13*I66*(((I66/PROGRAMA!$I$9)*(PROGRAMA!$I$12-PROGRAMA!$I$11)/2)+PROGRAMA!$I$11))</f>
        <v>0</v>
      </c>
      <c r="J67" s="245">
        <f>+IF(J65="","",PROGRAMA!$I$13*J66*(((J66/PROGRAMA!$I$9)*(PROGRAMA!$I$12-PROGRAMA!$I$11)/2)+PROGRAMA!$I$11))</f>
        <v>0</v>
      </c>
      <c r="K67" s="245">
        <f>+IF(K65="","",PROGRAMA!$I$13*K66*(((K66/PROGRAMA!$I$9)*(PROGRAMA!$I$12-PROGRAMA!$I$11)/2)+PROGRAMA!$I$11))</f>
        <v>2.5691431818181814</v>
      </c>
      <c r="L67" s="245">
        <f>+IF(L65="","",PROGRAMA!$I$13*L66*(((L66/PROGRAMA!$I$9)*(PROGRAMA!$I$12-PROGRAMA!$I$11)/2)+PROGRAMA!$I$11))</f>
        <v>2.5691431818181814</v>
      </c>
      <c r="M67" s="245">
        <f>+IF(M65="","",PROGRAMA!$I$13*M66*(((M66/PROGRAMA!$I$9)*(PROGRAMA!$I$12-PROGRAMA!$I$11)/2)+PROGRAMA!$I$11))</f>
        <v>2.5691431818181814</v>
      </c>
      <c r="N67" s="245">
        <f>+IF(N65="","",PROGRAMA!$I$13*N66*(((N66/PROGRAMA!$I$9)*(PROGRAMA!$I$12-PROGRAMA!$I$11)/2)+PROGRAMA!$I$11))</f>
        <v>0</v>
      </c>
      <c r="O67" s="245">
        <f>+IF(O65="","",PROGRAMA!$I$13*O66*(((O66/PROGRAMA!$I$9)*(PROGRAMA!$I$12-PROGRAMA!$I$11)/2)+PROGRAMA!$I$11))</f>
        <v>0</v>
      </c>
      <c r="P67" s="245">
        <f>+IF(P65="","",PROGRAMA!$I$13*P66*(((P66/PROGRAMA!$I$9)*(PROGRAMA!$I$12-PROGRAMA!$I$11)/2)+PROGRAMA!$I$11))</f>
        <v>0</v>
      </c>
      <c r="Q67" s="245">
        <f>+IF(Q65="","",PROGRAMA!$I$13*Q66*(((Q66/PROGRAMA!$I$9)*(PROGRAMA!$I$12-PROGRAMA!$I$11)/2)+PROGRAMA!$I$11))</f>
        <v>0</v>
      </c>
      <c r="R67" s="245">
        <f>+IF(R65="","",PROGRAMA!$I$13*R66*(((R66/PROGRAMA!$I$9)*(PROGRAMA!$I$12-PROGRAMA!$I$11)/2)+PROGRAMA!$I$11))</f>
        <v>0</v>
      </c>
      <c r="S67" s="245">
        <f>+IF(S65="","",PROGRAMA!$I$13*S66*(((S66/PROGRAMA!$I$9)*(PROGRAMA!$I$12-PROGRAMA!$I$11)/2)+PROGRAMA!$I$11))</f>
        <v>0</v>
      </c>
      <c r="T67" s="245">
        <f>+IF(T65="","",PROGRAMA!$I$13*T66*(((T66/PROGRAMA!$I$9)*(PROGRAMA!$I$12-PROGRAMA!$I$11)/2)+PROGRAMA!$I$11))</f>
        <v>0</v>
      </c>
      <c r="U67" s="245">
        <f>+IF(U65="","",PROGRAMA!$I$13*U66*(((U66/PROGRAMA!$I$9)*(PROGRAMA!$I$12-PROGRAMA!$I$11)/2)+PROGRAMA!$I$11))</f>
        <v>0</v>
      </c>
      <c r="V67" s="245">
        <f>+IF(V65="","",PROGRAMA!$I$13*V66*(((V66/PROGRAMA!$I$9)*(PROGRAMA!$I$12-PROGRAMA!$I$11)/2)+PROGRAMA!$I$11))</f>
        <v>0</v>
      </c>
      <c r="W67" s="245">
        <f>+IF(W65="","",PROGRAMA!$I$13*W66*(((W66/PROGRAMA!$I$9)*(PROGRAMA!$I$12-PROGRAMA!$I$11)/2)+PROGRAMA!$I$11))</f>
        <v>0</v>
      </c>
      <c r="X67" s="245">
        <f>+IF(X65="","",PROGRAMA!$I$13*X66*(((X66/PROGRAMA!$I$9)*(PROGRAMA!$I$12-PROGRAMA!$I$11)/2)+PROGRAMA!$I$11))</f>
        <v>0</v>
      </c>
      <c r="Y67" s="245">
        <f>+IF(Y65="","",PROGRAMA!$I$13*Y66*(((Y66/PROGRAMA!$I$9)*(PROGRAMA!$I$12-PROGRAMA!$I$11)/2)+PROGRAMA!$I$11))</f>
        <v>0</v>
      </c>
      <c r="Z67" s="245">
        <f>+IF(Z65="","",PROGRAMA!$I$13*Z66*(((Z66/PROGRAMA!$I$9)*(PROGRAMA!$I$12-PROGRAMA!$I$11)/2)+PROGRAMA!$I$11))</f>
        <v>0</v>
      </c>
      <c r="AA67" s="245">
        <f>+IF(AA65="","",PROGRAMA!$I$13*AA66*(((AA66/PROGRAMA!$I$9)*(PROGRAMA!$I$12-PROGRAMA!$I$11)/2)+PROGRAMA!$I$11))</f>
        <v>0</v>
      </c>
      <c r="AB67" s="245">
        <f>+IF(AB65="","",PROGRAMA!$I$13*AB66*(((AB66/PROGRAMA!$I$9)*(PROGRAMA!$I$12-PROGRAMA!$I$11)/2)+PROGRAMA!$I$11))</f>
        <v>0</v>
      </c>
      <c r="AC67" s="245">
        <f>+IF(AC65="","",PROGRAMA!$I$13*AC66*(((AC66/PROGRAMA!$I$9)*(PROGRAMA!$I$12-PROGRAMA!$I$11)/2)+PROGRAMA!$I$11))</f>
        <v>0</v>
      </c>
      <c r="AD67" s="245">
        <f>+IF(AD65="","",PROGRAMA!$I$13*AD66*(((AD66/PROGRAMA!$I$9)*(PROGRAMA!$I$12-PROGRAMA!$I$11)/2)+PROGRAMA!$I$11))</f>
        <v>0</v>
      </c>
      <c r="AE67" s="245">
        <f>+IF(AE65="","",PROGRAMA!$I$13*AE66*(((AE66/PROGRAMA!$I$9)*(PROGRAMA!$I$12-PROGRAMA!$I$11)/2)+PROGRAMA!$I$11))</f>
        <v>0</v>
      </c>
      <c r="AF67" s="245">
        <f>+IF(AF65="","",PROGRAMA!$I$13*AF66*(((AF66/PROGRAMA!$I$9)*(PROGRAMA!$I$12-PROGRAMA!$I$11)/2)+PROGRAMA!$I$11))</f>
        <v>0</v>
      </c>
      <c r="AG67" s="245">
        <f>+IF(AG65="","",PROGRAMA!$I$13*AG66*(((AG66/PROGRAMA!$I$9)*(PROGRAMA!$I$12-PROGRAMA!$I$11)/2)+PROGRAMA!$I$11))</f>
        <v>0</v>
      </c>
      <c r="AH67" s="245">
        <f>+IF(AH65="","",PROGRAMA!$I$13*AH66*(((AH66/PROGRAMA!$I$9)*(PROGRAMA!$I$12-PROGRAMA!$I$11)/2)+PROGRAMA!$I$11))</f>
        <v>0</v>
      </c>
      <c r="AI67" s="245">
        <f>+IF(AI65="","",PROGRAMA!$I$13*AI66*(((AI66/PROGRAMA!$I$9)*(PROGRAMA!$I$12-PROGRAMA!$I$11)/2)+PROGRAMA!$I$11))</f>
        <v>0</v>
      </c>
      <c r="AJ67" s="245">
        <f>+IF(AJ65="","",PROGRAMA!$I$13*AJ66*(((AJ66/PROGRAMA!$I$9)*(PROGRAMA!$I$12-PROGRAMA!$I$11)/2)+PROGRAMA!$I$11))</f>
        <v>0</v>
      </c>
      <c r="AK67" s="245">
        <f>+IF(AK65="","",PROGRAMA!$I$13*AK66*(((AK66/PROGRAMA!$I$9)*(PROGRAMA!$I$12-PROGRAMA!$I$11)/2)+PROGRAMA!$I$11))</f>
        <v>0</v>
      </c>
      <c r="AL67" s="245">
        <f>+IF(AL65="","",PROGRAMA!$I$13*AL66*(((AL66/PROGRAMA!$I$9)*(PROGRAMA!$I$12-PROGRAMA!$I$11)/2)+PROGRAMA!$I$11))</f>
        <v>0</v>
      </c>
      <c r="AM67" s="245">
        <f>+IF(AM65="","",PROGRAMA!$I$13*AM66*(((AM66/PROGRAMA!$I$9)*(PROGRAMA!$I$12-PROGRAMA!$I$11)/2)+PROGRAMA!$I$11))</f>
        <v>0</v>
      </c>
      <c r="AN67" s="245">
        <f>+IF(AN65="","",PROGRAMA!$I$13*AN66*(((AN66/PROGRAMA!$I$9)*(PROGRAMA!$I$12-PROGRAMA!$I$11)/2)+PROGRAMA!$I$11))</f>
        <v>0</v>
      </c>
      <c r="AO67" s="245">
        <f>+IF(AO65="","",PROGRAMA!$I$13*AO66*(((AO66/PROGRAMA!$I$9)*(PROGRAMA!$I$12-PROGRAMA!$I$11)/2)+PROGRAMA!$I$11))</f>
        <v>0</v>
      </c>
      <c r="AP67" s="245">
        <f>+IF(AP65="","",PROGRAMA!$I$13*AP66*(((AP66/PROGRAMA!$I$9)*(PROGRAMA!$I$12-PROGRAMA!$I$11)/2)+PROGRAMA!$I$11))</f>
        <v>0</v>
      </c>
      <c r="AQ67" s="245">
        <f>+IF(AQ65="","",PROGRAMA!$I$13*AQ66*(((AQ66/PROGRAMA!$I$9)*(PROGRAMA!$I$12-PROGRAMA!$I$11)/2)+PROGRAMA!$I$11))</f>
        <v>0</v>
      </c>
      <c r="AR67" s="245">
        <f>+IF(AR65="","",PROGRAMA!$I$13*AR66*(((AR66/PROGRAMA!$I$9)*(PROGRAMA!$I$12-PROGRAMA!$I$11)/2)+PROGRAMA!$I$11))</f>
        <v>0</v>
      </c>
      <c r="AS67" s="245">
        <f>+IF(AS65="","",PROGRAMA!$I$13*AS66*(((AS66/PROGRAMA!$I$9)*(PROGRAMA!$I$12-PROGRAMA!$I$11)/2)+PROGRAMA!$I$11))</f>
        <v>0</v>
      </c>
      <c r="AT67" s="245">
        <f>+IF(AT65="","",PROGRAMA!$I$13*AT66*(((AT66/PROGRAMA!$I$9)*(PROGRAMA!$I$12-PROGRAMA!$I$11)/2)+PROGRAMA!$I$11))</f>
        <v>0</v>
      </c>
      <c r="AU67" s="245">
        <f>+IF(AU65="","",PROGRAMA!$I$13*AU66*(((AU66/PROGRAMA!$I$9)*(PROGRAMA!$I$12-PROGRAMA!$I$11)/2)+PROGRAMA!$I$11))</f>
        <v>0</v>
      </c>
      <c r="AV67" s="245">
        <f>+IF(AV65="","",PROGRAMA!$I$13*AV66*(((AV66/PROGRAMA!$I$9)*(PROGRAMA!$I$12-PROGRAMA!$I$11)/2)+PROGRAMA!$I$11))</f>
        <v>0</v>
      </c>
      <c r="AW67" s="245">
        <f>+IF(AW65="","",PROGRAMA!$I$13*AW66*(((AW66/PROGRAMA!$I$9)*(PROGRAMA!$I$12-PROGRAMA!$I$11)/2)+PROGRAMA!$I$11))</f>
        <v>0</v>
      </c>
      <c r="AX67" s="245">
        <f>+IF(AX65="","",PROGRAMA!$I$13*AX66*(((AX66/PROGRAMA!$I$9)*(PROGRAMA!$I$12-PROGRAMA!$I$11)/2)+PROGRAMA!$I$11))</f>
        <v>0</v>
      </c>
      <c r="AY67" s="245">
        <f>+IF(AY65="","",PROGRAMA!$I$13*AY66*(((AY66/PROGRAMA!$I$9)*(PROGRAMA!$I$12-PROGRAMA!$I$11)/2)+PROGRAMA!$I$11))</f>
        <v>0</v>
      </c>
      <c r="AZ67" s="245">
        <f>+IF(AZ65="","",PROGRAMA!$I$13*AZ66*(((AZ66/PROGRAMA!$I$9)*(PROGRAMA!$I$12-PROGRAMA!$I$11)/2)+PROGRAMA!$I$11))</f>
        <v>0</v>
      </c>
      <c r="BA67" s="245">
        <f>+IF(BA65="","",PROGRAMA!$I$13*BA66*(((BA66/PROGRAMA!$I$9)*(PROGRAMA!$I$12-PROGRAMA!$I$11)/2)+PROGRAMA!$I$11))</f>
        <v>0</v>
      </c>
      <c r="BB67" s="245">
        <f>+IF(BB65="","",PROGRAMA!$I$13*BB66*(((BB66/PROGRAMA!$I$9)*(PROGRAMA!$I$12-PROGRAMA!$I$11)/2)+PROGRAMA!$I$11))</f>
        <v>0</v>
      </c>
      <c r="BC67" s="245">
        <f>+IF(BC65="","",PROGRAMA!$I$13*BC66*(((BC66/PROGRAMA!$I$9)*(PROGRAMA!$I$12-PROGRAMA!$I$11)/2)+PROGRAMA!$I$11))</f>
        <v>0</v>
      </c>
      <c r="BD67" s="245">
        <f>+IF(BD65="","",PROGRAMA!$I$13*BD66*(((BD66/PROGRAMA!$I$9)*(PROGRAMA!$I$12-PROGRAMA!$I$11)/2)+PROGRAMA!$I$11))</f>
        <v>0</v>
      </c>
      <c r="BE67" s="245">
        <f>+IF(BE65="","",PROGRAMA!$I$13*BE66*(((BE66/PROGRAMA!$I$9)*(PROGRAMA!$I$12-PROGRAMA!$I$11)/2)+PROGRAMA!$I$11))</f>
        <v>0</v>
      </c>
      <c r="BF67" s="245">
        <f>+IF(BF65="","",PROGRAMA!$I$13*BF66*(((BF66/PROGRAMA!$I$9)*(PROGRAMA!$I$12-PROGRAMA!$I$11)/2)+PROGRAMA!$I$11))</f>
        <v>0</v>
      </c>
      <c r="BG67" s="245">
        <f>+IF(BG65="","",PROGRAMA!$I$13*BG66*(((BG66/PROGRAMA!$I$9)*(PROGRAMA!$I$12-PROGRAMA!$I$11)/2)+PROGRAMA!$I$11))</f>
        <v>0</v>
      </c>
      <c r="BH67" s="245">
        <f>+IF(BH65="","",PROGRAMA!$I$13*BH66*(((BH66/PROGRAMA!$I$9)*(PROGRAMA!$I$12-PROGRAMA!$I$11)/2)+PROGRAMA!$I$11))</f>
        <v>0</v>
      </c>
      <c r="BI67" s="245">
        <f>+IF(BI65="","",PROGRAMA!$I$13*BI66*(((BI66/PROGRAMA!$I$9)*(PROGRAMA!$I$12-PROGRAMA!$I$11)/2)+PROGRAMA!$I$11))</f>
        <v>0</v>
      </c>
      <c r="BJ67" s="245">
        <f>+IF(BJ65="","",PROGRAMA!$I$13*BJ66*(((BJ66/PROGRAMA!$I$9)*(PROGRAMA!$I$12-PROGRAMA!$I$11)/2)+PROGRAMA!$I$11))</f>
        <v>0</v>
      </c>
      <c r="BK67" s="245">
        <f>+IF(BK65="","",PROGRAMA!$I$13*BK66*(((BK66/PROGRAMA!$I$9)*(PROGRAMA!$I$12-PROGRAMA!$I$11)/2)+PROGRAMA!$I$11))</f>
        <v>0</v>
      </c>
      <c r="BL67" s="245">
        <f>+IF(BL65="","",PROGRAMA!$I$13*BL66*(((BL66/PROGRAMA!$I$9)*(PROGRAMA!$I$12-PROGRAMA!$I$11)/2)+PROGRAMA!$I$11))</f>
        <v>0</v>
      </c>
      <c r="BM67" s="245">
        <f>+IF(BM65="","",PROGRAMA!$I$13*BM66*(((BM66/PROGRAMA!$I$9)*(PROGRAMA!$I$12-PROGRAMA!$I$11)/2)+PROGRAMA!$I$11))</f>
        <v>0</v>
      </c>
      <c r="BN67" s="245">
        <f>+IF(BN65="","",PROGRAMA!$I$13*BN66*(((BN66/PROGRAMA!$I$9)*(PROGRAMA!$I$12-PROGRAMA!$I$11)/2)+PROGRAMA!$I$11))</f>
        <v>0</v>
      </c>
      <c r="BO67" s="245">
        <f>+IF(BO65="","",PROGRAMA!$I$13*BO66*(((BO66/PROGRAMA!$I$9)*(PROGRAMA!$I$12-PROGRAMA!$I$11)/2)+PROGRAMA!$I$11))</f>
        <v>0</v>
      </c>
      <c r="BP67" s="245">
        <f>+IF(BP65="","",PROGRAMA!$I$13*BP66*(((BP66/PROGRAMA!$I$9)*(PROGRAMA!$I$12-PROGRAMA!$I$11)/2)+PROGRAMA!$I$11))</f>
        <v>0</v>
      </c>
      <c r="BQ67" s="245">
        <f>+IF(BQ65="","",PROGRAMA!$I$13*BQ66*(((BQ66/PROGRAMA!$I$9)*(PROGRAMA!$I$12-PROGRAMA!$I$11)/2)+PROGRAMA!$I$11))</f>
        <v>0</v>
      </c>
      <c r="BR67" s="245">
        <f>+IF(BR65="","",PROGRAMA!$I$13*BR66*(((BR66/PROGRAMA!$I$9)*(PROGRAMA!$I$12-PROGRAMA!$I$11)/2)+PROGRAMA!$I$11))</f>
        <v>0</v>
      </c>
      <c r="BS67" s="245">
        <f>+IF(BS65="","",PROGRAMA!$I$13*BS66*(((BS66/PROGRAMA!$I$9)*(PROGRAMA!$I$12-PROGRAMA!$I$11)/2)+PROGRAMA!$I$11))</f>
        <v>0</v>
      </c>
      <c r="BT67" s="245">
        <f>+IF(BT65="","",PROGRAMA!$I$13*BT66*(((BT66/PROGRAMA!$I$9)*(PROGRAMA!$I$12-PROGRAMA!$I$11)/2)+PROGRAMA!$I$11))</f>
        <v>0</v>
      </c>
      <c r="BU67" s="245">
        <f>+IF(BU65="","",PROGRAMA!$I$13*BU66*(((BU66/PROGRAMA!$I$9)*(PROGRAMA!$I$12-PROGRAMA!$I$11)/2)+PROGRAMA!$I$11))</f>
        <v>0</v>
      </c>
      <c r="BV67" s="245">
        <f>+IF(BV65="","",PROGRAMA!$I$13*BV66*(((BV66/PROGRAMA!$I$9)*(PROGRAMA!$I$12-PROGRAMA!$I$11)/2)+PROGRAMA!$I$11))</f>
        <v>0</v>
      </c>
      <c r="BW67" s="245">
        <f>+IF(BW65="","",PROGRAMA!$I$13*BW66*(((BW66/PROGRAMA!$I$9)*(PROGRAMA!$I$12-PROGRAMA!$I$11)/2)+PROGRAMA!$I$11))</f>
        <v>0</v>
      </c>
      <c r="BX67" s="245">
        <f>+IF(BX65="","",PROGRAMA!$I$13*BX66*(((BX66/PROGRAMA!$I$9)*(PROGRAMA!$I$12-PROGRAMA!$I$11)/2)+PROGRAMA!$I$11))</f>
        <v>0</v>
      </c>
      <c r="BY67" s="245">
        <f>+IF(BY65="","",PROGRAMA!$I$13*BY66*(((BY66/PROGRAMA!$I$9)*(PROGRAMA!$I$12-PROGRAMA!$I$11)/2)+PROGRAMA!$I$11))</f>
        <v>0</v>
      </c>
      <c r="BZ67" s="245">
        <f>+IF(BZ65="","",PROGRAMA!$I$13*BZ66*(((BZ66/PROGRAMA!$I$9)*(PROGRAMA!$I$12-PROGRAMA!$I$11)/2)+PROGRAMA!$I$11))</f>
        <v>0</v>
      </c>
      <c r="CA67" s="245">
        <f>+IF(CA65="","",PROGRAMA!$I$13*CA66*(((CA66/PROGRAMA!$I$9)*(PROGRAMA!$I$12-PROGRAMA!$I$11)/2)+PROGRAMA!$I$11))</f>
        <v>0</v>
      </c>
      <c r="CB67" s="245">
        <f>+IF(CB65="","",PROGRAMA!$I$13*CB66*(((CB66/PROGRAMA!$I$9)*(PROGRAMA!$I$12-PROGRAMA!$I$11)/2)+PROGRAMA!$I$11))</f>
        <v>0</v>
      </c>
      <c r="CC67" s="245">
        <f>+IF(CC65="","",PROGRAMA!$I$13*CC66*(((CC66/PROGRAMA!$I$9)*(PROGRAMA!$I$12-PROGRAMA!$I$11)/2)+PROGRAMA!$I$11))</f>
        <v>0</v>
      </c>
      <c r="CD67" s="245">
        <f>+IF(CD65="","",PROGRAMA!$I$13*CD66*(((CD66/PROGRAMA!$I$9)*(PROGRAMA!$I$12-PROGRAMA!$I$11)/2)+PROGRAMA!$I$11))</f>
        <v>0</v>
      </c>
      <c r="CE67" s="245">
        <f>+IF(CE65="","",PROGRAMA!$I$13*CE66*(((CE66/PROGRAMA!$I$9)*(PROGRAMA!$I$12-PROGRAMA!$I$11)/2)+PROGRAMA!$I$11))</f>
        <v>0</v>
      </c>
      <c r="CF67" s="245">
        <f>+IF(CF65="","",PROGRAMA!$I$13*CF66*(((CF66/PROGRAMA!$I$9)*(PROGRAMA!$I$12-PROGRAMA!$I$11)/2)+PROGRAMA!$I$11))</f>
        <v>0</v>
      </c>
    </row>
    <row r="68" spans="1:84" ht="15" customHeight="1" thickTop="1" thickBot="1" x14ac:dyDescent="0.35">
      <c r="A68" s="967" t="s">
        <v>264</v>
      </c>
      <c r="B68" s="967" t="s">
        <v>254</v>
      </c>
      <c r="C68" s="970" t="str">
        <f>+IF($B$55='Base Datos'!$V$21,B68,A68)</f>
        <v>Contenedor 3</v>
      </c>
      <c r="D68" s="241" t="s">
        <v>266</v>
      </c>
      <c r="E68" s="882"/>
      <c r="F68" s="882"/>
      <c r="G68" s="882"/>
      <c r="H68" s="882"/>
      <c r="I68" s="882"/>
      <c r="J68" s="882"/>
      <c r="K68" s="882">
        <v>1820</v>
      </c>
      <c r="L68" s="882">
        <v>1870</v>
      </c>
      <c r="M68" s="882">
        <v>1880</v>
      </c>
      <c r="N68" s="882"/>
      <c r="O68" s="882"/>
      <c r="P68" s="882"/>
      <c r="Q68" s="882"/>
      <c r="R68" s="882"/>
      <c r="S68" s="882"/>
      <c r="T68" s="882"/>
      <c r="U68" s="882"/>
      <c r="V68" s="882"/>
      <c r="W68" s="882"/>
      <c r="X68" s="882"/>
      <c r="Y68" s="882"/>
      <c r="Z68" s="882"/>
      <c r="AA68" s="882"/>
      <c r="AB68" s="882"/>
      <c r="AC68" s="882"/>
      <c r="AD68" s="882"/>
      <c r="AE68" s="882"/>
      <c r="AF68" s="882"/>
      <c r="AG68" s="882"/>
      <c r="AH68" s="882"/>
      <c r="AI68" s="882"/>
      <c r="AJ68" s="882"/>
      <c r="AK68" s="882"/>
      <c r="AL68" s="882"/>
      <c r="AM68" s="882"/>
      <c r="AN68" s="882"/>
      <c r="AO68" s="882"/>
      <c r="AP68" s="882"/>
      <c r="AQ68" s="882"/>
      <c r="AR68" s="882"/>
      <c r="AS68" s="882"/>
      <c r="AT68" s="882"/>
      <c r="AU68" s="882"/>
      <c r="AV68" s="882"/>
      <c r="AW68" s="882"/>
      <c r="AX68" s="882"/>
      <c r="AY68" s="882"/>
      <c r="AZ68" s="882"/>
      <c r="BA68" s="882"/>
      <c r="BB68" s="882"/>
      <c r="BC68" s="882"/>
      <c r="BD68" s="882"/>
      <c r="BE68" s="882"/>
      <c r="BF68" s="882"/>
      <c r="BG68" s="882"/>
      <c r="BH68" s="882"/>
      <c r="BI68" s="882"/>
      <c r="BJ68" s="882"/>
      <c r="BK68" s="882"/>
      <c r="BL68" s="882"/>
      <c r="BM68" s="882"/>
      <c r="BN68" s="882"/>
      <c r="BO68" s="882"/>
      <c r="BP68" s="882"/>
      <c r="BQ68" s="882"/>
      <c r="BR68" s="882"/>
      <c r="BS68" s="882"/>
      <c r="BT68" s="882"/>
      <c r="BU68" s="882"/>
      <c r="BV68" s="882"/>
      <c r="BW68" s="882"/>
      <c r="BX68" s="882"/>
      <c r="BY68" s="882"/>
      <c r="BZ68" s="882"/>
      <c r="CA68" s="882"/>
      <c r="CB68" s="882"/>
      <c r="CC68" s="882"/>
      <c r="CD68" s="882"/>
      <c r="CE68" s="882"/>
      <c r="CF68" s="882"/>
    </row>
    <row r="69" spans="1:84" ht="15" customHeight="1" thickBot="1" x14ac:dyDescent="0.35">
      <c r="A69" s="967"/>
      <c r="B69" s="967"/>
      <c r="C69" s="968"/>
      <c r="D69" s="242" t="s">
        <v>165</v>
      </c>
      <c r="E69" s="883"/>
      <c r="F69" s="883"/>
      <c r="G69" s="883"/>
      <c r="H69" s="883"/>
      <c r="I69" s="883"/>
      <c r="J69" s="883"/>
      <c r="K69" s="883">
        <v>10</v>
      </c>
      <c r="L69" s="883">
        <v>8</v>
      </c>
      <c r="M69" s="883">
        <v>9</v>
      </c>
      <c r="N69" s="883"/>
      <c r="O69" s="883"/>
      <c r="P69" s="883"/>
      <c r="Q69" s="883"/>
      <c r="R69" s="883"/>
      <c r="S69" s="883"/>
      <c r="T69" s="883"/>
      <c r="U69" s="883"/>
      <c r="V69" s="883"/>
      <c r="W69" s="883"/>
      <c r="X69" s="883"/>
      <c r="Y69" s="883"/>
      <c r="Z69" s="883"/>
      <c r="AA69" s="883"/>
      <c r="AB69" s="883"/>
      <c r="AC69" s="883"/>
      <c r="AD69" s="883"/>
      <c r="AE69" s="883"/>
      <c r="AF69" s="883"/>
      <c r="AG69" s="883"/>
      <c r="AH69" s="883"/>
      <c r="AI69" s="883"/>
      <c r="AJ69" s="883"/>
      <c r="AK69" s="883"/>
      <c r="AL69" s="883"/>
      <c r="AM69" s="883"/>
      <c r="AN69" s="883"/>
      <c r="AO69" s="883"/>
      <c r="AP69" s="883"/>
      <c r="AQ69" s="883"/>
      <c r="AR69" s="883"/>
      <c r="AS69" s="883"/>
      <c r="AT69" s="883"/>
      <c r="AU69" s="883"/>
      <c r="AV69" s="883"/>
      <c r="AW69" s="883"/>
      <c r="AX69" s="883"/>
      <c r="AY69" s="883"/>
      <c r="AZ69" s="883"/>
      <c r="BA69" s="883"/>
      <c r="BB69" s="883"/>
      <c r="BC69" s="883"/>
      <c r="BD69" s="883"/>
      <c r="BE69" s="883"/>
      <c r="BF69" s="883"/>
      <c r="BG69" s="883"/>
      <c r="BH69" s="883"/>
      <c r="BI69" s="883"/>
      <c r="BJ69" s="883"/>
      <c r="BK69" s="883"/>
      <c r="BL69" s="883"/>
      <c r="BM69" s="883"/>
      <c r="BN69" s="883"/>
      <c r="BO69" s="883"/>
      <c r="BP69" s="883"/>
      <c r="BQ69" s="883"/>
      <c r="BR69" s="883"/>
      <c r="BS69" s="883"/>
      <c r="BT69" s="883"/>
      <c r="BU69" s="883"/>
      <c r="BV69" s="883"/>
      <c r="BW69" s="883"/>
      <c r="BX69" s="883"/>
      <c r="BY69" s="883"/>
      <c r="BZ69" s="883"/>
      <c r="CA69" s="883"/>
      <c r="CB69" s="883"/>
      <c r="CC69" s="883"/>
      <c r="CD69" s="883"/>
      <c r="CE69" s="883"/>
      <c r="CF69" s="883"/>
    </row>
    <row r="70" spans="1:84" ht="15" customHeight="1" thickBot="1" x14ac:dyDescent="0.35">
      <c r="A70" s="967"/>
      <c r="B70" s="967"/>
      <c r="C70" s="968"/>
      <c r="D70" s="242" t="s">
        <v>134</v>
      </c>
      <c r="E70" s="884"/>
      <c r="F70" s="884"/>
      <c r="G70" s="884"/>
      <c r="H70" s="884"/>
      <c r="I70" s="884"/>
      <c r="J70" s="884"/>
      <c r="K70" s="884">
        <v>30</v>
      </c>
      <c r="L70" s="884">
        <v>30</v>
      </c>
      <c r="M70" s="884">
        <v>32</v>
      </c>
      <c r="N70" s="884"/>
      <c r="O70" s="884"/>
      <c r="P70" s="884"/>
      <c r="Q70" s="884"/>
      <c r="R70" s="884"/>
      <c r="S70" s="884"/>
      <c r="T70" s="884"/>
      <c r="U70" s="884"/>
      <c r="V70" s="884"/>
      <c r="W70" s="884"/>
      <c r="X70" s="884"/>
      <c r="Y70" s="884"/>
      <c r="Z70" s="884"/>
      <c r="AA70" s="884"/>
      <c r="AB70" s="884"/>
      <c r="AC70" s="884"/>
      <c r="AD70" s="884"/>
      <c r="AE70" s="884"/>
      <c r="AF70" s="884"/>
      <c r="AG70" s="884"/>
      <c r="AH70" s="884"/>
      <c r="AI70" s="884"/>
      <c r="AJ70" s="884"/>
      <c r="AK70" s="884"/>
      <c r="AL70" s="884"/>
      <c r="AM70" s="884"/>
      <c r="AN70" s="884"/>
      <c r="AO70" s="884"/>
      <c r="AP70" s="884"/>
      <c r="AQ70" s="884"/>
      <c r="AR70" s="884"/>
      <c r="AS70" s="884"/>
      <c r="AT70" s="884"/>
      <c r="AU70" s="884"/>
      <c r="AV70" s="884"/>
      <c r="AW70" s="884"/>
      <c r="AX70" s="884"/>
      <c r="AY70" s="884"/>
      <c r="AZ70" s="884"/>
      <c r="BA70" s="884"/>
      <c r="BB70" s="884"/>
      <c r="BC70" s="884"/>
      <c r="BD70" s="884"/>
      <c r="BE70" s="884"/>
      <c r="BF70" s="884"/>
      <c r="BG70" s="884"/>
      <c r="BH70" s="884"/>
      <c r="BI70" s="884"/>
      <c r="BJ70" s="884"/>
      <c r="BK70" s="884"/>
      <c r="BL70" s="884"/>
      <c r="BM70" s="884"/>
      <c r="BN70" s="884"/>
      <c r="BO70" s="884"/>
      <c r="BP70" s="884"/>
      <c r="BQ70" s="884"/>
      <c r="BR70" s="884"/>
      <c r="BS70" s="884"/>
      <c r="BT70" s="884"/>
      <c r="BU70" s="884"/>
      <c r="BV70" s="884"/>
      <c r="BW70" s="884"/>
      <c r="BX70" s="884"/>
      <c r="BY70" s="884"/>
      <c r="BZ70" s="884"/>
      <c r="CA70" s="884"/>
      <c r="CB70" s="884"/>
      <c r="CC70" s="884"/>
      <c r="CD70" s="884"/>
      <c r="CE70" s="884"/>
      <c r="CF70" s="884"/>
    </row>
    <row r="71" spans="1:84" ht="15" customHeight="1" thickBot="1" x14ac:dyDescent="0.35">
      <c r="A71" s="967"/>
      <c r="B71" s="967"/>
      <c r="C71" s="968"/>
      <c r="D71" s="242" t="s">
        <v>133</v>
      </c>
      <c r="E71" s="197">
        <f>IF(SUM(E69:E70)=0,0,100-E69-E70)</f>
        <v>0</v>
      </c>
      <c r="F71" s="197">
        <f t="shared" ref="F71:BQ71" si="55">IF(SUM(F69:F70)=0,0,100-F69-F70)</f>
        <v>0</v>
      </c>
      <c r="G71" s="197">
        <f t="shared" si="55"/>
        <v>0</v>
      </c>
      <c r="H71" s="197">
        <f t="shared" si="55"/>
        <v>0</v>
      </c>
      <c r="I71" s="197">
        <f t="shared" si="55"/>
        <v>0</v>
      </c>
      <c r="J71" s="197">
        <f t="shared" si="55"/>
        <v>0</v>
      </c>
      <c r="K71" s="197">
        <f t="shared" si="55"/>
        <v>60</v>
      </c>
      <c r="L71" s="197">
        <f t="shared" si="55"/>
        <v>62</v>
      </c>
      <c r="M71" s="197">
        <f t="shared" si="55"/>
        <v>59</v>
      </c>
      <c r="N71" s="197">
        <f t="shared" si="55"/>
        <v>0</v>
      </c>
      <c r="O71" s="197">
        <f t="shared" si="55"/>
        <v>0</v>
      </c>
      <c r="P71" s="197">
        <f t="shared" si="55"/>
        <v>0</v>
      </c>
      <c r="Q71" s="197">
        <f t="shared" si="55"/>
        <v>0</v>
      </c>
      <c r="R71" s="197">
        <f t="shared" si="55"/>
        <v>0</v>
      </c>
      <c r="S71" s="197">
        <f t="shared" si="55"/>
        <v>0</v>
      </c>
      <c r="T71" s="197">
        <f t="shared" si="55"/>
        <v>0</v>
      </c>
      <c r="U71" s="197">
        <f t="shared" si="55"/>
        <v>0</v>
      </c>
      <c r="V71" s="197">
        <f t="shared" si="55"/>
        <v>0</v>
      </c>
      <c r="W71" s="197">
        <f t="shared" si="55"/>
        <v>0</v>
      </c>
      <c r="X71" s="197">
        <f t="shared" si="55"/>
        <v>0</v>
      </c>
      <c r="Y71" s="197">
        <f t="shared" si="55"/>
        <v>0</v>
      </c>
      <c r="Z71" s="197">
        <f t="shared" si="55"/>
        <v>0</v>
      </c>
      <c r="AA71" s="197">
        <f t="shared" si="55"/>
        <v>0</v>
      </c>
      <c r="AB71" s="197">
        <f t="shared" si="55"/>
        <v>0</v>
      </c>
      <c r="AC71" s="197">
        <f t="shared" si="55"/>
        <v>0</v>
      </c>
      <c r="AD71" s="197">
        <f t="shared" si="55"/>
        <v>0</v>
      </c>
      <c r="AE71" s="197">
        <f t="shared" si="55"/>
        <v>0</v>
      </c>
      <c r="AF71" s="197">
        <f t="shared" si="55"/>
        <v>0</v>
      </c>
      <c r="AG71" s="197">
        <f t="shared" si="55"/>
        <v>0</v>
      </c>
      <c r="AH71" s="197">
        <f t="shared" si="55"/>
        <v>0</v>
      </c>
      <c r="AI71" s="197">
        <f t="shared" si="55"/>
        <v>0</v>
      </c>
      <c r="AJ71" s="197">
        <f t="shared" si="55"/>
        <v>0</v>
      </c>
      <c r="AK71" s="197">
        <f t="shared" si="55"/>
        <v>0</v>
      </c>
      <c r="AL71" s="197">
        <f t="shared" si="55"/>
        <v>0</v>
      </c>
      <c r="AM71" s="197">
        <f t="shared" si="55"/>
        <v>0</v>
      </c>
      <c r="AN71" s="197">
        <f t="shared" si="55"/>
        <v>0</v>
      </c>
      <c r="AO71" s="197">
        <f t="shared" si="55"/>
        <v>0</v>
      </c>
      <c r="AP71" s="197">
        <f t="shared" si="55"/>
        <v>0</v>
      </c>
      <c r="AQ71" s="197">
        <f t="shared" si="55"/>
        <v>0</v>
      </c>
      <c r="AR71" s="197">
        <f t="shared" si="55"/>
        <v>0</v>
      </c>
      <c r="AS71" s="197">
        <f t="shared" si="55"/>
        <v>0</v>
      </c>
      <c r="AT71" s="197">
        <f t="shared" si="55"/>
        <v>0</v>
      </c>
      <c r="AU71" s="197">
        <f t="shared" si="55"/>
        <v>0</v>
      </c>
      <c r="AV71" s="197">
        <f t="shared" si="55"/>
        <v>0</v>
      </c>
      <c r="AW71" s="197">
        <f t="shared" si="55"/>
        <v>0</v>
      </c>
      <c r="AX71" s="197">
        <f t="shared" si="55"/>
        <v>0</v>
      </c>
      <c r="AY71" s="197">
        <f t="shared" si="55"/>
        <v>0</v>
      </c>
      <c r="AZ71" s="197">
        <f t="shared" si="55"/>
        <v>0</v>
      </c>
      <c r="BA71" s="197">
        <f t="shared" si="55"/>
        <v>0</v>
      </c>
      <c r="BB71" s="197">
        <f t="shared" si="55"/>
        <v>0</v>
      </c>
      <c r="BC71" s="197">
        <f t="shared" si="55"/>
        <v>0</v>
      </c>
      <c r="BD71" s="197">
        <f t="shared" si="55"/>
        <v>0</v>
      </c>
      <c r="BE71" s="197">
        <f t="shared" si="55"/>
        <v>0</v>
      </c>
      <c r="BF71" s="197">
        <f t="shared" si="55"/>
        <v>0</v>
      </c>
      <c r="BG71" s="197">
        <f t="shared" si="55"/>
        <v>0</v>
      </c>
      <c r="BH71" s="197">
        <f t="shared" si="55"/>
        <v>0</v>
      </c>
      <c r="BI71" s="197">
        <f t="shared" si="55"/>
        <v>0</v>
      </c>
      <c r="BJ71" s="197">
        <f t="shared" si="55"/>
        <v>0</v>
      </c>
      <c r="BK71" s="197">
        <f t="shared" si="55"/>
        <v>0</v>
      </c>
      <c r="BL71" s="197">
        <f t="shared" si="55"/>
        <v>0</v>
      </c>
      <c r="BM71" s="197">
        <f t="shared" si="55"/>
        <v>0</v>
      </c>
      <c r="BN71" s="197">
        <f t="shared" si="55"/>
        <v>0</v>
      </c>
      <c r="BO71" s="197">
        <f t="shared" si="55"/>
        <v>0</v>
      </c>
      <c r="BP71" s="197">
        <f t="shared" si="55"/>
        <v>0</v>
      </c>
      <c r="BQ71" s="197">
        <f t="shared" si="55"/>
        <v>0</v>
      </c>
      <c r="BR71" s="197">
        <f t="shared" ref="BR71:CF71" si="56">IF(SUM(BR69:BR70)=0,0,100-BR69-BR70)</f>
        <v>0</v>
      </c>
      <c r="BS71" s="197">
        <f t="shared" si="56"/>
        <v>0</v>
      </c>
      <c r="BT71" s="197">
        <f t="shared" si="56"/>
        <v>0</v>
      </c>
      <c r="BU71" s="197">
        <f t="shared" si="56"/>
        <v>0</v>
      </c>
      <c r="BV71" s="197">
        <f t="shared" si="56"/>
        <v>0</v>
      </c>
      <c r="BW71" s="197">
        <f t="shared" si="56"/>
        <v>0</v>
      </c>
      <c r="BX71" s="197">
        <f t="shared" si="56"/>
        <v>0</v>
      </c>
      <c r="BY71" s="197">
        <f t="shared" si="56"/>
        <v>0</v>
      </c>
      <c r="BZ71" s="197">
        <f t="shared" si="56"/>
        <v>0</v>
      </c>
      <c r="CA71" s="197">
        <f t="shared" si="56"/>
        <v>0</v>
      </c>
      <c r="CB71" s="197">
        <f t="shared" si="56"/>
        <v>0</v>
      </c>
      <c r="CC71" s="197">
        <f t="shared" si="56"/>
        <v>0</v>
      </c>
      <c r="CD71" s="197">
        <f t="shared" si="56"/>
        <v>0</v>
      </c>
      <c r="CE71" s="197">
        <f t="shared" si="56"/>
        <v>0</v>
      </c>
      <c r="CF71" s="197">
        <f t="shared" si="56"/>
        <v>0</v>
      </c>
    </row>
    <row r="72" spans="1:84" ht="15" customHeight="1" thickBot="1" x14ac:dyDescent="0.35">
      <c r="A72" s="967"/>
      <c r="B72" s="967"/>
      <c r="C72" s="968"/>
      <c r="D72" s="243" t="s">
        <v>122</v>
      </c>
      <c r="E72" s="884"/>
      <c r="F72" s="884"/>
      <c r="G72" s="884"/>
      <c r="H72" s="884"/>
      <c r="I72" s="884"/>
      <c r="J72" s="884"/>
      <c r="K72" s="884">
        <v>0.7</v>
      </c>
      <c r="L72" s="884">
        <v>0.7</v>
      </c>
      <c r="M72" s="884">
        <v>0.7</v>
      </c>
      <c r="N72" s="884"/>
      <c r="O72" s="884"/>
      <c r="P72" s="884"/>
      <c r="Q72" s="884"/>
      <c r="R72" s="884"/>
      <c r="S72" s="884"/>
      <c r="T72" s="884"/>
      <c r="U72" s="884"/>
      <c r="V72" s="884"/>
      <c r="W72" s="884"/>
      <c r="X72" s="884"/>
      <c r="Y72" s="884"/>
      <c r="Z72" s="884"/>
      <c r="AA72" s="884"/>
      <c r="AB72" s="884"/>
      <c r="AC72" s="884"/>
      <c r="AD72" s="884"/>
      <c r="AE72" s="884"/>
      <c r="AF72" s="884"/>
      <c r="AG72" s="884"/>
      <c r="AH72" s="884"/>
      <c r="AI72" s="884"/>
      <c r="AJ72" s="884"/>
      <c r="AK72" s="884"/>
      <c r="AL72" s="884"/>
      <c r="AM72" s="884"/>
      <c r="AN72" s="884"/>
      <c r="AO72" s="884"/>
      <c r="AP72" s="884"/>
      <c r="AQ72" s="884"/>
      <c r="AR72" s="884"/>
      <c r="AS72" s="884"/>
      <c r="AT72" s="884"/>
      <c r="AU72" s="884"/>
      <c r="AV72" s="884"/>
      <c r="AW72" s="884"/>
      <c r="AX72" s="884"/>
      <c r="AY72" s="884"/>
      <c r="AZ72" s="884"/>
      <c r="BA72" s="884"/>
      <c r="BB72" s="884"/>
      <c r="BC72" s="884"/>
      <c r="BD72" s="884"/>
      <c r="BE72" s="884"/>
      <c r="BF72" s="884"/>
      <c r="BG72" s="884"/>
      <c r="BH72" s="884"/>
      <c r="BI72" s="884"/>
      <c r="BJ72" s="884"/>
      <c r="BK72" s="884"/>
      <c r="BL72" s="884"/>
      <c r="BM72" s="884"/>
      <c r="BN72" s="884"/>
      <c r="BO72" s="884"/>
      <c r="BP72" s="884"/>
      <c r="BQ72" s="884"/>
      <c r="BR72" s="884"/>
      <c r="BS72" s="884"/>
      <c r="BT72" s="884"/>
      <c r="BU72" s="884"/>
      <c r="BV72" s="884"/>
      <c r="BW72" s="884"/>
      <c r="BX72" s="884"/>
      <c r="BY72" s="884"/>
      <c r="BZ72" s="884"/>
      <c r="CA72" s="884"/>
      <c r="CB72" s="884"/>
      <c r="CC72" s="884"/>
      <c r="CD72" s="884"/>
      <c r="CE72" s="884"/>
      <c r="CF72" s="884"/>
    </row>
    <row r="73" spans="1:84" ht="15" customHeight="1" thickBot="1" x14ac:dyDescent="0.35">
      <c r="A73" s="967"/>
      <c r="B73" s="967"/>
      <c r="C73" s="969"/>
      <c r="D73" s="244" t="s">
        <v>174</v>
      </c>
      <c r="E73" s="245">
        <f>+IF(E71="","",PROGRAMA!$I$13*E72*(((E72/PROGRAMA!$I$9)*(PROGRAMA!$I$12-PROGRAMA!$I$11)/2)+PROGRAMA!$I$11))</f>
        <v>0</v>
      </c>
      <c r="F73" s="245">
        <f>+IF(F71="","",PROGRAMA!$I$13*F72*(((F72/PROGRAMA!$I$9)*(PROGRAMA!$I$12-PROGRAMA!$I$11)/2)+PROGRAMA!$I$11))</f>
        <v>0</v>
      </c>
      <c r="G73" s="245">
        <f>+IF(G71="","",PROGRAMA!$I$13*G72*(((G72/PROGRAMA!$I$9)*(PROGRAMA!$I$12-PROGRAMA!$I$11)/2)+PROGRAMA!$I$11))</f>
        <v>0</v>
      </c>
      <c r="H73" s="245">
        <f>+IF(H71="","",PROGRAMA!$I$13*H72*(((H72/PROGRAMA!$I$9)*(PROGRAMA!$I$12-PROGRAMA!$I$11)/2)+PROGRAMA!$I$11))</f>
        <v>0</v>
      </c>
      <c r="I73" s="245">
        <f>+IF(I71="","",PROGRAMA!$I$13*I72*(((I72/PROGRAMA!$I$9)*(PROGRAMA!$I$12-PROGRAMA!$I$11)/2)+PROGRAMA!$I$11))</f>
        <v>0</v>
      </c>
      <c r="J73" s="245">
        <f>+IF(J71="","",PROGRAMA!$I$13*J72*(((J72/PROGRAMA!$I$9)*(PROGRAMA!$I$12-PROGRAMA!$I$11)/2)+PROGRAMA!$I$11))</f>
        <v>0</v>
      </c>
      <c r="K73" s="245">
        <f>+IF(K71="","",PROGRAMA!$I$13*K72*(((K72/PROGRAMA!$I$9)*(PROGRAMA!$I$12-PROGRAMA!$I$11)/2)+PROGRAMA!$I$11))</f>
        <v>2.5691431818181814</v>
      </c>
      <c r="L73" s="245">
        <f>+IF(L71="","",PROGRAMA!$I$13*L72*(((L72/PROGRAMA!$I$9)*(PROGRAMA!$I$12-PROGRAMA!$I$11)/2)+PROGRAMA!$I$11))</f>
        <v>2.5691431818181814</v>
      </c>
      <c r="M73" s="245">
        <f>+IF(M71="","",PROGRAMA!$I$13*M72*(((M72/PROGRAMA!$I$9)*(PROGRAMA!$I$12-PROGRAMA!$I$11)/2)+PROGRAMA!$I$11))</f>
        <v>2.5691431818181814</v>
      </c>
      <c r="N73" s="245">
        <f>+IF(N71="","",PROGRAMA!$I$13*N72*(((N72/PROGRAMA!$I$9)*(PROGRAMA!$I$12-PROGRAMA!$I$11)/2)+PROGRAMA!$I$11))</f>
        <v>0</v>
      </c>
      <c r="O73" s="245">
        <f>+IF(O71="","",PROGRAMA!$I$13*O72*(((O72/PROGRAMA!$I$9)*(PROGRAMA!$I$12-PROGRAMA!$I$11)/2)+PROGRAMA!$I$11))</f>
        <v>0</v>
      </c>
      <c r="P73" s="245">
        <f>+IF(P71="","",PROGRAMA!$I$13*P72*(((P72/PROGRAMA!$I$9)*(PROGRAMA!$I$12-PROGRAMA!$I$11)/2)+PROGRAMA!$I$11))</f>
        <v>0</v>
      </c>
      <c r="Q73" s="245">
        <f>+IF(Q71="","",PROGRAMA!$I$13*Q72*(((Q72/PROGRAMA!$I$9)*(PROGRAMA!$I$12-PROGRAMA!$I$11)/2)+PROGRAMA!$I$11))</f>
        <v>0</v>
      </c>
      <c r="R73" s="245">
        <f>+IF(R71="","",PROGRAMA!$I$13*R72*(((R72/PROGRAMA!$I$9)*(PROGRAMA!$I$12-PROGRAMA!$I$11)/2)+PROGRAMA!$I$11))</f>
        <v>0</v>
      </c>
      <c r="S73" s="245">
        <f>+IF(S71="","",PROGRAMA!$I$13*S72*(((S72/PROGRAMA!$I$9)*(PROGRAMA!$I$12-PROGRAMA!$I$11)/2)+PROGRAMA!$I$11))</f>
        <v>0</v>
      </c>
      <c r="T73" s="245">
        <f>+IF(T71="","",PROGRAMA!$I$13*T72*(((T72/PROGRAMA!$I$9)*(PROGRAMA!$I$12-PROGRAMA!$I$11)/2)+PROGRAMA!$I$11))</f>
        <v>0</v>
      </c>
      <c r="U73" s="245">
        <f>+IF(U71="","",PROGRAMA!$I$13*U72*(((U72/PROGRAMA!$I$9)*(PROGRAMA!$I$12-PROGRAMA!$I$11)/2)+PROGRAMA!$I$11))</f>
        <v>0</v>
      </c>
      <c r="V73" s="245">
        <f>+IF(V71="","",PROGRAMA!$I$13*V72*(((V72/PROGRAMA!$I$9)*(PROGRAMA!$I$12-PROGRAMA!$I$11)/2)+PROGRAMA!$I$11))</f>
        <v>0</v>
      </c>
      <c r="W73" s="245">
        <f>+IF(W71="","",PROGRAMA!$I$13*W72*(((W72/PROGRAMA!$I$9)*(PROGRAMA!$I$12-PROGRAMA!$I$11)/2)+PROGRAMA!$I$11))</f>
        <v>0</v>
      </c>
      <c r="X73" s="245">
        <f>+IF(X71="","",PROGRAMA!$I$13*X72*(((X72/PROGRAMA!$I$9)*(PROGRAMA!$I$12-PROGRAMA!$I$11)/2)+PROGRAMA!$I$11))</f>
        <v>0</v>
      </c>
      <c r="Y73" s="245">
        <f>+IF(Y71="","",PROGRAMA!$I$13*Y72*(((Y72/PROGRAMA!$I$9)*(PROGRAMA!$I$12-PROGRAMA!$I$11)/2)+PROGRAMA!$I$11))</f>
        <v>0</v>
      </c>
      <c r="Z73" s="245">
        <f>+IF(Z71="","",PROGRAMA!$I$13*Z72*(((Z72/PROGRAMA!$I$9)*(PROGRAMA!$I$12-PROGRAMA!$I$11)/2)+PROGRAMA!$I$11))</f>
        <v>0</v>
      </c>
      <c r="AA73" s="245">
        <f>+IF(AA71="","",PROGRAMA!$I$13*AA72*(((AA72/PROGRAMA!$I$9)*(PROGRAMA!$I$12-PROGRAMA!$I$11)/2)+PROGRAMA!$I$11))</f>
        <v>0</v>
      </c>
      <c r="AB73" s="245">
        <f>+IF(AB71="","",PROGRAMA!$I$13*AB72*(((AB72/PROGRAMA!$I$9)*(PROGRAMA!$I$12-PROGRAMA!$I$11)/2)+PROGRAMA!$I$11))</f>
        <v>0</v>
      </c>
      <c r="AC73" s="245">
        <f>+IF(AC71="","",PROGRAMA!$I$13*AC72*(((AC72/PROGRAMA!$I$9)*(PROGRAMA!$I$12-PROGRAMA!$I$11)/2)+PROGRAMA!$I$11))</f>
        <v>0</v>
      </c>
      <c r="AD73" s="245">
        <f>+IF(AD71="","",PROGRAMA!$I$13*AD72*(((AD72/PROGRAMA!$I$9)*(PROGRAMA!$I$12-PROGRAMA!$I$11)/2)+PROGRAMA!$I$11))</f>
        <v>0</v>
      </c>
      <c r="AE73" s="245">
        <f>+IF(AE71="","",PROGRAMA!$I$13*AE72*(((AE72/PROGRAMA!$I$9)*(PROGRAMA!$I$12-PROGRAMA!$I$11)/2)+PROGRAMA!$I$11))</f>
        <v>0</v>
      </c>
      <c r="AF73" s="245">
        <f>+IF(AF71="","",PROGRAMA!$I$13*AF72*(((AF72/PROGRAMA!$I$9)*(PROGRAMA!$I$12-PROGRAMA!$I$11)/2)+PROGRAMA!$I$11))</f>
        <v>0</v>
      </c>
      <c r="AG73" s="245">
        <f>+IF(AG71="","",PROGRAMA!$I$13*AG72*(((AG72/PROGRAMA!$I$9)*(PROGRAMA!$I$12-PROGRAMA!$I$11)/2)+PROGRAMA!$I$11))</f>
        <v>0</v>
      </c>
      <c r="AH73" s="245">
        <f>+IF(AH71="","",PROGRAMA!$I$13*AH72*(((AH72/PROGRAMA!$I$9)*(PROGRAMA!$I$12-PROGRAMA!$I$11)/2)+PROGRAMA!$I$11))</f>
        <v>0</v>
      </c>
      <c r="AI73" s="245">
        <f>+IF(AI71="","",PROGRAMA!$I$13*AI72*(((AI72/PROGRAMA!$I$9)*(PROGRAMA!$I$12-PROGRAMA!$I$11)/2)+PROGRAMA!$I$11))</f>
        <v>0</v>
      </c>
      <c r="AJ73" s="245">
        <f>+IF(AJ71="","",PROGRAMA!$I$13*AJ72*(((AJ72/PROGRAMA!$I$9)*(PROGRAMA!$I$12-PROGRAMA!$I$11)/2)+PROGRAMA!$I$11))</f>
        <v>0</v>
      </c>
      <c r="AK73" s="245">
        <f>+IF(AK71="","",PROGRAMA!$I$13*AK72*(((AK72/PROGRAMA!$I$9)*(PROGRAMA!$I$12-PROGRAMA!$I$11)/2)+PROGRAMA!$I$11))</f>
        <v>0</v>
      </c>
      <c r="AL73" s="245">
        <f>+IF(AL71="","",PROGRAMA!$I$13*AL72*(((AL72/PROGRAMA!$I$9)*(PROGRAMA!$I$12-PROGRAMA!$I$11)/2)+PROGRAMA!$I$11))</f>
        <v>0</v>
      </c>
      <c r="AM73" s="245">
        <f>+IF(AM71="","",PROGRAMA!$I$13*AM72*(((AM72/PROGRAMA!$I$9)*(PROGRAMA!$I$12-PROGRAMA!$I$11)/2)+PROGRAMA!$I$11))</f>
        <v>0</v>
      </c>
      <c r="AN73" s="245">
        <f>+IF(AN71="","",PROGRAMA!$I$13*AN72*(((AN72/PROGRAMA!$I$9)*(PROGRAMA!$I$12-PROGRAMA!$I$11)/2)+PROGRAMA!$I$11))</f>
        <v>0</v>
      </c>
      <c r="AO73" s="245">
        <f>+IF(AO71="","",PROGRAMA!$I$13*AO72*(((AO72/PROGRAMA!$I$9)*(PROGRAMA!$I$12-PROGRAMA!$I$11)/2)+PROGRAMA!$I$11))</f>
        <v>0</v>
      </c>
      <c r="AP73" s="245">
        <f>+IF(AP71="","",PROGRAMA!$I$13*AP72*(((AP72/PROGRAMA!$I$9)*(PROGRAMA!$I$12-PROGRAMA!$I$11)/2)+PROGRAMA!$I$11))</f>
        <v>0</v>
      </c>
      <c r="AQ73" s="245">
        <f>+IF(AQ71="","",PROGRAMA!$I$13*AQ72*(((AQ72/PROGRAMA!$I$9)*(PROGRAMA!$I$12-PROGRAMA!$I$11)/2)+PROGRAMA!$I$11))</f>
        <v>0</v>
      </c>
      <c r="AR73" s="245">
        <f>+IF(AR71="","",PROGRAMA!$I$13*AR72*(((AR72/PROGRAMA!$I$9)*(PROGRAMA!$I$12-PROGRAMA!$I$11)/2)+PROGRAMA!$I$11))</f>
        <v>0</v>
      </c>
      <c r="AS73" s="245">
        <f>+IF(AS71="","",PROGRAMA!$I$13*AS72*(((AS72/PROGRAMA!$I$9)*(PROGRAMA!$I$12-PROGRAMA!$I$11)/2)+PROGRAMA!$I$11))</f>
        <v>0</v>
      </c>
      <c r="AT73" s="245">
        <f>+IF(AT71="","",PROGRAMA!$I$13*AT72*(((AT72/PROGRAMA!$I$9)*(PROGRAMA!$I$12-PROGRAMA!$I$11)/2)+PROGRAMA!$I$11))</f>
        <v>0</v>
      </c>
      <c r="AU73" s="245">
        <f>+IF(AU71="","",PROGRAMA!$I$13*AU72*(((AU72/PROGRAMA!$I$9)*(PROGRAMA!$I$12-PROGRAMA!$I$11)/2)+PROGRAMA!$I$11))</f>
        <v>0</v>
      </c>
      <c r="AV73" s="245">
        <f>+IF(AV71="","",PROGRAMA!$I$13*AV72*(((AV72/PROGRAMA!$I$9)*(PROGRAMA!$I$12-PROGRAMA!$I$11)/2)+PROGRAMA!$I$11))</f>
        <v>0</v>
      </c>
      <c r="AW73" s="245">
        <f>+IF(AW71="","",PROGRAMA!$I$13*AW72*(((AW72/PROGRAMA!$I$9)*(PROGRAMA!$I$12-PROGRAMA!$I$11)/2)+PROGRAMA!$I$11))</f>
        <v>0</v>
      </c>
      <c r="AX73" s="245">
        <f>+IF(AX71="","",PROGRAMA!$I$13*AX72*(((AX72/PROGRAMA!$I$9)*(PROGRAMA!$I$12-PROGRAMA!$I$11)/2)+PROGRAMA!$I$11))</f>
        <v>0</v>
      </c>
      <c r="AY73" s="245">
        <f>+IF(AY71="","",PROGRAMA!$I$13*AY72*(((AY72/PROGRAMA!$I$9)*(PROGRAMA!$I$12-PROGRAMA!$I$11)/2)+PROGRAMA!$I$11))</f>
        <v>0</v>
      </c>
      <c r="AZ73" s="245">
        <f>+IF(AZ71="","",PROGRAMA!$I$13*AZ72*(((AZ72/PROGRAMA!$I$9)*(PROGRAMA!$I$12-PROGRAMA!$I$11)/2)+PROGRAMA!$I$11))</f>
        <v>0</v>
      </c>
      <c r="BA73" s="245">
        <f>+IF(BA71="","",PROGRAMA!$I$13*BA72*(((BA72/PROGRAMA!$I$9)*(PROGRAMA!$I$12-PROGRAMA!$I$11)/2)+PROGRAMA!$I$11))</f>
        <v>0</v>
      </c>
      <c r="BB73" s="245">
        <f>+IF(BB71="","",PROGRAMA!$I$13*BB72*(((BB72/PROGRAMA!$I$9)*(PROGRAMA!$I$12-PROGRAMA!$I$11)/2)+PROGRAMA!$I$11))</f>
        <v>0</v>
      </c>
      <c r="BC73" s="245">
        <f>+IF(BC71="","",PROGRAMA!$I$13*BC72*(((BC72/PROGRAMA!$I$9)*(PROGRAMA!$I$12-PROGRAMA!$I$11)/2)+PROGRAMA!$I$11))</f>
        <v>0</v>
      </c>
      <c r="BD73" s="245">
        <f>+IF(BD71="","",PROGRAMA!$I$13*BD72*(((BD72/PROGRAMA!$I$9)*(PROGRAMA!$I$12-PROGRAMA!$I$11)/2)+PROGRAMA!$I$11))</f>
        <v>0</v>
      </c>
      <c r="BE73" s="245">
        <f>+IF(BE71="","",PROGRAMA!$I$13*BE72*(((BE72/PROGRAMA!$I$9)*(PROGRAMA!$I$12-PROGRAMA!$I$11)/2)+PROGRAMA!$I$11))</f>
        <v>0</v>
      </c>
      <c r="BF73" s="245">
        <f>+IF(BF71="","",PROGRAMA!$I$13*BF72*(((BF72/PROGRAMA!$I$9)*(PROGRAMA!$I$12-PROGRAMA!$I$11)/2)+PROGRAMA!$I$11))</f>
        <v>0</v>
      </c>
      <c r="BG73" s="245">
        <f>+IF(BG71="","",PROGRAMA!$I$13*BG72*(((BG72/PROGRAMA!$I$9)*(PROGRAMA!$I$12-PROGRAMA!$I$11)/2)+PROGRAMA!$I$11))</f>
        <v>0</v>
      </c>
      <c r="BH73" s="245">
        <f>+IF(BH71="","",PROGRAMA!$I$13*BH72*(((BH72/PROGRAMA!$I$9)*(PROGRAMA!$I$12-PROGRAMA!$I$11)/2)+PROGRAMA!$I$11))</f>
        <v>0</v>
      </c>
      <c r="BI73" s="245">
        <f>+IF(BI71="","",PROGRAMA!$I$13*BI72*(((BI72/PROGRAMA!$I$9)*(PROGRAMA!$I$12-PROGRAMA!$I$11)/2)+PROGRAMA!$I$11))</f>
        <v>0</v>
      </c>
      <c r="BJ73" s="245">
        <f>+IF(BJ71="","",PROGRAMA!$I$13*BJ72*(((BJ72/PROGRAMA!$I$9)*(PROGRAMA!$I$12-PROGRAMA!$I$11)/2)+PROGRAMA!$I$11))</f>
        <v>0</v>
      </c>
      <c r="BK73" s="245">
        <f>+IF(BK71="","",PROGRAMA!$I$13*BK72*(((BK72/PROGRAMA!$I$9)*(PROGRAMA!$I$12-PROGRAMA!$I$11)/2)+PROGRAMA!$I$11))</f>
        <v>0</v>
      </c>
      <c r="BL73" s="245">
        <f>+IF(BL71="","",PROGRAMA!$I$13*BL72*(((BL72/PROGRAMA!$I$9)*(PROGRAMA!$I$12-PROGRAMA!$I$11)/2)+PROGRAMA!$I$11))</f>
        <v>0</v>
      </c>
      <c r="BM73" s="245">
        <f>+IF(BM71="","",PROGRAMA!$I$13*BM72*(((BM72/PROGRAMA!$I$9)*(PROGRAMA!$I$12-PROGRAMA!$I$11)/2)+PROGRAMA!$I$11))</f>
        <v>0</v>
      </c>
      <c r="BN73" s="245">
        <f>+IF(BN71="","",PROGRAMA!$I$13*BN72*(((BN72/PROGRAMA!$I$9)*(PROGRAMA!$I$12-PROGRAMA!$I$11)/2)+PROGRAMA!$I$11))</f>
        <v>0</v>
      </c>
      <c r="BO73" s="245">
        <f>+IF(BO71="","",PROGRAMA!$I$13*BO72*(((BO72/PROGRAMA!$I$9)*(PROGRAMA!$I$12-PROGRAMA!$I$11)/2)+PROGRAMA!$I$11))</f>
        <v>0</v>
      </c>
      <c r="BP73" s="245">
        <f>+IF(BP71="","",PROGRAMA!$I$13*BP72*(((BP72/PROGRAMA!$I$9)*(PROGRAMA!$I$12-PROGRAMA!$I$11)/2)+PROGRAMA!$I$11))</f>
        <v>0</v>
      </c>
      <c r="BQ73" s="245">
        <f>+IF(BQ71="","",PROGRAMA!$I$13*BQ72*(((BQ72/PROGRAMA!$I$9)*(PROGRAMA!$I$12-PROGRAMA!$I$11)/2)+PROGRAMA!$I$11))</f>
        <v>0</v>
      </c>
      <c r="BR73" s="245">
        <f>+IF(BR71="","",PROGRAMA!$I$13*BR72*(((BR72/PROGRAMA!$I$9)*(PROGRAMA!$I$12-PROGRAMA!$I$11)/2)+PROGRAMA!$I$11))</f>
        <v>0</v>
      </c>
      <c r="BS73" s="245">
        <f>+IF(BS71="","",PROGRAMA!$I$13*BS72*(((BS72/PROGRAMA!$I$9)*(PROGRAMA!$I$12-PROGRAMA!$I$11)/2)+PROGRAMA!$I$11))</f>
        <v>0</v>
      </c>
      <c r="BT73" s="245">
        <f>+IF(BT71="","",PROGRAMA!$I$13*BT72*(((BT72/PROGRAMA!$I$9)*(PROGRAMA!$I$12-PROGRAMA!$I$11)/2)+PROGRAMA!$I$11))</f>
        <v>0</v>
      </c>
      <c r="BU73" s="245">
        <f>+IF(BU71="","",PROGRAMA!$I$13*BU72*(((BU72/PROGRAMA!$I$9)*(PROGRAMA!$I$12-PROGRAMA!$I$11)/2)+PROGRAMA!$I$11))</f>
        <v>0</v>
      </c>
      <c r="BV73" s="245">
        <f>+IF(BV71="","",PROGRAMA!$I$13*BV72*(((BV72/PROGRAMA!$I$9)*(PROGRAMA!$I$12-PROGRAMA!$I$11)/2)+PROGRAMA!$I$11))</f>
        <v>0</v>
      </c>
      <c r="BW73" s="245">
        <f>+IF(BW71="","",PROGRAMA!$I$13*BW72*(((BW72/PROGRAMA!$I$9)*(PROGRAMA!$I$12-PROGRAMA!$I$11)/2)+PROGRAMA!$I$11))</f>
        <v>0</v>
      </c>
      <c r="BX73" s="245">
        <f>+IF(BX71="","",PROGRAMA!$I$13*BX72*(((BX72/PROGRAMA!$I$9)*(PROGRAMA!$I$12-PROGRAMA!$I$11)/2)+PROGRAMA!$I$11))</f>
        <v>0</v>
      </c>
      <c r="BY73" s="245">
        <f>+IF(BY71="","",PROGRAMA!$I$13*BY72*(((BY72/PROGRAMA!$I$9)*(PROGRAMA!$I$12-PROGRAMA!$I$11)/2)+PROGRAMA!$I$11))</f>
        <v>0</v>
      </c>
      <c r="BZ73" s="245">
        <f>+IF(BZ71="","",PROGRAMA!$I$13*BZ72*(((BZ72/PROGRAMA!$I$9)*(PROGRAMA!$I$12-PROGRAMA!$I$11)/2)+PROGRAMA!$I$11))</f>
        <v>0</v>
      </c>
      <c r="CA73" s="245">
        <f>+IF(CA71="","",PROGRAMA!$I$13*CA72*(((CA72/PROGRAMA!$I$9)*(PROGRAMA!$I$12-PROGRAMA!$I$11)/2)+PROGRAMA!$I$11))</f>
        <v>0</v>
      </c>
      <c r="CB73" s="245">
        <f>+IF(CB71="","",PROGRAMA!$I$13*CB72*(((CB72/PROGRAMA!$I$9)*(PROGRAMA!$I$12-PROGRAMA!$I$11)/2)+PROGRAMA!$I$11))</f>
        <v>0</v>
      </c>
      <c r="CC73" s="245">
        <f>+IF(CC71="","",PROGRAMA!$I$13*CC72*(((CC72/PROGRAMA!$I$9)*(PROGRAMA!$I$12-PROGRAMA!$I$11)/2)+PROGRAMA!$I$11))</f>
        <v>0</v>
      </c>
      <c r="CD73" s="245">
        <f>+IF(CD71="","",PROGRAMA!$I$13*CD72*(((CD72/PROGRAMA!$I$9)*(PROGRAMA!$I$12-PROGRAMA!$I$11)/2)+PROGRAMA!$I$11))</f>
        <v>0</v>
      </c>
      <c r="CE73" s="245">
        <f>+IF(CE71="","",PROGRAMA!$I$13*CE72*(((CE72/PROGRAMA!$I$9)*(PROGRAMA!$I$12-PROGRAMA!$I$11)/2)+PROGRAMA!$I$11))</f>
        <v>0</v>
      </c>
      <c r="CF73" s="245">
        <f>+IF(CF71="","",PROGRAMA!$I$13*CF72*(((CF72/PROGRAMA!$I$9)*(PROGRAMA!$I$12-PROGRAMA!$I$11)/2)+PROGRAMA!$I$11))</f>
        <v>0</v>
      </c>
    </row>
    <row r="74" spans="1:84" ht="15" customHeight="1" thickTop="1" thickBot="1" x14ac:dyDescent="0.35">
      <c r="A74" s="967" t="s">
        <v>265</v>
      </c>
      <c r="B74" s="967" t="s">
        <v>255</v>
      </c>
      <c r="C74" s="970" t="str">
        <f>+IF($B$55='Base Datos'!$V$21,B74,A74)</f>
        <v>Contenedor 4</v>
      </c>
      <c r="D74" s="241" t="s">
        <v>266</v>
      </c>
      <c r="E74" s="883"/>
      <c r="F74" s="883"/>
      <c r="G74" s="883"/>
      <c r="H74" s="883"/>
      <c r="I74" s="883"/>
      <c r="J74" s="883"/>
      <c r="K74" s="883"/>
      <c r="L74" s="883">
        <v>1870</v>
      </c>
      <c r="M74" s="883"/>
      <c r="N74" s="883"/>
      <c r="O74" s="883"/>
      <c r="P74" s="883"/>
      <c r="Q74" s="883"/>
      <c r="R74" s="883"/>
      <c r="S74" s="883"/>
      <c r="T74" s="883"/>
      <c r="U74" s="883"/>
      <c r="V74" s="883"/>
      <c r="W74" s="883"/>
      <c r="X74" s="883"/>
      <c r="Y74" s="883"/>
      <c r="Z74" s="883"/>
      <c r="AA74" s="883"/>
      <c r="AB74" s="883"/>
      <c r="AC74" s="883"/>
      <c r="AD74" s="883"/>
      <c r="AE74" s="883"/>
      <c r="AF74" s="883"/>
      <c r="AG74" s="883"/>
      <c r="AH74" s="883"/>
      <c r="AI74" s="883"/>
      <c r="AJ74" s="883"/>
      <c r="AK74" s="883"/>
      <c r="AL74" s="883"/>
      <c r="AM74" s="883"/>
      <c r="AN74" s="883"/>
      <c r="AO74" s="883"/>
      <c r="AP74" s="883"/>
      <c r="AQ74" s="883"/>
      <c r="AR74" s="883"/>
      <c r="AS74" s="883"/>
      <c r="AT74" s="883"/>
      <c r="AU74" s="883"/>
      <c r="AV74" s="883"/>
      <c r="AW74" s="883"/>
      <c r="AX74" s="883"/>
      <c r="AY74" s="883"/>
      <c r="AZ74" s="883"/>
      <c r="BA74" s="883"/>
      <c r="BB74" s="883"/>
      <c r="BC74" s="883"/>
      <c r="BD74" s="883"/>
      <c r="BE74" s="883"/>
      <c r="BF74" s="883"/>
      <c r="BG74" s="883"/>
      <c r="BH74" s="883"/>
      <c r="BI74" s="883"/>
      <c r="BJ74" s="883"/>
      <c r="BK74" s="883"/>
      <c r="BL74" s="883"/>
      <c r="BM74" s="883"/>
      <c r="BN74" s="883"/>
      <c r="BO74" s="883"/>
      <c r="BP74" s="883"/>
      <c r="BQ74" s="883"/>
      <c r="BR74" s="883"/>
      <c r="BS74" s="883"/>
      <c r="BT74" s="883"/>
      <c r="BU74" s="883"/>
      <c r="BV74" s="883"/>
      <c r="BW74" s="883"/>
      <c r="BX74" s="883"/>
      <c r="BY74" s="883"/>
      <c r="BZ74" s="883"/>
      <c r="CA74" s="883"/>
      <c r="CB74" s="883"/>
      <c r="CC74" s="883"/>
      <c r="CD74" s="883"/>
      <c r="CE74" s="883"/>
      <c r="CF74" s="883"/>
    </row>
    <row r="75" spans="1:84" ht="15" customHeight="1" thickBot="1" x14ac:dyDescent="0.35">
      <c r="A75" s="967"/>
      <c r="B75" s="967"/>
      <c r="C75" s="968"/>
      <c r="D75" s="242" t="s">
        <v>165</v>
      </c>
      <c r="E75" s="883"/>
      <c r="F75" s="883"/>
      <c r="G75" s="883"/>
      <c r="H75" s="883"/>
      <c r="I75" s="883"/>
      <c r="J75" s="883"/>
      <c r="K75" s="883"/>
      <c r="L75" s="883">
        <v>8</v>
      </c>
      <c r="M75" s="883"/>
      <c r="N75" s="883"/>
      <c r="O75" s="883"/>
      <c r="P75" s="883"/>
      <c r="Q75" s="883"/>
      <c r="R75" s="883"/>
      <c r="S75" s="883"/>
      <c r="T75" s="883"/>
      <c r="U75" s="883"/>
      <c r="V75" s="883"/>
      <c r="W75" s="883"/>
      <c r="X75" s="883"/>
      <c r="Y75" s="883"/>
      <c r="Z75" s="883"/>
      <c r="AA75" s="883"/>
      <c r="AB75" s="883"/>
      <c r="AC75" s="883"/>
      <c r="AD75" s="883"/>
      <c r="AE75" s="883"/>
      <c r="AF75" s="883"/>
      <c r="AG75" s="883"/>
      <c r="AH75" s="883"/>
      <c r="AI75" s="883"/>
      <c r="AJ75" s="883"/>
      <c r="AK75" s="883"/>
      <c r="AL75" s="883"/>
      <c r="AM75" s="883"/>
      <c r="AN75" s="883"/>
      <c r="AO75" s="883"/>
      <c r="AP75" s="883"/>
      <c r="AQ75" s="883"/>
      <c r="AR75" s="883"/>
      <c r="AS75" s="883"/>
      <c r="AT75" s="883"/>
      <c r="AU75" s="883"/>
      <c r="AV75" s="883"/>
      <c r="AW75" s="883"/>
      <c r="AX75" s="883"/>
      <c r="AY75" s="883"/>
      <c r="AZ75" s="883"/>
      <c r="BA75" s="883"/>
      <c r="BB75" s="883"/>
      <c r="BC75" s="883"/>
      <c r="BD75" s="883"/>
      <c r="BE75" s="883"/>
      <c r="BF75" s="883"/>
      <c r="BG75" s="883"/>
      <c r="BH75" s="883"/>
      <c r="BI75" s="883"/>
      <c r="BJ75" s="883"/>
      <c r="BK75" s="883"/>
      <c r="BL75" s="883"/>
      <c r="BM75" s="883"/>
      <c r="BN75" s="883"/>
      <c r="BO75" s="883"/>
      <c r="BP75" s="883"/>
      <c r="BQ75" s="883"/>
      <c r="BR75" s="883"/>
      <c r="BS75" s="883"/>
      <c r="BT75" s="883"/>
      <c r="BU75" s="883"/>
      <c r="BV75" s="883"/>
      <c r="BW75" s="883"/>
      <c r="BX75" s="883"/>
      <c r="BY75" s="883"/>
      <c r="BZ75" s="883"/>
      <c r="CA75" s="883"/>
      <c r="CB75" s="883"/>
      <c r="CC75" s="883"/>
      <c r="CD75" s="883"/>
      <c r="CE75" s="883"/>
      <c r="CF75" s="883"/>
    </row>
    <row r="76" spans="1:84" ht="15" customHeight="1" thickBot="1" x14ac:dyDescent="0.35">
      <c r="A76" s="967"/>
      <c r="B76" s="967"/>
      <c r="C76" s="968"/>
      <c r="D76" s="242" t="s">
        <v>134</v>
      </c>
      <c r="E76" s="884"/>
      <c r="F76" s="884"/>
      <c r="G76" s="884"/>
      <c r="H76" s="884"/>
      <c r="I76" s="884"/>
      <c r="J76" s="884"/>
      <c r="K76" s="884"/>
      <c r="L76" s="884">
        <v>30</v>
      </c>
      <c r="M76" s="884"/>
      <c r="N76" s="884"/>
      <c r="O76" s="884"/>
      <c r="P76" s="884"/>
      <c r="Q76" s="884"/>
      <c r="R76" s="884"/>
      <c r="S76" s="884"/>
      <c r="T76" s="884"/>
      <c r="U76" s="884"/>
      <c r="V76" s="884"/>
      <c r="W76" s="884"/>
      <c r="X76" s="884"/>
      <c r="Y76" s="884"/>
      <c r="Z76" s="884"/>
      <c r="AA76" s="884"/>
      <c r="AB76" s="884"/>
      <c r="AC76" s="884"/>
      <c r="AD76" s="884"/>
      <c r="AE76" s="884"/>
      <c r="AF76" s="884"/>
      <c r="AG76" s="884"/>
      <c r="AH76" s="884"/>
      <c r="AI76" s="884"/>
      <c r="AJ76" s="884"/>
      <c r="AK76" s="884"/>
      <c r="AL76" s="884"/>
      <c r="AM76" s="884"/>
      <c r="AN76" s="884"/>
      <c r="AO76" s="884"/>
      <c r="AP76" s="884"/>
      <c r="AQ76" s="884"/>
      <c r="AR76" s="884"/>
      <c r="AS76" s="884"/>
      <c r="AT76" s="884"/>
      <c r="AU76" s="884"/>
      <c r="AV76" s="884"/>
      <c r="AW76" s="884"/>
      <c r="AX76" s="884"/>
      <c r="AY76" s="884"/>
      <c r="AZ76" s="884"/>
      <c r="BA76" s="884"/>
      <c r="BB76" s="884"/>
      <c r="BC76" s="884"/>
      <c r="BD76" s="884"/>
      <c r="BE76" s="884"/>
      <c r="BF76" s="884"/>
      <c r="BG76" s="884"/>
      <c r="BH76" s="884"/>
      <c r="BI76" s="884"/>
      <c r="BJ76" s="884"/>
      <c r="BK76" s="884"/>
      <c r="BL76" s="884"/>
      <c r="BM76" s="884"/>
      <c r="BN76" s="884"/>
      <c r="BO76" s="884"/>
      <c r="BP76" s="884"/>
      <c r="BQ76" s="884"/>
      <c r="BR76" s="884"/>
      <c r="BS76" s="884"/>
      <c r="BT76" s="884"/>
      <c r="BU76" s="884"/>
      <c r="BV76" s="884"/>
      <c r="BW76" s="884"/>
      <c r="BX76" s="884"/>
      <c r="BY76" s="884"/>
      <c r="BZ76" s="884"/>
      <c r="CA76" s="884"/>
      <c r="CB76" s="884"/>
      <c r="CC76" s="884"/>
      <c r="CD76" s="884"/>
      <c r="CE76" s="884"/>
      <c r="CF76" s="884"/>
    </row>
    <row r="77" spans="1:84" ht="15" customHeight="1" thickBot="1" x14ac:dyDescent="0.35">
      <c r="A77" s="967"/>
      <c r="B77" s="967"/>
      <c r="C77" s="968"/>
      <c r="D77" s="242" t="s">
        <v>133</v>
      </c>
      <c r="E77" s="197">
        <f>IF(SUM(E75:E76)=0,0,100-E75-E76)</f>
        <v>0</v>
      </c>
      <c r="F77" s="197">
        <f t="shared" ref="F77:BQ77" si="57">IF(SUM(F75:F76)=0,0,100-F75-F76)</f>
        <v>0</v>
      </c>
      <c r="G77" s="197">
        <f t="shared" si="57"/>
        <v>0</v>
      </c>
      <c r="H77" s="197">
        <f t="shared" si="57"/>
        <v>0</v>
      </c>
      <c r="I77" s="197">
        <f t="shared" si="57"/>
        <v>0</v>
      </c>
      <c r="J77" s="197">
        <f t="shared" si="57"/>
        <v>0</v>
      </c>
      <c r="K77" s="197">
        <f t="shared" si="57"/>
        <v>0</v>
      </c>
      <c r="L77" s="197">
        <f t="shared" si="57"/>
        <v>62</v>
      </c>
      <c r="M77" s="197">
        <f t="shared" si="57"/>
        <v>0</v>
      </c>
      <c r="N77" s="197">
        <f t="shared" si="57"/>
        <v>0</v>
      </c>
      <c r="O77" s="197">
        <f t="shared" si="57"/>
        <v>0</v>
      </c>
      <c r="P77" s="197">
        <f t="shared" si="57"/>
        <v>0</v>
      </c>
      <c r="Q77" s="197">
        <f t="shared" si="57"/>
        <v>0</v>
      </c>
      <c r="R77" s="197">
        <f t="shared" si="57"/>
        <v>0</v>
      </c>
      <c r="S77" s="197">
        <f t="shared" si="57"/>
        <v>0</v>
      </c>
      <c r="T77" s="197">
        <f t="shared" si="57"/>
        <v>0</v>
      </c>
      <c r="U77" s="197">
        <f t="shared" si="57"/>
        <v>0</v>
      </c>
      <c r="V77" s="197">
        <f t="shared" si="57"/>
        <v>0</v>
      </c>
      <c r="W77" s="197">
        <f t="shared" si="57"/>
        <v>0</v>
      </c>
      <c r="X77" s="197">
        <f t="shared" si="57"/>
        <v>0</v>
      </c>
      <c r="Y77" s="197">
        <f t="shared" si="57"/>
        <v>0</v>
      </c>
      <c r="Z77" s="197">
        <f t="shared" si="57"/>
        <v>0</v>
      </c>
      <c r="AA77" s="197">
        <f t="shared" si="57"/>
        <v>0</v>
      </c>
      <c r="AB77" s="197">
        <f t="shared" si="57"/>
        <v>0</v>
      </c>
      <c r="AC77" s="197">
        <f t="shared" si="57"/>
        <v>0</v>
      </c>
      <c r="AD77" s="197">
        <f t="shared" si="57"/>
        <v>0</v>
      </c>
      <c r="AE77" s="197">
        <f t="shared" si="57"/>
        <v>0</v>
      </c>
      <c r="AF77" s="197">
        <f t="shared" si="57"/>
        <v>0</v>
      </c>
      <c r="AG77" s="197">
        <f t="shared" si="57"/>
        <v>0</v>
      </c>
      <c r="AH77" s="197">
        <f t="shared" si="57"/>
        <v>0</v>
      </c>
      <c r="AI77" s="197">
        <f t="shared" si="57"/>
        <v>0</v>
      </c>
      <c r="AJ77" s="197">
        <f t="shared" si="57"/>
        <v>0</v>
      </c>
      <c r="AK77" s="197">
        <f t="shared" si="57"/>
        <v>0</v>
      </c>
      <c r="AL77" s="197">
        <f t="shared" si="57"/>
        <v>0</v>
      </c>
      <c r="AM77" s="197">
        <f t="shared" si="57"/>
        <v>0</v>
      </c>
      <c r="AN77" s="197">
        <f t="shared" si="57"/>
        <v>0</v>
      </c>
      <c r="AO77" s="197">
        <f t="shared" si="57"/>
        <v>0</v>
      </c>
      <c r="AP77" s="197">
        <f t="shared" si="57"/>
        <v>0</v>
      </c>
      <c r="AQ77" s="197">
        <f t="shared" si="57"/>
        <v>0</v>
      </c>
      <c r="AR77" s="197">
        <f t="shared" si="57"/>
        <v>0</v>
      </c>
      <c r="AS77" s="197">
        <f t="shared" si="57"/>
        <v>0</v>
      </c>
      <c r="AT77" s="197">
        <f t="shared" si="57"/>
        <v>0</v>
      </c>
      <c r="AU77" s="197">
        <f t="shared" si="57"/>
        <v>0</v>
      </c>
      <c r="AV77" s="197">
        <f t="shared" si="57"/>
        <v>0</v>
      </c>
      <c r="AW77" s="197">
        <f t="shared" si="57"/>
        <v>0</v>
      </c>
      <c r="AX77" s="197">
        <f t="shared" si="57"/>
        <v>0</v>
      </c>
      <c r="AY77" s="197">
        <f t="shared" si="57"/>
        <v>0</v>
      </c>
      <c r="AZ77" s="197">
        <f t="shared" si="57"/>
        <v>0</v>
      </c>
      <c r="BA77" s="197">
        <f t="shared" si="57"/>
        <v>0</v>
      </c>
      <c r="BB77" s="197">
        <f t="shared" si="57"/>
        <v>0</v>
      </c>
      <c r="BC77" s="197">
        <f t="shared" si="57"/>
        <v>0</v>
      </c>
      <c r="BD77" s="197">
        <f t="shared" si="57"/>
        <v>0</v>
      </c>
      <c r="BE77" s="197">
        <f t="shared" si="57"/>
        <v>0</v>
      </c>
      <c r="BF77" s="197">
        <f t="shared" si="57"/>
        <v>0</v>
      </c>
      <c r="BG77" s="197">
        <f t="shared" si="57"/>
        <v>0</v>
      </c>
      <c r="BH77" s="197">
        <f t="shared" si="57"/>
        <v>0</v>
      </c>
      <c r="BI77" s="197">
        <f t="shared" si="57"/>
        <v>0</v>
      </c>
      <c r="BJ77" s="197">
        <f t="shared" si="57"/>
        <v>0</v>
      </c>
      <c r="BK77" s="197">
        <f t="shared" si="57"/>
        <v>0</v>
      </c>
      <c r="BL77" s="197">
        <f t="shared" si="57"/>
        <v>0</v>
      </c>
      <c r="BM77" s="197">
        <f t="shared" si="57"/>
        <v>0</v>
      </c>
      <c r="BN77" s="197">
        <f t="shared" si="57"/>
        <v>0</v>
      </c>
      <c r="BO77" s="197">
        <f t="shared" si="57"/>
        <v>0</v>
      </c>
      <c r="BP77" s="197">
        <f t="shared" si="57"/>
        <v>0</v>
      </c>
      <c r="BQ77" s="197">
        <f t="shared" si="57"/>
        <v>0</v>
      </c>
      <c r="BR77" s="197">
        <f t="shared" ref="BR77:CF77" si="58">IF(SUM(BR75:BR76)=0,0,100-BR75-BR76)</f>
        <v>0</v>
      </c>
      <c r="BS77" s="197">
        <f t="shared" si="58"/>
        <v>0</v>
      </c>
      <c r="BT77" s="197">
        <f t="shared" si="58"/>
        <v>0</v>
      </c>
      <c r="BU77" s="197">
        <f t="shared" si="58"/>
        <v>0</v>
      </c>
      <c r="BV77" s="197">
        <f t="shared" si="58"/>
        <v>0</v>
      </c>
      <c r="BW77" s="197">
        <f t="shared" si="58"/>
        <v>0</v>
      </c>
      <c r="BX77" s="197">
        <f t="shared" si="58"/>
        <v>0</v>
      </c>
      <c r="BY77" s="197">
        <f t="shared" si="58"/>
        <v>0</v>
      </c>
      <c r="BZ77" s="197">
        <f t="shared" si="58"/>
        <v>0</v>
      </c>
      <c r="CA77" s="197">
        <f t="shared" si="58"/>
        <v>0</v>
      </c>
      <c r="CB77" s="197">
        <f t="shared" si="58"/>
        <v>0</v>
      </c>
      <c r="CC77" s="197">
        <f t="shared" si="58"/>
        <v>0</v>
      </c>
      <c r="CD77" s="197">
        <f t="shared" si="58"/>
        <v>0</v>
      </c>
      <c r="CE77" s="197">
        <f t="shared" si="58"/>
        <v>0</v>
      </c>
      <c r="CF77" s="197">
        <f t="shared" si="58"/>
        <v>0</v>
      </c>
    </row>
    <row r="78" spans="1:84" ht="15" customHeight="1" thickBot="1" x14ac:dyDescent="0.35">
      <c r="A78" s="967"/>
      <c r="B78" s="967"/>
      <c r="C78" s="968"/>
      <c r="D78" s="243" t="s">
        <v>122</v>
      </c>
      <c r="E78" s="884"/>
      <c r="F78" s="884"/>
      <c r="G78" s="884"/>
      <c r="H78" s="884"/>
      <c r="I78" s="884"/>
      <c r="J78" s="884"/>
      <c r="K78" s="884"/>
      <c r="L78" s="884">
        <v>0.7</v>
      </c>
      <c r="M78" s="884"/>
      <c r="N78" s="884"/>
      <c r="O78" s="884"/>
      <c r="P78" s="884"/>
      <c r="Q78" s="884"/>
      <c r="R78" s="884"/>
      <c r="S78" s="884"/>
      <c r="T78" s="884"/>
      <c r="U78" s="884"/>
      <c r="V78" s="884"/>
      <c r="W78" s="884"/>
      <c r="X78" s="884"/>
      <c r="Y78" s="884"/>
      <c r="Z78" s="884"/>
      <c r="AA78" s="884"/>
      <c r="AB78" s="884"/>
      <c r="AC78" s="884"/>
      <c r="AD78" s="884"/>
      <c r="AE78" s="884"/>
      <c r="AF78" s="884"/>
      <c r="AG78" s="884"/>
      <c r="AH78" s="884"/>
      <c r="AI78" s="884"/>
      <c r="AJ78" s="884"/>
      <c r="AK78" s="884"/>
      <c r="AL78" s="884"/>
      <c r="AM78" s="884"/>
      <c r="AN78" s="884"/>
      <c r="AO78" s="884"/>
      <c r="AP78" s="884"/>
      <c r="AQ78" s="884"/>
      <c r="AR78" s="884"/>
      <c r="AS78" s="884"/>
      <c r="AT78" s="884"/>
      <c r="AU78" s="884"/>
      <c r="AV78" s="884"/>
      <c r="AW78" s="884"/>
      <c r="AX78" s="884"/>
      <c r="AY78" s="884"/>
      <c r="AZ78" s="884"/>
      <c r="BA78" s="884"/>
      <c r="BB78" s="884"/>
      <c r="BC78" s="884"/>
      <c r="BD78" s="884"/>
      <c r="BE78" s="884"/>
      <c r="BF78" s="884"/>
      <c r="BG78" s="884"/>
      <c r="BH78" s="884"/>
      <c r="BI78" s="884"/>
      <c r="BJ78" s="884"/>
      <c r="BK78" s="884"/>
      <c r="BL78" s="884"/>
      <c r="BM78" s="884"/>
      <c r="BN78" s="884"/>
      <c r="BO78" s="884"/>
      <c r="BP78" s="884"/>
      <c r="BQ78" s="884"/>
      <c r="BR78" s="884"/>
      <c r="BS78" s="884"/>
      <c r="BT78" s="884"/>
      <c r="BU78" s="884"/>
      <c r="BV78" s="884"/>
      <c r="BW78" s="884"/>
      <c r="BX78" s="884"/>
      <c r="BY78" s="884"/>
      <c r="BZ78" s="884"/>
      <c r="CA78" s="884"/>
      <c r="CB78" s="884"/>
      <c r="CC78" s="884"/>
      <c r="CD78" s="884"/>
      <c r="CE78" s="884"/>
      <c r="CF78" s="884"/>
    </row>
    <row r="79" spans="1:84" ht="15" customHeight="1" thickBot="1" x14ac:dyDescent="0.35">
      <c r="A79" s="967"/>
      <c r="B79" s="967"/>
      <c r="C79" s="969"/>
      <c r="D79" s="244" t="s">
        <v>174</v>
      </c>
      <c r="E79" s="245">
        <f>+IF(E77="","",PROGRAMA!$I$13*E78*(((E78/PROGRAMA!$I$9)*(PROGRAMA!$I$12-PROGRAMA!$I$11)/2)+PROGRAMA!$I$11))</f>
        <v>0</v>
      </c>
      <c r="F79" s="245">
        <f>+IF(F77="","",PROGRAMA!$I$13*F78*(((F78/PROGRAMA!$I$9)*(PROGRAMA!$I$12-PROGRAMA!$I$11)/2)+PROGRAMA!$I$11))</f>
        <v>0</v>
      </c>
      <c r="G79" s="245">
        <f>+IF(G77="","",PROGRAMA!$I$13*G78*(((G78/PROGRAMA!$I$9)*(PROGRAMA!$I$12-PROGRAMA!$I$11)/2)+PROGRAMA!$I$11))</f>
        <v>0</v>
      </c>
      <c r="H79" s="245">
        <f>+IF(H77="","",PROGRAMA!$I$13*H78*(((H78/PROGRAMA!$I$9)*(PROGRAMA!$I$12-PROGRAMA!$I$11)/2)+PROGRAMA!$I$11))</f>
        <v>0</v>
      </c>
      <c r="I79" s="245">
        <f>+IF(I77="","",PROGRAMA!$I$13*I78*(((I78/PROGRAMA!$I$9)*(PROGRAMA!$I$12-PROGRAMA!$I$11)/2)+PROGRAMA!$I$11))</f>
        <v>0</v>
      </c>
      <c r="J79" s="245">
        <f>+IF(J77="","",PROGRAMA!$I$13*J78*(((J78/PROGRAMA!$I$9)*(PROGRAMA!$I$12-PROGRAMA!$I$11)/2)+PROGRAMA!$I$11))</f>
        <v>0</v>
      </c>
      <c r="K79" s="245">
        <f>+IF(K77="","",PROGRAMA!$I$13*K78*(((K78/PROGRAMA!$I$9)*(PROGRAMA!$I$12-PROGRAMA!$I$11)/2)+PROGRAMA!$I$11))</f>
        <v>0</v>
      </c>
      <c r="L79" s="245">
        <f>+IF(L77="","",PROGRAMA!$I$13*L78*(((L78/PROGRAMA!$I$9)*(PROGRAMA!$I$12-PROGRAMA!$I$11)/2)+PROGRAMA!$I$11))</f>
        <v>2.5691431818181814</v>
      </c>
      <c r="M79" s="245">
        <f>+IF(M77="","",PROGRAMA!$I$13*M78*(((M78/PROGRAMA!$I$9)*(PROGRAMA!$I$12-PROGRAMA!$I$11)/2)+PROGRAMA!$I$11))</f>
        <v>0</v>
      </c>
      <c r="N79" s="245">
        <f>+IF(N77="","",PROGRAMA!$I$13*N78*(((N78/PROGRAMA!$I$9)*(PROGRAMA!$I$12-PROGRAMA!$I$11)/2)+PROGRAMA!$I$11))</f>
        <v>0</v>
      </c>
      <c r="O79" s="245">
        <f>+IF(O77="","",PROGRAMA!$I$13*O78*(((O78/PROGRAMA!$I$9)*(PROGRAMA!$I$12-PROGRAMA!$I$11)/2)+PROGRAMA!$I$11))</f>
        <v>0</v>
      </c>
      <c r="P79" s="245">
        <f>+IF(P77="","",PROGRAMA!$I$13*P78*(((P78/PROGRAMA!$I$9)*(PROGRAMA!$I$12-PROGRAMA!$I$11)/2)+PROGRAMA!$I$11))</f>
        <v>0</v>
      </c>
      <c r="Q79" s="245">
        <f>+IF(Q77="","",PROGRAMA!$I$13*Q78*(((Q78/PROGRAMA!$I$9)*(PROGRAMA!$I$12-PROGRAMA!$I$11)/2)+PROGRAMA!$I$11))</f>
        <v>0</v>
      </c>
      <c r="R79" s="245">
        <f>+IF(R77="","",PROGRAMA!$I$13*R78*(((R78/PROGRAMA!$I$9)*(PROGRAMA!$I$12-PROGRAMA!$I$11)/2)+PROGRAMA!$I$11))</f>
        <v>0</v>
      </c>
      <c r="S79" s="245">
        <f>+IF(S77="","",PROGRAMA!$I$13*S78*(((S78/PROGRAMA!$I$9)*(PROGRAMA!$I$12-PROGRAMA!$I$11)/2)+PROGRAMA!$I$11))</f>
        <v>0</v>
      </c>
      <c r="T79" s="245">
        <f>+IF(T77="","",PROGRAMA!$I$13*T78*(((T78/PROGRAMA!$I$9)*(PROGRAMA!$I$12-PROGRAMA!$I$11)/2)+PROGRAMA!$I$11))</f>
        <v>0</v>
      </c>
      <c r="U79" s="245">
        <f>+IF(U77="","",PROGRAMA!$I$13*U78*(((U78/PROGRAMA!$I$9)*(PROGRAMA!$I$12-PROGRAMA!$I$11)/2)+PROGRAMA!$I$11))</f>
        <v>0</v>
      </c>
      <c r="V79" s="245">
        <f>+IF(V77="","",PROGRAMA!$I$13*V78*(((V78/PROGRAMA!$I$9)*(PROGRAMA!$I$12-PROGRAMA!$I$11)/2)+PROGRAMA!$I$11))</f>
        <v>0</v>
      </c>
      <c r="W79" s="245">
        <f>+IF(W77="","",PROGRAMA!$I$13*W78*(((W78/PROGRAMA!$I$9)*(PROGRAMA!$I$12-PROGRAMA!$I$11)/2)+PROGRAMA!$I$11))</f>
        <v>0</v>
      </c>
      <c r="X79" s="245">
        <f>+IF(X77="","",PROGRAMA!$I$13*X78*(((X78/PROGRAMA!$I$9)*(PROGRAMA!$I$12-PROGRAMA!$I$11)/2)+PROGRAMA!$I$11))</f>
        <v>0</v>
      </c>
      <c r="Y79" s="245">
        <f>+IF(Y77="","",PROGRAMA!$I$13*Y78*(((Y78/PROGRAMA!$I$9)*(PROGRAMA!$I$12-PROGRAMA!$I$11)/2)+PROGRAMA!$I$11))</f>
        <v>0</v>
      </c>
      <c r="Z79" s="245">
        <f>+IF(Z77="","",PROGRAMA!$I$13*Z78*(((Z78/PROGRAMA!$I$9)*(PROGRAMA!$I$12-PROGRAMA!$I$11)/2)+PROGRAMA!$I$11))</f>
        <v>0</v>
      </c>
      <c r="AA79" s="245">
        <f>+IF(AA77="","",PROGRAMA!$I$13*AA78*(((AA78/PROGRAMA!$I$9)*(PROGRAMA!$I$12-PROGRAMA!$I$11)/2)+PROGRAMA!$I$11))</f>
        <v>0</v>
      </c>
      <c r="AB79" s="245">
        <f>+IF(AB77="","",PROGRAMA!$I$13*AB78*(((AB78/PROGRAMA!$I$9)*(PROGRAMA!$I$12-PROGRAMA!$I$11)/2)+PROGRAMA!$I$11))</f>
        <v>0</v>
      </c>
      <c r="AC79" s="245">
        <f>+IF(AC77="","",PROGRAMA!$I$13*AC78*(((AC78/PROGRAMA!$I$9)*(PROGRAMA!$I$12-PROGRAMA!$I$11)/2)+PROGRAMA!$I$11))</f>
        <v>0</v>
      </c>
      <c r="AD79" s="245">
        <f>+IF(AD77="","",PROGRAMA!$I$13*AD78*(((AD78/PROGRAMA!$I$9)*(PROGRAMA!$I$12-PROGRAMA!$I$11)/2)+PROGRAMA!$I$11))</f>
        <v>0</v>
      </c>
      <c r="AE79" s="245">
        <f>+IF(AE77="","",PROGRAMA!$I$13*AE78*(((AE78/PROGRAMA!$I$9)*(PROGRAMA!$I$12-PROGRAMA!$I$11)/2)+PROGRAMA!$I$11))</f>
        <v>0</v>
      </c>
      <c r="AF79" s="245">
        <f>+IF(AF77="","",PROGRAMA!$I$13*AF78*(((AF78/PROGRAMA!$I$9)*(PROGRAMA!$I$12-PROGRAMA!$I$11)/2)+PROGRAMA!$I$11))</f>
        <v>0</v>
      </c>
      <c r="AG79" s="245">
        <f>+IF(AG77="","",PROGRAMA!$I$13*AG78*(((AG78/PROGRAMA!$I$9)*(PROGRAMA!$I$12-PROGRAMA!$I$11)/2)+PROGRAMA!$I$11))</f>
        <v>0</v>
      </c>
      <c r="AH79" s="245">
        <f>+IF(AH77="","",PROGRAMA!$I$13*AH78*(((AH78/PROGRAMA!$I$9)*(PROGRAMA!$I$12-PROGRAMA!$I$11)/2)+PROGRAMA!$I$11))</f>
        <v>0</v>
      </c>
      <c r="AI79" s="245">
        <f>+IF(AI77="","",PROGRAMA!$I$13*AI78*(((AI78/PROGRAMA!$I$9)*(PROGRAMA!$I$12-PROGRAMA!$I$11)/2)+PROGRAMA!$I$11))</f>
        <v>0</v>
      </c>
      <c r="AJ79" s="245">
        <f>+IF(AJ77="","",PROGRAMA!$I$13*AJ78*(((AJ78/PROGRAMA!$I$9)*(PROGRAMA!$I$12-PROGRAMA!$I$11)/2)+PROGRAMA!$I$11))</f>
        <v>0</v>
      </c>
      <c r="AK79" s="245">
        <f>+IF(AK77="","",PROGRAMA!$I$13*AK78*(((AK78/PROGRAMA!$I$9)*(PROGRAMA!$I$12-PROGRAMA!$I$11)/2)+PROGRAMA!$I$11))</f>
        <v>0</v>
      </c>
      <c r="AL79" s="245">
        <f>+IF(AL77="","",PROGRAMA!$I$13*AL78*(((AL78/PROGRAMA!$I$9)*(PROGRAMA!$I$12-PROGRAMA!$I$11)/2)+PROGRAMA!$I$11))</f>
        <v>0</v>
      </c>
      <c r="AM79" s="245">
        <f>+IF(AM77="","",PROGRAMA!$I$13*AM78*(((AM78/PROGRAMA!$I$9)*(PROGRAMA!$I$12-PROGRAMA!$I$11)/2)+PROGRAMA!$I$11))</f>
        <v>0</v>
      </c>
      <c r="AN79" s="245">
        <f>+IF(AN77="","",PROGRAMA!$I$13*AN78*(((AN78/PROGRAMA!$I$9)*(PROGRAMA!$I$12-PROGRAMA!$I$11)/2)+PROGRAMA!$I$11))</f>
        <v>0</v>
      </c>
      <c r="AO79" s="245">
        <f>+IF(AO77="","",PROGRAMA!$I$13*AO78*(((AO78/PROGRAMA!$I$9)*(PROGRAMA!$I$12-PROGRAMA!$I$11)/2)+PROGRAMA!$I$11))</f>
        <v>0</v>
      </c>
      <c r="AP79" s="245">
        <f>+IF(AP77="","",PROGRAMA!$I$13*AP78*(((AP78/PROGRAMA!$I$9)*(PROGRAMA!$I$12-PROGRAMA!$I$11)/2)+PROGRAMA!$I$11))</f>
        <v>0</v>
      </c>
      <c r="AQ79" s="245">
        <f>+IF(AQ77="","",PROGRAMA!$I$13*AQ78*(((AQ78/PROGRAMA!$I$9)*(PROGRAMA!$I$12-PROGRAMA!$I$11)/2)+PROGRAMA!$I$11))</f>
        <v>0</v>
      </c>
      <c r="AR79" s="245">
        <f>+IF(AR77="","",PROGRAMA!$I$13*AR78*(((AR78/PROGRAMA!$I$9)*(PROGRAMA!$I$12-PROGRAMA!$I$11)/2)+PROGRAMA!$I$11))</f>
        <v>0</v>
      </c>
      <c r="AS79" s="245">
        <f>+IF(AS77="","",PROGRAMA!$I$13*AS78*(((AS78/PROGRAMA!$I$9)*(PROGRAMA!$I$12-PROGRAMA!$I$11)/2)+PROGRAMA!$I$11))</f>
        <v>0</v>
      </c>
      <c r="AT79" s="245">
        <f>+IF(AT77="","",PROGRAMA!$I$13*AT78*(((AT78/PROGRAMA!$I$9)*(PROGRAMA!$I$12-PROGRAMA!$I$11)/2)+PROGRAMA!$I$11))</f>
        <v>0</v>
      </c>
      <c r="AU79" s="245">
        <f>+IF(AU77="","",PROGRAMA!$I$13*AU78*(((AU78/PROGRAMA!$I$9)*(PROGRAMA!$I$12-PROGRAMA!$I$11)/2)+PROGRAMA!$I$11))</f>
        <v>0</v>
      </c>
      <c r="AV79" s="245">
        <f>+IF(AV77="","",PROGRAMA!$I$13*AV78*(((AV78/PROGRAMA!$I$9)*(PROGRAMA!$I$12-PROGRAMA!$I$11)/2)+PROGRAMA!$I$11))</f>
        <v>0</v>
      </c>
      <c r="AW79" s="245">
        <f>+IF(AW77="","",PROGRAMA!$I$13*AW78*(((AW78/PROGRAMA!$I$9)*(PROGRAMA!$I$12-PROGRAMA!$I$11)/2)+PROGRAMA!$I$11))</f>
        <v>0</v>
      </c>
      <c r="AX79" s="245">
        <f>+IF(AX77="","",PROGRAMA!$I$13*AX78*(((AX78/PROGRAMA!$I$9)*(PROGRAMA!$I$12-PROGRAMA!$I$11)/2)+PROGRAMA!$I$11))</f>
        <v>0</v>
      </c>
      <c r="AY79" s="245">
        <f>+IF(AY77="","",PROGRAMA!$I$13*AY78*(((AY78/PROGRAMA!$I$9)*(PROGRAMA!$I$12-PROGRAMA!$I$11)/2)+PROGRAMA!$I$11))</f>
        <v>0</v>
      </c>
      <c r="AZ79" s="245">
        <f>+IF(AZ77="","",PROGRAMA!$I$13*AZ78*(((AZ78/PROGRAMA!$I$9)*(PROGRAMA!$I$12-PROGRAMA!$I$11)/2)+PROGRAMA!$I$11))</f>
        <v>0</v>
      </c>
      <c r="BA79" s="245">
        <f>+IF(BA77="","",PROGRAMA!$I$13*BA78*(((BA78/PROGRAMA!$I$9)*(PROGRAMA!$I$12-PROGRAMA!$I$11)/2)+PROGRAMA!$I$11))</f>
        <v>0</v>
      </c>
      <c r="BB79" s="245">
        <f>+IF(BB77="","",PROGRAMA!$I$13*BB78*(((BB78/PROGRAMA!$I$9)*(PROGRAMA!$I$12-PROGRAMA!$I$11)/2)+PROGRAMA!$I$11))</f>
        <v>0</v>
      </c>
      <c r="BC79" s="245">
        <f>+IF(BC77="","",PROGRAMA!$I$13*BC78*(((BC78/PROGRAMA!$I$9)*(PROGRAMA!$I$12-PROGRAMA!$I$11)/2)+PROGRAMA!$I$11))</f>
        <v>0</v>
      </c>
      <c r="BD79" s="245">
        <f>+IF(BD77="","",PROGRAMA!$I$13*BD78*(((BD78/PROGRAMA!$I$9)*(PROGRAMA!$I$12-PROGRAMA!$I$11)/2)+PROGRAMA!$I$11))</f>
        <v>0</v>
      </c>
      <c r="BE79" s="245">
        <f>+IF(BE77="","",PROGRAMA!$I$13*BE78*(((BE78/PROGRAMA!$I$9)*(PROGRAMA!$I$12-PROGRAMA!$I$11)/2)+PROGRAMA!$I$11))</f>
        <v>0</v>
      </c>
      <c r="BF79" s="245">
        <f>+IF(BF77="","",PROGRAMA!$I$13*BF78*(((BF78/PROGRAMA!$I$9)*(PROGRAMA!$I$12-PROGRAMA!$I$11)/2)+PROGRAMA!$I$11))</f>
        <v>0</v>
      </c>
      <c r="BG79" s="245">
        <f>+IF(BG77="","",PROGRAMA!$I$13*BG78*(((BG78/PROGRAMA!$I$9)*(PROGRAMA!$I$12-PROGRAMA!$I$11)/2)+PROGRAMA!$I$11))</f>
        <v>0</v>
      </c>
      <c r="BH79" s="245">
        <f>+IF(BH77="","",PROGRAMA!$I$13*BH78*(((BH78/PROGRAMA!$I$9)*(PROGRAMA!$I$12-PROGRAMA!$I$11)/2)+PROGRAMA!$I$11))</f>
        <v>0</v>
      </c>
      <c r="BI79" s="245">
        <f>+IF(BI77="","",PROGRAMA!$I$13*BI78*(((BI78/PROGRAMA!$I$9)*(PROGRAMA!$I$12-PROGRAMA!$I$11)/2)+PROGRAMA!$I$11))</f>
        <v>0</v>
      </c>
      <c r="BJ79" s="245">
        <f>+IF(BJ77="","",PROGRAMA!$I$13*BJ78*(((BJ78/PROGRAMA!$I$9)*(PROGRAMA!$I$12-PROGRAMA!$I$11)/2)+PROGRAMA!$I$11))</f>
        <v>0</v>
      </c>
      <c r="BK79" s="245">
        <f>+IF(BK77="","",PROGRAMA!$I$13*BK78*(((BK78/PROGRAMA!$I$9)*(PROGRAMA!$I$12-PROGRAMA!$I$11)/2)+PROGRAMA!$I$11))</f>
        <v>0</v>
      </c>
      <c r="BL79" s="245">
        <f>+IF(BL77="","",PROGRAMA!$I$13*BL78*(((BL78/PROGRAMA!$I$9)*(PROGRAMA!$I$12-PROGRAMA!$I$11)/2)+PROGRAMA!$I$11))</f>
        <v>0</v>
      </c>
      <c r="BM79" s="245">
        <f>+IF(BM77="","",PROGRAMA!$I$13*BM78*(((BM78/PROGRAMA!$I$9)*(PROGRAMA!$I$12-PROGRAMA!$I$11)/2)+PROGRAMA!$I$11))</f>
        <v>0</v>
      </c>
      <c r="BN79" s="245">
        <f>+IF(BN77="","",PROGRAMA!$I$13*BN78*(((BN78/PROGRAMA!$I$9)*(PROGRAMA!$I$12-PROGRAMA!$I$11)/2)+PROGRAMA!$I$11))</f>
        <v>0</v>
      </c>
      <c r="BO79" s="245">
        <f>+IF(BO77="","",PROGRAMA!$I$13*BO78*(((BO78/PROGRAMA!$I$9)*(PROGRAMA!$I$12-PROGRAMA!$I$11)/2)+PROGRAMA!$I$11))</f>
        <v>0</v>
      </c>
      <c r="BP79" s="245">
        <f>+IF(BP77="","",PROGRAMA!$I$13*BP78*(((BP78/PROGRAMA!$I$9)*(PROGRAMA!$I$12-PROGRAMA!$I$11)/2)+PROGRAMA!$I$11))</f>
        <v>0</v>
      </c>
      <c r="BQ79" s="245">
        <f>+IF(BQ77="","",PROGRAMA!$I$13*BQ78*(((BQ78/PROGRAMA!$I$9)*(PROGRAMA!$I$12-PROGRAMA!$I$11)/2)+PROGRAMA!$I$11))</f>
        <v>0</v>
      </c>
      <c r="BR79" s="245">
        <f>+IF(BR77="","",PROGRAMA!$I$13*BR78*(((BR78/PROGRAMA!$I$9)*(PROGRAMA!$I$12-PROGRAMA!$I$11)/2)+PROGRAMA!$I$11))</f>
        <v>0</v>
      </c>
      <c r="BS79" s="245">
        <f>+IF(BS77="","",PROGRAMA!$I$13*BS78*(((BS78/PROGRAMA!$I$9)*(PROGRAMA!$I$12-PROGRAMA!$I$11)/2)+PROGRAMA!$I$11))</f>
        <v>0</v>
      </c>
      <c r="BT79" s="245">
        <f>+IF(BT77="","",PROGRAMA!$I$13*BT78*(((BT78/PROGRAMA!$I$9)*(PROGRAMA!$I$12-PROGRAMA!$I$11)/2)+PROGRAMA!$I$11))</f>
        <v>0</v>
      </c>
      <c r="BU79" s="245">
        <f>+IF(BU77="","",PROGRAMA!$I$13*BU78*(((BU78/PROGRAMA!$I$9)*(PROGRAMA!$I$12-PROGRAMA!$I$11)/2)+PROGRAMA!$I$11))</f>
        <v>0</v>
      </c>
      <c r="BV79" s="245">
        <f>+IF(BV77="","",PROGRAMA!$I$13*BV78*(((BV78/PROGRAMA!$I$9)*(PROGRAMA!$I$12-PROGRAMA!$I$11)/2)+PROGRAMA!$I$11))</f>
        <v>0</v>
      </c>
      <c r="BW79" s="245">
        <f>+IF(BW77="","",PROGRAMA!$I$13*BW78*(((BW78/PROGRAMA!$I$9)*(PROGRAMA!$I$12-PROGRAMA!$I$11)/2)+PROGRAMA!$I$11))</f>
        <v>0</v>
      </c>
      <c r="BX79" s="245">
        <f>+IF(BX77="","",PROGRAMA!$I$13*BX78*(((BX78/PROGRAMA!$I$9)*(PROGRAMA!$I$12-PROGRAMA!$I$11)/2)+PROGRAMA!$I$11))</f>
        <v>0</v>
      </c>
      <c r="BY79" s="245">
        <f>+IF(BY77="","",PROGRAMA!$I$13*BY78*(((BY78/PROGRAMA!$I$9)*(PROGRAMA!$I$12-PROGRAMA!$I$11)/2)+PROGRAMA!$I$11))</f>
        <v>0</v>
      </c>
      <c r="BZ79" s="245">
        <f>+IF(BZ77="","",PROGRAMA!$I$13*BZ78*(((BZ78/PROGRAMA!$I$9)*(PROGRAMA!$I$12-PROGRAMA!$I$11)/2)+PROGRAMA!$I$11))</f>
        <v>0</v>
      </c>
      <c r="CA79" s="245">
        <f>+IF(CA77="","",PROGRAMA!$I$13*CA78*(((CA78/PROGRAMA!$I$9)*(PROGRAMA!$I$12-PROGRAMA!$I$11)/2)+PROGRAMA!$I$11))</f>
        <v>0</v>
      </c>
      <c r="CB79" s="245">
        <f>+IF(CB77="","",PROGRAMA!$I$13*CB78*(((CB78/PROGRAMA!$I$9)*(PROGRAMA!$I$12-PROGRAMA!$I$11)/2)+PROGRAMA!$I$11))</f>
        <v>0</v>
      </c>
      <c r="CC79" s="245">
        <f>+IF(CC77="","",PROGRAMA!$I$13*CC78*(((CC78/PROGRAMA!$I$9)*(PROGRAMA!$I$12-PROGRAMA!$I$11)/2)+PROGRAMA!$I$11))</f>
        <v>0</v>
      </c>
      <c r="CD79" s="245">
        <f>+IF(CD77="","",PROGRAMA!$I$13*CD78*(((CD78/PROGRAMA!$I$9)*(PROGRAMA!$I$12-PROGRAMA!$I$11)/2)+PROGRAMA!$I$11))</f>
        <v>0</v>
      </c>
      <c r="CE79" s="245">
        <f>+IF(CE77="","",PROGRAMA!$I$13*CE78*(((CE78/PROGRAMA!$I$9)*(PROGRAMA!$I$12-PROGRAMA!$I$11)/2)+PROGRAMA!$I$11))</f>
        <v>0</v>
      </c>
      <c r="CF79" s="245">
        <f>+IF(CF77="","",PROGRAMA!$I$13*CF78*(((CF78/PROGRAMA!$I$9)*(PROGRAMA!$I$12-PROGRAMA!$I$11)/2)+PROGRAMA!$I$11))</f>
        <v>0</v>
      </c>
    </row>
    <row r="80" spans="1:84" ht="15" customHeight="1" thickTop="1" thickBot="1" x14ac:dyDescent="0.35">
      <c r="A80" s="765"/>
      <c r="B80" s="967" t="s">
        <v>256</v>
      </c>
      <c r="C80" s="970" t="str">
        <f>+IF($B$55='Base Datos'!$V$21,B80,"")</f>
        <v>Contenedor 5</v>
      </c>
      <c r="D80" s="241" t="str">
        <f>+IF($B$55='Base Datos'!$V$21,D56,"")</f>
        <v>Densidad Descarga Solida, gr/l</v>
      </c>
      <c r="E80" s="882"/>
      <c r="F80" s="882"/>
      <c r="G80" s="882"/>
      <c r="H80" s="882"/>
      <c r="I80" s="882"/>
      <c r="J80" s="882"/>
      <c r="K80" s="882"/>
      <c r="L80" s="882">
        <v>1870</v>
      </c>
      <c r="M80" s="882"/>
      <c r="N80" s="882"/>
      <c r="O80" s="882"/>
      <c r="P80" s="882"/>
      <c r="Q80" s="882"/>
      <c r="R80" s="882"/>
      <c r="S80" s="882"/>
      <c r="T80" s="882"/>
      <c r="U80" s="882"/>
      <c r="V80" s="882"/>
      <c r="W80" s="882"/>
      <c r="X80" s="882"/>
      <c r="Y80" s="882"/>
      <c r="Z80" s="882"/>
      <c r="AA80" s="882"/>
      <c r="AB80" s="882"/>
      <c r="AC80" s="882"/>
      <c r="AD80" s="882"/>
      <c r="AE80" s="882"/>
      <c r="AF80" s="882"/>
      <c r="AG80" s="882"/>
      <c r="AH80" s="882"/>
      <c r="AI80" s="882"/>
      <c r="AJ80" s="882"/>
      <c r="AK80" s="882"/>
      <c r="AL80" s="882"/>
      <c r="AM80" s="882"/>
      <c r="AN80" s="882"/>
      <c r="AO80" s="882"/>
      <c r="AP80" s="882"/>
      <c r="AQ80" s="882"/>
      <c r="AR80" s="882"/>
      <c r="AS80" s="882"/>
      <c r="AT80" s="882"/>
      <c r="AU80" s="882"/>
      <c r="AV80" s="882"/>
      <c r="AW80" s="882"/>
      <c r="AX80" s="882"/>
      <c r="AY80" s="882"/>
      <c r="AZ80" s="882"/>
      <c r="BA80" s="882"/>
      <c r="BB80" s="882"/>
      <c r="BC80" s="882"/>
      <c r="BD80" s="882"/>
      <c r="BE80" s="882"/>
      <c r="BF80" s="882"/>
      <c r="BG80" s="882"/>
      <c r="BH80" s="882"/>
      <c r="BI80" s="882"/>
      <c r="BJ80" s="882"/>
      <c r="BK80" s="882"/>
      <c r="BL80" s="882"/>
      <c r="BM80" s="882"/>
      <c r="BN80" s="882"/>
      <c r="BO80" s="882"/>
      <c r="BP80" s="882"/>
      <c r="BQ80" s="882"/>
      <c r="BR80" s="882"/>
      <c r="BS80" s="882"/>
      <c r="BT80" s="882"/>
      <c r="BU80" s="882"/>
      <c r="BV80" s="882"/>
      <c r="BW80" s="882"/>
      <c r="BX80" s="882"/>
      <c r="BY80" s="882"/>
      <c r="BZ80" s="882"/>
      <c r="CA80" s="882"/>
      <c r="CB80" s="882"/>
      <c r="CC80" s="882"/>
      <c r="CD80" s="882"/>
      <c r="CE80" s="882"/>
      <c r="CF80" s="882"/>
    </row>
    <row r="81" spans="1:84" ht="15" customHeight="1" thickBot="1" x14ac:dyDescent="0.35">
      <c r="A81" s="765"/>
      <c r="B81" s="967"/>
      <c r="C81" s="968"/>
      <c r="D81" s="242" t="str">
        <f>+IF($B$55='Base Datos'!$V$21,D57,"")</f>
        <v>% AGUA</v>
      </c>
      <c r="E81" s="883"/>
      <c r="F81" s="883"/>
      <c r="G81" s="883"/>
      <c r="H81" s="883"/>
      <c r="I81" s="883"/>
      <c r="J81" s="883"/>
      <c r="K81" s="883"/>
      <c r="L81" s="883">
        <v>8</v>
      </c>
      <c r="M81" s="883"/>
      <c r="N81" s="883"/>
      <c r="O81" s="883"/>
      <c r="P81" s="883"/>
      <c r="Q81" s="883"/>
      <c r="R81" s="883"/>
      <c r="S81" s="883"/>
      <c r="T81" s="883"/>
      <c r="U81" s="883"/>
      <c r="V81" s="883"/>
      <c r="W81" s="883"/>
      <c r="X81" s="883"/>
      <c r="Y81" s="883"/>
      <c r="Z81" s="883"/>
      <c r="AA81" s="883"/>
      <c r="AB81" s="883"/>
      <c r="AC81" s="883"/>
      <c r="AD81" s="883"/>
      <c r="AE81" s="883"/>
      <c r="AF81" s="883"/>
      <c r="AG81" s="883"/>
      <c r="AH81" s="883"/>
      <c r="AI81" s="883"/>
      <c r="AJ81" s="883"/>
      <c r="AK81" s="883"/>
      <c r="AL81" s="883"/>
      <c r="AM81" s="883"/>
      <c r="AN81" s="883"/>
      <c r="AO81" s="883"/>
      <c r="AP81" s="883"/>
      <c r="AQ81" s="883"/>
      <c r="AR81" s="883"/>
      <c r="AS81" s="883"/>
      <c r="AT81" s="883"/>
      <c r="AU81" s="883"/>
      <c r="AV81" s="883"/>
      <c r="AW81" s="883"/>
      <c r="AX81" s="883"/>
      <c r="AY81" s="883"/>
      <c r="AZ81" s="883"/>
      <c r="BA81" s="883"/>
      <c r="BB81" s="883"/>
      <c r="BC81" s="883"/>
      <c r="BD81" s="883"/>
      <c r="BE81" s="883"/>
      <c r="BF81" s="883"/>
      <c r="BG81" s="883"/>
      <c r="BH81" s="883"/>
      <c r="BI81" s="883"/>
      <c r="BJ81" s="883"/>
      <c r="BK81" s="883"/>
      <c r="BL81" s="883"/>
      <c r="BM81" s="883"/>
      <c r="BN81" s="883"/>
      <c r="BO81" s="883"/>
      <c r="BP81" s="883"/>
      <c r="BQ81" s="883"/>
      <c r="BR81" s="883"/>
      <c r="BS81" s="883"/>
      <c r="BT81" s="883"/>
      <c r="BU81" s="883"/>
      <c r="BV81" s="883"/>
      <c r="BW81" s="883"/>
      <c r="BX81" s="883"/>
      <c r="BY81" s="883"/>
      <c r="BZ81" s="883"/>
      <c r="CA81" s="883"/>
      <c r="CB81" s="883"/>
      <c r="CC81" s="883"/>
      <c r="CD81" s="883"/>
      <c r="CE81" s="883"/>
      <c r="CF81" s="883"/>
    </row>
    <row r="82" spans="1:84" ht="15" customHeight="1" thickBot="1" x14ac:dyDescent="0.35">
      <c r="A82" s="765"/>
      <c r="B82" s="967"/>
      <c r="C82" s="968"/>
      <c r="D82" s="242" t="str">
        <f>+IF($B$55='Base Datos'!$V$21,D58,"")</f>
        <v>% HC</v>
      </c>
      <c r="E82" s="884"/>
      <c r="F82" s="884"/>
      <c r="G82" s="884"/>
      <c r="H82" s="884"/>
      <c r="I82" s="884"/>
      <c r="J82" s="884"/>
      <c r="K82" s="884"/>
      <c r="L82" s="884">
        <v>30</v>
      </c>
      <c r="M82" s="884"/>
      <c r="N82" s="884"/>
      <c r="O82" s="884"/>
      <c r="P82" s="884"/>
      <c r="Q82" s="884"/>
      <c r="R82" s="884"/>
      <c r="S82" s="884"/>
      <c r="T82" s="884"/>
      <c r="U82" s="884"/>
      <c r="V82" s="884"/>
      <c r="W82" s="884"/>
      <c r="X82" s="884"/>
      <c r="Y82" s="884"/>
      <c r="Z82" s="884"/>
      <c r="AA82" s="884"/>
      <c r="AB82" s="884"/>
      <c r="AC82" s="884"/>
      <c r="AD82" s="884"/>
      <c r="AE82" s="884"/>
      <c r="AF82" s="884"/>
      <c r="AG82" s="884"/>
      <c r="AH82" s="884"/>
      <c r="AI82" s="884"/>
      <c r="AJ82" s="884"/>
      <c r="AK82" s="884"/>
      <c r="AL82" s="884"/>
      <c r="AM82" s="884"/>
      <c r="AN82" s="884"/>
      <c r="AO82" s="884"/>
      <c r="AP82" s="884"/>
      <c r="AQ82" s="884"/>
      <c r="AR82" s="884"/>
      <c r="AS82" s="884"/>
      <c r="AT82" s="884"/>
      <c r="AU82" s="884"/>
      <c r="AV82" s="884"/>
      <c r="AW82" s="884"/>
      <c r="AX82" s="884"/>
      <c r="AY82" s="884"/>
      <c r="AZ82" s="884"/>
      <c r="BA82" s="884"/>
      <c r="BB82" s="884"/>
      <c r="BC82" s="884"/>
      <c r="BD82" s="884"/>
      <c r="BE82" s="884"/>
      <c r="BF82" s="884"/>
      <c r="BG82" s="884"/>
      <c r="BH82" s="884"/>
      <c r="BI82" s="884"/>
      <c r="BJ82" s="884"/>
      <c r="BK82" s="884"/>
      <c r="BL82" s="884"/>
      <c r="BM82" s="884"/>
      <c r="BN82" s="884"/>
      <c r="BO82" s="884"/>
      <c r="BP82" s="884"/>
      <c r="BQ82" s="884"/>
      <c r="BR82" s="884"/>
      <c r="BS82" s="884"/>
      <c r="BT82" s="884"/>
      <c r="BU82" s="884"/>
      <c r="BV82" s="884"/>
      <c r="BW82" s="884"/>
      <c r="BX82" s="884"/>
      <c r="BY82" s="884"/>
      <c r="BZ82" s="884"/>
      <c r="CA82" s="884"/>
      <c r="CB82" s="884"/>
      <c r="CC82" s="884"/>
      <c r="CD82" s="884"/>
      <c r="CE82" s="884"/>
      <c r="CF82" s="884"/>
    </row>
    <row r="83" spans="1:84" ht="15" customHeight="1" thickBot="1" x14ac:dyDescent="0.35">
      <c r="A83" s="765"/>
      <c r="B83" s="967"/>
      <c r="C83" s="968"/>
      <c r="D83" s="242" t="str">
        <f>+IF($B$55='Base Datos'!$V$21,D59,"")</f>
        <v>% SOLIDOS</v>
      </c>
      <c r="E83" s="197">
        <f>IF(SUM(E81:E82)=0,0,100-E81-E82)</f>
        <v>0</v>
      </c>
      <c r="F83" s="197">
        <f t="shared" ref="F83:BQ83" si="59">IF(SUM(F81:F82)=0,0,100-F81-F82)</f>
        <v>0</v>
      </c>
      <c r="G83" s="197">
        <f t="shared" si="59"/>
        <v>0</v>
      </c>
      <c r="H83" s="197">
        <f t="shared" si="59"/>
        <v>0</v>
      </c>
      <c r="I83" s="197">
        <f t="shared" si="59"/>
        <v>0</v>
      </c>
      <c r="J83" s="197">
        <f t="shared" si="59"/>
        <v>0</v>
      </c>
      <c r="K83" s="197">
        <f t="shared" si="59"/>
        <v>0</v>
      </c>
      <c r="L83" s="197">
        <f t="shared" si="59"/>
        <v>62</v>
      </c>
      <c r="M83" s="197">
        <f t="shared" si="59"/>
        <v>0</v>
      </c>
      <c r="N83" s="197">
        <f t="shared" si="59"/>
        <v>0</v>
      </c>
      <c r="O83" s="197">
        <f t="shared" si="59"/>
        <v>0</v>
      </c>
      <c r="P83" s="197">
        <f t="shared" si="59"/>
        <v>0</v>
      </c>
      <c r="Q83" s="197">
        <f t="shared" si="59"/>
        <v>0</v>
      </c>
      <c r="R83" s="197">
        <f t="shared" si="59"/>
        <v>0</v>
      </c>
      <c r="S83" s="197">
        <f t="shared" si="59"/>
        <v>0</v>
      </c>
      <c r="T83" s="197">
        <f t="shared" si="59"/>
        <v>0</v>
      </c>
      <c r="U83" s="197">
        <f t="shared" si="59"/>
        <v>0</v>
      </c>
      <c r="V83" s="197">
        <f t="shared" si="59"/>
        <v>0</v>
      </c>
      <c r="W83" s="197">
        <f t="shared" si="59"/>
        <v>0</v>
      </c>
      <c r="X83" s="197">
        <f t="shared" si="59"/>
        <v>0</v>
      </c>
      <c r="Y83" s="197">
        <f t="shared" si="59"/>
        <v>0</v>
      </c>
      <c r="Z83" s="197">
        <f t="shared" si="59"/>
        <v>0</v>
      </c>
      <c r="AA83" s="197">
        <f t="shared" si="59"/>
        <v>0</v>
      </c>
      <c r="AB83" s="197">
        <f t="shared" si="59"/>
        <v>0</v>
      </c>
      <c r="AC83" s="197">
        <f t="shared" si="59"/>
        <v>0</v>
      </c>
      <c r="AD83" s="197">
        <f t="shared" si="59"/>
        <v>0</v>
      </c>
      <c r="AE83" s="197">
        <f t="shared" si="59"/>
        <v>0</v>
      </c>
      <c r="AF83" s="197">
        <f t="shared" si="59"/>
        <v>0</v>
      </c>
      <c r="AG83" s="197">
        <f t="shared" si="59"/>
        <v>0</v>
      </c>
      <c r="AH83" s="197">
        <f t="shared" si="59"/>
        <v>0</v>
      </c>
      <c r="AI83" s="197">
        <f t="shared" si="59"/>
        <v>0</v>
      </c>
      <c r="AJ83" s="197">
        <f t="shared" si="59"/>
        <v>0</v>
      </c>
      <c r="AK83" s="197">
        <f t="shared" si="59"/>
        <v>0</v>
      </c>
      <c r="AL83" s="197">
        <f t="shared" si="59"/>
        <v>0</v>
      </c>
      <c r="AM83" s="197">
        <f t="shared" si="59"/>
        <v>0</v>
      </c>
      <c r="AN83" s="197">
        <f t="shared" si="59"/>
        <v>0</v>
      </c>
      <c r="AO83" s="197">
        <f t="shared" si="59"/>
        <v>0</v>
      </c>
      <c r="AP83" s="197">
        <f t="shared" si="59"/>
        <v>0</v>
      </c>
      <c r="AQ83" s="197">
        <f t="shared" si="59"/>
        <v>0</v>
      </c>
      <c r="AR83" s="197">
        <f t="shared" si="59"/>
        <v>0</v>
      </c>
      <c r="AS83" s="197">
        <f t="shared" si="59"/>
        <v>0</v>
      </c>
      <c r="AT83" s="197">
        <f t="shared" si="59"/>
        <v>0</v>
      </c>
      <c r="AU83" s="197">
        <f t="shared" si="59"/>
        <v>0</v>
      </c>
      <c r="AV83" s="197">
        <f t="shared" si="59"/>
        <v>0</v>
      </c>
      <c r="AW83" s="197">
        <f t="shared" si="59"/>
        <v>0</v>
      </c>
      <c r="AX83" s="197">
        <f t="shared" si="59"/>
        <v>0</v>
      </c>
      <c r="AY83" s="197">
        <f t="shared" si="59"/>
        <v>0</v>
      </c>
      <c r="AZ83" s="197">
        <f t="shared" si="59"/>
        <v>0</v>
      </c>
      <c r="BA83" s="197">
        <f t="shared" si="59"/>
        <v>0</v>
      </c>
      <c r="BB83" s="197">
        <f t="shared" si="59"/>
        <v>0</v>
      </c>
      <c r="BC83" s="197">
        <f t="shared" si="59"/>
        <v>0</v>
      </c>
      <c r="BD83" s="197">
        <f t="shared" si="59"/>
        <v>0</v>
      </c>
      <c r="BE83" s="197">
        <f t="shared" si="59"/>
        <v>0</v>
      </c>
      <c r="BF83" s="197">
        <f t="shared" si="59"/>
        <v>0</v>
      </c>
      <c r="BG83" s="197">
        <f t="shared" si="59"/>
        <v>0</v>
      </c>
      <c r="BH83" s="197">
        <f t="shared" si="59"/>
        <v>0</v>
      </c>
      <c r="BI83" s="197">
        <f t="shared" si="59"/>
        <v>0</v>
      </c>
      <c r="BJ83" s="197">
        <f t="shared" si="59"/>
        <v>0</v>
      </c>
      <c r="BK83" s="197">
        <f t="shared" si="59"/>
        <v>0</v>
      </c>
      <c r="BL83" s="197">
        <f t="shared" si="59"/>
        <v>0</v>
      </c>
      <c r="BM83" s="197">
        <f t="shared" si="59"/>
        <v>0</v>
      </c>
      <c r="BN83" s="197">
        <f t="shared" si="59"/>
        <v>0</v>
      </c>
      <c r="BO83" s="197">
        <f t="shared" si="59"/>
        <v>0</v>
      </c>
      <c r="BP83" s="197">
        <f t="shared" si="59"/>
        <v>0</v>
      </c>
      <c r="BQ83" s="197">
        <f t="shared" si="59"/>
        <v>0</v>
      </c>
      <c r="BR83" s="197">
        <f t="shared" ref="BR83:CF83" si="60">IF(SUM(BR81:BR82)=0,0,100-BR81-BR82)</f>
        <v>0</v>
      </c>
      <c r="BS83" s="197">
        <f t="shared" si="60"/>
        <v>0</v>
      </c>
      <c r="BT83" s="197">
        <f t="shared" si="60"/>
        <v>0</v>
      </c>
      <c r="BU83" s="197">
        <f t="shared" si="60"/>
        <v>0</v>
      </c>
      <c r="BV83" s="197">
        <f t="shared" si="60"/>
        <v>0</v>
      </c>
      <c r="BW83" s="197">
        <f t="shared" si="60"/>
        <v>0</v>
      </c>
      <c r="BX83" s="197">
        <f t="shared" si="60"/>
        <v>0</v>
      </c>
      <c r="BY83" s="197">
        <f t="shared" si="60"/>
        <v>0</v>
      </c>
      <c r="BZ83" s="197">
        <f t="shared" si="60"/>
        <v>0</v>
      </c>
      <c r="CA83" s="197">
        <f t="shared" si="60"/>
        <v>0</v>
      </c>
      <c r="CB83" s="197">
        <f t="shared" si="60"/>
        <v>0</v>
      </c>
      <c r="CC83" s="197">
        <f t="shared" si="60"/>
        <v>0</v>
      </c>
      <c r="CD83" s="197">
        <f t="shared" si="60"/>
        <v>0</v>
      </c>
      <c r="CE83" s="197">
        <f t="shared" si="60"/>
        <v>0</v>
      </c>
      <c r="CF83" s="197">
        <f t="shared" si="60"/>
        <v>0</v>
      </c>
    </row>
    <row r="84" spans="1:84" ht="15" customHeight="1" thickBot="1" x14ac:dyDescent="0.35">
      <c r="A84" s="765"/>
      <c r="B84" s="967"/>
      <c r="C84" s="968"/>
      <c r="D84" s="243" t="s">
        <v>122</v>
      </c>
      <c r="E84" s="884"/>
      <c r="F84" s="884"/>
      <c r="G84" s="884"/>
      <c r="H84" s="884"/>
      <c r="I84" s="884"/>
      <c r="J84" s="884"/>
      <c r="K84" s="884"/>
      <c r="L84" s="884">
        <v>0.4</v>
      </c>
      <c r="M84" s="884"/>
      <c r="N84" s="884"/>
      <c r="O84" s="884"/>
      <c r="P84" s="884"/>
      <c r="Q84" s="884"/>
      <c r="R84" s="884"/>
      <c r="S84" s="884"/>
      <c r="T84" s="884"/>
      <c r="U84" s="884"/>
      <c r="V84" s="884"/>
      <c r="W84" s="884"/>
      <c r="X84" s="884"/>
      <c r="Y84" s="884"/>
      <c r="Z84" s="884"/>
      <c r="AA84" s="884"/>
      <c r="AB84" s="884"/>
      <c r="AC84" s="884"/>
      <c r="AD84" s="884"/>
      <c r="AE84" s="884"/>
      <c r="AF84" s="884"/>
      <c r="AG84" s="884"/>
      <c r="AH84" s="884"/>
      <c r="AI84" s="884"/>
      <c r="AJ84" s="884"/>
      <c r="AK84" s="884"/>
      <c r="AL84" s="884"/>
      <c r="AM84" s="884"/>
      <c r="AN84" s="884"/>
      <c r="AO84" s="884"/>
      <c r="AP84" s="884"/>
      <c r="AQ84" s="884"/>
      <c r="AR84" s="884"/>
      <c r="AS84" s="884"/>
      <c r="AT84" s="884"/>
      <c r="AU84" s="884"/>
      <c r="AV84" s="884"/>
      <c r="AW84" s="884"/>
      <c r="AX84" s="884"/>
      <c r="AY84" s="884"/>
      <c r="AZ84" s="884"/>
      <c r="BA84" s="884"/>
      <c r="BB84" s="884"/>
      <c r="BC84" s="884"/>
      <c r="BD84" s="884"/>
      <c r="BE84" s="884"/>
      <c r="BF84" s="884"/>
      <c r="BG84" s="884"/>
      <c r="BH84" s="884"/>
      <c r="BI84" s="884"/>
      <c r="BJ84" s="884"/>
      <c r="BK84" s="884"/>
      <c r="BL84" s="884"/>
      <c r="BM84" s="884"/>
      <c r="BN84" s="884"/>
      <c r="BO84" s="884"/>
      <c r="BP84" s="884"/>
      <c r="BQ84" s="884"/>
      <c r="BR84" s="884"/>
      <c r="BS84" s="884"/>
      <c r="BT84" s="884"/>
      <c r="BU84" s="884"/>
      <c r="BV84" s="884"/>
      <c r="BW84" s="884"/>
      <c r="BX84" s="884"/>
      <c r="BY84" s="884"/>
      <c r="BZ84" s="884"/>
      <c r="CA84" s="884"/>
      <c r="CB84" s="884"/>
      <c r="CC84" s="884"/>
      <c r="CD84" s="884"/>
      <c r="CE84" s="884"/>
      <c r="CF84" s="884"/>
    </row>
    <row r="85" spans="1:84" ht="15" customHeight="1" thickBot="1" x14ac:dyDescent="0.35">
      <c r="A85" s="765"/>
      <c r="B85" s="967"/>
      <c r="C85" s="969"/>
      <c r="D85" s="244" t="s">
        <v>174</v>
      </c>
      <c r="E85" s="245">
        <f>+IF(E83="","",PROGRAMA!$I$13*E84*(((E84/PROGRAMA!$I$9)*(PROGRAMA!$I$12-PROGRAMA!$I$11)/2)+PROGRAMA!$I$11))</f>
        <v>0</v>
      </c>
      <c r="F85" s="245">
        <f>+IF(F83="","",PROGRAMA!$I$13*F84*(((F84/PROGRAMA!$I$9)*(PROGRAMA!$I$12-PROGRAMA!$I$11)/2)+PROGRAMA!$I$11))</f>
        <v>0</v>
      </c>
      <c r="G85" s="245">
        <f>+IF(G83="","",PROGRAMA!$I$13*G84*(((G84/PROGRAMA!$I$9)*(PROGRAMA!$I$12-PROGRAMA!$I$11)/2)+PROGRAMA!$I$11))</f>
        <v>0</v>
      </c>
      <c r="H85" s="245">
        <f>+IF(H83="","",PROGRAMA!$I$13*H84*(((H84/PROGRAMA!$I$9)*(PROGRAMA!$I$12-PROGRAMA!$I$11)/2)+PROGRAMA!$I$11))</f>
        <v>0</v>
      </c>
      <c r="I85" s="245">
        <f>+IF(I83="","",PROGRAMA!$I$13*I84*(((I84/PROGRAMA!$I$9)*(PROGRAMA!$I$12-PROGRAMA!$I$11)/2)+PROGRAMA!$I$11))</f>
        <v>0</v>
      </c>
      <c r="J85" s="245">
        <f>+IF(J83="","",PROGRAMA!$I$13*J84*(((J84/PROGRAMA!$I$9)*(PROGRAMA!$I$12-PROGRAMA!$I$11)/2)+PROGRAMA!$I$11))</f>
        <v>0</v>
      </c>
      <c r="K85" s="245">
        <f>+IF(K83="","",PROGRAMA!$I$13*K84*(((K84/PROGRAMA!$I$9)*(PROGRAMA!$I$12-PROGRAMA!$I$11)/2)+PROGRAMA!$I$11))</f>
        <v>0</v>
      </c>
      <c r="L85" s="245">
        <f>+IF(L83="","",PROGRAMA!$I$13*L84*(((L84/PROGRAMA!$I$9)*(PROGRAMA!$I$12-PROGRAMA!$I$11)/2)+PROGRAMA!$I$11))</f>
        <v>1.354218181818182</v>
      </c>
      <c r="M85" s="245">
        <f>+IF(M83="","",PROGRAMA!$I$13*M84*(((M84/PROGRAMA!$I$9)*(PROGRAMA!$I$12-PROGRAMA!$I$11)/2)+PROGRAMA!$I$11))</f>
        <v>0</v>
      </c>
      <c r="N85" s="245">
        <f>+IF(N83="","",PROGRAMA!$I$13*N84*(((N84/PROGRAMA!$I$9)*(PROGRAMA!$I$12-PROGRAMA!$I$11)/2)+PROGRAMA!$I$11))</f>
        <v>0</v>
      </c>
      <c r="O85" s="245">
        <f>+IF(O83="","",PROGRAMA!$I$13*O84*(((O84/PROGRAMA!$I$9)*(PROGRAMA!$I$12-PROGRAMA!$I$11)/2)+PROGRAMA!$I$11))</f>
        <v>0</v>
      </c>
      <c r="P85" s="245">
        <f>+IF(P83="","",PROGRAMA!$I$13*P84*(((P84/PROGRAMA!$I$9)*(PROGRAMA!$I$12-PROGRAMA!$I$11)/2)+PROGRAMA!$I$11))</f>
        <v>0</v>
      </c>
      <c r="Q85" s="245">
        <f>+IF(Q83="","",PROGRAMA!$I$13*Q84*(((Q84/PROGRAMA!$I$9)*(PROGRAMA!$I$12-PROGRAMA!$I$11)/2)+PROGRAMA!$I$11))</f>
        <v>0</v>
      </c>
      <c r="R85" s="245">
        <f>+IF(R83="","",PROGRAMA!$I$13*R84*(((R84/PROGRAMA!$I$9)*(PROGRAMA!$I$12-PROGRAMA!$I$11)/2)+PROGRAMA!$I$11))</f>
        <v>0</v>
      </c>
      <c r="S85" s="245">
        <f>+IF(S83="","",PROGRAMA!$I$13*S84*(((S84/PROGRAMA!$I$9)*(PROGRAMA!$I$12-PROGRAMA!$I$11)/2)+PROGRAMA!$I$11))</f>
        <v>0</v>
      </c>
      <c r="T85" s="245">
        <f>+IF(T83="","",PROGRAMA!$I$13*T84*(((T84/PROGRAMA!$I$9)*(PROGRAMA!$I$12-PROGRAMA!$I$11)/2)+PROGRAMA!$I$11))</f>
        <v>0</v>
      </c>
      <c r="U85" s="245">
        <f>+IF(U83="","",PROGRAMA!$I$13*U84*(((U84/PROGRAMA!$I$9)*(PROGRAMA!$I$12-PROGRAMA!$I$11)/2)+PROGRAMA!$I$11))</f>
        <v>0</v>
      </c>
      <c r="V85" s="245">
        <f>+IF(V83="","",PROGRAMA!$I$13*V84*(((V84/PROGRAMA!$I$9)*(PROGRAMA!$I$12-PROGRAMA!$I$11)/2)+PROGRAMA!$I$11))</f>
        <v>0</v>
      </c>
      <c r="W85" s="245">
        <f>+IF(W83="","",PROGRAMA!$I$13*W84*(((W84/PROGRAMA!$I$9)*(PROGRAMA!$I$12-PROGRAMA!$I$11)/2)+PROGRAMA!$I$11))</f>
        <v>0</v>
      </c>
      <c r="X85" s="245">
        <f>+IF(X83="","",PROGRAMA!$I$13*X84*(((X84/PROGRAMA!$I$9)*(PROGRAMA!$I$12-PROGRAMA!$I$11)/2)+PROGRAMA!$I$11))</f>
        <v>0</v>
      </c>
      <c r="Y85" s="245">
        <f>+IF(Y83="","",PROGRAMA!$I$13*Y84*(((Y84/PROGRAMA!$I$9)*(PROGRAMA!$I$12-PROGRAMA!$I$11)/2)+PROGRAMA!$I$11))</f>
        <v>0</v>
      </c>
      <c r="Z85" s="245">
        <f>+IF(Z83="","",PROGRAMA!$I$13*Z84*(((Z84/PROGRAMA!$I$9)*(PROGRAMA!$I$12-PROGRAMA!$I$11)/2)+PROGRAMA!$I$11))</f>
        <v>0</v>
      </c>
      <c r="AA85" s="245">
        <f>+IF(AA83="","",PROGRAMA!$I$13*AA84*(((AA84/PROGRAMA!$I$9)*(PROGRAMA!$I$12-PROGRAMA!$I$11)/2)+PROGRAMA!$I$11))</f>
        <v>0</v>
      </c>
      <c r="AB85" s="245">
        <f>+IF(AB83="","",PROGRAMA!$I$13*AB84*(((AB84/PROGRAMA!$I$9)*(PROGRAMA!$I$12-PROGRAMA!$I$11)/2)+PROGRAMA!$I$11))</f>
        <v>0</v>
      </c>
      <c r="AC85" s="245">
        <f>+IF(AC83="","",PROGRAMA!$I$13*AC84*(((AC84/PROGRAMA!$I$9)*(PROGRAMA!$I$12-PROGRAMA!$I$11)/2)+PROGRAMA!$I$11))</f>
        <v>0</v>
      </c>
      <c r="AD85" s="245">
        <f>+IF(AD83="","",PROGRAMA!$I$13*AD84*(((AD84/PROGRAMA!$I$9)*(PROGRAMA!$I$12-PROGRAMA!$I$11)/2)+PROGRAMA!$I$11))</f>
        <v>0</v>
      </c>
      <c r="AE85" s="245">
        <f>+IF(AE83="","",PROGRAMA!$I$13*AE84*(((AE84/PROGRAMA!$I$9)*(PROGRAMA!$I$12-PROGRAMA!$I$11)/2)+PROGRAMA!$I$11))</f>
        <v>0</v>
      </c>
      <c r="AF85" s="245">
        <f>+IF(AF83="","",PROGRAMA!$I$13*AF84*(((AF84/PROGRAMA!$I$9)*(PROGRAMA!$I$12-PROGRAMA!$I$11)/2)+PROGRAMA!$I$11))</f>
        <v>0</v>
      </c>
      <c r="AG85" s="245">
        <f>+IF(AG83="","",PROGRAMA!$I$13*AG84*(((AG84/PROGRAMA!$I$9)*(PROGRAMA!$I$12-PROGRAMA!$I$11)/2)+PROGRAMA!$I$11))</f>
        <v>0</v>
      </c>
      <c r="AH85" s="245">
        <f>+IF(AH83="","",PROGRAMA!$I$13*AH84*(((AH84/PROGRAMA!$I$9)*(PROGRAMA!$I$12-PROGRAMA!$I$11)/2)+PROGRAMA!$I$11))</f>
        <v>0</v>
      </c>
      <c r="AI85" s="245">
        <f>+IF(AI83="","",PROGRAMA!$I$13*AI84*(((AI84/PROGRAMA!$I$9)*(PROGRAMA!$I$12-PROGRAMA!$I$11)/2)+PROGRAMA!$I$11))</f>
        <v>0</v>
      </c>
      <c r="AJ85" s="245">
        <f>+IF(AJ83="","",PROGRAMA!$I$13*AJ84*(((AJ84/PROGRAMA!$I$9)*(PROGRAMA!$I$12-PROGRAMA!$I$11)/2)+PROGRAMA!$I$11))</f>
        <v>0</v>
      </c>
      <c r="AK85" s="245">
        <f>+IF(AK83="","",PROGRAMA!$I$13*AK84*(((AK84/PROGRAMA!$I$9)*(PROGRAMA!$I$12-PROGRAMA!$I$11)/2)+PROGRAMA!$I$11))</f>
        <v>0</v>
      </c>
      <c r="AL85" s="245">
        <f>+IF(AL83="","",PROGRAMA!$I$13*AL84*(((AL84/PROGRAMA!$I$9)*(PROGRAMA!$I$12-PROGRAMA!$I$11)/2)+PROGRAMA!$I$11))</f>
        <v>0</v>
      </c>
      <c r="AM85" s="245">
        <f>+IF(AM83="","",PROGRAMA!$I$13*AM84*(((AM84/PROGRAMA!$I$9)*(PROGRAMA!$I$12-PROGRAMA!$I$11)/2)+PROGRAMA!$I$11))</f>
        <v>0</v>
      </c>
      <c r="AN85" s="245">
        <f>+IF(AN83="","",PROGRAMA!$I$13*AN84*(((AN84/PROGRAMA!$I$9)*(PROGRAMA!$I$12-PROGRAMA!$I$11)/2)+PROGRAMA!$I$11))</f>
        <v>0</v>
      </c>
      <c r="AO85" s="245">
        <f>+IF(AO83="","",PROGRAMA!$I$13*AO84*(((AO84/PROGRAMA!$I$9)*(PROGRAMA!$I$12-PROGRAMA!$I$11)/2)+PROGRAMA!$I$11))</f>
        <v>0</v>
      </c>
      <c r="AP85" s="245">
        <f>+IF(AP83="","",PROGRAMA!$I$13*AP84*(((AP84/PROGRAMA!$I$9)*(PROGRAMA!$I$12-PROGRAMA!$I$11)/2)+PROGRAMA!$I$11))</f>
        <v>0</v>
      </c>
      <c r="AQ85" s="245">
        <f>+IF(AQ83="","",PROGRAMA!$I$13*AQ84*(((AQ84/PROGRAMA!$I$9)*(PROGRAMA!$I$12-PROGRAMA!$I$11)/2)+PROGRAMA!$I$11))</f>
        <v>0</v>
      </c>
      <c r="AR85" s="245">
        <f>+IF(AR83="","",PROGRAMA!$I$13*AR84*(((AR84/PROGRAMA!$I$9)*(PROGRAMA!$I$12-PROGRAMA!$I$11)/2)+PROGRAMA!$I$11))</f>
        <v>0</v>
      </c>
      <c r="AS85" s="245">
        <f>+IF(AS83="","",PROGRAMA!$I$13*AS84*(((AS84/PROGRAMA!$I$9)*(PROGRAMA!$I$12-PROGRAMA!$I$11)/2)+PROGRAMA!$I$11))</f>
        <v>0</v>
      </c>
      <c r="AT85" s="245">
        <f>+IF(AT83="","",PROGRAMA!$I$13*AT84*(((AT84/PROGRAMA!$I$9)*(PROGRAMA!$I$12-PROGRAMA!$I$11)/2)+PROGRAMA!$I$11))</f>
        <v>0</v>
      </c>
      <c r="AU85" s="245">
        <f>+IF(AU83="","",PROGRAMA!$I$13*AU84*(((AU84/PROGRAMA!$I$9)*(PROGRAMA!$I$12-PROGRAMA!$I$11)/2)+PROGRAMA!$I$11))</f>
        <v>0</v>
      </c>
      <c r="AV85" s="245">
        <f>+IF(AV83="","",PROGRAMA!$I$13*AV84*(((AV84/PROGRAMA!$I$9)*(PROGRAMA!$I$12-PROGRAMA!$I$11)/2)+PROGRAMA!$I$11))</f>
        <v>0</v>
      </c>
      <c r="AW85" s="245">
        <f>+IF(AW83="","",PROGRAMA!$I$13*AW84*(((AW84/PROGRAMA!$I$9)*(PROGRAMA!$I$12-PROGRAMA!$I$11)/2)+PROGRAMA!$I$11))</f>
        <v>0</v>
      </c>
      <c r="AX85" s="245">
        <f>+IF(AX83="","",PROGRAMA!$I$13*AX84*(((AX84/PROGRAMA!$I$9)*(PROGRAMA!$I$12-PROGRAMA!$I$11)/2)+PROGRAMA!$I$11))</f>
        <v>0</v>
      </c>
      <c r="AY85" s="245">
        <f>+IF(AY83="","",PROGRAMA!$I$13*AY84*(((AY84/PROGRAMA!$I$9)*(PROGRAMA!$I$12-PROGRAMA!$I$11)/2)+PROGRAMA!$I$11))</f>
        <v>0</v>
      </c>
      <c r="AZ85" s="245">
        <f>+IF(AZ83="","",PROGRAMA!$I$13*AZ84*(((AZ84/PROGRAMA!$I$9)*(PROGRAMA!$I$12-PROGRAMA!$I$11)/2)+PROGRAMA!$I$11))</f>
        <v>0</v>
      </c>
      <c r="BA85" s="245">
        <f>+IF(BA83="","",PROGRAMA!$I$13*BA84*(((BA84/PROGRAMA!$I$9)*(PROGRAMA!$I$12-PROGRAMA!$I$11)/2)+PROGRAMA!$I$11))</f>
        <v>0</v>
      </c>
      <c r="BB85" s="245">
        <f>+IF(BB83="","",PROGRAMA!$I$13*BB84*(((BB84/PROGRAMA!$I$9)*(PROGRAMA!$I$12-PROGRAMA!$I$11)/2)+PROGRAMA!$I$11))</f>
        <v>0</v>
      </c>
      <c r="BC85" s="245">
        <f>+IF(BC83="","",PROGRAMA!$I$13*BC84*(((BC84/PROGRAMA!$I$9)*(PROGRAMA!$I$12-PROGRAMA!$I$11)/2)+PROGRAMA!$I$11))</f>
        <v>0</v>
      </c>
      <c r="BD85" s="245">
        <f>+IF(BD83="","",PROGRAMA!$I$13*BD84*(((BD84/PROGRAMA!$I$9)*(PROGRAMA!$I$12-PROGRAMA!$I$11)/2)+PROGRAMA!$I$11))</f>
        <v>0</v>
      </c>
      <c r="BE85" s="245">
        <f>+IF(BE83="","",PROGRAMA!$I$13*BE84*(((BE84/PROGRAMA!$I$9)*(PROGRAMA!$I$12-PROGRAMA!$I$11)/2)+PROGRAMA!$I$11))</f>
        <v>0</v>
      </c>
      <c r="BF85" s="245">
        <f>+IF(BF83="","",PROGRAMA!$I$13*BF84*(((BF84/PROGRAMA!$I$9)*(PROGRAMA!$I$12-PROGRAMA!$I$11)/2)+PROGRAMA!$I$11))</f>
        <v>0</v>
      </c>
      <c r="BG85" s="245">
        <f>+IF(BG83="","",PROGRAMA!$I$13*BG84*(((BG84/PROGRAMA!$I$9)*(PROGRAMA!$I$12-PROGRAMA!$I$11)/2)+PROGRAMA!$I$11))</f>
        <v>0</v>
      </c>
      <c r="BH85" s="245">
        <f>+IF(BH83="","",PROGRAMA!$I$13*BH84*(((BH84/PROGRAMA!$I$9)*(PROGRAMA!$I$12-PROGRAMA!$I$11)/2)+PROGRAMA!$I$11))</f>
        <v>0</v>
      </c>
      <c r="BI85" s="245">
        <f>+IF(BI83="","",PROGRAMA!$I$13*BI84*(((BI84/PROGRAMA!$I$9)*(PROGRAMA!$I$12-PROGRAMA!$I$11)/2)+PROGRAMA!$I$11))</f>
        <v>0</v>
      </c>
      <c r="BJ85" s="245">
        <f>+IF(BJ83="","",PROGRAMA!$I$13*BJ84*(((BJ84/PROGRAMA!$I$9)*(PROGRAMA!$I$12-PROGRAMA!$I$11)/2)+PROGRAMA!$I$11))</f>
        <v>0</v>
      </c>
      <c r="BK85" s="245">
        <f>+IF(BK83="","",PROGRAMA!$I$13*BK84*(((BK84/PROGRAMA!$I$9)*(PROGRAMA!$I$12-PROGRAMA!$I$11)/2)+PROGRAMA!$I$11))</f>
        <v>0</v>
      </c>
      <c r="BL85" s="245">
        <f>+IF(BL83="","",PROGRAMA!$I$13*BL84*(((BL84/PROGRAMA!$I$9)*(PROGRAMA!$I$12-PROGRAMA!$I$11)/2)+PROGRAMA!$I$11))</f>
        <v>0</v>
      </c>
      <c r="BM85" s="245">
        <f>+IF(BM83="","",PROGRAMA!$I$13*BM84*(((BM84/PROGRAMA!$I$9)*(PROGRAMA!$I$12-PROGRAMA!$I$11)/2)+PROGRAMA!$I$11))</f>
        <v>0</v>
      </c>
      <c r="BN85" s="245">
        <f>+IF(BN83="","",PROGRAMA!$I$13*BN84*(((BN84/PROGRAMA!$I$9)*(PROGRAMA!$I$12-PROGRAMA!$I$11)/2)+PROGRAMA!$I$11))</f>
        <v>0</v>
      </c>
      <c r="BO85" s="245">
        <f>+IF(BO83="","",PROGRAMA!$I$13*BO84*(((BO84/PROGRAMA!$I$9)*(PROGRAMA!$I$12-PROGRAMA!$I$11)/2)+PROGRAMA!$I$11))</f>
        <v>0</v>
      </c>
      <c r="BP85" s="245">
        <f>+IF(BP83="","",PROGRAMA!$I$13*BP84*(((BP84/PROGRAMA!$I$9)*(PROGRAMA!$I$12-PROGRAMA!$I$11)/2)+PROGRAMA!$I$11))</f>
        <v>0</v>
      </c>
      <c r="BQ85" s="245">
        <f>+IF(BQ83="","",PROGRAMA!$I$13*BQ84*(((BQ84/PROGRAMA!$I$9)*(PROGRAMA!$I$12-PROGRAMA!$I$11)/2)+PROGRAMA!$I$11))</f>
        <v>0</v>
      </c>
      <c r="BR85" s="245">
        <f>+IF(BR83="","",PROGRAMA!$I$13*BR84*(((BR84/PROGRAMA!$I$9)*(PROGRAMA!$I$12-PROGRAMA!$I$11)/2)+PROGRAMA!$I$11))</f>
        <v>0</v>
      </c>
      <c r="BS85" s="245">
        <f>+IF(BS83="","",PROGRAMA!$I$13*BS84*(((BS84/PROGRAMA!$I$9)*(PROGRAMA!$I$12-PROGRAMA!$I$11)/2)+PROGRAMA!$I$11))</f>
        <v>0</v>
      </c>
      <c r="BT85" s="245">
        <f>+IF(BT83="","",PROGRAMA!$I$13*BT84*(((BT84/PROGRAMA!$I$9)*(PROGRAMA!$I$12-PROGRAMA!$I$11)/2)+PROGRAMA!$I$11))</f>
        <v>0</v>
      </c>
      <c r="BU85" s="245">
        <f>+IF(BU83="","",PROGRAMA!$I$13*BU84*(((BU84/PROGRAMA!$I$9)*(PROGRAMA!$I$12-PROGRAMA!$I$11)/2)+PROGRAMA!$I$11))</f>
        <v>0</v>
      </c>
      <c r="BV85" s="245">
        <f>+IF(BV83="","",PROGRAMA!$I$13*BV84*(((BV84/PROGRAMA!$I$9)*(PROGRAMA!$I$12-PROGRAMA!$I$11)/2)+PROGRAMA!$I$11))</f>
        <v>0</v>
      </c>
      <c r="BW85" s="245">
        <f>+IF(BW83="","",PROGRAMA!$I$13*BW84*(((BW84/PROGRAMA!$I$9)*(PROGRAMA!$I$12-PROGRAMA!$I$11)/2)+PROGRAMA!$I$11))</f>
        <v>0</v>
      </c>
      <c r="BX85" s="245">
        <f>+IF(BX83="","",PROGRAMA!$I$13*BX84*(((BX84/PROGRAMA!$I$9)*(PROGRAMA!$I$12-PROGRAMA!$I$11)/2)+PROGRAMA!$I$11))</f>
        <v>0</v>
      </c>
      <c r="BY85" s="245">
        <f>+IF(BY83="","",PROGRAMA!$I$13*BY84*(((BY84/PROGRAMA!$I$9)*(PROGRAMA!$I$12-PROGRAMA!$I$11)/2)+PROGRAMA!$I$11))</f>
        <v>0</v>
      </c>
      <c r="BZ85" s="245">
        <f>+IF(BZ83="","",PROGRAMA!$I$13*BZ84*(((BZ84/PROGRAMA!$I$9)*(PROGRAMA!$I$12-PROGRAMA!$I$11)/2)+PROGRAMA!$I$11))</f>
        <v>0</v>
      </c>
      <c r="CA85" s="245">
        <f>+IF(CA83="","",PROGRAMA!$I$13*CA84*(((CA84/PROGRAMA!$I$9)*(PROGRAMA!$I$12-PROGRAMA!$I$11)/2)+PROGRAMA!$I$11))</f>
        <v>0</v>
      </c>
      <c r="CB85" s="245">
        <f>+IF(CB83="","",PROGRAMA!$I$13*CB84*(((CB84/PROGRAMA!$I$9)*(PROGRAMA!$I$12-PROGRAMA!$I$11)/2)+PROGRAMA!$I$11))</f>
        <v>0</v>
      </c>
      <c r="CC85" s="245">
        <f>+IF(CC83="","",PROGRAMA!$I$13*CC84*(((CC84/PROGRAMA!$I$9)*(PROGRAMA!$I$12-PROGRAMA!$I$11)/2)+PROGRAMA!$I$11))</f>
        <v>0</v>
      </c>
      <c r="CD85" s="245">
        <f>+IF(CD83="","",PROGRAMA!$I$13*CD84*(((CD84/PROGRAMA!$I$9)*(PROGRAMA!$I$12-PROGRAMA!$I$11)/2)+PROGRAMA!$I$11))</f>
        <v>0</v>
      </c>
      <c r="CE85" s="245">
        <f>+IF(CE83="","",PROGRAMA!$I$13*CE84*(((CE84/PROGRAMA!$I$9)*(PROGRAMA!$I$12-PROGRAMA!$I$11)/2)+PROGRAMA!$I$11))</f>
        <v>0</v>
      </c>
      <c r="CF85" s="245">
        <f>+IF(CF83="","",PROGRAMA!$I$13*CF84*(((CF84/PROGRAMA!$I$9)*(PROGRAMA!$I$12-PROGRAMA!$I$11)/2)+PROGRAMA!$I$11))</f>
        <v>0</v>
      </c>
    </row>
    <row r="86" spans="1:84" ht="15" customHeight="1" thickTop="1" thickBot="1" x14ac:dyDescent="0.35">
      <c r="A86" s="765"/>
      <c r="B86" s="967" t="s">
        <v>257</v>
      </c>
      <c r="C86" s="970" t="str">
        <f>+IF($B$55='Base Datos'!$V$21,B86,"")</f>
        <v>Contenedor 6</v>
      </c>
      <c r="D86" s="241" t="str">
        <f>+IF($B$55='Base Datos'!$V$21,D56,"")</f>
        <v>Densidad Descarga Solida, gr/l</v>
      </c>
      <c r="E86" s="882"/>
      <c r="F86" s="882"/>
      <c r="G86" s="882"/>
      <c r="H86" s="882"/>
      <c r="I86" s="882"/>
      <c r="J86" s="882"/>
      <c r="K86" s="882"/>
      <c r="L86" s="882"/>
      <c r="M86" s="882"/>
      <c r="N86" s="882"/>
      <c r="O86" s="882"/>
      <c r="P86" s="882"/>
      <c r="Q86" s="882"/>
      <c r="R86" s="882"/>
      <c r="S86" s="882"/>
      <c r="T86" s="882"/>
      <c r="U86" s="882"/>
      <c r="V86" s="882"/>
      <c r="W86" s="882"/>
      <c r="X86" s="882"/>
      <c r="Y86" s="882"/>
      <c r="Z86" s="882"/>
      <c r="AA86" s="882"/>
      <c r="AB86" s="882"/>
      <c r="AC86" s="882"/>
      <c r="AD86" s="882"/>
      <c r="AE86" s="882"/>
      <c r="AF86" s="882"/>
      <c r="AG86" s="882"/>
      <c r="AH86" s="882"/>
      <c r="AI86" s="882"/>
      <c r="AJ86" s="882"/>
      <c r="AK86" s="882"/>
      <c r="AL86" s="882"/>
      <c r="AM86" s="882"/>
      <c r="AN86" s="882"/>
      <c r="AO86" s="882"/>
      <c r="AP86" s="882"/>
      <c r="AQ86" s="882"/>
      <c r="AR86" s="882"/>
      <c r="AS86" s="882"/>
      <c r="AT86" s="882"/>
      <c r="AU86" s="882"/>
      <c r="AV86" s="882"/>
      <c r="AW86" s="882"/>
      <c r="AX86" s="882"/>
      <c r="AY86" s="882"/>
      <c r="AZ86" s="882"/>
      <c r="BA86" s="882"/>
      <c r="BB86" s="882"/>
      <c r="BC86" s="882"/>
      <c r="BD86" s="882"/>
      <c r="BE86" s="882"/>
      <c r="BF86" s="882"/>
      <c r="BG86" s="882"/>
      <c r="BH86" s="882"/>
      <c r="BI86" s="882"/>
      <c r="BJ86" s="882"/>
      <c r="BK86" s="882"/>
      <c r="BL86" s="882"/>
      <c r="BM86" s="882"/>
      <c r="BN86" s="882"/>
      <c r="BO86" s="882"/>
      <c r="BP86" s="882"/>
      <c r="BQ86" s="882"/>
      <c r="BR86" s="882"/>
      <c r="BS86" s="882"/>
      <c r="BT86" s="882"/>
      <c r="BU86" s="882"/>
      <c r="BV86" s="882"/>
      <c r="BW86" s="882"/>
      <c r="BX86" s="882"/>
      <c r="BY86" s="882"/>
      <c r="BZ86" s="882"/>
      <c r="CA86" s="882"/>
      <c r="CB86" s="882"/>
      <c r="CC86" s="882"/>
      <c r="CD86" s="882"/>
      <c r="CE86" s="882"/>
      <c r="CF86" s="882"/>
    </row>
    <row r="87" spans="1:84" ht="15" customHeight="1" thickBot="1" x14ac:dyDescent="0.35">
      <c r="A87" s="765"/>
      <c r="B87" s="967"/>
      <c r="C87" s="968"/>
      <c r="D87" s="242" t="str">
        <f>+IF($B$55='Base Datos'!$V$21,D57,"")</f>
        <v>% AGUA</v>
      </c>
      <c r="E87" s="883"/>
      <c r="F87" s="883"/>
      <c r="G87" s="883"/>
      <c r="H87" s="883"/>
      <c r="I87" s="883"/>
      <c r="J87" s="883"/>
      <c r="K87" s="883"/>
      <c r="L87" s="883"/>
      <c r="M87" s="883"/>
      <c r="N87" s="883"/>
      <c r="O87" s="883"/>
      <c r="P87" s="883"/>
      <c r="Q87" s="883"/>
      <c r="R87" s="883"/>
      <c r="S87" s="883"/>
      <c r="T87" s="883"/>
      <c r="U87" s="883"/>
      <c r="V87" s="883"/>
      <c r="W87" s="883"/>
      <c r="X87" s="883"/>
      <c r="Y87" s="883"/>
      <c r="Z87" s="883"/>
      <c r="AA87" s="883"/>
      <c r="AB87" s="883"/>
      <c r="AC87" s="883"/>
      <c r="AD87" s="883"/>
      <c r="AE87" s="883"/>
      <c r="AF87" s="883"/>
      <c r="AG87" s="883"/>
      <c r="AH87" s="883"/>
      <c r="AI87" s="883"/>
      <c r="AJ87" s="883"/>
      <c r="AK87" s="883"/>
      <c r="AL87" s="883"/>
      <c r="AM87" s="883"/>
      <c r="AN87" s="883"/>
      <c r="AO87" s="883"/>
      <c r="AP87" s="883"/>
      <c r="AQ87" s="883"/>
      <c r="AR87" s="883"/>
      <c r="AS87" s="883"/>
      <c r="AT87" s="883"/>
      <c r="AU87" s="883"/>
      <c r="AV87" s="883"/>
      <c r="AW87" s="883"/>
      <c r="AX87" s="883"/>
      <c r="AY87" s="883"/>
      <c r="AZ87" s="883"/>
      <c r="BA87" s="883"/>
      <c r="BB87" s="883"/>
      <c r="BC87" s="883"/>
      <c r="BD87" s="883"/>
      <c r="BE87" s="883"/>
      <c r="BF87" s="883"/>
      <c r="BG87" s="883"/>
      <c r="BH87" s="883"/>
      <c r="BI87" s="883"/>
      <c r="BJ87" s="883"/>
      <c r="BK87" s="883"/>
      <c r="BL87" s="883"/>
      <c r="BM87" s="883"/>
      <c r="BN87" s="883"/>
      <c r="BO87" s="883"/>
      <c r="BP87" s="883"/>
      <c r="BQ87" s="883"/>
      <c r="BR87" s="883"/>
      <c r="BS87" s="883"/>
      <c r="BT87" s="883"/>
      <c r="BU87" s="883"/>
      <c r="BV87" s="883"/>
      <c r="BW87" s="883"/>
      <c r="BX87" s="883"/>
      <c r="BY87" s="883"/>
      <c r="BZ87" s="883"/>
      <c r="CA87" s="883"/>
      <c r="CB87" s="883"/>
      <c r="CC87" s="883"/>
      <c r="CD87" s="883"/>
      <c r="CE87" s="883"/>
      <c r="CF87" s="883"/>
    </row>
    <row r="88" spans="1:84" ht="15" customHeight="1" thickBot="1" x14ac:dyDescent="0.35">
      <c r="A88" s="765"/>
      <c r="B88" s="967"/>
      <c r="C88" s="968"/>
      <c r="D88" s="242" t="str">
        <f>+IF($B$55='Base Datos'!$V$21,D58,"")</f>
        <v>% HC</v>
      </c>
      <c r="E88" s="884"/>
      <c r="F88" s="884"/>
      <c r="G88" s="884"/>
      <c r="H88" s="884"/>
      <c r="I88" s="884"/>
      <c r="J88" s="884"/>
      <c r="K88" s="884"/>
      <c r="L88" s="884"/>
      <c r="M88" s="884"/>
      <c r="N88" s="884"/>
      <c r="O88" s="884"/>
      <c r="P88" s="884"/>
      <c r="Q88" s="884"/>
      <c r="R88" s="884"/>
      <c r="S88" s="884"/>
      <c r="T88" s="884"/>
      <c r="U88" s="884"/>
      <c r="V88" s="884"/>
      <c r="W88" s="884"/>
      <c r="X88" s="884"/>
      <c r="Y88" s="884"/>
      <c r="Z88" s="884"/>
      <c r="AA88" s="884"/>
      <c r="AB88" s="884"/>
      <c r="AC88" s="884"/>
      <c r="AD88" s="884"/>
      <c r="AE88" s="884"/>
      <c r="AF88" s="884"/>
      <c r="AG88" s="884"/>
      <c r="AH88" s="884"/>
      <c r="AI88" s="884"/>
      <c r="AJ88" s="884"/>
      <c r="AK88" s="884"/>
      <c r="AL88" s="884"/>
      <c r="AM88" s="884"/>
      <c r="AN88" s="884"/>
      <c r="AO88" s="884"/>
      <c r="AP88" s="884"/>
      <c r="AQ88" s="884"/>
      <c r="AR88" s="884"/>
      <c r="AS88" s="884"/>
      <c r="AT88" s="884"/>
      <c r="AU88" s="884"/>
      <c r="AV88" s="884"/>
      <c r="AW88" s="884"/>
      <c r="AX88" s="884"/>
      <c r="AY88" s="884"/>
      <c r="AZ88" s="884"/>
      <c r="BA88" s="884"/>
      <c r="BB88" s="884"/>
      <c r="BC88" s="884"/>
      <c r="BD88" s="884"/>
      <c r="BE88" s="884"/>
      <c r="BF88" s="884"/>
      <c r="BG88" s="884"/>
      <c r="BH88" s="884"/>
      <c r="BI88" s="884"/>
      <c r="BJ88" s="884"/>
      <c r="BK88" s="884"/>
      <c r="BL88" s="884"/>
      <c r="BM88" s="884"/>
      <c r="BN88" s="884"/>
      <c r="BO88" s="884"/>
      <c r="BP88" s="884"/>
      <c r="BQ88" s="884"/>
      <c r="BR88" s="884"/>
      <c r="BS88" s="884"/>
      <c r="BT88" s="884"/>
      <c r="BU88" s="884"/>
      <c r="BV88" s="884"/>
      <c r="BW88" s="884"/>
      <c r="BX88" s="884"/>
      <c r="BY88" s="884"/>
      <c r="BZ88" s="884"/>
      <c r="CA88" s="884"/>
      <c r="CB88" s="884"/>
      <c r="CC88" s="884"/>
      <c r="CD88" s="884"/>
      <c r="CE88" s="884"/>
      <c r="CF88" s="884"/>
    </row>
    <row r="89" spans="1:84" ht="15" customHeight="1" thickBot="1" x14ac:dyDescent="0.35">
      <c r="A89" s="765"/>
      <c r="B89" s="967"/>
      <c r="C89" s="968"/>
      <c r="D89" s="242" t="str">
        <f>+IF($B$55='Base Datos'!$V$21,D59,"")</f>
        <v>% SOLIDOS</v>
      </c>
      <c r="E89" s="197">
        <f>IF(SUM(E87:E88)=0,0,100-E87-E88)</f>
        <v>0</v>
      </c>
      <c r="F89" s="197">
        <f t="shared" ref="F89:BQ89" si="61">IF(SUM(F87:F88)=0,0,100-F87-F88)</f>
        <v>0</v>
      </c>
      <c r="G89" s="197">
        <f t="shared" si="61"/>
        <v>0</v>
      </c>
      <c r="H89" s="197">
        <f t="shared" si="61"/>
        <v>0</v>
      </c>
      <c r="I89" s="197">
        <f t="shared" si="61"/>
        <v>0</v>
      </c>
      <c r="J89" s="197">
        <f t="shared" si="61"/>
        <v>0</v>
      </c>
      <c r="K89" s="197">
        <f t="shared" si="61"/>
        <v>0</v>
      </c>
      <c r="L89" s="197">
        <f t="shared" si="61"/>
        <v>0</v>
      </c>
      <c r="M89" s="197">
        <f t="shared" si="61"/>
        <v>0</v>
      </c>
      <c r="N89" s="197">
        <f t="shared" si="61"/>
        <v>0</v>
      </c>
      <c r="O89" s="197">
        <f t="shared" si="61"/>
        <v>0</v>
      </c>
      <c r="P89" s="197">
        <f t="shared" si="61"/>
        <v>0</v>
      </c>
      <c r="Q89" s="197">
        <f t="shared" si="61"/>
        <v>0</v>
      </c>
      <c r="R89" s="197">
        <f t="shared" si="61"/>
        <v>0</v>
      </c>
      <c r="S89" s="197">
        <f t="shared" si="61"/>
        <v>0</v>
      </c>
      <c r="T89" s="197">
        <f t="shared" si="61"/>
        <v>0</v>
      </c>
      <c r="U89" s="197">
        <f t="shared" si="61"/>
        <v>0</v>
      </c>
      <c r="V89" s="197">
        <f t="shared" si="61"/>
        <v>0</v>
      </c>
      <c r="W89" s="197">
        <f t="shared" si="61"/>
        <v>0</v>
      </c>
      <c r="X89" s="197">
        <f t="shared" si="61"/>
        <v>0</v>
      </c>
      <c r="Y89" s="197">
        <f t="shared" si="61"/>
        <v>0</v>
      </c>
      <c r="Z89" s="197">
        <f t="shared" si="61"/>
        <v>0</v>
      </c>
      <c r="AA89" s="197">
        <f t="shared" si="61"/>
        <v>0</v>
      </c>
      <c r="AB89" s="197">
        <f t="shared" si="61"/>
        <v>0</v>
      </c>
      <c r="AC89" s="197">
        <f t="shared" si="61"/>
        <v>0</v>
      </c>
      <c r="AD89" s="197">
        <f t="shared" si="61"/>
        <v>0</v>
      </c>
      <c r="AE89" s="197">
        <f t="shared" si="61"/>
        <v>0</v>
      </c>
      <c r="AF89" s="197">
        <f t="shared" si="61"/>
        <v>0</v>
      </c>
      <c r="AG89" s="197">
        <f t="shared" si="61"/>
        <v>0</v>
      </c>
      <c r="AH89" s="197">
        <f t="shared" si="61"/>
        <v>0</v>
      </c>
      <c r="AI89" s="197">
        <f t="shared" si="61"/>
        <v>0</v>
      </c>
      <c r="AJ89" s="197">
        <f t="shared" si="61"/>
        <v>0</v>
      </c>
      <c r="AK89" s="197">
        <f t="shared" si="61"/>
        <v>0</v>
      </c>
      <c r="AL89" s="197">
        <f t="shared" si="61"/>
        <v>0</v>
      </c>
      <c r="AM89" s="197">
        <f t="shared" si="61"/>
        <v>0</v>
      </c>
      <c r="AN89" s="197">
        <f t="shared" si="61"/>
        <v>0</v>
      </c>
      <c r="AO89" s="197">
        <f t="shared" si="61"/>
        <v>0</v>
      </c>
      <c r="AP89" s="197">
        <f t="shared" si="61"/>
        <v>0</v>
      </c>
      <c r="AQ89" s="197">
        <f t="shared" si="61"/>
        <v>0</v>
      </c>
      <c r="AR89" s="197">
        <f t="shared" si="61"/>
        <v>0</v>
      </c>
      <c r="AS89" s="197">
        <f t="shared" si="61"/>
        <v>0</v>
      </c>
      <c r="AT89" s="197">
        <f t="shared" si="61"/>
        <v>0</v>
      </c>
      <c r="AU89" s="197">
        <f t="shared" si="61"/>
        <v>0</v>
      </c>
      <c r="AV89" s="197">
        <f t="shared" si="61"/>
        <v>0</v>
      </c>
      <c r="AW89" s="197">
        <f t="shared" si="61"/>
        <v>0</v>
      </c>
      <c r="AX89" s="197">
        <f t="shared" si="61"/>
        <v>0</v>
      </c>
      <c r="AY89" s="197">
        <f t="shared" si="61"/>
        <v>0</v>
      </c>
      <c r="AZ89" s="197">
        <f t="shared" si="61"/>
        <v>0</v>
      </c>
      <c r="BA89" s="197">
        <f t="shared" si="61"/>
        <v>0</v>
      </c>
      <c r="BB89" s="197">
        <f t="shared" si="61"/>
        <v>0</v>
      </c>
      <c r="BC89" s="197">
        <f t="shared" si="61"/>
        <v>0</v>
      </c>
      <c r="BD89" s="197">
        <f t="shared" si="61"/>
        <v>0</v>
      </c>
      <c r="BE89" s="197">
        <f t="shared" si="61"/>
        <v>0</v>
      </c>
      <c r="BF89" s="197">
        <f t="shared" si="61"/>
        <v>0</v>
      </c>
      <c r="BG89" s="197">
        <f t="shared" si="61"/>
        <v>0</v>
      </c>
      <c r="BH89" s="197">
        <f t="shared" si="61"/>
        <v>0</v>
      </c>
      <c r="BI89" s="197">
        <f t="shared" si="61"/>
        <v>0</v>
      </c>
      <c r="BJ89" s="197">
        <f t="shared" si="61"/>
        <v>0</v>
      </c>
      <c r="BK89" s="197">
        <f t="shared" si="61"/>
        <v>0</v>
      </c>
      <c r="BL89" s="197">
        <f t="shared" si="61"/>
        <v>0</v>
      </c>
      <c r="BM89" s="197">
        <f t="shared" si="61"/>
        <v>0</v>
      </c>
      <c r="BN89" s="197">
        <f t="shared" si="61"/>
        <v>0</v>
      </c>
      <c r="BO89" s="197">
        <f t="shared" si="61"/>
        <v>0</v>
      </c>
      <c r="BP89" s="197">
        <f t="shared" si="61"/>
        <v>0</v>
      </c>
      <c r="BQ89" s="197">
        <f t="shared" si="61"/>
        <v>0</v>
      </c>
      <c r="BR89" s="197">
        <f t="shared" ref="BR89:CF89" si="62">IF(SUM(BR87:BR88)=0,0,100-BR87-BR88)</f>
        <v>0</v>
      </c>
      <c r="BS89" s="197">
        <f t="shared" si="62"/>
        <v>0</v>
      </c>
      <c r="BT89" s="197">
        <f t="shared" si="62"/>
        <v>0</v>
      </c>
      <c r="BU89" s="197">
        <f t="shared" si="62"/>
        <v>0</v>
      </c>
      <c r="BV89" s="197">
        <f t="shared" si="62"/>
        <v>0</v>
      </c>
      <c r="BW89" s="197">
        <f t="shared" si="62"/>
        <v>0</v>
      </c>
      <c r="BX89" s="197">
        <f t="shared" si="62"/>
        <v>0</v>
      </c>
      <c r="BY89" s="197">
        <f t="shared" si="62"/>
        <v>0</v>
      </c>
      <c r="BZ89" s="197">
        <f t="shared" si="62"/>
        <v>0</v>
      </c>
      <c r="CA89" s="197">
        <f t="shared" si="62"/>
        <v>0</v>
      </c>
      <c r="CB89" s="197">
        <f t="shared" si="62"/>
        <v>0</v>
      </c>
      <c r="CC89" s="197">
        <f t="shared" si="62"/>
        <v>0</v>
      </c>
      <c r="CD89" s="197">
        <f t="shared" si="62"/>
        <v>0</v>
      </c>
      <c r="CE89" s="197">
        <f t="shared" si="62"/>
        <v>0</v>
      </c>
      <c r="CF89" s="197">
        <f t="shared" si="62"/>
        <v>0</v>
      </c>
    </row>
    <row r="90" spans="1:84" ht="15" customHeight="1" thickBot="1" x14ac:dyDescent="0.35">
      <c r="A90" s="765"/>
      <c r="B90" s="967"/>
      <c r="C90" s="968"/>
      <c r="D90" s="243" t="s">
        <v>122</v>
      </c>
      <c r="E90" s="212"/>
      <c r="F90" s="884"/>
      <c r="G90" s="884"/>
      <c r="H90" s="884"/>
      <c r="I90" s="884"/>
      <c r="J90" s="884"/>
      <c r="K90" s="884"/>
      <c r="L90" s="884"/>
      <c r="M90" s="884"/>
      <c r="N90" s="884"/>
      <c r="O90" s="884"/>
      <c r="P90" s="884"/>
      <c r="Q90" s="884"/>
      <c r="R90" s="884"/>
      <c r="S90" s="884"/>
      <c r="T90" s="884"/>
      <c r="U90" s="884"/>
      <c r="V90" s="884"/>
      <c r="W90" s="884"/>
      <c r="X90" s="884"/>
      <c r="Y90" s="884"/>
      <c r="Z90" s="884"/>
      <c r="AA90" s="884"/>
      <c r="AB90" s="884"/>
      <c r="AC90" s="884"/>
      <c r="AD90" s="884"/>
      <c r="AE90" s="884"/>
      <c r="AF90" s="884"/>
      <c r="AG90" s="884"/>
      <c r="AH90" s="884"/>
      <c r="AI90" s="884"/>
      <c r="AJ90" s="884"/>
      <c r="AK90" s="884"/>
      <c r="AL90" s="884"/>
      <c r="AM90" s="884"/>
      <c r="AN90" s="884"/>
      <c r="AO90" s="884"/>
      <c r="AP90" s="884"/>
      <c r="AQ90" s="884"/>
      <c r="AR90" s="884"/>
      <c r="AS90" s="884"/>
      <c r="AT90" s="884"/>
      <c r="AU90" s="884"/>
      <c r="AV90" s="884"/>
      <c r="AW90" s="884"/>
      <c r="AX90" s="884"/>
      <c r="AY90" s="884"/>
      <c r="AZ90" s="884"/>
      <c r="BA90" s="884"/>
      <c r="BB90" s="884"/>
      <c r="BC90" s="884"/>
      <c r="BD90" s="884"/>
      <c r="BE90" s="884"/>
      <c r="BF90" s="884"/>
      <c r="BG90" s="884"/>
      <c r="BH90" s="884"/>
      <c r="BI90" s="884"/>
      <c r="BJ90" s="884"/>
      <c r="BK90" s="884"/>
      <c r="BL90" s="884"/>
      <c r="BM90" s="884"/>
      <c r="BN90" s="884"/>
      <c r="BO90" s="884"/>
      <c r="BP90" s="884"/>
      <c r="BQ90" s="884"/>
      <c r="BR90" s="884"/>
      <c r="BS90" s="884"/>
      <c r="BT90" s="884"/>
      <c r="BU90" s="884"/>
      <c r="BV90" s="884"/>
      <c r="BW90" s="884"/>
      <c r="BX90" s="884"/>
      <c r="BY90" s="884"/>
      <c r="BZ90" s="884"/>
      <c r="CA90" s="884"/>
      <c r="CB90" s="884"/>
      <c r="CC90" s="884"/>
      <c r="CD90" s="884"/>
      <c r="CE90" s="884"/>
      <c r="CF90" s="884"/>
    </row>
    <row r="91" spans="1:84" ht="15" customHeight="1" thickBot="1" x14ac:dyDescent="0.35">
      <c r="A91" s="765"/>
      <c r="B91" s="967"/>
      <c r="C91" s="969"/>
      <c r="D91" s="244" t="s">
        <v>174</v>
      </c>
      <c r="E91" s="245">
        <f>+IF(E89="","",PROGRAMA!$I$13*E90*(((E90/PROGRAMA!$I$9)*(PROGRAMA!$I$12-PROGRAMA!$I$11)/2)+PROGRAMA!$I$11))</f>
        <v>0</v>
      </c>
      <c r="F91" s="245">
        <f>+IF(F89="","",PROGRAMA!$I$13*F90*(((F90/PROGRAMA!$I$9)*(PROGRAMA!$I$12-PROGRAMA!$I$11)/2)+PROGRAMA!$I$11))</f>
        <v>0</v>
      </c>
      <c r="G91" s="245">
        <f>+IF(G89="","",PROGRAMA!$I$13*G90*(((G90/PROGRAMA!$I$9)*(PROGRAMA!$I$12-PROGRAMA!$I$11)/2)+PROGRAMA!$I$11))</f>
        <v>0</v>
      </c>
      <c r="H91" s="245">
        <f>+IF(H89="","",PROGRAMA!$I$13*H90*(((H90/PROGRAMA!$I$9)*(PROGRAMA!$I$12-PROGRAMA!$I$11)/2)+PROGRAMA!$I$11))</f>
        <v>0</v>
      </c>
      <c r="I91" s="245">
        <f>+IF(I89="","",PROGRAMA!$I$13*I90*(((I90/PROGRAMA!$I$9)*(PROGRAMA!$I$12-PROGRAMA!$I$11)/2)+PROGRAMA!$I$11))</f>
        <v>0</v>
      </c>
      <c r="J91" s="245">
        <f>+IF(J89="","",PROGRAMA!$I$13*J90*(((J90/PROGRAMA!$I$9)*(PROGRAMA!$I$12-PROGRAMA!$I$11)/2)+PROGRAMA!$I$11))</f>
        <v>0</v>
      </c>
      <c r="K91" s="245">
        <f>+IF(K89="","",PROGRAMA!$I$13*K90*(((K90/PROGRAMA!$I$9)*(PROGRAMA!$I$12-PROGRAMA!$I$11)/2)+PROGRAMA!$I$11))</f>
        <v>0</v>
      </c>
      <c r="L91" s="245">
        <f>+IF(L89="","",PROGRAMA!$I$13*L90*(((L90/PROGRAMA!$I$9)*(PROGRAMA!$I$12-PROGRAMA!$I$11)/2)+PROGRAMA!$I$11))</f>
        <v>0</v>
      </c>
      <c r="M91" s="245">
        <f>+IF(M89="","",PROGRAMA!$I$13*M90*(((M90/PROGRAMA!$I$9)*(PROGRAMA!$I$12-PROGRAMA!$I$11)/2)+PROGRAMA!$I$11))</f>
        <v>0</v>
      </c>
      <c r="N91" s="245">
        <f>+IF(N89="","",PROGRAMA!$I$13*N90*(((N90/PROGRAMA!$I$9)*(PROGRAMA!$I$12-PROGRAMA!$I$11)/2)+PROGRAMA!$I$11))</f>
        <v>0</v>
      </c>
      <c r="O91" s="245">
        <f>+IF(O89="","",PROGRAMA!$I$13*O90*(((O90/PROGRAMA!$I$9)*(PROGRAMA!$I$12-PROGRAMA!$I$11)/2)+PROGRAMA!$I$11))</f>
        <v>0</v>
      </c>
      <c r="P91" s="245">
        <f>+IF(P89="","",PROGRAMA!$I$13*P90*(((P90/PROGRAMA!$I$9)*(PROGRAMA!$I$12-PROGRAMA!$I$11)/2)+PROGRAMA!$I$11))</f>
        <v>0</v>
      </c>
      <c r="Q91" s="245">
        <f>+IF(Q89="","",PROGRAMA!$I$13*Q90*(((Q90/PROGRAMA!$I$9)*(PROGRAMA!$I$12-PROGRAMA!$I$11)/2)+PROGRAMA!$I$11))</f>
        <v>0</v>
      </c>
      <c r="R91" s="245">
        <f>+IF(R89="","",PROGRAMA!$I$13*R90*(((R90/PROGRAMA!$I$9)*(PROGRAMA!$I$12-PROGRAMA!$I$11)/2)+PROGRAMA!$I$11))</f>
        <v>0</v>
      </c>
      <c r="S91" s="245">
        <f>+IF(S89="","",PROGRAMA!$I$13*S90*(((S90/PROGRAMA!$I$9)*(PROGRAMA!$I$12-PROGRAMA!$I$11)/2)+PROGRAMA!$I$11))</f>
        <v>0</v>
      </c>
      <c r="T91" s="245">
        <f>+IF(T89="","",PROGRAMA!$I$13*T90*(((T90/PROGRAMA!$I$9)*(PROGRAMA!$I$12-PROGRAMA!$I$11)/2)+PROGRAMA!$I$11))</f>
        <v>0</v>
      </c>
      <c r="U91" s="245">
        <f>+IF(U89="","",PROGRAMA!$I$13*U90*(((U90/PROGRAMA!$I$9)*(PROGRAMA!$I$12-PROGRAMA!$I$11)/2)+PROGRAMA!$I$11))</f>
        <v>0</v>
      </c>
      <c r="V91" s="245">
        <f>+IF(V89="","",PROGRAMA!$I$13*V90*(((V90/PROGRAMA!$I$9)*(PROGRAMA!$I$12-PROGRAMA!$I$11)/2)+PROGRAMA!$I$11))</f>
        <v>0</v>
      </c>
      <c r="W91" s="245">
        <f>+IF(W89="","",PROGRAMA!$I$13*W90*(((W90/PROGRAMA!$I$9)*(PROGRAMA!$I$12-PROGRAMA!$I$11)/2)+PROGRAMA!$I$11))</f>
        <v>0</v>
      </c>
      <c r="X91" s="245">
        <f>+IF(X89="","",PROGRAMA!$I$13*X90*(((X90/PROGRAMA!$I$9)*(PROGRAMA!$I$12-PROGRAMA!$I$11)/2)+PROGRAMA!$I$11))</f>
        <v>0</v>
      </c>
      <c r="Y91" s="245">
        <f>+IF(Y89="","",PROGRAMA!$I$13*Y90*(((Y90/PROGRAMA!$I$9)*(PROGRAMA!$I$12-PROGRAMA!$I$11)/2)+PROGRAMA!$I$11))</f>
        <v>0</v>
      </c>
      <c r="Z91" s="245">
        <f>+IF(Z89="","",PROGRAMA!$I$13*Z90*(((Z90/PROGRAMA!$I$9)*(PROGRAMA!$I$12-PROGRAMA!$I$11)/2)+PROGRAMA!$I$11))</f>
        <v>0</v>
      </c>
      <c r="AA91" s="245">
        <f>+IF(AA89="","",PROGRAMA!$I$13*AA90*(((AA90/PROGRAMA!$I$9)*(PROGRAMA!$I$12-PROGRAMA!$I$11)/2)+PROGRAMA!$I$11))</f>
        <v>0</v>
      </c>
      <c r="AB91" s="245">
        <f>+IF(AB89="","",PROGRAMA!$I$13*AB90*(((AB90/PROGRAMA!$I$9)*(PROGRAMA!$I$12-PROGRAMA!$I$11)/2)+PROGRAMA!$I$11))</f>
        <v>0</v>
      </c>
      <c r="AC91" s="245">
        <f>+IF(AC89="","",PROGRAMA!$I$13*AC90*(((AC90/PROGRAMA!$I$9)*(PROGRAMA!$I$12-PROGRAMA!$I$11)/2)+PROGRAMA!$I$11))</f>
        <v>0</v>
      </c>
      <c r="AD91" s="245">
        <f>+IF(AD89="","",PROGRAMA!$I$13*AD90*(((AD90/PROGRAMA!$I$9)*(PROGRAMA!$I$12-PROGRAMA!$I$11)/2)+PROGRAMA!$I$11))</f>
        <v>0</v>
      </c>
      <c r="AE91" s="245">
        <f>+IF(AE89="","",PROGRAMA!$I$13*AE90*(((AE90/PROGRAMA!$I$9)*(PROGRAMA!$I$12-PROGRAMA!$I$11)/2)+PROGRAMA!$I$11))</f>
        <v>0</v>
      </c>
      <c r="AF91" s="245">
        <f>+IF(AF89="","",PROGRAMA!$I$13*AF90*(((AF90/PROGRAMA!$I$9)*(PROGRAMA!$I$12-PROGRAMA!$I$11)/2)+PROGRAMA!$I$11))</f>
        <v>0</v>
      </c>
      <c r="AG91" s="245">
        <f>+IF(AG89="","",PROGRAMA!$I$13*AG90*(((AG90/PROGRAMA!$I$9)*(PROGRAMA!$I$12-PROGRAMA!$I$11)/2)+PROGRAMA!$I$11))</f>
        <v>0</v>
      </c>
      <c r="AH91" s="245">
        <f>+IF(AH89="","",PROGRAMA!$I$13*AH90*(((AH90/PROGRAMA!$I$9)*(PROGRAMA!$I$12-PROGRAMA!$I$11)/2)+PROGRAMA!$I$11))</f>
        <v>0</v>
      </c>
      <c r="AI91" s="245">
        <f>+IF(AI89="","",PROGRAMA!$I$13*AI90*(((AI90/PROGRAMA!$I$9)*(PROGRAMA!$I$12-PROGRAMA!$I$11)/2)+PROGRAMA!$I$11))</f>
        <v>0</v>
      </c>
      <c r="AJ91" s="245">
        <f>+IF(AJ89="","",PROGRAMA!$I$13*AJ90*(((AJ90/PROGRAMA!$I$9)*(PROGRAMA!$I$12-PROGRAMA!$I$11)/2)+PROGRAMA!$I$11))</f>
        <v>0</v>
      </c>
      <c r="AK91" s="245">
        <f>+IF(AK89="","",PROGRAMA!$I$13*AK90*(((AK90/PROGRAMA!$I$9)*(PROGRAMA!$I$12-PROGRAMA!$I$11)/2)+PROGRAMA!$I$11))</f>
        <v>0</v>
      </c>
      <c r="AL91" s="245">
        <f>+IF(AL89="","",PROGRAMA!$I$13*AL90*(((AL90/PROGRAMA!$I$9)*(PROGRAMA!$I$12-PROGRAMA!$I$11)/2)+PROGRAMA!$I$11))</f>
        <v>0</v>
      </c>
      <c r="AM91" s="245">
        <f>+IF(AM89="","",PROGRAMA!$I$13*AM90*(((AM90/PROGRAMA!$I$9)*(PROGRAMA!$I$12-PROGRAMA!$I$11)/2)+PROGRAMA!$I$11))</f>
        <v>0</v>
      </c>
      <c r="AN91" s="245">
        <f>+IF(AN89="","",PROGRAMA!$I$13*AN90*(((AN90/PROGRAMA!$I$9)*(PROGRAMA!$I$12-PROGRAMA!$I$11)/2)+PROGRAMA!$I$11))</f>
        <v>0</v>
      </c>
      <c r="AO91" s="245">
        <f>+IF(AO89="","",PROGRAMA!$I$13*AO90*(((AO90/PROGRAMA!$I$9)*(PROGRAMA!$I$12-PROGRAMA!$I$11)/2)+PROGRAMA!$I$11))</f>
        <v>0</v>
      </c>
      <c r="AP91" s="245">
        <f>+IF(AP89="","",PROGRAMA!$I$13*AP90*(((AP90/PROGRAMA!$I$9)*(PROGRAMA!$I$12-PROGRAMA!$I$11)/2)+PROGRAMA!$I$11))</f>
        <v>0</v>
      </c>
      <c r="AQ91" s="245">
        <f>+IF(AQ89="","",PROGRAMA!$I$13*AQ90*(((AQ90/PROGRAMA!$I$9)*(PROGRAMA!$I$12-PROGRAMA!$I$11)/2)+PROGRAMA!$I$11))</f>
        <v>0</v>
      </c>
      <c r="AR91" s="245">
        <f>+IF(AR89="","",PROGRAMA!$I$13*AR90*(((AR90/PROGRAMA!$I$9)*(PROGRAMA!$I$12-PROGRAMA!$I$11)/2)+PROGRAMA!$I$11))</f>
        <v>0</v>
      </c>
      <c r="AS91" s="245">
        <f>+IF(AS89="","",PROGRAMA!$I$13*AS90*(((AS90/PROGRAMA!$I$9)*(PROGRAMA!$I$12-PROGRAMA!$I$11)/2)+PROGRAMA!$I$11))</f>
        <v>0</v>
      </c>
      <c r="AT91" s="245">
        <f>+IF(AT89="","",PROGRAMA!$I$13*AT90*(((AT90/PROGRAMA!$I$9)*(PROGRAMA!$I$12-PROGRAMA!$I$11)/2)+PROGRAMA!$I$11))</f>
        <v>0</v>
      </c>
      <c r="AU91" s="245">
        <f>+IF(AU89="","",PROGRAMA!$I$13*AU90*(((AU90/PROGRAMA!$I$9)*(PROGRAMA!$I$12-PROGRAMA!$I$11)/2)+PROGRAMA!$I$11))</f>
        <v>0</v>
      </c>
      <c r="AV91" s="245">
        <f>+IF(AV89="","",PROGRAMA!$I$13*AV90*(((AV90/PROGRAMA!$I$9)*(PROGRAMA!$I$12-PROGRAMA!$I$11)/2)+PROGRAMA!$I$11))</f>
        <v>0</v>
      </c>
      <c r="AW91" s="245">
        <f>+IF(AW89="","",PROGRAMA!$I$13*AW90*(((AW90/PROGRAMA!$I$9)*(PROGRAMA!$I$12-PROGRAMA!$I$11)/2)+PROGRAMA!$I$11))</f>
        <v>0</v>
      </c>
      <c r="AX91" s="245">
        <f>+IF(AX89="","",PROGRAMA!$I$13*AX90*(((AX90/PROGRAMA!$I$9)*(PROGRAMA!$I$12-PROGRAMA!$I$11)/2)+PROGRAMA!$I$11))</f>
        <v>0</v>
      </c>
      <c r="AY91" s="245">
        <f>+IF(AY89="","",PROGRAMA!$I$13*AY90*(((AY90/PROGRAMA!$I$9)*(PROGRAMA!$I$12-PROGRAMA!$I$11)/2)+PROGRAMA!$I$11))</f>
        <v>0</v>
      </c>
      <c r="AZ91" s="245">
        <f>+IF(AZ89="","",PROGRAMA!$I$13*AZ90*(((AZ90/PROGRAMA!$I$9)*(PROGRAMA!$I$12-PROGRAMA!$I$11)/2)+PROGRAMA!$I$11))</f>
        <v>0</v>
      </c>
      <c r="BA91" s="245">
        <f>+IF(BA89="","",PROGRAMA!$I$13*BA90*(((BA90/PROGRAMA!$I$9)*(PROGRAMA!$I$12-PROGRAMA!$I$11)/2)+PROGRAMA!$I$11))</f>
        <v>0</v>
      </c>
      <c r="BB91" s="245">
        <f>+IF(BB89="","",PROGRAMA!$I$13*BB90*(((BB90/PROGRAMA!$I$9)*(PROGRAMA!$I$12-PROGRAMA!$I$11)/2)+PROGRAMA!$I$11))</f>
        <v>0</v>
      </c>
      <c r="BC91" s="245">
        <f>+IF(BC89="","",PROGRAMA!$I$13*BC90*(((BC90/PROGRAMA!$I$9)*(PROGRAMA!$I$12-PROGRAMA!$I$11)/2)+PROGRAMA!$I$11))</f>
        <v>0</v>
      </c>
      <c r="BD91" s="245">
        <f>+IF(BD89="","",PROGRAMA!$I$13*BD90*(((BD90/PROGRAMA!$I$9)*(PROGRAMA!$I$12-PROGRAMA!$I$11)/2)+PROGRAMA!$I$11))</f>
        <v>0</v>
      </c>
      <c r="BE91" s="245">
        <f>+IF(BE89="","",PROGRAMA!$I$13*BE90*(((BE90/PROGRAMA!$I$9)*(PROGRAMA!$I$12-PROGRAMA!$I$11)/2)+PROGRAMA!$I$11))</f>
        <v>0</v>
      </c>
      <c r="BF91" s="245">
        <f>+IF(BF89="","",PROGRAMA!$I$13*BF90*(((BF90/PROGRAMA!$I$9)*(PROGRAMA!$I$12-PROGRAMA!$I$11)/2)+PROGRAMA!$I$11))</f>
        <v>0</v>
      </c>
      <c r="BG91" s="245">
        <f>+IF(BG89="","",PROGRAMA!$I$13*BG90*(((BG90/PROGRAMA!$I$9)*(PROGRAMA!$I$12-PROGRAMA!$I$11)/2)+PROGRAMA!$I$11))</f>
        <v>0</v>
      </c>
      <c r="BH91" s="245">
        <f>+IF(BH89="","",PROGRAMA!$I$13*BH90*(((BH90/PROGRAMA!$I$9)*(PROGRAMA!$I$12-PROGRAMA!$I$11)/2)+PROGRAMA!$I$11))</f>
        <v>0</v>
      </c>
      <c r="BI91" s="245">
        <f>+IF(BI89="","",PROGRAMA!$I$13*BI90*(((BI90/PROGRAMA!$I$9)*(PROGRAMA!$I$12-PROGRAMA!$I$11)/2)+PROGRAMA!$I$11))</f>
        <v>0</v>
      </c>
      <c r="BJ91" s="245">
        <f>+IF(BJ89="","",PROGRAMA!$I$13*BJ90*(((BJ90/PROGRAMA!$I$9)*(PROGRAMA!$I$12-PROGRAMA!$I$11)/2)+PROGRAMA!$I$11))</f>
        <v>0</v>
      </c>
      <c r="BK91" s="245">
        <f>+IF(BK89="","",PROGRAMA!$I$13*BK90*(((BK90/PROGRAMA!$I$9)*(PROGRAMA!$I$12-PROGRAMA!$I$11)/2)+PROGRAMA!$I$11))</f>
        <v>0</v>
      </c>
      <c r="BL91" s="245">
        <f>+IF(BL89="","",PROGRAMA!$I$13*BL90*(((BL90/PROGRAMA!$I$9)*(PROGRAMA!$I$12-PROGRAMA!$I$11)/2)+PROGRAMA!$I$11))</f>
        <v>0</v>
      </c>
      <c r="BM91" s="245">
        <f>+IF(BM89="","",PROGRAMA!$I$13*BM90*(((BM90/PROGRAMA!$I$9)*(PROGRAMA!$I$12-PROGRAMA!$I$11)/2)+PROGRAMA!$I$11))</f>
        <v>0</v>
      </c>
      <c r="BN91" s="245">
        <f>+IF(BN89="","",PROGRAMA!$I$13*BN90*(((BN90/PROGRAMA!$I$9)*(PROGRAMA!$I$12-PROGRAMA!$I$11)/2)+PROGRAMA!$I$11))</f>
        <v>0</v>
      </c>
      <c r="BO91" s="245">
        <f>+IF(BO89="","",PROGRAMA!$I$13*BO90*(((BO90/PROGRAMA!$I$9)*(PROGRAMA!$I$12-PROGRAMA!$I$11)/2)+PROGRAMA!$I$11))</f>
        <v>0</v>
      </c>
      <c r="BP91" s="245">
        <f>+IF(BP89="","",PROGRAMA!$I$13*BP90*(((BP90/PROGRAMA!$I$9)*(PROGRAMA!$I$12-PROGRAMA!$I$11)/2)+PROGRAMA!$I$11))</f>
        <v>0</v>
      </c>
      <c r="BQ91" s="245">
        <f>+IF(BQ89="","",PROGRAMA!$I$13*BQ90*(((BQ90/PROGRAMA!$I$9)*(PROGRAMA!$I$12-PROGRAMA!$I$11)/2)+PROGRAMA!$I$11))</f>
        <v>0</v>
      </c>
      <c r="BR91" s="245">
        <f>+IF(BR89="","",PROGRAMA!$I$13*BR90*(((BR90/PROGRAMA!$I$9)*(PROGRAMA!$I$12-PROGRAMA!$I$11)/2)+PROGRAMA!$I$11))</f>
        <v>0</v>
      </c>
      <c r="BS91" s="245">
        <f>+IF(BS89="","",PROGRAMA!$I$13*BS90*(((BS90/PROGRAMA!$I$9)*(PROGRAMA!$I$12-PROGRAMA!$I$11)/2)+PROGRAMA!$I$11))</f>
        <v>0</v>
      </c>
      <c r="BT91" s="245">
        <f>+IF(BT89="","",PROGRAMA!$I$13*BT90*(((BT90/PROGRAMA!$I$9)*(PROGRAMA!$I$12-PROGRAMA!$I$11)/2)+PROGRAMA!$I$11))</f>
        <v>0</v>
      </c>
      <c r="BU91" s="245">
        <f>+IF(BU89="","",PROGRAMA!$I$13*BU90*(((BU90/PROGRAMA!$I$9)*(PROGRAMA!$I$12-PROGRAMA!$I$11)/2)+PROGRAMA!$I$11))</f>
        <v>0</v>
      </c>
      <c r="BV91" s="245">
        <f>+IF(BV89="","",PROGRAMA!$I$13*BV90*(((BV90/PROGRAMA!$I$9)*(PROGRAMA!$I$12-PROGRAMA!$I$11)/2)+PROGRAMA!$I$11))</f>
        <v>0</v>
      </c>
      <c r="BW91" s="245">
        <f>+IF(BW89="","",PROGRAMA!$I$13*BW90*(((BW90/PROGRAMA!$I$9)*(PROGRAMA!$I$12-PROGRAMA!$I$11)/2)+PROGRAMA!$I$11))</f>
        <v>0</v>
      </c>
      <c r="BX91" s="245">
        <f>+IF(BX89="","",PROGRAMA!$I$13*BX90*(((BX90/PROGRAMA!$I$9)*(PROGRAMA!$I$12-PROGRAMA!$I$11)/2)+PROGRAMA!$I$11))</f>
        <v>0</v>
      </c>
      <c r="BY91" s="245">
        <f>+IF(BY89="","",PROGRAMA!$I$13*BY90*(((BY90/PROGRAMA!$I$9)*(PROGRAMA!$I$12-PROGRAMA!$I$11)/2)+PROGRAMA!$I$11))</f>
        <v>0</v>
      </c>
      <c r="BZ91" s="245">
        <f>+IF(BZ89="","",PROGRAMA!$I$13*BZ90*(((BZ90/PROGRAMA!$I$9)*(PROGRAMA!$I$12-PROGRAMA!$I$11)/2)+PROGRAMA!$I$11))</f>
        <v>0</v>
      </c>
      <c r="CA91" s="245">
        <f>+IF(CA89="","",PROGRAMA!$I$13*CA90*(((CA90/PROGRAMA!$I$9)*(PROGRAMA!$I$12-PROGRAMA!$I$11)/2)+PROGRAMA!$I$11))</f>
        <v>0</v>
      </c>
      <c r="CB91" s="245">
        <f>+IF(CB89="","",PROGRAMA!$I$13*CB90*(((CB90/PROGRAMA!$I$9)*(PROGRAMA!$I$12-PROGRAMA!$I$11)/2)+PROGRAMA!$I$11))</f>
        <v>0</v>
      </c>
      <c r="CC91" s="245">
        <f>+IF(CC89="","",PROGRAMA!$I$13*CC90*(((CC90/PROGRAMA!$I$9)*(PROGRAMA!$I$12-PROGRAMA!$I$11)/2)+PROGRAMA!$I$11))</f>
        <v>0</v>
      </c>
      <c r="CD91" s="245">
        <f>+IF(CD89="","",PROGRAMA!$I$13*CD90*(((CD90/PROGRAMA!$I$9)*(PROGRAMA!$I$12-PROGRAMA!$I$11)/2)+PROGRAMA!$I$11))</f>
        <v>0</v>
      </c>
      <c r="CE91" s="245">
        <f>+IF(CE89="","",PROGRAMA!$I$13*CE90*(((CE90/PROGRAMA!$I$9)*(PROGRAMA!$I$12-PROGRAMA!$I$11)/2)+PROGRAMA!$I$11))</f>
        <v>0</v>
      </c>
      <c r="CF91" s="245">
        <f>+IF(CF89="","",PROGRAMA!$I$13*CF90*(((CF90/PROGRAMA!$I$9)*(PROGRAMA!$I$12-PROGRAMA!$I$11)/2)+PROGRAMA!$I$11))</f>
        <v>0</v>
      </c>
    </row>
    <row r="92" spans="1:84" ht="15" customHeight="1" thickTop="1" thickBot="1" x14ac:dyDescent="0.35">
      <c r="A92" s="967"/>
      <c r="B92" s="967" t="s">
        <v>258</v>
      </c>
      <c r="C92" s="970" t="str">
        <f>+IF($B$55='Base Datos'!$V$21,B92,"")</f>
        <v>Contenedor 7</v>
      </c>
      <c r="D92" s="241" t="str">
        <f>+IF($B$55='Base Datos'!$V$21,D56,"")</f>
        <v>Densidad Descarga Solida, gr/l</v>
      </c>
      <c r="E92" s="255"/>
      <c r="F92" s="882"/>
      <c r="G92" s="882"/>
      <c r="H92" s="882"/>
      <c r="I92" s="882"/>
      <c r="J92" s="882"/>
      <c r="K92" s="882"/>
      <c r="L92" s="882"/>
      <c r="M92" s="882"/>
      <c r="N92" s="882"/>
      <c r="O92" s="882"/>
      <c r="P92" s="882"/>
      <c r="Q92" s="882"/>
      <c r="R92" s="882"/>
      <c r="S92" s="882"/>
      <c r="T92" s="882"/>
      <c r="U92" s="882"/>
      <c r="V92" s="882"/>
      <c r="W92" s="882"/>
      <c r="X92" s="882"/>
      <c r="Y92" s="882"/>
      <c r="Z92" s="882"/>
      <c r="AA92" s="882"/>
      <c r="AB92" s="882"/>
      <c r="AC92" s="882"/>
      <c r="AD92" s="882"/>
      <c r="AE92" s="882"/>
      <c r="AF92" s="882"/>
      <c r="AG92" s="882"/>
      <c r="AH92" s="882"/>
      <c r="AI92" s="882"/>
      <c r="AJ92" s="882"/>
      <c r="AK92" s="882"/>
      <c r="AL92" s="882"/>
      <c r="AM92" s="882"/>
      <c r="AN92" s="882"/>
      <c r="AO92" s="882"/>
      <c r="AP92" s="882"/>
      <c r="AQ92" s="882"/>
      <c r="AR92" s="882"/>
      <c r="AS92" s="882"/>
      <c r="AT92" s="882"/>
      <c r="AU92" s="882"/>
      <c r="AV92" s="882"/>
      <c r="AW92" s="882"/>
      <c r="AX92" s="882"/>
      <c r="AY92" s="882"/>
      <c r="AZ92" s="882"/>
      <c r="BA92" s="882"/>
      <c r="BB92" s="882"/>
      <c r="BC92" s="882"/>
      <c r="BD92" s="882"/>
      <c r="BE92" s="882"/>
      <c r="BF92" s="882"/>
      <c r="BG92" s="882"/>
      <c r="BH92" s="882"/>
      <c r="BI92" s="882"/>
      <c r="BJ92" s="882"/>
      <c r="BK92" s="882"/>
      <c r="BL92" s="882"/>
      <c r="BM92" s="882"/>
      <c r="BN92" s="882"/>
      <c r="BO92" s="882"/>
      <c r="BP92" s="882"/>
      <c r="BQ92" s="882"/>
      <c r="BR92" s="882"/>
      <c r="BS92" s="882"/>
      <c r="BT92" s="882"/>
      <c r="BU92" s="882"/>
      <c r="BV92" s="882"/>
      <c r="BW92" s="882"/>
      <c r="BX92" s="882"/>
      <c r="BY92" s="882"/>
      <c r="BZ92" s="882"/>
      <c r="CA92" s="882"/>
      <c r="CB92" s="882"/>
      <c r="CC92" s="882"/>
      <c r="CD92" s="882"/>
      <c r="CE92" s="882"/>
      <c r="CF92" s="882"/>
    </row>
    <row r="93" spans="1:84" ht="15" customHeight="1" thickBot="1" x14ac:dyDescent="0.35">
      <c r="A93" s="967"/>
      <c r="B93" s="967"/>
      <c r="C93" s="968"/>
      <c r="D93" s="242" t="str">
        <f>+IF($B$55='Base Datos'!$V$21,D57,"")</f>
        <v>% AGUA</v>
      </c>
      <c r="E93" s="256"/>
      <c r="F93" s="883"/>
      <c r="G93" s="883"/>
      <c r="H93" s="883"/>
      <c r="I93" s="883"/>
      <c r="J93" s="883"/>
      <c r="K93" s="883"/>
      <c r="L93" s="883"/>
      <c r="M93" s="883"/>
      <c r="N93" s="883"/>
      <c r="O93" s="883"/>
      <c r="P93" s="883"/>
      <c r="Q93" s="883"/>
      <c r="R93" s="883"/>
      <c r="S93" s="883"/>
      <c r="T93" s="883"/>
      <c r="U93" s="883"/>
      <c r="V93" s="883"/>
      <c r="W93" s="883"/>
      <c r="X93" s="883"/>
      <c r="Y93" s="883"/>
      <c r="Z93" s="883"/>
      <c r="AA93" s="883"/>
      <c r="AB93" s="883"/>
      <c r="AC93" s="883"/>
      <c r="AD93" s="883"/>
      <c r="AE93" s="883"/>
      <c r="AF93" s="883"/>
      <c r="AG93" s="883"/>
      <c r="AH93" s="883"/>
      <c r="AI93" s="883"/>
      <c r="AJ93" s="883"/>
      <c r="AK93" s="883"/>
      <c r="AL93" s="883"/>
      <c r="AM93" s="883"/>
      <c r="AN93" s="883"/>
      <c r="AO93" s="883"/>
      <c r="AP93" s="883"/>
      <c r="AQ93" s="883"/>
      <c r="AR93" s="883"/>
      <c r="AS93" s="883"/>
      <c r="AT93" s="883"/>
      <c r="AU93" s="883"/>
      <c r="AV93" s="883"/>
      <c r="AW93" s="883"/>
      <c r="AX93" s="883"/>
      <c r="AY93" s="883"/>
      <c r="AZ93" s="883"/>
      <c r="BA93" s="883"/>
      <c r="BB93" s="883"/>
      <c r="BC93" s="883"/>
      <c r="BD93" s="883"/>
      <c r="BE93" s="883"/>
      <c r="BF93" s="883"/>
      <c r="BG93" s="883"/>
      <c r="BH93" s="883"/>
      <c r="BI93" s="883"/>
      <c r="BJ93" s="883"/>
      <c r="BK93" s="883"/>
      <c r="BL93" s="883"/>
      <c r="BM93" s="883"/>
      <c r="BN93" s="883"/>
      <c r="BO93" s="883"/>
      <c r="BP93" s="883"/>
      <c r="BQ93" s="883"/>
      <c r="BR93" s="883"/>
      <c r="BS93" s="883"/>
      <c r="BT93" s="883"/>
      <c r="BU93" s="883"/>
      <c r="BV93" s="883"/>
      <c r="BW93" s="883"/>
      <c r="BX93" s="883"/>
      <c r="BY93" s="883"/>
      <c r="BZ93" s="883"/>
      <c r="CA93" s="883"/>
      <c r="CB93" s="883"/>
      <c r="CC93" s="883"/>
      <c r="CD93" s="883"/>
      <c r="CE93" s="883"/>
      <c r="CF93" s="883"/>
    </row>
    <row r="94" spans="1:84" ht="15" customHeight="1" thickBot="1" x14ac:dyDescent="0.35">
      <c r="A94" s="967"/>
      <c r="B94" s="967"/>
      <c r="C94" s="968"/>
      <c r="D94" s="242" t="str">
        <f>+IF($B$55='Base Datos'!$V$21,D58,"")</f>
        <v>% HC</v>
      </c>
      <c r="E94" s="212"/>
      <c r="F94" s="884"/>
      <c r="G94" s="884"/>
      <c r="H94" s="884"/>
      <c r="I94" s="884"/>
      <c r="J94" s="884"/>
      <c r="K94" s="884"/>
      <c r="L94" s="884"/>
      <c r="M94" s="884"/>
      <c r="N94" s="884"/>
      <c r="O94" s="884"/>
      <c r="P94" s="884"/>
      <c r="Q94" s="884"/>
      <c r="R94" s="884"/>
      <c r="S94" s="884"/>
      <c r="T94" s="884"/>
      <c r="U94" s="884"/>
      <c r="V94" s="884"/>
      <c r="W94" s="884"/>
      <c r="X94" s="884"/>
      <c r="Y94" s="884"/>
      <c r="Z94" s="884"/>
      <c r="AA94" s="884"/>
      <c r="AB94" s="884"/>
      <c r="AC94" s="884"/>
      <c r="AD94" s="884"/>
      <c r="AE94" s="884"/>
      <c r="AF94" s="884"/>
      <c r="AG94" s="884"/>
      <c r="AH94" s="884"/>
      <c r="AI94" s="884"/>
      <c r="AJ94" s="884"/>
      <c r="AK94" s="884"/>
      <c r="AL94" s="884"/>
      <c r="AM94" s="884"/>
      <c r="AN94" s="884"/>
      <c r="AO94" s="884"/>
      <c r="AP94" s="884"/>
      <c r="AQ94" s="884"/>
      <c r="AR94" s="884"/>
      <c r="AS94" s="884"/>
      <c r="AT94" s="884"/>
      <c r="AU94" s="884"/>
      <c r="AV94" s="884"/>
      <c r="AW94" s="884"/>
      <c r="AX94" s="884"/>
      <c r="AY94" s="884"/>
      <c r="AZ94" s="884"/>
      <c r="BA94" s="884"/>
      <c r="BB94" s="884"/>
      <c r="BC94" s="884"/>
      <c r="BD94" s="884"/>
      <c r="BE94" s="884"/>
      <c r="BF94" s="884"/>
      <c r="BG94" s="884"/>
      <c r="BH94" s="884"/>
      <c r="BI94" s="884"/>
      <c r="BJ94" s="884"/>
      <c r="BK94" s="884"/>
      <c r="BL94" s="884"/>
      <c r="BM94" s="884"/>
      <c r="BN94" s="884"/>
      <c r="BO94" s="884"/>
      <c r="BP94" s="884"/>
      <c r="BQ94" s="884"/>
      <c r="BR94" s="884"/>
      <c r="BS94" s="884"/>
      <c r="BT94" s="884"/>
      <c r="BU94" s="884"/>
      <c r="BV94" s="884"/>
      <c r="BW94" s="884"/>
      <c r="BX94" s="884"/>
      <c r="BY94" s="884"/>
      <c r="BZ94" s="884"/>
      <c r="CA94" s="884"/>
      <c r="CB94" s="884"/>
      <c r="CC94" s="884"/>
      <c r="CD94" s="884"/>
      <c r="CE94" s="884"/>
      <c r="CF94" s="884"/>
    </row>
    <row r="95" spans="1:84" ht="15" customHeight="1" thickBot="1" x14ac:dyDescent="0.35">
      <c r="A95" s="967"/>
      <c r="B95" s="967"/>
      <c r="C95" s="968"/>
      <c r="D95" s="242" t="str">
        <f>+IF($B$55='Base Datos'!$V$21,D59,"")</f>
        <v>% SOLIDOS</v>
      </c>
      <c r="E95" s="197">
        <f>IF(SUM(E93:E94)=0,0,100-E93-E94)</f>
        <v>0</v>
      </c>
      <c r="F95" s="197">
        <f t="shared" ref="F95:BQ95" si="63">IF(SUM(F93:F94)=0,0,100-F93-F94)</f>
        <v>0</v>
      </c>
      <c r="G95" s="197">
        <f t="shared" si="63"/>
        <v>0</v>
      </c>
      <c r="H95" s="197">
        <f t="shared" si="63"/>
        <v>0</v>
      </c>
      <c r="I95" s="197">
        <f t="shared" si="63"/>
        <v>0</v>
      </c>
      <c r="J95" s="197">
        <f t="shared" si="63"/>
        <v>0</v>
      </c>
      <c r="K95" s="197">
        <f t="shared" si="63"/>
        <v>0</v>
      </c>
      <c r="L95" s="197">
        <f t="shared" si="63"/>
        <v>0</v>
      </c>
      <c r="M95" s="197">
        <f t="shared" si="63"/>
        <v>0</v>
      </c>
      <c r="N95" s="197">
        <f t="shared" si="63"/>
        <v>0</v>
      </c>
      <c r="O95" s="197">
        <f t="shared" si="63"/>
        <v>0</v>
      </c>
      <c r="P95" s="197">
        <f t="shared" si="63"/>
        <v>0</v>
      </c>
      <c r="Q95" s="197">
        <f t="shared" si="63"/>
        <v>0</v>
      </c>
      <c r="R95" s="197">
        <f t="shared" si="63"/>
        <v>0</v>
      </c>
      <c r="S95" s="197">
        <f t="shared" si="63"/>
        <v>0</v>
      </c>
      <c r="T95" s="197">
        <f t="shared" si="63"/>
        <v>0</v>
      </c>
      <c r="U95" s="197">
        <f t="shared" si="63"/>
        <v>0</v>
      </c>
      <c r="V95" s="197">
        <f t="shared" si="63"/>
        <v>0</v>
      </c>
      <c r="W95" s="197">
        <f t="shared" si="63"/>
        <v>0</v>
      </c>
      <c r="X95" s="197">
        <f t="shared" si="63"/>
        <v>0</v>
      </c>
      <c r="Y95" s="197">
        <f t="shared" si="63"/>
        <v>0</v>
      </c>
      <c r="Z95" s="197">
        <f t="shared" si="63"/>
        <v>0</v>
      </c>
      <c r="AA95" s="197">
        <f t="shared" si="63"/>
        <v>0</v>
      </c>
      <c r="AB95" s="197">
        <f t="shared" si="63"/>
        <v>0</v>
      </c>
      <c r="AC95" s="197">
        <f t="shared" si="63"/>
        <v>0</v>
      </c>
      <c r="AD95" s="197">
        <f t="shared" si="63"/>
        <v>0</v>
      </c>
      <c r="AE95" s="197">
        <f t="shared" si="63"/>
        <v>0</v>
      </c>
      <c r="AF95" s="197">
        <f t="shared" si="63"/>
        <v>0</v>
      </c>
      <c r="AG95" s="197">
        <f t="shared" si="63"/>
        <v>0</v>
      </c>
      <c r="AH95" s="197">
        <f t="shared" si="63"/>
        <v>0</v>
      </c>
      <c r="AI95" s="197">
        <f t="shared" si="63"/>
        <v>0</v>
      </c>
      <c r="AJ95" s="197">
        <f t="shared" si="63"/>
        <v>0</v>
      </c>
      <c r="AK95" s="197">
        <f t="shared" si="63"/>
        <v>0</v>
      </c>
      <c r="AL95" s="197">
        <f t="shared" si="63"/>
        <v>0</v>
      </c>
      <c r="AM95" s="197">
        <f t="shared" si="63"/>
        <v>0</v>
      </c>
      <c r="AN95" s="197">
        <f t="shared" si="63"/>
        <v>0</v>
      </c>
      <c r="AO95" s="197">
        <f t="shared" si="63"/>
        <v>0</v>
      </c>
      <c r="AP95" s="197">
        <f t="shared" si="63"/>
        <v>0</v>
      </c>
      <c r="AQ95" s="197">
        <f t="shared" si="63"/>
        <v>0</v>
      </c>
      <c r="AR95" s="197">
        <f t="shared" si="63"/>
        <v>0</v>
      </c>
      <c r="AS95" s="197">
        <f t="shared" si="63"/>
        <v>0</v>
      </c>
      <c r="AT95" s="197">
        <f t="shared" si="63"/>
        <v>0</v>
      </c>
      <c r="AU95" s="197">
        <f t="shared" si="63"/>
        <v>0</v>
      </c>
      <c r="AV95" s="197">
        <f t="shared" si="63"/>
        <v>0</v>
      </c>
      <c r="AW95" s="197">
        <f t="shared" si="63"/>
        <v>0</v>
      </c>
      <c r="AX95" s="197">
        <f t="shared" si="63"/>
        <v>0</v>
      </c>
      <c r="AY95" s="197">
        <f t="shared" si="63"/>
        <v>0</v>
      </c>
      <c r="AZ95" s="197">
        <f t="shared" si="63"/>
        <v>0</v>
      </c>
      <c r="BA95" s="197">
        <f t="shared" si="63"/>
        <v>0</v>
      </c>
      <c r="BB95" s="197">
        <f t="shared" si="63"/>
        <v>0</v>
      </c>
      <c r="BC95" s="197">
        <f t="shared" si="63"/>
        <v>0</v>
      </c>
      <c r="BD95" s="197">
        <f t="shared" si="63"/>
        <v>0</v>
      </c>
      <c r="BE95" s="197">
        <f t="shared" si="63"/>
        <v>0</v>
      </c>
      <c r="BF95" s="197">
        <f t="shared" si="63"/>
        <v>0</v>
      </c>
      <c r="BG95" s="197">
        <f t="shared" si="63"/>
        <v>0</v>
      </c>
      <c r="BH95" s="197">
        <f t="shared" si="63"/>
        <v>0</v>
      </c>
      <c r="BI95" s="197">
        <f t="shared" si="63"/>
        <v>0</v>
      </c>
      <c r="BJ95" s="197">
        <f t="shared" si="63"/>
        <v>0</v>
      </c>
      <c r="BK95" s="197">
        <f t="shared" si="63"/>
        <v>0</v>
      </c>
      <c r="BL95" s="197">
        <f t="shared" si="63"/>
        <v>0</v>
      </c>
      <c r="BM95" s="197">
        <f t="shared" si="63"/>
        <v>0</v>
      </c>
      <c r="BN95" s="197">
        <f t="shared" si="63"/>
        <v>0</v>
      </c>
      <c r="BO95" s="197">
        <f t="shared" si="63"/>
        <v>0</v>
      </c>
      <c r="BP95" s="197">
        <f t="shared" si="63"/>
        <v>0</v>
      </c>
      <c r="BQ95" s="197">
        <f t="shared" si="63"/>
        <v>0</v>
      </c>
      <c r="BR95" s="197">
        <f t="shared" ref="BR95:CF95" si="64">IF(SUM(BR93:BR94)=0,0,100-BR93-BR94)</f>
        <v>0</v>
      </c>
      <c r="BS95" s="197">
        <f t="shared" si="64"/>
        <v>0</v>
      </c>
      <c r="BT95" s="197">
        <f t="shared" si="64"/>
        <v>0</v>
      </c>
      <c r="BU95" s="197">
        <f t="shared" si="64"/>
        <v>0</v>
      </c>
      <c r="BV95" s="197">
        <f t="shared" si="64"/>
        <v>0</v>
      </c>
      <c r="BW95" s="197">
        <f t="shared" si="64"/>
        <v>0</v>
      </c>
      <c r="BX95" s="197">
        <f t="shared" si="64"/>
        <v>0</v>
      </c>
      <c r="BY95" s="197">
        <f t="shared" si="64"/>
        <v>0</v>
      </c>
      <c r="BZ95" s="197">
        <f t="shared" si="64"/>
        <v>0</v>
      </c>
      <c r="CA95" s="197">
        <f t="shared" si="64"/>
        <v>0</v>
      </c>
      <c r="CB95" s="197">
        <f t="shared" si="64"/>
        <v>0</v>
      </c>
      <c r="CC95" s="197">
        <f t="shared" si="64"/>
        <v>0</v>
      </c>
      <c r="CD95" s="197">
        <f t="shared" si="64"/>
        <v>0</v>
      </c>
      <c r="CE95" s="197">
        <f t="shared" si="64"/>
        <v>0</v>
      </c>
      <c r="CF95" s="197">
        <f t="shared" si="64"/>
        <v>0</v>
      </c>
    </row>
    <row r="96" spans="1:84" ht="15" customHeight="1" thickBot="1" x14ac:dyDescent="0.35">
      <c r="A96" s="967"/>
      <c r="B96" s="967"/>
      <c r="C96" s="968"/>
      <c r="D96" s="243" t="s">
        <v>122</v>
      </c>
      <c r="E96" s="212"/>
      <c r="F96" s="884"/>
      <c r="G96" s="884"/>
      <c r="H96" s="884"/>
      <c r="I96" s="884"/>
      <c r="J96" s="884"/>
      <c r="K96" s="884"/>
      <c r="L96" s="884"/>
      <c r="M96" s="884"/>
      <c r="N96" s="884"/>
      <c r="O96" s="884"/>
      <c r="P96" s="884"/>
      <c r="Q96" s="884"/>
      <c r="R96" s="884"/>
      <c r="S96" s="884"/>
      <c r="T96" s="884"/>
      <c r="U96" s="884"/>
      <c r="V96" s="884"/>
      <c r="W96" s="884"/>
      <c r="X96" s="884"/>
      <c r="Y96" s="884"/>
      <c r="Z96" s="884"/>
      <c r="AA96" s="884"/>
      <c r="AB96" s="884"/>
      <c r="AC96" s="884"/>
      <c r="AD96" s="884"/>
      <c r="AE96" s="884"/>
      <c r="AF96" s="884"/>
      <c r="AG96" s="884"/>
      <c r="AH96" s="884"/>
      <c r="AI96" s="884"/>
      <c r="AJ96" s="884"/>
      <c r="AK96" s="884"/>
      <c r="AL96" s="884"/>
      <c r="AM96" s="884"/>
      <c r="AN96" s="884"/>
      <c r="AO96" s="884"/>
      <c r="AP96" s="884"/>
      <c r="AQ96" s="884"/>
      <c r="AR96" s="884"/>
      <c r="AS96" s="884"/>
      <c r="AT96" s="884"/>
      <c r="AU96" s="884"/>
      <c r="AV96" s="884"/>
      <c r="AW96" s="884"/>
      <c r="AX96" s="884"/>
      <c r="AY96" s="884"/>
      <c r="AZ96" s="884"/>
      <c r="BA96" s="884"/>
      <c r="BB96" s="884"/>
      <c r="BC96" s="884"/>
      <c r="BD96" s="884"/>
      <c r="BE96" s="884"/>
      <c r="BF96" s="884"/>
      <c r="BG96" s="884"/>
      <c r="BH96" s="884"/>
      <c r="BI96" s="884"/>
      <c r="BJ96" s="884"/>
      <c r="BK96" s="884"/>
      <c r="BL96" s="884"/>
      <c r="BM96" s="884"/>
      <c r="BN96" s="884"/>
      <c r="BO96" s="884"/>
      <c r="BP96" s="884"/>
      <c r="BQ96" s="884"/>
      <c r="BR96" s="884"/>
      <c r="BS96" s="884"/>
      <c r="BT96" s="884"/>
      <c r="BU96" s="884"/>
      <c r="BV96" s="884"/>
      <c r="BW96" s="884"/>
      <c r="BX96" s="884"/>
      <c r="BY96" s="884"/>
      <c r="BZ96" s="884"/>
      <c r="CA96" s="884"/>
      <c r="CB96" s="884"/>
      <c r="CC96" s="884"/>
      <c r="CD96" s="884"/>
      <c r="CE96" s="884"/>
      <c r="CF96" s="884"/>
    </row>
    <row r="97" spans="1:84" ht="15" customHeight="1" thickBot="1" x14ac:dyDescent="0.35">
      <c r="A97" s="967"/>
      <c r="B97" s="967"/>
      <c r="C97" s="969"/>
      <c r="D97" s="244" t="s">
        <v>174</v>
      </c>
      <c r="E97" s="245">
        <f>+IF(E95="","",PROGRAMA!$I$13*E96*(((E96/PROGRAMA!$I$9)*(PROGRAMA!$I$12-PROGRAMA!$I$11)/2)+PROGRAMA!$I$11))</f>
        <v>0</v>
      </c>
      <c r="F97" s="245">
        <f>+IF(F95="","",PROGRAMA!$I$13*F96*(((F96/PROGRAMA!$I$9)*(PROGRAMA!$I$12-PROGRAMA!$I$11)/2)+PROGRAMA!$I$11))</f>
        <v>0</v>
      </c>
      <c r="G97" s="245">
        <f>+IF(G95="","",PROGRAMA!$I$13*G96*(((G96/PROGRAMA!$I$9)*(PROGRAMA!$I$12-PROGRAMA!$I$11)/2)+PROGRAMA!$I$11))</f>
        <v>0</v>
      </c>
      <c r="H97" s="245">
        <f>+IF(H95="","",PROGRAMA!$I$13*H96*(((H96/PROGRAMA!$I$9)*(PROGRAMA!$I$12-PROGRAMA!$I$11)/2)+PROGRAMA!$I$11))</f>
        <v>0</v>
      </c>
      <c r="I97" s="245">
        <f>+IF(I95="","",PROGRAMA!$I$13*I96*(((I96/PROGRAMA!$I$9)*(PROGRAMA!$I$12-PROGRAMA!$I$11)/2)+PROGRAMA!$I$11))</f>
        <v>0</v>
      </c>
      <c r="J97" s="245">
        <f>+IF(J95="","",PROGRAMA!$I$13*J96*(((J96/PROGRAMA!$I$9)*(PROGRAMA!$I$12-PROGRAMA!$I$11)/2)+PROGRAMA!$I$11))</f>
        <v>0</v>
      </c>
      <c r="K97" s="245">
        <f>+IF(K95="","",PROGRAMA!$I$13*K96*(((K96/PROGRAMA!$I$9)*(PROGRAMA!$I$12-PROGRAMA!$I$11)/2)+PROGRAMA!$I$11))</f>
        <v>0</v>
      </c>
      <c r="L97" s="245">
        <f>+IF(L95="","",PROGRAMA!$I$13*L96*(((L96/PROGRAMA!$I$9)*(PROGRAMA!$I$12-PROGRAMA!$I$11)/2)+PROGRAMA!$I$11))</f>
        <v>0</v>
      </c>
      <c r="M97" s="245">
        <f>+IF(M95="","",PROGRAMA!$I$13*M96*(((M96/PROGRAMA!$I$9)*(PROGRAMA!$I$12-PROGRAMA!$I$11)/2)+PROGRAMA!$I$11))</f>
        <v>0</v>
      </c>
      <c r="N97" s="245">
        <f>+IF(N95="","",PROGRAMA!$I$13*N96*(((N96/PROGRAMA!$I$9)*(PROGRAMA!$I$12-PROGRAMA!$I$11)/2)+PROGRAMA!$I$11))</f>
        <v>0</v>
      </c>
      <c r="O97" s="245">
        <f>+IF(O95="","",PROGRAMA!$I$13*O96*(((O96/PROGRAMA!$I$9)*(PROGRAMA!$I$12-PROGRAMA!$I$11)/2)+PROGRAMA!$I$11))</f>
        <v>0</v>
      </c>
      <c r="P97" s="245">
        <f>+IF(P95="","",PROGRAMA!$I$13*P96*(((P96/PROGRAMA!$I$9)*(PROGRAMA!$I$12-PROGRAMA!$I$11)/2)+PROGRAMA!$I$11))</f>
        <v>0</v>
      </c>
      <c r="Q97" s="245">
        <f>+IF(Q95="","",PROGRAMA!$I$13*Q96*(((Q96/PROGRAMA!$I$9)*(PROGRAMA!$I$12-PROGRAMA!$I$11)/2)+PROGRAMA!$I$11))</f>
        <v>0</v>
      </c>
      <c r="R97" s="245">
        <f>+IF(R95="","",PROGRAMA!$I$13*R96*(((R96/PROGRAMA!$I$9)*(PROGRAMA!$I$12-PROGRAMA!$I$11)/2)+PROGRAMA!$I$11))</f>
        <v>0</v>
      </c>
      <c r="S97" s="245">
        <f>+IF(S95="","",PROGRAMA!$I$13*S96*(((S96/PROGRAMA!$I$9)*(PROGRAMA!$I$12-PROGRAMA!$I$11)/2)+PROGRAMA!$I$11))</f>
        <v>0</v>
      </c>
      <c r="T97" s="245">
        <f>+IF(T95="","",PROGRAMA!$I$13*T96*(((T96/PROGRAMA!$I$9)*(PROGRAMA!$I$12-PROGRAMA!$I$11)/2)+PROGRAMA!$I$11))</f>
        <v>0</v>
      </c>
      <c r="U97" s="245">
        <f>+IF(U95="","",PROGRAMA!$I$13*U96*(((U96/PROGRAMA!$I$9)*(PROGRAMA!$I$12-PROGRAMA!$I$11)/2)+PROGRAMA!$I$11))</f>
        <v>0</v>
      </c>
      <c r="V97" s="245">
        <f>+IF(V95="","",PROGRAMA!$I$13*V96*(((V96/PROGRAMA!$I$9)*(PROGRAMA!$I$12-PROGRAMA!$I$11)/2)+PROGRAMA!$I$11))</f>
        <v>0</v>
      </c>
      <c r="W97" s="245">
        <f>+IF(W95="","",PROGRAMA!$I$13*W96*(((W96/PROGRAMA!$I$9)*(PROGRAMA!$I$12-PROGRAMA!$I$11)/2)+PROGRAMA!$I$11))</f>
        <v>0</v>
      </c>
      <c r="X97" s="245">
        <f>+IF(X95="","",PROGRAMA!$I$13*X96*(((X96/PROGRAMA!$I$9)*(PROGRAMA!$I$12-PROGRAMA!$I$11)/2)+PROGRAMA!$I$11))</f>
        <v>0</v>
      </c>
      <c r="Y97" s="245">
        <f>+IF(Y95="","",PROGRAMA!$I$13*Y96*(((Y96/PROGRAMA!$I$9)*(PROGRAMA!$I$12-PROGRAMA!$I$11)/2)+PROGRAMA!$I$11))</f>
        <v>0</v>
      </c>
      <c r="Z97" s="245">
        <f>+IF(Z95="","",PROGRAMA!$I$13*Z96*(((Z96/PROGRAMA!$I$9)*(PROGRAMA!$I$12-PROGRAMA!$I$11)/2)+PROGRAMA!$I$11))</f>
        <v>0</v>
      </c>
      <c r="AA97" s="245">
        <f>+IF(AA95="","",PROGRAMA!$I$13*AA96*(((AA96/PROGRAMA!$I$9)*(PROGRAMA!$I$12-PROGRAMA!$I$11)/2)+PROGRAMA!$I$11))</f>
        <v>0</v>
      </c>
      <c r="AB97" s="245">
        <f>+IF(AB95="","",PROGRAMA!$I$13*AB96*(((AB96/PROGRAMA!$I$9)*(PROGRAMA!$I$12-PROGRAMA!$I$11)/2)+PROGRAMA!$I$11))</f>
        <v>0</v>
      </c>
      <c r="AC97" s="245">
        <f>+IF(AC95="","",PROGRAMA!$I$13*AC96*(((AC96/PROGRAMA!$I$9)*(PROGRAMA!$I$12-PROGRAMA!$I$11)/2)+PROGRAMA!$I$11))</f>
        <v>0</v>
      </c>
      <c r="AD97" s="245">
        <f>+IF(AD95="","",PROGRAMA!$I$13*AD96*(((AD96/PROGRAMA!$I$9)*(PROGRAMA!$I$12-PROGRAMA!$I$11)/2)+PROGRAMA!$I$11))</f>
        <v>0</v>
      </c>
      <c r="AE97" s="245">
        <f>+IF(AE95="","",PROGRAMA!$I$13*AE96*(((AE96/PROGRAMA!$I$9)*(PROGRAMA!$I$12-PROGRAMA!$I$11)/2)+PROGRAMA!$I$11))</f>
        <v>0</v>
      </c>
      <c r="AF97" s="245">
        <f>+IF(AF95="","",PROGRAMA!$I$13*AF96*(((AF96/PROGRAMA!$I$9)*(PROGRAMA!$I$12-PROGRAMA!$I$11)/2)+PROGRAMA!$I$11))</f>
        <v>0</v>
      </c>
      <c r="AG97" s="245">
        <f>+IF(AG95="","",PROGRAMA!$I$13*AG96*(((AG96/PROGRAMA!$I$9)*(PROGRAMA!$I$12-PROGRAMA!$I$11)/2)+PROGRAMA!$I$11))</f>
        <v>0</v>
      </c>
      <c r="AH97" s="245">
        <f>+IF(AH95="","",PROGRAMA!$I$13*AH96*(((AH96/PROGRAMA!$I$9)*(PROGRAMA!$I$12-PROGRAMA!$I$11)/2)+PROGRAMA!$I$11))</f>
        <v>0</v>
      </c>
      <c r="AI97" s="245">
        <f>+IF(AI95="","",PROGRAMA!$I$13*AI96*(((AI96/PROGRAMA!$I$9)*(PROGRAMA!$I$12-PROGRAMA!$I$11)/2)+PROGRAMA!$I$11))</f>
        <v>0</v>
      </c>
      <c r="AJ97" s="245">
        <f>+IF(AJ95="","",PROGRAMA!$I$13*AJ96*(((AJ96/PROGRAMA!$I$9)*(PROGRAMA!$I$12-PROGRAMA!$I$11)/2)+PROGRAMA!$I$11))</f>
        <v>0</v>
      </c>
      <c r="AK97" s="245">
        <f>+IF(AK95="","",PROGRAMA!$I$13*AK96*(((AK96/PROGRAMA!$I$9)*(PROGRAMA!$I$12-PROGRAMA!$I$11)/2)+PROGRAMA!$I$11))</f>
        <v>0</v>
      </c>
      <c r="AL97" s="245">
        <f>+IF(AL95="","",PROGRAMA!$I$13*AL96*(((AL96/PROGRAMA!$I$9)*(PROGRAMA!$I$12-PROGRAMA!$I$11)/2)+PROGRAMA!$I$11))</f>
        <v>0</v>
      </c>
      <c r="AM97" s="245">
        <f>+IF(AM95="","",PROGRAMA!$I$13*AM96*(((AM96/PROGRAMA!$I$9)*(PROGRAMA!$I$12-PROGRAMA!$I$11)/2)+PROGRAMA!$I$11))</f>
        <v>0</v>
      </c>
      <c r="AN97" s="245">
        <f>+IF(AN95="","",PROGRAMA!$I$13*AN96*(((AN96/PROGRAMA!$I$9)*(PROGRAMA!$I$12-PROGRAMA!$I$11)/2)+PROGRAMA!$I$11))</f>
        <v>0</v>
      </c>
      <c r="AO97" s="245">
        <f>+IF(AO95="","",PROGRAMA!$I$13*AO96*(((AO96/PROGRAMA!$I$9)*(PROGRAMA!$I$12-PROGRAMA!$I$11)/2)+PROGRAMA!$I$11))</f>
        <v>0</v>
      </c>
      <c r="AP97" s="245">
        <f>+IF(AP95="","",PROGRAMA!$I$13*AP96*(((AP96/PROGRAMA!$I$9)*(PROGRAMA!$I$12-PROGRAMA!$I$11)/2)+PROGRAMA!$I$11))</f>
        <v>0</v>
      </c>
      <c r="AQ97" s="245">
        <f>+IF(AQ95="","",PROGRAMA!$I$13*AQ96*(((AQ96/PROGRAMA!$I$9)*(PROGRAMA!$I$12-PROGRAMA!$I$11)/2)+PROGRAMA!$I$11))</f>
        <v>0</v>
      </c>
      <c r="AR97" s="245">
        <f>+IF(AR95="","",PROGRAMA!$I$13*AR96*(((AR96/PROGRAMA!$I$9)*(PROGRAMA!$I$12-PROGRAMA!$I$11)/2)+PROGRAMA!$I$11))</f>
        <v>0</v>
      </c>
      <c r="AS97" s="245">
        <f>+IF(AS95="","",PROGRAMA!$I$13*AS96*(((AS96/PROGRAMA!$I$9)*(PROGRAMA!$I$12-PROGRAMA!$I$11)/2)+PROGRAMA!$I$11))</f>
        <v>0</v>
      </c>
      <c r="AT97" s="245">
        <f>+IF(AT95="","",PROGRAMA!$I$13*AT96*(((AT96/PROGRAMA!$I$9)*(PROGRAMA!$I$12-PROGRAMA!$I$11)/2)+PROGRAMA!$I$11))</f>
        <v>0</v>
      </c>
      <c r="AU97" s="245">
        <f>+IF(AU95="","",PROGRAMA!$I$13*AU96*(((AU96/PROGRAMA!$I$9)*(PROGRAMA!$I$12-PROGRAMA!$I$11)/2)+PROGRAMA!$I$11))</f>
        <v>0</v>
      </c>
      <c r="AV97" s="245">
        <f>+IF(AV95="","",PROGRAMA!$I$13*AV96*(((AV96/PROGRAMA!$I$9)*(PROGRAMA!$I$12-PROGRAMA!$I$11)/2)+PROGRAMA!$I$11))</f>
        <v>0</v>
      </c>
      <c r="AW97" s="245">
        <f>+IF(AW95="","",PROGRAMA!$I$13*AW96*(((AW96/PROGRAMA!$I$9)*(PROGRAMA!$I$12-PROGRAMA!$I$11)/2)+PROGRAMA!$I$11))</f>
        <v>0</v>
      </c>
      <c r="AX97" s="245">
        <f>+IF(AX95="","",PROGRAMA!$I$13*AX96*(((AX96/PROGRAMA!$I$9)*(PROGRAMA!$I$12-PROGRAMA!$I$11)/2)+PROGRAMA!$I$11))</f>
        <v>0</v>
      </c>
      <c r="AY97" s="245">
        <f>+IF(AY95="","",PROGRAMA!$I$13*AY96*(((AY96/PROGRAMA!$I$9)*(PROGRAMA!$I$12-PROGRAMA!$I$11)/2)+PROGRAMA!$I$11))</f>
        <v>0</v>
      </c>
      <c r="AZ97" s="245">
        <f>+IF(AZ95="","",PROGRAMA!$I$13*AZ96*(((AZ96/PROGRAMA!$I$9)*(PROGRAMA!$I$12-PROGRAMA!$I$11)/2)+PROGRAMA!$I$11))</f>
        <v>0</v>
      </c>
      <c r="BA97" s="245">
        <f>+IF(BA95="","",PROGRAMA!$I$13*BA96*(((BA96/PROGRAMA!$I$9)*(PROGRAMA!$I$12-PROGRAMA!$I$11)/2)+PROGRAMA!$I$11))</f>
        <v>0</v>
      </c>
      <c r="BB97" s="245">
        <f>+IF(BB95="","",PROGRAMA!$I$13*BB96*(((BB96/PROGRAMA!$I$9)*(PROGRAMA!$I$12-PROGRAMA!$I$11)/2)+PROGRAMA!$I$11))</f>
        <v>0</v>
      </c>
      <c r="BC97" s="245">
        <f>+IF(BC95="","",PROGRAMA!$I$13*BC96*(((BC96/PROGRAMA!$I$9)*(PROGRAMA!$I$12-PROGRAMA!$I$11)/2)+PROGRAMA!$I$11))</f>
        <v>0</v>
      </c>
      <c r="BD97" s="245">
        <f>+IF(BD95="","",PROGRAMA!$I$13*BD96*(((BD96/PROGRAMA!$I$9)*(PROGRAMA!$I$12-PROGRAMA!$I$11)/2)+PROGRAMA!$I$11))</f>
        <v>0</v>
      </c>
      <c r="BE97" s="245">
        <f>+IF(BE95="","",PROGRAMA!$I$13*BE96*(((BE96/PROGRAMA!$I$9)*(PROGRAMA!$I$12-PROGRAMA!$I$11)/2)+PROGRAMA!$I$11))</f>
        <v>0</v>
      </c>
      <c r="BF97" s="245">
        <f>+IF(BF95="","",PROGRAMA!$I$13*BF96*(((BF96/PROGRAMA!$I$9)*(PROGRAMA!$I$12-PROGRAMA!$I$11)/2)+PROGRAMA!$I$11))</f>
        <v>0</v>
      </c>
      <c r="BG97" s="245">
        <f>+IF(BG95="","",PROGRAMA!$I$13*BG96*(((BG96/PROGRAMA!$I$9)*(PROGRAMA!$I$12-PROGRAMA!$I$11)/2)+PROGRAMA!$I$11))</f>
        <v>0</v>
      </c>
      <c r="BH97" s="245">
        <f>+IF(BH95="","",PROGRAMA!$I$13*BH96*(((BH96/PROGRAMA!$I$9)*(PROGRAMA!$I$12-PROGRAMA!$I$11)/2)+PROGRAMA!$I$11))</f>
        <v>0</v>
      </c>
      <c r="BI97" s="245">
        <f>+IF(BI95="","",PROGRAMA!$I$13*BI96*(((BI96/PROGRAMA!$I$9)*(PROGRAMA!$I$12-PROGRAMA!$I$11)/2)+PROGRAMA!$I$11))</f>
        <v>0</v>
      </c>
      <c r="BJ97" s="245">
        <f>+IF(BJ95="","",PROGRAMA!$I$13*BJ96*(((BJ96/PROGRAMA!$I$9)*(PROGRAMA!$I$12-PROGRAMA!$I$11)/2)+PROGRAMA!$I$11))</f>
        <v>0</v>
      </c>
      <c r="BK97" s="245">
        <f>+IF(BK95="","",PROGRAMA!$I$13*BK96*(((BK96/PROGRAMA!$I$9)*(PROGRAMA!$I$12-PROGRAMA!$I$11)/2)+PROGRAMA!$I$11))</f>
        <v>0</v>
      </c>
      <c r="BL97" s="245">
        <f>+IF(BL95="","",PROGRAMA!$I$13*BL96*(((BL96/PROGRAMA!$I$9)*(PROGRAMA!$I$12-PROGRAMA!$I$11)/2)+PROGRAMA!$I$11))</f>
        <v>0</v>
      </c>
      <c r="BM97" s="245">
        <f>+IF(BM95="","",PROGRAMA!$I$13*BM96*(((BM96/PROGRAMA!$I$9)*(PROGRAMA!$I$12-PROGRAMA!$I$11)/2)+PROGRAMA!$I$11))</f>
        <v>0</v>
      </c>
      <c r="BN97" s="245">
        <f>+IF(BN95="","",PROGRAMA!$I$13*BN96*(((BN96/PROGRAMA!$I$9)*(PROGRAMA!$I$12-PROGRAMA!$I$11)/2)+PROGRAMA!$I$11))</f>
        <v>0</v>
      </c>
      <c r="BO97" s="245">
        <f>+IF(BO95="","",PROGRAMA!$I$13*BO96*(((BO96/PROGRAMA!$I$9)*(PROGRAMA!$I$12-PROGRAMA!$I$11)/2)+PROGRAMA!$I$11))</f>
        <v>0</v>
      </c>
      <c r="BP97" s="245">
        <f>+IF(BP95="","",PROGRAMA!$I$13*BP96*(((BP96/PROGRAMA!$I$9)*(PROGRAMA!$I$12-PROGRAMA!$I$11)/2)+PROGRAMA!$I$11))</f>
        <v>0</v>
      </c>
      <c r="BQ97" s="245">
        <f>+IF(BQ95="","",PROGRAMA!$I$13*BQ96*(((BQ96/PROGRAMA!$I$9)*(PROGRAMA!$I$12-PROGRAMA!$I$11)/2)+PROGRAMA!$I$11))</f>
        <v>0</v>
      </c>
      <c r="BR97" s="245">
        <f>+IF(BR95="","",PROGRAMA!$I$13*BR96*(((BR96/PROGRAMA!$I$9)*(PROGRAMA!$I$12-PROGRAMA!$I$11)/2)+PROGRAMA!$I$11))</f>
        <v>0</v>
      </c>
      <c r="BS97" s="245">
        <f>+IF(BS95="","",PROGRAMA!$I$13*BS96*(((BS96/PROGRAMA!$I$9)*(PROGRAMA!$I$12-PROGRAMA!$I$11)/2)+PROGRAMA!$I$11))</f>
        <v>0</v>
      </c>
      <c r="BT97" s="245">
        <f>+IF(BT95="","",PROGRAMA!$I$13*BT96*(((BT96/PROGRAMA!$I$9)*(PROGRAMA!$I$12-PROGRAMA!$I$11)/2)+PROGRAMA!$I$11))</f>
        <v>0</v>
      </c>
      <c r="BU97" s="245">
        <f>+IF(BU95="","",PROGRAMA!$I$13*BU96*(((BU96/PROGRAMA!$I$9)*(PROGRAMA!$I$12-PROGRAMA!$I$11)/2)+PROGRAMA!$I$11))</f>
        <v>0</v>
      </c>
      <c r="BV97" s="245">
        <f>+IF(BV95="","",PROGRAMA!$I$13*BV96*(((BV96/PROGRAMA!$I$9)*(PROGRAMA!$I$12-PROGRAMA!$I$11)/2)+PROGRAMA!$I$11))</f>
        <v>0</v>
      </c>
      <c r="BW97" s="245">
        <f>+IF(BW95="","",PROGRAMA!$I$13*BW96*(((BW96/PROGRAMA!$I$9)*(PROGRAMA!$I$12-PROGRAMA!$I$11)/2)+PROGRAMA!$I$11))</f>
        <v>0</v>
      </c>
      <c r="BX97" s="245">
        <f>+IF(BX95="","",PROGRAMA!$I$13*BX96*(((BX96/PROGRAMA!$I$9)*(PROGRAMA!$I$12-PROGRAMA!$I$11)/2)+PROGRAMA!$I$11))</f>
        <v>0</v>
      </c>
      <c r="BY97" s="245">
        <f>+IF(BY95="","",PROGRAMA!$I$13*BY96*(((BY96/PROGRAMA!$I$9)*(PROGRAMA!$I$12-PROGRAMA!$I$11)/2)+PROGRAMA!$I$11))</f>
        <v>0</v>
      </c>
      <c r="BZ97" s="245">
        <f>+IF(BZ95="","",PROGRAMA!$I$13*BZ96*(((BZ96/PROGRAMA!$I$9)*(PROGRAMA!$I$12-PROGRAMA!$I$11)/2)+PROGRAMA!$I$11))</f>
        <v>0</v>
      </c>
      <c r="CA97" s="245">
        <f>+IF(CA95="","",PROGRAMA!$I$13*CA96*(((CA96/PROGRAMA!$I$9)*(PROGRAMA!$I$12-PROGRAMA!$I$11)/2)+PROGRAMA!$I$11))</f>
        <v>0</v>
      </c>
      <c r="CB97" s="245">
        <f>+IF(CB95="","",PROGRAMA!$I$13*CB96*(((CB96/PROGRAMA!$I$9)*(PROGRAMA!$I$12-PROGRAMA!$I$11)/2)+PROGRAMA!$I$11))</f>
        <v>0</v>
      </c>
      <c r="CC97" s="245">
        <f>+IF(CC95="","",PROGRAMA!$I$13*CC96*(((CC96/PROGRAMA!$I$9)*(PROGRAMA!$I$12-PROGRAMA!$I$11)/2)+PROGRAMA!$I$11))</f>
        <v>0</v>
      </c>
      <c r="CD97" s="245">
        <f>+IF(CD95="","",PROGRAMA!$I$13*CD96*(((CD96/PROGRAMA!$I$9)*(PROGRAMA!$I$12-PROGRAMA!$I$11)/2)+PROGRAMA!$I$11))</f>
        <v>0</v>
      </c>
      <c r="CE97" s="245">
        <f>+IF(CE95="","",PROGRAMA!$I$13*CE96*(((CE96/PROGRAMA!$I$9)*(PROGRAMA!$I$12-PROGRAMA!$I$11)/2)+PROGRAMA!$I$11))</f>
        <v>0</v>
      </c>
      <c r="CF97" s="245">
        <f>+IF(CF95="","",PROGRAMA!$I$13*CF96*(((CF96/PROGRAMA!$I$9)*(PROGRAMA!$I$12-PROGRAMA!$I$11)/2)+PROGRAMA!$I$11))</f>
        <v>0</v>
      </c>
    </row>
    <row r="98" spans="1:84" ht="15" customHeight="1" thickTop="1" thickBot="1" x14ac:dyDescent="0.35">
      <c r="A98" s="967"/>
      <c r="B98" s="967" t="s">
        <v>259</v>
      </c>
      <c r="C98" s="970" t="str">
        <f>+IF($B$55='Base Datos'!$V$21,B98,"")</f>
        <v>Contenedor 8</v>
      </c>
      <c r="D98" s="241" t="str">
        <f>+IF($B$55='Base Datos'!$V$21,D56,"")</f>
        <v>Densidad Descarga Solida, gr/l</v>
      </c>
      <c r="E98" s="255"/>
      <c r="F98" s="882"/>
      <c r="G98" s="882"/>
      <c r="H98" s="882"/>
      <c r="I98" s="882"/>
      <c r="J98" s="882"/>
      <c r="K98" s="882"/>
      <c r="L98" s="882"/>
      <c r="M98" s="882"/>
      <c r="N98" s="882"/>
      <c r="O98" s="882"/>
      <c r="P98" s="882"/>
      <c r="Q98" s="882"/>
      <c r="R98" s="882"/>
      <c r="S98" s="882"/>
      <c r="T98" s="882"/>
      <c r="U98" s="882"/>
      <c r="V98" s="882"/>
      <c r="W98" s="882"/>
      <c r="X98" s="882"/>
      <c r="Y98" s="882"/>
      <c r="Z98" s="882"/>
      <c r="AA98" s="882"/>
      <c r="AB98" s="882"/>
      <c r="AC98" s="882"/>
      <c r="AD98" s="882"/>
      <c r="AE98" s="882"/>
      <c r="AF98" s="882"/>
      <c r="AG98" s="882"/>
      <c r="AH98" s="882"/>
      <c r="AI98" s="882"/>
      <c r="AJ98" s="882"/>
      <c r="AK98" s="882"/>
      <c r="AL98" s="882"/>
      <c r="AM98" s="882"/>
      <c r="AN98" s="882"/>
      <c r="AO98" s="882"/>
      <c r="AP98" s="882"/>
      <c r="AQ98" s="882"/>
      <c r="AR98" s="882"/>
      <c r="AS98" s="882"/>
      <c r="AT98" s="882"/>
      <c r="AU98" s="882"/>
      <c r="AV98" s="882"/>
      <c r="AW98" s="882"/>
      <c r="AX98" s="882"/>
      <c r="AY98" s="882"/>
      <c r="AZ98" s="882"/>
      <c r="BA98" s="882"/>
      <c r="BB98" s="882"/>
      <c r="BC98" s="882"/>
      <c r="BD98" s="882"/>
      <c r="BE98" s="882"/>
      <c r="BF98" s="882"/>
      <c r="BG98" s="882"/>
      <c r="BH98" s="882"/>
      <c r="BI98" s="882"/>
      <c r="BJ98" s="882"/>
      <c r="BK98" s="882"/>
      <c r="BL98" s="882"/>
      <c r="BM98" s="882"/>
      <c r="BN98" s="882"/>
      <c r="BO98" s="882"/>
      <c r="BP98" s="882"/>
      <c r="BQ98" s="882"/>
      <c r="BR98" s="882"/>
      <c r="BS98" s="882"/>
      <c r="BT98" s="882"/>
      <c r="BU98" s="882"/>
      <c r="BV98" s="882"/>
      <c r="BW98" s="882"/>
      <c r="BX98" s="882"/>
      <c r="BY98" s="882"/>
      <c r="BZ98" s="882"/>
      <c r="CA98" s="882"/>
      <c r="CB98" s="882"/>
      <c r="CC98" s="882"/>
      <c r="CD98" s="882"/>
      <c r="CE98" s="882"/>
      <c r="CF98" s="882"/>
    </row>
    <row r="99" spans="1:84" ht="15" customHeight="1" thickBot="1" x14ac:dyDescent="0.35">
      <c r="A99" s="967"/>
      <c r="B99" s="967"/>
      <c r="C99" s="968"/>
      <c r="D99" s="242" t="str">
        <f>+IF($B$55='Base Datos'!$V$21,D57,"")</f>
        <v>% AGUA</v>
      </c>
      <c r="E99" s="256"/>
      <c r="F99" s="883"/>
      <c r="G99" s="883"/>
      <c r="H99" s="883"/>
      <c r="I99" s="883"/>
      <c r="J99" s="883"/>
      <c r="K99" s="883"/>
      <c r="L99" s="883"/>
      <c r="M99" s="883"/>
      <c r="N99" s="883"/>
      <c r="O99" s="883"/>
      <c r="P99" s="883"/>
      <c r="Q99" s="883"/>
      <c r="R99" s="883"/>
      <c r="S99" s="883"/>
      <c r="T99" s="883"/>
      <c r="U99" s="883"/>
      <c r="V99" s="883"/>
      <c r="W99" s="883"/>
      <c r="X99" s="883"/>
      <c r="Y99" s="883"/>
      <c r="Z99" s="883"/>
      <c r="AA99" s="883"/>
      <c r="AB99" s="883"/>
      <c r="AC99" s="883"/>
      <c r="AD99" s="883"/>
      <c r="AE99" s="883"/>
      <c r="AF99" s="883"/>
      <c r="AG99" s="883"/>
      <c r="AH99" s="883"/>
      <c r="AI99" s="883"/>
      <c r="AJ99" s="883"/>
      <c r="AK99" s="883"/>
      <c r="AL99" s="883"/>
      <c r="AM99" s="883"/>
      <c r="AN99" s="883"/>
      <c r="AO99" s="883"/>
      <c r="AP99" s="883"/>
      <c r="AQ99" s="883"/>
      <c r="AR99" s="883"/>
      <c r="AS99" s="883"/>
      <c r="AT99" s="883"/>
      <c r="AU99" s="883"/>
      <c r="AV99" s="883"/>
      <c r="AW99" s="883"/>
      <c r="AX99" s="883"/>
      <c r="AY99" s="883"/>
      <c r="AZ99" s="883"/>
      <c r="BA99" s="883"/>
      <c r="BB99" s="883"/>
      <c r="BC99" s="883"/>
      <c r="BD99" s="883"/>
      <c r="BE99" s="883"/>
      <c r="BF99" s="883"/>
      <c r="BG99" s="883"/>
      <c r="BH99" s="883"/>
      <c r="BI99" s="883"/>
      <c r="BJ99" s="883"/>
      <c r="BK99" s="883"/>
      <c r="BL99" s="883"/>
      <c r="BM99" s="883"/>
      <c r="BN99" s="883"/>
      <c r="BO99" s="883"/>
      <c r="BP99" s="883"/>
      <c r="BQ99" s="883"/>
      <c r="BR99" s="883"/>
      <c r="BS99" s="883"/>
      <c r="BT99" s="883"/>
      <c r="BU99" s="883"/>
      <c r="BV99" s="883"/>
      <c r="BW99" s="883"/>
      <c r="BX99" s="883"/>
      <c r="BY99" s="883"/>
      <c r="BZ99" s="883"/>
      <c r="CA99" s="883"/>
      <c r="CB99" s="883"/>
      <c r="CC99" s="883"/>
      <c r="CD99" s="883"/>
      <c r="CE99" s="883"/>
      <c r="CF99" s="883"/>
    </row>
    <row r="100" spans="1:84" ht="15" customHeight="1" thickBot="1" x14ac:dyDescent="0.35">
      <c r="A100" s="967"/>
      <c r="B100" s="967"/>
      <c r="C100" s="968"/>
      <c r="D100" s="242" t="str">
        <f>+IF($B$55='Base Datos'!$V$21,D58,"")</f>
        <v>% HC</v>
      </c>
      <c r="E100" s="212"/>
      <c r="F100" s="884"/>
      <c r="G100" s="884"/>
      <c r="H100" s="884"/>
      <c r="I100" s="884"/>
      <c r="J100" s="884"/>
      <c r="K100" s="884"/>
      <c r="L100" s="884"/>
      <c r="M100" s="884"/>
      <c r="N100" s="884"/>
      <c r="O100" s="884"/>
      <c r="P100" s="884"/>
      <c r="Q100" s="884"/>
      <c r="R100" s="884"/>
      <c r="S100" s="884"/>
      <c r="T100" s="884"/>
      <c r="U100" s="884"/>
      <c r="V100" s="884"/>
      <c r="W100" s="884"/>
      <c r="X100" s="884"/>
      <c r="Y100" s="884"/>
      <c r="Z100" s="884"/>
      <c r="AA100" s="884"/>
      <c r="AB100" s="884"/>
      <c r="AC100" s="884"/>
      <c r="AD100" s="884"/>
      <c r="AE100" s="884"/>
      <c r="AF100" s="884"/>
      <c r="AG100" s="884"/>
      <c r="AH100" s="884"/>
      <c r="AI100" s="884"/>
      <c r="AJ100" s="884"/>
      <c r="AK100" s="884"/>
      <c r="AL100" s="884"/>
      <c r="AM100" s="884"/>
      <c r="AN100" s="884"/>
      <c r="AO100" s="884"/>
      <c r="AP100" s="884"/>
      <c r="AQ100" s="884"/>
      <c r="AR100" s="884"/>
      <c r="AS100" s="884"/>
      <c r="AT100" s="884"/>
      <c r="AU100" s="884"/>
      <c r="AV100" s="884"/>
      <c r="AW100" s="884"/>
      <c r="AX100" s="884"/>
      <c r="AY100" s="884"/>
      <c r="AZ100" s="884"/>
      <c r="BA100" s="884"/>
      <c r="BB100" s="884"/>
      <c r="BC100" s="884"/>
      <c r="BD100" s="884"/>
      <c r="BE100" s="884"/>
      <c r="BF100" s="884"/>
      <c r="BG100" s="884"/>
      <c r="BH100" s="884"/>
      <c r="BI100" s="884"/>
      <c r="BJ100" s="884"/>
      <c r="BK100" s="884"/>
      <c r="BL100" s="884"/>
      <c r="BM100" s="884"/>
      <c r="BN100" s="884"/>
      <c r="BO100" s="884"/>
      <c r="BP100" s="884"/>
      <c r="BQ100" s="884"/>
      <c r="BR100" s="884"/>
      <c r="BS100" s="884"/>
      <c r="BT100" s="884"/>
      <c r="BU100" s="884"/>
      <c r="BV100" s="884"/>
      <c r="BW100" s="884"/>
      <c r="BX100" s="884"/>
      <c r="BY100" s="884"/>
      <c r="BZ100" s="884"/>
      <c r="CA100" s="884"/>
      <c r="CB100" s="884"/>
      <c r="CC100" s="884"/>
      <c r="CD100" s="884"/>
      <c r="CE100" s="884"/>
      <c r="CF100" s="884"/>
    </row>
    <row r="101" spans="1:84" ht="15" customHeight="1" thickBot="1" x14ac:dyDescent="0.35">
      <c r="A101" s="967"/>
      <c r="B101" s="967"/>
      <c r="C101" s="968"/>
      <c r="D101" s="242" t="str">
        <f>+IF($B$55='Base Datos'!$V$21,D59,"")</f>
        <v>% SOLIDOS</v>
      </c>
      <c r="E101" s="197">
        <f>IF(SUM(E99:E100)=0,0,100-E99-E100)</f>
        <v>0</v>
      </c>
      <c r="F101" s="197">
        <f t="shared" ref="F101:BQ101" si="65">IF(SUM(F99:F100)=0,0,100-F99-F100)</f>
        <v>0</v>
      </c>
      <c r="G101" s="197">
        <f t="shared" si="65"/>
        <v>0</v>
      </c>
      <c r="H101" s="197">
        <f t="shared" si="65"/>
        <v>0</v>
      </c>
      <c r="I101" s="197">
        <f t="shared" si="65"/>
        <v>0</v>
      </c>
      <c r="J101" s="197">
        <f t="shared" si="65"/>
        <v>0</v>
      </c>
      <c r="K101" s="197">
        <f t="shared" si="65"/>
        <v>0</v>
      </c>
      <c r="L101" s="197">
        <f t="shared" si="65"/>
        <v>0</v>
      </c>
      <c r="M101" s="197">
        <f t="shared" si="65"/>
        <v>0</v>
      </c>
      <c r="N101" s="197">
        <f t="shared" si="65"/>
        <v>0</v>
      </c>
      <c r="O101" s="197">
        <f t="shared" si="65"/>
        <v>0</v>
      </c>
      <c r="P101" s="197">
        <f t="shared" si="65"/>
        <v>0</v>
      </c>
      <c r="Q101" s="197">
        <f t="shared" si="65"/>
        <v>0</v>
      </c>
      <c r="R101" s="197">
        <f t="shared" si="65"/>
        <v>0</v>
      </c>
      <c r="S101" s="197">
        <f t="shared" si="65"/>
        <v>0</v>
      </c>
      <c r="T101" s="197">
        <f t="shared" si="65"/>
        <v>0</v>
      </c>
      <c r="U101" s="197">
        <f t="shared" si="65"/>
        <v>0</v>
      </c>
      <c r="V101" s="197">
        <f t="shared" si="65"/>
        <v>0</v>
      </c>
      <c r="W101" s="197">
        <f t="shared" si="65"/>
        <v>0</v>
      </c>
      <c r="X101" s="197">
        <f t="shared" si="65"/>
        <v>0</v>
      </c>
      <c r="Y101" s="197">
        <f t="shared" si="65"/>
        <v>0</v>
      </c>
      <c r="Z101" s="197">
        <f t="shared" si="65"/>
        <v>0</v>
      </c>
      <c r="AA101" s="197">
        <f t="shared" si="65"/>
        <v>0</v>
      </c>
      <c r="AB101" s="197">
        <f t="shared" si="65"/>
        <v>0</v>
      </c>
      <c r="AC101" s="197">
        <f t="shared" si="65"/>
        <v>0</v>
      </c>
      <c r="AD101" s="197">
        <f t="shared" si="65"/>
        <v>0</v>
      </c>
      <c r="AE101" s="197">
        <f t="shared" si="65"/>
        <v>0</v>
      </c>
      <c r="AF101" s="197">
        <f t="shared" si="65"/>
        <v>0</v>
      </c>
      <c r="AG101" s="197">
        <f t="shared" si="65"/>
        <v>0</v>
      </c>
      <c r="AH101" s="197">
        <f t="shared" si="65"/>
        <v>0</v>
      </c>
      <c r="AI101" s="197">
        <f t="shared" si="65"/>
        <v>0</v>
      </c>
      <c r="AJ101" s="197">
        <f t="shared" si="65"/>
        <v>0</v>
      </c>
      <c r="AK101" s="197">
        <f t="shared" si="65"/>
        <v>0</v>
      </c>
      <c r="AL101" s="197">
        <f t="shared" si="65"/>
        <v>0</v>
      </c>
      <c r="AM101" s="197">
        <f t="shared" si="65"/>
        <v>0</v>
      </c>
      <c r="AN101" s="197">
        <f t="shared" si="65"/>
        <v>0</v>
      </c>
      <c r="AO101" s="197">
        <f t="shared" si="65"/>
        <v>0</v>
      </c>
      <c r="AP101" s="197">
        <f t="shared" si="65"/>
        <v>0</v>
      </c>
      <c r="AQ101" s="197">
        <f t="shared" si="65"/>
        <v>0</v>
      </c>
      <c r="AR101" s="197">
        <f t="shared" si="65"/>
        <v>0</v>
      </c>
      <c r="AS101" s="197">
        <f t="shared" si="65"/>
        <v>0</v>
      </c>
      <c r="AT101" s="197">
        <f t="shared" si="65"/>
        <v>0</v>
      </c>
      <c r="AU101" s="197">
        <f t="shared" si="65"/>
        <v>0</v>
      </c>
      <c r="AV101" s="197">
        <f t="shared" si="65"/>
        <v>0</v>
      </c>
      <c r="AW101" s="197">
        <f t="shared" si="65"/>
        <v>0</v>
      </c>
      <c r="AX101" s="197">
        <f t="shared" si="65"/>
        <v>0</v>
      </c>
      <c r="AY101" s="197">
        <f t="shared" si="65"/>
        <v>0</v>
      </c>
      <c r="AZ101" s="197">
        <f t="shared" si="65"/>
        <v>0</v>
      </c>
      <c r="BA101" s="197">
        <f t="shared" si="65"/>
        <v>0</v>
      </c>
      <c r="BB101" s="197">
        <f t="shared" si="65"/>
        <v>0</v>
      </c>
      <c r="BC101" s="197">
        <f t="shared" si="65"/>
        <v>0</v>
      </c>
      <c r="BD101" s="197">
        <f t="shared" si="65"/>
        <v>0</v>
      </c>
      <c r="BE101" s="197">
        <f t="shared" si="65"/>
        <v>0</v>
      </c>
      <c r="BF101" s="197">
        <f t="shared" si="65"/>
        <v>0</v>
      </c>
      <c r="BG101" s="197">
        <f t="shared" si="65"/>
        <v>0</v>
      </c>
      <c r="BH101" s="197">
        <f t="shared" si="65"/>
        <v>0</v>
      </c>
      <c r="BI101" s="197">
        <f t="shared" si="65"/>
        <v>0</v>
      </c>
      <c r="BJ101" s="197">
        <f t="shared" si="65"/>
        <v>0</v>
      </c>
      <c r="BK101" s="197">
        <f t="shared" si="65"/>
        <v>0</v>
      </c>
      <c r="BL101" s="197">
        <f t="shared" si="65"/>
        <v>0</v>
      </c>
      <c r="BM101" s="197">
        <f t="shared" si="65"/>
        <v>0</v>
      </c>
      <c r="BN101" s="197">
        <f t="shared" si="65"/>
        <v>0</v>
      </c>
      <c r="BO101" s="197">
        <f t="shared" si="65"/>
        <v>0</v>
      </c>
      <c r="BP101" s="197">
        <f t="shared" si="65"/>
        <v>0</v>
      </c>
      <c r="BQ101" s="197">
        <f t="shared" si="65"/>
        <v>0</v>
      </c>
      <c r="BR101" s="197">
        <f t="shared" ref="BR101:CF101" si="66">IF(SUM(BR99:BR100)=0,0,100-BR99-BR100)</f>
        <v>0</v>
      </c>
      <c r="BS101" s="197">
        <f t="shared" si="66"/>
        <v>0</v>
      </c>
      <c r="BT101" s="197">
        <f t="shared" si="66"/>
        <v>0</v>
      </c>
      <c r="BU101" s="197">
        <f t="shared" si="66"/>
        <v>0</v>
      </c>
      <c r="BV101" s="197">
        <f t="shared" si="66"/>
        <v>0</v>
      </c>
      <c r="BW101" s="197">
        <f t="shared" si="66"/>
        <v>0</v>
      </c>
      <c r="BX101" s="197">
        <f t="shared" si="66"/>
        <v>0</v>
      </c>
      <c r="BY101" s="197">
        <f t="shared" si="66"/>
        <v>0</v>
      </c>
      <c r="BZ101" s="197">
        <f t="shared" si="66"/>
        <v>0</v>
      </c>
      <c r="CA101" s="197">
        <f t="shared" si="66"/>
        <v>0</v>
      </c>
      <c r="CB101" s="197">
        <f t="shared" si="66"/>
        <v>0</v>
      </c>
      <c r="CC101" s="197">
        <f t="shared" si="66"/>
        <v>0</v>
      </c>
      <c r="CD101" s="197">
        <f t="shared" si="66"/>
        <v>0</v>
      </c>
      <c r="CE101" s="197">
        <f t="shared" si="66"/>
        <v>0</v>
      </c>
      <c r="CF101" s="197">
        <f t="shared" si="66"/>
        <v>0</v>
      </c>
    </row>
    <row r="102" spans="1:84" ht="15" customHeight="1" thickBot="1" x14ac:dyDescent="0.35">
      <c r="A102" s="967"/>
      <c r="B102" s="967"/>
      <c r="C102" s="968"/>
      <c r="D102" s="243" t="s">
        <v>122</v>
      </c>
      <c r="E102" s="212"/>
      <c r="F102" s="884"/>
      <c r="G102" s="884"/>
      <c r="H102" s="884"/>
      <c r="I102" s="884"/>
      <c r="J102" s="884"/>
      <c r="K102" s="884"/>
      <c r="L102" s="884"/>
      <c r="M102" s="884"/>
      <c r="N102" s="884"/>
      <c r="O102" s="884"/>
      <c r="P102" s="884"/>
      <c r="Q102" s="884"/>
      <c r="R102" s="884"/>
      <c r="S102" s="884"/>
      <c r="T102" s="884"/>
      <c r="U102" s="884"/>
      <c r="V102" s="884"/>
      <c r="W102" s="884"/>
      <c r="X102" s="884"/>
      <c r="Y102" s="884"/>
      <c r="Z102" s="884"/>
      <c r="AA102" s="884"/>
      <c r="AB102" s="884"/>
      <c r="AC102" s="884"/>
      <c r="AD102" s="884"/>
      <c r="AE102" s="884"/>
      <c r="AF102" s="884"/>
      <c r="AG102" s="884"/>
      <c r="AH102" s="884"/>
      <c r="AI102" s="884"/>
      <c r="AJ102" s="884"/>
      <c r="AK102" s="884"/>
      <c r="AL102" s="884"/>
      <c r="AM102" s="884"/>
      <c r="AN102" s="884"/>
      <c r="AO102" s="884"/>
      <c r="AP102" s="884"/>
      <c r="AQ102" s="884"/>
      <c r="AR102" s="884"/>
      <c r="AS102" s="884"/>
      <c r="AT102" s="884"/>
      <c r="AU102" s="884"/>
      <c r="AV102" s="884"/>
      <c r="AW102" s="884"/>
      <c r="AX102" s="884"/>
      <c r="AY102" s="884"/>
      <c r="AZ102" s="884"/>
      <c r="BA102" s="884"/>
      <c r="BB102" s="884"/>
      <c r="BC102" s="884"/>
      <c r="BD102" s="884"/>
      <c r="BE102" s="884"/>
      <c r="BF102" s="884"/>
      <c r="BG102" s="884"/>
      <c r="BH102" s="884"/>
      <c r="BI102" s="884"/>
      <c r="BJ102" s="884"/>
      <c r="BK102" s="884"/>
      <c r="BL102" s="884"/>
      <c r="BM102" s="884"/>
      <c r="BN102" s="884"/>
      <c r="BO102" s="884"/>
      <c r="BP102" s="884"/>
      <c r="BQ102" s="884"/>
      <c r="BR102" s="884"/>
      <c r="BS102" s="884"/>
      <c r="BT102" s="884"/>
      <c r="BU102" s="884"/>
      <c r="BV102" s="884"/>
      <c r="BW102" s="884"/>
      <c r="BX102" s="884"/>
      <c r="BY102" s="884"/>
      <c r="BZ102" s="884"/>
      <c r="CA102" s="884"/>
      <c r="CB102" s="884"/>
      <c r="CC102" s="884"/>
      <c r="CD102" s="884"/>
      <c r="CE102" s="884"/>
      <c r="CF102" s="884"/>
    </row>
    <row r="103" spans="1:84" ht="15" customHeight="1" thickBot="1" x14ac:dyDescent="0.35">
      <c r="A103" s="967"/>
      <c r="B103" s="967"/>
      <c r="C103" s="969"/>
      <c r="D103" s="244" t="s">
        <v>174</v>
      </c>
      <c r="E103" s="245">
        <f>+IF(E101="","",PROGRAMA!$I$13*E102*(((E102/PROGRAMA!$I$9)*(PROGRAMA!$I$12-PROGRAMA!$I$11)/2)+PROGRAMA!$I$11))</f>
        <v>0</v>
      </c>
      <c r="F103" s="245">
        <f>+IF(F101="","",PROGRAMA!$I$13*F102*(((F102/PROGRAMA!$I$9)*(PROGRAMA!$I$12-PROGRAMA!$I$11)/2)+PROGRAMA!$I$11))</f>
        <v>0</v>
      </c>
      <c r="G103" s="245">
        <f>+IF(G101="","",PROGRAMA!$I$13*G102*(((G102/PROGRAMA!$I$9)*(PROGRAMA!$I$12-PROGRAMA!$I$11)/2)+PROGRAMA!$I$11))</f>
        <v>0</v>
      </c>
      <c r="H103" s="245">
        <f>+IF(H101="","",PROGRAMA!$I$13*H102*(((H102/PROGRAMA!$I$9)*(PROGRAMA!$I$12-PROGRAMA!$I$11)/2)+PROGRAMA!$I$11))</f>
        <v>0</v>
      </c>
      <c r="I103" s="245">
        <f>+IF(I101="","",PROGRAMA!$I$13*I102*(((I102/PROGRAMA!$I$9)*(PROGRAMA!$I$12-PROGRAMA!$I$11)/2)+PROGRAMA!$I$11))</f>
        <v>0</v>
      </c>
      <c r="J103" s="245">
        <f>+IF(J101="","",PROGRAMA!$I$13*J102*(((J102/PROGRAMA!$I$9)*(PROGRAMA!$I$12-PROGRAMA!$I$11)/2)+PROGRAMA!$I$11))</f>
        <v>0</v>
      </c>
      <c r="K103" s="245">
        <f>+IF(K101="","",PROGRAMA!$I$13*K102*(((K102/PROGRAMA!$I$9)*(PROGRAMA!$I$12-PROGRAMA!$I$11)/2)+PROGRAMA!$I$11))</f>
        <v>0</v>
      </c>
      <c r="L103" s="245">
        <f>+IF(L101="","",PROGRAMA!$I$13*L102*(((L102/PROGRAMA!$I$9)*(PROGRAMA!$I$12-PROGRAMA!$I$11)/2)+PROGRAMA!$I$11))</f>
        <v>0</v>
      </c>
      <c r="M103" s="245">
        <f>+IF(M101="","",PROGRAMA!$I$13*M102*(((M102/PROGRAMA!$I$9)*(PROGRAMA!$I$12-PROGRAMA!$I$11)/2)+PROGRAMA!$I$11))</f>
        <v>0</v>
      </c>
      <c r="N103" s="245">
        <f>+IF(N101="","",PROGRAMA!$I$13*N102*(((N102/PROGRAMA!$I$9)*(PROGRAMA!$I$12-PROGRAMA!$I$11)/2)+PROGRAMA!$I$11))</f>
        <v>0</v>
      </c>
      <c r="O103" s="245">
        <f>+IF(O101="","",PROGRAMA!$I$13*O102*(((O102/PROGRAMA!$I$9)*(PROGRAMA!$I$12-PROGRAMA!$I$11)/2)+PROGRAMA!$I$11))</f>
        <v>0</v>
      </c>
      <c r="P103" s="245">
        <f>+IF(P101="","",PROGRAMA!$I$13*P102*(((P102/PROGRAMA!$I$9)*(PROGRAMA!$I$12-PROGRAMA!$I$11)/2)+PROGRAMA!$I$11))</f>
        <v>0</v>
      </c>
      <c r="Q103" s="245">
        <f>+IF(Q101="","",PROGRAMA!$I$13*Q102*(((Q102/PROGRAMA!$I$9)*(PROGRAMA!$I$12-PROGRAMA!$I$11)/2)+PROGRAMA!$I$11))</f>
        <v>0</v>
      </c>
      <c r="R103" s="245">
        <f>+IF(R101="","",PROGRAMA!$I$13*R102*(((R102/PROGRAMA!$I$9)*(PROGRAMA!$I$12-PROGRAMA!$I$11)/2)+PROGRAMA!$I$11))</f>
        <v>0</v>
      </c>
      <c r="S103" s="245">
        <f>+IF(S101="","",PROGRAMA!$I$13*S102*(((S102/PROGRAMA!$I$9)*(PROGRAMA!$I$12-PROGRAMA!$I$11)/2)+PROGRAMA!$I$11))</f>
        <v>0</v>
      </c>
      <c r="T103" s="245">
        <f>+IF(T101="","",PROGRAMA!$I$13*T102*(((T102/PROGRAMA!$I$9)*(PROGRAMA!$I$12-PROGRAMA!$I$11)/2)+PROGRAMA!$I$11))</f>
        <v>0</v>
      </c>
      <c r="U103" s="245">
        <f>+IF(U101="","",PROGRAMA!$I$13*U102*(((U102/PROGRAMA!$I$9)*(PROGRAMA!$I$12-PROGRAMA!$I$11)/2)+PROGRAMA!$I$11))</f>
        <v>0</v>
      </c>
      <c r="V103" s="245">
        <f>+IF(V101="","",PROGRAMA!$I$13*V102*(((V102/PROGRAMA!$I$9)*(PROGRAMA!$I$12-PROGRAMA!$I$11)/2)+PROGRAMA!$I$11))</f>
        <v>0</v>
      </c>
      <c r="W103" s="245">
        <f>+IF(W101="","",PROGRAMA!$I$13*W102*(((W102/PROGRAMA!$I$9)*(PROGRAMA!$I$12-PROGRAMA!$I$11)/2)+PROGRAMA!$I$11))</f>
        <v>0</v>
      </c>
      <c r="X103" s="245">
        <f>+IF(X101="","",PROGRAMA!$I$13*X102*(((X102/PROGRAMA!$I$9)*(PROGRAMA!$I$12-PROGRAMA!$I$11)/2)+PROGRAMA!$I$11))</f>
        <v>0</v>
      </c>
      <c r="Y103" s="245">
        <f>+IF(Y101="","",PROGRAMA!$I$13*Y102*(((Y102/PROGRAMA!$I$9)*(PROGRAMA!$I$12-PROGRAMA!$I$11)/2)+PROGRAMA!$I$11))</f>
        <v>0</v>
      </c>
      <c r="Z103" s="245">
        <f>+IF(Z101="","",PROGRAMA!$I$13*Z102*(((Z102/PROGRAMA!$I$9)*(PROGRAMA!$I$12-PROGRAMA!$I$11)/2)+PROGRAMA!$I$11))</f>
        <v>0</v>
      </c>
      <c r="AA103" s="245">
        <f>+IF(AA101="","",PROGRAMA!$I$13*AA102*(((AA102/PROGRAMA!$I$9)*(PROGRAMA!$I$12-PROGRAMA!$I$11)/2)+PROGRAMA!$I$11))</f>
        <v>0</v>
      </c>
      <c r="AB103" s="245">
        <f>+IF(AB101="","",PROGRAMA!$I$13*AB102*(((AB102/PROGRAMA!$I$9)*(PROGRAMA!$I$12-PROGRAMA!$I$11)/2)+PROGRAMA!$I$11))</f>
        <v>0</v>
      </c>
      <c r="AC103" s="245">
        <f>+IF(AC101="","",PROGRAMA!$I$13*AC102*(((AC102/PROGRAMA!$I$9)*(PROGRAMA!$I$12-PROGRAMA!$I$11)/2)+PROGRAMA!$I$11))</f>
        <v>0</v>
      </c>
      <c r="AD103" s="245">
        <f>+IF(AD101="","",PROGRAMA!$I$13*AD102*(((AD102/PROGRAMA!$I$9)*(PROGRAMA!$I$12-PROGRAMA!$I$11)/2)+PROGRAMA!$I$11))</f>
        <v>0</v>
      </c>
      <c r="AE103" s="245">
        <f>+IF(AE101="","",PROGRAMA!$I$13*AE102*(((AE102/PROGRAMA!$I$9)*(PROGRAMA!$I$12-PROGRAMA!$I$11)/2)+PROGRAMA!$I$11))</f>
        <v>0</v>
      </c>
      <c r="AF103" s="245">
        <f>+IF(AF101="","",PROGRAMA!$I$13*AF102*(((AF102/PROGRAMA!$I$9)*(PROGRAMA!$I$12-PROGRAMA!$I$11)/2)+PROGRAMA!$I$11))</f>
        <v>0</v>
      </c>
      <c r="AG103" s="245">
        <f>+IF(AG101="","",PROGRAMA!$I$13*AG102*(((AG102/PROGRAMA!$I$9)*(PROGRAMA!$I$12-PROGRAMA!$I$11)/2)+PROGRAMA!$I$11))</f>
        <v>0</v>
      </c>
      <c r="AH103" s="245">
        <f>+IF(AH101="","",PROGRAMA!$I$13*AH102*(((AH102/PROGRAMA!$I$9)*(PROGRAMA!$I$12-PROGRAMA!$I$11)/2)+PROGRAMA!$I$11))</f>
        <v>0</v>
      </c>
      <c r="AI103" s="245">
        <f>+IF(AI101="","",PROGRAMA!$I$13*AI102*(((AI102/PROGRAMA!$I$9)*(PROGRAMA!$I$12-PROGRAMA!$I$11)/2)+PROGRAMA!$I$11))</f>
        <v>0</v>
      </c>
      <c r="AJ103" s="245">
        <f>+IF(AJ101="","",PROGRAMA!$I$13*AJ102*(((AJ102/PROGRAMA!$I$9)*(PROGRAMA!$I$12-PROGRAMA!$I$11)/2)+PROGRAMA!$I$11))</f>
        <v>0</v>
      </c>
      <c r="AK103" s="245">
        <f>+IF(AK101="","",PROGRAMA!$I$13*AK102*(((AK102/PROGRAMA!$I$9)*(PROGRAMA!$I$12-PROGRAMA!$I$11)/2)+PROGRAMA!$I$11))</f>
        <v>0</v>
      </c>
      <c r="AL103" s="245">
        <f>+IF(AL101="","",PROGRAMA!$I$13*AL102*(((AL102/PROGRAMA!$I$9)*(PROGRAMA!$I$12-PROGRAMA!$I$11)/2)+PROGRAMA!$I$11))</f>
        <v>0</v>
      </c>
      <c r="AM103" s="245">
        <f>+IF(AM101="","",PROGRAMA!$I$13*AM102*(((AM102/PROGRAMA!$I$9)*(PROGRAMA!$I$12-PROGRAMA!$I$11)/2)+PROGRAMA!$I$11))</f>
        <v>0</v>
      </c>
      <c r="AN103" s="245">
        <f>+IF(AN101="","",PROGRAMA!$I$13*AN102*(((AN102/PROGRAMA!$I$9)*(PROGRAMA!$I$12-PROGRAMA!$I$11)/2)+PROGRAMA!$I$11))</f>
        <v>0</v>
      </c>
      <c r="AO103" s="245">
        <f>+IF(AO101="","",PROGRAMA!$I$13*AO102*(((AO102/PROGRAMA!$I$9)*(PROGRAMA!$I$12-PROGRAMA!$I$11)/2)+PROGRAMA!$I$11))</f>
        <v>0</v>
      </c>
      <c r="AP103" s="245">
        <f>+IF(AP101="","",PROGRAMA!$I$13*AP102*(((AP102/PROGRAMA!$I$9)*(PROGRAMA!$I$12-PROGRAMA!$I$11)/2)+PROGRAMA!$I$11))</f>
        <v>0</v>
      </c>
      <c r="AQ103" s="245">
        <f>+IF(AQ101="","",PROGRAMA!$I$13*AQ102*(((AQ102/PROGRAMA!$I$9)*(PROGRAMA!$I$12-PROGRAMA!$I$11)/2)+PROGRAMA!$I$11))</f>
        <v>0</v>
      </c>
      <c r="AR103" s="245">
        <f>+IF(AR101="","",PROGRAMA!$I$13*AR102*(((AR102/PROGRAMA!$I$9)*(PROGRAMA!$I$12-PROGRAMA!$I$11)/2)+PROGRAMA!$I$11))</f>
        <v>0</v>
      </c>
      <c r="AS103" s="245">
        <f>+IF(AS101="","",PROGRAMA!$I$13*AS102*(((AS102/PROGRAMA!$I$9)*(PROGRAMA!$I$12-PROGRAMA!$I$11)/2)+PROGRAMA!$I$11))</f>
        <v>0</v>
      </c>
      <c r="AT103" s="245">
        <f>+IF(AT101="","",PROGRAMA!$I$13*AT102*(((AT102/PROGRAMA!$I$9)*(PROGRAMA!$I$12-PROGRAMA!$I$11)/2)+PROGRAMA!$I$11))</f>
        <v>0</v>
      </c>
      <c r="AU103" s="245">
        <f>+IF(AU101="","",PROGRAMA!$I$13*AU102*(((AU102/PROGRAMA!$I$9)*(PROGRAMA!$I$12-PROGRAMA!$I$11)/2)+PROGRAMA!$I$11))</f>
        <v>0</v>
      </c>
      <c r="AV103" s="245">
        <f>+IF(AV101="","",PROGRAMA!$I$13*AV102*(((AV102/PROGRAMA!$I$9)*(PROGRAMA!$I$12-PROGRAMA!$I$11)/2)+PROGRAMA!$I$11))</f>
        <v>0</v>
      </c>
      <c r="AW103" s="245">
        <f>+IF(AW101="","",PROGRAMA!$I$13*AW102*(((AW102/PROGRAMA!$I$9)*(PROGRAMA!$I$12-PROGRAMA!$I$11)/2)+PROGRAMA!$I$11))</f>
        <v>0</v>
      </c>
      <c r="AX103" s="245">
        <f>+IF(AX101="","",PROGRAMA!$I$13*AX102*(((AX102/PROGRAMA!$I$9)*(PROGRAMA!$I$12-PROGRAMA!$I$11)/2)+PROGRAMA!$I$11))</f>
        <v>0</v>
      </c>
      <c r="AY103" s="245">
        <f>+IF(AY101="","",PROGRAMA!$I$13*AY102*(((AY102/PROGRAMA!$I$9)*(PROGRAMA!$I$12-PROGRAMA!$I$11)/2)+PROGRAMA!$I$11))</f>
        <v>0</v>
      </c>
      <c r="AZ103" s="245">
        <f>+IF(AZ101="","",PROGRAMA!$I$13*AZ102*(((AZ102/PROGRAMA!$I$9)*(PROGRAMA!$I$12-PROGRAMA!$I$11)/2)+PROGRAMA!$I$11))</f>
        <v>0</v>
      </c>
      <c r="BA103" s="245">
        <f>+IF(BA101="","",PROGRAMA!$I$13*BA102*(((BA102/PROGRAMA!$I$9)*(PROGRAMA!$I$12-PROGRAMA!$I$11)/2)+PROGRAMA!$I$11))</f>
        <v>0</v>
      </c>
      <c r="BB103" s="245">
        <f>+IF(BB101="","",PROGRAMA!$I$13*BB102*(((BB102/PROGRAMA!$I$9)*(PROGRAMA!$I$12-PROGRAMA!$I$11)/2)+PROGRAMA!$I$11))</f>
        <v>0</v>
      </c>
      <c r="BC103" s="245">
        <f>+IF(BC101="","",PROGRAMA!$I$13*BC102*(((BC102/PROGRAMA!$I$9)*(PROGRAMA!$I$12-PROGRAMA!$I$11)/2)+PROGRAMA!$I$11))</f>
        <v>0</v>
      </c>
      <c r="BD103" s="245">
        <f>+IF(BD101="","",PROGRAMA!$I$13*BD102*(((BD102/PROGRAMA!$I$9)*(PROGRAMA!$I$12-PROGRAMA!$I$11)/2)+PROGRAMA!$I$11))</f>
        <v>0</v>
      </c>
      <c r="BE103" s="245">
        <f>+IF(BE101="","",PROGRAMA!$I$13*BE102*(((BE102/PROGRAMA!$I$9)*(PROGRAMA!$I$12-PROGRAMA!$I$11)/2)+PROGRAMA!$I$11))</f>
        <v>0</v>
      </c>
      <c r="BF103" s="245">
        <f>+IF(BF101="","",PROGRAMA!$I$13*BF102*(((BF102/PROGRAMA!$I$9)*(PROGRAMA!$I$12-PROGRAMA!$I$11)/2)+PROGRAMA!$I$11))</f>
        <v>0</v>
      </c>
      <c r="BG103" s="245">
        <f>+IF(BG101="","",PROGRAMA!$I$13*BG102*(((BG102/PROGRAMA!$I$9)*(PROGRAMA!$I$12-PROGRAMA!$I$11)/2)+PROGRAMA!$I$11))</f>
        <v>0</v>
      </c>
      <c r="BH103" s="245">
        <f>+IF(BH101="","",PROGRAMA!$I$13*BH102*(((BH102/PROGRAMA!$I$9)*(PROGRAMA!$I$12-PROGRAMA!$I$11)/2)+PROGRAMA!$I$11))</f>
        <v>0</v>
      </c>
      <c r="BI103" s="245">
        <f>+IF(BI101="","",PROGRAMA!$I$13*BI102*(((BI102/PROGRAMA!$I$9)*(PROGRAMA!$I$12-PROGRAMA!$I$11)/2)+PROGRAMA!$I$11))</f>
        <v>0</v>
      </c>
      <c r="BJ103" s="245">
        <f>+IF(BJ101="","",PROGRAMA!$I$13*BJ102*(((BJ102/PROGRAMA!$I$9)*(PROGRAMA!$I$12-PROGRAMA!$I$11)/2)+PROGRAMA!$I$11))</f>
        <v>0</v>
      </c>
      <c r="BK103" s="245">
        <f>+IF(BK101="","",PROGRAMA!$I$13*BK102*(((BK102/PROGRAMA!$I$9)*(PROGRAMA!$I$12-PROGRAMA!$I$11)/2)+PROGRAMA!$I$11))</f>
        <v>0</v>
      </c>
      <c r="BL103" s="245">
        <f>+IF(BL101="","",PROGRAMA!$I$13*BL102*(((BL102/PROGRAMA!$I$9)*(PROGRAMA!$I$12-PROGRAMA!$I$11)/2)+PROGRAMA!$I$11))</f>
        <v>0</v>
      </c>
      <c r="BM103" s="245">
        <f>+IF(BM101="","",PROGRAMA!$I$13*BM102*(((BM102/PROGRAMA!$I$9)*(PROGRAMA!$I$12-PROGRAMA!$I$11)/2)+PROGRAMA!$I$11))</f>
        <v>0</v>
      </c>
      <c r="BN103" s="245">
        <f>+IF(BN101="","",PROGRAMA!$I$13*BN102*(((BN102/PROGRAMA!$I$9)*(PROGRAMA!$I$12-PROGRAMA!$I$11)/2)+PROGRAMA!$I$11))</f>
        <v>0</v>
      </c>
      <c r="BO103" s="245">
        <f>+IF(BO101="","",PROGRAMA!$I$13*BO102*(((BO102/PROGRAMA!$I$9)*(PROGRAMA!$I$12-PROGRAMA!$I$11)/2)+PROGRAMA!$I$11))</f>
        <v>0</v>
      </c>
      <c r="BP103" s="245">
        <f>+IF(BP101="","",PROGRAMA!$I$13*BP102*(((BP102/PROGRAMA!$I$9)*(PROGRAMA!$I$12-PROGRAMA!$I$11)/2)+PROGRAMA!$I$11))</f>
        <v>0</v>
      </c>
      <c r="BQ103" s="245">
        <f>+IF(BQ101="","",PROGRAMA!$I$13*BQ102*(((BQ102/PROGRAMA!$I$9)*(PROGRAMA!$I$12-PROGRAMA!$I$11)/2)+PROGRAMA!$I$11))</f>
        <v>0</v>
      </c>
      <c r="BR103" s="245">
        <f>+IF(BR101="","",PROGRAMA!$I$13*BR102*(((BR102/PROGRAMA!$I$9)*(PROGRAMA!$I$12-PROGRAMA!$I$11)/2)+PROGRAMA!$I$11))</f>
        <v>0</v>
      </c>
      <c r="BS103" s="245">
        <f>+IF(BS101="","",PROGRAMA!$I$13*BS102*(((BS102/PROGRAMA!$I$9)*(PROGRAMA!$I$12-PROGRAMA!$I$11)/2)+PROGRAMA!$I$11))</f>
        <v>0</v>
      </c>
      <c r="BT103" s="245">
        <f>+IF(BT101="","",PROGRAMA!$I$13*BT102*(((BT102/PROGRAMA!$I$9)*(PROGRAMA!$I$12-PROGRAMA!$I$11)/2)+PROGRAMA!$I$11))</f>
        <v>0</v>
      </c>
      <c r="BU103" s="245">
        <f>+IF(BU101="","",PROGRAMA!$I$13*BU102*(((BU102/PROGRAMA!$I$9)*(PROGRAMA!$I$12-PROGRAMA!$I$11)/2)+PROGRAMA!$I$11))</f>
        <v>0</v>
      </c>
      <c r="BV103" s="245">
        <f>+IF(BV101="","",PROGRAMA!$I$13*BV102*(((BV102/PROGRAMA!$I$9)*(PROGRAMA!$I$12-PROGRAMA!$I$11)/2)+PROGRAMA!$I$11))</f>
        <v>0</v>
      </c>
      <c r="BW103" s="245">
        <f>+IF(BW101="","",PROGRAMA!$I$13*BW102*(((BW102/PROGRAMA!$I$9)*(PROGRAMA!$I$12-PROGRAMA!$I$11)/2)+PROGRAMA!$I$11))</f>
        <v>0</v>
      </c>
      <c r="BX103" s="245">
        <f>+IF(BX101="","",PROGRAMA!$I$13*BX102*(((BX102/PROGRAMA!$I$9)*(PROGRAMA!$I$12-PROGRAMA!$I$11)/2)+PROGRAMA!$I$11))</f>
        <v>0</v>
      </c>
      <c r="BY103" s="245">
        <f>+IF(BY101="","",PROGRAMA!$I$13*BY102*(((BY102/PROGRAMA!$I$9)*(PROGRAMA!$I$12-PROGRAMA!$I$11)/2)+PROGRAMA!$I$11))</f>
        <v>0</v>
      </c>
      <c r="BZ103" s="245">
        <f>+IF(BZ101="","",PROGRAMA!$I$13*BZ102*(((BZ102/PROGRAMA!$I$9)*(PROGRAMA!$I$12-PROGRAMA!$I$11)/2)+PROGRAMA!$I$11))</f>
        <v>0</v>
      </c>
      <c r="CA103" s="245">
        <f>+IF(CA101="","",PROGRAMA!$I$13*CA102*(((CA102/PROGRAMA!$I$9)*(PROGRAMA!$I$12-PROGRAMA!$I$11)/2)+PROGRAMA!$I$11))</f>
        <v>0</v>
      </c>
      <c r="CB103" s="245">
        <f>+IF(CB101="","",PROGRAMA!$I$13*CB102*(((CB102/PROGRAMA!$I$9)*(PROGRAMA!$I$12-PROGRAMA!$I$11)/2)+PROGRAMA!$I$11))</f>
        <v>0</v>
      </c>
      <c r="CC103" s="245">
        <f>+IF(CC101="","",PROGRAMA!$I$13*CC102*(((CC102/PROGRAMA!$I$9)*(PROGRAMA!$I$12-PROGRAMA!$I$11)/2)+PROGRAMA!$I$11))</f>
        <v>0</v>
      </c>
      <c r="CD103" s="245">
        <f>+IF(CD101="","",PROGRAMA!$I$13*CD102*(((CD102/PROGRAMA!$I$9)*(PROGRAMA!$I$12-PROGRAMA!$I$11)/2)+PROGRAMA!$I$11))</f>
        <v>0</v>
      </c>
      <c r="CE103" s="245">
        <f>+IF(CE101="","",PROGRAMA!$I$13*CE102*(((CE102/PROGRAMA!$I$9)*(PROGRAMA!$I$12-PROGRAMA!$I$11)/2)+PROGRAMA!$I$11))</f>
        <v>0</v>
      </c>
      <c r="CF103" s="245">
        <f>+IF(CF101="","",PROGRAMA!$I$13*CF102*(((CF102/PROGRAMA!$I$9)*(PROGRAMA!$I$12-PROGRAMA!$I$11)/2)+PROGRAMA!$I$11))</f>
        <v>0</v>
      </c>
    </row>
    <row r="104" spans="1:84" ht="15" customHeight="1" thickTop="1" thickBot="1" x14ac:dyDescent="0.35">
      <c r="A104" s="967"/>
      <c r="B104" s="967" t="s">
        <v>260</v>
      </c>
      <c r="C104" s="970" t="str">
        <f>+IF($B$55='Base Datos'!$V$21,B104,"")</f>
        <v>Contenedor 9</v>
      </c>
      <c r="D104" s="241" t="str">
        <f>+IF($B$55='Base Datos'!$V$21,D56,"")</f>
        <v>Densidad Descarga Solida, gr/l</v>
      </c>
      <c r="E104" s="255"/>
      <c r="F104" s="882"/>
      <c r="G104" s="882"/>
      <c r="H104" s="882"/>
      <c r="I104" s="882"/>
      <c r="J104" s="882"/>
      <c r="K104" s="882"/>
      <c r="L104" s="882"/>
      <c r="M104" s="882"/>
      <c r="N104" s="882"/>
      <c r="O104" s="882"/>
      <c r="P104" s="882"/>
      <c r="Q104" s="882"/>
      <c r="R104" s="882"/>
      <c r="S104" s="882"/>
      <c r="T104" s="882"/>
      <c r="U104" s="882"/>
      <c r="V104" s="882"/>
      <c r="W104" s="882"/>
      <c r="X104" s="882"/>
      <c r="Y104" s="882"/>
      <c r="Z104" s="882"/>
      <c r="AA104" s="882"/>
      <c r="AB104" s="882"/>
      <c r="AC104" s="882"/>
      <c r="AD104" s="882"/>
      <c r="AE104" s="882"/>
      <c r="AF104" s="882"/>
      <c r="AG104" s="882"/>
      <c r="AH104" s="882"/>
      <c r="AI104" s="882"/>
      <c r="AJ104" s="882"/>
      <c r="AK104" s="882"/>
      <c r="AL104" s="882"/>
      <c r="AM104" s="882"/>
      <c r="AN104" s="882"/>
      <c r="AO104" s="882"/>
      <c r="AP104" s="882"/>
      <c r="AQ104" s="882"/>
      <c r="AR104" s="882"/>
      <c r="AS104" s="882"/>
      <c r="AT104" s="882"/>
      <c r="AU104" s="882"/>
      <c r="AV104" s="882"/>
      <c r="AW104" s="882"/>
      <c r="AX104" s="882"/>
      <c r="AY104" s="882"/>
      <c r="AZ104" s="882"/>
      <c r="BA104" s="882"/>
      <c r="BB104" s="882"/>
      <c r="BC104" s="882"/>
      <c r="BD104" s="882"/>
      <c r="BE104" s="882"/>
      <c r="BF104" s="882"/>
      <c r="BG104" s="882"/>
      <c r="BH104" s="882"/>
      <c r="BI104" s="882"/>
      <c r="BJ104" s="882"/>
      <c r="BK104" s="882"/>
      <c r="BL104" s="882"/>
      <c r="BM104" s="882"/>
      <c r="BN104" s="882"/>
      <c r="BO104" s="882"/>
      <c r="BP104" s="882"/>
      <c r="BQ104" s="882"/>
      <c r="BR104" s="882"/>
      <c r="BS104" s="882"/>
      <c r="BT104" s="882"/>
      <c r="BU104" s="882"/>
      <c r="BV104" s="882"/>
      <c r="BW104" s="882"/>
      <c r="BX104" s="882"/>
      <c r="BY104" s="882"/>
      <c r="BZ104" s="882"/>
      <c r="CA104" s="882"/>
      <c r="CB104" s="882"/>
      <c r="CC104" s="882"/>
      <c r="CD104" s="882"/>
      <c r="CE104" s="882"/>
      <c r="CF104" s="882"/>
    </row>
    <row r="105" spans="1:84" ht="15" customHeight="1" thickBot="1" x14ac:dyDescent="0.35">
      <c r="A105" s="967"/>
      <c r="B105" s="967"/>
      <c r="C105" s="968"/>
      <c r="D105" s="242" t="str">
        <f>+IF($B$55='Base Datos'!$V$21,D57,"")</f>
        <v>% AGUA</v>
      </c>
      <c r="E105" s="256"/>
      <c r="F105" s="883"/>
      <c r="G105" s="883"/>
      <c r="H105" s="883"/>
      <c r="I105" s="883"/>
      <c r="J105" s="883"/>
      <c r="K105" s="883"/>
      <c r="L105" s="883"/>
      <c r="M105" s="883"/>
      <c r="N105" s="883"/>
      <c r="O105" s="883"/>
      <c r="P105" s="883"/>
      <c r="Q105" s="883"/>
      <c r="R105" s="883"/>
      <c r="S105" s="883"/>
      <c r="T105" s="883"/>
      <c r="U105" s="883"/>
      <c r="V105" s="883"/>
      <c r="W105" s="883"/>
      <c r="X105" s="883"/>
      <c r="Y105" s="883"/>
      <c r="Z105" s="883"/>
      <c r="AA105" s="883"/>
      <c r="AB105" s="883"/>
      <c r="AC105" s="883"/>
      <c r="AD105" s="883"/>
      <c r="AE105" s="883"/>
      <c r="AF105" s="883"/>
      <c r="AG105" s="883"/>
      <c r="AH105" s="883"/>
      <c r="AI105" s="883"/>
      <c r="AJ105" s="883"/>
      <c r="AK105" s="883"/>
      <c r="AL105" s="883"/>
      <c r="AM105" s="883"/>
      <c r="AN105" s="883"/>
      <c r="AO105" s="883"/>
      <c r="AP105" s="883"/>
      <c r="AQ105" s="883"/>
      <c r="AR105" s="883"/>
      <c r="AS105" s="883"/>
      <c r="AT105" s="883"/>
      <c r="AU105" s="883"/>
      <c r="AV105" s="883"/>
      <c r="AW105" s="883"/>
      <c r="AX105" s="883"/>
      <c r="AY105" s="883"/>
      <c r="AZ105" s="883"/>
      <c r="BA105" s="883"/>
      <c r="BB105" s="883"/>
      <c r="BC105" s="883"/>
      <c r="BD105" s="883"/>
      <c r="BE105" s="883"/>
      <c r="BF105" s="883"/>
      <c r="BG105" s="883"/>
      <c r="BH105" s="883"/>
      <c r="BI105" s="883"/>
      <c r="BJ105" s="883"/>
      <c r="BK105" s="883"/>
      <c r="BL105" s="883"/>
      <c r="BM105" s="883"/>
      <c r="BN105" s="883"/>
      <c r="BO105" s="883"/>
      <c r="BP105" s="883"/>
      <c r="BQ105" s="883"/>
      <c r="BR105" s="883"/>
      <c r="BS105" s="883"/>
      <c r="BT105" s="883"/>
      <c r="BU105" s="883"/>
      <c r="BV105" s="883"/>
      <c r="BW105" s="883"/>
      <c r="BX105" s="883"/>
      <c r="BY105" s="883"/>
      <c r="BZ105" s="883"/>
      <c r="CA105" s="883"/>
      <c r="CB105" s="883"/>
      <c r="CC105" s="883"/>
      <c r="CD105" s="883"/>
      <c r="CE105" s="883"/>
      <c r="CF105" s="883"/>
    </row>
    <row r="106" spans="1:84" ht="15" customHeight="1" thickBot="1" x14ac:dyDescent="0.35">
      <c r="A106" s="967"/>
      <c r="B106" s="967"/>
      <c r="C106" s="968"/>
      <c r="D106" s="242" t="str">
        <f>+IF($B$55='Base Datos'!$V$21,D58,"")</f>
        <v>% HC</v>
      </c>
      <c r="E106" s="212"/>
      <c r="F106" s="884"/>
      <c r="G106" s="884"/>
      <c r="H106" s="884"/>
      <c r="I106" s="884"/>
      <c r="J106" s="884"/>
      <c r="K106" s="884"/>
      <c r="L106" s="884"/>
      <c r="M106" s="884"/>
      <c r="N106" s="884"/>
      <c r="O106" s="884"/>
      <c r="P106" s="884"/>
      <c r="Q106" s="884"/>
      <c r="R106" s="884"/>
      <c r="S106" s="884"/>
      <c r="T106" s="884"/>
      <c r="U106" s="884"/>
      <c r="V106" s="884"/>
      <c r="W106" s="884"/>
      <c r="X106" s="884"/>
      <c r="Y106" s="884"/>
      <c r="Z106" s="884"/>
      <c r="AA106" s="884"/>
      <c r="AB106" s="884"/>
      <c r="AC106" s="884"/>
      <c r="AD106" s="884"/>
      <c r="AE106" s="884"/>
      <c r="AF106" s="884"/>
      <c r="AG106" s="884"/>
      <c r="AH106" s="884"/>
      <c r="AI106" s="884"/>
      <c r="AJ106" s="884"/>
      <c r="AK106" s="884"/>
      <c r="AL106" s="884"/>
      <c r="AM106" s="884"/>
      <c r="AN106" s="884"/>
      <c r="AO106" s="884"/>
      <c r="AP106" s="884"/>
      <c r="AQ106" s="884"/>
      <c r="AR106" s="884"/>
      <c r="AS106" s="884"/>
      <c r="AT106" s="884"/>
      <c r="AU106" s="884"/>
      <c r="AV106" s="884"/>
      <c r="AW106" s="884"/>
      <c r="AX106" s="884"/>
      <c r="AY106" s="884"/>
      <c r="AZ106" s="884"/>
      <c r="BA106" s="884"/>
      <c r="BB106" s="884"/>
      <c r="BC106" s="884"/>
      <c r="BD106" s="884"/>
      <c r="BE106" s="884"/>
      <c r="BF106" s="884"/>
      <c r="BG106" s="884"/>
      <c r="BH106" s="884"/>
      <c r="BI106" s="884"/>
      <c r="BJ106" s="884"/>
      <c r="BK106" s="884"/>
      <c r="BL106" s="884"/>
      <c r="BM106" s="884"/>
      <c r="BN106" s="884"/>
      <c r="BO106" s="884"/>
      <c r="BP106" s="884"/>
      <c r="BQ106" s="884"/>
      <c r="BR106" s="884"/>
      <c r="BS106" s="884"/>
      <c r="BT106" s="884"/>
      <c r="BU106" s="884"/>
      <c r="BV106" s="884"/>
      <c r="BW106" s="884"/>
      <c r="BX106" s="884"/>
      <c r="BY106" s="884"/>
      <c r="BZ106" s="884"/>
      <c r="CA106" s="884"/>
      <c r="CB106" s="884"/>
      <c r="CC106" s="884"/>
      <c r="CD106" s="884"/>
      <c r="CE106" s="884"/>
      <c r="CF106" s="884"/>
    </row>
    <row r="107" spans="1:84" ht="17.25" thickBot="1" x14ac:dyDescent="0.35">
      <c r="B107" s="967"/>
      <c r="C107" s="968"/>
      <c r="D107" s="242" t="str">
        <f>+IF($B$55='Base Datos'!$V$21,D59,"")</f>
        <v>% SOLIDOS</v>
      </c>
      <c r="E107" s="197">
        <f>IF(SUM(E105:E106)=0,0,100-E105-E106)</f>
        <v>0</v>
      </c>
      <c r="F107" s="197">
        <f t="shared" ref="F107:BQ107" si="67">IF(SUM(F105:F106)=0,0,100-F105-F106)</f>
        <v>0</v>
      </c>
      <c r="G107" s="197">
        <f t="shared" si="67"/>
        <v>0</v>
      </c>
      <c r="H107" s="197">
        <f t="shared" si="67"/>
        <v>0</v>
      </c>
      <c r="I107" s="197">
        <f t="shared" si="67"/>
        <v>0</v>
      </c>
      <c r="J107" s="197">
        <f t="shared" si="67"/>
        <v>0</v>
      </c>
      <c r="K107" s="197">
        <f t="shared" si="67"/>
        <v>0</v>
      </c>
      <c r="L107" s="197">
        <f t="shared" si="67"/>
        <v>0</v>
      </c>
      <c r="M107" s="197">
        <f t="shared" si="67"/>
        <v>0</v>
      </c>
      <c r="N107" s="197">
        <f t="shared" si="67"/>
        <v>0</v>
      </c>
      <c r="O107" s="197">
        <f t="shared" si="67"/>
        <v>0</v>
      </c>
      <c r="P107" s="197">
        <f t="shared" si="67"/>
        <v>0</v>
      </c>
      <c r="Q107" s="197">
        <f t="shared" si="67"/>
        <v>0</v>
      </c>
      <c r="R107" s="197">
        <f t="shared" si="67"/>
        <v>0</v>
      </c>
      <c r="S107" s="197">
        <f t="shared" si="67"/>
        <v>0</v>
      </c>
      <c r="T107" s="197">
        <f t="shared" si="67"/>
        <v>0</v>
      </c>
      <c r="U107" s="197">
        <f t="shared" si="67"/>
        <v>0</v>
      </c>
      <c r="V107" s="197">
        <f t="shared" si="67"/>
        <v>0</v>
      </c>
      <c r="W107" s="197">
        <f t="shared" si="67"/>
        <v>0</v>
      </c>
      <c r="X107" s="197">
        <f t="shared" si="67"/>
        <v>0</v>
      </c>
      <c r="Y107" s="197">
        <f t="shared" si="67"/>
        <v>0</v>
      </c>
      <c r="Z107" s="197">
        <f t="shared" si="67"/>
        <v>0</v>
      </c>
      <c r="AA107" s="197">
        <f t="shared" si="67"/>
        <v>0</v>
      </c>
      <c r="AB107" s="197">
        <f t="shared" si="67"/>
        <v>0</v>
      </c>
      <c r="AC107" s="197">
        <f t="shared" si="67"/>
        <v>0</v>
      </c>
      <c r="AD107" s="197">
        <f t="shared" si="67"/>
        <v>0</v>
      </c>
      <c r="AE107" s="197">
        <f t="shared" si="67"/>
        <v>0</v>
      </c>
      <c r="AF107" s="197">
        <f t="shared" si="67"/>
        <v>0</v>
      </c>
      <c r="AG107" s="197">
        <f t="shared" si="67"/>
        <v>0</v>
      </c>
      <c r="AH107" s="197">
        <f t="shared" si="67"/>
        <v>0</v>
      </c>
      <c r="AI107" s="197">
        <f t="shared" si="67"/>
        <v>0</v>
      </c>
      <c r="AJ107" s="197">
        <f t="shared" si="67"/>
        <v>0</v>
      </c>
      <c r="AK107" s="197">
        <f t="shared" si="67"/>
        <v>0</v>
      </c>
      <c r="AL107" s="197">
        <f t="shared" si="67"/>
        <v>0</v>
      </c>
      <c r="AM107" s="197">
        <f t="shared" si="67"/>
        <v>0</v>
      </c>
      <c r="AN107" s="197">
        <f t="shared" si="67"/>
        <v>0</v>
      </c>
      <c r="AO107" s="197">
        <f t="shared" si="67"/>
        <v>0</v>
      </c>
      <c r="AP107" s="197">
        <f t="shared" si="67"/>
        <v>0</v>
      </c>
      <c r="AQ107" s="197">
        <f t="shared" si="67"/>
        <v>0</v>
      </c>
      <c r="AR107" s="197">
        <f t="shared" si="67"/>
        <v>0</v>
      </c>
      <c r="AS107" s="197">
        <f t="shared" si="67"/>
        <v>0</v>
      </c>
      <c r="AT107" s="197">
        <f t="shared" si="67"/>
        <v>0</v>
      </c>
      <c r="AU107" s="197">
        <f t="shared" si="67"/>
        <v>0</v>
      </c>
      <c r="AV107" s="197">
        <f t="shared" si="67"/>
        <v>0</v>
      </c>
      <c r="AW107" s="197">
        <f t="shared" si="67"/>
        <v>0</v>
      </c>
      <c r="AX107" s="197">
        <f t="shared" si="67"/>
        <v>0</v>
      </c>
      <c r="AY107" s="197">
        <f t="shared" si="67"/>
        <v>0</v>
      </c>
      <c r="AZ107" s="197">
        <f t="shared" si="67"/>
        <v>0</v>
      </c>
      <c r="BA107" s="197">
        <f t="shared" si="67"/>
        <v>0</v>
      </c>
      <c r="BB107" s="197">
        <f t="shared" si="67"/>
        <v>0</v>
      </c>
      <c r="BC107" s="197">
        <f t="shared" si="67"/>
        <v>0</v>
      </c>
      <c r="BD107" s="197">
        <f t="shared" si="67"/>
        <v>0</v>
      </c>
      <c r="BE107" s="197">
        <f t="shared" si="67"/>
        <v>0</v>
      </c>
      <c r="BF107" s="197">
        <f t="shared" si="67"/>
        <v>0</v>
      </c>
      <c r="BG107" s="197">
        <f t="shared" si="67"/>
        <v>0</v>
      </c>
      <c r="BH107" s="197">
        <f t="shared" si="67"/>
        <v>0</v>
      </c>
      <c r="BI107" s="197">
        <f t="shared" si="67"/>
        <v>0</v>
      </c>
      <c r="BJ107" s="197">
        <f t="shared" si="67"/>
        <v>0</v>
      </c>
      <c r="BK107" s="197">
        <f t="shared" si="67"/>
        <v>0</v>
      </c>
      <c r="BL107" s="197">
        <f t="shared" si="67"/>
        <v>0</v>
      </c>
      <c r="BM107" s="197">
        <f t="shared" si="67"/>
        <v>0</v>
      </c>
      <c r="BN107" s="197">
        <f t="shared" si="67"/>
        <v>0</v>
      </c>
      <c r="BO107" s="197">
        <f t="shared" si="67"/>
        <v>0</v>
      </c>
      <c r="BP107" s="197">
        <f t="shared" si="67"/>
        <v>0</v>
      </c>
      <c r="BQ107" s="197">
        <f t="shared" si="67"/>
        <v>0</v>
      </c>
      <c r="BR107" s="197">
        <f t="shared" ref="BR107:CF107" si="68">IF(SUM(BR105:BR106)=0,0,100-BR105-BR106)</f>
        <v>0</v>
      </c>
      <c r="BS107" s="197">
        <f t="shared" si="68"/>
        <v>0</v>
      </c>
      <c r="BT107" s="197">
        <f t="shared" si="68"/>
        <v>0</v>
      </c>
      <c r="BU107" s="197">
        <f t="shared" si="68"/>
        <v>0</v>
      </c>
      <c r="BV107" s="197">
        <f t="shared" si="68"/>
        <v>0</v>
      </c>
      <c r="BW107" s="197">
        <f t="shared" si="68"/>
        <v>0</v>
      </c>
      <c r="BX107" s="197">
        <f t="shared" si="68"/>
        <v>0</v>
      </c>
      <c r="BY107" s="197">
        <f t="shared" si="68"/>
        <v>0</v>
      </c>
      <c r="BZ107" s="197">
        <f t="shared" si="68"/>
        <v>0</v>
      </c>
      <c r="CA107" s="197">
        <f t="shared" si="68"/>
        <v>0</v>
      </c>
      <c r="CB107" s="197">
        <f t="shared" si="68"/>
        <v>0</v>
      </c>
      <c r="CC107" s="197">
        <f t="shared" si="68"/>
        <v>0</v>
      </c>
      <c r="CD107" s="197">
        <f t="shared" si="68"/>
        <v>0</v>
      </c>
      <c r="CE107" s="197">
        <f t="shared" si="68"/>
        <v>0</v>
      </c>
      <c r="CF107" s="197">
        <f t="shared" si="68"/>
        <v>0</v>
      </c>
    </row>
    <row r="108" spans="1:84" ht="17.25" thickBot="1" x14ac:dyDescent="0.35">
      <c r="B108" s="967"/>
      <c r="C108" s="968"/>
      <c r="D108" s="243" t="s">
        <v>122</v>
      </c>
      <c r="E108" s="212"/>
      <c r="F108" s="884"/>
      <c r="G108" s="884"/>
      <c r="H108" s="884"/>
      <c r="I108" s="884"/>
      <c r="J108" s="884"/>
      <c r="K108" s="884"/>
      <c r="L108" s="884"/>
      <c r="M108" s="884"/>
      <c r="N108" s="884"/>
      <c r="O108" s="884"/>
      <c r="P108" s="884"/>
      <c r="Q108" s="884"/>
      <c r="R108" s="884"/>
      <c r="S108" s="884"/>
      <c r="T108" s="884"/>
      <c r="U108" s="884"/>
      <c r="V108" s="884"/>
      <c r="W108" s="884"/>
      <c r="X108" s="884"/>
      <c r="Y108" s="884"/>
      <c r="Z108" s="884"/>
      <c r="AA108" s="884"/>
      <c r="AB108" s="884"/>
      <c r="AC108" s="884"/>
      <c r="AD108" s="884"/>
      <c r="AE108" s="884"/>
      <c r="AF108" s="884"/>
      <c r="AG108" s="884"/>
      <c r="AH108" s="884"/>
      <c r="AI108" s="884"/>
      <c r="AJ108" s="884"/>
      <c r="AK108" s="884"/>
      <c r="AL108" s="884"/>
      <c r="AM108" s="884"/>
      <c r="AN108" s="884"/>
      <c r="AO108" s="884"/>
      <c r="AP108" s="884"/>
      <c r="AQ108" s="884"/>
      <c r="AR108" s="884"/>
      <c r="AS108" s="884"/>
      <c r="AT108" s="884"/>
      <c r="AU108" s="884"/>
      <c r="AV108" s="884"/>
      <c r="AW108" s="884"/>
      <c r="AX108" s="884"/>
      <c r="AY108" s="884"/>
      <c r="AZ108" s="884"/>
      <c r="BA108" s="884"/>
      <c r="BB108" s="884"/>
      <c r="BC108" s="884"/>
      <c r="BD108" s="884"/>
      <c r="BE108" s="884"/>
      <c r="BF108" s="884"/>
      <c r="BG108" s="884"/>
      <c r="BH108" s="884"/>
      <c r="BI108" s="884"/>
      <c r="BJ108" s="884"/>
      <c r="BK108" s="884"/>
      <c r="BL108" s="884"/>
      <c r="BM108" s="884"/>
      <c r="BN108" s="884"/>
      <c r="BO108" s="884"/>
      <c r="BP108" s="884"/>
      <c r="BQ108" s="884"/>
      <c r="BR108" s="884"/>
      <c r="BS108" s="884"/>
      <c r="BT108" s="884"/>
      <c r="BU108" s="884"/>
      <c r="BV108" s="884"/>
      <c r="BW108" s="884"/>
      <c r="BX108" s="884"/>
      <c r="BY108" s="884"/>
      <c r="BZ108" s="884"/>
      <c r="CA108" s="884"/>
      <c r="CB108" s="884"/>
      <c r="CC108" s="884"/>
      <c r="CD108" s="884"/>
      <c r="CE108" s="884"/>
      <c r="CF108" s="884"/>
    </row>
    <row r="109" spans="1:84" ht="17.25" thickBot="1" x14ac:dyDescent="0.35">
      <c r="B109" s="967"/>
      <c r="C109" s="969"/>
      <c r="D109" s="244" t="s">
        <v>174</v>
      </c>
      <c r="E109" s="245">
        <f>+IF(E107="","",PROGRAMA!$I$13*E108*(((E108/PROGRAMA!$I$9)*(PROGRAMA!$I$12-PROGRAMA!$I$11)/2)+PROGRAMA!$I$11))</f>
        <v>0</v>
      </c>
      <c r="F109" s="245">
        <f>+IF(F107="","",PROGRAMA!$I$13*F108*(((F108/PROGRAMA!$I$9)*(PROGRAMA!$I$12-PROGRAMA!$I$11)/2)+PROGRAMA!$I$11))</f>
        <v>0</v>
      </c>
      <c r="G109" s="245">
        <f>+IF(G107="","",PROGRAMA!$I$13*G108*(((G108/PROGRAMA!$I$9)*(PROGRAMA!$I$12-PROGRAMA!$I$11)/2)+PROGRAMA!$I$11))</f>
        <v>0</v>
      </c>
      <c r="H109" s="245">
        <f>+IF(H107="","",PROGRAMA!$I$13*H108*(((H108/PROGRAMA!$I$9)*(PROGRAMA!$I$12-PROGRAMA!$I$11)/2)+PROGRAMA!$I$11))</f>
        <v>0</v>
      </c>
      <c r="I109" s="245">
        <f>+IF(I107="","",PROGRAMA!$I$13*I108*(((I108/PROGRAMA!$I$9)*(PROGRAMA!$I$12-PROGRAMA!$I$11)/2)+PROGRAMA!$I$11))</f>
        <v>0</v>
      </c>
      <c r="J109" s="245">
        <f>+IF(J107="","",PROGRAMA!$I$13*J108*(((J108/PROGRAMA!$I$9)*(PROGRAMA!$I$12-PROGRAMA!$I$11)/2)+PROGRAMA!$I$11))</f>
        <v>0</v>
      </c>
      <c r="K109" s="245">
        <f>+IF(K107="","",PROGRAMA!$I$13*K108*(((K108/PROGRAMA!$I$9)*(PROGRAMA!$I$12-PROGRAMA!$I$11)/2)+PROGRAMA!$I$11))</f>
        <v>0</v>
      </c>
      <c r="L109" s="245">
        <f>+IF(L107="","",PROGRAMA!$I$13*L108*(((L108/PROGRAMA!$I$9)*(PROGRAMA!$I$12-PROGRAMA!$I$11)/2)+PROGRAMA!$I$11))</f>
        <v>0</v>
      </c>
      <c r="M109" s="245">
        <f>+IF(M107="","",PROGRAMA!$I$13*M108*(((M108/PROGRAMA!$I$9)*(PROGRAMA!$I$12-PROGRAMA!$I$11)/2)+PROGRAMA!$I$11))</f>
        <v>0</v>
      </c>
      <c r="N109" s="245">
        <f>+IF(N107="","",PROGRAMA!$I$13*N108*(((N108/PROGRAMA!$I$9)*(PROGRAMA!$I$12-PROGRAMA!$I$11)/2)+PROGRAMA!$I$11))</f>
        <v>0</v>
      </c>
      <c r="O109" s="245">
        <f>+IF(O107="","",PROGRAMA!$I$13*O108*(((O108/PROGRAMA!$I$9)*(PROGRAMA!$I$12-PROGRAMA!$I$11)/2)+PROGRAMA!$I$11))</f>
        <v>0</v>
      </c>
      <c r="P109" s="245">
        <f>+IF(P107="","",PROGRAMA!$I$13*P108*(((P108/PROGRAMA!$I$9)*(PROGRAMA!$I$12-PROGRAMA!$I$11)/2)+PROGRAMA!$I$11))</f>
        <v>0</v>
      </c>
      <c r="Q109" s="245">
        <f>+IF(Q107="","",PROGRAMA!$I$13*Q108*(((Q108/PROGRAMA!$I$9)*(PROGRAMA!$I$12-PROGRAMA!$I$11)/2)+PROGRAMA!$I$11))</f>
        <v>0</v>
      </c>
      <c r="R109" s="245">
        <f>+IF(R107="","",PROGRAMA!$I$13*R108*(((R108/PROGRAMA!$I$9)*(PROGRAMA!$I$12-PROGRAMA!$I$11)/2)+PROGRAMA!$I$11))</f>
        <v>0</v>
      </c>
      <c r="S109" s="245">
        <f>+IF(S107="","",PROGRAMA!$I$13*S108*(((S108/PROGRAMA!$I$9)*(PROGRAMA!$I$12-PROGRAMA!$I$11)/2)+PROGRAMA!$I$11))</f>
        <v>0</v>
      </c>
      <c r="T109" s="245">
        <f>+IF(T107="","",PROGRAMA!$I$13*T108*(((T108/PROGRAMA!$I$9)*(PROGRAMA!$I$12-PROGRAMA!$I$11)/2)+PROGRAMA!$I$11))</f>
        <v>0</v>
      </c>
      <c r="U109" s="245">
        <f>+IF(U107="","",PROGRAMA!$I$13*U108*(((U108/PROGRAMA!$I$9)*(PROGRAMA!$I$12-PROGRAMA!$I$11)/2)+PROGRAMA!$I$11))</f>
        <v>0</v>
      </c>
      <c r="V109" s="245">
        <f>+IF(V107="","",PROGRAMA!$I$13*V108*(((V108/PROGRAMA!$I$9)*(PROGRAMA!$I$12-PROGRAMA!$I$11)/2)+PROGRAMA!$I$11))</f>
        <v>0</v>
      </c>
      <c r="W109" s="245">
        <f>+IF(W107="","",PROGRAMA!$I$13*W108*(((W108/PROGRAMA!$I$9)*(PROGRAMA!$I$12-PROGRAMA!$I$11)/2)+PROGRAMA!$I$11))</f>
        <v>0</v>
      </c>
      <c r="X109" s="245">
        <f>+IF(X107="","",PROGRAMA!$I$13*X108*(((X108/PROGRAMA!$I$9)*(PROGRAMA!$I$12-PROGRAMA!$I$11)/2)+PROGRAMA!$I$11))</f>
        <v>0</v>
      </c>
      <c r="Y109" s="245">
        <f>+IF(Y107="","",PROGRAMA!$I$13*Y108*(((Y108/PROGRAMA!$I$9)*(PROGRAMA!$I$12-PROGRAMA!$I$11)/2)+PROGRAMA!$I$11))</f>
        <v>0</v>
      </c>
      <c r="Z109" s="245">
        <f>+IF(Z107="","",PROGRAMA!$I$13*Z108*(((Z108/PROGRAMA!$I$9)*(PROGRAMA!$I$12-PROGRAMA!$I$11)/2)+PROGRAMA!$I$11))</f>
        <v>0</v>
      </c>
      <c r="AA109" s="245">
        <f>+IF(AA107="","",PROGRAMA!$I$13*AA108*(((AA108/PROGRAMA!$I$9)*(PROGRAMA!$I$12-PROGRAMA!$I$11)/2)+PROGRAMA!$I$11))</f>
        <v>0</v>
      </c>
      <c r="AB109" s="245">
        <f>+IF(AB107="","",PROGRAMA!$I$13*AB108*(((AB108/PROGRAMA!$I$9)*(PROGRAMA!$I$12-PROGRAMA!$I$11)/2)+PROGRAMA!$I$11))</f>
        <v>0</v>
      </c>
      <c r="AC109" s="245">
        <f>+IF(AC107="","",PROGRAMA!$I$13*AC108*(((AC108/PROGRAMA!$I$9)*(PROGRAMA!$I$12-PROGRAMA!$I$11)/2)+PROGRAMA!$I$11))</f>
        <v>0</v>
      </c>
      <c r="AD109" s="245">
        <f>+IF(AD107="","",PROGRAMA!$I$13*AD108*(((AD108/PROGRAMA!$I$9)*(PROGRAMA!$I$12-PROGRAMA!$I$11)/2)+PROGRAMA!$I$11))</f>
        <v>0</v>
      </c>
      <c r="AE109" s="245">
        <f>+IF(AE107="","",PROGRAMA!$I$13*AE108*(((AE108/PROGRAMA!$I$9)*(PROGRAMA!$I$12-PROGRAMA!$I$11)/2)+PROGRAMA!$I$11))</f>
        <v>0</v>
      </c>
      <c r="AF109" s="245">
        <f>+IF(AF107="","",PROGRAMA!$I$13*AF108*(((AF108/PROGRAMA!$I$9)*(PROGRAMA!$I$12-PROGRAMA!$I$11)/2)+PROGRAMA!$I$11))</f>
        <v>0</v>
      </c>
      <c r="AG109" s="245">
        <f>+IF(AG107="","",PROGRAMA!$I$13*AG108*(((AG108/PROGRAMA!$I$9)*(PROGRAMA!$I$12-PROGRAMA!$I$11)/2)+PROGRAMA!$I$11))</f>
        <v>0</v>
      </c>
      <c r="AH109" s="245">
        <f>+IF(AH107="","",PROGRAMA!$I$13*AH108*(((AH108/PROGRAMA!$I$9)*(PROGRAMA!$I$12-PROGRAMA!$I$11)/2)+PROGRAMA!$I$11))</f>
        <v>0</v>
      </c>
      <c r="AI109" s="245">
        <f>+IF(AI107="","",PROGRAMA!$I$13*AI108*(((AI108/PROGRAMA!$I$9)*(PROGRAMA!$I$12-PROGRAMA!$I$11)/2)+PROGRAMA!$I$11))</f>
        <v>0</v>
      </c>
      <c r="AJ109" s="245">
        <f>+IF(AJ107="","",PROGRAMA!$I$13*AJ108*(((AJ108/PROGRAMA!$I$9)*(PROGRAMA!$I$12-PROGRAMA!$I$11)/2)+PROGRAMA!$I$11))</f>
        <v>0</v>
      </c>
      <c r="AK109" s="245">
        <f>+IF(AK107="","",PROGRAMA!$I$13*AK108*(((AK108/PROGRAMA!$I$9)*(PROGRAMA!$I$12-PROGRAMA!$I$11)/2)+PROGRAMA!$I$11))</f>
        <v>0</v>
      </c>
      <c r="AL109" s="245">
        <f>+IF(AL107="","",PROGRAMA!$I$13*AL108*(((AL108/PROGRAMA!$I$9)*(PROGRAMA!$I$12-PROGRAMA!$I$11)/2)+PROGRAMA!$I$11))</f>
        <v>0</v>
      </c>
      <c r="AM109" s="245">
        <f>+IF(AM107="","",PROGRAMA!$I$13*AM108*(((AM108/PROGRAMA!$I$9)*(PROGRAMA!$I$12-PROGRAMA!$I$11)/2)+PROGRAMA!$I$11))</f>
        <v>0</v>
      </c>
      <c r="AN109" s="245">
        <f>+IF(AN107="","",PROGRAMA!$I$13*AN108*(((AN108/PROGRAMA!$I$9)*(PROGRAMA!$I$12-PROGRAMA!$I$11)/2)+PROGRAMA!$I$11))</f>
        <v>0</v>
      </c>
      <c r="AO109" s="245">
        <f>+IF(AO107="","",PROGRAMA!$I$13*AO108*(((AO108/PROGRAMA!$I$9)*(PROGRAMA!$I$12-PROGRAMA!$I$11)/2)+PROGRAMA!$I$11))</f>
        <v>0</v>
      </c>
      <c r="AP109" s="245">
        <f>+IF(AP107="","",PROGRAMA!$I$13*AP108*(((AP108/PROGRAMA!$I$9)*(PROGRAMA!$I$12-PROGRAMA!$I$11)/2)+PROGRAMA!$I$11))</f>
        <v>0</v>
      </c>
      <c r="AQ109" s="245">
        <f>+IF(AQ107="","",PROGRAMA!$I$13*AQ108*(((AQ108/PROGRAMA!$I$9)*(PROGRAMA!$I$12-PROGRAMA!$I$11)/2)+PROGRAMA!$I$11))</f>
        <v>0</v>
      </c>
      <c r="AR109" s="245">
        <f>+IF(AR107="","",PROGRAMA!$I$13*AR108*(((AR108/PROGRAMA!$I$9)*(PROGRAMA!$I$12-PROGRAMA!$I$11)/2)+PROGRAMA!$I$11))</f>
        <v>0</v>
      </c>
      <c r="AS109" s="245">
        <f>+IF(AS107="","",PROGRAMA!$I$13*AS108*(((AS108/PROGRAMA!$I$9)*(PROGRAMA!$I$12-PROGRAMA!$I$11)/2)+PROGRAMA!$I$11))</f>
        <v>0</v>
      </c>
      <c r="AT109" s="245">
        <f>+IF(AT107="","",PROGRAMA!$I$13*AT108*(((AT108/PROGRAMA!$I$9)*(PROGRAMA!$I$12-PROGRAMA!$I$11)/2)+PROGRAMA!$I$11))</f>
        <v>0</v>
      </c>
      <c r="AU109" s="245">
        <f>+IF(AU107="","",PROGRAMA!$I$13*AU108*(((AU108/PROGRAMA!$I$9)*(PROGRAMA!$I$12-PROGRAMA!$I$11)/2)+PROGRAMA!$I$11))</f>
        <v>0</v>
      </c>
      <c r="AV109" s="245">
        <f>+IF(AV107="","",PROGRAMA!$I$13*AV108*(((AV108/PROGRAMA!$I$9)*(PROGRAMA!$I$12-PROGRAMA!$I$11)/2)+PROGRAMA!$I$11))</f>
        <v>0</v>
      </c>
      <c r="AW109" s="245">
        <f>+IF(AW107="","",PROGRAMA!$I$13*AW108*(((AW108/PROGRAMA!$I$9)*(PROGRAMA!$I$12-PROGRAMA!$I$11)/2)+PROGRAMA!$I$11))</f>
        <v>0</v>
      </c>
      <c r="AX109" s="245">
        <f>+IF(AX107="","",PROGRAMA!$I$13*AX108*(((AX108/PROGRAMA!$I$9)*(PROGRAMA!$I$12-PROGRAMA!$I$11)/2)+PROGRAMA!$I$11))</f>
        <v>0</v>
      </c>
      <c r="AY109" s="245">
        <f>+IF(AY107="","",PROGRAMA!$I$13*AY108*(((AY108/PROGRAMA!$I$9)*(PROGRAMA!$I$12-PROGRAMA!$I$11)/2)+PROGRAMA!$I$11))</f>
        <v>0</v>
      </c>
      <c r="AZ109" s="245">
        <f>+IF(AZ107="","",PROGRAMA!$I$13*AZ108*(((AZ108/PROGRAMA!$I$9)*(PROGRAMA!$I$12-PROGRAMA!$I$11)/2)+PROGRAMA!$I$11))</f>
        <v>0</v>
      </c>
      <c r="BA109" s="245">
        <f>+IF(BA107="","",PROGRAMA!$I$13*BA108*(((BA108/PROGRAMA!$I$9)*(PROGRAMA!$I$12-PROGRAMA!$I$11)/2)+PROGRAMA!$I$11))</f>
        <v>0</v>
      </c>
      <c r="BB109" s="245">
        <f>+IF(BB107="","",PROGRAMA!$I$13*BB108*(((BB108/PROGRAMA!$I$9)*(PROGRAMA!$I$12-PROGRAMA!$I$11)/2)+PROGRAMA!$I$11))</f>
        <v>0</v>
      </c>
      <c r="BC109" s="245">
        <f>+IF(BC107="","",PROGRAMA!$I$13*BC108*(((BC108/PROGRAMA!$I$9)*(PROGRAMA!$I$12-PROGRAMA!$I$11)/2)+PROGRAMA!$I$11))</f>
        <v>0</v>
      </c>
      <c r="BD109" s="245">
        <f>+IF(BD107="","",PROGRAMA!$I$13*BD108*(((BD108/PROGRAMA!$I$9)*(PROGRAMA!$I$12-PROGRAMA!$I$11)/2)+PROGRAMA!$I$11))</f>
        <v>0</v>
      </c>
      <c r="BE109" s="245">
        <f>+IF(BE107="","",PROGRAMA!$I$13*BE108*(((BE108/PROGRAMA!$I$9)*(PROGRAMA!$I$12-PROGRAMA!$I$11)/2)+PROGRAMA!$I$11))</f>
        <v>0</v>
      </c>
      <c r="BF109" s="245">
        <f>+IF(BF107="","",PROGRAMA!$I$13*BF108*(((BF108/PROGRAMA!$I$9)*(PROGRAMA!$I$12-PROGRAMA!$I$11)/2)+PROGRAMA!$I$11))</f>
        <v>0</v>
      </c>
      <c r="BG109" s="245">
        <f>+IF(BG107="","",PROGRAMA!$I$13*BG108*(((BG108/PROGRAMA!$I$9)*(PROGRAMA!$I$12-PROGRAMA!$I$11)/2)+PROGRAMA!$I$11))</f>
        <v>0</v>
      </c>
      <c r="BH109" s="245">
        <f>+IF(BH107="","",PROGRAMA!$I$13*BH108*(((BH108/PROGRAMA!$I$9)*(PROGRAMA!$I$12-PROGRAMA!$I$11)/2)+PROGRAMA!$I$11))</f>
        <v>0</v>
      </c>
      <c r="BI109" s="245">
        <f>+IF(BI107="","",PROGRAMA!$I$13*BI108*(((BI108/PROGRAMA!$I$9)*(PROGRAMA!$I$12-PROGRAMA!$I$11)/2)+PROGRAMA!$I$11))</f>
        <v>0</v>
      </c>
      <c r="BJ109" s="245">
        <f>+IF(BJ107="","",PROGRAMA!$I$13*BJ108*(((BJ108/PROGRAMA!$I$9)*(PROGRAMA!$I$12-PROGRAMA!$I$11)/2)+PROGRAMA!$I$11))</f>
        <v>0</v>
      </c>
      <c r="BK109" s="245">
        <f>+IF(BK107="","",PROGRAMA!$I$13*BK108*(((BK108/PROGRAMA!$I$9)*(PROGRAMA!$I$12-PROGRAMA!$I$11)/2)+PROGRAMA!$I$11))</f>
        <v>0</v>
      </c>
      <c r="BL109" s="245">
        <f>+IF(BL107="","",PROGRAMA!$I$13*BL108*(((BL108/PROGRAMA!$I$9)*(PROGRAMA!$I$12-PROGRAMA!$I$11)/2)+PROGRAMA!$I$11))</f>
        <v>0</v>
      </c>
      <c r="BM109" s="245">
        <f>+IF(BM107="","",PROGRAMA!$I$13*BM108*(((BM108/PROGRAMA!$I$9)*(PROGRAMA!$I$12-PROGRAMA!$I$11)/2)+PROGRAMA!$I$11))</f>
        <v>0</v>
      </c>
      <c r="BN109" s="245">
        <f>+IF(BN107="","",PROGRAMA!$I$13*BN108*(((BN108/PROGRAMA!$I$9)*(PROGRAMA!$I$12-PROGRAMA!$I$11)/2)+PROGRAMA!$I$11))</f>
        <v>0</v>
      </c>
      <c r="BO109" s="245">
        <f>+IF(BO107="","",PROGRAMA!$I$13*BO108*(((BO108/PROGRAMA!$I$9)*(PROGRAMA!$I$12-PROGRAMA!$I$11)/2)+PROGRAMA!$I$11))</f>
        <v>0</v>
      </c>
      <c r="BP109" s="245">
        <f>+IF(BP107="","",PROGRAMA!$I$13*BP108*(((BP108/PROGRAMA!$I$9)*(PROGRAMA!$I$12-PROGRAMA!$I$11)/2)+PROGRAMA!$I$11))</f>
        <v>0</v>
      </c>
      <c r="BQ109" s="245">
        <f>+IF(BQ107="","",PROGRAMA!$I$13*BQ108*(((BQ108/PROGRAMA!$I$9)*(PROGRAMA!$I$12-PROGRAMA!$I$11)/2)+PROGRAMA!$I$11))</f>
        <v>0</v>
      </c>
      <c r="BR109" s="245">
        <f>+IF(BR107="","",PROGRAMA!$I$13*BR108*(((BR108/PROGRAMA!$I$9)*(PROGRAMA!$I$12-PROGRAMA!$I$11)/2)+PROGRAMA!$I$11))</f>
        <v>0</v>
      </c>
      <c r="BS109" s="245">
        <f>+IF(BS107="","",PROGRAMA!$I$13*BS108*(((BS108/PROGRAMA!$I$9)*(PROGRAMA!$I$12-PROGRAMA!$I$11)/2)+PROGRAMA!$I$11))</f>
        <v>0</v>
      </c>
      <c r="BT109" s="245">
        <f>+IF(BT107="","",PROGRAMA!$I$13*BT108*(((BT108/PROGRAMA!$I$9)*(PROGRAMA!$I$12-PROGRAMA!$I$11)/2)+PROGRAMA!$I$11))</f>
        <v>0</v>
      </c>
      <c r="BU109" s="245">
        <f>+IF(BU107="","",PROGRAMA!$I$13*BU108*(((BU108/PROGRAMA!$I$9)*(PROGRAMA!$I$12-PROGRAMA!$I$11)/2)+PROGRAMA!$I$11))</f>
        <v>0</v>
      </c>
      <c r="BV109" s="245">
        <f>+IF(BV107="","",PROGRAMA!$I$13*BV108*(((BV108/PROGRAMA!$I$9)*(PROGRAMA!$I$12-PROGRAMA!$I$11)/2)+PROGRAMA!$I$11))</f>
        <v>0</v>
      </c>
      <c r="BW109" s="245">
        <f>+IF(BW107="","",PROGRAMA!$I$13*BW108*(((BW108/PROGRAMA!$I$9)*(PROGRAMA!$I$12-PROGRAMA!$I$11)/2)+PROGRAMA!$I$11))</f>
        <v>0</v>
      </c>
      <c r="BX109" s="245">
        <f>+IF(BX107="","",PROGRAMA!$I$13*BX108*(((BX108/PROGRAMA!$I$9)*(PROGRAMA!$I$12-PROGRAMA!$I$11)/2)+PROGRAMA!$I$11))</f>
        <v>0</v>
      </c>
      <c r="BY109" s="245">
        <f>+IF(BY107="","",PROGRAMA!$I$13*BY108*(((BY108/PROGRAMA!$I$9)*(PROGRAMA!$I$12-PROGRAMA!$I$11)/2)+PROGRAMA!$I$11))</f>
        <v>0</v>
      </c>
      <c r="BZ109" s="245">
        <f>+IF(BZ107="","",PROGRAMA!$I$13*BZ108*(((BZ108/PROGRAMA!$I$9)*(PROGRAMA!$I$12-PROGRAMA!$I$11)/2)+PROGRAMA!$I$11))</f>
        <v>0</v>
      </c>
      <c r="CA109" s="245">
        <f>+IF(CA107="","",PROGRAMA!$I$13*CA108*(((CA108/PROGRAMA!$I$9)*(PROGRAMA!$I$12-PROGRAMA!$I$11)/2)+PROGRAMA!$I$11))</f>
        <v>0</v>
      </c>
      <c r="CB109" s="245">
        <f>+IF(CB107="","",PROGRAMA!$I$13*CB108*(((CB108/PROGRAMA!$I$9)*(PROGRAMA!$I$12-PROGRAMA!$I$11)/2)+PROGRAMA!$I$11))</f>
        <v>0</v>
      </c>
      <c r="CC109" s="245">
        <f>+IF(CC107="","",PROGRAMA!$I$13*CC108*(((CC108/PROGRAMA!$I$9)*(PROGRAMA!$I$12-PROGRAMA!$I$11)/2)+PROGRAMA!$I$11))</f>
        <v>0</v>
      </c>
      <c r="CD109" s="245">
        <f>+IF(CD107="","",PROGRAMA!$I$13*CD108*(((CD108/PROGRAMA!$I$9)*(PROGRAMA!$I$12-PROGRAMA!$I$11)/2)+PROGRAMA!$I$11))</f>
        <v>0</v>
      </c>
      <c r="CE109" s="245">
        <f>+IF(CE107="","",PROGRAMA!$I$13*CE108*(((CE108/PROGRAMA!$I$9)*(PROGRAMA!$I$12-PROGRAMA!$I$11)/2)+PROGRAMA!$I$11))</f>
        <v>0</v>
      </c>
      <c r="CF109" s="245">
        <f>+IF(CF107="","",PROGRAMA!$I$13*CF108*(((CF108/PROGRAMA!$I$9)*(PROGRAMA!$I$12-PROGRAMA!$I$11)/2)+PROGRAMA!$I$11))</f>
        <v>0</v>
      </c>
    </row>
    <row r="110" spans="1:84" ht="18" thickTop="1" thickBot="1" x14ac:dyDescent="0.35">
      <c r="B110" s="967" t="s">
        <v>261</v>
      </c>
      <c r="C110" s="970" t="str">
        <f>+IF($B$55='Base Datos'!$V$21,B110,"")</f>
        <v>Contenedor 10</v>
      </c>
      <c r="D110" s="241" t="str">
        <f>+IF($B$55='Base Datos'!$V$21,D56,"")</f>
        <v>Densidad Descarga Solida, gr/l</v>
      </c>
      <c r="E110" s="255"/>
      <c r="F110" s="882"/>
      <c r="G110" s="882"/>
      <c r="H110" s="882"/>
      <c r="I110" s="882"/>
      <c r="J110" s="882"/>
      <c r="K110" s="882"/>
      <c r="L110" s="882"/>
      <c r="M110" s="882"/>
      <c r="N110" s="882"/>
      <c r="O110" s="882"/>
      <c r="P110" s="882"/>
      <c r="Q110" s="882"/>
      <c r="R110" s="882"/>
      <c r="S110" s="882"/>
      <c r="T110" s="882"/>
      <c r="U110" s="882"/>
      <c r="V110" s="882"/>
      <c r="W110" s="882"/>
      <c r="X110" s="882"/>
      <c r="Y110" s="882"/>
      <c r="Z110" s="882"/>
      <c r="AA110" s="882"/>
      <c r="AB110" s="882"/>
      <c r="AC110" s="882"/>
      <c r="AD110" s="882"/>
      <c r="AE110" s="882"/>
      <c r="AF110" s="882"/>
      <c r="AG110" s="882"/>
      <c r="AH110" s="882"/>
      <c r="AI110" s="882"/>
      <c r="AJ110" s="882"/>
      <c r="AK110" s="882"/>
      <c r="AL110" s="882"/>
      <c r="AM110" s="882"/>
      <c r="AN110" s="882"/>
      <c r="AO110" s="882"/>
      <c r="AP110" s="882"/>
      <c r="AQ110" s="882"/>
      <c r="AR110" s="882"/>
      <c r="AS110" s="882"/>
      <c r="AT110" s="882"/>
      <c r="AU110" s="882"/>
      <c r="AV110" s="882"/>
      <c r="AW110" s="882"/>
      <c r="AX110" s="882"/>
      <c r="AY110" s="882"/>
      <c r="AZ110" s="882"/>
      <c r="BA110" s="882"/>
      <c r="BB110" s="882"/>
      <c r="BC110" s="882"/>
      <c r="BD110" s="882"/>
      <c r="BE110" s="882"/>
      <c r="BF110" s="882"/>
      <c r="BG110" s="882"/>
      <c r="BH110" s="882"/>
      <c r="BI110" s="882"/>
      <c r="BJ110" s="882"/>
      <c r="BK110" s="882"/>
      <c r="BL110" s="882"/>
      <c r="BM110" s="882"/>
      <c r="BN110" s="882"/>
      <c r="BO110" s="882"/>
      <c r="BP110" s="882"/>
      <c r="BQ110" s="882"/>
      <c r="BR110" s="882"/>
      <c r="BS110" s="882"/>
      <c r="BT110" s="882"/>
      <c r="BU110" s="882"/>
      <c r="BV110" s="882"/>
      <c r="BW110" s="882"/>
      <c r="BX110" s="882"/>
      <c r="BY110" s="882"/>
      <c r="BZ110" s="882"/>
      <c r="CA110" s="882"/>
      <c r="CB110" s="882"/>
      <c r="CC110" s="882"/>
      <c r="CD110" s="882"/>
      <c r="CE110" s="882"/>
      <c r="CF110" s="882"/>
    </row>
    <row r="111" spans="1:84" ht="17.25" thickBot="1" x14ac:dyDescent="0.35">
      <c r="B111" s="967"/>
      <c r="C111" s="968"/>
      <c r="D111" s="242" t="str">
        <f>+IF($B$55='Base Datos'!$V$21,D57,"")</f>
        <v>% AGUA</v>
      </c>
      <c r="E111" s="256"/>
      <c r="F111" s="883"/>
      <c r="G111" s="883"/>
      <c r="H111" s="883"/>
      <c r="I111" s="883"/>
      <c r="J111" s="883"/>
      <c r="K111" s="883"/>
      <c r="L111" s="883"/>
      <c r="M111" s="883"/>
      <c r="N111" s="883"/>
      <c r="O111" s="883"/>
      <c r="P111" s="883"/>
      <c r="Q111" s="883"/>
      <c r="R111" s="883"/>
      <c r="S111" s="883"/>
      <c r="T111" s="883"/>
      <c r="U111" s="883"/>
      <c r="V111" s="883"/>
      <c r="W111" s="883"/>
      <c r="X111" s="883"/>
      <c r="Y111" s="883"/>
      <c r="Z111" s="883"/>
      <c r="AA111" s="883"/>
      <c r="AB111" s="883"/>
      <c r="AC111" s="883"/>
      <c r="AD111" s="883"/>
      <c r="AE111" s="883"/>
      <c r="AF111" s="883"/>
      <c r="AG111" s="883"/>
      <c r="AH111" s="883"/>
      <c r="AI111" s="883"/>
      <c r="AJ111" s="883"/>
      <c r="AK111" s="883"/>
      <c r="AL111" s="883"/>
      <c r="AM111" s="883"/>
      <c r="AN111" s="883"/>
      <c r="AO111" s="883"/>
      <c r="AP111" s="883"/>
      <c r="AQ111" s="883"/>
      <c r="AR111" s="883"/>
      <c r="AS111" s="883"/>
      <c r="AT111" s="883"/>
      <c r="AU111" s="883"/>
      <c r="AV111" s="883"/>
      <c r="AW111" s="883"/>
      <c r="AX111" s="883"/>
      <c r="AY111" s="883"/>
      <c r="AZ111" s="883"/>
      <c r="BA111" s="883"/>
      <c r="BB111" s="883"/>
      <c r="BC111" s="883"/>
      <c r="BD111" s="883"/>
      <c r="BE111" s="883"/>
      <c r="BF111" s="883"/>
      <c r="BG111" s="883"/>
      <c r="BH111" s="883"/>
      <c r="BI111" s="883"/>
      <c r="BJ111" s="883"/>
      <c r="BK111" s="883"/>
      <c r="BL111" s="883"/>
      <c r="BM111" s="883"/>
      <c r="BN111" s="883"/>
      <c r="BO111" s="883"/>
      <c r="BP111" s="883"/>
      <c r="BQ111" s="883"/>
      <c r="BR111" s="883"/>
      <c r="BS111" s="883"/>
      <c r="BT111" s="883"/>
      <c r="BU111" s="883"/>
      <c r="BV111" s="883"/>
      <c r="BW111" s="883"/>
      <c r="BX111" s="883"/>
      <c r="BY111" s="883"/>
      <c r="BZ111" s="883"/>
      <c r="CA111" s="883"/>
      <c r="CB111" s="883"/>
      <c r="CC111" s="883"/>
      <c r="CD111" s="883"/>
      <c r="CE111" s="883"/>
      <c r="CF111" s="883"/>
    </row>
    <row r="112" spans="1:84" ht="17.25" thickBot="1" x14ac:dyDescent="0.35">
      <c r="B112" s="967"/>
      <c r="C112" s="968"/>
      <c r="D112" s="242" t="str">
        <f>+IF($B$55='Base Datos'!$V$21,D58,"")</f>
        <v>% HC</v>
      </c>
      <c r="E112" s="212"/>
      <c r="F112" s="884"/>
      <c r="G112" s="884"/>
      <c r="H112" s="884"/>
      <c r="I112" s="884"/>
      <c r="J112" s="884"/>
      <c r="K112" s="884"/>
      <c r="L112" s="884"/>
      <c r="M112" s="884"/>
      <c r="N112" s="884"/>
      <c r="O112" s="884"/>
      <c r="P112" s="884"/>
      <c r="Q112" s="884"/>
      <c r="R112" s="884"/>
      <c r="S112" s="884"/>
      <c r="T112" s="884"/>
      <c r="U112" s="884"/>
      <c r="V112" s="884"/>
      <c r="W112" s="884"/>
      <c r="X112" s="884"/>
      <c r="Y112" s="884"/>
      <c r="Z112" s="884"/>
      <c r="AA112" s="884"/>
      <c r="AB112" s="884"/>
      <c r="AC112" s="884"/>
      <c r="AD112" s="884"/>
      <c r="AE112" s="884"/>
      <c r="AF112" s="884"/>
      <c r="AG112" s="884"/>
      <c r="AH112" s="884"/>
      <c r="AI112" s="884"/>
      <c r="AJ112" s="884"/>
      <c r="AK112" s="884"/>
      <c r="AL112" s="884"/>
      <c r="AM112" s="884"/>
      <c r="AN112" s="884"/>
      <c r="AO112" s="884"/>
      <c r="AP112" s="884"/>
      <c r="AQ112" s="884"/>
      <c r="AR112" s="884"/>
      <c r="AS112" s="884"/>
      <c r="AT112" s="884"/>
      <c r="AU112" s="884"/>
      <c r="AV112" s="884"/>
      <c r="AW112" s="884"/>
      <c r="AX112" s="884"/>
      <c r="AY112" s="884"/>
      <c r="AZ112" s="884"/>
      <c r="BA112" s="884"/>
      <c r="BB112" s="884"/>
      <c r="BC112" s="884"/>
      <c r="BD112" s="884"/>
      <c r="BE112" s="884"/>
      <c r="BF112" s="884"/>
      <c r="BG112" s="884"/>
      <c r="BH112" s="884"/>
      <c r="BI112" s="884"/>
      <c r="BJ112" s="884"/>
      <c r="BK112" s="884"/>
      <c r="BL112" s="884"/>
      <c r="BM112" s="884"/>
      <c r="BN112" s="884"/>
      <c r="BO112" s="884"/>
      <c r="BP112" s="884"/>
      <c r="BQ112" s="884"/>
      <c r="BR112" s="884"/>
      <c r="BS112" s="884"/>
      <c r="BT112" s="884"/>
      <c r="BU112" s="884"/>
      <c r="BV112" s="884"/>
      <c r="BW112" s="884"/>
      <c r="BX112" s="884"/>
      <c r="BY112" s="884"/>
      <c r="BZ112" s="884"/>
      <c r="CA112" s="884"/>
      <c r="CB112" s="884"/>
      <c r="CC112" s="884"/>
      <c r="CD112" s="884"/>
      <c r="CE112" s="884"/>
      <c r="CF112" s="884"/>
    </row>
    <row r="113" spans="2:84" ht="17.25" thickBot="1" x14ac:dyDescent="0.35">
      <c r="B113" s="967"/>
      <c r="C113" s="968"/>
      <c r="D113" s="242" t="str">
        <f>+IF($B$55='Base Datos'!$V$21,D59,"")</f>
        <v>% SOLIDOS</v>
      </c>
      <c r="E113" s="197">
        <f>IF(SUM(E111:E112)=0,0,100-E111-E112)</f>
        <v>0</v>
      </c>
      <c r="F113" s="197">
        <f t="shared" ref="F113:BQ113" si="69">IF(SUM(F111:F112)=0,0,100-F111-F112)</f>
        <v>0</v>
      </c>
      <c r="G113" s="197">
        <f t="shared" si="69"/>
        <v>0</v>
      </c>
      <c r="H113" s="197">
        <f t="shared" si="69"/>
        <v>0</v>
      </c>
      <c r="I113" s="197">
        <f t="shared" si="69"/>
        <v>0</v>
      </c>
      <c r="J113" s="197">
        <f t="shared" si="69"/>
        <v>0</v>
      </c>
      <c r="K113" s="197">
        <f t="shared" si="69"/>
        <v>0</v>
      </c>
      <c r="L113" s="197">
        <f t="shared" si="69"/>
        <v>0</v>
      </c>
      <c r="M113" s="197">
        <f t="shared" si="69"/>
        <v>0</v>
      </c>
      <c r="N113" s="197">
        <f t="shared" si="69"/>
        <v>0</v>
      </c>
      <c r="O113" s="197">
        <f t="shared" si="69"/>
        <v>0</v>
      </c>
      <c r="P113" s="197">
        <f t="shared" si="69"/>
        <v>0</v>
      </c>
      <c r="Q113" s="197">
        <f t="shared" si="69"/>
        <v>0</v>
      </c>
      <c r="R113" s="197">
        <f t="shared" si="69"/>
        <v>0</v>
      </c>
      <c r="S113" s="197">
        <f t="shared" si="69"/>
        <v>0</v>
      </c>
      <c r="T113" s="197">
        <f t="shared" si="69"/>
        <v>0</v>
      </c>
      <c r="U113" s="197">
        <f t="shared" si="69"/>
        <v>0</v>
      </c>
      <c r="V113" s="197">
        <f t="shared" si="69"/>
        <v>0</v>
      </c>
      <c r="W113" s="197">
        <f t="shared" si="69"/>
        <v>0</v>
      </c>
      <c r="X113" s="197">
        <f t="shared" si="69"/>
        <v>0</v>
      </c>
      <c r="Y113" s="197">
        <f t="shared" si="69"/>
        <v>0</v>
      </c>
      <c r="Z113" s="197">
        <f t="shared" si="69"/>
        <v>0</v>
      </c>
      <c r="AA113" s="197">
        <f t="shared" si="69"/>
        <v>0</v>
      </c>
      <c r="AB113" s="197">
        <f t="shared" si="69"/>
        <v>0</v>
      </c>
      <c r="AC113" s="197">
        <f t="shared" si="69"/>
        <v>0</v>
      </c>
      <c r="AD113" s="197">
        <f t="shared" si="69"/>
        <v>0</v>
      </c>
      <c r="AE113" s="197">
        <f t="shared" si="69"/>
        <v>0</v>
      </c>
      <c r="AF113" s="197">
        <f t="shared" si="69"/>
        <v>0</v>
      </c>
      <c r="AG113" s="197">
        <f t="shared" si="69"/>
        <v>0</v>
      </c>
      <c r="AH113" s="197">
        <f t="shared" si="69"/>
        <v>0</v>
      </c>
      <c r="AI113" s="197">
        <f t="shared" si="69"/>
        <v>0</v>
      </c>
      <c r="AJ113" s="197">
        <f t="shared" si="69"/>
        <v>0</v>
      </c>
      <c r="AK113" s="197">
        <f t="shared" si="69"/>
        <v>0</v>
      </c>
      <c r="AL113" s="197">
        <f t="shared" si="69"/>
        <v>0</v>
      </c>
      <c r="AM113" s="197">
        <f t="shared" si="69"/>
        <v>0</v>
      </c>
      <c r="AN113" s="197">
        <f t="shared" si="69"/>
        <v>0</v>
      </c>
      <c r="AO113" s="197">
        <f t="shared" si="69"/>
        <v>0</v>
      </c>
      <c r="AP113" s="197">
        <f t="shared" si="69"/>
        <v>0</v>
      </c>
      <c r="AQ113" s="197">
        <f t="shared" si="69"/>
        <v>0</v>
      </c>
      <c r="AR113" s="197">
        <f t="shared" si="69"/>
        <v>0</v>
      </c>
      <c r="AS113" s="197">
        <f t="shared" si="69"/>
        <v>0</v>
      </c>
      <c r="AT113" s="197">
        <f t="shared" si="69"/>
        <v>0</v>
      </c>
      <c r="AU113" s="197">
        <f t="shared" si="69"/>
        <v>0</v>
      </c>
      <c r="AV113" s="197">
        <f t="shared" si="69"/>
        <v>0</v>
      </c>
      <c r="AW113" s="197">
        <f t="shared" si="69"/>
        <v>0</v>
      </c>
      <c r="AX113" s="197">
        <f t="shared" si="69"/>
        <v>0</v>
      </c>
      <c r="AY113" s="197">
        <f t="shared" si="69"/>
        <v>0</v>
      </c>
      <c r="AZ113" s="197">
        <f t="shared" si="69"/>
        <v>0</v>
      </c>
      <c r="BA113" s="197">
        <f t="shared" si="69"/>
        <v>0</v>
      </c>
      <c r="BB113" s="197">
        <f t="shared" si="69"/>
        <v>0</v>
      </c>
      <c r="BC113" s="197">
        <f t="shared" si="69"/>
        <v>0</v>
      </c>
      <c r="BD113" s="197">
        <f t="shared" si="69"/>
        <v>0</v>
      </c>
      <c r="BE113" s="197">
        <f t="shared" si="69"/>
        <v>0</v>
      </c>
      <c r="BF113" s="197">
        <f t="shared" si="69"/>
        <v>0</v>
      </c>
      <c r="BG113" s="197">
        <f t="shared" si="69"/>
        <v>0</v>
      </c>
      <c r="BH113" s="197">
        <f t="shared" si="69"/>
        <v>0</v>
      </c>
      <c r="BI113" s="197">
        <f t="shared" si="69"/>
        <v>0</v>
      </c>
      <c r="BJ113" s="197">
        <f t="shared" si="69"/>
        <v>0</v>
      </c>
      <c r="BK113" s="197">
        <f t="shared" si="69"/>
        <v>0</v>
      </c>
      <c r="BL113" s="197">
        <f t="shared" si="69"/>
        <v>0</v>
      </c>
      <c r="BM113" s="197">
        <f t="shared" si="69"/>
        <v>0</v>
      </c>
      <c r="BN113" s="197">
        <f t="shared" si="69"/>
        <v>0</v>
      </c>
      <c r="BO113" s="197">
        <f t="shared" si="69"/>
        <v>0</v>
      </c>
      <c r="BP113" s="197">
        <f t="shared" si="69"/>
        <v>0</v>
      </c>
      <c r="BQ113" s="197">
        <f t="shared" si="69"/>
        <v>0</v>
      </c>
      <c r="BR113" s="197">
        <f t="shared" ref="BR113:CF113" si="70">IF(SUM(BR111:BR112)=0,0,100-BR111-BR112)</f>
        <v>0</v>
      </c>
      <c r="BS113" s="197">
        <f t="shared" si="70"/>
        <v>0</v>
      </c>
      <c r="BT113" s="197">
        <f t="shared" si="70"/>
        <v>0</v>
      </c>
      <c r="BU113" s="197">
        <f t="shared" si="70"/>
        <v>0</v>
      </c>
      <c r="BV113" s="197">
        <f t="shared" si="70"/>
        <v>0</v>
      </c>
      <c r="BW113" s="197">
        <f t="shared" si="70"/>
        <v>0</v>
      </c>
      <c r="BX113" s="197">
        <f t="shared" si="70"/>
        <v>0</v>
      </c>
      <c r="BY113" s="197">
        <f t="shared" si="70"/>
        <v>0</v>
      </c>
      <c r="BZ113" s="197">
        <f t="shared" si="70"/>
        <v>0</v>
      </c>
      <c r="CA113" s="197">
        <f t="shared" si="70"/>
        <v>0</v>
      </c>
      <c r="CB113" s="197">
        <f t="shared" si="70"/>
        <v>0</v>
      </c>
      <c r="CC113" s="197">
        <f t="shared" si="70"/>
        <v>0</v>
      </c>
      <c r="CD113" s="197">
        <f t="shared" si="70"/>
        <v>0</v>
      </c>
      <c r="CE113" s="197">
        <f t="shared" si="70"/>
        <v>0</v>
      </c>
      <c r="CF113" s="197">
        <f t="shared" si="70"/>
        <v>0</v>
      </c>
    </row>
    <row r="114" spans="2:84" ht="17.25" thickBot="1" x14ac:dyDescent="0.35">
      <c r="B114" s="967"/>
      <c r="C114" s="968"/>
      <c r="D114" s="243" t="s">
        <v>122</v>
      </c>
      <c r="E114" s="212"/>
      <c r="F114" s="884"/>
      <c r="G114" s="884"/>
      <c r="H114" s="884"/>
      <c r="I114" s="884"/>
      <c r="J114" s="884"/>
      <c r="K114" s="884"/>
      <c r="L114" s="884"/>
      <c r="M114" s="884"/>
      <c r="N114" s="884"/>
      <c r="O114" s="884"/>
      <c r="P114" s="884"/>
      <c r="Q114" s="884"/>
      <c r="R114" s="884"/>
      <c r="S114" s="884"/>
      <c r="T114" s="884"/>
      <c r="U114" s="884"/>
      <c r="V114" s="884"/>
      <c r="W114" s="884"/>
      <c r="X114" s="884"/>
      <c r="Y114" s="884"/>
      <c r="Z114" s="884"/>
      <c r="AA114" s="884"/>
      <c r="AB114" s="884"/>
      <c r="AC114" s="884"/>
      <c r="AD114" s="884"/>
      <c r="AE114" s="884"/>
      <c r="AF114" s="884"/>
      <c r="AG114" s="884"/>
      <c r="AH114" s="884"/>
      <c r="AI114" s="884"/>
      <c r="AJ114" s="884"/>
      <c r="AK114" s="884"/>
      <c r="AL114" s="884"/>
      <c r="AM114" s="884"/>
      <c r="AN114" s="884"/>
      <c r="AO114" s="884"/>
      <c r="AP114" s="884"/>
      <c r="AQ114" s="884"/>
      <c r="AR114" s="884"/>
      <c r="AS114" s="884"/>
      <c r="AT114" s="884"/>
      <c r="AU114" s="884"/>
      <c r="AV114" s="884"/>
      <c r="AW114" s="884"/>
      <c r="AX114" s="884"/>
      <c r="AY114" s="884"/>
      <c r="AZ114" s="884"/>
      <c r="BA114" s="884"/>
      <c r="BB114" s="884"/>
      <c r="BC114" s="884"/>
      <c r="BD114" s="884"/>
      <c r="BE114" s="884"/>
      <c r="BF114" s="884"/>
      <c r="BG114" s="884"/>
      <c r="BH114" s="884"/>
      <c r="BI114" s="884"/>
      <c r="BJ114" s="884"/>
      <c r="BK114" s="884"/>
      <c r="BL114" s="884"/>
      <c r="BM114" s="884"/>
      <c r="BN114" s="884"/>
      <c r="BO114" s="884"/>
      <c r="BP114" s="884"/>
      <c r="BQ114" s="884"/>
      <c r="BR114" s="884"/>
      <c r="BS114" s="884"/>
      <c r="BT114" s="884"/>
      <c r="BU114" s="884"/>
      <c r="BV114" s="884"/>
      <c r="BW114" s="884"/>
      <c r="BX114" s="884"/>
      <c r="BY114" s="884"/>
      <c r="BZ114" s="884"/>
      <c r="CA114" s="884"/>
      <c r="CB114" s="884"/>
      <c r="CC114" s="884"/>
      <c r="CD114" s="884"/>
      <c r="CE114" s="884"/>
      <c r="CF114" s="884"/>
    </row>
    <row r="115" spans="2:84" ht="17.25" thickBot="1" x14ac:dyDescent="0.35">
      <c r="B115" s="967"/>
      <c r="C115" s="969"/>
      <c r="D115" s="244" t="s">
        <v>267</v>
      </c>
      <c r="E115" s="245">
        <f>+IF(E113="","",PROGRAMA!$I$13*E114*(((E114/PROGRAMA!$I$9)*(PROGRAMA!$I$12-PROGRAMA!$I$11)/2)+PROGRAMA!$I$11))</f>
        <v>0</v>
      </c>
      <c r="F115" s="245">
        <f>+IF(F113="","",PROGRAMA!$I$13*F114*(((F114/PROGRAMA!$I$9)*(PROGRAMA!$I$12-PROGRAMA!$I$11)/2)+PROGRAMA!$I$11))</f>
        <v>0</v>
      </c>
      <c r="G115" s="245">
        <f>+IF(G113="","",PROGRAMA!$I$13*G114*(((G114/PROGRAMA!$I$9)*(PROGRAMA!$I$12-PROGRAMA!$I$11)/2)+PROGRAMA!$I$11))</f>
        <v>0</v>
      </c>
      <c r="H115" s="245">
        <f>+IF(H113="","",PROGRAMA!$I$13*H114*(((H114/PROGRAMA!$I$9)*(PROGRAMA!$I$12-PROGRAMA!$I$11)/2)+PROGRAMA!$I$11))</f>
        <v>0</v>
      </c>
      <c r="I115" s="245">
        <f>+IF(I113="","",PROGRAMA!$I$13*I114*(((I114/PROGRAMA!$I$9)*(PROGRAMA!$I$12-PROGRAMA!$I$11)/2)+PROGRAMA!$I$11))</f>
        <v>0</v>
      </c>
      <c r="J115" s="245">
        <f>+IF(J113="","",PROGRAMA!$I$13*J114*(((J114/PROGRAMA!$I$9)*(PROGRAMA!$I$12-PROGRAMA!$I$11)/2)+PROGRAMA!$I$11))</f>
        <v>0</v>
      </c>
      <c r="K115" s="245">
        <f>+IF(K113="","",PROGRAMA!$I$13*K114*(((K114/PROGRAMA!$I$9)*(PROGRAMA!$I$12-PROGRAMA!$I$11)/2)+PROGRAMA!$I$11))</f>
        <v>0</v>
      </c>
      <c r="L115" s="245">
        <f>+IF(L113="","",PROGRAMA!$I$13*L114*(((L114/PROGRAMA!$I$9)*(PROGRAMA!$I$12-PROGRAMA!$I$11)/2)+PROGRAMA!$I$11))</f>
        <v>0</v>
      </c>
      <c r="M115" s="245">
        <f>+IF(M113="","",PROGRAMA!$I$13*M114*(((M114/PROGRAMA!$I$9)*(PROGRAMA!$I$12-PROGRAMA!$I$11)/2)+PROGRAMA!$I$11))</f>
        <v>0</v>
      </c>
      <c r="N115" s="245">
        <f>+IF(N113="","",PROGRAMA!$I$13*N114*(((N114/PROGRAMA!$I$9)*(PROGRAMA!$I$12-PROGRAMA!$I$11)/2)+PROGRAMA!$I$11))</f>
        <v>0</v>
      </c>
      <c r="O115" s="245">
        <f>+IF(O113="","",PROGRAMA!$I$13*O114*(((O114/PROGRAMA!$I$9)*(PROGRAMA!$I$12-PROGRAMA!$I$11)/2)+PROGRAMA!$I$11))</f>
        <v>0</v>
      </c>
      <c r="P115" s="245">
        <f>+IF(P113="","",PROGRAMA!$I$13*P114*(((P114/PROGRAMA!$I$9)*(PROGRAMA!$I$12-PROGRAMA!$I$11)/2)+PROGRAMA!$I$11))</f>
        <v>0</v>
      </c>
      <c r="Q115" s="245">
        <f>+IF(Q113="","",PROGRAMA!$I$13*Q114*(((Q114/PROGRAMA!$I$9)*(PROGRAMA!$I$12-PROGRAMA!$I$11)/2)+PROGRAMA!$I$11))</f>
        <v>0</v>
      </c>
      <c r="R115" s="245">
        <f>+IF(R113="","",PROGRAMA!$I$13*R114*(((R114/PROGRAMA!$I$9)*(PROGRAMA!$I$12-PROGRAMA!$I$11)/2)+PROGRAMA!$I$11))</f>
        <v>0</v>
      </c>
      <c r="S115" s="245">
        <f>+IF(S113="","",PROGRAMA!$I$13*S114*(((S114/PROGRAMA!$I$9)*(PROGRAMA!$I$12-PROGRAMA!$I$11)/2)+PROGRAMA!$I$11))</f>
        <v>0</v>
      </c>
      <c r="T115" s="245">
        <f>+IF(T113="","",PROGRAMA!$I$13*T114*(((T114/PROGRAMA!$I$9)*(PROGRAMA!$I$12-PROGRAMA!$I$11)/2)+PROGRAMA!$I$11))</f>
        <v>0</v>
      </c>
      <c r="U115" s="245">
        <f>+IF(U113="","",PROGRAMA!$I$13*U114*(((U114/PROGRAMA!$I$9)*(PROGRAMA!$I$12-PROGRAMA!$I$11)/2)+PROGRAMA!$I$11))</f>
        <v>0</v>
      </c>
      <c r="V115" s="245">
        <f>+IF(V113="","",PROGRAMA!$I$13*V114*(((V114/PROGRAMA!$I$9)*(PROGRAMA!$I$12-PROGRAMA!$I$11)/2)+PROGRAMA!$I$11))</f>
        <v>0</v>
      </c>
      <c r="W115" s="245">
        <f>+IF(W113="","",PROGRAMA!$I$13*W114*(((W114/PROGRAMA!$I$9)*(PROGRAMA!$I$12-PROGRAMA!$I$11)/2)+PROGRAMA!$I$11))</f>
        <v>0</v>
      </c>
      <c r="X115" s="245">
        <f>+IF(X113="","",PROGRAMA!$I$13*X114*(((X114/PROGRAMA!$I$9)*(PROGRAMA!$I$12-PROGRAMA!$I$11)/2)+PROGRAMA!$I$11))</f>
        <v>0</v>
      </c>
      <c r="Y115" s="245">
        <f>+IF(Y113="","",PROGRAMA!$I$13*Y114*(((Y114/PROGRAMA!$I$9)*(PROGRAMA!$I$12-PROGRAMA!$I$11)/2)+PROGRAMA!$I$11))</f>
        <v>0</v>
      </c>
      <c r="Z115" s="245">
        <f>+IF(Z113="","",PROGRAMA!$I$13*Z114*(((Z114/PROGRAMA!$I$9)*(PROGRAMA!$I$12-PROGRAMA!$I$11)/2)+PROGRAMA!$I$11))</f>
        <v>0</v>
      </c>
      <c r="AA115" s="245">
        <f>+IF(AA113="","",PROGRAMA!$I$13*AA114*(((AA114/PROGRAMA!$I$9)*(PROGRAMA!$I$12-PROGRAMA!$I$11)/2)+PROGRAMA!$I$11))</f>
        <v>0</v>
      </c>
      <c r="AB115" s="245">
        <f>+IF(AB113="","",PROGRAMA!$I$13*AB114*(((AB114/PROGRAMA!$I$9)*(PROGRAMA!$I$12-PROGRAMA!$I$11)/2)+PROGRAMA!$I$11))</f>
        <v>0</v>
      </c>
      <c r="AC115" s="245">
        <f>+IF(AC113="","",PROGRAMA!$I$13*AC114*(((AC114/PROGRAMA!$I$9)*(PROGRAMA!$I$12-PROGRAMA!$I$11)/2)+PROGRAMA!$I$11))</f>
        <v>0</v>
      </c>
      <c r="AD115" s="245">
        <f>+IF(AD113="","",PROGRAMA!$I$13*AD114*(((AD114/PROGRAMA!$I$9)*(PROGRAMA!$I$12-PROGRAMA!$I$11)/2)+PROGRAMA!$I$11))</f>
        <v>0</v>
      </c>
      <c r="AE115" s="245">
        <f>+IF(AE113="","",PROGRAMA!$I$13*AE114*(((AE114/PROGRAMA!$I$9)*(PROGRAMA!$I$12-PROGRAMA!$I$11)/2)+PROGRAMA!$I$11))</f>
        <v>0</v>
      </c>
      <c r="AF115" s="245">
        <f>+IF(AF113="","",PROGRAMA!$I$13*AF114*(((AF114/PROGRAMA!$I$9)*(PROGRAMA!$I$12-PROGRAMA!$I$11)/2)+PROGRAMA!$I$11))</f>
        <v>0</v>
      </c>
      <c r="AG115" s="245">
        <f>+IF(AG113="","",PROGRAMA!$I$13*AG114*(((AG114/PROGRAMA!$I$9)*(PROGRAMA!$I$12-PROGRAMA!$I$11)/2)+PROGRAMA!$I$11))</f>
        <v>0</v>
      </c>
      <c r="AH115" s="245">
        <f>+IF(AH113="","",PROGRAMA!$I$13*AH114*(((AH114/PROGRAMA!$I$9)*(PROGRAMA!$I$12-PROGRAMA!$I$11)/2)+PROGRAMA!$I$11))</f>
        <v>0</v>
      </c>
      <c r="AI115" s="245">
        <f>+IF(AI113="","",PROGRAMA!$I$13*AI114*(((AI114/PROGRAMA!$I$9)*(PROGRAMA!$I$12-PROGRAMA!$I$11)/2)+PROGRAMA!$I$11))</f>
        <v>0</v>
      </c>
      <c r="AJ115" s="245">
        <f>+IF(AJ113="","",PROGRAMA!$I$13*AJ114*(((AJ114/PROGRAMA!$I$9)*(PROGRAMA!$I$12-PROGRAMA!$I$11)/2)+PROGRAMA!$I$11))</f>
        <v>0</v>
      </c>
      <c r="AK115" s="245">
        <f>+IF(AK113="","",PROGRAMA!$I$13*AK114*(((AK114/PROGRAMA!$I$9)*(PROGRAMA!$I$12-PROGRAMA!$I$11)/2)+PROGRAMA!$I$11))</f>
        <v>0</v>
      </c>
      <c r="AL115" s="245">
        <f>+IF(AL113="","",PROGRAMA!$I$13*AL114*(((AL114/PROGRAMA!$I$9)*(PROGRAMA!$I$12-PROGRAMA!$I$11)/2)+PROGRAMA!$I$11))</f>
        <v>0</v>
      </c>
      <c r="AM115" s="245">
        <f>+IF(AM113="","",PROGRAMA!$I$13*AM114*(((AM114/PROGRAMA!$I$9)*(PROGRAMA!$I$12-PROGRAMA!$I$11)/2)+PROGRAMA!$I$11))</f>
        <v>0</v>
      </c>
      <c r="AN115" s="245">
        <f>+IF(AN113="","",PROGRAMA!$I$13*AN114*(((AN114/PROGRAMA!$I$9)*(PROGRAMA!$I$12-PROGRAMA!$I$11)/2)+PROGRAMA!$I$11))</f>
        <v>0</v>
      </c>
      <c r="AO115" s="245">
        <f>+IF(AO113="","",PROGRAMA!$I$13*AO114*(((AO114/PROGRAMA!$I$9)*(PROGRAMA!$I$12-PROGRAMA!$I$11)/2)+PROGRAMA!$I$11))</f>
        <v>0</v>
      </c>
      <c r="AP115" s="245">
        <f>+IF(AP113="","",PROGRAMA!$I$13*AP114*(((AP114/PROGRAMA!$I$9)*(PROGRAMA!$I$12-PROGRAMA!$I$11)/2)+PROGRAMA!$I$11))</f>
        <v>0</v>
      </c>
      <c r="AQ115" s="245">
        <f>+IF(AQ113="","",PROGRAMA!$I$13*AQ114*(((AQ114/PROGRAMA!$I$9)*(PROGRAMA!$I$12-PROGRAMA!$I$11)/2)+PROGRAMA!$I$11))</f>
        <v>0</v>
      </c>
      <c r="AR115" s="245">
        <f>+IF(AR113="","",PROGRAMA!$I$13*AR114*(((AR114/PROGRAMA!$I$9)*(PROGRAMA!$I$12-PROGRAMA!$I$11)/2)+PROGRAMA!$I$11))</f>
        <v>0</v>
      </c>
      <c r="AS115" s="245">
        <f>+IF(AS113="","",PROGRAMA!$I$13*AS114*(((AS114/PROGRAMA!$I$9)*(PROGRAMA!$I$12-PROGRAMA!$I$11)/2)+PROGRAMA!$I$11))</f>
        <v>0</v>
      </c>
      <c r="AT115" s="245">
        <f>+IF(AT113="","",PROGRAMA!$I$13*AT114*(((AT114/PROGRAMA!$I$9)*(PROGRAMA!$I$12-PROGRAMA!$I$11)/2)+PROGRAMA!$I$11))</f>
        <v>0</v>
      </c>
      <c r="AU115" s="245">
        <f>+IF(AU113="","",PROGRAMA!$I$13*AU114*(((AU114/PROGRAMA!$I$9)*(PROGRAMA!$I$12-PROGRAMA!$I$11)/2)+PROGRAMA!$I$11))</f>
        <v>0</v>
      </c>
      <c r="AV115" s="245">
        <f>+IF(AV113="","",PROGRAMA!$I$13*AV114*(((AV114/PROGRAMA!$I$9)*(PROGRAMA!$I$12-PROGRAMA!$I$11)/2)+PROGRAMA!$I$11))</f>
        <v>0</v>
      </c>
      <c r="AW115" s="245">
        <f>+IF(AW113="","",PROGRAMA!$I$13*AW114*(((AW114/PROGRAMA!$I$9)*(PROGRAMA!$I$12-PROGRAMA!$I$11)/2)+PROGRAMA!$I$11))</f>
        <v>0</v>
      </c>
      <c r="AX115" s="245">
        <f>+IF(AX113="","",PROGRAMA!$I$13*AX114*(((AX114/PROGRAMA!$I$9)*(PROGRAMA!$I$12-PROGRAMA!$I$11)/2)+PROGRAMA!$I$11))</f>
        <v>0</v>
      </c>
      <c r="AY115" s="245">
        <f>+IF(AY113="","",PROGRAMA!$I$13*AY114*(((AY114/PROGRAMA!$I$9)*(PROGRAMA!$I$12-PROGRAMA!$I$11)/2)+PROGRAMA!$I$11))</f>
        <v>0</v>
      </c>
      <c r="AZ115" s="245">
        <f>+IF(AZ113="","",PROGRAMA!$I$13*AZ114*(((AZ114/PROGRAMA!$I$9)*(PROGRAMA!$I$12-PROGRAMA!$I$11)/2)+PROGRAMA!$I$11))</f>
        <v>0</v>
      </c>
      <c r="BA115" s="245">
        <f>+IF(BA113="","",PROGRAMA!$I$13*BA114*(((BA114/PROGRAMA!$I$9)*(PROGRAMA!$I$12-PROGRAMA!$I$11)/2)+PROGRAMA!$I$11))</f>
        <v>0</v>
      </c>
      <c r="BB115" s="245">
        <f>+IF(BB113="","",PROGRAMA!$I$13*BB114*(((BB114/PROGRAMA!$I$9)*(PROGRAMA!$I$12-PROGRAMA!$I$11)/2)+PROGRAMA!$I$11))</f>
        <v>0</v>
      </c>
      <c r="BC115" s="245">
        <f>+IF(BC113="","",PROGRAMA!$I$13*BC114*(((BC114/PROGRAMA!$I$9)*(PROGRAMA!$I$12-PROGRAMA!$I$11)/2)+PROGRAMA!$I$11))</f>
        <v>0</v>
      </c>
      <c r="BD115" s="245">
        <f>+IF(BD113="","",PROGRAMA!$I$13*BD114*(((BD114/PROGRAMA!$I$9)*(PROGRAMA!$I$12-PROGRAMA!$I$11)/2)+PROGRAMA!$I$11))</f>
        <v>0</v>
      </c>
      <c r="BE115" s="245">
        <f>+IF(BE113="","",PROGRAMA!$I$13*BE114*(((BE114/PROGRAMA!$I$9)*(PROGRAMA!$I$12-PROGRAMA!$I$11)/2)+PROGRAMA!$I$11))</f>
        <v>0</v>
      </c>
      <c r="BF115" s="245">
        <f>+IF(BF113="","",PROGRAMA!$I$13*BF114*(((BF114/PROGRAMA!$I$9)*(PROGRAMA!$I$12-PROGRAMA!$I$11)/2)+PROGRAMA!$I$11))</f>
        <v>0</v>
      </c>
      <c r="BG115" s="245">
        <f>+IF(BG113="","",PROGRAMA!$I$13*BG114*(((BG114/PROGRAMA!$I$9)*(PROGRAMA!$I$12-PROGRAMA!$I$11)/2)+PROGRAMA!$I$11))</f>
        <v>0</v>
      </c>
      <c r="BH115" s="245">
        <f>+IF(BH113="","",PROGRAMA!$I$13*BH114*(((BH114/PROGRAMA!$I$9)*(PROGRAMA!$I$12-PROGRAMA!$I$11)/2)+PROGRAMA!$I$11))</f>
        <v>0</v>
      </c>
      <c r="BI115" s="245">
        <f>+IF(BI113="","",PROGRAMA!$I$13*BI114*(((BI114/PROGRAMA!$I$9)*(PROGRAMA!$I$12-PROGRAMA!$I$11)/2)+PROGRAMA!$I$11))</f>
        <v>0</v>
      </c>
      <c r="BJ115" s="245">
        <f>+IF(BJ113="","",PROGRAMA!$I$13*BJ114*(((BJ114/PROGRAMA!$I$9)*(PROGRAMA!$I$12-PROGRAMA!$I$11)/2)+PROGRAMA!$I$11))</f>
        <v>0</v>
      </c>
      <c r="BK115" s="245">
        <f>+IF(BK113="","",PROGRAMA!$I$13*BK114*(((BK114/PROGRAMA!$I$9)*(PROGRAMA!$I$12-PROGRAMA!$I$11)/2)+PROGRAMA!$I$11))</f>
        <v>0</v>
      </c>
      <c r="BL115" s="245">
        <f>+IF(BL113="","",PROGRAMA!$I$13*BL114*(((BL114/PROGRAMA!$I$9)*(PROGRAMA!$I$12-PROGRAMA!$I$11)/2)+PROGRAMA!$I$11))</f>
        <v>0</v>
      </c>
      <c r="BM115" s="245">
        <f>+IF(BM113="","",PROGRAMA!$I$13*BM114*(((BM114/PROGRAMA!$I$9)*(PROGRAMA!$I$12-PROGRAMA!$I$11)/2)+PROGRAMA!$I$11))</f>
        <v>0</v>
      </c>
      <c r="BN115" s="245">
        <f>+IF(BN113="","",PROGRAMA!$I$13*BN114*(((BN114/PROGRAMA!$I$9)*(PROGRAMA!$I$12-PROGRAMA!$I$11)/2)+PROGRAMA!$I$11))</f>
        <v>0</v>
      </c>
      <c r="BO115" s="245">
        <f>+IF(BO113="","",PROGRAMA!$I$13*BO114*(((BO114/PROGRAMA!$I$9)*(PROGRAMA!$I$12-PROGRAMA!$I$11)/2)+PROGRAMA!$I$11))</f>
        <v>0</v>
      </c>
      <c r="BP115" s="245">
        <f>+IF(BP113="","",PROGRAMA!$I$13*BP114*(((BP114/PROGRAMA!$I$9)*(PROGRAMA!$I$12-PROGRAMA!$I$11)/2)+PROGRAMA!$I$11))</f>
        <v>0</v>
      </c>
      <c r="BQ115" s="245">
        <f>+IF(BQ113="","",PROGRAMA!$I$13*BQ114*(((BQ114/PROGRAMA!$I$9)*(PROGRAMA!$I$12-PROGRAMA!$I$11)/2)+PROGRAMA!$I$11))</f>
        <v>0</v>
      </c>
      <c r="BR115" s="245">
        <f>+IF(BR113="","",PROGRAMA!$I$13*BR114*(((BR114/PROGRAMA!$I$9)*(PROGRAMA!$I$12-PROGRAMA!$I$11)/2)+PROGRAMA!$I$11))</f>
        <v>0</v>
      </c>
      <c r="BS115" s="245">
        <f>+IF(BS113="","",PROGRAMA!$I$13*BS114*(((BS114/PROGRAMA!$I$9)*(PROGRAMA!$I$12-PROGRAMA!$I$11)/2)+PROGRAMA!$I$11))</f>
        <v>0</v>
      </c>
      <c r="BT115" s="245">
        <f>+IF(BT113="","",PROGRAMA!$I$13*BT114*(((BT114/PROGRAMA!$I$9)*(PROGRAMA!$I$12-PROGRAMA!$I$11)/2)+PROGRAMA!$I$11))</f>
        <v>0</v>
      </c>
      <c r="BU115" s="245">
        <f>+IF(BU113="","",PROGRAMA!$I$13*BU114*(((BU114/PROGRAMA!$I$9)*(PROGRAMA!$I$12-PROGRAMA!$I$11)/2)+PROGRAMA!$I$11))</f>
        <v>0</v>
      </c>
      <c r="BV115" s="245">
        <f>+IF(BV113="","",PROGRAMA!$I$13*BV114*(((BV114/PROGRAMA!$I$9)*(PROGRAMA!$I$12-PROGRAMA!$I$11)/2)+PROGRAMA!$I$11))</f>
        <v>0</v>
      </c>
      <c r="BW115" s="245">
        <f>+IF(BW113="","",PROGRAMA!$I$13*BW114*(((BW114/PROGRAMA!$I$9)*(PROGRAMA!$I$12-PROGRAMA!$I$11)/2)+PROGRAMA!$I$11))</f>
        <v>0</v>
      </c>
      <c r="BX115" s="245">
        <f>+IF(BX113="","",PROGRAMA!$I$13*BX114*(((BX114/PROGRAMA!$I$9)*(PROGRAMA!$I$12-PROGRAMA!$I$11)/2)+PROGRAMA!$I$11))</f>
        <v>0</v>
      </c>
      <c r="BY115" s="245">
        <f>+IF(BY113="","",PROGRAMA!$I$13*BY114*(((BY114/PROGRAMA!$I$9)*(PROGRAMA!$I$12-PROGRAMA!$I$11)/2)+PROGRAMA!$I$11))</f>
        <v>0</v>
      </c>
      <c r="BZ115" s="245">
        <f>+IF(BZ113="","",PROGRAMA!$I$13*BZ114*(((BZ114/PROGRAMA!$I$9)*(PROGRAMA!$I$12-PROGRAMA!$I$11)/2)+PROGRAMA!$I$11))</f>
        <v>0</v>
      </c>
      <c r="CA115" s="245">
        <f>+IF(CA113="","",PROGRAMA!$I$13*CA114*(((CA114/PROGRAMA!$I$9)*(PROGRAMA!$I$12-PROGRAMA!$I$11)/2)+PROGRAMA!$I$11))</f>
        <v>0</v>
      </c>
      <c r="CB115" s="245">
        <f>+IF(CB113="","",PROGRAMA!$I$13*CB114*(((CB114/PROGRAMA!$I$9)*(PROGRAMA!$I$12-PROGRAMA!$I$11)/2)+PROGRAMA!$I$11))</f>
        <v>0</v>
      </c>
      <c r="CC115" s="245">
        <f>+IF(CC113="","",PROGRAMA!$I$13*CC114*(((CC114/PROGRAMA!$I$9)*(PROGRAMA!$I$12-PROGRAMA!$I$11)/2)+PROGRAMA!$I$11))</f>
        <v>0</v>
      </c>
      <c r="CD115" s="245">
        <f>+IF(CD113="","",PROGRAMA!$I$13*CD114*(((CD114/PROGRAMA!$I$9)*(PROGRAMA!$I$12-PROGRAMA!$I$11)/2)+PROGRAMA!$I$11))</f>
        <v>0</v>
      </c>
      <c r="CE115" s="245">
        <f>+IF(CE113="","",PROGRAMA!$I$13*CE114*(((CE114/PROGRAMA!$I$9)*(PROGRAMA!$I$12-PROGRAMA!$I$11)/2)+PROGRAMA!$I$11))</f>
        <v>0</v>
      </c>
      <c r="CF115" s="245">
        <f>+IF(CF113="","",PROGRAMA!$I$13*CF114*(((CF114/PROGRAMA!$I$9)*(PROGRAMA!$I$12-PROGRAMA!$I$11)/2)+PROGRAMA!$I$11))</f>
        <v>0</v>
      </c>
    </row>
    <row r="116" spans="2:84" ht="17.25" thickTop="1" x14ac:dyDescent="0.3">
      <c r="C116" s="701"/>
      <c r="D116" s="769"/>
    </row>
    <row r="117" spans="2:84" x14ac:dyDescent="0.3">
      <c r="C117" s="701"/>
      <c r="D117" s="769"/>
    </row>
    <row r="118" spans="2:84" s="770" customFormat="1" hidden="1" x14ac:dyDescent="0.3">
      <c r="C118" s="771"/>
      <c r="D118" s="772"/>
    </row>
    <row r="119" spans="2:84" s="770" customFormat="1" hidden="1" x14ac:dyDescent="0.3">
      <c r="C119" s="771"/>
      <c r="D119" s="770" t="s">
        <v>268</v>
      </c>
    </row>
    <row r="120" spans="2:84" s="770" customFormat="1" hidden="1" x14ac:dyDescent="0.3"/>
    <row r="121" spans="2:84" s="770" customFormat="1" hidden="1" x14ac:dyDescent="0.3">
      <c r="C121" s="770">
        <v>1</v>
      </c>
      <c r="D121" s="770" t="str">
        <f>+D56</f>
        <v>Densidad Descarga Solida, gr/l</v>
      </c>
      <c r="E121" s="770">
        <f t="shared" ref="E121:BP121" si="71">+E56</f>
        <v>0</v>
      </c>
      <c r="F121" s="770">
        <f t="shared" si="71"/>
        <v>0</v>
      </c>
      <c r="G121" s="770">
        <f t="shared" si="71"/>
        <v>0</v>
      </c>
      <c r="H121" s="770">
        <f t="shared" si="71"/>
        <v>0</v>
      </c>
      <c r="I121" s="770">
        <f t="shared" si="71"/>
        <v>0</v>
      </c>
      <c r="J121" s="770">
        <f t="shared" si="71"/>
        <v>2010</v>
      </c>
      <c r="K121" s="770">
        <f t="shared" si="71"/>
        <v>1820</v>
      </c>
      <c r="L121" s="770">
        <f t="shared" si="71"/>
        <v>1870</v>
      </c>
      <c r="M121" s="770">
        <f t="shared" si="71"/>
        <v>1880</v>
      </c>
      <c r="N121" s="770">
        <f t="shared" si="71"/>
        <v>1880</v>
      </c>
      <c r="O121" s="770">
        <f t="shared" si="71"/>
        <v>0</v>
      </c>
      <c r="P121" s="770">
        <f t="shared" si="71"/>
        <v>0</v>
      </c>
      <c r="Q121" s="770">
        <f t="shared" si="71"/>
        <v>0</v>
      </c>
      <c r="R121" s="770">
        <f t="shared" si="71"/>
        <v>0</v>
      </c>
      <c r="S121" s="770">
        <f t="shared" si="71"/>
        <v>0</v>
      </c>
      <c r="T121" s="770">
        <f t="shared" si="71"/>
        <v>0</v>
      </c>
      <c r="U121" s="770">
        <f t="shared" si="71"/>
        <v>0</v>
      </c>
      <c r="V121" s="770">
        <f t="shared" si="71"/>
        <v>0</v>
      </c>
      <c r="W121" s="770">
        <f t="shared" si="71"/>
        <v>0</v>
      </c>
      <c r="X121" s="770">
        <f t="shared" si="71"/>
        <v>0</v>
      </c>
      <c r="Y121" s="770">
        <f t="shared" si="71"/>
        <v>0</v>
      </c>
      <c r="Z121" s="770">
        <f t="shared" si="71"/>
        <v>0</v>
      </c>
      <c r="AA121" s="770">
        <f t="shared" si="71"/>
        <v>0</v>
      </c>
      <c r="AB121" s="770">
        <f t="shared" si="71"/>
        <v>0</v>
      </c>
      <c r="AC121" s="770">
        <f t="shared" si="71"/>
        <v>0</v>
      </c>
      <c r="AD121" s="770">
        <f t="shared" si="71"/>
        <v>0</v>
      </c>
      <c r="AE121" s="770">
        <f t="shared" si="71"/>
        <v>0</v>
      </c>
      <c r="AF121" s="770">
        <f t="shared" si="71"/>
        <v>0</v>
      </c>
      <c r="AG121" s="770">
        <f t="shared" si="71"/>
        <v>0</v>
      </c>
      <c r="AH121" s="770">
        <f t="shared" si="71"/>
        <v>0</v>
      </c>
      <c r="AI121" s="770">
        <f t="shared" si="71"/>
        <v>0</v>
      </c>
      <c r="AJ121" s="770">
        <f t="shared" si="71"/>
        <v>0</v>
      </c>
      <c r="AK121" s="770">
        <f t="shared" si="71"/>
        <v>0</v>
      </c>
      <c r="AL121" s="770">
        <f t="shared" si="71"/>
        <v>0</v>
      </c>
      <c r="AM121" s="770">
        <f t="shared" si="71"/>
        <v>0</v>
      </c>
      <c r="AN121" s="770">
        <f t="shared" si="71"/>
        <v>0</v>
      </c>
      <c r="AO121" s="770">
        <f t="shared" si="71"/>
        <v>0</v>
      </c>
      <c r="AP121" s="770">
        <f t="shared" si="71"/>
        <v>0</v>
      </c>
      <c r="AQ121" s="770">
        <f t="shared" si="71"/>
        <v>0</v>
      </c>
      <c r="AR121" s="770">
        <f t="shared" si="71"/>
        <v>0</v>
      </c>
      <c r="AS121" s="770">
        <f t="shared" si="71"/>
        <v>0</v>
      </c>
      <c r="AT121" s="770">
        <f t="shared" si="71"/>
        <v>0</v>
      </c>
      <c r="AU121" s="770">
        <f t="shared" si="71"/>
        <v>0</v>
      </c>
      <c r="AV121" s="770">
        <f t="shared" si="71"/>
        <v>0</v>
      </c>
      <c r="AW121" s="770">
        <f t="shared" si="71"/>
        <v>0</v>
      </c>
      <c r="AX121" s="770">
        <f t="shared" si="71"/>
        <v>0</v>
      </c>
      <c r="AY121" s="770">
        <f t="shared" si="71"/>
        <v>0</v>
      </c>
      <c r="AZ121" s="770">
        <f t="shared" si="71"/>
        <v>0</v>
      </c>
      <c r="BA121" s="770">
        <f t="shared" si="71"/>
        <v>0</v>
      </c>
      <c r="BB121" s="770">
        <f t="shared" si="71"/>
        <v>0</v>
      </c>
      <c r="BC121" s="770">
        <f t="shared" si="71"/>
        <v>0</v>
      </c>
      <c r="BD121" s="770">
        <f t="shared" si="71"/>
        <v>0</v>
      </c>
      <c r="BE121" s="770">
        <f t="shared" si="71"/>
        <v>0</v>
      </c>
      <c r="BF121" s="770">
        <f t="shared" si="71"/>
        <v>0</v>
      </c>
      <c r="BG121" s="770">
        <f t="shared" si="71"/>
        <v>0</v>
      </c>
      <c r="BH121" s="770">
        <f t="shared" si="71"/>
        <v>0</v>
      </c>
      <c r="BI121" s="770">
        <f t="shared" si="71"/>
        <v>0</v>
      </c>
      <c r="BJ121" s="770">
        <f t="shared" si="71"/>
        <v>0</v>
      </c>
      <c r="BK121" s="770">
        <f t="shared" si="71"/>
        <v>0</v>
      </c>
      <c r="BL121" s="770">
        <f t="shared" si="71"/>
        <v>0</v>
      </c>
      <c r="BM121" s="770">
        <f t="shared" si="71"/>
        <v>0</v>
      </c>
      <c r="BN121" s="770">
        <f t="shared" si="71"/>
        <v>0</v>
      </c>
      <c r="BO121" s="770">
        <f t="shared" si="71"/>
        <v>0</v>
      </c>
      <c r="BP121" s="770">
        <f t="shared" si="71"/>
        <v>0</v>
      </c>
      <c r="BQ121" s="770">
        <f t="shared" ref="BQ121:CF121" si="72">+BQ56</f>
        <v>0</v>
      </c>
      <c r="BR121" s="770">
        <f t="shared" si="72"/>
        <v>0</v>
      </c>
      <c r="BS121" s="770">
        <f t="shared" si="72"/>
        <v>0</v>
      </c>
      <c r="BT121" s="770">
        <f t="shared" si="72"/>
        <v>0</v>
      </c>
      <c r="BU121" s="770">
        <f t="shared" si="72"/>
        <v>0</v>
      </c>
      <c r="BV121" s="770">
        <f t="shared" si="72"/>
        <v>0</v>
      </c>
      <c r="BW121" s="770">
        <f t="shared" si="72"/>
        <v>0</v>
      </c>
      <c r="BX121" s="770">
        <f t="shared" si="72"/>
        <v>0</v>
      </c>
      <c r="BY121" s="770">
        <f t="shared" si="72"/>
        <v>0</v>
      </c>
      <c r="BZ121" s="770">
        <f t="shared" si="72"/>
        <v>0</v>
      </c>
      <c r="CA121" s="770">
        <f t="shared" si="72"/>
        <v>0</v>
      </c>
      <c r="CB121" s="770">
        <f t="shared" si="72"/>
        <v>0</v>
      </c>
      <c r="CC121" s="770">
        <f t="shared" si="72"/>
        <v>0</v>
      </c>
      <c r="CD121" s="770">
        <f t="shared" si="72"/>
        <v>0</v>
      </c>
      <c r="CE121" s="770">
        <f t="shared" si="72"/>
        <v>0</v>
      </c>
      <c r="CF121" s="770">
        <f t="shared" si="72"/>
        <v>0</v>
      </c>
    </row>
    <row r="122" spans="2:84" s="770" customFormat="1" hidden="1" x14ac:dyDescent="0.3">
      <c r="C122" s="770">
        <v>2</v>
      </c>
      <c r="D122" s="770" t="str">
        <f t="shared" ref="D122:AI122" si="73">+D62</f>
        <v>Densidad Descarga Solida, gr/l</v>
      </c>
      <c r="E122" s="770">
        <f t="shared" si="73"/>
        <v>0</v>
      </c>
      <c r="F122" s="770">
        <f t="shared" si="73"/>
        <v>0</v>
      </c>
      <c r="G122" s="770">
        <f t="shared" si="73"/>
        <v>0</v>
      </c>
      <c r="H122" s="770">
        <f t="shared" si="73"/>
        <v>0</v>
      </c>
      <c r="I122" s="770">
        <f t="shared" si="73"/>
        <v>0</v>
      </c>
      <c r="J122" s="770">
        <f t="shared" si="73"/>
        <v>0</v>
      </c>
      <c r="K122" s="770">
        <f t="shared" si="73"/>
        <v>1820</v>
      </c>
      <c r="L122" s="770">
        <f t="shared" si="73"/>
        <v>1870</v>
      </c>
      <c r="M122" s="770">
        <f t="shared" si="73"/>
        <v>1880</v>
      </c>
      <c r="N122" s="770">
        <f t="shared" si="73"/>
        <v>0</v>
      </c>
      <c r="O122" s="770">
        <f t="shared" si="73"/>
        <v>0</v>
      </c>
      <c r="P122" s="770">
        <f t="shared" si="73"/>
        <v>0</v>
      </c>
      <c r="Q122" s="770">
        <f t="shared" si="73"/>
        <v>0</v>
      </c>
      <c r="R122" s="770">
        <f t="shared" si="73"/>
        <v>0</v>
      </c>
      <c r="S122" s="770">
        <f t="shared" si="73"/>
        <v>0</v>
      </c>
      <c r="T122" s="770">
        <f t="shared" si="73"/>
        <v>0</v>
      </c>
      <c r="U122" s="770">
        <f t="shared" si="73"/>
        <v>0</v>
      </c>
      <c r="V122" s="770">
        <f t="shared" si="73"/>
        <v>0</v>
      </c>
      <c r="W122" s="770">
        <f t="shared" si="73"/>
        <v>0</v>
      </c>
      <c r="X122" s="770">
        <f t="shared" si="73"/>
        <v>0</v>
      </c>
      <c r="Y122" s="770">
        <f t="shared" si="73"/>
        <v>0</v>
      </c>
      <c r="Z122" s="770">
        <f t="shared" si="73"/>
        <v>0</v>
      </c>
      <c r="AA122" s="770">
        <f t="shared" si="73"/>
        <v>0</v>
      </c>
      <c r="AB122" s="770">
        <f t="shared" si="73"/>
        <v>0</v>
      </c>
      <c r="AC122" s="770">
        <f t="shared" si="73"/>
        <v>0</v>
      </c>
      <c r="AD122" s="770">
        <f t="shared" si="73"/>
        <v>0</v>
      </c>
      <c r="AE122" s="770">
        <f t="shared" si="73"/>
        <v>0</v>
      </c>
      <c r="AF122" s="770">
        <f t="shared" si="73"/>
        <v>0</v>
      </c>
      <c r="AG122" s="770">
        <f t="shared" si="73"/>
        <v>0</v>
      </c>
      <c r="AH122" s="770">
        <f t="shared" si="73"/>
        <v>0</v>
      </c>
      <c r="AI122" s="770">
        <f t="shared" si="73"/>
        <v>0</v>
      </c>
      <c r="AJ122" s="770">
        <f t="shared" ref="AJ122:BO122" si="74">+AJ62</f>
        <v>0</v>
      </c>
      <c r="AK122" s="770">
        <f t="shared" si="74"/>
        <v>0</v>
      </c>
      <c r="AL122" s="770">
        <f t="shared" si="74"/>
        <v>0</v>
      </c>
      <c r="AM122" s="770">
        <f t="shared" si="74"/>
        <v>0</v>
      </c>
      <c r="AN122" s="770">
        <f t="shared" si="74"/>
        <v>0</v>
      </c>
      <c r="AO122" s="770">
        <f t="shared" si="74"/>
        <v>0</v>
      </c>
      <c r="AP122" s="770">
        <f t="shared" si="74"/>
        <v>0</v>
      </c>
      <c r="AQ122" s="770">
        <f t="shared" si="74"/>
        <v>0</v>
      </c>
      <c r="AR122" s="770">
        <f t="shared" si="74"/>
        <v>0</v>
      </c>
      <c r="AS122" s="770">
        <f t="shared" si="74"/>
        <v>0</v>
      </c>
      <c r="AT122" s="770">
        <f t="shared" si="74"/>
        <v>0</v>
      </c>
      <c r="AU122" s="770">
        <f t="shared" si="74"/>
        <v>0</v>
      </c>
      <c r="AV122" s="770">
        <f t="shared" si="74"/>
        <v>0</v>
      </c>
      <c r="AW122" s="770">
        <f t="shared" si="74"/>
        <v>0</v>
      </c>
      <c r="AX122" s="770">
        <f t="shared" si="74"/>
        <v>0</v>
      </c>
      <c r="AY122" s="770">
        <f t="shared" si="74"/>
        <v>0</v>
      </c>
      <c r="AZ122" s="770">
        <f t="shared" si="74"/>
        <v>0</v>
      </c>
      <c r="BA122" s="770">
        <f t="shared" si="74"/>
        <v>0</v>
      </c>
      <c r="BB122" s="770">
        <f t="shared" si="74"/>
        <v>0</v>
      </c>
      <c r="BC122" s="770">
        <f t="shared" si="74"/>
        <v>0</v>
      </c>
      <c r="BD122" s="770">
        <f t="shared" si="74"/>
        <v>0</v>
      </c>
      <c r="BE122" s="770">
        <f t="shared" si="74"/>
        <v>0</v>
      </c>
      <c r="BF122" s="770">
        <f t="shared" si="74"/>
        <v>0</v>
      </c>
      <c r="BG122" s="770">
        <f t="shared" si="74"/>
        <v>0</v>
      </c>
      <c r="BH122" s="770">
        <f t="shared" si="74"/>
        <v>0</v>
      </c>
      <c r="BI122" s="770">
        <f t="shared" si="74"/>
        <v>0</v>
      </c>
      <c r="BJ122" s="770">
        <f t="shared" si="74"/>
        <v>0</v>
      </c>
      <c r="BK122" s="770">
        <f t="shared" si="74"/>
        <v>0</v>
      </c>
      <c r="BL122" s="770">
        <f t="shared" si="74"/>
        <v>0</v>
      </c>
      <c r="BM122" s="770">
        <f t="shared" si="74"/>
        <v>0</v>
      </c>
      <c r="BN122" s="770">
        <f t="shared" si="74"/>
        <v>0</v>
      </c>
      <c r="BO122" s="770">
        <f t="shared" si="74"/>
        <v>0</v>
      </c>
      <c r="BP122" s="770">
        <f t="shared" ref="BP122:CF122" si="75">+BP62</f>
        <v>0</v>
      </c>
      <c r="BQ122" s="770">
        <f t="shared" si="75"/>
        <v>0</v>
      </c>
      <c r="BR122" s="770">
        <f t="shared" si="75"/>
        <v>0</v>
      </c>
      <c r="BS122" s="770">
        <f t="shared" si="75"/>
        <v>0</v>
      </c>
      <c r="BT122" s="770">
        <f t="shared" si="75"/>
        <v>0</v>
      </c>
      <c r="BU122" s="770">
        <f t="shared" si="75"/>
        <v>0</v>
      </c>
      <c r="BV122" s="770">
        <f t="shared" si="75"/>
        <v>0</v>
      </c>
      <c r="BW122" s="770">
        <f t="shared" si="75"/>
        <v>0</v>
      </c>
      <c r="BX122" s="770">
        <f t="shared" si="75"/>
        <v>0</v>
      </c>
      <c r="BY122" s="770">
        <f t="shared" si="75"/>
        <v>0</v>
      </c>
      <c r="BZ122" s="770">
        <f t="shared" si="75"/>
        <v>0</v>
      </c>
      <c r="CA122" s="770">
        <f t="shared" si="75"/>
        <v>0</v>
      </c>
      <c r="CB122" s="770">
        <f t="shared" si="75"/>
        <v>0</v>
      </c>
      <c r="CC122" s="770">
        <f t="shared" si="75"/>
        <v>0</v>
      </c>
      <c r="CD122" s="770">
        <f t="shared" si="75"/>
        <v>0</v>
      </c>
      <c r="CE122" s="770">
        <f t="shared" si="75"/>
        <v>0</v>
      </c>
      <c r="CF122" s="770">
        <f t="shared" si="75"/>
        <v>0</v>
      </c>
    </row>
    <row r="123" spans="2:84" s="770" customFormat="1" hidden="1" x14ac:dyDescent="0.3">
      <c r="C123" s="770">
        <v>3</v>
      </c>
      <c r="D123" s="770" t="str">
        <f t="shared" ref="D123:AI123" si="76">+D68</f>
        <v>Densidad Descarga Solida, gr/l</v>
      </c>
      <c r="E123" s="770">
        <f t="shared" si="76"/>
        <v>0</v>
      </c>
      <c r="F123" s="770">
        <f t="shared" si="76"/>
        <v>0</v>
      </c>
      <c r="G123" s="770">
        <f t="shared" si="76"/>
        <v>0</v>
      </c>
      <c r="H123" s="770">
        <f t="shared" si="76"/>
        <v>0</v>
      </c>
      <c r="I123" s="770">
        <f t="shared" si="76"/>
        <v>0</v>
      </c>
      <c r="J123" s="770">
        <f t="shared" si="76"/>
        <v>0</v>
      </c>
      <c r="K123" s="770">
        <f t="shared" si="76"/>
        <v>1820</v>
      </c>
      <c r="L123" s="770">
        <f t="shared" si="76"/>
        <v>1870</v>
      </c>
      <c r="M123" s="770">
        <f t="shared" si="76"/>
        <v>1880</v>
      </c>
      <c r="N123" s="770">
        <f t="shared" si="76"/>
        <v>0</v>
      </c>
      <c r="O123" s="770">
        <f t="shared" si="76"/>
        <v>0</v>
      </c>
      <c r="P123" s="770">
        <f t="shared" si="76"/>
        <v>0</v>
      </c>
      <c r="Q123" s="770">
        <f t="shared" si="76"/>
        <v>0</v>
      </c>
      <c r="R123" s="770">
        <f t="shared" si="76"/>
        <v>0</v>
      </c>
      <c r="S123" s="770">
        <f t="shared" si="76"/>
        <v>0</v>
      </c>
      <c r="T123" s="770">
        <f t="shared" si="76"/>
        <v>0</v>
      </c>
      <c r="U123" s="770">
        <f t="shared" si="76"/>
        <v>0</v>
      </c>
      <c r="V123" s="770">
        <f t="shared" si="76"/>
        <v>0</v>
      </c>
      <c r="W123" s="770">
        <f t="shared" si="76"/>
        <v>0</v>
      </c>
      <c r="X123" s="770">
        <f t="shared" si="76"/>
        <v>0</v>
      </c>
      <c r="Y123" s="770">
        <f t="shared" si="76"/>
        <v>0</v>
      </c>
      <c r="Z123" s="770">
        <f t="shared" si="76"/>
        <v>0</v>
      </c>
      <c r="AA123" s="770">
        <f t="shared" si="76"/>
        <v>0</v>
      </c>
      <c r="AB123" s="770">
        <f t="shared" si="76"/>
        <v>0</v>
      </c>
      <c r="AC123" s="770">
        <f t="shared" si="76"/>
        <v>0</v>
      </c>
      <c r="AD123" s="770">
        <f t="shared" si="76"/>
        <v>0</v>
      </c>
      <c r="AE123" s="770">
        <f t="shared" si="76"/>
        <v>0</v>
      </c>
      <c r="AF123" s="770">
        <f t="shared" si="76"/>
        <v>0</v>
      </c>
      <c r="AG123" s="770">
        <f t="shared" si="76"/>
        <v>0</v>
      </c>
      <c r="AH123" s="770">
        <f t="shared" si="76"/>
        <v>0</v>
      </c>
      <c r="AI123" s="770">
        <f t="shared" si="76"/>
        <v>0</v>
      </c>
      <c r="AJ123" s="770">
        <f t="shared" ref="AJ123:BO123" si="77">+AJ68</f>
        <v>0</v>
      </c>
      <c r="AK123" s="770">
        <f t="shared" si="77"/>
        <v>0</v>
      </c>
      <c r="AL123" s="770">
        <f t="shared" si="77"/>
        <v>0</v>
      </c>
      <c r="AM123" s="770">
        <f t="shared" si="77"/>
        <v>0</v>
      </c>
      <c r="AN123" s="770">
        <f t="shared" si="77"/>
        <v>0</v>
      </c>
      <c r="AO123" s="770">
        <f t="shared" si="77"/>
        <v>0</v>
      </c>
      <c r="AP123" s="770">
        <f t="shared" si="77"/>
        <v>0</v>
      </c>
      <c r="AQ123" s="770">
        <f t="shared" si="77"/>
        <v>0</v>
      </c>
      <c r="AR123" s="770">
        <f t="shared" si="77"/>
        <v>0</v>
      </c>
      <c r="AS123" s="770">
        <f t="shared" si="77"/>
        <v>0</v>
      </c>
      <c r="AT123" s="770">
        <f t="shared" si="77"/>
        <v>0</v>
      </c>
      <c r="AU123" s="770">
        <f t="shared" si="77"/>
        <v>0</v>
      </c>
      <c r="AV123" s="770">
        <f t="shared" si="77"/>
        <v>0</v>
      </c>
      <c r="AW123" s="770">
        <f t="shared" si="77"/>
        <v>0</v>
      </c>
      <c r="AX123" s="770">
        <f t="shared" si="77"/>
        <v>0</v>
      </c>
      <c r="AY123" s="770">
        <f t="shared" si="77"/>
        <v>0</v>
      </c>
      <c r="AZ123" s="770">
        <f t="shared" si="77"/>
        <v>0</v>
      </c>
      <c r="BA123" s="770">
        <f t="shared" si="77"/>
        <v>0</v>
      </c>
      <c r="BB123" s="770">
        <f t="shared" si="77"/>
        <v>0</v>
      </c>
      <c r="BC123" s="770">
        <f t="shared" si="77"/>
        <v>0</v>
      </c>
      <c r="BD123" s="770">
        <f t="shared" si="77"/>
        <v>0</v>
      </c>
      <c r="BE123" s="770">
        <f t="shared" si="77"/>
        <v>0</v>
      </c>
      <c r="BF123" s="770">
        <f t="shared" si="77"/>
        <v>0</v>
      </c>
      <c r="BG123" s="770">
        <f t="shared" si="77"/>
        <v>0</v>
      </c>
      <c r="BH123" s="770">
        <f t="shared" si="77"/>
        <v>0</v>
      </c>
      <c r="BI123" s="770">
        <f t="shared" si="77"/>
        <v>0</v>
      </c>
      <c r="BJ123" s="770">
        <f t="shared" si="77"/>
        <v>0</v>
      </c>
      <c r="BK123" s="770">
        <f t="shared" si="77"/>
        <v>0</v>
      </c>
      <c r="BL123" s="770">
        <f t="shared" si="77"/>
        <v>0</v>
      </c>
      <c r="BM123" s="770">
        <f t="shared" si="77"/>
        <v>0</v>
      </c>
      <c r="BN123" s="770">
        <f t="shared" si="77"/>
        <v>0</v>
      </c>
      <c r="BO123" s="770">
        <f t="shared" si="77"/>
        <v>0</v>
      </c>
      <c r="BP123" s="770">
        <f t="shared" ref="BP123:CF123" si="78">+BP68</f>
        <v>0</v>
      </c>
      <c r="BQ123" s="770">
        <f t="shared" si="78"/>
        <v>0</v>
      </c>
      <c r="BR123" s="770">
        <f t="shared" si="78"/>
        <v>0</v>
      </c>
      <c r="BS123" s="770">
        <f t="shared" si="78"/>
        <v>0</v>
      </c>
      <c r="BT123" s="770">
        <f t="shared" si="78"/>
        <v>0</v>
      </c>
      <c r="BU123" s="770">
        <f t="shared" si="78"/>
        <v>0</v>
      </c>
      <c r="BV123" s="770">
        <f t="shared" si="78"/>
        <v>0</v>
      </c>
      <c r="BW123" s="770">
        <f t="shared" si="78"/>
        <v>0</v>
      </c>
      <c r="BX123" s="770">
        <f t="shared" si="78"/>
        <v>0</v>
      </c>
      <c r="BY123" s="770">
        <f t="shared" si="78"/>
        <v>0</v>
      </c>
      <c r="BZ123" s="770">
        <f t="shared" si="78"/>
        <v>0</v>
      </c>
      <c r="CA123" s="770">
        <f t="shared" si="78"/>
        <v>0</v>
      </c>
      <c r="CB123" s="770">
        <f t="shared" si="78"/>
        <v>0</v>
      </c>
      <c r="CC123" s="770">
        <f t="shared" si="78"/>
        <v>0</v>
      </c>
      <c r="CD123" s="770">
        <f t="shared" si="78"/>
        <v>0</v>
      </c>
      <c r="CE123" s="770">
        <f t="shared" si="78"/>
        <v>0</v>
      </c>
      <c r="CF123" s="770">
        <f t="shared" si="78"/>
        <v>0</v>
      </c>
    </row>
    <row r="124" spans="2:84" s="770" customFormat="1" hidden="1" x14ac:dyDescent="0.3">
      <c r="C124" s="770">
        <v>4</v>
      </c>
      <c r="D124" s="770" t="str">
        <f t="shared" ref="D124:AI124" si="79">+D74</f>
        <v>Densidad Descarga Solida, gr/l</v>
      </c>
      <c r="E124" s="770">
        <f t="shared" si="79"/>
        <v>0</v>
      </c>
      <c r="F124" s="770">
        <f t="shared" si="79"/>
        <v>0</v>
      </c>
      <c r="G124" s="770">
        <f t="shared" si="79"/>
        <v>0</v>
      </c>
      <c r="H124" s="770">
        <f t="shared" si="79"/>
        <v>0</v>
      </c>
      <c r="I124" s="770">
        <f t="shared" si="79"/>
        <v>0</v>
      </c>
      <c r="J124" s="770">
        <f t="shared" si="79"/>
        <v>0</v>
      </c>
      <c r="K124" s="770">
        <f t="shared" si="79"/>
        <v>0</v>
      </c>
      <c r="L124" s="770">
        <f t="shared" si="79"/>
        <v>1870</v>
      </c>
      <c r="M124" s="770">
        <f t="shared" si="79"/>
        <v>0</v>
      </c>
      <c r="N124" s="770">
        <f t="shared" si="79"/>
        <v>0</v>
      </c>
      <c r="O124" s="770">
        <f t="shared" si="79"/>
        <v>0</v>
      </c>
      <c r="P124" s="770">
        <f t="shared" si="79"/>
        <v>0</v>
      </c>
      <c r="Q124" s="770">
        <f t="shared" si="79"/>
        <v>0</v>
      </c>
      <c r="R124" s="770">
        <f t="shared" si="79"/>
        <v>0</v>
      </c>
      <c r="S124" s="770">
        <f t="shared" si="79"/>
        <v>0</v>
      </c>
      <c r="T124" s="770">
        <f t="shared" si="79"/>
        <v>0</v>
      </c>
      <c r="U124" s="770">
        <f t="shared" si="79"/>
        <v>0</v>
      </c>
      <c r="V124" s="770">
        <f t="shared" si="79"/>
        <v>0</v>
      </c>
      <c r="W124" s="770">
        <f t="shared" si="79"/>
        <v>0</v>
      </c>
      <c r="X124" s="770">
        <f t="shared" si="79"/>
        <v>0</v>
      </c>
      <c r="Y124" s="770">
        <f t="shared" si="79"/>
        <v>0</v>
      </c>
      <c r="Z124" s="770">
        <f t="shared" si="79"/>
        <v>0</v>
      </c>
      <c r="AA124" s="770">
        <f t="shared" si="79"/>
        <v>0</v>
      </c>
      <c r="AB124" s="770">
        <f t="shared" si="79"/>
        <v>0</v>
      </c>
      <c r="AC124" s="770">
        <f t="shared" si="79"/>
        <v>0</v>
      </c>
      <c r="AD124" s="770">
        <f t="shared" si="79"/>
        <v>0</v>
      </c>
      <c r="AE124" s="770">
        <f t="shared" si="79"/>
        <v>0</v>
      </c>
      <c r="AF124" s="770">
        <f t="shared" si="79"/>
        <v>0</v>
      </c>
      <c r="AG124" s="770">
        <f t="shared" si="79"/>
        <v>0</v>
      </c>
      <c r="AH124" s="770">
        <f t="shared" si="79"/>
        <v>0</v>
      </c>
      <c r="AI124" s="770">
        <f t="shared" si="79"/>
        <v>0</v>
      </c>
      <c r="AJ124" s="770">
        <f t="shared" ref="AJ124:BO124" si="80">+AJ74</f>
        <v>0</v>
      </c>
      <c r="AK124" s="770">
        <f t="shared" si="80"/>
        <v>0</v>
      </c>
      <c r="AL124" s="770">
        <f t="shared" si="80"/>
        <v>0</v>
      </c>
      <c r="AM124" s="770">
        <f t="shared" si="80"/>
        <v>0</v>
      </c>
      <c r="AN124" s="770">
        <f t="shared" si="80"/>
        <v>0</v>
      </c>
      <c r="AO124" s="770">
        <f t="shared" si="80"/>
        <v>0</v>
      </c>
      <c r="AP124" s="770">
        <f t="shared" si="80"/>
        <v>0</v>
      </c>
      <c r="AQ124" s="770">
        <f t="shared" si="80"/>
        <v>0</v>
      </c>
      <c r="AR124" s="770">
        <f t="shared" si="80"/>
        <v>0</v>
      </c>
      <c r="AS124" s="770">
        <f t="shared" si="80"/>
        <v>0</v>
      </c>
      <c r="AT124" s="770">
        <f t="shared" si="80"/>
        <v>0</v>
      </c>
      <c r="AU124" s="770">
        <f t="shared" si="80"/>
        <v>0</v>
      </c>
      <c r="AV124" s="770">
        <f t="shared" si="80"/>
        <v>0</v>
      </c>
      <c r="AW124" s="770">
        <f t="shared" si="80"/>
        <v>0</v>
      </c>
      <c r="AX124" s="770">
        <f t="shared" si="80"/>
        <v>0</v>
      </c>
      <c r="AY124" s="770">
        <f t="shared" si="80"/>
        <v>0</v>
      </c>
      <c r="AZ124" s="770">
        <f t="shared" si="80"/>
        <v>0</v>
      </c>
      <c r="BA124" s="770">
        <f t="shared" si="80"/>
        <v>0</v>
      </c>
      <c r="BB124" s="770">
        <f t="shared" si="80"/>
        <v>0</v>
      </c>
      <c r="BC124" s="770">
        <f t="shared" si="80"/>
        <v>0</v>
      </c>
      <c r="BD124" s="770">
        <f t="shared" si="80"/>
        <v>0</v>
      </c>
      <c r="BE124" s="770">
        <f t="shared" si="80"/>
        <v>0</v>
      </c>
      <c r="BF124" s="770">
        <f t="shared" si="80"/>
        <v>0</v>
      </c>
      <c r="BG124" s="770">
        <f t="shared" si="80"/>
        <v>0</v>
      </c>
      <c r="BH124" s="770">
        <f t="shared" si="80"/>
        <v>0</v>
      </c>
      <c r="BI124" s="770">
        <f t="shared" si="80"/>
        <v>0</v>
      </c>
      <c r="BJ124" s="770">
        <f t="shared" si="80"/>
        <v>0</v>
      </c>
      <c r="BK124" s="770">
        <f t="shared" si="80"/>
        <v>0</v>
      </c>
      <c r="BL124" s="770">
        <f t="shared" si="80"/>
        <v>0</v>
      </c>
      <c r="BM124" s="770">
        <f t="shared" si="80"/>
        <v>0</v>
      </c>
      <c r="BN124" s="770">
        <f t="shared" si="80"/>
        <v>0</v>
      </c>
      <c r="BO124" s="770">
        <f t="shared" si="80"/>
        <v>0</v>
      </c>
      <c r="BP124" s="770">
        <f t="shared" ref="BP124:CF124" si="81">+BP74</f>
        <v>0</v>
      </c>
      <c r="BQ124" s="770">
        <f t="shared" si="81"/>
        <v>0</v>
      </c>
      <c r="BR124" s="770">
        <f t="shared" si="81"/>
        <v>0</v>
      </c>
      <c r="BS124" s="770">
        <f t="shared" si="81"/>
        <v>0</v>
      </c>
      <c r="BT124" s="770">
        <f t="shared" si="81"/>
        <v>0</v>
      </c>
      <c r="BU124" s="770">
        <f t="shared" si="81"/>
        <v>0</v>
      </c>
      <c r="BV124" s="770">
        <f t="shared" si="81"/>
        <v>0</v>
      </c>
      <c r="BW124" s="770">
        <f t="shared" si="81"/>
        <v>0</v>
      </c>
      <c r="BX124" s="770">
        <f t="shared" si="81"/>
        <v>0</v>
      </c>
      <c r="BY124" s="770">
        <f t="shared" si="81"/>
        <v>0</v>
      </c>
      <c r="BZ124" s="770">
        <f t="shared" si="81"/>
        <v>0</v>
      </c>
      <c r="CA124" s="770">
        <f t="shared" si="81"/>
        <v>0</v>
      </c>
      <c r="CB124" s="770">
        <f t="shared" si="81"/>
        <v>0</v>
      </c>
      <c r="CC124" s="770">
        <f t="shared" si="81"/>
        <v>0</v>
      </c>
      <c r="CD124" s="770">
        <f t="shared" si="81"/>
        <v>0</v>
      </c>
      <c r="CE124" s="770">
        <f t="shared" si="81"/>
        <v>0</v>
      </c>
      <c r="CF124" s="770">
        <f t="shared" si="81"/>
        <v>0</v>
      </c>
    </row>
    <row r="125" spans="2:84" s="770" customFormat="1" hidden="1" x14ac:dyDescent="0.3">
      <c r="C125" s="770">
        <v>5</v>
      </c>
      <c r="D125" s="770" t="str">
        <f t="shared" ref="D125:AI125" si="82">+D80</f>
        <v>Densidad Descarga Solida, gr/l</v>
      </c>
      <c r="E125" s="770">
        <f t="shared" si="82"/>
        <v>0</v>
      </c>
      <c r="F125" s="770">
        <f t="shared" si="82"/>
        <v>0</v>
      </c>
      <c r="G125" s="770">
        <f t="shared" si="82"/>
        <v>0</v>
      </c>
      <c r="H125" s="770">
        <f t="shared" si="82"/>
        <v>0</v>
      </c>
      <c r="I125" s="770">
        <f t="shared" si="82"/>
        <v>0</v>
      </c>
      <c r="J125" s="770">
        <f t="shared" si="82"/>
        <v>0</v>
      </c>
      <c r="K125" s="770">
        <f t="shared" si="82"/>
        <v>0</v>
      </c>
      <c r="L125" s="770">
        <f t="shared" si="82"/>
        <v>1870</v>
      </c>
      <c r="M125" s="770">
        <f t="shared" si="82"/>
        <v>0</v>
      </c>
      <c r="N125" s="770">
        <f t="shared" si="82"/>
        <v>0</v>
      </c>
      <c r="O125" s="770">
        <f t="shared" si="82"/>
        <v>0</v>
      </c>
      <c r="P125" s="770">
        <f t="shared" si="82"/>
        <v>0</v>
      </c>
      <c r="Q125" s="770">
        <f t="shared" si="82"/>
        <v>0</v>
      </c>
      <c r="R125" s="770">
        <f t="shared" si="82"/>
        <v>0</v>
      </c>
      <c r="S125" s="770">
        <f t="shared" si="82"/>
        <v>0</v>
      </c>
      <c r="T125" s="770">
        <f t="shared" si="82"/>
        <v>0</v>
      </c>
      <c r="U125" s="770">
        <f t="shared" si="82"/>
        <v>0</v>
      </c>
      <c r="V125" s="770">
        <f t="shared" si="82"/>
        <v>0</v>
      </c>
      <c r="W125" s="770">
        <f t="shared" si="82"/>
        <v>0</v>
      </c>
      <c r="X125" s="770">
        <f t="shared" si="82"/>
        <v>0</v>
      </c>
      <c r="Y125" s="770">
        <f t="shared" si="82"/>
        <v>0</v>
      </c>
      <c r="Z125" s="770">
        <f t="shared" si="82"/>
        <v>0</v>
      </c>
      <c r="AA125" s="770">
        <f t="shared" si="82"/>
        <v>0</v>
      </c>
      <c r="AB125" s="770">
        <f t="shared" si="82"/>
        <v>0</v>
      </c>
      <c r="AC125" s="770">
        <f t="shared" si="82"/>
        <v>0</v>
      </c>
      <c r="AD125" s="770">
        <f t="shared" si="82"/>
        <v>0</v>
      </c>
      <c r="AE125" s="770">
        <f t="shared" si="82"/>
        <v>0</v>
      </c>
      <c r="AF125" s="770">
        <f t="shared" si="82"/>
        <v>0</v>
      </c>
      <c r="AG125" s="770">
        <f t="shared" si="82"/>
        <v>0</v>
      </c>
      <c r="AH125" s="770">
        <f t="shared" si="82"/>
        <v>0</v>
      </c>
      <c r="AI125" s="770">
        <f t="shared" si="82"/>
        <v>0</v>
      </c>
      <c r="AJ125" s="770">
        <f t="shared" ref="AJ125:BO125" si="83">+AJ80</f>
        <v>0</v>
      </c>
      <c r="AK125" s="770">
        <f t="shared" si="83"/>
        <v>0</v>
      </c>
      <c r="AL125" s="770">
        <f t="shared" si="83"/>
        <v>0</v>
      </c>
      <c r="AM125" s="770">
        <f t="shared" si="83"/>
        <v>0</v>
      </c>
      <c r="AN125" s="770">
        <f t="shared" si="83"/>
        <v>0</v>
      </c>
      <c r="AO125" s="770">
        <f t="shared" si="83"/>
        <v>0</v>
      </c>
      <c r="AP125" s="770">
        <f t="shared" si="83"/>
        <v>0</v>
      </c>
      <c r="AQ125" s="770">
        <f t="shared" si="83"/>
        <v>0</v>
      </c>
      <c r="AR125" s="770">
        <f t="shared" si="83"/>
        <v>0</v>
      </c>
      <c r="AS125" s="770">
        <f t="shared" si="83"/>
        <v>0</v>
      </c>
      <c r="AT125" s="770">
        <f t="shared" si="83"/>
        <v>0</v>
      </c>
      <c r="AU125" s="770">
        <f t="shared" si="83"/>
        <v>0</v>
      </c>
      <c r="AV125" s="770">
        <f t="shared" si="83"/>
        <v>0</v>
      </c>
      <c r="AW125" s="770">
        <f t="shared" si="83"/>
        <v>0</v>
      </c>
      <c r="AX125" s="770">
        <f t="shared" si="83"/>
        <v>0</v>
      </c>
      <c r="AY125" s="770">
        <f t="shared" si="83"/>
        <v>0</v>
      </c>
      <c r="AZ125" s="770">
        <f t="shared" si="83"/>
        <v>0</v>
      </c>
      <c r="BA125" s="770">
        <f t="shared" si="83"/>
        <v>0</v>
      </c>
      <c r="BB125" s="770">
        <f t="shared" si="83"/>
        <v>0</v>
      </c>
      <c r="BC125" s="770">
        <f t="shared" si="83"/>
        <v>0</v>
      </c>
      <c r="BD125" s="770">
        <f t="shared" si="83"/>
        <v>0</v>
      </c>
      <c r="BE125" s="770">
        <f t="shared" si="83"/>
        <v>0</v>
      </c>
      <c r="BF125" s="770">
        <f t="shared" si="83"/>
        <v>0</v>
      </c>
      <c r="BG125" s="770">
        <f t="shared" si="83"/>
        <v>0</v>
      </c>
      <c r="BH125" s="770">
        <f t="shared" si="83"/>
        <v>0</v>
      </c>
      <c r="BI125" s="770">
        <f t="shared" si="83"/>
        <v>0</v>
      </c>
      <c r="BJ125" s="770">
        <f t="shared" si="83"/>
        <v>0</v>
      </c>
      <c r="BK125" s="770">
        <f t="shared" si="83"/>
        <v>0</v>
      </c>
      <c r="BL125" s="770">
        <f t="shared" si="83"/>
        <v>0</v>
      </c>
      <c r="BM125" s="770">
        <f t="shared" si="83"/>
        <v>0</v>
      </c>
      <c r="BN125" s="770">
        <f t="shared" si="83"/>
        <v>0</v>
      </c>
      <c r="BO125" s="770">
        <f t="shared" si="83"/>
        <v>0</v>
      </c>
      <c r="BP125" s="770">
        <f t="shared" ref="BP125:CF125" si="84">+BP80</f>
        <v>0</v>
      </c>
      <c r="BQ125" s="770">
        <f t="shared" si="84"/>
        <v>0</v>
      </c>
      <c r="BR125" s="770">
        <f t="shared" si="84"/>
        <v>0</v>
      </c>
      <c r="BS125" s="770">
        <f t="shared" si="84"/>
        <v>0</v>
      </c>
      <c r="BT125" s="770">
        <f t="shared" si="84"/>
        <v>0</v>
      </c>
      <c r="BU125" s="770">
        <f t="shared" si="84"/>
        <v>0</v>
      </c>
      <c r="BV125" s="770">
        <f t="shared" si="84"/>
        <v>0</v>
      </c>
      <c r="BW125" s="770">
        <f t="shared" si="84"/>
        <v>0</v>
      </c>
      <c r="BX125" s="770">
        <f t="shared" si="84"/>
        <v>0</v>
      </c>
      <c r="BY125" s="770">
        <f t="shared" si="84"/>
        <v>0</v>
      </c>
      <c r="BZ125" s="770">
        <f t="shared" si="84"/>
        <v>0</v>
      </c>
      <c r="CA125" s="770">
        <f t="shared" si="84"/>
        <v>0</v>
      </c>
      <c r="CB125" s="770">
        <f t="shared" si="84"/>
        <v>0</v>
      </c>
      <c r="CC125" s="770">
        <f t="shared" si="84"/>
        <v>0</v>
      </c>
      <c r="CD125" s="770">
        <f t="shared" si="84"/>
        <v>0</v>
      </c>
      <c r="CE125" s="770">
        <f t="shared" si="84"/>
        <v>0</v>
      </c>
      <c r="CF125" s="770">
        <f t="shared" si="84"/>
        <v>0</v>
      </c>
    </row>
    <row r="126" spans="2:84" s="770" customFormat="1" hidden="1" x14ac:dyDescent="0.3">
      <c r="C126" s="770">
        <v>6</v>
      </c>
      <c r="D126" s="770" t="str">
        <f t="shared" ref="D126:AI126" si="85">+D86</f>
        <v>Densidad Descarga Solida, gr/l</v>
      </c>
      <c r="E126" s="770">
        <f t="shared" si="85"/>
        <v>0</v>
      </c>
      <c r="F126" s="770">
        <f t="shared" si="85"/>
        <v>0</v>
      </c>
      <c r="G126" s="770">
        <f t="shared" si="85"/>
        <v>0</v>
      </c>
      <c r="H126" s="770">
        <f t="shared" si="85"/>
        <v>0</v>
      </c>
      <c r="I126" s="770">
        <f t="shared" si="85"/>
        <v>0</v>
      </c>
      <c r="J126" s="770">
        <f t="shared" si="85"/>
        <v>0</v>
      </c>
      <c r="K126" s="770">
        <f t="shared" si="85"/>
        <v>0</v>
      </c>
      <c r="L126" s="770">
        <f t="shared" si="85"/>
        <v>0</v>
      </c>
      <c r="M126" s="770">
        <f t="shared" si="85"/>
        <v>0</v>
      </c>
      <c r="N126" s="770">
        <f t="shared" si="85"/>
        <v>0</v>
      </c>
      <c r="O126" s="770">
        <f t="shared" si="85"/>
        <v>0</v>
      </c>
      <c r="P126" s="770">
        <f t="shared" si="85"/>
        <v>0</v>
      </c>
      <c r="Q126" s="770">
        <f t="shared" si="85"/>
        <v>0</v>
      </c>
      <c r="R126" s="770">
        <f t="shared" si="85"/>
        <v>0</v>
      </c>
      <c r="S126" s="770">
        <f t="shared" si="85"/>
        <v>0</v>
      </c>
      <c r="T126" s="770">
        <f t="shared" si="85"/>
        <v>0</v>
      </c>
      <c r="U126" s="770">
        <f t="shared" si="85"/>
        <v>0</v>
      </c>
      <c r="V126" s="770">
        <f t="shared" si="85"/>
        <v>0</v>
      </c>
      <c r="W126" s="770">
        <f t="shared" si="85"/>
        <v>0</v>
      </c>
      <c r="X126" s="770">
        <f t="shared" si="85"/>
        <v>0</v>
      </c>
      <c r="Y126" s="770">
        <f t="shared" si="85"/>
        <v>0</v>
      </c>
      <c r="Z126" s="770">
        <f t="shared" si="85"/>
        <v>0</v>
      </c>
      <c r="AA126" s="770">
        <f t="shared" si="85"/>
        <v>0</v>
      </c>
      <c r="AB126" s="770">
        <f t="shared" si="85"/>
        <v>0</v>
      </c>
      <c r="AC126" s="770">
        <f t="shared" si="85"/>
        <v>0</v>
      </c>
      <c r="AD126" s="770">
        <f t="shared" si="85"/>
        <v>0</v>
      </c>
      <c r="AE126" s="770">
        <f t="shared" si="85"/>
        <v>0</v>
      </c>
      <c r="AF126" s="770">
        <f t="shared" si="85"/>
        <v>0</v>
      </c>
      <c r="AG126" s="770">
        <f t="shared" si="85"/>
        <v>0</v>
      </c>
      <c r="AH126" s="770">
        <f t="shared" si="85"/>
        <v>0</v>
      </c>
      <c r="AI126" s="770">
        <f t="shared" si="85"/>
        <v>0</v>
      </c>
      <c r="AJ126" s="770">
        <f t="shared" ref="AJ126:BO126" si="86">+AJ86</f>
        <v>0</v>
      </c>
      <c r="AK126" s="770">
        <f t="shared" si="86"/>
        <v>0</v>
      </c>
      <c r="AL126" s="770">
        <f t="shared" si="86"/>
        <v>0</v>
      </c>
      <c r="AM126" s="770">
        <f t="shared" si="86"/>
        <v>0</v>
      </c>
      <c r="AN126" s="770">
        <f t="shared" si="86"/>
        <v>0</v>
      </c>
      <c r="AO126" s="770">
        <f t="shared" si="86"/>
        <v>0</v>
      </c>
      <c r="AP126" s="770">
        <f t="shared" si="86"/>
        <v>0</v>
      </c>
      <c r="AQ126" s="770">
        <f t="shared" si="86"/>
        <v>0</v>
      </c>
      <c r="AR126" s="770">
        <f t="shared" si="86"/>
        <v>0</v>
      </c>
      <c r="AS126" s="770">
        <f t="shared" si="86"/>
        <v>0</v>
      </c>
      <c r="AT126" s="770">
        <f t="shared" si="86"/>
        <v>0</v>
      </c>
      <c r="AU126" s="770">
        <f t="shared" si="86"/>
        <v>0</v>
      </c>
      <c r="AV126" s="770">
        <f t="shared" si="86"/>
        <v>0</v>
      </c>
      <c r="AW126" s="770">
        <f t="shared" si="86"/>
        <v>0</v>
      </c>
      <c r="AX126" s="770">
        <f t="shared" si="86"/>
        <v>0</v>
      </c>
      <c r="AY126" s="770">
        <f t="shared" si="86"/>
        <v>0</v>
      </c>
      <c r="AZ126" s="770">
        <f t="shared" si="86"/>
        <v>0</v>
      </c>
      <c r="BA126" s="770">
        <f t="shared" si="86"/>
        <v>0</v>
      </c>
      <c r="BB126" s="770">
        <f t="shared" si="86"/>
        <v>0</v>
      </c>
      <c r="BC126" s="770">
        <f t="shared" si="86"/>
        <v>0</v>
      </c>
      <c r="BD126" s="770">
        <f t="shared" si="86"/>
        <v>0</v>
      </c>
      <c r="BE126" s="770">
        <f t="shared" si="86"/>
        <v>0</v>
      </c>
      <c r="BF126" s="770">
        <f t="shared" si="86"/>
        <v>0</v>
      </c>
      <c r="BG126" s="770">
        <f t="shared" si="86"/>
        <v>0</v>
      </c>
      <c r="BH126" s="770">
        <f t="shared" si="86"/>
        <v>0</v>
      </c>
      <c r="BI126" s="770">
        <f t="shared" si="86"/>
        <v>0</v>
      </c>
      <c r="BJ126" s="770">
        <f t="shared" si="86"/>
        <v>0</v>
      </c>
      <c r="BK126" s="770">
        <f t="shared" si="86"/>
        <v>0</v>
      </c>
      <c r="BL126" s="770">
        <f t="shared" si="86"/>
        <v>0</v>
      </c>
      <c r="BM126" s="770">
        <f t="shared" si="86"/>
        <v>0</v>
      </c>
      <c r="BN126" s="770">
        <f t="shared" si="86"/>
        <v>0</v>
      </c>
      <c r="BO126" s="770">
        <f t="shared" si="86"/>
        <v>0</v>
      </c>
      <c r="BP126" s="770">
        <f t="shared" ref="BP126:CF126" si="87">+BP86</f>
        <v>0</v>
      </c>
      <c r="BQ126" s="770">
        <f t="shared" si="87"/>
        <v>0</v>
      </c>
      <c r="BR126" s="770">
        <f t="shared" si="87"/>
        <v>0</v>
      </c>
      <c r="BS126" s="770">
        <f t="shared" si="87"/>
        <v>0</v>
      </c>
      <c r="BT126" s="770">
        <f t="shared" si="87"/>
        <v>0</v>
      </c>
      <c r="BU126" s="770">
        <f t="shared" si="87"/>
        <v>0</v>
      </c>
      <c r="BV126" s="770">
        <f t="shared" si="87"/>
        <v>0</v>
      </c>
      <c r="BW126" s="770">
        <f t="shared" si="87"/>
        <v>0</v>
      </c>
      <c r="BX126" s="770">
        <f t="shared" si="87"/>
        <v>0</v>
      </c>
      <c r="BY126" s="770">
        <f t="shared" si="87"/>
        <v>0</v>
      </c>
      <c r="BZ126" s="770">
        <f t="shared" si="87"/>
        <v>0</v>
      </c>
      <c r="CA126" s="770">
        <f t="shared" si="87"/>
        <v>0</v>
      </c>
      <c r="CB126" s="770">
        <f t="shared" si="87"/>
        <v>0</v>
      </c>
      <c r="CC126" s="770">
        <f t="shared" si="87"/>
        <v>0</v>
      </c>
      <c r="CD126" s="770">
        <f t="shared" si="87"/>
        <v>0</v>
      </c>
      <c r="CE126" s="770">
        <f t="shared" si="87"/>
        <v>0</v>
      </c>
      <c r="CF126" s="770">
        <f t="shared" si="87"/>
        <v>0</v>
      </c>
    </row>
    <row r="127" spans="2:84" s="770" customFormat="1" hidden="1" x14ac:dyDescent="0.3">
      <c r="C127" s="770">
        <v>7</v>
      </c>
      <c r="D127" s="770" t="str">
        <f t="shared" ref="D127:AI127" si="88">+D92</f>
        <v>Densidad Descarga Solida, gr/l</v>
      </c>
      <c r="E127" s="770">
        <f t="shared" si="88"/>
        <v>0</v>
      </c>
      <c r="F127" s="770">
        <f t="shared" si="88"/>
        <v>0</v>
      </c>
      <c r="G127" s="770">
        <f t="shared" si="88"/>
        <v>0</v>
      </c>
      <c r="H127" s="770">
        <f t="shared" si="88"/>
        <v>0</v>
      </c>
      <c r="I127" s="770">
        <f t="shared" si="88"/>
        <v>0</v>
      </c>
      <c r="J127" s="770">
        <f t="shared" si="88"/>
        <v>0</v>
      </c>
      <c r="K127" s="770">
        <f t="shared" si="88"/>
        <v>0</v>
      </c>
      <c r="L127" s="770">
        <f t="shared" si="88"/>
        <v>0</v>
      </c>
      <c r="M127" s="770">
        <f t="shared" si="88"/>
        <v>0</v>
      </c>
      <c r="N127" s="770">
        <f t="shared" si="88"/>
        <v>0</v>
      </c>
      <c r="O127" s="770">
        <f t="shared" si="88"/>
        <v>0</v>
      </c>
      <c r="P127" s="770">
        <f t="shared" si="88"/>
        <v>0</v>
      </c>
      <c r="Q127" s="770">
        <f t="shared" si="88"/>
        <v>0</v>
      </c>
      <c r="R127" s="770">
        <f t="shared" si="88"/>
        <v>0</v>
      </c>
      <c r="S127" s="770">
        <f t="shared" si="88"/>
        <v>0</v>
      </c>
      <c r="T127" s="770">
        <f t="shared" si="88"/>
        <v>0</v>
      </c>
      <c r="U127" s="770">
        <f t="shared" si="88"/>
        <v>0</v>
      </c>
      <c r="V127" s="770">
        <f t="shared" si="88"/>
        <v>0</v>
      </c>
      <c r="W127" s="770">
        <f t="shared" si="88"/>
        <v>0</v>
      </c>
      <c r="X127" s="770">
        <f t="shared" si="88"/>
        <v>0</v>
      </c>
      <c r="Y127" s="770">
        <f t="shared" si="88"/>
        <v>0</v>
      </c>
      <c r="Z127" s="770">
        <f t="shared" si="88"/>
        <v>0</v>
      </c>
      <c r="AA127" s="770">
        <f t="shared" si="88"/>
        <v>0</v>
      </c>
      <c r="AB127" s="770">
        <f t="shared" si="88"/>
        <v>0</v>
      </c>
      <c r="AC127" s="770">
        <f t="shared" si="88"/>
        <v>0</v>
      </c>
      <c r="AD127" s="770">
        <f t="shared" si="88"/>
        <v>0</v>
      </c>
      <c r="AE127" s="770">
        <f t="shared" si="88"/>
        <v>0</v>
      </c>
      <c r="AF127" s="770">
        <f t="shared" si="88"/>
        <v>0</v>
      </c>
      <c r="AG127" s="770">
        <f t="shared" si="88"/>
        <v>0</v>
      </c>
      <c r="AH127" s="770">
        <f t="shared" si="88"/>
        <v>0</v>
      </c>
      <c r="AI127" s="770">
        <f t="shared" si="88"/>
        <v>0</v>
      </c>
      <c r="AJ127" s="770">
        <f t="shared" ref="AJ127:BO127" si="89">+AJ92</f>
        <v>0</v>
      </c>
      <c r="AK127" s="770">
        <f t="shared" si="89"/>
        <v>0</v>
      </c>
      <c r="AL127" s="770">
        <f t="shared" si="89"/>
        <v>0</v>
      </c>
      <c r="AM127" s="770">
        <f t="shared" si="89"/>
        <v>0</v>
      </c>
      <c r="AN127" s="770">
        <f t="shared" si="89"/>
        <v>0</v>
      </c>
      <c r="AO127" s="770">
        <f t="shared" si="89"/>
        <v>0</v>
      </c>
      <c r="AP127" s="770">
        <f t="shared" si="89"/>
        <v>0</v>
      </c>
      <c r="AQ127" s="770">
        <f t="shared" si="89"/>
        <v>0</v>
      </c>
      <c r="AR127" s="770">
        <f t="shared" si="89"/>
        <v>0</v>
      </c>
      <c r="AS127" s="770">
        <f t="shared" si="89"/>
        <v>0</v>
      </c>
      <c r="AT127" s="770">
        <f t="shared" si="89"/>
        <v>0</v>
      </c>
      <c r="AU127" s="770">
        <f t="shared" si="89"/>
        <v>0</v>
      </c>
      <c r="AV127" s="770">
        <f t="shared" si="89"/>
        <v>0</v>
      </c>
      <c r="AW127" s="770">
        <f t="shared" si="89"/>
        <v>0</v>
      </c>
      <c r="AX127" s="770">
        <f t="shared" si="89"/>
        <v>0</v>
      </c>
      <c r="AY127" s="770">
        <f t="shared" si="89"/>
        <v>0</v>
      </c>
      <c r="AZ127" s="770">
        <f t="shared" si="89"/>
        <v>0</v>
      </c>
      <c r="BA127" s="770">
        <f t="shared" si="89"/>
        <v>0</v>
      </c>
      <c r="BB127" s="770">
        <f t="shared" si="89"/>
        <v>0</v>
      </c>
      <c r="BC127" s="770">
        <f t="shared" si="89"/>
        <v>0</v>
      </c>
      <c r="BD127" s="770">
        <f t="shared" si="89"/>
        <v>0</v>
      </c>
      <c r="BE127" s="770">
        <f t="shared" si="89"/>
        <v>0</v>
      </c>
      <c r="BF127" s="770">
        <f t="shared" si="89"/>
        <v>0</v>
      </c>
      <c r="BG127" s="770">
        <f t="shared" si="89"/>
        <v>0</v>
      </c>
      <c r="BH127" s="770">
        <f t="shared" si="89"/>
        <v>0</v>
      </c>
      <c r="BI127" s="770">
        <f t="shared" si="89"/>
        <v>0</v>
      </c>
      <c r="BJ127" s="770">
        <f t="shared" si="89"/>
        <v>0</v>
      </c>
      <c r="BK127" s="770">
        <f t="shared" si="89"/>
        <v>0</v>
      </c>
      <c r="BL127" s="770">
        <f t="shared" si="89"/>
        <v>0</v>
      </c>
      <c r="BM127" s="770">
        <f t="shared" si="89"/>
        <v>0</v>
      </c>
      <c r="BN127" s="770">
        <f t="shared" si="89"/>
        <v>0</v>
      </c>
      <c r="BO127" s="770">
        <f t="shared" si="89"/>
        <v>0</v>
      </c>
      <c r="BP127" s="770">
        <f t="shared" ref="BP127:CF127" si="90">+BP92</f>
        <v>0</v>
      </c>
      <c r="BQ127" s="770">
        <f t="shared" si="90"/>
        <v>0</v>
      </c>
      <c r="BR127" s="770">
        <f t="shared" si="90"/>
        <v>0</v>
      </c>
      <c r="BS127" s="770">
        <f t="shared" si="90"/>
        <v>0</v>
      </c>
      <c r="BT127" s="770">
        <f t="shared" si="90"/>
        <v>0</v>
      </c>
      <c r="BU127" s="770">
        <f t="shared" si="90"/>
        <v>0</v>
      </c>
      <c r="BV127" s="770">
        <f t="shared" si="90"/>
        <v>0</v>
      </c>
      <c r="BW127" s="770">
        <f t="shared" si="90"/>
        <v>0</v>
      </c>
      <c r="BX127" s="770">
        <f t="shared" si="90"/>
        <v>0</v>
      </c>
      <c r="BY127" s="770">
        <f t="shared" si="90"/>
        <v>0</v>
      </c>
      <c r="BZ127" s="770">
        <f t="shared" si="90"/>
        <v>0</v>
      </c>
      <c r="CA127" s="770">
        <f t="shared" si="90"/>
        <v>0</v>
      </c>
      <c r="CB127" s="770">
        <f t="shared" si="90"/>
        <v>0</v>
      </c>
      <c r="CC127" s="770">
        <f t="shared" si="90"/>
        <v>0</v>
      </c>
      <c r="CD127" s="770">
        <f t="shared" si="90"/>
        <v>0</v>
      </c>
      <c r="CE127" s="770">
        <f t="shared" si="90"/>
        <v>0</v>
      </c>
      <c r="CF127" s="770">
        <f t="shared" si="90"/>
        <v>0</v>
      </c>
    </row>
    <row r="128" spans="2:84" s="770" customFormat="1" hidden="1" x14ac:dyDescent="0.3">
      <c r="C128" s="770">
        <v>8</v>
      </c>
      <c r="D128" s="770" t="str">
        <f t="shared" ref="D128:AI128" si="91">+D98</f>
        <v>Densidad Descarga Solida, gr/l</v>
      </c>
      <c r="E128" s="770">
        <f t="shared" si="91"/>
        <v>0</v>
      </c>
      <c r="F128" s="770">
        <f t="shared" si="91"/>
        <v>0</v>
      </c>
      <c r="G128" s="770">
        <f t="shared" si="91"/>
        <v>0</v>
      </c>
      <c r="H128" s="770">
        <f t="shared" si="91"/>
        <v>0</v>
      </c>
      <c r="I128" s="770">
        <f t="shared" si="91"/>
        <v>0</v>
      </c>
      <c r="J128" s="770">
        <f t="shared" si="91"/>
        <v>0</v>
      </c>
      <c r="K128" s="770">
        <f t="shared" si="91"/>
        <v>0</v>
      </c>
      <c r="L128" s="770">
        <f t="shared" si="91"/>
        <v>0</v>
      </c>
      <c r="M128" s="770">
        <f t="shared" si="91"/>
        <v>0</v>
      </c>
      <c r="N128" s="770">
        <f t="shared" si="91"/>
        <v>0</v>
      </c>
      <c r="O128" s="770">
        <f t="shared" si="91"/>
        <v>0</v>
      </c>
      <c r="P128" s="770">
        <f t="shared" si="91"/>
        <v>0</v>
      </c>
      <c r="Q128" s="770">
        <f t="shared" si="91"/>
        <v>0</v>
      </c>
      <c r="R128" s="770">
        <f t="shared" si="91"/>
        <v>0</v>
      </c>
      <c r="S128" s="770">
        <f t="shared" si="91"/>
        <v>0</v>
      </c>
      <c r="T128" s="770">
        <f t="shared" si="91"/>
        <v>0</v>
      </c>
      <c r="U128" s="770">
        <f t="shared" si="91"/>
        <v>0</v>
      </c>
      <c r="V128" s="770">
        <f t="shared" si="91"/>
        <v>0</v>
      </c>
      <c r="W128" s="770">
        <f t="shared" si="91"/>
        <v>0</v>
      </c>
      <c r="X128" s="770">
        <f t="shared" si="91"/>
        <v>0</v>
      </c>
      <c r="Y128" s="770">
        <f t="shared" si="91"/>
        <v>0</v>
      </c>
      <c r="Z128" s="770">
        <f t="shared" si="91"/>
        <v>0</v>
      </c>
      <c r="AA128" s="770">
        <f t="shared" si="91"/>
        <v>0</v>
      </c>
      <c r="AB128" s="770">
        <f t="shared" si="91"/>
        <v>0</v>
      </c>
      <c r="AC128" s="770">
        <f t="shared" si="91"/>
        <v>0</v>
      </c>
      <c r="AD128" s="770">
        <f t="shared" si="91"/>
        <v>0</v>
      </c>
      <c r="AE128" s="770">
        <f t="shared" si="91"/>
        <v>0</v>
      </c>
      <c r="AF128" s="770">
        <f t="shared" si="91"/>
        <v>0</v>
      </c>
      <c r="AG128" s="770">
        <f t="shared" si="91"/>
        <v>0</v>
      </c>
      <c r="AH128" s="770">
        <f t="shared" si="91"/>
        <v>0</v>
      </c>
      <c r="AI128" s="770">
        <f t="shared" si="91"/>
        <v>0</v>
      </c>
      <c r="AJ128" s="770">
        <f t="shared" ref="AJ128:BO128" si="92">+AJ98</f>
        <v>0</v>
      </c>
      <c r="AK128" s="770">
        <f t="shared" si="92"/>
        <v>0</v>
      </c>
      <c r="AL128" s="770">
        <f t="shared" si="92"/>
        <v>0</v>
      </c>
      <c r="AM128" s="770">
        <f t="shared" si="92"/>
        <v>0</v>
      </c>
      <c r="AN128" s="770">
        <f t="shared" si="92"/>
        <v>0</v>
      </c>
      <c r="AO128" s="770">
        <f t="shared" si="92"/>
        <v>0</v>
      </c>
      <c r="AP128" s="770">
        <f t="shared" si="92"/>
        <v>0</v>
      </c>
      <c r="AQ128" s="770">
        <f t="shared" si="92"/>
        <v>0</v>
      </c>
      <c r="AR128" s="770">
        <f t="shared" si="92"/>
        <v>0</v>
      </c>
      <c r="AS128" s="770">
        <f t="shared" si="92"/>
        <v>0</v>
      </c>
      <c r="AT128" s="770">
        <f t="shared" si="92"/>
        <v>0</v>
      </c>
      <c r="AU128" s="770">
        <f t="shared" si="92"/>
        <v>0</v>
      </c>
      <c r="AV128" s="770">
        <f t="shared" si="92"/>
        <v>0</v>
      </c>
      <c r="AW128" s="770">
        <f t="shared" si="92"/>
        <v>0</v>
      </c>
      <c r="AX128" s="770">
        <f t="shared" si="92"/>
        <v>0</v>
      </c>
      <c r="AY128" s="770">
        <f t="shared" si="92"/>
        <v>0</v>
      </c>
      <c r="AZ128" s="770">
        <f t="shared" si="92"/>
        <v>0</v>
      </c>
      <c r="BA128" s="770">
        <f t="shared" si="92"/>
        <v>0</v>
      </c>
      <c r="BB128" s="770">
        <f t="shared" si="92"/>
        <v>0</v>
      </c>
      <c r="BC128" s="770">
        <f t="shared" si="92"/>
        <v>0</v>
      </c>
      <c r="BD128" s="770">
        <f t="shared" si="92"/>
        <v>0</v>
      </c>
      <c r="BE128" s="770">
        <f t="shared" si="92"/>
        <v>0</v>
      </c>
      <c r="BF128" s="770">
        <f t="shared" si="92"/>
        <v>0</v>
      </c>
      <c r="BG128" s="770">
        <f t="shared" si="92"/>
        <v>0</v>
      </c>
      <c r="BH128" s="770">
        <f t="shared" si="92"/>
        <v>0</v>
      </c>
      <c r="BI128" s="770">
        <f t="shared" si="92"/>
        <v>0</v>
      </c>
      <c r="BJ128" s="770">
        <f t="shared" si="92"/>
        <v>0</v>
      </c>
      <c r="BK128" s="770">
        <f t="shared" si="92"/>
        <v>0</v>
      </c>
      <c r="BL128" s="770">
        <f t="shared" si="92"/>
        <v>0</v>
      </c>
      <c r="BM128" s="770">
        <f t="shared" si="92"/>
        <v>0</v>
      </c>
      <c r="BN128" s="770">
        <f t="shared" si="92"/>
        <v>0</v>
      </c>
      <c r="BO128" s="770">
        <f t="shared" si="92"/>
        <v>0</v>
      </c>
      <c r="BP128" s="770">
        <f t="shared" ref="BP128:CF128" si="93">+BP98</f>
        <v>0</v>
      </c>
      <c r="BQ128" s="770">
        <f t="shared" si="93"/>
        <v>0</v>
      </c>
      <c r="BR128" s="770">
        <f t="shared" si="93"/>
        <v>0</v>
      </c>
      <c r="BS128" s="770">
        <f t="shared" si="93"/>
        <v>0</v>
      </c>
      <c r="BT128" s="770">
        <f t="shared" si="93"/>
        <v>0</v>
      </c>
      <c r="BU128" s="770">
        <f t="shared" si="93"/>
        <v>0</v>
      </c>
      <c r="BV128" s="770">
        <f t="shared" si="93"/>
        <v>0</v>
      </c>
      <c r="BW128" s="770">
        <f t="shared" si="93"/>
        <v>0</v>
      </c>
      <c r="BX128" s="770">
        <f t="shared" si="93"/>
        <v>0</v>
      </c>
      <c r="BY128" s="770">
        <f t="shared" si="93"/>
        <v>0</v>
      </c>
      <c r="BZ128" s="770">
        <f t="shared" si="93"/>
        <v>0</v>
      </c>
      <c r="CA128" s="770">
        <f t="shared" si="93"/>
        <v>0</v>
      </c>
      <c r="CB128" s="770">
        <f t="shared" si="93"/>
        <v>0</v>
      </c>
      <c r="CC128" s="770">
        <f t="shared" si="93"/>
        <v>0</v>
      </c>
      <c r="CD128" s="770">
        <f t="shared" si="93"/>
        <v>0</v>
      </c>
      <c r="CE128" s="770">
        <f t="shared" si="93"/>
        <v>0</v>
      </c>
      <c r="CF128" s="770">
        <f t="shared" si="93"/>
        <v>0</v>
      </c>
    </row>
    <row r="129" spans="3:84" s="770" customFormat="1" hidden="1" x14ac:dyDescent="0.3">
      <c r="C129" s="770">
        <v>9</v>
      </c>
      <c r="D129" s="770" t="str">
        <f t="shared" ref="D129:AI129" si="94">+D104</f>
        <v>Densidad Descarga Solida, gr/l</v>
      </c>
      <c r="E129" s="770">
        <f t="shared" si="94"/>
        <v>0</v>
      </c>
      <c r="F129" s="770">
        <f t="shared" si="94"/>
        <v>0</v>
      </c>
      <c r="G129" s="770">
        <f t="shared" si="94"/>
        <v>0</v>
      </c>
      <c r="H129" s="770">
        <f t="shared" si="94"/>
        <v>0</v>
      </c>
      <c r="I129" s="770">
        <f t="shared" si="94"/>
        <v>0</v>
      </c>
      <c r="J129" s="770">
        <f t="shared" si="94"/>
        <v>0</v>
      </c>
      <c r="K129" s="770">
        <f t="shared" si="94"/>
        <v>0</v>
      </c>
      <c r="L129" s="770">
        <f t="shared" si="94"/>
        <v>0</v>
      </c>
      <c r="M129" s="770">
        <f t="shared" si="94"/>
        <v>0</v>
      </c>
      <c r="N129" s="770">
        <f t="shared" si="94"/>
        <v>0</v>
      </c>
      <c r="O129" s="770">
        <f t="shared" si="94"/>
        <v>0</v>
      </c>
      <c r="P129" s="770">
        <f t="shared" si="94"/>
        <v>0</v>
      </c>
      <c r="Q129" s="770">
        <f t="shared" si="94"/>
        <v>0</v>
      </c>
      <c r="R129" s="770">
        <f t="shared" si="94"/>
        <v>0</v>
      </c>
      <c r="S129" s="770">
        <f t="shared" si="94"/>
        <v>0</v>
      </c>
      <c r="T129" s="770">
        <f t="shared" si="94"/>
        <v>0</v>
      </c>
      <c r="U129" s="770">
        <f t="shared" si="94"/>
        <v>0</v>
      </c>
      <c r="V129" s="770">
        <f t="shared" si="94"/>
        <v>0</v>
      </c>
      <c r="W129" s="770">
        <f t="shared" si="94"/>
        <v>0</v>
      </c>
      <c r="X129" s="770">
        <f t="shared" si="94"/>
        <v>0</v>
      </c>
      <c r="Y129" s="770">
        <f t="shared" si="94"/>
        <v>0</v>
      </c>
      <c r="Z129" s="770">
        <f t="shared" si="94"/>
        <v>0</v>
      </c>
      <c r="AA129" s="770">
        <f t="shared" si="94"/>
        <v>0</v>
      </c>
      <c r="AB129" s="770">
        <f t="shared" si="94"/>
        <v>0</v>
      </c>
      <c r="AC129" s="770">
        <f t="shared" si="94"/>
        <v>0</v>
      </c>
      <c r="AD129" s="770">
        <f t="shared" si="94"/>
        <v>0</v>
      </c>
      <c r="AE129" s="770">
        <f t="shared" si="94"/>
        <v>0</v>
      </c>
      <c r="AF129" s="770">
        <f t="shared" si="94"/>
        <v>0</v>
      </c>
      <c r="AG129" s="770">
        <f t="shared" si="94"/>
        <v>0</v>
      </c>
      <c r="AH129" s="770">
        <f t="shared" si="94"/>
        <v>0</v>
      </c>
      <c r="AI129" s="770">
        <f t="shared" si="94"/>
        <v>0</v>
      </c>
      <c r="AJ129" s="770">
        <f t="shared" ref="AJ129:BO129" si="95">+AJ104</f>
        <v>0</v>
      </c>
      <c r="AK129" s="770">
        <f t="shared" si="95"/>
        <v>0</v>
      </c>
      <c r="AL129" s="770">
        <f t="shared" si="95"/>
        <v>0</v>
      </c>
      <c r="AM129" s="770">
        <f t="shared" si="95"/>
        <v>0</v>
      </c>
      <c r="AN129" s="770">
        <f t="shared" si="95"/>
        <v>0</v>
      </c>
      <c r="AO129" s="770">
        <f t="shared" si="95"/>
        <v>0</v>
      </c>
      <c r="AP129" s="770">
        <f t="shared" si="95"/>
        <v>0</v>
      </c>
      <c r="AQ129" s="770">
        <f t="shared" si="95"/>
        <v>0</v>
      </c>
      <c r="AR129" s="770">
        <f t="shared" si="95"/>
        <v>0</v>
      </c>
      <c r="AS129" s="770">
        <f t="shared" si="95"/>
        <v>0</v>
      </c>
      <c r="AT129" s="770">
        <f t="shared" si="95"/>
        <v>0</v>
      </c>
      <c r="AU129" s="770">
        <f t="shared" si="95"/>
        <v>0</v>
      </c>
      <c r="AV129" s="770">
        <f t="shared" si="95"/>
        <v>0</v>
      </c>
      <c r="AW129" s="770">
        <f t="shared" si="95"/>
        <v>0</v>
      </c>
      <c r="AX129" s="770">
        <f t="shared" si="95"/>
        <v>0</v>
      </c>
      <c r="AY129" s="770">
        <f t="shared" si="95"/>
        <v>0</v>
      </c>
      <c r="AZ129" s="770">
        <f t="shared" si="95"/>
        <v>0</v>
      </c>
      <c r="BA129" s="770">
        <f t="shared" si="95"/>
        <v>0</v>
      </c>
      <c r="BB129" s="770">
        <f t="shared" si="95"/>
        <v>0</v>
      </c>
      <c r="BC129" s="770">
        <f t="shared" si="95"/>
        <v>0</v>
      </c>
      <c r="BD129" s="770">
        <f t="shared" si="95"/>
        <v>0</v>
      </c>
      <c r="BE129" s="770">
        <f t="shared" si="95"/>
        <v>0</v>
      </c>
      <c r="BF129" s="770">
        <f t="shared" si="95"/>
        <v>0</v>
      </c>
      <c r="BG129" s="770">
        <f t="shared" si="95"/>
        <v>0</v>
      </c>
      <c r="BH129" s="770">
        <f t="shared" si="95"/>
        <v>0</v>
      </c>
      <c r="BI129" s="770">
        <f t="shared" si="95"/>
        <v>0</v>
      </c>
      <c r="BJ129" s="770">
        <f t="shared" si="95"/>
        <v>0</v>
      </c>
      <c r="BK129" s="770">
        <f t="shared" si="95"/>
        <v>0</v>
      </c>
      <c r="BL129" s="770">
        <f t="shared" si="95"/>
        <v>0</v>
      </c>
      <c r="BM129" s="770">
        <f t="shared" si="95"/>
        <v>0</v>
      </c>
      <c r="BN129" s="770">
        <f t="shared" si="95"/>
        <v>0</v>
      </c>
      <c r="BO129" s="770">
        <f t="shared" si="95"/>
        <v>0</v>
      </c>
      <c r="BP129" s="770">
        <f t="shared" ref="BP129:CF129" si="96">+BP104</f>
        <v>0</v>
      </c>
      <c r="BQ129" s="770">
        <f t="shared" si="96"/>
        <v>0</v>
      </c>
      <c r="BR129" s="770">
        <f t="shared" si="96"/>
        <v>0</v>
      </c>
      <c r="BS129" s="770">
        <f t="shared" si="96"/>
        <v>0</v>
      </c>
      <c r="BT129" s="770">
        <f t="shared" si="96"/>
        <v>0</v>
      </c>
      <c r="BU129" s="770">
        <f t="shared" si="96"/>
        <v>0</v>
      </c>
      <c r="BV129" s="770">
        <f t="shared" si="96"/>
        <v>0</v>
      </c>
      <c r="BW129" s="770">
        <f t="shared" si="96"/>
        <v>0</v>
      </c>
      <c r="BX129" s="770">
        <f t="shared" si="96"/>
        <v>0</v>
      </c>
      <c r="BY129" s="770">
        <f t="shared" si="96"/>
        <v>0</v>
      </c>
      <c r="BZ129" s="770">
        <f t="shared" si="96"/>
        <v>0</v>
      </c>
      <c r="CA129" s="770">
        <f t="shared" si="96"/>
        <v>0</v>
      </c>
      <c r="CB129" s="770">
        <f t="shared" si="96"/>
        <v>0</v>
      </c>
      <c r="CC129" s="770">
        <f t="shared" si="96"/>
        <v>0</v>
      </c>
      <c r="CD129" s="770">
        <f t="shared" si="96"/>
        <v>0</v>
      </c>
      <c r="CE129" s="770">
        <f t="shared" si="96"/>
        <v>0</v>
      </c>
      <c r="CF129" s="770">
        <f t="shared" si="96"/>
        <v>0</v>
      </c>
    </row>
    <row r="130" spans="3:84" s="770" customFormat="1" hidden="1" x14ac:dyDescent="0.3">
      <c r="C130" s="770">
        <v>10</v>
      </c>
      <c r="D130" s="770" t="str">
        <f t="shared" ref="D130:AI130" si="97">+D110</f>
        <v>Densidad Descarga Solida, gr/l</v>
      </c>
      <c r="E130" s="770">
        <f t="shared" si="97"/>
        <v>0</v>
      </c>
      <c r="F130" s="770">
        <f t="shared" si="97"/>
        <v>0</v>
      </c>
      <c r="G130" s="770">
        <f t="shared" si="97"/>
        <v>0</v>
      </c>
      <c r="H130" s="770">
        <f t="shared" si="97"/>
        <v>0</v>
      </c>
      <c r="I130" s="770">
        <f t="shared" si="97"/>
        <v>0</v>
      </c>
      <c r="J130" s="770">
        <f t="shared" si="97"/>
        <v>0</v>
      </c>
      <c r="K130" s="770">
        <f t="shared" si="97"/>
        <v>0</v>
      </c>
      <c r="L130" s="770">
        <f t="shared" si="97"/>
        <v>0</v>
      </c>
      <c r="M130" s="770">
        <f t="shared" si="97"/>
        <v>0</v>
      </c>
      <c r="N130" s="770">
        <f t="shared" si="97"/>
        <v>0</v>
      </c>
      <c r="O130" s="770">
        <f t="shared" si="97"/>
        <v>0</v>
      </c>
      <c r="P130" s="770">
        <f t="shared" si="97"/>
        <v>0</v>
      </c>
      <c r="Q130" s="770">
        <f t="shared" si="97"/>
        <v>0</v>
      </c>
      <c r="R130" s="770">
        <f t="shared" si="97"/>
        <v>0</v>
      </c>
      <c r="S130" s="770">
        <f t="shared" si="97"/>
        <v>0</v>
      </c>
      <c r="T130" s="770">
        <f t="shared" si="97"/>
        <v>0</v>
      </c>
      <c r="U130" s="770">
        <f t="shared" si="97"/>
        <v>0</v>
      </c>
      <c r="V130" s="770">
        <f t="shared" si="97"/>
        <v>0</v>
      </c>
      <c r="W130" s="770">
        <f t="shared" si="97"/>
        <v>0</v>
      </c>
      <c r="X130" s="770">
        <f t="shared" si="97"/>
        <v>0</v>
      </c>
      <c r="Y130" s="770">
        <f t="shared" si="97"/>
        <v>0</v>
      </c>
      <c r="Z130" s="770">
        <f t="shared" si="97"/>
        <v>0</v>
      </c>
      <c r="AA130" s="770">
        <f t="shared" si="97"/>
        <v>0</v>
      </c>
      <c r="AB130" s="770">
        <f t="shared" si="97"/>
        <v>0</v>
      </c>
      <c r="AC130" s="770">
        <f t="shared" si="97"/>
        <v>0</v>
      </c>
      <c r="AD130" s="770">
        <f t="shared" si="97"/>
        <v>0</v>
      </c>
      <c r="AE130" s="770">
        <f t="shared" si="97"/>
        <v>0</v>
      </c>
      <c r="AF130" s="770">
        <f t="shared" si="97"/>
        <v>0</v>
      </c>
      <c r="AG130" s="770">
        <f t="shared" si="97"/>
        <v>0</v>
      </c>
      <c r="AH130" s="770">
        <f t="shared" si="97"/>
        <v>0</v>
      </c>
      <c r="AI130" s="770">
        <f t="shared" si="97"/>
        <v>0</v>
      </c>
      <c r="AJ130" s="770">
        <f t="shared" ref="AJ130:BO130" si="98">+AJ110</f>
        <v>0</v>
      </c>
      <c r="AK130" s="770">
        <f t="shared" si="98"/>
        <v>0</v>
      </c>
      <c r="AL130" s="770">
        <f t="shared" si="98"/>
        <v>0</v>
      </c>
      <c r="AM130" s="770">
        <f t="shared" si="98"/>
        <v>0</v>
      </c>
      <c r="AN130" s="770">
        <f t="shared" si="98"/>
        <v>0</v>
      </c>
      <c r="AO130" s="770">
        <f t="shared" si="98"/>
        <v>0</v>
      </c>
      <c r="AP130" s="770">
        <f t="shared" si="98"/>
        <v>0</v>
      </c>
      <c r="AQ130" s="770">
        <f t="shared" si="98"/>
        <v>0</v>
      </c>
      <c r="AR130" s="770">
        <f t="shared" si="98"/>
        <v>0</v>
      </c>
      <c r="AS130" s="770">
        <f t="shared" si="98"/>
        <v>0</v>
      </c>
      <c r="AT130" s="770">
        <f t="shared" si="98"/>
        <v>0</v>
      </c>
      <c r="AU130" s="770">
        <f t="shared" si="98"/>
        <v>0</v>
      </c>
      <c r="AV130" s="770">
        <f t="shared" si="98"/>
        <v>0</v>
      </c>
      <c r="AW130" s="770">
        <f t="shared" si="98"/>
        <v>0</v>
      </c>
      <c r="AX130" s="770">
        <f t="shared" si="98"/>
        <v>0</v>
      </c>
      <c r="AY130" s="770">
        <f t="shared" si="98"/>
        <v>0</v>
      </c>
      <c r="AZ130" s="770">
        <f t="shared" si="98"/>
        <v>0</v>
      </c>
      <c r="BA130" s="770">
        <f t="shared" si="98"/>
        <v>0</v>
      </c>
      <c r="BB130" s="770">
        <f t="shared" si="98"/>
        <v>0</v>
      </c>
      <c r="BC130" s="770">
        <f t="shared" si="98"/>
        <v>0</v>
      </c>
      <c r="BD130" s="770">
        <f t="shared" si="98"/>
        <v>0</v>
      </c>
      <c r="BE130" s="770">
        <f t="shared" si="98"/>
        <v>0</v>
      </c>
      <c r="BF130" s="770">
        <f t="shared" si="98"/>
        <v>0</v>
      </c>
      <c r="BG130" s="770">
        <f t="shared" si="98"/>
        <v>0</v>
      </c>
      <c r="BH130" s="770">
        <f t="shared" si="98"/>
        <v>0</v>
      </c>
      <c r="BI130" s="770">
        <f t="shared" si="98"/>
        <v>0</v>
      </c>
      <c r="BJ130" s="770">
        <f t="shared" si="98"/>
        <v>0</v>
      </c>
      <c r="BK130" s="770">
        <f t="shared" si="98"/>
        <v>0</v>
      </c>
      <c r="BL130" s="770">
        <f t="shared" si="98"/>
        <v>0</v>
      </c>
      <c r="BM130" s="770">
        <f t="shared" si="98"/>
        <v>0</v>
      </c>
      <c r="BN130" s="770">
        <f t="shared" si="98"/>
        <v>0</v>
      </c>
      <c r="BO130" s="770">
        <f t="shared" si="98"/>
        <v>0</v>
      </c>
      <c r="BP130" s="770">
        <f t="shared" ref="BP130:CF130" si="99">+BP110</f>
        <v>0</v>
      </c>
      <c r="BQ130" s="770">
        <f t="shared" si="99"/>
        <v>0</v>
      </c>
      <c r="BR130" s="770">
        <f t="shared" si="99"/>
        <v>0</v>
      </c>
      <c r="BS130" s="770">
        <f t="shared" si="99"/>
        <v>0</v>
      </c>
      <c r="BT130" s="770">
        <f t="shared" si="99"/>
        <v>0</v>
      </c>
      <c r="BU130" s="770">
        <f t="shared" si="99"/>
        <v>0</v>
      </c>
      <c r="BV130" s="770">
        <f t="shared" si="99"/>
        <v>0</v>
      </c>
      <c r="BW130" s="770">
        <f t="shared" si="99"/>
        <v>0</v>
      </c>
      <c r="BX130" s="770">
        <f t="shared" si="99"/>
        <v>0</v>
      </c>
      <c r="BY130" s="770">
        <f t="shared" si="99"/>
        <v>0</v>
      </c>
      <c r="BZ130" s="770">
        <f t="shared" si="99"/>
        <v>0</v>
      </c>
      <c r="CA130" s="770">
        <f t="shared" si="99"/>
        <v>0</v>
      </c>
      <c r="CB130" s="770">
        <f t="shared" si="99"/>
        <v>0</v>
      </c>
      <c r="CC130" s="770">
        <f t="shared" si="99"/>
        <v>0</v>
      </c>
      <c r="CD130" s="770">
        <f t="shared" si="99"/>
        <v>0</v>
      </c>
      <c r="CE130" s="770">
        <f t="shared" si="99"/>
        <v>0</v>
      </c>
      <c r="CF130" s="770">
        <f t="shared" si="99"/>
        <v>0</v>
      </c>
    </row>
    <row r="131" spans="3:84" s="770" customFormat="1" hidden="1" x14ac:dyDescent="0.3">
      <c r="D131" s="773" t="s">
        <v>269</v>
      </c>
      <c r="E131" s="774">
        <f>+IFERROR(SUMPRODUCT(E121:E130,E173:E182)/E183,0)</f>
        <v>0</v>
      </c>
      <c r="F131" s="774">
        <f t="shared" ref="F131:BQ131" si="100">+IFERROR(SUMPRODUCT(F121:F130,F173:F182)/F183,0)</f>
        <v>0</v>
      </c>
      <c r="G131" s="774">
        <f t="shared" si="100"/>
        <v>0</v>
      </c>
      <c r="H131" s="774">
        <f t="shared" si="100"/>
        <v>0</v>
      </c>
      <c r="I131" s="774">
        <f t="shared" si="100"/>
        <v>0</v>
      </c>
      <c r="J131" s="774">
        <f t="shared" si="100"/>
        <v>2010</v>
      </c>
      <c r="K131" s="774">
        <f t="shared" si="100"/>
        <v>1819.9999999999998</v>
      </c>
      <c r="L131" s="774">
        <f t="shared" si="100"/>
        <v>1869.9999999999998</v>
      </c>
      <c r="M131" s="774">
        <f t="shared" si="100"/>
        <v>1880</v>
      </c>
      <c r="N131" s="774">
        <f t="shared" si="100"/>
        <v>1880</v>
      </c>
      <c r="O131" s="774">
        <f t="shared" si="100"/>
        <v>0</v>
      </c>
      <c r="P131" s="774">
        <f t="shared" si="100"/>
        <v>0</v>
      </c>
      <c r="Q131" s="774">
        <f t="shared" si="100"/>
        <v>0</v>
      </c>
      <c r="R131" s="774">
        <f t="shared" si="100"/>
        <v>0</v>
      </c>
      <c r="S131" s="774">
        <f t="shared" si="100"/>
        <v>0</v>
      </c>
      <c r="T131" s="774">
        <f t="shared" si="100"/>
        <v>0</v>
      </c>
      <c r="U131" s="774">
        <f t="shared" si="100"/>
        <v>0</v>
      </c>
      <c r="V131" s="774">
        <f t="shared" si="100"/>
        <v>0</v>
      </c>
      <c r="W131" s="774">
        <f t="shared" si="100"/>
        <v>0</v>
      </c>
      <c r="X131" s="774">
        <f t="shared" si="100"/>
        <v>0</v>
      </c>
      <c r="Y131" s="774">
        <f t="shared" si="100"/>
        <v>0</v>
      </c>
      <c r="Z131" s="774">
        <f t="shared" si="100"/>
        <v>0</v>
      </c>
      <c r="AA131" s="774">
        <f t="shared" si="100"/>
        <v>0</v>
      </c>
      <c r="AB131" s="774">
        <f t="shared" si="100"/>
        <v>0</v>
      </c>
      <c r="AC131" s="774">
        <f t="shared" si="100"/>
        <v>0</v>
      </c>
      <c r="AD131" s="774">
        <f t="shared" si="100"/>
        <v>0</v>
      </c>
      <c r="AE131" s="774">
        <f t="shared" si="100"/>
        <v>0</v>
      </c>
      <c r="AF131" s="774">
        <f t="shared" si="100"/>
        <v>0</v>
      </c>
      <c r="AG131" s="774">
        <f t="shared" si="100"/>
        <v>0</v>
      </c>
      <c r="AH131" s="774">
        <f t="shared" si="100"/>
        <v>0</v>
      </c>
      <c r="AI131" s="774">
        <f t="shared" si="100"/>
        <v>0</v>
      </c>
      <c r="AJ131" s="774">
        <f t="shared" si="100"/>
        <v>0</v>
      </c>
      <c r="AK131" s="774">
        <f t="shared" si="100"/>
        <v>0</v>
      </c>
      <c r="AL131" s="774">
        <f t="shared" si="100"/>
        <v>0</v>
      </c>
      <c r="AM131" s="774">
        <f t="shared" si="100"/>
        <v>0</v>
      </c>
      <c r="AN131" s="774">
        <f t="shared" si="100"/>
        <v>0</v>
      </c>
      <c r="AO131" s="774">
        <f t="shared" si="100"/>
        <v>0</v>
      </c>
      <c r="AP131" s="774">
        <f t="shared" si="100"/>
        <v>0</v>
      </c>
      <c r="AQ131" s="774">
        <f t="shared" si="100"/>
        <v>0</v>
      </c>
      <c r="AR131" s="774">
        <f t="shared" si="100"/>
        <v>0</v>
      </c>
      <c r="AS131" s="774">
        <f t="shared" si="100"/>
        <v>0</v>
      </c>
      <c r="AT131" s="774">
        <f t="shared" si="100"/>
        <v>0</v>
      </c>
      <c r="AU131" s="774">
        <f t="shared" si="100"/>
        <v>0</v>
      </c>
      <c r="AV131" s="774">
        <f t="shared" si="100"/>
        <v>0</v>
      </c>
      <c r="AW131" s="774">
        <f t="shared" si="100"/>
        <v>0</v>
      </c>
      <c r="AX131" s="774">
        <f t="shared" si="100"/>
        <v>0</v>
      </c>
      <c r="AY131" s="774">
        <f t="shared" si="100"/>
        <v>0</v>
      </c>
      <c r="AZ131" s="774">
        <f t="shared" si="100"/>
        <v>0</v>
      </c>
      <c r="BA131" s="774">
        <f t="shared" si="100"/>
        <v>0</v>
      </c>
      <c r="BB131" s="774">
        <f t="shared" si="100"/>
        <v>0</v>
      </c>
      <c r="BC131" s="774">
        <f t="shared" si="100"/>
        <v>0</v>
      </c>
      <c r="BD131" s="774">
        <f t="shared" si="100"/>
        <v>0</v>
      </c>
      <c r="BE131" s="774">
        <f t="shared" si="100"/>
        <v>0</v>
      </c>
      <c r="BF131" s="774">
        <f t="shared" si="100"/>
        <v>0</v>
      </c>
      <c r="BG131" s="774">
        <f t="shared" si="100"/>
        <v>0</v>
      </c>
      <c r="BH131" s="774">
        <f t="shared" si="100"/>
        <v>0</v>
      </c>
      <c r="BI131" s="774">
        <f t="shared" si="100"/>
        <v>0</v>
      </c>
      <c r="BJ131" s="774">
        <f t="shared" si="100"/>
        <v>0</v>
      </c>
      <c r="BK131" s="774">
        <f t="shared" si="100"/>
        <v>0</v>
      </c>
      <c r="BL131" s="774">
        <f t="shared" si="100"/>
        <v>0</v>
      </c>
      <c r="BM131" s="774">
        <f t="shared" si="100"/>
        <v>0</v>
      </c>
      <c r="BN131" s="774">
        <f t="shared" si="100"/>
        <v>0</v>
      </c>
      <c r="BO131" s="774">
        <f t="shared" si="100"/>
        <v>0</v>
      </c>
      <c r="BP131" s="774">
        <f t="shared" si="100"/>
        <v>0</v>
      </c>
      <c r="BQ131" s="774">
        <f t="shared" si="100"/>
        <v>0</v>
      </c>
      <c r="BR131" s="774">
        <f t="shared" ref="BR131:CF131" si="101">+IFERROR(SUMPRODUCT(BR121:BR130,BR173:BR182)/BR183,0)</f>
        <v>0</v>
      </c>
      <c r="BS131" s="774">
        <f t="shared" si="101"/>
        <v>0</v>
      </c>
      <c r="BT131" s="774">
        <f t="shared" si="101"/>
        <v>0</v>
      </c>
      <c r="BU131" s="774">
        <f t="shared" si="101"/>
        <v>0</v>
      </c>
      <c r="BV131" s="774">
        <f t="shared" si="101"/>
        <v>0</v>
      </c>
      <c r="BW131" s="774">
        <f t="shared" si="101"/>
        <v>0</v>
      </c>
      <c r="BX131" s="774">
        <f t="shared" si="101"/>
        <v>0</v>
      </c>
      <c r="BY131" s="774">
        <f t="shared" si="101"/>
        <v>0</v>
      </c>
      <c r="BZ131" s="774">
        <f t="shared" si="101"/>
        <v>0</v>
      </c>
      <c r="CA131" s="774">
        <f t="shared" si="101"/>
        <v>0</v>
      </c>
      <c r="CB131" s="774">
        <f t="shared" si="101"/>
        <v>0</v>
      </c>
      <c r="CC131" s="774">
        <f t="shared" si="101"/>
        <v>0</v>
      </c>
      <c r="CD131" s="774">
        <f t="shared" si="101"/>
        <v>0</v>
      </c>
      <c r="CE131" s="774">
        <f t="shared" si="101"/>
        <v>0</v>
      </c>
      <c r="CF131" s="774">
        <f t="shared" si="101"/>
        <v>0</v>
      </c>
    </row>
    <row r="132" spans="3:84" s="770" customFormat="1" hidden="1" x14ac:dyDescent="0.3">
      <c r="D132" s="775" t="s">
        <v>270</v>
      </c>
      <c r="E132" s="774">
        <f>+IFERROR(AVERAGEIF(E121:E130,"&gt;0"),0)</f>
        <v>0</v>
      </c>
      <c r="F132" s="774">
        <f t="shared" ref="F132:BQ132" si="102">+IFERROR(AVERAGEIF(F121:F130,"&gt;0"),0)</f>
        <v>0</v>
      </c>
      <c r="G132" s="774">
        <f t="shared" si="102"/>
        <v>0</v>
      </c>
      <c r="H132" s="774">
        <f t="shared" si="102"/>
        <v>0</v>
      </c>
      <c r="I132" s="774">
        <f t="shared" si="102"/>
        <v>0</v>
      </c>
      <c r="J132" s="774">
        <f t="shared" si="102"/>
        <v>2010</v>
      </c>
      <c r="K132" s="774">
        <f t="shared" si="102"/>
        <v>1820</v>
      </c>
      <c r="L132" s="774">
        <f t="shared" si="102"/>
        <v>1870</v>
      </c>
      <c r="M132" s="774">
        <f t="shared" si="102"/>
        <v>1880</v>
      </c>
      <c r="N132" s="774">
        <f t="shared" si="102"/>
        <v>1880</v>
      </c>
      <c r="O132" s="774">
        <f t="shared" si="102"/>
        <v>0</v>
      </c>
      <c r="P132" s="774">
        <f t="shared" si="102"/>
        <v>0</v>
      </c>
      <c r="Q132" s="774">
        <f t="shared" si="102"/>
        <v>0</v>
      </c>
      <c r="R132" s="774">
        <f t="shared" si="102"/>
        <v>0</v>
      </c>
      <c r="S132" s="774">
        <f t="shared" si="102"/>
        <v>0</v>
      </c>
      <c r="T132" s="774">
        <f t="shared" si="102"/>
        <v>0</v>
      </c>
      <c r="U132" s="774">
        <f t="shared" si="102"/>
        <v>0</v>
      </c>
      <c r="V132" s="774">
        <f t="shared" si="102"/>
        <v>0</v>
      </c>
      <c r="W132" s="774">
        <f t="shared" si="102"/>
        <v>0</v>
      </c>
      <c r="X132" s="774">
        <f t="shared" si="102"/>
        <v>0</v>
      </c>
      <c r="Y132" s="774">
        <f t="shared" si="102"/>
        <v>0</v>
      </c>
      <c r="Z132" s="774">
        <f t="shared" si="102"/>
        <v>0</v>
      </c>
      <c r="AA132" s="774">
        <f t="shared" si="102"/>
        <v>0</v>
      </c>
      <c r="AB132" s="774">
        <f t="shared" si="102"/>
        <v>0</v>
      </c>
      <c r="AC132" s="774">
        <f t="shared" si="102"/>
        <v>0</v>
      </c>
      <c r="AD132" s="774">
        <f t="shared" si="102"/>
        <v>0</v>
      </c>
      <c r="AE132" s="774">
        <f t="shared" si="102"/>
        <v>0</v>
      </c>
      <c r="AF132" s="774">
        <f t="shared" si="102"/>
        <v>0</v>
      </c>
      <c r="AG132" s="774">
        <f t="shared" si="102"/>
        <v>0</v>
      </c>
      <c r="AH132" s="774">
        <f t="shared" si="102"/>
        <v>0</v>
      </c>
      <c r="AI132" s="774">
        <f t="shared" si="102"/>
        <v>0</v>
      </c>
      <c r="AJ132" s="774">
        <f t="shared" si="102"/>
        <v>0</v>
      </c>
      <c r="AK132" s="774">
        <f t="shared" si="102"/>
        <v>0</v>
      </c>
      <c r="AL132" s="774">
        <f t="shared" si="102"/>
        <v>0</v>
      </c>
      <c r="AM132" s="774">
        <f t="shared" si="102"/>
        <v>0</v>
      </c>
      <c r="AN132" s="774">
        <f t="shared" si="102"/>
        <v>0</v>
      </c>
      <c r="AO132" s="774">
        <f t="shared" si="102"/>
        <v>0</v>
      </c>
      <c r="AP132" s="774">
        <f t="shared" si="102"/>
        <v>0</v>
      </c>
      <c r="AQ132" s="774">
        <f t="shared" si="102"/>
        <v>0</v>
      </c>
      <c r="AR132" s="774">
        <f t="shared" si="102"/>
        <v>0</v>
      </c>
      <c r="AS132" s="774">
        <f t="shared" si="102"/>
        <v>0</v>
      </c>
      <c r="AT132" s="774">
        <f t="shared" si="102"/>
        <v>0</v>
      </c>
      <c r="AU132" s="774">
        <f t="shared" si="102"/>
        <v>0</v>
      </c>
      <c r="AV132" s="774">
        <f t="shared" si="102"/>
        <v>0</v>
      </c>
      <c r="AW132" s="774">
        <f t="shared" si="102"/>
        <v>0</v>
      </c>
      <c r="AX132" s="774">
        <f t="shared" si="102"/>
        <v>0</v>
      </c>
      <c r="AY132" s="774">
        <f t="shared" si="102"/>
        <v>0</v>
      </c>
      <c r="AZ132" s="774">
        <f t="shared" si="102"/>
        <v>0</v>
      </c>
      <c r="BA132" s="774">
        <f t="shared" si="102"/>
        <v>0</v>
      </c>
      <c r="BB132" s="774">
        <f t="shared" si="102"/>
        <v>0</v>
      </c>
      <c r="BC132" s="774">
        <f t="shared" si="102"/>
        <v>0</v>
      </c>
      <c r="BD132" s="774">
        <f t="shared" si="102"/>
        <v>0</v>
      </c>
      <c r="BE132" s="774">
        <f t="shared" si="102"/>
        <v>0</v>
      </c>
      <c r="BF132" s="774">
        <f t="shared" si="102"/>
        <v>0</v>
      </c>
      <c r="BG132" s="774">
        <f t="shared" si="102"/>
        <v>0</v>
      </c>
      <c r="BH132" s="774">
        <f t="shared" si="102"/>
        <v>0</v>
      </c>
      <c r="BI132" s="774">
        <f t="shared" si="102"/>
        <v>0</v>
      </c>
      <c r="BJ132" s="774">
        <f t="shared" si="102"/>
        <v>0</v>
      </c>
      <c r="BK132" s="774">
        <f t="shared" si="102"/>
        <v>0</v>
      </c>
      <c r="BL132" s="774">
        <f t="shared" si="102"/>
        <v>0</v>
      </c>
      <c r="BM132" s="774">
        <f t="shared" si="102"/>
        <v>0</v>
      </c>
      <c r="BN132" s="774">
        <f t="shared" si="102"/>
        <v>0</v>
      </c>
      <c r="BO132" s="774">
        <f t="shared" si="102"/>
        <v>0</v>
      </c>
      <c r="BP132" s="774">
        <f t="shared" si="102"/>
        <v>0</v>
      </c>
      <c r="BQ132" s="774">
        <f t="shared" si="102"/>
        <v>0</v>
      </c>
      <c r="BR132" s="774">
        <f t="shared" ref="BR132:CF132" si="103">+IFERROR(AVERAGEIF(BR121:BR130,"&gt;0"),0)</f>
        <v>0</v>
      </c>
      <c r="BS132" s="774">
        <f t="shared" si="103"/>
        <v>0</v>
      </c>
      <c r="BT132" s="774">
        <f t="shared" si="103"/>
        <v>0</v>
      </c>
      <c r="BU132" s="774">
        <f t="shared" si="103"/>
        <v>0</v>
      </c>
      <c r="BV132" s="774">
        <f t="shared" si="103"/>
        <v>0</v>
      </c>
      <c r="BW132" s="774">
        <f t="shared" si="103"/>
        <v>0</v>
      </c>
      <c r="BX132" s="774">
        <f t="shared" si="103"/>
        <v>0</v>
      </c>
      <c r="BY132" s="774">
        <f t="shared" si="103"/>
        <v>0</v>
      </c>
      <c r="BZ132" s="774">
        <f t="shared" si="103"/>
        <v>0</v>
      </c>
      <c r="CA132" s="774">
        <f t="shared" si="103"/>
        <v>0</v>
      </c>
      <c r="CB132" s="774">
        <f t="shared" si="103"/>
        <v>0</v>
      </c>
      <c r="CC132" s="774">
        <f t="shared" si="103"/>
        <v>0</v>
      </c>
      <c r="CD132" s="774">
        <f t="shared" si="103"/>
        <v>0</v>
      </c>
      <c r="CE132" s="774">
        <f t="shared" si="103"/>
        <v>0</v>
      </c>
      <c r="CF132" s="774">
        <f t="shared" si="103"/>
        <v>0</v>
      </c>
    </row>
    <row r="133" spans="3:84" s="770" customFormat="1" hidden="1" x14ac:dyDescent="0.3"/>
    <row r="134" spans="3:84" s="770" customFormat="1" hidden="1" x14ac:dyDescent="0.3">
      <c r="C134" s="770">
        <v>1</v>
      </c>
      <c r="D134" s="770" t="str">
        <f t="shared" ref="D134:AI134" si="104">+D57</f>
        <v>% AGUA</v>
      </c>
      <c r="E134" s="770">
        <f t="shared" si="104"/>
        <v>0</v>
      </c>
      <c r="F134" s="770">
        <f t="shared" si="104"/>
        <v>0</v>
      </c>
      <c r="G134" s="770">
        <f t="shared" si="104"/>
        <v>0</v>
      </c>
      <c r="H134" s="770">
        <f t="shared" si="104"/>
        <v>0</v>
      </c>
      <c r="I134" s="770">
        <f t="shared" si="104"/>
        <v>0</v>
      </c>
      <c r="J134" s="770">
        <f t="shared" si="104"/>
        <v>8</v>
      </c>
      <c r="K134" s="770">
        <f t="shared" si="104"/>
        <v>10</v>
      </c>
      <c r="L134" s="770">
        <f t="shared" si="104"/>
        <v>8</v>
      </c>
      <c r="M134" s="770">
        <f t="shared" si="104"/>
        <v>9</v>
      </c>
      <c r="N134" s="770">
        <f t="shared" si="104"/>
        <v>10</v>
      </c>
      <c r="O134" s="770">
        <f t="shared" si="104"/>
        <v>0</v>
      </c>
      <c r="P134" s="770">
        <f t="shared" si="104"/>
        <v>0</v>
      </c>
      <c r="Q134" s="770">
        <f t="shared" si="104"/>
        <v>0</v>
      </c>
      <c r="R134" s="770">
        <f t="shared" si="104"/>
        <v>0</v>
      </c>
      <c r="S134" s="770">
        <f t="shared" si="104"/>
        <v>0</v>
      </c>
      <c r="T134" s="770">
        <f t="shared" si="104"/>
        <v>0</v>
      </c>
      <c r="U134" s="770">
        <f t="shared" si="104"/>
        <v>0</v>
      </c>
      <c r="V134" s="770">
        <f t="shared" si="104"/>
        <v>0</v>
      </c>
      <c r="W134" s="770">
        <f t="shared" si="104"/>
        <v>0</v>
      </c>
      <c r="X134" s="770">
        <f t="shared" si="104"/>
        <v>0</v>
      </c>
      <c r="Y134" s="770">
        <f t="shared" si="104"/>
        <v>0</v>
      </c>
      <c r="Z134" s="770">
        <f t="shared" si="104"/>
        <v>0</v>
      </c>
      <c r="AA134" s="770">
        <f t="shared" si="104"/>
        <v>0</v>
      </c>
      <c r="AB134" s="770">
        <f t="shared" si="104"/>
        <v>0</v>
      </c>
      <c r="AC134" s="770">
        <f t="shared" si="104"/>
        <v>0</v>
      </c>
      <c r="AD134" s="770">
        <f t="shared" si="104"/>
        <v>0</v>
      </c>
      <c r="AE134" s="770">
        <f t="shared" si="104"/>
        <v>0</v>
      </c>
      <c r="AF134" s="770">
        <f t="shared" si="104"/>
        <v>0</v>
      </c>
      <c r="AG134" s="770">
        <f t="shared" si="104"/>
        <v>0</v>
      </c>
      <c r="AH134" s="770">
        <f t="shared" si="104"/>
        <v>0</v>
      </c>
      <c r="AI134" s="770">
        <f t="shared" si="104"/>
        <v>0</v>
      </c>
      <c r="AJ134" s="770">
        <f t="shared" ref="AJ134:BO134" si="105">+AJ57</f>
        <v>0</v>
      </c>
      <c r="AK134" s="770">
        <f t="shared" si="105"/>
        <v>0</v>
      </c>
      <c r="AL134" s="770">
        <f t="shared" si="105"/>
        <v>0</v>
      </c>
      <c r="AM134" s="770">
        <f t="shared" si="105"/>
        <v>0</v>
      </c>
      <c r="AN134" s="770">
        <f t="shared" si="105"/>
        <v>0</v>
      </c>
      <c r="AO134" s="770">
        <f t="shared" si="105"/>
        <v>0</v>
      </c>
      <c r="AP134" s="770">
        <f t="shared" si="105"/>
        <v>0</v>
      </c>
      <c r="AQ134" s="770">
        <f t="shared" si="105"/>
        <v>0</v>
      </c>
      <c r="AR134" s="770">
        <f t="shared" si="105"/>
        <v>0</v>
      </c>
      <c r="AS134" s="770">
        <f t="shared" si="105"/>
        <v>0</v>
      </c>
      <c r="AT134" s="770">
        <f t="shared" si="105"/>
        <v>0</v>
      </c>
      <c r="AU134" s="770">
        <f t="shared" si="105"/>
        <v>0</v>
      </c>
      <c r="AV134" s="770">
        <f t="shared" si="105"/>
        <v>0</v>
      </c>
      <c r="AW134" s="770">
        <f t="shared" si="105"/>
        <v>0</v>
      </c>
      <c r="AX134" s="770">
        <f t="shared" si="105"/>
        <v>0</v>
      </c>
      <c r="AY134" s="770">
        <f t="shared" si="105"/>
        <v>0</v>
      </c>
      <c r="AZ134" s="770">
        <f t="shared" si="105"/>
        <v>0</v>
      </c>
      <c r="BA134" s="770">
        <f t="shared" si="105"/>
        <v>0</v>
      </c>
      <c r="BB134" s="770">
        <f t="shared" si="105"/>
        <v>0</v>
      </c>
      <c r="BC134" s="770">
        <f t="shared" si="105"/>
        <v>0</v>
      </c>
      <c r="BD134" s="770">
        <f t="shared" si="105"/>
        <v>0</v>
      </c>
      <c r="BE134" s="770">
        <f t="shared" si="105"/>
        <v>0</v>
      </c>
      <c r="BF134" s="770">
        <f t="shared" si="105"/>
        <v>0</v>
      </c>
      <c r="BG134" s="770">
        <f t="shared" si="105"/>
        <v>0</v>
      </c>
      <c r="BH134" s="770">
        <f t="shared" si="105"/>
        <v>0</v>
      </c>
      <c r="BI134" s="770">
        <f t="shared" si="105"/>
        <v>0</v>
      </c>
      <c r="BJ134" s="770">
        <f t="shared" si="105"/>
        <v>0</v>
      </c>
      <c r="BK134" s="770">
        <f t="shared" si="105"/>
        <v>0</v>
      </c>
      <c r="BL134" s="770">
        <f t="shared" si="105"/>
        <v>0</v>
      </c>
      <c r="BM134" s="770">
        <f t="shared" si="105"/>
        <v>0</v>
      </c>
      <c r="BN134" s="770">
        <f t="shared" si="105"/>
        <v>0</v>
      </c>
      <c r="BO134" s="770">
        <f t="shared" si="105"/>
        <v>0</v>
      </c>
      <c r="BP134" s="770">
        <f t="shared" ref="BP134:CF134" si="106">+BP57</f>
        <v>0</v>
      </c>
      <c r="BQ134" s="770">
        <f t="shared" si="106"/>
        <v>0</v>
      </c>
      <c r="BR134" s="770">
        <f t="shared" si="106"/>
        <v>0</v>
      </c>
      <c r="BS134" s="770">
        <f t="shared" si="106"/>
        <v>0</v>
      </c>
      <c r="BT134" s="770">
        <f t="shared" si="106"/>
        <v>0</v>
      </c>
      <c r="BU134" s="770">
        <f t="shared" si="106"/>
        <v>0</v>
      </c>
      <c r="BV134" s="770">
        <f t="shared" si="106"/>
        <v>0</v>
      </c>
      <c r="BW134" s="770">
        <f t="shared" si="106"/>
        <v>0</v>
      </c>
      <c r="BX134" s="770">
        <f t="shared" si="106"/>
        <v>0</v>
      </c>
      <c r="BY134" s="770">
        <f t="shared" si="106"/>
        <v>0</v>
      </c>
      <c r="BZ134" s="770">
        <f t="shared" si="106"/>
        <v>0</v>
      </c>
      <c r="CA134" s="770">
        <f t="shared" si="106"/>
        <v>0</v>
      </c>
      <c r="CB134" s="770">
        <f t="shared" si="106"/>
        <v>0</v>
      </c>
      <c r="CC134" s="770">
        <f t="shared" si="106"/>
        <v>0</v>
      </c>
      <c r="CD134" s="770">
        <f t="shared" si="106"/>
        <v>0</v>
      </c>
      <c r="CE134" s="770">
        <f t="shared" si="106"/>
        <v>0</v>
      </c>
      <c r="CF134" s="770">
        <f t="shared" si="106"/>
        <v>0</v>
      </c>
    </row>
    <row r="135" spans="3:84" s="770" customFormat="1" hidden="1" x14ac:dyDescent="0.3">
      <c r="C135" s="770">
        <v>2</v>
      </c>
      <c r="D135" s="770" t="str">
        <f t="shared" ref="D135:AI135" si="107">+D63</f>
        <v>% AGUA</v>
      </c>
      <c r="E135" s="770">
        <f t="shared" si="107"/>
        <v>0</v>
      </c>
      <c r="F135" s="770">
        <f t="shared" si="107"/>
        <v>0</v>
      </c>
      <c r="G135" s="770">
        <f t="shared" si="107"/>
        <v>0</v>
      </c>
      <c r="H135" s="770">
        <f t="shared" si="107"/>
        <v>0</v>
      </c>
      <c r="I135" s="770">
        <f t="shared" si="107"/>
        <v>0</v>
      </c>
      <c r="J135" s="770">
        <f t="shared" si="107"/>
        <v>0</v>
      </c>
      <c r="K135" s="770">
        <f t="shared" si="107"/>
        <v>10</v>
      </c>
      <c r="L135" s="770">
        <f t="shared" si="107"/>
        <v>8</v>
      </c>
      <c r="M135" s="770">
        <f t="shared" si="107"/>
        <v>9</v>
      </c>
      <c r="N135" s="770">
        <f t="shared" si="107"/>
        <v>0</v>
      </c>
      <c r="O135" s="770">
        <f t="shared" si="107"/>
        <v>0</v>
      </c>
      <c r="P135" s="770">
        <f t="shared" si="107"/>
        <v>0</v>
      </c>
      <c r="Q135" s="770">
        <f t="shared" si="107"/>
        <v>0</v>
      </c>
      <c r="R135" s="770">
        <f t="shared" si="107"/>
        <v>0</v>
      </c>
      <c r="S135" s="770">
        <f t="shared" si="107"/>
        <v>0</v>
      </c>
      <c r="T135" s="770">
        <f t="shared" si="107"/>
        <v>0</v>
      </c>
      <c r="U135" s="770">
        <f t="shared" si="107"/>
        <v>0</v>
      </c>
      <c r="V135" s="770">
        <f t="shared" si="107"/>
        <v>0</v>
      </c>
      <c r="W135" s="770">
        <f t="shared" si="107"/>
        <v>0</v>
      </c>
      <c r="X135" s="770">
        <f t="shared" si="107"/>
        <v>0</v>
      </c>
      <c r="Y135" s="770">
        <f t="shared" si="107"/>
        <v>0</v>
      </c>
      <c r="Z135" s="770">
        <f t="shared" si="107"/>
        <v>0</v>
      </c>
      <c r="AA135" s="770">
        <f t="shared" si="107"/>
        <v>0</v>
      </c>
      <c r="AB135" s="770">
        <f t="shared" si="107"/>
        <v>0</v>
      </c>
      <c r="AC135" s="770">
        <f t="shared" si="107"/>
        <v>0</v>
      </c>
      <c r="AD135" s="770">
        <f t="shared" si="107"/>
        <v>0</v>
      </c>
      <c r="AE135" s="770">
        <f t="shared" si="107"/>
        <v>0</v>
      </c>
      <c r="AF135" s="770">
        <f t="shared" si="107"/>
        <v>0</v>
      </c>
      <c r="AG135" s="770">
        <f t="shared" si="107"/>
        <v>0</v>
      </c>
      <c r="AH135" s="770">
        <f t="shared" si="107"/>
        <v>0</v>
      </c>
      <c r="AI135" s="770">
        <f t="shared" si="107"/>
        <v>0</v>
      </c>
      <c r="AJ135" s="770">
        <f t="shared" ref="AJ135:BO135" si="108">+AJ63</f>
        <v>0</v>
      </c>
      <c r="AK135" s="770">
        <f t="shared" si="108"/>
        <v>0</v>
      </c>
      <c r="AL135" s="770">
        <f t="shared" si="108"/>
        <v>0</v>
      </c>
      <c r="AM135" s="770">
        <f t="shared" si="108"/>
        <v>0</v>
      </c>
      <c r="AN135" s="770">
        <f t="shared" si="108"/>
        <v>0</v>
      </c>
      <c r="AO135" s="770">
        <f t="shared" si="108"/>
        <v>0</v>
      </c>
      <c r="AP135" s="770">
        <f t="shared" si="108"/>
        <v>0</v>
      </c>
      <c r="AQ135" s="770">
        <f t="shared" si="108"/>
        <v>0</v>
      </c>
      <c r="AR135" s="770">
        <f t="shared" si="108"/>
        <v>0</v>
      </c>
      <c r="AS135" s="770">
        <f t="shared" si="108"/>
        <v>0</v>
      </c>
      <c r="AT135" s="770">
        <f t="shared" si="108"/>
        <v>0</v>
      </c>
      <c r="AU135" s="770">
        <f t="shared" si="108"/>
        <v>0</v>
      </c>
      <c r="AV135" s="770">
        <f t="shared" si="108"/>
        <v>0</v>
      </c>
      <c r="AW135" s="770">
        <f t="shared" si="108"/>
        <v>0</v>
      </c>
      <c r="AX135" s="770">
        <f t="shared" si="108"/>
        <v>0</v>
      </c>
      <c r="AY135" s="770">
        <f t="shared" si="108"/>
        <v>0</v>
      </c>
      <c r="AZ135" s="770">
        <f t="shared" si="108"/>
        <v>0</v>
      </c>
      <c r="BA135" s="770">
        <f t="shared" si="108"/>
        <v>0</v>
      </c>
      <c r="BB135" s="770">
        <f t="shared" si="108"/>
        <v>0</v>
      </c>
      <c r="BC135" s="770">
        <f t="shared" si="108"/>
        <v>0</v>
      </c>
      <c r="BD135" s="770">
        <f t="shared" si="108"/>
        <v>0</v>
      </c>
      <c r="BE135" s="770">
        <f t="shared" si="108"/>
        <v>0</v>
      </c>
      <c r="BF135" s="770">
        <f t="shared" si="108"/>
        <v>0</v>
      </c>
      <c r="BG135" s="770">
        <f t="shared" si="108"/>
        <v>0</v>
      </c>
      <c r="BH135" s="770">
        <f t="shared" si="108"/>
        <v>0</v>
      </c>
      <c r="BI135" s="770">
        <f t="shared" si="108"/>
        <v>0</v>
      </c>
      <c r="BJ135" s="770">
        <f t="shared" si="108"/>
        <v>0</v>
      </c>
      <c r="BK135" s="770">
        <f t="shared" si="108"/>
        <v>0</v>
      </c>
      <c r="BL135" s="770">
        <f t="shared" si="108"/>
        <v>0</v>
      </c>
      <c r="BM135" s="770">
        <f t="shared" si="108"/>
        <v>0</v>
      </c>
      <c r="BN135" s="770">
        <f t="shared" si="108"/>
        <v>0</v>
      </c>
      <c r="BO135" s="770">
        <f t="shared" si="108"/>
        <v>0</v>
      </c>
      <c r="BP135" s="770">
        <f t="shared" ref="BP135:CF135" si="109">+BP63</f>
        <v>0</v>
      </c>
      <c r="BQ135" s="770">
        <f t="shared" si="109"/>
        <v>0</v>
      </c>
      <c r="BR135" s="770">
        <f t="shared" si="109"/>
        <v>0</v>
      </c>
      <c r="BS135" s="770">
        <f t="shared" si="109"/>
        <v>0</v>
      </c>
      <c r="BT135" s="770">
        <f t="shared" si="109"/>
        <v>0</v>
      </c>
      <c r="BU135" s="770">
        <f t="shared" si="109"/>
        <v>0</v>
      </c>
      <c r="BV135" s="770">
        <f t="shared" si="109"/>
        <v>0</v>
      </c>
      <c r="BW135" s="770">
        <f t="shared" si="109"/>
        <v>0</v>
      </c>
      <c r="BX135" s="770">
        <f t="shared" si="109"/>
        <v>0</v>
      </c>
      <c r="BY135" s="770">
        <f t="shared" si="109"/>
        <v>0</v>
      </c>
      <c r="BZ135" s="770">
        <f t="shared" si="109"/>
        <v>0</v>
      </c>
      <c r="CA135" s="770">
        <f t="shared" si="109"/>
        <v>0</v>
      </c>
      <c r="CB135" s="770">
        <f t="shared" si="109"/>
        <v>0</v>
      </c>
      <c r="CC135" s="770">
        <f t="shared" si="109"/>
        <v>0</v>
      </c>
      <c r="CD135" s="770">
        <f t="shared" si="109"/>
        <v>0</v>
      </c>
      <c r="CE135" s="770">
        <f t="shared" si="109"/>
        <v>0</v>
      </c>
      <c r="CF135" s="770">
        <f t="shared" si="109"/>
        <v>0</v>
      </c>
    </row>
    <row r="136" spans="3:84" s="770" customFormat="1" hidden="1" x14ac:dyDescent="0.3">
      <c r="C136" s="770">
        <v>3</v>
      </c>
      <c r="D136" s="770" t="str">
        <f t="shared" ref="D136:AI136" si="110">+D69</f>
        <v>% AGUA</v>
      </c>
      <c r="E136" s="770">
        <f t="shared" si="110"/>
        <v>0</v>
      </c>
      <c r="F136" s="770">
        <f t="shared" si="110"/>
        <v>0</v>
      </c>
      <c r="G136" s="770">
        <f t="shared" si="110"/>
        <v>0</v>
      </c>
      <c r="H136" s="770">
        <f t="shared" si="110"/>
        <v>0</v>
      </c>
      <c r="I136" s="770">
        <f t="shared" si="110"/>
        <v>0</v>
      </c>
      <c r="J136" s="770">
        <f t="shared" si="110"/>
        <v>0</v>
      </c>
      <c r="K136" s="770">
        <f t="shared" si="110"/>
        <v>10</v>
      </c>
      <c r="L136" s="770">
        <f t="shared" si="110"/>
        <v>8</v>
      </c>
      <c r="M136" s="770">
        <f t="shared" si="110"/>
        <v>9</v>
      </c>
      <c r="N136" s="770">
        <f t="shared" si="110"/>
        <v>0</v>
      </c>
      <c r="O136" s="770">
        <f t="shared" si="110"/>
        <v>0</v>
      </c>
      <c r="P136" s="770">
        <f t="shared" si="110"/>
        <v>0</v>
      </c>
      <c r="Q136" s="770">
        <f t="shared" si="110"/>
        <v>0</v>
      </c>
      <c r="R136" s="770">
        <f t="shared" si="110"/>
        <v>0</v>
      </c>
      <c r="S136" s="770">
        <f t="shared" si="110"/>
        <v>0</v>
      </c>
      <c r="T136" s="770">
        <f t="shared" si="110"/>
        <v>0</v>
      </c>
      <c r="U136" s="770">
        <f t="shared" si="110"/>
        <v>0</v>
      </c>
      <c r="V136" s="770">
        <f t="shared" si="110"/>
        <v>0</v>
      </c>
      <c r="W136" s="770">
        <f t="shared" si="110"/>
        <v>0</v>
      </c>
      <c r="X136" s="770">
        <f t="shared" si="110"/>
        <v>0</v>
      </c>
      <c r="Y136" s="770">
        <f t="shared" si="110"/>
        <v>0</v>
      </c>
      <c r="Z136" s="770">
        <f t="shared" si="110"/>
        <v>0</v>
      </c>
      <c r="AA136" s="770">
        <f t="shared" si="110"/>
        <v>0</v>
      </c>
      <c r="AB136" s="770">
        <f t="shared" si="110"/>
        <v>0</v>
      </c>
      <c r="AC136" s="770">
        <f t="shared" si="110"/>
        <v>0</v>
      </c>
      <c r="AD136" s="770">
        <f t="shared" si="110"/>
        <v>0</v>
      </c>
      <c r="AE136" s="770">
        <f t="shared" si="110"/>
        <v>0</v>
      </c>
      <c r="AF136" s="770">
        <f t="shared" si="110"/>
        <v>0</v>
      </c>
      <c r="AG136" s="770">
        <f t="shared" si="110"/>
        <v>0</v>
      </c>
      <c r="AH136" s="770">
        <f t="shared" si="110"/>
        <v>0</v>
      </c>
      <c r="AI136" s="770">
        <f t="shared" si="110"/>
        <v>0</v>
      </c>
      <c r="AJ136" s="770">
        <f t="shared" ref="AJ136:BO136" si="111">+AJ69</f>
        <v>0</v>
      </c>
      <c r="AK136" s="770">
        <f t="shared" si="111"/>
        <v>0</v>
      </c>
      <c r="AL136" s="770">
        <f t="shared" si="111"/>
        <v>0</v>
      </c>
      <c r="AM136" s="770">
        <f t="shared" si="111"/>
        <v>0</v>
      </c>
      <c r="AN136" s="770">
        <f t="shared" si="111"/>
        <v>0</v>
      </c>
      <c r="AO136" s="770">
        <f t="shared" si="111"/>
        <v>0</v>
      </c>
      <c r="AP136" s="770">
        <f t="shared" si="111"/>
        <v>0</v>
      </c>
      <c r="AQ136" s="770">
        <f t="shared" si="111"/>
        <v>0</v>
      </c>
      <c r="AR136" s="770">
        <f t="shared" si="111"/>
        <v>0</v>
      </c>
      <c r="AS136" s="770">
        <f t="shared" si="111"/>
        <v>0</v>
      </c>
      <c r="AT136" s="770">
        <f t="shared" si="111"/>
        <v>0</v>
      </c>
      <c r="AU136" s="770">
        <f t="shared" si="111"/>
        <v>0</v>
      </c>
      <c r="AV136" s="770">
        <f t="shared" si="111"/>
        <v>0</v>
      </c>
      <c r="AW136" s="770">
        <f t="shared" si="111"/>
        <v>0</v>
      </c>
      <c r="AX136" s="770">
        <f t="shared" si="111"/>
        <v>0</v>
      </c>
      <c r="AY136" s="770">
        <f t="shared" si="111"/>
        <v>0</v>
      </c>
      <c r="AZ136" s="770">
        <f t="shared" si="111"/>
        <v>0</v>
      </c>
      <c r="BA136" s="770">
        <f t="shared" si="111"/>
        <v>0</v>
      </c>
      <c r="BB136" s="770">
        <f t="shared" si="111"/>
        <v>0</v>
      </c>
      <c r="BC136" s="770">
        <f t="shared" si="111"/>
        <v>0</v>
      </c>
      <c r="BD136" s="770">
        <f t="shared" si="111"/>
        <v>0</v>
      </c>
      <c r="BE136" s="770">
        <f t="shared" si="111"/>
        <v>0</v>
      </c>
      <c r="BF136" s="770">
        <f t="shared" si="111"/>
        <v>0</v>
      </c>
      <c r="BG136" s="770">
        <f t="shared" si="111"/>
        <v>0</v>
      </c>
      <c r="BH136" s="770">
        <f t="shared" si="111"/>
        <v>0</v>
      </c>
      <c r="BI136" s="770">
        <f t="shared" si="111"/>
        <v>0</v>
      </c>
      <c r="BJ136" s="770">
        <f t="shared" si="111"/>
        <v>0</v>
      </c>
      <c r="BK136" s="770">
        <f t="shared" si="111"/>
        <v>0</v>
      </c>
      <c r="BL136" s="770">
        <f t="shared" si="111"/>
        <v>0</v>
      </c>
      <c r="BM136" s="770">
        <f t="shared" si="111"/>
        <v>0</v>
      </c>
      <c r="BN136" s="770">
        <f t="shared" si="111"/>
        <v>0</v>
      </c>
      <c r="BO136" s="770">
        <f t="shared" si="111"/>
        <v>0</v>
      </c>
      <c r="BP136" s="770">
        <f t="shared" ref="BP136:CF136" si="112">+BP69</f>
        <v>0</v>
      </c>
      <c r="BQ136" s="770">
        <f t="shared" si="112"/>
        <v>0</v>
      </c>
      <c r="BR136" s="770">
        <f t="shared" si="112"/>
        <v>0</v>
      </c>
      <c r="BS136" s="770">
        <f t="shared" si="112"/>
        <v>0</v>
      </c>
      <c r="BT136" s="770">
        <f t="shared" si="112"/>
        <v>0</v>
      </c>
      <c r="BU136" s="770">
        <f t="shared" si="112"/>
        <v>0</v>
      </c>
      <c r="BV136" s="770">
        <f t="shared" si="112"/>
        <v>0</v>
      </c>
      <c r="BW136" s="770">
        <f t="shared" si="112"/>
        <v>0</v>
      </c>
      <c r="BX136" s="770">
        <f t="shared" si="112"/>
        <v>0</v>
      </c>
      <c r="BY136" s="770">
        <f t="shared" si="112"/>
        <v>0</v>
      </c>
      <c r="BZ136" s="770">
        <f t="shared" si="112"/>
        <v>0</v>
      </c>
      <c r="CA136" s="770">
        <f t="shared" si="112"/>
        <v>0</v>
      </c>
      <c r="CB136" s="770">
        <f t="shared" si="112"/>
        <v>0</v>
      </c>
      <c r="CC136" s="770">
        <f t="shared" si="112"/>
        <v>0</v>
      </c>
      <c r="CD136" s="770">
        <f t="shared" si="112"/>
        <v>0</v>
      </c>
      <c r="CE136" s="770">
        <f t="shared" si="112"/>
        <v>0</v>
      </c>
      <c r="CF136" s="770">
        <f t="shared" si="112"/>
        <v>0</v>
      </c>
    </row>
    <row r="137" spans="3:84" s="770" customFormat="1" hidden="1" x14ac:dyDescent="0.3">
      <c r="C137" s="770">
        <v>4</v>
      </c>
      <c r="D137" s="770" t="str">
        <f t="shared" ref="D137:AI137" si="113">+D75</f>
        <v>% AGUA</v>
      </c>
      <c r="E137" s="770">
        <f t="shared" si="113"/>
        <v>0</v>
      </c>
      <c r="F137" s="770">
        <f t="shared" si="113"/>
        <v>0</v>
      </c>
      <c r="G137" s="770">
        <f t="shared" si="113"/>
        <v>0</v>
      </c>
      <c r="H137" s="770">
        <f t="shared" si="113"/>
        <v>0</v>
      </c>
      <c r="I137" s="770">
        <f t="shared" si="113"/>
        <v>0</v>
      </c>
      <c r="J137" s="770">
        <f t="shared" si="113"/>
        <v>0</v>
      </c>
      <c r="K137" s="770">
        <f t="shared" si="113"/>
        <v>0</v>
      </c>
      <c r="L137" s="770">
        <f t="shared" si="113"/>
        <v>8</v>
      </c>
      <c r="M137" s="770">
        <f t="shared" si="113"/>
        <v>0</v>
      </c>
      <c r="N137" s="770">
        <f t="shared" si="113"/>
        <v>0</v>
      </c>
      <c r="O137" s="770">
        <f t="shared" si="113"/>
        <v>0</v>
      </c>
      <c r="P137" s="770">
        <f t="shared" si="113"/>
        <v>0</v>
      </c>
      <c r="Q137" s="770">
        <f t="shared" si="113"/>
        <v>0</v>
      </c>
      <c r="R137" s="770">
        <f t="shared" si="113"/>
        <v>0</v>
      </c>
      <c r="S137" s="770">
        <f t="shared" si="113"/>
        <v>0</v>
      </c>
      <c r="T137" s="770">
        <f t="shared" si="113"/>
        <v>0</v>
      </c>
      <c r="U137" s="770">
        <f t="shared" si="113"/>
        <v>0</v>
      </c>
      <c r="V137" s="770">
        <f t="shared" si="113"/>
        <v>0</v>
      </c>
      <c r="W137" s="770">
        <f t="shared" si="113"/>
        <v>0</v>
      </c>
      <c r="X137" s="770">
        <f t="shared" si="113"/>
        <v>0</v>
      </c>
      <c r="Y137" s="770">
        <f t="shared" si="113"/>
        <v>0</v>
      </c>
      <c r="Z137" s="770">
        <f t="shared" si="113"/>
        <v>0</v>
      </c>
      <c r="AA137" s="770">
        <f t="shared" si="113"/>
        <v>0</v>
      </c>
      <c r="AB137" s="770">
        <f t="shared" si="113"/>
        <v>0</v>
      </c>
      <c r="AC137" s="770">
        <f t="shared" si="113"/>
        <v>0</v>
      </c>
      <c r="AD137" s="770">
        <f t="shared" si="113"/>
        <v>0</v>
      </c>
      <c r="AE137" s="770">
        <f t="shared" si="113"/>
        <v>0</v>
      </c>
      <c r="AF137" s="770">
        <f t="shared" si="113"/>
        <v>0</v>
      </c>
      <c r="AG137" s="770">
        <f t="shared" si="113"/>
        <v>0</v>
      </c>
      <c r="AH137" s="770">
        <f t="shared" si="113"/>
        <v>0</v>
      </c>
      <c r="AI137" s="770">
        <f t="shared" si="113"/>
        <v>0</v>
      </c>
      <c r="AJ137" s="770">
        <f t="shared" ref="AJ137:BO137" si="114">+AJ75</f>
        <v>0</v>
      </c>
      <c r="AK137" s="770">
        <f t="shared" si="114"/>
        <v>0</v>
      </c>
      <c r="AL137" s="770">
        <f t="shared" si="114"/>
        <v>0</v>
      </c>
      <c r="AM137" s="770">
        <f t="shared" si="114"/>
        <v>0</v>
      </c>
      <c r="AN137" s="770">
        <f t="shared" si="114"/>
        <v>0</v>
      </c>
      <c r="AO137" s="770">
        <f t="shared" si="114"/>
        <v>0</v>
      </c>
      <c r="AP137" s="770">
        <f t="shared" si="114"/>
        <v>0</v>
      </c>
      <c r="AQ137" s="770">
        <f t="shared" si="114"/>
        <v>0</v>
      </c>
      <c r="AR137" s="770">
        <f t="shared" si="114"/>
        <v>0</v>
      </c>
      <c r="AS137" s="770">
        <f t="shared" si="114"/>
        <v>0</v>
      </c>
      <c r="AT137" s="770">
        <f t="shared" si="114"/>
        <v>0</v>
      </c>
      <c r="AU137" s="770">
        <f t="shared" si="114"/>
        <v>0</v>
      </c>
      <c r="AV137" s="770">
        <f t="shared" si="114"/>
        <v>0</v>
      </c>
      <c r="AW137" s="770">
        <f t="shared" si="114"/>
        <v>0</v>
      </c>
      <c r="AX137" s="770">
        <f t="shared" si="114"/>
        <v>0</v>
      </c>
      <c r="AY137" s="770">
        <f t="shared" si="114"/>
        <v>0</v>
      </c>
      <c r="AZ137" s="770">
        <f t="shared" si="114"/>
        <v>0</v>
      </c>
      <c r="BA137" s="770">
        <f t="shared" si="114"/>
        <v>0</v>
      </c>
      <c r="BB137" s="770">
        <f t="shared" si="114"/>
        <v>0</v>
      </c>
      <c r="BC137" s="770">
        <f t="shared" si="114"/>
        <v>0</v>
      </c>
      <c r="BD137" s="770">
        <f t="shared" si="114"/>
        <v>0</v>
      </c>
      <c r="BE137" s="770">
        <f t="shared" si="114"/>
        <v>0</v>
      </c>
      <c r="BF137" s="770">
        <f t="shared" si="114"/>
        <v>0</v>
      </c>
      <c r="BG137" s="770">
        <f t="shared" si="114"/>
        <v>0</v>
      </c>
      <c r="BH137" s="770">
        <f t="shared" si="114"/>
        <v>0</v>
      </c>
      <c r="BI137" s="770">
        <f t="shared" si="114"/>
        <v>0</v>
      </c>
      <c r="BJ137" s="770">
        <f t="shared" si="114"/>
        <v>0</v>
      </c>
      <c r="BK137" s="770">
        <f t="shared" si="114"/>
        <v>0</v>
      </c>
      <c r="BL137" s="770">
        <f t="shared" si="114"/>
        <v>0</v>
      </c>
      <c r="BM137" s="770">
        <f t="shared" si="114"/>
        <v>0</v>
      </c>
      <c r="BN137" s="770">
        <f t="shared" si="114"/>
        <v>0</v>
      </c>
      <c r="BO137" s="770">
        <f t="shared" si="114"/>
        <v>0</v>
      </c>
      <c r="BP137" s="770">
        <f t="shared" ref="BP137:CF137" si="115">+BP75</f>
        <v>0</v>
      </c>
      <c r="BQ137" s="770">
        <f t="shared" si="115"/>
        <v>0</v>
      </c>
      <c r="BR137" s="770">
        <f t="shared" si="115"/>
        <v>0</v>
      </c>
      <c r="BS137" s="770">
        <f t="shared" si="115"/>
        <v>0</v>
      </c>
      <c r="BT137" s="770">
        <f t="shared" si="115"/>
        <v>0</v>
      </c>
      <c r="BU137" s="770">
        <f t="shared" si="115"/>
        <v>0</v>
      </c>
      <c r="BV137" s="770">
        <f t="shared" si="115"/>
        <v>0</v>
      </c>
      <c r="BW137" s="770">
        <f t="shared" si="115"/>
        <v>0</v>
      </c>
      <c r="BX137" s="770">
        <f t="shared" si="115"/>
        <v>0</v>
      </c>
      <c r="BY137" s="770">
        <f t="shared" si="115"/>
        <v>0</v>
      </c>
      <c r="BZ137" s="770">
        <f t="shared" si="115"/>
        <v>0</v>
      </c>
      <c r="CA137" s="770">
        <f t="shared" si="115"/>
        <v>0</v>
      </c>
      <c r="CB137" s="770">
        <f t="shared" si="115"/>
        <v>0</v>
      </c>
      <c r="CC137" s="770">
        <f t="shared" si="115"/>
        <v>0</v>
      </c>
      <c r="CD137" s="770">
        <f t="shared" si="115"/>
        <v>0</v>
      </c>
      <c r="CE137" s="770">
        <f t="shared" si="115"/>
        <v>0</v>
      </c>
      <c r="CF137" s="770">
        <f t="shared" si="115"/>
        <v>0</v>
      </c>
    </row>
    <row r="138" spans="3:84" s="770" customFormat="1" hidden="1" x14ac:dyDescent="0.3">
      <c r="C138" s="770">
        <v>5</v>
      </c>
      <c r="D138" s="770" t="str">
        <f t="shared" ref="D138:AI138" si="116">+D81</f>
        <v>% AGUA</v>
      </c>
      <c r="E138" s="770">
        <f t="shared" si="116"/>
        <v>0</v>
      </c>
      <c r="F138" s="770">
        <f t="shared" si="116"/>
        <v>0</v>
      </c>
      <c r="G138" s="770">
        <f t="shared" si="116"/>
        <v>0</v>
      </c>
      <c r="H138" s="770">
        <f t="shared" si="116"/>
        <v>0</v>
      </c>
      <c r="I138" s="770">
        <f t="shared" si="116"/>
        <v>0</v>
      </c>
      <c r="J138" s="770">
        <f t="shared" si="116"/>
        <v>0</v>
      </c>
      <c r="K138" s="770">
        <f t="shared" si="116"/>
        <v>0</v>
      </c>
      <c r="L138" s="770">
        <f t="shared" si="116"/>
        <v>8</v>
      </c>
      <c r="M138" s="770">
        <f t="shared" si="116"/>
        <v>0</v>
      </c>
      <c r="N138" s="770">
        <f t="shared" si="116"/>
        <v>0</v>
      </c>
      <c r="O138" s="770">
        <f t="shared" si="116"/>
        <v>0</v>
      </c>
      <c r="P138" s="770">
        <f t="shared" si="116"/>
        <v>0</v>
      </c>
      <c r="Q138" s="770">
        <f t="shared" si="116"/>
        <v>0</v>
      </c>
      <c r="R138" s="770">
        <f t="shared" si="116"/>
        <v>0</v>
      </c>
      <c r="S138" s="770">
        <f t="shared" si="116"/>
        <v>0</v>
      </c>
      <c r="T138" s="770">
        <f t="shared" si="116"/>
        <v>0</v>
      </c>
      <c r="U138" s="770">
        <f t="shared" si="116"/>
        <v>0</v>
      </c>
      <c r="V138" s="770">
        <f t="shared" si="116"/>
        <v>0</v>
      </c>
      <c r="W138" s="770">
        <f t="shared" si="116"/>
        <v>0</v>
      </c>
      <c r="X138" s="770">
        <f t="shared" si="116"/>
        <v>0</v>
      </c>
      <c r="Y138" s="770">
        <f t="shared" si="116"/>
        <v>0</v>
      </c>
      <c r="Z138" s="770">
        <f t="shared" si="116"/>
        <v>0</v>
      </c>
      <c r="AA138" s="770">
        <f t="shared" si="116"/>
        <v>0</v>
      </c>
      <c r="AB138" s="770">
        <f t="shared" si="116"/>
        <v>0</v>
      </c>
      <c r="AC138" s="770">
        <f t="shared" si="116"/>
        <v>0</v>
      </c>
      <c r="AD138" s="770">
        <f t="shared" si="116"/>
        <v>0</v>
      </c>
      <c r="AE138" s="770">
        <f t="shared" si="116"/>
        <v>0</v>
      </c>
      <c r="AF138" s="770">
        <f t="shared" si="116"/>
        <v>0</v>
      </c>
      <c r="AG138" s="770">
        <f t="shared" si="116"/>
        <v>0</v>
      </c>
      <c r="AH138" s="770">
        <f t="shared" si="116"/>
        <v>0</v>
      </c>
      <c r="AI138" s="770">
        <f t="shared" si="116"/>
        <v>0</v>
      </c>
      <c r="AJ138" s="770">
        <f t="shared" ref="AJ138:BO138" si="117">+AJ81</f>
        <v>0</v>
      </c>
      <c r="AK138" s="770">
        <f t="shared" si="117"/>
        <v>0</v>
      </c>
      <c r="AL138" s="770">
        <f t="shared" si="117"/>
        <v>0</v>
      </c>
      <c r="AM138" s="770">
        <f t="shared" si="117"/>
        <v>0</v>
      </c>
      <c r="AN138" s="770">
        <f t="shared" si="117"/>
        <v>0</v>
      </c>
      <c r="AO138" s="770">
        <f t="shared" si="117"/>
        <v>0</v>
      </c>
      <c r="AP138" s="770">
        <f t="shared" si="117"/>
        <v>0</v>
      </c>
      <c r="AQ138" s="770">
        <f t="shared" si="117"/>
        <v>0</v>
      </c>
      <c r="AR138" s="770">
        <f t="shared" si="117"/>
        <v>0</v>
      </c>
      <c r="AS138" s="770">
        <f t="shared" si="117"/>
        <v>0</v>
      </c>
      <c r="AT138" s="770">
        <f t="shared" si="117"/>
        <v>0</v>
      </c>
      <c r="AU138" s="770">
        <f t="shared" si="117"/>
        <v>0</v>
      </c>
      <c r="AV138" s="770">
        <f t="shared" si="117"/>
        <v>0</v>
      </c>
      <c r="AW138" s="770">
        <f t="shared" si="117"/>
        <v>0</v>
      </c>
      <c r="AX138" s="770">
        <f t="shared" si="117"/>
        <v>0</v>
      </c>
      <c r="AY138" s="770">
        <f t="shared" si="117"/>
        <v>0</v>
      </c>
      <c r="AZ138" s="770">
        <f t="shared" si="117"/>
        <v>0</v>
      </c>
      <c r="BA138" s="770">
        <f t="shared" si="117"/>
        <v>0</v>
      </c>
      <c r="BB138" s="770">
        <f t="shared" si="117"/>
        <v>0</v>
      </c>
      <c r="BC138" s="770">
        <f t="shared" si="117"/>
        <v>0</v>
      </c>
      <c r="BD138" s="770">
        <f t="shared" si="117"/>
        <v>0</v>
      </c>
      <c r="BE138" s="770">
        <f t="shared" si="117"/>
        <v>0</v>
      </c>
      <c r="BF138" s="770">
        <f t="shared" si="117"/>
        <v>0</v>
      </c>
      <c r="BG138" s="770">
        <f t="shared" si="117"/>
        <v>0</v>
      </c>
      <c r="BH138" s="770">
        <f t="shared" si="117"/>
        <v>0</v>
      </c>
      <c r="BI138" s="770">
        <f t="shared" si="117"/>
        <v>0</v>
      </c>
      <c r="BJ138" s="770">
        <f t="shared" si="117"/>
        <v>0</v>
      </c>
      <c r="BK138" s="770">
        <f t="shared" si="117"/>
        <v>0</v>
      </c>
      <c r="BL138" s="770">
        <f t="shared" si="117"/>
        <v>0</v>
      </c>
      <c r="BM138" s="770">
        <f t="shared" si="117"/>
        <v>0</v>
      </c>
      <c r="BN138" s="770">
        <f t="shared" si="117"/>
        <v>0</v>
      </c>
      <c r="BO138" s="770">
        <f t="shared" si="117"/>
        <v>0</v>
      </c>
      <c r="BP138" s="770">
        <f t="shared" ref="BP138:CF138" si="118">+BP81</f>
        <v>0</v>
      </c>
      <c r="BQ138" s="770">
        <f t="shared" si="118"/>
        <v>0</v>
      </c>
      <c r="BR138" s="770">
        <f t="shared" si="118"/>
        <v>0</v>
      </c>
      <c r="BS138" s="770">
        <f t="shared" si="118"/>
        <v>0</v>
      </c>
      <c r="BT138" s="770">
        <f t="shared" si="118"/>
        <v>0</v>
      </c>
      <c r="BU138" s="770">
        <f t="shared" si="118"/>
        <v>0</v>
      </c>
      <c r="BV138" s="770">
        <f t="shared" si="118"/>
        <v>0</v>
      </c>
      <c r="BW138" s="770">
        <f t="shared" si="118"/>
        <v>0</v>
      </c>
      <c r="BX138" s="770">
        <f t="shared" si="118"/>
        <v>0</v>
      </c>
      <c r="BY138" s="770">
        <f t="shared" si="118"/>
        <v>0</v>
      </c>
      <c r="BZ138" s="770">
        <f t="shared" si="118"/>
        <v>0</v>
      </c>
      <c r="CA138" s="770">
        <f t="shared" si="118"/>
        <v>0</v>
      </c>
      <c r="CB138" s="770">
        <f t="shared" si="118"/>
        <v>0</v>
      </c>
      <c r="CC138" s="770">
        <f t="shared" si="118"/>
        <v>0</v>
      </c>
      <c r="CD138" s="770">
        <f t="shared" si="118"/>
        <v>0</v>
      </c>
      <c r="CE138" s="770">
        <f t="shared" si="118"/>
        <v>0</v>
      </c>
      <c r="CF138" s="770">
        <f t="shared" si="118"/>
        <v>0</v>
      </c>
    </row>
    <row r="139" spans="3:84" s="770" customFormat="1" hidden="1" x14ac:dyDescent="0.3">
      <c r="C139" s="770">
        <v>6</v>
      </c>
      <c r="D139" s="770" t="str">
        <f t="shared" ref="D139:AI139" si="119">+D87</f>
        <v>% AGUA</v>
      </c>
      <c r="E139" s="770">
        <f t="shared" si="119"/>
        <v>0</v>
      </c>
      <c r="F139" s="770">
        <f t="shared" si="119"/>
        <v>0</v>
      </c>
      <c r="G139" s="770">
        <f t="shared" si="119"/>
        <v>0</v>
      </c>
      <c r="H139" s="770">
        <f t="shared" si="119"/>
        <v>0</v>
      </c>
      <c r="I139" s="770">
        <f t="shared" si="119"/>
        <v>0</v>
      </c>
      <c r="J139" s="770">
        <f t="shared" si="119"/>
        <v>0</v>
      </c>
      <c r="K139" s="770">
        <f t="shared" si="119"/>
        <v>0</v>
      </c>
      <c r="L139" s="770">
        <f t="shared" si="119"/>
        <v>0</v>
      </c>
      <c r="M139" s="770">
        <f t="shared" si="119"/>
        <v>0</v>
      </c>
      <c r="N139" s="770">
        <f t="shared" si="119"/>
        <v>0</v>
      </c>
      <c r="O139" s="770">
        <f t="shared" si="119"/>
        <v>0</v>
      </c>
      <c r="P139" s="770">
        <f t="shared" si="119"/>
        <v>0</v>
      </c>
      <c r="Q139" s="770">
        <f t="shared" si="119"/>
        <v>0</v>
      </c>
      <c r="R139" s="770">
        <f t="shared" si="119"/>
        <v>0</v>
      </c>
      <c r="S139" s="770">
        <f t="shared" si="119"/>
        <v>0</v>
      </c>
      <c r="T139" s="770">
        <f t="shared" si="119"/>
        <v>0</v>
      </c>
      <c r="U139" s="770">
        <f t="shared" si="119"/>
        <v>0</v>
      </c>
      <c r="V139" s="770">
        <f t="shared" si="119"/>
        <v>0</v>
      </c>
      <c r="W139" s="770">
        <f t="shared" si="119"/>
        <v>0</v>
      </c>
      <c r="X139" s="770">
        <f t="shared" si="119"/>
        <v>0</v>
      </c>
      <c r="Y139" s="770">
        <f t="shared" si="119"/>
        <v>0</v>
      </c>
      <c r="Z139" s="770">
        <f t="shared" si="119"/>
        <v>0</v>
      </c>
      <c r="AA139" s="770">
        <f t="shared" si="119"/>
        <v>0</v>
      </c>
      <c r="AB139" s="770">
        <f t="shared" si="119"/>
        <v>0</v>
      </c>
      <c r="AC139" s="770">
        <f t="shared" si="119"/>
        <v>0</v>
      </c>
      <c r="AD139" s="770">
        <f t="shared" si="119"/>
        <v>0</v>
      </c>
      <c r="AE139" s="770">
        <f t="shared" si="119"/>
        <v>0</v>
      </c>
      <c r="AF139" s="770">
        <f t="shared" si="119"/>
        <v>0</v>
      </c>
      <c r="AG139" s="770">
        <f t="shared" si="119"/>
        <v>0</v>
      </c>
      <c r="AH139" s="770">
        <f t="shared" si="119"/>
        <v>0</v>
      </c>
      <c r="AI139" s="770">
        <f t="shared" si="119"/>
        <v>0</v>
      </c>
      <c r="AJ139" s="770">
        <f t="shared" ref="AJ139:BO139" si="120">+AJ87</f>
        <v>0</v>
      </c>
      <c r="AK139" s="770">
        <f t="shared" si="120"/>
        <v>0</v>
      </c>
      <c r="AL139" s="770">
        <f t="shared" si="120"/>
        <v>0</v>
      </c>
      <c r="AM139" s="770">
        <f t="shared" si="120"/>
        <v>0</v>
      </c>
      <c r="AN139" s="770">
        <f t="shared" si="120"/>
        <v>0</v>
      </c>
      <c r="AO139" s="770">
        <f t="shared" si="120"/>
        <v>0</v>
      </c>
      <c r="AP139" s="770">
        <f t="shared" si="120"/>
        <v>0</v>
      </c>
      <c r="AQ139" s="770">
        <f t="shared" si="120"/>
        <v>0</v>
      </c>
      <c r="AR139" s="770">
        <f t="shared" si="120"/>
        <v>0</v>
      </c>
      <c r="AS139" s="770">
        <f t="shared" si="120"/>
        <v>0</v>
      </c>
      <c r="AT139" s="770">
        <f t="shared" si="120"/>
        <v>0</v>
      </c>
      <c r="AU139" s="770">
        <f t="shared" si="120"/>
        <v>0</v>
      </c>
      <c r="AV139" s="770">
        <f t="shared" si="120"/>
        <v>0</v>
      </c>
      <c r="AW139" s="770">
        <f t="shared" si="120"/>
        <v>0</v>
      </c>
      <c r="AX139" s="770">
        <f t="shared" si="120"/>
        <v>0</v>
      </c>
      <c r="AY139" s="770">
        <f t="shared" si="120"/>
        <v>0</v>
      </c>
      <c r="AZ139" s="770">
        <f t="shared" si="120"/>
        <v>0</v>
      </c>
      <c r="BA139" s="770">
        <f t="shared" si="120"/>
        <v>0</v>
      </c>
      <c r="BB139" s="770">
        <f t="shared" si="120"/>
        <v>0</v>
      </c>
      <c r="BC139" s="770">
        <f t="shared" si="120"/>
        <v>0</v>
      </c>
      <c r="BD139" s="770">
        <f t="shared" si="120"/>
        <v>0</v>
      </c>
      <c r="BE139" s="770">
        <f t="shared" si="120"/>
        <v>0</v>
      </c>
      <c r="BF139" s="770">
        <f t="shared" si="120"/>
        <v>0</v>
      </c>
      <c r="BG139" s="770">
        <f t="shared" si="120"/>
        <v>0</v>
      </c>
      <c r="BH139" s="770">
        <f t="shared" si="120"/>
        <v>0</v>
      </c>
      <c r="BI139" s="770">
        <f t="shared" si="120"/>
        <v>0</v>
      </c>
      <c r="BJ139" s="770">
        <f t="shared" si="120"/>
        <v>0</v>
      </c>
      <c r="BK139" s="770">
        <f t="shared" si="120"/>
        <v>0</v>
      </c>
      <c r="BL139" s="770">
        <f t="shared" si="120"/>
        <v>0</v>
      </c>
      <c r="BM139" s="770">
        <f t="shared" si="120"/>
        <v>0</v>
      </c>
      <c r="BN139" s="770">
        <f t="shared" si="120"/>
        <v>0</v>
      </c>
      <c r="BO139" s="770">
        <f t="shared" si="120"/>
        <v>0</v>
      </c>
      <c r="BP139" s="770">
        <f t="shared" ref="BP139:CF139" si="121">+BP87</f>
        <v>0</v>
      </c>
      <c r="BQ139" s="770">
        <f t="shared" si="121"/>
        <v>0</v>
      </c>
      <c r="BR139" s="770">
        <f t="shared" si="121"/>
        <v>0</v>
      </c>
      <c r="BS139" s="770">
        <f t="shared" si="121"/>
        <v>0</v>
      </c>
      <c r="BT139" s="770">
        <f t="shared" si="121"/>
        <v>0</v>
      </c>
      <c r="BU139" s="770">
        <f t="shared" si="121"/>
        <v>0</v>
      </c>
      <c r="BV139" s="770">
        <f t="shared" si="121"/>
        <v>0</v>
      </c>
      <c r="BW139" s="770">
        <f t="shared" si="121"/>
        <v>0</v>
      </c>
      <c r="BX139" s="770">
        <f t="shared" si="121"/>
        <v>0</v>
      </c>
      <c r="BY139" s="770">
        <f t="shared" si="121"/>
        <v>0</v>
      </c>
      <c r="BZ139" s="770">
        <f t="shared" si="121"/>
        <v>0</v>
      </c>
      <c r="CA139" s="770">
        <f t="shared" si="121"/>
        <v>0</v>
      </c>
      <c r="CB139" s="770">
        <f t="shared" si="121"/>
        <v>0</v>
      </c>
      <c r="CC139" s="770">
        <f t="shared" si="121"/>
        <v>0</v>
      </c>
      <c r="CD139" s="770">
        <f t="shared" si="121"/>
        <v>0</v>
      </c>
      <c r="CE139" s="770">
        <f t="shared" si="121"/>
        <v>0</v>
      </c>
      <c r="CF139" s="770">
        <f t="shared" si="121"/>
        <v>0</v>
      </c>
    </row>
    <row r="140" spans="3:84" s="770" customFormat="1" hidden="1" x14ac:dyDescent="0.3">
      <c r="C140" s="770">
        <v>7</v>
      </c>
      <c r="D140" s="770" t="str">
        <f t="shared" ref="D140:AI140" si="122">+D93</f>
        <v>% AGUA</v>
      </c>
      <c r="E140" s="770">
        <f t="shared" si="122"/>
        <v>0</v>
      </c>
      <c r="F140" s="770">
        <f t="shared" si="122"/>
        <v>0</v>
      </c>
      <c r="G140" s="770">
        <f t="shared" si="122"/>
        <v>0</v>
      </c>
      <c r="H140" s="770">
        <f t="shared" si="122"/>
        <v>0</v>
      </c>
      <c r="I140" s="770">
        <f t="shared" si="122"/>
        <v>0</v>
      </c>
      <c r="J140" s="770">
        <f t="shared" si="122"/>
        <v>0</v>
      </c>
      <c r="K140" s="770">
        <f t="shared" si="122"/>
        <v>0</v>
      </c>
      <c r="L140" s="770">
        <f t="shared" si="122"/>
        <v>0</v>
      </c>
      <c r="M140" s="770">
        <f t="shared" si="122"/>
        <v>0</v>
      </c>
      <c r="N140" s="770">
        <f t="shared" si="122"/>
        <v>0</v>
      </c>
      <c r="O140" s="770">
        <f t="shared" si="122"/>
        <v>0</v>
      </c>
      <c r="P140" s="770">
        <f t="shared" si="122"/>
        <v>0</v>
      </c>
      <c r="Q140" s="770">
        <f t="shared" si="122"/>
        <v>0</v>
      </c>
      <c r="R140" s="770">
        <f t="shared" si="122"/>
        <v>0</v>
      </c>
      <c r="S140" s="770">
        <f t="shared" si="122"/>
        <v>0</v>
      </c>
      <c r="T140" s="770">
        <f t="shared" si="122"/>
        <v>0</v>
      </c>
      <c r="U140" s="770">
        <f t="shared" si="122"/>
        <v>0</v>
      </c>
      <c r="V140" s="770">
        <f t="shared" si="122"/>
        <v>0</v>
      </c>
      <c r="W140" s="770">
        <f t="shared" si="122"/>
        <v>0</v>
      </c>
      <c r="X140" s="770">
        <f t="shared" si="122"/>
        <v>0</v>
      </c>
      <c r="Y140" s="770">
        <f t="shared" si="122"/>
        <v>0</v>
      </c>
      <c r="Z140" s="770">
        <f t="shared" si="122"/>
        <v>0</v>
      </c>
      <c r="AA140" s="770">
        <f t="shared" si="122"/>
        <v>0</v>
      </c>
      <c r="AB140" s="770">
        <f t="shared" si="122"/>
        <v>0</v>
      </c>
      <c r="AC140" s="770">
        <f t="shared" si="122"/>
        <v>0</v>
      </c>
      <c r="AD140" s="770">
        <f t="shared" si="122"/>
        <v>0</v>
      </c>
      <c r="AE140" s="770">
        <f t="shared" si="122"/>
        <v>0</v>
      </c>
      <c r="AF140" s="770">
        <f t="shared" si="122"/>
        <v>0</v>
      </c>
      <c r="AG140" s="770">
        <f t="shared" si="122"/>
        <v>0</v>
      </c>
      <c r="AH140" s="770">
        <f t="shared" si="122"/>
        <v>0</v>
      </c>
      <c r="AI140" s="770">
        <f t="shared" si="122"/>
        <v>0</v>
      </c>
      <c r="AJ140" s="770">
        <f t="shared" ref="AJ140:BO140" si="123">+AJ93</f>
        <v>0</v>
      </c>
      <c r="AK140" s="770">
        <f t="shared" si="123"/>
        <v>0</v>
      </c>
      <c r="AL140" s="770">
        <f t="shared" si="123"/>
        <v>0</v>
      </c>
      <c r="AM140" s="770">
        <f t="shared" si="123"/>
        <v>0</v>
      </c>
      <c r="AN140" s="770">
        <f t="shared" si="123"/>
        <v>0</v>
      </c>
      <c r="AO140" s="770">
        <f t="shared" si="123"/>
        <v>0</v>
      </c>
      <c r="AP140" s="770">
        <f t="shared" si="123"/>
        <v>0</v>
      </c>
      <c r="AQ140" s="770">
        <f t="shared" si="123"/>
        <v>0</v>
      </c>
      <c r="AR140" s="770">
        <f t="shared" si="123"/>
        <v>0</v>
      </c>
      <c r="AS140" s="770">
        <f t="shared" si="123"/>
        <v>0</v>
      </c>
      <c r="AT140" s="770">
        <f t="shared" si="123"/>
        <v>0</v>
      </c>
      <c r="AU140" s="770">
        <f t="shared" si="123"/>
        <v>0</v>
      </c>
      <c r="AV140" s="770">
        <f t="shared" si="123"/>
        <v>0</v>
      </c>
      <c r="AW140" s="770">
        <f t="shared" si="123"/>
        <v>0</v>
      </c>
      <c r="AX140" s="770">
        <f t="shared" si="123"/>
        <v>0</v>
      </c>
      <c r="AY140" s="770">
        <f t="shared" si="123"/>
        <v>0</v>
      </c>
      <c r="AZ140" s="770">
        <f t="shared" si="123"/>
        <v>0</v>
      </c>
      <c r="BA140" s="770">
        <f t="shared" si="123"/>
        <v>0</v>
      </c>
      <c r="BB140" s="770">
        <f t="shared" si="123"/>
        <v>0</v>
      </c>
      <c r="BC140" s="770">
        <f t="shared" si="123"/>
        <v>0</v>
      </c>
      <c r="BD140" s="770">
        <f t="shared" si="123"/>
        <v>0</v>
      </c>
      <c r="BE140" s="770">
        <f t="shared" si="123"/>
        <v>0</v>
      </c>
      <c r="BF140" s="770">
        <f t="shared" si="123"/>
        <v>0</v>
      </c>
      <c r="BG140" s="770">
        <f t="shared" si="123"/>
        <v>0</v>
      </c>
      <c r="BH140" s="770">
        <f t="shared" si="123"/>
        <v>0</v>
      </c>
      <c r="BI140" s="770">
        <f t="shared" si="123"/>
        <v>0</v>
      </c>
      <c r="BJ140" s="770">
        <f t="shared" si="123"/>
        <v>0</v>
      </c>
      <c r="BK140" s="770">
        <f t="shared" si="123"/>
        <v>0</v>
      </c>
      <c r="BL140" s="770">
        <f t="shared" si="123"/>
        <v>0</v>
      </c>
      <c r="BM140" s="770">
        <f t="shared" si="123"/>
        <v>0</v>
      </c>
      <c r="BN140" s="770">
        <f t="shared" si="123"/>
        <v>0</v>
      </c>
      <c r="BO140" s="770">
        <f t="shared" si="123"/>
        <v>0</v>
      </c>
      <c r="BP140" s="770">
        <f t="shared" ref="BP140:CF140" si="124">+BP93</f>
        <v>0</v>
      </c>
      <c r="BQ140" s="770">
        <f t="shared" si="124"/>
        <v>0</v>
      </c>
      <c r="BR140" s="770">
        <f t="shared" si="124"/>
        <v>0</v>
      </c>
      <c r="BS140" s="770">
        <f t="shared" si="124"/>
        <v>0</v>
      </c>
      <c r="BT140" s="770">
        <f t="shared" si="124"/>
        <v>0</v>
      </c>
      <c r="BU140" s="770">
        <f t="shared" si="124"/>
        <v>0</v>
      </c>
      <c r="BV140" s="770">
        <f t="shared" si="124"/>
        <v>0</v>
      </c>
      <c r="BW140" s="770">
        <f t="shared" si="124"/>
        <v>0</v>
      </c>
      <c r="BX140" s="770">
        <f t="shared" si="124"/>
        <v>0</v>
      </c>
      <c r="BY140" s="770">
        <f t="shared" si="124"/>
        <v>0</v>
      </c>
      <c r="BZ140" s="770">
        <f t="shared" si="124"/>
        <v>0</v>
      </c>
      <c r="CA140" s="770">
        <f t="shared" si="124"/>
        <v>0</v>
      </c>
      <c r="CB140" s="770">
        <f t="shared" si="124"/>
        <v>0</v>
      </c>
      <c r="CC140" s="770">
        <f t="shared" si="124"/>
        <v>0</v>
      </c>
      <c r="CD140" s="770">
        <f t="shared" si="124"/>
        <v>0</v>
      </c>
      <c r="CE140" s="770">
        <f t="shared" si="124"/>
        <v>0</v>
      </c>
      <c r="CF140" s="770">
        <f t="shared" si="124"/>
        <v>0</v>
      </c>
    </row>
    <row r="141" spans="3:84" s="770" customFormat="1" hidden="1" x14ac:dyDescent="0.3">
      <c r="C141" s="770">
        <v>8</v>
      </c>
      <c r="D141" s="770" t="str">
        <f t="shared" ref="D141:AI141" si="125">+D99</f>
        <v>% AGUA</v>
      </c>
      <c r="E141" s="770">
        <f t="shared" si="125"/>
        <v>0</v>
      </c>
      <c r="F141" s="770">
        <f t="shared" si="125"/>
        <v>0</v>
      </c>
      <c r="G141" s="770">
        <f t="shared" si="125"/>
        <v>0</v>
      </c>
      <c r="H141" s="770">
        <f t="shared" si="125"/>
        <v>0</v>
      </c>
      <c r="I141" s="770">
        <f t="shared" si="125"/>
        <v>0</v>
      </c>
      <c r="J141" s="770">
        <f t="shared" si="125"/>
        <v>0</v>
      </c>
      <c r="K141" s="770">
        <f t="shared" si="125"/>
        <v>0</v>
      </c>
      <c r="L141" s="770">
        <f t="shared" si="125"/>
        <v>0</v>
      </c>
      <c r="M141" s="770">
        <f t="shared" si="125"/>
        <v>0</v>
      </c>
      <c r="N141" s="770">
        <f t="shared" si="125"/>
        <v>0</v>
      </c>
      <c r="O141" s="770">
        <f t="shared" si="125"/>
        <v>0</v>
      </c>
      <c r="P141" s="770">
        <f t="shared" si="125"/>
        <v>0</v>
      </c>
      <c r="Q141" s="770">
        <f t="shared" si="125"/>
        <v>0</v>
      </c>
      <c r="R141" s="770">
        <f t="shared" si="125"/>
        <v>0</v>
      </c>
      <c r="S141" s="770">
        <f t="shared" si="125"/>
        <v>0</v>
      </c>
      <c r="T141" s="770">
        <f t="shared" si="125"/>
        <v>0</v>
      </c>
      <c r="U141" s="770">
        <f t="shared" si="125"/>
        <v>0</v>
      </c>
      <c r="V141" s="770">
        <f t="shared" si="125"/>
        <v>0</v>
      </c>
      <c r="W141" s="770">
        <f t="shared" si="125"/>
        <v>0</v>
      </c>
      <c r="X141" s="770">
        <f t="shared" si="125"/>
        <v>0</v>
      </c>
      <c r="Y141" s="770">
        <f t="shared" si="125"/>
        <v>0</v>
      </c>
      <c r="Z141" s="770">
        <f t="shared" si="125"/>
        <v>0</v>
      </c>
      <c r="AA141" s="770">
        <f t="shared" si="125"/>
        <v>0</v>
      </c>
      <c r="AB141" s="770">
        <f t="shared" si="125"/>
        <v>0</v>
      </c>
      <c r="AC141" s="770">
        <f t="shared" si="125"/>
        <v>0</v>
      </c>
      <c r="AD141" s="770">
        <f t="shared" si="125"/>
        <v>0</v>
      </c>
      <c r="AE141" s="770">
        <f t="shared" si="125"/>
        <v>0</v>
      </c>
      <c r="AF141" s="770">
        <f t="shared" si="125"/>
        <v>0</v>
      </c>
      <c r="AG141" s="770">
        <f t="shared" si="125"/>
        <v>0</v>
      </c>
      <c r="AH141" s="770">
        <f t="shared" si="125"/>
        <v>0</v>
      </c>
      <c r="AI141" s="770">
        <f t="shared" si="125"/>
        <v>0</v>
      </c>
      <c r="AJ141" s="770">
        <f t="shared" ref="AJ141:BO141" si="126">+AJ99</f>
        <v>0</v>
      </c>
      <c r="AK141" s="770">
        <f t="shared" si="126"/>
        <v>0</v>
      </c>
      <c r="AL141" s="770">
        <f t="shared" si="126"/>
        <v>0</v>
      </c>
      <c r="AM141" s="770">
        <f t="shared" si="126"/>
        <v>0</v>
      </c>
      <c r="AN141" s="770">
        <f t="shared" si="126"/>
        <v>0</v>
      </c>
      <c r="AO141" s="770">
        <f t="shared" si="126"/>
        <v>0</v>
      </c>
      <c r="AP141" s="770">
        <f t="shared" si="126"/>
        <v>0</v>
      </c>
      <c r="AQ141" s="770">
        <f t="shared" si="126"/>
        <v>0</v>
      </c>
      <c r="AR141" s="770">
        <f t="shared" si="126"/>
        <v>0</v>
      </c>
      <c r="AS141" s="770">
        <f t="shared" si="126"/>
        <v>0</v>
      </c>
      <c r="AT141" s="770">
        <f t="shared" si="126"/>
        <v>0</v>
      </c>
      <c r="AU141" s="770">
        <f t="shared" si="126"/>
        <v>0</v>
      </c>
      <c r="AV141" s="770">
        <f t="shared" si="126"/>
        <v>0</v>
      </c>
      <c r="AW141" s="770">
        <f t="shared" si="126"/>
        <v>0</v>
      </c>
      <c r="AX141" s="770">
        <f t="shared" si="126"/>
        <v>0</v>
      </c>
      <c r="AY141" s="770">
        <f t="shared" si="126"/>
        <v>0</v>
      </c>
      <c r="AZ141" s="770">
        <f t="shared" si="126"/>
        <v>0</v>
      </c>
      <c r="BA141" s="770">
        <f t="shared" si="126"/>
        <v>0</v>
      </c>
      <c r="BB141" s="770">
        <f t="shared" si="126"/>
        <v>0</v>
      </c>
      <c r="BC141" s="770">
        <f t="shared" si="126"/>
        <v>0</v>
      </c>
      <c r="BD141" s="770">
        <f t="shared" si="126"/>
        <v>0</v>
      </c>
      <c r="BE141" s="770">
        <f t="shared" si="126"/>
        <v>0</v>
      </c>
      <c r="BF141" s="770">
        <f t="shared" si="126"/>
        <v>0</v>
      </c>
      <c r="BG141" s="770">
        <f t="shared" si="126"/>
        <v>0</v>
      </c>
      <c r="BH141" s="770">
        <f t="shared" si="126"/>
        <v>0</v>
      </c>
      <c r="BI141" s="770">
        <f t="shared" si="126"/>
        <v>0</v>
      </c>
      <c r="BJ141" s="770">
        <f t="shared" si="126"/>
        <v>0</v>
      </c>
      <c r="BK141" s="770">
        <f t="shared" si="126"/>
        <v>0</v>
      </c>
      <c r="BL141" s="770">
        <f t="shared" si="126"/>
        <v>0</v>
      </c>
      <c r="BM141" s="770">
        <f t="shared" si="126"/>
        <v>0</v>
      </c>
      <c r="BN141" s="770">
        <f t="shared" si="126"/>
        <v>0</v>
      </c>
      <c r="BO141" s="770">
        <f t="shared" si="126"/>
        <v>0</v>
      </c>
      <c r="BP141" s="770">
        <f t="shared" ref="BP141:CF141" si="127">+BP99</f>
        <v>0</v>
      </c>
      <c r="BQ141" s="770">
        <f t="shared" si="127"/>
        <v>0</v>
      </c>
      <c r="BR141" s="770">
        <f t="shared" si="127"/>
        <v>0</v>
      </c>
      <c r="BS141" s="770">
        <f t="shared" si="127"/>
        <v>0</v>
      </c>
      <c r="BT141" s="770">
        <f t="shared" si="127"/>
        <v>0</v>
      </c>
      <c r="BU141" s="770">
        <f t="shared" si="127"/>
        <v>0</v>
      </c>
      <c r="BV141" s="770">
        <f t="shared" si="127"/>
        <v>0</v>
      </c>
      <c r="BW141" s="770">
        <f t="shared" si="127"/>
        <v>0</v>
      </c>
      <c r="BX141" s="770">
        <f t="shared" si="127"/>
        <v>0</v>
      </c>
      <c r="BY141" s="770">
        <f t="shared" si="127"/>
        <v>0</v>
      </c>
      <c r="BZ141" s="770">
        <f t="shared" si="127"/>
        <v>0</v>
      </c>
      <c r="CA141" s="770">
        <f t="shared" si="127"/>
        <v>0</v>
      </c>
      <c r="CB141" s="770">
        <f t="shared" si="127"/>
        <v>0</v>
      </c>
      <c r="CC141" s="770">
        <f t="shared" si="127"/>
        <v>0</v>
      </c>
      <c r="CD141" s="770">
        <f t="shared" si="127"/>
        <v>0</v>
      </c>
      <c r="CE141" s="770">
        <f t="shared" si="127"/>
        <v>0</v>
      </c>
      <c r="CF141" s="770">
        <f t="shared" si="127"/>
        <v>0</v>
      </c>
    </row>
    <row r="142" spans="3:84" s="770" customFormat="1" hidden="1" x14ac:dyDescent="0.3">
      <c r="C142" s="770">
        <v>9</v>
      </c>
      <c r="D142" s="770" t="str">
        <f t="shared" ref="D142:AI142" si="128">+D105</f>
        <v>% AGUA</v>
      </c>
      <c r="E142" s="770">
        <f t="shared" si="128"/>
        <v>0</v>
      </c>
      <c r="F142" s="770">
        <f t="shared" si="128"/>
        <v>0</v>
      </c>
      <c r="G142" s="770">
        <f t="shared" si="128"/>
        <v>0</v>
      </c>
      <c r="H142" s="770">
        <f t="shared" si="128"/>
        <v>0</v>
      </c>
      <c r="I142" s="770">
        <f t="shared" si="128"/>
        <v>0</v>
      </c>
      <c r="J142" s="770">
        <f t="shared" si="128"/>
        <v>0</v>
      </c>
      <c r="K142" s="770">
        <f t="shared" si="128"/>
        <v>0</v>
      </c>
      <c r="L142" s="770">
        <f t="shared" si="128"/>
        <v>0</v>
      </c>
      <c r="M142" s="770">
        <f t="shared" si="128"/>
        <v>0</v>
      </c>
      <c r="N142" s="770">
        <f t="shared" si="128"/>
        <v>0</v>
      </c>
      <c r="O142" s="770">
        <f t="shared" si="128"/>
        <v>0</v>
      </c>
      <c r="P142" s="770">
        <f t="shared" si="128"/>
        <v>0</v>
      </c>
      <c r="Q142" s="770">
        <f t="shared" si="128"/>
        <v>0</v>
      </c>
      <c r="R142" s="770">
        <f t="shared" si="128"/>
        <v>0</v>
      </c>
      <c r="S142" s="770">
        <f t="shared" si="128"/>
        <v>0</v>
      </c>
      <c r="T142" s="770">
        <f t="shared" si="128"/>
        <v>0</v>
      </c>
      <c r="U142" s="770">
        <f t="shared" si="128"/>
        <v>0</v>
      </c>
      <c r="V142" s="770">
        <f t="shared" si="128"/>
        <v>0</v>
      </c>
      <c r="W142" s="770">
        <f t="shared" si="128"/>
        <v>0</v>
      </c>
      <c r="X142" s="770">
        <f t="shared" si="128"/>
        <v>0</v>
      </c>
      <c r="Y142" s="770">
        <f t="shared" si="128"/>
        <v>0</v>
      </c>
      <c r="Z142" s="770">
        <f t="shared" si="128"/>
        <v>0</v>
      </c>
      <c r="AA142" s="770">
        <f t="shared" si="128"/>
        <v>0</v>
      </c>
      <c r="AB142" s="770">
        <f t="shared" si="128"/>
        <v>0</v>
      </c>
      <c r="AC142" s="770">
        <f t="shared" si="128"/>
        <v>0</v>
      </c>
      <c r="AD142" s="770">
        <f t="shared" si="128"/>
        <v>0</v>
      </c>
      <c r="AE142" s="770">
        <f t="shared" si="128"/>
        <v>0</v>
      </c>
      <c r="AF142" s="770">
        <f t="shared" si="128"/>
        <v>0</v>
      </c>
      <c r="AG142" s="770">
        <f t="shared" si="128"/>
        <v>0</v>
      </c>
      <c r="AH142" s="770">
        <f t="shared" si="128"/>
        <v>0</v>
      </c>
      <c r="AI142" s="770">
        <f t="shared" si="128"/>
        <v>0</v>
      </c>
      <c r="AJ142" s="770">
        <f t="shared" ref="AJ142:BO142" si="129">+AJ105</f>
        <v>0</v>
      </c>
      <c r="AK142" s="770">
        <f t="shared" si="129"/>
        <v>0</v>
      </c>
      <c r="AL142" s="770">
        <f t="shared" si="129"/>
        <v>0</v>
      </c>
      <c r="AM142" s="770">
        <f t="shared" si="129"/>
        <v>0</v>
      </c>
      <c r="AN142" s="770">
        <f t="shared" si="129"/>
        <v>0</v>
      </c>
      <c r="AO142" s="770">
        <f t="shared" si="129"/>
        <v>0</v>
      </c>
      <c r="AP142" s="770">
        <f t="shared" si="129"/>
        <v>0</v>
      </c>
      <c r="AQ142" s="770">
        <f t="shared" si="129"/>
        <v>0</v>
      </c>
      <c r="AR142" s="770">
        <f t="shared" si="129"/>
        <v>0</v>
      </c>
      <c r="AS142" s="770">
        <f t="shared" si="129"/>
        <v>0</v>
      </c>
      <c r="AT142" s="770">
        <f t="shared" si="129"/>
        <v>0</v>
      </c>
      <c r="AU142" s="770">
        <f t="shared" si="129"/>
        <v>0</v>
      </c>
      <c r="AV142" s="770">
        <f t="shared" si="129"/>
        <v>0</v>
      </c>
      <c r="AW142" s="770">
        <f t="shared" si="129"/>
        <v>0</v>
      </c>
      <c r="AX142" s="770">
        <f t="shared" si="129"/>
        <v>0</v>
      </c>
      <c r="AY142" s="770">
        <f t="shared" si="129"/>
        <v>0</v>
      </c>
      <c r="AZ142" s="770">
        <f t="shared" si="129"/>
        <v>0</v>
      </c>
      <c r="BA142" s="770">
        <f t="shared" si="129"/>
        <v>0</v>
      </c>
      <c r="BB142" s="770">
        <f t="shared" si="129"/>
        <v>0</v>
      </c>
      <c r="BC142" s="770">
        <f t="shared" si="129"/>
        <v>0</v>
      </c>
      <c r="BD142" s="770">
        <f t="shared" si="129"/>
        <v>0</v>
      </c>
      <c r="BE142" s="770">
        <f t="shared" si="129"/>
        <v>0</v>
      </c>
      <c r="BF142" s="770">
        <f t="shared" si="129"/>
        <v>0</v>
      </c>
      <c r="BG142" s="770">
        <f t="shared" si="129"/>
        <v>0</v>
      </c>
      <c r="BH142" s="770">
        <f t="shared" si="129"/>
        <v>0</v>
      </c>
      <c r="BI142" s="770">
        <f t="shared" si="129"/>
        <v>0</v>
      </c>
      <c r="BJ142" s="770">
        <f t="shared" si="129"/>
        <v>0</v>
      </c>
      <c r="BK142" s="770">
        <f t="shared" si="129"/>
        <v>0</v>
      </c>
      <c r="BL142" s="770">
        <f t="shared" si="129"/>
        <v>0</v>
      </c>
      <c r="BM142" s="770">
        <f t="shared" si="129"/>
        <v>0</v>
      </c>
      <c r="BN142" s="770">
        <f t="shared" si="129"/>
        <v>0</v>
      </c>
      <c r="BO142" s="770">
        <f t="shared" si="129"/>
        <v>0</v>
      </c>
      <c r="BP142" s="770">
        <f t="shared" ref="BP142:CF142" si="130">+BP105</f>
        <v>0</v>
      </c>
      <c r="BQ142" s="770">
        <f t="shared" si="130"/>
        <v>0</v>
      </c>
      <c r="BR142" s="770">
        <f t="shared" si="130"/>
        <v>0</v>
      </c>
      <c r="BS142" s="770">
        <f t="shared" si="130"/>
        <v>0</v>
      </c>
      <c r="BT142" s="770">
        <f t="shared" si="130"/>
        <v>0</v>
      </c>
      <c r="BU142" s="770">
        <f t="shared" si="130"/>
        <v>0</v>
      </c>
      <c r="BV142" s="770">
        <f t="shared" si="130"/>
        <v>0</v>
      </c>
      <c r="BW142" s="770">
        <f t="shared" si="130"/>
        <v>0</v>
      </c>
      <c r="BX142" s="770">
        <f t="shared" si="130"/>
        <v>0</v>
      </c>
      <c r="BY142" s="770">
        <f t="shared" si="130"/>
        <v>0</v>
      </c>
      <c r="BZ142" s="770">
        <f t="shared" si="130"/>
        <v>0</v>
      </c>
      <c r="CA142" s="770">
        <f t="shared" si="130"/>
        <v>0</v>
      </c>
      <c r="CB142" s="770">
        <f t="shared" si="130"/>
        <v>0</v>
      </c>
      <c r="CC142" s="770">
        <f t="shared" si="130"/>
        <v>0</v>
      </c>
      <c r="CD142" s="770">
        <f t="shared" si="130"/>
        <v>0</v>
      </c>
      <c r="CE142" s="770">
        <f t="shared" si="130"/>
        <v>0</v>
      </c>
      <c r="CF142" s="770">
        <f t="shared" si="130"/>
        <v>0</v>
      </c>
    </row>
    <row r="143" spans="3:84" s="770" customFormat="1" hidden="1" x14ac:dyDescent="0.3">
      <c r="C143" s="770">
        <v>10</v>
      </c>
      <c r="D143" s="770" t="str">
        <f t="shared" ref="D143:AI143" si="131">+D111</f>
        <v>% AGUA</v>
      </c>
      <c r="E143" s="770">
        <f t="shared" si="131"/>
        <v>0</v>
      </c>
      <c r="F143" s="770">
        <f t="shared" si="131"/>
        <v>0</v>
      </c>
      <c r="G143" s="770">
        <f t="shared" si="131"/>
        <v>0</v>
      </c>
      <c r="H143" s="770">
        <f t="shared" si="131"/>
        <v>0</v>
      </c>
      <c r="I143" s="770">
        <f t="shared" si="131"/>
        <v>0</v>
      </c>
      <c r="J143" s="770">
        <f t="shared" si="131"/>
        <v>0</v>
      </c>
      <c r="K143" s="770">
        <f t="shared" si="131"/>
        <v>0</v>
      </c>
      <c r="L143" s="770">
        <f t="shared" si="131"/>
        <v>0</v>
      </c>
      <c r="M143" s="770">
        <f t="shared" si="131"/>
        <v>0</v>
      </c>
      <c r="N143" s="770">
        <f t="shared" si="131"/>
        <v>0</v>
      </c>
      <c r="O143" s="770">
        <f t="shared" si="131"/>
        <v>0</v>
      </c>
      <c r="P143" s="770">
        <f t="shared" si="131"/>
        <v>0</v>
      </c>
      <c r="Q143" s="770">
        <f t="shared" si="131"/>
        <v>0</v>
      </c>
      <c r="R143" s="770">
        <f t="shared" si="131"/>
        <v>0</v>
      </c>
      <c r="S143" s="770">
        <f t="shared" si="131"/>
        <v>0</v>
      </c>
      <c r="T143" s="770">
        <f t="shared" si="131"/>
        <v>0</v>
      </c>
      <c r="U143" s="770">
        <f t="shared" si="131"/>
        <v>0</v>
      </c>
      <c r="V143" s="770">
        <f t="shared" si="131"/>
        <v>0</v>
      </c>
      <c r="W143" s="770">
        <f t="shared" si="131"/>
        <v>0</v>
      </c>
      <c r="X143" s="770">
        <f t="shared" si="131"/>
        <v>0</v>
      </c>
      <c r="Y143" s="770">
        <f t="shared" si="131"/>
        <v>0</v>
      </c>
      <c r="Z143" s="770">
        <f t="shared" si="131"/>
        <v>0</v>
      </c>
      <c r="AA143" s="770">
        <f t="shared" si="131"/>
        <v>0</v>
      </c>
      <c r="AB143" s="770">
        <f t="shared" si="131"/>
        <v>0</v>
      </c>
      <c r="AC143" s="770">
        <f t="shared" si="131"/>
        <v>0</v>
      </c>
      <c r="AD143" s="770">
        <f t="shared" si="131"/>
        <v>0</v>
      </c>
      <c r="AE143" s="770">
        <f t="shared" si="131"/>
        <v>0</v>
      </c>
      <c r="AF143" s="770">
        <f t="shared" si="131"/>
        <v>0</v>
      </c>
      <c r="AG143" s="770">
        <f t="shared" si="131"/>
        <v>0</v>
      </c>
      <c r="AH143" s="770">
        <f t="shared" si="131"/>
        <v>0</v>
      </c>
      <c r="AI143" s="770">
        <f t="shared" si="131"/>
        <v>0</v>
      </c>
      <c r="AJ143" s="770">
        <f t="shared" ref="AJ143:BO143" si="132">+AJ111</f>
        <v>0</v>
      </c>
      <c r="AK143" s="770">
        <f t="shared" si="132"/>
        <v>0</v>
      </c>
      <c r="AL143" s="770">
        <f t="shared" si="132"/>
        <v>0</v>
      </c>
      <c r="AM143" s="770">
        <f t="shared" si="132"/>
        <v>0</v>
      </c>
      <c r="AN143" s="770">
        <f t="shared" si="132"/>
        <v>0</v>
      </c>
      <c r="AO143" s="770">
        <f t="shared" si="132"/>
        <v>0</v>
      </c>
      <c r="AP143" s="770">
        <f t="shared" si="132"/>
        <v>0</v>
      </c>
      <c r="AQ143" s="770">
        <f t="shared" si="132"/>
        <v>0</v>
      </c>
      <c r="AR143" s="770">
        <f t="shared" si="132"/>
        <v>0</v>
      </c>
      <c r="AS143" s="770">
        <f t="shared" si="132"/>
        <v>0</v>
      </c>
      <c r="AT143" s="770">
        <f t="shared" si="132"/>
        <v>0</v>
      </c>
      <c r="AU143" s="770">
        <f t="shared" si="132"/>
        <v>0</v>
      </c>
      <c r="AV143" s="770">
        <f t="shared" si="132"/>
        <v>0</v>
      </c>
      <c r="AW143" s="770">
        <f t="shared" si="132"/>
        <v>0</v>
      </c>
      <c r="AX143" s="770">
        <f t="shared" si="132"/>
        <v>0</v>
      </c>
      <c r="AY143" s="770">
        <f t="shared" si="132"/>
        <v>0</v>
      </c>
      <c r="AZ143" s="770">
        <f t="shared" si="132"/>
        <v>0</v>
      </c>
      <c r="BA143" s="770">
        <f t="shared" si="132"/>
        <v>0</v>
      </c>
      <c r="BB143" s="770">
        <f t="shared" si="132"/>
        <v>0</v>
      </c>
      <c r="BC143" s="770">
        <f t="shared" si="132"/>
        <v>0</v>
      </c>
      <c r="BD143" s="770">
        <f t="shared" si="132"/>
        <v>0</v>
      </c>
      <c r="BE143" s="770">
        <f t="shared" si="132"/>
        <v>0</v>
      </c>
      <c r="BF143" s="770">
        <f t="shared" si="132"/>
        <v>0</v>
      </c>
      <c r="BG143" s="770">
        <f t="shared" si="132"/>
        <v>0</v>
      </c>
      <c r="BH143" s="770">
        <f t="shared" si="132"/>
        <v>0</v>
      </c>
      <c r="BI143" s="770">
        <f t="shared" si="132"/>
        <v>0</v>
      </c>
      <c r="BJ143" s="770">
        <f t="shared" si="132"/>
        <v>0</v>
      </c>
      <c r="BK143" s="770">
        <f t="shared" si="132"/>
        <v>0</v>
      </c>
      <c r="BL143" s="770">
        <f t="shared" si="132"/>
        <v>0</v>
      </c>
      <c r="BM143" s="770">
        <f t="shared" si="132"/>
        <v>0</v>
      </c>
      <c r="BN143" s="770">
        <f t="shared" si="132"/>
        <v>0</v>
      </c>
      <c r="BO143" s="770">
        <f t="shared" si="132"/>
        <v>0</v>
      </c>
      <c r="BP143" s="770">
        <f t="shared" ref="BP143:CF143" si="133">+BP111</f>
        <v>0</v>
      </c>
      <c r="BQ143" s="770">
        <f t="shared" si="133"/>
        <v>0</v>
      </c>
      <c r="BR143" s="770">
        <f t="shared" si="133"/>
        <v>0</v>
      </c>
      <c r="BS143" s="770">
        <f t="shared" si="133"/>
        <v>0</v>
      </c>
      <c r="BT143" s="770">
        <f t="shared" si="133"/>
        <v>0</v>
      </c>
      <c r="BU143" s="770">
        <f t="shared" si="133"/>
        <v>0</v>
      </c>
      <c r="BV143" s="770">
        <f t="shared" si="133"/>
        <v>0</v>
      </c>
      <c r="BW143" s="770">
        <f t="shared" si="133"/>
        <v>0</v>
      </c>
      <c r="BX143" s="770">
        <f t="shared" si="133"/>
        <v>0</v>
      </c>
      <c r="BY143" s="770">
        <f t="shared" si="133"/>
        <v>0</v>
      </c>
      <c r="BZ143" s="770">
        <f t="shared" si="133"/>
        <v>0</v>
      </c>
      <c r="CA143" s="770">
        <f t="shared" si="133"/>
        <v>0</v>
      </c>
      <c r="CB143" s="770">
        <f t="shared" si="133"/>
        <v>0</v>
      </c>
      <c r="CC143" s="770">
        <f t="shared" si="133"/>
        <v>0</v>
      </c>
      <c r="CD143" s="770">
        <f t="shared" si="133"/>
        <v>0</v>
      </c>
      <c r="CE143" s="770">
        <f t="shared" si="133"/>
        <v>0</v>
      </c>
      <c r="CF143" s="770">
        <f t="shared" si="133"/>
        <v>0</v>
      </c>
    </row>
    <row r="144" spans="3:84" s="770" customFormat="1" hidden="1" x14ac:dyDescent="0.3">
      <c r="D144" s="773" t="s">
        <v>269</v>
      </c>
      <c r="E144" s="774">
        <f>+IFERROR(SUMPRODUCT(E134:E143,E173:E182)/E183,0)</f>
        <v>0</v>
      </c>
      <c r="F144" s="774">
        <f t="shared" ref="F144:BQ144" si="134">+IFERROR(SUMPRODUCT(F134:F143,F173:F182)/F183,0)</f>
        <v>0</v>
      </c>
      <c r="G144" s="774">
        <f t="shared" si="134"/>
        <v>0</v>
      </c>
      <c r="H144" s="774">
        <f t="shared" si="134"/>
        <v>0</v>
      </c>
      <c r="I144" s="774">
        <f t="shared" si="134"/>
        <v>0</v>
      </c>
      <c r="J144" s="774">
        <f t="shared" si="134"/>
        <v>8</v>
      </c>
      <c r="K144" s="774">
        <f t="shared" si="134"/>
        <v>10</v>
      </c>
      <c r="L144" s="774">
        <f t="shared" si="134"/>
        <v>8</v>
      </c>
      <c r="M144" s="774">
        <f t="shared" si="134"/>
        <v>9</v>
      </c>
      <c r="N144" s="774">
        <f t="shared" si="134"/>
        <v>10</v>
      </c>
      <c r="O144" s="774">
        <f t="shared" si="134"/>
        <v>0</v>
      </c>
      <c r="P144" s="774">
        <f t="shared" si="134"/>
        <v>0</v>
      </c>
      <c r="Q144" s="774">
        <f t="shared" si="134"/>
        <v>0</v>
      </c>
      <c r="R144" s="774">
        <f t="shared" si="134"/>
        <v>0</v>
      </c>
      <c r="S144" s="774">
        <f t="shared" si="134"/>
        <v>0</v>
      </c>
      <c r="T144" s="774">
        <f t="shared" si="134"/>
        <v>0</v>
      </c>
      <c r="U144" s="774">
        <f t="shared" si="134"/>
        <v>0</v>
      </c>
      <c r="V144" s="774">
        <f t="shared" si="134"/>
        <v>0</v>
      </c>
      <c r="W144" s="774">
        <f t="shared" si="134"/>
        <v>0</v>
      </c>
      <c r="X144" s="774">
        <f t="shared" si="134"/>
        <v>0</v>
      </c>
      <c r="Y144" s="774">
        <f t="shared" si="134"/>
        <v>0</v>
      </c>
      <c r="Z144" s="774">
        <f t="shared" si="134"/>
        <v>0</v>
      </c>
      <c r="AA144" s="774">
        <f t="shared" si="134"/>
        <v>0</v>
      </c>
      <c r="AB144" s="774">
        <f t="shared" si="134"/>
        <v>0</v>
      </c>
      <c r="AC144" s="774">
        <f t="shared" si="134"/>
        <v>0</v>
      </c>
      <c r="AD144" s="774">
        <f t="shared" si="134"/>
        <v>0</v>
      </c>
      <c r="AE144" s="774">
        <f t="shared" si="134"/>
        <v>0</v>
      </c>
      <c r="AF144" s="774">
        <f t="shared" si="134"/>
        <v>0</v>
      </c>
      <c r="AG144" s="774">
        <f t="shared" si="134"/>
        <v>0</v>
      </c>
      <c r="AH144" s="774">
        <f t="shared" si="134"/>
        <v>0</v>
      </c>
      <c r="AI144" s="774">
        <f t="shared" si="134"/>
        <v>0</v>
      </c>
      <c r="AJ144" s="774">
        <f t="shared" si="134"/>
        <v>0</v>
      </c>
      <c r="AK144" s="774">
        <f t="shared" si="134"/>
        <v>0</v>
      </c>
      <c r="AL144" s="774">
        <f t="shared" si="134"/>
        <v>0</v>
      </c>
      <c r="AM144" s="774">
        <f t="shared" si="134"/>
        <v>0</v>
      </c>
      <c r="AN144" s="774">
        <f t="shared" si="134"/>
        <v>0</v>
      </c>
      <c r="AO144" s="774">
        <f t="shared" si="134"/>
        <v>0</v>
      </c>
      <c r="AP144" s="774">
        <f t="shared" si="134"/>
        <v>0</v>
      </c>
      <c r="AQ144" s="774">
        <f t="shared" si="134"/>
        <v>0</v>
      </c>
      <c r="AR144" s="774">
        <f t="shared" si="134"/>
        <v>0</v>
      </c>
      <c r="AS144" s="774">
        <f t="shared" si="134"/>
        <v>0</v>
      </c>
      <c r="AT144" s="774">
        <f t="shared" si="134"/>
        <v>0</v>
      </c>
      <c r="AU144" s="774">
        <f t="shared" si="134"/>
        <v>0</v>
      </c>
      <c r="AV144" s="774">
        <f t="shared" si="134"/>
        <v>0</v>
      </c>
      <c r="AW144" s="774">
        <f t="shared" si="134"/>
        <v>0</v>
      </c>
      <c r="AX144" s="774">
        <f t="shared" si="134"/>
        <v>0</v>
      </c>
      <c r="AY144" s="774">
        <f t="shared" si="134"/>
        <v>0</v>
      </c>
      <c r="AZ144" s="774">
        <f t="shared" si="134"/>
        <v>0</v>
      </c>
      <c r="BA144" s="774">
        <f t="shared" si="134"/>
        <v>0</v>
      </c>
      <c r="BB144" s="774">
        <f t="shared" si="134"/>
        <v>0</v>
      </c>
      <c r="BC144" s="774">
        <f t="shared" si="134"/>
        <v>0</v>
      </c>
      <c r="BD144" s="774">
        <f t="shared" si="134"/>
        <v>0</v>
      </c>
      <c r="BE144" s="774">
        <f t="shared" si="134"/>
        <v>0</v>
      </c>
      <c r="BF144" s="774">
        <f t="shared" si="134"/>
        <v>0</v>
      </c>
      <c r="BG144" s="774">
        <f t="shared" si="134"/>
        <v>0</v>
      </c>
      <c r="BH144" s="774">
        <f t="shared" si="134"/>
        <v>0</v>
      </c>
      <c r="BI144" s="774">
        <f t="shared" si="134"/>
        <v>0</v>
      </c>
      <c r="BJ144" s="774">
        <f t="shared" si="134"/>
        <v>0</v>
      </c>
      <c r="BK144" s="774">
        <f t="shared" si="134"/>
        <v>0</v>
      </c>
      <c r="BL144" s="774">
        <f t="shared" si="134"/>
        <v>0</v>
      </c>
      <c r="BM144" s="774">
        <f t="shared" si="134"/>
        <v>0</v>
      </c>
      <c r="BN144" s="774">
        <f t="shared" si="134"/>
        <v>0</v>
      </c>
      <c r="BO144" s="774">
        <f t="shared" si="134"/>
        <v>0</v>
      </c>
      <c r="BP144" s="774">
        <f t="shared" si="134"/>
        <v>0</v>
      </c>
      <c r="BQ144" s="774">
        <f t="shared" si="134"/>
        <v>0</v>
      </c>
      <c r="BR144" s="774">
        <f t="shared" ref="BR144:CF144" si="135">+IFERROR(SUMPRODUCT(BR134:BR143,BR173:BR182)/BR183,0)</f>
        <v>0</v>
      </c>
      <c r="BS144" s="774">
        <f t="shared" si="135"/>
        <v>0</v>
      </c>
      <c r="BT144" s="774">
        <f t="shared" si="135"/>
        <v>0</v>
      </c>
      <c r="BU144" s="774">
        <f t="shared" si="135"/>
        <v>0</v>
      </c>
      <c r="BV144" s="774">
        <f t="shared" si="135"/>
        <v>0</v>
      </c>
      <c r="BW144" s="774">
        <f t="shared" si="135"/>
        <v>0</v>
      </c>
      <c r="BX144" s="774">
        <f t="shared" si="135"/>
        <v>0</v>
      </c>
      <c r="BY144" s="774">
        <f t="shared" si="135"/>
        <v>0</v>
      </c>
      <c r="BZ144" s="774">
        <f t="shared" si="135"/>
        <v>0</v>
      </c>
      <c r="CA144" s="774">
        <f t="shared" si="135"/>
        <v>0</v>
      </c>
      <c r="CB144" s="774">
        <f t="shared" si="135"/>
        <v>0</v>
      </c>
      <c r="CC144" s="774">
        <f t="shared" si="135"/>
        <v>0</v>
      </c>
      <c r="CD144" s="774">
        <f t="shared" si="135"/>
        <v>0</v>
      </c>
      <c r="CE144" s="774">
        <f t="shared" si="135"/>
        <v>0</v>
      </c>
      <c r="CF144" s="774">
        <f t="shared" si="135"/>
        <v>0</v>
      </c>
    </row>
    <row r="145" spans="3:84" s="770" customFormat="1" hidden="1" x14ac:dyDescent="0.3">
      <c r="D145" s="775" t="s">
        <v>271</v>
      </c>
      <c r="E145" s="774">
        <f>+IFERROR(AVERAGEIF(E134:E143,"&gt;0"),0)</f>
        <v>0</v>
      </c>
      <c r="F145" s="774">
        <f t="shared" ref="F145:BQ145" si="136">+IFERROR(AVERAGEIF(F134:F143,"&gt;0"),0)</f>
        <v>0</v>
      </c>
      <c r="G145" s="774">
        <f t="shared" si="136"/>
        <v>0</v>
      </c>
      <c r="H145" s="774">
        <f t="shared" si="136"/>
        <v>0</v>
      </c>
      <c r="I145" s="774">
        <f t="shared" si="136"/>
        <v>0</v>
      </c>
      <c r="J145" s="774">
        <f t="shared" si="136"/>
        <v>8</v>
      </c>
      <c r="K145" s="774">
        <f t="shared" si="136"/>
        <v>10</v>
      </c>
      <c r="L145" s="774">
        <f t="shared" si="136"/>
        <v>8</v>
      </c>
      <c r="M145" s="774">
        <f t="shared" si="136"/>
        <v>9</v>
      </c>
      <c r="N145" s="774">
        <f t="shared" si="136"/>
        <v>10</v>
      </c>
      <c r="O145" s="774">
        <f t="shared" si="136"/>
        <v>0</v>
      </c>
      <c r="P145" s="774">
        <f t="shared" si="136"/>
        <v>0</v>
      </c>
      <c r="Q145" s="774">
        <f t="shared" si="136"/>
        <v>0</v>
      </c>
      <c r="R145" s="774">
        <f t="shared" si="136"/>
        <v>0</v>
      </c>
      <c r="S145" s="774">
        <f t="shared" si="136"/>
        <v>0</v>
      </c>
      <c r="T145" s="774">
        <f t="shared" si="136"/>
        <v>0</v>
      </c>
      <c r="U145" s="774">
        <f t="shared" si="136"/>
        <v>0</v>
      </c>
      <c r="V145" s="774">
        <f t="shared" si="136"/>
        <v>0</v>
      </c>
      <c r="W145" s="774">
        <f t="shared" si="136"/>
        <v>0</v>
      </c>
      <c r="X145" s="774">
        <f t="shared" si="136"/>
        <v>0</v>
      </c>
      <c r="Y145" s="774">
        <f t="shared" si="136"/>
        <v>0</v>
      </c>
      <c r="Z145" s="774">
        <f t="shared" si="136"/>
        <v>0</v>
      </c>
      <c r="AA145" s="774">
        <f t="shared" si="136"/>
        <v>0</v>
      </c>
      <c r="AB145" s="774">
        <f t="shared" si="136"/>
        <v>0</v>
      </c>
      <c r="AC145" s="774">
        <f t="shared" si="136"/>
        <v>0</v>
      </c>
      <c r="AD145" s="774">
        <f t="shared" si="136"/>
        <v>0</v>
      </c>
      <c r="AE145" s="774">
        <f t="shared" si="136"/>
        <v>0</v>
      </c>
      <c r="AF145" s="774">
        <f t="shared" si="136"/>
        <v>0</v>
      </c>
      <c r="AG145" s="774">
        <f t="shared" si="136"/>
        <v>0</v>
      </c>
      <c r="AH145" s="774">
        <f t="shared" si="136"/>
        <v>0</v>
      </c>
      <c r="AI145" s="774">
        <f t="shared" si="136"/>
        <v>0</v>
      </c>
      <c r="AJ145" s="774">
        <f t="shared" si="136"/>
        <v>0</v>
      </c>
      <c r="AK145" s="774">
        <f t="shared" si="136"/>
        <v>0</v>
      </c>
      <c r="AL145" s="774">
        <f t="shared" si="136"/>
        <v>0</v>
      </c>
      <c r="AM145" s="774">
        <f t="shared" si="136"/>
        <v>0</v>
      </c>
      <c r="AN145" s="774">
        <f t="shared" si="136"/>
        <v>0</v>
      </c>
      <c r="AO145" s="774">
        <f t="shared" si="136"/>
        <v>0</v>
      </c>
      <c r="AP145" s="774">
        <f t="shared" si="136"/>
        <v>0</v>
      </c>
      <c r="AQ145" s="774">
        <f t="shared" si="136"/>
        <v>0</v>
      </c>
      <c r="AR145" s="774">
        <f t="shared" si="136"/>
        <v>0</v>
      </c>
      <c r="AS145" s="774">
        <f t="shared" si="136"/>
        <v>0</v>
      </c>
      <c r="AT145" s="774">
        <f t="shared" si="136"/>
        <v>0</v>
      </c>
      <c r="AU145" s="774">
        <f t="shared" si="136"/>
        <v>0</v>
      </c>
      <c r="AV145" s="774">
        <f t="shared" si="136"/>
        <v>0</v>
      </c>
      <c r="AW145" s="774">
        <f t="shared" si="136"/>
        <v>0</v>
      </c>
      <c r="AX145" s="774">
        <f t="shared" si="136"/>
        <v>0</v>
      </c>
      <c r="AY145" s="774">
        <f t="shared" si="136"/>
        <v>0</v>
      </c>
      <c r="AZ145" s="774">
        <f t="shared" si="136"/>
        <v>0</v>
      </c>
      <c r="BA145" s="774">
        <f t="shared" si="136"/>
        <v>0</v>
      </c>
      <c r="BB145" s="774">
        <f t="shared" si="136"/>
        <v>0</v>
      </c>
      <c r="BC145" s="774">
        <f t="shared" si="136"/>
        <v>0</v>
      </c>
      <c r="BD145" s="774">
        <f t="shared" si="136"/>
        <v>0</v>
      </c>
      <c r="BE145" s="774">
        <f t="shared" si="136"/>
        <v>0</v>
      </c>
      <c r="BF145" s="774">
        <f t="shared" si="136"/>
        <v>0</v>
      </c>
      <c r="BG145" s="774">
        <f t="shared" si="136"/>
        <v>0</v>
      </c>
      <c r="BH145" s="774">
        <f t="shared" si="136"/>
        <v>0</v>
      </c>
      <c r="BI145" s="774">
        <f t="shared" si="136"/>
        <v>0</v>
      </c>
      <c r="BJ145" s="774">
        <f t="shared" si="136"/>
        <v>0</v>
      </c>
      <c r="BK145" s="774">
        <f t="shared" si="136"/>
        <v>0</v>
      </c>
      <c r="BL145" s="774">
        <f t="shared" si="136"/>
        <v>0</v>
      </c>
      <c r="BM145" s="774">
        <f t="shared" si="136"/>
        <v>0</v>
      </c>
      <c r="BN145" s="774">
        <f t="shared" si="136"/>
        <v>0</v>
      </c>
      <c r="BO145" s="774">
        <f t="shared" si="136"/>
        <v>0</v>
      </c>
      <c r="BP145" s="774">
        <f t="shared" si="136"/>
        <v>0</v>
      </c>
      <c r="BQ145" s="774">
        <f t="shared" si="136"/>
        <v>0</v>
      </c>
      <c r="BR145" s="774">
        <f t="shared" ref="BR145:CF145" si="137">+IFERROR(AVERAGEIF(BR134:BR143,"&gt;0"),0)</f>
        <v>0</v>
      </c>
      <c r="BS145" s="774">
        <f t="shared" si="137"/>
        <v>0</v>
      </c>
      <c r="BT145" s="774">
        <f t="shared" si="137"/>
        <v>0</v>
      </c>
      <c r="BU145" s="774">
        <f t="shared" si="137"/>
        <v>0</v>
      </c>
      <c r="BV145" s="774">
        <f t="shared" si="137"/>
        <v>0</v>
      </c>
      <c r="BW145" s="774">
        <f t="shared" si="137"/>
        <v>0</v>
      </c>
      <c r="BX145" s="774">
        <f t="shared" si="137"/>
        <v>0</v>
      </c>
      <c r="BY145" s="774">
        <f t="shared" si="137"/>
        <v>0</v>
      </c>
      <c r="BZ145" s="774">
        <f t="shared" si="137"/>
        <v>0</v>
      </c>
      <c r="CA145" s="774">
        <f t="shared" si="137"/>
        <v>0</v>
      </c>
      <c r="CB145" s="774">
        <f t="shared" si="137"/>
        <v>0</v>
      </c>
      <c r="CC145" s="774">
        <f t="shared" si="137"/>
        <v>0</v>
      </c>
      <c r="CD145" s="774">
        <f t="shared" si="137"/>
        <v>0</v>
      </c>
      <c r="CE145" s="774">
        <f t="shared" si="137"/>
        <v>0</v>
      </c>
      <c r="CF145" s="774">
        <f t="shared" si="137"/>
        <v>0</v>
      </c>
    </row>
    <row r="146" spans="3:84" s="770" customFormat="1" hidden="1" x14ac:dyDescent="0.3"/>
    <row r="147" spans="3:84" s="770" customFormat="1" hidden="1" x14ac:dyDescent="0.3">
      <c r="C147" s="770">
        <v>1</v>
      </c>
      <c r="D147" s="770" t="str">
        <f t="shared" ref="D147:AI147" si="138">+D58</f>
        <v>% HC</v>
      </c>
      <c r="E147" s="770">
        <f t="shared" si="138"/>
        <v>0</v>
      </c>
      <c r="F147" s="770">
        <f t="shared" si="138"/>
        <v>0</v>
      </c>
      <c r="G147" s="770">
        <f t="shared" si="138"/>
        <v>0</v>
      </c>
      <c r="H147" s="770">
        <f t="shared" si="138"/>
        <v>0</v>
      </c>
      <c r="I147" s="770">
        <f t="shared" si="138"/>
        <v>0</v>
      </c>
      <c r="J147" s="770">
        <f t="shared" si="138"/>
        <v>30</v>
      </c>
      <c r="K147" s="770">
        <f t="shared" si="138"/>
        <v>30</v>
      </c>
      <c r="L147" s="770">
        <f t="shared" si="138"/>
        <v>30</v>
      </c>
      <c r="M147" s="770">
        <f t="shared" si="138"/>
        <v>32</v>
      </c>
      <c r="N147" s="770">
        <f t="shared" si="138"/>
        <v>32</v>
      </c>
      <c r="O147" s="770">
        <f t="shared" si="138"/>
        <v>0</v>
      </c>
      <c r="P147" s="770">
        <f t="shared" si="138"/>
        <v>0</v>
      </c>
      <c r="Q147" s="770">
        <f t="shared" si="138"/>
        <v>0</v>
      </c>
      <c r="R147" s="770">
        <f t="shared" si="138"/>
        <v>0</v>
      </c>
      <c r="S147" s="770">
        <f t="shared" si="138"/>
        <v>0</v>
      </c>
      <c r="T147" s="770">
        <f t="shared" si="138"/>
        <v>0</v>
      </c>
      <c r="U147" s="770">
        <f t="shared" si="138"/>
        <v>0</v>
      </c>
      <c r="V147" s="770">
        <f t="shared" si="138"/>
        <v>0</v>
      </c>
      <c r="W147" s="770">
        <f t="shared" si="138"/>
        <v>0</v>
      </c>
      <c r="X147" s="770">
        <f t="shared" si="138"/>
        <v>0</v>
      </c>
      <c r="Y147" s="770">
        <f t="shared" si="138"/>
        <v>0</v>
      </c>
      <c r="Z147" s="770">
        <f t="shared" si="138"/>
        <v>0</v>
      </c>
      <c r="AA147" s="770">
        <f t="shared" si="138"/>
        <v>0</v>
      </c>
      <c r="AB147" s="770">
        <f t="shared" si="138"/>
        <v>0</v>
      </c>
      <c r="AC147" s="770">
        <f t="shared" si="138"/>
        <v>0</v>
      </c>
      <c r="AD147" s="770">
        <f t="shared" si="138"/>
        <v>0</v>
      </c>
      <c r="AE147" s="770">
        <f t="shared" si="138"/>
        <v>0</v>
      </c>
      <c r="AF147" s="770">
        <f t="shared" si="138"/>
        <v>0</v>
      </c>
      <c r="AG147" s="770">
        <f t="shared" si="138"/>
        <v>0</v>
      </c>
      <c r="AH147" s="770">
        <f t="shared" si="138"/>
        <v>0</v>
      </c>
      <c r="AI147" s="770">
        <f t="shared" si="138"/>
        <v>0</v>
      </c>
      <c r="AJ147" s="770">
        <f t="shared" ref="AJ147:BO147" si="139">+AJ58</f>
        <v>0</v>
      </c>
      <c r="AK147" s="770">
        <f t="shared" si="139"/>
        <v>0</v>
      </c>
      <c r="AL147" s="770">
        <f t="shared" si="139"/>
        <v>0</v>
      </c>
      <c r="AM147" s="770">
        <f t="shared" si="139"/>
        <v>0</v>
      </c>
      <c r="AN147" s="770">
        <f t="shared" si="139"/>
        <v>0</v>
      </c>
      <c r="AO147" s="770">
        <f t="shared" si="139"/>
        <v>0</v>
      </c>
      <c r="AP147" s="770">
        <f t="shared" si="139"/>
        <v>0</v>
      </c>
      <c r="AQ147" s="770">
        <f t="shared" si="139"/>
        <v>0</v>
      </c>
      <c r="AR147" s="770">
        <f t="shared" si="139"/>
        <v>0</v>
      </c>
      <c r="AS147" s="770">
        <f t="shared" si="139"/>
        <v>0</v>
      </c>
      <c r="AT147" s="770">
        <f t="shared" si="139"/>
        <v>0</v>
      </c>
      <c r="AU147" s="770">
        <f t="shared" si="139"/>
        <v>0</v>
      </c>
      <c r="AV147" s="770">
        <f t="shared" si="139"/>
        <v>0</v>
      </c>
      <c r="AW147" s="770">
        <f t="shared" si="139"/>
        <v>0</v>
      </c>
      <c r="AX147" s="770">
        <f t="shared" si="139"/>
        <v>0</v>
      </c>
      <c r="AY147" s="770">
        <f t="shared" si="139"/>
        <v>0</v>
      </c>
      <c r="AZ147" s="770">
        <f t="shared" si="139"/>
        <v>0</v>
      </c>
      <c r="BA147" s="770">
        <f t="shared" si="139"/>
        <v>0</v>
      </c>
      <c r="BB147" s="770">
        <f t="shared" si="139"/>
        <v>0</v>
      </c>
      <c r="BC147" s="770">
        <f t="shared" si="139"/>
        <v>0</v>
      </c>
      <c r="BD147" s="770">
        <f t="shared" si="139"/>
        <v>0</v>
      </c>
      <c r="BE147" s="770">
        <f t="shared" si="139"/>
        <v>0</v>
      </c>
      <c r="BF147" s="770">
        <f t="shared" si="139"/>
        <v>0</v>
      </c>
      <c r="BG147" s="770">
        <f t="shared" si="139"/>
        <v>0</v>
      </c>
      <c r="BH147" s="770">
        <f t="shared" si="139"/>
        <v>0</v>
      </c>
      <c r="BI147" s="770">
        <f t="shared" si="139"/>
        <v>0</v>
      </c>
      <c r="BJ147" s="770">
        <f t="shared" si="139"/>
        <v>0</v>
      </c>
      <c r="BK147" s="770">
        <f t="shared" si="139"/>
        <v>0</v>
      </c>
      <c r="BL147" s="770">
        <f t="shared" si="139"/>
        <v>0</v>
      </c>
      <c r="BM147" s="770">
        <f t="shared" si="139"/>
        <v>0</v>
      </c>
      <c r="BN147" s="770">
        <f t="shared" si="139"/>
        <v>0</v>
      </c>
      <c r="BO147" s="770">
        <f t="shared" si="139"/>
        <v>0</v>
      </c>
      <c r="BP147" s="770">
        <f t="shared" ref="BP147:CF147" si="140">+BP58</f>
        <v>0</v>
      </c>
      <c r="BQ147" s="770">
        <f t="shared" si="140"/>
        <v>0</v>
      </c>
      <c r="BR147" s="770">
        <f t="shared" si="140"/>
        <v>0</v>
      </c>
      <c r="BS147" s="770">
        <f t="shared" si="140"/>
        <v>0</v>
      </c>
      <c r="BT147" s="770">
        <f t="shared" si="140"/>
        <v>0</v>
      </c>
      <c r="BU147" s="770">
        <f t="shared" si="140"/>
        <v>0</v>
      </c>
      <c r="BV147" s="770">
        <f t="shared" si="140"/>
        <v>0</v>
      </c>
      <c r="BW147" s="770">
        <f t="shared" si="140"/>
        <v>0</v>
      </c>
      <c r="BX147" s="770">
        <f t="shared" si="140"/>
        <v>0</v>
      </c>
      <c r="BY147" s="770">
        <f t="shared" si="140"/>
        <v>0</v>
      </c>
      <c r="BZ147" s="770">
        <f t="shared" si="140"/>
        <v>0</v>
      </c>
      <c r="CA147" s="770">
        <f t="shared" si="140"/>
        <v>0</v>
      </c>
      <c r="CB147" s="770">
        <f t="shared" si="140"/>
        <v>0</v>
      </c>
      <c r="CC147" s="770">
        <f t="shared" si="140"/>
        <v>0</v>
      </c>
      <c r="CD147" s="770">
        <f t="shared" si="140"/>
        <v>0</v>
      </c>
      <c r="CE147" s="770">
        <f t="shared" si="140"/>
        <v>0</v>
      </c>
      <c r="CF147" s="770">
        <f t="shared" si="140"/>
        <v>0</v>
      </c>
    </row>
    <row r="148" spans="3:84" s="770" customFormat="1" hidden="1" x14ac:dyDescent="0.3">
      <c r="C148" s="770">
        <v>2</v>
      </c>
      <c r="D148" s="770" t="str">
        <f t="shared" ref="D148:AI148" si="141">+D64</f>
        <v>% HC</v>
      </c>
      <c r="E148" s="770">
        <f t="shared" si="141"/>
        <v>0</v>
      </c>
      <c r="F148" s="770">
        <f t="shared" si="141"/>
        <v>0</v>
      </c>
      <c r="G148" s="770">
        <f t="shared" si="141"/>
        <v>0</v>
      </c>
      <c r="H148" s="770">
        <f t="shared" si="141"/>
        <v>0</v>
      </c>
      <c r="I148" s="770">
        <f t="shared" si="141"/>
        <v>0</v>
      </c>
      <c r="J148" s="770">
        <f t="shared" si="141"/>
        <v>0</v>
      </c>
      <c r="K148" s="770">
        <f t="shared" si="141"/>
        <v>30</v>
      </c>
      <c r="L148" s="770">
        <f t="shared" si="141"/>
        <v>30</v>
      </c>
      <c r="M148" s="770">
        <f t="shared" si="141"/>
        <v>32</v>
      </c>
      <c r="N148" s="770">
        <f t="shared" si="141"/>
        <v>0</v>
      </c>
      <c r="O148" s="770">
        <f t="shared" si="141"/>
        <v>0</v>
      </c>
      <c r="P148" s="770">
        <f t="shared" si="141"/>
        <v>0</v>
      </c>
      <c r="Q148" s="770">
        <f t="shared" si="141"/>
        <v>0</v>
      </c>
      <c r="R148" s="770">
        <f t="shared" si="141"/>
        <v>0</v>
      </c>
      <c r="S148" s="770">
        <f t="shared" si="141"/>
        <v>0</v>
      </c>
      <c r="T148" s="770">
        <f t="shared" si="141"/>
        <v>0</v>
      </c>
      <c r="U148" s="770">
        <f t="shared" si="141"/>
        <v>0</v>
      </c>
      <c r="V148" s="770">
        <f t="shared" si="141"/>
        <v>0</v>
      </c>
      <c r="W148" s="770">
        <f t="shared" si="141"/>
        <v>0</v>
      </c>
      <c r="X148" s="770">
        <f t="shared" si="141"/>
        <v>0</v>
      </c>
      <c r="Y148" s="770">
        <f t="shared" si="141"/>
        <v>0</v>
      </c>
      <c r="Z148" s="770">
        <f t="shared" si="141"/>
        <v>0</v>
      </c>
      <c r="AA148" s="770">
        <f t="shared" si="141"/>
        <v>0</v>
      </c>
      <c r="AB148" s="770">
        <f t="shared" si="141"/>
        <v>0</v>
      </c>
      <c r="AC148" s="770">
        <f t="shared" si="141"/>
        <v>0</v>
      </c>
      <c r="AD148" s="770">
        <f t="shared" si="141"/>
        <v>0</v>
      </c>
      <c r="AE148" s="770">
        <f t="shared" si="141"/>
        <v>0</v>
      </c>
      <c r="AF148" s="770">
        <f t="shared" si="141"/>
        <v>0</v>
      </c>
      <c r="AG148" s="770">
        <f t="shared" si="141"/>
        <v>0</v>
      </c>
      <c r="AH148" s="770">
        <f t="shared" si="141"/>
        <v>0</v>
      </c>
      <c r="AI148" s="770">
        <f t="shared" si="141"/>
        <v>0</v>
      </c>
      <c r="AJ148" s="770">
        <f t="shared" ref="AJ148:BO148" si="142">+AJ64</f>
        <v>0</v>
      </c>
      <c r="AK148" s="770">
        <f t="shared" si="142"/>
        <v>0</v>
      </c>
      <c r="AL148" s="770">
        <f t="shared" si="142"/>
        <v>0</v>
      </c>
      <c r="AM148" s="770">
        <f t="shared" si="142"/>
        <v>0</v>
      </c>
      <c r="AN148" s="770">
        <f t="shared" si="142"/>
        <v>0</v>
      </c>
      <c r="AO148" s="770">
        <f t="shared" si="142"/>
        <v>0</v>
      </c>
      <c r="AP148" s="770">
        <f t="shared" si="142"/>
        <v>0</v>
      </c>
      <c r="AQ148" s="770">
        <f t="shared" si="142"/>
        <v>0</v>
      </c>
      <c r="AR148" s="770">
        <f t="shared" si="142"/>
        <v>0</v>
      </c>
      <c r="AS148" s="770">
        <f t="shared" si="142"/>
        <v>0</v>
      </c>
      <c r="AT148" s="770">
        <f t="shared" si="142"/>
        <v>0</v>
      </c>
      <c r="AU148" s="770">
        <f t="shared" si="142"/>
        <v>0</v>
      </c>
      <c r="AV148" s="770">
        <f t="shared" si="142"/>
        <v>0</v>
      </c>
      <c r="AW148" s="770">
        <f t="shared" si="142"/>
        <v>0</v>
      </c>
      <c r="AX148" s="770">
        <f t="shared" si="142"/>
        <v>0</v>
      </c>
      <c r="AY148" s="770">
        <f t="shared" si="142"/>
        <v>0</v>
      </c>
      <c r="AZ148" s="770">
        <f t="shared" si="142"/>
        <v>0</v>
      </c>
      <c r="BA148" s="770">
        <f t="shared" si="142"/>
        <v>0</v>
      </c>
      <c r="BB148" s="770">
        <f t="shared" si="142"/>
        <v>0</v>
      </c>
      <c r="BC148" s="770">
        <f t="shared" si="142"/>
        <v>0</v>
      </c>
      <c r="BD148" s="770">
        <f t="shared" si="142"/>
        <v>0</v>
      </c>
      <c r="BE148" s="770">
        <f t="shared" si="142"/>
        <v>0</v>
      </c>
      <c r="BF148" s="770">
        <f t="shared" si="142"/>
        <v>0</v>
      </c>
      <c r="BG148" s="770">
        <f t="shared" si="142"/>
        <v>0</v>
      </c>
      <c r="BH148" s="770">
        <f t="shared" si="142"/>
        <v>0</v>
      </c>
      <c r="BI148" s="770">
        <f t="shared" si="142"/>
        <v>0</v>
      </c>
      <c r="BJ148" s="770">
        <f t="shared" si="142"/>
        <v>0</v>
      </c>
      <c r="BK148" s="770">
        <f t="shared" si="142"/>
        <v>0</v>
      </c>
      <c r="BL148" s="770">
        <f t="shared" si="142"/>
        <v>0</v>
      </c>
      <c r="BM148" s="770">
        <f t="shared" si="142"/>
        <v>0</v>
      </c>
      <c r="BN148" s="770">
        <f t="shared" si="142"/>
        <v>0</v>
      </c>
      <c r="BO148" s="770">
        <f t="shared" si="142"/>
        <v>0</v>
      </c>
      <c r="BP148" s="770">
        <f t="shared" ref="BP148:CF148" si="143">+BP64</f>
        <v>0</v>
      </c>
      <c r="BQ148" s="770">
        <f t="shared" si="143"/>
        <v>0</v>
      </c>
      <c r="BR148" s="770">
        <f t="shared" si="143"/>
        <v>0</v>
      </c>
      <c r="BS148" s="770">
        <f t="shared" si="143"/>
        <v>0</v>
      </c>
      <c r="BT148" s="770">
        <f t="shared" si="143"/>
        <v>0</v>
      </c>
      <c r="BU148" s="770">
        <f t="shared" si="143"/>
        <v>0</v>
      </c>
      <c r="BV148" s="770">
        <f t="shared" si="143"/>
        <v>0</v>
      </c>
      <c r="BW148" s="770">
        <f t="shared" si="143"/>
        <v>0</v>
      </c>
      <c r="BX148" s="770">
        <f t="shared" si="143"/>
        <v>0</v>
      </c>
      <c r="BY148" s="770">
        <f t="shared" si="143"/>
        <v>0</v>
      </c>
      <c r="BZ148" s="770">
        <f t="shared" si="143"/>
        <v>0</v>
      </c>
      <c r="CA148" s="770">
        <f t="shared" si="143"/>
        <v>0</v>
      </c>
      <c r="CB148" s="770">
        <f t="shared" si="143"/>
        <v>0</v>
      </c>
      <c r="CC148" s="770">
        <f t="shared" si="143"/>
        <v>0</v>
      </c>
      <c r="CD148" s="770">
        <f t="shared" si="143"/>
        <v>0</v>
      </c>
      <c r="CE148" s="770">
        <f t="shared" si="143"/>
        <v>0</v>
      </c>
      <c r="CF148" s="770">
        <f t="shared" si="143"/>
        <v>0</v>
      </c>
    </row>
    <row r="149" spans="3:84" s="770" customFormat="1" hidden="1" x14ac:dyDescent="0.3">
      <c r="C149" s="770">
        <v>3</v>
      </c>
      <c r="D149" s="770" t="str">
        <f t="shared" ref="D149:AI149" si="144">+D70</f>
        <v>% HC</v>
      </c>
      <c r="E149" s="770">
        <f t="shared" si="144"/>
        <v>0</v>
      </c>
      <c r="F149" s="770">
        <f t="shared" si="144"/>
        <v>0</v>
      </c>
      <c r="G149" s="770">
        <f t="shared" si="144"/>
        <v>0</v>
      </c>
      <c r="H149" s="770">
        <f t="shared" si="144"/>
        <v>0</v>
      </c>
      <c r="I149" s="770">
        <f t="shared" si="144"/>
        <v>0</v>
      </c>
      <c r="J149" s="770">
        <f t="shared" si="144"/>
        <v>0</v>
      </c>
      <c r="K149" s="770">
        <f t="shared" si="144"/>
        <v>30</v>
      </c>
      <c r="L149" s="770">
        <f t="shared" si="144"/>
        <v>30</v>
      </c>
      <c r="M149" s="770">
        <f t="shared" si="144"/>
        <v>32</v>
      </c>
      <c r="N149" s="770">
        <f t="shared" si="144"/>
        <v>0</v>
      </c>
      <c r="O149" s="770">
        <f t="shared" si="144"/>
        <v>0</v>
      </c>
      <c r="P149" s="770">
        <f t="shared" si="144"/>
        <v>0</v>
      </c>
      <c r="Q149" s="770">
        <f t="shared" si="144"/>
        <v>0</v>
      </c>
      <c r="R149" s="770">
        <f t="shared" si="144"/>
        <v>0</v>
      </c>
      <c r="S149" s="770">
        <f t="shared" si="144"/>
        <v>0</v>
      </c>
      <c r="T149" s="770">
        <f t="shared" si="144"/>
        <v>0</v>
      </c>
      <c r="U149" s="770">
        <f t="shared" si="144"/>
        <v>0</v>
      </c>
      <c r="V149" s="770">
        <f t="shared" si="144"/>
        <v>0</v>
      </c>
      <c r="W149" s="770">
        <f t="shared" si="144"/>
        <v>0</v>
      </c>
      <c r="X149" s="770">
        <f t="shared" si="144"/>
        <v>0</v>
      </c>
      <c r="Y149" s="770">
        <f t="shared" si="144"/>
        <v>0</v>
      </c>
      <c r="Z149" s="770">
        <f t="shared" si="144"/>
        <v>0</v>
      </c>
      <c r="AA149" s="770">
        <f t="shared" si="144"/>
        <v>0</v>
      </c>
      <c r="AB149" s="770">
        <f t="shared" si="144"/>
        <v>0</v>
      </c>
      <c r="AC149" s="770">
        <f t="shared" si="144"/>
        <v>0</v>
      </c>
      <c r="AD149" s="770">
        <f t="shared" si="144"/>
        <v>0</v>
      </c>
      <c r="AE149" s="770">
        <f t="shared" si="144"/>
        <v>0</v>
      </c>
      <c r="AF149" s="770">
        <f t="shared" si="144"/>
        <v>0</v>
      </c>
      <c r="AG149" s="770">
        <f t="shared" si="144"/>
        <v>0</v>
      </c>
      <c r="AH149" s="770">
        <f t="shared" si="144"/>
        <v>0</v>
      </c>
      <c r="AI149" s="770">
        <f t="shared" si="144"/>
        <v>0</v>
      </c>
      <c r="AJ149" s="770">
        <f t="shared" ref="AJ149:BO149" si="145">+AJ70</f>
        <v>0</v>
      </c>
      <c r="AK149" s="770">
        <f t="shared" si="145"/>
        <v>0</v>
      </c>
      <c r="AL149" s="770">
        <f t="shared" si="145"/>
        <v>0</v>
      </c>
      <c r="AM149" s="770">
        <f t="shared" si="145"/>
        <v>0</v>
      </c>
      <c r="AN149" s="770">
        <f t="shared" si="145"/>
        <v>0</v>
      </c>
      <c r="AO149" s="770">
        <f t="shared" si="145"/>
        <v>0</v>
      </c>
      <c r="AP149" s="770">
        <f t="shared" si="145"/>
        <v>0</v>
      </c>
      <c r="AQ149" s="770">
        <f t="shared" si="145"/>
        <v>0</v>
      </c>
      <c r="AR149" s="770">
        <f t="shared" si="145"/>
        <v>0</v>
      </c>
      <c r="AS149" s="770">
        <f t="shared" si="145"/>
        <v>0</v>
      </c>
      <c r="AT149" s="770">
        <f t="shared" si="145"/>
        <v>0</v>
      </c>
      <c r="AU149" s="770">
        <f t="shared" si="145"/>
        <v>0</v>
      </c>
      <c r="AV149" s="770">
        <f t="shared" si="145"/>
        <v>0</v>
      </c>
      <c r="AW149" s="770">
        <f t="shared" si="145"/>
        <v>0</v>
      </c>
      <c r="AX149" s="770">
        <f t="shared" si="145"/>
        <v>0</v>
      </c>
      <c r="AY149" s="770">
        <f t="shared" si="145"/>
        <v>0</v>
      </c>
      <c r="AZ149" s="770">
        <f t="shared" si="145"/>
        <v>0</v>
      </c>
      <c r="BA149" s="770">
        <f t="shared" si="145"/>
        <v>0</v>
      </c>
      <c r="BB149" s="770">
        <f t="shared" si="145"/>
        <v>0</v>
      </c>
      <c r="BC149" s="770">
        <f t="shared" si="145"/>
        <v>0</v>
      </c>
      <c r="BD149" s="770">
        <f t="shared" si="145"/>
        <v>0</v>
      </c>
      <c r="BE149" s="770">
        <f t="shared" si="145"/>
        <v>0</v>
      </c>
      <c r="BF149" s="770">
        <f t="shared" si="145"/>
        <v>0</v>
      </c>
      <c r="BG149" s="770">
        <f t="shared" si="145"/>
        <v>0</v>
      </c>
      <c r="BH149" s="770">
        <f t="shared" si="145"/>
        <v>0</v>
      </c>
      <c r="BI149" s="770">
        <f t="shared" si="145"/>
        <v>0</v>
      </c>
      <c r="BJ149" s="770">
        <f t="shared" si="145"/>
        <v>0</v>
      </c>
      <c r="BK149" s="770">
        <f t="shared" si="145"/>
        <v>0</v>
      </c>
      <c r="BL149" s="770">
        <f t="shared" si="145"/>
        <v>0</v>
      </c>
      <c r="BM149" s="770">
        <f t="shared" si="145"/>
        <v>0</v>
      </c>
      <c r="BN149" s="770">
        <f t="shared" si="145"/>
        <v>0</v>
      </c>
      <c r="BO149" s="770">
        <f t="shared" si="145"/>
        <v>0</v>
      </c>
      <c r="BP149" s="770">
        <f t="shared" ref="BP149:CF149" si="146">+BP70</f>
        <v>0</v>
      </c>
      <c r="BQ149" s="770">
        <f t="shared" si="146"/>
        <v>0</v>
      </c>
      <c r="BR149" s="770">
        <f t="shared" si="146"/>
        <v>0</v>
      </c>
      <c r="BS149" s="770">
        <f t="shared" si="146"/>
        <v>0</v>
      </c>
      <c r="BT149" s="770">
        <f t="shared" si="146"/>
        <v>0</v>
      </c>
      <c r="BU149" s="770">
        <f t="shared" si="146"/>
        <v>0</v>
      </c>
      <c r="BV149" s="770">
        <f t="shared" si="146"/>
        <v>0</v>
      </c>
      <c r="BW149" s="770">
        <f t="shared" si="146"/>
        <v>0</v>
      </c>
      <c r="BX149" s="770">
        <f t="shared" si="146"/>
        <v>0</v>
      </c>
      <c r="BY149" s="770">
        <f t="shared" si="146"/>
        <v>0</v>
      </c>
      <c r="BZ149" s="770">
        <f t="shared" si="146"/>
        <v>0</v>
      </c>
      <c r="CA149" s="770">
        <f t="shared" si="146"/>
        <v>0</v>
      </c>
      <c r="CB149" s="770">
        <f t="shared" si="146"/>
        <v>0</v>
      </c>
      <c r="CC149" s="770">
        <f t="shared" si="146"/>
        <v>0</v>
      </c>
      <c r="CD149" s="770">
        <f t="shared" si="146"/>
        <v>0</v>
      </c>
      <c r="CE149" s="770">
        <f t="shared" si="146"/>
        <v>0</v>
      </c>
      <c r="CF149" s="770">
        <f t="shared" si="146"/>
        <v>0</v>
      </c>
    </row>
    <row r="150" spans="3:84" s="770" customFormat="1" hidden="1" x14ac:dyDescent="0.3">
      <c r="C150" s="770">
        <v>4</v>
      </c>
      <c r="D150" s="770" t="str">
        <f t="shared" ref="D150:AI150" si="147">+D76</f>
        <v>% HC</v>
      </c>
      <c r="E150" s="770">
        <f t="shared" si="147"/>
        <v>0</v>
      </c>
      <c r="F150" s="770">
        <f t="shared" si="147"/>
        <v>0</v>
      </c>
      <c r="G150" s="770">
        <f t="shared" si="147"/>
        <v>0</v>
      </c>
      <c r="H150" s="770">
        <f t="shared" si="147"/>
        <v>0</v>
      </c>
      <c r="I150" s="770">
        <f t="shared" si="147"/>
        <v>0</v>
      </c>
      <c r="J150" s="770">
        <f t="shared" si="147"/>
        <v>0</v>
      </c>
      <c r="K150" s="770">
        <f t="shared" si="147"/>
        <v>0</v>
      </c>
      <c r="L150" s="770">
        <f t="shared" si="147"/>
        <v>30</v>
      </c>
      <c r="M150" s="770">
        <f t="shared" si="147"/>
        <v>0</v>
      </c>
      <c r="N150" s="770">
        <f t="shared" si="147"/>
        <v>0</v>
      </c>
      <c r="O150" s="770">
        <f t="shared" si="147"/>
        <v>0</v>
      </c>
      <c r="P150" s="770">
        <f t="shared" si="147"/>
        <v>0</v>
      </c>
      <c r="Q150" s="770">
        <f t="shared" si="147"/>
        <v>0</v>
      </c>
      <c r="R150" s="770">
        <f t="shared" si="147"/>
        <v>0</v>
      </c>
      <c r="S150" s="770">
        <f t="shared" si="147"/>
        <v>0</v>
      </c>
      <c r="T150" s="770">
        <f t="shared" si="147"/>
        <v>0</v>
      </c>
      <c r="U150" s="770">
        <f t="shared" si="147"/>
        <v>0</v>
      </c>
      <c r="V150" s="770">
        <f t="shared" si="147"/>
        <v>0</v>
      </c>
      <c r="W150" s="770">
        <f t="shared" si="147"/>
        <v>0</v>
      </c>
      <c r="X150" s="770">
        <f t="shared" si="147"/>
        <v>0</v>
      </c>
      <c r="Y150" s="770">
        <f t="shared" si="147"/>
        <v>0</v>
      </c>
      <c r="Z150" s="770">
        <f t="shared" si="147"/>
        <v>0</v>
      </c>
      <c r="AA150" s="770">
        <f t="shared" si="147"/>
        <v>0</v>
      </c>
      <c r="AB150" s="770">
        <f t="shared" si="147"/>
        <v>0</v>
      </c>
      <c r="AC150" s="770">
        <f t="shared" si="147"/>
        <v>0</v>
      </c>
      <c r="AD150" s="770">
        <f t="shared" si="147"/>
        <v>0</v>
      </c>
      <c r="AE150" s="770">
        <f t="shared" si="147"/>
        <v>0</v>
      </c>
      <c r="AF150" s="770">
        <f t="shared" si="147"/>
        <v>0</v>
      </c>
      <c r="AG150" s="770">
        <f t="shared" si="147"/>
        <v>0</v>
      </c>
      <c r="AH150" s="770">
        <f t="shared" si="147"/>
        <v>0</v>
      </c>
      <c r="AI150" s="770">
        <f t="shared" si="147"/>
        <v>0</v>
      </c>
      <c r="AJ150" s="770">
        <f t="shared" ref="AJ150:BO150" si="148">+AJ76</f>
        <v>0</v>
      </c>
      <c r="AK150" s="770">
        <f t="shared" si="148"/>
        <v>0</v>
      </c>
      <c r="AL150" s="770">
        <f t="shared" si="148"/>
        <v>0</v>
      </c>
      <c r="AM150" s="770">
        <f t="shared" si="148"/>
        <v>0</v>
      </c>
      <c r="AN150" s="770">
        <f t="shared" si="148"/>
        <v>0</v>
      </c>
      <c r="AO150" s="770">
        <f t="shared" si="148"/>
        <v>0</v>
      </c>
      <c r="AP150" s="770">
        <f t="shared" si="148"/>
        <v>0</v>
      </c>
      <c r="AQ150" s="770">
        <f t="shared" si="148"/>
        <v>0</v>
      </c>
      <c r="AR150" s="770">
        <f t="shared" si="148"/>
        <v>0</v>
      </c>
      <c r="AS150" s="770">
        <f t="shared" si="148"/>
        <v>0</v>
      </c>
      <c r="AT150" s="770">
        <f t="shared" si="148"/>
        <v>0</v>
      </c>
      <c r="AU150" s="770">
        <f t="shared" si="148"/>
        <v>0</v>
      </c>
      <c r="AV150" s="770">
        <f t="shared" si="148"/>
        <v>0</v>
      </c>
      <c r="AW150" s="770">
        <f t="shared" si="148"/>
        <v>0</v>
      </c>
      <c r="AX150" s="770">
        <f t="shared" si="148"/>
        <v>0</v>
      </c>
      <c r="AY150" s="770">
        <f t="shared" si="148"/>
        <v>0</v>
      </c>
      <c r="AZ150" s="770">
        <f t="shared" si="148"/>
        <v>0</v>
      </c>
      <c r="BA150" s="770">
        <f t="shared" si="148"/>
        <v>0</v>
      </c>
      <c r="BB150" s="770">
        <f t="shared" si="148"/>
        <v>0</v>
      </c>
      <c r="BC150" s="770">
        <f t="shared" si="148"/>
        <v>0</v>
      </c>
      <c r="BD150" s="770">
        <f t="shared" si="148"/>
        <v>0</v>
      </c>
      <c r="BE150" s="770">
        <f t="shared" si="148"/>
        <v>0</v>
      </c>
      <c r="BF150" s="770">
        <f t="shared" si="148"/>
        <v>0</v>
      </c>
      <c r="BG150" s="770">
        <f t="shared" si="148"/>
        <v>0</v>
      </c>
      <c r="BH150" s="770">
        <f t="shared" si="148"/>
        <v>0</v>
      </c>
      <c r="BI150" s="770">
        <f t="shared" si="148"/>
        <v>0</v>
      </c>
      <c r="BJ150" s="770">
        <f t="shared" si="148"/>
        <v>0</v>
      </c>
      <c r="BK150" s="770">
        <f t="shared" si="148"/>
        <v>0</v>
      </c>
      <c r="BL150" s="770">
        <f t="shared" si="148"/>
        <v>0</v>
      </c>
      <c r="BM150" s="770">
        <f t="shared" si="148"/>
        <v>0</v>
      </c>
      <c r="BN150" s="770">
        <f t="shared" si="148"/>
        <v>0</v>
      </c>
      <c r="BO150" s="770">
        <f t="shared" si="148"/>
        <v>0</v>
      </c>
      <c r="BP150" s="770">
        <f t="shared" ref="BP150:CF150" si="149">+BP76</f>
        <v>0</v>
      </c>
      <c r="BQ150" s="770">
        <f t="shared" si="149"/>
        <v>0</v>
      </c>
      <c r="BR150" s="770">
        <f t="shared" si="149"/>
        <v>0</v>
      </c>
      <c r="BS150" s="770">
        <f t="shared" si="149"/>
        <v>0</v>
      </c>
      <c r="BT150" s="770">
        <f t="shared" si="149"/>
        <v>0</v>
      </c>
      <c r="BU150" s="770">
        <f t="shared" si="149"/>
        <v>0</v>
      </c>
      <c r="BV150" s="770">
        <f t="shared" si="149"/>
        <v>0</v>
      </c>
      <c r="BW150" s="770">
        <f t="shared" si="149"/>
        <v>0</v>
      </c>
      <c r="BX150" s="770">
        <f t="shared" si="149"/>
        <v>0</v>
      </c>
      <c r="BY150" s="770">
        <f t="shared" si="149"/>
        <v>0</v>
      </c>
      <c r="BZ150" s="770">
        <f t="shared" si="149"/>
        <v>0</v>
      </c>
      <c r="CA150" s="770">
        <f t="shared" si="149"/>
        <v>0</v>
      </c>
      <c r="CB150" s="770">
        <f t="shared" si="149"/>
        <v>0</v>
      </c>
      <c r="CC150" s="770">
        <f t="shared" si="149"/>
        <v>0</v>
      </c>
      <c r="CD150" s="770">
        <f t="shared" si="149"/>
        <v>0</v>
      </c>
      <c r="CE150" s="770">
        <f t="shared" si="149"/>
        <v>0</v>
      </c>
      <c r="CF150" s="770">
        <f t="shared" si="149"/>
        <v>0</v>
      </c>
    </row>
    <row r="151" spans="3:84" s="770" customFormat="1" hidden="1" x14ac:dyDescent="0.3">
      <c r="C151" s="770">
        <v>5</v>
      </c>
      <c r="D151" s="770" t="str">
        <f t="shared" ref="D151:AI151" si="150">+D82</f>
        <v>% HC</v>
      </c>
      <c r="E151" s="770">
        <f t="shared" si="150"/>
        <v>0</v>
      </c>
      <c r="F151" s="770">
        <f t="shared" si="150"/>
        <v>0</v>
      </c>
      <c r="G151" s="770">
        <f t="shared" si="150"/>
        <v>0</v>
      </c>
      <c r="H151" s="770">
        <f t="shared" si="150"/>
        <v>0</v>
      </c>
      <c r="I151" s="770">
        <f t="shared" si="150"/>
        <v>0</v>
      </c>
      <c r="J151" s="770">
        <f t="shared" si="150"/>
        <v>0</v>
      </c>
      <c r="K151" s="770">
        <f t="shared" si="150"/>
        <v>0</v>
      </c>
      <c r="L151" s="770">
        <f t="shared" si="150"/>
        <v>30</v>
      </c>
      <c r="M151" s="770">
        <f t="shared" si="150"/>
        <v>0</v>
      </c>
      <c r="N151" s="770">
        <f t="shared" si="150"/>
        <v>0</v>
      </c>
      <c r="O151" s="770">
        <f t="shared" si="150"/>
        <v>0</v>
      </c>
      <c r="P151" s="770">
        <f t="shared" si="150"/>
        <v>0</v>
      </c>
      <c r="Q151" s="770">
        <f t="shared" si="150"/>
        <v>0</v>
      </c>
      <c r="R151" s="770">
        <f t="shared" si="150"/>
        <v>0</v>
      </c>
      <c r="S151" s="770">
        <f t="shared" si="150"/>
        <v>0</v>
      </c>
      <c r="T151" s="770">
        <f t="shared" si="150"/>
        <v>0</v>
      </c>
      <c r="U151" s="770">
        <f t="shared" si="150"/>
        <v>0</v>
      </c>
      <c r="V151" s="770">
        <f t="shared" si="150"/>
        <v>0</v>
      </c>
      <c r="W151" s="770">
        <f t="shared" si="150"/>
        <v>0</v>
      </c>
      <c r="X151" s="770">
        <f t="shared" si="150"/>
        <v>0</v>
      </c>
      <c r="Y151" s="770">
        <f t="shared" si="150"/>
        <v>0</v>
      </c>
      <c r="Z151" s="770">
        <f t="shared" si="150"/>
        <v>0</v>
      </c>
      <c r="AA151" s="770">
        <f t="shared" si="150"/>
        <v>0</v>
      </c>
      <c r="AB151" s="770">
        <f t="shared" si="150"/>
        <v>0</v>
      </c>
      <c r="AC151" s="770">
        <f t="shared" si="150"/>
        <v>0</v>
      </c>
      <c r="AD151" s="770">
        <f t="shared" si="150"/>
        <v>0</v>
      </c>
      <c r="AE151" s="770">
        <f t="shared" si="150"/>
        <v>0</v>
      </c>
      <c r="AF151" s="770">
        <f t="shared" si="150"/>
        <v>0</v>
      </c>
      <c r="AG151" s="770">
        <f t="shared" si="150"/>
        <v>0</v>
      </c>
      <c r="AH151" s="770">
        <f t="shared" si="150"/>
        <v>0</v>
      </c>
      <c r="AI151" s="770">
        <f t="shared" si="150"/>
        <v>0</v>
      </c>
      <c r="AJ151" s="770">
        <f t="shared" ref="AJ151:BO151" si="151">+AJ82</f>
        <v>0</v>
      </c>
      <c r="AK151" s="770">
        <f t="shared" si="151"/>
        <v>0</v>
      </c>
      <c r="AL151" s="770">
        <f t="shared" si="151"/>
        <v>0</v>
      </c>
      <c r="AM151" s="770">
        <f t="shared" si="151"/>
        <v>0</v>
      </c>
      <c r="AN151" s="770">
        <f t="shared" si="151"/>
        <v>0</v>
      </c>
      <c r="AO151" s="770">
        <f t="shared" si="151"/>
        <v>0</v>
      </c>
      <c r="AP151" s="770">
        <f t="shared" si="151"/>
        <v>0</v>
      </c>
      <c r="AQ151" s="770">
        <f t="shared" si="151"/>
        <v>0</v>
      </c>
      <c r="AR151" s="770">
        <f t="shared" si="151"/>
        <v>0</v>
      </c>
      <c r="AS151" s="770">
        <f t="shared" si="151"/>
        <v>0</v>
      </c>
      <c r="AT151" s="770">
        <f t="shared" si="151"/>
        <v>0</v>
      </c>
      <c r="AU151" s="770">
        <f t="shared" si="151"/>
        <v>0</v>
      </c>
      <c r="AV151" s="770">
        <f t="shared" si="151"/>
        <v>0</v>
      </c>
      <c r="AW151" s="770">
        <f t="shared" si="151"/>
        <v>0</v>
      </c>
      <c r="AX151" s="770">
        <f t="shared" si="151"/>
        <v>0</v>
      </c>
      <c r="AY151" s="770">
        <f t="shared" si="151"/>
        <v>0</v>
      </c>
      <c r="AZ151" s="770">
        <f t="shared" si="151"/>
        <v>0</v>
      </c>
      <c r="BA151" s="770">
        <f t="shared" si="151"/>
        <v>0</v>
      </c>
      <c r="BB151" s="770">
        <f t="shared" si="151"/>
        <v>0</v>
      </c>
      <c r="BC151" s="770">
        <f t="shared" si="151"/>
        <v>0</v>
      </c>
      <c r="BD151" s="770">
        <f t="shared" si="151"/>
        <v>0</v>
      </c>
      <c r="BE151" s="770">
        <f t="shared" si="151"/>
        <v>0</v>
      </c>
      <c r="BF151" s="770">
        <f t="shared" si="151"/>
        <v>0</v>
      </c>
      <c r="BG151" s="770">
        <f t="shared" si="151"/>
        <v>0</v>
      </c>
      <c r="BH151" s="770">
        <f t="shared" si="151"/>
        <v>0</v>
      </c>
      <c r="BI151" s="770">
        <f t="shared" si="151"/>
        <v>0</v>
      </c>
      <c r="BJ151" s="770">
        <f t="shared" si="151"/>
        <v>0</v>
      </c>
      <c r="BK151" s="770">
        <f t="shared" si="151"/>
        <v>0</v>
      </c>
      <c r="BL151" s="770">
        <f t="shared" si="151"/>
        <v>0</v>
      </c>
      <c r="BM151" s="770">
        <f t="shared" si="151"/>
        <v>0</v>
      </c>
      <c r="BN151" s="770">
        <f t="shared" si="151"/>
        <v>0</v>
      </c>
      <c r="BO151" s="770">
        <f t="shared" si="151"/>
        <v>0</v>
      </c>
      <c r="BP151" s="770">
        <f t="shared" ref="BP151:CF151" si="152">+BP82</f>
        <v>0</v>
      </c>
      <c r="BQ151" s="770">
        <f t="shared" si="152"/>
        <v>0</v>
      </c>
      <c r="BR151" s="770">
        <f t="shared" si="152"/>
        <v>0</v>
      </c>
      <c r="BS151" s="770">
        <f t="shared" si="152"/>
        <v>0</v>
      </c>
      <c r="BT151" s="770">
        <f t="shared" si="152"/>
        <v>0</v>
      </c>
      <c r="BU151" s="770">
        <f t="shared" si="152"/>
        <v>0</v>
      </c>
      <c r="BV151" s="770">
        <f t="shared" si="152"/>
        <v>0</v>
      </c>
      <c r="BW151" s="770">
        <f t="shared" si="152"/>
        <v>0</v>
      </c>
      <c r="BX151" s="770">
        <f t="shared" si="152"/>
        <v>0</v>
      </c>
      <c r="BY151" s="770">
        <f t="shared" si="152"/>
        <v>0</v>
      </c>
      <c r="BZ151" s="770">
        <f t="shared" si="152"/>
        <v>0</v>
      </c>
      <c r="CA151" s="770">
        <f t="shared" si="152"/>
        <v>0</v>
      </c>
      <c r="CB151" s="770">
        <f t="shared" si="152"/>
        <v>0</v>
      </c>
      <c r="CC151" s="770">
        <f t="shared" si="152"/>
        <v>0</v>
      </c>
      <c r="CD151" s="770">
        <f t="shared" si="152"/>
        <v>0</v>
      </c>
      <c r="CE151" s="770">
        <f t="shared" si="152"/>
        <v>0</v>
      </c>
      <c r="CF151" s="770">
        <f t="shared" si="152"/>
        <v>0</v>
      </c>
    </row>
    <row r="152" spans="3:84" s="770" customFormat="1" hidden="1" x14ac:dyDescent="0.3">
      <c r="C152" s="770">
        <v>6</v>
      </c>
      <c r="D152" s="770" t="str">
        <f t="shared" ref="D152:AI152" si="153">+D88</f>
        <v>% HC</v>
      </c>
      <c r="E152" s="770">
        <f t="shared" si="153"/>
        <v>0</v>
      </c>
      <c r="F152" s="770">
        <f t="shared" si="153"/>
        <v>0</v>
      </c>
      <c r="G152" s="770">
        <f t="shared" si="153"/>
        <v>0</v>
      </c>
      <c r="H152" s="770">
        <f t="shared" si="153"/>
        <v>0</v>
      </c>
      <c r="I152" s="770">
        <f t="shared" si="153"/>
        <v>0</v>
      </c>
      <c r="J152" s="770">
        <f t="shared" si="153"/>
        <v>0</v>
      </c>
      <c r="K152" s="770">
        <f t="shared" si="153"/>
        <v>0</v>
      </c>
      <c r="L152" s="770">
        <f t="shared" si="153"/>
        <v>0</v>
      </c>
      <c r="M152" s="770">
        <f t="shared" si="153"/>
        <v>0</v>
      </c>
      <c r="N152" s="770">
        <f t="shared" si="153"/>
        <v>0</v>
      </c>
      <c r="O152" s="770">
        <f t="shared" si="153"/>
        <v>0</v>
      </c>
      <c r="P152" s="770">
        <f t="shared" si="153"/>
        <v>0</v>
      </c>
      <c r="Q152" s="770">
        <f t="shared" si="153"/>
        <v>0</v>
      </c>
      <c r="R152" s="770">
        <f t="shared" si="153"/>
        <v>0</v>
      </c>
      <c r="S152" s="770">
        <f t="shared" si="153"/>
        <v>0</v>
      </c>
      <c r="T152" s="770">
        <f t="shared" si="153"/>
        <v>0</v>
      </c>
      <c r="U152" s="770">
        <f t="shared" si="153"/>
        <v>0</v>
      </c>
      <c r="V152" s="770">
        <f t="shared" si="153"/>
        <v>0</v>
      </c>
      <c r="W152" s="770">
        <f t="shared" si="153"/>
        <v>0</v>
      </c>
      <c r="X152" s="770">
        <f t="shared" si="153"/>
        <v>0</v>
      </c>
      <c r="Y152" s="770">
        <f t="shared" si="153"/>
        <v>0</v>
      </c>
      <c r="Z152" s="770">
        <f t="shared" si="153"/>
        <v>0</v>
      </c>
      <c r="AA152" s="770">
        <f t="shared" si="153"/>
        <v>0</v>
      </c>
      <c r="AB152" s="770">
        <f t="shared" si="153"/>
        <v>0</v>
      </c>
      <c r="AC152" s="770">
        <f t="shared" si="153"/>
        <v>0</v>
      </c>
      <c r="AD152" s="770">
        <f t="shared" si="153"/>
        <v>0</v>
      </c>
      <c r="AE152" s="770">
        <f t="shared" si="153"/>
        <v>0</v>
      </c>
      <c r="AF152" s="770">
        <f t="shared" si="153"/>
        <v>0</v>
      </c>
      <c r="AG152" s="770">
        <f t="shared" si="153"/>
        <v>0</v>
      </c>
      <c r="AH152" s="770">
        <f t="shared" si="153"/>
        <v>0</v>
      </c>
      <c r="AI152" s="770">
        <f t="shared" si="153"/>
        <v>0</v>
      </c>
      <c r="AJ152" s="770">
        <f t="shared" ref="AJ152:BO152" si="154">+AJ88</f>
        <v>0</v>
      </c>
      <c r="AK152" s="770">
        <f t="shared" si="154"/>
        <v>0</v>
      </c>
      <c r="AL152" s="770">
        <f t="shared" si="154"/>
        <v>0</v>
      </c>
      <c r="AM152" s="770">
        <f t="shared" si="154"/>
        <v>0</v>
      </c>
      <c r="AN152" s="770">
        <f t="shared" si="154"/>
        <v>0</v>
      </c>
      <c r="AO152" s="770">
        <f t="shared" si="154"/>
        <v>0</v>
      </c>
      <c r="AP152" s="770">
        <f t="shared" si="154"/>
        <v>0</v>
      </c>
      <c r="AQ152" s="770">
        <f t="shared" si="154"/>
        <v>0</v>
      </c>
      <c r="AR152" s="770">
        <f t="shared" si="154"/>
        <v>0</v>
      </c>
      <c r="AS152" s="770">
        <f t="shared" si="154"/>
        <v>0</v>
      </c>
      <c r="AT152" s="770">
        <f t="shared" si="154"/>
        <v>0</v>
      </c>
      <c r="AU152" s="770">
        <f t="shared" si="154"/>
        <v>0</v>
      </c>
      <c r="AV152" s="770">
        <f t="shared" si="154"/>
        <v>0</v>
      </c>
      <c r="AW152" s="770">
        <f t="shared" si="154"/>
        <v>0</v>
      </c>
      <c r="AX152" s="770">
        <f t="shared" si="154"/>
        <v>0</v>
      </c>
      <c r="AY152" s="770">
        <f t="shared" si="154"/>
        <v>0</v>
      </c>
      <c r="AZ152" s="770">
        <f t="shared" si="154"/>
        <v>0</v>
      </c>
      <c r="BA152" s="770">
        <f t="shared" si="154"/>
        <v>0</v>
      </c>
      <c r="BB152" s="770">
        <f t="shared" si="154"/>
        <v>0</v>
      </c>
      <c r="BC152" s="770">
        <f t="shared" si="154"/>
        <v>0</v>
      </c>
      <c r="BD152" s="770">
        <f t="shared" si="154"/>
        <v>0</v>
      </c>
      <c r="BE152" s="770">
        <f t="shared" si="154"/>
        <v>0</v>
      </c>
      <c r="BF152" s="770">
        <f t="shared" si="154"/>
        <v>0</v>
      </c>
      <c r="BG152" s="770">
        <f t="shared" si="154"/>
        <v>0</v>
      </c>
      <c r="BH152" s="770">
        <f t="shared" si="154"/>
        <v>0</v>
      </c>
      <c r="BI152" s="770">
        <f t="shared" si="154"/>
        <v>0</v>
      </c>
      <c r="BJ152" s="770">
        <f t="shared" si="154"/>
        <v>0</v>
      </c>
      <c r="BK152" s="770">
        <f t="shared" si="154"/>
        <v>0</v>
      </c>
      <c r="BL152" s="770">
        <f t="shared" si="154"/>
        <v>0</v>
      </c>
      <c r="BM152" s="770">
        <f t="shared" si="154"/>
        <v>0</v>
      </c>
      <c r="BN152" s="770">
        <f t="shared" si="154"/>
        <v>0</v>
      </c>
      <c r="BO152" s="770">
        <f t="shared" si="154"/>
        <v>0</v>
      </c>
      <c r="BP152" s="770">
        <f t="shared" ref="BP152:CF152" si="155">+BP88</f>
        <v>0</v>
      </c>
      <c r="BQ152" s="770">
        <f t="shared" si="155"/>
        <v>0</v>
      </c>
      <c r="BR152" s="770">
        <f t="shared" si="155"/>
        <v>0</v>
      </c>
      <c r="BS152" s="770">
        <f t="shared" si="155"/>
        <v>0</v>
      </c>
      <c r="BT152" s="770">
        <f t="shared" si="155"/>
        <v>0</v>
      </c>
      <c r="BU152" s="770">
        <f t="shared" si="155"/>
        <v>0</v>
      </c>
      <c r="BV152" s="770">
        <f t="shared" si="155"/>
        <v>0</v>
      </c>
      <c r="BW152" s="770">
        <f t="shared" si="155"/>
        <v>0</v>
      </c>
      <c r="BX152" s="770">
        <f t="shared" si="155"/>
        <v>0</v>
      </c>
      <c r="BY152" s="770">
        <f t="shared" si="155"/>
        <v>0</v>
      </c>
      <c r="BZ152" s="770">
        <f t="shared" si="155"/>
        <v>0</v>
      </c>
      <c r="CA152" s="770">
        <f t="shared" si="155"/>
        <v>0</v>
      </c>
      <c r="CB152" s="770">
        <f t="shared" si="155"/>
        <v>0</v>
      </c>
      <c r="CC152" s="770">
        <f t="shared" si="155"/>
        <v>0</v>
      </c>
      <c r="CD152" s="770">
        <f t="shared" si="155"/>
        <v>0</v>
      </c>
      <c r="CE152" s="770">
        <f t="shared" si="155"/>
        <v>0</v>
      </c>
      <c r="CF152" s="770">
        <f t="shared" si="155"/>
        <v>0</v>
      </c>
    </row>
    <row r="153" spans="3:84" s="770" customFormat="1" hidden="1" x14ac:dyDescent="0.3">
      <c r="C153" s="770">
        <v>7</v>
      </c>
      <c r="D153" s="770" t="str">
        <f t="shared" ref="D153:AI153" si="156">+D94</f>
        <v>% HC</v>
      </c>
      <c r="E153" s="770">
        <f t="shared" si="156"/>
        <v>0</v>
      </c>
      <c r="F153" s="770">
        <f t="shared" si="156"/>
        <v>0</v>
      </c>
      <c r="G153" s="770">
        <f t="shared" si="156"/>
        <v>0</v>
      </c>
      <c r="H153" s="770">
        <f t="shared" si="156"/>
        <v>0</v>
      </c>
      <c r="I153" s="770">
        <f t="shared" si="156"/>
        <v>0</v>
      </c>
      <c r="J153" s="770">
        <f t="shared" si="156"/>
        <v>0</v>
      </c>
      <c r="K153" s="770">
        <f t="shared" si="156"/>
        <v>0</v>
      </c>
      <c r="L153" s="770">
        <f t="shared" si="156"/>
        <v>0</v>
      </c>
      <c r="M153" s="770">
        <f t="shared" si="156"/>
        <v>0</v>
      </c>
      <c r="N153" s="770">
        <f t="shared" si="156"/>
        <v>0</v>
      </c>
      <c r="O153" s="770">
        <f t="shared" si="156"/>
        <v>0</v>
      </c>
      <c r="P153" s="770">
        <f t="shared" si="156"/>
        <v>0</v>
      </c>
      <c r="Q153" s="770">
        <f t="shared" si="156"/>
        <v>0</v>
      </c>
      <c r="R153" s="770">
        <f t="shared" si="156"/>
        <v>0</v>
      </c>
      <c r="S153" s="770">
        <f t="shared" si="156"/>
        <v>0</v>
      </c>
      <c r="T153" s="770">
        <f t="shared" si="156"/>
        <v>0</v>
      </c>
      <c r="U153" s="770">
        <f t="shared" si="156"/>
        <v>0</v>
      </c>
      <c r="V153" s="770">
        <f t="shared" si="156"/>
        <v>0</v>
      </c>
      <c r="W153" s="770">
        <f t="shared" si="156"/>
        <v>0</v>
      </c>
      <c r="X153" s="770">
        <f t="shared" si="156"/>
        <v>0</v>
      </c>
      <c r="Y153" s="770">
        <f t="shared" si="156"/>
        <v>0</v>
      </c>
      <c r="Z153" s="770">
        <f t="shared" si="156"/>
        <v>0</v>
      </c>
      <c r="AA153" s="770">
        <f t="shared" si="156"/>
        <v>0</v>
      </c>
      <c r="AB153" s="770">
        <f t="shared" si="156"/>
        <v>0</v>
      </c>
      <c r="AC153" s="770">
        <f t="shared" si="156"/>
        <v>0</v>
      </c>
      <c r="AD153" s="770">
        <f t="shared" si="156"/>
        <v>0</v>
      </c>
      <c r="AE153" s="770">
        <f t="shared" si="156"/>
        <v>0</v>
      </c>
      <c r="AF153" s="770">
        <f t="shared" si="156"/>
        <v>0</v>
      </c>
      <c r="AG153" s="770">
        <f t="shared" si="156"/>
        <v>0</v>
      </c>
      <c r="AH153" s="770">
        <f t="shared" si="156"/>
        <v>0</v>
      </c>
      <c r="AI153" s="770">
        <f t="shared" si="156"/>
        <v>0</v>
      </c>
      <c r="AJ153" s="770">
        <f t="shared" ref="AJ153:BO153" si="157">+AJ94</f>
        <v>0</v>
      </c>
      <c r="AK153" s="770">
        <f t="shared" si="157"/>
        <v>0</v>
      </c>
      <c r="AL153" s="770">
        <f t="shared" si="157"/>
        <v>0</v>
      </c>
      <c r="AM153" s="770">
        <f t="shared" si="157"/>
        <v>0</v>
      </c>
      <c r="AN153" s="770">
        <f t="shared" si="157"/>
        <v>0</v>
      </c>
      <c r="AO153" s="770">
        <f t="shared" si="157"/>
        <v>0</v>
      </c>
      <c r="AP153" s="770">
        <f t="shared" si="157"/>
        <v>0</v>
      </c>
      <c r="AQ153" s="770">
        <f t="shared" si="157"/>
        <v>0</v>
      </c>
      <c r="AR153" s="770">
        <f t="shared" si="157"/>
        <v>0</v>
      </c>
      <c r="AS153" s="770">
        <f t="shared" si="157"/>
        <v>0</v>
      </c>
      <c r="AT153" s="770">
        <f t="shared" si="157"/>
        <v>0</v>
      </c>
      <c r="AU153" s="770">
        <f t="shared" si="157"/>
        <v>0</v>
      </c>
      <c r="AV153" s="770">
        <f t="shared" si="157"/>
        <v>0</v>
      </c>
      <c r="AW153" s="770">
        <f t="shared" si="157"/>
        <v>0</v>
      </c>
      <c r="AX153" s="770">
        <f t="shared" si="157"/>
        <v>0</v>
      </c>
      <c r="AY153" s="770">
        <f t="shared" si="157"/>
        <v>0</v>
      </c>
      <c r="AZ153" s="770">
        <f t="shared" si="157"/>
        <v>0</v>
      </c>
      <c r="BA153" s="770">
        <f t="shared" si="157"/>
        <v>0</v>
      </c>
      <c r="BB153" s="770">
        <f t="shared" si="157"/>
        <v>0</v>
      </c>
      <c r="BC153" s="770">
        <f t="shared" si="157"/>
        <v>0</v>
      </c>
      <c r="BD153" s="770">
        <f t="shared" si="157"/>
        <v>0</v>
      </c>
      <c r="BE153" s="770">
        <f t="shared" si="157"/>
        <v>0</v>
      </c>
      <c r="BF153" s="770">
        <f t="shared" si="157"/>
        <v>0</v>
      </c>
      <c r="BG153" s="770">
        <f t="shared" si="157"/>
        <v>0</v>
      </c>
      <c r="BH153" s="770">
        <f t="shared" si="157"/>
        <v>0</v>
      </c>
      <c r="BI153" s="770">
        <f t="shared" si="157"/>
        <v>0</v>
      </c>
      <c r="BJ153" s="770">
        <f t="shared" si="157"/>
        <v>0</v>
      </c>
      <c r="BK153" s="770">
        <f t="shared" si="157"/>
        <v>0</v>
      </c>
      <c r="BL153" s="770">
        <f t="shared" si="157"/>
        <v>0</v>
      </c>
      <c r="BM153" s="770">
        <f t="shared" si="157"/>
        <v>0</v>
      </c>
      <c r="BN153" s="770">
        <f t="shared" si="157"/>
        <v>0</v>
      </c>
      <c r="BO153" s="770">
        <f t="shared" si="157"/>
        <v>0</v>
      </c>
      <c r="BP153" s="770">
        <f t="shared" ref="BP153:CF153" si="158">+BP94</f>
        <v>0</v>
      </c>
      <c r="BQ153" s="770">
        <f t="shared" si="158"/>
        <v>0</v>
      </c>
      <c r="BR153" s="770">
        <f t="shared" si="158"/>
        <v>0</v>
      </c>
      <c r="BS153" s="770">
        <f t="shared" si="158"/>
        <v>0</v>
      </c>
      <c r="BT153" s="770">
        <f t="shared" si="158"/>
        <v>0</v>
      </c>
      <c r="BU153" s="770">
        <f t="shared" si="158"/>
        <v>0</v>
      </c>
      <c r="BV153" s="770">
        <f t="shared" si="158"/>
        <v>0</v>
      </c>
      <c r="BW153" s="770">
        <f t="shared" si="158"/>
        <v>0</v>
      </c>
      <c r="BX153" s="770">
        <f t="shared" si="158"/>
        <v>0</v>
      </c>
      <c r="BY153" s="770">
        <f t="shared" si="158"/>
        <v>0</v>
      </c>
      <c r="BZ153" s="770">
        <f t="shared" si="158"/>
        <v>0</v>
      </c>
      <c r="CA153" s="770">
        <f t="shared" si="158"/>
        <v>0</v>
      </c>
      <c r="CB153" s="770">
        <f t="shared" si="158"/>
        <v>0</v>
      </c>
      <c r="CC153" s="770">
        <f t="shared" si="158"/>
        <v>0</v>
      </c>
      <c r="CD153" s="770">
        <f t="shared" si="158"/>
        <v>0</v>
      </c>
      <c r="CE153" s="770">
        <f t="shared" si="158"/>
        <v>0</v>
      </c>
      <c r="CF153" s="770">
        <f t="shared" si="158"/>
        <v>0</v>
      </c>
    </row>
    <row r="154" spans="3:84" s="770" customFormat="1" hidden="1" x14ac:dyDescent="0.3">
      <c r="C154" s="770">
        <v>8</v>
      </c>
      <c r="D154" s="770" t="str">
        <f t="shared" ref="D154:AI154" si="159">+D100</f>
        <v>% HC</v>
      </c>
      <c r="E154" s="770">
        <f t="shared" si="159"/>
        <v>0</v>
      </c>
      <c r="F154" s="770">
        <f t="shared" si="159"/>
        <v>0</v>
      </c>
      <c r="G154" s="770">
        <f t="shared" si="159"/>
        <v>0</v>
      </c>
      <c r="H154" s="770">
        <f t="shared" si="159"/>
        <v>0</v>
      </c>
      <c r="I154" s="770">
        <f t="shared" si="159"/>
        <v>0</v>
      </c>
      <c r="J154" s="770">
        <f t="shared" si="159"/>
        <v>0</v>
      </c>
      <c r="K154" s="770">
        <f t="shared" si="159"/>
        <v>0</v>
      </c>
      <c r="L154" s="770">
        <f t="shared" si="159"/>
        <v>0</v>
      </c>
      <c r="M154" s="770">
        <f t="shared" si="159"/>
        <v>0</v>
      </c>
      <c r="N154" s="770">
        <f t="shared" si="159"/>
        <v>0</v>
      </c>
      <c r="O154" s="770">
        <f t="shared" si="159"/>
        <v>0</v>
      </c>
      <c r="P154" s="770">
        <f t="shared" si="159"/>
        <v>0</v>
      </c>
      <c r="Q154" s="770">
        <f t="shared" si="159"/>
        <v>0</v>
      </c>
      <c r="R154" s="770">
        <f t="shared" si="159"/>
        <v>0</v>
      </c>
      <c r="S154" s="770">
        <f t="shared" si="159"/>
        <v>0</v>
      </c>
      <c r="T154" s="770">
        <f t="shared" si="159"/>
        <v>0</v>
      </c>
      <c r="U154" s="770">
        <f t="shared" si="159"/>
        <v>0</v>
      </c>
      <c r="V154" s="770">
        <f t="shared" si="159"/>
        <v>0</v>
      </c>
      <c r="W154" s="770">
        <f t="shared" si="159"/>
        <v>0</v>
      </c>
      <c r="X154" s="770">
        <f t="shared" si="159"/>
        <v>0</v>
      </c>
      <c r="Y154" s="770">
        <f t="shared" si="159"/>
        <v>0</v>
      </c>
      <c r="Z154" s="770">
        <f t="shared" si="159"/>
        <v>0</v>
      </c>
      <c r="AA154" s="770">
        <f t="shared" si="159"/>
        <v>0</v>
      </c>
      <c r="AB154" s="770">
        <f t="shared" si="159"/>
        <v>0</v>
      </c>
      <c r="AC154" s="770">
        <f t="shared" si="159"/>
        <v>0</v>
      </c>
      <c r="AD154" s="770">
        <f t="shared" si="159"/>
        <v>0</v>
      </c>
      <c r="AE154" s="770">
        <f t="shared" si="159"/>
        <v>0</v>
      </c>
      <c r="AF154" s="770">
        <f t="shared" si="159"/>
        <v>0</v>
      </c>
      <c r="AG154" s="770">
        <f t="shared" si="159"/>
        <v>0</v>
      </c>
      <c r="AH154" s="770">
        <f t="shared" si="159"/>
        <v>0</v>
      </c>
      <c r="AI154" s="770">
        <f t="shared" si="159"/>
        <v>0</v>
      </c>
      <c r="AJ154" s="770">
        <f t="shared" ref="AJ154:BO154" si="160">+AJ100</f>
        <v>0</v>
      </c>
      <c r="AK154" s="770">
        <f t="shared" si="160"/>
        <v>0</v>
      </c>
      <c r="AL154" s="770">
        <f t="shared" si="160"/>
        <v>0</v>
      </c>
      <c r="AM154" s="770">
        <f t="shared" si="160"/>
        <v>0</v>
      </c>
      <c r="AN154" s="770">
        <f t="shared" si="160"/>
        <v>0</v>
      </c>
      <c r="AO154" s="770">
        <f t="shared" si="160"/>
        <v>0</v>
      </c>
      <c r="AP154" s="770">
        <f t="shared" si="160"/>
        <v>0</v>
      </c>
      <c r="AQ154" s="770">
        <f t="shared" si="160"/>
        <v>0</v>
      </c>
      <c r="AR154" s="770">
        <f t="shared" si="160"/>
        <v>0</v>
      </c>
      <c r="AS154" s="770">
        <f t="shared" si="160"/>
        <v>0</v>
      </c>
      <c r="AT154" s="770">
        <f t="shared" si="160"/>
        <v>0</v>
      </c>
      <c r="AU154" s="770">
        <f t="shared" si="160"/>
        <v>0</v>
      </c>
      <c r="AV154" s="770">
        <f t="shared" si="160"/>
        <v>0</v>
      </c>
      <c r="AW154" s="770">
        <f t="shared" si="160"/>
        <v>0</v>
      </c>
      <c r="AX154" s="770">
        <f t="shared" si="160"/>
        <v>0</v>
      </c>
      <c r="AY154" s="770">
        <f t="shared" si="160"/>
        <v>0</v>
      </c>
      <c r="AZ154" s="770">
        <f t="shared" si="160"/>
        <v>0</v>
      </c>
      <c r="BA154" s="770">
        <f t="shared" si="160"/>
        <v>0</v>
      </c>
      <c r="BB154" s="770">
        <f t="shared" si="160"/>
        <v>0</v>
      </c>
      <c r="BC154" s="770">
        <f t="shared" si="160"/>
        <v>0</v>
      </c>
      <c r="BD154" s="770">
        <f t="shared" si="160"/>
        <v>0</v>
      </c>
      <c r="BE154" s="770">
        <f t="shared" si="160"/>
        <v>0</v>
      </c>
      <c r="BF154" s="770">
        <f t="shared" si="160"/>
        <v>0</v>
      </c>
      <c r="BG154" s="770">
        <f t="shared" si="160"/>
        <v>0</v>
      </c>
      <c r="BH154" s="770">
        <f t="shared" si="160"/>
        <v>0</v>
      </c>
      <c r="BI154" s="770">
        <f t="shared" si="160"/>
        <v>0</v>
      </c>
      <c r="BJ154" s="770">
        <f t="shared" si="160"/>
        <v>0</v>
      </c>
      <c r="BK154" s="770">
        <f t="shared" si="160"/>
        <v>0</v>
      </c>
      <c r="BL154" s="770">
        <f t="shared" si="160"/>
        <v>0</v>
      </c>
      <c r="BM154" s="770">
        <f t="shared" si="160"/>
        <v>0</v>
      </c>
      <c r="BN154" s="770">
        <f t="shared" si="160"/>
        <v>0</v>
      </c>
      <c r="BO154" s="770">
        <f t="shared" si="160"/>
        <v>0</v>
      </c>
      <c r="BP154" s="770">
        <f t="shared" ref="BP154:CF154" si="161">+BP100</f>
        <v>0</v>
      </c>
      <c r="BQ154" s="770">
        <f t="shared" si="161"/>
        <v>0</v>
      </c>
      <c r="BR154" s="770">
        <f t="shared" si="161"/>
        <v>0</v>
      </c>
      <c r="BS154" s="770">
        <f t="shared" si="161"/>
        <v>0</v>
      </c>
      <c r="BT154" s="770">
        <f t="shared" si="161"/>
        <v>0</v>
      </c>
      <c r="BU154" s="770">
        <f t="shared" si="161"/>
        <v>0</v>
      </c>
      <c r="BV154" s="770">
        <f t="shared" si="161"/>
        <v>0</v>
      </c>
      <c r="BW154" s="770">
        <f t="shared" si="161"/>
        <v>0</v>
      </c>
      <c r="BX154" s="770">
        <f t="shared" si="161"/>
        <v>0</v>
      </c>
      <c r="BY154" s="770">
        <f t="shared" si="161"/>
        <v>0</v>
      </c>
      <c r="BZ154" s="770">
        <f t="shared" si="161"/>
        <v>0</v>
      </c>
      <c r="CA154" s="770">
        <f t="shared" si="161"/>
        <v>0</v>
      </c>
      <c r="CB154" s="770">
        <f t="shared" si="161"/>
        <v>0</v>
      </c>
      <c r="CC154" s="770">
        <f t="shared" si="161"/>
        <v>0</v>
      </c>
      <c r="CD154" s="770">
        <f t="shared" si="161"/>
        <v>0</v>
      </c>
      <c r="CE154" s="770">
        <f t="shared" si="161"/>
        <v>0</v>
      </c>
      <c r="CF154" s="770">
        <f t="shared" si="161"/>
        <v>0</v>
      </c>
    </row>
    <row r="155" spans="3:84" s="770" customFormat="1" hidden="1" x14ac:dyDescent="0.3">
      <c r="C155" s="770">
        <v>9</v>
      </c>
      <c r="D155" s="770" t="str">
        <f t="shared" ref="D155:AI155" si="162">+D106</f>
        <v>% HC</v>
      </c>
      <c r="E155" s="770">
        <f t="shared" si="162"/>
        <v>0</v>
      </c>
      <c r="F155" s="770">
        <f t="shared" si="162"/>
        <v>0</v>
      </c>
      <c r="G155" s="770">
        <f t="shared" si="162"/>
        <v>0</v>
      </c>
      <c r="H155" s="770">
        <f t="shared" si="162"/>
        <v>0</v>
      </c>
      <c r="I155" s="770">
        <f t="shared" si="162"/>
        <v>0</v>
      </c>
      <c r="J155" s="770">
        <f t="shared" si="162"/>
        <v>0</v>
      </c>
      <c r="K155" s="770">
        <f t="shared" si="162"/>
        <v>0</v>
      </c>
      <c r="L155" s="770">
        <f t="shared" si="162"/>
        <v>0</v>
      </c>
      <c r="M155" s="770">
        <f t="shared" si="162"/>
        <v>0</v>
      </c>
      <c r="N155" s="770">
        <f t="shared" si="162"/>
        <v>0</v>
      </c>
      <c r="O155" s="770">
        <f t="shared" si="162"/>
        <v>0</v>
      </c>
      <c r="P155" s="770">
        <f t="shared" si="162"/>
        <v>0</v>
      </c>
      <c r="Q155" s="770">
        <f t="shared" si="162"/>
        <v>0</v>
      </c>
      <c r="R155" s="770">
        <f t="shared" si="162"/>
        <v>0</v>
      </c>
      <c r="S155" s="770">
        <f t="shared" si="162"/>
        <v>0</v>
      </c>
      <c r="T155" s="770">
        <f t="shared" si="162"/>
        <v>0</v>
      </c>
      <c r="U155" s="770">
        <f t="shared" si="162"/>
        <v>0</v>
      </c>
      <c r="V155" s="770">
        <f t="shared" si="162"/>
        <v>0</v>
      </c>
      <c r="W155" s="770">
        <f t="shared" si="162"/>
        <v>0</v>
      </c>
      <c r="X155" s="770">
        <f t="shared" si="162"/>
        <v>0</v>
      </c>
      <c r="Y155" s="770">
        <f t="shared" si="162"/>
        <v>0</v>
      </c>
      <c r="Z155" s="770">
        <f t="shared" si="162"/>
        <v>0</v>
      </c>
      <c r="AA155" s="770">
        <f t="shared" si="162"/>
        <v>0</v>
      </c>
      <c r="AB155" s="770">
        <f t="shared" si="162"/>
        <v>0</v>
      </c>
      <c r="AC155" s="770">
        <f t="shared" si="162"/>
        <v>0</v>
      </c>
      <c r="AD155" s="770">
        <f t="shared" si="162"/>
        <v>0</v>
      </c>
      <c r="AE155" s="770">
        <f t="shared" si="162"/>
        <v>0</v>
      </c>
      <c r="AF155" s="770">
        <f t="shared" si="162"/>
        <v>0</v>
      </c>
      <c r="AG155" s="770">
        <f t="shared" si="162"/>
        <v>0</v>
      </c>
      <c r="AH155" s="770">
        <f t="shared" si="162"/>
        <v>0</v>
      </c>
      <c r="AI155" s="770">
        <f t="shared" si="162"/>
        <v>0</v>
      </c>
      <c r="AJ155" s="770">
        <f t="shared" ref="AJ155:BO155" si="163">+AJ106</f>
        <v>0</v>
      </c>
      <c r="AK155" s="770">
        <f t="shared" si="163"/>
        <v>0</v>
      </c>
      <c r="AL155" s="770">
        <f t="shared" si="163"/>
        <v>0</v>
      </c>
      <c r="AM155" s="770">
        <f t="shared" si="163"/>
        <v>0</v>
      </c>
      <c r="AN155" s="770">
        <f t="shared" si="163"/>
        <v>0</v>
      </c>
      <c r="AO155" s="770">
        <f t="shared" si="163"/>
        <v>0</v>
      </c>
      <c r="AP155" s="770">
        <f t="shared" si="163"/>
        <v>0</v>
      </c>
      <c r="AQ155" s="770">
        <f t="shared" si="163"/>
        <v>0</v>
      </c>
      <c r="AR155" s="770">
        <f t="shared" si="163"/>
        <v>0</v>
      </c>
      <c r="AS155" s="770">
        <f t="shared" si="163"/>
        <v>0</v>
      </c>
      <c r="AT155" s="770">
        <f t="shared" si="163"/>
        <v>0</v>
      </c>
      <c r="AU155" s="770">
        <f t="shared" si="163"/>
        <v>0</v>
      </c>
      <c r="AV155" s="770">
        <f t="shared" si="163"/>
        <v>0</v>
      </c>
      <c r="AW155" s="770">
        <f t="shared" si="163"/>
        <v>0</v>
      </c>
      <c r="AX155" s="770">
        <f t="shared" si="163"/>
        <v>0</v>
      </c>
      <c r="AY155" s="770">
        <f t="shared" si="163"/>
        <v>0</v>
      </c>
      <c r="AZ155" s="770">
        <f t="shared" si="163"/>
        <v>0</v>
      </c>
      <c r="BA155" s="770">
        <f t="shared" si="163"/>
        <v>0</v>
      </c>
      <c r="BB155" s="770">
        <f t="shared" si="163"/>
        <v>0</v>
      </c>
      <c r="BC155" s="770">
        <f t="shared" si="163"/>
        <v>0</v>
      </c>
      <c r="BD155" s="770">
        <f t="shared" si="163"/>
        <v>0</v>
      </c>
      <c r="BE155" s="770">
        <f t="shared" si="163"/>
        <v>0</v>
      </c>
      <c r="BF155" s="770">
        <f t="shared" si="163"/>
        <v>0</v>
      </c>
      <c r="BG155" s="770">
        <f t="shared" si="163"/>
        <v>0</v>
      </c>
      <c r="BH155" s="770">
        <f t="shared" si="163"/>
        <v>0</v>
      </c>
      <c r="BI155" s="770">
        <f t="shared" si="163"/>
        <v>0</v>
      </c>
      <c r="BJ155" s="770">
        <f t="shared" si="163"/>
        <v>0</v>
      </c>
      <c r="BK155" s="770">
        <f t="shared" si="163"/>
        <v>0</v>
      </c>
      <c r="BL155" s="770">
        <f t="shared" si="163"/>
        <v>0</v>
      </c>
      <c r="BM155" s="770">
        <f t="shared" si="163"/>
        <v>0</v>
      </c>
      <c r="BN155" s="770">
        <f t="shared" si="163"/>
        <v>0</v>
      </c>
      <c r="BO155" s="770">
        <f t="shared" si="163"/>
        <v>0</v>
      </c>
      <c r="BP155" s="770">
        <f t="shared" ref="BP155:CF155" si="164">+BP106</f>
        <v>0</v>
      </c>
      <c r="BQ155" s="770">
        <f t="shared" si="164"/>
        <v>0</v>
      </c>
      <c r="BR155" s="770">
        <f t="shared" si="164"/>
        <v>0</v>
      </c>
      <c r="BS155" s="770">
        <f t="shared" si="164"/>
        <v>0</v>
      </c>
      <c r="BT155" s="770">
        <f t="shared" si="164"/>
        <v>0</v>
      </c>
      <c r="BU155" s="770">
        <f t="shared" si="164"/>
        <v>0</v>
      </c>
      <c r="BV155" s="770">
        <f t="shared" si="164"/>
        <v>0</v>
      </c>
      <c r="BW155" s="770">
        <f t="shared" si="164"/>
        <v>0</v>
      </c>
      <c r="BX155" s="770">
        <f t="shared" si="164"/>
        <v>0</v>
      </c>
      <c r="BY155" s="770">
        <f t="shared" si="164"/>
        <v>0</v>
      </c>
      <c r="BZ155" s="770">
        <f t="shared" si="164"/>
        <v>0</v>
      </c>
      <c r="CA155" s="770">
        <f t="shared" si="164"/>
        <v>0</v>
      </c>
      <c r="CB155" s="770">
        <f t="shared" si="164"/>
        <v>0</v>
      </c>
      <c r="CC155" s="770">
        <f t="shared" si="164"/>
        <v>0</v>
      </c>
      <c r="CD155" s="770">
        <f t="shared" si="164"/>
        <v>0</v>
      </c>
      <c r="CE155" s="770">
        <f t="shared" si="164"/>
        <v>0</v>
      </c>
      <c r="CF155" s="770">
        <f t="shared" si="164"/>
        <v>0</v>
      </c>
    </row>
    <row r="156" spans="3:84" s="770" customFormat="1" hidden="1" x14ac:dyDescent="0.3">
      <c r="C156" s="770">
        <v>10</v>
      </c>
      <c r="D156" s="770" t="str">
        <f t="shared" ref="D156:AI156" si="165">+D112</f>
        <v>% HC</v>
      </c>
      <c r="E156" s="770">
        <f t="shared" si="165"/>
        <v>0</v>
      </c>
      <c r="F156" s="770">
        <f t="shared" si="165"/>
        <v>0</v>
      </c>
      <c r="G156" s="770">
        <f t="shared" si="165"/>
        <v>0</v>
      </c>
      <c r="H156" s="770">
        <f t="shared" si="165"/>
        <v>0</v>
      </c>
      <c r="I156" s="770">
        <f t="shared" si="165"/>
        <v>0</v>
      </c>
      <c r="J156" s="770">
        <f t="shared" si="165"/>
        <v>0</v>
      </c>
      <c r="K156" s="770">
        <f t="shared" si="165"/>
        <v>0</v>
      </c>
      <c r="L156" s="770">
        <f t="shared" si="165"/>
        <v>0</v>
      </c>
      <c r="M156" s="770">
        <f t="shared" si="165"/>
        <v>0</v>
      </c>
      <c r="N156" s="770">
        <f t="shared" si="165"/>
        <v>0</v>
      </c>
      <c r="O156" s="770">
        <f t="shared" si="165"/>
        <v>0</v>
      </c>
      <c r="P156" s="770">
        <f t="shared" si="165"/>
        <v>0</v>
      </c>
      <c r="Q156" s="770">
        <f t="shared" si="165"/>
        <v>0</v>
      </c>
      <c r="R156" s="770">
        <f t="shared" si="165"/>
        <v>0</v>
      </c>
      <c r="S156" s="770">
        <f t="shared" si="165"/>
        <v>0</v>
      </c>
      <c r="T156" s="770">
        <f t="shared" si="165"/>
        <v>0</v>
      </c>
      <c r="U156" s="770">
        <f t="shared" si="165"/>
        <v>0</v>
      </c>
      <c r="V156" s="770">
        <f t="shared" si="165"/>
        <v>0</v>
      </c>
      <c r="W156" s="770">
        <f t="shared" si="165"/>
        <v>0</v>
      </c>
      <c r="X156" s="770">
        <f t="shared" si="165"/>
        <v>0</v>
      </c>
      <c r="Y156" s="770">
        <f t="shared" si="165"/>
        <v>0</v>
      </c>
      <c r="Z156" s="770">
        <f t="shared" si="165"/>
        <v>0</v>
      </c>
      <c r="AA156" s="770">
        <f t="shared" si="165"/>
        <v>0</v>
      </c>
      <c r="AB156" s="770">
        <f t="shared" si="165"/>
        <v>0</v>
      </c>
      <c r="AC156" s="770">
        <f t="shared" si="165"/>
        <v>0</v>
      </c>
      <c r="AD156" s="770">
        <f t="shared" si="165"/>
        <v>0</v>
      </c>
      <c r="AE156" s="770">
        <f t="shared" si="165"/>
        <v>0</v>
      </c>
      <c r="AF156" s="770">
        <f t="shared" si="165"/>
        <v>0</v>
      </c>
      <c r="AG156" s="770">
        <f t="shared" si="165"/>
        <v>0</v>
      </c>
      <c r="AH156" s="770">
        <f t="shared" si="165"/>
        <v>0</v>
      </c>
      <c r="AI156" s="770">
        <f t="shared" si="165"/>
        <v>0</v>
      </c>
      <c r="AJ156" s="770">
        <f t="shared" ref="AJ156:BO156" si="166">+AJ112</f>
        <v>0</v>
      </c>
      <c r="AK156" s="770">
        <f t="shared" si="166"/>
        <v>0</v>
      </c>
      <c r="AL156" s="770">
        <f t="shared" si="166"/>
        <v>0</v>
      </c>
      <c r="AM156" s="770">
        <f t="shared" si="166"/>
        <v>0</v>
      </c>
      <c r="AN156" s="770">
        <f t="shared" si="166"/>
        <v>0</v>
      </c>
      <c r="AO156" s="770">
        <f t="shared" si="166"/>
        <v>0</v>
      </c>
      <c r="AP156" s="770">
        <f t="shared" si="166"/>
        <v>0</v>
      </c>
      <c r="AQ156" s="770">
        <f t="shared" si="166"/>
        <v>0</v>
      </c>
      <c r="AR156" s="770">
        <f t="shared" si="166"/>
        <v>0</v>
      </c>
      <c r="AS156" s="770">
        <f t="shared" si="166"/>
        <v>0</v>
      </c>
      <c r="AT156" s="770">
        <f t="shared" si="166"/>
        <v>0</v>
      </c>
      <c r="AU156" s="770">
        <f t="shared" si="166"/>
        <v>0</v>
      </c>
      <c r="AV156" s="770">
        <f t="shared" si="166"/>
        <v>0</v>
      </c>
      <c r="AW156" s="770">
        <f t="shared" si="166"/>
        <v>0</v>
      </c>
      <c r="AX156" s="770">
        <f t="shared" si="166"/>
        <v>0</v>
      </c>
      <c r="AY156" s="770">
        <f t="shared" si="166"/>
        <v>0</v>
      </c>
      <c r="AZ156" s="770">
        <f t="shared" si="166"/>
        <v>0</v>
      </c>
      <c r="BA156" s="770">
        <f t="shared" si="166"/>
        <v>0</v>
      </c>
      <c r="BB156" s="770">
        <f t="shared" si="166"/>
        <v>0</v>
      </c>
      <c r="BC156" s="770">
        <f t="shared" si="166"/>
        <v>0</v>
      </c>
      <c r="BD156" s="770">
        <f t="shared" si="166"/>
        <v>0</v>
      </c>
      <c r="BE156" s="770">
        <f t="shared" si="166"/>
        <v>0</v>
      </c>
      <c r="BF156" s="770">
        <f t="shared" si="166"/>
        <v>0</v>
      </c>
      <c r="BG156" s="770">
        <f t="shared" si="166"/>
        <v>0</v>
      </c>
      <c r="BH156" s="770">
        <f t="shared" si="166"/>
        <v>0</v>
      </c>
      <c r="BI156" s="770">
        <f t="shared" si="166"/>
        <v>0</v>
      </c>
      <c r="BJ156" s="770">
        <f t="shared" si="166"/>
        <v>0</v>
      </c>
      <c r="BK156" s="770">
        <f t="shared" si="166"/>
        <v>0</v>
      </c>
      <c r="BL156" s="770">
        <f t="shared" si="166"/>
        <v>0</v>
      </c>
      <c r="BM156" s="770">
        <f t="shared" si="166"/>
        <v>0</v>
      </c>
      <c r="BN156" s="770">
        <f t="shared" si="166"/>
        <v>0</v>
      </c>
      <c r="BO156" s="770">
        <f t="shared" si="166"/>
        <v>0</v>
      </c>
      <c r="BP156" s="770">
        <f t="shared" ref="BP156:CF156" si="167">+BP112</f>
        <v>0</v>
      </c>
      <c r="BQ156" s="770">
        <f t="shared" si="167"/>
        <v>0</v>
      </c>
      <c r="BR156" s="770">
        <f t="shared" si="167"/>
        <v>0</v>
      </c>
      <c r="BS156" s="770">
        <f t="shared" si="167"/>
        <v>0</v>
      </c>
      <c r="BT156" s="770">
        <f t="shared" si="167"/>
        <v>0</v>
      </c>
      <c r="BU156" s="770">
        <f t="shared" si="167"/>
        <v>0</v>
      </c>
      <c r="BV156" s="770">
        <f t="shared" si="167"/>
        <v>0</v>
      </c>
      <c r="BW156" s="770">
        <f t="shared" si="167"/>
        <v>0</v>
      </c>
      <c r="BX156" s="770">
        <f t="shared" si="167"/>
        <v>0</v>
      </c>
      <c r="BY156" s="770">
        <f t="shared" si="167"/>
        <v>0</v>
      </c>
      <c r="BZ156" s="770">
        <f t="shared" si="167"/>
        <v>0</v>
      </c>
      <c r="CA156" s="770">
        <f t="shared" si="167"/>
        <v>0</v>
      </c>
      <c r="CB156" s="770">
        <f t="shared" si="167"/>
        <v>0</v>
      </c>
      <c r="CC156" s="770">
        <f t="shared" si="167"/>
        <v>0</v>
      </c>
      <c r="CD156" s="770">
        <f t="shared" si="167"/>
        <v>0</v>
      </c>
      <c r="CE156" s="770">
        <f t="shared" si="167"/>
        <v>0</v>
      </c>
      <c r="CF156" s="770">
        <f t="shared" si="167"/>
        <v>0</v>
      </c>
    </row>
    <row r="157" spans="3:84" s="770" customFormat="1" hidden="1" x14ac:dyDescent="0.3">
      <c r="D157" s="773" t="s">
        <v>269</v>
      </c>
      <c r="E157" s="774">
        <f>+IFERROR(SUMPRODUCT(E147:E156,E173:E182)/E183,0)</f>
        <v>0</v>
      </c>
      <c r="F157" s="774">
        <f t="shared" ref="F157:BQ157" si="168">+IFERROR(SUMPRODUCT(F147:F156,F173:F182)/F183,0)</f>
        <v>0</v>
      </c>
      <c r="G157" s="774">
        <f t="shared" si="168"/>
        <v>0</v>
      </c>
      <c r="H157" s="774">
        <f t="shared" si="168"/>
        <v>0</v>
      </c>
      <c r="I157" s="774">
        <f t="shared" si="168"/>
        <v>0</v>
      </c>
      <c r="J157" s="774">
        <f t="shared" si="168"/>
        <v>30</v>
      </c>
      <c r="K157" s="774">
        <f t="shared" si="168"/>
        <v>29.999999999999996</v>
      </c>
      <c r="L157" s="774">
        <f t="shared" si="168"/>
        <v>30</v>
      </c>
      <c r="M157" s="774">
        <f t="shared" si="168"/>
        <v>32</v>
      </c>
      <c r="N157" s="774">
        <f t="shared" si="168"/>
        <v>32</v>
      </c>
      <c r="O157" s="774">
        <f t="shared" si="168"/>
        <v>0</v>
      </c>
      <c r="P157" s="774">
        <f t="shared" si="168"/>
        <v>0</v>
      </c>
      <c r="Q157" s="774">
        <f t="shared" si="168"/>
        <v>0</v>
      </c>
      <c r="R157" s="774">
        <f t="shared" si="168"/>
        <v>0</v>
      </c>
      <c r="S157" s="774">
        <f t="shared" si="168"/>
        <v>0</v>
      </c>
      <c r="T157" s="774">
        <f t="shared" si="168"/>
        <v>0</v>
      </c>
      <c r="U157" s="774">
        <f t="shared" si="168"/>
        <v>0</v>
      </c>
      <c r="V157" s="774">
        <f t="shared" si="168"/>
        <v>0</v>
      </c>
      <c r="W157" s="774">
        <f t="shared" si="168"/>
        <v>0</v>
      </c>
      <c r="X157" s="774">
        <f t="shared" si="168"/>
        <v>0</v>
      </c>
      <c r="Y157" s="774">
        <f t="shared" si="168"/>
        <v>0</v>
      </c>
      <c r="Z157" s="774">
        <f t="shared" si="168"/>
        <v>0</v>
      </c>
      <c r="AA157" s="774">
        <f t="shared" si="168"/>
        <v>0</v>
      </c>
      <c r="AB157" s="774">
        <f t="shared" si="168"/>
        <v>0</v>
      </c>
      <c r="AC157" s="774">
        <f t="shared" si="168"/>
        <v>0</v>
      </c>
      <c r="AD157" s="774">
        <f t="shared" si="168"/>
        <v>0</v>
      </c>
      <c r="AE157" s="774">
        <f t="shared" si="168"/>
        <v>0</v>
      </c>
      <c r="AF157" s="774">
        <f t="shared" si="168"/>
        <v>0</v>
      </c>
      <c r="AG157" s="774">
        <f t="shared" si="168"/>
        <v>0</v>
      </c>
      <c r="AH157" s="774">
        <f t="shared" si="168"/>
        <v>0</v>
      </c>
      <c r="AI157" s="774">
        <f t="shared" si="168"/>
        <v>0</v>
      </c>
      <c r="AJ157" s="774">
        <f t="shared" si="168"/>
        <v>0</v>
      </c>
      <c r="AK157" s="774">
        <f t="shared" si="168"/>
        <v>0</v>
      </c>
      <c r="AL157" s="774">
        <f t="shared" si="168"/>
        <v>0</v>
      </c>
      <c r="AM157" s="774">
        <f t="shared" si="168"/>
        <v>0</v>
      </c>
      <c r="AN157" s="774">
        <f t="shared" si="168"/>
        <v>0</v>
      </c>
      <c r="AO157" s="774">
        <f t="shared" si="168"/>
        <v>0</v>
      </c>
      <c r="AP157" s="774">
        <f t="shared" si="168"/>
        <v>0</v>
      </c>
      <c r="AQ157" s="774">
        <f t="shared" si="168"/>
        <v>0</v>
      </c>
      <c r="AR157" s="774">
        <f t="shared" si="168"/>
        <v>0</v>
      </c>
      <c r="AS157" s="774">
        <f t="shared" si="168"/>
        <v>0</v>
      </c>
      <c r="AT157" s="774">
        <f t="shared" si="168"/>
        <v>0</v>
      </c>
      <c r="AU157" s="774">
        <f t="shared" si="168"/>
        <v>0</v>
      </c>
      <c r="AV157" s="774">
        <f t="shared" si="168"/>
        <v>0</v>
      </c>
      <c r="AW157" s="774">
        <f t="shared" si="168"/>
        <v>0</v>
      </c>
      <c r="AX157" s="774">
        <f t="shared" si="168"/>
        <v>0</v>
      </c>
      <c r="AY157" s="774">
        <f t="shared" si="168"/>
        <v>0</v>
      </c>
      <c r="AZ157" s="774">
        <f t="shared" si="168"/>
        <v>0</v>
      </c>
      <c r="BA157" s="774">
        <f t="shared" si="168"/>
        <v>0</v>
      </c>
      <c r="BB157" s="774">
        <f t="shared" si="168"/>
        <v>0</v>
      </c>
      <c r="BC157" s="774">
        <f t="shared" si="168"/>
        <v>0</v>
      </c>
      <c r="BD157" s="774">
        <f t="shared" si="168"/>
        <v>0</v>
      </c>
      <c r="BE157" s="774">
        <f t="shared" si="168"/>
        <v>0</v>
      </c>
      <c r="BF157" s="774">
        <f t="shared" si="168"/>
        <v>0</v>
      </c>
      <c r="BG157" s="774">
        <f t="shared" si="168"/>
        <v>0</v>
      </c>
      <c r="BH157" s="774">
        <f t="shared" si="168"/>
        <v>0</v>
      </c>
      <c r="BI157" s="774">
        <f t="shared" si="168"/>
        <v>0</v>
      </c>
      <c r="BJ157" s="774">
        <f t="shared" si="168"/>
        <v>0</v>
      </c>
      <c r="BK157" s="774">
        <f t="shared" si="168"/>
        <v>0</v>
      </c>
      <c r="BL157" s="774">
        <f t="shared" si="168"/>
        <v>0</v>
      </c>
      <c r="BM157" s="774">
        <f t="shared" si="168"/>
        <v>0</v>
      </c>
      <c r="BN157" s="774">
        <f t="shared" si="168"/>
        <v>0</v>
      </c>
      <c r="BO157" s="774">
        <f t="shared" si="168"/>
        <v>0</v>
      </c>
      <c r="BP157" s="774">
        <f t="shared" si="168"/>
        <v>0</v>
      </c>
      <c r="BQ157" s="774">
        <f t="shared" si="168"/>
        <v>0</v>
      </c>
      <c r="BR157" s="774">
        <f t="shared" ref="BR157:CF157" si="169">+IFERROR(SUMPRODUCT(BR147:BR156,BR173:BR182)/BR183,0)</f>
        <v>0</v>
      </c>
      <c r="BS157" s="774">
        <f t="shared" si="169"/>
        <v>0</v>
      </c>
      <c r="BT157" s="774">
        <f t="shared" si="169"/>
        <v>0</v>
      </c>
      <c r="BU157" s="774">
        <f t="shared" si="169"/>
        <v>0</v>
      </c>
      <c r="BV157" s="774">
        <f t="shared" si="169"/>
        <v>0</v>
      </c>
      <c r="BW157" s="774">
        <f t="shared" si="169"/>
        <v>0</v>
      </c>
      <c r="BX157" s="774">
        <f t="shared" si="169"/>
        <v>0</v>
      </c>
      <c r="BY157" s="774">
        <f t="shared" si="169"/>
        <v>0</v>
      </c>
      <c r="BZ157" s="774">
        <f t="shared" si="169"/>
        <v>0</v>
      </c>
      <c r="CA157" s="774">
        <f t="shared" si="169"/>
        <v>0</v>
      </c>
      <c r="CB157" s="774">
        <f t="shared" si="169"/>
        <v>0</v>
      </c>
      <c r="CC157" s="774">
        <f t="shared" si="169"/>
        <v>0</v>
      </c>
      <c r="CD157" s="774">
        <f t="shared" si="169"/>
        <v>0</v>
      </c>
      <c r="CE157" s="774">
        <f t="shared" si="169"/>
        <v>0</v>
      </c>
      <c r="CF157" s="774">
        <f t="shared" si="169"/>
        <v>0</v>
      </c>
    </row>
    <row r="158" spans="3:84" s="770" customFormat="1" hidden="1" x14ac:dyDescent="0.3">
      <c r="D158" s="775" t="s">
        <v>271</v>
      </c>
      <c r="E158" s="774">
        <f>+IFERROR(AVERAGEIF(E147:E156,"&gt;0"),0)</f>
        <v>0</v>
      </c>
      <c r="F158" s="774">
        <f t="shared" ref="F158:BQ158" si="170">+IFERROR(AVERAGEIF(F147:F156,"&gt;0"),0)</f>
        <v>0</v>
      </c>
      <c r="G158" s="774">
        <f t="shared" si="170"/>
        <v>0</v>
      </c>
      <c r="H158" s="774">
        <f t="shared" si="170"/>
        <v>0</v>
      </c>
      <c r="I158" s="774">
        <f t="shared" si="170"/>
        <v>0</v>
      </c>
      <c r="J158" s="774">
        <f t="shared" si="170"/>
        <v>30</v>
      </c>
      <c r="K158" s="774">
        <f t="shared" si="170"/>
        <v>30</v>
      </c>
      <c r="L158" s="774">
        <f t="shared" si="170"/>
        <v>30</v>
      </c>
      <c r="M158" s="774">
        <f t="shared" si="170"/>
        <v>32</v>
      </c>
      <c r="N158" s="774">
        <f t="shared" si="170"/>
        <v>32</v>
      </c>
      <c r="O158" s="774">
        <f t="shared" si="170"/>
        <v>0</v>
      </c>
      <c r="P158" s="774">
        <f t="shared" si="170"/>
        <v>0</v>
      </c>
      <c r="Q158" s="774">
        <f t="shared" si="170"/>
        <v>0</v>
      </c>
      <c r="R158" s="774">
        <f t="shared" si="170"/>
        <v>0</v>
      </c>
      <c r="S158" s="774">
        <f t="shared" si="170"/>
        <v>0</v>
      </c>
      <c r="T158" s="774">
        <f t="shared" si="170"/>
        <v>0</v>
      </c>
      <c r="U158" s="774">
        <f t="shared" si="170"/>
        <v>0</v>
      </c>
      <c r="V158" s="774">
        <f t="shared" si="170"/>
        <v>0</v>
      </c>
      <c r="W158" s="774">
        <f t="shared" si="170"/>
        <v>0</v>
      </c>
      <c r="X158" s="774">
        <f t="shared" si="170"/>
        <v>0</v>
      </c>
      <c r="Y158" s="774">
        <f t="shared" si="170"/>
        <v>0</v>
      </c>
      <c r="Z158" s="774">
        <f t="shared" si="170"/>
        <v>0</v>
      </c>
      <c r="AA158" s="774">
        <f t="shared" si="170"/>
        <v>0</v>
      </c>
      <c r="AB158" s="774">
        <f t="shared" si="170"/>
        <v>0</v>
      </c>
      <c r="AC158" s="774">
        <f t="shared" si="170"/>
        <v>0</v>
      </c>
      <c r="AD158" s="774">
        <f t="shared" si="170"/>
        <v>0</v>
      </c>
      <c r="AE158" s="774">
        <f t="shared" si="170"/>
        <v>0</v>
      </c>
      <c r="AF158" s="774">
        <f t="shared" si="170"/>
        <v>0</v>
      </c>
      <c r="AG158" s="774">
        <f t="shared" si="170"/>
        <v>0</v>
      </c>
      <c r="AH158" s="774">
        <f t="shared" si="170"/>
        <v>0</v>
      </c>
      <c r="AI158" s="774">
        <f t="shared" si="170"/>
        <v>0</v>
      </c>
      <c r="AJ158" s="774">
        <f t="shared" si="170"/>
        <v>0</v>
      </c>
      <c r="AK158" s="774">
        <f t="shared" si="170"/>
        <v>0</v>
      </c>
      <c r="AL158" s="774">
        <f t="shared" si="170"/>
        <v>0</v>
      </c>
      <c r="AM158" s="774">
        <f t="shared" si="170"/>
        <v>0</v>
      </c>
      <c r="AN158" s="774">
        <f t="shared" si="170"/>
        <v>0</v>
      </c>
      <c r="AO158" s="774">
        <f t="shared" si="170"/>
        <v>0</v>
      </c>
      <c r="AP158" s="774">
        <f t="shared" si="170"/>
        <v>0</v>
      </c>
      <c r="AQ158" s="774">
        <f t="shared" si="170"/>
        <v>0</v>
      </c>
      <c r="AR158" s="774">
        <f t="shared" si="170"/>
        <v>0</v>
      </c>
      <c r="AS158" s="774">
        <f t="shared" si="170"/>
        <v>0</v>
      </c>
      <c r="AT158" s="774">
        <f t="shared" si="170"/>
        <v>0</v>
      </c>
      <c r="AU158" s="774">
        <f t="shared" si="170"/>
        <v>0</v>
      </c>
      <c r="AV158" s="774">
        <f t="shared" si="170"/>
        <v>0</v>
      </c>
      <c r="AW158" s="774">
        <f t="shared" si="170"/>
        <v>0</v>
      </c>
      <c r="AX158" s="774">
        <f t="shared" si="170"/>
        <v>0</v>
      </c>
      <c r="AY158" s="774">
        <f t="shared" si="170"/>
        <v>0</v>
      </c>
      <c r="AZ158" s="774">
        <f t="shared" si="170"/>
        <v>0</v>
      </c>
      <c r="BA158" s="774">
        <f t="shared" si="170"/>
        <v>0</v>
      </c>
      <c r="BB158" s="774">
        <f t="shared" si="170"/>
        <v>0</v>
      </c>
      <c r="BC158" s="774">
        <f t="shared" si="170"/>
        <v>0</v>
      </c>
      <c r="BD158" s="774">
        <f t="shared" si="170"/>
        <v>0</v>
      </c>
      <c r="BE158" s="774">
        <f t="shared" si="170"/>
        <v>0</v>
      </c>
      <c r="BF158" s="774">
        <f t="shared" si="170"/>
        <v>0</v>
      </c>
      <c r="BG158" s="774">
        <f t="shared" si="170"/>
        <v>0</v>
      </c>
      <c r="BH158" s="774">
        <f t="shared" si="170"/>
        <v>0</v>
      </c>
      <c r="BI158" s="774">
        <f t="shared" si="170"/>
        <v>0</v>
      </c>
      <c r="BJ158" s="774">
        <f t="shared" si="170"/>
        <v>0</v>
      </c>
      <c r="BK158" s="774">
        <f t="shared" si="170"/>
        <v>0</v>
      </c>
      <c r="BL158" s="774">
        <f t="shared" si="170"/>
        <v>0</v>
      </c>
      <c r="BM158" s="774">
        <f t="shared" si="170"/>
        <v>0</v>
      </c>
      <c r="BN158" s="774">
        <f t="shared" si="170"/>
        <v>0</v>
      </c>
      <c r="BO158" s="774">
        <f t="shared" si="170"/>
        <v>0</v>
      </c>
      <c r="BP158" s="774">
        <f t="shared" si="170"/>
        <v>0</v>
      </c>
      <c r="BQ158" s="774">
        <f t="shared" si="170"/>
        <v>0</v>
      </c>
      <c r="BR158" s="774">
        <f t="shared" ref="BR158:CF158" si="171">+IFERROR(AVERAGEIF(BR147:BR156,"&gt;0"),0)</f>
        <v>0</v>
      </c>
      <c r="BS158" s="774">
        <f t="shared" si="171"/>
        <v>0</v>
      </c>
      <c r="BT158" s="774">
        <f t="shared" si="171"/>
        <v>0</v>
      </c>
      <c r="BU158" s="774">
        <f t="shared" si="171"/>
        <v>0</v>
      </c>
      <c r="BV158" s="774">
        <f t="shared" si="171"/>
        <v>0</v>
      </c>
      <c r="BW158" s="774">
        <f t="shared" si="171"/>
        <v>0</v>
      </c>
      <c r="BX158" s="774">
        <f t="shared" si="171"/>
        <v>0</v>
      </c>
      <c r="BY158" s="774">
        <f t="shared" si="171"/>
        <v>0</v>
      </c>
      <c r="BZ158" s="774">
        <f t="shared" si="171"/>
        <v>0</v>
      </c>
      <c r="CA158" s="774">
        <f t="shared" si="171"/>
        <v>0</v>
      </c>
      <c r="CB158" s="774">
        <f t="shared" si="171"/>
        <v>0</v>
      </c>
      <c r="CC158" s="774">
        <f t="shared" si="171"/>
        <v>0</v>
      </c>
      <c r="CD158" s="774">
        <f t="shared" si="171"/>
        <v>0</v>
      </c>
      <c r="CE158" s="774">
        <f t="shared" si="171"/>
        <v>0</v>
      </c>
      <c r="CF158" s="774">
        <f t="shared" si="171"/>
        <v>0</v>
      </c>
    </row>
    <row r="159" spans="3:84" s="770" customFormat="1" hidden="1" x14ac:dyDescent="0.3"/>
    <row r="160" spans="3:84" s="770" customFormat="1" hidden="1" x14ac:dyDescent="0.3">
      <c r="C160" s="770">
        <v>1</v>
      </c>
      <c r="D160" s="770" t="str">
        <f t="shared" ref="D160:AI160" si="172">+D59</f>
        <v>% SOLIDOS</v>
      </c>
      <c r="E160" s="770">
        <f t="shared" si="172"/>
        <v>0</v>
      </c>
      <c r="F160" s="770">
        <f t="shared" si="172"/>
        <v>0</v>
      </c>
      <c r="G160" s="770">
        <f t="shared" si="172"/>
        <v>0</v>
      </c>
      <c r="H160" s="770">
        <f t="shared" si="172"/>
        <v>0</v>
      </c>
      <c r="I160" s="770">
        <f t="shared" si="172"/>
        <v>0</v>
      </c>
      <c r="J160" s="770">
        <f t="shared" si="172"/>
        <v>62</v>
      </c>
      <c r="K160" s="770">
        <f t="shared" si="172"/>
        <v>60</v>
      </c>
      <c r="L160" s="770">
        <f t="shared" si="172"/>
        <v>62</v>
      </c>
      <c r="M160" s="770">
        <f t="shared" si="172"/>
        <v>59</v>
      </c>
      <c r="N160" s="770">
        <f t="shared" si="172"/>
        <v>58</v>
      </c>
      <c r="O160" s="770">
        <f t="shared" si="172"/>
        <v>0</v>
      </c>
      <c r="P160" s="770">
        <f t="shared" si="172"/>
        <v>0</v>
      </c>
      <c r="Q160" s="770">
        <f t="shared" si="172"/>
        <v>0</v>
      </c>
      <c r="R160" s="770">
        <f t="shared" si="172"/>
        <v>0</v>
      </c>
      <c r="S160" s="770">
        <f t="shared" si="172"/>
        <v>0</v>
      </c>
      <c r="T160" s="770">
        <f t="shared" si="172"/>
        <v>0</v>
      </c>
      <c r="U160" s="770">
        <f t="shared" si="172"/>
        <v>0</v>
      </c>
      <c r="V160" s="770">
        <f t="shared" si="172"/>
        <v>0</v>
      </c>
      <c r="W160" s="770">
        <f t="shared" si="172"/>
        <v>0</v>
      </c>
      <c r="X160" s="770">
        <f t="shared" si="172"/>
        <v>0</v>
      </c>
      <c r="Y160" s="770">
        <f t="shared" si="172"/>
        <v>0</v>
      </c>
      <c r="Z160" s="770">
        <f t="shared" si="172"/>
        <v>0</v>
      </c>
      <c r="AA160" s="770">
        <f t="shared" si="172"/>
        <v>0</v>
      </c>
      <c r="AB160" s="770">
        <f t="shared" si="172"/>
        <v>0</v>
      </c>
      <c r="AC160" s="770">
        <f t="shared" si="172"/>
        <v>0</v>
      </c>
      <c r="AD160" s="770">
        <f t="shared" si="172"/>
        <v>0</v>
      </c>
      <c r="AE160" s="770">
        <f t="shared" si="172"/>
        <v>0</v>
      </c>
      <c r="AF160" s="770">
        <f t="shared" si="172"/>
        <v>0</v>
      </c>
      <c r="AG160" s="770">
        <f t="shared" si="172"/>
        <v>0</v>
      </c>
      <c r="AH160" s="770">
        <f t="shared" si="172"/>
        <v>0</v>
      </c>
      <c r="AI160" s="770">
        <f t="shared" si="172"/>
        <v>0</v>
      </c>
      <c r="AJ160" s="770">
        <f t="shared" ref="AJ160:BO160" si="173">+AJ59</f>
        <v>0</v>
      </c>
      <c r="AK160" s="770">
        <f t="shared" si="173"/>
        <v>0</v>
      </c>
      <c r="AL160" s="770">
        <f t="shared" si="173"/>
        <v>0</v>
      </c>
      <c r="AM160" s="770">
        <f t="shared" si="173"/>
        <v>0</v>
      </c>
      <c r="AN160" s="770">
        <f t="shared" si="173"/>
        <v>0</v>
      </c>
      <c r="AO160" s="770">
        <f t="shared" si="173"/>
        <v>0</v>
      </c>
      <c r="AP160" s="770">
        <f t="shared" si="173"/>
        <v>0</v>
      </c>
      <c r="AQ160" s="770">
        <f t="shared" si="173"/>
        <v>0</v>
      </c>
      <c r="AR160" s="770">
        <f t="shared" si="173"/>
        <v>0</v>
      </c>
      <c r="AS160" s="770">
        <f t="shared" si="173"/>
        <v>0</v>
      </c>
      <c r="AT160" s="770">
        <f t="shared" si="173"/>
        <v>0</v>
      </c>
      <c r="AU160" s="770">
        <f t="shared" si="173"/>
        <v>0</v>
      </c>
      <c r="AV160" s="770">
        <f t="shared" si="173"/>
        <v>0</v>
      </c>
      <c r="AW160" s="770">
        <f t="shared" si="173"/>
        <v>0</v>
      </c>
      <c r="AX160" s="770">
        <f t="shared" si="173"/>
        <v>0</v>
      </c>
      <c r="AY160" s="770">
        <f t="shared" si="173"/>
        <v>0</v>
      </c>
      <c r="AZ160" s="770">
        <f t="shared" si="173"/>
        <v>0</v>
      </c>
      <c r="BA160" s="770">
        <f t="shared" si="173"/>
        <v>0</v>
      </c>
      <c r="BB160" s="770">
        <f t="shared" si="173"/>
        <v>0</v>
      </c>
      <c r="BC160" s="770">
        <f t="shared" si="173"/>
        <v>0</v>
      </c>
      <c r="BD160" s="770">
        <f t="shared" si="173"/>
        <v>0</v>
      </c>
      <c r="BE160" s="770">
        <f t="shared" si="173"/>
        <v>0</v>
      </c>
      <c r="BF160" s="770">
        <f t="shared" si="173"/>
        <v>0</v>
      </c>
      <c r="BG160" s="770">
        <f t="shared" si="173"/>
        <v>0</v>
      </c>
      <c r="BH160" s="770">
        <f t="shared" si="173"/>
        <v>0</v>
      </c>
      <c r="BI160" s="770">
        <f t="shared" si="173"/>
        <v>0</v>
      </c>
      <c r="BJ160" s="770">
        <f t="shared" si="173"/>
        <v>0</v>
      </c>
      <c r="BK160" s="770">
        <f t="shared" si="173"/>
        <v>0</v>
      </c>
      <c r="BL160" s="770">
        <f t="shared" si="173"/>
        <v>0</v>
      </c>
      <c r="BM160" s="770">
        <f t="shared" si="173"/>
        <v>0</v>
      </c>
      <c r="BN160" s="770">
        <f t="shared" si="173"/>
        <v>0</v>
      </c>
      <c r="BO160" s="770">
        <f t="shared" si="173"/>
        <v>0</v>
      </c>
      <c r="BP160" s="770">
        <f t="shared" ref="BP160:CF160" si="174">+BP59</f>
        <v>0</v>
      </c>
      <c r="BQ160" s="770">
        <f t="shared" si="174"/>
        <v>0</v>
      </c>
      <c r="BR160" s="770">
        <f t="shared" si="174"/>
        <v>0</v>
      </c>
      <c r="BS160" s="770">
        <f t="shared" si="174"/>
        <v>0</v>
      </c>
      <c r="BT160" s="770">
        <f t="shared" si="174"/>
        <v>0</v>
      </c>
      <c r="BU160" s="770">
        <f t="shared" si="174"/>
        <v>0</v>
      </c>
      <c r="BV160" s="770">
        <f t="shared" si="174"/>
        <v>0</v>
      </c>
      <c r="BW160" s="770">
        <f t="shared" si="174"/>
        <v>0</v>
      </c>
      <c r="BX160" s="770">
        <f t="shared" si="174"/>
        <v>0</v>
      </c>
      <c r="BY160" s="770">
        <f t="shared" si="174"/>
        <v>0</v>
      </c>
      <c r="BZ160" s="770">
        <f t="shared" si="174"/>
        <v>0</v>
      </c>
      <c r="CA160" s="770">
        <f t="shared" si="174"/>
        <v>0</v>
      </c>
      <c r="CB160" s="770">
        <f t="shared" si="174"/>
        <v>0</v>
      </c>
      <c r="CC160" s="770">
        <f t="shared" si="174"/>
        <v>0</v>
      </c>
      <c r="CD160" s="770">
        <f t="shared" si="174"/>
        <v>0</v>
      </c>
      <c r="CE160" s="770">
        <f t="shared" si="174"/>
        <v>0</v>
      </c>
      <c r="CF160" s="770">
        <f t="shared" si="174"/>
        <v>0</v>
      </c>
    </row>
    <row r="161" spans="3:84" s="770" customFormat="1" hidden="1" x14ac:dyDescent="0.3">
      <c r="C161" s="770">
        <v>2</v>
      </c>
      <c r="D161" s="770" t="str">
        <f t="shared" ref="D161:AI161" si="175">+D65</f>
        <v>% SOLIDOS</v>
      </c>
      <c r="E161" s="770">
        <f t="shared" si="175"/>
        <v>0</v>
      </c>
      <c r="F161" s="770">
        <f t="shared" si="175"/>
        <v>0</v>
      </c>
      <c r="G161" s="770">
        <f t="shared" si="175"/>
        <v>0</v>
      </c>
      <c r="H161" s="770">
        <f t="shared" si="175"/>
        <v>0</v>
      </c>
      <c r="I161" s="770">
        <f t="shared" si="175"/>
        <v>0</v>
      </c>
      <c r="J161" s="770">
        <f t="shared" si="175"/>
        <v>0</v>
      </c>
      <c r="K161" s="770">
        <f t="shared" si="175"/>
        <v>60</v>
      </c>
      <c r="L161" s="770">
        <f t="shared" si="175"/>
        <v>62</v>
      </c>
      <c r="M161" s="770">
        <f t="shared" si="175"/>
        <v>59</v>
      </c>
      <c r="N161" s="770">
        <f t="shared" si="175"/>
        <v>0</v>
      </c>
      <c r="O161" s="770">
        <f t="shared" si="175"/>
        <v>0</v>
      </c>
      <c r="P161" s="770">
        <f t="shared" si="175"/>
        <v>0</v>
      </c>
      <c r="Q161" s="770">
        <f t="shared" si="175"/>
        <v>0</v>
      </c>
      <c r="R161" s="770">
        <f t="shared" si="175"/>
        <v>0</v>
      </c>
      <c r="S161" s="770">
        <f t="shared" si="175"/>
        <v>0</v>
      </c>
      <c r="T161" s="770">
        <f t="shared" si="175"/>
        <v>0</v>
      </c>
      <c r="U161" s="770">
        <f t="shared" si="175"/>
        <v>0</v>
      </c>
      <c r="V161" s="770">
        <f t="shared" si="175"/>
        <v>0</v>
      </c>
      <c r="W161" s="770">
        <f t="shared" si="175"/>
        <v>0</v>
      </c>
      <c r="X161" s="770">
        <f t="shared" si="175"/>
        <v>0</v>
      </c>
      <c r="Y161" s="770">
        <f t="shared" si="175"/>
        <v>0</v>
      </c>
      <c r="Z161" s="770">
        <f t="shared" si="175"/>
        <v>0</v>
      </c>
      <c r="AA161" s="770">
        <f t="shared" si="175"/>
        <v>0</v>
      </c>
      <c r="AB161" s="770">
        <f t="shared" si="175"/>
        <v>0</v>
      </c>
      <c r="AC161" s="770">
        <f t="shared" si="175"/>
        <v>0</v>
      </c>
      <c r="AD161" s="770">
        <f t="shared" si="175"/>
        <v>0</v>
      </c>
      <c r="AE161" s="770">
        <f t="shared" si="175"/>
        <v>0</v>
      </c>
      <c r="AF161" s="770">
        <f t="shared" si="175"/>
        <v>0</v>
      </c>
      <c r="AG161" s="770">
        <f t="shared" si="175"/>
        <v>0</v>
      </c>
      <c r="AH161" s="770">
        <f t="shared" si="175"/>
        <v>0</v>
      </c>
      <c r="AI161" s="770">
        <f t="shared" si="175"/>
        <v>0</v>
      </c>
      <c r="AJ161" s="770">
        <f t="shared" ref="AJ161:BO161" si="176">+AJ65</f>
        <v>0</v>
      </c>
      <c r="AK161" s="770">
        <f t="shared" si="176"/>
        <v>0</v>
      </c>
      <c r="AL161" s="770">
        <f t="shared" si="176"/>
        <v>0</v>
      </c>
      <c r="AM161" s="770">
        <f t="shared" si="176"/>
        <v>0</v>
      </c>
      <c r="AN161" s="770">
        <f t="shared" si="176"/>
        <v>0</v>
      </c>
      <c r="AO161" s="770">
        <f t="shared" si="176"/>
        <v>0</v>
      </c>
      <c r="AP161" s="770">
        <f t="shared" si="176"/>
        <v>0</v>
      </c>
      <c r="AQ161" s="770">
        <f t="shared" si="176"/>
        <v>0</v>
      </c>
      <c r="AR161" s="770">
        <f t="shared" si="176"/>
        <v>0</v>
      </c>
      <c r="AS161" s="770">
        <f t="shared" si="176"/>
        <v>0</v>
      </c>
      <c r="AT161" s="770">
        <f t="shared" si="176"/>
        <v>0</v>
      </c>
      <c r="AU161" s="770">
        <f t="shared" si="176"/>
        <v>0</v>
      </c>
      <c r="AV161" s="770">
        <f t="shared" si="176"/>
        <v>0</v>
      </c>
      <c r="AW161" s="770">
        <f t="shared" si="176"/>
        <v>0</v>
      </c>
      <c r="AX161" s="770">
        <f t="shared" si="176"/>
        <v>0</v>
      </c>
      <c r="AY161" s="770">
        <f t="shared" si="176"/>
        <v>0</v>
      </c>
      <c r="AZ161" s="770">
        <f t="shared" si="176"/>
        <v>0</v>
      </c>
      <c r="BA161" s="770">
        <f t="shared" si="176"/>
        <v>0</v>
      </c>
      <c r="BB161" s="770">
        <f t="shared" si="176"/>
        <v>0</v>
      </c>
      <c r="BC161" s="770">
        <f t="shared" si="176"/>
        <v>0</v>
      </c>
      <c r="BD161" s="770">
        <f t="shared" si="176"/>
        <v>0</v>
      </c>
      <c r="BE161" s="770">
        <f t="shared" si="176"/>
        <v>0</v>
      </c>
      <c r="BF161" s="770">
        <f t="shared" si="176"/>
        <v>0</v>
      </c>
      <c r="BG161" s="770">
        <f t="shared" si="176"/>
        <v>0</v>
      </c>
      <c r="BH161" s="770">
        <f t="shared" si="176"/>
        <v>0</v>
      </c>
      <c r="BI161" s="770">
        <f t="shared" si="176"/>
        <v>0</v>
      </c>
      <c r="BJ161" s="770">
        <f t="shared" si="176"/>
        <v>0</v>
      </c>
      <c r="BK161" s="770">
        <f t="shared" si="176"/>
        <v>0</v>
      </c>
      <c r="BL161" s="770">
        <f t="shared" si="176"/>
        <v>0</v>
      </c>
      <c r="BM161" s="770">
        <f t="shared" si="176"/>
        <v>0</v>
      </c>
      <c r="BN161" s="770">
        <f t="shared" si="176"/>
        <v>0</v>
      </c>
      <c r="BO161" s="770">
        <f t="shared" si="176"/>
        <v>0</v>
      </c>
      <c r="BP161" s="770">
        <f t="shared" ref="BP161:CF161" si="177">+BP65</f>
        <v>0</v>
      </c>
      <c r="BQ161" s="770">
        <f t="shared" si="177"/>
        <v>0</v>
      </c>
      <c r="BR161" s="770">
        <f t="shared" si="177"/>
        <v>0</v>
      </c>
      <c r="BS161" s="770">
        <f t="shared" si="177"/>
        <v>0</v>
      </c>
      <c r="BT161" s="770">
        <f t="shared" si="177"/>
        <v>0</v>
      </c>
      <c r="BU161" s="770">
        <f t="shared" si="177"/>
        <v>0</v>
      </c>
      <c r="BV161" s="770">
        <f t="shared" si="177"/>
        <v>0</v>
      </c>
      <c r="BW161" s="770">
        <f t="shared" si="177"/>
        <v>0</v>
      </c>
      <c r="BX161" s="770">
        <f t="shared" si="177"/>
        <v>0</v>
      </c>
      <c r="BY161" s="770">
        <f t="shared" si="177"/>
        <v>0</v>
      </c>
      <c r="BZ161" s="770">
        <f t="shared" si="177"/>
        <v>0</v>
      </c>
      <c r="CA161" s="770">
        <f t="shared" si="177"/>
        <v>0</v>
      </c>
      <c r="CB161" s="770">
        <f t="shared" si="177"/>
        <v>0</v>
      </c>
      <c r="CC161" s="770">
        <f t="shared" si="177"/>
        <v>0</v>
      </c>
      <c r="CD161" s="770">
        <f t="shared" si="177"/>
        <v>0</v>
      </c>
      <c r="CE161" s="770">
        <f t="shared" si="177"/>
        <v>0</v>
      </c>
      <c r="CF161" s="770">
        <f t="shared" si="177"/>
        <v>0</v>
      </c>
    </row>
    <row r="162" spans="3:84" s="770" customFormat="1" hidden="1" x14ac:dyDescent="0.3">
      <c r="C162" s="770">
        <v>3</v>
      </c>
      <c r="D162" s="770" t="str">
        <f t="shared" ref="D162:AI162" si="178">+D71</f>
        <v>% SOLIDOS</v>
      </c>
      <c r="E162" s="770">
        <f t="shared" si="178"/>
        <v>0</v>
      </c>
      <c r="F162" s="770">
        <f t="shared" si="178"/>
        <v>0</v>
      </c>
      <c r="G162" s="770">
        <f t="shared" si="178"/>
        <v>0</v>
      </c>
      <c r="H162" s="770">
        <f t="shared" si="178"/>
        <v>0</v>
      </c>
      <c r="I162" s="770">
        <f t="shared" si="178"/>
        <v>0</v>
      </c>
      <c r="J162" s="770">
        <f t="shared" si="178"/>
        <v>0</v>
      </c>
      <c r="K162" s="770">
        <f t="shared" si="178"/>
        <v>60</v>
      </c>
      <c r="L162" s="770">
        <f t="shared" si="178"/>
        <v>62</v>
      </c>
      <c r="M162" s="770">
        <f t="shared" si="178"/>
        <v>59</v>
      </c>
      <c r="N162" s="770">
        <f t="shared" si="178"/>
        <v>0</v>
      </c>
      <c r="O162" s="770">
        <f t="shared" si="178"/>
        <v>0</v>
      </c>
      <c r="P162" s="770">
        <f t="shared" si="178"/>
        <v>0</v>
      </c>
      <c r="Q162" s="770">
        <f t="shared" si="178"/>
        <v>0</v>
      </c>
      <c r="R162" s="770">
        <f t="shared" si="178"/>
        <v>0</v>
      </c>
      <c r="S162" s="770">
        <f t="shared" si="178"/>
        <v>0</v>
      </c>
      <c r="T162" s="770">
        <f t="shared" si="178"/>
        <v>0</v>
      </c>
      <c r="U162" s="770">
        <f t="shared" si="178"/>
        <v>0</v>
      </c>
      <c r="V162" s="770">
        <f t="shared" si="178"/>
        <v>0</v>
      </c>
      <c r="W162" s="770">
        <f t="shared" si="178"/>
        <v>0</v>
      </c>
      <c r="X162" s="770">
        <f t="shared" si="178"/>
        <v>0</v>
      </c>
      <c r="Y162" s="770">
        <f t="shared" si="178"/>
        <v>0</v>
      </c>
      <c r="Z162" s="770">
        <f t="shared" si="178"/>
        <v>0</v>
      </c>
      <c r="AA162" s="770">
        <f t="shared" si="178"/>
        <v>0</v>
      </c>
      <c r="AB162" s="770">
        <f t="shared" si="178"/>
        <v>0</v>
      </c>
      <c r="AC162" s="770">
        <f t="shared" si="178"/>
        <v>0</v>
      </c>
      <c r="AD162" s="770">
        <f t="shared" si="178"/>
        <v>0</v>
      </c>
      <c r="AE162" s="770">
        <f t="shared" si="178"/>
        <v>0</v>
      </c>
      <c r="AF162" s="770">
        <f t="shared" si="178"/>
        <v>0</v>
      </c>
      <c r="AG162" s="770">
        <f t="shared" si="178"/>
        <v>0</v>
      </c>
      <c r="AH162" s="770">
        <f t="shared" si="178"/>
        <v>0</v>
      </c>
      <c r="AI162" s="770">
        <f t="shared" si="178"/>
        <v>0</v>
      </c>
      <c r="AJ162" s="770">
        <f t="shared" ref="AJ162:BO162" si="179">+AJ71</f>
        <v>0</v>
      </c>
      <c r="AK162" s="770">
        <f t="shared" si="179"/>
        <v>0</v>
      </c>
      <c r="AL162" s="770">
        <f t="shared" si="179"/>
        <v>0</v>
      </c>
      <c r="AM162" s="770">
        <f t="shared" si="179"/>
        <v>0</v>
      </c>
      <c r="AN162" s="770">
        <f t="shared" si="179"/>
        <v>0</v>
      </c>
      <c r="AO162" s="770">
        <f t="shared" si="179"/>
        <v>0</v>
      </c>
      <c r="AP162" s="770">
        <f t="shared" si="179"/>
        <v>0</v>
      </c>
      <c r="AQ162" s="770">
        <f t="shared" si="179"/>
        <v>0</v>
      </c>
      <c r="AR162" s="770">
        <f t="shared" si="179"/>
        <v>0</v>
      </c>
      <c r="AS162" s="770">
        <f t="shared" si="179"/>
        <v>0</v>
      </c>
      <c r="AT162" s="770">
        <f t="shared" si="179"/>
        <v>0</v>
      </c>
      <c r="AU162" s="770">
        <f t="shared" si="179"/>
        <v>0</v>
      </c>
      <c r="AV162" s="770">
        <f t="shared" si="179"/>
        <v>0</v>
      </c>
      <c r="AW162" s="770">
        <f t="shared" si="179"/>
        <v>0</v>
      </c>
      <c r="AX162" s="770">
        <f t="shared" si="179"/>
        <v>0</v>
      </c>
      <c r="AY162" s="770">
        <f t="shared" si="179"/>
        <v>0</v>
      </c>
      <c r="AZ162" s="770">
        <f t="shared" si="179"/>
        <v>0</v>
      </c>
      <c r="BA162" s="770">
        <f t="shared" si="179"/>
        <v>0</v>
      </c>
      <c r="BB162" s="770">
        <f t="shared" si="179"/>
        <v>0</v>
      </c>
      <c r="BC162" s="770">
        <f t="shared" si="179"/>
        <v>0</v>
      </c>
      <c r="BD162" s="770">
        <f t="shared" si="179"/>
        <v>0</v>
      </c>
      <c r="BE162" s="770">
        <f t="shared" si="179"/>
        <v>0</v>
      </c>
      <c r="BF162" s="770">
        <f t="shared" si="179"/>
        <v>0</v>
      </c>
      <c r="BG162" s="770">
        <f t="shared" si="179"/>
        <v>0</v>
      </c>
      <c r="BH162" s="770">
        <f t="shared" si="179"/>
        <v>0</v>
      </c>
      <c r="BI162" s="770">
        <f t="shared" si="179"/>
        <v>0</v>
      </c>
      <c r="BJ162" s="770">
        <f t="shared" si="179"/>
        <v>0</v>
      </c>
      <c r="BK162" s="770">
        <f t="shared" si="179"/>
        <v>0</v>
      </c>
      <c r="BL162" s="770">
        <f t="shared" si="179"/>
        <v>0</v>
      </c>
      <c r="BM162" s="770">
        <f t="shared" si="179"/>
        <v>0</v>
      </c>
      <c r="BN162" s="770">
        <f t="shared" si="179"/>
        <v>0</v>
      </c>
      <c r="BO162" s="770">
        <f t="shared" si="179"/>
        <v>0</v>
      </c>
      <c r="BP162" s="770">
        <f t="shared" ref="BP162:CF162" si="180">+BP71</f>
        <v>0</v>
      </c>
      <c r="BQ162" s="770">
        <f t="shared" si="180"/>
        <v>0</v>
      </c>
      <c r="BR162" s="770">
        <f t="shared" si="180"/>
        <v>0</v>
      </c>
      <c r="BS162" s="770">
        <f t="shared" si="180"/>
        <v>0</v>
      </c>
      <c r="BT162" s="770">
        <f t="shared" si="180"/>
        <v>0</v>
      </c>
      <c r="BU162" s="770">
        <f t="shared" si="180"/>
        <v>0</v>
      </c>
      <c r="BV162" s="770">
        <f t="shared" si="180"/>
        <v>0</v>
      </c>
      <c r="BW162" s="770">
        <f t="shared" si="180"/>
        <v>0</v>
      </c>
      <c r="BX162" s="770">
        <f t="shared" si="180"/>
        <v>0</v>
      </c>
      <c r="BY162" s="770">
        <f t="shared" si="180"/>
        <v>0</v>
      </c>
      <c r="BZ162" s="770">
        <f t="shared" si="180"/>
        <v>0</v>
      </c>
      <c r="CA162" s="770">
        <f t="shared" si="180"/>
        <v>0</v>
      </c>
      <c r="CB162" s="770">
        <f t="shared" si="180"/>
        <v>0</v>
      </c>
      <c r="CC162" s="770">
        <f t="shared" si="180"/>
        <v>0</v>
      </c>
      <c r="CD162" s="770">
        <f t="shared" si="180"/>
        <v>0</v>
      </c>
      <c r="CE162" s="770">
        <f t="shared" si="180"/>
        <v>0</v>
      </c>
      <c r="CF162" s="770">
        <f t="shared" si="180"/>
        <v>0</v>
      </c>
    </row>
    <row r="163" spans="3:84" s="770" customFormat="1" hidden="1" x14ac:dyDescent="0.3">
      <c r="C163" s="770">
        <v>4</v>
      </c>
      <c r="D163" s="770" t="str">
        <f t="shared" ref="D163:AI163" si="181">+D77</f>
        <v>% SOLIDOS</v>
      </c>
      <c r="E163" s="770">
        <f t="shared" si="181"/>
        <v>0</v>
      </c>
      <c r="F163" s="770">
        <f t="shared" si="181"/>
        <v>0</v>
      </c>
      <c r="G163" s="770">
        <f t="shared" si="181"/>
        <v>0</v>
      </c>
      <c r="H163" s="770">
        <f t="shared" si="181"/>
        <v>0</v>
      </c>
      <c r="I163" s="770">
        <f t="shared" si="181"/>
        <v>0</v>
      </c>
      <c r="J163" s="770">
        <f t="shared" si="181"/>
        <v>0</v>
      </c>
      <c r="K163" s="770">
        <f t="shared" si="181"/>
        <v>0</v>
      </c>
      <c r="L163" s="770">
        <f t="shared" si="181"/>
        <v>62</v>
      </c>
      <c r="M163" s="770">
        <f t="shared" si="181"/>
        <v>0</v>
      </c>
      <c r="N163" s="770">
        <f t="shared" si="181"/>
        <v>0</v>
      </c>
      <c r="O163" s="770">
        <f t="shared" si="181"/>
        <v>0</v>
      </c>
      <c r="P163" s="770">
        <f t="shared" si="181"/>
        <v>0</v>
      </c>
      <c r="Q163" s="770">
        <f t="shared" si="181"/>
        <v>0</v>
      </c>
      <c r="R163" s="770">
        <f t="shared" si="181"/>
        <v>0</v>
      </c>
      <c r="S163" s="770">
        <f t="shared" si="181"/>
        <v>0</v>
      </c>
      <c r="T163" s="770">
        <f t="shared" si="181"/>
        <v>0</v>
      </c>
      <c r="U163" s="770">
        <f t="shared" si="181"/>
        <v>0</v>
      </c>
      <c r="V163" s="770">
        <f t="shared" si="181"/>
        <v>0</v>
      </c>
      <c r="W163" s="770">
        <f t="shared" si="181"/>
        <v>0</v>
      </c>
      <c r="X163" s="770">
        <f t="shared" si="181"/>
        <v>0</v>
      </c>
      <c r="Y163" s="770">
        <f t="shared" si="181"/>
        <v>0</v>
      </c>
      <c r="Z163" s="770">
        <f t="shared" si="181"/>
        <v>0</v>
      </c>
      <c r="AA163" s="770">
        <f t="shared" si="181"/>
        <v>0</v>
      </c>
      <c r="AB163" s="770">
        <f t="shared" si="181"/>
        <v>0</v>
      </c>
      <c r="AC163" s="770">
        <f t="shared" si="181"/>
        <v>0</v>
      </c>
      <c r="AD163" s="770">
        <f t="shared" si="181"/>
        <v>0</v>
      </c>
      <c r="AE163" s="770">
        <f t="shared" si="181"/>
        <v>0</v>
      </c>
      <c r="AF163" s="770">
        <f t="shared" si="181"/>
        <v>0</v>
      </c>
      <c r="AG163" s="770">
        <f t="shared" si="181"/>
        <v>0</v>
      </c>
      <c r="AH163" s="770">
        <f t="shared" si="181"/>
        <v>0</v>
      </c>
      <c r="AI163" s="770">
        <f t="shared" si="181"/>
        <v>0</v>
      </c>
      <c r="AJ163" s="770">
        <f t="shared" ref="AJ163:BO163" si="182">+AJ77</f>
        <v>0</v>
      </c>
      <c r="AK163" s="770">
        <f t="shared" si="182"/>
        <v>0</v>
      </c>
      <c r="AL163" s="770">
        <f t="shared" si="182"/>
        <v>0</v>
      </c>
      <c r="AM163" s="770">
        <f t="shared" si="182"/>
        <v>0</v>
      </c>
      <c r="AN163" s="770">
        <f t="shared" si="182"/>
        <v>0</v>
      </c>
      <c r="AO163" s="770">
        <f t="shared" si="182"/>
        <v>0</v>
      </c>
      <c r="AP163" s="770">
        <f t="shared" si="182"/>
        <v>0</v>
      </c>
      <c r="AQ163" s="770">
        <f t="shared" si="182"/>
        <v>0</v>
      </c>
      <c r="AR163" s="770">
        <f t="shared" si="182"/>
        <v>0</v>
      </c>
      <c r="AS163" s="770">
        <f t="shared" si="182"/>
        <v>0</v>
      </c>
      <c r="AT163" s="770">
        <f t="shared" si="182"/>
        <v>0</v>
      </c>
      <c r="AU163" s="770">
        <f t="shared" si="182"/>
        <v>0</v>
      </c>
      <c r="AV163" s="770">
        <f t="shared" si="182"/>
        <v>0</v>
      </c>
      <c r="AW163" s="770">
        <f t="shared" si="182"/>
        <v>0</v>
      </c>
      <c r="AX163" s="770">
        <f t="shared" si="182"/>
        <v>0</v>
      </c>
      <c r="AY163" s="770">
        <f t="shared" si="182"/>
        <v>0</v>
      </c>
      <c r="AZ163" s="770">
        <f t="shared" si="182"/>
        <v>0</v>
      </c>
      <c r="BA163" s="770">
        <f t="shared" si="182"/>
        <v>0</v>
      </c>
      <c r="BB163" s="770">
        <f t="shared" si="182"/>
        <v>0</v>
      </c>
      <c r="BC163" s="770">
        <f t="shared" si="182"/>
        <v>0</v>
      </c>
      <c r="BD163" s="770">
        <f t="shared" si="182"/>
        <v>0</v>
      </c>
      <c r="BE163" s="770">
        <f t="shared" si="182"/>
        <v>0</v>
      </c>
      <c r="BF163" s="770">
        <f t="shared" si="182"/>
        <v>0</v>
      </c>
      <c r="BG163" s="770">
        <f t="shared" si="182"/>
        <v>0</v>
      </c>
      <c r="BH163" s="770">
        <f t="shared" si="182"/>
        <v>0</v>
      </c>
      <c r="BI163" s="770">
        <f t="shared" si="182"/>
        <v>0</v>
      </c>
      <c r="BJ163" s="770">
        <f t="shared" si="182"/>
        <v>0</v>
      </c>
      <c r="BK163" s="770">
        <f t="shared" si="182"/>
        <v>0</v>
      </c>
      <c r="BL163" s="770">
        <f t="shared" si="182"/>
        <v>0</v>
      </c>
      <c r="BM163" s="770">
        <f t="shared" si="182"/>
        <v>0</v>
      </c>
      <c r="BN163" s="770">
        <f t="shared" si="182"/>
        <v>0</v>
      </c>
      <c r="BO163" s="770">
        <f t="shared" si="182"/>
        <v>0</v>
      </c>
      <c r="BP163" s="770">
        <f t="shared" ref="BP163:CF163" si="183">+BP77</f>
        <v>0</v>
      </c>
      <c r="BQ163" s="770">
        <f t="shared" si="183"/>
        <v>0</v>
      </c>
      <c r="BR163" s="770">
        <f t="shared" si="183"/>
        <v>0</v>
      </c>
      <c r="BS163" s="770">
        <f t="shared" si="183"/>
        <v>0</v>
      </c>
      <c r="BT163" s="770">
        <f t="shared" si="183"/>
        <v>0</v>
      </c>
      <c r="BU163" s="770">
        <f t="shared" si="183"/>
        <v>0</v>
      </c>
      <c r="BV163" s="770">
        <f t="shared" si="183"/>
        <v>0</v>
      </c>
      <c r="BW163" s="770">
        <f t="shared" si="183"/>
        <v>0</v>
      </c>
      <c r="BX163" s="770">
        <f t="shared" si="183"/>
        <v>0</v>
      </c>
      <c r="BY163" s="770">
        <f t="shared" si="183"/>
        <v>0</v>
      </c>
      <c r="BZ163" s="770">
        <f t="shared" si="183"/>
        <v>0</v>
      </c>
      <c r="CA163" s="770">
        <f t="shared" si="183"/>
        <v>0</v>
      </c>
      <c r="CB163" s="770">
        <f t="shared" si="183"/>
        <v>0</v>
      </c>
      <c r="CC163" s="770">
        <f t="shared" si="183"/>
        <v>0</v>
      </c>
      <c r="CD163" s="770">
        <f t="shared" si="183"/>
        <v>0</v>
      </c>
      <c r="CE163" s="770">
        <f t="shared" si="183"/>
        <v>0</v>
      </c>
      <c r="CF163" s="770">
        <f t="shared" si="183"/>
        <v>0</v>
      </c>
    </row>
    <row r="164" spans="3:84" s="770" customFormat="1" hidden="1" x14ac:dyDescent="0.3">
      <c r="C164" s="770">
        <v>5</v>
      </c>
      <c r="D164" s="770" t="str">
        <f t="shared" ref="D164:AI164" si="184">+D83</f>
        <v>% SOLIDOS</v>
      </c>
      <c r="E164" s="770">
        <f t="shared" si="184"/>
        <v>0</v>
      </c>
      <c r="F164" s="770">
        <f t="shared" si="184"/>
        <v>0</v>
      </c>
      <c r="G164" s="770">
        <f t="shared" si="184"/>
        <v>0</v>
      </c>
      <c r="H164" s="770">
        <f t="shared" si="184"/>
        <v>0</v>
      </c>
      <c r="I164" s="770">
        <f t="shared" si="184"/>
        <v>0</v>
      </c>
      <c r="J164" s="770">
        <f t="shared" si="184"/>
        <v>0</v>
      </c>
      <c r="K164" s="770">
        <f t="shared" si="184"/>
        <v>0</v>
      </c>
      <c r="L164" s="770">
        <f t="shared" si="184"/>
        <v>62</v>
      </c>
      <c r="M164" s="770">
        <f t="shared" si="184"/>
        <v>0</v>
      </c>
      <c r="N164" s="770">
        <f t="shared" si="184"/>
        <v>0</v>
      </c>
      <c r="O164" s="770">
        <f t="shared" si="184"/>
        <v>0</v>
      </c>
      <c r="P164" s="770">
        <f t="shared" si="184"/>
        <v>0</v>
      </c>
      <c r="Q164" s="770">
        <f t="shared" si="184"/>
        <v>0</v>
      </c>
      <c r="R164" s="770">
        <f t="shared" si="184"/>
        <v>0</v>
      </c>
      <c r="S164" s="770">
        <f t="shared" si="184"/>
        <v>0</v>
      </c>
      <c r="T164" s="770">
        <f t="shared" si="184"/>
        <v>0</v>
      </c>
      <c r="U164" s="770">
        <f t="shared" si="184"/>
        <v>0</v>
      </c>
      <c r="V164" s="770">
        <f t="shared" si="184"/>
        <v>0</v>
      </c>
      <c r="W164" s="770">
        <f t="shared" si="184"/>
        <v>0</v>
      </c>
      <c r="X164" s="770">
        <f t="shared" si="184"/>
        <v>0</v>
      </c>
      <c r="Y164" s="770">
        <f t="shared" si="184"/>
        <v>0</v>
      </c>
      <c r="Z164" s="770">
        <f t="shared" si="184"/>
        <v>0</v>
      </c>
      <c r="AA164" s="770">
        <f t="shared" si="184"/>
        <v>0</v>
      </c>
      <c r="AB164" s="770">
        <f t="shared" si="184"/>
        <v>0</v>
      </c>
      <c r="AC164" s="770">
        <f t="shared" si="184"/>
        <v>0</v>
      </c>
      <c r="AD164" s="770">
        <f t="shared" si="184"/>
        <v>0</v>
      </c>
      <c r="AE164" s="770">
        <f t="shared" si="184"/>
        <v>0</v>
      </c>
      <c r="AF164" s="770">
        <f t="shared" si="184"/>
        <v>0</v>
      </c>
      <c r="AG164" s="770">
        <f t="shared" si="184"/>
        <v>0</v>
      </c>
      <c r="AH164" s="770">
        <f t="shared" si="184"/>
        <v>0</v>
      </c>
      <c r="AI164" s="770">
        <f t="shared" si="184"/>
        <v>0</v>
      </c>
      <c r="AJ164" s="770">
        <f t="shared" ref="AJ164:BO164" si="185">+AJ83</f>
        <v>0</v>
      </c>
      <c r="AK164" s="770">
        <f t="shared" si="185"/>
        <v>0</v>
      </c>
      <c r="AL164" s="770">
        <f t="shared" si="185"/>
        <v>0</v>
      </c>
      <c r="AM164" s="770">
        <f t="shared" si="185"/>
        <v>0</v>
      </c>
      <c r="AN164" s="770">
        <f t="shared" si="185"/>
        <v>0</v>
      </c>
      <c r="AO164" s="770">
        <f t="shared" si="185"/>
        <v>0</v>
      </c>
      <c r="AP164" s="770">
        <f t="shared" si="185"/>
        <v>0</v>
      </c>
      <c r="AQ164" s="770">
        <f t="shared" si="185"/>
        <v>0</v>
      </c>
      <c r="AR164" s="770">
        <f t="shared" si="185"/>
        <v>0</v>
      </c>
      <c r="AS164" s="770">
        <f t="shared" si="185"/>
        <v>0</v>
      </c>
      <c r="AT164" s="770">
        <f t="shared" si="185"/>
        <v>0</v>
      </c>
      <c r="AU164" s="770">
        <f t="shared" si="185"/>
        <v>0</v>
      </c>
      <c r="AV164" s="770">
        <f t="shared" si="185"/>
        <v>0</v>
      </c>
      <c r="AW164" s="770">
        <f t="shared" si="185"/>
        <v>0</v>
      </c>
      <c r="AX164" s="770">
        <f t="shared" si="185"/>
        <v>0</v>
      </c>
      <c r="AY164" s="770">
        <f t="shared" si="185"/>
        <v>0</v>
      </c>
      <c r="AZ164" s="770">
        <f t="shared" si="185"/>
        <v>0</v>
      </c>
      <c r="BA164" s="770">
        <f t="shared" si="185"/>
        <v>0</v>
      </c>
      <c r="BB164" s="770">
        <f t="shared" si="185"/>
        <v>0</v>
      </c>
      <c r="BC164" s="770">
        <f t="shared" si="185"/>
        <v>0</v>
      </c>
      <c r="BD164" s="770">
        <f t="shared" si="185"/>
        <v>0</v>
      </c>
      <c r="BE164" s="770">
        <f t="shared" si="185"/>
        <v>0</v>
      </c>
      <c r="BF164" s="770">
        <f t="shared" si="185"/>
        <v>0</v>
      </c>
      <c r="BG164" s="770">
        <f t="shared" si="185"/>
        <v>0</v>
      </c>
      <c r="BH164" s="770">
        <f t="shared" si="185"/>
        <v>0</v>
      </c>
      <c r="BI164" s="770">
        <f t="shared" si="185"/>
        <v>0</v>
      </c>
      <c r="BJ164" s="770">
        <f t="shared" si="185"/>
        <v>0</v>
      </c>
      <c r="BK164" s="770">
        <f t="shared" si="185"/>
        <v>0</v>
      </c>
      <c r="BL164" s="770">
        <f t="shared" si="185"/>
        <v>0</v>
      </c>
      <c r="BM164" s="770">
        <f t="shared" si="185"/>
        <v>0</v>
      </c>
      <c r="BN164" s="770">
        <f t="shared" si="185"/>
        <v>0</v>
      </c>
      <c r="BO164" s="770">
        <f t="shared" si="185"/>
        <v>0</v>
      </c>
      <c r="BP164" s="770">
        <f t="shared" ref="BP164:CF164" si="186">+BP83</f>
        <v>0</v>
      </c>
      <c r="BQ164" s="770">
        <f t="shared" si="186"/>
        <v>0</v>
      </c>
      <c r="BR164" s="770">
        <f t="shared" si="186"/>
        <v>0</v>
      </c>
      <c r="BS164" s="770">
        <f t="shared" si="186"/>
        <v>0</v>
      </c>
      <c r="BT164" s="770">
        <f t="shared" si="186"/>
        <v>0</v>
      </c>
      <c r="BU164" s="770">
        <f t="shared" si="186"/>
        <v>0</v>
      </c>
      <c r="BV164" s="770">
        <f t="shared" si="186"/>
        <v>0</v>
      </c>
      <c r="BW164" s="770">
        <f t="shared" si="186"/>
        <v>0</v>
      </c>
      <c r="BX164" s="770">
        <f t="shared" si="186"/>
        <v>0</v>
      </c>
      <c r="BY164" s="770">
        <f t="shared" si="186"/>
        <v>0</v>
      </c>
      <c r="BZ164" s="770">
        <f t="shared" si="186"/>
        <v>0</v>
      </c>
      <c r="CA164" s="770">
        <f t="shared" si="186"/>
        <v>0</v>
      </c>
      <c r="CB164" s="770">
        <f t="shared" si="186"/>
        <v>0</v>
      </c>
      <c r="CC164" s="770">
        <f t="shared" si="186"/>
        <v>0</v>
      </c>
      <c r="CD164" s="770">
        <f t="shared" si="186"/>
        <v>0</v>
      </c>
      <c r="CE164" s="770">
        <f t="shared" si="186"/>
        <v>0</v>
      </c>
      <c r="CF164" s="770">
        <f t="shared" si="186"/>
        <v>0</v>
      </c>
    </row>
    <row r="165" spans="3:84" s="770" customFormat="1" hidden="1" x14ac:dyDescent="0.3">
      <c r="C165" s="770">
        <v>6</v>
      </c>
      <c r="D165" s="770" t="str">
        <f t="shared" ref="D165:AI165" si="187">+D89</f>
        <v>% SOLIDOS</v>
      </c>
      <c r="E165" s="770">
        <f t="shared" si="187"/>
        <v>0</v>
      </c>
      <c r="F165" s="770">
        <f t="shared" si="187"/>
        <v>0</v>
      </c>
      <c r="G165" s="770">
        <f t="shared" si="187"/>
        <v>0</v>
      </c>
      <c r="H165" s="770">
        <f t="shared" si="187"/>
        <v>0</v>
      </c>
      <c r="I165" s="770">
        <f t="shared" si="187"/>
        <v>0</v>
      </c>
      <c r="J165" s="770">
        <f t="shared" si="187"/>
        <v>0</v>
      </c>
      <c r="K165" s="770">
        <f t="shared" si="187"/>
        <v>0</v>
      </c>
      <c r="L165" s="770">
        <f t="shared" si="187"/>
        <v>0</v>
      </c>
      <c r="M165" s="770">
        <f t="shared" si="187"/>
        <v>0</v>
      </c>
      <c r="N165" s="770">
        <f t="shared" si="187"/>
        <v>0</v>
      </c>
      <c r="O165" s="770">
        <f t="shared" si="187"/>
        <v>0</v>
      </c>
      <c r="P165" s="770">
        <f t="shared" si="187"/>
        <v>0</v>
      </c>
      <c r="Q165" s="770">
        <f t="shared" si="187"/>
        <v>0</v>
      </c>
      <c r="R165" s="770">
        <f t="shared" si="187"/>
        <v>0</v>
      </c>
      <c r="S165" s="770">
        <f t="shared" si="187"/>
        <v>0</v>
      </c>
      <c r="T165" s="770">
        <f t="shared" si="187"/>
        <v>0</v>
      </c>
      <c r="U165" s="770">
        <f t="shared" si="187"/>
        <v>0</v>
      </c>
      <c r="V165" s="770">
        <f t="shared" si="187"/>
        <v>0</v>
      </c>
      <c r="W165" s="770">
        <f t="shared" si="187"/>
        <v>0</v>
      </c>
      <c r="X165" s="770">
        <f t="shared" si="187"/>
        <v>0</v>
      </c>
      <c r="Y165" s="770">
        <f t="shared" si="187"/>
        <v>0</v>
      </c>
      <c r="Z165" s="770">
        <f t="shared" si="187"/>
        <v>0</v>
      </c>
      <c r="AA165" s="770">
        <f t="shared" si="187"/>
        <v>0</v>
      </c>
      <c r="AB165" s="770">
        <f t="shared" si="187"/>
        <v>0</v>
      </c>
      <c r="AC165" s="770">
        <f t="shared" si="187"/>
        <v>0</v>
      </c>
      <c r="AD165" s="770">
        <f t="shared" si="187"/>
        <v>0</v>
      </c>
      <c r="AE165" s="770">
        <f t="shared" si="187"/>
        <v>0</v>
      </c>
      <c r="AF165" s="770">
        <f t="shared" si="187"/>
        <v>0</v>
      </c>
      <c r="AG165" s="770">
        <f t="shared" si="187"/>
        <v>0</v>
      </c>
      <c r="AH165" s="770">
        <f t="shared" si="187"/>
        <v>0</v>
      </c>
      <c r="AI165" s="770">
        <f t="shared" si="187"/>
        <v>0</v>
      </c>
      <c r="AJ165" s="770">
        <f t="shared" ref="AJ165:BO165" si="188">+AJ89</f>
        <v>0</v>
      </c>
      <c r="AK165" s="770">
        <f t="shared" si="188"/>
        <v>0</v>
      </c>
      <c r="AL165" s="770">
        <f t="shared" si="188"/>
        <v>0</v>
      </c>
      <c r="AM165" s="770">
        <f t="shared" si="188"/>
        <v>0</v>
      </c>
      <c r="AN165" s="770">
        <f t="shared" si="188"/>
        <v>0</v>
      </c>
      <c r="AO165" s="770">
        <f t="shared" si="188"/>
        <v>0</v>
      </c>
      <c r="AP165" s="770">
        <f t="shared" si="188"/>
        <v>0</v>
      </c>
      <c r="AQ165" s="770">
        <f t="shared" si="188"/>
        <v>0</v>
      </c>
      <c r="AR165" s="770">
        <f t="shared" si="188"/>
        <v>0</v>
      </c>
      <c r="AS165" s="770">
        <f t="shared" si="188"/>
        <v>0</v>
      </c>
      <c r="AT165" s="770">
        <f t="shared" si="188"/>
        <v>0</v>
      </c>
      <c r="AU165" s="770">
        <f t="shared" si="188"/>
        <v>0</v>
      </c>
      <c r="AV165" s="770">
        <f t="shared" si="188"/>
        <v>0</v>
      </c>
      <c r="AW165" s="770">
        <f t="shared" si="188"/>
        <v>0</v>
      </c>
      <c r="AX165" s="770">
        <f t="shared" si="188"/>
        <v>0</v>
      </c>
      <c r="AY165" s="770">
        <f t="shared" si="188"/>
        <v>0</v>
      </c>
      <c r="AZ165" s="770">
        <f t="shared" si="188"/>
        <v>0</v>
      </c>
      <c r="BA165" s="770">
        <f t="shared" si="188"/>
        <v>0</v>
      </c>
      <c r="BB165" s="770">
        <f t="shared" si="188"/>
        <v>0</v>
      </c>
      <c r="BC165" s="770">
        <f t="shared" si="188"/>
        <v>0</v>
      </c>
      <c r="BD165" s="770">
        <f t="shared" si="188"/>
        <v>0</v>
      </c>
      <c r="BE165" s="770">
        <f t="shared" si="188"/>
        <v>0</v>
      </c>
      <c r="BF165" s="770">
        <f t="shared" si="188"/>
        <v>0</v>
      </c>
      <c r="BG165" s="770">
        <f t="shared" si="188"/>
        <v>0</v>
      </c>
      <c r="BH165" s="770">
        <f t="shared" si="188"/>
        <v>0</v>
      </c>
      <c r="BI165" s="770">
        <f t="shared" si="188"/>
        <v>0</v>
      </c>
      <c r="BJ165" s="770">
        <f t="shared" si="188"/>
        <v>0</v>
      </c>
      <c r="BK165" s="770">
        <f t="shared" si="188"/>
        <v>0</v>
      </c>
      <c r="BL165" s="770">
        <f t="shared" si="188"/>
        <v>0</v>
      </c>
      <c r="BM165" s="770">
        <f t="shared" si="188"/>
        <v>0</v>
      </c>
      <c r="BN165" s="770">
        <f t="shared" si="188"/>
        <v>0</v>
      </c>
      <c r="BO165" s="770">
        <f t="shared" si="188"/>
        <v>0</v>
      </c>
      <c r="BP165" s="770">
        <f t="shared" ref="BP165:CF165" si="189">+BP89</f>
        <v>0</v>
      </c>
      <c r="BQ165" s="770">
        <f t="shared" si="189"/>
        <v>0</v>
      </c>
      <c r="BR165" s="770">
        <f t="shared" si="189"/>
        <v>0</v>
      </c>
      <c r="BS165" s="770">
        <f t="shared" si="189"/>
        <v>0</v>
      </c>
      <c r="BT165" s="770">
        <f t="shared" si="189"/>
        <v>0</v>
      </c>
      <c r="BU165" s="770">
        <f t="shared" si="189"/>
        <v>0</v>
      </c>
      <c r="BV165" s="770">
        <f t="shared" si="189"/>
        <v>0</v>
      </c>
      <c r="BW165" s="770">
        <f t="shared" si="189"/>
        <v>0</v>
      </c>
      <c r="BX165" s="770">
        <f t="shared" si="189"/>
        <v>0</v>
      </c>
      <c r="BY165" s="770">
        <f t="shared" si="189"/>
        <v>0</v>
      </c>
      <c r="BZ165" s="770">
        <f t="shared" si="189"/>
        <v>0</v>
      </c>
      <c r="CA165" s="770">
        <f t="shared" si="189"/>
        <v>0</v>
      </c>
      <c r="CB165" s="770">
        <f t="shared" si="189"/>
        <v>0</v>
      </c>
      <c r="CC165" s="770">
        <f t="shared" si="189"/>
        <v>0</v>
      </c>
      <c r="CD165" s="770">
        <f t="shared" si="189"/>
        <v>0</v>
      </c>
      <c r="CE165" s="770">
        <f t="shared" si="189"/>
        <v>0</v>
      </c>
      <c r="CF165" s="770">
        <f t="shared" si="189"/>
        <v>0</v>
      </c>
    </row>
    <row r="166" spans="3:84" s="770" customFormat="1" hidden="1" x14ac:dyDescent="0.3">
      <c r="C166" s="770">
        <v>7</v>
      </c>
      <c r="D166" s="770" t="str">
        <f t="shared" ref="D166:AI166" si="190">+D95</f>
        <v>% SOLIDOS</v>
      </c>
      <c r="E166" s="770">
        <f t="shared" si="190"/>
        <v>0</v>
      </c>
      <c r="F166" s="770">
        <f t="shared" si="190"/>
        <v>0</v>
      </c>
      <c r="G166" s="770">
        <f t="shared" si="190"/>
        <v>0</v>
      </c>
      <c r="H166" s="770">
        <f t="shared" si="190"/>
        <v>0</v>
      </c>
      <c r="I166" s="770">
        <f t="shared" si="190"/>
        <v>0</v>
      </c>
      <c r="J166" s="770">
        <f t="shared" si="190"/>
        <v>0</v>
      </c>
      <c r="K166" s="770">
        <f t="shared" si="190"/>
        <v>0</v>
      </c>
      <c r="L166" s="770">
        <f t="shared" si="190"/>
        <v>0</v>
      </c>
      <c r="M166" s="770">
        <f t="shared" si="190"/>
        <v>0</v>
      </c>
      <c r="N166" s="770">
        <f t="shared" si="190"/>
        <v>0</v>
      </c>
      <c r="O166" s="770">
        <f t="shared" si="190"/>
        <v>0</v>
      </c>
      <c r="P166" s="770">
        <f t="shared" si="190"/>
        <v>0</v>
      </c>
      <c r="Q166" s="770">
        <f t="shared" si="190"/>
        <v>0</v>
      </c>
      <c r="R166" s="770">
        <f t="shared" si="190"/>
        <v>0</v>
      </c>
      <c r="S166" s="770">
        <f t="shared" si="190"/>
        <v>0</v>
      </c>
      <c r="T166" s="770">
        <f t="shared" si="190"/>
        <v>0</v>
      </c>
      <c r="U166" s="770">
        <f t="shared" si="190"/>
        <v>0</v>
      </c>
      <c r="V166" s="770">
        <f t="shared" si="190"/>
        <v>0</v>
      </c>
      <c r="W166" s="770">
        <f t="shared" si="190"/>
        <v>0</v>
      </c>
      <c r="X166" s="770">
        <f t="shared" si="190"/>
        <v>0</v>
      </c>
      <c r="Y166" s="770">
        <f t="shared" si="190"/>
        <v>0</v>
      </c>
      <c r="Z166" s="770">
        <f t="shared" si="190"/>
        <v>0</v>
      </c>
      <c r="AA166" s="770">
        <f t="shared" si="190"/>
        <v>0</v>
      </c>
      <c r="AB166" s="770">
        <f t="shared" si="190"/>
        <v>0</v>
      </c>
      <c r="AC166" s="770">
        <f t="shared" si="190"/>
        <v>0</v>
      </c>
      <c r="AD166" s="770">
        <f t="shared" si="190"/>
        <v>0</v>
      </c>
      <c r="AE166" s="770">
        <f t="shared" si="190"/>
        <v>0</v>
      </c>
      <c r="AF166" s="770">
        <f t="shared" si="190"/>
        <v>0</v>
      </c>
      <c r="AG166" s="770">
        <f t="shared" si="190"/>
        <v>0</v>
      </c>
      <c r="AH166" s="770">
        <f t="shared" si="190"/>
        <v>0</v>
      </c>
      <c r="AI166" s="770">
        <f t="shared" si="190"/>
        <v>0</v>
      </c>
      <c r="AJ166" s="770">
        <f t="shared" ref="AJ166:BO166" si="191">+AJ95</f>
        <v>0</v>
      </c>
      <c r="AK166" s="770">
        <f t="shared" si="191"/>
        <v>0</v>
      </c>
      <c r="AL166" s="770">
        <f t="shared" si="191"/>
        <v>0</v>
      </c>
      <c r="AM166" s="770">
        <f t="shared" si="191"/>
        <v>0</v>
      </c>
      <c r="AN166" s="770">
        <f t="shared" si="191"/>
        <v>0</v>
      </c>
      <c r="AO166" s="770">
        <f t="shared" si="191"/>
        <v>0</v>
      </c>
      <c r="AP166" s="770">
        <f t="shared" si="191"/>
        <v>0</v>
      </c>
      <c r="AQ166" s="770">
        <f t="shared" si="191"/>
        <v>0</v>
      </c>
      <c r="AR166" s="770">
        <f t="shared" si="191"/>
        <v>0</v>
      </c>
      <c r="AS166" s="770">
        <f t="shared" si="191"/>
        <v>0</v>
      </c>
      <c r="AT166" s="770">
        <f t="shared" si="191"/>
        <v>0</v>
      </c>
      <c r="AU166" s="770">
        <f t="shared" si="191"/>
        <v>0</v>
      </c>
      <c r="AV166" s="770">
        <f t="shared" si="191"/>
        <v>0</v>
      </c>
      <c r="AW166" s="770">
        <f t="shared" si="191"/>
        <v>0</v>
      </c>
      <c r="AX166" s="770">
        <f t="shared" si="191"/>
        <v>0</v>
      </c>
      <c r="AY166" s="770">
        <f t="shared" si="191"/>
        <v>0</v>
      </c>
      <c r="AZ166" s="770">
        <f t="shared" si="191"/>
        <v>0</v>
      </c>
      <c r="BA166" s="770">
        <f t="shared" si="191"/>
        <v>0</v>
      </c>
      <c r="BB166" s="770">
        <f t="shared" si="191"/>
        <v>0</v>
      </c>
      <c r="BC166" s="770">
        <f t="shared" si="191"/>
        <v>0</v>
      </c>
      <c r="BD166" s="770">
        <f t="shared" si="191"/>
        <v>0</v>
      </c>
      <c r="BE166" s="770">
        <f t="shared" si="191"/>
        <v>0</v>
      </c>
      <c r="BF166" s="770">
        <f t="shared" si="191"/>
        <v>0</v>
      </c>
      <c r="BG166" s="770">
        <f t="shared" si="191"/>
        <v>0</v>
      </c>
      <c r="BH166" s="770">
        <f t="shared" si="191"/>
        <v>0</v>
      </c>
      <c r="BI166" s="770">
        <f t="shared" si="191"/>
        <v>0</v>
      </c>
      <c r="BJ166" s="770">
        <f t="shared" si="191"/>
        <v>0</v>
      </c>
      <c r="BK166" s="770">
        <f t="shared" si="191"/>
        <v>0</v>
      </c>
      <c r="BL166" s="770">
        <f t="shared" si="191"/>
        <v>0</v>
      </c>
      <c r="BM166" s="770">
        <f t="shared" si="191"/>
        <v>0</v>
      </c>
      <c r="BN166" s="770">
        <f t="shared" si="191"/>
        <v>0</v>
      </c>
      <c r="BO166" s="770">
        <f t="shared" si="191"/>
        <v>0</v>
      </c>
      <c r="BP166" s="770">
        <f t="shared" ref="BP166:CF166" si="192">+BP95</f>
        <v>0</v>
      </c>
      <c r="BQ166" s="770">
        <f t="shared" si="192"/>
        <v>0</v>
      </c>
      <c r="BR166" s="770">
        <f t="shared" si="192"/>
        <v>0</v>
      </c>
      <c r="BS166" s="770">
        <f t="shared" si="192"/>
        <v>0</v>
      </c>
      <c r="BT166" s="770">
        <f t="shared" si="192"/>
        <v>0</v>
      </c>
      <c r="BU166" s="770">
        <f t="shared" si="192"/>
        <v>0</v>
      </c>
      <c r="BV166" s="770">
        <f t="shared" si="192"/>
        <v>0</v>
      </c>
      <c r="BW166" s="770">
        <f t="shared" si="192"/>
        <v>0</v>
      </c>
      <c r="BX166" s="770">
        <f t="shared" si="192"/>
        <v>0</v>
      </c>
      <c r="BY166" s="770">
        <f t="shared" si="192"/>
        <v>0</v>
      </c>
      <c r="BZ166" s="770">
        <f t="shared" si="192"/>
        <v>0</v>
      </c>
      <c r="CA166" s="770">
        <f t="shared" si="192"/>
        <v>0</v>
      </c>
      <c r="CB166" s="770">
        <f t="shared" si="192"/>
        <v>0</v>
      </c>
      <c r="CC166" s="770">
        <f t="shared" si="192"/>
        <v>0</v>
      </c>
      <c r="CD166" s="770">
        <f t="shared" si="192"/>
        <v>0</v>
      </c>
      <c r="CE166" s="770">
        <f t="shared" si="192"/>
        <v>0</v>
      </c>
      <c r="CF166" s="770">
        <f t="shared" si="192"/>
        <v>0</v>
      </c>
    </row>
    <row r="167" spans="3:84" s="770" customFormat="1" hidden="1" x14ac:dyDescent="0.3">
      <c r="C167" s="770">
        <v>8</v>
      </c>
      <c r="D167" s="770" t="str">
        <f t="shared" ref="D167:AI167" si="193">+D101</f>
        <v>% SOLIDOS</v>
      </c>
      <c r="E167" s="770">
        <f t="shared" si="193"/>
        <v>0</v>
      </c>
      <c r="F167" s="770">
        <f t="shared" si="193"/>
        <v>0</v>
      </c>
      <c r="G167" s="770">
        <f t="shared" si="193"/>
        <v>0</v>
      </c>
      <c r="H167" s="770">
        <f t="shared" si="193"/>
        <v>0</v>
      </c>
      <c r="I167" s="770">
        <f t="shared" si="193"/>
        <v>0</v>
      </c>
      <c r="J167" s="770">
        <f t="shared" si="193"/>
        <v>0</v>
      </c>
      <c r="K167" s="770">
        <f t="shared" si="193"/>
        <v>0</v>
      </c>
      <c r="L167" s="770">
        <f t="shared" si="193"/>
        <v>0</v>
      </c>
      <c r="M167" s="770">
        <f t="shared" si="193"/>
        <v>0</v>
      </c>
      <c r="N167" s="770">
        <f t="shared" si="193"/>
        <v>0</v>
      </c>
      <c r="O167" s="770">
        <f t="shared" si="193"/>
        <v>0</v>
      </c>
      <c r="P167" s="770">
        <f t="shared" si="193"/>
        <v>0</v>
      </c>
      <c r="Q167" s="770">
        <f t="shared" si="193"/>
        <v>0</v>
      </c>
      <c r="R167" s="770">
        <f t="shared" si="193"/>
        <v>0</v>
      </c>
      <c r="S167" s="770">
        <f t="shared" si="193"/>
        <v>0</v>
      </c>
      <c r="T167" s="770">
        <f t="shared" si="193"/>
        <v>0</v>
      </c>
      <c r="U167" s="770">
        <f t="shared" si="193"/>
        <v>0</v>
      </c>
      <c r="V167" s="770">
        <f t="shared" si="193"/>
        <v>0</v>
      </c>
      <c r="W167" s="770">
        <f t="shared" si="193"/>
        <v>0</v>
      </c>
      <c r="X167" s="770">
        <f t="shared" si="193"/>
        <v>0</v>
      </c>
      <c r="Y167" s="770">
        <f t="shared" si="193"/>
        <v>0</v>
      </c>
      <c r="Z167" s="770">
        <f t="shared" si="193"/>
        <v>0</v>
      </c>
      <c r="AA167" s="770">
        <f t="shared" si="193"/>
        <v>0</v>
      </c>
      <c r="AB167" s="770">
        <f t="shared" si="193"/>
        <v>0</v>
      </c>
      <c r="AC167" s="770">
        <f t="shared" si="193"/>
        <v>0</v>
      </c>
      <c r="AD167" s="770">
        <f t="shared" si="193"/>
        <v>0</v>
      </c>
      <c r="AE167" s="770">
        <f t="shared" si="193"/>
        <v>0</v>
      </c>
      <c r="AF167" s="770">
        <f t="shared" si="193"/>
        <v>0</v>
      </c>
      <c r="AG167" s="770">
        <f t="shared" si="193"/>
        <v>0</v>
      </c>
      <c r="AH167" s="770">
        <f t="shared" si="193"/>
        <v>0</v>
      </c>
      <c r="AI167" s="770">
        <f t="shared" si="193"/>
        <v>0</v>
      </c>
      <c r="AJ167" s="770">
        <f t="shared" ref="AJ167:BO167" si="194">+AJ101</f>
        <v>0</v>
      </c>
      <c r="AK167" s="770">
        <f t="shared" si="194"/>
        <v>0</v>
      </c>
      <c r="AL167" s="770">
        <f t="shared" si="194"/>
        <v>0</v>
      </c>
      <c r="AM167" s="770">
        <f t="shared" si="194"/>
        <v>0</v>
      </c>
      <c r="AN167" s="770">
        <f t="shared" si="194"/>
        <v>0</v>
      </c>
      <c r="AO167" s="770">
        <f t="shared" si="194"/>
        <v>0</v>
      </c>
      <c r="AP167" s="770">
        <f t="shared" si="194"/>
        <v>0</v>
      </c>
      <c r="AQ167" s="770">
        <f t="shared" si="194"/>
        <v>0</v>
      </c>
      <c r="AR167" s="770">
        <f t="shared" si="194"/>
        <v>0</v>
      </c>
      <c r="AS167" s="770">
        <f t="shared" si="194"/>
        <v>0</v>
      </c>
      <c r="AT167" s="770">
        <f t="shared" si="194"/>
        <v>0</v>
      </c>
      <c r="AU167" s="770">
        <f t="shared" si="194"/>
        <v>0</v>
      </c>
      <c r="AV167" s="770">
        <f t="shared" si="194"/>
        <v>0</v>
      </c>
      <c r="AW167" s="770">
        <f t="shared" si="194"/>
        <v>0</v>
      </c>
      <c r="AX167" s="770">
        <f t="shared" si="194"/>
        <v>0</v>
      </c>
      <c r="AY167" s="770">
        <f t="shared" si="194"/>
        <v>0</v>
      </c>
      <c r="AZ167" s="770">
        <f t="shared" si="194"/>
        <v>0</v>
      </c>
      <c r="BA167" s="770">
        <f t="shared" si="194"/>
        <v>0</v>
      </c>
      <c r="BB167" s="770">
        <f t="shared" si="194"/>
        <v>0</v>
      </c>
      <c r="BC167" s="770">
        <f t="shared" si="194"/>
        <v>0</v>
      </c>
      <c r="BD167" s="770">
        <f t="shared" si="194"/>
        <v>0</v>
      </c>
      <c r="BE167" s="770">
        <f t="shared" si="194"/>
        <v>0</v>
      </c>
      <c r="BF167" s="770">
        <f t="shared" si="194"/>
        <v>0</v>
      </c>
      <c r="BG167" s="770">
        <f t="shared" si="194"/>
        <v>0</v>
      </c>
      <c r="BH167" s="770">
        <f t="shared" si="194"/>
        <v>0</v>
      </c>
      <c r="BI167" s="770">
        <f t="shared" si="194"/>
        <v>0</v>
      </c>
      <c r="BJ167" s="770">
        <f t="shared" si="194"/>
        <v>0</v>
      </c>
      <c r="BK167" s="770">
        <f t="shared" si="194"/>
        <v>0</v>
      </c>
      <c r="BL167" s="770">
        <f t="shared" si="194"/>
        <v>0</v>
      </c>
      <c r="BM167" s="770">
        <f t="shared" si="194"/>
        <v>0</v>
      </c>
      <c r="BN167" s="770">
        <f t="shared" si="194"/>
        <v>0</v>
      </c>
      <c r="BO167" s="770">
        <f t="shared" si="194"/>
        <v>0</v>
      </c>
      <c r="BP167" s="770">
        <f t="shared" ref="BP167:CF167" si="195">+BP101</f>
        <v>0</v>
      </c>
      <c r="BQ167" s="770">
        <f t="shared" si="195"/>
        <v>0</v>
      </c>
      <c r="BR167" s="770">
        <f t="shared" si="195"/>
        <v>0</v>
      </c>
      <c r="BS167" s="770">
        <f t="shared" si="195"/>
        <v>0</v>
      </c>
      <c r="BT167" s="770">
        <f t="shared" si="195"/>
        <v>0</v>
      </c>
      <c r="BU167" s="770">
        <f t="shared" si="195"/>
        <v>0</v>
      </c>
      <c r="BV167" s="770">
        <f t="shared" si="195"/>
        <v>0</v>
      </c>
      <c r="BW167" s="770">
        <f t="shared" si="195"/>
        <v>0</v>
      </c>
      <c r="BX167" s="770">
        <f t="shared" si="195"/>
        <v>0</v>
      </c>
      <c r="BY167" s="770">
        <f t="shared" si="195"/>
        <v>0</v>
      </c>
      <c r="BZ167" s="770">
        <f t="shared" si="195"/>
        <v>0</v>
      </c>
      <c r="CA167" s="770">
        <f t="shared" si="195"/>
        <v>0</v>
      </c>
      <c r="CB167" s="770">
        <f t="shared" si="195"/>
        <v>0</v>
      </c>
      <c r="CC167" s="770">
        <f t="shared" si="195"/>
        <v>0</v>
      </c>
      <c r="CD167" s="770">
        <f t="shared" si="195"/>
        <v>0</v>
      </c>
      <c r="CE167" s="770">
        <f t="shared" si="195"/>
        <v>0</v>
      </c>
      <c r="CF167" s="770">
        <f t="shared" si="195"/>
        <v>0</v>
      </c>
    </row>
    <row r="168" spans="3:84" s="770" customFormat="1" hidden="1" x14ac:dyDescent="0.3">
      <c r="C168" s="770">
        <v>9</v>
      </c>
      <c r="D168" s="770" t="str">
        <f t="shared" ref="D168:AI168" si="196">+D107</f>
        <v>% SOLIDOS</v>
      </c>
      <c r="E168" s="770">
        <f t="shared" si="196"/>
        <v>0</v>
      </c>
      <c r="F168" s="770">
        <f t="shared" si="196"/>
        <v>0</v>
      </c>
      <c r="G168" s="770">
        <f t="shared" si="196"/>
        <v>0</v>
      </c>
      <c r="H168" s="770">
        <f t="shared" si="196"/>
        <v>0</v>
      </c>
      <c r="I168" s="770">
        <f t="shared" si="196"/>
        <v>0</v>
      </c>
      <c r="J168" s="770">
        <f t="shared" si="196"/>
        <v>0</v>
      </c>
      <c r="K168" s="770">
        <f t="shared" si="196"/>
        <v>0</v>
      </c>
      <c r="L168" s="770">
        <f t="shared" si="196"/>
        <v>0</v>
      </c>
      <c r="M168" s="770">
        <f t="shared" si="196"/>
        <v>0</v>
      </c>
      <c r="N168" s="770">
        <f t="shared" si="196"/>
        <v>0</v>
      </c>
      <c r="O168" s="770">
        <f t="shared" si="196"/>
        <v>0</v>
      </c>
      <c r="P168" s="770">
        <f t="shared" si="196"/>
        <v>0</v>
      </c>
      <c r="Q168" s="770">
        <f t="shared" si="196"/>
        <v>0</v>
      </c>
      <c r="R168" s="770">
        <f t="shared" si="196"/>
        <v>0</v>
      </c>
      <c r="S168" s="770">
        <f t="shared" si="196"/>
        <v>0</v>
      </c>
      <c r="T168" s="770">
        <f t="shared" si="196"/>
        <v>0</v>
      </c>
      <c r="U168" s="770">
        <f t="shared" si="196"/>
        <v>0</v>
      </c>
      <c r="V168" s="770">
        <f t="shared" si="196"/>
        <v>0</v>
      </c>
      <c r="W168" s="770">
        <f t="shared" si="196"/>
        <v>0</v>
      </c>
      <c r="X168" s="770">
        <f t="shared" si="196"/>
        <v>0</v>
      </c>
      <c r="Y168" s="770">
        <f t="shared" si="196"/>
        <v>0</v>
      </c>
      <c r="Z168" s="770">
        <f t="shared" si="196"/>
        <v>0</v>
      </c>
      <c r="AA168" s="770">
        <f t="shared" si="196"/>
        <v>0</v>
      </c>
      <c r="AB168" s="770">
        <f t="shared" si="196"/>
        <v>0</v>
      </c>
      <c r="AC168" s="770">
        <f t="shared" si="196"/>
        <v>0</v>
      </c>
      <c r="AD168" s="770">
        <f t="shared" si="196"/>
        <v>0</v>
      </c>
      <c r="AE168" s="770">
        <f t="shared" si="196"/>
        <v>0</v>
      </c>
      <c r="AF168" s="770">
        <f t="shared" si="196"/>
        <v>0</v>
      </c>
      <c r="AG168" s="770">
        <f t="shared" si="196"/>
        <v>0</v>
      </c>
      <c r="AH168" s="770">
        <f t="shared" si="196"/>
        <v>0</v>
      </c>
      <c r="AI168" s="770">
        <f t="shared" si="196"/>
        <v>0</v>
      </c>
      <c r="AJ168" s="770">
        <f t="shared" ref="AJ168:BO168" si="197">+AJ107</f>
        <v>0</v>
      </c>
      <c r="AK168" s="770">
        <f t="shared" si="197"/>
        <v>0</v>
      </c>
      <c r="AL168" s="770">
        <f t="shared" si="197"/>
        <v>0</v>
      </c>
      <c r="AM168" s="770">
        <f t="shared" si="197"/>
        <v>0</v>
      </c>
      <c r="AN168" s="770">
        <f t="shared" si="197"/>
        <v>0</v>
      </c>
      <c r="AO168" s="770">
        <f t="shared" si="197"/>
        <v>0</v>
      </c>
      <c r="AP168" s="770">
        <f t="shared" si="197"/>
        <v>0</v>
      </c>
      <c r="AQ168" s="770">
        <f t="shared" si="197"/>
        <v>0</v>
      </c>
      <c r="AR168" s="770">
        <f t="shared" si="197"/>
        <v>0</v>
      </c>
      <c r="AS168" s="770">
        <f t="shared" si="197"/>
        <v>0</v>
      </c>
      <c r="AT168" s="770">
        <f t="shared" si="197"/>
        <v>0</v>
      </c>
      <c r="AU168" s="770">
        <f t="shared" si="197"/>
        <v>0</v>
      </c>
      <c r="AV168" s="770">
        <f t="shared" si="197"/>
        <v>0</v>
      </c>
      <c r="AW168" s="770">
        <f t="shared" si="197"/>
        <v>0</v>
      </c>
      <c r="AX168" s="770">
        <f t="shared" si="197"/>
        <v>0</v>
      </c>
      <c r="AY168" s="770">
        <f t="shared" si="197"/>
        <v>0</v>
      </c>
      <c r="AZ168" s="770">
        <f t="shared" si="197"/>
        <v>0</v>
      </c>
      <c r="BA168" s="770">
        <f t="shared" si="197"/>
        <v>0</v>
      </c>
      <c r="BB168" s="770">
        <f t="shared" si="197"/>
        <v>0</v>
      </c>
      <c r="BC168" s="770">
        <f t="shared" si="197"/>
        <v>0</v>
      </c>
      <c r="BD168" s="770">
        <f t="shared" si="197"/>
        <v>0</v>
      </c>
      <c r="BE168" s="770">
        <f t="shared" si="197"/>
        <v>0</v>
      </c>
      <c r="BF168" s="770">
        <f t="shared" si="197"/>
        <v>0</v>
      </c>
      <c r="BG168" s="770">
        <f t="shared" si="197"/>
        <v>0</v>
      </c>
      <c r="BH168" s="770">
        <f t="shared" si="197"/>
        <v>0</v>
      </c>
      <c r="BI168" s="770">
        <f t="shared" si="197"/>
        <v>0</v>
      </c>
      <c r="BJ168" s="770">
        <f t="shared" si="197"/>
        <v>0</v>
      </c>
      <c r="BK168" s="770">
        <f t="shared" si="197"/>
        <v>0</v>
      </c>
      <c r="BL168" s="770">
        <f t="shared" si="197"/>
        <v>0</v>
      </c>
      <c r="BM168" s="770">
        <f t="shared" si="197"/>
        <v>0</v>
      </c>
      <c r="BN168" s="770">
        <f t="shared" si="197"/>
        <v>0</v>
      </c>
      <c r="BO168" s="770">
        <f t="shared" si="197"/>
        <v>0</v>
      </c>
      <c r="BP168" s="770">
        <f t="shared" ref="BP168:CF168" si="198">+BP107</f>
        <v>0</v>
      </c>
      <c r="BQ168" s="770">
        <f t="shared" si="198"/>
        <v>0</v>
      </c>
      <c r="BR168" s="770">
        <f t="shared" si="198"/>
        <v>0</v>
      </c>
      <c r="BS168" s="770">
        <f t="shared" si="198"/>
        <v>0</v>
      </c>
      <c r="BT168" s="770">
        <f t="shared" si="198"/>
        <v>0</v>
      </c>
      <c r="BU168" s="770">
        <f t="shared" si="198"/>
        <v>0</v>
      </c>
      <c r="BV168" s="770">
        <f t="shared" si="198"/>
        <v>0</v>
      </c>
      <c r="BW168" s="770">
        <f t="shared" si="198"/>
        <v>0</v>
      </c>
      <c r="BX168" s="770">
        <f t="shared" si="198"/>
        <v>0</v>
      </c>
      <c r="BY168" s="770">
        <f t="shared" si="198"/>
        <v>0</v>
      </c>
      <c r="BZ168" s="770">
        <f t="shared" si="198"/>
        <v>0</v>
      </c>
      <c r="CA168" s="770">
        <f t="shared" si="198"/>
        <v>0</v>
      </c>
      <c r="CB168" s="770">
        <f t="shared" si="198"/>
        <v>0</v>
      </c>
      <c r="CC168" s="770">
        <f t="shared" si="198"/>
        <v>0</v>
      </c>
      <c r="CD168" s="770">
        <f t="shared" si="198"/>
        <v>0</v>
      </c>
      <c r="CE168" s="770">
        <f t="shared" si="198"/>
        <v>0</v>
      </c>
      <c r="CF168" s="770">
        <f t="shared" si="198"/>
        <v>0</v>
      </c>
    </row>
    <row r="169" spans="3:84" s="770" customFormat="1" hidden="1" x14ac:dyDescent="0.3">
      <c r="C169" s="770">
        <v>10</v>
      </c>
      <c r="D169" s="770" t="str">
        <f t="shared" ref="D169:AI169" si="199">+D113</f>
        <v>% SOLIDOS</v>
      </c>
      <c r="E169" s="770">
        <f t="shared" si="199"/>
        <v>0</v>
      </c>
      <c r="F169" s="770">
        <f t="shared" si="199"/>
        <v>0</v>
      </c>
      <c r="G169" s="770">
        <f t="shared" si="199"/>
        <v>0</v>
      </c>
      <c r="H169" s="770">
        <f t="shared" si="199"/>
        <v>0</v>
      </c>
      <c r="I169" s="770">
        <f t="shared" si="199"/>
        <v>0</v>
      </c>
      <c r="J169" s="770">
        <f t="shared" si="199"/>
        <v>0</v>
      </c>
      <c r="K169" s="770">
        <f t="shared" si="199"/>
        <v>0</v>
      </c>
      <c r="L169" s="770">
        <f t="shared" si="199"/>
        <v>0</v>
      </c>
      <c r="M169" s="770">
        <f t="shared" si="199"/>
        <v>0</v>
      </c>
      <c r="N169" s="770">
        <f t="shared" si="199"/>
        <v>0</v>
      </c>
      <c r="O169" s="770">
        <f t="shared" si="199"/>
        <v>0</v>
      </c>
      <c r="P169" s="770">
        <f t="shared" si="199"/>
        <v>0</v>
      </c>
      <c r="Q169" s="770">
        <f t="shared" si="199"/>
        <v>0</v>
      </c>
      <c r="R169" s="770">
        <f t="shared" si="199"/>
        <v>0</v>
      </c>
      <c r="S169" s="770">
        <f t="shared" si="199"/>
        <v>0</v>
      </c>
      <c r="T169" s="770">
        <f t="shared" si="199"/>
        <v>0</v>
      </c>
      <c r="U169" s="770">
        <f t="shared" si="199"/>
        <v>0</v>
      </c>
      <c r="V169" s="770">
        <f t="shared" si="199"/>
        <v>0</v>
      </c>
      <c r="W169" s="770">
        <f t="shared" si="199"/>
        <v>0</v>
      </c>
      <c r="X169" s="770">
        <f t="shared" si="199"/>
        <v>0</v>
      </c>
      <c r="Y169" s="770">
        <f t="shared" si="199"/>
        <v>0</v>
      </c>
      <c r="Z169" s="770">
        <f t="shared" si="199"/>
        <v>0</v>
      </c>
      <c r="AA169" s="770">
        <f t="shared" si="199"/>
        <v>0</v>
      </c>
      <c r="AB169" s="770">
        <f t="shared" si="199"/>
        <v>0</v>
      </c>
      <c r="AC169" s="770">
        <f t="shared" si="199"/>
        <v>0</v>
      </c>
      <c r="AD169" s="770">
        <f t="shared" si="199"/>
        <v>0</v>
      </c>
      <c r="AE169" s="770">
        <f t="shared" si="199"/>
        <v>0</v>
      </c>
      <c r="AF169" s="770">
        <f t="shared" si="199"/>
        <v>0</v>
      </c>
      <c r="AG169" s="770">
        <f t="shared" si="199"/>
        <v>0</v>
      </c>
      <c r="AH169" s="770">
        <f t="shared" si="199"/>
        <v>0</v>
      </c>
      <c r="AI169" s="770">
        <f t="shared" si="199"/>
        <v>0</v>
      </c>
      <c r="AJ169" s="770">
        <f t="shared" ref="AJ169:BO169" si="200">+AJ113</f>
        <v>0</v>
      </c>
      <c r="AK169" s="770">
        <f t="shared" si="200"/>
        <v>0</v>
      </c>
      <c r="AL169" s="770">
        <f t="shared" si="200"/>
        <v>0</v>
      </c>
      <c r="AM169" s="770">
        <f t="shared" si="200"/>
        <v>0</v>
      </c>
      <c r="AN169" s="770">
        <f t="shared" si="200"/>
        <v>0</v>
      </c>
      <c r="AO169" s="770">
        <f t="shared" si="200"/>
        <v>0</v>
      </c>
      <c r="AP169" s="770">
        <f t="shared" si="200"/>
        <v>0</v>
      </c>
      <c r="AQ169" s="770">
        <f t="shared" si="200"/>
        <v>0</v>
      </c>
      <c r="AR169" s="770">
        <f t="shared" si="200"/>
        <v>0</v>
      </c>
      <c r="AS169" s="770">
        <f t="shared" si="200"/>
        <v>0</v>
      </c>
      <c r="AT169" s="770">
        <f t="shared" si="200"/>
        <v>0</v>
      </c>
      <c r="AU169" s="770">
        <f t="shared" si="200"/>
        <v>0</v>
      </c>
      <c r="AV169" s="770">
        <f t="shared" si="200"/>
        <v>0</v>
      </c>
      <c r="AW169" s="770">
        <f t="shared" si="200"/>
        <v>0</v>
      </c>
      <c r="AX169" s="770">
        <f t="shared" si="200"/>
        <v>0</v>
      </c>
      <c r="AY169" s="770">
        <f t="shared" si="200"/>
        <v>0</v>
      </c>
      <c r="AZ169" s="770">
        <f t="shared" si="200"/>
        <v>0</v>
      </c>
      <c r="BA169" s="770">
        <f t="shared" si="200"/>
        <v>0</v>
      </c>
      <c r="BB169" s="770">
        <f t="shared" si="200"/>
        <v>0</v>
      </c>
      <c r="BC169" s="770">
        <f t="shared" si="200"/>
        <v>0</v>
      </c>
      <c r="BD169" s="770">
        <f t="shared" si="200"/>
        <v>0</v>
      </c>
      <c r="BE169" s="770">
        <f t="shared" si="200"/>
        <v>0</v>
      </c>
      <c r="BF169" s="770">
        <f t="shared" si="200"/>
        <v>0</v>
      </c>
      <c r="BG169" s="770">
        <f t="shared" si="200"/>
        <v>0</v>
      </c>
      <c r="BH169" s="770">
        <f t="shared" si="200"/>
        <v>0</v>
      </c>
      <c r="BI169" s="770">
        <f t="shared" si="200"/>
        <v>0</v>
      </c>
      <c r="BJ169" s="770">
        <f t="shared" si="200"/>
        <v>0</v>
      </c>
      <c r="BK169" s="770">
        <f t="shared" si="200"/>
        <v>0</v>
      </c>
      <c r="BL169" s="770">
        <f t="shared" si="200"/>
        <v>0</v>
      </c>
      <c r="BM169" s="770">
        <f t="shared" si="200"/>
        <v>0</v>
      </c>
      <c r="BN169" s="770">
        <f t="shared" si="200"/>
        <v>0</v>
      </c>
      <c r="BO169" s="770">
        <f t="shared" si="200"/>
        <v>0</v>
      </c>
      <c r="BP169" s="770">
        <f t="shared" ref="BP169:CF169" si="201">+BP113</f>
        <v>0</v>
      </c>
      <c r="BQ169" s="770">
        <f t="shared" si="201"/>
        <v>0</v>
      </c>
      <c r="BR169" s="770">
        <f t="shared" si="201"/>
        <v>0</v>
      </c>
      <c r="BS169" s="770">
        <f t="shared" si="201"/>
        <v>0</v>
      </c>
      <c r="BT169" s="770">
        <f t="shared" si="201"/>
        <v>0</v>
      </c>
      <c r="BU169" s="770">
        <f t="shared" si="201"/>
        <v>0</v>
      </c>
      <c r="BV169" s="770">
        <f t="shared" si="201"/>
        <v>0</v>
      </c>
      <c r="BW169" s="770">
        <f t="shared" si="201"/>
        <v>0</v>
      </c>
      <c r="BX169" s="770">
        <f t="shared" si="201"/>
        <v>0</v>
      </c>
      <c r="BY169" s="770">
        <f t="shared" si="201"/>
        <v>0</v>
      </c>
      <c r="BZ169" s="770">
        <f t="shared" si="201"/>
        <v>0</v>
      </c>
      <c r="CA169" s="770">
        <f t="shared" si="201"/>
        <v>0</v>
      </c>
      <c r="CB169" s="770">
        <f t="shared" si="201"/>
        <v>0</v>
      </c>
      <c r="CC169" s="770">
        <f t="shared" si="201"/>
        <v>0</v>
      </c>
      <c r="CD169" s="770">
        <f t="shared" si="201"/>
        <v>0</v>
      </c>
      <c r="CE169" s="770">
        <f t="shared" si="201"/>
        <v>0</v>
      </c>
      <c r="CF169" s="770">
        <f t="shared" si="201"/>
        <v>0</v>
      </c>
    </row>
    <row r="170" spans="3:84" s="770" customFormat="1" hidden="1" x14ac:dyDescent="0.3">
      <c r="D170" s="773" t="s">
        <v>269</v>
      </c>
      <c r="E170" s="774">
        <f>+IFERROR(SUMPRODUCT(E160:E169,E173:E182)/E183,0)</f>
        <v>0</v>
      </c>
      <c r="F170" s="774">
        <f t="shared" ref="F170:BQ170" si="202">+IFERROR(SUMPRODUCT(F160:F169,F173:F182)/F183,0)</f>
        <v>0</v>
      </c>
      <c r="G170" s="774">
        <f t="shared" si="202"/>
        <v>0</v>
      </c>
      <c r="H170" s="774">
        <f t="shared" si="202"/>
        <v>0</v>
      </c>
      <c r="I170" s="774">
        <f t="shared" si="202"/>
        <v>0</v>
      </c>
      <c r="J170" s="774">
        <f t="shared" si="202"/>
        <v>62</v>
      </c>
      <c r="K170" s="774">
        <f t="shared" si="202"/>
        <v>59.999999999999993</v>
      </c>
      <c r="L170" s="774">
        <f t="shared" si="202"/>
        <v>62.000000000000007</v>
      </c>
      <c r="M170" s="774">
        <f t="shared" si="202"/>
        <v>59</v>
      </c>
      <c r="N170" s="774">
        <f t="shared" si="202"/>
        <v>58</v>
      </c>
      <c r="O170" s="774">
        <f t="shared" si="202"/>
        <v>0</v>
      </c>
      <c r="P170" s="774">
        <f t="shared" si="202"/>
        <v>0</v>
      </c>
      <c r="Q170" s="774">
        <f t="shared" si="202"/>
        <v>0</v>
      </c>
      <c r="R170" s="774">
        <f t="shared" si="202"/>
        <v>0</v>
      </c>
      <c r="S170" s="774">
        <f t="shared" si="202"/>
        <v>0</v>
      </c>
      <c r="T170" s="774">
        <f t="shared" si="202"/>
        <v>0</v>
      </c>
      <c r="U170" s="774">
        <f t="shared" si="202"/>
        <v>0</v>
      </c>
      <c r="V170" s="774">
        <f t="shared" si="202"/>
        <v>0</v>
      </c>
      <c r="W170" s="774">
        <f t="shared" si="202"/>
        <v>0</v>
      </c>
      <c r="X170" s="774">
        <f t="shared" si="202"/>
        <v>0</v>
      </c>
      <c r="Y170" s="774">
        <f t="shared" si="202"/>
        <v>0</v>
      </c>
      <c r="Z170" s="774">
        <f t="shared" si="202"/>
        <v>0</v>
      </c>
      <c r="AA170" s="774">
        <f t="shared" si="202"/>
        <v>0</v>
      </c>
      <c r="AB170" s="774">
        <f t="shared" si="202"/>
        <v>0</v>
      </c>
      <c r="AC170" s="774">
        <f t="shared" si="202"/>
        <v>0</v>
      </c>
      <c r="AD170" s="774">
        <f t="shared" si="202"/>
        <v>0</v>
      </c>
      <c r="AE170" s="774">
        <f t="shared" si="202"/>
        <v>0</v>
      </c>
      <c r="AF170" s="774">
        <f t="shared" si="202"/>
        <v>0</v>
      </c>
      <c r="AG170" s="774">
        <f t="shared" si="202"/>
        <v>0</v>
      </c>
      <c r="AH170" s="774">
        <f t="shared" si="202"/>
        <v>0</v>
      </c>
      <c r="AI170" s="774">
        <f t="shared" si="202"/>
        <v>0</v>
      </c>
      <c r="AJ170" s="774">
        <f t="shared" si="202"/>
        <v>0</v>
      </c>
      <c r="AK170" s="774">
        <f t="shared" si="202"/>
        <v>0</v>
      </c>
      <c r="AL170" s="774">
        <f t="shared" si="202"/>
        <v>0</v>
      </c>
      <c r="AM170" s="774">
        <f t="shared" si="202"/>
        <v>0</v>
      </c>
      <c r="AN170" s="774">
        <f t="shared" si="202"/>
        <v>0</v>
      </c>
      <c r="AO170" s="774">
        <f t="shared" si="202"/>
        <v>0</v>
      </c>
      <c r="AP170" s="774">
        <f t="shared" si="202"/>
        <v>0</v>
      </c>
      <c r="AQ170" s="774">
        <f t="shared" si="202"/>
        <v>0</v>
      </c>
      <c r="AR170" s="774">
        <f t="shared" si="202"/>
        <v>0</v>
      </c>
      <c r="AS170" s="774">
        <f t="shared" si="202"/>
        <v>0</v>
      </c>
      <c r="AT170" s="774">
        <f t="shared" si="202"/>
        <v>0</v>
      </c>
      <c r="AU170" s="774">
        <f t="shared" si="202"/>
        <v>0</v>
      </c>
      <c r="AV170" s="774">
        <f t="shared" si="202"/>
        <v>0</v>
      </c>
      <c r="AW170" s="774">
        <f t="shared" si="202"/>
        <v>0</v>
      </c>
      <c r="AX170" s="774">
        <f t="shared" si="202"/>
        <v>0</v>
      </c>
      <c r="AY170" s="774">
        <f t="shared" si="202"/>
        <v>0</v>
      </c>
      <c r="AZ170" s="774">
        <f t="shared" si="202"/>
        <v>0</v>
      </c>
      <c r="BA170" s="774">
        <f t="shared" si="202"/>
        <v>0</v>
      </c>
      <c r="BB170" s="774">
        <f t="shared" si="202"/>
        <v>0</v>
      </c>
      <c r="BC170" s="774">
        <f t="shared" si="202"/>
        <v>0</v>
      </c>
      <c r="BD170" s="774">
        <f t="shared" si="202"/>
        <v>0</v>
      </c>
      <c r="BE170" s="774">
        <f t="shared" si="202"/>
        <v>0</v>
      </c>
      <c r="BF170" s="774">
        <f t="shared" si="202"/>
        <v>0</v>
      </c>
      <c r="BG170" s="774">
        <f t="shared" si="202"/>
        <v>0</v>
      </c>
      <c r="BH170" s="774">
        <f t="shared" si="202"/>
        <v>0</v>
      </c>
      <c r="BI170" s="774">
        <f t="shared" si="202"/>
        <v>0</v>
      </c>
      <c r="BJ170" s="774">
        <f t="shared" si="202"/>
        <v>0</v>
      </c>
      <c r="BK170" s="774">
        <f t="shared" si="202"/>
        <v>0</v>
      </c>
      <c r="BL170" s="774">
        <f t="shared" si="202"/>
        <v>0</v>
      </c>
      <c r="BM170" s="774">
        <f t="shared" si="202"/>
        <v>0</v>
      </c>
      <c r="BN170" s="774">
        <f t="shared" si="202"/>
        <v>0</v>
      </c>
      <c r="BO170" s="774">
        <f t="shared" si="202"/>
        <v>0</v>
      </c>
      <c r="BP170" s="774">
        <f t="shared" si="202"/>
        <v>0</v>
      </c>
      <c r="BQ170" s="774">
        <f t="shared" si="202"/>
        <v>0</v>
      </c>
      <c r="BR170" s="774">
        <f t="shared" ref="BR170:CF170" si="203">+IFERROR(SUMPRODUCT(BR160:BR169,BR173:BR182)/BR183,0)</f>
        <v>0</v>
      </c>
      <c r="BS170" s="774">
        <f t="shared" si="203"/>
        <v>0</v>
      </c>
      <c r="BT170" s="774">
        <f t="shared" si="203"/>
        <v>0</v>
      </c>
      <c r="BU170" s="774">
        <f t="shared" si="203"/>
        <v>0</v>
      </c>
      <c r="BV170" s="774">
        <f t="shared" si="203"/>
        <v>0</v>
      </c>
      <c r="BW170" s="774">
        <f t="shared" si="203"/>
        <v>0</v>
      </c>
      <c r="BX170" s="774">
        <f t="shared" si="203"/>
        <v>0</v>
      </c>
      <c r="BY170" s="774">
        <f t="shared" si="203"/>
        <v>0</v>
      </c>
      <c r="BZ170" s="774">
        <f t="shared" si="203"/>
        <v>0</v>
      </c>
      <c r="CA170" s="774">
        <f t="shared" si="203"/>
        <v>0</v>
      </c>
      <c r="CB170" s="774">
        <f t="shared" si="203"/>
        <v>0</v>
      </c>
      <c r="CC170" s="774">
        <f t="shared" si="203"/>
        <v>0</v>
      </c>
      <c r="CD170" s="774">
        <f t="shared" si="203"/>
        <v>0</v>
      </c>
      <c r="CE170" s="774">
        <f t="shared" si="203"/>
        <v>0</v>
      </c>
      <c r="CF170" s="774">
        <f t="shared" si="203"/>
        <v>0</v>
      </c>
    </row>
    <row r="171" spans="3:84" s="770" customFormat="1" hidden="1" x14ac:dyDescent="0.3">
      <c r="D171" s="775" t="s">
        <v>271</v>
      </c>
      <c r="E171" s="774">
        <f>+IFERROR(AVERAGEIF(E160:E169,"&gt;0"),0)</f>
        <v>0</v>
      </c>
      <c r="F171" s="774">
        <f t="shared" ref="F171:BQ171" si="204">+IFERROR(AVERAGEIF(F160:F169,"&gt;0"),0)</f>
        <v>0</v>
      </c>
      <c r="G171" s="774">
        <f t="shared" si="204"/>
        <v>0</v>
      </c>
      <c r="H171" s="774">
        <f t="shared" si="204"/>
        <v>0</v>
      </c>
      <c r="I171" s="774">
        <f t="shared" si="204"/>
        <v>0</v>
      </c>
      <c r="J171" s="774">
        <f t="shared" si="204"/>
        <v>62</v>
      </c>
      <c r="K171" s="774">
        <f t="shared" si="204"/>
        <v>60</v>
      </c>
      <c r="L171" s="774">
        <f t="shared" si="204"/>
        <v>62</v>
      </c>
      <c r="M171" s="774">
        <f t="shared" si="204"/>
        <v>59</v>
      </c>
      <c r="N171" s="774">
        <f t="shared" si="204"/>
        <v>58</v>
      </c>
      <c r="O171" s="774">
        <f t="shared" si="204"/>
        <v>0</v>
      </c>
      <c r="P171" s="774">
        <f t="shared" si="204"/>
        <v>0</v>
      </c>
      <c r="Q171" s="774">
        <f t="shared" si="204"/>
        <v>0</v>
      </c>
      <c r="R171" s="774">
        <f t="shared" si="204"/>
        <v>0</v>
      </c>
      <c r="S171" s="774">
        <f t="shared" si="204"/>
        <v>0</v>
      </c>
      <c r="T171" s="774">
        <f t="shared" si="204"/>
        <v>0</v>
      </c>
      <c r="U171" s="774">
        <f t="shared" si="204"/>
        <v>0</v>
      </c>
      <c r="V171" s="774">
        <f t="shared" si="204"/>
        <v>0</v>
      </c>
      <c r="W171" s="774">
        <f t="shared" si="204"/>
        <v>0</v>
      </c>
      <c r="X171" s="774">
        <f t="shared" si="204"/>
        <v>0</v>
      </c>
      <c r="Y171" s="774">
        <f t="shared" si="204"/>
        <v>0</v>
      </c>
      <c r="Z171" s="774">
        <f t="shared" si="204"/>
        <v>0</v>
      </c>
      <c r="AA171" s="774">
        <f t="shared" si="204"/>
        <v>0</v>
      </c>
      <c r="AB171" s="774">
        <f t="shared" si="204"/>
        <v>0</v>
      </c>
      <c r="AC171" s="774">
        <f t="shared" si="204"/>
        <v>0</v>
      </c>
      <c r="AD171" s="774">
        <f t="shared" si="204"/>
        <v>0</v>
      </c>
      <c r="AE171" s="774">
        <f t="shared" si="204"/>
        <v>0</v>
      </c>
      <c r="AF171" s="774">
        <f t="shared" si="204"/>
        <v>0</v>
      </c>
      <c r="AG171" s="774">
        <f t="shared" si="204"/>
        <v>0</v>
      </c>
      <c r="AH171" s="774">
        <f t="shared" si="204"/>
        <v>0</v>
      </c>
      <c r="AI171" s="774">
        <f t="shared" si="204"/>
        <v>0</v>
      </c>
      <c r="AJ171" s="774">
        <f t="shared" si="204"/>
        <v>0</v>
      </c>
      <c r="AK171" s="774">
        <f t="shared" si="204"/>
        <v>0</v>
      </c>
      <c r="AL171" s="774">
        <f t="shared" si="204"/>
        <v>0</v>
      </c>
      <c r="AM171" s="774">
        <f t="shared" si="204"/>
        <v>0</v>
      </c>
      <c r="AN171" s="774">
        <f t="shared" si="204"/>
        <v>0</v>
      </c>
      <c r="AO171" s="774">
        <f t="shared" si="204"/>
        <v>0</v>
      </c>
      <c r="AP171" s="774">
        <f t="shared" si="204"/>
        <v>0</v>
      </c>
      <c r="AQ171" s="774">
        <f t="shared" si="204"/>
        <v>0</v>
      </c>
      <c r="AR171" s="774">
        <f t="shared" si="204"/>
        <v>0</v>
      </c>
      <c r="AS171" s="774">
        <f t="shared" si="204"/>
        <v>0</v>
      </c>
      <c r="AT171" s="774">
        <f t="shared" si="204"/>
        <v>0</v>
      </c>
      <c r="AU171" s="774">
        <f t="shared" si="204"/>
        <v>0</v>
      </c>
      <c r="AV171" s="774">
        <f t="shared" si="204"/>
        <v>0</v>
      </c>
      <c r="AW171" s="774">
        <f t="shared" si="204"/>
        <v>0</v>
      </c>
      <c r="AX171" s="774">
        <f t="shared" si="204"/>
        <v>0</v>
      </c>
      <c r="AY171" s="774">
        <f t="shared" si="204"/>
        <v>0</v>
      </c>
      <c r="AZ171" s="774">
        <f t="shared" si="204"/>
        <v>0</v>
      </c>
      <c r="BA171" s="774">
        <f t="shared" si="204"/>
        <v>0</v>
      </c>
      <c r="BB171" s="774">
        <f t="shared" si="204"/>
        <v>0</v>
      </c>
      <c r="BC171" s="774">
        <f t="shared" si="204"/>
        <v>0</v>
      </c>
      <c r="BD171" s="774">
        <f t="shared" si="204"/>
        <v>0</v>
      </c>
      <c r="BE171" s="774">
        <f t="shared" si="204"/>
        <v>0</v>
      </c>
      <c r="BF171" s="774">
        <f t="shared" si="204"/>
        <v>0</v>
      </c>
      <c r="BG171" s="774">
        <f t="shared" si="204"/>
        <v>0</v>
      </c>
      <c r="BH171" s="774">
        <f t="shared" si="204"/>
        <v>0</v>
      </c>
      <c r="BI171" s="774">
        <f t="shared" si="204"/>
        <v>0</v>
      </c>
      <c r="BJ171" s="774">
        <f t="shared" si="204"/>
        <v>0</v>
      </c>
      <c r="BK171" s="774">
        <f t="shared" si="204"/>
        <v>0</v>
      </c>
      <c r="BL171" s="774">
        <f t="shared" si="204"/>
        <v>0</v>
      </c>
      <c r="BM171" s="774">
        <f t="shared" si="204"/>
        <v>0</v>
      </c>
      <c r="BN171" s="774">
        <f t="shared" si="204"/>
        <v>0</v>
      </c>
      <c r="BO171" s="774">
        <f t="shared" si="204"/>
        <v>0</v>
      </c>
      <c r="BP171" s="774">
        <f t="shared" si="204"/>
        <v>0</v>
      </c>
      <c r="BQ171" s="774">
        <f t="shared" si="204"/>
        <v>0</v>
      </c>
      <c r="BR171" s="774">
        <f t="shared" ref="BR171:CF171" si="205">+IFERROR(AVERAGEIF(BR160:BR169,"&gt;0"),0)</f>
        <v>0</v>
      </c>
      <c r="BS171" s="774">
        <f t="shared" si="205"/>
        <v>0</v>
      </c>
      <c r="BT171" s="774">
        <f t="shared" si="205"/>
        <v>0</v>
      </c>
      <c r="BU171" s="774">
        <f t="shared" si="205"/>
        <v>0</v>
      </c>
      <c r="BV171" s="774">
        <f t="shared" si="205"/>
        <v>0</v>
      </c>
      <c r="BW171" s="774">
        <f t="shared" si="205"/>
        <v>0</v>
      </c>
      <c r="BX171" s="774">
        <f t="shared" si="205"/>
        <v>0</v>
      </c>
      <c r="BY171" s="774">
        <f t="shared" si="205"/>
        <v>0</v>
      </c>
      <c r="BZ171" s="774">
        <f t="shared" si="205"/>
        <v>0</v>
      </c>
      <c r="CA171" s="774">
        <f t="shared" si="205"/>
        <v>0</v>
      </c>
      <c r="CB171" s="774">
        <f t="shared" si="205"/>
        <v>0</v>
      </c>
      <c r="CC171" s="774">
        <f t="shared" si="205"/>
        <v>0</v>
      </c>
      <c r="CD171" s="774">
        <f t="shared" si="205"/>
        <v>0</v>
      </c>
      <c r="CE171" s="774">
        <f t="shared" si="205"/>
        <v>0</v>
      </c>
      <c r="CF171" s="774">
        <f t="shared" si="205"/>
        <v>0</v>
      </c>
    </row>
    <row r="172" spans="3:84" s="770" customFormat="1" hidden="1" x14ac:dyDescent="0.3"/>
    <row r="173" spans="3:84" s="770" customFormat="1" hidden="1" x14ac:dyDescent="0.3">
      <c r="C173" s="770">
        <v>1</v>
      </c>
      <c r="D173" s="770" t="str">
        <f>+D61</f>
        <v>Volumen del Contenedor, m3</v>
      </c>
      <c r="E173" s="770">
        <f t="shared" ref="E173:BP173" si="206">+E61</f>
        <v>0</v>
      </c>
      <c r="F173" s="770">
        <f t="shared" si="206"/>
        <v>0</v>
      </c>
      <c r="G173" s="770">
        <f t="shared" si="206"/>
        <v>0</v>
      </c>
      <c r="H173" s="770">
        <f t="shared" si="206"/>
        <v>0</v>
      </c>
      <c r="I173" s="770">
        <f t="shared" si="206"/>
        <v>0</v>
      </c>
      <c r="J173" s="770">
        <f t="shared" si="206"/>
        <v>1.7402159090909088</v>
      </c>
      <c r="K173" s="770">
        <f t="shared" si="206"/>
        <v>2.5691431818181814</v>
      </c>
      <c r="L173" s="770">
        <f t="shared" si="206"/>
        <v>2.5691431818181814</v>
      </c>
      <c r="M173" s="770">
        <f t="shared" si="206"/>
        <v>2.5691431818181814</v>
      </c>
      <c r="N173" s="770">
        <f t="shared" si="206"/>
        <v>2.1451909090909087</v>
      </c>
      <c r="O173" s="770">
        <f t="shared" si="206"/>
        <v>0</v>
      </c>
      <c r="P173" s="770">
        <f t="shared" si="206"/>
        <v>0</v>
      </c>
      <c r="Q173" s="770">
        <f t="shared" si="206"/>
        <v>0</v>
      </c>
      <c r="R173" s="770">
        <f t="shared" si="206"/>
        <v>0</v>
      </c>
      <c r="S173" s="770">
        <f t="shared" si="206"/>
        <v>0</v>
      </c>
      <c r="T173" s="770">
        <f t="shared" si="206"/>
        <v>0</v>
      </c>
      <c r="U173" s="770">
        <f t="shared" si="206"/>
        <v>0</v>
      </c>
      <c r="V173" s="770">
        <f t="shared" si="206"/>
        <v>0</v>
      </c>
      <c r="W173" s="770">
        <f t="shared" si="206"/>
        <v>0</v>
      </c>
      <c r="X173" s="770">
        <f t="shared" si="206"/>
        <v>0</v>
      </c>
      <c r="Y173" s="770">
        <f t="shared" si="206"/>
        <v>0</v>
      </c>
      <c r="Z173" s="770">
        <f t="shared" si="206"/>
        <v>0</v>
      </c>
      <c r="AA173" s="770">
        <f t="shared" si="206"/>
        <v>0</v>
      </c>
      <c r="AB173" s="770">
        <f t="shared" si="206"/>
        <v>0</v>
      </c>
      <c r="AC173" s="770">
        <f t="shared" si="206"/>
        <v>0</v>
      </c>
      <c r="AD173" s="770">
        <f t="shared" si="206"/>
        <v>0</v>
      </c>
      <c r="AE173" s="770">
        <f t="shared" si="206"/>
        <v>0</v>
      </c>
      <c r="AF173" s="770">
        <f t="shared" si="206"/>
        <v>0</v>
      </c>
      <c r="AG173" s="770">
        <f t="shared" si="206"/>
        <v>0</v>
      </c>
      <c r="AH173" s="770">
        <f t="shared" si="206"/>
        <v>0</v>
      </c>
      <c r="AI173" s="770">
        <f t="shared" si="206"/>
        <v>0</v>
      </c>
      <c r="AJ173" s="770">
        <f t="shared" si="206"/>
        <v>0</v>
      </c>
      <c r="AK173" s="770">
        <f t="shared" si="206"/>
        <v>0</v>
      </c>
      <c r="AL173" s="770">
        <f t="shared" si="206"/>
        <v>0</v>
      </c>
      <c r="AM173" s="770">
        <f t="shared" si="206"/>
        <v>0</v>
      </c>
      <c r="AN173" s="770">
        <f t="shared" si="206"/>
        <v>0</v>
      </c>
      <c r="AO173" s="770">
        <f t="shared" si="206"/>
        <v>0</v>
      </c>
      <c r="AP173" s="770">
        <f t="shared" si="206"/>
        <v>0</v>
      </c>
      <c r="AQ173" s="770">
        <f t="shared" si="206"/>
        <v>0</v>
      </c>
      <c r="AR173" s="770">
        <f t="shared" si="206"/>
        <v>0</v>
      </c>
      <c r="AS173" s="770">
        <f t="shared" si="206"/>
        <v>0</v>
      </c>
      <c r="AT173" s="770">
        <f t="shared" si="206"/>
        <v>0</v>
      </c>
      <c r="AU173" s="770">
        <f t="shared" si="206"/>
        <v>0</v>
      </c>
      <c r="AV173" s="770">
        <f t="shared" si="206"/>
        <v>0</v>
      </c>
      <c r="AW173" s="770">
        <f t="shared" si="206"/>
        <v>0</v>
      </c>
      <c r="AX173" s="770">
        <f t="shared" si="206"/>
        <v>0</v>
      </c>
      <c r="AY173" s="770">
        <f t="shared" si="206"/>
        <v>0</v>
      </c>
      <c r="AZ173" s="770">
        <f t="shared" si="206"/>
        <v>0</v>
      </c>
      <c r="BA173" s="770">
        <f t="shared" si="206"/>
        <v>0</v>
      </c>
      <c r="BB173" s="770">
        <f t="shared" si="206"/>
        <v>0</v>
      </c>
      <c r="BC173" s="770">
        <f t="shared" si="206"/>
        <v>0</v>
      </c>
      <c r="BD173" s="770">
        <f t="shared" si="206"/>
        <v>0</v>
      </c>
      <c r="BE173" s="770">
        <f t="shared" si="206"/>
        <v>0</v>
      </c>
      <c r="BF173" s="770">
        <f t="shared" si="206"/>
        <v>0</v>
      </c>
      <c r="BG173" s="770">
        <f t="shared" si="206"/>
        <v>0</v>
      </c>
      <c r="BH173" s="770">
        <f t="shared" si="206"/>
        <v>0</v>
      </c>
      <c r="BI173" s="770">
        <f t="shared" si="206"/>
        <v>0</v>
      </c>
      <c r="BJ173" s="770">
        <f t="shared" si="206"/>
        <v>0</v>
      </c>
      <c r="BK173" s="770">
        <f t="shared" si="206"/>
        <v>0</v>
      </c>
      <c r="BL173" s="770">
        <f t="shared" si="206"/>
        <v>0</v>
      </c>
      <c r="BM173" s="770">
        <f t="shared" si="206"/>
        <v>0</v>
      </c>
      <c r="BN173" s="770">
        <f t="shared" si="206"/>
        <v>0</v>
      </c>
      <c r="BO173" s="770">
        <f t="shared" si="206"/>
        <v>0</v>
      </c>
      <c r="BP173" s="770">
        <f t="shared" si="206"/>
        <v>0</v>
      </c>
      <c r="BQ173" s="770">
        <f t="shared" ref="BQ173:CF173" si="207">+BQ61</f>
        <v>0</v>
      </c>
      <c r="BR173" s="770">
        <f t="shared" si="207"/>
        <v>0</v>
      </c>
      <c r="BS173" s="770">
        <f t="shared" si="207"/>
        <v>0</v>
      </c>
      <c r="BT173" s="770">
        <f t="shared" si="207"/>
        <v>0</v>
      </c>
      <c r="BU173" s="770">
        <f t="shared" si="207"/>
        <v>0</v>
      </c>
      <c r="BV173" s="770">
        <f t="shared" si="207"/>
        <v>0</v>
      </c>
      <c r="BW173" s="770">
        <f t="shared" si="207"/>
        <v>0</v>
      </c>
      <c r="BX173" s="770">
        <f t="shared" si="207"/>
        <v>0</v>
      </c>
      <c r="BY173" s="770">
        <f t="shared" si="207"/>
        <v>0</v>
      </c>
      <c r="BZ173" s="770">
        <f t="shared" si="207"/>
        <v>0</v>
      </c>
      <c r="CA173" s="770">
        <f t="shared" si="207"/>
        <v>0</v>
      </c>
      <c r="CB173" s="770">
        <f t="shared" si="207"/>
        <v>0</v>
      </c>
      <c r="CC173" s="770">
        <f t="shared" si="207"/>
        <v>0</v>
      </c>
      <c r="CD173" s="770">
        <f t="shared" si="207"/>
        <v>0</v>
      </c>
      <c r="CE173" s="770">
        <f t="shared" si="207"/>
        <v>0</v>
      </c>
      <c r="CF173" s="770">
        <f t="shared" si="207"/>
        <v>0</v>
      </c>
    </row>
    <row r="174" spans="3:84" s="770" customFormat="1" hidden="1" x14ac:dyDescent="0.3">
      <c r="C174" s="770">
        <v>2</v>
      </c>
      <c r="D174" s="770" t="str">
        <f t="shared" ref="D174:AI174" si="208">+D67</f>
        <v>Volumen del Contenedor, m3</v>
      </c>
      <c r="E174" s="770">
        <f t="shared" si="208"/>
        <v>0</v>
      </c>
      <c r="F174" s="770">
        <f t="shared" si="208"/>
        <v>0</v>
      </c>
      <c r="G174" s="770">
        <f t="shared" si="208"/>
        <v>0</v>
      </c>
      <c r="H174" s="770">
        <f t="shared" si="208"/>
        <v>0</v>
      </c>
      <c r="I174" s="770">
        <f t="shared" si="208"/>
        <v>0</v>
      </c>
      <c r="J174" s="770">
        <f t="shared" si="208"/>
        <v>0</v>
      </c>
      <c r="K174" s="770">
        <f t="shared" si="208"/>
        <v>2.5691431818181814</v>
      </c>
      <c r="L174" s="770">
        <f t="shared" si="208"/>
        <v>2.5691431818181814</v>
      </c>
      <c r="M174" s="770">
        <f t="shared" si="208"/>
        <v>2.5691431818181814</v>
      </c>
      <c r="N174" s="770">
        <f t="shared" si="208"/>
        <v>0</v>
      </c>
      <c r="O174" s="770">
        <f t="shared" si="208"/>
        <v>0</v>
      </c>
      <c r="P174" s="770">
        <f t="shared" si="208"/>
        <v>0</v>
      </c>
      <c r="Q174" s="770">
        <f t="shared" si="208"/>
        <v>0</v>
      </c>
      <c r="R174" s="770">
        <f t="shared" si="208"/>
        <v>0</v>
      </c>
      <c r="S174" s="770">
        <f t="shared" si="208"/>
        <v>0</v>
      </c>
      <c r="T174" s="770">
        <f t="shared" si="208"/>
        <v>0</v>
      </c>
      <c r="U174" s="770">
        <f t="shared" si="208"/>
        <v>0</v>
      </c>
      <c r="V174" s="770">
        <f t="shared" si="208"/>
        <v>0</v>
      </c>
      <c r="W174" s="770">
        <f t="shared" si="208"/>
        <v>0</v>
      </c>
      <c r="X174" s="770">
        <f t="shared" si="208"/>
        <v>0</v>
      </c>
      <c r="Y174" s="770">
        <f t="shared" si="208"/>
        <v>0</v>
      </c>
      <c r="Z174" s="770">
        <f t="shared" si="208"/>
        <v>0</v>
      </c>
      <c r="AA174" s="770">
        <f t="shared" si="208"/>
        <v>0</v>
      </c>
      <c r="AB174" s="770">
        <f t="shared" si="208"/>
        <v>0</v>
      </c>
      <c r="AC174" s="770">
        <f t="shared" si="208"/>
        <v>0</v>
      </c>
      <c r="AD174" s="770">
        <f t="shared" si="208"/>
        <v>0</v>
      </c>
      <c r="AE174" s="770">
        <f t="shared" si="208"/>
        <v>0</v>
      </c>
      <c r="AF174" s="770">
        <f t="shared" si="208"/>
        <v>0</v>
      </c>
      <c r="AG174" s="770">
        <f t="shared" si="208"/>
        <v>0</v>
      </c>
      <c r="AH174" s="770">
        <f t="shared" si="208"/>
        <v>0</v>
      </c>
      <c r="AI174" s="770">
        <f t="shared" si="208"/>
        <v>0</v>
      </c>
      <c r="AJ174" s="770">
        <f t="shared" ref="AJ174:BO174" si="209">+AJ67</f>
        <v>0</v>
      </c>
      <c r="AK174" s="770">
        <f t="shared" si="209"/>
        <v>0</v>
      </c>
      <c r="AL174" s="770">
        <f t="shared" si="209"/>
        <v>0</v>
      </c>
      <c r="AM174" s="770">
        <f t="shared" si="209"/>
        <v>0</v>
      </c>
      <c r="AN174" s="770">
        <f t="shared" si="209"/>
        <v>0</v>
      </c>
      <c r="AO174" s="770">
        <f t="shared" si="209"/>
        <v>0</v>
      </c>
      <c r="AP174" s="770">
        <f t="shared" si="209"/>
        <v>0</v>
      </c>
      <c r="AQ174" s="770">
        <f t="shared" si="209"/>
        <v>0</v>
      </c>
      <c r="AR174" s="770">
        <f t="shared" si="209"/>
        <v>0</v>
      </c>
      <c r="AS174" s="770">
        <f t="shared" si="209"/>
        <v>0</v>
      </c>
      <c r="AT174" s="770">
        <f t="shared" si="209"/>
        <v>0</v>
      </c>
      <c r="AU174" s="770">
        <f t="shared" si="209"/>
        <v>0</v>
      </c>
      <c r="AV174" s="770">
        <f t="shared" si="209"/>
        <v>0</v>
      </c>
      <c r="AW174" s="770">
        <f t="shared" si="209"/>
        <v>0</v>
      </c>
      <c r="AX174" s="770">
        <f t="shared" si="209"/>
        <v>0</v>
      </c>
      <c r="AY174" s="770">
        <f t="shared" si="209"/>
        <v>0</v>
      </c>
      <c r="AZ174" s="770">
        <f t="shared" si="209"/>
        <v>0</v>
      </c>
      <c r="BA174" s="770">
        <f t="shared" si="209"/>
        <v>0</v>
      </c>
      <c r="BB174" s="770">
        <f t="shared" si="209"/>
        <v>0</v>
      </c>
      <c r="BC174" s="770">
        <f t="shared" si="209"/>
        <v>0</v>
      </c>
      <c r="BD174" s="770">
        <f t="shared" si="209"/>
        <v>0</v>
      </c>
      <c r="BE174" s="770">
        <f t="shared" si="209"/>
        <v>0</v>
      </c>
      <c r="BF174" s="770">
        <f t="shared" si="209"/>
        <v>0</v>
      </c>
      <c r="BG174" s="770">
        <f t="shared" si="209"/>
        <v>0</v>
      </c>
      <c r="BH174" s="770">
        <f t="shared" si="209"/>
        <v>0</v>
      </c>
      <c r="BI174" s="770">
        <f t="shared" si="209"/>
        <v>0</v>
      </c>
      <c r="BJ174" s="770">
        <f t="shared" si="209"/>
        <v>0</v>
      </c>
      <c r="BK174" s="770">
        <f t="shared" si="209"/>
        <v>0</v>
      </c>
      <c r="BL174" s="770">
        <f t="shared" si="209"/>
        <v>0</v>
      </c>
      <c r="BM174" s="770">
        <f t="shared" si="209"/>
        <v>0</v>
      </c>
      <c r="BN174" s="770">
        <f t="shared" si="209"/>
        <v>0</v>
      </c>
      <c r="BO174" s="770">
        <f t="shared" si="209"/>
        <v>0</v>
      </c>
      <c r="BP174" s="770">
        <f t="shared" ref="BP174:CF174" si="210">+BP67</f>
        <v>0</v>
      </c>
      <c r="BQ174" s="770">
        <f t="shared" si="210"/>
        <v>0</v>
      </c>
      <c r="BR174" s="770">
        <f t="shared" si="210"/>
        <v>0</v>
      </c>
      <c r="BS174" s="770">
        <f t="shared" si="210"/>
        <v>0</v>
      </c>
      <c r="BT174" s="770">
        <f t="shared" si="210"/>
        <v>0</v>
      </c>
      <c r="BU174" s="770">
        <f t="shared" si="210"/>
        <v>0</v>
      </c>
      <c r="BV174" s="770">
        <f t="shared" si="210"/>
        <v>0</v>
      </c>
      <c r="BW174" s="770">
        <f t="shared" si="210"/>
        <v>0</v>
      </c>
      <c r="BX174" s="770">
        <f t="shared" si="210"/>
        <v>0</v>
      </c>
      <c r="BY174" s="770">
        <f t="shared" si="210"/>
        <v>0</v>
      </c>
      <c r="BZ174" s="770">
        <f t="shared" si="210"/>
        <v>0</v>
      </c>
      <c r="CA174" s="770">
        <f t="shared" si="210"/>
        <v>0</v>
      </c>
      <c r="CB174" s="770">
        <f t="shared" si="210"/>
        <v>0</v>
      </c>
      <c r="CC174" s="770">
        <f t="shared" si="210"/>
        <v>0</v>
      </c>
      <c r="CD174" s="770">
        <f t="shared" si="210"/>
        <v>0</v>
      </c>
      <c r="CE174" s="770">
        <f t="shared" si="210"/>
        <v>0</v>
      </c>
      <c r="CF174" s="770">
        <f t="shared" si="210"/>
        <v>0</v>
      </c>
    </row>
    <row r="175" spans="3:84" s="770" customFormat="1" hidden="1" x14ac:dyDescent="0.3">
      <c r="C175" s="770">
        <v>3</v>
      </c>
      <c r="D175" s="770" t="str">
        <f t="shared" ref="D175:AI175" si="211">+D73</f>
        <v>Volumen del Contenedor, m3</v>
      </c>
      <c r="E175" s="770">
        <f t="shared" si="211"/>
        <v>0</v>
      </c>
      <c r="F175" s="770">
        <f t="shared" si="211"/>
        <v>0</v>
      </c>
      <c r="G175" s="770">
        <f t="shared" si="211"/>
        <v>0</v>
      </c>
      <c r="H175" s="770">
        <f t="shared" si="211"/>
        <v>0</v>
      </c>
      <c r="I175" s="770">
        <f t="shared" si="211"/>
        <v>0</v>
      </c>
      <c r="J175" s="770">
        <f t="shared" si="211"/>
        <v>0</v>
      </c>
      <c r="K175" s="770">
        <f t="shared" si="211"/>
        <v>2.5691431818181814</v>
      </c>
      <c r="L175" s="770">
        <f t="shared" si="211"/>
        <v>2.5691431818181814</v>
      </c>
      <c r="M175" s="770">
        <f t="shared" si="211"/>
        <v>2.5691431818181814</v>
      </c>
      <c r="N175" s="770">
        <f t="shared" si="211"/>
        <v>0</v>
      </c>
      <c r="O175" s="770">
        <f t="shared" si="211"/>
        <v>0</v>
      </c>
      <c r="P175" s="770">
        <f t="shared" si="211"/>
        <v>0</v>
      </c>
      <c r="Q175" s="770">
        <f t="shared" si="211"/>
        <v>0</v>
      </c>
      <c r="R175" s="770">
        <f t="shared" si="211"/>
        <v>0</v>
      </c>
      <c r="S175" s="770">
        <f t="shared" si="211"/>
        <v>0</v>
      </c>
      <c r="T175" s="770">
        <f t="shared" si="211"/>
        <v>0</v>
      </c>
      <c r="U175" s="770">
        <f t="shared" si="211"/>
        <v>0</v>
      </c>
      <c r="V175" s="770">
        <f t="shared" si="211"/>
        <v>0</v>
      </c>
      <c r="W175" s="770">
        <f t="shared" si="211"/>
        <v>0</v>
      </c>
      <c r="X175" s="770">
        <f t="shared" si="211"/>
        <v>0</v>
      </c>
      <c r="Y175" s="770">
        <f t="shared" si="211"/>
        <v>0</v>
      </c>
      <c r="Z175" s="770">
        <f t="shared" si="211"/>
        <v>0</v>
      </c>
      <c r="AA175" s="770">
        <f t="shared" si="211"/>
        <v>0</v>
      </c>
      <c r="AB175" s="770">
        <f t="shared" si="211"/>
        <v>0</v>
      </c>
      <c r="AC175" s="770">
        <f t="shared" si="211"/>
        <v>0</v>
      </c>
      <c r="AD175" s="770">
        <f t="shared" si="211"/>
        <v>0</v>
      </c>
      <c r="AE175" s="770">
        <f t="shared" si="211"/>
        <v>0</v>
      </c>
      <c r="AF175" s="770">
        <f t="shared" si="211"/>
        <v>0</v>
      </c>
      <c r="AG175" s="770">
        <f t="shared" si="211"/>
        <v>0</v>
      </c>
      <c r="AH175" s="770">
        <f t="shared" si="211"/>
        <v>0</v>
      </c>
      <c r="AI175" s="770">
        <f t="shared" si="211"/>
        <v>0</v>
      </c>
      <c r="AJ175" s="770">
        <f t="shared" ref="AJ175:BO175" si="212">+AJ73</f>
        <v>0</v>
      </c>
      <c r="AK175" s="770">
        <f t="shared" si="212"/>
        <v>0</v>
      </c>
      <c r="AL175" s="770">
        <f t="shared" si="212"/>
        <v>0</v>
      </c>
      <c r="AM175" s="770">
        <f t="shared" si="212"/>
        <v>0</v>
      </c>
      <c r="AN175" s="770">
        <f t="shared" si="212"/>
        <v>0</v>
      </c>
      <c r="AO175" s="770">
        <f t="shared" si="212"/>
        <v>0</v>
      </c>
      <c r="AP175" s="770">
        <f t="shared" si="212"/>
        <v>0</v>
      </c>
      <c r="AQ175" s="770">
        <f t="shared" si="212"/>
        <v>0</v>
      </c>
      <c r="AR175" s="770">
        <f t="shared" si="212"/>
        <v>0</v>
      </c>
      <c r="AS175" s="770">
        <f t="shared" si="212"/>
        <v>0</v>
      </c>
      <c r="AT175" s="770">
        <f t="shared" si="212"/>
        <v>0</v>
      </c>
      <c r="AU175" s="770">
        <f t="shared" si="212"/>
        <v>0</v>
      </c>
      <c r="AV175" s="770">
        <f t="shared" si="212"/>
        <v>0</v>
      </c>
      <c r="AW175" s="770">
        <f t="shared" si="212"/>
        <v>0</v>
      </c>
      <c r="AX175" s="770">
        <f t="shared" si="212"/>
        <v>0</v>
      </c>
      <c r="AY175" s="770">
        <f t="shared" si="212"/>
        <v>0</v>
      </c>
      <c r="AZ175" s="770">
        <f t="shared" si="212"/>
        <v>0</v>
      </c>
      <c r="BA175" s="770">
        <f t="shared" si="212"/>
        <v>0</v>
      </c>
      <c r="BB175" s="770">
        <f t="shared" si="212"/>
        <v>0</v>
      </c>
      <c r="BC175" s="770">
        <f t="shared" si="212"/>
        <v>0</v>
      </c>
      <c r="BD175" s="770">
        <f t="shared" si="212"/>
        <v>0</v>
      </c>
      <c r="BE175" s="770">
        <f t="shared" si="212"/>
        <v>0</v>
      </c>
      <c r="BF175" s="770">
        <f t="shared" si="212"/>
        <v>0</v>
      </c>
      <c r="BG175" s="770">
        <f t="shared" si="212"/>
        <v>0</v>
      </c>
      <c r="BH175" s="770">
        <f t="shared" si="212"/>
        <v>0</v>
      </c>
      <c r="BI175" s="770">
        <f t="shared" si="212"/>
        <v>0</v>
      </c>
      <c r="BJ175" s="770">
        <f t="shared" si="212"/>
        <v>0</v>
      </c>
      <c r="BK175" s="770">
        <f t="shared" si="212"/>
        <v>0</v>
      </c>
      <c r="BL175" s="770">
        <f t="shared" si="212"/>
        <v>0</v>
      </c>
      <c r="BM175" s="770">
        <f t="shared" si="212"/>
        <v>0</v>
      </c>
      <c r="BN175" s="770">
        <f t="shared" si="212"/>
        <v>0</v>
      </c>
      <c r="BO175" s="770">
        <f t="shared" si="212"/>
        <v>0</v>
      </c>
      <c r="BP175" s="770">
        <f t="shared" ref="BP175:CF175" si="213">+BP73</f>
        <v>0</v>
      </c>
      <c r="BQ175" s="770">
        <f t="shared" si="213"/>
        <v>0</v>
      </c>
      <c r="BR175" s="770">
        <f t="shared" si="213"/>
        <v>0</v>
      </c>
      <c r="BS175" s="770">
        <f t="shared" si="213"/>
        <v>0</v>
      </c>
      <c r="BT175" s="770">
        <f t="shared" si="213"/>
        <v>0</v>
      </c>
      <c r="BU175" s="770">
        <f t="shared" si="213"/>
        <v>0</v>
      </c>
      <c r="BV175" s="770">
        <f t="shared" si="213"/>
        <v>0</v>
      </c>
      <c r="BW175" s="770">
        <f t="shared" si="213"/>
        <v>0</v>
      </c>
      <c r="BX175" s="770">
        <f t="shared" si="213"/>
        <v>0</v>
      </c>
      <c r="BY175" s="770">
        <f t="shared" si="213"/>
        <v>0</v>
      </c>
      <c r="BZ175" s="770">
        <f t="shared" si="213"/>
        <v>0</v>
      </c>
      <c r="CA175" s="770">
        <f t="shared" si="213"/>
        <v>0</v>
      </c>
      <c r="CB175" s="770">
        <f t="shared" si="213"/>
        <v>0</v>
      </c>
      <c r="CC175" s="770">
        <f t="shared" si="213"/>
        <v>0</v>
      </c>
      <c r="CD175" s="770">
        <f t="shared" si="213"/>
        <v>0</v>
      </c>
      <c r="CE175" s="770">
        <f t="shared" si="213"/>
        <v>0</v>
      </c>
      <c r="CF175" s="770">
        <f t="shared" si="213"/>
        <v>0</v>
      </c>
    </row>
    <row r="176" spans="3:84" s="770" customFormat="1" hidden="1" x14ac:dyDescent="0.3">
      <c r="C176" s="770">
        <v>4</v>
      </c>
      <c r="D176" s="770" t="str">
        <f t="shared" ref="D176:AI176" si="214">+D79</f>
        <v>Volumen del Contenedor, m3</v>
      </c>
      <c r="E176" s="770">
        <f t="shared" si="214"/>
        <v>0</v>
      </c>
      <c r="F176" s="770">
        <f t="shared" si="214"/>
        <v>0</v>
      </c>
      <c r="G176" s="770">
        <f t="shared" si="214"/>
        <v>0</v>
      </c>
      <c r="H176" s="770">
        <f t="shared" si="214"/>
        <v>0</v>
      </c>
      <c r="I176" s="770">
        <f t="shared" si="214"/>
        <v>0</v>
      </c>
      <c r="J176" s="770">
        <f t="shared" si="214"/>
        <v>0</v>
      </c>
      <c r="K176" s="770">
        <f t="shared" si="214"/>
        <v>0</v>
      </c>
      <c r="L176" s="770">
        <f t="shared" si="214"/>
        <v>2.5691431818181814</v>
      </c>
      <c r="M176" s="770">
        <f t="shared" si="214"/>
        <v>0</v>
      </c>
      <c r="N176" s="770">
        <f t="shared" si="214"/>
        <v>0</v>
      </c>
      <c r="O176" s="770">
        <f t="shared" si="214"/>
        <v>0</v>
      </c>
      <c r="P176" s="770">
        <f t="shared" si="214"/>
        <v>0</v>
      </c>
      <c r="Q176" s="770">
        <f t="shared" si="214"/>
        <v>0</v>
      </c>
      <c r="R176" s="770">
        <f t="shared" si="214"/>
        <v>0</v>
      </c>
      <c r="S176" s="770">
        <f t="shared" si="214"/>
        <v>0</v>
      </c>
      <c r="T176" s="770">
        <f t="shared" si="214"/>
        <v>0</v>
      </c>
      <c r="U176" s="770">
        <f t="shared" si="214"/>
        <v>0</v>
      </c>
      <c r="V176" s="770">
        <f t="shared" si="214"/>
        <v>0</v>
      </c>
      <c r="W176" s="770">
        <f t="shared" si="214"/>
        <v>0</v>
      </c>
      <c r="X176" s="770">
        <f t="shared" si="214"/>
        <v>0</v>
      </c>
      <c r="Y176" s="770">
        <f t="shared" si="214"/>
        <v>0</v>
      </c>
      <c r="Z176" s="770">
        <f t="shared" si="214"/>
        <v>0</v>
      </c>
      <c r="AA176" s="770">
        <f t="shared" si="214"/>
        <v>0</v>
      </c>
      <c r="AB176" s="770">
        <f t="shared" si="214"/>
        <v>0</v>
      </c>
      <c r="AC176" s="770">
        <f t="shared" si="214"/>
        <v>0</v>
      </c>
      <c r="AD176" s="770">
        <f t="shared" si="214"/>
        <v>0</v>
      </c>
      <c r="AE176" s="770">
        <f t="shared" si="214"/>
        <v>0</v>
      </c>
      <c r="AF176" s="770">
        <f t="shared" si="214"/>
        <v>0</v>
      </c>
      <c r="AG176" s="770">
        <f t="shared" si="214"/>
        <v>0</v>
      </c>
      <c r="AH176" s="770">
        <f t="shared" si="214"/>
        <v>0</v>
      </c>
      <c r="AI176" s="770">
        <f t="shared" si="214"/>
        <v>0</v>
      </c>
      <c r="AJ176" s="770">
        <f t="shared" ref="AJ176:BO176" si="215">+AJ79</f>
        <v>0</v>
      </c>
      <c r="AK176" s="770">
        <f t="shared" si="215"/>
        <v>0</v>
      </c>
      <c r="AL176" s="770">
        <f t="shared" si="215"/>
        <v>0</v>
      </c>
      <c r="AM176" s="770">
        <f t="shared" si="215"/>
        <v>0</v>
      </c>
      <c r="AN176" s="770">
        <f t="shared" si="215"/>
        <v>0</v>
      </c>
      <c r="AO176" s="770">
        <f t="shared" si="215"/>
        <v>0</v>
      </c>
      <c r="AP176" s="770">
        <f t="shared" si="215"/>
        <v>0</v>
      </c>
      <c r="AQ176" s="770">
        <f t="shared" si="215"/>
        <v>0</v>
      </c>
      <c r="AR176" s="770">
        <f t="shared" si="215"/>
        <v>0</v>
      </c>
      <c r="AS176" s="770">
        <f t="shared" si="215"/>
        <v>0</v>
      </c>
      <c r="AT176" s="770">
        <f t="shared" si="215"/>
        <v>0</v>
      </c>
      <c r="AU176" s="770">
        <f t="shared" si="215"/>
        <v>0</v>
      </c>
      <c r="AV176" s="770">
        <f t="shared" si="215"/>
        <v>0</v>
      </c>
      <c r="AW176" s="770">
        <f t="shared" si="215"/>
        <v>0</v>
      </c>
      <c r="AX176" s="770">
        <f t="shared" si="215"/>
        <v>0</v>
      </c>
      <c r="AY176" s="770">
        <f t="shared" si="215"/>
        <v>0</v>
      </c>
      <c r="AZ176" s="770">
        <f t="shared" si="215"/>
        <v>0</v>
      </c>
      <c r="BA176" s="770">
        <f t="shared" si="215"/>
        <v>0</v>
      </c>
      <c r="BB176" s="770">
        <f t="shared" si="215"/>
        <v>0</v>
      </c>
      <c r="BC176" s="770">
        <f t="shared" si="215"/>
        <v>0</v>
      </c>
      <c r="BD176" s="770">
        <f t="shared" si="215"/>
        <v>0</v>
      </c>
      <c r="BE176" s="770">
        <f t="shared" si="215"/>
        <v>0</v>
      </c>
      <c r="BF176" s="770">
        <f t="shared" si="215"/>
        <v>0</v>
      </c>
      <c r="BG176" s="770">
        <f t="shared" si="215"/>
        <v>0</v>
      </c>
      <c r="BH176" s="770">
        <f t="shared" si="215"/>
        <v>0</v>
      </c>
      <c r="BI176" s="770">
        <f t="shared" si="215"/>
        <v>0</v>
      </c>
      <c r="BJ176" s="770">
        <f t="shared" si="215"/>
        <v>0</v>
      </c>
      <c r="BK176" s="770">
        <f t="shared" si="215"/>
        <v>0</v>
      </c>
      <c r="BL176" s="770">
        <f t="shared" si="215"/>
        <v>0</v>
      </c>
      <c r="BM176" s="770">
        <f t="shared" si="215"/>
        <v>0</v>
      </c>
      <c r="BN176" s="770">
        <f t="shared" si="215"/>
        <v>0</v>
      </c>
      <c r="BO176" s="770">
        <f t="shared" si="215"/>
        <v>0</v>
      </c>
      <c r="BP176" s="770">
        <f t="shared" ref="BP176:CF176" si="216">+BP79</f>
        <v>0</v>
      </c>
      <c r="BQ176" s="770">
        <f t="shared" si="216"/>
        <v>0</v>
      </c>
      <c r="BR176" s="770">
        <f t="shared" si="216"/>
        <v>0</v>
      </c>
      <c r="BS176" s="770">
        <f t="shared" si="216"/>
        <v>0</v>
      </c>
      <c r="BT176" s="770">
        <f t="shared" si="216"/>
        <v>0</v>
      </c>
      <c r="BU176" s="770">
        <f t="shared" si="216"/>
        <v>0</v>
      </c>
      <c r="BV176" s="770">
        <f t="shared" si="216"/>
        <v>0</v>
      </c>
      <c r="BW176" s="770">
        <f t="shared" si="216"/>
        <v>0</v>
      </c>
      <c r="BX176" s="770">
        <f t="shared" si="216"/>
        <v>0</v>
      </c>
      <c r="BY176" s="770">
        <f t="shared" si="216"/>
        <v>0</v>
      </c>
      <c r="BZ176" s="770">
        <f t="shared" si="216"/>
        <v>0</v>
      </c>
      <c r="CA176" s="770">
        <f t="shared" si="216"/>
        <v>0</v>
      </c>
      <c r="CB176" s="770">
        <f t="shared" si="216"/>
        <v>0</v>
      </c>
      <c r="CC176" s="770">
        <f t="shared" si="216"/>
        <v>0</v>
      </c>
      <c r="CD176" s="770">
        <f t="shared" si="216"/>
        <v>0</v>
      </c>
      <c r="CE176" s="770">
        <f t="shared" si="216"/>
        <v>0</v>
      </c>
      <c r="CF176" s="770">
        <f t="shared" si="216"/>
        <v>0</v>
      </c>
    </row>
    <row r="177" spans="3:84" s="770" customFormat="1" hidden="1" x14ac:dyDescent="0.3">
      <c r="C177" s="770">
        <v>5</v>
      </c>
      <c r="D177" s="770" t="str">
        <f t="shared" ref="D177:AI177" si="217">+D85</f>
        <v>Volumen del Contenedor, m3</v>
      </c>
      <c r="E177" s="770">
        <f t="shared" si="217"/>
        <v>0</v>
      </c>
      <c r="F177" s="770">
        <f t="shared" si="217"/>
        <v>0</v>
      </c>
      <c r="G177" s="770">
        <f t="shared" si="217"/>
        <v>0</v>
      </c>
      <c r="H177" s="770">
        <f t="shared" si="217"/>
        <v>0</v>
      </c>
      <c r="I177" s="770">
        <f t="shared" si="217"/>
        <v>0</v>
      </c>
      <c r="J177" s="770">
        <f t="shared" si="217"/>
        <v>0</v>
      </c>
      <c r="K177" s="770">
        <f t="shared" si="217"/>
        <v>0</v>
      </c>
      <c r="L177" s="770">
        <f t="shared" si="217"/>
        <v>1.354218181818182</v>
      </c>
      <c r="M177" s="770">
        <f t="shared" si="217"/>
        <v>0</v>
      </c>
      <c r="N177" s="770">
        <f t="shared" si="217"/>
        <v>0</v>
      </c>
      <c r="O177" s="770">
        <f t="shared" si="217"/>
        <v>0</v>
      </c>
      <c r="P177" s="770">
        <f t="shared" si="217"/>
        <v>0</v>
      </c>
      <c r="Q177" s="770">
        <f t="shared" si="217"/>
        <v>0</v>
      </c>
      <c r="R177" s="770">
        <f t="shared" si="217"/>
        <v>0</v>
      </c>
      <c r="S177" s="770">
        <f t="shared" si="217"/>
        <v>0</v>
      </c>
      <c r="T177" s="770">
        <f t="shared" si="217"/>
        <v>0</v>
      </c>
      <c r="U177" s="770">
        <f t="shared" si="217"/>
        <v>0</v>
      </c>
      <c r="V177" s="770">
        <f t="shared" si="217"/>
        <v>0</v>
      </c>
      <c r="W177" s="770">
        <f t="shared" si="217"/>
        <v>0</v>
      </c>
      <c r="X177" s="770">
        <f t="shared" si="217"/>
        <v>0</v>
      </c>
      <c r="Y177" s="770">
        <f t="shared" si="217"/>
        <v>0</v>
      </c>
      <c r="Z177" s="770">
        <f t="shared" si="217"/>
        <v>0</v>
      </c>
      <c r="AA177" s="770">
        <f t="shared" si="217"/>
        <v>0</v>
      </c>
      <c r="AB177" s="770">
        <f t="shared" si="217"/>
        <v>0</v>
      </c>
      <c r="AC177" s="770">
        <f t="shared" si="217"/>
        <v>0</v>
      </c>
      <c r="AD177" s="770">
        <f t="shared" si="217"/>
        <v>0</v>
      </c>
      <c r="AE177" s="770">
        <f t="shared" si="217"/>
        <v>0</v>
      </c>
      <c r="AF177" s="770">
        <f t="shared" si="217"/>
        <v>0</v>
      </c>
      <c r="AG177" s="770">
        <f t="shared" si="217"/>
        <v>0</v>
      </c>
      <c r="AH177" s="770">
        <f t="shared" si="217"/>
        <v>0</v>
      </c>
      <c r="AI177" s="770">
        <f t="shared" si="217"/>
        <v>0</v>
      </c>
      <c r="AJ177" s="770">
        <f t="shared" ref="AJ177:BO177" si="218">+AJ85</f>
        <v>0</v>
      </c>
      <c r="AK177" s="770">
        <f t="shared" si="218"/>
        <v>0</v>
      </c>
      <c r="AL177" s="770">
        <f t="shared" si="218"/>
        <v>0</v>
      </c>
      <c r="AM177" s="770">
        <f t="shared" si="218"/>
        <v>0</v>
      </c>
      <c r="AN177" s="770">
        <f t="shared" si="218"/>
        <v>0</v>
      </c>
      <c r="AO177" s="770">
        <f t="shared" si="218"/>
        <v>0</v>
      </c>
      <c r="AP177" s="770">
        <f t="shared" si="218"/>
        <v>0</v>
      </c>
      <c r="AQ177" s="770">
        <f t="shared" si="218"/>
        <v>0</v>
      </c>
      <c r="AR177" s="770">
        <f t="shared" si="218"/>
        <v>0</v>
      </c>
      <c r="AS177" s="770">
        <f t="shared" si="218"/>
        <v>0</v>
      </c>
      <c r="AT177" s="770">
        <f t="shared" si="218"/>
        <v>0</v>
      </c>
      <c r="AU177" s="770">
        <f t="shared" si="218"/>
        <v>0</v>
      </c>
      <c r="AV177" s="770">
        <f t="shared" si="218"/>
        <v>0</v>
      </c>
      <c r="AW177" s="770">
        <f t="shared" si="218"/>
        <v>0</v>
      </c>
      <c r="AX177" s="770">
        <f t="shared" si="218"/>
        <v>0</v>
      </c>
      <c r="AY177" s="770">
        <f t="shared" si="218"/>
        <v>0</v>
      </c>
      <c r="AZ177" s="770">
        <f t="shared" si="218"/>
        <v>0</v>
      </c>
      <c r="BA177" s="770">
        <f t="shared" si="218"/>
        <v>0</v>
      </c>
      <c r="BB177" s="770">
        <f t="shared" si="218"/>
        <v>0</v>
      </c>
      <c r="BC177" s="770">
        <f t="shared" si="218"/>
        <v>0</v>
      </c>
      <c r="BD177" s="770">
        <f t="shared" si="218"/>
        <v>0</v>
      </c>
      <c r="BE177" s="770">
        <f t="shared" si="218"/>
        <v>0</v>
      </c>
      <c r="BF177" s="770">
        <f t="shared" si="218"/>
        <v>0</v>
      </c>
      <c r="BG177" s="770">
        <f t="shared" si="218"/>
        <v>0</v>
      </c>
      <c r="BH177" s="770">
        <f t="shared" si="218"/>
        <v>0</v>
      </c>
      <c r="BI177" s="770">
        <f t="shared" si="218"/>
        <v>0</v>
      </c>
      <c r="BJ177" s="770">
        <f t="shared" si="218"/>
        <v>0</v>
      </c>
      <c r="BK177" s="770">
        <f t="shared" si="218"/>
        <v>0</v>
      </c>
      <c r="BL177" s="770">
        <f t="shared" si="218"/>
        <v>0</v>
      </c>
      <c r="BM177" s="770">
        <f t="shared" si="218"/>
        <v>0</v>
      </c>
      <c r="BN177" s="770">
        <f t="shared" si="218"/>
        <v>0</v>
      </c>
      <c r="BO177" s="770">
        <f t="shared" si="218"/>
        <v>0</v>
      </c>
      <c r="BP177" s="770">
        <f t="shared" ref="BP177:CF177" si="219">+BP85</f>
        <v>0</v>
      </c>
      <c r="BQ177" s="770">
        <f t="shared" si="219"/>
        <v>0</v>
      </c>
      <c r="BR177" s="770">
        <f t="shared" si="219"/>
        <v>0</v>
      </c>
      <c r="BS177" s="770">
        <f t="shared" si="219"/>
        <v>0</v>
      </c>
      <c r="BT177" s="770">
        <f t="shared" si="219"/>
        <v>0</v>
      </c>
      <c r="BU177" s="770">
        <f t="shared" si="219"/>
        <v>0</v>
      </c>
      <c r="BV177" s="770">
        <f t="shared" si="219"/>
        <v>0</v>
      </c>
      <c r="BW177" s="770">
        <f t="shared" si="219"/>
        <v>0</v>
      </c>
      <c r="BX177" s="770">
        <f t="shared" si="219"/>
        <v>0</v>
      </c>
      <c r="BY177" s="770">
        <f t="shared" si="219"/>
        <v>0</v>
      </c>
      <c r="BZ177" s="770">
        <f t="shared" si="219"/>
        <v>0</v>
      </c>
      <c r="CA177" s="770">
        <f t="shared" si="219"/>
        <v>0</v>
      </c>
      <c r="CB177" s="770">
        <f t="shared" si="219"/>
        <v>0</v>
      </c>
      <c r="CC177" s="770">
        <f t="shared" si="219"/>
        <v>0</v>
      </c>
      <c r="CD177" s="770">
        <f t="shared" si="219"/>
        <v>0</v>
      </c>
      <c r="CE177" s="770">
        <f t="shared" si="219"/>
        <v>0</v>
      </c>
      <c r="CF177" s="770">
        <f t="shared" si="219"/>
        <v>0</v>
      </c>
    </row>
    <row r="178" spans="3:84" s="770" customFormat="1" hidden="1" x14ac:dyDescent="0.3">
      <c r="C178" s="770">
        <v>6</v>
      </c>
      <c r="D178" s="770" t="str">
        <f t="shared" ref="D178:AI178" si="220">+D91</f>
        <v>Volumen del Contenedor, m3</v>
      </c>
      <c r="E178" s="770">
        <f t="shared" si="220"/>
        <v>0</v>
      </c>
      <c r="F178" s="770">
        <f t="shared" si="220"/>
        <v>0</v>
      </c>
      <c r="G178" s="770">
        <f t="shared" si="220"/>
        <v>0</v>
      </c>
      <c r="H178" s="770">
        <f t="shared" si="220"/>
        <v>0</v>
      </c>
      <c r="I178" s="770">
        <f t="shared" si="220"/>
        <v>0</v>
      </c>
      <c r="J178" s="770">
        <f t="shared" si="220"/>
        <v>0</v>
      </c>
      <c r="K178" s="770">
        <f t="shared" si="220"/>
        <v>0</v>
      </c>
      <c r="L178" s="770">
        <f t="shared" si="220"/>
        <v>0</v>
      </c>
      <c r="M178" s="770">
        <f t="shared" si="220"/>
        <v>0</v>
      </c>
      <c r="N178" s="770">
        <f t="shared" si="220"/>
        <v>0</v>
      </c>
      <c r="O178" s="770">
        <f t="shared" si="220"/>
        <v>0</v>
      </c>
      <c r="P178" s="770">
        <f t="shared" si="220"/>
        <v>0</v>
      </c>
      <c r="Q178" s="770">
        <f t="shared" si="220"/>
        <v>0</v>
      </c>
      <c r="R178" s="770">
        <f t="shared" si="220"/>
        <v>0</v>
      </c>
      <c r="S178" s="770">
        <f t="shared" si="220"/>
        <v>0</v>
      </c>
      <c r="T178" s="770">
        <f t="shared" si="220"/>
        <v>0</v>
      </c>
      <c r="U178" s="770">
        <f t="shared" si="220"/>
        <v>0</v>
      </c>
      <c r="V178" s="770">
        <f t="shared" si="220"/>
        <v>0</v>
      </c>
      <c r="W178" s="770">
        <f t="shared" si="220"/>
        <v>0</v>
      </c>
      <c r="X178" s="770">
        <f t="shared" si="220"/>
        <v>0</v>
      </c>
      <c r="Y178" s="770">
        <f t="shared" si="220"/>
        <v>0</v>
      </c>
      <c r="Z178" s="770">
        <f t="shared" si="220"/>
        <v>0</v>
      </c>
      <c r="AA178" s="770">
        <f t="shared" si="220"/>
        <v>0</v>
      </c>
      <c r="AB178" s="770">
        <f t="shared" si="220"/>
        <v>0</v>
      </c>
      <c r="AC178" s="770">
        <f t="shared" si="220"/>
        <v>0</v>
      </c>
      <c r="AD178" s="770">
        <f t="shared" si="220"/>
        <v>0</v>
      </c>
      <c r="AE178" s="770">
        <f t="shared" si="220"/>
        <v>0</v>
      </c>
      <c r="AF178" s="770">
        <f t="shared" si="220"/>
        <v>0</v>
      </c>
      <c r="AG178" s="770">
        <f t="shared" si="220"/>
        <v>0</v>
      </c>
      <c r="AH178" s="770">
        <f t="shared" si="220"/>
        <v>0</v>
      </c>
      <c r="AI178" s="770">
        <f t="shared" si="220"/>
        <v>0</v>
      </c>
      <c r="AJ178" s="770">
        <f t="shared" ref="AJ178:BO178" si="221">+AJ91</f>
        <v>0</v>
      </c>
      <c r="AK178" s="770">
        <f t="shared" si="221"/>
        <v>0</v>
      </c>
      <c r="AL178" s="770">
        <f t="shared" si="221"/>
        <v>0</v>
      </c>
      <c r="AM178" s="770">
        <f t="shared" si="221"/>
        <v>0</v>
      </c>
      <c r="AN178" s="770">
        <f t="shared" si="221"/>
        <v>0</v>
      </c>
      <c r="AO178" s="770">
        <f t="shared" si="221"/>
        <v>0</v>
      </c>
      <c r="AP178" s="770">
        <f t="shared" si="221"/>
        <v>0</v>
      </c>
      <c r="AQ178" s="770">
        <f t="shared" si="221"/>
        <v>0</v>
      </c>
      <c r="AR178" s="770">
        <f t="shared" si="221"/>
        <v>0</v>
      </c>
      <c r="AS178" s="770">
        <f t="shared" si="221"/>
        <v>0</v>
      </c>
      <c r="AT178" s="770">
        <f t="shared" si="221"/>
        <v>0</v>
      </c>
      <c r="AU178" s="770">
        <f t="shared" si="221"/>
        <v>0</v>
      </c>
      <c r="AV178" s="770">
        <f t="shared" si="221"/>
        <v>0</v>
      </c>
      <c r="AW178" s="770">
        <f t="shared" si="221"/>
        <v>0</v>
      </c>
      <c r="AX178" s="770">
        <f t="shared" si="221"/>
        <v>0</v>
      </c>
      <c r="AY178" s="770">
        <f t="shared" si="221"/>
        <v>0</v>
      </c>
      <c r="AZ178" s="770">
        <f t="shared" si="221"/>
        <v>0</v>
      </c>
      <c r="BA178" s="770">
        <f t="shared" si="221"/>
        <v>0</v>
      </c>
      <c r="BB178" s="770">
        <f t="shared" si="221"/>
        <v>0</v>
      </c>
      <c r="BC178" s="770">
        <f t="shared" si="221"/>
        <v>0</v>
      </c>
      <c r="BD178" s="770">
        <f t="shared" si="221"/>
        <v>0</v>
      </c>
      <c r="BE178" s="770">
        <f t="shared" si="221"/>
        <v>0</v>
      </c>
      <c r="BF178" s="770">
        <f t="shared" si="221"/>
        <v>0</v>
      </c>
      <c r="BG178" s="770">
        <f t="shared" si="221"/>
        <v>0</v>
      </c>
      <c r="BH178" s="770">
        <f t="shared" si="221"/>
        <v>0</v>
      </c>
      <c r="BI178" s="770">
        <f t="shared" si="221"/>
        <v>0</v>
      </c>
      <c r="BJ178" s="770">
        <f t="shared" si="221"/>
        <v>0</v>
      </c>
      <c r="BK178" s="770">
        <f t="shared" si="221"/>
        <v>0</v>
      </c>
      <c r="BL178" s="770">
        <f t="shared" si="221"/>
        <v>0</v>
      </c>
      <c r="BM178" s="770">
        <f t="shared" si="221"/>
        <v>0</v>
      </c>
      <c r="BN178" s="770">
        <f t="shared" si="221"/>
        <v>0</v>
      </c>
      <c r="BO178" s="770">
        <f t="shared" si="221"/>
        <v>0</v>
      </c>
      <c r="BP178" s="770">
        <f t="shared" ref="BP178:CF178" si="222">+BP91</f>
        <v>0</v>
      </c>
      <c r="BQ178" s="770">
        <f t="shared" si="222"/>
        <v>0</v>
      </c>
      <c r="BR178" s="770">
        <f t="shared" si="222"/>
        <v>0</v>
      </c>
      <c r="BS178" s="770">
        <f t="shared" si="222"/>
        <v>0</v>
      </c>
      <c r="BT178" s="770">
        <f t="shared" si="222"/>
        <v>0</v>
      </c>
      <c r="BU178" s="770">
        <f t="shared" si="222"/>
        <v>0</v>
      </c>
      <c r="BV178" s="770">
        <f t="shared" si="222"/>
        <v>0</v>
      </c>
      <c r="BW178" s="770">
        <f t="shared" si="222"/>
        <v>0</v>
      </c>
      <c r="BX178" s="770">
        <f t="shared" si="222"/>
        <v>0</v>
      </c>
      <c r="BY178" s="770">
        <f t="shared" si="222"/>
        <v>0</v>
      </c>
      <c r="BZ178" s="770">
        <f t="shared" si="222"/>
        <v>0</v>
      </c>
      <c r="CA178" s="770">
        <f t="shared" si="222"/>
        <v>0</v>
      </c>
      <c r="CB178" s="770">
        <f t="shared" si="222"/>
        <v>0</v>
      </c>
      <c r="CC178" s="770">
        <f t="shared" si="222"/>
        <v>0</v>
      </c>
      <c r="CD178" s="770">
        <f t="shared" si="222"/>
        <v>0</v>
      </c>
      <c r="CE178" s="770">
        <f t="shared" si="222"/>
        <v>0</v>
      </c>
      <c r="CF178" s="770">
        <f t="shared" si="222"/>
        <v>0</v>
      </c>
    </row>
    <row r="179" spans="3:84" s="770" customFormat="1" hidden="1" x14ac:dyDescent="0.3">
      <c r="C179" s="770">
        <v>7</v>
      </c>
      <c r="D179" s="770" t="str">
        <f t="shared" ref="D179:AI179" si="223">+D97</f>
        <v>Volumen del Contenedor, m3</v>
      </c>
      <c r="E179" s="770">
        <f t="shared" si="223"/>
        <v>0</v>
      </c>
      <c r="F179" s="770">
        <f t="shared" si="223"/>
        <v>0</v>
      </c>
      <c r="G179" s="770">
        <f t="shared" si="223"/>
        <v>0</v>
      </c>
      <c r="H179" s="770">
        <f t="shared" si="223"/>
        <v>0</v>
      </c>
      <c r="I179" s="770">
        <f t="shared" si="223"/>
        <v>0</v>
      </c>
      <c r="J179" s="770">
        <f t="shared" si="223"/>
        <v>0</v>
      </c>
      <c r="K179" s="770">
        <f t="shared" si="223"/>
        <v>0</v>
      </c>
      <c r="L179" s="770">
        <f t="shared" si="223"/>
        <v>0</v>
      </c>
      <c r="M179" s="770">
        <f t="shared" si="223"/>
        <v>0</v>
      </c>
      <c r="N179" s="770">
        <f t="shared" si="223"/>
        <v>0</v>
      </c>
      <c r="O179" s="770">
        <f t="shared" si="223"/>
        <v>0</v>
      </c>
      <c r="P179" s="770">
        <f t="shared" si="223"/>
        <v>0</v>
      </c>
      <c r="Q179" s="770">
        <f t="shared" si="223"/>
        <v>0</v>
      </c>
      <c r="R179" s="770">
        <f t="shared" si="223"/>
        <v>0</v>
      </c>
      <c r="S179" s="770">
        <f t="shared" si="223"/>
        <v>0</v>
      </c>
      <c r="T179" s="770">
        <f t="shared" si="223"/>
        <v>0</v>
      </c>
      <c r="U179" s="770">
        <f t="shared" si="223"/>
        <v>0</v>
      </c>
      <c r="V179" s="770">
        <f t="shared" si="223"/>
        <v>0</v>
      </c>
      <c r="W179" s="770">
        <f t="shared" si="223"/>
        <v>0</v>
      </c>
      <c r="X179" s="770">
        <f t="shared" si="223"/>
        <v>0</v>
      </c>
      <c r="Y179" s="770">
        <f t="shared" si="223"/>
        <v>0</v>
      </c>
      <c r="Z179" s="770">
        <f t="shared" si="223"/>
        <v>0</v>
      </c>
      <c r="AA179" s="770">
        <f t="shared" si="223"/>
        <v>0</v>
      </c>
      <c r="AB179" s="770">
        <f t="shared" si="223"/>
        <v>0</v>
      </c>
      <c r="AC179" s="770">
        <f t="shared" si="223"/>
        <v>0</v>
      </c>
      <c r="AD179" s="770">
        <f t="shared" si="223"/>
        <v>0</v>
      </c>
      <c r="AE179" s="770">
        <f t="shared" si="223"/>
        <v>0</v>
      </c>
      <c r="AF179" s="770">
        <f t="shared" si="223"/>
        <v>0</v>
      </c>
      <c r="AG179" s="770">
        <f t="shared" si="223"/>
        <v>0</v>
      </c>
      <c r="AH179" s="770">
        <f t="shared" si="223"/>
        <v>0</v>
      </c>
      <c r="AI179" s="770">
        <f t="shared" si="223"/>
        <v>0</v>
      </c>
      <c r="AJ179" s="770">
        <f t="shared" ref="AJ179:BO179" si="224">+AJ97</f>
        <v>0</v>
      </c>
      <c r="AK179" s="770">
        <f t="shared" si="224"/>
        <v>0</v>
      </c>
      <c r="AL179" s="770">
        <f t="shared" si="224"/>
        <v>0</v>
      </c>
      <c r="AM179" s="770">
        <f t="shared" si="224"/>
        <v>0</v>
      </c>
      <c r="AN179" s="770">
        <f t="shared" si="224"/>
        <v>0</v>
      </c>
      <c r="AO179" s="770">
        <f t="shared" si="224"/>
        <v>0</v>
      </c>
      <c r="AP179" s="770">
        <f t="shared" si="224"/>
        <v>0</v>
      </c>
      <c r="AQ179" s="770">
        <f t="shared" si="224"/>
        <v>0</v>
      </c>
      <c r="AR179" s="770">
        <f t="shared" si="224"/>
        <v>0</v>
      </c>
      <c r="AS179" s="770">
        <f t="shared" si="224"/>
        <v>0</v>
      </c>
      <c r="AT179" s="770">
        <f t="shared" si="224"/>
        <v>0</v>
      </c>
      <c r="AU179" s="770">
        <f t="shared" si="224"/>
        <v>0</v>
      </c>
      <c r="AV179" s="770">
        <f t="shared" si="224"/>
        <v>0</v>
      </c>
      <c r="AW179" s="770">
        <f t="shared" si="224"/>
        <v>0</v>
      </c>
      <c r="AX179" s="770">
        <f t="shared" si="224"/>
        <v>0</v>
      </c>
      <c r="AY179" s="770">
        <f t="shared" si="224"/>
        <v>0</v>
      </c>
      <c r="AZ179" s="770">
        <f t="shared" si="224"/>
        <v>0</v>
      </c>
      <c r="BA179" s="770">
        <f t="shared" si="224"/>
        <v>0</v>
      </c>
      <c r="BB179" s="770">
        <f t="shared" si="224"/>
        <v>0</v>
      </c>
      <c r="BC179" s="770">
        <f t="shared" si="224"/>
        <v>0</v>
      </c>
      <c r="BD179" s="770">
        <f t="shared" si="224"/>
        <v>0</v>
      </c>
      <c r="BE179" s="770">
        <f t="shared" si="224"/>
        <v>0</v>
      </c>
      <c r="BF179" s="770">
        <f t="shared" si="224"/>
        <v>0</v>
      </c>
      <c r="BG179" s="770">
        <f t="shared" si="224"/>
        <v>0</v>
      </c>
      <c r="BH179" s="770">
        <f t="shared" si="224"/>
        <v>0</v>
      </c>
      <c r="BI179" s="770">
        <f t="shared" si="224"/>
        <v>0</v>
      </c>
      <c r="BJ179" s="770">
        <f t="shared" si="224"/>
        <v>0</v>
      </c>
      <c r="BK179" s="770">
        <f t="shared" si="224"/>
        <v>0</v>
      </c>
      <c r="BL179" s="770">
        <f t="shared" si="224"/>
        <v>0</v>
      </c>
      <c r="BM179" s="770">
        <f t="shared" si="224"/>
        <v>0</v>
      </c>
      <c r="BN179" s="770">
        <f t="shared" si="224"/>
        <v>0</v>
      </c>
      <c r="BO179" s="770">
        <f t="shared" si="224"/>
        <v>0</v>
      </c>
      <c r="BP179" s="770">
        <f t="shared" ref="BP179:CF179" si="225">+BP97</f>
        <v>0</v>
      </c>
      <c r="BQ179" s="770">
        <f t="shared" si="225"/>
        <v>0</v>
      </c>
      <c r="BR179" s="770">
        <f t="shared" si="225"/>
        <v>0</v>
      </c>
      <c r="BS179" s="770">
        <f t="shared" si="225"/>
        <v>0</v>
      </c>
      <c r="BT179" s="770">
        <f t="shared" si="225"/>
        <v>0</v>
      </c>
      <c r="BU179" s="770">
        <f t="shared" si="225"/>
        <v>0</v>
      </c>
      <c r="BV179" s="770">
        <f t="shared" si="225"/>
        <v>0</v>
      </c>
      <c r="BW179" s="770">
        <f t="shared" si="225"/>
        <v>0</v>
      </c>
      <c r="BX179" s="770">
        <f t="shared" si="225"/>
        <v>0</v>
      </c>
      <c r="BY179" s="770">
        <f t="shared" si="225"/>
        <v>0</v>
      </c>
      <c r="BZ179" s="770">
        <f t="shared" si="225"/>
        <v>0</v>
      </c>
      <c r="CA179" s="770">
        <f t="shared" si="225"/>
        <v>0</v>
      </c>
      <c r="CB179" s="770">
        <f t="shared" si="225"/>
        <v>0</v>
      </c>
      <c r="CC179" s="770">
        <f t="shared" si="225"/>
        <v>0</v>
      </c>
      <c r="CD179" s="770">
        <f t="shared" si="225"/>
        <v>0</v>
      </c>
      <c r="CE179" s="770">
        <f t="shared" si="225"/>
        <v>0</v>
      </c>
      <c r="CF179" s="770">
        <f t="shared" si="225"/>
        <v>0</v>
      </c>
    </row>
    <row r="180" spans="3:84" s="770" customFormat="1" hidden="1" x14ac:dyDescent="0.3">
      <c r="C180" s="770">
        <v>8</v>
      </c>
      <c r="D180" s="770" t="str">
        <f t="shared" ref="D180:AI180" si="226">+D103</f>
        <v>Volumen del Contenedor, m3</v>
      </c>
      <c r="E180" s="770">
        <f t="shared" si="226"/>
        <v>0</v>
      </c>
      <c r="F180" s="770">
        <f t="shared" si="226"/>
        <v>0</v>
      </c>
      <c r="G180" s="770">
        <f t="shared" si="226"/>
        <v>0</v>
      </c>
      <c r="H180" s="770">
        <f t="shared" si="226"/>
        <v>0</v>
      </c>
      <c r="I180" s="770">
        <f t="shared" si="226"/>
        <v>0</v>
      </c>
      <c r="J180" s="770">
        <f t="shared" si="226"/>
        <v>0</v>
      </c>
      <c r="K180" s="770">
        <f t="shared" si="226"/>
        <v>0</v>
      </c>
      <c r="L180" s="770">
        <f t="shared" si="226"/>
        <v>0</v>
      </c>
      <c r="M180" s="770">
        <f t="shared" si="226"/>
        <v>0</v>
      </c>
      <c r="N180" s="770">
        <f t="shared" si="226"/>
        <v>0</v>
      </c>
      <c r="O180" s="770">
        <f t="shared" si="226"/>
        <v>0</v>
      </c>
      <c r="P180" s="770">
        <f t="shared" si="226"/>
        <v>0</v>
      </c>
      <c r="Q180" s="770">
        <f t="shared" si="226"/>
        <v>0</v>
      </c>
      <c r="R180" s="770">
        <f t="shared" si="226"/>
        <v>0</v>
      </c>
      <c r="S180" s="770">
        <f t="shared" si="226"/>
        <v>0</v>
      </c>
      <c r="T180" s="770">
        <f t="shared" si="226"/>
        <v>0</v>
      </c>
      <c r="U180" s="770">
        <f t="shared" si="226"/>
        <v>0</v>
      </c>
      <c r="V180" s="770">
        <f t="shared" si="226"/>
        <v>0</v>
      </c>
      <c r="W180" s="770">
        <f t="shared" si="226"/>
        <v>0</v>
      </c>
      <c r="X180" s="770">
        <f t="shared" si="226"/>
        <v>0</v>
      </c>
      <c r="Y180" s="770">
        <f t="shared" si="226"/>
        <v>0</v>
      </c>
      <c r="Z180" s="770">
        <f t="shared" si="226"/>
        <v>0</v>
      </c>
      <c r="AA180" s="770">
        <f t="shared" si="226"/>
        <v>0</v>
      </c>
      <c r="AB180" s="770">
        <f t="shared" si="226"/>
        <v>0</v>
      </c>
      <c r="AC180" s="770">
        <f t="shared" si="226"/>
        <v>0</v>
      </c>
      <c r="AD180" s="770">
        <f t="shared" si="226"/>
        <v>0</v>
      </c>
      <c r="AE180" s="770">
        <f t="shared" si="226"/>
        <v>0</v>
      </c>
      <c r="AF180" s="770">
        <f t="shared" si="226"/>
        <v>0</v>
      </c>
      <c r="AG180" s="770">
        <f t="shared" si="226"/>
        <v>0</v>
      </c>
      <c r="AH180" s="770">
        <f t="shared" si="226"/>
        <v>0</v>
      </c>
      <c r="AI180" s="770">
        <f t="shared" si="226"/>
        <v>0</v>
      </c>
      <c r="AJ180" s="770">
        <f t="shared" ref="AJ180:BO180" si="227">+AJ103</f>
        <v>0</v>
      </c>
      <c r="AK180" s="770">
        <f t="shared" si="227"/>
        <v>0</v>
      </c>
      <c r="AL180" s="770">
        <f t="shared" si="227"/>
        <v>0</v>
      </c>
      <c r="AM180" s="770">
        <f t="shared" si="227"/>
        <v>0</v>
      </c>
      <c r="AN180" s="770">
        <f t="shared" si="227"/>
        <v>0</v>
      </c>
      <c r="AO180" s="770">
        <f t="shared" si="227"/>
        <v>0</v>
      </c>
      <c r="AP180" s="770">
        <f t="shared" si="227"/>
        <v>0</v>
      </c>
      <c r="AQ180" s="770">
        <f t="shared" si="227"/>
        <v>0</v>
      </c>
      <c r="AR180" s="770">
        <f t="shared" si="227"/>
        <v>0</v>
      </c>
      <c r="AS180" s="770">
        <f t="shared" si="227"/>
        <v>0</v>
      </c>
      <c r="AT180" s="770">
        <f t="shared" si="227"/>
        <v>0</v>
      </c>
      <c r="AU180" s="770">
        <f t="shared" si="227"/>
        <v>0</v>
      </c>
      <c r="AV180" s="770">
        <f t="shared" si="227"/>
        <v>0</v>
      </c>
      <c r="AW180" s="770">
        <f t="shared" si="227"/>
        <v>0</v>
      </c>
      <c r="AX180" s="770">
        <f t="shared" si="227"/>
        <v>0</v>
      </c>
      <c r="AY180" s="770">
        <f t="shared" si="227"/>
        <v>0</v>
      </c>
      <c r="AZ180" s="770">
        <f t="shared" si="227"/>
        <v>0</v>
      </c>
      <c r="BA180" s="770">
        <f t="shared" si="227"/>
        <v>0</v>
      </c>
      <c r="BB180" s="770">
        <f t="shared" si="227"/>
        <v>0</v>
      </c>
      <c r="BC180" s="770">
        <f t="shared" si="227"/>
        <v>0</v>
      </c>
      <c r="BD180" s="770">
        <f t="shared" si="227"/>
        <v>0</v>
      </c>
      <c r="BE180" s="770">
        <f t="shared" si="227"/>
        <v>0</v>
      </c>
      <c r="BF180" s="770">
        <f t="shared" si="227"/>
        <v>0</v>
      </c>
      <c r="BG180" s="770">
        <f t="shared" si="227"/>
        <v>0</v>
      </c>
      <c r="BH180" s="770">
        <f t="shared" si="227"/>
        <v>0</v>
      </c>
      <c r="BI180" s="770">
        <f t="shared" si="227"/>
        <v>0</v>
      </c>
      <c r="BJ180" s="770">
        <f t="shared" si="227"/>
        <v>0</v>
      </c>
      <c r="BK180" s="770">
        <f t="shared" si="227"/>
        <v>0</v>
      </c>
      <c r="BL180" s="770">
        <f t="shared" si="227"/>
        <v>0</v>
      </c>
      <c r="BM180" s="770">
        <f t="shared" si="227"/>
        <v>0</v>
      </c>
      <c r="BN180" s="770">
        <f t="shared" si="227"/>
        <v>0</v>
      </c>
      <c r="BO180" s="770">
        <f t="shared" si="227"/>
        <v>0</v>
      </c>
      <c r="BP180" s="770">
        <f t="shared" ref="BP180:CF180" si="228">+BP103</f>
        <v>0</v>
      </c>
      <c r="BQ180" s="770">
        <f t="shared" si="228"/>
        <v>0</v>
      </c>
      <c r="BR180" s="770">
        <f t="shared" si="228"/>
        <v>0</v>
      </c>
      <c r="BS180" s="770">
        <f t="shared" si="228"/>
        <v>0</v>
      </c>
      <c r="BT180" s="770">
        <f t="shared" si="228"/>
        <v>0</v>
      </c>
      <c r="BU180" s="770">
        <f t="shared" si="228"/>
        <v>0</v>
      </c>
      <c r="BV180" s="770">
        <f t="shared" si="228"/>
        <v>0</v>
      </c>
      <c r="BW180" s="770">
        <f t="shared" si="228"/>
        <v>0</v>
      </c>
      <c r="BX180" s="770">
        <f t="shared" si="228"/>
        <v>0</v>
      </c>
      <c r="BY180" s="770">
        <f t="shared" si="228"/>
        <v>0</v>
      </c>
      <c r="BZ180" s="770">
        <f t="shared" si="228"/>
        <v>0</v>
      </c>
      <c r="CA180" s="770">
        <f t="shared" si="228"/>
        <v>0</v>
      </c>
      <c r="CB180" s="770">
        <f t="shared" si="228"/>
        <v>0</v>
      </c>
      <c r="CC180" s="770">
        <f t="shared" si="228"/>
        <v>0</v>
      </c>
      <c r="CD180" s="770">
        <f t="shared" si="228"/>
        <v>0</v>
      </c>
      <c r="CE180" s="770">
        <f t="shared" si="228"/>
        <v>0</v>
      </c>
      <c r="CF180" s="770">
        <f t="shared" si="228"/>
        <v>0</v>
      </c>
    </row>
    <row r="181" spans="3:84" s="770" customFormat="1" hidden="1" x14ac:dyDescent="0.3">
      <c r="C181" s="770">
        <v>9</v>
      </c>
      <c r="D181" s="770" t="str">
        <f t="shared" ref="D181:AI181" si="229">+D109</f>
        <v>Volumen del Contenedor, m3</v>
      </c>
      <c r="E181" s="770">
        <f t="shared" si="229"/>
        <v>0</v>
      </c>
      <c r="F181" s="770">
        <f t="shared" si="229"/>
        <v>0</v>
      </c>
      <c r="G181" s="770">
        <f t="shared" si="229"/>
        <v>0</v>
      </c>
      <c r="H181" s="770">
        <f t="shared" si="229"/>
        <v>0</v>
      </c>
      <c r="I181" s="770">
        <f t="shared" si="229"/>
        <v>0</v>
      </c>
      <c r="J181" s="770">
        <f t="shared" si="229"/>
        <v>0</v>
      </c>
      <c r="K181" s="770">
        <f t="shared" si="229"/>
        <v>0</v>
      </c>
      <c r="L181" s="770">
        <f t="shared" si="229"/>
        <v>0</v>
      </c>
      <c r="M181" s="770">
        <f t="shared" si="229"/>
        <v>0</v>
      </c>
      <c r="N181" s="770">
        <f t="shared" si="229"/>
        <v>0</v>
      </c>
      <c r="O181" s="770">
        <f t="shared" si="229"/>
        <v>0</v>
      </c>
      <c r="P181" s="770">
        <f t="shared" si="229"/>
        <v>0</v>
      </c>
      <c r="Q181" s="770">
        <f t="shared" si="229"/>
        <v>0</v>
      </c>
      <c r="R181" s="770">
        <f t="shared" si="229"/>
        <v>0</v>
      </c>
      <c r="S181" s="770">
        <f t="shared" si="229"/>
        <v>0</v>
      </c>
      <c r="T181" s="770">
        <f t="shared" si="229"/>
        <v>0</v>
      </c>
      <c r="U181" s="770">
        <f t="shared" si="229"/>
        <v>0</v>
      </c>
      <c r="V181" s="770">
        <f t="shared" si="229"/>
        <v>0</v>
      </c>
      <c r="W181" s="770">
        <f t="shared" si="229"/>
        <v>0</v>
      </c>
      <c r="X181" s="770">
        <f t="shared" si="229"/>
        <v>0</v>
      </c>
      <c r="Y181" s="770">
        <f t="shared" si="229"/>
        <v>0</v>
      </c>
      <c r="Z181" s="770">
        <f t="shared" si="229"/>
        <v>0</v>
      </c>
      <c r="AA181" s="770">
        <f t="shared" si="229"/>
        <v>0</v>
      </c>
      <c r="AB181" s="770">
        <f t="shared" si="229"/>
        <v>0</v>
      </c>
      <c r="AC181" s="770">
        <f t="shared" si="229"/>
        <v>0</v>
      </c>
      <c r="AD181" s="770">
        <f t="shared" si="229"/>
        <v>0</v>
      </c>
      <c r="AE181" s="770">
        <f t="shared" si="229"/>
        <v>0</v>
      </c>
      <c r="AF181" s="770">
        <f t="shared" si="229"/>
        <v>0</v>
      </c>
      <c r="AG181" s="770">
        <f t="shared" si="229"/>
        <v>0</v>
      </c>
      <c r="AH181" s="770">
        <f t="shared" si="229"/>
        <v>0</v>
      </c>
      <c r="AI181" s="770">
        <f t="shared" si="229"/>
        <v>0</v>
      </c>
      <c r="AJ181" s="770">
        <f t="shared" ref="AJ181:BO181" si="230">+AJ109</f>
        <v>0</v>
      </c>
      <c r="AK181" s="770">
        <f t="shared" si="230"/>
        <v>0</v>
      </c>
      <c r="AL181" s="770">
        <f t="shared" si="230"/>
        <v>0</v>
      </c>
      <c r="AM181" s="770">
        <f t="shared" si="230"/>
        <v>0</v>
      </c>
      <c r="AN181" s="770">
        <f t="shared" si="230"/>
        <v>0</v>
      </c>
      <c r="AO181" s="770">
        <f t="shared" si="230"/>
        <v>0</v>
      </c>
      <c r="AP181" s="770">
        <f t="shared" si="230"/>
        <v>0</v>
      </c>
      <c r="AQ181" s="770">
        <f t="shared" si="230"/>
        <v>0</v>
      </c>
      <c r="AR181" s="770">
        <f t="shared" si="230"/>
        <v>0</v>
      </c>
      <c r="AS181" s="770">
        <f t="shared" si="230"/>
        <v>0</v>
      </c>
      <c r="AT181" s="770">
        <f t="shared" si="230"/>
        <v>0</v>
      </c>
      <c r="AU181" s="770">
        <f t="shared" si="230"/>
        <v>0</v>
      </c>
      <c r="AV181" s="770">
        <f t="shared" si="230"/>
        <v>0</v>
      </c>
      <c r="AW181" s="770">
        <f t="shared" si="230"/>
        <v>0</v>
      </c>
      <c r="AX181" s="770">
        <f t="shared" si="230"/>
        <v>0</v>
      </c>
      <c r="AY181" s="770">
        <f t="shared" si="230"/>
        <v>0</v>
      </c>
      <c r="AZ181" s="770">
        <f t="shared" si="230"/>
        <v>0</v>
      </c>
      <c r="BA181" s="770">
        <f t="shared" si="230"/>
        <v>0</v>
      </c>
      <c r="BB181" s="770">
        <f t="shared" si="230"/>
        <v>0</v>
      </c>
      <c r="BC181" s="770">
        <f t="shared" si="230"/>
        <v>0</v>
      </c>
      <c r="BD181" s="770">
        <f t="shared" si="230"/>
        <v>0</v>
      </c>
      <c r="BE181" s="770">
        <f t="shared" si="230"/>
        <v>0</v>
      </c>
      <c r="BF181" s="770">
        <f t="shared" si="230"/>
        <v>0</v>
      </c>
      <c r="BG181" s="770">
        <f t="shared" si="230"/>
        <v>0</v>
      </c>
      <c r="BH181" s="770">
        <f t="shared" si="230"/>
        <v>0</v>
      </c>
      <c r="BI181" s="770">
        <f t="shared" si="230"/>
        <v>0</v>
      </c>
      <c r="BJ181" s="770">
        <f t="shared" si="230"/>
        <v>0</v>
      </c>
      <c r="BK181" s="770">
        <f t="shared" si="230"/>
        <v>0</v>
      </c>
      <c r="BL181" s="770">
        <f t="shared" si="230"/>
        <v>0</v>
      </c>
      <c r="BM181" s="770">
        <f t="shared" si="230"/>
        <v>0</v>
      </c>
      <c r="BN181" s="770">
        <f t="shared" si="230"/>
        <v>0</v>
      </c>
      <c r="BO181" s="770">
        <f t="shared" si="230"/>
        <v>0</v>
      </c>
      <c r="BP181" s="770">
        <f t="shared" ref="BP181:CF181" si="231">+BP109</f>
        <v>0</v>
      </c>
      <c r="BQ181" s="770">
        <f t="shared" si="231"/>
        <v>0</v>
      </c>
      <c r="BR181" s="770">
        <f t="shared" si="231"/>
        <v>0</v>
      </c>
      <c r="BS181" s="770">
        <f t="shared" si="231"/>
        <v>0</v>
      </c>
      <c r="BT181" s="770">
        <f t="shared" si="231"/>
        <v>0</v>
      </c>
      <c r="BU181" s="770">
        <f t="shared" si="231"/>
        <v>0</v>
      </c>
      <c r="BV181" s="770">
        <f t="shared" si="231"/>
        <v>0</v>
      </c>
      <c r="BW181" s="770">
        <f t="shared" si="231"/>
        <v>0</v>
      </c>
      <c r="BX181" s="770">
        <f t="shared" si="231"/>
        <v>0</v>
      </c>
      <c r="BY181" s="770">
        <f t="shared" si="231"/>
        <v>0</v>
      </c>
      <c r="BZ181" s="770">
        <f t="shared" si="231"/>
        <v>0</v>
      </c>
      <c r="CA181" s="770">
        <f t="shared" si="231"/>
        <v>0</v>
      </c>
      <c r="CB181" s="770">
        <f t="shared" si="231"/>
        <v>0</v>
      </c>
      <c r="CC181" s="770">
        <f t="shared" si="231"/>
        <v>0</v>
      </c>
      <c r="CD181" s="770">
        <f t="shared" si="231"/>
        <v>0</v>
      </c>
      <c r="CE181" s="770">
        <f t="shared" si="231"/>
        <v>0</v>
      </c>
      <c r="CF181" s="770">
        <f t="shared" si="231"/>
        <v>0</v>
      </c>
    </row>
    <row r="182" spans="3:84" s="770" customFormat="1" hidden="1" x14ac:dyDescent="0.3">
      <c r="C182" s="770">
        <v>10</v>
      </c>
      <c r="D182" s="770" t="str">
        <f>+D115</f>
        <v>Volumen del Contenedor, m4</v>
      </c>
      <c r="E182" s="770">
        <f t="shared" ref="E182:BP182" si="232">+E115</f>
        <v>0</v>
      </c>
      <c r="F182" s="770">
        <f t="shared" si="232"/>
        <v>0</v>
      </c>
      <c r="G182" s="770">
        <f t="shared" si="232"/>
        <v>0</v>
      </c>
      <c r="H182" s="770">
        <f t="shared" si="232"/>
        <v>0</v>
      </c>
      <c r="I182" s="770">
        <f t="shared" si="232"/>
        <v>0</v>
      </c>
      <c r="J182" s="770">
        <f t="shared" si="232"/>
        <v>0</v>
      </c>
      <c r="K182" s="770">
        <f t="shared" si="232"/>
        <v>0</v>
      </c>
      <c r="L182" s="770">
        <f t="shared" si="232"/>
        <v>0</v>
      </c>
      <c r="M182" s="770">
        <f t="shared" si="232"/>
        <v>0</v>
      </c>
      <c r="N182" s="770">
        <f t="shared" si="232"/>
        <v>0</v>
      </c>
      <c r="O182" s="770">
        <f t="shared" si="232"/>
        <v>0</v>
      </c>
      <c r="P182" s="770">
        <f t="shared" si="232"/>
        <v>0</v>
      </c>
      <c r="Q182" s="770">
        <f t="shared" si="232"/>
        <v>0</v>
      </c>
      <c r="R182" s="770">
        <f t="shared" si="232"/>
        <v>0</v>
      </c>
      <c r="S182" s="770">
        <f t="shared" si="232"/>
        <v>0</v>
      </c>
      <c r="T182" s="770">
        <f t="shared" si="232"/>
        <v>0</v>
      </c>
      <c r="U182" s="770">
        <f t="shared" si="232"/>
        <v>0</v>
      </c>
      <c r="V182" s="770">
        <f t="shared" si="232"/>
        <v>0</v>
      </c>
      <c r="W182" s="770">
        <f t="shared" si="232"/>
        <v>0</v>
      </c>
      <c r="X182" s="770">
        <f t="shared" si="232"/>
        <v>0</v>
      </c>
      <c r="Y182" s="770">
        <f t="shared" si="232"/>
        <v>0</v>
      </c>
      <c r="Z182" s="770">
        <f t="shared" si="232"/>
        <v>0</v>
      </c>
      <c r="AA182" s="770">
        <f t="shared" si="232"/>
        <v>0</v>
      </c>
      <c r="AB182" s="770">
        <f t="shared" si="232"/>
        <v>0</v>
      </c>
      <c r="AC182" s="770">
        <f t="shared" si="232"/>
        <v>0</v>
      </c>
      <c r="AD182" s="770">
        <f t="shared" si="232"/>
        <v>0</v>
      </c>
      <c r="AE182" s="770">
        <f t="shared" si="232"/>
        <v>0</v>
      </c>
      <c r="AF182" s="770">
        <f t="shared" si="232"/>
        <v>0</v>
      </c>
      <c r="AG182" s="770">
        <f t="shared" si="232"/>
        <v>0</v>
      </c>
      <c r="AH182" s="770">
        <f t="shared" si="232"/>
        <v>0</v>
      </c>
      <c r="AI182" s="770">
        <f t="shared" si="232"/>
        <v>0</v>
      </c>
      <c r="AJ182" s="770">
        <f t="shared" si="232"/>
        <v>0</v>
      </c>
      <c r="AK182" s="770">
        <f t="shared" si="232"/>
        <v>0</v>
      </c>
      <c r="AL182" s="770">
        <f t="shared" si="232"/>
        <v>0</v>
      </c>
      <c r="AM182" s="770">
        <f t="shared" si="232"/>
        <v>0</v>
      </c>
      <c r="AN182" s="770">
        <f t="shared" si="232"/>
        <v>0</v>
      </c>
      <c r="AO182" s="770">
        <f t="shared" si="232"/>
        <v>0</v>
      </c>
      <c r="AP182" s="770">
        <f t="shared" si="232"/>
        <v>0</v>
      </c>
      <c r="AQ182" s="770">
        <f t="shared" si="232"/>
        <v>0</v>
      </c>
      <c r="AR182" s="770">
        <f t="shared" si="232"/>
        <v>0</v>
      </c>
      <c r="AS182" s="770">
        <f t="shared" si="232"/>
        <v>0</v>
      </c>
      <c r="AT182" s="770">
        <f t="shared" si="232"/>
        <v>0</v>
      </c>
      <c r="AU182" s="770">
        <f t="shared" si="232"/>
        <v>0</v>
      </c>
      <c r="AV182" s="770">
        <f t="shared" si="232"/>
        <v>0</v>
      </c>
      <c r="AW182" s="770">
        <f t="shared" si="232"/>
        <v>0</v>
      </c>
      <c r="AX182" s="770">
        <f t="shared" si="232"/>
        <v>0</v>
      </c>
      <c r="AY182" s="770">
        <f t="shared" si="232"/>
        <v>0</v>
      </c>
      <c r="AZ182" s="770">
        <f t="shared" si="232"/>
        <v>0</v>
      </c>
      <c r="BA182" s="770">
        <f t="shared" si="232"/>
        <v>0</v>
      </c>
      <c r="BB182" s="770">
        <f t="shared" si="232"/>
        <v>0</v>
      </c>
      <c r="BC182" s="770">
        <f t="shared" si="232"/>
        <v>0</v>
      </c>
      <c r="BD182" s="770">
        <f t="shared" si="232"/>
        <v>0</v>
      </c>
      <c r="BE182" s="770">
        <f t="shared" si="232"/>
        <v>0</v>
      </c>
      <c r="BF182" s="770">
        <f t="shared" si="232"/>
        <v>0</v>
      </c>
      <c r="BG182" s="770">
        <f t="shared" si="232"/>
        <v>0</v>
      </c>
      <c r="BH182" s="770">
        <f t="shared" si="232"/>
        <v>0</v>
      </c>
      <c r="BI182" s="770">
        <f t="shared" si="232"/>
        <v>0</v>
      </c>
      <c r="BJ182" s="770">
        <f t="shared" si="232"/>
        <v>0</v>
      </c>
      <c r="BK182" s="770">
        <f t="shared" si="232"/>
        <v>0</v>
      </c>
      <c r="BL182" s="770">
        <f t="shared" si="232"/>
        <v>0</v>
      </c>
      <c r="BM182" s="770">
        <f t="shared" si="232"/>
        <v>0</v>
      </c>
      <c r="BN182" s="770">
        <f t="shared" si="232"/>
        <v>0</v>
      </c>
      <c r="BO182" s="770">
        <f t="shared" si="232"/>
        <v>0</v>
      </c>
      <c r="BP182" s="770">
        <f t="shared" si="232"/>
        <v>0</v>
      </c>
      <c r="BQ182" s="770">
        <f t="shared" ref="BQ182:CF182" si="233">+BQ115</f>
        <v>0</v>
      </c>
      <c r="BR182" s="770">
        <f t="shared" si="233"/>
        <v>0</v>
      </c>
      <c r="BS182" s="770">
        <f t="shared" si="233"/>
        <v>0</v>
      </c>
      <c r="BT182" s="770">
        <f t="shared" si="233"/>
        <v>0</v>
      </c>
      <c r="BU182" s="770">
        <f t="shared" si="233"/>
        <v>0</v>
      </c>
      <c r="BV182" s="770">
        <f t="shared" si="233"/>
        <v>0</v>
      </c>
      <c r="BW182" s="770">
        <f t="shared" si="233"/>
        <v>0</v>
      </c>
      <c r="BX182" s="770">
        <f t="shared" si="233"/>
        <v>0</v>
      </c>
      <c r="BY182" s="770">
        <f t="shared" si="233"/>
        <v>0</v>
      </c>
      <c r="BZ182" s="770">
        <f t="shared" si="233"/>
        <v>0</v>
      </c>
      <c r="CA182" s="770">
        <f t="shared" si="233"/>
        <v>0</v>
      </c>
      <c r="CB182" s="770">
        <f t="shared" si="233"/>
        <v>0</v>
      </c>
      <c r="CC182" s="770">
        <f t="shared" si="233"/>
        <v>0</v>
      </c>
      <c r="CD182" s="770">
        <f t="shared" si="233"/>
        <v>0</v>
      </c>
      <c r="CE182" s="770">
        <f t="shared" si="233"/>
        <v>0</v>
      </c>
      <c r="CF182" s="770">
        <f t="shared" si="233"/>
        <v>0</v>
      </c>
    </row>
    <row r="183" spans="3:84" s="770" customFormat="1" hidden="1" x14ac:dyDescent="0.3">
      <c r="D183" s="770" t="s">
        <v>272</v>
      </c>
      <c r="E183" s="770">
        <f>+SUM(E173:E182)</f>
        <v>0</v>
      </c>
      <c r="F183" s="770">
        <f t="shared" ref="F183:BQ183" si="234">+SUM(F173:F182)</f>
        <v>0</v>
      </c>
      <c r="G183" s="770">
        <f t="shared" si="234"/>
        <v>0</v>
      </c>
      <c r="H183" s="770">
        <f t="shared" si="234"/>
        <v>0</v>
      </c>
      <c r="I183" s="770">
        <f t="shared" si="234"/>
        <v>0</v>
      </c>
      <c r="J183" s="770">
        <f t="shared" si="234"/>
        <v>1.7402159090909088</v>
      </c>
      <c r="K183" s="770">
        <f t="shared" si="234"/>
        <v>7.7074295454545441</v>
      </c>
      <c r="L183" s="770">
        <f t="shared" si="234"/>
        <v>11.630790909090907</v>
      </c>
      <c r="M183" s="770">
        <f t="shared" si="234"/>
        <v>7.7074295454545441</v>
      </c>
      <c r="N183" s="770">
        <f t="shared" si="234"/>
        <v>2.1451909090909087</v>
      </c>
      <c r="O183" s="770">
        <f t="shared" si="234"/>
        <v>0</v>
      </c>
      <c r="P183" s="770">
        <f t="shared" si="234"/>
        <v>0</v>
      </c>
      <c r="Q183" s="770">
        <f t="shared" si="234"/>
        <v>0</v>
      </c>
      <c r="R183" s="770">
        <f t="shared" si="234"/>
        <v>0</v>
      </c>
      <c r="S183" s="770">
        <f t="shared" si="234"/>
        <v>0</v>
      </c>
      <c r="T183" s="770">
        <f t="shared" si="234"/>
        <v>0</v>
      </c>
      <c r="U183" s="770">
        <f t="shared" si="234"/>
        <v>0</v>
      </c>
      <c r="V183" s="770">
        <f t="shared" si="234"/>
        <v>0</v>
      </c>
      <c r="W183" s="770">
        <f t="shared" si="234"/>
        <v>0</v>
      </c>
      <c r="X183" s="770">
        <f t="shared" si="234"/>
        <v>0</v>
      </c>
      <c r="Y183" s="770">
        <f t="shared" si="234"/>
        <v>0</v>
      </c>
      <c r="Z183" s="770">
        <f t="shared" si="234"/>
        <v>0</v>
      </c>
      <c r="AA183" s="770">
        <f t="shared" si="234"/>
        <v>0</v>
      </c>
      <c r="AB183" s="770">
        <f t="shared" si="234"/>
        <v>0</v>
      </c>
      <c r="AC183" s="770">
        <f t="shared" si="234"/>
        <v>0</v>
      </c>
      <c r="AD183" s="770">
        <f t="shared" si="234"/>
        <v>0</v>
      </c>
      <c r="AE183" s="770">
        <f t="shared" si="234"/>
        <v>0</v>
      </c>
      <c r="AF183" s="770">
        <f t="shared" si="234"/>
        <v>0</v>
      </c>
      <c r="AG183" s="770">
        <f t="shared" si="234"/>
        <v>0</v>
      </c>
      <c r="AH183" s="770">
        <f t="shared" si="234"/>
        <v>0</v>
      </c>
      <c r="AI183" s="770">
        <f t="shared" si="234"/>
        <v>0</v>
      </c>
      <c r="AJ183" s="770">
        <f t="shared" si="234"/>
        <v>0</v>
      </c>
      <c r="AK183" s="770">
        <f t="shared" si="234"/>
        <v>0</v>
      </c>
      <c r="AL183" s="770">
        <f t="shared" si="234"/>
        <v>0</v>
      </c>
      <c r="AM183" s="770">
        <f t="shared" si="234"/>
        <v>0</v>
      </c>
      <c r="AN183" s="770">
        <f t="shared" si="234"/>
        <v>0</v>
      </c>
      <c r="AO183" s="770">
        <f t="shared" si="234"/>
        <v>0</v>
      </c>
      <c r="AP183" s="770">
        <f t="shared" si="234"/>
        <v>0</v>
      </c>
      <c r="AQ183" s="770">
        <f t="shared" si="234"/>
        <v>0</v>
      </c>
      <c r="AR183" s="770">
        <f t="shared" si="234"/>
        <v>0</v>
      </c>
      <c r="AS183" s="770">
        <f t="shared" si="234"/>
        <v>0</v>
      </c>
      <c r="AT183" s="770">
        <f t="shared" si="234"/>
        <v>0</v>
      </c>
      <c r="AU183" s="770">
        <f t="shared" si="234"/>
        <v>0</v>
      </c>
      <c r="AV183" s="770">
        <f t="shared" si="234"/>
        <v>0</v>
      </c>
      <c r="AW183" s="770">
        <f t="shared" si="234"/>
        <v>0</v>
      </c>
      <c r="AX183" s="770">
        <f t="shared" si="234"/>
        <v>0</v>
      </c>
      <c r="AY183" s="770">
        <f t="shared" si="234"/>
        <v>0</v>
      </c>
      <c r="AZ183" s="770">
        <f t="shared" si="234"/>
        <v>0</v>
      </c>
      <c r="BA183" s="770">
        <f t="shared" si="234"/>
        <v>0</v>
      </c>
      <c r="BB183" s="770">
        <f t="shared" si="234"/>
        <v>0</v>
      </c>
      <c r="BC183" s="770">
        <f t="shared" si="234"/>
        <v>0</v>
      </c>
      <c r="BD183" s="770">
        <f t="shared" si="234"/>
        <v>0</v>
      </c>
      <c r="BE183" s="770">
        <f t="shared" si="234"/>
        <v>0</v>
      </c>
      <c r="BF183" s="770">
        <f t="shared" si="234"/>
        <v>0</v>
      </c>
      <c r="BG183" s="770">
        <f t="shared" si="234"/>
        <v>0</v>
      </c>
      <c r="BH183" s="770">
        <f t="shared" si="234"/>
        <v>0</v>
      </c>
      <c r="BI183" s="770">
        <f t="shared" si="234"/>
        <v>0</v>
      </c>
      <c r="BJ183" s="770">
        <f t="shared" si="234"/>
        <v>0</v>
      </c>
      <c r="BK183" s="770">
        <f t="shared" si="234"/>
        <v>0</v>
      </c>
      <c r="BL183" s="770">
        <f t="shared" si="234"/>
        <v>0</v>
      </c>
      <c r="BM183" s="770">
        <f t="shared" si="234"/>
        <v>0</v>
      </c>
      <c r="BN183" s="770">
        <f t="shared" si="234"/>
        <v>0</v>
      </c>
      <c r="BO183" s="770">
        <f t="shared" si="234"/>
        <v>0</v>
      </c>
      <c r="BP183" s="770">
        <f t="shared" si="234"/>
        <v>0</v>
      </c>
      <c r="BQ183" s="770">
        <f t="shared" si="234"/>
        <v>0</v>
      </c>
      <c r="BR183" s="770">
        <f t="shared" ref="BR183:CF183" si="235">+SUM(BR173:BR182)</f>
        <v>0</v>
      </c>
      <c r="BS183" s="770">
        <f t="shared" si="235"/>
        <v>0</v>
      </c>
      <c r="BT183" s="770">
        <f t="shared" si="235"/>
        <v>0</v>
      </c>
      <c r="BU183" s="770">
        <f t="shared" si="235"/>
        <v>0</v>
      </c>
      <c r="BV183" s="770">
        <f t="shared" si="235"/>
        <v>0</v>
      </c>
      <c r="BW183" s="770">
        <f t="shared" si="235"/>
        <v>0</v>
      </c>
      <c r="BX183" s="770">
        <f t="shared" si="235"/>
        <v>0</v>
      </c>
      <c r="BY183" s="770">
        <f t="shared" si="235"/>
        <v>0</v>
      </c>
      <c r="BZ183" s="770">
        <f t="shared" si="235"/>
        <v>0</v>
      </c>
      <c r="CA183" s="770">
        <f t="shared" si="235"/>
        <v>0</v>
      </c>
      <c r="CB183" s="770">
        <f t="shared" si="235"/>
        <v>0</v>
      </c>
      <c r="CC183" s="770">
        <f t="shared" si="235"/>
        <v>0</v>
      </c>
      <c r="CD183" s="770">
        <f t="shared" si="235"/>
        <v>0</v>
      </c>
      <c r="CE183" s="770">
        <f t="shared" si="235"/>
        <v>0</v>
      </c>
      <c r="CF183" s="770">
        <f t="shared" si="235"/>
        <v>0</v>
      </c>
    </row>
    <row r="184" spans="3:84" s="770" customFormat="1" hidden="1" x14ac:dyDescent="0.3"/>
    <row r="185" spans="3:84" hidden="1" x14ac:dyDescent="0.3">
      <c r="C185" s="296"/>
      <c r="D185" s="439" t="s">
        <v>619</v>
      </c>
      <c r="E185" s="509">
        <f>+IF(E2=0,"-",GENERALES!E10)</f>
        <v>6.75</v>
      </c>
      <c r="F185" s="509">
        <f>+IF(F2=0,"-",GENERALES!F10)</f>
        <v>6.75</v>
      </c>
      <c r="G185" s="509">
        <f>+IF(G2=0,"-",GENERALES!G10)</f>
        <v>6.75</v>
      </c>
      <c r="H185" s="509">
        <f>+IF(H2=0,"-",GENERALES!H10)</f>
        <v>6.75</v>
      </c>
      <c r="I185" s="509">
        <f>+IF(I2=0,"-",GENERALES!I10)</f>
        <v>6.75</v>
      </c>
      <c r="J185" s="509">
        <f>+IF(J2=0,"-",GENERALES!J10)</f>
        <v>6.75</v>
      </c>
      <c r="K185" s="509">
        <f>+IF(K2=0,"-",GENERALES!K10)</f>
        <v>6.75</v>
      </c>
      <c r="L185" s="509">
        <f>+IF(L2=0,"-",GENERALES!L10)</f>
        <v>6.75</v>
      </c>
      <c r="M185" s="509">
        <f>+IF(M2=0,"-",GENERALES!M10)</f>
        <v>6.75</v>
      </c>
      <c r="N185" s="509">
        <f>+IF(N2=0,"-",GENERALES!N10)</f>
        <v>6.75</v>
      </c>
      <c r="O185" s="509">
        <f>+IF(O2=0,"-",GENERALES!O10)</f>
        <v>6.75</v>
      </c>
      <c r="P185" s="509">
        <f>+IF(P2=0,"-",GENERALES!P10)</f>
        <v>6.75</v>
      </c>
      <c r="Q185" s="509" t="str">
        <f>+IF(Q2=0,"-",GENERALES!Q10)</f>
        <v>-</v>
      </c>
      <c r="R185" s="509" t="str">
        <f>+IF(R2=0,"-",GENERALES!R10)</f>
        <v>-</v>
      </c>
      <c r="S185" s="509" t="str">
        <f>+IF(S2=0,"-",GENERALES!S10)</f>
        <v>-</v>
      </c>
      <c r="T185" s="509" t="str">
        <f>+IF(T2=0,"-",GENERALES!T10)</f>
        <v>-</v>
      </c>
      <c r="U185" s="509" t="str">
        <f>+IF(U2=0,"-",GENERALES!U10)</f>
        <v>-</v>
      </c>
      <c r="V185" s="509" t="str">
        <f>+IF(V2=0,"-",GENERALES!V10)</f>
        <v>-</v>
      </c>
      <c r="W185" s="509" t="str">
        <f>+IF(W2=0,"-",GENERALES!W10)</f>
        <v>-</v>
      </c>
      <c r="X185" s="509" t="str">
        <f>+IF(X2=0,"-",GENERALES!X10)</f>
        <v>-</v>
      </c>
      <c r="Y185" s="509" t="str">
        <f>+IF(Y2=0,"-",GENERALES!Y10)</f>
        <v>-</v>
      </c>
      <c r="Z185" s="509" t="str">
        <f>+IF(Z2=0,"-",GENERALES!Z10)</f>
        <v>-</v>
      </c>
      <c r="AA185" s="509" t="str">
        <f>+IF(AA2=0,"-",GENERALES!AA10)</f>
        <v>-</v>
      </c>
      <c r="AB185" s="509" t="str">
        <f>+IF(AB2=0,"-",GENERALES!AB10)</f>
        <v>-</v>
      </c>
      <c r="AC185" s="509" t="str">
        <f>+IF(AC2=0,"-",GENERALES!AC10)</f>
        <v>-</v>
      </c>
      <c r="AD185" s="509" t="str">
        <f>+IF(AD2=0,"-",GENERALES!AD10)</f>
        <v>-</v>
      </c>
      <c r="AE185" s="509" t="str">
        <f>+IF(AE2=0,"-",GENERALES!AE10)</f>
        <v>-</v>
      </c>
      <c r="AF185" s="509" t="str">
        <f>+IF(AF2=0,"-",GENERALES!AF10)</f>
        <v>-</v>
      </c>
      <c r="AG185" s="509" t="str">
        <f>+IF(AG2=0,"-",GENERALES!AG10)</f>
        <v>-</v>
      </c>
      <c r="AH185" s="509" t="str">
        <f>+IF(AH2=0,"-",GENERALES!AH10)</f>
        <v>-</v>
      </c>
      <c r="AI185" s="509" t="str">
        <f>+IF(AI2=0,"-",GENERALES!AI10)</f>
        <v>-</v>
      </c>
      <c r="AJ185" s="509" t="str">
        <f>+IF(AJ2=0,"-",GENERALES!AJ10)</f>
        <v>-</v>
      </c>
      <c r="AK185" s="509" t="str">
        <f>+IF(AK2=0,"-",GENERALES!AK10)</f>
        <v>-</v>
      </c>
      <c r="AL185" s="509" t="str">
        <f>+IF(AL2=0,"-",GENERALES!AL10)</f>
        <v>-</v>
      </c>
      <c r="AM185" s="509" t="str">
        <f>+IF(AM2=0,"-",GENERALES!AM10)</f>
        <v>-</v>
      </c>
      <c r="AN185" s="509" t="str">
        <f>+IF(AN2=0,"-",GENERALES!AN10)</f>
        <v>-</v>
      </c>
      <c r="AO185" s="509" t="str">
        <f>+IF(AO2=0,"-",GENERALES!AO10)</f>
        <v>-</v>
      </c>
      <c r="AP185" s="509" t="str">
        <f>+IF(AP2=0,"-",GENERALES!AP10)</f>
        <v>-</v>
      </c>
      <c r="AQ185" s="509" t="str">
        <f>+IF(AQ2=0,"-",GENERALES!AQ10)</f>
        <v>-</v>
      </c>
      <c r="AR185" s="509" t="str">
        <f>+IF(AR2=0,"-",GENERALES!AR10)</f>
        <v>-</v>
      </c>
      <c r="AS185" s="509" t="str">
        <f>+IF(AS2=0,"-",GENERALES!AS10)</f>
        <v>-</v>
      </c>
      <c r="AT185" s="509" t="str">
        <f>+IF(AT2=0,"-",GENERALES!AT10)</f>
        <v>-</v>
      </c>
      <c r="AU185" s="509" t="str">
        <f>+IF(AU2=0,"-",GENERALES!AU10)</f>
        <v>-</v>
      </c>
      <c r="AV185" s="509" t="str">
        <f>+IF(AV2=0,"-",GENERALES!AV10)</f>
        <v>-</v>
      </c>
      <c r="AW185" s="509" t="str">
        <f>+IF(AW2=0,"-",GENERALES!AW10)</f>
        <v>-</v>
      </c>
      <c r="AX185" s="509" t="str">
        <f>+IF(AX2=0,"-",GENERALES!AX10)</f>
        <v>-</v>
      </c>
      <c r="AY185" s="509" t="str">
        <f>+IF(AY2=0,"-",GENERALES!AY10)</f>
        <v>-</v>
      </c>
      <c r="AZ185" s="509" t="str">
        <f>+IF(AZ2=0,"-",GENERALES!AZ10)</f>
        <v>-</v>
      </c>
      <c r="BA185" s="509" t="str">
        <f>+IF(BA2=0,"-",GENERALES!BA10)</f>
        <v>-</v>
      </c>
      <c r="BB185" s="509" t="str">
        <f>+IF(BB2=0,"-",GENERALES!BB10)</f>
        <v>-</v>
      </c>
      <c r="BC185" s="509" t="str">
        <f>+IF(BC2=0,"-",GENERALES!BC10)</f>
        <v>-</v>
      </c>
      <c r="BD185" s="509" t="str">
        <f>+IF(BD2=0,"-",GENERALES!BD10)</f>
        <v>-</v>
      </c>
      <c r="BE185" s="509" t="str">
        <f>+IF(BE2=0,"-",GENERALES!BE10)</f>
        <v>-</v>
      </c>
      <c r="BF185" s="509" t="str">
        <f>+IF(BF2=0,"-",GENERALES!BF10)</f>
        <v>-</v>
      </c>
      <c r="BG185" s="509" t="str">
        <f>+IF(BG2=0,"-",GENERALES!BG10)</f>
        <v>-</v>
      </c>
      <c r="BH185" s="509" t="str">
        <f>+IF(BH2=0,"-",GENERALES!BH10)</f>
        <v>-</v>
      </c>
      <c r="BI185" s="509" t="str">
        <f>+IF(BI2=0,"-",GENERALES!BI10)</f>
        <v>-</v>
      </c>
      <c r="BJ185" s="509" t="str">
        <f>+IF(BJ2=0,"-",GENERALES!BJ10)</f>
        <v>-</v>
      </c>
      <c r="BK185" s="509" t="str">
        <f>+IF(BK2=0,"-",GENERALES!BK10)</f>
        <v>-</v>
      </c>
      <c r="BL185" s="509" t="str">
        <f>+IF(BL2=0,"-",GENERALES!BL10)</f>
        <v>-</v>
      </c>
      <c r="BM185" s="509" t="str">
        <f>+IF(BM2=0,"-",GENERALES!BM10)</f>
        <v>-</v>
      </c>
      <c r="BN185" s="509" t="str">
        <f>+IF(BN2=0,"-",GENERALES!BN10)</f>
        <v>-</v>
      </c>
      <c r="BO185" s="509" t="str">
        <f>+IF(BO2=0,"-",GENERALES!BO10)</f>
        <v>-</v>
      </c>
      <c r="BP185" s="509" t="str">
        <f>+IF(BP2=0,"-",GENERALES!BP10)</f>
        <v>-</v>
      </c>
      <c r="BQ185" s="509" t="str">
        <f>+IF(BQ2=0,"-",GENERALES!BQ10)</f>
        <v>-</v>
      </c>
      <c r="BR185" s="509" t="str">
        <f>+IF(BR2=0,"-",GENERALES!BR10)</f>
        <v>-</v>
      </c>
      <c r="BS185" s="509" t="str">
        <f>+IF(BS2=0,"-",GENERALES!BS10)</f>
        <v>-</v>
      </c>
      <c r="BT185" s="509" t="str">
        <f>+IF(BT2=0,"-",GENERALES!BT10)</f>
        <v>-</v>
      </c>
      <c r="BU185" s="509" t="str">
        <f>+IF(BU2=0,"-",GENERALES!BU10)</f>
        <v>-</v>
      </c>
      <c r="BV185" s="509" t="str">
        <f>+IF(BV2=0,"-",GENERALES!BV10)</f>
        <v>-</v>
      </c>
      <c r="BW185" s="509" t="str">
        <f>+IF(BW2=0,"-",GENERALES!BW10)</f>
        <v>-</v>
      </c>
      <c r="BX185" s="509" t="str">
        <f>+IF(BX2=0,"-",GENERALES!BX10)</f>
        <v>-</v>
      </c>
      <c r="BY185" s="509" t="str">
        <f>+IF(BY2=0,"-",GENERALES!BY10)</f>
        <v>-</v>
      </c>
      <c r="BZ185" s="509" t="str">
        <f>+IF(BZ2=0,"-",GENERALES!BZ10)</f>
        <v>-</v>
      </c>
      <c r="CA185" s="509" t="str">
        <f>+IF(CA2=0,"-",GENERALES!CA10)</f>
        <v>-</v>
      </c>
      <c r="CB185" s="509" t="str">
        <f>+IF(CB2=0,"-",GENERALES!CB10)</f>
        <v>-</v>
      </c>
      <c r="CC185" s="509" t="str">
        <f>+IF(CC2=0,"-",GENERALES!CC10)</f>
        <v>-</v>
      </c>
      <c r="CD185" s="509" t="str">
        <f>+IF(CD2=0,"-",GENERALES!CD10)</f>
        <v>-</v>
      </c>
      <c r="CE185" s="509" t="str">
        <f>+IF(CE2=0,"-",GENERALES!CE10)</f>
        <v>-</v>
      </c>
      <c r="CF185" s="509" t="str">
        <f>+IF(CF2=0,"-",GENERALES!CF10)</f>
        <v>-</v>
      </c>
    </row>
    <row r="186" spans="3:84" hidden="1" x14ac:dyDescent="0.3">
      <c r="C186" s="296"/>
      <c r="D186" s="169"/>
      <c r="E186" s="296"/>
      <c r="F186" s="296"/>
      <c r="G186" s="296"/>
      <c r="H186" s="296"/>
      <c r="I186" s="296"/>
      <c r="J186" s="296"/>
      <c r="K186" s="296"/>
      <c r="L186" s="296"/>
      <c r="M186" s="296"/>
      <c r="N186" s="296"/>
      <c r="O186" s="296"/>
      <c r="P186" s="296"/>
      <c r="Q186" s="296"/>
      <c r="R186" s="296"/>
      <c r="S186" s="296"/>
      <c r="T186" s="296"/>
      <c r="U186" s="296"/>
      <c r="V186" s="296"/>
      <c r="W186" s="296"/>
      <c r="X186" s="296"/>
      <c r="Y186" s="296"/>
      <c r="Z186" s="296"/>
      <c r="AA186" s="296"/>
      <c r="AB186" s="296"/>
      <c r="AC186" s="296"/>
      <c r="AD186" s="296"/>
      <c r="AE186" s="296"/>
      <c r="AF186" s="296"/>
      <c r="AG186" s="296"/>
      <c r="AH186" s="296"/>
      <c r="AI186" s="296"/>
      <c r="AJ186" s="296"/>
      <c r="AK186" s="296"/>
      <c r="AL186" s="296"/>
      <c r="AM186" s="296"/>
      <c r="AN186" s="296"/>
      <c r="AO186" s="296"/>
      <c r="AP186" s="296"/>
      <c r="AQ186" s="296"/>
      <c r="AR186" s="296"/>
      <c r="AS186" s="296"/>
      <c r="AT186" s="296"/>
      <c r="AU186" s="296"/>
      <c r="AV186" s="296"/>
      <c r="AW186" s="296"/>
      <c r="AX186" s="296"/>
      <c r="AY186" s="296"/>
      <c r="AZ186" s="296"/>
      <c r="BA186" s="296"/>
      <c r="BB186" s="296"/>
      <c r="BC186" s="296"/>
      <c r="BD186" s="296"/>
      <c r="BE186" s="296"/>
      <c r="BF186" s="296"/>
      <c r="BG186" s="296"/>
      <c r="BH186" s="296"/>
      <c r="BI186" s="296"/>
      <c r="BJ186" s="296"/>
      <c r="BK186" s="296"/>
      <c r="BL186" s="296"/>
      <c r="BM186" s="296"/>
      <c r="BN186" s="296"/>
      <c r="BO186" s="296"/>
      <c r="BP186" s="296"/>
      <c r="BQ186" s="296"/>
      <c r="BR186" s="296"/>
      <c r="BS186" s="296"/>
      <c r="BT186" s="296"/>
      <c r="BU186" s="296"/>
      <c r="BV186" s="296"/>
      <c r="BW186" s="296"/>
      <c r="BX186" s="296"/>
      <c r="BY186" s="296"/>
      <c r="BZ186" s="296"/>
      <c r="CA186" s="296"/>
      <c r="CB186" s="296"/>
      <c r="CC186" s="296"/>
      <c r="CD186" s="296"/>
      <c r="CE186" s="296"/>
      <c r="CF186" s="296"/>
    </row>
    <row r="187" spans="3:84" hidden="1" x14ac:dyDescent="0.3">
      <c r="C187" s="518"/>
      <c r="D187" s="519" t="s">
        <v>618</v>
      </c>
      <c r="E187" s="519" t="s">
        <v>621</v>
      </c>
      <c r="F187" s="519" t="s">
        <v>622</v>
      </c>
      <c r="G187" s="519" t="s">
        <v>623</v>
      </c>
      <c r="H187" s="519" t="s">
        <v>624</v>
      </c>
      <c r="I187" s="296"/>
      <c r="J187" s="296"/>
      <c r="K187" s="296"/>
      <c r="L187" s="296"/>
      <c r="M187" s="296"/>
      <c r="N187" s="296"/>
      <c r="O187" s="296"/>
      <c r="P187" s="296"/>
      <c r="Q187" s="296"/>
      <c r="R187" s="296"/>
      <c r="S187" s="296"/>
      <c r="T187" s="296"/>
      <c r="U187" s="296"/>
      <c r="V187" s="296"/>
      <c r="W187" s="296"/>
      <c r="X187" s="296"/>
      <c r="Y187" s="296"/>
      <c r="Z187" s="296"/>
      <c r="AA187" s="296"/>
      <c r="AB187" s="296"/>
      <c r="AC187" s="296"/>
      <c r="AD187" s="296"/>
      <c r="AE187" s="296"/>
      <c r="AF187" s="296"/>
      <c r="AG187" s="296"/>
      <c r="AH187" s="296"/>
      <c r="AI187" s="296"/>
      <c r="AJ187" s="296"/>
      <c r="AK187" s="296"/>
      <c r="AL187" s="296"/>
      <c r="AM187" s="296"/>
      <c r="AN187" s="296"/>
      <c r="AO187" s="296"/>
      <c r="AP187" s="296"/>
      <c r="AQ187" s="296"/>
      <c r="AR187" s="296"/>
      <c r="AS187" s="296"/>
      <c r="AT187" s="296"/>
      <c r="AU187" s="296"/>
      <c r="AV187" s="296"/>
      <c r="AW187" s="296"/>
      <c r="AX187" s="296"/>
      <c r="AY187" s="296"/>
      <c r="AZ187" s="296"/>
      <c r="BA187" s="296"/>
      <c r="BB187" s="296"/>
      <c r="BC187" s="296"/>
      <c r="BD187" s="296"/>
      <c r="BE187" s="296"/>
      <c r="BF187" s="296"/>
      <c r="BG187" s="296"/>
      <c r="BH187" s="296"/>
      <c r="BI187" s="296"/>
      <c r="BJ187" s="296"/>
      <c r="BK187" s="296"/>
      <c r="BL187" s="296"/>
      <c r="BM187" s="296"/>
      <c r="BN187" s="296"/>
      <c r="BO187" s="296"/>
      <c r="BP187" s="296"/>
      <c r="BQ187" s="296"/>
      <c r="BR187" s="296"/>
      <c r="BS187" s="296"/>
      <c r="BT187" s="296"/>
      <c r="BU187" s="296"/>
      <c r="BV187" s="296"/>
      <c r="BW187" s="296"/>
      <c r="BX187" s="296"/>
      <c r="BY187" s="296"/>
      <c r="BZ187" s="296"/>
      <c r="CA187" s="296"/>
      <c r="CB187" s="296"/>
      <c r="CC187" s="296"/>
      <c r="CD187" s="296"/>
      <c r="CE187" s="296"/>
      <c r="CF187" s="296"/>
    </row>
    <row r="188" spans="3:84" hidden="1" x14ac:dyDescent="0.3">
      <c r="C188" s="518">
        <v>1</v>
      </c>
      <c r="D188" s="518">
        <f>+GENERALES!$E$30</f>
        <v>6.75</v>
      </c>
      <c r="E188" s="520">
        <f>+SUMIF($E$185:$CF$185,$D188,$E$37:$CF$37)</f>
        <v>30.931056818181816</v>
      </c>
      <c r="F188" s="520">
        <f>+SUMIF($E$185:$CF$185,$D188,$E$38:$CF$38)</f>
        <v>16.61997322045454</v>
      </c>
      <c r="G188" s="520">
        <f>+SUMIF($E$185:$CF$185,$D188,$E$40:$CF$40)</f>
        <v>1.7767923249999997</v>
      </c>
      <c r="H188" s="520">
        <f>+E188-F188-G188</f>
        <v>12.534291272727277</v>
      </c>
      <c r="I188" s="296"/>
      <c r="J188" s="296"/>
      <c r="K188" s="296"/>
      <c r="L188" s="296"/>
      <c r="M188" s="296"/>
      <c r="N188" s="296"/>
      <c r="O188" s="296"/>
      <c r="P188" s="296"/>
      <c r="Q188" s="296"/>
      <c r="R188" s="296"/>
      <c r="S188" s="296"/>
      <c r="T188" s="296"/>
      <c r="U188" s="296"/>
      <c r="V188" s="296"/>
      <c r="W188" s="296"/>
      <c r="X188" s="296"/>
      <c r="Y188" s="296"/>
      <c r="Z188" s="296"/>
      <c r="AA188" s="296"/>
      <c r="AB188" s="296"/>
      <c r="AC188" s="296"/>
      <c r="AD188" s="296"/>
      <c r="AE188" s="296"/>
      <c r="AF188" s="296"/>
      <c r="AG188" s="296"/>
      <c r="AH188" s="296"/>
      <c r="AI188" s="296"/>
      <c r="AJ188" s="296"/>
      <c r="AK188" s="296"/>
      <c r="AL188" s="296"/>
      <c r="AM188" s="296"/>
      <c r="AN188" s="296"/>
      <c r="AO188" s="296"/>
      <c r="AP188" s="296"/>
      <c r="AQ188" s="296"/>
      <c r="AR188" s="296"/>
      <c r="AS188" s="296"/>
      <c r="AT188" s="296"/>
      <c r="AU188" s="296"/>
      <c r="AV188" s="296"/>
      <c r="AW188" s="296"/>
      <c r="AX188" s="296"/>
      <c r="AY188" s="296"/>
      <c r="AZ188" s="296"/>
      <c r="BA188" s="296"/>
      <c r="BB188" s="296"/>
      <c r="BC188" s="296"/>
      <c r="BD188" s="296"/>
      <c r="BE188" s="296"/>
      <c r="BF188" s="296"/>
      <c r="BG188" s="296"/>
      <c r="BH188" s="296"/>
      <c r="BI188" s="296"/>
      <c r="BJ188" s="296"/>
      <c r="BK188" s="296"/>
      <c r="BL188" s="296"/>
      <c r="BM188" s="296"/>
      <c r="BN188" s="296"/>
      <c r="BO188" s="296"/>
      <c r="BP188" s="296"/>
      <c r="BQ188" s="296"/>
      <c r="BR188" s="296"/>
      <c r="BS188" s="296"/>
      <c r="BT188" s="296"/>
      <c r="BU188" s="296"/>
      <c r="BV188" s="296"/>
      <c r="BW188" s="296"/>
      <c r="BX188" s="296"/>
      <c r="BY188" s="296"/>
      <c r="BZ188" s="296"/>
      <c r="CA188" s="296"/>
      <c r="CB188" s="296"/>
      <c r="CC188" s="296"/>
      <c r="CD188" s="296"/>
      <c r="CE188" s="296"/>
      <c r="CF188" s="296"/>
    </row>
    <row r="189" spans="3:84" hidden="1" x14ac:dyDescent="0.3">
      <c r="C189" s="518">
        <v>2</v>
      </c>
      <c r="D189" s="518" t="str">
        <f>+GENERALES!$F$30</f>
        <v/>
      </c>
      <c r="E189" s="520">
        <f>+SUMIF($E$185:$CF$185,$D189,$E$37:$CF$37)</f>
        <v>0</v>
      </c>
      <c r="F189" s="520">
        <f>+SUMIF($E$185:$CF$185,$D189,$E$38:$CF$38)</f>
        <v>0</v>
      </c>
      <c r="G189" s="520">
        <f>+SUMIF($E$185:$CF$185,$D189,$E$40:$CF$40)</f>
        <v>0</v>
      </c>
      <c r="H189" s="520">
        <f>+E189-F189-G189</f>
        <v>0</v>
      </c>
      <c r="I189" s="296"/>
      <c r="J189" s="296"/>
      <c r="K189" s="296"/>
      <c r="L189" s="296"/>
      <c r="M189" s="296"/>
      <c r="N189" s="296"/>
      <c r="O189" s="296"/>
      <c r="P189" s="296"/>
      <c r="Q189" s="296"/>
      <c r="R189" s="296"/>
      <c r="S189" s="296"/>
      <c r="T189" s="296"/>
      <c r="U189" s="296"/>
      <c r="V189" s="296"/>
      <c r="W189" s="296"/>
      <c r="X189" s="296"/>
      <c r="Y189" s="296"/>
      <c r="Z189" s="296"/>
      <c r="AA189" s="296"/>
      <c r="AB189" s="296"/>
      <c r="AC189" s="296"/>
      <c r="AD189" s="296"/>
      <c r="AE189" s="296"/>
      <c r="AF189" s="296"/>
      <c r="AG189" s="296"/>
      <c r="AH189" s="296"/>
      <c r="AI189" s="296"/>
      <c r="AJ189" s="296"/>
      <c r="AK189" s="296"/>
      <c r="AL189" s="296"/>
      <c r="AM189" s="296"/>
      <c r="AN189" s="296"/>
      <c r="AO189" s="296"/>
      <c r="AP189" s="296"/>
      <c r="AQ189" s="296"/>
      <c r="AR189" s="296"/>
      <c r="AS189" s="296"/>
      <c r="AT189" s="296"/>
      <c r="AU189" s="296"/>
      <c r="AV189" s="296"/>
      <c r="AW189" s="296"/>
      <c r="AX189" s="296"/>
      <c r="AY189" s="296"/>
      <c r="AZ189" s="296"/>
      <c r="BA189" s="296"/>
      <c r="BB189" s="296"/>
      <c r="BC189" s="296"/>
      <c r="BD189" s="296"/>
      <c r="BE189" s="296"/>
      <c r="BF189" s="296"/>
      <c r="BG189" s="296"/>
      <c r="BH189" s="296"/>
      <c r="BI189" s="296"/>
      <c r="BJ189" s="296"/>
      <c r="BK189" s="296"/>
      <c r="BL189" s="296"/>
      <c r="BM189" s="296"/>
      <c r="BN189" s="296"/>
      <c r="BO189" s="296"/>
      <c r="BP189" s="296"/>
      <c r="BQ189" s="296"/>
      <c r="BR189" s="296"/>
      <c r="BS189" s="296"/>
      <c r="BT189" s="296"/>
      <c r="BU189" s="296"/>
      <c r="BV189" s="296"/>
      <c r="BW189" s="296"/>
      <c r="BX189" s="296"/>
      <c r="BY189" s="296"/>
      <c r="BZ189" s="296"/>
      <c r="CA189" s="296"/>
      <c r="CB189" s="296"/>
      <c r="CC189" s="296"/>
      <c r="CD189" s="296"/>
      <c r="CE189" s="296"/>
      <c r="CF189" s="296"/>
    </row>
    <row r="190" spans="3:84" hidden="1" x14ac:dyDescent="0.3">
      <c r="C190" s="518">
        <v>3</v>
      </c>
      <c r="D190" s="518" t="str">
        <f>+GENERALES!$G$30</f>
        <v/>
      </c>
      <c r="E190" s="520">
        <f>+SUMIF($E$185:$CF$185,$D190,$E$37:$CF$37)</f>
        <v>0</v>
      </c>
      <c r="F190" s="520">
        <f>+SUMIF($E$185:$CF$185,$D190,$E$38:$CF$38)</f>
        <v>0</v>
      </c>
      <c r="G190" s="520">
        <f>+SUMIF($E$185:$CF$185,$D190,$E$40:$CF$40)</f>
        <v>0</v>
      </c>
      <c r="H190" s="520">
        <f>+E190-F190-G190</f>
        <v>0</v>
      </c>
      <c r="I190" s="296"/>
      <c r="J190" s="296"/>
      <c r="K190" s="296"/>
      <c r="L190" s="296"/>
      <c r="M190" s="296"/>
      <c r="N190" s="296"/>
      <c r="O190" s="296"/>
      <c r="P190" s="296"/>
      <c r="Q190" s="296"/>
      <c r="R190" s="296"/>
      <c r="S190" s="296"/>
      <c r="T190" s="296"/>
      <c r="U190" s="296"/>
      <c r="V190" s="296"/>
      <c r="W190" s="296"/>
      <c r="X190" s="296"/>
      <c r="Y190" s="296"/>
      <c r="Z190" s="296"/>
      <c r="AA190" s="296"/>
      <c r="AB190" s="296"/>
      <c r="AC190" s="296"/>
      <c r="AD190" s="296"/>
      <c r="AE190" s="296"/>
      <c r="AF190" s="296"/>
      <c r="AG190" s="296"/>
      <c r="AH190" s="296"/>
      <c r="AI190" s="296"/>
      <c r="AJ190" s="296"/>
      <c r="AK190" s="296"/>
      <c r="AL190" s="296"/>
      <c r="AM190" s="296"/>
      <c r="AN190" s="296"/>
      <c r="AO190" s="296"/>
      <c r="AP190" s="296"/>
      <c r="AQ190" s="296"/>
      <c r="AR190" s="296"/>
      <c r="AS190" s="296"/>
      <c r="AT190" s="296"/>
      <c r="AU190" s="296"/>
      <c r="AV190" s="296"/>
      <c r="AW190" s="296"/>
      <c r="AX190" s="296"/>
      <c r="AY190" s="296"/>
      <c r="AZ190" s="296"/>
      <c r="BA190" s="296"/>
      <c r="BB190" s="296"/>
      <c r="BC190" s="296"/>
      <c r="BD190" s="296"/>
      <c r="BE190" s="296"/>
      <c r="BF190" s="296"/>
      <c r="BG190" s="296"/>
      <c r="BH190" s="296"/>
      <c r="BI190" s="296"/>
      <c r="BJ190" s="296"/>
      <c r="BK190" s="296"/>
      <c r="BL190" s="296"/>
      <c r="BM190" s="296"/>
      <c r="BN190" s="296"/>
      <c r="BO190" s="296"/>
      <c r="BP190" s="296"/>
      <c r="BQ190" s="296"/>
      <c r="BR190" s="296"/>
      <c r="BS190" s="296"/>
      <c r="BT190" s="296"/>
      <c r="BU190" s="296"/>
      <c r="BV190" s="296"/>
      <c r="BW190" s="296"/>
      <c r="BX190" s="296"/>
      <c r="BY190" s="296"/>
      <c r="BZ190" s="296"/>
      <c r="CA190" s="296"/>
      <c r="CB190" s="296"/>
      <c r="CC190" s="296"/>
      <c r="CD190" s="296"/>
      <c r="CE190" s="296"/>
      <c r="CF190" s="296"/>
    </row>
    <row r="191" spans="3:84" hidden="1" x14ac:dyDescent="0.3">
      <c r="C191" s="518">
        <v>4</v>
      </c>
      <c r="D191" s="518" t="str">
        <f>+GENERALES!$H$30</f>
        <v/>
      </c>
      <c r="E191" s="520">
        <f>+SUMIF($E$185:$CF$185,$D191,$E$37:$CF$37)</f>
        <v>0</v>
      </c>
      <c r="F191" s="520">
        <f>+SUMIF($E$185:$CF$185,$D191,$E$38:$CF$38)</f>
        <v>0</v>
      </c>
      <c r="G191" s="520">
        <f>+SUMIF($E$185:$CF$185,$D191,$E$40:$CF$40)</f>
        <v>0</v>
      </c>
      <c r="H191" s="520">
        <f>+E191-F191-G191</f>
        <v>0</v>
      </c>
      <c r="I191" s="296"/>
      <c r="J191" s="296"/>
      <c r="K191" s="296"/>
      <c r="L191" s="296"/>
      <c r="M191" s="296"/>
      <c r="N191" s="296"/>
      <c r="O191" s="296"/>
      <c r="P191" s="296"/>
      <c r="Q191" s="296"/>
      <c r="R191" s="296"/>
      <c r="S191" s="296"/>
      <c r="T191" s="296"/>
      <c r="U191" s="296"/>
      <c r="V191" s="296"/>
      <c r="W191" s="296"/>
      <c r="X191" s="296"/>
      <c r="Y191" s="296"/>
      <c r="Z191" s="296"/>
      <c r="AA191" s="296"/>
      <c r="AB191" s="296"/>
      <c r="AC191" s="296"/>
      <c r="AD191" s="296"/>
      <c r="AE191" s="296"/>
      <c r="AF191" s="296"/>
      <c r="AG191" s="296"/>
      <c r="AH191" s="296"/>
      <c r="AI191" s="296"/>
      <c r="AJ191" s="296"/>
      <c r="AK191" s="296"/>
      <c r="AL191" s="296"/>
      <c r="AM191" s="296"/>
      <c r="AN191" s="296"/>
      <c r="AO191" s="296"/>
      <c r="AP191" s="296"/>
      <c r="AQ191" s="296"/>
      <c r="AR191" s="296"/>
      <c r="AS191" s="296"/>
      <c r="AT191" s="296"/>
      <c r="AU191" s="296"/>
      <c r="AV191" s="296"/>
      <c r="AW191" s="296"/>
      <c r="AX191" s="296"/>
      <c r="AY191" s="296"/>
      <c r="AZ191" s="296"/>
      <c r="BA191" s="296"/>
      <c r="BB191" s="296"/>
      <c r="BC191" s="296"/>
      <c r="BD191" s="296"/>
      <c r="BE191" s="296"/>
      <c r="BF191" s="296"/>
      <c r="BG191" s="296"/>
      <c r="BH191" s="296"/>
      <c r="BI191" s="296"/>
      <c r="BJ191" s="296"/>
      <c r="BK191" s="296"/>
      <c r="BL191" s="296"/>
      <c r="BM191" s="296"/>
      <c r="BN191" s="296"/>
      <c r="BO191" s="296"/>
      <c r="BP191" s="296"/>
      <c r="BQ191" s="296"/>
      <c r="BR191" s="296"/>
      <c r="BS191" s="296"/>
      <c r="BT191" s="296"/>
      <c r="BU191" s="296"/>
      <c r="BV191" s="296"/>
      <c r="BW191" s="296"/>
      <c r="BX191" s="296"/>
      <c r="BY191" s="296"/>
      <c r="BZ191" s="296"/>
      <c r="CA191" s="296"/>
      <c r="CB191" s="296"/>
      <c r="CC191" s="296"/>
      <c r="CD191" s="296"/>
      <c r="CE191" s="296"/>
      <c r="CF191" s="296"/>
    </row>
    <row r="192" spans="3:84" hidden="1" x14ac:dyDescent="0.3">
      <c r="C192" s="296"/>
      <c r="D192" s="296"/>
      <c r="E192" s="296"/>
      <c r="F192" s="296"/>
      <c r="G192" s="296"/>
      <c r="H192" s="296"/>
      <c r="I192" s="296"/>
      <c r="J192" s="296"/>
      <c r="K192" s="296"/>
      <c r="L192" s="296"/>
      <c r="M192" s="296"/>
      <c r="N192" s="296"/>
      <c r="O192" s="296"/>
      <c r="P192" s="296"/>
      <c r="Q192" s="296"/>
      <c r="R192" s="296"/>
      <c r="S192" s="296"/>
      <c r="T192" s="296"/>
      <c r="U192" s="296"/>
      <c r="V192" s="296"/>
      <c r="W192" s="296"/>
      <c r="X192" s="296"/>
      <c r="Y192" s="296"/>
      <c r="Z192" s="296"/>
      <c r="AA192" s="296"/>
      <c r="AB192" s="296"/>
      <c r="AC192" s="296"/>
      <c r="AD192" s="296"/>
      <c r="AE192" s="296"/>
      <c r="AF192" s="296"/>
      <c r="AG192" s="296"/>
      <c r="AH192" s="296"/>
      <c r="AI192" s="296"/>
      <c r="AJ192" s="296"/>
      <c r="AK192" s="296"/>
      <c r="AL192" s="296"/>
      <c r="AM192" s="296"/>
      <c r="AN192" s="296"/>
      <c r="AO192" s="296"/>
      <c r="AP192" s="296"/>
      <c r="AQ192" s="296"/>
      <c r="AR192" s="296"/>
      <c r="AS192" s="296"/>
      <c r="AT192" s="296"/>
      <c r="AU192" s="296"/>
      <c r="AV192" s="296"/>
      <c r="AW192" s="296"/>
      <c r="AX192" s="296"/>
      <c r="AY192" s="296"/>
      <c r="AZ192" s="296"/>
      <c r="BA192" s="296"/>
      <c r="BB192" s="296"/>
      <c r="BC192" s="296"/>
      <c r="BD192" s="296"/>
      <c r="BE192" s="296"/>
      <c r="BF192" s="296"/>
      <c r="BG192" s="296"/>
      <c r="BH192" s="296"/>
      <c r="BI192" s="296"/>
      <c r="BJ192" s="296"/>
      <c r="BK192" s="296"/>
      <c r="BL192" s="296"/>
      <c r="BM192" s="296"/>
      <c r="BN192" s="296"/>
      <c r="BO192" s="296"/>
      <c r="BP192" s="296"/>
      <c r="BQ192" s="296"/>
      <c r="BR192" s="296"/>
      <c r="BS192" s="296"/>
      <c r="BT192" s="296"/>
      <c r="BU192" s="296"/>
      <c r="BV192" s="296"/>
      <c r="BW192" s="296"/>
      <c r="BX192" s="296"/>
      <c r="BY192" s="296"/>
      <c r="BZ192" s="296"/>
      <c r="CA192" s="296"/>
      <c r="CB192" s="296"/>
      <c r="CC192" s="296"/>
      <c r="CD192" s="296"/>
      <c r="CE192" s="296"/>
      <c r="CF192" s="296"/>
    </row>
  </sheetData>
  <sheetProtection algorithmName="SHA-512" hashValue="av5bvfuS6Tuaxdm3DBR+jhXl2mSSVjX4TRRtDC1rbOJ60zSzcpeFUdCjxG/YiV31EQ1q2wCntwPnAVmMezKqbQ==" saltValue="d3kKA094sFN5M5SIz98f5Q==" spinCount="100000" sheet="1" selectLockedCells="1"/>
  <mergeCells count="35">
    <mergeCell ref="C110:C115"/>
    <mergeCell ref="B110:B115"/>
    <mergeCell ref="A74:A79"/>
    <mergeCell ref="A68:A73"/>
    <mergeCell ref="A62:A67"/>
    <mergeCell ref="C98:C103"/>
    <mergeCell ref="C104:C109"/>
    <mergeCell ref="B62:B67"/>
    <mergeCell ref="B68:B73"/>
    <mergeCell ref="B74:B79"/>
    <mergeCell ref="B80:B85"/>
    <mergeCell ref="B86:B91"/>
    <mergeCell ref="B92:B97"/>
    <mergeCell ref="B98:B103"/>
    <mergeCell ref="B104:B109"/>
    <mergeCell ref="C62:C67"/>
    <mergeCell ref="C24:C26"/>
    <mergeCell ref="C20:C22"/>
    <mergeCell ref="C28:C30"/>
    <mergeCell ref="C55:D55"/>
    <mergeCell ref="C32:C35"/>
    <mergeCell ref="C45:C47"/>
    <mergeCell ref="C37:C43"/>
    <mergeCell ref="C49:C53"/>
    <mergeCell ref="A97:A101"/>
    <mergeCell ref="A102:A106"/>
    <mergeCell ref="B56:B61"/>
    <mergeCell ref="C56:C61"/>
    <mergeCell ref="A92:A96"/>
    <mergeCell ref="A56:A61"/>
    <mergeCell ref="C74:C79"/>
    <mergeCell ref="C80:C85"/>
    <mergeCell ref="C86:C91"/>
    <mergeCell ref="C92:C97"/>
    <mergeCell ref="C68:C73"/>
  </mergeCells>
  <phoneticPr fontId="4" type="noConversion"/>
  <conditionalFormatting sqref="E3:CF3">
    <cfRule type="expression" dxfId="1045" priority="313">
      <formula>E2</formula>
    </cfRule>
  </conditionalFormatting>
  <conditionalFormatting sqref="E56:CF58 E12:CF15">
    <cfRule type="expression" dxfId="1044" priority="190">
      <formula>E$2&gt;0</formula>
    </cfRule>
  </conditionalFormatting>
  <conditionalFormatting sqref="E7:CF8">
    <cfRule type="expression" dxfId="1043" priority="189">
      <formula>E$2&gt;0</formula>
    </cfRule>
  </conditionalFormatting>
  <conditionalFormatting sqref="E9:CF10">
    <cfRule type="expression" dxfId="1042" priority="188">
      <formula>E$2&gt;0</formula>
    </cfRule>
  </conditionalFormatting>
  <conditionalFormatting sqref="E16:CF16">
    <cfRule type="expression" dxfId="1041" priority="187">
      <formula>E$2&gt;0</formula>
    </cfRule>
  </conditionalFormatting>
  <conditionalFormatting sqref="E17:CF17">
    <cfRule type="expression" dxfId="1040" priority="186">
      <formula>E$2&gt;0</formula>
    </cfRule>
  </conditionalFormatting>
  <conditionalFormatting sqref="E18:CF18">
    <cfRule type="expression" dxfId="1039" priority="185">
      <formula>E$2&gt;0</formula>
    </cfRule>
  </conditionalFormatting>
  <conditionalFormatting sqref="E20:CF21">
    <cfRule type="expression" dxfId="1038" priority="184">
      <formula>E$2&gt;0</formula>
    </cfRule>
  </conditionalFormatting>
  <conditionalFormatting sqref="E59:CF59">
    <cfRule type="expression" dxfId="1037" priority="169">
      <formula>E$2&gt;0</formula>
    </cfRule>
  </conditionalFormatting>
  <conditionalFormatting sqref="E24:CF24">
    <cfRule type="expression" dxfId="1036" priority="143">
      <formula>E$2&gt;0</formula>
    </cfRule>
  </conditionalFormatting>
  <conditionalFormatting sqref="E28:CF28">
    <cfRule type="expression" dxfId="1035" priority="139">
      <formula>E$2&gt;0</formula>
    </cfRule>
  </conditionalFormatting>
  <conditionalFormatting sqref="E45:CF47">
    <cfRule type="expression" dxfId="1034" priority="118">
      <formula>E$2&gt;0</formula>
    </cfRule>
  </conditionalFormatting>
  <conditionalFormatting sqref="E25:CF25">
    <cfRule type="expression" dxfId="1033" priority="116">
      <formula>E$2&gt;0</formula>
    </cfRule>
  </conditionalFormatting>
  <conditionalFormatting sqref="E26:CF26">
    <cfRule type="expression" dxfId="1032" priority="115">
      <formula>E$2&gt;0</formula>
    </cfRule>
  </conditionalFormatting>
  <conditionalFormatting sqref="E29:CF29">
    <cfRule type="expression" dxfId="1031" priority="114">
      <formula>E$2&gt;0</formula>
    </cfRule>
  </conditionalFormatting>
  <conditionalFormatting sqref="E30:CF30">
    <cfRule type="expression" dxfId="1030" priority="113">
      <formula>E$2&gt;0</formula>
    </cfRule>
  </conditionalFormatting>
  <conditionalFormatting sqref="E37:CF37">
    <cfRule type="expression" dxfId="1029" priority="112">
      <formula>E$2&gt;0</formula>
    </cfRule>
  </conditionalFormatting>
  <conditionalFormatting sqref="E38:CF39">
    <cfRule type="expression" dxfId="1028" priority="111">
      <formula>E$2&gt;0</formula>
    </cfRule>
  </conditionalFormatting>
  <conditionalFormatting sqref="E40:CF41">
    <cfRule type="expression" dxfId="1027" priority="110">
      <formula>E$2&gt;0</formula>
    </cfRule>
  </conditionalFormatting>
  <conditionalFormatting sqref="E42:CF42">
    <cfRule type="expression" dxfId="1026" priority="109">
      <formula>E$2&gt;0</formula>
    </cfRule>
  </conditionalFormatting>
  <conditionalFormatting sqref="E43:CF43">
    <cfRule type="expression" dxfId="1025" priority="108">
      <formula>E$2&gt;0</formula>
    </cfRule>
  </conditionalFormatting>
  <conditionalFormatting sqref="E49:CF49">
    <cfRule type="expression" dxfId="1024" priority="106">
      <formula>E$2&gt;0</formula>
    </cfRule>
  </conditionalFormatting>
  <conditionalFormatting sqref="E50:CF50">
    <cfRule type="expression" dxfId="1023" priority="105">
      <formula>E$2&gt;0</formula>
    </cfRule>
  </conditionalFormatting>
  <conditionalFormatting sqref="E51:CF53">
    <cfRule type="expression" dxfId="1022" priority="104">
      <formula>E$2&gt;0</formula>
    </cfRule>
  </conditionalFormatting>
  <conditionalFormatting sqref="E32:CF32">
    <cfRule type="expression" dxfId="1021" priority="103">
      <formula>E$2&gt;0</formula>
    </cfRule>
  </conditionalFormatting>
  <conditionalFormatting sqref="E33:CF35">
    <cfRule type="expression" dxfId="1020" priority="102">
      <formula>E$2&gt;0</formula>
    </cfRule>
  </conditionalFormatting>
  <conditionalFormatting sqref="E4:CF4">
    <cfRule type="expression" dxfId="1019" priority="99">
      <formula>E2&gt;0</formula>
    </cfRule>
  </conditionalFormatting>
  <conditionalFormatting sqref="E5:CF5">
    <cfRule type="expression" dxfId="1018" priority="96">
      <formula>E2&gt;0</formula>
    </cfRule>
  </conditionalFormatting>
  <conditionalFormatting sqref="E62:J64 L62:CF64">
    <cfRule type="expression" dxfId="1017" priority="69">
      <formula>E$2&gt;0</formula>
    </cfRule>
  </conditionalFormatting>
  <conditionalFormatting sqref="E65:CF65">
    <cfRule type="expression" dxfId="1016" priority="68">
      <formula>E$2&gt;0</formula>
    </cfRule>
  </conditionalFormatting>
  <conditionalFormatting sqref="E68:E70 G68:CF70">
    <cfRule type="expression" dxfId="1015" priority="65">
      <formula>E$2&gt;0</formula>
    </cfRule>
  </conditionalFormatting>
  <conditionalFormatting sqref="E71:CF71">
    <cfRule type="expression" dxfId="1014" priority="64">
      <formula>E$2&gt;0</formula>
    </cfRule>
  </conditionalFormatting>
  <conditionalFormatting sqref="E74:CF76">
    <cfRule type="expression" dxfId="1013" priority="61">
      <formula>E$2&gt;0</formula>
    </cfRule>
  </conditionalFormatting>
  <conditionalFormatting sqref="E77:CF77">
    <cfRule type="expression" dxfId="1012" priority="60">
      <formula>E$2&gt;0</formula>
    </cfRule>
  </conditionalFormatting>
  <conditionalFormatting sqref="E22:CF22">
    <cfRule type="expression" dxfId="1011" priority="15">
      <formula>E2&gt;0</formula>
    </cfRule>
  </conditionalFormatting>
  <conditionalFormatting sqref="F68:F70">
    <cfRule type="expression" dxfId="1010" priority="2">
      <formula>F$2&gt;0</formula>
    </cfRule>
  </conditionalFormatting>
  <conditionalFormatting sqref="K62:K64">
    <cfRule type="expression" dxfId="1009" priority="1">
      <formula>K$2&gt;0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93" id="{E2A3BDDC-B524-4D6C-B1F0-6FDBDE3D7C71}">
            <xm:f>AND(E$2&gt;0,$B$55='Base Datos'!$V$21)</xm:f>
            <x14:dxf>
              <font>
                <color theme="1" tint="4.9989318521683403E-2"/>
              </font>
              <fill>
                <patternFill>
                  <bgColor theme="0" tint="-0.14996795556505021"/>
                </patternFill>
              </fill>
            </x14:dxf>
          </x14:cfRule>
          <xm:sqref>E60:CF60 E114</xm:sqref>
        </x14:conditionalFormatting>
        <x14:conditionalFormatting xmlns:xm="http://schemas.microsoft.com/office/excel/2006/main">
          <x14:cfRule type="expression" priority="92" id="{CEAE5797-9E71-4FF2-81F2-3CDBAD06CDD7}">
            <xm:f>AND(E$2&gt;0,$B$55='Base Datos'!$V$21)</xm:f>
            <x14:dxf>
              <font>
                <color theme="0"/>
              </font>
              <fill>
                <patternFill>
                  <bgColor theme="9" tint="-0.499984740745262"/>
                </patternFill>
              </fill>
            </x14:dxf>
          </x14:cfRule>
          <xm:sqref>E61:CF61</xm:sqref>
        </x14:conditionalFormatting>
        <x14:conditionalFormatting xmlns:xm="http://schemas.microsoft.com/office/excel/2006/main">
          <x14:cfRule type="expression" priority="91" id="{392855CE-85C1-48BC-83D9-CF19803D1233}">
            <xm:f>$B$55='Base Datos'!$V$21</xm:f>
            <x14:dxf>
              <font>
                <color theme="2" tint="-0.89996032593768116"/>
              </font>
            </x14:dxf>
          </x14:cfRule>
          <xm:sqref>D60 D114:D119</xm:sqref>
        </x14:conditionalFormatting>
        <x14:conditionalFormatting xmlns:xm="http://schemas.microsoft.com/office/excel/2006/main">
          <x14:cfRule type="expression" priority="90" id="{4068E63E-B10C-471E-B16E-9069195DFCF3}">
            <xm:f>$B$55='Base Datos'!$V$21</xm:f>
            <x14:dxf>
              <font>
                <color theme="2" tint="-0.89996032593768116"/>
              </font>
            </x14:dxf>
          </x14:cfRule>
          <xm:sqref>D61</xm:sqref>
        </x14:conditionalFormatting>
        <x14:conditionalFormatting xmlns:xm="http://schemas.microsoft.com/office/excel/2006/main">
          <x14:cfRule type="expression" priority="71" id="{E95B26A1-10A8-4B0E-ADA0-48CC86564431}">
            <xm:f>$B$55='Base Datos'!$V$21</xm:f>
            <x14:dxf>
              <font>
                <color theme="2" tint="-0.89996032593768116"/>
              </font>
            </x14:dxf>
          </x14:cfRule>
          <xm:sqref>D108</xm:sqref>
        </x14:conditionalFormatting>
        <x14:conditionalFormatting xmlns:xm="http://schemas.microsoft.com/office/excel/2006/main">
          <x14:cfRule type="expression" priority="70" id="{4F048DD7-17F7-4656-B5F3-E138DCE76CDF}">
            <xm:f>$B$55='Base Datos'!$V$21</xm:f>
            <x14:dxf>
              <font>
                <color theme="2" tint="-0.89996032593768116"/>
              </font>
            </x14:dxf>
          </x14:cfRule>
          <xm:sqref>D109</xm:sqref>
        </x14:conditionalFormatting>
        <x14:conditionalFormatting xmlns:xm="http://schemas.microsoft.com/office/excel/2006/main">
          <x14:cfRule type="expression" priority="87" id="{CBC8A301-AA5F-4B3C-AD09-D5F58BD8B584}">
            <xm:f>$B$55='Base Datos'!$V$21</xm:f>
            <x14:dxf>
              <font>
                <color theme="2" tint="-0.89996032593768116"/>
              </font>
            </x14:dxf>
          </x14:cfRule>
          <xm:sqref>D66</xm:sqref>
        </x14:conditionalFormatting>
        <x14:conditionalFormatting xmlns:xm="http://schemas.microsoft.com/office/excel/2006/main">
          <x14:cfRule type="expression" priority="86" id="{E1710A67-44B0-4142-B2F0-8823701DF5A1}">
            <xm:f>$B$55='Base Datos'!$V$21</xm:f>
            <x14:dxf>
              <font>
                <color theme="2" tint="-0.89996032593768116"/>
              </font>
            </x14:dxf>
          </x14:cfRule>
          <xm:sqref>D67</xm:sqref>
        </x14:conditionalFormatting>
        <x14:conditionalFormatting xmlns:xm="http://schemas.microsoft.com/office/excel/2006/main">
          <x14:cfRule type="expression" priority="85" id="{E11B409C-1A5E-4D24-B0F0-5D1140797606}">
            <xm:f>$B$55='Base Datos'!$V$21</xm:f>
            <x14:dxf>
              <font>
                <color theme="2" tint="-0.89996032593768116"/>
              </font>
            </x14:dxf>
          </x14:cfRule>
          <xm:sqref>D72</xm:sqref>
        </x14:conditionalFormatting>
        <x14:conditionalFormatting xmlns:xm="http://schemas.microsoft.com/office/excel/2006/main">
          <x14:cfRule type="expression" priority="84" id="{555CCA15-C710-4090-A018-827593A8E06D}">
            <xm:f>$B$55='Base Datos'!$V$21</xm:f>
            <x14:dxf>
              <font>
                <color theme="2" tint="-0.89996032593768116"/>
              </font>
            </x14:dxf>
          </x14:cfRule>
          <xm:sqref>D73</xm:sqref>
        </x14:conditionalFormatting>
        <x14:conditionalFormatting xmlns:xm="http://schemas.microsoft.com/office/excel/2006/main">
          <x14:cfRule type="expression" priority="83" id="{C7EBF59F-854F-44E4-BCA3-0FADC0BDC80D}">
            <xm:f>$B$55='Base Datos'!$V$21</xm:f>
            <x14:dxf>
              <font>
                <color theme="2" tint="-0.89996032593768116"/>
              </font>
            </x14:dxf>
          </x14:cfRule>
          <xm:sqref>D78</xm:sqref>
        </x14:conditionalFormatting>
        <x14:conditionalFormatting xmlns:xm="http://schemas.microsoft.com/office/excel/2006/main">
          <x14:cfRule type="expression" priority="82" id="{37D4EE07-D593-453B-9D56-059FE31FC146}">
            <xm:f>$B$55='Base Datos'!$V$21</xm:f>
            <x14:dxf>
              <font>
                <color theme="2" tint="-0.89996032593768116"/>
              </font>
            </x14:dxf>
          </x14:cfRule>
          <xm:sqref>D79</xm:sqref>
        </x14:conditionalFormatting>
        <x14:conditionalFormatting xmlns:xm="http://schemas.microsoft.com/office/excel/2006/main">
          <x14:cfRule type="expression" priority="81" id="{91F54879-D844-439B-981C-5EFDFE6DA631}">
            <xm:f>$B$55='Base Datos'!$V$21</xm:f>
            <x14:dxf>
              <font>
                <color theme="2" tint="-0.89996032593768116"/>
              </font>
            </x14:dxf>
          </x14:cfRule>
          <xm:sqref>D84</xm:sqref>
        </x14:conditionalFormatting>
        <x14:conditionalFormatting xmlns:xm="http://schemas.microsoft.com/office/excel/2006/main">
          <x14:cfRule type="expression" priority="80" id="{602AF48D-BA67-4B5A-B8EE-C3CFC73AD6EF}">
            <xm:f>$B$55='Base Datos'!$V$21</xm:f>
            <x14:dxf>
              <font>
                <color theme="2" tint="-0.89996032593768116"/>
              </font>
            </x14:dxf>
          </x14:cfRule>
          <xm:sqref>D85</xm:sqref>
        </x14:conditionalFormatting>
        <x14:conditionalFormatting xmlns:xm="http://schemas.microsoft.com/office/excel/2006/main">
          <x14:cfRule type="expression" priority="79" id="{8116DA35-C29C-4DA1-B899-5B798D0C61EE}">
            <xm:f>$B$55='Base Datos'!$V$21</xm:f>
            <x14:dxf>
              <font>
                <color theme="2" tint="-0.89996032593768116"/>
              </font>
            </x14:dxf>
          </x14:cfRule>
          <xm:sqref>D90</xm:sqref>
        </x14:conditionalFormatting>
        <x14:conditionalFormatting xmlns:xm="http://schemas.microsoft.com/office/excel/2006/main">
          <x14:cfRule type="expression" priority="78" id="{F317B598-3531-4ED8-98F5-B11E28B9B0E6}">
            <xm:f>$B$55='Base Datos'!$V$21</xm:f>
            <x14:dxf>
              <font>
                <color theme="2" tint="-0.89996032593768116"/>
              </font>
            </x14:dxf>
          </x14:cfRule>
          <xm:sqref>D91</xm:sqref>
        </x14:conditionalFormatting>
        <x14:conditionalFormatting xmlns:xm="http://schemas.microsoft.com/office/excel/2006/main">
          <x14:cfRule type="expression" priority="75" id="{924FFD11-03DB-4C9C-8ED3-86FC554E7E4D}">
            <xm:f>$B$55='Base Datos'!$V$21</xm:f>
            <x14:dxf>
              <font>
                <color theme="2" tint="-0.89996032593768116"/>
              </font>
            </x14:dxf>
          </x14:cfRule>
          <xm:sqref>D96</xm:sqref>
        </x14:conditionalFormatting>
        <x14:conditionalFormatting xmlns:xm="http://schemas.microsoft.com/office/excel/2006/main">
          <x14:cfRule type="expression" priority="74" id="{453090C6-986B-46F6-975A-CA5BF1E45015}">
            <xm:f>$B$55='Base Datos'!$V$21</xm:f>
            <x14:dxf>
              <font>
                <color theme="2" tint="-0.89996032593768116"/>
              </font>
            </x14:dxf>
          </x14:cfRule>
          <xm:sqref>D97</xm:sqref>
        </x14:conditionalFormatting>
        <x14:conditionalFormatting xmlns:xm="http://schemas.microsoft.com/office/excel/2006/main">
          <x14:cfRule type="expression" priority="73" id="{256652B2-F876-4D99-9EA8-A0FEB0C9D4F0}">
            <xm:f>$B$55='Base Datos'!$V$21</xm:f>
            <x14:dxf>
              <font>
                <color theme="2" tint="-0.89996032593768116"/>
              </font>
            </x14:dxf>
          </x14:cfRule>
          <xm:sqref>D102</xm:sqref>
        </x14:conditionalFormatting>
        <x14:conditionalFormatting xmlns:xm="http://schemas.microsoft.com/office/excel/2006/main">
          <x14:cfRule type="expression" priority="72" id="{DCA4A352-5CF8-4292-9AC9-552C4FB00998}">
            <xm:f>$B$55='Base Datos'!$V$21</xm:f>
            <x14:dxf>
              <font>
                <color theme="2" tint="-0.89996032593768116"/>
              </font>
            </x14:dxf>
          </x14:cfRule>
          <xm:sqref>D103</xm:sqref>
        </x14:conditionalFormatting>
        <x14:conditionalFormatting xmlns:xm="http://schemas.microsoft.com/office/excel/2006/main">
          <x14:cfRule type="expression" priority="67" id="{64001194-2A06-4F0B-A6B1-8FF92BC2C83D}">
            <xm:f>AND(E$2&gt;0,$B$55='Base Datos'!$V$21)</xm:f>
            <x14:dxf>
              <font>
                <color theme="1" tint="4.9989318521683403E-2"/>
              </font>
              <fill>
                <patternFill>
                  <bgColor theme="0" tint="-0.14996795556505021"/>
                </patternFill>
              </fill>
            </x14:dxf>
          </x14:cfRule>
          <xm:sqref>E66:CF66</xm:sqref>
        </x14:conditionalFormatting>
        <x14:conditionalFormatting xmlns:xm="http://schemas.microsoft.com/office/excel/2006/main">
          <x14:cfRule type="expression" priority="63" id="{FDD460F5-9D27-46B4-96D8-7C3BA4EC8CFF}">
            <xm:f>AND(E$2&gt;0,$B$55='Base Datos'!$V$21)</xm:f>
            <x14:dxf>
              <font>
                <color theme="1" tint="4.9989318521683403E-2"/>
              </font>
              <fill>
                <patternFill>
                  <bgColor theme="0" tint="-0.14996795556505021"/>
                </patternFill>
              </fill>
            </x14:dxf>
          </x14:cfRule>
          <xm:sqref>E72:CF72</xm:sqref>
        </x14:conditionalFormatting>
        <x14:conditionalFormatting xmlns:xm="http://schemas.microsoft.com/office/excel/2006/main">
          <x14:cfRule type="expression" priority="59" id="{8B3863CB-C2CF-4542-9113-3E986442E741}">
            <xm:f>AND(E$2&gt;0,$B$55='Base Datos'!$V$21)</xm:f>
            <x14:dxf>
              <font>
                <color theme="1" tint="4.9989318521683403E-2"/>
              </font>
              <fill>
                <patternFill>
                  <bgColor theme="0" tint="-0.14996795556505021"/>
                </patternFill>
              </fill>
            </x14:dxf>
          </x14:cfRule>
          <xm:sqref>E78:CF78</xm:sqref>
        </x14:conditionalFormatting>
        <x14:conditionalFormatting xmlns:xm="http://schemas.microsoft.com/office/excel/2006/main">
          <x14:cfRule type="expression" priority="57" id="{5FE6F297-A3C2-4279-A6F9-84E6CABD6E6B}">
            <xm:f>AND(E$2&gt;0,$B$55='Base Datos'!$V$21)</xm:f>
            <x14:dxf>
              <font>
                <color theme="1" tint="4.9989318521683403E-2"/>
              </font>
              <fill>
                <patternFill>
                  <bgColor theme="0" tint="-0.14996795556505021"/>
                </patternFill>
              </fill>
            </x14:dxf>
          </x14:cfRule>
          <xm:sqref>E80:F82</xm:sqref>
        </x14:conditionalFormatting>
        <x14:conditionalFormatting xmlns:xm="http://schemas.microsoft.com/office/excel/2006/main">
          <x14:cfRule type="expression" priority="56" id="{0F14AB16-E581-4C97-8D55-9B0FDC68BB44}">
            <xm:f>AND(E$2&gt;0,$B$55='Base Datos'!$V$21)</xm:f>
            <x14:dxf>
              <font>
                <color theme="0"/>
              </font>
              <fill>
                <patternFill>
                  <bgColor theme="9" tint="-0.499984740745262"/>
                </patternFill>
              </fill>
            </x14:dxf>
          </x14:cfRule>
          <xm:sqref>E83:F83</xm:sqref>
        </x14:conditionalFormatting>
        <x14:conditionalFormatting xmlns:xm="http://schemas.microsoft.com/office/excel/2006/main">
          <x14:cfRule type="expression" priority="55" id="{8601190C-3C59-4540-A5BC-FB5F952BE47B}">
            <xm:f>AND(E$2&gt;0,$B$55='Base Datos'!$V$21)</xm:f>
            <x14:dxf>
              <font>
                <color theme="1" tint="4.9989318521683403E-2"/>
              </font>
              <fill>
                <patternFill>
                  <bgColor theme="0" tint="-0.14996795556505021"/>
                </patternFill>
              </fill>
            </x14:dxf>
          </x14:cfRule>
          <xm:sqref>E84:F84</xm:sqref>
        </x14:conditionalFormatting>
        <x14:conditionalFormatting xmlns:xm="http://schemas.microsoft.com/office/excel/2006/main">
          <x14:cfRule type="expression" priority="51" id="{AA499980-7EC2-48F9-968F-1FEE72B25C0B}">
            <xm:f>AND(E$2&gt;0,$B$55='Base Datos'!$V$21)</xm:f>
            <x14:dxf>
              <font>
                <color theme="1" tint="4.9989318521683403E-2"/>
              </font>
              <fill>
                <patternFill>
                  <bgColor theme="0" tint="-0.14996795556505021"/>
                </patternFill>
              </fill>
            </x14:dxf>
          </x14:cfRule>
          <xm:sqref>E90</xm:sqref>
        </x14:conditionalFormatting>
        <x14:conditionalFormatting xmlns:xm="http://schemas.microsoft.com/office/excel/2006/main">
          <x14:cfRule type="expression" priority="47" id="{AFEB8B73-93FE-496C-BEB9-4202D4655C4D}">
            <xm:f>AND(E$2&gt;0,$B$55='Base Datos'!$V$21)</xm:f>
            <x14:dxf>
              <font>
                <color theme="1" tint="4.9989318521683403E-2"/>
              </font>
              <fill>
                <patternFill>
                  <bgColor theme="0" tint="-0.14996795556505021"/>
                </patternFill>
              </fill>
            </x14:dxf>
          </x14:cfRule>
          <xm:sqref>E96</xm:sqref>
        </x14:conditionalFormatting>
        <x14:conditionalFormatting xmlns:xm="http://schemas.microsoft.com/office/excel/2006/main">
          <x14:cfRule type="expression" priority="43" id="{B3E59DA9-CD48-46C6-8330-875FF63B49A9}">
            <xm:f>AND(E$2&gt;0,$B$55='Base Datos'!$V$21)</xm:f>
            <x14:dxf>
              <font>
                <color theme="1" tint="4.9989318521683403E-2"/>
              </font>
              <fill>
                <patternFill>
                  <bgColor theme="0" tint="-0.14996795556505021"/>
                </patternFill>
              </fill>
            </x14:dxf>
          </x14:cfRule>
          <xm:sqref>E102</xm:sqref>
        </x14:conditionalFormatting>
        <x14:conditionalFormatting xmlns:xm="http://schemas.microsoft.com/office/excel/2006/main">
          <x14:cfRule type="expression" priority="39" id="{28731F76-20D8-4080-870D-C4ED73158C26}">
            <xm:f>AND(E$2&gt;0,$B$55='Base Datos'!$V$21)</xm:f>
            <x14:dxf>
              <font>
                <color theme="1" tint="4.9989318521683403E-2"/>
              </font>
              <fill>
                <patternFill>
                  <bgColor theme="0" tint="-0.14996795556505021"/>
                </patternFill>
              </fill>
            </x14:dxf>
          </x14:cfRule>
          <xm:sqref>E108</xm:sqref>
        </x14:conditionalFormatting>
        <x14:conditionalFormatting xmlns:xm="http://schemas.microsoft.com/office/excel/2006/main">
          <x14:cfRule type="expression" priority="35" id="{C007D621-F880-46DB-AC98-0FA4D833A200}">
            <xm:f>AND(E$2&gt;0,$B$55='Base Datos'!$V$21)</xm:f>
            <x14:dxf>
              <font>
                <color theme="0"/>
              </font>
              <fill>
                <patternFill>
                  <bgColor theme="9" tint="-0.499984740745262"/>
                </patternFill>
              </fill>
            </x14:dxf>
          </x14:cfRule>
          <xm:sqref>E67:CF67</xm:sqref>
        </x14:conditionalFormatting>
        <x14:conditionalFormatting xmlns:xm="http://schemas.microsoft.com/office/excel/2006/main">
          <x14:cfRule type="expression" priority="34" id="{952CD94B-FD49-4FB0-BCB1-B3F723D93610}">
            <xm:f>AND(E$2&gt;0,$B$55='Base Datos'!$V$21)</xm:f>
            <x14:dxf>
              <font>
                <color theme="0"/>
              </font>
              <fill>
                <patternFill>
                  <bgColor theme="9" tint="-0.499984740745262"/>
                </patternFill>
              </fill>
            </x14:dxf>
          </x14:cfRule>
          <xm:sqref>E73:CF73</xm:sqref>
        </x14:conditionalFormatting>
        <x14:conditionalFormatting xmlns:xm="http://schemas.microsoft.com/office/excel/2006/main">
          <x14:cfRule type="expression" priority="33" id="{0D7923AC-666E-45A1-9C03-C9FA863CEAA6}">
            <xm:f>AND(E$2&gt;0,$B$55='Base Datos'!$V$21)</xm:f>
            <x14:dxf>
              <font>
                <color theme="0"/>
              </font>
              <fill>
                <patternFill>
                  <bgColor theme="9" tint="-0.499984740745262"/>
                </patternFill>
              </fill>
            </x14:dxf>
          </x14:cfRule>
          <xm:sqref>E79:CF79</xm:sqref>
        </x14:conditionalFormatting>
        <x14:conditionalFormatting xmlns:xm="http://schemas.microsoft.com/office/excel/2006/main">
          <x14:cfRule type="expression" priority="32" id="{1C4334E2-EBB2-4601-A9C0-C8DC93032EBE}">
            <xm:f>AND(E$2&gt;0,$B$55='Base Datos'!$V$21)</xm:f>
            <x14:dxf>
              <font>
                <color theme="0"/>
              </font>
              <fill>
                <patternFill>
                  <bgColor theme="9" tint="-0.499984740745262"/>
                </patternFill>
              </fill>
            </x14:dxf>
          </x14:cfRule>
          <xm:sqref>E85:F85</xm:sqref>
        </x14:conditionalFormatting>
        <x14:conditionalFormatting xmlns:xm="http://schemas.microsoft.com/office/excel/2006/main">
          <x14:cfRule type="expression" priority="31" id="{C86FEFF9-8B64-4D62-92A0-9B43BB883CD1}">
            <xm:f>AND(E$2&gt;0,$B$55='Base Datos'!$V$21)</xm:f>
            <x14:dxf>
              <font>
                <color theme="0"/>
              </font>
              <fill>
                <patternFill>
                  <bgColor theme="9" tint="-0.499984740745262"/>
                </patternFill>
              </fill>
            </x14:dxf>
          </x14:cfRule>
          <xm:sqref>E91</xm:sqref>
        </x14:conditionalFormatting>
        <x14:conditionalFormatting xmlns:xm="http://schemas.microsoft.com/office/excel/2006/main">
          <x14:cfRule type="expression" priority="30" id="{A5AFBD04-85C3-4A70-B396-DE19E11F3973}">
            <xm:f>AND(E$2&gt;0,$B$55='Base Datos'!$V$21)</xm:f>
            <x14:dxf>
              <font>
                <color theme="0"/>
              </font>
              <fill>
                <patternFill>
                  <bgColor theme="9" tint="-0.499984740745262"/>
                </patternFill>
              </fill>
            </x14:dxf>
          </x14:cfRule>
          <xm:sqref>E97</xm:sqref>
        </x14:conditionalFormatting>
        <x14:conditionalFormatting xmlns:xm="http://schemas.microsoft.com/office/excel/2006/main">
          <x14:cfRule type="expression" priority="29" id="{B3833486-16F8-4EA8-A2B2-FB6FFBCED1BC}">
            <xm:f>AND(E$2&gt;0,$B$55='Base Datos'!$V$21)</xm:f>
            <x14:dxf>
              <font>
                <color theme="0"/>
              </font>
              <fill>
                <patternFill>
                  <bgColor theme="9" tint="-0.499984740745262"/>
                </patternFill>
              </fill>
            </x14:dxf>
          </x14:cfRule>
          <xm:sqref>E103</xm:sqref>
        </x14:conditionalFormatting>
        <x14:conditionalFormatting xmlns:xm="http://schemas.microsoft.com/office/excel/2006/main">
          <x14:cfRule type="expression" priority="28" id="{35BA46CC-99F6-407B-9925-581B93BDE503}">
            <xm:f>AND(E$2&gt;0,$B$55='Base Datos'!$V$21)</xm:f>
            <x14:dxf>
              <font>
                <color theme="0"/>
              </font>
              <fill>
                <patternFill>
                  <bgColor theme="9" tint="-0.499984740745262"/>
                </patternFill>
              </fill>
            </x14:dxf>
          </x14:cfRule>
          <xm:sqref>E109</xm:sqref>
        </x14:conditionalFormatting>
        <x14:conditionalFormatting xmlns:xm="http://schemas.microsoft.com/office/excel/2006/main">
          <x14:cfRule type="expression" priority="27" id="{4C03C2F0-075F-49E8-9714-B4E2AF6E8434}">
            <xm:f>AND(E$2&gt;0,$B$55='Base Datos'!$V$21)</xm:f>
            <x14:dxf>
              <font>
                <color theme="0"/>
              </font>
              <fill>
                <patternFill>
                  <bgColor theme="9" tint="-0.499984740745262"/>
                </patternFill>
              </fill>
            </x14:dxf>
          </x14:cfRule>
          <xm:sqref>E115</xm:sqref>
        </x14:conditionalFormatting>
        <x14:conditionalFormatting xmlns:xm="http://schemas.microsoft.com/office/excel/2006/main">
          <x14:cfRule type="expression" priority="26" id="{A4433FF5-A122-494C-B1C0-08ECAC3C3C49}">
            <xm:f>AND(E$2&gt;0,$B$55='Base Datos'!$V$21)</xm:f>
            <x14:dxf>
              <font>
                <color theme="1" tint="4.9989318521683403E-2"/>
              </font>
              <fill>
                <patternFill>
                  <bgColor theme="0" tint="-0.14996795556505021"/>
                </patternFill>
              </fill>
            </x14:dxf>
          </x14:cfRule>
          <xm:sqref>E86:E88</xm:sqref>
        </x14:conditionalFormatting>
        <x14:conditionalFormatting xmlns:xm="http://schemas.microsoft.com/office/excel/2006/main">
          <x14:cfRule type="expression" priority="25" id="{A5B6FD5A-77D3-4F85-8102-153CB9B5DD71}">
            <xm:f>AND(E$2&gt;0,$B$55='Base Datos'!$V$21)</xm:f>
            <x14:dxf>
              <font>
                <color theme="0"/>
              </font>
              <fill>
                <patternFill>
                  <bgColor theme="9" tint="-0.499984740745262"/>
                </patternFill>
              </fill>
            </x14:dxf>
          </x14:cfRule>
          <xm:sqref>E89</xm:sqref>
        </x14:conditionalFormatting>
        <x14:conditionalFormatting xmlns:xm="http://schemas.microsoft.com/office/excel/2006/main">
          <x14:cfRule type="expression" priority="24" id="{1DE9EDFF-A705-492F-BA52-BCA62C2E0128}">
            <xm:f>AND(E$2&gt;0,$B$55='Base Datos'!$V$21)</xm:f>
            <x14:dxf>
              <font>
                <color theme="1" tint="4.9989318521683403E-2"/>
              </font>
              <fill>
                <patternFill>
                  <bgColor theme="0" tint="-0.14996795556505021"/>
                </patternFill>
              </fill>
            </x14:dxf>
          </x14:cfRule>
          <xm:sqref>E92:E94</xm:sqref>
        </x14:conditionalFormatting>
        <x14:conditionalFormatting xmlns:xm="http://schemas.microsoft.com/office/excel/2006/main">
          <x14:cfRule type="expression" priority="23" id="{A9ECDB2D-09D2-49C4-A64A-E1786669101E}">
            <xm:f>AND(E$2&gt;0,$B$55='Base Datos'!$V$21)</xm:f>
            <x14:dxf>
              <font>
                <color theme="0"/>
              </font>
              <fill>
                <patternFill>
                  <bgColor theme="9" tint="-0.499984740745262"/>
                </patternFill>
              </fill>
            </x14:dxf>
          </x14:cfRule>
          <xm:sqref>E95</xm:sqref>
        </x14:conditionalFormatting>
        <x14:conditionalFormatting xmlns:xm="http://schemas.microsoft.com/office/excel/2006/main">
          <x14:cfRule type="expression" priority="22" id="{D588C036-E33D-4893-8F07-BF92677EB4AE}">
            <xm:f>AND(E$2&gt;0,$B$55='Base Datos'!$V$21)</xm:f>
            <x14:dxf>
              <font>
                <color theme="1" tint="4.9989318521683403E-2"/>
              </font>
              <fill>
                <patternFill>
                  <bgColor theme="0" tint="-0.14996795556505021"/>
                </patternFill>
              </fill>
            </x14:dxf>
          </x14:cfRule>
          <xm:sqref>E98:E100</xm:sqref>
        </x14:conditionalFormatting>
        <x14:conditionalFormatting xmlns:xm="http://schemas.microsoft.com/office/excel/2006/main">
          <x14:cfRule type="expression" priority="21" id="{63909E62-5C0E-4C00-B496-03E01ABF7533}">
            <xm:f>AND(E$2&gt;0,$B$55='Base Datos'!$V$21)</xm:f>
            <x14:dxf>
              <font>
                <color theme="0"/>
              </font>
              <fill>
                <patternFill>
                  <bgColor theme="9" tint="-0.499984740745262"/>
                </patternFill>
              </fill>
            </x14:dxf>
          </x14:cfRule>
          <xm:sqref>E101</xm:sqref>
        </x14:conditionalFormatting>
        <x14:conditionalFormatting xmlns:xm="http://schemas.microsoft.com/office/excel/2006/main">
          <x14:cfRule type="expression" priority="20" id="{C95CF26A-3016-4934-A883-5B8460C80610}">
            <xm:f>AND(E$2&gt;0,$B$55='Base Datos'!$V$21)</xm:f>
            <x14:dxf>
              <font>
                <color theme="1" tint="4.9989318521683403E-2"/>
              </font>
              <fill>
                <patternFill>
                  <bgColor theme="0" tint="-0.14996795556505021"/>
                </patternFill>
              </fill>
            </x14:dxf>
          </x14:cfRule>
          <xm:sqref>E104:E106</xm:sqref>
        </x14:conditionalFormatting>
        <x14:conditionalFormatting xmlns:xm="http://schemas.microsoft.com/office/excel/2006/main">
          <x14:cfRule type="expression" priority="19" id="{F23BE33F-9331-4DDF-8127-6C9B94DAD116}">
            <xm:f>AND(E$2&gt;0,$B$55='Base Datos'!$V$21)</xm:f>
            <x14:dxf>
              <font>
                <color theme="0"/>
              </font>
              <fill>
                <patternFill>
                  <bgColor theme="9" tint="-0.499984740745262"/>
                </patternFill>
              </fill>
            </x14:dxf>
          </x14:cfRule>
          <xm:sqref>E107</xm:sqref>
        </x14:conditionalFormatting>
        <x14:conditionalFormatting xmlns:xm="http://schemas.microsoft.com/office/excel/2006/main">
          <x14:cfRule type="expression" priority="18" id="{F6AA0F91-CCAB-49EA-AB7D-2467019DF4C1}">
            <xm:f>AND(E$2&gt;0,$B$55='Base Datos'!$V$21)</xm:f>
            <x14:dxf>
              <font>
                <color theme="1" tint="4.9989318521683403E-2"/>
              </font>
              <fill>
                <patternFill>
                  <bgColor theme="0" tint="-0.14996795556505021"/>
                </patternFill>
              </fill>
            </x14:dxf>
          </x14:cfRule>
          <xm:sqref>E110:E112</xm:sqref>
        </x14:conditionalFormatting>
        <x14:conditionalFormatting xmlns:xm="http://schemas.microsoft.com/office/excel/2006/main">
          <x14:cfRule type="expression" priority="17" id="{3A10DAB1-516E-4ECA-9207-4799192964D5}">
            <xm:f>AND(E$2&gt;0,$B$55='Base Datos'!$V$21)</xm:f>
            <x14:dxf>
              <font>
                <color theme="0"/>
              </font>
              <fill>
                <patternFill>
                  <bgColor theme="9" tint="-0.499984740745262"/>
                </patternFill>
              </fill>
            </x14:dxf>
          </x14:cfRule>
          <xm:sqref>E113</xm:sqref>
        </x14:conditionalFormatting>
        <x14:conditionalFormatting xmlns:xm="http://schemas.microsoft.com/office/excel/2006/main">
          <x14:cfRule type="expression" priority="14" id="{0BD73AB4-AC46-4AC2-AE02-3E7E4CC67CC1}">
            <xm:f>AND(F$2&gt;0,$B$55='Base Datos'!$V$21)</xm:f>
            <x14:dxf>
              <font>
                <color theme="1" tint="4.9989318521683403E-2"/>
              </font>
              <fill>
                <patternFill>
                  <bgColor theme="0" tint="-0.14996795556505021"/>
                </patternFill>
              </fill>
            </x14:dxf>
          </x14:cfRule>
          <xm:sqref>F86:F88 F92:F94 F98:F100 F104:F106 F110:F112</xm:sqref>
        </x14:conditionalFormatting>
        <x14:conditionalFormatting xmlns:xm="http://schemas.microsoft.com/office/excel/2006/main">
          <x14:cfRule type="expression" priority="13" id="{A142D430-CA9C-41D1-A9C3-BC41DC703DDC}">
            <xm:f>AND(F$2&gt;0,$B$55='Base Datos'!$V$21)</xm:f>
            <x14:dxf>
              <font>
                <color theme="0"/>
              </font>
              <fill>
                <patternFill>
                  <bgColor theme="9" tint="-0.499984740745262"/>
                </patternFill>
              </fill>
            </x14:dxf>
          </x14:cfRule>
          <xm:sqref>F89 F95 F101 F107 F113</xm:sqref>
        </x14:conditionalFormatting>
        <x14:conditionalFormatting xmlns:xm="http://schemas.microsoft.com/office/excel/2006/main">
          <x14:cfRule type="expression" priority="12" id="{91AC4BAF-29EE-4F08-82BA-3B3485D8FF4E}">
            <xm:f>AND(F$2&gt;0,$B$55='Base Datos'!$V$21)</xm:f>
            <x14:dxf>
              <font>
                <color theme="1" tint="4.9989318521683403E-2"/>
              </font>
              <fill>
                <patternFill>
                  <bgColor theme="0" tint="-0.14996795556505021"/>
                </patternFill>
              </fill>
            </x14:dxf>
          </x14:cfRule>
          <xm:sqref>F90 F96 F102 F108 F114</xm:sqref>
        </x14:conditionalFormatting>
        <x14:conditionalFormatting xmlns:xm="http://schemas.microsoft.com/office/excel/2006/main">
          <x14:cfRule type="expression" priority="11" id="{85570ADE-15E3-40F4-AEA2-18F38C67EFDF}">
            <xm:f>AND(F$2&gt;0,$B$55='Base Datos'!$V$21)</xm:f>
            <x14:dxf>
              <font>
                <color theme="0"/>
              </font>
              <fill>
                <patternFill>
                  <bgColor theme="9" tint="-0.499984740745262"/>
                </patternFill>
              </fill>
            </x14:dxf>
          </x14:cfRule>
          <xm:sqref>F91 F97 F103 F109 F115</xm:sqref>
        </x14:conditionalFormatting>
        <x14:conditionalFormatting xmlns:xm="http://schemas.microsoft.com/office/excel/2006/main">
          <x14:cfRule type="expression" priority="10" id="{CC93DA24-1412-4780-9592-DBCBA08155B1}">
            <xm:f>AND(G$2&gt;0,$B$55='Base Datos'!$V$21)</xm:f>
            <x14:dxf>
              <font>
                <color theme="1" tint="4.9989318521683403E-2"/>
              </font>
              <fill>
                <patternFill>
                  <bgColor theme="0" tint="-0.14996795556505021"/>
                </patternFill>
              </fill>
            </x14:dxf>
          </x14:cfRule>
          <xm:sqref>G80:CF82</xm:sqref>
        </x14:conditionalFormatting>
        <x14:conditionalFormatting xmlns:xm="http://schemas.microsoft.com/office/excel/2006/main">
          <x14:cfRule type="expression" priority="9" id="{3D0C5892-75CA-4F24-BE0F-B34F5486BE68}">
            <xm:f>AND(G$2&gt;0,$B$55='Base Datos'!$V$21)</xm:f>
            <x14:dxf>
              <font>
                <color theme="0"/>
              </font>
              <fill>
                <patternFill>
                  <bgColor theme="9" tint="-0.499984740745262"/>
                </patternFill>
              </fill>
            </x14:dxf>
          </x14:cfRule>
          <xm:sqref>G83:CF83</xm:sqref>
        </x14:conditionalFormatting>
        <x14:conditionalFormatting xmlns:xm="http://schemas.microsoft.com/office/excel/2006/main">
          <x14:cfRule type="expression" priority="8" id="{8FB83C1C-1078-462D-94D4-0CF0AF119E2B}">
            <xm:f>AND(G$2&gt;0,$B$55='Base Datos'!$V$21)</xm:f>
            <x14:dxf>
              <font>
                <color theme="1" tint="4.9989318521683403E-2"/>
              </font>
              <fill>
                <patternFill>
                  <bgColor theme="0" tint="-0.14996795556505021"/>
                </patternFill>
              </fill>
            </x14:dxf>
          </x14:cfRule>
          <xm:sqref>G84:CF84</xm:sqref>
        </x14:conditionalFormatting>
        <x14:conditionalFormatting xmlns:xm="http://schemas.microsoft.com/office/excel/2006/main">
          <x14:cfRule type="expression" priority="7" id="{32B85723-9109-4D4A-BDE1-DA8D3DD9F8AA}">
            <xm:f>AND(G$2&gt;0,$B$55='Base Datos'!$V$21)</xm:f>
            <x14:dxf>
              <font>
                <color theme="0"/>
              </font>
              <fill>
                <patternFill>
                  <bgColor theme="9" tint="-0.499984740745262"/>
                </patternFill>
              </fill>
            </x14:dxf>
          </x14:cfRule>
          <xm:sqref>G85:CF85</xm:sqref>
        </x14:conditionalFormatting>
        <x14:conditionalFormatting xmlns:xm="http://schemas.microsoft.com/office/excel/2006/main">
          <x14:cfRule type="expression" priority="6" id="{46BCDF31-8016-41F1-B542-B59A62661909}">
            <xm:f>AND(G$2&gt;0,$B$55='Base Datos'!$V$21)</xm:f>
            <x14:dxf>
              <font>
                <color theme="1" tint="4.9989318521683403E-2"/>
              </font>
              <fill>
                <patternFill>
                  <bgColor theme="0" tint="-0.14996795556505021"/>
                </patternFill>
              </fill>
            </x14:dxf>
          </x14:cfRule>
          <xm:sqref>G86:CF88 G92:CF94 G98:CF100 G104:CF106 G110:CF112</xm:sqref>
        </x14:conditionalFormatting>
        <x14:conditionalFormatting xmlns:xm="http://schemas.microsoft.com/office/excel/2006/main">
          <x14:cfRule type="expression" priority="5" id="{533F4896-4BE2-4475-801A-7851DE4D9F13}">
            <xm:f>AND(G$2&gt;0,$B$55='Base Datos'!$V$21)</xm:f>
            <x14:dxf>
              <font>
                <color theme="0"/>
              </font>
              <fill>
                <patternFill>
                  <bgColor theme="9" tint="-0.499984740745262"/>
                </patternFill>
              </fill>
            </x14:dxf>
          </x14:cfRule>
          <xm:sqref>G89:CF89 G95:CF95 G101:CF101 G107:CF107 G113:CF113</xm:sqref>
        </x14:conditionalFormatting>
        <x14:conditionalFormatting xmlns:xm="http://schemas.microsoft.com/office/excel/2006/main">
          <x14:cfRule type="expression" priority="4" id="{E7247E37-1F08-452E-8A31-4391A76CB02B}">
            <xm:f>AND(G$2&gt;0,$B$55='Base Datos'!$V$21)</xm:f>
            <x14:dxf>
              <font>
                <color theme="1" tint="4.9989318521683403E-2"/>
              </font>
              <fill>
                <patternFill>
                  <bgColor theme="0" tint="-0.14996795556505021"/>
                </patternFill>
              </fill>
            </x14:dxf>
          </x14:cfRule>
          <xm:sqref>G90:CF90 G96:CF96 G102:CF102 G108:CF108 G114:CF114</xm:sqref>
        </x14:conditionalFormatting>
        <x14:conditionalFormatting xmlns:xm="http://schemas.microsoft.com/office/excel/2006/main">
          <x14:cfRule type="expression" priority="3" id="{7A523B47-F982-43FC-99AD-75019F2E5618}">
            <xm:f>AND(G$2&gt;0,$B$55='Base Datos'!$V$21)</xm:f>
            <x14:dxf>
              <font>
                <color theme="0"/>
              </font>
              <fill>
                <patternFill>
                  <bgColor theme="9" tint="-0.499984740745262"/>
                </patternFill>
              </fill>
            </x14:dxf>
          </x14:cfRule>
          <xm:sqref>G91:CF91 G97:CF97 G103:CF103 G109:CF109 G115:CF115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CF194"/>
  <sheetViews>
    <sheetView zoomScaleNormal="100" workbookViewId="0">
      <pane xSplit="4" ySplit="5" topLeftCell="E6" activePane="bottomRight" state="frozen"/>
      <selection activeCell="E38" sqref="E38"/>
      <selection pane="topRight" activeCell="E38" sqref="E38"/>
      <selection pane="bottomLeft" activeCell="E38" sqref="E38"/>
      <selection pane="bottomRight" activeCell="N20" sqref="N20"/>
    </sheetView>
  </sheetViews>
  <sheetFormatPr baseColWidth="10" defaultRowHeight="16.5" x14ac:dyDescent="0.3"/>
  <cols>
    <col min="1" max="2" width="1.7109375" style="699" customWidth="1"/>
    <col min="3" max="3" width="13.7109375" style="699" customWidth="1"/>
    <col min="4" max="4" width="36.85546875" style="699" customWidth="1"/>
    <col min="5" max="84" width="14.7109375" style="699" customWidth="1"/>
    <col min="85" max="86" width="11.5703125" style="699"/>
    <col min="87" max="16383" width="0" style="699" hidden="1" customWidth="1"/>
    <col min="16384" max="16384" width="11.5703125" style="699"/>
  </cols>
  <sheetData>
    <row r="1" spans="3:84" ht="17.25" thickBot="1" x14ac:dyDescent="0.35"/>
    <row r="2" spans="3:84" ht="27" customHeight="1" thickBot="1" x14ac:dyDescent="0.35">
      <c r="C2" s="736"/>
      <c r="D2" s="222" t="s">
        <v>273</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3:84" ht="34.9" customHeight="1" thickBot="1" x14ac:dyDescent="0.35">
      <c r="C3" s="736"/>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C4" s="736"/>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9.899999999999999" customHeight="1" thickBot="1" x14ac:dyDescent="0.35">
      <c r="C5" s="736"/>
      <c r="D5" s="224" t="s">
        <v>241</v>
      </c>
      <c r="E5" s="225" t="str">
        <f>+INDICE!$L$23</f>
        <v>CONTENEDOR</v>
      </c>
      <c r="F5" s="225" t="str">
        <f>+INDICE!$L$23</f>
        <v>CONTENEDOR</v>
      </c>
      <c r="G5" s="225" t="str">
        <f>+INDICE!$L$23</f>
        <v>CONTENEDOR</v>
      </c>
      <c r="H5" s="225" t="str">
        <f>+INDICE!$L$23</f>
        <v>CONTENEDOR</v>
      </c>
      <c r="I5" s="225" t="str">
        <f>+INDICE!$L$23</f>
        <v>CONTENEDOR</v>
      </c>
      <c r="J5" s="225" t="str">
        <f>+INDICE!$L$23</f>
        <v>CONTENEDOR</v>
      </c>
      <c r="K5" s="225" t="str">
        <f>+INDICE!$L$23</f>
        <v>CONTENEDOR</v>
      </c>
      <c r="L5" s="225" t="str">
        <f>+INDICE!$L$23</f>
        <v>CONTENEDOR</v>
      </c>
      <c r="M5" s="225" t="str">
        <f>+INDICE!$L$23</f>
        <v>CONTENEDOR</v>
      </c>
      <c r="N5" s="225" t="str">
        <f>+INDICE!$L$23</f>
        <v>CONTENEDOR</v>
      </c>
      <c r="O5" s="225" t="str">
        <f>+INDICE!$L$23</f>
        <v>CONTENEDOR</v>
      </c>
      <c r="P5" s="225" t="str">
        <f>+INDICE!$L$23</f>
        <v>CONTENEDOR</v>
      </c>
      <c r="Q5" s="225" t="str">
        <f>+INDICE!$L$23</f>
        <v>CONTENEDOR</v>
      </c>
      <c r="R5" s="225" t="str">
        <f>+INDICE!$L$23</f>
        <v>CONTENEDOR</v>
      </c>
      <c r="S5" s="225" t="str">
        <f>+INDICE!$L$23</f>
        <v>CONTENEDOR</v>
      </c>
      <c r="T5" s="225" t="str">
        <f>+INDICE!$L$23</f>
        <v>CONTENEDOR</v>
      </c>
      <c r="U5" s="225" t="str">
        <f>+INDICE!$L$23</f>
        <v>CONTENEDOR</v>
      </c>
      <c r="V5" s="225" t="str">
        <f>+INDICE!$L$23</f>
        <v>CONTENEDOR</v>
      </c>
      <c r="W5" s="225" t="str">
        <f>+INDICE!$L$23</f>
        <v>CONTENEDOR</v>
      </c>
      <c r="X5" s="225" t="str">
        <f>+INDICE!$L$23</f>
        <v>CONTENEDOR</v>
      </c>
      <c r="Y5" s="225" t="str">
        <f>+INDICE!$L$23</f>
        <v>CONTENEDOR</v>
      </c>
      <c r="Z5" s="225" t="str">
        <f>+INDICE!$L$23</f>
        <v>CONTENEDOR</v>
      </c>
      <c r="AA5" s="225" t="str">
        <f>+INDICE!$L$23</f>
        <v>CONTENEDOR</v>
      </c>
      <c r="AB5" s="225" t="str">
        <f>+INDICE!$L$23</f>
        <v>CONTENEDOR</v>
      </c>
      <c r="AC5" s="225" t="str">
        <f>+INDICE!$L$23</f>
        <v>CONTENEDOR</v>
      </c>
      <c r="AD5" s="225" t="str">
        <f>+INDICE!$L$23</f>
        <v>CONTENEDOR</v>
      </c>
      <c r="AE5" s="225" t="str">
        <f>+INDICE!$L$23</f>
        <v>CONTENEDOR</v>
      </c>
      <c r="AF5" s="225" t="str">
        <f>+INDICE!$L$23</f>
        <v>CONTENEDOR</v>
      </c>
      <c r="AG5" s="225" t="str">
        <f>+INDICE!$L$23</f>
        <v>CONTENEDOR</v>
      </c>
      <c r="AH5" s="225" t="str">
        <f>+INDICE!$L$23</f>
        <v>CONTENEDOR</v>
      </c>
      <c r="AI5" s="225" t="str">
        <f>+INDICE!$L$23</f>
        <v>CONTENEDOR</v>
      </c>
      <c r="AJ5" s="225" t="str">
        <f>+INDICE!$L$23</f>
        <v>CONTENEDOR</v>
      </c>
      <c r="AK5" s="225" t="str">
        <f>+INDICE!$L$23</f>
        <v>CONTENEDOR</v>
      </c>
      <c r="AL5" s="225" t="str">
        <f>+INDICE!$L$23</f>
        <v>CONTENEDOR</v>
      </c>
      <c r="AM5" s="225" t="str">
        <f>+INDICE!$L$23</f>
        <v>CONTENEDOR</v>
      </c>
      <c r="AN5" s="225" t="str">
        <f>+INDICE!$L$23</f>
        <v>CONTENEDOR</v>
      </c>
      <c r="AO5" s="225" t="str">
        <f>+INDICE!$L$23</f>
        <v>CONTENEDOR</v>
      </c>
      <c r="AP5" s="225" t="str">
        <f>+INDICE!$L$23</f>
        <v>CONTENEDOR</v>
      </c>
      <c r="AQ5" s="225" t="str">
        <f>+INDICE!$L$23</f>
        <v>CONTENEDOR</v>
      </c>
      <c r="AR5" s="225" t="str">
        <f>+INDICE!$L$23</f>
        <v>CONTENEDOR</v>
      </c>
      <c r="AS5" s="225" t="str">
        <f>+INDICE!$L$23</f>
        <v>CONTENEDOR</v>
      </c>
      <c r="AT5" s="225" t="str">
        <f>+INDICE!$L$23</f>
        <v>CONTENEDOR</v>
      </c>
      <c r="AU5" s="225" t="str">
        <f>+INDICE!$L$23</f>
        <v>CONTENEDOR</v>
      </c>
      <c r="AV5" s="225" t="str">
        <f>+INDICE!$L$23</f>
        <v>CONTENEDOR</v>
      </c>
      <c r="AW5" s="225" t="str">
        <f>+INDICE!$L$23</f>
        <v>CONTENEDOR</v>
      </c>
      <c r="AX5" s="225" t="str">
        <f>+INDICE!$L$23</f>
        <v>CONTENEDOR</v>
      </c>
      <c r="AY5" s="225" t="str">
        <f>+INDICE!$L$23</f>
        <v>CONTENEDOR</v>
      </c>
      <c r="AZ5" s="225" t="str">
        <f>+INDICE!$L$23</f>
        <v>CONTENEDOR</v>
      </c>
      <c r="BA5" s="225" t="str">
        <f>+INDICE!$L$23</f>
        <v>CONTENEDOR</v>
      </c>
      <c r="BB5" s="225" t="str">
        <f>+INDICE!$L$23</f>
        <v>CONTENEDOR</v>
      </c>
      <c r="BC5" s="225" t="str">
        <f>+INDICE!$L$23</f>
        <v>CONTENEDOR</v>
      </c>
      <c r="BD5" s="225" t="str">
        <f>+INDICE!$L$23</f>
        <v>CONTENEDOR</v>
      </c>
      <c r="BE5" s="225" t="str">
        <f>+INDICE!$L$23</f>
        <v>CONTENEDOR</v>
      </c>
      <c r="BF5" s="225" t="str">
        <f>+INDICE!$L$23</f>
        <v>CONTENEDOR</v>
      </c>
      <c r="BG5" s="225" t="str">
        <f>+INDICE!$L$23</f>
        <v>CONTENEDOR</v>
      </c>
      <c r="BH5" s="225" t="str">
        <f>+INDICE!$L$23</f>
        <v>CONTENEDOR</v>
      </c>
      <c r="BI5" s="225" t="str">
        <f>+INDICE!$L$23</f>
        <v>CONTENEDOR</v>
      </c>
      <c r="BJ5" s="225" t="str">
        <f>+INDICE!$L$23</f>
        <v>CONTENEDOR</v>
      </c>
      <c r="BK5" s="225" t="str">
        <f>+INDICE!$L$23</f>
        <v>CONTENEDOR</v>
      </c>
      <c r="BL5" s="225" t="str">
        <f>+INDICE!$L$23</f>
        <v>CONTENEDOR</v>
      </c>
      <c r="BM5" s="225" t="str">
        <f>+INDICE!$L$23</f>
        <v>CONTENEDOR</v>
      </c>
      <c r="BN5" s="225" t="str">
        <f>+INDICE!$L$23</f>
        <v>CONTENEDOR</v>
      </c>
      <c r="BO5" s="225" t="str">
        <f>+INDICE!$L$23</f>
        <v>CONTENEDOR</v>
      </c>
      <c r="BP5" s="225" t="str">
        <f>+INDICE!$L$23</f>
        <v>CONTENEDOR</v>
      </c>
      <c r="BQ5" s="225" t="str">
        <f>+INDICE!$L$23</f>
        <v>CONTENEDOR</v>
      </c>
      <c r="BR5" s="225" t="str">
        <f>+INDICE!$L$23</f>
        <v>CONTENEDOR</v>
      </c>
      <c r="BS5" s="225" t="str">
        <f>+INDICE!$L$23</f>
        <v>CONTENEDOR</v>
      </c>
      <c r="BT5" s="225" t="str">
        <f>+INDICE!$L$23</f>
        <v>CONTENEDOR</v>
      </c>
      <c r="BU5" s="225" t="str">
        <f>+INDICE!$L$23</f>
        <v>CONTENEDOR</v>
      </c>
      <c r="BV5" s="225" t="str">
        <f>+INDICE!$L$23</f>
        <v>CONTENEDOR</v>
      </c>
      <c r="BW5" s="225" t="str">
        <f>+INDICE!$L$23</f>
        <v>CONTENEDOR</v>
      </c>
      <c r="BX5" s="225" t="str">
        <f>+INDICE!$L$23</f>
        <v>CONTENEDOR</v>
      </c>
      <c r="BY5" s="225" t="str">
        <f>+INDICE!$L$23</f>
        <v>CONTENEDOR</v>
      </c>
      <c r="BZ5" s="225" t="str">
        <f>+INDICE!$L$23</f>
        <v>CONTENEDOR</v>
      </c>
      <c r="CA5" s="225" t="str">
        <f>+INDICE!$L$23</f>
        <v>CONTENEDOR</v>
      </c>
      <c r="CB5" s="225" t="str">
        <f>+INDICE!$L$23</f>
        <v>CONTENEDOR</v>
      </c>
      <c r="CC5" s="225" t="str">
        <f>+INDICE!$L$23</f>
        <v>CONTENEDOR</v>
      </c>
      <c r="CD5" s="225" t="str">
        <f>+INDICE!$L$23</f>
        <v>CONTENEDOR</v>
      </c>
      <c r="CE5" s="225" t="str">
        <f>+INDICE!$L$23</f>
        <v>CONTENEDOR</v>
      </c>
      <c r="CF5" s="225" t="str">
        <f>+INDICE!$L$23</f>
        <v>CONTENEDOR</v>
      </c>
    </row>
    <row r="6" spans="3:84" ht="12" customHeight="1" thickBot="1" x14ac:dyDescent="0.35">
      <c r="E6" s="754">
        <f>+IF(E2=0,"",GENERALES!E10)</f>
        <v>6.75</v>
      </c>
      <c r="F6" s="754">
        <f>+IF(F2=0,"",GENERALES!F10)</f>
        <v>6.75</v>
      </c>
      <c r="G6" s="754">
        <f>+IF(G2=0,"",GENERALES!G10)</f>
        <v>6.75</v>
      </c>
      <c r="H6" s="754">
        <f>+IF(H2=0,"",GENERALES!H10)</f>
        <v>6.75</v>
      </c>
      <c r="I6" s="754">
        <f>+IF(I2=0,"",GENERALES!I10)</f>
        <v>6.75</v>
      </c>
      <c r="J6" s="754">
        <f>+IF(J2=0,"",GENERALES!J10)</f>
        <v>6.75</v>
      </c>
      <c r="K6" s="754">
        <f>+IF(K2=0,"",GENERALES!K10)</f>
        <v>6.75</v>
      </c>
      <c r="L6" s="754">
        <f>+IF(L2=0,"",GENERALES!L10)</f>
        <v>6.75</v>
      </c>
      <c r="M6" s="754">
        <f>+IF(M2=0,"",GENERALES!M10)</f>
        <v>6.75</v>
      </c>
      <c r="N6" s="754">
        <f>+IF(N2=0,"",GENERALES!N10)</f>
        <v>6.75</v>
      </c>
      <c r="O6" s="754">
        <f>+IF(O2=0,"",GENERALES!O10)</f>
        <v>6.75</v>
      </c>
      <c r="P6" s="754">
        <f>+IF(P2=0,"",GENERALES!P10)</f>
        <v>6.75</v>
      </c>
      <c r="Q6" s="754" t="str">
        <f>+IF(Q2=0,"",GENERALES!Q10)</f>
        <v/>
      </c>
      <c r="R6" s="754" t="str">
        <f>+IF(R2=0,"",GENERALES!R10)</f>
        <v/>
      </c>
      <c r="S6" s="754" t="str">
        <f>+IF(S2=0,"",GENERALES!S10)</f>
        <v/>
      </c>
      <c r="T6" s="754" t="str">
        <f>+IF(T2=0,"",GENERALES!T10)</f>
        <v/>
      </c>
      <c r="U6" s="754" t="str">
        <f>+IF(U2=0,"",GENERALES!U10)</f>
        <v/>
      </c>
      <c r="V6" s="754" t="str">
        <f>+IF(V2=0,"",GENERALES!V10)</f>
        <v/>
      </c>
      <c r="W6" s="754" t="str">
        <f>+IF(W2=0,"",GENERALES!W10)</f>
        <v/>
      </c>
      <c r="X6" s="754" t="str">
        <f>+IF(X2=0,"",GENERALES!X10)</f>
        <v/>
      </c>
      <c r="Y6" s="754" t="str">
        <f>+IF(Y2=0,"",GENERALES!Y10)</f>
        <v/>
      </c>
      <c r="Z6" s="754" t="str">
        <f>+IF(Z2=0,"",GENERALES!Z10)</f>
        <v/>
      </c>
      <c r="AA6" s="754" t="str">
        <f>+IF(AA2=0,"",GENERALES!AA10)</f>
        <v/>
      </c>
      <c r="AB6" s="754" t="str">
        <f>+IF(AB2=0,"",GENERALES!AB10)</f>
        <v/>
      </c>
      <c r="AC6" s="754" t="str">
        <f>+IF(AC2=0,"",GENERALES!AC10)</f>
        <v/>
      </c>
      <c r="AD6" s="754" t="str">
        <f>+IF(AD2=0,"",GENERALES!AD10)</f>
        <v/>
      </c>
      <c r="AE6" s="754" t="str">
        <f>+IF(AE2=0,"",GENERALES!AE10)</f>
        <v/>
      </c>
      <c r="AF6" s="754" t="str">
        <f>+IF(AF2=0,"",GENERALES!AF10)</f>
        <v/>
      </c>
      <c r="AG6" s="754" t="str">
        <f>+IF(AG2=0,"",GENERALES!AG10)</f>
        <v/>
      </c>
      <c r="AH6" s="754" t="str">
        <f>+IF(AH2=0,"",GENERALES!AH10)</f>
        <v/>
      </c>
      <c r="AI6" s="754" t="str">
        <f>+IF(AI2=0,"",GENERALES!AI10)</f>
        <v/>
      </c>
      <c r="AJ6" s="754" t="str">
        <f>+IF(AJ2=0,"",GENERALES!AJ10)</f>
        <v/>
      </c>
      <c r="AK6" s="754" t="str">
        <f>+IF(AK2=0,"",GENERALES!AK10)</f>
        <v/>
      </c>
      <c r="AL6" s="754" t="str">
        <f>+IF(AL2=0,"",GENERALES!AL10)</f>
        <v/>
      </c>
      <c r="AM6" s="754" t="str">
        <f>+IF(AM2=0,"",GENERALES!AM10)</f>
        <v/>
      </c>
      <c r="AN6" s="754" t="str">
        <f>+IF(AN2=0,"",GENERALES!AN10)</f>
        <v/>
      </c>
      <c r="AO6" s="754" t="str">
        <f>+IF(AO2=0,"",GENERALES!AO10)</f>
        <v/>
      </c>
      <c r="AP6" s="754" t="str">
        <f>+IF(AP2=0,"",GENERALES!AP10)</f>
        <v/>
      </c>
      <c r="AQ6" s="754" t="str">
        <f>+IF(AQ2=0,"",GENERALES!AQ10)</f>
        <v/>
      </c>
      <c r="AR6" s="754" t="str">
        <f>+IF(AR2=0,"",GENERALES!AR10)</f>
        <v/>
      </c>
      <c r="AS6" s="754" t="str">
        <f>+IF(AS2=0,"",GENERALES!AS10)</f>
        <v/>
      </c>
      <c r="AT6" s="754" t="str">
        <f>+IF(AT2=0,"",GENERALES!AT10)</f>
        <v/>
      </c>
      <c r="AU6" s="754" t="str">
        <f>+IF(AU2=0,"",GENERALES!AU10)</f>
        <v/>
      </c>
      <c r="AV6" s="754" t="str">
        <f>+IF(AV2=0,"",GENERALES!AV10)</f>
        <v/>
      </c>
      <c r="AW6" s="754" t="str">
        <f>+IF(AW2=0,"",GENERALES!AW10)</f>
        <v/>
      </c>
      <c r="AX6" s="754" t="str">
        <f>+IF(AX2=0,"",GENERALES!AX10)</f>
        <v/>
      </c>
      <c r="AY6" s="754" t="str">
        <f>+IF(AY2=0,"",GENERALES!AY10)</f>
        <v/>
      </c>
      <c r="AZ6" s="754" t="str">
        <f>+IF(AZ2=0,"",GENERALES!AZ10)</f>
        <v/>
      </c>
      <c r="BA6" s="754" t="str">
        <f>+IF(BA2=0,"",GENERALES!BA10)</f>
        <v/>
      </c>
      <c r="BB6" s="754" t="str">
        <f>+IF(BB2=0,"",GENERALES!BB10)</f>
        <v/>
      </c>
      <c r="BC6" s="754" t="str">
        <f>+IF(BC2=0,"",GENERALES!BC10)</f>
        <v/>
      </c>
      <c r="BD6" s="754" t="str">
        <f>+IF(BD2=0,"",GENERALES!BD10)</f>
        <v/>
      </c>
      <c r="BE6" s="754" t="str">
        <f>+IF(BE2=0,"",GENERALES!BE10)</f>
        <v/>
      </c>
      <c r="BF6" s="754" t="str">
        <f>+IF(BF2=0,"",GENERALES!BF10)</f>
        <v/>
      </c>
      <c r="BG6" s="754" t="str">
        <f>+IF(BG2=0,"",GENERALES!BG10)</f>
        <v/>
      </c>
      <c r="BH6" s="754" t="str">
        <f>+IF(BH2=0,"",GENERALES!BH10)</f>
        <v/>
      </c>
      <c r="BI6" s="754" t="str">
        <f>+IF(BI2=0,"",GENERALES!BI10)</f>
        <v/>
      </c>
      <c r="BJ6" s="754" t="str">
        <f>+IF(BJ2=0,"",GENERALES!BJ10)</f>
        <v/>
      </c>
      <c r="BK6" s="754" t="str">
        <f>+IF(BK2=0,"",GENERALES!BK10)</f>
        <v/>
      </c>
      <c r="BL6" s="754" t="str">
        <f>+IF(BL2=0,"",GENERALES!BL10)</f>
        <v/>
      </c>
      <c r="BM6" s="754" t="str">
        <f>+IF(BM2=0,"",GENERALES!BM10)</f>
        <v/>
      </c>
      <c r="BN6" s="754" t="str">
        <f>+IF(BN2=0,"",GENERALES!BN10)</f>
        <v/>
      </c>
      <c r="BO6" s="754" t="str">
        <f>+IF(BO2=0,"",GENERALES!BO10)</f>
        <v/>
      </c>
      <c r="BP6" s="754" t="str">
        <f>+IF(BP2=0,"",GENERALES!BP10)</f>
        <v/>
      </c>
      <c r="BQ6" s="754" t="str">
        <f>+IF(BQ2=0,"",GENERALES!BQ10)</f>
        <v/>
      </c>
      <c r="BR6" s="754" t="str">
        <f>+IF(BR2=0,"",GENERALES!BR10)</f>
        <v/>
      </c>
      <c r="BS6" s="754" t="str">
        <f>+IF(BS2=0,"",GENERALES!BS10)</f>
        <v/>
      </c>
      <c r="BT6" s="754" t="str">
        <f>+IF(BT2=0,"",GENERALES!BT10)</f>
        <v/>
      </c>
      <c r="BU6" s="754" t="str">
        <f>+IF(BU2=0,"",GENERALES!BU10)</f>
        <v/>
      </c>
      <c r="BV6" s="754" t="str">
        <f>+IF(BV2=0,"",GENERALES!BV10)</f>
        <v/>
      </c>
      <c r="BW6" s="754" t="str">
        <f>+IF(BW2=0,"",GENERALES!BW10)</f>
        <v/>
      </c>
      <c r="BX6" s="754" t="str">
        <f>+IF(BX2=0,"",GENERALES!BX10)</f>
        <v/>
      </c>
      <c r="BY6" s="754" t="str">
        <f>+IF(BY2=0,"",GENERALES!BY10)</f>
        <v/>
      </c>
      <c r="BZ6" s="754" t="str">
        <f>+IF(BZ2=0,"",GENERALES!BZ10)</f>
        <v/>
      </c>
      <c r="CA6" s="754" t="str">
        <f>+IF(CA2=0,"",GENERALES!CA10)</f>
        <v/>
      </c>
      <c r="CB6" s="754" t="str">
        <f>+IF(CB2=0,"",GENERALES!CB10)</f>
        <v/>
      </c>
      <c r="CC6" s="754" t="str">
        <f>+IF(CC2=0,"",GENERALES!CC10)</f>
        <v/>
      </c>
      <c r="CD6" s="754" t="str">
        <f>+IF(CD2=0,"",GENERALES!CD10)</f>
        <v/>
      </c>
      <c r="CE6" s="754" t="str">
        <f>+IF(CE2=0,"",GENERALES!CE10)</f>
        <v/>
      </c>
      <c r="CF6" s="754" t="str">
        <f>+IF(CF2=0,"",GENERALES!CF10)</f>
        <v/>
      </c>
    </row>
    <row r="7" spans="3:84" ht="17.25" hidden="1" thickBot="1" x14ac:dyDescent="0.35">
      <c r="C7" s="736"/>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3:84" ht="17.25" hidden="1" thickBot="1" x14ac:dyDescent="0.35">
      <c r="C8" s="736"/>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3:84" ht="17.25" hidden="1" thickBot="1" x14ac:dyDescent="0.35">
      <c r="C9" s="736"/>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3:84" ht="17.25" hidden="1" thickBot="1" x14ac:dyDescent="0.35">
      <c r="C10" s="736"/>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3:84" ht="17.25" hidden="1" thickBot="1" x14ac:dyDescent="0.35">
      <c r="C11" s="736"/>
      <c r="D11" s="180"/>
      <c r="E11" s="228">
        <v>1</v>
      </c>
      <c r="F11" s="228">
        <v>2</v>
      </c>
      <c r="G11" s="228">
        <v>3</v>
      </c>
      <c r="H11" s="228">
        <v>4</v>
      </c>
      <c r="I11" s="228">
        <v>5</v>
      </c>
      <c r="J11" s="228">
        <v>6</v>
      </c>
      <c r="K11" s="228">
        <v>7</v>
      </c>
      <c r="L11" s="228">
        <v>8</v>
      </c>
      <c r="M11" s="228">
        <v>9</v>
      </c>
      <c r="N11" s="228">
        <v>10</v>
      </c>
      <c r="O11" s="228">
        <v>11</v>
      </c>
      <c r="P11" s="228">
        <v>12</v>
      </c>
      <c r="Q11" s="228">
        <v>13</v>
      </c>
      <c r="R11" s="228">
        <v>14</v>
      </c>
      <c r="S11" s="228">
        <v>15</v>
      </c>
      <c r="T11" s="228">
        <v>16</v>
      </c>
      <c r="U11" s="228">
        <v>17</v>
      </c>
      <c r="V11" s="228">
        <v>18</v>
      </c>
      <c r="W11" s="228">
        <v>19</v>
      </c>
      <c r="X11" s="228">
        <v>20</v>
      </c>
      <c r="Y11" s="228">
        <v>21</v>
      </c>
      <c r="Z11" s="228">
        <v>22</v>
      </c>
      <c r="AA11" s="228">
        <v>23</v>
      </c>
      <c r="AB11" s="228">
        <v>24</v>
      </c>
      <c r="AC11" s="228">
        <v>25</v>
      </c>
      <c r="AD11" s="228">
        <v>26</v>
      </c>
      <c r="AE11" s="228">
        <v>27</v>
      </c>
      <c r="AF11" s="228">
        <v>28</v>
      </c>
      <c r="AG11" s="228">
        <v>29</v>
      </c>
      <c r="AH11" s="228">
        <v>30</v>
      </c>
      <c r="AI11" s="228">
        <v>31</v>
      </c>
      <c r="AJ11" s="228">
        <v>32</v>
      </c>
      <c r="AK11" s="228">
        <v>33</v>
      </c>
      <c r="AL11" s="228">
        <v>34</v>
      </c>
      <c r="AM11" s="228">
        <v>35</v>
      </c>
      <c r="AN11" s="228">
        <v>36</v>
      </c>
      <c r="AO11" s="228">
        <v>37</v>
      </c>
      <c r="AP11" s="228">
        <v>38</v>
      </c>
      <c r="AQ11" s="228">
        <v>39</v>
      </c>
      <c r="AR11" s="228">
        <v>40</v>
      </c>
      <c r="AS11" s="228">
        <v>41</v>
      </c>
      <c r="AT11" s="228">
        <v>42</v>
      </c>
      <c r="AU11" s="228">
        <v>43</v>
      </c>
      <c r="AV11" s="228">
        <v>44</v>
      </c>
      <c r="AW11" s="228">
        <v>45</v>
      </c>
      <c r="AX11" s="228">
        <v>46</v>
      </c>
      <c r="AY11" s="228">
        <v>47</v>
      </c>
      <c r="AZ11" s="228">
        <v>48</v>
      </c>
      <c r="BA11" s="228">
        <v>49</v>
      </c>
      <c r="BB11" s="228">
        <v>50</v>
      </c>
      <c r="BC11" s="228">
        <v>51</v>
      </c>
      <c r="BD11" s="228">
        <v>52</v>
      </c>
      <c r="BE11" s="228">
        <v>53</v>
      </c>
      <c r="BF11" s="228">
        <v>54</v>
      </c>
      <c r="BG11" s="228">
        <v>55</v>
      </c>
      <c r="BH11" s="228">
        <v>56</v>
      </c>
      <c r="BI11" s="228">
        <v>57</v>
      </c>
      <c r="BJ11" s="228">
        <v>58</v>
      </c>
      <c r="BK11" s="228">
        <v>59</v>
      </c>
      <c r="BL11" s="228">
        <v>60</v>
      </c>
      <c r="BM11" s="228">
        <v>61</v>
      </c>
      <c r="BN11" s="228">
        <v>62</v>
      </c>
      <c r="BO11" s="228">
        <v>63</v>
      </c>
      <c r="BP11" s="228">
        <v>64</v>
      </c>
      <c r="BQ11" s="228">
        <v>65</v>
      </c>
      <c r="BR11" s="228">
        <v>66</v>
      </c>
      <c r="BS11" s="228">
        <v>67</v>
      </c>
      <c r="BT11" s="228">
        <v>68</v>
      </c>
      <c r="BU11" s="228">
        <v>69</v>
      </c>
      <c r="BV11" s="228">
        <v>70</v>
      </c>
      <c r="BW11" s="228">
        <v>71</v>
      </c>
      <c r="BX11" s="228">
        <v>72</v>
      </c>
      <c r="BY11" s="228">
        <v>73</v>
      </c>
      <c r="BZ11" s="228">
        <v>74</v>
      </c>
      <c r="CA11" s="228">
        <v>75</v>
      </c>
      <c r="CB11" s="228">
        <v>76</v>
      </c>
      <c r="CC11" s="228">
        <v>77</v>
      </c>
      <c r="CD11" s="228">
        <v>78</v>
      </c>
      <c r="CE11" s="228">
        <v>79</v>
      </c>
      <c r="CF11" s="228">
        <v>80</v>
      </c>
    </row>
    <row r="12" spans="3:84" ht="17.25" thickBot="1" x14ac:dyDescent="0.35">
      <c r="C12" s="736"/>
      <c r="D12" s="229" t="s">
        <v>167</v>
      </c>
      <c r="E12" s="212">
        <v>170</v>
      </c>
      <c r="F12" s="212">
        <v>170</v>
      </c>
      <c r="G12" s="212">
        <v>170</v>
      </c>
      <c r="H12" s="212">
        <v>170</v>
      </c>
      <c r="I12" s="212">
        <v>170</v>
      </c>
      <c r="J12" s="212">
        <v>200</v>
      </c>
      <c r="K12" s="212">
        <v>200</v>
      </c>
      <c r="L12" s="212">
        <v>200</v>
      </c>
      <c r="M12" s="212">
        <v>200</v>
      </c>
      <c r="N12" s="212">
        <v>200</v>
      </c>
      <c r="O12" s="212">
        <f t="shared" ref="O12:V12" si="2">+IF(N12="","",N12)</f>
        <v>200</v>
      </c>
      <c r="P12" s="212">
        <f t="shared" si="2"/>
        <v>200</v>
      </c>
      <c r="Q12" s="212">
        <f t="shared" si="2"/>
        <v>200</v>
      </c>
      <c r="R12" s="212">
        <f t="shared" si="2"/>
        <v>200</v>
      </c>
      <c r="S12" s="212">
        <f t="shared" si="2"/>
        <v>200</v>
      </c>
      <c r="T12" s="212">
        <f t="shared" si="2"/>
        <v>200</v>
      </c>
      <c r="U12" s="212">
        <f t="shared" si="2"/>
        <v>200</v>
      </c>
      <c r="V12" s="212">
        <f t="shared" si="2"/>
        <v>200</v>
      </c>
      <c r="W12" s="212">
        <f t="shared" ref="W12:AL15" si="3">+IF(V12="","",V12)</f>
        <v>200</v>
      </c>
      <c r="X12" s="212">
        <f t="shared" si="3"/>
        <v>200</v>
      </c>
      <c r="Y12" s="212">
        <f t="shared" si="3"/>
        <v>200</v>
      </c>
      <c r="Z12" s="212">
        <f t="shared" si="3"/>
        <v>200</v>
      </c>
      <c r="AA12" s="212">
        <f t="shared" si="3"/>
        <v>200</v>
      </c>
      <c r="AB12" s="212">
        <f t="shared" si="3"/>
        <v>200</v>
      </c>
      <c r="AC12" s="212">
        <f t="shared" si="3"/>
        <v>200</v>
      </c>
      <c r="AD12" s="212">
        <f t="shared" si="3"/>
        <v>200</v>
      </c>
      <c r="AE12" s="212">
        <f t="shared" si="3"/>
        <v>200</v>
      </c>
      <c r="AF12" s="212">
        <f t="shared" si="3"/>
        <v>200</v>
      </c>
      <c r="AG12" s="212">
        <f t="shared" si="3"/>
        <v>200</v>
      </c>
      <c r="AH12" s="212">
        <f t="shared" si="3"/>
        <v>200</v>
      </c>
      <c r="AI12" s="212">
        <f t="shared" si="3"/>
        <v>200</v>
      </c>
      <c r="AJ12" s="212">
        <f t="shared" si="3"/>
        <v>200</v>
      </c>
      <c r="AK12" s="212">
        <f t="shared" si="3"/>
        <v>200</v>
      </c>
      <c r="AL12" s="212">
        <f t="shared" si="3"/>
        <v>200</v>
      </c>
      <c r="AM12" s="212">
        <f t="shared" ref="AM12:BB15" si="4">+IF(AL12="","",AL12)</f>
        <v>200</v>
      </c>
      <c r="AN12" s="212">
        <f t="shared" si="4"/>
        <v>200</v>
      </c>
      <c r="AO12" s="212">
        <f t="shared" si="4"/>
        <v>200</v>
      </c>
      <c r="AP12" s="212">
        <f t="shared" si="4"/>
        <v>200</v>
      </c>
      <c r="AQ12" s="212">
        <f t="shared" si="4"/>
        <v>200</v>
      </c>
      <c r="AR12" s="212">
        <f t="shared" si="4"/>
        <v>200</v>
      </c>
      <c r="AS12" s="212">
        <f t="shared" si="4"/>
        <v>200</v>
      </c>
      <c r="AT12" s="212">
        <f t="shared" si="4"/>
        <v>200</v>
      </c>
      <c r="AU12" s="212">
        <f t="shared" si="4"/>
        <v>200</v>
      </c>
      <c r="AV12" s="212">
        <f t="shared" si="4"/>
        <v>200</v>
      </c>
      <c r="AW12" s="212">
        <f t="shared" si="4"/>
        <v>200</v>
      </c>
      <c r="AX12" s="212">
        <f t="shared" si="4"/>
        <v>200</v>
      </c>
      <c r="AY12" s="212">
        <f t="shared" si="4"/>
        <v>200</v>
      </c>
      <c r="AZ12" s="212">
        <f t="shared" si="4"/>
        <v>200</v>
      </c>
      <c r="BA12" s="212">
        <f t="shared" si="4"/>
        <v>200</v>
      </c>
      <c r="BB12" s="212">
        <f t="shared" si="4"/>
        <v>200</v>
      </c>
      <c r="BC12" s="212">
        <f t="shared" ref="BC12:BR15" si="5">+IF(BB12="","",BB12)</f>
        <v>200</v>
      </c>
      <c r="BD12" s="212">
        <f t="shared" si="5"/>
        <v>200</v>
      </c>
      <c r="BE12" s="212">
        <f t="shared" si="5"/>
        <v>200</v>
      </c>
      <c r="BF12" s="212">
        <f t="shared" si="5"/>
        <v>200</v>
      </c>
      <c r="BG12" s="212">
        <f t="shared" si="5"/>
        <v>200</v>
      </c>
      <c r="BH12" s="212">
        <f t="shared" si="5"/>
        <v>200</v>
      </c>
      <c r="BI12" s="212">
        <f t="shared" si="5"/>
        <v>200</v>
      </c>
      <c r="BJ12" s="212">
        <f t="shared" si="5"/>
        <v>200</v>
      </c>
      <c r="BK12" s="212">
        <f t="shared" si="5"/>
        <v>200</v>
      </c>
      <c r="BL12" s="212">
        <f t="shared" si="5"/>
        <v>200</v>
      </c>
      <c r="BM12" s="212">
        <f t="shared" si="5"/>
        <v>200</v>
      </c>
      <c r="BN12" s="212">
        <f t="shared" si="5"/>
        <v>200</v>
      </c>
      <c r="BO12" s="212">
        <f t="shared" si="5"/>
        <v>200</v>
      </c>
      <c r="BP12" s="212">
        <f t="shared" si="5"/>
        <v>200</v>
      </c>
      <c r="BQ12" s="212">
        <f t="shared" si="5"/>
        <v>200</v>
      </c>
      <c r="BR12" s="212">
        <f t="shared" si="5"/>
        <v>200</v>
      </c>
      <c r="BS12" s="212">
        <f t="shared" ref="BS12:CF15" si="6">+IF(BR12="","",BR12)</f>
        <v>200</v>
      </c>
      <c r="BT12" s="212">
        <f t="shared" si="6"/>
        <v>200</v>
      </c>
      <c r="BU12" s="212">
        <f t="shared" si="6"/>
        <v>200</v>
      </c>
      <c r="BV12" s="212">
        <f t="shared" si="6"/>
        <v>200</v>
      </c>
      <c r="BW12" s="212">
        <f t="shared" si="6"/>
        <v>200</v>
      </c>
      <c r="BX12" s="212">
        <f t="shared" si="6"/>
        <v>200</v>
      </c>
      <c r="BY12" s="212">
        <f t="shared" si="6"/>
        <v>200</v>
      </c>
      <c r="BZ12" s="212">
        <f t="shared" si="6"/>
        <v>200</v>
      </c>
      <c r="CA12" s="212">
        <f t="shared" si="6"/>
        <v>200</v>
      </c>
      <c r="CB12" s="212">
        <f t="shared" si="6"/>
        <v>200</v>
      </c>
      <c r="CC12" s="212">
        <f t="shared" si="6"/>
        <v>200</v>
      </c>
      <c r="CD12" s="212">
        <f t="shared" si="6"/>
        <v>200</v>
      </c>
      <c r="CE12" s="212">
        <f t="shared" si="6"/>
        <v>200</v>
      </c>
      <c r="CF12" s="212">
        <f t="shared" si="6"/>
        <v>200</v>
      </c>
    </row>
    <row r="13" spans="3:84" ht="17.25" thickBot="1" x14ac:dyDescent="0.35">
      <c r="C13" s="736"/>
      <c r="D13" s="229" t="s">
        <v>168</v>
      </c>
      <c r="E13" s="212">
        <v>170</v>
      </c>
      <c r="F13" s="212">
        <v>170</v>
      </c>
      <c r="G13" s="212">
        <v>170</v>
      </c>
      <c r="H13" s="212">
        <v>170</v>
      </c>
      <c r="I13" s="212">
        <v>170</v>
      </c>
      <c r="J13" s="212">
        <v>200</v>
      </c>
      <c r="K13" s="212">
        <v>200</v>
      </c>
      <c r="L13" s="212">
        <v>200</v>
      </c>
      <c r="M13" s="212">
        <v>200</v>
      </c>
      <c r="N13" s="212">
        <v>200</v>
      </c>
      <c r="O13" s="212">
        <f t="shared" ref="O13:U15" si="7">+IF(N13="","",N13)</f>
        <v>200</v>
      </c>
      <c r="P13" s="212">
        <f t="shared" si="7"/>
        <v>200</v>
      </c>
      <c r="Q13" s="212">
        <f t="shared" si="7"/>
        <v>200</v>
      </c>
      <c r="R13" s="212">
        <f t="shared" si="7"/>
        <v>200</v>
      </c>
      <c r="S13" s="212">
        <f t="shared" si="7"/>
        <v>200</v>
      </c>
      <c r="T13" s="212">
        <f t="shared" si="7"/>
        <v>200</v>
      </c>
      <c r="U13" s="212">
        <f t="shared" si="7"/>
        <v>200</v>
      </c>
      <c r="V13" s="212">
        <f>+IF(U13="","",U13)</f>
        <v>200</v>
      </c>
      <c r="W13" s="212">
        <f t="shared" si="3"/>
        <v>200</v>
      </c>
      <c r="X13" s="212">
        <f t="shared" si="3"/>
        <v>200</v>
      </c>
      <c r="Y13" s="212">
        <f t="shared" si="3"/>
        <v>200</v>
      </c>
      <c r="Z13" s="212">
        <f t="shared" si="3"/>
        <v>200</v>
      </c>
      <c r="AA13" s="212">
        <f t="shared" si="3"/>
        <v>200</v>
      </c>
      <c r="AB13" s="212">
        <f t="shared" si="3"/>
        <v>200</v>
      </c>
      <c r="AC13" s="212">
        <f t="shared" si="3"/>
        <v>200</v>
      </c>
      <c r="AD13" s="212">
        <f t="shared" si="3"/>
        <v>200</v>
      </c>
      <c r="AE13" s="212">
        <f t="shared" si="3"/>
        <v>200</v>
      </c>
      <c r="AF13" s="212">
        <f t="shared" si="3"/>
        <v>200</v>
      </c>
      <c r="AG13" s="212">
        <f t="shared" si="3"/>
        <v>200</v>
      </c>
      <c r="AH13" s="212">
        <f t="shared" si="3"/>
        <v>200</v>
      </c>
      <c r="AI13" s="212">
        <f t="shared" si="3"/>
        <v>200</v>
      </c>
      <c r="AJ13" s="212">
        <f t="shared" si="3"/>
        <v>200</v>
      </c>
      <c r="AK13" s="212">
        <f t="shared" si="3"/>
        <v>200</v>
      </c>
      <c r="AL13" s="212">
        <f t="shared" si="3"/>
        <v>200</v>
      </c>
      <c r="AM13" s="212">
        <f t="shared" si="4"/>
        <v>200</v>
      </c>
      <c r="AN13" s="212">
        <f t="shared" si="4"/>
        <v>200</v>
      </c>
      <c r="AO13" s="212">
        <f t="shared" si="4"/>
        <v>200</v>
      </c>
      <c r="AP13" s="212">
        <f t="shared" si="4"/>
        <v>200</v>
      </c>
      <c r="AQ13" s="212">
        <f t="shared" si="4"/>
        <v>200</v>
      </c>
      <c r="AR13" s="212">
        <f t="shared" si="4"/>
        <v>200</v>
      </c>
      <c r="AS13" s="212">
        <f t="shared" si="4"/>
        <v>200</v>
      </c>
      <c r="AT13" s="212">
        <f t="shared" si="4"/>
        <v>200</v>
      </c>
      <c r="AU13" s="212">
        <f t="shared" si="4"/>
        <v>200</v>
      </c>
      <c r="AV13" s="212">
        <f t="shared" si="4"/>
        <v>200</v>
      </c>
      <c r="AW13" s="212">
        <f t="shared" si="4"/>
        <v>200</v>
      </c>
      <c r="AX13" s="212">
        <f t="shared" si="4"/>
        <v>200</v>
      </c>
      <c r="AY13" s="212">
        <f t="shared" si="4"/>
        <v>200</v>
      </c>
      <c r="AZ13" s="212">
        <f t="shared" si="4"/>
        <v>200</v>
      </c>
      <c r="BA13" s="212">
        <f t="shared" si="4"/>
        <v>200</v>
      </c>
      <c r="BB13" s="212">
        <f t="shared" si="4"/>
        <v>200</v>
      </c>
      <c r="BC13" s="212">
        <f t="shared" si="5"/>
        <v>200</v>
      </c>
      <c r="BD13" s="212">
        <f t="shared" si="5"/>
        <v>200</v>
      </c>
      <c r="BE13" s="212">
        <f t="shared" si="5"/>
        <v>200</v>
      </c>
      <c r="BF13" s="212">
        <f t="shared" si="5"/>
        <v>200</v>
      </c>
      <c r="BG13" s="212">
        <f t="shared" si="5"/>
        <v>200</v>
      </c>
      <c r="BH13" s="212">
        <f t="shared" si="5"/>
        <v>200</v>
      </c>
      <c r="BI13" s="212">
        <f t="shared" si="5"/>
        <v>200</v>
      </c>
      <c r="BJ13" s="212">
        <f t="shared" si="5"/>
        <v>200</v>
      </c>
      <c r="BK13" s="212">
        <f t="shared" si="5"/>
        <v>200</v>
      </c>
      <c r="BL13" s="212">
        <f t="shared" si="5"/>
        <v>200</v>
      </c>
      <c r="BM13" s="212">
        <f t="shared" si="5"/>
        <v>200</v>
      </c>
      <c r="BN13" s="212">
        <f t="shared" si="5"/>
        <v>200</v>
      </c>
      <c r="BO13" s="212">
        <f t="shared" si="5"/>
        <v>200</v>
      </c>
      <c r="BP13" s="212">
        <f t="shared" si="5"/>
        <v>200</v>
      </c>
      <c r="BQ13" s="212">
        <f t="shared" si="5"/>
        <v>200</v>
      </c>
      <c r="BR13" s="212">
        <f t="shared" si="5"/>
        <v>200</v>
      </c>
      <c r="BS13" s="212">
        <f t="shared" si="6"/>
        <v>200</v>
      </c>
      <c r="BT13" s="212">
        <f t="shared" si="6"/>
        <v>200</v>
      </c>
      <c r="BU13" s="212">
        <f t="shared" si="6"/>
        <v>200</v>
      </c>
      <c r="BV13" s="212">
        <f t="shared" si="6"/>
        <v>200</v>
      </c>
      <c r="BW13" s="212">
        <f t="shared" si="6"/>
        <v>200</v>
      </c>
      <c r="BX13" s="212">
        <f t="shared" si="6"/>
        <v>200</v>
      </c>
      <c r="BY13" s="212">
        <f t="shared" si="6"/>
        <v>200</v>
      </c>
      <c r="BZ13" s="212">
        <f t="shared" si="6"/>
        <v>200</v>
      </c>
      <c r="CA13" s="212">
        <f t="shared" si="6"/>
        <v>200</v>
      </c>
      <c r="CB13" s="212">
        <f t="shared" si="6"/>
        <v>200</v>
      </c>
      <c r="CC13" s="212">
        <f t="shared" si="6"/>
        <v>200</v>
      </c>
      <c r="CD13" s="212">
        <f t="shared" si="6"/>
        <v>200</v>
      </c>
      <c r="CE13" s="212">
        <f t="shared" si="6"/>
        <v>200</v>
      </c>
      <c r="CF13" s="212">
        <f t="shared" si="6"/>
        <v>200</v>
      </c>
    </row>
    <row r="14" spans="3:84" ht="17.25" thickBot="1" x14ac:dyDescent="0.35">
      <c r="C14" s="736"/>
      <c r="D14" s="229" t="s">
        <v>169</v>
      </c>
      <c r="E14" s="212">
        <v>170</v>
      </c>
      <c r="F14" s="212">
        <v>170</v>
      </c>
      <c r="G14" s="212">
        <v>170</v>
      </c>
      <c r="H14" s="212">
        <v>170</v>
      </c>
      <c r="I14" s="212">
        <v>170</v>
      </c>
      <c r="J14" s="212">
        <v>200</v>
      </c>
      <c r="K14" s="212">
        <v>200</v>
      </c>
      <c r="L14" s="212">
        <v>200</v>
      </c>
      <c r="M14" s="212">
        <v>200</v>
      </c>
      <c r="N14" s="212">
        <v>200</v>
      </c>
      <c r="O14" s="212">
        <f t="shared" si="7"/>
        <v>200</v>
      </c>
      <c r="P14" s="212">
        <f t="shared" si="7"/>
        <v>200</v>
      </c>
      <c r="Q14" s="212">
        <f t="shared" si="7"/>
        <v>200</v>
      </c>
      <c r="R14" s="212">
        <f t="shared" si="7"/>
        <v>200</v>
      </c>
      <c r="S14" s="212">
        <f t="shared" si="7"/>
        <v>200</v>
      </c>
      <c r="T14" s="212">
        <f t="shared" si="7"/>
        <v>200</v>
      </c>
      <c r="U14" s="212">
        <f t="shared" si="7"/>
        <v>200</v>
      </c>
      <c r="V14" s="212">
        <f>+IF(U14="","",U14)</f>
        <v>200</v>
      </c>
      <c r="W14" s="212">
        <f t="shared" si="3"/>
        <v>200</v>
      </c>
      <c r="X14" s="212">
        <f t="shared" si="3"/>
        <v>200</v>
      </c>
      <c r="Y14" s="212">
        <f t="shared" si="3"/>
        <v>200</v>
      </c>
      <c r="Z14" s="212">
        <f t="shared" si="3"/>
        <v>200</v>
      </c>
      <c r="AA14" s="212">
        <f t="shared" si="3"/>
        <v>200</v>
      </c>
      <c r="AB14" s="212">
        <f t="shared" si="3"/>
        <v>200</v>
      </c>
      <c r="AC14" s="212">
        <f t="shared" si="3"/>
        <v>200</v>
      </c>
      <c r="AD14" s="212">
        <f t="shared" si="3"/>
        <v>200</v>
      </c>
      <c r="AE14" s="212">
        <f t="shared" si="3"/>
        <v>200</v>
      </c>
      <c r="AF14" s="212">
        <f t="shared" si="3"/>
        <v>200</v>
      </c>
      <c r="AG14" s="212">
        <f t="shared" si="3"/>
        <v>200</v>
      </c>
      <c r="AH14" s="212">
        <f t="shared" si="3"/>
        <v>200</v>
      </c>
      <c r="AI14" s="212">
        <f t="shared" si="3"/>
        <v>200</v>
      </c>
      <c r="AJ14" s="212">
        <f t="shared" si="3"/>
        <v>200</v>
      </c>
      <c r="AK14" s="212">
        <f t="shared" si="3"/>
        <v>200</v>
      </c>
      <c r="AL14" s="212">
        <f t="shared" si="3"/>
        <v>200</v>
      </c>
      <c r="AM14" s="212">
        <f t="shared" si="4"/>
        <v>200</v>
      </c>
      <c r="AN14" s="212">
        <f t="shared" si="4"/>
        <v>200</v>
      </c>
      <c r="AO14" s="212">
        <f t="shared" si="4"/>
        <v>200</v>
      </c>
      <c r="AP14" s="212">
        <f t="shared" si="4"/>
        <v>200</v>
      </c>
      <c r="AQ14" s="212">
        <f t="shared" si="4"/>
        <v>200</v>
      </c>
      <c r="AR14" s="212">
        <f t="shared" si="4"/>
        <v>200</v>
      </c>
      <c r="AS14" s="212">
        <f t="shared" si="4"/>
        <v>200</v>
      </c>
      <c r="AT14" s="212">
        <f t="shared" si="4"/>
        <v>200</v>
      </c>
      <c r="AU14" s="212">
        <f t="shared" si="4"/>
        <v>200</v>
      </c>
      <c r="AV14" s="212">
        <f t="shared" si="4"/>
        <v>200</v>
      </c>
      <c r="AW14" s="212">
        <f t="shared" si="4"/>
        <v>200</v>
      </c>
      <c r="AX14" s="212">
        <f t="shared" si="4"/>
        <v>200</v>
      </c>
      <c r="AY14" s="212">
        <f t="shared" si="4"/>
        <v>200</v>
      </c>
      <c r="AZ14" s="212">
        <f t="shared" si="4"/>
        <v>200</v>
      </c>
      <c r="BA14" s="212">
        <f t="shared" si="4"/>
        <v>200</v>
      </c>
      <c r="BB14" s="212">
        <f t="shared" si="4"/>
        <v>200</v>
      </c>
      <c r="BC14" s="212">
        <f t="shared" si="5"/>
        <v>200</v>
      </c>
      <c r="BD14" s="212">
        <f t="shared" si="5"/>
        <v>200</v>
      </c>
      <c r="BE14" s="212">
        <f t="shared" si="5"/>
        <v>200</v>
      </c>
      <c r="BF14" s="212">
        <f t="shared" si="5"/>
        <v>200</v>
      </c>
      <c r="BG14" s="212">
        <f t="shared" si="5"/>
        <v>200</v>
      </c>
      <c r="BH14" s="212">
        <f t="shared" si="5"/>
        <v>200</v>
      </c>
      <c r="BI14" s="212">
        <f t="shared" si="5"/>
        <v>200</v>
      </c>
      <c r="BJ14" s="212">
        <f t="shared" si="5"/>
        <v>200</v>
      </c>
      <c r="BK14" s="212">
        <f t="shared" si="5"/>
        <v>200</v>
      </c>
      <c r="BL14" s="212">
        <f t="shared" si="5"/>
        <v>200</v>
      </c>
      <c r="BM14" s="212">
        <f t="shared" si="5"/>
        <v>200</v>
      </c>
      <c r="BN14" s="212">
        <f t="shared" si="5"/>
        <v>200</v>
      </c>
      <c r="BO14" s="212">
        <f t="shared" si="5"/>
        <v>200</v>
      </c>
      <c r="BP14" s="212">
        <f t="shared" si="5"/>
        <v>200</v>
      </c>
      <c r="BQ14" s="212">
        <f t="shared" si="5"/>
        <v>200</v>
      </c>
      <c r="BR14" s="212">
        <f t="shared" si="5"/>
        <v>200</v>
      </c>
      <c r="BS14" s="212">
        <f t="shared" si="6"/>
        <v>200</v>
      </c>
      <c r="BT14" s="212">
        <f t="shared" si="6"/>
        <v>200</v>
      </c>
      <c r="BU14" s="212">
        <f t="shared" si="6"/>
        <v>200</v>
      </c>
      <c r="BV14" s="212">
        <f t="shared" si="6"/>
        <v>200</v>
      </c>
      <c r="BW14" s="212">
        <f t="shared" si="6"/>
        <v>200</v>
      </c>
      <c r="BX14" s="212">
        <f t="shared" si="6"/>
        <v>200</v>
      </c>
      <c r="BY14" s="212">
        <f t="shared" si="6"/>
        <v>200</v>
      </c>
      <c r="BZ14" s="212">
        <f t="shared" si="6"/>
        <v>200</v>
      </c>
      <c r="CA14" s="212">
        <f t="shared" si="6"/>
        <v>200</v>
      </c>
      <c r="CB14" s="212">
        <f t="shared" si="6"/>
        <v>200</v>
      </c>
      <c r="CC14" s="212">
        <f t="shared" si="6"/>
        <v>200</v>
      </c>
      <c r="CD14" s="212">
        <f t="shared" si="6"/>
        <v>200</v>
      </c>
      <c r="CE14" s="212">
        <f t="shared" si="6"/>
        <v>200</v>
      </c>
      <c r="CF14" s="212">
        <f t="shared" si="6"/>
        <v>200</v>
      </c>
    </row>
    <row r="15" spans="3:84" ht="17.25" thickBot="1" x14ac:dyDescent="0.35">
      <c r="C15" s="736"/>
      <c r="D15" s="229" t="s">
        <v>170</v>
      </c>
      <c r="E15" s="212">
        <v>170</v>
      </c>
      <c r="F15" s="212">
        <v>170</v>
      </c>
      <c r="G15" s="212">
        <v>170</v>
      </c>
      <c r="H15" s="212">
        <v>170</v>
      </c>
      <c r="I15" s="212">
        <v>170</v>
      </c>
      <c r="J15" s="212">
        <v>200</v>
      </c>
      <c r="K15" s="212">
        <v>200</v>
      </c>
      <c r="L15" s="212">
        <v>200</v>
      </c>
      <c r="M15" s="212">
        <v>200</v>
      </c>
      <c r="N15" s="212">
        <v>200</v>
      </c>
      <c r="O15" s="212">
        <f t="shared" si="7"/>
        <v>200</v>
      </c>
      <c r="P15" s="212">
        <f t="shared" si="7"/>
        <v>200</v>
      </c>
      <c r="Q15" s="212">
        <f t="shared" si="7"/>
        <v>200</v>
      </c>
      <c r="R15" s="212">
        <f t="shared" si="7"/>
        <v>200</v>
      </c>
      <c r="S15" s="212">
        <f t="shared" si="7"/>
        <v>200</v>
      </c>
      <c r="T15" s="212">
        <f t="shared" si="7"/>
        <v>200</v>
      </c>
      <c r="U15" s="212">
        <f t="shared" si="7"/>
        <v>200</v>
      </c>
      <c r="V15" s="212">
        <f>+IF(U15="","",U15)</f>
        <v>200</v>
      </c>
      <c r="W15" s="212">
        <f t="shared" si="3"/>
        <v>200</v>
      </c>
      <c r="X15" s="212">
        <f t="shared" si="3"/>
        <v>200</v>
      </c>
      <c r="Y15" s="212">
        <f t="shared" si="3"/>
        <v>200</v>
      </c>
      <c r="Z15" s="212">
        <f t="shared" si="3"/>
        <v>200</v>
      </c>
      <c r="AA15" s="212">
        <f t="shared" si="3"/>
        <v>200</v>
      </c>
      <c r="AB15" s="212">
        <f t="shared" si="3"/>
        <v>200</v>
      </c>
      <c r="AC15" s="212">
        <f t="shared" si="3"/>
        <v>200</v>
      </c>
      <c r="AD15" s="212">
        <f t="shared" si="3"/>
        <v>200</v>
      </c>
      <c r="AE15" s="212">
        <f t="shared" si="3"/>
        <v>200</v>
      </c>
      <c r="AF15" s="212">
        <f t="shared" si="3"/>
        <v>200</v>
      </c>
      <c r="AG15" s="212">
        <f t="shared" si="3"/>
        <v>200</v>
      </c>
      <c r="AH15" s="212">
        <f t="shared" si="3"/>
        <v>200</v>
      </c>
      <c r="AI15" s="212">
        <f t="shared" si="3"/>
        <v>200</v>
      </c>
      <c r="AJ15" s="212">
        <f t="shared" si="3"/>
        <v>200</v>
      </c>
      <c r="AK15" s="212">
        <f t="shared" si="3"/>
        <v>200</v>
      </c>
      <c r="AL15" s="212">
        <f t="shared" si="3"/>
        <v>200</v>
      </c>
      <c r="AM15" s="212">
        <f t="shared" si="4"/>
        <v>200</v>
      </c>
      <c r="AN15" s="212">
        <f t="shared" si="4"/>
        <v>200</v>
      </c>
      <c r="AO15" s="212">
        <f t="shared" si="4"/>
        <v>200</v>
      </c>
      <c r="AP15" s="212">
        <f t="shared" si="4"/>
        <v>200</v>
      </c>
      <c r="AQ15" s="212">
        <f t="shared" si="4"/>
        <v>200</v>
      </c>
      <c r="AR15" s="212">
        <f t="shared" si="4"/>
        <v>200</v>
      </c>
      <c r="AS15" s="212">
        <f t="shared" si="4"/>
        <v>200</v>
      </c>
      <c r="AT15" s="212">
        <f t="shared" si="4"/>
        <v>200</v>
      </c>
      <c r="AU15" s="212">
        <f t="shared" si="4"/>
        <v>200</v>
      </c>
      <c r="AV15" s="212">
        <f t="shared" si="4"/>
        <v>200</v>
      </c>
      <c r="AW15" s="212">
        <f t="shared" si="4"/>
        <v>200</v>
      </c>
      <c r="AX15" s="212">
        <f t="shared" si="4"/>
        <v>200</v>
      </c>
      <c r="AY15" s="212">
        <f t="shared" si="4"/>
        <v>200</v>
      </c>
      <c r="AZ15" s="212">
        <f t="shared" si="4"/>
        <v>200</v>
      </c>
      <c r="BA15" s="212">
        <f t="shared" si="4"/>
        <v>200</v>
      </c>
      <c r="BB15" s="212">
        <f t="shared" si="4"/>
        <v>200</v>
      </c>
      <c r="BC15" s="212">
        <f t="shared" si="5"/>
        <v>200</v>
      </c>
      <c r="BD15" s="212">
        <f t="shared" si="5"/>
        <v>200</v>
      </c>
      <c r="BE15" s="212">
        <f t="shared" si="5"/>
        <v>200</v>
      </c>
      <c r="BF15" s="212">
        <f t="shared" si="5"/>
        <v>200</v>
      </c>
      <c r="BG15" s="212">
        <f t="shared" si="5"/>
        <v>200</v>
      </c>
      <c r="BH15" s="212">
        <f t="shared" si="5"/>
        <v>200</v>
      </c>
      <c r="BI15" s="212">
        <f t="shared" si="5"/>
        <v>200</v>
      </c>
      <c r="BJ15" s="212">
        <f t="shared" si="5"/>
        <v>200</v>
      </c>
      <c r="BK15" s="212">
        <f t="shared" si="5"/>
        <v>200</v>
      </c>
      <c r="BL15" s="212">
        <f t="shared" si="5"/>
        <v>200</v>
      </c>
      <c r="BM15" s="212">
        <f t="shared" si="5"/>
        <v>200</v>
      </c>
      <c r="BN15" s="212">
        <f t="shared" si="5"/>
        <v>200</v>
      </c>
      <c r="BO15" s="212">
        <f t="shared" si="5"/>
        <v>200</v>
      </c>
      <c r="BP15" s="212">
        <f t="shared" si="5"/>
        <v>200</v>
      </c>
      <c r="BQ15" s="212">
        <f t="shared" si="5"/>
        <v>200</v>
      </c>
      <c r="BR15" s="212">
        <f t="shared" si="5"/>
        <v>200</v>
      </c>
      <c r="BS15" s="212">
        <f t="shared" si="6"/>
        <v>200</v>
      </c>
      <c r="BT15" s="212">
        <f t="shared" si="6"/>
        <v>200</v>
      </c>
      <c r="BU15" s="212">
        <f t="shared" si="6"/>
        <v>200</v>
      </c>
      <c r="BV15" s="212">
        <f t="shared" si="6"/>
        <v>200</v>
      </c>
      <c r="BW15" s="212">
        <f t="shared" si="6"/>
        <v>200</v>
      </c>
      <c r="BX15" s="212">
        <f t="shared" si="6"/>
        <v>200</v>
      </c>
      <c r="BY15" s="212">
        <f t="shared" si="6"/>
        <v>200</v>
      </c>
      <c r="BZ15" s="212">
        <f t="shared" si="6"/>
        <v>200</v>
      </c>
      <c r="CA15" s="212">
        <f t="shared" si="6"/>
        <v>200</v>
      </c>
      <c r="CB15" s="212">
        <f t="shared" si="6"/>
        <v>200</v>
      </c>
      <c r="CC15" s="212">
        <f t="shared" si="6"/>
        <v>200</v>
      </c>
      <c r="CD15" s="212">
        <f t="shared" si="6"/>
        <v>200</v>
      </c>
      <c r="CE15" s="212">
        <f t="shared" si="6"/>
        <v>200</v>
      </c>
      <c r="CF15" s="212">
        <f t="shared" si="6"/>
        <v>200</v>
      </c>
    </row>
    <row r="16" spans="3:84" ht="17.25" thickBot="1" x14ac:dyDescent="0.35">
      <c r="C16" s="736"/>
      <c r="D16" s="231" t="s">
        <v>155</v>
      </c>
      <c r="E16" s="246" t="str">
        <f>+IF(E15="",CONCATENATE(E12,"-",E13,"- ",E14),CONCATENATE(E12,"-",E13,"-",E14,"-",E15))</f>
        <v>170-170-170-170</v>
      </c>
      <c r="F16" s="246" t="str">
        <f t="shared" ref="F16:BQ16" si="8">+IF(F15="",CONCATENATE(F12,"-",F13,"- ",F14),CONCATENATE(F12,"-",F13,"-",F14,"-",F15))</f>
        <v>170-170-170-170</v>
      </c>
      <c r="G16" s="246" t="str">
        <f t="shared" si="8"/>
        <v>170-170-170-170</v>
      </c>
      <c r="H16" s="246" t="str">
        <f t="shared" si="8"/>
        <v>170-170-170-170</v>
      </c>
      <c r="I16" s="246" t="str">
        <f t="shared" si="8"/>
        <v>170-170-170-170</v>
      </c>
      <c r="J16" s="246" t="str">
        <f t="shared" si="8"/>
        <v>200-200-200-200</v>
      </c>
      <c r="K16" s="246" t="str">
        <f t="shared" si="8"/>
        <v>200-200-200-200</v>
      </c>
      <c r="L16" s="246" t="str">
        <f t="shared" si="8"/>
        <v>200-200-200-200</v>
      </c>
      <c r="M16" s="246" t="str">
        <f t="shared" si="8"/>
        <v>200-200-200-200</v>
      </c>
      <c r="N16" s="246" t="str">
        <f t="shared" si="8"/>
        <v>200-200-200-200</v>
      </c>
      <c r="O16" s="246" t="str">
        <f t="shared" si="8"/>
        <v>200-200-200-200</v>
      </c>
      <c r="P16" s="246" t="str">
        <f t="shared" si="8"/>
        <v>200-200-200-200</v>
      </c>
      <c r="Q16" s="246" t="str">
        <f t="shared" si="8"/>
        <v>200-200-200-200</v>
      </c>
      <c r="R16" s="246" t="str">
        <f t="shared" si="8"/>
        <v>200-200-200-200</v>
      </c>
      <c r="S16" s="246" t="str">
        <f t="shared" si="8"/>
        <v>200-200-200-200</v>
      </c>
      <c r="T16" s="246" t="str">
        <f t="shared" si="8"/>
        <v>200-200-200-200</v>
      </c>
      <c r="U16" s="246" t="str">
        <f t="shared" si="8"/>
        <v>200-200-200-200</v>
      </c>
      <c r="V16" s="246" t="str">
        <f t="shared" si="8"/>
        <v>200-200-200-200</v>
      </c>
      <c r="W16" s="246" t="str">
        <f t="shared" si="8"/>
        <v>200-200-200-200</v>
      </c>
      <c r="X16" s="246" t="str">
        <f t="shared" si="8"/>
        <v>200-200-200-200</v>
      </c>
      <c r="Y16" s="246" t="str">
        <f t="shared" si="8"/>
        <v>200-200-200-200</v>
      </c>
      <c r="Z16" s="246" t="str">
        <f t="shared" si="8"/>
        <v>200-200-200-200</v>
      </c>
      <c r="AA16" s="246" t="str">
        <f t="shared" si="8"/>
        <v>200-200-200-200</v>
      </c>
      <c r="AB16" s="246" t="str">
        <f t="shared" si="8"/>
        <v>200-200-200-200</v>
      </c>
      <c r="AC16" s="246" t="str">
        <f t="shared" si="8"/>
        <v>200-200-200-200</v>
      </c>
      <c r="AD16" s="246" t="str">
        <f t="shared" si="8"/>
        <v>200-200-200-200</v>
      </c>
      <c r="AE16" s="246" t="str">
        <f t="shared" si="8"/>
        <v>200-200-200-200</v>
      </c>
      <c r="AF16" s="246" t="str">
        <f t="shared" si="8"/>
        <v>200-200-200-200</v>
      </c>
      <c r="AG16" s="246" t="str">
        <f t="shared" si="8"/>
        <v>200-200-200-200</v>
      </c>
      <c r="AH16" s="246" t="str">
        <f t="shared" si="8"/>
        <v>200-200-200-200</v>
      </c>
      <c r="AI16" s="246" t="str">
        <f t="shared" si="8"/>
        <v>200-200-200-200</v>
      </c>
      <c r="AJ16" s="246" t="str">
        <f t="shared" si="8"/>
        <v>200-200-200-200</v>
      </c>
      <c r="AK16" s="246" t="str">
        <f t="shared" si="8"/>
        <v>200-200-200-200</v>
      </c>
      <c r="AL16" s="246" t="str">
        <f t="shared" si="8"/>
        <v>200-200-200-200</v>
      </c>
      <c r="AM16" s="246" t="str">
        <f t="shared" si="8"/>
        <v>200-200-200-200</v>
      </c>
      <c r="AN16" s="246" t="str">
        <f t="shared" si="8"/>
        <v>200-200-200-200</v>
      </c>
      <c r="AO16" s="246" t="str">
        <f t="shared" si="8"/>
        <v>200-200-200-200</v>
      </c>
      <c r="AP16" s="246" t="str">
        <f t="shared" si="8"/>
        <v>200-200-200-200</v>
      </c>
      <c r="AQ16" s="246" t="str">
        <f t="shared" si="8"/>
        <v>200-200-200-200</v>
      </c>
      <c r="AR16" s="246" t="str">
        <f t="shared" si="8"/>
        <v>200-200-200-200</v>
      </c>
      <c r="AS16" s="246" t="str">
        <f t="shared" si="8"/>
        <v>200-200-200-200</v>
      </c>
      <c r="AT16" s="246" t="str">
        <f t="shared" si="8"/>
        <v>200-200-200-200</v>
      </c>
      <c r="AU16" s="246" t="str">
        <f t="shared" si="8"/>
        <v>200-200-200-200</v>
      </c>
      <c r="AV16" s="246" t="str">
        <f t="shared" si="8"/>
        <v>200-200-200-200</v>
      </c>
      <c r="AW16" s="246" t="str">
        <f t="shared" si="8"/>
        <v>200-200-200-200</v>
      </c>
      <c r="AX16" s="246" t="str">
        <f t="shared" si="8"/>
        <v>200-200-200-200</v>
      </c>
      <c r="AY16" s="246" t="str">
        <f t="shared" si="8"/>
        <v>200-200-200-200</v>
      </c>
      <c r="AZ16" s="246" t="str">
        <f t="shared" si="8"/>
        <v>200-200-200-200</v>
      </c>
      <c r="BA16" s="246" t="str">
        <f t="shared" si="8"/>
        <v>200-200-200-200</v>
      </c>
      <c r="BB16" s="246" t="str">
        <f t="shared" si="8"/>
        <v>200-200-200-200</v>
      </c>
      <c r="BC16" s="246" t="str">
        <f t="shared" si="8"/>
        <v>200-200-200-200</v>
      </c>
      <c r="BD16" s="246" t="str">
        <f t="shared" si="8"/>
        <v>200-200-200-200</v>
      </c>
      <c r="BE16" s="246" t="str">
        <f t="shared" si="8"/>
        <v>200-200-200-200</v>
      </c>
      <c r="BF16" s="246" t="str">
        <f t="shared" si="8"/>
        <v>200-200-200-200</v>
      </c>
      <c r="BG16" s="246" t="str">
        <f t="shared" si="8"/>
        <v>200-200-200-200</v>
      </c>
      <c r="BH16" s="246" t="str">
        <f t="shared" si="8"/>
        <v>200-200-200-200</v>
      </c>
      <c r="BI16" s="246" t="str">
        <f t="shared" si="8"/>
        <v>200-200-200-200</v>
      </c>
      <c r="BJ16" s="246" t="str">
        <f t="shared" si="8"/>
        <v>200-200-200-200</v>
      </c>
      <c r="BK16" s="246" t="str">
        <f t="shared" si="8"/>
        <v>200-200-200-200</v>
      </c>
      <c r="BL16" s="246" t="str">
        <f t="shared" si="8"/>
        <v>200-200-200-200</v>
      </c>
      <c r="BM16" s="246" t="str">
        <f t="shared" si="8"/>
        <v>200-200-200-200</v>
      </c>
      <c r="BN16" s="246" t="str">
        <f t="shared" si="8"/>
        <v>200-200-200-200</v>
      </c>
      <c r="BO16" s="246" t="str">
        <f t="shared" si="8"/>
        <v>200-200-200-200</v>
      </c>
      <c r="BP16" s="246" t="str">
        <f t="shared" si="8"/>
        <v>200-200-200-200</v>
      </c>
      <c r="BQ16" s="246" t="str">
        <f t="shared" si="8"/>
        <v>200-200-200-200</v>
      </c>
      <c r="BR16" s="246" t="str">
        <f t="shared" ref="BR16:CF16" si="9">+IF(BR15="",CONCATENATE(BR12,"-",BR13,"- ",BR14),CONCATENATE(BR12,"-",BR13,"-",BR14,"-",BR15))</f>
        <v>200-200-200-200</v>
      </c>
      <c r="BS16" s="246" t="str">
        <f t="shared" si="9"/>
        <v>200-200-200-200</v>
      </c>
      <c r="BT16" s="246" t="str">
        <f t="shared" si="9"/>
        <v>200-200-200-200</v>
      </c>
      <c r="BU16" s="246" t="str">
        <f t="shared" si="9"/>
        <v>200-200-200-200</v>
      </c>
      <c r="BV16" s="246" t="str">
        <f t="shared" si="9"/>
        <v>200-200-200-200</v>
      </c>
      <c r="BW16" s="246" t="str">
        <f t="shared" si="9"/>
        <v>200-200-200-200</v>
      </c>
      <c r="BX16" s="246" t="str">
        <f t="shared" si="9"/>
        <v>200-200-200-200</v>
      </c>
      <c r="BY16" s="246" t="str">
        <f t="shared" si="9"/>
        <v>200-200-200-200</v>
      </c>
      <c r="BZ16" s="246" t="str">
        <f t="shared" si="9"/>
        <v>200-200-200-200</v>
      </c>
      <c r="CA16" s="246" t="str">
        <f t="shared" si="9"/>
        <v>200-200-200-200</v>
      </c>
      <c r="CB16" s="246" t="str">
        <f t="shared" si="9"/>
        <v>200-200-200-200</v>
      </c>
      <c r="CC16" s="246" t="str">
        <f t="shared" si="9"/>
        <v>200-200-200-200</v>
      </c>
      <c r="CD16" s="246" t="str">
        <f t="shared" si="9"/>
        <v>200-200-200-200</v>
      </c>
      <c r="CE16" s="246" t="str">
        <f t="shared" si="9"/>
        <v>200-200-200-200</v>
      </c>
      <c r="CF16" s="246" t="str">
        <f t="shared" si="9"/>
        <v>200-200-200-200</v>
      </c>
    </row>
    <row r="17" spans="2:84" ht="17.25" thickBot="1" x14ac:dyDescent="0.35">
      <c r="C17" s="736"/>
      <c r="D17" s="232" t="s">
        <v>161</v>
      </c>
      <c r="E17" s="885"/>
      <c r="F17" s="259"/>
      <c r="G17" s="259"/>
      <c r="H17" s="259"/>
      <c r="I17" s="259"/>
      <c r="J17" s="259">
        <v>16</v>
      </c>
      <c r="K17" s="259">
        <v>24</v>
      </c>
      <c r="L17" s="259">
        <v>24</v>
      </c>
      <c r="M17" s="259">
        <v>24</v>
      </c>
      <c r="N17" s="259">
        <v>8</v>
      </c>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row>
    <row r="18" spans="2:84" ht="17.25" thickBot="1" x14ac:dyDescent="0.35">
      <c r="C18" s="736"/>
      <c r="D18" s="231" t="s">
        <v>171</v>
      </c>
      <c r="E18" s="197">
        <f>+IF(E2=0,"",E17)</f>
        <v>0</v>
      </c>
      <c r="F18" s="197">
        <f>+IF(F2=0,"",F17+E18)</f>
        <v>0</v>
      </c>
      <c r="G18" s="197">
        <f t="shared" ref="G18:BR18" si="10">+IF(G2=0,"",G17+F18)</f>
        <v>0</v>
      </c>
      <c r="H18" s="197">
        <f t="shared" si="10"/>
        <v>0</v>
      </c>
      <c r="I18" s="197">
        <f t="shared" si="10"/>
        <v>0</v>
      </c>
      <c r="J18" s="197">
        <f t="shared" si="10"/>
        <v>16</v>
      </c>
      <c r="K18" s="197">
        <f t="shared" si="10"/>
        <v>40</v>
      </c>
      <c r="L18" s="197">
        <f t="shared" si="10"/>
        <v>64</v>
      </c>
      <c r="M18" s="197">
        <f t="shared" si="10"/>
        <v>88</v>
      </c>
      <c r="N18" s="197">
        <f t="shared" si="10"/>
        <v>96</v>
      </c>
      <c r="O18" s="197">
        <f t="shared" si="10"/>
        <v>96</v>
      </c>
      <c r="P18" s="197">
        <f t="shared" si="10"/>
        <v>96</v>
      </c>
      <c r="Q18" s="197" t="str">
        <f t="shared" si="10"/>
        <v/>
      </c>
      <c r="R18" s="197" t="str">
        <f t="shared" si="10"/>
        <v/>
      </c>
      <c r="S18" s="197" t="str">
        <f t="shared" si="10"/>
        <v/>
      </c>
      <c r="T18" s="197" t="str">
        <f t="shared" si="10"/>
        <v/>
      </c>
      <c r="U18" s="197" t="str">
        <f t="shared" si="10"/>
        <v/>
      </c>
      <c r="V18" s="197" t="str">
        <f t="shared" si="10"/>
        <v/>
      </c>
      <c r="W18" s="197" t="str">
        <f t="shared" si="10"/>
        <v/>
      </c>
      <c r="X18" s="197" t="str">
        <f t="shared" si="10"/>
        <v/>
      </c>
      <c r="Y18" s="197" t="str">
        <f t="shared" si="10"/>
        <v/>
      </c>
      <c r="Z18" s="197" t="str">
        <f t="shared" si="10"/>
        <v/>
      </c>
      <c r="AA18" s="197" t="str">
        <f t="shared" si="10"/>
        <v/>
      </c>
      <c r="AB18" s="197" t="str">
        <f t="shared" si="10"/>
        <v/>
      </c>
      <c r="AC18" s="197" t="str">
        <f t="shared" si="10"/>
        <v/>
      </c>
      <c r="AD18" s="197" t="str">
        <f t="shared" si="10"/>
        <v/>
      </c>
      <c r="AE18" s="197" t="str">
        <f t="shared" si="10"/>
        <v/>
      </c>
      <c r="AF18" s="197" t="str">
        <f t="shared" si="10"/>
        <v/>
      </c>
      <c r="AG18" s="197" t="str">
        <f t="shared" si="10"/>
        <v/>
      </c>
      <c r="AH18" s="197" t="str">
        <f t="shared" si="10"/>
        <v/>
      </c>
      <c r="AI18" s="197" t="str">
        <f t="shared" si="10"/>
        <v/>
      </c>
      <c r="AJ18" s="197" t="str">
        <f t="shared" si="10"/>
        <v/>
      </c>
      <c r="AK18" s="197" t="str">
        <f t="shared" si="10"/>
        <v/>
      </c>
      <c r="AL18" s="197" t="str">
        <f t="shared" si="10"/>
        <v/>
      </c>
      <c r="AM18" s="197" t="str">
        <f t="shared" si="10"/>
        <v/>
      </c>
      <c r="AN18" s="197" t="str">
        <f t="shared" si="10"/>
        <v/>
      </c>
      <c r="AO18" s="197" t="str">
        <f t="shared" si="10"/>
        <v/>
      </c>
      <c r="AP18" s="197" t="str">
        <f t="shared" si="10"/>
        <v/>
      </c>
      <c r="AQ18" s="197" t="str">
        <f t="shared" si="10"/>
        <v/>
      </c>
      <c r="AR18" s="197" t="str">
        <f t="shared" si="10"/>
        <v/>
      </c>
      <c r="AS18" s="197" t="str">
        <f t="shared" si="10"/>
        <v/>
      </c>
      <c r="AT18" s="197" t="str">
        <f t="shared" si="10"/>
        <v/>
      </c>
      <c r="AU18" s="197" t="str">
        <f t="shared" si="10"/>
        <v/>
      </c>
      <c r="AV18" s="197" t="str">
        <f t="shared" si="10"/>
        <v/>
      </c>
      <c r="AW18" s="197" t="str">
        <f t="shared" si="10"/>
        <v/>
      </c>
      <c r="AX18" s="197" t="str">
        <f t="shared" si="10"/>
        <v/>
      </c>
      <c r="AY18" s="197" t="str">
        <f t="shared" si="10"/>
        <v/>
      </c>
      <c r="AZ18" s="197" t="str">
        <f t="shared" si="10"/>
        <v/>
      </c>
      <c r="BA18" s="197" t="str">
        <f t="shared" si="10"/>
        <v/>
      </c>
      <c r="BB18" s="197" t="str">
        <f t="shared" si="10"/>
        <v/>
      </c>
      <c r="BC18" s="197" t="str">
        <f t="shared" si="10"/>
        <v/>
      </c>
      <c r="BD18" s="197" t="str">
        <f t="shared" si="10"/>
        <v/>
      </c>
      <c r="BE18" s="197" t="str">
        <f t="shared" si="10"/>
        <v/>
      </c>
      <c r="BF18" s="197" t="str">
        <f t="shared" si="10"/>
        <v/>
      </c>
      <c r="BG18" s="197" t="str">
        <f t="shared" si="10"/>
        <v/>
      </c>
      <c r="BH18" s="197" t="str">
        <f t="shared" si="10"/>
        <v/>
      </c>
      <c r="BI18" s="197" t="str">
        <f t="shared" si="10"/>
        <v/>
      </c>
      <c r="BJ18" s="197" t="str">
        <f t="shared" si="10"/>
        <v/>
      </c>
      <c r="BK18" s="197" t="str">
        <f t="shared" si="10"/>
        <v/>
      </c>
      <c r="BL18" s="197" t="str">
        <f t="shared" si="10"/>
        <v/>
      </c>
      <c r="BM18" s="197" t="str">
        <f t="shared" si="10"/>
        <v/>
      </c>
      <c r="BN18" s="197" t="str">
        <f t="shared" si="10"/>
        <v/>
      </c>
      <c r="BO18" s="197" t="str">
        <f t="shared" si="10"/>
        <v/>
      </c>
      <c r="BP18" s="197" t="str">
        <f t="shared" si="10"/>
        <v/>
      </c>
      <c r="BQ18" s="197" t="str">
        <f t="shared" si="10"/>
        <v/>
      </c>
      <c r="BR18" s="197" t="str">
        <f t="shared" si="10"/>
        <v/>
      </c>
      <c r="BS18" s="197" t="str">
        <f t="shared" ref="BS18:CF18" si="11">+IF(BS2=0,"",BS17+BR18)</f>
        <v/>
      </c>
      <c r="BT18" s="197" t="str">
        <f t="shared" si="11"/>
        <v/>
      </c>
      <c r="BU18" s="197" t="str">
        <f t="shared" si="11"/>
        <v/>
      </c>
      <c r="BV18" s="197" t="str">
        <f t="shared" si="11"/>
        <v/>
      </c>
      <c r="BW18" s="197" t="str">
        <f t="shared" si="11"/>
        <v/>
      </c>
      <c r="BX18" s="197" t="str">
        <f t="shared" si="11"/>
        <v/>
      </c>
      <c r="BY18" s="197" t="str">
        <f t="shared" si="11"/>
        <v/>
      </c>
      <c r="BZ18" s="197" t="str">
        <f t="shared" si="11"/>
        <v/>
      </c>
      <c r="CA18" s="197" t="str">
        <f t="shared" si="11"/>
        <v/>
      </c>
      <c r="CB18" s="197" t="str">
        <f t="shared" si="11"/>
        <v/>
      </c>
      <c r="CC18" s="197" t="str">
        <f t="shared" si="11"/>
        <v/>
      </c>
      <c r="CD18" s="197" t="str">
        <f t="shared" si="11"/>
        <v/>
      </c>
      <c r="CE18" s="197" t="str">
        <f t="shared" si="11"/>
        <v/>
      </c>
      <c r="CF18" s="197" t="str">
        <f t="shared" si="11"/>
        <v/>
      </c>
    </row>
    <row r="19" spans="2:84" ht="12" customHeight="1" thickBot="1" x14ac:dyDescent="0.35">
      <c r="B19" s="700">
        <v>1</v>
      </c>
      <c r="E19" s="701">
        <v>1</v>
      </c>
      <c r="F19" s="701">
        <v>2</v>
      </c>
      <c r="G19" s="701">
        <v>3</v>
      </c>
      <c r="H19" s="701">
        <v>4</v>
      </c>
      <c r="I19" s="701">
        <v>5</v>
      </c>
      <c r="J19" s="701">
        <v>6</v>
      </c>
      <c r="K19" s="701">
        <v>7</v>
      </c>
      <c r="L19" s="701">
        <v>8</v>
      </c>
      <c r="M19" s="701">
        <v>9</v>
      </c>
      <c r="N19" s="701">
        <v>10</v>
      </c>
      <c r="O19" s="701">
        <v>11</v>
      </c>
      <c r="P19" s="701">
        <v>12</v>
      </c>
      <c r="Q19" s="701">
        <v>13</v>
      </c>
      <c r="R19" s="701">
        <v>14</v>
      </c>
      <c r="S19" s="701">
        <v>15</v>
      </c>
      <c r="T19" s="701">
        <v>16</v>
      </c>
      <c r="U19" s="701">
        <v>17</v>
      </c>
      <c r="V19" s="701">
        <v>18</v>
      </c>
      <c r="W19" s="701">
        <v>19</v>
      </c>
      <c r="X19" s="701">
        <v>20</v>
      </c>
      <c r="Y19" s="701">
        <v>21</v>
      </c>
      <c r="Z19" s="701">
        <v>22</v>
      </c>
      <c r="AA19" s="701">
        <v>23</v>
      </c>
      <c r="AB19" s="701">
        <v>24</v>
      </c>
      <c r="AC19" s="701">
        <v>25</v>
      </c>
      <c r="AD19" s="701">
        <v>26</v>
      </c>
      <c r="AE19" s="701">
        <v>27</v>
      </c>
      <c r="AF19" s="701">
        <v>28</v>
      </c>
      <c r="AG19" s="701">
        <v>29</v>
      </c>
      <c r="AH19" s="701">
        <v>30</v>
      </c>
      <c r="AI19" s="701">
        <v>31</v>
      </c>
      <c r="AJ19" s="701">
        <v>32</v>
      </c>
      <c r="AK19" s="701">
        <v>33</v>
      </c>
      <c r="AL19" s="701">
        <v>34</v>
      </c>
      <c r="AM19" s="701">
        <v>35</v>
      </c>
      <c r="AN19" s="701">
        <v>36</v>
      </c>
      <c r="AO19" s="701">
        <v>37</v>
      </c>
      <c r="AP19" s="701">
        <v>38</v>
      </c>
      <c r="AQ19" s="701">
        <v>39</v>
      </c>
      <c r="AR19" s="701">
        <v>40</v>
      </c>
      <c r="AS19" s="701">
        <v>41</v>
      </c>
      <c r="AT19" s="701">
        <v>42</v>
      </c>
      <c r="AU19" s="701">
        <v>43</v>
      </c>
      <c r="AV19" s="701">
        <v>44</v>
      </c>
      <c r="AW19" s="701">
        <v>45</v>
      </c>
      <c r="AX19" s="701">
        <v>46</v>
      </c>
      <c r="AY19" s="701">
        <v>47</v>
      </c>
      <c r="AZ19" s="701">
        <v>48</v>
      </c>
      <c r="BA19" s="701">
        <v>49</v>
      </c>
      <c r="BB19" s="701">
        <v>50</v>
      </c>
      <c r="BC19" s="701">
        <v>51</v>
      </c>
      <c r="BD19" s="701">
        <v>52</v>
      </c>
      <c r="BE19" s="701">
        <v>53</v>
      </c>
      <c r="BF19" s="701">
        <v>54</v>
      </c>
      <c r="BG19" s="701">
        <v>55</v>
      </c>
      <c r="BH19" s="701">
        <v>56</v>
      </c>
      <c r="BI19" s="701">
        <v>57</v>
      </c>
      <c r="BJ19" s="701">
        <v>58</v>
      </c>
      <c r="BK19" s="701">
        <v>59</v>
      </c>
      <c r="BL19" s="701">
        <v>60</v>
      </c>
      <c r="BM19" s="701">
        <v>61</v>
      </c>
      <c r="BN19" s="701">
        <v>62</v>
      </c>
      <c r="BO19" s="701">
        <v>63</v>
      </c>
      <c r="BP19" s="701">
        <v>64</v>
      </c>
      <c r="BQ19" s="701">
        <v>65</v>
      </c>
      <c r="BR19" s="701">
        <v>66</v>
      </c>
      <c r="BS19" s="701">
        <v>67</v>
      </c>
      <c r="BT19" s="701">
        <v>68</v>
      </c>
      <c r="BU19" s="701">
        <v>69</v>
      </c>
      <c r="BV19" s="701">
        <v>70</v>
      </c>
      <c r="BW19" s="701">
        <v>71</v>
      </c>
      <c r="BX19" s="701">
        <v>72</v>
      </c>
      <c r="BY19" s="701">
        <v>73</v>
      </c>
      <c r="BZ19" s="701">
        <v>74</v>
      </c>
      <c r="CA19" s="701">
        <v>75</v>
      </c>
      <c r="CB19" s="701">
        <v>76</v>
      </c>
      <c r="CC19" s="701">
        <v>77</v>
      </c>
      <c r="CD19" s="701">
        <v>78</v>
      </c>
      <c r="CE19" s="701">
        <v>79</v>
      </c>
      <c r="CF19" s="701">
        <v>80</v>
      </c>
    </row>
    <row r="20" spans="2:84" ht="16.149999999999999" customHeight="1" thickBot="1" x14ac:dyDescent="0.35">
      <c r="B20" s="700">
        <v>2</v>
      </c>
      <c r="C20" s="972" t="s">
        <v>189</v>
      </c>
      <c r="D20" s="233" t="s">
        <v>172</v>
      </c>
      <c r="E20" s="250"/>
      <c r="F20" s="250"/>
      <c r="G20" s="881"/>
      <c r="H20" s="250"/>
      <c r="I20" s="881"/>
      <c r="J20" s="250">
        <v>1720</v>
      </c>
      <c r="K20" s="881">
        <v>1720</v>
      </c>
      <c r="L20" s="250">
        <v>1740</v>
      </c>
      <c r="M20" s="250">
        <v>1740</v>
      </c>
      <c r="N20" s="250">
        <v>1740</v>
      </c>
      <c r="O20" s="250"/>
      <c r="P20" s="250"/>
      <c r="Q20" s="250"/>
      <c r="R20" s="250"/>
      <c r="S20" s="250"/>
      <c r="T20" s="250"/>
      <c r="U20" s="250"/>
      <c r="V20" s="250"/>
      <c r="W20" s="250"/>
      <c r="X20" s="250"/>
      <c r="Y20" s="250"/>
      <c r="Z20" s="250"/>
      <c r="AA20" s="250"/>
      <c r="AB20" s="250"/>
      <c r="AC20" s="250"/>
      <c r="AD20" s="250"/>
      <c r="AE20" s="250"/>
      <c r="AF20" s="250"/>
      <c r="AG20" s="250"/>
      <c r="AH20" s="250"/>
      <c r="AI20" s="250"/>
      <c r="AJ20" s="250"/>
      <c r="AK20" s="250"/>
      <c r="AL20" s="250"/>
      <c r="AM20" s="250"/>
      <c r="AN20" s="250"/>
      <c r="AO20" s="250"/>
      <c r="AP20" s="250"/>
      <c r="AQ20" s="250"/>
      <c r="AR20" s="250"/>
      <c r="AS20" s="250"/>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c r="BW20" s="250"/>
      <c r="BX20" s="250"/>
      <c r="BY20" s="250"/>
      <c r="BZ20" s="250"/>
      <c r="CA20" s="250"/>
      <c r="CB20" s="250"/>
      <c r="CC20" s="250"/>
      <c r="CD20" s="250"/>
      <c r="CE20" s="250"/>
      <c r="CF20" s="250"/>
    </row>
    <row r="21" spans="2:84" ht="16.149999999999999" customHeight="1" thickBot="1" x14ac:dyDescent="0.35">
      <c r="B21" s="700">
        <v>3</v>
      </c>
      <c r="C21" s="972"/>
      <c r="D21" s="233" t="s">
        <v>173</v>
      </c>
      <c r="E21" s="250"/>
      <c r="F21" s="250"/>
      <c r="G21" s="881"/>
      <c r="H21" s="250"/>
      <c r="I21" s="881"/>
      <c r="J21" s="250">
        <v>1710</v>
      </c>
      <c r="K21" s="881">
        <v>1710</v>
      </c>
      <c r="L21" s="250">
        <v>1730</v>
      </c>
      <c r="M21" s="250">
        <v>1730</v>
      </c>
      <c r="N21" s="250">
        <v>1730</v>
      </c>
      <c r="O21" s="250"/>
      <c r="P21" s="250"/>
      <c r="Q21" s="250"/>
      <c r="R21" s="250"/>
      <c r="S21" s="250"/>
      <c r="T21" s="250"/>
      <c r="U21" s="250"/>
      <c r="V21" s="250"/>
      <c r="W21" s="250"/>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c r="BW21" s="250"/>
      <c r="BX21" s="250"/>
      <c r="BY21" s="250"/>
      <c r="BZ21" s="250"/>
      <c r="CA21" s="250"/>
      <c r="CB21" s="250"/>
      <c r="CC21" s="250"/>
      <c r="CD21" s="250"/>
      <c r="CE21" s="250"/>
      <c r="CF21" s="250"/>
    </row>
    <row r="22" spans="2:84" ht="16.149999999999999" customHeight="1" thickBot="1" x14ac:dyDescent="0.35">
      <c r="B22" s="700">
        <v>4</v>
      </c>
      <c r="C22" s="972"/>
      <c r="D22" s="233" t="s">
        <v>250</v>
      </c>
      <c r="E22" s="249">
        <f>+IF(SUM(E121:E130)=0,0,IF(E5='Base Datos'!$V$21,E131,E132))</f>
        <v>0</v>
      </c>
      <c r="F22" s="249">
        <f>+IF(SUM(F121:F130)=0,0,IF(F5='Base Datos'!$V$21,F131,F132))</f>
        <v>0</v>
      </c>
      <c r="G22" s="249">
        <f>+IF(SUM(G121:G130)=0,0,IF(G5='Base Datos'!$V$21,G131,G132))</f>
        <v>0</v>
      </c>
      <c r="H22" s="249">
        <f>+IF(SUM(H121:H130)=0,0,IF(H5='Base Datos'!$V$21,H131,H132))</f>
        <v>0</v>
      </c>
      <c r="I22" s="249">
        <f>+IF(SUM(I121:I130)=0,0,IF(I5='Base Datos'!$V$21,I131,I132))</f>
        <v>0</v>
      </c>
      <c r="J22" s="249">
        <f>+IF(SUM(J121:J130)=0,0,IF(J5='Base Datos'!$V$21,J131,J132))</f>
        <v>1960</v>
      </c>
      <c r="K22" s="249">
        <f>+IF(SUM(K121:K130)=0,0,IF(K5='Base Datos'!$V$21,K131,K132))</f>
        <v>1900.0000000000002</v>
      </c>
      <c r="L22" s="249">
        <f>+IF(SUM(L121:L130)=0,0,IF(L5='Base Datos'!$V$21,L131,L132))</f>
        <v>1880.0000000000002</v>
      </c>
      <c r="M22" s="249">
        <f>+IF(SUM(M121:M130)=0,0,IF(M5='Base Datos'!$V$21,M131,M132))</f>
        <v>1870</v>
      </c>
      <c r="N22" s="249">
        <f>+IF(SUM(N121:N130)=0,0,IF(N5='Base Datos'!$V$21,N131,N132))</f>
        <v>1869.9999999999998</v>
      </c>
      <c r="O22" s="249">
        <f>+IF(SUM(O121:O130)=0,0,IF(O5='Base Datos'!$V$21,O131,O132))</f>
        <v>0</v>
      </c>
      <c r="P22" s="249">
        <f>+IF(SUM(P121:P130)=0,0,IF(P5='Base Datos'!$V$21,P131,P132))</f>
        <v>0</v>
      </c>
      <c r="Q22" s="249">
        <f>+IF(SUM(Q121:Q130)=0,0,IF(Q5='Base Datos'!$V$21,Q131,Q132))</f>
        <v>0</v>
      </c>
      <c r="R22" s="249">
        <f>+IF(SUM(R121:R130)=0,0,IF(R5='Base Datos'!$V$21,R131,R132))</f>
        <v>0</v>
      </c>
      <c r="S22" s="249">
        <f>+IF(SUM(S121:S130)=0,0,IF(S5='Base Datos'!$V$21,S131,S132))</f>
        <v>0</v>
      </c>
      <c r="T22" s="249">
        <f>+IF(SUM(T121:T130)=0,0,IF(T5='Base Datos'!$V$21,T131,T132))</f>
        <v>0</v>
      </c>
      <c r="U22" s="249">
        <f>+IF(SUM(U121:U130)=0,0,IF(U5='Base Datos'!$V$21,U131,U132))</f>
        <v>0</v>
      </c>
      <c r="V22" s="249">
        <f>+IF(SUM(V121:V130)=0,0,IF(V5='Base Datos'!$V$21,V131,V132))</f>
        <v>0</v>
      </c>
      <c r="W22" s="249">
        <f>+IF(SUM(W121:W130)=0,0,IF(W5='Base Datos'!$V$21,W131,W132))</f>
        <v>0</v>
      </c>
      <c r="X22" s="249">
        <f>+IF(SUM(X121:X130)=0,0,IF(X5='Base Datos'!$V$21,X131,X132))</f>
        <v>0</v>
      </c>
      <c r="Y22" s="249">
        <f>+IF(SUM(Y121:Y130)=0,0,IF(Y5='Base Datos'!$V$21,Y131,Y132))</f>
        <v>0</v>
      </c>
      <c r="Z22" s="249">
        <f>+IF(SUM(Z121:Z130)=0,0,IF(Z5='Base Datos'!$V$21,Z131,Z132))</f>
        <v>0</v>
      </c>
      <c r="AA22" s="249">
        <f>+IF(SUM(AA121:AA130)=0,0,IF(AA5='Base Datos'!$V$21,AA131,AA132))</f>
        <v>0</v>
      </c>
      <c r="AB22" s="249">
        <f>+IF(SUM(AB121:AB130)=0,0,IF(AB5='Base Datos'!$V$21,AB131,AB132))</f>
        <v>0</v>
      </c>
      <c r="AC22" s="249">
        <f>+IF(SUM(AC121:AC130)=0,0,IF(AC5='Base Datos'!$V$21,AC131,AC132))</f>
        <v>0</v>
      </c>
      <c r="AD22" s="249">
        <f>+IF(SUM(AD121:AD130)=0,0,IF(AD5='Base Datos'!$V$21,AD131,AD132))</f>
        <v>0</v>
      </c>
      <c r="AE22" s="249">
        <f>+IF(SUM(AE121:AE130)=0,0,IF(AE5='Base Datos'!$V$21,AE131,AE132))</f>
        <v>0</v>
      </c>
      <c r="AF22" s="249">
        <f>+IF(SUM(AF121:AF130)=0,0,IF(AF5='Base Datos'!$V$21,AF131,AF132))</f>
        <v>0</v>
      </c>
      <c r="AG22" s="249">
        <f>+IF(SUM(AG121:AG130)=0,0,IF(AG5='Base Datos'!$V$21,AG131,AG132))</f>
        <v>0</v>
      </c>
      <c r="AH22" s="249">
        <f>+IF(SUM(AH121:AH130)=0,0,IF(AH5='Base Datos'!$V$21,AH131,AH132))</f>
        <v>0</v>
      </c>
      <c r="AI22" s="249">
        <f>+IF(SUM(AI121:AI130)=0,0,IF(AI5='Base Datos'!$V$21,AI131,AI132))</f>
        <v>0</v>
      </c>
      <c r="AJ22" s="249">
        <f>+IF(SUM(AJ121:AJ130)=0,0,IF(AJ5='Base Datos'!$V$21,AJ131,AJ132))</f>
        <v>0</v>
      </c>
      <c r="AK22" s="249">
        <f>+IF(SUM(AK121:AK130)=0,0,IF(AK5='Base Datos'!$V$21,AK131,AK132))</f>
        <v>0</v>
      </c>
      <c r="AL22" s="249">
        <f>+IF(SUM(AL121:AL130)=0,0,IF(AL5='Base Datos'!$V$21,AL131,AL132))</f>
        <v>0</v>
      </c>
      <c r="AM22" s="249">
        <f>+IF(SUM(AM121:AM130)=0,0,IF(AM5='Base Datos'!$V$21,AM131,AM132))</f>
        <v>0</v>
      </c>
      <c r="AN22" s="249">
        <f>+IF(SUM(AN121:AN130)=0,0,IF(AN5='Base Datos'!$V$21,AN131,AN132))</f>
        <v>0</v>
      </c>
      <c r="AO22" s="249">
        <f>+IF(SUM(AO121:AO130)=0,0,IF(AO5='Base Datos'!$V$21,AO131,AO132))</f>
        <v>0</v>
      </c>
      <c r="AP22" s="249">
        <f>+IF(SUM(AP121:AP130)=0,0,IF(AP5='Base Datos'!$V$21,AP131,AP132))</f>
        <v>0</v>
      </c>
      <c r="AQ22" s="249">
        <f>+IF(SUM(AQ121:AQ130)=0,0,IF(AQ5='Base Datos'!$V$21,AQ131,AQ132))</f>
        <v>0</v>
      </c>
      <c r="AR22" s="249">
        <f>+IF(SUM(AR121:AR130)=0,0,IF(AR5='Base Datos'!$V$21,AR131,AR132))</f>
        <v>0</v>
      </c>
      <c r="AS22" s="249">
        <f>+IF(SUM(AS121:AS130)=0,0,IF(AS5='Base Datos'!$V$21,AS131,AS132))</f>
        <v>0</v>
      </c>
      <c r="AT22" s="249">
        <f>+IF(SUM(AT121:AT130)=0,0,IF(AT5='Base Datos'!$V$21,AT131,AT132))</f>
        <v>0</v>
      </c>
      <c r="AU22" s="249">
        <f>+IF(SUM(AU121:AU130)=0,0,IF(AU5='Base Datos'!$V$21,AU131,AU132))</f>
        <v>0</v>
      </c>
      <c r="AV22" s="249">
        <f>+IF(SUM(AV121:AV130)=0,0,IF(AV5='Base Datos'!$V$21,AV131,AV132))</f>
        <v>0</v>
      </c>
      <c r="AW22" s="249">
        <f>+IF(SUM(AW121:AW130)=0,0,IF(AW5='Base Datos'!$V$21,AW131,AW132))</f>
        <v>0</v>
      </c>
      <c r="AX22" s="249">
        <f>+IF(SUM(AX121:AX130)=0,0,IF(AX5='Base Datos'!$V$21,AX131,AX132))</f>
        <v>0</v>
      </c>
      <c r="AY22" s="249">
        <f>+IF(SUM(AY121:AY130)=0,0,IF(AY5='Base Datos'!$V$21,AY131,AY132))</f>
        <v>0</v>
      </c>
      <c r="AZ22" s="249">
        <f>+IF(SUM(AZ121:AZ130)=0,0,IF(AZ5='Base Datos'!$V$21,AZ131,AZ132))</f>
        <v>0</v>
      </c>
      <c r="BA22" s="249">
        <f>+IF(SUM(BA121:BA130)=0,0,IF(BA5='Base Datos'!$V$21,BA131,BA132))</f>
        <v>0</v>
      </c>
      <c r="BB22" s="249">
        <f>+IF(SUM(BB121:BB130)=0,0,IF(BB5='Base Datos'!$V$21,BB131,BB132))</f>
        <v>0</v>
      </c>
      <c r="BC22" s="249">
        <f>+IF(SUM(BC121:BC130)=0,0,IF(BC5='Base Datos'!$V$21,BC131,BC132))</f>
        <v>0</v>
      </c>
      <c r="BD22" s="249">
        <f>+IF(SUM(BD121:BD130)=0,0,IF(BD5='Base Datos'!$V$21,BD131,BD132))</f>
        <v>0</v>
      </c>
      <c r="BE22" s="249">
        <f>+IF(SUM(BE121:BE130)=0,0,IF(BE5='Base Datos'!$V$21,BE131,BE132))</f>
        <v>0</v>
      </c>
      <c r="BF22" s="249">
        <f>+IF(SUM(BF121:BF130)=0,0,IF(BF5='Base Datos'!$V$21,BF131,BF132))</f>
        <v>0</v>
      </c>
      <c r="BG22" s="249">
        <f>+IF(SUM(BG121:BG130)=0,0,IF(BG5='Base Datos'!$V$21,BG131,BG132))</f>
        <v>0</v>
      </c>
      <c r="BH22" s="249">
        <f>+IF(SUM(BH121:BH130)=0,0,IF(BH5='Base Datos'!$V$21,BH131,BH132))</f>
        <v>0</v>
      </c>
      <c r="BI22" s="249">
        <f>+IF(SUM(BI121:BI130)=0,0,IF(BI5='Base Datos'!$V$21,BI131,BI132))</f>
        <v>0</v>
      </c>
      <c r="BJ22" s="249">
        <f>+IF(SUM(BJ121:BJ130)=0,0,IF(BJ5='Base Datos'!$V$21,BJ131,BJ132))</f>
        <v>0</v>
      </c>
      <c r="BK22" s="249">
        <f>+IF(SUM(BK121:BK130)=0,0,IF(BK5='Base Datos'!$V$21,BK131,BK132))</f>
        <v>0</v>
      </c>
      <c r="BL22" s="249">
        <f>+IF(SUM(BL121:BL130)=0,0,IF(BL5='Base Datos'!$V$21,BL131,BL132))</f>
        <v>0</v>
      </c>
      <c r="BM22" s="249">
        <f>+IF(SUM(BM121:BM130)=0,0,IF(BM5='Base Datos'!$V$21,BM131,BM132))</f>
        <v>0</v>
      </c>
      <c r="BN22" s="249">
        <f>+IF(SUM(BN121:BN130)=0,0,IF(BN5='Base Datos'!$V$21,BN131,BN132))</f>
        <v>0</v>
      </c>
      <c r="BO22" s="249">
        <f>+IF(SUM(BO121:BO130)=0,0,IF(BO5='Base Datos'!$V$21,BO131,BO132))</f>
        <v>0</v>
      </c>
      <c r="BP22" s="249">
        <f>+IF(SUM(BP121:BP130)=0,0,IF(BP5='Base Datos'!$V$21,BP131,BP132))</f>
        <v>0</v>
      </c>
      <c r="BQ22" s="249">
        <f>+IF(SUM(BQ121:BQ130)=0,0,IF(BQ5='Base Datos'!$V$21,BQ131,BQ132))</f>
        <v>0</v>
      </c>
      <c r="BR22" s="249">
        <f>+IF(SUM(BR121:BR130)=0,0,IF(BR5='Base Datos'!$V$21,BR131,BR132))</f>
        <v>0</v>
      </c>
      <c r="BS22" s="249">
        <f>+IF(SUM(BS121:BS130)=0,0,IF(BS5='Base Datos'!$V$21,BS131,BS132))</f>
        <v>0</v>
      </c>
      <c r="BT22" s="249">
        <f>+IF(SUM(BT121:BT130)=0,0,IF(BT5='Base Datos'!$V$21,BT131,BT132))</f>
        <v>0</v>
      </c>
      <c r="BU22" s="249">
        <f>+IF(SUM(BU121:BU130)=0,0,IF(BU5='Base Datos'!$V$21,BU131,BU132))</f>
        <v>0</v>
      </c>
      <c r="BV22" s="249">
        <f>+IF(SUM(BV121:BV130)=0,0,IF(BV5='Base Datos'!$V$21,BV131,BV132))</f>
        <v>0</v>
      </c>
      <c r="BW22" s="249">
        <f>+IF(SUM(BW121:BW130)=0,0,IF(BW5='Base Datos'!$V$21,BW131,BW132))</f>
        <v>0</v>
      </c>
      <c r="BX22" s="249">
        <f>+IF(SUM(BX121:BX130)=0,0,IF(BX5='Base Datos'!$V$21,BX131,BX132))</f>
        <v>0</v>
      </c>
      <c r="BY22" s="249">
        <f>+IF(SUM(BY121:BY130)=0,0,IF(BY5='Base Datos'!$V$21,BY131,BY132))</f>
        <v>0</v>
      </c>
      <c r="BZ22" s="249">
        <f>+IF(SUM(BZ121:BZ130)=0,0,IF(BZ5='Base Datos'!$V$21,BZ131,BZ132))</f>
        <v>0</v>
      </c>
      <c r="CA22" s="249">
        <f>+IF(SUM(CA121:CA130)=0,0,IF(CA5='Base Datos'!$V$21,CA131,CA132))</f>
        <v>0</v>
      </c>
      <c r="CB22" s="249">
        <f>+IF(SUM(CB121:CB130)=0,0,IF(CB5='Base Datos'!$V$21,CB131,CB132))</f>
        <v>0</v>
      </c>
      <c r="CC22" s="249">
        <f>+IF(SUM(CC121:CC130)=0,0,IF(CC5='Base Datos'!$V$21,CC131,CC132))</f>
        <v>0</v>
      </c>
      <c r="CD22" s="249">
        <f>+IF(SUM(CD121:CD130)=0,0,IF(CD5='Base Datos'!$V$21,CD131,CD132))</f>
        <v>0</v>
      </c>
      <c r="CE22" s="249">
        <f>+IF(SUM(CE121:CE130)=0,0,IF(CE5='Base Datos'!$V$21,CE131,CE132))</f>
        <v>0</v>
      </c>
      <c r="CF22" s="249">
        <f>+IF(SUM(CF121:CF130)=0,0,IF(CF5='Base Datos'!$V$21,CF131,CF132))</f>
        <v>0</v>
      </c>
    </row>
    <row r="23" spans="2:84" ht="12" customHeight="1" thickBot="1" x14ac:dyDescent="0.35">
      <c r="B23" s="700">
        <v>1</v>
      </c>
      <c r="C23" s="755"/>
      <c r="D23" s="756"/>
      <c r="E23" s="701">
        <v>1</v>
      </c>
      <c r="F23" s="701">
        <v>2</v>
      </c>
      <c r="G23" s="701">
        <v>3</v>
      </c>
      <c r="H23" s="701">
        <v>4</v>
      </c>
      <c r="I23" s="701">
        <v>5</v>
      </c>
      <c r="J23" s="701">
        <v>6</v>
      </c>
      <c r="K23" s="701">
        <v>7</v>
      </c>
      <c r="L23" s="701">
        <v>8</v>
      </c>
      <c r="M23" s="701">
        <v>9</v>
      </c>
      <c r="N23" s="701">
        <v>10</v>
      </c>
      <c r="O23" s="701">
        <v>11</v>
      </c>
      <c r="P23" s="701">
        <v>12</v>
      </c>
      <c r="Q23" s="701">
        <v>13</v>
      </c>
      <c r="R23" s="701">
        <v>14</v>
      </c>
      <c r="S23" s="701">
        <v>15</v>
      </c>
      <c r="T23" s="701">
        <v>16</v>
      </c>
      <c r="U23" s="701">
        <v>17</v>
      </c>
      <c r="V23" s="701">
        <v>18</v>
      </c>
      <c r="W23" s="701">
        <v>19</v>
      </c>
      <c r="X23" s="701">
        <v>20</v>
      </c>
      <c r="Y23" s="701">
        <v>21</v>
      </c>
      <c r="Z23" s="701">
        <v>22</v>
      </c>
      <c r="AA23" s="701">
        <v>23</v>
      </c>
      <c r="AB23" s="701">
        <v>24</v>
      </c>
      <c r="AC23" s="701">
        <v>25</v>
      </c>
      <c r="AD23" s="701">
        <v>26</v>
      </c>
      <c r="AE23" s="701">
        <v>27</v>
      </c>
      <c r="AF23" s="701">
        <v>28</v>
      </c>
      <c r="AG23" s="701">
        <v>29</v>
      </c>
      <c r="AH23" s="701">
        <v>30</v>
      </c>
      <c r="AI23" s="701">
        <v>31</v>
      </c>
      <c r="AJ23" s="701">
        <v>32</v>
      </c>
      <c r="AK23" s="701">
        <v>33</v>
      </c>
      <c r="AL23" s="701">
        <v>34</v>
      </c>
      <c r="AM23" s="701">
        <v>35</v>
      </c>
      <c r="AN23" s="701">
        <v>36</v>
      </c>
      <c r="AO23" s="701">
        <v>37</v>
      </c>
      <c r="AP23" s="701">
        <v>38</v>
      </c>
      <c r="AQ23" s="701">
        <v>39</v>
      </c>
      <c r="AR23" s="701">
        <v>40</v>
      </c>
      <c r="AS23" s="701">
        <v>41</v>
      </c>
      <c r="AT23" s="701">
        <v>42</v>
      </c>
      <c r="AU23" s="701">
        <v>43</v>
      </c>
      <c r="AV23" s="701">
        <v>44</v>
      </c>
      <c r="AW23" s="701">
        <v>45</v>
      </c>
      <c r="AX23" s="701">
        <v>46</v>
      </c>
      <c r="AY23" s="701">
        <v>47</v>
      </c>
      <c r="AZ23" s="701">
        <v>48</v>
      </c>
      <c r="BA23" s="701">
        <v>49</v>
      </c>
      <c r="BB23" s="701">
        <v>50</v>
      </c>
      <c r="BC23" s="701">
        <v>51</v>
      </c>
      <c r="BD23" s="701">
        <v>52</v>
      </c>
      <c r="BE23" s="701">
        <v>53</v>
      </c>
      <c r="BF23" s="701">
        <v>54</v>
      </c>
      <c r="BG23" s="701">
        <v>55</v>
      </c>
      <c r="BH23" s="701">
        <v>56</v>
      </c>
      <c r="BI23" s="701">
        <v>57</v>
      </c>
      <c r="BJ23" s="701">
        <v>58</v>
      </c>
      <c r="BK23" s="701">
        <v>59</v>
      </c>
      <c r="BL23" s="701">
        <v>60</v>
      </c>
      <c r="BM23" s="701">
        <v>61</v>
      </c>
      <c r="BN23" s="701">
        <v>62</v>
      </c>
      <c r="BO23" s="701">
        <v>63</v>
      </c>
      <c r="BP23" s="701">
        <v>64</v>
      </c>
      <c r="BQ23" s="701">
        <v>65</v>
      </c>
      <c r="BR23" s="701">
        <v>66</v>
      </c>
      <c r="BS23" s="701">
        <v>67</v>
      </c>
      <c r="BT23" s="701">
        <v>68</v>
      </c>
      <c r="BU23" s="701">
        <v>69</v>
      </c>
      <c r="BV23" s="701">
        <v>70</v>
      </c>
      <c r="BW23" s="701">
        <v>71</v>
      </c>
      <c r="BX23" s="701">
        <v>72</v>
      </c>
      <c r="BY23" s="701">
        <v>73</v>
      </c>
      <c r="BZ23" s="701">
        <v>74</v>
      </c>
      <c r="CA23" s="701">
        <v>75</v>
      </c>
      <c r="CB23" s="701">
        <v>76</v>
      </c>
      <c r="CC23" s="701">
        <v>77</v>
      </c>
      <c r="CD23" s="701">
        <v>78</v>
      </c>
      <c r="CE23" s="701">
        <v>79</v>
      </c>
      <c r="CF23" s="701">
        <v>80</v>
      </c>
    </row>
    <row r="24" spans="2:84" ht="15" customHeight="1" thickBot="1" x14ac:dyDescent="0.35">
      <c r="B24" s="700">
        <v>2</v>
      </c>
      <c r="C24" s="971" t="s">
        <v>188</v>
      </c>
      <c r="D24" s="234" t="s">
        <v>163</v>
      </c>
      <c r="E24" s="249">
        <f>+IF(E5='Base Datos'!$V$21,ROUND(E144,0),ROUND(E145,0))</f>
        <v>0</v>
      </c>
      <c r="F24" s="249">
        <f>+IF(F5='Base Datos'!$V$21,ROUND(F144,0),ROUND(F145,0))</f>
        <v>0</v>
      </c>
      <c r="G24" s="249">
        <f>+IF(G5='Base Datos'!$V$21,ROUND(G144,0),ROUND(G145,0))</f>
        <v>0</v>
      </c>
      <c r="H24" s="249">
        <f>+IF(H5='Base Datos'!$V$21,ROUND(H144,0),ROUND(H145,0))</f>
        <v>0</v>
      </c>
      <c r="I24" s="249">
        <f>+IF(I5='Base Datos'!$V$21,ROUND(I144,0),ROUND(I145,0))</f>
        <v>0</v>
      </c>
      <c r="J24" s="249">
        <f>+IF(J5='Base Datos'!$V$21,ROUND(J144,0),ROUND(J145,0))</f>
        <v>10</v>
      </c>
      <c r="K24" s="249">
        <f>+IF(K5='Base Datos'!$V$21,ROUND(K144,0),ROUND(K145,0))</f>
        <v>10</v>
      </c>
      <c r="L24" s="249">
        <f>+IF(L5='Base Datos'!$V$21,ROUND(L144,0),ROUND(L145,0))</f>
        <v>8</v>
      </c>
      <c r="M24" s="249">
        <f>+IF(M5='Base Datos'!$V$21,ROUND(M144,0),ROUND(M145,0))</f>
        <v>8</v>
      </c>
      <c r="N24" s="249">
        <f>+IF(N5='Base Datos'!$V$21,ROUND(N144,0),ROUND(N145,0))</f>
        <v>9</v>
      </c>
      <c r="O24" s="249">
        <f>+IF(O5='Base Datos'!$V$21,ROUND(O144,0),ROUND(O145,0))</f>
        <v>0</v>
      </c>
      <c r="P24" s="249">
        <f>+IF(P5='Base Datos'!$V$21,ROUND(P144,0),ROUND(P145,0))</f>
        <v>0</v>
      </c>
      <c r="Q24" s="249">
        <f>+IF(Q5='Base Datos'!$V$21,ROUND(Q144,0),ROUND(Q145,0))</f>
        <v>0</v>
      </c>
      <c r="R24" s="249">
        <f>+IF(R5='Base Datos'!$V$21,ROUND(R144,0),ROUND(R145,0))</f>
        <v>0</v>
      </c>
      <c r="S24" s="249">
        <f>+IF(S5='Base Datos'!$V$21,ROUND(S144,0),ROUND(S145,0))</f>
        <v>0</v>
      </c>
      <c r="T24" s="249">
        <f>+IF(T5='Base Datos'!$V$21,ROUND(T144,0),ROUND(T145,0))</f>
        <v>0</v>
      </c>
      <c r="U24" s="249">
        <f>+IF(U5='Base Datos'!$V$21,ROUND(U144,0),ROUND(U145,0))</f>
        <v>0</v>
      </c>
      <c r="V24" s="249">
        <f>+IF(V5='Base Datos'!$V$21,ROUND(V144,0),ROUND(V145,0))</f>
        <v>0</v>
      </c>
      <c r="W24" s="249">
        <f>+IF(W5='Base Datos'!$V$21,ROUND(W144,0),ROUND(W145,0))</f>
        <v>0</v>
      </c>
      <c r="X24" s="249">
        <f>+IF(X5='Base Datos'!$V$21,ROUND(X144,0),ROUND(X145,0))</f>
        <v>0</v>
      </c>
      <c r="Y24" s="249">
        <f>+IF(Y5='Base Datos'!$V$21,ROUND(Y144,0),ROUND(Y145,0))</f>
        <v>0</v>
      </c>
      <c r="Z24" s="249">
        <f>+IF(Z5='Base Datos'!$V$21,ROUND(Z144,0),ROUND(Z145,0))</f>
        <v>0</v>
      </c>
      <c r="AA24" s="249">
        <f>+IF(AA5='Base Datos'!$V$21,ROUND(AA144,0),ROUND(AA145,0))</f>
        <v>0</v>
      </c>
      <c r="AB24" s="249">
        <f>+IF(AB5='Base Datos'!$V$21,ROUND(AB144,0),ROUND(AB145,0))</f>
        <v>0</v>
      </c>
      <c r="AC24" s="249">
        <f>+IF(AC5='Base Datos'!$V$21,ROUND(AC144,0),ROUND(AC145,0))</f>
        <v>0</v>
      </c>
      <c r="AD24" s="249">
        <f>+IF(AD5='Base Datos'!$V$21,ROUND(AD144,0),ROUND(AD145,0))</f>
        <v>0</v>
      </c>
      <c r="AE24" s="249">
        <f>+IF(AE5='Base Datos'!$V$21,ROUND(AE144,0),ROUND(AE145,0))</f>
        <v>0</v>
      </c>
      <c r="AF24" s="249">
        <f>+IF(AF5='Base Datos'!$V$21,ROUND(AF144,0),ROUND(AF145,0))</f>
        <v>0</v>
      </c>
      <c r="AG24" s="249">
        <f>+IF(AG5='Base Datos'!$V$21,ROUND(AG144,0),ROUND(AG145,0))</f>
        <v>0</v>
      </c>
      <c r="AH24" s="249">
        <f>+IF(AH5='Base Datos'!$V$21,ROUND(AH144,0),ROUND(AH145,0))</f>
        <v>0</v>
      </c>
      <c r="AI24" s="249">
        <f>+IF(AI5='Base Datos'!$V$21,ROUND(AI144,0),ROUND(AI145,0))</f>
        <v>0</v>
      </c>
      <c r="AJ24" s="249">
        <f>+IF(AJ5='Base Datos'!$V$21,ROUND(AJ144,0),ROUND(AJ145,0))</f>
        <v>0</v>
      </c>
      <c r="AK24" s="249">
        <f>+IF(AK5='Base Datos'!$V$21,ROUND(AK144,0),ROUND(AK145,0))</f>
        <v>0</v>
      </c>
      <c r="AL24" s="249">
        <f>+IF(AL5='Base Datos'!$V$21,ROUND(AL144,0),ROUND(AL145,0))</f>
        <v>0</v>
      </c>
      <c r="AM24" s="249">
        <f>+IF(AM5='Base Datos'!$V$21,ROUND(AM144,0),ROUND(AM145,0))</f>
        <v>0</v>
      </c>
      <c r="AN24" s="249">
        <f>+IF(AN5='Base Datos'!$V$21,ROUND(AN144,0),ROUND(AN145,0))</f>
        <v>0</v>
      </c>
      <c r="AO24" s="249">
        <f>+IF(AO5='Base Datos'!$V$21,ROUND(AO144,0),ROUND(AO145,0))</f>
        <v>0</v>
      </c>
      <c r="AP24" s="249">
        <f>+IF(AP5='Base Datos'!$V$21,ROUND(AP144,0),ROUND(AP145,0))</f>
        <v>0</v>
      </c>
      <c r="AQ24" s="249">
        <f>+IF(AQ5='Base Datos'!$V$21,ROUND(AQ144,0),ROUND(AQ145,0))</f>
        <v>0</v>
      </c>
      <c r="AR24" s="249">
        <f>+IF(AR5='Base Datos'!$V$21,ROUND(AR144,0),ROUND(AR145,0))</f>
        <v>0</v>
      </c>
      <c r="AS24" s="249">
        <f>+IF(AS5='Base Datos'!$V$21,ROUND(AS144,0),ROUND(AS145,0))</f>
        <v>0</v>
      </c>
      <c r="AT24" s="249">
        <f>+IF(AT5='Base Datos'!$V$21,ROUND(AT144,0),ROUND(AT145,0))</f>
        <v>0</v>
      </c>
      <c r="AU24" s="249">
        <f>+IF(AU5='Base Datos'!$V$21,ROUND(AU144,0),ROUND(AU145,0))</f>
        <v>0</v>
      </c>
      <c r="AV24" s="249">
        <f>+IF(AV5='Base Datos'!$V$21,ROUND(AV144,0),ROUND(AV145,0))</f>
        <v>0</v>
      </c>
      <c r="AW24" s="249">
        <f>+IF(AW5='Base Datos'!$V$21,ROUND(AW144,0),ROUND(AW145,0))</f>
        <v>0</v>
      </c>
      <c r="AX24" s="249">
        <f>+IF(AX5='Base Datos'!$V$21,ROUND(AX144,0),ROUND(AX145,0))</f>
        <v>0</v>
      </c>
      <c r="AY24" s="249">
        <f>+IF(AY5='Base Datos'!$V$21,ROUND(AY144,0),ROUND(AY145,0))</f>
        <v>0</v>
      </c>
      <c r="AZ24" s="249">
        <f>+IF(AZ5='Base Datos'!$V$21,ROUND(AZ144,0),ROUND(AZ145,0))</f>
        <v>0</v>
      </c>
      <c r="BA24" s="249">
        <f>+IF(BA5='Base Datos'!$V$21,ROUND(BA144,0),ROUND(BA145,0))</f>
        <v>0</v>
      </c>
      <c r="BB24" s="249">
        <f>+IF(BB5='Base Datos'!$V$21,ROUND(BB144,0),ROUND(BB145,0))</f>
        <v>0</v>
      </c>
      <c r="BC24" s="249">
        <f>+IF(BC5='Base Datos'!$V$21,ROUND(BC144,0),ROUND(BC145,0))</f>
        <v>0</v>
      </c>
      <c r="BD24" s="249">
        <f>+IF(BD5='Base Datos'!$V$21,ROUND(BD144,0),ROUND(BD145,0))</f>
        <v>0</v>
      </c>
      <c r="BE24" s="249">
        <f>+IF(BE5='Base Datos'!$V$21,ROUND(BE144,0),ROUND(BE145,0))</f>
        <v>0</v>
      </c>
      <c r="BF24" s="249">
        <f>+IF(BF5='Base Datos'!$V$21,ROUND(BF144,0),ROUND(BF145,0))</f>
        <v>0</v>
      </c>
      <c r="BG24" s="249">
        <f>+IF(BG5='Base Datos'!$V$21,ROUND(BG144,0),ROUND(BG145,0))</f>
        <v>0</v>
      </c>
      <c r="BH24" s="249">
        <f>+IF(BH5='Base Datos'!$V$21,ROUND(BH144,0),ROUND(BH145,0))</f>
        <v>0</v>
      </c>
      <c r="BI24" s="249">
        <f>+IF(BI5='Base Datos'!$V$21,ROUND(BI144,0),ROUND(BI145,0))</f>
        <v>0</v>
      </c>
      <c r="BJ24" s="249">
        <f>+IF(BJ5='Base Datos'!$V$21,ROUND(BJ144,0),ROUND(BJ145,0))</f>
        <v>0</v>
      </c>
      <c r="BK24" s="249">
        <f>+IF(BK5='Base Datos'!$V$21,ROUND(BK144,0),ROUND(BK145,0))</f>
        <v>0</v>
      </c>
      <c r="BL24" s="249">
        <f>+IF(BL5='Base Datos'!$V$21,ROUND(BL144,0),ROUND(BL145,0))</f>
        <v>0</v>
      </c>
      <c r="BM24" s="249">
        <f>+IF(BM5='Base Datos'!$V$21,ROUND(BM144,0),ROUND(BM145,0))</f>
        <v>0</v>
      </c>
      <c r="BN24" s="249">
        <f>+IF(BN5='Base Datos'!$V$21,ROUND(BN144,0),ROUND(BN145,0))</f>
        <v>0</v>
      </c>
      <c r="BO24" s="249">
        <f>+IF(BO5='Base Datos'!$V$21,ROUND(BO144,0),ROUND(BO145,0))</f>
        <v>0</v>
      </c>
      <c r="BP24" s="249">
        <f>+IF(BP5='Base Datos'!$V$21,ROUND(BP144,0),ROUND(BP145,0))</f>
        <v>0</v>
      </c>
      <c r="BQ24" s="249">
        <f>+IF(BQ5='Base Datos'!$V$21,ROUND(BQ144,0),ROUND(BQ145,0))</f>
        <v>0</v>
      </c>
      <c r="BR24" s="249">
        <f>+IF(BR5='Base Datos'!$V$21,ROUND(BR144,0),ROUND(BR145,0))</f>
        <v>0</v>
      </c>
      <c r="BS24" s="249">
        <f>+IF(BS5='Base Datos'!$V$21,ROUND(BS144,0),ROUND(BS145,0))</f>
        <v>0</v>
      </c>
      <c r="BT24" s="249">
        <f>+IF(BT5='Base Datos'!$V$21,ROUND(BT144,0),ROUND(BT145,0))</f>
        <v>0</v>
      </c>
      <c r="BU24" s="249">
        <f>+IF(BU5='Base Datos'!$V$21,ROUND(BU144,0),ROUND(BU145,0))</f>
        <v>0</v>
      </c>
      <c r="BV24" s="249">
        <f>+IF(BV5='Base Datos'!$V$21,ROUND(BV144,0),ROUND(BV145,0))</f>
        <v>0</v>
      </c>
      <c r="BW24" s="249">
        <f>+IF(BW5='Base Datos'!$V$21,ROUND(BW144,0),ROUND(BW145,0))</f>
        <v>0</v>
      </c>
      <c r="BX24" s="249">
        <f>+IF(BX5='Base Datos'!$V$21,ROUND(BX144,0),ROUND(BX145,0))</f>
        <v>0</v>
      </c>
      <c r="BY24" s="249">
        <f>+IF(BY5='Base Datos'!$V$21,ROUND(BY144,0),ROUND(BY145,0))</f>
        <v>0</v>
      </c>
      <c r="BZ24" s="249">
        <f>+IF(BZ5='Base Datos'!$V$21,ROUND(BZ144,0),ROUND(BZ145,0))</f>
        <v>0</v>
      </c>
      <c r="CA24" s="249">
        <f>+IF(CA5='Base Datos'!$V$21,ROUND(CA144,0),ROUND(CA145,0))</f>
        <v>0</v>
      </c>
      <c r="CB24" s="249">
        <f>+IF(CB5='Base Datos'!$V$21,ROUND(CB144,0),ROUND(CB145,0))</f>
        <v>0</v>
      </c>
      <c r="CC24" s="249">
        <f>+IF(CC5='Base Datos'!$V$21,ROUND(CC144,0),ROUND(CC145,0))</f>
        <v>0</v>
      </c>
      <c r="CD24" s="249">
        <f>+IF(CD5='Base Datos'!$V$21,ROUND(CD144,0),ROUND(CD145,0))</f>
        <v>0</v>
      </c>
      <c r="CE24" s="249">
        <f>+IF(CE5='Base Datos'!$V$21,ROUND(CE144,0),ROUND(CE145,0))</f>
        <v>0</v>
      </c>
      <c r="CF24" s="249">
        <f>+IF(CF5='Base Datos'!$V$21,ROUND(CF144,0),ROUND(CF145,0))</f>
        <v>0</v>
      </c>
    </row>
    <row r="25" spans="2:84" ht="15" customHeight="1" thickBot="1" x14ac:dyDescent="0.35">
      <c r="B25" s="700">
        <v>3</v>
      </c>
      <c r="C25" s="971"/>
      <c r="D25" s="234" t="s">
        <v>162</v>
      </c>
      <c r="E25" s="249">
        <f>+IF(E5='Base Datos'!$V$21,ROUND(E157,0),ROUND(E158,0))</f>
        <v>0</v>
      </c>
      <c r="F25" s="249">
        <f>+IF(F5='Base Datos'!$V$21,ROUND(F157,0),ROUND(F158,0))</f>
        <v>0</v>
      </c>
      <c r="G25" s="249">
        <f>+IF(G5='Base Datos'!$V$21,ROUND(G157,0),ROUND(G158,0))</f>
        <v>0</v>
      </c>
      <c r="H25" s="249">
        <f>+IF(H5='Base Datos'!$V$21,ROUND(H157,0),ROUND(H158,0))</f>
        <v>0</v>
      </c>
      <c r="I25" s="249">
        <f>+IF(I5='Base Datos'!$V$21,ROUND(I157,0),ROUND(I158,0))</f>
        <v>0</v>
      </c>
      <c r="J25" s="249">
        <f>+IF(J5='Base Datos'!$V$21,ROUND(J157,0),ROUND(J158,0))</f>
        <v>29</v>
      </c>
      <c r="K25" s="249">
        <f>+IF(K5='Base Datos'!$V$21,ROUND(K157,0),ROUND(K158,0))</f>
        <v>34</v>
      </c>
      <c r="L25" s="249">
        <f>+IF(L5='Base Datos'!$V$21,ROUND(L157,0),ROUND(L158,0))</f>
        <v>31</v>
      </c>
      <c r="M25" s="249">
        <f>+IF(M5='Base Datos'!$V$21,ROUND(M157,0),ROUND(M158,0))</f>
        <v>35</v>
      </c>
      <c r="N25" s="249">
        <f>+IF(N5='Base Datos'!$V$21,ROUND(N157,0),ROUND(N158,0))</f>
        <v>35</v>
      </c>
      <c r="O25" s="249">
        <f>+IF(O5='Base Datos'!$V$21,ROUND(O157,0),ROUND(O158,0))</f>
        <v>0</v>
      </c>
      <c r="P25" s="249">
        <f>+IF(P5='Base Datos'!$V$21,ROUND(P157,0),ROUND(P158,0))</f>
        <v>0</v>
      </c>
      <c r="Q25" s="249">
        <f>+IF(Q5='Base Datos'!$V$21,ROUND(Q157,0),ROUND(Q158,0))</f>
        <v>0</v>
      </c>
      <c r="R25" s="249">
        <f>+IF(R5='Base Datos'!$V$21,ROUND(R157,0),ROUND(R158,0))</f>
        <v>0</v>
      </c>
      <c r="S25" s="249">
        <f>+IF(S5='Base Datos'!$V$21,ROUND(S157,0),ROUND(S158,0))</f>
        <v>0</v>
      </c>
      <c r="T25" s="249">
        <f>+IF(T5='Base Datos'!$V$21,ROUND(T157,0),ROUND(T158,0))</f>
        <v>0</v>
      </c>
      <c r="U25" s="249">
        <f>+IF(U5='Base Datos'!$V$21,ROUND(U157,0),ROUND(U158,0))</f>
        <v>0</v>
      </c>
      <c r="V25" s="249">
        <f>+IF(V5='Base Datos'!$V$21,ROUND(V157,0),ROUND(V158,0))</f>
        <v>0</v>
      </c>
      <c r="W25" s="249">
        <f>+IF(W5='Base Datos'!$V$21,ROUND(W157,0),ROUND(W158,0))</f>
        <v>0</v>
      </c>
      <c r="X25" s="249">
        <f>+IF(X5='Base Datos'!$V$21,ROUND(X157,0),ROUND(X158,0))</f>
        <v>0</v>
      </c>
      <c r="Y25" s="249">
        <f>+IF(Y5='Base Datos'!$V$21,ROUND(Y157,0),ROUND(Y158,0))</f>
        <v>0</v>
      </c>
      <c r="Z25" s="249">
        <f>+IF(Z5='Base Datos'!$V$21,ROUND(Z157,0),ROUND(Z158,0))</f>
        <v>0</v>
      </c>
      <c r="AA25" s="249">
        <f>+IF(AA5='Base Datos'!$V$21,ROUND(AA157,0),ROUND(AA158,0))</f>
        <v>0</v>
      </c>
      <c r="AB25" s="249">
        <f>+IF(AB5='Base Datos'!$V$21,ROUND(AB157,0),ROUND(AB158,0))</f>
        <v>0</v>
      </c>
      <c r="AC25" s="249">
        <f>+IF(AC5='Base Datos'!$V$21,ROUND(AC157,0),ROUND(AC158,0))</f>
        <v>0</v>
      </c>
      <c r="AD25" s="249">
        <f>+IF(AD5='Base Datos'!$V$21,ROUND(AD157,0),ROUND(AD158,0))</f>
        <v>0</v>
      </c>
      <c r="AE25" s="249">
        <f>+IF(AE5='Base Datos'!$V$21,ROUND(AE157,0),ROUND(AE158,0))</f>
        <v>0</v>
      </c>
      <c r="AF25" s="249">
        <f>+IF(AF5='Base Datos'!$V$21,ROUND(AF157,0),ROUND(AF158,0))</f>
        <v>0</v>
      </c>
      <c r="AG25" s="249">
        <f>+IF(AG5='Base Datos'!$V$21,ROUND(AG157,0),ROUND(AG158,0))</f>
        <v>0</v>
      </c>
      <c r="AH25" s="249">
        <f>+IF(AH5='Base Datos'!$V$21,ROUND(AH157,0),ROUND(AH158,0))</f>
        <v>0</v>
      </c>
      <c r="AI25" s="249">
        <f>+IF(AI5='Base Datos'!$V$21,ROUND(AI157,0),ROUND(AI158,0))</f>
        <v>0</v>
      </c>
      <c r="AJ25" s="249">
        <f>+IF(AJ5='Base Datos'!$V$21,ROUND(AJ157,0),ROUND(AJ158,0))</f>
        <v>0</v>
      </c>
      <c r="AK25" s="249">
        <f>+IF(AK5='Base Datos'!$V$21,ROUND(AK157,0),ROUND(AK158,0))</f>
        <v>0</v>
      </c>
      <c r="AL25" s="249">
        <f>+IF(AL5='Base Datos'!$V$21,ROUND(AL157,0),ROUND(AL158,0))</f>
        <v>0</v>
      </c>
      <c r="AM25" s="249">
        <f>+IF(AM5='Base Datos'!$V$21,ROUND(AM157,0),ROUND(AM158,0))</f>
        <v>0</v>
      </c>
      <c r="AN25" s="249">
        <f>+IF(AN5='Base Datos'!$V$21,ROUND(AN157,0),ROUND(AN158,0))</f>
        <v>0</v>
      </c>
      <c r="AO25" s="249">
        <f>+IF(AO5='Base Datos'!$V$21,ROUND(AO157,0),ROUND(AO158,0))</f>
        <v>0</v>
      </c>
      <c r="AP25" s="249">
        <f>+IF(AP5='Base Datos'!$V$21,ROUND(AP157,0),ROUND(AP158,0))</f>
        <v>0</v>
      </c>
      <c r="AQ25" s="249">
        <f>+IF(AQ5='Base Datos'!$V$21,ROUND(AQ157,0),ROUND(AQ158,0))</f>
        <v>0</v>
      </c>
      <c r="AR25" s="249">
        <f>+IF(AR5='Base Datos'!$V$21,ROUND(AR157,0),ROUND(AR158,0))</f>
        <v>0</v>
      </c>
      <c r="AS25" s="249">
        <f>+IF(AS5='Base Datos'!$V$21,ROUND(AS157,0),ROUND(AS158,0))</f>
        <v>0</v>
      </c>
      <c r="AT25" s="249">
        <f>+IF(AT5='Base Datos'!$V$21,ROUND(AT157,0),ROUND(AT158,0))</f>
        <v>0</v>
      </c>
      <c r="AU25" s="249">
        <f>+IF(AU5='Base Datos'!$V$21,ROUND(AU157,0),ROUND(AU158,0))</f>
        <v>0</v>
      </c>
      <c r="AV25" s="249">
        <f>+IF(AV5='Base Datos'!$V$21,ROUND(AV157,0),ROUND(AV158,0))</f>
        <v>0</v>
      </c>
      <c r="AW25" s="249">
        <f>+IF(AW5='Base Datos'!$V$21,ROUND(AW157,0),ROUND(AW158,0))</f>
        <v>0</v>
      </c>
      <c r="AX25" s="249">
        <f>+IF(AX5='Base Datos'!$V$21,ROUND(AX157,0),ROUND(AX158,0))</f>
        <v>0</v>
      </c>
      <c r="AY25" s="249">
        <f>+IF(AY5='Base Datos'!$V$21,ROUND(AY157,0),ROUND(AY158,0))</f>
        <v>0</v>
      </c>
      <c r="AZ25" s="249">
        <f>+IF(AZ5='Base Datos'!$V$21,ROUND(AZ157,0),ROUND(AZ158,0))</f>
        <v>0</v>
      </c>
      <c r="BA25" s="249">
        <f>+IF(BA5='Base Datos'!$V$21,ROUND(BA157,0),ROUND(BA158,0))</f>
        <v>0</v>
      </c>
      <c r="BB25" s="249">
        <f>+IF(BB5='Base Datos'!$V$21,ROUND(BB157,0),ROUND(BB158,0))</f>
        <v>0</v>
      </c>
      <c r="BC25" s="249">
        <f>+IF(BC5='Base Datos'!$V$21,ROUND(BC157,0),ROUND(BC158,0))</f>
        <v>0</v>
      </c>
      <c r="BD25" s="249">
        <f>+IF(BD5='Base Datos'!$V$21,ROUND(BD157,0),ROUND(BD158,0))</f>
        <v>0</v>
      </c>
      <c r="BE25" s="249">
        <f>+IF(BE5='Base Datos'!$V$21,ROUND(BE157,0),ROUND(BE158,0))</f>
        <v>0</v>
      </c>
      <c r="BF25" s="249">
        <f>+IF(BF5='Base Datos'!$V$21,ROUND(BF157,0),ROUND(BF158,0))</f>
        <v>0</v>
      </c>
      <c r="BG25" s="249">
        <f>+IF(BG5='Base Datos'!$V$21,ROUND(BG157,0),ROUND(BG158,0))</f>
        <v>0</v>
      </c>
      <c r="BH25" s="249">
        <f>+IF(BH5='Base Datos'!$V$21,ROUND(BH157,0),ROUND(BH158,0))</f>
        <v>0</v>
      </c>
      <c r="BI25" s="249">
        <f>+IF(BI5='Base Datos'!$V$21,ROUND(BI157,0),ROUND(BI158,0))</f>
        <v>0</v>
      </c>
      <c r="BJ25" s="249">
        <f>+IF(BJ5='Base Datos'!$V$21,ROUND(BJ157,0),ROUND(BJ158,0))</f>
        <v>0</v>
      </c>
      <c r="BK25" s="249">
        <f>+IF(BK5='Base Datos'!$V$21,ROUND(BK157,0),ROUND(BK158,0))</f>
        <v>0</v>
      </c>
      <c r="BL25" s="249">
        <f>+IF(BL5='Base Datos'!$V$21,ROUND(BL157,0),ROUND(BL158,0))</f>
        <v>0</v>
      </c>
      <c r="BM25" s="249">
        <f>+IF(BM5='Base Datos'!$V$21,ROUND(BM157,0),ROUND(BM158,0))</f>
        <v>0</v>
      </c>
      <c r="BN25" s="249">
        <f>+IF(BN5='Base Datos'!$V$21,ROUND(BN157,0),ROUND(BN158,0))</f>
        <v>0</v>
      </c>
      <c r="BO25" s="249">
        <f>+IF(BO5='Base Datos'!$V$21,ROUND(BO157,0),ROUND(BO158,0))</f>
        <v>0</v>
      </c>
      <c r="BP25" s="249">
        <f>+IF(BP5='Base Datos'!$V$21,ROUND(BP157,0),ROUND(BP158,0))</f>
        <v>0</v>
      </c>
      <c r="BQ25" s="249">
        <f>+IF(BQ5='Base Datos'!$V$21,ROUND(BQ157,0),ROUND(BQ158,0))</f>
        <v>0</v>
      </c>
      <c r="BR25" s="249">
        <f>+IF(BR5='Base Datos'!$V$21,ROUND(BR157,0),ROUND(BR158,0))</f>
        <v>0</v>
      </c>
      <c r="BS25" s="249">
        <f>+IF(BS5='Base Datos'!$V$21,ROUND(BS157,0),ROUND(BS158,0))</f>
        <v>0</v>
      </c>
      <c r="BT25" s="249">
        <f>+IF(BT5='Base Datos'!$V$21,ROUND(BT157,0),ROUND(BT158,0))</f>
        <v>0</v>
      </c>
      <c r="BU25" s="249">
        <f>+IF(BU5='Base Datos'!$V$21,ROUND(BU157,0),ROUND(BU158,0))</f>
        <v>0</v>
      </c>
      <c r="BV25" s="249">
        <f>+IF(BV5='Base Datos'!$V$21,ROUND(BV157,0),ROUND(BV158,0))</f>
        <v>0</v>
      </c>
      <c r="BW25" s="249">
        <f>+IF(BW5='Base Datos'!$V$21,ROUND(BW157,0),ROUND(BW158,0))</f>
        <v>0</v>
      </c>
      <c r="BX25" s="249">
        <f>+IF(BX5='Base Datos'!$V$21,ROUND(BX157,0),ROUND(BX158,0))</f>
        <v>0</v>
      </c>
      <c r="BY25" s="249">
        <f>+IF(BY5='Base Datos'!$V$21,ROUND(BY157,0),ROUND(BY158,0))</f>
        <v>0</v>
      </c>
      <c r="BZ25" s="249">
        <f>+IF(BZ5='Base Datos'!$V$21,ROUND(BZ157,0),ROUND(BZ158,0))</f>
        <v>0</v>
      </c>
      <c r="CA25" s="249">
        <f>+IF(CA5='Base Datos'!$V$21,ROUND(CA157,0),ROUND(CA158,0))</f>
        <v>0</v>
      </c>
      <c r="CB25" s="249">
        <f>+IF(CB5='Base Datos'!$V$21,ROUND(CB157,0),ROUND(CB158,0))</f>
        <v>0</v>
      </c>
      <c r="CC25" s="249">
        <f>+IF(CC5='Base Datos'!$V$21,ROUND(CC157,0),ROUND(CC158,0))</f>
        <v>0</v>
      </c>
      <c r="CD25" s="249">
        <f>+IF(CD5='Base Datos'!$V$21,ROUND(CD157,0),ROUND(CD158,0))</f>
        <v>0</v>
      </c>
      <c r="CE25" s="249">
        <f>+IF(CE5='Base Datos'!$V$21,ROUND(CE157,0),ROUND(CE158,0))</f>
        <v>0</v>
      </c>
      <c r="CF25" s="249">
        <f>+IF(CF5='Base Datos'!$V$21,ROUND(CF157,0),ROUND(CF158,0))</f>
        <v>0</v>
      </c>
    </row>
    <row r="26" spans="2:84" ht="15" customHeight="1" thickBot="1" x14ac:dyDescent="0.35">
      <c r="B26" s="700">
        <v>4</v>
      </c>
      <c r="C26" s="971"/>
      <c r="D26" s="234" t="s">
        <v>198</v>
      </c>
      <c r="E26" s="249">
        <f>+IFERROR(IF(SUM(E24:E25)=0,0,100-SUM(E24:E25)),0)</f>
        <v>0</v>
      </c>
      <c r="F26" s="249">
        <f t="shared" ref="F26:BQ26" si="12">+IFERROR(IF(SUM(F24:F25)=0,0,100-SUM(F24:F25)),0)</f>
        <v>0</v>
      </c>
      <c r="G26" s="249">
        <f t="shared" si="12"/>
        <v>0</v>
      </c>
      <c r="H26" s="249">
        <f t="shared" si="12"/>
        <v>0</v>
      </c>
      <c r="I26" s="249">
        <f t="shared" si="12"/>
        <v>0</v>
      </c>
      <c r="J26" s="249">
        <f t="shared" si="12"/>
        <v>61</v>
      </c>
      <c r="K26" s="249">
        <f t="shared" si="12"/>
        <v>56</v>
      </c>
      <c r="L26" s="249">
        <f t="shared" si="12"/>
        <v>61</v>
      </c>
      <c r="M26" s="249">
        <f t="shared" si="12"/>
        <v>57</v>
      </c>
      <c r="N26" s="249">
        <f t="shared" si="12"/>
        <v>56</v>
      </c>
      <c r="O26" s="249">
        <f t="shared" si="12"/>
        <v>0</v>
      </c>
      <c r="P26" s="249">
        <f t="shared" si="12"/>
        <v>0</v>
      </c>
      <c r="Q26" s="249">
        <f t="shared" si="12"/>
        <v>0</v>
      </c>
      <c r="R26" s="249">
        <f t="shared" si="12"/>
        <v>0</v>
      </c>
      <c r="S26" s="249">
        <f t="shared" si="12"/>
        <v>0</v>
      </c>
      <c r="T26" s="249">
        <f t="shared" si="12"/>
        <v>0</v>
      </c>
      <c r="U26" s="249">
        <f t="shared" si="12"/>
        <v>0</v>
      </c>
      <c r="V26" s="249">
        <f t="shared" si="12"/>
        <v>0</v>
      </c>
      <c r="W26" s="249">
        <f t="shared" si="12"/>
        <v>0</v>
      </c>
      <c r="X26" s="249">
        <f t="shared" si="12"/>
        <v>0</v>
      </c>
      <c r="Y26" s="249">
        <f t="shared" si="12"/>
        <v>0</v>
      </c>
      <c r="Z26" s="249">
        <f t="shared" si="12"/>
        <v>0</v>
      </c>
      <c r="AA26" s="249">
        <f t="shared" si="12"/>
        <v>0</v>
      </c>
      <c r="AB26" s="249">
        <f t="shared" si="12"/>
        <v>0</v>
      </c>
      <c r="AC26" s="249">
        <f t="shared" si="12"/>
        <v>0</v>
      </c>
      <c r="AD26" s="249">
        <f t="shared" si="12"/>
        <v>0</v>
      </c>
      <c r="AE26" s="249">
        <f t="shared" si="12"/>
        <v>0</v>
      </c>
      <c r="AF26" s="249">
        <f t="shared" si="12"/>
        <v>0</v>
      </c>
      <c r="AG26" s="249">
        <f t="shared" si="12"/>
        <v>0</v>
      </c>
      <c r="AH26" s="249">
        <f t="shared" si="12"/>
        <v>0</v>
      </c>
      <c r="AI26" s="249">
        <f t="shared" si="12"/>
        <v>0</v>
      </c>
      <c r="AJ26" s="249">
        <f t="shared" si="12"/>
        <v>0</v>
      </c>
      <c r="AK26" s="249">
        <f t="shared" si="12"/>
        <v>0</v>
      </c>
      <c r="AL26" s="249">
        <f t="shared" si="12"/>
        <v>0</v>
      </c>
      <c r="AM26" s="249">
        <f t="shared" si="12"/>
        <v>0</v>
      </c>
      <c r="AN26" s="249">
        <f t="shared" si="12"/>
        <v>0</v>
      </c>
      <c r="AO26" s="249">
        <f t="shared" si="12"/>
        <v>0</v>
      </c>
      <c r="AP26" s="249">
        <f t="shared" si="12"/>
        <v>0</v>
      </c>
      <c r="AQ26" s="249">
        <f t="shared" si="12"/>
        <v>0</v>
      </c>
      <c r="AR26" s="249">
        <f t="shared" si="12"/>
        <v>0</v>
      </c>
      <c r="AS26" s="249">
        <f t="shared" si="12"/>
        <v>0</v>
      </c>
      <c r="AT26" s="249">
        <f t="shared" si="12"/>
        <v>0</v>
      </c>
      <c r="AU26" s="249">
        <f t="shared" si="12"/>
        <v>0</v>
      </c>
      <c r="AV26" s="249">
        <f t="shared" si="12"/>
        <v>0</v>
      </c>
      <c r="AW26" s="249">
        <f t="shared" si="12"/>
        <v>0</v>
      </c>
      <c r="AX26" s="249">
        <f t="shared" si="12"/>
        <v>0</v>
      </c>
      <c r="AY26" s="249">
        <f t="shared" si="12"/>
        <v>0</v>
      </c>
      <c r="AZ26" s="249">
        <f t="shared" si="12"/>
        <v>0</v>
      </c>
      <c r="BA26" s="249">
        <f t="shared" si="12"/>
        <v>0</v>
      </c>
      <c r="BB26" s="249">
        <f t="shared" si="12"/>
        <v>0</v>
      </c>
      <c r="BC26" s="249">
        <f t="shared" si="12"/>
        <v>0</v>
      </c>
      <c r="BD26" s="249">
        <f t="shared" si="12"/>
        <v>0</v>
      </c>
      <c r="BE26" s="249">
        <f t="shared" si="12"/>
        <v>0</v>
      </c>
      <c r="BF26" s="249">
        <f t="shared" si="12"/>
        <v>0</v>
      </c>
      <c r="BG26" s="249">
        <f t="shared" si="12"/>
        <v>0</v>
      </c>
      <c r="BH26" s="249">
        <f t="shared" si="12"/>
        <v>0</v>
      </c>
      <c r="BI26" s="249">
        <f t="shared" si="12"/>
        <v>0</v>
      </c>
      <c r="BJ26" s="249">
        <f t="shared" si="12"/>
        <v>0</v>
      </c>
      <c r="BK26" s="249">
        <f t="shared" si="12"/>
        <v>0</v>
      </c>
      <c r="BL26" s="249">
        <f t="shared" si="12"/>
        <v>0</v>
      </c>
      <c r="BM26" s="249">
        <f t="shared" si="12"/>
        <v>0</v>
      </c>
      <c r="BN26" s="249">
        <f t="shared" si="12"/>
        <v>0</v>
      </c>
      <c r="BO26" s="249">
        <f t="shared" si="12"/>
        <v>0</v>
      </c>
      <c r="BP26" s="249">
        <f t="shared" si="12"/>
        <v>0</v>
      </c>
      <c r="BQ26" s="249">
        <f t="shared" si="12"/>
        <v>0</v>
      </c>
      <c r="BR26" s="249">
        <f t="shared" ref="BR26:CF26" si="13">+IFERROR(IF(SUM(BR24:BR25)=0,0,100-SUM(BR24:BR25)),0)</f>
        <v>0</v>
      </c>
      <c r="BS26" s="249">
        <f t="shared" si="13"/>
        <v>0</v>
      </c>
      <c r="BT26" s="249">
        <f t="shared" si="13"/>
        <v>0</v>
      </c>
      <c r="BU26" s="249">
        <f t="shared" si="13"/>
        <v>0</v>
      </c>
      <c r="BV26" s="249">
        <f t="shared" si="13"/>
        <v>0</v>
      </c>
      <c r="BW26" s="249">
        <f t="shared" si="13"/>
        <v>0</v>
      </c>
      <c r="BX26" s="249">
        <f t="shared" si="13"/>
        <v>0</v>
      </c>
      <c r="BY26" s="249">
        <f t="shared" si="13"/>
        <v>0</v>
      </c>
      <c r="BZ26" s="249">
        <f t="shared" si="13"/>
        <v>0</v>
      </c>
      <c r="CA26" s="249">
        <f t="shared" si="13"/>
        <v>0</v>
      </c>
      <c r="CB26" s="249">
        <f t="shared" si="13"/>
        <v>0</v>
      </c>
      <c r="CC26" s="249">
        <f t="shared" si="13"/>
        <v>0</v>
      </c>
      <c r="CD26" s="249">
        <f t="shared" si="13"/>
        <v>0</v>
      </c>
      <c r="CE26" s="249">
        <f t="shared" si="13"/>
        <v>0</v>
      </c>
      <c r="CF26" s="249">
        <f t="shared" si="13"/>
        <v>0</v>
      </c>
    </row>
    <row r="27" spans="2:84" ht="12" customHeight="1" thickBot="1" x14ac:dyDescent="0.35">
      <c r="B27" s="700">
        <v>5</v>
      </c>
      <c r="C27" s="755"/>
      <c r="D27" s="756"/>
      <c r="E27" s="757"/>
      <c r="F27" s="757"/>
      <c r="G27" s="757"/>
      <c r="H27" s="757"/>
      <c r="I27" s="757"/>
      <c r="J27" s="757"/>
      <c r="K27" s="757"/>
      <c r="L27" s="757"/>
      <c r="M27" s="757"/>
      <c r="N27" s="757"/>
      <c r="O27" s="757"/>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c r="AP27" s="757"/>
      <c r="AQ27" s="757"/>
      <c r="AR27" s="757"/>
      <c r="AS27" s="757"/>
      <c r="AT27" s="757"/>
      <c r="AU27" s="757"/>
      <c r="AV27" s="757"/>
      <c r="AW27" s="757"/>
      <c r="AX27" s="757"/>
      <c r="AY27" s="757"/>
      <c r="AZ27" s="757"/>
      <c r="BA27" s="757"/>
      <c r="BB27" s="757"/>
      <c r="BC27" s="757"/>
      <c r="BD27" s="757"/>
      <c r="BE27" s="757"/>
      <c r="BF27" s="757"/>
      <c r="BG27" s="757"/>
      <c r="BH27" s="757"/>
      <c r="BI27" s="757"/>
      <c r="BJ27" s="757"/>
      <c r="BK27" s="757"/>
      <c r="BL27" s="757"/>
      <c r="BM27" s="757"/>
      <c r="BN27" s="757"/>
      <c r="BO27" s="757"/>
      <c r="BP27" s="757"/>
      <c r="BQ27" s="757"/>
      <c r="BR27" s="757"/>
      <c r="BS27" s="757"/>
      <c r="BT27" s="757"/>
      <c r="BU27" s="757"/>
      <c r="BV27" s="757"/>
      <c r="BW27" s="757"/>
      <c r="BX27" s="757"/>
      <c r="BY27" s="757"/>
      <c r="BZ27" s="757"/>
      <c r="CA27" s="757"/>
      <c r="CB27" s="757"/>
      <c r="CC27" s="757"/>
      <c r="CD27" s="757"/>
      <c r="CE27" s="757"/>
      <c r="CF27" s="757"/>
    </row>
    <row r="28" spans="2:84" ht="15" customHeight="1" thickBot="1" x14ac:dyDescent="0.35">
      <c r="B28" s="700">
        <v>6</v>
      </c>
      <c r="C28" s="973" t="s">
        <v>190</v>
      </c>
      <c r="D28" s="235" t="s">
        <v>52</v>
      </c>
      <c r="E28" s="251">
        <f>+IFERROR(ROUND(((5.88*10^-8)*(E10^1.2)+1)*E24,0),0)</f>
        <v>0</v>
      </c>
      <c r="F28" s="251">
        <f t="shared" ref="F28:BQ28" si="14">+IFERROR(ROUND(((5.88*10^-8)*(F10^1.2)+1)*F24,0),0)</f>
        <v>0</v>
      </c>
      <c r="G28" s="251">
        <f t="shared" si="14"/>
        <v>0</v>
      </c>
      <c r="H28" s="251">
        <f t="shared" si="14"/>
        <v>0</v>
      </c>
      <c r="I28" s="251">
        <f t="shared" si="14"/>
        <v>0</v>
      </c>
      <c r="J28" s="251">
        <f t="shared" si="14"/>
        <v>11</v>
      </c>
      <c r="K28" s="251">
        <f t="shared" si="14"/>
        <v>11</v>
      </c>
      <c r="L28" s="251">
        <f t="shared" si="14"/>
        <v>9</v>
      </c>
      <c r="M28" s="251">
        <f t="shared" si="14"/>
        <v>9</v>
      </c>
      <c r="N28" s="251">
        <f t="shared" si="14"/>
        <v>10</v>
      </c>
      <c r="O28" s="251">
        <f t="shared" si="14"/>
        <v>0</v>
      </c>
      <c r="P28" s="251">
        <f t="shared" si="14"/>
        <v>0</v>
      </c>
      <c r="Q28" s="251">
        <f t="shared" si="14"/>
        <v>0</v>
      </c>
      <c r="R28" s="251">
        <f t="shared" si="14"/>
        <v>0</v>
      </c>
      <c r="S28" s="251">
        <f t="shared" si="14"/>
        <v>0</v>
      </c>
      <c r="T28" s="251">
        <f t="shared" si="14"/>
        <v>0</v>
      </c>
      <c r="U28" s="251">
        <f t="shared" si="14"/>
        <v>0</v>
      </c>
      <c r="V28" s="251">
        <f t="shared" si="14"/>
        <v>0</v>
      </c>
      <c r="W28" s="251">
        <f t="shared" si="14"/>
        <v>0</v>
      </c>
      <c r="X28" s="251">
        <f t="shared" si="14"/>
        <v>0</v>
      </c>
      <c r="Y28" s="251">
        <f t="shared" si="14"/>
        <v>0</v>
      </c>
      <c r="Z28" s="251">
        <f t="shared" si="14"/>
        <v>0</v>
      </c>
      <c r="AA28" s="251">
        <f t="shared" si="14"/>
        <v>0</v>
      </c>
      <c r="AB28" s="251">
        <f t="shared" si="14"/>
        <v>0</v>
      </c>
      <c r="AC28" s="251">
        <f t="shared" si="14"/>
        <v>0</v>
      </c>
      <c r="AD28" s="251">
        <f t="shared" si="14"/>
        <v>0</v>
      </c>
      <c r="AE28" s="251">
        <f t="shared" si="14"/>
        <v>0</v>
      </c>
      <c r="AF28" s="251">
        <f t="shared" si="14"/>
        <v>0</v>
      </c>
      <c r="AG28" s="251">
        <f t="shared" si="14"/>
        <v>0</v>
      </c>
      <c r="AH28" s="251">
        <f t="shared" si="14"/>
        <v>0</v>
      </c>
      <c r="AI28" s="251">
        <f t="shared" si="14"/>
        <v>0</v>
      </c>
      <c r="AJ28" s="251">
        <f t="shared" si="14"/>
        <v>0</v>
      </c>
      <c r="AK28" s="251">
        <f t="shared" si="14"/>
        <v>0</v>
      </c>
      <c r="AL28" s="251">
        <f t="shared" si="14"/>
        <v>0</v>
      </c>
      <c r="AM28" s="251">
        <f t="shared" si="14"/>
        <v>0</v>
      </c>
      <c r="AN28" s="251">
        <f t="shared" si="14"/>
        <v>0</v>
      </c>
      <c r="AO28" s="251">
        <f t="shared" si="14"/>
        <v>0</v>
      </c>
      <c r="AP28" s="251">
        <f t="shared" si="14"/>
        <v>0</v>
      </c>
      <c r="AQ28" s="251">
        <f t="shared" si="14"/>
        <v>0</v>
      </c>
      <c r="AR28" s="251">
        <f t="shared" si="14"/>
        <v>0</v>
      </c>
      <c r="AS28" s="251">
        <f t="shared" si="14"/>
        <v>0</v>
      </c>
      <c r="AT28" s="251">
        <f t="shared" si="14"/>
        <v>0</v>
      </c>
      <c r="AU28" s="251">
        <f t="shared" si="14"/>
        <v>0</v>
      </c>
      <c r="AV28" s="251">
        <f t="shared" si="14"/>
        <v>0</v>
      </c>
      <c r="AW28" s="251">
        <f t="shared" si="14"/>
        <v>0</v>
      </c>
      <c r="AX28" s="251">
        <f t="shared" si="14"/>
        <v>0</v>
      </c>
      <c r="AY28" s="251">
        <f t="shared" si="14"/>
        <v>0</v>
      </c>
      <c r="AZ28" s="251">
        <f t="shared" si="14"/>
        <v>0</v>
      </c>
      <c r="BA28" s="251">
        <f t="shared" si="14"/>
        <v>0</v>
      </c>
      <c r="BB28" s="251">
        <f t="shared" si="14"/>
        <v>0</v>
      </c>
      <c r="BC28" s="251">
        <f t="shared" si="14"/>
        <v>0</v>
      </c>
      <c r="BD28" s="251">
        <f t="shared" si="14"/>
        <v>0</v>
      </c>
      <c r="BE28" s="251">
        <f t="shared" si="14"/>
        <v>0</v>
      </c>
      <c r="BF28" s="251">
        <f t="shared" si="14"/>
        <v>0</v>
      </c>
      <c r="BG28" s="251">
        <f t="shared" si="14"/>
        <v>0</v>
      </c>
      <c r="BH28" s="251">
        <f t="shared" si="14"/>
        <v>0</v>
      </c>
      <c r="BI28" s="251">
        <f t="shared" si="14"/>
        <v>0</v>
      </c>
      <c r="BJ28" s="251">
        <f t="shared" si="14"/>
        <v>0</v>
      </c>
      <c r="BK28" s="251">
        <f t="shared" si="14"/>
        <v>0</v>
      </c>
      <c r="BL28" s="251">
        <f t="shared" si="14"/>
        <v>0</v>
      </c>
      <c r="BM28" s="251">
        <f t="shared" si="14"/>
        <v>0</v>
      </c>
      <c r="BN28" s="251">
        <f t="shared" si="14"/>
        <v>0</v>
      </c>
      <c r="BO28" s="251">
        <f t="shared" si="14"/>
        <v>0</v>
      </c>
      <c r="BP28" s="251">
        <f t="shared" si="14"/>
        <v>0</v>
      </c>
      <c r="BQ28" s="251">
        <f t="shared" si="14"/>
        <v>0</v>
      </c>
      <c r="BR28" s="251">
        <f t="shared" ref="BR28:CF28" si="15">+IFERROR(ROUND(((5.88*10^-8)*(BR10^1.2)+1)*BR24,0),0)</f>
        <v>0</v>
      </c>
      <c r="BS28" s="251">
        <f t="shared" si="15"/>
        <v>0</v>
      </c>
      <c r="BT28" s="251">
        <f t="shared" si="15"/>
        <v>0</v>
      </c>
      <c r="BU28" s="251">
        <f t="shared" si="15"/>
        <v>0</v>
      </c>
      <c r="BV28" s="251">
        <f t="shared" si="15"/>
        <v>0</v>
      </c>
      <c r="BW28" s="251">
        <f t="shared" si="15"/>
        <v>0</v>
      </c>
      <c r="BX28" s="251">
        <f t="shared" si="15"/>
        <v>0</v>
      </c>
      <c r="BY28" s="251">
        <f t="shared" si="15"/>
        <v>0</v>
      </c>
      <c r="BZ28" s="251">
        <f t="shared" si="15"/>
        <v>0</v>
      </c>
      <c r="CA28" s="251">
        <f t="shared" si="15"/>
        <v>0</v>
      </c>
      <c r="CB28" s="251">
        <f t="shared" si="15"/>
        <v>0</v>
      </c>
      <c r="CC28" s="251">
        <f t="shared" si="15"/>
        <v>0</v>
      </c>
      <c r="CD28" s="251">
        <f t="shared" si="15"/>
        <v>0</v>
      </c>
      <c r="CE28" s="251">
        <f t="shared" si="15"/>
        <v>0</v>
      </c>
      <c r="CF28" s="251">
        <f t="shared" si="15"/>
        <v>0</v>
      </c>
    </row>
    <row r="29" spans="2:84" ht="15" customHeight="1" thickBot="1" x14ac:dyDescent="0.35">
      <c r="B29" s="700">
        <v>7</v>
      </c>
      <c r="C29" s="973"/>
      <c r="D29" s="235" t="s">
        <v>45</v>
      </c>
      <c r="E29" s="251">
        <f>IF(E26=0,0,IFERROR(100-E25-E28,0))</f>
        <v>0</v>
      </c>
      <c r="F29" s="251">
        <f t="shared" ref="F29:BQ29" si="16">IF(F26=0,0,IFERROR(100-F25-F28,0))</f>
        <v>0</v>
      </c>
      <c r="G29" s="251">
        <f t="shared" si="16"/>
        <v>0</v>
      </c>
      <c r="H29" s="251">
        <f t="shared" si="16"/>
        <v>0</v>
      </c>
      <c r="I29" s="251">
        <f t="shared" si="16"/>
        <v>0</v>
      </c>
      <c r="J29" s="251">
        <f t="shared" si="16"/>
        <v>60</v>
      </c>
      <c r="K29" s="251">
        <f t="shared" si="16"/>
        <v>55</v>
      </c>
      <c r="L29" s="251">
        <f t="shared" si="16"/>
        <v>60</v>
      </c>
      <c r="M29" s="251">
        <f t="shared" si="16"/>
        <v>56</v>
      </c>
      <c r="N29" s="251">
        <f t="shared" si="16"/>
        <v>55</v>
      </c>
      <c r="O29" s="251">
        <f t="shared" si="16"/>
        <v>0</v>
      </c>
      <c r="P29" s="251">
        <f t="shared" si="16"/>
        <v>0</v>
      </c>
      <c r="Q29" s="251">
        <f t="shared" si="16"/>
        <v>0</v>
      </c>
      <c r="R29" s="251">
        <f t="shared" si="16"/>
        <v>0</v>
      </c>
      <c r="S29" s="251">
        <f t="shared" si="16"/>
        <v>0</v>
      </c>
      <c r="T29" s="251">
        <f t="shared" si="16"/>
        <v>0</v>
      </c>
      <c r="U29" s="251">
        <f t="shared" si="16"/>
        <v>0</v>
      </c>
      <c r="V29" s="251">
        <f t="shared" si="16"/>
        <v>0</v>
      </c>
      <c r="W29" s="251">
        <f t="shared" si="16"/>
        <v>0</v>
      </c>
      <c r="X29" s="251">
        <f t="shared" si="16"/>
        <v>0</v>
      </c>
      <c r="Y29" s="251">
        <f t="shared" si="16"/>
        <v>0</v>
      </c>
      <c r="Z29" s="251">
        <f t="shared" si="16"/>
        <v>0</v>
      </c>
      <c r="AA29" s="251">
        <f t="shared" si="16"/>
        <v>0</v>
      </c>
      <c r="AB29" s="251">
        <f t="shared" si="16"/>
        <v>0</v>
      </c>
      <c r="AC29" s="251">
        <f t="shared" si="16"/>
        <v>0</v>
      </c>
      <c r="AD29" s="251">
        <f t="shared" si="16"/>
        <v>0</v>
      </c>
      <c r="AE29" s="251">
        <f t="shared" si="16"/>
        <v>0</v>
      </c>
      <c r="AF29" s="251">
        <f t="shared" si="16"/>
        <v>0</v>
      </c>
      <c r="AG29" s="251">
        <f t="shared" si="16"/>
        <v>0</v>
      </c>
      <c r="AH29" s="251">
        <f t="shared" si="16"/>
        <v>0</v>
      </c>
      <c r="AI29" s="251">
        <f t="shared" si="16"/>
        <v>0</v>
      </c>
      <c r="AJ29" s="251">
        <f t="shared" si="16"/>
        <v>0</v>
      </c>
      <c r="AK29" s="251">
        <f t="shared" si="16"/>
        <v>0</v>
      </c>
      <c r="AL29" s="251">
        <f t="shared" si="16"/>
        <v>0</v>
      </c>
      <c r="AM29" s="251">
        <f t="shared" si="16"/>
        <v>0</v>
      </c>
      <c r="AN29" s="251">
        <f t="shared" si="16"/>
        <v>0</v>
      </c>
      <c r="AO29" s="251">
        <f t="shared" si="16"/>
        <v>0</v>
      </c>
      <c r="AP29" s="251">
        <f t="shared" si="16"/>
        <v>0</v>
      </c>
      <c r="AQ29" s="251">
        <f t="shared" si="16"/>
        <v>0</v>
      </c>
      <c r="AR29" s="251">
        <f t="shared" si="16"/>
        <v>0</v>
      </c>
      <c r="AS29" s="251">
        <f t="shared" si="16"/>
        <v>0</v>
      </c>
      <c r="AT29" s="251">
        <f t="shared" si="16"/>
        <v>0</v>
      </c>
      <c r="AU29" s="251">
        <f t="shared" si="16"/>
        <v>0</v>
      </c>
      <c r="AV29" s="251">
        <f t="shared" si="16"/>
        <v>0</v>
      </c>
      <c r="AW29" s="251">
        <f t="shared" si="16"/>
        <v>0</v>
      </c>
      <c r="AX29" s="251">
        <f t="shared" si="16"/>
        <v>0</v>
      </c>
      <c r="AY29" s="251">
        <f t="shared" si="16"/>
        <v>0</v>
      </c>
      <c r="AZ29" s="251">
        <f t="shared" si="16"/>
        <v>0</v>
      </c>
      <c r="BA29" s="251">
        <f t="shared" si="16"/>
        <v>0</v>
      </c>
      <c r="BB29" s="251">
        <f t="shared" si="16"/>
        <v>0</v>
      </c>
      <c r="BC29" s="251">
        <f t="shared" si="16"/>
        <v>0</v>
      </c>
      <c r="BD29" s="251">
        <f t="shared" si="16"/>
        <v>0</v>
      </c>
      <c r="BE29" s="251">
        <f t="shared" si="16"/>
        <v>0</v>
      </c>
      <c r="BF29" s="251">
        <f t="shared" si="16"/>
        <v>0</v>
      </c>
      <c r="BG29" s="251">
        <f t="shared" si="16"/>
        <v>0</v>
      </c>
      <c r="BH29" s="251">
        <f t="shared" si="16"/>
        <v>0</v>
      </c>
      <c r="BI29" s="251">
        <f t="shared" si="16"/>
        <v>0</v>
      </c>
      <c r="BJ29" s="251">
        <f t="shared" si="16"/>
        <v>0</v>
      </c>
      <c r="BK29" s="251">
        <f t="shared" si="16"/>
        <v>0</v>
      </c>
      <c r="BL29" s="251">
        <f t="shared" si="16"/>
        <v>0</v>
      </c>
      <c r="BM29" s="251">
        <f t="shared" si="16"/>
        <v>0</v>
      </c>
      <c r="BN29" s="251">
        <f t="shared" si="16"/>
        <v>0</v>
      </c>
      <c r="BO29" s="251">
        <f t="shared" si="16"/>
        <v>0</v>
      </c>
      <c r="BP29" s="251">
        <f t="shared" si="16"/>
        <v>0</v>
      </c>
      <c r="BQ29" s="251">
        <f t="shared" si="16"/>
        <v>0</v>
      </c>
      <c r="BR29" s="251">
        <f t="shared" ref="BR29:CF29" si="17">IF(BR26=0,0,IFERROR(100-BR25-BR28,0))</f>
        <v>0</v>
      </c>
      <c r="BS29" s="251">
        <f t="shared" si="17"/>
        <v>0</v>
      </c>
      <c r="BT29" s="251">
        <f t="shared" si="17"/>
        <v>0</v>
      </c>
      <c r="BU29" s="251">
        <f t="shared" si="17"/>
        <v>0</v>
      </c>
      <c r="BV29" s="251">
        <f t="shared" si="17"/>
        <v>0</v>
      </c>
      <c r="BW29" s="251">
        <f t="shared" si="17"/>
        <v>0</v>
      </c>
      <c r="BX29" s="251">
        <f t="shared" si="17"/>
        <v>0</v>
      </c>
      <c r="BY29" s="251">
        <f t="shared" si="17"/>
        <v>0</v>
      </c>
      <c r="BZ29" s="251">
        <f t="shared" si="17"/>
        <v>0</v>
      </c>
      <c r="CA29" s="251">
        <f t="shared" si="17"/>
        <v>0</v>
      </c>
      <c r="CB29" s="251">
        <f t="shared" si="17"/>
        <v>0</v>
      </c>
      <c r="CC29" s="251">
        <f t="shared" si="17"/>
        <v>0</v>
      </c>
      <c r="CD29" s="251">
        <f t="shared" si="17"/>
        <v>0</v>
      </c>
      <c r="CE29" s="251">
        <f t="shared" si="17"/>
        <v>0</v>
      </c>
      <c r="CF29" s="251">
        <f t="shared" si="17"/>
        <v>0</v>
      </c>
    </row>
    <row r="30" spans="2:84" ht="15" customHeight="1" thickBot="1" x14ac:dyDescent="0.35">
      <c r="B30" s="700">
        <v>8</v>
      </c>
      <c r="C30" s="973"/>
      <c r="D30" s="235" t="s">
        <v>153</v>
      </c>
      <c r="E30" s="251">
        <f>+IFERROR((E10^0.95)*(1.94*10^-6)+1,0)</f>
        <v>1.1974390381774185</v>
      </c>
      <c r="F30" s="251">
        <f t="shared" ref="F30:BQ30" si="18">+IFERROR((F10^0.95)*(1.94*10^-6)+1,0)</f>
        <v>1.1974390381774185</v>
      </c>
      <c r="G30" s="251">
        <f t="shared" si="18"/>
        <v>1.1974390381774185</v>
      </c>
      <c r="H30" s="251">
        <f t="shared" si="18"/>
        <v>1.1974390381774185</v>
      </c>
      <c r="I30" s="251">
        <f t="shared" si="18"/>
        <v>1.1974390381774185</v>
      </c>
      <c r="J30" s="251">
        <f t="shared" si="18"/>
        <v>1.1956264148329394</v>
      </c>
      <c r="K30" s="251">
        <f t="shared" si="18"/>
        <v>1.1951942291920532</v>
      </c>
      <c r="L30" s="251">
        <f t="shared" si="18"/>
        <v>1.1961309028787948</v>
      </c>
      <c r="M30" s="251">
        <f t="shared" si="18"/>
        <v>1.1956264148329394</v>
      </c>
      <c r="N30" s="251">
        <f t="shared" si="18"/>
        <v>1.1956264148329394</v>
      </c>
      <c r="O30" s="251">
        <f t="shared" si="18"/>
        <v>1.1967257492538683</v>
      </c>
      <c r="P30" s="251">
        <f t="shared" si="18"/>
        <v>1.1967257492538683</v>
      </c>
      <c r="Q30" s="251">
        <f t="shared" si="18"/>
        <v>1</v>
      </c>
      <c r="R30" s="251">
        <f t="shared" si="18"/>
        <v>1</v>
      </c>
      <c r="S30" s="251">
        <f t="shared" si="18"/>
        <v>1</v>
      </c>
      <c r="T30" s="251">
        <f t="shared" si="18"/>
        <v>1</v>
      </c>
      <c r="U30" s="251">
        <f t="shared" si="18"/>
        <v>1</v>
      </c>
      <c r="V30" s="251">
        <f t="shared" si="18"/>
        <v>1</v>
      </c>
      <c r="W30" s="251">
        <f t="shared" si="18"/>
        <v>1</v>
      </c>
      <c r="X30" s="251">
        <f t="shared" si="18"/>
        <v>1</v>
      </c>
      <c r="Y30" s="251">
        <f t="shared" si="18"/>
        <v>1</v>
      </c>
      <c r="Z30" s="251">
        <f t="shared" si="18"/>
        <v>1</v>
      </c>
      <c r="AA30" s="251">
        <f t="shared" si="18"/>
        <v>1</v>
      </c>
      <c r="AB30" s="251">
        <f t="shared" si="18"/>
        <v>1</v>
      </c>
      <c r="AC30" s="251">
        <f t="shared" si="18"/>
        <v>1</v>
      </c>
      <c r="AD30" s="251">
        <f t="shared" si="18"/>
        <v>1</v>
      </c>
      <c r="AE30" s="251">
        <f t="shared" si="18"/>
        <v>1</v>
      </c>
      <c r="AF30" s="251">
        <f t="shared" si="18"/>
        <v>1</v>
      </c>
      <c r="AG30" s="251">
        <f t="shared" si="18"/>
        <v>1</v>
      </c>
      <c r="AH30" s="251">
        <f t="shared" si="18"/>
        <v>1</v>
      </c>
      <c r="AI30" s="251">
        <f t="shared" si="18"/>
        <v>1</v>
      </c>
      <c r="AJ30" s="251">
        <f t="shared" si="18"/>
        <v>1</v>
      </c>
      <c r="AK30" s="251">
        <f t="shared" si="18"/>
        <v>1</v>
      </c>
      <c r="AL30" s="251">
        <f t="shared" si="18"/>
        <v>1</v>
      </c>
      <c r="AM30" s="251">
        <f t="shared" si="18"/>
        <v>1</v>
      </c>
      <c r="AN30" s="251">
        <f t="shared" si="18"/>
        <v>1</v>
      </c>
      <c r="AO30" s="251">
        <f t="shared" si="18"/>
        <v>1</v>
      </c>
      <c r="AP30" s="251">
        <f t="shared" si="18"/>
        <v>1</v>
      </c>
      <c r="AQ30" s="251">
        <f t="shared" si="18"/>
        <v>1</v>
      </c>
      <c r="AR30" s="251">
        <f t="shared" si="18"/>
        <v>1</v>
      </c>
      <c r="AS30" s="251">
        <f t="shared" si="18"/>
        <v>1</v>
      </c>
      <c r="AT30" s="251">
        <f t="shared" si="18"/>
        <v>1</v>
      </c>
      <c r="AU30" s="251">
        <f t="shared" si="18"/>
        <v>1</v>
      </c>
      <c r="AV30" s="251">
        <f t="shared" si="18"/>
        <v>1</v>
      </c>
      <c r="AW30" s="251">
        <f t="shared" si="18"/>
        <v>1</v>
      </c>
      <c r="AX30" s="251">
        <f t="shared" si="18"/>
        <v>1</v>
      </c>
      <c r="AY30" s="251">
        <f t="shared" si="18"/>
        <v>1</v>
      </c>
      <c r="AZ30" s="251">
        <f t="shared" si="18"/>
        <v>1</v>
      </c>
      <c r="BA30" s="251">
        <f t="shared" si="18"/>
        <v>1</v>
      </c>
      <c r="BB30" s="251">
        <f t="shared" si="18"/>
        <v>1</v>
      </c>
      <c r="BC30" s="251">
        <f t="shared" si="18"/>
        <v>1</v>
      </c>
      <c r="BD30" s="251">
        <f t="shared" si="18"/>
        <v>1</v>
      </c>
      <c r="BE30" s="251">
        <f t="shared" si="18"/>
        <v>1</v>
      </c>
      <c r="BF30" s="251">
        <f t="shared" si="18"/>
        <v>1</v>
      </c>
      <c r="BG30" s="251">
        <f t="shared" si="18"/>
        <v>1</v>
      </c>
      <c r="BH30" s="251">
        <f t="shared" si="18"/>
        <v>1</v>
      </c>
      <c r="BI30" s="251">
        <f t="shared" si="18"/>
        <v>1</v>
      </c>
      <c r="BJ30" s="251">
        <f t="shared" si="18"/>
        <v>1</v>
      </c>
      <c r="BK30" s="251">
        <f t="shared" si="18"/>
        <v>1</v>
      </c>
      <c r="BL30" s="251">
        <f t="shared" si="18"/>
        <v>1</v>
      </c>
      <c r="BM30" s="251">
        <f t="shared" si="18"/>
        <v>1</v>
      </c>
      <c r="BN30" s="251">
        <f t="shared" si="18"/>
        <v>1</v>
      </c>
      <c r="BO30" s="251">
        <f t="shared" si="18"/>
        <v>1</v>
      </c>
      <c r="BP30" s="251">
        <f t="shared" si="18"/>
        <v>1</v>
      </c>
      <c r="BQ30" s="251">
        <f t="shared" si="18"/>
        <v>1</v>
      </c>
      <c r="BR30" s="251">
        <f t="shared" ref="BR30:CF30" si="19">+IFERROR((BR10^0.95)*(1.94*10^-6)+1,0)</f>
        <v>1</v>
      </c>
      <c r="BS30" s="251">
        <f t="shared" si="19"/>
        <v>1</v>
      </c>
      <c r="BT30" s="251">
        <f t="shared" si="19"/>
        <v>1</v>
      </c>
      <c r="BU30" s="251">
        <f t="shared" si="19"/>
        <v>1</v>
      </c>
      <c r="BV30" s="251">
        <f t="shared" si="19"/>
        <v>1</v>
      </c>
      <c r="BW30" s="251">
        <f t="shared" si="19"/>
        <v>1</v>
      </c>
      <c r="BX30" s="251">
        <f t="shared" si="19"/>
        <v>1</v>
      </c>
      <c r="BY30" s="251">
        <f t="shared" si="19"/>
        <v>1</v>
      </c>
      <c r="BZ30" s="251">
        <f t="shared" si="19"/>
        <v>1</v>
      </c>
      <c r="CA30" s="251">
        <f t="shared" si="19"/>
        <v>1</v>
      </c>
      <c r="CB30" s="251">
        <f t="shared" si="19"/>
        <v>1</v>
      </c>
      <c r="CC30" s="251">
        <f t="shared" si="19"/>
        <v>1</v>
      </c>
      <c r="CD30" s="251">
        <f t="shared" si="19"/>
        <v>1</v>
      </c>
      <c r="CE30" s="251">
        <f t="shared" si="19"/>
        <v>1</v>
      </c>
      <c r="CF30" s="251">
        <f t="shared" si="19"/>
        <v>1</v>
      </c>
    </row>
    <row r="31" spans="2:84" ht="12" customHeight="1" thickBot="1" x14ac:dyDescent="0.35">
      <c r="B31" s="700">
        <v>9</v>
      </c>
      <c r="C31" s="758"/>
      <c r="D31" s="759"/>
      <c r="E31" s="760"/>
      <c r="F31" s="760"/>
      <c r="G31" s="760"/>
      <c r="H31" s="760"/>
      <c r="I31" s="760"/>
      <c r="J31" s="760"/>
      <c r="K31" s="760"/>
      <c r="L31" s="760"/>
      <c r="M31" s="760"/>
      <c r="N31" s="760"/>
      <c r="O31" s="760"/>
      <c r="P31" s="760"/>
      <c r="Q31" s="760"/>
      <c r="R31" s="760"/>
      <c r="S31" s="760"/>
      <c r="T31" s="760"/>
      <c r="U31" s="760"/>
      <c r="V31" s="760"/>
      <c r="W31" s="760"/>
      <c r="X31" s="760"/>
      <c r="Y31" s="760"/>
      <c r="Z31" s="760"/>
      <c r="AA31" s="760"/>
      <c r="AB31" s="760"/>
      <c r="AC31" s="760"/>
      <c r="AD31" s="760"/>
      <c r="AE31" s="760"/>
      <c r="AF31" s="760"/>
      <c r="AG31" s="760"/>
      <c r="AH31" s="760"/>
      <c r="AI31" s="760"/>
      <c r="AJ31" s="760"/>
      <c r="AK31" s="760"/>
      <c r="AL31" s="760"/>
      <c r="AM31" s="760"/>
      <c r="AN31" s="760"/>
      <c r="AO31" s="760"/>
      <c r="AP31" s="760"/>
      <c r="AQ31" s="760"/>
      <c r="AR31" s="760"/>
      <c r="AS31" s="760"/>
      <c r="AT31" s="760"/>
      <c r="AU31" s="760"/>
      <c r="AV31" s="760"/>
      <c r="AW31" s="760"/>
      <c r="AX31" s="760"/>
      <c r="AY31" s="760"/>
      <c r="AZ31" s="760"/>
      <c r="BA31" s="760"/>
      <c r="BB31" s="760"/>
      <c r="BC31" s="760"/>
      <c r="BD31" s="760"/>
      <c r="BE31" s="760"/>
      <c r="BF31" s="760"/>
      <c r="BG31" s="760"/>
      <c r="BH31" s="760"/>
      <c r="BI31" s="760"/>
      <c r="BJ31" s="760"/>
      <c r="BK31" s="760"/>
      <c r="BL31" s="760"/>
      <c r="BM31" s="760"/>
      <c r="BN31" s="760"/>
      <c r="BO31" s="760"/>
      <c r="BP31" s="760"/>
      <c r="BQ31" s="760"/>
      <c r="BR31" s="760"/>
      <c r="BS31" s="760"/>
      <c r="BT31" s="760"/>
      <c r="BU31" s="760"/>
      <c r="BV31" s="760"/>
      <c r="BW31" s="760"/>
      <c r="BX31" s="760"/>
      <c r="BY31" s="760"/>
      <c r="BZ31" s="760"/>
      <c r="CA31" s="760"/>
      <c r="CB31" s="760"/>
      <c r="CC31" s="760"/>
      <c r="CD31" s="760"/>
      <c r="CE31" s="760"/>
      <c r="CF31" s="760"/>
    </row>
    <row r="32" spans="2:84" ht="21" customHeight="1" thickBot="1" x14ac:dyDescent="0.35">
      <c r="B32" s="700">
        <v>10</v>
      </c>
      <c r="C32" s="976" t="s">
        <v>251</v>
      </c>
      <c r="D32" s="236" t="s">
        <v>48</v>
      </c>
      <c r="E32" s="252">
        <f>+IFERROR((E22/1000*100-E7*E25-E30*E28)/E29,0)</f>
        <v>0</v>
      </c>
      <c r="F32" s="252">
        <f t="shared" ref="F32:BQ32" si="20">+IFERROR((F22/1000*100-F7*F25-F30*F28)/F29,0)</f>
        <v>0</v>
      </c>
      <c r="G32" s="252">
        <f t="shared" si="20"/>
        <v>0</v>
      </c>
      <c r="H32" s="252">
        <f t="shared" si="20"/>
        <v>0</v>
      </c>
      <c r="I32" s="252">
        <f t="shared" si="20"/>
        <v>0</v>
      </c>
      <c r="J32" s="252">
        <f t="shared" si="20"/>
        <v>2.6414684906139607</v>
      </c>
      <c r="K32" s="252">
        <f t="shared" si="20"/>
        <v>2.6962338814343165</v>
      </c>
      <c r="L32" s="252">
        <f t="shared" si="20"/>
        <v>2.5199136979015146</v>
      </c>
      <c r="M32" s="252">
        <f t="shared" si="20"/>
        <v>2.6221314690447062</v>
      </c>
      <c r="N32" s="252">
        <f t="shared" si="20"/>
        <v>2.648067924575829</v>
      </c>
      <c r="O32" s="252">
        <f t="shared" si="20"/>
        <v>0</v>
      </c>
      <c r="P32" s="252">
        <f t="shared" si="20"/>
        <v>0</v>
      </c>
      <c r="Q32" s="252">
        <f t="shared" si="20"/>
        <v>0</v>
      </c>
      <c r="R32" s="252">
        <f t="shared" si="20"/>
        <v>0</v>
      </c>
      <c r="S32" s="252">
        <f t="shared" si="20"/>
        <v>0</v>
      </c>
      <c r="T32" s="252">
        <f t="shared" si="20"/>
        <v>0</v>
      </c>
      <c r="U32" s="252">
        <f t="shared" si="20"/>
        <v>0</v>
      </c>
      <c r="V32" s="252">
        <f t="shared" si="20"/>
        <v>0</v>
      </c>
      <c r="W32" s="252">
        <f t="shared" si="20"/>
        <v>0</v>
      </c>
      <c r="X32" s="252">
        <f t="shared" si="20"/>
        <v>0</v>
      </c>
      <c r="Y32" s="252">
        <f t="shared" si="20"/>
        <v>0</v>
      </c>
      <c r="Z32" s="252">
        <f t="shared" si="20"/>
        <v>0</v>
      </c>
      <c r="AA32" s="252">
        <f t="shared" si="20"/>
        <v>0</v>
      </c>
      <c r="AB32" s="252">
        <f t="shared" si="20"/>
        <v>0</v>
      </c>
      <c r="AC32" s="252">
        <f t="shared" si="20"/>
        <v>0</v>
      </c>
      <c r="AD32" s="252">
        <f t="shared" si="20"/>
        <v>0</v>
      </c>
      <c r="AE32" s="252">
        <f t="shared" si="20"/>
        <v>0</v>
      </c>
      <c r="AF32" s="252">
        <f t="shared" si="20"/>
        <v>0</v>
      </c>
      <c r="AG32" s="252">
        <f t="shared" si="20"/>
        <v>0</v>
      </c>
      <c r="AH32" s="252">
        <f t="shared" si="20"/>
        <v>0</v>
      </c>
      <c r="AI32" s="252">
        <f t="shared" si="20"/>
        <v>0</v>
      </c>
      <c r="AJ32" s="252">
        <f t="shared" si="20"/>
        <v>0</v>
      </c>
      <c r="AK32" s="252">
        <f t="shared" si="20"/>
        <v>0</v>
      </c>
      <c r="AL32" s="252">
        <f t="shared" si="20"/>
        <v>0</v>
      </c>
      <c r="AM32" s="252">
        <f t="shared" si="20"/>
        <v>0</v>
      </c>
      <c r="AN32" s="252">
        <f t="shared" si="20"/>
        <v>0</v>
      </c>
      <c r="AO32" s="252">
        <f t="shared" si="20"/>
        <v>0</v>
      </c>
      <c r="AP32" s="252">
        <f t="shared" si="20"/>
        <v>0</v>
      </c>
      <c r="AQ32" s="252">
        <f t="shared" si="20"/>
        <v>0</v>
      </c>
      <c r="AR32" s="252">
        <f t="shared" si="20"/>
        <v>0</v>
      </c>
      <c r="AS32" s="252">
        <f t="shared" si="20"/>
        <v>0</v>
      </c>
      <c r="AT32" s="252">
        <f t="shared" si="20"/>
        <v>0</v>
      </c>
      <c r="AU32" s="252">
        <f t="shared" si="20"/>
        <v>0</v>
      </c>
      <c r="AV32" s="252">
        <f t="shared" si="20"/>
        <v>0</v>
      </c>
      <c r="AW32" s="252">
        <f t="shared" si="20"/>
        <v>0</v>
      </c>
      <c r="AX32" s="252">
        <f t="shared" si="20"/>
        <v>0</v>
      </c>
      <c r="AY32" s="252">
        <f t="shared" si="20"/>
        <v>0</v>
      </c>
      <c r="AZ32" s="252">
        <f t="shared" si="20"/>
        <v>0</v>
      </c>
      <c r="BA32" s="252">
        <f t="shared" si="20"/>
        <v>0</v>
      </c>
      <c r="BB32" s="252">
        <f t="shared" si="20"/>
        <v>0</v>
      </c>
      <c r="BC32" s="252">
        <f t="shared" si="20"/>
        <v>0</v>
      </c>
      <c r="BD32" s="252">
        <f t="shared" si="20"/>
        <v>0</v>
      </c>
      <c r="BE32" s="252">
        <f t="shared" si="20"/>
        <v>0</v>
      </c>
      <c r="BF32" s="252">
        <f t="shared" si="20"/>
        <v>0</v>
      </c>
      <c r="BG32" s="252">
        <f t="shared" si="20"/>
        <v>0</v>
      </c>
      <c r="BH32" s="252">
        <f t="shared" si="20"/>
        <v>0</v>
      </c>
      <c r="BI32" s="252">
        <f t="shared" si="20"/>
        <v>0</v>
      </c>
      <c r="BJ32" s="252">
        <f t="shared" si="20"/>
        <v>0</v>
      </c>
      <c r="BK32" s="252">
        <f t="shared" si="20"/>
        <v>0</v>
      </c>
      <c r="BL32" s="252">
        <f t="shared" si="20"/>
        <v>0</v>
      </c>
      <c r="BM32" s="252">
        <f t="shared" si="20"/>
        <v>0</v>
      </c>
      <c r="BN32" s="252">
        <f t="shared" si="20"/>
        <v>0</v>
      </c>
      <c r="BO32" s="252">
        <f t="shared" si="20"/>
        <v>0</v>
      </c>
      <c r="BP32" s="252">
        <f t="shared" si="20"/>
        <v>0</v>
      </c>
      <c r="BQ32" s="252">
        <f t="shared" si="20"/>
        <v>0</v>
      </c>
      <c r="BR32" s="252">
        <f t="shared" ref="BR32:CF32" si="21">+IFERROR((BR22/1000*100-BR7*BR25-BR30*BR28)/BR29,0)</f>
        <v>0</v>
      </c>
      <c r="BS32" s="252">
        <f t="shared" si="21"/>
        <v>0</v>
      </c>
      <c r="BT32" s="252">
        <f t="shared" si="21"/>
        <v>0</v>
      </c>
      <c r="BU32" s="252">
        <f t="shared" si="21"/>
        <v>0</v>
      </c>
      <c r="BV32" s="252">
        <f t="shared" si="21"/>
        <v>0</v>
      </c>
      <c r="BW32" s="252">
        <f t="shared" si="21"/>
        <v>0</v>
      </c>
      <c r="BX32" s="252">
        <f t="shared" si="21"/>
        <v>0</v>
      </c>
      <c r="BY32" s="252">
        <f t="shared" si="21"/>
        <v>0</v>
      </c>
      <c r="BZ32" s="252">
        <f t="shared" si="21"/>
        <v>0</v>
      </c>
      <c r="CA32" s="252">
        <f t="shared" si="21"/>
        <v>0</v>
      </c>
      <c r="CB32" s="252">
        <f t="shared" si="21"/>
        <v>0</v>
      </c>
      <c r="CC32" s="252">
        <f t="shared" si="21"/>
        <v>0</v>
      </c>
      <c r="CD32" s="252">
        <f t="shared" si="21"/>
        <v>0</v>
      </c>
      <c r="CE32" s="252">
        <f t="shared" si="21"/>
        <v>0</v>
      </c>
      <c r="CF32" s="252">
        <f t="shared" si="21"/>
        <v>0</v>
      </c>
    </row>
    <row r="33" spans="2:84" ht="15" customHeight="1" thickBot="1" x14ac:dyDescent="0.35">
      <c r="B33" s="700">
        <v>11</v>
      </c>
      <c r="C33" s="976"/>
      <c r="D33" s="237" t="s">
        <v>40</v>
      </c>
      <c r="E33" s="253">
        <f>+IFERROR(ROUND(IF(E32&gt;E9,E29*(E8-E32)/(E8-E9),E29),1),0)</f>
        <v>0</v>
      </c>
      <c r="F33" s="253">
        <f t="shared" ref="F33:BQ33" si="22">+IFERROR(ROUND(IF(F32&gt;F9,F29*(F8-F32)/(F8-F9),F29),1),"")</f>
        <v>0</v>
      </c>
      <c r="G33" s="253">
        <f t="shared" si="22"/>
        <v>0</v>
      </c>
      <c r="H33" s="253">
        <f t="shared" si="22"/>
        <v>0</v>
      </c>
      <c r="I33" s="253">
        <f t="shared" si="22"/>
        <v>0</v>
      </c>
      <c r="J33" s="253">
        <f t="shared" si="22"/>
        <v>46.8</v>
      </c>
      <c r="K33" s="253">
        <f t="shared" si="22"/>
        <v>41.4</v>
      </c>
      <c r="L33" s="253">
        <f t="shared" si="22"/>
        <v>50.4</v>
      </c>
      <c r="M33" s="253">
        <f t="shared" si="22"/>
        <v>55.2</v>
      </c>
      <c r="N33" s="253">
        <f t="shared" si="22"/>
        <v>53.3</v>
      </c>
      <c r="O33" s="253">
        <f t="shared" si="22"/>
        <v>0</v>
      </c>
      <c r="P33" s="253">
        <f t="shared" si="22"/>
        <v>0</v>
      </c>
      <c r="Q33" s="253">
        <f t="shared" si="22"/>
        <v>0</v>
      </c>
      <c r="R33" s="253">
        <f t="shared" si="22"/>
        <v>0</v>
      </c>
      <c r="S33" s="253">
        <f t="shared" si="22"/>
        <v>0</v>
      </c>
      <c r="T33" s="253">
        <f t="shared" si="22"/>
        <v>0</v>
      </c>
      <c r="U33" s="253">
        <f t="shared" si="22"/>
        <v>0</v>
      </c>
      <c r="V33" s="253">
        <f t="shared" si="22"/>
        <v>0</v>
      </c>
      <c r="W33" s="253">
        <f t="shared" si="22"/>
        <v>0</v>
      </c>
      <c r="X33" s="253">
        <f t="shared" si="22"/>
        <v>0</v>
      </c>
      <c r="Y33" s="253">
        <f t="shared" si="22"/>
        <v>0</v>
      </c>
      <c r="Z33" s="253">
        <f t="shared" si="22"/>
        <v>0</v>
      </c>
      <c r="AA33" s="253">
        <f t="shared" si="22"/>
        <v>0</v>
      </c>
      <c r="AB33" s="253">
        <f t="shared" si="22"/>
        <v>0</v>
      </c>
      <c r="AC33" s="253">
        <f t="shared" si="22"/>
        <v>0</v>
      </c>
      <c r="AD33" s="253">
        <f t="shared" si="22"/>
        <v>0</v>
      </c>
      <c r="AE33" s="253">
        <f t="shared" si="22"/>
        <v>0</v>
      </c>
      <c r="AF33" s="253">
        <f t="shared" si="22"/>
        <v>0</v>
      </c>
      <c r="AG33" s="253">
        <f t="shared" si="22"/>
        <v>0</v>
      </c>
      <c r="AH33" s="253">
        <f t="shared" si="22"/>
        <v>0</v>
      </c>
      <c r="AI33" s="253">
        <f t="shared" si="22"/>
        <v>0</v>
      </c>
      <c r="AJ33" s="253">
        <f t="shared" si="22"/>
        <v>0</v>
      </c>
      <c r="AK33" s="253">
        <f t="shared" si="22"/>
        <v>0</v>
      </c>
      <c r="AL33" s="253">
        <f t="shared" si="22"/>
        <v>0</v>
      </c>
      <c r="AM33" s="253">
        <f t="shared" si="22"/>
        <v>0</v>
      </c>
      <c r="AN33" s="253">
        <f t="shared" si="22"/>
        <v>0</v>
      </c>
      <c r="AO33" s="253">
        <f t="shared" si="22"/>
        <v>0</v>
      </c>
      <c r="AP33" s="253">
        <f t="shared" si="22"/>
        <v>0</v>
      </c>
      <c r="AQ33" s="253">
        <f t="shared" si="22"/>
        <v>0</v>
      </c>
      <c r="AR33" s="253">
        <f t="shared" si="22"/>
        <v>0</v>
      </c>
      <c r="AS33" s="253">
        <f t="shared" si="22"/>
        <v>0</v>
      </c>
      <c r="AT33" s="253">
        <f t="shared" si="22"/>
        <v>0</v>
      </c>
      <c r="AU33" s="253">
        <f t="shared" si="22"/>
        <v>0</v>
      </c>
      <c r="AV33" s="253">
        <f t="shared" si="22"/>
        <v>0</v>
      </c>
      <c r="AW33" s="253">
        <f t="shared" si="22"/>
        <v>0</v>
      </c>
      <c r="AX33" s="253">
        <f t="shared" si="22"/>
        <v>0</v>
      </c>
      <c r="AY33" s="253">
        <f t="shared" si="22"/>
        <v>0</v>
      </c>
      <c r="AZ33" s="253">
        <f t="shared" si="22"/>
        <v>0</v>
      </c>
      <c r="BA33" s="253">
        <f t="shared" si="22"/>
        <v>0</v>
      </c>
      <c r="BB33" s="253">
        <f t="shared" si="22"/>
        <v>0</v>
      </c>
      <c r="BC33" s="253">
        <f t="shared" si="22"/>
        <v>0</v>
      </c>
      <c r="BD33" s="253">
        <f t="shared" si="22"/>
        <v>0</v>
      </c>
      <c r="BE33" s="253">
        <f t="shared" si="22"/>
        <v>0</v>
      </c>
      <c r="BF33" s="253">
        <f t="shared" si="22"/>
        <v>0</v>
      </c>
      <c r="BG33" s="253">
        <f t="shared" si="22"/>
        <v>0</v>
      </c>
      <c r="BH33" s="253">
        <f t="shared" si="22"/>
        <v>0</v>
      </c>
      <c r="BI33" s="253">
        <f t="shared" si="22"/>
        <v>0</v>
      </c>
      <c r="BJ33" s="253">
        <f t="shared" si="22"/>
        <v>0</v>
      </c>
      <c r="BK33" s="253">
        <f t="shared" si="22"/>
        <v>0</v>
      </c>
      <c r="BL33" s="253">
        <f t="shared" si="22"/>
        <v>0</v>
      </c>
      <c r="BM33" s="253">
        <f t="shared" si="22"/>
        <v>0</v>
      </c>
      <c r="BN33" s="253">
        <f t="shared" si="22"/>
        <v>0</v>
      </c>
      <c r="BO33" s="253">
        <f t="shared" si="22"/>
        <v>0</v>
      </c>
      <c r="BP33" s="253">
        <f t="shared" si="22"/>
        <v>0</v>
      </c>
      <c r="BQ33" s="253">
        <f t="shared" si="22"/>
        <v>0</v>
      </c>
      <c r="BR33" s="253">
        <f t="shared" ref="BR33:CF33" si="23">+IFERROR(ROUND(IF(BR32&gt;BR9,BR29*(BR8-BR32)/(BR8-BR9),BR29),1),"")</f>
        <v>0</v>
      </c>
      <c r="BS33" s="253">
        <f t="shared" si="23"/>
        <v>0</v>
      </c>
      <c r="BT33" s="253">
        <f t="shared" si="23"/>
        <v>0</v>
      </c>
      <c r="BU33" s="253">
        <f t="shared" si="23"/>
        <v>0</v>
      </c>
      <c r="BV33" s="253">
        <f t="shared" si="23"/>
        <v>0</v>
      </c>
      <c r="BW33" s="253">
        <f t="shared" si="23"/>
        <v>0</v>
      </c>
      <c r="BX33" s="253">
        <f t="shared" si="23"/>
        <v>0</v>
      </c>
      <c r="BY33" s="253">
        <f t="shared" si="23"/>
        <v>0</v>
      </c>
      <c r="BZ33" s="253">
        <f t="shared" si="23"/>
        <v>0</v>
      </c>
      <c r="CA33" s="253">
        <f t="shared" si="23"/>
        <v>0</v>
      </c>
      <c r="CB33" s="253">
        <f t="shared" si="23"/>
        <v>0</v>
      </c>
      <c r="CC33" s="253">
        <f t="shared" si="23"/>
        <v>0</v>
      </c>
      <c r="CD33" s="253">
        <f t="shared" si="23"/>
        <v>0</v>
      </c>
      <c r="CE33" s="253">
        <f t="shared" si="23"/>
        <v>0</v>
      </c>
      <c r="CF33" s="253">
        <f t="shared" si="23"/>
        <v>0</v>
      </c>
    </row>
    <row r="34" spans="2:84" ht="15" customHeight="1" thickBot="1" x14ac:dyDescent="0.35">
      <c r="B34" s="700">
        <v>12</v>
      </c>
      <c r="C34" s="976"/>
      <c r="D34" s="237" t="s">
        <v>37</v>
      </c>
      <c r="E34" s="253">
        <f>+IFERROR(ROUND(E29-E33,1),0)</f>
        <v>0</v>
      </c>
      <c r="F34" s="253">
        <f t="shared" ref="F34:BQ34" si="24">+IFERROR(ROUND(F29-F33,1),0)</f>
        <v>0</v>
      </c>
      <c r="G34" s="253">
        <f t="shared" si="24"/>
        <v>0</v>
      </c>
      <c r="H34" s="253">
        <f t="shared" si="24"/>
        <v>0</v>
      </c>
      <c r="I34" s="253">
        <f t="shared" si="24"/>
        <v>0</v>
      </c>
      <c r="J34" s="253">
        <f t="shared" si="24"/>
        <v>13.2</v>
      </c>
      <c r="K34" s="253">
        <f t="shared" si="24"/>
        <v>13.6</v>
      </c>
      <c r="L34" s="253">
        <f t="shared" si="24"/>
        <v>9.6</v>
      </c>
      <c r="M34" s="253">
        <f t="shared" si="24"/>
        <v>0.8</v>
      </c>
      <c r="N34" s="253">
        <f t="shared" si="24"/>
        <v>1.7</v>
      </c>
      <c r="O34" s="253">
        <f t="shared" si="24"/>
        <v>0</v>
      </c>
      <c r="P34" s="253">
        <f t="shared" si="24"/>
        <v>0</v>
      </c>
      <c r="Q34" s="253">
        <f t="shared" si="24"/>
        <v>0</v>
      </c>
      <c r="R34" s="253">
        <f t="shared" si="24"/>
        <v>0</v>
      </c>
      <c r="S34" s="253">
        <f t="shared" si="24"/>
        <v>0</v>
      </c>
      <c r="T34" s="253">
        <f t="shared" si="24"/>
        <v>0</v>
      </c>
      <c r="U34" s="253">
        <f t="shared" si="24"/>
        <v>0</v>
      </c>
      <c r="V34" s="253">
        <f t="shared" si="24"/>
        <v>0</v>
      </c>
      <c r="W34" s="253">
        <f t="shared" si="24"/>
        <v>0</v>
      </c>
      <c r="X34" s="253">
        <f t="shared" si="24"/>
        <v>0</v>
      </c>
      <c r="Y34" s="253">
        <f t="shared" si="24"/>
        <v>0</v>
      </c>
      <c r="Z34" s="253">
        <f t="shared" si="24"/>
        <v>0</v>
      </c>
      <c r="AA34" s="253">
        <f t="shared" si="24"/>
        <v>0</v>
      </c>
      <c r="AB34" s="253">
        <f t="shared" si="24"/>
        <v>0</v>
      </c>
      <c r="AC34" s="253">
        <f t="shared" si="24"/>
        <v>0</v>
      </c>
      <c r="AD34" s="253">
        <f t="shared" si="24"/>
        <v>0</v>
      </c>
      <c r="AE34" s="253">
        <f t="shared" si="24"/>
        <v>0</v>
      </c>
      <c r="AF34" s="253">
        <f t="shared" si="24"/>
        <v>0</v>
      </c>
      <c r="AG34" s="253">
        <f t="shared" si="24"/>
        <v>0</v>
      </c>
      <c r="AH34" s="253">
        <f t="shared" si="24"/>
        <v>0</v>
      </c>
      <c r="AI34" s="253">
        <f t="shared" si="24"/>
        <v>0</v>
      </c>
      <c r="AJ34" s="253">
        <f t="shared" si="24"/>
        <v>0</v>
      </c>
      <c r="AK34" s="253">
        <f t="shared" si="24"/>
        <v>0</v>
      </c>
      <c r="AL34" s="253">
        <f t="shared" si="24"/>
        <v>0</v>
      </c>
      <c r="AM34" s="253">
        <f t="shared" si="24"/>
        <v>0</v>
      </c>
      <c r="AN34" s="253">
        <f t="shared" si="24"/>
        <v>0</v>
      </c>
      <c r="AO34" s="253">
        <f t="shared" si="24"/>
        <v>0</v>
      </c>
      <c r="AP34" s="253">
        <f t="shared" si="24"/>
        <v>0</v>
      </c>
      <c r="AQ34" s="253">
        <f t="shared" si="24"/>
        <v>0</v>
      </c>
      <c r="AR34" s="253">
        <f t="shared" si="24"/>
        <v>0</v>
      </c>
      <c r="AS34" s="253">
        <f t="shared" si="24"/>
        <v>0</v>
      </c>
      <c r="AT34" s="253">
        <f t="shared" si="24"/>
        <v>0</v>
      </c>
      <c r="AU34" s="253">
        <f t="shared" si="24"/>
        <v>0</v>
      </c>
      <c r="AV34" s="253">
        <f t="shared" si="24"/>
        <v>0</v>
      </c>
      <c r="AW34" s="253">
        <f t="shared" si="24"/>
        <v>0</v>
      </c>
      <c r="AX34" s="253">
        <f t="shared" si="24"/>
        <v>0</v>
      </c>
      <c r="AY34" s="253">
        <f t="shared" si="24"/>
        <v>0</v>
      </c>
      <c r="AZ34" s="253">
        <f t="shared" si="24"/>
        <v>0</v>
      </c>
      <c r="BA34" s="253">
        <f t="shared" si="24"/>
        <v>0</v>
      </c>
      <c r="BB34" s="253">
        <f t="shared" si="24"/>
        <v>0</v>
      </c>
      <c r="BC34" s="253">
        <f t="shared" si="24"/>
        <v>0</v>
      </c>
      <c r="BD34" s="253">
        <f t="shared" si="24"/>
        <v>0</v>
      </c>
      <c r="BE34" s="253">
        <f t="shared" si="24"/>
        <v>0</v>
      </c>
      <c r="BF34" s="253">
        <f t="shared" si="24"/>
        <v>0</v>
      </c>
      <c r="BG34" s="253">
        <f t="shared" si="24"/>
        <v>0</v>
      </c>
      <c r="BH34" s="253">
        <f t="shared" si="24"/>
        <v>0</v>
      </c>
      <c r="BI34" s="253">
        <f t="shared" si="24"/>
        <v>0</v>
      </c>
      <c r="BJ34" s="253">
        <f t="shared" si="24"/>
        <v>0</v>
      </c>
      <c r="BK34" s="253">
        <f t="shared" si="24"/>
        <v>0</v>
      </c>
      <c r="BL34" s="253">
        <f t="shared" si="24"/>
        <v>0</v>
      </c>
      <c r="BM34" s="253">
        <f t="shared" si="24"/>
        <v>0</v>
      </c>
      <c r="BN34" s="253">
        <f t="shared" si="24"/>
        <v>0</v>
      </c>
      <c r="BO34" s="253">
        <f t="shared" si="24"/>
        <v>0</v>
      </c>
      <c r="BP34" s="253">
        <f t="shared" si="24"/>
        <v>0</v>
      </c>
      <c r="BQ34" s="253">
        <f t="shared" si="24"/>
        <v>0</v>
      </c>
      <c r="BR34" s="253">
        <f t="shared" ref="BR34:CF34" si="25">+IFERROR(ROUND(BR29-BR33,1),0)</f>
        <v>0</v>
      </c>
      <c r="BS34" s="253">
        <f t="shared" si="25"/>
        <v>0</v>
      </c>
      <c r="BT34" s="253">
        <f t="shared" si="25"/>
        <v>0</v>
      </c>
      <c r="BU34" s="253">
        <f t="shared" si="25"/>
        <v>0</v>
      </c>
      <c r="BV34" s="253">
        <f t="shared" si="25"/>
        <v>0</v>
      </c>
      <c r="BW34" s="253">
        <f t="shared" si="25"/>
        <v>0</v>
      </c>
      <c r="BX34" s="253">
        <f t="shared" si="25"/>
        <v>0</v>
      </c>
      <c r="BY34" s="253">
        <f t="shared" si="25"/>
        <v>0</v>
      </c>
      <c r="BZ34" s="253">
        <f t="shared" si="25"/>
        <v>0</v>
      </c>
      <c r="CA34" s="253">
        <f t="shared" si="25"/>
        <v>0</v>
      </c>
      <c r="CB34" s="253">
        <f t="shared" si="25"/>
        <v>0</v>
      </c>
      <c r="CC34" s="253">
        <f t="shared" si="25"/>
        <v>0</v>
      </c>
      <c r="CD34" s="253">
        <f t="shared" si="25"/>
        <v>0</v>
      </c>
      <c r="CE34" s="253">
        <f t="shared" si="25"/>
        <v>0</v>
      </c>
      <c r="CF34" s="253">
        <f t="shared" si="25"/>
        <v>0</v>
      </c>
    </row>
    <row r="35" spans="2:84" ht="15" customHeight="1" thickBot="1" x14ac:dyDescent="0.35">
      <c r="B35" s="700">
        <v>13</v>
      </c>
      <c r="C35" s="976"/>
      <c r="D35" s="237" t="s">
        <v>193</v>
      </c>
      <c r="E35" s="253">
        <f>IF(SUM(E33:E34)=0,0,IFERROR(100-SUM(E33:E34),0))</f>
        <v>0</v>
      </c>
      <c r="F35" s="253">
        <f t="shared" ref="F35:BQ35" si="26">IF(SUM(F33:F34)=0,0,IFERROR(100-SUM(F33:F34),0))</f>
        <v>0</v>
      </c>
      <c r="G35" s="253">
        <f t="shared" si="26"/>
        <v>0</v>
      </c>
      <c r="H35" s="253">
        <f t="shared" si="26"/>
        <v>0</v>
      </c>
      <c r="I35" s="253">
        <f t="shared" si="26"/>
        <v>0</v>
      </c>
      <c r="J35" s="253">
        <f t="shared" si="26"/>
        <v>40</v>
      </c>
      <c r="K35" s="253">
        <f t="shared" si="26"/>
        <v>45</v>
      </c>
      <c r="L35" s="253">
        <f t="shared" si="26"/>
        <v>40</v>
      </c>
      <c r="M35" s="253">
        <f t="shared" si="26"/>
        <v>44</v>
      </c>
      <c r="N35" s="253">
        <f t="shared" si="26"/>
        <v>45</v>
      </c>
      <c r="O35" s="253">
        <f t="shared" si="26"/>
        <v>0</v>
      </c>
      <c r="P35" s="253">
        <f t="shared" si="26"/>
        <v>0</v>
      </c>
      <c r="Q35" s="253">
        <f t="shared" si="26"/>
        <v>0</v>
      </c>
      <c r="R35" s="253">
        <f t="shared" si="26"/>
        <v>0</v>
      </c>
      <c r="S35" s="253">
        <f t="shared" si="26"/>
        <v>0</v>
      </c>
      <c r="T35" s="253">
        <f t="shared" si="26"/>
        <v>0</v>
      </c>
      <c r="U35" s="253">
        <f t="shared" si="26"/>
        <v>0</v>
      </c>
      <c r="V35" s="253">
        <f t="shared" si="26"/>
        <v>0</v>
      </c>
      <c r="W35" s="253">
        <f t="shared" si="26"/>
        <v>0</v>
      </c>
      <c r="X35" s="253">
        <f t="shared" si="26"/>
        <v>0</v>
      </c>
      <c r="Y35" s="253">
        <f t="shared" si="26"/>
        <v>0</v>
      </c>
      <c r="Z35" s="253">
        <f t="shared" si="26"/>
        <v>0</v>
      </c>
      <c r="AA35" s="253">
        <f t="shared" si="26"/>
        <v>0</v>
      </c>
      <c r="AB35" s="253">
        <f t="shared" si="26"/>
        <v>0</v>
      </c>
      <c r="AC35" s="253">
        <f t="shared" si="26"/>
        <v>0</v>
      </c>
      <c r="AD35" s="253">
        <f t="shared" si="26"/>
        <v>0</v>
      </c>
      <c r="AE35" s="253">
        <f t="shared" si="26"/>
        <v>0</v>
      </c>
      <c r="AF35" s="253">
        <f t="shared" si="26"/>
        <v>0</v>
      </c>
      <c r="AG35" s="253">
        <f t="shared" si="26"/>
        <v>0</v>
      </c>
      <c r="AH35" s="253">
        <f t="shared" si="26"/>
        <v>0</v>
      </c>
      <c r="AI35" s="253">
        <f t="shared" si="26"/>
        <v>0</v>
      </c>
      <c r="AJ35" s="253">
        <f t="shared" si="26"/>
        <v>0</v>
      </c>
      <c r="AK35" s="253">
        <f t="shared" si="26"/>
        <v>0</v>
      </c>
      <c r="AL35" s="253">
        <f t="shared" si="26"/>
        <v>0</v>
      </c>
      <c r="AM35" s="253">
        <f t="shared" si="26"/>
        <v>0</v>
      </c>
      <c r="AN35" s="253">
        <f t="shared" si="26"/>
        <v>0</v>
      </c>
      <c r="AO35" s="253">
        <f t="shared" si="26"/>
        <v>0</v>
      </c>
      <c r="AP35" s="253">
        <f t="shared" si="26"/>
        <v>0</v>
      </c>
      <c r="AQ35" s="253">
        <f t="shared" si="26"/>
        <v>0</v>
      </c>
      <c r="AR35" s="253">
        <f t="shared" si="26"/>
        <v>0</v>
      </c>
      <c r="AS35" s="253">
        <f t="shared" si="26"/>
        <v>0</v>
      </c>
      <c r="AT35" s="253">
        <f t="shared" si="26"/>
        <v>0</v>
      </c>
      <c r="AU35" s="253">
        <f t="shared" si="26"/>
        <v>0</v>
      </c>
      <c r="AV35" s="253">
        <f t="shared" si="26"/>
        <v>0</v>
      </c>
      <c r="AW35" s="253">
        <f t="shared" si="26"/>
        <v>0</v>
      </c>
      <c r="AX35" s="253">
        <f t="shared" si="26"/>
        <v>0</v>
      </c>
      <c r="AY35" s="253">
        <f t="shared" si="26"/>
        <v>0</v>
      </c>
      <c r="AZ35" s="253">
        <f t="shared" si="26"/>
        <v>0</v>
      </c>
      <c r="BA35" s="253">
        <f t="shared" si="26"/>
        <v>0</v>
      </c>
      <c r="BB35" s="253">
        <f t="shared" si="26"/>
        <v>0</v>
      </c>
      <c r="BC35" s="253">
        <f t="shared" si="26"/>
        <v>0</v>
      </c>
      <c r="BD35" s="253">
        <f t="shared" si="26"/>
        <v>0</v>
      </c>
      <c r="BE35" s="253">
        <f t="shared" si="26"/>
        <v>0</v>
      </c>
      <c r="BF35" s="253">
        <f t="shared" si="26"/>
        <v>0</v>
      </c>
      <c r="BG35" s="253">
        <f t="shared" si="26"/>
        <v>0</v>
      </c>
      <c r="BH35" s="253">
        <f t="shared" si="26"/>
        <v>0</v>
      </c>
      <c r="BI35" s="253">
        <f t="shared" si="26"/>
        <v>0</v>
      </c>
      <c r="BJ35" s="253">
        <f t="shared" si="26"/>
        <v>0</v>
      </c>
      <c r="BK35" s="253">
        <f t="shared" si="26"/>
        <v>0</v>
      </c>
      <c r="BL35" s="253">
        <f t="shared" si="26"/>
        <v>0</v>
      </c>
      <c r="BM35" s="253">
        <f t="shared" si="26"/>
        <v>0</v>
      </c>
      <c r="BN35" s="253">
        <f t="shared" si="26"/>
        <v>0</v>
      </c>
      <c r="BO35" s="253">
        <f t="shared" si="26"/>
        <v>0</v>
      </c>
      <c r="BP35" s="253">
        <f t="shared" si="26"/>
        <v>0</v>
      </c>
      <c r="BQ35" s="253">
        <f t="shared" si="26"/>
        <v>0</v>
      </c>
      <c r="BR35" s="253">
        <f t="shared" ref="BR35:CF35" si="27">IF(SUM(BR33:BR34)=0,0,IFERROR(100-SUM(BR33:BR34),0))</f>
        <v>0</v>
      </c>
      <c r="BS35" s="253">
        <f t="shared" si="27"/>
        <v>0</v>
      </c>
      <c r="BT35" s="253">
        <f t="shared" si="27"/>
        <v>0</v>
      </c>
      <c r="BU35" s="253">
        <f t="shared" si="27"/>
        <v>0</v>
      </c>
      <c r="BV35" s="253">
        <f t="shared" si="27"/>
        <v>0</v>
      </c>
      <c r="BW35" s="253">
        <f t="shared" si="27"/>
        <v>0</v>
      </c>
      <c r="BX35" s="253">
        <f t="shared" si="27"/>
        <v>0</v>
      </c>
      <c r="BY35" s="253">
        <f t="shared" si="27"/>
        <v>0</v>
      </c>
      <c r="BZ35" s="253">
        <f t="shared" si="27"/>
        <v>0</v>
      </c>
      <c r="CA35" s="253">
        <f t="shared" si="27"/>
        <v>0</v>
      </c>
      <c r="CB35" s="253">
        <f t="shared" si="27"/>
        <v>0</v>
      </c>
      <c r="CC35" s="253">
        <f t="shared" si="27"/>
        <v>0</v>
      </c>
      <c r="CD35" s="253">
        <f t="shared" si="27"/>
        <v>0</v>
      </c>
      <c r="CE35" s="253">
        <f t="shared" si="27"/>
        <v>0</v>
      </c>
      <c r="CF35" s="253">
        <f t="shared" si="27"/>
        <v>0</v>
      </c>
    </row>
    <row r="36" spans="2:84" ht="12" customHeight="1" thickBot="1" x14ac:dyDescent="0.35">
      <c r="B36" s="701">
        <v>1</v>
      </c>
      <c r="C36" s="762"/>
      <c r="D36" s="756"/>
      <c r="E36" s="701">
        <v>1</v>
      </c>
      <c r="F36" s="701">
        <v>2</v>
      </c>
      <c r="G36" s="701">
        <v>3</v>
      </c>
      <c r="H36" s="701">
        <v>4</v>
      </c>
      <c r="I36" s="701">
        <v>5</v>
      </c>
      <c r="J36" s="701">
        <v>6</v>
      </c>
      <c r="K36" s="701">
        <v>7</v>
      </c>
      <c r="L36" s="701">
        <v>8</v>
      </c>
      <c r="M36" s="701">
        <v>9</v>
      </c>
      <c r="N36" s="701">
        <v>10</v>
      </c>
      <c r="O36" s="701">
        <v>11</v>
      </c>
      <c r="P36" s="701">
        <v>12</v>
      </c>
      <c r="Q36" s="701">
        <v>13</v>
      </c>
      <c r="R36" s="701">
        <v>14</v>
      </c>
      <c r="S36" s="701">
        <v>15</v>
      </c>
      <c r="T36" s="701">
        <v>16</v>
      </c>
      <c r="U36" s="701">
        <v>17</v>
      </c>
      <c r="V36" s="701">
        <v>18</v>
      </c>
      <c r="W36" s="701">
        <v>19</v>
      </c>
      <c r="X36" s="701">
        <v>20</v>
      </c>
      <c r="Y36" s="701">
        <v>21</v>
      </c>
      <c r="Z36" s="701">
        <v>22</v>
      </c>
      <c r="AA36" s="701">
        <v>23</v>
      </c>
      <c r="AB36" s="701">
        <v>24</v>
      </c>
      <c r="AC36" s="701">
        <v>25</v>
      </c>
      <c r="AD36" s="701">
        <v>26</v>
      </c>
      <c r="AE36" s="701">
        <v>27</v>
      </c>
      <c r="AF36" s="701">
        <v>28</v>
      </c>
      <c r="AG36" s="701">
        <v>29</v>
      </c>
      <c r="AH36" s="701">
        <v>30</v>
      </c>
      <c r="AI36" s="701">
        <v>31</v>
      </c>
      <c r="AJ36" s="701">
        <v>32</v>
      </c>
      <c r="AK36" s="701">
        <v>33</v>
      </c>
      <c r="AL36" s="701">
        <v>34</v>
      </c>
      <c r="AM36" s="701">
        <v>35</v>
      </c>
      <c r="AN36" s="701">
        <v>36</v>
      </c>
      <c r="AO36" s="701">
        <v>37</v>
      </c>
      <c r="AP36" s="701">
        <v>38</v>
      </c>
      <c r="AQ36" s="701">
        <v>39</v>
      </c>
      <c r="AR36" s="701">
        <v>40</v>
      </c>
      <c r="AS36" s="701">
        <v>41</v>
      </c>
      <c r="AT36" s="701">
        <v>42</v>
      </c>
      <c r="AU36" s="701">
        <v>43</v>
      </c>
      <c r="AV36" s="701">
        <v>44</v>
      </c>
      <c r="AW36" s="701">
        <v>45</v>
      </c>
      <c r="AX36" s="701">
        <v>46</v>
      </c>
      <c r="AY36" s="701">
        <v>47</v>
      </c>
      <c r="AZ36" s="701">
        <v>48</v>
      </c>
      <c r="BA36" s="701">
        <v>49</v>
      </c>
      <c r="BB36" s="701">
        <v>50</v>
      </c>
      <c r="BC36" s="701">
        <v>51</v>
      </c>
      <c r="BD36" s="701">
        <v>52</v>
      </c>
      <c r="BE36" s="701">
        <v>53</v>
      </c>
      <c r="BF36" s="701">
        <v>54</v>
      </c>
      <c r="BG36" s="701">
        <v>55</v>
      </c>
      <c r="BH36" s="701">
        <v>56</v>
      </c>
      <c r="BI36" s="701">
        <v>57</v>
      </c>
      <c r="BJ36" s="701">
        <v>58</v>
      </c>
      <c r="BK36" s="701">
        <v>59</v>
      </c>
      <c r="BL36" s="701">
        <v>60</v>
      </c>
      <c r="BM36" s="701">
        <v>61</v>
      </c>
      <c r="BN36" s="701">
        <v>62</v>
      </c>
      <c r="BO36" s="701">
        <v>63</v>
      </c>
      <c r="BP36" s="701">
        <v>64</v>
      </c>
      <c r="BQ36" s="701">
        <v>65</v>
      </c>
      <c r="BR36" s="701">
        <v>66</v>
      </c>
      <c r="BS36" s="701">
        <v>67</v>
      </c>
      <c r="BT36" s="701">
        <v>68</v>
      </c>
      <c r="BU36" s="701">
        <v>69</v>
      </c>
      <c r="BV36" s="701">
        <v>70</v>
      </c>
      <c r="BW36" s="701">
        <v>71</v>
      </c>
      <c r="BX36" s="701">
        <v>72</v>
      </c>
      <c r="BY36" s="701">
        <v>73</v>
      </c>
      <c r="BZ36" s="701">
        <v>74</v>
      </c>
      <c r="CA36" s="701">
        <v>75</v>
      </c>
      <c r="CB36" s="701">
        <v>76</v>
      </c>
      <c r="CC36" s="701">
        <v>77</v>
      </c>
      <c r="CD36" s="701">
        <v>78</v>
      </c>
      <c r="CE36" s="701">
        <v>79</v>
      </c>
      <c r="CF36" s="701">
        <v>80</v>
      </c>
    </row>
    <row r="37" spans="2:84" ht="15" customHeight="1" thickBot="1" x14ac:dyDescent="0.35">
      <c r="B37" s="701">
        <v>2</v>
      </c>
      <c r="C37" s="977" t="s">
        <v>234</v>
      </c>
      <c r="D37" s="234" t="s">
        <v>180</v>
      </c>
      <c r="E37" s="254">
        <f>+IF(E5='Base Datos'!$V$21,E183,0)</f>
        <v>0</v>
      </c>
      <c r="F37" s="254">
        <f>+IF(F5='Base Datos'!$V$21,F183,0)</f>
        <v>0</v>
      </c>
      <c r="G37" s="254">
        <f>+IF(G5='Base Datos'!$V$21,G183,0)</f>
        <v>0</v>
      </c>
      <c r="H37" s="254">
        <f>+IF(H5='Base Datos'!$V$21,H183,0)</f>
        <v>0</v>
      </c>
      <c r="I37" s="254">
        <f>+IF(I5='Base Datos'!$V$21,I183,0)</f>
        <v>0</v>
      </c>
      <c r="J37" s="254">
        <f>+IF(J5='Base Datos'!$V$21,J183,0)</f>
        <v>2.5691431818181814</v>
      </c>
      <c r="K37" s="254">
        <f>+IF(K5='Base Datos'!$V$21,K183,0)</f>
        <v>7.7074295454545441</v>
      </c>
      <c r="L37" s="254">
        <f>+IF(L5='Base Datos'!$V$21,L183,0)</f>
        <v>10.276572727272725</v>
      </c>
      <c r="M37" s="254">
        <f>+IF(M5='Base Datos'!$V$21,M183,0)</f>
        <v>9.4476454545454533</v>
      </c>
      <c r="N37" s="254">
        <f>+IF(N5='Base Datos'!$V$21,N183,0)</f>
        <v>2.5691431818181814</v>
      </c>
      <c r="O37" s="254">
        <f>+IF(O5='Base Datos'!$V$21,O183,0)</f>
        <v>0</v>
      </c>
      <c r="P37" s="254">
        <f>+IF(P5='Base Datos'!$V$21,P183,0)</f>
        <v>0</v>
      </c>
      <c r="Q37" s="254">
        <f>+IF(Q5='Base Datos'!$V$21,Q183,0)</f>
        <v>0</v>
      </c>
      <c r="R37" s="254">
        <f>+IF(R5='Base Datos'!$V$21,R183,0)</f>
        <v>0</v>
      </c>
      <c r="S37" s="254">
        <f>+IF(S5='Base Datos'!$V$21,S183,0)</f>
        <v>0</v>
      </c>
      <c r="T37" s="254">
        <f>+IF(T5='Base Datos'!$V$21,T183,0)</f>
        <v>0</v>
      </c>
      <c r="U37" s="254">
        <f>+IF(U5='Base Datos'!$V$21,U183,0)</f>
        <v>0</v>
      </c>
      <c r="V37" s="254">
        <f>+IF(V5='Base Datos'!$V$21,V183,0)</f>
        <v>0</v>
      </c>
      <c r="W37" s="254">
        <f>+IF(W5='Base Datos'!$V$21,W183,0)</f>
        <v>0</v>
      </c>
      <c r="X37" s="254">
        <f>+IF(X5='Base Datos'!$V$21,X183,0)</f>
        <v>0</v>
      </c>
      <c r="Y37" s="254">
        <f>+IF(Y5='Base Datos'!$V$21,Y183,0)</f>
        <v>0</v>
      </c>
      <c r="Z37" s="254">
        <f>+IF(Z5='Base Datos'!$V$21,Z183,0)</f>
        <v>0</v>
      </c>
      <c r="AA37" s="254">
        <f>+IF(AA5='Base Datos'!$V$21,AA183,0)</f>
        <v>0</v>
      </c>
      <c r="AB37" s="254">
        <f>+IF(AB5='Base Datos'!$V$21,AB183,0)</f>
        <v>0</v>
      </c>
      <c r="AC37" s="254">
        <f>+IF(AC5='Base Datos'!$V$21,AC183,0)</f>
        <v>0</v>
      </c>
      <c r="AD37" s="254">
        <f>+IF(AD5='Base Datos'!$V$21,AD183,0)</f>
        <v>0</v>
      </c>
      <c r="AE37" s="254">
        <f>+IF(AE5='Base Datos'!$V$21,AE183,0)</f>
        <v>0</v>
      </c>
      <c r="AF37" s="254">
        <f>+IF(AF5='Base Datos'!$V$21,AF183,0)</f>
        <v>0</v>
      </c>
      <c r="AG37" s="254">
        <f>+IF(AG5='Base Datos'!$V$21,AG183,0)</f>
        <v>0</v>
      </c>
      <c r="AH37" s="254">
        <f>+IF(AH5='Base Datos'!$V$21,AH183,0)</f>
        <v>0</v>
      </c>
      <c r="AI37" s="254">
        <f>+IF(AI5='Base Datos'!$V$21,AI183,0)</f>
        <v>0</v>
      </c>
      <c r="AJ37" s="254">
        <f>+IF(AJ5='Base Datos'!$V$21,AJ183,0)</f>
        <v>0</v>
      </c>
      <c r="AK37" s="254">
        <f>+IF(AK5='Base Datos'!$V$21,AK183,0)</f>
        <v>0</v>
      </c>
      <c r="AL37" s="254">
        <f>+IF(AL5='Base Datos'!$V$21,AL183,0)</f>
        <v>0</v>
      </c>
      <c r="AM37" s="254">
        <f>+IF(AM5='Base Datos'!$V$21,AM183,0)</f>
        <v>0</v>
      </c>
      <c r="AN37" s="254">
        <f>+IF(AN5='Base Datos'!$V$21,AN183,0)</f>
        <v>0</v>
      </c>
      <c r="AO37" s="254">
        <f>+IF(AO5='Base Datos'!$V$21,AO183,0)</f>
        <v>0</v>
      </c>
      <c r="AP37" s="254">
        <f>+IF(AP5='Base Datos'!$V$21,AP183,0)</f>
        <v>0</v>
      </c>
      <c r="AQ37" s="254">
        <f>+IF(AQ5='Base Datos'!$V$21,AQ183,0)</f>
        <v>0</v>
      </c>
      <c r="AR37" s="254">
        <f>+IF(AR5='Base Datos'!$V$21,AR183,0)</f>
        <v>0</v>
      </c>
      <c r="AS37" s="254">
        <f>+IF(AS5='Base Datos'!$V$21,AS183,0)</f>
        <v>0</v>
      </c>
      <c r="AT37" s="254">
        <f>+IF(AT5='Base Datos'!$V$21,AT183,0)</f>
        <v>0</v>
      </c>
      <c r="AU37" s="254">
        <f>+IF(AU5='Base Datos'!$V$21,AU183,0)</f>
        <v>0</v>
      </c>
      <c r="AV37" s="254">
        <f>+IF(AV5='Base Datos'!$V$21,AV183,0)</f>
        <v>0</v>
      </c>
      <c r="AW37" s="254">
        <f>+IF(AW5='Base Datos'!$V$21,AW183,0)</f>
        <v>0</v>
      </c>
      <c r="AX37" s="254">
        <f>+IF(AX5='Base Datos'!$V$21,AX183,0)</f>
        <v>0</v>
      </c>
      <c r="AY37" s="254">
        <f>+IF(AY5='Base Datos'!$V$21,AY183,0)</f>
        <v>0</v>
      </c>
      <c r="AZ37" s="254">
        <f>+IF(AZ5='Base Datos'!$V$21,AZ183,0)</f>
        <v>0</v>
      </c>
      <c r="BA37" s="254">
        <f>+IF(BA5='Base Datos'!$V$21,BA183,0)</f>
        <v>0</v>
      </c>
      <c r="BB37" s="254">
        <f>+IF(BB5='Base Datos'!$V$21,BB183,0)</f>
        <v>0</v>
      </c>
      <c r="BC37" s="254">
        <f>+IF(BC5='Base Datos'!$V$21,BC183,0)</f>
        <v>0</v>
      </c>
      <c r="BD37" s="254">
        <f>+IF(BD5='Base Datos'!$V$21,BD183,0)</f>
        <v>0</v>
      </c>
      <c r="BE37" s="254">
        <f>+IF(BE5='Base Datos'!$V$21,BE183,0)</f>
        <v>0</v>
      </c>
      <c r="BF37" s="254">
        <f>+IF(BF5='Base Datos'!$V$21,BF183,0)</f>
        <v>0</v>
      </c>
      <c r="BG37" s="254">
        <f>+IF(BG5='Base Datos'!$V$21,BG183,0)</f>
        <v>0</v>
      </c>
      <c r="BH37" s="254">
        <f>+IF(BH5='Base Datos'!$V$21,BH183,0)</f>
        <v>0</v>
      </c>
      <c r="BI37" s="254">
        <f>+IF(BI5='Base Datos'!$V$21,BI183,0)</f>
        <v>0</v>
      </c>
      <c r="BJ37" s="254">
        <f>+IF(BJ5='Base Datos'!$V$21,BJ183,0)</f>
        <v>0</v>
      </c>
      <c r="BK37" s="254">
        <f>+IF(BK5='Base Datos'!$V$21,BK183,0)</f>
        <v>0</v>
      </c>
      <c r="BL37" s="254">
        <f>+IF(BL5='Base Datos'!$V$21,BL183,0)</f>
        <v>0</v>
      </c>
      <c r="BM37" s="254">
        <f>+IF(BM5='Base Datos'!$V$21,BM183,0)</f>
        <v>0</v>
      </c>
      <c r="BN37" s="254">
        <f>+IF(BN5='Base Datos'!$V$21,BN183,0)</f>
        <v>0</v>
      </c>
      <c r="BO37" s="254">
        <f>+IF(BO5='Base Datos'!$V$21,BO183,0)</f>
        <v>0</v>
      </c>
      <c r="BP37" s="254">
        <f>+IF(BP5='Base Datos'!$V$21,BP183,0)</f>
        <v>0</v>
      </c>
      <c r="BQ37" s="254">
        <f>+IF(BQ5='Base Datos'!$V$21,BQ183,0)</f>
        <v>0</v>
      </c>
      <c r="BR37" s="254">
        <f>+IF(BR5='Base Datos'!$V$21,BR183,0)</f>
        <v>0</v>
      </c>
      <c r="BS37" s="254">
        <f>+IF(BS5='Base Datos'!$V$21,BS183,0)</f>
        <v>0</v>
      </c>
      <c r="BT37" s="254">
        <f>+IF(BT5='Base Datos'!$V$21,BT183,0)</f>
        <v>0</v>
      </c>
      <c r="BU37" s="254">
        <f>+IF(BU5='Base Datos'!$V$21,BU183,0)</f>
        <v>0</v>
      </c>
      <c r="BV37" s="254">
        <f>+IF(BV5='Base Datos'!$V$21,BV183,0)</f>
        <v>0</v>
      </c>
      <c r="BW37" s="254">
        <f>+IF(BW5='Base Datos'!$V$21,BW183,0)</f>
        <v>0</v>
      </c>
      <c r="BX37" s="254">
        <f>+IF(BX5='Base Datos'!$V$21,BX183,0)</f>
        <v>0</v>
      </c>
      <c r="BY37" s="254">
        <f>+IF(BY5='Base Datos'!$V$21,BY183,0)</f>
        <v>0</v>
      </c>
      <c r="BZ37" s="254">
        <f>+IF(BZ5='Base Datos'!$V$21,BZ183,0)</f>
        <v>0</v>
      </c>
      <c r="CA37" s="254">
        <f>+IF(CA5='Base Datos'!$V$21,CA183,0)</f>
        <v>0</v>
      </c>
      <c r="CB37" s="254">
        <f>+IF(CB5='Base Datos'!$V$21,CB183,0)</f>
        <v>0</v>
      </c>
      <c r="CC37" s="254">
        <f>+IF(CC5='Base Datos'!$V$21,CC183,0)</f>
        <v>0</v>
      </c>
      <c r="CD37" s="254">
        <f>+IF(CD5='Base Datos'!$V$21,CD183,0)</f>
        <v>0</v>
      </c>
      <c r="CE37" s="254">
        <f>+IF(CE5='Base Datos'!$V$21,CE183,0)</f>
        <v>0</v>
      </c>
      <c r="CF37" s="254">
        <f>+IF(CF5='Base Datos'!$V$21,CF183,0)</f>
        <v>0</v>
      </c>
    </row>
    <row r="38" spans="2:84" ht="15" customHeight="1" thickBot="1" x14ac:dyDescent="0.35">
      <c r="B38" s="701">
        <v>3</v>
      </c>
      <c r="C38" s="978"/>
      <c r="D38" s="238" t="s">
        <v>215</v>
      </c>
      <c r="E38" s="254">
        <f>+IFERROR(E37*E33/100,0)</f>
        <v>0</v>
      </c>
      <c r="F38" s="254">
        <f t="shared" ref="F38:BQ38" si="28">+IFERROR(F37*F33/100,0)</f>
        <v>0</v>
      </c>
      <c r="G38" s="254">
        <f t="shared" si="28"/>
        <v>0</v>
      </c>
      <c r="H38" s="254">
        <f t="shared" si="28"/>
        <v>0</v>
      </c>
      <c r="I38" s="254">
        <f t="shared" si="28"/>
        <v>0</v>
      </c>
      <c r="J38" s="254">
        <f t="shared" si="28"/>
        <v>1.2023590090909089</v>
      </c>
      <c r="K38" s="254">
        <f t="shared" si="28"/>
        <v>3.1908758318181811</v>
      </c>
      <c r="L38" s="254">
        <f t="shared" si="28"/>
        <v>5.1793926545454534</v>
      </c>
      <c r="M38" s="254">
        <f t="shared" si="28"/>
        <v>5.2151002909090902</v>
      </c>
      <c r="N38" s="254">
        <f t="shared" si="28"/>
        <v>1.3693533159090907</v>
      </c>
      <c r="O38" s="254">
        <f t="shared" si="28"/>
        <v>0</v>
      </c>
      <c r="P38" s="254">
        <f t="shared" si="28"/>
        <v>0</v>
      </c>
      <c r="Q38" s="254">
        <f t="shared" si="28"/>
        <v>0</v>
      </c>
      <c r="R38" s="254">
        <f t="shared" si="28"/>
        <v>0</v>
      </c>
      <c r="S38" s="254">
        <f t="shared" si="28"/>
        <v>0</v>
      </c>
      <c r="T38" s="254">
        <f t="shared" si="28"/>
        <v>0</v>
      </c>
      <c r="U38" s="254">
        <f t="shared" si="28"/>
        <v>0</v>
      </c>
      <c r="V38" s="254">
        <f t="shared" si="28"/>
        <v>0</v>
      </c>
      <c r="W38" s="254">
        <f t="shared" si="28"/>
        <v>0</v>
      </c>
      <c r="X38" s="254">
        <f t="shared" si="28"/>
        <v>0</v>
      </c>
      <c r="Y38" s="254">
        <f t="shared" si="28"/>
        <v>0</v>
      </c>
      <c r="Z38" s="254">
        <f t="shared" si="28"/>
        <v>0</v>
      </c>
      <c r="AA38" s="254">
        <f t="shared" si="28"/>
        <v>0</v>
      </c>
      <c r="AB38" s="254">
        <f t="shared" si="28"/>
        <v>0</v>
      </c>
      <c r="AC38" s="254">
        <f t="shared" si="28"/>
        <v>0</v>
      </c>
      <c r="AD38" s="254">
        <f t="shared" si="28"/>
        <v>0</v>
      </c>
      <c r="AE38" s="254">
        <f t="shared" si="28"/>
        <v>0</v>
      </c>
      <c r="AF38" s="254">
        <f t="shared" si="28"/>
        <v>0</v>
      </c>
      <c r="AG38" s="254">
        <f t="shared" si="28"/>
        <v>0</v>
      </c>
      <c r="AH38" s="254">
        <f t="shared" si="28"/>
        <v>0</v>
      </c>
      <c r="AI38" s="254">
        <f t="shared" si="28"/>
        <v>0</v>
      </c>
      <c r="AJ38" s="254">
        <f t="shared" si="28"/>
        <v>0</v>
      </c>
      <c r="AK38" s="254">
        <f t="shared" si="28"/>
        <v>0</v>
      </c>
      <c r="AL38" s="254">
        <f t="shared" si="28"/>
        <v>0</v>
      </c>
      <c r="AM38" s="254">
        <f t="shared" si="28"/>
        <v>0</v>
      </c>
      <c r="AN38" s="254">
        <f t="shared" si="28"/>
        <v>0</v>
      </c>
      <c r="AO38" s="254">
        <f t="shared" si="28"/>
        <v>0</v>
      </c>
      <c r="AP38" s="254">
        <f t="shared" si="28"/>
        <v>0</v>
      </c>
      <c r="AQ38" s="254">
        <f t="shared" si="28"/>
        <v>0</v>
      </c>
      <c r="AR38" s="254">
        <f t="shared" si="28"/>
        <v>0</v>
      </c>
      <c r="AS38" s="254">
        <f t="shared" si="28"/>
        <v>0</v>
      </c>
      <c r="AT38" s="254">
        <f t="shared" si="28"/>
        <v>0</v>
      </c>
      <c r="AU38" s="254">
        <f t="shared" si="28"/>
        <v>0</v>
      </c>
      <c r="AV38" s="254">
        <f t="shared" si="28"/>
        <v>0</v>
      </c>
      <c r="AW38" s="254">
        <f t="shared" si="28"/>
        <v>0</v>
      </c>
      <c r="AX38" s="254">
        <f t="shared" si="28"/>
        <v>0</v>
      </c>
      <c r="AY38" s="254">
        <f t="shared" si="28"/>
        <v>0</v>
      </c>
      <c r="AZ38" s="254">
        <f t="shared" si="28"/>
        <v>0</v>
      </c>
      <c r="BA38" s="254">
        <f t="shared" si="28"/>
        <v>0</v>
      </c>
      <c r="BB38" s="254">
        <f t="shared" si="28"/>
        <v>0</v>
      </c>
      <c r="BC38" s="254">
        <f t="shared" si="28"/>
        <v>0</v>
      </c>
      <c r="BD38" s="254">
        <f t="shared" si="28"/>
        <v>0</v>
      </c>
      <c r="BE38" s="254">
        <f t="shared" si="28"/>
        <v>0</v>
      </c>
      <c r="BF38" s="254">
        <f t="shared" si="28"/>
        <v>0</v>
      </c>
      <c r="BG38" s="254">
        <f t="shared" si="28"/>
        <v>0</v>
      </c>
      <c r="BH38" s="254">
        <f t="shared" si="28"/>
        <v>0</v>
      </c>
      <c r="BI38" s="254">
        <f t="shared" si="28"/>
        <v>0</v>
      </c>
      <c r="BJ38" s="254">
        <f t="shared" si="28"/>
        <v>0</v>
      </c>
      <c r="BK38" s="254">
        <f t="shared" si="28"/>
        <v>0</v>
      </c>
      <c r="BL38" s="254">
        <f t="shared" si="28"/>
        <v>0</v>
      </c>
      <c r="BM38" s="254">
        <f t="shared" si="28"/>
        <v>0</v>
      </c>
      <c r="BN38" s="254">
        <f t="shared" si="28"/>
        <v>0</v>
      </c>
      <c r="BO38" s="254">
        <f t="shared" si="28"/>
        <v>0</v>
      </c>
      <c r="BP38" s="254">
        <f t="shared" si="28"/>
        <v>0</v>
      </c>
      <c r="BQ38" s="254">
        <f t="shared" si="28"/>
        <v>0</v>
      </c>
      <c r="BR38" s="254">
        <f t="shared" ref="BR38:CF38" si="29">+IFERROR(BR37*BR33/100,0)</f>
        <v>0</v>
      </c>
      <c r="BS38" s="254">
        <f t="shared" si="29"/>
        <v>0</v>
      </c>
      <c r="BT38" s="254">
        <f t="shared" si="29"/>
        <v>0</v>
      </c>
      <c r="BU38" s="254">
        <f t="shared" si="29"/>
        <v>0</v>
      </c>
      <c r="BV38" s="254">
        <f t="shared" si="29"/>
        <v>0</v>
      </c>
      <c r="BW38" s="254">
        <f t="shared" si="29"/>
        <v>0</v>
      </c>
      <c r="BX38" s="254">
        <f t="shared" si="29"/>
        <v>0</v>
      </c>
      <c r="BY38" s="254">
        <f t="shared" si="29"/>
        <v>0</v>
      </c>
      <c r="BZ38" s="254">
        <f t="shared" si="29"/>
        <v>0</v>
      </c>
      <c r="CA38" s="254">
        <f t="shared" si="29"/>
        <v>0</v>
      </c>
      <c r="CB38" s="254">
        <f t="shared" si="29"/>
        <v>0</v>
      </c>
      <c r="CC38" s="254">
        <f t="shared" si="29"/>
        <v>0</v>
      </c>
      <c r="CD38" s="254">
        <f t="shared" si="29"/>
        <v>0</v>
      </c>
      <c r="CE38" s="254">
        <f t="shared" si="29"/>
        <v>0</v>
      </c>
      <c r="CF38" s="254">
        <f t="shared" si="29"/>
        <v>0</v>
      </c>
    </row>
    <row r="39" spans="2:84" ht="15" customHeight="1" thickBot="1" x14ac:dyDescent="0.35">
      <c r="B39" s="701">
        <v>4</v>
      </c>
      <c r="C39" s="978"/>
      <c r="D39" s="238" t="s">
        <v>216</v>
      </c>
      <c r="E39" s="254">
        <f>+IFERROR(E38*E9,0)</f>
        <v>0</v>
      </c>
      <c r="F39" s="254">
        <f t="shared" ref="F39:BQ39" si="30">+IFERROR(F38*F9,0)</f>
        <v>0</v>
      </c>
      <c r="G39" s="254">
        <f t="shared" si="30"/>
        <v>0</v>
      </c>
      <c r="H39" s="254">
        <f t="shared" si="30"/>
        <v>0</v>
      </c>
      <c r="I39" s="254">
        <f t="shared" si="30"/>
        <v>0</v>
      </c>
      <c r="J39" s="254">
        <f t="shared" si="30"/>
        <v>2.6451898199999997</v>
      </c>
      <c r="K39" s="254">
        <f t="shared" si="30"/>
        <v>7.0199268299999993</v>
      </c>
      <c r="L39" s="254">
        <f t="shared" si="30"/>
        <v>11.394663839999998</v>
      </c>
      <c r="M39" s="254">
        <f t="shared" si="30"/>
        <v>13.559260756363635</v>
      </c>
      <c r="N39" s="254">
        <f t="shared" si="30"/>
        <v>3.5603186213636357</v>
      </c>
      <c r="O39" s="254">
        <f t="shared" si="30"/>
        <v>0</v>
      </c>
      <c r="P39" s="254">
        <f t="shared" si="30"/>
        <v>0</v>
      </c>
      <c r="Q39" s="254">
        <f t="shared" si="30"/>
        <v>0</v>
      </c>
      <c r="R39" s="254">
        <f t="shared" si="30"/>
        <v>0</v>
      </c>
      <c r="S39" s="254">
        <f t="shared" si="30"/>
        <v>0</v>
      </c>
      <c r="T39" s="254">
        <f t="shared" si="30"/>
        <v>0</v>
      </c>
      <c r="U39" s="254">
        <f t="shared" si="30"/>
        <v>0</v>
      </c>
      <c r="V39" s="254">
        <f t="shared" si="30"/>
        <v>0</v>
      </c>
      <c r="W39" s="254">
        <f t="shared" si="30"/>
        <v>0</v>
      </c>
      <c r="X39" s="254">
        <f t="shared" si="30"/>
        <v>0</v>
      </c>
      <c r="Y39" s="254">
        <f t="shared" si="30"/>
        <v>0</v>
      </c>
      <c r="Z39" s="254">
        <f t="shared" si="30"/>
        <v>0</v>
      </c>
      <c r="AA39" s="254">
        <f t="shared" si="30"/>
        <v>0</v>
      </c>
      <c r="AB39" s="254">
        <f t="shared" si="30"/>
        <v>0</v>
      </c>
      <c r="AC39" s="254">
        <f t="shared" si="30"/>
        <v>0</v>
      </c>
      <c r="AD39" s="254">
        <f t="shared" si="30"/>
        <v>0</v>
      </c>
      <c r="AE39" s="254">
        <f t="shared" si="30"/>
        <v>0</v>
      </c>
      <c r="AF39" s="254">
        <f t="shared" si="30"/>
        <v>0</v>
      </c>
      <c r="AG39" s="254">
        <f t="shared" si="30"/>
        <v>0</v>
      </c>
      <c r="AH39" s="254">
        <f t="shared" si="30"/>
        <v>0</v>
      </c>
      <c r="AI39" s="254">
        <f t="shared" si="30"/>
        <v>0</v>
      </c>
      <c r="AJ39" s="254">
        <f t="shared" si="30"/>
        <v>0</v>
      </c>
      <c r="AK39" s="254">
        <f t="shared" si="30"/>
        <v>0</v>
      </c>
      <c r="AL39" s="254">
        <f t="shared" si="30"/>
        <v>0</v>
      </c>
      <c r="AM39" s="254">
        <f t="shared" si="30"/>
        <v>0</v>
      </c>
      <c r="AN39" s="254">
        <f t="shared" si="30"/>
        <v>0</v>
      </c>
      <c r="AO39" s="254">
        <f t="shared" si="30"/>
        <v>0</v>
      </c>
      <c r="AP39" s="254">
        <f t="shared" si="30"/>
        <v>0</v>
      </c>
      <c r="AQ39" s="254">
        <f t="shared" si="30"/>
        <v>0</v>
      </c>
      <c r="AR39" s="254">
        <f t="shared" si="30"/>
        <v>0</v>
      </c>
      <c r="AS39" s="254">
        <f t="shared" si="30"/>
        <v>0</v>
      </c>
      <c r="AT39" s="254">
        <f t="shared" si="30"/>
        <v>0</v>
      </c>
      <c r="AU39" s="254">
        <f t="shared" si="30"/>
        <v>0</v>
      </c>
      <c r="AV39" s="254">
        <f t="shared" si="30"/>
        <v>0</v>
      </c>
      <c r="AW39" s="254">
        <f t="shared" si="30"/>
        <v>0</v>
      </c>
      <c r="AX39" s="254">
        <f t="shared" si="30"/>
        <v>0</v>
      </c>
      <c r="AY39" s="254">
        <f t="shared" si="30"/>
        <v>0</v>
      </c>
      <c r="AZ39" s="254">
        <f t="shared" si="30"/>
        <v>0</v>
      </c>
      <c r="BA39" s="254">
        <f t="shared" si="30"/>
        <v>0</v>
      </c>
      <c r="BB39" s="254">
        <f t="shared" si="30"/>
        <v>0</v>
      </c>
      <c r="BC39" s="254">
        <f t="shared" si="30"/>
        <v>0</v>
      </c>
      <c r="BD39" s="254">
        <f t="shared" si="30"/>
        <v>0</v>
      </c>
      <c r="BE39" s="254">
        <f t="shared" si="30"/>
        <v>0</v>
      </c>
      <c r="BF39" s="254">
        <f t="shared" si="30"/>
        <v>0</v>
      </c>
      <c r="BG39" s="254">
        <f t="shared" si="30"/>
        <v>0</v>
      </c>
      <c r="BH39" s="254">
        <f t="shared" si="30"/>
        <v>0</v>
      </c>
      <c r="BI39" s="254">
        <f t="shared" si="30"/>
        <v>0</v>
      </c>
      <c r="BJ39" s="254">
        <f t="shared" si="30"/>
        <v>0</v>
      </c>
      <c r="BK39" s="254">
        <f t="shared" si="30"/>
        <v>0</v>
      </c>
      <c r="BL39" s="254">
        <f t="shared" si="30"/>
        <v>0</v>
      </c>
      <c r="BM39" s="254">
        <f t="shared" si="30"/>
        <v>0</v>
      </c>
      <c r="BN39" s="254">
        <f t="shared" si="30"/>
        <v>0</v>
      </c>
      <c r="BO39" s="254">
        <f t="shared" si="30"/>
        <v>0</v>
      </c>
      <c r="BP39" s="254">
        <f t="shared" si="30"/>
        <v>0</v>
      </c>
      <c r="BQ39" s="254">
        <f t="shared" si="30"/>
        <v>0</v>
      </c>
      <c r="BR39" s="254">
        <f t="shared" ref="BR39:CF39" si="31">+IFERROR(BR38*BR9,0)</f>
        <v>0</v>
      </c>
      <c r="BS39" s="254">
        <f t="shared" si="31"/>
        <v>0</v>
      </c>
      <c r="BT39" s="254">
        <f t="shared" si="31"/>
        <v>0</v>
      </c>
      <c r="BU39" s="254">
        <f t="shared" si="31"/>
        <v>0</v>
      </c>
      <c r="BV39" s="254">
        <f t="shared" si="31"/>
        <v>0</v>
      </c>
      <c r="BW39" s="254">
        <f t="shared" si="31"/>
        <v>0</v>
      </c>
      <c r="BX39" s="254">
        <f t="shared" si="31"/>
        <v>0</v>
      </c>
      <c r="BY39" s="254">
        <f t="shared" si="31"/>
        <v>0</v>
      </c>
      <c r="BZ39" s="254">
        <f t="shared" si="31"/>
        <v>0</v>
      </c>
      <c r="CA39" s="254">
        <f t="shared" si="31"/>
        <v>0</v>
      </c>
      <c r="CB39" s="254">
        <f t="shared" si="31"/>
        <v>0</v>
      </c>
      <c r="CC39" s="254">
        <f t="shared" si="31"/>
        <v>0</v>
      </c>
      <c r="CD39" s="254">
        <f t="shared" si="31"/>
        <v>0</v>
      </c>
      <c r="CE39" s="254">
        <f t="shared" si="31"/>
        <v>0</v>
      </c>
      <c r="CF39" s="254">
        <f t="shared" si="31"/>
        <v>0</v>
      </c>
    </row>
    <row r="40" spans="2:84" ht="15" customHeight="1" thickBot="1" x14ac:dyDescent="0.35">
      <c r="B40" s="701">
        <v>5</v>
      </c>
      <c r="C40" s="978"/>
      <c r="D40" s="238" t="s">
        <v>219</v>
      </c>
      <c r="E40" s="254">
        <f>+IFERROR(E37*E34/100,0)</f>
        <v>0</v>
      </c>
      <c r="F40" s="254">
        <f t="shared" ref="F40:BQ40" si="32">+IFERROR(F37*F34/100,0)</f>
        <v>0</v>
      </c>
      <c r="G40" s="254">
        <f t="shared" si="32"/>
        <v>0</v>
      </c>
      <c r="H40" s="254">
        <f t="shared" si="32"/>
        <v>0</v>
      </c>
      <c r="I40" s="254">
        <f t="shared" si="32"/>
        <v>0</v>
      </c>
      <c r="J40" s="254">
        <f t="shared" si="32"/>
        <v>0.3391268999999999</v>
      </c>
      <c r="K40" s="254">
        <f t="shared" si="32"/>
        <v>1.0482104181818179</v>
      </c>
      <c r="L40" s="254">
        <f t="shared" si="32"/>
        <v>0.98655098181818157</v>
      </c>
      <c r="M40" s="254">
        <f t="shared" si="32"/>
        <v>7.5581163636363635E-2</v>
      </c>
      <c r="N40" s="254">
        <f t="shared" si="32"/>
        <v>4.3675434090909085E-2</v>
      </c>
      <c r="O40" s="254">
        <f t="shared" si="32"/>
        <v>0</v>
      </c>
      <c r="P40" s="254">
        <f t="shared" si="32"/>
        <v>0</v>
      </c>
      <c r="Q40" s="254">
        <f t="shared" si="32"/>
        <v>0</v>
      </c>
      <c r="R40" s="254">
        <f t="shared" si="32"/>
        <v>0</v>
      </c>
      <c r="S40" s="254">
        <f t="shared" si="32"/>
        <v>0</v>
      </c>
      <c r="T40" s="254">
        <f t="shared" si="32"/>
        <v>0</v>
      </c>
      <c r="U40" s="254">
        <f t="shared" si="32"/>
        <v>0</v>
      </c>
      <c r="V40" s="254">
        <f t="shared" si="32"/>
        <v>0</v>
      </c>
      <c r="W40" s="254">
        <f t="shared" si="32"/>
        <v>0</v>
      </c>
      <c r="X40" s="254">
        <f t="shared" si="32"/>
        <v>0</v>
      </c>
      <c r="Y40" s="254">
        <f t="shared" si="32"/>
        <v>0</v>
      </c>
      <c r="Z40" s="254">
        <f t="shared" si="32"/>
        <v>0</v>
      </c>
      <c r="AA40" s="254">
        <f t="shared" si="32"/>
        <v>0</v>
      </c>
      <c r="AB40" s="254">
        <f t="shared" si="32"/>
        <v>0</v>
      </c>
      <c r="AC40" s="254">
        <f t="shared" si="32"/>
        <v>0</v>
      </c>
      <c r="AD40" s="254">
        <f t="shared" si="32"/>
        <v>0</v>
      </c>
      <c r="AE40" s="254">
        <f t="shared" si="32"/>
        <v>0</v>
      </c>
      <c r="AF40" s="254">
        <f t="shared" si="32"/>
        <v>0</v>
      </c>
      <c r="AG40" s="254">
        <f t="shared" si="32"/>
        <v>0</v>
      </c>
      <c r="AH40" s="254">
        <f t="shared" si="32"/>
        <v>0</v>
      </c>
      <c r="AI40" s="254">
        <f t="shared" si="32"/>
        <v>0</v>
      </c>
      <c r="AJ40" s="254">
        <f t="shared" si="32"/>
        <v>0</v>
      </c>
      <c r="AK40" s="254">
        <f t="shared" si="32"/>
        <v>0</v>
      </c>
      <c r="AL40" s="254">
        <f t="shared" si="32"/>
        <v>0</v>
      </c>
      <c r="AM40" s="254">
        <f t="shared" si="32"/>
        <v>0</v>
      </c>
      <c r="AN40" s="254">
        <f t="shared" si="32"/>
        <v>0</v>
      </c>
      <c r="AO40" s="254">
        <f t="shared" si="32"/>
        <v>0</v>
      </c>
      <c r="AP40" s="254">
        <f t="shared" si="32"/>
        <v>0</v>
      </c>
      <c r="AQ40" s="254">
        <f t="shared" si="32"/>
        <v>0</v>
      </c>
      <c r="AR40" s="254">
        <f t="shared" si="32"/>
        <v>0</v>
      </c>
      <c r="AS40" s="254">
        <f t="shared" si="32"/>
        <v>0</v>
      </c>
      <c r="AT40" s="254">
        <f t="shared" si="32"/>
        <v>0</v>
      </c>
      <c r="AU40" s="254">
        <f t="shared" si="32"/>
        <v>0</v>
      </c>
      <c r="AV40" s="254">
        <f t="shared" si="32"/>
        <v>0</v>
      </c>
      <c r="AW40" s="254">
        <f t="shared" si="32"/>
        <v>0</v>
      </c>
      <c r="AX40" s="254">
        <f t="shared" si="32"/>
        <v>0</v>
      </c>
      <c r="AY40" s="254">
        <f t="shared" si="32"/>
        <v>0</v>
      </c>
      <c r="AZ40" s="254">
        <f t="shared" si="32"/>
        <v>0</v>
      </c>
      <c r="BA40" s="254">
        <f t="shared" si="32"/>
        <v>0</v>
      </c>
      <c r="BB40" s="254">
        <f t="shared" si="32"/>
        <v>0</v>
      </c>
      <c r="BC40" s="254">
        <f t="shared" si="32"/>
        <v>0</v>
      </c>
      <c r="BD40" s="254">
        <f t="shared" si="32"/>
        <v>0</v>
      </c>
      <c r="BE40" s="254">
        <f t="shared" si="32"/>
        <v>0</v>
      </c>
      <c r="BF40" s="254">
        <f t="shared" si="32"/>
        <v>0</v>
      </c>
      <c r="BG40" s="254">
        <f t="shared" si="32"/>
        <v>0</v>
      </c>
      <c r="BH40" s="254">
        <f t="shared" si="32"/>
        <v>0</v>
      </c>
      <c r="BI40" s="254">
        <f t="shared" si="32"/>
        <v>0</v>
      </c>
      <c r="BJ40" s="254">
        <f t="shared" si="32"/>
        <v>0</v>
      </c>
      <c r="BK40" s="254">
        <f t="shared" si="32"/>
        <v>0</v>
      </c>
      <c r="BL40" s="254">
        <f t="shared" si="32"/>
        <v>0</v>
      </c>
      <c r="BM40" s="254">
        <f t="shared" si="32"/>
        <v>0</v>
      </c>
      <c r="BN40" s="254">
        <f t="shared" si="32"/>
        <v>0</v>
      </c>
      <c r="BO40" s="254">
        <f t="shared" si="32"/>
        <v>0</v>
      </c>
      <c r="BP40" s="254">
        <f t="shared" si="32"/>
        <v>0</v>
      </c>
      <c r="BQ40" s="254">
        <f t="shared" si="32"/>
        <v>0</v>
      </c>
      <c r="BR40" s="254">
        <f t="shared" ref="BR40:CF40" si="33">+IFERROR(BR37*BR34/100,0)</f>
        <v>0</v>
      </c>
      <c r="BS40" s="254">
        <f t="shared" si="33"/>
        <v>0</v>
      </c>
      <c r="BT40" s="254">
        <f t="shared" si="33"/>
        <v>0</v>
      </c>
      <c r="BU40" s="254">
        <f t="shared" si="33"/>
        <v>0</v>
      </c>
      <c r="BV40" s="254">
        <f t="shared" si="33"/>
        <v>0</v>
      </c>
      <c r="BW40" s="254">
        <f t="shared" si="33"/>
        <v>0</v>
      </c>
      <c r="BX40" s="254">
        <f t="shared" si="33"/>
        <v>0</v>
      </c>
      <c r="BY40" s="254">
        <f t="shared" si="33"/>
        <v>0</v>
      </c>
      <c r="BZ40" s="254">
        <f t="shared" si="33"/>
        <v>0</v>
      </c>
      <c r="CA40" s="254">
        <f t="shared" si="33"/>
        <v>0</v>
      </c>
      <c r="CB40" s="254">
        <f t="shared" si="33"/>
        <v>0</v>
      </c>
      <c r="CC40" s="254">
        <f t="shared" si="33"/>
        <v>0</v>
      </c>
      <c r="CD40" s="254">
        <f t="shared" si="33"/>
        <v>0</v>
      </c>
      <c r="CE40" s="254">
        <f t="shared" si="33"/>
        <v>0</v>
      </c>
      <c r="CF40" s="254">
        <f t="shared" si="33"/>
        <v>0</v>
      </c>
    </row>
    <row r="41" spans="2:84" ht="15" customHeight="1" thickBot="1" x14ac:dyDescent="0.35">
      <c r="B41" s="701">
        <v>6</v>
      </c>
      <c r="C41" s="978"/>
      <c r="D41" s="238" t="s">
        <v>217</v>
      </c>
      <c r="E41" s="254">
        <f>+IFERROR(E40*E8,0)</f>
        <v>0</v>
      </c>
      <c r="F41" s="254">
        <f t="shared" ref="F41:BQ41" si="34">+IFERROR(F40*F8,0)</f>
        <v>0</v>
      </c>
      <c r="G41" s="254">
        <f t="shared" si="34"/>
        <v>0</v>
      </c>
      <c r="H41" s="254">
        <f t="shared" si="34"/>
        <v>0</v>
      </c>
      <c r="I41" s="254">
        <f t="shared" si="34"/>
        <v>0</v>
      </c>
      <c r="J41" s="254">
        <f t="shared" si="34"/>
        <v>1.4243329799999995</v>
      </c>
      <c r="K41" s="254">
        <f t="shared" si="34"/>
        <v>4.4024837563636359</v>
      </c>
      <c r="L41" s="254">
        <f t="shared" si="34"/>
        <v>4.1435141236363631</v>
      </c>
      <c r="M41" s="254">
        <f t="shared" si="34"/>
        <v>0.31744088727272729</v>
      </c>
      <c r="N41" s="254">
        <f t="shared" si="34"/>
        <v>0.18343682318181817</v>
      </c>
      <c r="O41" s="254">
        <f t="shared" si="34"/>
        <v>0</v>
      </c>
      <c r="P41" s="254">
        <f t="shared" si="34"/>
        <v>0</v>
      </c>
      <c r="Q41" s="254">
        <f t="shared" si="34"/>
        <v>0</v>
      </c>
      <c r="R41" s="254">
        <f t="shared" si="34"/>
        <v>0</v>
      </c>
      <c r="S41" s="254">
        <f t="shared" si="34"/>
        <v>0</v>
      </c>
      <c r="T41" s="254">
        <f t="shared" si="34"/>
        <v>0</v>
      </c>
      <c r="U41" s="254">
        <f t="shared" si="34"/>
        <v>0</v>
      </c>
      <c r="V41" s="254">
        <f t="shared" si="34"/>
        <v>0</v>
      </c>
      <c r="W41" s="254">
        <f t="shared" si="34"/>
        <v>0</v>
      </c>
      <c r="X41" s="254">
        <f t="shared" si="34"/>
        <v>0</v>
      </c>
      <c r="Y41" s="254">
        <f t="shared" si="34"/>
        <v>0</v>
      </c>
      <c r="Z41" s="254">
        <f t="shared" si="34"/>
        <v>0</v>
      </c>
      <c r="AA41" s="254">
        <f t="shared" si="34"/>
        <v>0</v>
      </c>
      <c r="AB41" s="254">
        <f t="shared" si="34"/>
        <v>0</v>
      </c>
      <c r="AC41" s="254">
        <f t="shared" si="34"/>
        <v>0</v>
      </c>
      <c r="AD41" s="254">
        <f t="shared" si="34"/>
        <v>0</v>
      </c>
      <c r="AE41" s="254">
        <f t="shared" si="34"/>
        <v>0</v>
      </c>
      <c r="AF41" s="254">
        <f t="shared" si="34"/>
        <v>0</v>
      </c>
      <c r="AG41" s="254">
        <f t="shared" si="34"/>
        <v>0</v>
      </c>
      <c r="AH41" s="254">
        <f t="shared" si="34"/>
        <v>0</v>
      </c>
      <c r="AI41" s="254">
        <f t="shared" si="34"/>
        <v>0</v>
      </c>
      <c r="AJ41" s="254">
        <f t="shared" si="34"/>
        <v>0</v>
      </c>
      <c r="AK41" s="254">
        <f t="shared" si="34"/>
        <v>0</v>
      </c>
      <c r="AL41" s="254">
        <f t="shared" si="34"/>
        <v>0</v>
      </c>
      <c r="AM41" s="254">
        <f t="shared" si="34"/>
        <v>0</v>
      </c>
      <c r="AN41" s="254">
        <f t="shared" si="34"/>
        <v>0</v>
      </c>
      <c r="AO41" s="254">
        <f t="shared" si="34"/>
        <v>0</v>
      </c>
      <c r="AP41" s="254">
        <f t="shared" si="34"/>
        <v>0</v>
      </c>
      <c r="AQ41" s="254">
        <f t="shared" si="34"/>
        <v>0</v>
      </c>
      <c r="AR41" s="254">
        <f t="shared" si="34"/>
        <v>0</v>
      </c>
      <c r="AS41" s="254">
        <f t="shared" si="34"/>
        <v>0</v>
      </c>
      <c r="AT41" s="254">
        <f t="shared" si="34"/>
        <v>0</v>
      </c>
      <c r="AU41" s="254">
        <f t="shared" si="34"/>
        <v>0</v>
      </c>
      <c r="AV41" s="254">
        <f t="shared" si="34"/>
        <v>0</v>
      </c>
      <c r="AW41" s="254">
        <f t="shared" si="34"/>
        <v>0</v>
      </c>
      <c r="AX41" s="254">
        <f t="shared" si="34"/>
        <v>0</v>
      </c>
      <c r="AY41" s="254">
        <f t="shared" si="34"/>
        <v>0</v>
      </c>
      <c r="AZ41" s="254">
        <f t="shared" si="34"/>
        <v>0</v>
      </c>
      <c r="BA41" s="254">
        <f t="shared" si="34"/>
        <v>0</v>
      </c>
      <c r="BB41" s="254">
        <f t="shared" si="34"/>
        <v>0</v>
      </c>
      <c r="BC41" s="254">
        <f t="shared" si="34"/>
        <v>0</v>
      </c>
      <c r="BD41" s="254">
        <f t="shared" si="34"/>
        <v>0</v>
      </c>
      <c r="BE41" s="254">
        <f t="shared" si="34"/>
        <v>0</v>
      </c>
      <c r="BF41" s="254">
        <f t="shared" si="34"/>
        <v>0</v>
      </c>
      <c r="BG41" s="254">
        <f t="shared" si="34"/>
        <v>0</v>
      </c>
      <c r="BH41" s="254">
        <f t="shared" si="34"/>
        <v>0</v>
      </c>
      <c r="BI41" s="254">
        <f t="shared" si="34"/>
        <v>0</v>
      </c>
      <c r="BJ41" s="254">
        <f t="shared" si="34"/>
        <v>0</v>
      </c>
      <c r="BK41" s="254">
        <f t="shared" si="34"/>
        <v>0</v>
      </c>
      <c r="BL41" s="254">
        <f t="shared" si="34"/>
        <v>0</v>
      </c>
      <c r="BM41" s="254">
        <f t="shared" si="34"/>
        <v>0</v>
      </c>
      <c r="BN41" s="254">
        <f t="shared" si="34"/>
        <v>0</v>
      </c>
      <c r="BO41" s="254">
        <f t="shared" si="34"/>
        <v>0</v>
      </c>
      <c r="BP41" s="254">
        <f t="shared" si="34"/>
        <v>0</v>
      </c>
      <c r="BQ41" s="254">
        <f t="shared" si="34"/>
        <v>0</v>
      </c>
      <c r="BR41" s="254">
        <f t="shared" ref="BR41:CF41" si="35">+IFERROR(BR40*BR8,0)</f>
        <v>0</v>
      </c>
      <c r="BS41" s="254">
        <f t="shared" si="35"/>
        <v>0</v>
      </c>
      <c r="BT41" s="254">
        <f t="shared" si="35"/>
        <v>0</v>
      </c>
      <c r="BU41" s="254">
        <f t="shared" si="35"/>
        <v>0</v>
      </c>
      <c r="BV41" s="254">
        <f t="shared" si="35"/>
        <v>0</v>
      </c>
      <c r="BW41" s="254">
        <f t="shared" si="35"/>
        <v>0</v>
      </c>
      <c r="BX41" s="254">
        <f t="shared" si="35"/>
        <v>0</v>
      </c>
      <c r="BY41" s="254">
        <f t="shared" si="35"/>
        <v>0</v>
      </c>
      <c r="BZ41" s="254">
        <f t="shared" si="35"/>
        <v>0</v>
      </c>
      <c r="CA41" s="254">
        <f t="shared" si="35"/>
        <v>0</v>
      </c>
      <c r="CB41" s="254">
        <f t="shared" si="35"/>
        <v>0</v>
      </c>
      <c r="CC41" s="254">
        <f t="shared" si="35"/>
        <v>0</v>
      </c>
      <c r="CD41" s="254">
        <f t="shared" si="35"/>
        <v>0</v>
      </c>
      <c r="CE41" s="254">
        <f t="shared" si="35"/>
        <v>0</v>
      </c>
      <c r="CF41" s="254">
        <f t="shared" si="35"/>
        <v>0</v>
      </c>
    </row>
    <row r="42" spans="2:84" ht="15" customHeight="1" thickBot="1" x14ac:dyDescent="0.35">
      <c r="B42" s="701">
        <v>7</v>
      </c>
      <c r="C42" s="978"/>
      <c r="D42" s="238" t="s">
        <v>220</v>
      </c>
      <c r="E42" s="254">
        <f>+IFERROR(E37-E38,0)</f>
        <v>0</v>
      </c>
      <c r="F42" s="254">
        <f t="shared" ref="F42:BQ42" si="36">+IFERROR(F37-F38,0)</f>
        <v>0</v>
      </c>
      <c r="G42" s="254">
        <f t="shared" si="36"/>
        <v>0</v>
      </c>
      <c r="H42" s="254">
        <f t="shared" si="36"/>
        <v>0</v>
      </c>
      <c r="I42" s="254">
        <f t="shared" si="36"/>
        <v>0</v>
      </c>
      <c r="J42" s="254">
        <f t="shared" si="36"/>
        <v>1.3667841727272725</v>
      </c>
      <c r="K42" s="254">
        <f t="shared" si="36"/>
        <v>4.5165537136363625</v>
      </c>
      <c r="L42" s="254">
        <f t="shared" si="36"/>
        <v>5.097180072727272</v>
      </c>
      <c r="M42" s="254">
        <f t="shared" si="36"/>
        <v>4.2325451636363631</v>
      </c>
      <c r="N42" s="254">
        <f t="shared" si="36"/>
        <v>1.1997898659090906</v>
      </c>
      <c r="O42" s="254">
        <f t="shared" si="36"/>
        <v>0</v>
      </c>
      <c r="P42" s="254">
        <f t="shared" si="36"/>
        <v>0</v>
      </c>
      <c r="Q42" s="254">
        <f t="shared" si="36"/>
        <v>0</v>
      </c>
      <c r="R42" s="254">
        <f t="shared" si="36"/>
        <v>0</v>
      </c>
      <c r="S42" s="254">
        <f t="shared" si="36"/>
        <v>0</v>
      </c>
      <c r="T42" s="254">
        <f t="shared" si="36"/>
        <v>0</v>
      </c>
      <c r="U42" s="254">
        <f t="shared" si="36"/>
        <v>0</v>
      </c>
      <c r="V42" s="254">
        <f t="shared" si="36"/>
        <v>0</v>
      </c>
      <c r="W42" s="254">
        <f t="shared" si="36"/>
        <v>0</v>
      </c>
      <c r="X42" s="254">
        <f t="shared" si="36"/>
        <v>0</v>
      </c>
      <c r="Y42" s="254">
        <f t="shared" si="36"/>
        <v>0</v>
      </c>
      <c r="Z42" s="254">
        <f t="shared" si="36"/>
        <v>0</v>
      </c>
      <c r="AA42" s="254">
        <f t="shared" si="36"/>
        <v>0</v>
      </c>
      <c r="AB42" s="254">
        <f t="shared" si="36"/>
        <v>0</v>
      </c>
      <c r="AC42" s="254">
        <f t="shared" si="36"/>
        <v>0</v>
      </c>
      <c r="AD42" s="254">
        <f t="shared" si="36"/>
        <v>0</v>
      </c>
      <c r="AE42" s="254">
        <f t="shared" si="36"/>
        <v>0</v>
      </c>
      <c r="AF42" s="254">
        <f t="shared" si="36"/>
        <v>0</v>
      </c>
      <c r="AG42" s="254">
        <f t="shared" si="36"/>
        <v>0</v>
      </c>
      <c r="AH42" s="254">
        <f t="shared" si="36"/>
        <v>0</v>
      </c>
      <c r="AI42" s="254">
        <f t="shared" si="36"/>
        <v>0</v>
      </c>
      <c r="AJ42" s="254">
        <f t="shared" si="36"/>
        <v>0</v>
      </c>
      <c r="AK42" s="254">
        <f t="shared" si="36"/>
        <v>0</v>
      </c>
      <c r="AL42" s="254">
        <f t="shared" si="36"/>
        <v>0</v>
      </c>
      <c r="AM42" s="254">
        <f t="shared" si="36"/>
        <v>0</v>
      </c>
      <c r="AN42" s="254">
        <f t="shared" si="36"/>
        <v>0</v>
      </c>
      <c r="AO42" s="254">
        <f t="shared" si="36"/>
        <v>0</v>
      </c>
      <c r="AP42" s="254">
        <f t="shared" si="36"/>
        <v>0</v>
      </c>
      <c r="AQ42" s="254">
        <f t="shared" si="36"/>
        <v>0</v>
      </c>
      <c r="AR42" s="254">
        <f t="shared" si="36"/>
        <v>0</v>
      </c>
      <c r="AS42" s="254">
        <f t="shared" si="36"/>
        <v>0</v>
      </c>
      <c r="AT42" s="254">
        <f t="shared" si="36"/>
        <v>0</v>
      </c>
      <c r="AU42" s="254">
        <f t="shared" si="36"/>
        <v>0</v>
      </c>
      <c r="AV42" s="254">
        <f t="shared" si="36"/>
        <v>0</v>
      </c>
      <c r="AW42" s="254">
        <f t="shared" si="36"/>
        <v>0</v>
      </c>
      <c r="AX42" s="254">
        <f t="shared" si="36"/>
        <v>0</v>
      </c>
      <c r="AY42" s="254">
        <f t="shared" si="36"/>
        <v>0</v>
      </c>
      <c r="AZ42" s="254">
        <f t="shared" si="36"/>
        <v>0</v>
      </c>
      <c r="BA42" s="254">
        <f t="shared" si="36"/>
        <v>0</v>
      </c>
      <c r="BB42" s="254">
        <f t="shared" si="36"/>
        <v>0</v>
      </c>
      <c r="BC42" s="254">
        <f t="shared" si="36"/>
        <v>0</v>
      </c>
      <c r="BD42" s="254">
        <f t="shared" si="36"/>
        <v>0</v>
      </c>
      <c r="BE42" s="254">
        <f t="shared" si="36"/>
        <v>0</v>
      </c>
      <c r="BF42" s="254">
        <f t="shared" si="36"/>
        <v>0</v>
      </c>
      <c r="BG42" s="254">
        <f t="shared" si="36"/>
        <v>0</v>
      </c>
      <c r="BH42" s="254">
        <f t="shared" si="36"/>
        <v>0</v>
      </c>
      <c r="BI42" s="254">
        <f t="shared" si="36"/>
        <v>0</v>
      </c>
      <c r="BJ42" s="254">
        <f t="shared" si="36"/>
        <v>0</v>
      </c>
      <c r="BK42" s="254">
        <f t="shared" si="36"/>
        <v>0</v>
      </c>
      <c r="BL42" s="254">
        <f t="shared" si="36"/>
        <v>0</v>
      </c>
      <c r="BM42" s="254">
        <f t="shared" si="36"/>
        <v>0</v>
      </c>
      <c r="BN42" s="254">
        <f t="shared" si="36"/>
        <v>0</v>
      </c>
      <c r="BO42" s="254">
        <f t="shared" si="36"/>
        <v>0</v>
      </c>
      <c r="BP42" s="254">
        <f t="shared" si="36"/>
        <v>0</v>
      </c>
      <c r="BQ42" s="254">
        <f t="shared" si="36"/>
        <v>0</v>
      </c>
      <c r="BR42" s="254">
        <f t="shared" ref="BR42:CF42" si="37">+IFERROR(BR37-BR38,0)</f>
        <v>0</v>
      </c>
      <c r="BS42" s="254">
        <f t="shared" si="37"/>
        <v>0</v>
      </c>
      <c r="BT42" s="254">
        <f t="shared" si="37"/>
        <v>0</v>
      </c>
      <c r="BU42" s="254">
        <f t="shared" si="37"/>
        <v>0</v>
      </c>
      <c r="BV42" s="254">
        <f t="shared" si="37"/>
        <v>0</v>
      </c>
      <c r="BW42" s="254">
        <f t="shared" si="37"/>
        <v>0</v>
      </c>
      <c r="BX42" s="254">
        <f t="shared" si="37"/>
        <v>0</v>
      </c>
      <c r="BY42" s="254">
        <f t="shared" si="37"/>
        <v>0</v>
      </c>
      <c r="BZ42" s="254">
        <f t="shared" si="37"/>
        <v>0</v>
      </c>
      <c r="CA42" s="254">
        <f t="shared" si="37"/>
        <v>0</v>
      </c>
      <c r="CB42" s="254">
        <f t="shared" si="37"/>
        <v>0</v>
      </c>
      <c r="CC42" s="254">
        <f t="shared" si="37"/>
        <v>0</v>
      </c>
      <c r="CD42" s="254">
        <f t="shared" si="37"/>
        <v>0</v>
      </c>
      <c r="CE42" s="254">
        <f t="shared" si="37"/>
        <v>0</v>
      </c>
      <c r="CF42" s="254">
        <f t="shared" si="37"/>
        <v>0</v>
      </c>
    </row>
    <row r="43" spans="2:84" ht="19.899999999999999" customHeight="1" thickBot="1" x14ac:dyDescent="0.35">
      <c r="B43" s="701">
        <v>8</v>
      </c>
      <c r="C43" s="979"/>
      <c r="D43" s="234" t="s">
        <v>181</v>
      </c>
      <c r="E43" s="251">
        <f>IF(E5='Base Datos'!$V$21,IFERROR(E42/(E38*E9),0),IFERROR((E50+E53)/(E52*E9),0))</f>
        <v>0</v>
      </c>
      <c r="F43" s="251">
        <f t="shared" ref="F43:BQ43" si="38">+IFERROR(F42/(F38*F9),0)</f>
        <v>0</v>
      </c>
      <c r="G43" s="251">
        <f t="shared" si="38"/>
        <v>0</v>
      </c>
      <c r="H43" s="251">
        <f t="shared" si="38"/>
        <v>0</v>
      </c>
      <c r="I43" s="251">
        <f t="shared" si="38"/>
        <v>0</v>
      </c>
      <c r="J43" s="251">
        <f t="shared" si="38"/>
        <v>0.51670551670551668</v>
      </c>
      <c r="K43" s="251">
        <f t="shared" si="38"/>
        <v>0.64339042599912155</v>
      </c>
      <c r="L43" s="251">
        <f t="shared" si="38"/>
        <v>0.44733044733044736</v>
      </c>
      <c r="M43" s="251">
        <f t="shared" si="38"/>
        <v>0.31215161649944256</v>
      </c>
      <c r="N43" s="251">
        <f t="shared" si="38"/>
        <v>0.33698946456920187</v>
      </c>
      <c r="O43" s="251">
        <f t="shared" si="38"/>
        <v>0</v>
      </c>
      <c r="P43" s="251">
        <f t="shared" si="38"/>
        <v>0</v>
      </c>
      <c r="Q43" s="251">
        <f t="shared" si="38"/>
        <v>0</v>
      </c>
      <c r="R43" s="251">
        <f t="shared" si="38"/>
        <v>0</v>
      </c>
      <c r="S43" s="251">
        <f t="shared" si="38"/>
        <v>0</v>
      </c>
      <c r="T43" s="251">
        <f t="shared" si="38"/>
        <v>0</v>
      </c>
      <c r="U43" s="251">
        <f t="shared" si="38"/>
        <v>0</v>
      </c>
      <c r="V43" s="251">
        <f t="shared" si="38"/>
        <v>0</v>
      </c>
      <c r="W43" s="251">
        <f t="shared" si="38"/>
        <v>0</v>
      </c>
      <c r="X43" s="251">
        <f t="shared" si="38"/>
        <v>0</v>
      </c>
      <c r="Y43" s="251">
        <f t="shared" si="38"/>
        <v>0</v>
      </c>
      <c r="Z43" s="251">
        <f t="shared" si="38"/>
        <v>0</v>
      </c>
      <c r="AA43" s="251">
        <f t="shared" si="38"/>
        <v>0</v>
      </c>
      <c r="AB43" s="251">
        <f t="shared" si="38"/>
        <v>0</v>
      </c>
      <c r="AC43" s="251">
        <f t="shared" si="38"/>
        <v>0</v>
      </c>
      <c r="AD43" s="251">
        <f t="shared" si="38"/>
        <v>0</v>
      </c>
      <c r="AE43" s="251">
        <f t="shared" si="38"/>
        <v>0</v>
      </c>
      <c r="AF43" s="251">
        <f t="shared" si="38"/>
        <v>0</v>
      </c>
      <c r="AG43" s="251">
        <f t="shared" si="38"/>
        <v>0</v>
      </c>
      <c r="AH43" s="251">
        <f t="shared" si="38"/>
        <v>0</v>
      </c>
      <c r="AI43" s="251">
        <f t="shared" si="38"/>
        <v>0</v>
      </c>
      <c r="AJ43" s="251">
        <f t="shared" si="38"/>
        <v>0</v>
      </c>
      <c r="AK43" s="251">
        <f t="shared" si="38"/>
        <v>0</v>
      </c>
      <c r="AL43" s="251">
        <f t="shared" si="38"/>
        <v>0</v>
      </c>
      <c r="AM43" s="251">
        <f t="shared" si="38"/>
        <v>0</v>
      </c>
      <c r="AN43" s="251">
        <f t="shared" si="38"/>
        <v>0</v>
      </c>
      <c r="AO43" s="251">
        <f t="shared" si="38"/>
        <v>0</v>
      </c>
      <c r="AP43" s="251">
        <f t="shared" si="38"/>
        <v>0</v>
      </c>
      <c r="AQ43" s="251">
        <f t="shared" si="38"/>
        <v>0</v>
      </c>
      <c r="AR43" s="251">
        <f t="shared" si="38"/>
        <v>0</v>
      </c>
      <c r="AS43" s="251">
        <f t="shared" si="38"/>
        <v>0</v>
      </c>
      <c r="AT43" s="251">
        <f t="shared" si="38"/>
        <v>0</v>
      </c>
      <c r="AU43" s="251">
        <f t="shared" si="38"/>
        <v>0</v>
      </c>
      <c r="AV43" s="251">
        <f t="shared" si="38"/>
        <v>0</v>
      </c>
      <c r="AW43" s="251">
        <f t="shared" si="38"/>
        <v>0</v>
      </c>
      <c r="AX43" s="251">
        <f t="shared" si="38"/>
        <v>0</v>
      </c>
      <c r="AY43" s="251">
        <f t="shared" si="38"/>
        <v>0</v>
      </c>
      <c r="AZ43" s="251">
        <f t="shared" si="38"/>
        <v>0</v>
      </c>
      <c r="BA43" s="251">
        <f t="shared" si="38"/>
        <v>0</v>
      </c>
      <c r="BB43" s="251">
        <f t="shared" si="38"/>
        <v>0</v>
      </c>
      <c r="BC43" s="251">
        <f t="shared" si="38"/>
        <v>0</v>
      </c>
      <c r="BD43" s="251">
        <f t="shared" si="38"/>
        <v>0</v>
      </c>
      <c r="BE43" s="251">
        <f t="shared" si="38"/>
        <v>0</v>
      </c>
      <c r="BF43" s="251">
        <f t="shared" si="38"/>
        <v>0</v>
      </c>
      <c r="BG43" s="251">
        <f t="shared" si="38"/>
        <v>0</v>
      </c>
      <c r="BH43" s="251">
        <f t="shared" si="38"/>
        <v>0</v>
      </c>
      <c r="BI43" s="251">
        <f t="shared" si="38"/>
        <v>0</v>
      </c>
      <c r="BJ43" s="251">
        <f t="shared" si="38"/>
        <v>0</v>
      </c>
      <c r="BK43" s="251">
        <f t="shared" si="38"/>
        <v>0</v>
      </c>
      <c r="BL43" s="251">
        <f t="shared" si="38"/>
        <v>0</v>
      </c>
      <c r="BM43" s="251">
        <f t="shared" si="38"/>
        <v>0</v>
      </c>
      <c r="BN43" s="251">
        <f t="shared" si="38"/>
        <v>0</v>
      </c>
      <c r="BO43" s="251">
        <f t="shared" si="38"/>
        <v>0</v>
      </c>
      <c r="BP43" s="251">
        <f t="shared" si="38"/>
        <v>0</v>
      </c>
      <c r="BQ43" s="251">
        <f t="shared" si="38"/>
        <v>0</v>
      </c>
      <c r="BR43" s="251">
        <f t="shared" ref="BR43:CF43" si="39">+IFERROR(BR42/(BR38*BR9),0)</f>
        <v>0</v>
      </c>
      <c r="BS43" s="251">
        <f t="shared" si="39"/>
        <v>0</v>
      </c>
      <c r="BT43" s="251">
        <f t="shared" si="39"/>
        <v>0</v>
      </c>
      <c r="BU43" s="251">
        <f t="shared" si="39"/>
        <v>0</v>
      </c>
      <c r="BV43" s="251">
        <f t="shared" si="39"/>
        <v>0</v>
      </c>
      <c r="BW43" s="251">
        <f t="shared" si="39"/>
        <v>0</v>
      </c>
      <c r="BX43" s="251">
        <f t="shared" si="39"/>
        <v>0</v>
      </c>
      <c r="BY43" s="251">
        <f t="shared" si="39"/>
        <v>0</v>
      </c>
      <c r="BZ43" s="251">
        <f t="shared" si="39"/>
        <v>0</v>
      </c>
      <c r="CA43" s="251">
        <f t="shared" si="39"/>
        <v>0</v>
      </c>
      <c r="CB43" s="251">
        <f t="shared" si="39"/>
        <v>0</v>
      </c>
      <c r="CC43" s="251">
        <f t="shared" si="39"/>
        <v>0</v>
      </c>
      <c r="CD43" s="251">
        <f t="shared" si="39"/>
        <v>0</v>
      </c>
      <c r="CE43" s="251">
        <f t="shared" si="39"/>
        <v>0</v>
      </c>
      <c r="CF43" s="251">
        <f t="shared" si="39"/>
        <v>0</v>
      </c>
    </row>
    <row r="44" spans="2:84" ht="12" customHeight="1" thickBot="1" x14ac:dyDescent="0.35">
      <c r="C44" s="763"/>
      <c r="D44" s="756"/>
      <c r="E44" s="760"/>
      <c r="F44" s="760"/>
      <c r="G44" s="760"/>
      <c r="H44" s="760"/>
      <c r="I44" s="760"/>
      <c r="J44" s="760"/>
      <c r="K44" s="760"/>
      <c r="L44" s="760"/>
      <c r="M44" s="760"/>
      <c r="N44" s="760"/>
      <c r="O44" s="760"/>
      <c r="P44" s="760"/>
      <c r="Q44" s="760"/>
      <c r="R44" s="760"/>
      <c r="S44" s="760"/>
      <c r="T44" s="760"/>
      <c r="U44" s="760"/>
      <c r="V44" s="760"/>
      <c r="W44" s="760"/>
      <c r="X44" s="760"/>
      <c r="Y44" s="760"/>
      <c r="Z44" s="760"/>
      <c r="AA44" s="760"/>
      <c r="AB44" s="760"/>
      <c r="AC44" s="760"/>
      <c r="AD44" s="760"/>
      <c r="AE44" s="760"/>
      <c r="AF44" s="760"/>
      <c r="AG44" s="760"/>
      <c r="AH44" s="760"/>
      <c r="AI44" s="760"/>
      <c r="AJ44" s="760"/>
      <c r="AK44" s="760"/>
      <c r="AL44" s="760"/>
      <c r="AM44" s="760"/>
      <c r="AN44" s="760"/>
      <c r="AO44" s="760"/>
      <c r="AP44" s="760"/>
      <c r="AQ44" s="760"/>
      <c r="AR44" s="760"/>
      <c r="AS44" s="760"/>
      <c r="AT44" s="760"/>
      <c r="AU44" s="760"/>
      <c r="AV44" s="760"/>
      <c r="AW44" s="760"/>
      <c r="AX44" s="760"/>
      <c r="AY44" s="760"/>
      <c r="AZ44" s="760"/>
      <c r="BA44" s="760"/>
      <c r="BB44" s="760"/>
      <c r="BC44" s="760"/>
      <c r="BD44" s="760"/>
      <c r="BE44" s="760"/>
      <c r="BF44" s="760"/>
      <c r="BG44" s="760"/>
      <c r="BH44" s="760"/>
      <c r="BI44" s="760"/>
      <c r="BJ44" s="760"/>
      <c r="BK44" s="760"/>
      <c r="BL44" s="760"/>
      <c r="BM44" s="760"/>
      <c r="BN44" s="760"/>
      <c r="BO44" s="760"/>
      <c r="BP44" s="760"/>
      <c r="BQ44" s="760"/>
      <c r="BR44" s="760"/>
      <c r="BS44" s="760"/>
      <c r="BT44" s="760"/>
      <c r="BU44" s="760"/>
      <c r="BV44" s="760"/>
      <c r="BW44" s="760"/>
      <c r="BX44" s="760"/>
      <c r="BY44" s="760"/>
      <c r="BZ44" s="760"/>
      <c r="CA44" s="760"/>
      <c r="CB44" s="760"/>
      <c r="CC44" s="760"/>
      <c r="CD44" s="760"/>
      <c r="CE44" s="760"/>
      <c r="CF44" s="760"/>
    </row>
    <row r="45" spans="2:84" ht="15" customHeight="1" thickBot="1" x14ac:dyDescent="0.35">
      <c r="C45" s="976" t="s">
        <v>191</v>
      </c>
      <c r="D45" s="239" t="s">
        <v>182</v>
      </c>
      <c r="E45" s="251">
        <f>+GENERALES!E24</f>
        <v>0</v>
      </c>
      <c r="F45" s="251">
        <f>+GENERALES!F24</f>
        <v>0</v>
      </c>
      <c r="G45" s="251">
        <f>+GENERALES!G24</f>
        <v>0</v>
      </c>
      <c r="H45" s="251">
        <f>+GENERALES!H24</f>
        <v>0</v>
      </c>
      <c r="I45" s="251">
        <f>+GENERALES!I24</f>
        <v>0</v>
      </c>
      <c r="J45" s="251">
        <f>+GENERALES!J24</f>
        <v>87</v>
      </c>
      <c r="K45" s="251">
        <f>+GENERALES!K24</f>
        <v>91</v>
      </c>
      <c r="L45" s="251">
        <f>+GENERALES!L24</f>
        <v>94</v>
      </c>
      <c r="M45" s="251">
        <f>+GENERALES!M24</f>
        <v>94</v>
      </c>
      <c r="N45" s="251">
        <f>+GENERALES!N24</f>
        <v>93</v>
      </c>
      <c r="O45" s="251">
        <f>+GENERALES!O24</f>
        <v>0</v>
      </c>
      <c r="P45" s="251">
        <f>+GENERALES!P24</f>
        <v>0</v>
      </c>
      <c r="Q45" s="251">
        <f>+GENERALES!Q24</f>
        <v>0</v>
      </c>
      <c r="R45" s="251">
        <f>+GENERALES!R24</f>
        <v>0</v>
      </c>
      <c r="S45" s="251">
        <f>+GENERALES!S24</f>
        <v>0</v>
      </c>
      <c r="T45" s="251">
        <f>+GENERALES!T24</f>
        <v>0</v>
      </c>
      <c r="U45" s="251">
        <f>+GENERALES!U24</f>
        <v>0</v>
      </c>
      <c r="V45" s="251">
        <f>+GENERALES!V24</f>
        <v>0</v>
      </c>
      <c r="W45" s="251">
        <f>+GENERALES!W24</f>
        <v>0</v>
      </c>
      <c r="X45" s="251">
        <f>+GENERALES!X24</f>
        <v>0</v>
      </c>
      <c r="Y45" s="251">
        <f>+GENERALES!Y24</f>
        <v>0</v>
      </c>
      <c r="Z45" s="251">
        <f>+GENERALES!Z24</f>
        <v>0</v>
      </c>
      <c r="AA45" s="251">
        <f>+GENERALES!AA24</f>
        <v>0</v>
      </c>
      <c r="AB45" s="251">
        <f>+GENERALES!AB24</f>
        <v>0</v>
      </c>
      <c r="AC45" s="251">
        <f>+GENERALES!AC24</f>
        <v>0</v>
      </c>
      <c r="AD45" s="251">
        <f>+GENERALES!AD24</f>
        <v>0</v>
      </c>
      <c r="AE45" s="251">
        <f>+GENERALES!AE24</f>
        <v>0</v>
      </c>
      <c r="AF45" s="251">
        <f>+GENERALES!AF24</f>
        <v>0</v>
      </c>
      <c r="AG45" s="251">
        <f>+GENERALES!AG24</f>
        <v>0</v>
      </c>
      <c r="AH45" s="251">
        <f>+GENERALES!AH24</f>
        <v>0</v>
      </c>
      <c r="AI45" s="251">
        <f>+GENERALES!AI24</f>
        <v>0</v>
      </c>
      <c r="AJ45" s="251">
        <f>+GENERALES!AJ24</f>
        <v>0</v>
      </c>
      <c r="AK45" s="251">
        <f>+GENERALES!AK24</f>
        <v>0</v>
      </c>
      <c r="AL45" s="251">
        <f>+GENERALES!AL24</f>
        <v>0</v>
      </c>
      <c r="AM45" s="251">
        <f>+GENERALES!AM24</f>
        <v>0</v>
      </c>
      <c r="AN45" s="251">
        <f>+GENERALES!AN24</f>
        <v>0</v>
      </c>
      <c r="AO45" s="251">
        <f>+GENERALES!AO24</f>
        <v>0</v>
      </c>
      <c r="AP45" s="251">
        <f>+GENERALES!AP24</f>
        <v>0</v>
      </c>
      <c r="AQ45" s="251">
        <f>+GENERALES!AQ24</f>
        <v>0</v>
      </c>
      <c r="AR45" s="251">
        <f>+GENERALES!AR24</f>
        <v>0</v>
      </c>
      <c r="AS45" s="251">
        <f>+GENERALES!AS24</f>
        <v>0</v>
      </c>
      <c r="AT45" s="251">
        <f>+GENERALES!AT24</f>
        <v>0</v>
      </c>
      <c r="AU45" s="251">
        <f>+GENERALES!AU24</f>
        <v>0</v>
      </c>
      <c r="AV45" s="251">
        <f>+GENERALES!AV24</f>
        <v>0</v>
      </c>
      <c r="AW45" s="251">
        <f>+GENERALES!AW24</f>
        <v>0</v>
      </c>
      <c r="AX45" s="251">
        <f>+GENERALES!AX24</f>
        <v>0</v>
      </c>
      <c r="AY45" s="251">
        <f>+GENERALES!AY24</f>
        <v>0</v>
      </c>
      <c r="AZ45" s="251">
        <f>+GENERALES!AZ24</f>
        <v>0</v>
      </c>
      <c r="BA45" s="251">
        <f>+GENERALES!BA24</f>
        <v>0</v>
      </c>
      <c r="BB45" s="251">
        <f>+GENERALES!BB24</f>
        <v>0</v>
      </c>
      <c r="BC45" s="251">
        <f>+GENERALES!BC24</f>
        <v>0</v>
      </c>
      <c r="BD45" s="251">
        <f>+GENERALES!BD24</f>
        <v>0</v>
      </c>
      <c r="BE45" s="251">
        <f>+GENERALES!BE24</f>
        <v>0</v>
      </c>
      <c r="BF45" s="251">
        <f>+GENERALES!BF24</f>
        <v>0</v>
      </c>
      <c r="BG45" s="251">
        <f>+GENERALES!BG24</f>
        <v>0</v>
      </c>
      <c r="BH45" s="251">
        <f>+GENERALES!BH24</f>
        <v>0</v>
      </c>
      <c r="BI45" s="251">
        <f>+GENERALES!BI24</f>
        <v>0</v>
      </c>
      <c r="BJ45" s="251">
        <f>+GENERALES!BJ24</f>
        <v>0</v>
      </c>
      <c r="BK45" s="251">
        <f>+GENERALES!BK24</f>
        <v>0</v>
      </c>
      <c r="BL45" s="251">
        <f>+GENERALES!BL24</f>
        <v>0</v>
      </c>
      <c r="BM45" s="251">
        <f>+GENERALES!BM24</f>
        <v>0</v>
      </c>
      <c r="BN45" s="251">
        <f>+GENERALES!BN24</f>
        <v>0</v>
      </c>
      <c r="BO45" s="251">
        <f>+GENERALES!BO24</f>
        <v>0</v>
      </c>
      <c r="BP45" s="251">
        <f>+GENERALES!BP24</f>
        <v>0</v>
      </c>
      <c r="BQ45" s="251">
        <f>+GENERALES!BQ24</f>
        <v>0</v>
      </c>
      <c r="BR45" s="251">
        <f>+GENERALES!BR24</f>
        <v>0</v>
      </c>
      <c r="BS45" s="251">
        <f>+GENERALES!BS24</f>
        <v>0</v>
      </c>
      <c r="BT45" s="251">
        <f>+GENERALES!BT24</f>
        <v>0</v>
      </c>
      <c r="BU45" s="251">
        <f>+GENERALES!BU24</f>
        <v>0</v>
      </c>
      <c r="BV45" s="251">
        <f>+GENERALES!BV24</f>
        <v>0</v>
      </c>
      <c r="BW45" s="251">
        <f>+GENERALES!BW24</f>
        <v>0</v>
      </c>
      <c r="BX45" s="251">
        <f>+GENERALES!BX24</f>
        <v>0</v>
      </c>
      <c r="BY45" s="251">
        <f>+GENERALES!BY24</f>
        <v>0</v>
      </c>
      <c r="BZ45" s="251">
        <f>+GENERALES!BZ24</f>
        <v>0</v>
      </c>
      <c r="CA45" s="251">
        <f>+GENERALES!CA24</f>
        <v>0</v>
      </c>
      <c r="CB45" s="251">
        <f>+GENERALES!CB24</f>
        <v>0</v>
      </c>
      <c r="CC45" s="251">
        <f>+GENERALES!CC24</f>
        <v>0</v>
      </c>
      <c r="CD45" s="251">
        <f>+GENERALES!CD24</f>
        <v>0</v>
      </c>
      <c r="CE45" s="251">
        <f>+GENERALES!CE24</f>
        <v>0</v>
      </c>
      <c r="CF45" s="251">
        <f>+GENERALES!CF24</f>
        <v>0</v>
      </c>
    </row>
    <row r="46" spans="2:84" ht="15" customHeight="1" thickBot="1" x14ac:dyDescent="0.35">
      <c r="C46" s="976"/>
      <c r="D46" s="233" t="s">
        <v>184</v>
      </c>
      <c r="E46" s="251">
        <f>+IFERROR((E22-E20)/(E22-E21)*E45,0)</f>
        <v>0</v>
      </c>
      <c r="F46" s="251">
        <f t="shared" ref="F46:BQ46" si="40">+IFERROR((F22-F20)/(F22-F21)*F45,0)</f>
        <v>0</v>
      </c>
      <c r="G46" s="251">
        <f t="shared" si="40"/>
        <v>0</v>
      </c>
      <c r="H46" s="251">
        <f t="shared" si="40"/>
        <v>0</v>
      </c>
      <c r="I46" s="251">
        <f t="shared" si="40"/>
        <v>0</v>
      </c>
      <c r="J46" s="251">
        <f t="shared" si="40"/>
        <v>83.52</v>
      </c>
      <c r="K46" s="251">
        <f t="shared" si="40"/>
        <v>86.21052631578948</v>
      </c>
      <c r="L46" s="251">
        <f t="shared" si="40"/>
        <v>87.733333333333348</v>
      </c>
      <c r="M46" s="251">
        <f t="shared" si="40"/>
        <v>87.285714285714292</v>
      </c>
      <c r="N46" s="251">
        <f t="shared" si="40"/>
        <v>86.357142857142847</v>
      </c>
      <c r="O46" s="251">
        <f t="shared" si="40"/>
        <v>0</v>
      </c>
      <c r="P46" s="251">
        <f t="shared" si="40"/>
        <v>0</v>
      </c>
      <c r="Q46" s="251">
        <f t="shared" si="40"/>
        <v>0</v>
      </c>
      <c r="R46" s="251">
        <f t="shared" si="40"/>
        <v>0</v>
      </c>
      <c r="S46" s="251">
        <f t="shared" si="40"/>
        <v>0</v>
      </c>
      <c r="T46" s="251">
        <f t="shared" si="40"/>
        <v>0</v>
      </c>
      <c r="U46" s="251">
        <f t="shared" si="40"/>
        <v>0</v>
      </c>
      <c r="V46" s="251">
        <f t="shared" si="40"/>
        <v>0</v>
      </c>
      <c r="W46" s="251">
        <f t="shared" si="40"/>
        <v>0</v>
      </c>
      <c r="X46" s="251">
        <f t="shared" si="40"/>
        <v>0</v>
      </c>
      <c r="Y46" s="251">
        <f t="shared" si="40"/>
        <v>0</v>
      </c>
      <c r="Z46" s="251">
        <f t="shared" si="40"/>
        <v>0</v>
      </c>
      <c r="AA46" s="251">
        <f t="shared" si="40"/>
        <v>0</v>
      </c>
      <c r="AB46" s="251">
        <f t="shared" si="40"/>
        <v>0</v>
      </c>
      <c r="AC46" s="251">
        <f t="shared" si="40"/>
        <v>0</v>
      </c>
      <c r="AD46" s="251">
        <f t="shared" si="40"/>
        <v>0</v>
      </c>
      <c r="AE46" s="251">
        <f t="shared" si="40"/>
        <v>0</v>
      </c>
      <c r="AF46" s="251">
        <f t="shared" si="40"/>
        <v>0</v>
      </c>
      <c r="AG46" s="251">
        <f t="shared" si="40"/>
        <v>0</v>
      </c>
      <c r="AH46" s="251">
        <f t="shared" si="40"/>
        <v>0</v>
      </c>
      <c r="AI46" s="251">
        <f t="shared" si="40"/>
        <v>0</v>
      </c>
      <c r="AJ46" s="251">
        <f t="shared" si="40"/>
        <v>0</v>
      </c>
      <c r="AK46" s="251">
        <f t="shared" si="40"/>
        <v>0</v>
      </c>
      <c r="AL46" s="251">
        <f t="shared" si="40"/>
        <v>0</v>
      </c>
      <c r="AM46" s="251">
        <f t="shared" si="40"/>
        <v>0</v>
      </c>
      <c r="AN46" s="251">
        <f t="shared" si="40"/>
        <v>0</v>
      </c>
      <c r="AO46" s="251">
        <f t="shared" si="40"/>
        <v>0</v>
      </c>
      <c r="AP46" s="251">
        <f t="shared" si="40"/>
        <v>0</v>
      </c>
      <c r="AQ46" s="251">
        <f t="shared" si="40"/>
        <v>0</v>
      </c>
      <c r="AR46" s="251">
        <f t="shared" si="40"/>
        <v>0</v>
      </c>
      <c r="AS46" s="251">
        <f t="shared" si="40"/>
        <v>0</v>
      </c>
      <c r="AT46" s="251">
        <f t="shared" si="40"/>
        <v>0</v>
      </c>
      <c r="AU46" s="251">
        <f t="shared" si="40"/>
        <v>0</v>
      </c>
      <c r="AV46" s="251">
        <f t="shared" si="40"/>
        <v>0</v>
      </c>
      <c r="AW46" s="251">
        <f t="shared" si="40"/>
        <v>0</v>
      </c>
      <c r="AX46" s="251">
        <f t="shared" si="40"/>
        <v>0</v>
      </c>
      <c r="AY46" s="251">
        <f t="shared" si="40"/>
        <v>0</v>
      </c>
      <c r="AZ46" s="251">
        <f t="shared" si="40"/>
        <v>0</v>
      </c>
      <c r="BA46" s="251">
        <f t="shared" si="40"/>
        <v>0</v>
      </c>
      <c r="BB46" s="251">
        <f t="shared" si="40"/>
        <v>0</v>
      </c>
      <c r="BC46" s="251">
        <f t="shared" si="40"/>
        <v>0</v>
      </c>
      <c r="BD46" s="251">
        <f t="shared" si="40"/>
        <v>0</v>
      </c>
      <c r="BE46" s="251">
        <f t="shared" si="40"/>
        <v>0</v>
      </c>
      <c r="BF46" s="251">
        <f t="shared" si="40"/>
        <v>0</v>
      </c>
      <c r="BG46" s="251">
        <f t="shared" si="40"/>
        <v>0</v>
      </c>
      <c r="BH46" s="251">
        <f t="shared" si="40"/>
        <v>0</v>
      </c>
      <c r="BI46" s="251">
        <f t="shared" si="40"/>
        <v>0</v>
      </c>
      <c r="BJ46" s="251">
        <f t="shared" si="40"/>
        <v>0</v>
      </c>
      <c r="BK46" s="251">
        <f t="shared" si="40"/>
        <v>0</v>
      </c>
      <c r="BL46" s="251">
        <f t="shared" si="40"/>
        <v>0</v>
      </c>
      <c r="BM46" s="251">
        <f t="shared" si="40"/>
        <v>0</v>
      </c>
      <c r="BN46" s="251">
        <f t="shared" si="40"/>
        <v>0</v>
      </c>
      <c r="BO46" s="251">
        <f t="shared" si="40"/>
        <v>0</v>
      </c>
      <c r="BP46" s="251">
        <f t="shared" si="40"/>
        <v>0</v>
      </c>
      <c r="BQ46" s="251">
        <f t="shared" si="40"/>
        <v>0</v>
      </c>
      <c r="BR46" s="251">
        <f t="shared" ref="BR46:CF46" si="41">+IFERROR((BR22-BR20)/(BR22-BR21)*BR45,0)</f>
        <v>0</v>
      </c>
      <c r="BS46" s="251">
        <f t="shared" si="41"/>
        <v>0</v>
      </c>
      <c r="BT46" s="251">
        <f t="shared" si="41"/>
        <v>0</v>
      </c>
      <c r="BU46" s="251">
        <f t="shared" si="41"/>
        <v>0</v>
      </c>
      <c r="BV46" s="251">
        <f t="shared" si="41"/>
        <v>0</v>
      </c>
      <c r="BW46" s="251">
        <f t="shared" si="41"/>
        <v>0</v>
      </c>
      <c r="BX46" s="251">
        <f t="shared" si="41"/>
        <v>0</v>
      </c>
      <c r="BY46" s="251">
        <f t="shared" si="41"/>
        <v>0</v>
      </c>
      <c r="BZ46" s="251">
        <f t="shared" si="41"/>
        <v>0</v>
      </c>
      <c r="CA46" s="251">
        <f t="shared" si="41"/>
        <v>0</v>
      </c>
      <c r="CB46" s="251">
        <f t="shared" si="41"/>
        <v>0</v>
      </c>
      <c r="CC46" s="251">
        <f t="shared" si="41"/>
        <v>0</v>
      </c>
      <c r="CD46" s="251">
        <f t="shared" si="41"/>
        <v>0</v>
      </c>
      <c r="CE46" s="251">
        <f t="shared" si="41"/>
        <v>0</v>
      </c>
      <c r="CF46" s="251">
        <f t="shared" si="41"/>
        <v>0</v>
      </c>
    </row>
    <row r="47" spans="2:84" ht="15" customHeight="1" thickBot="1" x14ac:dyDescent="0.35">
      <c r="C47" s="976"/>
      <c r="D47" s="233" t="s">
        <v>183</v>
      </c>
      <c r="E47" s="251">
        <f>IF(E46=0,0,IFERROR(E45-E46,0))</f>
        <v>0</v>
      </c>
      <c r="F47" s="251">
        <f t="shared" ref="F47:BQ47" si="42">IF(F46=0,0,IFERROR(F45-F46,0))</f>
        <v>0</v>
      </c>
      <c r="G47" s="251">
        <f t="shared" si="42"/>
        <v>0</v>
      </c>
      <c r="H47" s="251">
        <f t="shared" si="42"/>
        <v>0</v>
      </c>
      <c r="I47" s="251">
        <f t="shared" si="42"/>
        <v>0</v>
      </c>
      <c r="J47" s="251">
        <f t="shared" si="42"/>
        <v>3.480000000000004</v>
      </c>
      <c r="K47" s="251">
        <f t="shared" si="42"/>
        <v>4.7894736842105203</v>
      </c>
      <c r="L47" s="251">
        <f t="shared" si="42"/>
        <v>6.2666666666666515</v>
      </c>
      <c r="M47" s="251">
        <f t="shared" si="42"/>
        <v>6.7142857142857082</v>
      </c>
      <c r="N47" s="251">
        <f t="shared" si="42"/>
        <v>6.642857142857153</v>
      </c>
      <c r="O47" s="251">
        <f t="shared" si="42"/>
        <v>0</v>
      </c>
      <c r="P47" s="251">
        <f t="shared" si="42"/>
        <v>0</v>
      </c>
      <c r="Q47" s="251">
        <f t="shared" si="42"/>
        <v>0</v>
      </c>
      <c r="R47" s="251">
        <f t="shared" si="42"/>
        <v>0</v>
      </c>
      <c r="S47" s="251">
        <f t="shared" si="42"/>
        <v>0</v>
      </c>
      <c r="T47" s="251">
        <f t="shared" si="42"/>
        <v>0</v>
      </c>
      <c r="U47" s="251">
        <f t="shared" si="42"/>
        <v>0</v>
      </c>
      <c r="V47" s="251">
        <f t="shared" si="42"/>
        <v>0</v>
      </c>
      <c r="W47" s="251">
        <f t="shared" si="42"/>
        <v>0</v>
      </c>
      <c r="X47" s="251">
        <f t="shared" si="42"/>
        <v>0</v>
      </c>
      <c r="Y47" s="251">
        <f t="shared" si="42"/>
        <v>0</v>
      </c>
      <c r="Z47" s="251">
        <f t="shared" si="42"/>
        <v>0</v>
      </c>
      <c r="AA47" s="251">
        <f t="shared" si="42"/>
        <v>0</v>
      </c>
      <c r="AB47" s="251">
        <f t="shared" si="42"/>
        <v>0</v>
      </c>
      <c r="AC47" s="251">
        <f t="shared" si="42"/>
        <v>0</v>
      </c>
      <c r="AD47" s="251">
        <f t="shared" si="42"/>
        <v>0</v>
      </c>
      <c r="AE47" s="251">
        <f t="shared" si="42"/>
        <v>0</v>
      </c>
      <c r="AF47" s="251">
        <f t="shared" si="42"/>
        <v>0</v>
      </c>
      <c r="AG47" s="251">
        <f t="shared" si="42"/>
        <v>0</v>
      </c>
      <c r="AH47" s="251">
        <f t="shared" si="42"/>
        <v>0</v>
      </c>
      <c r="AI47" s="251">
        <f t="shared" si="42"/>
        <v>0</v>
      </c>
      <c r="AJ47" s="251">
        <f t="shared" si="42"/>
        <v>0</v>
      </c>
      <c r="AK47" s="251">
        <f t="shared" si="42"/>
        <v>0</v>
      </c>
      <c r="AL47" s="251">
        <f t="shared" si="42"/>
        <v>0</v>
      </c>
      <c r="AM47" s="251">
        <f t="shared" si="42"/>
        <v>0</v>
      </c>
      <c r="AN47" s="251">
        <f t="shared" si="42"/>
        <v>0</v>
      </c>
      <c r="AO47" s="251">
        <f t="shared" si="42"/>
        <v>0</v>
      </c>
      <c r="AP47" s="251">
        <f t="shared" si="42"/>
        <v>0</v>
      </c>
      <c r="AQ47" s="251">
        <f t="shared" si="42"/>
        <v>0</v>
      </c>
      <c r="AR47" s="251">
        <f t="shared" si="42"/>
        <v>0</v>
      </c>
      <c r="AS47" s="251">
        <f t="shared" si="42"/>
        <v>0</v>
      </c>
      <c r="AT47" s="251">
        <f t="shared" si="42"/>
        <v>0</v>
      </c>
      <c r="AU47" s="251">
        <f t="shared" si="42"/>
        <v>0</v>
      </c>
      <c r="AV47" s="251">
        <f t="shared" si="42"/>
        <v>0</v>
      </c>
      <c r="AW47" s="251">
        <f t="shared" si="42"/>
        <v>0</v>
      </c>
      <c r="AX47" s="251">
        <f t="shared" si="42"/>
        <v>0</v>
      </c>
      <c r="AY47" s="251">
        <f t="shared" si="42"/>
        <v>0</v>
      </c>
      <c r="AZ47" s="251">
        <f t="shared" si="42"/>
        <v>0</v>
      </c>
      <c r="BA47" s="251">
        <f t="shared" si="42"/>
        <v>0</v>
      </c>
      <c r="BB47" s="251">
        <f t="shared" si="42"/>
        <v>0</v>
      </c>
      <c r="BC47" s="251">
        <f t="shared" si="42"/>
        <v>0</v>
      </c>
      <c r="BD47" s="251">
        <f t="shared" si="42"/>
        <v>0</v>
      </c>
      <c r="BE47" s="251">
        <f t="shared" si="42"/>
        <v>0</v>
      </c>
      <c r="BF47" s="251">
        <f t="shared" si="42"/>
        <v>0</v>
      </c>
      <c r="BG47" s="251">
        <f t="shared" si="42"/>
        <v>0</v>
      </c>
      <c r="BH47" s="251">
        <f t="shared" si="42"/>
        <v>0</v>
      </c>
      <c r="BI47" s="251">
        <f t="shared" si="42"/>
        <v>0</v>
      </c>
      <c r="BJ47" s="251">
        <f t="shared" si="42"/>
        <v>0</v>
      </c>
      <c r="BK47" s="251">
        <f t="shared" si="42"/>
        <v>0</v>
      </c>
      <c r="BL47" s="251">
        <f t="shared" si="42"/>
        <v>0</v>
      </c>
      <c r="BM47" s="251">
        <f t="shared" si="42"/>
        <v>0</v>
      </c>
      <c r="BN47" s="251">
        <f t="shared" si="42"/>
        <v>0</v>
      </c>
      <c r="BO47" s="251">
        <f t="shared" si="42"/>
        <v>0</v>
      </c>
      <c r="BP47" s="251">
        <f t="shared" si="42"/>
        <v>0</v>
      </c>
      <c r="BQ47" s="251">
        <f t="shared" si="42"/>
        <v>0</v>
      </c>
      <c r="BR47" s="251">
        <f t="shared" ref="BR47:CF47" si="43">IF(BR46=0,0,IFERROR(BR45-BR46,0))</f>
        <v>0</v>
      </c>
      <c r="BS47" s="251">
        <f t="shared" si="43"/>
        <v>0</v>
      </c>
      <c r="BT47" s="251">
        <f t="shared" si="43"/>
        <v>0</v>
      </c>
      <c r="BU47" s="251">
        <f t="shared" si="43"/>
        <v>0</v>
      </c>
      <c r="BV47" s="251">
        <f t="shared" si="43"/>
        <v>0</v>
      </c>
      <c r="BW47" s="251">
        <f t="shared" si="43"/>
        <v>0</v>
      </c>
      <c r="BX47" s="251">
        <f t="shared" si="43"/>
        <v>0</v>
      </c>
      <c r="BY47" s="251">
        <f t="shared" si="43"/>
        <v>0</v>
      </c>
      <c r="BZ47" s="251">
        <f t="shared" si="43"/>
        <v>0</v>
      </c>
      <c r="CA47" s="251">
        <f t="shared" si="43"/>
        <v>0</v>
      </c>
      <c r="CB47" s="251">
        <f t="shared" si="43"/>
        <v>0</v>
      </c>
      <c r="CC47" s="251">
        <f t="shared" si="43"/>
        <v>0</v>
      </c>
      <c r="CD47" s="251">
        <f t="shared" si="43"/>
        <v>0</v>
      </c>
      <c r="CE47" s="251">
        <f t="shared" si="43"/>
        <v>0</v>
      </c>
      <c r="CF47" s="251">
        <f t="shared" si="43"/>
        <v>0</v>
      </c>
    </row>
    <row r="48" spans="2:84" ht="12" customHeight="1" thickBot="1" x14ac:dyDescent="0.35">
      <c r="B48" s="700">
        <v>1</v>
      </c>
      <c r="C48" s="762"/>
      <c r="D48" s="756"/>
      <c r="E48" s="701">
        <v>1</v>
      </c>
      <c r="F48" s="701">
        <v>2</v>
      </c>
      <c r="G48" s="701">
        <v>3</v>
      </c>
      <c r="H48" s="701">
        <v>4</v>
      </c>
      <c r="I48" s="701">
        <v>5</v>
      </c>
      <c r="J48" s="701">
        <v>6</v>
      </c>
      <c r="K48" s="701">
        <v>7</v>
      </c>
      <c r="L48" s="701">
        <v>8</v>
      </c>
      <c r="M48" s="701">
        <v>9</v>
      </c>
      <c r="N48" s="701">
        <v>10</v>
      </c>
      <c r="O48" s="701">
        <v>11</v>
      </c>
      <c r="P48" s="701">
        <v>12</v>
      </c>
      <c r="Q48" s="701">
        <v>13</v>
      </c>
      <c r="R48" s="701">
        <v>14</v>
      </c>
      <c r="S48" s="701">
        <v>15</v>
      </c>
      <c r="T48" s="701">
        <v>16</v>
      </c>
      <c r="U48" s="701">
        <v>17</v>
      </c>
      <c r="V48" s="701">
        <v>18</v>
      </c>
      <c r="W48" s="701">
        <v>19</v>
      </c>
      <c r="X48" s="701">
        <v>20</v>
      </c>
      <c r="Y48" s="701">
        <v>21</v>
      </c>
      <c r="Z48" s="701">
        <v>22</v>
      </c>
      <c r="AA48" s="701">
        <v>23</v>
      </c>
      <c r="AB48" s="701">
        <v>24</v>
      </c>
      <c r="AC48" s="701">
        <v>25</v>
      </c>
      <c r="AD48" s="701">
        <v>26</v>
      </c>
      <c r="AE48" s="701">
        <v>27</v>
      </c>
      <c r="AF48" s="701">
        <v>28</v>
      </c>
      <c r="AG48" s="701">
        <v>29</v>
      </c>
      <c r="AH48" s="701">
        <v>30</v>
      </c>
      <c r="AI48" s="701">
        <v>31</v>
      </c>
      <c r="AJ48" s="701">
        <v>32</v>
      </c>
      <c r="AK48" s="701">
        <v>33</v>
      </c>
      <c r="AL48" s="701">
        <v>34</v>
      </c>
      <c r="AM48" s="701">
        <v>35</v>
      </c>
      <c r="AN48" s="701">
        <v>36</v>
      </c>
      <c r="AO48" s="701">
        <v>37</v>
      </c>
      <c r="AP48" s="701">
        <v>38</v>
      </c>
      <c r="AQ48" s="701">
        <v>39</v>
      </c>
      <c r="AR48" s="701">
        <v>40</v>
      </c>
      <c r="AS48" s="701">
        <v>41</v>
      </c>
      <c r="AT48" s="701">
        <v>42</v>
      </c>
      <c r="AU48" s="701">
        <v>43</v>
      </c>
      <c r="AV48" s="701">
        <v>44</v>
      </c>
      <c r="AW48" s="701">
        <v>45</v>
      </c>
      <c r="AX48" s="701">
        <v>46</v>
      </c>
      <c r="AY48" s="701">
        <v>47</v>
      </c>
      <c r="AZ48" s="701">
        <v>48</v>
      </c>
      <c r="BA48" s="701">
        <v>49</v>
      </c>
      <c r="BB48" s="701">
        <v>50</v>
      </c>
      <c r="BC48" s="701">
        <v>51</v>
      </c>
      <c r="BD48" s="701">
        <v>52</v>
      </c>
      <c r="BE48" s="701">
        <v>53</v>
      </c>
      <c r="BF48" s="701">
        <v>54</v>
      </c>
      <c r="BG48" s="701">
        <v>55</v>
      </c>
      <c r="BH48" s="701">
        <v>56</v>
      </c>
      <c r="BI48" s="701">
        <v>57</v>
      </c>
      <c r="BJ48" s="701">
        <v>58</v>
      </c>
      <c r="BK48" s="701">
        <v>59</v>
      </c>
      <c r="BL48" s="701">
        <v>60</v>
      </c>
      <c r="BM48" s="701">
        <v>61</v>
      </c>
      <c r="BN48" s="701">
        <v>62</v>
      </c>
      <c r="BO48" s="701">
        <v>63</v>
      </c>
      <c r="BP48" s="701">
        <v>64</v>
      </c>
      <c r="BQ48" s="701">
        <v>65</v>
      </c>
      <c r="BR48" s="701">
        <v>66</v>
      </c>
      <c r="BS48" s="701">
        <v>67</v>
      </c>
      <c r="BT48" s="701">
        <v>68</v>
      </c>
      <c r="BU48" s="701">
        <v>69</v>
      </c>
      <c r="BV48" s="701">
        <v>70</v>
      </c>
      <c r="BW48" s="701">
        <v>71</v>
      </c>
      <c r="BX48" s="701">
        <v>72</v>
      </c>
      <c r="BY48" s="701">
        <v>73</v>
      </c>
      <c r="BZ48" s="701">
        <v>74</v>
      </c>
      <c r="CA48" s="701">
        <v>75</v>
      </c>
      <c r="CB48" s="701">
        <v>76</v>
      </c>
      <c r="CC48" s="701">
        <v>77</v>
      </c>
      <c r="CD48" s="701">
        <v>78</v>
      </c>
      <c r="CE48" s="701">
        <v>79</v>
      </c>
      <c r="CF48" s="701">
        <v>80</v>
      </c>
    </row>
    <row r="49" spans="1:84" ht="15" customHeight="1" thickBot="1" x14ac:dyDescent="0.35">
      <c r="B49" s="700">
        <v>2</v>
      </c>
      <c r="C49" s="980" t="s">
        <v>282</v>
      </c>
      <c r="D49" s="258" t="s">
        <v>187</v>
      </c>
      <c r="E49" s="249">
        <f>+IF(E5='Base Datos'!$V$21,IFERROR(E37/E17*1000,0),IFERROR(E47*3.78*60,0))</f>
        <v>0</v>
      </c>
      <c r="F49" s="249">
        <f>+IF(F5='Base Datos'!$V$21,IFERROR(F37/F17*1000,0),IFERROR(F47*3.78*60,0))</f>
        <v>0</v>
      </c>
      <c r="G49" s="249">
        <f>+IF(G5='Base Datos'!$V$21,IFERROR(G37/G17*1000,0),IFERROR(G47*3.78*60,0))</f>
        <v>0</v>
      </c>
      <c r="H49" s="249">
        <f>+IF(H5='Base Datos'!$V$21,IFERROR(H37/H17*1000,0),IFERROR(H47*3.78*60,0))</f>
        <v>0</v>
      </c>
      <c r="I49" s="249">
        <f>+IF(I5='Base Datos'!$V$21,IFERROR(I37/I17*1000,0),IFERROR(I47*3.78*60,0))</f>
        <v>0</v>
      </c>
      <c r="J49" s="249">
        <f>+IF(J5='Base Datos'!$V$21,IFERROR(J37/J17*1000,0),IFERROR(J47*3.78*60,0))</f>
        <v>160.57144886363633</v>
      </c>
      <c r="K49" s="249">
        <f>+IF(K5='Base Datos'!$V$21,IFERROR(K37/K17*1000,0),IFERROR(K47*3.78*60,0))</f>
        <v>321.14289772727267</v>
      </c>
      <c r="L49" s="249">
        <f>+IF(L5='Base Datos'!$V$21,IFERROR(L37/L17*1000,0),IFERROR(L47*3.78*60,0))</f>
        <v>428.19053030303024</v>
      </c>
      <c r="M49" s="249">
        <f>+IF(M5='Base Datos'!$V$21,IFERROR(M37/M17*1000,0),IFERROR(M47*3.78*60,0))</f>
        <v>393.65189393939386</v>
      </c>
      <c r="N49" s="249">
        <f>+IF(N5='Base Datos'!$V$21,IFERROR(N37/N17*1000,0),IFERROR(N47*3.78*60,0))</f>
        <v>321.14289772727267</v>
      </c>
      <c r="O49" s="249">
        <f>+IF(O5='Base Datos'!$V$21,IFERROR(O37/O17*1000,0),IFERROR(O47*3.78*60,0))</f>
        <v>0</v>
      </c>
      <c r="P49" s="249">
        <f>+IF(P5='Base Datos'!$V$21,IFERROR(P37/P17*1000,0),IFERROR(P47*3.78*60,0))</f>
        <v>0</v>
      </c>
      <c r="Q49" s="249">
        <f>+IF(Q5='Base Datos'!$V$21,IFERROR(Q37/Q17*1000,0),IFERROR(Q47*3.78*60,0))</f>
        <v>0</v>
      </c>
      <c r="R49" s="249">
        <f>+IF(R5='Base Datos'!$V$21,IFERROR(R37/R17*1000,0),IFERROR(R47*3.78*60,0))</f>
        <v>0</v>
      </c>
      <c r="S49" s="249">
        <f>+IF(S5='Base Datos'!$V$21,IFERROR(S37/S17*1000,0),IFERROR(S47*3.78*60,0))</f>
        <v>0</v>
      </c>
      <c r="T49" s="249">
        <f>+IF(T5='Base Datos'!$V$21,IFERROR(T37/T17*1000,0),IFERROR(T47*3.78*60,0))</f>
        <v>0</v>
      </c>
      <c r="U49" s="249">
        <f>+IF(U5='Base Datos'!$V$21,IFERROR(U37/U17*1000,0),IFERROR(U47*3.78*60,0))</f>
        <v>0</v>
      </c>
      <c r="V49" s="249">
        <f>+IF(V5='Base Datos'!$V$21,IFERROR(V37/V17*1000,0),IFERROR(V47*3.78*60,0))</f>
        <v>0</v>
      </c>
      <c r="W49" s="249">
        <f>+IF(W5='Base Datos'!$V$21,IFERROR(W37/W17*1000,0),IFERROR(W47*3.78*60,0))</f>
        <v>0</v>
      </c>
      <c r="X49" s="249">
        <f>+IF(X5='Base Datos'!$V$21,IFERROR(X37/X17*1000,0),IFERROR(X47*3.78*60,0))</f>
        <v>0</v>
      </c>
      <c r="Y49" s="249">
        <f>+IF(Y5='Base Datos'!$V$21,IFERROR(Y37/Y17*1000,0),IFERROR(Y47*3.78*60,0))</f>
        <v>0</v>
      </c>
      <c r="Z49" s="249">
        <f>+IF(Z5='Base Datos'!$V$21,IFERROR(Z37/Z17*1000,0),IFERROR(Z47*3.78*60,0))</f>
        <v>0</v>
      </c>
      <c r="AA49" s="249">
        <f>+IF(AA5='Base Datos'!$V$21,IFERROR(AA37/AA17*1000,0),IFERROR(AA47*3.78*60,0))</f>
        <v>0</v>
      </c>
      <c r="AB49" s="249">
        <f>+IF(AB5='Base Datos'!$V$21,IFERROR(AB37/AB17*1000,0),IFERROR(AB47*3.78*60,0))</f>
        <v>0</v>
      </c>
      <c r="AC49" s="249">
        <f>+IF(AC5='Base Datos'!$V$21,IFERROR(AC37/AC17*1000,0),IFERROR(AC47*3.78*60,0))</f>
        <v>0</v>
      </c>
      <c r="AD49" s="249">
        <f>+IF(AD5='Base Datos'!$V$21,IFERROR(AD37/AD17*1000,0),IFERROR(AD47*3.78*60,0))</f>
        <v>0</v>
      </c>
      <c r="AE49" s="249">
        <f>+IF(AE5='Base Datos'!$V$21,IFERROR(AE37/AE17*1000,0),IFERROR(AE47*3.78*60,0))</f>
        <v>0</v>
      </c>
      <c r="AF49" s="249">
        <f>+IF(AF5='Base Datos'!$V$21,IFERROR(AF37/AF17*1000,0),IFERROR(AF47*3.78*60,0))</f>
        <v>0</v>
      </c>
      <c r="AG49" s="249">
        <f>+IF(AG5='Base Datos'!$V$21,IFERROR(AG37/AG17*1000,0),IFERROR(AG47*3.78*60,0))</f>
        <v>0</v>
      </c>
      <c r="AH49" s="249">
        <f>+IF(AH5='Base Datos'!$V$21,IFERROR(AH37/AH17*1000,0),IFERROR(AH47*3.78*60,0))</f>
        <v>0</v>
      </c>
      <c r="AI49" s="249">
        <f>+IF(AI5='Base Datos'!$V$21,IFERROR(AI37/AI17*1000,0),IFERROR(AI47*3.78*60,0))</f>
        <v>0</v>
      </c>
      <c r="AJ49" s="249">
        <f>+IF(AJ5='Base Datos'!$V$21,IFERROR(AJ37/AJ17*1000,0),IFERROR(AJ47*3.78*60,0))</f>
        <v>0</v>
      </c>
      <c r="AK49" s="249">
        <f>+IF(AK5='Base Datos'!$V$21,IFERROR(AK37/AK17*1000,0),IFERROR(AK47*3.78*60,0))</f>
        <v>0</v>
      </c>
      <c r="AL49" s="249">
        <f>+IF(AL5='Base Datos'!$V$21,IFERROR(AL37/AL17*1000,0),IFERROR(AL47*3.78*60,0))</f>
        <v>0</v>
      </c>
      <c r="AM49" s="249">
        <f>+IF(AM5='Base Datos'!$V$21,IFERROR(AM37/AM17*1000,0),IFERROR(AM47*3.78*60,0))</f>
        <v>0</v>
      </c>
      <c r="AN49" s="249">
        <f>+IF(AN5='Base Datos'!$V$21,IFERROR(AN37/AN17*1000,0),IFERROR(AN47*3.78*60,0))</f>
        <v>0</v>
      </c>
      <c r="AO49" s="249">
        <f>+IF(AO5='Base Datos'!$V$21,IFERROR(AO37/AO17*1000,0),IFERROR(AO47*3.78*60,0))</f>
        <v>0</v>
      </c>
      <c r="AP49" s="249">
        <f>+IF(AP5='Base Datos'!$V$21,IFERROR(AP37/AP17*1000,0),IFERROR(AP47*3.78*60,0))</f>
        <v>0</v>
      </c>
      <c r="AQ49" s="249">
        <f>+IF(AQ5='Base Datos'!$V$21,IFERROR(AQ37/AQ17*1000,0),IFERROR(AQ47*3.78*60,0))</f>
        <v>0</v>
      </c>
      <c r="AR49" s="249">
        <f>+IF(AR5='Base Datos'!$V$21,IFERROR(AR37/AR17*1000,0),IFERROR(AR47*3.78*60,0))</f>
        <v>0</v>
      </c>
      <c r="AS49" s="249">
        <f>+IF(AS5='Base Datos'!$V$21,IFERROR(AS37/AS17*1000,0),IFERROR(AS47*3.78*60,0))</f>
        <v>0</v>
      </c>
      <c r="AT49" s="249">
        <f>+IF(AT5='Base Datos'!$V$21,IFERROR(AT37/AT17*1000,0),IFERROR(AT47*3.78*60,0))</f>
        <v>0</v>
      </c>
      <c r="AU49" s="249">
        <f>+IF(AU5='Base Datos'!$V$21,IFERROR(AU37/AU17*1000,0),IFERROR(AU47*3.78*60,0))</f>
        <v>0</v>
      </c>
      <c r="AV49" s="249">
        <f>+IF(AV5='Base Datos'!$V$21,IFERROR(AV37/AV17*1000,0),IFERROR(AV47*3.78*60,0))</f>
        <v>0</v>
      </c>
      <c r="AW49" s="249">
        <f>+IF(AW5='Base Datos'!$V$21,IFERROR(AW37/AW17*1000,0),IFERROR(AW47*3.78*60,0))</f>
        <v>0</v>
      </c>
      <c r="AX49" s="249">
        <f>+IF(AX5='Base Datos'!$V$21,IFERROR(AX37/AX17*1000,0),IFERROR(AX47*3.78*60,0))</f>
        <v>0</v>
      </c>
      <c r="AY49" s="249">
        <f>+IF(AY5='Base Datos'!$V$21,IFERROR(AY37/AY17*1000,0),IFERROR(AY47*3.78*60,0))</f>
        <v>0</v>
      </c>
      <c r="AZ49" s="249">
        <f>+IF(AZ5='Base Datos'!$V$21,IFERROR(AZ37/AZ17*1000,0),IFERROR(AZ47*3.78*60,0))</f>
        <v>0</v>
      </c>
      <c r="BA49" s="249">
        <f>+IF(BA5='Base Datos'!$V$21,IFERROR(BA37/BA17*1000,0),IFERROR(BA47*3.78*60,0))</f>
        <v>0</v>
      </c>
      <c r="BB49" s="249">
        <f>+IF(BB5='Base Datos'!$V$21,IFERROR(BB37/BB17*1000,0),IFERROR(BB47*3.78*60,0))</f>
        <v>0</v>
      </c>
      <c r="BC49" s="249">
        <f>+IF(BC5='Base Datos'!$V$21,IFERROR(BC37/BC17*1000,0),IFERROR(BC47*3.78*60,0))</f>
        <v>0</v>
      </c>
      <c r="BD49" s="249">
        <f>+IF(BD5='Base Datos'!$V$21,IFERROR(BD37/BD17*1000,0),IFERROR(BD47*3.78*60,0))</f>
        <v>0</v>
      </c>
      <c r="BE49" s="249">
        <f>+IF(BE5='Base Datos'!$V$21,IFERROR(BE37/BE17*1000,0),IFERROR(BE47*3.78*60,0))</f>
        <v>0</v>
      </c>
      <c r="BF49" s="249">
        <f>+IF(BF5='Base Datos'!$V$21,IFERROR(BF37/BF17*1000,0),IFERROR(BF47*3.78*60,0))</f>
        <v>0</v>
      </c>
      <c r="BG49" s="249">
        <f>+IF(BG5='Base Datos'!$V$21,IFERROR(BG37/BG17*1000,0),IFERROR(BG47*3.78*60,0))</f>
        <v>0</v>
      </c>
      <c r="BH49" s="249">
        <f>+IF(BH5='Base Datos'!$V$21,IFERROR(BH37/BH17*1000,0),IFERROR(BH47*3.78*60,0))</f>
        <v>0</v>
      </c>
      <c r="BI49" s="249">
        <f>+IF(BI5='Base Datos'!$V$21,IFERROR(BI37/BI17*1000,0),IFERROR(BI47*3.78*60,0))</f>
        <v>0</v>
      </c>
      <c r="BJ49" s="249">
        <f>+IF(BJ5='Base Datos'!$V$21,IFERROR(BJ37/BJ17*1000,0),IFERROR(BJ47*3.78*60,0))</f>
        <v>0</v>
      </c>
      <c r="BK49" s="249">
        <f>+IF(BK5='Base Datos'!$V$21,IFERROR(BK37/BK17*1000,0),IFERROR(BK47*3.78*60,0))</f>
        <v>0</v>
      </c>
      <c r="BL49" s="249">
        <f>+IF(BL5='Base Datos'!$V$21,IFERROR(BL37/BL17*1000,0),IFERROR(BL47*3.78*60,0))</f>
        <v>0</v>
      </c>
      <c r="BM49" s="249">
        <f>+IF(BM5='Base Datos'!$V$21,IFERROR(BM37/BM17*1000,0),IFERROR(BM47*3.78*60,0))</f>
        <v>0</v>
      </c>
      <c r="BN49" s="249">
        <f>+IF(BN5='Base Datos'!$V$21,IFERROR(BN37/BN17*1000,0),IFERROR(BN47*3.78*60,0))</f>
        <v>0</v>
      </c>
      <c r="BO49" s="249">
        <f>+IF(BO5='Base Datos'!$V$21,IFERROR(BO37/BO17*1000,0),IFERROR(BO47*3.78*60,0))</f>
        <v>0</v>
      </c>
      <c r="BP49" s="249">
        <f>+IF(BP5='Base Datos'!$V$21,IFERROR(BP37/BP17*1000,0),IFERROR(BP47*3.78*60,0))</f>
        <v>0</v>
      </c>
      <c r="BQ49" s="249">
        <f>+IF(BQ5='Base Datos'!$V$21,IFERROR(BQ37/BQ17*1000,0),IFERROR(BQ47*3.78*60,0))</f>
        <v>0</v>
      </c>
      <c r="BR49" s="249">
        <f>+IF(BR5='Base Datos'!$V$21,IFERROR(BR37/BR17*1000,0),IFERROR(BR47*3.78*60,0))</f>
        <v>0</v>
      </c>
      <c r="BS49" s="249">
        <f>+IF(BS5='Base Datos'!$V$21,IFERROR(BS37/BS17*1000,0),IFERROR(BS47*3.78*60,0))</f>
        <v>0</v>
      </c>
      <c r="BT49" s="249">
        <f>+IF(BT5='Base Datos'!$V$21,IFERROR(BT37/BT17*1000,0),IFERROR(BT47*3.78*60,0))</f>
        <v>0</v>
      </c>
      <c r="BU49" s="249">
        <f>+IF(BU5='Base Datos'!$V$21,IFERROR(BU37/BU17*1000,0),IFERROR(BU47*3.78*60,0))</f>
        <v>0</v>
      </c>
      <c r="BV49" s="249">
        <f>+IF(BV5='Base Datos'!$V$21,IFERROR(BV37/BV17*1000,0),IFERROR(BV47*3.78*60,0))</f>
        <v>0</v>
      </c>
      <c r="BW49" s="249">
        <f>+IF(BW5='Base Datos'!$V$21,IFERROR(BW37/BW17*1000,0),IFERROR(BW47*3.78*60,0))</f>
        <v>0</v>
      </c>
      <c r="BX49" s="249">
        <f>+IF(BX5='Base Datos'!$V$21,IFERROR(BX37/BX17*1000,0),IFERROR(BX47*3.78*60,0))</f>
        <v>0</v>
      </c>
      <c r="BY49" s="249">
        <f>+IF(BY5='Base Datos'!$V$21,IFERROR(BY37/BY17*1000,0),IFERROR(BY47*3.78*60,0))</f>
        <v>0</v>
      </c>
      <c r="BZ49" s="249">
        <f>+IF(BZ5='Base Datos'!$V$21,IFERROR(BZ37/BZ17*1000,0),IFERROR(BZ47*3.78*60,0))</f>
        <v>0</v>
      </c>
      <c r="CA49" s="249">
        <f>+IF(CA5='Base Datos'!$V$21,IFERROR(CA37/CA17*1000,0),IFERROR(CA47*3.78*60,0))</f>
        <v>0</v>
      </c>
      <c r="CB49" s="249">
        <f>+IF(CB5='Base Datos'!$V$21,IFERROR(CB37/CB17*1000,0),IFERROR(CB47*3.78*60,0))</f>
        <v>0</v>
      </c>
      <c r="CC49" s="249">
        <f>+IF(CC5='Base Datos'!$V$21,IFERROR(CC37/CC17*1000,0),IFERROR(CC47*3.78*60,0))</f>
        <v>0</v>
      </c>
      <c r="CD49" s="249">
        <f>+IF(CD5='Base Datos'!$V$21,IFERROR(CD37/CD17*1000,0),IFERROR(CD47*3.78*60,0))</f>
        <v>0</v>
      </c>
      <c r="CE49" s="249">
        <f>+IF(CE5='Base Datos'!$V$21,IFERROR(CE37/CE17*1000,0),IFERROR(CE47*3.78*60,0))</f>
        <v>0</v>
      </c>
      <c r="CF49" s="249">
        <f>+IF(CF5='Base Datos'!$V$21,IFERROR(CF37/CF17*1000,0),IFERROR(CF47*3.78*60,0))</f>
        <v>0</v>
      </c>
    </row>
    <row r="50" spans="1:84" ht="15" customHeight="1" thickBot="1" x14ac:dyDescent="0.35">
      <c r="B50" s="700">
        <v>3</v>
      </c>
      <c r="C50" s="981"/>
      <c r="D50" s="240" t="s">
        <v>186</v>
      </c>
      <c r="E50" s="249">
        <f>+IFERROR(E49*E35/100,0)</f>
        <v>0</v>
      </c>
      <c r="F50" s="249">
        <f t="shared" ref="F50:BQ50" si="44">+IFERROR(F49*F35/100,0)</f>
        <v>0</v>
      </c>
      <c r="G50" s="249">
        <f t="shared" si="44"/>
        <v>0</v>
      </c>
      <c r="H50" s="249">
        <f t="shared" si="44"/>
        <v>0</v>
      </c>
      <c r="I50" s="249">
        <f t="shared" si="44"/>
        <v>0</v>
      </c>
      <c r="J50" s="249">
        <f t="shared" si="44"/>
        <v>64.228579545454537</v>
      </c>
      <c r="K50" s="249">
        <f t="shared" si="44"/>
        <v>144.5143039772727</v>
      </c>
      <c r="L50" s="249">
        <f t="shared" si="44"/>
        <v>171.2762121212121</v>
      </c>
      <c r="M50" s="249">
        <f t="shared" si="44"/>
        <v>173.20683333333329</v>
      </c>
      <c r="N50" s="249">
        <f t="shared" si="44"/>
        <v>144.5143039772727</v>
      </c>
      <c r="O50" s="249">
        <f t="shared" si="44"/>
        <v>0</v>
      </c>
      <c r="P50" s="249">
        <f t="shared" si="44"/>
        <v>0</v>
      </c>
      <c r="Q50" s="249">
        <f t="shared" si="44"/>
        <v>0</v>
      </c>
      <c r="R50" s="249">
        <f t="shared" si="44"/>
        <v>0</v>
      </c>
      <c r="S50" s="249">
        <f t="shared" si="44"/>
        <v>0</v>
      </c>
      <c r="T50" s="249">
        <f t="shared" si="44"/>
        <v>0</v>
      </c>
      <c r="U50" s="249">
        <f t="shared" si="44"/>
        <v>0</v>
      </c>
      <c r="V50" s="249">
        <f t="shared" si="44"/>
        <v>0</v>
      </c>
      <c r="W50" s="249">
        <f t="shared" si="44"/>
        <v>0</v>
      </c>
      <c r="X50" s="249">
        <f t="shared" si="44"/>
        <v>0</v>
      </c>
      <c r="Y50" s="249">
        <f t="shared" si="44"/>
        <v>0</v>
      </c>
      <c r="Z50" s="249">
        <f t="shared" si="44"/>
        <v>0</v>
      </c>
      <c r="AA50" s="249">
        <f t="shared" si="44"/>
        <v>0</v>
      </c>
      <c r="AB50" s="249">
        <f t="shared" si="44"/>
        <v>0</v>
      </c>
      <c r="AC50" s="249">
        <f t="shared" si="44"/>
        <v>0</v>
      </c>
      <c r="AD50" s="249">
        <f t="shared" si="44"/>
        <v>0</v>
      </c>
      <c r="AE50" s="249">
        <f t="shared" si="44"/>
        <v>0</v>
      </c>
      <c r="AF50" s="249">
        <f t="shared" si="44"/>
        <v>0</v>
      </c>
      <c r="AG50" s="249">
        <f t="shared" si="44"/>
        <v>0</v>
      </c>
      <c r="AH50" s="249">
        <f t="shared" si="44"/>
        <v>0</v>
      </c>
      <c r="AI50" s="249">
        <f t="shared" si="44"/>
        <v>0</v>
      </c>
      <c r="AJ50" s="249">
        <f t="shared" si="44"/>
        <v>0</v>
      </c>
      <c r="AK50" s="249">
        <f t="shared" si="44"/>
        <v>0</v>
      </c>
      <c r="AL50" s="249">
        <f t="shared" si="44"/>
        <v>0</v>
      </c>
      <c r="AM50" s="249">
        <f t="shared" si="44"/>
        <v>0</v>
      </c>
      <c r="AN50" s="249">
        <f t="shared" si="44"/>
        <v>0</v>
      </c>
      <c r="AO50" s="249">
        <f t="shared" si="44"/>
        <v>0</v>
      </c>
      <c r="AP50" s="249">
        <f t="shared" si="44"/>
        <v>0</v>
      </c>
      <c r="AQ50" s="249">
        <f t="shared" si="44"/>
        <v>0</v>
      </c>
      <c r="AR50" s="249">
        <f t="shared" si="44"/>
        <v>0</v>
      </c>
      <c r="AS50" s="249">
        <f t="shared" si="44"/>
        <v>0</v>
      </c>
      <c r="AT50" s="249">
        <f t="shared" si="44"/>
        <v>0</v>
      </c>
      <c r="AU50" s="249">
        <f t="shared" si="44"/>
        <v>0</v>
      </c>
      <c r="AV50" s="249">
        <f t="shared" si="44"/>
        <v>0</v>
      </c>
      <c r="AW50" s="249">
        <f t="shared" si="44"/>
        <v>0</v>
      </c>
      <c r="AX50" s="249">
        <f t="shared" si="44"/>
        <v>0</v>
      </c>
      <c r="AY50" s="249">
        <f t="shared" si="44"/>
        <v>0</v>
      </c>
      <c r="AZ50" s="249">
        <f t="shared" si="44"/>
        <v>0</v>
      </c>
      <c r="BA50" s="249">
        <f t="shared" si="44"/>
        <v>0</v>
      </c>
      <c r="BB50" s="249">
        <f t="shared" si="44"/>
        <v>0</v>
      </c>
      <c r="BC50" s="249">
        <f t="shared" si="44"/>
        <v>0</v>
      </c>
      <c r="BD50" s="249">
        <f t="shared" si="44"/>
        <v>0</v>
      </c>
      <c r="BE50" s="249">
        <f t="shared" si="44"/>
        <v>0</v>
      </c>
      <c r="BF50" s="249">
        <f t="shared" si="44"/>
        <v>0</v>
      </c>
      <c r="BG50" s="249">
        <f t="shared" si="44"/>
        <v>0</v>
      </c>
      <c r="BH50" s="249">
        <f t="shared" si="44"/>
        <v>0</v>
      </c>
      <c r="BI50" s="249">
        <f t="shared" si="44"/>
        <v>0</v>
      </c>
      <c r="BJ50" s="249">
        <f t="shared" si="44"/>
        <v>0</v>
      </c>
      <c r="BK50" s="249">
        <f t="shared" si="44"/>
        <v>0</v>
      </c>
      <c r="BL50" s="249">
        <f t="shared" si="44"/>
        <v>0</v>
      </c>
      <c r="BM50" s="249">
        <f t="shared" si="44"/>
        <v>0</v>
      </c>
      <c r="BN50" s="249">
        <f t="shared" si="44"/>
        <v>0</v>
      </c>
      <c r="BO50" s="249">
        <f t="shared" si="44"/>
        <v>0</v>
      </c>
      <c r="BP50" s="249">
        <f t="shared" si="44"/>
        <v>0</v>
      </c>
      <c r="BQ50" s="249">
        <f t="shared" si="44"/>
        <v>0</v>
      </c>
      <c r="BR50" s="249">
        <f t="shared" ref="BR50:CF50" si="45">+IFERROR(BR49*BR35/100,0)</f>
        <v>0</v>
      </c>
      <c r="BS50" s="249">
        <f t="shared" si="45"/>
        <v>0</v>
      </c>
      <c r="BT50" s="249">
        <f t="shared" si="45"/>
        <v>0</v>
      </c>
      <c r="BU50" s="249">
        <f t="shared" si="45"/>
        <v>0</v>
      </c>
      <c r="BV50" s="249">
        <f t="shared" si="45"/>
        <v>0</v>
      </c>
      <c r="BW50" s="249">
        <f t="shared" si="45"/>
        <v>0</v>
      </c>
      <c r="BX50" s="249">
        <f t="shared" si="45"/>
        <v>0</v>
      </c>
      <c r="BY50" s="249">
        <f t="shared" si="45"/>
        <v>0</v>
      </c>
      <c r="BZ50" s="249">
        <f t="shared" si="45"/>
        <v>0</v>
      </c>
      <c r="CA50" s="249">
        <f t="shared" si="45"/>
        <v>0</v>
      </c>
      <c r="CB50" s="249">
        <f t="shared" si="45"/>
        <v>0</v>
      </c>
      <c r="CC50" s="249">
        <f t="shared" si="45"/>
        <v>0</v>
      </c>
      <c r="CD50" s="249">
        <f t="shared" si="45"/>
        <v>0</v>
      </c>
      <c r="CE50" s="249">
        <f t="shared" si="45"/>
        <v>0</v>
      </c>
      <c r="CF50" s="249">
        <f t="shared" si="45"/>
        <v>0</v>
      </c>
    </row>
    <row r="51" spans="1:84" ht="15" customHeight="1" thickBot="1" x14ac:dyDescent="0.35">
      <c r="B51" s="700">
        <v>4</v>
      </c>
      <c r="C51" s="981"/>
      <c r="D51" s="240" t="s">
        <v>187</v>
      </c>
      <c r="E51" s="249">
        <f>+IFERROR(E49-E50,0)</f>
        <v>0</v>
      </c>
      <c r="F51" s="249">
        <f t="shared" ref="F51:BQ51" si="46">+IFERROR(F49-F50,0)</f>
        <v>0</v>
      </c>
      <c r="G51" s="249">
        <f t="shared" si="46"/>
        <v>0</v>
      </c>
      <c r="H51" s="249">
        <f t="shared" si="46"/>
        <v>0</v>
      </c>
      <c r="I51" s="249">
        <f t="shared" si="46"/>
        <v>0</v>
      </c>
      <c r="J51" s="249">
        <f t="shared" si="46"/>
        <v>96.342869318181798</v>
      </c>
      <c r="K51" s="249">
        <f t="shared" si="46"/>
        <v>176.62859374999996</v>
      </c>
      <c r="L51" s="249">
        <f t="shared" si="46"/>
        <v>256.91431818181815</v>
      </c>
      <c r="M51" s="249">
        <f t="shared" si="46"/>
        <v>220.44506060606057</v>
      </c>
      <c r="N51" s="249">
        <f t="shared" si="46"/>
        <v>176.62859374999996</v>
      </c>
      <c r="O51" s="249">
        <f t="shared" si="46"/>
        <v>0</v>
      </c>
      <c r="P51" s="249">
        <f t="shared" si="46"/>
        <v>0</v>
      </c>
      <c r="Q51" s="249">
        <f t="shared" si="46"/>
        <v>0</v>
      </c>
      <c r="R51" s="249">
        <f t="shared" si="46"/>
        <v>0</v>
      </c>
      <c r="S51" s="249">
        <f t="shared" si="46"/>
        <v>0</v>
      </c>
      <c r="T51" s="249">
        <f t="shared" si="46"/>
        <v>0</v>
      </c>
      <c r="U51" s="249">
        <f t="shared" si="46"/>
        <v>0</v>
      </c>
      <c r="V51" s="249">
        <f t="shared" si="46"/>
        <v>0</v>
      </c>
      <c r="W51" s="249">
        <f t="shared" si="46"/>
        <v>0</v>
      </c>
      <c r="X51" s="249">
        <f t="shared" si="46"/>
        <v>0</v>
      </c>
      <c r="Y51" s="249">
        <f t="shared" si="46"/>
        <v>0</v>
      </c>
      <c r="Z51" s="249">
        <f t="shared" si="46"/>
        <v>0</v>
      </c>
      <c r="AA51" s="249">
        <f t="shared" si="46"/>
        <v>0</v>
      </c>
      <c r="AB51" s="249">
        <f t="shared" si="46"/>
        <v>0</v>
      </c>
      <c r="AC51" s="249">
        <f t="shared" si="46"/>
        <v>0</v>
      </c>
      <c r="AD51" s="249">
        <f t="shared" si="46"/>
        <v>0</v>
      </c>
      <c r="AE51" s="249">
        <f t="shared" si="46"/>
        <v>0</v>
      </c>
      <c r="AF51" s="249">
        <f t="shared" si="46"/>
        <v>0</v>
      </c>
      <c r="AG51" s="249">
        <f t="shared" si="46"/>
        <v>0</v>
      </c>
      <c r="AH51" s="249">
        <f t="shared" si="46"/>
        <v>0</v>
      </c>
      <c r="AI51" s="249">
        <f t="shared" si="46"/>
        <v>0</v>
      </c>
      <c r="AJ51" s="249">
        <f t="shared" si="46"/>
        <v>0</v>
      </c>
      <c r="AK51" s="249">
        <f t="shared" si="46"/>
        <v>0</v>
      </c>
      <c r="AL51" s="249">
        <f t="shared" si="46"/>
        <v>0</v>
      </c>
      <c r="AM51" s="249">
        <f t="shared" si="46"/>
        <v>0</v>
      </c>
      <c r="AN51" s="249">
        <f t="shared" si="46"/>
        <v>0</v>
      </c>
      <c r="AO51" s="249">
        <f t="shared" si="46"/>
        <v>0</v>
      </c>
      <c r="AP51" s="249">
        <f t="shared" si="46"/>
        <v>0</v>
      </c>
      <c r="AQ51" s="249">
        <f t="shared" si="46"/>
        <v>0</v>
      </c>
      <c r="AR51" s="249">
        <f t="shared" si="46"/>
        <v>0</v>
      </c>
      <c r="AS51" s="249">
        <f t="shared" si="46"/>
        <v>0</v>
      </c>
      <c r="AT51" s="249">
        <f t="shared" si="46"/>
        <v>0</v>
      </c>
      <c r="AU51" s="249">
        <f t="shared" si="46"/>
        <v>0</v>
      </c>
      <c r="AV51" s="249">
        <f t="shared" si="46"/>
        <v>0</v>
      </c>
      <c r="AW51" s="249">
        <f t="shared" si="46"/>
        <v>0</v>
      </c>
      <c r="AX51" s="249">
        <f t="shared" si="46"/>
        <v>0</v>
      </c>
      <c r="AY51" s="249">
        <f t="shared" si="46"/>
        <v>0</v>
      </c>
      <c r="AZ51" s="249">
        <f t="shared" si="46"/>
        <v>0</v>
      </c>
      <c r="BA51" s="249">
        <f t="shared" si="46"/>
        <v>0</v>
      </c>
      <c r="BB51" s="249">
        <f t="shared" si="46"/>
        <v>0</v>
      </c>
      <c r="BC51" s="249">
        <f t="shared" si="46"/>
        <v>0</v>
      </c>
      <c r="BD51" s="249">
        <f t="shared" si="46"/>
        <v>0</v>
      </c>
      <c r="BE51" s="249">
        <f t="shared" si="46"/>
        <v>0</v>
      </c>
      <c r="BF51" s="249">
        <f t="shared" si="46"/>
        <v>0</v>
      </c>
      <c r="BG51" s="249">
        <f t="shared" si="46"/>
        <v>0</v>
      </c>
      <c r="BH51" s="249">
        <f t="shared" si="46"/>
        <v>0</v>
      </c>
      <c r="BI51" s="249">
        <f t="shared" si="46"/>
        <v>0</v>
      </c>
      <c r="BJ51" s="249">
        <f t="shared" si="46"/>
        <v>0</v>
      </c>
      <c r="BK51" s="249">
        <f t="shared" si="46"/>
        <v>0</v>
      </c>
      <c r="BL51" s="249">
        <f t="shared" si="46"/>
        <v>0</v>
      </c>
      <c r="BM51" s="249">
        <f t="shared" si="46"/>
        <v>0</v>
      </c>
      <c r="BN51" s="249">
        <f t="shared" si="46"/>
        <v>0</v>
      </c>
      <c r="BO51" s="249">
        <f t="shared" si="46"/>
        <v>0</v>
      </c>
      <c r="BP51" s="249">
        <f t="shared" si="46"/>
        <v>0</v>
      </c>
      <c r="BQ51" s="249">
        <f t="shared" si="46"/>
        <v>0</v>
      </c>
      <c r="BR51" s="249">
        <f t="shared" ref="BR51:CF51" si="47">+IFERROR(BR49-BR50,0)</f>
        <v>0</v>
      </c>
      <c r="BS51" s="249">
        <f t="shared" si="47"/>
        <v>0</v>
      </c>
      <c r="BT51" s="249">
        <f t="shared" si="47"/>
        <v>0</v>
      </c>
      <c r="BU51" s="249">
        <f t="shared" si="47"/>
        <v>0</v>
      </c>
      <c r="BV51" s="249">
        <f t="shared" si="47"/>
        <v>0</v>
      </c>
      <c r="BW51" s="249">
        <f t="shared" si="47"/>
        <v>0</v>
      </c>
      <c r="BX51" s="249">
        <f t="shared" si="47"/>
        <v>0</v>
      </c>
      <c r="BY51" s="249">
        <f t="shared" si="47"/>
        <v>0</v>
      </c>
      <c r="BZ51" s="249">
        <f t="shared" si="47"/>
        <v>0</v>
      </c>
      <c r="CA51" s="249">
        <f t="shared" si="47"/>
        <v>0</v>
      </c>
      <c r="CB51" s="249">
        <f t="shared" si="47"/>
        <v>0</v>
      </c>
      <c r="CC51" s="249">
        <f t="shared" si="47"/>
        <v>0</v>
      </c>
      <c r="CD51" s="249">
        <f t="shared" si="47"/>
        <v>0</v>
      </c>
      <c r="CE51" s="249">
        <f t="shared" si="47"/>
        <v>0</v>
      </c>
      <c r="CF51" s="249">
        <f t="shared" si="47"/>
        <v>0</v>
      </c>
    </row>
    <row r="52" spans="1:84" ht="15" customHeight="1" thickBot="1" x14ac:dyDescent="0.35">
      <c r="B52" s="700">
        <v>5</v>
      </c>
      <c r="C52" s="981"/>
      <c r="D52" s="240" t="s">
        <v>280</v>
      </c>
      <c r="E52" s="249">
        <f>+IFERROR(E49*E33/100,0)</f>
        <v>0</v>
      </c>
      <c r="F52" s="249">
        <f t="shared" ref="F52:BQ52" si="48">+IFERROR(F49*F33/100,0)</f>
        <v>0</v>
      </c>
      <c r="G52" s="249">
        <f t="shared" si="48"/>
        <v>0</v>
      </c>
      <c r="H52" s="249">
        <f t="shared" si="48"/>
        <v>0</v>
      </c>
      <c r="I52" s="249">
        <f t="shared" si="48"/>
        <v>0</v>
      </c>
      <c r="J52" s="249">
        <f t="shared" si="48"/>
        <v>75.147438068181799</v>
      </c>
      <c r="K52" s="249">
        <f t="shared" si="48"/>
        <v>132.95315965909089</v>
      </c>
      <c r="L52" s="249">
        <f t="shared" si="48"/>
        <v>215.80802727272723</v>
      </c>
      <c r="M52" s="249">
        <f t="shared" si="48"/>
        <v>217.29584545454543</v>
      </c>
      <c r="N52" s="249">
        <f t="shared" si="48"/>
        <v>171.16916448863631</v>
      </c>
      <c r="O52" s="249">
        <f t="shared" si="48"/>
        <v>0</v>
      </c>
      <c r="P52" s="249">
        <f t="shared" si="48"/>
        <v>0</v>
      </c>
      <c r="Q52" s="249">
        <f t="shared" si="48"/>
        <v>0</v>
      </c>
      <c r="R52" s="249">
        <f t="shared" si="48"/>
        <v>0</v>
      </c>
      <c r="S52" s="249">
        <f t="shared" si="48"/>
        <v>0</v>
      </c>
      <c r="T52" s="249">
        <f t="shared" si="48"/>
        <v>0</v>
      </c>
      <c r="U52" s="249">
        <f t="shared" si="48"/>
        <v>0</v>
      </c>
      <c r="V52" s="249">
        <f t="shared" si="48"/>
        <v>0</v>
      </c>
      <c r="W52" s="249">
        <f t="shared" si="48"/>
        <v>0</v>
      </c>
      <c r="X52" s="249">
        <f t="shared" si="48"/>
        <v>0</v>
      </c>
      <c r="Y52" s="249">
        <f t="shared" si="48"/>
        <v>0</v>
      </c>
      <c r="Z52" s="249">
        <f t="shared" si="48"/>
        <v>0</v>
      </c>
      <c r="AA52" s="249">
        <f t="shared" si="48"/>
        <v>0</v>
      </c>
      <c r="AB52" s="249">
        <f t="shared" si="48"/>
        <v>0</v>
      </c>
      <c r="AC52" s="249">
        <f t="shared" si="48"/>
        <v>0</v>
      </c>
      <c r="AD52" s="249">
        <f t="shared" si="48"/>
        <v>0</v>
      </c>
      <c r="AE52" s="249">
        <f t="shared" si="48"/>
        <v>0</v>
      </c>
      <c r="AF52" s="249">
        <f t="shared" si="48"/>
        <v>0</v>
      </c>
      <c r="AG52" s="249">
        <f t="shared" si="48"/>
        <v>0</v>
      </c>
      <c r="AH52" s="249">
        <f t="shared" si="48"/>
        <v>0</v>
      </c>
      <c r="AI52" s="249">
        <f t="shared" si="48"/>
        <v>0</v>
      </c>
      <c r="AJ52" s="249">
        <f t="shared" si="48"/>
        <v>0</v>
      </c>
      <c r="AK52" s="249">
        <f>+IFERROR(AK49*AK33/100,0)</f>
        <v>0</v>
      </c>
      <c r="AL52" s="249">
        <f t="shared" si="48"/>
        <v>0</v>
      </c>
      <c r="AM52" s="249">
        <f t="shared" si="48"/>
        <v>0</v>
      </c>
      <c r="AN52" s="249">
        <f t="shared" si="48"/>
        <v>0</v>
      </c>
      <c r="AO52" s="249">
        <f t="shared" si="48"/>
        <v>0</v>
      </c>
      <c r="AP52" s="249">
        <f t="shared" si="48"/>
        <v>0</v>
      </c>
      <c r="AQ52" s="249">
        <f t="shared" si="48"/>
        <v>0</v>
      </c>
      <c r="AR52" s="249">
        <f t="shared" si="48"/>
        <v>0</v>
      </c>
      <c r="AS52" s="249">
        <f t="shared" si="48"/>
        <v>0</v>
      </c>
      <c r="AT52" s="249">
        <f t="shared" si="48"/>
        <v>0</v>
      </c>
      <c r="AU52" s="249">
        <f t="shared" si="48"/>
        <v>0</v>
      </c>
      <c r="AV52" s="249">
        <f t="shared" si="48"/>
        <v>0</v>
      </c>
      <c r="AW52" s="249">
        <f t="shared" si="48"/>
        <v>0</v>
      </c>
      <c r="AX52" s="249">
        <f t="shared" si="48"/>
        <v>0</v>
      </c>
      <c r="AY52" s="249">
        <f t="shared" si="48"/>
        <v>0</v>
      </c>
      <c r="AZ52" s="249">
        <f t="shared" si="48"/>
        <v>0</v>
      </c>
      <c r="BA52" s="249">
        <f t="shared" si="48"/>
        <v>0</v>
      </c>
      <c r="BB52" s="249">
        <f t="shared" si="48"/>
        <v>0</v>
      </c>
      <c r="BC52" s="249">
        <f t="shared" si="48"/>
        <v>0</v>
      </c>
      <c r="BD52" s="249">
        <f t="shared" si="48"/>
        <v>0</v>
      </c>
      <c r="BE52" s="249">
        <f t="shared" si="48"/>
        <v>0</v>
      </c>
      <c r="BF52" s="249">
        <f t="shared" si="48"/>
        <v>0</v>
      </c>
      <c r="BG52" s="249">
        <f t="shared" si="48"/>
        <v>0</v>
      </c>
      <c r="BH52" s="249">
        <f t="shared" si="48"/>
        <v>0</v>
      </c>
      <c r="BI52" s="249">
        <f t="shared" si="48"/>
        <v>0</v>
      </c>
      <c r="BJ52" s="249">
        <f t="shared" si="48"/>
        <v>0</v>
      </c>
      <c r="BK52" s="249">
        <f t="shared" si="48"/>
        <v>0</v>
      </c>
      <c r="BL52" s="249">
        <f t="shared" si="48"/>
        <v>0</v>
      </c>
      <c r="BM52" s="249">
        <f t="shared" si="48"/>
        <v>0</v>
      </c>
      <c r="BN52" s="249">
        <f t="shared" si="48"/>
        <v>0</v>
      </c>
      <c r="BO52" s="249">
        <f t="shared" si="48"/>
        <v>0</v>
      </c>
      <c r="BP52" s="249">
        <f t="shared" si="48"/>
        <v>0</v>
      </c>
      <c r="BQ52" s="249">
        <f t="shared" si="48"/>
        <v>0</v>
      </c>
      <c r="BR52" s="249">
        <f t="shared" ref="BR52:CF52" si="49">+IFERROR(BR49*BR33/100,0)</f>
        <v>0</v>
      </c>
      <c r="BS52" s="249">
        <f t="shared" si="49"/>
        <v>0</v>
      </c>
      <c r="BT52" s="249">
        <f t="shared" si="49"/>
        <v>0</v>
      </c>
      <c r="BU52" s="249">
        <f t="shared" si="49"/>
        <v>0</v>
      </c>
      <c r="BV52" s="249">
        <f t="shared" si="49"/>
        <v>0</v>
      </c>
      <c r="BW52" s="249">
        <f t="shared" si="49"/>
        <v>0</v>
      </c>
      <c r="BX52" s="249">
        <f t="shared" si="49"/>
        <v>0</v>
      </c>
      <c r="BY52" s="249">
        <f t="shared" si="49"/>
        <v>0</v>
      </c>
      <c r="BZ52" s="249">
        <f t="shared" si="49"/>
        <v>0</v>
      </c>
      <c r="CA52" s="249">
        <f t="shared" si="49"/>
        <v>0</v>
      </c>
      <c r="CB52" s="249">
        <f t="shared" si="49"/>
        <v>0</v>
      </c>
      <c r="CC52" s="249">
        <f t="shared" si="49"/>
        <v>0</v>
      </c>
      <c r="CD52" s="249">
        <f t="shared" si="49"/>
        <v>0</v>
      </c>
      <c r="CE52" s="249">
        <f t="shared" si="49"/>
        <v>0</v>
      </c>
      <c r="CF52" s="249">
        <f t="shared" si="49"/>
        <v>0</v>
      </c>
    </row>
    <row r="53" spans="1:84" ht="15" customHeight="1" thickBot="1" x14ac:dyDescent="0.35">
      <c r="B53" s="700">
        <v>6</v>
      </c>
      <c r="C53" s="982"/>
      <c r="D53" s="240" t="s">
        <v>281</v>
      </c>
      <c r="E53" s="249">
        <f>+IFERROR(E51-E52,0)</f>
        <v>0</v>
      </c>
      <c r="F53" s="249">
        <f t="shared" ref="F53:BQ53" si="50">+IFERROR(F51-F52,0)</f>
        <v>0</v>
      </c>
      <c r="G53" s="249">
        <f t="shared" si="50"/>
        <v>0</v>
      </c>
      <c r="H53" s="249">
        <f t="shared" si="50"/>
        <v>0</v>
      </c>
      <c r="I53" s="249">
        <f t="shared" si="50"/>
        <v>0</v>
      </c>
      <c r="J53" s="249">
        <f t="shared" si="50"/>
        <v>21.195431249999999</v>
      </c>
      <c r="K53" s="249">
        <f t="shared" si="50"/>
        <v>43.675434090909079</v>
      </c>
      <c r="L53" s="249">
        <f t="shared" si="50"/>
        <v>41.106290909090916</v>
      </c>
      <c r="M53" s="249">
        <f t="shared" si="50"/>
        <v>3.1492151515151363</v>
      </c>
      <c r="N53" s="249">
        <f t="shared" si="50"/>
        <v>5.4594292613636526</v>
      </c>
      <c r="O53" s="249">
        <f t="shared" si="50"/>
        <v>0</v>
      </c>
      <c r="P53" s="249">
        <f t="shared" si="50"/>
        <v>0</v>
      </c>
      <c r="Q53" s="249">
        <f t="shared" si="50"/>
        <v>0</v>
      </c>
      <c r="R53" s="249">
        <f t="shared" si="50"/>
        <v>0</v>
      </c>
      <c r="S53" s="249">
        <f t="shared" si="50"/>
        <v>0</v>
      </c>
      <c r="T53" s="249">
        <f t="shared" si="50"/>
        <v>0</v>
      </c>
      <c r="U53" s="249">
        <f t="shared" si="50"/>
        <v>0</v>
      </c>
      <c r="V53" s="249">
        <f t="shared" si="50"/>
        <v>0</v>
      </c>
      <c r="W53" s="249">
        <f t="shared" si="50"/>
        <v>0</v>
      </c>
      <c r="X53" s="249">
        <f t="shared" si="50"/>
        <v>0</v>
      </c>
      <c r="Y53" s="249">
        <f t="shared" si="50"/>
        <v>0</v>
      </c>
      <c r="Z53" s="249">
        <f t="shared" si="50"/>
        <v>0</v>
      </c>
      <c r="AA53" s="249">
        <f t="shared" si="50"/>
        <v>0</v>
      </c>
      <c r="AB53" s="249">
        <f t="shared" si="50"/>
        <v>0</v>
      </c>
      <c r="AC53" s="249">
        <f t="shared" si="50"/>
        <v>0</v>
      </c>
      <c r="AD53" s="249">
        <f t="shared" si="50"/>
        <v>0</v>
      </c>
      <c r="AE53" s="249">
        <f t="shared" si="50"/>
        <v>0</v>
      </c>
      <c r="AF53" s="249">
        <f t="shared" si="50"/>
        <v>0</v>
      </c>
      <c r="AG53" s="249">
        <f t="shared" si="50"/>
        <v>0</v>
      </c>
      <c r="AH53" s="249">
        <f t="shared" si="50"/>
        <v>0</v>
      </c>
      <c r="AI53" s="249">
        <f t="shared" si="50"/>
        <v>0</v>
      </c>
      <c r="AJ53" s="249">
        <f t="shared" si="50"/>
        <v>0</v>
      </c>
      <c r="AK53" s="249">
        <f t="shared" si="50"/>
        <v>0</v>
      </c>
      <c r="AL53" s="249">
        <f t="shared" si="50"/>
        <v>0</v>
      </c>
      <c r="AM53" s="249">
        <f t="shared" si="50"/>
        <v>0</v>
      </c>
      <c r="AN53" s="249">
        <f t="shared" si="50"/>
        <v>0</v>
      </c>
      <c r="AO53" s="249">
        <f t="shared" si="50"/>
        <v>0</v>
      </c>
      <c r="AP53" s="249">
        <f t="shared" si="50"/>
        <v>0</v>
      </c>
      <c r="AQ53" s="249">
        <f t="shared" si="50"/>
        <v>0</v>
      </c>
      <c r="AR53" s="249">
        <f t="shared" si="50"/>
        <v>0</v>
      </c>
      <c r="AS53" s="249">
        <f t="shared" si="50"/>
        <v>0</v>
      </c>
      <c r="AT53" s="249">
        <f t="shared" si="50"/>
        <v>0</v>
      </c>
      <c r="AU53" s="249">
        <f t="shared" si="50"/>
        <v>0</v>
      </c>
      <c r="AV53" s="249">
        <f t="shared" si="50"/>
        <v>0</v>
      </c>
      <c r="AW53" s="249">
        <f t="shared" si="50"/>
        <v>0</v>
      </c>
      <c r="AX53" s="249">
        <f t="shared" si="50"/>
        <v>0</v>
      </c>
      <c r="AY53" s="249">
        <f t="shared" si="50"/>
        <v>0</v>
      </c>
      <c r="AZ53" s="249">
        <f t="shared" si="50"/>
        <v>0</v>
      </c>
      <c r="BA53" s="249">
        <f t="shared" si="50"/>
        <v>0</v>
      </c>
      <c r="BB53" s="249">
        <f t="shared" si="50"/>
        <v>0</v>
      </c>
      <c r="BC53" s="249">
        <f t="shared" si="50"/>
        <v>0</v>
      </c>
      <c r="BD53" s="249">
        <f t="shared" si="50"/>
        <v>0</v>
      </c>
      <c r="BE53" s="249">
        <f t="shared" si="50"/>
        <v>0</v>
      </c>
      <c r="BF53" s="249">
        <f t="shared" si="50"/>
        <v>0</v>
      </c>
      <c r="BG53" s="249">
        <f t="shared" si="50"/>
        <v>0</v>
      </c>
      <c r="BH53" s="249">
        <f t="shared" si="50"/>
        <v>0</v>
      </c>
      <c r="BI53" s="249">
        <f t="shared" si="50"/>
        <v>0</v>
      </c>
      <c r="BJ53" s="249">
        <f t="shared" si="50"/>
        <v>0</v>
      </c>
      <c r="BK53" s="249">
        <f t="shared" si="50"/>
        <v>0</v>
      </c>
      <c r="BL53" s="249">
        <f t="shared" si="50"/>
        <v>0</v>
      </c>
      <c r="BM53" s="249">
        <f t="shared" si="50"/>
        <v>0</v>
      </c>
      <c r="BN53" s="249">
        <f t="shared" si="50"/>
        <v>0</v>
      </c>
      <c r="BO53" s="249">
        <f t="shared" si="50"/>
        <v>0</v>
      </c>
      <c r="BP53" s="249">
        <f t="shared" si="50"/>
        <v>0</v>
      </c>
      <c r="BQ53" s="249">
        <f t="shared" si="50"/>
        <v>0</v>
      </c>
      <c r="BR53" s="249">
        <f t="shared" ref="BR53:CF53" si="51">+IFERROR(BR51-BR52,0)</f>
        <v>0</v>
      </c>
      <c r="BS53" s="249">
        <f t="shared" si="51"/>
        <v>0</v>
      </c>
      <c r="BT53" s="249">
        <f t="shared" si="51"/>
        <v>0</v>
      </c>
      <c r="BU53" s="249">
        <f t="shared" si="51"/>
        <v>0</v>
      </c>
      <c r="BV53" s="249">
        <f t="shared" si="51"/>
        <v>0</v>
      </c>
      <c r="BW53" s="249">
        <f t="shared" si="51"/>
        <v>0</v>
      </c>
      <c r="BX53" s="249">
        <f t="shared" si="51"/>
        <v>0</v>
      </c>
      <c r="BY53" s="249">
        <f t="shared" si="51"/>
        <v>0</v>
      </c>
      <c r="BZ53" s="249">
        <f t="shared" si="51"/>
        <v>0</v>
      </c>
      <c r="CA53" s="249">
        <f t="shared" si="51"/>
        <v>0</v>
      </c>
      <c r="CB53" s="249">
        <f t="shared" si="51"/>
        <v>0</v>
      </c>
      <c r="CC53" s="249">
        <f t="shared" si="51"/>
        <v>0</v>
      </c>
      <c r="CD53" s="249">
        <f t="shared" si="51"/>
        <v>0</v>
      </c>
      <c r="CE53" s="249">
        <f t="shared" si="51"/>
        <v>0</v>
      </c>
      <c r="CF53" s="249">
        <f t="shared" si="51"/>
        <v>0</v>
      </c>
    </row>
    <row r="54" spans="1:84" ht="12" customHeight="1" thickBot="1" x14ac:dyDescent="0.35"/>
    <row r="55" spans="1:84" ht="24" customHeight="1" thickBot="1" x14ac:dyDescent="0.35">
      <c r="B55" s="764" t="str">
        <f>+INDICE!L23</f>
        <v>CONTENEDOR</v>
      </c>
      <c r="C55" s="983" t="str">
        <f>+IF(B55='Base Datos'!$V$21,"CARGA DE CONTENEDORES EXTRAIDOS","DATOS RETORTA DESCARGA SOLIDA")</f>
        <v>CARGA DE CONTENEDORES EXTRAIDOS</v>
      </c>
      <c r="D55" s="984"/>
      <c r="E55" s="736"/>
      <c r="F55" s="736"/>
      <c r="G55" s="736"/>
      <c r="H55" s="736"/>
      <c r="I55" s="736"/>
      <c r="J55" s="736"/>
      <c r="K55" s="736"/>
      <c r="L55" s="736"/>
      <c r="M55" s="736"/>
      <c r="N55" s="736"/>
      <c r="O55" s="736"/>
      <c r="P55" s="736"/>
      <c r="Q55" s="736"/>
      <c r="R55" s="736"/>
      <c r="S55" s="736"/>
      <c r="T55" s="736"/>
      <c r="U55" s="736"/>
      <c r="V55" s="736"/>
      <c r="W55" s="736"/>
      <c r="X55" s="736"/>
      <c r="Y55" s="736"/>
      <c r="Z55" s="736"/>
      <c r="AA55" s="736"/>
      <c r="AB55" s="736"/>
      <c r="AC55" s="736"/>
      <c r="AD55" s="736"/>
      <c r="AE55" s="736"/>
      <c r="AF55" s="736"/>
      <c r="AG55" s="736"/>
      <c r="AH55" s="736"/>
      <c r="AI55" s="736"/>
      <c r="AJ55" s="736"/>
      <c r="AK55" s="736"/>
      <c r="AL55" s="736"/>
      <c r="AM55" s="736"/>
      <c r="AN55" s="736"/>
      <c r="AO55" s="736"/>
      <c r="AP55" s="736"/>
      <c r="AQ55" s="736"/>
      <c r="AR55" s="736"/>
      <c r="AS55" s="736"/>
      <c r="AT55" s="736"/>
      <c r="AU55" s="736"/>
      <c r="AV55" s="736"/>
      <c r="AW55" s="736"/>
      <c r="AX55" s="736"/>
      <c r="AY55" s="736"/>
      <c r="AZ55" s="736"/>
      <c r="BA55" s="736"/>
      <c r="BB55" s="736"/>
      <c r="BC55" s="736"/>
      <c r="BD55" s="736"/>
      <c r="BE55" s="736"/>
      <c r="BF55" s="736"/>
      <c r="BG55" s="736"/>
      <c r="BH55" s="736"/>
      <c r="BI55" s="736"/>
      <c r="BJ55" s="736"/>
      <c r="BK55" s="736"/>
      <c r="BL55" s="736"/>
      <c r="BM55" s="736"/>
      <c r="BN55" s="736"/>
      <c r="BO55" s="736"/>
      <c r="BP55" s="736"/>
      <c r="BQ55" s="736"/>
      <c r="BR55" s="736"/>
      <c r="BS55" s="736"/>
      <c r="BT55" s="736"/>
      <c r="BU55" s="736"/>
      <c r="BV55" s="736"/>
      <c r="BW55" s="736"/>
      <c r="BX55" s="736"/>
      <c r="BY55" s="736"/>
      <c r="BZ55" s="736"/>
      <c r="CA55" s="736"/>
      <c r="CB55" s="736"/>
      <c r="CC55" s="736"/>
      <c r="CD55" s="736"/>
      <c r="CE55" s="736"/>
      <c r="CF55" s="736"/>
    </row>
    <row r="56" spans="1:84" ht="15" customHeight="1" thickTop="1" thickBot="1" x14ac:dyDescent="0.35">
      <c r="A56" s="967" t="s">
        <v>262</v>
      </c>
      <c r="B56" s="967" t="s">
        <v>252</v>
      </c>
      <c r="C56" s="970" t="str">
        <f>+IF($B$55='Base Datos'!$V$21,B56,A56)</f>
        <v>Contenedor 1</v>
      </c>
      <c r="D56" s="241" t="s">
        <v>266</v>
      </c>
      <c r="E56" s="260"/>
      <c r="F56" s="260"/>
      <c r="G56" s="260"/>
      <c r="H56" s="260"/>
      <c r="I56" s="260"/>
      <c r="J56" s="260">
        <v>1960</v>
      </c>
      <c r="K56" s="260">
        <v>1900</v>
      </c>
      <c r="L56" s="260">
        <v>1880</v>
      </c>
      <c r="M56" s="260">
        <v>1870</v>
      </c>
      <c r="N56" s="260">
        <v>1870</v>
      </c>
      <c r="O56" s="260"/>
      <c r="P56" s="260"/>
      <c r="Q56" s="260"/>
      <c r="R56" s="260"/>
      <c r="S56" s="260"/>
      <c r="T56" s="260"/>
      <c r="U56" s="260"/>
      <c r="V56" s="260"/>
      <c r="W56" s="260"/>
      <c r="X56" s="260"/>
      <c r="Y56" s="260"/>
      <c r="Z56" s="260"/>
      <c r="AA56" s="260"/>
      <c r="AB56" s="260"/>
      <c r="AC56" s="260"/>
      <c r="AD56" s="260"/>
      <c r="AE56" s="260"/>
      <c r="AF56" s="260"/>
      <c r="AG56" s="260"/>
      <c r="AH56" s="260"/>
      <c r="AI56" s="260"/>
      <c r="AJ56" s="260"/>
      <c r="AK56" s="260"/>
      <c r="AL56" s="260"/>
      <c r="AM56" s="260"/>
      <c r="AN56" s="260"/>
      <c r="AO56" s="260"/>
      <c r="AP56" s="260"/>
      <c r="AQ56" s="260"/>
      <c r="AR56" s="260"/>
      <c r="AS56" s="260"/>
      <c r="AT56" s="260"/>
      <c r="AU56" s="260"/>
      <c r="AV56" s="260"/>
      <c r="AW56" s="260"/>
      <c r="AX56" s="260"/>
      <c r="AY56" s="260"/>
      <c r="AZ56" s="260"/>
      <c r="BA56" s="260"/>
      <c r="BB56" s="260"/>
      <c r="BC56" s="260"/>
      <c r="BD56" s="260"/>
      <c r="BE56" s="260"/>
      <c r="BF56" s="260"/>
      <c r="BG56" s="260"/>
      <c r="BH56" s="260"/>
      <c r="BI56" s="260"/>
      <c r="BJ56" s="260"/>
      <c r="BK56" s="260"/>
      <c r="BL56" s="260"/>
      <c r="BM56" s="260"/>
      <c r="BN56" s="260"/>
      <c r="BO56" s="260"/>
      <c r="BP56" s="260"/>
      <c r="BQ56" s="260"/>
      <c r="BR56" s="260"/>
      <c r="BS56" s="260"/>
      <c r="BT56" s="260"/>
      <c r="BU56" s="260"/>
      <c r="BV56" s="260"/>
      <c r="BW56" s="260"/>
      <c r="BX56" s="260"/>
      <c r="BY56" s="260"/>
      <c r="BZ56" s="260"/>
      <c r="CA56" s="260"/>
      <c r="CB56" s="260"/>
      <c r="CC56" s="260"/>
      <c r="CD56" s="260"/>
      <c r="CE56" s="260"/>
      <c r="CF56" s="260"/>
    </row>
    <row r="57" spans="1:84" ht="15" customHeight="1" thickBot="1" x14ac:dyDescent="0.35">
      <c r="A57" s="967"/>
      <c r="B57" s="967"/>
      <c r="C57" s="968"/>
      <c r="D57" s="242" t="s">
        <v>165</v>
      </c>
      <c r="E57" s="261"/>
      <c r="F57" s="261"/>
      <c r="G57" s="261"/>
      <c r="H57" s="261"/>
      <c r="I57" s="261"/>
      <c r="J57" s="261">
        <v>10</v>
      </c>
      <c r="K57" s="261">
        <v>10</v>
      </c>
      <c r="L57" s="261">
        <v>8</v>
      </c>
      <c r="M57" s="261">
        <v>8</v>
      </c>
      <c r="N57" s="261">
        <v>9</v>
      </c>
      <c r="O57" s="261"/>
      <c r="P57" s="261"/>
      <c r="Q57" s="261"/>
      <c r="R57" s="261"/>
      <c r="S57" s="261"/>
      <c r="T57" s="261"/>
      <c r="U57" s="261"/>
      <c r="V57" s="261"/>
      <c r="W57" s="261"/>
      <c r="X57" s="261"/>
      <c r="Y57" s="261"/>
      <c r="Z57" s="261"/>
      <c r="AA57" s="261"/>
      <c r="AB57" s="261"/>
      <c r="AC57" s="261"/>
      <c r="AD57" s="261"/>
      <c r="AE57" s="261"/>
      <c r="AF57" s="261"/>
      <c r="AG57" s="261"/>
      <c r="AH57" s="261"/>
      <c r="AI57" s="261"/>
      <c r="AJ57" s="261"/>
      <c r="AK57" s="261"/>
      <c r="AL57" s="261"/>
      <c r="AM57" s="261"/>
      <c r="AN57" s="261"/>
      <c r="AO57" s="261"/>
      <c r="AP57" s="261"/>
      <c r="AQ57" s="261"/>
      <c r="AR57" s="261"/>
      <c r="AS57" s="261"/>
      <c r="AT57" s="261"/>
      <c r="AU57" s="261"/>
      <c r="AV57" s="261"/>
      <c r="AW57" s="261"/>
      <c r="AX57" s="261"/>
      <c r="AY57" s="261"/>
      <c r="AZ57" s="261"/>
      <c r="BA57" s="261"/>
      <c r="BB57" s="261"/>
      <c r="BC57" s="261"/>
      <c r="BD57" s="261"/>
      <c r="BE57" s="261"/>
      <c r="BF57" s="261"/>
      <c r="BG57" s="261"/>
      <c r="BH57" s="261"/>
      <c r="BI57" s="261"/>
      <c r="BJ57" s="261"/>
      <c r="BK57" s="261"/>
      <c r="BL57" s="261"/>
      <c r="BM57" s="261"/>
      <c r="BN57" s="261"/>
      <c r="BO57" s="261"/>
      <c r="BP57" s="261"/>
      <c r="BQ57" s="261"/>
      <c r="BR57" s="261"/>
      <c r="BS57" s="261"/>
      <c r="BT57" s="261"/>
      <c r="BU57" s="261"/>
      <c r="BV57" s="261"/>
      <c r="BW57" s="261"/>
      <c r="BX57" s="261"/>
      <c r="BY57" s="261"/>
      <c r="BZ57" s="261"/>
      <c r="CA57" s="261"/>
      <c r="CB57" s="261"/>
      <c r="CC57" s="261"/>
      <c r="CD57" s="261"/>
      <c r="CE57" s="261"/>
      <c r="CF57" s="261"/>
    </row>
    <row r="58" spans="1:84" ht="15" customHeight="1" thickBot="1" x14ac:dyDescent="0.35">
      <c r="A58" s="967"/>
      <c r="B58" s="967"/>
      <c r="C58" s="968"/>
      <c r="D58" s="242" t="s">
        <v>134</v>
      </c>
      <c r="E58" s="247"/>
      <c r="F58" s="247"/>
      <c r="G58" s="247"/>
      <c r="H58" s="247"/>
      <c r="I58" s="247"/>
      <c r="J58" s="247">
        <v>29</v>
      </c>
      <c r="K58" s="247">
        <v>34</v>
      </c>
      <c r="L58" s="247">
        <v>31</v>
      </c>
      <c r="M58" s="247">
        <v>35</v>
      </c>
      <c r="N58" s="247">
        <v>35</v>
      </c>
      <c r="O58" s="247"/>
      <c r="P58" s="247"/>
      <c r="Q58" s="247"/>
      <c r="R58" s="247"/>
      <c r="S58" s="247"/>
      <c r="T58" s="247"/>
      <c r="U58" s="247"/>
      <c r="V58" s="247"/>
      <c r="W58" s="247"/>
      <c r="X58" s="247"/>
      <c r="Y58" s="247"/>
      <c r="Z58" s="247"/>
      <c r="AA58" s="247"/>
      <c r="AB58" s="247"/>
      <c r="AC58" s="247"/>
      <c r="AD58" s="247"/>
      <c r="AE58" s="247"/>
      <c r="AF58" s="247"/>
      <c r="AG58" s="247"/>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7"/>
      <c r="BJ58" s="247"/>
      <c r="BK58" s="247"/>
      <c r="BL58" s="247"/>
      <c r="BM58" s="247"/>
      <c r="BN58" s="247"/>
      <c r="BO58" s="247"/>
      <c r="BP58" s="247"/>
      <c r="BQ58" s="247"/>
      <c r="BR58" s="247"/>
      <c r="BS58" s="247"/>
      <c r="BT58" s="247"/>
      <c r="BU58" s="247"/>
      <c r="BV58" s="247"/>
      <c r="BW58" s="247"/>
      <c r="BX58" s="247"/>
      <c r="BY58" s="247"/>
      <c r="BZ58" s="247"/>
      <c r="CA58" s="247"/>
      <c r="CB58" s="247"/>
      <c r="CC58" s="247"/>
      <c r="CD58" s="247"/>
      <c r="CE58" s="247"/>
      <c r="CF58" s="247"/>
    </row>
    <row r="59" spans="1:84" ht="15" customHeight="1" thickBot="1" x14ac:dyDescent="0.35">
      <c r="A59" s="967"/>
      <c r="B59" s="967"/>
      <c r="C59" s="968"/>
      <c r="D59" s="242" t="s">
        <v>133</v>
      </c>
      <c r="E59" s="197">
        <f>IF(SUM(E57:E58)=0,0,100-E57-E58)</f>
        <v>0</v>
      </c>
      <c r="F59" s="197">
        <f t="shared" ref="F59:BQ59" si="52">IF(SUM(F57:F58)=0,0,100-F57-F58)</f>
        <v>0</v>
      </c>
      <c r="G59" s="197">
        <f t="shared" si="52"/>
        <v>0</v>
      </c>
      <c r="H59" s="197">
        <f t="shared" si="52"/>
        <v>0</v>
      </c>
      <c r="I59" s="197">
        <f t="shared" si="52"/>
        <v>0</v>
      </c>
      <c r="J59" s="197">
        <f t="shared" si="52"/>
        <v>61</v>
      </c>
      <c r="K59" s="197">
        <f t="shared" si="52"/>
        <v>56</v>
      </c>
      <c r="L59" s="197">
        <f t="shared" si="52"/>
        <v>61</v>
      </c>
      <c r="M59" s="197">
        <f t="shared" si="52"/>
        <v>57</v>
      </c>
      <c r="N59" s="197">
        <f t="shared" si="52"/>
        <v>56</v>
      </c>
      <c r="O59" s="197">
        <f t="shared" si="52"/>
        <v>0</v>
      </c>
      <c r="P59" s="197">
        <f t="shared" si="52"/>
        <v>0</v>
      </c>
      <c r="Q59" s="197">
        <f t="shared" si="52"/>
        <v>0</v>
      </c>
      <c r="R59" s="197">
        <f t="shared" si="52"/>
        <v>0</v>
      </c>
      <c r="S59" s="197">
        <f t="shared" si="52"/>
        <v>0</v>
      </c>
      <c r="T59" s="197">
        <f t="shared" si="52"/>
        <v>0</v>
      </c>
      <c r="U59" s="197">
        <f t="shared" si="52"/>
        <v>0</v>
      </c>
      <c r="V59" s="197">
        <f t="shared" si="52"/>
        <v>0</v>
      </c>
      <c r="W59" s="197">
        <f t="shared" si="52"/>
        <v>0</v>
      </c>
      <c r="X59" s="197">
        <f t="shared" si="52"/>
        <v>0</v>
      </c>
      <c r="Y59" s="197">
        <f t="shared" si="52"/>
        <v>0</v>
      </c>
      <c r="Z59" s="197">
        <f t="shared" si="52"/>
        <v>0</v>
      </c>
      <c r="AA59" s="197">
        <f t="shared" si="52"/>
        <v>0</v>
      </c>
      <c r="AB59" s="197">
        <f t="shared" si="52"/>
        <v>0</v>
      </c>
      <c r="AC59" s="197">
        <f t="shared" si="52"/>
        <v>0</v>
      </c>
      <c r="AD59" s="197">
        <f t="shared" si="52"/>
        <v>0</v>
      </c>
      <c r="AE59" s="197">
        <f t="shared" si="52"/>
        <v>0</v>
      </c>
      <c r="AF59" s="197">
        <f t="shared" si="52"/>
        <v>0</v>
      </c>
      <c r="AG59" s="197">
        <f t="shared" si="52"/>
        <v>0</v>
      </c>
      <c r="AH59" s="197">
        <f t="shared" si="52"/>
        <v>0</v>
      </c>
      <c r="AI59" s="197">
        <f t="shared" si="52"/>
        <v>0</v>
      </c>
      <c r="AJ59" s="197">
        <f t="shared" si="52"/>
        <v>0</v>
      </c>
      <c r="AK59" s="197">
        <f t="shared" si="52"/>
        <v>0</v>
      </c>
      <c r="AL59" s="197">
        <f t="shared" si="52"/>
        <v>0</v>
      </c>
      <c r="AM59" s="197">
        <f t="shared" si="52"/>
        <v>0</v>
      </c>
      <c r="AN59" s="197">
        <f t="shared" si="52"/>
        <v>0</v>
      </c>
      <c r="AO59" s="197">
        <f t="shared" si="52"/>
        <v>0</v>
      </c>
      <c r="AP59" s="197">
        <f t="shared" si="52"/>
        <v>0</v>
      </c>
      <c r="AQ59" s="197">
        <f t="shared" si="52"/>
        <v>0</v>
      </c>
      <c r="AR59" s="197">
        <f t="shared" si="52"/>
        <v>0</v>
      </c>
      <c r="AS59" s="197">
        <f t="shared" si="52"/>
        <v>0</v>
      </c>
      <c r="AT59" s="197">
        <f t="shared" si="52"/>
        <v>0</v>
      </c>
      <c r="AU59" s="197">
        <f t="shared" si="52"/>
        <v>0</v>
      </c>
      <c r="AV59" s="197">
        <f t="shared" si="52"/>
        <v>0</v>
      </c>
      <c r="AW59" s="197">
        <f t="shared" si="52"/>
        <v>0</v>
      </c>
      <c r="AX59" s="197">
        <f t="shared" si="52"/>
        <v>0</v>
      </c>
      <c r="AY59" s="197">
        <f t="shared" si="52"/>
        <v>0</v>
      </c>
      <c r="AZ59" s="197">
        <f t="shared" si="52"/>
        <v>0</v>
      </c>
      <c r="BA59" s="197">
        <f t="shared" si="52"/>
        <v>0</v>
      </c>
      <c r="BB59" s="197">
        <f t="shared" si="52"/>
        <v>0</v>
      </c>
      <c r="BC59" s="197">
        <f t="shared" si="52"/>
        <v>0</v>
      </c>
      <c r="BD59" s="197">
        <f t="shared" si="52"/>
        <v>0</v>
      </c>
      <c r="BE59" s="197">
        <f t="shared" si="52"/>
        <v>0</v>
      </c>
      <c r="BF59" s="197">
        <f t="shared" si="52"/>
        <v>0</v>
      </c>
      <c r="BG59" s="197">
        <f t="shared" si="52"/>
        <v>0</v>
      </c>
      <c r="BH59" s="197">
        <f t="shared" si="52"/>
        <v>0</v>
      </c>
      <c r="BI59" s="197">
        <f t="shared" si="52"/>
        <v>0</v>
      </c>
      <c r="BJ59" s="197">
        <f t="shared" si="52"/>
        <v>0</v>
      </c>
      <c r="BK59" s="197">
        <f t="shared" si="52"/>
        <v>0</v>
      </c>
      <c r="BL59" s="197">
        <f t="shared" si="52"/>
        <v>0</v>
      </c>
      <c r="BM59" s="197">
        <f t="shared" si="52"/>
        <v>0</v>
      </c>
      <c r="BN59" s="197">
        <f t="shared" si="52"/>
        <v>0</v>
      </c>
      <c r="BO59" s="197">
        <f t="shared" si="52"/>
        <v>0</v>
      </c>
      <c r="BP59" s="197">
        <f t="shared" si="52"/>
        <v>0</v>
      </c>
      <c r="BQ59" s="197">
        <f t="shared" si="52"/>
        <v>0</v>
      </c>
      <c r="BR59" s="197">
        <f t="shared" ref="BR59:CF59" si="53">IF(SUM(BR57:BR58)=0,0,100-BR57-BR58)</f>
        <v>0</v>
      </c>
      <c r="BS59" s="197">
        <f t="shared" si="53"/>
        <v>0</v>
      </c>
      <c r="BT59" s="197">
        <f t="shared" si="53"/>
        <v>0</v>
      </c>
      <c r="BU59" s="197">
        <f t="shared" si="53"/>
        <v>0</v>
      </c>
      <c r="BV59" s="197">
        <f t="shared" si="53"/>
        <v>0</v>
      </c>
      <c r="BW59" s="197">
        <f t="shared" si="53"/>
        <v>0</v>
      </c>
      <c r="BX59" s="197">
        <f t="shared" si="53"/>
        <v>0</v>
      </c>
      <c r="BY59" s="197">
        <f t="shared" si="53"/>
        <v>0</v>
      </c>
      <c r="BZ59" s="197">
        <f t="shared" si="53"/>
        <v>0</v>
      </c>
      <c r="CA59" s="197">
        <f t="shared" si="53"/>
        <v>0</v>
      </c>
      <c r="CB59" s="197">
        <f t="shared" si="53"/>
        <v>0</v>
      </c>
      <c r="CC59" s="197">
        <f t="shared" si="53"/>
        <v>0</v>
      </c>
      <c r="CD59" s="197">
        <f t="shared" si="53"/>
        <v>0</v>
      </c>
      <c r="CE59" s="197">
        <f t="shared" si="53"/>
        <v>0</v>
      </c>
      <c r="CF59" s="197">
        <f t="shared" si="53"/>
        <v>0</v>
      </c>
    </row>
    <row r="60" spans="1:84" ht="15" customHeight="1" thickBot="1" x14ac:dyDescent="0.35">
      <c r="A60" s="967"/>
      <c r="B60" s="967"/>
      <c r="C60" s="968"/>
      <c r="D60" s="243" t="s">
        <v>122</v>
      </c>
      <c r="E60" s="247"/>
      <c r="F60" s="247"/>
      <c r="G60" s="247"/>
      <c r="H60" s="247"/>
      <c r="I60" s="247"/>
      <c r="J60" s="247">
        <v>0.7</v>
      </c>
      <c r="K60" s="247">
        <v>0.7</v>
      </c>
      <c r="L60" s="247">
        <v>0.7</v>
      </c>
      <c r="M60" s="247">
        <v>0.7</v>
      </c>
      <c r="N60" s="247">
        <v>0.7</v>
      </c>
      <c r="O60" s="247"/>
      <c r="P60" s="247"/>
      <c r="Q60" s="247"/>
      <c r="R60" s="247"/>
      <c r="S60" s="247"/>
      <c r="T60" s="247"/>
      <c r="U60" s="247"/>
      <c r="V60" s="247"/>
      <c r="W60" s="247"/>
      <c r="X60" s="247"/>
      <c r="Y60" s="247"/>
      <c r="Z60" s="247"/>
      <c r="AA60" s="247"/>
      <c r="AB60" s="247"/>
      <c r="AC60" s="247"/>
      <c r="AD60" s="247"/>
      <c r="AE60" s="247"/>
      <c r="AF60" s="247"/>
      <c r="AG60" s="247"/>
      <c r="AH60" s="247"/>
      <c r="AI60" s="247"/>
      <c r="AJ60" s="247"/>
      <c r="AK60" s="247"/>
      <c r="AL60" s="247"/>
      <c r="AM60" s="247"/>
      <c r="AN60" s="247"/>
      <c r="AO60" s="247"/>
      <c r="AP60" s="247"/>
      <c r="AQ60" s="247"/>
      <c r="AR60" s="247"/>
      <c r="AS60" s="247"/>
      <c r="AT60" s="247"/>
      <c r="AU60" s="247"/>
      <c r="AV60" s="247"/>
      <c r="AW60" s="247"/>
      <c r="AX60" s="247"/>
      <c r="AY60" s="247"/>
      <c r="AZ60" s="247"/>
      <c r="BA60" s="247"/>
      <c r="BB60" s="247"/>
      <c r="BC60" s="247"/>
      <c r="BD60" s="247"/>
      <c r="BE60" s="247"/>
      <c r="BF60" s="247"/>
      <c r="BG60" s="247"/>
      <c r="BH60" s="247"/>
      <c r="BI60" s="247"/>
      <c r="BJ60" s="247"/>
      <c r="BK60" s="247"/>
      <c r="BL60" s="247"/>
      <c r="BM60" s="247"/>
      <c r="BN60" s="247"/>
      <c r="BO60" s="247"/>
      <c r="BP60" s="247"/>
      <c r="BQ60" s="247"/>
      <c r="BR60" s="247"/>
      <c r="BS60" s="247"/>
      <c r="BT60" s="247"/>
      <c r="BU60" s="247"/>
      <c r="BV60" s="247"/>
      <c r="BW60" s="247"/>
      <c r="BX60" s="247"/>
      <c r="BY60" s="247"/>
      <c r="BZ60" s="247"/>
      <c r="CA60" s="247"/>
      <c r="CB60" s="247"/>
      <c r="CC60" s="247"/>
      <c r="CD60" s="247"/>
      <c r="CE60" s="247"/>
      <c r="CF60" s="247"/>
    </row>
    <row r="61" spans="1:84" ht="15" customHeight="1" thickBot="1" x14ac:dyDescent="0.35">
      <c r="A61" s="967"/>
      <c r="B61" s="967"/>
      <c r="C61" s="969"/>
      <c r="D61" s="244" t="s">
        <v>174</v>
      </c>
      <c r="E61" s="245">
        <f>+IF(E59="","",PROGRAMA!$I$13*E60*(((E60/PROGRAMA!$I$9)*(PROGRAMA!$I$12-PROGRAMA!$I$11)/2)+PROGRAMA!$I$11))</f>
        <v>0</v>
      </c>
      <c r="F61" s="245">
        <f>+IF(F59="","",PROGRAMA!$I$13*F60*(((F60/PROGRAMA!$I$9)*(PROGRAMA!$I$12-PROGRAMA!$I$11)/2)+PROGRAMA!$I$11))</f>
        <v>0</v>
      </c>
      <c r="G61" s="245">
        <f>+IF(G59="","",PROGRAMA!$I$13*G60*(((G60/PROGRAMA!$I$9)*(PROGRAMA!$I$12-PROGRAMA!$I$11)/2)+PROGRAMA!$I$11))</f>
        <v>0</v>
      </c>
      <c r="H61" s="245">
        <f>+IF(H59="","",PROGRAMA!$I$13*H60*(((H60/PROGRAMA!$I$9)*(PROGRAMA!$I$12-PROGRAMA!$I$11)/2)+PROGRAMA!$I$11))</f>
        <v>0</v>
      </c>
      <c r="I61" s="245">
        <f>+IF(I59="","",PROGRAMA!$I$13*I60*(((I60/PROGRAMA!$I$9)*(PROGRAMA!$I$12-PROGRAMA!$I$11)/2)+PROGRAMA!$I$11))</f>
        <v>0</v>
      </c>
      <c r="J61" s="245">
        <f>+IF(J59="","",PROGRAMA!$I$13*J60*(((J60/PROGRAMA!$I$9)*(PROGRAMA!$I$12-PROGRAMA!$I$11)/2)+PROGRAMA!$I$11))</f>
        <v>2.5691431818181814</v>
      </c>
      <c r="K61" s="245">
        <f>+IF(K59="","",PROGRAMA!$I$13*K60*(((K60/PROGRAMA!$I$9)*(PROGRAMA!$I$12-PROGRAMA!$I$11)/2)+PROGRAMA!$I$11))</f>
        <v>2.5691431818181814</v>
      </c>
      <c r="L61" s="245">
        <f>+IF(L59="","",PROGRAMA!$I$13*L60*(((L60/PROGRAMA!$I$9)*(PROGRAMA!$I$12-PROGRAMA!$I$11)/2)+PROGRAMA!$I$11))</f>
        <v>2.5691431818181814</v>
      </c>
      <c r="M61" s="245">
        <f>+IF(M59="","",PROGRAMA!$I$13*M60*(((M60/PROGRAMA!$I$9)*(PROGRAMA!$I$12-PROGRAMA!$I$11)/2)+PROGRAMA!$I$11))</f>
        <v>2.5691431818181814</v>
      </c>
      <c r="N61" s="245">
        <f>+IF(N59="","",PROGRAMA!$I$13*N60*(((N60/PROGRAMA!$I$9)*(PROGRAMA!$I$12-PROGRAMA!$I$11)/2)+PROGRAMA!$I$11))</f>
        <v>2.5691431818181814</v>
      </c>
      <c r="O61" s="245">
        <f>+IF(O59="","",PROGRAMA!$I$13*O60*(((O60/PROGRAMA!$I$9)*(PROGRAMA!$I$12-PROGRAMA!$I$11)/2)+PROGRAMA!$I$11))</f>
        <v>0</v>
      </c>
      <c r="P61" s="245">
        <f>+IF(P59="","",PROGRAMA!$I$13*P60*(((P60/PROGRAMA!$I$9)*(PROGRAMA!$I$12-PROGRAMA!$I$11)/2)+PROGRAMA!$I$11))</f>
        <v>0</v>
      </c>
      <c r="Q61" s="245">
        <f>+IF(Q59="","",PROGRAMA!$I$13*Q60*(((Q60/PROGRAMA!$I$9)*(PROGRAMA!$I$12-PROGRAMA!$I$11)/2)+PROGRAMA!$I$11))</f>
        <v>0</v>
      </c>
      <c r="R61" s="245">
        <f>+IF(R59="","",PROGRAMA!$I$13*R60*(((R60/PROGRAMA!$I$9)*(PROGRAMA!$I$12-PROGRAMA!$I$11)/2)+PROGRAMA!$I$11))</f>
        <v>0</v>
      </c>
      <c r="S61" s="245">
        <f>+IF(S59="","",PROGRAMA!$I$13*S60*(((S60/PROGRAMA!$I$9)*(PROGRAMA!$I$12-PROGRAMA!$I$11)/2)+PROGRAMA!$I$11))</f>
        <v>0</v>
      </c>
      <c r="T61" s="245">
        <f>+IF(T59="","",PROGRAMA!$I$13*T60*(((T60/PROGRAMA!$I$9)*(PROGRAMA!$I$12-PROGRAMA!$I$11)/2)+PROGRAMA!$I$11))</f>
        <v>0</v>
      </c>
      <c r="U61" s="245">
        <f>+IF(U59="","",PROGRAMA!$I$13*U60*(((U60/PROGRAMA!$I$9)*(PROGRAMA!$I$12-PROGRAMA!$I$11)/2)+PROGRAMA!$I$11))</f>
        <v>0</v>
      </c>
      <c r="V61" s="245">
        <f>+IF(V59="","",PROGRAMA!$I$13*V60*(((V60/PROGRAMA!$I$9)*(PROGRAMA!$I$12-PROGRAMA!$I$11)/2)+PROGRAMA!$I$11))</f>
        <v>0</v>
      </c>
      <c r="W61" s="245">
        <f>+IF(W59="","",PROGRAMA!$I$13*W60*(((W60/PROGRAMA!$I$9)*(PROGRAMA!$I$12-PROGRAMA!$I$11)/2)+PROGRAMA!$I$11))</f>
        <v>0</v>
      </c>
      <c r="X61" s="245">
        <f>+IF(X59="","",PROGRAMA!$I$13*X60*(((X60/PROGRAMA!$I$9)*(PROGRAMA!$I$12-PROGRAMA!$I$11)/2)+PROGRAMA!$I$11))</f>
        <v>0</v>
      </c>
      <c r="Y61" s="245">
        <f>+IF(Y59="","",PROGRAMA!$I$13*Y60*(((Y60/PROGRAMA!$I$9)*(PROGRAMA!$I$12-PROGRAMA!$I$11)/2)+PROGRAMA!$I$11))</f>
        <v>0</v>
      </c>
      <c r="Z61" s="245">
        <f>+IF(Z59="","",PROGRAMA!$I$13*Z60*(((Z60/PROGRAMA!$I$9)*(PROGRAMA!$I$12-PROGRAMA!$I$11)/2)+PROGRAMA!$I$11))</f>
        <v>0</v>
      </c>
      <c r="AA61" s="245">
        <f>+IF(AA59="","",PROGRAMA!$I$13*AA60*(((AA60/PROGRAMA!$I$9)*(PROGRAMA!$I$12-PROGRAMA!$I$11)/2)+PROGRAMA!$I$11))</f>
        <v>0</v>
      </c>
      <c r="AB61" s="245">
        <f>+IF(AB59="","",PROGRAMA!$I$13*AB60*(((AB60/PROGRAMA!$I$9)*(PROGRAMA!$I$12-PROGRAMA!$I$11)/2)+PROGRAMA!$I$11))</f>
        <v>0</v>
      </c>
      <c r="AC61" s="245">
        <f>+IF(AC59="","",PROGRAMA!$I$13*AC60*(((AC60/PROGRAMA!$I$9)*(PROGRAMA!$I$12-PROGRAMA!$I$11)/2)+PROGRAMA!$I$11))</f>
        <v>0</v>
      </c>
      <c r="AD61" s="245">
        <f>+IF(AD59="","",PROGRAMA!$I$13*AD60*(((AD60/PROGRAMA!$I$9)*(PROGRAMA!$I$12-PROGRAMA!$I$11)/2)+PROGRAMA!$I$11))</f>
        <v>0</v>
      </c>
      <c r="AE61" s="245">
        <f>+IF(AE59="","",PROGRAMA!$I$13*AE60*(((AE60/PROGRAMA!$I$9)*(PROGRAMA!$I$12-PROGRAMA!$I$11)/2)+PROGRAMA!$I$11))</f>
        <v>0</v>
      </c>
      <c r="AF61" s="245">
        <f>+IF(AF59="","",PROGRAMA!$I$13*AF60*(((AF60/PROGRAMA!$I$9)*(PROGRAMA!$I$12-PROGRAMA!$I$11)/2)+PROGRAMA!$I$11))</f>
        <v>0</v>
      </c>
      <c r="AG61" s="245">
        <f>+IF(AG59="","",PROGRAMA!$I$13*AG60*(((AG60/PROGRAMA!$I$9)*(PROGRAMA!$I$12-PROGRAMA!$I$11)/2)+PROGRAMA!$I$11))</f>
        <v>0</v>
      </c>
      <c r="AH61" s="245">
        <f>+IF(AH59="","",PROGRAMA!$I$13*AH60*(((AH60/PROGRAMA!$I$9)*(PROGRAMA!$I$12-PROGRAMA!$I$11)/2)+PROGRAMA!$I$11))</f>
        <v>0</v>
      </c>
      <c r="AI61" s="245">
        <f>+IF(AI59="","",PROGRAMA!$I$13*AI60*(((AI60/PROGRAMA!$I$9)*(PROGRAMA!$I$12-PROGRAMA!$I$11)/2)+PROGRAMA!$I$11))</f>
        <v>0</v>
      </c>
      <c r="AJ61" s="245">
        <f>+IF(AJ59="","",PROGRAMA!$I$13*AJ60*(((AJ60/PROGRAMA!$I$9)*(PROGRAMA!$I$12-PROGRAMA!$I$11)/2)+PROGRAMA!$I$11))</f>
        <v>0</v>
      </c>
      <c r="AK61" s="245">
        <f>+IF(AK59="","",PROGRAMA!$I$13*AK60*(((AK60/PROGRAMA!$I$9)*(PROGRAMA!$I$12-PROGRAMA!$I$11)/2)+PROGRAMA!$I$11))</f>
        <v>0</v>
      </c>
      <c r="AL61" s="245">
        <f>+IF(AL59="","",PROGRAMA!$I$13*AL60*(((AL60/PROGRAMA!$I$9)*(PROGRAMA!$I$12-PROGRAMA!$I$11)/2)+PROGRAMA!$I$11))</f>
        <v>0</v>
      </c>
      <c r="AM61" s="245">
        <f>+IF(AM59="","",PROGRAMA!$I$13*AM60*(((AM60/PROGRAMA!$I$9)*(PROGRAMA!$I$12-PROGRAMA!$I$11)/2)+PROGRAMA!$I$11))</f>
        <v>0</v>
      </c>
      <c r="AN61" s="245">
        <f>+IF(AN59="","",PROGRAMA!$I$13*AN60*(((AN60/PROGRAMA!$I$9)*(PROGRAMA!$I$12-PROGRAMA!$I$11)/2)+PROGRAMA!$I$11))</f>
        <v>0</v>
      </c>
      <c r="AO61" s="245">
        <f>+IF(AO59="","",PROGRAMA!$I$13*AO60*(((AO60/PROGRAMA!$I$9)*(PROGRAMA!$I$12-PROGRAMA!$I$11)/2)+PROGRAMA!$I$11))</f>
        <v>0</v>
      </c>
      <c r="AP61" s="245">
        <f>+IF(AP59="","",PROGRAMA!$I$13*AP60*(((AP60/PROGRAMA!$I$9)*(PROGRAMA!$I$12-PROGRAMA!$I$11)/2)+PROGRAMA!$I$11))</f>
        <v>0</v>
      </c>
      <c r="AQ61" s="245">
        <f>+IF(AQ59="","",PROGRAMA!$I$13*AQ60*(((AQ60/PROGRAMA!$I$9)*(PROGRAMA!$I$12-PROGRAMA!$I$11)/2)+PROGRAMA!$I$11))</f>
        <v>0</v>
      </c>
      <c r="AR61" s="245">
        <f>+IF(AR59="","",PROGRAMA!$I$13*AR60*(((AR60/PROGRAMA!$I$9)*(PROGRAMA!$I$12-PROGRAMA!$I$11)/2)+PROGRAMA!$I$11))</f>
        <v>0</v>
      </c>
      <c r="AS61" s="245">
        <f>+IF(AS59="","",PROGRAMA!$I$13*AS60*(((AS60/PROGRAMA!$I$9)*(PROGRAMA!$I$12-PROGRAMA!$I$11)/2)+PROGRAMA!$I$11))</f>
        <v>0</v>
      </c>
      <c r="AT61" s="245">
        <f>+IF(AT59="","",PROGRAMA!$I$13*AT60*(((AT60/PROGRAMA!$I$9)*(PROGRAMA!$I$12-PROGRAMA!$I$11)/2)+PROGRAMA!$I$11))</f>
        <v>0</v>
      </c>
      <c r="AU61" s="245">
        <f>+IF(AU59="","",PROGRAMA!$I$13*AU60*(((AU60/PROGRAMA!$I$9)*(PROGRAMA!$I$12-PROGRAMA!$I$11)/2)+PROGRAMA!$I$11))</f>
        <v>0</v>
      </c>
      <c r="AV61" s="245">
        <f>+IF(AV59="","",PROGRAMA!$I$13*AV60*(((AV60/PROGRAMA!$I$9)*(PROGRAMA!$I$12-PROGRAMA!$I$11)/2)+PROGRAMA!$I$11))</f>
        <v>0</v>
      </c>
      <c r="AW61" s="245">
        <f>+IF(AW59="","",PROGRAMA!$I$13*AW60*(((AW60/PROGRAMA!$I$9)*(PROGRAMA!$I$12-PROGRAMA!$I$11)/2)+PROGRAMA!$I$11))</f>
        <v>0</v>
      </c>
      <c r="AX61" s="245">
        <f>+IF(AX59="","",PROGRAMA!$I$13*AX60*(((AX60/PROGRAMA!$I$9)*(PROGRAMA!$I$12-PROGRAMA!$I$11)/2)+PROGRAMA!$I$11))</f>
        <v>0</v>
      </c>
      <c r="AY61" s="245">
        <f>+IF(AY59="","",PROGRAMA!$I$13*AY60*(((AY60/PROGRAMA!$I$9)*(PROGRAMA!$I$12-PROGRAMA!$I$11)/2)+PROGRAMA!$I$11))</f>
        <v>0</v>
      </c>
      <c r="AZ61" s="245">
        <f>+IF(AZ59="","",PROGRAMA!$I$13*AZ60*(((AZ60/PROGRAMA!$I$9)*(PROGRAMA!$I$12-PROGRAMA!$I$11)/2)+PROGRAMA!$I$11))</f>
        <v>0</v>
      </c>
      <c r="BA61" s="245">
        <f>+IF(BA59="","",PROGRAMA!$I$13*BA60*(((BA60/PROGRAMA!$I$9)*(PROGRAMA!$I$12-PROGRAMA!$I$11)/2)+PROGRAMA!$I$11))</f>
        <v>0</v>
      </c>
      <c r="BB61" s="245">
        <f>+IF(BB59="","",PROGRAMA!$I$13*BB60*(((BB60/PROGRAMA!$I$9)*(PROGRAMA!$I$12-PROGRAMA!$I$11)/2)+PROGRAMA!$I$11))</f>
        <v>0</v>
      </c>
      <c r="BC61" s="245">
        <f>+IF(BC59="","",PROGRAMA!$I$13*BC60*(((BC60/PROGRAMA!$I$9)*(PROGRAMA!$I$12-PROGRAMA!$I$11)/2)+PROGRAMA!$I$11))</f>
        <v>0</v>
      </c>
      <c r="BD61" s="245">
        <f>+IF(BD59="","",PROGRAMA!$I$13*BD60*(((BD60/PROGRAMA!$I$9)*(PROGRAMA!$I$12-PROGRAMA!$I$11)/2)+PROGRAMA!$I$11))</f>
        <v>0</v>
      </c>
      <c r="BE61" s="245">
        <f>+IF(BE59="","",PROGRAMA!$I$13*BE60*(((BE60/PROGRAMA!$I$9)*(PROGRAMA!$I$12-PROGRAMA!$I$11)/2)+PROGRAMA!$I$11))</f>
        <v>0</v>
      </c>
      <c r="BF61" s="245">
        <f>+IF(BF59="","",PROGRAMA!$I$13*BF60*(((BF60/PROGRAMA!$I$9)*(PROGRAMA!$I$12-PROGRAMA!$I$11)/2)+PROGRAMA!$I$11))</f>
        <v>0</v>
      </c>
      <c r="BG61" s="245">
        <f>+IF(BG59="","",PROGRAMA!$I$13*BG60*(((BG60/PROGRAMA!$I$9)*(PROGRAMA!$I$12-PROGRAMA!$I$11)/2)+PROGRAMA!$I$11))</f>
        <v>0</v>
      </c>
      <c r="BH61" s="245">
        <f>+IF(BH59="","",PROGRAMA!$I$13*BH60*(((BH60/PROGRAMA!$I$9)*(PROGRAMA!$I$12-PROGRAMA!$I$11)/2)+PROGRAMA!$I$11))</f>
        <v>0</v>
      </c>
      <c r="BI61" s="245">
        <f>+IF(BI59="","",PROGRAMA!$I$13*BI60*(((BI60/PROGRAMA!$I$9)*(PROGRAMA!$I$12-PROGRAMA!$I$11)/2)+PROGRAMA!$I$11))</f>
        <v>0</v>
      </c>
      <c r="BJ61" s="245">
        <f>+IF(BJ59="","",PROGRAMA!$I$13*BJ60*(((BJ60/PROGRAMA!$I$9)*(PROGRAMA!$I$12-PROGRAMA!$I$11)/2)+PROGRAMA!$I$11))</f>
        <v>0</v>
      </c>
      <c r="BK61" s="245">
        <f>+IF(BK59="","",PROGRAMA!$I$13*BK60*(((BK60/PROGRAMA!$I$9)*(PROGRAMA!$I$12-PROGRAMA!$I$11)/2)+PROGRAMA!$I$11))</f>
        <v>0</v>
      </c>
      <c r="BL61" s="245">
        <f>+IF(BL59="","",PROGRAMA!$I$13*BL60*(((BL60/PROGRAMA!$I$9)*(PROGRAMA!$I$12-PROGRAMA!$I$11)/2)+PROGRAMA!$I$11))</f>
        <v>0</v>
      </c>
      <c r="BM61" s="245">
        <f>+IF(BM59="","",PROGRAMA!$I$13*BM60*(((BM60/PROGRAMA!$I$9)*(PROGRAMA!$I$12-PROGRAMA!$I$11)/2)+PROGRAMA!$I$11))</f>
        <v>0</v>
      </c>
      <c r="BN61" s="245">
        <f>+IF(BN59="","",PROGRAMA!$I$13*BN60*(((BN60/PROGRAMA!$I$9)*(PROGRAMA!$I$12-PROGRAMA!$I$11)/2)+PROGRAMA!$I$11))</f>
        <v>0</v>
      </c>
      <c r="BO61" s="245">
        <f>+IF(BO59="","",PROGRAMA!$I$13*BO60*(((BO60/PROGRAMA!$I$9)*(PROGRAMA!$I$12-PROGRAMA!$I$11)/2)+PROGRAMA!$I$11))</f>
        <v>0</v>
      </c>
      <c r="BP61" s="245">
        <f>+IF(BP59="","",PROGRAMA!$I$13*BP60*(((BP60/PROGRAMA!$I$9)*(PROGRAMA!$I$12-PROGRAMA!$I$11)/2)+PROGRAMA!$I$11))</f>
        <v>0</v>
      </c>
      <c r="BQ61" s="245">
        <f>+IF(BQ59="","",PROGRAMA!$I$13*BQ60*(((BQ60/PROGRAMA!$I$9)*(PROGRAMA!$I$12-PROGRAMA!$I$11)/2)+PROGRAMA!$I$11))</f>
        <v>0</v>
      </c>
      <c r="BR61" s="245">
        <f>+IF(BR59="","",PROGRAMA!$I$13*BR60*(((BR60/PROGRAMA!$I$9)*(PROGRAMA!$I$12-PROGRAMA!$I$11)/2)+PROGRAMA!$I$11))</f>
        <v>0</v>
      </c>
      <c r="BS61" s="245">
        <f>+IF(BS59="","",PROGRAMA!$I$13*BS60*(((BS60/PROGRAMA!$I$9)*(PROGRAMA!$I$12-PROGRAMA!$I$11)/2)+PROGRAMA!$I$11))</f>
        <v>0</v>
      </c>
      <c r="BT61" s="245">
        <f>+IF(BT59="","",PROGRAMA!$I$13*BT60*(((BT60/PROGRAMA!$I$9)*(PROGRAMA!$I$12-PROGRAMA!$I$11)/2)+PROGRAMA!$I$11))</f>
        <v>0</v>
      </c>
      <c r="BU61" s="245">
        <f>+IF(BU59="","",PROGRAMA!$I$13*BU60*(((BU60/PROGRAMA!$I$9)*(PROGRAMA!$I$12-PROGRAMA!$I$11)/2)+PROGRAMA!$I$11))</f>
        <v>0</v>
      </c>
      <c r="BV61" s="245">
        <f>+IF(BV59="","",PROGRAMA!$I$13*BV60*(((BV60/PROGRAMA!$I$9)*(PROGRAMA!$I$12-PROGRAMA!$I$11)/2)+PROGRAMA!$I$11))</f>
        <v>0</v>
      </c>
      <c r="BW61" s="245">
        <f>+IF(BW59="","",PROGRAMA!$I$13*BW60*(((BW60/PROGRAMA!$I$9)*(PROGRAMA!$I$12-PROGRAMA!$I$11)/2)+PROGRAMA!$I$11))</f>
        <v>0</v>
      </c>
      <c r="BX61" s="245">
        <f>+IF(BX59="","",PROGRAMA!$I$13*BX60*(((BX60/PROGRAMA!$I$9)*(PROGRAMA!$I$12-PROGRAMA!$I$11)/2)+PROGRAMA!$I$11))</f>
        <v>0</v>
      </c>
      <c r="BY61" s="245">
        <f>+IF(BY59="","",PROGRAMA!$I$13*BY60*(((BY60/PROGRAMA!$I$9)*(PROGRAMA!$I$12-PROGRAMA!$I$11)/2)+PROGRAMA!$I$11))</f>
        <v>0</v>
      </c>
      <c r="BZ61" s="245">
        <f>+IF(BZ59="","",PROGRAMA!$I$13*BZ60*(((BZ60/PROGRAMA!$I$9)*(PROGRAMA!$I$12-PROGRAMA!$I$11)/2)+PROGRAMA!$I$11))</f>
        <v>0</v>
      </c>
      <c r="CA61" s="245">
        <f>+IF(CA59="","",PROGRAMA!$I$13*CA60*(((CA60/PROGRAMA!$I$9)*(PROGRAMA!$I$12-PROGRAMA!$I$11)/2)+PROGRAMA!$I$11))</f>
        <v>0</v>
      </c>
      <c r="CB61" s="245">
        <f>+IF(CB59="","",PROGRAMA!$I$13*CB60*(((CB60/PROGRAMA!$I$9)*(PROGRAMA!$I$12-PROGRAMA!$I$11)/2)+PROGRAMA!$I$11))</f>
        <v>0</v>
      </c>
      <c r="CC61" s="245">
        <f>+IF(CC59="","",PROGRAMA!$I$13*CC60*(((CC60/PROGRAMA!$I$9)*(PROGRAMA!$I$12-PROGRAMA!$I$11)/2)+PROGRAMA!$I$11))</f>
        <v>0</v>
      </c>
      <c r="CD61" s="245">
        <f>+IF(CD59="","",PROGRAMA!$I$13*CD60*(((CD60/PROGRAMA!$I$9)*(PROGRAMA!$I$12-PROGRAMA!$I$11)/2)+PROGRAMA!$I$11))</f>
        <v>0</v>
      </c>
      <c r="CE61" s="245">
        <f>+IF(CE59="","",PROGRAMA!$I$13*CE60*(((CE60/PROGRAMA!$I$9)*(PROGRAMA!$I$12-PROGRAMA!$I$11)/2)+PROGRAMA!$I$11))</f>
        <v>0</v>
      </c>
      <c r="CF61" s="245">
        <f>+IF(CF59="","",PROGRAMA!$I$13*CF60*(((CF60/PROGRAMA!$I$9)*(PROGRAMA!$I$12-PROGRAMA!$I$11)/2)+PROGRAMA!$I$11))</f>
        <v>0</v>
      </c>
    </row>
    <row r="62" spans="1:84" ht="15" customHeight="1" thickTop="1" thickBot="1" x14ac:dyDescent="0.35">
      <c r="A62" s="967" t="s">
        <v>263</v>
      </c>
      <c r="B62" s="967" t="s">
        <v>253</v>
      </c>
      <c r="C62" s="970" t="str">
        <f>+IF($B$55='Base Datos'!$V$21,B62,A62)</f>
        <v>Contenedor 2</v>
      </c>
      <c r="D62" s="241" t="s">
        <v>266</v>
      </c>
      <c r="E62" s="260"/>
      <c r="F62" s="260"/>
      <c r="G62" s="260"/>
      <c r="H62" s="260"/>
      <c r="I62" s="260"/>
      <c r="J62" s="260"/>
      <c r="K62" s="260">
        <v>1900</v>
      </c>
      <c r="L62" s="260">
        <v>1880</v>
      </c>
      <c r="M62" s="260">
        <v>1870</v>
      </c>
      <c r="N62" s="260"/>
      <c r="O62" s="260"/>
      <c r="P62" s="260"/>
      <c r="Q62" s="260"/>
      <c r="R62" s="260"/>
      <c r="S62" s="260"/>
      <c r="T62" s="260"/>
      <c r="U62" s="260"/>
      <c r="V62" s="260"/>
      <c r="W62" s="260"/>
      <c r="X62" s="260"/>
      <c r="Y62" s="260"/>
      <c r="Z62" s="260"/>
      <c r="AA62" s="260"/>
      <c r="AB62" s="260"/>
      <c r="AC62" s="260"/>
      <c r="AD62" s="260"/>
      <c r="AE62" s="260"/>
      <c r="AF62" s="260"/>
      <c r="AG62" s="260"/>
      <c r="AH62" s="260"/>
      <c r="AI62" s="260"/>
      <c r="AJ62" s="260"/>
      <c r="AK62" s="260"/>
      <c r="AL62" s="260"/>
      <c r="AM62" s="260"/>
      <c r="AN62" s="260"/>
      <c r="AO62" s="260"/>
      <c r="AP62" s="260"/>
      <c r="AQ62" s="260"/>
      <c r="AR62" s="260"/>
      <c r="AS62" s="260"/>
      <c r="AT62" s="260"/>
      <c r="AU62" s="260"/>
      <c r="AV62" s="260"/>
      <c r="AW62" s="260"/>
      <c r="AX62" s="260"/>
      <c r="AY62" s="260"/>
      <c r="AZ62" s="260"/>
      <c r="BA62" s="260"/>
      <c r="BB62" s="260"/>
      <c r="BC62" s="260"/>
      <c r="BD62" s="260"/>
      <c r="BE62" s="260"/>
      <c r="BF62" s="260"/>
      <c r="BG62" s="260"/>
      <c r="BH62" s="260"/>
      <c r="BI62" s="260"/>
      <c r="BJ62" s="260"/>
      <c r="BK62" s="260"/>
      <c r="BL62" s="260"/>
      <c r="BM62" s="260"/>
      <c r="BN62" s="260"/>
      <c r="BO62" s="260"/>
      <c r="BP62" s="260"/>
      <c r="BQ62" s="260"/>
      <c r="BR62" s="260"/>
      <c r="BS62" s="260"/>
      <c r="BT62" s="260"/>
      <c r="BU62" s="260"/>
      <c r="BV62" s="260"/>
      <c r="BW62" s="260"/>
      <c r="BX62" s="260"/>
      <c r="BY62" s="260"/>
      <c r="BZ62" s="260"/>
      <c r="CA62" s="260"/>
      <c r="CB62" s="260"/>
      <c r="CC62" s="260"/>
      <c r="CD62" s="260"/>
      <c r="CE62" s="260"/>
      <c r="CF62" s="260"/>
    </row>
    <row r="63" spans="1:84" ht="15" customHeight="1" thickBot="1" x14ac:dyDescent="0.35">
      <c r="A63" s="967"/>
      <c r="B63" s="967"/>
      <c r="C63" s="968"/>
      <c r="D63" s="242" t="s">
        <v>165</v>
      </c>
      <c r="E63" s="261"/>
      <c r="F63" s="261"/>
      <c r="G63" s="261"/>
      <c r="H63" s="261"/>
      <c r="I63" s="261"/>
      <c r="J63" s="261"/>
      <c r="K63" s="261">
        <v>10</v>
      </c>
      <c r="L63" s="261">
        <v>8</v>
      </c>
      <c r="M63" s="261">
        <v>8</v>
      </c>
      <c r="N63" s="261"/>
      <c r="O63" s="261"/>
      <c r="P63" s="261"/>
      <c r="Q63" s="261"/>
      <c r="R63" s="261"/>
      <c r="S63" s="261"/>
      <c r="T63" s="261"/>
      <c r="U63" s="261"/>
      <c r="V63" s="261"/>
      <c r="W63" s="261"/>
      <c r="X63" s="261"/>
      <c r="Y63" s="261"/>
      <c r="Z63" s="261"/>
      <c r="AA63" s="261"/>
      <c r="AB63" s="261"/>
      <c r="AC63" s="261"/>
      <c r="AD63" s="261"/>
      <c r="AE63" s="261"/>
      <c r="AF63" s="261"/>
      <c r="AG63" s="261"/>
      <c r="AH63" s="261"/>
      <c r="AI63" s="261"/>
      <c r="AJ63" s="261"/>
      <c r="AK63" s="261"/>
      <c r="AL63" s="261"/>
      <c r="AM63" s="261"/>
      <c r="AN63" s="261"/>
      <c r="AO63" s="261"/>
      <c r="AP63" s="261"/>
      <c r="AQ63" s="261"/>
      <c r="AR63" s="261"/>
      <c r="AS63" s="261"/>
      <c r="AT63" s="261"/>
      <c r="AU63" s="261"/>
      <c r="AV63" s="261"/>
      <c r="AW63" s="261"/>
      <c r="AX63" s="261"/>
      <c r="AY63" s="261"/>
      <c r="AZ63" s="261"/>
      <c r="BA63" s="261"/>
      <c r="BB63" s="261"/>
      <c r="BC63" s="261"/>
      <c r="BD63" s="261"/>
      <c r="BE63" s="261"/>
      <c r="BF63" s="261"/>
      <c r="BG63" s="261"/>
      <c r="BH63" s="261"/>
      <c r="BI63" s="261"/>
      <c r="BJ63" s="261"/>
      <c r="BK63" s="261"/>
      <c r="BL63" s="261"/>
      <c r="BM63" s="261"/>
      <c r="BN63" s="261"/>
      <c r="BO63" s="261"/>
      <c r="BP63" s="261"/>
      <c r="BQ63" s="261"/>
      <c r="BR63" s="261"/>
      <c r="BS63" s="261"/>
      <c r="BT63" s="261"/>
      <c r="BU63" s="261"/>
      <c r="BV63" s="261"/>
      <c r="BW63" s="261"/>
      <c r="BX63" s="261"/>
      <c r="BY63" s="261"/>
      <c r="BZ63" s="261"/>
      <c r="CA63" s="261"/>
      <c r="CB63" s="261"/>
      <c r="CC63" s="261"/>
      <c r="CD63" s="261"/>
      <c r="CE63" s="261"/>
      <c r="CF63" s="261"/>
    </row>
    <row r="64" spans="1:84" ht="15" customHeight="1" thickBot="1" x14ac:dyDescent="0.35">
      <c r="A64" s="967"/>
      <c r="B64" s="967"/>
      <c r="C64" s="968"/>
      <c r="D64" s="242" t="s">
        <v>134</v>
      </c>
      <c r="E64" s="247"/>
      <c r="F64" s="247"/>
      <c r="G64" s="247"/>
      <c r="H64" s="247"/>
      <c r="I64" s="247"/>
      <c r="J64" s="247"/>
      <c r="K64" s="247">
        <v>34</v>
      </c>
      <c r="L64" s="247">
        <v>31</v>
      </c>
      <c r="M64" s="247">
        <v>35</v>
      </c>
      <c r="N64" s="247"/>
      <c r="O64" s="247"/>
      <c r="P64" s="247"/>
      <c r="Q64" s="247"/>
      <c r="R64" s="247"/>
      <c r="S64" s="247"/>
      <c r="T64" s="247"/>
      <c r="U64" s="247"/>
      <c r="V64" s="247"/>
      <c r="W64" s="247"/>
      <c r="X64" s="247"/>
      <c r="Y64" s="247"/>
      <c r="Z64" s="247"/>
      <c r="AA64" s="247"/>
      <c r="AB64" s="247"/>
      <c r="AC64" s="247"/>
      <c r="AD64" s="247"/>
      <c r="AE64" s="247"/>
      <c r="AF64" s="247"/>
      <c r="AG64" s="247"/>
      <c r="AH64" s="247"/>
      <c r="AI64" s="247"/>
      <c r="AJ64" s="247"/>
      <c r="AK64" s="247"/>
      <c r="AL64" s="247"/>
      <c r="AM64" s="247"/>
      <c r="AN64" s="247"/>
      <c r="AO64" s="247"/>
      <c r="AP64" s="247"/>
      <c r="AQ64" s="247"/>
      <c r="AR64" s="247"/>
      <c r="AS64" s="247"/>
      <c r="AT64" s="247"/>
      <c r="AU64" s="247"/>
      <c r="AV64" s="247"/>
      <c r="AW64" s="247"/>
      <c r="AX64" s="247"/>
      <c r="AY64" s="247"/>
      <c r="AZ64" s="247"/>
      <c r="BA64" s="247"/>
      <c r="BB64" s="247"/>
      <c r="BC64" s="247"/>
      <c r="BD64" s="247"/>
      <c r="BE64" s="247"/>
      <c r="BF64" s="247"/>
      <c r="BG64" s="247"/>
      <c r="BH64" s="247"/>
      <c r="BI64" s="247"/>
      <c r="BJ64" s="247"/>
      <c r="BK64" s="247"/>
      <c r="BL64" s="247"/>
      <c r="BM64" s="247"/>
      <c r="BN64" s="247"/>
      <c r="BO64" s="247"/>
      <c r="BP64" s="247"/>
      <c r="BQ64" s="247"/>
      <c r="BR64" s="247"/>
      <c r="BS64" s="247"/>
      <c r="BT64" s="247"/>
      <c r="BU64" s="247"/>
      <c r="BV64" s="247"/>
      <c r="BW64" s="247"/>
      <c r="BX64" s="247"/>
      <c r="BY64" s="247"/>
      <c r="BZ64" s="247"/>
      <c r="CA64" s="247"/>
      <c r="CB64" s="247"/>
      <c r="CC64" s="247"/>
      <c r="CD64" s="247"/>
      <c r="CE64" s="247"/>
      <c r="CF64" s="247"/>
    </row>
    <row r="65" spans="1:84" ht="15" customHeight="1" thickBot="1" x14ac:dyDescent="0.35">
      <c r="A65" s="967"/>
      <c r="B65" s="967"/>
      <c r="C65" s="968"/>
      <c r="D65" s="242" t="s">
        <v>133</v>
      </c>
      <c r="E65" s="197">
        <f>IF(SUM(E63:E64)=0,0,100-E63-E64)</f>
        <v>0</v>
      </c>
      <c r="F65" s="197">
        <f t="shared" ref="F65:BQ65" si="54">IF(SUM(F63:F64)=0,0,100-F63-F64)</f>
        <v>0</v>
      </c>
      <c r="G65" s="197">
        <f t="shared" si="54"/>
        <v>0</v>
      </c>
      <c r="H65" s="197">
        <f t="shared" si="54"/>
        <v>0</v>
      </c>
      <c r="I65" s="197">
        <f t="shared" si="54"/>
        <v>0</v>
      </c>
      <c r="J65" s="197">
        <f t="shared" si="54"/>
        <v>0</v>
      </c>
      <c r="K65" s="197">
        <f t="shared" si="54"/>
        <v>56</v>
      </c>
      <c r="L65" s="197">
        <f t="shared" si="54"/>
        <v>61</v>
      </c>
      <c r="M65" s="197">
        <f t="shared" si="54"/>
        <v>57</v>
      </c>
      <c r="N65" s="197">
        <f t="shared" si="54"/>
        <v>0</v>
      </c>
      <c r="O65" s="197">
        <f t="shared" si="54"/>
        <v>0</v>
      </c>
      <c r="P65" s="197">
        <f t="shared" si="54"/>
        <v>0</v>
      </c>
      <c r="Q65" s="197">
        <f t="shared" si="54"/>
        <v>0</v>
      </c>
      <c r="R65" s="197">
        <f t="shared" si="54"/>
        <v>0</v>
      </c>
      <c r="S65" s="197">
        <f t="shared" si="54"/>
        <v>0</v>
      </c>
      <c r="T65" s="197">
        <f t="shared" si="54"/>
        <v>0</v>
      </c>
      <c r="U65" s="197">
        <f t="shared" si="54"/>
        <v>0</v>
      </c>
      <c r="V65" s="197">
        <f t="shared" si="54"/>
        <v>0</v>
      </c>
      <c r="W65" s="197">
        <f t="shared" si="54"/>
        <v>0</v>
      </c>
      <c r="X65" s="197">
        <f t="shared" si="54"/>
        <v>0</v>
      </c>
      <c r="Y65" s="197">
        <f t="shared" si="54"/>
        <v>0</v>
      </c>
      <c r="Z65" s="197">
        <f t="shared" si="54"/>
        <v>0</v>
      </c>
      <c r="AA65" s="197">
        <f t="shared" si="54"/>
        <v>0</v>
      </c>
      <c r="AB65" s="197">
        <f t="shared" si="54"/>
        <v>0</v>
      </c>
      <c r="AC65" s="197">
        <f t="shared" si="54"/>
        <v>0</v>
      </c>
      <c r="AD65" s="197">
        <f t="shared" si="54"/>
        <v>0</v>
      </c>
      <c r="AE65" s="197">
        <f t="shared" si="54"/>
        <v>0</v>
      </c>
      <c r="AF65" s="197">
        <f t="shared" si="54"/>
        <v>0</v>
      </c>
      <c r="AG65" s="197">
        <f t="shared" si="54"/>
        <v>0</v>
      </c>
      <c r="AH65" s="197">
        <f t="shared" si="54"/>
        <v>0</v>
      </c>
      <c r="AI65" s="197">
        <f t="shared" si="54"/>
        <v>0</v>
      </c>
      <c r="AJ65" s="197">
        <f t="shared" si="54"/>
        <v>0</v>
      </c>
      <c r="AK65" s="197">
        <f t="shared" si="54"/>
        <v>0</v>
      </c>
      <c r="AL65" s="197">
        <f t="shared" si="54"/>
        <v>0</v>
      </c>
      <c r="AM65" s="197">
        <f t="shared" si="54"/>
        <v>0</v>
      </c>
      <c r="AN65" s="197">
        <f t="shared" si="54"/>
        <v>0</v>
      </c>
      <c r="AO65" s="197">
        <f t="shared" si="54"/>
        <v>0</v>
      </c>
      <c r="AP65" s="197">
        <f t="shared" si="54"/>
        <v>0</v>
      </c>
      <c r="AQ65" s="197">
        <f t="shared" si="54"/>
        <v>0</v>
      </c>
      <c r="AR65" s="197">
        <f t="shared" si="54"/>
        <v>0</v>
      </c>
      <c r="AS65" s="197">
        <f t="shared" si="54"/>
        <v>0</v>
      </c>
      <c r="AT65" s="197">
        <f t="shared" si="54"/>
        <v>0</v>
      </c>
      <c r="AU65" s="197">
        <f t="shared" si="54"/>
        <v>0</v>
      </c>
      <c r="AV65" s="197">
        <f t="shared" si="54"/>
        <v>0</v>
      </c>
      <c r="AW65" s="197">
        <f t="shared" si="54"/>
        <v>0</v>
      </c>
      <c r="AX65" s="197">
        <f t="shared" si="54"/>
        <v>0</v>
      </c>
      <c r="AY65" s="197">
        <f t="shared" si="54"/>
        <v>0</v>
      </c>
      <c r="AZ65" s="197">
        <f t="shared" si="54"/>
        <v>0</v>
      </c>
      <c r="BA65" s="197">
        <f t="shared" si="54"/>
        <v>0</v>
      </c>
      <c r="BB65" s="197">
        <f t="shared" si="54"/>
        <v>0</v>
      </c>
      <c r="BC65" s="197">
        <f t="shared" si="54"/>
        <v>0</v>
      </c>
      <c r="BD65" s="197">
        <f t="shared" si="54"/>
        <v>0</v>
      </c>
      <c r="BE65" s="197">
        <f t="shared" si="54"/>
        <v>0</v>
      </c>
      <c r="BF65" s="197">
        <f t="shared" si="54"/>
        <v>0</v>
      </c>
      <c r="BG65" s="197">
        <f t="shared" si="54"/>
        <v>0</v>
      </c>
      <c r="BH65" s="197">
        <f t="shared" si="54"/>
        <v>0</v>
      </c>
      <c r="BI65" s="197">
        <f t="shared" si="54"/>
        <v>0</v>
      </c>
      <c r="BJ65" s="197">
        <f t="shared" si="54"/>
        <v>0</v>
      </c>
      <c r="BK65" s="197">
        <f t="shared" si="54"/>
        <v>0</v>
      </c>
      <c r="BL65" s="197">
        <f t="shared" si="54"/>
        <v>0</v>
      </c>
      <c r="BM65" s="197">
        <f t="shared" si="54"/>
        <v>0</v>
      </c>
      <c r="BN65" s="197">
        <f t="shared" si="54"/>
        <v>0</v>
      </c>
      <c r="BO65" s="197">
        <f t="shared" si="54"/>
        <v>0</v>
      </c>
      <c r="BP65" s="197">
        <f t="shared" si="54"/>
        <v>0</v>
      </c>
      <c r="BQ65" s="197">
        <f t="shared" si="54"/>
        <v>0</v>
      </c>
      <c r="BR65" s="197">
        <f t="shared" ref="BR65:CF65" si="55">IF(SUM(BR63:BR64)=0,0,100-BR63-BR64)</f>
        <v>0</v>
      </c>
      <c r="BS65" s="197">
        <f t="shared" si="55"/>
        <v>0</v>
      </c>
      <c r="BT65" s="197">
        <f t="shared" si="55"/>
        <v>0</v>
      </c>
      <c r="BU65" s="197">
        <f t="shared" si="55"/>
        <v>0</v>
      </c>
      <c r="BV65" s="197">
        <f t="shared" si="55"/>
        <v>0</v>
      </c>
      <c r="BW65" s="197">
        <f t="shared" si="55"/>
        <v>0</v>
      </c>
      <c r="BX65" s="197">
        <f t="shared" si="55"/>
        <v>0</v>
      </c>
      <c r="BY65" s="197">
        <f t="shared" si="55"/>
        <v>0</v>
      </c>
      <c r="BZ65" s="197">
        <f t="shared" si="55"/>
        <v>0</v>
      </c>
      <c r="CA65" s="197">
        <f t="shared" si="55"/>
        <v>0</v>
      </c>
      <c r="CB65" s="197">
        <f t="shared" si="55"/>
        <v>0</v>
      </c>
      <c r="CC65" s="197">
        <f t="shared" si="55"/>
        <v>0</v>
      </c>
      <c r="CD65" s="197">
        <f t="shared" si="55"/>
        <v>0</v>
      </c>
      <c r="CE65" s="197">
        <f t="shared" si="55"/>
        <v>0</v>
      </c>
      <c r="CF65" s="197">
        <f t="shared" si="55"/>
        <v>0</v>
      </c>
    </row>
    <row r="66" spans="1:84" ht="15" customHeight="1" thickBot="1" x14ac:dyDescent="0.35">
      <c r="A66" s="967"/>
      <c r="B66" s="967"/>
      <c r="C66" s="968"/>
      <c r="D66" s="243" t="s">
        <v>122</v>
      </c>
      <c r="E66" s="247"/>
      <c r="F66" s="247"/>
      <c r="G66" s="247"/>
      <c r="H66" s="247"/>
      <c r="I66" s="247"/>
      <c r="J66" s="247"/>
      <c r="K66" s="247">
        <v>0.7</v>
      </c>
      <c r="L66" s="247">
        <v>0.7</v>
      </c>
      <c r="M66" s="247">
        <v>0.7</v>
      </c>
      <c r="N66" s="247"/>
      <c r="O66" s="247"/>
      <c r="P66" s="247"/>
      <c r="Q66" s="247"/>
      <c r="R66" s="247"/>
      <c r="S66" s="247"/>
      <c r="T66" s="247"/>
      <c r="U66" s="247"/>
      <c r="V66" s="247"/>
      <c r="W66" s="247"/>
      <c r="X66" s="247"/>
      <c r="Y66" s="247"/>
      <c r="Z66" s="247"/>
      <c r="AA66" s="247"/>
      <c r="AB66" s="247"/>
      <c r="AC66" s="247"/>
      <c r="AD66" s="247"/>
      <c r="AE66" s="247"/>
      <c r="AF66" s="247"/>
      <c r="AG66" s="247"/>
      <c r="AH66" s="247"/>
      <c r="AI66" s="247"/>
      <c r="AJ66" s="247"/>
      <c r="AK66" s="247"/>
      <c r="AL66" s="247"/>
      <c r="AM66" s="247"/>
      <c r="AN66" s="247"/>
      <c r="AO66" s="247"/>
      <c r="AP66" s="247"/>
      <c r="AQ66" s="247"/>
      <c r="AR66" s="247"/>
      <c r="AS66" s="247"/>
      <c r="AT66" s="247"/>
      <c r="AU66" s="247"/>
      <c r="AV66" s="247"/>
      <c r="AW66" s="247"/>
      <c r="AX66" s="247"/>
      <c r="AY66" s="247"/>
      <c r="AZ66" s="247"/>
      <c r="BA66" s="247"/>
      <c r="BB66" s="247"/>
      <c r="BC66" s="247"/>
      <c r="BD66" s="247"/>
      <c r="BE66" s="247"/>
      <c r="BF66" s="247"/>
      <c r="BG66" s="247"/>
      <c r="BH66" s="247"/>
      <c r="BI66" s="247"/>
      <c r="BJ66" s="247"/>
      <c r="BK66" s="247"/>
      <c r="BL66" s="247"/>
      <c r="BM66" s="247"/>
      <c r="BN66" s="247"/>
      <c r="BO66" s="247"/>
      <c r="BP66" s="247"/>
      <c r="BQ66" s="247"/>
      <c r="BR66" s="247"/>
      <c r="BS66" s="247"/>
      <c r="BT66" s="247"/>
      <c r="BU66" s="247"/>
      <c r="BV66" s="247"/>
      <c r="BW66" s="247"/>
      <c r="BX66" s="247"/>
      <c r="BY66" s="247"/>
      <c r="BZ66" s="247"/>
      <c r="CA66" s="247"/>
      <c r="CB66" s="247"/>
      <c r="CC66" s="247"/>
      <c r="CD66" s="247"/>
      <c r="CE66" s="247"/>
      <c r="CF66" s="247"/>
    </row>
    <row r="67" spans="1:84" ht="15" customHeight="1" thickBot="1" x14ac:dyDescent="0.35">
      <c r="A67" s="967"/>
      <c r="B67" s="967"/>
      <c r="C67" s="969"/>
      <c r="D67" s="244" t="s">
        <v>174</v>
      </c>
      <c r="E67" s="245">
        <f>+IF(E65="","",PROGRAMA!$I$13*E66*(((E66/PROGRAMA!$I$9)*(PROGRAMA!$I$12-PROGRAMA!$I$11)/2)+PROGRAMA!$I$11))</f>
        <v>0</v>
      </c>
      <c r="F67" s="245">
        <f>+IF(F65="","",PROGRAMA!$I$13*F66*(((F66/PROGRAMA!$I$9)*(PROGRAMA!$I$12-PROGRAMA!$I$11)/2)+PROGRAMA!$I$11))</f>
        <v>0</v>
      </c>
      <c r="G67" s="245">
        <f>+IF(G65="","",PROGRAMA!$I$13*G66*(((G66/PROGRAMA!$I$9)*(PROGRAMA!$I$12-PROGRAMA!$I$11)/2)+PROGRAMA!$I$11))</f>
        <v>0</v>
      </c>
      <c r="H67" s="245">
        <f>+IF(H65="","",PROGRAMA!$I$13*H66*(((H66/PROGRAMA!$I$9)*(PROGRAMA!$I$12-PROGRAMA!$I$11)/2)+PROGRAMA!$I$11))</f>
        <v>0</v>
      </c>
      <c r="I67" s="245">
        <f>+IF(I65="","",PROGRAMA!$I$13*I66*(((I66/PROGRAMA!$I$9)*(PROGRAMA!$I$12-PROGRAMA!$I$11)/2)+PROGRAMA!$I$11))</f>
        <v>0</v>
      </c>
      <c r="J67" s="245">
        <f>+IF(J65="","",PROGRAMA!$I$13*J66*(((J66/PROGRAMA!$I$9)*(PROGRAMA!$I$12-PROGRAMA!$I$11)/2)+PROGRAMA!$I$11))</f>
        <v>0</v>
      </c>
      <c r="K67" s="245">
        <f>+IF(K65="","",PROGRAMA!$I$13*K66*(((K66/PROGRAMA!$I$9)*(PROGRAMA!$I$12-PROGRAMA!$I$11)/2)+PROGRAMA!$I$11))</f>
        <v>2.5691431818181814</v>
      </c>
      <c r="L67" s="245">
        <f>+IF(L65="","",PROGRAMA!$I$13*L66*(((L66/PROGRAMA!$I$9)*(PROGRAMA!$I$12-PROGRAMA!$I$11)/2)+PROGRAMA!$I$11))</f>
        <v>2.5691431818181814</v>
      </c>
      <c r="M67" s="245">
        <f>+IF(M65="","",PROGRAMA!$I$13*M66*(((M66/PROGRAMA!$I$9)*(PROGRAMA!$I$12-PROGRAMA!$I$11)/2)+PROGRAMA!$I$11))</f>
        <v>2.5691431818181814</v>
      </c>
      <c r="N67" s="245">
        <f>+IF(N65="","",PROGRAMA!$I$13*N66*(((N66/PROGRAMA!$I$9)*(PROGRAMA!$I$12-PROGRAMA!$I$11)/2)+PROGRAMA!$I$11))</f>
        <v>0</v>
      </c>
      <c r="O67" s="245">
        <f>+IF(O65="","",PROGRAMA!$I$13*O66*(((O66/PROGRAMA!$I$9)*(PROGRAMA!$I$12-PROGRAMA!$I$11)/2)+PROGRAMA!$I$11))</f>
        <v>0</v>
      </c>
      <c r="P67" s="245">
        <f>+IF(P65="","",PROGRAMA!$I$13*P66*(((P66/PROGRAMA!$I$9)*(PROGRAMA!$I$12-PROGRAMA!$I$11)/2)+PROGRAMA!$I$11))</f>
        <v>0</v>
      </c>
      <c r="Q67" s="245">
        <f>+IF(Q65="","",PROGRAMA!$I$13*Q66*(((Q66/PROGRAMA!$I$9)*(PROGRAMA!$I$12-PROGRAMA!$I$11)/2)+PROGRAMA!$I$11))</f>
        <v>0</v>
      </c>
      <c r="R67" s="245">
        <f>+IF(R65="","",PROGRAMA!$I$13*R66*(((R66/PROGRAMA!$I$9)*(PROGRAMA!$I$12-PROGRAMA!$I$11)/2)+PROGRAMA!$I$11))</f>
        <v>0</v>
      </c>
      <c r="S67" s="245">
        <f>+IF(S65="","",PROGRAMA!$I$13*S66*(((S66/PROGRAMA!$I$9)*(PROGRAMA!$I$12-PROGRAMA!$I$11)/2)+PROGRAMA!$I$11))</f>
        <v>0</v>
      </c>
      <c r="T67" s="245">
        <f>+IF(T65="","",PROGRAMA!$I$13*T66*(((T66/PROGRAMA!$I$9)*(PROGRAMA!$I$12-PROGRAMA!$I$11)/2)+PROGRAMA!$I$11))</f>
        <v>0</v>
      </c>
      <c r="U67" s="245">
        <f>+IF(U65="","",PROGRAMA!$I$13*U66*(((U66/PROGRAMA!$I$9)*(PROGRAMA!$I$12-PROGRAMA!$I$11)/2)+PROGRAMA!$I$11))</f>
        <v>0</v>
      </c>
      <c r="V67" s="245">
        <f>+IF(V65="","",PROGRAMA!$I$13*V66*(((V66/PROGRAMA!$I$9)*(PROGRAMA!$I$12-PROGRAMA!$I$11)/2)+PROGRAMA!$I$11))</f>
        <v>0</v>
      </c>
      <c r="W67" s="245">
        <f>+IF(W65="","",PROGRAMA!$I$13*W66*(((W66/PROGRAMA!$I$9)*(PROGRAMA!$I$12-PROGRAMA!$I$11)/2)+PROGRAMA!$I$11))</f>
        <v>0</v>
      </c>
      <c r="X67" s="245">
        <f>+IF(X65="","",PROGRAMA!$I$13*X66*(((X66/PROGRAMA!$I$9)*(PROGRAMA!$I$12-PROGRAMA!$I$11)/2)+PROGRAMA!$I$11))</f>
        <v>0</v>
      </c>
      <c r="Y67" s="245">
        <f>+IF(Y65="","",PROGRAMA!$I$13*Y66*(((Y66/PROGRAMA!$I$9)*(PROGRAMA!$I$12-PROGRAMA!$I$11)/2)+PROGRAMA!$I$11))</f>
        <v>0</v>
      </c>
      <c r="Z67" s="245">
        <f>+IF(Z65="","",PROGRAMA!$I$13*Z66*(((Z66/PROGRAMA!$I$9)*(PROGRAMA!$I$12-PROGRAMA!$I$11)/2)+PROGRAMA!$I$11))</f>
        <v>0</v>
      </c>
      <c r="AA67" s="245">
        <f>+IF(AA65="","",PROGRAMA!$I$13*AA66*(((AA66/PROGRAMA!$I$9)*(PROGRAMA!$I$12-PROGRAMA!$I$11)/2)+PROGRAMA!$I$11))</f>
        <v>0</v>
      </c>
      <c r="AB67" s="245">
        <f>+IF(AB65="","",PROGRAMA!$I$13*AB66*(((AB66/PROGRAMA!$I$9)*(PROGRAMA!$I$12-PROGRAMA!$I$11)/2)+PROGRAMA!$I$11))</f>
        <v>0</v>
      </c>
      <c r="AC67" s="245">
        <f>+IF(AC65="","",PROGRAMA!$I$13*AC66*(((AC66/PROGRAMA!$I$9)*(PROGRAMA!$I$12-PROGRAMA!$I$11)/2)+PROGRAMA!$I$11))</f>
        <v>0</v>
      </c>
      <c r="AD67" s="245">
        <f>+IF(AD65="","",PROGRAMA!$I$13*AD66*(((AD66/PROGRAMA!$I$9)*(PROGRAMA!$I$12-PROGRAMA!$I$11)/2)+PROGRAMA!$I$11))</f>
        <v>0</v>
      </c>
      <c r="AE67" s="245">
        <f>+IF(AE65="","",PROGRAMA!$I$13*AE66*(((AE66/PROGRAMA!$I$9)*(PROGRAMA!$I$12-PROGRAMA!$I$11)/2)+PROGRAMA!$I$11))</f>
        <v>0</v>
      </c>
      <c r="AF67" s="245">
        <f>+IF(AF65="","",PROGRAMA!$I$13*AF66*(((AF66/PROGRAMA!$I$9)*(PROGRAMA!$I$12-PROGRAMA!$I$11)/2)+PROGRAMA!$I$11))</f>
        <v>0</v>
      </c>
      <c r="AG67" s="245">
        <f>+IF(AG65="","",PROGRAMA!$I$13*AG66*(((AG66/PROGRAMA!$I$9)*(PROGRAMA!$I$12-PROGRAMA!$I$11)/2)+PROGRAMA!$I$11))</f>
        <v>0</v>
      </c>
      <c r="AH67" s="245">
        <f>+IF(AH65="","",PROGRAMA!$I$13*AH66*(((AH66/PROGRAMA!$I$9)*(PROGRAMA!$I$12-PROGRAMA!$I$11)/2)+PROGRAMA!$I$11))</f>
        <v>0</v>
      </c>
      <c r="AI67" s="245">
        <f>+IF(AI65="","",PROGRAMA!$I$13*AI66*(((AI66/PROGRAMA!$I$9)*(PROGRAMA!$I$12-PROGRAMA!$I$11)/2)+PROGRAMA!$I$11))</f>
        <v>0</v>
      </c>
      <c r="AJ67" s="245">
        <f>+IF(AJ65="","",PROGRAMA!$I$13*AJ66*(((AJ66/PROGRAMA!$I$9)*(PROGRAMA!$I$12-PROGRAMA!$I$11)/2)+PROGRAMA!$I$11))</f>
        <v>0</v>
      </c>
      <c r="AK67" s="245">
        <f>+IF(AK65="","",PROGRAMA!$I$13*AK66*(((AK66/PROGRAMA!$I$9)*(PROGRAMA!$I$12-PROGRAMA!$I$11)/2)+PROGRAMA!$I$11))</f>
        <v>0</v>
      </c>
      <c r="AL67" s="245">
        <f>+IF(AL65="","",PROGRAMA!$I$13*AL66*(((AL66/PROGRAMA!$I$9)*(PROGRAMA!$I$12-PROGRAMA!$I$11)/2)+PROGRAMA!$I$11))</f>
        <v>0</v>
      </c>
      <c r="AM67" s="245">
        <f>+IF(AM65="","",PROGRAMA!$I$13*AM66*(((AM66/PROGRAMA!$I$9)*(PROGRAMA!$I$12-PROGRAMA!$I$11)/2)+PROGRAMA!$I$11))</f>
        <v>0</v>
      </c>
      <c r="AN67" s="245">
        <f>+IF(AN65="","",PROGRAMA!$I$13*AN66*(((AN66/PROGRAMA!$I$9)*(PROGRAMA!$I$12-PROGRAMA!$I$11)/2)+PROGRAMA!$I$11))</f>
        <v>0</v>
      </c>
      <c r="AO67" s="245">
        <f>+IF(AO65="","",PROGRAMA!$I$13*AO66*(((AO66/PROGRAMA!$I$9)*(PROGRAMA!$I$12-PROGRAMA!$I$11)/2)+PROGRAMA!$I$11))</f>
        <v>0</v>
      </c>
      <c r="AP67" s="245">
        <f>+IF(AP65="","",PROGRAMA!$I$13*AP66*(((AP66/PROGRAMA!$I$9)*(PROGRAMA!$I$12-PROGRAMA!$I$11)/2)+PROGRAMA!$I$11))</f>
        <v>0</v>
      </c>
      <c r="AQ67" s="245">
        <f>+IF(AQ65="","",PROGRAMA!$I$13*AQ66*(((AQ66/PROGRAMA!$I$9)*(PROGRAMA!$I$12-PROGRAMA!$I$11)/2)+PROGRAMA!$I$11))</f>
        <v>0</v>
      </c>
      <c r="AR67" s="245">
        <f>+IF(AR65="","",PROGRAMA!$I$13*AR66*(((AR66/PROGRAMA!$I$9)*(PROGRAMA!$I$12-PROGRAMA!$I$11)/2)+PROGRAMA!$I$11))</f>
        <v>0</v>
      </c>
      <c r="AS67" s="245">
        <f>+IF(AS65="","",PROGRAMA!$I$13*AS66*(((AS66/PROGRAMA!$I$9)*(PROGRAMA!$I$12-PROGRAMA!$I$11)/2)+PROGRAMA!$I$11))</f>
        <v>0</v>
      </c>
      <c r="AT67" s="245">
        <f>+IF(AT65="","",PROGRAMA!$I$13*AT66*(((AT66/PROGRAMA!$I$9)*(PROGRAMA!$I$12-PROGRAMA!$I$11)/2)+PROGRAMA!$I$11))</f>
        <v>0</v>
      </c>
      <c r="AU67" s="245">
        <f>+IF(AU65="","",PROGRAMA!$I$13*AU66*(((AU66/PROGRAMA!$I$9)*(PROGRAMA!$I$12-PROGRAMA!$I$11)/2)+PROGRAMA!$I$11))</f>
        <v>0</v>
      </c>
      <c r="AV67" s="245">
        <f>+IF(AV65="","",PROGRAMA!$I$13*AV66*(((AV66/PROGRAMA!$I$9)*(PROGRAMA!$I$12-PROGRAMA!$I$11)/2)+PROGRAMA!$I$11))</f>
        <v>0</v>
      </c>
      <c r="AW67" s="245">
        <f>+IF(AW65="","",PROGRAMA!$I$13*AW66*(((AW66/PROGRAMA!$I$9)*(PROGRAMA!$I$12-PROGRAMA!$I$11)/2)+PROGRAMA!$I$11))</f>
        <v>0</v>
      </c>
      <c r="AX67" s="245">
        <f>+IF(AX65="","",PROGRAMA!$I$13*AX66*(((AX66/PROGRAMA!$I$9)*(PROGRAMA!$I$12-PROGRAMA!$I$11)/2)+PROGRAMA!$I$11))</f>
        <v>0</v>
      </c>
      <c r="AY67" s="245">
        <f>+IF(AY65="","",PROGRAMA!$I$13*AY66*(((AY66/PROGRAMA!$I$9)*(PROGRAMA!$I$12-PROGRAMA!$I$11)/2)+PROGRAMA!$I$11))</f>
        <v>0</v>
      </c>
      <c r="AZ67" s="245">
        <f>+IF(AZ65="","",PROGRAMA!$I$13*AZ66*(((AZ66/PROGRAMA!$I$9)*(PROGRAMA!$I$12-PROGRAMA!$I$11)/2)+PROGRAMA!$I$11))</f>
        <v>0</v>
      </c>
      <c r="BA67" s="245">
        <f>+IF(BA65="","",PROGRAMA!$I$13*BA66*(((BA66/PROGRAMA!$I$9)*(PROGRAMA!$I$12-PROGRAMA!$I$11)/2)+PROGRAMA!$I$11))</f>
        <v>0</v>
      </c>
      <c r="BB67" s="245">
        <f>+IF(BB65="","",PROGRAMA!$I$13*BB66*(((BB66/PROGRAMA!$I$9)*(PROGRAMA!$I$12-PROGRAMA!$I$11)/2)+PROGRAMA!$I$11))</f>
        <v>0</v>
      </c>
      <c r="BC67" s="245">
        <f>+IF(BC65="","",PROGRAMA!$I$13*BC66*(((BC66/PROGRAMA!$I$9)*(PROGRAMA!$I$12-PROGRAMA!$I$11)/2)+PROGRAMA!$I$11))</f>
        <v>0</v>
      </c>
      <c r="BD67" s="245">
        <f>+IF(BD65="","",PROGRAMA!$I$13*BD66*(((BD66/PROGRAMA!$I$9)*(PROGRAMA!$I$12-PROGRAMA!$I$11)/2)+PROGRAMA!$I$11))</f>
        <v>0</v>
      </c>
      <c r="BE67" s="245">
        <f>+IF(BE65="","",PROGRAMA!$I$13*BE66*(((BE66/PROGRAMA!$I$9)*(PROGRAMA!$I$12-PROGRAMA!$I$11)/2)+PROGRAMA!$I$11))</f>
        <v>0</v>
      </c>
      <c r="BF67" s="245">
        <f>+IF(BF65="","",PROGRAMA!$I$13*BF66*(((BF66/PROGRAMA!$I$9)*(PROGRAMA!$I$12-PROGRAMA!$I$11)/2)+PROGRAMA!$I$11))</f>
        <v>0</v>
      </c>
      <c r="BG67" s="245">
        <f>+IF(BG65="","",PROGRAMA!$I$13*BG66*(((BG66/PROGRAMA!$I$9)*(PROGRAMA!$I$12-PROGRAMA!$I$11)/2)+PROGRAMA!$I$11))</f>
        <v>0</v>
      </c>
      <c r="BH67" s="245">
        <f>+IF(BH65="","",PROGRAMA!$I$13*BH66*(((BH66/PROGRAMA!$I$9)*(PROGRAMA!$I$12-PROGRAMA!$I$11)/2)+PROGRAMA!$I$11))</f>
        <v>0</v>
      </c>
      <c r="BI67" s="245">
        <f>+IF(BI65="","",PROGRAMA!$I$13*BI66*(((BI66/PROGRAMA!$I$9)*(PROGRAMA!$I$12-PROGRAMA!$I$11)/2)+PROGRAMA!$I$11))</f>
        <v>0</v>
      </c>
      <c r="BJ67" s="245">
        <f>+IF(BJ65="","",PROGRAMA!$I$13*BJ66*(((BJ66/PROGRAMA!$I$9)*(PROGRAMA!$I$12-PROGRAMA!$I$11)/2)+PROGRAMA!$I$11))</f>
        <v>0</v>
      </c>
      <c r="BK67" s="245">
        <f>+IF(BK65="","",PROGRAMA!$I$13*BK66*(((BK66/PROGRAMA!$I$9)*(PROGRAMA!$I$12-PROGRAMA!$I$11)/2)+PROGRAMA!$I$11))</f>
        <v>0</v>
      </c>
      <c r="BL67" s="245">
        <f>+IF(BL65="","",PROGRAMA!$I$13*BL66*(((BL66/PROGRAMA!$I$9)*(PROGRAMA!$I$12-PROGRAMA!$I$11)/2)+PROGRAMA!$I$11))</f>
        <v>0</v>
      </c>
      <c r="BM67" s="245">
        <f>+IF(BM65="","",PROGRAMA!$I$13*BM66*(((BM66/PROGRAMA!$I$9)*(PROGRAMA!$I$12-PROGRAMA!$I$11)/2)+PROGRAMA!$I$11))</f>
        <v>0</v>
      </c>
      <c r="BN67" s="245">
        <f>+IF(BN65="","",PROGRAMA!$I$13*BN66*(((BN66/PROGRAMA!$I$9)*(PROGRAMA!$I$12-PROGRAMA!$I$11)/2)+PROGRAMA!$I$11))</f>
        <v>0</v>
      </c>
      <c r="BO67" s="245">
        <f>+IF(BO65="","",PROGRAMA!$I$13*BO66*(((BO66/PROGRAMA!$I$9)*(PROGRAMA!$I$12-PROGRAMA!$I$11)/2)+PROGRAMA!$I$11))</f>
        <v>0</v>
      </c>
      <c r="BP67" s="245">
        <f>+IF(BP65="","",PROGRAMA!$I$13*BP66*(((BP66/PROGRAMA!$I$9)*(PROGRAMA!$I$12-PROGRAMA!$I$11)/2)+PROGRAMA!$I$11))</f>
        <v>0</v>
      </c>
      <c r="BQ67" s="245">
        <f>+IF(BQ65="","",PROGRAMA!$I$13*BQ66*(((BQ66/PROGRAMA!$I$9)*(PROGRAMA!$I$12-PROGRAMA!$I$11)/2)+PROGRAMA!$I$11))</f>
        <v>0</v>
      </c>
      <c r="BR67" s="245">
        <f>+IF(BR65="","",PROGRAMA!$I$13*BR66*(((BR66/PROGRAMA!$I$9)*(PROGRAMA!$I$12-PROGRAMA!$I$11)/2)+PROGRAMA!$I$11))</f>
        <v>0</v>
      </c>
      <c r="BS67" s="245">
        <f>+IF(BS65="","",PROGRAMA!$I$13*BS66*(((BS66/PROGRAMA!$I$9)*(PROGRAMA!$I$12-PROGRAMA!$I$11)/2)+PROGRAMA!$I$11))</f>
        <v>0</v>
      </c>
      <c r="BT67" s="245">
        <f>+IF(BT65="","",PROGRAMA!$I$13*BT66*(((BT66/PROGRAMA!$I$9)*(PROGRAMA!$I$12-PROGRAMA!$I$11)/2)+PROGRAMA!$I$11))</f>
        <v>0</v>
      </c>
      <c r="BU67" s="245">
        <f>+IF(BU65="","",PROGRAMA!$I$13*BU66*(((BU66/PROGRAMA!$I$9)*(PROGRAMA!$I$12-PROGRAMA!$I$11)/2)+PROGRAMA!$I$11))</f>
        <v>0</v>
      </c>
      <c r="BV67" s="245">
        <f>+IF(BV65="","",PROGRAMA!$I$13*BV66*(((BV66/PROGRAMA!$I$9)*(PROGRAMA!$I$12-PROGRAMA!$I$11)/2)+PROGRAMA!$I$11))</f>
        <v>0</v>
      </c>
      <c r="BW67" s="245">
        <f>+IF(BW65="","",PROGRAMA!$I$13*BW66*(((BW66/PROGRAMA!$I$9)*(PROGRAMA!$I$12-PROGRAMA!$I$11)/2)+PROGRAMA!$I$11))</f>
        <v>0</v>
      </c>
      <c r="BX67" s="245">
        <f>+IF(BX65="","",PROGRAMA!$I$13*BX66*(((BX66/PROGRAMA!$I$9)*(PROGRAMA!$I$12-PROGRAMA!$I$11)/2)+PROGRAMA!$I$11))</f>
        <v>0</v>
      </c>
      <c r="BY67" s="245">
        <f>+IF(BY65="","",PROGRAMA!$I$13*BY66*(((BY66/PROGRAMA!$I$9)*(PROGRAMA!$I$12-PROGRAMA!$I$11)/2)+PROGRAMA!$I$11))</f>
        <v>0</v>
      </c>
      <c r="BZ67" s="245">
        <f>+IF(BZ65="","",PROGRAMA!$I$13*BZ66*(((BZ66/PROGRAMA!$I$9)*(PROGRAMA!$I$12-PROGRAMA!$I$11)/2)+PROGRAMA!$I$11))</f>
        <v>0</v>
      </c>
      <c r="CA67" s="245">
        <f>+IF(CA65="","",PROGRAMA!$I$13*CA66*(((CA66/PROGRAMA!$I$9)*(PROGRAMA!$I$12-PROGRAMA!$I$11)/2)+PROGRAMA!$I$11))</f>
        <v>0</v>
      </c>
      <c r="CB67" s="245">
        <f>+IF(CB65="","",PROGRAMA!$I$13*CB66*(((CB66/PROGRAMA!$I$9)*(PROGRAMA!$I$12-PROGRAMA!$I$11)/2)+PROGRAMA!$I$11))</f>
        <v>0</v>
      </c>
      <c r="CC67" s="245">
        <f>+IF(CC65="","",PROGRAMA!$I$13*CC66*(((CC66/PROGRAMA!$I$9)*(PROGRAMA!$I$12-PROGRAMA!$I$11)/2)+PROGRAMA!$I$11))</f>
        <v>0</v>
      </c>
      <c r="CD67" s="245">
        <f>+IF(CD65="","",PROGRAMA!$I$13*CD66*(((CD66/PROGRAMA!$I$9)*(PROGRAMA!$I$12-PROGRAMA!$I$11)/2)+PROGRAMA!$I$11))</f>
        <v>0</v>
      </c>
      <c r="CE67" s="245">
        <f>+IF(CE65="","",PROGRAMA!$I$13*CE66*(((CE66/PROGRAMA!$I$9)*(PROGRAMA!$I$12-PROGRAMA!$I$11)/2)+PROGRAMA!$I$11))</f>
        <v>0</v>
      </c>
      <c r="CF67" s="245">
        <f>+IF(CF65="","",PROGRAMA!$I$13*CF66*(((CF66/PROGRAMA!$I$9)*(PROGRAMA!$I$12-PROGRAMA!$I$11)/2)+PROGRAMA!$I$11))</f>
        <v>0</v>
      </c>
    </row>
    <row r="68" spans="1:84" ht="15" customHeight="1" thickTop="1" thickBot="1" x14ac:dyDescent="0.35">
      <c r="A68" s="967" t="s">
        <v>264</v>
      </c>
      <c r="B68" s="967" t="s">
        <v>254</v>
      </c>
      <c r="C68" s="970" t="str">
        <f>+IF($B$55='Base Datos'!$V$21,B68,A68)</f>
        <v>Contenedor 3</v>
      </c>
      <c r="D68" s="241" t="s">
        <v>266</v>
      </c>
      <c r="E68" s="260"/>
      <c r="F68" s="260"/>
      <c r="G68" s="260"/>
      <c r="H68" s="260"/>
      <c r="I68" s="260"/>
      <c r="J68" s="260"/>
      <c r="K68" s="260">
        <v>1900</v>
      </c>
      <c r="L68" s="260">
        <v>1880</v>
      </c>
      <c r="M68" s="260">
        <v>1870</v>
      </c>
      <c r="N68" s="260"/>
      <c r="O68" s="260"/>
      <c r="P68" s="260"/>
      <c r="Q68" s="260"/>
      <c r="R68" s="260"/>
      <c r="S68" s="260"/>
      <c r="T68" s="260"/>
      <c r="U68" s="260"/>
      <c r="V68" s="260"/>
      <c r="W68" s="260"/>
      <c r="X68" s="260"/>
      <c r="Y68" s="260"/>
      <c r="Z68" s="260"/>
      <c r="AA68" s="260"/>
      <c r="AB68" s="260"/>
      <c r="AC68" s="260"/>
      <c r="AD68" s="260"/>
      <c r="AE68" s="260"/>
      <c r="AF68" s="260"/>
      <c r="AG68" s="260"/>
      <c r="AH68" s="260"/>
      <c r="AI68" s="260"/>
      <c r="AJ68" s="260"/>
      <c r="AK68" s="260"/>
      <c r="AL68" s="260"/>
      <c r="AM68" s="260"/>
      <c r="AN68" s="260"/>
      <c r="AO68" s="260"/>
      <c r="AP68" s="260"/>
      <c r="AQ68" s="260"/>
      <c r="AR68" s="260"/>
      <c r="AS68" s="260"/>
      <c r="AT68" s="260"/>
      <c r="AU68" s="260"/>
      <c r="AV68" s="260"/>
      <c r="AW68" s="260"/>
      <c r="AX68" s="260"/>
      <c r="AY68" s="260"/>
      <c r="AZ68" s="260"/>
      <c r="BA68" s="260"/>
      <c r="BB68" s="260"/>
      <c r="BC68" s="260"/>
      <c r="BD68" s="260"/>
      <c r="BE68" s="260"/>
      <c r="BF68" s="260"/>
      <c r="BG68" s="260"/>
      <c r="BH68" s="260"/>
      <c r="BI68" s="260"/>
      <c r="BJ68" s="260"/>
      <c r="BK68" s="260"/>
      <c r="BL68" s="260"/>
      <c r="BM68" s="260"/>
      <c r="BN68" s="260"/>
      <c r="BO68" s="260"/>
      <c r="BP68" s="260"/>
      <c r="BQ68" s="260"/>
      <c r="BR68" s="260"/>
      <c r="BS68" s="260"/>
      <c r="BT68" s="260"/>
      <c r="BU68" s="260"/>
      <c r="BV68" s="260"/>
      <c r="BW68" s="260"/>
      <c r="BX68" s="260"/>
      <c r="BY68" s="260"/>
      <c r="BZ68" s="260"/>
      <c r="CA68" s="260"/>
      <c r="CB68" s="260"/>
      <c r="CC68" s="260"/>
      <c r="CD68" s="260"/>
      <c r="CE68" s="260"/>
      <c r="CF68" s="260"/>
    </row>
    <row r="69" spans="1:84" ht="15" customHeight="1" thickBot="1" x14ac:dyDescent="0.35">
      <c r="A69" s="967"/>
      <c r="B69" s="967"/>
      <c r="C69" s="968"/>
      <c r="D69" s="242" t="s">
        <v>165</v>
      </c>
      <c r="E69" s="261"/>
      <c r="F69" s="261"/>
      <c r="G69" s="261"/>
      <c r="H69" s="261"/>
      <c r="I69" s="261"/>
      <c r="J69" s="261"/>
      <c r="K69" s="261">
        <v>10</v>
      </c>
      <c r="L69" s="261">
        <v>8</v>
      </c>
      <c r="M69" s="261">
        <v>8</v>
      </c>
      <c r="N69" s="261"/>
      <c r="O69" s="261"/>
      <c r="P69" s="261"/>
      <c r="Q69" s="261"/>
      <c r="R69" s="261"/>
      <c r="S69" s="261"/>
      <c r="T69" s="261"/>
      <c r="U69" s="261"/>
      <c r="V69" s="261"/>
      <c r="W69" s="261"/>
      <c r="X69" s="261"/>
      <c r="Y69" s="261"/>
      <c r="Z69" s="261"/>
      <c r="AA69" s="261"/>
      <c r="AB69" s="261"/>
      <c r="AC69" s="261"/>
      <c r="AD69" s="261"/>
      <c r="AE69" s="261"/>
      <c r="AF69" s="261"/>
      <c r="AG69" s="261"/>
      <c r="AH69" s="261"/>
      <c r="AI69" s="261"/>
      <c r="AJ69" s="261"/>
      <c r="AK69" s="261"/>
      <c r="AL69" s="261"/>
      <c r="AM69" s="261"/>
      <c r="AN69" s="261"/>
      <c r="AO69" s="261"/>
      <c r="AP69" s="261"/>
      <c r="AQ69" s="261"/>
      <c r="AR69" s="261"/>
      <c r="AS69" s="261"/>
      <c r="AT69" s="261"/>
      <c r="AU69" s="261"/>
      <c r="AV69" s="261"/>
      <c r="AW69" s="261"/>
      <c r="AX69" s="261"/>
      <c r="AY69" s="261"/>
      <c r="AZ69" s="261"/>
      <c r="BA69" s="261"/>
      <c r="BB69" s="261"/>
      <c r="BC69" s="261"/>
      <c r="BD69" s="261"/>
      <c r="BE69" s="261"/>
      <c r="BF69" s="261"/>
      <c r="BG69" s="261"/>
      <c r="BH69" s="261"/>
      <c r="BI69" s="261"/>
      <c r="BJ69" s="261"/>
      <c r="BK69" s="261"/>
      <c r="BL69" s="261"/>
      <c r="BM69" s="261"/>
      <c r="BN69" s="261"/>
      <c r="BO69" s="261"/>
      <c r="BP69" s="261"/>
      <c r="BQ69" s="261"/>
      <c r="BR69" s="261"/>
      <c r="BS69" s="261"/>
      <c r="BT69" s="261"/>
      <c r="BU69" s="261"/>
      <c r="BV69" s="261"/>
      <c r="BW69" s="261"/>
      <c r="BX69" s="261"/>
      <c r="BY69" s="261"/>
      <c r="BZ69" s="261"/>
      <c r="CA69" s="261"/>
      <c r="CB69" s="261"/>
      <c r="CC69" s="261"/>
      <c r="CD69" s="261"/>
      <c r="CE69" s="261"/>
      <c r="CF69" s="261"/>
    </row>
    <row r="70" spans="1:84" ht="15" customHeight="1" thickBot="1" x14ac:dyDescent="0.35">
      <c r="A70" s="967"/>
      <c r="B70" s="967"/>
      <c r="C70" s="968"/>
      <c r="D70" s="242" t="s">
        <v>134</v>
      </c>
      <c r="E70" s="247"/>
      <c r="F70" s="247"/>
      <c r="G70" s="247"/>
      <c r="H70" s="247"/>
      <c r="I70" s="247"/>
      <c r="J70" s="247"/>
      <c r="K70" s="247">
        <v>34</v>
      </c>
      <c r="L70" s="247">
        <v>31</v>
      </c>
      <c r="M70" s="247">
        <v>35</v>
      </c>
      <c r="N70" s="247"/>
      <c r="O70" s="247"/>
      <c r="P70" s="247"/>
      <c r="Q70" s="247"/>
      <c r="R70" s="247"/>
      <c r="S70" s="247"/>
      <c r="T70" s="247"/>
      <c r="U70" s="247"/>
      <c r="V70" s="247"/>
      <c r="W70" s="247"/>
      <c r="X70" s="247"/>
      <c r="Y70" s="247"/>
      <c r="Z70" s="247"/>
      <c r="AA70" s="247"/>
      <c r="AB70" s="247"/>
      <c r="AC70" s="247"/>
      <c r="AD70" s="247"/>
      <c r="AE70" s="247"/>
      <c r="AF70" s="247"/>
      <c r="AG70" s="247"/>
      <c r="AH70" s="247"/>
      <c r="AI70" s="247"/>
      <c r="AJ70" s="247"/>
      <c r="AK70" s="247"/>
      <c r="AL70" s="247"/>
      <c r="AM70" s="247"/>
      <c r="AN70" s="247"/>
      <c r="AO70" s="247"/>
      <c r="AP70" s="247"/>
      <c r="AQ70" s="247"/>
      <c r="AR70" s="247"/>
      <c r="AS70" s="247"/>
      <c r="AT70" s="247"/>
      <c r="AU70" s="247"/>
      <c r="AV70" s="247"/>
      <c r="AW70" s="247"/>
      <c r="AX70" s="247"/>
      <c r="AY70" s="247"/>
      <c r="AZ70" s="247"/>
      <c r="BA70" s="247"/>
      <c r="BB70" s="247"/>
      <c r="BC70" s="247"/>
      <c r="BD70" s="247"/>
      <c r="BE70" s="247"/>
      <c r="BF70" s="247"/>
      <c r="BG70" s="247"/>
      <c r="BH70" s="247"/>
      <c r="BI70" s="247"/>
      <c r="BJ70" s="247"/>
      <c r="BK70" s="247"/>
      <c r="BL70" s="247"/>
      <c r="BM70" s="247"/>
      <c r="BN70" s="247"/>
      <c r="BO70" s="247"/>
      <c r="BP70" s="247"/>
      <c r="BQ70" s="247"/>
      <c r="BR70" s="247"/>
      <c r="BS70" s="247"/>
      <c r="BT70" s="247"/>
      <c r="BU70" s="247"/>
      <c r="BV70" s="247"/>
      <c r="BW70" s="247"/>
      <c r="BX70" s="247"/>
      <c r="BY70" s="247"/>
      <c r="BZ70" s="247"/>
      <c r="CA70" s="247"/>
      <c r="CB70" s="247"/>
      <c r="CC70" s="247"/>
      <c r="CD70" s="247"/>
      <c r="CE70" s="247"/>
      <c r="CF70" s="247"/>
    </row>
    <row r="71" spans="1:84" ht="15" customHeight="1" thickBot="1" x14ac:dyDescent="0.35">
      <c r="A71" s="967"/>
      <c r="B71" s="967"/>
      <c r="C71" s="968"/>
      <c r="D71" s="242" t="s">
        <v>133</v>
      </c>
      <c r="E71" s="197">
        <f>IF(SUM(E69:E70)=0,0,100-E69-E70)</f>
        <v>0</v>
      </c>
      <c r="F71" s="197">
        <f t="shared" ref="F71:BQ71" si="56">IF(SUM(F69:F70)=0,0,100-F69-F70)</f>
        <v>0</v>
      </c>
      <c r="G71" s="197">
        <f t="shared" si="56"/>
        <v>0</v>
      </c>
      <c r="H71" s="197">
        <f t="shared" si="56"/>
        <v>0</v>
      </c>
      <c r="I71" s="197">
        <f t="shared" si="56"/>
        <v>0</v>
      </c>
      <c r="J71" s="197">
        <f t="shared" si="56"/>
        <v>0</v>
      </c>
      <c r="K71" s="197">
        <f t="shared" si="56"/>
        <v>56</v>
      </c>
      <c r="L71" s="197">
        <f t="shared" si="56"/>
        <v>61</v>
      </c>
      <c r="M71" s="197">
        <f t="shared" si="56"/>
        <v>57</v>
      </c>
      <c r="N71" s="197">
        <f t="shared" si="56"/>
        <v>0</v>
      </c>
      <c r="O71" s="197">
        <f t="shared" si="56"/>
        <v>0</v>
      </c>
      <c r="P71" s="197">
        <f t="shared" si="56"/>
        <v>0</v>
      </c>
      <c r="Q71" s="197">
        <f t="shared" si="56"/>
        <v>0</v>
      </c>
      <c r="R71" s="197">
        <f t="shared" si="56"/>
        <v>0</v>
      </c>
      <c r="S71" s="197">
        <f t="shared" si="56"/>
        <v>0</v>
      </c>
      <c r="T71" s="197">
        <f t="shared" si="56"/>
        <v>0</v>
      </c>
      <c r="U71" s="197">
        <f t="shared" si="56"/>
        <v>0</v>
      </c>
      <c r="V71" s="197">
        <f t="shared" si="56"/>
        <v>0</v>
      </c>
      <c r="W71" s="197">
        <f t="shared" si="56"/>
        <v>0</v>
      </c>
      <c r="X71" s="197">
        <f t="shared" si="56"/>
        <v>0</v>
      </c>
      <c r="Y71" s="197">
        <f t="shared" si="56"/>
        <v>0</v>
      </c>
      <c r="Z71" s="197">
        <f t="shared" si="56"/>
        <v>0</v>
      </c>
      <c r="AA71" s="197">
        <f t="shared" si="56"/>
        <v>0</v>
      </c>
      <c r="AB71" s="197">
        <f t="shared" si="56"/>
        <v>0</v>
      </c>
      <c r="AC71" s="197">
        <f t="shared" si="56"/>
        <v>0</v>
      </c>
      <c r="AD71" s="197">
        <f t="shared" si="56"/>
        <v>0</v>
      </c>
      <c r="AE71" s="197">
        <f t="shared" si="56"/>
        <v>0</v>
      </c>
      <c r="AF71" s="197">
        <f t="shared" si="56"/>
        <v>0</v>
      </c>
      <c r="AG71" s="197">
        <f t="shared" si="56"/>
        <v>0</v>
      </c>
      <c r="AH71" s="197">
        <f t="shared" si="56"/>
        <v>0</v>
      </c>
      <c r="AI71" s="197">
        <f t="shared" si="56"/>
        <v>0</v>
      </c>
      <c r="AJ71" s="197">
        <f t="shared" si="56"/>
        <v>0</v>
      </c>
      <c r="AK71" s="197">
        <f t="shared" si="56"/>
        <v>0</v>
      </c>
      <c r="AL71" s="197">
        <f t="shared" si="56"/>
        <v>0</v>
      </c>
      <c r="AM71" s="197">
        <f t="shared" si="56"/>
        <v>0</v>
      </c>
      <c r="AN71" s="197">
        <f t="shared" si="56"/>
        <v>0</v>
      </c>
      <c r="AO71" s="197">
        <f t="shared" si="56"/>
        <v>0</v>
      </c>
      <c r="AP71" s="197">
        <f t="shared" si="56"/>
        <v>0</v>
      </c>
      <c r="AQ71" s="197">
        <f t="shared" si="56"/>
        <v>0</v>
      </c>
      <c r="AR71" s="197">
        <f t="shared" si="56"/>
        <v>0</v>
      </c>
      <c r="AS71" s="197">
        <f t="shared" si="56"/>
        <v>0</v>
      </c>
      <c r="AT71" s="197">
        <f t="shared" si="56"/>
        <v>0</v>
      </c>
      <c r="AU71" s="197">
        <f t="shared" si="56"/>
        <v>0</v>
      </c>
      <c r="AV71" s="197">
        <f t="shared" si="56"/>
        <v>0</v>
      </c>
      <c r="AW71" s="197">
        <f t="shared" si="56"/>
        <v>0</v>
      </c>
      <c r="AX71" s="197">
        <f t="shared" si="56"/>
        <v>0</v>
      </c>
      <c r="AY71" s="197">
        <f t="shared" si="56"/>
        <v>0</v>
      </c>
      <c r="AZ71" s="197">
        <f t="shared" si="56"/>
        <v>0</v>
      </c>
      <c r="BA71" s="197">
        <f t="shared" si="56"/>
        <v>0</v>
      </c>
      <c r="BB71" s="197">
        <f t="shared" si="56"/>
        <v>0</v>
      </c>
      <c r="BC71" s="197">
        <f t="shared" si="56"/>
        <v>0</v>
      </c>
      <c r="BD71" s="197">
        <f t="shared" si="56"/>
        <v>0</v>
      </c>
      <c r="BE71" s="197">
        <f t="shared" si="56"/>
        <v>0</v>
      </c>
      <c r="BF71" s="197">
        <f t="shared" si="56"/>
        <v>0</v>
      </c>
      <c r="BG71" s="197">
        <f t="shared" si="56"/>
        <v>0</v>
      </c>
      <c r="BH71" s="197">
        <f t="shared" si="56"/>
        <v>0</v>
      </c>
      <c r="BI71" s="197">
        <f t="shared" si="56"/>
        <v>0</v>
      </c>
      <c r="BJ71" s="197">
        <f t="shared" si="56"/>
        <v>0</v>
      </c>
      <c r="BK71" s="197">
        <f t="shared" si="56"/>
        <v>0</v>
      </c>
      <c r="BL71" s="197">
        <f t="shared" si="56"/>
        <v>0</v>
      </c>
      <c r="BM71" s="197">
        <f t="shared" si="56"/>
        <v>0</v>
      </c>
      <c r="BN71" s="197">
        <f t="shared" si="56"/>
        <v>0</v>
      </c>
      <c r="BO71" s="197">
        <f t="shared" si="56"/>
        <v>0</v>
      </c>
      <c r="BP71" s="197">
        <f t="shared" si="56"/>
        <v>0</v>
      </c>
      <c r="BQ71" s="197">
        <f t="shared" si="56"/>
        <v>0</v>
      </c>
      <c r="BR71" s="197">
        <f t="shared" ref="BR71:CF71" si="57">IF(SUM(BR69:BR70)=0,0,100-BR69-BR70)</f>
        <v>0</v>
      </c>
      <c r="BS71" s="197">
        <f t="shared" si="57"/>
        <v>0</v>
      </c>
      <c r="BT71" s="197">
        <f t="shared" si="57"/>
        <v>0</v>
      </c>
      <c r="BU71" s="197">
        <f t="shared" si="57"/>
        <v>0</v>
      </c>
      <c r="BV71" s="197">
        <f t="shared" si="57"/>
        <v>0</v>
      </c>
      <c r="BW71" s="197">
        <f t="shared" si="57"/>
        <v>0</v>
      </c>
      <c r="BX71" s="197">
        <f t="shared" si="57"/>
        <v>0</v>
      </c>
      <c r="BY71" s="197">
        <f t="shared" si="57"/>
        <v>0</v>
      </c>
      <c r="BZ71" s="197">
        <f t="shared" si="57"/>
        <v>0</v>
      </c>
      <c r="CA71" s="197">
        <f t="shared" si="57"/>
        <v>0</v>
      </c>
      <c r="CB71" s="197">
        <f t="shared" si="57"/>
        <v>0</v>
      </c>
      <c r="CC71" s="197">
        <f t="shared" si="57"/>
        <v>0</v>
      </c>
      <c r="CD71" s="197">
        <f t="shared" si="57"/>
        <v>0</v>
      </c>
      <c r="CE71" s="197">
        <f t="shared" si="57"/>
        <v>0</v>
      </c>
      <c r="CF71" s="197">
        <f t="shared" si="57"/>
        <v>0</v>
      </c>
    </row>
    <row r="72" spans="1:84" ht="15" customHeight="1" thickBot="1" x14ac:dyDescent="0.35">
      <c r="A72" s="967"/>
      <c r="B72" s="967"/>
      <c r="C72" s="968"/>
      <c r="D72" s="243" t="s">
        <v>122</v>
      </c>
      <c r="E72" s="247"/>
      <c r="F72" s="247"/>
      <c r="G72" s="247"/>
      <c r="H72" s="247"/>
      <c r="I72" s="247"/>
      <c r="J72" s="247"/>
      <c r="K72" s="247">
        <v>0.7</v>
      </c>
      <c r="L72" s="247">
        <v>0.7</v>
      </c>
      <c r="M72" s="247">
        <v>0.7</v>
      </c>
      <c r="N72" s="247"/>
      <c r="O72" s="247"/>
      <c r="P72" s="247"/>
      <c r="Q72" s="247"/>
      <c r="R72" s="247"/>
      <c r="S72" s="247"/>
      <c r="T72" s="247"/>
      <c r="U72" s="247"/>
      <c r="V72" s="247"/>
      <c r="W72" s="247"/>
      <c r="X72" s="247"/>
      <c r="Y72" s="247"/>
      <c r="Z72" s="247"/>
      <c r="AA72" s="247"/>
      <c r="AB72" s="247"/>
      <c r="AC72" s="247"/>
      <c r="AD72" s="247"/>
      <c r="AE72" s="247"/>
      <c r="AF72" s="247"/>
      <c r="AG72" s="247"/>
      <c r="AH72" s="247"/>
      <c r="AI72" s="247"/>
      <c r="AJ72" s="247"/>
      <c r="AK72" s="247"/>
      <c r="AL72" s="247"/>
      <c r="AM72" s="247"/>
      <c r="AN72" s="247"/>
      <c r="AO72" s="247"/>
      <c r="AP72" s="247"/>
      <c r="AQ72" s="247"/>
      <c r="AR72" s="247"/>
      <c r="AS72" s="247"/>
      <c r="AT72" s="247"/>
      <c r="AU72" s="247"/>
      <c r="AV72" s="247"/>
      <c r="AW72" s="247"/>
      <c r="AX72" s="247"/>
      <c r="AY72" s="247"/>
      <c r="AZ72" s="247"/>
      <c r="BA72" s="247"/>
      <c r="BB72" s="247"/>
      <c r="BC72" s="247"/>
      <c r="BD72" s="247"/>
      <c r="BE72" s="247"/>
      <c r="BF72" s="247"/>
      <c r="BG72" s="247"/>
      <c r="BH72" s="247"/>
      <c r="BI72" s="247"/>
      <c r="BJ72" s="247"/>
      <c r="BK72" s="247"/>
      <c r="BL72" s="247"/>
      <c r="BM72" s="247"/>
      <c r="BN72" s="247"/>
      <c r="BO72" s="247"/>
      <c r="BP72" s="247"/>
      <c r="BQ72" s="247"/>
      <c r="BR72" s="247"/>
      <c r="BS72" s="247"/>
      <c r="BT72" s="247"/>
      <c r="BU72" s="247"/>
      <c r="BV72" s="247"/>
      <c r="BW72" s="247"/>
      <c r="BX72" s="247"/>
      <c r="BY72" s="247"/>
      <c r="BZ72" s="247"/>
      <c r="CA72" s="247"/>
      <c r="CB72" s="247"/>
      <c r="CC72" s="247"/>
      <c r="CD72" s="247"/>
      <c r="CE72" s="247"/>
      <c r="CF72" s="247"/>
    </row>
    <row r="73" spans="1:84" ht="15" customHeight="1" thickBot="1" x14ac:dyDescent="0.35">
      <c r="A73" s="967"/>
      <c r="B73" s="967"/>
      <c r="C73" s="969"/>
      <c r="D73" s="244" t="s">
        <v>174</v>
      </c>
      <c r="E73" s="245">
        <f>+IF(E71="","",PROGRAMA!$I$13*E72*(((E72/PROGRAMA!$I$9)*(PROGRAMA!$I$12-PROGRAMA!$I$11)/2)+PROGRAMA!$I$11))</f>
        <v>0</v>
      </c>
      <c r="F73" s="245">
        <f>+IF(F71="","",PROGRAMA!$I$13*F72*(((F72/PROGRAMA!$I$9)*(PROGRAMA!$I$12-PROGRAMA!$I$11)/2)+PROGRAMA!$I$11))</f>
        <v>0</v>
      </c>
      <c r="G73" s="245">
        <f>+IF(G71="","",PROGRAMA!$I$13*G72*(((G72/PROGRAMA!$I$9)*(PROGRAMA!$I$12-PROGRAMA!$I$11)/2)+PROGRAMA!$I$11))</f>
        <v>0</v>
      </c>
      <c r="H73" s="245">
        <f>+IF(H71="","",PROGRAMA!$I$13*H72*(((H72/PROGRAMA!$I$9)*(PROGRAMA!$I$12-PROGRAMA!$I$11)/2)+PROGRAMA!$I$11))</f>
        <v>0</v>
      </c>
      <c r="I73" s="245">
        <f>+IF(I71="","",PROGRAMA!$I$13*I72*(((I72/PROGRAMA!$I$9)*(PROGRAMA!$I$12-PROGRAMA!$I$11)/2)+PROGRAMA!$I$11))</f>
        <v>0</v>
      </c>
      <c r="J73" s="245">
        <f>+IF(J71="","",PROGRAMA!$I$13*J72*(((J72/PROGRAMA!$I$9)*(PROGRAMA!$I$12-PROGRAMA!$I$11)/2)+PROGRAMA!$I$11))</f>
        <v>0</v>
      </c>
      <c r="K73" s="245">
        <f>+IF(K71="","",PROGRAMA!$I$13*K72*(((K72/PROGRAMA!$I$9)*(PROGRAMA!$I$12-PROGRAMA!$I$11)/2)+PROGRAMA!$I$11))</f>
        <v>2.5691431818181814</v>
      </c>
      <c r="L73" s="245">
        <f>+IF(L71="","",PROGRAMA!$I$13*L72*(((L72/PROGRAMA!$I$9)*(PROGRAMA!$I$12-PROGRAMA!$I$11)/2)+PROGRAMA!$I$11))</f>
        <v>2.5691431818181814</v>
      </c>
      <c r="M73" s="245">
        <f>+IF(M71="","",PROGRAMA!$I$13*M72*(((M72/PROGRAMA!$I$9)*(PROGRAMA!$I$12-PROGRAMA!$I$11)/2)+PROGRAMA!$I$11))</f>
        <v>2.5691431818181814</v>
      </c>
      <c r="N73" s="245">
        <f>+IF(N71="","",PROGRAMA!$I$13*N72*(((N72/PROGRAMA!$I$9)*(PROGRAMA!$I$12-PROGRAMA!$I$11)/2)+PROGRAMA!$I$11))</f>
        <v>0</v>
      </c>
      <c r="O73" s="245">
        <f>+IF(O71="","",PROGRAMA!$I$13*O72*(((O72/PROGRAMA!$I$9)*(PROGRAMA!$I$12-PROGRAMA!$I$11)/2)+PROGRAMA!$I$11))</f>
        <v>0</v>
      </c>
      <c r="P73" s="245">
        <f>+IF(P71="","",PROGRAMA!$I$13*P72*(((P72/PROGRAMA!$I$9)*(PROGRAMA!$I$12-PROGRAMA!$I$11)/2)+PROGRAMA!$I$11))</f>
        <v>0</v>
      </c>
      <c r="Q73" s="245">
        <f>+IF(Q71="","",PROGRAMA!$I$13*Q72*(((Q72/PROGRAMA!$I$9)*(PROGRAMA!$I$12-PROGRAMA!$I$11)/2)+PROGRAMA!$I$11))</f>
        <v>0</v>
      </c>
      <c r="R73" s="245">
        <f>+IF(R71="","",PROGRAMA!$I$13*R72*(((R72/PROGRAMA!$I$9)*(PROGRAMA!$I$12-PROGRAMA!$I$11)/2)+PROGRAMA!$I$11))</f>
        <v>0</v>
      </c>
      <c r="S73" s="245">
        <f>+IF(S71="","",PROGRAMA!$I$13*S72*(((S72/PROGRAMA!$I$9)*(PROGRAMA!$I$12-PROGRAMA!$I$11)/2)+PROGRAMA!$I$11))</f>
        <v>0</v>
      </c>
      <c r="T73" s="245">
        <f>+IF(T71="","",PROGRAMA!$I$13*T72*(((T72/PROGRAMA!$I$9)*(PROGRAMA!$I$12-PROGRAMA!$I$11)/2)+PROGRAMA!$I$11))</f>
        <v>0</v>
      </c>
      <c r="U73" s="245">
        <f>+IF(U71="","",PROGRAMA!$I$13*U72*(((U72/PROGRAMA!$I$9)*(PROGRAMA!$I$12-PROGRAMA!$I$11)/2)+PROGRAMA!$I$11))</f>
        <v>0</v>
      </c>
      <c r="V73" s="245">
        <f>+IF(V71="","",PROGRAMA!$I$13*V72*(((V72/PROGRAMA!$I$9)*(PROGRAMA!$I$12-PROGRAMA!$I$11)/2)+PROGRAMA!$I$11))</f>
        <v>0</v>
      </c>
      <c r="W73" s="245">
        <f>+IF(W71="","",PROGRAMA!$I$13*W72*(((W72/PROGRAMA!$I$9)*(PROGRAMA!$I$12-PROGRAMA!$I$11)/2)+PROGRAMA!$I$11))</f>
        <v>0</v>
      </c>
      <c r="X73" s="245">
        <f>+IF(X71="","",PROGRAMA!$I$13*X72*(((X72/PROGRAMA!$I$9)*(PROGRAMA!$I$12-PROGRAMA!$I$11)/2)+PROGRAMA!$I$11))</f>
        <v>0</v>
      </c>
      <c r="Y73" s="245">
        <f>+IF(Y71="","",PROGRAMA!$I$13*Y72*(((Y72/PROGRAMA!$I$9)*(PROGRAMA!$I$12-PROGRAMA!$I$11)/2)+PROGRAMA!$I$11))</f>
        <v>0</v>
      </c>
      <c r="Z73" s="245">
        <f>+IF(Z71="","",PROGRAMA!$I$13*Z72*(((Z72/PROGRAMA!$I$9)*(PROGRAMA!$I$12-PROGRAMA!$I$11)/2)+PROGRAMA!$I$11))</f>
        <v>0</v>
      </c>
      <c r="AA73" s="245">
        <f>+IF(AA71="","",PROGRAMA!$I$13*AA72*(((AA72/PROGRAMA!$I$9)*(PROGRAMA!$I$12-PROGRAMA!$I$11)/2)+PROGRAMA!$I$11))</f>
        <v>0</v>
      </c>
      <c r="AB73" s="245">
        <f>+IF(AB71="","",PROGRAMA!$I$13*AB72*(((AB72/PROGRAMA!$I$9)*(PROGRAMA!$I$12-PROGRAMA!$I$11)/2)+PROGRAMA!$I$11))</f>
        <v>0</v>
      </c>
      <c r="AC73" s="245">
        <f>+IF(AC71="","",PROGRAMA!$I$13*AC72*(((AC72/PROGRAMA!$I$9)*(PROGRAMA!$I$12-PROGRAMA!$I$11)/2)+PROGRAMA!$I$11))</f>
        <v>0</v>
      </c>
      <c r="AD73" s="245">
        <f>+IF(AD71="","",PROGRAMA!$I$13*AD72*(((AD72/PROGRAMA!$I$9)*(PROGRAMA!$I$12-PROGRAMA!$I$11)/2)+PROGRAMA!$I$11))</f>
        <v>0</v>
      </c>
      <c r="AE73" s="245">
        <f>+IF(AE71="","",PROGRAMA!$I$13*AE72*(((AE72/PROGRAMA!$I$9)*(PROGRAMA!$I$12-PROGRAMA!$I$11)/2)+PROGRAMA!$I$11))</f>
        <v>0</v>
      </c>
      <c r="AF73" s="245">
        <f>+IF(AF71="","",PROGRAMA!$I$13*AF72*(((AF72/PROGRAMA!$I$9)*(PROGRAMA!$I$12-PROGRAMA!$I$11)/2)+PROGRAMA!$I$11))</f>
        <v>0</v>
      </c>
      <c r="AG73" s="245">
        <f>+IF(AG71="","",PROGRAMA!$I$13*AG72*(((AG72/PROGRAMA!$I$9)*(PROGRAMA!$I$12-PROGRAMA!$I$11)/2)+PROGRAMA!$I$11))</f>
        <v>0</v>
      </c>
      <c r="AH73" s="245">
        <f>+IF(AH71="","",PROGRAMA!$I$13*AH72*(((AH72/PROGRAMA!$I$9)*(PROGRAMA!$I$12-PROGRAMA!$I$11)/2)+PROGRAMA!$I$11))</f>
        <v>0</v>
      </c>
      <c r="AI73" s="245">
        <f>+IF(AI71="","",PROGRAMA!$I$13*AI72*(((AI72/PROGRAMA!$I$9)*(PROGRAMA!$I$12-PROGRAMA!$I$11)/2)+PROGRAMA!$I$11))</f>
        <v>0</v>
      </c>
      <c r="AJ73" s="245">
        <f>+IF(AJ71="","",PROGRAMA!$I$13*AJ72*(((AJ72/PROGRAMA!$I$9)*(PROGRAMA!$I$12-PROGRAMA!$I$11)/2)+PROGRAMA!$I$11))</f>
        <v>0</v>
      </c>
      <c r="AK73" s="245">
        <f>+IF(AK71="","",PROGRAMA!$I$13*AK72*(((AK72/PROGRAMA!$I$9)*(PROGRAMA!$I$12-PROGRAMA!$I$11)/2)+PROGRAMA!$I$11))</f>
        <v>0</v>
      </c>
      <c r="AL73" s="245">
        <f>+IF(AL71="","",PROGRAMA!$I$13*AL72*(((AL72/PROGRAMA!$I$9)*(PROGRAMA!$I$12-PROGRAMA!$I$11)/2)+PROGRAMA!$I$11))</f>
        <v>0</v>
      </c>
      <c r="AM73" s="245">
        <f>+IF(AM71="","",PROGRAMA!$I$13*AM72*(((AM72/PROGRAMA!$I$9)*(PROGRAMA!$I$12-PROGRAMA!$I$11)/2)+PROGRAMA!$I$11))</f>
        <v>0</v>
      </c>
      <c r="AN73" s="245">
        <f>+IF(AN71="","",PROGRAMA!$I$13*AN72*(((AN72/PROGRAMA!$I$9)*(PROGRAMA!$I$12-PROGRAMA!$I$11)/2)+PROGRAMA!$I$11))</f>
        <v>0</v>
      </c>
      <c r="AO73" s="245">
        <f>+IF(AO71="","",PROGRAMA!$I$13*AO72*(((AO72/PROGRAMA!$I$9)*(PROGRAMA!$I$12-PROGRAMA!$I$11)/2)+PROGRAMA!$I$11))</f>
        <v>0</v>
      </c>
      <c r="AP73" s="245">
        <f>+IF(AP71="","",PROGRAMA!$I$13*AP72*(((AP72/PROGRAMA!$I$9)*(PROGRAMA!$I$12-PROGRAMA!$I$11)/2)+PROGRAMA!$I$11))</f>
        <v>0</v>
      </c>
      <c r="AQ73" s="245">
        <f>+IF(AQ71="","",PROGRAMA!$I$13*AQ72*(((AQ72/PROGRAMA!$I$9)*(PROGRAMA!$I$12-PROGRAMA!$I$11)/2)+PROGRAMA!$I$11))</f>
        <v>0</v>
      </c>
      <c r="AR73" s="245">
        <f>+IF(AR71="","",PROGRAMA!$I$13*AR72*(((AR72/PROGRAMA!$I$9)*(PROGRAMA!$I$12-PROGRAMA!$I$11)/2)+PROGRAMA!$I$11))</f>
        <v>0</v>
      </c>
      <c r="AS73" s="245">
        <f>+IF(AS71="","",PROGRAMA!$I$13*AS72*(((AS72/PROGRAMA!$I$9)*(PROGRAMA!$I$12-PROGRAMA!$I$11)/2)+PROGRAMA!$I$11))</f>
        <v>0</v>
      </c>
      <c r="AT73" s="245">
        <f>+IF(AT71="","",PROGRAMA!$I$13*AT72*(((AT72/PROGRAMA!$I$9)*(PROGRAMA!$I$12-PROGRAMA!$I$11)/2)+PROGRAMA!$I$11))</f>
        <v>0</v>
      </c>
      <c r="AU73" s="245">
        <f>+IF(AU71="","",PROGRAMA!$I$13*AU72*(((AU72/PROGRAMA!$I$9)*(PROGRAMA!$I$12-PROGRAMA!$I$11)/2)+PROGRAMA!$I$11))</f>
        <v>0</v>
      </c>
      <c r="AV73" s="245">
        <f>+IF(AV71="","",PROGRAMA!$I$13*AV72*(((AV72/PROGRAMA!$I$9)*(PROGRAMA!$I$12-PROGRAMA!$I$11)/2)+PROGRAMA!$I$11))</f>
        <v>0</v>
      </c>
      <c r="AW73" s="245">
        <f>+IF(AW71="","",PROGRAMA!$I$13*AW72*(((AW72/PROGRAMA!$I$9)*(PROGRAMA!$I$12-PROGRAMA!$I$11)/2)+PROGRAMA!$I$11))</f>
        <v>0</v>
      </c>
      <c r="AX73" s="245">
        <f>+IF(AX71="","",PROGRAMA!$I$13*AX72*(((AX72/PROGRAMA!$I$9)*(PROGRAMA!$I$12-PROGRAMA!$I$11)/2)+PROGRAMA!$I$11))</f>
        <v>0</v>
      </c>
      <c r="AY73" s="245">
        <f>+IF(AY71="","",PROGRAMA!$I$13*AY72*(((AY72/PROGRAMA!$I$9)*(PROGRAMA!$I$12-PROGRAMA!$I$11)/2)+PROGRAMA!$I$11))</f>
        <v>0</v>
      </c>
      <c r="AZ73" s="245">
        <f>+IF(AZ71="","",PROGRAMA!$I$13*AZ72*(((AZ72/PROGRAMA!$I$9)*(PROGRAMA!$I$12-PROGRAMA!$I$11)/2)+PROGRAMA!$I$11))</f>
        <v>0</v>
      </c>
      <c r="BA73" s="245">
        <f>+IF(BA71="","",PROGRAMA!$I$13*BA72*(((BA72/PROGRAMA!$I$9)*(PROGRAMA!$I$12-PROGRAMA!$I$11)/2)+PROGRAMA!$I$11))</f>
        <v>0</v>
      </c>
      <c r="BB73" s="245">
        <f>+IF(BB71="","",PROGRAMA!$I$13*BB72*(((BB72/PROGRAMA!$I$9)*(PROGRAMA!$I$12-PROGRAMA!$I$11)/2)+PROGRAMA!$I$11))</f>
        <v>0</v>
      </c>
      <c r="BC73" s="245">
        <f>+IF(BC71="","",PROGRAMA!$I$13*BC72*(((BC72/PROGRAMA!$I$9)*(PROGRAMA!$I$12-PROGRAMA!$I$11)/2)+PROGRAMA!$I$11))</f>
        <v>0</v>
      </c>
      <c r="BD73" s="245">
        <f>+IF(BD71="","",PROGRAMA!$I$13*BD72*(((BD72/PROGRAMA!$I$9)*(PROGRAMA!$I$12-PROGRAMA!$I$11)/2)+PROGRAMA!$I$11))</f>
        <v>0</v>
      </c>
      <c r="BE73" s="245">
        <f>+IF(BE71="","",PROGRAMA!$I$13*BE72*(((BE72/PROGRAMA!$I$9)*(PROGRAMA!$I$12-PROGRAMA!$I$11)/2)+PROGRAMA!$I$11))</f>
        <v>0</v>
      </c>
      <c r="BF73" s="245">
        <f>+IF(BF71="","",PROGRAMA!$I$13*BF72*(((BF72/PROGRAMA!$I$9)*(PROGRAMA!$I$12-PROGRAMA!$I$11)/2)+PROGRAMA!$I$11))</f>
        <v>0</v>
      </c>
      <c r="BG73" s="245">
        <f>+IF(BG71="","",PROGRAMA!$I$13*BG72*(((BG72/PROGRAMA!$I$9)*(PROGRAMA!$I$12-PROGRAMA!$I$11)/2)+PROGRAMA!$I$11))</f>
        <v>0</v>
      </c>
      <c r="BH73" s="245">
        <f>+IF(BH71="","",PROGRAMA!$I$13*BH72*(((BH72/PROGRAMA!$I$9)*(PROGRAMA!$I$12-PROGRAMA!$I$11)/2)+PROGRAMA!$I$11))</f>
        <v>0</v>
      </c>
      <c r="BI73" s="245">
        <f>+IF(BI71="","",PROGRAMA!$I$13*BI72*(((BI72/PROGRAMA!$I$9)*(PROGRAMA!$I$12-PROGRAMA!$I$11)/2)+PROGRAMA!$I$11))</f>
        <v>0</v>
      </c>
      <c r="BJ73" s="245">
        <f>+IF(BJ71="","",PROGRAMA!$I$13*BJ72*(((BJ72/PROGRAMA!$I$9)*(PROGRAMA!$I$12-PROGRAMA!$I$11)/2)+PROGRAMA!$I$11))</f>
        <v>0</v>
      </c>
      <c r="BK73" s="245">
        <f>+IF(BK71="","",PROGRAMA!$I$13*BK72*(((BK72/PROGRAMA!$I$9)*(PROGRAMA!$I$12-PROGRAMA!$I$11)/2)+PROGRAMA!$I$11))</f>
        <v>0</v>
      </c>
      <c r="BL73" s="245">
        <f>+IF(BL71="","",PROGRAMA!$I$13*BL72*(((BL72/PROGRAMA!$I$9)*(PROGRAMA!$I$12-PROGRAMA!$I$11)/2)+PROGRAMA!$I$11))</f>
        <v>0</v>
      </c>
      <c r="BM73" s="245">
        <f>+IF(BM71="","",PROGRAMA!$I$13*BM72*(((BM72/PROGRAMA!$I$9)*(PROGRAMA!$I$12-PROGRAMA!$I$11)/2)+PROGRAMA!$I$11))</f>
        <v>0</v>
      </c>
      <c r="BN73" s="245">
        <f>+IF(BN71="","",PROGRAMA!$I$13*BN72*(((BN72/PROGRAMA!$I$9)*(PROGRAMA!$I$12-PROGRAMA!$I$11)/2)+PROGRAMA!$I$11))</f>
        <v>0</v>
      </c>
      <c r="BO73" s="245">
        <f>+IF(BO71="","",PROGRAMA!$I$13*BO72*(((BO72/PROGRAMA!$I$9)*(PROGRAMA!$I$12-PROGRAMA!$I$11)/2)+PROGRAMA!$I$11))</f>
        <v>0</v>
      </c>
      <c r="BP73" s="245">
        <f>+IF(BP71="","",PROGRAMA!$I$13*BP72*(((BP72/PROGRAMA!$I$9)*(PROGRAMA!$I$12-PROGRAMA!$I$11)/2)+PROGRAMA!$I$11))</f>
        <v>0</v>
      </c>
      <c r="BQ73" s="245">
        <f>+IF(BQ71="","",PROGRAMA!$I$13*BQ72*(((BQ72/PROGRAMA!$I$9)*(PROGRAMA!$I$12-PROGRAMA!$I$11)/2)+PROGRAMA!$I$11))</f>
        <v>0</v>
      </c>
      <c r="BR73" s="245">
        <f>+IF(BR71="","",PROGRAMA!$I$13*BR72*(((BR72/PROGRAMA!$I$9)*(PROGRAMA!$I$12-PROGRAMA!$I$11)/2)+PROGRAMA!$I$11))</f>
        <v>0</v>
      </c>
      <c r="BS73" s="245">
        <f>+IF(BS71="","",PROGRAMA!$I$13*BS72*(((BS72/PROGRAMA!$I$9)*(PROGRAMA!$I$12-PROGRAMA!$I$11)/2)+PROGRAMA!$I$11))</f>
        <v>0</v>
      </c>
      <c r="BT73" s="245">
        <f>+IF(BT71="","",PROGRAMA!$I$13*BT72*(((BT72/PROGRAMA!$I$9)*(PROGRAMA!$I$12-PROGRAMA!$I$11)/2)+PROGRAMA!$I$11))</f>
        <v>0</v>
      </c>
      <c r="BU73" s="245">
        <f>+IF(BU71="","",PROGRAMA!$I$13*BU72*(((BU72/PROGRAMA!$I$9)*(PROGRAMA!$I$12-PROGRAMA!$I$11)/2)+PROGRAMA!$I$11))</f>
        <v>0</v>
      </c>
      <c r="BV73" s="245">
        <f>+IF(BV71="","",PROGRAMA!$I$13*BV72*(((BV72/PROGRAMA!$I$9)*(PROGRAMA!$I$12-PROGRAMA!$I$11)/2)+PROGRAMA!$I$11))</f>
        <v>0</v>
      </c>
      <c r="BW73" s="245">
        <f>+IF(BW71="","",PROGRAMA!$I$13*BW72*(((BW72/PROGRAMA!$I$9)*(PROGRAMA!$I$12-PROGRAMA!$I$11)/2)+PROGRAMA!$I$11))</f>
        <v>0</v>
      </c>
      <c r="BX73" s="245">
        <f>+IF(BX71="","",PROGRAMA!$I$13*BX72*(((BX72/PROGRAMA!$I$9)*(PROGRAMA!$I$12-PROGRAMA!$I$11)/2)+PROGRAMA!$I$11))</f>
        <v>0</v>
      </c>
      <c r="BY73" s="245">
        <f>+IF(BY71="","",PROGRAMA!$I$13*BY72*(((BY72/PROGRAMA!$I$9)*(PROGRAMA!$I$12-PROGRAMA!$I$11)/2)+PROGRAMA!$I$11))</f>
        <v>0</v>
      </c>
      <c r="BZ73" s="245">
        <f>+IF(BZ71="","",PROGRAMA!$I$13*BZ72*(((BZ72/PROGRAMA!$I$9)*(PROGRAMA!$I$12-PROGRAMA!$I$11)/2)+PROGRAMA!$I$11))</f>
        <v>0</v>
      </c>
      <c r="CA73" s="245">
        <f>+IF(CA71="","",PROGRAMA!$I$13*CA72*(((CA72/PROGRAMA!$I$9)*(PROGRAMA!$I$12-PROGRAMA!$I$11)/2)+PROGRAMA!$I$11))</f>
        <v>0</v>
      </c>
      <c r="CB73" s="245">
        <f>+IF(CB71="","",PROGRAMA!$I$13*CB72*(((CB72/PROGRAMA!$I$9)*(PROGRAMA!$I$12-PROGRAMA!$I$11)/2)+PROGRAMA!$I$11))</f>
        <v>0</v>
      </c>
      <c r="CC73" s="245">
        <f>+IF(CC71="","",PROGRAMA!$I$13*CC72*(((CC72/PROGRAMA!$I$9)*(PROGRAMA!$I$12-PROGRAMA!$I$11)/2)+PROGRAMA!$I$11))</f>
        <v>0</v>
      </c>
      <c r="CD73" s="245">
        <f>+IF(CD71="","",PROGRAMA!$I$13*CD72*(((CD72/PROGRAMA!$I$9)*(PROGRAMA!$I$12-PROGRAMA!$I$11)/2)+PROGRAMA!$I$11))</f>
        <v>0</v>
      </c>
      <c r="CE73" s="245">
        <f>+IF(CE71="","",PROGRAMA!$I$13*CE72*(((CE72/PROGRAMA!$I$9)*(PROGRAMA!$I$12-PROGRAMA!$I$11)/2)+PROGRAMA!$I$11))</f>
        <v>0</v>
      </c>
      <c r="CF73" s="245">
        <f>+IF(CF71="","",PROGRAMA!$I$13*CF72*(((CF72/PROGRAMA!$I$9)*(PROGRAMA!$I$12-PROGRAMA!$I$11)/2)+PROGRAMA!$I$11))</f>
        <v>0</v>
      </c>
    </row>
    <row r="74" spans="1:84" ht="15" customHeight="1" thickTop="1" thickBot="1" x14ac:dyDescent="0.35">
      <c r="A74" s="967" t="s">
        <v>265</v>
      </c>
      <c r="B74" s="967" t="s">
        <v>255</v>
      </c>
      <c r="C74" s="970" t="str">
        <f>+IF($B$55='Base Datos'!$V$21,B74,A74)</f>
        <v>Contenedor 4</v>
      </c>
      <c r="D74" s="241" t="s">
        <v>266</v>
      </c>
      <c r="E74" s="261"/>
      <c r="F74" s="261"/>
      <c r="G74" s="261"/>
      <c r="H74" s="261"/>
      <c r="I74" s="261"/>
      <c r="J74" s="261"/>
      <c r="K74" s="261"/>
      <c r="L74" s="261">
        <v>1880</v>
      </c>
      <c r="M74" s="261">
        <v>1870</v>
      </c>
      <c r="N74" s="261"/>
      <c r="O74" s="261"/>
      <c r="P74" s="261"/>
      <c r="Q74" s="261"/>
      <c r="R74" s="261"/>
      <c r="S74" s="261"/>
      <c r="T74" s="261"/>
      <c r="U74" s="261"/>
      <c r="V74" s="261"/>
      <c r="W74" s="261"/>
      <c r="X74" s="261"/>
      <c r="Y74" s="261"/>
      <c r="Z74" s="261"/>
      <c r="AA74" s="261"/>
      <c r="AB74" s="261"/>
      <c r="AC74" s="261"/>
      <c r="AD74" s="261"/>
      <c r="AE74" s="261"/>
      <c r="AF74" s="261"/>
      <c r="AG74" s="261"/>
      <c r="AH74" s="261"/>
      <c r="AI74" s="261"/>
      <c r="AJ74" s="261"/>
      <c r="AK74" s="261"/>
      <c r="AL74" s="261"/>
      <c r="AM74" s="261"/>
      <c r="AN74" s="261"/>
      <c r="AO74" s="261"/>
      <c r="AP74" s="261"/>
      <c r="AQ74" s="261"/>
      <c r="AR74" s="261"/>
      <c r="AS74" s="261"/>
      <c r="AT74" s="261"/>
      <c r="AU74" s="261"/>
      <c r="AV74" s="261"/>
      <c r="AW74" s="261"/>
      <c r="AX74" s="261"/>
      <c r="AY74" s="261"/>
      <c r="AZ74" s="261"/>
      <c r="BA74" s="261"/>
      <c r="BB74" s="261"/>
      <c r="BC74" s="261"/>
      <c r="BD74" s="261"/>
      <c r="BE74" s="261"/>
      <c r="BF74" s="261"/>
      <c r="BG74" s="261"/>
      <c r="BH74" s="261"/>
      <c r="BI74" s="261"/>
      <c r="BJ74" s="261"/>
      <c r="BK74" s="261"/>
      <c r="BL74" s="261"/>
      <c r="BM74" s="261"/>
      <c r="BN74" s="261"/>
      <c r="BO74" s="261"/>
      <c r="BP74" s="261"/>
      <c r="BQ74" s="261"/>
      <c r="BR74" s="261"/>
      <c r="BS74" s="261"/>
      <c r="BT74" s="261"/>
      <c r="BU74" s="261"/>
      <c r="BV74" s="261"/>
      <c r="BW74" s="261"/>
      <c r="BX74" s="261"/>
      <c r="BY74" s="261"/>
      <c r="BZ74" s="261"/>
      <c r="CA74" s="261"/>
      <c r="CB74" s="261"/>
      <c r="CC74" s="261"/>
      <c r="CD74" s="261"/>
      <c r="CE74" s="261"/>
      <c r="CF74" s="261"/>
    </row>
    <row r="75" spans="1:84" ht="15" customHeight="1" thickBot="1" x14ac:dyDescent="0.35">
      <c r="A75" s="967"/>
      <c r="B75" s="967"/>
      <c r="C75" s="968"/>
      <c r="D75" s="242" t="s">
        <v>165</v>
      </c>
      <c r="E75" s="261"/>
      <c r="F75" s="261"/>
      <c r="G75" s="261"/>
      <c r="H75" s="261"/>
      <c r="I75" s="261"/>
      <c r="J75" s="261"/>
      <c r="K75" s="261"/>
      <c r="L75" s="261">
        <v>8</v>
      </c>
      <c r="M75" s="261">
        <v>8</v>
      </c>
      <c r="N75" s="261"/>
      <c r="O75" s="261"/>
      <c r="P75" s="261"/>
      <c r="Q75" s="261"/>
      <c r="R75" s="261"/>
      <c r="S75" s="261"/>
      <c r="T75" s="261"/>
      <c r="U75" s="261"/>
      <c r="V75" s="261"/>
      <c r="W75" s="261"/>
      <c r="X75" s="261"/>
      <c r="Y75" s="261"/>
      <c r="Z75" s="261"/>
      <c r="AA75" s="261"/>
      <c r="AB75" s="261"/>
      <c r="AC75" s="261"/>
      <c r="AD75" s="261"/>
      <c r="AE75" s="261"/>
      <c r="AF75" s="261"/>
      <c r="AG75" s="261"/>
      <c r="AH75" s="261"/>
      <c r="AI75" s="261"/>
      <c r="AJ75" s="261"/>
      <c r="AK75" s="261"/>
      <c r="AL75" s="261"/>
      <c r="AM75" s="261"/>
      <c r="AN75" s="261"/>
      <c r="AO75" s="261"/>
      <c r="AP75" s="261"/>
      <c r="AQ75" s="261"/>
      <c r="AR75" s="261"/>
      <c r="AS75" s="261"/>
      <c r="AT75" s="261"/>
      <c r="AU75" s="261"/>
      <c r="AV75" s="261"/>
      <c r="AW75" s="261"/>
      <c r="AX75" s="261"/>
      <c r="AY75" s="261"/>
      <c r="AZ75" s="261"/>
      <c r="BA75" s="261"/>
      <c r="BB75" s="261"/>
      <c r="BC75" s="261"/>
      <c r="BD75" s="261"/>
      <c r="BE75" s="261"/>
      <c r="BF75" s="261"/>
      <c r="BG75" s="261"/>
      <c r="BH75" s="261"/>
      <c r="BI75" s="261"/>
      <c r="BJ75" s="261"/>
      <c r="BK75" s="261"/>
      <c r="BL75" s="261"/>
      <c r="BM75" s="261"/>
      <c r="BN75" s="261"/>
      <c r="BO75" s="261"/>
      <c r="BP75" s="261"/>
      <c r="BQ75" s="261"/>
      <c r="BR75" s="261"/>
      <c r="BS75" s="261"/>
      <c r="BT75" s="261"/>
      <c r="BU75" s="261"/>
      <c r="BV75" s="261"/>
      <c r="BW75" s="261"/>
      <c r="BX75" s="261"/>
      <c r="BY75" s="261"/>
      <c r="BZ75" s="261"/>
      <c r="CA75" s="261"/>
      <c r="CB75" s="261"/>
      <c r="CC75" s="261"/>
      <c r="CD75" s="261"/>
      <c r="CE75" s="261"/>
      <c r="CF75" s="261"/>
    </row>
    <row r="76" spans="1:84" ht="15" customHeight="1" thickBot="1" x14ac:dyDescent="0.35">
      <c r="A76" s="967"/>
      <c r="B76" s="967"/>
      <c r="C76" s="968"/>
      <c r="D76" s="242" t="s">
        <v>134</v>
      </c>
      <c r="E76" s="247"/>
      <c r="F76" s="247"/>
      <c r="G76" s="247"/>
      <c r="H76" s="247"/>
      <c r="I76" s="247"/>
      <c r="J76" s="247"/>
      <c r="K76" s="247"/>
      <c r="L76" s="247">
        <v>31</v>
      </c>
      <c r="M76" s="247">
        <v>35</v>
      </c>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row>
    <row r="77" spans="1:84" ht="15" customHeight="1" thickBot="1" x14ac:dyDescent="0.35">
      <c r="A77" s="967"/>
      <c r="B77" s="967"/>
      <c r="C77" s="968"/>
      <c r="D77" s="242" t="s">
        <v>133</v>
      </c>
      <c r="E77" s="197">
        <f>IF(SUM(E75:E76)=0,0,100-E75-E76)</f>
        <v>0</v>
      </c>
      <c r="F77" s="197">
        <f t="shared" ref="F77:BQ77" si="58">IF(SUM(F75:F76)=0,0,100-F75-F76)</f>
        <v>0</v>
      </c>
      <c r="G77" s="197">
        <f t="shared" si="58"/>
        <v>0</v>
      </c>
      <c r="H77" s="197">
        <f t="shared" si="58"/>
        <v>0</v>
      </c>
      <c r="I77" s="197">
        <f t="shared" si="58"/>
        <v>0</v>
      </c>
      <c r="J77" s="197">
        <f t="shared" si="58"/>
        <v>0</v>
      </c>
      <c r="K77" s="197">
        <f t="shared" si="58"/>
        <v>0</v>
      </c>
      <c r="L77" s="197">
        <f t="shared" si="58"/>
        <v>61</v>
      </c>
      <c r="M77" s="197">
        <f t="shared" si="58"/>
        <v>57</v>
      </c>
      <c r="N77" s="197">
        <f t="shared" si="58"/>
        <v>0</v>
      </c>
      <c r="O77" s="197">
        <f t="shared" si="58"/>
        <v>0</v>
      </c>
      <c r="P77" s="197">
        <f t="shared" si="58"/>
        <v>0</v>
      </c>
      <c r="Q77" s="197">
        <f t="shared" si="58"/>
        <v>0</v>
      </c>
      <c r="R77" s="197">
        <f t="shared" si="58"/>
        <v>0</v>
      </c>
      <c r="S77" s="197">
        <f t="shared" si="58"/>
        <v>0</v>
      </c>
      <c r="T77" s="197">
        <f t="shared" si="58"/>
        <v>0</v>
      </c>
      <c r="U77" s="197">
        <f t="shared" si="58"/>
        <v>0</v>
      </c>
      <c r="V77" s="197">
        <f t="shared" si="58"/>
        <v>0</v>
      </c>
      <c r="W77" s="197">
        <f t="shared" si="58"/>
        <v>0</v>
      </c>
      <c r="X77" s="197">
        <f t="shared" si="58"/>
        <v>0</v>
      </c>
      <c r="Y77" s="197">
        <f t="shared" si="58"/>
        <v>0</v>
      </c>
      <c r="Z77" s="197">
        <f t="shared" si="58"/>
        <v>0</v>
      </c>
      <c r="AA77" s="197">
        <f t="shared" si="58"/>
        <v>0</v>
      </c>
      <c r="AB77" s="197">
        <f t="shared" si="58"/>
        <v>0</v>
      </c>
      <c r="AC77" s="197">
        <f t="shared" si="58"/>
        <v>0</v>
      </c>
      <c r="AD77" s="197">
        <f t="shared" si="58"/>
        <v>0</v>
      </c>
      <c r="AE77" s="197">
        <f t="shared" si="58"/>
        <v>0</v>
      </c>
      <c r="AF77" s="197">
        <f t="shared" si="58"/>
        <v>0</v>
      </c>
      <c r="AG77" s="197">
        <f t="shared" si="58"/>
        <v>0</v>
      </c>
      <c r="AH77" s="197">
        <f t="shared" si="58"/>
        <v>0</v>
      </c>
      <c r="AI77" s="197">
        <f t="shared" si="58"/>
        <v>0</v>
      </c>
      <c r="AJ77" s="197">
        <f t="shared" si="58"/>
        <v>0</v>
      </c>
      <c r="AK77" s="197">
        <f t="shared" si="58"/>
        <v>0</v>
      </c>
      <c r="AL77" s="197">
        <f t="shared" si="58"/>
        <v>0</v>
      </c>
      <c r="AM77" s="197">
        <f t="shared" si="58"/>
        <v>0</v>
      </c>
      <c r="AN77" s="197">
        <f t="shared" si="58"/>
        <v>0</v>
      </c>
      <c r="AO77" s="197">
        <f t="shared" si="58"/>
        <v>0</v>
      </c>
      <c r="AP77" s="197">
        <f t="shared" si="58"/>
        <v>0</v>
      </c>
      <c r="AQ77" s="197">
        <f t="shared" si="58"/>
        <v>0</v>
      </c>
      <c r="AR77" s="197">
        <f t="shared" si="58"/>
        <v>0</v>
      </c>
      <c r="AS77" s="197">
        <f t="shared" si="58"/>
        <v>0</v>
      </c>
      <c r="AT77" s="197">
        <f t="shared" si="58"/>
        <v>0</v>
      </c>
      <c r="AU77" s="197">
        <f t="shared" si="58"/>
        <v>0</v>
      </c>
      <c r="AV77" s="197">
        <f t="shared" si="58"/>
        <v>0</v>
      </c>
      <c r="AW77" s="197">
        <f t="shared" si="58"/>
        <v>0</v>
      </c>
      <c r="AX77" s="197">
        <f t="shared" si="58"/>
        <v>0</v>
      </c>
      <c r="AY77" s="197">
        <f t="shared" si="58"/>
        <v>0</v>
      </c>
      <c r="AZ77" s="197">
        <f t="shared" si="58"/>
        <v>0</v>
      </c>
      <c r="BA77" s="197">
        <f t="shared" si="58"/>
        <v>0</v>
      </c>
      <c r="BB77" s="197">
        <f t="shared" si="58"/>
        <v>0</v>
      </c>
      <c r="BC77" s="197">
        <f t="shared" si="58"/>
        <v>0</v>
      </c>
      <c r="BD77" s="197">
        <f t="shared" si="58"/>
        <v>0</v>
      </c>
      <c r="BE77" s="197">
        <f t="shared" si="58"/>
        <v>0</v>
      </c>
      <c r="BF77" s="197">
        <f t="shared" si="58"/>
        <v>0</v>
      </c>
      <c r="BG77" s="197">
        <f t="shared" si="58"/>
        <v>0</v>
      </c>
      <c r="BH77" s="197">
        <f t="shared" si="58"/>
        <v>0</v>
      </c>
      <c r="BI77" s="197">
        <f t="shared" si="58"/>
        <v>0</v>
      </c>
      <c r="BJ77" s="197">
        <f t="shared" si="58"/>
        <v>0</v>
      </c>
      <c r="BK77" s="197">
        <f t="shared" si="58"/>
        <v>0</v>
      </c>
      <c r="BL77" s="197">
        <f t="shared" si="58"/>
        <v>0</v>
      </c>
      <c r="BM77" s="197">
        <f t="shared" si="58"/>
        <v>0</v>
      </c>
      <c r="BN77" s="197">
        <f t="shared" si="58"/>
        <v>0</v>
      </c>
      <c r="BO77" s="197">
        <f t="shared" si="58"/>
        <v>0</v>
      </c>
      <c r="BP77" s="197">
        <f t="shared" si="58"/>
        <v>0</v>
      </c>
      <c r="BQ77" s="197">
        <f t="shared" si="58"/>
        <v>0</v>
      </c>
      <c r="BR77" s="197">
        <f t="shared" ref="BR77:CF77" si="59">IF(SUM(BR75:BR76)=0,0,100-BR75-BR76)</f>
        <v>0</v>
      </c>
      <c r="BS77" s="197">
        <f t="shared" si="59"/>
        <v>0</v>
      </c>
      <c r="BT77" s="197">
        <f t="shared" si="59"/>
        <v>0</v>
      </c>
      <c r="BU77" s="197">
        <f t="shared" si="59"/>
        <v>0</v>
      </c>
      <c r="BV77" s="197">
        <f t="shared" si="59"/>
        <v>0</v>
      </c>
      <c r="BW77" s="197">
        <f t="shared" si="59"/>
        <v>0</v>
      </c>
      <c r="BX77" s="197">
        <f t="shared" si="59"/>
        <v>0</v>
      </c>
      <c r="BY77" s="197">
        <f t="shared" si="59"/>
        <v>0</v>
      </c>
      <c r="BZ77" s="197">
        <f t="shared" si="59"/>
        <v>0</v>
      </c>
      <c r="CA77" s="197">
        <f t="shared" si="59"/>
        <v>0</v>
      </c>
      <c r="CB77" s="197">
        <f t="shared" si="59"/>
        <v>0</v>
      </c>
      <c r="CC77" s="197">
        <f t="shared" si="59"/>
        <v>0</v>
      </c>
      <c r="CD77" s="197">
        <f t="shared" si="59"/>
        <v>0</v>
      </c>
      <c r="CE77" s="197">
        <f t="shared" si="59"/>
        <v>0</v>
      </c>
      <c r="CF77" s="197">
        <f t="shared" si="59"/>
        <v>0</v>
      </c>
    </row>
    <row r="78" spans="1:84" ht="15" customHeight="1" thickBot="1" x14ac:dyDescent="0.35">
      <c r="A78" s="967"/>
      <c r="B78" s="967"/>
      <c r="C78" s="968"/>
      <c r="D78" s="243" t="s">
        <v>122</v>
      </c>
      <c r="E78" s="247"/>
      <c r="F78" s="247"/>
      <c r="G78" s="247"/>
      <c r="H78" s="247"/>
      <c r="I78" s="247"/>
      <c r="J78" s="247"/>
      <c r="K78" s="247"/>
      <c r="L78" s="247">
        <v>0.7</v>
      </c>
      <c r="M78" s="247">
        <v>0.5</v>
      </c>
      <c r="N78" s="247"/>
      <c r="O78" s="247"/>
      <c r="P78" s="247"/>
      <c r="Q78" s="247"/>
      <c r="R78" s="247"/>
      <c r="S78" s="247"/>
      <c r="T78" s="247"/>
      <c r="U78" s="247"/>
      <c r="V78" s="247"/>
      <c r="W78" s="247"/>
      <c r="X78" s="247"/>
      <c r="Y78" s="247"/>
      <c r="Z78" s="247"/>
      <c r="AA78" s="247"/>
      <c r="AB78" s="247"/>
      <c r="AC78" s="247"/>
      <c r="AD78" s="247"/>
      <c r="AE78" s="247"/>
      <c r="AF78" s="247"/>
      <c r="AG78" s="247"/>
      <c r="AH78" s="247"/>
      <c r="AI78" s="247"/>
      <c r="AJ78" s="247"/>
      <c r="AK78" s="247"/>
      <c r="AL78" s="247"/>
      <c r="AM78" s="247"/>
      <c r="AN78" s="247"/>
      <c r="AO78" s="247"/>
      <c r="AP78" s="247"/>
      <c r="AQ78" s="247"/>
      <c r="AR78" s="247"/>
      <c r="AS78" s="247"/>
      <c r="AT78" s="247"/>
      <c r="AU78" s="247"/>
      <c r="AV78" s="247"/>
      <c r="AW78" s="247"/>
      <c r="AX78" s="247"/>
      <c r="AY78" s="247"/>
      <c r="AZ78" s="247"/>
      <c r="BA78" s="247"/>
      <c r="BB78" s="247"/>
      <c r="BC78" s="247"/>
      <c r="BD78" s="247"/>
      <c r="BE78" s="247"/>
      <c r="BF78" s="247"/>
      <c r="BG78" s="247"/>
      <c r="BH78" s="247"/>
      <c r="BI78" s="247"/>
      <c r="BJ78" s="247"/>
      <c r="BK78" s="247"/>
      <c r="BL78" s="247"/>
      <c r="BM78" s="247"/>
      <c r="BN78" s="247"/>
      <c r="BO78" s="247"/>
      <c r="BP78" s="247"/>
      <c r="BQ78" s="247"/>
      <c r="BR78" s="247"/>
      <c r="BS78" s="247"/>
      <c r="BT78" s="247"/>
      <c r="BU78" s="247"/>
      <c r="BV78" s="247"/>
      <c r="BW78" s="247"/>
      <c r="BX78" s="247"/>
      <c r="BY78" s="247"/>
      <c r="BZ78" s="247"/>
      <c r="CA78" s="247"/>
      <c r="CB78" s="247"/>
      <c r="CC78" s="247"/>
      <c r="CD78" s="247"/>
      <c r="CE78" s="247"/>
      <c r="CF78" s="247"/>
    </row>
    <row r="79" spans="1:84" ht="15" customHeight="1" thickBot="1" x14ac:dyDescent="0.35">
      <c r="A79" s="967"/>
      <c r="B79" s="967"/>
      <c r="C79" s="969"/>
      <c r="D79" s="244" t="s">
        <v>174</v>
      </c>
      <c r="E79" s="245">
        <f>+IF(E77="","",PROGRAMA!$I$13*E78*(((E78/PROGRAMA!$I$9)*(PROGRAMA!$I$12-PROGRAMA!$I$11)/2)+PROGRAMA!$I$11))</f>
        <v>0</v>
      </c>
      <c r="F79" s="245">
        <f>+IF(F77="","",PROGRAMA!$I$13*F78*(((F78/PROGRAMA!$I$9)*(PROGRAMA!$I$12-PROGRAMA!$I$11)/2)+PROGRAMA!$I$11))</f>
        <v>0</v>
      </c>
      <c r="G79" s="245">
        <f>+IF(G77="","",PROGRAMA!$I$13*G78*(((G78/PROGRAMA!$I$9)*(PROGRAMA!$I$12-PROGRAMA!$I$11)/2)+PROGRAMA!$I$11))</f>
        <v>0</v>
      </c>
      <c r="H79" s="245">
        <f>+IF(H77="","",PROGRAMA!$I$13*H78*(((H78/PROGRAMA!$I$9)*(PROGRAMA!$I$12-PROGRAMA!$I$11)/2)+PROGRAMA!$I$11))</f>
        <v>0</v>
      </c>
      <c r="I79" s="245">
        <f>+IF(I77="","",PROGRAMA!$I$13*I78*(((I78/PROGRAMA!$I$9)*(PROGRAMA!$I$12-PROGRAMA!$I$11)/2)+PROGRAMA!$I$11))</f>
        <v>0</v>
      </c>
      <c r="J79" s="245">
        <f>+IF(J77="","",PROGRAMA!$I$13*J78*(((J78/PROGRAMA!$I$9)*(PROGRAMA!$I$12-PROGRAMA!$I$11)/2)+PROGRAMA!$I$11))</f>
        <v>0</v>
      </c>
      <c r="K79" s="245">
        <f>+IF(K77="","",PROGRAMA!$I$13*K78*(((K78/PROGRAMA!$I$9)*(PROGRAMA!$I$12-PROGRAMA!$I$11)/2)+PROGRAMA!$I$11))</f>
        <v>0</v>
      </c>
      <c r="L79" s="245">
        <f>+IF(L77="","",PROGRAMA!$I$13*L78*(((L78/PROGRAMA!$I$9)*(PROGRAMA!$I$12-PROGRAMA!$I$11)/2)+PROGRAMA!$I$11))</f>
        <v>2.5691431818181814</v>
      </c>
      <c r="M79" s="245">
        <f>+IF(M77="","",PROGRAMA!$I$13*M78*(((M78/PROGRAMA!$I$9)*(PROGRAMA!$I$12-PROGRAMA!$I$11)/2)+PROGRAMA!$I$11))</f>
        <v>1.7402159090909088</v>
      </c>
      <c r="N79" s="245">
        <f>+IF(N77="","",PROGRAMA!$I$13*N78*(((N78/PROGRAMA!$I$9)*(PROGRAMA!$I$12-PROGRAMA!$I$11)/2)+PROGRAMA!$I$11))</f>
        <v>0</v>
      </c>
      <c r="O79" s="245">
        <f>+IF(O77="","",PROGRAMA!$I$13*O78*(((O78/PROGRAMA!$I$9)*(PROGRAMA!$I$12-PROGRAMA!$I$11)/2)+PROGRAMA!$I$11))</f>
        <v>0</v>
      </c>
      <c r="P79" s="245">
        <f>+IF(P77="","",PROGRAMA!$I$13*P78*(((P78/PROGRAMA!$I$9)*(PROGRAMA!$I$12-PROGRAMA!$I$11)/2)+PROGRAMA!$I$11))</f>
        <v>0</v>
      </c>
      <c r="Q79" s="245">
        <f>+IF(Q77="","",PROGRAMA!$I$13*Q78*(((Q78/PROGRAMA!$I$9)*(PROGRAMA!$I$12-PROGRAMA!$I$11)/2)+PROGRAMA!$I$11))</f>
        <v>0</v>
      </c>
      <c r="R79" s="245">
        <f>+IF(R77="","",PROGRAMA!$I$13*R78*(((R78/PROGRAMA!$I$9)*(PROGRAMA!$I$12-PROGRAMA!$I$11)/2)+PROGRAMA!$I$11))</f>
        <v>0</v>
      </c>
      <c r="S79" s="245">
        <f>+IF(S77="","",PROGRAMA!$I$13*S78*(((S78/PROGRAMA!$I$9)*(PROGRAMA!$I$12-PROGRAMA!$I$11)/2)+PROGRAMA!$I$11))</f>
        <v>0</v>
      </c>
      <c r="T79" s="245">
        <f>+IF(T77="","",PROGRAMA!$I$13*T78*(((T78/PROGRAMA!$I$9)*(PROGRAMA!$I$12-PROGRAMA!$I$11)/2)+PROGRAMA!$I$11))</f>
        <v>0</v>
      </c>
      <c r="U79" s="245">
        <f>+IF(U77="","",PROGRAMA!$I$13*U78*(((U78/PROGRAMA!$I$9)*(PROGRAMA!$I$12-PROGRAMA!$I$11)/2)+PROGRAMA!$I$11))</f>
        <v>0</v>
      </c>
      <c r="V79" s="245">
        <f>+IF(V77="","",PROGRAMA!$I$13*V78*(((V78/PROGRAMA!$I$9)*(PROGRAMA!$I$12-PROGRAMA!$I$11)/2)+PROGRAMA!$I$11))</f>
        <v>0</v>
      </c>
      <c r="W79" s="245">
        <f>+IF(W77="","",PROGRAMA!$I$13*W78*(((W78/PROGRAMA!$I$9)*(PROGRAMA!$I$12-PROGRAMA!$I$11)/2)+PROGRAMA!$I$11))</f>
        <v>0</v>
      </c>
      <c r="X79" s="245">
        <f>+IF(X77="","",PROGRAMA!$I$13*X78*(((X78/PROGRAMA!$I$9)*(PROGRAMA!$I$12-PROGRAMA!$I$11)/2)+PROGRAMA!$I$11))</f>
        <v>0</v>
      </c>
      <c r="Y79" s="245">
        <f>+IF(Y77="","",PROGRAMA!$I$13*Y78*(((Y78/PROGRAMA!$I$9)*(PROGRAMA!$I$12-PROGRAMA!$I$11)/2)+PROGRAMA!$I$11))</f>
        <v>0</v>
      </c>
      <c r="Z79" s="245">
        <f>+IF(Z77="","",PROGRAMA!$I$13*Z78*(((Z78/PROGRAMA!$I$9)*(PROGRAMA!$I$12-PROGRAMA!$I$11)/2)+PROGRAMA!$I$11))</f>
        <v>0</v>
      </c>
      <c r="AA79" s="245">
        <f>+IF(AA77="","",PROGRAMA!$I$13*AA78*(((AA78/PROGRAMA!$I$9)*(PROGRAMA!$I$12-PROGRAMA!$I$11)/2)+PROGRAMA!$I$11))</f>
        <v>0</v>
      </c>
      <c r="AB79" s="245">
        <f>+IF(AB77="","",PROGRAMA!$I$13*AB78*(((AB78/PROGRAMA!$I$9)*(PROGRAMA!$I$12-PROGRAMA!$I$11)/2)+PROGRAMA!$I$11))</f>
        <v>0</v>
      </c>
      <c r="AC79" s="245">
        <f>+IF(AC77="","",PROGRAMA!$I$13*AC78*(((AC78/PROGRAMA!$I$9)*(PROGRAMA!$I$12-PROGRAMA!$I$11)/2)+PROGRAMA!$I$11))</f>
        <v>0</v>
      </c>
      <c r="AD79" s="245">
        <f>+IF(AD77="","",PROGRAMA!$I$13*AD78*(((AD78/PROGRAMA!$I$9)*(PROGRAMA!$I$12-PROGRAMA!$I$11)/2)+PROGRAMA!$I$11))</f>
        <v>0</v>
      </c>
      <c r="AE79" s="245">
        <f>+IF(AE77="","",PROGRAMA!$I$13*AE78*(((AE78/PROGRAMA!$I$9)*(PROGRAMA!$I$12-PROGRAMA!$I$11)/2)+PROGRAMA!$I$11))</f>
        <v>0</v>
      </c>
      <c r="AF79" s="245">
        <f>+IF(AF77="","",PROGRAMA!$I$13*AF78*(((AF78/PROGRAMA!$I$9)*(PROGRAMA!$I$12-PROGRAMA!$I$11)/2)+PROGRAMA!$I$11))</f>
        <v>0</v>
      </c>
      <c r="AG79" s="245">
        <f>+IF(AG77="","",PROGRAMA!$I$13*AG78*(((AG78/PROGRAMA!$I$9)*(PROGRAMA!$I$12-PROGRAMA!$I$11)/2)+PROGRAMA!$I$11))</f>
        <v>0</v>
      </c>
      <c r="AH79" s="245">
        <f>+IF(AH77="","",PROGRAMA!$I$13*AH78*(((AH78/PROGRAMA!$I$9)*(PROGRAMA!$I$12-PROGRAMA!$I$11)/2)+PROGRAMA!$I$11))</f>
        <v>0</v>
      </c>
      <c r="AI79" s="245">
        <f>+IF(AI77="","",PROGRAMA!$I$13*AI78*(((AI78/PROGRAMA!$I$9)*(PROGRAMA!$I$12-PROGRAMA!$I$11)/2)+PROGRAMA!$I$11))</f>
        <v>0</v>
      </c>
      <c r="AJ79" s="245">
        <f>+IF(AJ77="","",PROGRAMA!$I$13*AJ78*(((AJ78/PROGRAMA!$I$9)*(PROGRAMA!$I$12-PROGRAMA!$I$11)/2)+PROGRAMA!$I$11))</f>
        <v>0</v>
      </c>
      <c r="AK79" s="245">
        <f>+IF(AK77="","",PROGRAMA!$I$13*AK78*(((AK78/PROGRAMA!$I$9)*(PROGRAMA!$I$12-PROGRAMA!$I$11)/2)+PROGRAMA!$I$11))</f>
        <v>0</v>
      </c>
      <c r="AL79" s="245">
        <f>+IF(AL77="","",PROGRAMA!$I$13*AL78*(((AL78/PROGRAMA!$I$9)*(PROGRAMA!$I$12-PROGRAMA!$I$11)/2)+PROGRAMA!$I$11))</f>
        <v>0</v>
      </c>
      <c r="AM79" s="245">
        <f>+IF(AM77="","",PROGRAMA!$I$13*AM78*(((AM78/PROGRAMA!$I$9)*(PROGRAMA!$I$12-PROGRAMA!$I$11)/2)+PROGRAMA!$I$11))</f>
        <v>0</v>
      </c>
      <c r="AN79" s="245">
        <f>+IF(AN77="","",PROGRAMA!$I$13*AN78*(((AN78/PROGRAMA!$I$9)*(PROGRAMA!$I$12-PROGRAMA!$I$11)/2)+PROGRAMA!$I$11))</f>
        <v>0</v>
      </c>
      <c r="AO79" s="245">
        <f>+IF(AO77="","",PROGRAMA!$I$13*AO78*(((AO78/PROGRAMA!$I$9)*(PROGRAMA!$I$12-PROGRAMA!$I$11)/2)+PROGRAMA!$I$11))</f>
        <v>0</v>
      </c>
      <c r="AP79" s="245">
        <f>+IF(AP77="","",PROGRAMA!$I$13*AP78*(((AP78/PROGRAMA!$I$9)*(PROGRAMA!$I$12-PROGRAMA!$I$11)/2)+PROGRAMA!$I$11))</f>
        <v>0</v>
      </c>
      <c r="AQ79" s="245">
        <f>+IF(AQ77="","",PROGRAMA!$I$13*AQ78*(((AQ78/PROGRAMA!$I$9)*(PROGRAMA!$I$12-PROGRAMA!$I$11)/2)+PROGRAMA!$I$11))</f>
        <v>0</v>
      </c>
      <c r="AR79" s="245">
        <f>+IF(AR77="","",PROGRAMA!$I$13*AR78*(((AR78/PROGRAMA!$I$9)*(PROGRAMA!$I$12-PROGRAMA!$I$11)/2)+PROGRAMA!$I$11))</f>
        <v>0</v>
      </c>
      <c r="AS79" s="245">
        <f>+IF(AS77="","",PROGRAMA!$I$13*AS78*(((AS78/PROGRAMA!$I$9)*(PROGRAMA!$I$12-PROGRAMA!$I$11)/2)+PROGRAMA!$I$11))</f>
        <v>0</v>
      </c>
      <c r="AT79" s="245">
        <f>+IF(AT77="","",PROGRAMA!$I$13*AT78*(((AT78/PROGRAMA!$I$9)*(PROGRAMA!$I$12-PROGRAMA!$I$11)/2)+PROGRAMA!$I$11))</f>
        <v>0</v>
      </c>
      <c r="AU79" s="245">
        <f>+IF(AU77="","",PROGRAMA!$I$13*AU78*(((AU78/PROGRAMA!$I$9)*(PROGRAMA!$I$12-PROGRAMA!$I$11)/2)+PROGRAMA!$I$11))</f>
        <v>0</v>
      </c>
      <c r="AV79" s="245">
        <f>+IF(AV77="","",PROGRAMA!$I$13*AV78*(((AV78/PROGRAMA!$I$9)*(PROGRAMA!$I$12-PROGRAMA!$I$11)/2)+PROGRAMA!$I$11))</f>
        <v>0</v>
      </c>
      <c r="AW79" s="245">
        <f>+IF(AW77="","",PROGRAMA!$I$13*AW78*(((AW78/PROGRAMA!$I$9)*(PROGRAMA!$I$12-PROGRAMA!$I$11)/2)+PROGRAMA!$I$11))</f>
        <v>0</v>
      </c>
      <c r="AX79" s="245">
        <f>+IF(AX77="","",PROGRAMA!$I$13*AX78*(((AX78/PROGRAMA!$I$9)*(PROGRAMA!$I$12-PROGRAMA!$I$11)/2)+PROGRAMA!$I$11))</f>
        <v>0</v>
      </c>
      <c r="AY79" s="245">
        <f>+IF(AY77="","",PROGRAMA!$I$13*AY78*(((AY78/PROGRAMA!$I$9)*(PROGRAMA!$I$12-PROGRAMA!$I$11)/2)+PROGRAMA!$I$11))</f>
        <v>0</v>
      </c>
      <c r="AZ79" s="245">
        <f>+IF(AZ77="","",PROGRAMA!$I$13*AZ78*(((AZ78/PROGRAMA!$I$9)*(PROGRAMA!$I$12-PROGRAMA!$I$11)/2)+PROGRAMA!$I$11))</f>
        <v>0</v>
      </c>
      <c r="BA79" s="245">
        <f>+IF(BA77="","",PROGRAMA!$I$13*BA78*(((BA78/PROGRAMA!$I$9)*(PROGRAMA!$I$12-PROGRAMA!$I$11)/2)+PROGRAMA!$I$11))</f>
        <v>0</v>
      </c>
      <c r="BB79" s="245">
        <f>+IF(BB77="","",PROGRAMA!$I$13*BB78*(((BB78/PROGRAMA!$I$9)*(PROGRAMA!$I$12-PROGRAMA!$I$11)/2)+PROGRAMA!$I$11))</f>
        <v>0</v>
      </c>
      <c r="BC79" s="245">
        <f>+IF(BC77="","",PROGRAMA!$I$13*BC78*(((BC78/PROGRAMA!$I$9)*(PROGRAMA!$I$12-PROGRAMA!$I$11)/2)+PROGRAMA!$I$11))</f>
        <v>0</v>
      </c>
      <c r="BD79" s="245">
        <f>+IF(BD77="","",PROGRAMA!$I$13*BD78*(((BD78/PROGRAMA!$I$9)*(PROGRAMA!$I$12-PROGRAMA!$I$11)/2)+PROGRAMA!$I$11))</f>
        <v>0</v>
      </c>
      <c r="BE79" s="245">
        <f>+IF(BE77="","",PROGRAMA!$I$13*BE78*(((BE78/PROGRAMA!$I$9)*(PROGRAMA!$I$12-PROGRAMA!$I$11)/2)+PROGRAMA!$I$11))</f>
        <v>0</v>
      </c>
      <c r="BF79" s="245">
        <f>+IF(BF77="","",PROGRAMA!$I$13*BF78*(((BF78/PROGRAMA!$I$9)*(PROGRAMA!$I$12-PROGRAMA!$I$11)/2)+PROGRAMA!$I$11))</f>
        <v>0</v>
      </c>
      <c r="BG79" s="245">
        <f>+IF(BG77="","",PROGRAMA!$I$13*BG78*(((BG78/PROGRAMA!$I$9)*(PROGRAMA!$I$12-PROGRAMA!$I$11)/2)+PROGRAMA!$I$11))</f>
        <v>0</v>
      </c>
      <c r="BH79" s="245">
        <f>+IF(BH77="","",PROGRAMA!$I$13*BH78*(((BH78/PROGRAMA!$I$9)*(PROGRAMA!$I$12-PROGRAMA!$I$11)/2)+PROGRAMA!$I$11))</f>
        <v>0</v>
      </c>
      <c r="BI79" s="245">
        <f>+IF(BI77="","",PROGRAMA!$I$13*BI78*(((BI78/PROGRAMA!$I$9)*(PROGRAMA!$I$12-PROGRAMA!$I$11)/2)+PROGRAMA!$I$11))</f>
        <v>0</v>
      </c>
      <c r="BJ79" s="245">
        <f>+IF(BJ77="","",PROGRAMA!$I$13*BJ78*(((BJ78/PROGRAMA!$I$9)*(PROGRAMA!$I$12-PROGRAMA!$I$11)/2)+PROGRAMA!$I$11))</f>
        <v>0</v>
      </c>
      <c r="BK79" s="245">
        <f>+IF(BK77="","",PROGRAMA!$I$13*BK78*(((BK78/PROGRAMA!$I$9)*(PROGRAMA!$I$12-PROGRAMA!$I$11)/2)+PROGRAMA!$I$11))</f>
        <v>0</v>
      </c>
      <c r="BL79" s="245">
        <f>+IF(BL77="","",PROGRAMA!$I$13*BL78*(((BL78/PROGRAMA!$I$9)*(PROGRAMA!$I$12-PROGRAMA!$I$11)/2)+PROGRAMA!$I$11))</f>
        <v>0</v>
      </c>
      <c r="BM79" s="245">
        <f>+IF(BM77="","",PROGRAMA!$I$13*BM78*(((BM78/PROGRAMA!$I$9)*(PROGRAMA!$I$12-PROGRAMA!$I$11)/2)+PROGRAMA!$I$11))</f>
        <v>0</v>
      </c>
      <c r="BN79" s="245">
        <f>+IF(BN77="","",PROGRAMA!$I$13*BN78*(((BN78/PROGRAMA!$I$9)*(PROGRAMA!$I$12-PROGRAMA!$I$11)/2)+PROGRAMA!$I$11))</f>
        <v>0</v>
      </c>
      <c r="BO79" s="245">
        <f>+IF(BO77="","",PROGRAMA!$I$13*BO78*(((BO78/PROGRAMA!$I$9)*(PROGRAMA!$I$12-PROGRAMA!$I$11)/2)+PROGRAMA!$I$11))</f>
        <v>0</v>
      </c>
      <c r="BP79" s="245">
        <f>+IF(BP77="","",PROGRAMA!$I$13*BP78*(((BP78/PROGRAMA!$I$9)*(PROGRAMA!$I$12-PROGRAMA!$I$11)/2)+PROGRAMA!$I$11))</f>
        <v>0</v>
      </c>
      <c r="BQ79" s="245">
        <f>+IF(BQ77="","",PROGRAMA!$I$13*BQ78*(((BQ78/PROGRAMA!$I$9)*(PROGRAMA!$I$12-PROGRAMA!$I$11)/2)+PROGRAMA!$I$11))</f>
        <v>0</v>
      </c>
      <c r="BR79" s="245">
        <f>+IF(BR77="","",PROGRAMA!$I$13*BR78*(((BR78/PROGRAMA!$I$9)*(PROGRAMA!$I$12-PROGRAMA!$I$11)/2)+PROGRAMA!$I$11))</f>
        <v>0</v>
      </c>
      <c r="BS79" s="245">
        <f>+IF(BS77="","",PROGRAMA!$I$13*BS78*(((BS78/PROGRAMA!$I$9)*(PROGRAMA!$I$12-PROGRAMA!$I$11)/2)+PROGRAMA!$I$11))</f>
        <v>0</v>
      </c>
      <c r="BT79" s="245">
        <f>+IF(BT77="","",PROGRAMA!$I$13*BT78*(((BT78/PROGRAMA!$I$9)*(PROGRAMA!$I$12-PROGRAMA!$I$11)/2)+PROGRAMA!$I$11))</f>
        <v>0</v>
      </c>
      <c r="BU79" s="245">
        <f>+IF(BU77="","",PROGRAMA!$I$13*BU78*(((BU78/PROGRAMA!$I$9)*(PROGRAMA!$I$12-PROGRAMA!$I$11)/2)+PROGRAMA!$I$11))</f>
        <v>0</v>
      </c>
      <c r="BV79" s="245">
        <f>+IF(BV77="","",PROGRAMA!$I$13*BV78*(((BV78/PROGRAMA!$I$9)*(PROGRAMA!$I$12-PROGRAMA!$I$11)/2)+PROGRAMA!$I$11))</f>
        <v>0</v>
      </c>
      <c r="BW79" s="245">
        <f>+IF(BW77="","",PROGRAMA!$I$13*BW78*(((BW78/PROGRAMA!$I$9)*(PROGRAMA!$I$12-PROGRAMA!$I$11)/2)+PROGRAMA!$I$11))</f>
        <v>0</v>
      </c>
      <c r="BX79" s="245">
        <f>+IF(BX77="","",PROGRAMA!$I$13*BX78*(((BX78/PROGRAMA!$I$9)*(PROGRAMA!$I$12-PROGRAMA!$I$11)/2)+PROGRAMA!$I$11))</f>
        <v>0</v>
      </c>
      <c r="BY79" s="245">
        <f>+IF(BY77="","",PROGRAMA!$I$13*BY78*(((BY78/PROGRAMA!$I$9)*(PROGRAMA!$I$12-PROGRAMA!$I$11)/2)+PROGRAMA!$I$11))</f>
        <v>0</v>
      </c>
      <c r="BZ79" s="245">
        <f>+IF(BZ77="","",PROGRAMA!$I$13*BZ78*(((BZ78/PROGRAMA!$I$9)*(PROGRAMA!$I$12-PROGRAMA!$I$11)/2)+PROGRAMA!$I$11))</f>
        <v>0</v>
      </c>
      <c r="CA79" s="245">
        <f>+IF(CA77="","",PROGRAMA!$I$13*CA78*(((CA78/PROGRAMA!$I$9)*(PROGRAMA!$I$12-PROGRAMA!$I$11)/2)+PROGRAMA!$I$11))</f>
        <v>0</v>
      </c>
      <c r="CB79" s="245">
        <f>+IF(CB77="","",PROGRAMA!$I$13*CB78*(((CB78/PROGRAMA!$I$9)*(PROGRAMA!$I$12-PROGRAMA!$I$11)/2)+PROGRAMA!$I$11))</f>
        <v>0</v>
      </c>
      <c r="CC79" s="245">
        <f>+IF(CC77="","",PROGRAMA!$I$13*CC78*(((CC78/PROGRAMA!$I$9)*(PROGRAMA!$I$12-PROGRAMA!$I$11)/2)+PROGRAMA!$I$11))</f>
        <v>0</v>
      </c>
      <c r="CD79" s="245">
        <f>+IF(CD77="","",PROGRAMA!$I$13*CD78*(((CD78/PROGRAMA!$I$9)*(PROGRAMA!$I$12-PROGRAMA!$I$11)/2)+PROGRAMA!$I$11))</f>
        <v>0</v>
      </c>
      <c r="CE79" s="245">
        <f>+IF(CE77="","",PROGRAMA!$I$13*CE78*(((CE78/PROGRAMA!$I$9)*(PROGRAMA!$I$12-PROGRAMA!$I$11)/2)+PROGRAMA!$I$11))</f>
        <v>0</v>
      </c>
      <c r="CF79" s="245">
        <f>+IF(CF77="","",PROGRAMA!$I$13*CF78*(((CF78/PROGRAMA!$I$9)*(PROGRAMA!$I$12-PROGRAMA!$I$11)/2)+PROGRAMA!$I$11))</f>
        <v>0</v>
      </c>
    </row>
    <row r="80" spans="1:84" ht="15" customHeight="1" thickTop="1" thickBot="1" x14ac:dyDescent="0.35">
      <c r="A80" s="765"/>
      <c r="B80" s="967" t="s">
        <v>256</v>
      </c>
      <c r="C80" s="970" t="str">
        <f>+IF($B$55='Base Datos'!$V$21,B80,"")</f>
        <v>Contenedor 5</v>
      </c>
      <c r="D80" s="241" t="str">
        <f>+IF($B$55='Base Datos'!$V$21,D56,"")</f>
        <v>Densidad Descarga Solida, gr/l</v>
      </c>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c r="AF80" s="260"/>
      <c r="AG80" s="260"/>
      <c r="AH80" s="260"/>
      <c r="AI80" s="260"/>
      <c r="AJ80" s="260"/>
      <c r="AK80" s="260"/>
      <c r="AL80" s="260"/>
      <c r="AM80" s="260"/>
      <c r="AN80" s="260"/>
      <c r="AO80" s="260"/>
      <c r="AP80" s="260"/>
      <c r="AQ80" s="260"/>
      <c r="AR80" s="260"/>
      <c r="AS80" s="260"/>
      <c r="AT80" s="260"/>
      <c r="AU80" s="260"/>
      <c r="AV80" s="260"/>
      <c r="AW80" s="260"/>
      <c r="AX80" s="260"/>
      <c r="AY80" s="260"/>
      <c r="AZ80" s="260"/>
      <c r="BA80" s="260"/>
      <c r="BB80" s="260"/>
      <c r="BC80" s="260"/>
      <c r="BD80" s="260"/>
      <c r="BE80" s="260"/>
      <c r="BF80" s="260"/>
      <c r="BG80" s="260"/>
      <c r="BH80" s="260"/>
      <c r="BI80" s="260"/>
      <c r="BJ80" s="260"/>
      <c r="BK80" s="260"/>
      <c r="BL80" s="260"/>
      <c r="BM80" s="260"/>
      <c r="BN80" s="260"/>
      <c r="BO80" s="260"/>
      <c r="BP80" s="260"/>
      <c r="BQ80" s="260"/>
      <c r="BR80" s="260"/>
      <c r="BS80" s="260"/>
      <c r="BT80" s="260"/>
      <c r="BU80" s="260"/>
      <c r="BV80" s="260"/>
      <c r="BW80" s="260"/>
      <c r="BX80" s="260"/>
      <c r="BY80" s="260"/>
      <c r="BZ80" s="260"/>
      <c r="CA80" s="260"/>
      <c r="CB80" s="260"/>
      <c r="CC80" s="260"/>
      <c r="CD80" s="260"/>
      <c r="CE80" s="260"/>
      <c r="CF80" s="260"/>
    </row>
    <row r="81" spans="1:84" ht="15" customHeight="1" thickBot="1" x14ac:dyDescent="0.35">
      <c r="A81" s="765"/>
      <c r="B81" s="967"/>
      <c r="C81" s="968"/>
      <c r="D81" s="242" t="str">
        <f>+IF($B$55='Base Datos'!$V$21,D57,"")</f>
        <v>% AGUA</v>
      </c>
      <c r="E81" s="261"/>
      <c r="F81" s="261"/>
      <c r="G81" s="261"/>
      <c r="H81" s="261"/>
      <c r="I81" s="261"/>
      <c r="J81" s="261"/>
      <c r="K81" s="261"/>
      <c r="L81" s="261"/>
      <c r="M81" s="261"/>
      <c r="N81" s="261"/>
      <c r="O81" s="261"/>
      <c r="P81" s="261"/>
      <c r="Q81" s="261"/>
      <c r="R81" s="261"/>
      <c r="S81" s="261"/>
      <c r="T81" s="261"/>
      <c r="U81" s="261"/>
      <c r="V81" s="261"/>
      <c r="W81" s="261"/>
      <c r="X81" s="261"/>
      <c r="Y81" s="261"/>
      <c r="Z81" s="261"/>
      <c r="AA81" s="261"/>
      <c r="AB81" s="261"/>
      <c r="AC81" s="261"/>
      <c r="AD81" s="261"/>
      <c r="AE81" s="261"/>
      <c r="AF81" s="261"/>
      <c r="AG81" s="261"/>
      <c r="AH81" s="261"/>
      <c r="AI81" s="261"/>
      <c r="AJ81" s="261"/>
      <c r="AK81" s="261"/>
      <c r="AL81" s="261"/>
      <c r="AM81" s="261"/>
      <c r="AN81" s="261"/>
      <c r="AO81" s="261"/>
      <c r="AP81" s="261"/>
      <c r="AQ81" s="261"/>
      <c r="AR81" s="261"/>
      <c r="AS81" s="261"/>
      <c r="AT81" s="261"/>
      <c r="AU81" s="261"/>
      <c r="AV81" s="261"/>
      <c r="AW81" s="261"/>
      <c r="AX81" s="261"/>
      <c r="AY81" s="261"/>
      <c r="AZ81" s="261"/>
      <c r="BA81" s="261"/>
      <c r="BB81" s="261"/>
      <c r="BC81" s="261"/>
      <c r="BD81" s="261"/>
      <c r="BE81" s="261"/>
      <c r="BF81" s="261"/>
      <c r="BG81" s="261"/>
      <c r="BH81" s="261"/>
      <c r="BI81" s="261"/>
      <c r="BJ81" s="261"/>
      <c r="BK81" s="261"/>
      <c r="BL81" s="261"/>
      <c r="BM81" s="261"/>
      <c r="BN81" s="261"/>
      <c r="BO81" s="261"/>
      <c r="BP81" s="261"/>
      <c r="BQ81" s="261"/>
      <c r="BR81" s="261"/>
      <c r="BS81" s="261"/>
      <c r="BT81" s="261"/>
      <c r="BU81" s="261"/>
      <c r="BV81" s="261"/>
      <c r="BW81" s="261"/>
      <c r="BX81" s="261"/>
      <c r="BY81" s="261"/>
      <c r="BZ81" s="261"/>
      <c r="CA81" s="261"/>
      <c r="CB81" s="261"/>
      <c r="CC81" s="261"/>
      <c r="CD81" s="261"/>
      <c r="CE81" s="261"/>
      <c r="CF81" s="261"/>
    </row>
    <row r="82" spans="1:84" ht="15" customHeight="1" thickBot="1" x14ac:dyDescent="0.35">
      <c r="A82" s="765"/>
      <c r="B82" s="967"/>
      <c r="C82" s="968"/>
      <c r="D82" s="242" t="str">
        <f>+IF($B$55='Base Datos'!$V$21,D58,"")</f>
        <v>% HC</v>
      </c>
      <c r="E82" s="247"/>
      <c r="F82" s="247"/>
      <c r="G82" s="247"/>
      <c r="H82" s="247"/>
      <c r="I82" s="247"/>
      <c r="J82" s="247"/>
      <c r="K82" s="247"/>
      <c r="L82" s="247"/>
      <c r="M82" s="247"/>
      <c r="N82" s="247"/>
      <c r="O82" s="247"/>
      <c r="P82" s="247"/>
      <c r="Q82" s="247"/>
      <c r="R82" s="247"/>
      <c r="S82" s="247"/>
      <c r="T82" s="247"/>
      <c r="U82" s="247"/>
      <c r="V82" s="247"/>
      <c r="W82" s="247"/>
      <c r="X82" s="247"/>
      <c r="Y82" s="247"/>
      <c r="Z82" s="247"/>
      <c r="AA82" s="247"/>
      <c r="AB82" s="247"/>
      <c r="AC82" s="247"/>
      <c r="AD82" s="247"/>
      <c r="AE82" s="247"/>
      <c r="AF82" s="247"/>
      <c r="AG82" s="247"/>
      <c r="AH82" s="247"/>
      <c r="AI82" s="247"/>
      <c r="AJ82" s="247"/>
      <c r="AK82" s="247"/>
      <c r="AL82" s="247"/>
      <c r="AM82" s="247"/>
      <c r="AN82" s="247"/>
      <c r="AO82" s="247"/>
      <c r="AP82" s="247"/>
      <c r="AQ82" s="247"/>
      <c r="AR82" s="247"/>
      <c r="AS82" s="247"/>
      <c r="AT82" s="247"/>
      <c r="AU82" s="247"/>
      <c r="AV82" s="247"/>
      <c r="AW82" s="247"/>
      <c r="AX82" s="247"/>
      <c r="AY82" s="247"/>
      <c r="AZ82" s="247"/>
      <c r="BA82" s="247"/>
      <c r="BB82" s="247"/>
      <c r="BC82" s="247"/>
      <c r="BD82" s="247"/>
      <c r="BE82" s="247"/>
      <c r="BF82" s="247"/>
      <c r="BG82" s="247"/>
      <c r="BH82" s="247"/>
      <c r="BI82" s="247"/>
      <c r="BJ82" s="247"/>
      <c r="BK82" s="247"/>
      <c r="BL82" s="247"/>
      <c r="BM82" s="247"/>
      <c r="BN82" s="247"/>
      <c r="BO82" s="247"/>
      <c r="BP82" s="247"/>
      <c r="BQ82" s="247"/>
      <c r="BR82" s="247"/>
      <c r="BS82" s="247"/>
      <c r="BT82" s="247"/>
      <c r="BU82" s="247"/>
      <c r="BV82" s="247"/>
      <c r="BW82" s="247"/>
      <c r="BX82" s="247"/>
      <c r="BY82" s="247"/>
      <c r="BZ82" s="247"/>
      <c r="CA82" s="247"/>
      <c r="CB82" s="247"/>
      <c r="CC82" s="247"/>
      <c r="CD82" s="247"/>
      <c r="CE82" s="247"/>
      <c r="CF82" s="247"/>
    </row>
    <row r="83" spans="1:84" ht="15" customHeight="1" thickBot="1" x14ac:dyDescent="0.35">
      <c r="A83" s="765"/>
      <c r="B83" s="967"/>
      <c r="C83" s="968"/>
      <c r="D83" s="242" t="str">
        <f>+IF($B$55='Base Datos'!$V$21,D59,"")</f>
        <v>% SOLIDOS</v>
      </c>
      <c r="E83" s="197">
        <f>IF(SUM(E81:E82)=0,0,100-E81-E82)</f>
        <v>0</v>
      </c>
      <c r="F83" s="197">
        <f t="shared" ref="F83:BQ83" si="60">IF(SUM(F81:F82)=0,0,100-F81-F82)</f>
        <v>0</v>
      </c>
      <c r="G83" s="197">
        <f t="shared" si="60"/>
        <v>0</v>
      </c>
      <c r="H83" s="197">
        <f t="shared" si="60"/>
        <v>0</v>
      </c>
      <c r="I83" s="197">
        <f t="shared" si="60"/>
        <v>0</v>
      </c>
      <c r="J83" s="197">
        <f t="shared" si="60"/>
        <v>0</v>
      </c>
      <c r="K83" s="197">
        <f t="shared" si="60"/>
        <v>0</v>
      </c>
      <c r="L83" s="197">
        <f t="shared" si="60"/>
        <v>0</v>
      </c>
      <c r="M83" s="197">
        <f t="shared" si="60"/>
        <v>0</v>
      </c>
      <c r="N83" s="197">
        <f t="shared" si="60"/>
        <v>0</v>
      </c>
      <c r="O83" s="197">
        <f t="shared" si="60"/>
        <v>0</v>
      </c>
      <c r="P83" s="197">
        <f t="shared" si="60"/>
        <v>0</v>
      </c>
      <c r="Q83" s="197">
        <f t="shared" si="60"/>
        <v>0</v>
      </c>
      <c r="R83" s="197">
        <f t="shared" si="60"/>
        <v>0</v>
      </c>
      <c r="S83" s="197">
        <f t="shared" si="60"/>
        <v>0</v>
      </c>
      <c r="T83" s="197">
        <f t="shared" si="60"/>
        <v>0</v>
      </c>
      <c r="U83" s="197">
        <f t="shared" si="60"/>
        <v>0</v>
      </c>
      <c r="V83" s="197">
        <f t="shared" si="60"/>
        <v>0</v>
      </c>
      <c r="W83" s="197">
        <f t="shared" si="60"/>
        <v>0</v>
      </c>
      <c r="X83" s="197">
        <f t="shared" si="60"/>
        <v>0</v>
      </c>
      <c r="Y83" s="197">
        <f t="shared" si="60"/>
        <v>0</v>
      </c>
      <c r="Z83" s="197">
        <f t="shared" si="60"/>
        <v>0</v>
      </c>
      <c r="AA83" s="197">
        <f t="shared" si="60"/>
        <v>0</v>
      </c>
      <c r="AB83" s="197">
        <f t="shared" si="60"/>
        <v>0</v>
      </c>
      <c r="AC83" s="197">
        <f t="shared" si="60"/>
        <v>0</v>
      </c>
      <c r="AD83" s="197">
        <f t="shared" si="60"/>
        <v>0</v>
      </c>
      <c r="AE83" s="197">
        <f t="shared" si="60"/>
        <v>0</v>
      </c>
      <c r="AF83" s="197">
        <f t="shared" si="60"/>
        <v>0</v>
      </c>
      <c r="AG83" s="197">
        <f t="shared" si="60"/>
        <v>0</v>
      </c>
      <c r="AH83" s="197">
        <f t="shared" si="60"/>
        <v>0</v>
      </c>
      <c r="AI83" s="197">
        <f t="shared" si="60"/>
        <v>0</v>
      </c>
      <c r="AJ83" s="197">
        <f t="shared" si="60"/>
        <v>0</v>
      </c>
      <c r="AK83" s="197">
        <f t="shared" si="60"/>
        <v>0</v>
      </c>
      <c r="AL83" s="197">
        <f t="shared" si="60"/>
        <v>0</v>
      </c>
      <c r="AM83" s="197">
        <f t="shared" si="60"/>
        <v>0</v>
      </c>
      <c r="AN83" s="197">
        <f t="shared" si="60"/>
        <v>0</v>
      </c>
      <c r="AO83" s="197">
        <f t="shared" si="60"/>
        <v>0</v>
      </c>
      <c r="AP83" s="197">
        <f t="shared" si="60"/>
        <v>0</v>
      </c>
      <c r="AQ83" s="197">
        <f t="shared" si="60"/>
        <v>0</v>
      </c>
      <c r="AR83" s="197">
        <f t="shared" si="60"/>
        <v>0</v>
      </c>
      <c r="AS83" s="197">
        <f t="shared" si="60"/>
        <v>0</v>
      </c>
      <c r="AT83" s="197">
        <f t="shared" si="60"/>
        <v>0</v>
      </c>
      <c r="AU83" s="197">
        <f t="shared" si="60"/>
        <v>0</v>
      </c>
      <c r="AV83" s="197">
        <f t="shared" si="60"/>
        <v>0</v>
      </c>
      <c r="AW83" s="197">
        <f t="shared" si="60"/>
        <v>0</v>
      </c>
      <c r="AX83" s="197">
        <f t="shared" si="60"/>
        <v>0</v>
      </c>
      <c r="AY83" s="197">
        <f t="shared" si="60"/>
        <v>0</v>
      </c>
      <c r="AZ83" s="197">
        <f t="shared" si="60"/>
        <v>0</v>
      </c>
      <c r="BA83" s="197">
        <f t="shared" si="60"/>
        <v>0</v>
      </c>
      <c r="BB83" s="197">
        <f t="shared" si="60"/>
        <v>0</v>
      </c>
      <c r="BC83" s="197">
        <f t="shared" si="60"/>
        <v>0</v>
      </c>
      <c r="BD83" s="197">
        <f t="shared" si="60"/>
        <v>0</v>
      </c>
      <c r="BE83" s="197">
        <f t="shared" si="60"/>
        <v>0</v>
      </c>
      <c r="BF83" s="197">
        <f t="shared" si="60"/>
        <v>0</v>
      </c>
      <c r="BG83" s="197">
        <f t="shared" si="60"/>
        <v>0</v>
      </c>
      <c r="BH83" s="197">
        <f t="shared" si="60"/>
        <v>0</v>
      </c>
      <c r="BI83" s="197">
        <f t="shared" si="60"/>
        <v>0</v>
      </c>
      <c r="BJ83" s="197">
        <f t="shared" si="60"/>
        <v>0</v>
      </c>
      <c r="BK83" s="197">
        <f t="shared" si="60"/>
        <v>0</v>
      </c>
      <c r="BL83" s="197">
        <f t="shared" si="60"/>
        <v>0</v>
      </c>
      <c r="BM83" s="197">
        <f t="shared" si="60"/>
        <v>0</v>
      </c>
      <c r="BN83" s="197">
        <f t="shared" si="60"/>
        <v>0</v>
      </c>
      <c r="BO83" s="197">
        <f t="shared" si="60"/>
        <v>0</v>
      </c>
      <c r="BP83" s="197">
        <f t="shared" si="60"/>
        <v>0</v>
      </c>
      <c r="BQ83" s="197">
        <f t="shared" si="60"/>
        <v>0</v>
      </c>
      <c r="BR83" s="197">
        <f t="shared" ref="BR83:CF83" si="61">IF(SUM(BR81:BR82)=0,0,100-BR81-BR82)</f>
        <v>0</v>
      </c>
      <c r="BS83" s="197">
        <f t="shared" si="61"/>
        <v>0</v>
      </c>
      <c r="BT83" s="197">
        <f t="shared" si="61"/>
        <v>0</v>
      </c>
      <c r="BU83" s="197">
        <f t="shared" si="61"/>
        <v>0</v>
      </c>
      <c r="BV83" s="197">
        <f t="shared" si="61"/>
        <v>0</v>
      </c>
      <c r="BW83" s="197">
        <f t="shared" si="61"/>
        <v>0</v>
      </c>
      <c r="BX83" s="197">
        <f t="shared" si="61"/>
        <v>0</v>
      </c>
      <c r="BY83" s="197">
        <f t="shared" si="61"/>
        <v>0</v>
      </c>
      <c r="BZ83" s="197">
        <f t="shared" si="61"/>
        <v>0</v>
      </c>
      <c r="CA83" s="197">
        <f t="shared" si="61"/>
        <v>0</v>
      </c>
      <c r="CB83" s="197">
        <f t="shared" si="61"/>
        <v>0</v>
      </c>
      <c r="CC83" s="197">
        <f t="shared" si="61"/>
        <v>0</v>
      </c>
      <c r="CD83" s="197">
        <f t="shared" si="61"/>
        <v>0</v>
      </c>
      <c r="CE83" s="197">
        <f t="shared" si="61"/>
        <v>0</v>
      </c>
      <c r="CF83" s="197">
        <f t="shared" si="61"/>
        <v>0</v>
      </c>
    </row>
    <row r="84" spans="1:84" ht="15" customHeight="1" thickBot="1" x14ac:dyDescent="0.35">
      <c r="A84" s="765"/>
      <c r="B84" s="967"/>
      <c r="C84" s="968"/>
      <c r="D84" s="243" t="s">
        <v>122</v>
      </c>
      <c r="E84" s="247"/>
      <c r="F84" s="247"/>
      <c r="G84" s="247"/>
      <c r="H84" s="247"/>
      <c r="I84" s="247"/>
      <c r="J84" s="247"/>
      <c r="K84" s="247"/>
      <c r="L84" s="247"/>
      <c r="M84" s="247"/>
      <c r="N84" s="247"/>
      <c r="O84" s="247"/>
      <c r="P84" s="247"/>
      <c r="Q84" s="247"/>
      <c r="R84" s="247"/>
      <c r="S84" s="247"/>
      <c r="T84" s="247"/>
      <c r="U84" s="247"/>
      <c r="V84" s="247"/>
      <c r="W84" s="247"/>
      <c r="X84" s="247"/>
      <c r="Y84" s="247"/>
      <c r="Z84" s="247"/>
      <c r="AA84" s="247"/>
      <c r="AB84" s="247"/>
      <c r="AC84" s="247"/>
      <c r="AD84" s="247"/>
      <c r="AE84" s="247"/>
      <c r="AF84" s="247"/>
      <c r="AG84" s="247"/>
      <c r="AH84" s="247"/>
      <c r="AI84" s="247"/>
      <c r="AJ84" s="247"/>
      <c r="AK84" s="247"/>
      <c r="AL84" s="247"/>
      <c r="AM84" s="247"/>
      <c r="AN84" s="247"/>
      <c r="AO84" s="247"/>
      <c r="AP84" s="247"/>
      <c r="AQ84" s="247"/>
      <c r="AR84" s="247"/>
      <c r="AS84" s="247"/>
      <c r="AT84" s="247"/>
      <c r="AU84" s="247"/>
      <c r="AV84" s="247"/>
      <c r="AW84" s="247"/>
      <c r="AX84" s="247"/>
      <c r="AY84" s="247"/>
      <c r="AZ84" s="247"/>
      <c r="BA84" s="247"/>
      <c r="BB84" s="247"/>
      <c r="BC84" s="247"/>
      <c r="BD84" s="247"/>
      <c r="BE84" s="247"/>
      <c r="BF84" s="247"/>
      <c r="BG84" s="247"/>
      <c r="BH84" s="247"/>
      <c r="BI84" s="247"/>
      <c r="BJ84" s="247"/>
      <c r="BK84" s="247"/>
      <c r="BL84" s="247"/>
      <c r="BM84" s="247"/>
      <c r="BN84" s="247"/>
      <c r="BO84" s="247"/>
      <c r="BP84" s="247"/>
      <c r="BQ84" s="247"/>
      <c r="BR84" s="247"/>
      <c r="BS84" s="247"/>
      <c r="BT84" s="247"/>
      <c r="BU84" s="247"/>
      <c r="BV84" s="247"/>
      <c r="BW84" s="247"/>
      <c r="BX84" s="247"/>
      <c r="BY84" s="247"/>
      <c r="BZ84" s="247"/>
      <c r="CA84" s="247"/>
      <c r="CB84" s="247"/>
      <c r="CC84" s="247"/>
      <c r="CD84" s="247"/>
      <c r="CE84" s="247"/>
      <c r="CF84" s="247"/>
    </row>
    <row r="85" spans="1:84" ht="15" customHeight="1" thickBot="1" x14ac:dyDescent="0.35">
      <c r="A85" s="765"/>
      <c r="B85" s="967"/>
      <c r="C85" s="969"/>
      <c r="D85" s="244" t="s">
        <v>174</v>
      </c>
      <c r="E85" s="245">
        <f>+IF(E83="","",PROGRAMA!$I$13*E84*(((E84/PROGRAMA!$I$9)*(PROGRAMA!$I$12-PROGRAMA!$I$11)/2)+PROGRAMA!$I$11))</f>
        <v>0</v>
      </c>
      <c r="F85" s="245">
        <f>+IF(F83="","",PROGRAMA!$I$13*F84*(((F84/PROGRAMA!$I$9)*(PROGRAMA!$I$12-PROGRAMA!$I$11)/2)+PROGRAMA!$I$11))</f>
        <v>0</v>
      </c>
      <c r="G85" s="245">
        <f>+IF(G83="","",PROGRAMA!$I$13*G84*(((G84/PROGRAMA!$I$9)*(PROGRAMA!$I$12-PROGRAMA!$I$11)/2)+PROGRAMA!$I$11))</f>
        <v>0</v>
      </c>
      <c r="H85" s="245">
        <f>+IF(H83="","",PROGRAMA!$I$13*H84*(((H84/PROGRAMA!$I$9)*(PROGRAMA!$I$12-PROGRAMA!$I$11)/2)+PROGRAMA!$I$11))</f>
        <v>0</v>
      </c>
      <c r="I85" s="245">
        <f>+IF(I83="","",PROGRAMA!$I$13*I84*(((I84/PROGRAMA!$I$9)*(PROGRAMA!$I$12-PROGRAMA!$I$11)/2)+PROGRAMA!$I$11))</f>
        <v>0</v>
      </c>
      <c r="J85" s="245">
        <f>+IF(J83="","",PROGRAMA!$I$13*J84*(((J84/PROGRAMA!$I$9)*(PROGRAMA!$I$12-PROGRAMA!$I$11)/2)+PROGRAMA!$I$11))</f>
        <v>0</v>
      </c>
      <c r="K85" s="245">
        <f>+IF(K83="","",PROGRAMA!$I$13*K84*(((K84/PROGRAMA!$I$9)*(PROGRAMA!$I$12-PROGRAMA!$I$11)/2)+PROGRAMA!$I$11))</f>
        <v>0</v>
      </c>
      <c r="L85" s="245">
        <f>+IF(L83="","",PROGRAMA!$I$13*L84*(((L84/PROGRAMA!$I$9)*(PROGRAMA!$I$12-PROGRAMA!$I$11)/2)+PROGRAMA!$I$11))</f>
        <v>0</v>
      </c>
      <c r="M85" s="245">
        <f>+IF(M83="","",PROGRAMA!$I$13*M84*(((M84/PROGRAMA!$I$9)*(PROGRAMA!$I$12-PROGRAMA!$I$11)/2)+PROGRAMA!$I$11))</f>
        <v>0</v>
      </c>
      <c r="N85" s="245">
        <f>+IF(N83="","",PROGRAMA!$I$13*N84*(((N84/PROGRAMA!$I$9)*(PROGRAMA!$I$12-PROGRAMA!$I$11)/2)+PROGRAMA!$I$11))</f>
        <v>0</v>
      </c>
      <c r="O85" s="245">
        <f>+IF(O83="","",PROGRAMA!$I$13*O84*(((O84/PROGRAMA!$I$9)*(PROGRAMA!$I$12-PROGRAMA!$I$11)/2)+PROGRAMA!$I$11))</f>
        <v>0</v>
      </c>
      <c r="P85" s="245">
        <f>+IF(P83="","",PROGRAMA!$I$13*P84*(((P84/PROGRAMA!$I$9)*(PROGRAMA!$I$12-PROGRAMA!$I$11)/2)+PROGRAMA!$I$11))</f>
        <v>0</v>
      </c>
      <c r="Q85" s="245">
        <f>+IF(Q83="","",PROGRAMA!$I$13*Q84*(((Q84/PROGRAMA!$I$9)*(PROGRAMA!$I$12-PROGRAMA!$I$11)/2)+PROGRAMA!$I$11))</f>
        <v>0</v>
      </c>
      <c r="R85" s="245">
        <f>+IF(R83="","",PROGRAMA!$I$13*R84*(((R84/PROGRAMA!$I$9)*(PROGRAMA!$I$12-PROGRAMA!$I$11)/2)+PROGRAMA!$I$11))</f>
        <v>0</v>
      </c>
      <c r="S85" s="245">
        <f>+IF(S83="","",PROGRAMA!$I$13*S84*(((S84/PROGRAMA!$I$9)*(PROGRAMA!$I$12-PROGRAMA!$I$11)/2)+PROGRAMA!$I$11))</f>
        <v>0</v>
      </c>
      <c r="T85" s="245">
        <f>+IF(T83="","",PROGRAMA!$I$13*T84*(((T84/PROGRAMA!$I$9)*(PROGRAMA!$I$12-PROGRAMA!$I$11)/2)+PROGRAMA!$I$11))</f>
        <v>0</v>
      </c>
      <c r="U85" s="245">
        <f>+IF(U83="","",PROGRAMA!$I$13*U84*(((U84/PROGRAMA!$I$9)*(PROGRAMA!$I$12-PROGRAMA!$I$11)/2)+PROGRAMA!$I$11))</f>
        <v>0</v>
      </c>
      <c r="V85" s="245">
        <f>+IF(V83="","",PROGRAMA!$I$13*V84*(((V84/PROGRAMA!$I$9)*(PROGRAMA!$I$12-PROGRAMA!$I$11)/2)+PROGRAMA!$I$11))</f>
        <v>0</v>
      </c>
      <c r="W85" s="245">
        <f>+IF(W83="","",PROGRAMA!$I$13*W84*(((W84/PROGRAMA!$I$9)*(PROGRAMA!$I$12-PROGRAMA!$I$11)/2)+PROGRAMA!$I$11))</f>
        <v>0</v>
      </c>
      <c r="X85" s="245">
        <f>+IF(X83="","",PROGRAMA!$I$13*X84*(((X84/PROGRAMA!$I$9)*(PROGRAMA!$I$12-PROGRAMA!$I$11)/2)+PROGRAMA!$I$11))</f>
        <v>0</v>
      </c>
      <c r="Y85" s="245">
        <f>+IF(Y83="","",PROGRAMA!$I$13*Y84*(((Y84/PROGRAMA!$I$9)*(PROGRAMA!$I$12-PROGRAMA!$I$11)/2)+PROGRAMA!$I$11))</f>
        <v>0</v>
      </c>
      <c r="Z85" s="245">
        <f>+IF(Z83="","",PROGRAMA!$I$13*Z84*(((Z84/PROGRAMA!$I$9)*(PROGRAMA!$I$12-PROGRAMA!$I$11)/2)+PROGRAMA!$I$11))</f>
        <v>0</v>
      </c>
      <c r="AA85" s="245">
        <f>+IF(AA83="","",PROGRAMA!$I$13*AA84*(((AA84/PROGRAMA!$I$9)*(PROGRAMA!$I$12-PROGRAMA!$I$11)/2)+PROGRAMA!$I$11))</f>
        <v>0</v>
      </c>
      <c r="AB85" s="245">
        <f>+IF(AB83="","",PROGRAMA!$I$13*AB84*(((AB84/PROGRAMA!$I$9)*(PROGRAMA!$I$12-PROGRAMA!$I$11)/2)+PROGRAMA!$I$11))</f>
        <v>0</v>
      </c>
      <c r="AC85" s="245">
        <f>+IF(AC83="","",PROGRAMA!$I$13*AC84*(((AC84/PROGRAMA!$I$9)*(PROGRAMA!$I$12-PROGRAMA!$I$11)/2)+PROGRAMA!$I$11))</f>
        <v>0</v>
      </c>
      <c r="AD85" s="245">
        <f>+IF(AD83="","",PROGRAMA!$I$13*AD84*(((AD84/PROGRAMA!$I$9)*(PROGRAMA!$I$12-PROGRAMA!$I$11)/2)+PROGRAMA!$I$11))</f>
        <v>0</v>
      </c>
      <c r="AE85" s="245">
        <f>+IF(AE83="","",PROGRAMA!$I$13*AE84*(((AE84/PROGRAMA!$I$9)*(PROGRAMA!$I$12-PROGRAMA!$I$11)/2)+PROGRAMA!$I$11))</f>
        <v>0</v>
      </c>
      <c r="AF85" s="245">
        <f>+IF(AF83="","",PROGRAMA!$I$13*AF84*(((AF84/PROGRAMA!$I$9)*(PROGRAMA!$I$12-PROGRAMA!$I$11)/2)+PROGRAMA!$I$11))</f>
        <v>0</v>
      </c>
      <c r="AG85" s="245">
        <f>+IF(AG83="","",PROGRAMA!$I$13*AG84*(((AG84/PROGRAMA!$I$9)*(PROGRAMA!$I$12-PROGRAMA!$I$11)/2)+PROGRAMA!$I$11))</f>
        <v>0</v>
      </c>
      <c r="AH85" s="245">
        <f>+IF(AH83="","",PROGRAMA!$I$13*AH84*(((AH84/PROGRAMA!$I$9)*(PROGRAMA!$I$12-PROGRAMA!$I$11)/2)+PROGRAMA!$I$11))</f>
        <v>0</v>
      </c>
      <c r="AI85" s="245">
        <f>+IF(AI83="","",PROGRAMA!$I$13*AI84*(((AI84/PROGRAMA!$I$9)*(PROGRAMA!$I$12-PROGRAMA!$I$11)/2)+PROGRAMA!$I$11))</f>
        <v>0</v>
      </c>
      <c r="AJ85" s="245">
        <f>+IF(AJ83="","",PROGRAMA!$I$13*AJ84*(((AJ84/PROGRAMA!$I$9)*(PROGRAMA!$I$12-PROGRAMA!$I$11)/2)+PROGRAMA!$I$11))</f>
        <v>0</v>
      </c>
      <c r="AK85" s="245">
        <f>+IF(AK83="","",PROGRAMA!$I$13*AK84*(((AK84/PROGRAMA!$I$9)*(PROGRAMA!$I$12-PROGRAMA!$I$11)/2)+PROGRAMA!$I$11))</f>
        <v>0</v>
      </c>
      <c r="AL85" s="245">
        <f>+IF(AL83="","",PROGRAMA!$I$13*AL84*(((AL84/PROGRAMA!$I$9)*(PROGRAMA!$I$12-PROGRAMA!$I$11)/2)+PROGRAMA!$I$11))</f>
        <v>0</v>
      </c>
      <c r="AM85" s="245">
        <f>+IF(AM83="","",PROGRAMA!$I$13*AM84*(((AM84/PROGRAMA!$I$9)*(PROGRAMA!$I$12-PROGRAMA!$I$11)/2)+PROGRAMA!$I$11))</f>
        <v>0</v>
      </c>
      <c r="AN85" s="245">
        <f>+IF(AN83="","",PROGRAMA!$I$13*AN84*(((AN84/PROGRAMA!$I$9)*(PROGRAMA!$I$12-PROGRAMA!$I$11)/2)+PROGRAMA!$I$11))</f>
        <v>0</v>
      </c>
      <c r="AO85" s="245">
        <f>+IF(AO83="","",PROGRAMA!$I$13*AO84*(((AO84/PROGRAMA!$I$9)*(PROGRAMA!$I$12-PROGRAMA!$I$11)/2)+PROGRAMA!$I$11))</f>
        <v>0</v>
      </c>
      <c r="AP85" s="245">
        <f>+IF(AP83="","",PROGRAMA!$I$13*AP84*(((AP84/PROGRAMA!$I$9)*(PROGRAMA!$I$12-PROGRAMA!$I$11)/2)+PROGRAMA!$I$11))</f>
        <v>0</v>
      </c>
      <c r="AQ85" s="245">
        <f>+IF(AQ83="","",PROGRAMA!$I$13*AQ84*(((AQ84/PROGRAMA!$I$9)*(PROGRAMA!$I$12-PROGRAMA!$I$11)/2)+PROGRAMA!$I$11))</f>
        <v>0</v>
      </c>
      <c r="AR85" s="245">
        <f>+IF(AR83="","",PROGRAMA!$I$13*AR84*(((AR84/PROGRAMA!$I$9)*(PROGRAMA!$I$12-PROGRAMA!$I$11)/2)+PROGRAMA!$I$11))</f>
        <v>0</v>
      </c>
      <c r="AS85" s="245">
        <f>+IF(AS83="","",PROGRAMA!$I$13*AS84*(((AS84/PROGRAMA!$I$9)*(PROGRAMA!$I$12-PROGRAMA!$I$11)/2)+PROGRAMA!$I$11))</f>
        <v>0</v>
      </c>
      <c r="AT85" s="245">
        <f>+IF(AT83="","",PROGRAMA!$I$13*AT84*(((AT84/PROGRAMA!$I$9)*(PROGRAMA!$I$12-PROGRAMA!$I$11)/2)+PROGRAMA!$I$11))</f>
        <v>0</v>
      </c>
      <c r="AU85" s="245">
        <f>+IF(AU83="","",PROGRAMA!$I$13*AU84*(((AU84/PROGRAMA!$I$9)*(PROGRAMA!$I$12-PROGRAMA!$I$11)/2)+PROGRAMA!$I$11))</f>
        <v>0</v>
      </c>
      <c r="AV85" s="245">
        <f>+IF(AV83="","",PROGRAMA!$I$13*AV84*(((AV84/PROGRAMA!$I$9)*(PROGRAMA!$I$12-PROGRAMA!$I$11)/2)+PROGRAMA!$I$11))</f>
        <v>0</v>
      </c>
      <c r="AW85" s="245">
        <f>+IF(AW83="","",PROGRAMA!$I$13*AW84*(((AW84/PROGRAMA!$I$9)*(PROGRAMA!$I$12-PROGRAMA!$I$11)/2)+PROGRAMA!$I$11))</f>
        <v>0</v>
      </c>
      <c r="AX85" s="245">
        <f>+IF(AX83="","",PROGRAMA!$I$13*AX84*(((AX84/PROGRAMA!$I$9)*(PROGRAMA!$I$12-PROGRAMA!$I$11)/2)+PROGRAMA!$I$11))</f>
        <v>0</v>
      </c>
      <c r="AY85" s="245">
        <f>+IF(AY83="","",PROGRAMA!$I$13*AY84*(((AY84/PROGRAMA!$I$9)*(PROGRAMA!$I$12-PROGRAMA!$I$11)/2)+PROGRAMA!$I$11))</f>
        <v>0</v>
      </c>
      <c r="AZ85" s="245">
        <f>+IF(AZ83="","",PROGRAMA!$I$13*AZ84*(((AZ84/PROGRAMA!$I$9)*(PROGRAMA!$I$12-PROGRAMA!$I$11)/2)+PROGRAMA!$I$11))</f>
        <v>0</v>
      </c>
      <c r="BA85" s="245">
        <f>+IF(BA83="","",PROGRAMA!$I$13*BA84*(((BA84/PROGRAMA!$I$9)*(PROGRAMA!$I$12-PROGRAMA!$I$11)/2)+PROGRAMA!$I$11))</f>
        <v>0</v>
      </c>
      <c r="BB85" s="245">
        <f>+IF(BB83="","",PROGRAMA!$I$13*BB84*(((BB84/PROGRAMA!$I$9)*(PROGRAMA!$I$12-PROGRAMA!$I$11)/2)+PROGRAMA!$I$11))</f>
        <v>0</v>
      </c>
      <c r="BC85" s="245">
        <f>+IF(BC83="","",PROGRAMA!$I$13*BC84*(((BC84/PROGRAMA!$I$9)*(PROGRAMA!$I$12-PROGRAMA!$I$11)/2)+PROGRAMA!$I$11))</f>
        <v>0</v>
      </c>
      <c r="BD85" s="245">
        <f>+IF(BD83="","",PROGRAMA!$I$13*BD84*(((BD84/PROGRAMA!$I$9)*(PROGRAMA!$I$12-PROGRAMA!$I$11)/2)+PROGRAMA!$I$11))</f>
        <v>0</v>
      </c>
      <c r="BE85" s="245">
        <f>+IF(BE83="","",PROGRAMA!$I$13*BE84*(((BE84/PROGRAMA!$I$9)*(PROGRAMA!$I$12-PROGRAMA!$I$11)/2)+PROGRAMA!$I$11))</f>
        <v>0</v>
      </c>
      <c r="BF85" s="245">
        <f>+IF(BF83="","",PROGRAMA!$I$13*BF84*(((BF84/PROGRAMA!$I$9)*(PROGRAMA!$I$12-PROGRAMA!$I$11)/2)+PROGRAMA!$I$11))</f>
        <v>0</v>
      </c>
      <c r="BG85" s="245">
        <f>+IF(BG83="","",PROGRAMA!$I$13*BG84*(((BG84/PROGRAMA!$I$9)*(PROGRAMA!$I$12-PROGRAMA!$I$11)/2)+PROGRAMA!$I$11))</f>
        <v>0</v>
      </c>
      <c r="BH85" s="245">
        <f>+IF(BH83="","",PROGRAMA!$I$13*BH84*(((BH84/PROGRAMA!$I$9)*(PROGRAMA!$I$12-PROGRAMA!$I$11)/2)+PROGRAMA!$I$11))</f>
        <v>0</v>
      </c>
      <c r="BI85" s="245">
        <f>+IF(BI83="","",PROGRAMA!$I$13*BI84*(((BI84/PROGRAMA!$I$9)*(PROGRAMA!$I$12-PROGRAMA!$I$11)/2)+PROGRAMA!$I$11))</f>
        <v>0</v>
      </c>
      <c r="BJ85" s="245">
        <f>+IF(BJ83="","",PROGRAMA!$I$13*BJ84*(((BJ84/PROGRAMA!$I$9)*(PROGRAMA!$I$12-PROGRAMA!$I$11)/2)+PROGRAMA!$I$11))</f>
        <v>0</v>
      </c>
      <c r="BK85" s="245">
        <f>+IF(BK83="","",PROGRAMA!$I$13*BK84*(((BK84/PROGRAMA!$I$9)*(PROGRAMA!$I$12-PROGRAMA!$I$11)/2)+PROGRAMA!$I$11))</f>
        <v>0</v>
      </c>
      <c r="BL85" s="245">
        <f>+IF(BL83="","",PROGRAMA!$I$13*BL84*(((BL84/PROGRAMA!$I$9)*(PROGRAMA!$I$12-PROGRAMA!$I$11)/2)+PROGRAMA!$I$11))</f>
        <v>0</v>
      </c>
      <c r="BM85" s="245">
        <f>+IF(BM83="","",PROGRAMA!$I$13*BM84*(((BM84/PROGRAMA!$I$9)*(PROGRAMA!$I$12-PROGRAMA!$I$11)/2)+PROGRAMA!$I$11))</f>
        <v>0</v>
      </c>
      <c r="BN85" s="245">
        <f>+IF(BN83="","",PROGRAMA!$I$13*BN84*(((BN84/PROGRAMA!$I$9)*(PROGRAMA!$I$12-PROGRAMA!$I$11)/2)+PROGRAMA!$I$11))</f>
        <v>0</v>
      </c>
      <c r="BO85" s="245">
        <f>+IF(BO83="","",PROGRAMA!$I$13*BO84*(((BO84/PROGRAMA!$I$9)*(PROGRAMA!$I$12-PROGRAMA!$I$11)/2)+PROGRAMA!$I$11))</f>
        <v>0</v>
      </c>
      <c r="BP85" s="245">
        <f>+IF(BP83="","",PROGRAMA!$I$13*BP84*(((BP84/PROGRAMA!$I$9)*(PROGRAMA!$I$12-PROGRAMA!$I$11)/2)+PROGRAMA!$I$11))</f>
        <v>0</v>
      </c>
      <c r="BQ85" s="245">
        <f>+IF(BQ83="","",PROGRAMA!$I$13*BQ84*(((BQ84/PROGRAMA!$I$9)*(PROGRAMA!$I$12-PROGRAMA!$I$11)/2)+PROGRAMA!$I$11))</f>
        <v>0</v>
      </c>
      <c r="BR85" s="245">
        <f>+IF(BR83="","",PROGRAMA!$I$13*BR84*(((BR84/PROGRAMA!$I$9)*(PROGRAMA!$I$12-PROGRAMA!$I$11)/2)+PROGRAMA!$I$11))</f>
        <v>0</v>
      </c>
      <c r="BS85" s="245">
        <f>+IF(BS83="","",PROGRAMA!$I$13*BS84*(((BS84/PROGRAMA!$I$9)*(PROGRAMA!$I$12-PROGRAMA!$I$11)/2)+PROGRAMA!$I$11))</f>
        <v>0</v>
      </c>
      <c r="BT85" s="245">
        <f>+IF(BT83="","",PROGRAMA!$I$13*BT84*(((BT84/PROGRAMA!$I$9)*(PROGRAMA!$I$12-PROGRAMA!$I$11)/2)+PROGRAMA!$I$11))</f>
        <v>0</v>
      </c>
      <c r="BU85" s="245">
        <f>+IF(BU83="","",PROGRAMA!$I$13*BU84*(((BU84/PROGRAMA!$I$9)*(PROGRAMA!$I$12-PROGRAMA!$I$11)/2)+PROGRAMA!$I$11))</f>
        <v>0</v>
      </c>
      <c r="BV85" s="245">
        <f>+IF(BV83="","",PROGRAMA!$I$13*BV84*(((BV84/PROGRAMA!$I$9)*(PROGRAMA!$I$12-PROGRAMA!$I$11)/2)+PROGRAMA!$I$11))</f>
        <v>0</v>
      </c>
      <c r="BW85" s="245">
        <f>+IF(BW83="","",PROGRAMA!$I$13*BW84*(((BW84/PROGRAMA!$I$9)*(PROGRAMA!$I$12-PROGRAMA!$I$11)/2)+PROGRAMA!$I$11))</f>
        <v>0</v>
      </c>
      <c r="BX85" s="245">
        <f>+IF(BX83="","",PROGRAMA!$I$13*BX84*(((BX84/PROGRAMA!$I$9)*(PROGRAMA!$I$12-PROGRAMA!$I$11)/2)+PROGRAMA!$I$11))</f>
        <v>0</v>
      </c>
      <c r="BY85" s="245">
        <f>+IF(BY83="","",PROGRAMA!$I$13*BY84*(((BY84/PROGRAMA!$I$9)*(PROGRAMA!$I$12-PROGRAMA!$I$11)/2)+PROGRAMA!$I$11))</f>
        <v>0</v>
      </c>
      <c r="BZ85" s="245">
        <f>+IF(BZ83="","",PROGRAMA!$I$13*BZ84*(((BZ84/PROGRAMA!$I$9)*(PROGRAMA!$I$12-PROGRAMA!$I$11)/2)+PROGRAMA!$I$11))</f>
        <v>0</v>
      </c>
      <c r="CA85" s="245">
        <f>+IF(CA83="","",PROGRAMA!$I$13*CA84*(((CA84/PROGRAMA!$I$9)*(PROGRAMA!$I$12-PROGRAMA!$I$11)/2)+PROGRAMA!$I$11))</f>
        <v>0</v>
      </c>
      <c r="CB85" s="245">
        <f>+IF(CB83="","",PROGRAMA!$I$13*CB84*(((CB84/PROGRAMA!$I$9)*(PROGRAMA!$I$12-PROGRAMA!$I$11)/2)+PROGRAMA!$I$11))</f>
        <v>0</v>
      </c>
      <c r="CC85" s="245">
        <f>+IF(CC83="","",PROGRAMA!$I$13*CC84*(((CC84/PROGRAMA!$I$9)*(PROGRAMA!$I$12-PROGRAMA!$I$11)/2)+PROGRAMA!$I$11))</f>
        <v>0</v>
      </c>
      <c r="CD85" s="245">
        <f>+IF(CD83="","",PROGRAMA!$I$13*CD84*(((CD84/PROGRAMA!$I$9)*(PROGRAMA!$I$12-PROGRAMA!$I$11)/2)+PROGRAMA!$I$11))</f>
        <v>0</v>
      </c>
      <c r="CE85" s="245">
        <f>+IF(CE83="","",PROGRAMA!$I$13*CE84*(((CE84/PROGRAMA!$I$9)*(PROGRAMA!$I$12-PROGRAMA!$I$11)/2)+PROGRAMA!$I$11))</f>
        <v>0</v>
      </c>
      <c r="CF85" s="245">
        <f>+IF(CF83="","",PROGRAMA!$I$13*CF84*(((CF84/PROGRAMA!$I$9)*(PROGRAMA!$I$12-PROGRAMA!$I$11)/2)+PROGRAMA!$I$11))</f>
        <v>0</v>
      </c>
    </row>
    <row r="86" spans="1:84" ht="15" customHeight="1" thickTop="1" thickBot="1" x14ac:dyDescent="0.35">
      <c r="A86" s="765"/>
      <c r="B86" s="967" t="s">
        <v>257</v>
      </c>
      <c r="C86" s="970" t="str">
        <f>+IF($B$55='Base Datos'!$V$21,B86,"")</f>
        <v>Contenedor 6</v>
      </c>
      <c r="D86" s="241" t="str">
        <f>+IF($B$55='Base Datos'!$V$21,D56,"")</f>
        <v>Densidad Descarga Solida, gr/l</v>
      </c>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c r="AF86" s="260"/>
      <c r="AG86" s="260"/>
      <c r="AH86" s="260"/>
      <c r="AI86" s="260"/>
      <c r="AJ86" s="260"/>
      <c r="AK86" s="260"/>
      <c r="AL86" s="260"/>
      <c r="AM86" s="260"/>
      <c r="AN86" s="260"/>
      <c r="AO86" s="260"/>
      <c r="AP86" s="260"/>
      <c r="AQ86" s="260"/>
      <c r="AR86" s="260"/>
      <c r="AS86" s="260"/>
      <c r="AT86" s="260"/>
      <c r="AU86" s="260"/>
      <c r="AV86" s="260"/>
      <c r="AW86" s="260"/>
      <c r="AX86" s="260"/>
      <c r="AY86" s="260"/>
      <c r="AZ86" s="260"/>
      <c r="BA86" s="260"/>
      <c r="BB86" s="260"/>
      <c r="BC86" s="260"/>
      <c r="BD86" s="260"/>
      <c r="BE86" s="260"/>
      <c r="BF86" s="260"/>
      <c r="BG86" s="260"/>
      <c r="BH86" s="260"/>
      <c r="BI86" s="260"/>
      <c r="BJ86" s="260"/>
      <c r="BK86" s="260"/>
      <c r="BL86" s="260"/>
      <c r="BM86" s="260"/>
      <c r="BN86" s="260"/>
      <c r="BO86" s="260"/>
      <c r="BP86" s="260"/>
      <c r="BQ86" s="260"/>
      <c r="BR86" s="260"/>
      <c r="BS86" s="260"/>
      <c r="BT86" s="260"/>
      <c r="BU86" s="260"/>
      <c r="BV86" s="260"/>
      <c r="BW86" s="260"/>
      <c r="BX86" s="260"/>
      <c r="BY86" s="260"/>
      <c r="BZ86" s="260"/>
      <c r="CA86" s="260"/>
      <c r="CB86" s="260"/>
      <c r="CC86" s="260"/>
      <c r="CD86" s="260"/>
      <c r="CE86" s="260"/>
      <c r="CF86" s="260"/>
    </row>
    <row r="87" spans="1:84" ht="15" customHeight="1" thickBot="1" x14ac:dyDescent="0.35">
      <c r="A87" s="765"/>
      <c r="B87" s="967"/>
      <c r="C87" s="968"/>
      <c r="D87" s="242" t="str">
        <f>+IF($B$55='Base Datos'!$V$21,D57,"")</f>
        <v>% AGUA</v>
      </c>
      <c r="E87" s="261"/>
      <c r="F87" s="261"/>
      <c r="G87" s="261"/>
      <c r="H87" s="261"/>
      <c r="I87" s="261"/>
      <c r="J87" s="261"/>
      <c r="K87" s="261"/>
      <c r="L87" s="261"/>
      <c r="M87" s="261"/>
      <c r="N87" s="261"/>
      <c r="O87" s="261"/>
      <c r="P87" s="261"/>
      <c r="Q87" s="261"/>
      <c r="R87" s="261"/>
      <c r="S87" s="261"/>
      <c r="T87" s="261"/>
      <c r="U87" s="261"/>
      <c r="V87" s="261"/>
      <c r="W87" s="261"/>
      <c r="X87" s="261"/>
      <c r="Y87" s="261"/>
      <c r="Z87" s="261"/>
      <c r="AA87" s="261"/>
      <c r="AB87" s="261"/>
      <c r="AC87" s="261"/>
      <c r="AD87" s="261"/>
      <c r="AE87" s="261"/>
      <c r="AF87" s="261"/>
      <c r="AG87" s="261"/>
      <c r="AH87" s="261"/>
      <c r="AI87" s="261"/>
      <c r="AJ87" s="261"/>
      <c r="AK87" s="261"/>
      <c r="AL87" s="261"/>
      <c r="AM87" s="261"/>
      <c r="AN87" s="261"/>
      <c r="AO87" s="261"/>
      <c r="AP87" s="261"/>
      <c r="AQ87" s="261"/>
      <c r="AR87" s="261"/>
      <c r="AS87" s="261"/>
      <c r="AT87" s="261"/>
      <c r="AU87" s="261"/>
      <c r="AV87" s="261"/>
      <c r="AW87" s="261"/>
      <c r="AX87" s="261"/>
      <c r="AY87" s="261"/>
      <c r="AZ87" s="261"/>
      <c r="BA87" s="261"/>
      <c r="BB87" s="261"/>
      <c r="BC87" s="261"/>
      <c r="BD87" s="261"/>
      <c r="BE87" s="261"/>
      <c r="BF87" s="261"/>
      <c r="BG87" s="261"/>
      <c r="BH87" s="261"/>
      <c r="BI87" s="261"/>
      <c r="BJ87" s="261"/>
      <c r="BK87" s="261"/>
      <c r="BL87" s="261"/>
      <c r="BM87" s="261"/>
      <c r="BN87" s="261"/>
      <c r="BO87" s="261"/>
      <c r="BP87" s="261"/>
      <c r="BQ87" s="261"/>
      <c r="BR87" s="261"/>
      <c r="BS87" s="261"/>
      <c r="BT87" s="261"/>
      <c r="BU87" s="261"/>
      <c r="BV87" s="261"/>
      <c r="BW87" s="261"/>
      <c r="BX87" s="261"/>
      <c r="BY87" s="261"/>
      <c r="BZ87" s="261"/>
      <c r="CA87" s="261"/>
      <c r="CB87" s="261"/>
      <c r="CC87" s="261"/>
      <c r="CD87" s="261"/>
      <c r="CE87" s="261"/>
      <c r="CF87" s="261"/>
    </row>
    <row r="88" spans="1:84" ht="15" customHeight="1" thickBot="1" x14ac:dyDescent="0.35">
      <c r="A88" s="765"/>
      <c r="B88" s="967"/>
      <c r="C88" s="968"/>
      <c r="D88" s="242" t="str">
        <f>+IF($B$55='Base Datos'!$V$21,D58,"")</f>
        <v>% HC</v>
      </c>
      <c r="E88" s="247"/>
      <c r="F88" s="247"/>
      <c r="G88" s="247"/>
      <c r="H88" s="247"/>
      <c r="I88" s="247"/>
      <c r="J88" s="247"/>
      <c r="K88" s="247"/>
      <c r="L88" s="247"/>
      <c r="M88" s="247"/>
      <c r="N88" s="247"/>
      <c r="O88" s="247"/>
      <c r="P88" s="247"/>
      <c r="Q88" s="247"/>
      <c r="R88" s="247"/>
      <c r="S88" s="247"/>
      <c r="T88" s="247"/>
      <c r="U88" s="247"/>
      <c r="V88" s="247"/>
      <c r="W88" s="247"/>
      <c r="X88" s="247"/>
      <c r="Y88" s="247"/>
      <c r="Z88" s="247"/>
      <c r="AA88" s="247"/>
      <c r="AB88" s="247"/>
      <c r="AC88" s="247"/>
      <c r="AD88" s="247"/>
      <c r="AE88" s="247"/>
      <c r="AF88" s="247"/>
      <c r="AG88" s="247"/>
      <c r="AH88" s="247"/>
      <c r="AI88" s="247"/>
      <c r="AJ88" s="247"/>
      <c r="AK88" s="247"/>
      <c r="AL88" s="247"/>
      <c r="AM88" s="247"/>
      <c r="AN88" s="247"/>
      <c r="AO88" s="247"/>
      <c r="AP88" s="247"/>
      <c r="AQ88" s="247"/>
      <c r="AR88" s="247"/>
      <c r="AS88" s="247"/>
      <c r="AT88" s="247"/>
      <c r="AU88" s="247"/>
      <c r="AV88" s="247"/>
      <c r="AW88" s="247"/>
      <c r="AX88" s="247"/>
      <c r="AY88" s="247"/>
      <c r="AZ88" s="247"/>
      <c r="BA88" s="247"/>
      <c r="BB88" s="247"/>
      <c r="BC88" s="247"/>
      <c r="BD88" s="247"/>
      <c r="BE88" s="247"/>
      <c r="BF88" s="247"/>
      <c r="BG88" s="247"/>
      <c r="BH88" s="247"/>
      <c r="BI88" s="247"/>
      <c r="BJ88" s="247"/>
      <c r="BK88" s="247"/>
      <c r="BL88" s="247"/>
      <c r="BM88" s="247"/>
      <c r="BN88" s="247"/>
      <c r="BO88" s="247"/>
      <c r="BP88" s="247"/>
      <c r="BQ88" s="247"/>
      <c r="BR88" s="247"/>
      <c r="BS88" s="247"/>
      <c r="BT88" s="247"/>
      <c r="BU88" s="247"/>
      <c r="BV88" s="247"/>
      <c r="BW88" s="247"/>
      <c r="BX88" s="247"/>
      <c r="BY88" s="247"/>
      <c r="BZ88" s="247"/>
      <c r="CA88" s="247"/>
      <c r="CB88" s="247"/>
      <c r="CC88" s="247"/>
      <c r="CD88" s="247"/>
      <c r="CE88" s="247"/>
      <c r="CF88" s="247"/>
    </row>
    <row r="89" spans="1:84" ht="15" customHeight="1" thickBot="1" x14ac:dyDescent="0.35">
      <c r="A89" s="765"/>
      <c r="B89" s="967"/>
      <c r="C89" s="968"/>
      <c r="D89" s="242" t="str">
        <f>+IF($B$55='Base Datos'!$V$21,D59,"")</f>
        <v>% SOLIDOS</v>
      </c>
      <c r="E89" s="197">
        <f>IF(SUM(E87:E88)=0,0,100-E87-E88)</f>
        <v>0</v>
      </c>
      <c r="F89" s="197">
        <f t="shared" ref="F89:BQ89" si="62">IF(SUM(F87:F88)=0,0,100-F87-F88)</f>
        <v>0</v>
      </c>
      <c r="G89" s="197">
        <f t="shared" si="62"/>
        <v>0</v>
      </c>
      <c r="H89" s="197">
        <f t="shared" si="62"/>
        <v>0</v>
      </c>
      <c r="I89" s="197">
        <f t="shared" si="62"/>
        <v>0</v>
      </c>
      <c r="J89" s="197">
        <f t="shared" si="62"/>
        <v>0</v>
      </c>
      <c r="K89" s="197">
        <f t="shared" si="62"/>
        <v>0</v>
      </c>
      <c r="L89" s="197">
        <f t="shared" si="62"/>
        <v>0</v>
      </c>
      <c r="M89" s="197">
        <f t="shared" si="62"/>
        <v>0</v>
      </c>
      <c r="N89" s="197">
        <f t="shared" si="62"/>
        <v>0</v>
      </c>
      <c r="O89" s="197">
        <f t="shared" si="62"/>
        <v>0</v>
      </c>
      <c r="P89" s="197">
        <f t="shared" si="62"/>
        <v>0</v>
      </c>
      <c r="Q89" s="197">
        <f t="shared" si="62"/>
        <v>0</v>
      </c>
      <c r="R89" s="197">
        <f t="shared" si="62"/>
        <v>0</v>
      </c>
      <c r="S89" s="197">
        <f t="shared" si="62"/>
        <v>0</v>
      </c>
      <c r="T89" s="197">
        <f t="shared" si="62"/>
        <v>0</v>
      </c>
      <c r="U89" s="197">
        <f t="shared" si="62"/>
        <v>0</v>
      </c>
      <c r="V89" s="197">
        <f t="shared" si="62"/>
        <v>0</v>
      </c>
      <c r="W89" s="197">
        <f t="shared" si="62"/>
        <v>0</v>
      </c>
      <c r="X89" s="197">
        <f t="shared" si="62"/>
        <v>0</v>
      </c>
      <c r="Y89" s="197">
        <f t="shared" si="62"/>
        <v>0</v>
      </c>
      <c r="Z89" s="197">
        <f t="shared" si="62"/>
        <v>0</v>
      </c>
      <c r="AA89" s="197">
        <f t="shared" si="62"/>
        <v>0</v>
      </c>
      <c r="AB89" s="197">
        <f t="shared" si="62"/>
        <v>0</v>
      </c>
      <c r="AC89" s="197">
        <f t="shared" si="62"/>
        <v>0</v>
      </c>
      <c r="AD89" s="197">
        <f t="shared" si="62"/>
        <v>0</v>
      </c>
      <c r="AE89" s="197">
        <f t="shared" si="62"/>
        <v>0</v>
      </c>
      <c r="AF89" s="197">
        <f t="shared" si="62"/>
        <v>0</v>
      </c>
      <c r="AG89" s="197">
        <f t="shared" si="62"/>
        <v>0</v>
      </c>
      <c r="AH89" s="197">
        <f t="shared" si="62"/>
        <v>0</v>
      </c>
      <c r="AI89" s="197">
        <f t="shared" si="62"/>
        <v>0</v>
      </c>
      <c r="AJ89" s="197">
        <f t="shared" si="62"/>
        <v>0</v>
      </c>
      <c r="AK89" s="197">
        <f t="shared" si="62"/>
        <v>0</v>
      </c>
      <c r="AL89" s="197">
        <f t="shared" si="62"/>
        <v>0</v>
      </c>
      <c r="AM89" s="197">
        <f t="shared" si="62"/>
        <v>0</v>
      </c>
      <c r="AN89" s="197">
        <f t="shared" si="62"/>
        <v>0</v>
      </c>
      <c r="AO89" s="197">
        <f t="shared" si="62"/>
        <v>0</v>
      </c>
      <c r="AP89" s="197">
        <f t="shared" si="62"/>
        <v>0</v>
      </c>
      <c r="AQ89" s="197">
        <f t="shared" si="62"/>
        <v>0</v>
      </c>
      <c r="AR89" s="197">
        <f t="shared" si="62"/>
        <v>0</v>
      </c>
      <c r="AS89" s="197">
        <f t="shared" si="62"/>
        <v>0</v>
      </c>
      <c r="AT89" s="197">
        <f t="shared" si="62"/>
        <v>0</v>
      </c>
      <c r="AU89" s="197">
        <f t="shared" si="62"/>
        <v>0</v>
      </c>
      <c r="AV89" s="197">
        <f t="shared" si="62"/>
        <v>0</v>
      </c>
      <c r="AW89" s="197">
        <f t="shared" si="62"/>
        <v>0</v>
      </c>
      <c r="AX89" s="197">
        <f t="shared" si="62"/>
        <v>0</v>
      </c>
      <c r="AY89" s="197">
        <f t="shared" si="62"/>
        <v>0</v>
      </c>
      <c r="AZ89" s="197">
        <f t="shared" si="62"/>
        <v>0</v>
      </c>
      <c r="BA89" s="197">
        <f t="shared" si="62"/>
        <v>0</v>
      </c>
      <c r="BB89" s="197">
        <f t="shared" si="62"/>
        <v>0</v>
      </c>
      <c r="BC89" s="197">
        <f t="shared" si="62"/>
        <v>0</v>
      </c>
      <c r="BD89" s="197">
        <f t="shared" si="62"/>
        <v>0</v>
      </c>
      <c r="BE89" s="197">
        <f t="shared" si="62"/>
        <v>0</v>
      </c>
      <c r="BF89" s="197">
        <f t="shared" si="62"/>
        <v>0</v>
      </c>
      <c r="BG89" s="197">
        <f t="shared" si="62"/>
        <v>0</v>
      </c>
      <c r="BH89" s="197">
        <f t="shared" si="62"/>
        <v>0</v>
      </c>
      <c r="BI89" s="197">
        <f t="shared" si="62"/>
        <v>0</v>
      </c>
      <c r="BJ89" s="197">
        <f t="shared" si="62"/>
        <v>0</v>
      </c>
      <c r="BK89" s="197">
        <f t="shared" si="62"/>
        <v>0</v>
      </c>
      <c r="BL89" s="197">
        <f t="shared" si="62"/>
        <v>0</v>
      </c>
      <c r="BM89" s="197">
        <f t="shared" si="62"/>
        <v>0</v>
      </c>
      <c r="BN89" s="197">
        <f t="shared" si="62"/>
        <v>0</v>
      </c>
      <c r="BO89" s="197">
        <f t="shared" si="62"/>
        <v>0</v>
      </c>
      <c r="BP89" s="197">
        <f t="shared" si="62"/>
        <v>0</v>
      </c>
      <c r="BQ89" s="197">
        <f t="shared" si="62"/>
        <v>0</v>
      </c>
      <c r="BR89" s="197">
        <f t="shared" ref="BR89:CF89" si="63">IF(SUM(BR87:BR88)=0,0,100-BR87-BR88)</f>
        <v>0</v>
      </c>
      <c r="BS89" s="197">
        <f t="shared" si="63"/>
        <v>0</v>
      </c>
      <c r="BT89" s="197">
        <f t="shared" si="63"/>
        <v>0</v>
      </c>
      <c r="BU89" s="197">
        <f t="shared" si="63"/>
        <v>0</v>
      </c>
      <c r="BV89" s="197">
        <f t="shared" si="63"/>
        <v>0</v>
      </c>
      <c r="BW89" s="197">
        <f t="shared" si="63"/>
        <v>0</v>
      </c>
      <c r="BX89" s="197">
        <f t="shared" si="63"/>
        <v>0</v>
      </c>
      <c r="BY89" s="197">
        <f t="shared" si="63"/>
        <v>0</v>
      </c>
      <c r="BZ89" s="197">
        <f t="shared" si="63"/>
        <v>0</v>
      </c>
      <c r="CA89" s="197">
        <f t="shared" si="63"/>
        <v>0</v>
      </c>
      <c r="CB89" s="197">
        <f t="shared" si="63"/>
        <v>0</v>
      </c>
      <c r="CC89" s="197">
        <f t="shared" si="63"/>
        <v>0</v>
      </c>
      <c r="CD89" s="197">
        <f t="shared" si="63"/>
        <v>0</v>
      </c>
      <c r="CE89" s="197">
        <f t="shared" si="63"/>
        <v>0</v>
      </c>
      <c r="CF89" s="197">
        <f t="shared" si="63"/>
        <v>0</v>
      </c>
    </row>
    <row r="90" spans="1:84" ht="15" customHeight="1" thickBot="1" x14ac:dyDescent="0.35">
      <c r="A90" s="765"/>
      <c r="B90" s="967"/>
      <c r="C90" s="968"/>
      <c r="D90" s="243" t="s">
        <v>122</v>
      </c>
      <c r="E90" s="247"/>
      <c r="F90" s="247"/>
      <c r="G90" s="247"/>
      <c r="H90" s="247"/>
      <c r="I90" s="247"/>
      <c r="J90" s="247"/>
      <c r="K90" s="247"/>
      <c r="L90" s="247"/>
      <c r="M90" s="247"/>
      <c r="N90" s="247"/>
      <c r="O90" s="247"/>
      <c r="P90" s="247"/>
      <c r="Q90" s="247"/>
      <c r="R90" s="247"/>
      <c r="S90" s="247"/>
      <c r="T90" s="247"/>
      <c r="U90" s="247"/>
      <c r="V90" s="247"/>
      <c r="W90" s="247"/>
      <c r="X90" s="247"/>
      <c r="Y90" s="247"/>
      <c r="Z90" s="247"/>
      <c r="AA90" s="247"/>
      <c r="AB90" s="247"/>
      <c r="AC90" s="247"/>
      <c r="AD90" s="247"/>
      <c r="AE90" s="247"/>
      <c r="AF90" s="247"/>
      <c r="AG90" s="247"/>
      <c r="AH90" s="247"/>
      <c r="AI90" s="247"/>
      <c r="AJ90" s="247"/>
      <c r="AK90" s="247"/>
      <c r="AL90" s="247"/>
      <c r="AM90" s="247"/>
      <c r="AN90" s="247"/>
      <c r="AO90" s="247"/>
      <c r="AP90" s="247"/>
      <c r="AQ90" s="247"/>
      <c r="AR90" s="247"/>
      <c r="AS90" s="247"/>
      <c r="AT90" s="247"/>
      <c r="AU90" s="247"/>
      <c r="AV90" s="247"/>
      <c r="AW90" s="247"/>
      <c r="AX90" s="247"/>
      <c r="AY90" s="247"/>
      <c r="AZ90" s="247"/>
      <c r="BA90" s="247"/>
      <c r="BB90" s="247"/>
      <c r="BC90" s="247"/>
      <c r="BD90" s="247"/>
      <c r="BE90" s="247"/>
      <c r="BF90" s="247"/>
      <c r="BG90" s="247"/>
      <c r="BH90" s="247"/>
      <c r="BI90" s="247"/>
      <c r="BJ90" s="247"/>
      <c r="BK90" s="247"/>
      <c r="BL90" s="247"/>
      <c r="BM90" s="247"/>
      <c r="BN90" s="247"/>
      <c r="BO90" s="247"/>
      <c r="BP90" s="247"/>
      <c r="BQ90" s="247"/>
      <c r="BR90" s="247"/>
      <c r="BS90" s="247"/>
      <c r="BT90" s="247"/>
      <c r="BU90" s="247"/>
      <c r="BV90" s="247"/>
      <c r="BW90" s="247"/>
      <c r="BX90" s="247"/>
      <c r="BY90" s="247"/>
      <c r="BZ90" s="247"/>
      <c r="CA90" s="247"/>
      <c r="CB90" s="247"/>
      <c r="CC90" s="247"/>
      <c r="CD90" s="247"/>
      <c r="CE90" s="247"/>
      <c r="CF90" s="247"/>
    </row>
    <row r="91" spans="1:84" ht="15" customHeight="1" thickBot="1" x14ac:dyDescent="0.35">
      <c r="A91" s="765"/>
      <c r="B91" s="967"/>
      <c r="C91" s="969"/>
      <c r="D91" s="244" t="s">
        <v>174</v>
      </c>
      <c r="E91" s="245">
        <f>+IF(E89="","",PROGRAMA!$I$13*E90*(((E90/PROGRAMA!$I$9)*(PROGRAMA!$I$12-PROGRAMA!$I$11)/2)+PROGRAMA!$I$11))</f>
        <v>0</v>
      </c>
      <c r="F91" s="245">
        <f>+IF(F89="","",PROGRAMA!$I$13*F90*(((F90/PROGRAMA!$I$9)*(PROGRAMA!$I$12-PROGRAMA!$I$11)/2)+PROGRAMA!$I$11))</f>
        <v>0</v>
      </c>
      <c r="G91" s="245">
        <f>+IF(G89="","",PROGRAMA!$I$13*G90*(((G90/PROGRAMA!$I$9)*(PROGRAMA!$I$12-PROGRAMA!$I$11)/2)+PROGRAMA!$I$11))</f>
        <v>0</v>
      </c>
      <c r="H91" s="245">
        <f>+IF(H89="","",PROGRAMA!$I$13*H90*(((H90/PROGRAMA!$I$9)*(PROGRAMA!$I$12-PROGRAMA!$I$11)/2)+PROGRAMA!$I$11))</f>
        <v>0</v>
      </c>
      <c r="I91" s="245">
        <f>+IF(I89="","",PROGRAMA!$I$13*I90*(((I90/PROGRAMA!$I$9)*(PROGRAMA!$I$12-PROGRAMA!$I$11)/2)+PROGRAMA!$I$11))</f>
        <v>0</v>
      </c>
      <c r="J91" s="245">
        <f>+IF(J89="","",PROGRAMA!$I$13*J90*(((J90/PROGRAMA!$I$9)*(PROGRAMA!$I$12-PROGRAMA!$I$11)/2)+PROGRAMA!$I$11))</f>
        <v>0</v>
      </c>
      <c r="K91" s="245">
        <f>+IF(K89="","",PROGRAMA!$I$13*K90*(((K90/PROGRAMA!$I$9)*(PROGRAMA!$I$12-PROGRAMA!$I$11)/2)+PROGRAMA!$I$11))</f>
        <v>0</v>
      </c>
      <c r="L91" s="245">
        <f>+IF(L89="","",PROGRAMA!$I$13*L90*(((L90/PROGRAMA!$I$9)*(PROGRAMA!$I$12-PROGRAMA!$I$11)/2)+PROGRAMA!$I$11))</f>
        <v>0</v>
      </c>
      <c r="M91" s="245">
        <f>+IF(M89="","",PROGRAMA!$I$13*M90*(((M90/PROGRAMA!$I$9)*(PROGRAMA!$I$12-PROGRAMA!$I$11)/2)+PROGRAMA!$I$11))</f>
        <v>0</v>
      </c>
      <c r="N91" s="245">
        <f>+IF(N89="","",PROGRAMA!$I$13*N90*(((N90/PROGRAMA!$I$9)*(PROGRAMA!$I$12-PROGRAMA!$I$11)/2)+PROGRAMA!$I$11))</f>
        <v>0</v>
      </c>
      <c r="O91" s="245">
        <f>+IF(O89="","",PROGRAMA!$I$13*O90*(((O90/PROGRAMA!$I$9)*(PROGRAMA!$I$12-PROGRAMA!$I$11)/2)+PROGRAMA!$I$11))</f>
        <v>0</v>
      </c>
      <c r="P91" s="245">
        <f>+IF(P89="","",PROGRAMA!$I$13*P90*(((P90/PROGRAMA!$I$9)*(PROGRAMA!$I$12-PROGRAMA!$I$11)/2)+PROGRAMA!$I$11))</f>
        <v>0</v>
      </c>
      <c r="Q91" s="245">
        <f>+IF(Q89="","",PROGRAMA!$I$13*Q90*(((Q90/PROGRAMA!$I$9)*(PROGRAMA!$I$12-PROGRAMA!$I$11)/2)+PROGRAMA!$I$11))</f>
        <v>0</v>
      </c>
      <c r="R91" s="245">
        <f>+IF(R89="","",PROGRAMA!$I$13*R90*(((R90/PROGRAMA!$I$9)*(PROGRAMA!$I$12-PROGRAMA!$I$11)/2)+PROGRAMA!$I$11))</f>
        <v>0</v>
      </c>
      <c r="S91" s="245">
        <f>+IF(S89="","",PROGRAMA!$I$13*S90*(((S90/PROGRAMA!$I$9)*(PROGRAMA!$I$12-PROGRAMA!$I$11)/2)+PROGRAMA!$I$11))</f>
        <v>0</v>
      </c>
      <c r="T91" s="245">
        <f>+IF(T89="","",PROGRAMA!$I$13*T90*(((T90/PROGRAMA!$I$9)*(PROGRAMA!$I$12-PROGRAMA!$I$11)/2)+PROGRAMA!$I$11))</f>
        <v>0</v>
      </c>
      <c r="U91" s="245">
        <f>+IF(U89="","",PROGRAMA!$I$13*U90*(((U90/PROGRAMA!$I$9)*(PROGRAMA!$I$12-PROGRAMA!$I$11)/2)+PROGRAMA!$I$11))</f>
        <v>0</v>
      </c>
      <c r="V91" s="245">
        <f>+IF(V89="","",PROGRAMA!$I$13*V90*(((V90/PROGRAMA!$I$9)*(PROGRAMA!$I$12-PROGRAMA!$I$11)/2)+PROGRAMA!$I$11))</f>
        <v>0</v>
      </c>
      <c r="W91" s="245">
        <f>+IF(W89="","",PROGRAMA!$I$13*W90*(((W90/PROGRAMA!$I$9)*(PROGRAMA!$I$12-PROGRAMA!$I$11)/2)+PROGRAMA!$I$11))</f>
        <v>0</v>
      </c>
      <c r="X91" s="245">
        <f>+IF(X89="","",PROGRAMA!$I$13*X90*(((X90/PROGRAMA!$I$9)*(PROGRAMA!$I$12-PROGRAMA!$I$11)/2)+PROGRAMA!$I$11))</f>
        <v>0</v>
      </c>
      <c r="Y91" s="245">
        <f>+IF(Y89="","",PROGRAMA!$I$13*Y90*(((Y90/PROGRAMA!$I$9)*(PROGRAMA!$I$12-PROGRAMA!$I$11)/2)+PROGRAMA!$I$11))</f>
        <v>0</v>
      </c>
      <c r="Z91" s="245">
        <f>+IF(Z89="","",PROGRAMA!$I$13*Z90*(((Z90/PROGRAMA!$I$9)*(PROGRAMA!$I$12-PROGRAMA!$I$11)/2)+PROGRAMA!$I$11))</f>
        <v>0</v>
      </c>
      <c r="AA91" s="245">
        <f>+IF(AA89="","",PROGRAMA!$I$13*AA90*(((AA90/PROGRAMA!$I$9)*(PROGRAMA!$I$12-PROGRAMA!$I$11)/2)+PROGRAMA!$I$11))</f>
        <v>0</v>
      </c>
      <c r="AB91" s="245">
        <f>+IF(AB89="","",PROGRAMA!$I$13*AB90*(((AB90/PROGRAMA!$I$9)*(PROGRAMA!$I$12-PROGRAMA!$I$11)/2)+PROGRAMA!$I$11))</f>
        <v>0</v>
      </c>
      <c r="AC91" s="245">
        <f>+IF(AC89="","",PROGRAMA!$I$13*AC90*(((AC90/PROGRAMA!$I$9)*(PROGRAMA!$I$12-PROGRAMA!$I$11)/2)+PROGRAMA!$I$11))</f>
        <v>0</v>
      </c>
      <c r="AD91" s="245">
        <f>+IF(AD89="","",PROGRAMA!$I$13*AD90*(((AD90/PROGRAMA!$I$9)*(PROGRAMA!$I$12-PROGRAMA!$I$11)/2)+PROGRAMA!$I$11))</f>
        <v>0</v>
      </c>
      <c r="AE91" s="245">
        <f>+IF(AE89="","",PROGRAMA!$I$13*AE90*(((AE90/PROGRAMA!$I$9)*(PROGRAMA!$I$12-PROGRAMA!$I$11)/2)+PROGRAMA!$I$11))</f>
        <v>0</v>
      </c>
      <c r="AF91" s="245">
        <f>+IF(AF89="","",PROGRAMA!$I$13*AF90*(((AF90/PROGRAMA!$I$9)*(PROGRAMA!$I$12-PROGRAMA!$I$11)/2)+PROGRAMA!$I$11))</f>
        <v>0</v>
      </c>
      <c r="AG91" s="245">
        <f>+IF(AG89="","",PROGRAMA!$I$13*AG90*(((AG90/PROGRAMA!$I$9)*(PROGRAMA!$I$12-PROGRAMA!$I$11)/2)+PROGRAMA!$I$11))</f>
        <v>0</v>
      </c>
      <c r="AH91" s="245">
        <f>+IF(AH89="","",PROGRAMA!$I$13*AH90*(((AH90/PROGRAMA!$I$9)*(PROGRAMA!$I$12-PROGRAMA!$I$11)/2)+PROGRAMA!$I$11))</f>
        <v>0</v>
      </c>
      <c r="AI91" s="245">
        <f>+IF(AI89="","",PROGRAMA!$I$13*AI90*(((AI90/PROGRAMA!$I$9)*(PROGRAMA!$I$12-PROGRAMA!$I$11)/2)+PROGRAMA!$I$11))</f>
        <v>0</v>
      </c>
      <c r="AJ91" s="245">
        <f>+IF(AJ89="","",PROGRAMA!$I$13*AJ90*(((AJ90/PROGRAMA!$I$9)*(PROGRAMA!$I$12-PROGRAMA!$I$11)/2)+PROGRAMA!$I$11))</f>
        <v>0</v>
      </c>
      <c r="AK91" s="245">
        <f>+IF(AK89="","",PROGRAMA!$I$13*AK90*(((AK90/PROGRAMA!$I$9)*(PROGRAMA!$I$12-PROGRAMA!$I$11)/2)+PROGRAMA!$I$11))</f>
        <v>0</v>
      </c>
      <c r="AL91" s="245">
        <f>+IF(AL89="","",PROGRAMA!$I$13*AL90*(((AL90/PROGRAMA!$I$9)*(PROGRAMA!$I$12-PROGRAMA!$I$11)/2)+PROGRAMA!$I$11))</f>
        <v>0</v>
      </c>
      <c r="AM91" s="245">
        <f>+IF(AM89="","",PROGRAMA!$I$13*AM90*(((AM90/PROGRAMA!$I$9)*(PROGRAMA!$I$12-PROGRAMA!$I$11)/2)+PROGRAMA!$I$11))</f>
        <v>0</v>
      </c>
      <c r="AN91" s="245">
        <f>+IF(AN89="","",PROGRAMA!$I$13*AN90*(((AN90/PROGRAMA!$I$9)*(PROGRAMA!$I$12-PROGRAMA!$I$11)/2)+PROGRAMA!$I$11))</f>
        <v>0</v>
      </c>
      <c r="AO91" s="245">
        <f>+IF(AO89="","",PROGRAMA!$I$13*AO90*(((AO90/PROGRAMA!$I$9)*(PROGRAMA!$I$12-PROGRAMA!$I$11)/2)+PROGRAMA!$I$11))</f>
        <v>0</v>
      </c>
      <c r="AP91" s="245">
        <f>+IF(AP89="","",PROGRAMA!$I$13*AP90*(((AP90/PROGRAMA!$I$9)*(PROGRAMA!$I$12-PROGRAMA!$I$11)/2)+PROGRAMA!$I$11))</f>
        <v>0</v>
      </c>
      <c r="AQ91" s="245">
        <f>+IF(AQ89="","",PROGRAMA!$I$13*AQ90*(((AQ90/PROGRAMA!$I$9)*(PROGRAMA!$I$12-PROGRAMA!$I$11)/2)+PROGRAMA!$I$11))</f>
        <v>0</v>
      </c>
      <c r="AR91" s="245">
        <f>+IF(AR89="","",PROGRAMA!$I$13*AR90*(((AR90/PROGRAMA!$I$9)*(PROGRAMA!$I$12-PROGRAMA!$I$11)/2)+PROGRAMA!$I$11))</f>
        <v>0</v>
      </c>
      <c r="AS91" s="245">
        <f>+IF(AS89="","",PROGRAMA!$I$13*AS90*(((AS90/PROGRAMA!$I$9)*(PROGRAMA!$I$12-PROGRAMA!$I$11)/2)+PROGRAMA!$I$11))</f>
        <v>0</v>
      </c>
      <c r="AT91" s="245">
        <f>+IF(AT89="","",PROGRAMA!$I$13*AT90*(((AT90/PROGRAMA!$I$9)*(PROGRAMA!$I$12-PROGRAMA!$I$11)/2)+PROGRAMA!$I$11))</f>
        <v>0</v>
      </c>
      <c r="AU91" s="245">
        <f>+IF(AU89="","",PROGRAMA!$I$13*AU90*(((AU90/PROGRAMA!$I$9)*(PROGRAMA!$I$12-PROGRAMA!$I$11)/2)+PROGRAMA!$I$11))</f>
        <v>0</v>
      </c>
      <c r="AV91" s="245">
        <f>+IF(AV89="","",PROGRAMA!$I$13*AV90*(((AV90/PROGRAMA!$I$9)*(PROGRAMA!$I$12-PROGRAMA!$I$11)/2)+PROGRAMA!$I$11))</f>
        <v>0</v>
      </c>
      <c r="AW91" s="245">
        <f>+IF(AW89="","",PROGRAMA!$I$13*AW90*(((AW90/PROGRAMA!$I$9)*(PROGRAMA!$I$12-PROGRAMA!$I$11)/2)+PROGRAMA!$I$11))</f>
        <v>0</v>
      </c>
      <c r="AX91" s="245">
        <f>+IF(AX89="","",PROGRAMA!$I$13*AX90*(((AX90/PROGRAMA!$I$9)*(PROGRAMA!$I$12-PROGRAMA!$I$11)/2)+PROGRAMA!$I$11))</f>
        <v>0</v>
      </c>
      <c r="AY91" s="245">
        <f>+IF(AY89="","",PROGRAMA!$I$13*AY90*(((AY90/PROGRAMA!$I$9)*(PROGRAMA!$I$12-PROGRAMA!$I$11)/2)+PROGRAMA!$I$11))</f>
        <v>0</v>
      </c>
      <c r="AZ91" s="245">
        <f>+IF(AZ89="","",PROGRAMA!$I$13*AZ90*(((AZ90/PROGRAMA!$I$9)*(PROGRAMA!$I$12-PROGRAMA!$I$11)/2)+PROGRAMA!$I$11))</f>
        <v>0</v>
      </c>
      <c r="BA91" s="245">
        <f>+IF(BA89="","",PROGRAMA!$I$13*BA90*(((BA90/PROGRAMA!$I$9)*(PROGRAMA!$I$12-PROGRAMA!$I$11)/2)+PROGRAMA!$I$11))</f>
        <v>0</v>
      </c>
      <c r="BB91" s="245">
        <f>+IF(BB89="","",PROGRAMA!$I$13*BB90*(((BB90/PROGRAMA!$I$9)*(PROGRAMA!$I$12-PROGRAMA!$I$11)/2)+PROGRAMA!$I$11))</f>
        <v>0</v>
      </c>
      <c r="BC91" s="245">
        <f>+IF(BC89="","",PROGRAMA!$I$13*BC90*(((BC90/PROGRAMA!$I$9)*(PROGRAMA!$I$12-PROGRAMA!$I$11)/2)+PROGRAMA!$I$11))</f>
        <v>0</v>
      </c>
      <c r="BD91" s="245">
        <f>+IF(BD89="","",PROGRAMA!$I$13*BD90*(((BD90/PROGRAMA!$I$9)*(PROGRAMA!$I$12-PROGRAMA!$I$11)/2)+PROGRAMA!$I$11))</f>
        <v>0</v>
      </c>
      <c r="BE91" s="245">
        <f>+IF(BE89="","",PROGRAMA!$I$13*BE90*(((BE90/PROGRAMA!$I$9)*(PROGRAMA!$I$12-PROGRAMA!$I$11)/2)+PROGRAMA!$I$11))</f>
        <v>0</v>
      </c>
      <c r="BF91" s="245">
        <f>+IF(BF89="","",PROGRAMA!$I$13*BF90*(((BF90/PROGRAMA!$I$9)*(PROGRAMA!$I$12-PROGRAMA!$I$11)/2)+PROGRAMA!$I$11))</f>
        <v>0</v>
      </c>
      <c r="BG91" s="245">
        <f>+IF(BG89="","",PROGRAMA!$I$13*BG90*(((BG90/PROGRAMA!$I$9)*(PROGRAMA!$I$12-PROGRAMA!$I$11)/2)+PROGRAMA!$I$11))</f>
        <v>0</v>
      </c>
      <c r="BH91" s="245">
        <f>+IF(BH89="","",PROGRAMA!$I$13*BH90*(((BH90/PROGRAMA!$I$9)*(PROGRAMA!$I$12-PROGRAMA!$I$11)/2)+PROGRAMA!$I$11))</f>
        <v>0</v>
      </c>
      <c r="BI91" s="245">
        <f>+IF(BI89="","",PROGRAMA!$I$13*BI90*(((BI90/PROGRAMA!$I$9)*(PROGRAMA!$I$12-PROGRAMA!$I$11)/2)+PROGRAMA!$I$11))</f>
        <v>0</v>
      </c>
      <c r="BJ91" s="245">
        <f>+IF(BJ89="","",PROGRAMA!$I$13*BJ90*(((BJ90/PROGRAMA!$I$9)*(PROGRAMA!$I$12-PROGRAMA!$I$11)/2)+PROGRAMA!$I$11))</f>
        <v>0</v>
      </c>
      <c r="BK91" s="245">
        <f>+IF(BK89="","",PROGRAMA!$I$13*BK90*(((BK90/PROGRAMA!$I$9)*(PROGRAMA!$I$12-PROGRAMA!$I$11)/2)+PROGRAMA!$I$11))</f>
        <v>0</v>
      </c>
      <c r="BL91" s="245">
        <f>+IF(BL89="","",PROGRAMA!$I$13*BL90*(((BL90/PROGRAMA!$I$9)*(PROGRAMA!$I$12-PROGRAMA!$I$11)/2)+PROGRAMA!$I$11))</f>
        <v>0</v>
      </c>
      <c r="BM91" s="245">
        <f>+IF(BM89="","",PROGRAMA!$I$13*BM90*(((BM90/PROGRAMA!$I$9)*(PROGRAMA!$I$12-PROGRAMA!$I$11)/2)+PROGRAMA!$I$11))</f>
        <v>0</v>
      </c>
      <c r="BN91" s="245">
        <f>+IF(BN89="","",PROGRAMA!$I$13*BN90*(((BN90/PROGRAMA!$I$9)*(PROGRAMA!$I$12-PROGRAMA!$I$11)/2)+PROGRAMA!$I$11))</f>
        <v>0</v>
      </c>
      <c r="BO91" s="245">
        <f>+IF(BO89="","",PROGRAMA!$I$13*BO90*(((BO90/PROGRAMA!$I$9)*(PROGRAMA!$I$12-PROGRAMA!$I$11)/2)+PROGRAMA!$I$11))</f>
        <v>0</v>
      </c>
      <c r="BP91" s="245">
        <f>+IF(BP89="","",PROGRAMA!$I$13*BP90*(((BP90/PROGRAMA!$I$9)*(PROGRAMA!$I$12-PROGRAMA!$I$11)/2)+PROGRAMA!$I$11))</f>
        <v>0</v>
      </c>
      <c r="BQ91" s="245">
        <f>+IF(BQ89="","",PROGRAMA!$I$13*BQ90*(((BQ90/PROGRAMA!$I$9)*(PROGRAMA!$I$12-PROGRAMA!$I$11)/2)+PROGRAMA!$I$11))</f>
        <v>0</v>
      </c>
      <c r="BR91" s="245">
        <f>+IF(BR89="","",PROGRAMA!$I$13*BR90*(((BR90/PROGRAMA!$I$9)*(PROGRAMA!$I$12-PROGRAMA!$I$11)/2)+PROGRAMA!$I$11))</f>
        <v>0</v>
      </c>
      <c r="BS91" s="245">
        <f>+IF(BS89="","",PROGRAMA!$I$13*BS90*(((BS90/PROGRAMA!$I$9)*(PROGRAMA!$I$12-PROGRAMA!$I$11)/2)+PROGRAMA!$I$11))</f>
        <v>0</v>
      </c>
      <c r="BT91" s="245">
        <f>+IF(BT89="","",PROGRAMA!$I$13*BT90*(((BT90/PROGRAMA!$I$9)*(PROGRAMA!$I$12-PROGRAMA!$I$11)/2)+PROGRAMA!$I$11))</f>
        <v>0</v>
      </c>
      <c r="BU91" s="245">
        <f>+IF(BU89="","",PROGRAMA!$I$13*BU90*(((BU90/PROGRAMA!$I$9)*(PROGRAMA!$I$12-PROGRAMA!$I$11)/2)+PROGRAMA!$I$11))</f>
        <v>0</v>
      </c>
      <c r="BV91" s="245">
        <f>+IF(BV89="","",PROGRAMA!$I$13*BV90*(((BV90/PROGRAMA!$I$9)*(PROGRAMA!$I$12-PROGRAMA!$I$11)/2)+PROGRAMA!$I$11))</f>
        <v>0</v>
      </c>
      <c r="BW91" s="245">
        <f>+IF(BW89="","",PROGRAMA!$I$13*BW90*(((BW90/PROGRAMA!$I$9)*(PROGRAMA!$I$12-PROGRAMA!$I$11)/2)+PROGRAMA!$I$11))</f>
        <v>0</v>
      </c>
      <c r="BX91" s="245">
        <f>+IF(BX89="","",PROGRAMA!$I$13*BX90*(((BX90/PROGRAMA!$I$9)*(PROGRAMA!$I$12-PROGRAMA!$I$11)/2)+PROGRAMA!$I$11))</f>
        <v>0</v>
      </c>
      <c r="BY91" s="245">
        <f>+IF(BY89="","",PROGRAMA!$I$13*BY90*(((BY90/PROGRAMA!$I$9)*(PROGRAMA!$I$12-PROGRAMA!$I$11)/2)+PROGRAMA!$I$11))</f>
        <v>0</v>
      </c>
      <c r="BZ91" s="245">
        <f>+IF(BZ89="","",PROGRAMA!$I$13*BZ90*(((BZ90/PROGRAMA!$I$9)*(PROGRAMA!$I$12-PROGRAMA!$I$11)/2)+PROGRAMA!$I$11))</f>
        <v>0</v>
      </c>
      <c r="CA91" s="245">
        <f>+IF(CA89="","",PROGRAMA!$I$13*CA90*(((CA90/PROGRAMA!$I$9)*(PROGRAMA!$I$12-PROGRAMA!$I$11)/2)+PROGRAMA!$I$11))</f>
        <v>0</v>
      </c>
      <c r="CB91" s="245">
        <f>+IF(CB89="","",PROGRAMA!$I$13*CB90*(((CB90/PROGRAMA!$I$9)*(PROGRAMA!$I$12-PROGRAMA!$I$11)/2)+PROGRAMA!$I$11))</f>
        <v>0</v>
      </c>
      <c r="CC91" s="245">
        <f>+IF(CC89="","",PROGRAMA!$I$13*CC90*(((CC90/PROGRAMA!$I$9)*(PROGRAMA!$I$12-PROGRAMA!$I$11)/2)+PROGRAMA!$I$11))</f>
        <v>0</v>
      </c>
      <c r="CD91" s="245">
        <f>+IF(CD89="","",PROGRAMA!$I$13*CD90*(((CD90/PROGRAMA!$I$9)*(PROGRAMA!$I$12-PROGRAMA!$I$11)/2)+PROGRAMA!$I$11))</f>
        <v>0</v>
      </c>
      <c r="CE91" s="245">
        <f>+IF(CE89="","",PROGRAMA!$I$13*CE90*(((CE90/PROGRAMA!$I$9)*(PROGRAMA!$I$12-PROGRAMA!$I$11)/2)+PROGRAMA!$I$11))</f>
        <v>0</v>
      </c>
      <c r="CF91" s="245">
        <f>+IF(CF89="","",PROGRAMA!$I$13*CF90*(((CF90/PROGRAMA!$I$9)*(PROGRAMA!$I$12-PROGRAMA!$I$11)/2)+PROGRAMA!$I$11))</f>
        <v>0</v>
      </c>
    </row>
    <row r="92" spans="1:84" ht="15" customHeight="1" thickTop="1" thickBot="1" x14ac:dyDescent="0.35">
      <c r="A92" s="967"/>
      <c r="B92" s="967" t="s">
        <v>258</v>
      </c>
      <c r="C92" s="970" t="str">
        <f>+IF($B$55='Base Datos'!$V$21,B92,"")</f>
        <v>Contenedor 7</v>
      </c>
      <c r="D92" s="241" t="str">
        <f>+IF($B$55='Base Datos'!$V$21,D56,"")</f>
        <v>Densidad Descarga Solida, gr/l</v>
      </c>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c r="AF92" s="260"/>
      <c r="AG92" s="260"/>
      <c r="AH92" s="260"/>
      <c r="AI92" s="260"/>
      <c r="AJ92" s="260"/>
      <c r="AK92" s="260"/>
      <c r="AL92" s="260"/>
      <c r="AM92" s="260"/>
      <c r="AN92" s="260"/>
      <c r="AO92" s="260"/>
      <c r="AP92" s="260"/>
      <c r="AQ92" s="260"/>
      <c r="AR92" s="260"/>
      <c r="AS92" s="260"/>
      <c r="AT92" s="260"/>
      <c r="AU92" s="260"/>
      <c r="AV92" s="260"/>
      <c r="AW92" s="260"/>
      <c r="AX92" s="260"/>
      <c r="AY92" s="260"/>
      <c r="AZ92" s="260"/>
      <c r="BA92" s="260"/>
      <c r="BB92" s="260"/>
      <c r="BC92" s="260"/>
      <c r="BD92" s="260"/>
      <c r="BE92" s="260"/>
      <c r="BF92" s="260"/>
      <c r="BG92" s="260"/>
      <c r="BH92" s="260"/>
      <c r="BI92" s="260"/>
      <c r="BJ92" s="260"/>
      <c r="BK92" s="260"/>
      <c r="BL92" s="260"/>
      <c r="BM92" s="260"/>
      <c r="BN92" s="260"/>
      <c r="BO92" s="260"/>
      <c r="BP92" s="260"/>
      <c r="BQ92" s="260"/>
      <c r="BR92" s="260"/>
      <c r="BS92" s="260"/>
      <c r="BT92" s="260"/>
      <c r="BU92" s="260"/>
      <c r="BV92" s="260"/>
      <c r="BW92" s="260"/>
      <c r="BX92" s="260"/>
      <c r="BY92" s="260"/>
      <c r="BZ92" s="260"/>
      <c r="CA92" s="260"/>
      <c r="CB92" s="260"/>
      <c r="CC92" s="260"/>
      <c r="CD92" s="260"/>
      <c r="CE92" s="260"/>
      <c r="CF92" s="260"/>
    </row>
    <row r="93" spans="1:84" ht="15" customHeight="1" thickBot="1" x14ac:dyDescent="0.35">
      <c r="A93" s="967"/>
      <c r="B93" s="967"/>
      <c r="C93" s="968"/>
      <c r="D93" s="242" t="str">
        <f>+IF($B$55='Base Datos'!$V$21,D57,"")</f>
        <v>% AGUA</v>
      </c>
      <c r="E93" s="261"/>
      <c r="F93" s="261"/>
      <c r="G93" s="261"/>
      <c r="H93" s="261"/>
      <c r="I93" s="261"/>
      <c r="J93" s="261"/>
      <c r="K93" s="261"/>
      <c r="L93" s="261"/>
      <c r="M93" s="261"/>
      <c r="N93" s="261"/>
      <c r="O93" s="261"/>
      <c r="P93" s="261"/>
      <c r="Q93" s="261"/>
      <c r="R93" s="261"/>
      <c r="S93" s="261"/>
      <c r="T93" s="261"/>
      <c r="U93" s="261"/>
      <c r="V93" s="261"/>
      <c r="W93" s="261"/>
      <c r="X93" s="261"/>
      <c r="Y93" s="261"/>
      <c r="Z93" s="261"/>
      <c r="AA93" s="261"/>
      <c r="AB93" s="261"/>
      <c r="AC93" s="261"/>
      <c r="AD93" s="261"/>
      <c r="AE93" s="261"/>
      <c r="AF93" s="261"/>
      <c r="AG93" s="261"/>
      <c r="AH93" s="261"/>
      <c r="AI93" s="261"/>
      <c r="AJ93" s="261"/>
      <c r="AK93" s="261"/>
      <c r="AL93" s="261"/>
      <c r="AM93" s="261"/>
      <c r="AN93" s="261"/>
      <c r="AO93" s="261"/>
      <c r="AP93" s="261"/>
      <c r="AQ93" s="261"/>
      <c r="AR93" s="261"/>
      <c r="AS93" s="261"/>
      <c r="AT93" s="261"/>
      <c r="AU93" s="261"/>
      <c r="AV93" s="261"/>
      <c r="AW93" s="261"/>
      <c r="AX93" s="261"/>
      <c r="AY93" s="261"/>
      <c r="AZ93" s="261"/>
      <c r="BA93" s="261"/>
      <c r="BB93" s="261"/>
      <c r="BC93" s="261"/>
      <c r="BD93" s="261"/>
      <c r="BE93" s="261"/>
      <c r="BF93" s="261"/>
      <c r="BG93" s="261"/>
      <c r="BH93" s="261"/>
      <c r="BI93" s="261"/>
      <c r="BJ93" s="261"/>
      <c r="BK93" s="261"/>
      <c r="BL93" s="261"/>
      <c r="BM93" s="261"/>
      <c r="BN93" s="261"/>
      <c r="BO93" s="261"/>
      <c r="BP93" s="261"/>
      <c r="BQ93" s="261"/>
      <c r="BR93" s="261"/>
      <c r="BS93" s="261"/>
      <c r="BT93" s="261"/>
      <c r="BU93" s="261"/>
      <c r="BV93" s="261"/>
      <c r="BW93" s="261"/>
      <c r="BX93" s="261"/>
      <c r="BY93" s="261"/>
      <c r="BZ93" s="261"/>
      <c r="CA93" s="261"/>
      <c r="CB93" s="261"/>
      <c r="CC93" s="261"/>
      <c r="CD93" s="261"/>
      <c r="CE93" s="261"/>
      <c r="CF93" s="261"/>
    </row>
    <row r="94" spans="1:84" ht="15" customHeight="1" thickBot="1" x14ac:dyDescent="0.35">
      <c r="A94" s="967"/>
      <c r="B94" s="967"/>
      <c r="C94" s="968"/>
      <c r="D94" s="242" t="str">
        <f>+IF($B$55='Base Datos'!$V$21,D58,"")</f>
        <v>% HC</v>
      </c>
      <c r="E94" s="247"/>
      <c r="F94" s="247"/>
      <c r="G94" s="247"/>
      <c r="H94" s="247"/>
      <c r="I94" s="247"/>
      <c r="J94" s="247"/>
      <c r="K94" s="247"/>
      <c r="L94" s="247"/>
      <c r="M94" s="247"/>
      <c r="N94" s="247"/>
      <c r="O94" s="247"/>
      <c r="P94" s="247"/>
      <c r="Q94" s="247"/>
      <c r="R94" s="247"/>
      <c r="S94" s="247"/>
      <c r="T94" s="247"/>
      <c r="U94" s="247"/>
      <c r="V94" s="247"/>
      <c r="W94" s="247"/>
      <c r="X94" s="247"/>
      <c r="Y94" s="247"/>
      <c r="Z94" s="247"/>
      <c r="AA94" s="247"/>
      <c r="AB94" s="247"/>
      <c r="AC94" s="247"/>
      <c r="AD94" s="247"/>
      <c r="AE94" s="247"/>
      <c r="AF94" s="247"/>
      <c r="AG94" s="247"/>
      <c r="AH94" s="247"/>
      <c r="AI94" s="247"/>
      <c r="AJ94" s="247"/>
      <c r="AK94" s="247"/>
      <c r="AL94" s="247"/>
      <c r="AM94" s="247"/>
      <c r="AN94" s="247"/>
      <c r="AO94" s="247"/>
      <c r="AP94" s="247"/>
      <c r="AQ94" s="247"/>
      <c r="AR94" s="247"/>
      <c r="AS94" s="247"/>
      <c r="AT94" s="247"/>
      <c r="AU94" s="247"/>
      <c r="AV94" s="247"/>
      <c r="AW94" s="247"/>
      <c r="AX94" s="247"/>
      <c r="AY94" s="247"/>
      <c r="AZ94" s="247"/>
      <c r="BA94" s="247"/>
      <c r="BB94" s="247"/>
      <c r="BC94" s="247"/>
      <c r="BD94" s="247"/>
      <c r="BE94" s="247"/>
      <c r="BF94" s="247"/>
      <c r="BG94" s="247"/>
      <c r="BH94" s="247"/>
      <c r="BI94" s="247"/>
      <c r="BJ94" s="247"/>
      <c r="BK94" s="247"/>
      <c r="BL94" s="247"/>
      <c r="BM94" s="247"/>
      <c r="BN94" s="247"/>
      <c r="BO94" s="247"/>
      <c r="BP94" s="247"/>
      <c r="BQ94" s="247"/>
      <c r="BR94" s="247"/>
      <c r="BS94" s="247"/>
      <c r="BT94" s="247"/>
      <c r="BU94" s="247"/>
      <c r="BV94" s="247"/>
      <c r="BW94" s="247"/>
      <c r="BX94" s="247"/>
      <c r="BY94" s="247"/>
      <c r="BZ94" s="247"/>
      <c r="CA94" s="247"/>
      <c r="CB94" s="247"/>
      <c r="CC94" s="247"/>
      <c r="CD94" s="247"/>
      <c r="CE94" s="247"/>
      <c r="CF94" s="247"/>
    </row>
    <row r="95" spans="1:84" ht="15" customHeight="1" thickBot="1" x14ac:dyDescent="0.35">
      <c r="A95" s="967"/>
      <c r="B95" s="967"/>
      <c r="C95" s="968"/>
      <c r="D95" s="242" t="str">
        <f>+IF($B$55='Base Datos'!$V$21,D59,"")</f>
        <v>% SOLIDOS</v>
      </c>
      <c r="E95" s="197">
        <f>IF(SUM(E93:E94)=0,0,100-E93-E94)</f>
        <v>0</v>
      </c>
      <c r="F95" s="197">
        <f t="shared" ref="F95:BQ95" si="64">IF(SUM(F93:F94)=0,0,100-F93-F94)</f>
        <v>0</v>
      </c>
      <c r="G95" s="197">
        <f t="shared" si="64"/>
        <v>0</v>
      </c>
      <c r="H95" s="197">
        <f t="shared" si="64"/>
        <v>0</v>
      </c>
      <c r="I95" s="197">
        <f t="shared" si="64"/>
        <v>0</v>
      </c>
      <c r="J95" s="197">
        <f t="shared" si="64"/>
        <v>0</v>
      </c>
      <c r="K95" s="197">
        <f t="shared" si="64"/>
        <v>0</v>
      </c>
      <c r="L95" s="197">
        <f t="shared" si="64"/>
        <v>0</v>
      </c>
      <c r="M95" s="197">
        <f t="shared" si="64"/>
        <v>0</v>
      </c>
      <c r="N95" s="197">
        <f t="shared" si="64"/>
        <v>0</v>
      </c>
      <c r="O95" s="197">
        <f t="shared" si="64"/>
        <v>0</v>
      </c>
      <c r="P95" s="197">
        <f t="shared" si="64"/>
        <v>0</v>
      </c>
      <c r="Q95" s="197">
        <f t="shared" si="64"/>
        <v>0</v>
      </c>
      <c r="R95" s="197">
        <f t="shared" si="64"/>
        <v>0</v>
      </c>
      <c r="S95" s="197">
        <f t="shared" si="64"/>
        <v>0</v>
      </c>
      <c r="T95" s="197">
        <f t="shared" si="64"/>
        <v>0</v>
      </c>
      <c r="U95" s="197">
        <f t="shared" si="64"/>
        <v>0</v>
      </c>
      <c r="V95" s="197">
        <f t="shared" si="64"/>
        <v>0</v>
      </c>
      <c r="W95" s="197">
        <f t="shared" si="64"/>
        <v>0</v>
      </c>
      <c r="X95" s="197">
        <f t="shared" si="64"/>
        <v>0</v>
      </c>
      <c r="Y95" s="197">
        <f t="shared" si="64"/>
        <v>0</v>
      </c>
      <c r="Z95" s="197">
        <f t="shared" si="64"/>
        <v>0</v>
      </c>
      <c r="AA95" s="197">
        <f t="shared" si="64"/>
        <v>0</v>
      </c>
      <c r="AB95" s="197">
        <f t="shared" si="64"/>
        <v>0</v>
      </c>
      <c r="AC95" s="197">
        <f t="shared" si="64"/>
        <v>0</v>
      </c>
      <c r="AD95" s="197">
        <f t="shared" si="64"/>
        <v>0</v>
      </c>
      <c r="AE95" s="197">
        <f t="shared" si="64"/>
        <v>0</v>
      </c>
      <c r="AF95" s="197">
        <f t="shared" si="64"/>
        <v>0</v>
      </c>
      <c r="AG95" s="197">
        <f t="shared" si="64"/>
        <v>0</v>
      </c>
      <c r="AH95" s="197">
        <f t="shared" si="64"/>
        <v>0</v>
      </c>
      <c r="AI95" s="197">
        <f t="shared" si="64"/>
        <v>0</v>
      </c>
      <c r="AJ95" s="197">
        <f t="shared" si="64"/>
        <v>0</v>
      </c>
      <c r="AK95" s="197">
        <f t="shared" si="64"/>
        <v>0</v>
      </c>
      <c r="AL95" s="197">
        <f t="shared" si="64"/>
        <v>0</v>
      </c>
      <c r="AM95" s="197">
        <f t="shared" si="64"/>
        <v>0</v>
      </c>
      <c r="AN95" s="197">
        <f t="shared" si="64"/>
        <v>0</v>
      </c>
      <c r="AO95" s="197">
        <f t="shared" si="64"/>
        <v>0</v>
      </c>
      <c r="AP95" s="197">
        <f t="shared" si="64"/>
        <v>0</v>
      </c>
      <c r="AQ95" s="197">
        <f t="shared" si="64"/>
        <v>0</v>
      </c>
      <c r="AR95" s="197">
        <f t="shared" si="64"/>
        <v>0</v>
      </c>
      <c r="AS95" s="197">
        <f t="shared" si="64"/>
        <v>0</v>
      </c>
      <c r="AT95" s="197">
        <f t="shared" si="64"/>
        <v>0</v>
      </c>
      <c r="AU95" s="197">
        <f t="shared" si="64"/>
        <v>0</v>
      </c>
      <c r="AV95" s="197">
        <f t="shared" si="64"/>
        <v>0</v>
      </c>
      <c r="AW95" s="197">
        <f t="shared" si="64"/>
        <v>0</v>
      </c>
      <c r="AX95" s="197">
        <f t="shared" si="64"/>
        <v>0</v>
      </c>
      <c r="AY95" s="197">
        <f t="shared" si="64"/>
        <v>0</v>
      </c>
      <c r="AZ95" s="197">
        <f t="shared" si="64"/>
        <v>0</v>
      </c>
      <c r="BA95" s="197">
        <f t="shared" si="64"/>
        <v>0</v>
      </c>
      <c r="BB95" s="197">
        <f t="shared" si="64"/>
        <v>0</v>
      </c>
      <c r="BC95" s="197">
        <f t="shared" si="64"/>
        <v>0</v>
      </c>
      <c r="BD95" s="197">
        <f t="shared" si="64"/>
        <v>0</v>
      </c>
      <c r="BE95" s="197">
        <f t="shared" si="64"/>
        <v>0</v>
      </c>
      <c r="BF95" s="197">
        <f t="shared" si="64"/>
        <v>0</v>
      </c>
      <c r="BG95" s="197">
        <f t="shared" si="64"/>
        <v>0</v>
      </c>
      <c r="BH95" s="197">
        <f t="shared" si="64"/>
        <v>0</v>
      </c>
      <c r="BI95" s="197">
        <f t="shared" si="64"/>
        <v>0</v>
      </c>
      <c r="BJ95" s="197">
        <f t="shared" si="64"/>
        <v>0</v>
      </c>
      <c r="BK95" s="197">
        <f t="shared" si="64"/>
        <v>0</v>
      </c>
      <c r="BL95" s="197">
        <f t="shared" si="64"/>
        <v>0</v>
      </c>
      <c r="BM95" s="197">
        <f t="shared" si="64"/>
        <v>0</v>
      </c>
      <c r="BN95" s="197">
        <f t="shared" si="64"/>
        <v>0</v>
      </c>
      <c r="BO95" s="197">
        <f t="shared" si="64"/>
        <v>0</v>
      </c>
      <c r="BP95" s="197">
        <f t="shared" si="64"/>
        <v>0</v>
      </c>
      <c r="BQ95" s="197">
        <f t="shared" si="64"/>
        <v>0</v>
      </c>
      <c r="BR95" s="197">
        <f t="shared" ref="BR95:CF95" si="65">IF(SUM(BR93:BR94)=0,0,100-BR93-BR94)</f>
        <v>0</v>
      </c>
      <c r="BS95" s="197">
        <f t="shared" si="65"/>
        <v>0</v>
      </c>
      <c r="BT95" s="197">
        <f t="shared" si="65"/>
        <v>0</v>
      </c>
      <c r="BU95" s="197">
        <f t="shared" si="65"/>
        <v>0</v>
      </c>
      <c r="BV95" s="197">
        <f t="shared" si="65"/>
        <v>0</v>
      </c>
      <c r="BW95" s="197">
        <f t="shared" si="65"/>
        <v>0</v>
      </c>
      <c r="BX95" s="197">
        <f t="shared" si="65"/>
        <v>0</v>
      </c>
      <c r="BY95" s="197">
        <f t="shared" si="65"/>
        <v>0</v>
      </c>
      <c r="BZ95" s="197">
        <f t="shared" si="65"/>
        <v>0</v>
      </c>
      <c r="CA95" s="197">
        <f t="shared" si="65"/>
        <v>0</v>
      </c>
      <c r="CB95" s="197">
        <f t="shared" si="65"/>
        <v>0</v>
      </c>
      <c r="CC95" s="197">
        <f t="shared" si="65"/>
        <v>0</v>
      </c>
      <c r="CD95" s="197">
        <f t="shared" si="65"/>
        <v>0</v>
      </c>
      <c r="CE95" s="197">
        <f t="shared" si="65"/>
        <v>0</v>
      </c>
      <c r="CF95" s="197">
        <f t="shared" si="65"/>
        <v>0</v>
      </c>
    </row>
    <row r="96" spans="1:84" ht="15" customHeight="1" thickBot="1" x14ac:dyDescent="0.35">
      <c r="A96" s="967"/>
      <c r="B96" s="967"/>
      <c r="C96" s="968"/>
      <c r="D96" s="243" t="s">
        <v>122</v>
      </c>
      <c r="E96" s="247"/>
      <c r="F96" s="247"/>
      <c r="G96" s="247"/>
      <c r="H96" s="247"/>
      <c r="I96" s="247"/>
      <c r="J96" s="247"/>
      <c r="K96" s="247"/>
      <c r="L96" s="247"/>
      <c r="M96" s="247"/>
      <c r="N96" s="247"/>
      <c r="O96" s="247"/>
      <c r="P96" s="247"/>
      <c r="Q96" s="247"/>
      <c r="R96" s="247"/>
      <c r="S96" s="247"/>
      <c r="T96" s="247"/>
      <c r="U96" s="247"/>
      <c r="V96" s="247"/>
      <c r="W96" s="247"/>
      <c r="X96" s="247"/>
      <c r="Y96" s="247"/>
      <c r="Z96" s="247"/>
      <c r="AA96" s="247"/>
      <c r="AB96" s="247"/>
      <c r="AC96" s="247"/>
      <c r="AD96" s="247"/>
      <c r="AE96" s="247"/>
      <c r="AF96" s="247"/>
      <c r="AG96" s="247"/>
      <c r="AH96" s="247"/>
      <c r="AI96" s="247"/>
      <c r="AJ96" s="247"/>
      <c r="AK96" s="247"/>
      <c r="AL96" s="247"/>
      <c r="AM96" s="247"/>
      <c r="AN96" s="247"/>
      <c r="AO96" s="247"/>
      <c r="AP96" s="247"/>
      <c r="AQ96" s="247"/>
      <c r="AR96" s="247"/>
      <c r="AS96" s="247"/>
      <c r="AT96" s="247"/>
      <c r="AU96" s="247"/>
      <c r="AV96" s="247"/>
      <c r="AW96" s="247"/>
      <c r="AX96" s="247"/>
      <c r="AY96" s="247"/>
      <c r="AZ96" s="247"/>
      <c r="BA96" s="247"/>
      <c r="BB96" s="247"/>
      <c r="BC96" s="247"/>
      <c r="BD96" s="247"/>
      <c r="BE96" s="247"/>
      <c r="BF96" s="247"/>
      <c r="BG96" s="247"/>
      <c r="BH96" s="247"/>
      <c r="BI96" s="247"/>
      <c r="BJ96" s="247"/>
      <c r="BK96" s="247"/>
      <c r="BL96" s="247"/>
      <c r="BM96" s="247"/>
      <c r="BN96" s="247"/>
      <c r="BO96" s="247"/>
      <c r="BP96" s="247"/>
      <c r="BQ96" s="247"/>
      <c r="BR96" s="247"/>
      <c r="BS96" s="247"/>
      <c r="BT96" s="247"/>
      <c r="BU96" s="247"/>
      <c r="BV96" s="247"/>
      <c r="BW96" s="247"/>
      <c r="BX96" s="247"/>
      <c r="BY96" s="247"/>
      <c r="BZ96" s="247"/>
      <c r="CA96" s="247"/>
      <c r="CB96" s="247"/>
      <c r="CC96" s="247"/>
      <c r="CD96" s="247"/>
      <c r="CE96" s="247"/>
      <c r="CF96" s="247"/>
    </row>
    <row r="97" spans="1:84" ht="15" customHeight="1" thickBot="1" x14ac:dyDescent="0.35">
      <c r="A97" s="967"/>
      <c r="B97" s="967"/>
      <c r="C97" s="969"/>
      <c r="D97" s="244" t="s">
        <v>174</v>
      </c>
      <c r="E97" s="245">
        <f>+IF(E95="","",PROGRAMA!$I$13*E96*(((E96/PROGRAMA!$I$9)*(PROGRAMA!$I$12-PROGRAMA!$I$11)/2)+PROGRAMA!$I$11))</f>
        <v>0</v>
      </c>
      <c r="F97" s="245">
        <f>+IF(F95="","",PROGRAMA!$I$13*F96*(((F96/PROGRAMA!$I$9)*(PROGRAMA!$I$12-PROGRAMA!$I$11)/2)+PROGRAMA!$I$11))</f>
        <v>0</v>
      </c>
      <c r="G97" s="245">
        <f>+IF(G95="","",PROGRAMA!$I$13*G96*(((G96/PROGRAMA!$I$9)*(PROGRAMA!$I$12-PROGRAMA!$I$11)/2)+PROGRAMA!$I$11))</f>
        <v>0</v>
      </c>
      <c r="H97" s="245">
        <f>+IF(H95="","",PROGRAMA!$I$13*H96*(((H96/PROGRAMA!$I$9)*(PROGRAMA!$I$12-PROGRAMA!$I$11)/2)+PROGRAMA!$I$11))</f>
        <v>0</v>
      </c>
      <c r="I97" s="245">
        <f>+IF(I95="","",PROGRAMA!$I$13*I96*(((I96/PROGRAMA!$I$9)*(PROGRAMA!$I$12-PROGRAMA!$I$11)/2)+PROGRAMA!$I$11))</f>
        <v>0</v>
      </c>
      <c r="J97" s="245">
        <f>+IF(J95="","",PROGRAMA!$I$13*J96*(((J96/PROGRAMA!$I$9)*(PROGRAMA!$I$12-PROGRAMA!$I$11)/2)+PROGRAMA!$I$11))</f>
        <v>0</v>
      </c>
      <c r="K97" s="245">
        <f>+IF(K95="","",PROGRAMA!$I$13*K96*(((K96/PROGRAMA!$I$9)*(PROGRAMA!$I$12-PROGRAMA!$I$11)/2)+PROGRAMA!$I$11))</f>
        <v>0</v>
      </c>
      <c r="L97" s="245">
        <f>+IF(L95="","",PROGRAMA!$I$13*L96*(((L96/PROGRAMA!$I$9)*(PROGRAMA!$I$12-PROGRAMA!$I$11)/2)+PROGRAMA!$I$11))</f>
        <v>0</v>
      </c>
      <c r="M97" s="245">
        <f>+IF(M95="","",PROGRAMA!$I$13*M96*(((M96/PROGRAMA!$I$9)*(PROGRAMA!$I$12-PROGRAMA!$I$11)/2)+PROGRAMA!$I$11))</f>
        <v>0</v>
      </c>
      <c r="N97" s="245">
        <f>+IF(N95="","",PROGRAMA!$I$13*N96*(((N96/PROGRAMA!$I$9)*(PROGRAMA!$I$12-PROGRAMA!$I$11)/2)+PROGRAMA!$I$11))</f>
        <v>0</v>
      </c>
      <c r="O97" s="245">
        <f>+IF(O95="","",PROGRAMA!$I$13*O96*(((O96/PROGRAMA!$I$9)*(PROGRAMA!$I$12-PROGRAMA!$I$11)/2)+PROGRAMA!$I$11))</f>
        <v>0</v>
      </c>
      <c r="P97" s="245">
        <f>+IF(P95="","",PROGRAMA!$I$13*P96*(((P96/PROGRAMA!$I$9)*(PROGRAMA!$I$12-PROGRAMA!$I$11)/2)+PROGRAMA!$I$11))</f>
        <v>0</v>
      </c>
      <c r="Q97" s="245">
        <f>+IF(Q95="","",PROGRAMA!$I$13*Q96*(((Q96/PROGRAMA!$I$9)*(PROGRAMA!$I$12-PROGRAMA!$I$11)/2)+PROGRAMA!$I$11))</f>
        <v>0</v>
      </c>
      <c r="R97" s="245">
        <f>+IF(R95="","",PROGRAMA!$I$13*R96*(((R96/PROGRAMA!$I$9)*(PROGRAMA!$I$12-PROGRAMA!$I$11)/2)+PROGRAMA!$I$11))</f>
        <v>0</v>
      </c>
      <c r="S97" s="245">
        <f>+IF(S95="","",PROGRAMA!$I$13*S96*(((S96/PROGRAMA!$I$9)*(PROGRAMA!$I$12-PROGRAMA!$I$11)/2)+PROGRAMA!$I$11))</f>
        <v>0</v>
      </c>
      <c r="T97" s="245">
        <f>+IF(T95="","",PROGRAMA!$I$13*T96*(((T96/PROGRAMA!$I$9)*(PROGRAMA!$I$12-PROGRAMA!$I$11)/2)+PROGRAMA!$I$11))</f>
        <v>0</v>
      </c>
      <c r="U97" s="245">
        <f>+IF(U95="","",PROGRAMA!$I$13*U96*(((U96/PROGRAMA!$I$9)*(PROGRAMA!$I$12-PROGRAMA!$I$11)/2)+PROGRAMA!$I$11))</f>
        <v>0</v>
      </c>
      <c r="V97" s="245">
        <f>+IF(V95="","",PROGRAMA!$I$13*V96*(((V96/PROGRAMA!$I$9)*(PROGRAMA!$I$12-PROGRAMA!$I$11)/2)+PROGRAMA!$I$11))</f>
        <v>0</v>
      </c>
      <c r="W97" s="245">
        <f>+IF(W95="","",PROGRAMA!$I$13*W96*(((W96/PROGRAMA!$I$9)*(PROGRAMA!$I$12-PROGRAMA!$I$11)/2)+PROGRAMA!$I$11))</f>
        <v>0</v>
      </c>
      <c r="X97" s="245">
        <f>+IF(X95="","",PROGRAMA!$I$13*X96*(((X96/PROGRAMA!$I$9)*(PROGRAMA!$I$12-PROGRAMA!$I$11)/2)+PROGRAMA!$I$11))</f>
        <v>0</v>
      </c>
      <c r="Y97" s="245">
        <f>+IF(Y95="","",PROGRAMA!$I$13*Y96*(((Y96/PROGRAMA!$I$9)*(PROGRAMA!$I$12-PROGRAMA!$I$11)/2)+PROGRAMA!$I$11))</f>
        <v>0</v>
      </c>
      <c r="Z97" s="245">
        <f>+IF(Z95="","",PROGRAMA!$I$13*Z96*(((Z96/PROGRAMA!$I$9)*(PROGRAMA!$I$12-PROGRAMA!$I$11)/2)+PROGRAMA!$I$11))</f>
        <v>0</v>
      </c>
      <c r="AA97" s="245">
        <f>+IF(AA95="","",PROGRAMA!$I$13*AA96*(((AA96/PROGRAMA!$I$9)*(PROGRAMA!$I$12-PROGRAMA!$I$11)/2)+PROGRAMA!$I$11))</f>
        <v>0</v>
      </c>
      <c r="AB97" s="245">
        <f>+IF(AB95="","",PROGRAMA!$I$13*AB96*(((AB96/PROGRAMA!$I$9)*(PROGRAMA!$I$12-PROGRAMA!$I$11)/2)+PROGRAMA!$I$11))</f>
        <v>0</v>
      </c>
      <c r="AC97" s="245">
        <f>+IF(AC95="","",PROGRAMA!$I$13*AC96*(((AC96/PROGRAMA!$I$9)*(PROGRAMA!$I$12-PROGRAMA!$I$11)/2)+PROGRAMA!$I$11))</f>
        <v>0</v>
      </c>
      <c r="AD97" s="245">
        <f>+IF(AD95="","",PROGRAMA!$I$13*AD96*(((AD96/PROGRAMA!$I$9)*(PROGRAMA!$I$12-PROGRAMA!$I$11)/2)+PROGRAMA!$I$11))</f>
        <v>0</v>
      </c>
      <c r="AE97" s="245">
        <f>+IF(AE95="","",PROGRAMA!$I$13*AE96*(((AE96/PROGRAMA!$I$9)*(PROGRAMA!$I$12-PROGRAMA!$I$11)/2)+PROGRAMA!$I$11))</f>
        <v>0</v>
      </c>
      <c r="AF97" s="245">
        <f>+IF(AF95="","",PROGRAMA!$I$13*AF96*(((AF96/PROGRAMA!$I$9)*(PROGRAMA!$I$12-PROGRAMA!$I$11)/2)+PROGRAMA!$I$11))</f>
        <v>0</v>
      </c>
      <c r="AG97" s="245">
        <f>+IF(AG95="","",PROGRAMA!$I$13*AG96*(((AG96/PROGRAMA!$I$9)*(PROGRAMA!$I$12-PROGRAMA!$I$11)/2)+PROGRAMA!$I$11))</f>
        <v>0</v>
      </c>
      <c r="AH97" s="245">
        <f>+IF(AH95="","",PROGRAMA!$I$13*AH96*(((AH96/PROGRAMA!$I$9)*(PROGRAMA!$I$12-PROGRAMA!$I$11)/2)+PROGRAMA!$I$11))</f>
        <v>0</v>
      </c>
      <c r="AI97" s="245">
        <f>+IF(AI95="","",PROGRAMA!$I$13*AI96*(((AI96/PROGRAMA!$I$9)*(PROGRAMA!$I$12-PROGRAMA!$I$11)/2)+PROGRAMA!$I$11))</f>
        <v>0</v>
      </c>
      <c r="AJ97" s="245">
        <f>+IF(AJ95="","",PROGRAMA!$I$13*AJ96*(((AJ96/PROGRAMA!$I$9)*(PROGRAMA!$I$12-PROGRAMA!$I$11)/2)+PROGRAMA!$I$11))</f>
        <v>0</v>
      </c>
      <c r="AK97" s="245">
        <f>+IF(AK95="","",PROGRAMA!$I$13*AK96*(((AK96/PROGRAMA!$I$9)*(PROGRAMA!$I$12-PROGRAMA!$I$11)/2)+PROGRAMA!$I$11))</f>
        <v>0</v>
      </c>
      <c r="AL97" s="245">
        <f>+IF(AL95="","",PROGRAMA!$I$13*AL96*(((AL96/PROGRAMA!$I$9)*(PROGRAMA!$I$12-PROGRAMA!$I$11)/2)+PROGRAMA!$I$11))</f>
        <v>0</v>
      </c>
      <c r="AM97" s="245">
        <f>+IF(AM95="","",PROGRAMA!$I$13*AM96*(((AM96/PROGRAMA!$I$9)*(PROGRAMA!$I$12-PROGRAMA!$I$11)/2)+PROGRAMA!$I$11))</f>
        <v>0</v>
      </c>
      <c r="AN97" s="245">
        <f>+IF(AN95="","",PROGRAMA!$I$13*AN96*(((AN96/PROGRAMA!$I$9)*(PROGRAMA!$I$12-PROGRAMA!$I$11)/2)+PROGRAMA!$I$11))</f>
        <v>0</v>
      </c>
      <c r="AO97" s="245">
        <f>+IF(AO95="","",PROGRAMA!$I$13*AO96*(((AO96/PROGRAMA!$I$9)*(PROGRAMA!$I$12-PROGRAMA!$I$11)/2)+PROGRAMA!$I$11))</f>
        <v>0</v>
      </c>
      <c r="AP97" s="245">
        <f>+IF(AP95="","",PROGRAMA!$I$13*AP96*(((AP96/PROGRAMA!$I$9)*(PROGRAMA!$I$12-PROGRAMA!$I$11)/2)+PROGRAMA!$I$11))</f>
        <v>0</v>
      </c>
      <c r="AQ97" s="245">
        <f>+IF(AQ95="","",PROGRAMA!$I$13*AQ96*(((AQ96/PROGRAMA!$I$9)*(PROGRAMA!$I$12-PROGRAMA!$I$11)/2)+PROGRAMA!$I$11))</f>
        <v>0</v>
      </c>
      <c r="AR97" s="245">
        <f>+IF(AR95="","",PROGRAMA!$I$13*AR96*(((AR96/PROGRAMA!$I$9)*(PROGRAMA!$I$12-PROGRAMA!$I$11)/2)+PROGRAMA!$I$11))</f>
        <v>0</v>
      </c>
      <c r="AS97" s="245">
        <f>+IF(AS95="","",PROGRAMA!$I$13*AS96*(((AS96/PROGRAMA!$I$9)*(PROGRAMA!$I$12-PROGRAMA!$I$11)/2)+PROGRAMA!$I$11))</f>
        <v>0</v>
      </c>
      <c r="AT97" s="245">
        <f>+IF(AT95="","",PROGRAMA!$I$13*AT96*(((AT96/PROGRAMA!$I$9)*(PROGRAMA!$I$12-PROGRAMA!$I$11)/2)+PROGRAMA!$I$11))</f>
        <v>0</v>
      </c>
      <c r="AU97" s="245">
        <f>+IF(AU95="","",PROGRAMA!$I$13*AU96*(((AU96/PROGRAMA!$I$9)*(PROGRAMA!$I$12-PROGRAMA!$I$11)/2)+PROGRAMA!$I$11))</f>
        <v>0</v>
      </c>
      <c r="AV97" s="245">
        <f>+IF(AV95="","",PROGRAMA!$I$13*AV96*(((AV96/PROGRAMA!$I$9)*(PROGRAMA!$I$12-PROGRAMA!$I$11)/2)+PROGRAMA!$I$11))</f>
        <v>0</v>
      </c>
      <c r="AW97" s="245">
        <f>+IF(AW95="","",PROGRAMA!$I$13*AW96*(((AW96/PROGRAMA!$I$9)*(PROGRAMA!$I$12-PROGRAMA!$I$11)/2)+PROGRAMA!$I$11))</f>
        <v>0</v>
      </c>
      <c r="AX97" s="245">
        <f>+IF(AX95="","",PROGRAMA!$I$13*AX96*(((AX96/PROGRAMA!$I$9)*(PROGRAMA!$I$12-PROGRAMA!$I$11)/2)+PROGRAMA!$I$11))</f>
        <v>0</v>
      </c>
      <c r="AY97" s="245">
        <f>+IF(AY95="","",PROGRAMA!$I$13*AY96*(((AY96/PROGRAMA!$I$9)*(PROGRAMA!$I$12-PROGRAMA!$I$11)/2)+PROGRAMA!$I$11))</f>
        <v>0</v>
      </c>
      <c r="AZ97" s="245">
        <f>+IF(AZ95="","",PROGRAMA!$I$13*AZ96*(((AZ96/PROGRAMA!$I$9)*(PROGRAMA!$I$12-PROGRAMA!$I$11)/2)+PROGRAMA!$I$11))</f>
        <v>0</v>
      </c>
      <c r="BA97" s="245">
        <f>+IF(BA95="","",PROGRAMA!$I$13*BA96*(((BA96/PROGRAMA!$I$9)*(PROGRAMA!$I$12-PROGRAMA!$I$11)/2)+PROGRAMA!$I$11))</f>
        <v>0</v>
      </c>
      <c r="BB97" s="245">
        <f>+IF(BB95="","",PROGRAMA!$I$13*BB96*(((BB96/PROGRAMA!$I$9)*(PROGRAMA!$I$12-PROGRAMA!$I$11)/2)+PROGRAMA!$I$11))</f>
        <v>0</v>
      </c>
      <c r="BC97" s="245">
        <f>+IF(BC95="","",PROGRAMA!$I$13*BC96*(((BC96/PROGRAMA!$I$9)*(PROGRAMA!$I$12-PROGRAMA!$I$11)/2)+PROGRAMA!$I$11))</f>
        <v>0</v>
      </c>
      <c r="BD97" s="245">
        <f>+IF(BD95="","",PROGRAMA!$I$13*BD96*(((BD96/PROGRAMA!$I$9)*(PROGRAMA!$I$12-PROGRAMA!$I$11)/2)+PROGRAMA!$I$11))</f>
        <v>0</v>
      </c>
      <c r="BE97" s="245">
        <f>+IF(BE95="","",PROGRAMA!$I$13*BE96*(((BE96/PROGRAMA!$I$9)*(PROGRAMA!$I$12-PROGRAMA!$I$11)/2)+PROGRAMA!$I$11))</f>
        <v>0</v>
      </c>
      <c r="BF97" s="245">
        <f>+IF(BF95="","",PROGRAMA!$I$13*BF96*(((BF96/PROGRAMA!$I$9)*(PROGRAMA!$I$12-PROGRAMA!$I$11)/2)+PROGRAMA!$I$11))</f>
        <v>0</v>
      </c>
      <c r="BG97" s="245">
        <f>+IF(BG95="","",PROGRAMA!$I$13*BG96*(((BG96/PROGRAMA!$I$9)*(PROGRAMA!$I$12-PROGRAMA!$I$11)/2)+PROGRAMA!$I$11))</f>
        <v>0</v>
      </c>
      <c r="BH97" s="245">
        <f>+IF(BH95="","",PROGRAMA!$I$13*BH96*(((BH96/PROGRAMA!$I$9)*(PROGRAMA!$I$12-PROGRAMA!$I$11)/2)+PROGRAMA!$I$11))</f>
        <v>0</v>
      </c>
      <c r="BI97" s="245">
        <f>+IF(BI95="","",PROGRAMA!$I$13*BI96*(((BI96/PROGRAMA!$I$9)*(PROGRAMA!$I$12-PROGRAMA!$I$11)/2)+PROGRAMA!$I$11))</f>
        <v>0</v>
      </c>
      <c r="BJ97" s="245">
        <f>+IF(BJ95="","",PROGRAMA!$I$13*BJ96*(((BJ96/PROGRAMA!$I$9)*(PROGRAMA!$I$12-PROGRAMA!$I$11)/2)+PROGRAMA!$I$11))</f>
        <v>0</v>
      </c>
      <c r="BK97" s="245">
        <f>+IF(BK95="","",PROGRAMA!$I$13*BK96*(((BK96/PROGRAMA!$I$9)*(PROGRAMA!$I$12-PROGRAMA!$I$11)/2)+PROGRAMA!$I$11))</f>
        <v>0</v>
      </c>
      <c r="BL97" s="245">
        <f>+IF(BL95="","",PROGRAMA!$I$13*BL96*(((BL96/PROGRAMA!$I$9)*(PROGRAMA!$I$12-PROGRAMA!$I$11)/2)+PROGRAMA!$I$11))</f>
        <v>0</v>
      </c>
      <c r="BM97" s="245">
        <f>+IF(BM95="","",PROGRAMA!$I$13*BM96*(((BM96/PROGRAMA!$I$9)*(PROGRAMA!$I$12-PROGRAMA!$I$11)/2)+PROGRAMA!$I$11))</f>
        <v>0</v>
      </c>
      <c r="BN97" s="245">
        <f>+IF(BN95="","",PROGRAMA!$I$13*BN96*(((BN96/PROGRAMA!$I$9)*(PROGRAMA!$I$12-PROGRAMA!$I$11)/2)+PROGRAMA!$I$11))</f>
        <v>0</v>
      </c>
      <c r="BO97" s="245">
        <f>+IF(BO95="","",PROGRAMA!$I$13*BO96*(((BO96/PROGRAMA!$I$9)*(PROGRAMA!$I$12-PROGRAMA!$I$11)/2)+PROGRAMA!$I$11))</f>
        <v>0</v>
      </c>
      <c r="BP97" s="245">
        <f>+IF(BP95="","",PROGRAMA!$I$13*BP96*(((BP96/PROGRAMA!$I$9)*(PROGRAMA!$I$12-PROGRAMA!$I$11)/2)+PROGRAMA!$I$11))</f>
        <v>0</v>
      </c>
      <c r="BQ97" s="245">
        <f>+IF(BQ95="","",PROGRAMA!$I$13*BQ96*(((BQ96/PROGRAMA!$I$9)*(PROGRAMA!$I$12-PROGRAMA!$I$11)/2)+PROGRAMA!$I$11))</f>
        <v>0</v>
      </c>
      <c r="BR97" s="245">
        <f>+IF(BR95="","",PROGRAMA!$I$13*BR96*(((BR96/PROGRAMA!$I$9)*(PROGRAMA!$I$12-PROGRAMA!$I$11)/2)+PROGRAMA!$I$11))</f>
        <v>0</v>
      </c>
      <c r="BS97" s="245">
        <f>+IF(BS95="","",PROGRAMA!$I$13*BS96*(((BS96/PROGRAMA!$I$9)*(PROGRAMA!$I$12-PROGRAMA!$I$11)/2)+PROGRAMA!$I$11))</f>
        <v>0</v>
      </c>
      <c r="BT97" s="245">
        <f>+IF(BT95="","",PROGRAMA!$I$13*BT96*(((BT96/PROGRAMA!$I$9)*(PROGRAMA!$I$12-PROGRAMA!$I$11)/2)+PROGRAMA!$I$11))</f>
        <v>0</v>
      </c>
      <c r="BU97" s="245">
        <f>+IF(BU95="","",PROGRAMA!$I$13*BU96*(((BU96/PROGRAMA!$I$9)*(PROGRAMA!$I$12-PROGRAMA!$I$11)/2)+PROGRAMA!$I$11))</f>
        <v>0</v>
      </c>
      <c r="BV97" s="245">
        <f>+IF(BV95="","",PROGRAMA!$I$13*BV96*(((BV96/PROGRAMA!$I$9)*(PROGRAMA!$I$12-PROGRAMA!$I$11)/2)+PROGRAMA!$I$11))</f>
        <v>0</v>
      </c>
      <c r="BW97" s="245">
        <f>+IF(BW95="","",PROGRAMA!$I$13*BW96*(((BW96/PROGRAMA!$I$9)*(PROGRAMA!$I$12-PROGRAMA!$I$11)/2)+PROGRAMA!$I$11))</f>
        <v>0</v>
      </c>
      <c r="BX97" s="245">
        <f>+IF(BX95="","",PROGRAMA!$I$13*BX96*(((BX96/PROGRAMA!$I$9)*(PROGRAMA!$I$12-PROGRAMA!$I$11)/2)+PROGRAMA!$I$11))</f>
        <v>0</v>
      </c>
      <c r="BY97" s="245">
        <f>+IF(BY95="","",PROGRAMA!$I$13*BY96*(((BY96/PROGRAMA!$I$9)*(PROGRAMA!$I$12-PROGRAMA!$I$11)/2)+PROGRAMA!$I$11))</f>
        <v>0</v>
      </c>
      <c r="BZ97" s="245">
        <f>+IF(BZ95="","",PROGRAMA!$I$13*BZ96*(((BZ96/PROGRAMA!$I$9)*(PROGRAMA!$I$12-PROGRAMA!$I$11)/2)+PROGRAMA!$I$11))</f>
        <v>0</v>
      </c>
      <c r="CA97" s="245">
        <f>+IF(CA95="","",PROGRAMA!$I$13*CA96*(((CA96/PROGRAMA!$I$9)*(PROGRAMA!$I$12-PROGRAMA!$I$11)/2)+PROGRAMA!$I$11))</f>
        <v>0</v>
      </c>
      <c r="CB97" s="245">
        <f>+IF(CB95="","",PROGRAMA!$I$13*CB96*(((CB96/PROGRAMA!$I$9)*(PROGRAMA!$I$12-PROGRAMA!$I$11)/2)+PROGRAMA!$I$11))</f>
        <v>0</v>
      </c>
      <c r="CC97" s="245">
        <f>+IF(CC95="","",PROGRAMA!$I$13*CC96*(((CC96/PROGRAMA!$I$9)*(PROGRAMA!$I$12-PROGRAMA!$I$11)/2)+PROGRAMA!$I$11))</f>
        <v>0</v>
      </c>
      <c r="CD97" s="245">
        <f>+IF(CD95="","",PROGRAMA!$I$13*CD96*(((CD96/PROGRAMA!$I$9)*(PROGRAMA!$I$12-PROGRAMA!$I$11)/2)+PROGRAMA!$I$11))</f>
        <v>0</v>
      </c>
      <c r="CE97" s="245">
        <f>+IF(CE95="","",PROGRAMA!$I$13*CE96*(((CE96/PROGRAMA!$I$9)*(PROGRAMA!$I$12-PROGRAMA!$I$11)/2)+PROGRAMA!$I$11))</f>
        <v>0</v>
      </c>
      <c r="CF97" s="245">
        <f>+IF(CF95="","",PROGRAMA!$I$13*CF96*(((CF96/PROGRAMA!$I$9)*(PROGRAMA!$I$12-PROGRAMA!$I$11)/2)+PROGRAMA!$I$11))</f>
        <v>0</v>
      </c>
    </row>
    <row r="98" spans="1:84" ht="15" customHeight="1" thickTop="1" thickBot="1" x14ac:dyDescent="0.35">
      <c r="A98" s="967"/>
      <c r="B98" s="967" t="s">
        <v>259</v>
      </c>
      <c r="C98" s="970" t="str">
        <f>+IF($B$55='Base Datos'!$V$21,B98,"")</f>
        <v>Contenedor 8</v>
      </c>
      <c r="D98" s="241" t="str">
        <f>+IF($B$55='Base Datos'!$V$21,D56,"")</f>
        <v>Densidad Descarga Solida, gr/l</v>
      </c>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c r="AF98" s="260"/>
      <c r="AG98" s="260"/>
      <c r="AH98" s="260"/>
      <c r="AI98" s="260"/>
      <c r="AJ98" s="260"/>
      <c r="AK98" s="260"/>
      <c r="AL98" s="260"/>
      <c r="AM98" s="260"/>
      <c r="AN98" s="260"/>
      <c r="AO98" s="260"/>
      <c r="AP98" s="260"/>
      <c r="AQ98" s="260"/>
      <c r="AR98" s="260"/>
      <c r="AS98" s="260"/>
      <c r="AT98" s="260"/>
      <c r="AU98" s="260"/>
      <c r="AV98" s="260"/>
      <c r="AW98" s="260"/>
      <c r="AX98" s="260"/>
      <c r="AY98" s="260"/>
      <c r="AZ98" s="260"/>
      <c r="BA98" s="260"/>
      <c r="BB98" s="260"/>
      <c r="BC98" s="260"/>
      <c r="BD98" s="260"/>
      <c r="BE98" s="260"/>
      <c r="BF98" s="260"/>
      <c r="BG98" s="260"/>
      <c r="BH98" s="260"/>
      <c r="BI98" s="260"/>
      <c r="BJ98" s="260"/>
      <c r="BK98" s="260"/>
      <c r="BL98" s="260"/>
      <c r="BM98" s="260"/>
      <c r="BN98" s="260"/>
      <c r="BO98" s="260"/>
      <c r="BP98" s="260"/>
      <c r="BQ98" s="260"/>
      <c r="BR98" s="260"/>
      <c r="BS98" s="260"/>
      <c r="BT98" s="260"/>
      <c r="BU98" s="260"/>
      <c r="BV98" s="260"/>
      <c r="BW98" s="260"/>
      <c r="BX98" s="260"/>
      <c r="BY98" s="260"/>
      <c r="BZ98" s="260"/>
      <c r="CA98" s="260"/>
      <c r="CB98" s="260"/>
      <c r="CC98" s="260"/>
      <c r="CD98" s="260"/>
      <c r="CE98" s="260"/>
      <c r="CF98" s="260"/>
    </row>
    <row r="99" spans="1:84" ht="15" customHeight="1" thickBot="1" x14ac:dyDescent="0.35">
      <c r="A99" s="967"/>
      <c r="B99" s="967"/>
      <c r="C99" s="968"/>
      <c r="D99" s="242" t="str">
        <f>+IF($B$55='Base Datos'!$V$21,D57,"")</f>
        <v>% AGUA</v>
      </c>
      <c r="E99" s="261"/>
      <c r="F99" s="261"/>
      <c r="G99" s="261"/>
      <c r="H99" s="261"/>
      <c r="I99" s="261"/>
      <c r="J99" s="261"/>
      <c r="K99" s="261"/>
      <c r="L99" s="261"/>
      <c r="M99" s="261"/>
      <c r="N99" s="261"/>
      <c r="O99" s="261"/>
      <c r="P99" s="261"/>
      <c r="Q99" s="261"/>
      <c r="R99" s="261"/>
      <c r="S99" s="261"/>
      <c r="T99" s="261"/>
      <c r="U99" s="261"/>
      <c r="V99" s="261"/>
      <c r="W99" s="261"/>
      <c r="X99" s="261"/>
      <c r="Y99" s="261"/>
      <c r="Z99" s="261"/>
      <c r="AA99" s="261"/>
      <c r="AB99" s="261"/>
      <c r="AC99" s="261"/>
      <c r="AD99" s="261"/>
      <c r="AE99" s="261"/>
      <c r="AF99" s="261"/>
      <c r="AG99" s="261"/>
      <c r="AH99" s="261"/>
      <c r="AI99" s="261"/>
      <c r="AJ99" s="261"/>
      <c r="AK99" s="261"/>
      <c r="AL99" s="261"/>
      <c r="AM99" s="261"/>
      <c r="AN99" s="261"/>
      <c r="AO99" s="261"/>
      <c r="AP99" s="261"/>
      <c r="AQ99" s="261"/>
      <c r="AR99" s="261"/>
      <c r="AS99" s="261"/>
      <c r="AT99" s="261"/>
      <c r="AU99" s="261"/>
      <c r="AV99" s="261"/>
      <c r="AW99" s="261"/>
      <c r="AX99" s="261"/>
      <c r="AY99" s="261"/>
      <c r="AZ99" s="261"/>
      <c r="BA99" s="261"/>
      <c r="BB99" s="261"/>
      <c r="BC99" s="261"/>
      <c r="BD99" s="261"/>
      <c r="BE99" s="261"/>
      <c r="BF99" s="261"/>
      <c r="BG99" s="261"/>
      <c r="BH99" s="261"/>
      <c r="BI99" s="261"/>
      <c r="BJ99" s="261"/>
      <c r="BK99" s="261"/>
      <c r="BL99" s="261"/>
      <c r="BM99" s="261"/>
      <c r="BN99" s="261"/>
      <c r="BO99" s="261"/>
      <c r="BP99" s="261"/>
      <c r="BQ99" s="261"/>
      <c r="BR99" s="261"/>
      <c r="BS99" s="261"/>
      <c r="BT99" s="261"/>
      <c r="BU99" s="261"/>
      <c r="BV99" s="261"/>
      <c r="BW99" s="261"/>
      <c r="BX99" s="261"/>
      <c r="BY99" s="261"/>
      <c r="BZ99" s="261"/>
      <c r="CA99" s="261"/>
      <c r="CB99" s="261"/>
      <c r="CC99" s="261"/>
      <c r="CD99" s="261"/>
      <c r="CE99" s="261"/>
      <c r="CF99" s="261"/>
    </row>
    <row r="100" spans="1:84" ht="15" customHeight="1" thickBot="1" x14ac:dyDescent="0.35">
      <c r="A100" s="967"/>
      <c r="B100" s="967"/>
      <c r="C100" s="968"/>
      <c r="D100" s="242" t="str">
        <f>+IF($B$55='Base Datos'!$V$21,D58,"")</f>
        <v>% HC</v>
      </c>
      <c r="E100" s="247"/>
      <c r="F100" s="247"/>
      <c r="G100" s="247"/>
      <c r="H100" s="247"/>
      <c r="I100" s="247"/>
      <c r="J100" s="247"/>
      <c r="K100" s="247"/>
      <c r="L100" s="247"/>
      <c r="M100" s="247"/>
      <c r="N100" s="247"/>
      <c r="O100" s="247"/>
      <c r="P100" s="247"/>
      <c r="Q100" s="247"/>
      <c r="R100" s="247"/>
      <c r="S100" s="247"/>
      <c r="T100" s="247"/>
      <c r="U100" s="247"/>
      <c r="V100" s="247"/>
      <c r="W100" s="247"/>
      <c r="X100" s="247"/>
      <c r="Y100" s="247"/>
      <c r="Z100" s="247"/>
      <c r="AA100" s="247"/>
      <c r="AB100" s="247"/>
      <c r="AC100" s="247"/>
      <c r="AD100" s="247"/>
      <c r="AE100" s="247"/>
      <c r="AF100" s="247"/>
      <c r="AG100" s="247"/>
      <c r="AH100" s="247"/>
      <c r="AI100" s="247"/>
      <c r="AJ100" s="247"/>
      <c r="AK100" s="247"/>
      <c r="AL100" s="247"/>
      <c r="AM100" s="247"/>
      <c r="AN100" s="247"/>
      <c r="AO100" s="247"/>
      <c r="AP100" s="247"/>
      <c r="AQ100" s="247"/>
      <c r="AR100" s="247"/>
      <c r="AS100" s="247"/>
      <c r="AT100" s="247"/>
      <c r="AU100" s="247"/>
      <c r="AV100" s="247"/>
      <c r="AW100" s="247"/>
      <c r="AX100" s="247"/>
      <c r="AY100" s="247"/>
      <c r="AZ100" s="247"/>
      <c r="BA100" s="247"/>
      <c r="BB100" s="247"/>
      <c r="BC100" s="247"/>
      <c r="BD100" s="247"/>
      <c r="BE100" s="247"/>
      <c r="BF100" s="247"/>
      <c r="BG100" s="247"/>
      <c r="BH100" s="247"/>
      <c r="BI100" s="247"/>
      <c r="BJ100" s="247"/>
      <c r="BK100" s="247"/>
      <c r="BL100" s="247"/>
      <c r="BM100" s="247"/>
      <c r="BN100" s="247"/>
      <c r="BO100" s="247"/>
      <c r="BP100" s="247"/>
      <c r="BQ100" s="247"/>
      <c r="BR100" s="247"/>
      <c r="BS100" s="247"/>
      <c r="BT100" s="247"/>
      <c r="BU100" s="247"/>
      <c r="BV100" s="247"/>
      <c r="BW100" s="247"/>
      <c r="BX100" s="247"/>
      <c r="BY100" s="247"/>
      <c r="BZ100" s="247"/>
      <c r="CA100" s="247"/>
      <c r="CB100" s="247"/>
      <c r="CC100" s="247"/>
      <c r="CD100" s="247"/>
      <c r="CE100" s="247"/>
      <c r="CF100" s="247"/>
    </row>
    <row r="101" spans="1:84" ht="15" customHeight="1" thickBot="1" x14ac:dyDescent="0.35">
      <c r="A101" s="967"/>
      <c r="B101" s="967"/>
      <c r="C101" s="968"/>
      <c r="D101" s="242" t="str">
        <f>+IF($B$55='Base Datos'!$V$21,D59,"")</f>
        <v>% SOLIDOS</v>
      </c>
      <c r="E101" s="197">
        <f>IF(SUM(E99:E100)=0,0,100-E99-E100)</f>
        <v>0</v>
      </c>
      <c r="F101" s="197">
        <f t="shared" ref="F101:BQ101" si="66">IF(SUM(F99:F100)=0,0,100-F99-F100)</f>
        <v>0</v>
      </c>
      <c r="G101" s="197">
        <f t="shared" si="66"/>
        <v>0</v>
      </c>
      <c r="H101" s="197">
        <f t="shared" si="66"/>
        <v>0</v>
      </c>
      <c r="I101" s="197">
        <f t="shared" si="66"/>
        <v>0</v>
      </c>
      <c r="J101" s="197">
        <f t="shared" si="66"/>
        <v>0</v>
      </c>
      <c r="K101" s="197">
        <f t="shared" si="66"/>
        <v>0</v>
      </c>
      <c r="L101" s="197">
        <f t="shared" si="66"/>
        <v>0</v>
      </c>
      <c r="M101" s="197">
        <f t="shared" si="66"/>
        <v>0</v>
      </c>
      <c r="N101" s="197">
        <f t="shared" si="66"/>
        <v>0</v>
      </c>
      <c r="O101" s="197">
        <f t="shared" si="66"/>
        <v>0</v>
      </c>
      <c r="P101" s="197">
        <f t="shared" si="66"/>
        <v>0</v>
      </c>
      <c r="Q101" s="197">
        <f t="shared" si="66"/>
        <v>0</v>
      </c>
      <c r="R101" s="197">
        <f t="shared" si="66"/>
        <v>0</v>
      </c>
      <c r="S101" s="197">
        <f t="shared" si="66"/>
        <v>0</v>
      </c>
      <c r="T101" s="197">
        <f t="shared" si="66"/>
        <v>0</v>
      </c>
      <c r="U101" s="197">
        <f t="shared" si="66"/>
        <v>0</v>
      </c>
      <c r="V101" s="197">
        <f t="shared" si="66"/>
        <v>0</v>
      </c>
      <c r="W101" s="197">
        <f t="shared" si="66"/>
        <v>0</v>
      </c>
      <c r="X101" s="197">
        <f t="shared" si="66"/>
        <v>0</v>
      </c>
      <c r="Y101" s="197">
        <f t="shared" si="66"/>
        <v>0</v>
      </c>
      <c r="Z101" s="197">
        <f t="shared" si="66"/>
        <v>0</v>
      </c>
      <c r="AA101" s="197">
        <f t="shared" si="66"/>
        <v>0</v>
      </c>
      <c r="AB101" s="197">
        <f t="shared" si="66"/>
        <v>0</v>
      </c>
      <c r="AC101" s="197">
        <f t="shared" si="66"/>
        <v>0</v>
      </c>
      <c r="AD101" s="197">
        <f t="shared" si="66"/>
        <v>0</v>
      </c>
      <c r="AE101" s="197">
        <f t="shared" si="66"/>
        <v>0</v>
      </c>
      <c r="AF101" s="197">
        <f t="shared" si="66"/>
        <v>0</v>
      </c>
      <c r="AG101" s="197">
        <f t="shared" si="66"/>
        <v>0</v>
      </c>
      <c r="AH101" s="197">
        <f t="shared" si="66"/>
        <v>0</v>
      </c>
      <c r="AI101" s="197">
        <f t="shared" si="66"/>
        <v>0</v>
      </c>
      <c r="AJ101" s="197">
        <f t="shared" si="66"/>
        <v>0</v>
      </c>
      <c r="AK101" s="197">
        <f t="shared" si="66"/>
        <v>0</v>
      </c>
      <c r="AL101" s="197">
        <f t="shared" si="66"/>
        <v>0</v>
      </c>
      <c r="AM101" s="197">
        <f t="shared" si="66"/>
        <v>0</v>
      </c>
      <c r="AN101" s="197">
        <f t="shared" si="66"/>
        <v>0</v>
      </c>
      <c r="AO101" s="197">
        <f t="shared" si="66"/>
        <v>0</v>
      </c>
      <c r="AP101" s="197">
        <f t="shared" si="66"/>
        <v>0</v>
      </c>
      <c r="AQ101" s="197">
        <f t="shared" si="66"/>
        <v>0</v>
      </c>
      <c r="AR101" s="197">
        <f t="shared" si="66"/>
        <v>0</v>
      </c>
      <c r="AS101" s="197">
        <f t="shared" si="66"/>
        <v>0</v>
      </c>
      <c r="AT101" s="197">
        <f t="shared" si="66"/>
        <v>0</v>
      </c>
      <c r="AU101" s="197">
        <f t="shared" si="66"/>
        <v>0</v>
      </c>
      <c r="AV101" s="197">
        <f t="shared" si="66"/>
        <v>0</v>
      </c>
      <c r="AW101" s="197">
        <f t="shared" si="66"/>
        <v>0</v>
      </c>
      <c r="AX101" s="197">
        <f t="shared" si="66"/>
        <v>0</v>
      </c>
      <c r="AY101" s="197">
        <f t="shared" si="66"/>
        <v>0</v>
      </c>
      <c r="AZ101" s="197">
        <f t="shared" si="66"/>
        <v>0</v>
      </c>
      <c r="BA101" s="197">
        <f t="shared" si="66"/>
        <v>0</v>
      </c>
      <c r="BB101" s="197">
        <f t="shared" si="66"/>
        <v>0</v>
      </c>
      <c r="BC101" s="197">
        <f t="shared" si="66"/>
        <v>0</v>
      </c>
      <c r="BD101" s="197">
        <f t="shared" si="66"/>
        <v>0</v>
      </c>
      <c r="BE101" s="197">
        <f t="shared" si="66"/>
        <v>0</v>
      </c>
      <c r="BF101" s="197">
        <f t="shared" si="66"/>
        <v>0</v>
      </c>
      <c r="BG101" s="197">
        <f t="shared" si="66"/>
        <v>0</v>
      </c>
      <c r="BH101" s="197">
        <f t="shared" si="66"/>
        <v>0</v>
      </c>
      <c r="BI101" s="197">
        <f t="shared" si="66"/>
        <v>0</v>
      </c>
      <c r="BJ101" s="197">
        <f t="shared" si="66"/>
        <v>0</v>
      </c>
      <c r="BK101" s="197">
        <f t="shared" si="66"/>
        <v>0</v>
      </c>
      <c r="BL101" s="197">
        <f t="shared" si="66"/>
        <v>0</v>
      </c>
      <c r="BM101" s="197">
        <f t="shared" si="66"/>
        <v>0</v>
      </c>
      <c r="BN101" s="197">
        <f t="shared" si="66"/>
        <v>0</v>
      </c>
      <c r="BO101" s="197">
        <f t="shared" si="66"/>
        <v>0</v>
      </c>
      <c r="BP101" s="197">
        <f t="shared" si="66"/>
        <v>0</v>
      </c>
      <c r="BQ101" s="197">
        <f t="shared" si="66"/>
        <v>0</v>
      </c>
      <c r="BR101" s="197">
        <f t="shared" ref="BR101:CF101" si="67">IF(SUM(BR99:BR100)=0,0,100-BR99-BR100)</f>
        <v>0</v>
      </c>
      <c r="BS101" s="197">
        <f t="shared" si="67"/>
        <v>0</v>
      </c>
      <c r="BT101" s="197">
        <f t="shared" si="67"/>
        <v>0</v>
      </c>
      <c r="BU101" s="197">
        <f t="shared" si="67"/>
        <v>0</v>
      </c>
      <c r="BV101" s="197">
        <f t="shared" si="67"/>
        <v>0</v>
      </c>
      <c r="BW101" s="197">
        <f t="shared" si="67"/>
        <v>0</v>
      </c>
      <c r="BX101" s="197">
        <f t="shared" si="67"/>
        <v>0</v>
      </c>
      <c r="BY101" s="197">
        <f t="shared" si="67"/>
        <v>0</v>
      </c>
      <c r="BZ101" s="197">
        <f t="shared" si="67"/>
        <v>0</v>
      </c>
      <c r="CA101" s="197">
        <f t="shared" si="67"/>
        <v>0</v>
      </c>
      <c r="CB101" s="197">
        <f t="shared" si="67"/>
        <v>0</v>
      </c>
      <c r="CC101" s="197">
        <f t="shared" si="67"/>
        <v>0</v>
      </c>
      <c r="CD101" s="197">
        <f t="shared" si="67"/>
        <v>0</v>
      </c>
      <c r="CE101" s="197">
        <f t="shared" si="67"/>
        <v>0</v>
      </c>
      <c r="CF101" s="197">
        <f t="shared" si="67"/>
        <v>0</v>
      </c>
    </row>
    <row r="102" spans="1:84" ht="15" customHeight="1" thickBot="1" x14ac:dyDescent="0.35">
      <c r="A102" s="967"/>
      <c r="B102" s="967"/>
      <c r="C102" s="968"/>
      <c r="D102" s="243" t="s">
        <v>122</v>
      </c>
      <c r="E102" s="247"/>
      <c r="F102" s="247"/>
      <c r="G102" s="247"/>
      <c r="H102" s="247"/>
      <c r="I102" s="247"/>
      <c r="J102" s="247"/>
      <c r="K102" s="247"/>
      <c r="L102" s="247"/>
      <c r="M102" s="247"/>
      <c r="N102" s="247"/>
      <c r="O102" s="247"/>
      <c r="P102" s="247"/>
      <c r="Q102" s="247"/>
      <c r="R102" s="247"/>
      <c r="S102" s="247"/>
      <c r="T102" s="247"/>
      <c r="U102" s="247"/>
      <c r="V102" s="247"/>
      <c r="W102" s="247"/>
      <c r="X102" s="247"/>
      <c r="Y102" s="247"/>
      <c r="Z102" s="247"/>
      <c r="AA102" s="247"/>
      <c r="AB102" s="247"/>
      <c r="AC102" s="247"/>
      <c r="AD102" s="247"/>
      <c r="AE102" s="247"/>
      <c r="AF102" s="247"/>
      <c r="AG102" s="247"/>
      <c r="AH102" s="247"/>
      <c r="AI102" s="247"/>
      <c r="AJ102" s="247"/>
      <c r="AK102" s="247"/>
      <c r="AL102" s="247"/>
      <c r="AM102" s="247"/>
      <c r="AN102" s="247"/>
      <c r="AO102" s="247"/>
      <c r="AP102" s="247"/>
      <c r="AQ102" s="247"/>
      <c r="AR102" s="247"/>
      <c r="AS102" s="247"/>
      <c r="AT102" s="247"/>
      <c r="AU102" s="247"/>
      <c r="AV102" s="247"/>
      <c r="AW102" s="247"/>
      <c r="AX102" s="247"/>
      <c r="AY102" s="247"/>
      <c r="AZ102" s="247"/>
      <c r="BA102" s="247"/>
      <c r="BB102" s="247"/>
      <c r="BC102" s="247"/>
      <c r="BD102" s="247"/>
      <c r="BE102" s="247"/>
      <c r="BF102" s="247"/>
      <c r="BG102" s="247"/>
      <c r="BH102" s="247"/>
      <c r="BI102" s="247"/>
      <c r="BJ102" s="247"/>
      <c r="BK102" s="247"/>
      <c r="BL102" s="247"/>
      <c r="BM102" s="247"/>
      <c r="BN102" s="247"/>
      <c r="BO102" s="247"/>
      <c r="BP102" s="247"/>
      <c r="BQ102" s="247"/>
      <c r="BR102" s="247"/>
      <c r="BS102" s="247"/>
      <c r="BT102" s="247"/>
      <c r="BU102" s="247"/>
      <c r="BV102" s="247"/>
      <c r="BW102" s="247"/>
      <c r="BX102" s="247"/>
      <c r="BY102" s="247"/>
      <c r="BZ102" s="247"/>
      <c r="CA102" s="247"/>
      <c r="CB102" s="247"/>
      <c r="CC102" s="247"/>
      <c r="CD102" s="247"/>
      <c r="CE102" s="247"/>
      <c r="CF102" s="247"/>
    </row>
    <row r="103" spans="1:84" ht="15" customHeight="1" thickBot="1" x14ac:dyDescent="0.35">
      <c r="A103" s="967"/>
      <c r="B103" s="967"/>
      <c r="C103" s="969"/>
      <c r="D103" s="244" t="s">
        <v>174</v>
      </c>
      <c r="E103" s="245">
        <f>+IF(E101="","",PROGRAMA!$I$13*E102*(((E102/PROGRAMA!$I$9)*(PROGRAMA!$I$12-PROGRAMA!$I$11)/2)+PROGRAMA!$I$11))</f>
        <v>0</v>
      </c>
      <c r="F103" s="245">
        <f>+IF(F101="","",PROGRAMA!$I$13*F102*(((F102/PROGRAMA!$I$9)*(PROGRAMA!$I$12-PROGRAMA!$I$11)/2)+PROGRAMA!$I$11))</f>
        <v>0</v>
      </c>
      <c r="G103" s="245">
        <f>+IF(G101="","",PROGRAMA!$I$13*G102*(((G102/PROGRAMA!$I$9)*(PROGRAMA!$I$12-PROGRAMA!$I$11)/2)+PROGRAMA!$I$11))</f>
        <v>0</v>
      </c>
      <c r="H103" s="245">
        <f>+IF(H101="","",PROGRAMA!$I$13*H102*(((H102/PROGRAMA!$I$9)*(PROGRAMA!$I$12-PROGRAMA!$I$11)/2)+PROGRAMA!$I$11))</f>
        <v>0</v>
      </c>
      <c r="I103" s="245">
        <f>+IF(I101="","",PROGRAMA!$I$13*I102*(((I102/PROGRAMA!$I$9)*(PROGRAMA!$I$12-PROGRAMA!$I$11)/2)+PROGRAMA!$I$11))</f>
        <v>0</v>
      </c>
      <c r="J103" s="245">
        <f>+IF(J101="","",PROGRAMA!$I$13*J102*(((J102/PROGRAMA!$I$9)*(PROGRAMA!$I$12-PROGRAMA!$I$11)/2)+PROGRAMA!$I$11))</f>
        <v>0</v>
      </c>
      <c r="K103" s="245">
        <f>+IF(K101="","",PROGRAMA!$I$13*K102*(((K102/PROGRAMA!$I$9)*(PROGRAMA!$I$12-PROGRAMA!$I$11)/2)+PROGRAMA!$I$11))</f>
        <v>0</v>
      </c>
      <c r="L103" s="245">
        <f>+IF(L101="","",PROGRAMA!$I$13*L102*(((L102/PROGRAMA!$I$9)*(PROGRAMA!$I$12-PROGRAMA!$I$11)/2)+PROGRAMA!$I$11))</f>
        <v>0</v>
      </c>
      <c r="M103" s="245">
        <f>+IF(M101="","",PROGRAMA!$I$13*M102*(((M102/PROGRAMA!$I$9)*(PROGRAMA!$I$12-PROGRAMA!$I$11)/2)+PROGRAMA!$I$11))</f>
        <v>0</v>
      </c>
      <c r="N103" s="245">
        <f>+IF(N101="","",PROGRAMA!$I$13*N102*(((N102/PROGRAMA!$I$9)*(PROGRAMA!$I$12-PROGRAMA!$I$11)/2)+PROGRAMA!$I$11))</f>
        <v>0</v>
      </c>
      <c r="O103" s="245">
        <f>+IF(O101="","",PROGRAMA!$I$13*O102*(((O102/PROGRAMA!$I$9)*(PROGRAMA!$I$12-PROGRAMA!$I$11)/2)+PROGRAMA!$I$11))</f>
        <v>0</v>
      </c>
      <c r="P103" s="245">
        <f>+IF(P101="","",PROGRAMA!$I$13*P102*(((P102/PROGRAMA!$I$9)*(PROGRAMA!$I$12-PROGRAMA!$I$11)/2)+PROGRAMA!$I$11))</f>
        <v>0</v>
      </c>
      <c r="Q103" s="245">
        <f>+IF(Q101="","",PROGRAMA!$I$13*Q102*(((Q102/PROGRAMA!$I$9)*(PROGRAMA!$I$12-PROGRAMA!$I$11)/2)+PROGRAMA!$I$11))</f>
        <v>0</v>
      </c>
      <c r="R103" s="245">
        <f>+IF(R101="","",PROGRAMA!$I$13*R102*(((R102/PROGRAMA!$I$9)*(PROGRAMA!$I$12-PROGRAMA!$I$11)/2)+PROGRAMA!$I$11))</f>
        <v>0</v>
      </c>
      <c r="S103" s="245">
        <f>+IF(S101="","",PROGRAMA!$I$13*S102*(((S102/PROGRAMA!$I$9)*(PROGRAMA!$I$12-PROGRAMA!$I$11)/2)+PROGRAMA!$I$11))</f>
        <v>0</v>
      </c>
      <c r="T103" s="245">
        <f>+IF(T101="","",PROGRAMA!$I$13*T102*(((T102/PROGRAMA!$I$9)*(PROGRAMA!$I$12-PROGRAMA!$I$11)/2)+PROGRAMA!$I$11))</f>
        <v>0</v>
      </c>
      <c r="U103" s="245">
        <f>+IF(U101="","",PROGRAMA!$I$13*U102*(((U102/PROGRAMA!$I$9)*(PROGRAMA!$I$12-PROGRAMA!$I$11)/2)+PROGRAMA!$I$11))</f>
        <v>0</v>
      </c>
      <c r="V103" s="245">
        <f>+IF(V101="","",PROGRAMA!$I$13*V102*(((V102/PROGRAMA!$I$9)*(PROGRAMA!$I$12-PROGRAMA!$I$11)/2)+PROGRAMA!$I$11))</f>
        <v>0</v>
      </c>
      <c r="W103" s="245">
        <f>+IF(W101="","",PROGRAMA!$I$13*W102*(((W102/PROGRAMA!$I$9)*(PROGRAMA!$I$12-PROGRAMA!$I$11)/2)+PROGRAMA!$I$11))</f>
        <v>0</v>
      </c>
      <c r="X103" s="245">
        <f>+IF(X101="","",PROGRAMA!$I$13*X102*(((X102/PROGRAMA!$I$9)*(PROGRAMA!$I$12-PROGRAMA!$I$11)/2)+PROGRAMA!$I$11))</f>
        <v>0</v>
      </c>
      <c r="Y103" s="245">
        <f>+IF(Y101="","",PROGRAMA!$I$13*Y102*(((Y102/PROGRAMA!$I$9)*(PROGRAMA!$I$12-PROGRAMA!$I$11)/2)+PROGRAMA!$I$11))</f>
        <v>0</v>
      </c>
      <c r="Z103" s="245">
        <f>+IF(Z101="","",PROGRAMA!$I$13*Z102*(((Z102/PROGRAMA!$I$9)*(PROGRAMA!$I$12-PROGRAMA!$I$11)/2)+PROGRAMA!$I$11))</f>
        <v>0</v>
      </c>
      <c r="AA103" s="245">
        <f>+IF(AA101="","",PROGRAMA!$I$13*AA102*(((AA102/PROGRAMA!$I$9)*(PROGRAMA!$I$12-PROGRAMA!$I$11)/2)+PROGRAMA!$I$11))</f>
        <v>0</v>
      </c>
      <c r="AB103" s="245">
        <f>+IF(AB101="","",PROGRAMA!$I$13*AB102*(((AB102/PROGRAMA!$I$9)*(PROGRAMA!$I$12-PROGRAMA!$I$11)/2)+PROGRAMA!$I$11))</f>
        <v>0</v>
      </c>
      <c r="AC103" s="245">
        <f>+IF(AC101="","",PROGRAMA!$I$13*AC102*(((AC102/PROGRAMA!$I$9)*(PROGRAMA!$I$12-PROGRAMA!$I$11)/2)+PROGRAMA!$I$11))</f>
        <v>0</v>
      </c>
      <c r="AD103" s="245">
        <f>+IF(AD101="","",PROGRAMA!$I$13*AD102*(((AD102/PROGRAMA!$I$9)*(PROGRAMA!$I$12-PROGRAMA!$I$11)/2)+PROGRAMA!$I$11))</f>
        <v>0</v>
      </c>
      <c r="AE103" s="245">
        <f>+IF(AE101="","",PROGRAMA!$I$13*AE102*(((AE102/PROGRAMA!$I$9)*(PROGRAMA!$I$12-PROGRAMA!$I$11)/2)+PROGRAMA!$I$11))</f>
        <v>0</v>
      </c>
      <c r="AF103" s="245">
        <f>+IF(AF101="","",PROGRAMA!$I$13*AF102*(((AF102/PROGRAMA!$I$9)*(PROGRAMA!$I$12-PROGRAMA!$I$11)/2)+PROGRAMA!$I$11))</f>
        <v>0</v>
      </c>
      <c r="AG103" s="245">
        <f>+IF(AG101="","",PROGRAMA!$I$13*AG102*(((AG102/PROGRAMA!$I$9)*(PROGRAMA!$I$12-PROGRAMA!$I$11)/2)+PROGRAMA!$I$11))</f>
        <v>0</v>
      </c>
      <c r="AH103" s="245">
        <f>+IF(AH101="","",PROGRAMA!$I$13*AH102*(((AH102/PROGRAMA!$I$9)*(PROGRAMA!$I$12-PROGRAMA!$I$11)/2)+PROGRAMA!$I$11))</f>
        <v>0</v>
      </c>
      <c r="AI103" s="245">
        <f>+IF(AI101="","",PROGRAMA!$I$13*AI102*(((AI102/PROGRAMA!$I$9)*(PROGRAMA!$I$12-PROGRAMA!$I$11)/2)+PROGRAMA!$I$11))</f>
        <v>0</v>
      </c>
      <c r="AJ103" s="245">
        <f>+IF(AJ101="","",PROGRAMA!$I$13*AJ102*(((AJ102/PROGRAMA!$I$9)*(PROGRAMA!$I$12-PROGRAMA!$I$11)/2)+PROGRAMA!$I$11))</f>
        <v>0</v>
      </c>
      <c r="AK103" s="245">
        <f>+IF(AK101="","",PROGRAMA!$I$13*AK102*(((AK102/PROGRAMA!$I$9)*(PROGRAMA!$I$12-PROGRAMA!$I$11)/2)+PROGRAMA!$I$11))</f>
        <v>0</v>
      </c>
      <c r="AL103" s="245">
        <f>+IF(AL101="","",PROGRAMA!$I$13*AL102*(((AL102/PROGRAMA!$I$9)*(PROGRAMA!$I$12-PROGRAMA!$I$11)/2)+PROGRAMA!$I$11))</f>
        <v>0</v>
      </c>
      <c r="AM103" s="245">
        <f>+IF(AM101="","",PROGRAMA!$I$13*AM102*(((AM102/PROGRAMA!$I$9)*(PROGRAMA!$I$12-PROGRAMA!$I$11)/2)+PROGRAMA!$I$11))</f>
        <v>0</v>
      </c>
      <c r="AN103" s="245">
        <f>+IF(AN101="","",PROGRAMA!$I$13*AN102*(((AN102/PROGRAMA!$I$9)*(PROGRAMA!$I$12-PROGRAMA!$I$11)/2)+PROGRAMA!$I$11))</f>
        <v>0</v>
      </c>
      <c r="AO103" s="245">
        <f>+IF(AO101="","",PROGRAMA!$I$13*AO102*(((AO102/PROGRAMA!$I$9)*(PROGRAMA!$I$12-PROGRAMA!$I$11)/2)+PROGRAMA!$I$11))</f>
        <v>0</v>
      </c>
      <c r="AP103" s="245">
        <f>+IF(AP101="","",PROGRAMA!$I$13*AP102*(((AP102/PROGRAMA!$I$9)*(PROGRAMA!$I$12-PROGRAMA!$I$11)/2)+PROGRAMA!$I$11))</f>
        <v>0</v>
      </c>
      <c r="AQ103" s="245">
        <f>+IF(AQ101="","",PROGRAMA!$I$13*AQ102*(((AQ102/PROGRAMA!$I$9)*(PROGRAMA!$I$12-PROGRAMA!$I$11)/2)+PROGRAMA!$I$11))</f>
        <v>0</v>
      </c>
      <c r="AR103" s="245">
        <f>+IF(AR101="","",PROGRAMA!$I$13*AR102*(((AR102/PROGRAMA!$I$9)*(PROGRAMA!$I$12-PROGRAMA!$I$11)/2)+PROGRAMA!$I$11))</f>
        <v>0</v>
      </c>
      <c r="AS103" s="245">
        <f>+IF(AS101="","",PROGRAMA!$I$13*AS102*(((AS102/PROGRAMA!$I$9)*(PROGRAMA!$I$12-PROGRAMA!$I$11)/2)+PROGRAMA!$I$11))</f>
        <v>0</v>
      </c>
      <c r="AT103" s="245">
        <f>+IF(AT101="","",PROGRAMA!$I$13*AT102*(((AT102/PROGRAMA!$I$9)*(PROGRAMA!$I$12-PROGRAMA!$I$11)/2)+PROGRAMA!$I$11))</f>
        <v>0</v>
      </c>
      <c r="AU103" s="245">
        <f>+IF(AU101="","",PROGRAMA!$I$13*AU102*(((AU102/PROGRAMA!$I$9)*(PROGRAMA!$I$12-PROGRAMA!$I$11)/2)+PROGRAMA!$I$11))</f>
        <v>0</v>
      </c>
      <c r="AV103" s="245">
        <f>+IF(AV101="","",PROGRAMA!$I$13*AV102*(((AV102/PROGRAMA!$I$9)*(PROGRAMA!$I$12-PROGRAMA!$I$11)/2)+PROGRAMA!$I$11))</f>
        <v>0</v>
      </c>
      <c r="AW103" s="245">
        <f>+IF(AW101="","",PROGRAMA!$I$13*AW102*(((AW102/PROGRAMA!$I$9)*(PROGRAMA!$I$12-PROGRAMA!$I$11)/2)+PROGRAMA!$I$11))</f>
        <v>0</v>
      </c>
      <c r="AX103" s="245">
        <f>+IF(AX101="","",PROGRAMA!$I$13*AX102*(((AX102/PROGRAMA!$I$9)*(PROGRAMA!$I$12-PROGRAMA!$I$11)/2)+PROGRAMA!$I$11))</f>
        <v>0</v>
      </c>
      <c r="AY103" s="245">
        <f>+IF(AY101="","",PROGRAMA!$I$13*AY102*(((AY102/PROGRAMA!$I$9)*(PROGRAMA!$I$12-PROGRAMA!$I$11)/2)+PROGRAMA!$I$11))</f>
        <v>0</v>
      </c>
      <c r="AZ103" s="245">
        <f>+IF(AZ101="","",PROGRAMA!$I$13*AZ102*(((AZ102/PROGRAMA!$I$9)*(PROGRAMA!$I$12-PROGRAMA!$I$11)/2)+PROGRAMA!$I$11))</f>
        <v>0</v>
      </c>
      <c r="BA103" s="245">
        <f>+IF(BA101="","",PROGRAMA!$I$13*BA102*(((BA102/PROGRAMA!$I$9)*(PROGRAMA!$I$12-PROGRAMA!$I$11)/2)+PROGRAMA!$I$11))</f>
        <v>0</v>
      </c>
      <c r="BB103" s="245">
        <f>+IF(BB101="","",PROGRAMA!$I$13*BB102*(((BB102/PROGRAMA!$I$9)*(PROGRAMA!$I$12-PROGRAMA!$I$11)/2)+PROGRAMA!$I$11))</f>
        <v>0</v>
      </c>
      <c r="BC103" s="245">
        <f>+IF(BC101="","",PROGRAMA!$I$13*BC102*(((BC102/PROGRAMA!$I$9)*(PROGRAMA!$I$12-PROGRAMA!$I$11)/2)+PROGRAMA!$I$11))</f>
        <v>0</v>
      </c>
      <c r="BD103" s="245">
        <f>+IF(BD101="","",PROGRAMA!$I$13*BD102*(((BD102/PROGRAMA!$I$9)*(PROGRAMA!$I$12-PROGRAMA!$I$11)/2)+PROGRAMA!$I$11))</f>
        <v>0</v>
      </c>
      <c r="BE103" s="245">
        <f>+IF(BE101="","",PROGRAMA!$I$13*BE102*(((BE102/PROGRAMA!$I$9)*(PROGRAMA!$I$12-PROGRAMA!$I$11)/2)+PROGRAMA!$I$11))</f>
        <v>0</v>
      </c>
      <c r="BF103" s="245">
        <f>+IF(BF101="","",PROGRAMA!$I$13*BF102*(((BF102/PROGRAMA!$I$9)*(PROGRAMA!$I$12-PROGRAMA!$I$11)/2)+PROGRAMA!$I$11))</f>
        <v>0</v>
      </c>
      <c r="BG103" s="245">
        <f>+IF(BG101="","",PROGRAMA!$I$13*BG102*(((BG102/PROGRAMA!$I$9)*(PROGRAMA!$I$12-PROGRAMA!$I$11)/2)+PROGRAMA!$I$11))</f>
        <v>0</v>
      </c>
      <c r="BH103" s="245">
        <f>+IF(BH101="","",PROGRAMA!$I$13*BH102*(((BH102/PROGRAMA!$I$9)*(PROGRAMA!$I$12-PROGRAMA!$I$11)/2)+PROGRAMA!$I$11))</f>
        <v>0</v>
      </c>
      <c r="BI103" s="245">
        <f>+IF(BI101="","",PROGRAMA!$I$13*BI102*(((BI102/PROGRAMA!$I$9)*(PROGRAMA!$I$12-PROGRAMA!$I$11)/2)+PROGRAMA!$I$11))</f>
        <v>0</v>
      </c>
      <c r="BJ103" s="245">
        <f>+IF(BJ101="","",PROGRAMA!$I$13*BJ102*(((BJ102/PROGRAMA!$I$9)*(PROGRAMA!$I$12-PROGRAMA!$I$11)/2)+PROGRAMA!$I$11))</f>
        <v>0</v>
      </c>
      <c r="BK103" s="245">
        <f>+IF(BK101="","",PROGRAMA!$I$13*BK102*(((BK102/PROGRAMA!$I$9)*(PROGRAMA!$I$12-PROGRAMA!$I$11)/2)+PROGRAMA!$I$11))</f>
        <v>0</v>
      </c>
      <c r="BL103" s="245">
        <f>+IF(BL101="","",PROGRAMA!$I$13*BL102*(((BL102/PROGRAMA!$I$9)*(PROGRAMA!$I$12-PROGRAMA!$I$11)/2)+PROGRAMA!$I$11))</f>
        <v>0</v>
      </c>
      <c r="BM103" s="245">
        <f>+IF(BM101="","",PROGRAMA!$I$13*BM102*(((BM102/PROGRAMA!$I$9)*(PROGRAMA!$I$12-PROGRAMA!$I$11)/2)+PROGRAMA!$I$11))</f>
        <v>0</v>
      </c>
      <c r="BN103" s="245">
        <f>+IF(BN101="","",PROGRAMA!$I$13*BN102*(((BN102/PROGRAMA!$I$9)*(PROGRAMA!$I$12-PROGRAMA!$I$11)/2)+PROGRAMA!$I$11))</f>
        <v>0</v>
      </c>
      <c r="BO103" s="245">
        <f>+IF(BO101="","",PROGRAMA!$I$13*BO102*(((BO102/PROGRAMA!$I$9)*(PROGRAMA!$I$12-PROGRAMA!$I$11)/2)+PROGRAMA!$I$11))</f>
        <v>0</v>
      </c>
      <c r="BP103" s="245">
        <f>+IF(BP101="","",PROGRAMA!$I$13*BP102*(((BP102/PROGRAMA!$I$9)*(PROGRAMA!$I$12-PROGRAMA!$I$11)/2)+PROGRAMA!$I$11))</f>
        <v>0</v>
      </c>
      <c r="BQ103" s="245">
        <f>+IF(BQ101="","",PROGRAMA!$I$13*BQ102*(((BQ102/PROGRAMA!$I$9)*(PROGRAMA!$I$12-PROGRAMA!$I$11)/2)+PROGRAMA!$I$11))</f>
        <v>0</v>
      </c>
      <c r="BR103" s="245">
        <f>+IF(BR101="","",PROGRAMA!$I$13*BR102*(((BR102/PROGRAMA!$I$9)*(PROGRAMA!$I$12-PROGRAMA!$I$11)/2)+PROGRAMA!$I$11))</f>
        <v>0</v>
      </c>
      <c r="BS103" s="245">
        <f>+IF(BS101="","",PROGRAMA!$I$13*BS102*(((BS102/PROGRAMA!$I$9)*(PROGRAMA!$I$12-PROGRAMA!$I$11)/2)+PROGRAMA!$I$11))</f>
        <v>0</v>
      </c>
      <c r="BT103" s="245">
        <f>+IF(BT101="","",PROGRAMA!$I$13*BT102*(((BT102/PROGRAMA!$I$9)*(PROGRAMA!$I$12-PROGRAMA!$I$11)/2)+PROGRAMA!$I$11))</f>
        <v>0</v>
      </c>
      <c r="BU103" s="245">
        <f>+IF(BU101="","",PROGRAMA!$I$13*BU102*(((BU102/PROGRAMA!$I$9)*(PROGRAMA!$I$12-PROGRAMA!$I$11)/2)+PROGRAMA!$I$11))</f>
        <v>0</v>
      </c>
      <c r="BV103" s="245">
        <f>+IF(BV101="","",PROGRAMA!$I$13*BV102*(((BV102/PROGRAMA!$I$9)*(PROGRAMA!$I$12-PROGRAMA!$I$11)/2)+PROGRAMA!$I$11))</f>
        <v>0</v>
      </c>
      <c r="BW103" s="245">
        <f>+IF(BW101="","",PROGRAMA!$I$13*BW102*(((BW102/PROGRAMA!$I$9)*(PROGRAMA!$I$12-PROGRAMA!$I$11)/2)+PROGRAMA!$I$11))</f>
        <v>0</v>
      </c>
      <c r="BX103" s="245">
        <f>+IF(BX101="","",PROGRAMA!$I$13*BX102*(((BX102/PROGRAMA!$I$9)*(PROGRAMA!$I$12-PROGRAMA!$I$11)/2)+PROGRAMA!$I$11))</f>
        <v>0</v>
      </c>
      <c r="BY103" s="245">
        <f>+IF(BY101="","",PROGRAMA!$I$13*BY102*(((BY102/PROGRAMA!$I$9)*(PROGRAMA!$I$12-PROGRAMA!$I$11)/2)+PROGRAMA!$I$11))</f>
        <v>0</v>
      </c>
      <c r="BZ103" s="245">
        <f>+IF(BZ101="","",PROGRAMA!$I$13*BZ102*(((BZ102/PROGRAMA!$I$9)*(PROGRAMA!$I$12-PROGRAMA!$I$11)/2)+PROGRAMA!$I$11))</f>
        <v>0</v>
      </c>
      <c r="CA103" s="245">
        <f>+IF(CA101="","",PROGRAMA!$I$13*CA102*(((CA102/PROGRAMA!$I$9)*(PROGRAMA!$I$12-PROGRAMA!$I$11)/2)+PROGRAMA!$I$11))</f>
        <v>0</v>
      </c>
      <c r="CB103" s="245">
        <f>+IF(CB101="","",PROGRAMA!$I$13*CB102*(((CB102/PROGRAMA!$I$9)*(PROGRAMA!$I$12-PROGRAMA!$I$11)/2)+PROGRAMA!$I$11))</f>
        <v>0</v>
      </c>
      <c r="CC103" s="245">
        <f>+IF(CC101="","",PROGRAMA!$I$13*CC102*(((CC102/PROGRAMA!$I$9)*(PROGRAMA!$I$12-PROGRAMA!$I$11)/2)+PROGRAMA!$I$11))</f>
        <v>0</v>
      </c>
      <c r="CD103" s="245">
        <f>+IF(CD101="","",PROGRAMA!$I$13*CD102*(((CD102/PROGRAMA!$I$9)*(PROGRAMA!$I$12-PROGRAMA!$I$11)/2)+PROGRAMA!$I$11))</f>
        <v>0</v>
      </c>
      <c r="CE103" s="245">
        <f>+IF(CE101="","",PROGRAMA!$I$13*CE102*(((CE102/PROGRAMA!$I$9)*(PROGRAMA!$I$12-PROGRAMA!$I$11)/2)+PROGRAMA!$I$11))</f>
        <v>0</v>
      </c>
      <c r="CF103" s="245">
        <f>+IF(CF101="","",PROGRAMA!$I$13*CF102*(((CF102/PROGRAMA!$I$9)*(PROGRAMA!$I$12-PROGRAMA!$I$11)/2)+PROGRAMA!$I$11))</f>
        <v>0</v>
      </c>
    </row>
    <row r="104" spans="1:84" ht="15" customHeight="1" thickTop="1" thickBot="1" x14ac:dyDescent="0.35">
      <c r="A104" s="967"/>
      <c r="B104" s="967" t="s">
        <v>260</v>
      </c>
      <c r="C104" s="970" t="str">
        <f>+IF($B$55='Base Datos'!$V$21,B104,"")</f>
        <v>Contenedor 9</v>
      </c>
      <c r="D104" s="241" t="str">
        <f>+IF($B$55='Base Datos'!$V$21,D56,"")</f>
        <v>Densidad Descarga Solida, gr/l</v>
      </c>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c r="AF104" s="260"/>
      <c r="AG104" s="260"/>
      <c r="AH104" s="260"/>
      <c r="AI104" s="260"/>
      <c r="AJ104" s="260"/>
      <c r="AK104" s="260"/>
      <c r="AL104" s="260"/>
      <c r="AM104" s="260"/>
      <c r="AN104" s="260"/>
      <c r="AO104" s="260"/>
      <c r="AP104" s="260"/>
      <c r="AQ104" s="260"/>
      <c r="AR104" s="260"/>
      <c r="AS104" s="260"/>
      <c r="AT104" s="260"/>
      <c r="AU104" s="260"/>
      <c r="AV104" s="260"/>
      <c r="AW104" s="260"/>
      <c r="AX104" s="260"/>
      <c r="AY104" s="260"/>
      <c r="AZ104" s="260"/>
      <c r="BA104" s="260"/>
      <c r="BB104" s="260"/>
      <c r="BC104" s="260"/>
      <c r="BD104" s="260"/>
      <c r="BE104" s="260"/>
      <c r="BF104" s="260"/>
      <c r="BG104" s="260"/>
      <c r="BH104" s="260"/>
      <c r="BI104" s="260"/>
      <c r="BJ104" s="260"/>
      <c r="BK104" s="260"/>
      <c r="BL104" s="260"/>
      <c r="BM104" s="260"/>
      <c r="BN104" s="260"/>
      <c r="BO104" s="260"/>
      <c r="BP104" s="260"/>
      <c r="BQ104" s="260"/>
      <c r="BR104" s="260"/>
      <c r="BS104" s="260"/>
      <c r="BT104" s="260"/>
      <c r="BU104" s="260"/>
      <c r="BV104" s="260"/>
      <c r="BW104" s="260"/>
      <c r="BX104" s="260"/>
      <c r="BY104" s="260"/>
      <c r="BZ104" s="260"/>
      <c r="CA104" s="260"/>
      <c r="CB104" s="260"/>
      <c r="CC104" s="260"/>
      <c r="CD104" s="260"/>
      <c r="CE104" s="260"/>
      <c r="CF104" s="260"/>
    </row>
    <row r="105" spans="1:84" ht="15" customHeight="1" thickBot="1" x14ac:dyDescent="0.35">
      <c r="A105" s="967"/>
      <c r="B105" s="967"/>
      <c r="C105" s="968"/>
      <c r="D105" s="242" t="str">
        <f>+IF($B$55='Base Datos'!$V$21,D57,"")</f>
        <v>% AGUA</v>
      </c>
      <c r="E105" s="261"/>
      <c r="F105" s="261"/>
      <c r="G105" s="261"/>
      <c r="H105" s="261"/>
      <c r="I105" s="261"/>
      <c r="J105" s="261"/>
      <c r="K105" s="261"/>
      <c r="L105" s="261"/>
      <c r="M105" s="261"/>
      <c r="N105" s="261"/>
      <c r="O105" s="261"/>
      <c r="P105" s="261"/>
      <c r="Q105" s="261"/>
      <c r="R105" s="261"/>
      <c r="S105" s="261"/>
      <c r="T105" s="261"/>
      <c r="U105" s="261"/>
      <c r="V105" s="261"/>
      <c r="W105" s="261"/>
      <c r="X105" s="261"/>
      <c r="Y105" s="261"/>
      <c r="Z105" s="261"/>
      <c r="AA105" s="261"/>
      <c r="AB105" s="261"/>
      <c r="AC105" s="261"/>
      <c r="AD105" s="261"/>
      <c r="AE105" s="261"/>
      <c r="AF105" s="261"/>
      <c r="AG105" s="261"/>
      <c r="AH105" s="261"/>
      <c r="AI105" s="261"/>
      <c r="AJ105" s="261"/>
      <c r="AK105" s="261"/>
      <c r="AL105" s="261"/>
      <c r="AM105" s="261"/>
      <c r="AN105" s="261"/>
      <c r="AO105" s="261"/>
      <c r="AP105" s="261"/>
      <c r="AQ105" s="261"/>
      <c r="AR105" s="261"/>
      <c r="AS105" s="261"/>
      <c r="AT105" s="261"/>
      <c r="AU105" s="261"/>
      <c r="AV105" s="261"/>
      <c r="AW105" s="261"/>
      <c r="AX105" s="261"/>
      <c r="AY105" s="261"/>
      <c r="AZ105" s="261"/>
      <c r="BA105" s="261"/>
      <c r="BB105" s="261"/>
      <c r="BC105" s="261"/>
      <c r="BD105" s="261"/>
      <c r="BE105" s="261"/>
      <c r="BF105" s="261"/>
      <c r="BG105" s="261"/>
      <c r="BH105" s="261"/>
      <c r="BI105" s="261"/>
      <c r="BJ105" s="261"/>
      <c r="BK105" s="261"/>
      <c r="BL105" s="261"/>
      <c r="BM105" s="261"/>
      <c r="BN105" s="261"/>
      <c r="BO105" s="261"/>
      <c r="BP105" s="261"/>
      <c r="BQ105" s="261"/>
      <c r="BR105" s="261"/>
      <c r="BS105" s="261"/>
      <c r="BT105" s="261"/>
      <c r="BU105" s="261"/>
      <c r="BV105" s="261"/>
      <c r="BW105" s="261"/>
      <c r="BX105" s="261"/>
      <c r="BY105" s="261"/>
      <c r="BZ105" s="261"/>
      <c r="CA105" s="261"/>
      <c r="CB105" s="261"/>
      <c r="CC105" s="261"/>
      <c r="CD105" s="261"/>
      <c r="CE105" s="261"/>
      <c r="CF105" s="261"/>
    </row>
    <row r="106" spans="1:84" ht="15" customHeight="1" thickBot="1" x14ac:dyDescent="0.35">
      <c r="A106" s="967"/>
      <c r="B106" s="967"/>
      <c r="C106" s="968"/>
      <c r="D106" s="242" t="str">
        <f>+IF($B$55='Base Datos'!$V$21,D58,"")</f>
        <v>% HC</v>
      </c>
      <c r="E106" s="247"/>
      <c r="F106" s="247"/>
      <c r="G106" s="247"/>
      <c r="H106" s="247"/>
      <c r="I106" s="247"/>
      <c r="J106" s="247"/>
      <c r="K106" s="247"/>
      <c r="L106" s="247"/>
      <c r="M106" s="247"/>
      <c r="N106" s="247"/>
      <c r="O106" s="247"/>
      <c r="P106" s="247"/>
      <c r="Q106" s="247"/>
      <c r="R106" s="247"/>
      <c r="S106" s="247"/>
      <c r="T106" s="247"/>
      <c r="U106" s="247"/>
      <c r="V106" s="247"/>
      <c r="W106" s="247"/>
      <c r="X106" s="247"/>
      <c r="Y106" s="247"/>
      <c r="Z106" s="247"/>
      <c r="AA106" s="247"/>
      <c r="AB106" s="247"/>
      <c r="AC106" s="247"/>
      <c r="AD106" s="247"/>
      <c r="AE106" s="247"/>
      <c r="AF106" s="247"/>
      <c r="AG106" s="247"/>
      <c r="AH106" s="247"/>
      <c r="AI106" s="247"/>
      <c r="AJ106" s="247"/>
      <c r="AK106" s="247"/>
      <c r="AL106" s="247"/>
      <c r="AM106" s="247"/>
      <c r="AN106" s="247"/>
      <c r="AO106" s="247"/>
      <c r="AP106" s="247"/>
      <c r="AQ106" s="247"/>
      <c r="AR106" s="247"/>
      <c r="AS106" s="247"/>
      <c r="AT106" s="247"/>
      <c r="AU106" s="247"/>
      <c r="AV106" s="247"/>
      <c r="AW106" s="247"/>
      <c r="AX106" s="247"/>
      <c r="AY106" s="247"/>
      <c r="AZ106" s="247"/>
      <c r="BA106" s="247"/>
      <c r="BB106" s="247"/>
      <c r="BC106" s="247"/>
      <c r="BD106" s="247"/>
      <c r="BE106" s="247"/>
      <c r="BF106" s="247"/>
      <c r="BG106" s="247"/>
      <c r="BH106" s="247"/>
      <c r="BI106" s="247"/>
      <c r="BJ106" s="247"/>
      <c r="BK106" s="247"/>
      <c r="BL106" s="247"/>
      <c r="BM106" s="247"/>
      <c r="BN106" s="247"/>
      <c r="BO106" s="247"/>
      <c r="BP106" s="247"/>
      <c r="BQ106" s="247"/>
      <c r="BR106" s="247"/>
      <c r="BS106" s="247"/>
      <c r="BT106" s="247"/>
      <c r="BU106" s="247"/>
      <c r="BV106" s="247"/>
      <c r="BW106" s="247"/>
      <c r="BX106" s="247"/>
      <c r="BY106" s="247"/>
      <c r="BZ106" s="247"/>
      <c r="CA106" s="247"/>
      <c r="CB106" s="247"/>
      <c r="CC106" s="247"/>
      <c r="CD106" s="247"/>
      <c r="CE106" s="247"/>
      <c r="CF106" s="247"/>
    </row>
    <row r="107" spans="1:84" ht="17.25" thickBot="1" x14ac:dyDescent="0.35">
      <c r="B107" s="967"/>
      <c r="C107" s="968"/>
      <c r="D107" s="242" t="str">
        <f>+IF($B$55='Base Datos'!$V$21,D59,"")</f>
        <v>% SOLIDOS</v>
      </c>
      <c r="E107" s="197">
        <f>IF(SUM(E105:E106)=0,0,100-E105-E106)</f>
        <v>0</v>
      </c>
      <c r="F107" s="197">
        <f t="shared" ref="F107:BQ107" si="68">IF(SUM(F105:F106)=0,0,100-F105-F106)</f>
        <v>0</v>
      </c>
      <c r="G107" s="197">
        <f t="shared" si="68"/>
        <v>0</v>
      </c>
      <c r="H107" s="197">
        <f t="shared" si="68"/>
        <v>0</v>
      </c>
      <c r="I107" s="197">
        <f t="shared" si="68"/>
        <v>0</v>
      </c>
      <c r="J107" s="197">
        <f t="shared" si="68"/>
        <v>0</v>
      </c>
      <c r="K107" s="197">
        <f t="shared" si="68"/>
        <v>0</v>
      </c>
      <c r="L107" s="197">
        <f t="shared" si="68"/>
        <v>0</v>
      </c>
      <c r="M107" s="197">
        <f t="shared" si="68"/>
        <v>0</v>
      </c>
      <c r="N107" s="197">
        <f t="shared" si="68"/>
        <v>0</v>
      </c>
      <c r="O107" s="197">
        <f t="shared" si="68"/>
        <v>0</v>
      </c>
      <c r="P107" s="197">
        <f t="shared" si="68"/>
        <v>0</v>
      </c>
      <c r="Q107" s="197">
        <f t="shared" si="68"/>
        <v>0</v>
      </c>
      <c r="R107" s="197">
        <f t="shared" si="68"/>
        <v>0</v>
      </c>
      <c r="S107" s="197">
        <f t="shared" si="68"/>
        <v>0</v>
      </c>
      <c r="T107" s="197">
        <f t="shared" si="68"/>
        <v>0</v>
      </c>
      <c r="U107" s="197">
        <f t="shared" si="68"/>
        <v>0</v>
      </c>
      <c r="V107" s="197">
        <f t="shared" si="68"/>
        <v>0</v>
      </c>
      <c r="W107" s="197">
        <f t="shared" si="68"/>
        <v>0</v>
      </c>
      <c r="X107" s="197">
        <f t="shared" si="68"/>
        <v>0</v>
      </c>
      <c r="Y107" s="197">
        <f t="shared" si="68"/>
        <v>0</v>
      </c>
      <c r="Z107" s="197">
        <f t="shared" si="68"/>
        <v>0</v>
      </c>
      <c r="AA107" s="197">
        <f t="shared" si="68"/>
        <v>0</v>
      </c>
      <c r="AB107" s="197">
        <f t="shared" si="68"/>
        <v>0</v>
      </c>
      <c r="AC107" s="197">
        <f t="shared" si="68"/>
        <v>0</v>
      </c>
      <c r="AD107" s="197">
        <f t="shared" si="68"/>
        <v>0</v>
      </c>
      <c r="AE107" s="197">
        <f t="shared" si="68"/>
        <v>0</v>
      </c>
      <c r="AF107" s="197">
        <f t="shared" si="68"/>
        <v>0</v>
      </c>
      <c r="AG107" s="197">
        <f t="shared" si="68"/>
        <v>0</v>
      </c>
      <c r="AH107" s="197">
        <f t="shared" si="68"/>
        <v>0</v>
      </c>
      <c r="AI107" s="197">
        <f t="shared" si="68"/>
        <v>0</v>
      </c>
      <c r="AJ107" s="197">
        <f t="shared" si="68"/>
        <v>0</v>
      </c>
      <c r="AK107" s="197">
        <f t="shared" si="68"/>
        <v>0</v>
      </c>
      <c r="AL107" s="197">
        <f t="shared" si="68"/>
        <v>0</v>
      </c>
      <c r="AM107" s="197">
        <f t="shared" si="68"/>
        <v>0</v>
      </c>
      <c r="AN107" s="197">
        <f t="shared" si="68"/>
        <v>0</v>
      </c>
      <c r="AO107" s="197">
        <f t="shared" si="68"/>
        <v>0</v>
      </c>
      <c r="AP107" s="197">
        <f t="shared" si="68"/>
        <v>0</v>
      </c>
      <c r="AQ107" s="197">
        <f t="shared" si="68"/>
        <v>0</v>
      </c>
      <c r="AR107" s="197">
        <f t="shared" si="68"/>
        <v>0</v>
      </c>
      <c r="AS107" s="197">
        <f t="shared" si="68"/>
        <v>0</v>
      </c>
      <c r="AT107" s="197">
        <f t="shared" si="68"/>
        <v>0</v>
      </c>
      <c r="AU107" s="197">
        <f t="shared" si="68"/>
        <v>0</v>
      </c>
      <c r="AV107" s="197">
        <f t="shared" si="68"/>
        <v>0</v>
      </c>
      <c r="AW107" s="197">
        <f t="shared" si="68"/>
        <v>0</v>
      </c>
      <c r="AX107" s="197">
        <f t="shared" si="68"/>
        <v>0</v>
      </c>
      <c r="AY107" s="197">
        <f t="shared" si="68"/>
        <v>0</v>
      </c>
      <c r="AZ107" s="197">
        <f t="shared" si="68"/>
        <v>0</v>
      </c>
      <c r="BA107" s="197">
        <f t="shared" si="68"/>
        <v>0</v>
      </c>
      <c r="BB107" s="197">
        <f t="shared" si="68"/>
        <v>0</v>
      </c>
      <c r="BC107" s="197">
        <f t="shared" si="68"/>
        <v>0</v>
      </c>
      <c r="BD107" s="197">
        <f t="shared" si="68"/>
        <v>0</v>
      </c>
      <c r="BE107" s="197">
        <f t="shared" si="68"/>
        <v>0</v>
      </c>
      <c r="BF107" s="197">
        <f t="shared" si="68"/>
        <v>0</v>
      </c>
      <c r="BG107" s="197">
        <f t="shared" si="68"/>
        <v>0</v>
      </c>
      <c r="BH107" s="197">
        <f t="shared" si="68"/>
        <v>0</v>
      </c>
      <c r="BI107" s="197">
        <f t="shared" si="68"/>
        <v>0</v>
      </c>
      <c r="BJ107" s="197">
        <f t="shared" si="68"/>
        <v>0</v>
      </c>
      <c r="BK107" s="197">
        <f t="shared" si="68"/>
        <v>0</v>
      </c>
      <c r="BL107" s="197">
        <f t="shared" si="68"/>
        <v>0</v>
      </c>
      <c r="BM107" s="197">
        <f t="shared" si="68"/>
        <v>0</v>
      </c>
      <c r="BN107" s="197">
        <f t="shared" si="68"/>
        <v>0</v>
      </c>
      <c r="BO107" s="197">
        <f t="shared" si="68"/>
        <v>0</v>
      </c>
      <c r="BP107" s="197">
        <f t="shared" si="68"/>
        <v>0</v>
      </c>
      <c r="BQ107" s="197">
        <f t="shared" si="68"/>
        <v>0</v>
      </c>
      <c r="BR107" s="197">
        <f t="shared" ref="BR107:CF107" si="69">IF(SUM(BR105:BR106)=0,0,100-BR105-BR106)</f>
        <v>0</v>
      </c>
      <c r="BS107" s="197">
        <f t="shared" si="69"/>
        <v>0</v>
      </c>
      <c r="BT107" s="197">
        <f t="shared" si="69"/>
        <v>0</v>
      </c>
      <c r="BU107" s="197">
        <f t="shared" si="69"/>
        <v>0</v>
      </c>
      <c r="BV107" s="197">
        <f t="shared" si="69"/>
        <v>0</v>
      </c>
      <c r="BW107" s="197">
        <f t="shared" si="69"/>
        <v>0</v>
      </c>
      <c r="BX107" s="197">
        <f t="shared" si="69"/>
        <v>0</v>
      </c>
      <c r="BY107" s="197">
        <f t="shared" si="69"/>
        <v>0</v>
      </c>
      <c r="BZ107" s="197">
        <f t="shared" si="69"/>
        <v>0</v>
      </c>
      <c r="CA107" s="197">
        <f t="shared" si="69"/>
        <v>0</v>
      </c>
      <c r="CB107" s="197">
        <f t="shared" si="69"/>
        <v>0</v>
      </c>
      <c r="CC107" s="197">
        <f t="shared" si="69"/>
        <v>0</v>
      </c>
      <c r="CD107" s="197">
        <f t="shared" si="69"/>
        <v>0</v>
      </c>
      <c r="CE107" s="197">
        <f t="shared" si="69"/>
        <v>0</v>
      </c>
      <c r="CF107" s="197">
        <f t="shared" si="69"/>
        <v>0</v>
      </c>
    </row>
    <row r="108" spans="1:84" ht="17.25" thickBot="1" x14ac:dyDescent="0.35">
      <c r="B108" s="967"/>
      <c r="C108" s="968"/>
      <c r="D108" s="243" t="s">
        <v>122</v>
      </c>
      <c r="E108" s="247"/>
      <c r="F108" s="247"/>
      <c r="G108" s="247"/>
      <c r="H108" s="247"/>
      <c r="I108" s="247"/>
      <c r="J108" s="247"/>
      <c r="K108" s="247"/>
      <c r="L108" s="247"/>
      <c r="M108" s="247"/>
      <c r="N108" s="247"/>
      <c r="O108" s="247"/>
      <c r="P108" s="247"/>
      <c r="Q108" s="247"/>
      <c r="R108" s="247"/>
      <c r="S108" s="247"/>
      <c r="T108" s="247"/>
      <c r="U108" s="247"/>
      <c r="V108" s="247"/>
      <c r="W108" s="247"/>
      <c r="X108" s="247"/>
      <c r="Y108" s="247"/>
      <c r="Z108" s="247"/>
      <c r="AA108" s="247"/>
      <c r="AB108" s="247"/>
      <c r="AC108" s="247"/>
      <c r="AD108" s="247"/>
      <c r="AE108" s="247"/>
      <c r="AF108" s="247"/>
      <c r="AG108" s="247"/>
      <c r="AH108" s="247"/>
      <c r="AI108" s="247"/>
      <c r="AJ108" s="247"/>
      <c r="AK108" s="247"/>
      <c r="AL108" s="247"/>
      <c r="AM108" s="247"/>
      <c r="AN108" s="247"/>
      <c r="AO108" s="247"/>
      <c r="AP108" s="247"/>
      <c r="AQ108" s="247"/>
      <c r="AR108" s="247"/>
      <c r="AS108" s="247"/>
      <c r="AT108" s="247"/>
      <c r="AU108" s="247"/>
      <c r="AV108" s="247"/>
      <c r="AW108" s="247"/>
      <c r="AX108" s="247"/>
      <c r="AY108" s="247"/>
      <c r="AZ108" s="247"/>
      <c r="BA108" s="247"/>
      <c r="BB108" s="247"/>
      <c r="BC108" s="247"/>
      <c r="BD108" s="247"/>
      <c r="BE108" s="247"/>
      <c r="BF108" s="247"/>
      <c r="BG108" s="247"/>
      <c r="BH108" s="247"/>
      <c r="BI108" s="247"/>
      <c r="BJ108" s="247"/>
      <c r="BK108" s="247"/>
      <c r="BL108" s="247"/>
      <c r="BM108" s="247"/>
      <c r="BN108" s="247"/>
      <c r="BO108" s="247"/>
      <c r="BP108" s="247"/>
      <c r="BQ108" s="247"/>
      <c r="BR108" s="247"/>
      <c r="BS108" s="247"/>
      <c r="BT108" s="247"/>
      <c r="BU108" s="247"/>
      <c r="BV108" s="247"/>
      <c r="BW108" s="247"/>
      <c r="BX108" s="247"/>
      <c r="BY108" s="247"/>
      <c r="BZ108" s="247"/>
      <c r="CA108" s="247"/>
      <c r="CB108" s="247"/>
      <c r="CC108" s="247"/>
      <c r="CD108" s="247"/>
      <c r="CE108" s="247"/>
      <c r="CF108" s="247"/>
    </row>
    <row r="109" spans="1:84" ht="17.25" thickBot="1" x14ac:dyDescent="0.35">
      <c r="B109" s="967"/>
      <c r="C109" s="969"/>
      <c r="D109" s="244" t="s">
        <v>174</v>
      </c>
      <c r="E109" s="245">
        <f>+IF(E107="","",PROGRAMA!$I$13*E108*(((E108/PROGRAMA!$I$9)*(PROGRAMA!$I$12-PROGRAMA!$I$11)/2)+PROGRAMA!$I$11))</f>
        <v>0</v>
      </c>
      <c r="F109" s="245">
        <f>+IF(F107="","",PROGRAMA!$I$13*F108*(((F108/PROGRAMA!$I$9)*(PROGRAMA!$I$12-PROGRAMA!$I$11)/2)+PROGRAMA!$I$11))</f>
        <v>0</v>
      </c>
      <c r="G109" s="245">
        <f>+IF(G107="","",PROGRAMA!$I$13*G108*(((G108/PROGRAMA!$I$9)*(PROGRAMA!$I$12-PROGRAMA!$I$11)/2)+PROGRAMA!$I$11))</f>
        <v>0</v>
      </c>
      <c r="H109" s="245">
        <f>+IF(H107="","",PROGRAMA!$I$13*H108*(((H108/PROGRAMA!$I$9)*(PROGRAMA!$I$12-PROGRAMA!$I$11)/2)+PROGRAMA!$I$11))</f>
        <v>0</v>
      </c>
      <c r="I109" s="245">
        <f>+IF(I107="","",PROGRAMA!$I$13*I108*(((I108/PROGRAMA!$I$9)*(PROGRAMA!$I$12-PROGRAMA!$I$11)/2)+PROGRAMA!$I$11))</f>
        <v>0</v>
      </c>
      <c r="J109" s="245">
        <f>+IF(J107="","",PROGRAMA!$I$13*J108*(((J108/PROGRAMA!$I$9)*(PROGRAMA!$I$12-PROGRAMA!$I$11)/2)+PROGRAMA!$I$11))</f>
        <v>0</v>
      </c>
      <c r="K109" s="245">
        <f>+IF(K107="","",PROGRAMA!$I$13*K108*(((K108/PROGRAMA!$I$9)*(PROGRAMA!$I$12-PROGRAMA!$I$11)/2)+PROGRAMA!$I$11))</f>
        <v>0</v>
      </c>
      <c r="L109" s="245">
        <f>+IF(L107="","",PROGRAMA!$I$13*L108*(((L108/PROGRAMA!$I$9)*(PROGRAMA!$I$12-PROGRAMA!$I$11)/2)+PROGRAMA!$I$11))</f>
        <v>0</v>
      </c>
      <c r="M109" s="245">
        <f>+IF(M107="","",PROGRAMA!$I$13*M108*(((M108/PROGRAMA!$I$9)*(PROGRAMA!$I$12-PROGRAMA!$I$11)/2)+PROGRAMA!$I$11))</f>
        <v>0</v>
      </c>
      <c r="N109" s="245">
        <f>+IF(N107="","",PROGRAMA!$I$13*N108*(((N108/PROGRAMA!$I$9)*(PROGRAMA!$I$12-PROGRAMA!$I$11)/2)+PROGRAMA!$I$11))</f>
        <v>0</v>
      </c>
      <c r="O109" s="245">
        <f>+IF(O107="","",PROGRAMA!$I$13*O108*(((O108/PROGRAMA!$I$9)*(PROGRAMA!$I$12-PROGRAMA!$I$11)/2)+PROGRAMA!$I$11))</f>
        <v>0</v>
      </c>
      <c r="P109" s="245">
        <f>+IF(P107="","",PROGRAMA!$I$13*P108*(((P108/PROGRAMA!$I$9)*(PROGRAMA!$I$12-PROGRAMA!$I$11)/2)+PROGRAMA!$I$11))</f>
        <v>0</v>
      </c>
      <c r="Q109" s="245">
        <f>+IF(Q107="","",PROGRAMA!$I$13*Q108*(((Q108/PROGRAMA!$I$9)*(PROGRAMA!$I$12-PROGRAMA!$I$11)/2)+PROGRAMA!$I$11))</f>
        <v>0</v>
      </c>
      <c r="R109" s="245">
        <f>+IF(R107="","",PROGRAMA!$I$13*R108*(((R108/PROGRAMA!$I$9)*(PROGRAMA!$I$12-PROGRAMA!$I$11)/2)+PROGRAMA!$I$11))</f>
        <v>0</v>
      </c>
      <c r="S109" s="245">
        <f>+IF(S107="","",PROGRAMA!$I$13*S108*(((S108/PROGRAMA!$I$9)*(PROGRAMA!$I$12-PROGRAMA!$I$11)/2)+PROGRAMA!$I$11))</f>
        <v>0</v>
      </c>
      <c r="T109" s="245">
        <f>+IF(T107="","",PROGRAMA!$I$13*T108*(((T108/PROGRAMA!$I$9)*(PROGRAMA!$I$12-PROGRAMA!$I$11)/2)+PROGRAMA!$I$11))</f>
        <v>0</v>
      </c>
      <c r="U109" s="245">
        <f>+IF(U107="","",PROGRAMA!$I$13*U108*(((U108/PROGRAMA!$I$9)*(PROGRAMA!$I$12-PROGRAMA!$I$11)/2)+PROGRAMA!$I$11))</f>
        <v>0</v>
      </c>
      <c r="V109" s="245">
        <f>+IF(V107="","",PROGRAMA!$I$13*V108*(((V108/PROGRAMA!$I$9)*(PROGRAMA!$I$12-PROGRAMA!$I$11)/2)+PROGRAMA!$I$11))</f>
        <v>0</v>
      </c>
      <c r="W109" s="245">
        <f>+IF(W107="","",PROGRAMA!$I$13*W108*(((W108/PROGRAMA!$I$9)*(PROGRAMA!$I$12-PROGRAMA!$I$11)/2)+PROGRAMA!$I$11))</f>
        <v>0</v>
      </c>
      <c r="X109" s="245">
        <f>+IF(X107="","",PROGRAMA!$I$13*X108*(((X108/PROGRAMA!$I$9)*(PROGRAMA!$I$12-PROGRAMA!$I$11)/2)+PROGRAMA!$I$11))</f>
        <v>0</v>
      </c>
      <c r="Y109" s="245">
        <f>+IF(Y107="","",PROGRAMA!$I$13*Y108*(((Y108/PROGRAMA!$I$9)*(PROGRAMA!$I$12-PROGRAMA!$I$11)/2)+PROGRAMA!$I$11))</f>
        <v>0</v>
      </c>
      <c r="Z109" s="245">
        <f>+IF(Z107="","",PROGRAMA!$I$13*Z108*(((Z108/PROGRAMA!$I$9)*(PROGRAMA!$I$12-PROGRAMA!$I$11)/2)+PROGRAMA!$I$11))</f>
        <v>0</v>
      </c>
      <c r="AA109" s="245">
        <f>+IF(AA107="","",PROGRAMA!$I$13*AA108*(((AA108/PROGRAMA!$I$9)*(PROGRAMA!$I$12-PROGRAMA!$I$11)/2)+PROGRAMA!$I$11))</f>
        <v>0</v>
      </c>
      <c r="AB109" s="245">
        <f>+IF(AB107="","",PROGRAMA!$I$13*AB108*(((AB108/PROGRAMA!$I$9)*(PROGRAMA!$I$12-PROGRAMA!$I$11)/2)+PROGRAMA!$I$11))</f>
        <v>0</v>
      </c>
      <c r="AC109" s="245">
        <f>+IF(AC107="","",PROGRAMA!$I$13*AC108*(((AC108/PROGRAMA!$I$9)*(PROGRAMA!$I$12-PROGRAMA!$I$11)/2)+PROGRAMA!$I$11))</f>
        <v>0</v>
      </c>
      <c r="AD109" s="245">
        <f>+IF(AD107="","",PROGRAMA!$I$13*AD108*(((AD108/PROGRAMA!$I$9)*(PROGRAMA!$I$12-PROGRAMA!$I$11)/2)+PROGRAMA!$I$11))</f>
        <v>0</v>
      </c>
      <c r="AE109" s="245">
        <f>+IF(AE107="","",PROGRAMA!$I$13*AE108*(((AE108/PROGRAMA!$I$9)*(PROGRAMA!$I$12-PROGRAMA!$I$11)/2)+PROGRAMA!$I$11))</f>
        <v>0</v>
      </c>
      <c r="AF109" s="245">
        <f>+IF(AF107="","",PROGRAMA!$I$13*AF108*(((AF108/PROGRAMA!$I$9)*(PROGRAMA!$I$12-PROGRAMA!$I$11)/2)+PROGRAMA!$I$11))</f>
        <v>0</v>
      </c>
      <c r="AG109" s="245">
        <f>+IF(AG107="","",PROGRAMA!$I$13*AG108*(((AG108/PROGRAMA!$I$9)*(PROGRAMA!$I$12-PROGRAMA!$I$11)/2)+PROGRAMA!$I$11))</f>
        <v>0</v>
      </c>
      <c r="AH109" s="245">
        <f>+IF(AH107="","",PROGRAMA!$I$13*AH108*(((AH108/PROGRAMA!$I$9)*(PROGRAMA!$I$12-PROGRAMA!$I$11)/2)+PROGRAMA!$I$11))</f>
        <v>0</v>
      </c>
      <c r="AI109" s="245">
        <f>+IF(AI107="","",PROGRAMA!$I$13*AI108*(((AI108/PROGRAMA!$I$9)*(PROGRAMA!$I$12-PROGRAMA!$I$11)/2)+PROGRAMA!$I$11))</f>
        <v>0</v>
      </c>
      <c r="AJ109" s="245">
        <f>+IF(AJ107="","",PROGRAMA!$I$13*AJ108*(((AJ108/PROGRAMA!$I$9)*(PROGRAMA!$I$12-PROGRAMA!$I$11)/2)+PROGRAMA!$I$11))</f>
        <v>0</v>
      </c>
      <c r="AK109" s="245">
        <f>+IF(AK107="","",PROGRAMA!$I$13*AK108*(((AK108/PROGRAMA!$I$9)*(PROGRAMA!$I$12-PROGRAMA!$I$11)/2)+PROGRAMA!$I$11))</f>
        <v>0</v>
      </c>
      <c r="AL109" s="245">
        <f>+IF(AL107="","",PROGRAMA!$I$13*AL108*(((AL108/PROGRAMA!$I$9)*(PROGRAMA!$I$12-PROGRAMA!$I$11)/2)+PROGRAMA!$I$11))</f>
        <v>0</v>
      </c>
      <c r="AM109" s="245">
        <f>+IF(AM107="","",PROGRAMA!$I$13*AM108*(((AM108/PROGRAMA!$I$9)*(PROGRAMA!$I$12-PROGRAMA!$I$11)/2)+PROGRAMA!$I$11))</f>
        <v>0</v>
      </c>
      <c r="AN109" s="245">
        <f>+IF(AN107="","",PROGRAMA!$I$13*AN108*(((AN108/PROGRAMA!$I$9)*(PROGRAMA!$I$12-PROGRAMA!$I$11)/2)+PROGRAMA!$I$11))</f>
        <v>0</v>
      </c>
      <c r="AO109" s="245">
        <f>+IF(AO107="","",PROGRAMA!$I$13*AO108*(((AO108/PROGRAMA!$I$9)*(PROGRAMA!$I$12-PROGRAMA!$I$11)/2)+PROGRAMA!$I$11))</f>
        <v>0</v>
      </c>
      <c r="AP109" s="245">
        <f>+IF(AP107="","",PROGRAMA!$I$13*AP108*(((AP108/PROGRAMA!$I$9)*(PROGRAMA!$I$12-PROGRAMA!$I$11)/2)+PROGRAMA!$I$11))</f>
        <v>0</v>
      </c>
      <c r="AQ109" s="245">
        <f>+IF(AQ107="","",PROGRAMA!$I$13*AQ108*(((AQ108/PROGRAMA!$I$9)*(PROGRAMA!$I$12-PROGRAMA!$I$11)/2)+PROGRAMA!$I$11))</f>
        <v>0</v>
      </c>
      <c r="AR109" s="245">
        <f>+IF(AR107="","",PROGRAMA!$I$13*AR108*(((AR108/PROGRAMA!$I$9)*(PROGRAMA!$I$12-PROGRAMA!$I$11)/2)+PROGRAMA!$I$11))</f>
        <v>0</v>
      </c>
      <c r="AS109" s="245">
        <f>+IF(AS107="","",PROGRAMA!$I$13*AS108*(((AS108/PROGRAMA!$I$9)*(PROGRAMA!$I$12-PROGRAMA!$I$11)/2)+PROGRAMA!$I$11))</f>
        <v>0</v>
      </c>
      <c r="AT109" s="245">
        <f>+IF(AT107="","",PROGRAMA!$I$13*AT108*(((AT108/PROGRAMA!$I$9)*(PROGRAMA!$I$12-PROGRAMA!$I$11)/2)+PROGRAMA!$I$11))</f>
        <v>0</v>
      </c>
      <c r="AU109" s="245">
        <f>+IF(AU107="","",PROGRAMA!$I$13*AU108*(((AU108/PROGRAMA!$I$9)*(PROGRAMA!$I$12-PROGRAMA!$I$11)/2)+PROGRAMA!$I$11))</f>
        <v>0</v>
      </c>
      <c r="AV109" s="245">
        <f>+IF(AV107="","",PROGRAMA!$I$13*AV108*(((AV108/PROGRAMA!$I$9)*(PROGRAMA!$I$12-PROGRAMA!$I$11)/2)+PROGRAMA!$I$11))</f>
        <v>0</v>
      </c>
      <c r="AW109" s="245">
        <f>+IF(AW107="","",PROGRAMA!$I$13*AW108*(((AW108/PROGRAMA!$I$9)*(PROGRAMA!$I$12-PROGRAMA!$I$11)/2)+PROGRAMA!$I$11))</f>
        <v>0</v>
      </c>
      <c r="AX109" s="245">
        <f>+IF(AX107="","",PROGRAMA!$I$13*AX108*(((AX108/PROGRAMA!$I$9)*(PROGRAMA!$I$12-PROGRAMA!$I$11)/2)+PROGRAMA!$I$11))</f>
        <v>0</v>
      </c>
      <c r="AY109" s="245">
        <f>+IF(AY107="","",PROGRAMA!$I$13*AY108*(((AY108/PROGRAMA!$I$9)*(PROGRAMA!$I$12-PROGRAMA!$I$11)/2)+PROGRAMA!$I$11))</f>
        <v>0</v>
      </c>
      <c r="AZ109" s="245">
        <f>+IF(AZ107="","",PROGRAMA!$I$13*AZ108*(((AZ108/PROGRAMA!$I$9)*(PROGRAMA!$I$12-PROGRAMA!$I$11)/2)+PROGRAMA!$I$11))</f>
        <v>0</v>
      </c>
      <c r="BA109" s="245">
        <f>+IF(BA107="","",PROGRAMA!$I$13*BA108*(((BA108/PROGRAMA!$I$9)*(PROGRAMA!$I$12-PROGRAMA!$I$11)/2)+PROGRAMA!$I$11))</f>
        <v>0</v>
      </c>
      <c r="BB109" s="245">
        <f>+IF(BB107="","",PROGRAMA!$I$13*BB108*(((BB108/PROGRAMA!$I$9)*(PROGRAMA!$I$12-PROGRAMA!$I$11)/2)+PROGRAMA!$I$11))</f>
        <v>0</v>
      </c>
      <c r="BC109" s="245">
        <f>+IF(BC107="","",PROGRAMA!$I$13*BC108*(((BC108/PROGRAMA!$I$9)*(PROGRAMA!$I$12-PROGRAMA!$I$11)/2)+PROGRAMA!$I$11))</f>
        <v>0</v>
      </c>
      <c r="BD109" s="245">
        <f>+IF(BD107="","",PROGRAMA!$I$13*BD108*(((BD108/PROGRAMA!$I$9)*(PROGRAMA!$I$12-PROGRAMA!$I$11)/2)+PROGRAMA!$I$11))</f>
        <v>0</v>
      </c>
      <c r="BE109" s="245">
        <f>+IF(BE107="","",PROGRAMA!$I$13*BE108*(((BE108/PROGRAMA!$I$9)*(PROGRAMA!$I$12-PROGRAMA!$I$11)/2)+PROGRAMA!$I$11))</f>
        <v>0</v>
      </c>
      <c r="BF109" s="245">
        <f>+IF(BF107="","",PROGRAMA!$I$13*BF108*(((BF108/PROGRAMA!$I$9)*(PROGRAMA!$I$12-PROGRAMA!$I$11)/2)+PROGRAMA!$I$11))</f>
        <v>0</v>
      </c>
      <c r="BG109" s="245">
        <f>+IF(BG107="","",PROGRAMA!$I$13*BG108*(((BG108/PROGRAMA!$I$9)*(PROGRAMA!$I$12-PROGRAMA!$I$11)/2)+PROGRAMA!$I$11))</f>
        <v>0</v>
      </c>
      <c r="BH109" s="245">
        <f>+IF(BH107="","",PROGRAMA!$I$13*BH108*(((BH108/PROGRAMA!$I$9)*(PROGRAMA!$I$12-PROGRAMA!$I$11)/2)+PROGRAMA!$I$11))</f>
        <v>0</v>
      </c>
      <c r="BI109" s="245">
        <f>+IF(BI107="","",PROGRAMA!$I$13*BI108*(((BI108/PROGRAMA!$I$9)*(PROGRAMA!$I$12-PROGRAMA!$I$11)/2)+PROGRAMA!$I$11))</f>
        <v>0</v>
      </c>
      <c r="BJ109" s="245">
        <f>+IF(BJ107="","",PROGRAMA!$I$13*BJ108*(((BJ108/PROGRAMA!$I$9)*(PROGRAMA!$I$12-PROGRAMA!$I$11)/2)+PROGRAMA!$I$11))</f>
        <v>0</v>
      </c>
      <c r="BK109" s="245">
        <f>+IF(BK107="","",PROGRAMA!$I$13*BK108*(((BK108/PROGRAMA!$I$9)*(PROGRAMA!$I$12-PROGRAMA!$I$11)/2)+PROGRAMA!$I$11))</f>
        <v>0</v>
      </c>
      <c r="BL109" s="245">
        <f>+IF(BL107="","",PROGRAMA!$I$13*BL108*(((BL108/PROGRAMA!$I$9)*(PROGRAMA!$I$12-PROGRAMA!$I$11)/2)+PROGRAMA!$I$11))</f>
        <v>0</v>
      </c>
      <c r="BM109" s="245">
        <f>+IF(BM107="","",PROGRAMA!$I$13*BM108*(((BM108/PROGRAMA!$I$9)*(PROGRAMA!$I$12-PROGRAMA!$I$11)/2)+PROGRAMA!$I$11))</f>
        <v>0</v>
      </c>
      <c r="BN109" s="245">
        <f>+IF(BN107="","",PROGRAMA!$I$13*BN108*(((BN108/PROGRAMA!$I$9)*(PROGRAMA!$I$12-PROGRAMA!$I$11)/2)+PROGRAMA!$I$11))</f>
        <v>0</v>
      </c>
      <c r="BO109" s="245">
        <f>+IF(BO107="","",PROGRAMA!$I$13*BO108*(((BO108/PROGRAMA!$I$9)*(PROGRAMA!$I$12-PROGRAMA!$I$11)/2)+PROGRAMA!$I$11))</f>
        <v>0</v>
      </c>
      <c r="BP109" s="245">
        <f>+IF(BP107="","",PROGRAMA!$I$13*BP108*(((BP108/PROGRAMA!$I$9)*(PROGRAMA!$I$12-PROGRAMA!$I$11)/2)+PROGRAMA!$I$11))</f>
        <v>0</v>
      </c>
      <c r="BQ109" s="245">
        <f>+IF(BQ107="","",PROGRAMA!$I$13*BQ108*(((BQ108/PROGRAMA!$I$9)*(PROGRAMA!$I$12-PROGRAMA!$I$11)/2)+PROGRAMA!$I$11))</f>
        <v>0</v>
      </c>
      <c r="BR109" s="245">
        <f>+IF(BR107="","",PROGRAMA!$I$13*BR108*(((BR108/PROGRAMA!$I$9)*(PROGRAMA!$I$12-PROGRAMA!$I$11)/2)+PROGRAMA!$I$11))</f>
        <v>0</v>
      </c>
      <c r="BS109" s="245">
        <f>+IF(BS107="","",PROGRAMA!$I$13*BS108*(((BS108/PROGRAMA!$I$9)*(PROGRAMA!$I$12-PROGRAMA!$I$11)/2)+PROGRAMA!$I$11))</f>
        <v>0</v>
      </c>
      <c r="BT109" s="245">
        <f>+IF(BT107="","",PROGRAMA!$I$13*BT108*(((BT108/PROGRAMA!$I$9)*(PROGRAMA!$I$12-PROGRAMA!$I$11)/2)+PROGRAMA!$I$11))</f>
        <v>0</v>
      </c>
      <c r="BU109" s="245">
        <f>+IF(BU107="","",PROGRAMA!$I$13*BU108*(((BU108/PROGRAMA!$I$9)*(PROGRAMA!$I$12-PROGRAMA!$I$11)/2)+PROGRAMA!$I$11))</f>
        <v>0</v>
      </c>
      <c r="BV109" s="245">
        <f>+IF(BV107="","",PROGRAMA!$I$13*BV108*(((BV108/PROGRAMA!$I$9)*(PROGRAMA!$I$12-PROGRAMA!$I$11)/2)+PROGRAMA!$I$11))</f>
        <v>0</v>
      </c>
      <c r="BW109" s="245">
        <f>+IF(BW107="","",PROGRAMA!$I$13*BW108*(((BW108/PROGRAMA!$I$9)*(PROGRAMA!$I$12-PROGRAMA!$I$11)/2)+PROGRAMA!$I$11))</f>
        <v>0</v>
      </c>
      <c r="BX109" s="245">
        <f>+IF(BX107="","",PROGRAMA!$I$13*BX108*(((BX108/PROGRAMA!$I$9)*(PROGRAMA!$I$12-PROGRAMA!$I$11)/2)+PROGRAMA!$I$11))</f>
        <v>0</v>
      </c>
      <c r="BY109" s="245">
        <f>+IF(BY107="","",PROGRAMA!$I$13*BY108*(((BY108/PROGRAMA!$I$9)*(PROGRAMA!$I$12-PROGRAMA!$I$11)/2)+PROGRAMA!$I$11))</f>
        <v>0</v>
      </c>
      <c r="BZ109" s="245">
        <f>+IF(BZ107="","",PROGRAMA!$I$13*BZ108*(((BZ108/PROGRAMA!$I$9)*(PROGRAMA!$I$12-PROGRAMA!$I$11)/2)+PROGRAMA!$I$11))</f>
        <v>0</v>
      </c>
      <c r="CA109" s="245">
        <f>+IF(CA107="","",PROGRAMA!$I$13*CA108*(((CA108/PROGRAMA!$I$9)*(PROGRAMA!$I$12-PROGRAMA!$I$11)/2)+PROGRAMA!$I$11))</f>
        <v>0</v>
      </c>
      <c r="CB109" s="245">
        <f>+IF(CB107="","",PROGRAMA!$I$13*CB108*(((CB108/PROGRAMA!$I$9)*(PROGRAMA!$I$12-PROGRAMA!$I$11)/2)+PROGRAMA!$I$11))</f>
        <v>0</v>
      </c>
      <c r="CC109" s="245">
        <f>+IF(CC107="","",PROGRAMA!$I$13*CC108*(((CC108/PROGRAMA!$I$9)*(PROGRAMA!$I$12-PROGRAMA!$I$11)/2)+PROGRAMA!$I$11))</f>
        <v>0</v>
      </c>
      <c r="CD109" s="245">
        <f>+IF(CD107="","",PROGRAMA!$I$13*CD108*(((CD108/PROGRAMA!$I$9)*(PROGRAMA!$I$12-PROGRAMA!$I$11)/2)+PROGRAMA!$I$11))</f>
        <v>0</v>
      </c>
      <c r="CE109" s="245">
        <f>+IF(CE107="","",PROGRAMA!$I$13*CE108*(((CE108/PROGRAMA!$I$9)*(PROGRAMA!$I$12-PROGRAMA!$I$11)/2)+PROGRAMA!$I$11))</f>
        <v>0</v>
      </c>
      <c r="CF109" s="245">
        <f>+IF(CF107="","",PROGRAMA!$I$13*CF108*(((CF108/PROGRAMA!$I$9)*(PROGRAMA!$I$12-PROGRAMA!$I$11)/2)+PROGRAMA!$I$11))</f>
        <v>0</v>
      </c>
    </row>
    <row r="110" spans="1:84" ht="18" thickTop="1" thickBot="1" x14ac:dyDescent="0.35">
      <c r="B110" s="967" t="s">
        <v>261</v>
      </c>
      <c r="C110" s="970" t="str">
        <f>+IF($B$55='Base Datos'!$V$21,B110,"")</f>
        <v>Contenedor 10</v>
      </c>
      <c r="D110" s="241" t="str">
        <f>+IF($B$55='Base Datos'!$V$21,D56,"")</f>
        <v>Densidad Descarga Solida, gr/l</v>
      </c>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c r="AE110" s="260"/>
      <c r="AF110" s="260"/>
      <c r="AG110" s="260"/>
      <c r="AH110" s="260"/>
      <c r="AI110" s="260"/>
      <c r="AJ110" s="260"/>
      <c r="AK110" s="260"/>
      <c r="AL110" s="260"/>
      <c r="AM110" s="260"/>
      <c r="AN110" s="260"/>
      <c r="AO110" s="260"/>
      <c r="AP110" s="260"/>
      <c r="AQ110" s="260"/>
      <c r="AR110" s="260"/>
      <c r="AS110" s="260"/>
      <c r="AT110" s="260"/>
      <c r="AU110" s="260"/>
      <c r="AV110" s="260"/>
      <c r="AW110" s="260"/>
      <c r="AX110" s="260"/>
      <c r="AY110" s="260"/>
      <c r="AZ110" s="260"/>
      <c r="BA110" s="260"/>
      <c r="BB110" s="260"/>
      <c r="BC110" s="260"/>
      <c r="BD110" s="260"/>
      <c r="BE110" s="260"/>
      <c r="BF110" s="260"/>
      <c r="BG110" s="260"/>
      <c r="BH110" s="260"/>
      <c r="BI110" s="260"/>
      <c r="BJ110" s="260"/>
      <c r="BK110" s="260"/>
      <c r="BL110" s="260"/>
      <c r="BM110" s="260"/>
      <c r="BN110" s="260"/>
      <c r="BO110" s="260"/>
      <c r="BP110" s="260"/>
      <c r="BQ110" s="260"/>
      <c r="BR110" s="260"/>
      <c r="BS110" s="260"/>
      <c r="BT110" s="260"/>
      <c r="BU110" s="260"/>
      <c r="BV110" s="260"/>
      <c r="BW110" s="260"/>
      <c r="BX110" s="260"/>
      <c r="BY110" s="260"/>
      <c r="BZ110" s="260"/>
      <c r="CA110" s="260"/>
      <c r="CB110" s="260"/>
      <c r="CC110" s="260"/>
      <c r="CD110" s="260"/>
      <c r="CE110" s="260"/>
      <c r="CF110" s="260"/>
    </row>
    <row r="111" spans="1:84" ht="17.25" thickBot="1" x14ac:dyDescent="0.35">
      <c r="B111" s="967"/>
      <c r="C111" s="968"/>
      <c r="D111" s="242" t="str">
        <f>+IF($B$55='Base Datos'!$V$21,D57,"")</f>
        <v>% AGUA</v>
      </c>
      <c r="E111" s="261"/>
      <c r="F111" s="261"/>
      <c r="G111" s="261"/>
      <c r="H111" s="261"/>
      <c r="I111" s="261"/>
      <c r="J111" s="261"/>
      <c r="K111" s="261"/>
      <c r="L111" s="261"/>
      <c r="M111" s="261"/>
      <c r="N111" s="261"/>
      <c r="O111" s="261"/>
      <c r="P111" s="261"/>
      <c r="Q111" s="261"/>
      <c r="R111" s="261"/>
      <c r="S111" s="261"/>
      <c r="T111" s="261"/>
      <c r="U111" s="261"/>
      <c r="V111" s="261"/>
      <c r="W111" s="261"/>
      <c r="X111" s="261"/>
      <c r="Y111" s="261"/>
      <c r="Z111" s="261"/>
      <c r="AA111" s="261"/>
      <c r="AB111" s="261"/>
      <c r="AC111" s="261"/>
      <c r="AD111" s="261"/>
      <c r="AE111" s="261"/>
      <c r="AF111" s="261"/>
      <c r="AG111" s="261"/>
      <c r="AH111" s="261"/>
      <c r="AI111" s="261"/>
      <c r="AJ111" s="261"/>
      <c r="AK111" s="261"/>
      <c r="AL111" s="261"/>
      <c r="AM111" s="261"/>
      <c r="AN111" s="261"/>
      <c r="AO111" s="261"/>
      <c r="AP111" s="261"/>
      <c r="AQ111" s="261"/>
      <c r="AR111" s="261"/>
      <c r="AS111" s="261"/>
      <c r="AT111" s="261"/>
      <c r="AU111" s="261"/>
      <c r="AV111" s="261"/>
      <c r="AW111" s="261"/>
      <c r="AX111" s="261"/>
      <c r="AY111" s="261"/>
      <c r="AZ111" s="261"/>
      <c r="BA111" s="261"/>
      <c r="BB111" s="261"/>
      <c r="BC111" s="261"/>
      <c r="BD111" s="261"/>
      <c r="BE111" s="261"/>
      <c r="BF111" s="261"/>
      <c r="BG111" s="261"/>
      <c r="BH111" s="261"/>
      <c r="BI111" s="261"/>
      <c r="BJ111" s="261"/>
      <c r="BK111" s="261"/>
      <c r="BL111" s="261"/>
      <c r="BM111" s="261"/>
      <c r="BN111" s="261"/>
      <c r="BO111" s="261"/>
      <c r="BP111" s="261"/>
      <c r="BQ111" s="261"/>
      <c r="BR111" s="261"/>
      <c r="BS111" s="261"/>
      <c r="BT111" s="261"/>
      <c r="BU111" s="261"/>
      <c r="BV111" s="261"/>
      <c r="BW111" s="261"/>
      <c r="BX111" s="261"/>
      <c r="BY111" s="261"/>
      <c r="BZ111" s="261"/>
      <c r="CA111" s="261"/>
      <c r="CB111" s="261"/>
      <c r="CC111" s="261"/>
      <c r="CD111" s="261"/>
      <c r="CE111" s="261"/>
      <c r="CF111" s="261"/>
    </row>
    <row r="112" spans="1:84" ht="17.25" thickBot="1" x14ac:dyDescent="0.35">
      <c r="B112" s="967"/>
      <c r="C112" s="968"/>
      <c r="D112" s="242" t="str">
        <f>+IF($B$55='Base Datos'!$V$21,D58,"")</f>
        <v>% HC</v>
      </c>
      <c r="E112" s="247"/>
      <c r="F112" s="247"/>
      <c r="G112" s="247"/>
      <c r="H112" s="247"/>
      <c r="I112" s="247"/>
      <c r="J112" s="247"/>
      <c r="K112" s="247"/>
      <c r="L112" s="247"/>
      <c r="M112" s="247"/>
      <c r="N112" s="247"/>
      <c r="O112" s="247"/>
      <c r="P112" s="247"/>
      <c r="Q112" s="247"/>
      <c r="R112" s="247"/>
      <c r="S112" s="247"/>
      <c r="T112" s="247"/>
      <c r="U112" s="247"/>
      <c r="V112" s="247"/>
      <c r="W112" s="247"/>
      <c r="X112" s="247"/>
      <c r="Y112" s="247"/>
      <c r="Z112" s="247"/>
      <c r="AA112" s="247"/>
      <c r="AB112" s="247"/>
      <c r="AC112" s="247"/>
      <c r="AD112" s="247"/>
      <c r="AE112" s="247"/>
      <c r="AF112" s="247"/>
      <c r="AG112" s="247"/>
      <c r="AH112" s="247"/>
      <c r="AI112" s="247"/>
      <c r="AJ112" s="247"/>
      <c r="AK112" s="247"/>
      <c r="AL112" s="247"/>
      <c r="AM112" s="247"/>
      <c r="AN112" s="247"/>
      <c r="AO112" s="247"/>
      <c r="AP112" s="247"/>
      <c r="AQ112" s="247"/>
      <c r="AR112" s="247"/>
      <c r="AS112" s="247"/>
      <c r="AT112" s="247"/>
      <c r="AU112" s="247"/>
      <c r="AV112" s="247"/>
      <c r="AW112" s="247"/>
      <c r="AX112" s="247"/>
      <c r="AY112" s="247"/>
      <c r="AZ112" s="247"/>
      <c r="BA112" s="247"/>
      <c r="BB112" s="247"/>
      <c r="BC112" s="247"/>
      <c r="BD112" s="247"/>
      <c r="BE112" s="247"/>
      <c r="BF112" s="247"/>
      <c r="BG112" s="247"/>
      <c r="BH112" s="247"/>
      <c r="BI112" s="247"/>
      <c r="BJ112" s="247"/>
      <c r="BK112" s="247"/>
      <c r="BL112" s="247"/>
      <c r="BM112" s="247"/>
      <c r="BN112" s="247"/>
      <c r="BO112" s="247"/>
      <c r="BP112" s="247"/>
      <c r="BQ112" s="247"/>
      <c r="BR112" s="247"/>
      <c r="BS112" s="247"/>
      <c r="BT112" s="247"/>
      <c r="BU112" s="247"/>
      <c r="BV112" s="247"/>
      <c r="BW112" s="247"/>
      <c r="BX112" s="247"/>
      <c r="BY112" s="247"/>
      <c r="BZ112" s="247"/>
      <c r="CA112" s="247"/>
      <c r="CB112" s="247"/>
      <c r="CC112" s="247"/>
      <c r="CD112" s="247"/>
      <c r="CE112" s="247"/>
      <c r="CF112" s="247"/>
    </row>
    <row r="113" spans="2:84" ht="17.25" thickBot="1" x14ac:dyDescent="0.35">
      <c r="B113" s="967"/>
      <c r="C113" s="968"/>
      <c r="D113" s="242" t="str">
        <f>+IF($B$55='Base Datos'!$V$21,D59,"")</f>
        <v>% SOLIDOS</v>
      </c>
      <c r="E113" s="197">
        <f>IF(SUM(E111:E112)=0,0,100-E111-E112)</f>
        <v>0</v>
      </c>
      <c r="F113" s="197">
        <f t="shared" ref="F113:BQ113" si="70">IF(SUM(F111:F112)=0,0,100-F111-F112)</f>
        <v>0</v>
      </c>
      <c r="G113" s="197">
        <f t="shared" si="70"/>
        <v>0</v>
      </c>
      <c r="H113" s="197">
        <f t="shared" si="70"/>
        <v>0</v>
      </c>
      <c r="I113" s="197">
        <f t="shared" si="70"/>
        <v>0</v>
      </c>
      <c r="J113" s="197">
        <f t="shared" si="70"/>
        <v>0</v>
      </c>
      <c r="K113" s="197">
        <f t="shared" si="70"/>
        <v>0</v>
      </c>
      <c r="L113" s="197">
        <f t="shared" si="70"/>
        <v>0</v>
      </c>
      <c r="M113" s="197">
        <f t="shared" si="70"/>
        <v>0</v>
      </c>
      <c r="N113" s="197">
        <f t="shared" si="70"/>
        <v>0</v>
      </c>
      <c r="O113" s="197">
        <f t="shared" si="70"/>
        <v>0</v>
      </c>
      <c r="P113" s="197">
        <f t="shared" si="70"/>
        <v>0</v>
      </c>
      <c r="Q113" s="197">
        <f t="shared" si="70"/>
        <v>0</v>
      </c>
      <c r="R113" s="197">
        <f t="shared" si="70"/>
        <v>0</v>
      </c>
      <c r="S113" s="197">
        <f t="shared" si="70"/>
        <v>0</v>
      </c>
      <c r="T113" s="197">
        <f t="shared" si="70"/>
        <v>0</v>
      </c>
      <c r="U113" s="197">
        <f t="shared" si="70"/>
        <v>0</v>
      </c>
      <c r="V113" s="197">
        <f t="shared" si="70"/>
        <v>0</v>
      </c>
      <c r="W113" s="197">
        <f t="shared" si="70"/>
        <v>0</v>
      </c>
      <c r="X113" s="197">
        <f t="shared" si="70"/>
        <v>0</v>
      </c>
      <c r="Y113" s="197">
        <f t="shared" si="70"/>
        <v>0</v>
      </c>
      <c r="Z113" s="197">
        <f t="shared" si="70"/>
        <v>0</v>
      </c>
      <c r="AA113" s="197">
        <f t="shared" si="70"/>
        <v>0</v>
      </c>
      <c r="AB113" s="197">
        <f t="shared" si="70"/>
        <v>0</v>
      </c>
      <c r="AC113" s="197">
        <f t="shared" si="70"/>
        <v>0</v>
      </c>
      <c r="AD113" s="197">
        <f t="shared" si="70"/>
        <v>0</v>
      </c>
      <c r="AE113" s="197">
        <f t="shared" si="70"/>
        <v>0</v>
      </c>
      <c r="AF113" s="197">
        <f t="shared" si="70"/>
        <v>0</v>
      </c>
      <c r="AG113" s="197">
        <f t="shared" si="70"/>
        <v>0</v>
      </c>
      <c r="AH113" s="197">
        <f t="shared" si="70"/>
        <v>0</v>
      </c>
      <c r="AI113" s="197">
        <f t="shared" si="70"/>
        <v>0</v>
      </c>
      <c r="AJ113" s="197">
        <f t="shared" si="70"/>
        <v>0</v>
      </c>
      <c r="AK113" s="197">
        <f t="shared" si="70"/>
        <v>0</v>
      </c>
      <c r="AL113" s="197">
        <f t="shared" si="70"/>
        <v>0</v>
      </c>
      <c r="AM113" s="197">
        <f t="shared" si="70"/>
        <v>0</v>
      </c>
      <c r="AN113" s="197">
        <f t="shared" si="70"/>
        <v>0</v>
      </c>
      <c r="AO113" s="197">
        <f t="shared" si="70"/>
        <v>0</v>
      </c>
      <c r="AP113" s="197">
        <f t="shared" si="70"/>
        <v>0</v>
      </c>
      <c r="AQ113" s="197">
        <f t="shared" si="70"/>
        <v>0</v>
      </c>
      <c r="AR113" s="197">
        <f t="shared" si="70"/>
        <v>0</v>
      </c>
      <c r="AS113" s="197">
        <f t="shared" si="70"/>
        <v>0</v>
      </c>
      <c r="AT113" s="197">
        <f t="shared" si="70"/>
        <v>0</v>
      </c>
      <c r="AU113" s="197">
        <f t="shared" si="70"/>
        <v>0</v>
      </c>
      <c r="AV113" s="197">
        <f t="shared" si="70"/>
        <v>0</v>
      </c>
      <c r="AW113" s="197">
        <f t="shared" si="70"/>
        <v>0</v>
      </c>
      <c r="AX113" s="197">
        <f t="shared" si="70"/>
        <v>0</v>
      </c>
      <c r="AY113" s="197">
        <f t="shared" si="70"/>
        <v>0</v>
      </c>
      <c r="AZ113" s="197">
        <f t="shared" si="70"/>
        <v>0</v>
      </c>
      <c r="BA113" s="197">
        <f t="shared" si="70"/>
        <v>0</v>
      </c>
      <c r="BB113" s="197">
        <f t="shared" si="70"/>
        <v>0</v>
      </c>
      <c r="BC113" s="197">
        <f t="shared" si="70"/>
        <v>0</v>
      </c>
      <c r="BD113" s="197">
        <f t="shared" si="70"/>
        <v>0</v>
      </c>
      <c r="BE113" s="197">
        <f t="shared" si="70"/>
        <v>0</v>
      </c>
      <c r="BF113" s="197">
        <f t="shared" si="70"/>
        <v>0</v>
      </c>
      <c r="BG113" s="197">
        <f t="shared" si="70"/>
        <v>0</v>
      </c>
      <c r="BH113" s="197">
        <f t="shared" si="70"/>
        <v>0</v>
      </c>
      <c r="BI113" s="197">
        <f t="shared" si="70"/>
        <v>0</v>
      </c>
      <c r="BJ113" s="197">
        <f t="shared" si="70"/>
        <v>0</v>
      </c>
      <c r="BK113" s="197">
        <f t="shared" si="70"/>
        <v>0</v>
      </c>
      <c r="BL113" s="197">
        <f t="shared" si="70"/>
        <v>0</v>
      </c>
      <c r="BM113" s="197">
        <f t="shared" si="70"/>
        <v>0</v>
      </c>
      <c r="BN113" s="197">
        <f t="shared" si="70"/>
        <v>0</v>
      </c>
      <c r="BO113" s="197">
        <f t="shared" si="70"/>
        <v>0</v>
      </c>
      <c r="BP113" s="197">
        <f t="shared" si="70"/>
        <v>0</v>
      </c>
      <c r="BQ113" s="197">
        <f t="shared" si="70"/>
        <v>0</v>
      </c>
      <c r="BR113" s="197">
        <f t="shared" ref="BR113:CF113" si="71">IF(SUM(BR111:BR112)=0,0,100-BR111-BR112)</f>
        <v>0</v>
      </c>
      <c r="BS113" s="197">
        <f t="shared" si="71"/>
        <v>0</v>
      </c>
      <c r="BT113" s="197">
        <f t="shared" si="71"/>
        <v>0</v>
      </c>
      <c r="BU113" s="197">
        <f t="shared" si="71"/>
        <v>0</v>
      </c>
      <c r="BV113" s="197">
        <f t="shared" si="71"/>
        <v>0</v>
      </c>
      <c r="BW113" s="197">
        <f t="shared" si="71"/>
        <v>0</v>
      </c>
      <c r="BX113" s="197">
        <f t="shared" si="71"/>
        <v>0</v>
      </c>
      <c r="BY113" s="197">
        <f t="shared" si="71"/>
        <v>0</v>
      </c>
      <c r="BZ113" s="197">
        <f t="shared" si="71"/>
        <v>0</v>
      </c>
      <c r="CA113" s="197">
        <f t="shared" si="71"/>
        <v>0</v>
      </c>
      <c r="CB113" s="197">
        <f t="shared" si="71"/>
        <v>0</v>
      </c>
      <c r="CC113" s="197">
        <f t="shared" si="71"/>
        <v>0</v>
      </c>
      <c r="CD113" s="197">
        <f t="shared" si="71"/>
        <v>0</v>
      </c>
      <c r="CE113" s="197">
        <f t="shared" si="71"/>
        <v>0</v>
      </c>
      <c r="CF113" s="197">
        <f t="shared" si="71"/>
        <v>0</v>
      </c>
    </row>
    <row r="114" spans="2:84" ht="17.25" thickBot="1" x14ac:dyDescent="0.35">
      <c r="B114" s="967"/>
      <c r="C114" s="968"/>
      <c r="D114" s="243" t="s">
        <v>122</v>
      </c>
      <c r="E114" s="247"/>
      <c r="F114" s="247"/>
      <c r="G114" s="247"/>
      <c r="H114" s="247"/>
      <c r="I114" s="247"/>
      <c r="J114" s="247"/>
      <c r="K114" s="247"/>
      <c r="L114" s="247"/>
      <c r="M114" s="247"/>
      <c r="N114" s="247"/>
      <c r="O114" s="247"/>
      <c r="P114" s="247"/>
      <c r="Q114" s="247"/>
      <c r="R114" s="247"/>
      <c r="S114" s="247"/>
      <c r="T114" s="247"/>
      <c r="U114" s="247"/>
      <c r="V114" s="247"/>
      <c r="W114" s="247"/>
      <c r="X114" s="247"/>
      <c r="Y114" s="247"/>
      <c r="Z114" s="247"/>
      <c r="AA114" s="247"/>
      <c r="AB114" s="247"/>
      <c r="AC114" s="247"/>
      <c r="AD114" s="247"/>
      <c r="AE114" s="247"/>
      <c r="AF114" s="247"/>
      <c r="AG114" s="247"/>
      <c r="AH114" s="247"/>
      <c r="AI114" s="247"/>
      <c r="AJ114" s="247"/>
      <c r="AK114" s="247"/>
      <c r="AL114" s="247"/>
      <c r="AM114" s="247"/>
      <c r="AN114" s="247"/>
      <c r="AO114" s="247"/>
      <c r="AP114" s="247"/>
      <c r="AQ114" s="247"/>
      <c r="AR114" s="247"/>
      <c r="AS114" s="247"/>
      <c r="AT114" s="247"/>
      <c r="AU114" s="247"/>
      <c r="AV114" s="247"/>
      <c r="AW114" s="247"/>
      <c r="AX114" s="247"/>
      <c r="AY114" s="247"/>
      <c r="AZ114" s="247"/>
      <c r="BA114" s="247"/>
      <c r="BB114" s="247"/>
      <c r="BC114" s="247"/>
      <c r="BD114" s="247"/>
      <c r="BE114" s="247"/>
      <c r="BF114" s="247"/>
      <c r="BG114" s="247"/>
      <c r="BH114" s="247"/>
      <c r="BI114" s="247"/>
      <c r="BJ114" s="247"/>
      <c r="BK114" s="247"/>
      <c r="BL114" s="247"/>
      <c r="BM114" s="247"/>
      <c r="BN114" s="247"/>
      <c r="BO114" s="247"/>
      <c r="BP114" s="247"/>
      <c r="BQ114" s="247"/>
      <c r="BR114" s="247"/>
      <c r="BS114" s="247"/>
      <c r="BT114" s="247"/>
      <c r="BU114" s="247"/>
      <c r="BV114" s="247"/>
      <c r="BW114" s="247"/>
      <c r="BX114" s="247"/>
      <c r="BY114" s="247"/>
      <c r="BZ114" s="247"/>
      <c r="CA114" s="247"/>
      <c r="CB114" s="247"/>
      <c r="CC114" s="247"/>
      <c r="CD114" s="247"/>
      <c r="CE114" s="247"/>
      <c r="CF114" s="247"/>
    </row>
    <row r="115" spans="2:84" ht="17.25" thickBot="1" x14ac:dyDescent="0.35">
      <c r="B115" s="967"/>
      <c r="C115" s="969"/>
      <c r="D115" s="244" t="s">
        <v>267</v>
      </c>
      <c r="E115" s="245">
        <f>+IF(E113="","",PROGRAMA!$I$13*E114*(((E114/PROGRAMA!$I$9)*(PROGRAMA!$I$12-PROGRAMA!$I$11)/2)+PROGRAMA!$I$11))</f>
        <v>0</v>
      </c>
      <c r="F115" s="245">
        <f>+IF(F113="","",PROGRAMA!$I$13*F114*(((F114/PROGRAMA!$I$9)*(PROGRAMA!$I$12-PROGRAMA!$I$11)/2)+PROGRAMA!$I$11))</f>
        <v>0</v>
      </c>
      <c r="G115" s="245">
        <f>+IF(G113="","",PROGRAMA!$I$13*G114*(((G114/PROGRAMA!$I$9)*(PROGRAMA!$I$12-PROGRAMA!$I$11)/2)+PROGRAMA!$I$11))</f>
        <v>0</v>
      </c>
      <c r="H115" s="245">
        <f>+IF(H113="","",PROGRAMA!$I$13*H114*(((H114/PROGRAMA!$I$9)*(PROGRAMA!$I$12-PROGRAMA!$I$11)/2)+PROGRAMA!$I$11))</f>
        <v>0</v>
      </c>
      <c r="I115" s="245">
        <f>+IF(I113="","",PROGRAMA!$I$13*I114*(((I114/PROGRAMA!$I$9)*(PROGRAMA!$I$12-PROGRAMA!$I$11)/2)+PROGRAMA!$I$11))</f>
        <v>0</v>
      </c>
      <c r="J115" s="245">
        <f>+IF(J113="","",PROGRAMA!$I$13*J114*(((J114/PROGRAMA!$I$9)*(PROGRAMA!$I$12-PROGRAMA!$I$11)/2)+PROGRAMA!$I$11))</f>
        <v>0</v>
      </c>
      <c r="K115" s="245">
        <f>+IF(K113="","",PROGRAMA!$I$13*K114*(((K114/PROGRAMA!$I$9)*(PROGRAMA!$I$12-PROGRAMA!$I$11)/2)+PROGRAMA!$I$11))</f>
        <v>0</v>
      </c>
      <c r="L115" s="245">
        <f>+IF(L113="","",PROGRAMA!$I$13*L114*(((L114/PROGRAMA!$I$9)*(PROGRAMA!$I$12-PROGRAMA!$I$11)/2)+PROGRAMA!$I$11))</f>
        <v>0</v>
      </c>
      <c r="M115" s="245">
        <f>+IF(M113="","",PROGRAMA!$I$13*M114*(((M114/PROGRAMA!$I$9)*(PROGRAMA!$I$12-PROGRAMA!$I$11)/2)+PROGRAMA!$I$11))</f>
        <v>0</v>
      </c>
      <c r="N115" s="245">
        <f>+IF(N113="","",PROGRAMA!$I$13*N114*(((N114/PROGRAMA!$I$9)*(PROGRAMA!$I$12-PROGRAMA!$I$11)/2)+PROGRAMA!$I$11))</f>
        <v>0</v>
      </c>
      <c r="O115" s="245">
        <f>+IF(O113="","",PROGRAMA!$I$13*O114*(((O114/PROGRAMA!$I$9)*(PROGRAMA!$I$12-PROGRAMA!$I$11)/2)+PROGRAMA!$I$11))</f>
        <v>0</v>
      </c>
      <c r="P115" s="245">
        <f>+IF(P113="","",PROGRAMA!$I$13*P114*(((P114/PROGRAMA!$I$9)*(PROGRAMA!$I$12-PROGRAMA!$I$11)/2)+PROGRAMA!$I$11))</f>
        <v>0</v>
      </c>
      <c r="Q115" s="245">
        <f>+IF(Q113="","",PROGRAMA!$I$13*Q114*(((Q114/PROGRAMA!$I$9)*(PROGRAMA!$I$12-PROGRAMA!$I$11)/2)+PROGRAMA!$I$11))</f>
        <v>0</v>
      </c>
      <c r="R115" s="245">
        <f>+IF(R113="","",PROGRAMA!$I$13*R114*(((R114/PROGRAMA!$I$9)*(PROGRAMA!$I$12-PROGRAMA!$I$11)/2)+PROGRAMA!$I$11))</f>
        <v>0</v>
      </c>
      <c r="S115" s="245">
        <f>+IF(S113="","",PROGRAMA!$I$13*S114*(((S114/PROGRAMA!$I$9)*(PROGRAMA!$I$12-PROGRAMA!$I$11)/2)+PROGRAMA!$I$11))</f>
        <v>0</v>
      </c>
      <c r="T115" s="245">
        <f>+IF(T113="","",PROGRAMA!$I$13*T114*(((T114/PROGRAMA!$I$9)*(PROGRAMA!$I$12-PROGRAMA!$I$11)/2)+PROGRAMA!$I$11))</f>
        <v>0</v>
      </c>
      <c r="U115" s="245">
        <f>+IF(U113="","",PROGRAMA!$I$13*U114*(((U114/PROGRAMA!$I$9)*(PROGRAMA!$I$12-PROGRAMA!$I$11)/2)+PROGRAMA!$I$11))</f>
        <v>0</v>
      </c>
      <c r="V115" s="245">
        <f>+IF(V113="","",PROGRAMA!$I$13*V114*(((V114/PROGRAMA!$I$9)*(PROGRAMA!$I$12-PROGRAMA!$I$11)/2)+PROGRAMA!$I$11))</f>
        <v>0</v>
      </c>
      <c r="W115" s="245">
        <f>+IF(W113="","",PROGRAMA!$I$13*W114*(((W114/PROGRAMA!$I$9)*(PROGRAMA!$I$12-PROGRAMA!$I$11)/2)+PROGRAMA!$I$11))</f>
        <v>0</v>
      </c>
      <c r="X115" s="245">
        <f>+IF(X113="","",PROGRAMA!$I$13*X114*(((X114/PROGRAMA!$I$9)*(PROGRAMA!$I$12-PROGRAMA!$I$11)/2)+PROGRAMA!$I$11))</f>
        <v>0</v>
      </c>
      <c r="Y115" s="245">
        <f>+IF(Y113="","",PROGRAMA!$I$13*Y114*(((Y114/PROGRAMA!$I$9)*(PROGRAMA!$I$12-PROGRAMA!$I$11)/2)+PROGRAMA!$I$11))</f>
        <v>0</v>
      </c>
      <c r="Z115" s="245">
        <f>+IF(Z113="","",PROGRAMA!$I$13*Z114*(((Z114/PROGRAMA!$I$9)*(PROGRAMA!$I$12-PROGRAMA!$I$11)/2)+PROGRAMA!$I$11))</f>
        <v>0</v>
      </c>
      <c r="AA115" s="245">
        <f>+IF(AA113="","",PROGRAMA!$I$13*AA114*(((AA114/PROGRAMA!$I$9)*(PROGRAMA!$I$12-PROGRAMA!$I$11)/2)+PROGRAMA!$I$11))</f>
        <v>0</v>
      </c>
      <c r="AB115" s="245">
        <f>+IF(AB113="","",PROGRAMA!$I$13*AB114*(((AB114/PROGRAMA!$I$9)*(PROGRAMA!$I$12-PROGRAMA!$I$11)/2)+PROGRAMA!$I$11))</f>
        <v>0</v>
      </c>
      <c r="AC115" s="245">
        <f>+IF(AC113="","",PROGRAMA!$I$13*AC114*(((AC114/PROGRAMA!$I$9)*(PROGRAMA!$I$12-PROGRAMA!$I$11)/2)+PROGRAMA!$I$11))</f>
        <v>0</v>
      </c>
      <c r="AD115" s="245">
        <f>+IF(AD113="","",PROGRAMA!$I$13*AD114*(((AD114/PROGRAMA!$I$9)*(PROGRAMA!$I$12-PROGRAMA!$I$11)/2)+PROGRAMA!$I$11))</f>
        <v>0</v>
      </c>
      <c r="AE115" s="245">
        <f>+IF(AE113="","",PROGRAMA!$I$13*AE114*(((AE114/PROGRAMA!$I$9)*(PROGRAMA!$I$12-PROGRAMA!$I$11)/2)+PROGRAMA!$I$11))</f>
        <v>0</v>
      </c>
      <c r="AF115" s="245">
        <f>+IF(AF113="","",PROGRAMA!$I$13*AF114*(((AF114/PROGRAMA!$I$9)*(PROGRAMA!$I$12-PROGRAMA!$I$11)/2)+PROGRAMA!$I$11))</f>
        <v>0</v>
      </c>
      <c r="AG115" s="245">
        <f>+IF(AG113="","",PROGRAMA!$I$13*AG114*(((AG114/PROGRAMA!$I$9)*(PROGRAMA!$I$12-PROGRAMA!$I$11)/2)+PROGRAMA!$I$11))</f>
        <v>0</v>
      </c>
      <c r="AH115" s="245">
        <f>+IF(AH113="","",PROGRAMA!$I$13*AH114*(((AH114/PROGRAMA!$I$9)*(PROGRAMA!$I$12-PROGRAMA!$I$11)/2)+PROGRAMA!$I$11))</f>
        <v>0</v>
      </c>
      <c r="AI115" s="245">
        <f>+IF(AI113="","",PROGRAMA!$I$13*AI114*(((AI114/PROGRAMA!$I$9)*(PROGRAMA!$I$12-PROGRAMA!$I$11)/2)+PROGRAMA!$I$11))</f>
        <v>0</v>
      </c>
      <c r="AJ115" s="245">
        <f>+IF(AJ113="","",PROGRAMA!$I$13*AJ114*(((AJ114/PROGRAMA!$I$9)*(PROGRAMA!$I$12-PROGRAMA!$I$11)/2)+PROGRAMA!$I$11))</f>
        <v>0</v>
      </c>
      <c r="AK115" s="245">
        <f>+IF(AK113="","",PROGRAMA!$I$13*AK114*(((AK114/PROGRAMA!$I$9)*(PROGRAMA!$I$12-PROGRAMA!$I$11)/2)+PROGRAMA!$I$11))</f>
        <v>0</v>
      </c>
      <c r="AL115" s="245">
        <f>+IF(AL113="","",PROGRAMA!$I$13*AL114*(((AL114/PROGRAMA!$I$9)*(PROGRAMA!$I$12-PROGRAMA!$I$11)/2)+PROGRAMA!$I$11))</f>
        <v>0</v>
      </c>
      <c r="AM115" s="245">
        <f>+IF(AM113="","",PROGRAMA!$I$13*AM114*(((AM114/PROGRAMA!$I$9)*(PROGRAMA!$I$12-PROGRAMA!$I$11)/2)+PROGRAMA!$I$11))</f>
        <v>0</v>
      </c>
      <c r="AN115" s="245">
        <f>+IF(AN113="","",PROGRAMA!$I$13*AN114*(((AN114/PROGRAMA!$I$9)*(PROGRAMA!$I$12-PROGRAMA!$I$11)/2)+PROGRAMA!$I$11))</f>
        <v>0</v>
      </c>
      <c r="AO115" s="245">
        <f>+IF(AO113="","",PROGRAMA!$I$13*AO114*(((AO114/PROGRAMA!$I$9)*(PROGRAMA!$I$12-PROGRAMA!$I$11)/2)+PROGRAMA!$I$11))</f>
        <v>0</v>
      </c>
      <c r="AP115" s="245">
        <f>+IF(AP113="","",PROGRAMA!$I$13*AP114*(((AP114/PROGRAMA!$I$9)*(PROGRAMA!$I$12-PROGRAMA!$I$11)/2)+PROGRAMA!$I$11))</f>
        <v>0</v>
      </c>
      <c r="AQ115" s="245">
        <f>+IF(AQ113="","",PROGRAMA!$I$13*AQ114*(((AQ114/PROGRAMA!$I$9)*(PROGRAMA!$I$12-PROGRAMA!$I$11)/2)+PROGRAMA!$I$11))</f>
        <v>0</v>
      </c>
      <c r="AR115" s="245">
        <f>+IF(AR113="","",PROGRAMA!$I$13*AR114*(((AR114/PROGRAMA!$I$9)*(PROGRAMA!$I$12-PROGRAMA!$I$11)/2)+PROGRAMA!$I$11))</f>
        <v>0</v>
      </c>
      <c r="AS115" s="245">
        <f>+IF(AS113="","",PROGRAMA!$I$13*AS114*(((AS114/PROGRAMA!$I$9)*(PROGRAMA!$I$12-PROGRAMA!$I$11)/2)+PROGRAMA!$I$11))</f>
        <v>0</v>
      </c>
      <c r="AT115" s="245">
        <f>+IF(AT113="","",PROGRAMA!$I$13*AT114*(((AT114/PROGRAMA!$I$9)*(PROGRAMA!$I$12-PROGRAMA!$I$11)/2)+PROGRAMA!$I$11))</f>
        <v>0</v>
      </c>
      <c r="AU115" s="245">
        <f>+IF(AU113="","",PROGRAMA!$I$13*AU114*(((AU114/PROGRAMA!$I$9)*(PROGRAMA!$I$12-PROGRAMA!$I$11)/2)+PROGRAMA!$I$11))</f>
        <v>0</v>
      </c>
      <c r="AV115" s="245">
        <f>+IF(AV113="","",PROGRAMA!$I$13*AV114*(((AV114/PROGRAMA!$I$9)*(PROGRAMA!$I$12-PROGRAMA!$I$11)/2)+PROGRAMA!$I$11))</f>
        <v>0</v>
      </c>
      <c r="AW115" s="245">
        <f>+IF(AW113="","",PROGRAMA!$I$13*AW114*(((AW114/PROGRAMA!$I$9)*(PROGRAMA!$I$12-PROGRAMA!$I$11)/2)+PROGRAMA!$I$11))</f>
        <v>0</v>
      </c>
      <c r="AX115" s="245">
        <f>+IF(AX113="","",PROGRAMA!$I$13*AX114*(((AX114/PROGRAMA!$I$9)*(PROGRAMA!$I$12-PROGRAMA!$I$11)/2)+PROGRAMA!$I$11))</f>
        <v>0</v>
      </c>
      <c r="AY115" s="245">
        <f>+IF(AY113="","",PROGRAMA!$I$13*AY114*(((AY114/PROGRAMA!$I$9)*(PROGRAMA!$I$12-PROGRAMA!$I$11)/2)+PROGRAMA!$I$11))</f>
        <v>0</v>
      </c>
      <c r="AZ115" s="245">
        <f>+IF(AZ113="","",PROGRAMA!$I$13*AZ114*(((AZ114/PROGRAMA!$I$9)*(PROGRAMA!$I$12-PROGRAMA!$I$11)/2)+PROGRAMA!$I$11))</f>
        <v>0</v>
      </c>
      <c r="BA115" s="245">
        <f>+IF(BA113="","",PROGRAMA!$I$13*BA114*(((BA114/PROGRAMA!$I$9)*(PROGRAMA!$I$12-PROGRAMA!$I$11)/2)+PROGRAMA!$I$11))</f>
        <v>0</v>
      </c>
      <c r="BB115" s="245">
        <f>+IF(BB113="","",PROGRAMA!$I$13*BB114*(((BB114/PROGRAMA!$I$9)*(PROGRAMA!$I$12-PROGRAMA!$I$11)/2)+PROGRAMA!$I$11))</f>
        <v>0</v>
      </c>
      <c r="BC115" s="245">
        <f>+IF(BC113="","",PROGRAMA!$I$13*BC114*(((BC114/PROGRAMA!$I$9)*(PROGRAMA!$I$12-PROGRAMA!$I$11)/2)+PROGRAMA!$I$11))</f>
        <v>0</v>
      </c>
      <c r="BD115" s="245">
        <f>+IF(BD113="","",PROGRAMA!$I$13*BD114*(((BD114/PROGRAMA!$I$9)*(PROGRAMA!$I$12-PROGRAMA!$I$11)/2)+PROGRAMA!$I$11))</f>
        <v>0</v>
      </c>
      <c r="BE115" s="245">
        <f>+IF(BE113="","",PROGRAMA!$I$13*BE114*(((BE114/PROGRAMA!$I$9)*(PROGRAMA!$I$12-PROGRAMA!$I$11)/2)+PROGRAMA!$I$11))</f>
        <v>0</v>
      </c>
      <c r="BF115" s="245">
        <f>+IF(BF113="","",PROGRAMA!$I$13*BF114*(((BF114/PROGRAMA!$I$9)*(PROGRAMA!$I$12-PROGRAMA!$I$11)/2)+PROGRAMA!$I$11))</f>
        <v>0</v>
      </c>
      <c r="BG115" s="245">
        <f>+IF(BG113="","",PROGRAMA!$I$13*BG114*(((BG114/PROGRAMA!$I$9)*(PROGRAMA!$I$12-PROGRAMA!$I$11)/2)+PROGRAMA!$I$11))</f>
        <v>0</v>
      </c>
      <c r="BH115" s="245">
        <f>+IF(BH113="","",PROGRAMA!$I$13*BH114*(((BH114/PROGRAMA!$I$9)*(PROGRAMA!$I$12-PROGRAMA!$I$11)/2)+PROGRAMA!$I$11))</f>
        <v>0</v>
      </c>
      <c r="BI115" s="245">
        <f>+IF(BI113="","",PROGRAMA!$I$13*BI114*(((BI114/PROGRAMA!$I$9)*(PROGRAMA!$I$12-PROGRAMA!$I$11)/2)+PROGRAMA!$I$11))</f>
        <v>0</v>
      </c>
      <c r="BJ115" s="245">
        <f>+IF(BJ113="","",PROGRAMA!$I$13*BJ114*(((BJ114/PROGRAMA!$I$9)*(PROGRAMA!$I$12-PROGRAMA!$I$11)/2)+PROGRAMA!$I$11))</f>
        <v>0</v>
      </c>
      <c r="BK115" s="245">
        <f>+IF(BK113="","",PROGRAMA!$I$13*BK114*(((BK114/PROGRAMA!$I$9)*(PROGRAMA!$I$12-PROGRAMA!$I$11)/2)+PROGRAMA!$I$11))</f>
        <v>0</v>
      </c>
      <c r="BL115" s="245">
        <f>+IF(BL113="","",PROGRAMA!$I$13*BL114*(((BL114/PROGRAMA!$I$9)*(PROGRAMA!$I$12-PROGRAMA!$I$11)/2)+PROGRAMA!$I$11))</f>
        <v>0</v>
      </c>
      <c r="BM115" s="245">
        <f>+IF(BM113="","",PROGRAMA!$I$13*BM114*(((BM114/PROGRAMA!$I$9)*(PROGRAMA!$I$12-PROGRAMA!$I$11)/2)+PROGRAMA!$I$11))</f>
        <v>0</v>
      </c>
      <c r="BN115" s="245">
        <f>+IF(BN113="","",PROGRAMA!$I$13*BN114*(((BN114/PROGRAMA!$I$9)*(PROGRAMA!$I$12-PROGRAMA!$I$11)/2)+PROGRAMA!$I$11))</f>
        <v>0</v>
      </c>
      <c r="BO115" s="245">
        <f>+IF(BO113="","",PROGRAMA!$I$13*BO114*(((BO114/PROGRAMA!$I$9)*(PROGRAMA!$I$12-PROGRAMA!$I$11)/2)+PROGRAMA!$I$11))</f>
        <v>0</v>
      </c>
      <c r="BP115" s="245">
        <f>+IF(BP113="","",PROGRAMA!$I$13*BP114*(((BP114/PROGRAMA!$I$9)*(PROGRAMA!$I$12-PROGRAMA!$I$11)/2)+PROGRAMA!$I$11))</f>
        <v>0</v>
      </c>
      <c r="BQ115" s="245">
        <f>+IF(BQ113="","",PROGRAMA!$I$13*BQ114*(((BQ114/PROGRAMA!$I$9)*(PROGRAMA!$I$12-PROGRAMA!$I$11)/2)+PROGRAMA!$I$11))</f>
        <v>0</v>
      </c>
      <c r="BR115" s="245">
        <f>+IF(BR113="","",PROGRAMA!$I$13*BR114*(((BR114/PROGRAMA!$I$9)*(PROGRAMA!$I$12-PROGRAMA!$I$11)/2)+PROGRAMA!$I$11))</f>
        <v>0</v>
      </c>
      <c r="BS115" s="245">
        <f>+IF(BS113="","",PROGRAMA!$I$13*BS114*(((BS114/PROGRAMA!$I$9)*(PROGRAMA!$I$12-PROGRAMA!$I$11)/2)+PROGRAMA!$I$11))</f>
        <v>0</v>
      </c>
      <c r="BT115" s="245">
        <f>+IF(BT113="","",PROGRAMA!$I$13*BT114*(((BT114/PROGRAMA!$I$9)*(PROGRAMA!$I$12-PROGRAMA!$I$11)/2)+PROGRAMA!$I$11))</f>
        <v>0</v>
      </c>
      <c r="BU115" s="245">
        <f>+IF(BU113="","",PROGRAMA!$I$13*BU114*(((BU114/PROGRAMA!$I$9)*(PROGRAMA!$I$12-PROGRAMA!$I$11)/2)+PROGRAMA!$I$11))</f>
        <v>0</v>
      </c>
      <c r="BV115" s="245">
        <f>+IF(BV113="","",PROGRAMA!$I$13*BV114*(((BV114/PROGRAMA!$I$9)*(PROGRAMA!$I$12-PROGRAMA!$I$11)/2)+PROGRAMA!$I$11))</f>
        <v>0</v>
      </c>
      <c r="BW115" s="245">
        <f>+IF(BW113="","",PROGRAMA!$I$13*BW114*(((BW114/PROGRAMA!$I$9)*(PROGRAMA!$I$12-PROGRAMA!$I$11)/2)+PROGRAMA!$I$11))</f>
        <v>0</v>
      </c>
      <c r="BX115" s="245">
        <f>+IF(BX113="","",PROGRAMA!$I$13*BX114*(((BX114/PROGRAMA!$I$9)*(PROGRAMA!$I$12-PROGRAMA!$I$11)/2)+PROGRAMA!$I$11))</f>
        <v>0</v>
      </c>
      <c r="BY115" s="245">
        <f>+IF(BY113="","",PROGRAMA!$I$13*BY114*(((BY114/PROGRAMA!$I$9)*(PROGRAMA!$I$12-PROGRAMA!$I$11)/2)+PROGRAMA!$I$11))</f>
        <v>0</v>
      </c>
      <c r="BZ115" s="245">
        <f>+IF(BZ113="","",PROGRAMA!$I$13*BZ114*(((BZ114/PROGRAMA!$I$9)*(PROGRAMA!$I$12-PROGRAMA!$I$11)/2)+PROGRAMA!$I$11))</f>
        <v>0</v>
      </c>
      <c r="CA115" s="245">
        <f>+IF(CA113="","",PROGRAMA!$I$13*CA114*(((CA114/PROGRAMA!$I$9)*(PROGRAMA!$I$12-PROGRAMA!$I$11)/2)+PROGRAMA!$I$11))</f>
        <v>0</v>
      </c>
      <c r="CB115" s="245">
        <f>+IF(CB113="","",PROGRAMA!$I$13*CB114*(((CB114/PROGRAMA!$I$9)*(PROGRAMA!$I$12-PROGRAMA!$I$11)/2)+PROGRAMA!$I$11))</f>
        <v>0</v>
      </c>
      <c r="CC115" s="245">
        <f>+IF(CC113="","",PROGRAMA!$I$13*CC114*(((CC114/PROGRAMA!$I$9)*(PROGRAMA!$I$12-PROGRAMA!$I$11)/2)+PROGRAMA!$I$11))</f>
        <v>0</v>
      </c>
      <c r="CD115" s="245">
        <f>+IF(CD113="","",PROGRAMA!$I$13*CD114*(((CD114/PROGRAMA!$I$9)*(PROGRAMA!$I$12-PROGRAMA!$I$11)/2)+PROGRAMA!$I$11))</f>
        <v>0</v>
      </c>
      <c r="CE115" s="245">
        <f>+IF(CE113="","",PROGRAMA!$I$13*CE114*(((CE114/PROGRAMA!$I$9)*(PROGRAMA!$I$12-PROGRAMA!$I$11)/2)+PROGRAMA!$I$11))</f>
        <v>0</v>
      </c>
      <c r="CF115" s="245">
        <f>+IF(CF113="","",PROGRAMA!$I$13*CF114*(((CF114/PROGRAMA!$I$9)*(PROGRAMA!$I$12-PROGRAMA!$I$11)/2)+PROGRAMA!$I$11))</f>
        <v>0</v>
      </c>
    </row>
    <row r="116" spans="2:84" ht="17.25" thickTop="1" x14ac:dyDescent="0.3">
      <c r="C116" s="701"/>
      <c r="D116" s="769"/>
    </row>
    <row r="117" spans="2:84" x14ac:dyDescent="0.3">
      <c r="C117" s="701"/>
      <c r="D117" s="769"/>
    </row>
    <row r="118" spans="2:84" x14ac:dyDescent="0.3">
      <c r="C118" s="701"/>
      <c r="D118" s="769"/>
    </row>
    <row r="119" spans="2:84" hidden="1" x14ac:dyDescent="0.3">
      <c r="C119" s="505"/>
      <c r="D119" s="135" t="s">
        <v>268</v>
      </c>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35"/>
      <c r="AB119" s="135"/>
      <c r="AC119" s="135"/>
      <c r="AD119" s="135"/>
      <c r="AE119" s="135"/>
      <c r="AF119" s="135"/>
      <c r="AG119" s="135"/>
      <c r="AH119" s="135"/>
      <c r="AI119" s="135"/>
      <c r="AJ119" s="135"/>
      <c r="AK119" s="135"/>
      <c r="AL119" s="135"/>
      <c r="AM119" s="135"/>
      <c r="AN119" s="135"/>
      <c r="AO119" s="135"/>
      <c r="AP119" s="135"/>
      <c r="AQ119" s="135"/>
      <c r="AR119" s="135"/>
      <c r="AS119" s="135"/>
      <c r="AT119" s="135"/>
      <c r="AU119" s="135"/>
      <c r="AV119" s="135"/>
      <c r="AW119" s="135"/>
      <c r="AX119" s="135"/>
      <c r="AY119" s="135"/>
      <c r="AZ119" s="135"/>
      <c r="BA119" s="135"/>
      <c r="BB119" s="135"/>
      <c r="BC119" s="135"/>
      <c r="BD119" s="135"/>
      <c r="BE119" s="135"/>
      <c r="BF119" s="135"/>
      <c r="BG119" s="135"/>
      <c r="BH119" s="135"/>
      <c r="BI119" s="135"/>
      <c r="BJ119" s="135"/>
      <c r="BK119" s="135"/>
      <c r="BL119" s="135"/>
      <c r="BM119" s="135"/>
      <c r="BN119" s="135"/>
      <c r="BO119" s="135"/>
      <c r="BP119" s="135"/>
      <c r="BQ119" s="135"/>
      <c r="BR119" s="135"/>
      <c r="BS119" s="135"/>
      <c r="BT119" s="135"/>
      <c r="BU119" s="135"/>
      <c r="BV119" s="135"/>
      <c r="BW119" s="135"/>
      <c r="BX119" s="135"/>
      <c r="BY119" s="135"/>
      <c r="BZ119" s="135"/>
      <c r="CA119" s="135"/>
      <c r="CB119" s="135"/>
      <c r="CC119" s="135"/>
      <c r="CD119" s="135"/>
      <c r="CE119" s="135"/>
      <c r="CF119" s="135"/>
    </row>
    <row r="120" spans="2:84" hidden="1" x14ac:dyDescent="0.3">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35"/>
      <c r="AB120" s="135"/>
      <c r="AC120" s="135"/>
      <c r="AD120" s="135"/>
      <c r="AE120" s="135"/>
      <c r="AF120" s="135"/>
      <c r="AG120" s="135"/>
      <c r="AH120" s="135"/>
      <c r="AI120" s="135"/>
      <c r="AJ120" s="135"/>
      <c r="AK120" s="135"/>
      <c r="AL120" s="135"/>
      <c r="AM120" s="135"/>
      <c r="AN120" s="135"/>
      <c r="AO120" s="135"/>
      <c r="AP120" s="135"/>
      <c r="AQ120" s="135"/>
      <c r="AR120" s="135"/>
      <c r="AS120" s="135"/>
      <c r="AT120" s="135"/>
      <c r="AU120" s="135"/>
      <c r="AV120" s="135"/>
      <c r="AW120" s="135"/>
      <c r="AX120" s="135"/>
      <c r="AY120" s="135"/>
      <c r="AZ120" s="135"/>
      <c r="BA120" s="135"/>
      <c r="BB120" s="135"/>
      <c r="BC120" s="135"/>
      <c r="BD120" s="135"/>
      <c r="BE120" s="135"/>
      <c r="BF120" s="135"/>
      <c r="BG120" s="135"/>
      <c r="BH120" s="135"/>
      <c r="BI120" s="135"/>
      <c r="BJ120" s="135"/>
      <c r="BK120" s="135"/>
      <c r="BL120" s="135"/>
      <c r="BM120" s="135"/>
      <c r="BN120" s="135"/>
      <c r="BO120" s="135"/>
      <c r="BP120" s="135"/>
      <c r="BQ120" s="135"/>
      <c r="BR120" s="135"/>
      <c r="BS120" s="135"/>
      <c r="BT120" s="135"/>
      <c r="BU120" s="135"/>
      <c r="BV120" s="135"/>
      <c r="BW120" s="135"/>
      <c r="BX120" s="135"/>
      <c r="BY120" s="135"/>
      <c r="BZ120" s="135"/>
      <c r="CA120" s="135"/>
      <c r="CB120" s="135"/>
      <c r="CC120" s="135"/>
      <c r="CD120" s="135"/>
      <c r="CE120" s="135"/>
      <c r="CF120" s="135"/>
    </row>
    <row r="121" spans="2:84" hidden="1" x14ac:dyDescent="0.3">
      <c r="C121" s="135">
        <v>1</v>
      </c>
      <c r="D121" s="135" t="str">
        <f>+D56</f>
        <v>Densidad Descarga Solida, gr/l</v>
      </c>
      <c r="E121" s="135">
        <f t="shared" ref="E121:BP121" si="72">+E56</f>
        <v>0</v>
      </c>
      <c r="F121" s="135">
        <f t="shared" si="72"/>
        <v>0</v>
      </c>
      <c r="G121" s="135">
        <f t="shared" si="72"/>
        <v>0</v>
      </c>
      <c r="H121" s="135">
        <f t="shared" si="72"/>
        <v>0</v>
      </c>
      <c r="I121" s="135">
        <f t="shared" si="72"/>
        <v>0</v>
      </c>
      <c r="J121" s="135">
        <f t="shared" si="72"/>
        <v>1960</v>
      </c>
      <c r="K121" s="135">
        <f t="shared" si="72"/>
        <v>1900</v>
      </c>
      <c r="L121" s="135">
        <f t="shared" si="72"/>
        <v>1880</v>
      </c>
      <c r="M121" s="135">
        <f t="shared" si="72"/>
        <v>1870</v>
      </c>
      <c r="N121" s="135">
        <f t="shared" si="72"/>
        <v>1870</v>
      </c>
      <c r="O121" s="135">
        <f t="shared" si="72"/>
        <v>0</v>
      </c>
      <c r="P121" s="135">
        <f t="shared" si="72"/>
        <v>0</v>
      </c>
      <c r="Q121" s="135">
        <f t="shared" si="72"/>
        <v>0</v>
      </c>
      <c r="R121" s="135">
        <f t="shared" si="72"/>
        <v>0</v>
      </c>
      <c r="S121" s="135">
        <f t="shared" si="72"/>
        <v>0</v>
      </c>
      <c r="T121" s="135">
        <f t="shared" si="72"/>
        <v>0</v>
      </c>
      <c r="U121" s="135">
        <f t="shared" si="72"/>
        <v>0</v>
      </c>
      <c r="V121" s="135">
        <f t="shared" si="72"/>
        <v>0</v>
      </c>
      <c r="W121" s="135">
        <f t="shared" si="72"/>
        <v>0</v>
      </c>
      <c r="X121" s="135">
        <f t="shared" si="72"/>
        <v>0</v>
      </c>
      <c r="Y121" s="135">
        <f t="shared" si="72"/>
        <v>0</v>
      </c>
      <c r="Z121" s="135">
        <f t="shared" si="72"/>
        <v>0</v>
      </c>
      <c r="AA121" s="135">
        <f t="shared" si="72"/>
        <v>0</v>
      </c>
      <c r="AB121" s="135">
        <f t="shared" si="72"/>
        <v>0</v>
      </c>
      <c r="AC121" s="135">
        <f t="shared" si="72"/>
        <v>0</v>
      </c>
      <c r="AD121" s="135">
        <f t="shared" si="72"/>
        <v>0</v>
      </c>
      <c r="AE121" s="135">
        <f t="shared" si="72"/>
        <v>0</v>
      </c>
      <c r="AF121" s="135">
        <f t="shared" si="72"/>
        <v>0</v>
      </c>
      <c r="AG121" s="135">
        <f t="shared" si="72"/>
        <v>0</v>
      </c>
      <c r="AH121" s="135">
        <f t="shared" si="72"/>
        <v>0</v>
      </c>
      <c r="AI121" s="135">
        <f t="shared" si="72"/>
        <v>0</v>
      </c>
      <c r="AJ121" s="135">
        <f t="shared" si="72"/>
        <v>0</v>
      </c>
      <c r="AK121" s="135">
        <f t="shared" si="72"/>
        <v>0</v>
      </c>
      <c r="AL121" s="135">
        <f t="shared" si="72"/>
        <v>0</v>
      </c>
      <c r="AM121" s="135">
        <f t="shared" si="72"/>
        <v>0</v>
      </c>
      <c r="AN121" s="135">
        <f t="shared" si="72"/>
        <v>0</v>
      </c>
      <c r="AO121" s="135">
        <f t="shared" si="72"/>
        <v>0</v>
      </c>
      <c r="AP121" s="135">
        <f t="shared" si="72"/>
        <v>0</v>
      </c>
      <c r="AQ121" s="135">
        <f t="shared" si="72"/>
        <v>0</v>
      </c>
      <c r="AR121" s="135">
        <f t="shared" si="72"/>
        <v>0</v>
      </c>
      <c r="AS121" s="135">
        <f t="shared" si="72"/>
        <v>0</v>
      </c>
      <c r="AT121" s="135">
        <f t="shared" si="72"/>
        <v>0</v>
      </c>
      <c r="AU121" s="135">
        <f t="shared" si="72"/>
        <v>0</v>
      </c>
      <c r="AV121" s="135">
        <f t="shared" si="72"/>
        <v>0</v>
      </c>
      <c r="AW121" s="135">
        <f t="shared" si="72"/>
        <v>0</v>
      </c>
      <c r="AX121" s="135">
        <f t="shared" si="72"/>
        <v>0</v>
      </c>
      <c r="AY121" s="135">
        <f t="shared" si="72"/>
        <v>0</v>
      </c>
      <c r="AZ121" s="135">
        <f t="shared" si="72"/>
        <v>0</v>
      </c>
      <c r="BA121" s="135">
        <f t="shared" si="72"/>
        <v>0</v>
      </c>
      <c r="BB121" s="135">
        <f t="shared" si="72"/>
        <v>0</v>
      </c>
      <c r="BC121" s="135">
        <f t="shared" si="72"/>
        <v>0</v>
      </c>
      <c r="BD121" s="135">
        <f t="shared" si="72"/>
        <v>0</v>
      </c>
      <c r="BE121" s="135">
        <f t="shared" si="72"/>
        <v>0</v>
      </c>
      <c r="BF121" s="135">
        <f t="shared" si="72"/>
        <v>0</v>
      </c>
      <c r="BG121" s="135">
        <f t="shared" si="72"/>
        <v>0</v>
      </c>
      <c r="BH121" s="135">
        <f t="shared" si="72"/>
        <v>0</v>
      </c>
      <c r="BI121" s="135">
        <f t="shared" si="72"/>
        <v>0</v>
      </c>
      <c r="BJ121" s="135">
        <f t="shared" si="72"/>
        <v>0</v>
      </c>
      <c r="BK121" s="135">
        <f t="shared" si="72"/>
        <v>0</v>
      </c>
      <c r="BL121" s="135">
        <f t="shared" si="72"/>
        <v>0</v>
      </c>
      <c r="BM121" s="135">
        <f t="shared" si="72"/>
        <v>0</v>
      </c>
      <c r="BN121" s="135">
        <f t="shared" si="72"/>
        <v>0</v>
      </c>
      <c r="BO121" s="135">
        <f t="shared" si="72"/>
        <v>0</v>
      </c>
      <c r="BP121" s="135">
        <f t="shared" si="72"/>
        <v>0</v>
      </c>
      <c r="BQ121" s="135">
        <f t="shared" ref="BQ121:CF121" si="73">+BQ56</f>
        <v>0</v>
      </c>
      <c r="BR121" s="135">
        <f t="shared" si="73"/>
        <v>0</v>
      </c>
      <c r="BS121" s="135">
        <f t="shared" si="73"/>
        <v>0</v>
      </c>
      <c r="BT121" s="135">
        <f t="shared" si="73"/>
        <v>0</v>
      </c>
      <c r="BU121" s="135">
        <f t="shared" si="73"/>
        <v>0</v>
      </c>
      <c r="BV121" s="135">
        <f t="shared" si="73"/>
        <v>0</v>
      </c>
      <c r="BW121" s="135">
        <f t="shared" si="73"/>
        <v>0</v>
      </c>
      <c r="BX121" s="135">
        <f t="shared" si="73"/>
        <v>0</v>
      </c>
      <c r="BY121" s="135">
        <f t="shared" si="73"/>
        <v>0</v>
      </c>
      <c r="BZ121" s="135">
        <f t="shared" si="73"/>
        <v>0</v>
      </c>
      <c r="CA121" s="135">
        <f t="shared" si="73"/>
        <v>0</v>
      </c>
      <c r="CB121" s="135">
        <f t="shared" si="73"/>
        <v>0</v>
      </c>
      <c r="CC121" s="135">
        <f t="shared" si="73"/>
        <v>0</v>
      </c>
      <c r="CD121" s="135">
        <f t="shared" si="73"/>
        <v>0</v>
      </c>
      <c r="CE121" s="135">
        <f t="shared" si="73"/>
        <v>0</v>
      </c>
      <c r="CF121" s="135">
        <f t="shared" si="73"/>
        <v>0</v>
      </c>
    </row>
    <row r="122" spans="2:84" hidden="1" x14ac:dyDescent="0.3">
      <c r="C122" s="135">
        <v>2</v>
      </c>
      <c r="D122" s="135" t="str">
        <f t="shared" ref="D122:BO122" si="74">+D62</f>
        <v>Densidad Descarga Solida, gr/l</v>
      </c>
      <c r="E122" s="135">
        <f t="shared" si="74"/>
        <v>0</v>
      </c>
      <c r="F122" s="135">
        <f t="shared" si="74"/>
        <v>0</v>
      </c>
      <c r="G122" s="135">
        <f t="shared" si="74"/>
        <v>0</v>
      </c>
      <c r="H122" s="135">
        <f t="shared" si="74"/>
        <v>0</v>
      </c>
      <c r="I122" s="135">
        <f t="shared" si="74"/>
        <v>0</v>
      </c>
      <c r="J122" s="135">
        <f t="shared" si="74"/>
        <v>0</v>
      </c>
      <c r="K122" s="135">
        <f t="shared" si="74"/>
        <v>1900</v>
      </c>
      <c r="L122" s="135">
        <f t="shared" si="74"/>
        <v>1880</v>
      </c>
      <c r="M122" s="135">
        <f t="shared" si="74"/>
        <v>1870</v>
      </c>
      <c r="N122" s="135">
        <f t="shared" si="74"/>
        <v>0</v>
      </c>
      <c r="O122" s="135">
        <f t="shared" si="74"/>
        <v>0</v>
      </c>
      <c r="P122" s="135">
        <f t="shared" si="74"/>
        <v>0</v>
      </c>
      <c r="Q122" s="135">
        <f t="shared" si="74"/>
        <v>0</v>
      </c>
      <c r="R122" s="135">
        <f t="shared" si="74"/>
        <v>0</v>
      </c>
      <c r="S122" s="135">
        <f t="shared" si="74"/>
        <v>0</v>
      </c>
      <c r="T122" s="135">
        <f t="shared" si="74"/>
        <v>0</v>
      </c>
      <c r="U122" s="135">
        <f t="shared" si="74"/>
        <v>0</v>
      </c>
      <c r="V122" s="135">
        <f t="shared" si="74"/>
        <v>0</v>
      </c>
      <c r="W122" s="135">
        <f t="shared" si="74"/>
        <v>0</v>
      </c>
      <c r="X122" s="135">
        <f t="shared" si="74"/>
        <v>0</v>
      </c>
      <c r="Y122" s="135">
        <f t="shared" si="74"/>
        <v>0</v>
      </c>
      <c r="Z122" s="135">
        <f t="shared" si="74"/>
        <v>0</v>
      </c>
      <c r="AA122" s="135">
        <f t="shared" si="74"/>
        <v>0</v>
      </c>
      <c r="AB122" s="135">
        <f t="shared" si="74"/>
        <v>0</v>
      </c>
      <c r="AC122" s="135">
        <f t="shared" si="74"/>
        <v>0</v>
      </c>
      <c r="AD122" s="135">
        <f t="shared" si="74"/>
        <v>0</v>
      </c>
      <c r="AE122" s="135">
        <f t="shared" si="74"/>
        <v>0</v>
      </c>
      <c r="AF122" s="135">
        <f t="shared" si="74"/>
        <v>0</v>
      </c>
      <c r="AG122" s="135">
        <f t="shared" si="74"/>
        <v>0</v>
      </c>
      <c r="AH122" s="135">
        <f t="shared" si="74"/>
        <v>0</v>
      </c>
      <c r="AI122" s="135">
        <f t="shared" si="74"/>
        <v>0</v>
      </c>
      <c r="AJ122" s="135">
        <f t="shared" si="74"/>
        <v>0</v>
      </c>
      <c r="AK122" s="135">
        <f t="shared" si="74"/>
        <v>0</v>
      </c>
      <c r="AL122" s="135">
        <f t="shared" si="74"/>
        <v>0</v>
      </c>
      <c r="AM122" s="135">
        <f t="shared" si="74"/>
        <v>0</v>
      </c>
      <c r="AN122" s="135">
        <f t="shared" si="74"/>
        <v>0</v>
      </c>
      <c r="AO122" s="135">
        <f t="shared" si="74"/>
        <v>0</v>
      </c>
      <c r="AP122" s="135">
        <f t="shared" si="74"/>
        <v>0</v>
      </c>
      <c r="AQ122" s="135">
        <f t="shared" si="74"/>
        <v>0</v>
      </c>
      <c r="AR122" s="135">
        <f t="shared" si="74"/>
        <v>0</v>
      </c>
      <c r="AS122" s="135">
        <f t="shared" si="74"/>
        <v>0</v>
      </c>
      <c r="AT122" s="135">
        <f t="shared" si="74"/>
        <v>0</v>
      </c>
      <c r="AU122" s="135">
        <f t="shared" si="74"/>
        <v>0</v>
      </c>
      <c r="AV122" s="135">
        <f t="shared" si="74"/>
        <v>0</v>
      </c>
      <c r="AW122" s="135">
        <f t="shared" si="74"/>
        <v>0</v>
      </c>
      <c r="AX122" s="135">
        <f t="shared" si="74"/>
        <v>0</v>
      </c>
      <c r="AY122" s="135">
        <f t="shared" si="74"/>
        <v>0</v>
      </c>
      <c r="AZ122" s="135">
        <f t="shared" si="74"/>
        <v>0</v>
      </c>
      <c r="BA122" s="135">
        <f t="shared" si="74"/>
        <v>0</v>
      </c>
      <c r="BB122" s="135">
        <f t="shared" si="74"/>
        <v>0</v>
      </c>
      <c r="BC122" s="135">
        <f t="shared" si="74"/>
        <v>0</v>
      </c>
      <c r="BD122" s="135">
        <f t="shared" si="74"/>
        <v>0</v>
      </c>
      <c r="BE122" s="135">
        <f t="shared" si="74"/>
        <v>0</v>
      </c>
      <c r="BF122" s="135">
        <f t="shared" si="74"/>
        <v>0</v>
      </c>
      <c r="BG122" s="135">
        <f t="shared" si="74"/>
        <v>0</v>
      </c>
      <c r="BH122" s="135">
        <f t="shared" si="74"/>
        <v>0</v>
      </c>
      <c r="BI122" s="135">
        <f t="shared" si="74"/>
        <v>0</v>
      </c>
      <c r="BJ122" s="135">
        <f t="shared" si="74"/>
        <v>0</v>
      </c>
      <c r="BK122" s="135">
        <f t="shared" si="74"/>
        <v>0</v>
      </c>
      <c r="BL122" s="135">
        <f t="shared" si="74"/>
        <v>0</v>
      </c>
      <c r="BM122" s="135">
        <f t="shared" si="74"/>
        <v>0</v>
      </c>
      <c r="BN122" s="135">
        <f t="shared" si="74"/>
        <v>0</v>
      </c>
      <c r="BO122" s="135">
        <f t="shared" si="74"/>
        <v>0</v>
      </c>
      <c r="BP122" s="135">
        <f t="shared" ref="BP122:CF122" si="75">+BP62</f>
        <v>0</v>
      </c>
      <c r="BQ122" s="135">
        <f t="shared" si="75"/>
        <v>0</v>
      </c>
      <c r="BR122" s="135">
        <f t="shared" si="75"/>
        <v>0</v>
      </c>
      <c r="BS122" s="135">
        <f t="shared" si="75"/>
        <v>0</v>
      </c>
      <c r="BT122" s="135">
        <f t="shared" si="75"/>
        <v>0</v>
      </c>
      <c r="BU122" s="135">
        <f t="shared" si="75"/>
        <v>0</v>
      </c>
      <c r="BV122" s="135">
        <f t="shared" si="75"/>
        <v>0</v>
      </c>
      <c r="BW122" s="135">
        <f t="shared" si="75"/>
        <v>0</v>
      </c>
      <c r="BX122" s="135">
        <f t="shared" si="75"/>
        <v>0</v>
      </c>
      <c r="BY122" s="135">
        <f t="shared" si="75"/>
        <v>0</v>
      </c>
      <c r="BZ122" s="135">
        <f t="shared" si="75"/>
        <v>0</v>
      </c>
      <c r="CA122" s="135">
        <f t="shared" si="75"/>
        <v>0</v>
      </c>
      <c r="CB122" s="135">
        <f t="shared" si="75"/>
        <v>0</v>
      </c>
      <c r="CC122" s="135">
        <f t="shared" si="75"/>
        <v>0</v>
      </c>
      <c r="CD122" s="135">
        <f t="shared" si="75"/>
        <v>0</v>
      </c>
      <c r="CE122" s="135">
        <f t="shared" si="75"/>
        <v>0</v>
      </c>
      <c r="CF122" s="135">
        <f t="shared" si="75"/>
        <v>0</v>
      </c>
    </row>
    <row r="123" spans="2:84" hidden="1" x14ac:dyDescent="0.3">
      <c r="C123" s="135">
        <v>3</v>
      </c>
      <c r="D123" s="135" t="str">
        <f t="shared" ref="D123:BO123" si="76">+D68</f>
        <v>Densidad Descarga Solida, gr/l</v>
      </c>
      <c r="E123" s="135">
        <f t="shared" si="76"/>
        <v>0</v>
      </c>
      <c r="F123" s="135">
        <f t="shared" si="76"/>
        <v>0</v>
      </c>
      <c r="G123" s="135">
        <f t="shared" si="76"/>
        <v>0</v>
      </c>
      <c r="H123" s="135">
        <f t="shared" si="76"/>
        <v>0</v>
      </c>
      <c r="I123" s="135">
        <f t="shared" si="76"/>
        <v>0</v>
      </c>
      <c r="J123" s="135">
        <f t="shared" si="76"/>
        <v>0</v>
      </c>
      <c r="K123" s="135">
        <f t="shared" si="76"/>
        <v>1900</v>
      </c>
      <c r="L123" s="135">
        <f t="shared" si="76"/>
        <v>1880</v>
      </c>
      <c r="M123" s="135">
        <f t="shared" si="76"/>
        <v>1870</v>
      </c>
      <c r="N123" s="135">
        <f t="shared" si="76"/>
        <v>0</v>
      </c>
      <c r="O123" s="135">
        <f t="shared" si="76"/>
        <v>0</v>
      </c>
      <c r="P123" s="135">
        <f t="shared" si="76"/>
        <v>0</v>
      </c>
      <c r="Q123" s="135">
        <f t="shared" si="76"/>
        <v>0</v>
      </c>
      <c r="R123" s="135">
        <f t="shared" si="76"/>
        <v>0</v>
      </c>
      <c r="S123" s="135">
        <f t="shared" si="76"/>
        <v>0</v>
      </c>
      <c r="T123" s="135">
        <f t="shared" si="76"/>
        <v>0</v>
      </c>
      <c r="U123" s="135">
        <f t="shared" si="76"/>
        <v>0</v>
      </c>
      <c r="V123" s="135">
        <f t="shared" si="76"/>
        <v>0</v>
      </c>
      <c r="W123" s="135">
        <f t="shared" si="76"/>
        <v>0</v>
      </c>
      <c r="X123" s="135">
        <f t="shared" si="76"/>
        <v>0</v>
      </c>
      <c r="Y123" s="135">
        <f t="shared" si="76"/>
        <v>0</v>
      </c>
      <c r="Z123" s="135">
        <f t="shared" si="76"/>
        <v>0</v>
      </c>
      <c r="AA123" s="135">
        <f t="shared" si="76"/>
        <v>0</v>
      </c>
      <c r="AB123" s="135">
        <f t="shared" si="76"/>
        <v>0</v>
      </c>
      <c r="AC123" s="135">
        <f t="shared" si="76"/>
        <v>0</v>
      </c>
      <c r="AD123" s="135">
        <f t="shared" si="76"/>
        <v>0</v>
      </c>
      <c r="AE123" s="135">
        <f t="shared" si="76"/>
        <v>0</v>
      </c>
      <c r="AF123" s="135">
        <f t="shared" si="76"/>
        <v>0</v>
      </c>
      <c r="AG123" s="135">
        <f t="shared" si="76"/>
        <v>0</v>
      </c>
      <c r="AH123" s="135">
        <f t="shared" si="76"/>
        <v>0</v>
      </c>
      <c r="AI123" s="135">
        <f t="shared" si="76"/>
        <v>0</v>
      </c>
      <c r="AJ123" s="135">
        <f t="shared" si="76"/>
        <v>0</v>
      </c>
      <c r="AK123" s="135">
        <f t="shared" si="76"/>
        <v>0</v>
      </c>
      <c r="AL123" s="135">
        <f t="shared" si="76"/>
        <v>0</v>
      </c>
      <c r="AM123" s="135">
        <f t="shared" si="76"/>
        <v>0</v>
      </c>
      <c r="AN123" s="135">
        <f t="shared" si="76"/>
        <v>0</v>
      </c>
      <c r="AO123" s="135">
        <f t="shared" si="76"/>
        <v>0</v>
      </c>
      <c r="AP123" s="135">
        <f t="shared" si="76"/>
        <v>0</v>
      </c>
      <c r="AQ123" s="135">
        <f t="shared" si="76"/>
        <v>0</v>
      </c>
      <c r="AR123" s="135">
        <f t="shared" si="76"/>
        <v>0</v>
      </c>
      <c r="AS123" s="135">
        <f t="shared" si="76"/>
        <v>0</v>
      </c>
      <c r="AT123" s="135">
        <f t="shared" si="76"/>
        <v>0</v>
      </c>
      <c r="AU123" s="135">
        <f t="shared" si="76"/>
        <v>0</v>
      </c>
      <c r="AV123" s="135">
        <f t="shared" si="76"/>
        <v>0</v>
      </c>
      <c r="AW123" s="135">
        <f t="shared" si="76"/>
        <v>0</v>
      </c>
      <c r="AX123" s="135">
        <f t="shared" si="76"/>
        <v>0</v>
      </c>
      <c r="AY123" s="135">
        <f t="shared" si="76"/>
        <v>0</v>
      </c>
      <c r="AZ123" s="135">
        <f t="shared" si="76"/>
        <v>0</v>
      </c>
      <c r="BA123" s="135">
        <f t="shared" si="76"/>
        <v>0</v>
      </c>
      <c r="BB123" s="135">
        <f t="shared" si="76"/>
        <v>0</v>
      </c>
      <c r="BC123" s="135">
        <f t="shared" si="76"/>
        <v>0</v>
      </c>
      <c r="BD123" s="135">
        <f t="shared" si="76"/>
        <v>0</v>
      </c>
      <c r="BE123" s="135">
        <f t="shared" si="76"/>
        <v>0</v>
      </c>
      <c r="BF123" s="135">
        <f t="shared" si="76"/>
        <v>0</v>
      </c>
      <c r="BG123" s="135">
        <f t="shared" si="76"/>
        <v>0</v>
      </c>
      <c r="BH123" s="135">
        <f t="shared" si="76"/>
        <v>0</v>
      </c>
      <c r="BI123" s="135">
        <f t="shared" si="76"/>
        <v>0</v>
      </c>
      <c r="BJ123" s="135">
        <f t="shared" si="76"/>
        <v>0</v>
      </c>
      <c r="BK123" s="135">
        <f t="shared" si="76"/>
        <v>0</v>
      </c>
      <c r="BL123" s="135">
        <f t="shared" si="76"/>
        <v>0</v>
      </c>
      <c r="BM123" s="135">
        <f t="shared" si="76"/>
        <v>0</v>
      </c>
      <c r="BN123" s="135">
        <f t="shared" si="76"/>
        <v>0</v>
      </c>
      <c r="BO123" s="135">
        <f t="shared" si="76"/>
        <v>0</v>
      </c>
      <c r="BP123" s="135">
        <f t="shared" ref="BP123:CF123" si="77">+BP68</f>
        <v>0</v>
      </c>
      <c r="BQ123" s="135">
        <f t="shared" si="77"/>
        <v>0</v>
      </c>
      <c r="BR123" s="135">
        <f t="shared" si="77"/>
        <v>0</v>
      </c>
      <c r="BS123" s="135">
        <f t="shared" si="77"/>
        <v>0</v>
      </c>
      <c r="BT123" s="135">
        <f t="shared" si="77"/>
        <v>0</v>
      </c>
      <c r="BU123" s="135">
        <f t="shared" si="77"/>
        <v>0</v>
      </c>
      <c r="BV123" s="135">
        <f t="shared" si="77"/>
        <v>0</v>
      </c>
      <c r="BW123" s="135">
        <f t="shared" si="77"/>
        <v>0</v>
      </c>
      <c r="BX123" s="135">
        <f t="shared" si="77"/>
        <v>0</v>
      </c>
      <c r="BY123" s="135">
        <f t="shared" si="77"/>
        <v>0</v>
      </c>
      <c r="BZ123" s="135">
        <f t="shared" si="77"/>
        <v>0</v>
      </c>
      <c r="CA123" s="135">
        <f t="shared" si="77"/>
        <v>0</v>
      </c>
      <c r="CB123" s="135">
        <f t="shared" si="77"/>
        <v>0</v>
      </c>
      <c r="CC123" s="135">
        <f t="shared" si="77"/>
        <v>0</v>
      </c>
      <c r="CD123" s="135">
        <f t="shared" si="77"/>
        <v>0</v>
      </c>
      <c r="CE123" s="135">
        <f t="shared" si="77"/>
        <v>0</v>
      </c>
      <c r="CF123" s="135">
        <f t="shared" si="77"/>
        <v>0</v>
      </c>
    </row>
    <row r="124" spans="2:84" hidden="1" x14ac:dyDescent="0.3">
      <c r="C124" s="135">
        <v>4</v>
      </c>
      <c r="D124" s="135" t="str">
        <f t="shared" ref="D124:BO124" si="78">+D74</f>
        <v>Densidad Descarga Solida, gr/l</v>
      </c>
      <c r="E124" s="135">
        <f t="shared" si="78"/>
        <v>0</v>
      </c>
      <c r="F124" s="135">
        <f t="shared" si="78"/>
        <v>0</v>
      </c>
      <c r="G124" s="135">
        <f t="shared" si="78"/>
        <v>0</v>
      </c>
      <c r="H124" s="135">
        <f t="shared" si="78"/>
        <v>0</v>
      </c>
      <c r="I124" s="135">
        <f t="shared" si="78"/>
        <v>0</v>
      </c>
      <c r="J124" s="135">
        <f t="shared" si="78"/>
        <v>0</v>
      </c>
      <c r="K124" s="135">
        <f t="shared" si="78"/>
        <v>0</v>
      </c>
      <c r="L124" s="135">
        <f t="shared" si="78"/>
        <v>1880</v>
      </c>
      <c r="M124" s="135">
        <f t="shared" si="78"/>
        <v>1870</v>
      </c>
      <c r="N124" s="135">
        <f t="shared" si="78"/>
        <v>0</v>
      </c>
      <c r="O124" s="135">
        <f t="shared" si="78"/>
        <v>0</v>
      </c>
      <c r="P124" s="135">
        <f t="shared" si="78"/>
        <v>0</v>
      </c>
      <c r="Q124" s="135">
        <f t="shared" si="78"/>
        <v>0</v>
      </c>
      <c r="R124" s="135">
        <f t="shared" si="78"/>
        <v>0</v>
      </c>
      <c r="S124" s="135">
        <f t="shared" si="78"/>
        <v>0</v>
      </c>
      <c r="T124" s="135">
        <f t="shared" si="78"/>
        <v>0</v>
      </c>
      <c r="U124" s="135">
        <f t="shared" si="78"/>
        <v>0</v>
      </c>
      <c r="V124" s="135">
        <f t="shared" si="78"/>
        <v>0</v>
      </c>
      <c r="W124" s="135">
        <f t="shared" si="78"/>
        <v>0</v>
      </c>
      <c r="X124" s="135">
        <f t="shared" si="78"/>
        <v>0</v>
      </c>
      <c r="Y124" s="135">
        <f t="shared" si="78"/>
        <v>0</v>
      </c>
      <c r="Z124" s="135">
        <f t="shared" si="78"/>
        <v>0</v>
      </c>
      <c r="AA124" s="135">
        <f t="shared" si="78"/>
        <v>0</v>
      </c>
      <c r="AB124" s="135">
        <f t="shared" si="78"/>
        <v>0</v>
      </c>
      <c r="AC124" s="135">
        <f t="shared" si="78"/>
        <v>0</v>
      </c>
      <c r="AD124" s="135">
        <f t="shared" si="78"/>
        <v>0</v>
      </c>
      <c r="AE124" s="135">
        <f t="shared" si="78"/>
        <v>0</v>
      </c>
      <c r="AF124" s="135">
        <f t="shared" si="78"/>
        <v>0</v>
      </c>
      <c r="AG124" s="135">
        <f t="shared" si="78"/>
        <v>0</v>
      </c>
      <c r="AH124" s="135">
        <f t="shared" si="78"/>
        <v>0</v>
      </c>
      <c r="AI124" s="135">
        <f t="shared" si="78"/>
        <v>0</v>
      </c>
      <c r="AJ124" s="135">
        <f t="shared" si="78"/>
        <v>0</v>
      </c>
      <c r="AK124" s="135">
        <f t="shared" si="78"/>
        <v>0</v>
      </c>
      <c r="AL124" s="135">
        <f t="shared" si="78"/>
        <v>0</v>
      </c>
      <c r="AM124" s="135">
        <f t="shared" si="78"/>
        <v>0</v>
      </c>
      <c r="AN124" s="135">
        <f t="shared" si="78"/>
        <v>0</v>
      </c>
      <c r="AO124" s="135">
        <f t="shared" si="78"/>
        <v>0</v>
      </c>
      <c r="AP124" s="135">
        <f t="shared" si="78"/>
        <v>0</v>
      </c>
      <c r="AQ124" s="135">
        <f t="shared" si="78"/>
        <v>0</v>
      </c>
      <c r="AR124" s="135">
        <f t="shared" si="78"/>
        <v>0</v>
      </c>
      <c r="AS124" s="135">
        <f t="shared" si="78"/>
        <v>0</v>
      </c>
      <c r="AT124" s="135">
        <f t="shared" si="78"/>
        <v>0</v>
      </c>
      <c r="AU124" s="135">
        <f t="shared" si="78"/>
        <v>0</v>
      </c>
      <c r="AV124" s="135">
        <f t="shared" si="78"/>
        <v>0</v>
      </c>
      <c r="AW124" s="135">
        <f t="shared" si="78"/>
        <v>0</v>
      </c>
      <c r="AX124" s="135">
        <f t="shared" si="78"/>
        <v>0</v>
      </c>
      <c r="AY124" s="135">
        <f t="shared" si="78"/>
        <v>0</v>
      </c>
      <c r="AZ124" s="135">
        <f t="shared" si="78"/>
        <v>0</v>
      </c>
      <c r="BA124" s="135">
        <f t="shared" si="78"/>
        <v>0</v>
      </c>
      <c r="BB124" s="135">
        <f t="shared" si="78"/>
        <v>0</v>
      </c>
      <c r="BC124" s="135">
        <f t="shared" si="78"/>
        <v>0</v>
      </c>
      <c r="BD124" s="135">
        <f t="shared" si="78"/>
        <v>0</v>
      </c>
      <c r="BE124" s="135">
        <f t="shared" si="78"/>
        <v>0</v>
      </c>
      <c r="BF124" s="135">
        <f t="shared" si="78"/>
        <v>0</v>
      </c>
      <c r="BG124" s="135">
        <f t="shared" si="78"/>
        <v>0</v>
      </c>
      <c r="BH124" s="135">
        <f t="shared" si="78"/>
        <v>0</v>
      </c>
      <c r="BI124" s="135">
        <f t="shared" si="78"/>
        <v>0</v>
      </c>
      <c r="BJ124" s="135">
        <f t="shared" si="78"/>
        <v>0</v>
      </c>
      <c r="BK124" s="135">
        <f t="shared" si="78"/>
        <v>0</v>
      </c>
      <c r="BL124" s="135">
        <f t="shared" si="78"/>
        <v>0</v>
      </c>
      <c r="BM124" s="135">
        <f t="shared" si="78"/>
        <v>0</v>
      </c>
      <c r="BN124" s="135">
        <f t="shared" si="78"/>
        <v>0</v>
      </c>
      <c r="BO124" s="135">
        <f t="shared" si="78"/>
        <v>0</v>
      </c>
      <c r="BP124" s="135">
        <f t="shared" ref="BP124:CF124" si="79">+BP74</f>
        <v>0</v>
      </c>
      <c r="BQ124" s="135">
        <f t="shared" si="79"/>
        <v>0</v>
      </c>
      <c r="BR124" s="135">
        <f t="shared" si="79"/>
        <v>0</v>
      </c>
      <c r="BS124" s="135">
        <f t="shared" si="79"/>
        <v>0</v>
      </c>
      <c r="BT124" s="135">
        <f t="shared" si="79"/>
        <v>0</v>
      </c>
      <c r="BU124" s="135">
        <f t="shared" si="79"/>
        <v>0</v>
      </c>
      <c r="BV124" s="135">
        <f t="shared" si="79"/>
        <v>0</v>
      </c>
      <c r="BW124" s="135">
        <f t="shared" si="79"/>
        <v>0</v>
      </c>
      <c r="BX124" s="135">
        <f t="shared" si="79"/>
        <v>0</v>
      </c>
      <c r="BY124" s="135">
        <f t="shared" si="79"/>
        <v>0</v>
      </c>
      <c r="BZ124" s="135">
        <f t="shared" si="79"/>
        <v>0</v>
      </c>
      <c r="CA124" s="135">
        <f t="shared" si="79"/>
        <v>0</v>
      </c>
      <c r="CB124" s="135">
        <f t="shared" si="79"/>
        <v>0</v>
      </c>
      <c r="CC124" s="135">
        <f t="shared" si="79"/>
        <v>0</v>
      </c>
      <c r="CD124" s="135">
        <f t="shared" si="79"/>
        <v>0</v>
      </c>
      <c r="CE124" s="135">
        <f t="shared" si="79"/>
        <v>0</v>
      </c>
      <c r="CF124" s="135">
        <f t="shared" si="79"/>
        <v>0</v>
      </c>
    </row>
    <row r="125" spans="2:84" hidden="1" x14ac:dyDescent="0.3">
      <c r="C125" s="135">
        <v>5</v>
      </c>
      <c r="D125" s="135" t="str">
        <f t="shared" ref="D125:BO125" si="80">+D80</f>
        <v>Densidad Descarga Solida, gr/l</v>
      </c>
      <c r="E125" s="135">
        <f t="shared" si="80"/>
        <v>0</v>
      </c>
      <c r="F125" s="135">
        <f t="shared" si="80"/>
        <v>0</v>
      </c>
      <c r="G125" s="135">
        <f t="shared" si="80"/>
        <v>0</v>
      </c>
      <c r="H125" s="135">
        <f t="shared" si="80"/>
        <v>0</v>
      </c>
      <c r="I125" s="135">
        <f t="shared" si="80"/>
        <v>0</v>
      </c>
      <c r="J125" s="135">
        <f t="shared" si="80"/>
        <v>0</v>
      </c>
      <c r="K125" s="135">
        <f t="shared" si="80"/>
        <v>0</v>
      </c>
      <c r="L125" s="135">
        <f t="shared" si="80"/>
        <v>0</v>
      </c>
      <c r="M125" s="135">
        <f t="shared" si="80"/>
        <v>0</v>
      </c>
      <c r="N125" s="135">
        <f t="shared" si="80"/>
        <v>0</v>
      </c>
      <c r="O125" s="135">
        <f t="shared" si="80"/>
        <v>0</v>
      </c>
      <c r="P125" s="135">
        <f t="shared" si="80"/>
        <v>0</v>
      </c>
      <c r="Q125" s="135">
        <f t="shared" si="80"/>
        <v>0</v>
      </c>
      <c r="R125" s="135">
        <f t="shared" si="80"/>
        <v>0</v>
      </c>
      <c r="S125" s="135">
        <f t="shared" si="80"/>
        <v>0</v>
      </c>
      <c r="T125" s="135">
        <f t="shared" si="80"/>
        <v>0</v>
      </c>
      <c r="U125" s="135">
        <f t="shared" si="80"/>
        <v>0</v>
      </c>
      <c r="V125" s="135">
        <f t="shared" si="80"/>
        <v>0</v>
      </c>
      <c r="W125" s="135">
        <f t="shared" si="80"/>
        <v>0</v>
      </c>
      <c r="X125" s="135">
        <f t="shared" si="80"/>
        <v>0</v>
      </c>
      <c r="Y125" s="135">
        <f t="shared" si="80"/>
        <v>0</v>
      </c>
      <c r="Z125" s="135">
        <f t="shared" si="80"/>
        <v>0</v>
      </c>
      <c r="AA125" s="135">
        <f t="shared" si="80"/>
        <v>0</v>
      </c>
      <c r="AB125" s="135">
        <f t="shared" si="80"/>
        <v>0</v>
      </c>
      <c r="AC125" s="135">
        <f t="shared" si="80"/>
        <v>0</v>
      </c>
      <c r="AD125" s="135">
        <f t="shared" si="80"/>
        <v>0</v>
      </c>
      <c r="AE125" s="135">
        <f t="shared" si="80"/>
        <v>0</v>
      </c>
      <c r="AF125" s="135">
        <f t="shared" si="80"/>
        <v>0</v>
      </c>
      <c r="AG125" s="135">
        <f t="shared" si="80"/>
        <v>0</v>
      </c>
      <c r="AH125" s="135">
        <f t="shared" si="80"/>
        <v>0</v>
      </c>
      <c r="AI125" s="135">
        <f t="shared" si="80"/>
        <v>0</v>
      </c>
      <c r="AJ125" s="135">
        <f t="shared" si="80"/>
        <v>0</v>
      </c>
      <c r="AK125" s="135">
        <f t="shared" si="80"/>
        <v>0</v>
      </c>
      <c r="AL125" s="135">
        <f t="shared" si="80"/>
        <v>0</v>
      </c>
      <c r="AM125" s="135">
        <f t="shared" si="80"/>
        <v>0</v>
      </c>
      <c r="AN125" s="135">
        <f t="shared" si="80"/>
        <v>0</v>
      </c>
      <c r="AO125" s="135">
        <f t="shared" si="80"/>
        <v>0</v>
      </c>
      <c r="AP125" s="135">
        <f t="shared" si="80"/>
        <v>0</v>
      </c>
      <c r="AQ125" s="135">
        <f t="shared" si="80"/>
        <v>0</v>
      </c>
      <c r="AR125" s="135">
        <f t="shared" si="80"/>
        <v>0</v>
      </c>
      <c r="AS125" s="135">
        <f t="shared" si="80"/>
        <v>0</v>
      </c>
      <c r="AT125" s="135">
        <f t="shared" si="80"/>
        <v>0</v>
      </c>
      <c r="AU125" s="135">
        <f t="shared" si="80"/>
        <v>0</v>
      </c>
      <c r="AV125" s="135">
        <f t="shared" si="80"/>
        <v>0</v>
      </c>
      <c r="AW125" s="135">
        <f t="shared" si="80"/>
        <v>0</v>
      </c>
      <c r="AX125" s="135">
        <f t="shared" si="80"/>
        <v>0</v>
      </c>
      <c r="AY125" s="135">
        <f t="shared" si="80"/>
        <v>0</v>
      </c>
      <c r="AZ125" s="135">
        <f t="shared" si="80"/>
        <v>0</v>
      </c>
      <c r="BA125" s="135">
        <f t="shared" si="80"/>
        <v>0</v>
      </c>
      <c r="BB125" s="135">
        <f t="shared" si="80"/>
        <v>0</v>
      </c>
      <c r="BC125" s="135">
        <f t="shared" si="80"/>
        <v>0</v>
      </c>
      <c r="BD125" s="135">
        <f t="shared" si="80"/>
        <v>0</v>
      </c>
      <c r="BE125" s="135">
        <f t="shared" si="80"/>
        <v>0</v>
      </c>
      <c r="BF125" s="135">
        <f t="shared" si="80"/>
        <v>0</v>
      </c>
      <c r="BG125" s="135">
        <f t="shared" si="80"/>
        <v>0</v>
      </c>
      <c r="BH125" s="135">
        <f t="shared" si="80"/>
        <v>0</v>
      </c>
      <c r="BI125" s="135">
        <f t="shared" si="80"/>
        <v>0</v>
      </c>
      <c r="BJ125" s="135">
        <f t="shared" si="80"/>
        <v>0</v>
      </c>
      <c r="BK125" s="135">
        <f t="shared" si="80"/>
        <v>0</v>
      </c>
      <c r="BL125" s="135">
        <f t="shared" si="80"/>
        <v>0</v>
      </c>
      <c r="BM125" s="135">
        <f t="shared" si="80"/>
        <v>0</v>
      </c>
      <c r="BN125" s="135">
        <f t="shared" si="80"/>
        <v>0</v>
      </c>
      <c r="BO125" s="135">
        <f t="shared" si="80"/>
        <v>0</v>
      </c>
      <c r="BP125" s="135">
        <f t="shared" ref="BP125:CF125" si="81">+BP80</f>
        <v>0</v>
      </c>
      <c r="BQ125" s="135">
        <f t="shared" si="81"/>
        <v>0</v>
      </c>
      <c r="BR125" s="135">
        <f t="shared" si="81"/>
        <v>0</v>
      </c>
      <c r="BS125" s="135">
        <f t="shared" si="81"/>
        <v>0</v>
      </c>
      <c r="BT125" s="135">
        <f t="shared" si="81"/>
        <v>0</v>
      </c>
      <c r="BU125" s="135">
        <f t="shared" si="81"/>
        <v>0</v>
      </c>
      <c r="BV125" s="135">
        <f t="shared" si="81"/>
        <v>0</v>
      </c>
      <c r="BW125" s="135">
        <f t="shared" si="81"/>
        <v>0</v>
      </c>
      <c r="BX125" s="135">
        <f t="shared" si="81"/>
        <v>0</v>
      </c>
      <c r="BY125" s="135">
        <f t="shared" si="81"/>
        <v>0</v>
      </c>
      <c r="BZ125" s="135">
        <f t="shared" si="81"/>
        <v>0</v>
      </c>
      <c r="CA125" s="135">
        <f t="shared" si="81"/>
        <v>0</v>
      </c>
      <c r="CB125" s="135">
        <f t="shared" si="81"/>
        <v>0</v>
      </c>
      <c r="CC125" s="135">
        <f t="shared" si="81"/>
        <v>0</v>
      </c>
      <c r="CD125" s="135">
        <f t="shared" si="81"/>
        <v>0</v>
      </c>
      <c r="CE125" s="135">
        <f t="shared" si="81"/>
        <v>0</v>
      </c>
      <c r="CF125" s="135">
        <f t="shared" si="81"/>
        <v>0</v>
      </c>
    </row>
    <row r="126" spans="2:84" hidden="1" x14ac:dyDescent="0.3">
      <c r="C126" s="135">
        <v>6</v>
      </c>
      <c r="D126" s="135" t="str">
        <f t="shared" ref="D126:BO126" si="82">+D86</f>
        <v>Densidad Descarga Solida, gr/l</v>
      </c>
      <c r="E126" s="135">
        <f t="shared" si="82"/>
        <v>0</v>
      </c>
      <c r="F126" s="135">
        <f t="shared" si="82"/>
        <v>0</v>
      </c>
      <c r="G126" s="135">
        <f t="shared" si="82"/>
        <v>0</v>
      </c>
      <c r="H126" s="135">
        <f t="shared" si="82"/>
        <v>0</v>
      </c>
      <c r="I126" s="135">
        <f t="shared" si="82"/>
        <v>0</v>
      </c>
      <c r="J126" s="135">
        <f t="shared" si="82"/>
        <v>0</v>
      </c>
      <c r="K126" s="135">
        <f t="shared" si="82"/>
        <v>0</v>
      </c>
      <c r="L126" s="135">
        <f t="shared" si="82"/>
        <v>0</v>
      </c>
      <c r="M126" s="135">
        <f t="shared" si="82"/>
        <v>0</v>
      </c>
      <c r="N126" s="135">
        <f t="shared" si="82"/>
        <v>0</v>
      </c>
      <c r="O126" s="135">
        <f t="shared" si="82"/>
        <v>0</v>
      </c>
      <c r="P126" s="135">
        <f t="shared" si="82"/>
        <v>0</v>
      </c>
      <c r="Q126" s="135">
        <f t="shared" si="82"/>
        <v>0</v>
      </c>
      <c r="R126" s="135">
        <f t="shared" si="82"/>
        <v>0</v>
      </c>
      <c r="S126" s="135">
        <f t="shared" si="82"/>
        <v>0</v>
      </c>
      <c r="T126" s="135">
        <f t="shared" si="82"/>
        <v>0</v>
      </c>
      <c r="U126" s="135">
        <f t="shared" si="82"/>
        <v>0</v>
      </c>
      <c r="V126" s="135">
        <f t="shared" si="82"/>
        <v>0</v>
      </c>
      <c r="W126" s="135">
        <f t="shared" si="82"/>
        <v>0</v>
      </c>
      <c r="X126" s="135">
        <f t="shared" si="82"/>
        <v>0</v>
      </c>
      <c r="Y126" s="135">
        <f t="shared" si="82"/>
        <v>0</v>
      </c>
      <c r="Z126" s="135">
        <f t="shared" si="82"/>
        <v>0</v>
      </c>
      <c r="AA126" s="135">
        <f t="shared" si="82"/>
        <v>0</v>
      </c>
      <c r="AB126" s="135">
        <f t="shared" si="82"/>
        <v>0</v>
      </c>
      <c r="AC126" s="135">
        <f t="shared" si="82"/>
        <v>0</v>
      </c>
      <c r="AD126" s="135">
        <f t="shared" si="82"/>
        <v>0</v>
      </c>
      <c r="AE126" s="135">
        <f t="shared" si="82"/>
        <v>0</v>
      </c>
      <c r="AF126" s="135">
        <f t="shared" si="82"/>
        <v>0</v>
      </c>
      <c r="AG126" s="135">
        <f t="shared" si="82"/>
        <v>0</v>
      </c>
      <c r="AH126" s="135">
        <f t="shared" si="82"/>
        <v>0</v>
      </c>
      <c r="AI126" s="135">
        <f t="shared" si="82"/>
        <v>0</v>
      </c>
      <c r="AJ126" s="135">
        <f t="shared" si="82"/>
        <v>0</v>
      </c>
      <c r="AK126" s="135">
        <f t="shared" si="82"/>
        <v>0</v>
      </c>
      <c r="AL126" s="135">
        <f t="shared" si="82"/>
        <v>0</v>
      </c>
      <c r="AM126" s="135">
        <f t="shared" si="82"/>
        <v>0</v>
      </c>
      <c r="AN126" s="135">
        <f t="shared" si="82"/>
        <v>0</v>
      </c>
      <c r="AO126" s="135">
        <f t="shared" si="82"/>
        <v>0</v>
      </c>
      <c r="AP126" s="135">
        <f t="shared" si="82"/>
        <v>0</v>
      </c>
      <c r="AQ126" s="135">
        <f t="shared" si="82"/>
        <v>0</v>
      </c>
      <c r="AR126" s="135">
        <f t="shared" si="82"/>
        <v>0</v>
      </c>
      <c r="AS126" s="135">
        <f t="shared" si="82"/>
        <v>0</v>
      </c>
      <c r="AT126" s="135">
        <f t="shared" si="82"/>
        <v>0</v>
      </c>
      <c r="AU126" s="135">
        <f t="shared" si="82"/>
        <v>0</v>
      </c>
      <c r="AV126" s="135">
        <f t="shared" si="82"/>
        <v>0</v>
      </c>
      <c r="AW126" s="135">
        <f t="shared" si="82"/>
        <v>0</v>
      </c>
      <c r="AX126" s="135">
        <f t="shared" si="82"/>
        <v>0</v>
      </c>
      <c r="AY126" s="135">
        <f t="shared" si="82"/>
        <v>0</v>
      </c>
      <c r="AZ126" s="135">
        <f t="shared" si="82"/>
        <v>0</v>
      </c>
      <c r="BA126" s="135">
        <f t="shared" si="82"/>
        <v>0</v>
      </c>
      <c r="BB126" s="135">
        <f t="shared" si="82"/>
        <v>0</v>
      </c>
      <c r="BC126" s="135">
        <f t="shared" si="82"/>
        <v>0</v>
      </c>
      <c r="BD126" s="135">
        <f t="shared" si="82"/>
        <v>0</v>
      </c>
      <c r="BE126" s="135">
        <f t="shared" si="82"/>
        <v>0</v>
      </c>
      <c r="BF126" s="135">
        <f t="shared" si="82"/>
        <v>0</v>
      </c>
      <c r="BG126" s="135">
        <f t="shared" si="82"/>
        <v>0</v>
      </c>
      <c r="BH126" s="135">
        <f t="shared" si="82"/>
        <v>0</v>
      </c>
      <c r="BI126" s="135">
        <f t="shared" si="82"/>
        <v>0</v>
      </c>
      <c r="BJ126" s="135">
        <f t="shared" si="82"/>
        <v>0</v>
      </c>
      <c r="BK126" s="135">
        <f t="shared" si="82"/>
        <v>0</v>
      </c>
      <c r="BL126" s="135">
        <f t="shared" si="82"/>
        <v>0</v>
      </c>
      <c r="BM126" s="135">
        <f t="shared" si="82"/>
        <v>0</v>
      </c>
      <c r="BN126" s="135">
        <f t="shared" si="82"/>
        <v>0</v>
      </c>
      <c r="BO126" s="135">
        <f t="shared" si="82"/>
        <v>0</v>
      </c>
      <c r="BP126" s="135">
        <f t="shared" ref="BP126:CF126" si="83">+BP86</f>
        <v>0</v>
      </c>
      <c r="BQ126" s="135">
        <f t="shared" si="83"/>
        <v>0</v>
      </c>
      <c r="BR126" s="135">
        <f t="shared" si="83"/>
        <v>0</v>
      </c>
      <c r="BS126" s="135">
        <f t="shared" si="83"/>
        <v>0</v>
      </c>
      <c r="BT126" s="135">
        <f t="shared" si="83"/>
        <v>0</v>
      </c>
      <c r="BU126" s="135">
        <f t="shared" si="83"/>
        <v>0</v>
      </c>
      <c r="BV126" s="135">
        <f t="shared" si="83"/>
        <v>0</v>
      </c>
      <c r="BW126" s="135">
        <f t="shared" si="83"/>
        <v>0</v>
      </c>
      <c r="BX126" s="135">
        <f t="shared" si="83"/>
        <v>0</v>
      </c>
      <c r="BY126" s="135">
        <f t="shared" si="83"/>
        <v>0</v>
      </c>
      <c r="BZ126" s="135">
        <f t="shared" si="83"/>
        <v>0</v>
      </c>
      <c r="CA126" s="135">
        <f t="shared" si="83"/>
        <v>0</v>
      </c>
      <c r="CB126" s="135">
        <f t="shared" si="83"/>
        <v>0</v>
      </c>
      <c r="CC126" s="135">
        <f t="shared" si="83"/>
        <v>0</v>
      </c>
      <c r="CD126" s="135">
        <f t="shared" si="83"/>
        <v>0</v>
      </c>
      <c r="CE126" s="135">
        <f t="shared" si="83"/>
        <v>0</v>
      </c>
      <c r="CF126" s="135">
        <f t="shared" si="83"/>
        <v>0</v>
      </c>
    </row>
    <row r="127" spans="2:84" hidden="1" x14ac:dyDescent="0.3">
      <c r="C127" s="135">
        <v>7</v>
      </c>
      <c r="D127" s="135" t="str">
        <f t="shared" ref="D127:BO127" si="84">+D92</f>
        <v>Densidad Descarga Solida, gr/l</v>
      </c>
      <c r="E127" s="135">
        <f t="shared" si="84"/>
        <v>0</v>
      </c>
      <c r="F127" s="135">
        <f t="shared" si="84"/>
        <v>0</v>
      </c>
      <c r="G127" s="135">
        <f t="shared" si="84"/>
        <v>0</v>
      </c>
      <c r="H127" s="135">
        <f t="shared" si="84"/>
        <v>0</v>
      </c>
      <c r="I127" s="135">
        <f t="shared" si="84"/>
        <v>0</v>
      </c>
      <c r="J127" s="135">
        <f t="shared" si="84"/>
        <v>0</v>
      </c>
      <c r="K127" s="135">
        <f t="shared" si="84"/>
        <v>0</v>
      </c>
      <c r="L127" s="135">
        <f t="shared" si="84"/>
        <v>0</v>
      </c>
      <c r="M127" s="135">
        <f t="shared" si="84"/>
        <v>0</v>
      </c>
      <c r="N127" s="135">
        <f t="shared" si="84"/>
        <v>0</v>
      </c>
      <c r="O127" s="135">
        <f t="shared" si="84"/>
        <v>0</v>
      </c>
      <c r="P127" s="135">
        <f t="shared" si="84"/>
        <v>0</v>
      </c>
      <c r="Q127" s="135">
        <f t="shared" si="84"/>
        <v>0</v>
      </c>
      <c r="R127" s="135">
        <f t="shared" si="84"/>
        <v>0</v>
      </c>
      <c r="S127" s="135">
        <f t="shared" si="84"/>
        <v>0</v>
      </c>
      <c r="T127" s="135">
        <f t="shared" si="84"/>
        <v>0</v>
      </c>
      <c r="U127" s="135">
        <f t="shared" si="84"/>
        <v>0</v>
      </c>
      <c r="V127" s="135">
        <f t="shared" si="84"/>
        <v>0</v>
      </c>
      <c r="W127" s="135">
        <f t="shared" si="84"/>
        <v>0</v>
      </c>
      <c r="X127" s="135">
        <f t="shared" si="84"/>
        <v>0</v>
      </c>
      <c r="Y127" s="135">
        <f t="shared" si="84"/>
        <v>0</v>
      </c>
      <c r="Z127" s="135">
        <f t="shared" si="84"/>
        <v>0</v>
      </c>
      <c r="AA127" s="135">
        <f t="shared" si="84"/>
        <v>0</v>
      </c>
      <c r="AB127" s="135">
        <f t="shared" si="84"/>
        <v>0</v>
      </c>
      <c r="AC127" s="135">
        <f t="shared" si="84"/>
        <v>0</v>
      </c>
      <c r="AD127" s="135">
        <f t="shared" si="84"/>
        <v>0</v>
      </c>
      <c r="AE127" s="135">
        <f t="shared" si="84"/>
        <v>0</v>
      </c>
      <c r="AF127" s="135">
        <f t="shared" si="84"/>
        <v>0</v>
      </c>
      <c r="AG127" s="135">
        <f t="shared" si="84"/>
        <v>0</v>
      </c>
      <c r="AH127" s="135">
        <f t="shared" si="84"/>
        <v>0</v>
      </c>
      <c r="AI127" s="135">
        <f t="shared" si="84"/>
        <v>0</v>
      </c>
      <c r="AJ127" s="135">
        <f t="shared" si="84"/>
        <v>0</v>
      </c>
      <c r="AK127" s="135">
        <f t="shared" si="84"/>
        <v>0</v>
      </c>
      <c r="AL127" s="135">
        <f t="shared" si="84"/>
        <v>0</v>
      </c>
      <c r="AM127" s="135">
        <f t="shared" si="84"/>
        <v>0</v>
      </c>
      <c r="AN127" s="135">
        <f t="shared" si="84"/>
        <v>0</v>
      </c>
      <c r="AO127" s="135">
        <f t="shared" si="84"/>
        <v>0</v>
      </c>
      <c r="AP127" s="135">
        <f t="shared" si="84"/>
        <v>0</v>
      </c>
      <c r="AQ127" s="135">
        <f t="shared" si="84"/>
        <v>0</v>
      </c>
      <c r="AR127" s="135">
        <f t="shared" si="84"/>
        <v>0</v>
      </c>
      <c r="AS127" s="135">
        <f t="shared" si="84"/>
        <v>0</v>
      </c>
      <c r="AT127" s="135">
        <f t="shared" si="84"/>
        <v>0</v>
      </c>
      <c r="AU127" s="135">
        <f t="shared" si="84"/>
        <v>0</v>
      </c>
      <c r="AV127" s="135">
        <f t="shared" si="84"/>
        <v>0</v>
      </c>
      <c r="AW127" s="135">
        <f t="shared" si="84"/>
        <v>0</v>
      </c>
      <c r="AX127" s="135">
        <f t="shared" si="84"/>
        <v>0</v>
      </c>
      <c r="AY127" s="135">
        <f t="shared" si="84"/>
        <v>0</v>
      </c>
      <c r="AZ127" s="135">
        <f t="shared" si="84"/>
        <v>0</v>
      </c>
      <c r="BA127" s="135">
        <f t="shared" si="84"/>
        <v>0</v>
      </c>
      <c r="BB127" s="135">
        <f t="shared" si="84"/>
        <v>0</v>
      </c>
      <c r="BC127" s="135">
        <f t="shared" si="84"/>
        <v>0</v>
      </c>
      <c r="BD127" s="135">
        <f t="shared" si="84"/>
        <v>0</v>
      </c>
      <c r="BE127" s="135">
        <f t="shared" si="84"/>
        <v>0</v>
      </c>
      <c r="BF127" s="135">
        <f t="shared" si="84"/>
        <v>0</v>
      </c>
      <c r="BG127" s="135">
        <f t="shared" si="84"/>
        <v>0</v>
      </c>
      <c r="BH127" s="135">
        <f t="shared" si="84"/>
        <v>0</v>
      </c>
      <c r="BI127" s="135">
        <f t="shared" si="84"/>
        <v>0</v>
      </c>
      <c r="BJ127" s="135">
        <f t="shared" si="84"/>
        <v>0</v>
      </c>
      <c r="BK127" s="135">
        <f t="shared" si="84"/>
        <v>0</v>
      </c>
      <c r="BL127" s="135">
        <f t="shared" si="84"/>
        <v>0</v>
      </c>
      <c r="BM127" s="135">
        <f t="shared" si="84"/>
        <v>0</v>
      </c>
      <c r="BN127" s="135">
        <f t="shared" si="84"/>
        <v>0</v>
      </c>
      <c r="BO127" s="135">
        <f t="shared" si="84"/>
        <v>0</v>
      </c>
      <c r="BP127" s="135">
        <f t="shared" ref="BP127:CF127" si="85">+BP92</f>
        <v>0</v>
      </c>
      <c r="BQ127" s="135">
        <f t="shared" si="85"/>
        <v>0</v>
      </c>
      <c r="BR127" s="135">
        <f t="shared" si="85"/>
        <v>0</v>
      </c>
      <c r="BS127" s="135">
        <f t="shared" si="85"/>
        <v>0</v>
      </c>
      <c r="BT127" s="135">
        <f t="shared" si="85"/>
        <v>0</v>
      </c>
      <c r="BU127" s="135">
        <f t="shared" si="85"/>
        <v>0</v>
      </c>
      <c r="BV127" s="135">
        <f t="shared" si="85"/>
        <v>0</v>
      </c>
      <c r="BW127" s="135">
        <f t="shared" si="85"/>
        <v>0</v>
      </c>
      <c r="BX127" s="135">
        <f t="shared" si="85"/>
        <v>0</v>
      </c>
      <c r="BY127" s="135">
        <f t="shared" si="85"/>
        <v>0</v>
      </c>
      <c r="BZ127" s="135">
        <f t="shared" si="85"/>
        <v>0</v>
      </c>
      <c r="CA127" s="135">
        <f t="shared" si="85"/>
        <v>0</v>
      </c>
      <c r="CB127" s="135">
        <f t="shared" si="85"/>
        <v>0</v>
      </c>
      <c r="CC127" s="135">
        <f t="shared" si="85"/>
        <v>0</v>
      </c>
      <c r="CD127" s="135">
        <f t="shared" si="85"/>
        <v>0</v>
      </c>
      <c r="CE127" s="135">
        <f t="shared" si="85"/>
        <v>0</v>
      </c>
      <c r="CF127" s="135">
        <f t="shared" si="85"/>
        <v>0</v>
      </c>
    </row>
    <row r="128" spans="2:84" hidden="1" x14ac:dyDescent="0.3">
      <c r="C128" s="135">
        <v>8</v>
      </c>
      <c r="D128" s="135" t="str">
        <f t="shared" ref="D128:BO128" si="86">+D98</f>
        <v>Densidad Descarga Solida, gr/l</v>
      </c>
      <c r="E128" s="135">
        <f t="shared" si="86"/>
        <v>0</v>
      </c>
      <c r="F128" s="135">
        <f t="shared" si="86"/>
        <v>0</v>
      </c>
      <c r="G128" s="135">
        <f t="shared" si="86"/>
        <v>0</v>
      </c>
      <c r="H128" s="135">
        <f t="shared" si="86"/>
        <v>0</v>
      </c>
      <c r="I128" s="135">
        <f t="shared" si="86"/>
        <v>0</v>
      </c>
      <c r="J128" s="135">
        <f t="shared" si="86"/>
        <v>0</v>
      </c>
      <c r="K128" s="135">
        <f t="shared" si="86"/>
        <v>0</v>
      </c>
      <c r="L128" s="135">
        <f t="shared" si="86"/>
        <v>0</v>
      </c>
      <c r="M128" s="135">
        <f t="shared" si="86"/>
        <v>0</v>
      </c>
      <c r="N128" s="135">
        <f t="shared" si="86"/>
        <v>0</v>
      </c>
      <c r="O128" s="135">
        <f t="shared" si="86"/>
        <v>0</v>
      </c>
      <c r="P128" s="135">
        <f t="shared" si="86"/>
        <v>0</v>
      </c>
      <c r="Q128" s="135">
        <f t="shared" si="86"/>
        <v>0</v>
      </c>
      <c r="R128" s="135">
        <f t="shared" si="86"/>
        <v>0</v>
      </c>
      <c r="S128" s="135">
        <f t="shared" si="86"/>
        <v>0</v>
      </c>
      <c r="T128" s="135">
        <f t="shared" si="86"/>
        <v>0</v>
      </c>
      <c r="U128" s="135">
        <f t="shared" si="86"/>
        <v>0</v>
      </c>
      <c r="V128" s="135">
        <f t="shared" si="86"/>
        <v>0</v>
      </c>
      <c r="W128" s="135">
        <f t="shared" si="86"/>
        <v>0</v>
      </c>
      <c r="X128" s="135">
        <f t="shared" si="86"/>
        <v>0</v>
      </c>
      <c r="Y128" s="135">
        <f t="shared" si="86"/>
        <v>0</v>
      </c>
      <c r="Z128" s="135">
        <f t="shared" si="86"/>
        <v>0</v>
      </c>
      <c r="AA128" s="135">
        <f t="shared" si="86"/>
        <v>0</v>
      </c>
      <c r="AB128" s="135">
        <f t="shared" si="86"/>
        <v>0</v>
      </c>
      <c r="AC128" s="135">
        <f t="shared" si="86"/>
        <v>0</v>
      </c>
      <c r="AD128" s="135">
        <f t="shared" si="86"/>
        <v>0</v>
      </c>
      <c r="AE128" s="135">
        <f t="shared" si="86"/>
        <v>0</v>
      </c>
      <c r="AF128" s="135">
        <f t="shared" si="86"/>
        <v>0</v>
      </c>
      <c r="AG128" s="135">
        <f t="shared" si="86"/>
        <v>0</v>
      </c>
      <c r="AH128" s="135">
        <f t="shared" si="86"/>
        <v>0</v>
      </c>
      <c r="AI128" s="135">
        <f t="shared" si="86"/>
        <v>0</v>
      </c>
      <c r="AJ128" s="135">
        <f t="shared" si="86"/>
        <v>0</v>
      </c>
      <c r="AK128" s="135">
        <f t="shared" si="86"/>
        <v>0</v>
      </c>
      <c r="AL128" s="135">
        <f t="shared" si="86"/>
        <v>0</v>
      </c>
      <c r="AM128" s="135">
        <f t="shared" si="86"/>
        <v>0</v>
      </c>
      <c r="AN128" s="135">
        <f t="shared" si="86"/>
        <v>0</v>
      </c>
      <c r="AO128" s="135">
        <f t="shared" si="86"/>
        <v>0</v>
      </c>
      <c r="AP128" s="135">
        <f t="shared" si="86"/>
        <v>0</v>
      </c>
      <c r="AQ128" s="135">
        <f t="shared" si="86"/>
        <v>0</v>
      </c>
      <c r="AR128" s="135">
        <f t="shared" si="86"/>
        <v>0</v>
      </c>
      <c r="AS128" s="135">
        <f t="shared" si="86"/>
        <v>0</v>
      </c>
      <c r="AT128" s="135">
        <f t="shared" si="86"/>
        <v>0</v>
      </c>
      <c r="AU128" s="135">
        <f t="shared" si="86"/>
        <v>0</v>
      </c>
      <c r="AV128" s="135">
        <f t="shared" si="86"/>
        <v>0</v>
      </c>
      <c r="AW128" s="135">
        <f t="shared" si="86"/>
        <v>0</v>
      </c>
      <c r="AX128" s="135">
        <f t="shared" si="86"/>
        <v>0</v>
      </c>
      <c r="AY128" s="135">
        <f t="shared" si="86"/>
        <v>0</v>
      </c>
      <c r="AZ128" s="135">
        <f t="shared" si="86"/>
        <v>0</v>
      </c>
      <c r="BA128" s="135">
        <f t="shared" si="86"/>
        <v>0</v>
      </c>
      <c r="BB128" s="135">
        <f t="shared" si="86"/>
        <v>0</v>
      </c>
      <c r="BC128" s="135">
        <f t="shared" si="86"/>
        <v>0</v>
      </c>
      <c r="BD128" s="135">
        <f t="shared" si="86"/>
        <v>0</v>
      </c>
      <c r="BE128" s="135">
        <f t="shared" si="86"/>
        <v>0</v>
      </c>
      <c r="BF128" s="135">
        <f t="shared" si="86"/>
        <v>0</v>
      </c>
      <c r="BG128" s="135">
        <f t="shared" si="86"/>
        <v>0</v>
      </c>
      <c r="BH128" s="135">
        <f t="shared" si="86"/>
        <v>0</v>
      </c>
      <c r="BI128" s="135">
        <f t="shared" si="86"/>
        <v>0</v>
      </c>
      <c r="BJ128" s="135">
        <f t="shared" si="86"/>
        <v>0</v>
      </c>
      <c r="BK128" s="135">
        <f t="shared" si="86"/>
        <v>0</v>
      </c>
      <c r="BL128" s="135">
        <f t="shared" si="86"/>
        <v>0</v>
      </c>
      <c r="BM128" s="135">
        <f t="shared" si="86"/>
        <v>0</v>
      </c>
      <c r="BN128" s="135">
        <f t="shared" si="86"/>
        <v>0</v>
      </c>
      <c r="BO128" s="135">
        <f t="shared" si="86"/>
        <v>0</v>
      </c>
      <c r="BP128" s="135">
        <f t="shared" ref="BP128:CF128" si="87">+BP98</f>
        <v>0</v>
      </c>
      <c r="BQ128" s="135">
        <f t="shared" si="87"/>
        <v>0</v>
      </c>
      <c r="BR128" s="135">
        <f t="shared" si="87"/>
        <v>0</v>
      </c>
      <c r="BS128" s="135">
        <f t="shared" si="87"/>
        <v>0</v>
      </c>
      <c r="BT128" s="135">
        <f t="shared" si="87"/>
        <v>0</v>
      </c>
      <c r="BU128" s="135">
        <f t="shared" si="87"/>
        <v>0</v>
      </c>
      <c r="BV128" s="135">
        <f t="shared" si="87"/>
        <v>0</v>
      </c>
      <c r="BW128" s="135">
        <f t="shared" si="87"/>
        <v>0</v>
      </c>
      <c r="BX128" s="135">
        <f t="shared" si="87"/>
        <v>0</v>
      </c>
      <c r="BY128" s="135">
        <f t="shared" si="87"/>
        <v>0</v>
      </c>
      <c r="BZ128" s="135">
        <f t="shared" si="87"/>
        <v>0</v>
      </c>
      <c r="CA128" s="135">
        <f t="shared" si="87"/>
        <v>0</v>
      </c>
      <c r="CB128" s="135">
        <f t="shared" si="87"/>
        <v>0</v>
      </c>
      <c r="CC128" s="135">
        <f t="shared" si="87"/>
        <v>0</v>
      </c>
      <c r="CD128" s="135">
        <f t="shared" si="87"/>
        <v>0</v>
      </c>
      <c r="CE128" s="135">
        <f t="shared" si="87"/>
        <v>0</v>
      </c>
      <c r="CF128" s="135">
        <f t="shared" si="87"/>
        <v>0</v>
      </c>
    </row>
    <row r="129" spans="3:84" hidden="1" x14ac:dyDescent="0.3">
      <c r="C129" s="135">
        <v>9</v>
      </c>
      <c r="D129" s="135" t="str">
        <f t="shared" ref="D129:BO129" si="88">+D104</f>
        <v>Densidad Descarga Solida, gr/l</v>
      </c>
      <c r="E129" s="135">
        <f t="shared" si="88"/>
        <v>0</v>
      </c>
      <c r="F129" s="135">
        <f t="shared" si="88"/>
        <v>0</v>
      </c>
      <c r="G129" s="135">
        <f t="shared" si="88"/>
        <v>0</v>
      </c>
      <c r="H129" s="135">
        <f t="shared" si="88"/>
        <v>0</v>
      </c>
      <c r="I129" s="135">
        <f t="shared" si="88"/>
        <v>0</v>
      </c>
      <c r="J129" s="135">
        <f t="shared" si="88"/>
        <v>0</v>
      </c>
      <c r="K129" s="135">
        <f t="shared" si="88"/>
        <v>0</v>
      </c>
      <c r="L129" s="135">
        <f t="shared" si="88"/>
        <v>0</v>
      </c>
      <c r="M129" s="135">
        <f t="shared" si="88"/>
        <v>0</v>
      </c>
      <c r="N129" s="135">
        <f t="shared" si="88"/>
        <v>0</v>
      </c>
      <c r="O129" s="135">
        <f t="shared" si="88"/>
        <v>0</v>
      </c>
      <c r="P129" s="135">
        <f t="shared" si="88"/>
        <v>0</v>
      </c>
      <c r="Q129" s="135">
        <f t="shared" si="88"/>
        <v>0</v>
      </c>
      <c r="R129" s="135">
        <f t="shared" si="88"/>
        <v>0</v>
      </c>
      <c r="S129" s="135">
        <f t="shared" si="88"/>
        <v>0</v>
      </c>
      <c r="T129" s="135">
        <f t="shared" si="88"/>
        <v>0</v>
      </c>
      <c r="U129" s="135">
        <f t="shared" si="88"/>
        <v>0</v>
      </c>
      <c r="V129" s="135">
        <f t="shared" si="88"/>
        <v>0</v>
      </c>
      <c r="W129" s="135">
        <f t="shared" si="88"/>
        <v>0</v>
      </c>
      <c r="X129" s="135">
        <f t="shared" si="88"/>
        <v>0</v>
      </c>
      <c r="Y129" s="135">
        <f t="shared" si="88"/>
        <v>0</v>
      </c>
      <c r="Z129" s="135">
        <f t="shared" si="88"/>
        <v>0</v>
      </c>
      <c r="AA129" s="135">
        <f t="shared" si="88"/>
        <v>0</v>
      </c>
      <c r="AB129" s="135">
        <f t="shared" si="88"/>
        <v>0</v>
      </c>
      <c r="AC129" s="135">
        <f t="shared" si="88"/>
        <v>0</v>
      </c>
      <c r="AD129" s="135">
        <f t="shared" si="88"/>
        <v>0</v>
      </c>
      <c r="AE129" s="135">
        <f t="shared" si="88"/>
        <v>0</v>
      </c>
      <c r="AF129" s="135">
        <f t="shared" si="88"/>
        <v>0</v>
      </c>
      <c r="AG129" s="135">
        <f t="shared" si="88"/>
        <v>0</v>
      </c>
      <c r="AH129" s="135">
        <f t="shared" si="88"/>
        <v>0</v>
      </c>
      <c r="AI129" s="135">
        <f t="shared" si="88"/>
        <v>0</v>
      </c>
      <c r="AJ129" s="135">
        <f t="shared" si="88"/>
        <v>0</v>
      </c>
      <c r="AK129" s="135">
        <f t="shared" si="88"/>
        <v>0</v>
      </c>
      <c r="AL129" s="135">
        <f t="shared" si="88"/>
        <v>0</v>
      </c>
      <c r="AM129" s="135">
        <f t="shared" si="88"/>
        <v>0</v>
      </c>
      <c r="AN129" s="135">
        <f t="shared" si="88"/>
        <v>0</v>
      </c>
      <c r="AO129" s="135">
        <f t="shared" si="88"/>
        <v>0</v>
      </c>
      <c r="AP129" s="135">
        <f t="shared" si="88"/>
        <v>0</v>
      </c>
      <c r="AQ129" s="135">
        <f t="shared" si="88"/>
        <v>0</v>
      </c>
      <c r="AR129" s="135">
        <f t="shared" si="88"/>
        <v>0</v>
      </c>
      <c r="AS129" s="135">
        <f t="shared" si="88"/>
        <v>0</v>
      </c>
      <c r="AT129" s="135">
        <f t="shared" si="88"/>
        <v>0</v>
      </c>
      <c r="AU129" s="135">
        <f t="shared" si="88"/>
        <v>0</v>
      </c>
      <c r="AV129" s="135">
        <f t="shared" si="88"/>
        <v>0</v>
      </c>
      <c r="AW129" s="135">
        <f t="shared" si="88"/>
        <v>0</v>
      </c>
      <c r="AX129" s="135">
        <f t="shared" si="88"/>
        <v>0</v>
      </c>
      <c r="AY129" s="135">
        <f t="shared" si="88"/>
        <v>0</v>
      </c>
      <c r="AZ129" s="135">
        <f t="shared" si="88"/>
        <v>0</v>
      </c>
      <c r="BA129" s="135">
        <f t="shared" si="88"/>
        <v>0</v>
      </c>
      <c r="BB129" s="135">
        <f t="shared" si="88"/>
        <v>0</v>
      </c>
      <c r="BC129" s="135">
        <f t="shared" si="88"/>
        <v>0</v>
      </c>
      <c r="BD129" s="135">
        <f t="shared" si="88"/>
        <v>0</v>
      </c>
      <c r="BE129" s="135">
        <f t="shared" si="88"/>
        <v>0</v>
      </c>
      <c r="BF129" s="135">
        <f t="shared" si="88"/>
        <v>0</v>
      </c>
      <c r="BG129" s="135">
        <f t="shared" si="88"/>
        <v>0</v>
      </c>
      <c r="BH129" s="135">
        <f t="shared" si="88"/>
        <v>0</v>
      </c>
      <c r="BI129" s="135">
        <f t="shared" si="88"/>
        <v>0</v>
      </c>
      <c r="BJ129" s="135">
        <f t="shared" si="88"/>
        <v>0</v>
      </c>
      <c r="BK129" s="135">
        <f t="shared" si="88"/>
        <v>0</v>
      </c>
      <c r="BL129" s="135">
        <f t="shared" si="88"/>
        <v>0</v>
      </c>
      <c r="BM129" s="135">
        <f t="shared" si="88"/>
        <v>0</v>
      </c>
      <c r="BN129" s="135">
        <f t="shared" si="88"/>
        <v>0</v>
      </c>
      <c r="BO129" s="135">
        <f t="shared" si="88"/>
        <v>0</v>
      </c>
      <c r="BP129" s="135">
        <f t="shared" ref="BP129:CF129" si="89">+BP104</f>
        <v>0</v>
      </c>
      <c r="BQ129" s="135">
        <f t="shared" si="89"/>
        <v>0</v>
      </c>
      <c r="BR129" s="135">
        <f t="shared" si="89"/>
        <v>0</v>
      </c>
      <c r="BS129" s="135">
        <f t="shared" si="89"/>
        <v>0</v>
      </c>
      <c r="BT129" s="135">
        <f t="shared" si="89"/>
        <v>0</v>
      </c>
      <c r="BU129" s="135">
        <f t="shared" si="89"/>
        <v>0</v>
      </c>
      <c r="BV129" s="135">
        <f t="shared" si="89"/>
        <v>0</v>
      </c>
      <c r="BW129" s="135">
        <f t="shared" si="89"/>
        <v>0</v>
      </c>
      <c r="BX129" s="135">
        <f t="shared" si="89"/>
        <v>0</v>
      </c>
      <c r="BY129" s="135">
        <f t="shared" si="89"/>
        <v>0</v>
      </c>
      <c r="BZ129" s="135">
        <f t="shared" si="89"/>
        <v>0</v>
      </c>
      <c r="CA129" s="135">
        <f t="shared" si="89"/>
        <v>0</v>
      </c>
      <c r="CB129" s="135">
        <f t="shared" si="89"/>
        <v>0</v>
      </c>
      <c r="CC129" s="135">
        <f t="shared" si="89"/>
        <v>0</v>
      </c>
      <c r="CD129" s="135">
        <f t="shared" si="89"/>
        <v>0</v>
      </c>
      <c r="CE129" s="135">
        <f t="shared" si="89"/>
        <v>0</v>
      </c>
      <c r="CF129" s="135">
        <f t="shared" si="89"/>
        <v>0</v>
      </c>
    </row>
    <row r="130" spans="3:84" hidden="1" x14ac:dyDescent="0.3">
      <c r="C130" s="135">
        <v>10</v>
      </c>
      <c r="D130" s="135" t="str">
        <f t="shared" ref="D130:BO130" si="90">+D110</f>
        <v>Densidad Descarga Solida, gr/l</v>
      </c>
      <c r="E130" s="135">
        <f t="shared" si="90"/>
        <v>0</v>
      </c>
      <c r="F130" s="135">
        <f t="shared" si="90"/>
        <v>0</v>
      </c>
      <c r="G130" s="135">
        <f t="shared" si="90"/>
        <v>0</v>
      </c>
      <c r="H130" s="135">
        <f t="shared" si="90"/>
        <v>0</v>
      </c>
      <c r="I130" s="135">
        <f t="shared" si="90"/>
        <v>0</v>
      </c>
      <c r="J130" s="135">
        <f t="shared" si="90"/>
        <v>0</v>
      </c>
      <c r="K130" s="135">
        <f t="shared" si="90"/>
        <v>0</v>
      </c>
      <c r="L130" s="135">
        <f t="shared" si="90"/>
        <v>0</v>
      </c>
      <c r="M130" s="135">
        <f t="shared" si="90"/>
        <v>0</v>
      </c>
      <c r="N130" s="135">
        <f t="shared" si="90"/>
        <v>0</v>
      </c>
      <c r="O130" s="135">
        <f t="shared" si="90"/>
        <v>0</v>
      </c>
      <c r="P130" s="135">
        <f t="shared" si="90"/>
        <v>0</v>
      </c>
      <c r="Q130" s="135">
        <f t="shared" si="90"/>
        <v>0</v>
      </c>
      <c r="R130" s="135">
        <f t="shared" si="90"/>
        <v>0</v>
      </c>
      <c r="S130" s="135">
        <f t="shared" si="90"/>
        <v>0</v>
      </c>
      <c r="T130" s="135">
        <f t="shared" si="90"/>
        <v>0</v>
      </c>
      <c r="U130" s="135">
        <f t="shared" si="90"/>
        <v>0</v>
      </c>
      <c r="V130" s="135">
        <f t="shared" si="90"/>
        <v>0</v>
      </c>
      <c r="W130" s="135">
        <f t="shared" si="90"/>
        <v>0</v>
      </c>
      <c r="X130" s="135">
        <f t="shared" si="90"/>
        <v>0</v>
      </c>
      <c r="Y130" s="135">
        <f t="shared" si="90"/>
        <v>0</v>
      </c>
      <c r="Z130" s="135">
        <f t="shared" si="90"/>
        <v>0</v>
      </c>
      <c r="AA130" s="135">
        <f t="shared" si="90"/>
        <v>0</v>
      </c>
      <c r="AB130" s="135">
        <f t="shared" si="90"/>
        <v>0</v>
      </c>
      <c r="AC130" s="135">
        <f t="shared" si="90"/>
        <v>0</v>
      </c>
      <c r="AD130" s="135">
        <f t="shared" si="90"/>
        <v>0</v>
      </c>
      <c r="AE130" s="135">
        <f t="shared" si="90"/>
        <v>0</v>
      </c>
      <c r="AF130" s="135">
        <f t="shared" si="90"/>
        <v>0</v>
      </c>
      <c r="AG130" s="135">
        <f t="shared" si="90"/>
        <v>0</v>
      </c>
      <c r="AH130" s="135">
        <f t="shared" si="90"/>
        <v>0</v>
      </c>
      <c r="AI130" s="135">
        <f t="shared" si="90"/>
        <v>0</v>
      </c>
      <c r="AJ130" s="135">
        <f t="shared" si="90"/>
        <v>0</v>
      </c>
      <c r="AK130" s="135">
        <f t="shared" si="90"/>
        <v>0</v>
      </c>
      <c r="AL130" s="135">
        <f t="shared" si="90"/>
        <v>0</v>
      </c>
      <c r="AM130" s="135">
        <f t="shared" si="90"/>
        <v>0</v>
      </c>
      <c r="AN130" s="135">
        <f t="shared" si="90"/>
        <v>0</v>
      </c>
      <c r="AO130" s="135">
        <f t="shared" si="90"/>
        <v>0</v>
      </c>
      <c r="AP130" s="135">
        <f t="shared" si="90"/>
        <v>0</v>
      </c>
      <c r="AQ130" s="135">
        <f t="shared" si="90"/>
        <v>0</v>
      </c>
      <c r="AR130" s="135">
        <f t="shared" si="90"/>
        <v>0</v>
      </c>
      <c r="AS130" s="135">
        <f t="shared" si="90"/>
        <v>0</v>
      </c>
      <c r="AT130" s="135">
        <f t="shared" si="90"/>
        <v>0</v>
      </c>
      <c r="AU130" s="135">
        <f t="shared" si="90"/>
        <v>0</v>
      </c>
      <c r="AV130" s="135">
        <f t="shared" si="90"/>
        <v>0</v>
      </c>
      <c r="AW130" s="135">
        <f t="shared" si="90"/>
        <v>0</v>
      </c>
      <c r="AX130" s="135">
        <f t="shared" si="90"/>
        <v>0</v>
      </c>
      <c r="AY130" s="135">
        <f t="shared" si="90"/>
        <v>0</v>
      </c>
      <c r="AZ130" s="135">
        <f t="shared" si="90"/>
        <v>0</v>
      </c>
      <c r="BA130" s="135">
        <f t="shared" si="90"/>
        <v>0</v>
      </c>
      <c r="BB130" s="135">
        <f t="shared" si="90"/>
        <v>0</v>
      </c>
      <c r="BC130" s="135">
        <f t="shared" si="90"/>
        <v>0</v>
      </c>
      <c r="BD130" s="135">
        <f t="shared" si="90"/>
        <v>0</v>
      </c>
      <c r="BE130" s="135">
        <f t="shared" si="90"/>
        <v>0</v>
      </c>
      <c r="BF130" s="135">
        <f t="shared" si="90"/>
        <v>0</v>
      </c>
      <c r="BG130" s="135">
        <f t="shared" si="90"/>
        <v>0</v>
      </c>
      <c r="BH130" s="135">
        <f t="shared" si="90"/>
        <v>0</v>
      </c>
      <c r="BI130" s="135">
        <f t="shared" si="90"/>
        <v>0</v>
      </c>
      <c r="BJ130" s="135">
        <f t="shared" si="90"/>
        <v>0</v>
      </c>
      <c r="BK130" s="135">
        <f t="shared" si="90"/>
        <v>0</v>
      </c>
      <c r="BL130" s="135">
        <f t="shared" si="90"/>
        <v>0</v>
      </c>
      <c r="BM130" s="135">
        <f t="shared" si="90"/>
        <v>0</v>
      </c>
      <c r="BN130" s="135">
        <f t="shared" si="90"/>
        <v>0</v>
      </c>
      <c r="BO130" s="135">
        <f t="shared" si="90"/>
        <v>0</v>
      </c>
      <c r="BP130" s="135">
        <f t="shared" ref="BP130:CF130" si="91">+BP110</f>
        <v>0</v>
      </c>
      <c r="BQ130" s="135">
        <f t="shared" si="91"/>
        <v>0</v>
      </c>
      <c r="BR130" s="135">
        <f t="shared" si="91"/>
        <v>0</v>
      </c>
      <c r="BS130" s="135">
        <f t="shared" si="91"/>
        <v>0</v>
      </c>
      <c r="BT130" s="135">
        <f t="shared" si="91"/>
        <v>0</v>
      </c>
      <c r="BU130" s="135">
        <f t="shared" si="91"/>
        <v>0</v>
      </c>
      <c r="BV130" s="135">
        <f t="shared" si="91"/>
        <v>0</v>
      </c>
      <c r="BW130" s="135">
        <f t="shared" si="91"/>
        <v>0</v>
      </c>
      <c r="BX130" s="135">
        <f t="shared" si="91"/>
        <v>0</v>
      </c>
      <c r="BY130" s="135">
        <f t="shared" si="91"/>
        <v>0</v>
      </c>
      <c r="BZ130" s="135">
        <f t="shared" si="91"/>
        <v>0</v>
      </c>
      <c r="CA130" s="135">
        <f t="shared" si="91"/>
        <v>0</v>
      </c>
      <c r="CB130" s="135">
        <f t="shared" si="91"/>
        <v>0</v>
      </c>
      <c r="CC130" s="135">
        <f t="shared" si="91"/>
        <v>0</v>
      </c>
      <c r="CD130" s="135">
        <f t="shared" si="91"/>
        <v>0</v>
      </c>
      <c r="CE130" s="135">
        <f t="shared" si="91"/>
        <v>0</v>
      </c>
      <c r="CF130" s="135">
        <f t="shared" si="91"/>
        <v>0</v>
      </c>
    </row>
    <row r="131" spans="3:84" hidden="1" x14ac:dyDescent="0.3">
      <c r="C131" s="135"/>
      <c r="D131" s="506" t="s">
        <v>269</v>
      </c>
      <c r="E131" s="507">
        <f>+IFERROR(SUMPRODUCT(E121:E130,E173:E182)/E183,0)</f>
        <v>0</v>
      </c>
      <c r="F131" s="507">
        <f t="shared" ref="F131:BQ131" si="92">+IFERROR(SUMPRODUCT(F121:F130,F173:F182)/F183,0)</f>
        <v>0</v>
      </c>
      <c r="G131" s="507">
        <f t="shared" si="92"/>
        <v>0</v>
      </c>
      <c r="H131" s="507">
        <f t="shared" si="92"/>
        <v>0</v>
      </c>
      <c r="I131" s="507">
        <f t="shared" si="92"/>
        <v>0</v>
      </c>
      <c r="J131" s="507">
        <f t="shared" si="92"/>
        <v>1960</v>
      </c>
      <c r="K131" s="507">
        <f t="shared" si="92"/>
        <v>1900.0000000000002</v>
      </c>
      <c r="L131" s="507">
        <f t="shared" si="92"/>
        <v>1880.0000000000002</v>
      </c>
      <c r="M131" s="507">
        <f t="shared" si="92"/>
        <v>1870</v>
      </c>
      <c r="N131" s="507">
        <f t="shared" si="92"/>
        <v>1869.9999999999998</v>
      </c>
      <c r="O131" s="507">
        <f t="shared" si="92"/>
        <v>0</v>
      </c>
      <c r="P131" s="507">
        <f t="shared" si="92"/>
        <v>0</v>
      </c>
      <c r="Q131" s="507">
        <f t="shared" si="92"/>
        <v>0</v>
      </c>
      <c r="R131" s="507">
        <f t="shared" si="92"/>
        <v>0</v>
      </c>
      <c r="S131" s="507">
        <f t="shared" si="92"/>
        <v>0</v>
      </c>
      <c r="T131" s="507">
        <f t="shared" si="92"/>
        <v>0</v>
      </c>
      <c r="U131" s="507">
        <f t="shared" si="92"/>
        <v>0</v>
      </c>
      <c r="V131" s="507">
        <f t="shared" si="92"/>
        <v>0</v>
      </c>
      <c r="W131" s="507">
        <f t="shared" si="92"/>
        <v>0</v>
      </c>
      <c r="X131" s="507">
        <f t="shared" si="92"/>
        <v>0</v>
      </c>
      <c r="Y131" s="507">
        <f t="shared" si="92"/>
        <v>0</v>
      </c>
      <c r="Z131" s="507">
        <f t="shared" si="92"/>
        <v>0</v>
      </c>
      <c r="AA131" s="507">
        <f t="shared" si="92"/>
        <v>0</v>
      </c>
      <c r="AB131" s="507">
        <f t="shared" si="92"/>
        <v>0</v>
      </c>
      <c r="AC131" s="507">
        <f t="shared" si="92"/>
        <v>0</v>
      </c>
      <c r="AD131" s="507">
        <f t="shared" si="92"/>
        <v>0</v>
      </c>
      <c r="AE131" s="507">
        <f t="shared" si="92"/>
        <v>0</v>
      </c>
      <c r="AF131" s="507">
        <f t="shared" si="92"/>
        <v>0</v>
      </c>
      <c r="AG131" s="507">
        <f t="shared" si="92"/>
        <v>0</v>
      </c>
      <c r="AH131" s="507">
        <f t="shared" si="92"/>
        <v>0</v>
      </c>
      <c r="AI131" s="507">
        <f t="shared" si="92"/>
        <v>0</v>
      </c>
      <c r="AJ131" s="507">
        <f t="shared" si="92"/>
        <v>0</v>
      </c>
      <c r="AK131" s="507">
        <f t="shared" si="92"/>
        <v>0</v>
      </c>
      <c r="AL131" s="507">
        <f t="shared" si="92"/>
        <v>0</v>
      </c>
      <c r="AM131" s="507">
        <f t="shared" si="92"/>
        <v>0</v>
      </c>
      <c r="AN131" s="507">
        <f t="shared" si="92"/>
        <v>0</v>
      </c>
      <c r="AO131" s="507">
        <f t="shared" si="92"/>
        <v>0</v>
      </c>
      <c r="AP131" s="507">
        <f t="shared" si="92"/>
        <v>0</v>
      </c>
      <c r="AQ131" s="507">
        <f t="shared" si="92"/>
        <v>0</v>
      </c>
      <c r="AR131" s="507">
        <f t="shared" si="92"/>
        <v>0</v>
      </c>
      <c r="AS131" s="507">
        <f t="shared" si="92"/>
        <v>0</v>
      </c>
      <c r="AT131" s="507">
        <f t="shared" si="92"/>
        <v>0</v>
      </c>
      <c r="AU131" s="507">
        <f t="shared" si="92"/>
        <v>0</v>
      </c>
      <c r="AV131" s="507">
        <f t="shared" si="92"/>
        <v>0</v>
      </c>
      <c r="AW131" s="507">
        <f t="shared" si="92"/>
        <v>0</v>
      </c>
      <c r="AX131" s="507">
        <f t="shared" si="92"/>
        <v>0</v>
      </c>
      <c r="AY131" s="507">
        <f t="shared" si="92"/>
        <v>0</v>
      </c>
      <c r="AZ131" s="507">
        <f t="shared" si="92"/>
        <v>0</v>
      </c>
      <c r="BA131" s="507">
        <f t="shared" si="92"/>
        <v>0</v>
      </c>
      <c r="BB131" s="507">
        <f t="shared" si="92"/>
        <v>0</v>
      </c>
      <c r="BC131" s="507">
        <f t="shared" si="92"/>
        <v>0</v>
      </c>
      <c r="BD131" s="507">
        <f t="shared" si="92"/>
        <v>0</v>
      </c>
      <c r="BE131" s="507">
        <f t="shared" si="92"/>
        <v>0</v>
      </c>
      <c r="BF131" s="507">
        <f t="shared" si="92"/>
        <v>0</v>
      </c>
      <c r="BG131" s="507">
        <f t="shared" si="92"/>
        <v>0</v>
      </c>
      <c r="BH131" s="507">
        <f t="shared" si="92"/>
        <v>0</v>
      </c>
      <c r="BI131" s="507">
        <f t="shared" si="92"/>
        <v>0</v>
      </c>
      <c r="BJ131" s="507">
        <f t="shared" si="92"/>
        <v>0</v>
      </c>
      <c r="BK131" s="507">
        <f t="shared" si="92"/>
        <v>0</v>
      </c>
      <c r="BL131" s="507">
        <f t="shared" si="92"/>
        <v>0</v>
      </c>
      <c r="BM131" s="507">
        <f t="shared" si="92"/>
        <v>0</v>
      </c>
      <c r="BN131" s="507">
        <f t="shared" si="92"/>
        <v>0</v>
      </c>
      <c r="BO131" s="507">
        <f t="shared" si="92"/>
        <v>0</v>
      </c>
      <c r="BP131" s="507">
        <f t="shared" si="92"/>
        <v>0</v>
      </c>
      <c r="BQ131" s="507">
        <f t="shared" si="92"/>
        <v>0</v>
      </c>
      <c r="BR131" s="507">
        <f t="shared" ref="BR131:CF131" si="93">+IFERROR(SUMPRODUCT(BR121:BR130,BR173:BR182)/BR183,0)</f>
        <v>0</v>
      </c>
      <c r="BS131" s="507">
        <f t="shared" si="93"/>
        <v>0</v>
      </c>
      <c r="BT131" s="507">
        <f t="shared" si="93"/>
        <v>0</v>
      </c>
      <c r="BU131" s="507">
        <f t="shared" si="93"/>
        <v>0</v>
      </c>
      <c r="BV131" s="507">
        <f t="shared" si="93"/>
        <v>0</v>
      </c>
      <c r="BW131" s="507">
        <f t="shared" si="93"/>
        <v>0</v>
      </c>
      <c r="BX131" s="507">
        <f t="shared" si="93"/>
        <v>0</v>
      </c>
      <c r="BY131" s="507">
        <f t="shared" si="93"/>
        <v>0</v>
      </c>
      <c r="BZ131" s="507">
        <f t="shared" si="93"/>
        <v>0</v>
      </c>
      <c r="CA131" s="507">
        <f t="shared" si="93"/>
        <v>0</v>
      </c>
      <c r="CB131" s="507">
        <f t="shared" si="93"/>
        <v>0</v>
      </c>
      <c r="CC131" s="507">
        <f t="shared" si="93"/>
        <v>0</v>
      </c>
      <c r="CD131" s="507">
        <f t="shared" si="93"/>
        <v>0</v>
      </c>
      <c r="CE131" s="507">
        <f t="shared" si="93"/>
        <v>0</v>
      </c>
      <c r="CF131" s="507">
        <f t="shared" si="93"/>
        <v>0</v>
      </c>
    </row>
    <row r="132" spans="3:84" hidden="1" x14ac:dyDescent="0.3">
      <c r="C132" s="135"/>
      <c r="D132" s="508" t="s">
        <v>270</v>
      </c>
      <c r="E132" s="507">
        <f>+IFERROR(AVERAGEIF(E121:E130,"&gt;0"),0)</f>
        <v>0</v>
      </c>
      <c r="F132" s="507">
        <f t="shared" ref="F132:BQ132" si="94">+IFERROR(AVERAGEIF(F121:F130,"&gt;0"),0)</f>
        <v>0</v>
      </c>
      <c r="G132" s="507">
        <f t="shared" si="94"/>
        <v>0</v>
      </c>
      <c r="H132" s="507">
        <f t="shared" si="94"/>
        <v>0</v>
      </c>
      <c r="I132" s="507">
        <f t="shared" si="94"/>
        <v>0</v>
      </c>
      <c r="J132" s="507">
        <f t="shared" si="94"/>
        <v>1960</v>
      </c>
      <c r="K132" s="507">
        <f t="shared" si="94"/>
        <v>1900</v>
      </c>
      <c r="L132" s="507">
        <f t="shared" si="94"/>
        <v>1880</v>
      </c>
      <c r="M132" s="507">
        <f t="shared" si="94"/>
        <v>1870</v>
      </c>
      <c r="N132" s="507">
        <f t="shared" si="94"/>
        <v>1870</v>
      </c>
      <c r="O132" s="507">
        <f t="shared" si="94"/>
        <v>0</v>
      </c>
      <c r="P132" s="507">
        <f t="shared" si="94"/>
        <v>0</v>
      </c>
      <c r="Q132" s="507">
        <f t="shared" si="94"/>
        <v>0</v>
      </c>
      <c r="R132" s="507">
        <f t="shared" si="94"/>
        <v>0</v>
      </c>
      <c r="S132" s="507">
        <f t="shared" si="94"/>
        <v>0</v>
      </c>
      <c r="T132" s="507">
        <f t="shared" si="94"/>
        <v>0</v>
      </c>
      <c r="U132" s="507">
        <f t="shared" si="94"/>
        <v>0</v>
      </c>
      <c r="V132" s="507">
        <f t="shared" si="94"/>
        <v>0</v>
      </c>
      <c r="W132" s="507">
        <f t="shared" si="94"/>
        <v>0</v>
      </c>
      <c r="X132" s="507">
        <f t="shared" si="94"/>
        <v>0</v>
      </c>
      <c r="Y132" s="507">
        <f t="shared" si="94"/>
        <v>0</v>
      </c>
      <c r="Z132" s="507">
        <f t="shared" si="94"/>
        <v>0</v>
      </c>
      <c r="AA132" s="507">
        <f t="shared" si="94"/>
        <v>0</v>
      </c>
      <c r="AB132" s="507">
        <f t="shared" si="94"/>
        <v>0</v>
      </c>
      <c r="AC132" s="507">
        <f t="shared" si="94"/>
        <v>0</v>
      </c>
      <c r="AD132" s="507">
        <f t="shared" si="94"/>
        <v>0</v>
      </c>
      <c r="AE132" s="507">
        <f t="shared" si="94"/>
        <v>0</v>
      </c>
      <c r="AF132" s="507">
        <f t="shared" si="94"/>
        <v>0</v>
      </c>
      <c r="AG132" s="507">
        <f t="shared" si="94"/>
        <v>0</v>
      </c>
      <c r="AH132" s="507">
        <f t="shared" si="94"/>
        <v>0</v>
      </c>
      <c r="AI132" s="507">
        <f t="shared" si="94"/>
        <v>0</v>
      </c>
      <c r="AJ132" s="507">
        <f t="shared" si="94"/>
        <v>0</v>
      </c>
      <c r="AK132" s="507">
        <f t="shared" si="94"/>
        <v>0</v>
      </c>
      <c r="AL132" s="507">
        <f t="shared" si="94"/>
        <v>0</v>
      </c>
      <c r="AM132" s="507">
        <f t="shared" si="94"/>
        <v>0</v>
      </c>
      <c r="AN132" s="507">
        <f t="shared" si="94"/>
        <v>0</v>
      </c>
      <c r="AO132" s="507">
        <f t="shared" si="94"/>
        <v>0</v>
      </c>
      <c r="AP132" s="507">
        <f t="shared" si="94"/>
        <v>0</v>
      </c>
      <c r="AQ132" s="507">
        <f t="shared" si="94"/>
        <v>0</v>
      </c>
      <c r="AR132" s="507">
        <f t="shared" si="94"/>
        <v>0</v>
      </c>
      <c r="AS132" s="507">
        <f t="shared" si="94"/>
        <v>0</v>
      </c>
      <c r="AT132" s="507">
        <f t="shared" si="94"/>
        <v>0</v>
      </c>
      <c r="AU132" s="507">
        <f t="shared" si="94"/>
        <v>0</v>
      </c>
      <c r="AV132" s="507">
        <f t="shared" si="94"/>
        <v>0</v>
      </c>
      <c r="AW132" s="507">
        <f t="shared" si="94"/>
        <v>0</v>
      </c>
      <c r="AX132" s="507">
        <f t="shared" si="94"/>
        <v>0</v>
      </c>
      <c r="AY132" s="507">
        <f t="shared" si="94"/>
        <v>0</v>
      </c>
      <c r="AZ132" s="507">
        <f t="shared" si="94"/>
        <v>0</v>
      </c>
      <c r="BA132" s="507">
        <f t="shared" si="94"/>
        <v>0</v>
      </c>
      <c r="BB132" s="507">
        <f t="shared" si="94"/>
        <v>0</v>
      </c>
      <c r="BC132" s="507">
        <f t="shared" si="94"/>
        <v>0</v>
      </c>
      <c r="BD132" s="507">
        <f t="shared" si="94"/>
        <v>0</v>
      </c>
      <c r="BE132" s="507">
        <f t="shared" si="94"/>
        <v>0</v>
      </c>
      <c r="BF132" s="507">
        <f t="shared" si="94"/>
        <v>0</v>
      </c>
      <c r="BG132" s="507">
        <f t="shared" si="94"/>
        <v>0</v>
      </c>
      <c r="BH132" s="507">
        <f t="shared" si="94"/>
        <v>0</v>
      </c>
      <c r="BI132" s="507">
        <f t="shared" si="94"/>
        <v>0</v>
      </c>
      <c r="BJ132" s="507">
        <f t="shared" si="94"/>
        <v>0</v>
      </c>
      <c r="BK132" s="507">
        <f t="shared" si="94"/>
        <v>0</v>
      </c>
      <c r="BL132" s="507">
        <f t="shared" si="94"/>
        <v>0</v>
      </c>
      <c r="BM132" s="507">
        <f t="shared" si="94"/>
        <v>0</v>
      </c>
      <c r="BN132" s="507">
        <f t="shared" si="94"/>
        <v>0</v>
      </c>
      <c r="BO132" s="507">
        <f t="shared" si="94"/>
        <v>0</v>
      </c>
      <c r="BP132" s="507">
        <f t="shared" si="94"/>
        <v>0</v>
      </c>
      <c r="BQ132" s="507">
        <f t="shared" si="94"/>
        <v>0</v>
      </c>
      <c r="BR132" s="507">
        <f t="shared" ref="BR132:CF132" si="95">+IFERROR(AVERAGEIF(BR121:BR130,"&gt;0"),0)</f>
        <v>0</v>
      </c>
      <c r="BS132" s="507">
        <f t="shared" si="95"/>
        <v>0</v>
      </c>
      <c r="BT132" s="507">
        <f t="shared" si="95"/>
        <v>0</v>
      </c>
      <c r="BU132" s="507">
        <f t="shared" si="95"/>
        <v>0</v>
      </c>
      <c r="BV132" s="507">
        <f t="shared" si="95"/>
        <v>0</v>
      </c>
      <c r="BW132" s="507">
        <f t="shared" si="95"/>
        <v>0</v>
      </c>
      <c r="BX132" s="507">
        <f t="shared" si="95"/>
        <v>0</v>
      </c>
      <c r="BY132" s="507">
        <f t="shared" si="95"/>
        <v>0</v>
      </c>
      <c r="BZ132" s="507">
        <f t="shared" si="95"/>
        <v>0</v>
      </c>
      <c r="CA132" s="507">
        <f t="shared" si="95"/>
        <v>0</v>
      </c>
      <c r="CB132" s="507">
        <f t="shared" si="95"/>
        <v>0</v>
      </c>
      <c r="CC132" s="507">
        <f t="shared" si="95"/>
        <v>0</v>
      </c>
      <c r="CD132" s="507">
        <f t="shared" si="95"/>
        <v>0</v>
      </c>
      <c r="CE132" s="507">
        <f t="shared" si="95"/>
        <v>0</v>
      </c>
      <c r="CF132" s="507">
        <f t="shared" si="95"/>
        <v>0</v>
      </c>
    </row>
    <row r="133" spans="3:84" hidden="1" x14ac:dyDescent="0.3">
      <c r="C133" s="135"/>
      <c r="D133" s="135"/>
      <c r="E133" s="135"/>
      <c r="F133" s="135"/>
      <c r="G133" s="135"/>
      <c r="H133" s="135"/>
      <c r="I133" s="135"/>
      <c r="J133" s="135"/>
      <c r="K133" s="135"/>
      <c r="L133" s="135"/>
      <c r="M133" s="135"/>
      <c r="N133" s="135"/>
      <c r="O133" s="135"/>
      <c r="P133" s="135"/>
      <c r="Q133" s="135"/>
      <c r="R133" s="135"/>
      <c r="S133" s="135"/>
      <c r="T133" s="135"/>
      <c r="U133" s="135"/>
      <c r="V133" s="135"/>
      <c r="W133" s="135"/>
      <c r="X133" s="135"/>
      <c r="Y133" s="135"/>
      <c r="Z133" s="135"/>
      <c r="AA133" s="135"/>
      <c r="AB133" s="135"/>
      <c r="AC133" s="135"/>
      <c r="AD133" s="135"/>
      <c r="AE133" s="135"/>
      <c r="AF133" s="135"/>
      <c r="AG133" s="135"/>
      <c r="AH133" s="135"/>
      <c r="AI133" s="135"/>
      <c r="AJ133" s="135"/>
      <c r="AK133" s="135"/>
      <c r="AL133" s="135"/>
      <c r="AM133" s="135"/>
      <c r="AN133" s="135"/>
      <c r="AO133" s="135"/>
      <c r="AP133" s="135"/>
      <c r="AQ133" s="135"/>
      <c r="AR133" s="135"/>
      <c r="AS133" s="135"/>
      <c r="AT133" s="135"/>
      <c r="AU133" s="135"/>
      <c r="AV133" s="135"/>
      <c r="AW133" s="135"/>
      <c r="AX133" s="135"/>
      <c r="AY133" s="135"/>
      <c r="AZ133" s="135"/>
      <c r="BA133" s="135"/>
      <c r="BB133" s="135"/>
      <c r="BC133" s="135"/>
      <c r="BD133" s="135"/>
      <c r="BE133" s="135"/>
      <c r="BF133" s="135"/>
      <c r="BG133" s="135"/>
      <c r="BH133" s="135"/>
      <c r="BI133" s="135"/>
      <c r="BJ133" s="135"/>
      <c r="BK133" s="135"/>
      <c r="BL133" s="135"/>
      <c r="BM133" s="135"/>
      <c r="BN133" s="135"/>
      <c r="BO133" s="135"/>
      <c r="BP133" s="135"/>
      <c r="BQ133" s="135"/>
      <c r="BR133" s="135"/>
      <c r="BS133" s="135"/>
      <c r="BT133" s="135"/>
      <c r="BU133" s="135"/>
      <c r="BV133" s="135"/>
      <c r="BW133" s="135"/>
      <c r="BX133" s="135"/>
      <c r="BY133" s="135"/>
      <c r="BZ133" s="135"/>
      <c r="CA133" s="135"/>
      <c r="CB133" s="135"/>
      <c r="CC133" s="135"/>
      <c r="CD133" s="135"/>
      <c r="CE133" s="135"/>
      <c r="CF133" s="135"/>
    </row>
    <row r="134" spans="3:84" hidden="1" x14ac:dyDescent="0.3">
      <c r="C134" s="135">
        <v>1</v>
      </c>
      <c r="D134" s="135" t="str">
        <f t="shared" ref="D134:BO134" si="96">+D57</f>
        <v>% AGUA</v>
      </c>
      <c r="E134" s="135">
        <f t="shared" si="96"/>
        <v>0</v>
      </c>
      <c r="F134" s="135">
        <f t="shared" si="96"/>
        <v>0</v>
      </c>
      <c r="G134" s="135">
        <f t="shared" si="96"/>
        <v>0</v>
      </c>
      <c r="H134" s="135">
        <f t="shared" si="96"/>
        <v>0</v>
      </c>
      <c r="I134" s="135">
        <f t="shared" si="96"/>
        <v>0</v>
      </c>
      <c r="J134" s="135">
        <f t="shared" si="96"/>
        <v>10</v>
      </c>
      <c r="K134" s="135">
        <f t="shared" si="96"/>
        <v>10</v>
      </c>
      <c r="L134" s="135">
        <f t="shared" si="96"/>
        <v>8</v>
      </c>
      <c r="M134" s="135">
        <f t="shared" si="96"/>
        <v>8</v>
      </c>
      <c r="N134" s="135">
        <f t="shared" si="96"/>
        <v>9</v>
      </c>
      <c r="O134" s="135">
        <f t="shared" si="96"/>
        <v>0</v>
      </c>
      <c r="P134" s="135">
        <f t="shared" si="96"/>
        <v>0</v>
      </c>
      <c r="Q134" s="135">
        <f t="shared" si="96"/>
        <v>0</v>
      </c>
      <c r="R134" s="135">
        <f t="shared" si="96"/>
        <v>0</v>
      </c>
      <c r="S134" s="135">
        <f t="shared" si="96"/>
        <v>0</v>
      </c>
      <c r="T134" s="135">
        <f t="shared" si="96"/>
        <v>0</v>
      </c>
      <c r="U134" s="135">
        <f t="shared" si="96"/>
        <v>0</v>
      </c>
      <c r="V134" s="135">
        <f t="shared" si="96"/>
        <v>0</v>
      </c>
      <c r="W134" s="135">
        <f t="shared" si="96"/>
        <v>0</v>
      </c>
      <c r="X134" s="135">
        <f t="shared" si="96"/>
        <v>0</v>
      </c>
      <c r="Y134" s="135">
        <f t="shared" si="96"/>
        <v>0</v>
      </c>
      <c r="Z134" s="135">
        <f t="shared" si="96"/>
        <v>0</v>
      </c>
      <c r="AA134" s="135">
        <f t="shared" si="96"/>
        <v>0</v>
      </c>
      <c r="AB134" s="135">
        <f t="shared" si="96"/>
        <v>0</v>
      </c>
      <c r="AC134" s="135">
        <f t="shared" si="96"/>
        <v>0</v>
      </c>
      <c r="AD134" s="135">
        <f t="shared" si="96"/>
        <v>0</v>
      </c>
      <c r="AE134" s="135">
        <f t="shared" si="96"/>
        <v>0</v>
      </c>
      <c r="AF134" s="135">
        <f t="shared" si="96"/>
        <v>0</v>
      </c>
      <c r="AG134" s="135">
        <f t="shared" si="96"/>
        <v>0</v>
      </c>
      <c r="AH134" s="135">
        <f t="shared" si="96"/>
        <v>0</v>
      </c>
      <c r="AI134" s="135">
        <f t="shared" si="96"/>
        <v>0</v>
      </c>
      <c r="AJ134" s="135">
        <f t="shared" si="96"/>
        <v>0</v>
      </c>
      <c r="AK134" s="135">
        <f t="shared" si="96"/>
        <v>0</v>
      </c>
      <c r="AL134" s="135">
        <f t="shared" si="96"/>
        <v>0</v>
      </c>
      <c r="AM134" s="135">
        <f t="shared" si="96"/>
        <v>0</v>
      </c>
      <c r="AN134" s="135">
        <f t="shared" si="96"/>
        <v>0</v>
      </c>
      <c r="AO134" s="135">
        <f t="shared" si="96"/>
        <v>0</v>
      </c>
      <c r="AP134" s="135">
        <f t="shared" si="96"/>
        <v>0</v>
      </c>
      <c r="AQ134" s="135">
        <f t="shared" si="96"/>
        <v>0</v>
      </c>
      <c r="AR134" s="135">
        <f t="shared" si="96"/>
        <v>0</v>
      </c>
      <c r="AS134" s="135">
        <f t="shared" si="96"/>
        <v>0</v>
      </c>
      <c r="AT134" s="135">
        <f t="shared" si="96"/>
        <v>0</v>
      </c>
      <c r="AU134" s="135">
        <f t="shared" si="96"/>
        <v>0</v>
      </c>
      <c r="AV134" s="135">
        <f t="shared" si="96"/>
        <v>0</v>
      </c>
      <c r="AW134" s="135">
        <f t="shared" si="96"/>
        <v>0</v>
      </c>
      <c r="AX134" s="135">
        <f t="shared" si="96"/>
        <v>0</v>
      </c>
      <c r="AY134" s="135">
        <f t="shared" si="96"/>
        <v>0</v>
      </c>
      <c r="AZ134" s="135">
        <f t="shared" si="96"/>
        <v>0</v>
      </c>
      <c r="BA134" s="135">
        <f t="shared" si="96"/>
        <v>0</v>
      </c>
      <c r="BB134" s="135">
        <f t="shared" si="96"/>
        <v>0</v>
      </c>
      <c r="BC134" s="135">
        <f t="shared" si="96"/>
        <v>0</v>
      </c>
      <c r="BD134" s="135">
        <f t="shared" si="96"/>
        <v>0</v>
      </c>
      <c r="BE134" s="135">
        <f t="shared" si="96"/>
        <v>0</v>
      </c>
      <c r="BF134" s="135">
        <f t="shared" si="96"/>
        <v>0</v>
      </c>
      <c r="BG134" s="135">
        <f t="shared" si="96"/>
        <v>0</v>
      </c>
      <c r="BH134" s="135">
        <f t="shared" si="96"/>
        <v>0</v>
      </c>
      <c r="BI134" s="135">
        <f t="shared" si="96"/>
        <v>0</v>
      </c>
      <c r="BJ134" s="135">
        <f t="shared" si="96"/>
        <v>0</v>
      </c>
      <c r="BK134" s="135">
        <f t="shared" si="96"/>
        <v>0</v>
      </c>
      <c r="BL134" s="135">
        <f t="shared" si="96"/>
        <v>0</v>
      </c>
      <c r="BM134" s="135">
        <f t="shared" si="96"/>
        <v>0</v>
      </c>
      <c r="BN134" s="135">
        <f t="shared" si="96"/>
        <v>0</v>
      </c>
      <c r="BO134" s="135">
        <f t="shared" si="96"/>
        <v>0</v>
      </c>
      <c r="BP134" s="135">
        <f t="shared" ref="BP134:CF134" si="97">+BP57</f>
        <v>0</v>
      </c>
      <c r="BQ134" s="135">
        <f t="shared" si="97"/>
        <v>0</v>
      </c>
      <c r="BR134" s="135">
        <f t="shared" si="97"/>
        <v>0</v>
      </c>
      <c r="BS134" s="135">
        <f t="shared" si="97"/>
        <v>0</v>
      </c>
      <c r="BT134" s="135">
        <f t="shared" si="97"/>
        <v>0</v>
      </c>
      <c r="BU134" s="135">
        <f t="shared" si="97"/>
        <v>0</v>
      </c>
      <c r="BV134" s="135">
        <f t="shared" si="97"/>
        <v>0</v>
      </c>
      <c r="BW134" s="135">
        <f t="shared" si="97"/>
        <v>0</v>
      </c>
      <c r="BX134" s="135">
        <f t="shared" si="97"/>
        <v>0</v>
      </c>
      <c r="BY134" s="135">
        <f t="shared" si="97"/>
        <v>0</v>
      </c>
      <c r="BZ134" s="135">
        <f t="shared" si="97"/>
        <v>0</v>
      </c>
      <c r="CA134" s="135">
        <f t="shared" si="97"/>
        <v>0</v>
      </c>
      <c r="CB134" s="135">
        <f t="shared" si="97"/>
        <v>0</v>
      </c>
      <c r="CC134" s="135">
        <f t="shared" si="97"/>
        <v>0</v>
      </c>
      <c r="CD134" s="135">
        <f t="shared" si="97"/>
        <v>0</v>
      </c>
      <c r="CE134" s="135">
        <f t="shared" si="97"/>
        <v>0</v>
      </c>
      <c r="CF134" s="135">
        <f t="shared" si="97"/>
        <v>0</v>
      </c>
    </row>
    <row r="135" spans="3:84" hidden="1" x14ac:dyDescent="0.3">
      <c r="C135" s="135">
        <v>2</v>
      </c>
      <c r="D135" s="135" t="str">
        <f t="shared" ref="D135:BO135" si="98">+D63</f>
        <v>% AGUA</v>
      </c>
      <c r="E135" s="135">
        <f t="shared" si="98"/>
        <v>0</v>
      </c>
      <c r="F135" s="135">
        <f t="shared" si="98"/>
        <v>0</v>
      </c>
      <c r="G135" s="135">
        <f t="shared" si="98"/>
        <v>0</v>
      </c>
      <c r="H135" s="135">
        <f t="shared" si="98"/>
        <v>0</v>
      </c>
      <c r="I135" s="135">
        <f t="shared" si="98"/>
        <v>0</v>
      </c>
      <c r="J135" s="135">
        <f t="shared" si="98"/>
        <v>0</v>
      </c>
      <c r="K135" s="135">
        <f t="shared" si="98"/>
        <v>10</v>
      </c>
      <c r="L135" s="135">
        <f t="shared" si="98"/>
        <v>8</v>
      </c>
      <c r="M135" s="135">
        <f t="shared" si="98"/>
        <v>8</v>
      </c>
      <c r="N135" s="135">
        <f t="shared" si="98"/>
        <v>0</v>
      </c>
      <c r="O135" s="135">
        <f t="shared" si="98"/>
        <v>0</v>
      </c>
      <c r="P135" s="135">
        <f t="shared" si="98"/>
        <v>0</v>
      </c>
      <c r="Q135" s="135">
        <f t="shared" si="98"/>
        <v>0</v>
      </c>
      <c r="R135" s="135">
        <f t="shared" si="98"/>
        <v>0</v>
      </c>
      <c r="S135" s="135">
        <f t="shared" si="98"/>
        <v>0</v>
      </c>
      <c r="T135" s="135">
        <f t="shared" si="98"/>
        <v>0</v>
      </c>
      <c r="U135" s="135">
        <f t="shared" si="98"/>
        <v>0</v>
      </c>
      <c r="V135" s="135">
        <f t="shared" si="98"/>
        <v>0</v>
      </c>
      <c r="W135" s="135">
        <f t="shared" si="98"/>
        <v>0</v>
      </c>
      <c r="X135" s="135">
        <f t="shared" si="98"/>
        <v>0</v>
      </c>
      <c r="Y135" s="135">
        <f t="shared" si="98"/>
        <v>0</v>
      </c>
      <c r="Z135" s="135">
        <f t="shared" si="98"/>
        <v>0</v>
      </c>
      <c r="AA135" s="135">
        <f t="shared" si="98"/>
        <v>0</v>
      </c>
      <c r="AB135" s="135">
        <f t="shared" si="98"/>
        <v>0</v>
      </c>
      <c r="AC135" s="135">
        <f t="shared" si="98"/>
        <v>0</v>
      </c>
      <c r="AD135" s="135">
        <f t="shared" si="98"/>
        <v>0</v>
      </c>
      <c r="AE135" s="135">
        <f t="shared" si="98"/>
        <v>0</v>
      </c>
      <c r="AF135" s="135">
        <f t="shared" si="98"/>
        <v>0</v>
      </c>
      <c r="AG135" s="135">
        <f t="shared" si="98"/>
        <v>0</v>
      </c>
      <c r="AH135" s="135">
        <f t="shared" si="98"/>
        <v>0</v>
      </c>
      <c r="AI135" s="135">
        <f t="shared" si="98"/>
        <v>0</v>
      </c>
      <c r="AJ135" s="135">
        <f t="shared" si="98"/>
        <v>0</v>
      </c>
      <c r="AK135" s="135">
        <f t="shared" si="98"/>
        <v>0</v>
      </c>
      <c r="AL135" s="135">
        <f t="shared" si="98"/>
        <v>0</v>
      </c>
      <c r="AM135" s="135">
        <f t="shared" si="98"/>
        <v>0</v>
      </c>
      <c r="AN135" s="135">
        <f t="shared" si="98"/>
        <v>0</v>
      </c>
      <c r="AO135" s="135">
        <f t="shared" si="98"/>
        <v>0</v>
      </c>
      <c r="AP135" s="135">
        <f t="shared" si="98"/>
        <v>0</v>
      </c>
      <c r="AQ135" s="135">
        <f t="shared" si="98"/>
        <v>0</v>
      </c>
      <c r="AR135" s="135">
        <f t="shared" si="98"/>
        <v>0</v>
      </c>
      <c r="AS135" s="135">
        <f t="shared" si="98"/>
        <v>0</v>
      </c>
      <c r="AT135" s="135">
        <f t="shared" si="98"/>
        <v>0</v>
      </c>
      <c r="AU135" s="135">
        <f t="shared" si="98"/>
        <v>0</v>
      </c>
      <c r="AV135" s="135">
        <f t="shared" si="98"/>
        <v>0</v>
      </c>
      <c r="AW135" s="135">
        <f t="shared" si="98"/>
        <v>0</v>
      </c>
      <c r="AX135" s="135">
        <f t="shared" si="98"/>
        <v>0</v>
      </c>
      <c r="AY135" s="135">
        <f t="shared" si="98"/>
        <v>0</v>
      </c>
      <c r="AZ135" s="135">
        <f t="shared" si="98"/>
        <v>0</v>
      </c>
      <c r="BA135" s="135">
        <f t="shared" si="98"/>
        <v>0</v>
      </c>
      <c r="BB135" s="135">
        <f t="shared" si="98"/>
        <v>0</v>
      </c>
      <c r="BC135" s="135">
        <f t="shared" si="98"/>
        <v>0</v>
      </c>
      <c r="BD135" s="135">
        <f t="shared" si="98"/>
        <v>0</v>
      </c>
      <c r="BE135" s="135">
        <f t="shared" si="98"/>
        <v>0</v>
      </c>
      <c r="BF135" s="135">
        <f t="shared" si="98"/>
        <v>0</v>
      </c>
      <c r="BG135" s="135">
        <f t="shared" si="98"/>
        <v>0</v>
      </c>
      <c r="BH135" s="135">
        <f t="shared" si="98"/>
        <v>0</v>
      </c>
      <c r="BI135" s="135">
        <f t="shared" si="98"/>
        <v>0</v>
      </c>
      <c r="BJ135" s="135">
        <f t="shared" si="98"/>
        <v>0</v>
      </c>
      <c r="BK135" s="135">
        <f t="shared" si="98"/>
        <v>0</v>
      </c>
      <c r="BL135" s="135">
        <f t="shared" si="98"/>
        <v>0</v>
      </c>
      <c r="BM135" s="135">
        <f t="shared" si="98"/>
        <v>0</v>
      </c>
      <c r="BN135" s="135">
        <f t="shared" si="98"/>
        <v>0</v>
      </c>
      <c r="BO135" s="135">
        <f t="shared" si="98"/>
        <v>0</v>
      </c>
      <c r="BP135" s="135">
        <f t="shared" ref="BP135:CF135" si="99">+BP63</f>
        <v>0</v>
      </c>
      <c r="BQ135" s="135">
        <f t="shared" si="99"/>
        <v>0</v>
      </c>
      <c r="BR135" s="135">
        <f t="shared" si="99"/>
        <v>0</v>
      </c>
      <c r="BS135" s="135">
        <f t="shared" si="99"/>
        <v>0</v>
      </c>
      <c r="BT135" s="135">
        <f t="shared" si="99"/>
        <v>0</v>
      </c>
      <c r="BU135" s="135">
        <f t="shared" si="99"/>
        <v>0</v>
      </c>
      <c r="BV135" s="135">
        <f t="shared" si="99"/>
        <v>0</v>
      </c>
      <c r="BW135" s="135">
        <f t="shared" si="99"/>
        <v>0</v>
      </c>
      <c r="BX135" s="135">
        <f t="shared" si="99"/>
        <v>0</v>
      </c>
      <c r="BY135" s="135">
        <f t="shared" si="99"/>
        <v>0</v>
      </c>
      <c r="BZ135" s="135">
        <f t="shared" si="99"/>
        <v>0</v>
      </c>
      <c r="CA135" s="135">
        <f t="shared" si="99"/>
        <v>0</v>
      </c>
      <c r="CB135" s="135">
        <f t="shared" si="99"/>
        <v>0</v>
      </c>
      <c r="CC135" s="135">
        <f t="shared" si="99"/>
        <v>0</v>
      </c>
      <c r="CD135" s="135">
        <f t="shared" si="99"/>
        <v>0</v>
      </c>
      <c r="CE135" s="135">
        <f t="shared" si="99"/>
        <v>0</v>
      </c>
      <c r="CF135" s="135">
        <f t="shared" si="99"/>
        <v>0</v>
      </c>
    </row>
    <row r="136" spans="3:84" hidden="1" x14ac:dyDescent="0.3">
      <c r="C136" s="135">
        <v>3</v>
      </c>
      <c r="D136" s="135" t="str">
        <f t="shared" ref="D136:BO136" si="100">+D69</f>
        <v>% AGUA</v>
      </c>
      <c r="E136" s="135">
        <f t="shared" si="100"/>
        <v>0</v>
      </c>
      <c r="F136" s="135">
        <f t="shared" si="100"/>
        <v>0</v>
      </c>
      <c r="G136" s="135">
        <f t="shared" si="100"/>
        <v>0</v>
      </c>
      <c r="H136" s="135">
        <f t="shared" si="100"/>
        <v>0</v>
      </c>
      <c r="I136" s="135">
        <f t="shared" si="100"/>
        <v>0</v>
      </c>
      <c r="J136" s="135">
        <f t="shared" si="100"/>
        <v>0</v>
      </c>
      <c r="K136" s="135">
        <f t="shared" si="100"/>
        <v>10</v>
      </c>
      <c r="L136" s="135">
        <f t="shared" si="100"/>
        <v>8</v>
      </c>
      <c r="M136" s="135">
        <f t="shared" si="100"/>
        <v>8</v>
      </c>
      <c r="N136" s="135">
        <f t="shared" si="100"/>
        <v>0</v>
      </c>
      <c r="O136" s="135">
        <f t="shared" si="100"/>
        <v>0</v>
      </c>
      <c r="P136" s="135">
        <f t="shared" si="100"/>
        <v>0</v>
      </c>
      <c r="Q136" s="135">
        <f t="shared" si="100"/>
        <v>0</v>
      </c>
      <c r="R136" s="135">
        <f t="shared" si="100"/>
        <v>0</v>
      </c>
      <c r="S136" s="135">
        <f t="shared" si="100"/>
        <v>0</v>
      </c>
      <c r="T136" s="135">
        <f t="shared" si="100"/>
        <v>0</v>
      </c>
      <c r="U136" s="135">
        <f t="shared" si="100"/>
        <v>0</v>
      </c>
      <c r="V136" s="135">
        <f t="shared" si="100"/>
        <v>0</v>
      </c>
      <c r="W136" s="135">
        <f t="shared" si="100"/>
        <v>0</v>
      </c>
      <c r="X136" s="135">
        <f t="shared" si="100"/>
        <v>0</v>
      </c>
      <c r="Y136" s="135">
        <f t="shared" si="100"/>
        <v>0</v>
      </c>
      <c r="Z136" s="135">
        <f t="shared" si="100"/>
        <v>0</v>
      </c>
      <c r="AA136" s="135">
        <f t="shared" si="100"/>
        <v>0</v>
      </c>
      <c r="AB136" s="135">
        <f t="shared" si="100"/>
        <v>0</v>
      </c>
      <c r="AC136" s="135">
        <f t="shared" si="100"/>
        <v>0</v>
      </c>
      <c r="AD136" s="135">
        <f t="shared" si="100"/>
        <v>0</v>
      </c>
      <c r="AE136" s="135">
        <f t="shared" si="100"/>
        <v>0</v>
      </c>
      <c r="AF136" s="135">
        <f t="shared" si="100"/>
        <v>0</v>
      </c>
      <c r="AG136" s="135">
        <f t="shared" si="100"/>
        <v>0</v>
      </c>
      <c r="AH136" s="135">
        <f t="shared" si="100"/>
        <v>0</v>
      </c>
      <c r="AI136" s="135">
        <f t="shared" si="100"/>
        <v>0</v>
      </c>
      <c r="AJ136" s="135">
        <f t="shared" si="100"/>
        <v>0</v>
      </c>
      <c r="AK136" s="135">
        <f t="shared" si="100"/>
        <v>0</v>
      </c>
      <c r="AL136" s="135">
        <f t="shared" si="100"/>
        <v>0</v>
      </c>
      <c r="AM136" s="135">
        <f t="shared" si="100"/>
        <v>0</v>
      </c>
      <c r="AN136" s="135">
        <f t="shared" si="100"/>
        <v>0</v>
      </c>
      <c r="AO136" s="135">
        <f t="shared" si="100"/>
        <v>0</v>
      </c>
      <c r="AP136" s="135">
        <f t="shared" si="100"/>
        <v>0</v>
      </c>
      <c r="AQ136" s="135">
        <f t="shared" si="100"/>
        <v>0</v>
      </c>
      <c r="AR136" s="135">
        <f t="shared" si="100"/>
        <v>0</v>
      </c>
      <c r="AS136" s="135">
        <f t="shared" si="100"/>
        <v>0</v>
      </c>
      <c r="AT136" s="135">
        <f t="shared" si="100"/>
        <v>0</v>
      </c>
      <c r="AU136" s="135">
        <f t="shared" si="100"/>
        <v>0</v>
      </c>
      <c r="AV136" s="135">
        <f t="shared" si="100"/>
        <v>0</v>
      </c>
      <c r="AW136" s="135">
        <f t="shared" si="100"/>
        <v>0</v>
      </c>
      <c r="AX136" s="135">
        <f t="shared" si="100"/>
        <v>0</v>
      </c>
      <c r="AY136" s="135">
        <f t="shared" si="100"/>
        <v>0</v>
      </c>
      <c r="AZ136" s="135">
        <f t="shared" si="100"/>
        <v>0</v>
      </c>
      <c r="BA136" s="135">
        <f t="shared" si="100"/>
        <v>0</v>
      </c>
      <c r="BB136" s="135">
        <f t="shared" si="100"/>
        <v>0</v>
      </c>
      <c r="BC136" s="135">
        <f t="shared" si="100"/>
        <v>0</v>
      </c>
      <c r="BD136" s="135">
        <f t="shared" si="100"/>
        <v>0</v>
      </c>
      <c r="BE136" s="135">
        <f t="shared" si="100"/>
        <v>0</v>
      </c>
      <c r="BF136" s="135">
        <f t="shared" si="100"/>
        <v>0</v>
      </c>
      <c r="BG136" s="135">
        <f t="shared" si="100"/>
        <v>0</v>
      </c>
      <c r="BH136" s="135">
        <f t="shared" si="100"/>
        <v>0</v>
      </c>
      <c r="BI136" s="135">
        <f t="shared" si="100"/>
        <v>0</v>
      </c>
      <c r="BJ136" s="135">
        <f t="shared" si="100"/>
        <v>0</v>
      </c>
      <c r="BK136" s="135">
        <f t="shared" si="100"/>
        <v>0</v>
      </c>
      <c r="BL136" s="135">
        <f t="shared" si="100"/>
        <v>0</v>
      </c>
      <c r="BM136" s="135">
        <f t="shared" si="100"/>
        <v>0</v>
      </c>
      <c r="BN136" s="135">
        <f t="shared" si="100"/>
        <v>0</v>
      </c>
      <c r="BO136" s="135">
        <f t="shared" si="100"/>
        <v>0</v>
      </c>
      <c r="BP136" s="135">
        <f t="shared" ref="BP136:CF136" si="101">+BP69</f>
        <v>0</v>
      </c>
      <c r="BQ136" s="135">
        <f t="shared" si="101"/>
        <v>0</v>
      </c>
      <c r="BR136" s="135">
        <f t="shared" si="101"/>
        <v>0</v>
      </c>
      <c r="BS136" s="135">
        <f t="shared" si="101"/>
        <v>0</v>
      </c>
      <c r="BT136" s="135">
        <f t="shared" si="101"/>
        <v>0</v>
      </c>
      <c r="BU136" s="135">
        <f t="shared" si="101"/>
        <v>0</v>
      </c>
      <c r="BV136" s="135">
        <f t="shared" si="101"/>
        <v>0</v>
      </c>
      <c r="BW136" s="135">
        <f t="shared" si="101"/>
        <v>0</v>
      </c>
      <c r="BX136" s="135">
        <f t="shared" si="101"/>
        <v>0</v>
      </c>
      <c r="BY136" s="135">
        <f t="shared" si="101"/>
        <v>0</v>
      </c>
      <c r="BZ136" s="135">
        <f t="shared" si="101"/>
        <v>0</v>
      </c>
      <c r="CA136" s="135">
        <f t="shared" si="101"/>
        <v>0</v>
      </c>
      <c r="CB136" s="135">
        <f t="shared" si="101"/>
        <v>0</v>
      </c>
      <c r="CC136" s="135">
        <f t="shared" si="101"/>
        <v>0</v>
      </c>
      <c r="CD136" s="135">
        <f t="shared" si="101"/>
        <v>0</v>
      </c>
      <c r="CE136" s="135">
        <f t="shared" si="101"/>
        <v>0</v>
      </c>
      <c r="CF136" s="135">
        <f t="shared" si="101"/>
        <v>0</v>
      </c>
    </row>
    <row r="137" spans="3:84" hidden="1" x14ac:dyDescent="0.3">
      <c r="C137" s="135">
        <v>4</v>
      </c>
      <c r="D137" s="135" t="str">
        <f t="shared" ref="D137:BO137" si="102">+D75</f>
        <v>% AGUA</v>
      </c>
      <c r="E137" s="135">
        <f t="shared" si="102"/>
        <v>0</v>
      </c>
      <c r="F137" s="135">
        <f t="shared" si="102"/>
        <v>0</v>
      </c>
      <c r="G137" s="135">
        <f t="shared" si="102"/>
        <v>0</v>
      </c>
      <c r="H137" s="135">
        <f t="shared" si="102"/>
        <v>0</v>
      </c>
      <c r="I137" s="135">
        <f t="shared" si="102"/>
        <v>0</v>
      </c>
      <c r="J137" s="135">
        <f t="shared" si="102"/>
        <v>0</v>
      </c>
      <c r="K137" s="135">
        <f t="shared" si="102"/>
        <v>0</v>
      </c>
      <c r="L137" s="135">
        <f t="shared" si="102"/>
        <v>8</v>
      </c>
      <c r="M137" s="135">
        <f t="shared" si="102"/>
        <v>8</v>
      </c>
      <c r="N137" s="135">
        <f t="shared" si="102"/>
        <v>0</v>
      </c>
      <c r="O137" s="135">
        <f t="shared" si="102"/>
        <v>0</v>
      </c>
      <c r="P137" s="135">
        <f t="shared" si="102"/>
        <v>0</v>
      </c>
      <c r="Q137" s="135">
        <f t="shared" si="102"/>
        <v>0</v>
      </c>
      <c r="R137" s="135">
        <f t="shared" si="102"/>
        <v>0</v>
      </c>
      <c r="S137" s="135">
        <f t="shared" si="102"/>
        <v>0</v>
      </c>
      <c r="T137" s="135">
        <f t="shared" si="102"/>
        <v>0</v>
      </c>
      <c r="U137" s="135">
        <f t="shared" si="102"/>
        <v>0</v>
      </c>
      <c r="V137" s="135">
        <f t="shared" si="102"/>
        <v>0</v>
      </c>
      <c r="W137" s="135">
        <f t="shared" si="102"/>
        <v>0</v>
      </c>
      <c r="X137" s="135">
        <f t="shared" si="102"/>
        <v>0</v>
      </c>
      <c r="Y137" s="135">
        <f t="shared" si="102"/>
        <v>0</v>
      </c>
      <c r="Z137" s="135">
        <f t="shared" si="102"/>
        <v>0</v>
      </c>
      <c r="AA137" s="135">
        <f t="shared" si="102"/>
        <v>0</v>
      </c>
      <c r="AB137" s="135">
        <f t="shared" si="102"/>
        <v>0</v>
      </c>
      <c r="AC137" s="135">
        <f t="shared" si="102"/>
        <v>0</v>
      </c>
      <c r="AD137" s="135">
        <f t="shared" si="102"/>
        <v>0</v>
      </c>
      <c r="AE137" s="135">
        <f t="shared" si="102"/>
        <v>0</v>
      </c>
      <c r="AF137" s="135">
        <f t="shared" si="102"/>
        <v>0</v>
      </c>
      <c r="AG137" s="135">
        <f t="shared" si="102"/>
        <v>0</v>
      </c>
      <c r="AH137" s="135">
        <f t="shared" si="102"/>
        <v>0</v>
      </c>
      <c r="AI137" s="135">
        <f t="shared" si="102"/>
        <v>0</v>
      </c>
      <c r="AJ137" s="135">
        <f t="shared" si="102"/>
        <v>0</v>
      </c>
      <c r="AK137" s="135">
        <f t="shared" si="102"/>
        <v>0</v>
      </c>
      <c r="AL137" s="135">
        <f t="shared" si="102"/>
        <v>0</v>
      </c>
      <c r="AM137" s="135">
        <f t="shared" si="102"/>
        <v>0</v>
      </c>
      <c r="AN137" s="135">
        <f t="shared" si="102"/>
        <v>0</v>
      </c>
      <c r="AO137" s="135">
        <f t="shared" si="102"/>
        <v>0</v>
      </c>
      <c r="AP137" s="135">
        <f t="shared" si="102"/>
        <v>0</v>
      </c>
      <c r="AQ137" s="135">
        <f t="shared" si="102"/>
        <v>0</v>
      </c>
      <c r="AR137" s="135">
        <f t="shared" si="102"/>
        <v>0</v>
      </c>
      <c r="AS137" s="135">
        <f t="shared" si="102"/>
        <v>0</v>
      </c>
      <c r="AT137" s="135">
        <f t="shared" si="102"/>
        <v>0</v>
      </c>
      <c r="AU137" s="135">
        <f t="shared" si="102"/>
        <v>0</v>
      </c>
      <c r="AV137" s="135">
        <f t="shared" si="102"/>
        <v>0</v>
      </c>
      <c r="AW137" s="135">
        <f t="shared" si="102"/>
        <v>0</v>
      </c>
      <c r="AX137" s="135">
        <f t="shared" si="102"/>
        <v>0</v>
      </c>
      <c r="AY137" s="135">
        <f t="shared" si="102"/>
        <v>0</v>
      </c>
      <c r="AZ137" s="135">
        <f t="shared" si="102"/>
        <v>0</v>
      </c>
      <c r="BA137" s="135">
        <f t="shared" si="102"/>
        <v>0</v>
      </c>
      <c r="BB137" s="135">
        <f t="shared" si="102"/>
        <v>0</v>
      </c>
      <c r="BC137" s="135">
        <f t="shared" si="102"/>
        <v>0</v>
      </c>
      <c r="BD137" s="135">
        <f t="shared" si="102"/>
        <v>0</v>
      </c>
      <c r="BE137" s="135">
        <f t="shared" si="102"/>
        <v>0</v>
      </c>
      <c r="BF137" s="135">
        <f t="shared" si="102"/>
        <v>0</v>
      </c>
      <c r="BG137" s="135">
        <f t="shared" si="102"/>
        <v>0</v>
      </c>
      <c r="BH137" s="135">
        <f t="shared" si="102"/>
        <v>0</v>
      </c>
      <c r="BI137" s="135">
        <f t="shared" si="102"/>
        <v>0</v>
      </c>
      <c r="BJ137" s="135">
        <f t="shared" si="102"/>
        <v>0</v>
      </c>
      <c r="BK137" s="135">
        <f t="shared" si="102"/>
        <v>0</v>
      </c>
      <c r="BL137" s="135">
        <f t="shared" si="102"/>
        <v>0</v>
      </c>
      <c r="BM137" s="135">
        <f t="shared" si="102"/>
        <v>0</v>
      </c>
      <c r="BN137" s="135">
        <f t="shared" si="102"/>
        <v>0</v>
      </c>
      <c r="BO137" s="135">
        <f t="shared" si="102"/>
        <v>0</v>
      </c>
      <c r="BP137" s="135">
        <f t="shared" ref="BP137:CF137" si="103">+BP75</f>
        <v>0</v>
      </c>
      <c r="BQ137" s="135">
        <f t="shared" si="103"/>
        <v>0</v>
      </c>
      <c r="BR137" s="135">
        <f t="shared" si="103"/>
        <v>0</v>
      </c>
      <c r="BS137" s="135">
        <f t="shared" si="103"/>
        <v>0</v>
      </c>
      <c r="BT137" s="135">
        <f t="shared" si="103"/>
        <v>0</v>
      </c>
      <c r="BU137" s="135">
        <f t="shared" si="103"/>
        <v>0</v>
      </c>
      <c r="BV137" s="135">
        <f t="shared" si="103"/>
        <v>0</v>
      </c>
      <c r="BW137" s="135">
        <f t="shared" si="103"/>
        <v>0</v>
      </c>
      <c r="BX137" s="135">
        <f t="shared" si="103"/>
        <v>0</v>
      </c>
      <c r="BY137" s="135">
        <f t="shared" si="103"/>
        <v>0</v>
      </c>
      <c r="BZ137" s="135">
        <f t="shared" si="103"/>
        <v>0</v>
      </c>
      <c r="CA137" s="135">
        <f t="shared" si="103"/>
        <v>0</v>
      </c>
      <c r="CB137" s="135">
        <f t="shared" si="103"/>
        <v>0</v>
      </c>
      <c r="CC137" s="135">
        <f t="shared" si="103"/>
        <v>0</v>
      </c>
      <c r="CD137" s="135">
        <f t="shared" si="103"/>
        <v>0</v>
      </c>
      <c r="CE137" s="135">
        <f t="shared" si="103"/>
        <v>0</v>
      </c>
      <c r="CF137" s="135">
        <f t="shared" si="103"/>
        <v>0</v>
      </c>
    </row>
    <row r="138" spans="3:84" hidden="1" x14ac:dyDescent="0.3">
      <c r="C138" s="135">
        <v>5</v>
      </c>
      <c r="D138" s="135" t="str">
        <f t="shared" ref="D138:BO138" si="104">+D81</f>
        <v>% AGUA</v>
      </c>
      <c r="E138" s="135">
        <f t="shared" si="104"/>
        <v>0</v>
      </c>
      <c r="F138" s="135">
        <f t="shared" si="104"/>
        <v>0</v>
      </c>
      <c r="G138" s="135">
        <f t="shared" si="104"/>
        <v>0</v>
      </c>
      <c r="H138" s="135">
        <f t="shared" si="104"/>
        <v>0</v>
      </c>
      <c r="I138" s="135">
        <f t="shared" si="104"/>
        <v>0</v>
      </c>
      <c r="J138" s="135">
        <f t="shared" si="104"/>
        <v>0</v>
      </c>
      <c r="K138" s="135">
        <f t="shared" si="104"/>
        <v>0</v>
      </c>
      <c r="L138" s="135">
        <f t="shared" si="104"/>
        <v>0</v>
      </c>
      <c r="M138" s="135">
        <f t="shared" si="104"/>
        <v>0</v>
      </c>
      <c r="N138" s="135">
        <f t="shared" si="104"/>
        <v>0</v>
      </c>
      <c r="O138" s="135">
        <f t="shared" si="104"/>
        <v>0</v>
      </c>
      <c r="P138" s="135">
        <f t="shared" si="104"/>
        <v>0</v>
      </c>
      <c r="Q138" s="135">
        <f t="shared" si="104"/>
        <v>0</v>
      </c>
      <c r="R138" s="135">
        <f t="shared" si="104"/>
        <v>0</v>
      </c>
      <c r="S138" s="135">
        <f t="shared" si="104"/>
        <v>0</v>
      </c>
      <c r="T138" s="135">
        <f t="shared" si="104"/>
        <v>0</v>
      </c>
      <c r="U138" s="135">
        <f t="shared" si="104"/>
        <v>0</v>
      </c>
      <c r="V138" s="135">
        <f t="shared" si="104"/>
        <v>0</v>
      </c>
      <c r="W138" s="135">
        <f t="shared" si="104"/>
        <v>0</v>
      </c>
      <c r="X138" s="135">
        <f t="shared" si="104"/>
        <v>0</v>
      </c>
      <c r="Y138" s="135">
        <f t="shared" si="104"/>
        <v>0</v>
      </c>
      <c r="Z138" s="135">
        <f t="shared" si="104"/>
        <v>0</v>
      </c>
      <c r="AA138" s="135">
        <f t="shared" si="104"/>
        <v>0</v>
      </c>
      <c r="AB138" s="135">
        <f t="shared" si="104"/>
        <v>0</v>
      </c>
      <c r="AC138" s="135">
        <f t="shared" si="104"/>
        <v>0</v>
      </c>
      <c r="AD138" s="135">
        <f t="shared" si="104"/>
        <v>0</v>
      </c>
      <c r="AE138" s="135">
        <f t="shared" si="104"/>
        <v>0</v>
      </c>
      <c r="AF138" s="135">
        <f t="shared" si="104"/>
        <v>0</v>
      </c>
      <c r="AG138" s="135">
        <f t="shared" si="104"/>
        <v>0</v>
      </c>
      <c r="AH138" s="135">
        <f t="shared" si="104"/>
        <v>0</v>
      </c>
      <c r="AI138" s="135">
        <f t="shared" si="104"/>
        <v>0</v>
      </c>
      <c r="AJ138" s="135">
        <f t="shared" si="104"/>
        <v>0</v>
      </c>
      <c r="AK138" s="135">
        <f t="shared" si="104"/>
        <v>0</v>
      </c>
      <c r="AL138" s="135">
        <f t="shared" si="104"/>
        <v>0</v>
      </c>
      <c r="AM138" s="135">
        <f t="shared" si="104"/>
        <v>0</v>
      </c>
      <c r="AN138" s="135">
        <f t="shared" si="104"/>
        <v>0</v>
      </c>
      <c r="AO138" s="135">
        <f t="shared" si="104"/>
        <v>0</v>
      </c>
      <c r="AP138" s="135">
        <f t="shared" si="104"/>
        <v>0</v>
      </c>
      <c r="AQ138" s="135">
        <f t="shared" si="104"/>
        <v>0</v>
      </c>
      <c r="AR138" s="135">
        <f t="shared" si="104"/>
        <v>0</v>
      </c>
      <c r="AS138" s="135">
        <f t="shared" si="104"/>
        <v>0</v>
      </c>
      <c r="AT138" s="135">
        <f t="shared" si="104"/>
        <v>0</v>
      </c>
      <c r="AU138" s="135">
        <f t="shared" si="104"/>
        <v>0</v>
      </c>
      <c r="AV138" s="135">
        <f t="shared" si="104"/>
        <v>0</v>
      </c>
      <c r="AW138" s="135">
        <f t="shared" si="104"/>
        <v>0</v>
      </c>
      <c r="AX138" s="135">
        <f t="shared" si="104"/>
        <v>0</v>
      </c>
      <c r="AY138" s="135">
        <f t="shared" si="104"/>
        <v>0</v>
      </c>
      <c r="AZ138" s="135">
        <f t="shared" si="104"/>
        <v>0</v>
      </c>
      <c r="BA138" s="135">
        <f t="shared" si="104"/>
        <v>0</v>
      </c>
      <c r="BB138" s="135">
        <f t="shared" si="104"/>
        <v>0</v>
      </c>
      <c r="BC138" s="135">
        <f t="shared" si="104"/>
        <v>0</v>
      </c>
      <c r="BD138" s="135">
        <f t="shared" si="104"/>
        <v>0</v>
      </c>
      <c r="BE138" s="135">
        <f t="shared" si="104"/>
        <v>0</v>
      </c>
      <c r="BF138" s="135">
        <f t="shared" si="104"/>
        <v>0</v>
      </c>
      <c r="BG138" s="135">
        <f t="shared" si="104"/>
        <v>0</v>
      </c>
      <c r="BH138" s="135">
        <f t="shared" si="104"/>
        <v>0</v>
      </c>
      <c r="BI138" s="135">
        <f t="shared" si="104"/>
        <v>0</v>
      </c>
      <c r="BJ138" s="135">
        <f t="shared" si="104"/>
        <v>0</v>
      </c>
      <c r="BK138" s="135">
        <f t="shared" si="104"/>
        <v>0</v>
      </c>
      <c r="BL138" s="135">
        <f t="shared" si="104"/>
        <v>0</v>
      </c>
      <c r="BM138" s="135">
        <f t="shared" si="104"/>
        <v>0</v>
      </c>
      <c r="BN138" s="135">
        <f t="shared" si="104"/>
        <v>0</v>
      </c>
      <c r="BO138" s="135">
        <f t="shared" si="104"/>
        <v>0</v>
      </c>
      <c r="BP138" s="135">
        <f t="shared" ref="BP138:CF138" si="105">+BP81</f>
        <v>0</v>
      </c>
      <c r="BQ138" s="135">
        <f t="shared" si="105"/>
        <v>0</v>
      </c>
      <c r="BR138" s="135">
        <f t="shared" si="105"/>
        <v>0</v>
      </c>
      <c r="BS138" s="135">
        <f t="shared" si="105"/>
        <v>0</v>
      </c>
      <c r="BT138" s="135">
        <f t="shared" si="105"/>
        <v>0</v>
      </c>
      <c r="BU138" s="135">
        <f t="shared" si="105"/>
        <v>0</v>
      </c>
      <c r="BV138" s="135">
        <f t="shared" si="105"/>
        <v>0</v>
      </c>
      <c r="BW138" s="135">
        <f t="shared" si="105"/>
        <v>0</v>
      </c>
      <c r="BX138" s="135">
        <f t="shared" si="105"/>
        <v>0</v>
      </c>
      <c r="BY138" s="135">
        <f t="shared" si="105"/>
        <v>0</v>
      </c>
      <c r="BZ138" s="135">
        <f t="shared" si="105"/>
        <v>0</v>
      </c>
      <c r="CA138" s="135">
        <f t="shared" si="105"/>
        <v>0</v>
      </c>
      <c r="CB138" s="135">
        <f t="shared" si="105"/>
        <v>0</v>
      </c>
      <c r="CC138" s="135">
        <f t="shared" si="105"/>
        <v>0</v>
      </c>
      <c r="CD138" s="135">
        <f t="shared" si="105"/>
        <v>0</v>
      </c>
      <c r="CE138" s="135">
        <f t="shared" si="105"/>
        <v>0</v>
      </c>
      <c r="CF138" s="135">
        <f t="shared" si="105"/>
        <v>0</v>
      </c>
    </row>
    <row r="139" spans="3:84" hidden="1" x14ac:dyDescent="0.3">
      <c r="C139" s="135">
        <v>6</v>
      </c>
      <c r="D139" s="135" t="str">
        <f t="shared" ref="D139:BO139" si="106">+D87</f>
        <v>% AGUA</v>
      </c>
      <c r="E139" s="135">
        <f t="shared" si="106"/>
        <v>0</v>
      </c>
      <c r="F139" s="135">
        <f t="shared" si="106"/>
        <v>0</v>
      </c>
      <c r="G139" s="135">
        <f t="shared" si="106"/>
        <v>0</v>
      </c>
      <c r="H139" s="135">
        <f t="shared" si="106"/>
        <v>0</v>
      </c>
      <c r="I139" s="135">
        <f t="shared" si="106"/>
        <v>0</v>
      </c>
      <c r="J139" s="135">
        <f t="shared" si="106"/>
        <v>0</v>
      </c>
      <c r="K139" s="135">
        <f t="shared" si="106"/>
        <v>0</v>
      </c>
      <c r="L139" s="135">
        <f t="shared" si="106"/>
        <v>0</v>
      </c>
      <c r="M139" s="135">
        <f t="shared" si="106"/>
        <v>0</v>
      </c>
      <c r="N139" s="135">
        <f t="shared" si="106"/>
        <v>0</v>
      </c>
      <c r="O139" s="135">
        <f t="shared" si="106"/>
        <v>0</v>
      </c>
      <c r="P139" s="135">
        <f t="shared" si="106"/>
        <v>0</v>
      </c>
      <c r="Q139" s="135">
        <f t="shared" si="106"/>
        <v>0</v>
      </c>
      <c r="R139" s="135">
        <f t="shared" si="106"/>
        <v>0</v>
      </c>
      <c r="S139" s="135">
        <f t="shared" si="106"/>
        <v>0</v>
      </c>
      <c r="T139" s="135">
        <f t="shared" si="106"/>
        <v>0</v>
      </c>
      <c r="U139" s="135">
        <f t="shared" si="106"/>
        <v>0</v>
      </c>
      <c r="V139" s="135">
        <f t="shared" si="106"/>
        <v>0</v>
      </c>
      <c r="W139" s="135">
        <f t="shared" si="106"/>
        <v>0</v>
      </c>
      <c r="X139" s="135">
        <f t="shared" si="106"/>
        <v>0</v>
      </c>
      <c r="Y139" s="135">
        <f t="shared" si="106"/>
        <v>0</v>
      </c>
      <c r="Z139" s="135">
        <f t="shared" si="106"/>
        <v>0</v>
      </c>
      <c r="AA139" s="135">
        <f t="shared" si="106"/>
        <v>0</v>
      </c>
      <c r="AB139" s="135">
        <f t="shared" si="106"/>
        <v>0</v>
      </c>
      <c r="AC139" s="135">
        <f t="shared" si="106"/>
        <v>0</v>
      </c>
      <c r="AD139" s="135">
        <f t="shared" si="106"/>
        <v>0</v>
      </c>
      <c r="AE139" s="135">
        <f t="shared" si="106"/>
        <v>0</v>
      </c>
      <c r="AF139" s="135">
        <f t="shared" si="106"/>
        <v>0</v>
      </c>
      <c r="AG139" s="135">
        <f t="shared" si="106"/>
        <v>0</v>
      </c>
      <c r="AH139" s="135">
        <f t="shared" si="106"/>
        <v>0</v>
      </c>
      <c r="AI139" s="135">
        <f t="shared" si="106"/>
        <v>0</v>
      </c>
      <c r="AJ139" s="135">
        <f t="shared" si="106"/>
        <v>0</v>
      </c>
      <c r="AK139" s="135">
        <f t="shared" si="106"/>
        <v>0</v>
      </c>
      <c r="AL139" s="135">
        <f t="shared" si="106"/>
        <v>0</v>
      </c>
      <c r="AM139" s="135">
        <f t="shared" si="106"/>
        <v>0</v>
      </c>
      <c r="AN139" s="135">
        <f t="shared" si="106"/>
        <v>0</v>
      </c>
      <c r="AO139" s="135">
        <f t="shared" si="106"/>
        <v>0</v>
      </c>
      <c r="AP139" s="135">
        <f t="shared" si="106"/>
        <v>0</v>
      </c>
      <c r="AQ139" s="135">
        <f t="shared" si="106"/>
        <v>0</v>
      </c>
      <c r="AR139" s="135">
        <f t="shared" si="106"/>
        <v>0</v>
      </c>
      <c r="AS139" s="135">
        <f t="shared" si="106"/>
        <v>0</v>
      </c>
      <c r="AT139" s="135">
        <f t="shared" si="106"/>
        <v>0</v>
      </c>
      <c r="AU139" s="135">
        <f t="shared" si="106"/>
        <v>0</v>
      </c>
      <c r="AV139" s="135">
        <f t="shared" si="106"/>
        <v>0</v>
      </c>
      <c r="AW139" s="135">
        <f t="shared" si="106"/>
        <v>0</v>
      </c>
      <c r="AX139" s="135">
        <f t="shared" si="106"/>
        <v>0</v>
      </c>
      <c r="AY139" s="135">
        <f t="shared" si="106"/>
        <v>0</v>
      </c>
      <c r="AZ139" s="135">
        <f t="shared" si="106"/>
        <v>0</v>
      </c>
      <c r="BA139" s="135">
        <f t="shared" si="106"/>
        <v>0</v>
      </c>
      <c r="BB139" s="135">
        <f t="shared" si="106"/>
        <v>0</v>
      </c>
      <c r="BC139" s="135">
        <f t="shared" si="106"/>
        <v>0</v>
      </c>
      <c r="BD139" s="135">
        <f t="shared" si="106"/>
        <v>0</v>
      </c>
      <c r="BE139" s="135">
        <f t="shared" si="106"/>
        <v>0</v>
      </c>
      <c r="BF139" s="135">
        <f t="shared" si="106"/>
        <v>0</v>
      </c>
      <c r="BG139" s="135">
        <f t="shared" si="106"/>
        <v>0</v>
      </c>
      <c r="BH139" s="135">
        <f t="shared" si="106"/>
        <v>0</v>
      </c>
      <c r="BI139" s="135">
        <f t="shared" si="106"/>
        <v>0</v>
      </c>
      <c r="BJ139" s="135">
        <f t="shared" si="106"/>
        <v>0</v>
      </c>
      <c r="BK139" s="135">
        <f t="shared" si="106"/>
        <v>0</v>
      </c>
      <c r="BL139" s="135">
        <f t="shared" si="106"/>
        <v>0</v>
      </c>
      <c r="BM139" s="135">
        <f t="shared" si="106"/>
        <v>0</v>
      </c>
      <c r="BN139" s="135">
        <f t="shared" si="106"/>
        <v>0</v>
      </c>
      <c r="BO139" s="135">
        <f t="shared" si="106"/>
        <v>0</v>
      </c>
      <c r="BP139" s="135">
        <f t="shared" ref="BP139:CF139" si="107">+BP87</f>
        <v>0</v>
      </c>
      <c r="BQ139" s="135">
        <f t="shared" si="107"/>
        <v>0</v>
      </c>
      <c r="BR139" s="135">
        <f t="shared" si="107"/>
        <v>0</v>
      </c>
      <c r="BS139" s="135">
        <f t="shared" si="107"/>
        <v>0</v>
      </c>
      <c r="BT139" s="135">
        <f t="shared" si="107"/>
        <v>0</v>
      </c>
      <c r="BU139" s="135">
        <f t="shared" si="107"/>
        <v>0</v>
      </c>
      <c r="BV139" s="135">
        <f t="shared" si="107"/>
        <v>0</v>
      </c>
      <c r="BW139" s="135">
        <f t="shared" si="107"/>
        <v>0</v>
      </c>
      <c r="BX139" s="135">
        <f t="shared" si="107"/>
        <v>0</v>
      </c>
      <c r="BY139" s="135">
        <f t="shared" si="107"/>
        <v>0</v>
      </c>
      <c r="BZ139" s="135">
        <f t="shared" si="107"/>
        <v>0</v>
      </c>
      <c r="CA139" s="135">
        <f t="shared" si="107"/>
        <v>0</v>
      </c>
      <c r="CB139" s="135">
        <f t="shared" si="107"/>
        <v>0</v>
      </c>
      <c r="CC139" s="135">
        <f t="shared" si="107"/>
        <v>0</v>
      </c>
      <c r="CD139" s="135">
        <f t="shared" si="107"/>
        <v>0</v>
      </c>
      <c r="CE139" s="135">
        <f t="shared" si="107"/>
        <v>0</v>
      </c>
      <c r="CF139" s="135">
        <f t="shared" si="107"/>
        <v>0</v>
      </c>
    </row>
    <row r="140" spans="3:84" hidden="1" x14ac:dyDescent="0.3">
      <c r="C140" s="135">
        <v>7</v>
      </c>
      <c r="D140" s="135" t="str">
        <f t="shared" ref="D140:BO140" si="108">+D93</f>
        <v>% AGUA</v>
      </c>
      <c r="E140" s="135">
        <f t="shared" si="108"/>
        <v>0</v>
      </c>
      <c r="F140" s="135">
        <f t="shared" si="108"/>
        <v>0</v>
      </c>
      <c r="G140" s="135">
        <f t="shared" si="108"/>
        <v>0</v>
      </c>
      <c r="H140" s="135">
        <f t="shared" si="108"/>
        <v>0</v>
      </c>
      <c r="I140" s="135">
        <f t="shared" si="108"/>
        <v>0</v>
      </c>
      <c r="J140" s="135">
        <f t="shared" si="108"/>
        <v>0</v>
      </c>
      <c r="K140" s="135">
        <f t="shared" si="108"/>
        <v>0</v>
      </c>
      <c r="L140" s="135">
        <f t="shared" si="108"/>
        <v>0</v>
      </c>
      <c r="M140" s="135">
        <f t="shared" si="108"/>
        <v>0</v>
      </c>
      <c r="N140" s="135">
        <f t="shared" si="108"/>
        <v>0</v>
      </c>
      <c r="O140" s="135">
        <f t="shared" si="108"/>
        <v>0</v>
      </c>
      <c r="P140" s="135">
        <f t="shared" si="108"/>
        <v>0</v>
      </c>
      <c r="Q140" s="135">
        <f t="shared" si="108"/>
        <v>0</v>
      </c>
      <c r="R140" s="135">
        <f t="shared" si="108"/>
        <v>0</v>
      </c>
      <c r="S140" s="135">
        <f t="shared" si="108"/>
        <v>0</v>
      </c>
      <c r="T140" s="135">
        <f t="shared" si="108"/>
        <v>0</v>
      </c>
      <c r="U140" s="135">
        <f t="shared" si="108"/>
        <v>0</v>
      </c>
      <c r="V140" s="135">
        <f t="shared" si="108"/>
        <v>0</v>
      </c>
      <c r="W140" s="135">
        <f t="shared" si="108"/>
        <v>0</v>
      </c>
      <c r="X140" s="135">
        <f t="shared" si="108"/>
        <v>0</v>
      </c>
      <c r="Y140" s="135">
        <f t="shared" si="108"/>
        <v>0</v>
      </c>
      <c r="Z140" s="135">
        <f t="shared" si="108"/>
        <v>0</v>
      </c>
      <c r="AA140" s="135">
        <f t="shared" si="108"/>
        <v>0</v>
      </c>
      <c r="AB140" s="135">
        <f t="shared" si="108"/>
        <v>0</v>
      </c>
      <c r="AC140" s="135">
        <f t="shared" si="108"/>
        <v>0</v>
      </c>
      <c r="AD140" s="135">
        <f t="shared" si="108"/>
        <v>0</v>
      </c>
      <c r="AE140" s="135">
        <f t="shared" si="108"/>
        <v>0</v>
      </c>
      <c r="AF140" s="135">
        <f t="shared" si="108"/>
        <v>0</v>
      </c>
      <c r="AG140" s="135">
        <f t="shared" si="108"/>
        <v>0</v>
      </c>
      <c r="AH140" s="135">
        <f t="shared" si="108"/>
        <v>0</v>
      </c>
      <c r="AI140" s="135">
        <f t="shared" si="108"/>
        <v>0</v>
      </c>
      <c r="AJ140" s="135">
        <f t="shared" si="108"/>
        <v>0</v>
      </c>
      <c r="AK140" s="135">
        <f t="shared" si="108"/>
        <v>0</v>
      </c>
      <c r="AL140" s="135">
        <f t="shared" si="108"/>
        <v>0</v>
      </c>
      <c r="AM140" s="135">
        <f t="shared" si="108"/>
        <v>0</v>
      </c>
      <c r="AN140" s="135">
        <f t="shared" si="108"/>
        <v>0</v>
      </c>
      <c r="AO140" s="135">
        <f t="shared" si="108"/>
        <v>0</v>
      </c>
      <c r="AP140" s="135">
        <f t="shared" si="108"/>
        <v>0</v>
      </c>
      <c r="AQ140" s="135">
        <f t="shared" si="108"/>
        <v>0</v>
      </c>
      <c r="AR140" s="135">
        <f t="shared" si="108"/>
        <v>0</v>
      </c>
      <c r="AS140" s="135">
        <f t="shared" si="108"/>
        <v>0</v>
      </c>
      <c r="AT140" s="135">
        <f t="shared" si="108"/>
        <v>0</v>
      </c>
      <c r="AU140" s="135">
        <f t="shared" si="108"/>
        <v>0</v>
      </c>
      <c r="AV140" s="135">
        <f t="shared" si="108"/>
        <v>0</v>
      </c>
      <c r="AW140" s="135">
        <f t="shared" si="108"/>
        <v>0</v>
      </c>
      <c r="AX140" s="135">
        <f t="shared" si="108"/>
        <v>0</v>
      </c>
      <c r="AY140" s="135">
        <f t="shared" si="108"/>
        <v>0</v>
      </c>
      <c r="AZ140" s="135">
        <f t="shared" si="108"/>
        <v>0</v>
      </c>
      <c r="BA140" s="135">
        <f t="shared" si="108"/>
        <v>0</v>
      </c>
      <c r="BB140" s="135">
        <f t="shared" si="108"/>
        <v>0</v>
      </c>
      <c r="BC140" s="135">
        <f t="shared" si="108"/>
        <v>0</v>
      </c>
      <c r="BD140" s="135">
        <f t="shared" si="108"/>
        <v>0</v>
      </c>
      <c r="BE140" s="135">
        <f t="shared" si="108"/>
        <v>0</v>
      </c>
      <c r="BF140" s="135">
        <f t="shared" si="108"/>
        <v>0</v>
      </c>
      <c r="BG140" s="135">
        <f t="shared" si="108"/>
        <v>0</v>
      </c>
      <c r="BH140" s="135">
        <f t="shared" si="108"/>
        <v>0</v>
      </c>
      <c r="BI140" s="135">
        <f t="shared" si="108"/>
        <v>0</v>
      </c>
      <c r="BJ140" s="135">
        <f t="shared" si="108"/>
        <v>0</v>
      </c>
      <c r="BK140" s="135">
        <f t="shared" si="108"/>
        <v>0</v>
      </c>
      <c r="BL140" s="135">
        <f t="shared" si="108"/>
        <v>0</v>
      </c>
      <c r="BM140" s="135">
        <f t="shared" si="108"/>
        <v>0</v>
      </c>
      <c r="BN140" s="135">
        <f t="shared" si="108"/>
        <v>0</v>
      </c>
      <c r="BO140" s="135">
        <f t="shared" si="108"/>
        <v>0</v>
      </c>
      <c r="BP140" s="135">
        <f t="shared" ref="BP140:CF140" si="109">+BP93</f>
        <v>0</v>
      </c>
      <c r="BQ140" s="135">
        <f t="shared" si="109"/>
        <v>0</v>
      </c>
      <c r="BR140" s="135">
        <f t="shared" si="109"/>
        <v>0</v>
      </c>
      <c r="BS140" s="135">
        <f t="shared" si="109"/>
        <v>0</v>
      </c>
      <c r="BT140" s="135">
        <f t="shared" si="109"/>
        <v>0</v>
      </c>
      <c r="BU140" s="135">
        <f t="shared" si="109"/>
        <v>0</v>
      </c>
      <c r="BV140" s="135">
        <f t="shared" si="109"/>
        <v>0</v>
      </c>
      <c r="BW140" s="135">
        <f t="shared" si="109"/>
        <v>0</v>
      </c>
      <c r="BX140" s="135">
        <f t="shared" si="109"/>
        <v>0</v>
      </c>
      <c r="BY140" s="135">
        <f t="shared" si="109"/>
        <v>0</v>
      </c>
      <c r="BZ140" s="135">
        <f t="shared" si="109"/>
        <v>0</v>
      </c>
      <c r="CA140" s="135">
        <f t="shared" si="109"/>
        <v>0</v>
      </c>
      <c r="CB140" s="135">
        <f t="shared" si="109"/>
        <v>0</v>
      </c>
      <c r="CC140" s="135">
        <f t="shared" si="109"/>
        <v>0</v>
      </c>
      <c r="CD140" s="135">
        <f t="shared" si="109"/>
        <v>0</v>
      </c>
      <c r="CE140" s="135">
        <f t="shared" si="109"/>
        <v>0</v>
      </c>
      <c r="CF140" s="135">
        <f t="shared" si="109"/>
        <v>0</v>
      </c>
    </row>
    <row r="141" spans="3:84" hidden="1" x14ac:dyDescent="0.3">
      <c r="C141" s="135">
        <v>8</v>
      </c>
      <c r="D141" s="135" t="str">
        <f t="shared" ref="D141:BO141" si="110">+D99</f>
        <v>% AGUA</v>
      </c>
      <c r="E141" s="135">
        <f t="shared" si="110"/>
        <v>0</v>
      </c>
      <c r="F141" s="135">
        <f t="shared" si="110"/>
        <v>0</v>
      </c>
      <c r="G141" s="135">
        <f t="shared" si="110"/>
        <v>0</v>
      </c>
      <c r="H141" s="135">
        <f t="shared" si="110"/>
        <v>0</v>
      </c>
      <c r="I141" s="135">
        <f t="shared" si="110"/>
        <v>0</v>
      </c>
      <c r="J141" s="135">
        <f t="shared" si="110"/>
        <v>0</v>
      </c>
      <c r="K141" s="135">
        <f t="shared" si="110"/>
        <v>0</v>
      </c>
      <c r="L141" s="135">
        <f t="shared" si="110"/>
        <v>0</v>
      </c>
      <c r="M141" s="135">
        <f t="shared" si="110"/>
        <v>0</v>
      </c>
      <c r="N141" s="135">
        <f t="shared" si="110"/>
        <v>0</v>
      </c>
      <c r="O141" s="135">
        <f t="shared" si="110"/>
        <v>0</v>
      </c>
      <c r="P141" s="135">
        <f t="shared" si="110"/>
        <v>0</v>
      </c>
      <c r="Q141" s="135">
        <f t="shared" si="110"/>
        <v>0</v>
      </c>
      <c r="R141" s="135">
        <f t="shared" si="110"/>
        <v>0</v>
      </c>
      <c r="S141" s="135">
        <f t="shared" si="110"/>
        <v>0</v>
      </c>
      <c r="T141" s="135">
        <f t="shared" si="110"/>
        <v>0</v>
      </c>
      <c r="U141" s="135">
        <f t="shared" si="110"/>
        <v>0</v>
      </c>
      <c r="V141" s="135">
        <f t="shared" si="110"/>
        <v>0</v>
      </c>
      <c r="W141" s="135">
        <f t="shared" si="110"/>
        <v>0</v>
      </c>
      <c r="X141" s="135">
        <f t="shared" si="110"/>
        <v>0</v>
      </c>
      <c r="Y141" s="135">
        <f t="shared" si="110"/>
        <v>0</v>
      </c>
      <c r="Z141" s="135">
        <f t="shared" si="110"/>
        <v>0</v>
      </c>
      <c r="AA141" s="135">
        <f t="shared" si="110"/>
        <v>0</v>
      </c>
      <c r="AB141" s="135">
        <f t="shared" si="110"/>
        <v>0</v>
      </c>
      <c r="AC141" s="135">
        <f t="shared" si="110"/>
        <v>0</v>
      </c>
      <c r="AD141" s="135">
        <f t="shared" si="110"/>
        <v>0</v>
      </c>
      <c r="AE141" s="135">
        <f t="shared" si="110"/>
        <v>0</v>
      </c>
      <c r="AF141" s="135">
        <f t="shared" si="110"/>
        <v>0</v>
      </c>
      <c r="AG141" s="135">
        <f t="shared" si="110"/>
        <v>0</v>
      </c>
      <c r="AH141" s="135">
        <f t="shared" si="110"/>
        <v>0</v>
      </c>
      <c r="AI141" s="135">
        <f t="shared" si="110"/>
        <v>0</v>
      </c>
      <c r="AJ141" s="135">
        <f t="shared" si="110"/>
        <v>0</v>
      </c>
      <c r="AK141" s="135">
        <f t="shared" si="110"/>
        <v>0</v>
      </c>
      <c r="AL141" s="135">
        <f t="shared" si="110"/>
        <v>0</v>
      </c>
      <c r="AM141" s="135">
        <f t="shared" si="110"/>
        <v>0</v>
      </c>
      <c r="AN141" s="135">
        <f t="shared" si="110"/>
        <v>0</v>
      </c>
      <c r="AO141" s="135">
        <f t="shared" si="110"/>
        <v>0</v>
      </c>
      <c r="AP141" s="135">
        <f t="shared" si="110"/>
        <v>0</v>
      </c>
      <c r="AQ141" s="135">
        <f t="shared" si="110"/>
        <v>0</v>
      </c>
      <c r="AR141" s="135">
        <f t="shared" si="110"/>
        <v>0</v>
      </c>
      <c r="AS141" s="135">
        <f t="shared" si="110"/>
        <v>0</v>
      </c>
      <c r="AT141" s="135">
        <f t="shared" si="110"/>
        <v>0</v>
      </c>
      <c r="AU141" s="135">
        <f t="shared" si="110"/>
        <v>0</v>
      </c>
      <c r="AV141" s="135">
        <f t="shared" si="110"/>
        <v>0</v>
      </c>
      <c r="AW141" s="135">
        <f t="shared" si="110"/>
        <v>0</v>
      </c>
      <c r="AX141" s="135">
        <f t="shared" si="110"/>
        <v>0</v>
      </c>
      <c r="AY141" s="135">
        <f t="shared" si="110"/>
        <v>0</v>
      </c>
      <c r="AZ141" s="135">
        <f t="shared" si="110"/>
        <v>0</v>
      </c>
      <c r="BA141" s="135">
        <f t="shared" si="110"/>
        <v>0</v>
      </c>
      <c r="BB141" s="135">
        <f t="shared" si="110"/>
        <v>0</v>
      </c>
      <c r="BC141" s="135">
        <f t="shared" si="110"/>
        <v>0</v>
      </c>
      <c r="BD141" s="135">
        <f t="shared" si="110"/>
        <v>0</v>
      </c>
      <c r="BE141" s="135">
        <f t="shared" si="110"/>
        <v>0</v>
      </c>
      <c r="BF141" s="135">
        <f t="shared" si="110"/>
        <v>0</v>
      </c>
      <c r="BG141" s="135">
        <f t="shared" si="110"/>
        <v>0</v>
      </c>
      <c r="BH141" s="135">
        <f t="shared" si="110"/>
        <v>0</v>
      </c>
      <c r="BI141" s="135">
        <f t="shared" si="110"/>
        <v>0</v>
      </c>
      <c r="BJ141" s="135">
        <f t="shared" si="110"/>
        <v>0</v>
      </c>
      <c r="BK141" s="135">
        <f t="shared" si="110"/>
        <v>0</v>
      </c>
      <c r="BL141" s="135">
        <f t="shared" si="110"/>
        <v>0</v>
      </c>
      <c r="BM141" s="135">
        <f t="shared" si="110"/>
        <v>0</v>
      </c>
      <c r="BN141" s="135">
        <f t="shared" si="110"/>
        <v>0</v>
      </c>
      <c r="BO141" s="135">
        <f t="shared" si="110"/>
        <v>0</v>
      </c>
      <c r="BP141" s="135">
        <f t="shared" ref="BP141:CF141" si="111">+BP99</f>
        <v>0</v>
      </c>
      <c r="BQ141" s="135">
        <f t="shared" si="111"/>
        <v>0</v>
      </c>
      <c r="BR141" s="135">
        <f t="shared" si="111"/>
        <v>0</v>
      </c>
      <c r="BS141" s="135">
        <f t="shared" si="111"/>
        <v>0</v>
      </c>
      <c r="BT141" s="135">
        <f t="shared" si="111"/>
        <v>0</v>
      </c>
      <c r="BU141" s="135">
        <f t="shared" si="111"/>
        <v>0</v>
      </c>
      <c r="BV141" s="135">
        <f t="shared" si="111"/>
        <v>0</v>
      </c>
      <c r="BW141" s="135">
        <f t="shared" si="111"/>
        <v>0</v>
      </c>
      <c r="BX141" s="135">
        <f t="shared" si="111"/>
        <v>0</v>
      </c>
      <c r="BY141" s="135">
        <f t="shared" si="111"/>
        <v>0</v>
      </c>
      <c r="BZ141" s="135">
        <f t="shared" si="111"/>
        <v>0</v>
      </c>
      <c r="CA141" s="135">
        <f t="shared" si="111"/>
        <v>0</v>
      </c>
      <c r="CB141" s="135">
        <f t="shared" si="111"/>
        <v>0</v>
      </c>
      <c r="CC141" s="135">
        <f t="shared" si="111"/>
        <v>0</v>
      </c>
      <c r="CD141" s="135">
        <f t="shared" si="111"/>
        <v>0</v>
      </c>
      <c r="CE141" s="135">
        <f t="shared" si="111"/>
        <v>0</v>
      </c>
      <c r="CF141" s="135">
        <f t="shared" si="111"/>
        <v>0</v>
      </c>
    </row>
    <row r="142" spans="3:84" hidden="1" x14ac:dyDescent="0.3">
      <c r="C142" s="135">
        <v>9</v>
      </c>
      <c r="D142" s="135" t="str">
        <f t="shared" ref="D142:BO142" si="112">+D105</f>
        <v>% AGUA</v>
      </c>
      <c r="E142" s="135">
        <f t="shared" si="112"/>
        <v>0</v>
      </c>
      <c r="F142" s="135">
        <f t="shared" si="112"/>
        <v>0</v>
      </c>
      <c r="G142" s="135">
        <f t="shared" si="112"/>
        <v>0</v>
      </c>
      <c r="H142" s="135">
        <f t="shared" si="112"/>
        <v>0</v>
      </c>
      <c r="I142" s="135">
        <f t="shared" si="112"/>
        <v>0</v>
      </c>
      <c r="J142" s="135">
        <f t="shared" si="112"/>
        <v>0</v>
      </c>
      <c r="K142" s="135">
        <f t="shared" si="112"/>
        <v>0</v>
      </c>
      <c r="L142" s="135">
        <f t="shared" si="112"/>
        <v>0</v>
      </c>
      <c r="M142" s="135">
        <f t="shared" si="112"/>
        <v>0</v>
      </c>
      <c r="N142" s="135">
        <f t="shared" si="112"/>
        <v>0</v>
      </c>
      <c r="O142" s="135">
        <f t="shared" si="112"/>
        <v>0</v>
      </c>
      <c r="P142" s="135">
        <f t="shared" si="112"/>
        <v>0</v>
      </c>
      <c r="Q142" s="135">
        <f t="shared" si="112"/>
        <v>0</v>
      </c>
      <c r="R142" s="135">
        <f t="shared" si="112"/>
        <v>0</v>
      </c>
      <c r="S142" s="135">
        <f t="shared" si="112"/>
        <v>0</v>
      </c>
      <c r="T142" s="135">
        <f t="shared" si="112"/>
        <v>0</v>
      </c>
      <c r="U142" s="135">
        <f t="shared" si="112"/>
        <v>0</v>
      </c>
      <c r="V142" s="135">
        <f t="shared" si="112"/>
        <v>0</v>
      </c>
      <c r="W142" s="135">
        <f t="shared" si="112"/>
        <v>0</v>
      </c>
      <c r="X142" s="135">
        <f t="shared" si="112"/>
        <v>0</v>
      </c>
      <c r="Y142" s="135">
        <f t="shared" si="112"/>
        <v>0</v>
      </c>
      <c r="Z142" s="135">
        <f t="shared" si="112"/>
        <v>0</v>
      </c>
      <c r="AA142" s="135">
        <f t="shared" si="112"/>
        <v>0</v>
      </c>
      <c r="AB142" s="135">
        <f t="shared" si="112"/>
        <v>0</v>
      </c>
      <c r="AC142" s="135">
        <f t="shared" si="112"/>
        <v>0</v>
      </c>
      <c r="AD142" s="135">
        <f t="shared" si="112"/>
        <v>0</v>
      </c>
      <c r="AE142" s="135">
        <f t="shared" si="112"/>
        <v>0</v>
      </c>
      <c r="AF142" s="135">
        <f t="shared" si="112"/>
        <v>0</v>
      </c>
      <c r="AG142" s="135">
        <f t="shared" si="112"/>
        <v>0</v>
      </c>
      <c r="AH142" s="135">
        <f t="shared" si="112"/>
        <v>0</v>
      </c>
      <c r="AI142" s="135">
        <f t="shared" si="112"/>
        <v>0</v>
      </c>
      <c r="AJ142" s="135">
        <f t="shared" si="112"/>
        <v>0</v>
      </c>
      <c r="AK142" s="135">
        <f t="shared" si="112"/>
        <v>0</v>
      </c>
      <c r="AL142" s="135">
        <f t="shared" si="112"/>
        <v>0</v>
      </c>
      <c r="AM142" s="135">
        <f t="shared" si="112"/>
        <v>0</v>
      </c>
      <c r="AN142" s="135">
        <f t="shared" si="112"/>
        <v>0</v>
      </c>
      <c r="AO142" s="135">
        <f t="shared" si="112"/>
        <v>0</v>
      </c>
      <c r="AP142" s="135">
        <f t="shared" si="112"/>
        <v>0</v>
      </c>
      <c r="AQ142" s="135">
        <f t="shared" si="112"/>
        <v>0</v>
      </c>
      <c r="AR142" s="135">
        <f t="shared" si="112"/>
        <v>0</v>
      </c>
      <c r="AS142" s="135">
        <f t="shared" si="112"/>
        <v>0</v>
      </c>
      <c r="AT142" s="135">
        <f t="shared" si="112"/>
        <v>0</v>
      </c>
      <c r="AU142" s="135">
        <f t="shared" si="112"/>
        <v>0</v>
      </c>
      <c r="AV142" s="135">
        <f t="shared" si="112"/>
        <v>0</v>
      </c>
      <c r="AW142" s="135">
        <f t="shared" si="112"/>
        <v>0</v>
      </c>
      <c r="AX142" s="135">
        <f t="shared" si="112"/>
        <v>0</v>
      </c>
      <c r="AY142" s="135">
        <f t="shared" si="112"/>
        <v>0</v>
      </c>
      <c r="AZ142" s="135">
        <f t="shared" si="112"/>
        <v>0</v>
      </c>
      <c r="BA142" s="135">
        <f t="shared" si="112"/>
        <v>0</v>
      </c>
      <c r="BB142" s="135">
        <f t="shared" si="112"/>
        <v>0</v>
      </c>
      <c r="BC142" s="135">
        <f t="shared" si="112"/>
        <v>0</v>
      </c>
      <c r="BD142" s="135">
        <f t="shared" si="112"/>
        <v>0</v>
      </c>
      <c r="BE142" s="135">
        <f t="shared" si="112"/>
        <v>0</v>
      </c>
      <c r="BF142" s="135">
        <f t="shared" si="112"/>
        <v>0</v>
      </c>
      <c r="BG142" s="135">
        <f t="shared" si="112"/>
        <v>0</v>
      </c>
      <c r="BH142" s="135">
        <f t="shared" si="112"/>
        <v>0</v>
      </c>
      <c r="BI142" s="135">
        <f t="shared" si="112"/>
        <v>0</v>
      </c>
      <c r="BJ142" s="135">
        <f t="shared" si="112"/>
        <v>0</v>
      </c>
      <c r="BK142" s="135">
        <f t="shared" si="112"/>
        <v>0</v>
      </c>
      <c r="BL142" s="135">
        <f t="shared" si="112"/>
        <v>0</v>
      </c>
      <c r="BM142" s="135">
        <f t="shared" si="112"/>
        <v>0</v>
      </c>
      <c r="BN142" s="135">
        <f t="shared" si="112"/>
        <v>0</v>
      </c>
      <c r="BO142" s="135">
        <f t="shared" si="112"/>
        <v>0</v>
      </c>
      <c r="BP142" s="135">
        <f t="shared" ref="BP142:CF142" si="113">+BP105</f>
        <v>0</v>
      </c>
      <c r="BQ142" s="135">
        <f t="shared" si="113"/>
        <v>0</v>
      </c>
      <c r="BR142" s="135">
        <f t="shared" si="113"/>
        <v>0</v>
      </c>
      <c r="BS142" s="135">
        <f t="shared" si="113"/>
        <v>0</v>
      </c>
      <c r="BT142" s="135">
        <f t="shared" si="113"/>
        <v>0</v>
      </c>
      <c r="BU142" s="135">
        <f t="shared" si="113"/>
        <v>0</v>
      </c>
      <c r="BV142" s="135">
        <f t="shared" si="113"/>
        <v>0</v>
      </c>
      <c r="BW142" s="135">
        <f t="shared" si="113"/>
        <v>0</v>
      </c>
      <c r="BX142" s="135">
        <f t="shared" si="113"/>
        <v>0</v>
      </c>
      <c r="BY142" s="135">
        <f t="shared" si="113"/>
        <v>0</v>
      </c>
      <c r="BZ142" s="135">
        <f t="shared" si="113"/>
        <v>0</v>
      </c>
      <c r="CA142" s="135">
        <f t="shared" si="113"/>
        <v>0</v>
      </c>
      <c r="CB142" s="135">
        <f t="shared" si="113"/>
        <v>0</v>
      </c>
      <c r="CC142" s="135">
        <f t="shared" si="113"/>
        <v>0</v>
      </c>
      <c r="CD142" s="135">
        <f t="shared" si="113"/>
        <v>0</v>
      </c>
      <c r="CE142" s="135">
        <f t="shared" si="113"/>
        <v>0</v>
      </c>
      <c r="CF142" s="135">
        <f t="shared" si="113"/>
        <v>0</v>
      </c>
    </row>
    <row r="143" spans="3:84" hidden="1" x14ac:dyDescent="0.3">
      <c r="C143" s="135">
        <v>10</v>
      </c>
      <c r="D143" s="135" t="str">
        <f t="shared" ref="D143:BO143" si="114">+D111</f>
        <v>% AGUA</v>
      </c>
      <c r="E143" s="135">
        <f t="shared" si="114"/>
        <v>0</v>
      </c>
      <c r="F143" s="135">
        <f t="shared" si="114"/>
        <v>0</v>
      </c>
      <c r="G143" s="135">
        <f t="shared" si="114"/>
        <v>0</v>
      </c>
      <c r="H143" s="135">
        <f t="shared" si="114"/>
        <v>0</v>
      </c>
      <c r="I143" s="135">
        <f t="shared" si="114"/>
        <v>0</v>
      </c>
      <c r="J143" s="135">
        <f t="shared" si="114"/>
        <v>0</v>
      </c>
      <c r="K143" s="135">
        <f t="shared" si="114"/>
        <v>0</v>
      </c>
      <c r="L143" s="135">
        <f t="shared" si="114"/>
        <v>0</v>
      </c>
      <c r="M143" s="135">
        <f t="shared" si="114"/>
        <v>0</v>
      </c>
      <c r="N143" s="135">
        <f t="shared" si="114"/>
        <v>0</v>
      </c>
      <c r="O143" s="135">
        <f t="shared" si="114"/>
        <v>0</v>
      </c>
      <c r="P143" s="135">
        <f t="shared" si="114"/>
        <v>0</v>
      </c>
      <c r="Q143" s="135">
        <f t="shared" si="114"/>
        <v>0</v>
      </c>
      <c r="R143" s="135">
        <f t="shared" si="114"/>
        <v>0</v>
      </c>
      <c r="S143" s="135">
        <f t="shared" si="114"/>
        <v>0</v>
      </c>
      <c r="T143" s="135">
        <f t="shared" si="114"/>
        <v>0</v>
      </c>
      <c r="U143" s="135">
        <f t="shared" si="114"/>
        <v>0</v>
      </c>
      <c r="V143" s="135">
        <f t="shared" si="114"/>
        <v>0</v>
      </c>
      <c r="W143" s="135">
        <f t="shared" si="114"/>
        <v>0</v>
      </c>
      <c r="X143" s="135">
        <f t="shared" si="114"/>
        <v>0</v>
      </c>
      <c r="Y143" s="135">
        <f t="shared" si="114"/>
        <v>0</v>
      </c>
      <c r="Z143" s="135">
        <f t="shared" si="114"/>
        <v>0</v>
      </c>
      <c r="AA143" s="135">
        <f t="shared" si="114"/>
        <v>0</v>
      </c>
      <c r="AB143" s="135">
        <f t="shared" si="114"/>
        <v>0</v>
      </c>
      <c r="AC143" s="135">
        <f t="shared" si="114"/>
        <v>0</v>
      </c>
      <c r="AD143" s="135">
        <f t="shared" si="114"/>
        <v>0</v>
      </c>
      <c r="AE143" s="135">
        <f t="shared" si="114"/>
        <v>0</v>
      </c>
      <c r="AF143" s="135">
        <f t="shared" si="114"/>
        <v>0</v>
      </c>
      <c r="AG143" s="135">
        <f t="shared" si="114"/>
        <v>0</v>
      </c>
      <c r="AH143" s="135">
        <f t="shared" si="114"/>
        <v>0</v>
      </c>
      <c r="AI143" s="135">
        <f t="shared" si="114"/>
        <v>0</v>
      </c>
      <c r="AJ143" s="135">
        <f t="shared" si="114"/>
        <v>0</v>
      </c>
      <c r="AK143" s="135">
        <f t="shared" si="114"/>
        <v>0</v>
      </c>
      <c r="AL143" s="135">
        <f t="shared" si="114"/>
        <v>0</v>
      </c>
      <c r="AM143" s="135">
        <f t="shared" si="114"/>
        <v>0</v>
      </c>
      <c r="AN143" s="135">
        <f t="shared" si="114"/>
        <v>0</v>
      </c>
      <c r="AO143" s="135">
        <f t="shared" si="114"/>
        <v>0</v>
      </c>
      <c r="AP143" s="135">
        <f t="shared" si="114"/>
        <v>0</v>
      </c>
      <c r="AQ143" s="135">
        <f t="shared" si="114"/>
        <v>0</v>
      </c>
      <c r="AR143" s="135">
        <f t="shared" si="114"/>
        <v>0</v>
      </c>
      <c r="AS143" s="135">
        <f t="shared" si="114"/>
        <v>0</v>
      </c>
      <c r="AT143" s="135">
        <f t="shared" si="114"/>
        <v>0</v>
      </c>
      <c r="AU143" s="135">
        <f t="shared" si="114"/>
        <v>0</v>
      </c>
      <c r="AV143" s="135">
        <f t="shared" si="114"/>
        <v>0</v>
      </c>
      <c r="AW143" s="135">
        <f t="shared" si="114"/>
        <v>0</v>
      </c>
      <c r="AX143" s="135">
        <f t="shared" si="114"/>
        <v>0</v>
      </c>
      <c r="AY143" s="135">
        <f t="shared" si="114"/>
        <v>0</v>
      </c>
      <c r="AZ143" s="135">
        <f t="shared" si="114"/>
        <v>0</v>
      </c>
      <c r="BA143" s="135">
        <f t="shared" si="114"/>
        <v>0</v>
      </c>
      <c r="BB143" s="135">
        <f t="shared" si="114"/>
        <v>0</v>
      </c>
      <c r="BC143" s="135">
        <f t="shared" si="114"/>
        <v>0</v>
      </c>
      <c r="BD143" s="135">
        <f t="shared" si="114"/>
        <v>0</v>
      </c>
      <c r="BE143" s="135">
        <f t="shared" si="114"/>
        <v>0</v>
      </c>
      <c r="BF143" s="135">
        <f t="shared" si="114"/>
        <v>0</v>
      </c>
      <c r="BG143" s="135">
        <f t="shared" si="114"/>
        <v>0</v>
      </c>
      <c r="BH143" s="135">
        <f t="shared" si="114"/>
        <v>0</v>
      </c>
      <c r="BI143" s="135">
        <f t="shared" si="114"/>
        <v>0</v>
      </c>
      <c r="BJ143" s="135">
        <f t="shared" si="114"/>
        <v>0</v>
      </c>
      <c r="BK143" s="135">
        <f t="shared" si="114"/>
        <v>0</v>
      </c>
      <c r="BL143" s="135">
        <f t="shared" si="114"/>
        <v>0</v>
      </c>
      <c r="BM143" s="135">
        <f t="shared" si="114"/>
        <v>0</v>
      </c>
      <c r="BN143" s="135">
        <f t="shared" si="114"/>
        <v>0</v>
      </c>
      <c r="BO143" s="135">
        <f t="shared" si="114"/>
        <v>0</v>
      </c>
      <c r="BP143" s="135">
        <f t="shared" ref="BP143:CF143" si="115">+BP111</f>
        <v>0</v>
      </c>
      <c r="BQ143" s="135">
        <f t="shared" si="115"/>
        <v>0</v>
      </c>
      <c r="BR143" s="135">
        <f t="shared" si="115"/>
        <v>0</v>
      </c>
      <c r="BS143" s="135">
        <f t="shared" si="115"/>
        <v>0</v>
      </c>
      <c r="BT143" s="135">
        <f t="shared" si="115"/>
        <v>0</v>
      </c>
      <c r="BU143" s="135">
        <f t="shared" si="115"/>
        <v>0</v>
      </c>
      <c r="BV143" s="135">
        <f t="shared" si="115"/>
        <v>0</v>
      </c>
      <c r="BW143" s="135">
        <f t="shared" si="115"/>
        <v>0</v>
      </c>
      <c r="BX143" s="135">
        <f t="shared" si="115"/>
        <v>0</v>
      </c>
      <c r="BY143" s="135">
        <f t="shared" si="115"/>
        <v>0</v>
      </c>
      <c r="BZ143" s="135">
        <f t="shared" si="115"/>
        <v>0</v>
      </c>
      <c r="CA143" s="135">
        <f t="shared" si="115"/>
        <v>0</v>
      </c>
      <c r="CB143" s="135">
        <f t="shared" si="115"/>
        <v>0</v>
      </c>
      <c r="CC143" s="135">
        <f t="shared" si="115"/>
        <v>0</v>
      </c>
      <c r="CD143" s="135">
        <f t="shared" si="115"/>
        <v>0</v>
      </c>
      <c r="CE143" s="135">
        <f t="shared" si="115"/>
        <v>0</v>
      </c>
      <c r="CF143" s="135">
        <f t="shared" si="115"/>
        <v>0</v>
      </c>
    </row>
    <row r="144" spans="3:84" hidden="1" x14ac:dyDescent="0.3">
      <c r="C144" s="135"/>
      <c r="D144" s="506" t="s">
        <v>269</v>
      </c>
      <c r="E144" s="507">
        <f>+IFERROR(SUMPRODUCT(E134:E143,E173:E182)/E183,0)</f>
        <v>0</v>
      </c>
      <c r="F144" s="507">
        <f t="shared" ref="F144:BQ144" si="116">+IFERROR(SUMPRODUCT(F134:F143,F173:F182)/F183,0)</f>
        <v>0</v>
      </c>
      <c r="G144" s="507">
        <f t="shared" si="116"/>
        <v>0</v>
      </c>
      <c r="H144" s="507">
        <f t="shared" si="116"/>
        <v>0</v>
      </c>
      <c r="I144" s="507">
        <f t="shared" si="116"/>
        <v>0</v>
      </c>
      <c r="J144" s="507">
        <f t="shared" si="116"/>
        <v>10</v>
      </c>
      <c r="K144" s="507">
        <f t="shared" si="116"/>
        <v>10</v>
      </c>
      <c r="L144" s="507">
        <f t="shared" si="116"/>
        <v>8</v>
      </c>
      <c r="M144" s="507">
        <f t="shared" si="116"/>
        <v>8</v>
      </c>
      <c r="N144" s="507">
        <f t="shared" si="116"/>
        <v>9</v>
      </c>
      <c r="O144" s="507">
        <f t="shared" si="116"/>
        <v>0</v>
      </c>
      <c r="P144" s="507">
        <f t="shared" si="116"/>
        <v>0</v>
      </c>
      <c r="Q144" s="507">
        <f t="shared" si="116"/>
        <v>0</v>
      </c>
      <c r="R144" s="507">
        <f t="shared" si="116"/>
        <v>0</v>
      </c>
      <c r="S144" s="507">
        <f t="shared" si="116"/>
        <v>0</v>
      </c>
      <c r="T144" s="507">
        <f t="shared" si="116"/>
        <v>0</v>
      </c>
      <c r="U144" s="507">
        <f t="shared" si="116"/>
        <v>0</v>
      </c>
      <c r="V144" s="507">
        <f t="shared" si="116"/>
        <v>0</v>
      </c>
      <c r="W144" s="507">
        <f t="shared" si="116"/>
        <v>0</v>
      </c>
      <c r="X144" s="507">
        <f t="shared" si="116"/>
        <v>0</v>
      </c>
      <c r="Y144" s="507">
        <f t="shared" si="116"/>
        <v>0</v>
      </c>
      <c r="Z144" s="507">
        <f t="shared" si="116"/>
        <v>0</v>
      </c>
      <c r="AA144" s="507">
        <f t="shared" si="116"/>
        <v>0</v>
      </c>
      <c r="AB144" s="507">
        <f t="shared" si="116"/>
        <v>0</v>
      </c>
      <c r="AC144" s="507">
        <f t="shared" si="116"/>
        <v>0</v>
      </c>
      <c r="AD144" s="507">
        <f t="shared" si="116"/>
        <v>0</v>
      </c>
      <c r="AE144" s="507">
        <f t="shared" si="116"/>
        <v>0</v>
      </c>
      <c r="AF144" s="507">
        <f t="shared" si="116"/>
        <v>0</v>
      </c>
      <c r="AG144" s="507">
        <f t="shared" si="116"/>
        <v>0</v>
      </c>
      <c r="AH144" s="507">
        <f t="shared" si="116"/>
        <v>0</v>
      </c>
      <c r="AI144" s="507">
        <f t="shared" si="116"/>
        <v>0</v>
      </c>
      <c r="AJ144" s="507">
        <f t="shared" si="116"/>
        <v>0</v>
      </c>
      <c r="AK144" s="507">
        <f t="shared" si="116"/>
        <v>0</v>
      </c>
      <c r="AL144" s="507">
        <f t="shared" si="116"/>
        <v>0</v>
      </c>
      <c r="AM144" s="507">
        <f t="shared" si="116"/>
        <v>0</v>
      </c>
      <c r="AN144" s="507">
        <f t="shared" si="116"/>
        <v>0</v>
      </c>
      <c r="AO144" s="507">
        <f t="shared" si="116"/>
        <v>0</v>
      </c>
      <c r="AP144" s="507">
        <f t="shared" si="116"/>
        <v>0</v>
      </c>
      <c r="AQ144" s="507">
        <f t="shared" si="116"/>
        <v>0</v>
      </c>
      <c r="AR144" s="507">
        <f t="shared" si="116"/>
        <v>0</v>
      </c>
      <c r="AS144" s="507">
        <f t="shared" si="116"/>
        <v>0</v>
      </c>
      <c r="AT144" s="507">
        <f t="shared" si="116"/>
        <v>0</v>
      </c>
      <c r="AU144" s="507">
        <f t="shared" si="116"/>
        <v>0</v>
      </c>
      <c r="AV144" s="507">
        <f t="shared" si="116"/>
        <v>0</v>
      </c>
      <c r="AW144" s="507">
        <f t="shared" si="116"/>
        <v>0</v>
      </c>
      <c r="AX144" s="507">
        <f t="shared" si="116"/>
        <v>0</v>
      </c>
      <c r="AY144" s="507">
        <f t="shared" si="116"/>
        <v>0</v>
      </c>
      <c r="AZ144" s="507">
        <f t="shared" si="116"/>
        <v>0</v>
      </c>
      <c r="BA144" s="507">
        <f t="shared" si="116"/>
        <v>0</v>
      </c>
      <c r="BB144" s="507">
        <f t="shared" si="116"/>
        <v>0</v>
      </c>
      <c r="BC144" s="507">
        <f t="shared" si="116"/>
        <v>0</v>
      </c>
      <c r="BD144" s="507">
        <f t="shared" si="116"/>
        <v>0</v>
      </c>
      <c r="BE144" s="507">
        <f t="shared" si="116"/>
        <v>0</v>
      </c>
      <c r="BF144" s="507">
        <f t="shared" si="116"/>
        <v>0</v>
      </c>
      <c r="BG144" s="507">
        <f t="shared" si="116"/>
        <v>0</v>
      </c>
      <c r="BH144" s="507">
        <f t="shared" si="116"/>
        <v>0</v>
      </c>
      <c r="BI144" s="507">
        <f t="shared" si="116"/>
        <v>0</v>
      </c>
      <c r="BJ144" s="507">
        <f t="shared" si="116"/>
        <v>0</v>
      </c>
      <c r="BK144" s="507">
        <f t="shared" si="116"/>
        <v>0</v>
      </c>
      <c r="BL144" s="507">
        <f t="shared" si="116"/>
        <v>0</v>
      </c>
      <c r="BM144" s="507">
        <f t="shared" si="116"/>
        <v>0</v>
      </c>
      <c r="BN144" s="507">
        <f t="shared" si="116"/>
        <v>0</v>
      </c>
      <c r="BO144" s="507">
        <f t="shared" si="116"/>
        <v>0</v>
      </c>
      <c r="BP144" s="507">
        <f t="shared" si="116"/>
        <v>0</v>
      </c>
      <c r="BQ144" s="507">
        <f t="shared" si="116"/>
        <v>0</v>
      </c>
      <c r="BR144" s="507">
        <f t="shared" ref="BR144:CF144" si="117">+IFERROR(SUMPRODUCT(BR134:BR143,BR173:BR182)/BR183,0)</f>
        <v>0</v>
      </c>
      <c r="BS144" s="507">
        <f t="shared" si="117"/>
        <v>0</v>
      </c>
      <c r="BT144" s="507">
        <f t="shared" si="117"/>
        <v>0</v>
      </c>
      <c r="BU144" s="507">
        <f t="shared" si="117"/>
        <v>0</v>
      </c>
      <c r="BV144" s="507">
        <f t="shared" si="117"/>
        <v>0</v>
      </c>
      <c r="BW144" s="507">
        <f t="shared" si="117"/>
        <v>0</v>
      </c>
      <c r="BX144" s="507">
        <f t="shared" si="117"/>
        <v>0</v>
      </c>
      <c r="BY144" s="507">
        <f t="shared" si="117"/>
        <v>0</v>
      </c>
      <c r="BZ144" s="507">
        <f t="shared" si="117"/>
        <v>0</v>
      </c>
      <c r="CA144" s="507">
        <f t="shared" si="117"/>
        <v>0</v>
      </c>
      <c r="CB144" s="507">
        <f t="shared" si="117"/>
        <v>0</v>
      </c>
      <c r="CC144" s="507">
        <f t="shared" si="117"/>
        <v>0</v>
      </c>
      <c r="CD144" s="507">
        <f t="shared" si="117"/>
        <v>0</v>
      </c>
      <c r="CE144" s="507">
        <f t="shared" si="117"/>
        <v>0</v>
      </c>
      <c r="CF144" s="507">
        <f t="shared" si="117"/>
        <v>0</v>
      </c>
    </row>
    <row r="145" spans="3:84" hidden="1" x14ac:dyDescent="0.3">
      <c r="C145" s="135"/>
      <c r="D145" s="508" t="s">
        <v>271</v>
      </c>
      <c r="E145" s="507">
        <f>+IFERROR(AVERAGEIF(E134:E143,"&gt;0"),0)</f>
        <v>0</v>
      </c>
      <c r="F145" s="507">
        <f t="shared" ref="F145:BQ145" si="118">+IFERROR(AVERAGEIF(F134:F143,"&gt;0"),0)</f>
        <v>0</v>
      </c>
      <c r="G145" s="507">
        <f t="shared" si="118"/>
        <v>0</v>
      </c>
      <c r="H145" s="507">
        <f t="shared" si="118"/>
        <v>0</v>
      </c>
      <c r="I145" s="507">
        <f t="shared" si="118"/>
        <v>0</v>
      </c>
      <c r="J145" s="507">
        <f t="shared" si="118"/>
        <v>10</v>
      </c>
      <c r="K145" s="507">
        <f t="shared" si="118"/>
        <v>10</v>
      </c>
      <c r="L145" s="507">
        <f t="shared" si="118"/>
        <v>8</v>
      </c>
      <c r="M145" s="507">
        <f t="shared" si="118"/>
        <v>8</v>
      </c>
      <c r="N145" s="507">
        <f t="shared" si="118"/>
        <v>9</v>
      </c>
      <c r="O145" s="507">
        <f t="shared" si="118"/>
        <v>0</v>
      </c>
      <c r="P145" s="507">
        <f t="shared" si="118"/>
        <v>0</v>
      </c>
      <c r="Q145" s="507">
        <f t="shared" si="118"/>
        <v>0</v>
      </c>
      <c r="R145" s="507">
        <f t="shared" si="118"/>
        <v>0</v>
      </c>
      <c r="S145" s="507">
        <f t="shared" si="118"/>
        <v>0</v>
      </c>
      <c r="T145" s="507">
        <f t="shared" si="118"/>
        <v>0</v>
      </c>
      <c r="U145" s="507">
        <f t="shared" si="118"/>
        <v>0</v>
      </c>
      <c r="V145" s="507">
        <f t="shared" si="118"/>
        <v>0</v>
      </c>
      <c r="W145" s="507">
        <f t="shared" si="118"/>
        <v>0</v>
      </c>
      <c r="X145" s="507">
        <f t="shared" si="118"/>
        <v>0</v>
      </c>
      <c r="Y145" s="507">
        <f t="shared" si="118"/>
        <v>0</v>
      </c>
      <c r="Z145" s="507">
        <f t="shared" si="118"/>
        <v>0</v>
      </c>
      <c r="AA145" s="507">
        <f t="shared" si="118"/>
        <v>0</v>
      </c>
      <c r="AB145" s="507">
        <f t="shared" si="118"/>
        <v>0</v>
      </c>
      <c r="AC145" s="507">
        <f t="shared" si="118"/>
        <v>0</v>
      </c>
      <c r="AD145" s="507">
        <f t="shared" si="118"/>
        <v>0</v>
      </c>
      <c r="AE145" s="507">
        <f t="shared" si="118"/>
        <v>0</v>
      </c>
      <c r="AF145" s="507">
        <f t="shared" si="118"/>
        <v>0</v>
      </c>
      <c r="AG145" s="507">
        <f t="shared" si="118"/>
        <v>0</v>
      </c>
      <c r="AH145" s="507">
        <f t="shared" si="118"/>
        <v>0</v>
      </c>
      <c r="AI145" s="507">
        <f t="shared" si="118"/>
        <v>0</v>
      </c>
      <c r="AJ145" s="507">
        <f t="shared" si="118"/>
        <v>0</v>
      </c>
      <c r="AK145" s="507">
        <f t="shared" si="118"/>
        <v>0</v>
      </c>
      <c r="AL145" s="507">
        <f t="shared" si="118"/>
        <v>0</v>
      </c>
      <c r="AM145" s="507">
        <f t="shared" si="118"/>
        <v>0</v>
      </c>
      <c r="AN145" s="507">
        <f t="shared" si="118"/>
        <v>0</v>
      </c>
      <c r="AO145" s="507">
        <f t="shared" si="118"/>
        <v>0</v>
      </c>
      <c r="AP145" s="507">
        <f t="shared" si="118"/>
        <v>0</v>
      </c>
      <c r="AQ145" s="507">
        <f t="shared" si="118"/>
        <v>0</v>
      </c>
      <c r="AR145" s="507">
        <f t="shared" si="118"/>
        <v>0</v>
      </c>
      <c r="AS145" s="507">
        <f t="shared" si="118"/>
        <v>0</v>
      </c>
      <c r="AT145" s="507">
        <f t="shared" si="118"/>
        <v>0</v>
      </c>
      <c r="AU145" s="507">
        <f t="shared" si="118"/>
        <v>0</v>
      </c>
      <c r="AV145" s="507">
        <f t="shared" si="118"/>
        <v>0</v>
      </c>
      <c r="AW145" s="507">
        <f t="shared" si="118"/>
        <v>0</v>
      </c>
      <c r="AX145" s="507">
        <f t="shared" si="118"/>
        <v>0</v>
      </c>
      <c r="AY145" s="507">
        <f t="shared" si="118"/>
        <v>0</v>
      </c>
      <c r="AZ145" s="507">
        <f t="shared" si="118"/>
        <v>0</v>
      </c>
      <c r="BA145" s="507">
        <f t="shared" si="118"/>
        <v>0</v>
      </c>
      <c r="BB145" s="507">
        <f t="shared" si="118"/>
        <v>0</v>
      </c>
      <c r="BC145" s="507">
        <f t="shared" si="118"/>
        <v>0</v>
      </c>
      <c r="BD145" s="507">
        <f t="shared" si="118"/>
        <v>0</v>
      </c>
      <c r="BE145" s="507">
        <f t="shared" si="118"/>
        <v>0</v>
      </c>
      <c r="BF145" s="507">
        <f t="shared" si="118"/>
        <v>0</v>
      </c>
      <c r="BG145" s="507">
        <f t="shared" si="118"/>
        <v>0</v>
      </c>
      <c r="BH145" s="507">
        <f t="shared" si="118"/>
        <v>0</v>
      </c>
      <c r="BI145" s="507">
        <f t="shared" si="118"/>
        <v>0</v>
      </c>
      <c r="BJ145" s="507">
        <f t="shared" si="118"/>
        <v>0</v>
      </c>
      <c r="BK145" s="507">
        <f t="shared" si="118"/>
        <v>0</v>
      </c>
      <c r="BL145" s="507">
        <f t="shared" si="118"/>
        <v>0</v>
      </c>
      <c r="BM145" s="507">
        <f t="shared" si="118"/>
        <v>0</v>
      </c>
      <c r="BN145" s="507">
        <f t="shared" si="118"/>
        <v>0</v>
      </c>
      <c r="BO145" s="507">
        <f t="shared" si="118"/>
        <v>0</v>
      </c>
      <c r="BP145" s="507">
        <f t="shared" si="118"/>
        <v>0</v>
      </c>
      <c r="BQ145" s="507">
        <f t="shared" si="118"/>
        <v>0</v>
      </c>
      <c r="BR145" s="507">
        <f t="shared" ref="BR145:CF145" si="119">+IFERROR(AVERAGEIF(BR134:BR143,"&gt;0"),0)</f>
        <v>0</v>
      </c>
      <c r="BS145" s="507">
        <f t="shared" si="119"/>
        <v>0</v>
      </c>
      <c r="BT145" s="507">
        <f t="shared" si="119"/>
        <v>0</v>
      </c>
      <c r="BU145" s="507">
        <f t="shared" si="119"/>
        <v>0</v>
      </c>
      <c r="BV145" s="507">
        <f t="shared" si="119"/>
        <v>0</v>
      </c>
      <c r="BW145" s="507">
        <f t="shared" si="119"/>
        <v>0</v>
      </c>
      <c r="BX145" s="507">
        <f t="shared" si="119"/>
        <v>0</v>
      </c>
      <c r="BY145" s="507">
        <f t="shared" si="119"/>
        <v>0</v>
      </c>
      <c r="BZ145" s="507">
        <f t="shared" si="119"/>
        <v>0</v>
      </c>
      <c r="CA145" s="507">
        <f t="shared" si="119"/>
        <v>0</v>
      </c>
      <c r="CB145" s="507">
        <f t="shared" si="119"/>
        <v>0</v>
      </c>
      <c r="CC145" s="507">
        <f t="shared" si="119"/>
        <v>0</v>
      </c>
      <c r="CD145" s="507">
        <f t="shared" si="119"/>
        <v>0</v>
      </c>
      <c r="CE145" s="507">
        <f t="shared" si="119"/>
        <v>0</v>
      </c>
      <c r="CF145" s="507">
        <f t="shared" si="119"/>
        <v>0</v>
      </c>
    </row>
    <row r="146" spans="3:84" hidden="1" x14ac:dyDescent="0.3">
      <c r="C146" s="135"/>
      <c r="D146" s="135"/>
      <c r="E146" s="135"/>
      <c r="F146" s="135"/>
      <c r="G146" s="135"/>
      <c r="H146" s="135"/>
      <c r="I146" s="135"/>
      <c r="J146" s="135"/>
      <c r="K146" s="135"/>
      <c r="L146" s="135"/>
      <c r="M146" s="135"/>
      <c r="N146" s="135"/>
      <c r="O146" s="135"/>
      <c r="P146" s="135"/>
      <c r="Q146" s="135"/>
      <c r="R146" s="135"/>
      <c r="S146" s="135"/>
      <c r="T146" s="135"/>
      <c r="U146" s="135"/>
      <c r="V146" s="135"/>
      <c r="W146" s="135"/>
      <c r="X146" s="135"/>
      <c r="Y146" s="135"/>
      <c r="Z146" s="135"/>
      <c r="AA146" s="135"/>
      <c r="AB146" s="135"/>
      <c r="AC146" s="135"/>
      <c r="AD146" s="135"/>
      <c r="AE146" s="135"/>
      <c r="AF146" s="135"/>
      <c r="AG146" s="135"/>
      <c r="AH146" s="135"/>
      <c r="AI146" s="135"/>
      <c r="AJ146" s="135"/>
      <c r="AK146" s="135"/>
      <c r="AL146" s="135"/>
      <c r="AM146" s="135"/>
      <c r="AN146" s="135"/>
      <c r="AO146" s="135"/>
      <c r="AP146" s="135"/>
      <c r="AQ146" s="135"/>
      <c r="AR146" s="135"/>
      <c r="AS146" s="135"/>
      <c r="AT146" s="135"/>
      <c r="AU146" s="135"/>
      <c r="AV146" s="135"/>
      <c r="AW146" s="135"/>
      <c r="AX146" s="135"/>
      <c r="AY146" s="135"/>
      <c r="AZ146" s="135"/>
      <c r="BA146" s="135"/>
      <c r="BB146" s="135"/>
      <c r="BC146" s="135"/>
      <c r="BD146" s="135"/>
      <c r="BE146" s="135"/>
      <c r="BF146" s="135"/>
      <c r="BG146" s="135"/>
      <c r="BH146" s="135"/>
      <c r="BI146" s="135"/>
      <c r="BJ146" s="135"/>
      <c r="BK146" s="135"/>
      <c r="BL146" s="135"/>
      <c r="BM146" s="135"/>
      <c r="BN146" s="135"/>
      <c r="BO146" s="135"/>
      <c r="BP146" s="135"/>
      <c r="BQ146" s="135"/>
      <c r="BR146" s="135"/>
      <c r="BS146" s="135"/>
      <c r="BT146" s="135"/>
      <c r="BU146" s="135"/>
      <c r="BV146" s="135"/>
      <c r="BW146" s="135"/>
      <c r="BX146" s="135"/>
      <c r="BY146" s="135"/>
      <c r="BZ146" s="135"/>
      <c r="CA146" s="135"/>
      <c r="CB146" s="135"/>
      <c r="CC146" s="135"/>
      <c r="CD146" s="135"/>
      <c r="CE146" s="135"/>
      <c r="CF146" s="135"/>
    </row>
    <row r="147" spans="3:84" hidden="1" x14ac:dyDescent="0.3">
      <c r="C147" s="135">
        <v>1</v>
      </c>
      <c r="D147" s="135" t="str">
        <f t="shared" ref="D147:BO147" si="120">+D58</f>
        <v>% HC</v>
      </c>
      <c r="E147" s="135">
        <f t="shared" si="120"/>
        <v>0</v>
      </c>
      <c r="F147" s="135">
        <f t="shared" si="120"/>
        <v>0</v>
      </c>
      <c r="G147" s="135">
        <f t="shared" si="120"/>
        <v>0</v>
      </c>
      <c r="H147" s="135">
        <f t="shared" si="120"/>
        <v>0</v>
      </c>
      <c r="I147" s="135">
        <f t="shared" si="120"/>
        <v>0</v>
      </c>
      <c r="J147" s="135">
        <f t="shared" si="120"/>
        <v>29</v>
      </c>
      <c r="K147" s="135">
        <f t="shared" si="120"/>
        <v>34</v>
      </c>
      <c r="L147" s="135">
        <f t="shared" si="120"/>
        <v>31</v>
      </c>
      <c r="M147" s="135">
        <f t="shared" si="120"/>
        <v>35</v>
      </c>
      <c r="N147" s="135">
        <f t="shared" si="120"/>
        <v>35</v>
      </c>
      <c r="O147" s="135">
        <f t="shared" si="120"/>
        <v>0</v>
      </c>
      <c r="P147" s="135">
        <f t="shared" si="120"/>
        <v>0</v>
      </c>
      <c r="Q147" s="135">
        <f t="shared" si="120"/>
        <v>0</v>
      </c>
      <c r="R147" s="135">
        <f t="shared" si="120"/>
        <v>0</v>
      </c>
      <c r="S147" s="135">
        <f t="shared" si="120"/>
        <v>0</v>
      </c>
      <c r="T147" s="135">
        <f t="shared" si="120"/>
        <v>0</v>
      </c>
      <c r="U147" s="135">
        <f t="shared" si="120"/>
        <v>0</v>
      </c>
      <c r="V147" s="135">
        <f t="shared" si="120"/>
        <v>0</v>
      </c>
      <c r="W147" s="135">
        <f t="shared" si="120"/>
        <v>0</v>
      </c>
      <c r="X147" s="135">
        <f t="shared" si="120"/>
        <v>0</v>
      </c>
      <c r="Y147" s="135">
        <f t="shared" si="120"/>
        <v>0</v>
      </c>
      <c r="Z147" s="135">
        <f t="shared" si="120"/>
        <v>0</v>
      </c>
      <c r="AA147" s="135">
        <f t="shared" si="120"/>
        <v>0</v>
      </c>
      <c r="AB147" s="135">
        <f t="shared" si="120"/>
        <v>0</v>
      </c>
      <c r="AC147" s="135">
        <f t="shared" si="120"/>
        <v>0</v>
      </c>
      <c r="AD147" s="135">
        <f t="shared" si="120"/>
        <v>0</v>
      </c>
      <c r="AE147" s="135">
        <f t="shared" si="120"/>
        <v>0</v>
      </c>
      <c r="AF147" s="135">
        <f t="shared" si="120"/>
        <v>0</v>
      </c>
      <c r="AG147" s="135">
        <f t="shared" si="120"/>
        <v>0</v>
      </c>
      <c r="AH147" s="135">
        <f t="shared" si="120"/>
        <v>0</v>
      </c>
      <c r="AI147" s="135">
        <f t="shared" si="120"/>
        <v>0</v>
      </c>
      <c r="AJ147" s="135">
        <f t="shared" si="120"/>
        <v>0</v>
      </c>
      <c r="AK147" s="135">
        <f t="shared" si="120"/>
        <v>0</v>
      </c>
      <c r="AL147" s="135">
        <f t="shared" si="120"/>
        <v>0</v>
      </c>
      <c r="AM147" s="135">
        <f t="shared" si="120"/>
        <v>0</v>
      </c>
      <c r="AN147" s="135">
        <f t="shared" si="120"/>
        <v>0</v>
      </c>
      <c r="AO147" s="135">
        <f t="shared" si="120"/>
        <v>0</v>
      </c>
      <c r="AP147" s="135">
        <f t="shared" si="120"/>
        <v>0</v>
      </c>
      <c r="AQ147" s="135">
        <f t="shared" si="120"/>
        <v>0</v>
      </c>
      <c r="AR147" s="135">
        <f t="shared" si="120"/>
        <v>0</v>
      </c>
      <c r="AS147" s="135">
        <f t="shared" si="120"/>
        <v>0</v>
      </c>
      <c r="AT147" s="135">
        <f t="shared" si="120"/>
        <v>0</v>
      </c>
      <c r="AU147" s="135">
        <f t="shared" si="120"/>
        <v>0</v>
      </c>
      <c r="AV147" s="135">
        <f t="shared" si="120"/>
        <v>0</v>
      </c>
      <c r="AW147" s="135">
        <f t="shared" si="120"/>
        <v>0</v>
      </c>
      <c r="AX147" s="135">
        <f t="shared" si="120"/>
        <v>0</v>
      </c>
      <c r="AY147" s="135">
        <f t="shared" si="120"/>
        <v>0</v>
      </c>
      <c r="AZ147" s="135">
        <f t="shared" si="120"/>
        <v>0</v>
      </c>
      <c r="BA147" s="135">
        <f t="shared" si="120"/>
        <v>0</v>
      </c>
      <c r="BB147" s="135">
        <f t="shared" si="120"/>
        <v>0</v>
      </c>
      <c r="BC147" s="135">
        <f t="shared" si="120"/>
        <v>0</v>
      </c>
      <c r="BD147" s="135">
        <f t="shared" si="120"/>
        <v>0</v>
      </c>
      <c r="BE147" s="135">
        <f t="shared" si="120"/>
        <v>0</v>
      </c>
      <c r="BF147" s="135">
        <f t="shared" si="120"/>
        <v>0</v>
      </c>
      <c r="BG147" s="135">
        <f t="shared" si="120"/>
        <v>0</v>
      </c>
      <c r="BH147" s="135">
        <f t="shared" si="120"/>
        <v>0</v>
      </c>
      <c r="BI147" s="135">
        <f t="shared" si="120"/>
        <v>0</v>
      </c>
      <c r="BJ147" s="135">
        <f t="shared" si="120"/>
        <v>0</v>
      </c>
      <c r="BK147" s="135">
        <f t="shared" si="120"/>
        <v>0</v>
      </c>
      <c r="BL147" s="135">
        <f t="shared" si="120"/>
        <v>0</v>
      </c>
      <c r="BM147" s="135">
        <f t="shared" si="120"/>
        <v>0</v>
      </c>
      <c r="BN147" s="135">
        <f t="shared" si="120"/>
        <v>0</v>
      </c>
      <c r="BO147" s="135">
        <f t="shared" si="120"/>
        <v>0</v>
      </c>
      <c r="BP147" s="135">
        <f t="shared" ref="BP147:CF147" si="121">+BP58</f>
        <v>0</v>
      </c>
      <c r="BQ147" s="135">
        <f t="shared" si="121"/>
        <v>0</v>
      </c>
      <c r="BR147" s="135">
        <f t="shared" si="121"/>
        <v>0</v>
      </c>
      <c r="BS147" s="135">
        <f t="shared" si="121"/>
        <v>0</v>
      </c>
      <c r="BT147" s="135">
        <f t="shared" si="121"/>
        <v>0</v>
      </c>
      <c r="BU147" s="135">
        <f t="shared" si="121"/>
        <v>0</v>
      </c>
      <c r="BV147" s="135">
        <f t="shared" si="121"/>
        <v>0</v>
      </c>
      <c r="BW147" s="135">
        <f t="shared" si="121"/>
        <v>0</v>
      </c>
      <c r="BX147" s="135">
        <f t="shared" si="121"/>
        <v>0</v>
      </c>
      <c r="BY147" s="135">
        <f t="shared" si="121"/>
        <v>0</v>
      </c>
      <c r="BZ147" s="135">
        <f t="shared" si="121"/>
        <v>0</v>
      </c>
      <c r="CA147" s="135">
        <f t="shared" si="121"/>
        <v>0</v>
      </c>
      <c r="CB147" s="135">
        <f t="shared" si="121"/>
        <v>0</v>
      </c>
      <c r="CC147" s="135">
        <f t="shared" si="121"/>
        <v>0</v>
      </c>
      <c r="CD147" s="135">
        <f t="shared" si="121"/>
        <v>0</v>
      </c>
      <c r="CE147" s="135">
        <f t="shared" si="121"/>
        <v>0</v>
      </c>
      <c r="CF147" s="135">
        <f t="shared" si="121"/>
        <v>0</v>
      </c>
    </row>
    <row r="148" spans="3:84" hidden="1" x14ac:dyDescent="0.3">
      <c r="C148" s="135">
        <v>2</v>
      </c>
      <c r="D148" s="135" t="str">
        <f t="shared" ref="D148:BO148" si="122">+D64</f>
        <v>% HC</v>
      </c>
      <c r="E148" s="135">
        <f t="shared" si="122"/>
        <v>0</v>
      </c>
      <c r="F148" s="135">
        <f t="shared" si="122"/>
        <v>0</v>
      </c>
      <c r="G148" s="135">
        <f t="shared" si="122"/>
        <v>0</v>
      </c>
      <c r="H148" s="135">
        <f t="shared" si="122"/>
        <v>0</v>
      </c>
      <c r="I148" s="135">
        <f t="shared" si="122"/>
        <v>0</v>
      </c>
      <c r="J148" s="135">
        <f t="shared" si="122"/>
        <v>0</v>
      </c>
      <c r="K148" s="135">
        <f t="shared" si="122"/>
        <v>34</v>
      </c>
      <c r="L148" s="135">
        <f t="shared" si="122"/>
        <v>31</v>
      </c>
      <c r="M148" s="135">
        <f t="shared" si="122"/>
        <v>35</v>
      </c>
      <c r="N148" s="135">
        <f t="shared" si="122"/>
        <v>0</v>
      </c>
      <c r="O148" s="135">
        <f t="shared" si="122"/>
        <v>0</v>
      </c>
      <c r="P148" s="135">
        <f t="shared" si="122"/>
        <v>0</v>
      </c>
      <c r="Q148" s="135">
        <f t="shared" si="122"/>
        <v>0</v>
      </c>
      <c r="R148" s="135">
        <f t="shared" si="122"/>
        <v>0</v>
      </c>
      <c r="S148" s="135">
        <f t="shared" si="122"/>
        <v>0</v>
      </c>
      <c r="T148" s="135">
        <f t="shared" si="122"/>
        <v>0</v>
      </c>
      <c r="U148" s="135">
        <f t="shared" si="122"/>
        <v>0</v>
      </c>
      <c r="V148" s="135">
        <f t="shared" si="122"/>
        <v>0</v>
      </c>
      <c r="W148" s="135">
        <f t="shared" si="122"/>
        <v>0</v>
      </c>
      <c r="X148" s="135">
        <f t="shared" si="122"/>
        <v>0</v>
      </c>
      <c r="Y148" s="135">
        <f t="shared" si="122"/>
        <v>0</v>
      </c>
      <c r="Z148" s="135">
        <f t="shared" si="122"/>
        <v>0</v>
      </c>
      <c r="AA148" s="135">
        <f t="shared" si="122"/>
        <v>0</v>
      </c>
      <c r="AB148" s="135">
        <f t="shared" si="122"/>
        <v>0</v>
      </c>
      <c r="AC148" s="135">
        <f t="shared" si="122"/>
        <v>0</v>
      </c>
      <c r="AD148" s="135">
        <f t="shared" si="122"/>
        <v>0</v>
      </c>
      <c r="AE148" s="135">
        <f t="shared" si="122"/>
        <v>0</v>
      </c>
      <c r="AF148" s="135">
        <f t="shared" si="122"/>
        <v>0</v>
      </c>
      <c r="AG148" s="135">
        <f t="shared" si="122"/>
        <v>0</v>
      </c>
      <c r="AH148" s="135">
        <f t="shared" si="122"/>
        <v>0</v>
      </c>
      <c r="AI148" s="135">
        <f t="shared" si="122"/>
        <v>0</v>
      </c>
      <c r="AJ148" s="135">
        <f t="shared" si="122"/>
        <v>0</v>
      </c>
      <c r="AK148" s="135">
        <f t="shared" si="122"/>
        <v>0</v>
      </c>
      <c r="AL148" s="135">
        <f t="shared" si="122"/>
        <v>0</v>
      </c>
      <c r="AM148" s="135">
        <f t="shared" si="122"/>
        <v>0</v>
      </c>
      <c r="AN148" s="135">
        <f t="shared" si="122"/>
        <v>0</v>
      </c>
      <c r="AO148" s="135">
        <f t="shared" si="122"/>
        <v>0</v>
      </c>
      <c r="AP148" s="135">
        <f t="shared" si="122"/>
        <v>0</v>
      </c>
      <c r="AQ148" s="135">
        <f t="shared" si="122"/>
        <v>0</v>
      </c>
      <c r="AR148" s="135">
        <f t="shared" si="122"/>
        <v>0</v>
      </c>
      <c r="AS148" s="135">
        <f t="shared" si="122"/>
        <v>0</v>
      </c>
      <c r="AT148" s="135">
        <f t="shared" si="122"/>
        <v>0</v>
      </c>
      <c r="AU148" s="135">
        <f t="shared" si="122"/>
        <v>0</v>
      </c>
      <c r="AV148" s="135">
        <f t="shared" si="122"/>
        <v>0</v>
      </c>
      <c r="AW148" s="135">
        <f t="shared" si="122"/>
        <v>0</v>
      </c>
      <c r="AX148" s="135">
        <f t="shared" si="122"/>
        <v>0</v>
      </c>
      <c r="AY148" s="135">
        <f t="shared" si="122"/>
        <v>0</v>
      </c>
      <c r="AZ148" s="135">
        <f t="shared" si="122"/>
        <v>0</v>
      </c>
      <c r="BA148" s="135">
        <f t="shared" si="122"/>
        <v>0</v>
      </c>
      <c r="BB148" s="135">
        <f t="shared" si="122"/>
        <v>0</v>
      </c>
      <c r="BC148" s="135">
        <f t="shared" si="122"/>
        <v>0</v>
      </c>
      <c r="BD148" s="135">
        <f t="shared" si="122"/>
        <v>0</v>
      </c>
      <c r="BE148" s="135">
        <f t="shared" si="122"/>
        <v>0</v>
      </c>
      <c r="BF148" s="135">
        <f t="shared" si="122"/>
        <v>0</v>
      </c>
      <c r="BG148" s="135">
        <f t="shared" si="122"/>
        <v>0</v>
      </c>
      <c r="BH148" s="135">
        <f t="shared" si="122"/>
        <v>0</v>
      </c>
      <c r="BI148" s="135">
        <f t="shared" si="122"/>
        <v>0</v>
      </c>
      <c r="BJ148" s="135">
        <f t="shared" si="122"/>
        <v>0</v>
      </c>
      <c r="BK148" s="135">
        <f t="shared" si="122"/>
        <v>0</v>
      </c>
      <c r="BL148" s="135">
        <f t="shared" si="122"/>
        <v>0</v>
      </c>
      <c r="BM148" s="135">
        <f t="shared" si="122"/>
        <v>0</v>
      </c>
      <c r="BN148" s="135">
        <f t="shared" si="122"/>
        <v>0</v>
      </c>
      <c r="BO148" s="135">
        <f t="shared" si="122"/>
        <v>0</v>
      </c>
      <c r="BP148" s="135">
        <f t="shared" ref="BP148:CF148" si="123">+BP64</f>
        <v>0</v>
      </c>
      <c r="BQ148" s="135">
        <f t="shared" si="123"/>
        <v>0</v>
      </c>
      <c r="BR148" s="135">
        <f t="shared" si="123"/>
        <v>0</v>
      </c>
      <c r="BS148" s="135">
        <f t="shared" si="123"/>
        <v>0</v>
      </c>
      <c r="BT148" s="135">
        <f t="shared" si="123"/>
        <v>0</v>
      </c>
      <c r="BU148" s="135">
        <f t="shared" si="123"/>
        <v>0</v>
      </c>
      <c r="BV148" s="135">
        <f t="shared" si="123"/>
        <v>0</v>
      </c>
      <c r="BW148" s="135">
        <f t="shared" si="123"/>
        <v>0</v>
      </c>
      <c r="BX148" s="135">
        <f t="shared" si="123"/>
        <v>0</v>
      </c>
      <c r="BY148" s="135">
        <f t="shared" si="123"/>
        <v>0</v>
      </c>
      <c r="BZ148" s="135">
        <f t="shared" si="123"/>
        <v>0</v>
      </c>
      <c r="CA148" s="135">
        <f t="shared" si="123"/>
        <v>0</v>
      </c>
      <c r="CB148" s="135">
        <f t="shared" si="123"/>
        <v>0</v>
      </c>
      <c r="CC148" s="135">
        <f t="shared" si="123"/>
        <v>0</v>
      </c>
      <c r="CD148" s="135">
        <f t="shared" si="123"/>
        <v>0</v>
      </c>
      <c r="CE148" s="135">
        <f t="shared" si="123"/>
        <v>0</v>
      </c>
      <c r="CF148" s="135">
        <f t="shared" si="123"/>
        <v>0</v>
      </c>
    </row>
    <row r="149" spans="3:84" hidden="1" x14ac:dyDescent="0.3">
      <c r="C149" s="135">
        <v>3</v>
      </c>
      <c r="D149" s="135" t="str">
        <f t="shared" ref="D149:BO149" si="124">+D70</f>
        <v>% HC</v>
      </c>
      <c r="E149" s="135">
        <f t="shared" si="124"/>
        <v>0</v>
      </c>
      <c r="F149" s="135">
        <f t="shared" si="124"/>
        <v>0</v>
      </c>
      <c r="G149" s="135">
        <f t="shared" si="124"/>
        <v>0</v>
      </c>
      <c r="H149" s="135">
        <f t="shared" si="124"/>
        <v>0</v>
      </c>
      <c r="I149" s="135">
        <f t="shared" si="124"/>
        <v>0</v>
      </c>
      <c r="J149" s="135">
        <f t="shared" si="124"/>
        <v>0</v>
      </c>
      <c r="K149" s="135">
        <f t="shared" si="124"/>
        <v>34</v>
      </c>
      <c r="L149" s="135">
        <f t="shared" si="124"/>
        <v>31</v>
      </c>
      <c r="M149" s="135">
        <f t="shared" si="124"/>
        <v>35</v>
      </c>
      <c r="N149" s="135">
        <f t="shared" si="124"/>
        <v>0</v>
      </c>
      <c r="O149" s="135">
        <f t="shared" si="124"/>
        <v>0</v>
      </c>
      <c r="P149" s="135">
        <f t="shared" si="124"/>
        <v>0</v>
      </c>
      <c r="Q149" s="135">
        <f t="shared" si="124"/>
        <v>0</v>
      </c>
      <c r="R149" s="135">
        <f t="shared" si="124"/>
        <v>0</v>
      </c>
      <c r="S149" s="135">
        <f t="shared" si="124"/>
        <v>0</v>
      </c>
      <c r="T149" s="135">
        <f t="shared" si="124"/>
        <v>0</v>
      </c>
      <c r="U149" s="135">
        <f t="shared" si="124"/>
        <v>0</v>
      </c>
      <c r="V149" s="135">
        <f t="shared" si="124"/>
        <v>0</v>
      </c>
      <c r="W149" s="135">
        <f t="shared" si="124"/>
        <v>0</v>
      </c>
      <c r="X149" s="135">
        <f t="shared" si="124"/>
        <v>0</v>
      </c>
      <c r="Y149" s="135">
        <f t="shared" si="124"/>
        <v>0</v>
      </c>
      <c r="Z149" s="135">
        <f t="shared" si="124"/>
        <v>0</v>
      </c>
      <c r="AA149" s="135">
        <f t="shared" si="124"/>
        <v>0</v>
      </c>
      <c r="AB149" s="135">
        <f t="shared" si="124"/>
        <v>0</v>
      </c>
      <c r="AC149" s="135">
        <f t="shared" si="124"/>
        <v>0</v>
      </c>
      <c r="AD149" s="135">
        <f t="shared" si="124"/>
        <v>0</v>
      </c>
      <c r="AE149" s="135">
        <f t="shared" si="124"/>
        <v>0</v>
      </c>
      <c r="AF149" s="135">
        <f t="shared" si="124"/>
        <v>0</v>
      </c>
      <c r="AG149" s="135">
        <f t="shared" si="124"/>
        <v>0</v>
      </c>
      <c r="AH149" s="135">
        <f t="shared" si="124"/>
        <v>0</v>
      </c>
      <c r="AI149" s="135">
        <f t="shared" si="124"/>
        <v>0</v>
      </c>
      <c r="AJ149" s="135">
        <f t="shared" si="124"/>
        <v>0</v>
      </c>
      <c r="AK149" s="135">
        <f t="shared" si="124"/>
        <v>0</v>
      </c>
      <c r="AL149" s="135">
        <f t="shared" si="124"/>
        <v>0</v>
      </c>
      <c r="AM149" s="135">
        <f t="shared" si="124"/>
        <v>0</v>
      </c>
      <c r="AN149" s="135">
        <f t="shared" si="124"/>
        <v>0</v>
      </c>
      <c r="AO149" s="135">
        <f t="shared" si="124"/>
        <v>0</v>
      </c>
      <c r="AP149" s="135">
        <f t="shared" si="124"/>
        <v>0</v>
      </c>
      <c r="AQ149" s="135">
        <f t="shared" si="124"/>
        <v>0</v>
      </c>
      <c r="AR149" s="135">
        <f t="shared" si="124"/>
        <v>0</v>
      </c>
      <c r="AS149" s="135">
        <f t="shared" si="124"/>
        <v>0</v>
      </c>
      <c r="AT149" s="135">
        <f t="shared" si="124"/>
        <v>0</v>
      </c>
      <c r="AU149" s="135">
        <f t="shared" si="124"/>
        <v>0</v>
      </c>
      <c r="AV149" s="135">
        <f t="shared" si="124"/>
        <v>0</v>
      </c>
      <c r="AW149" s="135">
        <f t="shared" si="124"/>
        <v>0</v>
      </c>
      <c r="AX149" s="135">
        <f t="shared" si="124"/>
        <v>0</v>
      </c>
      <c r="AY149" s="135">
        <f t="shared" si="124"/>
        <v>0</v>
      </c>
      <c r="AZ149" s="135">
        <f t="shared" si="124"/>
        <v>0</v>
      </c>
      <c r="BA149" s="135">
        <f t="shared" si="124"/>
        <v>0</v>
      </c>
      <c r="BB149" s="135">
        <f t="shared" si="124"/>
        <v>0</v>
      </c>
      <c r="BC149" s="135">
        <f t="shared" si="124"/>
        <v>0</v>
      </c>
      <c r="BD149" s="135">
        <f t="shared" si="124"/>
        <v>0</v>
      </c>
      <c r="BE149" s="135">
        <f t="shared" si="124"/>
        <v>0</v>
      </c>
      <c r="BF149" s="135">
        <f t="shared" si="124"/>
        <v>0</v>
      </c>
      <c r="BG149" s="135">
        <f t="shared" si="124"/>
        <v>0</v>
      </c>
      <c r="BH149" s="135">
        <f t="shared" si="124"/>
        <v>0</v>
      </c>
      <c r="BI149" s="135">
        <f t="shared" si="124"/>
        <v>0</v>
      </c>
      <c r="BJ149" s="135">
        <f t="shared" si="124"/>
        <v>0</v>
      </c>
      <c r="BK149" s="135">
        <f t="shared" si="124"/>
        <v>0</v>
      </c>
      <c r="BL149" s="135">
        <f t="shared" si="124"/>
        <v>0</v>
      </c>
      <c r="BM149" s="135">
        <f t="shared" si="124"/>
        <v>0</v>
      </c>
      <c r="BN149" s="135">
        <f t="shared" si="124"/>
        <v>0</v>
      </c>
      <c r="BO149" s="135">
        <f t="shared" si="124"/>
        <v>0</v>
      </c>
      <c r="BP149" s="135">
        <f t="shared" ref="BP149:CF149" si="125">+BP70</f>
        <v>0</v>
      </c>
      <c r="BQ149" s="135">
        <f t="shared" si="125"/>
        <v>0</v>
      </c>
      <c r="BR149" s="135">
        <f t="shared" si="125"/>
        <v>0</v>
      </c>
      <c r="BS149" s="135">
        <f t="shared" si="125"/>
        <v>0</v>
      </c>
      <c r="BT149" s="135">
        <f t="shared" si="125"/>
        <v>0</v>
      </c>
      <c r="BU149" s="135">
        <f t="shared" si="125"/>
        <v>0</v>
      </c>
      <c r="BV149" s="135">
        <f t="shared" si="125"/>
        <v>0</v>
      </c>
      <c r="BW149" s="135">
        <f t="shared" si="125"/>
        <v>0</v>
      </c>
      <c r="BX149" s="135">
        <f t="shared" si="125"/>
        <v>0</v>
      </c>
      <c r="BY149" s="135">
        <f t="shared" si="125"/>
        <v>0</v>
      </c>
      <c r="BZ149" s="135">
        <f t="shared" si="125"/>
        <v>0</v>
      </c>
      <c r="CA149" s="135">
        <f t="shared" si="125"/>
        <v>0</v>
      </c>
      <c r="CB149" s="135">
        <f t="shared" si="125"/>
        <v>0</v>
      </c>
      <c r="CC149" s="135">
        <f t="shared" si="125"/>
        <v>0</v>
      </c>
      <c r="CD149" s="135">
        <f t="shared" si="125"/>
        <v>0</v>
      </c>
      <c r="CE149" s="135">
        <f t="shared" si="125"/>
        <v>0</v>
      </c>
      <c r="CF149" s="135">
        <f t="shared" si="125"/>
        <v>0</v>
      </c>
    </row>
    <row r="150" spans="3:84" hidden="1" x14ac:dyDescent="0.3">
      <c r="C150" s="135">
        <v>4</v>
      </c>
      <c r="D150" s="135" t="str">
        <f t="shared" ref="D150:BO150" si="126">+D76</f>
        <v>% HC</v>
      </c>
      <c r="E150" s="135">
        <f t="shared" si="126"/>
        <v>0</v>
      </c>
      <c r="F150" s="135">
        <f t="shared" si="126"/>
        <v>0</v>
      </c>
      <c r="G150" s="135">
        <f t="shared" si="126"/>
        <v>0</v>
      </c>
      <c r="H150" s="135">
        <f t="shared" si="126"/>
        <v>0</v>
      </c>
      <c r="I150" s="135">
        <f t="shared" si="126"/>
        <v>0</v>
      </c>
      <c r="J150" s="135">
        <f t="shared" si="126"/>
        <v>0</v>
      </c>
      <c r="K150" s="135">
        <f t="shared" si="126"/>
        <v>0</v>
      </c>
      <c r="L150" s="135">
        <f t="shared" si="126"/>
        <v>31</v>
      </c>
      <c r="M150" s="135">
        <f t="shared" si="126"/>
        <v>35</v>
      </c>
      <c r="N150" s="135">
        <f t="shared" si="126"/>
        <v>0</v>
      </c>
      <c r="O150" s="135">
        <f t="shared" si="126"/>
        <v>0</v>
      </c>
      <c r="P150" s="135">
        <f t="shared" si="126"/>
        <v>0</v>
      </c>
      <c r="Q150" s="135">
        <f t="shared" si="126"/>
        <v>0</v>
      </c>
      <c r="R150" s="135">
        <f t="shared" si="126"/>
        <v>0</v>
      </c>
      <c r="S150" s="135">
        <f t="shared" si="126"/>
        <v>0</v>
      </c>
      <c r="T150" s="135">
        <f t="shared" si="126"/>
        <v>0</v>
      </c>
      <c r="U150" s="135">
        <f t="shared" si="126"/>
        <v>0</v>
      </c>
      <c r="V150" s="135">
        <f t="shared" si="126"/>
        <v>0</v>
      </c>
      <c r="W150" s="135">
        <f t="shared" si="126"/>
        <v>0</v>
      </c>
      <c r="X150" s="135">
        <f t="shared" si="126"/>
        <v>0</v>
      </c>
      <c r="Y150" s="135">
        <f t="shared" si="126"/>
        <v>0</v>
      </c>
      <c r="Z150" s="135">
        <f t="shared" si="126"/>
        <v>0</v>
      </c>
      <c r="AA150" s="135">
        <f t="shared" si="126"/>
        <v>0</v>
      </c>
      <c r="AB150" s="135">
        <f t="shared" si="126"/>
        <v>0</v>
      </c>
      <c r="AC150" s="135">
        <f t="shared" si="126"/>
        <v>0</v>
      </c>
      <c r="AD150" s="135">
        <f t="shared" si="126"/>
        <v>0</v>
      </c>
      <c r="AE150" s="135">
        <f t="shared" si="126"/>
        <v>0</v>
      </c>
      <c r="AF150" s="135">
        <f t="shared" si="126"/>
        <v>0</v>
      </c>
      <c r="AG150" s="135">
        <f t="shared" si="126"/>
        <v>0</v>
      </c>
      <c r="AH150" s="135">
        <f t="shared" si="126"/>
        <v>0</v>
      </c>
      <c r="AI150" s="135">
        <f t="shared" si="126"/>
        <v>0</v>
      </c>
      <c r="AJ150" s="135">
        <f t="shared" si="126"/>
        <v>0</v>
      </c>
      <c r="AK150" s="135">
        <f t="shared" si="126"/>
        <v>0</v>
      </c>
      <c r="AL150" s="135">
        <f t="shared" si="126"/>
        <v>0</v>
      </c>
      <c r="AM150" s="135">
        <f t="shared" si="126"/>
        <v>0</v>
      </c>
      <c r="AN150" s="135">
        <f t="shared" si="126"/>
        <v>0</v>
      </c>
      <c r="AO150" s="135">
        <f t="shared" si="126"/>
        <v>0</v>
      </c>
      <c r="AP150" s="135">
        <f t="shared" si="126"/>
        <v>0</v>
      </c>
      <c r="AQ150" s="135">
        <f t="shared" si="126"/>
        <v>0</v>
      </c>
      <c r="AR150" s="135">
        <f t="shared" si="126"/>
        <v>0</v>
      </c>
      <c r="AS150" s="135">
        <f t="shared" si="126"/>
        <v>0</v>
      </c>
      <c r="AT150" s="135">
        <f t="shared" si="126"/>
        <v>0</v>
      </c>
      <c r="AU150" s="135">
        <f t="shared" si="126"/>
        <v>0</v>
      </c>
      <c r="AV150" s="135">
        <f t="shared" si="126"/>
        <v>0</v>
      </c>
      <c r="AW150" s="135">
        <f t="shared" si="126"/>
        <v>0</v>
      </c>
      <c r="AX150" s="135">
        <f t="shared" si="126"/>
        <v>0</v>
      </c>
      <c r="AY150" s="135">
        <f t="shared" si="126"/>
        <v>0</v>
      </c>
      <c r="AZ150" s="135">
        <f t="shared" si="126"/>
        <v>0</v>
      </c>
      <c r="BA150" s="135">
        <f t="shared" si="126"/>
        <v>0</v>
      </c>
      <c r="BB150" s="135">
        <f t="shared" si="126"/>
        <v>0</v>
      </c>
      <c r="BC150" s="135">
        <f t="shared" si="126"/>
        <v>0</v>
      </c>
      <c r="BD150" s="135">
        <f t="shared" si="126"/>
        <v>0</v>
      </c>
      <c r="BE150" s="135">
        <f t="shared" si="126"/>
        <v>0</v>
      </c>
      <c r="BF150" s="135">
        <f t="shared" si="126"/>
        <v>0</v>
      </c>
      <c r="BG150" s="135">
        <f t="shared" si="126"/>
        <v>0</v>
      </c>
      <c r="BH150" s="135">
        <f t="shared" si="126"/>
        <v>0</v>
      </c>
      <c r="BI150" s="135">
        <f t="shared" si="126"/>
        <v>0</v>
      </c>
      <c r="BJ150" s="135">
        <f t="shared" si="126"/>
        <v>0</v>
      </c>
      <c r="BK150" s="135">
        <f t="shared" si="126"/>
        <v>0</v>
      </c>
      <c r="BL150" s="135">
        <f t="shared" si="126"/>
        <v>0</v>
      </c>
      <c r="BM150" s="135">
        <f t="shared" si="126"/>
        <v>0</v>
      </c>
      <c r="BN150" s="135">
        <f t="shared" si="126"/>
        <v>0</v>
      </c>
      <c r="BO150" s="135">
        <f t="shared" si="126"/>
        <v>0</v>
      </c>
      <c r="BP150" s="135">
        <f t="shared" ref="BP150:CF150" si="127">+BP76</f>
        <v>0</v>
      </c>
      <c r="BQ150" s="135">
        <f t="shared" si="127"/>
        <v>0</v>
      </c>
      <c r="BR150" s="135">
        <f t="shared" si="127"/>
        <v>0</v>
      </c>
      <c r="BS150" s="135">
        <f t="shared" si="127"/>
        <v>0</v>
      </c>
      <c r="BT150" s="135">
        <f t="shared" si="127"/>
        <v>0</v>
      </c>
      <c r="BU150" s="135">
        <f t="shared" si="127"/>
        <v>0</v>
      </c>
      <c r="BV150" s="135">
        <f t="shared" si="127"/>
        <v>0</v>
      </c>
      <c r="BW150" s="135">
        <f t="shared" si="127"/>
        <v>0</v>
      </c>
      <c r="BX150" s="135">
        <f t="shared" si="127"/>
        <v>0</v>
      </c>
      <c r="BY150" s="135">
        <f t="shared" si="127"/>
        <v>0</v>
      </c>
      <c r="BZ150" s="135">
        <f t="shared" si="127"/>
        <v>0</v>
      </c>
      <c r="CA150" s="135">
        <f t="shared" si="127"/>
        <v>0</v>
      </c>
      <c r="CB150" s="135">
        <f t="shared" si="127"/>
        <v>0</v>
      </c>
      <c r="CC150" s="135">
        <f t="shared" si="127"/>
        <v>0</v>
      </c>
      <c r="CD150" s="135">
        <f t="shared" si="127"/>
        <v>0</v>
      </c>
      <c r="CE150" s="135">
        <f t="shared" si="127"/>
        <v>0</v>
      </c>
      <c r="CF150" s="135">
        <f t="shared" si="127"/>
        <v>0</v>
      </c>
    </row>
    <row r="151" spans="3:84" hidden="1" x14ac:dyDescent="0.3">
      <c r="C151" s="135">
        <v>5</v>
      </c>
      <c r="D151" s="135" t="str">
        <f t="shared" ref="D151:BO151" si="128">+D82</f>
        <v>% HC</v>
      </c>
      <c r="E151" s="135">
        <f t="shared" si="128"/>
        <v>0</v>
      </c>
      <c r="F151" s="135">
        <f t="shared" si="128"/>
        <v>0</v>
      </c>
      <c r="G151" s="135">
        <f t="shared" si="128"/>
        <v>0</v>
      </c>
      <c r="H151" s="135">
        <f t="shared" si="128"/>
        <v>0</v>
      </c>
      <c r="I151" s="135">
        <f t="shared" si="128"/>
        <v>0</v>
      </c>
      <c r="J151" s="135">
        <f t="shared" si="128"/>
        <v>0</v>
      </c>
      <c r="K151" s="135">
        <f t="shared" si="128"/>
        <v>0</v>
      </c>
      <c r="L151" s="135">
        <f t="shared" si="128"/>
        <v>0</v>
      </c>
      <c r="M151" s="135">
        <f t="shared" si="128"/>
        <v>0</v>
      </c>
      <c r="N151" s="135">
        <f t="shared" si="128"/>
        <v>0</v>
      </c>
      <c r="O151" s="135">
        <f t="shared" si="128"/>
        <v>0</v>
      </c>
      <c r="P151" s="135">
        <f t="shared" si="128"/>
        <v>0</v>
      </c>
      <c r="Q151" s="135">
        <f t="shared" si="128"/>
        <v>0</v>
      </c>
      <c r="R151" s="135">
        <f t="shared" si="128"/>
        <v>0</v>
      </c>
      <c r="S151" s="135">
        <f t="shared" si="128"/>
        <v>0</v>
      </c>
      <c r="T151" s="135">
        <f t="shared" si="128"/>
        <v>0</v>
      </c>
      <c r="U151" s="135">
        <f t="shared" si="128"/>
        <v>0</v>
      </c>
      <c r="V151" s="135">
        <f t="shared" si="128"/>
        <v>0</v>
      </c>
      <c r="W151" s="135">
        <f t="shared" si="128"/>
        <v>0</v>
      </c>
      <c r="X151" s="135">
        <f t="shared" si="128"/>
        <v>0</v>
      </c>
      <c r="Y151" s="135">
        <f t="shared" si="128"/>
        <v>0</v>
      </c>
      <c r="Z151" s="135">
        <f t="shared" si="128"/>
        <v>0</v>
      </c>
      <c r="AA151" s="135">
        <f t="shared" si="128"/>
        <v>0</v>
      </c>
      <c r="AB151" s="135">
        <f t="shared" si="128"/>
        <v>0</v>
      </c>
      <c r="AC151" s="135">
        <f t="shared" si="128"/>
        <v>0</v>
      </c>
      <c r="AD151" s="135">
        <f t="shared" si="128"/>
        <v>0</v>
      </c>
      <c r="AE151" s="135">
        <f t="shared" si="128"/>
        <v>0</v>
      </c>
      <c r="AF151" s="135">
        <f t="shared" si="128"/>
        <v>0</v>
      </c>
      <c r="AG151" s="135">
        <f t="shared" si="128"/>
        <v>0</v>
      </c>
      <c r="AH151" s="135">
        <f t="shared" si="128"/>
        <v>0</v>
      </c>
      <c r="AI151" s="135">
        <f t="shared" si="128"/>
        <v>0</v>
      </c>
      <c r="AJ151" s="135">
        <f t="shared" si="128"/>
        <v>0</v>
      </c>
      <c r="AK151" s="135">
        <f t="shared" si="128"/>
        <v>0</v>
      </c>
      <c r="AL151" s="135">
        <f t="shared" si="128"/>
        <v>0</v>
      </c>
      <c r="AM151" s="135">
        <f t="shared" si="128"/>
        <v>0</v>
      </c>
      <c r="AN151" s="135">
        <f t="shared" si="128"/>
        <v>0</v>
      </c>
      <c r="AO151" s="135">
        <f t="shared" si="128"/>
        <v>0</v>
      </c>
      <c r="AP151" s="135">
        <f t="shared" si="128"/>
        <v>0</v>
      </c>
      <c r="AQ151" s="135">
        <f t="shared" si="128"/>
        <v>0</v>
      </c>
      <c r="AR151" s="135">
        <f t="shared" si="128"/>
        <v>0</v>
      </c>
      <c r="AS151" s="135">
        <f t="shared" si="128"/>
        <v>0</v>
      </c>
      <c r="AT151" s="135">
        <f t="shared" si="128"/>
        <v>0</v>
      </c>
      <c r="AU151" s="135">
        <f t="shared" si="128"/>
        <v>0</v>
      </c>
      <c r="AV151" s="135">
        <f t="shared" si="128"/>
        <v>0</v>
      </c>
      <c r="AW151" s="135">
        <f t="shared" si="128"/>
        <v>0</v>
      </c>
      <c r="AX151" s="135">
        <f t="shared" si="128"/>
        <v>0</v>
      </c>
      <c r="AY151" s="135">
        <f t="shared" si="128"/>
        <v>0</v>
      </c>
      <c r="AZ151" s="135">
        <f t="shared" si="128"/>
        <v>0</v>
      </c>
      <c r="BA151" s="135">
        <f t="shared" si="128"/>
        <v>0</v>
      </c>
      <c r="BB151" s="135">
        <f t="shared" si="128"/>
        <v>0</v>
      </c>
      <c r="BC151" s="135">
        <f t="shared" si="128"/>
        <v>0</v>
      </c>
      <c r="BD151" s="135">
        <f t="shared" si="128"/>
        <v>0</v>
      </c>
      <c r="BE151" s="135">
        <f t="shared" si="128"/>
        <v>0</v>
      </c>
      <c r="BF151" s="135">
        <f t="shared" si="128"/>
        <v>0</v>
      </c>
      <c r="BG151" s="135">
        <f t="shared" si="128"/>
        <v>0</v>
      </c>
      <c r="BH151" s="135">
        <f t="shared" si="128"/>
        <v>0</v>
      </c>
      <c r="BI151" s="135">
        <f t="shared" si="128"/>
        <v>0</v>
      </c>
      <c r="BJ151" s="135">
        <f t="shared" si="128"/>
        <v>0</v>
      </c>
      <c r="BK151" s="135">
        <f t="shared" si="128"/>
        <v>0</v>
      </c>
      <c r="BL151" s="135">
        <f t="shared" si="128"/>
        <v>0</v>
      </c>
      <c r="BM151" s="135">
        <f t="shared" si="128"/>
        <v>0</v>
      </c>
      <c r="BN151" s="135">
        <f t="shared" si="128"/>
        <v>0</v>
      </c>
      <c r="BO151" s="135">
        <f t="shared" si="128"/>
        <v>0</v>
      </c>
      <c r="BP151" s="135">
        <f t="shared" ref="BP151:CF151" si="129">+BP82</f>
        <v>0</v>
      </c>
      <c r="BQ151" s="135">
        <f t="shared" si="129"/>
        <v>0</v>
      </c>
      <c r="BR151" s="135">
        <f t="shared" si="129"/>
        <v>0</v>
      </c>
      <c r="BS151" s="135">
        <f t="shared" si="129"/>
        <v>0</v>
      </c>
      <c r="BT151" s="135">
        <f t="shared" si="129"/>
        <v>0</v>
      </c>
      <c r="BU151" s="135">
        <f t="shared" si="129"/>
        <v>0</v>
      </c>
      <c r="BV151" s="135">
        <f t="shared" si="129"/>
        <v>0</v>
      </c>
      <c r="BW151" s="135">
        <f t="shared" si="129"/>
        <v>0</v>
      </c>
      <c r="BX151" s="135">
        <f t="shared" si="129"/>
        <v>0</v>
      </c>
      <c r="BY151" s="135">
        <f t="shared" si="129"/>
        <v>0</v>
      </c>
      <c r="BZ151" s="135">
        <f t="shared" si="129"/>
        <v>0</v>
      </c>
      <c r="CA151" s="135">
        <f t="shared" si="129"/>
        <v>0</v>
      </c>
      <c r="CB151" s="135">
        <f t="shared" si="129"/>
        <v>0</v>
      </c>
      <c r="CC151" s="135">
        <f t="shared" si="129"/>
        <v>0</v>
      </c>
      <c r="CD151" s="135">
        <f t="shared" si="129"/>
        <v>0</v>
      </c>
      <c r="CE151" s="135">
        <f t="shared" si="129"/>
        <v>0</v>
      </c>
      <c r="CF151" s="135">
        <f t="shared" si="129"/>
        <v>0</v>
      </c>
    </row>
    <row r="152" spans="3:84" hidden="1" x14ac:dyDescent="0.3">
      <c r="C152" s="135">
        <v>6</v>
      </c>
      <c r="D152" s="135" t="str">
        <f t="shared" ref="D152:BO152" si="130">+D88</f>
        <v>% HC</v>
      </c>
      <c r="E152" s="135">
        <f t="shared" si="130"/>
        <v>0</v>
      </c>
      <c r="F152" s="135">
        <f t="shared" si="130"/>
        <v>0</v>
      </c>
      <c r="G152" s="135">
        <f t="shared" si="130"/>
        <v>0</v>
      </c>
      <c r="H152" s="135">
        <f t="shared" si="130"/>
        <v>0</v>
      </c>
      <c r="I152" s="135">
        <f t="shared" si="130"/>
        <v>0</v>
      </c>
      <c r="J152" s="135">
        <f t="shared" si="130"/>
        <v>0</v>
      </c>
      <c r="K152" s="135">
        <f t="shared" si="130"/>
        <v>0</v>
      </c>
      <c r="L152" s="135">
        <f t="shared" si="130"/>
        <v>0</v>
      </c>
      <c r="M152" s="135">
        <f t="shared" si="130"/>
        <v>0</v>
      </c>
      <c r="N152" s="135">
        <f t="shared" si="130"/>
        <v>0</v>
      </c>
      <c r="O152" s="135">
        <f t="shared" si="130"/>
        <v>0</v>
      </c>
      <c r="P152" s="135">
        <f t="shared" si="130"/>
        <v>0</v>
      </c>
      <c r="Q152" s="135">
        <f t="shared" si="130"/>
        <v>0</v>
      </c>
      <c r="R152" s="135">
        <f t="shared" si="130"/>
        <v>0</v>
      </c>
      <c r="S152" s="135">
        <f t="shared" si="130"/>
        <v>0</v>
      </c>
      <c r="T152" s="135">
        <f t="shared" si="130"/>
        <v>0</v>
      </c>
      <c r="U152" s="135">
        <f t="shared" si="130"/>
        <v>0</v>
      </c>
      <c r="V152" s="135">
        <f t="shared" si="130"/>
        <v>0</v>
      </c>
      <c r="W152" s="135">
        <f t="shared" si="130"/>
        <v>0</v>
      </c>
      <c r="X152" s="135">
        <f t="shared" si="130"/>
        <v>0</v>
      </c>
      <c r="Y152" s="135">
        <f t="shared" si="130"/>
        <v>0</v>
      </c>
      <c r="Z152" s="135">
        <f t="shared" si="130"/>
        <v>0</v>
      </c>
      <c r="AA152" s="135">
        <f t="shared" si="130"/>
        <v>0</v>
      </c>
      <c r="AB152" s="135">
        <f t="shared" si="130"/>
        <v>0</v>
      </c>
      <c r="AC152" s="135">
        <f t="shared" si="130"/>
        <v>0</v>
      </c>
      <c r="AD152" s="135">
        <f t="shared" si="130"/>
        <v>0</v>
      </c>
      <c r="AE152" s="135">
        <f t="shared" si="130"/>
        <v>0</v>
      </c>
      <c r="AF152" s="135">
        <f t="shared" si="130"/>
        <v>0</v>
      </c>
      <c r="AG152" s="135">
        <f t="shared" si="130"/>
        <v>0</v>
      </c>
      <c r="AH152" s="135">
        <f t="shared" si="130"/>
        <v>0</v>
      </c>
      <c r="AI152" s="135">
        <f t="shared" si="130"/>
        <v>0</v>
      </c>
      <c r="AJ152" s="135">
        <f t="shared" si="130"/>
        <v>0</v>
      </c>
      <c r="AK152" s="135">
        <f t="shared" si="130"/>
        <v>0</v>
      </c>
      <c r="AL152" s="135">
        <f t="shared" si="130"/>
        <v>0</v>
      </c>
      <c r="AM152" s="135">
        <f t="shared" si="130"/>
        <v>0</v>
      </c>
      <c r="AN152" s="135">
        <f t="shared" si="130"/>
        <v>0</v>
      </c>
      <c r="AO152" s="135">
        <f t="shared" si="130"/>
        <v>0</v>
      </c>
      <c r="AP152" s="135">
        <f t="shared" si="130"/>
        <v>0</v>
      </c>
      <c r="AQ152" s="135">
        <f t="shared" si="130"/>
        <v>0</v>
      </c>
      <c r="AR152" s="135">
        <f t="shared" si="130"/>
        <v>0</v>
      </c>
      <c r="AS152" s="135">
        <f t="shared" si="130"/>
        <v>0</v>
      </c>
      <c r="AT152" s="135">
        <f t="shared" si="130"/>
        <v>0</v>
      </c>
      <c r="AU152" s="135">
        <f t="shared" si="130"/>
        <v>0</v>
      </c>
      <c r="AV152" s="135">
        <f t="shared" si="130"/>
        <v>0</v>
      </c>
      <c r="AW152" s="135">
        <f t="shared" si="130"/>
        <v>0</v>
      </c>
      <c r="AX152" s="135">
        <f t="shared" si="130"/>
        <v>0</v>
      </c>
      <c r="AY152" s="135">
        <f t="shared" si="130"/>
        <v>0</v>
      </c>
      <c r="AZ152" s="135">
        <f t="shared" si="130"/>
        <v>0</v>
      </c>
      <c r="BA152" s="135">
        <f t="shared" si="130"/>
        <v>0</v>
      </c>
      <c r="BB152" s="135">
        <f t="shared" si="130"/>
        <v>0</v>
      </c>
      <c r="BC152" s="135">
        <f t="shared" si="130"/>
        <v>0</v>
      </c>
      <c r="BD152" s="135">
        <f t="shared" si="130"/>
        <v>0</v>
      </c>
      <c r="BE152" s="135">
        <f t="shared" si="130"/>
        <v>0</v>
      </c>
      <c r="BF152" s="135">
        <f t="shared" si="130"/>
        <v>0</v>
      </c>
      <c r="BG152" s="135">
        <f t="shared" si="130"/>
        <v>0</v>
      </c>
      <c r="BH152" s="135">
        <f t="shared" si="130"/>
        <v>0</v>
      </c>
      <c r="BI152" s="135">
        <f t="shared" si="130"/>
        <v>0</v>
      </c>
      <c r="BJ152" s="135">
        <f t="shared" si="130"/>
        <v>0</v>
      </c>
      <c r="BK152" s="135">
        <f t="shared" si="130"/>
        <v>0</v>
      </c>
      <c r="BL152" s="135">
        <f t="shared" si="130"/>
        <v>0</v>
      </c>
      <c r="BM152" s="135">
        <f t="shared" si="130"/>
        <v>0</v>
      </c>
      <c r="BN152" s="135">
        <f t="shared" si="130"/>
        <v>0</v>
      </c>
      <c r="BO152" s="135">
        <f t="shared" si="130"/>
        <v>0</v>
      </c>
      <c r="BP152" s="135">
        <f t="shared" ref="BP152:CF152" si="131">+BP88</f>
        <v>0</v>
      </c>
      <c r="BQ152" s="135">
        <f t="shared" si="131"/>
        <v>0</v>
      </c>
      <c r="BR152" s="135">
        <f t="shared" si="131"/>
        <v>0</v>
      </c>
      <c r="BS152" s="135">
        <f t="shared" si="131"/>
        <v>0</v>
      </c>
      <c r="BT152" s="135">
        <f t="shared" si="131"/>
        <v>0</v>
      </c>
      <c r="BU152" s="135">
        <f t="shared" si="131"/>
        <v>0</v>
      </c>
      <c r="BV152" s="135">
        <f t="shared" si="131"/>
        <v>0</v>
      </c>
      <c r="BW152" s="135">
        <f t="shared" si="131"/>
        <v>0</v>
      </c>
      <c r="BX152" s="135">
        <f t="shared" si="131"/>
        <v>0</v>
      </c>
      <c r="BY152" s="135">
        <f t="shared" si="131"/>
        <v>0</v>
      </c>
      <c r="BZ152" s="135">
        <f t="shared" si="131"/>
        <v>0</v>
      </c>
      <c r="CA152" s="135">
        <f t="shared" si="131"/>
        <v>0</v>
      </c>
      <c r="CB152" s="135">
        <f t="shared" si="131"/>
        <v>0</v>
      </c>
      <c r="CC152" s="135">
        <f t="shared" si="131"/>
        <v>0</v>
      </c>
      <c r="CD152" s="135">
        <f t="shared" si="131"/>
        <v>0</v>
      </c>
      <c r="CE152" s="135">
        <f t="shared" si="131"/>
        <v>0</v>
      </c>
      <c r="CF152" s="135">
        <f t="shared" si="131"/>
        <v>0</v>
      </c>
    </row>
    <row r="153" spans="3:84" hidden="1" x14ac:dyDescent="0.3">
      <c r="C153" s="135">
        <v>7</v>
      </c>
      <c r="D153" s="135" t="str">
        <f t="shared" ref="D153:BO153" si="132">+D94</f>
        <v>% HC</v>
      </c>
      <c r="E153" s="135">
        <f t="shared" si="132"/>
        <v>0</v>
      </c>
      <c r="F153" s="135">
        <f t="shared" si="132"/>
        <v>0</v>
      </c>
      <c r="G153" s="135">
        <f t="shared" si="132"/>
        <v>0</v>
      </c>
      <c r="H153" s="135">
        <f t="shared" si="132"/>
        <v>0</v>
      </c>
      <c r="I153" s="135">
        <f t="shared" si="132"/>
        <v>0</v>
      </c>
      <c r="J153" s="135">
        <f t="shared" si="132"/>
        <v>0</v>
      </c>
      <c r="K153" s="135">
        <f t="shared" si="132"/>
        <v>0</v>
      </c>
      <c r="L153" s="135">
        <f t="shared" si="132"/>
        <v>0</v>
      </c>
      <c r="M153" s="135">
        <f t="shared" si="132"/>
        <v>0</v>
      </c>
      <c r="N153" s="135">
        <f t="shared" si="132"/>
        <v>0</v>
      </c>
      <c r="O153" s="135">
        <f t="shared" si="132"/>
        <v>0</v>
      </c>
      <c r="P153" s="135">
        <f t="shared" si="132"/>
        <v>0</v>
      </c>
      <c r="Q153" s="135">
        <f t="shared" si="132"/>
        <v>0</v>
      </c>
      <c r="R153" s="135">
        <f t="shared" si="132"/>
        <v>0</v>
      </c>
      <c r="S153" s="135">
        <f t="shared" si="132"/>
        <v>0</v>
      </c>
      <c r="T153" s="135">
        <f t="shared" si="132"/>
        <v>0</v>
      </c>
      <c r="U153" s="135">
        <f t="shared" si="132"/>
        <v>0</v>
      </c>
      <c r="V153" s="135">
        <f t="shared" si="132"/>
        <v>0</v>
      </c>
      <c r="W153" s="135">
        <f t="shared" si="132"/>
        <v>0</v>
      </c>
      <c r="X153" s="135">
        <f t="shared" si="132"/>
        <v>0</v>
      </c>
      <c r="Y153" s="135">
        <f t="shared" si="132"/>
        <v>0</v>
      </c>
      <c r="Z153" s="135">
        <f t="shared" si="132"/>
        <v>0</v>
      </c>
      <c r="AA153" s="135">
        <f t="shared" si="132"/>
        <v>0</v>
      </c>
      <c r="AB153" s="135">
        <f t="shared" si="132"/>
        <v>0</v>
      </c>
      <c r="AC153" s="135">
        <f t="shared" si="132"/>
        <v>0</v>
      </c>
      <c r="AD153" s="135">
        <f t="shared" si="132"/>
        <v>0</v>
      </c>
      <c r="AE153" s="135">
        <f t="shared" si="132"/>
        <v>0</v>
      </c>
      <c r="AF153" s="135">
        <f t="shared" si="132"/>
        <v>0</v>
      </c>
      <c r="AG153" s="135">
        <f t="shared" si="132"/>
        <v>0</v>
      </c>
      <c r="AH153" s="135">
        <f t="shared" si="132"/>
        <v>0</v>
      </c>
      <c r="AI153" s="135">
        <f t="shared" si="132"/>
        <v>0</v>
      </c>
      <c r="AJ153" s="135">
        <f t="shared" si="132"/>
        <v>0</v>
      </c>
      <c r="AK153" s="135">
        <f t="shared" si="132"/>
        <v>0</v>
      </c>
      <c r="AL153" s="135">
        <f t="shared" si="132"/>
        <v>0</v>
      </c>
      <c r="AM153" s="135">
        <f t="shared" si="132"/>
        <v>0</v>
      </c>
      <c r="AN153" s="135">
        <f t="shared" si="132"/>
        <v>0</v>
      </c>
      <c r="AO153" s="135">
        <f t="shared" si="132"/>
        <v>0</v>
      </c>
      <c r="AP153" s="135">
        <f t="shared" si="132"/>
        <v>0</v>
      </c>
      <c r="AQ153" s="135">
        <f t="shared" si="132"/>
        <v>0</v>
      </c>
      <c r="AR153" s="135">
        <f t="shared" si="132"/>
        <v>0</v>
      </c>
      <c r="AS153" s="135">
        <f t="shared" si="132"/>
        <v>0</v>
      </c>
      <c r="AT153" s="135">
        <f t="shared" si="132"/>
        <v>0</v>
      </c>
      <c r="AU153" s="135">
        <f t="shared" si="132"/>
        <v>0</v>
      </c>
      <c r="AV153" s="135">
        <f t="shared" si="132"/>
        <v>0</v>
      </c>
      <c r="AW153" s="135">
        <f t="shared" si="132"/>
        <v>0</v>
      </c>
      <c r="AX153" s="135">
        <f t="shared" si="132"/>
        <v>0</v>
      </c>
      <c r="AY153" s="135">
        <f t="shared" si="132"/>
        <v>0</v>
      </c>
      <c r="AZ153" s="135">
        <f t="shared" si="132"/>
        <v>0</v>
      </c>
      <c r="BA153" s="135">
        <f t="shared" si="132"/>
        <v>0</v>
      </c>
      <c r="BB153" s="135">
        <f t="shared" si="132"/>
        <v>0</v>
      </c>
      <c r="BC153" s="135">
        <f t="shared" si="132"/>
        <v>0</v>
      </c>
      <c r="BD153" s="135">
        <f t="shared" si="132"/>
        <v>0</v>
      </c>
      <c r="BE153" s="135">
        <f t="shared" si="132"/>
        <v>0</v>
      </c>
      <c r="BF153" s="135">
        <f t="shared" si="132"/>
        <v>0</v>
      </c>
      <c r="BG153" s="135">
        <f t="shared" si="132"/>
        <v>0</v>
      </c>
      <c r="BH153" s="135">
        <f t="shared" si="132"/>
        <v>0</v>
      </c>
      <c r="BI153" s="135">
        <f t="shared" si="132"/>
        <v>0</v>
      </c>
      <c r="BJ153" s="135">
        <f t="shared" si="132"/>
        <v>0</v>
      </c>
      <c r="BK153" s="135">
        <f t="shared" si="132"/>
        <v>0</v>
      </c>
      <c r="BL153" s="135">
        <f t="shared" si="132"/>
        <v>0</v>
      </c>
      <c r="BM153" s="135">
        <f t="shared" si="132"/>
        <v>0</v>
      </c>
      <c r="BN153" s="135">
        <f t="shared" si="132"/>
        <v>0</v>
      </c>
      <c r="BO153" s="135">
        <f t="shared" si="132"/>
        <v>0</v>
      </c>
      <c r="BP153" s="135">
        <f t="shared" ref="BP153:CF153" si="133">+BP94</f>
        <v>0</v>
      </c>
      <c r="BQ153" s="135">
        <f t="shared" si="133"/>
        <v>0</v>
      </c>
      <c r="BR153" s="135">
        <f t="shared" si="133"/>
        <v>0</v>
      </c>
      <c r="BS153" s="135">
        <f t="shared" si="133"/>
        <v>0</v>
      </c>
      <c r="BT153" s="135">
        <f t="shared" si="133"/>
        <v>0</v>
      </c>
      <c r="BU153" s="135">
        <f t="shared" si="133"/>
        <v>0</v>
      </c>
      <c r="BV153" s="135">
        <f t="shared" si="133"/>
        <v>0</v>
      </c>
      <c r="BW153" s="135">
        <f t="shared" si="133"/>
        <v>0</v>
      </c>
      <c r="BX153" s="135">
        <f t="shared" si="133"/>
        <v>0</v>
      </c>
      <c r="BY153" s="135">
        <f t="shared" si="133"/>
        <v>0</v>
      </c>
      <c r="BZ153" s="135">
        <f t="shared" si="133"/>
        <v>0</v>
      </c>
      <c r="CA153" s="135">
        <f t="shared" si="133"/>
        <v>0</v>
      </c>
      <c r="CB153" s="135">
        <f t="shared" si="133"/>
        <v>0</v>
      </c>
      <c r="CC153" s="135">
        <f t="shared" si="133"/>
        <v>0</v>
      </c>
      <c r="CD153" s="135">
        <f t="shared" si="133"/>
        <v>0</v>
      </c>
      <c r="CE153" s="135">
        <f t="shared" si="133"/>
        <v>0</v>
      </c>
      <c r="CF153" s="135">
        <f t="shared" si="133"/>
        <v>0</v>
      </c>
    </row>
    <row r="154" spans="3:84" hidden="1" x14ac:dyDescent="0.3">
      <c r="C154" s="135">
        <v>8</v>
      </c>
      <c r="D154" s="135" t="str">
        <f t="shared" ref="D154:BO154" si="134">+D100</f>
        <v>% HC</v>
      </c>
      <c r="E154" s="135">
        <f t="shared" si="134"/>
        <v>0</v>
      </c>
      <c r="F154" s="135">
        <f t="shared" si="134"/>
        <v>0</v>
      </c>
      <c r="G154" s="135">
        <f t="shared" si="134"/>
        <v>0</v>
      </c>
      <c r="H154" s="135">
        <f t="shared" si="134"/>
        <v>0</v>
      </c>
      <c r="I154" s="135">
        <f t="shared" si="134"/>
        <v>0</v>
      </c>
      <c r="J154" s="135">
        <f t="shared" si="134"/>
        <v>0</v>
      </c>
      <c r="K154" s="135">
        <f t="shared" si="134"/>
        <v>0</v>
      </c>
      <c r="L154" s="135">
        <f t="shared" si="134"/>
        <v>0</v>
      </c>
      <c r="M154" s="135">
        <f t="shared" si="134"/>
        <v>0</v>
      </c>
      <c r="N154" s="135">
        <f t="shared" si="134"/>
        <v>0</v>
      </c>
      <c r="O154" s="135">
        <f t="shared" si="134"/>
        <v>0</v>
      </c>
      <c r="P154" s="135">
        <f t="shared" si="134"/>
        <v>0</v>
      </c>
      <c r="Q154" s="135">
        <f t="shared" si="134"/>
        <v>0</v>
      </c>
      <c r="R154" s="135">
        <f t="shared" si="134"/>
        <v>0</v>
      </c>
      <c r="S154" s="135">
        <f t="shared" si="134"/>
        <v>0</v>
      </c>
      <c r="T154" s="135">
        <f t="shared" si="134"/>
        <v>0</v>
      </c>
      <c r="U154" s="135">
        <f t="shared" si="134"/>
        <v>0</v>
      </c>
      <c r="V154" s="135">
        <f t="shared" si="134"/>
        <v>0</v>
      </c>
      <c r="W154" s="135">
        <f t="shared" si="134"/>
        <v>0</v>
      </c>
      <c r="X154" s="135">
        <f t="shared" si="134"/>
        <v>0</v>
      </c>
      <c r="Y154" s="135">
        <f t="shared" si="134"/>
        <v>0</v>
      </c>
      <c r="Z154" s="135">
        <f t="shared" si="134"/>
        <v>0</v>
      </c>
      <c r="AA154" s="135">
        <f t="shared" si="134"/>
        <v>0</v>
      </c>
      <c r="AB154" s="135">
        <f t="shared" si="134"/>
        <v>0</v>
      </c>
      <c r="AC154" s="135">
        <f t="shared" si="134"/>
        <v>0</v>
      </c>
      <c r="AD154" s="135">
        <f t="shared" si="134"/>
        <v>0</v>
      </c>
      <c r="AE154" s="135">
        <f t="shared" si="134"/>
        <v>0</v>
      </c>
      <c r="AF154" s="135">
        <f t="shared" si="134"/>
        <v>0</v>
      </c>
      <c r="AG154" s="135">
        <f t="shared" si="134"/>
        <v>0</v>
      </c>
      <c r="AH154" s="135">
        <f t="shared" si="134"/>
        <v>0</v>
      </c>
      <c r="AI154" s="135">
        <f t="shared" si="134"/>
        <v>0</v>
      </c>
      <c r="AJ154" s="135">
        <f t="shared" si="134"/>
        <v>0</v>
      </c>
      <c r="AK154" s="135">
        <f t="shared" si="134"/>
        <v>0</v>
      </c>
      <c r="AL154" s="135">
        <f t="shared" si="134"/>
        <v>0</v>
      </c>
      <c r="AM154" s="135">
        <f t="shared" si="134"/>
        <v>0</v>
      </c>
      <c r="AN154" s="135">
        <f t="shared" si="134"/>
        <v>0</v>
      </c>
      <c r="AO154" s="135">
        <f t="shared" si="134"/>
        <v>0</v>
      </c>
      <c r="AP154" s="135">
        <f t="shared" si="134"/>
        <v>0</v>
      </c>
      <c r="AQ154" s="135">
        <f t="shared" si="134"/>
        <v>0</v>
      </c>
      <c r="AR154" s="135">
        <f t="shared" si="134"/>
        <v>0</v>
      </c>
      <c r="AS154" s="135">
        <f t="shared" si="134"/>
        <v>0</v>
      </c>
      <c r="AT154" s="135">
        <f t="shared" si="134"/>
        <v>0</v>
      </c>
      <c r="AU154" s="135">
        <f t="shared" si="134"/>
        <v>0</v>
      </c>
      <c r="AV154" s="135">
        <f t="shared" si="134"/>
        <v>0</v>
      </c>
      <c r="AW154" s="135">
        <f t="shared" si="134"/>
        <v>0</v>
      </c>
      <c r="AX154" s="135">
        <f t="shared" si="134"/>
        <v>0</v>
      </c>
      <c r="AY154" s="135">
        <f t="shared" si="134"/>
        <v>0</v>
      </c>
      <c r="AZ154" s="135">
        <f t="shared" si="134"/>
        <v>0</v>
      </c>
      <c r="BA154" s="135">
        <f t="shared" si="134"/>
        <v>0</v>
      </c>
      <c r="BB154" s="135">
        <f t="shared" si="134"/>
        <v>0</v>
      </c>
      <c r="BC154" s="135">
        <f t="shared" si="134"/>
        <v>0</v>
      </c>
      <c r="BD154" s="135">
        <f t="shared" si="134"/>
        <v>0</v>
      </c>
      <c r="BE154" s="135">
        <f t="shared" si="134"/>
        <v>0</v>
      </c>
      <c r="BF154" s="135">
        <f t="shared" si="134"/>
        <v>0</v>
      </c>
      <c r="BG154" s="135">
        <f t="shared" si="134"/>
        <v>0</v>
      </c>
      <c r="BH154" s="135">
        <f t="shared" si="134"/>
        <v>0</v>
      </c>
      <c r="BI154" s="135">
        <f t="shared" si="134"/>
        <v>0</v>
      </c>
      <c r="BJ154" s="135">
        <f t="shared" si="134"/>
        <v>0</v>
      </c>
      <c r="BK154" s="135">
        <f t="shared" si="134"/>
        <v>0</v>
      </c>
      <c r="BL154" s="135">
        <f t="shared" si="134"/>
        <v>0</v>
      </c>
      <c r="BM154" s="135">
        <f t="shared" si="134"/>
        <v>0</v>
      </c>
      <c r="BN154" s="135">
        <f t="shared" si="134"/>
        <v>0</v>
      </c>
      <c r="BO154" s="135">
        <f t="shared" si="134"/>
        <v>0</v>
      </c>
      <c r="BP154" s="135">
        <f t="shared" ref="BP154:CF154" si="135">+BP100</f>
        <v>0</v>
      </c>
      <c r="BQ154" s="135">
        <f t="shared" si="135"/>
        <v>0</v>
      </c>
      <c r="BR154" s="135">
        <f t="shared" si="135"/>
        <v>0</v>
      </c>
      <c r="BS154" s="135">
        <f t="shared" si="135"/>
        <v>0</v>
      </c>
      <c r="BT154" s="135">
        <f t="shared" si="135"/>
        <v>0</v>
      </c>
      <c r="BU154" s="135">
        <f t="shared" si="135"/>
        <v>0</v>
      </c>
      <c r="BV154" s="135">
        <f t="shared" si="135"/>
        <v>0</v>
      </c>
      <c r="BW154" s="135">
        <f t="shared" si="135"/>
        <v>0</v>
      </c>
      <c r="BX154" s="135">
        <f t="shared" si="135"/>
        <v>0</v>
      </c>
      <c r="BY154" s="135">
        <f t="shared" si="135"/>
        <v>0</v>
      </c>
      <c r="BZ154" s="135">
        <f t="shared" si="135"/>
        <v>0</v>
      </c>
      <c r="CA154" s="135">
        <f t="shared" si="135"/>
        <v>0</v>
      </c>
      <c r="CB154" s="135">
        <f t="shared" si="135"/>
        <v>0</v>
      </c>
      <c r="CC154" s="135">
        <f t="shared" si="135"/>
        <v>0</v>
      </c>
      <c r="CD154" s="135">
        <f t="shared" si="135"/>
        <v>0</v>
      </c>
      <c r="CE154" s="135">
        <f t="shared" si="135"/>
        <v>0</v>
      </c>
      <c r="CF154" s="135">
        <f t="shared" si="135"/>
        <v>0</v>
      </c>
    </row>
    <row r="155" spans="3:84" hidden="1" x14ac:dyDescent="0.3">
      <c r="C155" s="135">
        <v>9</v>
      </c>
      <c r="D155" s="135" t="str">
        <f t="shared" ref="D155:BO155" si="136">+D106</f>
        <v>% HC</v>
      </c>
      <c r="E155" s="135">
        <f t="shared" si="136"/>
        <v>0</v>
      </c>
      <c r="F155" s="135">
        <f t="shared" si="136"/>
        <v>0</v>
      </c>
      <c r="G155" s="135">
        <f t="shared" si="136"/>
        <v>0</v>
      </c>
      <c r="H155" s="135">
        <f t="shared" si="136"/>
        <v>0</v>
      </c>
      <c r="I155" s="135">
        <f t="shared" si="136"/>
        <v>0</v>
      </c>
      <c r="J155" s="135">
        <f t="shared" si="136"/>
        <v>0</v>
      </c>
      <c r="K155" s="135">
        <f t="shared" si="136"/>
        <v>0</v>
      </c>
      <c r="L155" s="135">
        <f t="shared" si="136"/>
        <v>0</v>
      </c>
      <c r="M155" s="135">
        <f t="shared" si="136"/>
        <v>0</v>
      </c>
      <c r="N155" s="135">
        <f t="shared" si="136"/>
        <v>0</v>
      </c>
      <c r="O155" s="135">
        <f t="shared" si="136"/>
        <v>0</v>
      </c>
      <c r="P155" s="135">
        <f t="shared" si="136"/>
        <v>0</v>
      </c>
      <c r="Q155" s="135">
        <f t="shared" si="136"/>
        <v>0</v>
      </c>
      <c r="R155" s="135">
        <f t="shared" si="136"/>
        <v>0</v>
      </c>
      <c r="S155" s="135">
        <f t="shared" si="136"/>
        <v>0</v>
      </c>
      <c r="T155" s="135">
        <f t="shared" si="136"/>
        <v>0</v>
      </c>
      <c r="U155" s="135">
        <f t="shared" si="136"/>
        <v>0</v>
      </c>
      <c r="V155" s="135">
        <f t="shared" si="136"/>
        <v>0</v>
      </c>
      <c r="W155" s="135">
        <f t="shared" si="136"/>
        <v>0</v>
      </c>
      <c r="X155" s="135">
        <f t="shared" si="136"/>
        <v>0</v>
      </c>
      <c r="Y155" s="135">
        <f t="shared" si="136"/>
        <v>0</v>
      </c>
      <c r="Z155" s="135">
        <f t="shared" si="136"/>
        <v>0</v>
      </c>
      <c r="AA155" s="135">
        <f t="shared" si="136"/>
        <v>0</v>
      </c>
      <c r="AB155" s="135">
        <f t="shared" si="136"/>
        <v>0</v>
      </c>
      <c r="AC155" s="135">
        <f t="shared" si="136"/>
        <v>0</v>
      </c>
      <c r="AD155" s="135">
        <f t="shared" si="136"/>
        <v>0</v>
      </c>
      <c r="AE155" s="135">
        <f t="shared" si="136"/>
        <v>0</v>
      </c>
      <c r="AF155" s="135">
        <f t="shared" si="136"/>
        <v>0</v>
      </c>
      <c r="AG155" s="135">
        <f t="shared" si="136"/>
        <v>0</v>
      </c>
      <c r="AH155" s="135">
        <f t="shared" si="136"/>
        <v>0</v>
      </c>
      <c r="AI155" s="135">
        <f t="shared" si="136"/>
        <v>0</v>
      </c>
      <c r="AJ155" s="135">
        <f t="shared" si="136"/>
        <v>0</v>
      </c>
      <c r="AK155" s="135">
        <f t="shared" si="136"/>
        <v>0</v>
      </c>
      <c r="AL155" s="135">
        <f t="shared" si="136"/>
        <v>0</v>
      </c>
      <c r="AM155" s="135">
        <f t="shared" si="136"/>
        <v>0</v>
      </c>
      <c r="AN155" s="135">
        <f t="shared" si="136"/>
        <v>0</v>
      </c>
      <c r="AO155" s="135">
        <f t="shared" si="136"/>
        <v>0</v>
      </c>
      <c r="AP155" s="135">
        <f t="shared" si="136"/>
        <v>0</v>
      </c>
      <c r="AQ155" s="135">
        <f t="shared" si="136"/>
        <v>0</v>
      </c>
      <c r="AR155" s="135">
        <f t="shared" si="136"/>
        <v>0</v>
      </c>
      <c r="AS155" s="135">
        <f t="shared" si="136"/>
        <v>0</v>
      </c>
      <c r="AT155" s="135">
        <f t="shared" si="136"/>
        <v>0</v>
      </c>
      <c r="AU155" s="135">
        <f t="shared" si="136"/>
        <v>0</v>
      </c>
      <c r="AV155" s="135">
        <f t="shared" si="136"/>
        <v>0</v>
      </c>
      <c r="AW155" s="135">
        <f t="shared" si="136"/>
        <v>0</v>
      </c>
      <c r="AX155" s="135">
        <f t="shared" si="136"/>
        <v>0</v>
      </c>
      <c r="AY155" s="135">
        <f t="shared" si="136"/>
        <v>0</v>
      </c>
      <c r="AZ155" s="135">
        <f t="shared" si="136"/>
        <v>0</v>
      </c>
      <c r="BA155" s="135">
        <f t="shared" si="136"/>
        <v>0</v>
      </c>
      <c r="BB155" s="135">
        <f t="shared" si="136"/>
        <v>0</v>
      </c>
      <c r="BC155" s="135">
        <f t="shared" si="136"/>
        <v>0</v>
      </c>
      <c r="BD155" s="135">
        <f t="shared" si="136"/>
        <v>0</v>
      </c>
      <c r="BE155" s="135">
        <f t="shared" si="136"/>
        <v>0</v>
      </c>
      <c r="BF155" s="135">
        <f t="shared" si="136"/>
        <v>0</v>
      </c>
      <c r="BG155" s="135">
        <f t="shared" si="136"/>
        <v>0</v>
      </c>
      <c r="BH155" s="135">
        <f t="shared" si="136"/>
        <v>0</v>
      </c>
      <c r="BI155" s="135">
        <f t="shared" si="136"/>
        <v>0</v>
      </c>
      <c r="BJ155" s="135">
        <f t="shared" si="136"/>
        <v>0</v>
      </c>
      <c r="BK155" s="135">
        <f t="shared" si="136"/>
        <v>0</v>
      </c>
      <c r="BL155" s="135">
        <f t="shared" si="136"/>
        <v>0</v>
      </c>
      <c r="BM155" s="135">
        <f t="shared" si="136"/>
        <v>0</v>
      </c>
      <c r="BN155" s="135">
        <f t="shared" si="136"/>
        <v>0</v>
      </c>
      <c r="BO155" s="135">
        <f t="shared" si="136"/>
        <v>0</v>
      </c>
      <c r="BP155" s="135">
        <f t="shared" ref="BP155:CF155" si="137">+BP106</f>
        <v>0</v>
      </c>
      <c r="BQ155" s="135">
        <f t="shared" si="137"/>
        <v>0</v>
      </c>
      <c r="BR155" s="135">
        <f t="shared" si="137"/>
        <v>0</v>
      </c>
      <c r="BS155" s="135">
        <f t="shared" si="137"/>
        <v>0</v>
      </c>
      <c r="BT155" s="135">
        <f t="shared" si="137"/>
        <v>0</v>
      </c>
      <c r="BU155" s="135">
        <f t="shared" si="137"/>
        <v>0</v>
      </c>
      <c r="BV155" s="135">
        <f t="shared" si="137"/>
        <v>0</v>
      </c>
      <c r="BW155" s="135">
        <f t="shared" si="137"/>
        <v>0</v>
      </c>
      <c r="BX155" s="135">
        <f t="shared" si="137"/>
        <v>0</v>
      </c>
      <c r="BY155" s="135">
        <f t="shared" si="137"/>
        <v>0</v>
      </c>
      <c r="BZ155" s="135">
        <f t="shared" si="137"/>
        <v>0</v>
      </c>
      <c r="CA155" s="135">
        <f t="shared" si="137"/>
        <v>0</v>
      </c>
      <c r="CB155" s="135">
        <f t="shared" si="137"/>
        <v>0</v>
      </c>
      <c r="CC155" s="135">
        <f t="shared" si="137"/>
        <v>0</v>
      </c>
      <c r="CD155" s="135">
        <f t="shared" si="137"/>
        <v>0</v>
      </c>
      <c r="CE155" s="135">
        <f t="shared" si="137"/>
        <v>0</v>
      </c>
      <c r="CF155" s="135">
        <f t="shared" si="137"/>
        <v>0</v>
      </c>
    </row>
    <row r="156" spans="3:84" hidden="1" x14ac:dyDescent="0.3">
      <c r="C156" s="135">
        <v>10</v>
      </c>
      <c r="D156" s="135" t="str">
        <f t="shared" ref="D156:BO156" si="138">+D112</f>
        <v>% HC</v>
      </c>
      <c r="E156" s="135">
        <f t="shared" si="138"/>
        <v>0</v>
      </c>
      <c r="F156" s="135">
        <f t="shared" si="138"/>
        <v>0</v>
      </c>
      <c r="G156" s="135">
        <f t="shared" si="138"/>
        <v>0</v>
      </c>
      <c r="H156" s="135">
        <f t="shared" si="138"/>
        <v>0</v>
      </c>
      <c r="I156" s="135">
        <f t="shared" si="138"/>
        <v>0</v>
      </c>
      <c r="J156" s="135">
        <f t="shared" si="138"/>
        <v>0</v>
      </c>
      <c r="K156" s="135">
        <f t="shared" si="138"/>
        <v>0</v>
      </c>
      <c r="L156" s="135">
        <f t="shared" si="138"/>
        <v>0</v>
      </c>
      <c r="M156" s="135">
        <f t="shared" si="138"/>
        <v>0</v>
      </c>
      <c r="N156" s="135">
        <f t="shared" si="138"/>
        <v>0</v>
      </c>
      <c r="O156" s="135">
        <f t="shared" si="138"/>
        <v>0</v>
      </c>
      <c r="P156" s="135">
        <f t="shared" si="138"/>
        <v>0</v>
      </c>
      <c r="Q156" s="135">
        <f t="shared" si="138"/>
        <v>0</v>
      </c>
      <c r="R156" s="135">
        <f t="shared" si="138"/>
        <v>0</v>
      </c>
      <c r="S156" s="135">
        <f t="shared" si="138"/>
        <v>0</v>
      </c>
      <c r="T156" s="135">
        <f t="shared" si="138"/>
        <v>0</v>
      </c>
      <c r="U156" s="135">
        <f t="shared" si="138"/>
        <v>0</v>
      </c>
      <c r="V156" s="135">
        <f t="shared" si="138"/>
        <v>0</v>
      </c>
      <c r="W156" s="135">
        <f t="shared" si="138"/>
        <v>0</v>
      </c>
      <c r="X156" s="135">
        <f t="shared" si="138"/>
        <v>0</v>
      </c>
      <c r="Y156" s="135">
        <f t="shared" si="138"/>
        <v>0</v>
      </c>
      <c r="Z156" s="135">
        <f t="shared" si="138"/>
        <v>0</v>
      </c>
      <c r="AA156" s="135">
        <f t="shared" si="138"/>
        <v>0</v>
      </c>
      <c r="AB156" s="135">
        <f t="shared" si="138"/>
        <v>0</v>
      </c>
      <c r="AC156" s="135">
        <f t="shared" si="138"/>
        <v>0</v>
      </c>
      <c r="AD156" s="135">
        <f t="shared" si="138"/>
        <v>0</v>
      </c>
      <c r="AE156" s="135">
        <f t="shared" si="138"/>
        <v>0</v>
      </c>
      <c r="AF156" s="135">
        <f t="shared" si="138"/>
        <v>0</v>
      </c>
      <c r="AG156" s="135">
        <f t="shared" si="138"/>
        <v>0</v>
      </c>
      <c r="AH156" s="135">
        <f t="shared" si="138"/>
        <v>0</v>
      </c>
      <c r="AI156" s="135">
        <f t="shared" si="138"/>
        <v>0</v>
      </c>
      <c r="AJ156" s="135">
        <f t="shared" si="138"/>
        <v>0</v>
      </c>
      <c r="AK156" s="135">
        <f t="shared" si="138"/>
        <v>0</v>
      </c>
      <c r="AL156" s="135">
        <f t="shared" si="138"/>
        <v>0</v>
      </c>
      <c r="AM156" s="135">
        <f t="shared" si="138"/>
        <v>0</v>
      </c>
      <c r="AN156" s="135">
        <f t="shared" si="138"/>
        <v>0</v>
      </c>
      <c r="AO156" s="135">
        <f t="shared" si="138"/>
        <v>0</v>
      </c>
      <c r="AP156" s="135">
        <f t="shared" si="138"/>
        <v>0</v>
      </c>
      <c r="AQ156" s="135">
        <f t="shared" si="138"/>
        <v>0</v>
      </c>
      <c r="AR156" s="135">
        <f t="shared" si="138"/>
        <v>0</v>
      </c>
      <c r="AS156" s="135">
        <f t="shared" si="138"/>
        <v>0</v>
      </c>
      <c r="AT156" s="135">
        <f t="shared" si="138"/>
        <v>0</v>
      </c>
      <c r="AU156" s="135">
        <f t="shared" si="138"/>
        <v>0</v>
      </c>
      <c r="AV156" s="135">
        <f t="shared" si="138"/>
        <v>0</v>
      </c>
      <c r="AW156" s="135">
        <f t="shared" si="138"/>
        <v>0</v>
      </c>
      <c r="AX156" s="135">
        <f t="shared" si="138"/>
        <v>0</v>
      </c>
      <c r="AY156" s="135">
        <f t="shared" si="138"/>
        <v>0</v>
      </c>
      <c r="AZ156" s="135">
        <f t="shared" si="138"/>
        <v>0</v>
      </c>
      <c r="BA156" s="135">
        <f t="shared" si="138"/>
        <v>0</v>
      </c>
      <c r="BB156" s="135">
        <f t="shared" si="138"/>
        <v>0</v>
      </c>
      <c r="BC156" s="135">
        <f t="shared" si="138"/>
        <v>0</v>
      </c>
      <c r="BD156" s="135">
        <f t="shared" si="138"/>
        <v>0</v>
      </c>
      <c r="BE156" s="135">
        <f t="shared" si="138"/>
        <v>0</v>
      </c>
      <c r="BF156" s="135">
        <f t="shared" si="138"/>
        <v>0</v>
      </c>
      <c r="BG156" s="135">
        <f t="shared" si="138"/>
        <v>0</v>
      </c>
      <c r="BH156" s="135">
        <f t="shared" si="138"/>
        <v>0</v>
      </c>
      <c r="BI156" s="135">
        <f t="shared" si="138"/>
        <v>0</v>
      </c>
      <c r="BJ156" s="135">
        <f t="shared" si="138"/>
        <v>0</v>
      </c>
      <c r="BK156" s="135">
        <f t="shared" si="138"/>
        <v>0</v>
      </c>
      <c r="BL156" s="135">
        <f t="shared" si="138"/>
        <v>0</v>
      </c>
      <c r="BM156" s="135">
        <f t="shared" si="138"/>
        <v>0</v>
      </c>
      <c r="BN156" s="135">
        <f t="shared" si="138"/>
        <v>0</v>
      </c>
      <c r="BO156" s="135">
        <f t="shared" si="138"/>
        <v>0</v>
      </c>
      <c r="BP156" s="135">
        <f t="shared" ref="BP156:CF156" si="139">+BP112</f>
        <v>0</v>
      </c>
      <c r="BQ156" s="135">
        <f t="shared" si="139"/>
        <v>0</v>
      </c>
      <c r="BR156" s="135">
        <f t="shared" si="139"/>
        <v>0</v>
      </c>
      <c r="BS156" s="135">
        <f t="shared" si="139"/>
        <v>0</v>
      </c>
      <c r="BT156" s="135">
        <f t="shared" si="139"/>
        <v>0</v>
      </c>
      <c r="BU156" s="135">
        <f t="shared" si="139"/>
        <v>0</v>
      </c>
      <c r="BV156" s="135">
        <f t="shared" si="139"/>
        <v>0</v>
      </c>
      <c r="BW156" s="135">
        <f t="shared" si="139"/>
        <v>0</v>
      </c>
      <c r="BX156" s="135">
        <f t="shared" si="139"/>
        <v>0</v>
      </c>
      <c r="BY156" s="135">
        <f t="shared" si="139"/>
        <v>0</v>
      </c>
      <c r="BZ156" s="135">
        <f t="shared" si="139"/>
        <v>0</v>
      </c>
      <c r="CA156" s="135">
        <f t="shared" si="139"/>
        <v>0</v>
      </c>
      <c r="CB156" s="135">
        <f t="shared" si="139"/>
        <v>0</v>
      </c>
      <c r="CC156" s="135">
        <f t="shared" si="139"/>
        <v>0</v>
      </c>
      <c r="CD156" s="135">
        <f t="shared" si="139"/>
        <v>0</v>
      </c>
      <c r="CE156" s="135">
        <f t="shared" si="139"/>
        <v>0</v>
      </c>
      <c r="CF156" s="135">
        <f t="shared" si="139"/>
        <v>0</v>
      </c>
    </row>
    <row r="157" spans="3:84" hidden="1" x14ac:dyDescent="0.3">
      <c r="C157" s="135"/>
      <c r="D157" s="506" t="s">
        <v>269</v>
      </c>
      <c r="E157" s="507">
        <f>+IFERROR(SUMPRODUCT(E147:E156,E173:E182)/E183,0)</f>
        <v>0</v>
      </c>
      <c r="F157" s="507">
        <f t="shared" ref="F157:BQ157" si="140">+IFERROR(SUMPRODUCT(F147:F156,F173:F182)/F183,0)</f>
        <v>0</v>
      </c>
      <c r="G157" s="507">
        <f t="shared" si="140"/>
        <v>0</v>
      </c>
      <c r="H157" s="507">
        <f t="shared" si="140"/>
        <v>0</v>
      </c>
      <c r="I157" s="507">
        <f t="shared" si="140"/>
        <v>0</v>
      </c>
      <c r="J157" s="507">
        <f t="shared" si="140"/>
        <v>29</v>
      </c>
      <c r="K157" s="507">
        <f t="shared" si="140"/>
        <v>34.000000000000007</v>
      </c>
      <c r="L157" s="507">
        <f t="shared" si="140"/>
        <v>31</v>
      </c>
      <c r="M157" s="507">
        <f t="shared" si="140"/>
        <v>35</v>
      </c>
      <c r="N157" s="507">
        <f t="shared" si="140"/>
        <v>35</v>
      </c>
      <c r="O157" s="507">
        <f t="shared" si="140"/>
        <v>0</v>
      </c>
      <c r="P157" s="507">
        <f t="shared" si="140"/>
        <v>0</v>
      </c>
      <c r="Q157" s="507">
        <f t="shared" si="140"/>
        <v>0</v>
      </c>
      <c r="R157" s="507">
        <f t="shared" si="140"/>
        <v>0</v>
      </c>
      <c r="S157" s="507">
        <f t="shared" si="140"/>
        <v>0</v>
      </c>
      <c r="T157" s="507">
        <f t="shared" si="140"/>
        <v>0</v>
      </c>
      <c r="U157" s="507">
        <f t="shared" si="140"/>
        <v>0</v>
      </c>
      <c r="V157" s="507">
        <f t="shared" si="140"/>
        <v>0</v>
      </c>
      <c r="W157" s="507">
        <f t="shared" si="140"/>
        <v>0</v>
      </c>
      <c r="X157" s="507">
        <f t="shared" si="140"/>
        <v>0</v>
      </c>
      <c r="Y157" s="507">
        <f t="shared" si="140"/>
        <v>0</v>
      </c>
      <c r="Z157" s="507">
        <f t="shared" si="140"/>
        <v>0</v>
      </c>
      <c r="AA157" s="507">
        <f t="shared" si="140"/>
        <v>0</v>
      </c>
      <c r="AB157" s="507">
        <f t="shared" si="140"/>
        <v>0</v>
      </c>
      <c r="AC157" s="507">
        <f t="shared" si="140"/>
        <v>0</v>
      </c>
      <c r="AD157" s="507">
        <f t="shared" si="140"/>
        <v>0</v>
      </c>
      <c r="AE157" s="507">
        <f t="shared" si="140"/>
        <v>0</v>
      </c>
      <c r="AF157" s="507">
        <f t="shared" si="140"/>
        <v>0</v>
      </c>
      <c r="AG157" s="507">
        <f t="shared" si="140"/>
        <v>0</v>
      </c>
      <c r="AH157" s="507">
        <f t="shared" si="140"/>
        <v>0</v>
      </c>
      <c r="AI157" s="507">
        <f t="shared" si="140"/>
        <v>0</v>
      </c>
      <c r="AJ157" s="507">
        <f t="shared" si="140"/>
        <v>0</v>
      </c>
      <c r="AK157" s="507">
        <f t="shared" si="140"/>
        <v>0</v>
      </c>
      <c r="AL157" s="507">
        <f t="shared" si="140"/>
        <v>0</v>
      </c>
      <c r="AM157" s="507">
        <f t="shared" si="140"/>
        <v>0</v>
      </c>
      <c r="AN157" s="507">
        <f t="shared" si="140"/>
        <v>0</v>
      </c>
      <c r="AO157" s="507">
        <f t="shared" si="140"/>
        <v>0</v>
      </c>
      <c r="AP157" s="507">
        <f t="shared" si="140"/>
        <v>0</v>
      </c>
      <c r="AQ157" s="507">
        <f t="shared" si="140"/>
        <v>0</v>
      </c>
      <c r="AR157" s="507">
        <f t="shared" si="140"/>
        <v>0</v>
      </c>
      <c r="AS157" s="507">
        <f t="shared" si="140"/>
        <v>0</v>
      </c>
      <c r="AT157" s="507">
        <f t="shared" si="140"/>
        <v>0</v>
      </c>
      <c r="AU157" s="507">
        <f t="shared" si="140"/>
        <v>0</v>
      </c>
      <c r="AV157" s="507">
        <f t="shared" si="140"/>
        <v>0</v>
      </c>
      <c r="AW157" s="507">
        <f t="shared" si="140"/>
        <v>0</v>
      </c>
      <c r="AX157" s="507">
        <f t="shared" si="140"/>
        <v>0</v>
      </c>
      <c r="AY157" s="507">
        <f t="shared" si="140"/>
        <v>0</v>
      </c>
      <c r="AZ157" s="507">
        <f t="shared" si="140"/>
        <v>0</v>
      </c>
      <c r="BA157" s="507">
        <f t="shared" si="140"/>
        <v>0</v>
      </c>
      <c r="BB157" s="507">
        <f t="shared" si="140"/>
        <v>0</v>
      </c>
      <c r="BC157" s="507">
        <f t="shared" si="140"/>
        <v>0</v>
      </c>
      <c r="BD157" s="507">
        <f t="shared" si="140"/>
        <v>0</v>
      </c>
      <c r="BE157" s="507">
        <f t="shared" si="140"/>
        <v>0</v>
      </c>
      <c r="BF157" s="507">
        <f t="shared" si="140"/>
        <v>0</v>
      </c>
      <c r="BG157" s="507">
        <f t="shared" si="140"/>
        <v>0</v>
      </c>
      <c r="BH157" s="507">
        <f t="shared" si="140"/>
        <v>0</v>
      </c>
      <c r="BI157" s="507">
        <f t="shared" si="140"/>
        <v>0</v>
      </c>
      <c r="BJ157" s="507">
        <f t="shared" si="140"/>
        <v>0</v>
      </c>
      <c r="BK157" s="507">
        <f t="shared" si="140"/>
        <v>0</v>
      </c>
      <c r="BL157" s="507">
        <f t="shared" si="140"/>
        <v>0</v>
      </c>
      <c r="BM157" s="507">
        <f t="shared" si="140"/>
        <v>0</v>
      </c>
      <c r="BN157" s="507">
        <f t="shared" si="140"/>
        <v>0</v>
      </c>
      <c r="BO157" s="507">
        <f t="shared" si="140"/>
        <v>0</v>
      </c>
      <c r="BP157" s="507">
        <f t="shared" si="140"/>
        <v>0</v>
      </c>
      <c r="BQ157" s="507">
        <f t="shared" si="140"/>
        <v>0</v>
      </c>
      <c r="BR157" s="507">
        <f t="shared" ref="BR157:CF157" si="141">+IFERROR(SUMPRODUCT(BR147:BR156,BR173:BR182)/BR183,0)</f>
        <v>0</v>
      </c>
      <c r="BS157" s="507">
        <f t="shared" si="141"/>
        <v>0</v>
      </c>
      <c r="BT157" s="507">
        <f t="shared" si="141"/>
        <v>0</v>
      </c>
      <c r="BU157" s="507">
        <f t="shared" si="141"/>
        <v>0</v>
      </c>
      <c r="BV157" s="507">
        <f t="shared" si="141"/>
        <v>0</v>
      </c>
      <c r="BW157" s="507">
        <f t="shared" si="141"/>
        <v>0</v>
      </c>
      <c r="BX157" s="507">
        <f t="shared" si="141"/>
        <v>0</v>
      </c>
      <c r="BY157" s="507">
        <f t="shared" si="141"/>
        <v>0</v>
      </c>
      <c r="BZ157" s="507">
        <f t="shared" si="141"/>
        <v>0</v>
      </c>
      <c r="CA157" s="507">
        <f t="shared" si="141"/>
        <v>0</v>
      </c>
      <c r="CB157" s="507">
        <f t="shared" si="141"/>
        <v>0</v>
      </c>
      <c r="CC157" s="507">
        <f t="shared" si="141"/>
        <v>0</v>
      </c>
      <c r="CD157" s="507">
        <f t="shared" si="141"/>
        <v>0</v>
      </c>
      <c r="CE157" s="507">
        <f t="shared" si="141"/>
        <v>0</v>
      </c>
      <c r="CF157" s="507">
        <f t="shared" si="141"/>
        <v>0</v>
      </c>
    </row>
    <row r="158" spans="3:84" hidden="1" x14ac:dyDescent="0.3">
      <c r="C158" s="135"/>
      <c r="D158" s="508" t="s">
        <v>271</v>
      </c>
      <c r="E158" s="507">
        <f>+IFERROR(AVERAGEIF(E147:E156,"&gt;0"),0)</f>
        <v>0</v>
      </c>
      <c r="F158" s="507">
        <f t="shared" ref="F158:BQ158" si="142">+IFERROR(AVERAGEIF(F147:F156,"&gt;0"),0)</f>
        <v>0</v>
      </c>
      <c r="G158" s="507">
        <f t="shared" si="142"/>
        <v>0</v>
      </c>
      <c r="H158" s="507">
        <f t="shared" si="142"/>
        <v>0</v>
      </c>
      <c r="I158" s="507">
        <f t="shared" si="142"/>
        <v>0</v>
      </c>
      <c r="J158" s="507">
        <f t="shared" si="142"/>
        <v>29</v>
      </c>
      <c r="K158" s="507">
        <f t="shared" si="142"/>
        <v>34</v>
      </c>
      <c r="L158" s="507">
        <f t="shared" si="142"/>
        <v>31</v>
      </c>
      <c r="M158" s="507">
        <f t="shared" si="142"/>
        <v>35</v>
      </c>
      <c r="N158" s="507">
        <f t="shared" si="142"/>
        <v>35</v>
      </c>
      <c r="O158" s="507">
        <f t="shared" si="142"/>
        <v>0</v>
      </c>
      <c r="P158" s="507">
        <f t="shared" si="142"/>
        <v>0</v>
      </c>
      <c r="Q158" s="507">
        <f t="shared" si="142"/>
        <v>0</v>
      </c>
      <c r="R158" s="507">
        <f t="shared" si="142"/>
        <v>0</v>
      </c>
      <c r="S158" s="507">
        <f t="shared" si="142"/>
        <v>0</v>
      </c>
      <c r="T158" s="507">
        <f t="shared" si="142"/>
        <v>0</v>
      </c>
      <c r="U158" s="507">
        <f t="shared" si="142"/>
        <v>0</v>
      </c>
      <c r="V158" s="507">
        <f t="shared" si="142"/>
        <v>0</v>
      </c>
      <c r="W158" s="507">
        <f t="shared" si="142"/>
        <v>0</v>
      </c>
      <c r="X158" s="507">
        <f t="shared" si="142"/>
        <v>0</v>
      </c>
      <c r="Y158" s="507">
        <f t="shared" si="142"/>
        <v>0</v>
      </c>
      <c r="Z158" s="507">
        <f t="shared" si="142"/>
        <v>0</v>
      </c>
      <c r="AA158" s="507">
        <f t="shared" si="142"/>
        <v>0</v>
      </c>
      <c r="AB158" s="507">
        <f t="shared" si="142"/>
        <v>0</v>
      </c>
      <c r="AC158" s="507">
        <f t="shared" si="142"/>
        <v>0</v>
      </c>
      <c r="AD158" s="507">
        <f t="shared" si="142"/>
        <v>0</v>
      </c>
      <c r="AE158" s="507">
        <f t="shared" si="142"/>
        <v>0</v>
      </c>
      <c r="AF158" s="507">
        <f t="shared" si="142"/>
        <v>0</v>
      </c>
      <c r="AG158" s="507">
        <f t="shared" si="142"/>
        <v>0</v>
      </c>
      <c r="AH158" s="507">
        <f t="shared" si="142"/>
        <v>0</v>
      </c>
      <c r="AI158" s="507">
        <f t="shared" si="142"/>
        <v>0</v>
      </c>
      <c r="AJ158" s="507">
        <f t="shared" si="142"/>
        <v>0</v>
      </c>
      <c r="AK158" s="507">
        <f t="shared" si="142"/>
        <v>0</v>
      </c>
      <c r="AL158" s="507">
        <f t="shared" si="142"/>
        <v>0</v>
      </c>
      <c r="AM158" s="507">
        <f t="shared" si="142"/>
        <v>0</v>
      </c>
      <c r="AN158" s="507">
        <f t="shared" si="142"/>
        <v>0</v>
      </c>
      <c r="AO158" s="507">
        <f t="shared" si="142"/>
        <v>0</v>
      </c>
      <c r="AP158" s="507">
        <f t="shared" si="142"/>
        <v>0</v>
      </c>
      <c r="AQ158" s="507">
        <f t="shared" si="142"/>
        <v>0</v>
      </c>
      <c r="AR158" s="507">
        <f t="shared" si="142"/>
        <v>0</v>
      </c>
      <c r="AS158" s="507">
        <f t="shared" si="142"/>
        <v>0</v>
      </c>
      <c r="AT158" s="507">
        <f t="shared" si="142"/>
        <v>0</v>
      </c>
      <c r="AU158" s="507">
        <f t="shared" si="142"/>
        <v>0</v>
      </c>
      <c r="AV158" s="507">
        <f t="shared" si="142"/>
        <v>0</v>
      </c>
      <c r="AW158" s="507">
        <f t="shared" si="142"/>
        <v>0</v>
      </c>
      <c r="AX158" s="507">
        <f t="shared" si="142"/>
        <v>0</v>
      </c>
      <c r="AY158" s="507">
        <f t="shared" si="142"/>
        <v>0</v>
      </c>
      <c r="AZ158" s="507">
        <f t="shared" si="142"/>
        <v>0</v>
      </c>
      <c r="BA158" s="507">
        <f t="shared" si="142"/>
        <v>0</v>
      </c>
      <c r="BB158" s="507">
        <f t="shared" si="142"/>
        <v>0</v>
      </c>
      <c r="BC158" s="507">
        <f t="shared" si="142"/>
        <v>0</v>
      </c>
      <c r="BD158" s="507">
        <f t="shared" si="142"/>
        <v>0</v>
      </c>
      <c r="BE158" s="507">
        <f t="shared" si="142"/>
        <v>0</v>
      </c>
      <c r="BF158" s="507">
        <f t="shared" si="142"/>
        <v>0</v>
      </c>
      <c r="BG158" s="507">
        <f t="shared" si="142"/>
        <v>0</v>
      </c>
      <c r="BH158" s="507">
        <f t="shared" si="142"/>
        <v>0</v>
      </c>
      <c r="BI158" s="507">
        <f t="shared" si="142"/>
        <v>0</v>
      </c>
      <c r="BJ158" s="507">
        <f t="shared" si="142"/>
        <v>0</v>
      </c>
      <c r="BK158" s="507">
        <f t="shared" si="142"/>
        <v>0</v>
      </c>
      <c r="BL158" s="507">
        <f t="shared" si="142"/>
        <v>0</v>
      </c>
      <c r="BM158" s="507">
        <f t="shared" si="142"/>
        <v>0</v>
      </c>
      <c r="BN158" s="507">
        <f t="shared" si="142"/>
        <v>0</v>
      </c>
      <c r="BO158" s="507">
        <f t="shared" si="142"/>
        <v>0</v>
      </c>
      <c r="BP158" s="507">
        <f t="shared" si="142"/>
        <v>0</v>
      </c>
      <c r="BQ158" s="507">
        <f t="shared" si="142"/>
        <v>0</v>
      </c>
      <c r="BR158" s="507">
        <f t="shared" ref="BR158:CF158" si="143">+IFERROR(AVERAGEIF(BR147:BR156,"&gt;0"),0)</f>
        <v>0</v>
      </c>
      <c r="BS158" s="507">
        <f t="shared" si="143"/>
        <v>0</v>
      </c>
      <c r="BT158" s="507">
        <f t="shared" si="143"/>
        <v>0</v>
      </c>
      <c r="BU158" s="507">
        <f t="shared" si="143"/>
        <v>0</v>
      </c>
      <c r="BV158" s="507">
        <f t="shared" si="143"/>
        <v>0</v>
      </c>
      <c r="BW158" s="507">
        <f t="shared" si="143"/>
        <v>0</v>
      </c>
      <c r="BX158" s="507">
        <f t="shared" si="143"/>
        <v>0</v>
      </c>
      <c r="BY158" s="507">
        <f t="shared" si="143"/>
        <v>0</v>
      </c>
      <c r="BZ158" s="507">
        <f t="shared" si="143"/>
        <v>0</v>
      </c>
      <c r="CA158" s="507">
        <f t="shared" si="143"/>
        <v>0</v>
      </c>
      <c r="CB158" s="507">
        <f t="shared" si="143"/>
        <v>0</v>
      </c>
      <c r="CC158" s="507">
        <f t="shared" si="143"/>
        <v>0</v>
      </c>
      <c r="CD158" s="507">
        <f t="shared" si="143"/>
        <v>0</v>
      </c>
      <c r="CE158" s="507">
        <f t="shared" si="143"/>
        <v>0</v>
      </c>
      <c r="CF158" s="507">
        <f t="shared" si="143"/>
        <v>0</v>
      </c>
    </row>
    <row r="159" spans="3:84" hidden="1" x14ac:dyDescent="0.3">
      <c r="C159" s="135"/>
      <c r="D159" s="135"/>
      <c r="E159" s="135"/>
      <c r="F159" s="135"/>
      <c r="G159" s="135"/>
      <c r="H159" s="135"/>
      <c r="I159" s="135"/>
      <c r="J159" s="135"/>
      <c r="K159" s="135"/>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c r="AI159" s="135"/>
      <c r="AJ159" s="135"/>
      <c r="AK159" s="135"/>
      <c r="AL159" s="135"/>
      <c r="AM159" s="135"/>
      <c r="AN159" s="135"/>
      <c r="AO159" s="135"/>
      <c r="AP159" s="135"/>
      <c r="AQ159" s="135"/>
      <c r="AR159" s="135"/>
      <c r="AS159" s="135"/>
      <c r="AT159" s="135"/>
      <c r="AU159" s="135"/>
      <c r="AV159" s="135"/>
      <c r="AW159" s="135"/>
      <c r="AX159" s="135"/>
      <c r="AY159" s="135"/>
      <c r="AZ159" s="135"/>
      <c r="BA159" s="135"/>
      <c r="BB159" s="135"/>
      <c r="BC159" s="135"/>
      <c r="BD159" s="135"/>
      <c r="BE159" s="135"/>
      <c r="BF159" s="135"/>
      <c r="BG159" s="135"/>
      <c r="BH159" s="135"/>
      <c r="BI159" s="135"/>
      <c r="BJ159" s="135"/>
      <c r="BK159" s="135"/>
      <c r="BL159" s="135"/>
      <c r="BM159" s="135"/>
      <c r="BN159" s="135"/>
      <c r="BO159" s="135"/>
      <c r="BP159" s="135"/>
      <c r="BQ159" s="135"/>
      <c r="BR159" s="135"/>
      <c r="BS159" s="135"/>
      <c r="BT159" s="135"/>
      <c r="BU159" s="135"/>
      <c r="BV159" s="135"/>
      <c r="BW159" s="135"/>
      <c r="BX159" s="135"/>
      <c r="BY159" s="135"/>
      <c r="BZ159" s="135"/>
      <c r="CA159" s="135"/>
      <c r="CB159" s="135"/>
      <c r="CC159" s="135"/>
      <c r="CD159" s="135"/>
      <c r="CE159" s="135"/>
      <c r="CF159" s="135"/>
    </row>
    <row r="160" spans="3:84" hidden="1" x14ac:dyDescent="0.3">
      <c r="C160" s="135">
        <v>1</v>
      </c>
      <c r="D160" s="135" t="str">
        <f t="shared" ref="D160:BO160" si="144">+D59</f>
        <v>% SOLIDOS</v>
      </c>
      <c r="E160" s="135">
        <f t="shared" si="144"/>
        <v>0</v>
      </c>
      <c r="F160" s="135">
        <f t="shared" si="144"/>
        <v>0</v>
      </c>
      <c r="G160" s="135">
        <f t="shared" si="144"/>
        <v>0</v>
      </c>
      <c r="H160" s="135">
        <f t="shared" si="144"/>
        <v>0</v>
      </c>
      <c r="I160" s="135">
        <f t="shared" si="144"/>
        <v>0</v>
      </c>
      <c r="J160" s="135">
        <f t="shared" si="144"/>
        <v>61</v>
      </c>
      <c r="K160" s="135">
        <f t="shared" si="144"/>
        <v>56</v>
      </c>
      <c r="L160" s="135">
        <f t="shared" si="144"/>
        <v>61</v>
      </c>
      <c r="M160" s="135">
        <f t="shared" si="144"/>
        <v>57</v>
      </c>
      <c r="N160" s="135">
        <f t="shared" si="144"/>
        <v>56</v>
      </c>
      <c r="O160" s="135">
        <f t="shared" si="144"/>
        <v>0</v>
      </c>
      <c r="P160" s="135">
        <f t="shared" si="144"/>
        <v>0</v>
      </c>
      <c r="Q160" s="135">
        <f t="shared" si="144"/>
        <v>0</v>
      </c>
      <c r="R160" s="135">
        <f t="shared" si="144"/>
        <v>0</v>
      </c>
      <c r="S160" s="135">
        <f t="shared" si="144"/>
        <v>0</v>
      </c>
      <c r="T160" s="135">
        <f t="shared" si="144"/>
        <v>0</v>
      </c>
      <c r="U160" s="135">
        <f t="shared" si="144"/>
        <v>0</v>
      </c>
      <c r="V160" s="135">
        <f t="shared" si="144"/>
        <v>0</v>
      </c>
      <c r="W160" s="135">
        <f t="shared" si="144"/>
        <v>0</v>
      </c>
      <c r="X160" s="135">
        <f t="shared" si="144"/>
        <v>0</v>
      </c>
      <c r="Y160" s="135">
        <f t="shared" si="144"/>
        <v>0</v>
      </c>
      <c r="Z160" s="135">
        <f t="shared" si="144"/>
        <v>0</v>
      </c>
      <c r="AA160" s="135">
        <f t="shared" si="144"/>
        <v>0</v>
      </c>
      <c r="AB160" s="135">
        <f t="shared" si="144"/>
        <v>0</v>
      </c>
      <c r="AC160" s="135">
        <f t="shared" si="144"/>
        <v>0</v>
      </c>
      <c r="AD160" s="135">
        <f t="shared" si="144"/>
        <v>0</v>
      </c>
      <c r="AE160" s="135">
        <f t="shared" si="144"/>
        <v>0</v>
      </c>
      <c r="AF160" s="135">
        <f t="shared" si="144"/>
        <v>0</v>
      </c>
      <c r="AG160" s="135">
        <f t="shared" si="144"/>
        <v>0</v>
      </c>
      <c r="AH160" s="135">
        <f t="shared" si="144"/>
        <v>0</v>
      </c>
      <c r="AI160" s="135">
        <f t="shared" si="144"/>
        <v>0</v>
      </c>
      <c r="AJ160" s="135">
        <f t="shared" si="144"/>
        <v>0</v>
      </c>
      <c r="AK160" s="135">
        <f t="shared" si="144"/>
        <v>0</v>
      </c>
      <c r="AL160" s="135">
        <f t="shared" si="144"/>
        <v>0</v>
      </c>
      <c r="AM160" s="135">
        <f t="shared" si="144"/>
        <v>0</v>
      </c>
      <c r="AN160" s="135">
        <f t="shared" si="144"/>
        <v>0</v>
      </c>
      <c r="AO160" s="135">
        <f t="shared" si="144"/>
        <v>0</v>
      </c>
      <c r="AP160" s="135">
        <f t="shared" si="144"/>
        <v>0</v>
      </c>
      <c r="AQ160" s="135">
        <f t="shared" si="144"/>
        <v>0</v>
      </c>
      <c r="AR160" s="135">
        <f t="shared" si="144"/>
        <v>0</v>
      </c>
      <c r="AS160" s="135">
        <f t="shared" si="144"/>
        <v>0</v>
      </c>
      <c r="AT160" s="135">
        <f t="shared" si="144"/>
        <v>0</v>
      </c>
      <c r="AU160" s="135">
        <f t="shared" si="144"/>
        <v>0</v>
      </c>
      <c r="AV160" s="135">
        <f t="shared" si="144"/>
        <v>0</v>
      </c>
      <c r="AW160" s="135">
        <f t="shared" si="144"/>
        <v>0</v>
      </c>
      <c r="AX160" s="135">
        <f t="shared" si="144"/>
        <v>0</v>
      </c>
      <c r="AY160" s="135">
        <f t="shared" si="144"/>
        <v>0</v>
      </c>
      <c r="AZ160" s="135">
        <f t="shared" si="144"/>
        <v>0</v>
      </c>
      <c r="BA160" s="135">
        <f t="shared" si="144"/>
        <v>0</v>
      </c>
      <c r="BB160" s="135">
        <f t="shared" si="144"/>
        <v>0</v>
      </c>
      <c r="BC160" s="135">
        <f t="shared" si="144"/>
        <v>0</v>
      </c>
      <c r="BD160" s="135">
        <f t="shared" si="144"/>
        <v>0</v>
      </c>
      <c r="BE160" s="135">
        <f t="shared" si="144"/>
        <v>0</v>
      </c>
      <c r="BF160" s="135">
        <f t="shared" si="144"/>
        <v>0</v>
      </c>
      <c r="BG160" s="135">
        <f t="shared" si="144"/>
        <v>0</v>
      </c>
      <c r="BH160" s="135">
        <f t="shared" si="144"/>
        <v>0</v>
      </c>
      <c r="BI160" s="135">
        <f t="shared" si="144"/>
        <v>0</v>
      </c>
      <c r="BJ160" s="135">
        <f t="shared" si="144"/>
        <v>0</v>
      </c>
      <c r="BK160" s="135">
        <f t="shared" si="144"/>
        <v>0</v>
      </c>
      <c r="BL160" s="135">
        <f t="shared" si="144"/>
        <v>0</v>
      </c>
      <c r="BM160" s="135">
        <f t="shared" si="144"/>
        <v>0</v>
      </c>
      <c r="BN160" s="135">
        <f t="shared" si="144"/>
        <v>0</v>
      </c>
      <c r="BO160" s="135">
        <f t="shared" si="144"/>
        <v>0</v>
      </c>
      <c r="BP160" s="135">
        <f t="shared" ref="BP160:CF160" si="145">+BP59</f>
        <v>0</v>
      </c>
      <c r="BQ160" s="135">
        <f t="shared" si="145"/>
        <v>0</v>
      </c>
      <c r="BR160" s="135">
        <f t="shared" si="145"/>
        <v>0</v>
      </c>
      <c r="BS160" s="135">
        <f t="shared" si="145"/>
        <v>0</v>
      </c>
      <c r="BT160" s="135">
        <f t="shared" si="145"/>
        <v>0</v>
      </c>
      <c r="BU160" s="135">
        <f t="shared" si="145"/>
        <v>0</v>
      </c>
      <c r="BV160" s="135">
        <f t="shared" si="145"/>
        <v>0</v>
      </c>
      <c r="BW160" s="135">
        <f t="shared" si="145"/>
        <v>0</v>
      </c>
      <c r="BX160" s="135">
        <f t="shared" si="145"/>
        <v>0</v>
      </c>
      <c r="BY160" s="135">
        <f t="shared" si="145"/>
        <v>0</v>
      </c>
      <c r="BZ160" s="135">
        <f t="shared" si="145"/>
        <v>0</v>
      </c>
      <c r="CA160" s="135">
        <f t="shared" si="145"/>
        <v>0</v>
      </c>
      <c r="CB160" s="135">
        <f t="shared" si="145"/>
        <v>0</v>
      </c>
      <c r="CC160" s="135">
        <f t="shared" si="145"/>
        <v>0</v>
      </c>
      <c r="CD160" s="135">
        <f t="shared" si="145"/>
        <v>0</v>
      </c>
      <c r="CE160" s="135">
        <f t="shared" si="145"/>
        <v>0</v>
      </c>
      <c r="CF160" s="135">
        <f t="shared" si="145"/>
        <v>0</v>
      </c>
    </row>
    <row r="161" spans="3:84" hidden="1" x14ac:dyDescent="0.3">
      <c r="C161" s="135">
        <v>2</v>
      </c>
      <c r="D161" s="135" t="str">
        <f t="shared" ref="D161:BO161" si="146">+D65</f>
        <v>% SOLIDOS</v>
      </c>
      <c r="E161" s="135">
        <f t="shared" si="146"/>
        <v>0</v>
      </c>
      <c r="F161" s="135">
        <f t="shared" si="146"/>
        <v>0</v>
      </c>
      <c r="G161" s="135">
        <f t="shared" si="146"/>
        <v>0</v>
      </c>
      <c r="H161" s="135">
        <f t="shared" si="146"/>
        <v>0</v>
      </c>
      <c r="I161" s="135">
        <f t="shared" si="146"/>
        <v>0</v>
      </c>
      <c r="J161" s="135">
        <f t="shared" si="146"/>
        <v>0</v>
      </c>
      <c r="K161" s="135">
        <f t="shared" si="146"/>
        <v>56</v>
      </c>
      <c r="L161" s="135">
        <f t="shared" si="146"/>
        <v>61</v>
      </c>
      <c r="M161" s="135">
        <f t="shared" si="146"/>
        <v>57</v>
      </c>
      <c r="N161" s="135">
        <f t="shared" si="146"/>
        <v>0</v>
      </c>
      <c r="O161" s="135">
        <f t="shared" si="146"/>
        <v>0</v>
      </c>
      <c r="P161" s="135">
        <f t="shared" si="146"/>
        <v>0</v>
      </c>
      <c r="Q161" s="135">
        <f t="shared" si="146"/>
        <v>0</v>
      </c>
      <c r="R161" s="135">
        <f t="shared" si="146"/>
        <v>0</v>
      </c>
      <c r="S161" s="135">
        <f t="shared" si="146"/>
        <v>0</v>
      </c>
      <c r="T161" s="135">
        <f t="shared" si="146"/>
        <v>0</v>
      </c>
      <c r="U161" s="135">
        <f t="shared" si="146"/>
        <v>0</v>
      </c>
      <c r="V161" s="135">
        <f t="shared" si="146"/>
        <v>0</v>
      </c>
      <c r="W161" s="135">
        <f t="shared" si="146"/>
        <v>0</v>
      </c>
      <c r="X161" s="135">
        <f t="shared" si="146"/>
        <v>0</v>
      </c>
      <c r="Y161" s="135">
        <f t="shared" si="146"/>
        <v>0</v>
      </c>
      <c r="Z161" s="135">
        <f t="shared" si="146"/>
        <v>0</v>
      </c>
      <c r="AA161" s="135">
        <f t="shared" si="146"/>
        <v>0</v>
      </c>
      <c r="AB161" s="135">
        <f t="shared" si="146"/>
        <v>0</v>
      </c>
      <c r="AC161" s="135">
        <f t="shared" si="146"/>
        <v>0</v>
      </c>
      <c r="AD161" s="135">
        <f t="shared" si="146"/>
        <v>0</v>
      </c>
      <c r="AE161" s="135">
        <f t="shared" si="146"/>
        <v>0</v>
      </c>
      <c r="AF161" s="135">
        <f t="shared" si="146"/>
        <v>0</v>
      </c>
      <c r="AG161" s="135">
        <f t="shared" si="146"/>
        <v>0</v>
      </c>
      <c r="AH161" s="135">
        <f t="shared" si="146"/>
        <v>0</v>
      </c>
      <c r="AI161" s="135">
        <f t="shared" si="146"/>
        <v>0</v>
      </c>
      <c r="AJ161" s="135">
        <f t="shared" si="146"/>
        <v>0</v>
      </c>
      <c r="AK161" s="135">
        <f t="shared" si="146"/>
        <v>0</v>
      </c>
      <c r="AL161" s="135">
        <f t="shared" si="146"/>
        <v>0</v>
      </c>
      <c r="AM161" s="135">
        <f t="shared" si="146"/>
        <v>0</v>
      </c>
      <c r="AN161" s="135">
        <f t="shared" si="146"/>
        <v>0</v>
      </c>
      <c r="AO161" s="135">
        <f t="shared" si="146"/>
        <v>0</v>
      </c>
      <c r="AP161" s="135">
        <f t="shared" si="146"/>
        <v>0</v>
      </c>
      <c r="AQ161" s="135">
        <f t="shared" si="146"/>
        <v>0</v>
      </c>
      <c r="AR161" s="135">
        <f t="shared" si="146"/>
        <v>0</v>
      </c>
      <c r="AS161" s="135">
        <f t="shared" si="146"/>
        <v>0</v>
      </c>
      <c r="AT161" s="135">
        <f t="shared" si="146"/>
        <v>0</v>
      </c>
      <c r="AU161" s="135">
        <f t="shared" si="146"/>
        <v>0</v>
      </c>
      <c r="AV161" s="135">
        <f t="shared" si="146"/>
        <v>0</v>
      </c>
      <c r="AW161" s="135">
        <f t="shared" si="146"/>
        <v>0</v>
      </c>
      <c r="AX161" s="135">
        <f t="shared" si="146"/>
        <v>0</v>
      </c>
      <c r="AY161" s="135">
        <f t="shared" si="146"/>
        <v>0</v>
      </c>
      <c r="AZ161" s="135">
        <f t="shared" si="146"/>
        <v>0</v>
      </c>
      <c r="BA161" s="135">
        <f t="shared" si="146"/>
        <v>0</v>
      </c>
      <c r="BB161" s="135">
        <f t="shared" si="146"/>
        <v>0</v>
      </c>
      <c r="BC161" s="135">
        <f t="shared" si="146"/>
        <v>0</v>
      </c>
      <c r="BD161" s="135">
        <f t="shared" si="146"/>
        <v>0</v>
      </c>
      <c r="BE161" s="135">
        <f t="shared" si="146"/>
        <v>0</v>
      </c>
      <c r="BF161" s="135">
        <f t="shared" si="146"/>
        <v>0</v>
      </c>
      <c r="BG161" s="135">
        <f t="shared" si="146"/>
        <v>0</v>
      </c>
      <c r="BH161" s="135">
        <f t="shared" si="146"/>
        <v>0</v>
      </c>
      <c r="BI161" s="135">
        <f t="shared" si="146"/>
        <v>0</v>
      </c>
      <c r="BJ161" s="135">
        <f t="shared" si="146"/>
        <v>0</v>
      </c>
      <c r="BK161" s="135">
        <f t="shared" si="146"/>
        <v>0</v>
      </c>
      <c r="BL161" s="135">
        <f t="shared" si="146"/>
        <v>0</v>
      </c>
      <c r="BM161" s="135">
        <f t="shared" si="146"/>
        <v>0</v>
      </c>
      <c r="BN161" s="135">
        <f t="shared" si="146"/>
        <v>0</v>
      </c>
      <c r="BO161" s="135">
        <f t="shared" si="146"/>
        <v>0</v>
      </c>
      <c r="BP161" s="135">
        <f t="shared" ref="BP161:CF161" si="147">+BP65</f>
        <v>0</v>
      </c>
      <c r="BQ161" s="135">
        <f t="shared" si="147"/>
        <v>0</v>
      </c>
      <c r="BR161" s="135">
        <f t="shared" si="147"/>
        <v>0</v>
      </c>
      <c r="BS161" s="135">
        <f t="shared" si="147"/>
        <v>0</v>
      </c>
      <c r="BT161" s="135">
        <f t="shared" si="147"/>
        <v>0</v>
      </c>
      <c r="BU161" s="135">
        <f t="shared" si="147"/>
        <v>0</v>
      </c>
      <c r="BV161" s="135">
        <f t="shared" si="147"/>
        <v>0</v>
      </c>
      <c r="BW161" s="135">
        <f t="shared" si="147"/>
        <v>0</v>
      </c>
      <c r="BX161" s="135">
        <f t="shared" si="147"/>
        <v>0</v>
      </c>
      <c r="BY161" s="135">
        <f t="shared" si="147"/>
        <v>0</v>
      </c>
      <c r="BZ161" s="135">
        <f t="shared" si="147"/>
        <v>0</v>
      </c>
      <c r="CA161" s="135">
        <f t="shared" si="147"/>
        <v>0</v>
      </c>
      <c r="CB161" s="135">
        <f t="shared" si="147"/>
        <v>0</v>
      </c>
      <c r="CC161" s="135">
        <f t="shared" si="147"/>
        <v>0</v>
      </c>
      <c r="CD161" s="135">
        <f t="shared" si="147"/>
        <v>0</v>
      </c>
      <c r="CE161" s="135">
        <f t="shared" si="147"/>
        <v>0</v>
      </c>
      <c r="CF161" s="135">
        <f t="shared" si="147"/>
        <v>0</v>
      </c>
    </row>
    <row r="162" spans="3:84" hidden="1" x14ac:dyDescent="0.3">
      <c r="C162" s="135">
        <v>3</v>
      </c>
      <c r="D162" s="135" t="str">
        <f t="shared" ref="D162:BO162" si="148">+D71</f>
        <v>% SOLIDOS</v>
      </c>
      <c r="E162" s="135">
        <f t="shared" si="148"/>
        <v>0</v>
      </c>
      <c r="F162" s="135">
        <f t="shared" si="148"/>
        <v>0</v>
      </c>
      <c r="G162" s="135">
        <f t="shared" si="148"/>
        <v>0</v>
      </c>
      <c r="H162" s="135">
        <f t="shared" si="148"/>
        <v>0</v>
      </c>
      <c r="I162" s="135">
        <f t="shared" si="148"/>
        <v>0</v>
      </c>
      <c r="J162" s="135">
        <f t="shared" si="148"/>
        <v>0</v>
      </c>
      <c r="K162" s="135">
        <f t="shared" si="148"/>
        <v>56</v>
      </c>
      <c r="L162" s="135">
        <f t="shared" si="148"/>
        <v>61</v>
      </c>
      <c r="M162" s="135">
        <f t="shared" si="148"/>
        <v>57</v>
      </c>
      <c r="N162" s="135">
        <f t="shared" si="148"/>
        <v>0</v>
      </c>
      <c r="O162" s="135">
        <f t="shared" si="148"/>
        <v>0</v>
      </c>
      <c r="P162" s="135">
        <f t="shared" si="148"/>
        <v>0</v>
      </c>
      <c r="Q162" s="135">
        <f t="shared" si="148"/>
        <v>0</v>
      </c>
      <c r="R162" s="135">
        <f t="shared" si="148"/>
        <v>0</v>
      </c>
      <c r="S162" s="135">
        <f t="shared" si="148"/>
        <v>0</v>
      </c>
      <c r="T162" s="135">
        <f t="shared" si="148"/>
        <v>0</v>
      </c>
      <c r="U162" s="135">
        <f t="shared" si="148"/>
        <v>0</v>
      </c>
      <c r="V162" s="135">
        <f t="shared" si="148"/>
        <v>0</v>
      </c>
      <c r="W162" s="135">
        <f t="shared" si="148"/>
        <v>0</v>
      </c>
      <c r="X162" s="135">
        <f t="shared" si="148"/>
        <v>0</v>
      </c>
      <c r="Y162" s="135">
        <f t="shared" si="148"/>
        <v>0</v>
      </c>
      <c r="Z162" s="135">
        <f t="shared" si="148"/>
        <v>0</v>
      </c>
      <c r="AA162" s="135">
        <f t="shared" si="148"/>
        <v>0</v>
      </c>
      <c r="AB162" s="135">
        <f t="shared" si="148"/>
        <v>0</v>
      </c>
      <c r="AC162" s="135">
        <f t="shared" si="148"/>
        <v>0</v>
      </c>
      <c r="AD162" s="135">
        <f t="shared" si="148"/>
        <v>0</v>
      </c>
      <c r="AE162" s="135">
        <f t="shared" si="148"/>
        <v>0</v>
      </c>
      <c r="AF162" s="135">
        <f t="shared" si="148"/>
        <v>0</v>
      </c>
      <c r="AG162" s="135">
        <f t="shared" si="148"/>
        <v>0</v>
      </c>
      <c r="AH162" s="135">
        <f t="shared" si="148"/>
        <v>0</v>
      </c>
      <c r="AI162" s="135">
        <f t="shared" si="148"/>
        <v>0</v>
      </c>
      <c r="AJ162" s="135">
        <f t="shared" si="148"/>
        <v>0</v>
      </c>
      <c r="AK162" s="135">
        <f t="shared" si="148"/>
        <v>0</v>
      </c>
      <c r="AL162" s="135">
        <f t="shared" si="148"/>
        <v>0</v>
      </c>
      <c r="AM162" s="135">
        <f t="shared" si="148"/>
        <v>0</v>
      </c>
      <c r="AN162" s="135">
        <f t="shared" si="148"/>
        <v>0</v>
      </c>
      <c r="AO162" s="135">
        <f t="shared" si="148"/>
        <v>0</v>
      </c>
      <c r="AP162" s="135">
        <f t="shared" si="148"/>
        <v>0</v>
      </c>
      <c r="AQ162" s="135">
        <f t="shared" si="148"/>
        <v>0</v>
      </c>
      <c r="AR162" s="135">
        <f t="shared" si="148"/>
        <v>0</v>
      </c>
      <c r="AS162" s="135">
        <f t="shared" si="148"/>
        <v>0</v>
      </c>
      <c r="AT162" s="135">
        <f t="shared" si="148"/>
        <v>0</v>
      </c>
      <c r="AU162" s="135">
        <f t="shared" si="148"/>
        <v>0</v>
      </c>
      <c r="AV162" s="135">
        <f t="shared" si="148"/>
        <v>0</v>
      </c>
      <c r="AW162" s="135">
        <f t="shared" si="148"/>
        <v>0</v>
      </c>
      <c r="AX162" s="135">
        <f t="shared" si="148"/>
        <v>0</v>
      </c>
      <c r="AY162" s="135">
        <f t="shared" si="148"/>
        <v>0</v>
      </c>
      <c r="AZ162" s="135">
        <f t="shared" si="148"/>
        <v>0</v>
      </c>
      <c r="BA162" s="135">
        <f t="shared" si="148"/>
        <v>0</v>
      </c>
      <c r="BB162" s="135">
        <f t="shared" si="148"/>
        <v>0</v>
      </c>
      <c r="BC162" s="135">
        <f t="shared" si="148"/>
        <v>0</v>
      </c>
      <c r="BD162" s="135">
        <f t="shared" si="148"/>
        <v>0</v>
      </c>
      <c r="BE162" s="135">
        <f t="shared" si="148"/>
        <v>0</v>
      </c>
      <c r="BF162" s="135">
        <f t="shared" si="148"/>
        <v>0</v>
      </c>
      <c r="BG162" s="135">
        <f t="shared" si="148"/>
        <v>0</v>
      </c>
      <c r="BH162" s="135">
        <f t="shared" si="148"/>
        <v>0</v>
      </c>
      <c r="BI162" s="135">
        <f t="shared" si="148"/>
        <v>0</v>
      </c>
      <c r="BJ162" s="135">
        <f t="shared" si="148"/>
        <v>0</v>
      </c>
      <c r="BK162" s="135">
        <f t="shared" si="148"/>
        <v>0</v>
      </c>
      <c r="BL162" s="135">
        <f t="shared" si="148"/>
        <v>0</v>
      </c>
      <c r="BM162" s="135">
        <f t="shared" si="148"/>
        <v>0</v>
      </c>
      <c r="BN162" s="135">
        <f t="shared" si="148"/>
        <v>0</v>
      </c>
      <c r="BO162" s="135">
        <f t="shared" si="148"/>
        <v>0</v>
      </c>
      <c r="BP162" s="135">
        <f t="shared" ref="BP162:CF162" si="149">+BP71</f>
        <v>0</v>
      </c>
      <c r="BQ162" s="135">
        <f t="shared" si="149"/>
        <v>0</v>
      </c>
      <c r="BR162" s="135">
        <f t="shared" si="149"/>
        <v>0</v>
      </c>
      <c r="BS162" s="135">
        <f t="shared" si="149"/>
        <v>0</v>
      </c>
      <c r="BT162" s="135">
        <f t="shared" si="149"/>
        <v>0</v>
      </c>
      <c r="BU162" s="135">
        <f t="shared" si="149"/>
        <v>0</v>
      </c>
      <c r="BV162" s="135">
        <f t="shared" si="149"/>
        <v>0</v>
      </c>
      <c r="BW162" s="135">
        <f t="shared" si="149"/>
        <v>0</v>
      </c>
      <c r="BX162" s="135">
        <f t="shared" si="149"/>
        <v>0</v>
      </c>
      <c r="BY162" s="135">
        <f t="shared" si="149"/>
        <v>0</v>
      </c>
      <c r="BZ162" s="135">
        <f t="shared" si="149"/>
        <v>0</v>
      </c>
      <c r="CA162" s="135">
        <f t="shared" si="149"/>
        <v>0</v>
      </c>
      <c r="CB162" s="135">
        <f t="shared" si="149"/>
        <v>0</v>
      </c>
      <c r="CC162" s="135">
        <f t="shared" si="149"/>
        <v>0</v>
      </c>
      <c r="CD162" s="135">
        <f t="shared" si="149"/>
        <v>0</v>
      </c>
      <c r="CE162" s="135">
        <f t="shared" si="149"/>
        <v>0</v>
      </c>
      <c r="CF162" s="135">
        <f t="shared" si="149"/>
        <v>0</v>
      </c>
    </row>
    <row r="163" spans="3:84" hidden="1" x14ac:dyDescent="0.3">
      <c r="C163" s="135">
        <v>4</v>
      </c>
      <c r="D163" s="135" t="str">
        <f t="shared" ref="D163:BO163" si="150">+D77</f>
        <v>% SOLIDOS</v>
      </c>
      <c r="E163" s="135">
        <f t="shared" si="150"/>
        <v>0</v>
      </c>
      <c r="F163" s="135">
        <f t="shared" si="150"/>
        <v>0</v>
      </c>
      <c r="G163" s="135">
        <f t="shared" si="150"/>
        <v>0</v>
      </c>
      <c r="H163" s="135">
        <f t="shared" si="150"/>
        <v>0</v>
      </c>
      <c r="I163" s="135">
        <f t="shared" si="150"/>
        <v>0</v>
      </c>
      <c r="J163" s="135">
        <f t="shared" si="150"/>
        <v>0</v>
      </c>
      <c r="K163" s="135">
        <f t="shared" si="150"/>
        <v>0</v>
      </c>
      <c r="L163" s="135">
        <f t="shared" si="150"/>
        <v>61</v>
      </c>
      <c r="M163" s="135">
        <f t="shared" si="150"/>
        <v>57</v>
      </c>
      <c r="N163" s="135">
        <f t="shared" si="150"/>
        <v>0</v>
      </c>
      <c r="O163" s="135">
        <f t="shared" si="150"/>
        <v>0</v>
      </c>
      <c r="P163" s="135">
        <f t="shared" si="150"/>
        <v>0</v>
      </c>
      <c r="Q163" s="135">
        <f t="shared" si="150"/>
        <v>0</v>
      </c>
      <c r="R163" s="135">
        <f t="shared" si="150"/>
        <v>0</v>
      </c>
      <c r="S163" s="135">
        <f t="shared" si="150"/>
        <v>0</v>
      </c>
      <c r="T163" s="135">
        <f t="shared" si="150"/>
        <v>0</v>
      </c>
      <c r="U163" s="135">
        <f t="shared" si="150"/>
        <v>0</v>
      </c>
      <c r="V163" s="135">
        <f t="shared" si="150"/>
        <v>0</v>
      </c>
      <c r="W163" s="135">
        <f t="shared" si="150"/>
        <v>0</v>
      </c>
      <c r="X163" s="135">
        <f t="shared" si="150"/>
        <v>0</v>
      </c>
      <c r="Y163" s="135">
        <f t="shared" si="150"/>
        <v>0</v>
      </c>
      <c r="Z163" s="135">
        <f t="shared" si="150"/>
        <v>0</v>
      </c>
      <c r="AA163" s="135">
        <f t="shared" si="150"/>
        <v>0</v>
      </c>
      <c r="AB163" s="135">
        <f t="shared" si="150"/>
        <v>0</v>
      </c>
      <c r="AC163" s="135">
        <f t="shared" si="150"/>
        <v>0</v>
      </c>
      <c r="AD163" s="135">
        <f t="shared" si="150"/>
        <v>0</v>
      </c>
      <c r="AE163" s="135">
        <f t="shared" si="150"/>
        <v>0</v>
      </c>
      <c r="AF163" s="135">
        <f t="shared" si="150"/>
        <v>0</v>
      </c>
      <c r="AG163" s="135">
        <f t="shared" si="150"/>
        <v>0</v>
      </c>
      <c r="AH163" s="135">
        <f t="shared" si="150"/>
        <v>0</v>
      </c>
      <c r="AI163" s="135">
        <f t="shared" si="150"/>
        <v>0</v>
      </c>
      <c r="AJ163" s="135">
        <f t="shared" si="150"/>
        <v>0</v>
      </c>
      <c r="AK163" s="135">
        <f t="shared" si="150"/>
        <v>0</v>
      </c>
      <c r="AL163" s="135">
        <f t="shared" si="150"/>
        <v>0</v>
      </c>
      <c r="AM163" s="135">
        <f t="shared" si="150"/>
        <v>0</v>
      </c>
      <c r="AN163" s="135">
        <f t="shared" si="150"/>
        <v>0</v>
      </c>
      <c r="AO163" s="135">
        <f t="shared" si="150"/>
        <v>0</v>
      </c>
      <c r="AP163" s="135">
        <f t="shared" si="150"/>
        <v>0</v>
      </c>
      <c r="AQ163" s="135">
        <f t="shared" si="150"/>
        <v>0</v>
      </c>
      <c r="AR163" s="135">
        <f t="shared" si="150"/>
        <v>0</v>
      </c>
      <c r="AS163" s="135">
        <f t="shared" si="150"/>
        <v>0</v>
      </c>
      <c r="AT163" s="135">
        <f t="shared" si="150"/>
        <v>0</v>
      </c>
      <c r="AU163" s="135">
        <f t="shared" si="150"/>
        <v>0</v>
      </c>
      <c r="AV163" s="135">
        <f t="shared" si="150"/>
        <v>0</v>
      </c>
      <c r="AW163" s="135">
        <f t="shared" si="150"/>
        <v>0</v>
      </c>
      <c r="AX163" s="135">
        <f t="shared" si="150"/>
        <v>0</v>
      </c>
      <c r="AY163" s="135">
        <f t="shared" si="150"/>
        <v>0</v>
      </c>
      <c r="AZ163" s="135">
        <f t="shared" si="150"/>
        <v>0</v>
      </c>
      <c r="BA163" s="135">
        <f t="shared" si="150"/>
        <v>0</v>
      </c>
      <c r="BB163" s="135">
        <f t="shared" si="150"/>
        <v>0</v>
      </c>
      <c r="BC163" s="135">
        <f t="shared" si="150"/>
        <v>0</v>
      </c>
      <c r="BD163" s="135">
        <f t="shared" si="150"/>
        <v>0</v>
      </c>
      <c r="BE163" s="135">
        <f t="shared" si="150"/>
        <v>0</v>
      </c>
      <c r="BF163" s="135">
        <f t="shared" si="150"/>
        <v>0</v>
      </c>
      <c r="BG163" s="135">
        <f t="shared" si="150"/>
        <v>0</v>
      </c>
      <c r="BH163" s="135">
        <f t="shared" si="150"/>
        <v>0</v>
      </c>
      <c r="BI163" s="135">
        <f t="shared" si="150"/>
        <v>0</v>
      </c>
      <c r="BJ163" s="135">
        <f t="shared" si="150"/>
        <v>0</v>
      </c>
      <c r="BK163" s="135">
        <f t="shared" si="150"/>
        <v>0</v>
      </c>
      <c r="BL163" s="135">
        <f t="shared" si="150"/>
        <v>0</v>
      </c>
      <c r="BM163" s="135">
        <f t="shared" si="150"/>
        <v>0</v>
      </c>
      <c r="BN163" s="135">
        <f t="shared" si="150"/>
        <v>0</v>
      </c>
      <c r="BO163" s="135">
        <f t="shared" si="150"/>
        <v>0</v>
      </c>
      <c r="BP163" s="135">
        <f t="shared" ref="BP163:CF163" si="151">+BP77</f>
        <v>0</v>
      </c>
      <c r="BQ163" s="135">
        <f t="shared" si="151"/>
        <v>0</v>
      </c>
      <c r="BR163" s="135">
        <f t="shared" si="151"/>
        <v>0</v>
      </c>
      <c r="BS163" s="135">
        <f t="shared" si="151"/>
        <v>0</v>
      </c>
      <c r="BT163" s="135">
        <f t="shared" si="151"/>
        <v>0</v>
      </c>
      <c r="BU163" s="135">
        <f t="shared" si="151"/>
        <v>0</v>
      </c>
      <c r="BV163" s="135">
        <f t="shared" si="151"/>
        <v>0</v>
      </c>
      <c r="BW163" s="135">
        <f t="shared" si="151"/>
        <v>0</v>
      </c>
      <c r="BX163" s="135">
        <f t="shared" si="151"/>
        <v>0</v>
      </c>
      <c r="BY163" s="135">
        <f t="shared" si="151"/>
        <v>0</v>
      </c>
      <c r="BZ163" s="135">
        <f t="shared" si="151"/>
        <v>0</v>
      </c>
      <c r="CA163" s="135">
        <f t="shared" si="151"/>
        <v>0</v>
      </c>
      <c r="CB163" s="135">
        <f t="shared" si="151"/>
        <v>0</v>
      </c>
      <c r="CC163" s="135">
        <f t="shared" si="151"/>
        <v>0</v>
      </c>
      <c r="CD163" s="135">
        <f t="shared" si="151"/>
        <v>0</v>
      </c>
      <c r="CE163" s="135">
        <f t="shared" si="151"/>
        <v>0</v>
      </c>
      <c r="CF163" s="135">
        <f t="shared" si="151"/>
        <v>0</v>
      </c>
    </row>
    <row r="164" spans="3:84" hidden="1" x14ac:dyDescent="0.3">
      <c r="C164" s="135">
        <v>5</v>
      </c>
      <c r="D164" s="135" t="str">
        <f t="shared" ref="D164:BO164" si="152">+D83</f>
        <v>% SOLIDOS</v>
      </c>
      <c r="E164" s="135">
        <f t="shared" si="152"/>
        <v>0</v>
      </c>
      <c r="F164" s="135">
        <f t="shared" si="152"/>
        <v>0</v>
      </c>
      <c r="G164" s="135">
        <f t="shared" si="152"/>
        <v>0</v>
      </c>
      <c r="H164" s="135">
        <f t="shared" si="152"/>
        <v>0</v>
      </c>
      <c r="I164" s="135">
        <f t="shared" si="152"/>
        <v>0</v>
      </c>
      <c r="J164" s="135">
        <f t="shared" si="152"/>
        <v>0</v>
      </c>
      <c r="K164" s="135">
        <f t="shared" si="152"/>
        <v>0</v>
      </c>
      <c r="L164" s="135">
        <f t="shared" si="152"/>
        <v>0</v>
      </c>
      <c r="M164" s="135">
        <f t="shared" si="152"/>
        <v>0</v>
      </c>
      <c r="N164" s="135">
        <f t="shared" si="152"/>
        <v>0</v>
      </c>
      <c r="O164" s="135">
        <f t="shared" si="152"/>
        <v>0</v>
      </c>
      <c r="P164" s="135">
        <f t="shared" si="152"/>
        <v>0</v>
      </c>
      <c r="Q164" s="135">
        <f t="shared" si="152"/>
        <v>0</v>
      </c>
      <c r="R164" s="135">
        <f t="shared" si="152"/>
        <v>0</v>
      </c>
      <c r="S164" s="135">
        <f t="shared" si="152"/>
        <v>0</v>
      </c>
      <c r="T164" s="135">
        <f t="shared" si="152"/>
        <v>0</v>
      </c>
      <c r="U164" s="135">
        <f t="shared" si="152"/>
        <v>0</v>
      </c>
      <c r="V164" s="135">
        <f t="shared" si="152"/>
        <v>0</v>
      </c>
      <c r="W164" s="135">
        <f t="shared" si="152"/>
        <v>0</v>
      </c>
      <c r="X164" s="135">
        <f t="shared" si="152"/>
        <v>0</v>
      </c>
      <c r="Y164" s="135">
        <f t="shared" si="152"/>
        <v>0</v>
      </c>
      <c r="Z164" s="135">
        <f t="shared" si="152"/>
        <v>0</v>
      </c>
      <c r="AA164" s="135">
        <f t="shared" si="152"/>
        <v>0</v>
      </c>
      <c r="AB164" s="135">
        <f t="shared" si="152"/>
        <v>0</v>
      </c>
      <c r="AC164" s="135">
        <f t="shared" si="152"/>
        <v>0</v>
      </c>
      <c r="AD164" s="135">
        <f t="shared" si="152"/>
        <v>0</v>
      </c>
      <c r="AE164" s="135">
        <f t="shared" si="152"/>
        <v>0</v>
      </c>
      <c r="AF164" s="135">
        <f t="shared" si="152"/>
        <v>0</v>
      </c>
      <c r="AG164" s="135">
        <f t="shared" si="152"/>
        <v>0</v>
      </c>
      <c r="AH164" s="135">
        <f t="shared" si="152"/>
        <v>0</v>
      </c>
      <c r="AI164" s="135">
        <f t="shared" si="152"/>
        <v>0</v>
      </c>
      <c r="AJ164" s="135">
        <f t="shared" si="152"/>
        <v>0</v>
      </c>
      <c r="AK164" s="135">
        <f t="shared" si="152"/>
        <v>0</v>
      </c>
      <c r="AL164" s="135">
        <f t="shared" si="152"/>
        <v>0</v>
      </c>
      <c r="AM164" s="135">
        <f t="shared" si="152"/>
        <v>0</v>
      </c>
      <c r="AN164" s="135">
        <f t="shared" si="152"/>
        <v>0</v>
      </c>
      <c r="AO164" s="135">
        <f t="shared" si="152"/>
        <v>0</v>
      </c>
      <c r="AP164" s="135">
        <f t="shared" si="152"/>
        <v>0</v>
      </c>
      <c r="AQ164" s="135">
        <f t="shared" si="152"/>
        <v>0</v>
      </c>
      <c r="AR164" s="135">
        <f t="shared" si="152"/>
        <v>0</v>
      </c>
      <c r="AS164" s="135">
        <f t="shared" si="152"/>
        <v>0</v>
      </c>
      <c r="AT164" s="135">
        <f t="shared" si="152"/>
        <v>0</v>
      </c>
      <c r="AU164" s="135">
        <f t="shared" si="152"/>
        <v>0</v>
      </c>
      <c r="AV164" s="135">
        <f t="shared" si="152"/>
        <v>0</v>
      </c>
      <c r="AW164" s="135">
        <f t="shared" si="152"/>
        <v>0</v>
      </c>
      <c r="AX164" s="135">
        <f t="shared" si="152"/>
        <v>0</v>
      </c>
      <c r="AY164" s="135">
        <f t="shared" si="152"/>
        <v>0</v>
      </c>
      <c r="AZ164" s="135">
        <f t="shared" si="152"/>
        <v>0</v>
      </c>
      <c r="BA164" s="135">
        <f t="shared" si="152"/>
        <v>0</v>
      </c>
      <c r="BB164" s="135">
        <f t="shared" si="152"/>
        <v>0</v>
      </c>
      <c r="BC164" s="135">
        <f t="shared" si="152"/>
        <v>0</v>
      </c>
      <c r="BD164" s="135">
        <f t="shared" si="152"/>
        <v>0</v>
      </c>
      <c r="BE164" s="135">
        <f t="shared" si="152"/>
        <v>0</v>
      </c>
      <c r="BF164" s="135">
        <f t="shared" si="152"/>
        <v>0</v>
      </c>
      <c r="BG164" s="135">
        <f t="shared" si="152"/>
        <v>0</v>
      </c>
      <c r="BH164" s="135">
        <f t="shared" si="152"/>
        <v>0</v>
      </c>
      <c r="BI164" s="135">
        <f t="shared" si="152"/>
        <v>0</v>
      </c>
      <c r="BJ164" s="135">
        <f t="shared" si="152"/>
        <v>0</v>
      </c>
      <c r="BK164" s="135">
        <f t="shared" si="152"/>
        <v>0</v>
      </c>
      <c r="BL164" s="135">
        <f t="shared" si="152"/>
        <v>0</v>
      </c>
      <c r="BM164" s="135">
        <f t="shared" si="152"/>
        <v>0</v>
      </c>
      <c r="BN164" s="135">
        <f t="shared" si="152"/>
        <v>0</v>
      </c>
      <c r="BO164" s="135">
        <f t="shared" si="152"/>
        <v>0</v>
      </c>
      <c r="BP164" s="135">
        <f t="shared" ref="BP164:CF164" si="153">+BP83</f>
        <v>0</v>
      </c>
      <c r="BQ164" s="135">
        <f t="shared" si="153"/>
        <v>0</v>
      </c>
      <c r="BR164" s="135">
        <f t="shared" si="153"/>
        <v>0</v>
      </c>
      <c r="BS164" s="135">
        <f t="shared" si="153"/>
        <v>0</v>
      </c>
      <c r="BT164" s="135">
        <f t="shared" si="153"/>
        <v>0</v>
      </c>
      <c r="BU164" s="135">
        <f t="shared" si="153"/>
        <v>0</v>
      </c>
      <c r="BV164" s="135">
        <f t="shared" si="153"/>
        <v>0</v>
      </c>
      <c r="BW164" s="135">
        <f t="shared" si="153"/>
        <v>0</v>
      </c>
      <c r="BX164" s="135">
        <f t="shared" si="153"/>
        <v>0</v>
      </c>
      <c r="BY164" s="135">
        <f t="shared" si="153"/>
        <v>0</v>
      </c>
      <c r="BZ164" s="135">
        <f t="shared" si="153"/>
        <v>0</v>
      </c>
      <c r="CA164" s="135">
        <f t="shared" si="153"/>
        <v>0</v>
      </c>
      <c r="CB164" s="135">
        <f t="shared" si="153"/>
        <v>0</v>
      </c>
      <c r="CC164" s="135">
        <f t="shared" si="153"/>
        <v>0</v>
      </c>
      <c r="CD164" s="135">
        <f t="shared" si="153"/>
        <v>0</v>
      </c>
      <c r="CE164" s="135">
        <f t="shared" si="153"/>
        <v>0</v>
      </c>
      <c r="CF164" s="135">
        <f t="shared" si="153"/>
        <v>0</v>
      </c>
    </row>
    <row r="165" spans="3:84" hidden="1" x14ac:dyDescent="0.3">
      <c r="C165" s="135">
        <v>6</v>
      </c>
      <c r="D165" s="135" t="str">
        <f t="shared" ref="D165:BO165" si="154">+D89</f>
        <v>% SOLIDOS</v>
      </c>
      <c r="E165" s="135">
        <f t="shared" si="154"/>
        <v>0</v>
      </c>
      <c r="F165" s="135">
        <f t="shared" si="154"/>
        <v>0</v>
      </c>
      <c r="G165" s="135">
        <f t="shared" si="154"/>
        <v>0</v>
      </c>
      <c r="H165" s="135">
        <f t="shared" si="154"/>
        <v>0</v>
      </c>
      <c r="I165" s="135">
        <f t="shared" si="154"/>
        <v>0</v>
      </c>
      <c r="J165" s="135">
        <f t="shared" si="154"/>
        <v>0</v>
      </c>
      <c r="K165" s="135">
        <f t="shared" si="154"/>
        <v>0</v>
      </c>
      <c r="L165" s="135">
        <f t="shared" si="154"/>
        <v>0</v>
      </c>
      <c r="M165" s="135">
        <f t="shared" si="154"/>
        <v>0</v>
      </c>
      <c r="N165" s="135">
        <f t="shared" si="154"/>
        <v>0</v>
      </c>
      <c r="O165" s="135">
        <f t="shared" si="154"/>
        <v>0</v>
      </c>
      <c r="P165" s="135">
        <f t="shared" si="154"/>
        <v>0</v>
      </c>
      <c r="Q165" s="135">
        <f t="shared" si="154"/>
        <v>0</v>
      </c>
      <c r="R165" s="135">
        <f t="shared" si="154"/>
        <v>0</v>
      </c>
      <c r="S165" s="135">
        <f t="shared" si="154"/>
        <v>0</v>
      </c>
      <c r="T165" s="135">
        <f t="shared" si="154"/>
        <v>0</v>
      </c>
      <c r="U165" s="135">
        <f t="shared" si="154"/>
        <v>0</v>
      </c>
      <c r="V165" s="135">
        <f t="shared" si="154"/>
        <v>0</v>
      </c>
      <c r="W165" s="135">
        <f t="shared" si="154"/>
        <v>0</v>
      </c>
      <c r="X165" s="135">
        <f t="shared" si="154"/>
        <v>0</v>
      </c>
      <c r="Y165" s="135">
        <f t="shared" si="154"/>
        <v>0</v>
      </c>
      <c r="Z165" s="135">
        <f t="shared" si="154"/>
        <v>0</v>
      </c>
      <c r="AA165" s="135">
        <f t="shared" si="154"/>
        <v>0</v>
      </c>
      <c r="AB165" s="135">
        <f t="shared" si="154"/>
        <v>0</v>
      </c>
      <c r="AC165" s="135">
        <f t="shared" si="154"/>
        <v>0</v>
      </c>
      <c r="AD165" s="135">
        <f t="shared" si="154"/>
        <v>0</v>
      </c>
      <c r="AE165" s="135">
        <f t="shared" si="154"/>
        <v>0</v>
      </c>
      <c r="AF165" s="135">
        <f t="shared" si="154"/>
        <v>0</v>
      </c>
      <c r="AG165" s="135">
        <f t="shared" si="154"/>
        <v>0</v>
      </c>
      <c r="AH165" s="135">
        <f t="shared" si="154"/>
        <v>0</v>
      </c>
      <c r="AI165" s="135">
        <f t="shared" si="154"/>
        <v>0</v>
      </c>
      <c r="AJ165" s="135">
        <f t="shared" si="154"/>
        <v>0</v>
      </c>
      <c r="AK165" s="135">
        <f t="shared" si="154"/>
        <v>0</v>
      </c>
      <c r="AL165" s="135">
        <f t="shared" si="154"/>
        <v>0</v>
      </c>
      <c r="AM165" s="135">
        <f t="shared" si="154"/>
        <v>0</v>
      </c>
      <c r="AN165" s="135">
        <f t="shared" si="154"/>
        <v>0</v>
      </c>
      <c r="AO165" s="135">
        <f t="shared" si="154"/>
        <v>0</v>
      </c>
      <c r="AP165" s="135">
        <f t="shared" si="154"/>
        <v>0</v>
      </c>
      <c r="AQ165" s="135">
        <f t="shared" si="154"/>
        <v>0</v>
      </c>
      <c r="AR165" s="135">
        <f t="shared" si="154"/>
        <v>0</v>
      </c>
      <c r="AS165" s="135">
        <f t="shared" si="154"/>
        <v>0</v>
      </c>
      <c r="AT165" s="135">
        <f t="shared" si="154"/>
        <v>0</v>
      </c>
      <c r="AU165" s="135">
        <f t="shared" si="154"/>
        <v>0</v>
      </c>
      <c r="AV165" s="135">
        <f t="shared" si="154"/>
        <v>0</v>
      </c>
      <c r="AW165" s="135">
        <f t="shared" si="154"/>
        <v>0</v>
      </c>
      <c r="AX165" s="135">
        <f t="shared" si="154"/>
        <v>0</v>
      </c>
      <c r="AY165" s="135">
        <f t="shared" si="154"/>
        <v>0</v>
      </c>
      <c r="AZ165" s="135">
        <f t="shared" si="154"/>
        <v>0</v>
      </c>
      <c r="BA165" s="135">
        <f t="shared" si="154"/>
        <v>0</v>
      </c>
      <c r="BB165" s="135">
        <f t="shared" si="154"/>
        <v>0</v>
      </c>
      <c r="BC165" s="135">
        <f t="shared" si="154"/>
        <v>0</v>
      </c>
      <c r="BD165" s="135">
        <f t="shared" si="154"/>
        <v>0</v>
      </c>
      <c r="BE165" s="135">
        <f t="shared" si="154"/>
        <v>0</v>
      </c>
      <c r="BF165" s="135">
        <f t="shared" si="154"/>
        <v>0</v>
      </c>
      <c r="BG165" s="135">
        <f t="shared" si="154"/>
        <v>0</v>
      </c>
      <c r="BH165" s="135">
        <f t="shared" si="154"/>
        <v>0</v>
      </c>
      <c r="BI165" s="135">
        <f t="shared" si="154"/>
        <v>0</v>
      </c>
      <c r="BJ165" s="135">
        <f t="shared" si="154"/>
        <v>0</v>
      </c>
      <c r="BK165" s="135">
        <f t="shared" si="154"/>
        <v>0</v>
      </c>
      <c r="BL165" s="135">
        <f t="shared" si="154"/>
        <v>0</v>
      </c>
      <c r="BM165" s="135">
        <f t="shared" si="154"/>
        <v>0</v>
      </c>
      <c r="BN165" s="135">
        <f t="shared" si="154"/>
        <v>0</v>
      </c>
      <c r="BO165" s="135">
        <f t="shared" si="154"/>
        <v>0</v>
      </c>
      <c r="BP165" s="135">
        <f t="shared" ref="BP165:CF165" si="155">+BP89</f>
        <v>0</v>
      </c>
      <c r="BQ165" s="135">
        <f t="shared" si="155"/>
        <v>0</v>
      </c>
      <c r="BR165" s="135">
        <f t="shared" si="155"/>
        <v>0</v>
      </c>
      <c r="BS165" s="135">
        <f t="shared" si="155"/>
        <v>0</v>
      </c>
      <c r="BT165" s="135">
        <f t="shared" si="155"/>
        <v>0</v>
      </c>
      <c r="BU165" s="135">
        <f t="shared" si="155"/>
        <v>0</v>
      </c>
      <c r="BV165" s="135">
        <f t="shared" si="155"/>
        <v>0</v>
      </c>
      <c r="BW165" s="135">
        <f t="shared" si="155"/>
        <v>0</v>
      </c>
      <c r="BX165" s="135">
        <f t="shared" si="155"/>
        <v>0</v>
      </c>
      <c r="BY165" s="135">
        <f t="shared" si="155"/>
        <v>0</v>
      </c>
      <c r="BZ165" s="135">
        <f t="shared" si="155"/>
        <v>0</v>
      </c>
      <c r="CA165" s="135">
        <f t="shared" si="155"/>
        <v>0</v>
      </c>
      <c r="CB165" s="135">
        <f t="shared" si="155"/>
        <v>0</v>
      </c>
      <c r="CC165" s="135">
        <f t="shared" si="155"/>
        <v>0</v>
      </c>
      <c r="CD165" s="135">
        <f t="shared" si="155"/>
        <v>0</v>
      </c>
      <c r="CE165" s="135">
        <f t="shared" si="155"/>
        <v>0</v>
      </c>
      <c r="CF165" s="135">
        <f t="shared" si="155"/>
        <v>0</v>
      </c>
    </row>
    <row r="166" spans="3:84" hidden="1" x14ac:dyDescent="0.3">
      <c r="C166" s="135">
        <v>7</v>
      </c>
      <c r="D166" s="135" t="str">
        <f t="shared" ref="D166:BO166" si="156">+D95</f>
        <v>% SOLIDOS</v>
      </c>
      <c r="E166" s="135">
        <f t="shared" si="156"/>
        <v>0</v>
      </c>
      <c r="F166" s="135">
        <f t="shared" si="156"/>
        <v>0</v>
      </c>
      <c r="G166" s="135">
        <f t="shared" si="156"/>
        <v>0</v>
      </c>
      <c r="H166" s="135">
        <f t="shared" si="156"/>
        <v>0</v>
      </c>
      <c r="I166" s="135">
        <f t="shared" si="156"/>
        <v>0</v>
      </c>
      <c r="J166" s="135">
        <f t="shared" si="156"/>
        <v>0</v>
      </c>
      <c r="K166" s="135">
        <f t="shared" si="156"/>
        <v>0</v>
      </c>
      <c r="L166" s="135">
        <f t="shared" si="156"/>
        <v>0</v>
      </c>
      <c r="M166" s="135">
        <f t="shared" si="156"/>
        <v>0</v>
      </c>
      <c r="N166" s="135">
        <f t="shared" si="156"/>
        <v>0</v>
      </c>
      <c r="O166" s="135">
        <f t="shared" si="156"/>
        <v>0</v>
      </c>
      <c r="P166" s="135">
        <f t="shared" si="156"/>
        <v>0</v>
      </c>
      <c r="Q166" s="135">
        <f t="shared" si="156"/>
        <v>0</v>
      </c>
      <c r="R166" s="135">
        <f t="shared" si="156"/>
        <v>0</v>
      </c>
      <c r="S166" s="135">
        <f t="shared" si="156"/>
        <v>0</v>
      </c>
      <c r="T166" s="135">
        <f t="shared" si="156"/>
        <v>0</v>
      </c>
      <c r="U166" s="135">
        <f t="shared" si="156"/>
        <v>0</v>
      </c>
      <c r="V166" s="135">
        <f t="shared" si="156"/>
        <v>0</v>
      </c>
      <c r="W166" s="135">
        <f t="shared" si="156"/>
        <v>0</v>
      </c>
      <c r="X166" s="135">
        <f t="shared" si="156"/>
        <v>0</v>
      </c>
      <c r="Y166" s="135">
        <f t="shared" si="156"/>
        <v>0</v>
      </c>
      <c r="Z166" s="135">
        <f t="shared" si="156"/>
        <v>0</v>
      </c>
      <c r="AA166" s="135">
        <f t="shared" si="156"/>
        <v>0</v>
      </c>
      <c r="AB166" s="135">
        <f t="shared" si="156"/>
        <v>0</v>
      </c>
      <c r="AC166" s="135">
        <f t="shared" si="156"/>
        <v>0</v>
      </c>
      <c r="AD166" s="135">
        <f t="shared" si="156"/>
        <v>0</v>
      </c>
      <c r="AE166" s="135">
        <f t="shared" si="156"/>
        <v>0</v>
      </c>
      <c r="AF166" s="135">
        <f t="shared" si="156"/>
        <v>0</v>
      </c>
      <c r="AG166" s="135">
        <f t="shared" si="156"/>
        <v>0</v>
      </c>
      <c r="AH166" s="135">
        <f t="shared" si="156"/>
        <v>0</v>
      </c>
      <c r="AI166" s="135">
        <f t="shared" si="156"/>
        <v>0</v>
      </c>
      <c r="AJ166" s="135">
        <f t="shared" si="156"/>
        <v>0</v>
      </c>
      <c r="AK166" s="135">
        <f t="shared" si="156"/>
        <v>0</v>
      </c>
      <c r="AL166" s="135">
        <f t="shared" si="156"/>
        <v>0</v>
      </c>
      <c r="AM166" s="135">
        <f t="shared" si="156"/>
        <v>0</v>
      </c>
      <c r="AN166" s="135">
        <f t="shared" si="156"/>
        <v>0</v>
      </c>
      <c r="AO166" s="135">
        <f t="shared" si="156"/>
        <v>0</v>
      </c>
      <c r="AP166" s="135">
        <f t="shared" si="156"/>
        <v>0</v>
      </c>
      <c r="AQ166" s="135">
        <f t="shared" si="156"/>
        <v>0</v>
      </c>
      <c r="AR166" s="135">
        <f t="shared" si="156"/>
        <v>0</v>
      </c>
      <c r="AS166" s="135">
        <f t="shared" si="156"/>
        <v>0</v>
      </c>
      <c r="AT166" s="135">
        <f t="shared" si="156"/>
        <v>0</v>
      </c>
      <c r="AU166" s="135">
        <f t="shared" si="156"/>
        <v>0</v>
      </c>
      <c r="AV166" s="135">
        <f t="shared" si="156"/>
        <v>0</v>
      </c>
      <c r="AW166" s="135">
        <f t="shared" si="156"/>
        <v>0</v>
      </c>
      <c r="AX166" s="135">
        <f t="shared" si="156"/>
        <v>0</v>
      </c>
      <c r="AY166" s="135">
        <f t="shared" si="156"/>
        <v>0</v>
      </c>
      <c r="AZ166" s="135">
        <f t="shared" si="156"/>
        <v>0</v>
      </c>
      <c r="BA166" s="135">
        <f t="shared" si="156"/>
        <v>0</v>
      </c>
      <c r="BB166" s="135">
        <f t="shared" si="156"/>
        <v>0</v>
      </c>
      <c r="BC166" s="135">
        <f t="shared" si="156"/>
        <v>0</v>
      </c>
      <c r="BD166" s="135">
        <f t="shared" si="156"/>
        <v>0</v>
      </c>
      <c r="BE166" s="135">
        <f t="shared" si="156"/>
        <v>0</v>
      </c>
      <c r="BF166" s="135">
        <f t="shared" si="156"/>
        <v>0</v>
      </c>
      <c r="BG166" s="135">
        <f t="shared" si="156"/>
        <v>0</v>
      </c>
      <c r="BH166" s="135">
        <f t="shared" si="156"/>
        <v>0</v>
      </c>
      <c r="BI166" s="135">
        <f t="shared" si="156"/>
        <v>0</v>
      </c>
      <c r="BJ166" s="135">
        <f t="shared" si="156"/>
        <v>0</v>
      </c>
      <c r="BK166" s="135">
        <f t="shared" si="156"/>
        <v>0</v>
      </c>
      <c r="BL166" s="135">
        <f t="shared" si="156"/>
        <v>0</v>
      </c>
      <c r="BM166" s="135">
        <f t="shared" si="156"/>
        <v>0</v>
      </c>
      <c r="BN166" s="135">
        <f t="shared" si="156"/>
        <v>0</v>
      </c>
      <c r="BO166" s="135">
        <f t="shared" si="156"/>
        <v>0</v>
      </c>
      <c r="BP166" s="135">
        <f t="shared" ref="BP166:CF166" si="157">+BP95</f>
        <v>0</v>
      </c>
      <c r="BQ166" s="135">
        <f t="shared" si="157"/>
        <v>0</v>
      </c>
      <c r="BR166" s="135">
        <f t="shared" si="157"/>
        <v>0</v>
      </c>
      <c r="BS166" s="135">
        <f t="shared" si="157"/>
        <v>0</v>
      </c>
      <c r="BT166" s="135">
        <f t="shared" si="157"/>
        <v>0</v>
      </c>
      <c r="BU166" s="135">
        <f t="shared" si="157"/>
        <v>0</v>
      </c>
      <c r="BV166" s="135">
        <f t="shared" si="157"/>
        <v>0</v>
      </c>
      <c r="BW166" s="135">
        <f t="shared" si="157"/>
        <v>0</v>
      </c>
      <c r="BX166" s="135">
        <f t="shared" si="157"/>
        <v>0</v>
      </c>
      <c r="BY166" s="135">
        <f t="shared" si="157"/>
        <v>0</v>
      </c>
      <c r="BZ166" s="135">
        <f t="shared" si="157"/>
        <v>0</v>
      </c>
      <c r="CA166" s="135">
        <f t="shared" si="157"/>
        <v>0</v>
      </c>
      <c r="CB166" s="135">
        <f t="shared" si="157"/>
        <v>0</v>
      </c>
      <c r="CC166" s="135">
        <f t="shared" si="157"/>
        <v>0</v>
      </c>
      <c r="CD166" s="135">
        <f t="shared" si="157"/>
        <v>0</v>
      </c>
      <c r="CE166" s="135">
        <f t="shared" si="157"/>
        <v>0</v>
      </c>
      <c r="CF166" s="135">
        <f t="shared" si="157"/>
        <v>0</v>
      </c>
    </row>
    <row r="167" spans="3:84" hidden="1" x14ac:dyDescent="0.3">
      <c r="C167" s="135">
        <v>8</v>
      </c>
      <c r="D167" s="135" t="str">
        <f t="shared" ref="D167:BO167" si="158">+D101</f>
        <v>% SOLIDOS</v>
      </c>
      <c r="E167" s="135">
        <f t="shared" si="158"/>
        <v>0</v>
      </c>
      <c r="F167" s="135">
        <f t="shared" si="158"/>
        <v>0</v>
      </c>
      <c r="G167" s="135">
        <f t="shared" si="158"/>
        <v>0</v>
      </c>
      <c r="H167" s="135">
        <f t="shared" si="158"/>
        <v>0</v>
      </c>
      <c r="I167" s="135">
        <f t="shared" si="158"/>
        <v>0</v>
      </c>
      <c r="J167" s="135">
        <f t="shared" si="158"/>
        <v>0</v>
      </c>
      <c r="K167" s="135">
        <f t="shared" si="158"/>
        <v>0</v>
      </c>
      <c r="L167" s="135">
        <f t="shared" si="158"/>
        <v>0</v>
      </c>
      <c r="M167" s="135">
        <f t="shared" si="158"/>
        <v>0</v>
      </c>
      <c r="N167" s="135">
        <f t="shared" si="158"/>
        <v>0</v>
      </c>
      <c r="O167" s="135">
        <f t="shared" si="158"/>
        <v>0</v>
      </c>
      <c r="P167" s="135">
        <f t="shared" si="158"/>
        <v>0</v>
      </c>
      <c r="Q167" s="135">
        <f t="shared" si="158"/>
        <v>0</v>
      </c>
      <c r="R167" s="135">
        <f t="shared" si="158"/>
        <v>0</v>
      </c>
      <c r="S167" s="135">
        <f t="shared" si="158"/>
        <v>0</v>
      </c>
      <c r="T167" s="135">
        <f t="shared" si="158"/>
        <v>0</v>
      </c>
      <c r="U167" s="135">
        <f t="shared" si="158"/>
        <v>0</v>
      </c>
      <c r="V167" s="135">
        <f t="shared" si="158"/>
        <v>0</v>
      </c>
      <c r="W167" s="135">
        <f t="shared" si="158"/>
        <v>0</v>
      </c>
      <c r="X167" s="135">
        <f t="shared" si="158"/>
        <v>0</v>
      </c>
      <c r="Y167" s="135">
        <f t="shared" si="158"/>
        <v>0</v>
      </c>
      <c r="Z167" s="135">
        <f t="shared" si="158"/>
        <v>0</v>
      </c>
      <c r="AA167" s="135">
        <f t="shared" si="158"/>
        <v>0</v>
      </c>
      <c r="AB167" s="135">
        <f t="shared" si="158"/>
        <v>0</v>
      </c>
      <c r="AC167" s="135">
        <f t="shared" si="158"/>
        <v>0</v>
      </c>
      <c r="AD167" s="135">
        <f t="shared" si="158"/>
        <v>0</v>
      </c>
      <c r="AE167" s="135">
        <f t="shared" si="158"/>
        <v>0</v>
      </c>
      <c r="AF167" s="135">
        <f t="shared" si="158"/>
        <v>0</v>
      </c>
      <c r="AG167" s="135">
        <f t="shared" si="158"/>
        <v>0</v>
      </c>
      <c r="AH167" s="135">
        <f t="shared" si="158"/>
        <v>0</v>
      </c>
      <c r="AI167" s="135">
        <f t="shared" si="158"/>
        <v>0</v>
      </c>
      <c r="AJ167" s="135">
        <f t="shared" si="158"/>
        <v>0</v>
      </c>
      <c r="AK167" s="135">
        <f t="shared" si="158"/>
        <v>0</v>
      </c>
      <c r="AL167" s="135">
        <f t="shared" si="158"/>
        <v>0</v>
      </c>
      <c r="AM167" s="135">
        <f t="shared" si="158"/>
        <v>0</v>
      </c>
      <c r="AN167" s="135">
        <f t="shared" si="158"/>
        <v>0</v>
      </c>
      <c r="AO167" s="135">
        <f t="shared" si="158"/>
        <v>0</v>
      </c>
      <c r="AP167" s="135">
        <f t="shared" si="158"/>
        <v>0</v>
      </c>
      <c r="AQ167" s="135">
        <f t="shared" si="158"/>
        <v>0</v>
      </c>
      <c r="AR167" s="135">
        <f t="shared" si="158"/>
        <v>0</v>
      </c>
      <c r="AS167" s="135">
        <f t="shared" si="158"/>
        <v>0</v>
      </c>
      <c r="AT167" s="135">
        <f t="shared" si="158"/>
        <v>0</v>
      </c>
      <c r="AU167" s="135">
        <f t="shared" si="158"/>
        <v>0</v>
      </c>
      <c r="AV167" s="135">
        <f t="shared" si="158"/>
        <v>0</v>
      </c>
      <c r="AW167" s="135">
        <f t="shared" si="158"/>
        <v>0</v>
      </c>
      <c r="AX167" s="135">
        <f t="shared" si="158"/>
        <v>0</v>
      </c>
      <c r="AY167" s="135">
        <f t="shared" si="158"/>
        <v>0</v>
      </c>
      <c r="AZ167" s="135">
        <f t="shared" si="158"/>
        <v>0</v>
      </c>
      <c r="BA167" s="135">
        <f t="shared" si="158"/>
        <v>0</v>
      </c>
      <c r="BB167" s="135">
        <f t="shared" si="158"/>
        <v>0</v>
      </c>
      <c r="BC167" s="135">
        <f t="shared" si="158"/>
        <v>0</v>
      </c>
      <c r="BD167" s="135">
        <f t="shared" si="158"/>
        <v>0</v>
      </c>
      <c r="BE167" s="135">
        <f t="shared" si="158"/>
        <v>0</v>
      </c>
      <c r="BF167" s="135">
        <f t="shared" si="158"/>
        <v>0</v>
      </c>
      <c r="BG167" s="135">
        <f t="shared" si="158"/>
        <v>0</v>
      </c>
      <c r="BH167" s="135">
        <f t="shared" si="158"/>
        <v>0</v>
      </c>
      <c r="BI167" s="135">
        <f t="shared" si="158"/>
        <v>0</v>
      </c>
      <c r="BJ167" s="135">
        <f t="shared" si="158"/>
        <v>0</v>
      </c>
      <c r="BK167" s="135">
        <f t="shared" si="158"/>
        <v>0</v>
      </c>
      <c r="BL167" s="135">
        <f t="shared" si="158"/>
        <v>0</v>
      </c>
      <c r="BM167" s="135">
        <f t="shared" si="158"/>
        <v>0</v>
      </c>
      <c r="BN167" s="135">
        <f t="shared" si="158"/>
        <v>0</v>
      </c>
      <c r="BO167" s="135">
        <f t="shared" si="158"/>
        <v>0</v>
      </c>
      <c r="BP167" s="135">
        <f t="shared" ref="BP167:CF167" si="159">+BP101</f>
        <v>0</v>
      </c>
      <c r="BQ167" s="135">
        <f t="shared" si="159"/>
        <v>0</v>
      </c>
      <c r="BR167" s="135">
        <f t="shared" si="159"/>
        <v>0</v>
      </c>
      <c r="BS167" s="135">
        <f t="shared" si="159"/>
        <v>0</v>
      </c>
      <c r="BT167" s="135">
        <f t="shared" si="159"/>
        <v>0</v>
      </c>
      <c r="BU167" s="135">
        <f t="shared" si="159"/>
        <v>0</v>
      </c>
      <c r="BV167" s="135">
        <f t="shared" si="159"/>
        <v>0</v>
      </c>
      <c r="BW167" s="135">
        <f t="shared" si="159"/>
        <v>0</v>
      </c>
      <c r="BX167" s="135">
        <f t="shared" si="159"/>
        <v>0</v>
      </c>
      <c r="BY167" s="135">
        <f t="shared" si="159"/>
        <v>0</v>
      </c>
      <c r="BZ167" s="135">
        <f t="shared" si="159"/>
        <v>0</v>
      </c>
      <c r="CA167" s="135">
        <f t="shared" si="159"/>
        <v>0</v>
      </c>
      <c r="CB167" s="135">
        <f t="shared" si="159"/>
        <v>0</v>
      </c>
      <c r="CC167" s="135">
        <f t="shared" si="159"/>
        <v>0</v>
      </c>
      <c r="CD167" s="135">
        <f t="shared" si="159"/>
        <v>0</v>
      </c>
      <c r="CE167" s="135">
        <f t="shared" si="159"/>
        <v>0</v>
      </c>
      <c r="CF167" s="135">
        <f t="shared" si="159"/>
        <v>0</v>
      </c>
    </row>
    <row r="168" spans="3:84" hidden="1" x14ac:dyDescent="0.3">
      <c r="C168" s="135">
        <v>9</v>
      </c>
      <c r="D168" s="135" t="str">
        <f t="shared" ref="D168:BO168" si="160">+D107</f>
        <v>% SOLIDOS</v>
      </c>
      <c r="E168" s="135">
        <f t="shared" si="160"/>
        <v>0</v>
      </c>
      <c r="F168" s="135">
        <f t="shared" si="160"/>
        <v>0</v>
      </c>
      <c r="G168" s="135">
        <f t="shared" si="160"/>
        <v>0</v>
      </c>
      <c r="H168" s="135">
        <f t="shared" si="160"/>
        <v>0</v>
      </c>
      <c r="I168" s="135">
        <f t="shared" si="160"/>
        <v>0</v>
      </c>
      <c r="J168" s="135">
        <f t="shared" si="160"/>
        <v>0</v>
      </c>
      <c r="K168" s="135">
        <f t="shared" si="160"/>
        <v>0</v>
      </c>
      <c r="L168" s="135">
        <f t="shared" si="160"/>
        <v>0</v>
      </c>
      <c r="M168" s="135">
        <f t="shared" si="160"/>
        <v>0</v>
      </c>
      <c r="N168" s="135">
        <f t="shared" si="160"/>
        <v>0</v>
      </c>
      <c r="O168" s="135">
        <f t="shared" si="160"/>
        <v>0</v>
      </c>
      <c r="P168" s="135">
        <f t="shared" si="160"/>
        <v>0</v>
      </c>
      <c r="Q168" s="135">
        <f t="shared" si="160"/>
        <v>0</v>
      </c>
      <c r="R168" s="135">
        <f t="shared" si="160"/>
        <v>0</v>
      </c>
      <c r="S168" s="135">
        <f t="shared" si="160"/>
        <v>0</v>
      </c>
      <c r="T168" s="135">
        <f t="shared" si="160"/>
        <v>0</v>
      </c>
      <c r="U168" s="135">
        <f t="shared" si="160"/>
        <v>0</v>
      </c>
      <c r="V168" s="135">
        <f t="shared" si="160"/>
        <v>0</v>
      </c>
      <c r="W168" s="135">
        <f t="shared" si="160"/>
        <v>0</v>
      </c>
      <c r="X168" s="135">
        <f t="shared" si="160"/>
        <v>0</v>
      </c>
      <c r="Y168" s="135">
        <f t="shared" si="160"/>
        <v>0</v>
      </c>
      <c r="Z168" s="135">
        <f t="shared" si="160"/>
        <v>0</v>
      </c>
      <c r="AA168" s="135">
        <f t="shared" si="160"/>
        <v>0</v>
      </c>
      <c r="AB168" s="135">
        <f t="shared" si="160"/>
        <v>0</v>
      </c>
      <c r="AC168" s="135">
        <f t="shared" si="160"/>
        <v>0</v>
      </c>
      <c r="AD168" s="135">
        <f t="shared" si="160"/>
        <v>0</v>
      </c>
      <c r="AE168" s="135">
        <f t="shared" si="160"/>
        <v>0</v>
      </c>
      <c r="AF168" s="135">
        <f t="shared" si="160"/>
        <v>0</v>
      </c>
      <c r="AG168" s="135">
        <f t="shared" si="160"/>
        <v>0</v>
      </c>
      <c r="AH168" s="135">
        <f t="shared" si="160"/>
        <v>0</v>
      </c>
      <c r="AI168" s="135">
        <f t="shared" si="160"/>
        <v>0</v>
      </c>
      <c r="AJ168" s="135">
        <f t="shared" si="160"/>
        <v>0</v>
      </c>
      <c r="AK168" s="135">
        <f t="shared" si="160"/>
        <v>0</v>
      </c>
      <c r="AL168" s="135">
        <f t="shared" si="160"/>
        <v>0</v>
      </c>
      <c r="AM168" s="135">
        <f t="shared" si="160"/>
        <v>0</v>
      </c>
      <c r="AN168" s="135">
        <f t="shared" si="160"/>
        <v>0</v>
      </c>
      <c r="AO168" s="135">
        <f t="shared" si="160"/>
        <v>0</v>
      </c>
      <c r="AP168" s="135">
        <f t="shared" si="160"/>
        <v>0</v>
      </c>
      <c r="AQ168" s="135">
        <f t="shared" si="160"/>
        <v>0</v>
      </c>
      <c r="AR168" s="135">
        <f t="shared" si="160"/>
        <v>0</v>
      </c>
      <c r="AS168" s="135">
        <f t="shared" si="160"/>
        <v>0</v>
      </c>
      <c r="AT168" s="135">
        <f t="shared" si="160"/>
        <v>0</v>
      </c>
      <c r="AU168" s="135">
        <f t="shared" si="160"/>
        <v>0</v>
      </c>
      <c r="AV168" s="135">
        <f t="shared" si="160"/>
        <v>0</v>
      </c>
      <c r="AW168" s="135">
        <f t="shared" si="160"/>
        <v>0</v>
      </c>
      <c r="AX168" s="135">
        <f t="shared" si="160"/>
        <v>0</v>
      </c>
      <c r="AY168" s="135">
        <f t="shared" si="160"/>
        <v>0</v>
      </c>
      <c r="AZ168" s="135">
        <f t="shared" si="160"/>
        <v>0</v>
      </c>
      <c r="BA168" s="135">
        <f t="shared" si="160"/>
        <v>0</v>
      </c>
      <c r="BB168" s="135">
        <f t="shared" si="160"/>
        <v>0</v>
      </c>
      <c r="BC168" s="135">
        <f t="shared" si="160"/>
        <v>0</v>
      </c>
      <c r="BD168" s="135">
        <f t="shared" si="160"/>
        <v>0</v>
      </c>
      <c r="BE168" s="135">
        <f t="shared" si="160"/>
        <v>0</v>
      </c>
      <c r="BF168" s="135">
        <f t="shared" si="160"/>
        <v>0</v>
      </c>
      <c r="BG168" s="135">
        <f t="shared" si="160"/>
        <v>0</v>
      </c>
      <c r="BH168" s="135">
        <f t="shared" si="160"/>
        <v>0</v>
      </c>
      <c r="BI168" s="135">
        <f t="shared" si="160"/>
        <v>0</v>
      </c>
      <c r="BJ168" s="135">
        <f t="shared" si="160"/>
        <v>0</v>
      </c>
      <c r="BK168" s="135">
        <f t="shared" si="160"/>
        <v>0</v>
      </c>
      <c r="BL168" s="135">
        <f t="shared" si="160"/>
        <v>0</v>
      </c>
      <c r="BM168" s="135">
        <f t="shared" si="160"/>
        <v>0</v>
      </c>
      <c r="BN168" s="135">
        <f t="shared" si="160"/>
        <v>0</v>
      </c>
      <c r="BO168" s="135">
        <f t="shared" si="160"/>
        <v>0</v>
      </c>
      <c r="BP168" s="135">
        <f t="shared" ref="BP168:CF168" si="161">+BP107</f>
        <v>0</v>
      </c>
      <c r="BQ168" s="135">
        <f t="shared" si="161"/>
        <v>0</v>
      </c>
      <c r="BR168" s="135">
        <f t="shared" si="161"/>
        <v>0</v>
      </c>
      <c r="BS168" s="135">
        <f t="shared" si="161"/>
        <v>0</v>
      </c>
      <c r="BT168" s="135">
        <f t="shared" si="161"/>
        <v>0</v>
      </c>
      <c r="BU168" s="135">
        <f t="shared" si="161"/>
        <v>0</v>
      </c>
      <c r="BV168" s="135">
        <f t="shared" si="161"/>
        <v>0</v>
      </c>
      <c r="BW168" s="135">
        <f t="shared" si="161"/>
        <v>0</v>
      </c>
      <c r="BX168" s="135">
        <f t="shared" si="161"/>
        <v>0</v>
      </c>
      <c r="BY168" s="135">
        <f t="shared" si="161"/>
        <v>0</v>
      </c>
      <c r="BZ168" s="135">
        <f t="shared" si="161"/>
        <v>0</v>
      </c>
      <c r="CA168" s="135">
        <f t="shared" si="161"/>
        <v>0</v>
      </c>
      <c r="CB168" s="135">
        <f t="shared" si="161"/>
        <v>0</v>
      </c>
      <c r="CC168" s="135">
        <f t="shared" si="161"/>
        <v>0</v>
      </c>
      <c r="CD168" s="135">
        <f t="shared" si="161"/>
        <v>0</v>
      </c>
      <c r="CE168" s="135">
        <f t="shared" si="161"/>
        <v>0</v>
      </c>
      <c r="CF168" s="135">
        <f t="shared" si="161"/>
        <v>0</v>
      </c>
    </row>
    <row r="169" spans="3:84" hidden="1" x14ac:dyDescent="0.3">
      <c r="C169" s="135">
        <v>10</v>
      </c>
      <c r="D169" s="135" t="str">
        <f t="shared" ref="D169:BO169" si="162">+D113</f>
        <v>% SOLIDOS</v>
      </c>
      <c r="E169" s="135">
        <f t="shared" si="162"/>
        <v>0</v>
      </c>
      <c r="F169" s="135">
        <f t="shared" si="162"/>
        <v>0</v>
      </c>
      <c r="G169" s="135">
        <f t="shared" si="162"/>
        <v>0</v>
      </c>
      <c r="H169" s="135">
        <f t="shared" si="162"/>
        <v>0</v>
      </c>
      <c r="I169" s="135">
        <f t="shared" si="162"/>
        <v>0</v>
      </c>
      <c r="J169" s="135">
        <f t="shared" si="162"/>
        <v>0</v>
      </c>
      <c r="K169" s="135">
        <f t="shared" si="162"/>
        <v>0</v>
      </c>
      <c r="L169" s="135">
        <f t="shared" si="162"/>
        <v>0</v>
      </c>
      <c r="M169" s="135">
        <f t="shared" si="162"/>
        <v>0</v>
      </c>
      <c r="N169" s="135">
        <f t="shared" si="162"/>
        <v>0</v>
      </c>
      <c r="O169" s="135">
        <f t="shared" si="162"/>
        <v>0</v>
      </c>
      <c r="P169" s="135">
        <f t="shared" si="162"/>
        <v>0</v>
      </c>
      <c r="Q169" s="135">
        <f t="shared" si="162"/>
        <v>0</v>
      </c>
      <c r="R169" s="135">
        <f t="shared" si="162"/>
        <v>0</v>
      </c>
      <c r="S169" s="135">
        <f t="shared" si="162"/>
        <v>0</v>
      </c>
      <c r="T169" s="135">
        <f t="shared" si="162"/>
        <v>0</v>
      </c>
      <c r="U169" s="135">
        <f t="shared" si="162"/>
        <v>0</v>
      </c>
      <c r="V169" s="135">
        <f t="shared" si="162"/>
        <v>0</v>
      </c>
      <c r="W169" s="135">
        <f t="shared" si="162"/>
        <v>0</v>
      </c>
      <c r="X169" s="135">
        <f t="shared" si="162"/>
        <v>0</v>
      </c>
      <c r="Y169" s="135">
        <f t="shared" si="162"/>
        <v>0</v>
      </c>
      <c r="Z169" s="135">
        <f t="shared" si="162"/>
        <v>0</v>
      </c>
      <c r="AA169" s="135">
        <f t="shared" si="162"/>
        <v>0</v>
      </c>
      <c r="AB169" s="135">
        <f t="shared" si="162"/>
        <v>0</v>
      </c>
      <c r="AC169" s="135">
        <f t="shared" si="162"/>
        <v>0</v>
      </c>
      <c r="AD169" s="135">
        <f t="shared" si="162"/>
        <v>0</v>
      </c>
      <c r="AE169" s="135">
        <f t="shared" si="162"/>
        <v>0</v>
      </c>
      <c r="AF169" s="135">
        <f t="shared" si="162"/>
        <v>0</v>
      </c>
      <c r="AG169" s="135">
        <f t="shared" si="162"/>
        <v>0</v>
      </c>
      <c r="AH169" s="135">
        <f t="shared" si="162"/>
        <v>0</v>
      </c>
      <c r="AI169" s="135">
        <f t="shared" si="162"/>
        <v>0</v>
      </c>
      <c r="AJ169" s="135">
        <f t="shared" si="162"/>
        <v>0</v>
      </c>
      <c r="AK169" s="135">
        <f t="shared" si="162"/>
        <v>0</v>
      </c>
      <c r="AL169" s="135">
        <f t="shared" si="162"/>
        <v>0</v>
      </c>
      <c r="AM169" s="135">
        <f t="shared" si="162"/>
        <v>0</v>
      </c>
      <c r="AN169" s="135">
        <f t="shared" si="162"/>
        <v>0</v>
      </c>
      <c r="AO169" s="135">
        <f t="shared" si="162"/>
        <v>0</v>
      </c>
      <c r="AP169" s="135">
        <f t="shared" si="162"/>
        <v>0</v>
      </c>
      <c r="AQ169" s="135">
        <f t="shared" si="162"/>
        <v>0</v>
      </c>
      <c r="AR169" s="135">
        <f t="shared" si="162"/>
        <v>0</v>
      </c>
      <c r="AS169" s="135">
        <f t="shared" si="162"/>
        <v>0</v>
      </c>
      <c r="AT169" s="135">
        <f t="shared" si="162"/>
        <v>0</v>
      </c>
      <c r="AU169" s="135">
        <f t="shared" si="162"/>
        <v>0</v>
      </c>
      <c r="AV169" s="135">
        <f t="shared" si="162"/>
        <v>0</v>
      </c>
      <c r="AW169" s="135">
        <f t="shared" si="162"/>
        <v>0</v>
      </c>
      <c r="AX169" s="135">
        <f t="shared" si="162"/>
        <v>0</v>
      </c>
      <c r="AY169" s="135">
        <f t="shared" si="162"/>
        <v>0</v>
      </c>
      <c r="AZ169" s="135">
        <f t="shared" si="162"/>
        <v>0</v>
      </c>
      <c r="BA169" s="135">
        <f t="shared" si="162"/>
        <v>0</v>
      </c>
      <c r="BB169" s="135">
        <f t="shared" si="162"/>
        <v>0</v>
      </c>
      <c r="BC169" s="135">
        <f t="shared" si="162"/>
        <v>0</v>
      </c>
      <c r="BD169" s="135">
        <f t="shared" si="162"/>
        <v>0</v>
      </c>
      <c r="BE169" s="135">
        <f t="shared" si="162"/>
        <v>0</v>
      </c>
      <c r="BF169" s="135">
        <f t="shared" si="162"/>
        <v>0</v>
      </c>
      <c r="BG169" s="135">
        <f t="shared" si="162"/>
        <v>0</v>
      </c>
      <c r="BH169" s="135">
        <f t="shared" si="162"/>
        <v>0</v>
      </c>
      <c r="BI169" s="135">
        <f t="shared" si="162"/>
        <v>0</v>
      </c>
      <c r="BJ169" s="135">
        <f t="shared" si="162"/>
        <v>0</v>
      </c>
      <c r="BK169" s="135">
        <f t="shared" si="162"/>
        <v>0</v>
      </c>
      <c r="BL169" s="135">
        <f t="shared" si="162"/>
        <v>0</v>
      </c>
      <c r="BM169" s="135">
        <f t="shared" si="162"/>
        <v>0</v>
      </c>
      <c r="BN169" s="135">
        <f t="shared" si="162"/>
        <v>0</v>
      </c>
      <c r="BO169" s="135">
        <f t="shared" si="162"/>
        <v>0</v>
      </c>
      <c r="BP169" s="135">
        <f t="shared" ref="BP169:CF169" si="163">+BP113</f>
        <v>0</v>
      </c>
      <c r="BQ169" s="135">
        <f t="shared" si="163"/>
        <v>0</v>
      </c>
      <c r="BR169" s="135">
        <f t="shared" si="163"/>
        <v>0</v>
      </c>
      <c r="BS169" s="135">
        <f t="shared" si="163"/>
        <v>0</v>
      </c>
      <c r="BT169" s="135">
        <f t="shared" si="163"/>
        <v>0</v>
      </c>
      <c r="BU169" s="135">
        <f t="shared" si="163"/>
        <v>0</v>
      </c>
      <c r="BV169" s="135">
        <f t="shared" si="163"/>
        <v>0</v>
      </c>
      <c r="BW169" s="135">
        <f t="shared" si="163"/>
        <v>0</v>
      </c>
      <c r="BX169" s="135">
        <f t="shared" si="163"/>
        <v>0</v>
      </c>
      <c r="BY169" s="135">
        <f t="shared" si="163"/>
        <v>0</v>
      </c>
      <c r="BZ169" s="135">
        <f t="shared" si="163"/>
        <v>0</v>
      </c>
      <c r="CA169" s="135">
        <f t="shared" si="163"/>
        <v>0</v>
      </c>
      <c r="CB169" s="135">
        <f t="shared" si="163"/>
        <v>0</v>
      </c>
      <c r="CC169" s="135">
        <f t="shared" si="163"/>
        <v>0</v>
      </c>
      <c r="CD169" s="135">
        <f t="shared" si="163"/>
        <v>0</v>
      </c>
      <c r="CE169" s="135">
        <f t="shared" si="163"/>
        <v>0</v>
      </c>
      <c r="CF169" s="135">
        <f t="shared" si="163"/>
        <v>0</v>
      </c>
    </row>
    <row r="170" spans="3:84" hidden="1" x14ac:dyDescent="0.3">
      <c r="C170" s="135"/>
      <c r="D170" s="506" t="s">
        <v>269</v>
      </c>
      <c r="E170" s="507">
        <f>+IFERROR(SUMPRODUCT(E160:E169,E173:E182)/E183,0)</f>
        <v>0</v>
      </c>
      <c r="F170" s="507">
        <f t="shared" ref="F170:BQ170" si="164">+IFERROR(SUMPRODUCT(F160:F169,F173:F182)/F183,0)</f>
        <v>0</v>
      </c>
      <c r="G170" s="507">
        <f t="shared" si="164"/>
        <v>0</v>
      </c>
      <c r="H170" s="507">
        <f t="shared" si="164"/>
        <v>0</v>
      </c>
      <c r="I170" s="507">
        <f t="shared" si="164"/>
        <v>0</v>
      </c>
      <c r="J170" s="507">
        <f t="shared" si="164"/>
        <v>61</v>
      </c>
      <c r="K170" s="507">
        <f t="shared" si="164"/>
        <v>56.000000000000007</v>
      </c>
      <c r="L170" s="507">
        <f t="shared" si="164"/>
        <v>61</v>
      </c>
      <c r="M170" s="507">
        <f t="shared" si="164"/>
        <v>57</v>
      </c>
      <c r="N170" s="507">
        <f t="shared" si="164"/>
        <v>56</v>
      </c>
      <c r="O170" s="507">
        <f t="shared" si="164"/>
        <v>0</v>
      </c>
      <c r="P170" s="507">
        <f t="shared" si="164"/>
        <v>0</v>
      </c>
      <c r="Q170" s="507">
        <f t="shared" si="164"/>
        <v>0</v>
      </c>
      <c r="R170" s="507">
        <f t="shared" si="164"/>
        <v>0</v>
      </c>
      <c r="S170" s="507">
        <f t="shared" si="164"/>
        <v>0</v>
      </c>
      <c r="T170" s="507">
        <f t="shared" si="164"/>
        <v>0</v>
      </c>
      <c r="U170" s="507">
        <f t="shared" si="164"/>
        <v>0</v>
      </c>
      <c r="V170" s="507">
        <f t="shared" si="164"/>
        <v>0</v>
      </c>
      <c r="W170" s="507">
        <f t="shared" si="164"/>
        <v>0</v>
      </c>
      <c r="X170" s="507">
        <f t="shared" si="164"/>
        <v>0</v>
      </c>
      <c r="Y170" s="507">
        <f t="shared" si="164"/>
        <v>0</v>
      </c>
      <c r="Z170" s="507">
        <f t="shared" si="164"/>
        <v>0</v>
      </c>
      <c r="AA170" s="507">
        <f t="shared" si="164"/>
        <v>0</v>
      </c>
      <c r="AB170" s="507">
        <f t="shared" si="164"/>
        <v>0</v>
      </c>
      <c r="AC170" s="507">
        <f t="shared" si="164"/>
        <v>0</v>
      </c>
      <c r="AD170" s="507">
        <f t="shared" si="164"/>
        <v>0</v>
      </c>
      <c r="AE170" s="507">
        <f t="shared" si="164"/>
        <v>0</v>
      </c>
      <c r="AF170" s="507">
        <f t="shared" si="164"/>
        <v>0</v>
      </c>
      <c r="AG170" s="507">
        <f t="shared" si="164"/>
        <v>0</v>
      </c>
      <c r="AH170" s="507">
        <f t="shared" si="164"/>
        <v>0</v>
      </c>
      <c r="AI170" s="507">
        <f t="shared" si="164"/>
        <v>0</v>
      </c>
      <c r="AJ170" s="507">
        <f t="shared" si="164"/>
        <v>0</v>
      </c>
      <c r="AK170" s="507">
        <f t="shared" si="164"/>
        <v>0</v>
      </c>
      <c r="AL170" s="507">
        <f t="shared" si="164"/>
        <v>0</v>
      </c>
      <c r="AM170" s="507">
        <f t="shared" si="164"/>
        <v>0</v>
      </c>
      <c r="AN170" s="507">
        <f t="shared" si="164"/>
        <v>0</v>
      </c>
      <c r="AO170" s="507">
        <f t="shared" si="164"/>
        <v>0</v>
      </c>
      <c r="AP170" s="507">
        <f t="shared" si="164"/>
        <v>0</v>
      </c>
      <c r="AQ170" s="507">
        <f t="shared" si="164"/>
        <v>0</v>
      </c>
      <c r="AR170" s="507">
        <f t="shared" si="164"/>
        <v>0</v>
      </c>
      <c r="AS170" s="507">
        <f t="shared" si="164"/>
        <v>0</v>
      </c>
      <c r="AT170" s="507">
        <f t="shared" si="164"/>
        <v>0</v>
      </c>
      <c r="AU170" s="507">
        <f t="shared" si="164"/>
        <v>0</v>
      </c>
      <c r="AV170" s="507">
        <f t="shared" si="164"/>
        <v>0</v>
      </c>
      <c r="AW170" s="507">
        <f t="shared" si="164"/>
        <v>0</v>
      </c>
      <c r="AX170" s="507">
        <f t="shared" si="164"/>
        <v>0</v>
      </c>
      <c r="AY170" s="507">
        <f t="shared" si="164"/>
        <v>0</v>
      </c>
      <c r="AZ170" s="507">
        <f t="shared" si="164"/>
        <v>0</v>
      </c>
      <c r="BA170" s="507">
        <f t="shared" si="164"/>
        <v>0</v>
      </c>
      <c r="BB170" s="507">
        <f t="shared" si="164"/>
        <v>0</v>
      </c>
      <c r="BC170" s="507">
        <f t="shared" si="164"/>
        <v>0</v>
      </c>
      <c r="BD170" s="507">
        <f t="shared" si="164"/>
        <v>0</v>
      </c>
      <c r="BE170" s="507">
        <f t="shared" si="164"/>
        <v>0</v>
      </c>
      <c r="BF170" s="507">
        <f t="shared" si="164"/>
        <v>0</v>
      </c>
      <c r="BG170" s="507">
        <f t="shared" si="164"/>
        <v>0</v>
      </c>
      <c r="BH170" s="507">
        <f t="shared" si="164"/>
        <v>0</v>
      </c>
      <c r="BI170" s="507">
        <f t="shared" si="164"/>
        <v>0</v>
      </c>
      <c r="BJ170" s="507">
        <f t="shared" si="164"/>
        <v>0</v>
      </c>
      <c r="BK170" s="507">
        <f t="shared" si="164"/>
        <v>0</v>
      </c>
      <c r="BL170" s="507">
        <f t="shared" si="164"/>
        <v>0</v>
      </c>
      <c r="BM170" s="507">
        <f t="shared" si="164"/>
        <v>0</v>
      </c>
      <c r="BN170" s="507">
        <f t="shared" si="164"/>
        <v>0</v>
      </c>
      <c r="BO170" s="507">
        <f t="shared" si="164"/>
        <v>0</v>
      </c>
      <c r="BP170" s="507">
        <f t="shared" si="164"/>
        <v>0</v>
      </c>
      <c r="BQ170" s="507">
        <f t="shared" si="164"/>
        <v>0</v>
      </c>
      <c r="BR170" s="507">
        <f t="shared" ref="BR170:CF170" si="165">+IFERROR(SUMPRODUCT(BR160:BR169,BR173:BR182)/BR183,0)</f>
        <v>0</v>
      </c>
      <c r="BS170" s="507">
        <f t="shared" si="165"/>
        <v>0</v>
      </c>
      <c r="BT170" s="507">
        <f t="shared" si="165"/>
        <v>0</v>
      </c>
      <c r="BU170" s="507">
        <f t="shared" si="165"/>
        <v>0</v>
      </c>
      <c r="BV170" s="507">
        <f t="shared" si="165"/>
        <v>0</v>
      </c>
      <c r="BW170" s="507">
        <f t="shared" si="165"/>
        <v>0</v>
      </c>
      <c r="BX170" s="507">
        <f t="shared" si="165"/>
        <v>0</v>
      </c>
      <c r="BY170" s="507">
        <f t="shared" si="165"/>
        <v>0</v>
      </c>
      <c r="BZ170" s="507">
        <f t="shared" si="165"/>
        <v>0</v>
      </c>
      <c r="CA170" s="507">
        <f t="shared" si="165"/>
        <v>0</v>
      </c>
      <c r="CB170" s="507">
        <f t="shared" si="165"/>
        <v>0</v>
      </c>
      <c r="CC170" s="507">
        <f t="shared" si="165"/>
        <v>0</v>
      </c>
      <c r="CD170" s="507">
        <f t="shared" si="165"/>
        <v>0</v>
      </c>
      <c r="CE170" s="507">
        <f t="shared" si="165"/>
        <v>0</v>
      </c>
      <c r="CF170" s="507">
        <f t="shared" si="165"/>
        <v>0</v>
      </c>
    </row>
    <row r="171" spans="3:84" hidden="1" x14ac:dyDescent="0.3">
      <c r="C171" s="135"/>
      <c r="D171" s="508" t="s">
        <v>271</v>
      </c>
      <c r="E171" s="507">
        <f>+IFERROR(AVERAGEIF(E160:E169,"&gt;0"),0)</f>
        <v>0</v>
      </c>
      <c r="F171" s="507">
        <f t="shared" ref="F171:BQ171" si="166">+IFERROR(AVERAGEIF(F160:F169,"&gt;0"),0)</f>
        <v>0</v>
      </c>
      <c r="G171" s="507">
        <f t="shared" si="166"/>
        <v>0</v>
      </c>
      <c r="H171" s="507">
        <f t="shared" si="166"/>
        <v>0</v>
      </c>
      <c r="I171" s="507">
        <f t="shared" si="166"/>
        <v>0</v>
      </c>
      <c r="J171" s="507">
        <f t="shared" si="166"/>
        <v>61</v>
      </c>
      <c r="K171" s="507">
        <f t="shared" si="166"/>
        <v>56</v>
      </c>
      <c r="L171" s="507">
        <f t="shared" si="166"/>
        <v>61</v>
      </c>
      <c r="M171" s="507">
        <f t="shared" si="166"/>
        <v>57</v>
      </c>
      <c r="N171" s="507">
        <f t="shared" si="166"/>
        <v>56</v>
      </c>
      <c r="O171" s="507">
        <f t="shared" si="166"/>
        <v>0</v>
      </c>
      <c r="P171" s="507">
        <f t="shared" si="166"/>
        <v>0</v>
      </c>
      <c r="Q171" s="507">
        <f t="shared" si="166"/>
        <v>0</v>
      </c>
      <c r="R171" s="507">
        <f t="shared" si="166"/>
        <v>0</v>
      </c>
      <c r="S171" s="507">
        <f t="shared" si="166"/>
        <v>0</v>
      </c>
      <c r="T171" s="507">
        <f t="shared" si="166"/>
        <v>0</v>
      </c>
      <c r="U171" s="507">
        <f t="shared" si="166"/>
        <v>0</v>
      </c>
      <c r="V171" s="507">
        <f t="shared" si="166"/>
        <v>0</v>
      </c>
      <c r="W171" s="507">
        <f t="shared" si="166"/>
        <v>0</v>
      </c>
      <c r="X171" s="507">
        <f t="shared" si="166"/>
        <v>0</v>
      </c>
      <c r="Y171" s="507">
        <f t="shared" si="166"/>
        <v>0</v>
      </c>
      <c r="Z171" s="507">
        <f t="shared" si="166"/>
        <v>0</v>
      </c>
      <c r="AA171" s="507">
        <f t="shared" si="166"/>
        <v>0</v>
      </c>
      <c r="AB171" s="507">
        <f t="shared" si="166"/>
        <v>0</v>
      </c>
      <c r="AC171" s="507">
        <f t="shared" si="166"/>
        <v>0</v>
      </c>
      <c r="AD171" s="507">
        <f t="shared" si="166"/>
        <v>0</v>
      </c>
      <c r="AE171" s="507">
        <f t="shared" si="166"/>
        <v>0</v>
      </c>
      <c r="AF171" s="507">
        <f t="shared" si="166"/>
        <v>0</v>
      </c>
      <c r="AG171" s="507">
        <f t="shared" si="166"/>
        <v>0</v>
      </c>
      <c r="AH171" s="507">
        <f t="shared" si="166"/>
        <v>0</v>
      </c>
      <c r="AI171" s="507">
        <f t="shared" si="166"/>
        <v>0</v>
      </c>
      <c r="AJ171" s="507">
        <f t="shared" si="166"/>
        <v>0</v>
      </c>
      <c r="AK171" s="507">
        <f t="shared" si="166"/>
        <v>0</v>
      </c>
      <c r="AL171" s="507">
        <f t="shared" si="166"/>
        <v>0</v>
      </c>
      <c r="AM171" s="507">
        <f t="shared" si="166"/>
        <v>0</v>
      </c>
      <c r="AN171" s="507">
        <f t="shared" si="166"/>
        <v>0</v>
      </c>
      <c r="AO171" s="507">
        <f t="shared" si="166"/>
        <v>0</v>
      </c>
      <c r="AP171" s="507">
        <f t="shared" si="166"/>
        <v>0</v>
      </c>
      <c r="AQ171" s="507">
        <f t="shared" si="166"/>
        <v>0</v>
      </c>
      <c r="AR171" s="507">
        <f t="shared" si="166"/>
        <v>0</v>
      </c>
      <c r="AS171" s="507">
        <f t="shared" si="166"/>
        <v>0</v>
      </c>
      <c r="AT171" s="507">
        <f t="shared" si="166"/>
        <v>0</v>
      </c>
      <c r="AU171" s="507">
        <f t="shared" si="166"/>
        <v>0</v>
      </c>
      <c r="AV171" s="507">
        <f t="shared" si="166"/>
        <v>0</v>
      </c>
      <c r="AW171" s="507">
        <f t="shared" si="166"/>
        <v>0</v>
      </c>
      <c r="AX171" s="507">
        <f t="shared" si="166"/>
        <v>0</v>
      </c>
      <c r="AY171" s="507">
        <f t="shared" si="166"/>
        <v>0</v>
      </c>
      <c r="AZ171" s="507">
        <f t="shared" si="166"/>
        <v>0</v>
      </c>
      <c r="BA171" s="507">
        <f t="shared" si="166"/>
        <v>0</v>
      </c>
      <c r="BB171" s="507">
        <f t="shared" si="166"/>
        <v>0</v>
      </c>
      <c r="BC171" s="507">
        <f t="shared" si="166"/>
        <v>0</v>
      </c>
      <c r="BD171" s="507">
        <f t="shared" si="166"/>
        <v>0</v>
      </c>
      <c r="BE171" s="507">
        <f t="shared" si="166"/>
        <v>0</v>
      </c>
      <c r="BF171" s="507">
        <f t="shared" si="166"/>
        <v>0</v>
      </c>
      <c r="BG171" s="507">
        <f t="shared" si="166"/>
        <v>0</v>
      </c>
      <c r="BH171" s="507">
        <f t="shared" si="166"/>
        <v>0</v>
      </c>
      <c r="BI171" s="507">
        <f t="shared" si="166"/>
        <v>0</v>
      </c>
      <c r="BJ171" s="507">
        <f t="shared" si="166"/>
        <v>0</v>
      </c>
      <c r="BK171" s="507">
        <f t="shared" si="166"/>
        <v>0</v>
      </c>
      <c r="BL171" s="507">
        <f t="shared" si="166"/>
        <v>0</v>
      </c>
      <c r="BM171" s="507">
        <f t="shared" si="166"/>
        <v>0</v>
      </c>
      <c r="BN171" s="507">
        <f t="shared" si="166"/>
        <v>0</v>
      </c>
      <c r="BO171" s="507">
        <f t="shared" si="166"/>
        <v>0</v>
      </c>
      <c r="BP171" s="507">
        <f t="shared" si="166"/>
        <v>0</v>
      </c>
      <c r="BQ171" s="507">
        <f t="shared" si="166"/>
        <v>0</v>
      </c>
      <c r="BR171" s="507">
        <f t="shared" ref="BR171:CF171" si="167">+IFERROR(AVERAGEIF(BR160:BR169,"&gt;0"),0)</f>
        <v>0</v>
      </c>
      <c r="BS171" s="507">
        <f t="shared" si="167"/>
        <v>0</v>
      </c>
      <c r="BT171" s="507">
        <f t="shared" si="167"/>
        <v>0</v>
      </c>
      <c r="BU171" s="507">
        <f t="shared" si="167"/>
        <v>0</v>
      </c>
      <c r="BV171" s="507">
        <f t="shared" si="167"/>
        <v>0</v>
      </c>
      <c r="BW171" s="507">
        <f t="shared" si="167"/>
        <v>0</v>
      </c>
      <c r="BX171" s="507">
        <f t="shared" si="167"/>
        <v>0</v>
      </c>
      <c r="BY171" s="507">
        <f t="shared" si="167"/>
        <v>0</v>
      </c>
      <c r="BZ171" s="507">
        <f t="shared" si="167"/>
        <v>0</v>
      </c>
      <c r="CA171" s="507">
        <f t="shared" si="167"/>
        <v>0</v>
      </c>
      <c r="CB171" s="507">
        <f t="shared" si="167"/>
        <v>0</v>
      </c>
      <c r="CC171" s="507">
        <f t="shared" si="167"/>
        <v>0</v>
      </c>
      <c r="CD171" s="507">
        <f t="shared" si="167"/>
        <v>0</v>
      </c>
      <c r="CE171" s="507">
        <f t="shared" si="167"/>
        <v>0</v>
      </c>
      <c r="CF171" s="507">
        <f t="shared" si="167"/>
        <v>0</v>
      </c>
    </row>
    <row r="172" spans="3:84" hidden="1" x14ac:dyDescent="0.3">
      <c r="C172" s="135"/>
      <c r="D172" s="135"/>
      <c r="E172" s="135"/>
      <c r="F172" s="135"/>
      <c r="G172" s="135"/>
      <c r="H172" s="135"/>
      <c r="I172" s="135"/>
      <c r="J172" s="135"/>
      <c r="K172" s="135"/>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c r="AI172" s="135"/>
      <c r="AJ172" s="135"/>
      <c r="AK172" s="135"/>
      <c r="AL172" s="135"/>
      <c r="AM172" s="135"/>
      <c r="AN172" s="135"/>
      <c r="AO172" s="135"/>
      <c r="AP172" s="135"/>
      <c r="AQ172" s="135"/>
      <c r="AR172" s="135"/>
      <c r="AS172" s="135"/>
      <c r="AT172" s="135"/>
      <c r="AU172" s="135"/>
      <c r="AV172" s="135"/>
      <c r="AW172" s="135"/>
      <c r="AX172" s="135"/>
      <c r="AY172" s="135"/>
      <c r="AZ172" s="135"/>
      <c r="BA172" s="135"/>
      <c r="BB172" s="135"/>
      <c r="BC172" s="135"/>
      <c r="BD172" s="135"/>
      <c r="BE172" s="135"/>
      <c r="BF172" s="135"/>
      <c r="BG172" s="135"/>
      <c r="BH172" s="135"/>
      <c r="BI172" s="135"/>
      <c r="BJ172" s="135"/>
      <c r="BK172" s="135"/>
      <c r="BL172" s="135"/>
      <c r="BM172" s="135"/>
      <c r="BN172" s="135"/>
      <c r="BO172" s="135"/>
      <c r="BP172" s="135"/>
      <c r="BQ172" s="135"/>
      <c r="BR172" s="135"/>
      <c r="BS172" s="135"/>
      <c r="BT172" s="135"/>
      <c r="BU172" s="135"/>
      <c r="BV172" s="135"/>
      <c r="BW172" s="135"/>
      <c r="BX172" s="135"/>
      <c r="BY172" s="135"/>
      <c r="BZ172" s="135"/>
      <c r="CA172" s="135"/>
      <c r="CB172" s="135"/>
      <c r="CC172" s="135"/>
      <c r="CD172" s="135"/>
      <c r="CE172" s="135"/>
      <c r="CF172" s="135"/>
    </row>
    <row r="173" spans="3:84" hidden="1" x14ac:dyDescent="0.3">
      <c r="C173" s="135">
        <v>1</v>
      </c>
      <c r="D173" s="135" t="str">
        <f>+D61</f>
        <v>Volumen del Contenedor, m3</v>
      </c>
      <c r="E173" s="135">
        <f t="shared" ref="E173:BP173" si="168">+E61</f>
        <v>0</v>
      </c>
      <c r="F173" s="135">
        <f t="shared" si="168"/>
        <v>0</v>
      </c>
      <c r="G173" s="135">
        <f t="shared" si="168"/>
        <v>0</v>
      </c>
      <c r="H173" s="135">
        <f t="shared" si="168"/>
        <v>0</v>
      </c>
      <c r="I173" s="135">
        <f t="shared" si="168"/>
        <v>0</v>
      </c>
      <c r="J173" s="135">
        <f t="shared" si="168"/>
        <v>2.5691431818181814</v>
      </c>
      <c r="K173" s="135">
        <f t="shared" si="168"/>
        <v>2.5691431818181814</v>
      </c>
      <c r="L173" s="135">
        <f t="shared" si="168"/>
        <v>2.5691431818181814</v>
      </c>
      <c r="M173" s="135">
        <f t="shared" si="168"/>
        <v>2.5691431818181814</v>
      </c>
      <c r="N173" s="135">
        <f t="shared" si="168"/>
        <v>2.5691431818181814</v>
      </c>
      <c r="O173" s="135">
        <f t="shared" si="168"/>
        <v>0</v>
      </c>
      <c r="P173" s="135">
        <f t="shared" si="168"/>
        <v>0</v>
      </c>
      <c r="Q173" s="135">
        <f t="shared" si="168"/>
        <v>0</v>
      </c>
      <c r="R173" s="135">
        <f t="shared" si="168"/>
        <v>0</v>
      </c>
      <c r="S173" s="135">
        <f t="shared" si="168"/>
        <v>0</v>
      </c>
      <c r="T173" s="135">
        <f t="shared" si="168"/>
        <v>0</v>
      </c>
      <c r="U173" s="135">
        <f t="shared" si="168"/>
        <v>0</v>
      </c>
      <c r="V173" s="135">
        <f t="shared" si="168"/>
        <v>0</v>
      </c>
      <c r="W173" s="135">
        <f t="shared" si="168"/>
        <v>0</v>
      </c>
      <c r="X173" s="135">
        <f t="shared" si="168"/>
        <v>0</v>
      </c>
      <c r="Y173" s="135">
        <f t="shared" si="168"/>
        <v>0</v>
      </c>
      <c r="Z173" s="135">
        <f t="shared" si="168"/>
        <v>0</v>
      </c>
      <c r="AA173" s="135">
        <f t="shared" si="168"/>
        <v>0</v>
      </c>
      <c r="AB173" s="135">
        <f t="shared" si="168"/>
        <v>0</v>
      </c>
      <c r="AC173" s="135">
        <f t="shared" si="168"/>
        <v>0</v>
      </c>
      <c r="AD173" s="135">
        <f t="shared" si="168"/>
        <v>0</v>
      </c>
      <c r="AE173" s="135">
        <f t="shared" si="168"/>
        <v>0</v>
      </c>
      <c r="AF173" s="135">
        <f t="shared" si="168"/>
        <v>0</v>
      </c>
      <c r="AG173" s="135">
        <f t="shared" si="168"/>
        <v>0</v>
      </c>
      <c r="AH173" s="135">
        <f t="shared" si="168"/>
        <v>0</v>
      </c>
      <c r="AI173" s="135">
        <f t="shared" si="168"/>
        <v>0</v>
      </c>
      <c r="AJ173" s="135">
        <f t="shared" si="168"/>
        <v>0</v>
      </c>
      <c r="AK173" s="135">
        <f t="shared" si="168"/>
        <v>0</v>
      </c>
      <c r="AL173" s="135">
        <f t="shared" si="168"/>
        <v>0</v>
      </c>
      <c r="AM173" s="135">
        <f t="shared" si="168"/>
        <v>0</v>
      </c>
      <c r="AN173" s="135">
        <f t="shared" si="168"/>
        <v>0</v>
      </c>
      <c r="AO173" s="135">
        <f t="shared" si="168"/>
        <v>0</v>
      </c>
      <c r="AP173" s="135">
        <f t="shared" si="168"/>
        <v>0</v>
      </c>
      <c r="AQ173" s="135">
        <f t="shared" si="168"/>
        <v>0</v>
      </c>
      <c r="AR173" s="135">
        <f t="shared" si="168"/>
        <v>0</v>
      </c>
      <c r="AS173" s="135">
        <f t="shared" si="168"/>
        <v>0</v>
      </c>
      <c r="AT173" s="135">
        <f t="shared" si="168"/>
        <v>0</v>
      </c>
      <c r="AU173" s="135">
        <f t="shared" si="168"/>
        <v>0</v>
      </c>
      <c r="AV173" s="135">
        <f t="shared" si="168"/>
        <v>0</v>
      </c>
      <c r="AW173" s="135">
        <f t="shared" si="168"/>
        <v>0</v>
      </c>
      <c r="AX173" s="135">
        <f t="shared" si="168"/>
        <v>0</v>
      </c>
      <c r="AY173" s="135">
        <f t="shared" si="168"/>
        <v>0</v>
      </c>
      <c r="AZ173" s="135">
        <f t="shared" si="168"/>
        <v>0</v>
      </c>
      <c r="BA173" s="135">
        <f t="shared" si="168"/>
        <v>0</v>
      </c>
      <c r="BB173" s="135">
        <f t="shared" si="168"/>
        <v>0</v>
      </c>
      <c r="BC173" s="135">
        <f t="shared" si="168"/>
        <v>0</v>
      </c>
      <c r="BD173" s="135">
        <f t="shared" si="168"/>
        <v>0</v>
      </c>
      <c r="BE173" s="135">
        <f t="shared" si="168"/>
        <v>0</v>
      </c>
      <c r="BF173" s="135">
        <f t="shared" si="168"/>
        <v>0</v>
      </c>
      <c r="BG173" s="135">
        <f t="shared" si="168"/>
        <v>0</v>
      </c>
      <c r="BH173" s="135">
        <f t="shared" si="168"/>
        <v>0</v>
      </c>
      <c r="BI173" s="135">
        <f t="shared" si="168"/>
        <v>0</v>
      </c>
      <c r="BJ173" s="135">
        <f t="shared" si="168"/>
        <v>0</v>
      </c>
      <c r="BK173" s="135">
        <f t="shared" si="168"/>
        <v>0</v>
      </c>
      <c r="BL173" s="135">
        <f t="shared" si="168"/>
        <v>0</v>
      </c>
      <c r="BM173" s="135">
        <f t="shared" si="168"/>
        <v>0</v>
      </c>
      <c r="BN173" s="135">
        <f t="shared" si="168"/>
        <v>0</v>
      </c>
      <c r="BO173" s="135">
        <f t="shared" si="168"/>
        <v>0</v>
      </c>
      <c r="BP173" s="135">
        <f t="shared" si="168"/>
        <v>0</v>
      </c>
      <c r="BQ173" s="135">
        <f t="shared" ref="BQ173:CF173" si="169">+BQ61</f>
        <v>0</v>
      </c>
      <c r="BR173" s="135">
        <f t="shared" si="169"/>
        <v>0</v>
      </c>
      <c r="BS173" s="135">
        <f t="shared" si="169"/>
        <v>0</v>
      </c>
      <c r="BT173" s="135">
        <f t="shared" si="169"/>
        <v>0</v>
      </c>
      <c r="BU173" s="135">
        <f t="shared" si="169"/>
        <v>0</v>
      </c>
      <c r="BV173" s="135">
        <f t="shared" si="169"/>
        <v>0</v>
      </c>
      <c r="BW173" s="135">
        <f t="shared" si="169"/>
        <v>0</v>
      </c>
      <c r="BX173" s="135">
        <f t="shared" si="169"/>
        <v>0</v>
      </c>
      <c r="BY173" s="135">
        <f t="shared" si="169"/>
        <v>0</v>
      </c>
      <c r="BZ173" s="135">
        <f t="shared" si="169"/>
        <v>0</v>
      </c>
      <c r="CA173" s="135">
        <f t="shared" si="169"/>
        <v>0</v>
      </c>
      <c r="CB173" s="135">
        <f t="shared" si="169"/>
        <v>0</v>
      </c>
      <c r="CC173" s="135">
        <f t="shared" si="169"/>
        <v>0</v>
      </c>
      <c r="CD173" s="135">
        <f t="shared" si="169"/>
        <v>0</v>
      </c>
      <c r="CE173" s="135">
        <f t="shared" si="169"/>
        <v>0</v>
      </c>
      <c r="CF173" s="135">
        <f t="shared" si="169"/>
        <v>0</v>
      </c>
    </row>
    <row r="174" spans="3:84" hidden="1" x14ac:dyDescent="0.3">
      <c r="C174" s="135">
        <v>2</v>
      </c>
      <c r="D174" s="135" t="str">
        <f t="shared" ref="D174:BO174" si="170">+D67</f>
        <v>Volumen del Contenedor, m3</v>
      </c>
      <c r="E174" s="135">
        <f t="shared" si="170"/>
        <v>0</v>
      </c>
      <c r="F174" s="135">
        <f t="shared" si="170"/>
        <v>0</v>
      </c>
      <c r="G174" s="135">
        <f t="shared" si="170"/>
        <v>0</v>
      </c>
      <c r="H174" s="135">
        <f t="shared" si="170"/>
        <v>0</v>
      </c>
      <c r="I174" s="135">
        <f t="shared" si="170"/>
        <v>0</v>
      </c>
      <c r="J174" s="135">
        <f t="shared" si="170"/>
        <v>0</v>
      </c>
      <c r="K174" s="135">
        <f t="shared" si="170"/>
        <v>2.5691431818181814</v>
      </c>
      <c r="L174" s="135">
        <f t="shared" si="170"/>
        <v>2.5691431818181814</v>
      </c>
      <c r="M174" s="135">
        <f t="shared" si="170"/>
        <v>2.5691431818181814</v>
      </c>
      <c r="N174" s="135">
        <f t="shared" si="170"/>
        <v>0</v>
      </c>
      <c r="O174" s="135">
        <f t="shared" si="170"/>
        <v>0</v>
      </c>
      <c r="P174" s="135">
        <f t="shared" si="170"/>
        <v>0</v>
      </c>
      <c r="Q174" s="135">
        <f t="shared" si="170"/>
        <v>0</v>
      </c>
      <c r="R174" s="135">
        <f t="shared" si="170"/>
        <v>0</v>
      </c>
      <c r="S174" s="135">
        <f t="shared" si="170"/>
        <v>0</v>
      </c>
      <c r="T174" s="135">
        <f t="shared" si="170"/>
        <v>0</v>
      </c>
      <c r="U174" s="135">
        <f t="shared" si="170"/>
        <v>0</v>
      </c>
      <c r="V174" s="135">
        <f t="shared" si="170"/>
        <v>0</v>
      </c>
      <c r="W174" s="135">
        <f t="shared" si="170"/>
        <v>0</v>
      </c>
      <c r="X174" s="135">
        <f t="shared" si="170"/>
        <v>0</v>
      </c>
      <c r="Y174" s="135">
        <f t="shared" si="170"/>
        <v>0</v>
      </c>
      <c r="Z174" s="135">
        <f t="shared" si="170"/>
        <v>0</v>
      </c>
      <c r="AA174" s="135">
        <f t="shared" si="170"/>
        <v>0</v>
      </c>
      <c r="AB174" s="135">
        <f t="shared" si="170"/>
        <v>0</v>
      </c>
      <c r="AC174" s="135">
        <f t="shared" si="170"/>
        <v>0</v>
      </c>
      <c r="AD174" s="135">
        <f t="shared" si="170"/>
        <v>0</v>
      </c>
      <c r="AE174" s="135">
        <f t="shared" si="170"/>
        <v>0</v>
      </c>
      <c r="AF174" s="135">
        <f t="shared" si="170"/>
        <v>0</v>
      </c>
      <c r="AG174" s="135">
        <f t="shared" si="170"/>
        <v>0</v>
      </c>
      <c r="AH174" s="135">
        <f t="shared" si="170"/>
        <v>0</v>
      </c>
      <c r="AI174" s="135">
        <f t="shared" si="170"/>
        <v>0</v>
      </c>
      <c r="AJ174" s="135">
        <f t="shared" si="170"/>
        <v>0</v>
      </c>
      <c r="AK174" s="135">
        <f t="shared" si="170"/>
        <v>0</v>
      </c>
      <c r="AL174" s="135">
        <f t="shared" si="170"/>
        <v>0</v>
      </c>
      <c r="AM174" s="135">
        <f t="shared" si="170"/>
        <v>0</v>
      </c>
      <c r="AN174" s="135">
        <f t="shared" si="170"/>
        <v>0</v>
      </c>
      <c r="AO174" s="135">
        <f t="shared" si="170"/>
        <v>0</v>
      </c>
      <c r="AP174" s="135">
        <f t="shared" si="170"/>
        <v>0</v>
      </c>
      <c r="AQ174" s="135">
        <f t="shared" si="170"/>
        <v>0</v>
      </c>
      <c r="AR174" s="135">
        <f t="shared" si="170"/>
        <v>0</v>
      </c>
      <c r="AS174" s="135">
        <f t="shared" si="170"/>
        <v>0</v>
      </c>
      <c r="AT174" s="135">
        <f t="shared" si="170"/>
        <v>0</v>
      </c>
      <c r="AU174" s="135">
        <f t="shared" si="170"/>
        <v>0</v>
      </c>
      <c r="AV174" s="135">
        <f t="shared" si="170"/>
        <v>0</v>
      </c>
      <c r="AW174" s="135">
        <f t="shared" si="170"/>
        <v>0</v>
      </c>
      <c r="AX174" s="135">
        <f t="shared" si="170"/>
        <v>0</v>
      </c>
      <c r="AY174" s="135">
        <f t="shared" si="170"/>
        <v>0</v>
      </c>
      <c r="AZ174" s="135">
        <f t="shared" si="170"/>
        <v>0</v>
      </c>
      <c r="BA174" s="135">
        <f t="shared" si="170"/>
        <v>0</v>
      </c>
      <c r="BB174" s="135">
        <f t="shared" si="170"/>
        <v>0</v>
      </c>
      <c r="BC174" s="135">
        <f t="shared" si="170"/>
        <v>0</v>
      </c>
      <c r="BD174" s="135">
        <f t="shared" si="170"/>
        <v>0</v>
      </c>
      <c r="BE174" s="135">
        <f t="shared" si="170"/>
        <v>0</v>
      </c>
      <c r="BF174" s="135">
        <f t="shared" si="170"/>
        <v>0</v>
      </c>
      <c r="BG174" s="135">
        <f t="shared" si="170"/>
        <v>0</v>
      </c>
      <c r="BH174" s="135">
        <f t="shared" si="170"/>
        <v>0</v>
      </c>
      <c r="BI174" s="135">
        <f t="shared" si="170"/>
        <v>0</v>
      </c>
      <c r="BJ174" s="135">
        <f t="shared" si="170"/>
        <v>0</v>
      </c>
      <c r="BK174" s="135">
        <f t="shared" si="170"/>
        <v>0</v>
      </c>
      <c r="BL174" s="135">
        <f t="shared" si="170"/>
        <v>0</v>
      </c>
      <c r="BM174" s="135">
        <f t="shared" si="170"/>
        <v>0</v>
      </c>
      <c r="BN174" s="135">
        <f t="shared" si="170"/>
        <v>0</v>
      </c>
      <c r="BO174" s="135">
        <f t="shared" si="170"/>
        <v>0</v>
      </c>
      <c r="BP174" s="135">
        <f t="shared" ref="BP174:CF174" si="171">+BP67</f>
        <v>0</v>
      </c>
      <c r="BQ174" s="135">
        <f t="shared" si="171"/>
        <v>0</v>
      </c>
      <c r="BR174" s="135">
        <f t="shared" si="171"/>
        <v>0</v>
      </c>
      <c r="BS174" s="135">
        <f t="shared" si="171"/>
        <v>0</v>
      </c>
      <c r="BT174" s="135">
        <f t="shared" si="171"/>
        <v>0</v>
      </c>
      <c r="BU174" s="135">
        <f t="shared" si="171"/>
        <v>0</v>
      </c>
      <c r="BV174" s="135">
        <f t="shared" si="171"/>
        <v>0</v>
      </c>
      <c r="BW174" s="135">
        <f t="shared" si="171"/>
        <v>0</v>
      </c>
      <c r="BX174" s="135">
        <f t="shared" si="171"/>
        <v>0</v>
      </c>
      <c r="BY174" s="135">
        <f t="shared" si="171"/>
        <v>0</v>
      </c>
      <c r="BZ174" s="135">
        <f t="shared" si="171"/>
        <v>0</v>
      </c>
      <c r="CA174" s="135">
        <f t="shared" si="171"/>
        <v>0</v>
      </c>
      <c r="CB174" s="135">
        <f t="shared" si="171"/>
        <v>0</v>
      </c>
      <c r="CC174" s="135">
        <f t="shared" si="171"/>
        <v>0</v>
      </c>
      <c r="CD174" s="135">
        <f t="shared" si="171"/>
        <v>0</v>
      </c>
      <c r="CE174" s="135">
        <f t="shared" si="171"/>
        <v>0</v>
      </c>
      <c r="CF174" s="135">
        <f t="shared" si="171"/>
        <v>0</v>
      </c>
    </row>
    <row r="175" spans="3:84" hidden="1" x14ac:dyDescent="0.3">
      <c r="C175" s="135">
        <v>3</v>
      </c>
      <c r="D175" s="135" t="str">
        <f t="shared" ref="D175:BO175" si="172">+D73</f>
        <v>Volumen del Contenedor, m3</v>
      </c>
      <c r="E175" s="135">
        <f t="shared" si="172"/>
        <v>0</v>
      </c>
      <c r="F175" s="135">
        <f t="shared" si="172"/>
        <v>0</v>
      </c>
      <c r="G175" s="135">
        <f t="shared" si="172"/>
        <v>0</v>
      </c>
      <c r="H175" s="135">
        <f t="shared" si="172"/>
        <v>0</v>
      </c>
      <c r="I175" s="135">
        <f t="shared" si="172"/>
        <v>0</v>
      </c>
      <c r="J175" s="135">
        <f t="shared" si="172"/>
        <v>0</v>
      </c>
      <c r="K175" s="135">
        <f t="shared" si="172"/>
        <v>2.5691431818181814</v>
      </c>
      <c r="L175" s="135">
        <f t="shared" si="172"/>
        <v>2.5691431818181814</v>
      </c>
      <c r="M175" s="135">
        <f t="shared" si="172"/>
        <v>2.5691431818181814</v>
      </c>
      <c r="N175" s="135">
        <f t="shared" si="172"/>
        <v>0</v>
      </c>
      <c r="O175" s="135">
        <f t="shared" si="172"/>
        <v>0</v>
      </c>
      <c r="P175" s="135">
        <f t="shared" si="172"/>
        <v>0</v>
      </c>
      <c r="Q175" s="135">
        <f t="shared" si="172"/>
        <v>0</v>
      </c>
      <c r="R175" s="135">
        <f t="shared" si="172"/>
        <v>0</v>
      </c>
      <c r="S175" s="135">
        <f t="shared" si="172"/>
        <v>0</v>
      </c>
      <c r="T175" s="135">
        <f t="shared" si="172"/>
        <v>0</v>
      </c>
      <c r="U175" s="135">
        <f t="shared" si="172"/>
        <v>0</v>
      </c>
      <c r="V175" s="135">
        <f t="shared" si="172"/>
        <v>0</v>
      </c>
      <c r="W175" s="135">
        <f t="shared" si="172"/>
        <v>0</v>
      </c>
      <c r="X175" s="135">
        <f t="shared" si="172"/>
        <v>0</v>
      </c>
      <c r="Y175" s="135">
        <f t="shared" si="172"/>
        <v>0</v>
      </c>
      <c r="Z175" s="135">
        <f t="shared" si="172"/>
        <v>0</v>
      </c>
      <c r="AA175" s="135">
        <f t="shared" si="172"/>
        <v>0</v>
      </c>
      <c r="AB175" s="135">
        <f t="shared" si="172"/>
        <v>0</v>
      </c>
      <c r="AC175" s="135">
        <f t="shared" si="172"/>
        <v>0</v>
      </c>
      <c r="AD175" s="135">
        <f t="shared" si="172"/>
        <v>0</v>
      </c>
      <c r="AE175" s="135">
        <f t="shared" si="172"/>
        <v>0</v>
      </c>
      <c r="AF175" s="135">
        <f t="shared" si="172"/>
        <v>0</v>
      </c>
      <c r="AG175" s="135">
        <f t="shared" si="172"/>
        <v>0</v>
      </c>
      <c r="AH175" s="135">
        <f t="shared" si="172"/>
        <v>0</v>
      </c>
      <c r="AI175" s="135">
        <f t="shared" si="172"/>
        <v>0</v>
      </c>
      <c r="AJ175" s="135">
        <f t="shared" si="172"/>
        <v>0</v>
      </c>
      <c r="AK175" s="135">
        <f t="shared" si="172"/>
        <v>0</v>
      </c>
      <c r="AL175" s="135">
        <f t="shared" si="172"/>
        <v>0</v>
      </c>
      <c r="AM175" s="135">
        <f t="shared" si="172"/>
        <v>0</v>
      </c>
      <c r="AN175" s="135">
        <f t="shared" si="172"/>
        <v>0</v>
      </c>
      <c r="AO175" s="135">
        <f t="shared" si="172"/>
        <v>0</v>
      </c>
      <c r="AP175" s="135">
        <f t="shared" si="172"/>
        <v>0</v>
      </c>
      <c r="AQ175" s="135">
        <f t="shared" si="172"/>
        <v>0</v>
      </c>
      <c r="AR175" s="135">
        <f t="shared" si="172"/>
        <v>0</v>
      </c>
      <c r="AS175" s="135">
        <f t="shared" si="172"/>
        <v>0</v>
      </c>
      <c r="AT175" s="135">
        <f t="shared" si="172"/>
        <v>0</v>
      </c>
      <c r="AU175" s="135">
        <f t="shared" si="172"/>
        <v>0</v>
      </c>
      <c r="AV175" s="135">
        <f t="shared" si="172"/>
        <v>0</v>
      </c>
      <c r="AW175" s="135">
        <f t="shared" si="172"/>
        <v>0</v>
      </c>
      <c r="AX175" s="135">
        <f t="shared" si="172"/>
        <v>0</v>
      </c>
      <c r="AY175" s="135">
        <f t="shared" si="172"/>
        <v>0</v>
      </c>
      <c r="AZ175" s="135">
        <f t="shared" si="172"/>
        <v>0</v>
      </c>
      <c r="BA175" s="135">
        <f t="shared" si="172"/>
        <v>0</v>
      </c>
      <c r="BB175" s="135">
        <f t="shared" si="172"/>
        <v>0</v>
      </c>
      <c r="BC175" s="135">
        <f t="shared" si="172"/>
        <v>0</v>
      </c>
      <c r="BD175" s="135">
        <f t="shared" si="172"/>
        <v>0</v>
      </c>
      <c r="BE175" s="135">
        <f t="shared" si="172"/>
        <v>0</v>
      </c>
      <c r="BF175" s="135">
        <f t="shared" si="172"/>
        <v>0</v>
      </c>
      <c r="BG175" s="135">
        <f t="shared" si="172"/>
        <v>0</v>
      </c>
      <c r="BH175" s="135">
        <f t="shared" si="172"/>
        <v>0</v>
      </c>
      <c r="BI175" s="135">
        <f t="shared" si="172"/>
        <v>0</v>
      </c>
      <c r="BJ175" s="135">
        <f t="shared" si="172"/>
        <v>0</v>
      </c>
      <c r="BK175" s="135">
        <f t="shared" si="172"/>
        <v>0</v>
      </c>
      <c r="BL175" s="135">
        <f t="shared" si="172"/>
        <v>0</v>
      </c>
      <c r="BM175" s="135">
        <f t="shared" si="172"/>
        <v>0</v>
      </c>
      <c r="BN175" s="135">
        <f t="shared" si="172"/>
        <v>0</v>
      </c>
      <c r="BO175" s="135">
        <f t="shared" si="172"/>
        <v>0</v>
      </c>
      <c r="BP175" s="135">
        <f t="shared" ref="BP175:CF175" si="173">+BP73</f>
        <v>0</v>
      </c>
      <c r="BQ175" s="135">
        <f t="shared" si="173"/>
        <v>0</v>
      </c>
      <c r="BR175" s="135">
        <f t="shared" si="173"/>
        <v>0</v>
      </c>
      <c r="BS175" s="135">
        <f t="shared" si="173"/>
        <v>0</v>
      </c>
      <c r="BT175" s="135">
        <f t="shared" si="173"/>
        <v>0</v>
      </c>
      <c r="BU175" s="135">
        <f t="shared" si="173"/>
        <v>0</v>
      </c>
      <c r="BV175" s="135">
        <f t="shared" si="173"/>
        <v>0</v>
      </c>
      <c r="BW175" s="135">
        <f t="shared" si="173"/>
        <v>0</v>
      </c>
      <c r="BX175" s="135">
        <f t="shared" si="173"/>
        <v>0</v>
      </c>
      <c r="BY175" s="135">
        <f t="shared" si="173"/>
        <v>0</v>
      </c>
      <c r="BZ175" s="135">
        <f t="shared" si="173"/>
        <v>0</v>
      </c>
      <c r="CA175" s="135">
        <f t="shared" si="173"/>
        <v>0</v>
      </c>
      <c r="CB175" s="135">
        <f t="shared" si="173"/>
        <v>0</v>
      </c>
      <c r="CC175" s="135">
        <f t="shared" si="173"/>
        <v>0</v>
      </c>
      <c r="CD175" s="135">
        <f t="shared" si="173"/>
        <v>0</v>
      </c>
      <c r="CE175" s="135">
        <f t="shared" si="173"/>
        <v>0</v>
      </c>
      <c r="CF175" s="135">
        <f t="shared" si="173"/>
        <v>0</v>
      </c>
    </row>
    <row r="176" spans="3:84" hidden="1" x14ac:dyDescent="0.3">
      <c r="C176" s="135">
        <v>4</v>
      </c>
      <c r="D176" s="135" t="str">
        <f t="shared" ref="D176:BO176" si="174">+D79</f>
        <v>Volumen del Contenedor, m3</v>
      </c>
      <c r="E176" s="135">
        <f t="shared" si="174"/>
        <v>0</v>
      </c>
      <c r="F176" s="135">
        <f t="shared" si="174"/>
        <v>0</v>
      </c>
      <c r="G176" s="135">
        <f t="shared" si="174"/>
        <v>0</v>
      </c>
      <c r="H176" s="135">
        <f t="shared" si="174"/>
        <v>0</v>
      </c>
      <c r="I176" s="135">
        <f t="shared" si="174"/>
        <v>0</v>
      </c>
      <c r="J176" s="135">
        <f t="shared" si="174"/>
        <v>0</v>
      </c>
      <c r="K176" s="135">
        <f t="shared" si="174"/>
        <v>0</v>
      </c>
      <c r="L176" s="135">
        <f t="shared" si="174"/>
        <v>2.5691431818181814</v>
      </c>
      <c r="M176" s="135">
        <f t="shared" si="174"/>
        <v>1.7402159090909088</v>
      </c>
      <c r="N176" s="135">
        <f t="shared" si="174"/>
        <v>0</v>
      </c>
      <c r="O176" s="135">
        <f t="shared" si="174"/>
        <v>0</v>
      </c>
      <c r="P176" s="135">
        <f t="shared" si="174"/>
        <v>0</v>
      </c>
      <c r="Q176" s="135">
        <f t="shared" si="174"/>
        <v>0</v>
      </c>
      <c r="R176" s="135">
        <f t="shared" si="174"/>
        <v>0</v>
      </c>
      <c r="S176" s="135">
        <f t="shared" si="174"/>
        <v>0</v>
      </c>
      <c r="T176" s="135">
        <f t="shared" si="174"/>
        <v>0</v>
      </c>
      <c r="U176" s="135">
        <f t="shared" si="174"/>
        <v>0</v>
      </c>
      <c r="V176" s="135">
        <f t="shared" si="174"/>
        <v>0</v>
      </c>
      <c r="W176" s="135">
        <f t="shared" si="174"/>
        <v>0</v>
      </c>
      <c r="X176" s="135">
        <f t="shared" si="174"/>
        <v>0</v>
      </c>
      <c r="Y176" s="135">
        <f t="shared" si="174"/>
        <v>0</v>
      </c>
      <c r="Z176" s="135">
        <f t="shared" si="174"/>
        <v>0</v>
      </c>
      <c r="AA176" s="135">
        <f t="shared" si="174"/>
        <v>0</v>
      </c>
      <c r="AB176" s="135">
        <f t="shared" si="174"/>
        <v>0</v>
      </c>
      <c r="AC176" s="135">
        <f t="shared" si="174"/>
        <v>0</v>
      </c>
      <c r="AD176" s="135">
        <f t="shared" si="174"/>
        <v>0</v>
      </c>
      <c r="AE176" s="135">
        <f t="shared" si="174"/>
        <v>0</v>
      </c>
      <c r="AF176" s="135">
        <f t="shared" si="174"/>
        <v>0</v>
      </c>
      <c r="AG176" s="135">
        <f t="shared" si="174"/>
        <v>0</v>
      </c>
      <c r="AH176" s="135">
        <f t="shared" si="174"/>
        <v>0</v>
      </c>
      <c r="AI176" s="135">
        <f t="shared" si="174"/>
        <v>0</v>
      </c>
      <c r="AJ176" s="135">
        <f t="shared" si="174"/>
        <v>0</v>
      </c>
      <c r="AK176" s="135">
        <f t="shared" si="174"/>
        <v>0</v>
      </c>
      <c r="AL176" s="135">
        <f t="shared" si="174"/>
        <v>0</v>
      </c>
      <c r="AM176" s="135">
        <f t="shared" si="174"/>
        <v>0</v>
      </c>
      <c r="AN176" s="135">
        <f t="shared" si="174"/>
        <v>0</v>
      </c>
      <c r="AO176" s="135">
        <f t="shared" si="174"/>
        <v>0</v>
      </c>
      <c r="AP176" s="135">
        <f t="shared" si="174"/>
        <v>0</v>
      </c>
      <c r="AQ176" s="135">
        <f t="shared" si="174"/>
        <v>0</v>
      </c>
      <c r="AR176" s="135">
        <f t="shared" si="174"/>
        <v>0</v>
      </c>
      <c r="AS176" s="135">
        <f t="shared" si="174"/>
        <v>0</v>
      </c>
      <c r="AT176" s="135">
        <f t="shared" si="174"/>
        <v>0</v>
      </c>
      <c r="AU176" s="135">
        <f t="shared" si="174"/>
        <v>0</v>
      </c>
      <c r="AV176" s="135">
        <f t="shared" si="174"/>
        <v>0</v>
      </c>
      <c r="AW176" s="135">
        <f t="shared" si="174"/>
        <v>0</v>
      </c>
      <c r="AX176" s="135">
        <f t="shared" si="174"/>
        <v>0</v>
      </c>
      <c r="AY176" s="135">
        <f t="shared" si="174"/>
        <v>0</v>
      </c>
      <c r="AZ176" s="135">
        <f t="shared" si="174"/>
        <v>0</v>
      </c>
      <c r="BA176" s="135">
        <f t="shared" si="174"/>
        <v>0</v>
      </c>
      <c r="BB176" s="135">
        <f t="shared" si="174"/>
        <v>0</v>
      </c>
      <c r="BC176" s="135">
        <f t="shared" si="174"/>
        <v>0</v>
      </c>
      <c r="BD176" s="135">
        <f t="shared" si="174"/>
        <v>0</v>
      </c>
      <c r="BE176" s="135">
        <f t="shared" si="174"/>
        <v>0</v>
      </c>
      <c r="BF176" s="135">
        <f t="shared" si="174"/>
        <v>0</v>
      </c>
      <c r="BG176" s="135">
        <f t="shared" si="174"/>
        <v>0</v>
      </c>
      <c r="BH176" s="135">
        <f t="shared" si="174"/>
        <v>0</v>
      </c>
      <c r="BI176" s="135">
        <f t="shared" si="174"/>
        <v>0</v>
      </c>
      <c r="BJ176" s="135">
        <f t="shared" si="174"/>
        <v>0</v>
      </c>
      <c r="BK176" s="135">
        <f t="shared" si="174"/>
        <v>0</v>
      </c>
      <c r="BL176" s="135">
        <f t="shared" si="174"/>
        <v>0</v>
      </c>
      <c r="BM176" s="135">
        <f t="shared" si="174"/>
        <v>0</v>
      </c>
      <c r="BN176" s="135">
        <f t="shared" si="174"/>
        <v>0</v>
      </c>
      <c r="BO176" s="135">
        <f t="shared" si="174"/>
        <v>0</v>
      </c>
      <c r="BP176" s="135">
        <f t="shared" ref="BP176:CF176" si="175">+BP79</f>
        <v>0</v>
      </c>
      <c r="BQ176" s="135">
        <f t="shared" si="175"/>
        <v>0</v>
      </c>
      <c r="BR176" s="135">
        <f t="shared" si="175"/>
        <v>0</v>
      </c>
      <c r="BS176" s="135">
        <f t="shared" si="175"/>
        <v>0</v>
      </c>
      <c r="BT176" s="135">
        <f t="shared" si="175"/>
        <v>0</v>
      </c>
      <c r="BU176" s="135">
        <f t="shared" si="175"/>
        <v>0</v>
      </c>
      <c r="BV176" s="135">
        <f t="shared" si="175"/>
        <v>0</v>
      </c>
      <c r="BW176" s="135">
        <f t="shared" si="175"/>
        <v>0</v>
      </c>
      <c r="BX176" s="135">
        <f t="shared" si="175"/>
        <v>0</v>
      </c>
      <c r="BY176" s="135">
        <f t="shared" si="175"/>
        <v>0</v>
      </c>
      <c r="BZ176" s="135">
        <f t="shared" si="175"/>
        <v>0</v>
      </c>
      <c r="CA176" s="135">
        <f t="shared" si="175"/>
        <v>0</v>
      </c>
      <c r="CB176" s="135">
        <f t="shared" si="175"/>
        <v>0</v>
      </c>
      <c r="CC176" s="135">
        <f t="shared" si="175"/>
        <v>0</v>
      </c>
      <c r="CD176" s="135">
        <f t="shared" si="175"/>
        <v>0</v>
      </c>
      <c r="CE176" s="135">
        <f t="shared" si="175"/>
        <v>0</v>
      </c>
      <c r="CF176" s="135">
        <f t="shared" si="175"/>
        <v>0</v>
      </c>
    </row>
    <row r="177" spans="3:84" hidden="1" x14ac:dyDescent="0.3">
      <c r="C177" s="135">
        <v>5</v>
      </c>
      <c r="D177" s="135" t="str">
        <f t="shared" ref="D177:BO177" si="176">+D85</f>
        <v>Volumen del Contenedor, m3</v>
      </c>
      <c r="E177" s="135">
        <f t="shared" si="176"/>
        <v>0</v>
      </c>
      <c r="F177" s="135">
        <f t="shared" si="176"/>
        <v>0</v>
      </c>
      <c r="G177" s="135">
        <f t="shared" si="176"/>
        <v>0</v>
      </c>
      <c r="H177" s="135">
        <f t="shared" si="176"/>
        <v>0</v>
      </c>
      <c r="I177" s="135">
        <f t="shared" si="176"/>
        <v>0</v>
      </c>
      <c r="J177" s="135">
        <f t="shared" si="176"/>
        <v>0</v>
      </c>
      <c r="K177" s="135">
        <f t="shared" si="176"/>
        <v>0</v>
      </c>
      <c r="L177" s="135">
        <f t="shared" si="176"/>
        <v>0</v>
      </c>
      <c r="M177" s="135">
        <f t="shared" si="176"/>
        <v>0</v>
      </c>
      <c r="N177" s="135">
        <f t="shared" si="176"/>
        <v>0</v>
      </c>
      <c r="O177" s="135">
        <f t="shared" si="176"/>
        <v>0</v>
      </c>
      <c r="P177" s="135">
        <f t="shared" si="176"/>
        <v>0</v>
      </c>
      <c r="Q177" s="135">
        <f t="shared" si="176"/>
        <v>0</v>
      </c>
      <c r="R177" s="135">
        <f t="shared" si="176"/>
        <v>0</v>
      </c>
      <c r="S177" s="135">
        <f t="shared" si="176"/>
        <v>0</v>
      </c>
      <c r="T177" s="135">
        <f t="shared" si="176"/>
        <v>0</v>
      </c>
      <c r="U177" s="135">
        <f t="shared" si="176"/>
        <v>0</v>
      </c>
      <c r="V177" s="135">
        <f t="shared" si="176"/>
        <v>0</v>
      </c>
      <c r="W177" s="135">
        <f t="shared" si="176"/>
        <v>0</v>
      </c>
      <c r="X177" s="135">
        <f t="shared" si="176"/>
        <v>0</v>
      </c>
      <c r="Y177" s="135">
        <f t="shared" si="176"/>
        <v>0</v>
      </c>
      <c r="Z177" s="135">
        <f t="shared" si="176"/>
        <v>0</v>
      </c>
      <c r="AA177" s="135">
        <f t="shared" si="176"/>
        <v>0</v>
      </c>
      <c r="AB177" s="135">
        <f t="shared" si="176"/>
        <v>0</v>
      </c>
      <c r="AC177" s="135">
        <f t="shared" si="176"/>
        <v>0</v>
      </c>
      <c r="AD177" s="135">
        <f t="shared" si="176"/>
        <v>0</v>
      </c>
      <c r="AE177" s="135">
        <f t="shared" si="176"/>
        <v>0</v>
      </c>
      <c r="AF177" s="135">
        <f t="shared" si="176"/>
        <v>0</v>
      </c>
      <c r="AG177" s="135">
        <f t="shared" si="176"/>
        <v>0</v>
      </c>
      <c r="AH177" s="135">
        <f t="shared" si="176"/>
        <v>0</v>
      </c>
      <c r="AI177" s="135">
        <f t="shared" si="176"/>
        <v>0</v>
      </c>
      <c r="AJ177" s="135">
        <f t="shared" si="176"/>
        <v>0</v>
      </c>
      <c r="AK177" s="135">
        <f t="shared" si="176"/>
        <v>0</v>
      </c>
      <c r="AL177" s="135">
        <f t="shared" si="176"/>
        <v>0</v>
      </c>
      <c r="AM177" s="135">
        <f t="shared" si="176"/>
        <v>0</v>
      </c>
      <c r="AN177" s="135">
        <f t="shared" si="176"/>
        <v>0</v>
      </c>
      <c r="AO177" s="135">
        <f t="shared" si="176"/>
        <v>0</v>
      </c>
      <c r="AP177" s="135">
        <f t="shared" si="176"/>
        <v>0</v>
      </c>
      <c r="AQ177" s="135">
        <f t="shared" si="176"/>
        <v>0</v>
      </c>
      <c r="AR177" s="135">
        <f t="shared" si="176"/>
        <v>0</v>
      </c>
      <c r="AS177" s="135">
        <f t="shared" si="176"/>
        <v>0</v>
      </c>
      <c r="AT177" s="135">
        <f t="shared" si="176"/>
        <v>0</v>
      </c>
      <c r="AU177" s="135">
        <f t="shared" si="176"/>
        <v>0</v>
      </c>
      <c r="AV177" s="135">
        <f t="shared" si="176"/>
        <v>0</v>
      </c>
      <c r="AW177" s="135">
        <f t="shared" si="176"/>
        <v>0</v>
      </c>
      <c r="AX177" s="135">
        <f t="shared" si="176"/>
        <v>0</v>
      </c>
      <c r="AY177" s="135">
        <f t="shared" si="176"/>
        <v>0</v>
      </c>
      <c r="AZ177" s="135">
        <f t="shared" si="176"/>
        <v>0</v>
      </c>
      <c r="BA177" s="135">
        <f t="shared" si="176"/>
        <v>0</v>
      </c>
      <c r="BB177" s="135">
        <f t="shared" si="176"/>
        <v>0</v>
      </c>
      <c r="BC177" s="135">
        <f t="shared" si="176"/>
        <v>0</v>
      </c>
      <c r="BD177" s="135">
        <f t="shared" si="176"/>
        <v>0</v>
      </c>
      <c r="BE177" s="135">
        <f t="shared" si="176"/>
        <v>0</v>
      </c>
      <c r="BF177" s="135">
        <f t="shared" si="176"/>
        <v>0</v>
      </c>
      <c r="BG177" s="135">
        <f t="shared" si="176"/>
        <v>0</v>
      </c>
      <c r="BH177" s="135">
        <f t="shared" si="176"/>
        <v>0</v>
      </c>
      <c r="BI177" s="135">
        <f t="shared" si="176"/>
        <v>0</v>
      </c>
      <c r="BJ177" s="135">
        <f t="shared" si="176"/>
        <v>0</v>
      </c>
      <c r="BK177" s="135">
        <f t="shared" si="176"/>
        <v>0</v>
      </c>
      <c r="BL177" s="135">
        <f t="shared" si="176"/>
        <v>0</v>
      </c>
      <c r="BM177" s="135">
        <f t="shared" si="176"/>
        <v>0</v>
      </c>
      <c r="BN177" s="135">
        <f t="shared" si="176"/>
        <v>0</v>
      </c>
      <c r="BO177" s="135">
        <f t="shared" si="176"/>
        <v>0</v>
      </c>
      <c r="BP177" s="135">
        <f t="shared" ref="BP177:CF177" si="177">+BP85</f>
        <v>0</v>
      </c>
      <c r="BQ177" s="135">
        <f t="shared" si="177"/>
        <v>0</v>
      </c>
      <c r="BR177" s="135">
        <f t="shared" si="177"/>
        <v>0</v>
      </c>
      <c r="BS177" s="135">
        <f t="shared" si="177"/>
        <v>0</v>
      </c>
      <c r="BT177" s="135">
        <f t="shared" si="177"/>
        <v>0</v>
      </c>
      <c r="BU177" s="135">
        <f t="shared" si="177"/>
        <v>0</v>
      </c>
      <c r="BV177" s="135">
        <f t="shared" si="177"/>
        <v>0</v>
      </c>
      <c r="BW177" s="135">
        <f t="shared" si="177"/>
        <v>0</v>
      </c>
      <c r="BX177" s="135">
        <f t="shared" si="177"/>
        <v>0</v>
      </c>
      <c r="BY177" s="135">
        <f t="shared" si="177"/>
        <v>0</v>
      </c>
      <c r="BZ177" s="135">
        <f t="shared" si="177"/>
        <v>0</v>
      </c>
      <c r="CA177" s="135">
        <f t="shared" si="177"/>
        <v>0</v>
      </c>
      <c r="CB177" s="135">
        <f t="shared" si="177"/>
        <v>0</v>
      </c>
      <c r="CC177" s="135">
        <f t="shared" si="177"/>
        <v>0</v>
      </c>
      <c r="CD177" s="135">
        <f t="shared" si="177"/>
        <v>0</v>
      </c>
      <c r="CE177" s="135">
        <f t="shared" si="177"/>
        <v>0</v>
      </c>
      <c r="CF177" s="135">
        <f t="shared" si="177"/>
        <v>0</v>
      </c>
    </row>
    <row r="178" spans="3:84" hidden="1" x14ac:dyDescent="0.3">
      <c r="C178" s="135">
        <v>6</v>
      </c>
      <c r="D178" s="135" t="str">
        <f t="shared" ref="D178:BO178" si="178">+D91</f>
        <v>Volumen del Contenedor, m3</v>
      </c>
      <c r="E178" s="135">
        <f t="shared" si="178"/>
        <v>0</v>
      </c>
      <c r="F178" s="135">
        <f t="shared" si="178"/>
        <v>0</v>
      </c>
      <c r="G178" s="135">
        <f t="shared" si="178"/>
        <v>0</v>
      </c>
      <c r="H178" s="135">
        <f t="shared" si="178"/>
        <v>0</v>
      </c>
      <c r="I178" s="135">
        <f t="shared" si="178"/>
        <v>0</v>
      </c>
      <c r="J178" s="135">
        <f t="shared" si="178"/>
        <v>0</v>
      </c>
      <c r="K178" s="135">
        <f t="shared" si="178"/>
        <v>0</v>
      </c>
      <c r="L178" s="135">
        <f t="shared" si="178"/>
        <v>0</v>
      </c>
      <c r="M178" s="135">
        <f t="shared" si="178"/>
        <v>0</v>
      </c>
      <c r="N178" s="135">
        <f t="shared" si="178"/>
        <v>0</v>
      </c>
      <c r="O178" s="135">
        <f t="shared" si="178"/>
        <v>0</v>
      </c>
      <c r="P178" s="135">
        <f t="shared" si="178"/>
        <v>0</v>
      </c>
      <c r="Q178" s="135">
        <f t="shared" si="178"/>
        <v>0</v>
      </c>
      <c r="R178" s="135">
        <f t="shared" si="178"/>
        <v>0</v>
      </c>
      <c r="S178" s="135">
        <f t="shared" si="178"/>
        <v>0</v>
      </c>
      <c r="T178" s="135">
        <f t="shared" si="178"/>
        <v>0</v>
      </c>
      <c r="U178" s="135">
        <f t="shared" si="178"/>
        <v>0</v>
      </c>
      <c r="V178" s="135">
        <f t="shared" si="178"/>
        <v>0</v>
      </c>
      <c r="W178" s="135">
        <f t="shared" si="178"/>
        <v>0</v>
      </c>
      <c r="X178" s="135">
        <f t="shared" si="178"/>
        <v>0</v>
      </c>
      <c r="Y178" s="135">
        <f t="shared" si="178"/>
        <v>0</v>
      </c>
      <c r="Z178" s="135">
        <f t="shared" si="178"/>
        <v>0</v>
      </c>
      <c r="AA178" s="135">
        <f t="shared" si="178"/>
        <v>0</v>
      </c>
      <c r="AB178" s="135">
        <f t="shared" si="178"/>
        <v>0</v>
      </c>
      <c r="AC178" s="135">
        <f t="shared" si="178"/>
        <v>0</v>
      </c>
      <c r="AD178" s="135">
        <f t="shared" si="178"/>
        <v>0</v>
      </c>
      <c r="AE178" s="135">
        <f t="shared" si="178"/>
        <v>0</v>
      </c>
      <c r="AF178" s="135">
        <f t="shared" si="178"/>
        <v>0</v>
      </c>
      <c r="AG178" s="135">
        <f t="shared" si="178"/>
        <v>0</v>
      </c>
      <c r="AH178" s="135">
        <f t="shared" si="178"/>
        <v>0</v>
      </c>
      <c r="AI178" s="135">
        <f t="shared" si="178"/>
        <v>0</v>
      </c>
      <c r="AJ178" s="135">
        <f t="shared" si="178"/>
        <v>0</v>
      </c>
      <c r="AK178" s="135">
        <f t="shared" si="178"/>
        <v>0</v>
      </c>
      <c r="AL178" s="135">
        <f t="shared" si="178"/>
        <v>0</v>
      </c>
      <c r="AM178" s="135">
        <f t="shared" si="178"/>
        <v>0</v>
      </c>
      <c r="AN178" s="135">
        <f t="shared" si="178"/>
        <v>0</v>
      </c>
      <c r="AO178" s="135">
        <f t="shared" si="178"/>
        <v>0</v>
      </c>
      <c r="AP178" s="135">
        <f t="shared" si="178"/>
        <v>0</v>
      </c>
      <c r="AQ178" s="135">
        <f t="shared" si="178"/>
        <v>0</v>
      </c>
      <c r="AR178" s="135">
        <f t="shared" si="178"/>
        <v>0</v>
      </c>
      <c r="AS178" s="135">
        <f t="shared" si="178"/>
        <v>0</v>
      </c>
      <c r="AT178" s="135">
        <f t="shared" si="178"/>
        <v>0</v>
      </c>
      <c r="AU178" s="135">
        <f t="shared" si="178"/>
        <v>0</v>
      </c>
      <c r="AV178" s="135">
        <f t="shared" si="178"/>
        <v>0</v>
      </c>
      <c r="AW178" s="135">
        <f t="shared" si="178"/>
        <v>0</v>
      </c>
      <c r="AX178" s="135">
        <f t="shared" si="178"/>
        <v>0</v>
      </c>
      <c r="AY178" s="135">
        <f t="shared" si="178"/>
        <v>0</v>
      </c>
      <c r="AZ178" s="135">
        <f t="shared" si="178"/>
        <v>0</v>
      </c>
      <c r="BA178" s="135">
        <f t="shared" si="178"/>
        <v>0</v>
      </c>
      <c r="BB178" s="135">
        <f t="shared" si="178"/>
        <v>0</v>
      </c>
      <c r="BC178" s="135">
        <f t="shared" si="178"/>
        <v>0</v>
      </c>
      <c r="BD178" s="135">
        <f t="shared" si="178"/>
        <v>0</v>
      </c>
      <c r="BE178" s="135">
        <f t="shared" si="178"/>
        <v>0</v>
      </c>
      <c r="BF178" s="135">
        <f t="shared" si="178"/>
        <v>0</v>
      </c>
      <c r="BG178" s="135">
        <f t="shared" si="178"/>
        <v>0</v>
      </c>
      <c r="BH178" s="135">
        <f t="shared" si="178"/>
        <v>0</v>
      </c>
      <c r="BI178" s="135">
        <f t="shared" si="178"/>
        <v>0</v>
      </c>
      <c r="BJ178" s="135">
        <f t="shared" si="178"/>
        <v>0</v>
      </c>
      <c r="BK178" s="135">
        <f t="shared" si="178"/>
        <v>0</v>
      </c>
      <c r="BL178" s="135">
        <f t="shared" si="178"/>
        <v>0</v>
      </c>
      <c r="BM178" s="135">
        <f t="shared" si="178"/>
        <v>0</v>
      </c>
      <c r="BN178" s="135">
        <f t="shared" si="178"/>
        <v>0</v>
      </c>
      <c r="BO178" s="135">
        <f t="shared" si="178"/>
        <v>0</v>
      </c>
      <c r="BP178" s="135">
        <f t="shared" ref="BP178:CF178" si="179">+BP91</f>
        <v>0</v>
      </c>
      <c r="BQ178" s="135">
        <f t="shared" si="179"/>
        <v>0</v>
      </c>
      <c r="BR178" s="135">
        <f t="shared" si="179"/>
        <v>0</v>
      </c>
      <c r="BS178" s="135">
        <f t="shared" si="179"/>
        <v>0</v>
      </c>
      <c r="BT178" s="135">
        <f t="shared" si="179"/>
        <v>0</v>
      </c>
      <c r="BU178" s="135">
        <f t="shared" si="179"/>
        <v>0</v>
      </c>
      <c r="BV178" s="135">
        <f t="shared" si="179"/>
        <v>0</v>
      </c>
      <c r="BW178" s="135">
        <f t="shared" si="179"/>
        <v>0</v>
      </c>
      <c r="BX178" s="135">
        <f t="shared" si="179"/>
        <v>0</v>
      </c>
      <c r="BY178" s="135">
        <f t="shared" si="179"/>
        <v>0</v>
      </c>
      <c r="BZ178" s="135">
        <f t="shared" si="179"/>
        <v>0</v>
      </c>
      <c r="CA178" s="135">
        <f t="shared" si="179"/>
        <v>0</v>
      </c>
      <c r="CB178" s="135">
        <f t="shared" si="179"/>
        <v>0</v>
      </c>
      <c r="CC178" s="135">
        <f t="shared" si="179"/>
        <v>0</v>
      </c>
      <c r="CD178" s="135">
        <f t="shared" si="179"/>
        <v>0</v>
      </c>
      <c r="CE178" s="135">
        <f t="shared" si="179"/>
        <v>0</v>
      </c>
      <c r="CF178" s="135">
        <f t="shared" si="179"/>
        <v>0</v>
      </c>
    </row>
    <row r="179" spans="3:84" hidden="1" x14ac:dyDescent="0.3">
      <c r="C179" s="135">
        <v>7</v>
      </c>
      <c r="D179" s="135" t="str">
        <f t="shared" ref="D179:BO179" si="180">+D97</f>
        <v>Volumen del Contenedor, m3</v>
      </c>
      <c r="E179" s="135">
        <f t="shared" si="180"/>
        <v>0</v>
      </c>
      <c r="F179" s="135">
        <f t="shared" si="180"/>
        <v>0</v>
      </c>
      <c r="G179" s="135">
        <f t="shared" si="180"/>
        <v>0</v>
      </c>
      <c r="H179" s="135">
        <f t="shared" si="180"/>
        <v>0</v>
      </c>
      <c r="I179" s="135">
        <f t="shared" si="180"/>
        <v>0</v>
      </c>
      <c r="J179" s="135">
        <f t="shared" si="180"/>
        <v>0</v>
      </c>
      <c r="K179" s="135">
        <f t="shared" si="180"/>
        <v>0</v>
      </c>
      <c r="L179" s="135">
        <f t="shared" si="180"/>
        <v>0</v>
      </c>
      <c r="M179" s="135">
        <f t="shared" si="180"/>
        <v>0</v>
      </c>
      <c r="N179" s="135">
        <f t="shared" si="180"/>
        <v>0</v>
      </c>
      <c r="O179" s="135">
        <f t="shared" si="180"/>
        <v>0</v>
      </c>
      <c r="P179" s="135">
        <f t="shared" si="180"/>
        <v>0</v>
      </c>
      <c r="Q179" s="135">
        <f t="shared" si="180"/>
        <v>0</v>
      </c>
      <c r="R179" s="135">
        <f t="shared" si="180"/>
        <v>0</v>
      </c>
      <c r="S179" s="135">
        <f t="shared" si="180"/>
        <v>0</v>
      </c>
      <c r="T179" s="135">
        <f t="shared" si="180"/>
        <v>0</v>
      </c>
      <c r="U179" s="135">
        <f t="shared" si="180"/>
        <v>0</v>
      </c>
      <c r="V179" s="135">
        <f t="shared" si="180"/>
        <v>0</v>
      </c>
      <c r="W179" s="135">
        <f t="shared" si="180"/>
        <v>0</v>
      </c>
      <c r="X179" s="135">
        <f t="shared" si="180"/>
        <v>0</v>
      </c>
      <c r="Y179" s="135">
        <f t="shared" si="180"/>
        <v>0</v>
      </c>
      <c r="Z179" s="135">
        <f t="shared" si="180"/>
        <v>0</v>
      </c>
      <c r="AA179" s="135">
        <f t="shared" si="180"/>
        <v>0</v>
      </c>
      <c r="AB179" s="135">
        <f t="shared" si="180"/>
        <v>0</v>
      </c>
      <c r="AC179" s="135">
        <f t="shared" si="180"/>
        <v>0</v>
      </c>
      <c r="AD179" s="135">
        <f t="shared" si="180"/>
        <v>0</v>
      </c>
      <c r="AE179" s="135">
        <f t="shared" si="180"/>
        <v>0</v>
      </c>
      <c r="AF179" s="135">
        <f t="shared" si="180"/>
        <v>0</v>
      </c>
      <c r="AG179" s="135">
        <f t="shared" si="180"/>
        <v>0</v>
      </c>
      <c r="AH179" s="135">
        <f t="shared" si="180"/>
        <v>0</v>
      </c>
      <c r="AI179" s="135">
        <f t="shared" si="180"/>
        <v>0</v>
      </c>
      <c r="AJ179" s="135">
        <f t="shared" si="180"/>
        <v>0</v>
      </c>
      <c r="AK179" s="135">
        <f t="shared" si="180"/>
        <v>0</v>
      </c>
      <c r="AL179" s="135">
        <f t="shared" si="180"/>
        <v>0</v>
      </c>
      <c r="AM179" s="135">
        <f t="shared" si="180"/>
        <v>0</v>
      </c>
      <c r="AN179" s="135">
        <f t="shared" si="180"/>
        <v>0</v>
      </c>
      <c r="AO179" s="135">
        <f t="shared" si="180"/>
        <v>0</v>
      </c>
      <c r="AP179" s="135">
        <f t="shared" si="180"/>
        <v>0</v>
      </c>
      <c r="AQ179" s="135">
        <f t="shared" si="180"/>
        <v>0</v>
      </c>
      <c r="AR179" s="135">
        <f t="shared" si="180"/>
        <v>0</v>
      </c>
      <c r="AS179" s="135">
        <f t="shared" si="180"/>
        <v>0</v>
      </c>
      <c r="AT179" s="135">
        <f t="shared" si="180"/>
        <v>0</v>
      </c>
      <c r="AU179" s="135">
        <f t="shared" si="180"/>
        <v>0</v>
      </c>
      <c r="AV179" s="135">
        <f t="shared" si="180"/>
        <v>0</v>
      </c>
      <c r="AW179" s="135">
        <f t="shared" si="180"/>
        <v>0</v>
      </c>
      <c r="AX179" s="135">
        <f t="shared" si="180"/>
        <v>0</v>
      </c>
      <c r="AY179" s="135">
        <f t="shared" si="180"/>
        <v>0</v>
      </c>
      <c r="AZ179" s="135">
        <f t="shared" si="180"/>
        <v>0</v>
      </c>
      <c r="BA179" s="135">
        <f t="shared" si="180"/>
        <v>0</v>
      </c>
      <c r="BB179" s="135">
        <f t="shared" si="180"/>
        <v>0</v>
      </c>
      <c r="BC179" s="135">
        <f t="shared" si="180"/>
        <v>0</v>
      </c>
      <c r="BD179" s="135">
        <f t="shared" si="180"/>
        <v>0</v>
      </c>
      <c r="BE179" s="135">
        <f t="shared" si="180"/>
        <v>0</v>
      </c>
      <c r="BF179" s="135">
        <f t="shared" si="180"/>
        <v>0</v>
      </c>
      <c r="BG179" s="135">
        <f t="shared" si="180"/>
        <v>0</v>
      </c>
      <c r="BH179" s="135">
        <f t="shared" si="180"/>
        <v>0</v>
      </c>
      <c r="BI179" s="135">
        <f t="shared" si="180"/>
        <v>0</v>
      </c>
      <c r="BJ179" s="135">
        <f t="shared" si="180"/>
        <v>0</v>
      </c>
      <c r="BK179" s="135">
        <f t="shared" si="180"/>
        <v>0</v>
      </c>
      <c r="BL179" s="135">
        <f t="shared" si="180"/>
        <v>0</v>
      </c>
      <c r="BM179" s="135">
        <f t="shared" si="180"/>
        <v>0</v>
      </c>
      <c r="BN179" s="135">
        <f t="shared" si="180"/>
        <v>0</v>
      </c>
      <c r="BO179" s="135">
        <f t="shared" si="180"/>
        <v>0</v>
      </c>
      <c r="BP179" s="135">
        <f t="shared" ref="BP179:CF179" si="181">+BP97</f>
        <v>0</v>
      </c>
      <c r="BQ179" s="135">
        <f t="shared" si="181"/>
        <v>0</v>
      </c>
      <c r="BR179" s="135">
        <f t="shared" si="181"/>
        <v>0</v>
      </c>
      <c r="BS179" s="135">
        <f t="shared" si="181"/>
        <v>0</v>
      </c>
      <c r="BT179" s="135">
        <f t="shared" si="181"/>
        <v>0</v>
      </c>
      <c r="BU179" s="135">
        <f t="shared" si="181"/>
        <v>0</v>
      </c>
      <c r="BV179" s="135">
        <f t="shared" si="181"/>
        <v>0</v>
      </c>
      <c r="BW179" s="135">
        <f t="shared" si="181"/>
        <v>0</v>
      </c>
      <c r="BX179" s="135">
        <f t="shared" si="181"/>
        <v>0</v>
      </c>
      <c r="BY179" s="135">
        <f t="shared" si="181"/>
        <v>0</v>
      </c>
      <c r="BZ179" s="135">
        <f t="shared" si="181"/>
        <v>0</v>
      </c>
      <c r="CA179" s="135">
        <f t="shared" si="181"/>
        <v>0</v>
      </c>
      <c r="CB179" s="135">
        <f t="shared" si="181"/>
        <v>0</v>
      </c>
      <c r="CC179" s="135">
        <f t="shared" si="181"/>
        <v>0</v>
      </c>
      <c r="CD179" s="135">
        <f t="shared" si="181"/>
        <v>0</v>
      </c>
      <c r="CE179" s="135">
        <f t="shared" si="181"/>
        <v>0</v>
      </c>
      <c r="CF179" s="135">
        <f t="shared" si="181"/>
        <v>0</v>
      </c>
    </row>
    <row r="180" spans="3:84" hidden="1" x14ac:dyDescent="0.3">
      <c r="C180" s="135">
        <v>8</v>
      </c>
      <c r="D180" s="135" t="str">
        <f t="shared" ref="D180:BO180" si="182">+D103</f>
        <v>Volumen del Contenedor, m3</v>
      </c>
      <c r="E180" s="135">
        <f t="shared" si="182"/>
        <v>0</v>
      </c>
      <c r="F180" s="135">
        <f t="shared" si="182"/>
        <v>0</v>
      </c>
      <c r="G180" s="135">
        <f t="shared" si="182"/>
        <v>0</v>
      </c>
      <c r="H180" s="135">
        <f t="shared" si="182"/>
        <v>0</v>
      </c>
      <c r="I180" s="135">
        <f t="shared" si="182"/>
        <v>0</v>
      </c>
      <c r="J180" s="135">
        <f t="shared" si="182"/>
        <v>0</v>
      </c>
      <c r="K180" s="135">
        <f t="shared" si="182"/>
        <v>0</v>
      </c>
      <c r="L180" s="135">
        <f t="shared" si="182"/>
        <v>0</v>
      </c>
      <c r="M180" s="135">
        <f t="shared" si="182"/>
        <v>0</v>
      </c>
      <c r="N180" s="135">
        <f t="shared" si="182"/>
        <v>0</v>
      </c>
      <c r="O180" s="135">
        <f t="shared" si="182"/>
        <v>0</v>
      </c>
      <c r="P180" s="135">
        <f t="shared" si="182"/>
        <v>0</v>
      </c>
      <c r="Q180" s="135">
        <f t="shared" si="182"/>
        <v>0</v>
      </c>
      <c r="R180" s="135">
        <f t="shared" si="182"/>
        <v>0</v>
      </c>
      <c r="S180" s="135">
        <f t="shared" si="182"/>
        <v>0</v>
      </c>
      <c r="T180" s="135">
        <f t="shared" si="182"/>
        <v>0</v>
      </c>
      <c r="U180" s="135">
        <f t="shared" si="182"/>
        <v>0</v>
      </c>
      <c r="V180" s="135">
        <f t="shared" si="182"/>
        <v>0</v>
      </c>
      <c r="W180" s="135">
        <f t="shared" si="182"/>
        <v>0</v>
      </c>
      <c r="X180" s="135">
        <f t="shared" si="182"/>
        <v>0</v>
      </c>
      <c r="Y180" s="135">
        <f t="shared" si="182"/>
        <v>0</v>
      </c>
      <c r="Z180" s="135">
        <f t="shared" si="182"/>
        <v>0</v>
      </c>
      <c r="AA180" s="135">
        <f t="shared" si="182"/>
        <v>0</v>
      </c>
      <c r="AB180" s="135">
        <f t="shared" si="182"/>
        <v>0</v>
      </c>
      <c r="AC180" s="135">
        <f t="shared" si="182"/>
        <v>0</v>
      </c>
      <c r="AD180" s="135">
        <f t="shared" si="182"/>
        <v>0</v>
      </c>
      <c r="AE180" s="135">
        <f t="shared" si="182"/>
        <v>0</v>
      </c>
      <c r="AF180" s="135">
        <f t="shared" si="182"/>
        <v>0</v>
      </c>
      <c r="AG180" s="135">
        <f t="shared" si="182"/>
        <v>0</v>
      </c>
      <c r="AH180" s="135">
        <f t="shared" si="182"/>
        <v>0</v>
      </c>
      <c r="AI180" s="135">
        <f t="shared" si="182"/>
        <v>0</v>
      </c>
      <c r="AJ180" s="135">
        <f t="shared" si="182"/>
        <v>0</v>
      </c>
      <c r="AK180" s="135">
        <f t="shared" si="182"/>
        <v>0</v>
      </c>
      <c r="AL180" s="135">
        <f t="shared" si="182"/>
        <v>0</v>
      </c>
      <c r="AM180" s="135">
        <f t="shared" si="182"/>
        <v>0</v>
      </c>
      <c r="AN180" s="135">
        <f t="shared" si="182"/>
        <v>0</v>
      </c>
      <c r="AO180" s="135">
        <f t="shared" si="182"/>
        <v>0</v>
      </c>
      <c r="AP180" s="135">
        <f t="shared" si="182"/>
        <v>0</v>
      </c>
      <c r="AQ180" s="135">
        <f t="shared" si="182"/>
        <v>0</v>
      </c>
      <c r="AR180" s="135">
        <f t="shared" si="182"/>
        <v>0</v>
      </c>
      <c r="AS180" s="135">
        <f t="shared" si="182"/>
        <v>0</v>
      </c>
      <c r="AT180" s="135">
        <f t="shared" si="182"/>
        <v>0</v>
      </c>
      <c r="AU180" s="135">
        <f t="shared" si="182"/>
        <v>0</v>
      </c>
      <c r="AV180" s="135">
        <f t="shared" si="182"/>
        <v>0</v>
      </c>
      <c r="AW180" s="135">
        <f t="shared" si="182"/>
        <v>0</v>
      </c>
      <c r="AX180" s="135">
        <f t="shared" si="182"/>
        <v>0</v>
      </c>
      <c r="AY180" s="135">
        <f t="shared" si="182"/>
        <v>0</v>
      </c>
      <c r="AZ180" s="135">
        <f t="shared" si="182"/>
        <v>0</v>
      </c>
      <c r="BA180" s="135">
        <f t="shared" si="182"/>
        <v>0</v>
      </c>
      <c r="BB180" s="135">
        <f t="shared" si="182"/>
        <v>0</v>
      </c>
      <c r="BC180" s="135">
        <f t="shared" si="182"/>
        <v>0</v>
      </c>
      <c r="BD180" s="135">
        <f t="shared" si="182"/>
        <v>0</v>
      </c>
      <c r="BE180" s="135">
        <f t="shared" si="182"/>
        <v>0</v>
      </c>
      <c r="BF180" s="135">
        <f t="shared" si="182"/>
        <v>0</v>
      </c>
      <c r="BG180" s="135">
        <f t="shared" si="182"/>
        <v>0</v>
      </c>
      <c r="BH180" s="135">
        <f t="shared" si="182"/>
        <v>0</v>
      </c>
      <c r="BI180" s="135">
        <f t="shared" si="182"/>
        <v>0</v>
      </c>
      <c r="BJ180" s="135">
        <f t="shared" si="182"/>
        <v>0</v>
      </c>
      <c r="BK180" s="135">
        <f t="shared" si="182"/>
        <v>0</v>
      </c>
      <c r="BL180" s="135">
        <f t="shared" si="182"/>
        <v>0</v>
      </c>
      <c r="BM180" s="135">
        <f t="shared" si="182"/>
        <v>0</v>
      </c>
      <c r="BN180" s="135">
        <f t="shared" si="182"/>
        <v>0</v>
      </c>
      <c r="BO180" s="135">
        <f t="shared" si="182"/>
        <v>0</v>
      </c>
      <c r="BP180" s="135">
        <f t="shared" ref="BP180:CF180" si="183">+BP103</f>
        <v>0</v>
      </c>
      <c r="BQ180" s="135">
        <f t="shared" si="183"/>
        <v>0</v>
      </c>
      <c r="BR180" s="135">
        <f t="shared" si="183"/>
        <v>0</v>
      </c>
      <c r="BS180" s="135">
        <f t="shared" si="183"/>
        <v>0</v>
      </c>
      <c r="BT180" s="135">
        <f t="shared" si="183"/>
        <v>0</v>
      </c>
      <c r="BU180" s="135">
        <f t="shared" si="183"/>
        <v>0</v>
      </c>
      <c r="BV180" s="135">
        <f t="shared" si="183"/>
        <v>0</v>
      </c>
      <c r="BW180" s="135">
        <f t="shared" si="183"/>
        <v>0</v>
      </c>
      <c r="BX180" s="135">
        <f t="shared" si="183"/>
        <v>0</v>
      </c>
      <c r="BY180" s="135">
        <f t="shared" si="183"/>
        <v>0</v>
      </c>
      <c r="BZ180" s="135">
        <f t="shared" si="183"/>
        <v>0</v>
      </c>
      <c r="CA180" s="135">
        <f t="shared" si="183"/>
        <v>0</v>
      </c>
      <c r="CB180" s="135">
        <f t="shared" si="183"/>
        <v>0</v>
      </c>
      <c r="CC180" s="135">
        <f t="shared" si="183"/>
        <v>0</v>
      </c>
      <c r="CD180" s="135">
        <f t="shared" si="183"/>
        <v>0</v>
      </c>
      <c r="CE180" s="135">
        <f t="shared" si="183"/>
        <v>0</v>
      </c>
      <c r="CF180" s="135">
        <f t="shared" si="183"/>
        <v>0</v>
      </c>
    </row>
    <row r="181" spans="3:84" hidden="1" x14ac:dyDescent="0.3">
      <c r="C181" s="135">
        <v>9</v>
      </c>
      <c r="D181" s="135" t="str">
        <f t="shared" ref="D181:BO181" si="184">+D109</f>
        <v>Volumen del Contenedor, m3</v>
      </c>
      <c r="E181" s="135">
        <f t="shared" si="184"/>
        <v>0</v>
      </c>
      <c r="F181" s="135">
        <f t="shared" si="184"/>
        <v>0</v>
      </c>
      <c r="G181" s="135">
        <f t="shared" si="184"/>
        <v>0</v>
      </c>
      <c r="H181" s="135">
        <f t="shared" si="184"/>
        <v>0</v>
      </c>
      <c r="I181" s="135">
        <f t="shared" si="184"/>
        <v>0</v>
      </c>
      <c r="J181" s="135">
        <f t="shared" si="184"/>
        <v>0</v>
      </c>
      <c r="K181" s="135">
        <f t="shared" si="184"/>
        <v>0</v>
      </c>
      <c r="L181" s="135">
        <f t="shared" si="184"/>
        <v>0</v>
      </c>
      <c r="M181" s="135">
        <f t="shared" si="184"/>
        <v>0</v>
      </c>
      <c r="N181" s="135">
        <f t="shared" si="184"/>
        <v>0</v>
      </c>
      <c r="O181" s="135">
        <f t="shared" si="184"/>
        <v>0</v>
      </c>
      <c r="P181" s="135">
        <f t="shared" si="184"/>
        <v>0</v>
      </c>
      <c r="Q181" s="135">
        <f t="shared" si="184"/>
        <v>0</v>
      </c>
      <c r="R181" s="135">
        <f t="shared" si="184"/>
        <v>0</v>
      </c>
      <c r="S181" s="135">
        <f t="shared" si="184"/>
        <v>0</v>
      </c>
      <c r="T181" s="135">
        <f t="shared" si="184"/>
        <v>0</v>
      </c>
      <c r="U181" s="135">
        <f t="shared" si="184"/>
        <v>0</v>
      </c>
      <c r="V181" s="135">
        <f t="shared" si="184"/>
        <v>0</v>
      </c>
      <c r="W181" s="135">
        <f t="shared" si="184"/>
        <v>0</v>
      </c>
      <c r="X181" s="135">
        <f t="shared" si="184"/>
        <v>0</v>
      </c>
      <c r="Y181" s="135">
        <f t="shared" si="184"/>
        <v>0</v>
      </c>
      <c r="Z181" s="135">
        <f t="shared" si="184"/>
        <v>0</v>
      </c>
      <c r="AA181" s="135">
        <f t="shared" si="184"/>
        <v>0</v>
      </c>
      <c r="AB181" s="135">
        <f t="shared" si="184"/>
        <v>0</v>
      </c>
      <c r="AC181" s="135">
        <f t="shared" si="184"/>
        <v>0</v>
      </c>
      <c r="AD181" s="135">
        <f t="shared" si="184"/>
        <v>0</v>
      </c>
      <c r="AE181" s="135">
        <f t="shared" si="184"/>
        <v>0</v>
      </c>
      <c r="AF181" s="135">
        <f t="shared" si="184"/>
        <v>0</v>
      </c>
      <c r="AG181" s="135">
        <f t="shared" si="184"/>
        <v>0</v>
      </c>
      <c r="AH181" s="135">
        <f t="shared" si="184"/>
        <v>0</v>
      </c>
      <c r="AI181" s="135">
        <f t="shared" si="184"/>
        <v>0</v>
      </c>
      <c r="AJ181" s="135">
        <f t="shared" si="184"/>
        <v>0</v>
      </c>
      <c r="AK181" s="135">
        <f t="shared" si="184"/>
        <v>0</v>
      </c>
      <c r="AL181" s="135">
        <f t="shared" si="184"/>
        <v>0</v>
      </c>
      <c r="AM181" s="135">
        <f t="shared" si="184"/>
        <v>0</v>
      </c>
      <c r="AN181" s="135">
        <f t="shared" si="184"/>
        <v>0</v>
      </c>
      <c r="AO181" s="135">
        <f t="shared" si="184"/>
        <v>0</v>
      </c>
      <c r="AP181" s="135">
        <f t="shared" si="184"/>
        <v>0</v>
      </c>
      <c r="AQ181" s="135">
        <f t="shared" si="184"/>
        <v>0</v>
      </c>
      <c r="AR181" s="135">
        <f t="shared" si="184"/>
        <v>0</v>
      </c>
      <c r="AS181" s="135">
        <f t="shared" si="184"/>
        <v>0</v>
      </c>
      <c r="AT181" s="135">
        <f t="shared" si="184"/>
        <v>0</v>
      </c>
      <c r="AU181" s="135">
        <f t="shared" si="184"/>
        <v>0</v>
      </c>
      <c r="AV181" s="135">
        <f t="shared" si="184"/>
        <v>0</v>
      </c>
      <c r="AW181" s="135">
        <f t="shared" si="184"/>
        <v>0</v>
      </c>
      <c r="AX181" s="135">
        <f t="shared" si="184"/>
        <v>0</v>
      </c>
      <c r="AY181" s="135">
        <f t="shared" si="184"/>
        <v>0</v>
      </c>
      <c r="AZ181" s="135">
        <f t="shared" si="184"/>
        <v>0</v>
      </c>
      <c r="BA181" s="135">
        <f t="shared" si="184"/>
        <v>0</v>
      </c>
      <c r="BB181" s="135">
        <f t="shared" si="184"/>
        <v>0</v>
      </c>
      <c r="BC181" s="135">
        <f t="shared" si="184"/>
        <v>0</v>
      </c>
      <c r="BD181" s="135">
        <f t="shared" si="184"/>
        <v>0</v>
      </c>
      <c r="BE181" s="135">
        <f t="shared" si="184"/>
        <v>0</v>
      </c>
      <c r="BF181" s="135">
        <f t="shared" si="184"/>
        <v>0</v>
      </c>
      <c r="BG181" s="135">
        <f t="shared" si="184"/>
        <v>0</v>
      </c>
      <c r="BH181" s="135">
        <f t="shared" si="184"/>
        <v>0</v>
      </c>
      <c r="BI181" s="135">
        <f t="shared" si="184"/>
        <v>0</v>
      </c>
      <c r="BJ181" s="135">
        <f t="shared" si="184"/>
        <v>0</v>
      </c>
      <c r="BK181" s="135">
        <f t="shared" si="184"/>
        <v>0</v>
      </c>
      <c r="BL181" s="135">
        <f t="shared" si="184"/>
        <v>0</v>
      </c>
      <c r="BM181" s="135">
        <f t="shared" si="184"/>
        <v>0</v>
      </c>
      <c r="BN181" s="135">
        <f t="shared" si="184"/>
        <v>0</v>
      </c>
      <c r="BO181" s="135">
        <f t="shared" si="184"/>
        <v>0</v>
      </c>
      <c r="BP181" s="135">
        <f t="shared" ref="BP181:CF181" si="185">+BP109</f>
        <v>0</v>
      </c>
      <c r="BQ181" s="135">
        <f t="shared" si="185"/>
        <v>0</v>
      </c>
      <c r="BR181" s="135">
        <f t="shared" si="185"/>
        <v>0</v>
      </c>
      <c r="BS181" s="135">
        <f t="shared" si="185"/>
        <v>0</v>
      </c>
      <c r="BT181" s="135">
        <f t="shared" si="185"/>
        <v>0</v>
      </c>
      <c r="BU181" s="135">
        <f t="shared" si="185"/>
        <v>0</v>
      </c>
      <c r="BV181" s="135">
        <f t="shared" si="185"/>
        <v>0</v>
      </c>
      <c r="BW181" s="135">
        <f t="shared" si="185"/>
        <v>0</v>
      </c>
      <c r="BX181" s="135">
        <f t="shared" si="185"/>
        <v>0</v>
      </c>
      <c r="BY181" s="135">
        <f t="shared" si="185"/>
        <v>0</v>
      </c>
      <c r="BZ181" s="135">
        <f t="shared" si="185"/>
        <v>0</v>
      </c>
      <c r="CA181" s="135">
        <f t="shared" si="185"/>
        <v>0</v>
      </c>
      <c r="CB181" s="135">
        <f t="shared" si="185"/>
        <v>0</v>
      </c>
      <c r="CC181" s="135">
        <f t="shared" si="185"/>
        <v>0</v>
      </c>
      <c r="CD181" s="135">
        <f t="shared" si="185"/>
        <v>0</v>
      </c>
      <c r="CE181" s="135">
        <f t="shared" si="185"/>
        <v>0</v>
      </c>
      <c r="CF181" s="135">
        <f t="shared" si="185"/>
        <v>0</v>
      </c>
    </row>
    <row r="182" spans="3:84" hidden="1" x14ac:dyDescent="0.3">
      <c r="C182" s="135">
        <v>10</v>
      </c>
      <c r="D182" s="135" t="str">
        <f>+D115</f>
        <v>Volumen del Contenedor, m4</v>
      </c>
      <c r="E182" s="135">
        <f t="shared" ref="E182:BP182" si="186">+E115</f>
        <v>0</v>
      </c>
      <c r="F182" s="135">
        <f t="shared" si="186"/>
        <v>0</v>
      </c>
      <c r="G182" s="135">
        <f t="shared" si="186"/>
        <v>0</v>
      </c>
      <c r="H182" s="135">
        <f t="shared" si="186"/>
        <v>0</v>
      </c>
      <c r="I182" s="135">
        <f t="shared" si="186"/>
        <v>0</v>
      </c>
      <c r="J182" s="135">
        <f t="shared" si="186"/>
        <v>0</v>
      </c>
      <c r="K182" s="135">
        <f t="shared" si="186"/>
        <v>0</v>
      </c>
      <c r="L182" s="135">
        <f t="shared" si="186"/>
        <v>0</v>
      </c>
      <c r="M182" s="135">
        <f t="shared" si="186"/>
        <v>0</v>
      </c>
      <c r="N182" s="135">
        <f t="shared" si="186"/>
        <v>0</v>
      </c>
      <c r="O182" s="135">
        <f t="shared" si="186"/>
        <v>0</v>
      </c>
      <c r="P182" s="135">
        <f t="shared" si="186"/>
        <v>0</v>
      </c>
      <c r="Q182" s="135">
        <f t="shared" si="186"/>
        <v>0</v>
      </c>
      <c r="R182" s="135">
        <f t="shared" si="186"/>
        <v>0</v>
      </c>
      <c r="S182" s="135">
        <f t="shared" si="186"/>
        <v>0</v>
      </c>
      <c r="T182" s="135">
        <f t="shared" si="186"/>
        <v>0</v>
      </c>
      <c r="U182" s="135">
        <f t="shared" si="186"/>
        <v>0</v>
      </c>
      <c r="V182" s="135">
        <f t="shared" si="186"/>
        <v>0</v>
      </c>
      <c r="W182" s="135">
        <f t="shared" si="186"/>
        <v>0</v>
      </c>
      <c r="X182" s="135">
        <f t="shared" si="186"/>
        <v>0</v>
      </c>
      <c r="Y182" s="135">
        <f t="shared" si="186"/>
        <v>0</v>
      </c>
      <c r="Z182" s="135">
        <f t="shared" si="186"/>
        <v>0</v>
      </c>
      <c r="AA182" s="135">
        <f t="shared" si="186"/>
        <v>0</v>
      </c>
      <c r="AB182" s="135">
        <f t="shared" si="186"/>
        <v>0</v>
      </c>
      <c r="AC182" s="135">
        <f t="shared" si="186"/>
        <v>0</v>
      </c>
      <c r="AD182" s="135">
        <f t="shared" si="186"/>
        <v>0</v>
      </c>
      <c r="AE182" s="135">
        <f t="shared" si="186"/>
        <v>0</v>
      </c>
      <c r="AF182" s="135">
        <f t="shared" si="186"/>
        <v>0</v>
      </c>
      <c r="AG182" s="135">
        <f t="shared" si="186"/>
        <v>0</v>
      </c>
      <c r="AH182" s="135">
        <f t="shared" si="186"/>
        <v>0</v>
      </c>
      <c r="AI182" s="135">
        <f t="shared" si="186"/>
        <v>0</v>
      </c>
      <c r="AJ182" s="135">
        <f t="shared" si="186"/>
        <v>0</v>
      </c>
      <c r="AK182" s="135">
        <f t="shared" si="186"/>
        <v>0</v>
      </c>
      <c r="AL182" s="135">
        <f t="shared" si="186"/>
        <v>0</v>
      </c>
      <c r="AM182" s="135">
        <f t="shared" si="186"/>
        <v>0</v>
      </c>
      <c r="AN182" s="135">
        <f t="shared" si="186"/>
        <v>0</v>
      </c>
      <c r="AO182" s="135">
        <f t="shared" si="186"/>
        <v>0</v>
      </c>
      <c r="AP182" s="135">
        <f t="shared" si="186"/>
        <v>0</v>
      </c>
      <c r="AQ182" s="135">
        <f t="shared" si="186"/>
        <v>0</v>
      </c>
      <c r="AR182" s="135">
        <f t="shared" si="186"/>
        <v>0</v>
      </c>
      <c r="AS182" s="135">
        <f t="shared" si="186"/>
        <v>0</v>
      </c>
      <c r="AT182" s="135">
        <f t="shared" si="186"/>
        <v>0</v>
      </c>
      <c r="AU182" s="135">
        <f t="shared" si="186"/>
        <v>0</v>
      </c>
      <c r="AV182" s="135">
        <f t="shared" si="186"/>
        <v>0</v>
      </c>
      <c r="AW182" s="135">
        <f t="shared" si="186"/>
        <v>0</v>
      </c>
      <c r="AX182" s="135">
        <f t="shared" si="186"/>
        <v>0</v>
      </c>
      <c r="AY182" s="135">
        <f t="shared" si="186"/>
        <v>0</v>
      </c>
      <c r="AZ182" s="135">
        <f t="shared" si="186"/>
        <v>0</v>
      </c>
      <c r="BA182" s="135">
        <f t="shared" si="186"/>
        <v>0</v>
      </c>
      <c r="BB182" s="135">
        <f t="shared" si="186"/>
        <v>0</v>
      </c>
      <c r="BC182" s="135">
        <f t="shared" si="186"/>
        <v>0</v>
      </c>
      <c r="BD182" s="135">
        <f t="shared" si="186"/>
        <v>0</v>
      </c>
      <c r="BE182" s="135">
        <f t="shared" si="186"/>
        <v>0</v>
      </c>
      <c r="BF182" s="135">
        <f t="shared" si="186"/>
        <v>0</v>
      </c>
      <c r="BG182" s="135">
        <f t="shared" si="186"/>
        <v>0</v>
      </c>
      <c r="BH182" s="135">
        <f t="shared" si="186"/>
        <v>0</v>
      </c>
      <c r="BI182" s="135">
        <f t="shared" si="186"/>
        <v>0</v>
      </c>
      <c r="BJ182" s="135">
        <f t="shared" si="186"/>
        <v>0</v>
      </c>
      <c r="BK182" s="135">
        <f t="shared" si="186"/>
        <v>0</v>
      </c>
      <c r="BL182" s="135">
        <f t="shared" si="186"/>
        <v>0</v>
      </c>
      <c r="BM182" s="135">
        <f t="shared" si="186"/>
        <v>0</v>
      </c>
      <c r="BN182" s="135">
        <f t="shared" si="186"/>
        <v>0</v>
      </c>
      <c r="BO182" s="135">
        <f t="shared" si="186"/>
        <v>0</v>
      </c>
      <c r="BP182" s="135">
        <f t="shared" si="186"/>
        <v>0</v>
      </c>
      <c r="BQ182" s="135">
        <f t="shared" ref="BQ182:CF182" si="187">+BQ115</f>
        <v>0</v>
      </c>
      <c r="BR182" s="135">
        <f t="shared" si="187"/>
        <v>0</v>
      </c>
      <c r="BS182" s="135">
        <f t="shared" si="187"/>
        <v>0</v>
      </c>
      <c r="BT182" s="135">
        <f t="shared" si="187"/>
        <v>0</v>
      </c>
      <c r="BU182" s="135">
        <f t="shared" si="187"/>
        <v>0</v>
      </c>
      <c r="BV182" s="135">
        <f t="shared" si="187"/>
        <v>0</v>
      </c>
      <c r="BW182" s="135">
        <f t="shared" si="187"/>
        <v>0</v>
      </c>
      <c r="BX182" s="135">
        <f t="shared" si="187"/>
        <v>0</v>
      </c>
      <c r="BY182" s="135">
        <f t="shared" si="187"/>
        <v>0</v>
      </c>
      <c r="BZ182" s="135">
        <f t="shared" si="187"/>
        <v>0</v>
      </c>
      <c r="CA182" s="135">
        <f t="shared" si="187"/>
        <v>0</v>
      </c>
      <c r="CB182" s="135">
        <f t="shared" si="187"/>
        <v>0</v>
      </c>
      <c r="CC182" s="135">
        <f t="shared" si="187"/>
        <v>0</v>
      </c>
      <c r="CD182" s="135">
        <f t="shared" si="187"/>
        <v>0</v>
      </c>
      <c r="CE182" s="135">
        <f t="shared" si="187"/>
        <v>0</v>
      </c>
      <c r="CF182" s="135">
        <f t="shared" si="187"/>
        <v>0</v>
      </c>
    </row>
    <row r="183" spans="3:84" hidden="1" x14ac:dyDescent="0.3">
      <c r="C183" s="135"/>
      <c r="D183" s="135" t="s">
        <v>272</v>
      </c>
      <c r="E183" s="135">
        <f>+SUM(E173:E182)</f>
        <v>0</v>
      </c>
      <c r="F183" s="135">
        <f t="shared" ref="F183:BQ183" si="188">+SUM(F173:F182)</f>
        <v>0</v>
      </c>
      <c r="G183" s="135">
        <f t="shared" si="188"/>
        <v>0</v>
      </c>
      <c r="H183" s="135">
        <f t="shared" si="188"/>
        <v>0</v>
      </c>
      <c r="I183" s="135">
        <f t="shared" si="188"/>
        <v>0</v>
      </c>
      <c r="J183" s="135">
        <f t="shared" si="188"/>
        <v>2.5691431818181814</v>
      </c>
      <c r="K183" s="135">
        <f t="shared" si="188"/>
        <v>7.7074295454545441</v>
      </c>
      <c r="L183" s="135">
        <f t="shared" si="188"/>
        <v>10.276572727272725</v>
      </c>
      <c r="M183" s="135">
        <f t="shared" si="188"/>
        <v>9.4476454545454533</v>
      </c>
      <c r="N183" s="135">
        <f t="shared" si="188"/>
        <v>2.5691431818181814</v>
      </c>
      <c r="O183" s="135">
        <f t="shared" si="188"/>
        <v>0</v>
      </c>
      <c r="P183" s="135">
        <f t="shared" si="188"/>
        <v>0</v>
      </c>
      <c r="Q183" s="135">
        <f t="shared" si="188"/>
        <v>0</v>
      </c>
      <c r="R183" s="135">
        <f t="shared" si="188"/>
        <v>0</v>
      </c>
      <c r="S183" s="135">
        <f t="shared" si="188"/>
        <v>0</v>
      </c>
      <c r="T183" s="135">
        <f t="shared" si="188"/>
        <v>0</v>
      </c>
      <c r="U183" s="135">
        <f t="shared" si="188"/>
        <v>0</v>
      </c>
      <c r="V183" s="135">
        <f t="shared" si="188"/>
        <v>0</v>
      </c>
      <c r="W183" s="135">
        <f t="shared" si="188"/>
        <v>0</v>
      </c>
      <c r="X183" s="135">
        <f t="shared" si="188"/>
        <v>0</v>
      </c>
      <c r="Y183" s="135">
        <f t="shared" si="188"/>
        <v>0</v>
      </c>
      <c r="Z183" s="135">
        <f t="shared" si="188"/>
        <v>0</v>
      </c>
      <c r="AA183" s="135">
        <f t="shared" si="188"/>
        <v>0</v>
      </c>
      <c r="AB183" s="135">
        <f t="shared" si="188"/>
        <v>0</v>
      </c>
      <c r="AC183" s="135">
        <f t="shared" si="188"/>
        <v>0</v>
      </c>
      <c r="AD183" s="135">
        <f t="shared" si="188"/>
        <v>0</v>
      </c>
      <c r="AE183" s="135">
        <f t="shared" si="188"/>
        <v>0</v>
      </c>
      <c r="AF183" s="135">
        <f t="shared" si="188"/>
        <v>0</v>
      </c>
      <c r="AG183" s="135">
        <f t="shared" si="188"/>
        <v>0</v>
      </c>
      <c r="AH183" s="135">
        <f t="shared" si="188"/>
        <v>0</v>
      </c>
      <c r="AI183" s="135">
        <f t="shared" si="188"/>
        <v>0</v>
      </c>
      <c r="AJ183" s="135">
        <f t="shared" si="188"/>
        <v>0</v>
      </c>
      <c r="AK183" s="135">
        <f t="shared" si="188"/>
        <v>0</v>
      </c>
      <c r="AL183" s="135">
        <f t="shared" si="188"/>
        <v>0</v>
      </c>
      <c r="AM183" s="135">
        <f t="shared" si="188"/>
        <v>0</v>
      </c>
      <c r="AN183" s="135">
        <f t="shared" si="188"/>
        <v>0</v>
      </c>
      <c r="AO183" s="135">
        <f t="shared" si="188"/>
        <v>0</v>
      </c>
      <c r="AP183" s="135">
        <f t="shared" si="188"/>
        <v>0</v>
      </c>
      <c r="AQ183" s="135">
        <f t="shared" si="188"/>
        <v>0</v>
      </c>
      <c r="AR183" s="135">
        <f t="shared" si="188"/>
        <v>0</v>
      </c>
      <c r="AS183" s="135">
        <f t="shared" si="188"/>
        <v>0</v>
      </c>
      <c r="AT183" s="135">
        <f t="shared" si="188"/>
        <v>0</v>
      </c>
      <c r="AU183" s="135">
        <f t="shared" si="188"/>
        <v>0</v>
      </c>
      <c r="AV183" s="135">
        <f t="shared" si="188"/>
        <v>0</v>
      </c>
      <c r="AW183" s="135">
        <f t="shared" si="188"/>
        <v>0</v>
      </c>
      <c r="AX183" s="135">
        <f t="shared" si="188"/>
        <v>0</v>
      </c>
      <c r="AY183" s="135">
        <f t="shared" si="188"/>
        <v>0</v>
      </c>
      <c r="AZ183" s="135">
        <f t="shared" si="188"/>
        <v>0</v>
      </c>
      <c r="BA183" s="135">
        <f t="shared" si="188"/>
        <v>0</v>
      </c>
      <c r="BB183" s="135">
        <f t="shared" si="188"/>
        <v>0</v>
      </c>
      <c r="BC183" s="135">
        <f t="shared" si="188"/>
        <v>0</v>
      </c>
      <c r="BD183" s="135">
        <f t="shared" si="188"/>
        <v>0</v>
      </c>
      <c r="BE183" s="135">
        <f t="shared" si="188"/>
        <v>0</v>
      </c>
      <c r="BF183" s="135">
        <f t="shared" si="188"/>
        <v>0</v>
      </c>
      <c r="BG183" s="135">
        <f t="shared" si="188"/>
        <v>0</v>
      </c>
      <c r="BH183" s="135">
        <f t="shared" si="188"/>
        <v>0</v>
      </c>
      <c r="BI183" s="135">
        <f t="shared" si="188"/>
        <v>0</v>
      </c>
      <c r="BJ183" s="135">
        <f t="shared" si="188"/>
        <v>0</v>
      </c>
      <c r="BK183" s="135">
        <f t="shared" si="188"/>
        <v>0</v>
      </c>
      <c r="BL183" s="135">
        <f t="shared" si="188"/>
        <v>0</v>
      </c>
      <c r="BM183" s="135">
        <f t="shared" si="188"/>
        <v>0</v>
      </c>
      <c r="BN183" s="135">
        <f t="shared" si="188"/>
        <v>0</v>
      </c>
      <c r="BO183" s="135">
        <f t="shared" si="188"/>
        <v>0</v>
      </c>
      <c r="BP183" s="135">
        <f t="shared" si="188"/>
        <v>0</v>
      </c>
      <c r="BQ183" s="135">
        <f t="shared" si="188"/>
        <v>0</v>
      </c>
      <c r="BR183" s="135">
        <f t="shared" ref="BR183:CF183" si="189">+SUM(BR173:BR182)</f>
        <v>0</v>
      </c>
      <c r="BS183" s="135">
        <f t="shared" si="189"/>
        <v>0</v>
      </c>
      <c r="BT183" s="135">
        <f t="shared" si="189"/>
        <v>0</v>
      </c>
      <c r="BU183" s="135">
        <f t="shared" si="189"/>
        <v>0</v>
      </c>
      <c r="BV183" s="135">
        <f t="shared" si="189"/>
        <v>0</v>
      </c>
      <c r="BW183" s="135">
        <f t="shared" si="189"/>
        <v>0</v>
      </c>
      <c r="BX183" s="135">
        <f t="shared" si="189"/>
        <v>0</v>
      </c>
      <c r="BY183" s="135">
        <f t="shared" si="189"/>
        <v>0</v>
      </c>
      <c r="BZ183" s="135">
        <f t="shared" si="189"/>
        <v>0</v>
      </c>
      <c r="CA183" s="135">
        <f t="shared" si="189"/>
        <v>0</v>
      </c>
      <c r="CB183" s="135">
        <f t="shared" si="189"/>
        <v>0</v>
      </c>
      <c r="CC183" s="135">
        <f t="shared" si="189"/>
        <v>0</v>
      </c>
      <c r="CD183" s="135">
        <f t="shared" si="189"/>
        <v>0</v>
      </c>
      <c r="CE183" s="135">
        <f t="shared" si="189"/>
        <v>0</v>
      </c>
      <c r="CF183" s="135">
        <f t="shared" si="189"/>
        <v>0</v>
      </c>
    </row>
    <row r="184" spans="3:84" s="770" customFormat="1" hidden="1" x14ac:dyDescent="0.3">
      <c r="C184" s="135"/>
      <c r="D184" s="135"/>
      <c r="E184" s="135"/>
      <c r="F184" s="135"/>
      <c r="G184" s="135"/>
      <c r="H184" s="135"/>
      <c r="I184" s="135"/>
      <c r="J184" s="135"/>
      <c r="K184" s="135"/>
      <c r="L184" s="135"/>
      <c r="M184" s="135"/>
      <c r="N184" s="135"/>
      <c r="O184" s="135"/>
      <c r="P184" s="135"/>
      <c r="Q184" s="135"/>
      <c r="R184" s="135"/>
      <c r="S184" s="135"/>
      <c r="T184" s="135"/>
      <c r="U184" s="135"/>
      <c r="V184" s="135"/>
      <c r="W184" s="135"/>
      <c r="X184" s="135"/>
      <c r="Y184" s="135"/>
      <c r="Z184" s="135"/>
      <c r="AA184" s="135"/>
      <c r="AB184" s="135"/>
      <c r="AC184" s="135"/>
      <c r="AD184" s="135"/>
      <c r="AE184" s="135"/>
      <c r="AF184" s="135"/>
      <c r="AG184" s="135"/>
      <c r="AH184" s="135"/>
      <c r="AI184" s="135"/>
      <c r="AJ184" s="135"/>
      <c r="AK184" s="135"/>
      <c r="AL184" s="135"/>
      <c r="AM184" s="135"/>
      <c r="AN184" s="135"/>
      <c r="AO184" s="135"/>
      <c r="AP184" s="135"/>
      <c r="AQ184" s="135"/>
      <c r="AR184" s="135"/>
      <c r="AS184" s="135"/>
      <c r="AT184" s="135"/>
      <c r="AU184" s="135"/>
      <c r="AV184" s="135"/>
      <c r="AW184" s="135"/>
      <c r="AX184" s="135"/>
      <c r="AY184" s="135"/>
      <c r="AZ184" s="135"/>
      <c r="BA184" s="135"/>
      <c r="BB184" s="135"/>
      <c r="BC184" s="135"/>
      <c r="BD184" s="135"/>
      <c r="BE184" s="135"/>
      <c r="BF184" s="135"/>
      <c r="BG184" s="135"/>
      <c r="BH184" s="135"/>
      <c r="BI184" s="135"/>
      <c r="BJ184" s="135"/>
      <c r="BK184" s="135"/>
      <c r="BL184" s="135"/>
      <c r="BM184" s="135"/>
      <c r="BN184" s="135"/>
      <c r="BO184" s="135"/>
      <c r="BP184" s="135"/>
      <c r="BQ184" s="135"/>
      <c r="BR184" s="135"/>
      <c r="BS184" s="135"/>
      <c r="BT184" s="135"/>
      <c r="BU184" s="135"/>
      <c r="BV184" s="135"/>
      <c r="BW184" s="135"/>
      <c r="BX184" s="135"/>
      <c r="BY184" s="135"/>
      <c r="BZ184" s="135"/>
      <c r="CA184" s="135"/>
      <c r="CB184" s="135"/>
      <c r="CC184" s="135"/>
      <c r="CD184" s="135"/>
      <c r="CE184" s="135"/>
      <c r="CF184" s="135"/>
    </row>
    <row r="185" spans="3:84" hidden="1" x14ac:dyDescent="0.3">
      <c r="C185" s="135"/>
      <c r="D185" s="439" t="s">
        <v>619</v>
      </c>
      <c r="E185" s="509">
        <f>+IF(E2=0,"-",GENERALES!E10)</f>
        <v>6.75</v>
      </c>
      <c r="F185" s="509">
        <f>+IF(F2=0,"-",GENERALES!F10)</f>
        <v>6.75</v>
      </c>
      <c r="G185" s="509">
        <f>+IF(G2=0,"-",GENERALES!G10)</f>
        <v>6.75</v>
      </c>
      <c r="H185" s="509">
        <f>+IF(H2=0,"-",GENERALES!H10)</f>
        <v>6.75</v>
      </c>
      <c r="I185" s="509">
        <f>+IF(I2=0,"-",GENERALES!I10)</f>
        <v>6.75</v>
      </c>
      <c r="J185" s="509">
        <f>+IF(J2=0,"-",GENERALES!J10)</f>
        <v>6.75</v>
      </c>
      <c r="K185" s="509">
        <f>+IF(K2=0,"-",GENERALES!K10)</f>
        <v>6.75</v>
      </c>
      <c r="L185" s="509">
        <f>+IF(L2=0,"-",GENERALES!L10)</f>
        <v>6.75</v>
      </c>
      <c r="M185" s="509">
        <f>+IF(M2=0,"-",GENERALES!M10)</f>
        <v>6.75</v>
      </c>
      <c r="N185" s="509">
        <f>+IF(N2=0,"-",GENERALES!N10)</f>
        <v>6.75</v>
      </c>
      <c r="O185" s="509">
        <f>+IF(O2=0,"-",GENERALES!O10)</f>
        <v>6.75</v>
      </c>
      <c r="P185" s="509">
        <f>+IF(P2=0,"-",GENERALES!P10)</f>
        <v>6.75</v>
      </c>
      <c r="Q185" s="509" t="str">
        <f>+IF(Q2=0,"-",GENERALES!Q10)</f>
        <v>-</v>
      </c>
      <c r="R185" s="509" t="str">
        <f>+IF(R2=0,"-",GENERALES!R10)</f>
        <v>-</v>
      </c>
      <c r="S185" s="509" t="str">
        <f>+IF(S2=0,"-",GENERALES!S10)</f>
        <v>-</v>
      </c>
      <c r="T185" s="509" t="str">
        <f>+IF(T2=0,"-",GENERALES!T10)</f>
        <v>-</v>
      </c>
      <c r="U185" s="509" t="str">
        <f>+IF(U2=0,"-",GENERALES!U10)</f>
        <v>-</v>
      </c>
      <c r="V185" s="509" t="str">
        <f>+IF(V2=0,"-",GENERALES!V10)</f>
        <v>-</v>
      </c>
      <c r="W185" s="509" t="str">
        <f>+IF(W2=0,"-",GENERALES!W10)</f>
        <v>-</v>
      </c>
      <c r="X185" s="509" t="str">
        <f>+IF(X2=0,"-",GENERALES!X10)</f>
        <v>-</v>
      </c>
      <c r="Y185" s="509" t="str">
        <f>+IF(Y2=0,"-",GENERALES!Y10)</f>
        <v>-</v>
      </c>
      <c r="Z185" s="509" t="str">
        <f>+IF(Z2=0,"-",GENERALES!Z10)</f>
        <v>-</v>
      </c>
      <c r="AA185" s="509" t="str">
        <f>+IF(AA2=0,"-",GENERALES!AA10)</f>
        <v>-</v>
      </c>
      <c r="AB185" s="509" t="str">
        <f>+IF(AB2=0,"-",GENERALES!AB10)</f>
        <v>-</v>
      </c>
      <c r="AC185" s="509" t="str">
        <f>+IF(AC2=0,"-",GENERALES!AC10)</f>
        <v>-</v>
      </c>
      <c r="AD185" s="509" t="str">
        <f>+IF(AD2=0,"-",GENERALES!AD10)</f>
        <v>-</v>
      </c>
      <c r="AE185" s="509" t="str">
        <f>+IF(AE2=0,"-",GENERALES!AE10)</f>
        <v>-</v>
      </c>
      <c r="AF185" s="509" t="str">
        <f>+IF(AF2=0,"-",GENERALES!AF10)</f>
        <v>-</v>
      </c>
      <c r="AG185" s="509" t="str">
        <f>+IF(AG2=0,"-",GENERALES!AG10)</f>
        <v>-</v>
      </c>
      <c r="AH185" s="509" t="str">
        <f>+IF(AH2=0,"-",GENERALES!AH10)</f>
        <v>-</v>
      </c>
      <c r="AI185" s="509" t="str">
        <f>+IF(AI2=0,"-",GENERALES!AI10)</f>
        <v>-</v>
      </c>
      <c r="AJ185" s="509" t="str">
        <f>+IF(AJ2=0,"-",GENERALES!AJ10)</f>
        <v>-</v>
      </c>
      <c r="AK185" s="509" t="str">
        <f>+IF(AK2=0,"-",GENERALES!AK10)</f>
        <v>-</v>
      </c>
      <c r="AL185" s="509" t="str">
        <f>+IF(AL2=0,"-",GENERALES!AL10)</f>
        <v>-</v>
      </c>
      <c r="AM185" s="509" t="str">
        <f>+IF(AM2=0,"-",GENERALES!AM10)</f>
        <v>-</v>
      </c>
      <c r="AN185" s="509" t="str">
        <f>+IF(AN2=0,"-",GENERALES!AN10)</f>
        <v>-</v>
      </c>
      <c r="AO185" s="509" t="str">
        <f>+IF(AO2=0,"-",GENERALES!AO10)</f>
        <v>-</v>
      </c>
      <c r="AP185" s="509" t="str">
        <f>+IF(AP2=0,"-",GENERALES!AP10)</f>
        <v>-</v>
      </c>
      <c r="AQ185" s="509" t="str">
        <f>+IF(AQ2=0,"-",GENERALES!AQ10)</f>
        <v>-</v>
      </c>
      <c r="AR185" s="509" t="str">
        <f>+IF(AR2=0,"-",GENERALES!AR10)</f>
        <v>-</v>
      </c>
      <c r="AS185" s="509" t="str">
        <f>+IF(AS2=0,"-",GENERALES!AS10)</f>
        <v>-</v>
      </c>
      <c r="AT185" s="509" t="str">
        <f>+IF(AT2=0,"-",GENERALES!AT10)</f>
        <v>-</v>
      </c>
      <c r="AU185" s="509" t="str">
        <f>+IF(AU2=0,"-",GENERALES!AU10)</f>
        <v>-</v>
      </c>
      <c r="AV185" s="509" t="str">
        <f>+IF(AV2=0,"-",GENERALES!AV10)</f>
        <v>-</v>
      </c>
      <c r="AW185" s="509" t="str">
        <f>+IF(AW2=0,"-",GENERALES!AW10)</f>
        <v>-</v>
      </c>
      <c r="AX185" s="509" t="str">
        <f>+IF(AX2=0,"-",GENERALES!AX10)</f>
        <v>-</v>
      </c>
      <c r="AY185" s="509" t="str">
        <f>+IF(AY2=0,"-",GENERALES!AY10)</f>
        <v>-</v>
      </c>
      <c r="AZ185" s="509" t="str">
        <f>+IF(AZ2=0,"-",GENERALES!AZ10)</f>
        <v>-</v>
      </c>
      <c r="BA185" s="509" t="str">
        <f>+IF(BA2=0,"-",GENERALES!BA10)</f>
        <v>-</v>
      </c>
      <c r="BB185" s="509" t="str">
        <f>+IF(BB2=0,"-",GENERALES!BB10)</f>
        <v>-</v>
      </c>
      <c r="BC185" s="509" t="str">
        <f>+IF(BC2=0,"-",GENERALES!BC10)</f>
        <v>-</v>
      </c>
      <c r="BD185" s="509" t="str">
        <f>+IF(BD2=0,"-",GENERALES!BD10)</f>
        <v>-</v>
      </c>
      <c r="BE185" s="509" t="str">
        <f>+IF(BE2=0,"-",GENERALES!BE10)</f>
        <v>-</v>
      </c>
      <c r="BF185" s="509" t="str">
        <f>+IF(BF2=0,"-",GENERALES!BF10)</f>
        <v>-</v>
      </c>
      <c r="BG185" s="509" t="str">
        <f>+IF(BG2=0,"-",GENERALES!BG10)</f>
        <v>-</v>
      </c>
      <c r="BH185" s="509" t="str">
        <f>+IF(BH2=0,"-",GENERALES!BH10)</f>
        <v>-</v>
      </c>
      <c r="BI185" s="509" t="str">
        <f>+IF(BI2=0,"-",GENERALES!BI10)</f>
        <v>-</v>
      </c>
      <c r="BJ185" s="509" t="str">
        <f>+IF(BJ2=0,"-",GENERALES!BJ10)</f>
        <v>-</v>
      </c>
      <c r="BK185" s="509" t="str">
        <f>+IF(BK2=0,"-",GENERALES!BK10)</f>
        <v>-</v>
      </c>
      <c r="BL185" s="509" t="str">
        <f>+IF(BL2=0,"-",GENERALES!BL10)</f>
        <v>-</v>
      </c>
      <c r="BM185" s="509" t="str">
        <f>+IF(BM2=0,"-",GENERALES!BM10)</f>
        <v>-</v>
      </c>
      <c r="BN185" s="509" t="str">
        <f>+IF(BN2=0,"-",GENERALES!BN10)</f>
        <v>-</v>
      </c>
      <c r="BO185" s="509" t="str">
        <f>+IF(BO2=0,"-",GENERALES!BO10)</f>
        <v>-</v>
      </c>
      <c r="BP185" s="509" t="str">
        <f>+IF(BP2=0,"-",GENERALES!BP10)</f>
        <v>-</v>
      </c>
      <c r="BQ185" s="509" t="str">
        <f>+IF(BQ2=0,"-",GENERALES!BQ10)</f>
        <v>-</v>
      </c>
      <c r="BR185" s="509" t="str">
        <f>+IF(BR2=0,"-",GENERALES!BR10)</f>
        <v>-</v>
      </c>
      <c r="BS185" s="509" t="str">
        <f>+IF(BS2=0,"-",GENERALES!BS10)</f>
        <v>-</v>
      </c>
      <c r="BT185" s="509" t="str">
        <f>+IF(BT2=0,"-",GENERALES!BT10)</f>
        <v>-</v>
      </c>
      <c r="BU185" s="509" t="str">
        <f>+IF(BU2=0,"-",GENERALES!BU10)</f>
        <v>-</v>
      </c>
      <c r="BV185" s="509" t="str">
        <f>+IF(BV2=0,"-",GENERALES!BV10)</f>
        <v>-</v>
      </c>
      <c r="BW185" s="509" t="str">
        <f>+IF(BW2=0,"-",GENERALES!BW10)</f>
        <v>-</v>
      </c>
      <c r="BX185" s="509" t="str">
        <f>+IF(BX2=0,"-",GENERALES!BX10)</f>
        <v>-</v>
      </c>
      <c r="BY185" s="509" t="str">
        <f>+IF(BY2=0,"-",GENERALES!BY10)</f>
        <v>-</v>
      </c>
      <c r="BZ185" s="509" t="str">
        <f>+IF(BZ2=0,"-",GENERALES!BZ10)</f>
        <v>-</v>
      </c>
      <c r="CA185" s="509" t="str">
        <f>+IF(CA2=0,"-",GENERALES!CA10)</f>
        <v>-</v>
      </c>
      <c r="CB185" s="509" t="str">
        <f>+IF(CB2=0,"-",GENERALES!CB10)</f>
        <v>-</v>
      </c>
      <c r="CC185" s="509" t="str">
        <f>+IF(CC2=0,"-",GENERALES!CC10)</f>
        <v>-</v>
      </c>
      <c r="CD185" s="509" t="str">
        <f>+IF(CD2=0,"-",GENERALES!CD10)</f>
        <v>-</v>
      </c>
      <c r="CE185" s="509" t="str">
        <f>+IF(CE2=0,"-",GENERALES!CE10)</f>
        <v>-</v>
      </c>
      <c r="CF185" s="509" t="str">
        <f>+IF(CF2=0,"-",GENERALES!CF10)</f>
        <v>-</v>
      </c>
    </row>
    <row r="186" spans="3:84" hidden="1" x14ac:dyDescent="0.3">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row>
    <row r="187" spans="3:84" hidden="1" x14ac:dyDescent="0.3">
      <c r="C187" s="518"/>
      <c r="D187" s="519" t="s">
        <v>618</v>
      </c>
      <c r="E187" s="519" t="s">
        <v>621</v>
      </c>
      <c r="F187" s="519" t="s">
        <v>622</v>
      </c>
      <c r="G187" s="519" t="s">
        <v>623</v>
      </c>
      <c r="H187" s="519" t="s">
        <v>624</v>
      </c>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c r="AI187" s="135"/>
      <c r="AJ187" s="135"/>
      <c r="AK187" s="135"/>
      <c r="AL187" s="135"/>
      <c r="AM187" s="135"/>
      <c r="AN187" s="135"/>
      <c r="AO187" s="135"/>
      <c r="AP187" s="135"/>
      <c r="AQ187" s="135"/>
      <c r="AR187" s="135"/>
      <c r="AS187" s="135"/>
      <c r="AT187" s="135"/>
      <c r="AU187" s="135"/>
      <c r="AV187" s="135"/>
      <c r="AW187" s="135"/>
      <c r="AX187" s="135"/>
      <c r="AY187" s="135"/>
      <c r="AZ187" s="135"/>
      <c r="BA187" s="135"/>
      <c r="BB187" s="135"/>
      <c r="BC187" s="135"/>
      <c r="BD187" s="135"/>
      <c r="BE187" s="135"/>
      <c r="BF187" s="135"/>
      <c r="BG187" s="135"/>
      <c r="BH187" s="135"/>
      <c r="BI187" s="135"/>
      <c r="BJ187" s="135"/>
      <c r="BK187" s="135"/>
      <c r="BL187" s="135"/>
      <c r="BM187" s="135"/>
      <c r="BN187" s="135"/>
      <c r="BO187" s="135"/>
      <c r="BP187" s="135"/>
      <c r="BQ187" s="135"/>
      <c r="BR187" s="135"/>
      <c r="BS187" s="135"/>
      <c r="BT187" s="135"/>
      <c r="BU187" s="135"/>
      <c r="BV187" s="135"/>
      <c r="BW187" s="135"/>
      <c r="BX187" s="135"/>
      <c r="BY187" s="135"/>
      <c r="BZ187" s="135"/>
      <c r="CA187" s="135"/>
      <c r="CB187" s="135"/>
      <c r="CC187" s="135"/>
      <c r="CD187" s="135"/>
      <c r="CE187" s="135"/>
      <c r="CF187" s="135"/>
    </row>
    <row r="188" spans="3:84" hidden="1" x14ac:dyDescent="0.3">
      <c r="C188" s="518">
        <v>1</v>
      </c>
      <c r="D188" s="518">
        <f>+GENERALES!$E$30</f>
        <v>6.75</v>
      </c>
      <c r="E188" s="520">
        <f>+SUMIF($E$185:$CF$185,$D188,$E$37:$CF$37)</f>
        <v>32.569934090909086</v>
      </c>
      <c r="F188" s="520">
        <f>+SUMIF($E$185:$CF$185,$D188,$E$38:$CF$38)</f>
        <v>16.157081102272723</v>
      </c>
      <c r="G188" s="520">
        <f>+SUMIF($E$185:$CF$185,$D188,$E$40:$CF$40)</f>
        <v>2.4931448977272721</v>
      </c>
      <c r="H188" s="520">
        <f>+E188-F188-G188</f>
        <v>13.91970809090909</v>
      </c>
      <c r="I188" s="135"/>
      <c r="J188" s="135"/>
      <c r="K188" s="135"/>
      <c r="L188" s="135"/>
      <c r="M188" s="135"/>
      <c r="N188" s="135"/>
      <c r="O188" s="135"/>
      <c r="P188" s="135"/>
      <c r="Q188" s="135"/>
      <c r="R188" s="135"/>
      <c r="S188" s="135"/>
      <c r="T188" s="135"/>
      <c r="U188" s="135"/>
      <c r="V188" s="135"/>
      <c r="W188" s="135"/>
      <c r="X188" s="135"/>
      <c r="Y188" s="135"/>
      <c r="Z188" s="135"/>
      <c r="AA188" s="135"/>
      <c r="AB188" s="135"/>
      <c r="AC188" s="135"/>
      <c r="AD188" s="135"/>
      <c r="AE188" s="135"/>
      <c r="AF188" s="135"/>
      <c r="AG188" s="135"/>
      <c r="AH188" s="135"/>
      <c r="AI188" s="135"/>
      <c r="AJ188" s="135"/>
      <c r="AK188" s="135"/>
      <c r="AL188" s="135"/>
      <c r="AM188" s="135"/>
      <c r="AN188" s="135"/>
      <c r="AO188" s="135"/>
      <c r="AP188" s="135"/>
      <c r="AQ188" s="135"/>
      <c r="AR188" s="135"/>
      <c r="AS188" s="135"/>
      <c r="AT188" s="135"/>
      <c r="AU188" s="135"/>
      <c r="AV188" s="135"/>
      <c r="AW188" s="135"/>
      <c r="AX188" s="135"/>
      <c r="AY188" s="135"/>
      <c r="AZ188" s="135"/>
      <c r="BA188" s="135"/>
      <c r="BB188" s="135"/>
      <c r="BC188" s="135"/>
      <c r="BD188" s="135"/>
      <c r="BE188" s="135"/>
      <c r="BF188" s="135"/>
      <c r="BG188" s="135"/>
      <c r="BH188" s="135"/>
      <c r="BI188" s="135"/>
      <c r="BJ188" s="135"/>
      <c r="BK188" s="135"/>
      <c r="BL188" s="135"/>
      <c r="BM188" s="135"/>
      <c r="BN188" s="135"/>
      <c r="BO188" s="135"/>
      <c r="BP188" s="135"/>
      <c r="BQ188" s="135"/>
      <c r="BR188" s="135"/>
      <c r="BS188" s="135"/>
      <c r="BT188" s="135"/>
      <c r="BU188" s="135"/>
      <c r="BV188" s="135"/>
      <c r="BW188" s="135"/>
      <c r="BX188" s="135"/>
      <c r="BY188" s="135"/>
      <c r="BZ188" s="135"/>
      <c r="CA188" s="135"/>
      <c r="CB188" s="135"/>
      <c r="CC188" s="135"/>
      <c r="CD188" s="135"/>
      <c r="CE188" s="135"/>
      <c r="CF188" s="135"/>
    </row>
    <row r="189" spans="3:84" hidden="1" x14ac:dyDescent="0.3">
      <c r="C189" s="518">
        <v>2</v>
      </c>
      <c r="D189" s="518" t="str">
        <f>+GENERALES!$F$30</f>
        <v/>
      </c>
      <c r="E189" s="520">
        <f>+SUMIF($E$185:$CF$185,$D189,$E$37:$CF$37)</f>
        <v>0</v>
      </c>
      <c r="F189" s="520">
        <f>+SUMIF($E$185:$CF$185,$D189,$E$38:$CF$38)</f>
        <v>0</v>
      </c>
      <c r="G189" s="520">
        <f>+SUMIF($E$185:$CF$185,$D189,$E$40:$CF$40)</f>
        <v>0</v>
      </c>
      <c r="H189" s="520">
        <f>+E189-F189-G189</f>
        <v>0</v>
      </c>
      <c r="I189" s="135"/>
      <c r="J189" s="135"/>
      <c r="K189" s="135"/>
      <c r="L189" s="135"/>
      <c r="M189" s="135"/>
      <c r="N189" s="135"/>
      <c r="O189" s="135"/>
      <c r="P189" s="135"/>
      <c r="Q189" s="135"/>
      <c r="R189" s="135"/>
      <c r="S189" s="135"/>
      <c r="T189" s="135"/>
      <c r="U189" s="135"/>
      <c r="V189" s="135"/>
      <c r="W189" s="135"/>
      <c r="X189" s="135"/>
      <c r="Y189" s="135"/>
      <c r="Z189" s="135"/>
      <c r="AA189" s="135"/>
      <c r="AB189" s="135"/>
      <c r="AC189" s="135"/>
      <c r="AD189" s="135"/>
      <c r="AE189" s="135"/>
      <c r="AF189" s="135"/>
      <c r="AG189" s="135"/>
      <c r="AH189" s="135"/>
      <c r="AI189" s="135"/>
      <c r="AJ189" s="135"/>
      <c r="AK189" s="135"/>
      <c r="AL189" s="135"/>
      <c r="AM189" s="135"/>
      <c r="AN189" s="135"/>
      <c r="AO189" s="135"/>
      <c r="AP189" s="135"/>
      <c r="AQ189" s="135"/>
      <c r="AR189" s="135"/>
      <c r="AS189" s="135"/>
      <c r="AT189" s="135"/>
      <c r="AU189" s="135"/>
      <c r="AV189" s="135"/>
      <c r="AW189" s="135"/>
      <c r="AX189" s="135"/>
      <c r="AY189" s="135"/>
      <c r="AZ189" s="135"/>
      <c r="BA189" s="135"/>
      <c r="BB189" s="135"/>
      <c r="BC189" s="135"/>
      <c r="BD189" s="135"/>
      <c r="BE189" s="135"/>
      <c r="BF189" s="135"/>
      <c r="BG189" s="135"/>
      <c r="BH189" s="135"/>
      <c r="BI189" s="135"/>
      <c r="BJ189" s="135"/>
      <c r="BK189" s="135"/>
      <c r="BL189" s="135"/>
      <c r="BM189" s="135"/>
      <c r="BN189" s="135"/>
      <c r="BO189" s="135"/>
      <c r="BP189" s="135"/>
      <c r="BQ189" s="135"/>
      <c r="BR189" s="135"/>
      <c r="BS189" s="135"/>
      <c r="BT189" s="135"/>
      <c r="BU189" s="135"/>
      <c r="BV189" s="135"/>
      <c r="BW189" s="135"/>
      <c r="BX189" s="135"/>
      <c r="BY189" s="135"/>
      <c r="BZ189" s="135"/>
      <c r="CA189" s="135"/>
      <c r="CB189" s="135"/>
      <c r="CC189" s="135"/>
      <c r="CD189" s="135"/>
      <c r="CE189" s="135"/>
      <c r="CF189" s="135"/>
    </row>
    <row r="190" spans="3:84" hidden="1" x14ac:dyDescent="0.3">
      <c r="C190" s="518">
        <v>3</v>
      </c>
      <c r="D190" s="518" t="str">
        <f>+GENERALES!$G$30</f>
        <v/>
      </c>
      <c r="E190" s="520">
        <f>+SUMIF($E$185:$CF$185,$D190,$E$37:$CF$37)</f>
        <v>0</v>
      </c>
      <c r="F190" s="520">
        <f>+SUMIF($E$185:$CF$185,$D190,$E$38:$CF$38)</f>
        <v>0</v>
      </c>
      <c r="G190" s="520">
        <f>+SUMIF($E$185:$CF$185,$D190,$E$40:$CF$40)</f>
        <v>0</v>
      </c>
      <c r="H190" s="520">
        <f>+E190-F190-G190</f>
        <v>0</v>
      </c>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c r="BS190" s="135"/>
      <c r="BT190" s="135"/>
      <c r="BU190" s="135"/>
      <c r="BV190" s="135"/>
      <c r="BW190" s="135"/>
      <c r="BX190" s="135"/>
      <c r="BY190" s="135"/>
      <c r="BZ190" s="135"/>
      <c r="CA190" s="135"/>
      <c r="CB190" s="135"/>
      <c r="CC190" s="135"/>
      <c r="CD190" s="135"/>
      <c r="CE190" s="135"/>
      <c r="CF190" s="135"/>
    </row>
    <row r="191" spans="3:84" hidden="1" x14ac:dyDescent="0.3">
      <c r="C191" s="518">
        <v>4</v>
      </c>
      <c r="D191" s="518" t="str">
        <f>+GENERALES!$H$30</f>
        <v/>
      </c>
      <c r="E191" s="520">
        <f>+SUMIF($E$185:$CF$185,$D191,$E$37:$CF$37)</f>
        <v>0</v>
      </c>
      <c r="F191" s="520">
        <f>+SUMIF($E$185:$CF$185,$D191,$E$38:$CF$38)</f>
        <v>0</v>
      </c>
      <c r="G191" s="520">
        <f>+SUMIF($E$185:$CF$185,$D191,$E$40:$CF$40)</f>
        <v>0</v>
      </c>
      <c r="H191" s="520">
        <f>+E191-F191-G191</f>
        <v>0</v>
      </c>
      <c r="I191" s="135"/>
      <c r="J191" s="135"/>
      <c r="K191" s="135"/>
      <c r="L191" s="135"/>
      <c r="M191" s="135"/>
      <c r="N191" s="135"/>
      <c r="O191" s="135"/>
      <c r="P191" s="135"/>
      <c r="Q191" s="135"/>
      <c r="R191" s="135"/>
      <c r="S191" s="135"/>
      <c r="T191" s="135"/>
      <c r="U191" s="135"/>
      <c r="V191" s="135"/>
      <c r="W191" s="135"/>
      <c r="X191" s="135"/>
      <c r="Y191" s="135"/>
      <c r="Z191" s="135"/>
      <c r="AA191" s="135"/>
      <c r="AB191" s="135"/>
      <c r="AC191" s="135"/>
      <c r="AD191" s="135"/>
      <c r="AE191" s="135"/>
      <c r="AF191" s="135"/>
      <c r="AG191" s="135"/>
      <c r="AH191" s="135"/>
      <c r="AI191" s="135"/>
      <c r="AJ191" s="135"/>
      <c r="AK191" s="135"/>
      <c r="AL191" s="135"/>
      <c r="AM191" s="135"/>
      <c r="AN191" s="135"/>
      <c r="AO191" s="135"/>
      <c r="AP191" s="135"/>
      <c r="AQ191" s="135"/>
      <c r="AR191" s="135"/>
      <c r="AS191" s="135"/>
      <c r="AT191" s="135"/>
      <c r="AU191" s="135"/>
      <c r="AV191" s="135"/>
      <c r="AW191" s="135"/>
      <c r="AX191" s="135"/>
      <c r="AY191" s="135"/>
      <c r="AZ191" s="135"/>
      <c r="BA191" s="135"/>
      <c r="BB191" s="135"/>
      <c r="BC191" s="135"/>
      <c r="BD191" s="135"/>
      <c r="BE191" s="135"/>
      <c r="BF191" s="135"/>
      <c r="BG191" s="135"/>
      <c r="BH191" s="135"/>
      <c r="BI191" s="135"/>
      <c r="BJ191" s="135"/>
      <c r="BK191" s="135"/>
      <c r="BL191" s="135"/>
      <c r="BM191" s="135"/>
      <c r="BN191" s="135"/>
      <c r="BO191" s="135"/>
      <c r="BP191" s="135"/>
      <c r="BQ191" s="135"/>
      <c r="BR191" s="135"/>
      <c r="BS191" s="135"/>
      <c r="BT191" s="135"/>
      <c r="BU191" s="135"/>
      <c r="BV191" s="135"/>
      <c r="BW191" s="135"/>
      <c r="BX191" s="135"/>
      <c r="BY191" s="135"/>
      <c r="BZ191" s="135"/>
      <c r="CA191" s="135"/>
      <c r="CB191" s="135"/>
      <c r="CC191" s="135"/>
      <c r="CD191" s="135"/>
      <c r="CE191" s="135"/>
      <c r="CF191" s="135"/>
    </row>
    <row r="192" spans="3:84" hidden="1" x14ac:dyDescent="0.3">
      <c r="C192" s="135"/>
      <c r="D192" s="135"/>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c r="AA192" s="135"/>
      <c r="AB192" s="135"/>
      <c r="AC192" s="135"/>
      <c r="AD192" s="135"/>
      <c r="AE192" s="135"/>
      <c r="AF192" s="135"/>
      <c r="AG192" s="135"/>
      <c r="AH192" s="135"/>
      <c r="AI192" s="135"/>
      <c r="AJ192" s="135"/>
      <c r="AK192" s="135"/>
      <c r="AL192" s="135"/>
      <c r="AM192" s="135"/>
      <c r="AN192" s="135"/>
      <c r="AO192" s="135"/>
      <c r="AP192" s="135"/>
      <c r="AQ192" s="135"/>
      <c r="AR192" s="135"/>
      <c r="AS192" s="135"/>
      <c r="AT192" s="135"/>
      <c r="AU192" s="135"/>
      <c r="AV192" s="135"/>
      <c r="AW192" s="135"/>
      <c r="AX192" s="135"/>
      <c r="AY192" s="135"/>
      <c r="AZ192" s="135"/>
      <c r="BA192" s="135"/>
      <c r="BB192" s="135"/>
      <c r="BC192" s="135"/>
      <c r="BD192" s="135"/>
      <c r="BE192" s="135"/>
      <c r="BF192" s="135"/>
      <c r="BG192" s="135"/>
      <c r="BH192" s="135"/>
      <c r="BI192" s="135"/>
      <c r="BJ192" s="135"/>
      <c r="BK192" s="135"/>
      <c r="BL192" s="135"/>
      <c r="BM192" s="135"/>
      <c r="BN192" s="135"/>
      <c r="BO192" s="135"/>
      <c r="BP192" s="135"/>
      <c r="BQ192" s="135"/>
      <c r="BR192" s="135"/>
      <c r="BS192" s="135"/>
      <c r="BT192" s="135"/>
      <c r="BU192" s="135"/>
      <c r="BV192" s="135"/>
      <c r="BW192" s="135"/>
      <c r="BX192" s="135"/>
      <c r="BY192" s="135"/>
      <c r="BZ192" s="135"/>
      <c r="CA192" s="135"/>
      <c r="CB192" s="135"/>
      <c r="CC192" s="135"/>
      <c r="CD192" s="135"/>
      <c r="CE192" s="135"/>
      <c r="CF192" s="135"/>
    </row>
    <row r="193" spans="3:84" hidden="1" x14ac:dyDescent="0.3">
      <c r="C193" s="135"/>
      <c r="D193" s="135"/>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c r="AA193" s="135"/>
      <c r="AB193" s="135"/>
      <c r="AC193" s="135"/>
      <c r="AD193" s="135"/>
      <c r="AE193" s="135"/>
      <c r="AF193" s="135"/>
      <c r="AG193" s="135"/>
      <c r="AH193" s="135"/>
      <c r="AI193" s="135"/>
      <c r="AJ193" s="135"/>
      <c r="AK193" s="135"/>
      <c r="AL193" s="135"/>
      <c r="AM193" s="135"/>
      <c r="AN193" s="135"/>
      <c r="AO193" s="135"/>
      <c r="AP193" s="135"/>
      <c r="AQ193" s="135"/>
      <c r="AR193" s="135"/>
      <c r="AS193" s="135"/>
      <c r="AT193" s="135"/>
      <c r="AU193" s="135"/>
      <c r="AV193" s="135"/>
      <c r="AW193" s="135"/>
      <c r="AX193" s="135"/>
      <c r="AY193" s="135"/>
      <c r="AZ193" s="135"/>
      <c r="BA193" s="135"/>
      <c r="BB193" s="135"/>
      <c r="BC193" s="135"/>
      <c r="BD193" s="135"/>
      <c r="BE193" s="135"/>
      <c r="BF193" s="135"/>
      <c r="BG193" s="135"/>
      <c r="BH193" s="135"/>
      <c r="BI193" s="135"/>
      <c r="BJ193" s="135"/>
      <c r="BK193" s="135"/>
      <c r="BL193" s="135"/>
      <c r="BM193" s="135"/>
      <c r="BN193" s="135"/>
      <c r="BO193" s="135"/>
      <c r="BP193" s="135"/>
      <c r="BQ193" s="135"/>
      <c r="BR193" s="135"/>
      <c r="BS193" s="135"/>
      <c r="BT193" s="135"/>
      <c r="BU193" s="135"/>
      <c r="BV193" s="135"/>
      <c r="BW193" s="135"/>
      <c r="BX193" s="135"/>
      <c r="BY193" s="135"/>
      <c r="BZ193" s="135"/>
      <c r="CA193" s="135"/>
      <c r="CB193" s="135"/>
      <c r="CC193" s="135"/>
      <c r="CD193" s="135"/>
      <c r="CE193" s="135"/>
      <c r="CF193" s="135"/>
    </row>
    <row r="194" spans="3:84" hidden="1" x14ac:dyDescent="0.3">
      <c r="C194" s="135"/>
      <c r="D194" s="135"/>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c r="AI194" s="135"/>
      <c r="AJ194" s="135"/>
      <c r="AK194" s="135"/>
      <c r="AL194" s="135"/>
      <c r="AM194" s="135"/>
      <c r="AN194" s="135"/>
      <c r="AO194" s="135"/>
      <c r="AP194" s="135"/>
      <c r="AQ194" s="135"/>
      <c r="AR194" s="135"/>
      <c r="AS194" s="135"/>
      <c r="AT194" s="135"/>
      <c r="AU194" s="135"/>
      <c r="AV194" s="135"/>
      <c r="AW194" s="135"/>
      <c r="AX194" s="135"/>
      <c r="AY194" s="135"/>
      <c r="AZ194" s="135"/>
      <c r="BA194" s="135"/>
      <c r="BB194" s="135"/>
      <c r="BC194" s="135"/>
      <c r="BD194" s="135"/>
      <c r="BE194" s="135"/>
      <c r="BF194" s="135"/>
      <c r="BG194" s="135"/>
      <c r="BH194" s="135"/>
      <c r="BI194" s="135"/>
      <c r="BJ194" s="135"/>
      <c r="BK194" s="135"/>
      <c r="BL194" s="135"/>
      <c r="BM194" s="135"/>
      <c r="BN194" s="135"/>
      <c r="BO194" s="135"/>
      <c r="BP194" s="135"/>
      <c r="BQ194" s="135"/>
      <c r="BR194" s="135"/>
      <c r="BS194" s="135"/>
      <c r="BT194" s="135"/>
      <c r="BU194" s="135"/>
      <c r="BV194" s="135"/>
      <c r="BW194" s="135"/>
      <c r="BX194" s="135"/>
      <c r="BY194" s="135"/>
      <c r="BZ194" s="135"/>
      <c r="CA194" s="135"/>
      <c r="CB194" s="135"/>
      <c r="CC194" s="135"/>
      <c r="CD194" s="135"/>
      <c r="CE194" s="135"/>
      <c r="CF194" s="135"/>
    </row>
  </sheetData>
  <sheetProtection algorithmName="SHA-512" hashValue="jwQ5cVP377GmKIrK/VQ+0mPC4b2MCMMrTJPqARrA5mqiwT2XVfbnT/cabMuPEVrvUhmDhoeqoon96ucZ2UD7YA==" saltValue="McK7NpBfCLLQmr8vDLm7fg==" spinCount="100000" sheet="1" selectLockedCells="1"/>
  <mergeCells count="35">
    <mergeCell ref="A62:A67"/>
    <mergeCell ref="B62:B67"/>
    <mergeCell ref="C62:C67"/>
    <mergeCell ref="C20:C22"/>
    <mergeCell ref="C24:C26"/>
    <mergeCell ref="C28:C30"/>
    <mergeCell ref="C32:C35"/>
    <mergeCell ref="C37:C43"/>
    <mergeCell ref="C45:C47"/>
    <mergeCell ref="C49:C53"/>
    <mergeCell ref="C55:D55"/>
    <mergeCell ref="A56:A61"/>
    <mergeCell ref="B56:B61"/>
    <mergeCell ref="C56:C61"/>
    <mergeCell ref="A68:A73"/>
    <mergeCell ref="B68:B73"/>
    <mergeCell ref="C68:C73"/>
    <mergeCell ref="A74:A79"/>
    <mergeCell ref="B74:B79"/>
    <mergeCell ref="C74:C79"/>
    <mergeCell ref="A92:A96"/>
    <mergeCell ref="B92:B97"/>
    <mergeCell ref="C92:C97"/>
    <mergeCell ref="A97:A101"/>
    <mergeCell ref="B98:B103"/>
    <mergeCell ref="C98:C103"/>
    <mergeCell ref="A102:A106"/>
    <mergeCell ref="B104:B109"/>
    <mergeCell ref="C104:C109"/>
    <mergeCell ref="B110:B115"/>
    <mergeCell ref="C110:C115"/>
    <mergeCell ref="B80:B85"/>
    <mergeCell ref="C80:C85"/>
    <mergeCell ref="B86:B91"/>
    <mergeCell ref="C86:C91"/>
  </mergeCells>
  <conditionalFormatting sqref="E3:CF3">
    <cfRule type="expression" dxfId="947" priority="89">
      <formula>E2</formula>
    </cfRule>
  </conditionalFormatting>
  <conditionalFormatting sqref="E56:CF58 E12:CF15">
    <cfRule type="expression" dxfId="946" priority="88">
      <formula>E$2&gt;0</formula>
    </cfRule>
  </conditionalFormatting>
  <conditionalFormatting sqref="E7:CF8">
    <cfRule type="expression" dxfId="945" priority="87">
      <formula>E$2&gt;0</formula>
    </cfRule>
  </conditionalFormatting>
  <conditionalFormatting sqref="E9:CF10">
    <cfRule type="expression" dxfId="944" priority="86">
      <formula>E$2&gt;0</formula>
    </cfRule>
  </conditionalFormatting>
  <conditionalFormatting sqref="E16:CF16">
    <cfRule type="expression" dxfId="943" priority="85">
      <formula>E$2&gt;0</formula>
    </cfRule>
  </conditionalFormatting>
  <conditionalFormatting sqref="E17:CF17">
    <cfRule type="expression" dxfId="942" priority="84">
      <formula>E$2&gt;0</formula>
    </cfRule>
  </conditionalFormatting>
  <conditionalFormatting sqref="E18:CF18">
    <cfRule type="expression" dxfId="941" priority="83">
      <formula>E$2&gt;0</formula>
    </cfRule>
  </conditionalFormatting>
  <conditionalFormatting sqref="E20:F21 H20:H21 J20:J21 L20:CF21">
    <cfRule type="expression" dxfId="940" priority="82">
      <formula>E$2&gt;0</formula>
    </cfRule>
  </conditionalFormatting>
  <conditionalFormatting sqref="E59:CF59">
    <cfRule type="expression" dxfId="939" priority="81">
      <formula>E$2&gt;0</formula>
    </cfRule>
  </conditionalFormatting>
  <conditionalFormatting sqref="E24:CF24">
    <cfRule type="expression" dxfId="938" priority="80">
      <formula>E$2&gt;0</formula>
    </cfRule>
  </conditionalFormatting>
  <conditionalFormatting sqref="E28:CF28">
    <cfRule type="expression" dxfId="937" priority="79">
      <formula>E$2&gt;0</formula>
    </cfRule>
  </conditionalFormatting>
  <conditionalFormatting sqref="E45:CF47">
    <cfRule type="expression" dxfId="936" priority="78">
      <formula>E$2&gt;0</formula>
    </cfRule>
  </conditionalFormatting>
  <conditionalFormatting sqref="E25:CF25">
    <cfRule type="expression" dxfId="935" priority="77">
      <formula>E$2&gt;0</formula>
    </cfRule>
  </conditionalFormatting>
  <conditionalFormatting sqref="E26:CF26">
    <cfRule type="expression" dxfId="934" priority="76">
      <formula>E$2&gt;0</formula>
    </cfRule>
  </conditionalFormatting>
  <conditionalFormatting sqref="E29:CF29">
    <cfRule type="expression" dxfId="933" priority="75">
      <formula>E$2&gt;0</formula>
    </cfRule>
  </conditionalFormatting>
  <conditionalFormatting sqref="E30:CF30">
    <cfRule type="expression" dxfId="932" priority="74">
      <formula>E$2&gt;0</formula>
    </cfRule>
  </conditionalFormatting>
  <conditionalFormatting sqref="E37:CF37">
    <cfRule type="expression" dxfId="931" priority="73">
      <formula>E$2&gt;0</formula>
    </cfRule>
  </conditionalFormatting>
  <conditionalFormatting sqref="E38:CF39">
    <cfRule type="expression" dxfId="930" priority="72">
      <formula>E$2&gt;0</formula>
    </cfRule>
  </conditionalFormatting>
  <conditionalFormatting sqref="E40:CF41">
    <cfRule type="expression" dxfId="929" priority="71">
      <formula>E$2&gt;0</formula>
    </cfRule>
  </conditionalFormatting>
  <conditionalFormatting sqref="E42:CF42">
    <cfRule type="expression" dxfId="928" priority="70">
      <formula>E$2&gt;0</formula>
    </cfRule>
  </conditionalFormatting>
  <conditionalFormatting sqref="E43:CF43">
    <cfRule type="expression" dxfId="927" priority="69">
      <formula>E$2&gt;0</formula>
    </cfRule>
  </conditionalFormatting>
  <conditionalFormatting sqref="E49:CF49">
    <cfRule type="expression" dxfId="926" priority="68">
      <formula>E$2&gt;0</formula>
    </cfRule>
  </conditionalFormatting>
  <conditionalFormatting sqref="E50:CF50">
    <cfRule type="expression" dxfId="925" priority="67">
      <formula>E$2&gt;0</formula>
    </cfRule>
  </conditionalFormatting>
  <conditionalFormatting sqref="E51:CF53">
    <cfRule type="expression" dxfId="924" priority="66">
      <formula>E$2&gt;0</formula>
    </cfRule>
  </conditionalFormatting>
  <conditionalFormatting sqref="E32:CF32">
    <cfRule type="expression" dxfId="923" priority="65">
      <formula>E$2&gt;0</formula>
    </cfRule>
  </conditionalFormatting>
  <conditionalFormatting sqref="E33:CF35">
    <cfRule type="expression" dxfId="922" priority="64">
      <formula>E$2&gt;0</formula>
    </cfRule>
  </conditionalFormatting>
  <conditionalFormatting sqref="E4:CF4">
    <cfRule type="expression" dxfId="921" priority="63">
      <formula>E2&gt;0</formula>
    </cfRule>
  </conditionalFormatting>
  <conditionalFormatting sqref="E5:CF5">
    <cfRule type="expression" dxfId="920" priority="62">
      <formula>E2&gt;0</formula>
    </cfRule>
  </conditionalFormatting>
  <conditionalFormatting sqref="E62:J64 L62:CF64">
    <cfRule type="expression" dxfId="919" priority="41">
      <formula>E$2&gt;0</formula>
    </cfRule>
  </conditionalFormatting>
  <conditionalFormatting sqref="E65:CF65">
    <cfRule type="expression" dxfId="918" priority="40">
      <formula>E$2&gt;0</formula>
    </cfRule>
  </conditionalFormatting>
  <conditionalFormatting sqref="E68:E70 G68:CF70">
    <cfRule type="expression" dxfId="917" priority="38">
      <formula>E$2&gt;0</formula>
    </cfRule>
  </conditionalFormatting>
  <conditionalFormatting sqref="E71:CF71">
    <cfRule type="expression" dxfId="916" priority="37">
      <formula>E$2&gt;0</formula>
    </cfRule>
  </conditionalFormatting>
  <conditionalFormatting sqref="E74:CF76">
    <cfRule type="expression" dxfId="915" priority="35">
      <formula>E$2&gt;0</formula>
    </cfRule>
  </conditionalFormatting>
  <conditionalFormatting sqref="E77:CF77">
    <cfRule type="expression" dxfId="914" priority="34">
      <formula>E$2&gt;0</formula>
    </cfRule>
  </conditionalFormatting>
  <conditionalFormatting sqref="E22:CF22">
    <cfRule type="expression" dxfId="913" priority="6">
      <formula>E2&gt;0</formula>
    </cfRule>
  </conditionalFormatting>
  <conditionalFormatting sqref="F68:F70">
    <cfRule type="expression" dxfId="912" priority="5">
      <formula>F$2&gt;0</formula>
    </cfRule>
  </conditionalFormatting>
  <conditionalFormatting sqref="G20:G21">
    <cfRule type="expression" dxfId="911" priority="4">
      <formula>G$2&gt;0</formula>
    </cfRule>
  </conditionalFormatting>
  <conditionalFormatting sqref="I20:I21">
    <cfRule type="expression" dxfId="910" priority="3">
      <formula>I$2&gt;0</formula>
    </cfRule>
  </conditionalFormatting>
  <conditionalFormatting sqref="K62:K64">
    <cfRule type="expression" dxfId="909" priority="2">
      <formula>K$2&gt;0</formula>
    </cfRule>
  </conditionalFormatting>
  <conditionalFormatting sqref="K20:K21">
    <cfRule type="expression" dxfId="908" priority="1">
      <formula>K$2&gt;0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61" id="{FA14E774-2298-42F6-8FDE-4B4CF52ED818}">
            <xm:f>AND(E$2&gt;0,$B$55='Base Datos'!$V$21)</xm:f>
            <x14:dxf>
              <font>
                <color theme="1" tint="4.9989318521683403E-2"/>
              </font>
              <fill>
                <patternFill>
                  <bgColor theme="0" tint="-0.14996795556505021"/>
                </patternFill>
              </fill>
            </x14:dxf>
          </x14:cfRule>
          <xm:sqref>E60:CF60 E114:CF114</xm:sqref>
        </x14:conditionalFormatting>
        <x14:conditionalFormatting xmlns:xm="http://schemas.microsoft.com/office/excel/2006/main">
          <x14:cfRule type="expression" priority="60" id="{9C1336F1-A5B5-4E29-99BC-FCDE632121B2}">
            <xm:f>AND(E$2&gt;0,$B$55='Base Datos'!$V$21)</xm:f>
            <x14:dxf>
              <font>
                <color theme="0"/>
              </font>
              <fill>
                <patternFill>
                  <bgColor theme="9" tint="-0.499984740745262"/>
                </patternFill>
              </fill>
            </x14:dxf>
          </x14:cfRule>
          <xm:sqref>E61:CF61</xm:sqref>
        </x14:conditionalFormatting>
        <x14:conditionalFormatting xmlns:xm="http://schemas.microsoft.com/office/excel/2006/main">
          <x14:cfRule type="expression" priority="59" id="{CED0319F-5CD1-4601-B800-83522FFFCBFF}">
            <xm:f>$B$55='Base Datos'!$V$21</xm:f>
            <x14:dxf>
              <font>
                <color theme="2" tint="-0.89996032593768116"/>
              </font>
            </x14:dxf>
          </x14:cfRule>
          <xm:sqref>D60 D114:D119</xm:sqref>
        </x14:conditionalFormatting>
        <x14:conditionalFormatting xmlns:xm="http://schemas.microsoft.com/office/excel/2006/main">
          <x14:cfRule type="expression" priority="58" id="{00371E7B-CE4D-4CDF-996B-BF04CD43725E}">
            <xm:f>$B$55='Base Datos'!$V$21</xm:f>
            <x14:dxf>
              <font>
                <color theme="2" tint="-0.89996032593768116"/>
              </font>
            </x14:dxf>
          </x14:cfRule>
          <xm:sqref>D61</xm:sqref>
        </x14:conditionalFormatting>
        <x14:conditionalFormatting xmlns:xm="http://schemas.microsoft.com/office/excel/2006/main">
          <x14:cfRule type="expression" priority="43" id="{99579E40-610E-4492-BD6C-59D6D77D8817}">
            <xm:f>$B$55='Base Datos'!$V$21</xm:f>
            <x14:dxf>
              <font>
                <color theme="2" tint="-0.89996032593768116"/>
              </font>
            </x14:dxf>
          </x14:cfRule>
          <xm:sqref>D108</xm:sqref>
        </x14:conditionalFormatting>
        <x14:conditionalFormatting xmlns:xm="http://schemas.microsoft.com/office/excel/2006/main">
          <x14:cfRule type="expression" priority="42" id="{C9B061B1-B430-41BD-BAAD-594023FF49B1}">
            <xm:f>$B$55='Base Datos'!$V$21</xm:f>
            <x14:dxf>
              <font>
                <color theme="2" tint="-0.89996032593768116"/>
              </font>
            </x14:dxf>
          </x14:cfRule>
          <xm:sqref>D109</xm:sqref>
        </x14:conditionalFormatting>
        <x14:conditionalFormatting xmlns:xm="http://schemas.microsoft.com/office/excel/2006/main">
          <x14:cfRule type="expression" priority="57" id="{92BC57E3-3795-443E-AA73-247087E55FEF}">
            <xm:f>$B$55='Base Datos'!$V$21</xm:f>
            <x14:dxf>
              <font>
                <color theme="2" tint="-0.89996032593768116"/>
              </font>
            </x14:dxf>
          </x14:cfRule>
          <xm:sqref>D66</xm:sqref>
        </x14:conditionalFormatting>
        <x14:conditionalFormatting xmlns:xm="http://schemas.microsoft.com/office/excel/2006/main">
          <x14:cfRule type="expression" priority="56" id="{8D08BDAA-DB95-4823-8160-FB20122E011B}">
            <xm:f>$B$55='Base Datos'!$V$21</xm:f>
            <x14:dxf>
              <font>
                <color theme="2" tint="-0.89996032593768116"/>
              </font>
            </x14:dxf>
          </x14:cfRule>
          <xm:sqref>D67</xm:sqref>
        </x14:conditionalFormatting>
        <x14:conditionalFormatting xmlns:xm="http://schemas.microsoft.com/office/excel/2006/main">
          <x14:cfRule type="expression" priority="55" id="{D5FEDD4A-406A-4CDA-8CC0-3F8B7959CD82}">
            <xm:f>$B$55='Base Datos'!$V$21</xm:f>
            <x14:dxf>
              <font>
                <color theme="2" tint="-0.89996032593768116"/>
              </font>
            </x14:dxf>
          </x14:cfRule>
          <xm:sqref>D72</xm:sqref>
        </x14:conditionalFormatting>
        <x14:conditionalFormatting xmlns:xm="http://schemas.microsoft.com/office/excel/2006/main">
          <x14:cfRule type="expression" priority="54" id="{FBEDE627-9139-417B-B7DC-E7D2200F2DA1}">
            <xm:f>$B$55='Base Datos'!$V$21</xm:f>
            <x14:dxf>
              <font>
                <color theme="2" tint="-0.89996032593768116"/>
              </font>
            </x14:dxf>
          </x14:cfRule>
          <xm:sqref>D73</xm:sqref>
        </x14:conditionalFormatting>
        <x14:conditionalFormatting xmlns:xm="http://schemas.microsoft.com/office/excel/2006/main">
          <x14:cfRule type="expression" priority="53" id="{BAB1FC3A-D804-44E7-8857-F75A13110A85}">
            <xm:f>$B$55='Base Datos'!$V$21</xm:f>
            <x14:dxf>
              <font>
                <color theme="2" tint="-0.89996032593768116"/>
              </font>
            </x14:dxf>
          </x14:cfRule>
          <xm:sqref>D78</xm:sqref>
        </x14:conditionalFormatting>
        <x14:conditionalFormatting xmlns:xm="http://schemas.microsoft.com/office/excel/2006/main">
          <x14:cfRule type="expression" priority="52" id="{31310899-23C5-401D-9C1B-D604B79D3F72}">
            <xm:f>$B$55='Base Datos'!$V$21</xm:f>
            <x14:dxf>
              <font>
                <color theme="2" tint="-0.89996032593768116"/>
              </font>
            </x14:dxf>
          </x14:cfRule>
          <xm:sqref>D79</xm:sqref>
        </x14:conditionalFormatting>
        <x14:conditionalFormatting xmlns:xm="http://schemas.microsoft.com/office/excel/2006/main">
          <x14:cfRule type="expression" priority="51" id="{0403398A-8923-48D9-B2C9-7E9CBD692DDC}">
            <xm:f>$B$55='Base Datos'!$V$21</xm:f>
            <x14:dxf>
              <font>
                <color theme="2" tint="-0.89996032593768116"/>
              </font>
            </x14:dxf>
          </x14:cfRule>
          <xm:sqref>D84</xm:sqref>
        </x14:conditionalFormatting>
        <x14:conditionalFormatting xmlns:xm="http://schemas.microsoft.com/office/excel/2006/main">
          <x14:cfRule type="expression" priority="50" id="{CAC99856-17A1-4924-955E-E86A5F43A24F}">
            <xm:f>$B$55='Base Datos'!$V$21</xm:f>
            <x14:dxf>
              <font>
                <color theme="2" tint="-0.89996032593768116"/>
              </font>
            </x14:dxf>
          </x14:cfRule>
          <xm:sqref>D85</xm:sqref>
        </x14:conditionalFormatting>
        <x14:conditionalFormatting xmlns:xm="http://schemas.microsoft.com/office/excel/2006/main">
          <x14:cfRule type="expression" priority="49" id="{5DC66C08-DFB9-45D3-B322-F13058491C0A}">
            <xm:f>$B$55='Base Datos'!$V$21</xm:f>
            <x14:dxf>
              <font>
                <color theme="2" tint="-0.89996032593768116"/>
              </font>
            </x14:dxf>
          </x14:cfRule>
          <xm:sqref>D90</xm:sqref>
        </x14:conditionalFormatting>
        <x14:conditionalFormatting xmlns:xm="http://schemas.microsoft.com/office/excel/2006/main">
          <x14:cfRule type="expression" priority="48" id="{171771A4-E8B9-4E70-8DB4-3F78509702D7}">
            <xm:f>$B$55='Base Datos'!$V$21</xm:f>
            <x14:dxf>
              <font>
                <color theme="2" tint="-0.89996032593768116"/>
              </font>
            </x14:dxf>
          </x14:cfRule>
          <xm:sqref>D91</xm:sqref>
        </x14:conditionalFormatting>
        <x14:conditionalFormatting xmlns:xm="http://schemas.microsoft.com/office/excel/2006/main">
          <x14:cfRule type="expression" priority="47" id="{B1A3072B-ED98-4B67-B414-1F5ACB64C0D5}">
            <xm:f>$B$55='Base Datos'!$V$21</xm:f>
            <x14:dxf>
              <font>
                <color theme="2" tint="-0.89996032593768116"/>
              </font>
            </x14:dxf>
          </x14:cfRule>
          <xm:sqref>D96</xm:sqref>
        </x14:conditionalFormatting>
        <x14:conditionalFormatting xmlns:xm="http://schemas.microsoft.com/office/excel/2006/main">
          <x14:cfRule type="expression" priority="46" id="{337BD9E5-FEB7-413B-9F02-1EA7D2F3E01E}">
            <xm:f>$B$55='Base Datos'!$V$21</xm:f>
            <x14:dxf>
              <font>
                <color theme="2" tint="-0.89996032593768116"/>
              </font>
            </x14:dxf>
          </x14:cfRule>
          <xm:sqref>D97</xm:sqref>
        </x14:conditionalFormatting>
        <x14:conditionalFormatting xmlns:xm="http://schemas.microsoft.com/office/excel/2006/main">
          <x14:cfRule type="expression" priority="45" id="{EE682AD9-A2DF-49EF-A988-F6C802F2784B}">
            <xm:f>$B$55='Base Datos'!$V$21</xm:f>
            <x14:dxf>
              <font>
                <color theme="2" tint="-0.89996032593768116"/>
              </font>
            </x14:dxf>
          </x14:cfRule>
          <xm:sqref>D102</xm:sqref>
        </x14:conditionalFormatting>
        <x14:conditionalFormatting xmlns:xm="http://schemas.microsoft.com/office/excel/2006/main">
          <x14:cfRule type="expression" priority="44" id="{23E6A2AA-7AAC-43AC-B288-C742828669AD}">
            <xm:f>$B$55='Base Datos'!$V$21</xm:f>
            <x14:dxf>
              <font>
                <color theme="2" tint="-0.89996032593768116"/>
              </font>
            </x14:dxf>
          </x14:cfRule>
          <xm:sqref>D103</xm:sqref>
        </x14:conditionalFormatting>
        <x14:conditionalFormatting xmlns:xm="http://schemas.microsoft.com/office/excel/2006/main">
          <x14:cfRule type="expression" priority="39" id="{1E27FECE-CBE0-4ABC-9A1A-7C0FFD9959EC}">
            <xm:f>AND(E$2&gt;0,$B$55='Base Datos'!$V$21)</xm:f>
            <x14:dxf>
              <font>
                <color theme="1" tint="4.9989318521683403E-2"/>
              </font>
              <fill>
                <patternFill>
                  <bgColor theme="0" tint="-0.14996795556505021"/>
                </patternFill>
              </fill>
            </x14:dxf>
          </x14:cfRule>
          <xm:sqref>E66:CF66</xm:sqref>
        </x14:conditionalFormatting>
        <x14:conditionalFormatting xmlns:xm="http://schemas.microsoft.com/office/excel/2006/main">
          <x14:cfRule type="expression" priority="36" id="{CFB0FBB1-C6EC-4832-BE2B-87F3486B85EF}">
            <xm:f>AND(E$2&gt;0,$B$55='Base Datos'!$V$21)</xm:f>
            <x14:dxf>
              <font>
                <color theme="1" tint="4.9989318521683403E-2"/>
              </font>
              <fill>
                <patternFill>
                  <bgColor theme="0" tint="-0.14996795556505021"/>
                </patternFill>
              </fill>
            </x14:dxf>
          </x14:cfRule>
          <xm:sqref>E72:CF72</xm:sqref>
        </x14:conditionalFormatting>
        <x14:conditionalFormatting xmlns:xm="http://schemas.microsoft.com/office/excel/2006/main">
          <x14:cfRule type="expression" priority="33" id="{B3A01C19-B520-4F01-A13C-4891F3E861DF}">
            <xm:f>AND(E$2&gt;0,$B$55='Base Datos'!$V$21)</xm:f>
            <x14:dxf>
              <font>
                <color theme="1" tint="4.9989318521683403E-2"/>
              </font>
              <fill>
                <patternFill>
                  <bgColor theme="0" tint="-0.14996795556505021"/>
                </patternFill>
              </fill>
            </x14:dxf>
          </x14:cfRule>
          <xm:sqref>E78:CF78</xm:sqref>
        </x14:conditionalFormatting>
        <x14:conditionalFormatting xmlns:xm="http://schemas.microsoft.com/office/excel/2006/main">
          <x14:cfRule type="expression" priority="32" id="{C40F53E7-FD42-48F1-823C-D2A7B58FA5B1}">
            <xm:f>AND(E$2&gt;0,$B$55='Base Datos'!$V$21)</xm:f>
            <x14:dxf>
              <font>
                <color theme="1" tint="4.9989318521683403E-2"/>
              </font>
              <fill>
                <patternFill>
                  <bgColor theme="0" tint="-0.14996795556505021"/>
                </patternFill>
              </fill>
            </x14:dxf>
          </x14:cfRule>
          <xm:sqref>E80:CF82</xm:sqref>
        </x14:conditionalFormatting>
        <x14:conditionalFormatting xmlns:xm="http://schemas.microsoft.com/office/excel/2006/main">
          <x14:cfRule type="expression" priority="31" id="{888E4DE7-87D2-4308-BBAD-6672DF6C12ED}">
            <xm:f>AND(E$2&gt;0,$B$55='Base Datos'!$V$21)</xm:f>
            <x14:dxf>
              <font>
                <color theme="0"/>
              </font>
              <fill>
                <patternFill>
                  <bgColor theme="9" tint="-0.499984740745262"/>
                </patternFill>
              </fill>
            </x14:dxf>
          </x14:cfRule>
          <xm:sqref>E83:CF83</xm:sqref>
        </x14:conditionalFormatting>
        <x14:conditionalFormatting xmlns:xm="http://schemas.microsoft.com/office/excel/2006/main">
          <x14:cfRule type="expression" priority="30" id="{0FD120F5-A103-4639-B93E-2AE844CD81B8}">
            <xm:f>AND(E$2&gt;0,$B$55='Base Datos'!$V$21)</xm:f>
            <x14:dxf>
              <font>
                <color theme="1" tint="4.9989318521683403E-2"/>
              </font>
              <fill>
                <patternFill>
                  <bgColor theme="0" tint="-0.14996795556505021"/>
                </patternFill>
              </fill>
            </x14:dxf>
          </x14:cfRule>
          <xm:sqref>E84:CF84</xm:sqref>
        </x14:conditionalFormatting>
        <x14:conditionalFormatting xmlns:xm="http://schemas.microsoft.com/office/excel/2006/main">
          <x14:cfRule type="expression" priority="29" id="{5C275562-C0CF-47DF-ABEC-6627D28408B9}">
            <xm:f>AND(E$2&gt;0,$B$55='Base Datos'!$V$21)</xm:f>
            <x14:dxf>
              <font>
                <color theme="1" tint="4.9989318521683403E-2"/>
              </font>
              <fill>
                <patternFill>
                  <bgColor theme="0" tint="-0.14996795556505021"/>
                </patternFill>
              </fill>
            </x14:dxf>
          </x14:cfRule>
          <xm:sqref>E90:CF90</xm:sqref>
        </x14:conditionalFormatting>
        <x14:conditionalFormatting xmlns:xm="http://schemas.microsoft.com/office/excel/2006/main">
          <x14:cfRule type="expression" priority="28" id="{8EFE5F6E-4F6C-4DA5-AD0D-08AAB859E8B3}">
            <xm:f>AND(E$2&gt;0,$B$55='Base Datos'!$V$21)</xm:f>
            <x14:dxf>
              <font>
                <color theme="1" tint="4.9989318521683403E-2"/>
              </font>
              <fill>
                <patternFill>
                  <bgColor theme="0" tint="-0.14996795556505021"/>
                </patternFill>
              </fill>
            </x14:dxf>
          </x14:cfRule>
          <xm:sqref>E96:CF96</xm:sqref>
        </x14:conditionalFormatting>
        <x14:conditionalFormatting xmlns:xm="http://schemas.microsoft.com/office/excel/2006/main">
          <x14:cfRule type="expression" priority="27" id="{090DAF51-2CF2-47E0-A4D5-366BEE8B819D}">
            <xm:f>AND(E$2&gt;0,$B$55='Base Datos'!$V$21)</xm:f>
            <x14:dxf>
              <font>
                <color theme="1" tint="4.9989318521683403E-2"/>
              </font>
              <fill>
                <patternFill>
                  <bgColor theme="0" tint="-0.14996795556505021"/>
                </patternFill>
              </fill>
            </x14:dxf>
          </x14:cfRule>
          <xm:sqref>E102:CF102</xm:sqref>
        </x14:conditionalFormatting>
        <x14:conditionalFormatting xmlns:xm="http://schemas.microsoft.com/office/excel/2006/main">
          <x14:cfRule type="expression" priority="26" id="{3F0CE5BF-A11A-4A80-BA19-F96F63E5AB53}">
            <xm:f>AND(E$2&gt;0,$B$55='Base Datos'!$V$21)</xm:f>
            <x14:dxf>
              <font>
                <color theme="1" tint="4.9989318521683403E-2"/>
              </font>
              <fill>
                <patternFill>
                  <bgColor theme="0" tint="-0.14996795556505021"/>
                </patternFill>
              </fill>
            </x14:dxf>
          </x14:cfRule>
          <xm:sqref>E108:CF108</xm:sqref>
        </x14:conditionalFormatting>
        <x14:conditionalFormatting xmlns:xm="http://schemas.microsoft.com/office/excel/2006/main">
          <x14:cfRule type="expression" priority="25" id="{158E2E9C-082F-4F45-A481-C53AF201EA92}">
            <xm:f>AND(E$2&gt;0,$B$55='Base Datos'!$V$21)</xm:f>
            <x14:dxf>
              <font>
                <color theme="0"/>
              </font>
              <fill>
                <patternFill>
                  <bgColor theme="9" tint="-0.499984740745262"/>
                </patternFill>
              </fill>
            </x14:dxf>
          </x14:cfRule>
          <xm:sqref>E67:CF67</xm:sqref>
        </x14:conditionalFormatting>
        <x14:conditionalFormatting xmlns:xm="http://schemas.microsoft.com/office/excel/2006/main">
          <x14:cfRule type="expression" priority="24" id="{B2F74CD1-6134-408A-ADFB-4BD8FAFC24BF}">
            <xm:f>AND(E$2&gt;0,$B$55='Base Datos'!$V$21)</xm:f>
            <x14:dxf>
              <font>
                <color theme="0"/>
              </font>
              <fill>
                <patternFill>
                  <bgColor theme="9" tint="-0.499984740745262"/>
                </patternFill>
              </fill>
            </x14:dxf>
          </x14:cfRule>
          <xm:sqref>E73:CF73</xm:sqref>
        </x14:conditionalFormatting>
        <x14:conditionalFormatting xmlns:xm="http://schemas.microsoft.com/office/excel/2006/main">
          <x14:cfRule type="expression" priority="23" id="{BB157700-8405-4F06-B5AB-38B66F0D29FF}">
            <xm:f>AND(E$2&gt;0,$B$55='Base Datos'!$V$21)</xm:f>
            <x14:dxf>
              <font>
                <color theme="0"/>
              </font>
              <fill>
                <patternFill>
                  <bgColor theme="9" tint="-0.499984740745262"/>
                </patternFill>
              </fill>
            </x14:dxf>
          </x14:cfRule>
          <xm:sqref>E79:CF79</xm:sqref>
        </x14:conditionalFormatting>
        <x14:conditionalFormatting xmlns:xm="http://schemas.microsoft.com/office/excel/2006/main">
          <x14:cfRule type="expression" priority="22" id="{A4D8A2ED-9B8E-4016-91FD-EFA50E715D3D}">
            <xm:f>AND(E$2&gt;0,$B$55='Base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21" id="{5031A89D-AD4D-47B7-A44B-D060DF533E65}">
            <xm:f>AND(E$2&gt;0,$B$55='Base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20" id="{05E0F74B-C13E-4919-930F-98DB954E2F2D}">
            <xm:f>AND(E$2&gt;0,$B$55='Base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19" id="{70E5BF34-2CC0-4BF9-93EF-00EB2F4C935C}">
            <xm:f>AND(E$2&gt;0,$B$55='Base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18" id="{EC6DE688-C312-4DEF-9B49-0BEFD4B7895D}">
            <xm:f>AND(E$2&gt;0,$B$55='Base Datos'!$V$21)</xm:f>
            <x14:dxf>
              <font>
                <color theme="0"/>
              </font>
              <fill>
                <patternFill>
                  <bgColor theme="9" tint="-0.499984740745262"/>
                </patternFill>
              </fill>
            </x14:dxf>
          </x14:cfRule>
          <xm:sqref>E109:CF109</xm:sqref>
        </x14:conditionalFormatting>
        <x14:conditionalFormatting xmlns:xm="http://schemas.microsoft.com/office/excel/2006/main">
          <x14:cfRule type="expression" priority="17" id="{90A7EEEF-BB9F-4D32-9967-9A5B67F14F86}">
            <xm:f>AND(E$2&gt;0,$B$55='Base Datos'!$V$21)</xm:f>
            <x14:dxf>
              <font>
                <color theme="0"/>
              </font>
              <fill>
                <patternFill>
                  <bgColor theme="9" tint="-0.499984740745262"/>
                </patternFill>
              </fill>
            </x14:dxf>
          </x14:cfRule>
          <xm:sqref>E115:CF115</xm:sqref>
        </x14:conditionalFormatting>
        <x14:conditionalFormatting xmlns:xm="http://schemas.microsoft.com/office/excel/2006/main">
          <x14:cfRule type="expression" priority="16" id="{C654D8F8-11C8-45B2-9812-592ECF31DCB4}">
            <xm:f>AND(E$2&gt;0,$B$55='Base Datos'!$V$21)</xm:f>
            <x14:dxf>
              <font>
                <color theme="1" tint="4.9989318521683403E-2"/>
              </font>
              <fill>
                <patternFill>
                  <bgColor theme="0" tint="-0.14996795556505021"/>
                </patternFill>
              </fill>
            </x14:dxf>
          </x14:cfRule>
          <xm:sqref>E86:CF88</xm:sqref>
        </x14:conditionalFormatting>
        <x14:conditionalFormatting xmlns:xm="http://schemas.microsoft.com/office/excel/2006/main">
          <x14:cfRule type="expression" priority="15" id="{99D6DF24-23CB-42B4-9606-86743D5C1894}">
            <xm:f>AND(E$2&gt;0,$B$55='Base Datos'!$V$21)</xm:f>
            <x14:dxf>
              <font>
                <color theme="0"/>
              </font>
              <fill>
                <patternFill>
                  <bgColor theme="9" tint="-0.499984740745262"/>
                </patternFill>
              </fill>
            </x14:dxf>
          </x14:cfRule>
          <xm:sqref>E89:CF89</xm:sqref>
        </x14:conditionalFormatting>
        <x14:conditionalFormatting xmlns:xm="http://schemas.microsoft.com/office/excel/2006/main">
          <x14:cfRule type="expression" priority="14" id="{439BE1EE-13B5-4A2E-8C64-BA2D4C56805A}">
            <xm:f>AND(E$2&gt;0,$B$55='Base Datos'!$V$21)</xm:f>
            <x14:dxf>
              <font>
                <color theme="1" tint="4.9989318521683403E-2"/>
              </font>
              <fill>
                <patternFill>
                  <bgColor theme="0" tint="-0.14996795556505021"/>
                </patternFill>
              </fill>
            </x14:dxf>
          </x14:cfRule>
          <xm:sqref>E92:CF94</xm:sqref>
        </x14:conditionalFormatting>
        <x14:conditionalFormatting xmlns:xm="http://schemas.microsoft.com/office/excel/2006/main">
          <x14:cfRule type="expression" priority="13" id="{4513A728-0057-4A90-B373-E225C9FA0CF1}">
            <xm:f>AND(E$2&gt;0,$B$55='Base Datos'!$V$21)</xm:f>
            <x14:dxf>
              <font>
                <color theme="0"/>
              </font>
              <fill>
                <patternFill>
                  <bgColor theme="9" tint="-0.499984740745262"/>
                </patternFill>
              </fill>
            </x14:dxf>
          </x14:cfRule>
          <xm:sqref>E95:CF95</xm:sqref>
        </x14:conditionalFormatting>
        <x14:conditionalFormatting xmlns:xm="http://schemas.microsoft.com/office/excel/2006/main">
          <x14:cfRule type="expression" priority="12" id="{75AF8A38-33D7-4CC2-BAC3-3678253BF10B}">
            <xm:f>AND(E$2&gt;0,$B$55='Base Datos'!$V$21)</xm:f>
            <x14:dxf>
              <font>
                <color theme="1" tint="4.9989318521683403E-2"/>
              </font>
              <fill>
                <patternFill>
                  <bgColor theme="0" tint="-0.14996795556505021"/>
                </patternFill>
              </fill>
            </x14:dxf>
          </x14:cfRule>
          <xm:sqref>E98:CF100</xm:sqref>
        </x14:conditionalFormatting>
        <x14:conditionalFormatting xmlns:xm="http://schemas.microsoft.com/office/excel/2006/main">
          <x14:cfRule type="expression" priority="11" id="{7CD721D9-B0D1-4BF7-812A-EFC1AE17799A}">
            <xm:f>AND(E$2&gt;0,$B$55='Base Datos'!$V$21)</xm:f>
            <x14:dxf>
              <font>
                <color theme="0"/>
              </font>
              <fill>
                <patternFill>
                  <bgColor theme="9" tint="-0.499984740745262"/>
                </patternFill>
              </fill>
            </x14:dxf>
          </x14:cfRule>
          <xm:sqref>E101:CF101</xm:sqref>
        </x14:conditionalFormatting>
        <x14:conditionalFormatting xmlns:xm="http://schemas.microsoft.com/office/excel/2006/main">
          <x14:cfRule type="expression" priority="10" id="{97F3FFD7-803D-46D9-A933-E9ECEB0E2274}">
            <xm:f>AND(E$2&gt;0,$B$55='Base Datos'!$V$21)</xm:f>
            <x14:dxf>
              <font>
                <color theme="1" tint="4.9989318521683403E-2"/>
              </font>
              <fill>
                <patternFill>
                  <bgColor theme="0" tint="-0.14996795556505021"/>
                </patternFill>
              </fill>
            </x14:dxf>
          </x14:cfRule>
          <xm:sqref>E104:CF106</xm:sqref>
        </x14:conditionalFormatting>
        <x14:conditionalFormatting xmlns:xm="http://schemas.microsoft.com/office/excel/2006/main">
          <x14:cfRule type="expression" priority="9" id="{2BADDF39-6A1F-45A9-8F0E-E668F4F2D402}">
            <xm:f>AND(E$2&gt;0,$B$55='Base Datos'!$V$21)</xm:f>
            <x14:dxf>
              <font>
                <color theme="0"/>
              </font>
              <fill>
                <patternFill>
                  <bgColor theme="9" tint="-0.499984740745262"/>
                </patternFill>
              </fill>
            </x14:dxf>
          </x14:cfRule>
          <xm:sqref>E107:CF107</xm:sqref>
        </x14:conditionalFormatting>
        <x14:conditionalFormatting xmlns:xm="http://schemas.microsoft.com/office/excel/2006/main">
          <x14:cfRule type="expression" priority="8" id="{952180C5-9365-4F41-B546-8B51E7279386}">
            <xm:f>AND(E$2&gt;0,$B$55='Base Datos'!$V$21)</xm:f>
            <x14:dxf>
              <font>
                <color theme="1" tint="4.9989318521683403E-2"/>
              </font>
              <fill>
                <patternFill>
                  <bgColor theme="0" tint="-0.14996795556505021"/>
                </patternFill>
              </fill>
            </x14:dxf>
          </x14:cfRule>
          <xm:sqref>E110:CF112</xm:sqref>
        </x14:conditionalFormatting>
        <x14:conditionalFormatting xmlns:xm="http://schemas.microsoft.com/office/excel/2006/main">
          <x14:cfRule type="expression" priority="7" id="{DDEE8078-D002-4F02-B4B2-E4DEDCBB4AAE}">
            <xm:f>AND(E$2&gt;0,$B$55='Base Datos'!$V$21)</xm:f>
            <x14:dxf>
              <font>
                <color theme="0"/>
              </font>
              <fill>
                <patternFill>
                  <bgColor theme="9" tint="-0.499984740745262"/>
                </patternFill>
              </fill>
            </x14:dxf>
          </x14:cfRule>
          <xm:sqref>E113:CF113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CF191"/>
  <sheetViews>
    <sheetView zoomScaleNormal="100" workbookViewId="0">
      <pane xSplit="4" ySplit="5" topLeftCell="E6" activePane="bottomRight" state="frozen"/>
      <selection activeCell="E38" sqref="E38"/>
      <selection pane="topRight" activeCell="E38" sqref="E38"/>
      <selection pane="bottomLeft" activeCell="E38" sqref="E38"/>
      <selection pane="bottomRight" activeCell="N20" sqref="N20"/>
    </sheetView>
  </sheetViews>
  <sheetFormatPr baseColWidth="10" defaultRowHeight="16.5" x14ac:dyDescent="0.3"/>
  <cols>
    <col min="1" max="2" width="1.7109375" style="699" customWidth="1"/>
    <col min="3" max="3" width="13.7109375" style="736" customWidth="1"/>
    <col min="4" max="4" width="36.85546875" style="736" customWidth="1"/>
    <col min="5" max="84" width="14.7109375" style="736" customWidth="1"/>
    <col min="85" max="86" width="11.5703125" style="699"/>
    <col min="87" max="16383" width="0" style="699" hidden="1" customWidth="1"/>
    <col min="16384" max="16384" width="11.5703125" style="699"/>
  </cols>
  <sheetData>
    <row r="1" spans="3:84" ht="17.25" thickBot="1" x14ac:dyDescent="0.3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3:84" ht="27" customHeight="1" thickBot="1" x14ac:dyDescent="0.35">
      <c r="C2" s="699"/>
      <c r="D2" s="222" t="s">
        <v>549</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3:84" ht="34.9" customHeight="1" thickBot="1" x14ac:dyDescent="0.35">
      <c r="C3" s="699"/>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C4" s="699"/>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9.899999999999999" customHeight="1" thickBot="1" x14ac:dyDescent="0.35">
      <c r="C5" s="699"/>
      <c r="D5" s="224" t="s">
        <v>241</v>
      </c>
      <c r="E5" s="225" t="str">
        <f>+INDICE!$R$23</f>
        <v>CONTENEDOR</v>
      </c>
      <c r="F5" s="225" t="str">
        <f>+INDICE!$R$23</f>
        <v>CONTENEDOR</v>
      </c>
      <c r="G5" s="225" t="str">
        <f>+INDICE!$R$23</f>
        <v>CONTENEDOR</v>
      </c>
      <c r="H5" s="225" t="str">
        <f>+INDICE!$R$23</f>
        <v>CONTENEDOR</v>
      </c>
      <c r="I5" s="225" t="str">
        <f>+INDICE!$R$23</f>
        <v>CONTENEDOR</v>
      </c>
      <c r="J5" s="225" t="str">
        <f>+INDICE!$R$23</f>
        <v>CONTENEDOR</v>
      </c>
      <c r="K5" s="225" t="str">
        <f>+INDICE!$R$23</f>
        <v>CONTENEDOR</v>
      </c>
      <c r="L5" s="225" t="str">
        <f>+INDICE!$R$23</f>
        <v>CONTENEDOR</v>
      </c>
      <c r="M5" s="225" t="str">
        <f>+INDICE!$R$23</f>
        <v>CONTENEDOR</v>
      </c>
      <c r="N5" s="225" t="str">
        <f>+INDICE!$R$23</f>
        <v>CONTENEDOR</v>
      </c>
      <c r="O5" s="225" t="str">
        <f>+INDICE!$R$23</f>
        <v>CONTENEDOR</v>
      </c>
      <c r="P5" s="225" t="str">
        <f>+INDICE!$R$23</f>
        <v>CONTENEDOR</v>
      </c>
      <c r="Q5" s="225" t="str">
        <f>+INDICE!$R$23</f>
        <v>CONTENEDOR</v>
      </c>
      <c r="R5" s="225" t="str">
        <f>+INDICE!$R$23</f>
        <v>CONTENEDOR</v>
      </c>
      <c r="S5" s="225" t="str">
        <f>+INDICE!$R$23</f>
        <v>CONTENEDOR</v>
      </c>
      <c r="T5" s="225" t="str">
        <f>+INDICE!$R$23</f>
        <v>CONTENEDOR</v>
      </c>
      <c r="U5" s="225" t="str">
        <f>+INDICE!$R$23</f>
        <v>CONTENEDOR</v>
      </c>
      <c r="V5" s="225" t="str">
        <f>+INDICE!$R$23</f>
        <v>CONTENEDOR</v>
      </c>
      <c r="W5" s="225" t="str">
        <f>+INDICE!$R$23</f>
        <v>CONTENEDOR</v>
      </c>
      <c r="X5" s="225" t="str">
        <f>+INDICE!$R$23</f>
        <v>CONTENEDOR</v>
      </c>
      <c r="Y5" s="225" t="str">
        <f>+INDICE!$R$23</f>
        <v>CONTENEDOR</v>
      </c>
      <c r="Z5" s="225" t="str">
        <f>+INDICE!$R$23</f>
        <v>CONTENEDOR</v>
      </c>
      <c r="AA5" s="225" t="str">
        <f>+INDICE!$R$23</f>
        <v>CONTENEDOR</v>
      </c>
      <c r="AB5" s="225" t="str">
        <f>+INDICE!$R$23</f>
        <v>CONTENEDOR</v>
      </c>
      <c r="AC5" s="225" t="str">
        <f>+INDICE!$R$23</f>
        <v>CONTENEDOR</v>
      </c>
      <c r="AD5" s="225" t="str">
        <f>+INDICE!$R$23</f>
        <v>CONTENEDOR</v>
      </c>
      <c r="AE5" s="225" t="str">
        <f>+INDICE!$R$23</f>
        <v>CONTENEDOR</v>
      </c>
      <c r="AF5" s="225" t="str">
        <f>+INDICE!$R$23</f>
        <v>CONTENEDOR</v>
      </c>
      <c r="AG5" s="225" t="str">
        <f>+INDICE!$R$23</f>
        <v>CONTENEDOR</v>
      </c>
      <c r="AH5" s="225" t="str">
        <f>+INDICE!$R$23</f>
        <v>CONTENEDOR</v>
      </c>
      <c r="AI5" s="225" t="str">
        <f>+INDICE!$R$23</f>
        <v>CONTENEDOR</v>
      </c>
      <c r="AJ5" s="225" t="str">
        <f>+INDICE!$R$23</f>
        <v>CONTENEDOR</v>
      </c>
      <c r="AK5" s="225" t="str">
        <f>+INDICE!$R$23</f>
        <v>CONTENEDOR</v>
      </c>
      <c r="AL5" s="225" t="str">
        <f>+INDICE!$R$23</f>
        <v>CONTENEDOR</v>
      </c>
      <c r="AM5" s="225" t="str">
        <f>+INDICE!$R$23</f>
        <v>CONTENEDOR</v>
      </c>
      <c r="AN5" s="225" t="str">
        <f>+INDICE!$R$23</f>
        <v>CONTENEDOR</v>
      </c>
      <c r="AO5" s="225" t="str">
        <f>+INDICE!$R$23</f>
        <v>CONTENEDOR</v>
      </c>
      <c r="AP5" s="225" t="str">
        <f>+INDICE!$R$23</f>
        <v>CONTENEDOR</v>
      </c>
      <c r="AQ5" s="225" t="str">
        <f>+INDICE!$R$23</f>
        <v>CONTENEDOR</v>
      </c>
      <c r="AR5" s="225" t="str">
        <f>+INDICE!$R$23</f>
        <v>CONTENEDOR</v>
      </c>
      <c r="AS5" s="225" t="str">
        <f>+INDICE!$R$23</f>
        <v>CONTENEDOR</v>
      </c>
      <c r="AT5" s="225" t="str">
        <f>+INDICE!$R$23</f>
        <v>CONTENEDOR</v>
      </c>
      <c r="AU5" s="225" t="str">
        <f>+INDICE!$R$23</f>
        <v>CONTENEDOR</v>
      </c>
      <c r="AV5" s="225" t="str">
        <f>+INDICE!$R$23</f>
        <v>CONTENEDOR</v>
      </c>
      <c r="AW5" s="225" t="str">
        <f>+INDICE!$R$23</f>
        <v>CONTENEDOR</v>
      </c>
      <c r="AX5" s="225" t="str">
        <f>+INDICE!$R$23</f>
        <v>CONTENEDOR</v>
      </c>
      <c r="AY5" s="225" t="str">
        <f>+INDICE!$R$23</f>
        <v>CONTENEDOR</v>
      </c>
      <c r="AZ5" s="225" t="str">
        <f>+INDICE!$R$23</f>
        <v>CONTENEDOR</v>
      </c>
      <c r="BA5" s="225" t="str">
        <f>+INDICE!$R$23</f>
        <v>CONTENEDOR</v>
      </c>
      <c r="BB5" s="225" t="str">
        <f>+INDICE!$R$23</f>
        <v>CONTENEDOR</v>
      </c>
      <c r="BC5" s="225" t="str">
        <f>+INDICE!$R$23</f>
        <v>CONTENEDOR</v>
      </c>
      <c r="BD5" s="225" t="str">
        <f>+INDICE!$R$23</f>
        <v>CONTENEDOR</v>
      </c>
      <c r="BE5" s="225" t="str">
        <f>+INDICE!$R$23</f>
        <v>CONTENEDOR</v>
      </c>
      <c r="BF5" s="225" t="str">
        <f>+INDICE!$R$23</f>
        <v>CONTENEDOR</v>
      </c>
      <c r="BG5" s="225" t="str">
        <f>+INDICE!$R$23</f>
        <v>CONTENEDOR</v>
      </c>
      <c r="BH5" s="225" t="str">
        <f>+INDICE!$R$23</f>
        <v>CONTENEDOR</v>
      </c>
      <c r="BI5" s="225" t="str">
        <f>+INDICE!$R$23</f>
        <v>CONTENEDOR</v>
      </c>
      <c r="BJ5" s="225" t="str">
        <f>+INDICE!$R$23</f>
        <v>CONTENEDOR</v>
      </c>
      <c r="BK5" s="225" t="str">
        <f>+INDICE!$R$23</f>
        <v>CONTENEDOR</v>
      </c>
      <c r="BL5" s="225" t="str">
        <f>+INDICE!$R$23</f>
        <v>CONTENEDOR</v>
      </c>
      <c r="BM5" s="225" t="str">
        <f>+INDICE!$R$23</f>
        <v>CONTENEDOR</v>
      </c>
      <c r="BN5" s="225" t="str">
        <f>+INDICE!$R$23</f>
        <v>CONTENEDOR</v>
      </c>
      <c r="BO5" s="225" t="str">
        <f>+INDICE!$R$23</f>
        <v>CONTENEDOR</v>
      </c>
      <c r="BP5" s="225" t="str">
        <f>+INDICE!$R$23</f>
        <v>CONTENEDOR</v>
      </c>
      <c r="BQ5" s="225" t="str">
        <f>+INDICE!$R$23</f>
        <v>CONTENEDOR</v>
      </c>
      <c r="BR5" s="225" t="str">
        <f>+INDICE!$R$23</f>
        <v>CONTENEDOR</v>
      </c>
      <c r="BS5" s="225" t="str">
        <f>+INDICE!$R$23</f>
        <v>CONTENEDOR</v>
      </c>
      <c r="BT5" s="225" t="str">
        <f>+INDICE!$R$23</f>
        <v>CONTENEDOR</v>
      </c>
      <c r="BU5" s="225" t="str">
        <f>+INDICE!$R$23</f>
        <v>CONTENEDOR</v>
      </c>
      <c r="BV5" s="225" t="str">
        <f>+INDICE!$R$23</f>
        <v>CONTENEDOR</v>
      </c>
      <c r="BW5" s="225" t="str">
        <f>+INDICE!$R$23</f>
        <v>CONTENEDOR</v>
      </c>
      <c r="BX5" s="225" t="str">
        <f>+INDICE!$R$23</f>
        <v>CONTENEDOR</v>
      </c>
      <c r="BY5" s="225" t="str">
        <f>+INDICE!$R$23</f>
        <v>CONTENEDOR</v>
      </c>
      <c r="BZ5" s="225" t="str">
        <f>+INDICE!$R$23</f>
        <v>CONTENEDOR</v>
      </c>
      <c r="CA5" s="225" t="str">
        <f>+INDICE!$R$23</f>
        <v>CONTENEDOR</v>
      </c>
      <c r="CB5" s="225" t="str">
        <f>+INDICE!$R$23</f>
        <v>CONTENEDOR</v>
      </c>
      <c r="CC5" s="225" t="str">
        <f>+INDICE!$R$23</f>
        <v>CONTENEDOR</v>
      </c>
      <c r="CD5" s="225" t="str">
        <f>+INDICE!$R$23</f>
        <v>CONTENEDOR</v>
      </c>
      <c r="CE5" s="225" t="str">
        <f>+INDICE!$R$23</f>
        <v>CONTENEDOR</v>
      </c>
      <c r="CF5" s="225" t="str">
        <f>+INDICE!$R$23</f>
        <v>CONTENEDOR</v>
      </c>
    </row>
    <row r="6" spans="3:84" ht="15" customHeight="1" thickBot="1" x14ac:dyDescent="0.35">
      <c r="C6" s="699"/>
      <c r="D6" s="699"/>
      <c r="E6" s="754">
        <f>+IF(E2=0,"",GENERALES!E10)</f>
        <v>6.75</v>
      </c>
      <c r="F6" s="754">
        <f>+IF(F2=0,"",GENERALES!F10)</f>
        <v>6.75</v>
      </c>
      <c r="G6" s="754">
        <f>+IF(G2=0,"",GENERALES!G10)</f>
        <v>6.75</v>
      </c>
      <c r="H6" s="754">
        <f>+IF(H2=0,"",GENERALES!H10)</f>
        <v>6.75</v>
      </c>
      <c r="I6" s="754">
        <f>+IF(I2=0,"",GENERALES!I10)</f>
        <v>6.75</v>
      </c>
      <c r="J6" s="754">
        <f>+IF(J2=0,"",GENERALES!J10)</f>
        <v>6.75</v>
      </c>
      <c r="K6" s="754">
        <f>+IF(K2=0,"",GENERALES!K10)</f>
        <v>6.75</v>
      </c>
      <c r="L6" s="754">
        <f>+IF(L2=0,"",GENERALES!L10)</f>
        <v>6.75</v>
      </c>
      <c r="M6" s="754">
        <f>+IF(M2=0,"",GENERALES!M10)</f>
        <v>6.75</v>
      </c>
      <c r="N6" s="754">
        <f>+IF(N2=0,"",GENERALES!N10)</f>
        <v>6.75</v>
      </c>
      <c r="O6" s="754">
        <f>+IF(O2=0,"",GENERALES!O10)</f>
        <v>6.75</v>
      </c>
      <c r="P6" s="754">
        <f>+IF(P2=0,"",GENERALES!P10)</f>
        <v>6.75</v>
      </c>
      <c r="Q6" s="754" t="str">
        <f>+IF(Q2=0,"",GENERALES!Q10)</f>
        <v/>
      </c>
      <c r="R6" s="754" t="str">
        <f>+IF(R2=0,"",GENERALES!R10)</f>
        <v/>
      </c>
      <c r="S6" s="754" t="str">
        <f>+IF(S2=0,"",GENERALES!S10)</f>
        <v/>
      </c>
      <c r="T6" s="754" t="str">
        <f>+IF(T2=0,"",GENERALES!T10)</f>
        <v/>
      </c>
      <c r="U6" s="754" t="str">
        <f>+IF(U2=0,"",GENERALES!U10)</f>
        <v/>
      </c>
      <c r="V6" s="754" t="str">
        <f>+IF(V2=0,"",GENERALES!V10)</f>
        <v/>
      </c>
      <c r="W6" s="754" t="str">
        <f>+IF(W2=0,"",GENERALES!W10)</f>
        <v/>
      </c>
      <c r="X6" s="754" t="str">
        <f>+IF(X2=0,"",GENERALES!X10)</f>
        <v/>
      </c>
      <c r="Y6" s="754" t="str">
        <f>+IF(Y2=0,"",GENERALES!Y10)</f>
        <v/>
      </c>
      <c r="Z6" s="754" t="str">
        <f>+IF(Z2=0,"",GENERALES!Z10)</f>
        <v/>
      </c>
      <c r="AA6" s="754" t="str">
        <f>+IF(AA2=0,"",GENERALES!AA10)</f>
        <v/>
      </c>
      <c r="AB6" s="754" t="str">
        <f>+IF(AB2=0,"",GENERALES!AB10)</f>
        <v/>
      </c>
      <c r="AC6" s="754" t="str">
        <f>+IF(AC2=0,"",GENERALES!AC10)</f>
        <v/>
      </c>
      <c r="AD6" s="754" t="str">
        <f>+IF(AD2=0,"",GENERALES!AD10)</f>
        <v/>
      </c>
      <c r="AE6" s="754" t="str">
        <f>+IF(AE2=0,"",GENERALES!AE10)</f>
        <v/>
      </c>
      <c r="AF6" s="754" t="str">
        <f>+IF(AF2=0,"",GENERALES!AF10)</f>
        <v/>
      </c>
      <c r="AG6" s="754" t="str">
        <f>+IF(AG2=0,"",GENERALES!AG10)</f>
        <v/>
      </c>
      <c r="AH6" s="754" t="str">
        <f>+IF(AH2=0,"",GENERALES!AH10)</f>
        <v/>
      </c>
      <c r="AI6" s="754" t="str">
        <f>+IF(AI2=0,"",GENERALES!AI10)</f>
        <v/>
      </c>
      <c r="AJ6" s="754" t="str">
        <f>+IF(AJ2=0,"",GENERALES!AJ10)</f>
        <v/>
      </c>
      <c r="AK6" s="754" t="str">
        <f>+IF(AK2=0,"",GENERALES!AK10)</f>
        <v/>
      </c>
      <c r="AL6" s="754" t="str">
        <f>+IF(AL2=0,"",GENERALES!AL10)</f>
        <v/>
      </c>
      <c r="AM6" s="754" t="str">
        <f>+IF(AM2=0,"",GENERALES!AM10)</f>
        <v/>
      </c>
      <c r="AN6" s="754" t="str">
        <f>+IF(AN2=0,"",GENERALES!AN10)</f>
        <v/>
      </c>
      <c r="AO6" s="754" t="str">
        <f>+IF(AO2=0,"",GENERALES!AO10)</f>
        <v/>
      </c>
      <c r="AP6" s="754" t="str">
        <f>+IF(AP2=0,"",GENERALES!AP10)</f>
        <v/>
      </c>
      <c r="AQ6" s="754" t="str">
        <f>+IF(AQ2=0,"",GENERALES!AQ10)</f>
        <v/>
      </c>
      <c r="AR6" s="754" t="str">
        <f>+IF(AR2=0,"",GENERALES!AR10)</f>
        <v/>
      </c>
      <c r="AS6" s="754" t="str">
        <f>+IF(AS2=0,"",GENERALES!AS10)</f>
        <v/>
      </c>
      <c r="AT6" s="754" t="str">
        <f>+IF(AT2=0,"",GENERALES!AT10)</f>
        <v/>
      </c>
      <c r="AU6" s="754" t="str">
        <f>+IF(AU2=0,"",GENERALES!AU10)</f>
        <v/>
      </c>
      <c r="AV6" s="754" t="str">
        <f>+IF(AV2=0,"",GENERALES!AV10)</f>
        <v/>
      </c>
      <c r="AW6" s="754" t="str">
        <f>+IF(AW2=0,"",GENERALES!AW10)</f>
        <v/>
      </c>
      <c r="AX6" s="754" t="str">
        <f>+IF(AX2=0,"",GENERALES!AX10)</f>
        <v/>
      </c>
      <c r="AY6" s="754" t="str">
        <f>+IF(AY2=0,"",GENERALES!AY10)</f>
        <v/>
      </c>
      <c r="AZ6" s="754" t="str">
        <f>+IF(AZ2=0,"",GENERALES!AZ10)</f>
        <v/>
      </c>
      <c r="BA6" s="754" t="str">
        <f>+IF(BA2=0,"",GENERALES!BA10)</f>
        <v/>
      </c>
      <c r="BB6" s="754" t="str">
        <f>+IF(BB2=0,"",GENERALES!BB10)</f>
        <v/>
      </c>
      <c r="BC6" s="754" t="str">
        <f>+IF(BC2=0,"",GENERALES!BC10)</f>
        <v/>
      </c>
      <c r="BD6" s="754" t="str">
        <f>+IF(BD2=0,"",GENERALES!BD10)</f>
        <v/>
      </c>
      <c r="BE6" s="754" t="str">
        <f>+IF(BE2=0,"",GENERALES!BE10)</f>
        <v/>
      </c>
      <c r="BF6" s="754" t="str">
        <f>+IF(BF2=0,"",GENERALES!BF10)</f>
        <v/>
      </c>
      <c r="BG6" s="754" t="str">
        <f>+IF(BG2=0,"",GENERALES!BG10)</f>
        <v/>
      </c>
      <c r="BH6" s="754" t="str">
        <f>+IF(BH2=0,"",GENERALES!BH10)</f>
        <v/>
      </c>
      <c r="BI6" s="754" t="str">
        <f>+IF(BI2=0,"",GENERALES!BI10)</f>
        <v/>
      </c>
      <c r="BJ6" s="754" t="str">
        <f>+IF(BJ2=0,"",GENERALES!BJ10)</f>
        <v/>
      </c>
      <c r="BK6" s="754" t="str">
        <f>+IF(BK2=0,"",GENERALES!BK10)</f>
        <v/>
      </c>
      <c r="BL6" s="754" t="str">
        <f>+IF(BL2=0,"",GENERALES!BL10)</f>
        <v/>
      </c>
      <c r="BM6" s="754" t="str">
        <f>+IF(BM2=0,"",GENERALES!BM10)</f>
        <v/>
      </c>
      <c r="BN6" s="754" t="str">
        <f>+IF(BN2=0,"",GENERALES!BN10)</f>
        <v/>
      </c>
      <c r="BO6" s="754" t="str">
        <f>+IF(BO2=0,"",GENERALES!BO10)</f>
        <v/>
      </c>
      <c r="BP6" s="754" t="str">
        <f>+IF(BP2=0,"",GENERALES!BP10)</f>
        <v/>
      </c>
      <c r="BQ6" s="754" t="str">
        <f>+IF(BQ2=0,"",GENERALES!BQ10)</f>
        <v/>
      </c>
      <c r="BR6" s="754" t="str">
        <f>+IF(BR2=0,"",GENERALES!BR10)</f>
        <v/>
      </c>
      <c r="BS6" s="754" t="str">
        <f>+IF(BS2=0,"",GENERALES!BS10)</f>
        <v/>
      </c>
      <c r="BT6" s="754" t="str">
        <f>+IF(BT2=0,"",GENERALES!BT10)</f>
        <v/>
      </c>
      <c r="BU6" s="754" t="str">
        <f>+IF(BU2=0,"",GENERALES!BU10)</f>
        <v/>
      </c>
      <c r="BV6" s="754" t="str">
        <f>+IF(BV2=0,"",GENERALES!BV10)</f>
        <v/>
      </c>
      <c r="BW6" s="754" t="str">
        <f>+IF(BW2=0,"",GENERALES!BW10)</f>
        <v/>
      </c>
      <c r="BX6" s="754" t="str">
        <f>+IF(BX2=0,"",GENERALES!BX10)</f>
        <v/>
      </c>
      <c r="BY6" s="754" t="str">
        <f>+IF(BY2=0,"",GENERALES!BY10)</f>
        <v/>
      </c>
      <c r="BZ6" s="754" t="str">
        <f>+IF(BZ2=0,"",GENERALES!BZ10)</f>
        <v/>
      </c>
      <c r="CA6" s="754" t="str">
        <f>+IF(CA2=0,"",GENERALES!CA10)</f>
        <v/>
      </c>
      <c r="CB6" s="754" t="str">
        <f>+IF(CB2=0,"",GENERALES!CB10)</f>
        <v/>
      </c>
      <c r="CC6" s="754" t="str">
        <f>+IF(CC2=0,"",GENERALES!CC10)</f>
        <v/>
      </c>
      <c r="CD6" s="754" t="str">
        <f>+IF(CD2=0,"",GENERALES!CD10)</f>
        <v/>
      </c>
      <c r="CE6" s="754" t="str">
        <f>+IF(CE2=0,"",GENERALES!CE10)</f>
        <v/>
      </c>
      <c r="CF6" s="754" t="str">
        <f>+IF(CF2=0,"",GENERALES!CF10)</f>
        <v/>
      </c>
    </row>
    <row r="7" spans="3:84" ht="17.25" hidden="1" thickBot="1" x14ac:dyDescent="0.35">
      <c r="C7" s="699"/>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3:84" ht="17.25" hidden="1" thickBot="1" x14ac:dyDescent="0.35">
      <c r="C8" s="699"/>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3:84" ht="17.25" hidden="1" thickBot="1" x14ac:dyDescent="0.35">
      <c r="C9" s="699"/>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3:84" ht="17.25" hidden="1" thickBot="1" x14ac:dyDescent="0.35">
      <c r="C10" s="699"/>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3:84" ht="17.25" hidden="1" thickBot="1" x14ac:dyDescent="0.35">
      <c r="C11" s="699"/>
      <c r="D11" s="180"/>
      <c r="E11" s="228">
        <v>1</v>
      </c>
      <c r="F11" s="228">
        <v>2</v>
      </c>
      <c r="G11" s="228">
        <v>3</v>
      </c>
      <c r="H11" s="228">
        <v>4</v>
      </c>
      <c r="I11" s="228">
        <v>5</v>
      </c>
      <c r="J11" s="228">
        <v>6</v>
      </c>
      <c r="K11" s="228">
        <v>7</v>
      </c>
      <c r="L11" s="228">
        <v>8</v>
      </c>
      <c r="M11" s="228">
        <v>9</v>
      </c>
      <c r="N11" s="228">
        <v>10</v>
      </c>
      <c r="O11" s="228">
        <v>11</v>
      </c>
      <c r="P11" s="228">
        <v>12</v>
      </c>
      <c r="Q11" s="228">
        <v>13</v>
      </c>
      <c r="R11" s="228">
        <v>14</v>
      </c>
      <c r="S11" s="228">
        <v>15</v>
      </c>
      <c r="T11" s="228">
        <v>16</v>
      </c>
      <c r="U11" s="228">
        <v>17</v>
      </c>
      <c r="V11" s="228">
        <v>18</v>
      </c>
      <c r="W11" s="228">
        <v>19</v>
      </c>
      <c r="X11" s="228">
        <v>20</v>
      </c>
      <c r="Y11" s="228">
        <v>21</v>
      </c>
      <c r="Z11" s="228">
        <v>22</v>
      </c>
      <c r="AA11" s="228">
        <v>23</v>
      </c>
      <c r="AB11" s="228">
        <v>24</v>
      </c>
      <c r="AC11" s="228">
        <v>25</v>
      </c>
      <c r="AD11" s="228">
        <v>26</v>
      </c>
      <c r="AE11" s="228">
        <v>27</v>
      </c>
      <c r="AF11" s="228">
        <v>28</v>
      </c>
      <c r="AG11" s="228">
        <v>29</v>
      </c>
      <c r="AH11" s="228">
        <v>30</v>
      </c>
      <c r="AI11" s="228">
        <v>31</v>
      </c>
      <c r="AJ11" s="228">
        <v>32</v>
      </c>
      <c r="AK11" s="228">
        <v>33</v>
      </c>
      <c r="AL11" s="228">
        <v>34</v>
      </c>
      <c r="AM11" s="228">
        <v>35</v>
      </c>
      <c r="AN11" s="228">
        <v>36</v>
      </c>
      <c r="AO11" s="228">
        <v>37</v>
      </c>
      <c r="AP11" s="228">
        <v>38</v>
      </c>
      <c r="AQ11" s="228">
        <v>39</v>
      </c>
      <c r="AR11" s="228">
        <v>40</v>
      </c>
      <c r="AS11" s="228">
        <v>41</v>
      </c>
      <c r="AT11" s="228">
        <v>42</v>
      </c>
      <c r="AU11" s="228">
        <v>43</v>
      </c>
      <c r="AV11" s="228">
        <v>44</v>
      </c>
      <c r="AW11" s="228">
        <v>45</v>
      </c>
      <c r="AX11" s="228">
        <v>46</v>
      </c>
      <c r="AY11" s="228">
        <v>47</v>
      </c>
      <c r="AZ11" s="228">
        <v>48</v>
      </c>
      <c r="BA11" s="228">
        <v>49</v>
      </c>
      <c r="BB11" s="228">
        <v>50</v>
      </c>
      <c r="BC11" s="228">
        <v>51</v>
      </c>
      <c r="BD11" s="228">
        <v>52</v>
      </c>
      <c r="BE11" s="228">
        <v>53</v>
      </c>
      <c r="BF11" s="228">
        <v>54</v>
      </c>
      <c r="BG11" s="228">
        <v>55</v>
      </c>
      <c r="BH11" s="228">
        <v>56</v>
      </c>
      <c r="BI11" s="228">
        <v>57</v>
      </c>
      <c r="BJ11" s="228">
        <v>58</v>
      </c>
      <c r="BK11" s="228">
        <v>59</v>
      </c>
      <c r="BL11" s="228">
        <v>60</v>
      </c>
      <c r="BM11" s="228">
        <v>61</v>
      </c>
      <c r="BN11" s="228">
        <v>62</v>
      </c>
      <c r="BO11" s="228">
        <v>63</v>
      </c>
      <c r="BP11" s="228">
        <v>64</v>
      </c>
      <c r="BQ11" s="228">
        <v>65</v>
      </c>
      <c r="BR11" s="228">
        <v>66</v>
      </c>
      <c r="BS11" s="228">
        <v>67</v>
      </c>
      <c r="BT11" s="228">
        <v>68</v>
      </c>
      <c r="BU11" s="228">
        <v>69</v>
      </c>
      <c r="BV11" s="228">
        <v>70</v>
      </c>
      <c r="BW11" s="228">
        <v>71</v>
      </c>
      <c r="BX11" s="228">
        <v>72</v>
      </c>
      <c r="BY11" s="228">
        <v>73</v>
      </c>
      <c r="BZ11" s="228">
        <v>74</v>
      </c>
      <c r="CA11" s="228">
        <v>75</v>
      </c>
      <c r="CB11" s="228">
        <v>76</v>
      </c>
      <c r="CC11" s="228">
        <v>77</v>
      </c>
      <c r="CD11" s="228">
        <v>78</v>
      </c>
      <c r="CE11" s="228">
        <v>79</v>
      </c>
      <c r="CF11" s="228">
        <v>80</v>
      </c>
    </row>
    <row r="12" spans="3:84" ht="17.25" thickBot="1" x14ac:dyDescent="0.35">
      <c r="C12" s="699"/>
      <c r="D12" s="229" t="s">
        <v>167</v>
      </c>
      <c r="E12" s="212">
        <v>170</v>
      </c>
      <c r="F12" s="212">
        <v>170</v>
      </c>
      <c r="G12" s="212">
        <v>170</v>
      </c>
      <c r="H12" s="212">
        <v>170</v>
      </c>
      <c r="I12" s="212">
        <v>170</v>
      </c>
      <c r="J12" s="212">
        <v>170</v>
      </c>
      <c r="K12" s="212">
        <v>200</v>
      </c>
      <c r="L12" s="212">
        <v>200</v>
      </c>
      <c r="M12" s="212">
        <v>200</v>
      </c>
      <c r="N12" s="212">
        <v>200</v>
      </c>
      <c r="O12" s="212">
        <f t="shared" ref="O12:V12" si="2">+IF(N12="","",N12)</f>
        <v>200</v>
      </c>
      <c r="P12" s="212">
        <f t="shared" si="2"/>
        <v>200</v>
      </c>
      <c r="Q12" s="212">
        <f t="shared" si="2"/>
        <v>200</v>
      </c>
      <c r="R12" s="212">
        <f t="shared" si="2"/>
        <v>200</v>
      </c>
      <c r="S12" s="212">
        <f t="shared" si="2"/>
        <v>200</v>
      </c>
      <c r="T12" s="212">
        <f t="shared" si="2"/>
        <v>200</v>
      </c>
      <c r="U12" s="212">
        <f t="shared" si="2"/>
        <v>200</v>
      </c>
      <c r="V12" s="212">
        <f t="shared" si="2"/>
        <v>200</v>
      </c>
      <c r="W12" s="212">
        <f t="shared" ref="W12:AL15" si="3">+IF(V12="","",V12)</f>
        <v>200</v>
      </c>
      <c r="X12" s="212">
        <f t="shared" si="3"/>
        <v>200</v>
      </c>
      <c r="Y12" s="212">
        <f t="shared" si="3"/>
        <v>200</v>
      </c>
      <c r="Z12" s="212">
        <f t="shared" si="3"/>
        <v>200</v>
      </c>
      <c r="AA12" s="212">
        <f t="shared" si="3"/>
        <v>200</v>
      </c>
      <c r="AB12" s="212">
        <f t="shared" si="3"/>
        <v>200</v>
      </c>
      <c r="AC12" s="212">
        <f t="shared" si="3"/>
        <v>200</v>
      </c>
      <c r="AD12" s="212">
        <f t="shared" si="3"/>
        <v>200</v>
      </c>
      <c r="AE12" s="212">
        <f t="shared" si="3"/>
        <v>200</v>
      </c>
      <c r="AF12" s="212">
        <f t="shared" si="3"/>
        <v>200</v>
      </c>
      <c r="AG12" s="212">
        <f t="shared" si="3"/>
        <v>200</v>
      </c>
      <c r="AH12" s="212">
        <f t="shared" si="3"/>
        <v>200</v>
      </c>
      <c r="AI12" s="212">
        <f t="shared" si="3"/>
        <v>200</v>
      </c>
      <c r="AJ12" s="212">
        <f t="shared" si="3"/>
        <v>200</v>
      </c>
      <c r="AK12" s="212">
        <f t="shared" si="3"/>
        <v>200</v>
      </c>
      <c r="AL12" s="212">
        <f t="shared" si="3"/>
        <v>200</v>
      </c>
      <c r="AM12" s="212">
        <f t="shared" ref="AM12:BB15" si="4">+IF(AL12="","",AL12)</f>
        <v>200</v>
      </c>
      <c r="AN12" s="212">
        <f t="shared" si="4"/>
        <v>200</v>
      </c>
      <c r="AO12" s="212">
        <f t="shared" si="4"/>
        <v>200</v>
      </c>
      <c r="AP12" s="212">
        <f t="shared" si="4"/>
        <v>200</v>
      </c>
      <c r="AQ12" s="212">
        <f t="shared" si="4"/>
        <v>200</v>
      </c>
      <c r="AR12" s="212">
        <f t="shared" si="4"/>
        <v>200</v>
      </c>
      <c r="AS12" s="212">
        <f t="shared" si="4"/>
        <v>200</v>
      </c>
      <c r="AT12" s="212">
        <f t="shared" si="4"/>
        <v>200</v>
      </c>
      <c r="AU12" s="212">
        <f t="shared" si="4"/>
        <v>200</v>
      </c>
      <c r="AV12" s="212">
        <f t="shared" si="4"/>
        <v>200</v>
      </c>
      <c r="AW12" s="212">
        <f t="shared" si="4"/>
        <v>200</v>
      </c>
      <c r="AX12" s="212">
        <f t="shared" si="4"/>
        <v>200</v>
      </c>
      <c r="AY12" s="212">
        <f t="shared" si="4"/>
        <v>200</v>
      </c>
      <c r="AZ12" s="212">
        <f t="shared" si="4"/>
        <v>200</v>
      </c>
      <c r="BA12" s="212">
        <f t="shared" si="4"/>
        <v>200</v>
      </c>
      <c r="BB12" s="212">
        <f t="shared" si="4"/>
        <v>200</v>
      </c>
      <c r="BC12" s="212">
        <f t="shared" ref="BC12:BR15" si="5">+IF(BB12="","",BB12)</f>
        <v>200</v>
      </c>
      <c r="BD12" s="212">
        <f t="shared" si="5"/>
        <v>200</v>
      </c>
      <c r="BE12" s="212">
        <f t="shared" si="5"/>
        <v>200</v>
      </c>
      <c r="BF12" s="212">
        <f t="shared" si="5"/>
        <v>200</v>
      </c>
      <c r="BG12" s="212">
        <f t="shared" si="5"/>
        <v>200</v>
      </c>
      <c r="BH12" s="212">
        <f t="shared" si="5"/>
        <v>200</v>
      </c>
      <c r="BI12" s="212">
        <f t="shared" si="5"/>
        <v>200</v>
      </c>
      <c r="BJ12" s="212">
        <f t="shared" si="5"/>
        <v>200</v>
      </c>
      <c r="BK12" s="212">
        <f t="shared" si="5"/>
        <v>200</v>
      </c>
      <c r="BL12" s="212">
        <f t="shared" si="5"/>
        <v>200</v>
      </c>
      <c r="BM12" s="212">
        <f t="shared" si="5"/>
        <v>200</v>
      </c>
      <c r="BN12" s="212">
        <f t="shared" si="5"/>
        <v>200</v>
      </c>
      <c r="BO12" s="212">
        <f t="shared" si="5"/>
        <v>200</v>
      </c>
      <c r="BP12" s="212">
        <f t="shared" si="5"/>
        <v>200</v>
      </c>
      <c r="BQ12" s="212">
        <f t="shared" si="5"/>
        <v>200</v>
      </c>
      <c r="BR12" s="212">
        <f t="shared" si="5"/>
        <v>200</v>
      </c>
      <c r="BS12" s="212">
        <f t="shared" ref="BS12:CF15" si="6">+IF(BR12="","",BR12)</f>
        <v>200</v>
      </c>
      <c r="BT12" s="212">
        <f t="shared" si="6"/>
        <v>200</v>
      </c>
      <c r="BU12" s="212">
        <f t="shared" si="6"/>
        <v>200</v>
      </c>
      <c r="BV12" s="212">
        <f t="shared" si="6"/>
        <v>200</v>
      </c>
      <c r="BW12" s="212">
        <f t="shared" si="6"/>
        <v>200</v>
      </c>
      <c r="BX12" s="212">
        <f t="shared" si="6"/>
        <v>200</v>
      </c>
      <c r="BY12" s="212">
        <f t="shared" si="6"/>
        <v>200</v>
      </c>
      <c r="BZ12" s="212">
        <f t="shared" si="6"/>
        <v>200</v>
      </c>
      <c r="CA12" s="212">
        <f t="shared" si="6"/>
        <v>200</v>
      </c>
      <c r="CB12" s="212">
        <f t="shared" si="6"/>
        <v>200</v>
      </c>
      <c r="CC12" s="212">
        <f t="shared" si="6"/>
        <v>200</v>
      </c>
      <c r="CD12" s="212">
        <f t="shared" si="6"/>
        <v>200</v>
      </c>
      <c r="CE12" s="212">
        <f t="shared" si="6"/>
        <v>200</v>
      </c>
      <c r="CF12" s="212">
        <f t="shared" si="6"/>
        <v>200</v>
      </c>
    </row>
    <row r="13" spans="3:84" ht="17.25" thickBot="1" x14ac:dyDescent="0.35">
      <c r="C13" s="699"/>
      <c r="D13" s="229" t="s">
        <v>168</v>
      </c>
      <c r="E13" s="212">
        <v>170</v>
      </c>
      <c r="F13" s="212">
        <v>170</v>
      </c>
      <c r="G13" s="212">
        <v>170</v>
      </c>
      <c r="H13" s="212">
        <v>170</v>
      </c>
      <c r="I13" s="212">
        <v>170</v>
      </c>
      <c r="J13" s="212">
        <v>170</v>
      </c>
      <c r="K13" s="212">
        <v>200</v>
      </c>
      <c r="L13" s="212">
        <v>200</v>
      </c>
      <c r="M13" s="212">
        <v>200</v>
      </c>
      <c r="N13" s="212">
        <v>200</v>
      </c>
      <c r="O13" s="212">
        <f t="shared" ref="O13:U15" si="7">+IF(N13="","",N13)</f>
        <v>200</v>
      </c>
      <c r="P13" s="212">
        <f t="shared" si="7"/>
        <v>200</v>
      </c>
      <c r="Q13" s="212">
        <f t="shared" si="7"/>
        <v>200</v>
      </c>
      <c r="R13" s="212">
        <f t="shared" si="7"/>
        <v>200</v>
      </c>
      <c r="S13" s="212">
        <f t="shared" si="7"/>
        <v>200</v>
      </c>
      <c r="T13" s="212">
        <f t="shared" si="7"/>
        <v>200</v>
      </c>
      <c r="U13" s="212">
        <f t="shared" si="7"/>
        <v>200</v>
      </c>
      <c r="V13" s="212">
        <f>+IF(U13="","",U13)</f>
        <v>200</v>
      </c>
      <c r="W13" s="212">
        <f t="shared" si="3"/>
        <v>200</v>
      </c>
      <c r="X13" s="212">
        <f t="shared" si="3"/>
        <v>200</v>
      </c>
      <c r="Y13" s="212">
        <f t="shared" si="3"/>
        <v>200</v>
      </c>
      <c r="Z13" s="212">
        <f t="shared" si="3"/>
        <v>200</v>
      </c>
      <c r="AA13" s="212">
        <f t="shared" si="3"/>
        <v>200</v>
      </c>
      <c r="AB13" s="212">
        <f t="shared" si="3"/>
        <v>200</v>
      </c>
      <c r="AC13" s="212">
        <f t="shared" si="3"/>
        <v>200</v>
      </c>
      <c r="AD13" s="212">
        <f t="shared" si="3"/>
        <v>200</v>
      </c>
      <c r="AE13" s="212">
        <f t="shared" si="3"/>
        <v>200</v>
      </c>
      <c r="AF13" s="212">
        <f t="shared" si="3"/>
        <v>200</v>
      </c>
      <c r="AG13" s="212">
        <f t="shared" si="3"/>
        <v>200</v>
      </c>
      <c r="AH13" s="212">
        <f t="shared" si="3"/>
        <v>200</v>
      </c>
      <c r="AI13" s="212">
        <f t="shared" si="3"/>
        <v>200</v>
      </c>
      <c r="AJ13" s="212">
        <f t="shared" si="3"/>
        <v>200</v>
      </c>
      <c r="AK13" s="212">
        <f t="shared" si="3"/>
        <v>200</v>
      </c>
      <c r="AL13" s="212">
        <f t="shared" si="3"/>
        <v>200</v>
      </c>
      <c r="AM13" s="212">
        <f t="shared" si="4"/>
        <v>200</v>
      </c>
      <c r="AN13" s="212">
        <f t="shared" si="4"/>
        <v>200</v>
      </c>
      <c r="AO13" s="212">
        <f t="shared" si="4"/>
        <v>200</v>
      </c>
      <c r="AP13" s="212">
        <f t="shared" si="4"/>
        <v>200</v>
      </c>
      <c r="AQ13" s="212">
        <f t="shared" si="4"/>
        <v>200</v>
      </c>
      <c r="AR13" s="212">
        <f t="shared" si="4"/>
        <v>200</v>
      </c>
      <c r="AS13" s="212">
        <f t="shared" si="4"/>
        <v>200</v>
      </c>
      <c r="AT13" s="212">
        <f t="shared" si="4"/>
        <v>200</v>
      </c>
      <c r="AU13" s="212">
        <f t="shared" si="4"/>
        <v>200</v>
      </c>
      <c r="AV13" s="212">
        <f t="shared" si="4"/>
        <v>200</v>
      </c>
      <c r="AW13" s="212">
        <f t="shared" si="4"/>
        <v>200</v>
      </c>
      <c r="AX13" s="212">
        <f t="shared" si="4"/>
        <v>200</v>
      </c>
      <c r="AY13" s="212">
        <f t="shared" si="4"/>
        <v>200</v>
      </c>
      <c r="AZ13" s="212">
        <f t="shared" si="4"/>
        <v>200</v>
      </c>
      <c r="BA13" s="212">
        <f t="shared" si="4"/>
        <v>200</v>
      </c>
      <c r="BB13" s="212">
        <f t="shared" si="4"/>
        <v>200</v>
      </c>
      <c r="BC13" s="212">
        <f t="shared" si="5"/>
        <v>200</v>
      </c>
      <c r="BD13" s="212">
        <f t="shared" si="5"/>
        <v>200</v>
      </c>
      <c r="BE13" s="212">
        <f t="shared" si="5"/>
        <v>200</v>
      </c>
      <c r="BF13" s="212">
        <f t="shared" si="5"/>
        <v>200</v>
      </c>
      <c r="BG13" s="212">
        <f t="shared" si="5"/>
        <v>200</v>
      </c>
      <c r="BH13" s="212">
        <f t="shared" si="5"/>
        <v>200</v>
      </c>
      <c r="BI13" s="212">
        <f t="shared" si="5"/>
        <v>200</v>
      </c>
      <c r="BJ13" s="212">
        <f t="shared" si="5"/>
        <v>200</v>
      </c>
      <c r="BK13" s="212">
        <f t="shared" si="5"/>
        <v>200</v>
      </c>
      <c r="BL13" s="212">
        <f t="shared" si="5"/>
        <v>200</v>
      </c>
      <c r="BM13" s="212">
        <f t="shared" si="5"/>
        <v>200</v>
      </c>
      <c r="BN13" s="212">
        <f t="shared" si="5"/>
        <v>200</v>
      </c>
      <c r="BO13" s="212">
        <f t="shared" si="5"/>
        <v>200</v>
      </c>
      <c r="BP13" s="212">
        <f t="shared" si="5"/>
        <v>200</v>
      </c>
      <c r="BQ13" s="212">
        <f t="shared" si="5"/>
        <v>200</v>
      </c>
      <c r="BR13" s="212">
        <f t="shared" si="5"/>
        <v>200</v>
      </c>
      <c r="BS13" s="212">
        <f t="shared" si="6"/>
        <v>200</v>
      </c>
      <c r="BT13" s="212">
        <f t="shared" si="6"/>
        <v>200</v>
      </c>
      <c r="BU13" s="212">
        <f t="shared" si="6"/>
        <v>200</v>
      </c>
      <c r="BV13" s="212">
        <f t="shared" si="6"/>
        <v>200</v>
      </c>
      <c r="BW13" s="212">
        <f t="shared" si="6"/>
        <v>200</v>
      </c>
      <c r="BX13" s="212">
        <f t="shared" si="6"/>
        <v>200</v>
      </c>
      <c r="BY13" s="212">
        <f t="shared" si="6"/>
        <v>200</v>
      </c>
      <c r="BZ13" s="212">
        <f t="shared" si="6"/>
        <v>200</v>
      </c>
      <c r="CA13" s="212">
        <f t="shared" si="6"/>
        <v>200</v>
      </c>
      <c r="CB13" s="212">
        <f t="shared" si="6"/>
        <v>200</v>
      </c>
      <c r="CC13" s="212">
        <f t="shared" si="6"/>
        <v>200</v>
      </c>
      <c r="CD13" s="212">
        <f t="shared" si="6"/>
        <v>200</v>
      </c>
      <c r="CE13" s="212">
        <f t="shared" si="6"/>
        <v>200</v>
      </c>
      <c r="CF13" s="212">
        <f t="shared" si="6"/>
        <v>200</v>
      </c>
    </row>
    <row r="14" spans="3:84" ht="17.25" thickBot="1" x14ac:dyDescent="0.35">
      <c r="C14" s="699"/>
      <c r="D14" s="229" t="s">
        <v>169</v>
      </c>
      <c r="E14" s="212">
        <v>170</v>
      </c>
      <c r="F14" s="212">
        <v>170</v>
      </c>
      <c r="G14" s="212">
        <v>170</v>
      </c>
      <c r="H14" s="212">
        <v>170</v>
      </c>
      <c r="I14" s="212">
        <v>170</v>
      </c>
      <c r="J14" s="212">
        <v>170</v>
      </c>
      <c r="K14" s="212">
        <v>170</v>
      </c>
      <c r="L14" s="212">
        <v>170</v>
      </c>
      <c r="M14" s="212">
        <v>200</v>
      </c>
      <c r="N14" s="212">
        <v>200</v>
      </c>
      <c r="O14" s="212">
        <f t="shared" si="7"/>
        <v>200</v>
      </c>
      <c r="P14" s="212">
        <f t="shared" si="7"/>
        <v>200</v>
      </c>
      <c r="Q14" s="212">
        <f t="shared" si="7"/>
        <v>200</v>
      </c>
      <c r="R14" s="212">
        <f t="shared" si="7"/>
        <v>200</v>
      </c>
      <c r="S14" s="212">
        <f t="shared" si="7"/>
        <v>200</v>
      </c>
      <c r="T14" s="212">
        <f t="shared" si="7"/>
        <v>200</v>
      </c>
      <c r="U14" s="212">
        <f t="shared" si="7"/>
        <v>200</v>
      </c>
      <c r="V14" s="212">
        <f>+IF(U14="","",U14)</f>
        <v>200</v>
      </c>
      <c r="W14" s="212">
        <f t="shared" si="3"/>
        <v>200</v>
      </c>
      <c r="X14" s="212">
        <f t="shared" si="3"/>
        <v>200</v>
      </c>
      <c r="Y14" s="212">
        <f t="shared" si="3"/>
        <v>200</v>
      </c>
      <c r="Z14" s="212">
        <f t="shared" si="3"/>
        <v>200</v>
      </c>
      <c r="AA14" s="212">
        <f t="shared" si="3"/>
        <v>200</v>
      </c>
      <c r="AB14" s="212">
        <f t="shared" si="3"/>
        <v>200</v>
      </c>
      <c r="AC14" s="212">
        <f t="shared" si="3"/>
        <v>200</v>
      </c>
      <c r="AD14" s="212">
        <f t="shared" si="3"/>
        <v>200</v>
      </c>
      <c r="AE14" s="212">
        <f t="shared" si="3"/>
        <v>200</v>
      </c>
      <c r="AF14" s="212">
        <f t="shared" si="3"/>
        <v>200</v>
      </c>
      <c r="AG14" s="212">
        <f t="shared" si="3"/>
        <v>200</v>
      </c>
      <c r="AH14" s="212">
        <f t="shared" si="3"/>
        <v>200</v>
      </c>
      <c r="AI14" s="212">
        <f t="shared" si="3"/>
        <v>200</v>
      </c>
      <c r="AJ14" s="212">
        <f t="shared" si="3"/>
        <v>200</v>
      </c>
      <c r="AK14" s="212">
        <f t="shared" si="3"/>
        <v>200</v>
      </c>
      <c r="AL14" s="212">
        <f t="shared" si="3"/>
        <v>200</v>
      </c>
      <c r="AM14" s="212">
        <f t="shared" si="4"/>
        <v>200</v>
      </c>
      <c r="AN14" s="212">
        <f t="shared" si="4"/>
        <v>200</v>
      </c>
      <c r="AO14" s="212">
        <f t="shared" si="4"/>
        <v>200</v>
      </c>
      <c r="AP14" s="212">
        <f t="shared" si="4"/>
        <v>200</v>
      </c>
      <c r="AQ14" s="212">
        <f t="shared" si="4"/>
        <v>200</v>
      </c>
      <c r="AR14" s="212">
        <f t="shared" si="4"/>
        <v>200</v>
      </c>
      <c r="AS14" s="212">
        <f t="shared" si="4"/>
        <v>200</v>
      </c>
      <c r="AT14" s="212">
        <f t="shared" si="4"/>
        <v>200</v>
      </c>
      <c r="AU14" s="212">
        <f t="shared" si="4"/>
        <v>200</v>
      </c>
      <c r="AV14" s="212">
        <f t="shared" si="4"/>
        <v>200</v>
      </c>
      <c r="AW14" s="212">
        <f t="shared" si="4"/>
        <v>200</v>
      </c>
      <c r="AX14" s="212">
        <f t="shared" si="4"/>
        <v>200</v>
      </c>
      <c r="AY14" s="212">
        <f t="shared" si="4"/>
        <v>200</v>
      </c>
      <c r="AZ14" s="212">
        <f t="shared" si="4"/>
        <v>200</v>
      </c>
      <c r="BA14" s="212">
        <f t="shared" si="4"/>
        <v>200</v>
      </c>
      <c r="BB14" s="212">
        <f t="shared" si="4"/>
        <v>200</v>
      </c>
      <c r="BC14" s="212">
        <f t="shared" si="5"/>
        <v>200</v>
      </c>
      <c r="BD14" s="212">
        <f t="shared" si="5"/>
        <v>200</v>
      </c>
      <c r="BE14" s="212">
        <f t="shared" si="5"/>
        <v>200</v>
      </c>
      <c r="BF14" s="212">
        <f t="shared" si="5"/>
        <v>200</v>
      </c>
      <c r="BG14" s="212">
        <f t="shared" si="5"/>
        <v>200</v>
      </c>
      <c r="BH14" s="212">
        <f t="shared" si="5"/>
        <v>200</v>
      </c>
      <c r="BI14" s="212">
        <f t="shared" si="5"/>
        <v>200</v>
      </c>
      <c r="BJ14" s="212">
        <f t="shared" si="5"/>
        <v>200</v>
      </c>
      <c r="BK14" s="212">
        <f t="shared" si="5"/>
        <v>200</v>
      </c>
      <c r="BL14" s="212">
        <f t="shared" si="5"/>
        <v>200</v>
      </c>
      <c r="BM14" s="212">
        <f t="shared" si="5"/>
        <v>200</v>
      </c>
      <c r="BN14" s="212">
        <f t="shared" si="5"/>
        <v>200</v>
      </c>
      <c r="BO14" s="212">
        <f t="shared" si="5"/>
        <v>200</v>
      </c>
      <c r="BP14" s="212">
        <f t="shared" si="5"/>
        <v>200</v>
      </c>
      <c r="BQ14" s="212">
        <f t="shared" si="5"/>
        <v>200</v>
      </c>
      <c r="BR14" s="212">
        <f t="shared" si="5"/>
        <v>200</v>
      </c>
      <c r="BS14" s="212">
        <f t="shared" si="6"/>
        <v>200</v>
      </c>
      <c r="BT14" s="212">
        <f t="shared" si="6"/>
        <v>200</v>
      </c>
      <c r="BU14" s="212">
        <f t="shared" si="6"/>
        <v>200</v>
      </c>
      <c r="BV14" s="212">
        <f t="shared" si="6"/>
        <v>200</v>
      </c>
      <c r="BW14" s="212">
        <f t="shared" si="6"/>
        <v>200</v>
      </c>
      <c r="BX14" s="212">
        <f t="shared" si="6"/>
        <v>200</v>
      </c>
      <c r="BY14" s="212">
        <f t="shared" si="6"/>
        <v>200</v>
      </c>
      <c r="BZ14" s="212">
        <f t="shared" si="6"/>
        <v>200</v>
      </c>
      <c r="CA14" s="212">
        <f t="shared" si="6"/>
        <v>200</v>
      </c>
      <c r="CB14" s="212">
        <f t="shared" si="6"/>
        <v>200</v>
      </c>
      <c r="CC14" s="212">
        <f t="shared" si="6"/>
        <v>200</v>
      </c>
      <c r="CD14" s="212">
        <f t="shared" si="6"/>
        <v>200</v>
      </c>
      <c r="CE14" s="212">
        <f t="shared" si="6"/>
        <v>200</v>
      </c>
      <c r="CF14" s="212">
        <f t="shared" si="6"/>
        <v>200</v>
      </c>
    </row>
    <row r="15" spans="3:84" ht="17.25" thickBot="1" x14ac:dyDescent="0.35">
      <c r="C15" s="699"/>
      <c r="D15" s="229" t="s">
        <v>170</v>
      </c>
      <c r="E15" s="212">
        <v>170</v>
      </c>
      <c r="F15" s="212">
        <v>170</v>
      </c>
      <c r="G15" s="212">
        <v>170</v>
      </c>
      <c r="H15" s="212">
        <v>170</v>
      </c>
      <c r="I15" s="212">
        <v>170</v>
      </c>
      <c r="J15" s="212">
        <v>170</v>
      </c>
      <c r="K15" s="212">
        <v>170</v>
      </c>
      <c r="L15" s="212">
        <v>170</v>
      </c>
      <c r="M15" s="212">
        <v>200</v>
      </c>
      <c r="N15" s="212">
        <v>200</v>
      </c>
      <c r="O15" s="212">
        <f t="shared" si="7"/>
        <v>200</v>
      </c>
      <c r="P15" s="212">
        <f t="shared" si="7"/>
        <v>200</v>
      </c>
      <c r="Q15" s="212">
        <f t="shared" si="7"/>
        <v>200</v>
      </c>
      <c r="R15" s="212">
        <f t="shared" si="7"/>
        <v>200</v>
      </c>
      <c r="S15" s="212">
        <f t="shared" si="7"/>
        <v>200</v>
      </c>
      <c r="T15" s="212">
        <f t="shared" si="7"/>
        <v>200</v>
      </c>
      <c r="U15" s="212">
        <f t="shared" si="7"/>
        <v>200</v>
      </c>
      <c r="V15" s="212">
        <f>+IF(U15="","",U15)</f>
        <v>200</v>
      </c>
      <c r="W15" s="212">
        <f t="shared" si="3"/>
        <v>200</v>
      </c>
      <c r="X15" s="212">
        <f t="shared" si="3"/>
        <v>200</v>
      </c>
      <c r="Y15" s="212">
        <f t="shared" si="3"/>
        <v>200</v>
      </c>
      <c r="Z15" s="212">
        <f t="shared" si="3"/>
        <v>200</v>
      </c>
      <c r="AA15" s="212">
        <f t="shared" si="3"/>
        <v>200</v>
      </c>
      <c r="AB15" s="212">
        <f t="shared" si="3"/>
        <v>200</v>
      </c>
      <c r="AC15" s="212">
        <f t="shared" si="3"/>
        <v>200</v>
      </c>
      <c r="AD15" s="212">
        <f t="shared" si="3"/>
        <v>200</v>
      </c>
      <c r="AE15" s="212">
        <f t="shared" si="3"/>
        <v>200</v>
      </c>
      <c r="AF15" s="212">
        <f t="shared" si="3"/>
        <v>200</v>
      </c>
      <c r="AG15" s="212">
        <f t="shared" si="3"/>
        <v>200</v>
      </c>
      <c r="AH15" s="212">
        <f t="shared" si="3"/>
        <v>200</v>
      </c>
      <c r="AI15" s="212">
        <f t="shared" si="3"/>
        <v>200</v>
      </c>
      <c r="AJ15" s="212">
        <f t="shared" si="3"/>
        <v>200</v>
      </c>
      <c r="AK15" s="212">
        <f t="shared" si="3"/>
        <v>200</v>
      </c>
      <c r="AL15" s="212">
        <f t="shared" si="3"/>
        <v>200</v>
      </c>
      <c r="AM15" s="212">
        <f t="shared" si="4"/>
        <v>200</v>
      </c>
      <c r="AN15" s="212">
        <f t="shared" si="4"/>
        <v>200</v>
      </c>
      <c r="AO15" s="212">
        <f t="shared" si="4"/>
        <v>200</v>
      </c>
      <c r="AP15" s="212">
        <f t="shared" si="4"/>
        <v>200</v>
      </c>
      <c r="AQ15" s="212">
        <f t="shared" si="4"/>
        <v>200</v>
      </c>
      <c r="AR15" s="212">
        <f t="shared" si="4"/>
        <v>200</v>
      </c>
      <c r="AS15" s="212">
        <f t="shared" si="4"/>
        <v>200</v>
      </c>
      <c r="AT15" s="212">
        <f t="shared" si="4"/>
        <v>200</v>
      </c>
      <c r="AU15" s="212">
        <f t="shared" si="4"/>
        <v>200</v>
      </c>
      <c r="AV15" s="212">
        <f t="shared" si="4"/>
        <v>200</v>
      </c>
      <c r="AW15" s="212">
        <f t="shared" si="4"/>
        <v>200</v>
      </c>
      <c r="AX15" s="212">
        <f t="shared" si="4"/>
        <v>200</v>
      </c>
      <c r="AY15" s="212">
        <f t="shared" si="4"/>
        <v>200</v>
      </c>
      <c r="AZ15" s="212">
        <f t="shared" si="4"/>
        <v>200</v>
      </c>
      <c r="BA15" s="212">
        <f t="shared" si="4"/>
        <v>200</v>
      </c>
      <c r="BB15" s="212">
        <f t="shared" si="4"/>
        <v>200</v>
      </c>
      <c r="BC15" s="212">
        <f t="shared" si="5"/>
        <v>200</v>
      </c>
      <c r="BD15" s="212">
        <f t="shared" si="5"/>
        <v>200</v>
      </c>
      <c r="BE15" s="212">
        <f t="shared" si="5"/>
        <v>200</v>
      </c>
      <c r="BF15" s="212">
        <f t="shared" si="5"/>
        <v>200</v>
      </c>
      <c r="BG15" s="212">
        <f t="shared" si="5"/>
        <v>200</v>
      </c>
      <c r="BH15" s="212">
        <f t="shared" si="5"/>
        <v>200</v>
      </c>
      <c r="BI15" s="212">
        <f t="shared" si="5"/>
        <v>200</v>
      </c>
      <c r="BJ15" s="212">
        <f t="shared" si="5"/>
        <v>200</v>
      </c>
      <c r="BK15" s="212">
        <f t="shared" si="5"/>
        <v>200</v>
      </c>
      <c r="BL15" s="212">
        <f t="shared" si="5"/>
        <v>200</v>
      </c>
      <c r="BM15" s="212">
        <f t="shared" si="5"/>
        <v>200</v>
      </c>
      <c r="BN15" s="212">
        <f t="shared" si="5"/>
        <v>200</v>
      </c>
      <c r="BO15" s="212">
        <f t="shared" si="5"/>
        <v>200</v>
      </c>
      <c r="BP15" s="212">
        <f t="shared" si="5"/>
        <v>200</v>
      </c>
      <c r="BQ15" s="212">
        <f t="shared" si="5"/>
        <v>200</v>
      </c>
      <c r="BR15" s="212">
        <f t="shared" si="5"/>
        <v>200</v>
      </c>
      <c r="BS15" s="212">
        <f t="shared" si="6"/>
        <v>200</v>
      </c>
      <c r="BT15" s="212">
        <f t="shared" si="6"/>
        <v>200</v>
      </c>
      <c r="BU15" s="212">
        <f t="shared" si="6"/>
        <v>200</v>
      </c>
      <c r="BV15" s="212">
        <f t="shared" si="6"/>
        <v>200</v>
      </c>
      <c r="BW15" s="212">
        <f t="shared" si="6"/>
        <v>200</v>
      </c>
      <c r="BX15" s="212">
        <f t="shared" si="6"/>
        <v>200</v>
      </c>
      <c r="BY15" s="212">
        <f t="shared" si="6"/>
        <v>200</v>
      </c>
      <c r="BZ15" s="212">
        <f t="shared" si="6"/>
        <v>200</v>
      </c>
      <c r="CA15" s="212">
        <f t="shared" si="6"/>
        <v>200</v>
      </c>
      <c r="CB15" s="212">
        <f t="shared" si="6"/>
        <v>200</v>
      </c>
      <c r="CC15" s="212">
        <f t="shared" si="6"/>
        <v>200</v>
      </c>
      <c r="CD15" s="212">
        <f t="shared" si="6"/>
        <v>200</v>
      </c>
      <c r="CE15" s="212">
        <f t="shared" si="6"/>
        <v>200</v>
      </c>
      <c r="CF15" s="212">
        <f t="shared" si="6"/>
        <v>200</v>
      </c>
    </row>
    <row r="16" spans="3:84" ht="17.25" thickBot="1" x14ac:dyDescent="0.35">
      <c r="C16" s="699"/>
      <c r="D16" s="231" t="s">
        <v>155</v>
      </c>
      <c r="E16" s="246" t="str">
        <f>+IF(E15="",CONCATENATE(E12,"-",E13,"- ",E14),CONCATENATE(E12,"-",E13,"-",E14,"-",E15))</f>
        <v>170-170-170-170</v>
      </c>
      <c r="F16" s="246" t="str">
        <f t="shared" ref="F16:BQ16" si="8">+IF(F15="",CONCATENATE(F12,"-",F13,"- ",F14),CONCATENATE(F12,"-",F13,"-",F14,"-",F15))</f>
        <v>170-170-170-170</v>
      </c>
      <c r="G16" s="246" t="str">
        <f t="shared" si="8"/>
        <v>170-170-170-170</v>
      </c>
      <c r="H16" s="246" t="str">
        <f t="shared" si="8"/>
        <v>170-170-170-170</v>
      </c>
      <c r="I16" s="246" t="str">
        <f t="shared" si="8"/>
        <v>170-170-170-170</v>
      </c>
      <c r="J16" s="246" t="str">
        <f t="shared" si="8"/>
        <v>170-170-170-170</v>
      </c>
      <c r="K16" s="246" t="str">
        <f t="shared" si="8"/>
        <v>200-200-170-170</v>
      </c>
      <c r="L16" s="246" t="str">
        <f t="shared" si="8"/>
        <v>200-200-170-170</v>
      </c>
      <c r="M16" s="246" t="str">
        <f t="shared" si="8"/>
        <v>200-200-200-200</v>
      </c>
      <c r="N16" s="246" t="str">
        <f t="shared" si="8"/>
        <v>200-200-200-200</v>
      </c>
      <c r="O16" s="246" t="str">
        <f t="shared" si="8"/>
        <v>200-200-200-200</v>
      </c>
      <c r="P16" s="246" t="str">
        <f t="shared" si="8"/>
        <v>200-200-200-200</v>
      </c>
      <c r="Q16" s="246" t="str">
        <f t="shared" si="8"/>
        <v>200-200-200-200</v>
      </c>
      <c r="R16" s="246" t="str">
        <f t="shared" si="8"/>
        <v>200-200-200-200</v>
      </c>
      <c r="S16" s="246" t="str">
        <f t="shared" si="8"/>
        <v>200-200-200-200</v>
      </c>
      <c r="T16" s="246" t="str">
        <f t="shared" si="8"/>
        <v>200-200-200-200</v>
      </c>
      <c r="U16" s="246" t="str">
        <f t="shared" si="8"/>
        <v>200-200-200-200</v>
      </c>
      <c r="V16" s="246" t="str">
        <f t="shared" si="8"/>
        <v>200-200-200-200</v>
      </c>
      <c r="W16" s="246" t="str">
        <f t="shared" si="8"/>
        <v>200-200-200-200</v>
      </c>
      <c r="X16" s="246" t="str">
        <f t="shared" si="8"/>
        <v>200-200-200-200</v>
      </c>
      <c r="Y16" s="246" t="str">
        <f t="shared" si="8"/>
        <v>200-200-200-200</v>
      </c>
      <c r="Z16" s="246" t="str">
        <f t="shared" si="8"/>
        <v>200-200-200-200</v>
      </c>
      <c r="AA16" s="246" t="str">
        <f t="shared" si="8"/>
        <v>200-200-200-200</v>
      </c>
      <c r="AB16" s="246" t="str">
        <f t="shared" si="8"/>
        <v>200-200-200-200</v>
      </c>
      <c r="AC16" s="246" t="str">
        <f t="shared" si="8"/>
        <v>200-200-200-200</v>
      </c>
      <c r="AD16" s="246" t="str">
        <f t="shared" si="8"/>
        <v>200-200-200-200</v>
      </c>
      <c r="AE16" s="246" t="str">
        <f t="shared" si="8"/>
        <v>200-200-200-200</v>
      </c>
      <c r="AF16" s="246" t="str">
        <f t="shared" si="8"/>
        <v>200-200-200-200</v>
      </c>
      <c r="AG16" s="246" t="str">
        <f t="shared" si="8"/>
        <v>200-200-200-200</v>
      </c>
      <c r="AH16" s="246" t="str">
        <f t="shared" si="8"/>
        <v>200-200-200-200</v>
      </c>
      <c r="AI16" s="246" t="str">
        <f t="shared" si="8"/>
        <v>200-200-200-200</v>
      </c>
      <c r="AJ16" s="246" t="str">
        <f t="shared" si="8"/>
        <v>200-200-200-200</v>
      </c>
      <c r="AK16" s="246" t="str">
        <f t="shared" si="8"/>
        <v>200-200-200-200</v>
      </c>
      <c r="AL16" s="246" t="str">
        <f t="shared" si="8"/>
        <v>200-200-200-200</v>
      </c>
      <c r="AM16" s="246" t="str">
        <f t="shared" si="8"/>
        <v>200-200-200-200</v>
      </c>
      <c r="AN16" s="246" t="str">
        <f t="shared" si="8"/>
        <v>200-200-200-200</v>
      </c>
      <c r="AO16" s="246" t="str">
        <f t="shared" si="8"/>
        <v>200-200-200-200</v>
      </c>
      <c r="AP16" s="246" t="str">
        <f t="shared" si="8"/>
        <v>200-200-200-200</v>
      </c>
      <c r="AQ16" s="246" t="str">
        <f t="shared" si="8"/>
        <v>200-200-200-200</v>
      </c>
      <c r="AR16" s="246" t="str">
        <f t="shared" si="8"/>
        <v>200-200-200-200</v>
      </c>
      <c r="AS16" s="246" t="str">
        <f t="shared" si="8"/>
        <v>200-200-200-200</v>
      </c>
      <c r="AT16" s="246" t="str">
        <f t="shared" si="8"/>
        <v>200-200-200-200</v>
      </c>
      <c r="AU16" s="246" t="str">
        <f t="shared" si="8"/>
        <v>200-200-200-200</v>
      </c>
      <c r="AV16" s="246" t="str">
        <f t="shared" si="8"/>
        <v>200-200-200-200</v>
      </c>
      <c r="AW16" s="246" t="str">
        <f t="shared" si="8"/>
        <v>200-200-200-200</v>
      </c>
      <c r="AX16" s="246" t="str">
        <f t="shared" si="8"/>
        <v>200-200-200-200</v>
      </c>
      <c r="AY16" s="246" t="str">
        <f t="shared" si="8"/>
        <v>200-200-200-200</v>
      </c>
      <c r="AZ16" s="246" t="str">
        <f t="shared" si="8"/>
        <v>200-200-200-200</v>
      </c>
      <c r="BA16" s="246" t="str">
        <f t="shared" si="8"/>
        <v>200-200-200-200</v>
      </c>
      <c r="BB16" s="246" t="str">
        <f t="shared" si="8"/>
        <v>200-200-200-200</v>
      </c>
      <c r="BC16" s="246" t="str">
        <f t="shared" si="8"/>
        <v>200-200-200-200</v>
      </c>
      <c r="BD16" s="246" t="str">
        <f t="shared" si="8"/>
        <v>200-200-200-200</v>
      </c>
      <c r="BE16" s="246" t="str">
        <f t="shared" si="8"/>
        <v>200-200-200-200</v>
      </c>
      <c r="BF16" s="246" t="str">
        <f t="shared" si="8"/>
        <v>200-200-200-200</v>
      </c>
      <c r="BG16" s="246" t="str">
        <f t="shared" si="8"/>
        <v>200-200-200-200</v>
      </c>
      <c r="BH16" s="246" t="str">
        <f t="shared" si="8"/>
        <v>200-200-200-200</v>
      </c>
      <c r="BI16" s="246" t="str">
        <f t="shared" si="8"/>
        <v>200-200-200-200</v>
      </c>
      <c r="BJ16" s="246" t="str">
        <f t="shared" si="8"/>
        <v>200-200-200-200</v>
      </c>
      <c r="BK16" s="246" t="str">
        <f t="shared" si="8"/>
        <v>200-200-200-200</v>
      </c>
      <c r="BL16" s="246" t="str">
        <f t="shared" si="8"/>
        <v>200-200-200-200</v>
      </c>
      <c r="BM16" s="246" t="str">
        <f t="shared" si="8"/>
        <v>200-200-200-200</v>
      </c>
      <c r="BN16" s="246" t="str">
        <f t="shared" si="8"/>
        <v>200-200-200-200</v>
      </c>
      <c r="BO16" s="246" t="str">
        <f t="shared" si="8"/>
        <v>200-200-200-200</v>
      </c>
      <c r="BP16" s="246" t="str">
        <f t="shared" si="8"/>
        <v>200-200-200-200</v>
      </c>
      <c r="BQ16" s="246" t="str">
        <f t="shared" si="8"/>
        <v>200-200-200-200</v>
      </c>
      <c r="BR16" s="246" t="str">
        <f t="shared" ref="BR16:CF16" si="9">+IF(BR15="",CONCATENATE(BR12,"-",BR13,"- ",BR14),CONCATENATE(BR12,"-",BR13,"-",BR14,"-",BR15))</f>
        <v>200-200-200-200</v>
      </c>
      <c r="BS16" s="246" t="str">
        <f t="shared" si="9"/>
        <v>200-200-200-200</v>
      </c>
      <c r="BT16" s="246" t="str">
        <f t="shared" si="9"/>
        <v>200-200-200-200</v>
      </c>
      <c r="BU16" s="246" t="str">
        <f t="shared" si="9"/>
        <v>200-200-200-200</v>
      </c>
      <c r="BV16" s="246" t="str">
        <f t="shared" si="9"/>
        <v>200-200-200-200</v>
      </c>
      <c r="BW16" s="246" t="str">
        <f t="shared" si="9"/>
        <v>200-200-200-200</v>
      </c>
      <c r="BX16" s="246" t="str">
        <f t="shared" si="9"/>
        <v>200-200-200-200</v>
      </c>
      <c r="BY16" s="246" t="str">
        <f t="shared" si="9"/>
        <v>200-200-200-200</v>
      </c>
      <c r="BZ16" s="246" t="str">
        <f t="shared" si="9"/>
        <v>200-200-200-200</v>
      </c>
      <c r="CA16" s="246" t="str">
        <f t="shared" si="9"/>
        <v>200-200-200-200</v>
      </c>
      <c r="CB16" s="246" t="str">
        <f t="shared" si="9"/>
        <v>200-200-200-200</v>
      </c>
      <c r="CC16" s="246" t="str">
        <f t="shared" si="9"/>
        <v>200-200-200-200</v>
      </c>
      <c r="CD16" s="246" t="str">
        <f t="shared" si="9"/>
        <v>200-200-200-200</v>
      </c>
      <c r="CE16" s="246" t="str">
        <f t="shared" si="9"/>
        <v>200-200-200-200</v>
      </c>
      <c r="CF16" s="246" t="str">
        <f t="shared" si="9"/>
        <v>200-200-200-200</v>
      </c>
    </row>
    <row r="17" spans="2:84" ht="17.25" thickBot="1" x14ac:dyDescent="0.35">
      <c r="C17" s="699"/>
      <c r="D17" s="232" t="s">
        <v>161</v>
      </c>
      <c r="E17" s="259"/>
      <c r="F17" s="259"/>
      <c r="G17" s="259"/>
      <c r="H17" s="259"/>
      <c r="I17" s="259"/>
      <c r="J17" s="259">
        <v>16</v>
      </c>
      <c r="K17" s="259">
        <v>24</v>
      </c>
      <c r="L17" s="259">
        <v>24</v>
      </c>
      <c r="M17" s="259">
        <v>24</v>
      </c>
      <c r="N17" s="259">
        <v>8</v>
      </c>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row>
    <row r="18" spans="2:84" ht="17.25" thickBot="1" x14ac:dyDescent="0.35">
      <c r="C18" s="699"/>
      <c r="D18" s="231" t="s">
        <v>171</v>
      </c>
      <c r="E18" s="197">
        <f>+IF(E2=0,"",E17)</f>
        <v>0</v>
      </c>
      <c r="F18" s="197">
        <f>+IF(F2=0,"",F17+E18)</f>
        <v>0</v>
      </c>
      <c r="G18" s="197">
        <f t="shared" ref="G18:BR18" si="10">+IF(G2=0,"",G17+F18)</f>
        <v>0</v>
      </c>
      <c r="H18" s="197">
        <f t="shared" si="10"/>
        <v>0</v>
      </c>
      <c r="I18" s="197">
        <f t="shared" si="10"/>
        <v>0</v>
      </c>
      <c r="J18" s="197">
        <f t="shared" si="10"/>
        <v>16</v>
      </c>
      <c r="K18" s="197">
        <f t="shared" si="10"/>
        <v>40</v>
      </c>
      <c r="L18" s="197">
        <f t="shared" si="10"/>
        <v>64</v>
      </c>
      <c r="M18" s="197">
        <f t="shared" si="10"/>
        <v>88</v>
      </c>
      <c r="N18" s="197">
        <f t="shared" si="10"/>
        <v>96</v>
      </c>
      <c r="O18" s="197">
        <f t="shared" si="10"/>
        <v>96</v>
      </c>
      <c r="P18" s="197">
        <f t="shared" si="10"/>
        <v>96</v>
      </c>
      <c r="Q18" s="197" t="str">
        <f t="shared" si="10"/>
        <v/>
      </c>
      <c r="R18" s="197" t="str">
        <f t="shared" si="10"/>
        <v/>
      </c>
      <c r="S18" s="197" t="str">
        <f t="shared" si="10"/>
        <v/>
      </c>
      <c r="T18" s="197" t="str">
        <f t="shared" si="10"/>
        <v/>
      </c>
      <c r="U18" s="197" t="str">
        <f t="shared" si="10"/>
        <v/>
      </c>
      <c r="V18" s="197" t="str">
        <f t="shared" si="10"/>
        <v/>
      </c>
      <c r="W18" s="197" t="str">
        <f t="shared" si="10"/>
        <v/>
      </c>
      <c r="X18" s="197" t="str">
        <f t="shared" si="10"/>
        <v/>
      </c>
      <c r="Y18" s="197" t="str">
        <f t="shared" si="10"/>
        <v/>
      </c>
      <c r="Z18" s="197" t="str">
        <f t="shared" si="10"/>
        <v/>
      </c>
      <c r="AA18" s="197" t="str">
        <f t="shared" si="10"/>
        <v/>
      </c>
      <c r="AB18" s="197" t="str">
        <f t="shared" si="10"/>
        <v/>
      </c>
      <c r="AC18" s="197" t="str">
        <f t="shared" si="10"/>
        <v/>
      </c>
      <c r="AD18" s="197" t="str">
        <f t="shared" si="10"/>
        <v/>
      </c>
      <c r="AE18" s="197" t="str">
        <f t="shared" si="10"/>
        <v/>
      </c>
      <c r="AF18" s="197" t="str">
        <f t="shared" si="10"/>
        <v/>
      </c>
      <c r="AG18" s="197" t="str">
        <f t="shared" si="10"/>
        <v/>
      </c>
      <c r="AH18" s="197" t="str">
        <f t="shared" si="10"/>
        <v/>
      </c>
      <c r="AI18" s="197" t="str">
        <f t="shared" si="10"/>
        <v/>
      </c>
      <c r="AJ18" s="197" t="str">
        <f t="shared" si="10"/>
        <v/>
      </c>
      <c r="AK18" s="197" t="str">
        <f t="shared" si="10"/>
        <v/>
      </c>
      <c r="AL18" s="197" t="str">
        <f t="shared" si="10"/>
        <v/>
      </c>
      <c r="AM18" s="197" t="str">
        <f t="shared" si="10"/>
        <v/>
      </c>
      <c r="AN18" s="197" t="str">
        <f t="shared" si="10"/>
        <v/>
      </c>
      <c r="AO18" s="197" t="str">
        <f t="shared" si="10"/>
        <v/>
      </c>
      <c r="AP18" s="197" t="str">
        <f t="shared" si="10"/>
        <v/>
      </c>
      <c r="AQ18" s="197" t="str">
        <f t="shared" si="10"/>
        <v/>
      </c>
      <c r="AR18" s="197" t="str">
        <f t="shared" si="10"/>
        <v/>
      </c>
      <c r="AS18" s="197" t="str">
        <f t="shared" si="10"/>
        <v/>
      </c>
      <c r="AT18" s="197" t="str">
        <f t="shared" si="10"/>
        <v/>
      </c>
      <c r="AU18" s="197" t="str">
        <f t="shared" si="10"/>
        <v/>
      </c>
      <c r="AV18" s="197" t="str">
        <f t="shared" si="10"/>
        <v/>
      </c>
      <c r="AW18" s="197" t="str">
        <f t="shared" si="10"/>
        <v/>
      </c>
      <c r="AX18" s="197" t="str">
        <f t="shared" si="10"/>
        <v/>
      </c>
      <c r="AY18" s="197" t="str">
        <f t="shared" si="10"/>
        <v/>
      </c>
      <c r="AZ18" s="197" t="str">
        <f t="shared" si="10"/>
        <v/>
      </c>
      <c r="BA18" s="197" t="str">
        <f t="shared" si="10"/>
        <v/>
      </c>
      <c r="BB18" s="197" t="str">
        <f t="shared" si="10"/>
        <v/>
      </c>
      <c r="BC18" s="197" t="str">
        <f t="shared" si="10"/>
        <v/>
      </c>
      <c r="BD18" s="197" t="str">
        <f t="shared" si="10"/>
        <v/>
      </c>
      <c r="BE18" s="197" t="str">
        <f t="shared" si="10"/>
        <v/>
      </c>
      <c r="BF18" s="197" t="str">
        <f t="shared" si="10"/>
        <v/>
      </c>
      <c r="BG18" s="197" t="str">
        <f t="shared" si="10"/>
        <v/>
      </c>
      <c r="BH18" s="197" t="str">
        <f t="shared" si="10"/>
        <v/>
      </c>
      <c r="BI18" s="197" t="str">
        <f t="shared" si="10"/>
        <v/>
      </c>
      <c r="BJ18" s="197" t="str">
        <f t="shared" si="10"/>
        <v/>
      </c>
      <c r="BK18" s="197" t="str">
        <f t="shared" si="10"/>
        <v/>
      </c>
      <c r="BL18" s="197" t="str">
        <f t="shared" si="10"/>
        <v/>
      </c>
      <c r="BM18" s="197" t="str">
        <f t="shared" si="10"/>
        <v/>
      </c>
      <c r="BN18" s="197" t="str">
        <f t="shared" si="10"/>
        <v/>
      </c>
      <c r="BO18" s="197" t="str">
        <f t="shared" si="10"/>
        <v/>
      </c>
      <c r="BP18" s="197" t="str">
        <f t="shared" si="10"/>
        <v/>
      </c>
      <c r="BQ18" s="197" t="str">
        <f t="shared" si="10"/>
        <v/>
      </c>
      <c r="BR18" s="197" t="str">
        <f t="shared" si="10"/>
        <v/>
      </c>
      <c r="BS18" s="197" t="str">
        <f t="shared" ref="BS18:CF18" si="11">+IF(BS2=0,"",BS17+BR18)</f>
        <v/>
      </c>
      <c r="BT18" s="197" t="str">
        <f t="shared" si="11"/>
        <v/>
      </c>
      <c r="BU18" s="197" t="str">
        <f t="shared" si="11"/>
        <v/>
      </c>
      <c r="BV18" s="197" t="str">
        <f t="shared" si="11"/>
        <v/>
      </c>
      <c r="BW18" s="197" t="str">
        <f t="shared" si="11"/>
        <v/>
      </c>
      <c r="BX18" s="197" t="str">
        <f t="shared" si="11"/>
        <v/>
      </c>
      <c r="BY18" s="197" t="str">
        <f t="shared" si="11"/>
        <v/>
      </c>
      <c r="BZ18" s="197" t="str">
        <f t="shared" si="11"/>
        <v/>
      </c>
      <c r="CA18" s="197" t="str">
        <f t="shared" si="11"/>
        <v/>
      </c>
      <c r="CB18" s="197" t="str">
        <f t="shared" si="11"/>
        <v/>
      </c>
      <c r="CC18" s="197" t="str">
        <f t="shared" si="11"/>
        <v/>
      </c>
      <c r="CD18" s="197" t="str">
        <f t="shared" si="11"/>
        <v/>
      </c>
      <c r="CE18" s="197" t="str">
        <f t="shared" si="11"/>
        <v/>
      </c>
      <c r="CF18" s="197" t="str">
        <f t="shared" si="11"/>
        <v/>
      </c>
    </row>
    <row r="19" spans="2:84" ht="12" customHeight="1" thickBot="1" x14ac:dyDescent="0.35">
      <c r="B19" s="700">
        <v>1</v>
      </c>
      <c r="C19" s="699"/>
      <c r="D19" s="699"/>
      <c r="E19" s="701">
        <v>1</v>
      </c>
      <c r="F19" s="701">
        <v>2</v>
      </c>
      <c r="G19" s="701">
        <v>3</v>
      </c>
      <c r="H19" s="701">
        <v>4</v>
      </c>
      <c r="I19" s="701">
        <v>5</v>
      </c>
      <c r="J19" s="701">
        <v>6</v>
      </c>
      <c r="K19" s="701">
        <v>7</v>
      </c>
      <c r="L19" s="701">
        <v>8</v>
      </c>
      <c r="M19" s="701">
        <v>9</v>
      </c>
      <c r="N19" s="701">
        <v>10</v>
      </c>
      <c r="O19" s="701">
        <v>11</v>
      </c>
      <c r="P19" s="701">
        <v>12</v>
      </c>
      <c r="Q19" s="701">
        <v>13</v>
      </c>
      <c r="R19" s="701">
        <v>14</v>
      </c>
      <c r="S19" s="701">
        <v>15</v>
      </c>
      <c r="T19" s="701">
        <v>16</v>
      </c>
      <c r="U19" s="701">
        <v>17</v>
      </c>
      <c r="V19" s="701">
        <v>18</v>
      </c>
      <c r="W19" s="701">
        <v>19</v>
      </c>
      <c r="X19" s="701">
        <v>20</v>
      </c>
      <c r="Y19" s="701">
        <v>21</v>
      </c>
      <c r="Z19" s="701">
        <v>22</v>
      </c>
      <c r="AA19" s="701">
        <v>23</v>
      </c>
      <c r="AB19" s="701">
        <v>24</v>
      </c>
      <c r="AC19" s="701">
        <v>25</v>
      </c>
      <c r="AD19" s="701">
        <v>26</v>
      </c>
      <c r="AE19" s="701">
        <v>27</v>
      </c>
      <c r="AF19" s="701">
        <v>28</v>
      </c>
      <c r="AG19" s="701">
        <v>29</v>
      </c>
      <c r="AH19" s="701">
        <v>30</v>
      </c>
      <c r="AI19" s="701">
        <v>31</v>
      </c>
      <c r="AJ19" s="701">
        <v>32</v>
      </c>
      <c r="AK19" s="701">
        <v>33</v>
      </c>
      <c r="AL19" s="701">
        <v>34</v>
      </c>
      <c r="AM19" s="701">
        <v>35</v>
      </c>
      <c r="AN19" s="701">
        <v>36</v>
      </c>
      <c r="AO19" s="701">
        <v>37</v>
      </c>
      <c r="AP19" s="701">
        <v>38</v>
      </c>
      <c r="AQ19" s="701">
        <v>39</v>
      </c>
      <c r="AR19" s="701">
        <v>40</v>
      </c>
      <c r="AS19" s="701">
        <v>41</v>
      </c>
      <c r="AT19" s="701">
        <v>42</v>
      </c>
      <c r="AU19" s="701">
        <v>43</v>
      </c>
      <c r="AV19" s="701">
        <v>44</v>
      </c>
      <c r="AW19" s="701">
        <v>45</v>
      </c>
      <c r="AX19" s="701">
        <v>46</v>
      </c>
      <c r="AY19" s="701">
        <v>47</v>
      </c>
      <c r="AZ19" s="701">
        <v>48</v>
      </c>
      <c r="BA19" s="701">
        <v>49</v>
      </c>
      <c r="BB19" s="701">
        <v>50</v>
      </c>
      <c r="BC19" s="701">
        <v>51</v>
      </c>
      <c r="BD19" s="701">
        <v>52</v>
      </c>
      <c r="BE19" s="701">
        <v>53</v>
      </c>
      <c r="BF19" s="701">
        <v>54</v>
      </c>
      <c r="BG19" s="701">
        <v>55</v>
      </c>
      <c r="BH19" s="701">
        <v>56</v>
      </c>
      <c r="BI19" s="701">
        <v>57</v>
      </c>
      <c r="BJ19" s="701">
        <v>58</v>
      </c>
      <c r="BK19" s="701">
        <v>59</v>
      </c>
      <c r="BL19" s="701">
        <v>60</v>
      </c>
      <c r="BM19" s="701">
        <v>61</v>
      </c>
      <c r="BN19" s="701">
        <v>62</v>
      </c>
      <c r="BO19" s="701">
        <v>63</v>
      </c>
      <c r="BP19" s="701">
        <v>64</v>
      </c>
      <c r="BQ19" s="701">
        <v>65</v>
      </c>
      <c r="BR19" s="701">
        <v>66</v>
      </c>
      <c r="BS19" s="701">
        <v>67</v>
      </c>
      <c r="BT19" s="701">
        <v>68</v>
      </c>
      <c r="BU19" s="701">
        <v>69</v>
      </c>
      <c r="BV19" s="701">
        <v>70</v>
      </c>
      <c r="BW19" s="701">
        <v>71</v>
      </c>
      <c r="BX19" s="701">
        <v>72</v>
      </c>
      <c r="BY19" s="701">
        <v>73</v>
      </c>
      <c r="BZ19" s="701">
        <v>74</v>
      </c>
      <c r="CA19" s="701">
        <v>75</v>
      </c>
      <c r="CB19" s="701">
        <v>76</v>
      </c>
      <c r="CC19" s="701">
        <v>77</v>
      </c>
      <c r="CD19" s="701">
        <v>78</v>
      </c>
      <c r="CE19" s="701">
        <v>79</v>
      </c>
      <c r="CF19" s="701">
        <v>80</v>
      </c>
    </row>
    <row r="20" spans="2:84" ht="16.149999999999999" customHeight="1" thickBot="1" x14ac:dyDescent="0.35">
      <c r="B20" s="700">
        <v>2</v>
      </c>
      <c r="C20" s="972" t="s">
        <v>189</v>
      </c>
      <c r="D20" s="233" t="s">
        <v>172</v>
      </c>
      <c r="E20" s="250"/>
      <c r="F20" s="250"/>
      <c r="G20" s="881"/>
      <c r="H20" s="250"/>
      <c r="I20" s="881"/>
      <c r="J20" s="250">
        <v>1720</v>
      </c>
      <c r="K20" s="250">
        <v>1720</v>
      </c>
      <c r="L20" s="250">
        <v>1740</v>
      </c>
      <c r="M20" s="250">
        <v>1740</v>
      </c>
      <c r="N20" s="250">
        <v>1740</v>
      </c>
      <c r="O20" s="250"/>
      <c r="P20" s="250"/>
      <c r="Q20" s="250"/>
      <c r="R20" s="250"/>
      <c r="S20" s="250"/>
      <c r="T20" s="250"/>
      <c r="U20" s="250"/>
      <c r="V20" s="250"/>
      <c r="W20" s="250"/>
      <c r="X20" s="250"/>
      <c r="Y20" s="250"/>
      <c r="Z20" s="250"/>
      <c r="AA20" s="250"/>
      <c r="AB20" s="250"/>
      <c r="AC20" s="250"/>
      <c r="AD20" s="250"/>
      <c r="AE20" s="250"/>
      <c r="AF20" s="250"/>
      <c r="AG20" s="250"/>
      <c r="AH20" s="250"/>
      <c r="AI20" s="250"/>
      <c r="AJ20" s="250"/>
      <c r="AK20" s="250"/>
      <c r="AL20" s="250"/>
      <c r="AM20" s="250"/>
      <c r="AN20" s="250"/>
      <c r="AO20" s="250"/>
      <c r="AP20" s="250"/>
      <c r="AQ20" s="250"/>
      <c r="AR20" s="250"/>
      <c r="AS20" s="250"/>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c r="BW20" s="250"/>
      <c r="BX20" s="250"/>
      <c r="BY20" s="250"/>
      <c r="BZ20" s="250"/>
      <c r="CA20" s="250"/>
      <c r="CB20" s="250"/>
      <c r="CC20" s="250"/>
      <c r="CD20" s="250"/>
      <c r="CE20" s="250"/>
      <c r="CF20" s="250"/>
    </row>
    <row r="21" spans="2:84" ht="16.149999999999999" customHeight="1" thickBot="1" x14ac:dyDescent="0.35">
      <c r="B21" s="700">
        <v>3</v>
      </c>
      <c r="C21" s="972"/>
      <c r="D21" s="233" t="s">
        <v>173</v>
      </c>
      <c r="E21" s="250"/>
      <c r="F21" s="250"/>
      <c r="G21" s="881"/>
      <c r="H21" s="250"/>
      <c r="I21" s="881"/>
      <c r="J21" s="250">
        <v>1710</v>
      </c>
      <c r="K21" s="250">
        <v>1710</v>
      </c>
      <c r="L21" s="250">
        <v>1730</v>
      </c>
      <c r="M21" s="250">
        <v>1730</v>
      </c>
      <c r="N21" s="250">
        <v>1730</v>
      </c>
      <c r="O21" s="250"/>
      <c r="P21" s="250"/>
      <c r="Q21" s="250"/>
      <c r="R21" s="250"/>
      <c r="S21" s="250"/>
      <c r="T21" s="250"/>
      <c r="U21" s="250"/>
      <c r="V21" s="250"/>
      <c r="W21" s="250"/>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c r="BW21" s="250"/>
      <c r="BX21" s="250"/>
      <c r="BY21" s="250"/>
      <c r="BZ21" s="250"/>
      <c r="CA21" s="250"/>
      <c r="CB21" s="250"/>
      <c r="CC21" s="250"/>
      <c r="CD21" s="250"/>
      <c r="CE21" s="250"/>
      <c r="CF21" s="250"/>
    </row>
    <row r="22" spans="2:84" ht="16.149999999999999" customHeight="1" thickBot="1" x14ac:dyDescent="0.35">
      <c r="B22" s="700">
        <v>4</v>
      </c>
      <c r="C22" s="972"/>
      <c r="D22" s="233" t="s">
        <v>250</v>
      </c>
      <c r="E22" s="249">
        <f>+IF(SUM(E121:E130)=0,0,IF(E5='Base Datos'!$V$21,E131,E132))</f>
        <v>0</v>
      </c>
      <c r="F22" s="249">
        <f>+IF(SUM(F121:F130)=0,0,IF(F5='Base Datos'!$V$21,F131,F132))</f>
        <v>0</v>
      </c>
      <c r="G22" s="249">
        <f>+IF(SUM(G121:G130)=0,0,IF(G5='Base Datos'!$V$21,G131,G132))</f>
        <v>0</v>
      </c>
      <c r="H22" s="249">
        <f>+IF(SUM(H121:H130)=0,0,IF(H5='Base Datos'!$V$21,H131,H132))</f>
        <v>0</v>
      </c>
      <c r="I22" s="249">
        <f>+IF(SUM(I121:I130)=0,0,IF(I5='Base Datos'!$V$21,I131,I132))</f>
        <v>0</v>
      </c>
      <c r="J22" s="249">
        <f>+IF(SUM(J121:J130)=0,0,IF(J5='Base Datos'!$V$21,J131,J132))</f>
        <v>2040</v>
      </c>
      <c r="K22" s="249">
        <f>+IF(SUM(K121:K130)=0,0,IF(K5='Base Datos'!$V$21,K131,K132))</f>
        <v>1850</v>
      </c>
      <c r="L22" s="249">
        <f>+IF(SUM(L121:L130)=0,0,IF(L5='Base Datos'!$V$21,L131,L132))</f>
        <v>1910</v>
      </c>
      <c r="M22" s="249">
        <f>+IF(SUM(M121:M130)=0,0,IF(M5='Base Datos'!$V$21,M131,M132))</f>
        <v>1890</v>
      </c>
      <c r="N22" s="249">
        <f>+IF(SUM(N121:N130)=0,0,IF(N5='Base Datos'!$V$21,N131,N132))</f>
        <v>1890</v>
      </c>
      <c r="O22" s="249">
        <f>+IF(SUM(O121:O130)=0,0,IF(O5='Base Datos'!$V$21,O131,O132))</f>
        <v>0</v>
      </c>
      <c r="P22" s="249">
        <f>+IF(SUM(P121:P130)=0,0,IF(P5='Base Datos'!$V$21,P131,P132))</f>
        <v>0</v>
      </c>
      <c r="Q22" s="249">
        <f>+IF(SUM(Q121:Q130)=0,0,IF(Q5='Base Datos'!$V$21,Q131,Q132))</f>
        <v>0</v>
      </c>
      <c r="R22" s="249">
        <f>+IF(SUM(R121:R130)=0,0,IF(R5='Base Datos'!$V$21,R131,R132))</f>
        <v>0</v>
      </c>
      <c r="S22" s="249">
        <f>+IF(SUM(S121:S130)=0,0,IF(S5='Base Datos'!$V$21,S131,S132))</f>
        <v>0</v>
      </c>
      <c r="T22" s="249">
        <f>+IF(SUM(T121:T130)=0,0,IF(T5='Base Datos'!$V$21,T131,T132))</f>
        <v>0</v>
      </c>
      <c r="U22" s="249">
        <f>+IF(SUM(U121:U130)=0,0,IF(U5='Base Datos'!$V$21,U131,U132))</f>
        <v>0</v>
      </c>
      <c r="V22" s="249">
        <f>+IF(SUM(V121:V130)=0,0,IF(V5='Base Datos'!$V$21,V131,V132))</f>
        <v>0</v>
      </c>
      <c r="W22" s="249">
        <f>+IF(SUM(W121:W130)=0,0,IF(W5='Base Datos'!$V$21,W131,W132))</f>
        <v>0</v>
      </c>
      <c r="X22" s="249">
        <f>+IF(SUM(X121:X130)=0,0,IF(X5='Base Datos'!$V$21,X131,X132))</f>
        <v>0</v>
      </c>
      <c r="Y22" s="249">
        <f>+IF(SUM(Y121:Y130)=0,0,IF(Y5='Base Datos'!$V$21,Y131,Y132))</f>
        <v>0</v>
      </c>
      <c r="Z22" s="249">
        <f>+IF(SUM(Z121:Z130)=0,0,IF(Z5='Base Datos'!$V$21,Z131,Z132))</f>
        <v>0</v>
      </c>
      <c r="AA22" s="249">
        <f>+IF(SUM(AA121:AA130)=0,0,IF(AA5='Base Datos'!$V$21,AA131,AA132))</f>
        <v>0</v>
      </c>
      <c r="AB22" s="249">
        <f>+IF(SUM(AB121:AB130)=0,0,IF(AB5='Base Datos'!$V$21,AB131,AB132))</f>
        <v>0</v>
      </c>
      <c r="AC22" s="249">
        <f>+IF(SUM(AC121:AC130)=0,0,IF(AC5='Base Datos'!$V$21,AC131,AC132))</f>
        <v>0</v>
      </c>
      <c r="AD22" s="249">
        <f>+IF(SUM(AD121:AD130)=0,0,IF(AD5='Base Datos'!$V$21,AD131,AD132))</f>
        <v>0</v>
      </c>
      <c r="AE22" s="249">
        <f>+IF(SUM(AE121:AE130)=0,0,IF(AE5='Base Datos'!$V$21,AE131,AE132))</f>
        <v>0</v>
      </c>
      <c r="AF22" s="249">
        <f>+IF(SUM(AF121:AF130)=0,0,IF(AF5='Base Datos'!$V$21,AF131,AF132))</f>
        <v>0</v>
      </c>
      <c r="AG22" s="249">
        <f>+IF(SUM(AG121:AG130)=0,0,IF(AG5='Base Datos'!$V$21,AG131,AG132))</f>
        <v>0</v>
      </c>
      <c r="AH22" s="249">
        <f>+IF(SUM(AH121:AH130)=0,0,IF(AH5='Base Datos'!$V$21,AH131,AH132))</f>
        <v>0</v>
      </c>
      <c r="AI22" s="249">
        <f>+IF(SUM(AI121:AI130)=0,0,IF(AI5='Base Datos'!$V$21,AI131,AI132))</f>
        <v>0</v>
      </c>
      <c r="AJ22" s="249">
        <f>+IF(SUM(AJ121:AJ130)=0,0,IF(AJ5='Base Datos'!$V$21,AJ131,AJ132))</f>
        <v>0</v>
      </c>
      <c r="AK22" s="249">
        <f>+IF(SUM(AK121:AK130)=0,0,IF(AK5='Base Datos'!$V$21,AK131,AK132))</f>
        <v>0</v>
      </c>
      <c r="AL22" s="249">
        <f>+IF(SUM(AL121:AL130)=0,0,IF(AL5='Base Datos'!$V$21,AL131,AL132))</f>
        <v>0</v>
      </c>
      <c r="AM22" s="249">
        <f>+IF(SUM(AM121:AM130)=0,0,IF(AM5='Base Datos'!$V$21,AM131,AM132))</f>
        <v>0</v>
      </c>
      <c r="AN22" s="249">
        <f>+IF(SUM(AN121:AN130)=0,0,IF(AN5='Base Datos'!$V$21,AN131,AN132))</f>
        <v>0</v>
      </c>
      <c r="AO22" s="249">
        <f>+IF(SUM(AO121:AO130)=0,0,IF(AO5='Base Datos'!$V$21,AO131,AO132))</f>
        <v>0</v>
      </c>
      <c r="AP22" s="249">
        <f>+IF(SUM(AP121:AP130)=0,0,IF(AP5='Base Datos'!$V$21,AP131,AP132))</f>
        <v>0</v>
      </c>
      <c r="AQ22" s="249">
        <f>+IF(SUM(AQ121:AQ130)=0,0,IF(AQ5='Base Datos'!$V$21,AQ131,AQ132))</f>
        <v>0</v>
      </c>
      <c r="AR22" s="249">
        <f>+IF(SUM(AR121:AR130)=0,0,IF(AR5='Base Datos'!$V$21,AR131,AR132))</f>
        <v>0</v>
      </c>
      <c r="AS22" s="249">
        <f>+IF(SUM(AS121:AS130)=0,0,IF(AS5='Base Datos'!$V$21,AS131,AS132))</f>
        <v>0</v>
      </c>
      <c r="AT22" s="249">
        <f>+IF(SUM(AT121:AT130)=0,0,IF(AT5='Base Datos'!$V$21,AT131,AT132))</f>
        <v>0</v>
      </c>
      <c r="AU22" s="249">
        <f>+IF(SUM(AU121:AU130)=0,0,IF(AU5='Base Datos'!$V$21,AU131,AU132))</f>
        <v>0</v>
      </c>
      <c r="AV22" s="249">
        <f>+IF(SUM(AV121:AV130)=0,0,IF(AV5='Base Datos'!$V$21,AV131,AV132))</f>
        <v>0</v>
      </c>
      <c r="AW22" s="249">
        <f>+IF(SUM(AW121:AW130)=0,0,IF(AW5='Base Datos'!$V$21,AW131,AW132))</f>
        <v>0</v>
      </c>
      <c r="AX22" s="249">
        <f>+IF(SUM(AX121:AX130)=0,0,IF(AX5='Base Datos'!$V$21,AX131,AX132))</f>
        <v>0</v>
      </c>
      <c r="AY22" s="249">
        <f>+IF(SUM(AY121:AY130)=0,0,IF(AY5='Base Datos'!$V$21,AY131,AY132))</f>
        <v>0</v>
      </c>
      <c r="AZ22" s="249">
        <f>+IF(SUM(AZ121:AZ130)=0,0,IF(AZ5='Base Datos'!$V$21,AZ131,AZ132))</f>
        <v>0</v>
      </c>
      <c r="BA22" s="249">
        <f>+IF(SUM(BA121:BA130)=0,0,IF(BA5='Base Datos'!$V$21,BA131,BA132))</f>
        <v>0</v>
      </c>
      <c r="BB22" s="249">
        <f>+IF(SUM(BB121:BB130)=0,0,IF(BB5='Base Datos'!$V$21,BB131,BB132))</f>
        <v>0</v>
      </c>
      <c r="BC22" s="249">
        <f>+IF(SUM(BC121:BC130)=0,0,IF(BC5='Base Datos'!$V$21,BC131,BC132))</f>
        <v>0</v>
      </c>
      <c r="BD22" s="249">
        <f>+IF(SUM(BD121:BD130)=0,0,IF(BD5='Base Datos'!$V$21,BD131,BD132))</f>
        <v>0</v>
      </c>
      <c r="BE22" s="249">
        <f>+IF(SUM(BE121:BE130)=0,0,IF(BE5='Base Datos'!$V$21,BE131,BE132))</f>
        <v>0</v>
      </c>
      <c r="BF22" s="249">
        <f>+IF(SUM(BF121:BF130)=0,0,IF(BF5='Base Datos'!$V$21,BF131,BF132))</f>
        <v>0</v>
      </c>
      <c r="BG22" s="249">
        <f>+IF(SUM(BG121:BG130)=0,0,IF(BG5='Base Datos'!$V$21,BG131,BG132))</f>
        <v>0</v>
      </c>
      <c r="BH22" s="249">
        <f>+IF(SUM(BH121:BH130)=0,0,IF(BH5='Base Datos'!$V$21,BH131,BH132))</f>
        <v>0</v>
      </c>
      <c r="BI22" s="249">
        <f>+IF(SUM(BI121:BI130)=0,0,IF(BI5='Base Datos'!$V$21,BI131,BI132))</f>
        <v>0</v>
      </c>
      <c r="BJ22" s="249">
        <f>+IF(SUM(BJ121:BJ130)=0,0,IF(BJ5='Base Datos'!$V$21,BJ131,BJ132))</f>
        <v>0</v>
      </c>
      <c r="BK22" s="249">
        <f>+IF(SUM(BK121:BK130)=0,0,IF(BK5='Base Datos'!$V$21,BK131,BK132))</f>
        <v>0</v>
      </c>
      <c r="BL22" s="249">
        <f>+IF(SUM(BL121:BL130)=0,0,IF(BL5='Base Datos'!$V$21,BL131,BL132))</f>
        <v>0</v>
      </c>
      <c r="BM22" s="249">
        <f>+IF(SUM(BM121:BM130)=0,0,IF(BM5='Base Datos'!$V$21,BM131,BM132))</f>
        <v>0</v>
      </c>
      <c r="BN22" s="249">
        <f>+IF(SUM(BN121:BN130)=0,0,IF(BN5='Base Datos'!$V$21,BN131,BN132))</f>
        <v>0</v>
      </c>
      <c r="BO22" s="249">
        <f>+IF(SUM(BO121:BO130)=0,0,IF(BO5='Base Datos'!$V$21,BO131,BO132))</f>
        <v>0</v>
      </c>
      <c r="BP22" s="249">
        <f>+IF(SUM(BP121:BP130)=0,0,IF(BP5='Base Datos'!$V$21,BP131,BP132))</f>
        <v>0</v>
      </c>
      <c r="BQ22" s="249">
        <f>+IF(SUM(BQ121:BQ130)=0,0,IF(BQ5='Base Datos'!$V$21,BQ131,BQ132))</f>
        <v>0</v>
      </c>
      <c r="BR22" s="249">
        <f>+IF(SUM(BR121:BR130)=0,0,IF(BR5='Base Datos'!$V$21,BR131,BR132))</f>
        <v>0</v>
      </c>
      <c r="BS22" s="249">
        <f>+IF(SUM(BS121:BS130)=0,0,IF(BS5='Base Datos'!$V$21,BS131,BS132))</f>
        <v>0</v>
      </c>
      <c r="BT22" s="249">
        <f>+IF(SUM(BT121:BT130)=0,0,IF(BT5='Base Datos'!$V$21,BT131,BT132))</f>
        <v>0</v>
      </c>
      <c r="BU22" s="249">
        <f>+IF(SUM(BU121:BU130)=0,0,IF(BU5='Base Datos'!$V$21,BU131,BU132))</f>
        <v>0</v>
      </c>
      <c r="BV22" s="249">
        <f>+IF(SUM(BV121:BV130)=0,0,IF(BV5='Base Datos'!$V$21,BV131,BV132))</f>
        <v>0</v>
      </c>
      <c r="BW22" s="249">
        <f>+IF(SUM(BW121:BW130)=0,0,IF(BW5='Base Datos'!$V$21,BW131,BW132))</f>
        <v>0</v>
      </c>
      <c r="BX22" s="249">
        <f>+IF(SUM(BX121:BX130)=0,0,IF(BX5='Base Datos'!$V$21,BX131,BX132))</f>
        <v>0</v>
      </c>
      <c r="BY22" s="249">
        <f>+IF(SUM(BY121:BY130)=0,0,IF(BY5='Base Datos'!$V$21,BY131,BY132))</f>
        <v>0</v>
      </c>
      <c r="BZ22" s="249">
        <f>+IF(SUM(BZ121:BZ130)=0,0,IF(BZ5='Base Datos'!$V$21,BZ131,BZ132))</f>
        <v>0</v>
      </c>
      <c r="CA22" s="249">
        <f>+IF(SUM(CA121:CA130)=0,0,IF(CA5='Base Datos'!$V$21,CA131,CA132))</f>
        <v>0</v>
      </c>
      <c r="CB22" s="249">
        <f>+IF(SUM(CB121:CB130)=0,0,IF(CB5='Base Datos'!$V$21,CB131,CB132))</f>
        <v>0</v>
      </c>
      <c r="CC22" s="249">
        <f>+IF(SUM(CC121:CC130)=0,0,IF(CC5='Base Datos'!$V$21,CC131,CC132))</f>
        <v>0</v>
      </c>
      <c r="CD22" s="249">
        <f>+IF(SUM(CD121:CD130)=0,0,IF(CD5='Base Datos'!$V$21,CD131,CD132))</f>
        <v>0</v>
      </c>
      <c r="CE22" s="249">
        <f>+IF(SUM(CE121:CE130)=0,0,IF(CE5='Base Datos'!$V$21,CE131,CE132))</f>
        <v>0</v>
      </c>
      <c r="CF22" s="249">
        <f>+IF(SUM(CF121:CF130)=0,0,IF(CF5='Base Datos'!$V$21,CF131,CF132))</f>
        <v>0</v>
      </c>
    </row>
    <row r="23" spans="2:84" ht="12" customHeight="1" thickBot="1" x14ac:dyDescent="0.35">
      <c r="B23" s="700">
        <v>1</v>
      </c>
      <c r="C23" s="755"/>
      <c r="D23" s="756"/>
      <c r="E23" s="701">
        <v>1</v>
      </c>
      <c r="F23" s="701">
        <v>2</v>
      </c>
      <c r="G23" s="701">
        <v>3</v>
      </c>
      <c r="H23" s="701">
        <v>4</v>
      </c>
      <c r="I23" s="701">
        <v>5</v>
      </c>
      <c r="J23" s="701">
        <v>6</v>
      </c>
      <c r="K23" s="701">
        <v>7</v>
      </c>
      <c r="L23" s="701">
        <v>8</v>
      </c>
      <c r="M23" s="701">
        <v>9</v>
      </c>
      <c r="N23" s="701">
        <v>10</v>
      </c>
      <c r="O23" s="701">
        <v>11</v>
      </c>
      <c r="P23" s="701">
        <v>12</v>
      </c>
      <c r="Q23" s="701">
        <v>13</v>
      </c>
      <c r="R23" s="701">
        <v>14</v>
      </c>
      <c r="S23" s="701">
        <v>15</v>
      </c>
      <c r="T23" s="701">
        <v>16</v>
      </c>
      <c r="U23" s="701">
        <v>17</v>
      </c>
      <c r="V23" s="701">
        <v>18</v>
      </c>
      <c r="W23" s="701">
        <v>19</v>
      </c>
      <c r="X23" s="701">
        <v>20</v>
      </c>
      <c r="Y23" s="701">
        <v>21</v>
      </c>
      <c r="Z23" s="701">
        <v>22</v>
      </c>
      <c r="AA23" s="701">
        <v>23</v>
      </c>
      <c r="AB23" s="701">
        <v>24</v>
      </c>
      <c r="AC23" s="701">
        <v>25</v>
      </c>
      <c r="AD23" s="701">
        <v>26</v>
      </c>
      <c r="AE23" s="701">
        <v>27</v>
      </c>
      <c r="AF23" s="701">
        <v>28</v>
      </c>
      <c r="AG23" s="701">
        <v>29</v>
      </c>
      <c r="AH23" s="701">
        <v>30</v>
      </c>
      <c r="AI23" s="701">
        <v>31</v>
      </c>
      <c r="AJ23" s="701">
        <v>32</v>
      </c>
      <c r="AK23" s="701">
        <v>33</v>
      </c>
      <c r="AL23" s="701">
        <v>34</v>
      </c>
      <c r="AM23" s="701">
        <v>35</v>
      </c>
      <c r="AN23" s="701">
        <v>36</v>
      </c>
      <c r="AO23" s="701">
        <v>37</v>
      </c>
      <c r="AP23" s="701">
        <v>38</v>
      </c>
      <c r="AQ23" s="701">
        <v>39</v>
      </c>
      <c r="AR23" s="701">
        <v>40</v>
      </c>
      <c r="AS23" s="701">
        <v>41</v>
      </c>
      <c r="AT23" s="701">
        <v>42</v>
      </c>
      <c r="AU23" s="701">
        <v>43</v>
      </c>
      <c r="AV23" s="701">
        <v>44</v>
      </c>
      <c r="AW23" s="701">
        <v>45</v>
      </c>
      <c r="AX23" s="701">
        <v>46</v>
      </c>
      <c r="AY23" s="701">
        <v>47</v>
      </c>
      <c r="AZ23" s="701">
        <v>48</v>
      </c>
      <c r="BA23" s="701">
        <v>49</v>
      </c>
      <c r="BB23" s="701">
        <v>50</v>
      </c>
      <c r="BC23" s="701">
        <v>51</v>
      </c>
      <c r="BD23" s="701">
        <v>52</v>
      </c>
      <c r="BE23" s="701">
        <v>53</v>
      </c>
      <c r="BF23" s="701">
        <v>54</v>
      </c>
      <c r="BG23" s="701">
        <v>55</v>
      </c>
      <c r="BH23" s="701">
        <v>56</v>
      </c>
      <c r="BI23" s="701">
        <v>57</v>
      </c>
      <c r="BJ23" s="701">
        <v>58</v>
      </c>
      <c r="BK23" s="701">
        <v>59</v>
      </c>
      <c r="BL23" s="701">
        <v>60</v>
      </c>
      <c r="BM23" s="701">
        <v>61</v>
      </c>
      <c r="BN23" s="701">
        <v>62</v>
      </c>
      <c r="BO23" s="701">
        <v>63</v>
      </c>
      <c r="BP23" s="701">
        <v>64</v>
      </c>
      <c r="BQ23" s="701">
        <v>65</v>
      </c>
      <c r="BR23" s="701">
        <v>66</v>
      </c>
      <c r="BS23" s="701">
        <v>67</v>
      </c>
      <c r="BT23" s="701">
        <v>68</v>
      </c>
      <c r="BU23" s="701">
        <v>69</v>
      </c>
      <c r="BV23" s="701">
        <v>70</v>
      </c>
      <c r="BW23" s="701">
        <v>71</v>
      </c>
      <c r="BX23" s="701">
        <v>72</v>
      </c>
      <c r="BY23" s="701">
        <v>73</v>
      </c>
      <c r="BZ23" s="701">
        <v>74</v>
      </c>
      <c r="CA23" s="701">
        <v>75</v>
      </c>
      <c r="CB23" s="701">
        <v>76</v>
      </c>
      <c r="CC23" s="701">
        <v>77</v>
      </c>
      <c r="CD23" s="701">
        <v>78</v>
      </c>
      <c r="CE23" s="701">
        <v>79</v>
      </c>
      <c r="CF23" s="701">
        <v>80</v>
      </c>
    </row>
    <row r="24" spans="2:84" ht="15" customHeight="1" thickBot="1" x14ac:dyDescent="0.35">
      <c r="B24" s="700">
        <v>2</v>
      </c>
      <c r="C24" s="971" t="s">
        <v>188</v>
      </c>
      <c r="D24" s="234" t="s">
        <v>163</v>
      </c>
      <c r="E24" s="249">
        <f>+IF(E5='Base Datos'!$V$21,ROUND(E144,0),ROUND(E145,0))</f>
        <v>0</v>
      </c>
      <c r="F24" s="249">
        <f>+IF(F5='Base Datos'!$V$21,ROUND(F144,0),ROUND(F145,0))</f>
        <v>0</v>
      </c>
      <c r="G24" s="249">
        <f>+IF(G5='Base Datos'!$V$21,ROUND(G144,0),ROUND(G145,0))</f>
        <v>0</v>
      </c>
      <c r="H24" s="249">
        <f>+IF(H5='Base Datos'!$V$21,ROUND(H144,0),ROUND(H145,0))</f>
        <v>0</v>
      </c>
      <c r="I24" s="249">
        <f>+IF(I5='Base Datos'!$V$21,ROUND(I144,0),ROUND(I145,0))</f>
        <v>0</v>
      </c>
      <c r="J24" s="249">
        <f>+IF(J5='Base Datos'!$V$21,ROUND(J144,0),ROUND(J145,0))</f>
        <v>9</v>
      </c>
      <c r="K24" s="249">
        <f>+IF(K5='Base Datos'!$V$21,ROUND(K144,0),ROUND(K145,0))</f>
        <v>10</v>
      </c>
      <c r="L24" s="249">
        <f>+IF(L5='Base Datos'!$V$21,ROUND(L144,0),ROUND(L145,0))</f>
        <v>7</v>
      </c>
      <c r="M24" s="249">
        <f>+IF(M5='Base Datos'!$V$21,ROUND(M144,0),ROUND(M145,0))</f>
        <v>9</v>
      </c>
      <c r="N24" s="249">
        <f>+IF(N5='Base Datos'!$V$21,ROUND(N144,0),ROUND(N145,0))</f>
        <v>10</v>
      </c>
      <c r="O24" s="249">
        <f>+IF(O5='Base Datos'!$V$21,ROUND(O144,0),ROUND(O145,0))</f>
        <v>0</v>
      </c>
      <c r="P24" s="249">
        <f>+IF(P5='Base Datos'!$V$21,ROUND(P144,0),ROUND(P145,0))</f>
        <v>0</v>
      </c>
      <c r="Q24" s="249">
        <f>+IF(Q5='Base Datos'!$V$21,ROUND(Q144,0),ROUND(Q145,0))</f>
        <v>0</v>
      </c>
      <c r="R24" s="249">
        <f>+IF(R5='Base Datos'!$V$21,ROUND(R144,0),ROUND(R145,0))</f>
        <v>0</v>
      </c>
      <c r="S24" s="249">
        <f>+IF(S5='Base Datos'!$V$21,ROUND(S144,0),ROUND(S145,0))</f>
        <v>0</v>
      </c>
      <c r="T24" s="249">
        <f>+IF(T5='Base Datos'!$V$21,ROUND(T144,0),ROUND(T145,0))</f>
        <v>0</v>
      </c>
      <c r="U24" s="249">
        <f>+IF(U5='Base Datos'!$V$21,ROUND(U144,0),ROUND(U145,0))</f>
        <v>0</v>
      </c>
      <c r="V24" s="249">
        <f>+IF(V5='Base Datos'!$V$21,ROUND(V144,0),ROUND(V145,0))</f>
        <v>0</v>
      </c>
      <c r="W24" s="249">
        <f>+IF(W5='Base Datos'!$V$21,ROUND(W144,0),ROUND(W145,0))</f>
        <v>0</v>
      </c>
      <c r="X24" s="249">
        <f>+IF(X5='Base Datos'!$V$21,ROUND(X144,0),ROUND(X145,0))</f>
        <v>0</v>
      </c>
      <c r="Y24" s="249">
        <f>+IF(Y5='Base Datos'!$V$21,ROUND(Y144,0),ROUND(Y145,0))</f>
        <v>0</v>
      </c>
      <c r="Z24" s="249">
        <f>+IF(Z5='Base Datos'!$V$21,ROUND(Z144,0),ROUND(Z145,0))</f>
        <v>0</v>
      </c>
      <c r="AA24" s="249">
        <f>+IF(AA5='Base Datos'!$V$21,ROUND(AA144,0),ROUND(AA145,0))</f>
        <v>0</v>
      </c>
      <c r="AB24" s="249">
        <f>+IF(AB5='Base Datos'!$V$21,ROUND(AB144,0),ROUND(AB145,0))</f>
        <v>0</v>
      </c>
      <c r="AC24" s="249">
        <f>+IF(AC5='Base Datos'!$V$21,ROUND(AC144,0),ROUND(AC145,0))</f>
        <v>0</v>
      </c>
      <c r="AD24" s="249">
        <f>+IF(AD5='Base Datos'!$V$21,ROUND(AD144,0),ROUND(AD145,0))</f>
        <v>0</v>
      </c>
      <c r="AE24" s="249">
        <f>+IF(AE5='Base Datos'!$V$21,ROUND(AE144,0),ROUND(AE145,0))</f>
        <v>0</v>
      </c>
      <c r="AF24" s="249">
        <f>+IF(AF5='Base Datos'!$V$21,ROUND(AF144,0),ROUND(AF145,0))</f>
        <v>0</v>
      </c>
      <c r="AG24" s="249">
        <f>+IF(AG5='Base Datos'!$V$21,ROUND(AG144,0),ROUND(AG145,0))</f>
        <v>0</v>
      </c>
      <c r="AH24" s="249">
        <f>+IF(AH5='Base Datos'!$V$21,ROUND(AH144,0),ROUND(AH145,0))</f>
        <v>0</v>
      </c>
      <c r="AI24" s="249">
        <f>+IF(AI5='Base Datos'!$V$21,ROUND(AI144,0),ROUND(AI145,0))</f>
        <v>0</v>
      </c>
      <c r="AJ24" s="249">
        <f>+IF(AJ5='Base Datos'!$V$21,ROUND(AJ144,0),ROUND(AJ145,0))</f>
        <v>0</v>
      </c>
      <c r="AK24" s="249">
        <f>+IF(AK5='Base Datos'!$V$21,ROUND(AK144,0),ROUND(AK145,0))</f>
        <v>0</v>
      </c>
      <c r="AL24" s="249">
        <f>+IF(AL5='Base Datos'!$V$21,ROUND(AL144,0),ROUND(AL145,0))</f>
        <v>0</v>
      </c>
      <c r="AM24" s="249">
        <f>+IF(AM5='Base Datos'!$V$21,ROUND(AM144,0),ROUND(AM145,0))</f>
        <v>0</v>
      </c>
      <c r="AN24" s="249">
        <f>+IF(AN5='Base Datos'!$V$21,ROUND(AN144,0),ROUND(AN145,0))</f>
        <v>0</v>
      </c>
      <c r="AO24" s="249">
        <f>+IF(AO5='Base Datos'!$V$21,ROUND(AO144,0),ROUND(AO145,0))</f>
        <v>0</v>
      </c>
      <c r="AP24" s="249">
        <f>+IF(AP5='Base Datos'!$V$21,ROUND(AP144,0),ROUND(AP145,0))</f>
        <v>0</v>
      </c>
      <c r="AQ24" s="249">
        <f>+IF(AQ5='Base Datos'!$V$21,ROUND(AQ144,0),ROUND(AQ145,0))</f>
        <v>0</v>
      </c>
      <c r="AR24" s="249">
        <f>+IF(AR5='Base Datos'!$V$21,ROUND(AR144,0),ROUND(AR145,0))</f>
        <v>0</v>
      </c>
      <c r="AS24" s="249">
        <f>+IF(AS5='Base Datos'!$V$21,ROUND(AS144,0),ROUND(AS145,0))</f>
        <v>0</v>
      </c>
      <c r="AT24" s="249">
        <f>+IF(AT5='Base Datos'!$V$21,ROUND(AT144,0),ROUND(AT145,0))</f>
        <v>0</v>
      </c>
      <c r="AU24" s="249">
        <f>+IF(AU5='Base Datos'!$V$21,ROUND(AU144,0),ROUND(AU145,0))</f>
        <v>0</v>
      </c>
      <c r="AV24" s="249">
        <f>+IF(AV5='Base Datos'!$V$21,ROUND(AV144,0),ROUND(AV145,0))</f>
        <v>0</v>
      </c>
      <c r="AW24" s="249">
        <f>+IF(AW5='Base Datos'!$V$21,ROUND(AW144,0),ROUND(AW145,0))</f>
        <v>0</v>
      </c>
      <c r="AX24" s="249">
        <f>+IF(AX5='Base Datos'!$V$21,ROUND(AX144,0),ROUND(AX145,0))</f>
        <v>0</v>
      </c>
      <c r="AY24" s="249">
        <f>+IF(AY5='Base Datos'!$V$21,ROUND(AY144,0),ROUND(AY145,0))</f>
        <v>0</v>
      </c>
      <c r="AZ24" s="249">
        <f>+IF(AZ5='Base Datos'!$V$21,ROUND(AZ144,0),ROUND(AZ145,0))</f>
        <v>0</v>
      </c>
      <c r="BA24" s="249">
        <f>+IF(BA5='Base Datos'!$V$21,ROUND(BA144,0),ROUND(BA145,0))</f>
        <v>0</v>
      </c>
      <c r="BB24" s="249">
        <f>+IF(BB5='Base Datos'!$V$21,ROUND(BB144,0),ROUND(BB145,0))</f>
        <v>0</v>
      </c>
      <c r="BC24" s="249">
        <f>+IF(BC5='Base Datos'!$V$21,ROUND(BC144,0),ROUND(BC145,0))</f>
        <v>0</v>
      </c>
      <c r="BD24" s="249">
        <f>+IF(BD5='Base Datos'!$V$21,ROUND(BD144,0),ROUND(BD145,0))</f>
        <v>0</v>
      </c>
      <c r="BE24" s="249">
        <f>+IF(BE5='Base Datos'!$V$21,ROUND(BE144,0),ROUND(BE145,0))</f>
        <v>0</v>
      </c>
      <c r="BF24" s="249">
        <f>+IF(BF5='Base Datos'!$V$21,ROUND(BF144,0),ROUND(BF145,0))</f>
        <v>0</v>
      </c>
      <c r="BG24" s="249">
        <f>+IF(BG5='Base Datos'!$V$21,ROUND(BG144,0),ROUND(BG145,0))</f>
        <v>0</v>
      </c>
      <c r="BH24" s="249">
        <f>+IF(BH5='Base Datos'!$V$21,ROUND(BH144,0),ROUND(BH145,0))</f>
        <v>0</v>
      </c>
      <c r="BI24" s="249">
        <f>+IF(BI5='Base Datos'!$V$21,ROUND(BI144,0),ROUND(BI145,0))</f>
        <v>0</v>
      </c>
      <c r="BJ24" s="249">
        <f>+IF(BJ5='Base Datos'!$V$21,ROUND(BJ144,0),ROUND(BJ145,0))</f>
        <v>0</v>
      </c>
      <c r="BK24" s="249">
        <f>+IF(BK5='Base Datos'!$V$21,ROUND(BK144,0),ROUND(BK145,0))</f>
        <v>0</v>
      </c>
      <c r="BL24" s="249">
        <f>+IF(BL5='Base Datos'!$V$21,ROUND(BL144,0),ROUND(BL145,0))</f>
        <v>0</v>
      </c>
      <c r="BM24" s="249">
        <f>+IF(BM5='Base Datos'!$V$21,ROUND(BM144,0),ROUND(BM145,0))</f>
        <v>0</v>
      </c>
      <c r="BN24" s="249">
        <f>+IF(BN5='Base Datos'!$V$21,ROUND(BN144,0),ROUND(BN145,0))</f>
        <v>0</v>
      </c>
      <c r="BO24" s="249">
        <f>+IF(BO5='Base Datos'!$V$21,ROUND(BO144,0),ROUND(BO145,0))</f>
        <v>0</v>
      </c>
      <c r="BP24" s="249">
        <f>+IF(BP5='Base Datos'!$V$21,ROUND(BP144,0),ROUND(BP145,0))</f>
        <v>0</v>
      </c>
      <c r="BQ24" s="249">
        <f>+IF(BQ5='Base Datos'!$V$21,ROUND(BQ144,0),ROUND(BQ145,0))</f>
        <v>0</v>
      </c>
      <c r="BR24" s="249">
        <f>+IF(BR5='Base Datos'!$V$21,ROUND(BR144,0),ROUND(BR145,0))</f>
        <v>0</v>
      </c>
      <c r="BS24" s="249">
        <f>+IF(BS5='Base Datos'!$V$21,ROUND(BS144,0),ROUND(BS145,0))</f>
        <v>0</v>
      </c>
      <c r="BT24" s="249">
        <f>+IF(BT5='Base Datos'!$V$21,ROUND(BT144,0),ROUND(BT145,0))</f>
        <v>0</v>
      </c>
      <c r="BU24" s="249">
        <f>+IF(BU5='Base Datos'!$V$21,ROUND(BU144,0),ROUND(BU145,0))</f>
        <v>0</v>
      </c>
      <c r="BV24" s="249">
        <f>+IF(BV5='Base Datos'!$V$21,ROUND(BV144,0),ROUND(BV145,0))</f>
        <v>0</v>
      </c>
      <c r="BW24" s="249">
        <f>+IF(BW5='Base Datos'!$V$21,ROUND(BW144,0),ROUND(BW145,0))</f>
        <v>0</v>
      </c>
      <c r="BX24" s="249">
        <f>+IF(BX5='Base Datos'!$V$21,ROUND(BX144,0),ROUND(BX145,0))</f>
        <v>0</v>
      </c>
      <c r="BY24" s="249">
        <f>+IF(BY5='Base Datos'!$V$21,ROUND(BY144,0),ROUND(BY145,0))</f>
        <v>0</v>
      </c>
      <c r="BZ24" s="249">
        <f>+IF(BZ5='Base Datos'!$V$21,ROUND(BZ144,0),ROUND(BZ145,0))</f>
        <v>0</v>
      </c>
      <c r="CA24" s="249">
        <f>+IF(CA5='Base Datos'!$V$21,ROUND(CA144,0),ROUND(CA145,0))</f>
        <v>0</v>
      </c>
      <c r="CB24" s="249">
        <f>+IF(CB5='Base Datos'!$V$21,ROUND(CB144,0),ROUND(CB145,0))</f>
        <v>0</v>
      </c>
      <c r="CC24" s="249">
        <f>+IF(CC5='Base Datos'!$V$21,ROUND(CC144,0),ROUND(CC145,0))</f>
        <v>0</v>
      </c>
      <c r="CD24" s="249">
        <f>+IF(CD5='Base Datos'!$V$21,ROUND(CD144,0),ROUND(CD145,0))</f>
        <v>0</v>
      </c>
      <c r="CE24" s="249">
        <f>+IF(CE5='Base Datos'!$V$21,ROUND(CE144,0),ROUND(CE145,0))</f>
        <v>0</v>
      </c>
      <c r="CF24" s="249">
        <f>+IF(CF5='Base Datos'!$V$21,ROUND(CF144,0),ROUND(CF145,0))</f>
        <v>0</v>
      </c>
    </row>
    <row r="25" spans="2:84" ht="15" customHeight="1" thickBot="1" x14ac:dyDescent="0.35">
      <c r="B25" s="700">
        <v>3</v>
      </c>
      <c r="C25" s="971"/>
      <c r="D25" s="234" t="s">
        <v>162</v>
      </c>
      <c r="E25" s="249">
        <f>+IF(E5='Base Datos'!$V$21,ROUND(E157,0),ROUND(E158,0))</f>
        <v>0</v>
      </c>
      <c r="F25" s="249">
        <f>+IF(F5='Base Datos'!$V$21,ROUND(F157,0),ROUND(F158,0))</f>
        <v>0</v>
      </c>
      <c r="G25" s="249">
        <f>+IF(G5='Base Datos'!$V$21,ROUND(G157,0),ROUND(G158,0))</f>
        <v>0</v>
      </c>
      <c r="H25" s="249">
        <f>+IF(H5='Base Datos'!$V$21,ROUND(H157,0),ROUND(H158,0))</f>
        <v>0</v>
      </c>
      <c r="I25" s="249">
        <f>+IF(I5='Base Datos'!$V$21,ROUND(I157,0),ROUND(I158,0))</f>
        <v>0</v>
      </c>
      <c r="J25" s="249">
        <f>+IF(J5='Base Datos'!$V$21,ROUND(J157,0),ROUND(J158,0))</f>
        <v>31</v>
      </c>
      <c r="K25" s="249">
        <f>+IF(K5='Base Datos'!$V$21,ROUND(K157,0),ROUND(K158,0))</f>
        <v>31</v>
      </c>
      <c r="L25" s="249">
        <f>+IF(L5='Base Datos'!$V$21,ROUND(L157,0),ROUND(L158,0))</f>
        <v>32</v>
      </c>
      <c r="M25" s="249">
        <f>+IF(M5='Base Datos'!$V$21,ROUND(M157,0),ROUND(M158,0))</f>
        <v>33</v>
      </c>
      <c r="N25" s="249">
        <f>+IF(N5='Base Datos'!$V$21,ROUND(N157,0),ROUND(N158,0))</f>
        <v>33</v>
      </c>
      <c r="O25" s="249">
        <f>+IF(O5='Base Datos'!$V$21,ROUND(O157,0),ROUND(O158,0))</f>
        <v>0</v>
      </c>
      <c r="P25" s="249">
        <f>+IF(P5='Base Datos'!$V$21,ROUND(P157,0),ROUND(P158,0))</f>
        <v>0</v>
      </c>
      <c r="Q25" s="249">
        <f>+IF(Q5='Base Datos'!$V$21,ROUND(Q157,0),ROUND(Q158,0))</f>
        <v>0</v>
      </c>
      <c r="R25" s="249">
        <f>+IF(R5='Base Datos'!$V$21,ROUND(R157,0),ROUND(R158,0))</f>
        <v>0</v>
      </c>
      <c r="S25" s="249">
        <f>+IF(S5='Base Datos'!$V$21,ROUND(S157,0),ROUND(S158,0))</f>
        <v>0</v>
      </c>
      <c r="T25" s="249">
        <f>+IF(T5='Base Datos'!$V$21,ROUND(T157,0),ROUND(T158,0))</f>
        <v>0</v>
      </c>
      <c r="U25" s="249">
        <f>+IF(U5='Base Datos'!$V$21,ROUND(U157,0),ROUND(U158,0))</f>
        <v>0</v>
      </c>
      <c r="V25" s="249">
        <f>+IF(V5='Base Datos'!$V$21,ROUND(V157,0),ROUND(V158,0))</f>
        <v>0</v>
      </c>
      <c r="W25" s="249">
        <f>+IF(W5='Base Datos'!$V$21,ROUND(W157,0),ROUND(W158,0))</f>
        <v>0</v>
      </c>
      <c r="X25" s="249">
        <f>+IF(X5='Base Datos'!$V$21,ROUND(X157,0),ROUND(X158,0))</f>
        <v>0</v>
      </c>
      <c r="Y25" s="249">
        <f>+IF(Y5='Base Datos'!$V$21,ROUND(Y157,0),ROUND(Y158,0))</f>
        <v>0</v>
      </c>
      <c r="Z25" s="249">
        <f>+IF(Z5='Base Datos'!$V$21,ROUND(Z157,0),ROUND(Z158,0))</f>
        <v>0</v>
      </c>
      <c r="AA25" s="249">
        <f>+IF(AA5='Base Datos'!$V$21,ROUND(AA157,0),ROUND(AA158,0))</f>
        <v>0</v>
      </c>
      <c r="AB25" s="249">
        <f>+IF(AB5='Base Datos'!$V$21,ROUND(AB157,0),ROUND(AB158,0))</f>
        <v>0</v>
      </c>
      <c r="AC25" s="249">
        <f>+IF(AC5='Base Datos'!$V$21,ROUND(AC157,0),ROUND(AC158,0))</f>
        <v>0</v>
      </c>
      <c r="AD25" s="249">
        <f>+IF(AD5='Base Datos'!$V$21,ROUND(AD157,0),ROUND(AD158,0))</f>
        <v>0</v>
      </c>
      <c r="AE25" s="249">
        <f>+IF(AE5='Base Datos'!$V$21,ROUND(AE157,0),ROUND(AE158,0))</f>
        <v>0</v>
      </c>
      <c r="AF25" s="249">
        <f>+IF(AF5='Base Datos'!$V$21,ROUND(AF157,0),ROUND(AF158,0))</f>
        <v>0</v>
      </c>
      <c r="AG25" s="249">
        <f>+IF(AG5='Base Datos'!$V$21,ROUND(AG157,0),ROUND(AG158,0))</f>
        <v>0</v>
      </c>
      <c r="AH25" s="249">
        <f>+IF(AH5='Base Datos'!$V$21,ROUND(AH157,0),ROUND(AH158,0))</f>
        <v>0</v>
      </c>
      <c r="AI25" s="249">
        <f>+IF(AI5='Base Datos'!$V$21,ROUND(AI157,0),ROUND(AI158,0))</f>
        <v>0</v>
      </c>
      <c r="AJ25" s="249">
        <f>+IF(AJ5='Base Datos'!$V$21,ROUND(AJ157,0),ROUND(AJ158,0))</f>
        <v>0</v>
      </c>
      <c r="AK25" s="249">
        <f>+IF(AK5='Base Datos'!$V$21,ROUND(AK157,0),ROUND(AK158,0))</f>
        <v>0</v>
      </c>
      <c r="AL25" s="249">
        <f>+IF(AL5='Base Datos'!$V$21,ROUND(AL157,0),ROUND(AL158,0))</f>
        <v>0</v>
      </c>
      <c r="AM25" s="249">
        <f>+IF(AM5='Base Datos'!$V$21,ROUND(AM157,0),ROUND(AM158,0))</f>
        <v>0</v>
      </c>
      <c r="AN25" s="249">
        <f>+IF(AN5='Base Datos'!$V$21,ROUND(AN157,0),ROUND(AN158,0))</f>
        <v>0</v>
      </c>
      <c r="AO25" s="249">
        <f>+IF(AO5='Base Datos'!$V$21,ROUND(AO157,0),ROUND(AO158,0))</f>
        <v>0</v>
      </c>
      <c r="AP25" s="249">
        <f>+IF(AP5='Base Datos'!$V$21,ROUND(AP157,0),ROUND(AP158,0))</f>
        <v>0</v>
      </c>
      <c r="AQ25" s="249">
        <f>+IF(AQ5='Base Datos'!$V$21,ROUND(AQ157,0),ROUND(AQ158,0))</f>
        <v>0</v>
      </c>
      <c r="AR25" s="249">
        <f>+IF(AR5='Base Datos'!$V$21,ROUND(AR157,0),ROUND(AR158,0))</f>
        <v>0</v>
      </c>
      <c r="AS25" s="249">
        <f>+IF(AS5='Base Datos'!$V$21,ROUND(AS157,0),ROUND(AS158,0))</f>
        <v>0</v>
      </c>
      <c r="AT25" s="249">
        <f>+IF(AT5='Base Datos'!$V$21,ROUND(AT157,0),ROUND(AT158,0))</f>
        <v>0</v>
      </c>
      <c r="AU25" s="249">
        <f>+IF(AU5='Base Datos'!$V$21,ROUND(AU157,0),ROUND(AU158,0))</f>
        <v>0</v>
      </c>
      <c r="AV25" s="249">
        <f>+IF(AV5='Base Datos'!$V$21,ROUND(AV157,0),ROUND(AV158,0))</f>
        <v>0</v>
      </c>
      <c r="AW25" s="249">
        <f>+IF(AW5='Base Datos'!$V$21,ROUND(AW157,0),ROUND(AW158,0))</f>
        <v>0</v>
      </c>
      <c r="AX25" s="249">
        <f>+IF(AX5='Base Datos'!$V$21,ROUND(AX157,0),ROUND(AX158,0))</f>
        <v>0</v>
      </c>
      <c r="AY25" s="249">
        <f>+IF(AY5='Base Datos'!$V$21,ROUND(AY157,0),ROUND(AY158,0))</f>
        <v>0</v>
      </c>
      <c r="AZ25" s="249">
        <f>+IF(AZ5='Base Datos'!$V$21,ROUND(AZ157,0),ROUND(AZ158,0))</f>
        <v>0</v>
      </c>
      <c r="BA25" s="249">
        <f>+IF(BA5='Base Datos'!$V$21,ROUND(BA157,0),ROUND(BA158,0))</f>
        <v>0</v>
      </c>
      <c r="BB25" s="249">
        <f>+IF(BB5='Base Datos'!$V$21,ROUND(BB157,0),ROUND(BB158,0))</f>
        <v>0</v>
      </c>
      <c r="BC25" s="249">
        <f>+IF(BC5='Base Datos'!$V$21,ROUND(BC157,0),ROUND(BC158,0))</f>
        <v>0</v>
      </c>
      <c r="BD25" s="249">
        <f>+IF(BD5='Base Datos'!$V$21,ROUND(BD157,0),ROUND(BD158,0))</f>
        <v>0</v>
      </c>
      <c r="BE25" s="249">
        <f>+IF(BE5='Base Datos'!$V$21,ROUND(BE157,0),ROUND(BE158,0))</f>
        <v>0</v>
      </c>
      <c r="BF25" s="249">
        <f>+IF(BF5='Base Datos'!$V$21,ROUND(BF157,0),ROUND(BF158,0))</f>
        <v>0</v>
      </c>
      <c r="BG25" s="249">
        <f>+IF(BG5='Base Datos'!$V$21,ROUND(BG157,0),ROUND(BG158,0))</f>
        <v>0</v>
      </c>
      <c r="BH25" s="249">
        <f>+IF(BH5='Base Datos'!$V$21,ROUND(BH157,0),ROUND(BH158,0))</f>
        <v>0</v>
      </c>
      <c r="BI25" s="249">
        <f>+IF(BI5='Base Datos'!$V$21,ROUND(BI157,0),ROUND(BI158,0))</f>
        <v>0</v>
      </c>
      <c r="BJ25" s="249">
        <f>+IF(BJ5='Base Datos'!$V$21,ROUND(BJ157,0),ROUND(BJ158,0))</f>
        <v>0</v>
      </c>
      <c r="BK25" s="249">
        <f>+IF(BK5='Base Datos'!$V$21,ROUND(BK157,0),ROUND(BK158,0))</f>
        <v>0</v>
      </c>
      <c r="BL25" s="249">
        <f>+IF(BL5='Base Datos'!$V$21,ROUND(BL157,0),ROUND(BL158,0))</f>
        <v>0</v>
      </c>
      <c r="BM25" s="249">
        <f>+IF(BM5='Base Datos'!$V$21,ROUND(BM157,0),ROUND(BM158,0))</f>
        <v>0</v>
      </c>
      <c r="BN25" s="249">
        <f>+IF(BN5='Base Datos'!$V$21,ROUND(BN157,0),ROUND(BN158,0))</f>
        <v>0</v>
      </c>
      <c r="BO25" s="249">
        <f>+IF(BO5='Base Datos'!$V$21,ROUND(BO157,0),ROUND(BO158,0))</f>
        <v>0</v>
      </c>
      <c r="BP25" s="249">
        <f>+IF(BP5='Base Datos'!$V$21,ROUND(BP157,0),ROUND(BP158,0))</f>
        <v>0</v>
      </c>
      <c r="BQ25" s="249">
        <f>+IF(BQ5='Base Datos'!$V$21,ROUND(BQ157,0),ROUND(BQ158,0))</f>
        <v>0</v>
      </c>
      <c r="BR25" s="249">
        <f>+IF(BR5='Base Datos'!$V$21,ROUND(BR157,0),ROUND(BR158,0))</f>
        <v>0</v>
      </c>
      <c r="BS25" s="249">
        <f>+IF(BS5='Base Datos'!$V$21,ROUND(BS157,0),ROUND(BS158,0))</f>
        <v>0</v>
      </c>
      <c r="BT25" s="249">
        <f>+IF(BT5='Base Datos'!$V$21,ROUND(BT157,0),ROUND(BT158,0))</f>
        <v>0</v>
      </c>
      <c r="BU25" s="249">
        <f>+IF(BU5='Base Datos'!$V$21,ROUND(BU157,0),ROUND(BU158,0))</f>
        <v>0</v>
      </c>
      <c r="BV25" s="249">
        <f>+IF(BV5='Base Datos'!$V$21,ROUND(BV157,0),ROUND(BV158,0))</f>
        <v>0</v>
      </c>
      <c r="BW25" s="249">
        <f>+IF(BW5='Base Datos'!$V$21,ROUND(BW157,0),ROUND(BW158,0))</f>
        <v>0</v>
      </c>
      <c r="BX25" s="249">
        <f>+IF(BX5='Base Datos'!$V$21,ROUND(BX157,0),ROUND(BX158,0))</f>
        <v>0</v>
      </c>
      <c r="BY25" s="249">
        <f>+IF(BY5='Base Datos'!$V$21,ROUND(BY157,0),ROUND(BY158,0))</f>
        <v>0</v>
      </c>
      <c r="BZ25" s="249">
        <f>+IF(BZ5='Base Datos'!$V$21,ROUND(BZ157,0),ROUND(BZ158,0))</f>
        <v>0</v>
      </c>
      <c r="CA25" s="249">
        <f>+IF(CA5='Base Datos'!$V$21,ROUND(CA157,0),ROUND(CA158,0))</f>
        <v>0</v>
      </c>
      <c r="CB25" s="249">
        <f>+IF(CB5='Base Datos'!$V$21,ROUND(CB157,0),ROUND(CB158,0))</f>
        <v>0</v>
      </c>
      <c r="CC25" s="249">
        <f>+IF(CC5='Base Datos'!$V$21,ROUND(CC157,0),ROUND(CC158,0))</f>
        <v>0</v>
      </c>
      <c r="CD25" s="249">
        <f>+IF(CD5='Base Datos'!$V$21,ROUND(CD157,0),ROUND(CD158,0))</f>
        <v>0</v>
      </c>
      <c r="CE25" s="249">
        <f>+IF(CE5='Base Datos'!$V$21,ROUND(CE157,0),ROUND(CE158,0))</f>
        <v>0</v>
      </c>
      <c r="CF25" s="249">
        <f>+IF(CF5='Base Datos'!$V$21,ROUND(CF157,0),ROUND(CF158,0))</f>
        <v>0</v>
      </c>
    </row>
    <row r="26" spans="2:84" ht="15" customHeight="1" thickBot="1" x14ac:dyDescent="0.35">
      <c r="B26" s="700">
        <v>4</v>
      </c>
      <c r="C26" s="971"/>
      <c r="D26" s="234" t="s">
        <v>198</v>
      </c>
      <c r="E26" s="249">
        <f>+IFERROR(IF(SUM(E24:E25)=0,0,100-SUM(E24:E25)),0)</f>
        <v>0</v>
      </c>
      <c r="F26" s="249">
        <f t="shared" ref="F26:BQ26" si="12">+IFERROR(IF(SUM(F24:F25)=0,0,100-SUM(F24:F25)),0)</f>
        <v>0</v>
      </c>
      <c r="G26" s="249">
        <f t="shared" si="12"/>
        <v>0</v>
      </c>
      <c r="H26" s="249">
        <f t="shared" si="12"/>
        <v>0</v>
      </c>
      <c r="I26" s="249">
        <f t="shared" si="12"/>
        <v>0</v>
      </c>
      <c r="J26" s="249">
        <f t="shared" si="12"/>
        <v>60</v>
      </c>
      <c r="K26" s="249">
        <f t="shared" si="12"/>
        <v>59</v>
      </c>
      <c r="L26" s="249">
        <f t="shared" si="12"/>
        <v>61</v>
      </c>
      <c r="M26" s="249">
        <f t="shared" si="12"/>
        <v>58</v>
      </c>
      <c r="N26" s="249">
        <f t="shared" si="12"/>
        <v>57</v>
      </c>
      <c r="O26" s="249">
        <f t="shared" si="12"/>
        <v>0</v>
      </c>
      <c r="P26" s="249">
        <f t="shared" si="12"/>
        <v>0</v>
      </c>
      <c r="Q26" s="249">
        <f t="shared" si="12"/>
        <v>0</v>
      </c>
      <c r="R26" s="249">
        <f t="shared" si="12"/>
        <v>0</v>
      </c>
      <c r="S26" s="249">
        <f t="shared" si="12"/>
        <v>0</v>
      </c>
      <c r="T26" s="249">
        <f t="shared" si="12"/>
        <v>0</v>
      </c>
      <c r="U26" s="249">
        <f t="shared" si="12"/>
        <v>0</v>
      </c>
      <c r="V26" s="249">
        <f t="shared" si="12"/>
        <v>0</v>
      </c>
      <c r="W26" s="249">
        <f t="shared" si="12"/>
        <v>0</v>
      </c>
      <c r="X26" s="249">
        <f t="shared" si="12"/>
        <v>0</v>
      </c>
      <c r="Y26" s="249">
        <f t="shared" si="12"/>
        <v>0</v>
      </c>
      <c r="Z26" s="249">
        <f t="shared" si="12"/>
        <v>0</v>
      </c>
      <c r="AA26" s="249">
        <f t="shared" si="12"/>
        <v>0</v>
      </c>
      <c r="AB26" s="249">
        <f t="shared" si="12"/>
        <v>0</v>
      </c>
      <c r="AC26" s="249">
        <f t="shared" si="12"/>
        <v>0</v>
      </c>
      <c r="AD26" s="249">
        <f t="shared" si="12"/>
        <v>0</v>
      </c>
      <c r="AE26" s="249">
        <f t="shared" si="12"/>
        <v>0</v>
      </c>
      <c r="AF26" s="249">
        <f t="shared" si="12"/>
        <v>0</v>
      </c>
      <c r="AG26" s="249">
        <f t="shared" si="12"/>
        <v>0</v>
      </c>
      <c r="AH26" s="249">
        <f t="shared" si="12"/>
        <v>0</v>
      </c>
      <c r="AI26" s="249">
        <f t="shared" si="12"/>
        <v>0</v>
      </c>
      <c r="AJ26" s="249">
        <f t="shared" si="12"/>
        <v>0</v>
      </c>
      <c r="AK26" s="249">
        <f t="shared" si="12"/>
        <v>0</v>
      </c>
      <c r="AL26" s="249">
        <f t="shared" si="12"/>
        <v>0</v>
      </c>
      <c r="AM26" s="249">
        <f t="shared" si="12"/>
        <v>0</v>
      </c>
      <c r="AN26" s="249">
        <f t="shared" si="12"/>
        <v>0</v>
      </c>
      <c r="AO26" s="249">
        <f t="shared" si="12"/>
        <v>0</v>
      </c>
      <c r="AP26" s="249">
        <f t="shared" si="12"/>
        <v>0</v>
      </c>
      <c r="AQ26" s="249">
        <f t="shared" si="12"/>
        <v>0</v>
      </c>
      <c r="AR26" s="249">
        <f t="shared" si="12"/>
        <v>0</v>
      </c>
      <c r="AS26" s="249">
        <f t="shared" si="12"/>
        <v>0</v>
      </c>
      <c r="AT26" s="249">
        <f t="shared" si="12"/>
        <v>0</v>
      </c>
      <c r="AU26" s="249">
        <f t="shared" si="12"/>
        <v>0</v>
      </c>
      <c r="AV26" s="249">
        <f t="shared" si="12"/>
        <v>0</v>
      </c>
      <c r="AW26" s="249">
        <f t="shared" si="12"/>
        <v>0</v>
      </c>
      <c r="AX26" s="249">
        <f t="shared" si="12"/>
        <v>0</v>
      </c>
      <c r="AY26" s="249">
        <f t="shared" si="12"/>
        <v>0</v>
      </c>
      <c r="AZ26" s="249">
        <f t="shared" si="12"/>
        <v>0</v>
      </c>
      <c r="BA26" s="249">
        <f t="shared" si="12"/>
        <v>0</v>
      </c>
      <c r="BB26" s="249">
        <f t="shared" si="12"/>
        <v>0</v>
      </c>
      <c r="BC26" s="249">
        <f t="shared" si="12"/>
        <v>0</v>
      </c>
      <c r="BD26" s="249">
        <f t="shared" si="12"/>
        <v>0</v>
      </c>
      <c r="BE26" s="249">
        <f t="shared" si="12"/>
        <v>0</v>
      </c>
      <c r="BF26" s="249">
        <f t="shared" si="12"/>
        <v>0</v>
      </c>
      <c r="BG26" s="249">
        <f t="shared" si="12"/>
        <v>0</v>
      </c>
      <c r="BH26" s="249">
        <f t="shared" si="12"/>
        <v>0</v>
      </c>
      <c r="BI26" s="249">
        <f t="shared" si="12"/>
        <v>0</v>
      </c>
      <c r="BJ26" s="249">
        <f t="shared" si="12"/>
        <v>0</v>
      </c>
      <c r="BK26" s="249">
        <f t="shared" si="12"/>
        <v>0</v>
      </c>
      <c r="BL26" s="249">
        <f t="shared" si="12"/>
        <v>0</v>
      </c>
      <c r="BM26" s="249">
        <f t="shared" si="12"/>
        <v>0</v>
      </c>
      <c r="BN26" s="249">
        <f t="shared" si="12"/>
        <v>0</v>
      </c>
      <c r="BO26" s="249">
        <f t="shared" si="12"/>
        <v>0</v>
      </c>
      <c r="BP26" s="249">
        <f t="shared" si="12"/>
        <v>0</v>
      </c>
      <c r="BQ26" s="249">
        <f t="shared" si="12"/>
        <v>0</v>
      </c>
      <c r="BR26" s="249">
        <f t="shared" ref="BR26:CF26" si="13">+IFERROR(IF(SUM(BR24:BR25)=0,0,100-SUM(BR24:BR25)),0)</f>
        <v>0</v>
      </c>
      <c r="BS26" s="249">
        <f t="shared" si="13"/>
        <v>0</v>
      </c>
      <c r="BT26" s="249">
        <f t="shared" si="13"/>
        <v>0</v>
      </c>
      <c r="BU26" s="249">
        <f t="shared" si="13"/>
        <v>0</v>
      </c>
      <c r="BV26" s="249">
        <f t="shared" si="13"/>
        <v>0</v>
      </c>
      <c r="BW26" s="249">
        <f t="shared" si="13"/>
        <v>0</v>
      </c>
      <c r="BX26" s="249">
        <f t="shared" si="13"/>
        <v>0</v>
      </c>
      <c r="BY26" s="249">
        <f t="shared" si="13"/>
        <v>0</v>
      </c>
      <c r="BZ26" s="249">
        <f t="shared" si="13"/>
        <v>0</v>
      </c>
      <c r="CA26" s="249">
        <f t="shared" si="13"/>
        <v>0</v>
      </c>
      <c r="CB26" s="249">
        <f t="shared" si="13"/>
        <v>0</v>
      </c>
      <c r="CC26" s="249">
        <f t="shared" si="13"/>
        <v>0</v>
      </c>
      <c r="CD26" s="249">
        <f t="shared" si="13"/>
        <v>0</v>
      </c>
      <c r="CE26" s="249">
        <f t="shared" si="13"/>
        <v>0</v>
      </c>
      <c r="CF26" s="249">
        <f t="shared" si="13"/>
        <v>0</v>
      </c>
    </row>
    <row r="27" spans="2:84" ht="12" customHeight="1" thickBot="1" x14ac:dyDescent="0.35">
      <c r="B27" s="700">
        <v>5</v>
      </c>
      <c r="C27" s="755"/>
      <c r="D27" s="756"/>
      <c r="E27" s="757"/>
      <c r="F27" s="757"/>
      <c r="G27" s="757"/>
      <c r="H27" s="757"/>
      <c r="I27" s="757"/>
      <c r="J27" s="757"/>
      <c r="K27" s="757"/>
      <c r="L27" s="757"/>
      <c r="M27" s="757"/>
      <c r="N27" s="757"/>
      <c r="O27" s="757"/>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c r="AP27" s="757"/>
      <c r="AQ27" s="757"/>
      <c r="AR27" s="757"/>
      <c r="AS27" s="757"/>
      <c r="AT27" s="757"/>
      <c r="AU27" s="757"/>
      <c r="AV27" s="757"/>
      <c r="AW27" s="757"/>
      <c r="AX27" s="757"/>
      <c r="AY27" s="757"/>
      <c r="AZ27" s="757"/>
      <c r="BA27" s="757"/>
      <c r="BB27" s="757"/>
      <c r="BC27" s="757"/>
      <c r="BD27" s="757"/>
      <c r="BE27" s="757"/>
      <c r="BF27" s="757"/>
      <c r="BG27" s="757"/>
      <c r="BH27" s="757"/>
      <c r="BI27" s="757"/>
      <c r="BJ27" s="757"/>
      <c r="BK27" s="757"/>
      <c r="BL27" s="757"/>
      <c r="BM27" s="757"/>
      <c r="BN27" s="757"/>
      <c r="BO27" s="757"/>
      <c r="BP27" s="757"/>
      <c r="BQ27" s="757"/>
      <c r="BR27" s="757"/>
      <c r="BS27" s="757"/>
      <c r="BT27" s="757"/>
      <c r="BU27" s="757"/>
      <c r="BV27" s="757"/>
      <c r="BW27" s="757"/>
      <c r="BX27" s="757"/>
      <c r="BY27" s="757"/>
      <c r="BZ27" s="757"/>
      <c r="CA27" s="757"/>
      <c r="CB27" s="757"/>
      <c r="CC27" s="757"/>
      <c r="CD27" s="757"/>
      <c r="CE27" s="757"/>
      <c r="CF27" s="757"/>
    </row>
    <row r="28" spans="2:84" ht="15" customHeight="1" thickBot="1" x14ac:dyDescent="0.35">
      <c r="B28" s="700">
        <v>6</v>
      </c>
      <c r="C28" s="973" t="s">
        <v>190</v>
      </c>
      <c r="D28" s="235" t="s">
        <v>52</v>
      </c>
      <c r="E28" s="251">
        <f>+IFERROR(ROUND(((5.88*10^-8)*(E10^1.2)+1)*E24,0),0)</f>
        <v>0</v>
      </c>
      <c r="F28" s="251">
        <f t="shared" ref="F28:BQ28" si="14">+IFERROR(ROUND(((5.88*10^-8)*(F10^1.2)+1)*F24,0),0)</f>
        <v>0</v>
      </c>
      <c r="G28" s="251">
        <f t="shared" si="14"/>
        <v>0</v>
      </c>
      <c r="H28" s="251">
        <f t="shared" si="14"/>
        <v>0</v>
      </c>
      <c r="I28" s="251">
        <f t="shared" si="14"/>
        <v>0</v>
      </c>
      <c r="J28" s="251">
        <f t="shared" si="14"/>
        <v>10</v>
      </c>
      <c r="K28" s="251">
        <f t="shared" si="14"/>
        <v>11</v>
      </c>
      <c r="L28" s="251">
        <f t="shared" si="14"/>
        <v>8</v>
      </c>
      <c r="M28" s="251">
        <f t="shared" si="14"/>
        <v>10</v>
      </c>
      <c r="N28" s="251">
        <f t="shared" si="14"/>
        <v>11</v>
      </c>
      <c r="O28" s="251">
        <f t="shared" si="14"/>
        <v>0</v>
      </c>
      <c r="P28" s="251">
        <f t="shared" si="14"/>
        <v>0</v>
      </c>
      <c r="Q28" s="251">
        <f t="shared" si="14"/>
        <v>0</v>
      </c>
      <c r="R28" s="251">
        <f t="shared" si="14"/>
        <v>0</v>
      </c>
      <c r="S28" s="251">
        <f t="shared" si="14"/>
        <v>0</v>
      </c>
      <c r="T28" s="251">
        <f t="shared" si="14"/>
        <v>0</v>
      </c>
      <c r="U28" s="251">
        <f t="shared" si="14"/>
        <v>0</v>
      </c>
      <c r="V28" s="251">
        <f t="shared" si="14"/>
        <v>0</v>
      </c>
      <c r="W28" s="251">
        <f t="shared" si="14"/>
        <v>0</v>
      </c>
      <c r="X28" s="251">
        <f t="shared" si="14"/>
        <v>0</v>
      </c>
      <c r="Y28" s="251">
        <f t="shared" si="14"/>
        <v>0</v>
      </c>
      <c r="Z28" s="251">
        <f t="shared" si="14"/>
        <v>0</v>
      </c>
      <c r="AA28" s="251">
        <f t="shared" si="14"/>
        <v>0</v>
      </c>
      <c r="AB28" s="251">
        <f t="shared" si="14"/>
        <v>0</v>
      </c>
      <c r="AC28" s="251">
        <f t="shared" si="14"/>
        <v>0</v>
      </c>
      <c r="AD28" s="251">
        <f t="shared" si="14"/>
        <v>0</v>
      </c>
      <c r="AE28" s="251">
        <f t="shared" si="14"/>
        <v>0</v>
      </c>
      <c r="AF28" s="251">
        <f t="shared" si="14"/>
        <v>0</v>
      </c>
      <c r="AG28" s="251">
        <f t="shared" si="14"/>
        <v>0</v>
      </c>
      <c r="AH28" s="251">
        <f t="shared" si="14"/>
        <v>0</v>
      </c>
      <c r="AI28" s="251">
        <f t="shared" si="14"/>
        <v>0</v>
      </c>
      <c r="AJ28" s="251">
        <f t="shared" si="14"/>
        <v>0</v>
      </c>
      <c r="AK28" s="251">
        <f t="shared" si="14"/>
        <v>0</v>
      </c>
      <c r="AL28" s="251">
        <f t="shared" si="14"/>
        <v>0</v>
      </c>
      <c r="AM28" s="251">
        <f t="shared" si="14"/>
        <v>0</v>
      </c>
      <c r="AN28" s="251">
        <f t="shared" si="14"/>
        <v>0</v>
      </c>
      <c r="AO28" s="251">
        <f t="shared" si="14"/>
        <v>0</v>
      </c>
      <c r="AP28" s="251">
        <f t="shared" si="14"/>
        <v>0</v>
      </c>
      <c r="AQ28" s="251">
        <f t="shared" si="14"/>
        <v>0</v>
      </c>
      <c r="AR28" s="251">
        <f t="shared" si="14"/>
        <v>0</v>
      </c>
      <c r="AS28" s="251">
        <f t="shared" si="14"/>
        <v>0</v>
      </c>
      <c r="AT28" s="251">
        <f t="shared" si="14"/>
        <v>0</v>
      </c>
      <c r="AU28" s="251">
        <f t="shared" si="14"/>
        <v>0</v>
      </c>
      <c r="AV28" s="251">
        <f t="shared" si="14"/>
        <v>0</v>
      </c>
      <c r="AW28" s="251">
        <f t="shared" si="14"/>
        <v>0</v>
      </c>
      <c r="AX28" s="251">
        <f t="shared" si="14"/>
        <v>0</v>
      </c>
      <c r="AY28" s="251">
        <f t="shared" si="14"/>
        <v>0</v>
      </c>
      <c r="AZ28" s="251">
        <f t="shared" si="14"/>
        <v>0</v>
      </c>
      <c r="BA28" s="251">
        <f t="shared" si="14"/>
        <v>0</v>
      </c>
      <c r="BB28" s="251">
        <f t="shared" si="14"/>
        <v>0</v>
      </c>
      <c r="BC28" s="251">
        <f t="shared" si="14"/>
        <v>0</v>
      </c>
      <c r="BD28" s="251">
        <f t="shared" si="14"/>
        <v>0</v>
      </c>
      <c r="BE28" s="251">
        <f t="shared" si="14"/>
        <v>0</v>
      </c>
      <c r="BF28" s="251">
        <f t="shared" si="14"/>
        <v>0</v>
      </c>
      <c r="BG28" s="251">
        <f t="shared" si="14"/>
        <v>0</v>
      </c>
      <c r="BH28" s="251">
        <f t="shared" si="14"/>
        <v>0</v>
      </c>
      <c r="BI28" s="251">
        <f t="shared" si="14"/>
        <v>0</v>
      </c>
      <c r="BJ28" s="251">
        <f t="shared" si="14"/>
        <v>0</v>
      </c>
      <c r="BK28" s="251">
        <f t="shared" si="14"/>
        <v>0</v>
      </c>
      <c r="BL28" s="251">
        <f t="shared" si="14"/>
        <v>0</v>
      </c>
      <c r="BM28" s="251">
        <f t="shared" si="14"/>
        <v>0</v>
      </c>
      <c r="BN28" s="251">
        <f t="shared" si="14"/>
        <v>0</v>
      </c>
      <c r="BO28" s="251">
        <f t="shared" si="14"/>
        <v>0</v>
      </c>
      <c r="BP28" s="251">
        <f t="shared" si="14"/>
        <v>0</v>
      </c>
      <c r="BQ28" s="251">
        <f t="shared" si="14"/>
        <v>0</v>
      </c>
      <c r="BR28" s="251">
        <f t="shared" ref="BR28:CF28" si="15">+IFERROR(ROUND(((5.88*10^-8)*(BR10^1.2)+1)*BR24,0),0)</f>
        <v>0</v>
      </c>
      <c r="BS28" s="251">
        <f t="shared" si="15"/>
        <v>0</v>
      </c>
      <c r="BT28" s="251">
        <f t="shared" si="15"/>
        <v>0</v>
      </c>
      <c r="BU28" s="251">
        <f t="shared" si="15"/>
        <v>0</v>
      </c>
      <c r="BV28" s="251">
        <f t="shared" si="15"/>
        <v>0</v>
      </c>
      <c r="BW28" s="251">
        <f t="shared" si="15"/>
        <v>0</v>
      </c>
      <c r="BX28" s="251">
        <f t="shared" si="15"/>
        <v>0</v>
      </c>
      <c r="BY28" s="251">
        <f t="shared" si="15"/>
        <v>0</v>
      </c>
      <c r="BZ28" s="251">
        <f t="shared" si="15"/>
        <v>0</v>
      </c>
      <c r="CA28" s="251">
        <f t="shared" si="15"/>
        <v>0</v>
      </c>
      <c r="CB28" s="251">
        <f t="shared" si="15"/>
        <v>0</v>
      </c>
      <c r="CC28" s="251">
        <f t="shared" si="15"/>
        <v>0</v>
      </c>
      <c r="CD28" s="251">
        <f t="shared" si="15"/>
        <v>0</v>
      </c>
      <c r="CE28" s="251">
        <f t="shared" si="15"/>
        <v>0</v>
      </c>
      <c r="CF28" s="251">
        <f t="shared" si="15"/>
        <v>0</v>
      </c>
    </row>
    <row r="29" spans="2:84" ht="15" customHeight="1" thickBot="1" x14ac:dyDescent="0.35">
      <c r="B29" s="700">
        <v>7</v>
      </c>
      <c r="C29" s="973"/>
      <c r="D29" s="235" t="s">
        <v>45</v>
      </c>
      <c r="E29" s="251">
        <f>IF(E26=0,0,IFERROR(100-E25-E28,0))</f>
        <v>0</v>
      </c>
      <c r="F29" s="251">
        <f t="shared" ref="F29:BQ29" si="16">IF(F26=0,0,IFERROR(100-F25-F28,0))</f>
        <v>0</v>
      </c>
      <c r="G29" s="251">
        <f t="shared" si="16"/>
        <v>0</v>
      </c>
      <c r="H29" s="251">
        <f t="shared" si="16"/>
        <v>0</v>
      </c>
      <c r="I29" s="251">
        <f t="shared" si="16"/>
        <v>0</v>
      </c>
      <c r="J29" s="251">
        <f t="shared" si="16"/>
        <v>59</v>
      </c>
      <c r="K29" s="251">
        <f t="shared" si="16"/>
        <v>58</v>
      </c>
      <c r="L29" s="251">
        <f t="shared" si="16"/>
        <v>60</v>
      </c>
      <c r="M29" s="251">
        <f t="shared" si="16"/>
        <v>57</v>
      </c>
      <c r="N29" s="251">
        <f t="shared" si="16"/>
        <v>56</v>
      </c>
      <c r="O29" s="251">
        <f t="shared" si="16"/>
        <v>0</v>
      </c>
      <c r="P29" s="251">
        <f t="shared" si="16"/>
        <v>0</v>
      </c>
      <c r="Q29" s="251">
        <f t="shared" si="16"/>
        <v>0</v>
      </c>
      <c r="R29" s="251">
        <f t="shared" si="16"/>
        <v>0</v>
      </c>
      <c r="S29" s="251">
        <f t="shared" si="16"/>
        <v>0</v>
      </c>
      <c r="T29" s="251">
        <f t="shared" si="16"/>
        <v>0</v>
      </c>
      <c r="U29" s="251">
        <f t="shared" si="16"/>
        <v>0</v>
      </c>
      <c r="V29" s="251">
        <f t="shared" si="16"/>
        <v>0</v>
      </c>
      <c r="W29" s="251">
        <f t="shared" si="16"/>
        <v>0</v>
      </c>
      <c r="X29" s="251">
        <f t="shared" si="16"/>
        <v>0</v>
      </c>
      <c r="Y29" s="251">
        <f t="shared" si="16"/>
        <v>0</v>
      </c>
      <c r="Z29" s="251">
        <f t="shared" si="16"/>
        <v>0</v>
      </c>
      <c r="AA29" s="251">
        <f t="shared" si="16"/>
        <v>0</v>
      </c>
      <c r="AB29" s="251">
        <f t="shared" si="16"/>
        <v>0</v>
      </c>
      <c r="AC29" s="251">
        <f t="shared" si="16"/>
        <v>0</v>
      </c>
      <c r="AD29" s="251">
        <f t="shared" si="16"/>
        <v>0</v>
      </c>
      <c r="AE29" s="251">
        <f t="shared" si="16"/>
        <v>0</v>
      </c>
      <c r="AF29" s="251">
        <f t="shared" si="16"/>
        <v>0</v>
      </c>
      <c r="AG29" s="251">
        <f t="shared" si="16"/>
        <v>0</v>
      </c>
      <c r="AH29" s="251">
        <f t="shared" si="16"/>
        <v>0</v>
      </c>
      <c r="AI29" s="251">
        <f t="shared" si="16"/>
        <v>0</v>
      </c>
      <c r="AJ29" s="251">
        <f t="shared" si="16"/>
        <v>0</v>
      </c>
      <c r="AK29" s="251">
        <f t="shared" si="16"/>
        <v>0</v>
      </c>
      <c r="AL29" s="251">
        <f t="shared" si="16"/>
        <v>0</v>
      </c>
      <c r="AM29" s="251">
        <f t="shared" si="16"/>
        <v>0</v>
      </c>
      <c r="AN29" s="251">
        <f t="shared" si="16"/>
        <v>0</v>
      </c>
      <c r="AO29" s="251">
        <f t="shared" si="16"/>
        <v>0</v>
      </c>
      <c r="AP29" s="251">
        <f t="shared" si="16"/>
        <v>0</v>
      </c>
      <c r="AQ29" s="251">
        <f t="shared" si="16"/>
        <v>0</v>
      </c>
      <c r="AR29" s="251">
        <f t="shared" si="16"/>
        <v>0</v>
      </c>
      <c r="AS29" s="251">
        <f t="shared" si="16"/>
        <v>0</v>
      </c>
      <c r="AT29" s="251">
        <f t="shared" si="16"/>
        <v>0</v>
      </c>
      <c r="AU29" s="251">
        <f t="shared" si="16"/>
        <v>0</v>
      </c>
      <c r="AV29" s="251">
        <f t="shared" si="16"/>
        <v>0</v>
      </c>
      <c r="AW29" s="251">
        <f t="shared" si="16"/>
        <v>0</v>
      </c>
      <c r="AX29" s="251">
        <f t="shared" si="16"/>
        <v>0</v>
      </c>
      <c r="AY29" s="251">
        <f t="shared" si="16"/>
        <v>0</v>
      </c>
      <c r="AZ29" s="251">
        <f t="shared" si="16"/>
        <v>0</v>
      </c>
      <c r="BA29" s="251">
        <f t="shared" si="16"/>
        <v>0</v>
      </c>
      <c r="BB29" s="251">
        <f t="shared" si="16"/>
        <v>0</v>
      </c>
      <c r="BC29" s="251">
        <f t="shared" si="16"/>
        <v>0</v>
      </c>
      <c r="BD29" s="251">
        <f t="shared" si="16"/>
        <v>0</v>
      </c>
      <c r="BE29" s="251">
        <f t="shared" si="16"/>
        <v>0</v>
      </c>
      <c r="BF29" s="251">
        <f t="shared" si="16"/>
        <v>0</v>
      </c>
      <c r="BG29" s="251">
        <f t="shared" si="16"/>
        <v>0</v>
      </c>
      <c r="BH29" s="251">
        <f t="shared" si="16"/>
        <v>0</v>
      </c>
      <c r="BI29" s="251">
        <f t="shared" si="16"/>
        <v>0</v>
      </c>
      <c r="BJ29" s="251">
        <f t="shared" si="16"/>
        <v>0</v>
      </c>
      <c r="BK29" s="251">
        <f t="shared" si="16"/>
        <v>0</v>
      </c>
      <c r="BL29" s="251">
        <f t="shared" si="16"/>
        <v>0</v>
      </c>
      <c r="BM29" s="251">
        <f t="shared" si="16"/>
        <v>0</v>
      </c>
      <c r="BN29" s="251">
        <f t="shared" si="16"/>
        <v>0</v>
      </c>
      <c r="BO29" s="251">
        <f t="shared" si="16"/>
        <v>0</v>
      </c>
      <c r="BP29" s="251">
        <f t="shared" si="16"/>
        <v>0</v>
      </c>
      <c r="BQ29" s="251">
        <f t="shared" si="16"/>
        <v>0</v>
      </c>
      <c r="BR29" s="251">
        <f t="shared" ref="BR29:CF29" si="17">IF(BR26=0,0,IFERROR(100-BR25-BR28,0))</f>
        <v>0</v>
      </c>
      <c r="BS29" s="251">
        <f t="shared" si="17"/>
        <v>0</v>
      </c>
      <c r="BT29" s="251">
        <f t="shared" si="17"/>
        <v>0</v>
      </c>
      <c r="BU29" s="251">
        <f t="shared" si="17"/>
        <v>0</v>
      </c>
      <c r="BV29" s="251">
        <f t="shared" si="17"/>
        <v>0</v>
      </c>
      <c r="BW29" s="251">
        <f t="shared" si="17"/>
        <v>0</v>
      </c>
      <c r="BX29" s="251">
        <f t="shared" si="17"/>
        <v>0</v>
      </c>
      <c r="BY29" s="251">
        <f t="shared" si="17"/>
        <v>0</v>
      </c>
      <c r="BZ29" s="251">
        <f t="shared" si="17"/>
        <v>0</v>
      </c>
      <c r="CA29" s="251">
        <f t="shared" si="17"/>
        <v>0</v>
      </c>
      <c r="CB29" s="251">
        <f t="shared" si="17"/>
        <v>0</v>
      </c>
      <c r="CC29" s="251">
        <f t="shared" si="17"/>
        <v>0</v>
      </c>
      <c r="CD29" s="251">
        <f t="shared" si="17"/>
        <v>0</v>
      </c>
      <c r="CE29" s="251">
        <f t="shared" si="17"/>
        <v>0</v>
      </c>
      <c r="CF29" s="251">
        <f t="shared" si="17"/>
        <v>0</v>
      </c>
    </row>
    <row r="30" spans="2:84" ht="15" customHeight="1" thickBot="1" x14ac:dyDescent="0.35">
      <c r="B30" s="700">
        <v>8</v>
      </c>
      <c r="C30" s="973"/>
      <c r="D30" s="235" t="s">
        <v>153</v>
      </c>
      <c r="E30" s="251">
        <f>+IFERROR((E10^0.95)*(1.94*10^-6)+1,0)</f>
        <v>1.1974390381774185</v>
      </c>
      <c r="F30" s="251">
        <f t="shared" ref="F30:BQ30" si="18">+IFERROR((F10^0.95)*(1.94*10^-6)+1,0)</f>
        <v>1.1974390381774185</v>
      </c>
      <c r="G30" s="251">
        <f t="shared" si="18"/>
        <v>1.1974390381774185</v>
      </c>
      <c r="H30" s="251">
        <f t="shared" si="18"/>
        <v>1.1974390381774185</v>
      </c>
      <c r="I30" s="251">
        <f t="shared" si="18"/>
        <v>1.1974390381774185</v>
      </c>
      <c r="J30" s="251">
        <f t="shared" si="18"/>
        <v>1.1956264148329394</v>
      </c>
      <c r="K30" s="251">
        <f t="shared" si="18"/>
        <v>1.1951942291920532</v>
      </c>
      <c r="L30" s="251">
        <f t="shared" si="18"/>
        <v>1.1961309028787948</v>
      </c>
      <c r="M30" s="251">
        <f t="shared" si="18"/>
        <v>1.1956264148329394</v>
      </c>
      <c r="N30" s="251">
        <f t="shared" si="18"/>
        <v>1.1956264148329394</v>
      </c>
      <c r="O30" s="251">
        <f t="shared" si="18"/>
        <v>1.1967257492538683</v>
      </c>
      <c r="P30" s="251">
        <f t="shared" si="18"/>
        <v>1.1967257492538683</v>
      </c>
      <c r="Q30" s="251">
        <f t="shared" si="18"/>
        <v>1</v>
      </c>
      <c r="R30" s="251">
        <f t="shared" si="18"/>
        <v>1</v>
      </c>
      <c r="S30" s="251">
        <f t="shared" si="18"/>
        <v>1</v>
      </c>
      <c r="T30" s="251">
        <f t="shared" si="18"/>
        <v>1</v>
      </c>
      <c r="U30" s="251">
        <f t="shared" si="18"/>
        <v>1</v>
      </c>
      <c r="V30" s="251">
        <f t="shared" si="18"/>
        <v>1</v>
      </c>
      <c r="W30" s="251">
        <f t="shared" si="18"/>
        <v>1</v>
      </c>
      <c r="X30" s="251">
        <f t="shared" si="18"/>
        <v>1</v>
      </c>
      <c r="Y30" s="251">
        <f t="shared" si="18"/>
        <v>1</v>
      </c>
      <c r="Z30" s="251">
        <f t="shared" si="18"/>
        <v>1</v>
      </c>
      <c r="AA30" s="251">
        <f t="shared" si="18"/>
        <v>1</v>
      </c>
      <c r="AB30" s="251">
        <f t="shared" si="18"/>
        <v>1</v>
      </c>
      <c r="AC30" s="251">
        <f t="shared" si="18"/>
        <v>1</v>
      </c>
      <c r="AD30" s="251">
        <f t="shared" si="18"/>
        <v>1</v>
      </c>
      <c r="AE30" s="251">
        <f t="shared" si="18"/>
        <v>1</v>
      </c>
      <c r="AF30" s="251">
        <f t="shared" si="18"/>
        <v>1</v>
      </c>
      <c r="AG30" s="251">
        <f t="shared" si="18"/>
        <v>1</v>
      </c>
      <c r="AH30" s="251">
        <f t="shared" si="18"/>
        <v>1</v>
      </c>
      <c r="AI30" s="251">
        <f t="shared" si="18"/>
        <v>1</v>
      </c>
      <c r="AJ30" s="251">
        <f t="shared" si="18"/>
        <v>1</v>
      </c>
      <c r="AK30" s="251">
        <f t="shared" si="18"/>
        <v>1</v>
      </c>
      <c r="AL30" s="251">
        <f t="shared" si="18"/>
        <v>1</v>
      </c>
      <c r="AM30" s="251">
        <f t="shared" si="18"/>
        <v>1</v>
      </c>
      <c r="AN30" s="251">
        <f t="shared" si="18"/>
        <v>1</v>
      </c>
      <c r="AO30" s="251">
        <f t="shared" si="18"/>
        <v>1</v>
      </c>
      <c r="AP30" s="251">
        <f t="shared" si="18"/>
        <v>1</v>
      </c>
      <c r="AQ30" s="251">
        <f t="shared" si="18"/>
        <v>1</v>
      </c>
      <c r="AR30" s="251">
        <f t="shared" si="18"/>
        <v>1</v>
      </c>
      <c r="AS30" s="251">
        <f t="shared" si="18"/>
        <v>1</v>
      </c>
      <c r="AT30" s="251">
        <f t="shared" si="18"/>
        <v>1</v>
      </c>
      <c r="AU30" s="251">
        <f t="shared" si="18"/>
        <v>1</v>
      </c>
      <c r="AV30" s="251">
        <f t="shared" si="18"/>
        <v>1</v>
      </c>
      <c r="AW30" s="251">
        <f t="shared" si="18"/>
        <v>1</v>
      </c>
      <c r="AX30" s="251">
        <f t="shared" si="18"/>
        <v>1</v>
      </c>
      <c r="AY30" s="251">
        <f t="shared" si="18"/>
        <v>1</v>
      </c>
      <c r="AZ30" s="251">
        <f t="shared" si="18"/>
        <v>1</v>
      </c>
      <c r="BA30" s="251">
        <f t="shared" si="18"/>
        <v>1</v>
      </c>
      <c r="BB30" s="251">
        <f t="shared" si="18"/>
        <v>1</v>
      </c>
      <c r="BC30" s="251">
        <f t="shared" si="18"/>
        <v>1</v>
      </c>
      <c r="BD30" s="251">
        <f t="shared" si="18"/>
        <v>1</v>
      </c>
      <c r="BE30" s="251">
        <f t="shared" si="18"/>
        <v>1</v>
      </c>
      <c r="BF30" s="251">
        <f t="shared" si="18"/>
        <v>1</v>
      </c>
      <c r="BG30" s="251">
        <f t="shared" si="18"/>
        <v>1</v>
      </c>
      <c r="BH30" s="251">
        <f t="shared" si="18"/>
        <v>1</v>
      </c>
      <c r="BI30" s="251">
        <f t="shared" si="18"/>
        <v>1</v>
      </c>
      <c r="BJ30" s="251">
        <f t="shared" si="18"/>
        <v>1</v>
      </c>
      <c r="BK30" s="251">
        <f t="shared" si="18"/>
        <v>1</v>
      </c>
      <c r="BL30" s="251">
        <f t="shared" si="18"/>
        <v>1</v>
      </c>
      <c r="BM30" s="251">
        <f t="shared" si="18"/>
        <v>1</v>
      </c>
      <c r="BN30" s="251">
        <f t="shared" si="18"/>
        <v>1</v>
      </c>
      <c r="BO30" s="251">
        <f t="shared" si="18"/>
        <v>1</v>
      </c>
      <c r="BP30" s="251">
        <f t="shared" si="18"/>
        <v>1</v>
      </c>
      <c r="BQ30" s="251">
        <f t="shared" si="18"/>
        <v>1</v>
      </c>
      <c r="BR30" s="251">
        <f t="shared" ref="BR30:CF30" si="19">+IFERROR((BR10^0.95)*(1.94*10^-6)+1,0)</f>
        <v>1</v>
      </c>
      <c r="BS30" s="251">
        <f t="shared" si="19"/>
        <v>1</v>
      </c>
      <c r="BT30" s="251">
        <f t="shared" si="19"/>
        <v>1</v>
      </c>
      <c r="BU30" s="251">
        <f t="shared" si="19"/>
        <v>1</v>
      </c>
      <c r="BV30" s="251">
        <f t="shared" si="19"/>
        <v>1</v>
      </c>
      <c r="BW30" s="251">
        <f t="shared" si="19"/>
        <v>1</v>
      </c>
      <c r="BX30" s="251">
        <f t="shared" si="19"/>
        <v>1</v>
      </c>
      <c r="BY30" s="251">
        <f t="shared" si="19"/>
        <v>1</v>
      </c>
      <c r="BZ30" s="251">
        <f t="shared" si="19"/>
        <v>1</v>
      </c>
      <c r="CA30" s="251">
        <f t="shared" si="19"/>
        <v>1</v>
      </c>
      <c r="CB30" s="251">
        <f t="shared" si="19"/>
        <v>1</v>
      </c>
      <c r="CC30" s="251">
        <f t="shared" si="19"/>
        <v>1</v>
      </c>
      <c r="CD30" s="251">
        <f t="shared" si="19"/>
        <v>1</v>
      </c>
      <c r="CE30" s="251">
        <f t="shared" si="19"/>
        <v>1</v>
      </c>
      <c r="CF30" s="251">
        <f t="shared" si="19"/>
        <v>1</v>
      </c>
    </row>
    <row r="31" spans="2:84" ht="12" customHeight="1" thickBot="1" x14ac:dyDescent="0.35">
      <c r="B31" s="700">
        <v>9</v>
      </c>
      <c r="C31" s="758"/>
      <c r="D31" s="759"/>
      <c r="E31" s="760"/>
      <c r="F31" s="760"/>
      <c r="G31" s="760"/>
      <c r="H31" s="760"/>
      <c r="I31" s="760"/>
      <c r="J31" s="760"/>
      <c r="K31" s="760"/>
      <c r="L31" s="760"/>
      <c r="M31" s="760"/>
      <c r="N31" s="760"/>
      <c r="O31" s="760"/>
      <c r="P31" s="760"/>
      <c r="Q31" s="760"/>
      <c r="R31" s="760"/>
      <c r="S31" s="760"/>
      <c r="T31" s="760"/>
      <c r="U31" s="760"/>
      <c r="V31" s="760"/>
      <c r="W31" s="760"/>
      <c r="X31" s="760"/>
      <c r="Y31" s="760"/>
      <c r="Z31" s="760"/>
      <c r="AA31" s="760"/>
      <c r="AB31" s="760"/>
      <c r="AC31" s="760"/>
      <c r="AD31" s="760"/>
      <c r="AE31" s="760"/>
      <c r="AF31" s="760"/>
      <c r="AG31" s="760"/>
      <c r="AH31" s="760"/>
      <c r="AI31" s="760"/>
      <c r="AJ31" s="760"/>
      <c r="AK31" s="760"/>
      <c r="AL31" s="760"/>
      <c r="AM31" s="760"/>
      <c r="AN31" s="760"/>
      <c r="AO31" s="760"/>
      <c r="AP31" s="760"/>
      <c r="AQ31" s="760"/>
      <c r="AR31" s="760"/>
      <c r="AS31" s="760"/>
      <c r="AT31" s="760"/>
      <c r="AU31" s="760"/>
      <c r="AV31" s="760"/>
      <c r="AW31" s="760"/>
      <c r="AX31" s="760"/>
      <c r="AY31" s="760"/>
      <c r="AZ31" s="760"/>
      <c r="BA31" s="760"/>
      <c r="BB31" s="760"/>
      <c r="BC31" s="760"/>
      <c r="BD31" s="760"/>
      <c r="BE31" s="760"/>
      <c r="BF31" s="760"/>
      <c r="BG31" s="760"/>
      <c r="BH31" s="760"/>
      <c r="BI31" s="760"/>
      <c r="BJ31" s="760"/>
      <c r="BK31" s="760"/>
      <c r="BL31" s="760"/>
      <c r="BM31" s="760"/>
      <c r="BN31" s="760"/>
      <c r="BO31" s="760"/>
      <c r="BP31" s="760"/>
      <c r="BQ31" s="760"/>
      <c r="BR31" s="760"/>
      <c r="BS31" s="760"/>
      <c r="BT31" s="760"/>
      <c r="BU31" s="760"/>
      <c r="BV31" s="760"/>
      <c r="BW31" s="760"/>
      <c r="BX31" s="760"/>
      <c r="BY31" s="760"/>
      <c r="BZ31" s="760"/>
      <c r="CA31" s="760"/>
      <c r="CB31" s="760"/>
      <c r="CC31" s="760"/>
      <c r="CD31" s="760"/>
      <c r="CE31" s="760"/>
      <c r="CF31" s="760"/>
    </row>
    <row r="32" spans="2:84" ht="21" customHeight="1" thickBot="1" x14ac:dyDescent="0.35">
      <c r="B32" s="700">
        <v>10</v>
      </c>
      <c r="C32" s="976" t="s">
        <v>251</v>
      </c>
      <c r="D32" s="236" t="s">
        <v>48</v>
      </c>
      <c r="E32" s="252">
        <f>+IFERROR((E22/1000*100-E7*E25-E30*E28)/E29,0)</f>
        <v>0</v>
      </c>
      <c r="F32" s="252">
        <f t="shared" ref="F32:BQ32" si="20">+IFERROR((F22/1000*100-F7*F25-F30*F28)/F29,0)</f>
        <v>0</v>
      </c>
      <c r="G32" s="252">
        <f t="shared" si="20"/>
        <v>0</v>
      </c>
      <c r="H32" s="252">
        <f t="shared" si="20"/>
        <v>0</v>
      </c>
      <c r="I32" s="252">
        <f t="shared" si="20"/>
        <v>0</v>
      </c>
      <c r="J32" s="252">
        <f t="shared" si="20"/>
        <v>2.8136226415537395</v>
      </c>
      <c r="K32" s="252">
        <f t="shared" si="20"/>
        <v>2.5140148875670247</v>
      </c>
      <c r="L32" s="252">
        <f t="shared" si="20"/>
        <v>2.5758492129494939</v>
      </c>
      <c r="M32" s="252">
        <f t="shared" si="20"/>
        <v>2.6197146640643969</v>
      </c>
      <c r="N32" s="252">
        <f t="shared" si="20"/>
        <v>2.6451448113721012</v>
      </c>
      <c r="O32" s="252">
        <f t="shared" si="20"/>
        <v>0</v>
      </c>
      <c r="P32" s="252">
        <f t="shared" si="20"/>
        <v>0</v>
      </c>
      <c r="Q32" s="252">
        <f t="shared" si="20"/>
        <v>0</v>
      </c>
      <c r="R32" s="252">
        <f t="shared" si="20"/>
        <v>0</v>
      </c>
      <c r="S32" s="252">
        <f t="shared" si="20"/>
        <v>0</v>
      </c>
      <c r="T32" s="252">
        <f t="shared" si="20"/>
        <v>0</v>
      </c>
      <c r="U32" s="252">
        <f t="shared" si="20"/>
        <v>0</v>
      </c>
      <c r="V32" s="252">
        <f t="shared" si="20"/>
        <v>0</v>
      </c>
      <c r="W32" s="252">
        <f t="shared" si="20"/>
        <v>0</v>
      </c>
      <c r="X32" s="252">
        <f t="shared" si="20"/>
        <v>0</v>
      </c>
      <c r="Y32" s="252">
        <f t="shared" si="20"/>
        <v>0</v>
      </c>
      <c r="Z32" s="252">
        <f t="shared" si="20"/>
        <v>0</v>
      </c>
      <c r="AA32" s="252">
        <f t="shared" si="20"/>
        <v>0</v>
      </c>
      <c r="AB32" s="252">
        <f t="shared" si="20"/>
        <v>0</v>
      </c>
      <c r="AC32" s="252">
        <f t="shared" si="20"/>
        <v>0</v>
      </c>
      <c r="AD32" s="252">
        <f t="shared" si="20"/>
        <v>0</v>
      </c>
      <c r="AE32" s="252">
        <f t="shared" si="20"/>
        <v>0</v>
      </c>
      <c r="AF32" s="252">
        <f t="shared" si="20"/>
        <v>0</v>
      </c>
      <c r="AG32" s="252">
        <f t="shared" si="20"/>
        <v>0</v>
      </c>
      <c r="AH32" s="252">
        <f t="shared" si="20"/>
        <v>0</v>
      </c>
      <c r="AI32" s="252">
        <f t="shared" si="20"/>
        <v>0</v>
      </c>
      <c r="AJ32" s="252">
        <f t="shared" si="20"/>
        <v>0</v>
      </c>
      <c r="AK32" s="252">
        <f t="shared" si="20"/>
        <v>0</v>
      </c>
      <c r="AL32" s="252">
        <f t="shared" si="20"/>
        <v>0</v>
      </c>
      <c r="AM32" s="252">
        <f t="shared" si="20"/>
        <v>0</v>
      </c>
      <c r="AN32" s="252">
        <f t="shared" si="20"/>
        <v>0</v>
      </c>
      <c r="AO32" s="252">
        <f t="shared" si="20"/>
        <v>0</v>
      </c>
      <c r="AP32" s="252">
        <f t="shared" si="20"/>
        <v>0</v>
      </c>
      <c r="AQ32" s="252">
        <f t="shared" si="20"/>
        <v>0</v>
      </c>
      <c r="AR32" s="252">
        <f t="shared" si="20"/>
        <v>0</v>
      </c>
      <c r="AS32" s="252">
        <f t="shared" si="20"/>
        <v>0</v>
      </c>
      <c r="AT32" s="252">
        <f t="shared" si="20"/>
        <v>0</v>
      </c>
      <c r="AU32" s="252">
        <f t="shared" si="20"/>
        <v>0</v>
      </c>
      <c r="AV32" s="252">
        <f t="shared" si="20"/>
        <v>0</v>
      </c>
      <c r="AW32" s="252">
        <f t="shared" si="20"/>
        <v>0</v>
      </c>
      <c r="AX32" s="252">
        <f t="shared" si="20"/>
        <v>0</v>
      </c>
      <c r="AY32" s="252">
        <f t="shared" si="20"/>
        <v>0</v>
      </c>
      <c r="AZ32" s="252">
        <f t="shared" si="20"/>
        <v>0</v>
      </c>
      <c r="BA32" s="252">
        <f t="shared" si="20"/>
        <v>0</v>
      </c>
      <c r="BB32" s="252">
        <f t="shared" si="20"/>
        <v>0</v>
      </c>
      <c r="BC32" s="252">
        <f t="shared" si="20"/>
        <v>0</v>
      </c>
      <c r="BD32" s="252">
        <f t="shared" si="20"/>
        <v>0</v>
      </c>
      <c r="BE32" s="252">
        <f t="shared" si="20"/>
        <v>0</v>
      </c>
      <c r="BF32" s="252">
        <f t="shared" si="20"/>
        <v>0</v>
      </c>
      <c r="BG32" s="252">
        <f t="shared" si="20"/>
        <v>0</v>
      </c>
      <c r="BH32" s="252">
        <f t="shared" si="20"/>
        <v>0</v>
      </c>
      <c r="BI32" s="252">
        <f t="shared" si="20"/>
        <v>0</v>
      </c>
      <c r="BJ32" s="252">
        <f t="shared" si="20"/>
        <v>0</v>
      </c>
      <c r="BK32" s="252">
        <f t="shared" si="20"/>
        <v>0</v>
      </c>
      <c r="BL32" s="252">
        <f t="shared" si="20"/>
        <v>0</v>
      </c>
      <c r="BM32" s="252">
        <f t="shared" si="20"/>
        <v>0</v>
      </c>
      <c r="BN32" s="252">
        <f t="shared" si="20"/>
        <v>0</v>
      </c>
      <c r="BO32" s="252">
        <f t="shared" si="20"/>
        <v>0</v>
      </c>
      <c r="BP32" s="252">
        <f t="shared" si="20"/>
        <v>0</v>
      </c>
      <c r="BQ32" s="252">
        <f t="shared" si="20"/>
        <v>0</v>
      </c>
      <c r="BR32" s="252">
        <f t="shared" ref="BR32:CF32" si="21">+IFERROR((BR22/1000*100-BR7*BR25-BR30*BR28)/BR29,0)</f>
        <v>0</v>
      </c>
      <c r="BS32" s="252">
        <f t="shared" si="21"/>
        <v>0</v>
      </c>
      <c r="BT32" s="252">
        <f t="shared" si="21"/>
        <v>0</v>
      </c>
      <c r="BU32" s="252">
        <f t="shared" si="21"/>
        <v>0</v>
      </c>
      <c r="BV32" s="252">
        <f t="shared" si="21"/>
        <v>0</v>
      </c>
      <c r="BW32" s="252">
        <f t="shared" si="21"/>
        <v>0</v>
      </c>
      <c r="BX32" s="252">
        <f t="shared" si="21"/>
        <v>0</v>
      </c>
      <c r="BY32" s="252">
        <f t="shared" si="21"/>
        <v>0</v>
      </c>
      <c r="BZ32" s="252">
        <f t="shared" si="21"/>
        <v>0</v>
      </c>
      <c r="CA32" s="252">
        <f t="shared" si="21"/>
        <v>0</v>
      </c>
      <c r="CB32" s="252">
        <f t="shared" si="21"/>
        <v>0</v>
      </c>
      <c r="CC32" s="252">
        <f t="shared" si="21"/>
        <v>0</v>
      </c>
      <c r="CD32" s="252">
        <f t="shared" si="21"/>
        <v>0</v>
      </c>
      <c r="CE32" s="252">
        <f t="shared" si="21"/>
        <v>0</v>
      </c>
      <c r="CF32" s="252">
        <f t="shared" si="21"/>
        <v>0</v>
      </c>
    </row>
    <row r="33" spans="2:84" ht="15" customHeight="1" thickBot="1" x14ac:dyDescent="0.35">
      <c r="B33" s="700">
        <v>11</v>
      </c>
      <c r="C33" s="976"/>
      <c r="D33" s="237" t="s">
        <v>40</v>
      </c>
      <c r="E33" s="253">
        <f>+IFERROR(ROUND(IF(E32&gt;E9,E29*(E8-E32)/(E8-E9),E29),1),0)</f>
        <v>0</v>
      </c>
      <c r="F33" s="253">
        <f t="shared" ref="F33:BQ33" si="22">+IFERROR(ROUND(IF(F32&gt;F9,F29*(F8-F32)/(F8-F9),F29),1),"")</f>
        <v>0</v>
      </c>
      <c r="G33" s="253">
        <f t="shared" si="22"/>
        <v>0</v>
      </c>
      <c r="H33" s="253">
        <f t="shared" si="22"/>
        <v>0</v>
      </c>
      <c r="I33" s="253">
        <f t="shared" si="22"/>
        <v>0</v>
      </c>
      <c r="J33" s="253">
        <f t="shared" si="22"/>
        <v>40.9</v>
      </c>
      <c r="K33" s="253">
        <f t="shared" si="22"/>
        <v>48.9</v>
      </c>
      <c r="L33" s="253">
        <f t="shared" si="22"/>
        <v>48.7</v>
      </c>
      <c r="M33" s="253">
        <f t="shared" si="22"/>
        <v>56.3</v>
      </c>
      <c r="N33" s="253">
        <f t="shared" si="22"/>
        <v>54.4</v>
      </c>
      <c r="O33" s="253">
        <f t="shared" si="22"/>
        <v>0</v>
      </c>
      <c r="P33" s="253">
        <f t="shared" si="22"/>
        <v>0</v>
      </c>
      <c r="Q33" s="253">
        <f t="shared" si="22"/>
        <v>0</v>
      </c>
      <c r="R33" s="253">
        <f t="shared" si="22"/>
        <v>0</v>
      </c>
      <c r="S33" s="253">
        <f t="shared" si="22"/>
        <v>0</v>
      </c>
      <c r="T33" s="253">
        <f t="shared" si="22"/>
        <v>0</v>
      </c>
      <c r="U33" s="253">
        <f t="shared" si="22"/>
        <v>0</v>
      </c>
      <c r="V33" s="253">
        <f t="shared" si="22"/>
        <v>0</v>
      </c>
      <c r="W33" s="253">
        <f t="shared" si="22"/>
        <v>0</v>
      </c>
      <c r="X33" s="253">
        <f t="shared" si="22"/>
        <v>0</v>
      </c>
      <c r="Y33" s="253">
        <f t="shared" si="22"/>
        <v>0</v>
      </c>
      <c r="Z33" s="253">
        <f t="shared" si="22"/>
        <v>0</v>
      </c>
      <c r="AA33" s="253">
        <f t="shared" si="22"/>
        <v>0</v>
      </c>
      <c r="AB33" s="253">
        <f t="shared" si="22"/>
        <v>0</v>
      </c>
      <c r="AC33" s="253">
        <f t="shared" si="22"/>
        <v>0</v>
      </c>
      <c r="AD33" s="253">
        <f t="shared" si="22"/>
        <v>0</v>
      </c>
      <c r="AE33" s="253">
        <f t="shared" si="22"/>
        <v>0</v>
      </c>
      <c r="AF33" s="253">
        <f t="shared" si="22"/>
        <v>0</v>
      </c>
      <c r="AG33" s="253">
        <f t="shared" si="22"/>
        <v>0</v>
      </c>
      <c r="AH33" s="253">
        <f t="shared" si="22"/>
        <v>0</v>
      </c>
      <c r="AI33" s="253">
        <f t="shared" si="22"/>
        <v>0</v>
      </c>
      <c r="AJ33" s="253">
        <f t="shared" si="22"/>
        <v>0</v>
      </c>
      <c r="AK33" s="253">
        <f t="shared" si="22"/>
        <v>0</v>
      </c>
      <c r="AL33" s="253">
        <f t="shared" si="22"/>
        <v>0</v>
      </c>
      <c r="AM33" s="253">
        <f t="shared" si="22"/>
        <v>0</v>
      </c>
      <c r="AN33" s="253">
        <f t="shared" si="22"/>
        <v>0</v>
      </c>
      <c r="AO33" s="253">
        <f t="shared" si="22"/>
        <v>0</v>
      </c>
      <c r="AP33" s="253">
        <f t="shared" si="22"/>
        <v>0</v>
      </c>
      <c r="AQ33" s="253">
        <f t="shared" si="22"/>
        <v>0</v>
      </c>
      <c r="AR33" s="253">
        <f t="shared" si="22"/>
        <v>0</v>
      </c>
      <c r="AS33" s="253">
        <f t="shared" si="22"/>
        <v>0</v>
      </c>
      <c r="AT33" s="253">
        <f t="shared" si="22"/>
        <v>0</v>
      </c>
      <c r="AU33" s="253">
        <f t="shared" si="22"/>
        <v>0</v>
      </c>
      <c r="AV33" s="253">
        <f t="shared" si="22"/>
        <v>0</v>
      </c>
      <c r="AW33" s="253">
        <f t="shared" si="22"/>
        <v>0</v>
      </c>
      <c r="AX33" s="253">
        <f t="shared" si="22"/>
        <v>0</v>
      </c>
      <c r="AY33" s="253">
        <f t="shared" si="22"/>
        <v>0</v>
      </c>
      <c r="AZ33" s="253">
        <f t="shared" si="22"/>
        <v>0</v>
      </c>
      <c r="BA33" s="253">
        <f t="shared" si="22"/>
        <v>0</v>
      </c>
      <c r="BB33" s="253">
        <f t="shared" si="22"/>
        <v>0</v>
      </c>
      <c r="BC33" s="253">
        <f t="shared" si="22"/>
        <v>0</v>
      </c>
      <c r="BD33" s="253">
        <f t="shared" si="22"/>
        <v>0</v>
      </c>
      <c r="BE33" s="253">
        <f t="shared" si="22"/>
        <v>0</v>
      </c>
      <c r="BF33" s="253">
        <f t="shared" si="22"/>
        <v>0</v>
      </c>
      <c r="BG33" s="253">
        <f t="shared" si="22"/>
        <v>0</v>
      </c>
      <c r="BH33" s="253">
        <f t="shared" si="22"/>
        <v>0</v>
      </c>
      <c r="BI33" s="253">
        <f t="shared" si="22"/>
        <v>0</v>
      </c>
      <c r="BJ33" s="253">
        <f t="shared" si="22"/>
        <v>0</v>
      </c>
      <c r="BK33" s="253">
        <f t="shared" si="22"/>
        <v>0</v>
      </c>
      <c r="BL33" s="253">
        <f t="shared" si="22"/>
        <v>0</v>
      </c>
      <c r="BM33" s="253">
        <f t="shared" si="22"/>
        <v>0</v>
      </c>
      <c r="BN33" s="253">
        <f t="shared" si="22"/>
        <v>0</v>
      </c>
      <c r="BO33" s="253">
        <f t="shared" si="22"/>
        <v>0</v>
      </c>
      <c r="BP33" s="253">
        <f t="shared" si="22"/>
        <v>0</v>
      </c>
      <c r="BQ33" s="253">
        <f t="shared" si="22"/>
        <v>0</v>
      </c>
      <c r="BR33" s="253">
        <f t="shared" ref="BR33:CF33" si="23">+IFERROR(ROUND(IF(BR32&gt;BR9,BR29*(BR8-BR32)/(BR8-BR9),BR29),1),"")</f>
        <v>0</v>
      </c>
      <c r="BS33" s="253">
        <f t="shared" si="23"/>
        <v>0</v>
      </c>
      <c r="BT33" s="253">
        <f t="shared" si="23"/>
        <v>0</v>
      </c>
      <c r="BU33" s="253">
        <f t="shared" si="23"/>
        <v>0</v>
      </c>
      <c r="BV33" s="253">
        <f t="shared" si="23"/>
        <v>0</v>
      </c>
      <c r="BW33" s="253">
        <f t="shared" si="23"/>
        <v>0</v>
      </c>
      <c r="BX33" s="253">
        <f t="shared" si="23"/>
        <v>0</v>
      </c>
      <c r="BY33" s="253">
        <f t="shared" si="23"/>
        <v>0</v>
      </c>
      <c r="BZ33" s="253">
        <f t="shared" si="23"/>
        <v>0</v>
      </c>
      <c r="CA33" s="253">
        <f t="shared" si="23"/>
        <v>0</v>
      </c>
      <c r="CB33" s="253">
        <f t="shared" si="23"/>
        <v>0</v>
      </c>
      <c r="CC33" s="253">
        <f t="shared" si="23"/>
        <v>0</v>
      </c>
      <c r="CD33" s="253">
        <f t="shared" si="23"/>
        <v>0</v>
      </c>
      <c r="CE33" s="253">
        <f t="shared" si="23"/>
        <v>0</v>
      </c>
      <c r="CF33" s="253">
        <f t="shared" si="23"/>
        <v>0</v>
      </c>
    </row>
    <row r="34" spans="2:84" ht="15" customHeight="1" thickBot="1" x14ac:dyDescent="0.35">
      <c r="B34" s="700">
        <v>12</v>
      </c>
      <c r="C34" s="976"/>
      <c r="D34" s="237" t="s">
        <v>37</v>
      </c>
      <c r="E34" s="253">
        <f>+IFERROR(ROUND(E29-E33,1),0)</f>
        <v>0</v>
      </c>
      <c r="F34" s="253">
        <f t="shared" ref="F34:BQ34" si="24">+IFERROR(ROUND(F29-F33,1),0)</f>
        <v>0</v>
      </c>
      <c r="G34" s="253">
        <f t="shared" si="24"/>
        <v>0</v>
      </c>
      <c r="H34" s="253">
        <f t="shared" si="24"/>
        <v>0</v>
      </c>
      <c r="I34" s="253">
        <f t="shared" si="24"/>
        <v>0</v>
      </c>
      <c r="J34" s="253">
        <f t="shared" si="24"/>
        <v>18.100000000000001</v>
      </c>
      <c r="K34" s="253">
        <f t="shared" si="24"/>
        <v>9.1</v>
      </c>
      <c r="L34" s="253">
        <f t="shared" si="24"/>
        <v>11.3</v>
      </c>
      <c r="M34" s="253">
        <f t="shared" si="24"/>
        <v>0.7</v>
      </c>
      <c r="N34" s="253">
        <f t="shared" si="24"/>
        <v>1.6</v>
      </c>
      <c r="O34" s="253">
        <f t="shared" si="24"/>
        <v>0</v>
      </c>
      <c r="P34" s="253">
        <f t="shared" si="24"/>
        <v>0</v>
      </c>
      <c r="Q34" s="253">
        <f t="shared" si="24"/>
        <v>0</v>
      </c>
      <c r="R34" s="253">
        <f t="shared" si="24"/>
        <v>0</v>
      </c>
      <c r="S34" s="253">
        <f t="shared" si="24"/>
        <v>0</v>
      </c>
      <c r="T34" s="253">
        <f t="shared" si="24"/>
        <v>0</v>
      </c>
      <c r="U34" s="253">
        <f t="shared" si="24"/>
        <v>0</v>
      </c>
      <c r="V34" s="253">
        <f t="shared" si="24"/>
        <v>0</v>
      </c>
      <c r="W34" s="253">
        <f t="shared" si="24"/>
        <v>0</v>
      </c>
      <c r="X34" s="253">
        <f t="shared" si="24"/>
        <v>0</v>
      </c>
      <c r="Y34" s="253">
        <f t="shared" si="24"/>
        <v>0</v>
      </c>
      <c r="Z34" s="253">
        <f t="shared" si="24"/>
        <v>0</v>
      </c>
      <c r="AA34" s="253">
        <f t="shared" si="24"/>
        <v>0</v>
      </c>
      <c r="AB34" s="253">
        <f t="shared" si="24"/>
        <v>0</v>
      </c>
      <c r="AC34" s="253">
        <f t="shared" si="24"/>
        <v>0</v>
      </c>
      <c r="AD34" s="253">
        <f t="shared" si="24"/>
        <v>0</v>
      </c>
      <c r="AE34" s="253">
        <f t="shared" si="24"/>
        <v>0</v>
      </c>
      <c r="AF34" s="253">
        <f t="shared" si="24"/>
        <v>0</v>
      </c>
      <c r="AG34" s="253">
        <f t="shared" si="24"/>
        <v>0</v>
      </c>
      <c r="AH34" s="253">
        <f t="shared" si="24"/>
        <v>0</v>
      </c>
      <c r="AI34" s="253">
        <f t="shared" si="24"/>
        <v>0</v>
      </c>
      <c r="AJ34" s="253">
        <f t="shared" si="24"/>
        <v>0</v>
      </c>
      <c r="AK34" s="253">
        <f t="shared" si="24"/>
        <v>0</v>
      </c>
      <c r="AL34" s="253">
        <f t="shared" si="24"/>
        <v>0</v>
      </c>
      <c r="AM34" s="253">
        <f t="shared" si="24"/>
        <v>0</v>
      </c>
      <c r="AN34" s="253">
        <f t="shared" si="24"/>
        <v>0</v>
      </c>
      <c r="AO34" s="253">
        <f t="shared" si="24"/>
        <v>0</v>
      </c>
      <c r="AP34" s="253">
        <f t="shared" si="24"/>
        <v>0</v>
      </c>
      <c r="AQ34" s="253">
        <f t="shared" si="24"/>
        <v>0</v>
      </c>
      <c r="AR34" s="253">
        <f t="shared" si="24"/>
        <v>0</v>
      </c>
      <c r="AS34" s="253">
        <f t="shared" si="24"/>
        <v>0</v>
      </c>
      <c r="AT34" s="253">
        <f t="shared" si="24"/>
        <v>0</v>
      </c>
      <c r="AU34" s="253">
        <f t="shared" si="24"/>
        <v>0</v>
      </c>
      <c r="AV34" s="253">
        <f t="shared" si="24"/>
        <v>0</v>
      </c>
      <c r="AW34" s="253">
        <f t="shared" si="24"/>
        <v>0</v>
      </c>
      <c r="AX34" s="253">
        <f t="shared" si="24"/>
        <v>0</v>
      </c>
      <c r="AY34" s="253">
        <f t="shared" si="24"/>
        <v>0</v>
      </c>
      <c r="AZ34" s="253">
        <f t="shared" si="24"/>
        <v>0</v>
      </c>
      <c r="BA34" s="253">
        <f t="shared" si="24"/>
        <v>0</v>
      </c>
      <c r="BB34" s="253">
        <f t="shared" si="24"/>
        <v>0</v>
      </c>
      <c r="BC34" s="253">
        <f t="shared" si="24"/>
        <v>0</v>
      </c>
      <c r="BD34" s="253">
        <f t="shared" si="24"/>
        <v>0</v>
      </c>
      <c r="BE34" s="253">
        <f t="shared" si="24"/>
        <v>0</v>
      </c>
      <c r="BF34" s="253">
        <f t="shared" si="24"/>
        <v>0</v>
      </c>
      <c r="BG34" s="253">
        <f t="shared" si="24"/>
        <v>0</v>
      </c>
      <c r="BH34" s="253">
        <f t="shared" si="24"/>
        <v>0</v>
      </c>
      <c r="BI34" s="253">
        <f t="shared" si="24"/>
        <v>0</v>
      </c>
      <c r="BJ34" s="253">
        <f t="shared" si="24"/>
        <v>0</v>
      </c>
      <c r="BK34" s="253">
        <f t="shared" si="24"/>
        <v>0</v>
      </c>
      <c r="BL34" s="253">
        <f t="shared" si="24"/>
        <v>0</v>
      </c>
      <c r="BM34" s="253">
        <f t="shared" si="24"/>
        <v>0</v>
      </c>
      <c r="BN34" s="253">
        <f t="shared" si="24"/>
        <v>0</v>
      </c>
      <c r="BO34" s="253">
        <f t="shared" si="24"/>
        <v>0</v>
      </c>
      <c r="BP34" s="253">
        <f t="shared" si="24"/>
        <v>0</v>
      </c>
      <c r="BQ34" s="253">
        <f t="shared" si="24"/>
        <v>0</v>
      </c>
      <c r="BR34" s="253">
        <f t="shared" ref="BR34:CF34" si="25">+IFERROR(ROUND(BR29-BR33,1),0)</f>
        <v>0</v>
      </c>
      <c r="BS34" s="253">
        <f t="shared" si="25"/>
        <v>0</v>
      </c>
      <c r="BT34" s="253">
        <f t="shared" si="25"/>
        <v>0</v>
      </c>
      <c r="BU34" s="253">
        <f t="shared" si="25"/>
        <v>0</v>
      </c>
      <c r="BV34" s="253">
        <f t="shared" si="25"/>
        <v>0</v>
      </c>
      <c r="BW34" s="253">
        <f t="shared" si="25"/>
        <v>0</v>
      </c>
      <c r="BX34" s="253">
        <f t="shared" si="25"/>
        <v>0</v>
      </c>
      <c r="BY34" s="253">
        <f t="shared" si="25"/>
        <v>0</v>
      </c>
      <c r="BZ34" s="253">
        <f t="shared" si="25"/>
        <v>0</v>
      </c>
      <c r="CA34" s="253">
        <f t="shared" si="25"/>
        <v>0</v>
      </c>
      <c r="CB34" s="253">
        <f t="shared" si="25"/>
        <v>0</v>
      </c>
      <c r="CC34" s="253">
        <f t="shared" si="25"/>
        <v>0</v>
      </c>
      <c r="CD34" s="253">
        <f t="shared" si="25"/>
        <v>0</v>
      </c>
      <c r="CE34" s="253">
        <f t="shared" si="25"/>
        <v>0</v>
      </c>
      <c r="CF34" s="253">
        <f t="shared" si="25"/>
        <v>0</v>
      </c>
    </row>
    <row r="35" spans="2:84" ht="15" customHeight="1" thickBot="1" x14ac:dyDescent="0.35">
      <c r="B35" s="700">
        <v>13</v>
      </c>
      <c r="C35" s="976"/>
      <c r="D35" s="237" t="s">
        <v>193</v>
      </c>
      <c r="E35" s="253">
        <f>IF(SUM(E33:E34)=0,0,IFERROR(100-SUM(E33:E34),0))</f>
        <v>0</v>
      </c>
      <c r="F35" s="253">
        <f t="shared" ref="F35:BQ35" si="26">IF(SUM(F33:F34)=0,0,IFERROR(100-SUM(F33:F34),0))</f>
        <v>0</v>
      </c>
      <c r="G35" s="253">
        <f t="shared" si="26"/>
        <v>0</v>
      </c>
      <c r="H35" s="253">
        <f t="shared" si="26"/>
        <v>0</v>
      </c>
      <c r="I35" s="253">
        <f t="shared" si="26"/>
        <v>0</v>
      </c>
      <c r="J35" s="253">
        <f t="shared" si="26"/>
        <v>41</v>
      </c>
      <c r="K35" s="253">
        <f t="shared" si="26"/>
        <v>42</v>
      </c>
      <c r="L35" s="253">
        <f t="shared" si="26"/>
        <v>40</v>
      </c>
      <c r="M35" s="253">
        <f t="shared" si="26"/>
        <v>43</v>
      </c>
      <c r="N35" s="253">
        <f t="shared" si="26"/>
        <v>44</v>
      </c>
      <c r="O35" s="253">
        <f t="shared" si="26"/>
        <v>0</v>
      </c>
      <c r="P35" s="253">
        <f t="shared" si="26"/>
        <v>0</v>
      </c>
      <c r="Q35" s="253">
        <f t="shared" si="26"/>
        <v>0</v>
      </c>
      <c r="R35" s="253">
        <f t="shared" si="26"/>
        <v>0</v>
      </c>
      <c r="S35" s="253">
        <f t="shared" si="26"/>
        <v>0</v>
      </c>
      <c r="T35" s="253">
        <f t="shared" si="26"/>
        <v>0</v>
      </c>
      <c r="U35" s="253">
        <f t="shared" si="26"/>
        <v>0</v>
      </c>
      <c r="V35" s="253">
        <f t="shared" si="26"/>
        <v>0</v>
      </c>
      <c r="W35" s="253">
        <f t="shared" si="26"/>
        <v>0</v>
      </c>
      <c r="X35" s="253">
        <f t="shared" si="26"/>
        <v>0</v>
      </c>
      <c r="Y35" s="253">
        <f t="shared" si="26"/>
        <v>0</v>
      </c>
      <c r="Z35" s="253">
        <f t="shared" si="26"/>
        <v>0</v>
      </c>
      <c r="AA35" s="253">
        <f t="shared" si="26"/>
        <v>0</v>
      </c>
      <c r="AB35" s="253">
        <f t="shared" si="26"/>
        <v>0</v>
      </c>
      <c r="AC35" s="253">
        <f t="shared" si="26"/>
        <v>0</v>
      </c>
      <c r="AD35" s="253">
        <f t="shared" si="26"/>
        <v>0</v>
      </c>
      <c r="AE35" s="253">
        <f t="shared" si="26"/>
        <v>0</v>
      </c>
      <c r="AF35" s="253">
        <f t="shared" si="26"/>
        <v>0</v>
      </c>
      <c r="AG35" s="253">
        <f t="shared" si="26"/>
        <v>0</v>
      </c>
      <c r="AH35" s="253">
        <f t="shared" si="26"/>
        <v>0</v>
      </c>
      <c r="AI35" s="253">
        <f t="shared" si="26"/>
        <v>0</v>
      </c>
      <c r="AJ35" s="253">
        <f t="shared" si="26"/>
        <v>0</v>
      </c>
      <c r="AK35" s="253">
        <f t="shared" si="26"/>
        <v>0</v>
      </c>
      <c r="AL35" s="253">
        <f t="shared" si="26"/>
        <v>0</v>
      </c>
      <c r="AM35" s="253">
        <f t="shared" si="26"/>
        <v>0</v>
      </c>
      <c r="AN35" s="253">
        <f t="shared" si="26"/>
        <v>0</v>
      </c>
      <c r="AO35" s="253">
        <f t="shared" si="26"/>
        <v>0</v>
      </c>
      <c r="AP35" s="253">
        <f t="shared" si="26"/>
        <v>0</v>
      </c>
      <c r="AQ35" s="253">
        <f t="shared" si="26"/>
        <v>0</v>
      </c>
      <c r="AR35" s="253">
        <f t="shared" si="26"/>
        <v>0</v>
      </c>
      <c r="AS35" s="253">
        <f t="shared" si="26"/>
        <v>0</v>
      </c>
      <c r="AT35" s="253">
        <f t="shared" si="26"/>
        <v>0</v>
      </c>
      <c r="AU35" s="253">
        <f t="shared" si="26"/>
        <v>0</v>
      </c>
      <c r="AV35" s="253">
        <f t="shared" si="26"/>
        <v>0</v>
      </c>
      <c r="AW35" s="253">
        <f t="shared" si="26"/>
        <v>0</v>
      </c>
      <c r="AX35" s="253">
        <f t="shared" si="26"/>
        <v>0</v>
      </c>
      <c r="AY35" s="253">
        <f t="shared" si="26"/>
        <v>0</v>
      </c>
      <c r="AZ35" s="253">
        <f t="shared" si="26"/>
        <v>0</v>
      </c>
      <c r="BA35" s="253">
        <f t="shared" si="26"/>
        <v>0</v>
      </c>
      <c r="BB35" s="253">
        <f t="shared" si="26"/>
        <v>0</v>
      </c>
      <c r="BC35" s="253">
        <f t="shared" si="26"/>
        <v>0</v>
      </c>
      <c r="BD35" s="253">
        <f t="shared" si="26"/>
        <v>0</v>
      </c>
      <c r="BE35" s="253">
        <f t="shared" si="26"/>
        <v>0</v>
      </c>
      <c r="BF35" s="253">
        <f t="shared" si="26"/>
        <v>0</v>
      </c>
      <c r="BG35" s="253">
        <f t="shared" si="26"/>
        <v>0</v>
      </c>
      <c r="BH35" s="253">
        <f t="shared" si="26"/>
        <v>0</v>
      </c>
      <c r="BI35" s="253">
        <f t="shared" si="26"/>
        <v>0</v>
      </c>
      <c r="BJ35" s="253">
        <f t="shared" si="26"/>
        <v>0</v>
      </c>
      <c r="BK35" s="253">
        <f t="shared" si="26"/>
        <v>0</v>
      </c>
      <c r="BL35" s="253">
        <f t="shared" si="26"/>
        <v>0</v>
      </c>
      <c r="BM35" s="253">
        <f t="shared" si="26"/>
        <v>0</v>
      </c>
      <c r="BN35" s="253">
        <f t="shared" si="26"/>
        <v>0</v>
      </c>
      <c r="BO35" s="253">
        <f t="shared" si="26"/>
        <v>0</v>
      </c>
      <c r="BP35" s="253">
        <f t="shared" si="26"/>
        <v>0</v>
      </c>
      <c r="BQ35" s="253">
        <f t="shared" si="26"/>
        <v>0</v>
      </c>
      <c r="BR35" s="253">
        <f t="shared" ref="BR35:CF35" si="27">IF(SUM(BR33:BR34)=0,0,IFERROR(100-SUM(BR33:BR34),0))</f>
        <v>0</v>
      </c>
      <c r="BS35" s="253">
        <f t="shared" si="27"/>
        <v>0</v>
      </c>
      <c r="BT35" s="253">
        <f t="shared" si="27"/>
        <v>0</v>
      </c>
      <c r="BU35" s="253">
        <f t="shared" si="27"/>
        <v>0</v>
      </c>
      <c r="BV35" s="253">
        <f t="shared" si="27"/>
        <v>0</v>
      </c>
      <c r="BW35" s="253">
        <f t="shared" si="27"/>
        <v>0</v>
      </c>
      <c r="BX35" s="253">
        <f t="shared" si="27"/>
        <v>0</v>
      </c>
      <c r="BY35" s="253">
        <f t="shared" si="27"/>
        <v>0</v>
      </c>
      <c r="BZ35" s="253">
        <f t="shared" si="27"/>
        <v>0</v>
      </c>
      <c r="CA35" s="253">
        <f t="shared" si="27"/>
        <v>0</v>
      </c>
      <c r="CB35" s="253">
        <f t="shared" si="27"/>
        <v>0</v>
      </c>
      <c r="CC35" s="253">
        <f t="shared" si="27"/>
        <v>0</v>
      </c>
      <c r="CD35" s="253">
        <f t="shared" si="27"/>
        <v>0</v>
      </c>
      <c r="CE35" s="253">
        <f t="shared" si="27"/>
        <v>0</v>
      </c>
      <c r="CF35" s="253">
        <f t="shared" si="27"/>
        <v>0</v>
      </c>
    </row>
    <row r="36" spans="2:84" ht="12" customHeight="1" thickBot="1" x14ac:dyDescent="0.35">
      <c r="B36" s="701">
        <v>1</v>
      </c>
      <c r="C36" s="762"/>
      <c r="D36" s="756"/>
      <c r="E36" s="701">
        <v>1</v>
      </c>
      <c r="F36" s="701">
        <v>2</v>
      </c>
      <c r="G36" s="701">
        <v>3</v>
      </c>
      <c r="H36" s="701">
        <v>4</v>
      </c>
      <c r="I36" s="701">
        <v>5</v>
      </c>
      <c r="J36" s="701">
        <v>6</v>
      </c>
      <c r="K36" s="701">
        <v>7</v>
      </c>
      <c r="L36" s="701">
        <v>8</v>
      </c>
      <c r="M36" s="701">
        <v>9</v>
      </c>
      <c r="N36" s="701">
        <v>10</v>
      </c>
      <c r="O36" s="701">
        <v>11</v>
      </c>
      <c r="P36" s="701">
        <v>12</v>
      </c>
      <c r="Q36" s="701">
        <v>13</v>
      </c>
      <c r="R36" s="701">
        <v>14</v>
      </c>
      <c r="S36" s="701">
        <v>15</v>
      </c>
      <c r="T36" s="701">
        <v>16</v>
      </c>
      <c r="U36" s="701">
        <v>17</v>
      </c>
      <c r="V36" s="701">
        <v>18</v>
      </c>
      <c r="W36" s="701">
        <v>19</v>
      </c>
      <c r="X36" s="701">
        <v>20</v>
      </c>
      <c r="Y36" s="701">
        <v>21</v>
      </c>
      <c r="Z36" s="701">
        <v>22</v>
      </c>
      <c r="AA36" s="701">
        <v>23</v>
      </c>
      <c r="AB36" s="701">
        <v>24</v>
      </c>
      <c r="AC36" s="701">
        <v>25</v>
      </c>
      <c r="AD36" s="701">
        <v>26</v>
      </c>
      <c r="AE36" s="701">
        <v>27</v>
      </c>
      <c r="AF36" s="701">
        <v>28</v>
      </c>
      <c r="AG36" s="701">
        <v>29</v>
      </c>
      <c r="AH36" s="701">
        <v>30</v>
      </c>
      <c r="AI36" s="701">
        <v>31</v>
      </c>
      <c r="AJ36" s="701">
        <v>32</v>
      </c>
      <c r="AK36" s="701">
        <v>33</v>
      </c>
      <c r="AL36" s="701">
        <v>34</v>
      </c>
      <c r="AM36" s="701">
        <v>35</v>
      </c>
      <c r="AN36" s="701">
        <v>36</v>
      </c>
      <c r="AO36" s="701">
        <v>37</v>
      </c>
      <c r="AP36" s="701">
        <v>38</v>
      </c>
      <c r="AQ36" s="701">
        <v>39</v>
      </c>
      <c r="AR36" s="701">
        <v>40</v>
      </c>
      <c r="AS36" s="701">
        <v>41</v>
      </c>
      <c r="AT36" s="701">
        <v>42</v>
      </c>
      <c r="AU36" s="701">
        <v>43</v>
      </c>
      <c r="AV36" s="701">
        <v>44</v>
      </c>
      <c r="AW36" s="701">
        <v>45</v>
      </c>
      <c r="AX36" s="701">
        <v>46</v>
      </c>
      <c r="AY36" s="701">
        <v>47</v>
      </c>
      <c r="AZ36" s="701">
        <v>48</v>
      </c>
      <c r="BA36" s="701">
        <v>49</v>
      </c>
      <c r="BB36" s="701">
        <v>50</v>
      </c>
      <c r="BC36" s="701">
        <v>51</v>
      </c>
      <c r="BD36" s="701">
        <v>52</v>
      </c>
      <c r="BE36" s="701">
        <v>53</v>
      </c>
      <c r="BF36" s="701">
        <v>54</v>
      </c>
      <c r="BG36" s="701">
        <v>55</v>
      </c>
      <c r="BH36" s="701">
        <v>56</v>
      </c>
      <c r="BI36" s="701">
        <v>57</v>
      </c>
      <c r="BJ36" s="701">
        <v>58</v>
      </c>
      <c r="BK36" s="701">
        <v>59</v>
      </c>
      <c r="BL36" s="701">
        <v>60</v>
      </c>
      <c r="BM36" s="701">
        <v>61</v>
      </c>
      <c r="BN36" s="701">
        <v>62</v>
      </c>
      <c r="BO36" s="701">
        <v>63</v>
      </c>
      <c r="BP36" s="701">
        <v>64</v>
      </c>
      <c r="BQ36" s="701">
        <v>65</v>
      </c>
      <c r="BR36" s="701">
        <v>66</v>
      </c>
      <c r="BS36" s="701">
        <v>67</v>
      </c>
      <c r="BT36" s="701">
        <v>68</v>
      </c>
      <c r="BU36" s="701">
        <v>69</v>
      </c>
      <c r="BV36" s="701">
        <v>70</v>
      </c>
      <c r="BW36" s="701">
        <v>71</v>
      </c>
      <c r="BX36" s="701">
        <v>72</v>
      </c>
      <c r="BY36" s="701">
        <v>73</v>
      </c>
      <c r="BZ36" s="701">
        <v>74</v>
      </c>
      <c r="CA36" s="701">
        <v>75</v>
      </c>
      <c r="CB36" s="701">
        <v>76</v>
      </c>
      <c r="CC36" s="701">
        <v>77</v>
      </c>
      <c r="CD36" s="701">
        <v>78</v>
      </c>
      <c r="CE36" s="701">
        <v>79</v>
      </c>
      <c r="CF36" s="701">
        <v>80</v>
      </c>
    </row>
    <row r="37" spans="2:84" ht="15" customHeight="1" thickBot="1" x14ac:dyDescent="0.35">
      <c r="B37" s="701">
        <v>2</v>
      </c>
      <c r="C37" s="977" t="s">
        <v>234</v>
      </c>
      <c r="D37" s="234" t="s">
        <v>180</v>
      </c>
      <c r="E37" s="254">
        <f>+IF(E5='Base Datos'!$V$21,E183,0)</f>
        <v>0</v>
      </c>
      <c r="F37" s="254">
        <f>+IF(F5='Base Datos'!$V$21,F183,0)</f>
        <v>0</v>
      </c>
      <c r="G37" s="254">
        <f>+IF(G5='Base Datos'!$V$21,G183,0)</f>
        <v>0</v>
      </c>
      <c r="H37" s="254">
        <f>+IF(H5='Base Datos'!$V$21,H183,0)</f>
        <v>0</v>
      </c>
      <c r="I37" s="254">
        <f>+IF(I5='Base Datos'!$V$21,I183,0)</f>
        <v>0</v>
      </c>
      <c r="J37" s="254">
        <f>+IF(J5='Base Datos'!$V$21,J183,0)</f>
        <v>2.5691431818181814</v>
      </c>
      <c r="K37" s="254">
        <f>+IF(K5='Base Datos'!$V$21,K183,0)</f>
        <v>7.7074295454545441</v>
      </c>
      <c r="L37" s="254">
        <f>+IF(L5='Base Datos'!$V$21,L183,0)</f>
        <v>10.276572727272725</v>
      </c>
      <c r="M37" s="254">
        <f>+IF(M5='Base Datos'!$V$21,M183,0)</f>
        <v>7.7074295454545441</v>
      </c>
      <c r="N37" s="254">
        <f>+IF(N5='Base Datos'!$V$21,N183,0)</f>
        <v>2.1451909090909087</v>
      </c>
      <c r="O37" s="254">
        <f>+IF(O5='Base Datos'!$V$21,O183,0)</f>
        <v>0</v>
      </c>
      <c r="P37" s="254">
        <f>+IF(P5='Base Datos'!$V$21,P183,0)</f>
        <v>0</v>
      </c>
      <c r="Q37" s="254">
        <f>+IF(Q5='Base Datos'!$V$21,Q183,0)</f>
        <v>0</v>
      </c>
      <c r="R37" s="254">
        <f>+IF(R5='Base Datos'!$V$21,R183,0)</f>
        <v>0</v>
      </c>
      <c r="S37" s="254">
        <f>+IF(S5='Base Datos'!$V$21,S183,0)</f>
        <v>0</v>
      </c>
      <c r="T37" s="254">
        <f>+IF(T5='Base Datos'!$V$21,T183,0)</f>
        <v>0</v>
      </c>
      <c r="U37" s="254">
        <f>+IF(U5='Base Datos'!$V$21,U183,0)</f>
        <v>0</v>
      </c>
      <c r="V37" s="254">
        <f>+IF(V5='Base Datos'!$V$21,V183,0)</f>
        <v>0</v>
      </c>
      <c r="W37" s="254">
        <f>+IF(W5='Base Datos'!$V$21,W183,0)</f>
        <v>0</v>
      </c>
      <c r="X37" s="254">
        <f>+IF(X5='Base Datos'!$V$21,X183,0)</f>
        <v>0</v>
      </c>
      <c r="Y37" s="254">
        <f>+IF(Y5='Base Datos'!$V$21,Y183,0)</f>
        <v>0</v>
      </c>
      <c r="Z37" s="254">
        <f>+IF(Z5='Base Datos'!$V$21,Z183,0)</f>
        <v>0</v>
      </c>
      <c r="AA37" s="254">
        <f>+IF(AA5='Base Datos'!$V$21,AA183,0)</f>
        <v>0</v>
      </c>
      <c r="AB37" s="254">
        <f>+IF(AB5='Base Datos'!$V$21,AB183,0)</f>
        <v>0</v>
      </c>
      <c r="AC37" s="254">
        <f>+IF(AC5='Base Datos'!$V$21,AC183,0)</f>
        <v>0</v>
      </c>
      <c r="AD37" s="254">
        <f>+IF(AD5='Base Datos'!$V$21,AD183,0)</f>
        <v>0</v>
      </c>
      <c r="AE37" s="254">
        <f>+IF(AE5='Base Datos'!$V$21,AE183,0)</f>
        <v>0</v>
      </c>
      <c r="AF37" s="254">
        <f>+IF(AF5='Base Datos'!$V$21,AF183,0)</f>
        <v>0</v>
      </c>
      <c r="AG37" s="254">
        <f>+IF(AG5='Base Datos'!$V$21,AG183,0)</f>
        <v>0</v>
      </c>
      <c r="AH37" s="254">
        <f>+IF(AH5='Base Datos'!$V$21,AH183,0)</f>
        <v>0</v>
      </c>
      <c r="AI37" s="254">
        <f>+IF(AI5='Base Datos'!$V$21,AI183,0)</f>
        <v>0</v>
      </c>
      <c r="AJ37" s="254">
        <f>+IF(AJ5='Base Datos'!$V$21,AJ183,0)</f>
        <v>0</v>
      </c>
      <c r="AK37" s="254">
        <f>+IF(AK5='Base Datos'!$V$21,AK183,0)</f>
        <v>0</v>
      </c>
      <c r="AL37" s="254">
        <f>+IF(AL5='Base Datos'!$V$21,AL183,0)</f>
        <v>0</v>
      </c>
      <c r="AM37" s="254">
        <f>+IF(AM5='Base Datos'!$V$21,AM183,0)</f>
        <v>0</v>
      </c>
      <c r="AN37" s="254">
        <f>+IF(AN5='Base Datos'!$V$21,AN183,0)</f>
        <v>0</v>
      </c>
      <c r="AO37" s="254">
        <f>+IF(AO5='Base Datos'!$V$21,AO183,0)</f>
        <v>0</v>
      </c>
      <c r="AP37" s="254">
        <f>+IF(AP5='Base Datos'!$V$21,AP183,0)</f>
        <v>0</v>
      </c>
      <c r="AQ37" s="254">
        <f>+IF(AQ5='Base Datos'!$V$21,AQ183,0)</f>
        <v>0</v>
      </c>
      <c r="AR37" s="254">
        <f>+IF(AR5='Base Datos'!$V$21,AR183,0)</f>
        <v>0</v>
      </c>
      <c r="AS37" s="254">
        <f>+IF(AS5='Base Datos'!$V$21,AS183,0)</f>
        <v>0</v>
      </c>
      <c r="AT37" s="254">
        <f>+IF(AT5='Base Datos'!$V$21,AT183,0)</f>
        <v>0</v>
      </c>
      <c r="AU37" s="254">
        <f>+IF(AU5='Base Datos'!$V$21,AU183,0)</f>
        <v>0</v>
      </c>
      <c r="AV37" s="254">
        <f>+IF(AV5='Base Datos'!$V$21,AV183,0)</f>
        <v>0</v>
      </c>
      <c r="AW37" s="254">
        <f>+IF(AW5='Base Datos'!$V$21,AW183,0)</f>
        <v>0</v>
      </c>
      <c r="AX37" s="254">
        <f>+IF(AX5='Base Datos'!$V$21,AX183,0)</f>
        <v>0</v>
      </c>
      <c r="AY37" s="254">
        <f>+IF(AY5='Base Datos'!$V$21,AY183,0)</f>
        <v>0</v>
      </c>
      <c r="AZ37" s="254">
        <f>+IF(AZ5='Base Datos'!$V$21,AZ183,0)</f>
        <v>0</v>
      </c>
      <c r="BA37" s="254">
        <f>+IF(BA5='Base Datos'!$V$21,BA183,0)</f>
        <v>0</v>
      </c>
      <c r="BB37" s="254">
        <f>+IF(BB5='Base Datos'!$V$21,BB183,0)</f>
        <v>0</v>
      </c>
      <c r="BC37" s="254">
        <f>+IF(BC5='Base Datos'!$V$21,BC183,0)</f>
        <v>0</v>
      </c>
      <c r="BD37" s="254">
        <f>+IF(BD5='Base Datos'!$V$21,BD183,0)</f>
        <v>0</v>
      </c>
      <c r="BE37" s="254">
        <f>+IF(BE5='Base Datos'!$V$21,BE183,0)</f>
        <v>0</v>
      </c>
      <c r="BF37" s="254">
        <f>+IF(BF5='Base Datos'!$V$21,BF183,0)</f>
        <v>0</v>
      </c>
      <c r="BG37" s="254">
        <f>+IF(BG5='Base Datos'!$V$21,BG183,0)</f>
        <v>0</v>
      </c>
      <c r="BH37" s="254">
        <f>+IF(BH5='Base Datos'!$V$21,BH183,0)</f>
        <v>0</v>
      </c>
      <c r="BI37" s="254">
        <f>+IF(BI5='Base Datos'!$V$21,BI183,0)</f>
        <v>0</v>
      </c>
      <c r="BJ37" s="254">
        <f>+IF(BJ5='Base Datos'!$V$21,BJ183,0)</f>
        <v>0</v>
      </c>
      <c r="BK37" s="254">
        <f>+IF(BK5='Base Datos'!$V$21,BK183,0)</f>
        <v>0</v>
      </c>
      <c r="BL37" s="254">
        <f>+IF(BL5='Base Datos'!$V$21,BL183,0)</f>
        <v>0</v>
      </c>
      <c r="BM37" s="254">
        <f>+IF(BM5='Base Datos'!$V$21,BM183,0)</f>
        <v>0</v>
      </c>
      <c r="BN37" s="254">
        <f>+IF(BN5='Base Datos'!$V$21,BN183,0)</f>
        <v>0</v>
      </c>
      <c r="BO37" s="254">
        <f>+IF(BO5='Base Datos'!$V$21,BO183,0)</f>
        <v>0</v>
      </c>
      <c r="BP37" s="254">
        <f>+IF(BP5='Base Datos'!$V$21,BP183,0)</f>
        <v>0</v>
      </c>
      <c r="BQ37" s="254">
        <f>+IF(BQ5='Base Datos'!$V$21,BQ183,0)</f>
        <v>0</v>
      </c>
      <c r="BR37" s="254">
        <f>+IF(BR5='Base Datos'!$V$21,BR183,0)</f>
        <v>0</v>
      </c>
      <c r="BS37" s="254">
        <f>+IF(BS5='Base Datos'!$V$21,BS183,0)</f>
        <v>0</v>
      </c>
      <c r="BT37" s="254">
        <f>+IF(BT5='Base Datos'!$V$21,BT183,0)</f>
        <v>0</v>
      </c>
      <c r="BU37" s="254">
        <f>+IF(BU5='Base Datos'!$V$21,BU183,0)</f>
        <v>0</v>
      </c>
      <c r="BV37" s="254">
        <f>+IF(BV5='Base Datos'!$V$21,BV183,0)</f>
        <v>0</v>
      </c>
      <c r="BW37" s="254">
        <f>+IF(BW5='Base Datos'!$V$21,BW183,0)</f>
        <v>0</v>
      </c>
      <c r="BX37" s="254">
        <f>+IF(BX5='Base Datos'!$V$21,BX183,0)</f>
        <v>0</v>
      </c>
      <c r="BY37" s="254">
        <f>+IF(BY5='Base Datos'!$V$21,BY183,0)</f>
        <v>0</v>
      </c>
      <c r="BZ37" s="254">
        <f>+IF(BZ5='Base Datos'!$V$21,BZ183,0)</f>
        <v>0</v>
      </c>
      <c r="CA37" s="254">
        <f>+IF(CA5='Base Datos'!$V$21,CA183,0)</f>
        <v>0</v>
      </c>
      <c r="CB37" s="254">
        <f>+IF(CB5='Base Datos'!$V$21,CB183,0)</f>
        <v>0</v>
      </c>
      <c r="CC37" s="254">
        <f>+IF(CC5='Base Datos'!$V$21,CC183,0)</f>
        <v>0</v>
      </c>
      <c r="CD37" s="254">
        <f>+IF(CD5='Base Datos'!$V$21,CD183,0)</f>
        <v>0</v>
      </c>
      <c r="CE37" s="254">
        <f>+IF(CE5='Base Datos'!$V$21,CE183,0)</f>
        <v>0</v>
      </c>
      <c r="CF37" s="254">
        <f>+IF(CF5='Base Datos'!$V$21,CF183,0)</f>
        <v>0</v>
      </c>
    </row>
    <row r="38" spans="2:84" ht="15" customHeight="1" thickBot="1" x14ac:dyDescent="0.35">
      <c r="B38" s="701">
        <v>3</v>
      </c>
      <c r="C38" s="978"/>
      <c r="D38" s="238" t="s">
        <v>215</v>
      </c>
      <c r="E38" s="254">
        <f>+IFERROR(E37*E33/100,0)</f>
        <v>0</v>
      </c>
      <c r="F38" s="254">
        <f t="shared" ref="F38:BQ38" si="28">+IFERROR(F37*F33/100,0)</f>
        <v>0</v>
      </c>
      <c r="G38" s="254">
        <f t="shared" si="28"/>
        <v>0</v>
      </c>
      <c r="H38" s="254">
        <f t="shared" si="28"/>
        <v>0</v>
      </c>
      <c r="I38" s="254">
        <f t="shared" si="28"/>
        <v>0</v>
      </c>
      <c r="J38" s="254">
        <f t="shared" si="28"/>
        <v>1.0507795613636361</v>
      </c>
      <c r="K38" s="254">
        <f t="shared" si="28"/>
        <v>3.768933047727272</v>
      </c>
      <c r="L38" s="254">
        <f t="shared" si="28"/>
        <v>5.0046909181818178</v>
      </c>
      <c r="M38" s="254">
        <f t="shared" si="28"/>
        <v>4.3392828340909082</v>
      </c>
      <c r="N38" s="254">
        <f t="shared" si="28"/>
        <v>1.1669838545454543</v>
      </c>
      <c r="O38" s="254">
        <f t="shared" si="28"/>
        <v>0</v>
      </c>
      <c r="P38" s="254">
        <f t="shared" si="28"/>
        <v>0</v>
      </c>
      <c r="Q38" s="254">
        <f t="shared" si="28"/>
        <v>0</v>
      </c>
      <c r="R38" s="254">
        <f t="shared" si="28"/>
        <v>0</v>
      </c>
      <c r="S38" s="254">
        <f t="shared" si="28"/>
        <v>0</v>
      </c>
      <c r="T38" s="254">
        <f t="shared" si="28"/>
        <v>0</v>
      </c>
      <c r="U38" s="254">
        <f t="shared" si="28"/>
        <v>0</v>
      </c>
      <c r="V38" s="254">
        <f t="shared" si="28"/>
        <v>0</v>
      </c>
      <c r="W38" s="254">
        <f t="shared" si="28"/>
        <v>0</v>
      </c>
      <c r="X38" s="254">
        <f t="shared" si="28"/>
        <v>0</v>
      </c>
      <c r="Y38" s="254">
        <f t="shared" si="28"/>
        <v>0</v>
      </c>
      <c r="Z38" s="254">
        <f t="shared" si="28"/>
        <v>0</v>
      </c>
      <c r="AA38" s="254">
        <f t="shared" si="28"/>
        <v>0</v>
      </c>
      <c r="AB38" s="254">
        <f t="shared" si="28"/>
        <v>0</v>
      </c>
      <c r="AC38" s="254">
        <f t="shared" si="28"/>
        <v>0</v>
      </c>
      <c r="AD38" s="254">
        <f t="shared" si="28"/>
        <v>0</v>
      </c>
      <c r="AE38" s="254">
        <f t="shared" si="28"/>
        <v>0</v>
      </c>
      <c r="AF38" s="254">
        <f t="shared" si="28"/>
        <v>0</v>
      </c>
      <c r="AG38" s="254">
        <f t="shared" si="28"/>
        <v>0</v>
      </c>
      <c r="AH38" s="254">
        <f t="shared" si="28"/>
        <v>0</v>
      </c>
      <c r="AI38" s="254">
        <f t="shared" si="28"/>
        <v>0</v>
      </c>
      <c r="AJ38" s="254">
        <f t="shared" si="28"/>
        <v>0</v>
      </c>
      <c r="AK38" s="254">
        <f t="shared" si="28"/>
        <v>0</v>
      </c>
      <c r="AL38" s="254">
        <f t="shared" si="28"/>
        <v>0</v>
      </c>
      <c r="AM38" s="254">
        <f t="shared" si="28"/>
        <v>0</v>
      </c>
      <c r="AN38" s="254">
        <f t="shared" si="28"/>
        <v>0</v>
      </c>
      <c r="AO38" s="254">
        <f t="shared" si="28"/>
        <v>0</v>
      </c>
      <c r="AP38" s="254">
        <f t="shared" si="28"/>
        <v>0</v>
      </c>
      <c r="AQ38" s="254">
        <f t="shared" si="28"/>
        <v>0</v>
      </c>
      <c r="AR38" s="254">
        <f t="shared" si="28"/>
        <v>0</v>
      </c>
      <c r="AS38" s="254">
        <f t="shared" si="28"/>
        <v>0</v>
      </c>
      <c r="AT38" s="254">
        <f t="shared" si="28"/>
        <v>0</v>
      </c>
      <c r="AU38" s="254">
        <f t="shared" si="28"/>
        <v>0</v>
      </c>
      <c r="AV38" s="254">
        <f t="shared" si="28"/>
        <v>0</v>
      </c>
      <c r="AW38" s="254">
        <f t="shared" si="28"/>
        <v>0</v>
      </c>
      <c r="AX38" s="254">
        <f t="shared" si="28"/>
        <v>0</v>
      </c>
      <c r="AY38" s="254">
        <f t="shared" si="28"/>
        <v>0</v>
      </c>
      <c r="AZ38" s="254">
        <f t="shared" si="28"/>
        <v>0</v>
      </c>
      <c r="BA38" s="254">
        <f t="shared" si="28"/>
        <v>0</v>
      </c>
      <c r="BB38" s="254">
        <f t="shared" si="28"/>
        <v>0</v>
      </c>
      <c r="BC38" s="254">
        <f t="shared" si="28"/>
        <v>0</v>
      </c>
      <c r="BD38" s="254">
        <f t="shared" si="28"/>
        <v>0</v>
      </c>
      <c r="BE38" s="254">
        <f t="shared" si="28"/>
        <v>0</v>
      </c>
      <c r="BF38" s="254">
        <f t="shared" si="28"/>
        <v>0</v>
      </c>
      <c r="BG38" s="254">
        <f t="shared" si="28"/>
        <v>0</v>
      </c>
      <c r="BH38" s="254">
        <f t="shared" si="28"/>
        <v>0</v>
      </c>
      <c r="BI38" s="254">
        <f t="shared" si="28"/>
        <v>0</v>
      </c>
      <c r="BJ38" s="254">
        <f t="shared" si="28"/>
        <v>0</v>
      </c>
      <c r="BK38" s="254">
        <f t="shared" si="28"/>
        <v>0</v>
      </c>
      <c r="BL38" s="254">
        <f t="shared" si="28"/>
        <v>0</v>
      </c>
      <c r="BM38" s="254">
        <f t="shared" si="28"/>
        <v>0</v>
      </c>
      <c r="BN38" s="254">
        <f t="shared" si="28"/>
        <v>0</v>
      </c>
      <c r="BO38" s="254">
        <f t="shared" si="28"/>
        <v>0</v>
      </c>
      <c r="BP38" s="254">
        <f t="shared" si="28"/>
        <v>0</v>
      </c>
      <c r="BQ38" s="254">
        <f t="shared" si="28"/>
        <v>0</v>
      </c>
      <c r="BR38" s="254">
        <f t="shared" ref="BR38:CF38" si="29">+IFERROR(BR37*BR33/100,0)</f>
        <v>0</v>
      </c>
      <c r="BS38" s="254">
        <f t="shared" si="29"/>
        <v>0</v>
      </c>
      <c r="BT38" s="254">
        <f t="shared" si="29"/>
        <v>0</v>
      </c>
      <c r="BU38" s="254">
        <f t="shared" si="29"/>
        <v>0</v>
      </c>
      <c r="BV38" s="254">
        <f t="shared" si="29"/>
        <v>0</v>
      </c>
      <c r="BW38" s="254">
        <f t="shared" si="29"/>
        <v>0</v>
      </c>
      <c r="BX38" s="254">
        <f t="shared" si="29"/>
        <v>0</v>
      </c>
      <c r="BY38" s="254">
        <f t="shared" si="29"/>
        <v>0</v>
      </c>
      <c r="BZ38" s="254">
        <f t="shared" si="29"/>
        <v>0</v>
      </c>
      <c r="CA38" s="254">
        <f t="shared" si="29"/>
        <v>0</v>
      </c>
      <c r="CB38" s="254">
        <f t="shared" si="29"/>
        <v>0</v>
      </c>
      <c r="CC38" s="254">
        <f t="shared" si="29"/>
        <v>0</v>
      </c>
      <c r="CD38" s="254">
        <f t="shared" si="29"/>
        <v>0</v>
      </c>
      <c r="CE38" s="254">
        <f t="shared" si="29"/>
        <v>0</v>
      </c>
      <c r="CF38" s="254">
        <f t="shared" si="29"/>
        <v>0</v>
      </c>
    </row>
    <row r="39" spans="2:84" ht="15" customHeight="1" thickBot="1" x14ac:dyDescent="0.35">
      <c r="B39" s="701">
        <v>4</v>
      </c>
      <c r="C39" s="978"/>
      <c r="D39" s="238" t="s">
        <v>216</v>
      </c>
      <c r="E39" s="254">
        <f>+IFERROR(E38*E9,0)</f>
        <v>0</v>
      </c>
      <c r="F39" s="254">
        <f t="shared" ref="F39:BQ39" si="30">+IFERROR(F38*F9,0)</f>
        <v>0</v>
      </c>
      <c r="G39" s="254">
        <f t="shared" si="30"/>
        <v>0</v>
      </c>
      <c r="H39" s="254">
        <f t="shared" si="30"/>
        <v>0</v>
      </c>
      <c r="I39" s="254">
        <f t="shared" si="30"/>
        <v>0</v>
      </c>
      <c r="J39" s="254">
        <f t="shared" si="30"/>
        <v>2.3117150349999998</v>
      </c>
      <c r="K39" s="254">
        <f t="shared" si="30"/>
        <v>8.2916527049999988</v>
      </c>
      <c r="L39" s="254">
        <f t="shared" si="30"/>
        <v>11.01032002</v>
      </c>
      <c r="M39" s="254">
        <f t="shared" si="30"/>
        <v>11.282135368636363</v>
      </c>
      <c r="N39" s="254">
        <f t="shared" si="30"/>
        <v>3.0341580218181812</v>
      </c>
      <c r="O39" s="254">
        <f t="shared" si="30"/>
        <v>0</v>
      </c>
      <c r="P39" s="254">
        <f t="shared" si="30"/>
        <v>0</v>
      </c>
      <c r="Q39" s="254">
        <f t="shared" si="30"/>
        <v>0</v>
      </c>
      <c r="R39" s="254">
        <f t="shared" si="30"/>
        <v>0</v>
      </c>
      <c r="S39" s="254">
        <f t="shared" si="30"/>
        <v>0</v>
      </c>
      <c r="T39" s="254">
        <f t="shared" si="30"/>
        <v>0</v>
      </c>
      <c r="U39" s="254">
        <f t="shared" si="30"/>
        <v>0</v>
      </c>
      <c r="V39" s="254">
        <f t="shared" si="30"/>
        <v>0</v>
      </c>
      <c r="W39" s="254">
        <f t="shared" si="30"/>
        <v>0</v>
      </c>
      <c r="X39" s="254">
        <f t="shared" si="30"/>
        <v>0</v>
      </c>
      <c r="Y39" s="254">
        <f t="shared" si="30"/>
        <v>0</v>
      </c>
      <c r="Z39" s="254">
        <f t="shared" si="30"/>
        <v>0</v>
      </c>
      <c r="AA39" s="254">
        <f t="shared" si="30"/>
        <v>0</v>
      </c>
      <c r="AB39" s="254">
        <f t="shared" si="30"/>
        <v>0</v>
      </c>
      <c r="AC39" s="254">
        <f t="shared" si="30"/>
        <v>0</v>
      </c>
      <c r="AD39" s="254">
        <f t="shared" si="30"/>
        <v>0</v>
      </c>
      <c r="AE39" s="254">
        <f t="shared" si="30"/>
        <v>0</v>
      </c>
      <c r="AF39" s="254">
        <f t="shared" si="30"/>
        <v>0</v>
      </c>
      <c r="AG39" s="254">
        <f t="shared" si="30"/>
        <v>0</v>
      </c>
      <c r="AH39" s="254">
        <f t="shared" si="30"/>
        <v>0</v>
      </c>
      <c r="AI39" s="254">
        <f t="shared" si="30"/>
        <v>0</v>
      </c>
      <c r="AJ39" s="254">
        <f t="shared" si="30"/>
        <v>0</v>
      </c>
      <c r="AK39" s="254">
        <f t="shared" si="30"/>
        <v>0</v>
      </c>
      <c r="AL39" s="254">
        <f t="shared" si="30"/>
        <v>0</v>
      </c>
      <c r="AM39" s="254">
        <f t="shared" si="30"/>
        <v>0</v>
      </c>
      <c r="AN39" s="254">
        <f t="shared" si="30"/>
        <v>0</v>
      </c>
      <c r="AO39" s="254">
        <f t="shared" si="30"/>
        <v>0</v>
      </c>
      <c r="AP39" s="254">
        <f t="shared" si="30"/>
        <v>0</v>
      </c>
      <c r="AQ39" s="254">
        <f t="shared" si="30"/>
        <v>0</v>
      </c>
      <c r="AR39" s="254">
        <f t="shared" si="30"/>
        <v>0</v>
      </c>
      <c r="AS39" s="254">
        <f t="shared" si="30"/>
        <v>0</v>
      </c>
      <c r="AT39" s="254">
        <f t="shared" si="30"/>
        <v>0</v>
      </c>
      <c r="AU39" s="254">
        <f t="shared" si="30"/>
        <v>0</v>
      </c>
      <c r="AV39" s="254">
        <f t="shared" si="30"/>
        <v>0</v>
      </c>
      <c r="AW39" s="254">
        <f t="shared" si="30"/>
        <v>0</v>
      </c>
      <c r="AX39" s="254">
        <f t="shared" si="30"/>
        <v>0</v>
      </c>
      <c r="AY39" s="254">
        <f t="shared" si="30"/>
        <v>0</v>
      </c>
      <c r="AZ39" s="254">
        <f t="shared" si="30"/>
        <v>0</v>
      </c>
      <c r="BA39" s="254">
        <f t="shared" si="30"/>
        <v>0</v>
      </c>
      <c r="BB39" s="254">
        <f t="shared" si="30"/>
        <v>0</v>
      </c>
      <c r="BC39" s="254">
        <f t="shared" si="30"/>
        <v>0</v>
      </c>
      <c r="BD39" s="254">
        <f t="shared" si="30"/>
        <v>0</v>
      </c>
      <c r="BE39" s="254">
        <f t="shared" si="30"/>
        <v>0</v>
      </c>
      <c r="BF39" s="254">
        <f t="shared" si="30"/>
        <v>0</v>
      </c>
      <c r="BG39" s="254">
        <f t="shared" si="30"/>
        <v>0</v>
      </c>
      <c r="BH39" s="254">
        <f t="shared" si="30"/>
        <v>0</v>
      </c>
      <c r="BI39" s="254">
        <f t="shared" si="30"/>
        <v>0</v>
      </c>
      <c r="BJ39" s="254">
        <f t="shared" si="30"/>
        <v>0</v>
      </c>
      <c r="BK39" s="254">
        <f t="shared" si="30"/>
        <v>0</v>
      </c>
      <c r="BL39" s="254">
        <f t="shared" si="30"/>
        <v>0</v>
      </c>
      <c r="BM39" s="254">
        <f t="shared" si="30"/>
        <v>0</v>
      </c>
      <c r="BN39" s="254">
        <f t="shared" si="30"/>
        <v>0</v>
      </c>
      <c r="BO39" s="254">
        <f t="shared" si="30"/>
        <v>0</v>
      </c>
      <c r="BP39" s="254">
        <f t="shared" si="30"/>
        <v>0</v>
      </c>
      <c r="BQ39" s="254">
        <f t="shared" si="30"/>
        <v>0</v>
      </c>
      <c r="BR39" s="254">
        <f t="shared" ref="BR39:CF39" si="31">+IFERROR(BR38*BR9,0)</f>
        <v>0</v>
      </c>
      <c r="BS39" s="254">
        <f t="shared" si="31"/>
        <v>0</v>
      </c>
      <c r="BT39" s="254">
        <f t="shared" si="31"/>
        <v>0</v>
      </c>
      <c r="BU39" s="254">
        <f t="shared" si="31"/>
        <v>0</v>
      </c>
      <c r="BV39" s="254">
        <f t="shared" si="31"/>
        <v>0</v>
      </c>
      <c r="BW39" s="254">
        <f t="shared" si="31"/>
        <v>0</v>
      </c>
      <c r="BX39" s="254">
        <f t="shared" si="31"/>
        <v>0</v>
      </c>
      <c r="BY39" s="254">
        <f t="shared" si="31"/>
        <v>0</v>
      </c>
      <c r="BZ39" s="254">
        <f t="shared" si="31"/>
        <v>0</v>
      </c>
      <c r="CA39" s="254">
        <f t="shared" si="31"/>
        <v>0</v>
      </c>
      <c r="CB39" s="254">
        <f t="shared" si="31"/>
        <v>0</v>
      </c>
      <c r="CC39" s="254">
        <f t="shared" si="31"/>
        <v>0</v>
      </c>
      <c r="CD39" s="254">
        <f t="shared" si="31"/>
        <v>0</v>
      </c>
      <c r="CE39" s="254">
        <f t="shared" si="31"/>
        <v>0</v>
      </c>
      <c r="CF39" s="254">
        <f t="shared" si="31"/>
        <v>0</v>
      </c>
    </row>
    <row r="40" spans="2:84" ht="15" customHeight="1" thickBot="1" x14ac:dyDescent="0.35">
      <c r="B40" s="701">
        <v>5</v>
      </c>
      <c r="C40" s="978"/>
      <c r="D40" s="238" t="s">
        <v>219</v>
      </c>
      <c r="E40" s="254">
        <f>+IFERROR(E37*E34/100,0)</f>
        <v>0</v>
      </c>
      <c r="F40" s="254">
        <f t="shared" ref="F40:BQ40" si="32">+IFERROR(F37*F34/100,0)</f>
        <v>0</v>
      </c>
      <c r="G40" s="254">
        <f t="shared" si="32"/>
        <v>0</v>
      </c>
      <c r="H40" s="254">
        <f t="shared" si="32"/>
        <v>0</v>
      </c>
      <c r="I40" s="254">
        <f t="shared" si="32"/>
        <v>0</v>
      </c>
      <c r="J40" s="254">
        <f t="shared" si="32"/>
        <v>0.46501491590909083</v>
      </c>
      <c r="K40" s="254">
        <f t="shared" si="32"/>
        <v>0.70137608863636347</v>
      </c>
      <c r="L40" s="254">
        <f t="shared" si="32"/>
        <v>1.161252718181818</v>
      </c>
      <c r="M40" s="254">
        <f t="shared" si="32"/>
        <v>5.3952006818181804E-2</v>
      </c>
      <c r="N40" s="254">
        <f t="shared" si="32"/>
        <v>3.4323054545454541E-2</v>
      </c>
      <c r="O40" s="254">
        <f t="shared" si="32"/>
        <v>0</v>
      </c>
      <c r="P40" s="254">
        <f t="shared" si="32"/>
        <v>0</v>
      </c>
      <c r="Q40" s="254">
        <f t="shared" si="32"/>
        <v>0</v>
      </c>
      <c r="R40" s="254">
        <f t="shared" si="32"/>
        <v>0</v>
      </c>
      <c r="S40" s="254">
        <f t="shared" si="32"/>
        <v>0</v>
      </c>
      <c r="T40" s="254">
        <f t="shared" si="32"/>
        <v>0</v>
      </c>
      <c r="U40" s="254">
        <f t="shared" si="32"/>
        <v>0</v>
      </c>
      <c r="V40" s="254">
        <f t="shared" si="32"/>
        <v>0</v>
      </c>
      <c r="W40" s="254">
        <f t="shared" si="32"/>
        <v>0</v>
      </c>
      <c r="X40" s="254">
        <f t="shared" si="32"/>
        <v>0</v>
      </c>
      <c r="Y40" s="254">
        <f t="shared" si="32"/>
        <v>0</v>
      </c>
      <c r="Z40" s="254">
        <f t="shared" si="32"/>
        <v>0</v>
      </c>
      <c r="AA40" s="254">
        <f t="shared" si="32"/>
        <v>0</v>
      </c>
      <c r="AB40" s="254">
        <f t="shared" si="32"/>
        <v>0</v>
      </c>
      <c r="AC40" s="254">
        <f t="shared" si="32"/>
        <v>0</v>
      </c>
      <c r="AD40" s="254">
        <f t="shared" si="32"/>
        <v>0</v>
      </c>
      <c r="AE40" s="254">
        <f t="shared" si="32"/>
        <v>0</v>
      </c>
      <c r="AF40" s="254">
        <f t="shared" si="32"/>
        <v>0</v>
      </c>
      <c r="AG40" s="254">
        <f t="shared" si="32"/>
        <v>0</v>
      </c>
      <c r="AH40" s="254">
        <f t="shared" si="32"/>
        <v>0</v>
      </c>
      <c r="AI40" s="254">
        <f t="shared" si="32"/>
        <v>0</v>
      </c>
      <c r="AJ40" s="254">
        <f t="shared" si="32"/>
        <v>0</v>
      </c>
      <c r="AK40" s="254">
        <f t="shared" si="32"/>
        <v>0</v>
      </c>
      <c r="AL40" s="254">
        <f t="shared" si="32"/>
        <v>0</v>
      </c>
      <c r="AM40" s="254">
        <f t="shared" si="32"/>
        <v>0</v>
      </c>
      <c r="AN40" s="254">
        <f t="shared" si="32"/>
        <v>0</v>
      </c>
      <c r="AO40" s="254">
        <f t="shared" si="32"/>
        <v>0</v>
      </c>
      <c r="AP40" s="254">
        <f t="shared" si="32"/>
        <v>0</v>
      </c>
      <c r="AQ40" s="254">
        <f t="shared" si="32"/>
        <v>0</v>
      </c>
      <c r="AR40" s="254">
        <f t="shared" si="32"/>
        <v>0</v>
      </c>
      <c r="AS40" s="254">
        <f t="shared" si="32"/>
        <v>0</v>
      </c>
      <c r="AT40" s="254">
        <f t="shared" si="32"/>
        <v>0</v>
      </c>
      <c r="AU40" s="254">
        <f t="shared" si="32"/>
        <v>0</v>
      </c>
      <c r="AV40" s="254">
        <f t="shared" si="32"/>
        <v>0</v>
      </c>
      <c r="AW40" s="254">
        <f t="shared" si="32"/>
        <v>0</v>
      </c>
      <c r="AX40" s="254">
        <f t="shared" si="32"/>
        <v>0</v>
      </c>
      <c r="AY40" s="254">
        <f t="shared" si="32"/>
        <v>0</v>
      </c>
      <c r="AZ40" s="254">
        <f t="shared" si="32"/>
        <v>0</v>
      </c>
      <c r="BA40" s="254">
        <f t="shared" si="32"/>
        <v>0</v>
      </c>
      <c r="BB40" s="254">
        <f t="shared" si="32"/>
        <v>0</v>
      </c>
      <c r="BC40" s="254">
        <f t="shared" si="32"/>
        <v>0</v>
      </c>
      <c r="BD40" s="254">
        <f t="shared" si="32"/>
        <v>0</v>
      </c>
      <c r="BE40" s="254">
        <f t="shared" si="32"/>
        <v>0</v>
      </c>
      <c r="BF40" s="254">
        <f t="shared" si="32"/>
        <v>0</v>
      </c>
      <c r="BG40" s="254">
        <f t="shared" si="32"/>
        <v>0</v>
      </c>
      <c r="BH40" s="254">
        <f t="shared" si="32"/>
        <v>0</v>
      </c>
      <c r="BI40" s="254">
        <f t="shared" si="32"/>
        <v>0</v>
      </c>
      <c r="BJ40" s="254">
        <f t="shared" si="32"/>
        <v>0</v>
      </c>
      <c r="BK40" s="254">
        <f t="shared" si="32"/>
        <v>0</v>
      </c>
      <c r="BL40" s="254">
        <f t="shared" si="32"/>
        <v>0</v>
      </c>
      <c r="BM40" s="254">
        <f t="shared" si="32"/>
        <v>0</v>
      </c>
      <c r="BN40" s="254">
        <f t="shared" si="32"/>
        <v>0</v>
      </c>
      <c r="BO40" s="254">
        <f t="shared" si="32"/>
        <v>0</v>
      </c>
      <c r="BP40" s="254">
        <f t="shared" si="32"/>
        <v>0</v>
      </c>
      <c r="BQ40" s="254">
        <f t="shared" si="32"/>
        <v>0</v>
      </c>
      <c r="BR40" s="254">
        <f t="shared" ref="BR40:CF40" si="33">+IFERROR(BR37*BR34/100,0)</f>
        <v>0</v>
      </c>
      <c r="BS40" s="254">
        <f t="shared" si="33"/>
        <v>0</v>
      </c>
      <c r="BT40" s="254">
        <f t="shared" si="33"/>
        <v>0</v>
      </c>
      <c r="BU40" s="254">
        <f t="shared" si="33"/>
        <v>0</v>
      </c>
      <c r="BV40" s="254">
        <f t="shared" si="33"/>
        <v>0</v>
      </c>
      <c r="BW40" s="254">
        <f t="shared" si="33"/>
        <v>0</v>
      </c>
      <c r="BX40" s="254">
        <f t="shared" si="33"/>
        <v>0</v>
      </c>
      <c r="BY40" s="254">
        <f t="shared" si="33"/>
        <v>0</v>
      </c>
      <c r="BZ40" s="254">
        <f t="shared" si="33"/>
        <v>0</v>
      </c>
      <c r="CA40" s="254">
        <f t="shared" si="33"/>
        <v>0</v>
      </c>
      <c r="CB40" s="254">
        <f t="shared" si="33"/>
        <v>0</v>
      </c>
      <c r="CC40" s="254">
        <f t="shared" si="33"/>
        <v>0</v>
      </c>
      <c r="CD40" s="254">
        <f t="shared" si="33"/>
        <v>0</v>
      </c>
      <c r="CE40" s="254">
        <f t="shared" si="33"/>
        <v>0</v>
      </c>
      <c r="CF40" s="254">
        <f t="shared" si="33"/>
        <v>0</v>
      </c>
    </row>
    <row r="41" spans="2:84" ht="15" customHeight="1" thickBot="1" x14ac:dyDescent="0.35">
      <c r="B41" s="701">
        <v>6</v>
      </c>
      <c r="C41" s="978"/>
      <c r="D41" s="238" t="s">
        <v>217</v>
      </c>
      <c r="E41" s="254">
        <f>+IFERROR(E40*E8,0)</f>
        <v>0</v>
      </c>
      <c r="F41" s="254">
        <f t="shared" ref="F41:BQ41" si="34">+IFERROR(F40*F8,0)</f>
        <v>0</v>
      </c>
      <c r="G41" s="254">
        <f t="shared" si="34"/>
        <v>0</v>
      </c>
      <c r="H41" s="254">
        <f t="shared" si="34"/>
        <v>0</v>
      </c>
      <c r="I41" s="254">
        <f t="shared" si="34"/>
        <v>0</v>
      </c>
      <c r="J41" s="254">
        <f t="shared" si="34"/>
        <v>1.9530626468181815</v>
      </c>
      <c r="K41" s="254">
        <f t="shared" si="34"/>
        <v>2.9457795722727269</v>
      </c>
      <c r="L41" s="254">
        <f t="shared" si="34"/>
        <v>4.8772614163636359</v>
      </c>
      <c r="M41" s="254">
        <f t="shared" si="34"/>
        <v>0.22659842863636359</v>
      </c>
      <c r="N41" s="254">
        <f t="shared" si="34"/>
        <v>0.14415682909090907</v>
      </c>
      <c r="O41" s="254">
        <f t="shared" si="34"/>
        <v>0</v>
      </c>
      <c r="P41" s="254">
        <f t="shared" si="34"/>
        <v>0</v>
      </c>
      <c r="Q41" s="254">
        <f t="shared" si="34"/>
        <v>0</v>
      </c>
      <c r="R41" s="254">
        <f t="shared" si="34"/>
        <v>0</v>
      </c>
      <c r="S41" s="254">
        <f t="shared" si="34"/>
        <v>0</v>
      </c>
      <c r="T41" s="254">
        <f t="shared" si="34"/>
        <v>0</v>
      </c>
      <c r="U41" s="254">
        <f t="shared" si="34"/>
        <v>0</v>
      </c>
      <c r="V41" s="254">
        <f t="shared" si="34"/>
        <v>0</v>
      </c>
      <c r="W41" s="254">
        <f t="shared" si="34"/>
        <v>0</v>
      </c>
      <c r="X41" s="254">
        <f t="shared" si="34"/>
        <v>0</v>
      </c>
      <c r="Y41" s="254">
        <f t="shared" si="34"/>
        <v>0</v>
      </c>
      <c r="Z41" s="254">
        <f t="shared" si="34"/>
        <v>0</v>
      </c>
      <c r="AA41" s="254">
        <f t="shared" si="34"/>
        <v>0</v>
      </c>
      <c r="AB41" s="254">
        <f t="shared" si="34"/>
        <v>0</v>
      </c>
      <c r="AC41" s="254">
        <f t="shared" si="34"/>
        <v>0</v>
      </c>
      <c r="AD41" s="254">
        <f t="shared" si="34"/>
        <v>0</v>
      </c>
      <c r="AE41" s="254">
        <f t="shared" si="34"/>
        <v>0</v>
      </c>
      <c r="AF41" s="254">
        <f t="shared" si="34"/>
        <v>0</v>
      </c>
      <c r="AG41" s="254">
        <f t="shared" si="34"/>
        <v>0</v>
      </c>
      <c r="AH41" s="254">
        <f t="shared" si="34"/>
        <v>0</v>
      </c>
      <c r="AI41" s="254">
        <f t="shared" si="34"/>
        <v>0</v>
      </c>
      <c r="AJ41" s="254">
        <f t="shared" si="34"/>
        <v>0</v>
      </c>
      <c r="AK41" s="254">
        <f t="shared" si="34"/>
        <v>0</v>
      </c>
      <c r="AL41" s="254">
        <f t="shared" si="34"/>
        <v>0</v>
      </c>
      <c r="AM41" s="254">
        <f t="shared" si="34"/>
        <v>0</v>
      </c>
      <c r="AN41" s="254">
        <f t="shared" si="34"/>
        <v>0</v>
      </c>
      <c r="AO41" s="254">
        <f t="shared" si="34"/>
        <v>0</v>
      </c>
      <c r="AP41" s="254">
        <f t="shared" si="34"/>
        <v>0</v>
      </c>
      <c r="AQ41" s="254">
        <f t="shared" si="34"/>
        <v>0</v>
      </c>
      <c r="AR41" s="254">
        <f t="shared" si="34"/>
        <v>0</v>
      </c>
      <c r="AS41" s="254">
        <f t="shared" si="34"/>
        <v>0</v>
      </c>
      <c r="AT41" s="254">
        <f t="shared" si="34"/>
        <v>0</v>
      </c>
      <c r="AU41" s="254">
        <f t="shared" si="34"/>
        <v>0</v>
      </c>
      <c r="AV41" s="254">
        <f t="shared" si="34"/>
        <v>0</v>
      </c>
      <c r="AW41" s="254">
        <f t="shared" si="34"/>
        <v>0</v>
      </c>
      <c r="AX41" s="254">
        <f t="shared" si="34"/>
        <v>0</v>
      </c>
      <c r="AY41" s="254">
        <f t="shared" si="34"/>
        <v>0</v>
      </c>
      <c r="AZ41" s="254">
        <f t="shared" si="34"/>
        <v>0</v>
      </c>
      <c r="BA41" s="254">
        <f t="shared" si="34"/>
        <v>0</v>
      </c>
      <c r="BB41" s="254">
        <f t="shared" si="34"/>
        <v>0</v>
      </c>
      <c r="BC41" s="254">
        <f t="shared" si="34"/>
        <v>0</v>
      </c>
      <c r="BD41" s="254">
        <f t="shared" si="34"/>
        <v>0</v>
      </c>
      <c r="BE41" s="254">
        <f t="shared" si="34"/>
        <v>0</v>
      </c>
      <c r="BF41" s="254">
        <f t="shared" si="34"/>
        <v>0</v>
      </c>
      <c r="BG41" s="254">
        <f t="shared" si="34"/>
        <v>0</v>
      </c>
      <c r="BH41" s="254">
        <f t="shared" si="34"/>
        <v>0</v>
      </c>
      <c r="BI41" s="254">
        <f t="shared" si="34"/>
        <v>0</v>
      </c>
      <c r="BJ41" s="254">
        <f t="shared" si="34"/>
        <v>0</v>
      </c>
      <c r="BK41" s="254">
        <f t="shared" si="34"/>
        <v>0</v>
      </c>
      <c r="BL41" s="254">
        <f t="shared" si="34"/>
        <v>0</v>
      </c>
      <c r="BM41" s="254">
        <f t="shared" si="34"/>
        <v>0</v>
      </c>
      <c r="BN41" s="254">
        <f t="shared" si="34"/>
        <v>0</v>
      </c>
      <c r="BO41" s="254">
        <f t="shared" si="34"/>
        <v>0</v>
      </c>
      <c r="BP41" s="254">
        <f t="shared" si="34"/>
        <v>0</v>
      </c>
      <c r="BQ41" s="254">
        <f t="shared" si="34"/>
        <v>0</v>
      </c>
      <c r="BR41" s="254">
        <f t="shared" ref="BR41:CF41" si="35">+IFERROR(BR40*BR8,0)</f>
        <v>0</v>
      </c>
      <c r="BS41" s="254">
        <f t="shared" si="35"/>
        <v>0</v>
      </c>
      <c r="BT41" s="254">
        <f t="shared" si="35"/>
        <v>0</v>
      </c>
      <c r="BU41" s="254">
        <f t="shared" si="35"/>
        <v>0</v>
      </c>
      <c r="BV41" s="254">
        <f t="shared" si="35"/>
        <v>0</v>
      </c>
      <c r="BW41" s="254">
        <f t="shared" si="35"/>
        <v>0</v>
      </c>
      <c r="BX41" s="254">
        <f t="shared" si="35"/>
        <v>0</v>
      </c>
      <c r="BY41" s="254">
        <f t="shared" si="35"/>
        <v>0</v>
      </c>
      <c r="BZ41" s="254">
        <f t="shared" si="35"/>
        <v>0</v>
      </c>
      <c r="CA41" s="254">
        <f t="shared" si="35"/>
        <v>0</v>
      </c>
      <c r="CB41" s="254">
        <f t="shared" si="35"/>
        <v>0</v>
      </c>
      <c r="CC41" s="254">
        <f t="shared" si="35"/>
        <v>0</v>
      </c>
      <c r="CD41" s="254">
        <f t="shared" si="35"/>
        <v>0</v>
      </c>
      <c r="CE41" s="254">
        <f t="shared" si="35"/>
        <v>0</v>
      </c>
      <c r="CF41" s="254">
        <f t="shared" si="35"/>
        <v>0</v>
      </c>
    </row>
    <row r="42" spans="2:84" ht="15" customHeight="1" thickBot="1" x14ac:dyDescent="0.35">
      <c r="B42" s="701">
        <v>7</v>
      </c>
      <c r="C42" s="978"/>
      <c r="D42" s="238" t="s">
        <v>220</v>
      </c>
      <c r="E42" s="254">
        <f>+IFERROR(E37-E38,0)</f>
        <v>0</v>
      </c>
      <c r="F42" s="254">
        <f t="shared" ref="F42:BQ42" si="36">+IFERROR(F37-F38,0)</f>
        <v>0</v>
      </c>
      <c r="G42" s="254">
        <f t="shared" si="36"/>
        <v>0</v>
      </c>
      <c r="H42" s="254">
        <f t="shared" si="36"/>
        <v>0</v>
      </c>
      <c r="I42" s="254">
        <f t="shared" si="36"/>
        <v>0</v>
      </c>
      <c r="J42" s="254">
        <f t="shared" si="36"/>
        <v>1.5183636204545452</v>
      </c>
      <c r="K42" s="254">
        <f t="shared" si="36"/>
        <v>3.9384964977272721</v>
      </c>
      <c r="L42" s="254">
        <f t="shared" si="36"/>
        <v>5.2718818090909076</v>
      </c>
      <c r="M42" s="254">
        <f t="shared" si="36"/>
        <v>3.3681467113636359</v>
      </c>
      <c r="N42" s="254">
        <f t="shared" si="36"/>
        <v>0.97820705454545442</v>
      </c>
      <c r="O42" s="254">
        <f t="shared" si="36"/>
        <v>0</v>
      </c>
      <c r="P42" s="254">
        <f t="shared" si="36"/>
        <v>0</v>
      </c>
      <c r="Q42" s="254">
        <f t="shared" si="36"/>
        <v>0</v>
      </c>
      <c r="R42" s="254">
        <f t="shared" si="36"/>
        <v>0</v>
      </c>
      <c r="S42" s="254">
        <f t="shared" si="36"/>
        <v>0</v>
      </c>
      <c r="T42" s="254">
        <f t="shared" si="36"/>
        <v>0</v>
      </c>
      <c r="U42" s="254">
        <f t="shared" si="36"/>
        <v>0</v>
      </c>
      <c r="V42" s="254">
        <f t="shared" si="36"/>
        <v>0</v>
      </c>
      <c r="W42" s="254">
        <f t="shared" si="36"/>
        <v>0</v>
      </c>
      <c r="X42" s="254">
        <f t="shared" si="36"/>
        <v>0</v>
      </c>
      <c r="Y42" s="254">
        <f t="shared" si="36"/>
        <v>0</v>
      </c>
      <c r="Z42" s="254">
        <f t="shared" si="36"/>
        <v>0</v>
      </c>
      <c r="AA42" s="254">
        <f t="shared" si="36"/>
        <v>0</v>
      </c>
      <c r="AB42" s="254">
        <f t="shared" si="36"/>
        <v>0</v>
      </c>
      <c r="AC42" s="254">
        <f t="shared" si="36"/>
        <v>0</v>
      </c>
      <c r="AD42" s="254">
        <f t="shared" si="36"/>
        <v>0</v>
      </c>
      <c r="AE42" s="254">
        <f t="shared" si="36"/>
        <v>0</v>
      </c>
      <c r="AF42" s="254">
        <f t="shared" si="36"/>
        <v>0</v>
      </c>
      <c r="AG42" s="254">
        <f t="shared" si="36"/>
        <v>0</v>
      </c>
      <c r="AH42" s="254">
        <f t="shared" si="36"/>
        <v>0</v>
      </c>
      <c r="AI42" s="254">
        <f t="shared" si="36"/>
        <v>0</v>
      </c>
      <c r="AJ42" s="254">
        <f t="shared" si="36"/>
        <v>0</v>
      </c>
      <c r="AK42" s="254">
        <f t="shared" si="36"/>
        <v>0</v>
      </c>
      <c r="AL42" s="254">
        <f t="shared" si="36"/>
        <v>0</v>
      </c>
      <c r="AM42" s="254">
        <f t="shared" si="36"/>
        <v>0</v>
      </c>
      <c r="AN42" s="254">
        <f t="shared" si="36"/>
        <v>0</v>
      </c>
      <c r="AO42" s="254">
        <f t="shared" si="36"/>
        <v>0</v>
      </c>
      <c r="AP42" s="254">
        <f t="shared" si="36"/>
        <v>0</v>
      </c>
      <c r="AQ42" s="254">
        <f t="shared" si="36"/>
        <v>0</v>
      </c>
      <c r="AR42" s="254">
        <f t="shared" si="36"/>
        <v>0</v>
      </c>
      <c r="AS42" s="254">
        <f t="shared" si="36"/>
        <v>0</v>
      </c>
      <c r="AT42" s="254">
        <f t="shared" si="36"/>
        <v>0</v>
      </c>
      <c r="AU42" s="254">
        <f t="shared" si="36"/>
        <v>0</v>
      </c>
      <c r="AV42" s="254">
        <f t="shared" si="36"/>
        <v>0</v>
      </c>
      <c r="AW42" s="254">
        <f t="shared" si="36"/>
        <v>0</v>
      </c>
      <c r="AX42" s="254">
        <f t="shared" si="36"/>
        <v>0</v>
      </c>
      <c r="AY42" s="254">
        <f t="shared" si="36"/>
        <v>0</v>
      </c>
      <c r="AZ42" s="254">
        <f t="shared" si="36"/>
        <v>0</v>
      </c>
      <c r="BA42" s="254">
        <f t="shared" si="36"/>
        <v>0</v>
      </c>
      <c r="BB42" s="254">
        <f t="shared" si="36"/>
        <v>0</v>
      </c>
      <c r="BC42" s="254">
        <f t="shared" si="36"/>
        <v>0</v>
      </c>
      <c r="BD42" s="254">
        <f t="shared" si="36"/>
        <v>0</v>
      </c>
      <c r="BE42" s="254">
        <f t="shared" si="36"/>
        <v>0</v>
      </c>
      <c r="BF42" s="254">
        <f t="shared" si="36"/>
        <v>0</v>
      </c>
      <c r="BG42" s="254">
        <f t="shared" si="36"/>
        <v>0</v>
      </c>
      <c r="BH42" s="254">
        <f t="shared" si="36"/>
        <v>0</v>
      </c>
      <c r="BI42" s="254">
        <f t="shared" si="36"/>
        <v>0</v>
      </c>
      <c r="BJ42" s="254">
        <f t="shared" si="36"/>
        <v>0</v>
      </c>
      <c r="BK42" s="254">
        <f t="shared" si="36"/>
        <v>0</v>
      </c>
      <c r="BL42" s="254">
        <f t="shared" si="36"/>
        <v>0</v>
      </c>
      <c r="BM42" s="254">
        <f t="shared" si="36"/>
        <v>0</v>
      </c>
      <c r="BN42" s="254">
        <f t="shared" si="36"/>
        <v>0</v>
      </c>
      <c r="BO42" s="254">
        <f t="shared" si="36"/>
        <v>0</v>
      </c>
      <c r="BP42" s="254">
        <f t="shared" si="36"/>
        <v>0</v>
      </c>
      <c r="BQ42" s="254">
        <f t="shared" si="36"/>
        <v>0</v>
      </c>
      <c r="BR42" s="254">
        <f t="shared" ref="BR42:CF42" si="37">+IFERROR(BR37-BR38,0)</f>
        <v>0</v>
      </c>
      <c r="BS42" s="254">
        <f t="shared" si="37"/>
        <v>0</v>
      </c>
      <c r="BT42" s="254">
        <f t="shared" si="37"/>
        <v>0</v>
      </c>
      <c r="BU42" s="254">
        <f t="shared" si="37"/>
        <v>0</v>
      </c>
      <c r="BV42" s="254">
        <f t="shared" si="37"/>
        <v>0</v>
      </c>
      <c r="BW42" s="254">
        <f t="shared" si="37"/>
        <v>0</v>
      </c>
      <c r="BX42" s="254">
        <f t="shared" si="37"/>
        <v>0</v>
      </c>
      <c r="BY42" s="254">
        <f t="shared" si="37"/>
        <v>0</v>
      </c>
      <c r="BZ42" s="254">
        <f t="shared" si="37"/>
        <v>0</v>
      </c>
      <c r="CA42" s="254">
        <f t="shared" si="37"/>
        <v>0</v>
      </c>
      <c r="CB42" s="254">
        <f t="shared" si="37"/>
        <v>0</v>
      </c>
      <c r="CC42" s="254">
        <f t="shared" si="37"/>
        <v>0</v>
      </c>
      <c r="CD42" s="254">
        <f t="shared" si="37"/>
        <v>0</v>
      </c>
      <c r="CE42" s="254">
        <f t="shared" si="37"/>
        <v>0</v>
      </c>
      <c r="CF42" s="254">
        <f t="shared" si="37"/>
        <v>0</v>
      </c>
    </row>
    <row r="43" spans="2:84" ht="19.899999999999999" customHeight="1" thickBot="1" x14ac:dyDescent="0.35">
      <c r="B43" s="701">
        <v>8</v>
      </c>
      <c r="C43" s="979"/>
      <c r="D43" s="234" t="s">
        <v>181</v>
      </c>
      <c r="E43" s="251">
        <f>IF(E5='Base Datos'!$V$21,IFERROR(E42/(E38*E9),0),IFERROR((E50+E53)/(E52*E9),0))</f>
        <v>0</v>
      </c>
      <c r="F43" s="251">
        <f t="shared" ref="F43:BQ43" si="38">+IFERROR(F42/(F38*F9),0)</f>
        <v>0</v>
      </c>
      <c r="G43" s="251">
        <f t="shared" si="38"/>
        <v>0</v>
      </c>
      <c r="H43" s="251">
        <f t="shared" si="38"/>
        <v>0</v>
      </c>
      <c r="I43" s="251">
        <f t="shared" si="38"/>
        <v>0</v>
      </c>
      <c r="J43" s="251">
        <f t="shared" si="38"/>
        <v>0.65681262502778393</v>
      </c>
      <c r="K43" s="251">
        <f t="shared" si="38"/>
        <v>0.47499535229596579</v>
      </c>
      <c r="L43" s="251">
        <f t="shared" si="38"/>
        <v>0.47881276834048897</v>
      </c>
      <c r="M43" s="251">
        <f t="shared" si="38"/>
        <v>0.29853805164639974</v>
      </c>
      <c r="N43" s="251">
        <f t="shared" si="38"/>
        <v>0.32239819004524889</v>
      </c>
      <c r="O43" s="251">
        <f t="shared" si="38"/>
        <v>0</v>
      </c>
      <c r="P43" s="251">
        <f t="shared" si="38"/>
        <v>0</v>
      </c>
      <c r="Q43" s="251">
        <f t="shared" si="38"/>
        <v>0</v>
      </c>
      <c r="R43" s="251">
        <f t="shared" si="38"/>
        <v>0</v>
      </c>
      <c r="S43" s="251">
        <f t="shared" si="38"/>
        <v>0</v>
      </c>
      <c r="T43" s="251">
        <f t="shared" si="38"/>
        <v>0</v>
      </c>
      <c r="U43" s="251">
        <f t="shared" si="38"/>
        <v>0</v>
      </c>
      <c r="V43" s="251">
        <f t="shared" si="38"/>
        <v>0</v>
      </c>
      <c r="W43" s="251">
        <f t="shared" si="38"/>
        <v>0</v>
      </c>
      <c r="X43" s="251">
        <f t="shared" si="38"/>
        <v>0</v>
      </c>
      <c r="Y43" s="251">
        <f t="shared" si="38"/>
        <v>0</v>
      </c>
      <c r="Z43" s="251">
        <f t="shared" si="38"/>
        <v>0</v>
      </c>
      <c r="AA43" s="251">
        <f t="shared" si="38"/>
        <v>0</v>
      </c>
      <c r="AB43" s="251">
        <f t="shared" si="38"/>
        <v>0</v>
      </c>
      <c r="AC43" s="251">
        <f t="shared" si="38"/>
        <v>0</v>
      </c>
      <c r="AD43" s="251">
        <f t="shared" si="38"/>
        <v>0</v>
      </c>
      <c r="AE43" s="251">
        <f t="shared" si="38"/>
        <v>0</v>
      </c>
      <c r="AF43" s="251">
        <f t="shared" si="38"/>
        <v>0</v>
      </c>
      <c r="AG43" s="251">
        <f t="shared" si="38"/>
        <v>0</v>
      </c>
      <c r="AH43" s="251">
        <f t="shared" si="38"/>
        <v>0</v>
      </c>
      <c r="AI43" s="251">
        <f t="shared" si="38"/>
        <v>0</v>
      </c>
      <c r="AJ43" s="251">
        <f t="shared" si="38"/>
        <v>0</v>
      </c>
      <c r="AK43" s="251">
        <f t="shared" si="38"/>
        <v>0</v>
      </c>
      <c r="AL43" s="251">
        <f t="shared" si="38"/>
        <v>0</v>
      </c>
      <c r="AM43" s="251">
        <f t="shared" si="38"/>
        <v>0</v>
      </c>
      <c r="AN43" s="251">
        <f t="shared" si="38"/>
        <v>0</v>
      </c>
      <c r="AO43" s="251">
        <f t="shared" si="38"/>
        <v>0</v>
      </c>
      <c r="AP43" s="251">
        <f t="shared" si="38"/>
        <v>0</v>
      </c>
      <c r="AQ43" s="251">
        <f t="shared" si="38"/>
        <v>0</v>
      </c>
      <c r="AR43" s="251">
        <f t="shared" si="38"/>
        <v>0</v>
      </c>
      <c r="AS43" s="251">
        <f t="shared" si="38"/>
        <v>0</v>
      </c>
      <c r="AT43" s="251">
        <f t="shared" si="38"/>
        <v>0</v>
      </c>
      <c r="AU43" s="251">
        <f t="shared" si="38"/>
        <v>0</v>
      </c>
      <c r="AV43" s="251">
        <f t="shared" si="38"/>
        <v>0</v>
      </c>
      <c r="AW43" s="251">
        <f t="shared" si="38"/>
        <v>0</v>
      </c>
      <c r="AX43" s="251">
        <f t="shared" si="38"/>
        <v>0</v>
      </c>
      <c r="AY43" s="251">
        <f t="shared" si="38"/>
        <v>0</v>
      </c>
      <c r="AZ43" s="251">
        <f t="shared" si="38"/>
        <v>0</v>
      </c>
      <c r="BA43" s="251">
        <f t="shared" si="38"/>
        <v>0</v>
      </c>
      <c r="BB43" s="251">
        <f t="shared" si="38"/>
        <v>0</v>
      </c>
      <c r="BC43" s="251">
        <f t="shared" si="38"/>
        <v>0</v>
      </c>
      <c r="BD43" s="251">
        <f t="shared" si="38"/>
        <v>0</v>
      </c>
      <c r="BE43" s="251">
        <f t="shared" si="38"/>
        <v>0</v>
      </c>
      <c r="BF43" s="251">
        <f t="shared" si="38"/>
        <v>0</v>
      </c>
      <c r="BG43" s="251">
        <f t="shared" si="38"/>
        <v>0</v>
      </c>
      <c r="BH43" s="251">
        <f t="shared" si="38"/>
        <v>0</v>
      </c>
      <c r="BI43" s="251">
        <f t="shared" si="38"/>
        <v>0</v>
      </c>
      <c r="BJ43" s="251">
        <f t="shared" si="38"/>
        <v>0</v>
      </c>
      <c r="BK43" s="251">
        <f t="shared" si="38"/>
        <v>0</v>
      </c>
      <c r="BL43" s="251">
        <f t="shared" si="38"/>
        <v>0</v>
      </c>
      <c r="BM43" s="251">
        <f t="shared" si="38"/>
        <v>0</v>
      </c>
      <c r="BN43" s="251">
        <f t="shared" si="38"/>
        <v>0</v>
      </c>
      <c r="BO43" s="251">
        <f t="shared" si="38"/>
        <v>0</v>
      </c>
      <c r="BP43" s="251">
        <f t="shared" si="38"/>
        <v>0</v>
      </c>
      <c r="BQ43" s="251">
        <f t="shared" si="38"/>
        <v>0</v>
      </c>
      <c r="BR43" s="251">
        <f t="shared" ref="BR43:CF43" si="39">+IFERROR(BR42/(BR38*BR9),0)</f>
        <v>0</v>
      </c>
      <c r="BS43" s="251">
        <f t="shared" si="39"/>
        <v>0</v>
      </c>
      <c r="BT43" s="251">
        <f t="shared" si="39"/>
        <v>0</v>
      </c>
      <c r="BU43" s="251">
        <f t="shared" si="39"/>
        <v>0</v>
      </c>
      <c r="BV43" s="251">
        <f t="shared" si="39"/>
        <v>0</v>
      </c>
      <c r="BW43" s="251">
        <f t="shared" si="39"/>
        <v>0</v>
      </c>
      <c r="BX43" s="251">
        <f t="shared" si="39"/>
        <v>0</v>
      </c>
      <c r="BY43" s="251">
        <f t="shared" si="39"/>
        <v>0</v>
      </c>
      <c r="BZ43" s="251">
        <f t="shared" si="39"/>
        <v>0</v>
      </c>
      <c r="CA43" s="251">
        <f t="shared" si="39"/>
        <v>0</v>
      </c>
      <c r="CB43" s="251">
        <f t="shared" si="39"/>
        <v>0</v>
      </c>
      <c r="CC43" s="251">
        <f t="shared" si="39"/>
        <v>0</v>
      </c>
      <c r="CD43" s="251">
        <f t="shared" si="39"/>
        <v>0</v>
      </c>
      <c r="CE43" s="251">
        <f t="shared" si="39"/>
        <v>0</v>
      </c>
      <c r="CF43" s="251">
        <f t="shared" si="39"/>
        <v>0</v>
      </c>
    </row>
    <row r="44" spans="2:84" ht="12" customHeight="1" thickBot="1" x14ac:dyDescent="0.35">
      <c r="C44" s="763"/>
      <c r="D44" s="756"/>
      <c r="E44" s="760"/>
      <c r="F44" s="760"/>
      <c r="G44" s="760"/>
      <c r="H44" s="760"/>
      <c r="I44" s="760"/>
      <c r="J44" s="760"/>
      <c r="K44" s="760"/>
      <c r="L44" s="760"/>
      <c r="M44" s="760"/>
      <c r="N44" s="760"/>
      <c r="O44" s="760"/>
      <c r="P44" s="760"/>
      <c r="Q44" s="760"/>
      <c r="R44" s="760"/>
      <c r="S44" s="760"/>
      <c r="T44" s="760"/>
      <c r="U44" s="760"/>
      <c r="V44" s="760"/>
      <c r="W44" s="760"/>
      <c r="X44" s="760"/>
      <c r="Y44" s="760"/>
      <c r="Z44" s="760"/>
      <c r="AA44" s="760"/>
      <c r="AB44" s="760"/>
      <c r="AC44" s="760"/>
      <c r="AD44" s="760"/>
      <c r="AE44" s="760"/>
      <c r="AF44" s="760"/>
      <c r="AG44" s="760"/>
      <c r="AH44" s="760"/>
      <c r="AI44" s="760"/>
      <c r="AJ44" s="760"/>
      <c r="AK44" s="760"/>
      <c r="AL44" s="760"/>
      <c r="AM44" s="760"/>
      <c r="AN44" s="760"/>
      <c r="AO44" s="760"/>
      <c r="AP44" s="760"/>
      <c r="AQ44" s="760"/>
      <c r="AR44" s="760"/>
      <c r="AS44" s="760"/>
      <c r="AT44" s="760"/>
      <c r="AU44" s="760"/>
      <c r="AV44" s="760"/>
      <c r="AW44" s="760"/>
      <c r="AX44" s="760"/>
      <c r="AY44" s="760"/>
      <c r="AZ44" s="760"/>
      <c r="BA44" s="760"/>
      <c r="BB44" s="760"/>
      <c r="BC44" s="760"/>
      <c r="BD44" s="760"/>
      <c r="BE44" s="760"/>
      <c r="BF44" s="760"/>
      <c r="BG44" s="760"/>
      <c r="BH44" s="760"/>
      <c r="BI44" s="760"/>
      <c r="BJ44" s="760"/>
      <c r="BK44" s="760"/>
      <c r="BL44" s="760"/>
      <c r="BM44" s="760"/>
      <c r="BN44" s="760"/>
      <c r="BO44" s="760"/>
      <c r="BP44" s="760"/>
      <c r="BQ44" s="760"/>
      <c r="BR44" s="760"/>
      <c r="BS44" s="760"/>
      <c r="BT44" s="760"/>
      <c r="BU44" s="760"/>
      <c r="BV44" s="760"/>
      <c r="BW44" s="760"/>
      <c r="BX44" s="760"/>
      <c r="BY44" s="760"/>
      <c r="BZ44" s="760"/>
      <c r="CA44" s="760"/>
      <c r="CB44" s="760"/>
      <c r="CC44" s="760"/>
      <c r="CD44" s="760"/>
      <c r="CE44" s="760"/>
      <c r="CF44" s="760"/>
    </row>
    <row r="45" spans="2:84" ht="15" customHeight="1" thickBot="1" x14ac:dyDescent="0.35">
      <c r="C45" s="976" t="s">
        <v>191</v>
      </c>
      <c r="D45" s="239" t="s">
        <v>182</v>
      </c>
      <c r="E45" s="251">
        <f>+GENERALES!E25</f>
        <v>0</v>
      </c>
      <c r="F45" s="251">
        <f>+GENERALES!F25</f>
        <v>0</v>
      </c>
      <c r="G45" s="251">
        <f>+GENERALES!G25</f>
        <v>0</v>
      </c>
      <c r="H45" s="251">
        <f>+GENERALES!H25</f>
        <v>0</v>
      </c>
      <c r="I45" s="251">
        <f>+GENERALES!I25</f>
        <v>0</v>
      </c>
      <c r="J45" s="251">
        <f>+GENERALES!J25</f>
        <v>88</v>
      </c>
      <c r="K45" s="251">
        <f>+GENERALES!K25</f>
        <v>91</v>
      </c>
      <c r="L45" s="251">
        <f>+GENERALES!L25</f>
        <v>96</v>
      </c>
      <c r="M45" s="251">
        <f>+GENERALES!M25</f>
        <v>96</v>
      </c>
      <c r="N45" s="251">
        <f>+GENERALES!N25</f>
        <v>94</v>
      </c>
      <c r="O45" s="251">
        <f>+GENERALES!O25</f>
        <v>0</v>
      </c>
      <c r="P45" s="251">
        <f>+GENERALES!P25</f>
        <v>0</v>
      </c>
      <c r="Q45" s="251">
        <f>+GENERALES!Q25</f>
        <v>0</v>
      </c>
      <c r="R45" s="251">
        <f>+GENERALES!R25</f>
        <v>0</v>
      </c>
      <c r="S45" s="251">
        <f>+GENERALES!S25</f>
        <v>0</v>
      </c>
      <c r="T45" s="251">
        <f>+GENERALES!T25</f>
        <v>0</v>
      </c>
      <c r="U45" s="251">
        <f>+GENERALES!U25</f>
        <v>0</v>
      </c>
      <c r="V45" s="251">
        <f>+GENERALES!V25</f>
        <v>0</v>
      </c>
      <c r="W45" s="251">
        <f>+GENERALES!W25</f>
        <v>0</v>
      </c>
      <c r="X45" s="251">
        <f>+GENERALES!X25</f>
        <v>0</v>
      </c>
      <c r="Y45" s="251">
        <f>+GENERALES!Y25</f>
        <v>0</v>
      </c>
      <c r="Z45" s="251">
        <f>+GENERALES!Z25</f>
        <v>0</v>
      </c>
      <c r="AA45" s="251">
        <f>+GENERALES!AA25</f>
        <v>0</v>
      </c>
      <c r="AB45" s="251">
        <f>+GENERALES!AB25</f>
        <v>0</v>
      </c>
      <c r="AC45" s="251">
        <f>+GENERALES!AC25</f>
        <v>0</v>
      </c>
      <c r="AD45" s="251">
        <f>+GENERALES!AD25</f>
        <v>0</v>
      </c>
      <c r="AE45" s="251">
        <f>+GENERALES!AE25</f>
        <v>0</v>
      </c>
      <c r="AF45" s="251">
        <f>+GENERALES!AF25</f>
        <v>0</v>
      </c>
      <c r="AG45" s="251">
        <f>+GENERALES!AG25</f>
        <v>0</v>
      </c>
      <c r="AH45" s="251">
        <f>+GENERALES!AH25</f>
        <v>0</v>
      </c>
      <c r="AI45" s="251">
        <f>+GENERALES!AI25</f>
        <v>0</v>
      </c>
      <c r="AJ45" s="251">
        <f>+GENERALES!AJ25</f>
        <v>0</v>
      </c>
      <c r="AK45" s="251">
        <f>+GENERALES!AK25</f>
        <v>0</v>
      </c>
      <c r="AL45" s="251">
        <f>+GENERALES!AL25</f>
        <v>0</v>
      </c>
      <c r="AM45" s="251">
        <f>+GENERALES!AM25</f>
        <v>0</v>
      </c>
      <c r="AN45" s="251">
        <f>+GENERALES!AN25</f>
        <v>0</v>
      </c>
      <c r="AO45" s="251">
        <f>+GENERALES!AO25</f>
        <v>0</v>
      </c>
      <c r="AP45" s="251">
        <f>+GENERALES!AP25</f>
        <v>0</v>
      </c>
      <c r="AQ45" s="251">
        <f>+GENERALES!AQ25</f>
        <v>0</v>
      </c>
      <c r="AR45" s="251">
        <f>+GENERALES!AR25</f>
        <v>0</v>
      </c>
      <c r="AS45" s="251">
        <f>+GENERALES!AS25</f>
        <v>0</v>
      </c>
      <c r="AT45" s="251">
        <f>+GENERALES!AT25</f>
        <v>0</v>
      </c>
      <c r="AU45" s="251">
        <f>+GENERALES!AU25</f>
        <v>0</v>
      </c>
      <c r="AV45" s="251">
        <f>+GENERALES!AV25</f>
        <v>0</v>
      </c>
      <c r="AW45" s="251">
        <f>+GENERALES!AW25</f>
        <v>0</v>
      </c>
      <c r="AX45" s="251">
        <f>+GENERALES!AX25</f>
        <v>0</v>
      </c>
      <c r="AY45" s="251">
        <f>+GENERALES!AY25</f>
        <v>0</v>
      </c>
      <c r="AZ45" s="251">
        <f>+GENERALES!AZ25</f>
        <v>0</v>
      </c>
      <c r="BA45" s="251">
        <f>+GENERALES!BA25</f>
        <v>0</v>
      </c>
      <c r="BB45" s="251">
        <f>+GENERALES!BB25</f>
        <v>0</v>
      </c>
      <c r="BC45" s="251">
        <f>+GENERALES!BC25</f>
        <v>0</v>
      </c>
      <c r="BD45" s="251">
        <f>+GENERALES!BD25</f>
        <v>0</v>
      </c>
      <c r="BE45" s="251">
        <f>+GENERALES!BE25</f>
        <v>0</v>
      </c>
      <c r="BF45" s="251">
        <f>+GENERALES!BF25</f>
        <v>0</v>
      </c>
      <c r="BG45" s="251">
        <f>+GENERALES!BG25</f>
        <v>0</v>
      </c>
      <c r="BH45" s="251">
        <f>+GENERALES!BH25</f>
        <v>0</v>
      </c>
      <c r="BI45" s="251">
        <f>+GENERALES!BI25</f>
        <v>0</v>
      </c>
      <c r="BJ45" s="251">
        <f>+GENERALES!BJ25</f>
        <v>0</v>
      </c>
      <c r="BK45" s="251">
        <f>+GENERALES!BK25</f>
        <v>0</v>
      </c>
      <c r="BL45" s="251">
        <f>+GENERALES!BL25</f>
        <v>0</v>
      </c>
      <c r="BM45" s="251">
        <f>+GENERALES!BM25</f>
        <v>0</v>
      </c>
      <c r="BN45" s="251">
        <f>+GENERALES!BN25</f>
        <v>0</v>
      </c>
      <c r="BO45" s="251">
        <f>+GENERALES!BO25</f>
        <v>0</v>
      </c>
      <c r="BP45" s="251">
        <f>+GENERALES!BP25</f>
        <v>0</v>
      </c>
      <c r="BQ45" s="251">
        <f>+GENERALES!BQ25</f>
        <v>0</v>
      </c>
      <c r="BR45" s="251">
        <f>+GENERALES!BR25</f>
        <v>0</v>
      </c>
      <c r="BS45" s="251">
        <f>+GENERALES!BS25</f>
        <v>0</v>
      </c>
      <c r="BT45" s="251">
        <f>+GENERALES!BT25</f>
        <v>0</v>
      </c>
      <c r="BU45" s="251">
        <f>+GENERALES!BU25</f>
        <v>0</v>
      </c>
      <c r="BV45" s="251">
        <f>+GENERALES!BV25</f>
        <v>0</v>
      </c>
      <c r="BW45" s="251">
        <f>+GENERALES!BW25</f>
        <v>0</v>
      </c>
      <c r="BX45" s="251">
        <f>+GENERALES!BX25</f>
        <v>0</v>
      </c>
      <c r="BY45" s="251">
        <f>+GENERALES!BY25</f>
        <v>0</v>
      </c>
      <c r="BZ45" s="251">
        <f>+GENERALES!BZ25</f>
        <v>0</v>
      </c>
      <c r="CA45" s="251">
        <f>+GENERALES!CA25</f>
        <v>0</v>
      </c>
      <c r="CB45" s="251">
        <f>+GENERALES!CB25</f>
        <v>0</v>
      </c>
      <c r="CC45" s="251">
        <f>+GENERALES!CC25</f>
        <v>0</v>
      </c>
      <c r="CD45" s="251">
        <f>+GENERALES!CD25</f>
        <v>0</v>
      </c>
      <c r="CE45" s="251">
        <f>+GENERALES!CE25</f>
        <v>0</v>
      </c>
      <c r="CF45" s="251">
        <f>+GENERALES!CF25</f>
        <v>0</v>
      </c>
    </row>
    <row r="46" spans="2:84" ht="15" customHeight="1" thickBot="1" x14ac:dyDescent="0.35">
      <c r="C46" s="976"/>
      <c r="D46" s="233" t="s">
        <v>184</v>
      </c>
      <c r="E46" s="251">
        <f>+IFERROR((E22-E20)/(E22-E21)*E45,0)</f>
        <v>0</v>
      </c>
      <c r="F46" s="251">
        <f t="shared" ref="F46:BQ46" si="40">+IFERROR((F22-F20)/(F22-F21)*F45,0)</f>
        <v>0</v>
      </c>
      <c r="G46" s="251">
        <f t="shared" si="40"/>
        <v>0</v>
      </c>
      <c r="H46" s="251">
        <f t="shared" si="40"/>
        <v>0</v>
      </c>
      <c r="I46" s="251">
        <f t="shared" si="40"/>
        <v>0</v>
      </c>
      <c r="J46" s="251">
        <f t="shared" si="40"/>
        <v>85.333333333333343</v>
      </c>
      <c r="K46" s="251">
        <f t="shared" si="40"/>
        <v>84.5</v>
      </c>
      <c r="L46" s="251">
        <f t="shared" si="40"/>
        <v>90.666666666666657</v>
      </c>
      <c r="M46" s="251">
        <f t="shared" si="40"/>
        <v>90</v>
      </c>
      <c r="N46" s="251">
        <f t="shared" si="40"/>
        <v>88.125</v>
      </c>
      <c r="O46" s="251">
        <f t="shared" si="40"/>
        <v>0</v>
      </c>
      <c r="P46" s="251">
        <f t="shared" si="40"/>
        <v>0</v>
      </c>
      <c r="Q46" s="251">
        <f t="shared" si="40"/>
        <v>0</v>
      </c>
      <c r="R46" s="251">
        <f t="shared" si="40"/>
        <v>0</v>
      </c>
      <c r="S46" s="251">
        <f t="shared" si="40"/>
        <v>0</v>
      </c>
      <c r="T46" s="251">
        <f t="shared" si="40"/>
        <v>0</v>
      </c>
      <c r="U46" s="251">
        <f t="shared" si="40"/>
        <v>0</v>
      </c>
      <c r="V46" s="251">
        <f t="shared" si="40"/>
        <v>0</v>
      </c>
      <c r="W46" s="251">
        <f t="shared" si="40"/>
        <v>0</v>
      </c>
      <c r="X46" s="251">
        <f t="shared" si="40"/>
        <v>0</v>
      </c>
      <c r="Y46" s="251">
        <f t="shared" si="40"/>
        <v>0</v>
      </c>
      <c r="Z46" s="251">
        <f t="shared" si="40"/>
        <v>0</v>
      </c>
      <c r="AA46" s="251">
        <f t="shared" si="40"/>
        <v>0</v>
      </c>
      <c r="AB46" s="251">
        <f t="shared" si="40"/>
        <v>0</v>
      </c>
      <c r="AC46" s="251">
        <f t="shared" si="40"/>
        <v>0</v>
      </c>
      <c r="AD46" s="251">
        <f t="shared" si="40"/>
        <v>0</v>
      </c>
      <c r="AE46" s="251">
        <f t="shared" si="40"/>
        <v>0</v>
      </c>
      <c r="AF46" s="251">
        <f t="shared" si="40"/>
        <v>0</v>
      </c>
      <c r="AG46" s="251">
        <f t="shared" si="40"/>
        <v>0</v>
      </c>
      <c r="AH46" s="251">
        <f t="shared" si="40"/>
        <v>0</v>
      </c>
      <c r="AI46" s="251">
        <f t="shared" si="40"/>
        <v>0</v>
      </c>
      <c r="AJ46" s="251">
        <f t="shared" si="40"/>
        <v>0</v>
      </c>
      <c r="AK46" s="251">
        <f t="shared" si="40"/>
        <v>0</v>
      </c>
      <c r="AL46" s="251">
        <f t="shared" si="40"/>
        <v>0</v>
      </c>
      <c r="AM46" s="251">
        <f t="shared" si="40"/>
        <v>0</v>
      </c>
      <c r="AN46" s="251">
        <f t="shared" si="40"/>
        <v>0</v>
      </c>
      <c r="AO46" s="251">
        <f t="shared" si="40"/>
        <v>0</v>
      </c>
      <c r="AP46" s="251">
        <f t="shared" si="40"/>
        <v>0</v>
      </c>
      <c r="AQ46" s="251">
        <f t="shared" si="40"/>
        <v>0</v>
      </c>
      <c r="AR46" s="251">
        <f t="shared" si="40"/>
        <v>0</v>
      </c>
      <c r="AS46" s="251">
        <f t="shared" si="40"/>
        <v>0</v>
      </c>
      <c r="AT46" s="251">
        <f t="shared" si="40"/>
        <v>0</v>
      </c>
      <c r="AU46" s="251">
        <f t="shared" si="40"/>
        <v>0</v>
      </c>
      <c r="AV46" s="251">
        <f t="shared" si="40"/>
        <v>0</v>
      </c>
      <c r="AW46" s="251">
        <f t="shared" si="40"/>
        <v>0</v>
      </c>
      <c r="AX46" s="251">
        <f t="shared" si="40"/>
        <v>0</v>
      </c>
      <c r="AY46" s="251">
        <f t="shared" si="40"/>
        <v>0</v>
      </c>
      <c r="AZ46" s="251">
        <f t="shared" si="40"/>
        <v>0</v>
      </c>
      <c r="BA46" s="251">
        <f t="shared" si="40"/>
        <v>0</v>
      </c>
      <c r="BB46" s="251">
        <f t="shared" si="40"/>
        <v>0</v>
      </c>
      <c r="BC46" s="251">
        <f t="shared" si="40"/>
        <v>0</v>
      </c>
      <c r="BD46" s="251">
        <f t="shared" si="40"/>
        <v>0</v>
      </c>
      <c r="BE46" s="251">
        <f t="shared" si="40"/>
        <v>0</v>
      </c>
      <c r="BF46" s="251">
        <f t="shared" si="40"/>
        <v>0</v>
      </c>
      <c r="BG46" s="251">
        <f t="shared" si="40"/>
        <v>0</v>
      </c>
      <c r="BH46" s="251">
        <f t="shared" si="40"/>
        <v>0</v>
      </c>
      <c r="BI46" s="251">
        <f t="shared" si="40"/>
        <v>0</v>
      </c>
      <c r="BJ46" s="251">
        <f t="shared" si="40"/>
        <v>0</v>
      </c>
      <c r="BK46" s="251">
        <f t="shared" si="40"/>
        <v>0</v>
      </c>
      <c r="BL46" s="251">
        <f t="shared" si="40"/>
        <v>0</v>
      </c>
      <c r="BM46" s="251">
        <f t="shared" si="40"/>
        <v>0</v>
      </c>
      <c r="BN46" s="251">
        <f t="shared" si="40"/>
        <v>0</v>
      </c>
      <c r="BO46" s="251">
        <f t="shared" si="40"/>
        <v>0</v>
      </c>
      <c r="BP46" s="251">
        <f t="shared" si="40"/>
        <v>0</v>
      </c>
      <c r="BQ46" s="251">
        <f t="shared" si="40"/>
        <v>0</v>
      </c>
      <c r="BR46" s="251">
        <f t="shared" ref="BR46:CF46" si="41">+IFERROR((BR22-BR20)/(BR22-BR21)*BR45,0)</f>
        <v>0</v>
      </c>
      <c r="BS46" s="251">
        <f t="shared" si="41"/>
        <v>0</v>
      </c>
      <c r="BT46" s="251">
        <f t="shared" si="41"/>
        <v>0</v>
      </c>
      <c r="BU46" s="251">
        <f t="shared" si="41"/>
        <v>0</v>
      </c>
      <c r="BV46" s="251">
        <f t="shared" si="41"/>
        <v>0</v>
      </c>
      <c r="BW46" s="251">
        <f t="shared" si="41"/>
        <v>0</v>
      </c>
      <c r="BX46" s="251">
        <f t="shared" si="41"/>
        <v>0</v>
      </c>
      <c r="BY46" s="251">
        <f t="shared" si="41"/>
        <v>0</v>
      </c>
      <c r="BZ46" s="251">
        <f t="shared" si="41"/>
        <v>0</v>
      </c>
      <c r="CA46" s="251">
        <f t="shared" si="41"/>
        <v>0</v>
      </c>
      <c r="CB46" s="251">
        <f t="shared" si="41"/>
        <v>0</v>
      </c>
      <c r="CC46" s="251">
        <f t="shared" si="41"/>
        <v>0</v>
      </c>
      <c r="CD46" s="251">
        <f t="shared" si="41"/>
        <v>0</v>
      </c>
      <c r="CE46" s="251">
        <f t="shared" si="41"/>
        <v>0</v>
      </c>
      <c r="CF46" s="251">
        <f t="shared" si="41"/>
        <v>0</v>
      </c>
    </row>
    <row r="47" spans="2:84" ht="15" customHeight="1" thickBot="1" x14ac:dyDescent="0.35">
      <c r="C47" s="976"/>
      <c r="D47" s="233" t="s">
        <v>183</v>
      </c>
      <c r="E47" s="251">
        <f>IF(E46=0,0,IFERROR(E45-E46,0))</f>
        <v>0</v>
      </c>
      <c r="F47" s="251">
        <f t="shared" ref="F47:BQ47" si="42">IF(F46=0,0,IFERROR(F45-F46,0))</f>
        <v>0</v>
      </c>
      <c r="G47" s="251">
        <f t="shared" si="42"/>
        <v>0</v>
      </c>
      <c r="H47" s="251">
        <f t="shared" si="42"/>
        <v>0</v>
      </c>
      <c r="I47" s="251">
        <f t="shared" si="42"/>
        <v>0</v>
      </c>
      <c r="J47" s="251">
        <f t="shared" si="42"/>
        <v>2.6666666666666572</v>
      </c>
      <c r="K47" s="251">
        <f t="shared" si="42"/>
        <v>6.5</v>
      </c>
      <c r="L47" s="251">
        <f t="shared" si="42"/>
        <v>5.3333333333333428</v>
      </c>
      <c r="M47" s="251">
        <f t="shared" si="42"/>
        <v>6</v>
      </c>
      <c r="N47" s="251">
        <f t="shared" si="42"/>
        <v>5.875</v>
      </c>
      <c r="O47" s="251">
        <f t="shared" si="42"/>
        <v>0</v>
      </c>
      <c r="P47" s="251">
        <f t="shared" si="42"/>
        <v>0</v>
      </c>
      <c r="Q47" s="251">
        <f t="shared" si="42"/>
        <v>0</v>
      </c>
      <c r="R47" s="251">
        <f t="shared" si="42"/>
        <v>0</v>
      </c>
      <c r="S47" s="251">
        <f t="shared" si="42"/>
        <v>0</v>
      </c>
      <c r="T47" s="251">
        <f t="shared" si="42"/>
        <v>0</v>
      </c>
      <c r="U47" s="251">
        <f t="shared" si="42"/>
        <v>0</v>
      </c>
      <c r="V47" s="251">
        <f t="shared" si="42"/>
        <v>0</v>
      </c>
      <c r="W47" s="251">
        <f t="shared" si="42"/>
        <v>0</v>
      </c>
      <c r="X47" s="251">
        <f t="shared" si="42"/>
        <v>0</v>
      </c>
      <c r="Y47" s="251">
        <f t="shared" si="42"/>
        <v>0</v>
      </c>
      <c r="Z47" s="251">
        <f t="shared" si="42"/>
        <v>0</v>
      </c>
      <c r="AA47" s="251">
        <f t="shared" si="42"/>
        <v>0</v>
      </c>
      <c r="AB47" s="251">
        <f t="shared" si="42"/>
        <v>0</v>
      </c>
      <c r="AC47" s="251">
        <f t="shared" si="42"/>
        <v>0</v>
      </c>
      <c r="AD47" s="251">
        <f t="shared" si="42"/>
        <v>0</v>
      </c>
      <c r="AE47" s="251">
        <f t="shared" si="42"/>
        <v>0</v>
      </c>
      <c r="AF47" s="251">
        <f t="shared" si="42"/>
        <v>0</v>
      </c>
      <c r="AG47" s="251">
        <f t="shared" si="42"/>
        <v>0</v>
      </c>
      <c r="AH47" s="251">
        <f t="shared" si="42"/>
        <v>0</v>
      </c>
      <c r="AI47" s="251">
        <f t="shared" si="42"/>
        <v>0</v>
      </c>
      <c r="AJ47" s="251">
        <f t="shared" si="42"/>
        <v>0</v>
      </c>
      <c r="AK47" s="251">
        <f t="shared" si="42"/>
        <v>0</v>
      </c>
      <c r="AL47" s="251">
        <f t="shared" si="42"/>
        <v>0</v>
      </c>
      <c r="AM47" s="251">
        <f t="shared" si="42"/>
        <v>0</v>
      </c>
      <c r="AN47" s="251">
        <f t="shared" si="42"/>
        <v>0</v>
      </c>
      <c r="AO47" s="251">
        <f t="shared" si="42"/>
        <v>0</v>
      </c>
      <c r="AP47" s="251">
        <f t="shared" si="42"/>
        <v>0</v>
      </c>
      <c r="AQ47" s="251">
        <f t="shared" si="42"/>
        <v>0</v>
      </c>
      <c r="AR47" s="251">
        <f t="shared" si="42"/>
        <v>0</v>
      </c>
      <c r="AS47" s="251">
        <f t="shared" si="42"/>
        <v>0</v>
      </c>
      <c r="AT47" s="251">
        <f t="shared" si="42"/>
        <v>0</v>
      </c>
      <c r="AU47" s="251">
        <f t="shared" si="42"/>
        <v>0</v>
      </c>
      <c r="AV47" s="251">
        <f t="shared" si="42"/>
        <v>0</v>
      </c>
      <c r="AW47" s="251">
        <f t="shared" si="42"/>
        <v>0</v>
      </c>
      <c r="AX47" s="251">
        <f t="shared" si="42"/>
        <v>0</v>
      </c>
      <c r="AY47" s="251">
        <f t="shared" si="42"/>
        <v>0</v>
      </c>
      <c r="AZ47" s="251">
        <f t="shared" si="42"/>
        <v>0</v>
      </c>
      <c r="BA47" s="251">
        <f t="shared" si="42"/>
        <v>0</v>
      </c>
      <c r="BB47" s="251">
        <f t="shared" si="42"/>
        <v>0</v>
      </c>
      <c r="BC47" s="251">
        <f t="shared" si="42"/>
        <v>0</v>
      </c>
      <c r="BD47" s="251">
        <f t="shared" si="42"/>
        <v>0</v>
      </c>
      <c r="BE47" s="251">
        <f t="shared" si="42"/>
        <v>0</v>
      </c>
      <c r="BF47" s="251">
        <f t="shared" si="42"/>
        <v>0</v>
      </c>
      <c r="BG47" s="251">
        <f t="shared" si="42"/>
        <v>0</v>
      </c>
      <c r="BH47" s="251">
        <f t="shared" si="42"/>
        <v>0</v>
      </c>
      <c r="BI47" s="251">
        <f t="shared" si="42"/>
        <v>0</v>
      </c>
      <c r="BJ47" s="251">
        <f t="shared" si="42"/>
        <v>0</v>
      </c>
      <c r="BK47" s="251">
        <f t="shared" si="42"/>
        <v>0</v>
      </c>
      <c r="BL47" s="251">
        <f t="shared" si="42"/>
        <v>0</v>
      </c>
      <c r="BM47" s="251">
        <f t="shared" si="42"/>
        <v>0</v>
      </c>
      <c r="BN47" s="251">
        <f t="shared" si="42"/>
        <v>0</v>
      </c>
      <c r="BO47" s="251">
        <f t="shared" si="42"/>
        <v>0</v>
      </c>
      <c r="BP47" s="251">
        <f t="shared" si="42"/>
        <v>0</v>
      </c>
      <c r="BQ47" s="251">
        <f t="shared" si="42"/>
        <v>0</v>
      </c>
      <c r="BR47" s="251">
        <f t="shared" ref="BR47:CF47" si="43">IF(BR46=0,0,IFERROR(BR45-BR46,0))</f>
        <v>0</v>
      </c>
      <c r="BS47" s="251">
        <f t="shared" si="43"/>
        <v>0</v>
      </c>
      <c r="BT47" s="251">
        <f t="shared" si="43"/>
        <v>0</v>
      </c>
      <c r="BU47" s="251">
        <f t="shared" si="43"/>
        <v>0</v>
      </c>
      <c r="BV47" s="251">
        <f t="shared" si="43"/>
        <v>0</v>
      </c>
      <c r="BW47" s="251">
        <f t="shared" si="43"/>
        <v>0</v>
      </c>
      <c r="BX47" s="251">
        <f t="shared" si="43"/>
        <v>0</v>
      </c>
      <c r="BY47" s="251">
        <f t="shared" si="43"/>
        <v>0</v>
      </c>
      <c r="BZ47" s="251">
        <f t="shared" si="43"/>
        <v>0</v>
      </c>
      <c r="CA47" s="251">
        <f t="shared" si="43"/>
        <v>0</v>
      </c>
      <c r="CB47" s="251">
        <f t="shared" si="43"/>
        <v>0</v>
      </c>
      <c r="CC47" s="251">
        <f t="shared" si="43"/>
        <v>0</v>
      </c>
      <c r="CD47" s="251">
        <f t="shared" si="43"/>
        <v>0</v>
      </c>
      <c r="CE47" s="251">
        <f t="shared" si="43"/>
        <v>0</v>
      </c>
      <c r="CF47" s="251">
        <f t="shared" si="43"/>
        <v>0</v>
      </c>
    </row>
    <row r="48" spans="2:84" ht="12" customHeight="1" thickBot="1" x14ac:dyDescent="0.35">
      <c r="B48" s="700">
        <v>1</v>
      </c>
      <c r="C48" s="762"/>
      <c r="D48" s="756"/>
      <c r="E48" s="701">
        <v>1</v>
      </c>
      <c r="F48" s="701">
        <v>2</v>
      </c>
      <c r="G48" s="701">
        <v>3</v>
      </c>
      <c r="H48" s="701">
        <v>4</v>
      </c>
      <c r="I48" s="701">
        <v>5</v>
      </c>
      <c r="J48" s="701">
        <v>6</v>
      </c>
      <c r="K48" s="701">
        <v>7</v>
      </c>
      <c r="L48" s="701">
        <v>8</v>
      </c>
      <c r="M48" s="701">
        <v>9</v>
      </c>
      <c r="N48" s="701">
        <v>10</v>
      </c>
      <c r="O48" s="701">
        <v>11</v>
      </c>
      <c r="P48" s="701">
        <v>12</v>
      </c>
      <c r="Q48" s="701">
        <v>13</v>
      </c>
      <c r="R48" s="701">
        <v>14</v>
      </c>
      <c r="S48" s="701">
        <v>15</v>
      </c>
      <c r="T48" s="701">
        <v>16</v>
      </c>
      <c r="U48" s="701">
        <v>17</v>
      </c>
      <c r="V48" s="701">
        <v>18</v>
      </c>
      <c r="W48" s="701">
        <v>19</v>
      </c>
      <c r="X48" s="701">
        <v>20</v>
      </c>
      <c r="Y48" s="701">
        <v>21</v>
      </c>
      <c r="Z48" s="701">
        <v>22</v>
      </c>
      <c r="AA48" s="701">
        <v>23</v>
      </c>
      <c r="AB48" s="701">
        <v>24</v>
      </c>
      <c r="AC48" s="701">
        <v>25</v>
      </c>
      <c r="AD48" s="701">
        <v>26</v>
      </c>
      <c r="AE48" s="701">
        <v>27</v>
      </c>
      <c r="AF48" s="701">
        <v>28</v>
      </c>
      <c r="AG48" s="701">
        <v>29</v>
      </c>
      <c r="AH48" s="701">
        <v>30</v>
      </c>
      <c r="AI48" s="701">
        <v>31</v>
      </c>
      <c r="AJ48" s="701">
        <v>32</v>
      </c>
      <c r="AK48" s="701">
        <v>33</v>
      </c>
      <c r="AL48" s="701">
        <v>34</v>
      </c>
      <c r="AM48" s="701">
        <v>35</v>
      </c>
      <c r="AN48" s="701">
        <v>36</v>
      </c>
      <c r="AO48" s="701">
        <v>37</v>
      </c>
      <c r="AP48" s="701">
        <v>38</v>
      </c>
      <c r="AQ48" s="701">
        <v>39</v>
      </c>
      <c r="AR48" s="701">
        <v>40</v>
      </c>
      <c r="AS48" s="701">
        <v>41</v>
      </c>
      <c r="AT48" s="701">
        <v>42</v>
      </c>
      <c r="AU48" s="701">
        <v>43</v>
      </c>
      <c r="AV48" s="701">
        <v>44</v>
      </c>
      <c r="AW48" s="701">
        <v>45</v>
      </c>
      <c r="AX48" s="701">
        <v>46</v>
      </c>
      <c r="AY48" s="701">
        <v>47</v>
      </c>
      <c r="AZ48" s="701">
        <v>48</v>
      </c>
      <c r="BA48" s="701">
        <v>49</v>
      </c>
      <c r="BB48" s="701">
        <v>50</v>
      </c>
      <c r="BC48" s="701">
        <v>51</v>
      </c>
      <c r="BD48" s="701">
        <v>52</v>
      </c>
      <c r="BE48" s="701">
        <v>53</v>
      </c>
      <c r="BF48" s="701">
        <v>54</v>
      </c>
      <c r="BG48" s="701">
        <v>55</v>
      </c>
      <c r="BH48" s="701">
        <v>56</v>
      </c>
      <c r="BI48" s="701">
        <v>57</v>
      </c>
      <c r="BJ48" s="701">
        <v>58</v>
      </c>
      <c r="BK48" s="701">
        <v>59</v>
      </c>
      <c r="BL48" s="701">
        <v>60</v>
      </c>
      <c r="BM48" s="701">
        <v>61</v>
      </c>
      <c r="BN48" s="701">
        <v>62</v>
      </c>
      <c r="BO48" s="701">
        <v>63</v>
      </c>
      <c r="BP48" s="701">
        <v>64</v>
      </c>
      <c r="BQ48" s="701">
        <v>65</v>
      </c>
      <c r="BR48" s="701">
        <v>66</v>
      </c>
      <c r="BS48" s="701">
        <v>67</v>
      </c>
      <c r="BT48" s="701">
        <v>68</v>
      </c>
      <c r="BU48" s="701">
        <v>69</v>
      </c>
      <c r="BV48" s="701">
        <v>70</v>
      </c>
      <c r="BW48" s="701">
        <v>71</v>
      </c>
      <c r="BX48" s="701">
        <v>72</v>
      </c>
      <c r="BY48" s="701">
        <v>73</v>
      </c>
      <c r="BZ48" s="701">
        <v>74</v>
      </c>
      <c r="CA48" s="701">
        <v>75</v>
      </c>
      <c r="CB48" s="701">
        <v>76</v>
      </c>
      <c r="CC48" s="701">
        <v>77</v>
      </c>
      <c r="CD48" s="701">
        <v>78</v>
      </c>
      <c r="CE48" s="701">
        <v>79</v>
      </c>
      <c r="CF48" s="701">
        <v>80</v>
      </c>
    </row>
    <row r="49" spans="1:84" ht="15" customHeight="1" thickBot="1" x14ac:dyDescent="0.35">
      <c r="B49" s="700">
        <v>2</v>
      </c>
      <c r="C49" s="980" t="s">
        <v>282</v>
      </c>
      <c r="D49" s="258" t="s">
        <v>187</v>
      </c>
      <c r="E49" s="249">
        <f>+IF(E5='Base Datos'!$V$21,IFERROR(E37/E17*1000,0),IFERROR(E47*3.78*60,0))</f>
        <v>0</v>
      </c>
      <c r="F49" s="249">
        <f>+IF(F5='Base Datos'!$V$21,IFERROR(F37/F17*1000,0),IFERROR(F47*3.78*60,0))</f>
        <v>0</v>
      </c>
      <c r="G49" s="249">
        <f>+IF(G5='Base Datos'!$V$21,IFERROR(G37/G17*1000,0),IFERROR(G47*3.78*60,0))</f>
        <v>0</v>
      </c>
      <c r="H49" s="249">
        <f>+IF(H5='Base Datos'!$V$21,IFERROR(H37/H17*1000,0),IFERROR(H47*3.78*60,0))</f>
        <v>0</v>
      </c>
      <c r="I49" s="249">
        <f>+IF(I5='Base Datos'!$V$21,IFERROR(I37/I17*1000,0),IFERROR(I47*3.78*60,0))</f>
        <v>0</v>
      </c>
      <c r="J49" s="249">
        <f>+IF(J5='Base Datos'!$V$21,IFERROR(J37/J17*1000,0),IFERROR(J47*3.78*60,0))</f>
        <v>160.57144886363633</v>
      </c>
      <c r="K49" s="249">
        <f>+IF(K5='Base Datos'!$V$21,IFERROR(K37/K17*1000,0),IFERROR(K47*3.78*60,0))</f>
        <v>321.14289772727267</v>
      </c>
      <c r="L49" s="249">
        <f>+IF(L5='Base Datos'!$V$21,IFERROR(L37/L17*1000,0),IFERROR(L47*3.78*60,0))</f>
        <v>428.19053030303024</v>
      </c>
      <c r="M49" s="249">
        <f>+IF(M5='Base Datos'!$V$21,IFERROR(M37/M17*1000,0),IFERROR(M47*3.78*60,0))</f>
        <v>321.14289772727267</v>
      </c>
      <c r="N49" s="249">
        <f>+IF(N5='Base Datos'!$V$21,IFERROR(N37/N17*1000,0),IFERROR(N47*3.78*60,0))</f>
        <v>268.14886363636361</v>
      </c>
      <c r="O49" s="249">
        <f>+IF(O5='Base Datos'!$V$21,IFERROR(O37/O17*1000,0),IFERROR(O47*3.78*60,0))</f>
        <v>0</v>
      </c>
      <c r="P49" s="249">
        <f>+IF(P5='Base Datos'!$V$21,IFERROR(P37/P17*1000,0),IFERROR(P47*3.78*60,0))</f>
        <v>0</v>
      </c>
      <c r="Q49" s="249">
        <f>+IF(Q5='Base Datos'!$V$21,IFERROR(Q37/Q17*1000,0),IFERROR(Q47*3.78*60,0))</f>
        <v>0</v>
      </c>
      <c r="R49" s="249">
        <f>+IF(R5='Base Datos'!$V$21,IFERROR(R37/R17*1000,0),IFERROR(R47*3.78*60,0))</f>
        <v>0</v>
      </c>
      <c r="S49" s="249">
        <f>+IF(S5='Base Datos'!$V$21,IFERROR(S37/S17*1000,0),IFERROR(S47*3.78*60,0))</f>
        <v>0</v>
      </c>
      <c r="T49" s="249">
        <f>+IF(T5='Base Datos'!$V$21,IFERROR(T37/T17*1000,0),IFERROR(T47*3.78*60,0))</f>
        <v>0</v>
      </c>
      <c r="U49" s="249">
        <f>+IF(U5='Base Datos'!$V$21,IFERROR(U37/U17*1000,0),IFERROR(U47*3.78*60,0))</f>
        <v>0</v>
      </c>
      <c r="V49" s="249">
        <f>+IF(V5='Base Datos'!$V$21,IFERROR(V37/V17*1000,0),IFERROR(V47*3.78*60,0))</f>
        <v>0</v>
      </c>
      <c r="W49" s="249">
        <f>+IF(W5='Base Datos'!$V$21,IFERROR(W37/W17*1000,0),IFERROR(W47*3.78*60,0))</f>
        <v>0</v>
      </c>
      <c r="X49" s="249">
        <f>+IF(X5='Base Datos'!$V$21,IFERROR(X37/X17*1000,0),IFERROR(X47*3.78*60,0))</f>
        <v>0</v>
      </c>
      <c r="Y49" s="249">
        <f>+IF(Y5='Base Datos'!$V$21,IFERROR(Y37/Y17*1000,0),IFERROR(Y47*3.78*60,0))</f>
        <v>0</v>
      </c>
      <c r="Z49" s="249">
        <f>+IF(Z5='Base Datos'!$V$21,IFERROR(Z37/Z17*1000,0),IFERROR(Z47*3.78*60,0))</f>
        <v>0</v>
      </c>
      <c r="AA49" s="249">
        <f>+IF(AA5='Base Datos'!$V$21,IFERROR(AA37/AA17*1000,0),IFERROR(AA47*3.78*60,0))</f>
        <v>0</v>
      </c>
      <c r="AB49" s="249">
        <f>+IF(AB5='Base Datos'!$V$21,IFERROR(AB37/AB17*1000,0),IFERROR(AB47*3.78*60,0))</f>
        <v>0</v>
      </c>
      <c r="AC49" s="249">
        <f>+IF(AC5='Base Datos'!$V$21,IFERROR(AC37/AC17*1000,0),IFERROR(AC47*3.78*60,0))</f>
        <v>0</v>
      </c>
      <c r="AD49" s="249">
        <f>+IF(AD5='Base Datos'!$V$21,IFERROR(AD37/AD17*1000,0),IFERROR(AD47*3.78*60,0))</f>
        <v>0</v>
      </c>
      <c r="AE49" s="249">
        <f>+IF(AE5='Base Datos'!$V$21,IFERROR(AE37/AE17*1000,0),IFERROR(AE47*3.78*60,0))</f>
        <v>0</v>
      </c>
      <c r="AF49" s="249">
        <f>+IF(AF5='Base Datos'!$V$21,IFERROR(AF37/AF17*1000,0),IFERROR(AF47*3.78*60,0))</f>
        <v>0</v>
      </c>
      <c r="AG49" s="249">
        <f>+IF(AG5='Base Datos'!$V$21,IFERROR(AG37/AG17*1000,0),IFERROR(AG47*3.78*60,0))</f>
        <v>0</v>
      </c>
      <c r="AH49" s="249">
        <f>+IF(AH5='Base Datos'!$V$21,IFERROR(AH37/AH17*1000,0),IFERROR(AH47*3.78*60,0))</f>
        <v>0</v>
      </c>
      <c r="AI49" s="249">
        <f>+IF(AI5='Base Datos'!$V$21,IFERROR(AI37/AI17*1000,0),IFERROR(AI47*3.78*60,0))</f>
        <v>0</v>
      </c>
      <c r="AJ49" s="249">
        <f>+IF(AJ5='Base Datos'!$V$21,IFERROR(AJ37/AJ17*1000,0),IFERROR(AJ47*3.78*60,0))</f>
        <v>0</v>
      </c>
      <c r="AK49" s="249">
        <f>+IF(AK5='Base Datos'!$V$21,IFERROR(AK37/AK17*1000,0),IFERROR(AK47*3.78*60,0))</f>
        <v>0</v>
      </c>
      <c r="AL49" s="249">
        <f>+IF(AL5='Base Datos'!$V$21,IFERROR(AL37/AL17*1000,0),IFERROR(AL47*3.78*60,0))</f>
        <v>0</v>
      </c>
      <c r="AM49" s="249">
        <f>+IF(AM5='Base Datos'!$V$21,IFERROR(AM37/AM17*1000,0),IFERROR(AM47*3.78*60,0))</f>
        <v>0</v>
      </c>
      <c r="AN49" s="249">
        <f>+IF(AN5='Base Datos'!$V$21,IFERROR(AN37/AN17*1000,0),IFERROR(AN47*3.78*60,0))</f>
        <v>0</v>
      </c>
      <c r="AO49" s="249">
        <f>+IF(AO5='Base Datos'!$V$21,IFERROR(AO37/AO17*1000,0),IFERROR(AO47*3.78*60,0))</f>
        <v>0</v>
      </c>
      <c r="AP49" s="249">
        <f>+IF(AP5='Base Datos'!$V$21,IFERROR(AP37/AP17*1000,0),IFERROR(AP47*3.78*60,0))</f>
        <v>0</v>
      </c>
      <c r="AQ49" s="249">
        <f>+IF(AQ5='Base Datos'!$V$21,IFERROR(AQ37/AQ17*1000,0),IFERROR(AQ47*3.78*60,0))</f>
        <v>0</v>
      </c>
      <c r="AR49" s="249">
        <f>+IF(AR5='Base Datos'!$V$21,IFERROR(AR37/AR17*1000,0),IFERROR(AR47*3.78*60,0))</f>
        <v>0</v>
      </c>
      <c r="AS49" s="249">
        <f>+IF(AS5='Base Datos'!$V$21,IFERROR(AS37/AS17*1000,0),IFERROR(AS47*3.78*60,0))</f>
        <v>0</v>
      </c>
      <c r="AT49" s="249">
        <f>+IF(AT5='Base Datos'!$V$21,IFERROR(AT37/AT17*1000,0),IFERROR(AT47*3.78*60,0))</f>
        <v>0</v>
      </c>
      <c r="AU49" s="249">
        <f>+IF(AU5='Base Datos'!$V$21,IFERROR(AU37/AU17*1000,0),IFERROR(AU47*3.78*60,0))</f>
        <v>0</v>
      </c>
      <c r="AV49" s="249">
        <f>+IF(AV5='Base Datos'!$V$21,IFERROR(AV37/AV17*1000,0),IFERROR(AV47*3.78*60,0))</f>
        <v>0</v>
      </c>
      <c r="AW49" s="249">
        <f>+IF(AW5='Base Datos'!$V$21,IFERROR(AW37/AW17*1000,0),IFERROR(AW47*3.78*60,0))</f>
        <v>0</v>
      </c>
      <c r="AX49" s="249">
        <f>+IF(AX5='Base Datos'!$V$21,IFERROR(AX37/AX17*1000,0),IFERROR(AX47*3.78*60,0))</f>
        <v>0</v>
      </c>
      <c r="AY49" s="249">
        <f>+IF(AY5='Base Datos'!$V$21,IFERROR(AY37/AY17*1000,0),IFERROR(AY47*3.78*60,0))</f>
        <v>0</v>
      </c>
      <c r="AZ49" s="249">
        <f>+IF(AZ5='Base Datos'!$V$21,IFERROR(AZ37/AZ17*1000,0),IFERROR(AZ47*3.78*60,0))</f>
        <v>0</v>
      </c>
      <c r="BA49" s="249">
        <f>+IF(BA5='Base Datos'!$V$21,IFERROR(BA37/BA17*1000,0),IFERROR(BA47*3.78*60,0))</f>
        <v>0</v>
      </c>
      <c r="BB49" s="249">
        <f>+IF(BB5='Base Datos'!$V$21,IFERROR(BB37/BB17*1000,0),IFERROR(BB47*3.78*60,0))</f>
        <v>0</v>
      </c>
      <c r="BC49" s="249">
        <f>+IF(BC5='Base Datos'!$V$21,IFERROR(BC37/BC17*1000,0),IFERROR(BC47*3.78*60,0))</f>
        <v>0</v>
      </c>
      <c r="BD49" s="249">
        <f>+IF(BD5='Base Datos'!$V$21,IFERROR(BD37/BD17*1000,0),IFERROR(BD47*3.78*60,0))</f>
        <v>0</v>
      </c>
      <c r="BE49" s="249">
        <f>+IF(BE5='Base Datos'!$V$21,IFERROR(BE37/BE17*1000,0),IFERROR(BE47*3.78*60,0))</f>
        <v>0</v>
      </c>
      <c r="BF49" s="249">
        <f>+IF(BF5='Base Datos'!$V$21,IFERROR(BF37/BF17*1000,0),IFERROR(BF47*3.78*60,0))</f>
        <v>0</v>
      </c>
      <c r="BG49" s="249">
        <f>+IF(BG5='Base Datos'!$V$21,IFERROR(BG37/BG17*1000,0),IFERROR(BG47*3.78*60,0))</f>
        <v>0</v>
      </c>
      <c r="BH49" s="249">
        <f>+IF(BH5='Base Datos'!$V$21,IFERROR(BH37/BH17*1000,0),IFERROR(BH47*3.78*60,0))</f>
        <v>0</v>
      </c>
      <c r="BI49" s="249">
        <f>+IF(BI5='Base Datos'!$V$21,IFERROR(BI37/BI17*1000,0),IFERROR(BI47*3.78*60,0))</f>
        <v>0</v>
      </c>
      <c r="BJ49" s="249">
        <f>+IF(BJ5='Base Datos'!$V$21,IFERROR(BJ37/BJ17*1000,0),IFERROR(BJ47*3.78*60,0))</f>
        <v>0</v>
      </c>
      <c r="BK49" s="249">
        <f>+IF(BK5='Base Datos'!$V$21,IFERROR(BK37/BK17*1000,0),IFERROR(BK47*3.78*60,0))</f>
        <v>0</v>
      </c>
      <c r="BL49" s="249">
        <f>+IF(BL5='Base Datos'!$V$21,IFERROR(BL37/BL17*1000,0),IFERROR(BL47*3.78*60,0))</f>
        <v>0</v>
      </c>
      <c r="BM49" s="249">
        <f>+IF(BM5='Base Datos'!$V$21,IFERROR(BM37/BM17*1000,0),IFERROR(BM47*3.78*60,0))</f>
        <v>0</v>
      </c>
      <c r="BN49" s="249">
        <f>+IF(BN5='Base Datos'!$V$21,IFERROR(BN37/BN17*1000,0),IFERROR(BN47*3.78*60,0))</f>
        <v>0</v>
      </c>
      <c r="BO49" s="249">
        <f>+IF(BO5='Base Datos'!$V$21,IFERROR(BO37/BO17*1000,0),IFERROR(BO47*3.78*60,0))</f>
        <v>0</v>
      </c>
      <c r="BP49" s="249">
        <f>+IF(BP5='Base Datos'!$V$21,IFERROR(BP37/BP17*1000,0),IFERROR(BP47*3.78*60,0))</f>
        <v>0</v>
      </c>
      <c r="BQ49" s="249">
        <f>+IF(BQ5='Base Datos'!$V$21,IFERROR(BQ37/BQ17*1000,0),IFERROR(BQ47*3.78*60,0))</f>
        <v>0</v>
      </c>
      <c r="BR49" s="249">
        <f>+IF(BR5='Base Datos'!$V$21,IFERROR(BR37/BR17*1000,0),IFERROR(BR47*3.78*60,0))</f>
        <v>0</v>
      </c>
      <c r="BS49" s="249">
        <f>+IF(BS5='Base Datos'!$V$21,IFERROR(BS37/BS17*1000,0),IFERROR(BS47*3.78*60,0))</f>
        <v>0</v>
      </c>
      <c r="BT49" s="249">
        <f>+IF(BT5='Base Datos'!$V$21,IFERROR(BT37/BT17*1000,0),IFERROR(BT47*3.78*60,0))</f>
        <v>0</v>
      </c>
      <c r="BU49" s="249">
        <f>+IF(BU5='Base Datos'!$V$21,IFERROR(BU37/BU17*1000,0),IFERROR(BU47*3.78*60,0))</f>
        <v>0</v>
      </c>
      <c r="BV49" s="249">
        <f>+IF(BV5='Base Datos'!$V$21,IFERROR(BV37/BV17*1000,0),IFERROR(BV47*3.78*60,0))</f>
        <v>0</v>
      </c>
      <c r="BW49" s="249">
        <f>+IF(BW5='Base Datos'!$V$21,IFERROR(BW37/BW17*1000,0),IFERROR(BW47*3.78*60,0))</f>
        <v>0</v>
      </c>
      <c r="BX49" s="249">
        <f>+IF(BX5='Base Datos'!$V$21,IFERROR(BX37/BX17*1000,0),IFERROR(BX47*3.78*60,0))</f>
        <v>0</v>
      </c>
      <c r="BY49" s="249">
        <f>+IF(BY5='Base Datos'!$V$21,IFERROR(BY37/BY17*1000,0),IFERROR(BY47*3.78*60,0))</f>
        <v>0</v>
      </c>
      <c r="BZ49" s="249">
        <f>+IF(BZ5='Base Datos'!$V$21,IFERROR(BZ37/BZ17*1000,0),IFERROR(BZ47*3.78*60,0))</f>
        <v>0</v>
      </c>
      <c r="CA49" s="249">
        <f>+IF(CA5='Base Datos'!$V$21,IFERROR(CA37/CA17*1000,0),IFERROR(CA47*3.78*60,0))</f>
        <v>0</v>
      </c>
      <c r="CB49" s="249">
        <f>+IF(CB5='Base Datos'!$V$21,IFERROR(CB37/CB17*1000,0),IFERROR(CB47*3.78*60,0))</f>
        <v>0</v>
      </c>
      <c r="CC49" s="249">
        <f>+IF(CC5='Base Datos'!$V$21,IFERROR(CC37/CC17*1000,0),IFERROR(CC47*3.78*60,0))</f>
        <v>0</v>
      </c>
      <c r="CD49" s="249">
        <f>+IF(CD5='Base Datos'!$V$21,IFERROR(CD37/CD17*1000,0),IFERROR(CD47*3.78*60,0))</f>
        <v>0</v>
      </c>
      <c r="CE49" s="249">
        <f>+IF(CE5='Base Datos'!$V$21,IFERROR(CE37/CE17*1000,0),IFERROR(CE47*3.78*60,0))</f>
        <v>0</v>
      </c>
      <c r="CF49" s="249">
        <f>+IF(CF5='Base Datos'!$V$21,IFERROR(CF37/CF17*1000,0),IFERROR(CF47*3.78*60,0))</f>
        <v>0</v>
      </c>
    </row>
    <row r="50" spans="1:84" ht="15" customHeight="1" thickBot="1" x14ac:dyDescent="0.35">
      <c r="B50" s="700">
        <v>3</v>
      </c>
      <c r="C50" s="981"/>
      <c r="D50" s="240" t="s">
        <v>186</v>
      </c>
      <c r="E50" s="249">
        <f>+IFERROR(E49*E35/100,0)</f>
        <v>0</v>
      </c>
      <c r="F50" s="249">
        <f t="shared" ref="F50:BQ50" si="44">+IFERROR(F49*F35/100,0)</f>
        <v>0</v>
      </c>
      <c r="G50" s="249">
        <f t="shared" si="44"/>
        <v>0</v>
      </c>
      <c r="H50" s="249">
        <f t="shared" si="44"/>
        <v>0</v>
      </c>
      <c r="I50" s="249">
        <f t="shared" si="44"/>
        <v>0</v>
      </c>
      <c r="J50" s="249">
        <f t="shared" si="44"/>
        <v>65.834294034090902</v>
      </c>
      <c r="K50" s="249">
        <f t="shared" si="44"/>
        <v>134.88001704545451</v>
      </c>
      <c r="L50" s="249">
        <f t="shared" si="44"/>
        <v>171.2762121212121</v>
      </c>
      <c r="M50" s="249">
        <f t="shared" si="44"/>
        <v>138.09144602272724</v>
      </c>
      <c r="N50" s="249">
        <f t="shared" si="44"/>
        <v>117.98549999999999</v>
      </c>
      <c r="O50" s="249">
        <f t="shared" si="44"/>
        <v>0</v>
      </c>
      <c r="P50" s="249">
        <f t="shared" si="44"/>
        <v>0</v>
      </c>
      <c r="Q50" s="249">
        <f t="shared" si="44"/>
        <v>0</v>
      </c>
      <c r="R50" s="249">
        <f t="shared" si="44"/>
        <v>0</v>
      </c>
      <c r="S50" s="249">
        <f t="shared" si="44"/>
        <v>0</v>
      </c>
      <c r="T50" s="249">
        <f t="shared" si="44"/>
        <v>0</v>
      </c>
      <c r="U50" s="249">
        <f t="shared" si="44"/>
        <v>0</v>
      </c>
      <c r="V50" s="249">
        <f t="shared" si="44"/>
        <v>0</v>
      </c>
      <c r="W50" s="249">
        <f t="shared" si="44"/>
        <v>0</v>
      </c>
      <c r="X50" s="249">
        <f t="shared" si="44"/>
        <v>0</v>
      </c>
      <c r="Y50" s="249">
        <f t="shared" si="44"/>
        <v>0</v>
      </c>
      <c r="Z50" s="249">
        <f t="shared" si="44"/>
        <v>0</v>
      </c>
      <c r="AA50" s="249">
        <f t="shared" si="44"/>
        <v>0</v>
      </c>
      <c r="AB50" s="249">
        <f t="shared" si="44"/>
        <v>0</v>
      </c>
      <c r="AC50" s="249">
        <f t="shared" si="44"/>
        <v>0</v>
      </c>
      <c r="AD50" s="249">
        <f t="shared" si="44"/>
        <v>0</v>
      </c>
      <c r="AE50" s="249">
        <f t="shared" si="44"/>
        <v>0</v>
      </c>
      <c r="AF50" s="249">
        <f t="shared" si="44"/>
        <v>0</v>
      </c>
      <c r="AG50" s="249">
        <f t="shared" si="44"/>
        <v>0</v>
      </c>
      <c r="AH50" s="249">
        <f t="shared" si="44"/>
        <v>0</v>
      </c>
      <c r="AI50" s="249">
        <f t="shared" si="44"/>
        <v>0</v>
      </c>
      <c r="AJ50" s="249">
        <f t="shared" si="44"/>
        <v>0</v>
      </c>
      <c r="AK50" s="249">
        <f t="shared" si="44"/>
        <v>0</v>
      </c>
      <c r="AL50" s="249">
        <f t="shared" si="44"/>
        <v>0</v>
      </c>
      <c r="AM50" s="249">
        <f t="shared" si="44"/>
        <v>0</v>
      </c>
      <c r="AN50" s="249">
        <f t="shared" si="44"/>
        <v>0</v>
      </c>
      <c r="AO50" s="249">
        <f t="shared" si="44"/>
        <v>0</v>
      </c>
      <c r="AP50" s="249">
        <f t="shared" si="44"/>
        <v>0</v>
      </c>
      <c r="AQ50" s="249">
        <f t="shared" si="44"/>
        <v>0</v>
      </c>
      <c r="AR50" s="249">
        <f t="shared" si="44"/>
        <v>0</v>
      </c>
      <c r="AS50" s="249">
        <f t="shared" si="44"/>
        <v>0</v>
      </c>
      <c r="AT50" s="249">
        <f t="shared" si="44"/>
        <v>0</v>
      </c>
      <c r="AU50" s="249">
        <f t="shared" si="44"/>
        <v>0</v>
      </c>
      <c r="AV50" s="249">
        <f t="shared" si="44"/>
        <v>0</v>
      </c>
      <c r="AW50" s="249">
        <f t="shared" si="44"/>
        <v>0</v>
      </c>
      <c r="AX50" s="249">
        <f t="shared" si="44"/>
        <v>0</v>
      </c>
      <c r="AY50" s="249">
        <f t="shared" si="44"/>
        <v>0</v>
      </c>
      <c r="AZ50" s="249">
        <f t="shared" si="44"/>
        <v>0</v>
      </c>
      <c r="BA50" s="249">
        <f t="shared" si="44"/>
        <v>0</v>
      </c>
      <c r="BB50" s="249">
        <f t="shared" si="44"/>
        <v>0</v>
      </c>
      <c r="BC50" s="249">
        <f t="shared" si="44"/>
        <v>0</v>
      </c>
      <c r="BD50" s="249">
        <f t="shared" si="44"/>
        <v>0</v>
      </c>
      <c r="BE50" s="249">
        <f t="shared" si="44"/>
        <v>0</v>
      </c>
      <c r="BF50" s="249">
        <f t="shared" si="44"/>
        <v>0</v>
      </c>
      <c r="BG50" s="249">
        <f t="shared" si="44"/>
        <v>0</v>
      </c>
      <c r="BH50" s="249">
        <f t="shared" si="44"/>
        <v>0</v>
      </c>
      <c r="BI50" s="249">
        <f t="shared" si="44"/>
        <v>0</v>
      </c>
      <c r="BJ50" s="249">
        <f t="shared" si="44"/>
        <v>0</v>
      </c>
      <c r="BK50" s="249">
        <f t="shared" si="44"/>
        <v>0</v>
      </c>
      <c r="BL50" s="249">
        <f t="shared" si="44"/>
        <v>0</v>
      </c>
      <c r="BM50" s="249">
        <f t="shared" si="44"/>
        <v>0</v>
      </c>
      <c r="BN50" s="249">
        <f t="shared" si="44"/>
        <v>0</v>
      </c>
      <c r="BO50" s="249">
        <f t="shared" si="44"/>
        <v>0</v>
      </c>
      <c r="BP50" s="249">
        <f t="shared" si="44"/>
        <v>0</v>
      </c>
      <c r="BQ50" s="249">
        <f t="shared" si="44"/>
        <v>0</v>
      </c>
      <c r="BR50" s="249">
        <f t="shared" ref="BR50:CF50" si="45">+IFERROR(BR49*BR35/100,0)</f>
        <v>0</v>
      </c>
      <c r="BS50" s="249">
        <f t="shared" si="45"/>
        <v>0</v>
      </c>
      <c r="BT50" s="249">
        <f t="shared" si="45"/>
        <v>0</v>
      </c>
      <c r="BU50" s="249">
        <f t="shared" si="45"/>
        <v>0</v>
      </c>
      <c r="BV50" s="249">
        <f t="shared" si="45"/>
        <v>0</v>
      </c>
      <c r="BW50" s="249">
        <f t="shared" si="45"/>
        <v>0</v>
      </c>
      <c r="BX50" s="249">
        <f t="shared" si="45"/>
        <v>0</v>
      </c>
      <c r="BY50" s="249">
        <f t="shared" si="45"/>
        <v>0</v>
      </c>
      <c r="BZ50" s="249">
        <f t="shared" si="45"/>
        <v>0</v>
      </c>
      <c r="CA50" s="249">
        <f t="shared" si="45"/>
        <v>0</v>
      </c>
      <c r="CB50" s="249">
        <f t="shared" si="45"/>
        <v>0</v>
      </c>
      <c r="CC50" s="249">
        <f t="shared" si="45"/>
        <v>0</v>
      </c>
      <c r="CD50" s="249">
        <f t="shared" si="45"/>
        <v>0</v>
      </c>
      <c r="CE50" s="249">
        <f t="shared" si="45"/>
        <v>0</v>
      </c>
      <c r="CF50" s="249">
        <f t="shared" si="45"/>
        <v>0</v>
      </c>
    </row>
    <row r="51" spans="1:84" ht="15" customHeight="1" thickBot="1" x14ac:dyDescent="0.35">
      <c r="B51" s="700">
        <v>4</v>
      </c>
      <c r="C51" s="981"/>
      <c r="D51" s="240" t="s">
        <v>187</v>
      </c>
      <c r="E51" s="249">
        <f>+IFERROR(E49-E50,0)</f>
        <v>0</v>
      </c>
      <c r="F51" s="249">
        <f t="shared" ref="F51:BQ51" si="46">+IFERROR(F49-F50,0)</f>
        <v>0</v>
      </c>
      <c r="G51" s="249">
        <f t="shared" si="46"/>
        <v>0</v>
      </c>
      <c r="H51" s="249">
        <f t="shared" si="46"/>
        <v>0</v>
      </c>
      <c r="I51" s="249">
        <f t="shared" si="46"/>
        <v>0</v>
      </c>
      <c r="J51" s="249">
        <f t="shared" si="46"/>
        <v>94.737154829545432</v>
      </c>
      <c r="K51" s="249">
        <f t="shared" si="46"/>
        <v>186.26288068181816</v>
      </c>
      <c r="L51" s="249">
        <f t="shared" si="46"/>
        <v>256.91431818181815</v>
      </c>
      <c r="M51" s="249">
        <f t="shared" si="46"/>
        <v>183.05145170454543</v>
      </c>
      <c r="N51" s="249">
        <f t="shared" si="46"/>
        <v>150.16336363636361</v>
      </c>
      <c r="O51" s="249">
        <f t="shared" si="46"/>
        <v>0</v>
      </c>
      <c r="P51" s="249">
        <f t="shared" si="46"/>
        <v>0</v>
      </c>
      <c r="Q51" s="249">
        <f t="shared" si="46"/>
        <v>0</v>
      </c>
      <c r="R51" s="249">
        <f t="shared" si="46"/>
        <v>0</v>
      </c>
      <c r="S51" s="249">
        <f t="shared" si="46"/>
        <v>0</v>
      </c>
      <c r="T51" s="249">
        <f t="shared" si="46"/>
        <v>0</v>
      </c>
      <c r="U51" s="249">
        <f t="shared" si="46"/>
        <v>0</v>
      </c>
      <c r="V51" s="249">
        <f t="shared" si="46"/>
        <v>0</v>
      </c>
      <c r="W51" s="249">
        <f t="shared" si="46"/>
        <v>0</v>
      </c>
      <c r="X51" s="249">
        <f t="shared" si="46"/>
        <v>0</v>
      </c>
      <c r="Y51" s="249">
        <f t="shared" si="46"/>
        <v>0</v>
      </c>
      <c r="Z51" s="249">
        <f t="shared" si="46"/>
        <v>0</v>
      </c>
      <c r="AA51" s="249">
        <f t="shared" si="46"/>
        <v>0</v>
      </c>
      <c r="AB51" s="249">
        <f t="shared" si="46"/>
        <v>0</v>
      </c>
      <c r="AC51" s="249">
        <f t="shared" si="46"/>
        <v>0</v>
      </c>
      <c r="AD51" s="249">
        <f t="shared" si="46"/>
        <v>0</v>
      </c>
      <c r="AE51" s="249">
        <f t="shared" si="46"/>
        <v>0</v>
      </c>
      <c r="AF51" s="249">
        <f t="shared" si="46"/>
        <v>0</v>
      </c>
      <c r="AG51" s="249">
        <f t="shared" si="46"/>
        <v>0</v>
      </c>
      <c r="AH51" s="249">
        <f t="shared" si="46"/>
        <v>0</v>
      </c>
      <c r="AI51" s="249">
        <f t="shared" si="46"/>
        <v>0</v>
      </c>
      <c r="AJ51" s="249">
        <f t="shared" si="46"/>
        <v>0</v>
      </c>
      <c r="AK51" s="249">
        <f t="shared" si="46"/>
        <v>0</v>
      </c>
      <c r="AL51" s="249">
        <f t="shared" si="46"/>
        <v>0</v>
      </c>
      <c r="AM51" s="249">
        <f t="shared" si="46"/>
        <v>0</v>
      </c>
      <c r="AN51" s="249">
        <f t="shared" si="46"/>
        <v>0</v>
      </c>
      <c r="AO51" s="249">
        <f t="shared" si="46"/>
        <v>0</v>
      </c>
      <c r="AP51" s="249">
        <f t="shared" si="46"/>
        <v>0</v>
      </c>
      <c r="AQ51" s="249">
        <f t="shared" si="46"/>
        <v>0</v>
      </c>
      <c r="AR51" s="249">
        <f t="shared" si="46"/>
        <v>0</v>
      </c>
      <c r="AS51" s="249">
        <f t="shared" si="46"/>
        <v>0</v>
      </c>
      <c r="AT51" s="249">
        <f t="shared" si="46"/>
        <v>0</v>
      </c>
      <c r="AU51" s="249">
        <f t="shared" si="46"/>
        <v>0</v>
      </c>
      <c r="AV51" s="249">
        <f t="shared" si="46"/>
        <v>0</v>
      </c>
      <c r="AW51" s="249">
        <f t="shared" si="46"/>
        <v>0</v>
      </c>
      <c r="AX51" s="249">
        <f t="shared" si="46"/>
        <v>0</v>
      </c>
      <c r="AY51" s="249">
        <f t="shared" si="46"/>
        <v>0</v>
      </c>
      <c r="AZ51" s="249">
        <f t="shared" si="46"/>
        <v>0</v>
      </c>
      <c r="BA51" s="249">
        <f t="shared" si="46"/>
        <v>0</v>
      </c>
      <c r="BB51" s="249">
        <f t="shared" si="46"/>
        <v>0</v>
      </c>
      <c r="BC51" s="249">
        <f t="shared" si="46"/>
        <v>0</v>
      </c>
      <c r="BD51" s="249">
        <f t="shared" si="46"/>
        <v>0</v>
      </c>
      <c r="BE51" s="249">
        <f t="shared" si="46"/>
        <v>0</v>
      </c>
      <c r="BF51" s="249">
        <f t="shared" si="46"/>
        <v>0</v>
      </c>
      <c r="BG51" s="249">
        <f t="shared" si="46"/>
        <v>0</v>
      </c>
      <c r="BH51" s="249">
        <f t="shared" si="46"/>
        <v>0</v>
      </c>
      <c r="BI51" s="249">
        <f t="shared" si="46"/>
        <v>0</v>
      </c>
      <c r="BJ51" s="249">
        <f t="shared" si="46"/>
        <v>0</v>
      </c>
      <c r="BK51" s="249">
        <f t="shared" si="46"/>
        <v>0</v>
      </c>
      <c r="BL51" s="249">
        <f t="shared" si="46"/>
        <v>0</v>
      </c>
      <c r="BM51" s="249">
        <f t="shared" si="46"/>
        <v>0</v>
      </c>
      <c r="BN51" s="249">
        <f t="shared" si="46"/>
        <v>0</v>
      </c>
      <c r="BO51" s="249">
        <f t="shared" si="46"/>
        <v>0</v>
      </c>
      <c r="BP51" s="249">
        <f t="shared" si="46"/>
        <v>0</v>
      </c>
      <c r="BQ51" s="249">
        <f t="shared" si="46"/>
        <v>0</v>
      </c>
      <c r="BR51" s="249">
        <f t="shared" ref="BR51:CF51" si="47">+IFERROR(BR49-BR50,0)</f>
        <v>0</v>
      </c>
      <c r="BS51" s="249">
        <f t="shared" si="47"/>
        <v>0</v>
      </c>
      <c r="BT51" s="249">
        <f t="shared" si="47"/>
        <v>0</v>
      </c>
      <c r="BU51" s="249">
        <f t="shared" si="47"/>
        <v>0</v>
      </c>
      <c r="BV51" s="249">
        <f t="shared" si="47"/>
        <v>0</v>
      </c>
      <c r="BW51" s="249">
        <f t="shared" si="47"/>
        <v>0</v>
      </c>
      <c r="BX51" s="249">
        <f t="shared" si="47"/>
        <v>0</v>
      </c>
      <c r="BY51" s="249">
        <f t="shared" si="47"/>
        <v>0</v>
      </c>
      <c r="BZ51" s="249">
        <f t="shared" si="47"/>
        <v>0</v>
      </c>
      <c r="CA51" s="249">
        <f t="shared" si="47"/>
        <v>0</v>
      </c>
      <c r="CB51" s="249">
        <f t="shared" si="47"/>
        <v>0</v>
      </c>
      <c r="CC51" s="249">
        <f t="shared" si="47"/>
        <v>0</v>
      </c>
      <c r="CD51" s="249">
        <f t="shared" si="47"/>
        <v>0</v>
      </c>
      <c r="CE51" s="249">
        <f t="shared" si="47"/>
        <v>0</v>
      </c>
      <c r="CF51" s="249">
        <f t="shared" si="47"/>
        <v>0</v>
      </c>
    </row>
    <row r="52" spans="1:84" ht="15" customHeight="1" thickBot="1" x14ac:dyDescent="0.35">
      <c r="B52" s="700">
        <v>5</v>
      </c>
      <c r="C52" s="981"/>
      <c r="D52" s="240" t="s">
        <v>280</v>
      </c>
      <c r="E52" s="249">
        <f>+IFERROR(E49*E33/100,0)</f>
        <v>0</v>
      </c>
      <c r="F52" s="249">
        <f t="shared" ref="F52:BQ52" si="48">+IFERROR(F49*F33/100,0)</f>
        <v>0</v>
      </c>
      <c r="G52" s="249">
        <f t="shared" si="48"/>
        <v>0</v>
      </c>
      <c r="H52" s="249">
        <f t="shared" si="48"/>
        <v>0</v>
      </c>
      <c r="I52" s="249">
        <f t="shared" si="48"/>
        <v>0</v>
      </c>
      <c r="J52" s="249">
        <f t="shared" si="48"/>
        <v>65.673722585227267</v>
      </c>
      <c r="K52" s="249">
        <f t="shared" si="48"/>
        <v>157.03887698863633</v>
      </c>
      <c r="L52" s="249">
        <f t="shared" si="48"/>
        <v>208.52878825757571</v>
      </c>
      <c r="M52" s="249">
        <f t="shared" si="48"/>
        <v>180.80345142045451</v>
      </c>
      <c r="N52" s="249">
        <f t="shared" si="48"/>
        <v>145.87298181818178</v>
      </c>
      <c r="O52" s="249">
        <f t="shared" si="48"/>
        <v>0</v>
      </c>
      <c r="P52" s="249">
        <f t="shared" si="48"/>
        <v>0</v>
      </c>
      <c r="Q52" s="249">
        <f t="shared" si="48"/>
        <v>0</v>
      </c>
      <c r="R52" s="249">
        <f t="shared" si="48"/>
        <v>0</v>
      </c>
      <c r="S52" s="249">
        <f t="shared" si="48"/>
        <v>0</v>
      </c>
      <c r="T52" s="249">
        <f t="shared" si="48"/>
        <v>0</v>
      </c>
      <c r="U52" s="249">
        <f t="shared" si="48"/>
        <v>0</v>
      </c>
      <c r="V52" s="249">
        <f t="shared" si="48"/>
        <v>0</v>
      </c>
      <c r="W52" s="249">
        <f t="shared" si="48"/>
        <v>0</v>
      </c>
      <c r="X52" s="249">
        <f t="shared" si="48"/>
        <v>0</v>
      </c>
      <c r="Y52" s="249">
        <f t="shared" si="48"/>
        <v>0</v>
      </c>
      <c r="Z52" s="249">
        <f t="shared" si="48"/>
        <v>0</v>
      </c>
      <c r="AA52" s="249">
        <f t="shared" si="48"/>
        <v>0</v>
      </c>
      <c r="AB52" s="249">
        <f t="shared" si="48"/>
        <v>0</v>
      </c>
      <c r="AC52" s="249">
        <f t="shared" si="48"/>
        <v>0</v>
      </c>
      <c r="AD52" s="249">
        <f t="shared" si="48"/>
        <v>0</v>
      </c>
      <c r="AE52" s="249">
        <f t="shared" si="48"/>
        <v>0</v>
      </c>
      <c r="AF52" s="249">
        <f t="shared" si="48"/>
        <v>0</v>
      </c>
      <c r="AG52" s="249">
        <f t="shared" si="48"/>
        <v>0</v>
      </c>
      <c r="AH52" s="249">
        <f t="shared" si="48"/>
        <v>0</v>
      </c>
      <c r="AI52" s="249">
        <f t="shared" si="48"/>
        <v>0</v>
      </c>
      <c r="AJ52" s="249">
        <f t="shared" si="48"/>
        <v>0</v>
      </c>
      <c r="AK52" s="249">
        <f t="shared" si="48"/>
        <v>0</v>
      </c>
      <c r="AL52" s="249">
        <f t="shared" si="48"/>
        <v>0</v>
      </c>
      <c r="AM52" s="249">
        <f t="shared" si="48"/>
        <v>0</v>
      </c>
      <c r="AN52" s="249">
        <f t="shared" si="48"/>
        <v>0</v>
      </c>
      <c r="AO52" s="249">
        <f t="shared" si="48"/>
        <v>0</v>
      </c>
      <c r="AP52" s="249">
        <f t="shared" si="48"/>
        <v>0</v>
      </c>
      <c r="AQ52" s="249">
        <f t="shared" si="48"/>
        <v>0</v>
      </c>
      <c r="AR52" s="249">
        <f t="shared" si="48"/>
        <v>0</v>
      </c>
      <c r="AS52" s="249">
        <f t="shared" si="48"/>
        <v>0</v>
      </c>
      <c r="AT52" s="249">
        <f t="shared" si="48"/>
        <v>0</v>
      </c>
      <c r="AU52" s="249">
        <f t="shared" si="48"/>
        <v>0</v>
      </c>
      <c r="AV52" s="249">
        <f t="shared" si="48"/>
        <v>0</v>
      </c>
      <c r="AW52" s="249">
        <f t="shared" si="48"/>
        <v>0</v>
      </c>
      <c r="AX52" s="249">
        <f t="shared" si="48"/>
        <v>0</v>
      </c>
      <c r="AY52" s="249">
        <f t="shared" si="48"/>
        <v>0</v>
      </c>
      <c r="AZ52" s="249">
        <f t="shared" si="48"/>
        <v>0</v>
      </c>
      <c r="BA52" s="249">
        <f t="shared" si="48"/>
        <v>0</v>
      </c>
      <c r="BB52" s="249">
        <f t="shared" si="48"/>
        <v>0</v>
      </c>
      <c r="BC52" s="249">
        <f t="shared" si="48"/>
        <v>0</v>
      </c>
      <c r="BD52" s="249">
        <f t="shared" si="48"/>
        <v>0</v>
      </c>
      <c r="BE52" s="249">
        <f t="shared" si="48"/>
        <v>0</v>
      </c>
      <c r="BF52" s="249">
        <f t="shared" si="48"/>
        <v>0</v>
      </c>
      <c r="BG52" s="249">
        <f t="shared" si="48"/>
        <v>0</v>
      </c>
      <c r="BH52" s="249">
        <f t="shared" si="48"/>
        <v>0</v>
      </c>
      <c r="BI52" s="249">
        <f t="shared" si="48"/>
        <v>0</v>
      </c>
      <c r="BJ52" s="249">
        <f t="shared" si="48"/>
        <v>0</v>
      </c>
      <c r="BK52" s="249">
        <f t="shared" si="48"/>
        <v>0</v>
      </c>
      <c r="BL52" s="249">
        <f t="shared" si="48"/>
        <v>0</v>
      </c>
      <c r="BM52" s="249">
        <f t="shared" si="48"/>
        <v>0</v>
      </c>
      <c r="BN52" s="249">
        <f t="shared" si="48"/>
        <v>0</v>
      </c>
      <c r="BO52" s="249">
        <f t="shared" si="48"/>
        <v>0</v>
      </c>
      <c r="BP52" s="249">
        <f t="shared" si="48"/>
        <v>0</v>
      </c>
      <c r="BQ52" s="249">
        <f t="shared" si="48"/>
        <v>0</v>
      </c>
      <c r="BR52" s="249">
        <f t="shared" ref="BR52:CF52" si="49">+IFERROR(BR49*BR33/100,0)</f>
        <v>0</v>
      </c>
      <c r="BS52" s="249">
        <f t="shared" si="49"/>
        <v>0</v>
      </c>
      <c r="BT52" s="249">
        <f t="shared" si="49"/>
        <v>0</v>
      </c>
      <c r="BU52" s="249">
        <f t="shared" si="49"/>
        <v>0</v>
      </c>
      <c r="BV52" s="249">
        <f t="shared" si="49"/>
        <v>0</v>
      </c>
      <c r="BW52" s="249">
        <f t="shared" si="49"/>
        <v>0</v>
      </c>
      <c r="BX52" s="249">
        <f t="shared" si="49"/>
        <v>0</v>
      </c>
      <c r="BY52" s="249">
        <f t="shared" si="49"/>
        <v>0</v>
      </c>
      <c r="BZ52" s="249">
        <f t="shared" si="49"/>
        <v>0</v>
      </c>
      <c r="CA52" s="249">
        <f t="shared" si="49"/>
        <v>0</v>
      </c>
      <c r="CB52" s="249">
        <f t="shared" si="49"/>
        <v>0</v>
      </c>
      <c r="CC52" s="249">
        <f t="shared" si="49"/>
        <v>0</v>
      </c>
      <c r="CD52" s="249">
        <f t="shared" si="49"/>
        <v>0</v>
      </c>
      <c r="CE52" s="249">
        <f t="shared" si="49"/>
        <v>0</v>
      </c>
      <c r="CF52" s="249">
        <f t="shared" si="49"/>
        <v>0</v>
      </c>
    </row>
    <row r="53" spans="1:84" ht="15" customHeight="1" thickBot="1" x14ac:dyDescent="0.35">
      <c r="B53" s="700">
        <v>6</v>
      </c>
      <c r="C53" s="982"/>
      <c r="D53" s="240" t="s">
        <v>281</v>
      </c>
      <c r="E53" s="249">
        <f>+IFERROR(E51-E52,0)</f>
        <v>0</v>
      </c>
      <c r="F53" s="249">
        <f t="shared" ref="F53:BQ53" si="50">+IFERROR(F51-F52,0)</f>
        <v>0</v>
      </c>
      <c r="G53" s="249">
        <f t="shared" si="50"/>
        <v>0</v>
      </c>
      <c r="H53" s="249">
        <f t="shared" si="50"/>
        <v>0</v>
      </c>
      <c r="I53" s="249">
        <f t="shared" si="50"/>
        <v>0</v>
      </c>
      <c r="J53" s="249">
        <f t="shared" si="50"/>
        <v>29.063432244318165</v>
      </c>
      <c r="K53" s="249">
        <f t="shared" si="50"/>
        <v>29.224003693181828</v>
      </c>
      <c r="L53" s="249">
        <f t="shared" si="50"/>
        <v>48.385529924242434</v>
      </c>
      <c r="M53" s="249">
        <f t="shared" si="50"/>
        <v>2.2480002840909208</v>
      </c>
      <c r="N53" s="249">
        <f t="shared" si="50"/>
        <v>4.2903818181818281</v>
      </c>
      <c r="O53" s="249">
        <f t="shared" si="50"/>
        <v>0</v>
      </c>
      <c r="P53" s="249">
        <f t="shared" si="50"/>
        <v>0</v>
      </c>
      <c r="Q53" s="249">
        <f t="shared" si="50"/>
        <v>0</v>
      </c>
      <c r="R53" s="249">
        <f t="shared" si="50"/>
        <v>0</v>
      </c>
      <c r="S53" s="249">
        <f t="shared" si="50"/>
        <v>0</v>
      </c>
      <c r="T53" s="249">
        <f t="shared" si="50"/>
        <v>0</v>
      </c>
      <c r="U53" s="249">
        <f t="shared" si="50"/>
        <v>0</v>
      </c>
      <c r="V53" s="249">
        <f t="shared" si="50"/>
        <v>0</v>
      </c>
      <c r="W53" s="249">
        <f t="shared" si="50"/>
        <v>0</v>
      </c>
      <c r="X53" s="249">
        <f t="shared" si="50"/>
        <v>0</v>
      </c>
      <c r="Y53" s="249">
        <f t="shared" si="50"/>
        <v>0</v>
      </c>
      <c r="Z53" s="249">
        <f t="shared" si="50"/>
        <v>0</v>
      </c>
      <c r="AA53" s="249">
        <f t="shared" si="50"/>
        <v>0</v>
      </c>
      <c r="AB53" s="249">
        <f t="shared" si="50"/>
        <v>0</v>
      </c>
      <c r="AC53" s="249">
        <f t="shared" si="50"/>
        <v>0</v>
      </c>
      <c r="AD53" s="249">
        <f t="shared" si="50"/>
        <v>0</v>
      </c>
      <c r="AE53" s="249">
        <f t="shared" si="50"/>
        <v>0</v>
      </c>
      <c r="AF53" s="249">
        <f t="shared" si="50"/>
        <v>0</v>
      </c>
      <c r="AG53" s="249">
        <f t="shared" si="50"/>
        <v>0</v>
      </c>
      <c r="AH53" s="249">
        <f t="shared" si="50"/>
        <v>0</v>
      </c>
      <c r="AI53" s="249">
        <f t="shared" si="50"/>
        <v>0</v>
      </c>
      <c r="AJ53" s="249">
        <f t="shared" si="50"/>
        <v>0</v>
      </c>
      <c r="AK53" s="249">
        <f t="shared" si="50"/>
        <v>0</v>
      </c>
      <c r="AL53" s="249">
        <f t="shared" si="50"/>
        <v>0</v>
      </c>
      <c r="AM53" s="249">
        <f t="shared" si="50"/>
        <v>0</v>
      </c>
      <c r="AN53" s="249">
        <f t="shared" si="50"/>
        <v>0</v>
      </c>
      <c r="AO53" s="249">
        <f t="shared" si="50"/>
        <v>0</v>
      </c>
      <c r="AP53" s="249">
        <f t="shared" si="50"/>
        <v>0</v>
      </c>
      <c r="AQ53" s="249">
        <f t="shared" si="50"/>
        <v>0</v>
      </c>
      <c r="AR53" s="249">
        <f t="shared" si="50"/>
        <v>0</v>
      </c>
      <c r="AS53" s="249">
        <f t="shared" si="50"/>
        <v>0</v>
      </c>
      <c r="AT53" s="249">
        <f t="shared" si="50"/>
        <v>0</v>
      </c>
      <c r="AU53" s="249">
        <f t="shared" si="50"/>
        <v>0</v>
      </c>
      <c r="AV53" s="249">
        <f t="shared" si="50"/>
        <v>0</v>
      </c>
      <c r="AW53" s="249">
        <f t="shared" si="50"/>
        <v>0</v>
      </c>
      <c r="AX53" s="249">
        <f t="shared" si="50"/>
        <v>0</v>
      </c>
      <c r="AY53" s="249">
        <f t="shared" si="50"/>
        <v>0</v>
      </c>
      <c r="AZ53" s="249">
        <f t="shared" si="50"/>
        <v>0</v>
      </c>
      <c r="BA53" s="249">
        <f t="shared" si="50"/>
        <v>0</v>
      </c>
      <c r="BB53" s="249">
        <f t="shared" si="50"/>
        <v>0</v>
      </c>
      <c r="BC53" s="249">
        <f t="shared" si="50"/>
        <v>0</v>
      </c>
      <c r="BD53" s="249">
        <f t="shared" si="50"/>
        <v>0</v>
      </c>
      <c r="BE53" s="249">
        <f t="shared" si="50"/>
        <v>0</v>
      </c>
      <c r="BF53" s="249">
        <f t="shared" si="50"/>
        <v>0</v>
      </c>
      <c r="BG53" s="249">
        <f t="shared" si="50"/>
        <v>0</v>
      </c>
      <c r="BH53" s="249">
        <f t="shared" si="50"/>
        <v>0</v>
      </c>
      <c r="BI53" s="249">
        <f t="shared" si="50"/>
        <v>0</v>
      </c>
      <c r="BJ53" s="249">
        <f t="shared" si="50"/>
        <v>0</v>
      </c>
      <c r="BK53" s="249">
        <f t="shared" si="50"/>
        <v>0</v>
      </c>
      <c r="BL53" s="249">
        <f t="shared" si="50"/>
        <v>0</v>
      </c>
      <c r="BM53" s="249">
        <f t="shared" si="50"/>
        <v>0</v>
      </c>
      <c r="BN53" s="249">
        <f t="shared" si="50"/>
        <v>0</v>
      </c>
      <c r="BO53" s="249">
        <f t="shared" si="50"/>
        <v>0</v>
      </c>
      <c r="BP53" s="249">
        <f t="shared" si="50"/>
        <v>0</v>
      </c>
      <c r="BQ53" s="249">
        <f t="shared" si="50"/>
        <v>0</v>
      </c>
      <c r="BR53" s="249">
        <f t="shared" ref="BR53:CF53" si="51">+IFERROR(BR51-BR52,0)</f>
        <v>0</v>
      </c>
      <c r="BS53" s="249">
        <f t="shared" si="51"/>
        <v>0</v>
      </c>
      <c r="BT53" s="249">
        <f t="shared" si="51"/>
        <v>0</v>
      </c>
      <c r="BU53" s="249">
        <f t="shared" si="51"/>
        <v>0</v>
      </c>
      <c r="BV53" s="249">
        <f t="shared" si="51"/>
        <v>0</v>
      </c>
      <c r="BW53" s="249">
        <f t="shared" si="51"/>
        <v>0</v>
      </c>
      <c r="BX53" s="249">
        <f t="shared" si="51"/>
        <v>0</v>
      </c>
      <c r="BY53" s="249">
        <f t="shared" si="51"/>
        <v>0</v>
      </c>
      <c r="BZ53" s="249">
        <f t="shared" si="51"/>
        <v>0</v>
      </c>
      <c r="CA53" s="249">
        <f t="shared" si="51"/>
        <v>0</v>
      </c>
      <c r="CB53" s="249">
        <f t="shared" si="51"/>
        <v>0</v>
      </c>
      <c r="CC53" s="249">
        <f t="shared" si="51"/>
        <v>0</v>
      </c>
      <c r="CD53" s="249">
        <f t="shared" si="51"/>
        <v>0</v>
      </c>
      <c r="CE53" s="249">
        <f t="shared" si="51"/>
        <v>0</v>
      </c>
      <c r="CF53" s="249">
        <f t="shared" si="51"/>
        <v>0</v>
      </c>
    </row>
    <row r="54" spans="1:84" ht="12" customHeight="1" thickBot="1" x14ac:dyDescent="0.35">
      <c r="C54" s="699"/>
      <c r="D54" s="699"/>
      <c r="E54" s="699"/>
      <c r="F54" s="699"/>
      <c r="G54" s="699"/>
      <c r="H54" s="699"/>
      <c r="I54" s="699"/>
      <c r="J54" s="699"/>
      <c r="K54" s="699"/>
      <c r="L54" s="699"/>
      <c r="M54" s="699"/>
      <c r="N54" s="699"/>
      <c r="O54" s="699"/>
      <c r="P54" s="699"/>
      <c r="Q54" s="699"/>
      <c r="R54" s="699"/>
      <c r="S54" s="699"/>
      <c r="T54" s="699"/>
      <c r="U54" s="699"/>
      <c r="V54" s="699"/>
      <c r="W54" s="699"/>
      <c r="X54" s="699"/>
      <c r="Y54" s="699"/>
      <c r="Z54" s="699"/>
      <c r="AA54" s="699"/>
      <c r="AB54" s="699"/>
      <c r="AC54" s="699"/>
      <c r="AD54" s="699"/>
      <c r="AE54" s="699"/>
      <c r="AF54" s="699"/>
      <c r="AG54" s="699"/>
      <c r="AH54" s="699"/>
      <c r="AI54" s="699"/>
      <c r="AJ54" s="699"/>
      <c r="AK54" s="699"/>
      <c r="AL54" s="699"/>
      <c r="AM54" s="699"/>
      <c r="AN54" s="699"/>
      <c r="AO54" s="699"/>
      <c r="AP54" s="699"/>
      <c r="AQ54" s="699"/>
      <c r="AR54" s="699"/>
      <c r="AS54" s="699"/>
      <c r="AT54" s="699"/>
      <c r="AU54" s="699"/>
      <c r="AV54" s="699"/>
      <c r="AW54" s="699"/>
      <c r="AX54" s="699"/>
      <c r="AY54" s="699"/>
      <c r="AZ54" s="699"/>
      <c r="BA54" s="699"/>
      <c r="BB54" s="699"/>
      <c r="BC54" s="699"/>
      <c r="BD54" s="699"/>
      <c r="BE54" s="699"/>
      <c r="BF54" s="699"/>
      <c r="BG54" s="699"/>
      <c r="BH54" s="699"/>
      <c r="BI54" s="699"/>
      <c r="BJ54" s="699"/>
      <c r="BK54" s="699"/>
      <c r="BL54" s="699"/>
      <c r="BM54" s="699"/>
      <c r="BN54" s="699"/>
      <c r="BO54" s="699"/>
      <c r="BP54" s="699"/>
      <c r="BQ54" s="699"/>
      <c r="BR54" s="699"/>
      <c r="BS54" s="699"/>
      <c r="BT54" s="699"/>
      <c r="BU54" s="699"/>
      <c r="BV54" s="699"/>
      <c r="BW54" s="699"/>
      <c r="BX54" s="699"/>
      <c r="BY54" s="699"/>
      <c r="BZ54" s="699"/>
      <c r="CA54" s="699"/>
      <c r="CB54" s="699"/>
      <c r="CC54" s="699"/>
      <c r="CD54" s="699"/>
      <c r="CE54" s="699"/>
      <c r="CF54" s="699"/>
    </row>
    <row r="55" spans="1:84" ht="24" customHeight="1" thickBot="1" x14ac:dyDescent="0.35">
      <c r="B55" s="764" t="str">
        <f>+INDICE!R23</f>
        <v>CONTENEDOR</v>
      </c>
      <c r="C55" s="983" t="str">
        <f>+IF(B55='Base Datos'!$V$21,"CARGA DE CONTENEDORES EXTRAIDOS","DATOS RETORTA DESCARGA SOLIDA")</f>
        <v>CARGA DE CONTENEDORES EXTRAIDOS</v>
      </c>
      <c r="D55" s="984"/>
      <c r="E55" s="698"/>
      <c r="F55" s="698"/>
      <c r="G55" s="698"/>
      <c r="H55" s="698"/>
      <c r="I55" s="698"/>
      <c r="J55" s="698"/>
      <c r="K55" s="698"/>
      <c r="L55" s="698"/>
      <c r="M55" s="698"/>
      <c r="N55" s="698"/>
      <c r="O55" s="698"/>
      <c r="P55" s="698"/>
      <c r="Q55" s="698"/>
      <c r="R55" s="698"/>
      <c r="S55" s="698"/>
      <c r="T55" s="698"/>
      <c r="U55" s="698"/>
      <c r="V55" s="698"/>
      <c r="W55" s="698"/>
      <c r="X55" s="698"/>
      <c r="Y55" s="698"/>
      <c r="Z55" s="698"/>
      <c r="AA55" s="698"/>
      <c r="AB55" s="698"/>
      <c r="AC55" s="698"/>
      <c r="AD55" s="698"/>
      <c r="AE55" s="698"/>
      <c r="AF55" s="698"/>
      <c r="AG55" s="698"/>
      <c r="AH55" s="698"/>
      <c r="AI55" s="698"/>
      <c r="AJ55" s="698"/>
      <c r="AK55" s="698"/>
      <c r="AL55" s="698"/>
      <c r="AM55" s="698"/>
      <c r="AN55" s="698"/>
      <c r="AO55" s="698"/>
      <c r="AP55" s="698"/>
      <c r="AQ55" s="698"/>
      <c r="AR55" s="698"/>
      <c r="AS55" s="698"/>
      <c r="AT55" s="698"/>
      <c r="AU55" s="698"/>
      <c r="AV55" s="698"/>
      <c r="AW55" s="698"/>
      <c r="AX55" s="698"/>
      <c r="AY55" s="698"/>
      <c r="AZ55" s="698"/>
      <c r="BA55" s="698"/>
      <c r="BB55" s="698"/>
      <c r="BC55" s="698"/>
      <c r="BD55" s="698"/>
      <c r="BE55" s="698"/>
      <c r="BF55" s="698"/>
      <c r="BG55" s="698"/>
      <c r="BH55" s="698"/>
      <c r="BI55" s="698"/>
      <c r="BJ55" s="698"/>
      <c r="BK55" s="698"/>
      <c r="BL55" s="698"/>
      <c r="BM55" s="698"/>
      <c r="BN55" s="698"/>
      <c r="BO55" s="698"/>
      <c r="BP55" s="698"/>
      <c r="BQ55" s="698"/>
      <c r="BR55" s="698"/>
      <c r="BS55" s="698"/>
      <c r="BT55" s="698"/>
      <c r="BU55" s="698"/>
      <c r="BV55" s="698"/>
      <c r="BW55" s="698"/>
      <c r="BX55" s="698"/>
      <c r="BY55" s="698"/>
      <c r="BZ55" s="698"/>
      <c r="CA55" s="698"/>
      <c r="CB55" s="698"/>
      <c r="CC55" s="698"/>
      <c r="CD55" s="698"/>
      <c r="CE55" s="698"/>
      <c r="CF55" s="698"/>
    </row>
    <row r="56" spans="1:84" ht="15" customHeight="1" thickTop="1" thickBot="1" x14ac:dyDescent="0.35">
      <c r="A56" s="967" t="s">
        <v>262</v>
      </c>
      <c r="B56" s="967" t="s">
        <v>252</v>
      </c>
      <c r="C56" s="970" t="str">
        <f>+IF($B$55='Base Datos'!$V$21,B56,A56)</f>
        <v>Contenedor 1</v>
      </c>
      <c r="D56" s="241" t="s">
        <v>266</v>
      </c>
      <c r="E56" s="255"/>
      <c r="F56" s="255"/>
      <c r="G56" s="255"/>
      <c r="H56" s="255"/>
      <c r="I56" s="255"/>
      <c r="J56" s="255">
        <v>2040</v>
      </c>
      <c r="K56" s="255">
        <v>1850</v>
      </c>
      <c r="L56" s="255">
        <v>1910</v>
      </c>
      <c r="M56" s="255">
        <v>1890</v>
      </c>
      <c r="N56" s="255">
        <v>1890</v>
      </c>
      <c r="O56" s="255"/>
      <c r="P56" s="255"/>
      <c r="Q56" s="255"/>
      <c r="R56" s="255"/>
      <c r="S56" s="255"/>
      <c r="T56" s="255"/>
      <c r="U56" s="255"/>
      <c r="V56" s="255"/>
      <c r="W56" s="255"/>
      <c r="X56" s="255"/>
      <c r="Y56" s="255"/>
      <c r="Z56" s="255"/>
      <c r="AA56" s="255"/>
      <c r="AB56" s="255"/>
      <c r="AC56" s="255"/>
      <c r="AD56" s="255"/>
      <c r="AE56" s="255"/>
      <c r="AF56" s="255"/>
      <c r="AG56" s="255"/>
      <c r="AH56" s="255"/>
      <c r="AI56" s="255"/>
      <c r="AJ56" s="255"/>
      <c r="AK56" s="255"/>
      <c r="AL56" s="255"/>
      <c r="AM56" s="255"/>
      <c r="AN56" s="255"/>
      <c r="AO56" s="255"/>
      <c r="AP56" s="255"/>
      <c r="AQ56" s="255"/>
      <c r="AR56" s="255"/>
      <c r="AS56" s="255"/>
      <c r="AT56" s="255"/>
      <c r="AU56" s="255"/>
      <c r="AV56" s="255"/>
      <c r="AW56" s="255"/>
      <c r="AX56" s="255"/>
      <c r="AY56" s="255"/>
      <c r="AZ56" s="255"/>
      <c r="BA56" s="255"/>
      <c r="BB56" s="255"/>
      <c r="BC56" s="255"/>
      <c r="BD56" s="255"/>
      <c r="BE56" s="255"/>
      <c r="BF56" s="255"/>
      <c r="BG56" s="255"/>
      <c r="BH56" s="255"/>
      <c r="BI56" s="255"/>
      <c r="BJ56" s="255"/>
      <c r="BK56" s="255"/>
      <c r="BL56" s="255"/>
      <c r="BM56" s="255"/>
      <c r="BN56" s="255"/>
      <c r="BO56" s="255"/>
      <c r="BP56" s="255"/>
      <c r="BQ56" s="255"/>
      <c r="BR56" s="255"/>
      <c r="BS56" s="255"/>
      <c r="BT56" s="255"/>
      <c r="BU56" s="255"/>
      <c r="BV56" s="255"/>
      <c r="BW56" s="255"/>
      <c r="BX56" s="255"/>
      <c r="BY56" s="255"/>
      <c r="BZ56" s="255"/>
      <c r="CA56" s="255"/>
      <c r="CB56" s="255"/>
      <c r="CC56" s="255"/>
      <c r="CD56" s="255"/>
      <c r="CE56" s="255"/>
      <c r="CF56" s="255"/>
    </row>
    <row r="57" spans="1:84" ht="15" customHeight="1" thickBot="1" x14ac:dyDescent="0.35">
      <c r="A57" s="967"/>
      <c r="B57" s="967"/>
      <c r="C57" s="968"/>
      <c r="D57" s="242" t="s">
        <v>165</v>
      </c>
      <c r="E57" s="256"/>
      <c r="F57" s="256"/>
      <c r="G57" s="256"/>
      <c r="H57" s="256"/>
      <c r="I57" s="256"/>
      <c r="J57" s="256">
        <v>9</v>
      </c>
      <c r="K57" s="256">
        <v>10</v>
      </c>
      <c r="L57" s="256">
        <v>7</v>
      </c>
      <c r="M57" s="256">
        <v>9</v>
      </c>
      <c r="N57" s="256">
        <v>10</v>
      </c>
      <c r="O57" s="256"/>
      <c r="P57" s="256"/>
      <c r="Q57" s="256"/>
      <c r="R57" s="256"/>
      <c r="S57" s="256"/>
      <c r="T57" s="256"/>
      <c r="U57" s="256"/>
      <c r="V57" s="256"/>
      <c r="W57" s="256"/>
      <c r="X57" s="256"/>
      <c r="Y57" s="256"/>
      <c r="Z57" s="256"/>
      <c r="AA57" s="256"/>
      <c r="AB57" s="256"/>
      <c r="AC57" s="256"/>
      <c r="AD57" s="256"/>
      <c r="AE57" s="256"/>
      <c r="AF57" s="256"/>
      <c r="AG57" s="256"/>
      <c r="AH57" s="256"/>
      <c r="AI57" s="256"/>
      <c r="AJ57" s="256"/>
      <c r="AK57" s="256"/>
      <c r="AL57" s="256"/>
      <c r="AM57" s="256"/>
      <c r="AN57" s="256"/>
      <c r="AO57" s="256"/>
      <c r="AP57" s="256"/>
      <c r="AQ57" s="256"/>
      <c r="AR57" s="256"/>
      <c r="AS57" s="256"/>
      <c r="AT57" s="256"/>
      <c r="AU57" s="256"/>
      <c r="AV57" s="256"/>
      <c r="AW57" s="256"/>
      <c r="AX57" s="256"/>
      <c r="AY57" s="256"/>
      <c r="AZ57" s="256"/>
      <c r="BA57" s="256"/>
      <c r="BB57" s="256"/>
      <c r="BC57" s="256"/>
      <c r="BD57" s="256"/>
      <c r="BE57" s="256"/>
      <c r="BF57" s="256"/>
      <c r="BG57" s="256"/>
      <c r="BH57" s="256"/>
      <c r="BI57" s="256"/>
      <c r="BJ57" s="256"/>
      <c r="BK57" s="256"/>
      <c r="BL57" s="256"/>
      <c r="BM57" s="256"/>
      <c r="BN57" s="256"/>
      <c r="BO57" s="256"/>
      <c r="BP57" s="256"/>
      <c r="BQ57" s="256"/>
      <c r="BR57" s="256"/>
      <c r="BS57" s="256"/>
      <c r="BT57" s="256"/>
      <c r="BU57" s="256"/>
      <c r="BV57" s="256"/>
      <c r="BW57" s="256"/>
      <c r="BX57" s="256"/>
      <c r="BY57" s="256"/>
      <c r="BZ57" s="256"/>
      <c r="CA57" s="256"/>
      <c r="CB57" s="256"/>
      <c r="CC57" s="256"/>
      <c r="CD57" s="256"/>
      <c r="CE57" s="256"/>
      <c r="CF57" s="256"/>
    </row>
    <row r="58" spans="1:84" ht="15" customHeight="1" thickBot="1" x14ac:dyDescent="0.35">
      <c r="A58" s="967"/>
      <c r="B58" s="967"/>
      <c r="C58" s="968"/>
      <c r="D58" s="242" t="s">
        <v>134</v>
      </c>
      <c r="E58" s="212"/>
      <c r="F58" s="212"/>
      <c r="G58" s="212"/>
      <c r="H58" s="212"/>
      <c r="I58" s="212"/>
      <c r="J58" s="212">
        <v>31</v>
      </c>
      <c r="K58" s="212">
        <v>31</v>
      </c>
      <c r="L58" s="212">
        <v>32</v>
      </c>
      <c r="M58" s="212">
        <v>33</v>
      </c>
      <c r="N58" s="212">
        <v>33</v>
      </c>
      <c r="O58" s="212"/>
      <c r="P58" s="212"/>
      <c r="Q58" s="212"/>
      <c r="R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c r="AW58" s="212"/>
      <c r="AX58" s="212"/>
      <c r="AY58" s="212"/>
      <c r="AZ58" s="212"/>
      <c r="BA58" s="212"/>
      <c r="BB58" s="212"/>
      <c r="BC58" s="212"/>
      <c r="BD58" s="212"/>
      <c r="BE58" s="212"/>
      <c r="BF58" s="212"/>
      <c r="BG58" s="212"/>
      <c r="BH58" s="212"/>
      <c r="BI58" s="212"/>
      <c r="BJ58" s="212"/>
      <c r="BK58" s="212"/>
      <c r="BL58" s="212"/>
      <c r="BM58" s="212"/>
      <c r="BN58" s="212"/>
      <c r="BO58" s="212"/>
      <c r="BP58" s="212"/>
      <c r="BQ58" s="212"/>
      <c r="BR58" s="212"/>
      <c r="BS58" s="212"/>
      <c r="BT58" s="212"/>
      <c r="BU58" s="212"/>
      <c r="BV58" s="212"/>
      <c r="BW58" s="212"/>
      <c r="BX58" s="212"/>
      <c r="BY58" s="212"/>
      <c r="BZ58" s="212"/>
      <c r="CA58" s="212"/>
      <c r="CB58" s="212"/>
      <c r="CC58" s="212"/>
      <c r="CD58" s="212"/>
      <c r="CE58" s="212"/>
      <c r="CF58" s="212"/>
    </row>
    <row r="59" spans="1:84" ht="15" customHeight="1" thickBot="1" x14ac:dyDescent="0.35">
      <c r="A59" s="967"/>
      <c r="B59" s="967"/>
      <c r="C59" s="968"/>
      <c r="D59" s="242" t="s">
        <v>133</v>
      </c>
      <c r="E59" s="197">
        <f>IF(SUM(E57:E58)=0,0,100-E57-E58)</f>
        <v>0</v>
      </c>
      <c r="F59" s="197">
        <f t="shared" ref="F59:BQ59" si="52">IF(SUM(F57:F58)=0,0,100-F57-F58)</f>
        <v>0</v>
      </c>
      <c r="G59" s="197">
        <f t="shared" si="52"/>
        <v>0</v>
      </c>
      <c r="H59" s="197">
        <f t="shared" si="52"/>
        <v>0</v>
      </c>
      <c r="I59" s="197">
        <f t="shared" si="52"/>
        <v>0</v>
      </c>
      <c r="J59" s="197">
        <f t="shared" si="52"/>
        <v>60</v>
      </c>
      <c r="K59" s="197">
        <f t="shared" si="52"/>
        <v>59</v>
      </c>
      <c r="L59" s="197">
        <f t="shared" si="52"/>
        <v>61</v>
      </c>
      <c r="M59" s="197">
        <f t="shared" si="52"/>
        <v>58</v>
      </c>
      <c r="N59" s="197">
        <f t="shared" si="52"/>
        <v>57</v>
      </c>
      <c r="O59" s="197">
        <f t="shared" si="52"/>
        <v>0</v>
      </c>
      <c r="P59" s="197">
        <f t="shared" si="52"/>
        <v>0</v>
      </c>
      <c r="Q59" s="197">
        <f t="shared" si="52"/>
        <v>0</v>
      </c>
      <c r="R59" s="197">
        <f t="shared" si="52"/>
        <v>0</v>
      </c>
      <c r="S59" s="197">
        <f t="shared" si="52"/>
        <v>0</v>
      </c>
      <c r="T59" s="197">
        <f t="shared" si="52"/>
        <v>0</v>
      </c>
      <c r="U59" s="197">
        <f t="shared" si="52"/>
        <v>0</v>
      </c>
      <c r="V59" s="197">
        <f t="shared" si="52"/>
        <v>0</v>
      </c>
      <c r="W59" s="197">
        <f t="shared" si="52"/>
        <v>0</v>
      </c>
      <c r="X59" s="197">
        <f t="shared" si="52"/>
        <v>0</v>
      </c>
      <c r="Y59" s="197">
        <f t="shared" si="52"/>
        <v>0</v>
      </c>
      <c r="Z59" s="197">
        <f t="shared" si="52"/>
        <v>0</v>
      </c>
      <c r="AA59" s="197">
        <f t="shared" si="52"/>
        <v>0</v>
      </c>
      <c r="AB59" s="197">
        <f t="shared" si="52"/>
        <v>0</v>
      </c>
      <c r="AC59" s="197">
        <f t="shared" si="52"/>
        <v>0</v>
      </c>
      <c r="AD59" s="197">
        <f t="shared" si="52"/>
        <v>0</v>
      </c>
      <c r="AE59" s="197">
        <f t="shared" si="52"/>
        <v>0</v>
      </c>
      <c r="AF59" s="197">
        <f t="shared" si="52"/>
        <v>0</v>
      </c>
      <c r="AG59" s="197">
        <f t="shared" si="52"/>
        <v>0</v>
      </c>
      <c r="AH59" s="197">
        <f t="shared" si="52"/>
        <v>0</v>
      </c>
      <c r="AI59" s="197">
        <f t="shared" si="52"/>
        <v>0</v>
      </c>
      <c r="AJ59" s="197">
        <f t="shared" si="52"/>
        <v>0</v>
      </c>
      <c r="AK59" s="197">
        <f t="shared" si="52"/>
        <v>0</v>
      </c>
      <c r="AL59" s="197">
        <f t="shared" si="52"/>
        <v>0</v>
      </c>
      <c r="AM59" s="197">
        <f t="shared" si="52"/>
        <v>0</v>
      </c>
      <c r="AN59" s="197">
        <f t="shared" si="52"/>
        <v>0</v>
      </c>
      <c r="AO59" s="197">
        <f t="shared" si="52"/>
        <v>0</v>
      </c>
      <c r="AP59" s="197">
        <f t="shared" si="52"/>
        <v>0</v>
      </c>
      <c r="AQ59" s="197">
        <f t="shared" si="52"/>
        <v>0</v>
      </c>
      <c r="AR59" s="197">
        <f t="shared" si="52"/>
        <v>0</v>
      </c>
      <c r="AS59" s="197">
        <f t="shared" si="52"/>
        <v>0</v>
      </c>
      <c r="AT59" s="197">
        <f t="shared" si="52"/>
        <v>0</v>
      </c>
      <c r="AU59" s="197">
        <f t="shared" si="52"/>
        <v>0</v>
      </c>
      <c r="AV59" s="197">
        <f t="shared" si="52"/>
        <v>0</v>
      </c>
      <c r="AW59" s="197">
        <f t="shared" si="52"/>
        <v>0</v>
      </c>
      <c r="AX59" s="197">
        <f t="shared" si="52"/>
        <v>0</v>
      </c>
      <c r="AY59" s="197">
        <f t="shared" si="52"/>
        <v>0</v>
      </c>
      <c r="AZ59" s="197">
        <f t="shared" si="52"/>
        <v>0</v>
      </c>
      <c r="BA59" s="197">
        <f t="shared" si="52"/>
        <v>0</v>
      </c>
      <c r="BB59" s="197">
        <f t="shared" si="52"/>
        <v>0</v>
      </c>
      <c r="BC59" s="197">
        <f t="shared" si="52"/>
        <v>0</v>
      </c>
      <c r="BD59" s="197">
        <f t="shared" si="52"/>
        <v>0</v>
      </c>
      <c r="BE59" s="197">
        <f t="shared" si="52"/>
        <v>0</v>
      </c>
      <c r="BF59" s="197">
        <f t="shared" si="52"/>
        <v>0</v>
      </c>
      <c r="BG59" s="197">
        <f t="shared" si="52"/>
        <v>0</v>
      </c>
      <c r="BH59" s="197">
        <f t="shared" si="52"/>
        <v>0</v>
      </c>
      <c r="BI59" s="197">
        <f t="shared" si="52"/>
        <v>0</v>
      </c>
      <c r="BJ59" s="197">
        <f t="shared" si="52"/>
        <v>0</v>
      </c>
      <c r="BK59" s="197">
        <f t="shared" si="52"/>
        <v>0</v>
      </c>
      <c r="BL59" s="197">
        <f t="shared" si="52"/>
        <v>0</v>
      </c>
      <c r="BM59" s="197">
        <f t="shared" si="52"/>
        <v>0</v>
      </c>
      <c r="BN59" s="197">
        <f t="shared" si="52"/>
        <v>0</v>
      </c>
      <c r="BO59" s="197">
        <f t="shared" si="52"/>
        <v>0</v>
      </c>
      <c r="BP59" s="197">
        <f t="shared" si="52"/>
        <v>0</v>
      </c>
      <c r="BQ59" s="197">
        <f t="shared" si="52"/>
        <v>0</v>
      </c>
      <c r="BR59" s="197">
        <f t="shared" ref="BR59:CF59" si="53">IF(SUM(BR57:BR58)=0,0,100-BR57-BR58)</f>
        <v>0</v>
      </c>
      <c r="BS59" s="197">
        <f t="shared" si="53"/>
        <v>0</v>
      </c>
      <c r="BT59" s="197">
        <f t="shared" si="53"/>
        <v>0</v>
      </c>
      <c r="BU59" s="197">
        <f t="shared" si="53"/>
        <v>0</v>
      </c>
      <c r="BV59" s="197">
        <f t="shared" si="53"/>
        <v>0</v>
      </c>
      <c r="BW59" s="197">
        <f t="shared" si="53"/>
        <v>0</v>
      </c>
      <c r="BX59" s="197">
        <f t="shared" si="53"/>
        <v>0</v>
      </c>
      <c r="BY59" s="197">
        <f t="shared" si="53"/>
        <v>0</v>
      </c>
      <c r="BZ59" s="197">
        <f t="shared" si="53"/>
        <v>0</v>
      </c>
      <c r="CA59" s="197">
        <f t="shared" si="53"/>
        <v>0</v>
      </c>
      <c r="CB59" s="197">
        <f t="shared" si="53"/>
        <v>0</v>
      </c>
      <c r="CC59" s="197">
        <f t="shared" si="53"/>
        <v>0</v>
      </c>
      <c r="CD59" s="197">
        <f t="shared" si="53"/>
        <v>0</v>
      </c>
      <c r="CE59" s="197">
        <f t="shared" si="53"/>
        <v>0</v>
      </c>
      <c r="CF59" s="197">
        <f t="shared" si="53"/>
        <v>0</v>
      </c>
    </row>
    <row r="60" spans="1:84" ht="15" customHeight="1" thickBot="1" x14ac:dyDescent="0.35">
      <c r="A60" s="967"/>
      <c r="B60" s="967"/>
      <c r="C60" s="968"/>
      <c r="D60" s="243" t="s">
        <v>122</v>
      </c>
      <c r="E60" s="212"/>
      <c r="F60" s="212"/>
      <c r="G60" s="212"/>
      <c r="H60" s="212"/>
      <c r="I60" s="212"/>
      <c r="J60" s="212">
        <v>0.7</v>
      </c>
      <c r="K60" s="212">
        <v>0.7</v>
      </c>
      <c r="L60" s="212">
        <v>0.7</v>
      </c>
      <c r="M60" s="212">
        <v>0.7</v>
      </c>
      <c r="N60" s="212">
        <v>0.6</v>
      </c>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c r="AW60" s="212"/>
      <c r="AX60" s="212"/>
      <c r="AY60" s="212"/>
      <c r="AZ60" s="212"/>
      <c r="BA60" s="212"/>
      <c r="BB60" s="212"/>
      <c r="BC60" s="212"/>
      <c r="BD60" s="212"/>
      <c r="BE60" s="212"/>
      <c r="BF60" s="212"/>
      <c r="BG60" s="212"/>
      <c r="BH60" s="212"/>
      <c r="BI60" s="212"/>
      <c r="BJ60" s="212"/>
      <c r="BK60" s="212"/>
      <c r="BL60" s="212"/>
      <c r="BM60" s="212"/>
      <c r="BN60" s="212"/>
      <c r="BO60" s="212"/>
      <c r="BP60" s="212"/>
      <c r="BQ60" s="212"/>
      <c r="BR60" s="212"/>
      <c r="BS60" s="212"/>
      <c r="BT60" s="212"/>
      <c r="BU60" s="212"/>
      <c r="BV60" s="212"/>
      <c r="BW60" s="212"/>
      <c r="BX60" s="212"/>
      <c r="BY60" s="212"/>
      <c r="BZ60" s="212"/>
      <c r="CA60" s="212"/>
      <c r="CB60" s="212"/>
      <c r="CC60" s="212"/>
      <c r="CD60" s="212"/>
      <c r="CE60" s="212"/>
      <c r="CF60" s="212"/>
    </row>
    <row r="61" spans="1:84" ht="15" customHeight="1" thickBot="1" x14ac:dyDescent="0.35">
      <c r="A61" s="967"/>
      <c r="B61" s="967"/>
      <c r="C61" s="969"/>
      <c r="D61" s="244" t="s">
        <v>174</v>
      </c>
      <c r="E61" s="245">
        <f>+IF(E59="","",PROGRAMA!$I$13*E60*(((E60/PROGRAMA!$I$9)*(PROGRAMA!$I$12-PROGRAMA!$I$11)/2)+PROGRAMA!$I$11))</f>
        <v>0</v>
      </c>
      <c r="F61" s="245">
        <f>+IF(F59="","",PROGRAMA!$I$13*F60*(((F60/PROGRAMA!$I$9)*(PROGRAMA!$I$12-PROGRAMA!$I$11)/2)+PROGRAMA!$I$11))</f>
        <v>0</v>
      </c>
      <c r="G61" s="245">
        <f>+IF(G59="","",PROGRAMA!$I$13*G60*(((G60/PROGRAMA!$I$9)*(PROGRAMA!$I$12-PROGRAMA!$I$11)/2)+PROGRAMA!$I$11))</f>
        <v>0</v>
      </c>
      <c r="H61" s="245">
        <f>+IF(H59="","",PROGRAMA!$I$13*H60*(((H60/PROGRAMA!$I$9)*(PROGRAMA!$I$12-PROGRAMA!$I$11)/2)+PROGRAMA!$I$11))</f>
        <v>0</v>
      </c>
      <c r="I61" s="245">
        <f>+IF(I59="","",PROGRAMA!$I$13*I60*(((I60/PROGRAMA!$I$9)*(PROGRAMA!$I$12-PROGRAMA!$I$11)/2)+PROGRAMA!$I$11))</f>
        <v>0</v>
      </c>
      <c r="J61" s="245">
        <f>+IF(J59="","",PROGRAMA!$I$13*J60*(((J60/PROGRAMA!$I$9)*(PROGRAMA!$I$12-PROGRAMA!$I$11)/2)+PROGRAMA!$I$11))</f>
        <v>2.5691431818181814</v>
      </c>
      <c r="K61" s="245">
        <f>+IF(K59="","",PROGRAMA!$I$13*K60*(((K60/PROGRAMA!$I$9)*(PROGRAMA!$I$12-PROGRAMA!$I$11)/2)+PROGRAMA!$I$11))</f>
        <v>2.5691431818181814</v>
      </c>
      <c r="L61" s="245">
        <f>+IF(L59="","",PROGRAMA!$I$13*L60*(((L60/PROGRAMA!$I$9)*(PROGRAMA!$I$12-PROGRAMA!$I$11)/2)+PROGRAMA!$I$11))</f>
        <v>2.5691431818181814</v>
      </c>
      <c r="M61" s="245">
        <f>+IF(M59="","",PROGRAMA!$I$13*M60*(((M60/PROGRAMA!$I$9)*(PROGRAMA!$I$12-PROGRAMA!$I$11)/2)+PROGRAMA!$I$11))</f>
        <v>2.5691431818181814</v>
      </c>
      <c r="N61" s="245">
        <f>+IF(N59="","",PROGRAMA!$I$13*N60*(((N60/PROGRAMA!$I$9)*(PROGRAMA!$I$12-PROGRAMA!$I$11)/2)+PROGRAMA!$I$11))</f>
        <v>2.1451909090909087</v>
      </c>
      <c r="O61" s="245">
        <f>+IF(O59="","",PROGRAMA!$I$13*O60*(((O60/PROGRAMA!$I$9)*(PROGRAMA!$I$12-PROGRAMA!$I$11)/2)+PROGRAMA!$I$11))</f>
        <v>0</v>
      </c>
      <c r="P61" s="245">
        <f>+IF(P59="","",PROGRAMA!$I$13*P60*(((P60/PROGRAMA!$I$9)*(PROGRAMA!$I$12-PROGRAMA!$I$11)/2)+PROGRAMA!$I$11))</f>
        <v>0</v>
      </c>
      <c r="Q61" s="245">
        <f>+IF(Q59="","",PROGRAMA!$I$13*Q60*(((Q60/PROGRAMA!$I$9)*(PROGRAMA!$I$12-PROGRAMA!$I$11)/2)+PROGRAMA!$I$11))</f>
        <v>0</v>
      </c>
      <c r="R61" s="245">
        <f>+IF(R59="","",PROGRAMA!$I$13*R60*(((R60/PROGRAMA!$I$9)*(PROGRAMA!$I$12-PROGRAMA!$I$11)/2)+PROGRAMA!$I$11))</f>
        <v>0</v>
      </c>
      <c r="S61" s="245">
        <f>+IF(S59="","",PROGRAMA!$I$13*S60*(((S60/PROGRAMA!$I$9)*(PROGRAMA!$I$12-PROGRAMA!$I$11)/2)+PROGRAMA!$I$11))</f>
        <v>0</v>
      </c>
      <c r="T61" s="245">
        <f>+IF(T59="","",PROGRAMA!$I$13*T60*(((T60/PROGRAMA!$I$9)*(PROGRAMA!$I$12-PROGRAMA!$I$11)/2)+PROGRAMA!$I$11))</f>
        <v>0</v>
      </c>
      <c r="U61" s="245">
        <f>+IF(U59="","",PROGRAMA!$I$13*U60*(((U60/PROGRAMA!$I$9)*(PROGRAMA!$I$12-PROGRAMA!$I$11)/2)+PROGRAMA!$I$11))</f>
        <v>0</v>
      </c>
      <c r="V61" s="245">
        <f>+IF(V59="","",PROGRAMA!$I$13*V60*(((V60/PROGRAMA!$I$9)*(PROGRAMA!$I$12-PROGRAMA!$I$11)/2)+PROGRAMA!$I$11))</f>
        <v>0</v>
      </c>
      <c r="W61" s="245">
        <f>+IF(W59="","",PROGRAMA!$I$13*W60*(((W60/PROGRAMA!$I$9)*(PROGRAMA!$I$12-PROGRAMA!$I$11)/2)+PROGRAMA!$I$11))</f>
        <v>0</v>
      </c>
      <c r="X61" s="245">
        <f>+IF(X59="","",PROGRAMA!$I$13*X60*(((X60/PROGRAMA!$I$9)*(PROGRAMA!$I$12-PROGRAMA!$I$11)/2)+PROGRAMA!$I$11))</f>
        <v>0</v>
      </c>
      <c r="Y61" s="245">
        <f>+IF(Y59="","",PROGRAMA!$I$13*Y60*(((Y60/PROGRAMA!$I$9)*(PROGRAMA!$I$12-PROGRAMA!$I$11)/2)+PROGRAMA!$I$11))</f>
        <v>0</v>
      </c>
      <c r="Z61" s="245">
        <f>+IF(Z59="","",PROGRAMA!$I$13*Z60*(((Z60/PROGRAMA!$I$9)*(PROGRAMA!$I$12-PROGRAMA!$I$11)/2)+PROGRAMA!$I$11))</f>
        <v>0</v>
      </c>
      <c r="AA61" s="245">
        <f>+IF(AA59="","",PROGRAMA!$I$13*AA60*(((AA60/PROGRAMA!$I$9)*(PROGRAMA!$I$12-PROGRAMA!$I$11)/2)+PROGRAMA!$I$11))</f>
        <v>0</v>
      </c>
      <c r="AB61" s="245">
        <f>+IF(AB59="","",PROGRAMA!$I$13*AB60*(((AB60/PROGRAMA!$I$9)*(PROGRAMA!$I$12-PROGRAMA!$I$11)/2)+PROGRAMA!$I$11))</f>
        <v>0</v>
      </c>
      <c r="AC61" s="245">
        <f>+IF(AC59="","",PROGRAMA!$I$13*AC60*(((AC60/PROGRAMA!$I$9)*(PROGRAMA!$I$12-PROGRAMA!$I$11)/2)+PROGRAMA!$I$11))</f>
        <v>0</v>
      </c>
      <c r="AD61" s="245">
        <f>+IF(AD59="","",PROGRAMA!$I$13*AD60*(((AD60/PROGRAMA!$I$9)*(PROGRAMA!$I$12-PROGRAMA!$I$11)/2)+PROGRAMA!$I$11))</f>
        <v>0</v>
      </c>
      <c r="AE61" s="245">
        <f>+IF(AE59="","",PROGRAMA!$I$13*AE60*(((AE60/PROGRAMA!$I$9)*(PROGRAMA!$I$12-PROGRAMA!$I$11)/2)+PROGRAMA!$I$11))</f>
        <v>0</v>
      </c>
      <c r="AF61" s="245">
        <f>+IF(AF59="","",PROGRAMA!$I$13*AF60*(((AF60/PROGRAMA!$I$9)*(PROGRAMA!$I$12-PROGRAMA!$I$11)/2)+PROGRAMA!$I$11))</f>
        <v>0</v>
      </c>
      <c r="AG61" s="245">
        <f>+IF(AG59="","",PROGRAMA!$I$13*AG60*(((AG60/PROGRAMA!$I$9)*(PROGRAMA!$I$12-PROGRAMA!$I$11)/2)+PROGRAMA!$I$11))</f>
        <v>0</v>
      </c>
      <c r="AH61" s="245">
        <f>+IF(AH59="","",PROGRAMA!$I$13*AH60*(((AH60/PROGRAMA!$I$9)*(PROGRAMA!$I$12-PROGRAMA!$I$11)/2)+PROGRAMA!$I$11))</f>
        <v>0</v>
      </c>
      <c r="AI61" s="245">
        <f>+IF(AI59="","",PROGRAMA!$I$13*AI60*(((AI60/PROGRAMA!$I$9)*(PROGRAMA!$I$12-PROGRAMA!$I$11)/2)+PROGRAMA!$I$11))</f>
        <v>0</v>
      </c>
      <c r="AJ61" s="245">
        <f>+IF(AJ59="","",PROGRAMA!$I$13*AJ60*(((AJ60/PROGRAMA!$I$9)*(PROGRAMA!$I$12-PROGRAMA!$I$11)/2)+PROGRAMA!$I$11))</f>
        <v>0</v>
      </c>
      <c r="AK61" s="245">
        <f>+IF(AK59="","",PROGRAMA!$I$13*AK60*(((AK60/PROGRAMA!$I$9)*(PROGRAMA!$I$12-PROGRAMA!$I$11)/2)+PROGRAMA!$I$11))</f>
        <v>0</v>
      </c>
      <c r="AL61" s="245">
        <f>+IF(AL59="","",PROGRAMA!$I$13*AL60*(((AL60/PROGRAMA!$I$9)*(PROGRAMA!$I$12-PROGRAMA!$I$11)/2)+PROGRAMA!$I$11))</f>
        <v>0</v>
      </c>
      <c r="AM61" s="245">
        <f>+IF(AM59="","",PROGRAMA!$I$13*AM60*(((AM60/PROGRAMA!$I$9)*(PROGRAMA!$I$12-PROGRAMA!$I$11)/2)+PROGRAMA!$I$11))</f>
        <v>0</v>
      </c>
      <c r="AN61" s="245">
        <f>+IF(AN59="","",PROGRAMA!$I$13*AN60*(((AN60/PROGRAMA!$I$9)*(PROGRAMA!$I$12-PROGRAMA!$I$11)/2)+PROGRAMA!$I$11))</f>
        <v>0</v>
      </c>
      <c r="AO61" s="245">
        <f>+IF(AO59="","",PROGRAMA!$I$13*AO60*(((AO60/PROGRAMA!$I$9)*(PROGRAMA!$I$12-PROGRAMA!$I$11)/2)+PROGRAMA!$I$11))</f>
        <v>0</v>
      </c>
      <c r="AP61" s="245">
        <f>+IF(AP59="","",PROGRAMA!$I$13*AP60*(((AP60/PROGRAMA!$I$9)*(PROGRAMA!$I$12-PROGRAMA!$I$11)/2)+PROGRAMA!$I$11))</f>
        <v>0</v>
      </c>
      <c r="AQ61" s="245">
        <f>+IF(AQ59="","",PROGRAMA!$I$13*AQ60*(((AQ60/PROGRAMA!$I$9)*(PROGRAMA!$I$12-PROGRAMA!$I$11)/2)+PROGRAMA!$I$11))</f>
        <v>0</v>
      </c>
      <c r="AR61" s="245">
        <f>+IF(AR59="","",PROGRAMA!$I$13*AR60*(((AR60/PROGRAMA!$I$9)*(PROGRAMA!$I$12-PROGRAMA!$I$11)/2)+PROGRAMA!$I$11))</f>
        <v>0</v>
      </c>
      <c r="AS61" s="245">
        <f>+IF(AS59="","",PROGRAMA!$I$13*AS60*(((AS60/PROGRAMA!$I$9)*(PROGRAMA!$I$12-PROGRAMA!$I$11)/2)+PROGRAMA!$I$11))</f>
        <v>0</v>
      </c>
      <c r="AT61" s="245">
        <f>+IF(AT59="","",PROGRAMA!$I$13*AT60*(((AT60/PROGRAMA!$I$9)*(PROGRAMA!$I$12-PROGRAMA!$I$11)/2)+PROGRAMA!$I$11))</f>
        <v>0</v>
      </c>
      <c r="AU61" s="245">
        <f>+IF(AU59="","",PROGRAMA!$I$13*AU60*(((AU60/PROGRAMA!$I$9)*(PROGRAMA!$I$12-PROGRAMA!$I$11)/2)+PROGRAMA!$I$11))</f>
        <v>0</v>
      </c>
      <c r="AV61" s="245">
        <f>+IF(AV59="","",PROGRAMA!$I$13*AV60*(((AV60/PROGRAMA!$I$9)*(PROGRAMA!$I$12-PROGRAMA!$I$11)/2)+PROGRAMA!$I$11))</f>
        <v>0</v>
      </c>
      <c r="AW61" s="245">
        <f>+IF(AW59="","",PROGRAMA!$I$13*AW60*(((AW60/PROGRAMA!$I$9)*(PROGRAMA!$I$12-PROGRAMA!$I$11)/2)+PROGRAMA!$I$11))</f>
        <v>0</v>
      </c>
      <c r="AX61" s="245">
        <f>+IF(AX59="","",PROGRAMA!$I$13*AX60*(((AX60/PROGRAMA!$I$9)*(PROGRAMA!$I$12-PROGRAMA!$I$11)/2)+PROGRAMA!$I$11))</f>
        <v>0</v>
      </c>
      <c r="AY61" s="245">
        <f>+IF(AY59="","",PROGRAMA!$I$13*AY60*(((AY60/PROGRAMA!$I$9)*(PROGRAMA!$I$12-PROGRAMA!$I$11)/2)+PROGRAMA!$I$11))</f>
        <v>0</v>
      </c>
      <c r="AZ61" s="245">
        <f>+IF(AZ59="","",PROGRAMA!$I$13*AZ60*(((AZ60/PROGRAMA!$I$9)*(PROGRAMA!$I$12-PROGRAMA!$I$11)/2)+PROGRAMA!$I$11))</f>
        <v>0</v>
      </c>
      <c r="BA61" s="245">
        <f>+IF(BA59="","",PROGRAMA!$I$13*BA60*(((BA60/PROGRAMA!$I$9)*(PROGRAMA!$I$12-PROGRAMA!$I$11)/2)+PROGRAMA!$I$11))</f>
        <v>0</v>
      </c>
      <c r="BB61" s="245">
        <f>+IF(BB59="","",PROGRAMA!$I$13*BB60*(((BB60/PROGRAMA!$I$9)*(PROGRAMA!$I$12-PROGRAMA!$I$11)/2)+PROGRAMA!$I$11))</f>
        <v>0</v>
      </c>
      <c r="BC61" s="245">
        <f>+IF(BC59="","",PROGRAMA!$I$13*BC60*(((BC60/PROGRAMA!$I$9)*(PROGRAMA!$I$12-PROGRAMA!$I$11)/2)+PROGRAMA!$I$11))</f>
        <v>0</v>
      </c>
      <c r="BD61" s="245">
        <f>+IF(BD59="","",PROGRAMA!$I$13*BD60*(((BD60/PROGRAMA!$I$9)*(PROGRAMA!$I$12-PROGRAMA!$I$11)/2)+PROGRAMA!$I$11))</f>
        <v>0</v>
      </c>
      <c r="BE61" s="245">
        <f>+IF(BE59="","",PROGRAMA!$I$13*BE60*(((BE60/PROGRAMA!$I$9)*(PROGRAMA!$I$12-PROGRAMA!$I$11)/2)+PROGRAMA!$I$11))</f>
        <v>0</v>
      </c>
      <c r="BF61" s="245">
        <f>+IF(BF59="","",PROGRAMA!$I$13*BF60*(((BF60/PROGRAMA!$I$9)*(PROGRAMA!$I$12-PROGRAMA!$I$11)/2)+PROGRAMA!$I$11))</f>
        <v>0</v>
      </c>
      <c r="BG61" s="245">
        <f>+IF(BG59="","",PROGRAMA!$I$13*BG60*(((BG60/PROGRAMA!$I$9)*(PROGRAMA!$I$12-PROGRAMA!$I$11)/2)+PROGRAMA!$I$11))</f>
        <v>0</v>
      </c>
      <c r="BH61" s="245">
        <f>+IF(BH59="","",PROGRAMA!$I$13*BH60*(((BH60/PROGRAMA!$I$9)*(PROGRAMA!$I$12-PROGRAMA!$I$11)/2)+PROGRAMA!$I$11))</f>
        <v>0</v>
      </c>
      <c r="BI61" s="245">
        <f>+IF(BI59="","",PROGRAMA!$I$13*BI60*(((BI60/PROGRAMA!$I$9)*(PROGRAMA!$I$12-PROGRAMA!$I$11)/2)+PROGRAMA!$I$11))</f>
        <v>0</v>
      </c>
      <c r="BJ61" s="245">
        <f>+IF(BJ59="","",PROGRAMA!$I$13*BJ60*(((BJ60/PROGRAMA!$I$9)*(PROGRAMA!$I$12-PROGRAMA!$I$11)/2)+PROGRAMA!$I$11))</f>
        <v>0</v>
      </c>
      <c r="BK61" s="245">
        <f>+IF(BK59="","",PROGRAMA!$I$13*BK60*(((BK60/PROGRAMA!$I$9)*(PROGRAMA!$I$12-PROGRAMA!$I$11)/2)+PROGRAMA!$I$11))</f>
        <v>0</v>
      </c>
      <c r="BL61" s="245">
        <f>+IF(BL59="","",PROGRAMA!$I$13*BL60*(((BL60/PROGRAMA!$I$9)*(PROGRAMA!$I$12-PROGRAMA!$I$11)/2)+PROGRAMA!$I$11))</f>
        <v>0</v>
      </c>
      <c r="BM61" s="245">
        <f>+IF(BM59="","",PROGRAMA!$I$13*BM60*(((BM60/PROGRAMA!$I$9)*(PROGRAMA!$I$12-PROGRAMA!$I$11)/2)+PROGRAMA!$I$11))</f>
        <v>0</v>
      </c>
      <c r="BN61" s="245">
        <f>+IF(BN59="","",PROGRAMA!$I$13*BN60*(((BN60/PROGRAMA!$I$9)*(PROGRAMA!$I$12-PROGRAMA!$I$11)/2)+PROGRAMA!$I$11))</f>
        <v>0</v>
      </c>
      <c r="BO61" s="245">
        <f>+IF(BO59="","",PROGRAMA!$I$13*BO60*(((BO60/PROGRAMA!$I$9)*(PROGRAMA!$I$12-PROGRAMA!$I$11)/2)+PROGRAMA!$I$11))</f>
        <v>0</v>
      </c>
      <c r="BP61" s="245">
        <f>+IF(BP59="","",PROGRAMA!$I$13*BP60*(((BP60/PROGRAMA!$I$9)*(PROGRAMA!$I$12-PROGRAMA!$I$11)/2)+PROGRAMA!$I$11))</f>
        <v>0</v>
      </c>
      <c r="BQ61" s="245">
        <f>+IF(BQ59="","",PROGRAMA!$I$13*BQ60*(((BQ60/PROGRAMA!$I$9)*(PROGRAMA!$I$12-PROGRAMA!$I$11)/2)+PROGRAMA!$I$11))</f>
        <v>0</v>
      </c>
      <c r="BR61" s="245">
        <f>+IF(BR59="","",PROGRAMA!$I$13*BR60*(((BR60/PROGRAMA!$I$9)*(PROGRAMA!$I$12-PROGRAMA!$I$11)/2)+PROGRAMA!$I$11))</f>
        <v>0</v>
      </c>
      <c r="BS61" s="245">
        <f>+IF(BS59="","",PROGRAMA!$I$13*BS60*(((BS60/PROGRAMA!$I$9)*(PROGRAMA!$I$12-PROGRAMA!$I$11)/2)+PROGRAMA!$I$11))</f>
        <v>0</v>
      </c>
      <c r="BT61" s="245">
        <f>+IF(BT59="","",PROGRAMA!$I$13*BT60*(((BT60/PROGRAMA!$I$9)*(PROGRAMA!$I$12-PROGRAMA!$I$11)/2)+PROGRAMA!$I$11))</f>
        <v>0</v>
      </c>
      <c r="BU61" s="245">
        <f>+IF(BU59="","",PROGRAMA!$I$13*BU60*(((BU60/PROGRAMA!$I$9)*(PROGRAMA!$I$12-PROGRAMA!$I$11)/2)+PROGRAMA!$I$11))</f>
        <v>0</v>
      </c>
      <c r="BV61" s="245">
        <f>+IF(BV59="","",PROGRAMA!$I$13*BV60*(((BV60/PROGRAMA!$I$9)*(PROGRAMA!$I$12-PROGRAMA!$I$11)/2)+PROGRAMA!$I$11))</f>
        <v>0</v>
      </c>
      <c r="BW61" s="245">
        <f>+IF(BW59="","",PROGRAMA!$I$13*BW60*(((BW60/PROGRAMA!$I$9)*(PROGRAMA!$I$12-PROGRAMA!$I$11)/2)+PROGRAMA!$I$11))</f>
        <v>0</v>
      </c>
      <c r="BX61" s="245">
        <f>+IF(BX59="","",PROGRAMA!$I$13*BX60*(((BX60/PROGRAMA!$I$9)*(PROGRAMA!$I$12-PROGRAMA!$I$11)/2)+PROGRAMA!$I$11))</f>
        <v>0</v>
      </c>
      <c r="BY61" s="245">
        <f>+IF(BY59="","",PROGRAMA!$I$13*BY60*(((BY60/PROGRAMA!$I$9)*(PROGRAMA!$I$12-PROGRAMA!$I$11)/2)+PROGRAMA!$I$11))</f>
        <v>0</v>
      </c>
      <c r="BZ61" s="245">
        <f>+IF(BZ59="","",PROGRAMA!$I$13*BZ60*(((BZ60/PROGRAMA!$I$9)*(PROGRAMA!$I$12-PROGRAMA!$I$11)/2)+PROGRAMA!$I$11))</f>
        <v>0</v>
      </c>
      <c r="CA61" s="245">
        <f>+IF(CA59="","",PROGRAMA!$I$13*CA60*(((CA60/PROGRAMA!$I$9)*(PROGRAMA!$I$12-PROGRAMA!$I$11)/2)+PROGRAMA!$I$11))</f>
        <v>0</v>
      </c>
      <c r="CB61" s="245">
        <f>+IF(CB59="","",PROGRAMA!$I$13*CB60*(((CB60/PROGRAMA!$I$9)*(PROGRAMA!$I$12-PROGRAMA!$I$11)/2)+PROGRAMA!$I$11))</f>
        <v>0</v>
      </c>
      <c r="CC61" s="245">
        <f>+IF(CC59="","",PROGRAMA!$I$13*CC60*(((CC60/PROGRAMA!$I$9)*(PROGRAMA!$I$12-PROGRAMA!$I$11)/2)+PROGRAMA!$I$11))</f>
        <v>0</v>
      </c>
      <c r="CD61" s="245">
        <f>+IF(CD59="","",PROGRAMA!$I$13*CD60*(((CD60/PROGRAMA!$I$9)*(PROGRAMA!$I$12-PROGRAMA!$I$11)/2)+PROGRAMA!$I$11))</f>
        <v>0</v>
      </c>
      <c r="CE61" s="245">
        <f>+IF(CE59="","",PROGRAMA!$I$13*CE60*(((CE60/PROGRAMA!$I$9)*(PROGRAMA!$I$12-PROGRAMA!$I$11)/2)+PROGRAMA!$I$11))</f>
        <v>0</v>
      </c>
      <c r="CF61" s="245">
        <f>+IF(CF59="","",PROGRAMA!$I$13*CF60*(((CF60/PROGRAMA!$I$9)*(PROGRAMA!$I$12-PROGRAMA!$I$11)/2)+PROGRAMA!$I$11))</f>
        <v>0</v>
      </c>
    </row>
    <row r="62" spans="1:84" ht="15" customHeight="1" thickTop="1" thickBot="1" x14ac:dyDescent="0.35">
      <c r="A62" s="967" t="s">
        <v>263</v>
      </c>
      <c r="B62" s="967" t="s">
        <v>253</v>
      </c>
      <c r="C62" s="970" t="str">
        <f>+IF($B$55='Base Datos'!$V$21,B62,A62)</f>
        <v>Contenedor 2</v>
      </c>
      <c r="D62" s="241" t="s">
        <v>266</v>
      </c>
      <c r="E62" s="255"/>
      <c r="F62" s="255"/>
      <c r="G62" s="255"/>
      <c r="H62" s="255"/>
      <c r="I62" s="255"/>
      <c r="J62" s="255"/>
      <c r="K62" s="255">
        <v>1850</v>
      </c>
      <c r="L62" s="255">
        <v>1910</v>
      </c>
      <c r="M62" s="255">
        <v>1890</v>
      </c>
      <c r="N62" s="255"/>
      <c r="O62" s="255"/>
      <c r="P62" s="255"/>
      <c r="Q62" s="255"/>
      <c r="R62" s="255"/>
      <c r="S62" s="255"/>
      <c r="T62" s="255"/>
      <c r="U62" s="255"/>
      <c r="V62" s="255"/>
      <c r="W62" s="255"/>
      <c r="X62" s="255"/>
      <c r="Y62" s="255"/>
      <c r="Z62" s="255"/>
      <c r="AA62" s="255"/>
      <c r="AB62" s="255"/>
      <c r="AC62" s="255"/>
      <c r="AD62" s="255"/>
      <c r="AE62" s="255"/>
      <c r="AF62" s="255"/>
      <c r="AG62" s="255"/>
      <c r="AH62" s="255"/>
      <c r="AI62" s="255"/>
      <c r="AJ62" s="255"/>
      <c r="AK62" s="255"/>
      <c r="AL62" s="255"/>
      <c r="AM62" s="255"/>
      <c r="AN62" s="255"/>
      <c r="AO62" s="255"/>
      <c r="AP62" s="255"/>
      <c r="AQ62" s="255"/>
      <c r="AR62" s="255"/>
      <c r="AS62" s="255"/>
      <c r="AT62" s="255"/>
      <c r="AU62" s="255"/>
      <c r="AV62" s="255"/>
      <c r="AW62" s="255"/>
      <c r="AX62" s="255"/>
      <c r="AY62" s="255"/>
      <c r="AZ62" s="255"/>
      <c r="BA62" s="255"/>
      <c r="BB62" s="255"/>
      <c r="BC62" s="255"/>
      <c r="BD62" s="255"/>
      <c r="BE62" s="255"/>
      <c r="BF62" s="255"/>
      <c r="BG62" s="255"/>
      <c r="BH62" s="255"/>
      <c r="BI62" s="255"/>
      <c r="BJ62" s="255"/>
      <c r="BK62" s="255"/>
      <c r="BL62" s="255"/>
      <c r="BM62" s="255"/>
      <c r="BN62" s="255"/>
      <c r="BO62" s="255"/>
      <c r="BP62" s="255"/>
      <c r="BQ62" s="255"/>
      <c r="BR62" s="255"/>
      <c r="BS62" s="255"/>
      <c r="BT62" s="255"/>
      <c r="BU62" s="255"/>
      <c r="BV62" s="255"/>
      <c r="BW62" s="255"/>
      <c r="BX62" s="255"/>
      <c r="BY62" s="255"/>
      <c r="BZ62" s="255"/>
      <c r="CA62" s="255"/>
      <c r="CB62" s="255"/>
      <c r="CC62" s="255"/>
      <c r="CD62" s="255"/>
      <c r="CE62" s="255"/>
      <c r="CF62" s="255"/>
    </row>
    <row r="63" spans="1:84" ht="15" customHeight="1" thickBot="1" x14ac:dyDescent="0.35">
      <c r="A63" s="967"/>
      <c r="B63" s="967"/>
      <c r="C63" s="968"/>
      <c r="D63" s="242" t="s">
        <v>165</v>
      </c>
      <c r="E63" s="256"/>
      <c r="F63" s="256"/>
      <c r="G63" s="256"/>
      <c r="H63" s="256"/>
      <c r="I63" s="256"/>
      <c r="J63" s="256"/>
      <c r="K63" s="256">
        <v>10</v>
      </c>
      <c r="L63" s="256">
        <v>7</v>
      </c>
      <c r="M63" s="256">
        <v>9</v>
      </c>
      <c r="N63" s="256"/>
      <c r="O63" s="256"/>
      <c r="P63" s="256"/>
      <c r="Q63" s="256"/>
      <c r="R63" s="256"/>
      <c r="S63" s="256"/>
      <c r="T63" s="256"/>
      <c r="U63" s="256"/>
      <c r="V63" s="256"/>
      <c r="W63" s="256"/>
      <c r="X63" s="256"/>
      <c r="Y63" s="256"/>
      <c r="Z63" s="256"/>
      <c r="AA63" s="256"/>
      <c r="AB63" s="256"/>
      <c r="AC63" s="256"/>
      <c r="AD63" s="256"/>
      <c r="AE63" s="256"/>
      <c r="AF63" s="256"/>
      <c r="AG63" s="256"/>
      <c r="AH63" s="256"/>
      <c r="AI63" s="256"/>
      <c r="AJ63" s="256"/>
      <c r="AK63" s="256"/>
      <c r="AL63" s="256"/>
      <c r="AM63" s="256"/>
      <c r="AN63" s="256"/>
      <c r="AO63" s="256"/>
      <c r="AP63" s="256"/>
      <c r="AQ63" s="256"/>
      <c r="AR63" s="256"/>
      <c r="AS63" s="256"/>
      <c r="AT63" s="256"/>
      <c r="AU63" s="256"/>
      <c r="AV63" s="256"/>
      <c r="AW63" s="256"/>
      <c r="AX63" s="256"/>
      <c r="AY63" s="256"/>
      <c r="AZ63" s="256"/>
      <c r="BA63" s="256"/>
      <c r="BB63" s="256"/>
      <c r="BC63" s="256"/>
      <c r="BD63" s="256"/>
      <c r="BE63" s="256"/>
      <c r="BF63" s="256"/>
      <c r="BG63" s="256"/>
      <c r="BH63" s="256"/>
      <c r="BI63" s="256"/>
      <c r="BJ63" s="256"/>
      <c r="BK63" s="256"/>
      <c r="BL63" s="256"/>
      <c r="BM63" s="256"/>
      <c r="BN63" s="256"/>
      <c r="BO63" s="256"/>
      <c r="BP63" s="256"/>
      <c r="BQ63" s="256"/>
      <c r="BR63" s="256"/>
      <c r="BS63" s="256"/>
      <c r="BT63" s="256"/>
      <c r="BU63" s="256"/>
      <c r="BV63" s="256"/>
      <c r="BW63" s="256"/>
      <c r="BX63" s="256"/>
      <c r="BY63" s="256"/>
      <c r="BZ63" s="256"/>
      <c r="CA63" s="256"/>
      <c r="CB63" s="256"/>
      <c r="CC63" s="256"/>
      <c r="CD63" s="256"/>
      <c r="CE63" s="256"/>
      <c r="CF63" s="256"/>
    </row>
    <row r="64" spans="1:84" ht="15" customHeight="1" thickBot="1" x14ac:dyDescent="0.35">
      <c r="A64" s="967"/>
      <c r="B64" s="967"/>
      <c r="C64" s="968"/>
      <c r="D64" s="242" t="s">
        <v>134</v>
      </c>
      <c r="E64" s="212"/>
      <c r="F64" s="212"/>
      <c r="G64" s="212"/>
      <c r="H64" s="212"/>
      <c r="I64" s="212"/>
      <c r="J64" s="212"/>
      <c r="K64" s="212">
        <v>31</v>
      </c>
      <c r="L64" s="212">
        <v>32</v>
      </c>
      <c r="M64" s="212">
        <v>33</v>
      </c>
      <c r="N64" s="212"/>
      <c r="O64" s="212"/>
      <c r="P64" s="212"/>
      <c r="Q64" s="212"/>
      <c r="R64" s="212"/>
      <c r="S64" s="212"/>
      <c r="T64" s="212"/>
      <c r="U64" s="212"/>
      <c r="V64" s="212"/>
      <c r="W64" s="212"/>
      <c r="X64" s="212"/>
      <c r="Y64" s="212"/>
      <c r="Z64" s="212"/>
      <c r="AA64" s="212"/>
      <c r="AB64" s="212"/>
      <c r="AC64" s="212"/>
      <c r="AD64" s="212"/>
      <c r="AE64" s="212"/>
      <c r="AF64" s="212"/>
      <c r="AG64" s="212"/>
      <c r="AH64" s="212"/>
      <c r="AI64" s="212"/>
      <c r="AJ64" s="212"/>
      <c r="AK64" s="212"/>
      <c r="AL64" s="212"/>
      <c r="AM64" s="212"/>
      <c r="AN64" s="212"/>
      <c r="AO64" s="212"/>
      <c r="AP64" s="212"/>
      <c r="AQ64" s="212"/>
      <c r="AR64" s="212"/>
      <c r="AS64" s="212"/>
      <c r="AT64" s="212"/>
      <c r="AU64" s="212"/>
      <c r="AV64" s="212"/>
      <c r="AW64" s="212"/>
      <c r="AX64" s="212"/>
      <c r="AY64" s="212"/>
      <c r="AZ64" s="212"/>
      <c r="BA64" s="212"/>
      <c r="BB64" s="212"/>
      <c r="BC64" s="212"/>
      <c r="BD64" s="212"/>
      <c r="BE64" s="212"/>
      <c r="BF64" s="212"/>
      <c r="BG64" s="212"/>
      <c r="BH64" s="212"/>
      <c r="BI64" s="212"/>
      <c r="BJ64" s="212"/>
      <c r="BK64" s="212"/>
      <c r="BL64" s="212"/>
      <c r="BM64" s="212"/>
      <c r="BN64" s="212"/>
      <c r="BO64" s="212"/>
      <c r="BP64" s="212"/>
      <c r="BQ64" s="212"/>
      <c r="BR64" s="212"/>
      <c r="BS64" s="212"/>
      <c r="BT64" s="212"/>
      <c r="BU64" s="212"/>
      <c r="BV64" s="212"/>
      <c r="BW64" s="212"/>
      <c r="BX64" s="212"/>
      <c r="BY64" s="212"/>
      <c r="BZ64" s="212"/>
      <c r="CA64" s="212"/>
      <c r="CB64" s="212"/>
      <c r="CC64" s="212"/>
      <c r="CD64" s="212"/>
      <c r="CE64" s="212"/>
      <c r="CF64" s="212"/>
    </row>
    <row r="65" spans="1:84" ht="15" customHeight="1" thickBot="1" x14ac:dyDescent="0.35">
      <c r="A65" s="967"/>
      <c r="B65" s="967"/>
      <c r="C65" s="968"/>
      <c r="D65" s="242" t="s">
        <v>133</v>
      </c>
      <c r="E65" s="197">
        <f>IF(SUM(E63:E64)=0,0,100-E63-E64)</f>
        <v>0</v>
      </c>
      <c r="F65" s="197">
        <f t="shared" ref="F65:BQ65" si="54">IF(SUM(F63:F64)=0,0,100-F63-F64)</f>
        <v>0</v>
      </c>
      <c r="G65" s="197">
        <f t="shared" si="54"/>
        <v>0</v>
      </c>
      <c r="H65" s="197">
        <f t="shared" si="54"/>
        <v>0</v>
      </c>
      <c r="I65" s="197">
        <f t="shared" si="54"/>
        <v>0</v>
      </c>
      <c r="J65" s="197">
        <f t="shared" si="54"/>
        <v>0</v>
      </c>
      <c r="K65" s="197">
        <f t="shared" si="54"/>
        <v>59</v>
      </c>
      <c r="L65" s="197">
        <f t="shared" si="54"/>
        <v>61</v>
      </c>
      <c r="M65" s="197">
        <f t="shared" si="54"/>
        <v>58</v>
      </c>
      <c r="N65" s="197">
        <f t="shared" si="54"/>
        <v>0</v>
      </c>
      <c r="O65" s="197">
        <f t="shared" si="54"/>
        <v>0</v>
      </c>
      <c r="P65" s="197">
        <f t="shared" si="54"/>
        <v>0</v>
      </c>
      <c r="Q65" s="197">
        <f t="shared" si="54"/>
        <v>0</v>
      </c>
      <c r="R65" s="197">
        <f t="shared" si="54"/>
        <v>0</v>
      </c>
      <c r="S65" s="197">
        <f t="shared" si="54"/>
        <v>0</v>
      </c>
      <c r="T65" s="197">
        <f t="shared" si="54"/>
        <v>0</v>
      </c>
      <c r="U65" s="197">
        <f t="shared" si="54"/>
        <v>0</v>
      </c>
      <c r="V65" s="197">
        <f t="shared" si="54"/>
        <v>0</v>
      </c>
      <c r="W65" s="197">
        <f t="shared" si="54"/>
        <v>0</v>
      </c>
      <c r="X65" s="197">
        <f t="shared" si="54"/>
        <v>0</v>
      </c>
      <c r="Y65" s="197">
        <f t="shared" si="54"/>
        <v>0</v>
      </c>
      <c r="Z65" s="197">
        <f t="shared" si="54"/>
        <v>0</v>
      </c>
      <c r="AA65" s="197">
        <f t="shared" si="54"/>
        <v>0</v>
      </c>
      <c r="AB65" s="197">
        <f t="shared" si="54"/>
        <v>0</v>
      </c>
      <c r="AC65" s="197">
        <f t="shared" si="54"/>
        <v>0</v>
      </c>
      <c r="AD65" s="197">
        <f t="shared" si="54"/>
        <v>0</v>
      </c>
      <c r="AE65" s="197">
        <f t="shared" si="54"/>
        <v>0</v>
      </c>
      <c r="AF65" s="197">
        <f t="shared" si="54"/>
        <v>0</v>
      </c>
      <c r="AG65" s="197">
        <f t="shared" si="54"/>
        <v>0</v>
      </c>
      <c r="AH65" s="197">
        <f t="shared" si="54"/>
        <v>0</v>
      </c>
      <c r="AI65" s="197">
        <f t="shared" si="54"/>
        <v>0</v>
      </c>
      <c r="AJ65" s="197">
        <f t="shared" si="54"/>
        <v>0</v>
      </c>
      <c r="AK65" s="197">
        <f t="shared" si="54"/>
        <v>0</v>
      </c>
      <c r="AL65" s="197">
        <f t="shared" si="54"/>
        <v>0</v>
      </c>
      <c r="AM65" s="197">
        <f t="shared" si="54"/>
        <v>0</v>
      </c>
      <c r="AN65" s="197">
        <f t="shared" si="54"/>
        <v>0</v>
      </c>
      <c r="AO65" s="197">
        <f t="shared" si="54"/>
        <v>0</v>
      </c>
      <c r="AP65" s="197">
        <f t="shared" si="54"/>
        <v>0</v>
      </c>
      <c r="AQ65" s="197">
        <f t="shared" si="54"/>
        <v>0</v>
      </c>
      <c r="AR65" s="197">
        <f t="shared" si="54"/>
        <v>0</v>
      </c>
      <c r="AS65" s="197">
        <f t="shared" si="54"/>
        <v>0</v>
      </c>
      <c r="AT65" s="197">
        <f t="shared" si="54"/>
        <v>0</v>
      </c>
      <c r="AU65" s="197">
        <f t="shared" si="54"/>
        <v>0</v>
      </c>
      <c r="AV65" s="197">
        <f t="shared" si="54"/>
        <v>0</v>
      </c>
      <c r="AW65" s="197">
        <f t="shared" si="54"/>
        <v>0</v>
      </c>
      <c r="AX65" s="197">
        <f t="shared" si="54"/>
        <v>0</v>
      </c>
      <c r="AY65" s="197">
        <f t="shared" si="54"/>
        <v>0</v>
      </c>
      <c r="AZ65" s="197">
        <f t="shared" si="54"/>
        <v>0</v>
      </c>
      <c r="BA65" s="197">
        <f t="shared" si="54"/>
        <v>0</v>
      </c>
      <c r="BB65" s="197">
        <f t="shared" si="54"/>
        <v>0</v>
      </c>
      <c r="BC65" s="197">
        <f t="shared" si="54"/>
        <v>0</v>
      </c>
      <c r="BD65" s="197">
        <f t="shared" si="54"/>
        <v>0</v>
      </c>
      <c r="BE65" s="197">
        <f t="shared" si="54"/>
        <v>0</v>
      </c>
      <c r="BF65" s="197">
        <f t="shared" si="54"/>
        <v>0</v>
      </c>
      <c r="BG65" s="197">
        <f t="shared" si="54"/>
        <v>0</v>
      </c>
      <c r="BH65" s="197">
        <f t="shared" si="54"/>
        <v>0</v>
      </c>
      <c r="BI65" s="197">
        <f t="shared" si="54"/>
        <v>0</v>
      </c>
      <c r="BJ65" s="197">
        <f t="shared" si="54"/>
        <v>0</v>
      </c>
      <c r="BK65" s="197">
        <f t="shared" si="54"/>
        <v>0</v>
      </c>
      <c r="BL65" s="197">
        <f t="shared" si="54"/>
        <v>0</v>
      </c>
      <c r="BM65" s="197">
        <f t="shared" si="54"/>
        <v>0</v>
      </c>
      <c r="BN65" s="197">
        <f t="shared" si="54"/>
        <v>0</v>
      </c>
      <c r="BO65" s="197">
        <f t="shared" si="54"/>
        <v>0</v>
      </c>
      <c r="BP65" s="197">
        <f t="shared" si="54"/>
        <v>0</v>
      </c>
      <c r="BQ65" s="197">
        <f t="shared" si="54"/>
        <v>0</v>
      </c>
      <c r="BR65" s="197">
        <f t="shared" ref="BR65:CF65" si="55">IF(SUM(BR63:BR64)=0,0,100-BR63-BR64)</f>
        <v>0</v>
      </c>
      <c r="BS65" s="197">
        <f t="shared" si="55"/>
        <v>0</v>
      </c>
      <c r="BT65" s="197">
        <f t="shared" si="55"/>
        <v>0</v>
      </c>
      <c r="BU65" s="197">
        <f t="shared" si="55"/>
        <v>0</v>
      </c>
      <c r="BV65" s="197">
        <f t="shared" si="55"/>
        <v>0</v>
      </c>
      <c r="BW65" s="197">
        <f t="shared" si="55"/>
        <v>0</v>
      </c>
      <c r="BX65" s="197">
        <f t="shared" si="55"/>
        <v>0</v>
      </c>
      <c r="BY65" s="197">
        <f t="shared" si="55"/>
        <v>0</v>
      </c>
      <c r="BZ65" s="197">
        <f t="shared" si="55"/>
        <v>0</v>
      </c>
      <c r="CA65" s="197">
        <f t="shared" si="55"/>
        <v>0</v>
      </c>
      <c r="CB65" s="197">
        <f t="shared" si="55"/>
        <v>0</v>
      </c>
      <c r="CC65" s="197">
        <f t="shared" si="55"/>
        <v>0</v>
      </c>
      <c r="CD65" s="197">
        <f t="shared" si="55"/>
        <v>0</v>
      </c>
      <c r="CE65" s="197">
        <f t="shared" si="55"/>
        <v>0</v>
      </c>
      <c r="CF65" s="197">
        <f t="shared" si="55"/>
        <v>0</v>
      </c>
    </row>
    <row r="66" spans="1:84" ht="15" customHeight="1" thickBot="1" x14ac:dyDescent="0.35">
      <c r="A66" s="967"/>
      <c r="B66" s="967"/>
      <c r="C66" s="968"/>
      <c r="D66" s="243" t="s">
        <v>122</v>
      </c>
      <c r="E66" s="212"/>
      <c r="F66" s="212"/>
      <c r="G66" s="212"/>
      <c r="H66" s="212"/>
      <c r="I66" s="212"/>
      <c r="J66" s="212"/>
      <c r="K66" s="212">
        <v>0.7</v>
      </c>
      <c r="L66" s="212">
        <v>0.7</v>
      </c>
      <c r="M66" s="212">
        <v>0.7</v>
      </c>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2"/>
      <c r="AL66" s="212"/>
      <c r="AM66" s="212"/>
      <c r="AN66" s="212"/>
      <c r="AO66" s="212"/>
      <c r="AP66" s="212"/>
      <c r="AQ66" s="212"/>
      <c r="AR66" s="212"/>
      <c r="AS66" s="212"/>
      <c r="AT66" s="212"/>
      <c r="AU66" s="212"/>
      <c r="AV66" s="212"/>
      <c r="AW66" s="212"/>
      <c r="AX66" s="212"/>
      <c r="AY66" s="212"/>
      <c r="AZ66" s="212"/>
      <c r="BA66" s="212"/>
      <c r="BB66" s="212"/>
      <c r="BC66" s="212"/>
      <c r="BD66" s="212"/>
      <c r="BE66" s="212"/>
      <c r="BF66" s="212"/>
      <c r="BG66" s="212"/>
      <c r="BH66" s="212"/>
      <c r="BI66" s="212"/>
      <c r="BJ66" s="212"/>
      <c r="BK66" s="212"/>
      <c r="BL66" s="212"/>
      <c r="BM66" s="212"/>
      <c r="BN66" s="212"/>
      <c r="BO66" s="212"/>
      <c r="BP66" s="212"/>
      <c r="BQ66" s="212"/>
      <c r="BR66" s="212"/>
      <c r="BS66" s="212"/>
      <c r="BT66" s="212"/>
      <c r="BU66" s="212"/>
      <c r="BV66" s="212"/>
      <c r="BW66" s="212"/>
      <c r="BX66" s="212"/>
      <c r="BY66" s="212"/>
      <c r="BZ66" s="212"/>
      <c r="CA66" s="212"/>
      <c r="CB66" s="212"/>
      <c r="CC66" s="212"/>
      <c r="CD66" s="212"/>
      <c r="CE66" s="212"/>
      <c r="CF66" s="212"/>
    </row>
    <row r="67" spans="1:84" ht="15" customHeight="1" thickBot="1" x14ac:dyDescent="0.35">
      <c r="A67" s="967"/>
      <c r="B67" s="967"/>
      <c r="C67" s="969"/>
      <c r="D67" s="244" t="s">
        <v>174</v>
      </c>
      <c r="E67" s="245">
        <f>+IF(E65="","",PROGRAMA!$I$13*E66*(((E66/PROGRAMA!$I$9)*(PROGRAMA!$I$12-PROGRAMA!$I$11)/2)+PROGRAMA!$I$11))</f>
        <v>0</v>
      </c>
      <c r="F67" s="245">
        <f>+IF(F65="","",PROGRAMA!$I$13*F66*(((F66/PROGRAMA!$I$9)*(PROGRAMA!$I$12-PROGRAMA!$I$11)/2)+PROGRAMA!$I$11))</f>
        <v>0</v>
      </c>
      <c r="G67" s="245">
        <f>+IF(G65="","",PROGRAMA!$I$13*G66*(((G66/PROGRAMA!$I$9)*(PROGRAMA!$I$12-PROGRAMA!$I$11)/2)+PROGRAMA!$I$11))</f>
        <v>0</v>
      </c>
      <c r="H67" s="245">
        <f>+IF(H65="","",PROGRAMA!$I$13*H66*(((H66/PROGRAMA!$I$9)*(PROGRAMA!$I$12-PROGRAMA!$I$11)/2)+PROGRAMA!$I$11))</f>
        <v>0</v>
      </c>
      <c r="I67" s="245">
        <f>+IF(I65="","",PROGRAMA!$I$13*I66*(((I66/PROGRAMA!$I$9)*(PROGRAMA!$I$12-PROGRAMA!$I$11)/2)+PROGRAMA!$I$11))</f>
        <v>0</v>
      </c>
      <c r="J67" s="245">
        <f>+IF(J65="","",PROGRAMA!$I$13*J66*(((J66/PROGRAMA!$I$9)*(PROGRAMA!$I$12-PROGRAMA!$I$11)/2)+PROGRAMA!$I$11))</f>
        <v>0</v>
      </c>
      <c r="K67" s="245">
        <f>+IF(K65="","",PROGRAMA!$I$13*K66*(((K66/PROGRAMA!$I$9)*(PROGRAMA!$I$12-PROGRAMA!$I$11)/2)+PROGRAMA!$I$11))</f>
        <v>2.5691431818181814</v>
      </c>
      <c r="L67" s="245">
        <f>+IF(L65="","",PROGRAMA!$I$13*L66*(((L66/PROGRAMA!$I$9)*(PROGRAMA!$I$12-PROGRAMA!$I$11)/2)+PROGRAMA!$I$11))</f>
        <v>2.5691431818181814</v>
      </c>
      <c r="M67" s="245">
        <f>+IF(M65="","",PROGRAMA!$I$13*M66*(((M66/PROGRAMA!$I$9)*(PROGRAMA!$I$12-PROGRAMA!$I$11)/2)+PROGRAMA!$I$11))</f>
        <v>2.5691431818181814</v>
      </c>
      <c r="N67" s="245">
        <f>+IF(N65="","",PROGRAMA!$I$13*N66*(((N66/PROGRAMA!$I$9)*(PROGRAMA!$I$12-PROGRAMA!$I$11)/2)+PROGRAMA!$I$11))</f>
        <v>0</v>
      </c>
      <c r="O67" s="245">
        <f>+IF(O65="","",PROGRAMA!$I$13*O66*(((O66/PROGRAMA!$I$9)*(PROGRAMA!$I$12-PROGRAMA!$I$11)/2)+PROGRAMA!$I$11))</f>
        <v>0</v>
      </c>
      <c r="P67" s="245">
        <f>+IF(P65="","",PROGRAMA!$I$13*P66*(((P66/PROGRAMA!$I$9)*(PROGRAMA!$I$12-PROGRAMA!$I$11)/2)+PROGRAMA!$I$11))</f>
        <v>0</v>
      </c>
      <c r="Q67" s="245">
        <f>+IF(Q65="","",PROGRAMA!$I$13*Q66*(((Q66/PROGRAMA!$I$9)*(PROGRAMA!$I$12-PROGRAMA!$I$11)/2)+PROGRAMA!$I$11))</f>
        <v>0</v>
      </c>
      <c r="R67" s="245">
        <f>+IF(R65="","",PROGRAMA!$I$13*R66*(((R66/PROGRAMA!$I$9)*(PROGRAMA!$I$12-PROGRAMA!$I$11)/2)+PROGRAMA!$I$11))</f>
        <v>0</v>
      </c>
      <c r="S67" s="245">
        <f>+IF(S65="","",PROGRAMA!$I$13*S66*(((S66/PROGRAMA!$I$9)*(PROGRAMA!$I$12-PROGRAMA!$I$11)/2)+PROGRAMA!$I$11))</f>
        <v>0</v>
      </c>
      <c r="T67" s="245">
        <f>+IF(T65="","",PROGRAMA!$I$13*T66*(((T66/PROGRAMA!$I$9)*(PROGRAMA!$I$12-PROGRAMA!$I$11)/2)+PROGRAMA!$I$11))</f>
        <v>0</v>
      </c>
      <c r="U67" s="245">
        <f>+IF(U65="","",PROGRAMA!$I$13*U66*(((U66/PROGRAMA!$I$9)*(PROGRAMA!$I$12-PROGRAMA!$I$11)/2)+PROGRAMA!$I$11))</f>
        <v>0</v>
      </c>
      <c r="V67" s="245">
        <f>+IF(V65="","",PROGRAMA!$I$13*V66*(((V66/PROGRAMA!$I$9)*(PROGRAMA!$I$12-PROGRAMA!$I$11)/2)+PROGRAMA!$I$11))</f>
        <v>0</v>
      </c>
      <c r="W67" s="245">
        <f>+IF(W65="","",PROGRAMA!$I$13*W66*(((W66/PROGRAMA!$I$9)*(PROGRAMA!$I$12-PROGRAMA!$I$11)/2)+PROGRAMA!$I$11))</f>
        <v>0</v>
      </c>
      <c r="X67" s="245">
        <f>+IF(X65="","",PROGRAMA!$I$13*X66*(((X66/PROGRAMA!$I$9)*(PROGRAMA!$I$12-PROGRAMA!$I$11)/2)+PROGRAMA!$I$11))</f>
        <v>0</v>
      </c>
      <c r="Y67" s="245">
        <f>+IF(Y65="","",PROGRAMA!$I$13*Y66*(((Y66/PROGRAMA!$I$9)*(PROGRAMA!$I$12-PROGRAMA!$I$11)/2)+PROGRAMA!$I$11))</f>
        <v>0</v>
      </c>
      <c r="Z67" s="245">
        <f>+IF(Z65="","",PROGRAMA!$I$13*Z66*(((Z66/PROGRAMA!$I$9)*(PROGRAMA!$I$12-PROGRAMA!$I$11)/2)+PROGRAMA!$I$11))</f>
        <v>0</v>
      </c>
      <c r="AA67" s="245">
        <f>+IF(AA65="","",PROGRAMA!$I$13*AA66*(((AA66/PROGRAMA!$I$9)*(PROGRAMA!$I$12-PROGRAMA!$I$11)/2)+PROGRAMA!$I$11))</f>
        <v>0</v>
      </c>
      <c r="AB67" s="245">
        <f>+IF(AB65="","",PROGRAMA!$I$13*AB66*(((AB66/PROGRAMA!$I$9)*(PROGRAMA!$I$12-PROGRAMA!$I$11)/2)+PROGRAMA!$I$11))</f>
        <v>0</v>
      </c>
      <c r="AC67" s="245">
        <f>+IF(AC65="","",PROGRAMA!$I$13*AC66*(((AC66/PROGRAMA!$I$9)*(PROGRAMA!$I$12-PROGRAMA!$I$11)/2)+PROGRAMA!$I$11))</f>
        <v>0</v>
      </c>
      <c r="AD67" s="245">
        <f>+IF(AD65="","",PROGRAMA!$I$13*AD66*(((AD66/PROGRAMA!$I$9)*(PROGRAMA!$I$12-PROGRAMA!$I$11)/2)+PROGRAMA!$I$11))</f>
        <v>0</v>
      </c>
      <c r="AE67" s="245">
        <f>+IF(AE65="","",PROGRAMA!$I$13*AE66*(((AE66/PROGRAMA!$I$9)*(PROGRAMA!$I$12-PROGRAMA!$I$11)/2)+PROGRAMA!$I$11))</f>
        <v>0</v>
      </c>
      <c r="AF67" s="245">
        <f>+IF(AF65="","",PROGRAMA!$I$13*AF66*(((AF66/PROGRAMA!$I$9)*(PROGRAMA!$I$12-PROGRAMA!$I$11)/2)+PROGRAMA!$I$11))</f>
        <v>0</v>
      </c>
      <c r="AG67" s="245">
        <f>+IF(AG65="","",PROGRAMA!$I$13*AG66*(((AG66/PROGRAMA!$I$9)*(PROGRAMA!$I$12-PROGRAMA!$I$11)/2)+PROGRAMA!$I$11))</f>
        <v>0</v>
      </c>
      <c r="AH67" s="245">
        <f>+IF(AH65="","",PROGRAMA!$I$13*AH66*(((AH66/PROGRAMA!$I$9)*(PROGRAMA!$I$12-PROGRAMA!$I$11)/2)+PROGRAMA!$I$11))</f>
        <v>0</v>
      </c>
      <c r="AI67" s="245">
        <f>+IF(AI65="","",PROGRAMA!$I$13*AI66*(((AI66/PROGRAMA!$I$9)*(PROGRAMA!$I$12-PROGRAMA!$I$11)/2)+PROGRAMA!$I$11))</f>
        <v>0</v>
      </c>
      <c r="AJ67" s="245">
        <f>+IF(AJ65="","",PROGRAMA!$I$13*AJ66*(((AJ66/PROGRAMA!$I$9)*(PROGRAMA!$I$12-PROGRAMA!$I$11)/2)+PROGRAMA!$I$11))</f>
        <v>0</v>
      </c>
      <c r="AK67" s="245">
        <f>+IF(AK65="","",PROGRAMA!$I$13*AK66*(((AK66/PROGRAMA!$I$9)*(PROGRAMA!$I$12-PROGRAMA!$I$11)/2)+PROGRAMA!$I$11))</f>
        <v>0</v>
      </c>
      <c r="AL67" s="245">
        <f>+IF(AL65="","",PROGRAMA!$I$13*AL66*(((AL66/PROGRAMA!$I$9)*(PROGRAMA!$I$12-PROGRAMA!$I$11)/2)+PROGRAMA!$I$11))</f>
        <v>0</v>
      </c>
      <c r="AM67" s="245">
        <f>+IF(AM65="","",PROGRAMA!$I$13*AM66*(((AM66/PROGRAMA!$I$9)*(PROGRAMA!$I$12-PROGRAMA!$I$11)/2)+PROGRAMA!$I$11))</f>
        <v>0</v>
      </c>
      <c r="AN67" s="245">
        <f>+IF(AN65="","",PROGRAMA!$I$13*AN66*(((AN66/PROGRAMA!$I$9)*(PROGRAMA!$I$12-PROGRAMA!$I$11)/2)+PROGRAMA!$I$11))</f>
        <v>0</v>
      </c>
      <c r="AO67" s="245">
        <f>+IF(AO65="","",PROGRAMA!$I$13*AO66*(((AO66/PROGRAMA!$I$9)*(PROGRAMA!$I$12-PROGRAMA!$I$11)/2)+PROGRAMA!$I$11))</f>
        <v>0</v>
      </c>
      <c r="AP67" s="245">
        <f>+IF(AP65="","",PROGRAMA!$I$13*AP66*(((AP66/PROGRAMA!$I$9)*(PROGRAMA!$I$12-PROGRAMA!$I$11)/2)+PROGRAMA!$I$11))</f>
        <v>0</v>
      </c>
      <c r="AQ67" s="245">
        <f>+IF(AQ65="","",PROGRAMA!$I$13*AQ66*(((AQ66/PROGRAMA!$I$9)*(PROGRAMA!$I$12-PROGRAMA!$I$11)/2)+PROGRAMA!$I$11))</f>
        <v>0</v>
      </c>
      <c r="AR67" s="245">
        <f>+IF(AR65="","",PROGRAMA!$I$13*AR66*(((AR66/PROGRAMA!$I$9)*(PROGRAMA!$I$12-PROGRAMA!$I$11)/2)+PROGRAMA!$I$11))</f>
        <v>0</v>
      </c>
      <c r="AS67" s="245">
        <f>+IF(AS65="","",PROGRAMA!$I$13*AS66*(((AS66/PROGRAMA!$I$9)*(PROGRAMA!$I$12-PROGRAMA!$I$11)/2)+PROGRAMA!$I$11))</f>
        <v>0</v>
      </c>
      <c r="AT67" s="245">
        <f>+IF(AT65="","",PROGRAMA!$I$13*AT66*(((AT66/PROGRAMA!$I$9)*(PROGRAMA!$I$12-PROGRAMA!$I$11)/2)+PROGRAMA!$I$11))</f>
        <v>0</v>
      </c>
      <c r="AU67" s="245">
        <f>+IF(AU65="","",PROGRAMA!$I$13*AU66*(((AU66/PROGRAMA!$I$9)*(PROGRAMA!$I$12-PROGRAMA!$I$11)/2)+PROGRAMA!$I$11))</f>
        <v>0</v>
      </c>
      <c r="AV67" s="245">
        <f>+IF(AV65="","",PROGRAMA!$I$13*AV66*(((AV66/PROGRAMA!$I$9)*(PROGRAMA!$I$12-PROGRAMA!$I$11)/2)+PROGRAMA!$I$11))</f>
        <v>0</v>
      </c>
      <c r="AW67" s="245">
        <f>+IF(AW65="","",PROGRAMA!$I$13*AW66*(((AW66/PROGRAMA!$I$9)*(PROGRAMA!$I$12-PROGRAMA!$I$11)/2)+PROGRAMA!$I$11))</f>
        <v>0</v>
      </c>
      <c r="AX67" s="245">
        <f>+IF(AX65="","",PROGRAMA!$I$13*AX66*(((AX66/PROGRAMA!$I$9)*(PROGRAMA!$I$12-PROGRAMA!$I$11)/2)+PROGRAMA!$I$11))</f>
        <v>0</v>
      </c>
      <c r="AY67" s="245">
        <f>+IF(AY65="","",PROGRAMA!$I$13*AY66*(((AY66/PROGRAMA!$I$9)*(PROGRAMA!$I$12-PROGRAMA!$I$11)/2)+PROGRAMA!$I$11))</f>
        <v>0</v>
      </c>
      <c r="AZ67" s="245">
        <f>+IF(AZ65="","",PROGRAMA!$I$13*AZ66*(((AZ66/PROGRAMA!$I$9)*(PROGRAMA!$I$12-PROGRAMA!$I$11)/2)+PROGRAMA!$I$11))</f>
        <v>0</v>
      </c>
      <c r="BA67" s="245">
        <f>+IF(BA65="","",PROGRAMA!$I$13*BA66*(((BA66/PROGRAMA!$I$9)*(PROGRAMA!$I$12-PROGRAMA!$I$11)/2)+PROGRAMA!$I$11))</f>
        <v>0</v>
      </c>
      <c r="BB67" s="245">
        <f>+IF(BB65="","",PROGRAMA!$I$13*BB66*(((BB66/PROGRAMA!$I$9)*(PROGRAMA!$I$12-PROGRAMA!$I$11)/2)+PROGRAMA!$I$11))</f>
        <v>0</v>
      </c>
      <c r="BC67" s="245">
        <f>+IF(BC65="","",PROGRAMA!$I$13*BC66*(((BC66/PROGRAMA!$I$9)*(PROGRAMA!$I$12-PROGRAMA!$I$11)/2)+PROGRAMA!$I$11))</f>
        <v>0</v>
      </c>
      <c r="BD67" s="245">
        <f>+IF(BD65="","",PROGRAMA!$I$13*BD66*(((BD66/PROGRAMA!$I$9)*(PROGRAMA!$I$12-PROGRAMA!$I$11)/2)+PROGRAMA!$I$11))</f>
        <v>0</v>
      </c>
      <c r="BE67" s="245">
        <f>+IF(BE65="","",PROGRAMA!$I$13*BE66*(((BE66/PROGRAMA!$I$9)*(PROGRAMA!$I$12-PROGRAMA!$I$11)/2)+PROGRAMA!$I$11))</f>
        <v>0</v>
      </c>
      <c r="BF67" s="245">
        <f>+IF(BF65="","",PROGRAMA!$I$13*BF66*(((BF66/PROGRAMA!$I$9)*(PROGRAMA!$I$12-PROGRAMA!$I$11)/2)+PROGRAMA!$I$11))</f>
        <v>0</v>
      </c>
      <c r="BG67" s="245">
        <f>+IF(BG65="","",PROGRAMA!$I$13*BG66*(((BG66/PROGRAMA!$I$9)*(PROGRAMA!$I$12-PROGRAMA!$I$11)/2)+PROGRAMA!$I$11))</f>
        <v>0</v>
      </c>
      <c r="BH67" s="245">
        <f>+IF(BH65="","",PROGRAMA!$I$13*BH66*(((BH66/PROGRAMA!$I$9)*(PROGRAMA!$I$12-PROGRAMA!$I$11)/2)+PROGRAMA!$I$11))</f>
        <v>0</v>
      </c>
      <c r="BI67" s="245">
        <f>+IF(BI65="","",PROGRAMA!$I$13*BI66*(((BI66/PROGRAMA!$I$9)*(PROGRAMA!$I$12-PROGRAMA!$I$11)/2)+PROGRAMA!$I$11))</f>
        <v>0</v>
      </c>
      <c r="BJ67" s="245">
        <f>+IF(BJ65="","",PROGRAMA!$I$13*BJ66*(((BJ66/PROGRAMA!$I$9)*(PROGRAMA!$I$12-PROGRAMA!$I$11)/2)+PROGRAMA!$I$11))</f>
        <v>0</v>
      </c>
      <c r="BK67" s="245">
        <f>+IF(BK65="","",PROGRAMA!$I$13*BK66*(((BK66/PROGRAMA!$I$9)*(PROGRAMA!$I$12-PROGRAMA!$I$11)/2)+PROGRAMA!$I$11))</f>
        <v>0</v>
      </c>
      <c r="BL67" s="245">
        <f>+IF(BL65="","",PROGRAMA!$I$13*BL66*(((BL66/PROGRAMA!$I$9)*(PROGRAMA!$I$12-PROGRAMA!$I$11)/2)+PROGRAMA!$I$11))</f>
        <v>0</v>
      </c>
      <c r="BM67" s="245">
        <f>+IF(BM65="","",PROGRAMA!$I$13*BM66*(((BM66/PROGRAMA!$I$9)*(PROGRAMA!$I$12-PROGRAMA!$I$11)/2)+PROGRAMA!$I$11))</f>
        <v>0</v>
      </c>
      <c r="BN67" s="245">
        <f>+IF(BN65="","",PROGRAMA!$I$13*BN66*(((BN66/PROGRAMA!$I$9)*(PROGRAMA!$I$12-PROGRAMA!$I$11)/2)+PROGRAMA!$I$11))</f>
        <v>0</v>
      </c>
      <c r="BO67" s="245">
        <f>+IF(BO65="","",PROGRAMA!$I$13*BO66*(((BO66/PROGRAMA!$I$9)*(PROGRAMA!$I$12-PROGRAMA!$I$11)/2)+PROGRAMA!$I$11))</f>
        <v>0</v>
      </c>
      <c r="BP67" s="245">
        <f>+IF(BP65="","",PROGRAMA!$I$13*BP66*(((BP66/PROGRAMA!$I$9)*(PROGRAMA!$I$12-PROGRAMA!$I$11)/2)+PROGRAMA!$I$11))</f>
        <v>0</v>
      </c>
      <c r="BQ67" s="245">
        <f>+IF(BQ65="","",PROGRAMA!$I$13*BQ66*(((BQ66/PROGRAMA!$I$9)*(PROGRAMA!$I$12-PROGRAMA!$I$11)/2)+PROGRAMA!$I$11))</f>
        <v>0</v>
      </c>
      <c r="BR67" s="245">
        <f>+IF(BR65="","",PROGRAMA!$I$13*BR66*(((BR66/PROGRAMA!$I$9)*(PROGRAMA!$I$12-PROGRAMA!$I$11)/2)+PROGRAMA!$I$11))</f>
        <v>0</v>
      </c>
      <c r="BS67" s="245">
        <f>+IF(BS65="","",PROGRAMA!$I$13*BS66*(((BS66/PROGRAMA!$I$9)*(PROGRAMA!$I$12-PROGRAMA!$I$11)/2)+PROGRAMA!$I$11))</f>
        <v>0</v>
      </c>
      <c r="BT67" s="245">
        <f>+IF(BT65="","",PROGRAMA!$I$13*BT66*(((BT66/PROGRAMA!$I$9)*(PROGRAMA!$I$12-PROGRAMA!$I$11)/2)+PROGRAMA!$I$11))</f>
        <v>0</v>
      </c>
      <c r="BU67" s="245">
        <f>+IF(BU65="","",PROGRAMA!$I$13*BU66*(((BU66/PROGRAMA!$I$9)*(PROGRAMA!$I$12-PROGRAMA!$I$11)/2)+PROGRAMA!$I$11))</f>
        <v>0</v>
      </c>
      <c r="BV67" s="245">
        <f>+IF(BV65="","",PROGRAMA!$I$13*BV66*(((BV66/PROGRAMA!$I$9)*(PROGRAMA!$I$12-PROGRAMA!$I$11)/2)+PROGRAMA!$I$11))</f>
        <v>0</v>
      </c>
      <c r="BW67" s="245">
        <f>+IF(BW65="","",PROGRAMA!$I$13*BW66*(((BW66/PROGRAMA!$I$9)*(PROGRAMA!$I$12-PROGRAMA!$I$11)/2)+PROGRAMA!$I$11))</f>
        <v>0</v>
      </c>
      <c r="BX67" s="245">
        <f>+IF(BX65="","",PROGRAMA!$I$13*BX66*(((BX66/PROGRAMA!$I$9)*(PROGRAMA!$I$12-PROGRAMA!$I$11)/2)+PROGRAMA!$I$11))</f>
        <v>0</v>
      </c>
      <c r="BY67" s="245">
        <f>+IF(BY65="","",PROGRAMA!$I$13*BY66*(((BY66/PROGRAMA!$I$9)*(PROGRAMA!$I$12-PROGRAMA!$I$11)/2)+PROGRAMA!$I$11))</f>
        <v>0</v>
      </c>
      <c r="BZ67" s="245">
        <f>+IF(BZ65="","",PROGRAMA!$I$13*BZ66*(((BZ66/PROGRAMA!$I$9)*(PROGRAMA!$I$12-PROGRAMA!$I$11)/2)+PROGRAMA!$I$11))</f>
        <v>0</v>
      </c>
      <c r="CA67" s="245">
        <f>+IF(CA65="","",PROGRAMA!$I$13*CA66*(((CA66/PROGRAMA!$I$9)*(PROGRAMA!$I$12-PROGRAMA!$I$11)/2)+PROGRAMA!$I$11))</f>
        <v>0</v>
      </c>
      <c r="CB67" s="245">
        <f>+IF(CB65="","",PROGRAMA!$I$13*CB66*(((CB66/PROGRAMA!$I$9)*(PROGRAMA!$I$12-PROGRAMA!$I$11)/2)+PROGRAMA!$I$11))</f>
        <v>0</v>
      </c>
      <c r="CC67" s="245">
        <f>+IF(CC65="","",PROGRAMA!$I$13*CC66*(((CC66/PROGRAMA!$I$9)*(PROGRAMA!$I$12-PROGRAMA!$I$11)/2)+PROGRAMA!$I$11))</f>
        <v>0</v>
      </c>
      <c r="CD67" s="245">
        <f>+IF(CD65="","",PROGRAMA!$I$13*CD66*(((CD66/PROGRAMA!$I$9)*(PROGRAMA!$I$12-PROGRAMA!$I$11)/2)+PROGRAMA!$I$11))</f>
        <v>0</v>
      </c>
      <c r="CE67" s="245">
        <f>+IF(CE65="","",PROGRAMA!$I$13*CE66*(((CE66/PROGRAMA!$I$9)*(PROGRAMA!$I$12-PROGRAMA!$I$11)/2)+PROGRAMA!$I$11))</f>
        <v>0</v>
      </c>
      <c r="CF67" s="245">
        <f>+IF(CF65="","",PROGRAMA!$I$13*CF66*(((CF66/PROGRAMA!$I$9)*(PROGRAMA!$I$12-PROGRAMA!$I$11)/2)+PROGRAMA!$I$11))</f>
        <v>0</v>
      </c>
    </row>
    <row r="68" spans="1:84" ht="15" customHeight="1" thickTop="1" thickBot="1" x14ac:dyDescent="0.35">
      <c r="A68" s="967" t="s">
        <v>264</v>
      </c>
      <c r="B68" s="967" t="s">
        <v>254</v>
      </c>
      <c r="C68" s="970" t="str">
        <f>+IF($B$55='Base Datos'!$V$21,B68,A68)</f>
        <v>Contenedor 3</v>
      </c>
      <c r="D68" s="241" t="s">
        <v>266</v>
      </c>
      <c r="E68" s="255"/>
      <c r="F68" s="255"/>
      <c r="G68" s="255"/>
      <c r="H68" s="255"/>
      <c r="I68" s="255"/>
      <c r="J68" s="255"/>
      <c r="K68" s="255">
        <v>1850</v>
      </c>
      <c r="L68" s="255">
        <v>1910</v>
      </c>
      <c r="M68" s="255">
        <v>1890</v>
      </c>
      <c r="N68" s="255"/>
      <c r="O68" s="255"/>
      <c r="P68" s="255"/>
      <c r="Q68" s="255"/>
      <c r="R68" s="255"/>
      <c r="S68" s="255"/>
      <c r="T68" s="255"/>
      <c r="U68" s="255"/>
      <c r="V68" s="255"/>
      <c r="W68" s="255"/>
      <c r="X68" s="255"/>
      <c r="Y68" s="255"/>
      <c r="Z68" s="255"/>
      <c r="AA68" s="255"/>
      <c r="AB68" s="255"/>
      <c r="AC68" s="255"/>
      <c r="AD68" s="255"/>
      <c r="AE68" s="255"/>
      <c r="AF68" s="255"/>
      <c r="AG68" s="255"/>
      <c r="AH68" s="255"/>
      <c r="AI68" s="255"/>
      <c r="AJ68" s="255"/>
      <c r="AK68" s="255"/>
      <c r="AL68" s="255"/>
      <c r="AM68" s="255"/>
      <c r="AN68" s="255"/>
      <c r="AO68" s="255"/>
      <c r="AP68" s="255"/>
      <c r="AQ68" s="255"/>
      <c r="AR68" s="255"/>
      <c r="AS68" s="255"/>
      <c r="AT68" s="255"/>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5"/>
      <c r="BW68" s="255"/>
      <c r="BX68" s="255"/>
      <c r="BY68" s="255"/>
      <c r="BZ68" s="255"/>
      <c r="CA68" s="255"/>
      <c r="CB68" s="255"/>
      <c r="CC68" s="255"/>
      <c r="CD68" s="255"/>
      <c r="CE68" s="255"/>
      <c r="CF68" s="255"/>
    </row>
    <row r="69" spans="1:84" ht="15" customHeight="1" thickBot="1" x14ac:dyDescent="0.35">
      <c r="A69" s="967"/>
      <c r="B69" s="967"/>
      <c r="C69" s="968"/>
      <c r="D69" s="242" t="s">
        <v>165</v>
      </c>
      <c r="E69" s="256"/>
      <c r="F69" s="256"/>
      <c r="G69" s="256"/>
      <c r="H69" s="256"/>
      <c r="I69" s="256"/>
      <c r="J69" s="256"/>
      <c r="K69" s="256">
        <v>10</v>
      </c>
      <c r="L69" s="256">
        <v>7</v>
      </c>
      <c r="M69" s="256">
        <v>9</v>
      </c>
      <c r="N69" s="256"/>
      <c r="O69" s="256"/>
      <c r="P69" s="256"/>
      <c r="Q69" s="256"/>
      <c r="R69" s="256"/>
      <c r="S69" s="256"/>
      <c r="T69" s="256"/>
      <c r="U69" s="256"/>
      <c r="V69" s="256"/>
      <c r="W69" s="256"/>
      <c r="X69" s="256"/>
      <c r="Y69" s="256"/>
      <c r="Z69" s="256"/>
      <c r="AA69" s="256"/>
      <c r="AB69" s="256"/>
      <c r="AC69" s="256"/>
      <c r="AD69" s="256"/>
      <c r="AE69" s="256"/>
      <c r="AF69" s="256"/>
      <c r="AG69" s="256"/>
      <c r="AH69" s="256"/>
      <c r="AI69" s="256"/>
      <c r="AJ69" s="256"/>
      <c r="AK69" s="256"/>
      <c r="AL69" s="256"/>
      <c r="AM69" s="256"/>
      <c r="AN69" s="256"/>
      <c r="AO69" s="256"/>
      <c r="AP69" s="256"/>
      <c r="AQ69" s="256"/>
      <c r="AR69" s="256"/>
      <c r="AS69" s="256"/>
      <c r="AT69" s="256"/>
      <c r="AU69" s="256"/>
      <c r="AV69" s="256"/>
      <c r="AW69" s="256"/>
      <c r="AX69" s="256"/>
      <c r="AY69" s="256"/>
      <c r="AZ69" s="256"/>
      <c r="BA69" s="256"/>
      <c r="BB69" s="256"/>
      <c r="BC69" s="256"/>
      <c r="BD69" s="256"/>
      <c r="BE69" s="256"/>
      <c r="BF69" s="256"/>
      <c r="BG69" s="256"/>
      <c r="BH69" s="256"/>
      <c r="BI69" s="256"/>
      <c r="BJ69" s="256"/>
      <c r="BK69" s="256"/>
      <c r="BL69" s="256"/>
      <c r="BM69" s="256"/>
      <c r="BN69" s="256"/>
      <c r="BO69" s="256"/>
      <c r="BP69" s="256"/>
      <c r="BQ69" s="256"/>
      <c r="BR69" s="256"/>
      <c r="BS69" s="256"/>
      <c r="BT69" s="256"/>
      <c r="BU69" s="256"/>
      <c r="BV69" s="256"/>
      <c r="BW69" s="256"/>
      <c r="BX69" s="256"/>
      <c r="BY69" s="256"/>
      <c r="BZ69" s="256"/>
      <c r="CA69" s="256"/>
      <c r="CB69" s="256"/>
      <c r="CC69" s="256"/>
      <c r="CD69" s="256"/>
      <c r="CE69" s="256"/>
      <c r="CF69" s="256"/>
    </row>
    <row r="70" spans="1:84" ht="15" customHeight="1" thickBot="1" x14ac:dyDescent="0.35">
      <c r="A70" s="967"/>
      <c r="B70" s="967"/>
      <c r="C70" s="968"/>
      <c r="D70" s="242" t="s">
        <v>134</v>
      </c>
      <c r="E70" s="212"/>
      <c r="F70" s="212"/>
      <c r="G70" s="212"/>
      <c r="H70" s="212"/>
      <c r="I70" s="212"/>
      <c r="J70" s="212"/>
      <c r="K70" s="212">
        <v>31</v>
      </c>
      <c r="L70" s="212">
        <v>32</v>
      </c>
      <c r="M70" s="212">
        <v>33</v>
      </c>
      <c r="N70" s="212"/>
      <c r="O70" s="212"/>
      <c r="P70" s="212"/>
      <c r="Q70" s="212"/>
      <c r="R70" s="212"/>
      <c r="S70" s="212"/>
      <c r="T70" s="212"/>
      <c r="U70" s="212"/>
      <c r="V70" s="212"/>
      <c r="W70" s="212"/>
      <c r="X70" s="212"/>
      <c r="Y70" s="212"/>
      <c r="Z70" s="212"/>
      <c r="AA70" s="212"/>
      <c r="AB70" s="212"/>
      <c r="AC70" s="212"/>
      <c r="AD70" s="212"/>
      <c r="AE70" s="212"/>
      <c r="AF70" s="212"/>
      <c r="AG70" s="212"/>
      <c r="AH70" s="212"/>
      <c r="AI70" s="212"/>
      <c r="AJ70" s="212"/>
      <c r="AK70" s="212"/>
      <c r="AL70" s="212"/>
      <c r="AM70" s="212"/>
      <c r="AN70" s="212"/>
      <c r="AO70" s="212"/>
      <c r="AP70" s="212"/>
      <c r="AQ70" s="212"/>
      <c r="AR70" s="212"/>
      <c r="AS70" s="212"/>
      <c r="AT70" s="212"/>
      <c r="AU70" s="212"/>
      <c r="AV70" s="212"/>
      <c r="AW70" s="212"/>
      <c r="AX70" s="212"/>
      <c r="AY70" s="212"/>
      <c r="AZ70" s="212"/>
      <c r="BA70" s="212"/>
      <c r="BB70" s="212"/>
      <c r="BC70" s="212"/>
      <c r="BD70" s="212"/>
      <c r="BE70" s="212"/>
      <c r="BF70" s="212"/>
      <c r="BG70" s="212"/>
      <c r="BH70" s="212"/>
      <c r="BI70" s="212"/>
      <c r="BJ70" s="212"/>
      <c r="BK70" s="212"/>
      <c r="BL70" s="212"/>
      <c r="BM70" s="212"/>
      <c r="BN70" s="212"/>
      <c r="BO70" s="212"/>
      <c r="BP70" s="212"/>
      <c r="BQ70" s="212"/>
      <c r="BR70" s="212"/>
      <c r="BS70" s="212"/>
      <c r="BT70" s="212"/>
      <c r="BU70" s="212"/>
      <c r="BV70" s="212"/>
      <c r="BW70" s="212"/>
      <c r="BX70" s="212"/>
      <c r="BY70" s="212"/>
      <c r="BZ70" s="212"/>
      <c r="CA70" s="212"/>
      <c r="CB70" s="212"/>
      <c r="CC70" s="212"/>
      <c r="CD70" s="212"/>
      <c r="CE70" s="212"/>
      <c r="CF70" s="212"/>
    </row>
    <row r="71" spans="1:84" ht="15" customHeight="1" thickBot="1" x14ac:dyDescent="0.35">
      <c r="A71" s="967"/>
      <c r="B71" s="967"/>
      <c r="C71" s="968"/>
      <c r="D71" s="242" t="s">
        <v>133</v>
      </c>
      <c r="E71" s="197">
        <f>IF(SUM(E69:E70)=0,0,100-E69-E70)</f>
        <v>0</v>
      </c>
      <c r="F71" s="197">
        <f t="shared" ref="F71:BQ71" si="56">IF(SUM(F69:F70)=0,0,100-F69-F70)</f>
        <v>0</v>
      </c>
      <c r="G71" s="197">
        <f t="shared" si="56"/>
        <v>0</v>
      </c>
      <c r="H71" s="197">
        <f t="shared" si="56"/>
        <v>0</v>
      </c>
      <c r="I71" s="197">
        <f t="shared" si="56"/>
        <v>0</v>
      </c>
      <c r="J71" s="197">
        <f t="shared" si="56"/>
        <v>0</v>
      </c>
      <c r="K71" s="197">
        <f t="shared" si="56"/>
        <v>59</v>
      </c>
      <c r="L71" s="197">
        <f t="shared" si="56"/>
        <v>61</v>
      </c>
      <c r="M71" s="197">
        <f t="shared" si="56"/>
        <v>58</v>
      </c>
      <c r="N71" s="197">
        <f t="shared" si="56"/>
        <v>0</v>
      </c>
      <c r="O71" s="197">
        <f t="shared" si="56"/>
        <v>0</v>
      </c>
      <c r="P71" s="197">
        <f t="shared" si="56"/>
        <v>0</v>
      </c>
      <c r="Q71" s="197">
        <f t="shared" si="56"/>
        <v>0</v>
      </c>
      <c r="R71" s="197">
        <f t="shared" si="56"/>
        <v>0</v>
      </c>
      <c r="S71" s="197">
        <f t="shared" si="56"/>
        <v>0</v>
      </c>
      <c r="T71" s="197">
        <f t="shared" si="56"/>
        <v>0</v>
      </c>
      <c r="U71" s="197">
        <f t="shared" si="56"/>
        <v>0</v>
      </c>
      <c r="V71" s="197">
        <f t="shared" si="56"/>
        <v>0</v>
      </c>
      <c r="W71" s="197">
        <f t="shared" si="56"/>
        <v>0</v>
      </c>
      <c r="X71" s="197">
        <f t="shared" si="56"/>
        <v>0</v>
      </c>
      <c r="Y71" s="197">
        <f t="shared" si="56"/>
        <v>0</v>
      </c>
      <c r="Z71" s="197">
        <f t="shared" si="56"/>
        <v>0</v>
      </c>
      <c r="AA71" s="197">
        <f t="shared" si="56"/>
        <v>0</v>
      </c>
      <c r="AB71" s="197">
        <f t="shared" si="56"/>
        <v>0</v>
      </c>
      <c r="AC71" s="197">
        <f t="shared" si="56"/>
        <v>0</v>
      </c>
      <c r="AD71" s="197">
        <f t="shared" si="56"/>
        <v>0</v>
      </c>
      <c r="AE71" s="197">
        <f t="shared" si="56"/>
        <v>0</v>
      </c>
      <c r="AF71" s="197">
        <f t="shared" si="56"/>
        <v>0</v>
      </c>
      <c r="AG71" s="197">
        <f t="shared" si="56"/>
        <v>0</v>
      </c>
      <c r="AH71" s="197">
        <f t="shared" si="56"/>
        <v>0</v>
      </c>
      <c r="AI71" s="197">
        <f t="shared" si="56"/>
        <v>0</v>
      </c>
      <c r="AJ71" s="197">
        <f t="shared" si="56"/>
        <v>0</v>
      </c>
      <c r="AK71" s="197">
        <f t="shared" si="56"/>
        <v>0</v>
      </c>
      <c r="AL71" s="197">
        <f t="shared" si="56"/>
        <v>0</v>
      </c>
      <c r="AM71" s="197">
        <f t="shared" si="56"/>
        <v>0</v>
      </c>
      <c r="AN71" s="197">
        <f t="shared" si="56"/>
        <v>0</v>
      </c>
      <c r="AO71" s="197">
        <f t="shared" si="56"/>
        <v>0</v>
      </c>
      <c r="AP71" s="197">
        <f t="shared" si="56"/>
        <v>0</v>
      </c>
      <c r="AQ71" s="197">
        <f t="shared" si="56"/>
        <v>0</v>
      </c>
      <c r="AR71" s="197">
        <f t="shared" si="56"/>
        <v>0</v>
      </c>
      <c r="AS71" s="197">
        <f t="shared" si="56"/>
        <v>0</v>
      </c>
      <c r="AT71" s="197">
        <f t="shared" si="56"/>
        <v>0</v>
      </c>
      <c r="AU71" s="197">
        <f t="shared" si="56"/>
        <v>0</v>
      </c>
      <c r="AV71" s="197">
        <f t="shared" si="56"/>
        <v>0</v>
      </c>
      <c r="AW71" s="197">
        <f t="shared" si="56"/>
        <v>0</v>
      </c>
      <c r="AX71" s="197">
        <f t="shared" si="56"/>
        <v>0</v>
      </c>
      <c r="AY71" s="197">
        <f t="shared" si="56"/>
        <v>0</v>
      </c>
      <c r="AZ71" s="197">
        <f t="shared" si="56"/>
        <v>0</v>
      </c>
      <c r="BA71" s="197">
        <f t="shared" si="56"/>
        <v>0</v>
      </c>
      <c r="BB71" s="197">
        <f t="shared" si="56"/>
        <v>0</v>
      </c>
      <c r="BC71" s="197">
        <f t="shared" si="56"/>
        <v>0</v>
      </c>
      <c r="BD71" s="197">
        <f t="shared" si="56"/>
        <v>0</v>
      </c>
      <c r="BE71" s="197">
        <f t="shared" si="56"/>
        <v>0</v>
      </c>
      <c r="BF71" s="197">
        <f t="shared" si="56"/>
        <v>0</v>
      </c>
      <c r="BG71" s="197">
        <f t="shared" si="56"/>
        <v>0</v>
      </c>
      <c r="BH71" s="197">
        <f t="shared" si="56"/>
        <v>0</v>
      </c>
      <c r="BI71" s="197">
        <f t="shared" si="56"/>
        <v>0</v>
      </c>
      <c r="BJ71" s="197">
        <f t="shared" si="56"/>
        <v>0</v>
      </c>
      <c r="BK71" s="197">
        <f t="shared" si="56"/>
        <v>0</v>
      </c>
      <c r="BL71" s="197">
        <f t="shared" si="56"/>
        <v>0</v>
      </c>
      <c r="BM71" s="197">
        <f t="shared" si="56"/>
        <v>0</v>
      </c>
      <c r="BN71" s="197">
        <f t="shared" si="56"/>
        <v>0</v>
      </c>
      <c r="BO71" s="197">
        <f t="shared" si="56"/>
        <v>0</v>
      </c>
      <c r="BP71" s="197">
        <f t="shared" si="56"/>
        <v>0</v>
      </c>
      <c r="BQ71" s="197">
        <f t="shared" si="56"/>
        <v>0</v>
      </c>
      <c r="BR71" s="197">
        <f t="shared" ref="BR71:CF71" si="57">IF(SUM(BR69:BR70)=0,0,100-BR69-BR70)</f>
        <v>0</v>
      </c>
      <c r="BS71" s="197">
        <f t="shared" si="57"/>
        <v>0</v>
      </c>
      <c r="BT71" s="197">
        <f t="shared" si="57"/>
        <v>0</v>
      </c>
      <c r="BU71" s="197">
        <f t="shared" si="57"/>
        <v>0</v>
      </c>
      <c r="BV71" s="197">
        <f t="shared" si="57"/>
        <v>0</v>
      </c>
      <c r="BW71" s="197">
        <f t="shared" si="57"/>
        <v>0</v>
      </c>
      <c r="BX71" s="197">
        <f t="shared" si="57"/>
        <v>0</v>
      </c>
      <c r="BY71" s="197">
        <f t="shared" si="57"/>
        <v>0</v>
      </c>
      <c r="BZ71" s="197">
        <f t="shared" si="57"/>
        <v>0</v>
      </c>
      <c r="CA71" s="197">
        <f t="shared" si="57"/>
        <v>0</v>
      </c>
      <c r="CB71" s="197">
        <f t="shared" si="57"/>
        <v>0</v>
      </c>
      <c r="CC71" s="197">
        <f t="shared" si="57"/>
        <v>0</v>
      </c>
      <c r="CD71" s="197">
        <f t="shared" si="57"/>
        <v>0</v>
      </c>
      <c r="CE71" s="197">
        <f t="shared" si="57"/>
        <v>0</v>
      </c>
      <c r="CF71" s="197">
        <f t="shared" si="57"/>
        <v>0</v>
      </c>
    </row>
    <row r="72" spans="1:84" ht="15" customHeight="1" thickBot="1" x14ac:dyDescent="0.35">
      <c r="A72" s="967"/>
      <c r="B72" s="967"/>
      <c r="C72" s="968"/>
      <c r="D72" s="243" t="s">
        <v>122</v>
      </c>
      <c r="E72" s="212"/>
      <c r="F72" s="212"/>
      <c r="G72" s="212"/>
      <c r="H72" s="212"/>
      <c r="I72" s="212"/>
      <c r="J72" s="212"/>
      <c r="K72" s="212">
        <v>0.7</v>
      </c>
      <c r="L72" s="212">
        <v>0.7</v>
      </c>
      <c r="M72" s="212">
        <v>0.7</v>
      </c>
      <c r="N72" s="212"/>
      <c r="O72" s="212"/>
      <c r="P72" s="212"/>
      <c r="Q72" s="212"/>
      <c r="R72" s="212"/>
      <c r="S72" s="212"/>
      <c r="T72" s="212"/>
      <c r="U72" s="212"/>
      <c r="V72" s="212"/>
      <c r="W72" s="212"/>
      <c r="X72" s="212"/>
      <c r="Y72" s="212"/>
      <c r="Z72" s="212"/>
      <c r="AA72" s="212"/>
      <c r="AB72" s="212"/>
      <c r="AC72" s="212"/>
      <c r="AD72" s="212"/>
      <c r="AE72" s="212"/>
      <c r="AF72" s="212"/>
      <c r="AG72" s="212"/>
      <c r="AH72" s="212"/>
      <c r="AI72" s="212"/>
      <c r="AJ72" s="212"/>
      <c r="AK72" s="212"/>
      <c r="AL72" s="212"/>
      <c r="AM72" s="212"/>
      <c r="AN72" s="212"/>
      <c r="AO72" s="212"/>
      <c r="AP72" s="212"/>
      <c r="AQ72" s="212"/>
      <c r="AR72" s="212"/>
      <c r="AS72" s="212"/>
      <c r="AT72" s="212"/>
      <c r="AU72" s="212"/>
      <c r="AV72" s="212"/>
      <c r="AW72" s="212"/>
      <c r="AX72" s="212"/>
      <c r="AY72" s="212"/>
      <c r="AZ72" s="212"/>
      <c r="BA72" s="212"/>
      <c r="BB72" s="212"/>
      <c r="BC72" s="212"/>
      <c r="BD72" s="212"/>
      <c r="BE72" s="212"/>
      <c r="BF72" s="212"/>
      <c r="BG72" s="212"/>
      <c r="BH72" s="212"/>
      <c r="BI72" s="212"/>
      <c r="BJ72" s="212"/>
      <c r="BK72" s="212"/>
      <c r="BL72" s="212"/>
      <c r="BM72" s="212"/>
      <c r="BN72" s="212"/>
      <c r="BO72" s="212"/>
      <c r="BP72" s="212"/>
      <c r="BQ72" s="212"/>
      <c r="BR72" s="212"/>
      <c r="BS72" s="212"/>
      <c r="BT72" s="212"/>
      <c r="BU72" s="212"/>
      <c r="BV72" s="212"/>
      <c r="BW72" s="212"/>
      <c r="BX72" s="212"/>
      <c r="BY72" s="212"/>
      <c r="BZ72" s="212"/>
      <c r="CA72" s="212"/>
      <c r="CB72" s="212"/>
      <c r="CC72" s="212"/>
      <c r="CD72" s="212"/>
      <c r="CE72" s="212"/>
      <c r="CF72" s="212"/>
    </row>
    <row r="73" spans="1:84" ht="15" customHeight="1" thickBot="1" x14ac:dyDescent="0.35">
      <c r="A73" s="967"/>
      <c r="B73" s="967"/>
      <c r="C73" s="969"/>
      <c r="D73" s="244" t="s">
        <v>174</v>
      </c>
      <c r="E73" s="245">
        <f>+IF(E71="","",PROGRAMA!$I$13*E72*(((E72/PROGRAMA!$I$9)*(PROGRAMA!$I$12-PROGRAMA!$I$11)/2)+PROGRAMA!$I$11))</f>
        <v>0</v>
      </c>
      <c r="F73" s="245">
        <f>+IF(F71="","",PROGRAMA!$I$13*F72*(((F72/PROGRAMA!$I$9)*(PROGRAMA!$I$12-PROGRAMA!$I$11)/2)+PROGRAMA!$I$11))</f>
        <v>0</v>
      </c>
      <c r="G73" s="245">
        <f>+IF(G71="","",PROGRAMA!$I$13*G72*(((G72/PROGRAMA!$I$9)*(PROGRAMA!$I$12-PROGRAMA!$I$11)/2)+PROGRAMA!$I$11))</f>
        <v>0</v>
      </c>
      <c r="H73" s="245">
        <f>+IF(H71="","",PROGRAMA!$I$13*H72*(((H72/PROGRAMA!$I$9)*(PROGRAMA!$I$12-PROGRAMA!$I$11)/2)+PROGRAMA!$I$11))</f>
        <v>0</v>
      </c>
      <c r="I73" s="245">
        <f>+IF(I71="","",PROGRAMA!$I$13*I72*(((I72/PROGRAMA!$I$9)*(PROGRAMA!$I$12-PROGRAMA!$I$11)/2)+PROGRAMA!$I$11))</f>
        <v>0</v>
      </c>
      <c r="J73" s="245">
        <f>+IF(J71="","",PROGRAMA!$I$13*J72*(((J72/PROGRAMA!$I$9)*(PROGRAMA!$I$12-PROGRAMA!$I$11)/2)+PROGRAMA!$I$11))</f>
        <v>0</v>
      </c>
      <c r="K73" s="245">
        <f>+IF(K71="","",PROGRAMA!$I$13*K72*(((K72/PROGRAMA!$I$9)*(PROGRAMA!$I$12-PROGRAMA!$I$11)/2)+PROGRAMA!$I$11))</f>
        <v>2.5691431818181814</v>
      </c>
      <c r="L73" s="245">
        <f>+IF(L71="","",PROGRAMA!$I$13*L72*(((L72/PROGRAMA!$I$9)*(PROGRAMA!$I$12-PROGRAMA!$I$11)/2)+PROGRAMA!$I$11))</f>
        <v>2.5691431818181814</v>
      </c>
      <c r="M73" s="245">
        <f>+IF(M71="","",PROGRAMA!$I$13*M72*(((M72/PROGRAMA!$I$9)*(PROGRAMA!$I$12-PROGRAMA!$I$11)/2)+PROGRAMA!$I$11))</f>
        <v>2.5691431818181814</v>
      </c>
      <c r="N73" s="245">
        <f>+IF(N71="","",PROGRAMA!$I$13*N72*(((N72/PROGRAMA!$I$9)*(PROGRAMA!$I$12-PROGRAMA!$I$11)/2)+PROGRAMA!$I$11))</f>
        <v>0</v>
      </c>
      <c r="O73" s="245">
        <f>+IF(O71="","",PROGRAMA!$I$13*O72*(((O72/PROGRAMA!$I$9)*(PROGRAMA!$I$12-PROGRAMA!$I$11)/2)+PROGRAMA!$I$11))</f>
        <v>0</v>
      </c>
      <c r="P73" s="245">
        <f>+IF(P71="","",PROGRAMA!$I$13*P72*(((P72/PROGRAMA!$I$9)*(PROGRAMA!$I$12-PROGRAMA!$I$11)/2)+PROGRAMA!$I$11))</f>
        <v>0</v>
      </c>
      <c r="Q73" s="245">
        <f>+IF(Q71="","",PROGRAMA!$I$13*Q72*(((Q72/PROGRAMA!$I$9)*(PROGRAMA!$I$12-PROGRAMA!$I$11)/2)+PROGRAMA!$I$11))</f>
        <v>0</v>
      </c>
      <c r="R73" s="245">
        <f>+IF(R71="","",PROGRAMA!$I$13*R72*(((R72/PROGRAMA!$I$9)*(PROGRAMA!$I$12-PROGRAMA!$I$11)/2)+PROGRAMA!$I$11))</f>
        <v>0</v>
      </c>
      <c r="S73" s="245">
        <f>+IF(S71="","",PROGRAMA!$I$13*S72*(((S72/PROGRAMA!$I$9)*(PROGRAMA!$I$12-PROGRAMA!$I$11)/2)+PROGRAMA!$I$11))</f>
        <v>0</v>
      </c>
      <c r="T73" s="245">
        <f>+IF(T71="","",PROGRAMA!$I$13*T72*(((T72/PROGRAMA!$I$9)*(PROGRAMA!$I$12-PROGRAMA!$I$11)/2)+PROGRAMA!$I$11))</f>
        <v>0</v>
      </c>
      <c r="U73" s="245">
        <f>+IF(U71="","",PROGRAMA!$I$13*U72*(((U72/PROGRAMA!$I$9)*(PROGRAMA!$I$12-PROGRAMA!$I$11)/2)+PROGRAMA!$I$11))</f>
        <v>0</v>
      </c>
      <c r="V73" s="245">
        <f>+IF(V71="","",PROGRAMA!$I$13*V72*(((V72/PROGRAMA!$I$9)*(PROGRAMA!$I$12-PROGRAMA!$I$11)/2)+PROGRAMA!$I$11))</f>
        <v>0</v>
      </c>
      <c r="W73" s="245">
        <f>+IF(W71="","",PROGRAMA!$I$13*W72*(((W72/PROGRAMA!$I$9)*(PROGRAMA!$I$12-PROGRAMA!$I$11)/2)+PROGRAMA!$I$11))</f>
        <v>0</v>
      </c>
      <c r="X73" s="245">
        <f>+IF(X71="","",PROGRAMA!$I$13*X72*(((X72/PROGRAMA!$I$9)*(PROGRAMA!$I$12-PROGRAMA!$I$11)/2)+PROGRAMA!$I$11))</f>
        <v>0</v>
      </c>
      <c r="Y73" s="245">
        <f>+IF(Y71="","",PROGRAMA!$I$13*Y72*(((Y72/PROGRAMA!$I$9)*(PROGRAMA!$I$12-PROGRAMA!$I$11)/2)+PROGRAMA!$I$11))</f>
        <v>0</v>
      </c>
      <c r="Z73" s="245">
        <f>+IF(Z71="","",PROGRAMA!$I$13*Z72*(((Z72/PROGRAMA!$I$9)*(PROGRAMA!$I$12-PROGRAMA!$I$11)/2)+PROGRAMA!$I$11))</f>
        <v>0</v>
      </c>
      <c r="AA73" s="245">
        <f>+IF(AA71="","",PROGRAMA!$I$13*AA72*(((AA72/PROGRAMA!$I$9)*(PROGRAMA!$I$12-PROGRAMA!$I$11)/2)+PROGRAMA!$I$11))</f>
        <v>0</v>
      </c>
      <c r="AB73" s="245">
        <f>+IF(AB71="","",PROGRAMA!$I$13*AB72*(((AB72/PROGRAMA!$I$9)*(PROGRAMA!$I$12-PROGRAMA!$I$11)/2)+PROGRAMA!$I$11))</f>
        <v>0</v>
      </c>
      <c r="AC73" s="245">
        <f>+IF(AC71="","",PROGRAMA!$I$13*AC72*(((AC72/PROGRAMA!$I$9)*(PROGRAMA!$I$12-PROGRAMA!$I$11)/2)+PROGRAMA!$I$11))</f>
        <v>0</v>
      </c>
      <c r="AD73" s="245">
        <f>+IF(AD71="","",PROGRAMA!$I$13*AD72*(((AD72/PROGRAMA!$I$9)*(PROGRAMA!$I$12-PROGRAMA!$I$11)/2)+PROGRAMA!$I$11))</f>
        <v>0</v>
      </c>
      <c r="AE73" s="245">
        <f>+IF(AE71="","",PROGRAMA!$I$13*AE72*(((AE72/PROGRAMA!$I$9)*(PROGRAMA!$I$12-PROGRAMA!$I$11)/2)+PROGRAMA!$I$11))</f>
        <v>0</v>
      </c>
      <c r="AF73" s="245">
        <f>+IF(AF71="","",PROGRAMA!$I$13*AF72*(((AF72/PROGRAMA!$I$9)*(PROGRAMA!$I$12-PROGRAMA!$I$11)/2)+PROGRAMA!$I$11))</f>
        <v>0</v>
      </c>
      <c r="AG73" s="245">
        <f>+IF(AG71="","",PROGRAMA!$I$13*AG72*(((AG72/PROGRAMA!$I$9)*(PROGRAMA!$I$12-PROGRAMA!$I$11)/2)+PROGRAMA!$I$11))</f>
        <v>0</v>
      </c>
      <c r="AH73" s="245">
        <f>+IF(AH71="","",PROGRAMA!$I$13*AH72*(((AH72/PROGRAMA!$I$9)*(PROGRAMA!$I$12-PROGRAMA!$I$11)/2)+PROGRAMA!$I$11))</f>
        <v>0</v>
      </c>
      <c r="AI73" s="245">
        <f>+IF(AI71="","",PROGRAMA!$I$13*AI72*(((AI72/PROGRAMA!$I$9)*(PROGRAMA!$I$12-PROGRAMA!$I$11)/2)+PROGRAMA!$I$11))</f>
        <v>0</v>
      </c>
      <c r="AJ73" s="245">
        <f>+IF(AJ71="","",PROGRAMA!$I$13*AJ72*(((AJ72/PROGRAMA!$I$9)*(PROGRAMA!$I$12-PROGRAMA!$I$11)/2)+PROGRAMA!$I$11))</f>
        <v>0</v>
      </c>
      <c r="AK73" s="245">
        <f>+IF(AK71="","",PROGRAMA!$I$13*AK72*(((AK72/PROGRAMA!$I$9)*(PROGRAMA!$I$12-PROGRAMA!$I$11)/2)+PROGRAMA!$I$11))</f>
        <v>0</v>
      </c>
      <c r="AL73" s="245">
        <f>+IF(AL71="","",PROGRAMA!$I$13*AL72*(((AL72/PROGRAMA!$I$9)*(PROGRAMA!$I$12-PROGRAMA!$I$11)/2)+PROGRAMA!$I$11))</f>
        <v>0</v>
      </c>
      <c r="AM73" s="245">
        <f>+IF(AM71="","",PROGRAMA!$I$13*AM72*(((AM72/PROGRAMA!$I$9)*(PROGRAMA!$I$12-PROGRAMA!$I$11)/2)+PROGRAMA!$I$11))</f>
        <v>0</v>
      </c>
      <c r="AN73" s="245">
        <f>+IF(AN71="","",PROGRAMA!$I$13*AN72*(((AN72/PROGRAMA!$I$9)*(PROGRAMA!$I$12-PROGRAMA!$I$11)/2)+PROGRAMA!$I$11))</f>
        <v>0</v>
      </c>
      <c r="AO73" s="245">
        <f>+IF(AO71="","",PROGRAMA!$I$13*AO72*(((AO72/PROGRAMA!$I$9)*(PROGRAMA!$I$12-PROGRAMA!$I$11)/2)+PROGRAMA!$I$11))</f>
        <v>0</v>
      </c>
      <c r="AP73" s="245">
        <f>+IF(AP71="","",PROGRAMA!$I$13*AP72*(((AP72/PROGRAMA!$I$9)*(PROGRAMA!$I$12-PROGRAMA!$I$11)/2)+PROGRAMA!$I$11))</f>
        <v>0</v>
      </c>
      <c r="AQ73" s="245">
        <f>+IF(AQ71="","",PROGRAMA!$I$13*AQ72*(((AQ72/PROGRAMA!$I$9)*(PROGRAMA!$I$12-PROGRAMA!$I$11)/2)+PROGRAMA!$I$11))</f>
        <v>0</v>
      </c>
      <c r="AR73" s="245">
        <f>+IF(AR71="","",PROGRAMA!$I$13*AR72*(((AR72/PROGRAMA!$I$9)*(PROGRAMA!$I$12-PROGRAMA!$I$11)/2)+PROGRAMA!$I$11))</f>
        <v>0</v>
      </c>
      <c r="AS73" s="245">
        <f>+IF(AS71="","",PROGRAMA!$I$13*AS72*(((AS72/PROGRAMA!$I$9)*(PROGRAMA!$I$12-PROGRAMA!$I$11)/2)+PROGRAMA!$I$11))</f>
        <v>0</v>
      </c>
      <c r="AT73" s="245">
        <f>+IF(AT71="","",PROGRAMA!$I$13*AT72*(((AT72/PROGRAMA!$I$9)*(PROGRAMA!$I$12-PROGRAMA!$I$11)/2)+PROGRAMA!$I$11))</f>
        <v>0</v>
      </c>
      <c r="AU73" s="245">
        <f>+IF(AU71="","",PROGRAMA!$I$13*AU72*(((AU72/PROGRAMA!$I$9)*(PROGRAMA!$I$12-PROGRAMA!$I$11)/2)+PROGRAMA!$I$11))</f>
        <v>0</v>
      </c>
      <c r="AV73" s="245">
        <f>+IF(AV71="","",PROGRAMA!$I$13*AV72*(((AV72/PROGRAMA!$I$9)*(PROGRAMA!$I$12-PROGRAMA!$I$11)/2)+PROGRAMA!$I$11))</f>
        <v>0</v>
      </c>
      <c r="AW73" s="245">
        <f>+IF(AW71="","",PROGRAMA!$I$13*AW72*(((AW72/PROGRAMA!$I$9)*(PROGRAMA!$I$12-PROGRAMA!$I$11)/2)+PROGRAMA!$I$11))</f>
        <v>0</v>
      </c>
      <c r="AX73" s="245">
        <f>+IF(AX71="","",PROGRAMA!$I$13*AX72*(((AX72/PROGRAMA!$I$9)*(PROGRAMA!$I$12-PROGRAMA!$I$11)/2)+PROGRAMA!$I$11))</f>
        <v>0</v>
      </c>
      <c r="AY73" s="245">
        <f>+IF(AY71="","",PROGRAMA!$I$13*AY72*(((AY72/PROGRAMA!$I$9)*(PROGRAMA!$I$12-PROGRAMA!$I$11)/2)+PROGRAMA!$I$11))</f>
        <v>0</v>
      </c>
      <c r="AZ73" s="245">
        <f>+IF(AZ71="","",PROGRAMA!$I$13*AZ72*(((AZ72/PROGRAMA!$I$9)*(PROGRAMA!$I$12-PROGRAMA!$I$11)/2)+PROGRAMA!$I$11))</f>
        <v>0</v>
      </c>
      <c r="BA73" s="245">
        <f>+IF(BA71="","",PROGRAMA!$I$13*BA72*(((BA72/PROGRAMA!$I$9)*(PROGRAMA!$I$12-PROGRAMA!$I$11)/2)+PROGRAMA!$I$11))</f>
        <v>0</v>
      </c>
      <c r="BB73" s="245">
        <f>+IF(BB71="","",PROGRAMA!$I$13*BB72*(((BB72/PROGRAMA!$I$9)*(PROGRAMA!$I$12-PROGRAMA!$I$11)/2)+PROGRAMA!$I$11))</f>
        <v>0</v>
      </c>
      <c r="BC73" s="245">
        <f>+IF(BC71="","",PROGRAMA!$I$13*BC72*(((BC72/PROGRAMA!$I$9)*(PROGRAMA!$I$12-PROGRAMA!$I$11)/2)+PROGRAMA!$I$11))</f>
        <v>0</v>
      </c>
      <c r="BD73" s="245">
        <f>+IF(BD71="","",PROGRAMA!$I$13*BD72*(((BD72/PROGRAMA!$I$9)*(PROGRAMA!$I$12-PROGRAMA!$I$11)/2)+PROGRAMA!$I$11))</f>
        <v>0</v>
      </c>
      <c r="BE73" s="245">
        <f>+IF(BE71="","",PROGRAMA!$I$13*BE72*(((BE72/PROGRAMA!$I$9)*(PROGRAMA!$I$12-PROGRAMA!$I$11)/2)+PROGRAMA!$I$11))</f>
        <v>0</v>
      </c>
      <c r="BF73" s="245">
        <f>+IF(BF71="","",PROGRAMA!$I$13*BF72*(((BF72/PROGRAMA!$I$9)*(PROGRAMA!$I$12-PROGRAMA!$I$11)/2)+PROGRAMA!$I$11))</f>
        <v>0</v>
      </c>
      <c r="BG73" s="245">
        <f>+IF(BG71="","",PROGRAMA!$I$13*BG72*(((BG72/PROGRAMA!$I$9)*(PROGRAMA!$I$12-PROGRAMA!$I$11)/2)+PROGRAMA!$I$11))</f>
        <v>0</v>
      </c>
      <c r="BH73" s="245">
        <f>+IF(BH71="","",PROGRAMA!$I$13*BH72*(((BH72/PROGRAMA!$I$9)*(PROGRAMA!$I$12-PROGRAMA!$I$11)/2)+PROGRAMA!$I$11))</f>
        <v>0</v>
      </c>
      <c r="BI73" s="245">
        <f>+IF(BI71="","",PROGRAMA!$I$13*BI72*(((BI72/PROGRAMA!$I$9)*(PROGRAMA!$I$12-PROGRAMA!$I$11)/2)+PROGRAMA!$I$11))</f>
        <v>0</v>
      </c>
      <c r="BJ73" s="245">
        <f>+IF(BJ71="","",PROGRAMA!$I$13*BJ72*(((BJ72/PROGRAMA!$I$9)*(PROGRAMA!$I$12-PROGRAMA!$I$11)/2)+PROGRAMA!$I$11))</f>
        <v>0</v>
      </c>
      <c r="BK73" s="245">
        <f>+IF(BK71="","",PROGRAMA!$I$13*BK72*(((BK72/PROGRAMA!$I$9)*(PROGRAMA!$I$12-PROGRAMA!$I$11)/2)+PROGRAMA!$I$11))</f>
        <v>0</v>
      </c>
      <c r="BL73" s="245">
        <f>+IF(BL71="","",PROGRAMA!$I$13*BL72*(((BL72/PROGRAMA!$I$9)*(PROGRAMA!$I$12-PROGRAMA!$I$11)/2)+PROGRAMA!$I$11))</f>
        <v>0</v>
      </c>
      <c r="BM73" s="245">
        <f>+IF(BM71="","",PROGRAMA!$I$13*BM72*(((BM72/PROGRAMA!$I$9)*(PROGRAMA!$I$12-PROGRAMA!$I$11)/2)+PROGRAMA!$I$11))</f>
        <v>0</v>
      </c>
      <c r="BN73" s="245">
        <f>+IF(BN71="","",PROGRAMA!$I$13*BN72*(((BN72/PROGRAMA!$I$9)*(PROGRAMA!$I$12-PROGRAMA!$I$11)/2)+PROGRAMA!$I$11))</f>
        <v>0</v>
      </c>
      <c r="BO73" s="245">
        <f>+IF(BO71="","",PROGRAMA!$I$13*BO72*(((BO72/PROGRAMA!$I$9)*(PROGRAMA!$I$12-PROGRAMA!$I$11)/2)+PROGRAMA!$I$11))</f>
        <v>0</v>
      </c>
      <c r="BP73" s="245">
        <f>+IF(BP71="","",PROGRAMA!$I$13*BP72*(((BP72/PROGRAMA!$I$9)*(PROGRAMA!$I$12-PROGRAMA!$I$11)/2)+PROGRAMA!$I$11))</f>
        <v>0</v>
      </c>
      <c r="BQ73" s="245">
        <f>+IF(BQ71="","",PROGRAMA!$I$13*BQ72*(((BQ72/PROGRAMA!$I$9)*(PROGRAMA!$I$12-PROGRAMA!$I$11)/2)+PROGRAMA!$I$11))</f>
        <v>0</v>
      </c>
      <c r="BR73" s="245">
        <f>+IF(BR71="","",PROGRAMA!$I$13*BR72*(((BR72/PROGRAMA!$I$9)*(PROGRAMA!$I$12-PROGRAMA!$I$11)/2)+PROGRAMA!$I$11))</f>
        <v>0</v>
      </c>
      <c r="BS73" s="245">
        <f>+IF(BS71="","",PROGRAMA!$I$13*BS72*(((BS72/PROGRAMA!$I$9)*(PROGRAMA!$I$12-PROGRAMA!$I$11)/2)+PROGRAMA!$I$11))</f>
        <v>0</v>
      </c>
      <c r="BT73" s="245">
        <f>+IF(BT71="","",PROGRAMA!$I$13*BT72*(((BT72/PROGRAMA!$I$9)*(PROGRAMA!$I$12-PROGRAMA!$I$11)/2)+PROGRAMA!$I$11))</f>
        <v>0</v>
      </c>
      <c r="BU73" s="245">
        <f>+IF(BU71="","",PROGRAMA!$I$13*BU72*(((BU72/PROGRAMA!$I$9)*(PROGRAMA!$I$12-PROGRAMA!$I$11)/2)+PROGRAMA!$I$11))</f>
        <v>0</v>
      </c>
      <c r="BV73" s="245">
        <f>+IF(BV71="","",PROGRAMA!$I$13*BV72*(((BV72/PROGRAMA!$I$9)*(PROGRAMA!$I$12-PROGRAMA!$I$11)/2)+PROGRAMA!$I$11))</f>
        <v>0</v>
      </c>
      <c r="BW73" s="245">
        <f>+IF(BW71="","",PROGRAMA!$I$13*BW72*(((BW72/PROGRAMA!$I$9)*(PROGRAMA!$I$12-PROGRAMA!$I$11)/2)+PROGRAMA!$I$11))</f>
        <v>0</v>
      </c>
      <c r="BX73" s="245">
        <f>+IF(BX71="","",PROGRAMA!$I$13*BX72*(((BX72/PROGRAMA!$I$9)*(PROGRAMA!$I$12-PROGRAMA!$I$11)/2)+PROGRAMA!$I$11))</f>
        <v>0</v>
      </c>
      <c r="BY73" s="245">
        <f>+IF(BY71="","",PROGRAMA!$I$13*BY72*(((BY72/PROGRAMA!$I$9)*(PROGRAMA!$I$12-PROGRAMA!$I$11)/2)+PROGRAMA!$I$11))</f>
        <v>0</v>
      </c>
      <c r="BZ73" s="245">
        <f>+IF(BZ71="","",PROGRAMA!$I$13*BZ72*(((BZ72/PROGRAMA!$I$9)*(PROGRAMA!$I$12-PROGRAMA!$I$11)/2)+PROGRAMA!$I$11))</f>
        <v>0</v>
      </c>
      <c r="CA73" s="245">
        <f>+IF(CA71="","",PROGRAMA!$I$13*CA72*(((CA72/PROGRAMA!$I$9)*(PROGRAMA!$I$12-PROGRAMA!$I$11)/2)+PROGRAMA!$I$11))</f>
        <v>0</v>
      </c>
      <c r="CB73" s="245">
        <f>+IF(CB71="","",PROGRAMA!$I$13*CB72*(((CB72/PROGRAMA!$I$9)*(PROGRAMA!$I$12-PROGRAMA!$I$11)/2)+PROGRAMA!$I$11))</f>
        <v>0</v>
      </c>
      <c r="CC73" s="245">
        <f>+IF(CC71="","",PROGRAMA!$I$13*CC72*(((CC72/PROGRAMA!$I$9)*(PROGRAMA!$I$12-PROGRAMA!$I$11)/2)+PROGRAMA!$I$11))</f>
        <v>0</v>
      </c>
      <c r="CD73" s="245">
        <f>+IF(CD71="","",PROGRAMA!$I$13*CD72*(((CD72/PROGRAMA!$I$9)*(PROGRAMA!$I$12-PROGRAMA!$I$11)/2)+PROGRAMA!$I$11))</f>
        <v>0</v>
      </c>
      <c r="CE73" s="245">
        <f>+IF(CE71="","",PROGRAMA!$I$13*CE72*(((CE72/PROGRAMA!$I$9)*(PROGRAMA!$I$12-PROGRAMA!$I$11)/2)+PROGRAMA!$I$11))</f>
        <v>0</v>
      </c>
      <c r="CF73" s="245">
        <f>+IF(CF71="","",PROGRAMA!$I$13*CF72*(((CF72/PROGRAMA!$I$9)*(PROGRAMA!$I$12-PROGRAMA!$I$11)/2)+PROGRAMA!$I$11))</f>
        <v>0</v>
      </c>
    </row>
    <row r="74" spans="1:84" ht="15" customHeight="1" thickTop="1" thickBot="1" x14ac:dyDescent="0.35">
      <c r="A74" s="967" t="s">
        <v>265</v>
      </c>
      <c r="B74" s="967" t="s">
        <v>255</v>
      </c>
      <c r="C74" s="970" t="str">
        <f>+IF($B$55='Base Datos'!$V$21,B74,A74)</f>
        <v>Contenedor 4</v>
      </c>
      <c r="D74" s="241" t="s">
        <v>266</v>
      </c>
      <c r="E74" s="256"/>
      <c r="F74" s="256"/>
      <c r="G74" s="256"/>
      <c r="H74" s="256"/>
      <c r="I74" s="256"/>
      <c r="J74" s="256"/>
      <c r="K74" s="256"/>
      <c r="L74" s="256">
        <v>1910</v>
      </c>
      <c r="M74" s="256">
        <v>1890</v>
      </c>
      <c r="N74" s="256"/>
      <c r="O74" s="256"/>
      <c r="P74" s="256"/>
      <c r="Q74" s="256"/>
      <c r="R74" s="256"/>
      <c r="S74" s="256"/>
      <c r="T74" s="256"/>
      <c r="U74" s="256"/>
      <c r="V74" s="256"/>
      <c r="W74" s="256"/>
      <c r="X74" s="256"/>
      <c r="Y74" s="256"/>
      <c r="Z74" s="256"/>
      <c r="AA74" s="256"/>
      <c r="AB74" s="256"/>
      <c r="AC74" s="256"/>
      <c r="AD74" s="256"/>
      <c r="AE74" s="256"/>
      <c r="AF74" s="256"/>
      <c r="AG74" s="256"/>
      <c r="AH74" s="256"/>
      <c r="AI74" s="256"/>
      <c r="AJ74" s="256"/>
      <c r="AK74" s="256"/>
      <c r="AL74" s="256"/>
      <c r="AM74" s="256"/>
      <c r="AN74" s="256"/>
      <c r="AO74" s="256"/>
      <c r="AP74" s="256"/>
      <c r="AQ74" s="256"/>
      <c r="AR74" s="256"/>
      <c r="AS74" s="256"/>
      <c r="AT74" s="256"/>
      <c r="AU74" s="256"/>
      <c r="AV74" s="256"/>
      <c r="AW74" s="256"/>
      <c r="AX74" s="256"/>
      <c r="AY74" s="256"/>
      <c r="AZ74" s="256"/>
      <c r="BA74" s="256"/>
      <c r="BB74" s="256"/>
      <c r="BC74" s="256"/>
      <c r="BD74" s="256"/>
      <c r="BE74" s="256"/>
      <c r="BF74" s="256"/>
      <c r="BG74" s="256"/>
      <c r="BH74" s="256"/>
      <c r="BI74" s="256"/>
      <c r="BJ74" s="256"/>
      <c r="BK74" s="256"/>
      <c r="BL74" s="256"/>
      <c r="BM74" s="256"/>
      <c r="BN74" s="256"/>
      <c r="BO74" s="256"/>
      <c r="BP74" s="256"/>
      <c r="BQ74" s="256"/>
      <c r="BR74" s="256"/>
      <c r="BS74" s="256"/>
      <c r="BT74" s="256"/>
      <c r="BU74" s="256"/>
      <c r="BV74" s="256"/>
      <c r="BW74" s="256"/>
      <c r="BX74" s="256"/>
      <c r="BY74" s="256"/>
      <c r="BZ74" s="256"/>
      <c r="CA74" s="256"/>
      <c r="CB74" s="256"/>
      <c r="CC74" s="256"/>
      <c r="CD74" s="256"/>
      <c r="CE74" s="256"/>
      <c r="CF74" s="256"/>
    </row>
    <row r="75" spans="1:84" ht="15" customHeight="1" thickBot="1" x14ac:dyDescent="0.35">
      <c r="A75" s="967"/>
      <c r="B75" s="967"/>
      <c r="C75" s="968"/>
      <c r="D75" s="242" t="s">
        <v>165</v>
      </c>
      <c r="E75" s="256"/>
      <c r="F75" s="256"/>
      <c r="G75" s="256"/>
      <c r="H75" s="256"/>
      <c r="I75" s="256"/>
      <c r="J75" s="256"/>
      <c r="K75" s="256"/>
      <c r="L75" s="256">
        <v>7</v>
      </c>
      <c r="M75" s="256">
        <v>9</v>
      </c>
      <c r="N75" s="256"/>
      <c r="O75" s="256"/>
      <c r="P75" s="256"/>
      <c r="Q75" s="256"/>
      <c r="R75" s="256"/>
      <c r="S75" s="256"/>
      <c r="T75" s="256"/>
      <c r="U75" s="256"/>
      <c r="V75" s="256"/>
      <c r="W75" s="256"/>
      <c r="X75" s="256"/>
      <c r="Y75" s="256"/>
      <c r="Z75" s="256"/>
      <c r="AA75" s="256"/>
      <c r="AB75" s="256"/>
      <c r="AC75" s="256"/>
      <c r="AD75" s="256"/>
      <c r="AE75" s="256"/>
      <c r="AF75" s="256"/>
      <c r="AG75" s="256"/>
      <c r="AH75" s="256"/>
      <c r="AI75" s="256"/>
      <c r="AJ75" s="256"/>
      <c r="AK75" s="256"/>
      <c r="AL75" s="256"/>
      <c r="AM75" s="256"/>
      <c r="AN75" s="256"/>
      <c r="AO75" s="256"/>
      <c r="AP75" s="256"/>
      <c r="AQ75" s="256"/>
      <c r="AR75" s="256"/>
      <c r="AS75" s="256"/>
      <c r="AT75" s="256"/>
      <c r="AU75" s="256"/>
      <c r="AV75" s="256"/>
      <c r="AW75" s="256"/>
      <c r="AX75" s="256"/>
      <c r="AY75" s="256"/>
      <c r="AZ75" s="256"/>
      <c r="BA75" s="256"/>
      <c r="BB75" s="256"/>
      <c r="BC75" s="256"/>
      <c r="BD75" s="256"/>
      <c r="BE75" s="256"/>
      <c r="BF75" s="256"/>
      <c r="BG75" s="256"/>
      <c r="BH75" s="256"/>
      <c r="BI75" s="256"/>
      <c r="BJ75" s="256"/>
      <c r="BK75" s="256"/>
      <c r="BL75" s="256"/>
      <c r="BM75" s="256"/>
      <c r="BN75" s="256"/>
      <c r="BO75" s="256"/>
      <c r="BP75" s="256"/>
      <c r="BQ75" s="256"/>
      <c r="BR75" s="256"/>
      <c r="BS75" s="256"/>
      <c r="BT75" s="256"/>
      <c r="BU75" s="256"/>
      <c r="BV75" s="256"/>
      <c r="BW75" s="256"/>
      <c r="BX75" s="256"/>
      <c r="BY75" s="256"/>
      <c r="BZ75" s="256"/>
      <c r="CA75" s="256"/>
      <c r="CB75" s="256"/>
      <c r="CC75" s="256"/>
      <c r="CD75" s="256"/>
      <c r="CE75" s="256"/>
      <c r="CF75" s="256"/>
    </row>
    <row r="76" spans="1:84" ht="15" customHeight="1" thickBot="1" x14ac:dyDescent="0.35">
      <c r="A76" s="967"/>
      <c r="B76" s="967"/>
      <c r="C76" s="968"/>
      <c r="D76" s="242" t="s">
        <v>134</v>
      </c>
      <c r="E76" s="212"/>
      <c r="F76" s="212"/>
      <c r="G76" s="212"/>
      <c r="H76" s="212"/>
      <c r="I76" s="212"/>
      <c r="J76" s="212"/>
      <c r="K76" s="212"/>
      <c r="L76" s="212">
        <v>32</v>
      </c>
      <c r="M76" s="212">
        <v>33</v>
      </c>
      <c r="N76" s="212"/>
      <c r="O76" s="212"/>
      <c r="P76" s="212"/>
      <c r="Q76" s="212"/>
      <c r="R76" s="212"/>
      <c r="S76" s="212"/>
      <c r="T76" s="212"/>
      <c r="U76" s="212"/>
      <c r="V76" s="212"/>
      <c r="W76" s="212"/>
      <c r="X76" s="212"/>
      <c r="Y76" s="212"/>
      <c r="Z76" s="212"/>
      <c r="AA76" s="212"/>
      <c r="AB76" s="212"/>
      <c r="AC76" s="212"/>
      <c r="AD76" s="212"/>
      <c r="AE76" s="212"/>
      <c r="AF76" s="212"/>
      <c r="AG76" s="212"/>
      <c r="AH76" s="212"/>
      <c r="AI76" s="212"/>
      <c r="AJ76" s="212"/>
      <c r="AK76" s="212"/>
      <c r="AL76" s="212"/>
      <c r="AM76" s="212"/>
      <c r="AN76" s="212"/>
      <c r="AO76" s="212"/>
      <c r="AP76" s="212"/>
      <c r="AQ76" s="212"/>
      <c r="AR76" s="212"/>
      <c r="AS76" s="212"/>
      <c r="AT76" s="212"/>
      <c r="AU76" s="212"/>
      <c r="AV76" s="212"/>
      <c r="AW76" s="212"/>
      <c r="AX76" s="212"/>
      <c r="AY76" s="212"/>
      <c r="AZ76" s="212"/>
      <c r="BA76" s="212"/>
      <c r="BB76" s="212"/>
      <c r="BC76" s="212"/>
      <c r="BD76" s="212"/>
      <c r="BE76" s="212"/>
      <c r="BF76" s="212"/>
      <c r="BG76" s="212"/>
      <c r="BH76" s="212"/>
      <c r="BI76" s="212"/>
      <c r="BJ76" s="212"/>
      <c r="BK76" s="212"/>
      <c r="BL76" s="212"/>
      <c r="BM76" s="212"/>
      <c r="BN76" s="212"/>
      <c r="BO76" s="212"/>
      <c r="BP76" s="212"/>
      <c r="BQ76" s="212"/>
      <c r="BR76" s="212"/>
      <c r="BS76" s="212"/>
      <c r="BT76" s="212"/>
      <c r="BU76" s="212"/>
      <c r="BV76" s="212"/>
      <c r="BW76" s="212"/>
      <c r="BX76" s="212"/>
      <c r="BY76" s="212"/>
      <c r="BZ76" s="212"/>
      <c r="CA76" s="212"/>
      <c r="CB76" s="212"/>
      <c r="CC76" s="212"/>
      <c r="CD76" s="212"/>
      <c r="CE76" s="212"/>
      <c r="CF76" s="212"/>
    </row>
    <row r="77" spans="1:84" ht="15" customHeight="1" thickBot="1" x14ac:dyDescent="0.35">
      <c r="A77" s="967"/>
      <c r="B77" s="967"/>
      <c r="C77" s="968"/>
      <c r="D77" s="242" t="s">
        <v>133</v>
      </c>
      <c r="E77" s="197">
        <f>IF(SUM(E75:E76)=0,0,100-E75-E76)</f>
        <v>0</v>
      </c>
      <c r="F77" s="197">
        <f t="shared" ref="F77:BQ77" si="58">IF(SUM(F75:F76)=0,0,100-F75-F76)</f>
        <v>0</v>
      </c>
      <c r="G77" s="197">
        <f t="shared" si="58"/>
        <v>0</v>
      </c>
      <c r="H77" s="197">
        <f t="shared" si="58"/>
        <v>0</v>
      </c>
      <c r="I77" s="197">
        <f t="shared" si="58"/>
        <v>0</v>
      </c>
      <c r="J77" s="197">
        <f t="shared" si="58"/>
        <v>0</v>
      </c>
      <c r="K77" s="197">
        <f t="shared" si="58"/>
        <v>0</v>
      </c>
      <c r="L77" s="197">
        <f t="shared" si="58"/>
        <v>61</v>
      </c>
      <c r="M77" s="197">
        <f t="shared" si="58"/>
        <v>58</v>
      </c>
      <c r="N77" s="197">
        <f t="shared" si="58"/>
        <v>0</v>
      </c>
      <c r="O77" s="197">
        <f t="shared" si="58"/>
        <v>0</v>
      </c>
      <c r="P77" s="197">
        <f t="shared" si="58"/>
        <v>0</v>
      </c>
      <c r="Q77" s="197">
        <f t="shared" si="58"/>
        <v>0</v>
      </c>
      <c r="R77" s="197">
        <f t="shared" si="58"/>
        <v>0</v>
      </c>
      <c r="S77" s="197">
        <f t="shared" si="58"/>
        <v>0</v>
      </c>
      <c r="T77" s="197">
        <f t="shared" si="58"/>
        <v>0</v>
      </c>
      <c r="U77" s="197">
        <f t="shared" si="58"/>
        <v>0</v>
      </c>
      <c r="V77" s="197">
        <f t="shared" si="58"/>
        <v>0</v>
      </c>
      <c r="W77" s="197">
        <f t="shared" si="58"/>
        <v>0</v>
      </c>
      <c r="X77" s="197">
        <f t="shared" si="58"/>
        <v>0</v>
      </c>
      <c r="Y77" s="197">
        <f t="shared" si="58"/>
        <v>0</v>
      </c>
      <c r="Z77" s="197">
        <f t="shared" si="58"/>
        <v>0</v>
      </c>
      <c r="AA77" s="197">
        <f t="shared" si="58"/>
        <v>0</v>
      </c>
      <c r="AB77" s="197">
        <f t="shared" si="58"/>
        <v>0</v>
      </c>
      <c r="AC77" s="197">
        <f t="shared" si="58"/>
        <v>0</v>
      </c>
      <c r="AD77" s="197">
        <f t="shared" si="58"/>
        <v>0</v>
      </c>
      <c r="AE77" s="197">
        <f t="shared" si="58"/>
        <v>0</v>
      </c>
      <c r="AF77" s="197">
        <f t="shared" si="58"/>
        <v>0</v>
      </c>
      <c r="AG77" s="197">
        <f t="shared" si="58"/>
        <v>0</v>
      </c>
      <c r="AH77" s="197">
        <f t="shared" si="58"/>
        <v>0</v>
      </c>
      <c r="AI77" s="197">
        <f t="shared" si="58"/>
        <v>0</v>
      </c>
      <c r="AJ77" s="197">
        <f t="shared" si="58"/>
        <v>0</v>
      </c>
      <c r="AK77" s="197">
        <f t="shared" si="58"/>
        <v>0</v>
      </c>
      <c r="AL77" s="197">
        <f t="shared" si="58"/>
        <v>0</v>
      </c>
      <c r="AM77" s="197">
        <f t="shared" si="58"/>
        <v>0</v>
      </c>
      <c r="AN77" s="197">
        <f t="shared" si="58"/>
        <v>0</v>
      </c>
      <c r="AO77" s="197">
        <f t="shared" si="58"/>
        <v>0</v>
      </c>
      <c r="AP77" s="197">
        <f t="shared" si="58"/>
        <v>0</v>
      </c>
      <c r="AQ77" s="197">
        <f t="shared" si="58"/>
        <v>0</v>
      </c>
      <c r="AR77" s="197">
        <f t="shared" si="58"/>
        <v>0</v>
      </c>
      <c r="AS77" s="197">
        <f t="shared" si="58"/>
        <v>0</v>
      </c>
      <c r="AT77" s="197">
        <f t="shared" si="58"/>
        <v>0</v>
      </c>
      <c r="AU77" s="197">
        <f t="shared" si="58"/>
        <v>0</v>
      </c>
      <c r="AV77" s="197">
        <f t="shared" si="58"/>
        <v>0</v>
      </c>
      <c r="AW77" s="197">
        <f t="shared" si="58"/>
        <v>0</v>
      </c>
      <c r="AX77" s="197">
        <f t="shared" si="58"/>
        <v>0</v>
      </c>
      <c r="AY77" s="197">
        <f t="shared" si="58"/>
        <v>0</v>
      </c>
      <c r="AZ77" s="197">
        <f t="shared" si="58"/>
        <v>0</v>
      </c>
      <c r="BA77" s="197">
        <f t="shared" si="58"/>
        <v>0</v>
      </c>
      <c r="BB77" s="197">
        <f t="shared" si="58"/>
        <v>0</v>
      </c>
      <c r="BC77" s="197">
        <f t="shared" si="58"/>
        <v>0</v>
      </c>
      <c r="BD77" s="197">
        <f t="shared" si="58"/>
        <v>0</v>
      </c>
      <c r="BE77" s="197">
        <f t="shared" si="58"/>
        <v>0</v>
      </c>
      <c r="BF77" s="197">
        <f t="shared" si="58"/>
        <v>0</v>
      </c>
      <c r="BG77" s="197">
        <f t="shared" si="58"/>
        <v>0</v>
      </c>
      <c r="BH77" s="197">
        <f t="shared" si="58"/>
        <v>0</v>
      </c>
      <c r="BI77" s="197">
        <f t="shared" si="58"/>
        <v>0</v>
      </c>
      <c r="BJ77" s="197">
        <f t="shared" si="58"/>
        <v>0</v>
      </c>
      <c r="BK77" s="197">
        <f t="shared" si="58"/>
        <v>0</v>
      </c>
      <c r="BL77" s="197">
        <f t="shared" si="58"/>
        <v>0</v>
      </c>
      <c r="BM77" s="197">
        <f t="shared" si="58"/>
        <v>0</v>
      </c>
      <c r="BN77" s="197">
        <f t="shared" si="58"/>
        <v>0</v>
      </c>
      <c r="BO77" s="197">
        <f t="shared" si="58"/>
        <v>0</v>
      </c>
      <c r="BP77" s="197">
        <f t="shared" si="58"/>
        <v>0</v>
      </c>
      <c r="BQ77" s="197">
        <f t="shared" si="58"/>
        <v>0</v>
      </c>
      <c r="BR77" s="197">
        <f t="shared" ref="BR77:CF77" si="59">IF(SUM(BR75:BR76)=0,0,100-BR75-BR76)</f>
        <v>0</v>
      </c>
      <c r="BS77" s="197">
        <f t="shared" si="59"/>
        <v>0</v>
      </c>
      <c r="BT77" s="197">
        <f t="shared" si="59"/>
        <v>0</v>
      </c>
      <c r="BU77" s="197">
        <f t="shared" si="59"/>
        <v>0</v>
      </c>
      <c r="BV77" s="197">
        <f t="shared" si="59"/>
        <v>0</v>
      </c>
      <c r="BW77" s="197">
        <f t="shared" si="59"/>
        <v>0</v>
      </c>
      <c r="BX77" s="197">
        <f t="shared" si="59"/>
        <v>0</v>
      </c>
      <c r="BY77" s="197">
        <f t="shared" si="59"/>
        <v>0</v>
      </c>
      <c r="BZ77" s="197">
        <f t="shared" si="59"/>
        <v>0</v>
      </c>
      <c r="CA77" s="197">
        <f t="shared" si="59"/>
        <v>0</v>
      </c>
      <c r="CB77" s="197">
        <f t="shared" si="59"/>
        <v>0</v>
      </c>
      <c r="CC77" s="197">
        <f t="shared" si="59"/>
        <v>0</v>
      </c>
      <c r="CD77" s="197">
        <f t="shared" si="59"/>
        <v>0</v>
      </c>
      <c r="CE77" s="197">
        <f t="shared" si="59"/>
        <v>0</v>
      </c>
      <c r="CF77" s="197">
        <f t="shared" si="59"/>
        <v>0</v>
      </c>
    </row>
    <row r="78" spans="1:84" ht="15" customHeight="1" thickBot="1" x14ac:dyDescent="0.35">
      <c r="A78" s="967"/>
      <c r="B78" s="967"/>
      <c r="C78" s="968"/>
      <c r="D78" s="243" t="s">
        <v>122</v>
      </c>
      <c r="E78" s="212"/>
      <c r="F78" s="212"/>
      <c r="G78" s="212"/>
      <c r="H78" s="212"/>
      <c r="I78" s="212"/>
      <c r="J78" s="212"/>
      <c r="K78" s="212"/>
      <c r="L78" s="212">
        <v>0.7</v>
      </c>
      <c r="M78" s="212"/>
      <c r="N78" s="212"/>
      <c r="O78" s="212"/>
      <c r="P78" s="212"/>
      <c r="Q78" s="212"/>
      <c r="R78" s="212"/>
      <c r="S78" s="212"/>
      <c r="T78" s="212"/>
      <c r="U78" s="212"/>
      <c r="V78" s="212"/>
      <c r="W78" s="212"/>
      <c r="X78" s="212"/>
      <c r="Y78" s="212"/>
      <c r="Z78" s="212"/>
      <c r="AA78" s="212"/>
      <c r="AB78" s="212"/>
      <c r="AC78" s="212"/>
      <c r="AD78" s="212"/>
      <c r="AE78" s="212"/>
      <c r="AF78" s="212"/>
      <c r="AG78" s="212"/>
      <c r="AH78" s="212"/>
      <c r="AI78" s="212"/>
      <c r="AJ78" s="212"/>
      <c r="AK78" s="212"/>
      <c r="AL78" s="212"/>
      <c r="AM78" s="212"/>
      <c r="AN78" s="212"/>
      <c r="AO78" s="212"/>
      <c r="AP78" s="212"/>
      <c r="AQ78" s="212"/>
      <c r="AR78" s="212"/>
      <c r="AS78" s="212"/>
      <c r="AT78" s="212"/>
      <c r="AU78" s="212"/>
      <c r="AV78" s="212"/>
      <c r="AW78" s="212"/>
      <c r="AX78" s="212"/>
      <c r="AY78" s="212"/>
      <c r="AZ78" s="212"/>
      <c r="BA78" s="212"/>
      <c r="BB78" s="212"/>
      <c r="BC78" s="212"/>
      <c r="BD78" s="212"/>
      <c r="BE78" s="212"/>
      <c r="BF78" s="212"/>
      <c r="BG78" s="212"/>
      <c r="BH78" s="212"/>
      <c r="BI78" s="212"/>
      <c r="BJ78" s="212"/>
      <c r="BK78" s="212"/>
      <c r="BL78" s="212"/>
      <c r="BM78" s="212"/>
      <c r="BN78" s="212"/>
      <c r="BO78" s="212"/>
      <c r="BP78" s="212"/>
      <c r="BQ78" s="212"/>
      <c r="BR78" s="212"/>
      <c r="BS78" s="212"/>
      <c r="BT78" s="212"/>
      <c r="BU78" s="212"/>
      <c r="BV78" s="212"/>
      <c r="BW78" s="212"/>
      <c r="BX78" s="212"/>
      <c r="BY78" s="212"/>
      <c r="BZ78" s="212"/>
      <c r="CA78" s="212"/>
      <c r="CB78" s="212"/>
      <c r="CC78" s="212"/>
      <c r="CD78" s="212"/>
      <c r="CE78" s="212"/>
      <c r="CF78" s="212"/>
    </row>
    <row r="79" spans="1:84" ht="15" customHeight="1" thickBot="1" x14ac:dyDescent="0.35">
      <c r="A79" s="967"/>
      <c r="B79" s="967"/>
      <c r="C79" s="969"/>
      <c r="D79" s="244" t="s">
        <v>174</v>
      </c>
      <c r="E79" s="245">
        <f>+IF(E77="","",PROGRAMA!$I$13*E78*(((E78/PROGRAMA!$I$9)*(PROGRAMA!$I$12-PROGRAMA!$I$11)/2)+PROGRAMA!$I$11))</f>
        <v>0</v>
      </c>
      <c r="F79" s="245">
        <f>+IF(F77="","",PROGRAMA!$I$13*F78*(((F78/PROGRAMA!$I$9)*(PROGRAMA!$I$12-PROGRAMA!$I$11)/2)+PROGRAMA!$I$11))</f>
        <v>0</v>
      </c>
      <c r="G79" s="245">
        <f>+IF(G77="","",PROGRAMA!$I$13*G78*(((G78/PROGRAMA!$I$9)*(PROGRAMA!$I$12-PROGRAMA!$I$11)/2)+PROGRAMA!$I$11))</f>
        <v>0</v>
      </c>
      <c r="H79" s="245">
        <f>+IF(H77="","",PROGRAMA!$I$13*H78*(((H78/PROGRAMA!$I$9)*(PROGRAMA!$I$12-PROGRAMA!$I$11)/2)+PROGRAMA!$I$11))</f>
        <v>0</v>
      </c>
      <c r="I79" s="245">
        <f>+IF(I77="","",PROGRAMA!$I$13*I78*(((I78/PROGRAMA!$I$9)*(PROGRAMA!$I$12-PROGRAMA!$I$11)/2)+PROGRAMA!$I$11))</f>
        <v>0</v>
      </c>
      <c r="J79" s="245">
        <f>+IF(J77="","",PROGRAMA!$I$13*J78*(((J78/PROGRAMA!$I$9)*(PROGRAMA!$I$12-PROGRAMA!$I$11)/2)+PROGRAMA!$I$11))</f>
        <v>0</v>
      </c>
      <c r="K79" s="245">
        <f>+IF(K77="","",PROGRAMA!$I$13*K78*(((K78/PROGRAMA!$I$9)*(PROGRAMA!$I$12-PROGRAMA!$I$11)/2)+PROGRAMA!$I$11))</f>
        <v>0</v>
      </c>
      <c r="L79" s="245">
        <f>+IF(L77="","",PROGRAMA!$I$13*L78*(((L78/PROGRAMA!$I$9)*(PROGRAMA!$I$12-PROGRAMA!$I$11)/2)+PROGRAMA!$I$11))</f>
        <v>2.5691431818181814</v>
      </c>
      <c r="M79" s="245">
        <f>+IF(M77="","",PROGRAMA!$I$13*M78*(((M78/PROGRAMA!$I$9)*(PROGRAMA!$I$12-PROGRAMA!$I$11)/2)+PROGRAMA!$I$11))</f>
        <v>0</v>
      </c>
      <c r="N79" s="245">
        <f>+IF(N77="","",PROGRAMA!$I$13*N78*(((N78/PROGRAMA!$I$9)*(PROGRAMA!$I$12-PROGRAMA!$I$11)/2)+PROGRAMA!$I$11))</f>
        <v>0</v>
      </c>
      <c r="O79" s="245">
        <f>+IF(O77="","",PROGRAMA!$I$13*O78*(((O78/PROGRAMA!$I$9)*(PROGRAMA!$I$12-PROGRAMA!$I$11)/2)+PROGRAMA!$I$11))</f>
        <v>0</v>
      </c>
      <c r="P79" s="245">
        <f>+IF(P77="","",PROGRAMA!$I$13*P78*(((P78/PROGRAMA!$I$9)*(PROGRAMA!$I$12-PROGRAMA!$I$11)/2)+PROGRAMA!$I$11))</f>
        <v>0</v>
      </c>
      <c r="Q79" s="245">
        <f>+IF(Q77="","",PROGRAMA!$I$13*Q78*(((Q78/PROGRAMA!$I$9)*(PROGRAMA!$I$12-PROGRAMA!$I$11)/2)+PROGRAMA!$I$11))</f>
        <v>0</v>
      </c>
      <c r="R79" s="245">
        <f>+IF(R77="","",PROGRAMA!$I$13*R78*(((R78/PROGRAMA!$I$9)*(PROGRAMA!$I$12-PROGRAMA!$I$11)/2)+PROGRAMA!$I$11))</f>
        <v>0</v>
      </c>
      <c r="S79" s="245">
        <f>+IF(S77="","",PROGRAMA!$I$13*S78*(((S78/PROGRAMA!$I$9)*(PROGRAMA!$I$12-PROGRAMA!$I$11)/2)+PROGRAMA!$I$11))</f>
        <v>0</v>
      </c>
      <c r="T79" s="245">
        <f>+IF(T77="","",PROGRAMA!$I$13*T78*(((T78/PROGRAMA!$I$9)*(PROGRAMA!$I$12-PROGRAMA!$I$11)/2)+PROGRAMA!$I$11))</f>
        <v>0</v>
      </c>
      <c r="U79" s="245">
        <f>+IF(U77="","",PROGRAMA!$I$13*U78*(((U78/PROGRAMA!$I$9)*(PROGRAMA!$I$12-PROGRAMA!$I$11)/2)+PROGRAMA!$I$11))</f>
        <v>0</v>
      </c>
      <c r="V79" s="245">
        <f>+IF(V77="","",PROGRAMA!$I$13*V78*(((V78/PROGRAMA!$I$9)*(PROGRAMA!$I$12-PROGRAMA!$I$11)/2)+PROGRAMA!$I$11))</f>
        <v>0</v>
      </c>
      <c r="W79" s="245">
        <f>+IF(W77="","",PROGRAMA!$I$13*W78*(((W78/PROGRAMA!$I$9)*(PROGRAMA!$I$12-PROGRAMA!$I$11)/2)+PROGRAMA!$I$11))</f>
        <v>0</v>
      </c>
      <c r="X79" s="245">
        <f>+IF(X77="","",PROGRAMA!$I$13*X78*(((X78/PROGRAMA!$I$9)*(PROGRAMA!$I$12-PROGRAMA!$I$11)/2)+PROGRAMA!$I$11))</f>
        <v>0</v>
      </c>
      <c r="Y79" s="245">
        <f>+IF(Y77="","",PROGRAMA!$I$13*Y78*(((Y78/PROGRAMA!$I$9)*(PROGRAMA!$I$12-PROGRAMA!$I$11)/2)+PROGRAMA!$I$11))</f>
        <v>0</v>
      </c>
      <c r="Z79" s="245">
        <f>+IF(Z77="","",PROGRAMA!$I$13*Z78*(((Z78/PROGRAMA!$I$9)*(PROGRAMA!$I$12-PROGRAMA!$I$11)/2)+PROGRAMA!$I$11))</f>
        <v>0</v>
      </c>
      <c r="AA79" s="245">
        <f>+IF(AA77="","",PROGRAMA!$I$13*AA78*(((AA78/PROGRAMA!$I$9)*(PROGRAMA!$I$12-PROGRAMA!$I$11)/2)+PROGRAMA!$I$11))</f>
        <v>0</v>
      </c>
      <c r="AB79" s="245">
        <f>+IF(AB77="","",PROGRAMA!$I$13*AB78*(((AB78/PROGRAMA!$I$9)*(PROGRAMA!$I$12-PROGRAMA!$I$11)/2)+PROGRAMA!$I$11))</f>
        <v>0</v>
      </c>
      <c r="AC79" s="245">
        <f>+IF(AC77="","",PROGRAMA!$I$13*AC78*(((AC78/PROGRAMA!$I$9)*(PROGRAMA!$I$12-PROGRAMA!$I$11)/2)+PROGRAMA!$I$11))</f>
        <v>0</v>
      </c>
      <c r="AD79" s="245">
        <f>+IF(AD77="","",PROGRAMA!$I$13*AD78*(((AD78/PROGRAMA!$I$9)*(PROGRAMA!$I$12-PROGRAMA!$I$11)/2)+PROGRAMA!$I$11))</f>
        <v>0</v>
      </c>
      <c r="AE79" s="245">
        <f>+IF(AE77="","",PROGRAMA!$I$13*AE78*(((AE78/PROGRAMA!$I$9)*(PROGRAMA!$I$12-PROGRAMA!$I$11)/2)+PROGRAMA!$I$11))</f>
        <v>0</v>
      </c>
      <c r="AF79" s="245">
        <f>+IF(AF77="","",PROGRAMA!$I$13*AF78*(((AF78/PROGRAMA!$I$9)*(PROGRAMA!$I$12-PROGRAMA!$I$11)/2)+PROGRAMA!$I$11))</f>
        <v>0</v>
      </c>
      <c r="AG79" s="245">
        <f>+IF(AG77="","",PROGRAMA!$I$13*AG78*(((AG78/PROGRAMA!$I$9)*(PROGRAMA!$I$12-PROGRAMA!$I$11)/2)+PROGRAMA!$I$11))</f>
        <v>0</v>
      </c>
      <c r="AH79" s="245">
        <f>+IF(AH77="","",PROGRAMA!$I$13*AH78*(((AH78/PROGRAMA!$I$9)*(PROGRAMA!$I$12-PROGRAMA!$I$11)/2)+PROGRAMA!$I$11))</f>
        <v>0</v>
      </c>
      <c r="AI79" s="245">
        <f>+IF(AI77="","",PROGRAMA!$I$13*AI78*(((AI78/PROGRAMA!$I$9)*(PROGRAMA!$I$12-PROGRAMA!$I$11)/2)+PROGRAMA!$I$11))</f>
        <v>0</v>
      </c>
      <c r="AJ79" s="245">
        <f>+IF(AJ77="","",PROGRAMA!$I$13*AJ78*(((AJ78/PROGRAMA!$I$9)*(PROGRAMA!$I$12-PROGRAMA!$I$11)/2)+PROGRAMA!$I$11))</f>
        <v>0</v>
      </c>
      <c r="AK79" s="245">
        <f>+IF(AK77="","",PROGRAMA!$I$13*AK78*(((AK78/PROGRAMA!$I$9)*(PROGRAMA!$I$12-PROGRAMA!$I$11)/2)+PROGRAMA!$I$11))</f>
        <v>0</v>
      </c>
      <c r="AL79" s="245">
        <f>+IF(AL77="","",PROGRAMA!$I$13*AL78*(((AL78/PROGRAMA!$I$9)*(PROGRAMA!$I$12-PROGRAMA!$I$11)/2)+PROGRAMA!$I$11))</f>
        <v>0</v>
      </c>
      <c r="AM79" s="245">
        <f>+IF(AM77="","",PROGRAMA!$I$13*AM78*(((AM78/PROGRAMA!$I$9)*(PROGRAMA!$I$12-PROGRAMA!$I$11)/2)+PROGRAMA!$I$11))</f>
        <v>0</v>
      </c>
      <c r="AN79" s="245">
        <f>+IF(AN77="","",PROGRAMA!$I$13*AN78*(((AN78/PROGRAMA!$I$9)*(PROGRAMA!$I$12-PROGRAMA!$I$11)/2)+PROGRAMA!$I$11))</f>
        <v>0</v>
      </c>
      <c r="AO79" s="245">
        <f>+IF(AO77="","",PROGRAMA!$I$13*AO78*(((AO78/PROGRAMA!$I$9)*(PROGRAMA!$I$12-PROGRAMA!$I$11)/2)+PROGRAMA!$I$11))</f>
        <v>0</v>
      </c>
      <c r="AP79" s="245">
        <f>+IF(AP77="","",PROGRAMA!$I$13*AP78*(((AP78/PROGRAMA!$I$9)*(PROGRAMA!$I$12-PROGRAMA!$I$11)/2)+PROGRAMA!$I$11))</f>
        <v>0</v>
      </c>
      <c r="AQ79" s="245">
        <f>+IF(AQ77="","",PROGRAMA!$I$13*AQ78*(((AQ78/PROGRAMA!$I$9)*(PROGRAMA!$I$12-PROGRAMA!$I$11)/2)+PROGRAMA!$I$11))</f>
        <v>0</v>
      </c>
      <c r="AR79" s="245">
        <f>+IF(AR77="","",PROGRAMA!$I$13*AR78*(((AR78/PROGRAMA!$I$9)*(PROGRAMA!$I$12-PROGRAMA!$I$11)/2)+PROGRAMA!$I$11))</f>
        <v>0</v>
      </c>
      <c r="AS79" s="245">
        <f>+IF(AS77="","",PROGRAMA!$I$13*AS78*(((AS78/PROGRAMA!$I$9)*(PROGRAMA!$I$12-PROGRAMA!$I$11)/2)+PROGRAMA!$I$11))</f>
        <v>0</v>
      </c>
      <c r="AT79" s="245">
        <f>+IF(AT77="","",PROGRAMA!$I$13*AT78*(((AT78/PROGRAMA!$I$9)*(PROGRAMA!$I$12-PROGRAMA!$I$11)/2)+PROGRAMA!$I$11))</f>
        <v>0</v>
      </c>
      <c r="AU79" s="245">
        <f>+IF(AU77="","",PROGRAMA!$I$13*AU78*(((AU78/PROGRAMA!$I$9)*(PROGRAMA!$I$12-PROGRAMA!$I$11)/2)+PROGRAMA!$I$11))</f>
        <v>0</v>
      </c>
      <c r="AV79" s="245">
        <f>+IF(AV77="","",PROGRAMA!$I$13*AV78*(((AV78/PROGRAMA!$I$9)*(PROGRAMA!$I$12-PROGRAMA!$I$11)/2)+PROGRAMA!$I$11))</f>
        <v>0</v>
      </c>
      <c r="AW79" s="245">
        <f>+IF(AW77="","",PROGRAMA!$I$13*AW78*(((AW78/PROGRAMA!$I$9)*(PROGRAMA!$I$12-PROGRAMA!$I$11)/2)+PROGRAMA!$I$11))</f>
        <v>0</v>
      </c>
      <c r="AX79" s="245">
        <f>+IF(AX77="","",PROGRAMA!$I$13*AX78*(((AX78/PROGRAMA!$I$9)*(PROGRAMA!$I$12-PROGRAMA!$I$11)/2)+PROGRAMA!$I$11))</f>
        <v>0</v>
      </c>
      <c r="AY79" s="245">
        <f>+IF(AY77="","",PROGRAMA!$I$13*AY78*(((AY78/PROGRAMA!$I$9)*(PROGRAMA!$I$12-PROGRAMA!$I$11)/2)+PROGRAMA!$I$11))</f>
        <v>0</v>
      </c>
      <c r="AZ79" s="245">
        <f>+IF(AZ77="","",PROGRAMA!$I$13*AZ78*(((AZ78/PROGRAMA!$I$9)*(PROGRAMA!$I$12-PROGRAMA!$I$11)/2)+PROGRAMA!$I$11))</f>
        <v>0</v>
      </c>
      <c r="BA79" s="245">
        <f>+IF(BA77="","",PROGRAMA!$I$13*BA78*(((BA78/PROGRAMA!$I$9)*(PROGRAMA!$I$12-PROGRAMA!$I$11)/2)+PROGRAMA!$I$11))</f>
        <v>0</v>
      </c>
      <c r="BB79" s="245">
        <f>+IF(BB77="","",PROGRAMA!$I$13*BB78*(((BB78/PROGRAMA!$I$9)*(PROGRAMA!$I$12-PROGRAMA!$I$11)/2)+PROGRAMA!$I$11))</f>
        <v>0</v>
      </c>
      <c r="BC79" s="245">
        <f>+IF(BC77="","",PROGRAMA!$I$13*BC78*(((BC78/PROGRAMA!$I$9)*(PROGRAMA!$I$12-PROGRAMA!$I$11)/2)+PROGRAMA!$I$11))</f>
        <v>0</v>
      </c>
      <c r="BD79" s="245">
        <f>+IF(BD77="","",PROGRAMA!$I$13*BD78*(((BD78/PROGRAMA!$I$9)*(PROGRAMA!$I$12-PROGRAMA!$I$11)/2)+PROGRAMA!$I$11))</f>
        <v>0</v>
      </c>
      <c r="BE79" s="245">
        <f>+IF(BE77="","",PROGRAMA!$I$13*BE78*(((BE78/PROGRAMA!$I$9)*(PROGRAMA!$I$12-PROGRAMA!$I$11)/2)+PROGRAMA!$I$11))</f>
        <v>0</v>
      </c>
      <c r="BF79" s="245">
        <f>+IF(BF77="","",PROGRAMA!$I$13*BF78*(((BF78/PROGRAMA!$I$9)*(PROGRAMA!$I$12-PROGRAMA!$I$11)/2)+PROGRAMA!$I$11))</f>
        <v>0</v>
      </c>
      <c r="BG79" s="245">
        <f>+IF(BG77="","",PROGRAMA!$I$13*BG78*(((BG78/PROGRAMA!$I$9)*(PROGRAMA!$I$12-PROGRAMA!$I$11)/2)+PROGRAMA!$I$11))</f>
        <v>0</v>
      </c>
      <c r="BH79" s="245">
        <f>+IF(BH77="","",PROGRAMA!$I$13*BH78*(((BH78/PROGRAMA!$I$9)*(PROGRAMA!$I$12-PROGRAMA!$I$11)/2)+PROGRAMA!$I$11))</f>
        <v>0</v>
      </c>
      <c r="BI79" s="245">
        <f>+IF(BI77="","",PROGRAMA!$I$13*BI78*(((BI78/PROGRAMA!$I$9)*(PROGRAMA!$I$12-PROGRAMA!$I$11)/2)+PROGRAMA!$I$11))</f>
        <v>0</v>
      </c>
      <c r="BJ79" s="245">
        <f>+IF(BJ77="","",PROGRAMA!$I$13*BJ78*(((BJ78/PROGRAMA!$I$9)*(PROGRAMA!$I$12-PROGRAMA!$I$11)/2)+PROGRAMA!$I$11))</f>
        <v>0</v>
      </c>
      <c r="BK79" s="245">
        <f>+IF(BK77="","",PROGRAMA!$I$13*BK78*(((BK78/PROGRAMA!$I$9)*(PROGRAMA!$I$12-PROGRAMA!$I$11)/2)+PROGRAMA!$I$11))</f>
        <v>0</v>
      </c>
      <c r="BL79" s="245">
        <f>+IF(BL77="","",PROGRAMA!$I$13*BL78*(((BL78/PROGRAMA!$I$9)*(PROGRAMA!$I$12-PROGRAMA!$I$11)/2)+PROGRAMA!$I$11))</f>
        <v>0</v>
      </c>
      <c r="BM79" s="245">
        <f>+IF(BM77="","",PROGRAMA!$I$13*BM78*(((BM78/PROGRAMA!$I$9)*(PROGRAMA!$I$12-PROGRAMA!$I$11)/2)+PROGRAMA!$I$11))</f>
        <v>0</v>
      </c>
      <c r="BN79" s="245">
        <f>+IF(BN77="","",PROGRAMA!$I$13*BN78*(((BN78/PROGRAMA!$I$9)*(PROGRAMA!$I$12-PROGRAMA!$I$11)/2)+PROGRAMA!$I$11))</f>
        <v>0</v>
      </c>
      <c r="BO79" s="245">
        <f>+IF(BO77="","",PROGRAMA!$I$13*BO78*(((BO78/PROGRAMA!$I$9)*(PROGRAMA!$I$12-PROGRAMA!$I$11)/2)+PROGRAMA!$I$11))</f>
        <v>0</v>
      </c>
      <c r="BP79" s="245">
        <f>+IF(BP77="","",PROGRAMA!$I$13*BP78*(((BP78/PROGRAMA!$I$9)*(PROGRAMA!$I$12-PROGRAMA!$I$11)/2)+PROGRAMA!$I$11))</f>
        <v>0</v>
      </c>
      <c r="BQ79" s="245">
        <f>+IF(BQ77="","",PROGRAMA!$I$13*BQ78*(((BQ78/PROGRAMA!$I$9)*(PROGRAMA!$I$12-PROGRAMA!$I$11)/2)+PROGRAMA!$I$11))</f>
        <v>0</v>
      </c>
      <c r="BR79" s="245">
        <f>+IF(BR77="","",PROGRAMA!$I$13*BR78*(((BR78/PROGRAMA!$I$9)*(PROGRAMA!$I$12-PROGRAMA!$I$11)/2)+PROGRAMA!$I$11))</f>
        <v>0</v>
      </c>
      <c r="BS79" s="245">
        <f>+IF(BS77="","",PROGRAMA!$I$13*BS78*(((BS78/PROGRAMA!$I$9)*(PROGRAMA!$I$12-PROGRAMA!$I$11)/2)+PROGRAMA!$I$11))</f>
        <v>0</v>
      </c>
      <c r="BT79" s="245">
        <f>+IF(BT77="","",PROGRAMA!$I$13*BT78*(((BT78/PROGRAMA!$I$9)*(PROGRAMA!$I$12-PROGRAMA!$I$11)/2)+PROGRAMA!$I$11))</f>
        <v>0</v>
      </c>
      <c r="BU79" s="245">
        <f>+IF(BU77="","",PROGRAMA!$I$13*BU78*(((BU78/PROGRAMA!$I$9)*(PROGRAMA!$I$12-PROGRAMA!$I$11)/2)+PROGRAMA!$I$11))</f>
        <v>0</v>
      </c>
      <c r="BV79" s="245">
        <f>+IF(BV77="","",PROGRAMA!$I$13*BV78*(((BV78/PROGRAMA!$I$9)*(PROGRAMA!$I$12-PROGRAMA!$I$11)/2)+PROGRAMA!$I$11))</f>
        <v>0</v>
      </c>
      <c r="BW79" s="245">
        <f>+IF(BW77="","",PROGRAMA!$I$13*BW78*(((BW78/PROGRAMA!$I$9)*(PROGRAMA!$I$12-PROGRAMA!$I$11)/2)+PROGRAMA!$I$11))</f>
        <v>0</v>
      </c>
      <c r="BX79" s="245">
        <f>+IF(BX77="","",PROGRAMA!$I$13*BX78*(((BX78/PROGRAMA!$I$9)*(PROGRAMA!$I$12-PROGRAMA!$I$11)/2)+PROGRAMA!$I$11))</f>
        <v>0</v>
      </c>
      <c r="BY79" s="245">
        <f>+IF(BY77="","",PROGRAMA!$I$13*BY78*(((BY78/PROGRAMA!$I$9)*(PROGRAMA!$I$12-PROGRAMA!$I$11)/2)+PROGRAMA!$I$11))</f>
        <v>0</v>
      </c>
      <c r="BZ79" s="245">
        <f>+IF(BZ77="","",PROGRAMA!$I$13*BZ78*(((BZ78/PROGRAMA!$I$9)*(PROGRAMA!$I$12-PROGRAMA!$I$11)/2)+PROGRAMA!$I$11))</f>
        <v>0</v>
      </c>
      <c r="CA79" s="245">
        <f>+IF(CA77="","",PROGRAMA!$I$13*CA78*(((CA78/PROGRAMA!$I$9)*(PROGRAMA!$I$12-PROGRAMA!$I$11)/2)+PROGRAMA!$I$11))</f>
        <v>0</v>
      </c>
      <c r="CB79" s="245">
        <f>+IF(CB77="","",PROGRAMA!$I$13*CB78*(((CB78/PROGRAMA!$I$9)*(PROGRAMA!$I$12-PROGRAMA!$I$11)/2)+PROGRAMA!$I$11))</f>
        <v>0</v>
      </c>
      <c r="CC79" s="245">
        <f>+IF(CC77="","",PROGRAMA!$I$13*CC78*(((CC78/PROGRAMA!$I$9)*(PROGRAMA!$I$12-PROGRAMA!$I$11)/2)+PROGRAMA!$I$11))</f>
        <v>0</v>
      </c>
      <c r="CD79" s="245">
        <f>+IF(CD77="","",PROGRAMA!$I$13*CD78*(((CD78/PROGRAMA!$I$9)*(PROGRAMA!$I$12-PROGRAMA!$I$11)/2)+PROGRAMA!$I$11))</f>
        <v>0</v>
      </c>
      <c r="CE79" s="245">
        <f>+IF(CE77="","",PROGRAMA!$I$13*CE78*(((CE78/PROGRAMA!$I$9)*(PROGRAMA!$I$12-PROGRAMA!$I$11)/2)+PROGRAMA!$I$11))</f>
        <v>0</v>
      </c>
      <c r="CF79" s="245">
        <f>+IF(CF77="","",PROGRAMA!$I$13*CF78*(((CF78/PROGRAMA!$I$9)*(PROGRAMA!$I$12-PROGRAMA!$I$11)/2)+PROGRAMA!$I$11))</f>
        <v>0</v>
      </c>
    </row>
    <row r="80" spans="1:84" ht="15" customHeight="1" thickTop="1" thickBot="1" x14ac:dyDescent="0.35">
      <c r="A80" s="765"/>
      <c r="B80" s="967" t="s">
        <v>256</v>
      </c>
      <c r="C80" s="970" t="str">
        <f>+IF($B$55='Base Datos'!$V$21,B80,"")</f>
        <v>Contenedor 5</v>
      </c>
      <c r="D80" s="241" t="str">
        <f>+IF($B$55='Base Datos'!$V$21,D56,"")</f>
        <v>Densidad Descarga Solida, gr/l</v>
      </c>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c r="AD80" s="255"/>
      <c r="AE80" s="255"/>
      <c r="AF80" s="255"/>
      <c r="AG80" s="255"/>
      <c r="AH80" s="255"/>
      <c r="AI80" s="255"/>
      <c r="AJ80" s="255"/>
      <c r="AK80" s="255"/>
      <c r="AL80" s="255"/>
      <c r="AM80" s="255"/>
      <c r="AN80" s="255"/>
      <c r="AO80" s="255"/>
      <c r="AP80" s="255"/>
      <c r="AQ80" s="255"/>
      <c r="AR80" s="255"/>
      <c r="AS80" s="255"/>
      <c r="AT80" s="255"/>
      <c r="AU80" s="255"/>
      <c r="AV80" s="255"/>
      <c r="AW80" s="255"/>
      <c r="AX80" s="255"/>
      <c r="AY80" s="255"/>
      <c r="AZ80" s="255"/>
      <c r="BA80" s="255"/>
      <c r="BB80" s="255"/>
      <c r="BC80" s="255"/>
      <c r="BD80" s="255"/>
      <c r="BE80" s="255"/>
      <c r="BF80" s="255"/>
      <c r="BG80" s="255"/>
      <c r="BH80" s="255"/>
      <c r="BI80" s="255"/>
      <c r="BJ80" s="255"/>
      <c r="BK80" s="255"/>
      <c r="BL80" s="255"/>
      <c r="BM80" s="255"/>
      <c r="BN80" s="255"/>
      <c r="BO80" s="255"/>
      <c r="BP80" s="255"/>
      <c r="BQ80" s="255"/>
      <c r="BR80" s="255"/>
      <c r="BS80" s="255"/>
      <c r="BT80" s="255"/>
      <c r="BU80" s="255"/>
      <c r="BV80" s="255"/>
      <c r="BW80" s="255"/>
      <c r="BX80" s="255"/>
      <c r="BY80" s="255"/>
      <c r="BZ80" s="255"/>
      <c r="CA80" s="255"/>
      <c r="CB80" s="255"/>
      <c r="CC80" s="255"/>
      <c r="CD80" s="255"/>
      <c r="CE80" s="255"/>
      <c r="CF80" s="255"/>
    </row>
    <row r="81" spans="1:84" ht="15" customHeight="1" thickBot="1" x14ac:dyDescent="0.35">
      <c r="A81" s="765"/>
      <c r="B81" s="967"/>
      <c r="C81" s="968"/>
      <c r="D81" s="242" t="str">
        <f>+IF($B$55='Base Datos'!$V$21,D57,"")</f>
        <v>% AGUA</v>
      </c>
      <c r="E81" s="256"/>
      <c r="F81" s="256"/>
      <c r="G81" s="256"/>
      <c r="H81" s="256"/>
      <c r="I81" s="256"/>
      <c r="J81" s="256"/>
      <c r="K81" s="256"/>
      <c r="L81" s="256"/>
      <c r="M81" s="256"/>
      <c r="N81" s="256"/>
      <c r="O81" s="256"/>
      <c r="P81" s="256"/>
      <c r="Q81" s="256"/>
      <c r="R81" s="256"/>
      <c r="S81" s="256"/>
      <c r="T81" s="256"/>
      <c r="U81" s="256"/>
      <c r="V81" s="256"/>
      <c r="W81" s="256"/>
      <c r="X81" s="256"/>
      <c r="Y81" s="256"/>
      <c r="Z81" s="256"/>
      <c r="AA81" s="256"/>
      <c r="AB81" s="256"/>
      <c r="AC81" s="256"/>
      <c r="AD81" s="256"/>
      <c r="AE81" s="256"/>
      <c r="AF81" s="256"/>
      <c r="AG81" s="256"/>
      <c r="AH81" s="256"/>
      <c r="AI81" s="256"/>
      <c r="AJ81" s="256"/>
      <c r="AK81" s="256"/>
      <c r="AL81" s="256"/>
      <c r="AM81" s="256"/>
      <c r="AN81" s="256"/>
      <c r="AO81" s="256"/>
      <c r="AP81" s="256"/>
      <c r="AQ81" s="256"/>
      <c r="AR81" s="256"/>
      <c r="AS81" s="256"/>
      <c r="AT81" s="256"/>
      <c r="AU81" s="256"/>
      <c r="AV81" s="256"/>
      <c r="AW81" s="256"/>
      <c r="AX81" s="256"/>
      <c r="AY81" s="256"/>
      <c r="AZ81" s="256"/>
      <c r="BA81" s="256"/>
      <c r="BB81" s="256"/>
      <c r="BC81" s="256"/>
      <c r="BD81" s="256"/>
      <c r="BE81" s="256"/>
      <c r="BF81" s="256"/>
      <c r="BG81" s="256"/>
      <c r="BH81" s="256"/>
      <c r="BI81" s="256"/>
      <c r="BJ81" s="256"/>
      <c r="BK81" s="256"/>
      <c r="BL81" s="256"/>
      <c r="BM81" s="256"/>
      <c r="BN81" s="256"/>
      <c r="BO81" s="256"/>
      <c r="BP81" s="256"/>
      <c r="BQ81" s="256"/>
      <c r="BR81" s="256"/>
      <c r="BS81" s="256"/>
      <c r="BT81" s="256"/>
      <c r="BU81" s="256"/>
      <c r="BV81" s="256"/>
      <c r="BW81" s="256"/>
      <c r="BX81" s="256"/>
      <c r="BY81" s="256"/>
      <c r="BZ81" s="256"/>
      <c r="CA81" s="256"/>
      <c r="CB81" s="256"/>
      <c r="CC81" s="256"/>
      <c r="CD81" s="256"/>
      <c r="CE81" s="256"/>
      <c r="CF81" s="256"/>
    </row>
    <row r="82" spans="1:84" ht="15" customHeight="1" thickBot="1" x14ac:dyDescent="0.35">
      <c r="A82" s="765"/>
      <c r="B82" s="967"/>
      <c r="C82" s="968"/>
      <c r="D82" s="242" t="str">
        <f>+IF($B$55='Base Datos'!$V$21,D58,"")</f>
        <v>% HC</v>
      </c>
      <c r="E82" s="212"/>
      <c r="F82" s="212"/>
      <c r="G82" s="212"/>
      <c r="H82" s="212"/>
      <c r="I82" s="212"/>
      <c r="J82" s="212"/>
      <c r="K82" s="212"/>
      <c r="L82" s="212"/>
      <c r="M82" s="212"/>
      <c r="N82" s="212"/>
      <c r="O82" s="212"/>
      <c r="P82" s="212"/>
      <c r="Q82" s="212"/>
      <c r="R82" s="212"/>
      <c r="S82" s="212"/>
      <c r="T82" s="212"/>
      <c r="U82" s="212"/>
      <c r="V82" s="212"/>
      <c r="W82" s="212"/>
      <c r="X82" s="212"/>
      <c r="Y82" s="212"/>
      <c r="Z82" s="212"/>
      <c r="AA82" s="212"/>
      <c r="AB82" s="212"/>
      <c r="AC82" s="212"/>
      <c r="AD82" s="212"/>
      <c r="AE82" s="212"/>
      <c r="AF82" s="212"/>
      <c r="AG82" s="212"/>
      <c r="AH82" s="212"/>
      <c r="AI82" s="212"/>
      <c r="AJ82" s="212"/>
      <c r="AK82" s="212"/>
      <c r="AL82" s="212"/>
      <c r="AM82" s="212"/>
      <c r="AN82" s="212"/>
      <c r="AO82" s="212"/>
      <c r="AP82" s="212"/>
      <c r="AQ82" s="212"/>
      <c r="AR82" s="212"/>
      <c r="AS82" s="212"/>
      <c r="AT82" s="212"/>
      <c r="AU82" s="212"/>
      <c r="AV82" s="212"/>
      <c r="AW82" s="212"/>
      <c r="AX82" s="212"/>
      <c r="AY82" s="212"/>
      <c r="AZ82" s="212"/>
      <c r="BA82" s="212"/>
      <c r="BB82" s="212"/>
      <c r="BC82" s="212"/>
      <c r="BD82" s="212"/>
      <c r="BE82" s="212"/>
      <c r="BF82" s="212"/>
      <c r="BG82" s="212"/>
      <c r="BH82" s="212"/>
      <c r="BI82" s="212"/>
      <c r="BJ82" s="212"/>
      <c r="BK82" s="212"/>
      <c r="BL82" s="212"/>
      <c r="BM82" s="212"/>
      <c r="BN82" s="212"/>
      <c r="BO82" s="212"/>
      <c r="BP82" s="212"/>
      <c r="BQ82" s="212"/>
      <c r="BR82" s="212"/>
      <c r="BS82" s="212"/>
      <c r="BT82" s="212"/>
      <c r="BU82" s="212"/>
      <c r="BV82" s="212"/>
      <c r="BW82" s="212"/>
      <c r="BX82" s="212"/>
      <c r="BY82" s="212"/>
      <c r="BZ82" s="212"/>
      <c r="CA82" s="212"/>
      <c r="CB82" s="212"/>
      <c r="CC82" s="212"/>
      <c r="CD82" s="212"/>
      <c r="CE82" s="212"/>
      <c r="CF82" s="212"/>
    </row>
    <row r="83" spans="1:84" ht="15" customHeight="1" thickBot="1" x14ac:dyDescent="0.35">
      <c r="A83" s="765"/>
      <c r="B83" s="967"/>
      <c r="C83" s="968"/>
      <c r="D83" s="242" t="str">
        <f>+IF($B$55='Base Datos'!$V$21,D59,"")</f>
        <v>% SOLIDOS</v>
      </c>
      <c r="E83" s="197">
        <f>IF(SUM(E81:E82)=0,0,100-E81-E82)</f>
        <v>0</v>
      </c>
      <c r="F83" s="197">
        <f t="shared" ref="F83:BQ83" si="60">IF(SUM(F81:F82)=0,0,100-F81-F82)</f>
        <v>0</v>
      </c>
      <c r="G83" s="197">
        <f t="shared" si="60"/>
        <v>0</v>
      </c>
      <c r="H83" s="197">
        <f t="shared" si="60"/>
        <v>0</v>
      </c>
      <c r="I83" s="197">
        <f t="shared" si="60"/>
        <v>0</v>
      </c>
      <c r="J83" s="197">
        <f t="shared" si="60"/>
        <v>0</v>
      </c>
      <c r="K83" s="197">
        <f t="shared" si="60"/>
        <v>0</v>
      </c>
      <c r="L83" s="197">
        <f t="shared" si="60"/>
        <v>0</v>
      </c>
      <c r="M83" s="197">
        <f t="shared" si="60"/>
        <v>0</v>
      </c>
      <c r="N83" s="197">
        <f t="shared" si="60"/>
        <v>0</v>
      </c>
      <c r="O83" s="197">
        <f t="shared" si="60"/>
        <v>0</v>
      </c>
      <c r="P83" s="197">
        <f t="shared" si="60"/>
        <v>0</v>
      </c>
      <c r="Q83" s="197">
        <f t="shared" si="60"/>
        <v>0</v>
      </c>
      <c r="R83" s="197">
        <f t="shared" si="60"/>
        <v>0</v>
      </c>
      <c r="S83" s="197">
        <f t="shared" si="60"/>
        <v>0</v>
      </c>
      <c r="T83" s="197">
        <f t="shared" si="60"/>
        <v>0</v>
      </c>
      <c r="U83" s="197">
        <f t="shared" si="60"/>
        <v>0</v>
      </c>
      <c r="V83" s="197">
        <f t="shared" si="60"/>
        <v>0</v>
      </c>
      <c r="W83" s="197">
        <f t="shared" si="60"/>
        <v>0</v>
      </c>
      <c r="X83" s="197">
        <f t="shared" si="60"/>
        <v>0</v>
      </c>
      <c r="Y83" s="197">
        <f t="shared" si="60"/>
        <v>0</v>
      </c>
      <c r="Z83" s="197">
        <f t="shared" si="60"/>
        <v>0</v>
      </c>
      <c r="AA83" s="197">
        <f t="shared" si="60"/>
        <v>0</v>
      </c>
      <c r="AB83" s="197">
        <f t="shared" si="60"/>
        <v>0</v>
      </c>
      <c r="AC83" s="197">
        <f t="shared" si="60"/>
        <v>0</v>
      </c>
      <c r="AD83" s="197">
        <f t="shared" si="60"/>
        <v>0</v>
      </c>
      <c r="AE83" s="197">
        <f t="shared" si="60"/>
        <v>0</v>
      </c>
      <c r="AF83" s="197">
        <f t="shared" si="60"/>
        <v>0</v>
      </c>
      <c r="AG83" s="197">
        <f t="shared" si="60"/>
        <v>0</v>
      </c>
      <c r="AH83" s="197">
        <f t="shared" si="60"/>
        <v>0</v>
      </c>
      <c r="AI83" s="197">
        <f t="shared" si="60"/>
        <v>0</v>
      </c>
      <c r="AJ83" s="197">
        <f t="shared" si="60"/>
        <v>0</v>
      </c>
      <c r="AK83" s="197">
        <f t="shared" si="60"/>
        <v>0</v>
      </c>
      <c r="AL83" s="197">
        <f t="shared" si="60"/>
        <v>0</v>
      </c>
      <c r="AM83" s="197">
        <f t="shared" si="60"/>
        <v>0</v>
      </c>
      <c r="AN83" s="197">
        <f t="shared" si="60"/>
        <v>0</v>
      </c>
      <c r="AO83" s="197">
        <f t="shared" si="60"/>
        <v>0</v>
      </c>
      <c r="AP83" s="197">
        <f t="shared" si="60"/>
        <v>0</v>
      </c>
      <c r="AQ83" s="197">
        <f t="shared" si="60"/>
        <v>0</v>
      </c>
      <c r="AR83" s="197">
        <f t="shared" si="60"/>
        <v>0</v>
      </c>
      <c r="AS83" s="197">
        <f t="shared" si="60"/>
        <v>0</v>
      </c>
      <c r="AT83" s="197">
        <f t="shared" si="60"/>
        <v>0</v>
      </c>
      <c r="AU83" s="197">
        <f t="shared" si="60"/>
        <v>0</v>
      </c>
      <c r="AV83" s="197">
        <f t="shared" si="60"/>
        <v>0</v>
      </c>
      <c r="AW83" s="197">
        <f t="shared" si="60"/>
        <v>0</v>
      </c>
      <c r="AX83" s="197">
        <f t="shared" si="60"/>
        <v>0</v>
      </c>
      <c r="AY83" s="197">
        <f t="shared" si="60"/>
        <v>0</v>
      </c>
      <c r="AZ83" s="197">
        <f t="shared" si="60"/>
        <v>0</v>
      </c>
      <c r="BA83" s="197">
        <f t="shared" si="60"/>
        <v>0</v>
      </c>
      <c r="BB83" s="197">
        <f t="shared" si="60"/>
        <v>0</v>
      </c>
      <c r="BC83" s="197">
        <f t="shared" si="60"/>
        <v>0</v>
      </c>
      <c r="BD83" s="197">
        <f t="shared" si="60"/>
        <v>0</v>
      </c>
      <c r="BE83" s="197">
        <f t="shared" si="60"/>
        <v>0</v>
      </c>
      <c r="BF83" s="197">
        <f t="shared" si="60"/>
        <v>0</v>
      </c>
      <c r="BG83" s="197">
        <f t="shared" si="60"/>
        <v>0</v>
      </c>
      <c r="BH83" s="197">
        <f t="shared" si="60"/>
        <v>0</v>
      </c>
      <c r="BI83" s="197">
        <f t="shared" si="60"/>
        <v>0</v>
      </c>
      <c r="BJ83" s="197">
        <f t="shared" si="60"/>
        <v>0</v>
      </c>
      <c r="BK83" s="197">
        <f t="shared" si="60"/>
        <v>0</v>
      </c>
      <c r="BL83" s="197">
        <f t="shared" si="60"/>
        <v>0</v>
      </c>
      <c r="BM83" s="197">
        <f t="shared" si="60"/>
        <v>0</v>
      </c>
      <c r="BN83" s="197">
        <f t="shared" si="60"/>
        <v>0</v>
      </c>
      <c r="BO83" s="197">
        <f t="shared" si="60"/>
        <v>0</v>
      </c>
      <c r="BP83" s="197">
        <f t="shared" si="60"/>
        <v>0</v>
      </c>
      <c r="BQ83" s="197">
        <f t="shared" si="60"/>
        <v>0</v>
      </c>
      <c r="BR83" s="197">
        <f t="shared" ref="BR83:CF83" si="61">IF(SUM(BR81:BR82)=0,0,100-BR81-BR82)</f>
        <v>0</v>
      </c>
      <c r="BS83" s="197">
        <f t="shared" si="61"/>
        <v>0</v>
      </c>
      <c r="BT83" s="197">
        <f t="shared" si="61"/>
        <v>0</v>
      </c>
      <c r="BU83" s="197">
        <f t="shared" si="61"/>
        <v>0</v>
      </c>
      <c r="BV83" s="197">
        <f t="shared" si="61"/>
        <v>0</v>
      </c>
      <c r="BW83" s="197">
        <f t="shared" si="61"/>
        <v>0</v>
      </c>
      <c r="BX83" s="197">
        <f t="shared" si="61"/>
        <v>0</v>
      </c>
      <c r="BY83" s="197">
        <f t="shared" si="61"/>
        <v>0</v>
      </c>
      <c r="BZ83" s="197">
        <f t="shared" si="61"/>
        <v>0</v>
      </c>
      <c r="CA83" s="197">
        <f t="shared" si="61"/>
        <v>0</v>
      </c>
      <c r="CB83" s="197">
        <f t="shared" si="61"/>
        <v>0</v>
      </c>
      <c r="CC83" s="197">
        <f t="shared" si="61"/>
        <v>0</v>
      </c>
      <c r="CD83" s="197">
        <f t="shared" si="61"/>
        <v>0</v>
      </c>
      <c r="CE83" s="197">
        <f t="shared" si="61"/>
        <v>0</v>
      </c>
      <c r="CF83" s="197">
        <f t="shared" si="61"/>
        <v>0</v>
      </c>
    </row>
    <row r="84" spans="1:84" ht="15" customHeight="1" thickBot="1" x14ac:dyDescent="0.35">
      <c r="A84" s="765"/>
      <c r="B84" s="967"/>
      <c r="C84" s="968"/>
      <c r="D84" s="243" t="s">
        <v>122</v>
      </c>
      <c r="E84" s="212"/>
      <c r="F84" s="212"/>
      <c r="G84" s="212"/>
      <c r="H84" s="212"/>
      <c r="I84" s="212"/>
      <c r="J84" s="212"/>
      <c r="K84" s="212"/>
      <c r="L84" s="212"/>
      <c r="M84" s="212"/>
      <c r="N84" s="212"/>
      <c r="O84" s="212"/>
      <c r="P84" s="212"/>
      <c r="Q84" s="212"/>
      <c r="R84" s="212"/>
      <c r="S84" s="212"/>
      <c r="T84" s="212"/>
      <c r="U84" s="212"/>
      <c r="V84" s="212"/>
      <c r="W84" s="212"/>
      <c r="X84" s="212"/>
      <c r="Y84" s="212"/>
      <c r="Z84" s="212"/>
      <c r="AA84" s="212"/>
      <c r="AB84" s="212"/>
      <c r="AC84" s="212"/>
      <c r="AD84" s="212"/>
      <c r="AE84" s="212"/>
      <c r="AF84" s="212"/>
      <c r="AG84" s="212"/>
      <c r="AH84" s="212"/>
      <c r="AI84" s="212"/>
      <c r="AJ84" s="212"/>
      <c r="AK84" s="212"/>
      <c r="AL84" s="212"/>
      <c r="AM84" s="212"/>
      <c r="AN84" s="212"/>
      <c r="AO84" s="212"/>
      <c r="AP84" s="212"/>
      <c r="AQ84" s="212"/>
      <c r="AR84" s="212"/>
      <c r="AS84" s="212"/>
      <c r="AT84" s="212"/>
      <c r="AU84" s="212"/>
      <c r="AV84" s="212"/>
      <c r="AW84" s="212"/>
      <c r="AX84" s="212"/>
      <c r="AY84" s="212"/>
      <c r="AZ84" s="212"/>
      <c r="BA84" s="212"/>
      <c r="BB84" s="212"/>
      <c r="BC84" s="212"/>
      <c r="BD84" s="212"/>
      <c r="BE84" s="212"/>
      <c r="BF84" s="212"/>
      <c r="BG84" s="212"/>
      <c r="BH84" s="212"/>
      <c r="BI84" s="212"/>
      <c r="BJ84" s="212"/>
      <c r="BK84" s="212"/>
      <c r="BL84" s="212"/>
      <c r="BM84" s="212"/>
      <c r="BN84" s="212"/>
      <c r="BO84" s="212"/>
      <c r="BP84" s="212"/>
      <c r="BQ84" s="212"/>
      <c r="BR84" s="212"/>
      <c r="BS84" s="212"/>
      <c r="BT84" s="212"/>
      <c r="BU84" s="212"/>
      <c r="BV84" s="212"/>
      <c r="BW84" s="212"/>
      <c r="BX84" s="212"/>
      <c r="BY84" s="212"/>
      <c r="BZ84" s="212"/>
      <c r="CA84" s="212"/>
      <c r="CB84" s="212"/>
      <c r="CC84" s="212"/>
      <c r="CD84" s="212"/>
      <c r="CE84" s="212"/>
      <c r="CF84" s="212"/>
    </row>
    <row r="85" spans="1:84" ht="15" customHeight="1" thickBot="1" x14ac:dyDescent="0.35">
      <c r="A85" s="765"/>
      <c r="B85" s="967"/>
      <c r="C85" s="969"/>
      <c r="D85" s="244" t="s">
        <v>174</v>
      </c>
      <c r="E85" s="245">
        <f>+IF(E83="","",PROGRAMA!$I$13*E84*(((E84/PROGRAMA!$I$9)*(PROGRAMA!$I$12-PROGRAMA!$I$11)/2)+PROGRAMA!$I$11))</f>
        <v>0</v>
      </c>
      <c r="F85" s="245">
        <f>+IF(F83="","",PROGRAMA!$I$13*F84*(((F84/PROGRAMA!$I$9)*(PROGRAMA!$I$12-PROGRAMA!$I$11)/2)+PROGRAMA!$I$11))</f>
        <v>0</v>
      </c>
      <c r="G85" s="245">
        <f>+IF(G83="","",PROGRAMA!$I$13*G84*(((G84/PROGRAMA!$I$9)*(PROGRAMA!$I$12-PROGRAMA!$I$11)/2)+PROGRAMA!$I$11))</f>
        <v>0</v>
      </c>
      <c r="H85" s="245">
        <f>+IF(H83="","",PROGRAMA!$I$13*H84*(((H84/PROGRAMA!$I$9)*(PROGRAMA!$I$12-PROGRAMA!$I$11)/2)+PROGRAMA!$I$11))</f>
        <v>0</v>
      </c>
      <c r="I85" s="245">
        <f>+IF(I83="","",PROGRAMA!$I$13*I84*(((I84/PROGRAMA!$I$9)*(PROGRAMA!$I$12-PROGRAMA!$I$11)/2)+PROGRAMA!$I$11))</f>
        <v>0</v>
      </c>
      <c r="J85" s="245">
        <f>+IF(J83="","",PROGRAMA!$I$13*J84*(((J84/PROGRAMA!$I$9)*(PROGRAMA!$I$12-PROGRAMA!$I$11)/2)+PROGRAMA!$I$11))</f>
        <v>0</v>
      </c>
      <c r="K85" s="245">
        <f>+IF(K83="","",PROGRAMA!$I$13*K84*(((K84/PROGRAMA!$I$9)*(PROGRAMA!$I$12-PROGRAMA!$I$11)/2)+PROGRAMA!$I$11))</f>
        <v>0</v>
      </c>
      <c r="L85" s="245">
        <f>+IF(L83="","",PROGRAMA!$I$13*L84*(((L84/PROGRAMA!$I$9)*(PROGRAMA!$I$12-PROGRAMA!$I$11)/2)+PROGRAMA!$I$11))</f>
        <v>0</v>
      </c>
      <c r="M85" s="245">
        <f>+IF(M83="","",PROGRAMA!$I$13*M84*(((M84/PROGRAMA!$I$9)*(PROGRAMA!$I$12-PROGRAMA!$I$11)/2)+PROGRAMA!$I$11))</f>
        <v>0</v>
      </c>
      <c r="N85" s="245">
        <f>+IF(N83="","",PROGRAMA!$I$13*N84*(((N84/PROGRAMA!$I$9)*(PROGRAMA!$I$12-PROGRAMA!$I$11)/2)+PROGRAMA!$I$11))</f>
        <v>0</v>
      </c>
      <c r="O85" s="245">
        <f>+IF(O83="","",PROGRAMA!$I$13*O84*(((O84/PROGRAMA!$I$9)*(PROGRAMA!$I$12-PROGRAMA!$I$11)/2)+PROGRAMA!$I$11))</f>
        <v>0</v>
      </c>
      <c r="P85" s="245">
        <f>+IF(P83="","",PROGRAMA!$I$13*P84*(((P84/PROGRAMA!$I$9)*(PROGRAMA!$I$12-PROGRAMA!$I$11)/2)+PROGRAMA!$I$11))</f>
        <v>0</v>
      </c>
      <c r="Q85" s="245">
        <f>+IF(Q83="","",PROGRAMA!$I$13*Q84*(((Q84/PROGRAMA!$I$9)*(PROGRAMA!$I$12-PROGRAMA!$I$11)/2)+PROGRAMA!$I$11))</f>
        <v>0</v>
      </c>
      <c r="R85" s="245">
        <f>+IF(R83="","",PROGRAMA!$I$13*R84*(((R84/PROGRAMA!$I$9)*(PROGRAMA!$I$12-PROGRAMA!$I$11)/2)+PROGRAMA!$I$11))</f>
        <v>0</v>
      </c>
      <c r="S85" s="245">
        <f>+IF(S83="","",PROGRAMA!$I$13*S84*(((S84/PROGRAMA!$I$9)*(PROGRAMA!$I$12-PROGRAMA!$I$11)/2)+PROGRAMA!$I$11))</f>
        <v>0</v>
      </c>
      <c r="T85" s="245">
        <f>+IF(T83="","",PROGRAMA!$I$13*T84*(((T84/PROGRAMA!$I$9)*(PROGRAMA!$I$12-PROGRAMA!$I$11)/2)+PROGRAMA!$I$11))</f>
        <v>0</v>
      </c>
      <c r="U85" s="245">
        <f>+IF(U83="","",PROGRAMA!$I$13*U84*(((U84/PROGRAMA!$I$9)*(PROGRAMA!$I$12-PROGRAMA!$I$11)/2)+PROGRAMA!$I$11))</f>
        <v>0</v>
      </c>
      <c r="V85" s="245">
        <f>+IF(V83="","",PROGRAMA!$I$13*V84*(((V84/PROGRAMA!$I$9)*(PROGRAMA!$I$12-PROGRAMA!$I$11)/2)+PROGRAMA!$I$11))</f>
        <v>0</v>
      </c>
      <c r="W85" s="245">
        <f>+IF(W83="","",PROGRAMA!$I$13*W84*(((W84/PROGRAMA!$I$9)*(PROGRAMA!$I$12-PROGRAMA!$I$11)/2)+PROGRAMA!$I$11))</f>
        <v>0</v>
      </c>
      <c r="X85" s="245">
        <f>+IF(X83="","",PROGRAMA!$I$13*X84*(((X84/PROGRAMA!$I$9)*(PROGRAMA!$I$12-PROGRAMA!$I$11)/2)+PROGRAMA!$I$11))</f>
        <v>0</v>
      </c>
      <c r="Y85" s="245">
        <f>+IF(Y83="","",PROGRAMA!$I$13*Y84*(((Y84/PROGRAMA!$I$9)*(PROGRAMA!$I$12-PROGRAMA!$I$11)/2)+PROGRAMA!$I$11))</f>
        <v>0</v>
      </c>
      <c r="Z85" s="245">
        <f>+IF(Z83="","",PROGRAMA!$I$13*Z84*(((Z84/PROGRAMA!$I$9)*(PROGRAMA!$I$12-PROGRAMA!$I$11)/2)+PROGRAMA!$I$11))</f>
        <v>0</v>
      </c>
      <c r="AA85" s="245">
        <f>+IF(AA83="","",PROGRAMA!$I$13*AA84*(((AA84/PROGRAMA!$I$9)*(PROGRAMA!$I$12-PROGRAMA!$I$11)/2)+PROGRAMA!$I$11))</f>
        <v>0</v>
      </c>
      <c r="AB85" s="245">
        <f>+IF(AB83="","",PROGRAMA!$I$13*AB84*(((AB84/PROGRAMA!$I$9)*(PROGRAMA!$I$12-PROGRAMA!$I$11)/2)+PROGRAMA!$I$11))</f>
        <v>0</v>
      </c>
      <c r="AC85" s="245">
        <f>+IF(AC83="","",PROGRAMA!$I$13*AC84*(((AC84/PROGRAMA!$I$9)*(PROGRAMA!$I$12-PROGRAMA!$I$11)/2)+PROGRAMA!$I$11))</f>
        <v>0</v>
      </c>
      <c r="AD85" s="245">
        <f>+IF(AD83="","",PROGRAMA!$I$13*AD84*(((AD84/PROGRAMA!$I$9)*(PROGRAMA!$I$12-PROGRAMA!$I$11)/2)+PROGRAMA!$I$11))</f>
        <v>0</v>
      </c>
      <c r="AE85" s="245">
        <f>+IF(AE83="","",PROGRAMA!$I$13*AE84*(((AE84/PROGRAMA!$I$9)*(PROGRAMA!$I$12-PROGRAMA!$I$11)/2)+PROGRAMA!$I$11))</f>
        <v>0</v>
      </c>
      <c r="AF85" s="245">
        <f>+IF(AF83="","",PROGRAMA!$I$13*AF84*(((AF84/PROGRAMA!$I$9)*(PROGRAMA!$I$12-PROGRAMA!$I$11)/2)+PROGRAMA!$I$11))</f>
        <v>0</v>
      </c>
      <c r="AG85" s="245">
        <f>+IF(AG83="","",PROGRAMA!$I$13*AG84*(((AG84/PROGRAMA!$I$9)*(PROGRAMA!$I$12-PROGRAMA!$I$11)/2)+PROGRAMA!$I$11))</f>
        <v>0</v>
      </c>
      <c r="AH85" s="245">
        <f>+IF(AH83="","",PROGRAMA!$I$13*AH84*(((AH84/PROGRAMA!$I$9)*(PROGRAMA!$I$12-PROGRAMA!$I$11)/2)+PROGRAMA!$I$11))</f>
        <v>0</v>
      </c>
      <c r="AI85" s="245">
        <f>+IF(AI83="","",PROGRAMA!$I$13*AI84*(((AI84/PROGRAMA!$I$9)*(PROGRAMA!$I$12-PROGRAMA!$I$11)/2)+PROGRAMA!$I$11))</f>
        <v>0</v>
      </c>
      <c r="AJ85" s="245">
        <f>+IF(AJ83="","",PROGRAMA!$I$13*AJ84*(((AJ84/PROGRAMA!$I$9)*(PROGRAMA!$I$12-PROGRAMA!$I$11)/2)+PROGRAMA!$I$11))</f>
        <v>0</v>
      </c>
      <c r="AK85" s="245">
        <f>+IF(AK83="","",PROGRAMA!$I$13*AK84*(((AK84/PROGRAMA!$I$9)*(PROGRAMA!$I$12-PROGRAMA!$I$11)/2)+PROGRAMA!$I$11))</f>
        <v>0</v>
      </c>
      <c r="AL85" s="245">
        <f>+IF(AL83="","",PROGRAMA!$I$13*AL84*(((AL84/PROGRAMA!$I$9)*(PROGRAMA!$I$12-PROGRAMA!$I$11)/2)+PROGRAMA!$I$11))</f>
        <v>0</v>
      </c>
      <c r="AM85" s="245">
        <f>+IF(AM83="","",PROGRAMA!$I$13*AM84*(((AM84/PROGRAMA!$I$9)*(PROGRAMA!$I$12-PROGRAMA!$I$11)/2)+PROGRAMA!$I$11))</f>
        <v>0</v>
      </c>
      <c r="AN85" s="245">
        <f>+IF(AN83="","",PROGRAMA!$I$13*AN84*(((AN84/PROGRAMA!$I$9)*(PROGRAMA!$I$12-PROGRAMA!$I$11)/2)+PROGRAMA!$I$11))</f>
        <v>0</v>
      </c>
      <c r="AO85" s="245">
        <f>+IF(AO83="","",PROGRAMA!$I$13*AO84*(((AO84/PROGRAMA!$I$9)*(PROGRAMA!$I$12-PROGRAMA!$I$11)/2)+PROGRAMA!$I$11))</f>
        <v>0</v>
      </c>
      <c r="AP85" s="245">
        <f>+IF(AP83="","",PROGRAMA!$I$13*AP84*(((AP84/PROGRAMA!$I$9)*(PROGRAMA!$I$12-PROGRAMA!$I$11)/2)+PROGRAMA!$I$11))</f>
        <v>0</v>
      </c>
      <c r="AQ85" s="245">
        <f>+IF(AQ83="","",PROGRAMA!$I$13*AQ84*(((AQ84/PROGRAMA!$I$9)*(PROGRAMA!$I$12-PROGRAMA!$I$11)/2)+PROGRAMA!$I$11))</f>
        <v>0</v>
      </c>
      <c r="AR85" s="245">
        <f>+IF(AR83="","",PROGRAMA!$I$13*AR84*(((AR84/PROGRAMA!$I$9)*(PROGRAMA!$I$12-PROGRAMA!$I$11)/2)+PROGRAMA!$I$11))</f>
        <v>0</v>
      </c>
      <c r="AS85" s="245">
        <f>+IF(AS83="","",PROGRAMA!$I$13*AS84*(((AS84/PROGRAMA!$I$9)*(PROGRAMA!$I$12-PROGRAMA!$I$11)/2)+PROGRAMA!$I$11))</f>
        <v>0</v>
      </c>
      <c r="AT85" s="245">
        <f>+IF(AT83="","",PROGRAMA!$I$13*AT84*(((AT84/PROGRAMA!$I$9)*(PROGRAMA!$I$12-PROGRAMA!$I$11)/2)+PROGRAMA!$I$11))</f>
        <v>0</v>
      </c>
      <c r="AU85" s="245">
        <f>+IF(AU83="","",PROGRAMA!$I$13*AU84*(((AU84/PROGRAMA!$I$9)*(PROGRAMA!$I$12-PROGRAMA!$I$11)/2)+PROGRAMA!$I$11))</f>
        <v>0</v>
      </c>
      <c r="AV85" s="245">
        <f>+IF(AV83="","",PROGRAMA!$I$13*AV84*(((AV84/PROGRAMA!$I$9)*(PROGRAMA!$I$12-PROGRAMA!$I$11)/2)+PROGRAMA!$I$11))</f>
        <v>0</v>
      </c>
      <c r="AW85" s="245">
        <f>+IF(AW83="","",PROGRAMA!$I$13*AW84*(((AW84/PROGRAMA!$I$9)*(PROGRAMA!$I$12-PROGRAMA!$I$11)/2)+PROGRAMA!$I$11))</f>
        <v>0</v>
      </c>
      <c r="AX85" s="245">
        <f>+IF(AX83="","",PROGRAMA!$I$13*AX84*(((AX84/PROGRAMA!$I$9)*(PROGRAMA!$I$12-PROGRAMA!$I$11)/2)+PROGRAMA!$I$11))</f>
        <v>0</v>
      </c>
      <c r="AY85" s="245">
        <f>+IF(AY83="","",PROGRAMA!$I$13*AY84*(((AY84/PROGRAMA!$I$9)*(PROGRAMA!$I$12-PROGRAMA!$I$11)/2)+PROGRAMA!$I$11))</f>
        <v>0</v>
      </c>
      <c r="AZ85" s="245">
        <f>+IF(AZ83="","",PROGRAMA!$I$13*AZ84*(((AZ84/PROGRAMA!$I$9)*(PROGRAMA!$I$12-PROGRAMA!$I$11)/2)+PROGRAMA!$I$11))</f>
        <v>0</v>
      </c>
      <c r="BA85" s="245">
        <f>+IF(BA83="","",PROGRAMA!$I$13*BA84*(((BA84/PROGRAMA!$I$9)*(PROGRAMA!$I$12-PROGRAMA!$I$11)/2)+PROGRAMA!$I$11))</f>
        <v>0</v>
      </c>
      <c r="BB85" s="245">
        <f>+IF(BB83="","",PROGRAMA!$I$13*BB84*(((BB84/PROGRAMA!$I$9)*(PROGRAMA!$I$12-PROGRAMA!$I$11)/2)+PROGRAMA!$I$11))</f>
        <v>0</v>
      </c>
      <c r="BC85" s="245">
        <f>+IF(BC83="","",PROGRAMA!$I$13*BC84*(((BC84/PROGRAMA!$I$9)*(PROGRAMA!$I$12-PROGRAMA!$I$11)/2)+PROGRAMA!$I$11))</f>
        <v>0</v>
      </c>
      <c r="BD85" s="245">
        <f>+IF(BD83="","",PROGRAMA!$I$13*BD84*(((BD84/PROGRAMA!$I$9)*(PROGRAMA!$I$12-PROGRAMA!$I$11)/2)+PROGRAMA!$I$11))</f>
        <v>0</v>
      </c>
      <c r="BE85" s="245">
        <f>+IF(BE83="","",PROGRAMA!$I$13*BE84*(((BE84/PROGRAMA!$I$9)*(PROGRAMA!$I$12-PROGRAMA!$I$11)/2)+PROGRAMA!$I$11))</f>
        <v>0</v>
      </c>
      <c r="BF85" s="245">
        <f>+IF(BF83="","",PROGRAMA!$I$13*BF84*(((BF84/PROGRAMA!$I$9)*(PROGRAMA!$I$12-PROGRAMA!$I$11)/2)+PROGRAMA!$I$11))</f>
        <v>0</v>
      </c>
      <c r="BG85" s="245">
        <f>+IF(BG83="","",PROGRAMA!$I$13*BG84*(((BG84/PROGRAMA!$I$9)*(PROGRAMA!$I$12-PROGRAMA!$I$11)/2)+PROGRAMA!$I$11))</f>
        <v>0</v>
      </c>
      <c r="BH85" s="245">
        <f>+IF(BH83="","",PROGRAMA!$I$13*BH84*(((BH84/PROGRAMA!$I$9)*(PROGRAMA!$I$12-PROGRAMA!$I$11)/2)+PROGRAMA!$I$11))</f>
        <v>0</v>
      </c>
      <c r="BI85" s="245">
        <f>+IF(BI83="","",PROGRAMA!$I$13*BI84*(((BI84/PROGRAMA!$I$9)*(PROGRAMA!$I$12-PROGRAMA!$I$11)/2)+PROGRAMA!$I$11))</f>
        <v>0</v>
      </c>
      <c r="BJ85" s="245">
        <f>+IF(BJ83="","",PROGRAMA!$I$13*BJ84*(((BJ84/PROGRAMA!$I$9)*(PROGRAMA!$I$12-PROGRAMA!$I$11)/2)+PROGRAMA!$I$11))</f>
        <v>0</v>
      </c>
      <c r="BK85" s="245">
        <f>+IF(BK83="","",PROGRAMA!$I$13*BK84*(((BK84/PROGRAMA!$I$9)*(PROGRAMA!$I$12-PROGRAMA!$I$11)/2)+PROGRAMA!$I$11))</f>
        <v>0</v>
      </c>
      <c r="BL85" s="245">
        <f>+IF(BL83="","",PROGRAMA!$I$13*BL84*(((BL84/PROGRAMA!$I$9)*(PROGRAMA!$I$12-PROGRAMA!$I$11)/2)+PROGRAMA!$I$11))</f>
        <v>0</v>
      </c>
      <c r="BM85" s="245">
        <f>+IF(BM83="","",PROGRAMA!$I$13*BM84*(((BM84/PROGRAMA!$I$9)*(PROGRAMA!$I$12-PROGRAMA!$I$11)/2)+PROGRAMA!$I$11))</f>
        <v>0</v>
      </c>
      <c r="BN85" s="245">
        <f>+IF(BN83="","",PROGRAMA!$I$13*BN84*(((BN84/PROGRAMA!$I$9)*(PROGRAMA!$I$12-PROGRAMA!$I$11)/2)+PROGRAMA!$I$11))</f>
        <v>0</v>
      </c>
      <c r="BO85" s="245">
        <f>+IF(BO83="","",PROGRAMA!$I$13*BO84*(((BO84/PROGRAMA!$I$9)*(PROGRAMA!$I$12-PROGRAMA!$I$11)/2)+PROGRAMA!$I$11))</f>
        <v>0</v>
      </c>
      <c r="BP85" s="245">
        <f>+IF(BP83="","",PROGRAMA!$I$13*BP84*(((BP84/PROGRAMA!$I$9)*(PROGRAMA!$I$12-PROGRAMA!$I$11)/2)+PROGRAMA!$I$11))</f>
        <v>0</v>
      </c>
      <c r="BQ85" s="245">
        <f>+IF(BQ83="","",PROGRAMA!$I$13*BQ84*(((BQ84/PROGRAMA!$I$9)*(PROGRAMA!$I$12-PROGRAMA!$I$11)/2)+PROGRAMA!$I$11))</f>
        <v>0</v>
      </c>
      <c r="BR85" s="245">
        <f>+IF(BR83="","",PROGRAMA!$I$13*BR84*(((BR84/PROGRAMA!$I$9)*(PROGRAMA!$I$12-PROGRAMA!$I$11)/2)+PROGRAMA!$I$11))</f>
        <v>0</v>
      </c>
      <c r="BS85" s="245">
        <f>+IF(BS83="","",PROGRAMA!$I$13*BS84*(((BS84/PROGRAMA!$I$9)*(PROGRAMA!$I$12-PROGRAMA!$I$11)/2)+PROGRAMA!$I$11))</f>
        <v>0</v>
      </c>
      <c r="BT85" s="245">
        <f>+IF(BT83="","",PROGRAMA!$I$13*BT84*(((BT84/PROGRAMA!$I$9)*(PROGRAMA!$I$12-PROGRAMA!$I$11)/2)+PROGRAMA!$I$11))</f>
        <v>0</v>
      </c>
      <c r="BU85" s="245">
        <f>+IF(BU83="","",PROGRAMA!$I$13*BU84*(((BU84/PROGRAMA!$I$9)*(PROGRAMA!$I$12-PROGRAMA!$I$11)/2)+PROGRAMA!$I$11))</f>
        <v>0</v>
      </c>
      <c r="BV85" s="245">
        <f>+IF(BV83="","",PROGRAMA!$I$13*BV84*(((BV84/PROGRAMA!$I$9)*(PROGRAMA!$I$12-PROGRAMA!$I$11)/2)+PROGRAMA!$I$11))</f>
        <v>0</v>
      </c>
      <c r="BW85" s="245">
        <f>+IF(BW83="","",PROGRAMA!$I$13*BW84*(((BW84/PROGRAMA!$I$9)*(PROGRAMA!$I$12-PROGRAMA!$I$11)/2)+PROGRAMA!$I$11))</f>
        <v>0</v>
      </c>
      <c r="BX85" s="245">
        <f>+IF(BX83="","",PROGRAMA!$I$13*BX84*(((BX84/PROGRAMA!$I$9)*(PROGRAMA!$I$12-PROGRAMA!$I$11)/2)+PROGRAMA!$I$11))</f>
        <v>0</v>
      </c>
      <c r="BY85" s="245">
        <f>+IF(BY83="","",PROGRAMA!$I$13*BY84*(((BY84/PROGRAMA!$I$9)*(PROGRAMA!$I$12-PROGRAMA!$I$11)/2)+PROGRAMA!$I$11))</f>
        <v>0</v>
      </c>
      <c r="BZ85" s="245">
        <f>+IF(BZ83="","",PROGRAMA!$I$13*BZ84*(((BZ84/PROGRAMA!$I$9)*(PROGRAMA!$I$12-PROGRAMA!$I$11)/2)+PROGRAMA!$I$11))</f>
        <v>0</v>
      </c>
      <c r="CA85" s="245">
        <f>+IF(CA83="","",PROGRAMA!$I$13*CA84*(((CA84/PROGRAMA!$I$9)*(PROGRAMA!$I$12-PROGRAMA!$I$11)/2)+PROGRAMA!$I$11))</f>
        <v>0</v>
      </c>
      <c r="CB85" s="245">
        <f>+IF(CB83="","",PROGRAMA!$I$13*CB84*(((CB84/PROGRAMA!$I$9)*(PROGRAMA!$I$12-PROGRAMA!$I$11)/2)+PROGRAMA!$I$11))</f>
        <v>0</v>
      </c>
      <c r="CC85" s="245">
        <f>+IF(CC83="","",PROGRAMA!$I$13*CC84*(((CC84/PROGRAMA!$I$9)*(PROGRAMA!$I$12-PROGRAMA!$I$11)/2)+PROGRAMA!$I$11))</f>
        <v>0</v>
      </c>
      <c r="CD85" s="245">
        <f>+IF(CD83="","",PROGRAMA!$I$13*CD84*(((CD84/PROGRAMA!$I$9)*(PROGRAMA!$I$12-PROGRAMA!$I$11)/2)+PROGRAMA!$I$11))</f>
        <v>0</v>
      </c>
      <c r="CE85" s="245">
        <f>+IF(CE83="","",PROGRAMA!$I$13*CE84*(((CE84/PROGRAMA!$I$9)*(PROGRAMA!$I$12-PROGRAMA!$I$11)/2)+PROGRAMA!$I$11))</f>
        <v>0</v>
      </c>
      <c r="CF85" s="245">
        <f>+IF(CF83="","",PROGRAMA!$I$13*CF84*(((CF84/PROGRAMA!$I$9)*(PROGRAMA!$I$12-PROGRAMA!$I$11)/2)+PROGRAMA!$I$11))</f>
        <v>0</v>
      </c>
    </row>
    <row r="86" spans="1:84" ht="15" customHeight="1" thickTop="1" thickBot="1" x14ac:dyDescent="0.35">
      <c r="A86" s="765"/>
      <c r="B86" s="967" t="s">
        <v>257</v>
      </c>
      <c r="C86" s="970" t="str">
        <f>+IF($B$55='Base Datos'!$V$21,B86,"")</f>
        <v>Contenedor 6</v>
      </c>
      <c r="D86" s="241" t="str">
        <f>+IF($B$55='Base Datos'!$V$21,D56,"")</f>
        <v>Densidad Descarga Solida, gr/l</v>
      </c>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c r="AD86" s="255"/>
      <c r="AE86" s="255"/>
      <c r="AF86" s="255"/>
      <c r="AG86" s="255"/>
      <c r="AH86" s="255"/>
      <c r="AI86" s="255"/>
      <c r="AJ86" s="255"/>
      <c r="AK86" s="255"/>
      <c r="AL86" s="255"/>
      <c r="AM86" s="255"/>
      <c r="AN86" s="255"/>
      <c r="AO86" s="255"/>
      <c r="AP86" s="255"/>
      <c r="AQ86" s="255"/>
      <c r="AR86" s="255"/>
      <c r="AS86" s="255"/>
      <c r="AT86" s="255"/>
      <c r="AU86" s="255"/>
      <c r="AV86" s="255"/>
      <c r="AW86" s="255"/>
      <c r="AX86" s="255"/>
      <c r="AY86" s="255"/>
      <c r="AZ86" s="255"/>
      <c r="BA86" s="255"/>
      <c r="BB86" s="255"/>
      <c r="BC86" s="255"/>
      <c r="BD86" s="255"/>
      <c r="BE86" s="255"/>
      <c r="BF86" s="255"/>
      <c r="BG86" s="255"/>
      <c r="BH86" s="255"/>
      <c r="BI86" s="255"/>
      <c r="BJ86" s="255"/>
      <c r="BK86" s="255"/>
      <c r="BL86" s="255"/>
      <c r="BM86" s="255"/>
      <c r="BN86" s="255"/>
      <c r="BO86" s="255"/>
      <c r="BP86" s="255"/>
      <c r="BQ86" s="255"/>
      <c r="BR86" s="255"/>
      <c r="BS86" s="255"/>
      <c r="BT86" s="255"/>
      <c r="BU86" s="255"/>
      <c r="BV86" s="255"/>
      <c r="BW86" s="255"/>
      <c r="BX86" s="255"/>
      <c r="BY86" s="255"/>
      <c r="BZ86" s="255"/>
      <c r="CA86" s="255"/>
      <c r="CB86" s="255"/>
      <c r="CC86" s="255"/>
      <c r="CD86" s="255"/>
      <c r="CE86" s="255"/>
      <c r="CF86" s="255"/>
    </row>
    <row r="87" spans="1:84" ht="15" customHeight="1" thickBot="1" x14ac:dyDescent="0.35">
      <c r="A87" s="765"/>
      <c r="B87" s="967"/>
      <c r="C87" s="968"/>
      <c r="D87" s="242" t="str">
        <f>+IF($B$55='Base Datos'!$V$21,D57,"")</f>
        <v>% AGUA</v>
      </c>
      <c r="E87" s="256"/>
      <c r="F87" s="256"/>
      <c r="G87" s="256"/>
      <c r="H87" s="256"/>
      <c r="I87" s="256"/>
      <c r="J87" s="256"/>
      <c r="K87" s="256"/>
      <c r="L87" s="256"/>
      <c r="M87" s="256"/>
      <c r="N87" s="256"/>
      <c r="O87" s="256"/>
      <c r="P87" s="256"/>
      <c r="Q87" s="256"/>
      <c r="R87" s="256"/>
      <c r="S87" s="256"/>
      <c r="T87" s="256"/>
      <c r="U87" s="256"/>
      <c r="V87" s="256"/>
      <c r="W87" s="256"/>
      <c r="X87" s="256"/>
      <c r="Y87" s="256"/>
      <c r="Z87" s="256"/>
      <c r="AA87" s="256"/>
      <c r="AB87" s="256"/>
      <c r="AC87" s="256"/>
      <c r="AD87" s="256"/>
      <c r="AE87" s="256"/>
      <c r="AF87" s="256"/>
      <c r="AG87" s="256"/>
      <c r="AH87" s="256"/>
      <c r="AI87" s="256"/>
      <c r="AJ87" s="256"/>
      <c r="AK87" s="256"/>
      <c r="AL87" s="256"/>
      <c r="AM87" s="256"/>
      <c r="AN87" s="256"/>
      <c r="AO87" s="256"/>
      <c r="AP87" s="256"/>
      <c r="AQ87" s="256"/>
      <c r="AR87" s="256"/>
      <c r="AS87" s="256"/>
      <c r="AT87" s="256"/>
      <c r="AU87" s="256"/>
      <c r="AV87" s="256"/>
      <c r="AW87" s="256"/>
      <c r="AX87" s="256"/>
      <c r="AY87" s="256"/>
      <c r="AZ87" s="256"/>
      <c r="BA87" s="256"/>
      <c r="BB87" s="256"/>
      <c r="BC87" s="256"/>
      <c r="BD87" s="256"/>
      <c r="BE87" s="256"/>
      <c r="BF87" s="256"/>
      <c r="BG87" s="256"/>
      <c r="BH87" s="256"/>
      <c r="BI87" s="256"/>
      <c r="BJ87" s="256"/>
      <c r="BK87" s="256"/>
      <c r="BL87" s="256"/>
      <c r="BM87" s="256"/>
      <c r="BN87" s="256"/>
      <c r="BO87" s="256"/>
      <c r="BP87" s="256"/>
      <c r="BQ87" s="256"/>
      <c r="BR87" s="256"/>
      <c r="BS87" s="256"/>
      <c r="BT87" s="256"/>
      <c r="BU87" s="256"/>
      <c r="BV87" s="256"/>
      <c r="BW87" s="256"/>
      <c r="BX87" s="256"/>
      <c r="BY87" s="256"/>
      <c r="BZ87" s="256"/>
      <c r="CA87" s="256"/>
      <c r="CB87" s="256"/>
      <c r="CC87" s="256"/>
      <c r="CD87" s="256"/>
      <c r="CE87" s="256"/>
      <c r="CF87" s="256"/>
    </row>
    <row r="88" spans="1:84" ht="15" customHeight="1" thickBot="1" x14ac:dyDescent="0.35">
      <c r="A88" s="765"/>
      <c r="B88" s="967"/>
      <c r="C88" s="968"/>
      <c r="D88" s="242" t="str">
        <f>+IF($B$55='Base Datos'!$V$21,D58,"")</f>
        <v>% HC</v>
      </c>
      <c r="E88" s="212"/>
      <c r="F88" s="212"/>
      <c r="G88" s="212"/>
      <c r="H88" s="212"/>
      <c r="I88" s="212"/>
      <c r="J88" s="212"/>
      <c r="K88" s="212"/>
      <c r="L88" s="212"/>
      <c r="M88" s="212"/>
      <c r="N88" s="212"/>
      <c r="O88" s="212"/>
      <c r="P88" s="212"/>
      <c r="Q88" s="212"/>
      <c r="R88" s="212"/>
      <c r="S88" s="212"/>
      <c r="T88" s="212"/>
      <c r="U88" s="212"/>
      <c r="V88" s="212"/>
      <c r="W88" s="212"/>
      <c r="X88" s="212"/>
      <c r="Y88" s="212"/>
      <c r="Z88" s="212"/>
      <c r="AA88" s="212"/>
      <c r="AB88" s="212"/>
      <c r="AC88" s="212"/>
      <c r="AD88" s="212"/>
      <c r="AE88" s="212"/>
      <c r="AF88" s="212"/>
      <c r="AG88" s="212"/>
      <c r="AH88" s="212"/>
      <c r="AI88" s="212"/>
      <c r="AJ88" s="212"/>
      <c r="AK88" s="212"/>
      <c r="AL88" s="212"/>
      <c r="AM88" s="212"/>
      <c r="AN88" s="212"/>
      <c r="AO88" s="212"/>
      <c r="AP88" s="212"/>
      <c r="AQ88" s="212"/>
      <c r="AR88" s="212"/>
      <c r="AS88" s="212"/>
      <c r="AT88" s="212"/>
      <c r="AU88" s="212"/>
      <c r="AV88" s="212"/>
      <c r="AW88" s="212"/>
      <c r="AX88" s="212"/>
      <c r="AY88" s="212"/>
      <c r="AZ88" s="212"/>
      <c r="BA88" s="212"/>
      <c r="BB88" s="212"/>
      <c r="BC88" s="212"/>
      <c r="BD88" s="212"/>
      <c r="BE88" s="212"/>
      <c r="BF88" s="212"/>
      <c r="BG88" s="212"/>
      <c r="BH88" s="212"/>
      <c r="BI88" s="212"/>
      <c r="BJ88" s="212"/>
      <c r="BK88" s="212"/>
      <c r="BL88" s="212"/>
      <c r="BM88" s="212"/>
      <c r="BN88" s="212"/>
      <c r="BO88" s="212"/>
      <c r="BP88" s="212"/>
      <c r="BQ88" s="212"/>
      <c r="BR88" s="212"/>
      <c r="BS88" s="212"/>
      <c r="BT88" s="212"/>
      <c r="BU88" s="212"/>
      <c r="BV88" s="212"/>
      <c r="BW88" s="212"/>
      <c r="BX88" s="212"/>
      <c r="BY88" s="212"/>
      <c r="BZ88" s="212"/>
      <c r="CA88" s="212"/>
      <c r="CB88" s="212"/>
      <c r="CC88" s="212"/>
      <c r="CD88" s="212"/>
      <c r="CE88" s="212"/>
      <c r="CF88" s="212"/>
    </row>
    <row r="89" spans="1:84" ht="15" customHeight="1" thickBot="1" x14ac:dyDescent="0.35">
      <c r="A89" s="765"/>
      <c r="B89" s="967"/>
      <c r="C89" s="968"/>
      <c r="D89" s="242" t="str">
        <f>+IF($B$55='Base Datos'!$V$21,D59,"")</f>
        <v>% SOLIDOS</v>
      </c>
      <c r="E89" s="197">
        <f>IF(SUM(E87:E88)=0,0,100-E87-E88)</f>
        <v>0</v>
      </c>
      <c r="F89" s="197">
        <f t="shared" ref="F89:BQ89" si="62">IF(SUM(F87:F88)=0,0,100-F87-F88)</f>
        <v>0</v>
      </c>
      <c r="G89" s="197">
        <f t="shared" si="62"/>
        <v>0</v>
      </c>
      <c r="H89" s="197">
        <f t="shared" si="62"/>
        <v>0</v>
      </c>
      <c r="I89" s="197">
        <f t="shared" si="62"/>
        <v>0</v>
      </c>
      <c r="J89" s="197">
        <f t="shared" si="62"/>
        <v>0</v>
      </c>
      <c r="K89" s="197">
        <f t="shared" si="62"/>
        <v>0</v>
      </c>
      <c r="L89" s="197">
        <f t="shared" si="62"/>
        <v>0</v>
      </c>
      <c r="M89" s="197">
        <f t="shared" si="62"/>
        <v>0</v>
      </c>
      <c r="N89" s="197">
        <f t="shared" si="62"/>
        <v>0</v>
      </c>
      <c r="O89" s="197">
        <f t="shared" si="62"/>
        <v>0</v>
      </c>
      <c r="P89" s="197">
        <f t="shared" si="62"/>
        <v>0</v>
      </c>
      <c r="Q89" s="197">
        <f t="shared" si="62"/>
        <v>0</v>
      </c>
      <c r="R89" s="197">
        <f t="shared" si="62"/>
        <v>0</v>
      </c>
      <c r="S89" s="197">
        <f t="shared" si="62"/>
        <v>0</v>
      </c>
      <c r="T89" s="197">
        <f t="shared" si="62"/>
        <v>0</v>
      </c>
      <c r="U89" s="197">
        <f t="shared" si="62"/>
        <v>0</v>
      </c>
      <c r="V89" s="197">
        <f t="shared" si="62"/>
        <v>0</v>
      </c>
      <c r="W89" s="197">
        <f t="shared" si="62"/>
        <v>0</v>
      </c>
      <c r="X89" s="197">
        <f t="shared" si="62"/>
        <v>0</v>
      </c>
      <c r="Y89" s="197">
        <f t="shared" si="62"/>
        <v>0</v>
      </c>
      <c r="Z89" s="197">
        <f t="shared" si="62"/>
        <v>0</v>
      </c>
      <c r="AA89" s="197">
        <f t="shared" si="62"/>
        <v>0</v>
      </c>
      <c r="AB89" s="197">
        <f t="shared" si="62"/>
        <v>0</v>
      </c>
      <c r="AC89" s="197">
        <f t="shared" si="62"/>
        <v>0</v>
      </c>
      <c r="AD89" s="197">
        <f t="shared" si="62"/>
        <v>0</v>
      </c>
      <c r="AE89" s="197">
        <f t="shared" si="62"/>
        <v>0</v>
      </c>
      <c r="AF89" s="197">
        <f t="shared" si="62"/>
        <v>0</v>
      </c>
      <c r="AG89" s="197">
        <f t="shared" si="62"/>
        <v>0</v>
      </c>
      <c r="AH89" s="197">
        <f t="shared" si="62"/>
        <v>0</v>
      </c>
      <c r="AI89" s="197">
        <f t="shared" si="62"/>
        <v>0</v>
      </c>
      <c r="AJ89" s="197">
        <f t="shared" si="62"/>
        <v>0</v>
      </c>
      <c r="AK89" s="197">
        <f t="shared" si="62"/>
        <v>0</v>
      </c>
      <c r="AL89" s="197">
        <f t="shared" si="62"/>
        <v>0</v>
      </c>
      <c r="AM89" s="197">
        <f t="shared" si="62"/>
        <v>0</v>
      </c>
      <c r="AN89" s="197">
        <f t="shared" si="62"/>
        <v>0</v>
      </c>
      <c r="AO89" s="197">
        <f t="shared" si="62"/>
        <v>0</v>
      </c>
      <c r="AP89" s="197">
        <f t="shared" si="62"/>
        <v>0</v>
      </c>
      <c r="AQ89" s="197">
        <f t="shared" si="62"/>
        <v>0</v>
      </c>
      <c r="AR89" s="197">
        <f t="shared" si="62"/>
        <v>0</v>
      </c>
      <c r="AS89" s="197">
        <f t="shared" si="62"/>
        <v>0</v>
      </c>
      <c r="AT89" s="197">
        <f t="shared" si="62"/>
        <v>0</v>
      </c>
      <c r="AU89" s="197">
        <f t="shared" si="62"/>
        <v>0</v>
      </c>
      <c r="AV89" s="197">
        <f t="shared" si="62"/>
        <v>0</v>
      </c>
      <c r="AW89" s="197">
        <f t="shared" si="62"/>
        <v>0</v>
      </c>
      <c r="AX89" s="197">
        <f t="shared" si="62"/>
        <v>0</v>
      </c>
      <c r="AY89" s="197">
        <f t="shared" si="62"/>
        <v>0</v>
      </c>
      <c r="AZ89" s="197">
        <f t="shared" si="62"/>
        <v>0</v>
      </c>
      <c r="BA89" s="197">
        <f t="shared" si="62"/>
        <v>0</v>
      </c>
      <c r="BB89" s="197">
        <f t="shared" si="62"/>
        <v>0</v>
      </c>
      <c r="BC89" s="197">
        <f t="shared" si="62"/>
        <v>0</v>
      </c>
      <c r="BD89" s="197">
        <f t="shared" si="62"/>
        <v>0</v>
      </c>
      <c r="BE89" s="197">
        <f t="shared" si="62"/>
        <v>0</v>
      </c>
      <c r="BF89" s="197">
        <f t="shared" si="62"/>
        <v>0</v>
      </c>
      <c r="BG89" s="197">
        <f t="shared" si="62"/>
        <v>0</v>
      </c>
      <c r="BH89" s="197">
        <f t="shared" si="62"/>
        <v>0</v>
      </c>
      <c r="BI89" s="197">
        <f t="shared" si="62"/>
        <v>0</v>
      </c>
      <c r="BJ89" s="197">
        <f t="shared" si="62"/>
        <v>0</v>
      </c>
      <c r="BK89" s="197">
        <f t="shared" si="62"/>
        <v>0</v>
      </c>
      <c r="BL89" s="197">
        <f t="shared" si="62"/>
        <v>0</v>
      </c>
      <c r="BM89" s="197">
        <f t="shared" si="62"/>
        <v>0</v>
      </c>
      <c r="BN89" s="197">
        <f t="shared" si="62"/>
        <v>0</v>
      </c>
      <c r="BO89" s="197">
        <f t="shared" si="62"/>
        <v>0</v>
      </c>
      <c r="BP89" s="197">
        <f t="shared" si="62"/>
        <v>0</v>
      </c>
      <c r="BQ89" s="197">
        <f t="shared" si="62"/>
        <v>0</v>
      </c>
      <c r="BR89" s="197">
        <f t="shared" ref="BR89:CF89" si="63">IF(SUM(BR87:BR88)=0,0,100-BR87-BR88)</f>
        <v>0</v>
      </c>
      <c r="BS89" s="197">
        <f t="shared" si="63"/>
        <v>0</v>
      </c>
      <c r="BT89" s="197">
        <f t="shared" si="63"/>
        <v>0</v>
      </c>
      <c r="BU89" s="197">
        <f t="shared" si="63"/>
        <v>0</v>
      </c>
      <c r="BV89" s="197">
        <f t="shared" si="63"/>
        <v>0</v>
      </c>
      <c r="BW89" s="197">
        <f t="shared" si="63"/>
        <v>0</v>
      </c>
      <c r="BX89" s="197">
        <f t="shared" si="63"/>
        <v>0</v>
      </c>
      <c r="BY89" s="197">
        <f t="shared" si="63"/>
        <v>0</v>
      </c>
      <c r="BZ89" s="197">
        <f t="shared" si="63"/>
        <v>0</v>
      </c>
      <c r="CA89" s="197">
        <f t="shared" si="63"/>
        <v>0</v>
      </c>
      <c r="CB89" s="197">
        <f t="shared" si="63"/>
        <v>0</v>
      </c>
      <c r="CC89" s="197">
        <f t="shared" si="63"/>
        <v>0</v>
      </c>
      <c r="CD89" s="197">
        <f t="shared" si="63"/>
        <v>0</v>
      </c>
      <c r="CE89" s="197">
        <f t="shared" si="63"/>
        <v>0</v>
      </c>
      <c r="CF89" s="197">
        <f t="shared" si="63"/>
        <v>0</v>
      </c>
    </row>
    <row r="90" spans="1:84" ht="15" customHeight="1" thickBot="1" x14ac:dyDescent="0.35">
      <c r="A90" s="765"/>
      <c r="B90" s="967"/>
      <c r="C90" s="968"/>
      <c r="D90" s="243" t="s">
        <v>122</v>
      </c>
      <c r="E90" s="212"/>
      <c r="F90" s="212"/>
      <c r="G90" s="212"/>
      <c r="H90" s="212"/>
      <c r="I90" s="212"/>
      <c r="J90" s="212"/>
      <c r="K90" s="212"/>
      <c r="L90" s="212"/>
      <c r="M90" s="212"/>
      <c r="N90" s="212"/>
      <c r="O90" s="212"/>
      <c r="P90" s="212"/>
      <c r="Q90" s="212"/>
      <c r="R90" s="212"/>
      <c r="S90" s="212"/>
      <c r="T90" s="212"/>
      <c r="U90" s="212"/>
      <c r="V90" s="212"/>
      <c r="W90" s="212"/>
      <c r="X90" s="212"/>
      <c r="Y90" s="212"/>
      <c r="Z90" s="212"/>
      <c r="AA90" s="212"/>
      <c r="AB90" s="212"/>
      <c r="AC90" s="212"/>
      <c r="AD90" s="212"/>
      <c r="AE90" s="212"/>
      <c r="AF90" s="212"/>
      <c r="AG90" s="212"/>
      <c r="AH90" s="212"/>
      <c r="AI90" s="212"/>
      <c r="AJ90" s="212"/>
      <c r="AK90" s="212"/>
      <c r="AL90" s="212"/>
      <c r="AM90" s="212"/>
      <c r="AN90" s="212"/>
      <c r="AO90" s="212"/>
      <c r="AP90" s="212"/>
      <c r="AQ90" s="212"/>
      <c r="AR90" s="212"/>
      <c r="AS90" s="212"/>
      <c r="AT90" s="212"/>
      <c r="AU90" s="212"/>
      <c r="AV90" s="212"/>
      <c r="AW90" s="212"/>
      <c r="AX90" s="212"/>
      <c r="AY90" s="212"/>
      <c r="AZ90" s="212"/>
      <c r="BA90" s="212"/>
      <c r="BB90" s="212"/>
      <c r="BC90" s="212"/>
      <c r="BD90" s="212"/>
      <c r="BE90" s="212"/>
      <c r="BF90" s="212"/>
      <c r="BG90" s="212"/>
      <c r="BH90" s="212"/>
      <c r="BI90" s="212"/>
      <c r="BJ90" s="212"/>
      <c r="BK90" s="212"/>
      <c r="BL90" s="212"/>
      <c r="BM90" s="212"/>
      <c r="BN90" s="212"/>
      <c r="BO90" s="212"/>
      <c r="BP90" s="212"/>
      <c r="BQ90" s="212"/>
      <c r="BR90" s="212"/>
      <c r="BS90" s="212"/>
      <c r="BT90" s="212"/>
      <c r="BU90" s="212"/>
      <c r="BV90" s="212"/>
      <c r="BW90" s="212"/>
      <c r="BX90" s="212"/>
      <c r="BY90" s="212"/>
      <c r="BZ90" s="212"/>
      <c r="CA90" s="212"/>
      <c r="CB90" s="212"/>
      <c r="CC90" s="212"/>
      <c r="CD90" s="212"/>
      <c r="CE90" s="212"/>
      <c r="CF90" s="212"/>
    </row>
    <row r="91" spans="1:84" ht="15" customHeight="1" thickBot="1" x14ac:dyDescent="0.35">
      <c r="A91" s="765"/>
      <c r="B91" s="967"/>
      <c r="C91" s="969"/>
      <c r="D91" s="244" t="s">
        <v>174</v>
      </c>
      <c r="E91" s="245">
        <f>+IF(E89="","",PROGRAMA!$I$13*E90*(((E90/PROGRAMA!$I$9)*(PROGRAMA!$I$12-PROGRAMA!$I$11)/2)+PROGRAMA!$I$11))</f>
        <v>0</v>
      </c>
      <c r="F91" s="245">
        <f>+IF(F89="","",PROGRAMA!$I$13*F90*(((F90/PROGRAMA!$I$9)*(PROGRAMA!$I$12-PROGRAMA!$I$11)/2)+PROGRAMA!$I$11))</f>
        <v>0</v>
      </c>
      <c r="G91" s="245">
        <f>+IF(G89="","",PROGRAMA!$I$13*G90*(((G90/PROGRAMA!$I$9)*(PROGRAMA!$I$12-PROGRAMA!$I$11)/2)+PROGRAMA!$I$11))</f>
        <v>0</v>
      </c>
      <c r="H91" s="245">
        <f>+IF(H89="","",PROGRAMA!$I$13*H90*(((H90/PROGRAMA!$I$9)*(PROGRAMA!$I$12-PROGRAMA!$I$11)/2)+PROGRAMA!$I$11))</f>
        <v>0</v>
      </c>
      <c r="I91" s="245">
        <f>+IF(I89="","",PROGRAMA!$I$13*I90*(((I90/PROGRAMA!$I$9)*(PROGRAMA!$I$12-PROGRAMA!$I$11)/2)+PROGRAMA!$I$11))</f>
        <v>0</v>
      </c>
      <c r="J91" s="245">
        <f>+IF(J89="","",PROGRAMA!$I$13*J90*(((J90/PROGRAMA!$I$9)*(PROGRAMA!$I$12-PROGRAMA!$I$11)/2)+PROGRAMA!$I$11))</f>
        <v>0</v>
      </c>
      <c r="K91" s="245">
        <f>+IF(K89="","",PROGRAMA!$I$13*K90*(((K90/PROGRAMA!$I$9)*(PROGRAMA!$I$12-PROGRAMA!$I$11)/2)+PROGRAMA!$I$11))</f>
        <v>0</v>
      </c>
      <c r="L91" s="245">
        <f>+IF(L89="","",PROGRAMA!$I$13*L90*(((L90/PROGRAMA!$I$9)*(PROGRAMA!$I$12-PROGRAMA!$I$11)/2)+PROGRAMA!$I$11))</f>
        <v>0</v>
      </c>
      <c r="M91" s="245">
        <f>+IF(M89="","",PROGRAMA!$I$13*M90*(((M90/PROGRAMA!$I$9)*(PROGRAMA!$I$12-PROGRAMA!$I$11)/2)+PROGRAMA!$I$11))</f>
        <v>0</v>
      </c>
      <c r="N91" s="245">
        <f>+IF(N89="","",PROGRAMA!$I$13*N90*(((N90/PROGRAMA!$I$9)*(PROGRAMA!$I$12-PROGRAMA!$I$11)/2)+PROGRAMA!$I$11))</f>
        <v>0</v>
      </c>
      <c r="O91" s="245">
        <f>+IF(O89="","",PROGRAMA!$I$13*O90*(((O90/PROGRAMA!$I$9)*(PROGRAMA!$I$12-PROGRAMA!$I$11)/2)+PROGRAMA!$I$11))</f>
        <v>0</v>
      </c>
      <c r="P91" s="245">
        <f>+IF(P89="","",PROGRAMA!$I$13*P90*(((P90/PROGRAMA!$I$9)*(PROGRAMA!$I$12-PROGRAMA!$I$11)/2)+PROGRAMA!$I$11))</f>
        <v>0</v>
      </c>
      <c r="Q91" s="245">
        <f>+IF(Q89="","",PROGRAMA!$I$13*Q90*(((Q90/PROGRAMA!$I$9)*(PROGRAMA!$I$12-PROGRAMA!$I$11)/2)+PROGRAMA!$I$11))</f>
        <v>0</v>
      </c>
      <c r="R91" s="245">
        <f>+IF(R89="","",PROGRAMA!$I$13*R90*(((R90/PROGRAMA!$I$9)*(PROGRAMA!$I$12-PROGRAMA!$I$11)/2)+PROGRAMA!$I$11))</f>
        <v>0</v>
      </c>
      <c r="S91" s="245">
        <f>+IF(S89="","",PROGRAMA!$I$13*S90*(((S90/PROGRAMA!$I$9)*(PROGRAMA!$I$12-PROGRAMA!$I$11)/2)+PROGRAMA!$I$11))</f>
        <v>0</v>
      </c>
      <c r="T91" s="245">
        <f>+IF(T89="","",PROGRAMA!$I$13*T90*(((T90/PROGRAMA!$I$9)*(PROGRAMA!$I$12-PROGRAMA!$I$11)/2)+PROGRAMA!$I$11))</f>
        <v>0</v>
      </c>
      <c r="U91" s="245">
        <f>+IF(U89="","",PROGRAMA!$I$13*U90*(((U90/PROGRAMA!$I$9)*(PROGRAMA!$I$12-PROGRAMA!$I$11)/2)+PROGRAMA!$I$11))</f>
        <v>0</v>
      </c>
      <c r="V91" s="245">
        <f>+IF(V89="","",PROGRAMA!$I$13*V90*(((V90/PROGRAMA!$I$9)*(PROGRAMA!$I$12-PROGRAMA!$I$11)/2)+PROGRAMA!$I$11))</f>
        <v>0</v>
      </c>
      <c r="W91" s="245">
        <f>+IF(W89="","",PROGRAMA!$I$13*W90*(((W90/PROGRAMA!$I$9)*(PROGRAMA!$I$12-PROGRAMA!$I$11)/2)+PROGRAMA!$I$11))</f>
        <v>0</v>
      </c>
      <c r="X91" s="245">
        <f>+IF(X89="","",PROGRAMA!$I$13*X90*(((X90/PROGRAMA!$I$9)*(PROGRAMA!$I$12-PROGRAMA!$I$11)/2)+PROGRAMA!$I$11))</f>
        <v>0</v>
      </c>
      <c r="Y91" s="245">
        <f>+IF(Y89="","",PROGRAMA!$I$13*Y90*(((Y90/PROGRAMA!$I$9)*(PROGRAMA!$I$12-PROGRAMA!$I$11)/2)+PROGRAMA!$I$11))</f>
        <v>0</v>
      </c>
      <c r="Z91" s="245">
        <f>+IF(Z89="","",PROGRAMA!$I$13*Z90*(((Z90/PROGRAMA!$I$9)*(PROGRAMA!$I$12-PROGRAMA!$I$11)/2)+PROGRAMA!$I$11))</f>
        <v>0</v>
      </c>
      <c r="AA91" s="245">
        <f>+IF(AA89="","",PROGRAMA!$I$13*AA90*(((AA90/PROGRAMA!$I$9)*(PROGRAMA!$I$12-PROGRAMA!$I$11)/2)+PROGRAMA!$I$11))</f>
        <v>0</v>
      </c>
      <c r="AB91" s="245">
        <f>+IF(AB89="","",PROGRAMA!$I$13*AB90*(((AB90/PROGRAMA!$I$9)*(PROGRAMA!$I$12-PROGRAMA!$I$11)/2)+PROGRAMA!$I$11))</f>
        <v>0</v>
      </c>
      <c r="AC91" s="245">
        <f>+IF(AC89="","",PROGRAMA!$I$13*AC90*(((AC90/PROGRAMA!$I$9)*(PROGRAMA!$I$12-PROGRAMA!$I$11)/2)+PROGRAMA!$I$11))</f>
        <v>0</v>
      </c>
      <c r="AD91" s="245">
        <f>+IF(AD89="","",PROGRAMA!$I$13*AD90*(((AD90/PROGRAMA!$I$9)*(PROGRAMA!$I$12-PROGRAMA!$I$11)/2)+PROGRAMA!$I$11))</f>
        <v>0</v>
      </c>
      <c r="AE91" s="245">
        <f>+IF(AE89="","",PROGRAMA!$I$13*AE90*(((AE90/PROGRAMA!$I$9)*(PROGRAMA!$I$12-PROGRAMA!$I$11)/2)+PROGRAMA!$I$11))</f>
        <v>0</v>
      </c>
      <c r="AF91" s="245">
        <f>+IF(AF89="","",PROGRAMA!$I$13*AF90*(((AF90/PROGRAMA!$I$9)*(PROGRAMA!$I$12-PROGRAMA!$I$11)/2)+PROGRAMA!$I$11))</f>
        <v>0</v>
      </c>
      <c r="AG91" s="245">
        <f>+IF(AG89="","",PROGRAMA!$I$13*AG90*(((AG90/PROGRAMA!$I$9)*(PROGRAMA!$I$12-PROGRAMA!$I$11)/2)+PROGRAMA!$I$11))</f>
        <v>0</v>
      </c>
      <c r="AH91" s="245">
        <f>+IF(AH89="","",PROGRAMA!$I$13*AH90*(((AH90/PROGRAMA!$I$9)*(PROGRAMA!$I$12-PROGRAMA!$I$11)/2)+PROGRAMA!$I$11))</f>
        <v>0</v>
      </c>
      <c r="AI91" s="245">
        <f>+IF(AI89="","",PROGRAMA!$I$13*AI90*(((AI90/PROGRAMA!$I$9)*(PROGRAMA!$I$12-PROGRAMA!$I$11)/2)+PROGRAMA!$I$11))</f>
        <v>0</v>
      </c>
      <c r="AJ91" s="245">
        <f>+IF(AJ89="","",PROGRAMA!$I$13*AJ90*(((AJ90/PROGRAMA!$I$9)*(PROGRAMA!$I$12-PROGRAMA!$I$11)/2)+PROGRAMA!$I$11))</f>
        <v>0</v>
      </c>
      <c r="AK91" s="245">
        <f>+IF(AK89="","",PROGRAMA!$I$13*AK90*(((AK90/PROGRAMA!$I$9)*(PROGRAMA!$I$12-PROGRAMA!$I$11)/2)+PROGRAMA!$I$11))</f>
        <v>0</v>
      </c>
      <c r="AL91" s="245">
        <f>+IF(AL89="","",PROGRAMA!$I$13*AL90*(((AL90/PROGRAMA!$I$9)*(PROGRAMA!$I$12-PROGRAMA!$I$11)/2)+PROGRAMA!$I$11))</f>
        <v>0</v>
      </c>
      <c r="AM91" s="245">
        <f>+IF(AM89="","",PROGRAMA!$I$13*AM90*(((AM90/PROGRAMA!$I$9)*(PROGRAMA!$I$12-PROGRAMA!$I$11)/2)+PROGRAMA!$I$11))</f>
        <v>0</v>
      </c>
      <c r="AN91" s="245">
        <f>+IF(AN89="","",PROGRAMA!$I$13*AN90*(((AN90/PROGRAMA!$I$9)*(PROGRAMA!$I$12-PROGRAMA!$I$11)/2)+PROGRAMA!$I$11))</f>
        <v>0</v>
      </c>
      <c r="AO91" s="245">
        <f>+IF(AO89="","",PROGRAMA!$I$13*AO90*(((AO90/PROGRAMA!$I$9)*(PROGRAMA!$I$12-PROGRAMA!$I$11)/2)+PROGRAMA!$I$11))</f>
        <v>0</v>
      </c>
      <c r="AP91" s="245">
        <f>+IF(AP89="","",PROGRAMA!$I$13*AP90*(((AP90/PROGRAMA!$I$9)*(PROGRAMA!$I$12-PROGRAMA!$I$11)/2)+PROGRAMA!$I$11))</f>
        <v>0</v>
      </c>
      <c r="AQ91" s="245">
        <f>+IF(AQ89="","",PROGRAMA!$I$13*AQ90*(((AQ90/PROGRAMA!$I$9)*(PROGRAMA!$I$12-PROGRAMA!$I$11)/2)+PROGRAMA!$I$11))</f>
        <v>0</v>
      </c>
      <c r="AR91" s="245">
        <f>+IF(AR89="","",PROGRAMA!$I$13*AR90*(((AR90/PROGRAMA!$I$9)*(PROGRAMA!$I$12-PROGRAMA!$I$11)/2)+PROGRAMA!$I$11))</f>
        <v>0</v>
      </c>
      <c r="AS91" s="245">
        <f>+IF(AS89="","",PROGRAMA!$I$13*AS90*(((AS90/PROGRAMA!$I$9)*(PROGRAMA!$I$12-PROGRAMA!$I$11)/2)+PROGRAMA!$I$11))</f>
        <v>0</v>
      </c>
      <c r="AT91" s="245">
        <f>+IF(AT89="","",PROGRAMA!$I$13*AT90*(((AT90/PROGRAMA!$I$9)*(PROGRAMA!$I$12-PROGRAMA!$I$11)/2)+PROGRAMA!$I$11))</f>
        <v>0</v>
      </c>
      <c r="AU91" s="245">
        <f>+IF(AU89="","",PROGRAMA!$I$13*AU90*(((AU90/PROGRAMA!$I$9)*(PROGRAMA!$I$12-PROGRAMA!$I$11)/2)+PROGRAMA!$I$11))</f>
        <v>0</v>
      </c>
      <c r="AV91" s="245">
        <f>+IF(AV89="","",PROGRAMA!$I$13*AV90*(((AV90/PROGRAMA!$I$9)*(PROGRAMA!$I$12-PROGRAMA!$I$11)/2)+PROGRAMA!$I$11))</f>
        <v>0</v>
      </c>
      <c r="AW91" s="245">
        <f>+IF(AW89="","",PROGRAMA!$I$13*AW90*(((AW90/PROGRAMA!$I$9)*(PROGRAMA!$I$12-PROGRAMA!$I$11)/2)+PROGRAMA!$I$11))</f>
        <v>0</v>
      </c>
      <c r="AX91" s="245">
        <f>+IF(AX89="","",PROGRAMA!$I$13*AX90*(((AX90/PROGRAMA!$I$9)*(PROGRAMA!$I$12-PROGRAMA!$I$11)/2)+PROGRAMA!$I$11))</f>
        <v>0</v>
      </c>
      <c r="AY91" s="245">
        <f>+IF(AY89="","",PROGRAMA!$I$13*AY90*(((AY90/PROGRAMA!$I$9)*(PROGRAMA!$I$12-PROGRAMA!$I$11)/2)+PROGRAMA!$I$11))</f>
        <v>0</v>
      </c>
      <c r="AZ91" s="245">
        <f>+IF(AZ89="","",PROGRAMA!$I$13*AZ90*(((AZ90/PROGRAMA!$I$9)*(PROGRAMA!$I$12-PROGRAMA!$I$11)/2)+PROGRAMA!$I$11))</f>
        <v>0</v>
      </c>
      <c r="BA91" s="245">
        <f>+IF(BA89="","",PROGRAMA!$I$13*BA90*(((BA90/PROGRAMA!$I$9)*(PROGRAMA!$I$12-PROGRAMA!$I$11)/2)+PROGRAMA!$I$11))</f>
        <v>0</v>
      </c>
      <c r="BB91" s="245">
        <f>+IF(BB89="","",PROGRAMA!$I$13*BB90*(((BB90/PROGRAMA!$I$9)*(PROGRAMA!$I$12-PROGRAMA!$I$11)/2)+PROGRAMA!$I$11))</f>
        <v>0</v>
      </c>
      <c r="BC91" s="245">
        <f>+IF(BC89="","",PROGRAMA!$I$13*BC90*(((BC90/PROGRAMA!$I$9)*(PROGRAMA!$I$12-PROGRAMA!$I$11)/2)+PROGRAMA!$I$11))</f>
        <v>0</v>
      </c>
      <c r="BD91" s="245">
        <f>+IF(BD89="","",PROGRAMA!$I$13*BD90*(((BD90/PROGRAMA!$I$9)*(PROGRAMA!$I$12-PROGRAMA!$I$11)/2)+PROGRAMA!$I$11))</f>
        <v>0</v>
      </c>
      <c r="BE91" s="245">
        <f>+IF(BE89="","",PROGRAMA!$I$13*BE90*(((BE90/PROGRAMA!$I$9)*(PROGRAMA!$I$12-PROGRAMA!$I$11)/2)+PROGRAMA!$I$11))</f>
        <v>0</v>
      </c>
      <c r="BF91" s="245">
        <f>+IF(BF89="","",PROGRAMA!$I$13*BF90*(((BF90/PROGRAMA!$I$9)*(PROGRAMA!$I$12-PROGRAMA!$I$11)/2)+PROGRAMA!$I$11))</f>
        <v>0</v>
      </c>
      <c r="BG91" s="245">
        <f>+IF(BG89="","",PROGRAMA!$I$13*BG90*(((BG90/PROGRAMA!$I$9)*(PROGRAMA!$I$12-PROGRAMA!$I$11)/2)+PROGRAMA!$I$11))</f>
        <v>0</v>
      </c>
      <c r="BH91" s="245">
        <f>+IF(BH89="","",PROGRAMA!$I$13*BH90*(((BH90/PROGRAMA!$I$9)*(PROGRAMA!$I$12-PROGRAMA!$I$11)/2)+PROGRAMA!$I$11))</f>
        <v>0</v>
      </c>
      <c r="BI91" s="245">
        <f>+IF(BI89="","",PROGRAMA!$I$13*BI90*(((BI90/PROGRAMA!$I$9)*(PROGRAMA!$I$12-PROGRAMA!$I$11)/2)+PROGRAMA!$I$11))</f>
        <v>0</v>
      </c>
      <c r="BJ91" s="245">
        <f>+IF(BJ89="","",PROGRAMA!$I$13*BJ90*(((BJ90/PROGRAMA!$I$9)*(PROGRAMA!$I$12-PROGRAMA!$I$11)/2)+PROGRAMA!$I$11))</f>
        <v>0</v>
      </c>
      <c r="BK91" s="245">
        <f>+IF(BK89="","",PROGRAMA!$I$13*BK90*(((BK90/PROGRAMA!$I$9)*(PROGRAMA!$I$12-PROGRAMA!$I$11)/2)+PROGRAMA!$I$11))</f>
        <v>0</v>
      </c>
      <c r="BL91" s="245">
        <f>+IF(BL89="","",PROGRAMA!$I$13*BL90*(((BL90/PROGRAMA!$I$9)*(PROGRAMA!$I$12-PROGRAMA!$I$11)/2)+PROGRAMA!$I$11))</f>
        <v>0</v>
      </c>
      <c r="BM91" s="245">
        <f>+IF(BM89="","",PROGRAMA!$I$13*BM90*(((BM90/PROGRAMA!$I$9)*(PROGRAMA!$I$12-PROGRAMA!$I$11)/2)+PROGRAMA!$I$11))</f>
        <v>0</v>
      </c>
      <c r="BN91" s="245">
        <f>+IF(BN89="","",PROGRAMA!$I$13*BN90*(((BN90/PROGRAMA!$I$9)*(PROGRAMA!$I$12-PROGRAMA!$I$11)/2)+PROGRAMA!$I$11))</f>
        <v>0</v>
      </c>
      <c r="BO91" s="245">
        <f>+IF(BO89="","",PROGRAMA!$I$13*BO90*(((BO90/PROGRAMA!$I$9)*(PROGRAMA!$I$12-PROGRAMA!$I$11)/2)+PROGRAMA!$I$11))</f>
        <v>0</v>
      </c>
      <c r="BP91" s="245">
        <f>+IF(BP89="","",PROGRAMA!$I$13*BP90*(((BP90/PROGRAMA!$I$9)*(PROGRAMA!$I$12-PROGRAMA!$I$11)/2)+PROGRAMA!$I$11))</f>
        <v>0</v>
      </c>
      <c r="BQ91" s="245">
        <f>+IF(BQ89="","",PROGRAMA!$I$13*BQ90*(((BQ90/PROGRAMA!$I$9)*(PROGRAMA!$I$12-PROGRAMA!$I$11)/2)+PROGRAMA!$I$11))</f>
        <v>0</v>
      </c>
      <c r="BR91" s="245">
        <f>+IF(BR89="","",PROGRAMA!$I$13*BR90*(((BR90/PROGRAMA!$I$9)*(PROGRAMA!$I$12-PROGRAMA!$I$11)/2)+PROGRAMA!$I$11))</f>
        <v>0</v>
      </c>
      <c r="BS91" s="245">
        <f>+IF(BS89="","",PROGRAMA!$I$13*BS90*(((BS90/PROGRAMA!$I$9)*(PROGRAMA!$I$12-PROGRAMA!$I$11)/2)+PROGRAMA!$I$11))</f>
        <v>0</v>
      </c>
      <c r="BT91" s="245">
        <f>+IF(BT89="","",PROGRAMA!$I$13*BT90*(((BT90/PROGRAMA!$I$9)*(PROGRAMA!$I$12-PROGRAMA!$I$11)/2)+PROGRAMA!$I$11))</f>
        <v>0</v>
      </c>
      <c r="BU91" s="245">
        <f>+IF(BU89="","",PROGRAMA!$I$13*BU90*(((BU90/PROGRAMA!$I$9)*(PROGRAMA!$I$12-PROGRAMA!$I$11)/2)+PROGRAMA!$I$11))</f>
        <v>0</v>
      </c>
      <c r="BV91" s="245">
        <f>+IF(BV89="","",PROGRAMA!$I$13*BV90*(((BV90/PROGRAMA!$I$9)*(PROGRAMA!$I$12-PROGRAMA!$I$11)/2)+PROGRAMA!$I$11))</f>
        <v>0</v>
      </c>
      <c r="BW91" s="245">
        <f>+IF(BW89="","",PROGRAMA!$I$13*BW90*(((BW90/PROGRAMA!$I$9)*(PROGRAMA!$I$12-PROGRAMA!$I$11)/2)+PROGRAMA!$I$11))</f>
        <v>0</v>
      </c>
      <c r="BX91" s="245">
        <f>+IF(BX89="","",PROGRAMA!$I$13*BX90*(((BX90/PROGRAMA!$I$9)*(PROGRAMA!$I$12-PROGRAMA!$I$11)/2)+PROGRAMA!$I$11))</f>
        <v>0</v>
      </c>
      <c r="BY91" s="245">
        <f>+IF(BY89="","",PROGRAMA!$I$13*BY90*(((BY90/PROGRAMA!$I$9)*(PROGRAMA!$I$12-PROGRAMA!$I$11)/2)+PROGRAMA!$I$11))</f>
        <v>0</v>
      </c>
      <c r="BZ91" s="245">
        <f>+IF(BZ89="","",PROGRAMA!$I$13*BZ90*(((BZ90/PROGRAMA!$I$9)*(PROGRAMA!$I$12-PROGRAMA!$I$11)/2)+PROGRAMA!$I$11))</f>
        <v>0</v>
      </c>
      <c r="CA91" s="245">
        <f>+IF(CA89="","",PROGRAMA!$I$13*CA90*(((CA90/PROGRAMA!$I$9)*(PROGRAMA!$I$12-PROGRAMA!$I$11)/2)+PROGRAMA!$I$11))</f>
        <v>0</v>
      </c>
      <c r="CB91" s="245">
        <f>+IF(CB89="","",PROGRAMA!$I$13*CB90*(((CB90/PROGRAMA!$I$9)*(PROGRAMA!$I$12-PROGRAMA!$I$11)/2)+PROGRAMA!$I$11))</f>
        <v>0</v>
      </c>
      <c r="CC91" s="245">
        <f>+IF(CC89="","",PROGRAMA!$I$13*CC90*(((CC90/PROGRAMA!$I$9)*(PROGRAMA!$I$12-PROGRAMA!$I$11)/2)+PROGRAMA!$I$11))</f>
        <v>0</v>
      </c>
      <c r="CD91" s="245">
        <f>+IF(CD89="","",PROGRAMA!$I$13*CD90*(((CD90/PROGRAMA!$I$9)*(PROGRAMA!$I$12-PROGRAMA!$I$11)/2)+PROGRAMA!$I$11))</f>
        <v>0</v>
      </c>
      <c r="CE91" s="245">
        <f>+IF(CE89="","",PROGRAMA!$I$13*CE90*(((CE90/PROGRAMA!$I$9)*(PROGRAMA!$I$12-PROGRAMA!$I$11)/2)+PROGRAMA!$I$11))</f>
        <v>0</v>
      </c>
      <c r="CF91" s="245">
        <f>+IF(CF89="","",PROGRAMA!$I$13*CF90*(((CF90/PROGRAMA!$I$9)*(PROGRAMA!$I$12-PROGRAMA!$I$11)/2)+PROGRAMA!$I$11))</f>
        <v>0</v>
      </c>
    </row>
    <row r="92" spans="1:84" ht="15" customHeight="1" thickTop="1" thickBot="1" x14ac:dyDescent="0.35">
      <c r="A92" s="967"/>
      <c r="B92" s="967" t="s">
        <v>258</v>
      </c>
      <c r="C92" s="970" t="str">
        <f>+IF($B$55='Base Datos'!$V$21,B92,"")</f>
        <v>Contenedor 7</v>
      </c>
      <c r="D92" s="241" t="str">
        <f>+IF($B$55='Base Datos'!$V$21,D56,"")</f>
        <v>Densidad Descarga Solida, gr/l</v>
      </c>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c r="AD92" s="255"/>
      <c r="AE92" s="255"/>
      <c r="AF92" s="255"/>
      <c r="AG92" s="255"/>
      <c r="AH92" s="255"/>
      <c r="AI92" s="255"/>
      <c r="AJ92" s="255"/>
      <c r="AK92" s="255"/>
      <c r="AL92" s="255"/>
      <c r="AM92" s="255"/>
      <c r="AN92" s="255"/>
      <c r="AO92" s="255"/>
      <c r="AP92" s="255"/>
      <c r="AQ92" s="255"/>
      <c r="AR92" s="255"/>
      <c r="AS92" s="255"/>
      <c r="AT92" s="255"/>
      <c r="AU92" s="255"/>
      <c r="AV92" s="255"/>
      <c r="AW92" s="255"/>
      <c r="AX92" s="255"/>
      <c r="AY92" s="255"/>
      <c r="AZ92" s="255"/>
      <c r="BA92" s="255"/>
      <c r="BB92" s="255"/>
      <c r="BC92" s="255"/>
      <c r="BD92" s="255"/>
      <c r="BE92" s="255"/>
      <c r="BF92" s="255"/>
      <c r="BG92" s="255"/>
      <c r="BH92" s="255"/>
      <c r="BI92" s="255"/>
      <c r="BJ92" s="255"/>
      <c r="BK92" s="255"/>
      <c r="BL92" s="255"/>
      <c r="BM92" s="255"/>
      <c r="BN92" s="255"/>
      <c r="BO92" s="255"/>
      <c r="BP92" s="255"/>
      <c r="BQ92" s="255"/>
      <c r="BR92" s="255"/>
      <c r="BS92" s="255"/>
      <c r="BT92" s="255"/>
      <c r="BU92" s="255"/>
      <c r="BV92" s="255"/>
      <c r="BW92" s="255"/>
      <c r="BX92" s="255"/>
      <c r="BY92" s="255"/>
      <c r="BZ92" s="255"/>
      <c r="CA92" s="255"/>
      <c r="CB92" s="255"/>
      <c r="CC92" s="255"/>
      <c r="CD92" s="255"/>
      <c r="CE92" s="255"/>
      <c r="CF92" s="255"/>
    </row>
    <row r="93" spans="1:84" ht="15" customHeight="1" thickBot="1" x14ac:dyDescent="0.35">
      <c r="A93" s="967"/>
      <c r="B93" s="967"/>
      <c r="C93" s="968"/>
      <c r="D93" s="242" t="str">
        <f>+IF($B$55='Base Datos'!$V$21,D57,"")</f>
        <v>% AGUA</v>
      </c>
      <c r="E93" s="256"/>
      <c r="F93" s="256"/>
      <c r="G93" s="256"/>
      <c r="H93" s="256"/>
      <c r="I93" s="256"/>
      <c r="J93" s="256"/>
      <c r="K93" s="256"/>
      <c r="L93" s="256"/>
      <c r="M93" s="256"/>
      <c r="N93" s="256"/>
      <c r="O93" s="256"/>
      <c r="P93" s="256"/>
      <c r="Q93" s="256"/>
      <c r="R93" s="256"/>
      <c r="S93" s="256"/>
      <c r="T93" s="256"/>
      <c r="U93" s="256"/>
      <c r="V93" s="256"/>
      <c r="W93" s="256"/>
      <c r="X93" s="256"/>
      <c r="Y93" s="256"/>
      <c r="Z93" s="256"/>
      <c r="AA93" s="256"/>
      <c r="AB93" s="256"/>
      <c r="AC93" s="256"/>
      <c r="AD93" s="256"/>
      <c r="AE93" s="256"/>
      <c r="AF93" s="256"/>
      <c r="AG93" s="256"/>
      <c r="AH93" s="256"/>
      <c r="AI93" s="256"/>
      <c r="AJ93" s="256"/>
      <c r="AK93" s="256"/>
      <c r="AL93" s="256"/>
      <c r="AM93" s="256"/>
      <c r="AN93" s="256"/>
      <c r="AO93" s="256"/>
      <c r="AP93" s="256"/>
      <c r="AQ93" s="256"/>
      <c r="AR93" s="256"/>
      <c r="AS93" s="256"/>
      <c r="AT93" s="256"/>
      <c r="AU93" s="256"/>
      <c r="AV93" s="256"/>
      <c r="AW93" s="256"/>
      <c r="AX93" s="256"/>
      <c r="AY93" s="256"/>
      <c r="AZ93" s="256"/>
      <c r="BA93" s="256"/>
      <c r="BB93" s="256"/>
      <c r="BC93" s="256"/>
      <c r="BD93" s="256"/>
      <c r="BE93" s="256"/>
      <c r="BF93" s="256"/>
      <c r="BG93" s="256"/>
      <c r="BH93" s="256"/>
      <c r="BI93" s="256"/>
      <c r="BJ93" s="256"/>
      <c r="BK93" s="256"/>
      <c r="BL93" s="256"/>
      <c r="BM93" s="256"/>
      <c r="BN93" s="256"/>
      <c r="BO93" s="256"/>
      <c r="BP93" s="256"/>
      <c r="BQ93" s="256"/>
      <c r="BR93" s="256"/>
      <c r="BS93" s="256"/>
      <c r="BT93" s="256"/>
      <c r="BU93" s="256"/>
      <c r="BV93" s="256"/>
      <c r="BW93" s="256"/>
      <c r="BX93" s="256"/>
      <c r="BY93" s="256"/>
      <c r="BZ93" s="256"/>
      <c r="CA93" s="256"/>
      <c r="CB93" s="256"/>
      <c r="CC93" s="256"/>
      <c r="CD93" s="256"/>
      <c r="CE93" s="256"/>
      <c r="CF93" s="256"/>
    </row>
    <row r="94" spans="1:84" ht="15" customHeight="1" thickBot="1" x14ac:dyDescent="0.35">
      <c r="A94" s="967"/>
      <c r="B94" s="967"/>
      <c r="C94" s="968"/>
      <c r="D94" s="242" t="str">
        <f>+IF($B$55='Base Datos'!$V$21,D58,"")</f>
        <v>% HC</v>
      </c>
      <c r="E94" s="212"/>
      <c r="F94" s="212"/>
      <c r="G94" s="212"/>
      <c r="H94" s="212"/>
      <c r="I94" s="212"/>
      <c r="J94" s="212"/>
      <c r="K94" s="212"/>
      <c r="L94" s="212"/>
      <c r="M94" s="212"/>
      <c r="N94" s="212"/>
      <c r="O94" s="212"/>
      <c r="P94" s="212"/>
      <c r="Q94" s="212"/>
      <c r="R94" s="212"/>
      <c r="S94" s="212"/>
      <c r="T94" s="212"/>
      <c r="U94" s="212"/>
      <c r="V94" s="212"/>
      <c r="W94" s="212"/>
      <c r="X94" s="212"/>
      <c r="Y94" s="212"/>
      <c r="Z94" s="212"/>
      <c r="AA94" s="212"/>
      <c r="AB94" s="212"/>
      <c r="AC94" s="212"/>
      <c r="AD94" s="212"/>
      <c r="AE94" s="212"/>
      <c r="AF94" s="212"/>
      <c r="AG94" s="212"/>
      <c r="AH94" s="212"/>
      <c r="AI94" s="212"/>
      <c r="AJ94" s="212"/>
      <c r="AK94" s="212"/>
      <c r="AL94" s="212"/>
      <c r="AM94" s="212"/>
      <c r="AN94" s="212"/>
      <c r="AO94" s="212"/>
      <c r="AP94" s="212"/>
      <c r="AQ94" s="212"/>
      <c r="AR94" s="212"/>
      <c r="AS94" s="212"/>
      <c r="AT94" s="212"/>
      <c r="AU94" s="212"/>
      <c r="AV94" s="212"/>
      <c r="AW94" s="212"/>
      <c r="AX94" s="212"/>
      <c r="AY94" s="212"/>
      <c r="AZ94" s="212"/>
      <c r="BA94" s="212"/>
      <c r="BB94" s="212"/>
      <c r="BC94" s="212"/>
      <c r="BD94" s="212"/>
      <c r="BE94" s="212"/>
      <c r="BF94" s="212"/>
      <c r="BG94" s="212"/>
      <c r="BH94" s="212"/>
      <c r="BI94" s="212"/>
      <c r="BJ94" s="212"/>
      <c r="BK94" s="212"/>
      <c r="BL94" s="212"/>
      <c r="BM94" s="212"/>
      <c r="BN94" s="212"/>
      <c r="BO94" s="212"/>
      <c r="BP94" s="212"/>
      <c r="BQ94" s="212"/>
      <c r="BR94" s="212"/>
      <c r="BS94" s="212"/>
      <c r="BT94" s="212"/>
      <c r="BU94" s="212"/>
      <c r="BV94" s="212"/>
      <c r="BW94" s="212"/>
      <c r="BX94" s="212"/>
      <c r="BY94" s="212"/>
      <c r="BZ94" s="212"/>
      <c r="CA94" s="212"/>
      <c r="CB94" s="212"/>
      <c r="CC94" s="212"/>
      <c r="CD94" s="212"/>
      <c r="CE94" s="212"/>
      <c r="CF94" s="212"/>
    </row>
    <row r="95" spans="1:84" ht="15" customHeight="1" thickBot="1" x14ac:dyDescent="0.35">
      <c r="A95" s="967"/>
      <c r="B95" s="967"/>
      <c r="C95" s="968"/>
      <c r="D95" s="242" t="str">
        <f>+IF($B$55='Base Datos'!$V$21,D59,"")</f>
        <v>% SOLIDOS</v>
      </c>
      <c r="E95" s="197">
        <f>IF(SUM(E93:E94)=0,0,100-E93-E94)</f>
        <v>0</v>
      </c>
      <c r="F95" s="197">
        <f t="shared" ref="F95:BQ95" si="64">IF(SUM(F93:F94)=0,0,100-F93-F94)</f>
        <v>0</v>
      </c>
      <c r="G95" s="197">
        <f t="shared" si="64"/>
        <v>0</v>
      </c>
      <c r="H95" s="197">
        <f t="shared" si="64"/>
        <v>0</v>
      </c>
      <c r="I95" s="197">
        <f t="shared" si="64"/>
        <v>0</v>
      </c>
      <c r="J95" s="197">
        <f t="shared" si="64"/>
        <v>0</v>
      </c>
      <c r="K95" s="197">
        <f t="shared" si="64"/>
        <v>0</v>
      </c>
      <c r="L95" s="197">
        <f t="shared" si="64"/>
        <v>0</v>
      </c>
      <c r="M95" s="197">
        <f t="shared" si="64"/>
        <v>0</v>
      </c>
      <c r="N95" s="197">
        <f t="shared" si="64"/>
        <v>0</v>
      </c>
      <c r="O95" s="197">
        <f t="shared" si="64"/>
        <v>0</v>
      </c>
      <c r="P95" s="197">
        <f t="shared" si="64"/>
        <v>0</v>
      </c>
      <c r="Q95" s="197">
        <f t="shared" si="64"/>
        <v>0</v>
      </c>
      <c r="R95" s="197">
        <f t="shared" si="64"/>
        <v>0</v>
      </c>
      <c r="S95" s="197">
        <f t="shared" si="64"/>
        <v>0</v>
      </c>
      <c r="T95" s="197">
        <f t="shared" si="64"/>
        <v>0</v>
      </c>
      <c r="U95" s="197">
        <f t="shared" si="64"/>
        <v>0</v>
      </c>
      <c r="V95" s="197">
        <f t="shared" si="64"/>
        <v>0</v>
      </c>
      <c r="W95" s="197">
        <f t="shared" si="64"/>
        <v>0</v>
      </c>
      <c r="X95" s="197">
        <f t="shared" si="64"/>
        <v>0</v>
      </c>
      <c r="Y95" s="197">
        <f t="shared" si="64"/>
        <v>0</v>
      </c>
      <c r="Z95" s="197">
        <f t="shared" si="64"/>
        <v>0</v>
      </c>
      <c r="AA95" s="197">
        <f t="shared" si="64"/>
        <v>0</v>
      </c>
      <c r="AB95" s="197">
        <f t="shared" si="64"/>
        <v>0</v>
      </c>
      <c r="AC95" s="197">
        <f t="shared" si="64"/>
        <v>0</v>
      </c>
      <c r="AD95" s="197">
        <f t="shared" si="64"/>
        <v>0</v>
      </c>
      <c r="AE95" s="197">
        <f t="shared" si="64"/>
        <v>0</v>
      </c>
      <c r="AF95" s="197">
        <f t="shared" si="64"/>
        <v>0</v>
      </c>
      <c r="AG95" s="197">
        <f t="shared" si="64"/>
        <v>0</v>
      </c>
      <c r="AH95" s="197">
        <f t="shared" si="64"/>
        <v>0</v>
      </c>
      <c r="AI95" s="197">
        <f t="shared" si="64"/>
        <v>0</v>
      </c>
      <c r="AJ95" s="197">
        <f t="shared" si="64"/>
        <v>0</v>
      </c>
      <c r="AK95" s="197">
        <f t="shared" si="64"/>
        <v>0</v>
      </c>
      <c r="AL95" s="197">
        <f t="shared" si="64"/>
        <v>0</v>
      </c>
      <c r="AM95" s="197">
        <f t="shared" si="64"/>
        <v>0</v>
      </c>
      <c r="AN95" s="197">
        <f t="shared" si="64"/>
        <v>0</v>
      </c>
      <c r="AO95" s="197">
        <f t="shared" si="64"/>
        <v>0</v>
      </c>
      <c r="AP95" s="197">
        <f t="shared" si="64"/>
        <v>0</v>
      </c>
      <c r="AQ95" s="197">
        <f t="shared" si="64"/>
        <v>0</v>
      </c>
      <c r="AR95" s="197">
        <f t="shared" si="64"/>
        <v>0</v>
      </c>
      <c r="AS95" s="197">
        <f t="shared" si="64"/>
        <v>0</v>
      </c>
      <c r="AT95" s="197">
        <f t="shared" si="64"/>
        <v>0</v>
      </c>
      <c r="AU95" s="197">
        <f t="shared" si="64"/>
        <v>0</v>
      </c>
      <c r="AV95" s="197">
        <f t="shared" si="64"/>
        <v>0</v>
      </c>
      <c r="AW95" s="197">
        <f t="shared" si="64"/>
        <v>0</v>
      </c>
      <c r="AX95" s="197">
        <f t="shared" si="64"/>
        <v>0</v>
      </c>
      <c r="AY95" s="197">
        <f t="shared" si="64"/>
        <v>0</v>
      </c>
      <c r="AZ95" s="197">
        <f t="shared" si="64"/>
        <v>0</v>
      </c>
      <c r="BA95" s="197">
        <f t="shared" si="64"/>
        <v>0</v>
      </c>
      <c r="BB95" s="197">
        <f t="shared" si="64"/>
        <v>0</v>
      </c>
      <c r="BC95" s="197">
        <f t="shared" si="64"/>
        <v>0</v>
      </c>
      <c r="BD95" s="197">
        <f t="shared" si="64"/>
        <v>0</v>
      </c>
      <c r="BE95" s="197">
        <f t="shared" si="64"/>
        <v>0</v>
      </c>
      <c r="BF95" s="197">
        <f t="shared" si="64"/>
        <v>0</v>
      </c>
      <c r="BG95" s="197">
        <f t="shared" si="64"/>
        <v>0</v>
      </c>
      <c r="BH95" s="197">
        <f t="shared" si="64"/>
        <v>0</v>
      </c>
      <c r="BI95" s="197">
        <f t="shared" si="64"/>
        <v>0</v>
      </c>
      <c r="BJ95" s="197">
        <f t="shared" si="64"/>
        <v>0</v>
      </c>
      <c r="BK95" s="197">
        <f t="shared" si="64"/>
        <v>0</v>
      </c>
      <c r="BL95" s="197">
        <f t="shared" si="64"/>
        <v>0</v>
      </c>
      <c r="BM95" s="197">
        <f t="shared" si="64"/>
        <v>0</v>
      </c>
      <c r="BN95" s="197">
        <f t="shared" si="64"/>
        <v>0</v>
      </c>
      <c r="BO95" s="197">
        <f t="shared" si="64"/>
        <v>0</v>
      </c>
      <c r="BP95" s="197">
        <f t="shared" si="64"/>
        <v>0</v>
      </c>
      <c r="BQ95" s="197">
        <f t="shared" si="64"/>
        <v>0</v>
      </c>
      <c r="BR95" s="197">
        <f t="shared" ref="BR95:CF95" si="65">IF(SUM(BR93:BR94)=0,0,100-BR93-BR94)</f>
        <v>0</v>
      </c>
      <c r="BS95" s="197">
        <f t="shared" si="65"/>
        <v>0</v>
      </c>
      <c r="BT95" s="197">
        <f t="shared" si="65"/>
        <v>0</v>
      </c>
      <c r="BU95" s="197">
        <f t="shared" si="65"/>
        <v>0</v>
      </c>
      <c r="BV95" s="197">
        <f t="shared" si="65"/>
        <v>0</v>
      </c>
      <c r="BW95" s="197">
        <f t="shared" si="65"/>
        <v>0</v>
      </c>
      <c r="BX95" s="197">
        <f t="shared" si="65"/>
        <v>0</v>
      </c>
      <c r="BY95" s="197">
        <f t="shared" si="65"/>
        <v>0</v>
      </c>
      <c r="BZ95" s="197">
        <f t="shared" si="65"/>
        <v>0</v>
      </c>
      <c r="CA95" s="197">
        <f t="shared" si="65"/>
        <v>0</v>
      </c>
      <c r="CB95" s="197">
        <f t="shared" si="65"/>
        <v>0</v>
      </c>
      <c r="CC95" s="197">
        <f t="shared" si="65"/>
        <v>0</v>
      </c>
      <c r="CD95" s="197">
        <f t="shared" si="65"/>
        <v>0</v>
      </c>
      <c r="CE95" s="197">
        <f t="shared" si="65"/>
        <v>0</v>
      </c>
      <c r="CF95" s="197">
        <f t="shared" si="65"/>
        <v>0</v>
      </c>
    </row>
    <row r="96" spans="1:84" ht="15" customHeight="1" thickBot="1" x14ac:dyDescent="0.35">
      <c r="A96" s="967"/>
      <c r="B96" s="967"/>
      <c r="C96" s="968"/>
      <c r="D96" s="243" t="s">
        <v>122</v>
      </c>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B96" s="212"/>
      <c r="AC96" s="212"/>
      <c r="AD96" s="212"/>
      <c r="AE96" s="212"/>
      <c r="AF96" s="212"/>
      <c r="AG96" s="212"/>
      <c r="AH96" s="212"/>
      <c r="AI96" s="212"/>
      <c r="AJ96" s="212"/>
      <c r="AK96" s="212"/>
      <c r="AL96" s="212"/>
      <c r="AM96" s="212"/>
      <c r="AN96" s="212"/>
      <c r="AO96" s="212"/>
      <c r="AP96" s="212"/>
      <c r="AQ96" s="212"/>
      <c r="AR96" s="212"/>
      <c r="AS96" s="212"/>
      <c r="AT96" s="212"/>
      <c r="AU96" s="212"/>
      <c r="AV96" s="212"/>
      <c r="AW96" s="212"/>
      <c r="AX96" s="212"/>
      <c r="AY96" s="212"/>
      <c r="AZ96" s="212"/>
      <c r="BA96" s="212"/>
      <c r="BB96" s="212"/>
      <c r="BC96" s="212"/>
      <c r="BD96" s="212"/>
      <c r="BE96" s="212"/>
      <c r="BF96" s="212"/>
      <c r="BG96" s="212"/>
      <c r="BH96" s="212"/>
      <c r="BI96" s="212"/>
      <c r="BJ96" s="212"/>
      <c r="BK96" s="212"/>
      <c r="BL96" s="212"/>
      <c r="BM96" s="212"/>
      <c r="BN96" s="212"/>
      <c r="BO96" s="212"/>
      <c r="BP96" s="212"/>
      <c r="BQ96" s="212"/>
      <c r="BR96" s="212"/>
      <c r="BS96" s="212"/>
      <c r="BT96" s="212"/>
      <c r="BU96" s="212"/>
      <c r="BV96" s="212"/>
      <c r="BW96" s="212"/>
      <c r="BX96" s="212"/>
      <c r="BY96" s="212"/>
      <c r="BZ96" s="212"/>
      <c r="CA96" s="212"/>
      <c r="CB96" s="212"/>
      <c r="CC96" s="212"/>
      <c r="CD96" s="212"/>
      <c r="CE96" s="212"/>
      <c r="CF96" s="212"/>
    </row>
    <row r="97" spans="1:84" ht="15" customHeight="1" thickBot="1" x14ac:dyDescent="0.35">
      <c r="A97" s="967"/>
      <c r="B97" s="967"/>
      <c r="C97" s="969"/>
      <c r="D97" s="244" t="s">
        <v>174</v>
      </c>
      <c r="E97" s="245">
        <f>+IF(E95="","",PROGRAMA!$I$13*E96*(((E96/PROGRAMA!$I$9)*(PROGRAMA!$I$12-PROGRAMA!$I$11)/2)+PROGRAMA!$I$11))</f>
        <v>0</v>
      </c>
      <c r="F97" s="245">
        <f>+IF(F95="","",PROGRAMA!$I$13*F96*(((F96/PROGRAMA!$I$9)*(PROGRAMA!$I$12-PROGRAMA!$I$11)/2)+PROGRAMA!$I$11))</f>
        <v>0</v>
      </c>
      <c r="G97" s="245">
        <f>+IF(G95="","",PROGRAMA!$I$13*G96*(((G96/PROGRAMA!$I$9)*(PROGRAMA!$I$12-PROGRAMA!$I$11)/2)+PROGRAMA!$I$11))</f>
        <v>0</v>
      </c>
      <c r="H97" s="245">
        <f>+IF(H95="","",PROGRAMA!$I$13*H96*(((H96/PROGRAMA!$I$9)*(PROGRAMA!$I$12-PROGRAMA!$I$11)/2)+PROGRAMA!$I$11))</f>
        <v>0</v>
      </c>
      <c r="I97" s="245">
        <f>+IF(I95="","",PROGRAMA!$I$13*I96*(((I96/PROGRAMA!$I$9)*(PROGRAMA!$I$12-PROGRAMA!$I$11)/2)+PROGRAMA!$I$11))</f>
        <v>0</v>
      </c>
      <c r="J97" s="245">
        <f>+IF(J95="","",PROGRAMA!$I$13*J96*(((J96/PROGRAMA!$I$9)*(PROGRAMA!$I$12-PROGRAMA!$I$11)/2)+PROGRAMA!$I$11))</f>
        <v>0</v>
      </c>
      <c r="K97" s="245">
        <f>+IF(K95="","",PROGRAMA!$I$13*K96*(((K96/PROGRAMA!$I$9)*(PROGRAMA!$I$12-PROGRAMA!$I$11)/2)+PROGRAMA!$I$11))</f>
        <v>0</v>
      </c>
      <c r="L97" s="245">
        <f>+IF(L95="","",PROGRAMA!$I$13*L96*(((L96/PROGRAMA!$I$9)*(PROGRAMA!$I$12-PROGRAMA!$I$11)/2)+PROGRAMA!$I$11))</f>
        <v>0</v>
      </c>
      <c r="M97" s="245">
        <f>+IF(M95="","",PROGRAMA!$I$13*M96*(((M96/PROGRAMA!$I$9)*(PROGRAMA!$I$12-PROGRAMA!$I$11)/2)+PROGRAMA!$I$11))</f>
        <v>0</v>
      </c>
      <c r="N97" s="245">
        <f>+IF(N95="","",PROGRAMA!$I$13*N96*(((N96/PROGRAMA!$I$9)*(PROGRAMA!$I$12-PROGRAMA!$I$11)/2)+PROGRAMA!$I$11))</f>
        <v>0</v>
      </c>
      <c r="O97" s="245">
        <f>+IF(O95="","",PROGRAMA!$I$13*O96*(((O96/PROGRAMA!$I$9)*(PROGRAMA!$I$12-PROGRAMA!$I$11)/2)+PROGRAMA!$I$11))</f>
        <v>0</v>
      </c>
      <c r="P97" s="245">
        <f>+IF(P95="","",PROGRAMA!$I$13*P96*(((P96/PROGRAMA!$I$9)*(PROGRAMA!$I$12-PROGRAMA!$I$11)/2)+PROGRAMA!$I$11))</f>
        <v>0</v>
      </c>
      <c r="Q97" s="245">
        <f>+IF(Q95="","",PROGRAMA!$I$13*Q96*(((Q96/PROGRAMA!$I$9)*(PROGRAMA!$I$12-PROGRAMA!$I$11)/2)+PROGRAMA!$I$11))</f>
        <v>0</v>
      </c>
      <c r="R97" s="245">
        <f>+IF(R95="","",PROGRAMA!$I$13*R96*(((R96/PROGRAMA!$I$9)*(PROGRAMA!$I$12-PROGRAMA!$I$11)/2)+PROGRAMA!$I$11))</f>
        <v>0</v>
      </c>
      <c r="S97" s="245">
        <f>+IF(S95="","",PROGRAMA!$I$13*S96*(((S96/PROGRAMA!$I$9)*(PROGRAMA!$I$12-PROGRAMA!$I$11)/2)+PROGRAMA!$I$11))</f>
        <v>0</v>
      </c>
      <c r="T97" s="245">
        <f>+IF(T95="","",PROGRAMA!$I$13*T96*(((T96/PROGRAMA!$I$9)*(PROGRAMA!$I$12-PROGRAMA!$I$11)/2)+PROGRAMA!$I$11))</f>
        <v>0</v>
      </c>
      <c r="U97" s="245">
        <f>+IF(U95="","",PROGRAMA!$I$13*U96*(((U96/PROGRAMA!$I$9)*(PROGRAMA!$I$12-PROGRAMA!$I$11)/2)+PROGRAMA!$I$11))</f>
        <v>0</v>
      </c>
      <c r="V97" s="245">
        <f>+IF(V95="","",PROGRAMA!$I$13*V96*(((V96/PROGRAMA!$I$9)*(PROGRAMA!$I$12-PROGRAMA!$I$11)/2)+PROGRAMA!$I$11))</f>
        <v>0</v>
      </c>
      <c r="W97" s="245">
        <f>+IF(W95="","",PROGRAMA!$I$13*W96*(((W96/PROGRAMA!$I$9)*(PROGRAMA!$I$12-PROGRAMA!$I$11)/2)+PROGRAMA!$I$11))</f>
        <v>0</v>
      </c>
      <c r="X97" s="245">
        <f>+IF(X95="","",PROGRAMA!$I$13*X96*(((X96/PROGRAMA!$I$9)*(PROGRAMA!$I$12-PROGRAMA!$I$11)/2)+PROGRAMA!$I$11))</f>
        <v>0</v>
      </c>
      <c r="Y97" s="245">
        <f>+IF(Y95="","",PROGRAMA!$I$13*Y96*(((Y96/PROGRAMA!$I$9)*(PROGRAMA!$I$12-PROGRAMA!$I$11)/2)+PROGRAMA!$I$11))</f>
        <v>0</v>
      </c>
      <c r="Z97" s="245">
        <f>+IF(Z95="","",PROGRAMA!$I$13*Z96*(((Z96/PROGRAMA!$I$9)*(PROGRAMA!$I$12-PROGRAMA!$I$11)/2)+PROGRAMA!$I$11))</f>
        <v>0</v>
      </c>
      <c r="AA97" s="245">
        <f>+IF(AA95="","",PROGRAMA!$I$13*AA96*(((AA96/PROGRAMA!$I$9)*(PROGRAMA!$I$12-PROGRAMA!$I$11)/2)+PROGRAMA!$I$11))</f>
        <v>0</v>
      </c>
      <c r="AB97" s="245">
        <f>+IF(AB95="","",PROGRAMA!$I$13*AB96*(((AB96/PROGRAMA!$I$9)*(PROGRAMA!$I$12-PROGRAMA!$I$11)/2)+PROGRAMA!$I$11))</f>
        <v>0</v>
      </c>
      <c r="AC97" s="245">
        <f>+IF(AC95="","",PROGRAMA!$I$13*AC96*(((AC96/PROGRAMA!$I$9)*(PROGRAMA!$I$12-PROGRAMA!$I$11)/2)+PROGRAMA!$I$11))</f>
        <v>0</v>
      </c>
      <c r="AD97" s="245">
        <f>+IF(AD95="","",PROGRAMA!$I$13*AD96*(((AD96/PROGRAMA!$I$9)*(PROGRAMA!$I$12-PROGRAMA!$I$11)/2)+PROGRAMA!$I$11))</f>
        <v>0</v>
      </c>
      <c r="AE97" s="245">
        <f>+IF(AE95="","",PROGRAMA!$I$13*AE96*(((AE96/PROGRAMA!$I$9)*(PROGRAMA!$I$12-PROGRAMA!$I$11)/2)+PROGRAMA!$I$11))</f>
        <v>0</v>
      </c>
      <c r="AF97" s="245">
        <f>+IF(AF95="","",PROGRAMA!$I$13*AF96*(((AF96/PROGRAMA!$I$9)*(PROGRAMA!$I$12-PROGRAMA!$I$11)/2)+PROGRAMA!$I$11))</f>
        <v>0</v>
      </c>
      <c r="AG97" s="245">
        <f>+IF(AG95="","",PROGRAMA!$I$13*AG96*(((AG96/PROGRAMA!$I$9)*(PROGRAMA!$I$12-PROGRAMA!$I$11)/2)+PROGRAMA!$I$11))</f>
        <v>0</v>
      </c>
      <c r="AH97" s="245">
        <f>+IF(AH95="","",PROGRAMA!$I$13*AH96*(((AH96/PROGRAMA!$I$9)*(PROGRAMA!$I$12-PROGRAMA!$I$11)/2)+PROGRAMA!$I$11))</f>
        <v>0</v>
      </c>
      <c r="AI97" s="245">
        <f>+IF(AI95="","",PROGRAMA!$I$13*AI96*(((AI96/PROGRAMA!$I$9)*(PROGRAMA!$I$12-PROGRAMA!$I$11)/2)+PROGRAMA!$I$11))</f>
        <v>0</v>
      </c>
      <c r="AJ97" s="245">
        <f>+IF(AJ95="","",PROGRAMA!$I$13*AJ96*(((AJ96/PROGRAMA!$I$9)*(PROGRAMA!$I$12-PROGRAMA!$I$11)/2)+PROGRAMA!$I$11))</f>
        <v>0</v>
      </c>
      <c r="AK97" s="245">
        <f>+IF(AK95="","",PROGRAMA!$I$13*AK96*(((AK96/PROGRAMA!$I$9)*(PROGRAMA!$I$12-PROGRAMA!$I$11)/2)+PROGRAMA!$I$11))</f>
        <v>0</v>
      </c>
      <c r="AL97" s="245">
        <f>+IF(AL95="","",PROGRAMA!$I$13*AL96*(((AL96/PROGRAMA!$I$9)*(PROGRAMA!$I$12-PROGRAMA!$I$11)/2)+PROGRAMA!$I$11))</f>
        <v>0</v>
      </c>
      <c r="AM97" s="245">
        <f>+IF(AM95="","",PROGRAMA!$I$13*AM96*(((AM96/PROGRAMA!$I$9)*(PROGRAMA!$I$12-PROGRAMA!$I$11)/2)+PROGRAMA!$I$11))</f>
        <v>0</v>
      </c>
      <c r="AN97" s="245">
        <f>+IF(AN95="","",PROGRAMA!$I$13*AN96*(((AN96/PROGRAMA!$I$9)*(PROGRAMA!$I$12-PROGRAMA!$I$11)/2)+PROGRAMA!$I$11))</f>
        <v>0</v>
      </c>
      <c r="AO97" s="245">
        <f>+IF(AO95="","",PROGRAMA!$I$13*AO96*(((AO96/PROGRAMA!$I$9)*(PROGRAMA!$I$12-PROGRAMA!$I$11)/2)+PROGRAMA!$I$11))</f>
        <v>0</v>
      </c>
      <c r="AP97" s="245">
        <f>+IF(AP95="","",PROGRAMA!$I$13*AP96*(((AP96/PROGRAMA!$I$9)*(PROGRAMA!$I$12-PROGRAMA!$I$11)/2)+PROGRAMA!$I$11))</f>
        <v>0</v>
      </c>
      <c r="AQ97" s="245">
        <f>+IF(AQ95="","",PROGRAMA!$I$13*AQ96*(((AQ96/PROGRAMA!$I$9)*(PROGRAMA!$I$12-PROGRAMA!$I$11)/2)+PROGRAMA!$I$11))</f>
        <v>0</v>
      </c>
      <c r="AR97" s="245">
        <f>+IF(AR95="","",PROGRAMA!$I$13*AR96*(((AR96/PROGRAMA!$I$9)*(PROGRAMA!$I$12-PROGRAMA!$I$11)/2)+PROGRAMA!$I$11))</f>
        <v>0</v>
      </c>
      <c r="AS97" s="245">
        <f>+IF(AS95="","",PROGRAMA!$I$13*AS96*(((AS96/PROGRAMA!$I$9)*(PROGRAMA!$I$12-PROGRAMA!$I$11)/2)+PROGRAMA!$I$11))</f>
        <v>0</v>
      </c>
      <c r="AT97" s="245">
        <f>+IF(AT95="","",PROGRAMA!$I$13*AT96*(((AT96/PROGRAMA!$I$9)*(PROGRAMA!$I$12-PROGRAMA!$I$11)/2)+PROGRAMA!$I$11))</f>
        <v>0</v>
      </c>
      <c r="AU97" s="245">
        <f>+IF(AU95="","",PROGRAMA!$I$13*AU96*(((AU96/PROGRAMA!$I$9)*(PROGRAMA!$I$12-PROGRAMA!$I$11)/2)+PROGRAMA!$I$11))</f>
        <v>0</v>
      </c>
      <c r="AV97" s="245">
        <f>+IF(AV95="","",PROGRAMA!$I$13*AV96*(((AV96/PROGRAMA!$I$9)*(PROGRAMA!$I$12-PROGRAMA!$I$11)/2)+PROGRAMA!$I$11))</f>
        <v>0</v>
      </c>
      <c r="AW97" s="245">
        <f>+IF(AW95="","",PROGRAMA!$I$13*AW96*(((AW96/PROGRAMA!$I$9)*(PROGRAMA!$I$12-PROGRAMA!$I$11)/2)+PROGRAMA!$I$11))</f>
        <v>0</v>
      </c>
      <c r="AX97" s="245">
        <f>+IF(AX95="","",PROGRAMA!$I$13*AX96*(((AX96/PROGRAMA!$I$9)*(PROGRAMA!$I$12-PROGRAMA!$I$11)/2)+PROGRAMA!$I$11))</f>
        <v>0</v>
      </c>
      <c r="AY97" s="245">
        <f>+IF(AY95="","",PROGRAMA!$I$13*AY96*(((AY96/PROGRAMA!$I$9)*(PROGRAMA!$I$12-PROGRAMA!$I$11)/2)+PROGRAMA!$I$11))</f>
        <v>0</v>
      </c>
      <c r="AZ97" s="245">
        <f>+IF(AZ95="","",PROGRAMA!$I$13*AZ96*(((AZ96/PROGRAMA!$I$9)*(PROGRAMA!$I$12-PROGRAMA!$I$11)/2)+PROGRAMA!$I$11))</f>
        <v>0</v>
      </c>
      <c r="BA97" s="245">
        <f>+IF(BA95="","",PROGRAMA!$I$13*BA96*(((BA96/PROGRAMA!$I$9)*(PROGRAMA!$I$12-PROGRAMA!$I$11)/2)+PROGRAMA!$I$11))</f>
        <v>0</v>
      </c>
      <c r="BB97" s="245">
        <f>+IF(BB95="","",PROGRAMA!$I$13*BB96*(((BB96/PROGRAMA!$I$9)*(PROGRAMA!$I$12-PROGRAMA!$I$11)/2)+PROGRAMA!$I$11))</f>
        <v>0</v>
      </c>
      <c r="BC97" s="245">
        <f>+IF(BC95="","",PROGRAMA!$I$13*BC96*(((BC96/PROGRAMA!$I$9)*(PROGRAMA!$I$12-PROGRAMA!$I$11)/2)+PROGRAMA!$I$11))</f>
        <v>0</v>
      </c>
      <c r="BD97" s="245">
        <f>+IF(BD95="","",PROGRAMA!$I$13*BD96*(((BD96/PROGRAMA!$I$9)*(PROGRAMA!$I$12-PROGRAMA!$I$11)/2)+PROGRAMA!$I$11))</f>
        <v>0</v>
      </c>
      <c r="BE97" s="245">
        <f>+IF(BE95="","",PROGRAMA!$I$13*BE96*(((BE96/PROGRAMA!$I$9)*(PROGRAMA!$I$12-PROGRAMA!$I$11)/2)+PROGRAMA!$I$11))</f>
        <v>0</v>
      </c>
      <c r="BF97" s="245">
        <f>+IF(BF95="","",PROGRAMA!$I$13*BF96*(((BF96/PROGRAMA!$I$9)*(PROGRAMA!$I$12-PROGRAMA!$I$11)/2)+PROGRAMA!$I$11))</f>
        <v>0</v>
      </c>
      <c r="BG97" s="245">
        <f>+IF(BG95="","",PROGRAMA!$I$13*BG96*(((BG96/PROGRAMA!$I$9)*(PROGRAMA!$I$12-PROGRAMA!$I$11)/2)+PROGRAMA!$I$11))</f>
        <v>0</v>
      </c>
      <c r="BH97" s="245">
        <f>+IF(BH95="","",PROGRAMA!$I$13*BH96*(((BH96/PROGRAMA!$I$9)*(PROGRAMA!$I$12-PROGRAMA!$I$11)/2)+PROGRAMA!$I$11))</f>
        <v>0</v>
      </c>
      <c r="BI97" s="245">
        <f>+IF(BI95="","",PROGRAMA!$I$13*BI96*(((BI96/PROGRAMA!$I$9)*(PROGRAMA!$I$12-PROGRAMA!$I$11)/2)+PROGRAMA!$I$11))</f>
        <v>0</v>
      </c>
      <c r="BJ97" s="245">
        <f>+IF(BJ95="","",PROGRAMA!$I$13*BJ96*(((BJ96/PROGRAMA!$I$9)*(PROGRAMA!$I$12-PROGRAMA!$I$11)/2)+PROGRAMA!$I$11))</f>
        <v>0</v>
      </c>
      <c r="BK97" s="245">
        <f>+IF(BK95="","",PROGRAMA!$I$13*BK96*(((BK96/PROGRAMA!$I$9)*(PROGRAMA!$I$12-PROGRAMA!$I$11)/2)+PROGRAMA!$I$11))</f>
        <v>0</v>
      </c>
      <c r="BL97" s="245">
        <f>+IF(BL95="","",PROGRAMA!$I$13*BL96*(((BL96/PROGRAMA!$I$9)*(PROGRAMA!$I$12-PROGRAMA!$I$11)/2)+PROGRAMA!$I$11))</f>
        <v>0</v>
      </c>
      <c r="BM97" s="245">
        <f>+IF(BM95="","",PROGRAMA!$I$13*BM96*(((BM96/PROGRAMA!$I$9)*(PROGRAMA!$I$12-PROGRAMA!$I$11)/2)+PROGRAMA!$I$11))</f>
        <v>0</v>
      </c>
      <c r="BN97" s="245">
        <f>+IF(BN95="","",PROGRAMA!$I$13*BN96*(((BN96/PROGRAMA!$I$9)*(PROGRAMA!$I$12-PROGRAMA!$I$11)/2)+PROGRAMA!$I$11))</f>
        <v>0</v>
      </c>
      <c r="BO97" s="245">
        <f>+IF(BO95="","",PROGRAMA!$I$13*BO96*(((BO96/PROGRAMA!$I$9)*(PROGRAMA!$I$12-PROGRAMA!$I$11)/2)+PROGRAMA!$I$11))</f>
        <v>0</v>
      </c>
      <c r="BP97" s="245">
        <f>+IF(BP95="","",PROGRAMA!$I$13*BP96*(((BP96/PROGRAMA!$I$9)*(PROGRAMA!$I$12-PROGRAMA!$I$11)/2)+PROGRAMA!$I$11))</f>
        <v>0</v>
      </c>
      <c r="BQ97" s="245">
        <f>+IF(BQ95="","",PROGRAMA!$I$13*BQ96*(((BQ96/PROGRAMA!$I$9)*(PROGRAMA!$I$12-PROGRAMA!$I$11)/2)+PROGRAMA!$I$11))</f>
        <v>0</v>
      </c>
      <c r="BR97" s="245">
        <f>+IF(BR95="","",PROGRAMA!$I$13*BR96*(((BR96/PROGRAMA!$I$9)*(PROGRAMA!$I$12-PROGRAMA!$I$11)/2)+PROGRAMA!$I$11))</f>
        <v>0</v>
      </c>
      <c r="BS97" s="245">
        <f>+IF(BS95="","",PROGRAMA!$I$13*BS96*(((BS96/PROGRAMA!$I$9)*(PROGRAMA!$I$12-PROGRAMA!$I$11)/2)+PROGRAMA!$I$11))</f>
        <v>0</v>
      </c>
      <c r="BT97" s="245">
        <f>+IF(BT95="","",PROGRAMA!$I$13*BT96*(((BT96/PROGRAMA!$I$9)*(PROGRAMA!$I$12-PROGRAMA!$I$11)/2)+PROGRAMA!$I$11))</f>
        <v>0</v>
      </c>
      <c r="BU97" s="245">
        <f>+IF(BU95="","",PROGRAMA!$I$13*BU96*(((BU96/PROGRAMA!$I$9)*(PROGRAMA!$I$12-PROGRAMA!$I$11)/2)+PROGRAMA!$I$11))</f>
        <v>0</v>
      </c>
      <c r="BV97" s="245">
        <f>+IF(BV95="","",PROGRAMA!$I$13*BV96*(((BV96/PROGRAMA!$I$9)*(PROGRAMA!$I$12-PROGRAMA!$I$11)/2)+PROGRAMA!$I$11))</f>
        <v>0</v>
      </c>
      <c r="BW97" s="245">
        <f>+IF(BW95="","",PROGRAMA!$I$13*BW96*(((BW96/PROGRAMA!$I$9)*(PROGRAMA!$I$12-PROGRAMA!$I$11)/2)+PROGRAMA!$I$11))</f>
        <v>0</v>
      </c>
      <c r="BX97" s="245">
        <f>+IF(BX95="","",PROGRAMA!$I$13*BX96*(((BX96/PROGRAMA!$I$9)*(PROGRAMA!$I$12-PROGRAMA!$I$11)/2)+PROGRAMA!$I$11))</f>
        <v>0</v>
      </c>
      <c r="BY97" s="245">
        <f>+IF(BY95="","",PROGRAMA!$I$13*BY96*(((BY96/PROGRAMA!$I$9)*(PROGRAMA!$I$12-PROGRAMA!$I$11)/2)+PROGRAMA!$I$11))</f>
        <v>0</v>
      </c>
      <c r="BZ97" s="245">
        <f>+IF(BZ95="","",PROGRAMA!$I$13*BZ96*(((BZ96/PROGRAMA!$I$9)*(PROGRAMA!$I$12-PROGRAMA!$I$11)/2)+PROGRAMA!$I$11))</f>
        <v>0</v>
      </c>
      <c r="CA97" s="245">
        <f>+IF(CA95="","",PROGRAMA!$I$13*CA96*(((CA96/PROGRAMA!$I$9)*(PROGRAMA!$I$12-PROGRAMA!$I$11)/2)+PROGRAMA!$I$11))</f>
        <v>0</v>
      </c>
      <c r="CB97" s="245">
        <f>+IF(CB95="","",PROGRAMA!$I$13*CB96*(((CB96/PROGRAMA!$I$9)*(PROGRAMA!$I$12-PROGRAMA!$I$11)/2)+PROGRAMA!$I$11))</f>
        <v>0</v>
      </c>
      <c r="CC97" s="245">
        <f>+IF(CC95="","",PROGRAMA!$I$13*CC96*(((CC96/PROGRAMA!$I$9)*(PROGRAMA!$I$12-PROGRAMA!$I$11)/2)+PROGRAMA!$I$11))</f>
        <v>0</v>
      </c>
      <c r="CD97" s="245">
        <f>+IF(CD95="","",PROGRAMA!$I$13*CD96*(((CD96/PROGRAMA!$I$9)*(PROGRAMA!$I$12-PROGRAMA!$I$11)/2)+PROGRAMA!$I$11))</f>
        <v>0</v>
      </c>
      <c r="CE97" s="245">
        <f>+IF(CE95="","",PROGRAMA!$I$13*CE96*(((CE96/PROGRAMA!$I$9)*(PROGRAMA!$I$12-PROGRAMA!$I$11)/2)+PROGRAMA!$I$11))</f>
        <v>0</v>
      </c>
      <c r="CF97" s="245">
        <f>+IF(CF95="","",PROGRAMA!$I$13*CF96*(((CF96/PROGRAMA!$I$9)*(PROGRAMA!$I$12-PROGRAMA!$I$11)/2)+PROGRAMA!$I$11))</f>
        <v>0</v>
      </c>
    </row>
    <row r="98" spans="1:84" ht="15" customHeight="1" thickTop="1" thickBot="1" x14ac:dyDescent="0.35">
      <c r="A98" s="967"/>
      <c r="B98" s="967" t="s">
        <v>259</v>
      </c>
      <c r="C98" s="970" t="str">
        <f>+IF($B$55='Base Datos'!$V$21,B98,"")</f>
        <v>Contenedor 8</v>
      </c>
      <c r="D98" s="241" t="str">
        <f>+IF($B$55='Base Datos'!$V$21,D56,"")</f>
        <v>Densidad Descarga Solida, gr/l</v>
      </c>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c r="AD98" s="255"/>
      <c r="AE98" s="255"/>
      <c r="AF98" s="255"/>
      <c r="AG98" s="255"/>
      <c r="AH98" s="255"/>
      <c r="AI98" s="255"/>
      <c r="AJ98" s="255"/>
      <c r="AK98" s="255"/>
      <c r="AL98" s="255"/>
      <c r="AM98" s="255"/>
      <c r="AN98" s="255"/>
      <c r="AO98" s="255"/>
      <c r="AP98" s="255"/>
      <c r="AQ98" s="255"/>
      <c r="AR98" s="255"/>
      <c r="AS98" s="255"/>
      <c r="AT98" s="255"/>
      <c r="AU98" s="255"/>
      <c r="AV98" s="255"/>
      <c r="AW98" s="255"/>
      <c r="AX98" s="255"/>
      <c r="AY98" s="255"/>
      <c r="AZ98" s="255"/>
      <c r="BA98" s="255"/>
      <c r="BB98" s="255"/>
      <c r="BC98" s="255"/>
      <c r="BD98" s="255"/>
      <c r="BE98" s="255"/>
      <c r="BF98" s="255"/>
      <c r="BG98" s="255"/>
      <c r="BH98" s="255"/>
      <c r="BI98" s="255"/>
      <c r="BJ98" s="255"/>
      <c r="BK98" s="255"/>
      <c r="BL98" s="255"/>
      <c r="BM98" s="255"/>
      <c r="BN98" s="255"/>
      <c r="BO98" s="255"/>
      <c r="BP98" s="255"/>
      <c r="BQ98" s="255"/>
      <c r="BR98" s="255"/>
      <c r="BS98" s="255"/>
      <c r="BT98" s="255"/>
      <c r="BU98" s="255"/>
      <c r="BV98" s="255"/>
      <c r="BW98" s="255"/>
      <c r="BX98" s="255"/>
      <c r="BY98" s="255"/>
      <c r="BZ98" s="255"/>
      <c r="CA98" s="255"/>
      <c r="CB98" s="255"/>
      <c r="CC98" s="255"/>
      <c r="CD98" s="255"/>
      <c r="CE98" s="255"/>
      <c r="CF98" s="255"/>
    </row>
    <row r="99" spans="1:84" ht="15" customHeight="1" thickBot="1" x14ac:dyDescent="0.35">
      <c r="A99" s="967"/>
      <c r="B99" s="967"/>
      <c r="C99" s="968"/>
      <c r="D99" s="242" t="str">
        <f>+IF($B$55='Base Datos'!$V$21,D57,"")</f>
        <v>% AGUA</v>
      </c>
      <c r="E99" s="256"/>
      <c r="F99" s="256"/>
      <c r="G99" s="256"/>
      <c r="H99" s="256"/>
      <c r="I99" s="256"/>
      <c r="J99" s="256"/>
      <c r="K99" s="256"/>
      <c r="L99" s="256"/>
      <c r="M99" s="256"/>
      <c r="N99" s="256"/>
      <c r="O99" s="256"/>
      <c r="P99" s="256"/>
      <c r="Q99" s="256"/>
      <c r="R99" s="256"/>
      <c r="S99" s="256"/>
      <c r="T99" s="256"/>
      <c r="U99" s="256"/>
      <c r="V99" s="256"/>
      <c r="W99" s="256"/>
      <c r="X99" s="256"/>
      <c r="Y99" s="256"/>
      <c r="Z99" s="256"/>
      <c r="AA99" s="256"/>
      <c r="AB99" s="256"/>
      <c r="AC99" s="256"/>
      <c r="AD99" s="256"/>
      <c r="AE99" s="256"/>
      <c r="AF99" s="256"/>
      <c r="AG99" s="256"/>
      <c r="AH99" s="256"/>
      <c r="AI99" s="256"/>
      <c r="AJ99" s="256"/>
      <c r="AK99" s="256"/>
      <c r="AL99" s="256"/>
      <c r="AM99" s="256"/>
      <c r="AN99" s="256"/>
      <c r="AO99" s="256"/>
      <c r="AP99" s="256"/>
      <c r="AQ99" s="256"/>
      <c r="AR99" s="256"/>
      <c r="AS99" s="256"/>
      <c r="AT99" s="256"/>
      <c r="AU99" s="256"/>
      <c r="AV99" s="256"/>
      <c r="AW99" s="256"/>
      <c r="AX99" s="256"/>
      <c r="AY99" s="256"/>
      <c r="AZ99" s="256"/>
      <c r="BA99" s="256"/>
      <c r="BB99" s="256"/>
      <c r="BC99" s="256"/>
      <c r="BD99" s="256"/>
      <c r="BE99" s="256"/>
      <c r="BF99" s="256"/>
      <c r="BG99" s="256"/>
      <c r="BH99" s="256"/>
      <c r="BI99" s="256"/>
      <c r="BJ99" s="256"/>
      <c r="BK99" s="256"/>
      <c r="BL99" s="256"/>
      <c r="BM99" s="256"/>
      <c r="BN99" s="256"/>
      <c r="BO99" s="256"/>
      <c r="BP99" s="256"/>
      <c r="BQ99" s="256"/>
      <c r="BR99" s="256"/>
      <c r="BS99" s="256"/>
      <c r="BT99" s="256"/>
      <c r="BU99" s="256"/>
      <c r="BV99" s="256"/>
      <c r="BW99" s="256"/>
      <c r="BX99" s="256"/>
      <c r="BY99" s="256"/>
      <c r="BZ99" s="256"/>
      <c r="CA99" s="256"/>
      <c r="CB99" s="256"/>
      <c r="CC99" s="256"/>
      <c r="CD99" s="256"/>
      <c r="CE99" s="256"/>
      <c r="CF99" s="256"/>
    </row>
    <row r="100" spans="1:84" ht="15" customHeight="1" thickBot="1" x14ac:dyDescent="0.35">
      <c r="A100" s="967"/>
      <c r="B100" s="967"/>
      <c r="C100" s="968"/>
      <c r="D100" s="242" t="str">
        <f>+IF($B$55='Base Datos'!$V$21,D58,"")</f>
        <v>% HC</v>
      </c>
      <c r="E100" s="212"/>
      <c r="F100" s="212"/>
      <c r="G100" s="212"/>
      <c r="H100" s="212"/>
      <c r="I100" s="212"/>
      <c r="J100" s="212"/>
      <c r="K100" s="212"/>
      <c r="L100" s="212"/>
      <c r="M100" s="212"/>
      <c r="N100" s="212"/>
      <c r="O100" s="212"/>
      <c r="P100" s="212"/>
      <c r="Q100" s="212"/>
      <c r="R100" s="212"/>
      <c r="S100" s="212"/>
      <c r="T100" s="212"/>
      <c r="U100" s="212"/>
      <c r="V100" s="212"/>
      <c r="W100" s="212"/>
      <c r="X100" s="212"/>
      <c r="Y100" s="212"/>
      <c r="Z100" s="212"/>
      <c r="AA100" s="212"/>
      <c r="AB100" s="212"/>
      <c r="AC100" s="212"/>
      <c r="AD100" s="212"/>
      <c r="AE100" s="212"/>
      <c r="AF100" s="212"/>
      <c r="AG100" s="212"/>
      <c r="AH100" s="212"/>
      <c r="AI100" s="212"/>
      <c r="AJ100" s="212"/>
      <c r="AK100" s="212"/>
      <c r="AL100" s="212"/>
      <c r="AM100" s="212"/>
      <c r="AN100" s="212"/>
      <c r="AO100" s="212"/>
      <c r="AP100" s="212"/>
      <c r="AQ100" s="212"/>
      <c r="AR100" s="212"/>
      <c r="AS100" s="212"/>
      <c r="AT100" s="212"/>
      <c r="AU100" s="212"/>
      <c r="AV100" s="212"/>
      <c r="AW100" s="212"/>
      <c r="AX100" s="212"/>
      <c r="AY100" s="212"/>
      <c r="AZ100" s="212"/>
      <c r="BA100" s="212"/>
      <c r="BB100" s="212"/>
      <c r="BC100" s="212"/>
      <c r="BD100" s="212"/>
      <c r="BE100" s="212"/>
      <c r="BF100" s="212"/>
      <c r="BG100" s="212"/>
      <c r="BH100" s="212"/>
      <c r="BI100" s="212"/>
      <c r="BJ100" s="212"/>
      <c r="BK100" s="212"/>
      <c r="BL100" s="212"/>
      <c r="BM100" s="212"/>
      <c r="BN100" s="212"/>
      <c r="BO100" s="212"/>
      <c r="BP100" s="212"/>
      <c r="BQ100" s="212"/>
      <c r="BR100" s="212"/>
      <c r="BS100" s="212"/>
      <c r="BT100" s="212"/>
      <c r="BU100" s="212"/>
      <c r="BV100" s="212"/>
      <c r="BW100" s="212"/>
      <c r="BX100" s="212"/>
      <c r="BY100" s="212"/>
      <c r="BZ100" s="212"/>
      <c r="CA100" s="212"/>
      <c r="CB100" s="212"/>
      <c r="CC100" s="212"/>
      <c r="CD100" s="212"/>
      <c r="CE100" s="212"/>
      <c r="CF100" s="212"/>
    </row>
    <row r="101" spans="1:84" ht="15" customHeight="1" thickBot="1" x14ac:dyDescent="0.35">
      <c r="A101" s="967"/>
      <c r="B101" s="967"/>
      <c r="C101" s="968"/>
      <c r="D101" s="242" t="str">
        <f>+IF($B$55='Base Datos'!$V$21,D59,"")</f>
        <v>% SOLIDOS</v>
      </c>
      <c r="E101" s="197">
        <f>IF(SUM(E99:E100)=0,0,100-E99-E100)</f>
        <v>0</v>
      </c>
      <c r="F101" s="197">
        <f t="shared" ref="F101:BQ101" si="66">IF(SUM(F99:F100)=0,0,100-F99-F100)</f>
        <v>0</v>
      </c>
      <c r="G101" s="197">
        <f t="shared" si="66"/>
        <v>0</v>
      </c>
      <c r="H101" s="197">
        <f t="shared" si="66"/>
        <v>0</v>
      </c>
      <c r="I101" s="197">
        <f t="shared" si="66"/>
        <v>0</v>
      </c>
      <c r="J101" s="197">
        <f t="shared" si="66"/>
        <v>0</v>
      </c>
      <c r="K101" s="197">
        <f t="shared" si="66"/>
        <v>0</v>
      </c>
      <c r="L101" s="197">
        <f t="shared" si="66"/>
        <v>0</v>
      </c>
      <c r="M101" s="197">
        <f t="shared" si="66"/>
        <v>0</v>
      </c>
      <c r="N101" s="197">
        <f t="shared" si="66"/>
        <v>0</v>
      </c>
      <c r="O101" s="197">
        <f t="shared" si="66"/>
        <v>0</v>
      </c>
      <c r="P101" s="197">
        <f t="shared" si="66"/>
        <v>0</v>
      </c>
      <c r="Q101" s="197">
        <f t="shared" si="66"/>
        <v>0</v>
      </c>
      <c r="R101" s="197">
        <f t="shared" si="66"/>
        <v>0</v>
      </c>
      <c r="S101" s="197">
        <f t="shared" si="66"/>
        <v>0</v>
      </c>
      <c r="T101" s="197">
        <f t="shared" si="66"/>
        <v>0</v>
      </c>
      <c r="U101" s="197">
        <f t="shared" si="66"/>
        <v>0</v>
      </c>
      <c r="V101" s="197">
        <f t="shared" si="66"/>
        <v>0</v>
      </c>
      <c r="W101" s="197">
        <f t="shared" si="66"/>
        <v>0</v>
      </c>
      <c r="X101" s="197">
        <f t="shared" si="66"/>
        <v>0</v>
      </c>
      <c r="Y101" s="197">
        <f t="shared" si="66"/>
        <v>0</v>
      </c>
      <c r="Z101" s="197">
        <f t="shared" si="66"/>
        <v>0</v>
      </c>
      <c r="AA101" s="197">
        <f t="shared" si="66"/>
        <v>0</v>
      </c>
      <c r="AB101" s="197">
        <f t="shared" si="66"/>
        <v>0</v>
      </c>
      <c r="AC101" s="197">
        <f t="shared" si="66"/>
        <v>0</v>
      </c>
      <c r="AD101" s="197">
        <f t="shared" si="66"/>
        <v>0</v>
      </c>
      <c r="AE101" s="197">
        <f t="shared" si="66"/>
        <v>0</v>
      </c>
      <c r="AF101" s="197">
        <f t="shared" si="66"/>
        <v>0</v>
      </c>
      <c r="AG101" s="197">
        <f t="shared" si="66"/>
        <v>0</v>
      </c>
      <c r="AH101" s="197">
        <f t="shared" si="66"/>
        <v>0</v>
      </c>
      <c r="AI101" s="197">
        <f t="shared" si="66"/>
        <v>0</v>
      </c>
      <c r="AJ101" s="197">
        <f t="shared" si="66"/>
        <v>0</v>
      </c>
      <c r="AK101" s="197">
        <f t="shared" si="66"/>
        <v>0</v>
      </c>
      <c r="AL101" s="197">
        <f t="shared" si="66"/>
        <v>0</v>
      </c>
      <c r="AM101" s="197">
        <f t="shared" si="66"/>
        <v>0</v>
      </c>
      <c r="AN101" s="197">
        <f t="shared" si="66"/>
        <v>0</v>
      </c>
      <c r="AO101" s="197">
        <f t="shared" si="66"/>
        <v>0</v>
      </c>
      <c r="AP101" s="197">
        <f t="shared" si="66"/>
        <v>0</v>
      </c>
      <c r="AQ101" s="197">
        <f t="shared" si="66"/>
        <v>0</v>
      </c>
      <c r="AR101" s="197">
        <f t="shared" si="66"/>
        <v>0</v>
      </c>
      <c r="AS101" s="197">
        <f t="shared" si="66"/>
        <v>0</v>
      </c>
      <c r="AT101" s="197">
        <f t="shared" si="66"/>
        <v>0</v>
      </c>
      <c r="AU101" s="197">
        <f t="shared" si="66"/>
        <v>0</v>
      </c>
      <c r="AV101" s="197">
        <f t="shared" si="66"/>
        <v>0</v>
      </c>
      <c r="AW101" s="197">
        <f t="shared" si="66"/>
        <v>0</v>
      </c>
      <c r="AX101" s="197">
        <f t="shared" si="66"/>
        <v>0</v>
      </c>
      <c r="AY101" s="197">
        <f t="shared" si="66"/>
        <v>0</v>
      </c>
      <c r="AZ101" s="197">
        <f t="shared" si="66"/>
        <v>0</v>
      </c>
      <c r="BA101" s="197">
        <f t="shared" si="66"/>
        <v>0</v>
      </c>
      <c r="BB101" s="197">
        <f t="shared" si="66"/>
        <v>0</v>
      </c>
      <c r="BC101" s="197">
        <f t="shared" si="66"/>
        <v>0</v>
      </c>
      <c r="BD101" s="197">
        <f t="shared" si="66"/>
        <v>0</v>
      </c>
      <c r="BE101" s="197">
        <f t="shared" si="66"/>
        <v>0</v>
      </c>
      <c r="BF101" s="197">
        <f t="shared" si="66"/>
        <v>0</v>
      </c>
      <c r="BG101" s="197">
        <f t="shared" si="66"/>
        <v>0</v>
      </c>
      <c r="BH101" s="197">
        <f t="shared" si="66"/>
        <v>0</v>
      </c>
      <c r="BI101" s="197">
        <f t="shared" si="66"/>
        <v>0</v>
      </c>
      <c r="BJ101" s="197">
        <f t="shared" si="66"/>
        <v>0</v>
      </c>
      <c r="BK101" s="197">
        <f t="shared" si="66"/>
        <v>0</v>
      </c>
      <c r="BL101" s="197">
        <f t="shared" si="66"/>
        <v>0</v>
      </c>
      <c r="BM101" s="197">
        <f t="shared" si="66"/>
        <v>0</v>
      </c>
      <c r="BN101" s="197">
        <f t="shared" si="66"/>
        <v>0</v>
      </c>
      <c r="BO101" s="197">
        <f t="shared" si="66"/>
        <v>0</v>
      </c>
      <c r="BP101" s="197">
        <f t="shared" si="66"/>
        <v>0</v>
      </c>
      <c r="BQ101" s="197">
        <f t="shared" si="66"/>
        <v>0</v>
      </c>
      <c r="BR101" s="197">
        <f t="shared" ref="BR101:CF101" si="67">IF(SUM(BR99:BR100)=0,0,100-BR99-BR100)</f>
        <v>0</v>
      </c>
      <c r="BS101" s="197">
        <f t="shared" si="67"/>
        <v>0</v>
      </c>
      <c r="BT101" s="197">
        <f t="shared" si="67"/>
        <v>0</v>
      </c>
      <c r="BU101" s="197">
        <f t="shared" si="67"/>
        <v>0</v>
      </c>
      <c r="BV101" s="197">
        <f t="shared" si="67"/>
        <v>0</v>
      </c>
      <c r="BW101" s="197">
        <f t="shared" si="67"/>
        <v>0</v>
      </c>
      <c r="BX101" s="197">
        <f t="shared" si="67"/>
        <v>0</v>
      </c>
      <c r="BY101" s="197">
        <f t="shared" si="67"/>
        <v>0</v>
      </c>
      <c r="BZ101" s="197">
        <f t="shared" si="67"/>
        <v>0</v>
      </c>
      <c r="CA101" s="197">
        <f t="shared" si="67"/>
        <v>0</v>
      </c>
      <c r="CB101" s="197">
        <f t="shared" si="67"/>
        <v>0</v>
      </c>
      <c r="CC101" s="197">
        <f t="shared" si="67"/>
        <v>0</v>
      </c>
      <c r="CD101" s="197">
        <f t="shared" si="67"/>
        <v>0</v>
      </c>
      <c r="CE101" s="197">
        <f t="shared" si="67"/>
        <v>0</v>
      </c>
      <c r="CF101" s="197">
        <f t="shared" si="67"/>
        <v>0</v>
      </c>
    </row>
    <row r="102" spans="1:84" ht="15" customHeight="1" thickBot="1" x14ac:dyDescent="0.35">
      <c r="A102" s="967"/>
      <c r="B102" s="967"/>
      <c r="C102" s="968"/>
      <c r="D102" s="243" t="s">
        <v>122</v>
      </c>
      <c r="E102" s="212"/>
      <c r="F102" s="212"/>
      <c r="G102" s="212"/>
      <c r="H102" s="212"/>
      <c r="I102" s="212"/>
      <c r="J102" s="212"/>
      <c r="K102" s="212"/>
      <c r="L102" s="212"/>
      <c r="M102" s="212"/>
      <c r="N102" s="212"/>
      <c r="O102" s="212"/>
      <c r="P102" s="212"/>
      <c r="Q102" s="212"/>
      <c r="R102" s="212"/>
      <c r="S102" s="212"/>
      <c r="T102" s="212"/>
      <c r="U102" s="212"/>
      <c r="V102" s="212"/>
      <c r="W102" s="212"/>
      <c r="X102" s="212"/>
      <c r="Y102" s="212"/>
      <c r="Z102" s="212"/>
      <c r="AA102" s="212"/>
      <c r="AB102" s="212"/>
      <c r="AC102" s="212"/>
      <c r="AD102" s="212"/>
      <c r="AE102" s="212"/>
      <c r="AF102" s="212"/>
      <c r="AG102" s="212"/>
      <c r="AH102" s="212"/>
      <c r="AI102" s="212"/>
      <c r="AJ102" s="212"/>
      <c r="AK102" s="212"/>
      <c r="AL102" s="212"/>
      <c r="AM102" s="212"/>
      <c r="AN102" s="212"/>
      <c r="AO102" s="212"/>
      <c r="AP102" s="212"/>
      <c r="AQ102" s="212"/>
      <c r="AR102" s="212"/>
      <c r="AS102" s="212"/>
      <c r="AT102" s="212"/>
      <c r="AU102" s="212"/>
      <c r="AV102" s="212"/>
      <c r="AW102" s="212"/>
      <c r="AX102" s="212"/>
      <c r="AY102" s="212"/>
      <c r="AZ102" s="212"/>
      <c r="BA102" s="212"/>
      <c r="BB102" s="212"/>
      <c r="BC102" s="212"/>
      <c r="BD102" s="212"/>
      <c r="BE102" s="212"/>
      <c r="BF102" s="212"/>
      <c r="BG102" s="212"/>
      <c r="BH102" s="212"/>
      <c r="BI102" s="212"/>
      <c r="BJ102" s="212"/>
      <c r="BK102" s="212"/>
      <c r="BL102" s="212"/>
      <c r="BM102" s="212"/>
      <c r="BN102" s="212"/>
      <c r="BO102" s="212"/>
      <c r="BP102" s="212"/>
      <c r="BQ102" s="212"/>
      <c r="BR102" s="212"/>
      <c r="BS102" s="212"/>
      <c r="BT102" s="212"/>
      <c r="BU102" s="212"/>
      <c r="BV102" s="212"/>
      <c r="BW102" s="212"/>
      <c r="BX102" s="212"/>
      <c r="BY102" s="212"/>
      <c r="BZ102" s="212"/>
      <c r="CA102" s="212"/>
      <c r="CB102" s="212"/>
      <c r="CC102" s="212"/>
      <c r="CD102" s="212"/>
      <c r="CE102" s="212"/>
      <c r="CF102" s="212"/>
    </row>
    <row r="103" spans="1:84" ht="15" customHeight="1" thickBot="1" x14ac:dyDescent="0.35">
      <c r="A103" s="967"/>
      <c r="B103" s="967"/>
      <c r="C103" s="969"/>
      <c r="D103" s="244" t="s">
        <v>174</v>
      </c>
      <c r="E103" s="245">
        <f>+IF(E101="","",PROGRAMA!$I$13*E102*(((E102/PROGRAMA!$I$9)*(PROGRAMA!$I$12-PROGRAMA!$I$11)/2)+PROGRAMA!$I$11))</f>
        <v>0</v>
      </c>
      <c r="F103" s="245">
        <f>+IF(F101="","",PROGRAMA!$I$13*F102*(((F102/PROGRAMA!$I$9)*(PROGRAMA!$I$12-PROGRAMA!$I$11)/2)+PROGRAMA!$I$11))</f>
        <v>0</v>
      </c>
      <c r="G103" s="245">
        <f>+IF(G101="","",PROGRAMA!$I$13*G102*(((G102/PROGRAMA!$I$9)*(PROGRAMA!$I$12-PROGRAMA!$I$11)/2)+PROGRAMA!$I$11))</f>
        <v>0</v>
      </c>
      <c r="H103" s="245">
        <f>+IF(H101="","",PROGRAMA!$I$13*H102*(((H102/PROGRAMA!$I$9)*(PROGRAMA!$I$12-PROGRAMA!$I$11)/2)+PROGRAMA!$I$11))</f>
        <v>0</v>
      </c>
      <c r="I103" s="245">
        <f>+IF(I101="","",PROGRAMA!$I$13*I102*(((I102/PROGRAMA!$I$9)*(PROGRAMA!$I$12-PROGRAMA!$I$11)/2)+PROGRAMA!$I$11))</f>
        <v>0</v>
      </c>
      <c r="J103" s="245">
        <f>+IF(J101="","",PROGRAMA!$I$13*J102*(((J102/PROGRAMA!$I$9)*(PROGRAMA!$I$12-PROGRAMA!$I$11)/2)+PROGRAMA!$I$11))</f>
        <v>0</v>
      </c>
      <c r="K103" s="245">
        <f>+IF(K101="","",PROGRAMA!$I$13*K102*(((K102/PROGRAMA!$I$9)*(PROGRAMA!$I$12-PROGRAMA!$I$11)/2)+PROGRAMA!$I$11))</f>
        <v>0</v>
      </c>
      <c r="L103" s="245">
        <f>+IF(L101="","",PROGRAMA!$I$13*L102*(((L102/PROGRAMA!$I$9)*(PROGRAMA!$I$12-PROGRAMA!$I$11)/2)+PROGRAMA!$I$11))</f>
        <v>0</v>
      </c>
      <c r="M103" s="245">
        <f>+IF(M101="","",PROGRAMA!$I$13*M102*(((M102/PROGRAMA!$I$9)*(PROGRAMA!$I$12-PROGRAMA!$I$11)/2)+PROGRAMA!$I$11))</f>
        <v>0</v>
      </c>
      <c r="N103" s="245">
        <f>+IF(N101="","",PROGRAMA!$I$13*N102*(((N102/PROGRAMA!$I$9)*(PROGRAMA!$I$12-PROGRAMA!$I$11)/2)+PROGRAMA!$I$11))</f>
        <v>0</v>
      </c>
      <c r="O103" s="245">
        <f>+IF(O101="","",PROGRAMA!$I$13*O102*(((O102/PROGRAMA!$I$9)*(PROGRAMA!$I$12-PROGRAMA!$I$11)/2)+PROGRAMA!$I$11))</f>
        <v>0</v>
      </c>
      <c r="P103" s="245">
        <f>+IF(P101="","",PROGRAMA!$I$13*P102*(((P102/PROGRAMA!$I$9)*(PROGRAMA!$I$12-PROGRAMA!$I$11)/2)+PROGRAMA!$I$11))</f>
        <v>0</v>
      </c>
      <c r="Q103" s="245">
        <f>+IF(Q101="","",PROGRAMA!$I$13*Q102*(((Q102/PROGRAMA!$I$9)*(PROGRAMA!$I$12-PROGRAMA!$I$11)/2)+PROGRAMA!$I$11))</f>
        <v>0</v>
      </c>
      <c r="R103" s="245">
        <f>+IF(R101="","",PROGRAMA!$I$13*R102*(((R102/PROGRAMA!$I$9)*(PROGRAMA!$I$12-PROGRAMA!$I$11)/2)+PROGRAMA!$I$11))</f>
        <v>0</v>
      </c>
      <c r="S103" s="245">
        <f>+IF(S101="","",PROGRAMA!$I$13*S102*(((S102/PROGRAMA!$I$9)*(PROGRAMA!$I$12-PROGRAMA!$I$11)/2)+PROGRAMA!$I$11))</f>
        <v>0</v>
      </c>
      <c r="T103" s="245">
        <f>+IF(T101="","",PROGRAMA!$I$13*T102*(((T102/PROGRAMA!$I$9)*(PROGRAMA!$I$12-PROGRAMA!$I$11)/2)+PROGRAMA!$I$11))</f>
        <v>0</v>
      </c>
      <c r="U103" s="245">
        <f>+IF(U101="","",PROGRAMA!$I$13*U102*(((U102/PROGRAMA!$I$9)*(PROGRAMA!$I$12-PROGRAMA!$I$11)/2)+PROGRAMA!$I$11))</f>
        <v>0</v>
      </c>
      <c r="V103" s="245">
        <f>+IF(V101="","",PROGRAMA!$I$13*V102*(((V102/PROGRAMA!$I$9)*(PROGRAMA!$I$12-PROGRAMA!$I$11)/2)+PROGRAMA!$I$11))</f>
        <v>0</v>
      </c>
      <c r="W103" s="245">
        <f>+IF(W101="","",PROGRAMA!$I$13*W102*(((W102/PROGRAMA!$I$9)*(PROGRAMA!$I$12-PROGRAMA!$I$11)/2)+PROGRAMA!$I$11))</f>
        <v>0</v>
      </c>
      <c r="X103" s="245">
        <f>+IF(X101="","",PROGRAMA!$I$13*X102*(((X102/PROGRAMA!$I$9)*(PROGRAMA!$I$12-PROGRAMA!$I$11)/2)+PROGRAMA!$I$11))</f>
        <v>0</v>
      </c>
      <c r="Y103" s="245">
        <f>+IF(Y101="","",PROGRAMA!$I$13*Y102*(((Y102/PROGRAMA!$I$9)*(PROGRAMA!$I$12-PROGRAMA!$I$11)/2)+PROGRAMA!$I$11))</f>
        <v>0</v>
      </c>
      <c r="Z103" s="245">
        <f>+IF(Z101="","",PROGRAMA!$I$13*Z102*(((Z102/PROGRAMA!$I$9)*(PROGRAMA!$I$12-PROGRAMA!$I$11)/2)+PROGRAMA!$I$11))</f>
        <v>0</v>
      </c>
      <c r="AA103" s="245">
        <f>+IF(AA101="","",PROGRAMA!$I$13*AA102*(((AA102/PROGRAMA!$I$9)*(PROGRAMA!$I$12-PROGRAMA!$I$11)/2)+PROGRAMA!$I$11))</f>
        <v>0</v>
      </c>
      <c r="AB103" s="245">
        <f>+IF(AB101="","",PROGRAMA!$I$13*AB102*(((AB102/PROGRAMA!$I$9)*(PROGRAMA!$I$12-PROGRAMA!$I$11)/2)+PROGRAMA!$I$11))</f>
        <v>0</v>
      </c>
      <c r="AC103" s="245">
        <f>+IF(AC101="","",PROGRAMA!$I$13*AC102*(((AC102/PROGRAMA!$I$9)*(PROGRAMA!$I$12-PROGRAMA!$I$11)/2)+PROGRAMA!$I$11))</f>
        <v>0</v>
      </c>
      <c r="AD103" s="245">
        <f>+IF(AD101="","",PROGRAMA!$I$13*AD102*(((AD102/PROGRAMA!$I$9)*(PROGRAMA!$I$12-PROGRAMA!$I$11)/2)+PROGRAMA!$I$11))</f>
        <v>0</v>
      </c>
      <c r="AE103" s="245">
        <f>+IF(AE101="","",PROGRAMA!$I$13*AE102*(((AE102/PROGRAMA!$I$9)*(PROGRAMA!$I$12-PROGRAMA!$I$11)/2)+PROGRAMA!$I$11))</f>
        <v>0</v>
      </c>
      <c r="AF103" s="245">
        <f>+IF(AF101="","",PROGRAMA!$I$13*AF102*(((AF102/PROGRAMA!$I$9)*(PROGRAMA!$I$12-PROGRAMA!$I$11)/2)+PROGRAMA!$I$11))</f>
        <v>0</v>
      </c>
      <c r="AG103" s="245">
        <f>+IF(AG101="","",PROGRAMA!$I$13*AG102*(((AG102/PROGRAMA!$I$9)*(PROGRAMA!$I$12-PROGRAMA!$I$11)/2)+PROGRAMA!$I$11))</f>
        <v>0</v>
      </c>
      <c r="AH103" s="245">
        <f>+IF(AH101="","",PROGRAMA!$I$13*AH102*(((AH102/PROGRAMA!$I$9)*(PROGRAMA!$I$12-PROGRAMA!$I$11)/2)+PROGRAMA!$I$11))</f>
        <v>0</v>
      </c>
      <c r="AI103" s="245">
        <f>+IF(AI101="","",PROGRAMA!$I$13*AI102*(((AI102/PROGRAMA!$I$9)*(PROGRAMA!$I$12-PROGRAMA!$I$11)/2)+PROGRAMA!$I$11))</f>
        <v>0</v>
      </c>
      <c r="AJ103" s="245">
        <f>+IF(AJ101="","",PROGRAMA!$I$13*AJ102*(((AJ102/PROGRAMA!$I$9)*(PROGRAMA!$I$12-PROGRAMA!$I$11)/2)+PROGRAMA!$I$11))</f>
        <v>0</v>
      </c>
      <c r="AK103" s="245">
        <f>+IF(AK101="","",PROGRAMA!$I$13*AK102*(((AK102/PROGRAMA!$I$9)*(PROGRAMA!$I$12-PROGRAMA!$I$11)/2)+PROGRAMA!$I$11))</f>
        <v>0</v>
      </c>
      <c r="AL103" s="245">
        <f>+IF(AL101="","",PROGRAMA!$I$13*AL102*(((AL102/PROGRAMA!$I$9)*(PROGRAMA!$I$12-PROGRAMA!$I$11)/2)+PROGRAMA!$I$11))</f>
        <v>0</v>
      </c>
      <c r="AM103" s="245">
        <f>+IF(AM101="","",PROGRAMA!$I$13*AM102*(((AM102/PROGRAMA!$I$9)*(PROGRAMA!$I$12-PROGRAMA!$I$11)/2)+PROGRAMA!$I$11))</f>
        <v>0</v>
      </c>
      <c r="AN103" s="245">
        <f>+IF(AN101="","",PROGRAMA!$I$13*AN102*(((AN102/PROGRAMA!$I$9)*(PROGRAMA!$I$12-PROGRAMA!$I$11)/2)+PROGRAMA!$I$11))</f>
        <v>0</v>
      </c>
      <c r="AO103" s="245">
        <f>+IF(AO101="","",PROGRAMA!$I$13*AO102*(((AO102/PROGRAMA!$I$9)*(PROGRAMA!$I$12-PROGRAMA!$I$11)/2)+PROGRAMA!$I$11))</f>
        <v>0</v>
      </c>
      <c r="AP103" s="245">
        <f>+IF(AP101="","",PROGRAMA!$I$13*AP102*(((AP102/PROGRAMA!$I$9)*(PROGRAMA!$I$12-PROGRAMA!$I$11)/2)+PROGRAMA!$I$11))</f>
        <v>0</v>
      </c>
      <c r="AQ103" s="245">
        <f>+IF(AQ101="","",PROGRAMA!$I$13*AQ102*(((AQ102/PROGRAMA!$I$9)*(PROGRAMA!$I$12-PROGRAMA!$I$11)/2)+PROGRAMA!$I$11))</f>
        <v>0</v>
      </c>
      <c r="AR103" s="245">
        <f>+IF(AR101="","",PROGRAMA!$I$13*AR102*(((AR102/PROGRAMA!$I$9)*(PROGRAMA!$I$12-PROGRAMA!$I$11)/2)+PROGRAMA!$I$11))</f>
        <v>0</v>
      </c>
      <c r="AS103" s="245">
        <f>+IF(AS101="","",PROGRAMA!$I$13*AS102*(((AS102/PROGRAMA!$I$9)*(PROGRAMA!$I$12-PROGRAMA!$I$11)/2)+PROGRAMA!$I$11))</f>
        <v>0</v>
      </c>
      <c r="AT103" s="245">
        <f>+IF(AT101="","",PROGRAMA!$I$13*AT102*(((AT102/PROGRAMA!$I$9)*(PROGRAMA!$I$12-PROGRAMA!$I$11)/2)+PROGRAMA!$I$11))</f>
        <v>0</v>
      </c>
      <c r="AU103" s="245">
        <f>+IF(AU101="","",PROGRAMA!$I$13*AU102*(((AU102/PROGRAMA!$I$9)*(PROGRAMA!$I$12-PROGRAMA!$I$11)/2)+PROGRAMA!$I$11))</f>
        <v>0</v>
      </c>
      <c r="AV103" s="245">
        <f>+IF(AV101="","",PROGRAMA!$I$13*AV102*(((AV102/PROGRAMA!$I$9)*(PROGRAMA!$I$12-PROGRAMA!$I$11)/2)+PROGRAMA!$I$11))</f>
        <v>0</v>
      </c>
      <c r="AW103" s="245">
        <f>+IF(AW101="","",PROGRAMA!$I$13*AW102*(((AW102/PROGRAMA!$I$9)*(PROGRAMA!$I$12-PROGRAMA!$I$11)/2)+PROGRAMA!$I$11))</f>
        <v>0</v>
      </c>
      <c r="AX103" s="245">
        <f>+IF(AX101="","",PROGRAMA!$I$13*AX102*(((AX102/PROGRAMA!$I$9)*(PROGRAMA!$I$12-PROGRAMA!$I$11)/2)+PROGRAMA!$I$11))</f>
        <v>0</v>
      </c>
      <c r="AY103" s="245">
        <f>+IF(AY101="","",PROGRAMA!$I$13*AY102*(((AY102/PROGRAMA!$I$9)*(PROGRAMA!$I$12-PROGRAMA!$I$11)/2)+PROGRAMA!$I$11))</f>
        <v>0</v>
      </c>
      <c r="AZ103" s="245">
        <f>+IF(AZ101="","",PROGRAMA!$I$13*AZ102*(((AZ102/PROGRAMA!$I$9)*(PROGRAMA!$I$12-PROGRAMA!$I$11)/2)+PROGRAMA!$I$11))</f>
        <v>0</v>
      </c>
      <c r="BA103" s="245">
        <f>+IF(BA101="","",PROGRAMA!$I$13*BA102*(((BA102/PROGRAMA!$I$9)*(PROGRAMA!$I$12-PROGRAMA!$I$11)/2)+PROGRAMA!$I$11))</f>
        <v>0</v>
      </c>
      <c r="BB103" s="245">
        <f>+IF(BB101="","",PROGRAMA!$I$13*BB102*(((BB102/PROGRAMA!$I$9)*(PROGRAMA!$I$12-PROGRAMA!$I$11)/2)+PROGRAMA!$I$11))</f>
        <v>0</v>
      </c>
      <c r="BC103" s="245">
        <f>+IF(BC101="","",PROGRAMA!$I$13*BC102*(((BC102/PROGRAMA!$I$9)*(PROGRAMA!$I$12-PROGRAMA!$I$11)/2)+PROGRAMA!$I$11))</f>
        <v>0</v>
      </c>
      <c r="BD103" s="245">
        <f>+IF(BD101="","",PROGRAMA!$I$13*BD102*(((BD102/PROGRAMA!$I$9)*(PROGRAMA!$I$12-PROGRAMA!$I$11)/2)+PROGRAMA!$I$11))</f>
        <v>0</v>
      </c>
      <c r="BE103" s="245">
        <f>+IF(BE101="","",PROGRAMA!$I$13*BE102*(((BE102/PROGRAMA!$I$9)*(PROGRAMA!$I$12-PROGRAMA!$I$11)/2)+PROGRAMA!$I$11))</f>
        <v>0</v>
      </c>
      <c r="BF103" s="245">
        <f>+IF(BF101="","",PROGRAMA!$I$13*BF102*(((BF102/PROGRAMA!$I$9)*(PROGRAMA!$I$12-PROGRAMA!$I$11)/2)+PROGRAMA!$I$11))</f>
        <v>0</v>
      </c>
      <c r="BG103" s="245">
        <f>+IF(BG101="","",PROGRAMA!$I$13*BG102*(((BG102/PROGRAMA!$I$9)*(PROGRAMA!$I$12-PROGRAMA!$I$11)/2)+PROGRAMA!$I$11))</f>
        <v>0</v>
      </c>
      <c r="BH103" s="245">
        <f>+IF(BH101="","",PROGRAMA!$I$13*BH102*(((BH102/PROGRAMA!$I$9)*(PROGRAMA!$I$12-PROGRAMA!$I$11)/2)+PROGRAMA!$I$11))</f>
        <v>0</v>
      </c>
      <c r="BI103" s="245">
        <f>+IF(BI101="","",PROGRAMA!$I$13*BI102*(((BI102/PROGRAMA!$I$9)*(PROGRAMA!$I$12-PROGRAMA!$I$11)/2)+PROGRAMA!$I$11))</f>
        <v>0</v>
      </c>
      <c r="BJ103" s="245">
        <f>+IF(BJ101="","",PROGRAMA!$I$13*BJ102*(((BJ102/PROGRAMA!$I$9)*(PROGRAMA!$I$12-PROGRAMA!$I$11)/2)+PROGRAMA!$I$11))</f>
        <v>0</v>
      </c>
      <c r="BK103" s="245">
        <f>+IF(BK101="","",PROGRAMA!$I$13*BK102*(((BK102/PROGRAMA!$I$9)*(PROGRAMA!$I$12-PROGRAMA!$I$11)/2)+PROGRAMA!$I$11))</f>
        <v>0</v>
      </c>
      <c r="BL103" s="245">
        <f>+IF(BL101="","",PROGRAMA!$I$13*BL102*(((BL102/PROGRAMA!$I$9)*(PROGRAMA!$I$12-PROGRAMA!$I$11)/2)+PROGRAMA!$I$11))</f>
        <v>0</v>
      </c>
      <c r="BM103" s="245">
        <f>+IF(BM101="","",PROGRAMA!$I$13*BM102*(((BM102/PROGRAMA!$I$9)*(PROGRAMA!$I$12-PROGRAMA!$I$11)/2)+PROGRAMA!$I$11))</f>
        <v>0</v>
      </c>
      <c r="BN103" s="245">
        <f>+IF(BN101="","",PROGRAMA!$I$13*BN102*(((BN102/PROGRAMA!$I$9)*(PROGRAMA!$I$12-PROGRAMA!$I$11)/2)+PROGRAMA!$I$11))</f>
        <v>0</v>
      </c>
      <c r="BO103" s="245">
        <f>+IF(BO101="","",PROGRAMA!$I$13*BO102*(((BO102/PROGRAMA!$I$9)*(PROGRAMA!$I$12-PROGRAMA!$I$11)/2)+PROGRAMA!$I$11))</f>
        <v>0</v>
      </c>
      <c r="BP103" s="245">
        <f>+IF(BP101="","",PROGRAMA!$I$13*BP102*(((BP102/PROGRAMA!$I$9)*(PROGRAMA!$I$12-PROGRAMA!$I$11)/2)+PROGRAMA!$I$11))</f>
        <v>0</v>
      </c>
      <c r="BQ103" s="245">
        <f>+IF(BQ101="","",PROGRAMA!$I$13*BQ102*(((BQ102/PROGRAMA!$I$9)*(PROGRAMA!$I$12-PROGRAMA!$I$11)/2)+PROGRAMA!$I$11))</f>
        <v>0</v>
      </c>
      <c r="BR103" s="245">
        <f>+IF(BR101="","",PROGRAMA!$I$13*BR102*(((BR102/PROGRAMA!$I$9)*(PROGRAMA!$I$12-PROGRAMA!$I$11)/2)+PROGRAMA!$I$11))</f>
        <v>0</v>
      </c>
      <c r="BS103" s="245">
        <f>+IF(BS101="","",PROGRAMA!$I$13*BS102*(((BS102/PROGRAMA!$I$9)*(PROGRAMA!$I$12-PROGRAMA!$I$11)/2)+PROGRAMA!$I$11))</f>
        <v>0</v>
      </c>
      <c r="BT103" s="245">
        <f>+IF(BT101="","",PROGRAMA!$I$13*BT102*(((BT102/PROGRAMA!$I$9)*(PROGRAMA!$I$12-PROGRAMA!$I$11)/2)+PROGRAMA!$I$11))</f>
        <v>0</v>
      </c>
      <c r="BU103" s="245">
        <f>+IF(BU101="","",PROGRAMA!$I$13*BU102*(((BU102/PROGRAMA!$I$9)*(PROGRAMA!$I$12-PROGRAMA!$I$11)/2)+PROGRAMA!$I$11))</f>
        <v>0</v>
      </c>
      <c r="BV103" s="245">
        <f>+IF(BV101="","",PROGRAMA!$I$13*BV102*(((BV102/PROGRAMA!$I$9)*(PROGRAMA!$I$12-PROGRAMA!$I$11)/2)+PROGRAMA!$I$11))</f>
        <v>0</v>
      </c>
      <c r="BW103" s="245">
        <f>+IF(BW101="","",PROGRAMA!$I$13*BW102*(((BW102/PROGRAMA!$I$9)*(PROGRAMA!$I$12-PROGRAMA!$I$11)/2)+PROGRAMA!$I$11))</f>
        <v>0</v>
      </c>
      <c r="BX103" s="245">
        <f>+IF(BX101="","",PROGRAMA!$I$13*BX102*(((BX102/PROGRAMA!$I$9)*(PROGRAMA!$I$12-PROGRAMA!$I$11)/2)+PROGRAMA!$I$11))</f>
        <v>0</v>
      </c>
      <c r="BY103" s="245">
        <f>+IF(BY101="","",PROGRAMA!$I$13*BY102*(((BY102/PROGRAMA!$I$9)*(PROGRAMA!$I$12-PROGRAMA!$I$11)/2)+PROGRAMA!$I$11))</f>
        <v>0</v>
      </c>
      <c r="BZ103" s="245">
        <f>+IF(BZ101="","",PROGRAMA!$I$13*BZ102*(((BZ102/PROGRAMA!$I$9)*(PROGRAMA!$I$12-PROGRAMA!$I$11)/2)+PROGRAMA!$I$11))</f>
        <v>0</v>
      </c>
      <c r="CA103" s="245">
        <f>+IF(CA101="","",PROGRAMA!$I$13*CA102*(((CA102/PROGRAMA!$I$9)*(PROGRAMA!$I$12-PROGRAMA!$I$11)/2)+PROGRAMA!$I$11))</f>
        <v>0</v>
      </c>
      <c r="CB103" s="245">
        <f>+IF(CB101="","",PROGRAMA!$I$13*CB102*(((CB102/PROGRAMA!$I$9)*(PROGRAMA!$I$12-PROGRAMA!$I$11)/2)+PROGRAMA!$I$11))</f>
        <v>0</v>
      </c>
      <c r="CC103" s="245">
        <f>+IF(CC101="","",PROGRAMA!$I$13*CC102*(((CC102/PROGRAMA!$I$9)*(PROGRAMA!$I$12-PROGRAMA!$I$11)/2)+PROGRAMA!$I$11))</f>
        <v>0</v>
      </c>
      <c r="CD103" s="245">
        <f>+IF(CD101="","",PROGRAMA!$I$13*CD102*(((CD102/PROGRAMA!$I$9)*(PROGRAMA!$I$12-PROGRAMA!$I$11)/2)+PROGRAMA!$I$11))</f>
        <v>0</v>
      </c>
      <c r="CE103" s="245">
        <f>+IF(CE101="","",PROGRAMA!$I$13*CE102*(((CE102/PROGRAMA!$I$9)*(PROGRAMA!$I$12-PROGRAMA!$I$11)/2)+PROGRAMA!$I$11))</f>
        <v>0</v>
      </c>
      <c r="CF103" s="245">
        <f>+IF(CF101="","",PROGRAMA!$I$13*CF102*(((CF102/PROGRAMA!$I$9)*(PROGRAMA!$I$12-PROGRAMA!$I$11)/2)+PROGRAMA!$I$11))</f>
        <v>0</v>
      </c>
    </row>
    <row r="104" spans="1:84" ht="15" customHeight="1" thickTop="1" thickBot="1" x14ac:dyDescent="0.35">
      <c r="A104" s="967"/>
      <c r="B104" s="967" t="s">
        <v>260</v>
      </c>
      <c r="C104" s="970" t="str">
        <f>+IF($B$55='Base Datos'!$V$21,B104,"")</f>
        <v>Contenedor 9</v>
      </c>
      <c r="D104" s="241" t="str">
        <f>+IF($B$55='Base Datos'!$V$21,D56,"")</f>
        <v>Densidad Descarga Solida, gr/l</v>
      </c>
      <c r="E104" s="255"/>
      <c r="F104" s="255"/>
      <c r="G104" s="255"/>
      <c r="H104" s="255"/>
      <c r="I104" s="255"/>
      <c r="J104" s="255"/>
      <c r="K104" s="255"/>
      <c r="L104" s="255"/>
      <c r="M104" s="255"/>
      <c r="N104" s="255"/>
      <c r="O104" s="255"/>
      <c r="P104" s="255"/>
      <c r="Q104" s="255"/>
      <c r="R104" s="255"/>
      <c r="S104" s="255"/>
      <c r="T104" s="255"/>
      <c r="U104" s="255"/>
      <c r="V104" s="255"/>
      <c r="W104" s="255"/>
      <c r="X104" s="255"/>
      <c r="Y104" s="255"/>
      <c r="Z104" s="255"/>
      <c r="AA104" s="255"/>
      <c r="AB104" s="255"/>
      <c r="AC104" s="255"/>
      <c r="AD104" s="255"/>
      <c r="AE104" s="255"/>
      <c r="AF104" s="255"/>
      <c r="AG104" s="255"/>
      <c r="AH104" s="255"/>
      <c r="AI104" s="255"/>
      <c r="AJ104" s="255"/>
      <c r="AK104" s="255"/>
      <c r="AL104" s="255"/>
      <c r="AM104" s="255"/>
      <c r="AN104" s="255"/>
      <c r="AO104" s="255"/>
      <c r="AP104" s="255"/>
      <c r="AQ104" s="255"/>
      <c r="AR104" s="255"/>
      <c r="AS104" s="255"/>
      <c r="AT104" s="255"/>
      <c r="AU104" s="255"/>
      <c r="AV104" s="255"/>
      <c r="AW104" s="255"/>
      <c r="AX104" s="255"/>
      <c r="AY104" s="255"/>
      <c r="AZ104" s="255"/>
      <c r="BA104" s="255"/>
      <c r="BB104" s="255"/>
      <c r="BC104" s="255"/>
      <c r="BD104" s="255"/>
      <c r="BE104" s="255"/>
      <c r="BF104" s="255"/>
      <c r="BG104" s="255"/>
      <c r="BH104" s="255"/>
      <c r="BI104" s="255"/>
      <c r="BJ104" s="255"/>
      <c r="BK104" s="255"/>
      <c r="BL104" s="255"/>
      <c r="BM104" s="255"/>
      <c r="BN104" s="255"/>
      <c r="BO104" s="255"/>
      <c r="BP104" s="255"/>
      <c r="BQ104" s="255"/>
      <c r="BR104" s="255"/>
      <c r="BS104" s="255"/>
      <c r="BT104" s="255"/>
      <c r="BU104" s="255"/>
      <c r="BV104" s="255"/>
      <c r="BW104" s="255"/>
      <c r="BX104" s="255"/>
      <c r="BY104" s="255"/>
      <c r="BZ104" s="255"/>
      <c r="CA104" s="255"/>
      <c r="CB104" s="255"/>
      <c r="CC104" s="255"/>
      <c r="CD104" s="255"/>
      <c r="CE104" s="255"/>
      <c r="CF104" s="255"/>
    </row>
    <row r="105" spans="1:84" ht="15" customHeight="1" thickBot="1" x14ac:dyDescent="0.35">
      <c r="A105" s="967"/>
      <c r="B105" s="967"/>
      <c r="C105" s="968"/>
      <c r="D105" s="242" t="str">
        <f>+IF($B$55='Base Datos'!$V$21,D57,"")</f>
        <v>% AGUA</v>
      </c>
      <c r="E105" s="256"/>
      <c r="F105" s="256"/>
      <c r="G105" s="256"/>
      <c r="H105" s="256"/>
      <c r="I105" s="256"/>
      <c r="J105" s="256"/>
      <c r="K105" s="256"/>
      <c r="L105" s="256"/>
      <c r="M105" s="256"/>
      <c r="N105" s="256"/>
      <c r="O105" s="256"/>
      <c r="P105" s="256"/>
      <c r="Q105" s="256"/>
      <c r="R105" s="256"/>
      <c r="S105" s="256"/>
      <c r="T105" s="256"/>
      <c r="U105" s="256"/>
      <c r="V105" s="256"/>
      <c r="W105" s="256"/>
      <c r="X105" s="256"/>
      <c r="Y105" s="256"/>
      <c r="Z105" s="256"/>
      <c r="AA105" s="256"/>
      <c r="AB105" s="256"/>
      <c r="AC105" s="256"/>
      <c r="AD105" s="256"/>
      <c r="AE105" s="256"/>
      <c r="AF105" s="256"/>
      <c r="AG105" s="256"/>
      <c r="AH105" s="256"/>
      <c r="AI105" s="256"/>
      <c r="AJ105" s="256"/>
      <c r="AK105" s="256"/>
      <c r="AL105" s="256"/>
      <c r="AM105" s="256"/>
      <c r="AN105" s="256"/>
      <c r="AO105" s="256"/>
      <c r="AP105" s="256"/>
      <c r="AQ105" s="256"/>
      <c r="AR105" s="256"/>
      <c r="AS105" s="256"/>
      <c r="AT105" s="256"/>
      <c r="AU105" s="256"/>
      <c r="AV105" s="256"/>
      <c r="AW105" s="256"/>
      <c r="AX105" s="256"/>
      <c r="AY105" s="256"/>
      <c r="AZ105" s="256"/>
      <c r="BA105" s="256"/>
      <c r="BB105" s="256"/>
      <c r="BC105" s="256"/>
      <c r="BD105" s="256"/>
      <c r="BE105" s="256"/>
      <c r="BF105" s="256"/>
      <c r="BG105" s="256"/>
      <c r="BH105" s="256"/>
      <c r="BI105" s="256"/>
      <c r="BJ105" s="256"/>
      <c r="BK105" s="256"/>
      <c r="BL105" s="256"/>
      <c r="BM105" s="256"/>
      <c r="BN105" s="256"/>
      <c r="BO105" s="256"/>
      <c r="BP105" s="256"/>
      <c r="BQ105" s="256"/>
      <c r="BR105" s="256"/>
      <c r="BS105" s="256"/>
      <c r="BT105" s="256"/>
      <c r="BU105" s="256"/>
      <c r="BV105" s="256"/>
      <c r="BW105" s="256"/>
      <c r="BX105" s="256"/>
      <c r="BY105" s="256"/>
      <c r="BZ105" s="256"/>
      <c r="CA105" s="256"/>
      <c r="CB105" s="256"/>
      <c r="CC105" s="256"/>
      <c r="CD105" s="256"/>
      <c r="CE105" s="256"/>
      <c r="CF105" s="256"/>
    </row>
    <row r="106" spans="1:84" ht="15" customHeight="1" thickBot="1" x14ac:dyDescent="0.35">
      <c r="A106" s="967"/>
      <c r="B106" s="967"/>
      <c r="C106" s="968"/>
      <c r="D106" s="242" t="str">
        <f>+IF($B$55='Base Datos'!$V$21,D58,"")</f>
        <v>% HC</v>
      </c>
      <c r="E106" s="212"/>
      <c r="F106" s="212"/>
      <c r="G106" s="212"/>
      <c r="H106" s="212"/>
      <c r="I106" s="212"/>
      <c r="J106" s="212"/>
      <c r="K106" s="212"/>
      <c r="L106" s="212"/>
      <c r="M106" s="212"/>
      <c r="N106" s="212"/>
      <c r="O106" s="212"/>
      <c r="P106" s="212"/>
      <c r="Q106" s="212"/>
      <c r="R106" s="212"/>
      <c r="S106" s="212"/>
      <c r="T106" s="212"/>
      <c r="U106" s="212"/>
      <c r="V106" s="212"/>
      <c r="W106" s="212"/>
      <c r="X106" s="212"/>
      <c r="Y106" s="212"/>
      <c r="Z106" s="212"/>
      <c r="AA106" s="212"/>
      <c r="AB106" s="212"/>
      <c r="AC106" s="212"/>
      <c r="AD106" s="212"/>
      <c r="AE106" s="212"/>
      <c r="AF106" s="212"/>
      <c r="AG106" s="212"/>
      <c r="AH106" s="212"/>
      <c r="AI106" s="212"/>
      <c r="AJ106" s="212"/>
      <c r="AK106" s="212"/>
      <c r="AL106" s="212"/>
      <c r="AM106" s="212"/>
      <c r="AN106" s="212"/>
      <c r="AO106" s="212"/>
      <c r="AP106" s="212"/>
      <c r="AQ106" s="212"/>
      <c r="AR106" s="212"/>
      <c r="AS106" s="212"/>
      <c r="AT106" s="212"/>
      <c r="AU106" s="212"/>
      <c r="AV106" s="212"/>
      <c r="AW106" s="212"/>
      <c r="AX106" s="212"/>
      <c r="AY106" s="212"/>
      <c r="AZ106" s="212"/>
      <c r="BA106" s="212"/>
      <c r="BB106" s="212"/>
      <c r="BC106" s="212"/>
      <c r="BD106" s="212"/>
      <c r="BE106" s="212"/>
      <c r="BF106" s="212"/>
      <c r="BG106" s="212"/>
      <c r="BH106" s="212"/>
      <c r="BI106" s="212"/>
      <c r="BJ106" s="212"/>
      <c r="BK106" s="212"/>
      <c r="BL106" s="212"/>
      <c r="BM106" s="212"/>
      <c r="BN106" s="212"/>
      <c r="BO106" s="212"/>
      <c r="BP106" s="212"/>
      <c r="BQ106" s="212"/>
      <c r="BR106" s="212"/>
      <c r="BS106" s="212"/>
      <c r="BT106" s="212"/>
      <c r="BU106" s="212"/>
      <c r="BV106" s="212"/>
      <c r="BW106" s="212"/>
      <c r="BX106" s="212"/>
      <c r="BY106" s="212"/>
      <c r="BZ106" s="212"/>
      <c r="CA106" s="212"/>
      <c r="CB106" s="212"/>
      <c r="CC106" s="212"/>
      <c r="CD106" s="212"/>
      <c r="CE106" s="212"/>
      <c r="CF106" s="212"/>
    </row>
    <row r="107" spans="1:84" ht="17.25" thickBot="1" x14ac:dyDescent="0.35">
      <c r="B107" s="967"/>
      <c r="C107" s="968"/>
      <c r="D107" s="242" t="str">
        <f>+IF($B$55='Base Datos'!$V$21,D59,"")</f>
        <v>% SOLIDOS</v>
      </c>
      <c r="E107" s="197">
        <f>IF(SUM(E105:E106)=0,0,100-E105-E106)</f>
        <v>0</v>
      </c>
      <c r="F107" s="197">
        <f t="shared" ref="F107:BQ107" si="68">IF(SUM(F105:F106)=0,0,100-F105-F106)</f>
        <v>0</v>
      </c>
      <c r="G107" s="197">
        <f t="shared" si="68"/>
        <v>0</v>
      </c>
      <c r="H107" s="197">
        <f t="shared" si="68"/>
        <v>0</v>
      </c>
      <c r="I107" s="197">
        <f t="shared" si="68"/>
        <v>0</v>
      </c>
      <c r="J107" s="197">
        <f t="shared" si="68"/>
        <v>0</v>
      </c>
      <c r="K107" s="197">
        <f t="shared" si="68"/>
        <v>0</v>
      </c>
      <c r="L107" s="197">
        <f t="shared" si="68"/>
        <v>0</v>
      </c>
      <c r="M107" s="197">
        <f t="shared" si="68"/>
        <v>0</v>
      </c>
      <c r="N107" s="197">
        <f t="shared" si="68"/>
        <v>0</v>
      </c>
      <c r="O107" s="197">
        <f t="shared" si="68"/>
        <v>0</v>
      </c>
      <c r="P107" s="197">
        <f t="shared" si="68"/>
        <v>0</v>
      </c>
      <c r="Q107" s="197">
        <f t="shared" si="68"/>
        <v>0</v>
      </c>
      <c r="R107" s="197">
        <f t="shared" si="68"/>
        <v>0</v>
      </c>
      <c r="S107" s="197">
        <f t="shared" si="68"/>
        <v>0</v>
      </c>
      <c r="T107" s="197">
        <f t="shared" si="68"/>
        <v>0</v>
      </c>
      <c r="U107" s="197">
        <f t="shared" si="68"/>
        <v>0</v>
      </c>
      <c r="V107" s="197">
        <f t="shared" si="68"/>
        <v>0</v>
      </c>
      <c r="W107" s="197">
        <f t="shared" si="68"/>
        <v>0</v>
      </c>
      <c r="X107" s="197">
        <f t="shared" si="68"/>
        <v>0</v>
      </c>
      <c r="Y107" s="197">
        <f t="shared" si="68"/>
        <v>0</v>
      </c>
      <c r="Z107" s="197">
        <f t="shared" si="68"/>
        <v>0</v>
      </c>
      <c r="AA107" s="197">
        <f t="shared" si="68"/>
        <v>0</v>
      </c>
      <c r="AB107" s="197">
        <f t="shared" si="68"/>
        <v>0</v>
      </c>
      <c r="AC107" s="197">
        <f t="shared" si="68"/>
        <v>0</v>
      </c>
      <c r="AD107" s="197">
        <f t="shared" si="68"/>
        <v>0</v>
      </c>
      <c r="AE107" s="197">
        <f t="shared" si="68"/>
        <v>0</v>
      </c>
      <c r="AF107" s="197">
        <f t="shared" si="68"/>
        <v>0</v>
      </c>
      <c r="AG107" s="197">
        <f t="shared" si="68"/>
        <v>0</v>
      </c>
      <c r="AH107" s="197">
        <f t="shared" si="68"/>
        <v>0</v>
      </c>
      <c r="AI107" s="197">
        <f t="shared" si="68"/>
        <v>0</v>
      </c>
      <c r="AJ107" s="197">
        <f t="shared" si="68"/>
        <v>0</v>
      </c>
      <c r="AK107" s="197">
        <f t="shared" si="68"/>
        <v>0</v>
      </c>
      <c r="AL107" s="197">
        <f t="shared" si="68"/>
        <v>0</v>
      </c>
      <c r="AM107" s="197">
        <f t="shared" si="68"/>
        <v>0</v>
      </c>
      <c r="AN107" s="197">
        <f t="shared" si="68"/>
        <v>0</v>
      </c>
      <c r="AO107" s="197">
        <f t="shared" si="68"/>
        <v>0</v>
      </c>
      <c r="AP107" s="197">
        <f t="shared" si="68"/>
        <v>0</v>
      </c>
      <c r="AQ107" s="197">
        <f t="shared" si="68"/>
        <v>0</v>
      </c>
      <c r="AR107" s="197">
        <f t="shared" si="68"/>
        <v>0</v>
      </c>
      <c r="AS107" s="197">
        <f t="shared" si="68"/>
        <v>0</v>
      </c>
      <c r="AT107" s="197">
        <f t="shared" si="68"/>
        <v>0</v>
      </c>
      <c r="AU107" s="197">
        <f t="shared" si="68"/>
        <v>0</v>
      </c>
      <c r="AV107" s="197">
        <f t="shared" si="68"/>
        <v>0</v>
      </c>
      <c r="AW107" s="197">
        <f t="shared" si="68"/>
        <v>0</v>
      </c>
      <c r="AX107" s="197">
        <f t="shared" si="68"/>
        <v>0</v>
      </c>
      <c r="AY107" s="197">
        <f t="shared" si="68"/>
        <v>0</v>
      </c>
      <c r="AZ107" s="197">
        <f t="shared" si="68"/>
        <v>0</v>
      </c>
      <c r="BA107" s="197">
        <f t="shared" si="68"/>
        <v>0</v>
      </c>
      <c r="BB107" s="197">
        <f t="shared" si="68"/>
        <v>0</v>
      </c>
      <c r="BC107" s="197">
        <f t="shared" si="68"/>
        <v>0</v>
      </c>
      <c r="BD107" s="197">
        <f t="shared" si="68"/>
        <v>0</v>
      </c>
      <c r="BE107" s="197">
        <f t="shared" si="68"/>
        <v>0</v>
      </c>
      <c r="BF107" s="197">
        <f t="shared" si="68"/>
        <v>0</v>
      </c>
      <c r="BG107" s="197">
        <f t="shared" si="68"/>
        <v>0</v>
      </c>
      <c r="BH107" s="197">
        <f t="shared" si="68"/>
        <v>0</v>
      </c>
      <c r="BI107" s="197">
        <f t="shared" si="68"/>
        <v>0</v>
      </c>
      <c r="BJ107" s="197">
        <f t="shared" si="68"/>
        <v>0</v>
      </c>
      <c r="BK107" s="197">
        <f t="shared" si="68"/>
        <v>0</v>
      </c>
      <c r="BL107" s="197">
        <f t="shared" si="68"/>
        <v>0</v>
      </c>
      <c r="BM107" s="197">
        <f t="shared" si="68"/>
        <v>0</v>
      </c>
      <c r="BN107" s="197">
        <f t="shared" si="68"/>
        <v>0</v>
      </c>
      <c r="BO107" s="197">
        <f t="shared" si="68"/>
        <v>0</v>
      </c>
      <c r="BP107" s="197">
        <f t="shared" si="68"/>
        <v>0</v>
      </c>
      <c r="BQ107" s="197">
        <f t="shared" si="68"/>
        <v>0</v>
      </c>
      <c r="BR107" s="197">
        <f t="shared" ref="BR107:CF107" si="69">IF(SUM(BR105:BR106)=0,0,100-BR105-BR106)</f>
        <v>0</v>
      </c>
      <c r="BS107" s="197">
        <f t="shared" si="69"/>
        <v>0</v>
      </c>
      <c r="BT107" s="197">
        <f t="shared" si="69"/>
        <v>0</v>
      </c>
      <c r="BU107" s="197">
        <f t="shared" si="69"/>
        <v>0</v>
      </c>
      <c r="BV107" s="197">
        <f t="shared" si="69"/>
        <v>0</v>
      </c>
      <c r="BW107" s="197">
        <f t="shared" si="69"/>
        <v>0</v>
      </c>
      <c r="BX107" s="197">
        <f t="shared" si="69"/>
        <v>0</v>
      </c>
      <c r="BY107" s="197">
        <f t="shared" si="69"/>
        <v>0</v>
      </c>
      <c r="BZ107" s="197">
        <f t="shared" si="69"/>
        <v>0</v>
      </c>
      <c r="CA107" s="197">
        <f t="shared" si="69"/>
        <v>0</v>
      </c>
      <c r="CB107" s="197">
        <f t="shared" si="69"/>
        <v>0</v>
      </c>
      <c r="CC107" s="197">
        <f t="shared" si="69"/>
        <v>0</v>
      </c>
      <c r="CD107" s="197">
        <f t="shared" si="69"/>
        <v>0</v>
      </c>
      <c r="CE107" s="197">
        <f t="shared" si="69"/>
        <v>0</v>
      </c>
      <c r="CF107" s="197">
        <f t="shared" si="69"/>
        <v>0</v>
      </c>
    </row>
    <row r="108" spans="1:84" ht="17.25" thickBot="1" x14ac:dyDescent="0.35">
      <c r="B108" s="967"/>
      <c r="C108" s="968"/>
      <c r="D108" s="243" t="s">
        <v>122</v>
      </c>
      <c r="E108" s="212"/>
      <c r="F108" s="212"/>
      <c r="G108" s="212"/>
      <c r="H108" s="212"/>
      <c r="I108" s="212"/>
      <c r="J108" s="212"/>
      <c r="K108" s="212"/>
      <c r="L108" s="212"/>
      <c r="M108" s="212"/>
      <c r="N108" s="212"/>
      <c r="O108" s="212"/>
      <c r="P108" s="212"/>
      <c r="Q108" s="212"/>
      <c r="R108" s="212"/>
      <c r="S108" s="212"/>
      <c r="T108" s="212"/>
      <c r="U108" s="212"/>
      <c r="V108" s="212"/>
      <c r="W108" s="212"/>
      <c r="X108" s="212"/>
      <c r="Y108" s="212"/>
      <c r="Z108" s="212"/>
      <c r="AA108" s="212"/>
      <c r="AB108" s="212"/>
      <c r="AC108" s="212"/>
      <c r="AD108" s="212"/>
      <c r="AE108" s="212"/>
      <c r="AF108" s="212"/>
      <c r="AG108" s="212"/>
      <c r="AH108" s="212"/>
      <c r="AI108" s="212"/>
      <c r="AJ108" s="212"/>
      <c r="AK108" s="212"/>
      <c r="AL108" s="212"/>
      <c r="AM108" s="212"/>
      <c r="AN108" s="212"/>
      <c r="AO108" s="212"/>
      <c r="AP108" s="212"/>
      <c r="AQ108" s="212"/>
      <c r="AR108" s="212"/>
      <c r="AS108" s="212"/>
      <c r="AT108" s="212"/>
      <c r="AU108" s="212"/>
      <c r="AV108" s="212"/>
      <c r="AW108" s="212"/>
      <c r="AX108" s="212"/>
      <c r="AY108" s="212"/>
      <c r="AZ108" s="212"/>
      <c r="BA108" s="212"/>
      <c r="BB108" s="212"/>
      <c r="BC108" s="212"/>
      <c r="BD108" s="212"/>
      <c r="BE108" s="212"/>
      <c r="BF108" s="212"/>
      <c r="BG108" s="212"/>
      <c r="BH108" s="212"/>
      <c r="BI108" s="212"/>
      <c r="BJ108" s="212"/>
      <c r="BK108" s="212"/>
      <c r="BL108" s="212"/>
      <c r="BM108" s="212"/>
      <c r="BN108" s="212"/>
      <c r="BO108" s="212"/>
      <c r="BP108" s="212"/>
      <c r="BQ108" s="212"/>
      <c r="BR108" s="212"/>
      <c r="BS108" s="212"/>
      <c r="BT108" s="212"/>
      <c r="BU108" s="212"/>
      <c r="BV108" s="212"/>
      <c r="BW108" s="212"/>
      <c r="BX108" s="212"/>
      <c r="BY108" s="212"/>
      <c r="BZ108" s="212"/>
      <c r="CA108" s="212"/>
      <c r="CB108" s="212"/>
      <c r="CC108" s="212"/>
      <c r="CD108" s="212"/>
      <c r="CE108" s="212"/>
      <c r="CF108" s="212"/>
    </row>
    <row r="109" spans="1:84" ht="17.25" thickBot="1" x14ac:dyDescent="0.35">
      <c r="B109" s="967"/>
      <c r="C109" s="969"/>
      <c r="D109" s="244" t="s">
        <v>174</v>
      </c>
      <c r="E109" s="245">
        <f>+IF(E107="","",PROGRAMA!$I$13*E108*(((E108/PROGRAMA!$I$9)*(PROGRAMA!$I$12-PROGRAMA!$I$11)/2)+PROGRAMA!$I$11))</f>
        <v>0</v>
      </c>
      <c r="F109" s="245">
        <f>+IF(F107="","",PROGRAMA!$I$13*F108*(((F108/PROGRAMA!$I$9)*(PROGRAMA!$I$12-PROGRAMA!$I$11)/2)+PROGRAMA!$I$11))</f>
        <v>0</v>
      </c>
      <c r="G109" s="245">
        <f>+IF(G107="","",PROGRAMA!$I$13*G108*(((G108/PROGRAMA!$I$9)*(PROGRAMA!$I$12-PROGRAMA!$I$11)/2)+PROGRAMA!$I$11))</f>
        <v>0</v>
      </c>
      <c r="H109" s="245">
        <f>+IF(H107="","",PROGRAMA!$I$13*H108*(((H108/PROGRAMA!$I$9)*(PROGRAMA!$I$12-PROGRAMA!$I$11)/2)+PROGRAMA!$I$11))</f>
        <v>0</v>
      </c>
      <c r="I109" s="245">
        <f>+IF(I107="","",PROGRAMA!$I$13*I108*(((I108/PROGRAMA!$I$9)*(PROGRAMA!$I$12-PROGRAMA!$I$11)/2)+PROGRAMA!$I$11))</f>
        <v>0</v>
      </c>
      <c r="J109" s="245">
        <f>+IF(J107="","",PROGRAMA!$I$13*J108*(((J108/PROGRAMA!$I$9)*(PROGRAMA!$I$12-PROGRAMA!$I$11)/2)+PROGRAMA!$I$11))</f>
        <v>0</v>
      </c>
      <c r="K109" s="245">
        <f>+IF(K107="","",PROGRAMA!$I$13*K108*(((K108/PROGRAMA!$I$9)*(PROGRAMA!$I$12-PROGRAMA!$I$11)/2)+PROGRAMA!$I$11))</f>
        <v>0</v>
      </c>
      <c r="L109" s="245">
        <f>+IF(L107="","",PROGRAMA!$I$13*L108*(((L108/PROGRAMA!$I$9)*(PROGRAMA!$I$12-PROGRAMA!$I$11)/2)+PROGRAMA!$I$11))</f>
        <v>0</v>
      </c>
      <c r="M109" s="245">
        <f>+IF(M107="","",PROGRAMA!$I$13*M108*(((M108/PROGRAMA!$I$9)*(PROGRAMA!$I$12-PROGRAMA!$I$11)/2)+PROGRAMA!$I$11))</f>
        <v>0</v>
      </c>
      <c r="N109" s="245">
        <f>+IF(N107="","",PROGRAMA!$I$13*N108*(((N108/PROGRAMA!$I$9)*(PROGRAMA!$I$12-PROGRAMA!$I$11)/2)+PROGRAMA!$I$11))</f>
        <v>0</v>
      </c>
      <c r="O109" s="245">
        <f>+IF(O107="","",PROGRAMA!$I$13*O108*(((O108/PROGRAMA!$I$9)*(PROGRAMA!$I$12-PROGRAMA!$I$11)/2)+PROGRAMA!$I$11))</f>
        <v>0</v>
      </c>
      <c r="P109" s="245">
        <f>+IF(P107="","",PROGRAMA!$I$13*P108*(((P108/PROGRAMA!$I$9)*(PROGRAMA!$I$12-PROGRAMA!$I$11)/2)+PROGRAMA!$I$11))</f>
        <v>0</v>
      </c>
      <c r="Q109" s="245">
        <f>+IF(Q107="","",PROGRAMA!$I$13*Q108*(((Q108/PROGRAMA!$I$9)*(PROGRAMA!$I$12-PROGRAMA!$I$11)/2)+PROGRAMA!$I$11))</f>
        <v>0</v>
      </c>
      <c r="R109" s="245">
        <f>+IF(R107="","",PROGRAMA!$I$13*R108*(((R108/PROGRAMA!$I$9)*(PROGRAMA!$I$12-PROGRAMA!$I$11)/2)+PROGRAMA!$I$11))</f>
        <v>0</v>
      </c>
      <c r="S109" s="245">
        <f>+IF(S107="","",PROGRAMA!$I$13*S108*(((S108/PROGRAMA!$I$9)*(PROGRAMA!$I$12-PROGRAMA!$I$11)/2)+PROGRAMA!$I$11))</f>
        <v>0</v>
      </c>
      <c r="T109" s="245">
        <f>+IF(T107="","",PROGRAMA!$I$13*T108*(((T108/PROGRAMA!$I$9)*(PROGRAMA!$I$12-PROGRAMA!$I$11)/2)+PROGRAMA!$I$11))</f>
        <v>0</v>
      </c>
      <c r="U109" s="245">
        <f>+IF(U107="","",PROGRAMA!$I$13*U108*(((U108/PROGRAMA!$I$9)*(PROGRAMA!$I$12-PROGRAMA!$I$11)/2)+PROGRAMA!$I$11))</f>
        <v>0</v>
      </c>
      <c r="V109" s="245">
        <f>+IF(V107="","",PROGRAMA!$I$13*V108*(((V108/PROGRAMA!$I$9)*(PROGRAMA!$I$12-PROGRAMA!$I$11)/2)+PROGRAMA!$I$11))</f>
        <v>0</v>
      </c>
      <c r="W109" s="245">
        <f>+IF(W107="","",PROGRAMA!$I$13*W108*(((W108/PROGRAMA!$I$9)*(PROGRAMA!$I$12-PROGRAMA!$I$11)/2)+PROGRAMA!$I$11))</f>
        <v>0</v>
      </c>
      <c r="X109" s="245">
        <f>+IF(X107="","",PROGRAMA!$I$13*X108*(((X108/PROGRAMA!$I$9)*(PROGRAMA!$I$12-PROGRAMA!$I$11)/2)+PROGRAMA!$I$11))</f>
        <v>0</v>
      </c>
      <c r="Y109" s="245">
        <f>+IF(Y107="","",PROGRAMA!$I$13*Y108*(((Y108/PROGRAMA!$I$9)*(PROGRAMA!$I$12-PROGRAMA!$I$11)/2)+PROGRAMA!$I$11))</f>
        <v>0</v>
      </c>
      <c r="Z109" s="245">
        <f>+IF(Z107="","",PROGRAMA!$I$13*Z108*(((Z108/PROGRAMA!$I$9)*(PROGRAMA!$I$12-PROGRAMA!$I$11)/2)+PROGRAMA!$I$11))</f>
        <v>0</v>
      </c>
      <c r="AA109" s="245">
        <f>+IF(AA107="","",PROGRAMA!$I$13*AA108*(((AA108/PROGRAMA!$I$9)*(PROGRAMA!$I$12-PROGRAMA!$I$11)/2)+PROGRAMA!$I$11))</f>
        <v>0</v>
      </c>
      <c r="AB109" s="245">
        <f>+IF(AB107="","",PROGRAMA!$I$13*AB108*(((AB108/PROGRAMA!$I$9)*(PROGRAMA!$I$12-PROGRAMA!$I$11)/2)+PROGRAMA!$I$11))</f>
        <v>0</v>
      </c>
      <c r="AC109" s="245">
        <f>+IF(AC107="","",PROGRAMA!$I$13*AC108*(((AC108/PROGRAMA!$I$9)*(PROGRAMA!$I$12-PROGRAMA!$I$11)/2)+PROGRAMA!$I$11))</f>
        <v>0</v>
      </c>
      <c r="AD109" s="245">
        <f>+IF(AD107="","",PROGRAMA!$I$13*AD108*(((AD108/PROGRAMA!$I$9)*(PROGRAMA!$I$12-PROGRAMA!$I$11)/2)+PROGRAMA!$I$11))</f>
        <v>0</v>
      </c>
      <c r="AE109" s="245">
        <f>+IF(AE107="","",PROGRAMA!$I$13*AE108*(((AE108/PROGRAMA!$I$9)*(PROGRAMA!$I$12-PROGRAMA!$I$11)/2)+PROGRAMA!$I$11))</f>
        <v>0</v>
      </c>
      <c r="AF109" s="245">
        <f>+IF(AF107="","",PROGRAMA!$I$13*AF108*(((AF108/PROGRAMA!$I$9)*(PROGRAMA!$I$12-PROGRAMA!$I$11)/2)+PROGRAMA!$I$11))</f>
        <v>0</v>
      </c>
      <c r="AG109" s="245">
        <f>+IF(AG107="","",PROGRAMA!$I$13*AG108*(((AG108/PROGRAMA!$I$9)*(PROGRAMA!$I$12-PROGRAMA!$I$11)/2)+PROGRAMA!$I$11))</f>
        <v>0</v>
      </c>
      <c r="AH109" s="245">
        <f>+IF(AH107="","",PROGRAMA!$I$13*AH108*(((AH108/PROGRAMA!$I$9)*(PROGRAMA!$I$12-PROGRAMA!$I$11)/2)+PROGRAMA!$I$11))</f>
        <v>0</v>
      </c>
      <c r="AI109" s="245">
        <f>+IF(AI107="","",PROGRAMA!$I$13*AI108*(((AI108/PROGRAMA!$I$9)*(PROGRAMA!$I$12-PROGRAMA!$I$11)/2)+PROGRAMA!$I$11))</f>
        <v>0</v>
      </c>
      <c r="AJ109" s="245">
        <f>+IF(AJ107="","",PROGRAMA!$I$13*AJ108*(((AJ108/PROGRAMA!$I$9)*(PROGRAMA!$I$12-PROGRAMA!$I$11)/2)+PROGRAMA!$I$11))</f>
        <v>0</v>
      </c>
      <c r="AK109" s="245">
        <f>+IF(AK107="","",PROGRAMA!$I$13*AK108*(((AK108/PROGRAMA!$I$9)*(PROGRAMA!$I$12-PROGRAMA!$I$11)/2)+PROGRAMA!$I$11))</f>
        <v>0</v>
      </c>
      <c r="AL109" s="245">
        <f>+IF(AL107="","",PROGRAMA!$I$13*AL108*(((AL108/PROGRAMA!$I$9)*(PROGRAMA!$I$12-PROGRAMA!$I$11)/2)+PROGRAMA!$I$11))</f>
        <v>0</v>
      </c>
      <c r="AM109" s="245">
        <f>+IF(AM107="","",PROGRAMA!$I$13*AM108*(((AM108/PROGRAMA!$I$9)*(PROGRAMA!$I$12-PROGRAMA!$I$11)/2)+PROGRAMA!$I$11))</f>
        <v>0</v>
      </c>
      <c r="AN109" s="245">
        <f>+IF(AN107="","",PROGRAMA!$I$13*AN108*(((AN108/PROGRAMA!$I$9)*(PROGRAMA!$I$12-PROGRAMA!$I$11)/2)+PROGRAMA!$I$11))</f>
        <v>0</v>
      </c>
      <c r="AO109" s="245">
        <f>+IF(AO107="","",PROGRAMA!$I$13*AO108*(((AO108/PROGRAMA!$I$9)*(PROGRAMA!$I$12-PROGRAMA!$I$11)/2)+PROGRAMA!$I$11))</f>
        <v>0</v>
      </c>
      <c r="AP109" s="245">
        <f>+IF(AP107="","",PROGRAMA!$I$13*AP108*(((AP108/PROGRAMA!$I$9)*(PROGRAMA!$I$12-PROGRAMA!$I$11)/2)+PROGRAMA!$I$11))</f>
        <v>0</v>
      </c>
      <c r="AQ109" s="245">
        <f>+IF(AQ107="","",PROGRAMA!$I$13*AQ108*(((AQ108/PROGRAMA!$I$9)*(PROGRAMA!$I$12-PROGRAMA!$I$11)/2)+PROGRAMA!$I$11))</f>
        <v>0</v>
      </c>
      <c r="AR109" s="245">
        <f>+IF(AR107="","",PROGRAMA!$I$13*AR108*(((AR108/PROGRAMA!$I$9)*(PROGRAMA!$I$12-PROGRAMA!$I$11)/2)+PROGRAMA!$I$11))</f>
        <v>0</v>
      </c>
      <c r="AS109" s="245">
        <f>+IF(AS107="","",PROGRAMA!$I$13*AS108*(((AS108/PROGRAMA!$I$9)*(PROGRAMA!$I$12-PROGRAMA!$I$11)/2)+PROGRAMA!$I$11))</f>
        <v>0</v>
      </c>
      <c r="AT109" s="245">
        <f>+IF(AT107="","",PROGRAMA!$I$13*AT108*(((AT108/PROGRAMA!$I$9)*(PROGRAMA!$I$12-PROGRAMA!$I$11)/2)+PROGRAMA!$I$11))</f>
        <v>0</v>
      </c>
      <c r="AU109" s="245">
        <f>+IF(AU107="","",PROGRAMA!$I$13*AU108*(((AU108/PROGRAMA!$I$9)*(PROGRAMA!$I$12-PROGRAMA!$I$11)/2)+PROGRAMA!$I$11))</f>
        <v>0</v>
      </c>
      <c r="AV109" s="245">
        <f>+IF(AV107="","",PROGRAMA!$I$13*AV108*(((AV108/PROGRAMA!$I$9)*(PROGRAMA!$I$12-PROGRAMA!$I$11)/2)+PROGRAMA!$I$11))</f>
        <v>0</v>
      </c>
      <c r="AW109" s="245">
        <f>+IF(AW107="","",PROGRAMA!$I$13*AW108*(((AW108/PROGRAMA!$I$9)*(PROGRAMA!$I$12-PROGRAMA!$I$11)/2)+PROGRAMA!$I$11))</f>
        <v>0</v>
      </c>
      <c r="AX109" s="245">
        <f>+IF(AX107="","",PROGRAMA!$I$13*AX108*(((AX108/PROGRAMA!$I$9)*(PROGRAMA!$I$12-PROGRAMA!$I$11)/2)+PROGRAMA!$I$11))</f>
        <v>0</v>
      </c>
      <c r="AY109" s="245">
        <f>+IF(AY107="","",PROGRAMA!$I$13*AY108*(((AY108/PROGRAMA!$I$9)*(PROGRAMA!$I$12-PROGRAMA!$I$11)/2)+PROGRAMA!$I$11))</f>
        <v>0</v>
      </c>
      <c r="AZ109" s="245">
        <f>+IF(AZ107="","",PROGRAMA!$I$13*AZ108*(((AZ108/PROGRAMA!$I$9)*(PROGRAMA!$I$12-PROGRAMA!$I$11)/2)+PROGRAMA!$I$11))</f>
        <v>0</v>
      </c>
      <c r="BA109" s="245">
        <f>+IF(BA107="","",PROGRAMA!$I$13*BA108*(((BA108/PROGRAMA!$I$9)*(PROGRAMA!$I$12-PROGRAMA!$I$11)/2)+PROGRAMA!$I$11))</f>
        <v>0</v>
      </c>
      <c r="BB109" s="245">
        <f>+IF(BB107="","",PROGRAMA!$I$13*BB108*(((BB108/PROGRAMA!$I$9)*(PROGRAMA!$I$12-PROGRAMA!$I$11)/2)+PROGRAMA!$I$11))</f>
        <v>0</v>
      </c>
      <c r="BC109" s="245">
        <f>+IF(BC107="","",PROGRAMA!$I$13*BC108*(((BC108/PROGRAMA!$I$9)*(PROGRAMA!$I$12-PROGRAMA!$I$11)/2)+PROGRAMA!$I$11))</f>
        <v>0</v>
      </c>
      <c r="BD109" s="245">
        <f>+IF(BD107="","",PROGRAMA!$I$13*BD108*(((BD108/PROGRAMA!$I$9)*(PROGRAMA!$I$12-PROGRAMA!$I$11)/2)+PROGRAMA!$I$11))</f>
        <v>0</v>
      </c>
      <c r="BE109" s="245">
        <f>+IF(BE107="","",PROGRAMA!$I$13*BE108*(((BE108/PROGRAMA!$I$9)*(PROGRAMA!$I$12-PROGRAMA!$I$11)/2)+PROGRAMA!$I$11))</f>
        <v>0</v>
      </c>
      <c r="BF109" s="245">
        <f>+IF(BF107="","",PROGRAMA!$I$13*BF108*(((BF108/PROGRAMA!$I$9)*(PROGRAMA!$I$12-PROGRAMA!$I$11)/2)+PROGRAMA!$I$11))</f>
        <v>0</v>
      </c>
      <c r="BG109" s="245">
        <f>+IF(BG107="","",PROGRAMA!$I$13*BG108*(((BG108/PROGRAMA!$I$9)*(PROGRAMA!$I$12-PROGRAMA!$I$11)/2)+PROGRAMA!$I$11))</f>
        <v>0</v>
      </c>
      <c r="BH109" s="245">
        <f>+IF(BH107="","",PROGRAMA!$I$13*BH108*(((BH108/PROGRAMA!$I$9)*(PROGRAMA!$I$12-PROGRAMA!$I$11)/2)+PROGRAMA!$I$11))</f>
        <v>0</v>
      </c>
      <c r="BI109" s="245">
        <f>+IF(BI107="","",PROGRAMA!$I$13*BI108*(((BI108/PROGRAMA!$I$9)*(PROGRAMA!$I$12-PROGRAMA!$I$11)/2)+PROGRAMA!$I$11))</f>
        <v>0</v>
      </c>
      <c r="BJ109" s="245">
        <f>+IF(BJ107="","",PROGRAMA!$I$13*BJ108*(((BJ108/PROGRAMA!$I$9)*(PROGRAMA!$I$12-PROGRAMA!$I$11)/2)+PROGRAMA!$I$11))</f>
        <v>0</v>
      </c>
      <c r="BK109" s="245">
        <f>+IF(BK107="","",PROGRAMA!$I$13*BK108*(((BK108/PROGRAMA!$I$9)*(PROGRAMA!$I$12-PROGRAMA!$I$11)/2)+PROGRAMA!$I$11))</f>
        <v>0</v>
      </c>
      <c r="BL109" s="245">
        <f>+IF(BL107="","",PROGRAMA!$I$13*BL108*(((BL108/PROGRAMA!$I$9)*(PROGRAMA!$I$12-PROGRAMA!$I$11)/2)+PROGRAMA!$I$11))</f>
        <v>0</v>
      </c>
      <c r="BM109" s="245">
        <f>+IF(BM107="","",PROGRAMA!$I$13*BM108*(((BM108/PROGRAMA!$I$9)*(PROGRAMA!$I$12-PROGRAMA!$I$11)/2)+PROGRAMA!$I$11))</f>
        <v>0</v>
      </c>
      <c r="BN109" s="245">
        <f>+IF(BN107="","",PROGRAMA!$I$13*BN108*(((BN108/PROGRAMA!$I$9)*(PROGRAMA!$I$12-PROGRAMA!$I$11)/2)+PROGRAMA!$I$11))</f>
        <v>0</v>
      </c>
      <c r="BO109" s="245">
        <f>+IF(BO107="","",PROGRAMA!$I$13*BO108*(((BO108/PROGRAMA!$I$9)*(PROGRAMA!$I$12-PROGRAMA!$I$11)/2)+PROGRAMA!$I$11))</f>
        <v>0</v>
      </c>
      <c r="BP109" s="245">
        <f>+IF(BP107="","",PROGRAMA!$I$13*BP108*(((BP108/PROGRAMA!$I$9)*(PROGRAMA!$I$12-PROGRAMA!$I$11)/2)+PROGRAMA!$I$11))</f>
        <v>0</v>
      </c>
      <c r="BQ109" s="245">
        <f>+IF(BQ107="","",PROGRAMA!$I$13*BQ108*(((BQ108/PROGRAMA!$I$9)*(PROGRAMA!$I$12-PROGRAMA!$I$11)/2)+PROGRAMA!$I$11))</f>
        <v>0</v>
      </c>
      <c r="BR109" s="245">
        <f>+IF(BR107="","",PROGRAMA!$I$13*BR108*(((BR108/PROGRAMA!$I$9)*(PROGRAMA!$I$12-PROGRAMA!$I$11)/2)+PROGRAMA!$I$11))</f>
        <v>0</v>
      </c>
      <c r="BS109" s="245">
        <f>+IF(BS107="","",PROGRAMA!$I$13*BS108*(((BS108/PROGRAMA!$I$9)*(PROGRAMA!$I$12-PROGRAMA!$I$11)/2)+PROGRAMA!$I$11))</f>
        <v>0</v>
      </c>
      <c r="BT109" s="245">
        <f>+IF(BT107="","",PROGRAMA!$I$13*BT108*(((BT108/PROGRAMA!$I$9)*(PROGRAMA!$I$12-PROGRAMA!$I$11)/2)+PROGRAMA!$I$11))</f>
        <v>0</v>
      </c>
      <c r="BU109" s="245">
        <f>+IF(BU107="","",PROGRAMA!$I$13*BU108*(((BU108/PROGRAMA!$I$9)*(PROGRAMA!$I$12-PROGRAMA!$I$11)/2)+PROGRAMA!$I$11))</f>
        <v>0</v>
      </c>
      <c r="BV109" s="245">
        <f>+IF(BV107="","",PROGRAMA!$I$13*BV108*(((BV108/PROGRAMA!$I$9)*(PROGRAMA!$I$12-PROGRAMA!$I$11)/2)+PROGRAMA!$I$11))</f>
        <v>0</v>
      </c>
      <c r="BW109" s="245">
        <f>+IF(BW107="","",PROGRAMA!$I$13*BW108*(((BW108/PROGRAMA!$I$9)*(PROGRAMA!$I$12-PROGRAMA!$I$11)/2)+PROGRAMA!$I$11))</f>
        <v>0</v>
      </c>
      <c r="BX109" s="245">
        <f>+IF(BX107="","",PROGRAMA!$I$13*BX108*(((BX108/PROGRAMA!$I$9)*(PROGRAMA!$I$12-PROGRAMA!$I$11)/2)+PROGRAMA!$I$11))</f>
        <v>0</v>
      </c>
      <c r="BY109" s="245">
        <f>+IF(BY107="","",PROGRAMA!$I$13*BY108*(((BY108/PROGRAMA!$I$9)*(PROGRAMA!$I$12-PROGRAMA!$I$11)/2)+PROGRAMA!$I$11))</f>
        <v>0</v>
      </c>
      <c r="BZ109" s="245">
        <f>+IF(BZ107="","",PROGRAMA!$I$13*BZ108*(((BZ108/PROGRAMA!$I$9)*(PROGRAMA!$I$12-PROGRAMA!$I$11)/2)+PROGRAMA!$I$11))</f>
        <v>0</v>
      </c>
      <c r="CA109" s="245">
        <f>+IF(CA107="","",PROGRAMA!$I$13*CA108*(((CA108/PROGRAMA!$I$9)*(PROGRAMA!$I$12-PROGRAMA!$I$11)/2)+PROGRAMA!$I$11))</f>
        <v>0</v>
      </c>
      <c r="CB109" s="245">
        <f>+IF(CB107="","",PROGRAMA!$I$13*CB108*(((CB108/PROGRAMA!$I$9)*(PROGRAMA!$I$12-PROGRAMA!$I$11)/2)+PROGRAMA!$I$11))</f>
        <v>0</v>
      </c>
      <c r="CC109" s="245">
        <f>+IF(CC107="","",PROGRAMA!$I$13*CC108*(((CC108/PROGRAMA!$I$9)*(PROGRAMA!$I$12-PROGRAMA!$I$11)/2)+PROGRAMA!$I$11))</f>
        <v>0</v>
      </c>
      <c r="CD109" s="245">
        <f>+IF(CD107="","",PROGRAMA!$I$13*CD108*(((CD108/PROGRAMA!$I$9)*(PROGRAMA!$I$12-PROGRAMA!$I$11)/2)+PROGRAMA!$I$11))</f>
        <v>0</v>
      </c>
      <c r="CE109" s="245">
        <f>+IF(CE107="","",PROGRAMA!$I$13*CE108*(((CE108/PROGRAMA!$I$9)*(PROGRAMA!$I$12-PROGRAMA!$I$11)/2)+PROGRAMA!$I$11))</f>
        <v>0</v>
      </c>
      <c r="CF109" s="245">
        <f>+IF(CF107="","",PROGRAMA!$I$13*CF108*(((CF108/PROGRAMA!$I$9)*(PROGRAMA!$I$12-PROGRAMA!$I$11)/2)+PROGRAMA!$I$11))</f>
        <v>0</v>
      </c>
    </row>
    <row r="110" spans="1:84" ht="18" thickTop="1" thickBot="1" x14ac:dyDescent="0.35">
      <c r="B110" s="967" t="s">
        <v>261</v>
      </c>
      <c r="C110" s="970" t="str">
        <f>+IF($B$55='Base Datos'!$V$21,B110,"")</f>
        <v>Contenedor 10</v>
      </c>
      <c r="D110" s="241" t="str">
        <f>+IF($B$55='Base Datos'!$V$21,D56,"")</f>
        <v>Densidad Descarga Solida, gr/l</v>
      </c>
      <c r="E110" s="255"/>
      <c r="F110" s="255"/>
      <c r="G110" s="255"/>
      <c r="H110" s="255"/>
      <c r="I110" s="255"/>
      <c r="J110" s="255"/>
      <c r="K110" s="255"/>
      <c r="L110" s="255"/>
      <c r="M110" s="255"/>
      <c r="N110" s="255"/>
      <c r="O110" s="255"/>
      <c r="P110" s="255"/>
      <c r="Q110" s="255"/>
      <c r="R110" s="255"/>
      <c r="S110" s="255"/>
      <c r="T110" s="255"/>
      <c r="U110" s="255"/>
      <c r="V110" s="255"/>
      <c r="W110" s="255"/>
      <c r="X110" s="255"/>
      <c r="Y110" s="255"/>
      <c r="Z110" s="255"/>
      <c r="AA110" s="255"/>
      <c r="AB110" s="255"/>
      <c r="AC110" s="255"/>
      <c r="AD110" s="255"/>
      <c r="AE110" s="255"/>
      <c r="AF110" s="255"/>
      <c r="AG110" s="255"/>
      <c r="AH110" s="255"/>
      <c r="AI110" s="255"/>
      <c r="AJ110" s="255"/>
      <c r="AK110" s="255"/>
      <c r="AL110" s="255"/>
      <c r="AM110" s="255"/>
      <c r="AN110" s="255"/>
      <c r="AO110" s="255"/>
      <c r="AP110" s="255"/>
      <c r="AQ110" s="255"/>
      <c r="AR110" s="255"/>
      <c r="AS110" s="255"/>
      <c r="AT110" s="255"/>
      <c r="AU110" s="255"/>
      <c r="AV110" s="255"/>
      <c r="AW110" s="255"/>
      <c r="AX110" s="255"/>
      <c r="AY110" s="255"/>
      <c r="AZ110" s="255"/>
      <c r="BA110" s="255"/>
      <c r="BB110" s="255"/>
      <c r="BC110" s="255"/>
      <c r="BD110" s="255"/>
      <c r="BE110" s="255"/>
      <c r="BF110" s="255"/>
      <c r="BG110" s="255"/>
      <c r="BH110" s="255"/>
      <c r="BI110" s="255"/>
      <c r="BJ110" s="255"/>
      <c r="BK110" s="255"/>
      <c r="BL110" s="255"/>
      <c r="BM110" s="255"/>
      <c r="BN110" s="255"/>
      <c r="BO110" s="255"/>
      <c r="BP110" s="255"/>
      <c r="BQ110" s="255"/>
      <c r="BR110" s="255"/>
      <c r="BS110" s="255"/>
      <c r="BT110" s="255"/>
      <c r="BU110" s="255"/>
      <c r="BV110" s="255"/>
      <c r="BW110" s="255"/>
      <c r="BX110" s="255"/>
      <c r="BY110" s="255"/>
      <c r="BZ110" s="255"/>
      <c r="CA110" s="255"/>
      <c r="CB110" s="255"/>
      <c r="CC110" s="255"/>
      <c r="CD110" s="255"/>
      <c r="CE110" s="255"/>
      <c r="CF110" s="255"/>
    </row>
    <row r="111" spans="1:84" ht="17.25" thickBot="1" x14ac:dyDescent="0.35">
      <c r="B111" s="967"/>
      <c r="C111" s="968"/>
      <c r="D111" s="242" t="str">
        <f>+IF($B$55='Base Datos'!$V$21,D57,"")</f>
        <v>% AGUA</v>
      </c>
      <c r="E111" s="256"/>
      <c r="F111" s="256"/>
      <c r="G111" s="256"/>
      <c r="H111" s="256"/>
      <c r="I111" s="256"/>
      <c r="J111" s="256"/>
      <c r="K111" s="256"/>
      <c r="L111" s="256"/>
      <c r="M111" s="256"/>
      <c r="N111" s="256"/>
      <c r="O111" s="256"/>
      <c r="P111" s="256"/>
      <c r="Q111" s="256"/>
      <c r="R111" s="256"/>
      <c r="S111" s="256"/>
      <c r="T111" s="256"/>
      <c r="U111" s="256"/>
      <c r="V111" s="256"/>
      <c r="W111" s="256"/>
      <c r="X111" s="256"/>
      <c r="Y111" s="256"/>
      <c r="Z111" s="256"/>
      <c r="AA111" s="256"/>
      <c r="AB111" s="256"/>
      <c r="AC111" s="256"/>
      <c r="AD111" s="256"/>
      <c r="AE111" s="256"/>
      <c r="AF111" s="256"/>
      <c r="AG111" s="256"/>
      <c r="AH111" s="256"/>
      <c r="AI111" s="256"/>
      <c r="AJ111" s="256"/>
      <c r="AK111" s="256"/>
      <c r="AL111" s="256"/>
      <c r="AM111" s="256"/>
      <c r="AN111" s="256"/>
      <c r="AO111" s="256"/>
      <c r="AP111" s="256"/>
      <c r="AQ111" s="256"/>
      <c r="AR111" s="256"/>
      <c r="AS111" s="256"/>
      <c r="AT111" s="256"/>
      <c r="AU111" s="256"/>
      <c r="AV111" s="256"/>
      <c r="AW111" s="256"/>
      <c r="AX111" s="256"/>
      <c r="AY111" s="256"/>
      <c r="AZ111" s="256"/>
      <c r="BA111" s="256"/>
      <c r="BB111" s="256"/>
      <c r="BC111" s="256"/>
      <c r="BD111" s="256"/>
      <c r="BE111" s="256"/>
      <c r="BF111" s="256"/>
      <c r="BG111" s="256"/>
      <c r="BH111" s="256"/>
      <c r="BI111" s="256"/>
      <c r="BJ111" s="256"/>
      <c r="BK111" s="256"/>
      <c r="BL111" s="256"/>
      <c r="BM111" s="256"/>
      <c r="BN111" s="256"/>
      <c r="BO111" s="256"/>
      <c r="BP111" s="256"/>
      <c r="BQ111" s="256"/>
      <c r="BR111" s="256"/>
      <c r="BS111" s="256"/>
      <c r="BT111" s="256"/>
      <c r="BU111" s="256"/>
      <c r="BV111" s="256"/>
      <c r="BW111" s="256"/>
      <c r="BX111" s="256"/>
      <c r="BY111" s="256"/>
      <c r="BZ111" s="256"/>
      <c r="CA111" s="256"/>
      <c r="CB111" s="256"/>
      <c r="CC111" s="256"/>
      <c r="CD111" s="256"/>
      <c r="CE111" s="256"/>
      <c r="CF111" s="256"/>
    </row>
    <row r="112" spans="1:84" ht="17.25" thickBot="1" x14ac:dyDescent="0.35">
      <c r="B112" s="967"/>
      <c r="C112" s="968"/>
      <c r="D112" s="242" t="str">
        <f>+IF($B$55='Base Datos'!$V$21,D58,"")</f>
        <v>% HC</v>
      </c>
      <c r="E112" s="212"/>
      <c r="F112" s="212"/>
      <c r="G112" s="212"/>
      <c r="H112" s="212"/>
      <c r="I112" s="212"/>
      <c r="J112" s="212"/>
      <c r="K112" s="212"/>
      <c r="L112" s="212"/>
      <c r="M112" s="212"/>
      <c r="N112" s="212"/>
      <c r="O112" s="212"/>
      <c r="P112" s="212"/>
      <c r="Q112" s="212"/>
      <c r="R112" s="212"/>
      <c r="S112" s="212"/>
      <c r="T112" s="212"/>
      <c r="U112" s="212"/>
      <c r="V112" s="212"/>
      <c r="W112" s="212"/>
      <c r="X112" s="212"/>
      <c r="Y112" s="212"/>
      <c r="Z112" s="212"/>
      <c r="AA112" s="212"/>
      <c r="AB112" s="212"/>
      <c r="AC112" s="212"/>
      <c r="AD112" s="212"/>
      <c r="AE112" s="212"/>
      <c r="AF112" s="212"/>
      <c r="AG112" s="212"/>
      <c r="AH112" s="212"/>
      <c r="AI112" s="212"/>
      <c r="AJ112" s="212"/>
      <c r="AK112" s="212"/>
      <c r="AL112" s="212"/>
      <c r="AM112" s="212"/>
      <c r="AN112" s="212"/>
      <c r="AO112" s="212"/>
      <c r="AP112" s="212"/>
      <c r="AQ112" s="212"/>
      <c r="AR112" s="212"/>
      <c r="AS112" s="212"/>
      <c r="AT112" s="212"/>
      <c r="AU112" s="212"/>
      <c r="AV112" s="212"/>
      <c r="AW112" s="212"/>
      <c r="AX112" s="212"/>
      <c r="AY112" s="212"/>
      <c r="AZ112" s="212"/>
      <c r="BA112" s="212"/>
      <c r="BB112" s="212"/>
      <c r="BC112" s="212"/>
      <c r="BD112" s="212"/>
      <c r="BE112" s="212"/>
      <c r="BF112" s="212"/>
      <c r="BG112" s="212"/>
      <c r="BH112" s="212"/>
      <c r="BI112" s="212"/>
      <c r="BJ112" s="212"/>
      <c r="BK112" s="212"/>
      <c r="BL112" s="212"/>
      <c r="BM112" s="212"/>
      <c r="BN112" s="212"/>
      <c r="BO112" s="212"/>
      <c r="BP112" s="212"/>
      <c r="BQ112" s="212"/>
      <c r="BR112" s="212"/>
      <c r="BS112" s="212"/>
      <c r="BT112" s="212"/>
      <c r="BU112" s="212"/>
      <c r="BV112" s="212"/>
      <c r="BW112" s="212"/>
      <c r="BX112" s="212"/>
      <c r="BY112" s="212"/>
      <c r="BZ112" s="212"/>
      <c r="CA112" s="212"/>
      <c r="CB112" s="212"/>
      <c r="CC112" s="212"/>
      <c r="CD112" s="212"/>
      <c r="CE112" s="212"/>
      <c r="CF112" s="212"/>
    </row>
    <row r="113" spans="2:84" ht="17.25" thickBot="1" x14ac:dyDescent="0.35">
      <c r="B113" s="967"/>
      <c r="C113" s="968"/>
      <c r="D113" s="242" t="str">
        <f>+IF($B$55='Base Datos'!$V$21,D59,"")</f>
        <v>% SOLIDOS</v>
      </c>
      <c r="E113" s="197">
        <f>IF(SUM(E111:E112)=0,0,100-E111-E112)</f>
        <v>0</v>
      </c>
      <c r="F113" s="197">
        <f t="shared" ref="F113:BQ113" si="70">IF(SUM(F111:F112)=0,0,100-F111-F112)</f>
        <v>0</v>
      </c>
      <c r="G113" s="197">
        <f t="shared" si="70"/>
        <v>0</v>
      </c>
      <c r="H113" s="197">
        <f t="shared" si="70"/>
        <v>0</v>
      </c>
      <c r="I113" s="197">
        <f t="shared" si="70"/>
        <v>0</v>
      </c>
      <c r="J113" s="197">
        <f t="shared" si="70"/>
        <v>0</v>
      </c>
      <c r="K113" s="197">
        <f t="shared" si="70"/>
        <v>0</v>
      </c>
      <c r="L113" s="197">
        <f t="shared" si="70"/>
        <v>0</v>
      </c>
      <c r="M113" s="197">
        <f t="shared" si="70"/>
        <v>0</v>
      </c>
      <c r="N113" s="197">
        <f t="shared" si="70"/>
        <v>0</v>
      </c>
      <c r="O113" s="197">
        <f t="shared" si="70"/>
        <v>0</v>
      </c>
      <c r="P113" s="197">
        <f t="shared" si="70"/>
        <v>0</v>
      </c>
      <c r="Q113" s="197">
        <f t="shared" si="70"/>
        <v>0</v>
      </c>
      <c r="R113" s="197">
        <f t="shared" si="70"/>
        <v>0</v>
      </c>
      <c r="S113" s="197">
        <f t="shared" si="70"/>
        <v>0</v>
      </c>
      <c r="T113" s="197">
        <f t="shared" si="70"/>
        <v>0</v>
      </c>
      <c r="U113" s="197">
        <f t="shared" si="70"/>
        <v>0</v>
      </c>
      <c r="V113" s="197">
        <f t="shared" si="70"/>
        <v>0</v>
      </c>
      <c r="W113" s="197">
        <f t="shared" si="70"/>
        <v>0</v>
      </c>
      <c r="X113" s="197">
        <f t="shared" si="70"/>
        <v>0</v>
      </c>
      <c r="Y113" s="197">
        <f t="shared" si="70"/>
        <v>0</v>
      </c>
      <c r="Z113" s="197">
        <f t="shared" si="70"/>
        <v>0</v>
      </c>
      <c r="AA113" s="197">
        <f t="shared" si="70"/>
        <v>0</v>
      </c>
      <c r="AB113" s="197">
        <f t="shared" si="70"/>
        <v>0</v>
      </c>
      <c r="AC113" s="197">
        <f t="shared" si="70"/>
        <v>0</v>
      </c>
      <c r="AD113" s="197">
        <f t="shared" si="70"/>
        <v>0</v>
      </c>
      <c r="AE113" s="197">
        <f t="shared" si="70"/>
        <v>0</v>
      </c>
      <c r="AF113" s="197">
        <f t="shared" si="70"/>
        <v>0</v>
      </c>
      <c r="AG113" s="197">
        <f t="shared" si="70"/>
        <v>0</v>
      </c>
      <c r="AH113" s="197">
        <f t="shared" si="70"/>
        <v>0</v>
      </c>
      <c r="AI113" s="197">
        <f t="shared" si="70"/>
        <v>0</v>
      </c>
      <c r="AJ113" s="197">
        <f t="shared" si="70"/>
        <v>0</v>
      </c>
      <c r="AK113" s="197">
        <f t="shared" si="70"/>
        <v>0</v>
      </c>
      <c r="AL113" s="197">
        <f t="shared" si="70"/>
        <v>0</v>
      </c>
      <c r="AM113" s="197">
        <f t="shared" si="70"/>
        <v>0</v>
      </c>
      <c r="AN113" s="197">
        <f t="shared" si="70"/>
        <v>0</v>
      </c>
      <c r="AO113" s="197">
        <f t="shared" si="70"/>
        <v>0</v>
      </c>
      <c r="AP113" s="197">
        <f t="shared" si="70"/>
        <v>0</v>
      </c>
      <c r="AQ113" s="197">
        <f t="shared" si="70"/>
        <v>0</v>
      </c>
      <c r="AR113" s="197">
        <f t="shared" si="70"/>
        <v>0</v>
      </c>
      <c r="AS113" s="197">
        <f t="shared" si="70"/>
        <v>0</v>
      </c>
      <c r="AT113" s="197">
        <f t="shared" si="70"/>
        <v>0</v>
      </c>
      <c r="AU113" s="197">
        <f t="shared" si="70"/>
        <v>0</v>
      </c>
      <c r="AV113" s="197">
        <f t="shared" si="70"/>
        <v>0</v>
      </c>
      <c r="AW113" s="197">
        <f t="shared" si="70"/>
        <v>0</v>
      </c>
      <c r="AX113" s="197">
        <f t="shared" si="70"/>
        <v>0</v>
      </c>
      <c r="AY113" s="197">
        <f t="shared" si="70"/>
        <v>0</v>
      </c>
      <c r="AZ113" s="197">
        <f t="shared" si="70"/>
        <v>0</v>
      </c>
      <c r="BA113" s="197">
        <f t="shared" si="70"/>
        <v>0</v>
      </c>
      <c r="BB113" s="197">
        <f t="shared" si="70"/>
        <v>0</v>
      </c>
      <c r="BC113" s="197">
        <f t="shared" si="70"/>
        <v>0</v>
      </c>
      <c r="BD113" s="197">
        <f t="shared" si="70"/>
        <v>0</v>
      </c>
      <c r="BE113" s="197">
        <f t="shared" si="70"/>
        <v>0</v>
      </c>
      <c r="BF113" s="197">
        <f t="shared" si="70"/>
        <v>0</v>
      </c>
      <c r="BG113" s="197">
        <f t="shared" si="70"/>
        <v>0</v>
      </c>
      <c r="BH113" s="197">
        <f t="shared" si="70"/>
        <v>0</v>
      </c>
      <c r="BI113" s="197">
        <f t="shared" si="70"/>
        <v>0</v>
      </c>
      <c r="BJ113" s="197">
        <f t="shared" si="70"/>
        <v>0</v>
      </c>
      <c r="BK113" s="197">
        <f t="shared" si="70"/>
        <v>0</v>
      </c>
      <c r="BL113" s="197">
        <f t="shared" si="70"/>
        <v>0</v>
      </c>
      <c r="BM113" s="197">
        <f t="shared" si="70"/>
        <v>0</v>
      </c>
      <c r="BN113" s="197">
        <f t="shared" si="70"/>
        <v>0</v>
      </c>
      <c r="BO113" s="197">
        <f t="shared" si="70"/>
        <v>0</v>
      </c>
      <c r="BP113" s="197">
        <f t="shared" si="70"/>
        <v>0</v>
      </c>
      <c r="BQ113" s="197">
        <f t="shared" si="70"/>
        <v>0</v>
      </c>
      <c r="BR113" s="197">
        <f t="shared" ref="BR113:CF113" si="71">IF(SUM(BR111:BR112)=0,0,100-BR111-BR112)</f>
        <v>0</v>
      </c>
      <c r="BS113" s="197">
        <f t="shared" si="71"/>
        <v>0</v>
      </c>
      <c r="BT113" s="197">
        <f t="shared" si="71"/>
        <v>0</v>
      </c>
      <c r="BU113" s="197">
        <f t="shared" si="71"/>
        <v>0</v>
      </c>
      <c r="BV113" s="197">
        <f t="shared" si="71"/>
        <v>0</v>
      </c>
      <c r="BW113" s="197">
        <f t="shared" si="71"/>
        <v>0</v>
      </c>
      <c r="BX113" s="197">
        <f t="shared" si="71"/>
        <v>0</v>
      </c>
      <c r="BY113" s="197">
        <f t="shared" si="71"/>
        <v>0</v>
      </c>
      <c r="BZ113" s="197">
        <f t="shared" si="71"/>
        <v>0</v>
      </c>
      <c r="CA113" s="197">
        <f t="shared" si="71"/>
        <v>0</v>
      </c>
      <c r="CB113" s="197">
        <f t="shared" si="71"/>
        <v>0</v>
      </c>
      <c r="CC113" s="197">
        <f t="shared" si="71"/>
        <v>0</v>
      </c>
      <c r="CD113" s="197">
        <f t="shared" si="71"/>
        <v>0</v>
      </c>
      <c r="CE113" s="197">
        <f t="shared" si="71"/>
        <v>0</v>
      </c>
      <c r="CF113" s="197">
        <f t="shared" si="71"/>
        <v>0</v>
      </c>
    </row>
    <row r="114" spans="2:84" ht="17.25" thickBot="1" x14ac:dyDescent="0.35">
      <c r="B114" s="967"/>
      <c r="C114" s="968"/>
      <c r="D114" s="243" t="s">
        <v>122</v>
      </c>
      <c r="E114" s="212"/>
      <c r="F114" s="212"/>
      <c r="G114" s="212"/>
      <c r="H114" s="212"/>
      <c r="I114" s="212"/>
      <c r="J114" s="212"/>
      <c r="K114" s="212"/>
      <c r="L114" s="212"/>
      <c r="M114" s="212"/>
      <c r="N114" s="212"/>
      <c r="O114" s="212"/>
      <c r="P114" s="212"/>
      <c r="Q114" s="212"/>
      <c r="R114" s="212"/>
      <c r="S114" s="212"/>
      <c r="T114" s="212"/>
      <c r="U114" s="212"/>
      <c r="V114" s="212"/>
      <c r="W114" s="212"/>
      <c r="X114" s="212"/>
      <c r="Y114" s="212"/>
      <c r="Z114" s="212"/>
      <c r="AA114" s="212"/>
      <c r="AB114" s="212"/>
      <c r="AC114" s="212"/>
      <c r="AD114" s="212"/>
      <c r="AE114" s="212"/>
      <c r="AF114" s="212"/>
      <c r="AG114" s="212"/>
      <c r="AH114" s="212"/>
      <c r="AI114" s="212"/>
      <c r="AJ114" s="212"/>
      <c r="AK114" s="212"/>
      <c r="AL114" s="212"/>
      <c r="AM114" s="212"/>
      <c r="AN114" s="212"/>
      <c r="AO114" s="212"/>
      <c r="AP114" s="212"/>
      <c r="AQ114" s="212"/>
      <c r="AR114" s="212"/>
      <c r="AS114" s="212"/>
      <c r="AT114" s="212"/>
      <c r="AU114" s="212"/>
      <c r="AV114" s="212"/>
      <c r="AW114" s="212"/>
      <c r="AX114" s="212"/>
      <c r="AY114" s="212"/>
      <c r="AZ114" s="212"/>
      <c r="BA114" s="212"/>
      <c r="BB114" s="212"/>
      <c r="BC114" s="212"/>
      <c r="BD114" s="212"/>
      <c r="BE114" s="212"/>
      <c r="BF114" s="212"/>
      <c r="BG114" s="212"/>
      <c r="BH114" s="212"/>
      <c r="BI114" s="212"/>
      <c r="BJ114" s="212"/>
      <c r="BK114" s="212"/>
      <c r="BL114" s="212"/>
      <c r="BM114" s="212"/>
      <c r="BN114" s="212"/>
      <c r="BO114" s="212"/>
      <c r="BP114" s="212"/>
      <c r="BQ114" s="212"/>
      <c r="BR114" s="212"/>
      <c r="BS114" s="212"/>
      <c r="BT114" s="212"/>
      <c r="BU114" s="212"/>
      <c r="BV114" s="212"/>
      <c r="BW114" s="212"/>
      <c r="BX114" s="212"/>
      <c r="BY114" s="212"/>
      <c r="BZ114" s="212"/>
      <c r="CA114" s="212"/>
      <c r="CB114" s="212"/>
      <c r="CC114" s="212"/>
      <c r="CD114" s="212"/>
      <c r="CE114" s="212"/>
      <c r="CF114" s="212"/>
    </row>
    <row r="115" spans="2:84" ht="17.25" thickBot="1" x14ac:dyDescent="0.35">
      <c r="B115" s="967"/>
      <c r="C115" s="969"/>
      <c r="D115" s="244" t="s">
        <v>267</v>
      </c>
      <c r="E115" s="245">
        <f>+IF(E113="","",PROGRAMA!$I$13*E114*(((E114/PROGRAMA!$I$9)*(PROGRAMA!$I$12-PROGRAMA!$I$11)/2)+PROGRAMA!$I$11))</f>
        <v>0</v>
      </c>
      <c r="F115" s="245">
        <f>+IF(F113="","",PROGRAMA!$I$13*F114*(((F114/PROGRAMA!$I$9)*(PROGRAMA!$I$12-PROGRAMA!$I$11)/2)+PROGRAMA!$I$11))</f>
        <v>0</v>
      </c>
      <c r="G115" s="245">
        <f>+IF(G113="","",PROGRAMA!$I$13*G114*(((G114/PROGRAMA!$I$9)*(PROGRAMA!$I$12-PROGRAMA!$I$11)/2)+PROGRAMA!$I$11))</f>
        <v>0</v>
      </c>
      <c r="H115" s="245">
        <f>+IF(H113="","",PROGRAMA!$I$13*H114*(((H114/PROGRAMA!$I$9)*(PROGRAMA!$I$12-PROGRAMA!$I$11)/2)+PROGRAMA!$I$11))</f>
        <v>0</v>
      </c>
      <c r="I115" s="245">
        <f>+IF(I113="","",PROGRAMA!$I$13*I114*(((I114/PROGRAMA!$I$9)*(PROGRAMA!$I$12-PROGRAMA!$I$11)/2)+PROGRAMA!$I$11))</f>
        <v>0</v>
      </c>
      <c r="J115" s="245">
        <f>+IF(J113="","",PROGRAMA!$I$13*J114*(((J114/PROGRAMA!$I$9)*(PROGRAMA!$I$12-PROGRAMA!$I$11)/2)+PROGRAMA!$I$11))</f>
        <v>0</v>
      </c>
      <c r="K115" s="245">
        <f>+IF(K113="","",PROGRAMA!$I$13*K114*(((K114/PROGRAMA!$I$9)*(PROGRAMA!$I$12-PROGRAMA!$I$11)/2)+PROGRAMA!$I$11))</f>
        <v>0</v>
      </c>
      <c r="L115" s="245">
        <f>+IF(L113="","",PROGRAMA!$I$13*L114*(((L114/PROGRAMA!$I$9)*(PROGRAMA!$I$12-PROGRAMA!$I$11)/2)+PROGRAMA!$I$11))</f>
        <v>0</v>
      </c>
      <c r="M115" s="245">
        <f>+IF(M113="","",PROGRAMA!$I$13*M114*(((M114/PROGRAMA!$I$9)*(PROGRAMA!$I$12-PROGRAMA!$I$11)/2)+PROGRAMA!$I$11))</f>
        <v>0</v>
      </c>
      <c r="N115" s="245">
        <f>+IF(N113="","",PROGRAMA!$I$13*N114*(((N114/PROGRAMA!$I$9)*(PROGRAMA!$I$12-PROGRAMA!$I$11)/2)+PROGRAMA!$I$11))</f>
        <v>0</v>
      </c>
      <c r="O115" s="245">
        <f>+IF(O113="","",PROGRAMA!$I$13*O114*(((O114/PROGRAMA!$I$9)*(PROGRAMA!$I$12-PROGRAMA!$I$11)/2)+PROGRAMA!$I$11))</f>
        <v>0</v>
      </c>
      <c r="P115" s="245">
        <f>+IF(P113="","",PROGRAMA!$I$13*P114*(((P114/PROGRAMA!$I$9)*(PROGRAMA!$I$12-PROGRAMA!$I$11)/2)+PROGRAMA!$I$11))</f>
        <v>0</v>
      </c>
      <c r="Q115" s="245">
        <f>+IF(Q113="","",PROGRAMA!$I$13*Q114*(((Q114/PROGRAMA!$I$9)*(PROGRAMA!$I$12-PROGRAMA!$I$11)/2)+PROGRAMA!$I$11))</f>
        <v>0</v>
      </c>
      <c r="R115" s="245">
        <f>+IF(R113="","",PROGRAMA!$I$13*R114*(((R114/PROGRAMA!$I$9)*(PROGRAMA!$I$12-PROGRAMA!$I$11)/2)+PROGRAMA!$I$11))</f>
        <v>0</v>
      </c>
      <c r="S115" s="245">
        <f>+IF(S113="","",PROGRAMA!$I$13*S114*(((S114/PROGRAMA!$I$9)*(PROGRAMA!$I$12-PROGRAMA!$I$11)/2)+PROGRAMA!$I$11))</f>
        <v>0</v>
      </c>
      <c r="T115" s="245">
        <f>+IF(T113="","",PROGRAMA!$I$13*T114*(((T114/PROGRAMA!$I$9)*(PROGRAMA!$I$12-PROGRAMA!$I$11)/2)+PROGRAMA!$I$11))</f>
        <v>0</v>
      </c>
      <c r="U115" s="245">
        <f>+IF(U113="","",PROGRAMA!$I$13*U114*(((U114/PROGRAMA!$I$9)*(PROGRAMA!$I$12-PROGRAMA!$I$11)/2)+PROGRAMA!$I$11))</f>
        <v>0</v>
      </c>
      <c r="V115" s="245">
        <f>+IF(V113="","",PROGRAMA!$I$13*V114*(((V114/PROGRAMA!$I$9)*(PROGRAMA!$I$12-PROGRAMA!$I$11)/2)+PROGRAMA!$I$11))</f>
        <v>0</v>
      </c>
      <c r="W115" s="245">
        <f>+IF(W113="","",PROGRAMA!$I$13*W114*(((W114/PROGRAMA!$I$9)*(PROGRAMA!$I$12-PROGRAMA!$I$11)/2)+PROGRAMA!$I$11))</f>
        <v>0</v>
      </c>
      <c r="X115" s="245">
        <f>+IF(X113="","",PROGRAMA!$I$13*X114*(((X114/PROGRAMA!$I$9)*(PROGRAMA!$I$12-PROGRAMA!$I$11)/2)+PROGRAMA!$I$11))</f>
        <v>0</v>
      </c>
      <c r="Y115" s="245">
        <f>+IF(Y113="","",PROGRAMA!$I$13*Y114*(((Y114/PROGRAMA!$I$9)*(PROGRAMA!$I$12-PROGRAMA!$I$11)/2)+PROGRAMA!$I$11))</f>
        <v>0</v>
      </c>
      <c r="Z115" s="245">
        <f>+IF(Z113="","",PROGRAMA!$I$13*Z114*(((Z114/PROGRAMA!$I$9)*(PROGRAMA!$I$12-PROGRAMA!$I$11)/2)+PROGRAMA!$I$11))</f>
        <v>0</v>
      </c>
      <c r="AA115" s="245">
        <f>+IF(AA113="","",PROGRAMA!$I$13*AA114*(((AA114/PROGRAMA!$I$9)*(PROGRAMA!$I$12-PROGRAMA!$I$11)/2)+PROGRAMA!$I$11))</f>
        <v>0</v>
      </c>
      <c r="AB115" s="245">
        <f>+IF(AB113="","",PROGRAMA!$I$13*AB114*(((AB114/PROGRAMA!$I$9)*(PROGRAMA!$I$12-PROGRAMA!$I$11)/2)+PROGRAMA!$I$11))</f>
        <v>0</v>
      </c>
      <c r="AC115" s="245">
        <f>+IF(AC113="","",PROGRAMA!$I$13*AC114*(((AC114/PROGRAMA!$I$9)*(PROGRAMA!$I$12-PROGRAMA!$I$11)/2)+PROGRAMA!$I$11))</f>
        <v>0</v>
      </c>
      <c r="AD115" s="245">
        <f>+IF(AD113="","",PROGRAMA!$I$13*AD114*(((AD114/PROGRAMA!$I$9)*(PROGRAMA!$I$12-PROGRAMA!$I$11)/2)+PROGRAMA!$I$11))</f>
        <v>0</v>
      </c>
      <c r="AE115" s="245">
        <f>+IF(AE113="","",PROGRAMA!$I$13*AE114*(((AE114/PROGRAMA!$I$9)*(PROGRAMA!$I$12-PROGRAMA!$I$11)/2)+PROGRAMA!$I$11))</f>
        <v>0</v>
      </c>
      <c r="AF115" s="245">
        <f>+IF(AF113="","",PROGRAMA!$I$13*AF114*(((AF114/PROGRAMA!$I$9)*(PROGRAMA!$I$12-PROGRAMA!$I$11)/2)+PROGRAMA!$I$11))</f>
        <v>0</v>
      </c>
      <c r="AG115" s="245">
        <f>+IF(AG113="","",PROGRAMA!$I$13*AG114*(((AG114/PROGRAMA!$I$9)*(PROGRAMA!$I$12-PROGRAMA!$I$11)/2)+PROGRAMA!$I$11))</f>
        <v>0</v>
      </c>
      <c r="AH115" s="245">
        <f>+IF(AH113="","",PROGRAMA!$I$13*AH114*(((AH114/PROGRAMA!$I$9)*(PROGRAMA!$I$12-PROGRAMA!$I$11)/2)+PROGRAMA!$I$11))</f>
        <v>0</v>
      </c>
      <c r="AI115" s="245">
        <f>+IF(AI113="","",PROGRAMA!$I$13*AI114*(((AI114/PROGRAMA!$I$9)*(PROGRAMA!$I$12-PROGRAMA!$I$11)/2)+PROGRAMA!$I$11))</f>
        <v>0</v>
      </c>
      <c r="AJ115" s="245">
        <f>+IF(AJ113="","",PROGRAMA!$I$13*AJ114*(((AJ114/PROGRAMA!$I$9)*(PROGRAMA!$I$12-PROGRAMA!$I$11)/2)+PROGRAMA!$I$11))</f>
        <v>0</v>
      </c>
      <c r="AK115" s="245">
        <f>+IF(AK113="","",PROGRAMA!$I$13*AK114*(((AK114/PROGRAMA!$I$9)*(PROGRAMA!$I$12-PROGRAMA!$I$11)/2)+PROGRAMA!$I$11))</f>
        <v>0</v>
      </c>
      <c r="AL115" s="245">
        <f>+IF(AL113="","",PROGRAMA!$I$13*AL114*(((AL114/PROGRAMA!$I$9)*(PROGRAMA!$I$12-PROGRAMA!$I$11)/2)+PROGRAMA!$I$11))</f>
        <v>0</v>
      </c>
      <c r="AM115" s="245">
        <f>+IF(AM113="","",PROGRAMA!$I$13*AM114*(((AM114/PROGRAMA!$I$9)*(PROGRAMA!$I$12-PROGRAMA!$I$11)/2)+PROGRAMA!$I$11))</f>
        <v>0</v>
      </c>
      <c r="AN115" s="245">
        <f>+IF(AN113="","",PROGRAMA!$I$13*AN114*(((AN114/PROGRAMA!$I$9)*(PROGRAMA!$I$12-PROGRAMA!$I$11)/2)+PROGRAMA!$I$11))</f>
        <v>0</v>
      </c>
      <c r="AO115" s="245">
        <f>+IF(AO113="","",PROGRAMA!$I$13*AO114*(((AO114/PROGRAMA!$I$9)*(PROGRAMA!$I$12-PROGRAMA!$I$11)/2)+PROGRAMA!$I$11))</f>
        <v>0</v>
      </c>
      <c r="AP115" s="245">
        <f>+IF(AP113="","",PROGRAMA!$I$13*AP114*(((AP114/PROGRAMA!$I$9)*(PROGRAMA!$I$12-PROGRAMA!$I$11)/2)+PROGRAMA!$I$11))</f>
        <v>0</v>
      </c>
      <c r="AQ115" s="245">
        <f>+IF(AQ113="","",PROGRAMA!$I$13*AQ114*(((AQ114/PROGRAMA!$I$9)*(PROGRAMA!$I$12-PROGRAMA!$I$11)/2)+PROGRAMA!$I$11))</f>
        <v>0</v>
      </c>
      <c r="AR115" s="245">
        <f>+IF(AR113="","",PROGRAMA!$I$13*AR114*(((AR114/PROGRAMA!$I$9)*(PROGRAMA!$I$12-PROGRAMA!$I$11)/2)+PROGRAMA!$I$11))</f>
        <v>0</v>
      </c>
      <c r="AS115" s="245">
        <f>+IF(AS113="","",PROGRAMA!$I$13*AS114*(((AS114/PROGRAMA!$I$9)*(PROGRAMA!$I$12-PROGRAMA!$I$11)/2)+PROGRAMA!$I$11))</f>
        <v>0</v>
      </c>
      <c r="AT115" s="245">
        <f>+IF(AT113="","",PROGRAMA!$I$13*AT114*(((AT114/PROGRAMA!$I$9)*(PROGRAMA!$I$12-PROGRAMA!$I$11)/2)+PROGRAMA!$I$11))</f>
        <v>0</v>
      </c>
      <c r="AU115" s="245">
        <f>+IF(AU113="","",PROGRAMA!$I$13*AU114*(((AU114/PROGRAMA!$I$9)*(PROGRAMA!$I$12-PROGRAMA!$I$11)/2)+PROGRAMA!$I$11))</f>
        <v>0</v>
      </c>
      <c r="AV115" s="245">
        <f>+IF(AV113="","",PROGRAMA!$I$13*AV114*(((AV114/PROGRAMA!$I$9)*(PROGRAMA!$I$12-PROGRAMA!$I$11)/2)+PROGRAMA!$I$11))</f>
        <v>0</v>
      </c>
      <c r="AW115" s="245">
        <f>+IF(AW113="","",PROGRAMA!$I$13*AW114*(((AW114/PROGRAMA!$I$9)*(PROGRAMA!$I$12-PROGRAMA!$I$11)/2)+PROGRAMA!$I$11))</f>
        <v>0</v>
      </c>
      <c r="AX115" s="245">
        <f>+IF(AX113="","",PROGRAMA!$I$13*AX114*(((AX114/PROGRAMA!$I$9)*(PROGRAMA!$I$12-PROGRAMA!$I$11)/2)+PROGRAMA!$I$11))</f>
        <v>0</v>
      </c>
      <c r="AY115" s="245">
        <f>+IF(AY113="","",PROGRAMA!$I$13*AY114*(((AY114/PROGRAMA!$I$9)*(PROGRAMA!$I$12-PROGRAMA!$I$11)/2)+PROGRAMA!$I$11))</f>
        <v>0</v>
      </c>
      <c r="AZ115" s="245">
        <f>+IF(AZ113="","",PROGRAMA!$I$13*AZ114*(((AZ114/PROGRAMA!$I$9)*(PROGRAMA!$I$12-PROGRAMA!$I$11)/2)+PROGRAMA!$I$11))</f>
        <v>0</v>
      </c>
      <c r="BA115" s="245">
        <f>+IF(BA113="","",PROGRAMA!$I$13*BA114*(((BA114/PROGRAMA!$I$9)*(PROGRAMA!$I$12-PROGRAMA!$I$11)/2)+PROGRAMA!$I$11))</f>
        <v>0</v>
      </c>
      <c r="BB115" s="245">
        <f>+IF(BB113="","",PROGRAMA!$I$13*BB114*(((BB114/PROGRAMA!$I$9)*(PROGRAMA!$I$12-PROGRAMA!$I$11)/2)+PROGRAMA!$I$11))</f>
        <v>0</v>
      </c>
      <c r="BC115" s="245">
        <f>+IF(BC113="","",PROGRAMA!$I$13*BC114*(((BC114/PROGRAMA!$I$9)*(PROGRAMA!$I$12-PROGRAMA!$I$11)/2)+PROGRAMA!$I$11))</f>
        <v>0</v>
      </c>
      <c r="BD115" s="245">
        <f>+IF(BD113="","",PROGRAMA!$I$13*BD114*(((BD114/PROGRAMA!$I$9)*(PROGRAMA!$I$12-PROGRAMA!$I$11)/2)+PROGRAMA!$I$11))</f>
        <v>0</v>
      </c>
      <c r="BE115" s="245">
        <f>+IF(BE113="","",PROGRAMA!$I$13*BE114*(((BE114/PROGRAMA!$I$9)*(PROGRAMA!$I$12-PROGRAMA!$I$11)/2)+PROGRAMA!$I$11))</f>
        <v>0</v>
      </c>
      <c r="BF115" s="245">
        <f>+IF(BF113="","",PROGRAMA!$I$13*BF114*(((BF114/PROGRAMA!$I$9)*(PROGRAMA!$I$12-PROGRAMA!$I$11)/2)+PROGRAMA!$I$11))</f>
        <v>0</v>
      </c>
      <c r="BG115" s="245">
        <f>+IF(BG113="","",PROGRAMA!$I$13*BG114*(((BG114/PROGRAMA!$I$9)*(PROGRAMA!$I$12-PROGRAMA!$I$11)/2)+PROGRAMA!$I$11))</f>
        <v>0</v>
      </c>
      <c r="BH115" s="245">
        <f>+IF(BH113="","",PROGRAMA!$I$13*BH114*(((BH114/PROGRAMA!$I$9)*(PROGRAMA!$I$12-PROGRAMA!$I$11)/2)+PROGRAMA!$I$11))</f>
        <v>0</v>
      </c>
      <c r="BI115" s="245">
        <f>+IF(BI113="","",PROGRAMA!$I$13*BI114*(((BI114/PROGRAMA!$I$9)*(PROGRAMA!$I$12-PROGRAMA!$I$11)/2)+PROGRAMA!$I$11))</f>
        <v>0</v>
      </c>
      <c r="BJ115" s="245">
        <f>+IF(BJ113="","",PROGRAMA!$I$13*BJ114*(((BJ114/PROGRAMA!$I$9)*(PROGRAMA!$I$12-PROGRAMA!$I$11)/2)+PROGRAMA!$I$11))</f>
        <v>0</v>
      </c>
      <c r="BK115" s="245">
        <f>+IF(BK113="","",PROGRAMA!$I$13*BK114*(((BK114/PROGRAMA!$I$9)*(PROGRAMA!$I$12-PROGRAMA!$I$11)/2)+PROGRAMA!$I$11))</f>
        <v>0</v>
      </c>
      <c r="BL115" s="245">
        <f>+IF(BL113="","",PROGRAMA!$I$13*BL114*(((BL114/PROGRAMA!$I$9)*(PROGRAMA!$I$12-PROGRAMA!$I$11)/2)+PROGRAMA!$I$11))</f>
        <v>0</v>
      </c>
      <c r="BM115" s="245">
        <f>+IF(BM113="","",PROGRAMA!$I$13*BM114*(((BM114/PROGRAMA!$I$9)*(PROGRAMA!$I$12-PROGRAMA!$I$11)/2)+PROGRAMA!$I$11))</f>
        <v>0</v>
      </c>
      <c r="BN115" s="245">
        <f>+IF(BN113="","",PROGRAMA!$I$13*BN114*(((BN114/PROGRAMA!$I$9)*(PROGRAMA!$I$12-PROGRAMA!$I$11)/2)+PROGRAMA!$I$11))</f>
        <v>0</v>
      </c>
      <c r="BO115" s="245">
        <f>+IF(BO113="","",PROGRAMA!$I$13*BO114*(((BO114/PROGRAMA!$I$9)*(PROGRAMA!$I$12-PROGRAMA!$I$11)/2)+PROGRAMA!$I$11))</f>
        <v>0</v>
      </c>
      <c r="BP115" s="245">
        <f>+IF(BP113="","",PROGRAMA!$I$13*BP114*(((BP114/PROGRAMA!$I$9)*(PROGRAMA!$I$12-PROGRAMA!$I$11)/2)+PROGRAMA!$I$11))</f>
        <v>0</v>
      </c>
      <c r="BQ115" s="245">
        <f>+IF(BQ113="","",PROGRAMA!$I$13*BQ114*(((BQ114/PROGRAMA!$I$9)*(PROGRAMA!$I$12-PROGRAMA!$I$11)/2)+PROGRAMA!$I$11))</f>
        <v>0</v>
      </c>
      <c r="BR115" s="245">
        <f>+IF(BR113="","",PROGRAMA!$I$13*BR114*(((BR114/PROGRAMA!$I$9)*(PROGRAMA!$I$12-PROGRAMA!$I$11)/2)+PROGRAMA!$I$11))</f>
        <v>0</v>
      </c>
      <c r="BS115" s="245">
        <f>+IF(BS113="","",PROGRAMA!$I$13*BS114*(((BS114/PROGRAMA!$I$9)*(PROGRAMA!$I$12-PROGRAMA!$I$11)/2)+PROGRAMA!$I$11))</f>
        <v>0</v>
      </c>
      <c r="BT115" s="245">
        <f>+IF(BT113="","",PROGRAMA!$I$13*BT114*(((BT114/PROGRAMA!$I$9)*(PROGRAMA!$I$12-PROGRAMA!$I$11)/2)+PROGRAMA!$I$11))</f>
        <v>0</v>
      </c>
      <c r="BU115" s="245">
        <f>+IF(BU113="","",PROGRAMA!$I$13*BU114*(((BU114/PROGRAMA!$I$9)*(PROGRAMA!$I$12-PROGRAMA!$I$11)/2)+PROGRAMA!$I$11))</f>
        <v>0</v>
      </c>
      <c r="BV115" s="245">
        <f>+IF(BV113="","",PROGRAMA!$I$13*BV114*(((BV114/PROGRAMA!$I$9)*(PROGRAMA!$I$12-PROGRAMA!$I$11)/2)+PROGRAMA!$I$11))</f>
        <v>0</v>
      </c>
      <c r="BW115" s="245">
        <f>+IF(BW113="","",PROGRAMA!$I$13*BW114*(((BW114/PROGRAMA!$I$9)*(PROGRAMA!$I$12-PROGRAMA!$I$11)/2)+PROGRAMA!$I$11))</f>
        <v>0</v>
      </c>
      <c r="BX115" s="245">
        <f>+IF(BX113="","",PROGRAMA!$I$13*BX114*(((BX114/PROGRAMA!$I$9)*(PROGRAMA!$I$12-PROGRAMA!$I$11)/2)+PROGRAMA!$I$11))</f>
        <v>0</v>
      </c>
      <c r="BY115" s="245">
        <f>+IF(BY113="","",PROGRAMA!$I$13*BY114*(((BY114/PROGRAMA!$I$9)*(PROGRAMA!$I$12-PROGRAMA!$I$11)/2)+PROGRAMA!$I$11))</f>
        <v>0</v>
      </c>
      <c r="BZ115" s="245">
        <f>+IF(BZ113="","",PROGRAMA!$I$13*BZ114*(((BZ114/PROGRAMA!$I$9)*(PROGRAMA!$I$12-PROGRAMA!$I$11)/2)+PROGRAMA!$I$11))</f>
        <v>0</v>
      </c>
      <c r="CA115" s="245">
        <f>+IF(CA113="","",PROGRAMA!$I$13*CA114*(((CA114/PROGRAMA!$I$9)*(PROGRAMA!$I$12-PROGRAMA!$I$11)/2)+PROGRAMA!$I$11))</f>
        <v>0</v>
      </c>
      <c r="CB115" s="245">
        <f>+IF(CB113="","",PROGRAMA!$I$13*CB114*(((CB114/PROGRAMA!$I$9)*(PROGRAMA!$I$12-PROGRAMA!$I$11)/2)+PROGRAMA!$I$11))</f>
        <v>0</v>
      </c>
      <c r="CC115" s="245">
        <f>+IF(CC113="","",PROGRAMA!$I$13*CC114*(((CC114/PROGRAMA!$I$9)*(PROGRAMA!$I$12-PROGRAMA!$I$11)/2)+PROGRAMA!$I$11))</f>
        <v>0</v>
      </c>
      <c r="CD115" s="245">
        <f>+IF(CD113="","",PROGRAMA!$I$13*CD114*(((CD114/PROGRAMA!$I$9)*(PROGRAMA!$I$12-PROGRAMA!$I$11)/2)+PROGRAMA!$I$11))</f>
        <v>0</v>
      </c>
      <c r="CE115" s="245">
        <f>+IF(CE113="","",PROGRAMA!$I$13*CE114*(((CE114/PROGRAMA!$I$9)*(PROGRAMA!$I$12-PROGRAMA!$I$11)/2)+PROGRAMA!$I$11))</f>
        <v>0</v>
      </c>
      <c r="CF115" s="245">
        <f>+IF(CF113="","",PROGRAMA!$I$13*CF114*(((CF114/PROGRAMA!$I$9)*(PROGRAMA!$I$12-PROGRAMA!$I$11)/2)+PROGRAMA!$I$11))</f>
        <v>0</v>
      </c>
    </row>
    <row r="116" spans="2:84" ht="17.25" thickTop="1" x14ac:dyDescent="0.3">
      <c r="C116" s="768"/>
      <c r="D116" s="776"/>
    </row>
    <row r="117" spans="2:84" x14ac:dyDescent="0.3">
      <c r="C117" s="768"/>
      <c r="D117" s="776"/>
    </row>
    <row r="118" spans="2:84" x14ac:dyDescent="0.3">
      <c r="C118" s="768"/>
      <c r="D118" s="776"/>
    </row>
    <row r="119" spans="2:84" hidden="1" x14ac:dyDescent="0.3">
      <c r="C119" s="505"/>
      <c r="D119" s="135" t="s">
        <v>268</v>
      </c>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35"/>
      <c r="AB119" s="135"/>
      <c r="AC119" s="135"/>
      <c r="AD119" s="135"/>
      <c r="AE119" s="135"/>
      <c r="AF119" s="135"/>
      <c r="AG119" s="135"/>
      <c r="AH119" s="135"/>
      <c r="AI119" s="135"/>
      <c r="AJ119" s="135"/>
      <c r="AK119" s="135"/>
      <c r="AL119" s="135"/>
      <c r="AM119" s="135"/>
      <c r="AN119" s="135"/>
      <c r="AO119" s="135"/>
      <c r="AP119" s="135"/>
      <c r="AQ119" s="135"/>
      <c r="AR119" s="135"/>
      <c r="AS119" s="135"/>
      <c r="AT119" s="135"/>
      <c r="AU119" s="135"/>
      <c r="AV119" s="135"/>
      <c r="AW119" s="135"/>
      <c r="AX119" s="135"/>
      <c r="AY119" s="135"/>
      <c r="AZ119" s="135"/>
      <c r="BA119" s="135"/>
      <c r="BB119" s="135"/>
      <c r="BC119" s="135"/>
      <c r="BD119" s="135"/>
      <c r="BE119" s="135"/>
      <c r="BF119" s="135"/>
      <c r="BG119" s="135"/>
      <c r="BH119" s="135"/>
      <c r="BI119" s="135"/>
      <c r="BJ119" s="135"/>
      <c r="BK119" s="135"/>
      <c r="BL119" s="135"/>
      <c r="BM119" s="135"/>
      <c r="BN119" s="135"/>
      <c r="BO119" s="135"/>
      <c r="BP119" s="135"/>
      <c r="BQ119" s="135"/>
      <c r="BR119" s="135"/>
      <c r="BS119" s="135"/>
      <c r="BT119" s="135"/>
      <c r="BU119" s="135"/>
      <c r="BV119" s="135"/>
      <c r="BW119" s="135"/>
      <c r="BX119" s="135"/>
      <c r="BY119" s="135"/>
      <c r="BZ119" s="135"/>
      <c r="CA119" s="135"/>
      <c r="CB119" s="135"/>
      <c r="CC119" s="135"/>
      <c r="CD119" s="135"/>
      <c r="CE119" s="135"/>
      <c r="CF119" s="135"/>
    </row>
    <row r="120" spans="2:84" hidden="1" x14ac:dyDescent="0.3">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35"/>
      <c r="AB120" s="135"/>
      <c r="AC120" s="135"/>
      <c r="AD120" s="135"/>
      <c r="AE120" s="135"/>
      <c r="AF120" s="135"/>
      <c r="AG120" s="135"/>
      <c r="AH120" s="135"/>
      <c r="AI120" s="135"/>
      <c r="AJ120" s="135"/>
      <c r="AK120" s="135"/>
      <c r="AL120" s="135"/>
      <c r="AM120" s="135"/>
      <c r="AN120" s="135"/>
      <c r="AO120" s="135"/>
      <c r="AP120" s="135"/>
      <c r="AQ120" s="135"/>
      <c r="AR120" s="135"/>
      <c r="AS120" s="135"/>
      <c r="AT120" s="135"/>
      <c r="AU120" s="135"/>
      <c r="AV120" s="135"/>
      <c r="AW120" s="135"/>
      <c r="AX120" s="135"/>
      <c r="AY120" s="135"/>
      <c r="AZ120" s="135"/>
      <c r="BA120" s="135"/>
      <c r="BB120" s="135"/>
      <c r="BC120" s="135"/>
      <c r="BD120" s="135"/>
      <c r="BE120" s="135"/>
      <c r="BF120" s="135"/>
      <c r="BG120" s="135"/>
      <c r="BH120" s="135"/>
      <c r="BI120" s="135"/>
      <c r="BJ120" s="135"/>
      <c r="BK120" s="135"/>
      <c r="BL120" s="135"/>
      <c r="BM120" s="135"/>
      <c r="BN120" s="135"/>
      <c r="BO120" s="135"/>
      <c r="BP120" s="135"/>
      <c r="BQ120" s="135"/>
      <c r="BR120" s="135"/>
      <c r="BS120" s="135"/>
      <c r="BT120" s="135"/>
      <c r="BU120" s="135"/>
      <c r="BV120" s="135"/>
      <c r="BW120" s="135"/>
      <c r="BX120" s="135"/>
      <c r="BY120" s="135"/>
      <c r="BZ120" s="135"/>
      <c r="CA120" s="135"/>
      <c r="CB120" s="135"/>
      <c r="CC120" s="135"/>
      <c r="CD120" s="135"/>
      <c r="CE120" s="135"/>
      <c r="CF120" s="135"/>
    </row>
    <row r="121" spans="2:84" hidden="1" x14ac:dyDescent="0.3">
      <c r="C121" s="135">
        <v>1</v>
      </c>
      <c r="D121" s="135" t="str">
        <f>+D56</f>
        <v>Densidad Descarga Solida, gr/l</v>
      </c>
      <c r="E121" s="135">
        <f t="shared" ref="E121:BP121" si="72">+E56</f>
        <v>0</v>
      </c>
      <c r="F121" s="135">
        <f t="shared" si="72"/>
        <v>0</v>
      </c>
      <c r="G121" s="135">
        <f t="shared" si="72"/>
        <v>0</v>
      </c>
      <c r="H121" s="135">
        <f t="shared" si="72"/>
        <v>0</v>
      </c>
      <c r="I121" s="135">
        <f t="shared" si="72"/>
        <v>0</v>
      </c>
      <c r="J121" s="135">
        <f t="shared" si="72"/>
        <v>2040</v>
      </c>
      <c r="K121" s="135">
        <f t="shared" si="72"/>
        <v>1850</v>
      </c>
      <c r="L121" s="135">
        <f t="shared" si="72"/>
        <v>1910</v>
      </c>
      <c r="M121" s="135">
        <f t="shared" si="72"/>
        <v>1890</v>
      </c>
      <c r="N121" s="135">
        <f t="shared" si="72"/>
        <v>1890</v>
      </c>
      <c r="O121" s="135">
        <f t="shared" si="72"/>
        <v>0</v>
      </c>
      <c r="P121" s="135">
        <f t="shared" si="72"/>
        <v>0</v>
      </c>
      <c r="Q121" s="135">
        <f t="shared" si="72"/>
        <v>0</v>
      </c>
      <c r="R121" s="135">
        <f t="shared" si="72"/>
        <v>0</v>
      </c>
      <c r="S121" s="135">
        <f t="shared" si="72"/>
        <v>0</v>
      </c>
      <c r="T121" s="135">
        <f t="shared" si="72"/>
        <v>0</v>
      </c>
      <c r="U121" s="135">
        <f t="shared" si="72"/>
        <v>0</v>
      </c>
      <c r="V121" s="135">
        <f t="shared" si="72"/>
        <v>0</v>
      </c>
      <c r="W121" s="135">
        <f t="shared" si="72"/>
        <v>0</v>
      </c>
      <c r="X121" s="135">
        <f t="shared" si="72"/>
        <v>0</v>
      </c>
      <c r="Y121" s="135">
        <f t="shared" si="72"/>
        <v>0</v>
      </c>
      <c r="Z121" s="135">
        <f t="shared" si="72"/>
        <v>0</v>
      </c>
      <c r="AA121" s="135">
        <f t="shared" si="72"/>
        <v>0</v>
      </c>
      <c r="AB121" s="135">
        <f t="shared" si="72"/>
        <v>0</v>
      </c>
      <c r="AC121" s="135">
        <f t="shared" si="72"/>
        <v>0</v>
      </c>
      <c r="AD121" s="135">
        <f t="shared" si="72"/>
        <v>0</v>
      </c>
      <c r="AE121" s="135">
        <f t="shared" si="72"/>
        <v>0</v>
      </c>
      <c r="AF121" s="135">
        <f t="shared" si="72"/>
        <v>0</v>
      </c>
      <c r="AG121" s="135">
        <f t="shared" si="72"/>
        <v>0</v>
      </c>
      <c r="AH121" s="135">
        <f t="shared" si="72"/>
        <v>0</v>
      </c>
      <c r="AI121" s="135">
        <f t="shared" si="72"/>
        <v>0</v>
      </c>
      <c r="AJ121" s="135">
        <f t="shared" si="72"/>
        <v>0</v>
      </c>
      <c r="AK121" s="135">
        <f t="shared" si="72"/>
        <v>0</v>
      </c>
      <c r="AL121" s="135">
        <f t="shared" si="72"/>
        <v>0</v>
      </c>
      <c r="AM121" s="135">
        <f t="shared" si="72"/>
        <v>0</v>
      </c>
      <c r="AN121" s="135">
        <f t="shared" si="72"/>
        <v>0</v>
      </c>
      <c r="AO121" s="135">
        <f t="shared" si="72"/>
        <v>0</v>
      </c>
      <c r="AP121" s="135">
        <f t="shared" si="72"/>
        <v>0</v>
      </c>
      <c r="AQ121" s="135">
        <f t="shared" si="72"/>
        <v>0</v>
      </c>
      <c r="AR121" s="135">
        <f t="shared" si="72"/>
        <v>0</v>
      </c>
      <c r="AS121" s="135">
        <f t="shared" si="72"/>
        <v>0</v>
      </c>
      <c r="AT121" s="135">
        <f t="shared" si="72"/>
        <v>0</v>
      </c>
      <c r="AU121" s="135">
        <f t="shared" si="72"/>
        <v>0</v>
      </c>
      <c r="AV121" s="135">
        <f t="shared" si="72"/>
        <v>0</v>
      </c>
      <c r="AW121" s="135">
        <f t="shared" si="72"/>
        <v>0</v>
      </c>
      <c r="AX121" s="135">
        <f t="shared" si="72"/>
        <v>0</v>
      </c>
      <c r="AY121" s="135">
        <f t="shared" si="72"/>
        <v>0</v>
      </c>
      <c r="AZ121" s="135">
        <f t="shared" si="72"/>
        <v>0</v>
      </c>
      <c r="BA121" s="135">
        <f t="shared" si="72"/>
        <v>0</v>
      </c>
      <c r="BB121" s="135">
        <f t="shared" si="72"/>
        <v>0</v>
      </c>
      <c r="BC121" s="135">
        <f t="shared" si="72"/>
        <v>0</v>
      </c>
      <c r="BD121" s="135">
        <f t="shared" si="72"/>
        <v>0</v>
      </c>
      <c r="BE121" s="135">
        <f t="shared" si="72"/>
        <v>0</v>
      </c>
      <c r="BF121" s="135">
        <f t="shared" si="72"/>
        <v>0</v>
      </c>
      <c r="BG121" s="135">
        <f t="shared" si="72"/>
        <v>0</v>
      </c>
      <c r="BH121" s="135">
        <f t="shared" si="72"/>
        <v>0</v>
      </c>
      <c r="BI121" s="135">
        <f t="shared" si="72"/>
        <v>0</v>
      </c>
      <c r="BJ121" s="135">
        <f t="shared" si="72"/>
        <v>0</v>
      </c>
      <c r="BK121" s="135">
        <f t="shared" si="72"/>
        <v>0</v>
      </c>
      <c r="BL121" s="135">
        <f t="shared" si="72"/>
        <v>0</v>
      </c>
      <c r="BM121" s="135">
        <f t="shared" si="72"/>
        <v>0</v>
      </c>
      <c r="BN121" s="135">
        <f t="shared" si="72"/>
        <v>0</v>
      </c>
      <c r="BO121" s="135">
        <f t="shared" si="72"/>
        <v>0</v>
      </c>
      <c r="BP121" s="135">
        <f t="shared" si="72"/>
        <v>0</v>
      </c>
      <c r="BQ121" s="135">
        <f t="shared" ref="BQ121:CF121" si="73">+BQ56</f>
        <v>0</v>
      </c>
      <c r="BR121" s="135">
        <f t="shared" si="73"/>
        <v>0</v>
      </c>
      <c r="BS121" s="135">
        <f t="shared" si="73"/>
        <v>0</v>
      </c>
      <c r="BT121" s="135">
        <f t="shared" si="73"/>
        <v>0</v>
      </c>
      <c r="BU121" s="135">
        <f t="shared" si="73"/>
        <v>0</v>
      </c>
      <c r="BV121" s="135">
        <f t="shared" si="73"/>
        <v>0</v>
      </c>
      <c r="BW121" s="135">
        <f t="shared" si="73"/>
        <v>0</v>
      </c>
      <c r="BX121" s="135">
        <f t="shared" si="73"/>
        <v>0</v>
      </c>
      <c r="BY121" s="135">
        <f t="shared" si="73"/>
        <v>0</v>
      </c>
      <c r="BZ121" s="135">
        <f t="shared" si="73"/>
        <v>0</v>
      </c>
      <c r="CA121" s="135">
        <f t="shared" si="73"/>
        <v>0</v>
      </c>
      <c r="CB121" s="135">
        <f t="shared" si="73"/>
        <v>0</v>
      </c>
      <c r="CC121" s="135">
        <f t="shared" si="73"/>
        <v>0</v>
      </c>
      <c r="CD121" s="135">
        <f t="shared" si="73"/>
        <v>0</v>
      </c>
      <c r="CE121" s="135">
        <f t="shared" si="73"/>
        <v>0</v>
      </c>
      <c r="CF121" s="135">
        <f t="shared" si="73"/>
        <v>0</v>
      </c>
    </row>
    <row r="122" spans="2:84" hidden="1" x14ac:dyDescent="0.3">
      <c r="C122" s="135">
        <v>2</v>
      </c>
      <c r="D122" s="135" t="str">
        <f t="shared" ref="D122:BO122" si="74">+D62</f>
        <v>Densidad Descarga Solida, gr/l</v>
      </c>
      <c r="E122" s="135">
        <f t="shared" si="74"/>
        <v>0</v>
      </c>
      <c r="F122" s="135">
        <f t="shared" si="74"/>
        <v>0</v>
      </c>
      <c r="G122" s="135">
        <f t="shared" si="74"/>
        <v>0</v>
      </c>
      <c r="H122" s="135">
        <f t="shared" si="74"/>
        <v>0</v>
      </c>
      <c r="I122" s="135">
        <f t="shared" si="74"/>
        <v>0</v>
      </c>
      <c r="J122" s="135">
        <f t="shared" si="74"/>
        <v>0</v>
      </c>
      <c r="K122" s="135">
        <f t="shared" si="74"/>
        <v>1850</v>
      </c>
      <c r="L122" s="135">
        <f t="shared" si="74"/>
        <v>1910</v>
      </c>
      <c r="M122" s="135">
        <f t="shared" si="74"/>
        <v>1890</v>
      </c>
      <c r="N122" s="135">
        <f t="shared" si="74"/>
        <v>0</v>
      </c>
      <c r="O122" s="135">
        <f t="shared" si="74"/>
        <v>0</v>
      </c>
      <c r="P122" s="135">
        <f t="shared" si="74"/>
        <v>0</v>
      </c>
      <c r="Q122" s="135">
        <f t="shared" si="74"/>
        <v>0</v>
      </c>
      <c r="R122" s="135">
        <f t="shared" si="74"/>
        <v>0</v>
      </c>
      <c r="S122" s="135">
        <f t="shared" si="74"/>
        <v>0</v>
      </c>
      <c r="T122" s="135">
        <f t="shared" si="74"/>
        <v>0</v>
      </c>
      <c r="U122" s="135">
        <f t="shared" si="74"/>
        <v>0</v>
      </c>
      <c r="V122" s="135">
        <f t="shared" si="74"/>
        <v>0</v>
      </c>
      <c r="W122" s="135">
        <f t="shared" si="74"/>
        <v>0</v>
      </c>
      <c r="X122" s="135">
        <f t="shared" si="74"/>
        <v>0</v>
      </c>
      <c r="Y122" s="135">
        <f t="shared" si="74"/>
        <v>0</v>
      </c>
      <c r="Z122" s="135">
        <f t="shared" si="74"/>
        <v>0</v>
      </c>
      <c r="AA122" s="135">
        <f t="shared" si="74"/>
        <v>0</v>
      </c>
      <c r="AB122" s="135">
        <f t="shared" si="74"/>
        <v>0</v>
      </c>
      <c r="AC122" s="135">
        <f t="shared" si="74"/>
        <v>0</v>
      </c>
      <c r="AD122" s="135">
        <f t="shared" si="74"/>
        <v>0</v>
      </c>
      <c r="AE122" s="135">
        <f t="shared" si="74"/>
        <v>0</v>
      </c>
      <c r="AF122" s="135">
        <f t="shared" si="74"/>
        <v>0</v>
      </c>
      <c r="AG122" s="135">
        <f t="shared" si="74"/>
        <v>0</v>
      </c>
      <c r="AH122" s="135">
        <f t="shared" si="74"/>
        <v>0</v>
      </c>
      <c r="AI122" s="135">
        <f t="shared" si="74"/>
        <v>0</v>
      </c>
      <c r="AJ122" s="135">
        <f t="shared" si="74"/>
        <v>0</v>
      </c>
      <c r="AK122" s="135">
        <f t="shared" si="74"/>
        <v>0</v>
      </c>
      <c r="AL122" s="135">
        <f t="shared" si="74"/>
        <v>0</v>
      </c>
      <c r="AM122" s="135">
        <f t="shared" si="74"/>
        <v>0</v>
      </c>
      <c r="AN122" s="135">
        <f t="shared" si="74"/>
        <v>0</v>
      </c>
      <c r="AO122" s="135">
        <f t="shared" si="74"/>
        <v>0</v>
      </c>
      <c r="AP122" s="135">
        <f t="shared" si="74"/>
        <v>0</v>
      </c>
      <c r="AQ122" s="135">
        <f t="shared" si="74"/>
        <v>0</v>
      </c>
      <c r="AR122" s="135">
        <f t="shared" si="74"/>
        <v>0</v>
      </c>
      <c r="AS122" s="135">
        <f t="shared" si="74"/>
        <v>0</v>
      </c>
      <c r="AT122" s="135">
        <f t="shared" si="74"/>
        <v>0</v>
      </c>
      <c r="AU122" s="135">
        <f t="shared" si="74"/>
        <v>0</v>
      </c>
      <c r="AV122" s="135">
        <f t="shared" si="74"/>
        <v>0</v>
      </c>
      <c r="AW122" s="135">
        <f t="shared" si="74"/>
        <v>0</v>
      </c>
      <c r="AX122" s="135">
        <f t="shared" si="74"/>
        <v>0</v>
      </c>
      <c r="AY122" s="135">
        <f t="shared" si="74"/>
        <v>0</v>
      </c>
      <c r="AZ122" s="135">
        <f t="shared" si="74"/>
        <v>0</v>
      </c>
      <c r="BA122" s="135">
        <f t="shared" si="74"/>
        <v>0</v>
      </c>
      <c r="BB122" s="135">
        <f t="shared" si="74"/>
        <v>0</v>
      </c>
      <c r="BC122" s="135">
        <f t="shared" si="74"/>
        <v>0</v>
      </c>
      <c r="BD122" s="135">
        <f t="shared" si="74"/>
        <v>0</v>
      </c>
      <c r="BE122" s="135">
        <f t="shared" si="74"/>
        <v>0</v>
      </c>
      <c r="BF122" s="135">
        <f t="shared" si="74"/>
        <v>0</v>
      </c>
      <c r="BG122" s="135">
        <f t="shared" si="74"/>
        <v>0</v>
      </c>
      <c r="BH122" s="135">
        <f t="shared" si="74"/>
        <v>0</v>
      </c>
      <c r="BI122" s="135">
        <f t="shared" si="74"/>
        <v>0</v>
      </c>
      <c r="BJ122" s="135">
        <f t="shared" si="74"/>
        <v>0</v>
      </c>
      <c r="BK122" s="135">
        <f t="shared" si="74"/>
        <v>0</v>
      </c>
      <c r="BL122" s="135">
        <f t="shared" si="74"/>
        <v>0</v>
      </c>
      <c r="BM122" s="135">
        <f t="shared" si="74"/>
        <v>0</v>
      </c>
      <c r="BN122" s="135">
        <f t="shared" si="74"/>
        <v>0</v>
      </c>
      <c r="BO122" s="135">
        <f t="shared" si="74"/>
        <v>0</v>
      </c>
      <c r="BP122" s="135">
        <f t="shared" ref="BP122:CF122" si="75">+BP62</f>
        <v>0</v>
      </c>
      <c r="BQ122" s="135">
        <f t="shared" si="75"/>
        <v>0</v>
      </c>
      <c r="BR122" s="135">
        <f t="shared" si="75"/>
        <v>0</v>
      </c>
      <c r="BS122" s="135">
        <f t="shared" si="75"/>
        <v>0</v>
      </c>
      <c r="BT122" s="135">
        <f t="shared" si="75"/>
        <v>0</v>
      </c>
      <c r="BU122" s="135">
        <f t="shared" si="75"/>
        <v>0</v>
      </c>
      <c r="BV122" s="135">
        <f t="shared" si="75"/>
        <v>0</v>
      </c>
      <c r="BW122" s="135">
        <f t="shared" si="75"/>
        <v>0</v>
      </c>
      <c r="BX122" s="135">
        <f t="shared" si="75"/>
        <v>0</v>
      </c>
      <c r="BY122" s="135">
        <f t="shared" si="75"/>
        <v>0</v>
      </c>
      <c r="BZ122" s="135">
        <f t="shared" si="75"/>
        <v>0</v>
      </c>
      <c r="CA122" s="135">
        <f t="shared" si="75"/>
        <v>0</v>
      </c>
      <c r="CB122" s="135">
        <f t="shared" si="75"/>
        <v>0</v>
      </c>
      <c r="CC122" s="135">
        <f t="shared" si="75"/>
        <v>0</v>
      </c>
      <c r="CD122" s="135">
        <f t="shared" si="75"/>
        <v>0</v>
      </c>
      <c r="CE122" s="135">
        <f t="shared" si="75"/>
        <v>0</v>
      </c>
      <c r="CF122" s="135">
        <f t="shared" si="75"/>
        <v>0</v>
      </c>
    </row>
    <row r="123" spans="2:84" hidden="1" x14ac:dyDescent="0.3">
      <c r="C123" s="135">
        <v>3</v>
      </c>
      <c r="D123" s="135" t="str">
        <f t="shared" ref="D123:BO123" si="76">+D68</f>
        <v>Densidad Descarga Solida, gr/l</v>
      </c>
      <c r="E123" s="135">
        <f t="shared" si="76"/>
        <v>0</v>
      </c>
      <c r="F123" s="135">
        <f t="shared" si="76"/>
        <v>0</v>
      </c>
      <c r="G123" s="135">
        <f t="shared" si="76"/>
        <v>0</v>
      </c>
      <c r="H123" s="135">
        <f t="shared" si="76"/>
        <v>0</v>
      </c>
      <c r="I123" s="135">
        <f t="shared" si="76"/>
        <v>0</v>
      </c>
      <c r="J123" s="135">
        <f t="shared" si="76"/>
        <v>0</v>
      </c>
      <c r="K123" s="135">
        <f t="shared" si="76"/>
        <v>1850</v>
      </c>
      <c r="L123" s="135">
        <f t="shared" si="76"/>
        <v>1910</v>
      </c>
      <c r="M123" s="135">
        <f t="shared" si="76"/>
        <v>1890</v>
      </c>
      <c r="N123" s="135">
        <f t="shared" si="76"/>
        <v>0</v>
      </c>
      <c r="O123" s="135">
        <f t="shared" si="76"/>
        <v>0</v>
      </c>
      <c r="P123" s="135">
        <f t="shared" si="76"/>
        <v>0</v>
      </c>
      <c r="Q123" s="135">
        <f t="shared" si="76"/>
        <v>0</v>
      </c>
      <c r="R123" s="135">
        <f t="shared" si="76"/>
        <v>0</v>
      </c>
      <c r="S123" s="135">
        <f t="shared" si="76"/>
        <v>0</v>
      </c>
      <c r="T123" s="135">
        <f t="shared" si="76"/>
        <v>0</v>
      </c>
      <c r="U123" s="135">
        <f t="shared" si="76"/>
        <v>0</v>
      </c>
      <c r="V123" s="135">
        <f t="shared" si="76"/>
        <v>0</v>
      </c>
      <c r="W123" s="135">
        <f t="shared" si="76"/>
        <v>0</v>
      </c>
      <c r="X123" s="135">
        <f t="shared" si="76"/>
        <v>0</v>
      </c>
      <c r="Y123" s="135">
        <f t="shared" si="76"/>
        <v>0</v>
      </c>
      <c r="Z123" s="135">
        <f t="shared" si="76"/>
        <v>0</v>
      </c>
      <c r="AA123" s="135">
        <f t="shared" si="76"/>
        <v>0</v>
      </c>
      <c r="AB123" s="135">
        <f t="shared" si="76"/>
        <v>0</v>
      </c>
      <c r="AC123" s="135">
        <f t="shared" si="76"/>
        <v>0</v>
      </c>
      <c r="AD123" s="135">
        <f t="shared" si="76"/>
        <v>0</v>
      </c>
      <c r="AE123" s="135">
        <f t="shared" si="76"/>
        <v>0</v>
      </c>
      <c r="AF123" s="135">
        <f t="shared" si="76"/>
        <v>0</v>
      </c>
      <c r="AG123" s="135">
        <f t="shared" si="76"/>
        <v>0</v>
      </c>
      <c r="AH123" s="135">
        <f t="shared" si="76"/>
        <v>0</v>
      </c>
      <c r="AI123" s="135">
        <f t="shared" si="76"/>
        <v>0</v>
      </c>
      <c r="AJ123" s="135">
        <f t="shared" si="76"/>
        <v>0</v>
      </c>
      <c r="AK123" s="135">
        <f t="shared" si="76"/>
        <v>0</v>
      </c>
      <c r="AL123" s="135">
        <f t="shared" si="76"/>
        <v>0</v>
      </c>
      <c r="AM123" s="135">
        <f t="shared" si="76"/>
        <v>0</v>
      </c>
      <c r="AN123" s="135">
        <f t="shared" si="76"/>
        <v>0</v>
      </c>
      <c r="AO123" s="135">
        <f t="shared" si="76"/>
        <v>0</v>
      </c>
      <c r="AP123" s="135">
        <f t="shared" si="76"/>
        <v>0</v>
      </c>
      <c r="AQ123" s="135">
        <f t="shared" si="76"/>
        <v>0</v>
      </c>
      <c r="AR123" s="135">
        <f t="shared" si="76"/>
        <v>0</v>
      </c>
      <c r="AS123" s="135">
        <f t="shared" si="76"/>
        <v>0</v>
      </c>
      <c r="AT123" s="135">
        <f t="shared" si="76"/>
        <v>0</v>
      </c>
      <c r="AU123" s="135">
        <f t="shared" si="76"/>
        <v>0</v>
      </c>
      <c r="AV123" s="135">
        <f t="shared" si="76"/>
        <v>0</v>
      </c>
      <c r="AW123" s="135">
        <f t="shared" si="76"/>
        <v>0</v>
      </c>
      <c r="AX123" s="135">
        <f t="shared" si="76"/>
        <v>0</v>
      </c>
      <c r="AY123" s="135">
        <f t="shared" si="76"/>
        <v>0</v>
      </c>
      <c r="AZ123" s="135">
        <f t="shared" si="76"/>
        <v>0</v>
      </c>
      <c r="BA123" s="135">
        <f t="shared" si="76"/>
        <v>0</v>
      </c>
      <c r="BB123" s="135">
        <f t="shared" si="76"/>
        <v>0</v>
      </c>
      <c r="BC123" s="135">
        <f t="shared" si="76"/>
        <v>0</v>
      </c>
      <c r="BD123" s="135">
        <f t="shared" si="76"/>
        <v>0</v>
      </c>
      <c r="BE123" s="135">
        <f t="shared" si="76"/>
        <v>0</v>
      </c>
      <c r="BF123" s="135">
        <f t="shared" si="76"/>
        <v>0</v>
      </c>
      <c r="BG123" s="135">
        <f t="shared" si="76"/>
        <v>0</v>
      </c>
      <c r="BH123" s="135">
        <f t="shared" si="76"/>
        <v>0</v>
      </c>
      <c r="BI123" s="135">
        <f t="shared" si="76"/>
        <v>0</v>
      </c>
      <c r="BJ123" s="135">
        <f t="shared" si="76"/>
        <v>0</v>
      </c>
      <c r="BK123" s="135">
        <f t="shared" si="76"/>
        <v>0</v>
      </c>
      <c r="BL123" s="135">
        <f t="shared" si="76"/>
        <v>0</v>
      </c>
      <c r="BM123" s="135">
        <f t="shared" si="76"/>
        <v>0</v>
      </c>
      <c r="BN123" s="135">
        <f t="shared" si="76"/>
        <v>0</v>
      </c>
      <c r="BO123" s="135">
        <f t="shared" si="76"/>
        <v>0</v>
      </c>
      <c r="BP123" s="135">
        <f t="shared" ref="BP123:CF123" si="77">+BP68</f>
        <v>0</v>
      </c>
      <c r="BQ123" s="135">
        <f t="shared" si="77"/>
        <v>0</v>
      </c>
      <c r="BR123" s="135">
        <f t="shared" si="77"/>
        <v>0</v>
      </c>
      <c r="BS123" s="135">
        <f t="shared" si="77"/>
        <v>0</v>
      </c>
      <c r="BT123" s="135">
        <f t="shared" si="77"/>
        <v>0</v>
      </c>
      <c r="BU123" s="135">
        <f t="shared" si="77"/>
        <v>0</v>
      </c>
      <c r="BV123" s="135">
        <f t="shared" si="77"/>
        <v>0</v>
      </c>
      <c r="BW123" s="135">
        <f t="shared" si="77"/>
        <v>0</v>
      </c>
      <c r="BX123" s="135">
        <f t="shared" si="77"/>
        <v>0</v>
      </c>
      <c r="BY123" s="135">
        <f t="shared" si="77"/>
        <v>0</v>
      </c>
      <c r="BZ123" s="135">
        <f t="shared" si="77"/>
        <v>0</v>
      </c>
      <c r="CA123" s="135">
        <f t="shared" si="77"/>
        <v>0</v>
      </c>
      <c r="CB123" s="135">
        <f t="shared" si="77"/>
        <v>0</v>
      </c>
      <c r="CC123" s="135">
        <f t="shared" si="77"/>
        <v>0</v>
      </c>
      <c r="CD123" s="135">
        <f t="shared" si="77"/>
        <v>0</v>
      </c>
      <c r="CE123" s="135">
        <f t="shared" si="77"/>
        <v>0</v>
      </c>
      <c r="CF123" s="135">
        <f t="shared" si="77"/>
        <v>0</v>
      </c>
    </row>
    <row r="124" spans="2:84" hidden="1" x14ac:dyDescent="0.3">
      <c r="C124" s="135">
        <v>4</v>
      </c>
      <c r="D124" s="135" t="str">
        <f t="shared" ref="D124:BO124" si="78">+D74</f>
        <v>Densidad Descarga Solida, gr/l</v>
      </c>
      <c r="E124" s="135">
        <f t="shared" si="78"/>
        <v>0</v>
      </c>
      <c r="F124" s="135">
        <f t="shared" si="78"/>
        <v>0</v>
      </c>
      <c r="G124" s="135">
        <f t="shared" si="78"/>
        <v>0</v>
      </c>
      <c r="H124" s="135">
        <f t="shared" si="78"/>
        <v>0</v>
      </c>
      <c r="I124" s="135">
        <f t="shared" si="78"/>
        <v>0</v>
      </c>
      <c r="J124" s="135">
        <f t="shared" si="78"/>
        <v>0</v>
      </c>
      <c r="K124" s="135">
        <f t="shared" si="78"/>
        <v>0</v>
      </c>
      <c r="L124" s="135">
        <f t="shared" si="78"/>
        <v>1910</v>
      </c>
      <c r="M124" s="135">
        <f t="shared" si="78"/>
        <v>1890</v>
      </c>
      <c r="N124" s="135">
        <f t="shared" si="78"/>
        <v>0</v>
      </c>
      <c r="O124" s="135">
        <f t="shared" si="78"/>
        <v>0</v>
      </c>
      <c r="P124" s="135">
        <f t="shared" si="78"/>
        <v>0</v>
      </c>
      <c r="Q124" s="135">
        <f t="shared" si="78"/>
        <v>0</v>
      </c>
      <c r="R124" s="135">
        <f t="shared" si="78"/>
        <v>0</v>
      </c>
      <c r="S124" s="135">
        <f t="shared" si="78"/>
        <v>0</v>
      </c>
      <c r="T124" s="135">
        <f t="shared" si="78"/>
        <v>0</v>
      </c>
      <c r="U124" s="135">
        <f t="shared" si="78"/>
        <v>0</v>
      </c>
      <c r="V124" s="135">
        <f t="shared" si="78"/>
        <v>0</v>
      </c>
      <c r="W124" s="135">
        <f t="shared" si="78"/>
        <v>0</v>
      </c>
      <c r="X124" s="135">
        <f t="shared" si="78"/>
        <v>0</v>
      </c>
      <c r="Y124" s="135">
        <f t="shared" si="78"/>
        <v>0</v>
      </c>
      <c r="Z124" s="135">
        <f t="shared" si="78"/>
        <v>0</v>
      </c>
      <c r="AA124" s="135">
        <f t="shared" si="78"/>
        <v>0</v>
      </c>
      <c r="AB124" s="135">
        <f t="shared" si="78"/>
        <v>0</v>
      </c>
      <c r="AC124" s="135">
        <f t="shared" si="78"/>
        <v>0</v>
      </c>
      <c r="AD124" s="135">
        <f t="shared" si="78"/>
        <v>0</v>
      </c>
      <c r="AE124" s="135">
        <f t="shared" si="78"/>
        <v>0</v>
      </c>
      <c r="AF124" s="135">
        <f t="shared" si="78"/>
        <v>0</v>
      </c>
      <c r="AG124" s="135">
        <f t="shared" si="78"/>
        <v>0</v>
      </c>
      <c r="AH124" s="135">
        <f t="shared" si="78"/>
        <v>0</v>
      </c>
      <c r="AI124" s="135">
        <f t="shared" si="78"/>
        <v>0</v>
      </c>
      <c r="AJ124" s="135">
        <f t="shared" si="78"/>
        <v>0</v>
      </c>
      <c r="AK124" s="135">
        <f t="shared" si="78"/>
        <v>0</v>
      </c>
      <c r="AL124" s="135">
        <f t="shared" si="78"/>
        <v>0</v>
      </c>
      <c r="AM124" s="135">
        <f t="shared" si="78"/>
        <v>0</v>
      </c>
      <c r="AN124" s="135">
        <f t="shared" si="78"/>
        <v>0</v>
      </c>
      <c r="AO124" s="135">
        <f t="shared" si="78"/>
        <v>0</v>
      </c>
      <c r="AP124" s="135">
        <f t="shared" si="78"/>
        <v>0</v>
      </c>
      <c r="AQ124" s="135">
        <f t="shared" si="78"/>
        <v>0</v>
      </c>
      <c r="AR124" s="135">
        <f t="shared" si="78"/>
        <v>0</v>
      </c>
      <c r="AS124" s="135">
        <f t="shared" si="78"/>
        <v>0</v>
      </c>
      <c r="AT124" s="135">
        <f t="shared" si="78"/>
        <v>0</v>
      </c>
      <c r="AU124" s="135">
        <f t="shared" si="78"/>
        <v>0</v>
      </c>
      <c r="AV124" s="135">
        <f t="shared" si="78"/>
        <v>0</v>
      </c>
      <c r="AW124" s="135">
        <f t="shared" si="78"/>
        <v>0</v>
      </c>
      <c r="AX124" s="135">
        <f t="shared" si="78"/>
        <v>0</v>
      </c>
      <c r="AY124" s="135">
        <f t="shared" si="78"/>
        <v>0</v>
      </c>
      <c r="AZ124" s="135">
        <f t="shared" si="78"/>
        <v>0</v>
      </c>
      <c r="BA124" s="135">
        <f t="shared" si="78"/>
        <v>0</v>
      </c>
      <c r="BB124" s="135">
        <f t="shared" si="78"/>
        <v>0</v>
      </c>
      <c r="BC124" s="135">
        <f t="shared" si="78"/>
        <v>0</v>
      </c>
      <c r="BD124" s="135">
        <f t="shared" si="78"/>
        <v>0</v>
      </c>
      <c r="BE124" s="135">
        <f t="shared" si="78"/>
        <v>0</v>
      </c>
      <c r="BF124" s="135">
        <f t="shared" si="78"/>
        <v>0</v>
      </c>
      <c r="BG124" s="135">
        <f t="shared" si="78"/>
        <v>0</v>
      </c>
      <c r="BH124" s="135">
        <f t="shared" si="78"/>
        <v>0</v>
      </c>
      <c r="BI124" s="135">
        <f t="shared" si="78"/>
        <v>0</v>
      </c>
      <c r="BJ124" s="135">
        <f t="shared" si="78"/>
        <v>0</v>
      </c>
      <c r="BK124" s="135">
        <f t="shared" si="78"/>
        <v>0</v>
      </c>
      <c r="BL124" s="135">
        <f t="shared" si="78"/>
        <v>0</v>
      </c>
      <c r="BM124" s="135">
        <f t="shared" si="78"/>
        <v>0</v>
      </c>
      <c r="BN124" s="135">
        <f t="shared" si="78"/>
        <v>0</v>
      </c>
      <c r="BO124" s="135">
        <f t="shared" si="78"/>
        <v>0</v>
      </c>
      <c r="BP124" s="135">
        <f t="shared" ref="BP124:CF124" si="79">+BP74</f>
        <v>0</v>
      </c>
      <c r="BQ124" s="135">
        <f t="shared" si="79"/>
        <v>0</v>
      </c>
      <c r="BR124" s="135">
        <f t="shared" si="79"/>
        <v>0</v>
      </c>
      <c r="BS124" s="135">
        <f t="shared" si="79"/>
        <v>0</v>
      </c>
      <c r="BT124" s="135">
        <f t="shared" si="79"/>
        <v>0</v>
      </c>
      <c r="BU124" s="135">
        <f t="shared" si="79"/>
        <v>0</v>
      </c>
      <c r="BV124" s="135">
        <f t="shared" si="79"/>
        <v>0</v>
      </c>
      <c r="BW124" s="135">
        <f t="shared" si="79"/>
        <v>0</v>
      </c>
      <c r="BX124" s="135">
        <f t="shared" si="79"/>
        <v>0</v>
      </c>
      <c r="BY124" s="135">
        <f t="shared" si="79"/>
        <v>0</v>
      </c>
      <c r="BZ124" s="135">
        <f t="shared" si="79"/>
        <v>0</v>
      </c>
      <c r="CA124" s="135">
        <f t="shared" si="79"/>
        <v>0</v>
      </c>
      <c r="CB124" s="135">
        <f t="shared" si="79"/>
        <v>0</v>
      </c>
      <c r="CC124" s="135">
        <f t="shared" si="79"/>
        <v>0</v>
      </c>
      <c r="CD124" s="135">
        <f t="shared" si="79"/>
        <v>0</v>
      </c>
      <c r="CE124" s="135">
        <f t="shared" si="79"/>
        <v>0</v>
      </c>
      <c r="CF124" s="135">
        <f t="shared" si="79"/>
        <v>0</v>
      </c>
    </row>
    <row r="125" spans="2:84" hidden="1" x14ac:dyDescent="0.3">
      <c r="C125" s="135">
        <v>5</v>
      </c>
      <c r="D125" s="135" t="str">
        <f t="shared" ref="D125:BO125" si="80">+D80</f>
        <v>Densidad Descarga Solida, gr/l</v>
      </c>
      <c r="E125" s="135">
        <f t="shared" si="80"/>
        <v>0</v>
      </c>
      <c r="F125" s="135">
        <f t="shared" si="80"/>
        <v>0</v>
      </c>
      <c r="G125" s="135">
        <f t="shared" si="80"/>
        <v>0</v>
      </c>
      <c r="H125" s="135">
        <f t="shared" si="80"/>
        <v>0</v>
      </c>
      <c r="I125" s="135">
        <f t="shared" si="80"/>
        <v>0</v>
      </c>
      <c r="J125" s="135">
        <f t="shared" si="80"/>
        <v>0</v>
      </c>
      <c r="K125" s="135">
        <f t="shared" si="80"/>
        <v>0</v>
      </c>
      <c r="L125" s="135">
        <f t="shared" si="80"/>
        <v>0</v>
      </c>
      <c r="M125" s="135">
        <f t="shared" si="80"/>
        <v>0</v>
      </c>
      <c r="N125" s="135">
        <f t="shared" si="80"/>
        <v>0</v>
      </c>
      <c r="O125" s="135">
        <f t="shared" si="80"/>
        <v>0</v>
      </c>
      <c r="P125" s="135">
        <f t="shared" si="80"/>
        <v>0</v>
      </c>
      <c r="Q125" s="135">
        <f t="shared" si="80"/>
        <v>0</v>
      </c>
      <c r="R125" s="135">
        <f t="shared" si="80"/>
        <v>0</v>
      </c>
      <c r="S125" s="135">
        <f t="shared" si="80"/>
        <v>0</v>
      </c>
      <c r="T125" s="135">
        <f t="shared" si="80"/>
        <v>0</v>
      </c>
      <c r="U125" s="135">
        <f t="shared" si="80"/>
        <v>0</v>
      </c>
      <c r="V125" s="135">
        <f t="shared" si="80"/>
        <v>0</v>
      </c>
      <c r="W125" s="135">
        <f t="shared" si="80"/>
        <v>0</v>
      </c>
      <c r="X125" s="135">
        <f t="shared" si="80"/>
        <v>0</v>
      </c>
      <c r="Y125" s="135">
        <f t="shared" si="80"/>
        <v>0</v>
      </c>
      <c r="Z125" s="135">
        <f t="shared" si="80"/>
        <v>0</v>
      </c>
      <c r="AA125" s="135">
        <f t="shared" si="80"/>
        <v>0</v>
      </c>
      <c r="AB125" s="135">
        <f t="shared" si="80"/>
        <v>0</v>
      </c>
      <c r="AC125" s="135">
        <f t="shared" si="80"/>
        <v>0</v>
      </c>
      <c r="AD125" s="135">
        <f t="shared" si="80"/>
        <v>0</v>
      </c>
      <c r="AE125" s="135">
        <f t="shared" si="80"/>
        <v>0</v>
      </c>
      <c r="AF125" s="135">
        <f t="shared" si="80"/>
        <v>0</v>
      </c>
      <c r="AG125" s="135">
        <f t="shared" si="80"/>
        <v>0</v>
      </c>
      <c r="AH125" s="135">
        <f t="shared" si="80"/>
        <v>0</v>
      </c>
      <c r="AI125" s="135">
        <f t="shared" si="80"/>
        <v>0</v>
      </c>
      <c r="AJ125" s="135">
        <f t="shared" si="80"/>
        <v>0</v>
      </c>
      <c r="AK125" s="135">
        <f t="shared" si="80"/>
        <v>0</v>
      </c>
      <c r="AL125" s="135">
        <f t="shared" si="80"/>
        <v>0</v>
      </c>
      <c r="AM125" s="135">
        <f t="shared" si="80"/>
        <v>0</v>
      </c>
      <c r="AN125" s="135">
        <f t="shared" si="80"/>
        <v>0</v>
      </c>
      <c r="AO125" s="135">
        <f t="shared" si="80"/>
        <v>0</v>
      </c>
      <c r="AP125" s="135">
        <f t="shared" si="80"/>
        <v>0</v>
      </c>
      <c r="AQ125" s="135">
        <f t="shared" si="80"/>
        <v>0</v>
      </c>
      <c r="AR125" s="135">
        <f t="shared" si="80"/>
        <v>0</v>
      </c>
      <c r="AS125" s="135">
        <f t="shared" si="80"/>
        <v>0</v>
      </c>
      <c r="AT125" s="135">
        <f t="shared" si="80"/>
        <v>0</v>
      </c>
      <c r="AU125" s="135">
        <f t="shared" si="80"/>
        <v>0</v>
      </c>
      <c r="AV125" s="135">
        <f t="shared" si="80"/>
        <v>0</v>
      </c>
      <c r="AW125" s="135">
        <f t="shared" si="80"/>
        <v>0</v>
      </c>
      <c r="AX125" s="135">
        <f t="shared" si="80"/>
        <v>0</v>
      </c>
      <c r="AY125" s="135">
        <f t="shared" si="80"/>
        <v>0</v>
      </c>
      <c r="AZ125" s="135">
        <f t="shared" si="80"/>
        <v>0</v>
      </c>
      <c r="BA125" s="135">
        <f t="shared" si="80"/>
        <v>0</v>
      </c>
      <c r="BB125" s="135">
        <f t="shared" si="80"/>
        <v>0</v>
      </c>
      <c r="BC125" s="135">
        <f t="shared" si="80"/>
        <v>0</v>
      </c>
      <c r="BD125" s="135">
        <f t="shared" si="80"/>
        <v>0</v>
      </c>
      <c r="BE125" s="135">
        <f t="shared" si="80"/>
        <v>0</v>
      </c>
      <c r="BF125" s="135">
        <f t="shared" si="80"/>
        <v>0</v>
      </c>
      <c r="BG125" s="135">
        <f t="shared" si="80"/>
        <v>0</v>
      </c>
      <c r="BH125" s="135">
        <f t="shared" si="80"/>
        <v>0</v>
      </c>
      <c r="BI125" s="135">
        <f t="shared" si="80"/>
        <v>0</v>
      </c>
      <c r="BJ125" s="135">
        <f t="shared" si="80"/>
        <v>0</v>
      </c>
      <c r="BK125" s="135">
        <f t="shared" si="80"/>
        <v>0</v>
      </c>
      <c r="BL125" s="135">
        <f t="shared" si="80"/>
        <v>0</v>
      </c>
      <c r="BM125" s="135">
        <f t="shared" si="80"/>
        <v>0</v>
      </c>
      <c r="BN125" s="135">
        <f t="shared" si="80"/>
        <v>0</v>
      </c>
      <c r="BO125" s="135">
        <f t="shared" si="80"/>
        <v>0</v>
      </c>
      <c r="BP125" s="135">
        <f t="shared" ref="BP125:CF125" si="81">+BP80</f>
        <v>0</v>
      </c>
      <c r="BQ125" s="135">
        <f t="shared" si="81"/>
        <v>0</v>
      </c>
      <c r="BR125" s="135">
        <f t="shared" si="81"/>
        <v>0</v>
      </c>
      <c r="BS125" s="135">
        <f t="shared" si="81"/>
        <v>0</v>
      </c>
      <c r="BT125" s="135">
        <f t="shared" si="81"/>
        <v>0</v>
      </c>
      <c r="BU125" s="135">
        <f t="shared" si="81"/>
        <v>0</v>
      </c>
      <c r="BV125" s="135">
        <f t="shared" si="81"/>
        <v>0</v>
      </c>
      <c r="BW125" s="135">
        <f t="shared" si="81"/>
        <v>0</v>
      </c>
      <c r="BX125" s="135">
        <f t="shared" si="81"/>
        <v>0</v>
      </c>
      <c r="BY125" s="135">
        <f t="shared" si="81"/>
        <v>0</v>
      </c>
      <c r="BZ125" s="135">
        <f t="shared" si="81"/>
        <v>0</v>
      </c>
      <c r="CA125" s="135">
        <f t="shared" si="81"/>
        <v>0</v>
      </c>
      <c r="CB125" s="135">
        <f t="shared" si="81"/>
        <v>0</v>
      </c>
      <c r="CC125" s="135">
        <f t="shared" si="81"/>
        <v>0</v>
      </c>
      <c r="CD125" s="135">
        <f t="shared" si="81"/>
        <v>0</v>
      </c>
      <c r="CE125" s="135">
        <f t="shared" si="81"/>
        <v>0</v>
      </c>
      <c r="CF125" s="135">
        <f t="shared" si="81"/>
        <v>0</v>
      </c>
    </row>
    <row r="126" spans="2:84" hidden="1" x14ac:dyDescent="0.3">
      <c r="C126" s="135">
        <v>6</v>
      </c>
      <c r="D126" s="135" t="str">
        <f t="shared" ref="D126:BO126" si="82">+D86</f>
        <v>Densidad Descarga Solida, gr/l</v>
      </c>
      <c r="E126" s="135">
        <f t="shared" si="82"/>
        <v>0</v>
      </c>
      <c r="F126" s="135">
        <f t="shared" si="82"/>
        <v>0</v>
      </c>
      <c r="G126" s="135">
        <f t="shared" si="82"/>
        <v>0</v>
      </c>
      <c r="H126" s="135">
        <f t="shared" si="82"/>
        <v>0</v>
      </c>
      <c r="I126" s="135">
        <f t="shared" si="82"/>
        <v>0</v>
      </c>
      <c r="J126" s="135">
        <f t="shared" si="82"/>
        <v>0</v>
      </c>
      <c r="K126" s="135">
        <f t="shared" si="82"/>
        <v>0</v>
      </c>
      <c r="L126" s="135">
        <f t="shared" si="82"/>
        <v>0</v>
      </c>
      <c r="M126" s="135">
        <f t="shared" si="82"/>
        <v>0</v>
      </c>
      <c r="N126" s="135">
        <f t="shared" si="82"/>
        <v>0</v>
      </c>
      <c r="O126" s="135">
        <f t="shared" si="82"/>
        <v>0</v>
      </c>
      <c r="P126" s="135">
        <f t="shared" si="82"/>
        <v>0</v>
      </c>
      <c r="Q126" s="135">
        <f t="shared" si="82"/>
        <v>0</v>
      </c>
      <c r="R126" s="135">
        <f t="shared" si="82"/>
        <v>0</v>
      </c>
      <c r="S126" s="135">
        <f t="shared" si="82"/>
        <v>0</v>
      </c>
      <c r="T126" s="135">
        <f t="shared" si="82"/>
        <v>0</v>
      </c>
      <c r="U126" s="135">
        <f t="shared" si="82"/>
        <v>0</v>
      </c>
      <c r="V126" s="135">
        <f t="shared" si="82"/>
        <v>0</v>
      </c>
      <c r="W126" s="135">
        <f t="shared" si="82"/>
        <v>0</v>
      </c>
      <c r="X126" s="135">
        <f t="shared" si="82"/>
        <v>0</v>
      </c>
      <c r="Y126" s="135">
        <f t="shared" si="82"/>
        <v>0</v>
      </c>
      <c r="Z126" s="135">
        <f t="shared" si="82"/>
        <v>0</v>
      </c>
      <c r="AA126" s="135">
        <f t="shared" si="82"/>
        <v>0</v>
      </c>
      <c r="AB126" s="135">
        <f t="shared" si="82"/>
        <v>0</v>
      </c>
      <c r="AC126" s="135">
        <f t="shared" si="82"/>
        <v>0</v>
      </c>
      <c r="AD126" s="135">
        <f t="shared" si="82"/>
        <v>0</v>
      </c>
      <c r="AE126" s="135">
        <f t="shared" si="82"/>
        <v>0</v>
      </c>
      <c r="AF126" s="135">
        <f t="shared" si="82"/>
        <v>0</v>
      </c>
      <c r="AG126" s="135">
        <f t="shared" si="82"/>
        <v>0</v>
      </c>
      <c r="AH126" s="135">
        <f t="shared" si="82"/>
        <v>0</v>
      </c>
      <c r="AI126" s="135">
        <f t="shared" si="82"/>
        <v>0</v>
      </c>
      <c r="AJ126" s="135">
        <f t="shared" si="82"/>
        <v>0</v>
      </c>
      <c r="AK126" s="135">
        <f t="shared" si="82"/>
        <v>0</v>
      </c>
      <c r="AL126" s="135">
        <f t="shared" si="82"/>
        <v>0</v>
      </c>
      <c r="AM126" s="135">
        <f t="shared" si="82"/>
        <v>0</v>
      </c>
      <c r="AN126" s="135">
        <f t="shared" si="82"/>
        <v>0</v>
      </c>
      <c r="AO126" s="135">
        <f t="shared" si="82"/>
        <v>0</v>
      </c>
      <c r="AP126" s="135">
        <f t="shared" si="82"/>
        <v>0</v>
      </c>
      <c r="AQ126" s="135">
        <f t="shared" si="82"/>
        <v>0</v>
      </c>
      <c r="AR126" s="135">
        <f t="shared" si="82"/>
        <v>0</v>
      </c>
      <c r="AS126" s="135">
        <f t="shared" si="82"/>
        <v>0</v>
      </c>
      <c r="AT126" s="135">
        <f t="shared" si="82"/>
        <v>0</v>
      </c>
      <c r="AU126" s="135">
        <f t="shared" si="82"/>
        <v>0</v>
      </c>
      <c r="AV126" s="135">
        <f t="shared" si="82"/>
        <v>0</v>
      </c>
      <c r="AW126" s="135">
        <f t="shared" si="82"/>
        <v>0</v>
      </c>
      <c r="AX126" s="135">
        <f t="shared" si="82"/>
        <v>0</v>
      </c>
      <c r="AY126" s="135">
        <f t="shared" si="82"/>
        <v>0</v>
      </c>
      <c r="AZ126" s="135">
        <f t="shared" si="82"/>
        <v>0</v>
      </c>
      <c r="BA126" s="135">
        <f t="shared" si="82"/>
        <v>0</v>
      </c>
      <c r="BB126" s="135">
        <f t="shared" si="82"/>
        <v>0</v>
      </c>
      <c r="BC126" s="135">
        <f t="shared" si="82"/>
        <v>0</v>
      </c>
      <c r="BD126" s="135">
        <f t="shared" si="82"/>
        <v>0</v>
      </c>
      <c r="BE126" s="135">
        <f t="shared" si="82"/>
        <v>0</v>
      </c>
      <c r="BF126" s="135">
        <f t="shared" si="82"/>
        <v>0</v>
      </c>
      <c r="BG126" s="135">
        <f t="shared" si="82"/>
        <v>0</v>
      </c>
      <c r="BH126" s="135">
        <f t="shared" si="82"/>
        <v>0</v>
      </c>
      <c r="BI126" s="135">
        <f t="shared" si="82"/>
        <v>0</v>
      </c>
      <c r="BJ126" s="135">
        <f t="shared" si="82"/>
        <v>0</v>
      </c>
      <c r="BK126" s="135">
        <f t="shared" si="82"/>
        <v>0</v>
      </c>
      <c r="BL126" s="135">
        <f t="shared" si="82"/>
        <v>0</v>
      </c>
      <c r="BM126" s="135">
        <f t="shared" si="82"/>
        <v>0</v>
      </c>
      <c r="BN126" s="135">
        <f t="shared" si="82"/>
        <v>0</v>
      </c>
      <c r="BO126" s="135">
        <f t="shared" si="82"/>
        <v>0</v>
      </c>
      <c r="BP126" s="135">
        <f t="shared" ref="BP126:CF126" si="83">+BP86</f>
        <v>0</v>
      </c>
      <c r="BQ126" s="135">
        <f t="shared" si="83"/>
        <v>0</v>
      </c>
      <c r="BR126" s="135">
        <f t="shared" si="83"/>
        <v>0</v>
      </c>
      <c r="BS126" s="135">
        <f t="shared" si="83"/>
        <v>0</v>
      </c>
      <c r="BT126" s="135">
        <f t="shared" si="83"/>
        <v>0</v>
      </c>
      <c r="BU126" s="135">
        <f t="shared" si="83"/>
        <v>0</v>
      </c>
      <c r="BV126" s="135">
        <f t="shared" si="83"/>
        <v>0</v>
      </c>
      <c r="BW126" s="135">
        <f t="shared" si="83"/>
        <v>0</v>
      </c>
      <c r="BX126" s="135">
        <f t="shared" si="83"/>
        <v>0</v>
      </c>
      <c r="BY126" s="135">
        <f t="shared" si="83"/>
        <v>0</v>
      </c>
      <c r="BZ126" s="135">
        <f t="shared" si="83"/>
        <v>0</v>
      </c>
      <c r="CA126" s="135">
        <f t="shared" si="83"/>
        <v>0</v>
      </c>
      <c r="CB126" s="135">
        <f t="shared" si="83"/>
        <v>0</v>
      </c>
      <c r="CC126" s="135">
        <f t="shared" si="83"/>
        <v>0</v>
      </c>
      <c r="CD126" s="135">
        <f t="shared" si="83"/>
        <v>0</v>
      </c>
      <c r="CE126" s="135">
        <f t="shared" si="83"/>
        <v>0</v>
      </c>
      <c r="CF126" s="135">
        <f t="shared" si="83"/>
        <v>0</v>
      </c>
    </row>
    <row r="127" spans="2:84" hidden="1" x14ac:dyDescent="0.3">
      <c r="C127" s="135">
        <v>7</v>
      </c>
      <c r="D127" s="135" t="str">
        <f t="shared" ref="D127:BO127" si="84">+D92</f>
        <v>Densidad Descarga Solida, gr/l</v>
      </c>
      <c r="E127" s="135">
        <f t="shared" si="84"/>
        <v>0</v>
      </c>
      <c r="F127" s="135">
        <f t="shared" si="84"/>
        <v>0</v>
      </c>
      <c r="G127" s="135">
        <f t="shared" si="84"/>
        <v>0</v>
      </c>
      <c r="H127" s="135">
        <f t="shared" si="84"/>
        <v>0</v>
      </c>
      <c r="I127" s="135">
        <f t="shared" si="84"/>
        <v>0</v>
      </c>
      <c r="J127" s="135">
        <f t="shared" si="84"/>
        <v>0</v>
      </c>
      <c r="K127" s="135">
        <f t="shared" si="84"/>
        <v>0</v>
      </c>
      <c r="L127" s="135">
        <f t="shared" si="84"/>
        <v>0</v>
      </c>
      <c r="M127" s="135">
        <f t="shared" si="84"/>
        <v>0</v>
      </c>
      <c r="N127" s="135">
        <f t="shared" si="84"/>
        <v>0</v>
      </c>
      <c r="O127" s="135">
        <f t="shared" si="84"/>
        <v>0</v>
      </c>
      <c r="P127" s="135">
        <f t="shared" si="84"/>
        <v>0</v>
      </c>
      <c r="Q127" s="135">
        <f t="shared" si="84"/>
        <v>0</v>
      </c>
      <c r="R127" s="135">
        <f t="shared" si="84"/>
        <v>0</v>
      </c>
      <c r="S127" s="135">
        <f t="shared" si="84"/>
        <v>0</v>
      </c>
      <c r="T127" s="135">
        <f t="shared" si="84"/>
        <v>0</v>
      </c>
      <c r="U127" s="135">
        <f t="shared" si="84"/>
        <v>0</v>
      </c>
      <c r="V127" s="135">
        <f t="shared" si="84"/>
        <v>0</v>
      </c>
      <c r="W127" s="135">
        <f t="shared" si="84"/>
        <v>0</v>
      </c>
      <c r="X127" s="135">
        <f t="shared" si="84"/>
        <v>0</v>
      </c>
      <c r="Y127" s="135">
        <f t="shared" si="84"/>
        <v>0</v>
      </c>
      <c r="Z127" s="135">
        <f t="shared" si="84"/>
        <v>0</v>
      </c>
      <c r="AA127" s="135">
        <f t="shared" si="84"/>
        <v>0</v>
      </c>
      <c r="AB127" s="135">
        <f t="shared" si="84"/>
        <v>0</v>
      </c>
      <c r="AC127" s="135">
        <f t="shared" si="84"/>
        <v>0</v>
      </c>
      <c r="AD127" s="135">
        <f t="shared" si="84"/>
        <v>0</v>
      </c>
      <c r="AE127" s="135">
        <f t="shared" si="84"/>
        <v>0</v>
      </c>
      <c r="AF127" s="135">
        <f t="shared" si="84"/>
        <v>0</v>
      </c>
      <c r="AG127" s="135">
        <f t="shared" si="84"/>
        <v>0</v>
      </c>
      <c r="AH127" s="135">
        <f t="shared" si="84"/>
        <v>0</v>
      </c>
      <c r="AI127" s="135">
        <f t="shared" si="84"/>
        <v>0</v>
      </c>
      <c r="AJ127" s="135">
        <f t="shared" si="84"/>
        <v>0</v>
      </c>
      <c r="AK127" s="135">
        <f t="shared" si="84"/>
        <v>0</v>
      </c>
      <c r="AL127" s="135">
        <f t="shared" si="84"/>
        <v>0</v>
      </c>
      <c r="AM127" s="135">
        <f t="shared" si="84"/>
        <v>0</v>
      </c>
      <c r="AN127" s="135">
        <f t="shared" si="84"/>
        <v>0</v>
      </c>
      <c r="AO127" s="135">
        <f t="shared" si="84"/>
        <v>0</v>
      </c>
      <c r="AP127" s="135">
        <f t="shared" si="84"/>
        <v>0</v>
      </c>
      <c r="AQ127" s="135">
        <f t="shared" si="84"/>
        <v>0</v>
      </c>
      <c r="AR127" s="135">
        <f t="shared" si="84"/>
        <v>0</v>
      </c>
      <c r="AS127" s="135">
        <f t="shared" si="84"/>
        <v>0</v>
      </c>
      <c r="AT127" s="135">
        <f t="shared" si="84"/>
        <v>0</v>
      </c>
      <c r="AU127" s="135">
        <f t="shared" si="84"/>
        <v>0</v>
      </c>
      <c r="AV127" s="135">
        <f t="shared" si="84"/>
        <v>0</v>
      </c>
      <c r="AW127" s="135">
        <f t="shared" si="84"/>
        <v>0</v>
      </c>
      <c r="AX127" s="135">
        <f t="shared" si="84"/>
        <v>0</v>
      </c>
      <c r="AY127" s="135">
        <f t="shared" si="84"/>
        <v>0</v>
      </c>
      <c r="AZ127" s="135">
        <f t="shared" si="84"/>
        <v>0</v>
      </c>
      <c r="BA127" s="135">
        <f t="shared" si="84"/>
        <v>0</v>
      </c>
      <c r="BB127" s="135">
        <f t="shared" si="84"/>
        <v>0</v>
      </c>
      <c r="BC127" s="135">
        <f t="shared" si="84"/>
        <v>0</v>
      </c>
      <c r="BD127" s="135">
        <f t="shared" si="84"/>
        <v>0</v>
      </c>
      <c r="BE127" s="135">
        <f t="shared" si="84"/>
        <v>0</v>
      </c>
      <c r="BF127" s="135">
        <f t="shared" si="84"/>
        <v>0</v>
      </c>
      <c r="BG127" s="135">
        <f t="shared" si="84"/>
        <v>0</v>
      </c>
      <c r="BH127" s="135">
        <f t="shared" si="84"/>
        <v>0</v>
      </c>
      <c r="BI127" s="135">
        <f t="shared" si="84"/>
        <v>0</v>
      </c>
      <c r="BJ127" s="135">
        <f t="shared" si="84"/>
        <v>0</v>
      </c>
      <c r="BK127" s="135">
        <f t="shared" si="84"/>
        <v>0</v>
      </c>
      <c r="BL127" s="135">
        <f t="shared" si="84"/>
        <v>0</v>
      </c>
      <c r="BM127" s="135">
        <f t="shared" si="84"/>
        <v>0</v>
      </c>
      <c r="BN127" s="135">
        <f t="shared" si="84"/>
        <v>0</v>
      </c>
      <c r="BO127" s="135">
        <f t="shared" si="84"/>
        <v>0</v>
      </c>
      <c r="BP127" s="135">
        <f t="shared" ref="BP127:CF127" si="85">+BP92</f>
        <v>0</v>
      </c>
      <c r="BQ127" s="135">
        <f t="shared" si="85"/>
        <v>0</v>
      </c>
      <c r="BR127" s="135">
        <f t="shared" si="85"/>
        <v>0</v>
      </c>
      <c r="BS127" s="135">
        <f t="shared" si="85"/>
        <v>0</v>
      </c>
      <c r="BT127" s="135">
        <f t="shared" si="85"/>
        <v>0</v>
      </c>
      <c r="BU127" s="135">
        <f t="shared" si="85"/>
        <v>0</v>
      </c>
      <c r="BV127" s="135">
        <f t="shared" si="85"/>
        <v>0</v>
      </c>
      <c r="BW127" s="135">
        <f t="shared" si="85"/>
        <v>0</v>
      </c>
      <c r="BX127" s="135">
        <f t="shared" si="85"/>
        <v>0</v>
      </c>
      <c r="BY127" s="135">
        <f t="shared" si="85"/>
        <v>0</v>
      </c>
      <c r="BZ127" s="135">
        <f t="shared" si="85"/>
        <v>0</v>
      </c>
      <c r="CA127" s="135">
        <f t="shared" si="85"/>
        <v>0</v>
      </c>
      <c r="CB127" s="135">
        <f t="shared" si="85"/>
        <v>0</v>
      </c>
      <c r="CC127" s="135">
        <f t="shared" si="85"/>
        <v>0</v>
      </c>
      <c r="CD127" s="135">
        <f t="shared" si="85"/>
        <v>0</v>
      </c>
      <c r="CE127" s="135">
        <f t="shared" si="85"/>
        <v>0</v>
      </c>
      <c r="CF127" s="135">
        <f t="shared" si="85"/>
        <v>0</v>
      </c>
    </row>
    <row r="128" spans="2:84" hidden="1" x14ac:dyDescent="0.3">
      <c r="C128" s="135">
        <v>8</v>
      </c>
      <c r="D128" s="135" t="str">
        <f t="shared" ref="D128:BO128" si="86">+D98</f>
        <v>Densidad Descarga Solida, gr/l</v>
      </c>
      <c r="E128" s="135">
        <f t="shared" si="86"/>
        <v>0</v>
      </c>
      <c r="F128" s="135">
        <f t="shared" si="86"/>
        <v>0</v>
      </c>
      <c r="G128" s="135">
        <f t="shared" si="86"/>
        <v>0</v>
      </c>
      <c r="H128" s="135">
        <f t="shared" si="86"/>
        <v>0</v>
      </c>
      <c r="I128" s="135">
        <f t="shared" si="86"/>
        <v>0</v>
      </c>
      <c r="J128" s="135">
        <f t="shared" si="86"/>
        <v>0</v>
      </c>
      <c r="K128" s="135">
        <f t="shared" si="86"/>
        <v>0</v>
      </c>
      <c r="L128" s="135">
        <f t="shared" si="86"/>
        <v>0</v>
      </c>
      <c r="M128" s="135">
        <f t="shared" si="86"/>
        <v>0</v>
      </c>
      <c r="N128" s="135">
        <f t="shared" si="86"/>
        <v>0</v>
      </c>
      <c r="O128" s="135">
        <f t="shared" si="86"/>
        <v>0</v>
      </c>
      <c r="P128" s="135">
        <f t="shared" si="86"/>
        <v>0</v>
      </c>
      <c r="Q128" s="135">
        <f t="shared" si="86"/>
        <v>0</v>
      </c>
      <c r="R128" s="135">
        <f t="shared" si="86"/>
        <v>0</v>
      </c>
      <c r="S128" s="135">
        <f t="shared" si="86"/>
        <v>0</v>
      </c>
      <c r="T128" s="135">
        <f t="shared" si="86"/>
        <v>0</v>
      </c>
      <c r="U128" s="135">
        <f t="shared" si="86"/>
        <v>0</v>
      </c>
      <c r="V128" s="135">
        <f t="shared" si="86"/>
        <v>0</v>
      </c>
      <c r="W128" s="135">
        <f t="shared" si="86"/>
        <v>0</v>
      </c>
      <c r="X128" s="135">
        <f t="shared" si="86"/>
        <v>0</v>
      </c>
      <c r="Y128" s="135">
        <f t="shared" si="86"/>
        <v>0</v>
      </c>
      <c r="Z128" s="135">
        <f t="shared" si="86"/>
        <v>0</v>
      </c>
      <c r="AA128" s="135">
        <f t="shared" si="86"/>
        <v>0</v>
      </c>
      <c r="AB128" s="135">
        <f t="shared" si="86"/>
        <v>0</v>
      </c>
      <c r="AC128" s="135">
        <f t="shared" si="86"/>
        <v>0</v>
      </c>
      <c r="AD128" s="135">
        <f t="shared" si="86"/>
        <v>0</v>
      </c>
      <c r="AE128" s="135">
        <f t="shared" si="86"/>
        <v>0</v>
      </c>
      <c r="AF128" s="135">
        <f t="shared" si="86"/>
        <v>0</v>
      </c>
      <c r="AG128" s="135">
        <f t="shared" si="86"/>
        <v>0</v>
      </c>
      <c r="AH128" s="135">
        <f t="shared" si="86"/>
        <v>0</v>
      </c>
      <c r="AI128" s="135">
        <f t="shared" si="86"/>
        <v>0</v>
      </c>
      <c r="AJ128" s="135">
        <f t="shared" si="86"/>
        <v>0</v>
      </c>
      <c r="AK128" s="135">
        <f t="shared" si="86"/>
        <v>0</v>
      </c>
      <c r="AL128" s="135">
        <f t="shared" si="86"/>
        <v>0</v>
      </c>
      <c r="AM128" s="135">
        <f t="shared" si="86"/>
        <v>0</v>
      </c>
      <c r="AN128" s="135">
        <f t="shared" si="86"/>
        <v>0</v>
      </c>
      <c r="AO128" s="135">
        <f t="shared" si="86"/>
        <v>0</v>
      </c>
      <c r="AP128" s="135">
        <f t="shared" si="86"/>
        <v>0</v>
      </c>
      <c r="AQ128" s="135">
        <f t="shared" si="86"/>
        <v>0</v>
      </c>
      <c r="AR128" s="135">
        <f t="shared" si="86"/>
        <v>0</v>
      </c>
      <c r="AS128" s="135">
        <f t="shared" si="86"/>
        <v>0</v>
      </c>
      <c r="AT128" s="135">
        <f t="shared" si="86"/>
        <v>0</v>
      </c>
      <c r="AU128" s="135">
        <f t="shared" si="86"/>
        <v>0</v>
      </c>
      <c r="AV128" s="135">
        <f t="shared" si="86"/>
        <v>0</v>
      </c>
      <c r="AW128" s="135">
        <f t="shared" si="86"/>
        <v>0</v>
      </c>
      <c r="AX128" s="135">
        <f t="shared" si="86"/>
        <v>0</v>
      </c>
      <c r="AY128" s="135">
        <f t="shared" si="86"/>
        <v>0</v>
      </c>
      <c r="AZ128" s="135">
        <f t="shared" si="86"/>
        <v>0</v>
      </c>
      <c r="BA128" s="135">
        <f t="shared" si="86"/>
        <v>0</v>
      </c>
      <c r="BB128" s="135">
        <f t="shared" si="86"/>
        <v>0</v>
      </c>
      <c r="BC128" s="135">
        <f t="shared" si="86"/>
        <v>0</v>
      </c>
      <c r="BD128" s="135">
        <f t="shared" si="86"/>
        <v>0</v>
      </c>
      <c r="BE128" s="135">
        <f t="shared" si="86"/>
        <v>0</v>
      </c>
      <c r="BF128" s="135">
        <f t="shared" si="86"/>
        <v>0</v>
      </c>
      <c r="BG128" s="135">
        <f t="shared" si="86"/>
        <v>0</v>
      </c>
      <c r="BH128" s="135">
        <f t="shared" si="86"/>
        <v>0</v>
      </c>
      <c r="BI128" s="135">
        <f t="shared" si="86"/>
        <v>0</v>
      </c>
      <c r="BJ128" s="135">
        <f t="shared" si="86"/>
        <v>0</v>
      </c>
      <c r="BK128" s="135">
        <f t="shared" si="86"/>
        <v>0</v>
      </c>
      <c r="BL128" s="135">
        <f t="shared" si="86"/>
        <v>0</v>
      </c>
      <c r="BM128" s="135">
        <f t="shared" si="86"/>
        <v>0</v>
      </c>
      <c r="BN128" s="135">
        <f t="shared" si="86"/>
        <v>0</v>
      </c>
      <c r="BO128" s="135">
        <f t="shared" si="86"/>
        <v>0</v>
      </c>
      <c r="BP128" s="135">
        <f t="shared" ref="BP128:CF128" si="87">+BP98</f>
        <v>0</v>
      </c>
      <c r="BQ128" s="135">
        <f t="shared" si="87"/>
        <v>0</v>
      </c>
      <c r="BR128" s="135">
        <f t="shared" si="87"/>
        <v>0</v>
      </c>
      <c r="BS128" s="135">
        <f t="shared" si="87"/>
        <v>0</v>
      </c>
      <c r="BT128" s="135">
        <f t="shared" si="87"/>
        <v>0</v>
      </c>
      <c r="BU128" s="135">
        <f t="shared" si="87"/>
        <v>0</v>
      </c>
      <c r="BV128" s="135">
        <f t="shared" si="87"/>
        <v>0</v>
      </c>
      <c r="BW128" s="135">
        <f t="shared" si="87"/>
        <v>0</v>
      </c>
      <c r="BX128" s="135">
        <f t="shared" si="87"/>
        <v>0</v>
      </c>
      <c r="BY128" s="135">
        <f t="shared" si="87"/>
        <v>0</v>
      </c>
      <c r="BZ128" s="135">
        <f t="shared" si="87"/>
        <v>0</v>
      </c>
      <c r="CA128" s="135">
        <f t="shared" si="87"/>
        <v>0</v>
      </c>
      <c r="CB128" s="135">
        <f t="shared" si="87"/>
        <v>0</v>
      </c>
      <c r="CC128" s="135">
        <f t="shared" si="87"/>
        <v>0</v>
      </c>
      <c r="CD128" s="135">
        <f t="shared" si="87"/>
        <v>0</v>
      </c>
      <c r="CE128" s="135">
        <f t="shared" si="87"/>
        <v>0</v>
      </c>
      <c r="CF128" s="135">
        <f t="shared" si="87"/>
        <v>0</v>
      </c>
    </row>
    <row r="129" spans="3:84" hidden="1" x14ac:dyDescent="0.3">
      <c r="C129" s="135">
        <v>9</v>
      </c>
      <c r="D129" s="135" t="str">
        <f t="shared" ref="D129:BO129" si="88">+D104</f>
        <v>Densidad Descarga Solida, gr/l</v>
      </c>
      <c r="E129" s="135">
        <f t="shared" si="88"/>
        <v>0</v>
      </c>
      <c r="F129" s="135">
        <f t="shared" si="88"/>
        <v>0</v>
      </c>
      <c r="G129" s="135">
        <f t="shared" si="88"/>
        <v>0</v>
      </c>
      <c r="H129" s="135">
        <f t="shared" si="88"/>
        <v>0</v>
      </c>
      <c r="I129" s="135">
        <f t="shared" si="88"/>
        <v>0</v>
      </c>
      <c r="J129" s="135">
        <f t="shared" si="88"/>
        <v>0</v>
      </c>
      <c r="K129" s="135">
        <f t="shared" si="88"/>
        <v>0</v>
      </c>
      <c r="L129" s="135">
        <f t="shared" si="88"/>
        <v>0</v>
      </c>
      <c r="M129" s="135">
        <f t="shared" si="88"/>
        <v>0</v>
      </c>
      <c r="N129" s="135">
        <f t="shared" si="88"/>
        <v>0</v>
      </c>
      <c r="O129" s="135">
        <f t="shared" si="88"/>
        <v>0</v>
      </c>
      <c r="P129" s="135">
        <f t="shared" si="88"/>
        <v>0</v>
      </c>
      <c r="Q129" s="135">
        <f t="shared" si="88"/>
        <v>0</v>
      </c>
      <c r="R129" s="135">
        <f t="shared" si="88"/>
        <v>0</v>
      </c>
      <c r="S129" s="135">
        <f t="shared" si="88"/>
        <v>0</v>
      </c>
      <c r="T129" s="135">
        <f t="shared" si="88"/>
        <v>0</v>
      </c>
      <c r="U129" s="135">
        <f t="shared" si="88"/>
        <v>0</v>
      </c>
      <c r="V129" s="135">
        <f t="shared" si="88"/>
        <v>0</v>
      </c>
      <c r="W129" s="135">
        <f t="shared" si="88"/>
        <v>0</v>
      </c>
      <c r="X129" s="135">
        <f t="shared" si="88"/>
        <v>0</v>
      </c>
      <c r="Y129" s="135">
        <f t="shared" si="88"/>
        <v>0</v>
      </c>
      <c r="Z129" s="135">
        <f t="shared" si="88"/>
        <v>0</v>
      </c>
      <c r="AA129" s="135">
        <f t="shared" si="88"/>
        <v>0</v>
      </c>
      <c r="AB129" s="135">
        <f t="shared" si="88"/>
        <v>0</v>
      </c>
      <c r="AC129" s="135">
        <f t="shared" si="88"/>
        <v>0</v>
      </c>
      <c r="AD129" s="135">
        <f t="shared" si="88"/>
        <v>0</v>
      </c>
      <c r="AE129" s="135">
        <f t="shared" si="88"/>
        <v>0</v>
      </c>
      <c r="AF129" s="135">
        <f t="shared" si="88"/>
        <v>0</v>
      </c>
      <c r="AG129" s="135">
        <f t="shared" si="88"/>
        <v>0</v>
      </c>
      <c r="AH129" s="135">
        <f t="shared" si="88"/>
        <v>0</v>
      </c>
      <c r="AI129" s="135">
        <f t="shared" si="88"/>
        <v>0</v>
      </c>
      <c r="AJ129" s="135">
        <f t="shared" si="88"/>
        <v>0</v>
      </c>
      <c r="AK129" s="135">
        <f t="shared" si="88"/>
        <v>0</v>
      </c>
      <c r="AL129" s="135">
        <f t="shared" si="88"/>
        <v>0</v>
      </c>
      <c r="AM129" s="135">
        <f t="shared" si="88"/>
        <v>0</v>
      </c>
      <c r="AN129" s="135">
        <f t="shared" si="88"/>
        <v>0</v>
      </c>
      <c r="AO129" s="135">
        <f t="shared" si="88"/>
        <v>0</v>
      </c>
      <c r="AP129" s="135">
        <f t="shared" si="88"/>
        <v>0</v>
      </c>
      <c r="AQ129" s="135">
        <f t="shared" si="88"/>
        <v>0</v>
      </c>
      <c r="AR129" s="135">
        <f t="shared" si="88"/>
        <v>0</v>
      </c>
      <c r="AS129" s="135">
        <f t="shared" si="88"/>
        <v>0</v>
      </c>
      <c r="AT129" s="135">
        <f t="shared" si="88"/>
        <v>0</v>
      </c>
      <c r="AU129" s="135">
        <f t="shared" si="88"/>
        <v>0</v>
      </c>
      <c r="AV129" s="135">
        <f t="shared" si="88"/>
        <v>0</v>
      </c>
      <c r="AW129" s="135">
        <f t="shared" si="88"/>
        <v>0</v>
      </c>
      <c r="AX129" s="135">
        <f t="shared" si="88"/>
        <v>0</v>
      </c>
      <c r="AY129" s="135">
        <f t="shared" si="88"/>
        <v>0</v>
      </c>
      <c r="AZ129" s="135">
        <f t="shared" si="88"/>
        <v>0</v>
      </c>
      <c r="BA129" s="135">
        <f t="shared" si="88"/>
        <v>0</v>
      </c>
      <c r="BB129" s="135">
        <f t="shared" si="88"/>
        <v>0</v>
      </c>
      <c r="BC129" s="135">
        <f t="shared" si="88"/>
        <v>0</v>
      </c>
      <c r="BD129" s="135">
        <f t="shared" si="88"/>
        <v>0</v>
      </c>
      <c r="BE129" s="135">
        <f t="shared" si="88"/>
        <v>0</v>
      </c>
      <c r="BF129" s="135">
        <f t="shared" si="88"/>
        <v>0</v>
      </c>
      <c r="BG129" s="135">
        <f t="shared" si="88"/>
        <v>0</v>
      </c>
      <c r="BH129" s="135">
        <f t="shared" si="88"/>
        <v>0</v>
      </c>
      <c r="BI129" s="135">
        <f t="shared" si="88"/>
        <v>0</v>
      </c>
      <c r="BJ129" s="135">
        <f t="shared" si="88"/>
        <v>0</v>
      </c>
      <c r="BK129" s="135">
        <f t="shared" si="88"/>
        <v>0</v>
      </c>
      <c r="BL129" s="135">
        <f t="shared" si="88"/>
        <v>0</v>
      </c>
      <c r="BM129" s="135">
        <f t="shared" si="88"/>
        <v>0</v>
      </c>
      <c r="BN129" s="135">
        <f t="shared" si="88"/>
        <v>0</v>
      </c>
      <c r="BO129" s="135">
        <f t="shared" si="88"/>
        <v>0</v>
      </c>
      <c r="BP129" s="135">
        <f t="shared" ref="BP129:CF129" si="89">+BP104</f>
        <v>0</v>
      </c>
      <c r="BQ129" s="135">
        <f t="shared" si="89"/>
        <v>0</v>
      </c>
      <c r="BR129" s="135">
        <f t="shared" si="89"/>
        <v>0</v>
      </c>
      <c r="BS129" s="135">
        <f t="shared" si="89"/>
        <v>0</v>
      </c>
      <c r="BT129" s="135">
        <f t="shared" si="89"/>
        <v>0</v>
      </c>
      <c r="BU129" s="135">
        <f t="shared" si="89"/>
        <v>0</v>
      </c>
      <c r="BV129" s="135">
        <f t="shared" si="89"/>
        <v>0</v>
      </c>
      <c r="BW129" s="135">
        <f t="shared" si="89"/>
        <v>0</v>
      </c>
      <c r="BX129" s="135">
        <f t="shared" si="89"/>
        <v>0</v>
      </c>
      <c r="BY129" s="135">
        <f t="shared" si="89"/>
        <v>0</v>
      </c>
      <c r="BZ129" s="135">
        <f t="shared" si="89"/>
        <v>0</v>
      </c>
      <c r="CA129" s="135">
        <f t="shared" si="89"/>
        <v>0</v>
      </c>
      <c r="CB129" s="135">
        <f t="shared" si="89"/>
        <v>0</v>
      </c>
      <c r="CC129" s="135">
        <f t="shared" si="89"/>
        <v>0</v>
      </c>
      <c r="CD129" s="135">
        <f t="shared" si="89"/>
        <v>0</v>
      </c>
      <c r="CE129" s="135">
        <f t="shared" si="89"/>
        <v>0</v>
      </c>
      <c r="CF129" s="135">
        <f t="shared" si="89"/>
        <v>0</v>
      </c>
    </row>
    <row r="130" spans="3:84" hidden="1" x14ac:dyDescent="0.3">
      <c r="C130" s="135">
        <v>10</v>
      </c>
      <c r="D130" s="135" t="str">
        <f t="shared" ref="D130:BO130" si="90">+D110</f>
        <v>Densidad Descarga Solida, gr/l</v>
      </c>
      <c r="E130" s="135">
        <f t="shared" si="90"/>
        <v>0</v>
      </c>
      <c r="F130" s="135">
        <f t="shared" si="90"/>
        <v>0</v>
      </c>
      <c r="G130" s="135">
        <f t="shared" si="90"/>
        <v>0</v>
      </c>
      <c r="H130" s="135">
        <f t="shared" si="90"/>
        <v>0</v>
      </c>
      <c r="I130" s="135">
        <f t="shared" si="90"/>
        <v>0</v>
      </c>
      <c r="J130" s="135">
        <f t="shared" si="90"/>
        <v>0</v>
      </c>
      <c r="K130" s="135">
        <f t="shared" si="90"/>
        <v>0</v>
      </c>
      <c r="L130" s="135">
        <f t="shared" si="90"/>
        <v>0</v>
      </c>
      <c r="M130" s="135">
        <f t="shared" si="90"/>
        <v>0</v>
      </c>
      <c r="N130" s="135">
        <f t="shared" si="90"/>
        <v>0</v>
      </c>
      <c r="O130" s="135">
        <f t="shared" si="90"/>
        <v>0</v>
      </c>
      <c r="P130" s="135">
        <f t="shared" si="90"/>
        <v>0</v>
      </c>
      <c r="Q130" s="135">
        <f t="shared" si="90"/>
        <v>0</v>
      </c>
      <c r="R130" s="135">
        <f t="shared" si="90"/>
        <v>0</v>
      </c>
      <c r="S130" s="135">
        <f t="shared" si="90"/>
        <v>0</v>
      </c>
      <c r="T130" s="135">
        <f t="shared" si="90"/>
        <v>0</v>
      </c>
      <c r="U130" s="135">
        <f t="shared" si="90"/>
        <v>0</v>
      </c>
      <c r="V130" s="135">
        <f t="shared" si="90"/>
        <v>0</v>
      </c>
      <c r="W130" s="135">
        <f t="shared" si="90"/>
        <v>0</v>
      </c>
      <c r="X130" s="135">
        <f t="shared" si="90"/>
        <v>0</v>
      </c>
      <c r="Y130" s="135">
        <f t="shared" si="90"/>
        <v>0</v>
      </c>
      <c r="Z130" s="135">
        <f t="shared" si="90"/>
        <v>0</v>
      </c>
      <c r="AA130" s="135">
        <f t="shared" si="90"/>
        <v>0</v>
      </c>
      <c r="AB130" s="135">
        <f t="shared" si="90"/>
        <v>0</v>
      </c>
      <c r="AC130" s="135">
        <f t="shared" si="90"/>
        <v>0</v>
      </c>
      <c r="AD130" s="135">
        <f t="shared" si="90"/>
        <v>0</v>
      </c>
      <c r="AE130" s="135">
        <f t="shared" si="90"/>
        <v>0</v>
      </c>
      <c r="AF130" s="135">
        <f t="shared" si="90"/>
        <v>0</v>
      </c>
      <c r="AG130" s="135">
        <f t="shared" si="90"/>
        <v>0</v>
      </c>
      <c r="AH130" s="135">
        <f t="shared" si="90"/>
        <v>0</v>
      </c>
      <c r="AI130" s="135">
        <f t="shared" si="90"/>
        <v>0</v>
      </c>
      <c r="AJ130" s="135">
        <f t="shared" si="90"/>
        <v>0</v>
      </c>
      <c r="AK130" s="135">
        <f t="shared" si="90"/>
        <v>0</v>
      </c>
      <c r="AL130" s="135">
        <f t="shared" si="90"/>
        <v>0</v>
      </c>
      <c r="AM130" s="135">
        <f t="shared" si="90"/>
        <v>0</v>
      </c>
      <c r="AN130" s="135">
        <f t="shared" si="90"/>
        <v>0</v>
      </c>
      <c r="AO130" s="135">
        <f t="shared" si="90"/>
        <v>0</v>
      </c>
      <c r="AP130" s="135">
        <f t="shared" si="90"/>
        <v>0</v>
      </c>
      <c r="AQ130" s="135">
        <f t="shared" si="90"/>
        <v>0</v>
      </c>
      <c r="AR130" s="135">
        <f t="shared" si="90"/>
        <v>0</v>
      </c>
      <c r="AS130" s="135">
        <f t="shared" si="90"/>
        <v>0</v>
      </c>
      <c r="AT130" s="135">
        <f t="shared" si="90"/>
        <v>0</v>
      </c>
      <c r="AU130" s="135">
        <f t="shared" si="90"/>
        <v>0</v>
      </c>
      <c r="AV130" s="135">
        <f t="shared" si="90"/>
        <v>0</v>
      </c>
      <c r="AW130" s="135">
        <f t="shared" si="90"/>
        <v>0</v>
      </c>
      <c r="AX130" s="135">
        <f t="shared" si="90"/>
        <v>0</v>
      </c>
      <c r="AY130" s="135">
        <f t="shared" si="90"/>
        <v>0</v>
      </c>
      <c r="AZ130" s="135">
        <f t="shared" si="90"/>
        <v>0</v>
      </c>
      <c r="BA130" s="135">
        <f t="shared" si="90"/>
        <v>0</v>
      </c>
      <c r="BB130" s="135">
        <f t="shared" si="90"/>
        <v>0</v>
      </c>
      <c r="BC130" s="135">
        <f t="shared" si="90"/>
        <v>0</v>
      </c>
      <c r="BD130" s="135">
        <f t="shared" si="90"/>
        <v>0</v>
      </c>
      <c r="BE130" s="135">
        <f t="shared" si="90"/>
        <v>0</v>
      </c>
      <c r="BF130" s="135">
        <f t="shared" si="90"/>
        <v>0</v>
      </c>
      <c r="BG130" s="135">
        <f t="shared" si="90"/>
        <v>0</v>
      </c>
      <c r="BH130" s="135">
        <f t="shared" si="90"/>
        <v>0</v>
      </c>
      <c r="BI130" s="135">
        <f t="shared" si="90"/>
        <v>0</v>
      </c>
      <c r="BJ130" s="135">
        <f t="shared" si="90"/>
        <v>0</v>
      </c>
      <c r="BK130" s="135">
        <f t="shared" si="90"/>
        <v>0</v>
      </c>
      <c r="BL130" s="135">
        <f t="shared" si="90"/>
        <v>0</v>
      </c>
      <c r="BM130" s="135">
        <f t="shared" si="90"/>
        <v>0</v>
      </c>
      <c r="BN130" s="135">
        <f t="shared" si="90"/>
        <v>0</v>
      </c>
      <c r="BO130" s="135">
        <f t="shared" si="90"/>
        <v>0</v>
      </c>
      <c r="BP130" s="135">
        <f t="shared" ref="BP130:CF130" si="91">+BP110</f>
        <v>0</v>
      </c>
      <c r="BQ130" s="135">
        <f t="shared" si="91"/>
        <v>0</v>
      </c>
      <c r="BR130" s="135">
        <f t="shared" si="91"/>
        <v>0</v>
      </c>
      <c r="BS130" s="135">
        <f t="shared" si="91"/>
        <v>0</v>
      </c>
      <c r="BT130" s="135">
        <f t="shared" si="91"/>
        <v>0</v>
      </c>
      <c r="BU130" s="135">
        <f t="shared" si="91"/>
        <v>0</v>
      </c>
      <c r="BV130" s="135">
        <f t="shared" si="91"/>
        <v>0</v>
      </c>
      <c r="BW130" s="135">
        <f t="shared" si="91"/>
        <v>0</v>
      </c>
      <c r="BX130" s="135">
        <f t="shared" si="91"/>
        <v>0</v>
      </c>
      <c r="BY130" s="135">
        <f t="shared" si="91"/>
        <v>0</v>
      </c>
      <c r="BZ130" s="135">
        <f t="shared" si="91"/>
        <v>0</v>
      </c>
      <c r="CA130" s="135">
        <f t="shared" si="91"/>
        <v>0</v>
      </c>
      <c r="CB130" s="135">
        <f t="shared" si="91"/>
        <v>0</v>
      </c>
      <c r="CC130" s="135">
        <f t="shared" si="91"/>
        <v>0</v>
      </c>
      <c r="CD130" s="135">
        <f t="shared" si="91"/>
        <v>0</v>
      </c>
      <c r="CE130" s="135">
        <f t="shared" si="91"/>
        <v>0</v>
      </c>
      <c r="CF130" s="135">
        <f t="shared" si="91"/>
        <v>0</v>
      </c>
    </row>
    <row r="131" spans="3:84" hidden="1" x14ac:dyDescent="0.3">
      <c r="C131" s="135"/>
      <c r="D131" s="506" t="s">
        <v>269</v>
      </c>
      <c r="E131" s="507">
        <f>+IFERROR(SUMPRODUCT(E121:E130,E173:E182)/E183,0)</f>
        <v>0</v>
      </c>
      <c r="F131" s="507">
        <f t="shared" ref="F131:BQ131" si="92">+IFERROR(SUMPRODUCT(F121:F130,F173:F182)/F183,0)</f>
        <v>0</v>
      </c>
      <c r="G131" s="507">
        <f t="shared" si="92"/>
        <v>0</v>
      </c>
      <c r="H131" s="507">
        <f t="shared" si="92"/>
        <v>0</v>
      </c>
      <c r="I131" s="507">
        <f t="shared" si="92"/>
        <v>0</v>
      </c>
      <c r="J131" s="507">
        <f t="shared" si="92"/>
        <v>2040</v>
      </c>
      <c r="K131" s="507">
        <f t="shared" si="92"/>
        <v>1850</v>
      </c>
      <c r="L131" s="507">
        <f t="shared" si="92"/>
        <v>1910</v>
      </c>
      <c r="M131" s="507">
        <f t="shared" si="92"/>
        <v>1890</v>
      </c>
      <c r="N131" s="507">
        <f t="shared" si="92"/>
        <v>1890</v>
      </c>
      <c r="O131" s="507">
        <f t="shared" si="92"/>
        <v>0</v>
      </c>
      <c r="P131" s="507">
        <f t="shared" si="92"/>
        <v>0</v>
      </c>
      <c r="Q131" s="507">
        <f t="shared" si="92"/>
        <v>0</v>
      </c>
      <c r="R131" s="507">
        <f t="shared" si="92"/>
        <v>0</v>
      </c>
      <c r="S131" s="507">
        <f t="shared" si="92"/>
        <v>0</v>
      </c>
      <c r="T131" s="507">
        <f t="shared" si="92"/>
        <v>0</v>
      </c>
      <c r="U131" s="507">
        <f t="shared" si="92"/>
        <v>0</v>
      </c>
      <c r="V131" s="507">
        <f t="shared" si="92"/>
        <v>0</v>
      </c>
      <c r="W131" s="507">
        <f t="shared" si="92"/>
        <v>0</v>
      </c>
      <c r="X131" s="507">
        <f t="shared" si="92"/>
        <v>0</v>
      </c>
      <c r="Y131" s="507">
        <f t="shared" si="92"/>
        <v>0</v>
      </c>
      <c r="Z131" s="507">
        <f t="shared" si="92"/>
        <v>0</v>
      </c>
      <c r="AA131" s="507">
        <f t="shared" si="92"/>
        <v>0</v>
      </c>
      <c r="AB131" s="507">
        <f t="shared" si="92"/>
        <v>0</v>
      </c>
      <c r="AC131" s="507">
        <f t="shared" si="92"/>
        <v>0</v>
      </c>
      <c r="AD131" s="507">
        <f t="shared" si="92"/>
        <v>0</v>
      </c>
      <c r="AE131" s="507">
        <f t="shared" si="92"/>
        <v>0</v>
      </c>
      <c r="AF131" s="507">
        <f t="shared" si="92"/>
        <v>0</v>
      </c>
      <c r="AG131" s="507">
        <f t="shared" si="92"/>
        <v>0</v>
      </c>
      <c r="AH131" s="507">
        <f t="shared" si="92"/>
        <v>0</v>
      </c>
      <c r="AI131" s="507">
        <f t="shared" si="92"/>
        <v>0</v>
      </c>
      <c r="AJ131" s="507">
        <f t="shared" si="92"/>
        <v>0</v>
      </c>
      <c r="AK131" s="507">
        <f t="shared" si="92"/>
        <v>0</v>
      </c>
      <c r="AL131" s="507">
        <f t="shared" si="92"/>
        <v>0</v>
      </c>
      <c r="AM131" s="507">
        <f t="shared" si="92"/>
        <v>0</v>
      </c>
      <c r="AN131" s="507">
        <f t="shared" si="92"/>
        <v>0</v>
      </c>
      <c r="AO131" s="507">
        <f t="shared" si="92"/>
        <v>0</v>
      </c>
      <c r="AP131" s="507">
        <f t="shared" si="92"/>
        <v>0</v>
      </c>
      <c r="AQ131" s="507">
        <f t="shared" si="92"/>
        <v>0</v>
      </c>
      <c r="AR131" s="507">
        <f t="shared" si="92"/>
        <v>0</v>
      </c>
      <c r="AS131" s="507">
        <f t="shared" si="92"/>
        <v>0</v>
      </c>
      <c r="AT131" s="507">
        <f t="shared" si="92"/>
        <v>0</v>
      </c>
      <c r="AU131" s="507">
        <f t="shared" si="92"/>
        <v>0</v>
      </c>
      <c r="AV131" s="507">
        <f t="shared" si="92"/>
        <v>0</v>
      </c>
      <c r="AW131" s="507">
        <f t="shared" si="92"/>
        <v>0</v>
      </c>
      <c r="AX131" s="507">
        <f t="shared" si="92"/>
        <v>0</v>
      </c>
      <c r="AY131" s="507">
        <f t="shared" si="92"/>
        <v>0</v>
      </c>
      <c r="AZ131" s="507">
        <f t="shared" si="92"/>
        <v>0</v>
      </c>
      <c r="BA131" s="507">
        <f t="shared" si="92"/>
        <v>0</v>
      </c>
      <c r="BB131" s="507">
        <f t="shared" si="92"/>
        <v>0</v>
      </c>
      <c r="BC131" s="507">
        <f t="shared" si="92"/>
        <v>0</v>
      </c>
      <c r="BD131" s="507">
        <f t="shared" si="92"/>
        <v>0</v>
      </c>
      <c r="BE131" s="507">
        <f t="shared" si="92"/>
        <v>0</v>
      </c>
      <c r="BF131" s="507">
        <f t="shared" si="92"/>
        <v>0</v>
      </c>
      <c r="BG131" s="507">
        <f t="shared" si="92"/>
        <v>0</v>
      </c>
      <c r="BH131" s="507">
        <f t="shared" si="92"/>
        <v>0</v>
      </c>
      <c r="BI131" s="507">
        <f t="shared" si="92"/>
        <v>0</v>
      </c>
      <c r="BJ131" s="507">
        <f t="shared" si="92"/>
        <v>0</v>
      </c>
      <c r="BK131" s="507">
        <f t="shared" si="92"/>
        <v>0</v>
      </c>
      <c r="BL131" s="507">
        <f t="shared" si="92"/>
        <v>0</v>
      </c>
      <c r="BM131" s="507">
        <f t="shared" si="92"/>
        <v>0</v>
      </c>
      <c r="BN131" s="507">
        <f t="shared" si="92"/>
        <v>0</v>
      </c>
      <c r="BO131" s="507">
        <f t="shared" si="92"/>
        <v>0</v>
      </c>
      <c r="BP131" s="507">
        <f t="shared" si="92"/>
        <v>0</v>
      </c>
      <c r="BQ131" s="507">
        <f t="shared" si="92"/>
        <v>0</v>
      </c>
      <c r="BR131" s="507">
        <f t="shared" ref="BR131:CF131" si="93">+IFERROR(SUMPRODUCT(BR121:BR130,BR173:BR182)/BR183,0)</f>
        <v>0</v>
      </c>
      <c r="BS131" s="507">
        <f t="shared" si="93"/>
        <v>0</v>
      </c>
      <c r="BT131" s="507">
        <f t="shared" si="93"/>
        <v>0</v>
      </c>
      <c r="BU131" s="507">
        <f t="shared" si="93"/>
        <v>0</v>
      </c>
      <c r="BV131" s="507">
        <f t="shared" si="93"/>
        <v>0</v>
      </c>
      <c r="BW131" s="507">
        <f t="shared" si="93"/>
        <v>0</v>
      </c>
      <c r="BX131" s="507">
        <f t="shared" si="93"/>
        <v>0</v>
      </c>
      <c r="BY131" s="507">
        <f t="shared" si="93"/>
        <v>0</v>
      </c>
      <c r="BZ131" s="507">
        <f t="shared" si="93"/>
        <v>0</v>
      </c>
      <c r="CA131" s="507">
        <f t="shared" si="93"/>
        <v>0</v>
      </c>
      <c r="CB131" s="507">
        <f t="shared" si="93"/>
        <v>0</v>
      </c>
      <c r="CC131" s="507">
        <f t="shared" si="93"/>
        <v>0</v>
      </c>
      <c r="CD131" s="507">
        <f t="shared" si="93"/>
        <v>0</v>
      </c>
      <c r="CE131" s="507">
        <f t="shared" si="93"/>
        <v>0</v>
      </c>
      <c r="CF131" s="507">
        <f t="shared" si="93"/>
        <v>0</v>
      </c>
    </row>
    <row r="132" spans="3:84" hidden="1" x14ac:dyDescent="0.3">
      <c r="C132" s="135"/>
      <c r="D132" s="508" t="s">
        <v>270</v>
      </c>
      <c r="E132" s="507">
        <f>+IFERROR(AVERAGEIF(E121:E130,"&gt;0"),0)</f>
        <v>0</v>
      </c>
      <c r="F132" s="507">
        <f t="shared" ref="F132:BQ132" si="94">+IFERROR(AVERAGEIF(F121:F130,"&gt;0"),0)</f>
        <v>0</v>
      </c>
      <c r="G132" s="507">
        <f t="shared" si="94"/>
        <v>0</v>
      </c>
      <c r="H132" s="507">
        <f t="shared" si="94"/>
        <v>0</v>
      </c>
      <c r="I132" s="507">
        <f t="shared" si="94"/>
        <v>0</v>
      </c>
      <c r="J132" s="507">
        <f t="shared" si="94"/>
        <v>2040</v>
      </c>
      <c r="K132" s="507">
        <f t="shared" si="94"/>
        <v>1850</v>
      </c>
      <c r="L132" s="507">
        <f t="shared" si="94"/>
        <v>1910</v>
      </c>
      <c r="M132" s="507">
        <f t="shared" si="94"/>
        <v>1890</v>
      </c>
      <c r="N132" s="507">
        <f t="shared" si="94"/>
        <v>1890</v>
      </c>
      <c r="O132" s="507">
        <f t="shared" si="94"/>
        <v>0</v>
      </c>
      <c r="P132" s="507">
        <f t="shared" si="94"/>
        <v>0</v>
      </c>
      <c r="Q132" s="507">
        <f t="shared" si="94"/>
        <v>0</v>
      </c>
      <c r="R132" s="507">
        <f t="shared" si="94"/>
        <v>0</v>
      </c>
      <c r="S132" s="507">
        <f t="shared" si="94"/>
        <v>0</v>
      </c>
      <c r="T132" s="507">
        <f t="shared" si="94"/>
        <v>0</v>
      </c>
      <c r="U132" s="507">
        <f t="shared" si="94"/>
        <v>0</v>
      </c>
      <c r="V132" s="507">
        <f t="shared" si="94"/>
        <v>0</v>
      </c>
      <c r="W132" s="507">
        <f t="shared" si="94"/>
        <v>0</v>
      </c>
      <c r="X132" s="507">
        <f t="shared" si="94"/>
        <v>0</v>
      </c>
      <c r="Y132" s="507">
        <f t="shared" si="94"/>
        <v>0</v>
      </c>
      <c r="Z132" s="507">
        <f t="shared" si="94"/>
        <v>0</v>
      </c>
      <c r="AA132" s="507">
        <f t="shared" si="94"/>
        <v>0</v>
      </c>
      <c r="AB132" s="507">
        <f t="shared" si="94"/>
        <v>0</v>
      </c>
      <c r="AC132" s="507">
        <f t="shared" si="94"/>
        <v>0</v>
      </c>
      <c r="AD132" s="507">
        <f t="shared" si="94"/>
        <v>0</v>
      </c>
      <c r="AE132" s="507">
        <f t="shared" si="94"/>
        <v>0</v>
      </c>
      <c r="AF132" s="507">
        <f t="shared" si="94"/>
        <v>0</v>
      </c>
      <c r="AG132" s="507">
        <f t="shared" si="94"/>
        <v>0</v>
      </c>
      <c r="AH132" s="507">
        <f t="shared" si="94"/>
        <v>0</v>
      </c>
      <c r="AI132" s="507">
        <f t="shared" si="94"/>
        <v>0</v>
      </c>
      <c r="AJ132" s="507">
        <f t="shared" si="94"/>
        <v>0</v>
      </c>
      <c r="AK132" s="507">
        <f t="shared" si="94"/>
        <v>0</v>
      </c>
      <c r="AL132" s="507">
        <f t="shared" si="94"/>
        <v>0</v>
      </c>
      <c r="AM132" s="507">
        <f t="shared" si="94"/>
        <v>0</v>
      </c>
      <c r="AN132" s="507">
        <f t="shared" si="94"/>
        <v>0</v>
      </c>
      <c r="AO132" s="507">
        <f t="shared" si="94"/>
        <v>0</v>
      </c>
      <c r="AP132" s="507">
        <f t="shared" si="94"/>
        <v>0</v>
      </c>
      <c r="AQ132" s="507">
        <f t="shared" si="94"/>
        <v>0</v>
      </c>
      <c r="AR132" s="507">
        <f t="shared" si="94"/>
        <v>0</v>
      </c>
      <c r="AS132" s="507">
        <f t="shared" si="94"/>
        <v>0</v>
      </c>
      <c r="AT132" s="507">
        <f t="shared" si="94"/>
        <v>0</v>
      </c>
      <c r="AU132" s="507">
        <f t="shared" si="94"/>
        <v>0</v>
      </c>
      <c r="AV132" s="507">
        <f t="shared" si="94"/>
        <v>0</v>
      </c>
      <c r="AW132" s="507">
        <f t="shared" si="94"/>
        <v>0</v>
      </c>
      <c r="AX132" s="507">
        <f t="shared" si="94"/>
        <v>0</v>
      </c>
      <c r="AY132" s="507">
        <f t="shared" si="94"/>
        <v>0</v>
      </c>
      <c r="AZ132" s="507">
        <f t="shared" si="94"/>
        <v>0</v>
      </c>
      <c r="BA132" s="507">
        <f t="shared" si="94"/>
        <v>0</v>
      </c>
      <c r="BB132" s="507">
        <f t="shared" si="94"/>
        <v>0</v>
      </c>
      <c r="BC132" s="507">
        <f t="shared" si="94"/>
        <v>0</v>
      </c>
      <c r="BD132" s="507">
        <f t="shared" si="94"/>
        <v>0</v>
      </c>
      <c r="BE132" s="507">
        <f t="shared" si="94"/>
        <v>0</v>
      </c>
      <c r="BF132" s="507">
        <f t="shared" si="94"/>
        <v>0</v>
      </c>
      <c r="BG132" s="507">
        <f t="shared" si="94"/>
        <v>0</v>
      </c>
      <c r="BH132" s="507">
        <f t="shared" si="94"/>
        <v>0</v>
      </c>
      <c r="BI132" s="507">
        <f t="shared" si="94"/>
        <v>0</v>
      </c>
      <c r="BJ132" s="507">
        <f t="shared" si="94"/>
        <v>0</v>
      </c>
      <c r="BK132" s="507">
        <f t="shared" si="94"/>
        <v>0</v>
      </c>
      <c r="BL132" s="507">
        <f t="shared" si="94"/>
        <v>0</v>
      </c>
      <c r="BM132" s="507">
        <f t="shared" si="94"/>
        <v>0</v>
      </c>
      <c r="BN132" s="507">
        <f t="shared" si="94"/>
        <v>0</v>
      </c>
      <c r="BO132" s="507">
        <f t="shared" si="94"/>
        <v>0</v>
      </c>
      <c r="BP132" s="507">
        <f t="shared" si="94"/>
        <v>0</v>
      </c>
      <c r="BQ132" s="507">
        <f t="shared" si="94"/>
        <v>0</v>
      </c>
      <c r="BR132" s="507">
        <f t="shared" ref="BR132:CF132" si="95">+IFERROR(AVERAGEIF(BR121:BR130,"&gt;0"),0)</f>
        <v>0</v>
      </c>
      <c r="BS132" s="507">
        <f t="shared" si="95"/>
        <v>0</v>
      </c>
      <c r="BT132" s="507">
        <f t="shared" si="95"/>
        <v>0</v>
      </c>
      <c r="BU132" s="507">
        <f t="shared" si="95"/>
        <v>0</v>
      </c>
      <c r="BV132" s="507">
        <f t="shared" si="95"/>
        <v>0</v>
      </c>
      <c r="BW132" s="507">
        <f t="shared" si="95"/>
        <v>0</v>
      </c>
      <c r="BX132" s="507">
        <f t="shared" si="95"/>
        <v>0</v>
      </c>
      <c r="BY132" s="507">
        <f t="shared" si="95"/>
        <v>0</v>
      </c>
      <c r="BZ132" s="507">
        <f t="shared" si="95"/>
        <v>0</v>
      </c>
      <c r="CA132" s="507">
        <f t="shared" si="95"/>
        <v>0</v>
      </c>
      <c r="CB132" s="507">
        <f t="shared" si="95"/>
        <v>0</v>
      </c>
      <c r="CC132" s="507">
        <f t="shared" si="95"/>
        <v>0</v>
      </c>
      <c r="CD132" s="507">
        <f t="shared" si="95"/>
        <v>0</v>
      </c>
      <c r="CE132" s="507">
        <f t="shared" si="95"/>
        <v>0</v>
      </c>
      <c r="CF132" s="507">
        <f t="shared" si="95"/>
        <v>0</v>
      </c>
    </row>
    <row r="133" spans="3:84" hidden="1" x14ac:dyDescent="0.3">
      <c r="C133" s="135"/>
      <c r="D133" s="135"/>
      <c r="E133" s="135"/>
      <c r="F133" s="135"/>
      <c r="G133" s="135"/>
      <c r="H133" s="135"/>
      <c r="I133" s="135"/>
      <c r="J133" s="135"/>
      <c r="K133" s="135"/>
      <c r="L133" s="135"/>
      <c r="M133" s="135"/>
      <c r="N133" s="135"/>
      <c r="O133" s="135"/>
      <c r="P133" s="135"/>
      <c r="Q133" s="135"/>
      <c r="R133" s="135"/>
      <c r="S133" s="135"/>
      <c r="T133" s="135"/>
      <c r="U133" s="135"/>
      <c r="V133" s="135"/>
      <c r="W133" s="135"/>
      <c r="X133" s="135"/>
      <c r="Y133" s="135"/>
      <c r="Z133" s="135"/>
      <c r="AA133" s="135"/>
      <c r="AB133" s="135"/>
      <c r="AC133" s="135"/>
      <c r="AD133" s="135"/>
      <c r="AE133" s="135"/>
      <c r="AF133" s="135"/>
      <c r="AG133" s="135"/>
      <c r="AH133" s="135"/>
      <c r="AI133" s="135"/>
      <c r="AJ133" s="135"/>
      <c r="AK133" s="135"/>
      <c r="AL133" s="135"/>
      <c r="AM133" s="135"/>
      <c r="AN133" s="135"/>
      <c r="AO133" s="135"/>
      <c r="AP133" s="135"/>
      <c r="AQ133" s="135"/>
      <c r="AR133" s="135"/>
      <c r="AS133" s="135"/>
      <c r="AT133" s="135"/>
      <c r="AU133" s="135"/>
      <c r="AV133" s="135"/>
      <c r="AW133" s="135"/>
      <c r="AX133" s="135"/>
      <c r="AY133" s="135"/>
      <c r="AZ133" s="135"/>
      <c r="BA133" s="135"/>
      <c r="BB133" s="135"/>
      <c r="BC133" s="135"/>
      <c r="BD133" s="135"/>
      <c r="BE133" s="135"/>
      <c r="BF133" s="135"/>
      <c r="BG133" s="135"/>
      <c r="BH133" s="135"/>
      <c r="BI133" s="135"/>
      <c r="BJ133" s="135"/>
      <c r="BK133" s="135"/>
      <c r="BL133" s="135"/>
      <c r="BM133" s="135"/>
      <c r="BN133" s="135"/>
      <c r="BO133" s="135"/>
      <c r="BP133" s="135"/>
      <c r="BQ133" s="135"/>
      <c r="BR133" s="135"/>
      <c r="BS133" s="135"/>
      <c r="BT133" s="135"/>
      <c r="BU133" s="135"/>
      <c r="BV133" s="135"/>
      <c r="BW133" s="135"/>
      <c r="BX133" s="135"/>
      <c r="BY133" s="135"/>
      <c r="BZ133" s="135"/>
      <c r="CA133" s="135"/>
      <c r="CB133" s="135"/>
      <c r="CC133" s="135"/>
      <c r="CD133" s="135"/>
      <c r="CE133" s="135"/>
      <c r="CF133" s="135"/>
    </row>
    <row r="134" spans="3:84" hidden="1" x14ac:dyDescent="0.3">
      <c r="C134" s="135">
        <v>1</v>
      </c>
      <c r="D134" s="135" t="str">
        <f t="shared" ref="D134:BO134" si="96">+D57</f>
        <v>% AGUA</v>
      </c>
      <c r="E134" s="135">
        <f t="shared" si="96"/>
        <v>0</v>
      </c>
      <c r="F134" s="135">
        <f t="shared" si="96"/>
        <v>0</v>
      </c>
      <c r="G134" s="135">
        <f t="shared" si="96"/>
        <v>0</v>
      </c>
      <c r="H134" s="135">
        <f t="shared" si="96"/>
        <v>0</v>
      </c>
      <c r="I134" s="135">
        <f t="shared" si="96"/>
        <v>0</v>
      </c>
      <c r="J134" s="135">
        <f t="shared" si="96"/>
        <v>9</v>
      </c>
      <c r="K134" s="135">
        <f t="shared" si="96"/>
        <v>10</v>
      </c>
      <c r="L134" s="135">
        <f t="shared" si="96"/>
        <v>7</v>
      </c>
      <c r="M134" s="135">
        <f t="shared" si="96"/>
        <v>9</v>
      </c>
      <c r="N134" s="135">
        <f t="shared" si="96"/>
        <v>10</v>
      </c>
      <c r="O134" s="135">
        <f t="shared" si="96"/>
        <v>0</v>
      </c>
      <c r="P134" s="135">
        <f t="shared" si="96"/>
        <v>0</v>
      </c>
      <c r="Q134" s="135">
        <f t="shared" si="96"/>
        <v>0</v>
      </c>
      <c r="R134" s="135">
        <f t="shared" si="96"/>
        <v>0</v>
      </c>
      <c r="S134" s="135">
        <f t="shared" si="96"/>
        <v>0</v>
      </c>
      <c r="T134" s="135">
        <f t="shared" si="96"/>
        <v>0</v>
      </c>
      <c r="U134" s="135">
        <f t="shared" si="96"/>
        <v>0</v>
      </c>
      <c r="V134" s="135">
        <f t="shared" si="96"/>
        <v>0</v>
      </c>
      <c r="W134" s="135">
        <f t="shared" si="96"/>
        <v>0</v>
      </c>
      <c r="X134" s="135">
        <f t="shared" si="96"/>
        <v>0</v>
      </c>
      <c r="Y134" s="135">
        <f t="shared" si="96"/>
        <v>0</v>
      </c>
      <c r="Z134" s="135">
        <f t="shared" si="96"/>
        <v>0</v>
      </c>
      <c r="AA134" s="135">
        <f t="shared" si="96"/>
        <v>0</v>
      </c>
      <c r="AB134" s="135">
        <f t="shared" si="96"/>
        <v>0</v>
      </c>
      <c r="AC134" s="135">
        <f t="shared" si="96"/>
        <v>0</v>
      </c>
      <c r="AD134" s="135">
        <f t="shared" si="96"/>
        <v>0</v>
      </c>
      <c r="AE134" s="135">
        <f t="shared" si="96"/>
        <v>0</v>
      </c>
      <c r="AF134" s="135">
        <f t="shared" si="96"/>
        <v>0</v>
      </c>
      <c r="AG134" s="135">
        <f t="shared" si="96"/>
        <v>0</v>
      </c>
      <c r="AH134" s="135">
        <f t="shared" si="96"/>
        <v>0</v>
      </c>
      <c r="AI134" s="135">
        <f t="shared" si="96"/>
        <v>0</v>
      </c>
      <c r="AJ134" s="135">
        <f t="shared" si="96"/>
        <v>0</v>
      </c>
      <c r="AK134" s="135">
        <f t="shared" si="96"/>
        <v>0</v>
      </c>
      <c r="AL134" s="135">
        <f t="shared" si="96"/>
        <v>0</v>
      </c>
      <c r="AM134" s="135">
        <f t="shared" si="96"/>
        <v>0</v>
      </c>
      <c r="AN134" s="135">
        <f t="shared" si="96"/>
        <v>0</v>
      </c>
      <c r="AO134" s="135">
        <f t="shared" si="96"/>
        <v>0</v>
      </c>
      <c r="AP134" s="135">
        <f t="shared" si="96"/>
        <v>0</v>
      </c>
      <c r="AQ134" s="135">
        <f t="shared" si="96"/>
        <v>0</v>
      </c>
      <c r="AR134" s="135">
        <f t="shared" si="96"/>
        <v>0</v>
      </c>
      <c r="AS134" s="135">
        <f t="shared" si="96"/>
        <v>0</v>
      </c>
      <c r="AT134" s="135">
        <f t="shared" si="96"/>
        <v>0</v>
      </c>
      <c r="AU134" s="135">
        <f t="shared" si="96"/>
        <v>0</v>
      </c>
      <c r="AV134" s="135">
        <f t="shared" si="96"/>
        <v>0</v>
      </c>
      <c r="AW134" s="135">
        <f t="shared" si="96"/>
        <v>0</v>
      </c>
      <c r="AX134" s="135">
        <f t="shared" si="96"/>
        <v>0</v>
      </c>
      <c r="AY134" s="135">
        <f t="shared" si="96"/>
        <v>0</v>
      </c>
      <c r="AZ134" s="135">
        <f t="shared" si="96"/>
        <v>0</v>
      </c>
      <c r="BA134" s="135">
        <f t="shared" si="96"/>
        <v>0</v>
      </c>
      <c r="BB134" s="135">
        <f t="shared" si="96"/>
        <v>0</v>
      </c>
      <c r="BC134" s="135">
        <f t="shared" si="96"/>
        <v>0</v>
      </c>
      <c r="BD134" s="135">
        <f t="shared" si="96"/>
        <v>0</v>
      </c>
      <c r="BE134" s="135">
        <f t="shared" si="96"/>
        <v>0</v>
      </c>
      <c r="BF134" s="135">
        <f t="shared" si="96"/>
        <v>0</v>
      </c>
      <c r="BG134" s="135">
        <f t="shared" si="96"/>
        <v>0</v>
      </c>
      <c r="BH134" s="135">
        <f t="shared" si="96"/>
        <v>0</v>
      </c>
      <c r="BI134" s="135">
        <f t="shared" si="96"/>
        <v>0</v>
      </c>
      <c r="BJ134" s="135">
        <f t="shared" si="96"/>
        <v>0</v>
      </c>
      <c r="BK134" s="135">
        <f t="shared" si="96"/>
        <v>0</v>
      </c>
      <c r="BL134" s="135">
        <f t="shared" si="96"/>
        <v>0</v>
      </c>
      <c r="BM134" s="135">
        <f t="shared" si="96"/>
        <v>0</v>
      </c>
      <c r="BN134" s="135">
        <f t="shared" si="96"/>
        <v>0</v>
      </c>
      <c r="BO134" s="135">
        <f t="shared" si="96"/>
        <v>0</v>
      </c>
      <c r="BP134" s="135">
        <f t="shared" ref="BP134:CF134" si="97">+BP57</f>
        <v>0</v>
      </c>
      <c r="BQ134" s="135">
        <f t="shared" si="97"/>
        <v>0</v>
      </c>
      <c r="BR134" s="135">
        <f t="shared" si="97"/>
        <v>0</v>
      </c>
      <c r="BS134" s="135">
        <f t="shared" si="97"/>
        <v>0</v>
      </c>
      <c r="BT134" s="135">
        <f t="shared" si="97"/>
        <v>0</v>
      </c>
      <c r="BU134" s="135">
        <f t="shared" si="97"/>
        <v>0</v>
      </c>
      <c r="BV134" s="135">
        <f t="shared" si="97"/>
        <v>0</v>
      </c>
      <c r="BW134" s="135">
        <f t="shared" si="97"/>
        <v>0</v>
      </c>
      <c r="BX134" s="135">
        <f t="shared" si="97"/>
        <v>0</v>
      </c>
      <c r="BY134" s="135">
        <f t="shared" si="97"/>
        <v>0</v>
      </c>
      <c r="BZ134" s="135">
        <f t="shared" si="97"/>
        <v>0</v>
      </c>
      <c r="CA134" s="135">
        <f t="shared" si="97"/>
        <v>0</v>
      </c>
      <c r="CB134" s="135">
        <f t="shared" si="97"/>
        <v>0</v>
      </c>
      <c r="CC134" s="135">
        <f t="shared" si="97"/>
        <v>0</v>
      </c>
      <c r="CD134" s="135">
        <f t="shared" si="97"/>
        <v>0</v>
      </c>
      <c r="CE134" s="135">
        <f t="shared" si="97"/>
        <v>0</v>
      </c>
      <c r="CF134" s="135">
        <f t="shared" si="97"/>
        <v>0</v>
      </c>
    </row>
    <row r="135" spans="3:84" hidden="1" x14ac:dyDescent="0.3">
      <c r="C135" s="135">
        <v>2</v>
      </c>
      <c r="D135" s="135" t="str">
        <f t="shared" ref="D135:BO135" si="98">+D63</f>
        <v>% AGUA</v>
      </c>
      <c r="E135" s="135">
        <f t="shared" si="98"/>
        <v>0</v>
      </c>
      <c r="F135" s="135">
        <f t="shared" si="98"/>
        <v>0</v>
      </c>
      <c r="G135" s="135">
        <f t="shared" si="98"/>
        <v>0</v>
      </c>
      <c r="H135" s="135">
        <f t="shared" si="98"/>
        <v>0</v>
      </c>
      <c r="I135" s="135">
        <f t="shared" si="98"/>
        <v>0</v>
      </c>
      <c r="J135" s="135">
        <f t="shared" si="98"/>
        <v>0</v>
      </c>
      <c r="K135" s="135">
        <f t="shared" si="98"/>
        <v>10</v>
      </c>
      <c r="L135" s="135">
        <f t="shared" si="98"/>
        <v>7</v>
      </c>
      <c r="M135" s="135">
        <f t="shared" si="98"/>
        <v>9</v>
      </c>
      <c r="N135" s="135">
        <f t="shared" si="98"/>
        <v>0</v>
      </c>
      <c r="O135" s="135">
        <f t="shared" si="98"/>
        <v>0</v>
      </c>
      <c r="P135" s="135">
        <f t="shared" si="98"/>
        <v>0</v>
      </c>
      <c r="Q135" s="135">
        <f t="shared" si="98"/>
        <v>0</v>
      </c>
      <c r="R135" s="135">
        <f t="shared" si="98"/>
        <v>0</v>
      </c>
      <c r="S135" s="135">
        <f t="shared" si="98"/>
        <v>0</v>
      </c>
      <c r="T135" s="135">
        <f t="shared" si="98"/>
        <v>0</v>
      </c>
      <c r="U135" s="135">
        <f t="shared" si="98"/>
        <v>0</v>
      </c>
      <c r="V135" s="135">
        <f t="shared" si="98"/>
        <v>0</v>
      </c>
      <c r="W135" s="135">
        <f t="shared" si="98"/>
        <v>0</v>
      </c>
      <c r="X135" s="135">
        <f t="shared" si="98"/>
        <v>0</v>
      </c>
      <c r="Y135" s="135">
        <f t="shared" si="98"/>
        <v>0</v>
      </c>
      <c r="Z135" s="135">
        <f t="shared" si="98"/>
        <v>0</v>
      </c>
      <c r="AA135" s="135">
        <f t="shared" si="98"/>
        <v>0</v>
      </c>
      <c r="AB135" s="135">
        <f t="shared" si="98"/>
        <v>0</v>
      </c>
      <c r="AC135" s="135">
        <f t="shared" si="98"/>
        <v>0</v>
      </c>
      <c r="AD135" s="135">
        <f t="shared" si="98"/>
        <v>0</v>
      </c>
      <c r="AE135" s="135">
        <f t="shared" si="98"/>
        <v>0</v>
      </c>
      <c r="AF135" s="135">
        <f t="shared" si="98"/>
        <v>0</v>
      </c>
      <c r="AG135" s="135">
        <f t="shared" si="98"/>
        <v>0</v>
      </c>
      <c r="AH135" s="135">
        <f t="shared" si="98"/>
        <v>0</v>
      </c>
      <c r="AI135" s="135">
        <f t="shared" si="98"/>
        <v>0</v>
      </c>
      <c r="AJ135" s="135">
        <f t="shared" si="98"/>
        <v>0</v>
      </c>
      <c r="AK135" s="135">
        <f t="shared" si="98"/>
        <v>0</v>
      </c>
      <c r="AL135" s="135">
        <f t="shared" si="98"/>
        <v>0</v>
      </c>
      <c r="AM135" s="135">
        <f t="shared" si="98"/>
        <v>0</v>
      </c>
      <c r="AN135" s="135">
        <f t="shared" si="98"/>
        <v>0</v>
      </c>
      <c r="AO135" s="135">
        <f t="shared" si="98"/>
        <v>0</v>
      </c>
      <c r="AP135" s="135">
        <f t="shared" si="98"/>
        <v>0</v>
      </c>
      <c r="AQ135" s="135">
        <f t="shared" si="98"/>
        <v>0</v>
      </c>
      <c r="AR135" s="135">
        <f t="shared" si="98"/>
        <v>0</v>
      </c>
      <c r="AS135" s="135">
        <f t="shared" si="98"/>
        <v>0</v>
      </c>
      <c r="AT135" s="135">
        <f t="shared" si="98"/>
        <v>0</v>
      </c>
      <c r="AU135" s="135">
        <f t="shared" si="98"/>
        <v>0</v>
      </c>
      <c r="AV135" s="135">
        <f t="shared" si="98"/>
        <v>0</v>
      </c>
      <c r="AW135" s="135">
        <f t="shared" si="98"/>
        <v>0</v>
      </c>
      <c r="AX135" s="135">
        <f t="shared" si="98"/>
        <v>0</v>
      </c>
      <c r="AY135" s="135">
        <f t="shared" si="98"/>
        <v>0</v>
      </c>
      <c r="AZ135" s="135">
        <f t="shared" si="98"/>
        <v>0</v>
      </c>
      <c r="BA135" s="135">
        <f t="shared" si="98"/>
        <v>0</v>
      </c>
      <c r="BB135" s="135">
        <f t="shared" si="98"/>
        <v>0</v>
      </c>
      <c r="BC135" s="135">
        <f t="shared" si="98"/>
        <v>0</v>
      </c>
      <c r="BD135" s="135">
        <f t="shared" si="98"/>
        <v>0</v>
      </c>
      <c r="BE135" s="135">
        <f t="shared" si="98"/>
        <v>0</v>
      </c>
      <c r="BF135" s="135">
        <f t="shared" si="98"/>
        <v>0</v>
      </c>
      <c r="BG135" s="135">
        <f t="shared" si="98"/>
        <v>0</v>
      </c>
      <c r="BH135" s="135">
        <f t="shared" si="98"/>
        <v>0</v>
      </c>
      <c r="BI135" s="135">
        <f t="shared" si="98"/>
        <v>0</v>
      </c>
      <c r="BJ135" s="135">
        <f t="shared" si="98"/>
        <v>0</v>
      </c>
      <c r="BK135" s="135">
        <f t="shared" si="98"/>
        <v>0</v>
      </c>
      <c r="BL135" s="135">
        <f t="shared" si="98"/>
        <v>0</v>
      </c>
      <c r="BM135" s="135">
        <f t="shared" si="98"/>
        <v>0</v>
      </c>
      <c r="BN135" s="135">
        <f t="shared" si="98"/>
        <v>0</v>
      </c>
      <c r="BO135" s="135">
        <f t="shared" si="98"/>
        <v>0</v>
      </c>
      <c r="BP135" s="135">
        <f t="shared" ref="BP135:CF135" si="99">+BP63</f>
        <v>0</v>
      </c>
      <c r="BQ135" s="135">
        <f t="shared" si="99"/>
        <v>0</v>
      </c>
      <c r="BR135" s="135">
        <f t="shared" si="99"/>
        <v>0</v>
      </c>
      <c r="BS135" s="135">
        <f t="shared" si="99"/>
        <v>0</v>
      </c>
      <c r="BT135" s="135">
        <f t="shared" si="99"/>
        <v>0</v>
      </c>
      <c r="BU135" s="135">
        <f t="shared" si="99"/>
        <v>0</v>
      </c>
      <c r="BV135" s="135">
        <f t="shared" si="99"/>
        <v>0</v>
      </c>
      <c r="BW135" s="135">
        <f t="shared" si="99"/>
        <v>0</v>
      </c>
      <c r="BX135" s="135">
        <f t="shared" si="99"/>
        <v>0</v>
      </c>
      <c r="BY135" s="135">
        <f t="shared" si="99"/>
        <v>0</v>
      </c>
      <c r="BZ135" s="135">
        <f t="shared" si="99"/>
        <v>0</v>
      </c>
      <c r="CA135" s="135">
        <f t="shared" si="99"/>
        <v>0</v>
      </c>
      <c r="CB135" s="135">
        <f t="shared" si="99"/>
        <v>0</v>
      </c>
      <c r="CC135" s="135">
        <f t="shared" si="99"/>
        <v>0</v>
      </c>
      <c r="CD135" s="135">
        <f t="shared" si="99"/>
        <v>0</v>
      </c>
      <c r="CE135" s="135">
        <f t="shared" si="99"/>
        <v>0</v>
      </c>
      <c r="CF135" s="135">
        <f t="shared" si="99"/>
        <v>0</v>
      </c>
    </row>
    <row r="136" spans="3:84" hidden="1" x14ac:dyDescent="0.3">
      <c r="C136" s="135">
        <v>3</v>
      </c>
      <c r="D136" s="135" t="str">
        <f t="shared" ref="D136:BO136" si="100">+D69</f>
        <v>% AGUA</v>
      </c>
      <c r="E136" s="135">
        <f t="shared" si="100"/>
        <v>0</v>
      </c>
      <c r="F136" s="135">
        <f t="shared" si="100"/>
        <v>0</v>
      </c>
      <c r="G136" s="135">
        <f t="shared" si="100"/>
        <v>0</v>
      </c>
      <c r="H136" s="135">
        <f t="shared" si="100"/>
        <v>0</v>
      </c>
      <c r="I136" s="135">
        <f t="shared" si="100"/>
        <v>0</v>
      </c>
      <c r="J136" s="135">
        <f t="shared" si="100"/>
        <v>0</v>
      </c>
      <c r="K136" s="135">
        <f t="shared" si="100"/>
        <v>10</v>
      </c>
      <c r="L136" s="135">
        <f t="shared" si="100"/>
        <v>7</v>
      </c>
      <c r="M136" s="135">
        <f t="shared" si="100"/>
        <v>9</v>
      </c>
      <c r="N136" s="135">
        <f t="shared" si="100"/>
        <v>0</v>
      </c>
      <c r="O136" s="135">
        <f t="shared" si="100"/>
        <v>0</v>
      </c>
      <c r="P136" s="135">
        <f t="shared" si="100"/>
        <v>0</v>
      </c>
      <c r="Q136" s="135">
        <f t="shared" si="100"/>
        <v>0</v>
      </c>
      <c r="R136" s="135">
        <f t="shared" si="100"/>
        <v>0</v>
      </c>
      <c r="S136" s="135">
        <f t="shared" si="100"/>
        <v>0</v>
      </c>
      <c r="T136" s="135">
        <f t="shared" si="100"/>
        <v>0</v>
      </c>
      <c r="U136" s="135">
        <f t="shared" si="100"/>
        <v>0</v>
      </c>
      <c r="V136" s="135">
        <f t="shared" si="100"/>
        <v>0</v>
      </c>
      <c r="W136" s="135">
        <f t="shared" si="100"/>
        <v>0</v>
      </c>
      <c r="X136" s="135">
        <f t="shared" si="100"/>
        <v>0</v>
      </c>
      <c r="Y136" s="135">
        <f t="shared" si="100"/>
        <v>0</v>
      </c>
      <c r="Z136" s="135">
        <f t="shared" si="100"/>
        <v>0</v>
      </c>
      <c r="AA136" s="135">
        <f t="shared" si="100"/>
        <v>0</v>
      </c>
      <c r="AB136" s="135">
        <f t="shared" si="100"/>
        <v>0</v>
      </c>
      <c r="AC136" s="135">
        <f t="shared" si="100"/>
        <v>0</v>
      </c>
      <c r="AD136" s="135">
        <f t="shared" si="100"/>
        <v>0</v>
      </c>
      <c r="AE136" s="135">
        <f t="shared" si="100"/>
        <v>0</v>
      </c>
      <c r="AF136" s="135">
        <f t="shared" si="100"/>
        <v>0</v>
      </c>
      <c r="AG136" s="135">
        <f t="shared" si="100"/>
        <v>0</v>
      </c>
      <c r="AH136" s="135">
        <f t="shared" si="100"/>
        <v>0</v>
      </c>
      <c r="AI136" s="135">
        <f t="shared" si="100"/>
        <v>0</v>
      </c>
      <c r="AJ136" s="135">
        <f t="shared" si="100"/>
        <v>0</v>
      </c>
      <c r="AK136" s="135">
        <f t="shared" si="100"/>
        <v>0</v>
      </c>
      <c r="AL136" s="135">
        <f t="shared" si="100"/>
        <v>0</v>
      </c>
      <c r="AM136" s="135">
        <f t="shared" si="100"/>
        <v>0</v>
      </c>
      <c r="AN136" s="135">
        <f t="shared" si="100"/>
        <v>0</v>
      </c>
      <c r="AO136" s="135">
        <f t="shared" si="100"/>
        <v>0</v>
      </c>
      <c r="AP136" s="135">
        <f t="shared" si="100"/>
        <v>0</v>
      </c>
      <c r="AQ136" s="135">
        <f t="shared" si="100"/>
        <v>0</v>
      </c>
      <c r="AR136" s="135">
        <f t="shared" si="100"/>
        <v>0</v>
      </c>
      <c r="AS136" s="135">
        <f t="shared" si="100"/>
        <v>0</v>
      </c>
      <c r="AT136" s="135">
        <f t="shared" si="100"/>
        <v>0</v>
      </c>
      <c r="AU136" s="135">
        <f t="shared" si="100"/>
        <v>0</v>
      </c>
      <c r="AV136" s="135">
        <f t="shared" si="100"/>
        <v>0</v>
      </c>
      <c r="AW136" s="135">
        <f t="shared" si="100"/>
        <v>0</v>
      </c>
      <c r="AX136" s="135">
        <f t="shared" si="100"/>
        <v>0</v>
      </c>
      <c r="AY136" s="135">
        <f t="shared" si="100"/>
        <v>0</v>
      </c>
      <c r="AZ136" s="135">
        <f t="shared" si="100"/>
        <v>0</v>
      </c>
      <c r="BA136" s="135">
        <f t="shared" si="100"/>
        <v>0</v>
      </c>
      <c r="BB136" s="135">
        <f t="shared" si="100"/>
        <v>0</v>
      </c>
      <c r="BC136" s="135">
        <f t="shared" si="100"/>
        <v>0</v>
      </c>
      <c r="BD136" s="135">
        <f t="shared" si="100"/>
        <v>0</v>
      </c>
      <c r="BE136" s="135">
        <f t="shared" si="100"/>
        <v>0</v>
      </c>
      <c r="BF136" s="135">
        <f t="shared" si="100"/>
        <v>0</v>
      </c>
      <c r="BG136" s="135">
        <f t="shared" si="100"/>
        <v>0</v>
      </c>
      <c r="BH136" s="135">
        <f t="shared" si="100"/>
        <v>0</v>
      </c>
      <c r="BI136" s="135">
        <f t="shared" si="100"/>
        <v>0</v>
      </c>
      <c r="BJ136" s="135">
        <f t="shared" si="100"/>
        <v>0</v>
      </c>
      <c r="BK136" s="135">
        <f t="shared" si="100"/>
        <v>0</v>
      </c>
      <c r="BL136" s="135">
        <f t="shared" si="100"/>
        <v>0</v>
      </c>
      <c r="BM136" s="135">
        <f t="shared" si="100"/>
        <v>0</v>
      </c>
      <c r="BN136" s="135">
        <f t="shared" si="100"/>
        <v>0</v>
      </c>
      <c r="BO136" s="135">
        <f t="shared" si="100"/>
        <v>0</v>
      </c>
      <c r="BP136" s="135">
        <f t="shared" ref="BP136:CF136" si="101">+BP69</f>
        <v>0</v>
      </c>
      <c r="BQ136" s="135">
        <f t="shared" si="101"/>
        <v>0</v>
      </c>
      <c r="BR136" s="135">
        <f t="shared" si="101"/>
        <v>0</v>
      </c>
      <c r="BS136" s="135">
        <f t="shared" si="101"/>
        <v>0</v>
      </c>
      <c r="BT136" s="135">
        <f t="shared" si="101"/>
        <v>0</v>
      </c>
      <c r="BU136" s="135">
        <f t="shared" si="101"/>
        <v>0</v>
      </c>
      <c r="BV136" s="135">
        <f t="shared" si="101"/>
        <v>0</v>
      </c>
      <c r="BW136" s="135">
        <f t="shared" si="101"/>
        <v>0</v>
      </c>
      <c r="BX136" s="135">
        <f t="shared" si="101"/>
        <v>0</v>
      </c>
      <c r="BY136" s="135">
        <f t="shared" si="101"/>
        <v>0</v>
      </c>
      <c r="BZ136" s="135">
        <f t="shared" si="101"/>
        <v>0</v>
      </c>
      <c r="CA136" s="135">
        <f t="shared" si="101"/>
        <v>0</v>
      </c>
      <c r="CB136" s="135">
        <f t="shared" si="101"/>
        <v>0</v>
      </c>
      <c r="CC136" s="135">
        <f t="shared" si="101"/>
        <v>0</v>
      </c>
      <c r="CD136" s="135">
        <f t="shared" si="101"/>
        <v>0</v>
      </c>
      <c r="CE136" s="135">
        <f t="shared" si="101"/>
        <v>0</v>
      </c>
      <c r="CF136" s="135">
        <f t="shared" si="101"/>
        <v>0</v>
      </c>
    </row>
    <row r="137" spans="3:84" hidden="1" x14ac:dyDescent="0.3">
      <c r="C137" s="135">
        <v>4</v>
      </c>
      <c r="D137" s="135" t="str">
        <f t="shared" ref="D137:BO137" si="102">+D75</f>
        <v>% AGUA</v>
      </c>
      <c r="E137" s="135">
        <f t="shared" si="102"/>
        <v>0</v>
      </c>
      <c r="F137" s="135">
        <f t="shared" si="102"/>
        <v>0</v>
      </c>
      <c r="G137" s="135">
        <f t="shared" si="102"/>
        <v>0</v>
      </c>
      <c r="H137" s="135">
        <f t="shared" si="102"/>
        <v>0</v>
      </c>
      <c r="I137" s="135">
        <f t="shared" si="102"/>
        <v>0</v>
      </c>
      <c r="J137" s="135">
        <f t="shared" si="102"/>
        <v>0</v>
      </c>
      <c r="K137" s="135">
        <f t="shared" si="102"/>
        <v>0</v>
      </c>
      <c r="L137" s="135">
        <f t="shared" si="102"/>
        <v>7</v>
      </c>
      <c r="M137" s="135">
        <f t="shared" si="102"/>
        <v>9</v>
      </c>
      <c r="N137" s="135">
        <f t="shared" si="102"/>
        <v>0</v>
      </c>
      <c r="O137" s="135">
        <f t="shared" si="102"/>
        <v>0</v>
      </c>
      <c r="P137" s="135">
        <f t="shared" si="102"/>
        <v>0</v>
      </c>
      <c r="Q137" s="135">
        <f t="shared" si="102"/>
        <v>0</v>
      </c>
      <c r="R137" s="135">
        <f t="shared" si="102"/>
        <v>0</v>
      </c>
      <c r="S137" s="135">
        <f t="shared" si="102"/>
        <v>0</v>
      </c>
      <c r="T137" s="135">
        <f t="shared" si="102"/>
        <v>0</v>
      </c>
      <c r="U137" s="135">
        <f t="shared" si="102"/>
        <v>0</v>
      </c>
      <c r="V137" s="135">
        <f t="shared" si="102"/>
        <v>0</v>
      </c>
      <c r="W137" s="135">
        <f t="shared" si="102"/>
        <v>0</v>
      </c>
      <c r="X137" s="135">
        <f t="shared" si="102"/>
        <v>0</v>
      </c>
      <c r="Y137" s="135">
        <f t="shared" si="102"/>
        <v>0</v>
      </c>
      <c r="Z137" s="135">
        <f t="shared" si="102"/>
        <v>0</v>
      </c>
      <c r="AA137" s="135">
        <f t="shared" si="102"/>
        <v>0</v>
      </c>
      <c r="AB137" s="135">
        <f t="shared" si="102"/>
        <v>0</v>
      </c>
      <c r="AC137" s="135">
        <f t="shared" si="102"/>
        <v>0</v>
      </c>
      <c r="AD137" s="135">
        <f t="shared" si="102"/>
        <v>0</v>
      </c>
      <c r="AE137" s="135">
        <f t="shared" si="102"/>
        <v>0</v>
      </c>
      <c r="AF137" s="135">
        <f t="shared" si="102"/>
        <v>0</v>
      </c>
      <c r="AG137" s="135">
        <f t="shared" si="102"/>
        <v>0</v>
      </c>
      <c r="AH137" s="135">
        <f t="shared" si="102"/>
        <v>0</v>
      </c>
      <c r="AI137" s="135">
        <f t="shared" si="102"/>
        <v>0</v>
      </c>
      <c r="AJ137" s="135">
        <f t="shared" si="102"/>
        <v>0</v>
      </c>
      <c r="AK137" s="135">
        <f t="shared" si="102"/>
        <v>0</v>
      </c>
      <c r="AL137" s="135">
        <f t="shared" si="102"/>
        <v>0</v>
      </c>
      <c r="AM137" s="135">
        <f t="shared" si="102"/>
        <v>0</v>
      </c>
      <c r="AN137" s="135">
        <f t="shared" si="102"/>
        <v>0</v>
      </c>
      <c r="AO137" s="135">
        <f t="shared" si="102"/>
        <v>0</v>
      </c>
      <c r="AP137" s="135">
        <f t="shared" si="102"/>
        <v>0</v>
      </c>
      <c r="AQ137" s="135">
        <f t="shared" si="102"/>
        <v>0</v>
      </c>
      <c r="AR137" s="135">
        <f t="shared" si="102"/>
        <v>0</v>
      </c>
      <c r="AS137" s="135">
        <f t="shared" si="102"/>
        <v>0</v>
      </c>
      <c r="AT137" s="135">
        <f t="shared" si="102"/>
        <v>0</v>
      </c>
      <c r="AU137" s="135">
        <f t="shared" si="102"/>
        <v>0</v>
      </c>
      <c r="AV137" s="135">
        <f t="shared" si="102"/>
        <v>0</v>
      </c>
      <c r="AW137" s="135">
        <f t="shared" si="102"/>
        <v>0</v>
      </c>
      <c r="AX137" s="135">
        <f t="shared" si="102"/>
        <v>0</v>
      </c>
      <c r="AY137" s="135">
        <f t="shared" si="102"/>
        <v>0</v>
      </c>
      <c r="AZ137" s="135">
        <f t="shared" si="102"/>
        <v>0</v>
      </c>
      <c r="BA137" s="135">
        <f t="shared" si="102"/>
        <v>0</v>
      </c>
      <c r="BB137" s="135">
        <f t="shared" si="102"/>
        <v>0</v>
      </c>
      <c r="BC137" s="135">
        <f t="shared" si="102"/>
        <v>0</v>
      </c>
      <c r="BD137" s="135">
        <f t="shared" si="102"/>
        <v>0</v>
      </c>
      <c r="BE137" s="135">
        <f t="shared" si="102"/>
        <v>0</v>
      </c>
      <c r="BF137" s="135">
        <f t="shared" si="102"/>
        <v>0</v>
      </c>
      <c r="BG137" s="135">
        <f t="shared" si="102"/>
        <v>0</v>
      </c>
      <c r="BH137" s="135">
        <f t="shared" si="102"/>
        <v>0</v>
      </c>
      <c r="BI137" s="135">
        <f t="shared" si="102"/>
        <v>0</v>
      </c>
      <c r="BJ137" s="135">
        <f t="shared" si="102"/>
        <v>0</v>
      </c>
      <c r="BK137" s="135">
        <f t="shared" si="102"/>
        <v>0</v>
      </c>
      <c r="BL137" s="135">
        <f t="shared" si="102"/>
        <v>0</v>
      </c>
      <c r="BM137" s="135">
        <f t="shared" si="102"/>
        <v>0</v>
      </c>
      <c r="BN137" s="135">
        <f t="shared" si="102"/>
        <v>0</v>
      </c>
      <c r="BO137" s="135">
        <f t="shared" si="102"/>
        <v>0</v>
      </c>
      <c r="BP137" s="135">
        <f t="shared" ref="BP137:CF137" si="103">+BP75</f>
        <v>0</v>
      </c>
      <c r="BQ137" s="135">
        <f t="shared" si="103"/>
        <v>0</v>
      </c>
      <c r="BR137" s="135">
        <f t="shared" si="103"/>
        <v>0</v>
      </c>
      <c r="BS137" s="135">
        <f t="shared" si="103"/>
        <v>0</v>
      </c>
      <c r="BT137" s="135">
        <f t="shared" si="103"/>
        <v>0</v>
      </c>
      <c r="BU137" s="135">
        <f t="shared" si="103"/>
        <v>0</v>
      </c>
      <c r="BV137" s="135">
        <f t="shared" si="103"/>
        <v>0</v>
      </c>
      <c r="BW137" s="135">
        <f t="shared" si="103"/>
        <v>0</v>
      </c>
      <c r="BX137" s="135">
        <f t="shared" si="103"/>
        <v>0</v>
      </c>
      <c r="BY137" s="135">
        <f t="shared" si="103"/>
        <v>0</v>
      </c>
      <c r="BZ137" s="135">
        <f t="shared" si="103"/>
        <v>0</v>
      </c>
      <c r="CA137" s="135">
        <f t="shared" si="103"/>
        <v>0</v>
      </c>
      <c r="CB137" s="135">
        <f t="shared" si="103"/>
        <v>0</v>
      </c>
      <c r="CC137" s="135">
        <f t="shared" si="103"/>
        <v>0</v>
      </c>
      <c r="CD137" s="135">
        <f t="shared" si="103"/>
        <v>0</v>
      </c>
      <c r="CE137" s="135">
        <f t="shared" si="103"/>
        <v>0</v>
      </c>
      <c r="CF137" s="135">
        <f t="shared" si="103"/>
        <v>0</v>
      </c>
    </row>
    <row r="138" spans="3:84" hidden="1" x14ac:dyDescent="0.3">
      <c r="C138" s="135">
        <v>5</v>
      </c>
      <c r="D138" s="135" t="str">
        <f t="shared" ref="D138:BO138" si="104">+D81</f>
        <v>% AGUA</v>
      </c>
      <c r="E138" s="135">
        <f t="shared" si="104"/>
        <v>0</v>
      </c>
      <c r="F138" s="135">
        <f t="shared" si="104"/>
        <v>0</v>
      </c>
      <c r="G138" s="135">
        <f t="shared" si="104"/>
        <v>0</v>
      </c>
      <c r="H138" s="135">
        <f t="shared" si="104"/>
        <v>0</v>
      </c>
      <c r="I138" s="135">
        <f t="shared" si="104"/>
        <v>0</v>
      </c>
      <c r="J138" s="135">
        <f t="shared" si="104"/>
        <v>0</v>
      </c>
      <c r="K138" s="135">
        <f t="shared" si="104"/>
        <v>0</v>
      </c>
      <c r="L138" s="135">
        <f t="shared" si="104"/>
        <v>0</v>
      </c>
      <c r="M138" s="135">
        <f t="shared" si="104"/>
        <v>0</v>
      </c>
      <c r="N138" s="135">
        <f t="shared" si="104"/>
        <v>0</v>
      </c>
      <c r="O138" s="135">
        <f t="shared" si="104"/>
        <v>0</v>
      </c>
      <c r="P138" s="135">
        <f t="shared" si="104"/>
        <v>0</v>
      </c>
      <c r="Q138" s="135">
        <f t="shared" si="104"/>
        <v>0</v>
      </c>
      <c r="R138" s="135">
        <f t="shared" si="104"/>
        <v>0</v>
      </c>
      <c r="S138" s="135">
        <f t="shared" si="104"/>
        <v>0</v>
      </c>
      <c r="T138" s="135">
        <f t="shared" si="104"/>
        <v>0</v>
      </c>
      <c r="U138" s="135">
        <f t="shared" si="104"/>
        <v>0</v>
      </c>
      <c r="V138" s="135">
        <f t="shared" si="104"/>
        <v>0</v>
      </c>
      <c r="W138" s="135">
        <f t="shared" si="104"/>
        <v>0</v>
      </c>
      <c r="X138" s="135">
        <f t="shared" si="104"/>
        <v>0</v>
      </c>
      <c r="Y138" s="135">
        <f t="shared" si="104"/>
        <v>0</v>
      </c>
      <c r="Z138" s="135">
        <f t="shared" si="104"/>
        <v>0</v>
      </c>
      <c r="AA138" s="135">
        <f t="shared" si="104"/>
        <v>0</v>
      </c>
      <c r="AB138" s="135">
        <f t="shared" si="104"/>
        <v>0</v>
      </c>
      <c r="AC138" s="135">
        <f t="shared" si="104"/>
        <v>0</v>
      </c>
      <c r="AD138" s="135">
        <f t="shared" si="104"/>
        <v>0</v>
      </c>
      <c r="AE138" s="135">
        <f t="shared" si="104"/>
        <v>0</v>
      </c>
      <c r="AF138" s="135">
        <f t="shared" si="104"/>
        <v>0</v>
      </c>
      <c r="AG138" s="135">
        <f t="shared" si="104"/>
        <v>0</v>
      </c>
      <c r="AH138" s="135">
        <f t="shared" si="104"/>
        <v>0</v>
      </c>
      <c r="AI138" s="135">
        <f t="shared" si="104"/>
        <v>0</v>
      </c>
      <c r="AJ138" s="135">
        <f t="shared" si="104"/>
        <v>0</v>
      </c>
      <c r="AK138" s="135">
        <f t="shared" si="104"/>
        <v>0</v>
      </c>
      <c r="AL138" s="135">
        <f t="shared" si="104"/>
        <v>0</v>
      </c>
      <c r="AM138" s="135">
        <f t="shared" si="104"/>
        <v>0</v>
      </c>
      <c r="AN138" s="135">
        <f t="shared" si="104"/>
        <v>0</v>
      </c>
      <c r="AO138" s="135">
        <f t="shared" si="104"/>
        <v>0</v>
      </c>
      <c r="AP138" s="135">
        <f t="shared" si="104"/>
        <v>0</v>
      </c>
      <c r="AQ138" s="135">
        <f t="shared" si="104"/>
        <v>0</v>
      </c>
      <c r="AR138" s="135">
        <f t="shared" si="104"/>
        <v>0</v>
      </c>
      <c r="AS138" s="135">
        <f t="shared" si="104"/>
        <v>0</v>
      </c>
      <c r="AT138" s="135">
        <f t="shared" si="104"/>
        <v>0</v>
      </c>
      <c r="AU138" s="135">
        <f t="shared" si="104"/>
        <v>0</v>
      </c>
      <c r="AV138" s="135">
        <f t="shared" si="104"/>
        <v>0</v>
      </c>
      <c r="AW138" s="135">
        <f t="shared" si="104"/>
        <v>0</v>
      </c>
      <c r="AX138" s="135">
        <f t="shared" si="104"/>
        <v>0</v>
      </c>
      <c r="AY138" s="135">
        <f t="shared" si="104"/>
        <v>0</v>
      </c>
      <c r="AZ138" s="135">
        <f t="shared" si="104"/>
        <v>0</v>
      </c>
      <c r="BA138" s="135">
        <f t="shared" si="104"/>
        <v>0</v>
      </c>
      <c r="BB138" s="135">
        <f t="shared" si="104"/>
        <v>0</v>
      </c>
      <c r="BC138" s="135">
        <f t="shared" si="104"/>
        <v>0</v>
      </c>
      <c r="BD138" s="135">
        <f t="shared" si="104"/>
        <v>0</v>
      </c>
      <c r="BE138" s="135">
        <f t="shared" si="104"/>
        <v>0</v>
      </c>
      <c r="BF138" s="135">
        <f t="shared" si="104"/>
        <v>0</v>
      </c>
      <c r="BG138" s="135">
        <f t="shared" si="104"/>
        <v>0</v>
      </c>
      <c r="BH138" s="135">
        <f t="shared" si="104"/>
        <v>0</v>
      </c>
      <c r="BI138" s="135">
        <f t="shared" si="104"/>
        <v>0</v>
      </c>
      <c r="BJ138" s="135">
        <f t="shared" si="104"/>
        <v>0</v>
      </c>
      <c r="BK138" s="135">
        <f t="shared" si="104"/>
        <v>0</v>
      </c>
      <c r="BL138" s="135">
        <f t="shared" si="104"/>
        <v>0</v>
      </c>
      <c r="BM138" s="135">
        <f t="shared" si="104"/>
        <v>0</v>
      </c>
      <c r="BN138" s="135">
        <f t="shared" si="104"/>
        <v>0</v>
      </c>
      <c r="BO138" s="135">
        <f t="shared" si="104"/>
        <v>0</v>
      </c>
      <c r="BP138" s="135">
        <f t="shared" ref="BP138:CF138" si="105">+BP81</f>
        <v>0</v>
      </c>
      <c r="BQ138" s="135">
        <f t="shared" si="105"/>
        <v>0</v>
      </c>
      <c r="BR138" s="135">
        <f t="shared" si="105"/>
        <v>0</v>
      </c>
      <c r="BS138" s="135">
        <f t="shared" si="105"/>
        <v>0</v>
      </c>
      <c r="BT138" s="135">
        <f t="shared" si="105"/>
        <v>0</v>
      </c>
      <c r="BU138" s="135">
        <f t="shared" si="105"/>
        <v>0</v>
      </c>
      <c r="BV138" s="135">
        <f t="shared" si="105"/>
        <v>0</v>
      </c>
      <c r="BW138" s="135">
        <f t="shared" si="105"/>
        <v>0</v>
      </c>
      <c r="BX138" s="135">
        <f t="shared" si="105"/>
        <v>0</v>
      </c>
      <c r="BY138" s="135">
        <f t="shared" si="105"/>
        <v>0</v>
      </c>
      <c r="BZ138" s="135">
        <f t="shared" si="105"/>
        <v>0</v>
      </c>
      <c r="CA138" s="135">
        <f t="shared" si="105"/>
        <v>0</v>
      </c>
      <c r="CB138" s="135">
        <f t="shared" si="105"/>
        <v>0</v>
      </c>
      <c r="CC138" s="135">
        <f t="shared" si="105"/>
        <v>0</v>
      </c>
      <c r="CD138" s="135">
        <f t="shared" si="105"/>
        <v>0</v>
      </c>
      <c r="CE138" s="135">
        <f t="shared" si="105"/>
        <v>0</v>
      </c>
      <c r="CF138" s="135">
        <f t="shared" si="105"/>
        <v>0</v>
      </c>
    </row>
    <row r="139" spans="3:84" hidden="1" x14ac:dyDescent="0.3">
      <c r="C139" s="135">
        <v>6</v>
      </c>
      <c r="D139" s="135" t="str">
        <f t="shared" ref="D139:BO139" si="106">+D87</f>
        <v>% AGUA</v>
      </c>
      <c r="E139" s="135">
        <f t="shared" si="106"/>
        <v>0</v>
      </c>
      <c r="F139" s="135">
        <f t="shared" si="106"/>
        <v>0</v>
      </c>
      <c r="G139" s="135">
        <f t="shared" si="106"/>
        <v>0</v>
      </c>
      <c r="H139" s="135">
        <f t="shared" si="106"/>
        <v>0</v>
      </c>
      <c r="I139" s="135">
        <f t="shared" si="106"/>
        <v>0</v>
      </c>
      <c r="J139" s="135">
        <f t="shared" si="106"/>
        <v>0</v>
      </c>
      <c r="K139" s="135">
        <f t="shared" si="106"/>
        <v>0</v>
      </c>
      <c r="L139" s="135">
        <f t="shared" si="106"/>
        <v>0</v>
      </c>
      <c r="M139" s="135">
        <f t="shared" si="106"/>
        <v>0</v>
      </c>
      <c r="N139" s="135">
        <f t="shared" si="106"/>
        <v>0</v>
      </c>
      <c r="O139" s="135">
        <f t="shared" si="106"/>
        <v>0</v>
      </c>
      <c r="P139" s="135">
        <f t="shared" si="106"/>
        <v>0</v>
      </c>
      <c r="Q139" s="135">
        <f t="shared" si="106"/>
        <v>0</v>
      </c>
      <c r="R139" s="135">
        <f t="shared" si="106"/>
        <v>0</v>
      </c>
      <c r="S139" s="135">
        <f t="shared" si="106"/>
        <v>0</v>
      </c>
      <c r="T139" s="135">
        <f t="shared" si="106"/>
        <v>0</v>
      </c>
      <c r="U139" s="135">
        <f t="shared" si="106"/>
        <v>0</v>
      </c>
      <c r="V139" s="135">
        <f t="shared" si="106"/>
        <v>0</v>
      </c>
      <c r="W139" s="135">
        <f t="shared" si="106"/>
        <v>0</v>
      </c>
      <c r="X139" s="135">
        <f t="shared" si="106"/>
        <v>0</v>
      </c>
      <c r="Y139" s="135">
        <f t="shared" si="106"/>
        <v>0</v>
      </c>
      <c r="Z139" s="135">
        <f t="shared" si="106"/>
        <v>0</v>
      </c>
      <c r="AA139" s="135">
        <f t="shared" si="106"/>
        <v>0</v>
      </c>
      <c r="AB139" s="135">
        <f t="shared" si="106"/>
        <v>0</v>
      </c>
      <c r="AC139" s="135">
        <f t="shared" si="106"/>
        <v>0</v>
      </c>
      <c r="AD139" s="135">
        <f t="shared" si="106"/>
        <v>0</v>
      </c>
      <c r="AE139" s="135">
        <f t="shared" si="106"/>
        <v>0</v>
      </c>
      <c r="AF139" s="135">
        <f t="shared" si="106"/>
        <v>0</v>
      </c>
      <c r="AG139" s="135">
        <f t="shared" si="106"/>
        <v>0</v>
      </c>
      <c r="AH139" s="135">
        <f t="shared" si="106"/>
        <v>0</v>
      </c>
      <c r="AI139" s="135">
        <f t="shared" si="106"/>
        <v>0</v>
      </c>
      <c r="AJ139" s="135">
        <f t="shared" si="106"/>
        <v>0</v>
      </c>
      <c r="AK139" s="135">
        <f t="shared" si="106"/>
        <v>0</v>
      </c>
      <c r="AL139" s="135">
        <f t="shared" si="106"/>
        <v>0</v>
      </c>
      <c r="AM139" s="135">
        <f t="shared" si="106"/>
        <v>0</v>
      </c>
      <c r="AN139" s="135">
        <f t="shared" si="106"/>
        <v>0</v>
      </c>
      <c r="AO139" s="135">
        <f t="shared" si="106"/>
        <v>0</v>
      </c>
      <c r="AP139" s="135">
        <f t="shared" si="106"/>
        <v>0</v>
      </c>
      <c r="AQ139" s="135">
        <f t="shared" si="106"/>
        <v>0</v>
      </c>
      <c r="AR139" s="135">
        <f t="shared" si="106"/>
        <v>0</v>
      </c>
      <c r="AS139" s="135">
        <f t="shared" si="106"/>
        <v>0</v>
      </c>
      <c r="AT139" s="135">
        <f t="shared" si="106"/>
        <v>0</v>
      </c>
      <c r="AU139" s="135">
        <f t="shared" si="106"/>
        <v>0</v>
      </c>
      <c r="AV139" s="135">
        <f t="shared" si="106"/>
        <v>0</v>
      </c>
      <c r="AW139" s="135">
        <f t="shared" si="106"/>
        <v>0</v>
      </c>
      <c r="AX139" s="135">
        <f t="shared" si="106"/>
        <v>0</v>
      </c>
      <c r="AY139" s="135">
        <f t="shared" si="106"/>
        <v>0</v>
      </c>
      <c r="AZ139" s="135">
        <f t="shared" si="106"/>
        <v>0</v>
      </c>
      <c r="BA139" s="135">
        <f t="shared" si="106"/>
        <v>0</v>
      </c>
      <c r="BB139" s="135">
        <f t="shared" si="106"/>
        <v>0</v>
      </c>
      <c r="BC139" s="135">
        <f t="shared" si="106"/>
        <v>0</v>
      </c>
      <c r="BD139" s="135">
        <f t="shared" si="106"/>
        <v>0</v>
      </c>
      <c r="BE139" s="135">
        <f t="shared" si="106"/>
        <v>0</v>
      </c>
      <c r="BF139" s="135">
        <f t="shared" si="106"/>
        <v>0</v>
      </c>
      <c r="BG139" s="135">
        <f t="shared" si="106"/>
        <v>0</v>
      </c>
      <c r="BH139" s="135">
        <f t="shared" si="106"/>
        <v>0</v>
      </c>
      <c r="BI139" s="135">
        <f t="shared" si="106"/>
        <v>0</v>
      </c>
      <c r="BJ139" s="135">
        <f t="shared" si="106"/>
        <v>0</v>
      </c>
      <c r="BK139" s="135">
        <f t="shared" si="106"/>
        <v>0</v>
      </c>
      <c r="BL139" s="135">
        <f t="shared" si="106"/>
        <v>0</v>
      </c>
      <c r="BM139" s="135">
        <f t="shared" si="106"/>
        <v>0</v>
      </c>
      <c r="BN139" s="135">
        <f t="shared" si="106"/>
        <v>0</v>
      </c>
      <c r="BO139" s="135">
        <f t="shared" si="106"/>
        <v>0</v>
      </c>
      <c r="BP139" s="135">
        <f t="shared" ref="BP139:CF139" si="107">+BP87</f>
        <v>0</v>
      </c>
      <c r="BQ139" s="135">
        <f t="shared" si="107"/>
        <v>0</v>
      </c>
      <c r="BR139" s="135">
        <f t="shared" si="107"/>
        <v>0</v>
      </c>
      <c r="BS139" s="135">
        <f t="shared" si="107"/>
        <v>0</v>
      </c>
      <c r="BT139" s="135">
        <f t="shared" si="107"/>
        <v>0</v>
      </c>
      <c r="BU139" s="135">
        <f t="shared" si="107"/>
        <v>0</v>
      </c>
      <c r="BV139" s="135">
        <f t="shared" si="107"/>
        <v>0</v>
      </c>
      <c r="BW139" s="135">
        <f t="shared" si="107"/>
        <v>0</v>
      </c>
      <c r="BX139" s="135">
        <f t="shared" si="107"/>
        <v>0</v>
      </c>
      <c r="BY139" s="135">
        <f t="shared" si="107"/>
        <v>0</v>
      </c>
      <c r="BZ139" s="135">
        <f t="shared" si="107"/>
        <v>0</v>
      </c>
      <c r="CA139" s="135">
        <f t="shared" si="107"/>
        <v>0</v>
      </c>
      <c r="CB139" s="135">
        <f t="shared" si="107"/>
        <v>0</v>
      </c>
      <c r="CC139" s="135">
        <f t="shared" si="107"/>
        <v>0</v>
      </c>
      <c r="CD139" s="135">
        <f t="shared" si="107"/>
        <v>0</v>
      </c>
      <c r="CE139" s="135">
        <f t="shared" si="107"/>
        <v>0</v>
      </c>
      <c r="CF139" s="135">
        <f t="shared" si="107"/>
        <v>0</v>
      </c>
    </row>
    <row r="140" spans="3:84" hidden="1" x14ac:dyDescent="0.3">
      <c r="C140" s="135">
        <v>7</v>
      </c>
      <c r="D140" s="135" t="str">
        <f t="shared" ref="D140:BO140" si="108">+D93</f>
        <v>% AGUA</v>
      </c>
      <c r="E140" s="135">
        <f t="shared" si="108"/>
        <v>0</v>
      </c>
      <c r="F140" s="135">
        <f t="shared" si="108"/>
        <v>0</v>
      </c>
      <c r="G140" s="135">
        <f t="shared" si="108"/>
        <v>0</v>
      </c>
      <c r="H140" s="135">
        <f t="shared" si="108"/>
        <v>0</v>
      </c>
      <c r="I140" s="135">
        <f t="shared" si="108"/>
        <v>0</v>
      </c>
      <c r="J140" s="135">
        <f t="shared" si="108"/>
        <v>0</v>
      </c>
      <c r="K140" s="135">
        <f t="shared" si="108"/>
        <v>0</v>
      </c>
      <c r="L140" s="135">
        <f t="shared" si="108"/>
        <v>0</v>
      </c>
      <c r="M140" s="135">
        <f t="shared" si="108"/>
        <v>0</v>
      </c>
      <c r="N140" s="135">
        <f t="shared" si="108"/>
        <v>0</v>
      </c>
      <c r="O140" s="135">
        <f t="shared" si="108"/>
        <v>0</v>
      </c>
      <c r="P140" s="135">
        <f t="shared" si="108"/>
        <v>0</v>
      </c>
      <c r="Q140" s="135">
        <f t="shared" si="108"/>
        <v>0</v>
      </c>
      <c r="R140" s="135">
        <f t="shared" si="108"/>
        <v>0</v>
      </c>
      <c r="S140" s="135">
        <f t="shared" si="108"/>
        <v>0</v>
      </c>
      <c r="T140" s="135">
        <f t="shared" si="108"/>
        <v>0</v>
      </c>
      <c r="U140" s="135">
        <f t="shared" si="108"/>
        <v>0</v>
      </c>
      <c r="V140" s="135">
        <f t="shared" si="108"/>
        <v>0</v>
      </c>
      <c r="W140" s="135">
        <f t="shared" si="108"/>
        <v>0</v>
      </c>
      <c r="X140" s="135">
        <f t="shared" si="108"/>
        <v>0</v>
      </c>
      <c r="Y140" s="135">
        <f t="shared" si="108"/>
        <v>0</v>
      </c>
      <c r="Z140" s="135">
        <f t="shared" si="108"/>
        <v>0</v>
      </c>
      <c r="AA140" s="135">
        <f t="shared" si="108"/>
        <v>0</v>
      </c>
      <c r="AB140" s="135">
        <f t="shared" si="108"/>
        <v>0</v>
      </c>
      <c r="AC140" s="135">
        <f t="shared" si="108"/>
        <v>0</v>
      </c>
      <c r="AD140" s="135">
        <f t="shared" si="108"/>
        <v>0</v>
      </c>
      <c r="AE140" s="135">
        <f t="shared" si="108"/>
        <v>0</v>
      </c>
      <c r="AF140" s="135">
        <f t="shared" si="108"/>
        <v>0</v>
      </c>
      <c r="AG140" s="135">
        <f t="shared" si="108"/>
        <v>0</v>
      </c>
      <c r="AH140" s="135">
        <f t="shared" si="108"/>
        <v>0</v>
      </c>
      <c r="AI140" s="135">
        <f t="shared" si="108"/>
        <v>0</v>
      </c>
      <c r="AJ140" s="135">
        <f t="shared" si="108"/>
        <v>0</v>
      </c>
      <c r="AK140" s="135">
        <f t="shared" si="108"/>
        <v>0</v>
      </c>
      <c r="AL140" s="135">
        <f t="shared" si="108"/>
        <v>0</v>
      </c>
      <c r="AM140" s="135">
        <f t="shared" si="108"/>
        <v>0</v>
      </c>
      <c r="AN140" s="135">
        <f t="shared" si="108"/>
        <v>0</v>
      </c>
      <c r="AO140" s="135">
        <f t="shared" si="108"/>
        <v>0</v>
      </c>
      <c r="AP140" s="135">
        <f t="shared" si="108"/>
        <v>0</v>
      </c>
      <c r="AQ140" s="135">
        <f t="shared" si="108"/>
        <v>0</v>
      </c>
      <c r="AR140" s="135">
        <f t="shared" si="108"/>
        <v>0</v>
      </c>
      <c r="AS140" s="135">
        <f t="shared" si="108"/>
        <v>0</v>
      </c>
      <c r="AT140" s="135">
        <f t="shared" si="108"/>
        <v>0</v>
      </c>
      <c r="AU140" s="135">
        <f t="shared" si="108"/>
        <v>0</v>
      </c>
      <c r="AV140" s="135">
        <f t="shared" si="108"/>
        <v>0</v>
      </c>
      <c r="AW140" s="135">
        <f t="shared" si="108"/>
        <v>0</v>
      </c>
      <c r="AX140" s="135">
        <f t="shared" si="108"/>
        <v>0</v>
      </c>
      <c r="AY140" s="135">
        <f t="shared" si="108"/>
        <v>0</v>
      </c>
      <c r="AZ140" s="135">
        <f t="shared" si="108"/>
        <v>0</v>
      </c>
      <c r="BA140" s="135">
        <f t="shared" si="108"/>
        <v>0</v>
      </c>
      <c r="BB140" s="135">
        <f t="shared" si="108"/>
        <v>0</v>
      </c>
      <c r="BC140" s="135">
        <f t="shared" si="108"/>
        <v>0</v>
      </c>
      <c r="BD140" s="135">
        <f t="shared" si="108"/>
        <v>0</v>
      </c>
      <c r="BE140" s="135">
        <f t="shared" si="108"/>
        <v>0</v>
      </c>
      <c r="BF140" s="135">
        <f t="shared" si="108"/>
        <v>0</v>
      </c>
      <c r="BG140" s="135">
        <f t="shared" si="108"/>
        <v>0</v>
      </c>
      <c r="BH140" s="135">
        <f t="shared" si="108"/>
        <v>0</v>
      </c>
      <c r="BI140" s="135">
        <f t="shared" si="108"/>
        <v>0</v>
      </c>
      <c r="BJ140" s="135">
        <f t="shared" si="108"/>
        <v>0</v>
      </c>
      <c r="BK140" s="135">
        <f t="shared" si="108"/>
        <v>0</v>
      </c>
      <c r="BL140" s="135">
        <f t="shared" si="108"/>
        <v>0</v>
      </c>
      <c r="BM140" s="135">
        <f t="shared" si="108"/>
        <v>0</v>
      </c>
      <c r="BN140" s="135">
        <f t="shared" si="108"/>
        <v>0</v>
      </c>
      <c r="BO140" s="135">
        <f t="shared" si="108"/>
        <v>0</v>
      </c>
      <c r="BP140" s="135">
        <f t="shared" ref="BP140:CF140" si="109">+BP93</f>
        <v>0</v>
      </c>
      <c r="BQ140" s="135">
        <f t="shared" si="109"/>
        <v>0</v>
      </c>
      <c r="BR140" s="135">
        <f t="shared" si="109"/>
        <v>0</v>
      </c>
      <c r="BS140" s="135">
        <f t="shared" si="109"/>
        <v>0</v>
      </c>
      <c r="BT140" s="135">
        <f t="shared" si="109"/>
        <v>0</v>
      </c>
      <c r="BU140" s="135">
        <f t="shared" si="109"/>
        <v>0</v>
      </c>
      <c r="BV140" s="135">
        <f t="shared" si="109"/>
        <v>0</v>
      </c>
      <c r="BW140" s="135">
        <f t="shared" si="109"/>
        <v>0</v>
      </c>
      <c r="BX140" s="135">
        <f t="shared" si="109"/>
        <v>0</v>
      </c>
      <c r="BY140" s="135">
        <f t="shared" si="109"/>
        <v>0</v>
      </c>
      <c r="BZ140" s="135">
        <f t="shared" si="109"/>
        <v>0</v>
      </c>
      <c r="CA140" s="135">
        <f t="shared" si="109"/>
        <v>0</v>
      </c>
      <c r="CB140" s="135">
        <f t="shared" si="109"/>
        <v>0</v>
      </c>
      <c r="CC140" s="135">
        <f t="shared" si="109"/>
        <v>0</v>
      </c>
      <c r="CD140" s="135">
        <f t="shared" si="109"/>
        <v>0</v>
      </c>
      <c r="CE140" s="135">
        <f t="shared" si="109"/>
        <v>0</v>
      </c>
      <c r="CF140" s="135">
        <f t="shared" si="109"/>
        <v>0</v>
      </c>
    </row>
    <row r="141" spans="3:84" hidden="1" x14ac:dyDescent="0.3">
      <c r="C141" s="135">
        <v>8</v>
      </c>
      <c r="D141" s="135" t="str">
        <f t="shared" ref="D141:BO141" si="110">+D99</f>
        <v>% AGUA</v>
      </c>
      <c r="E141" s="135">
        <f t="shared" si="110"/>
        <v>0</v>
      </c>
      <c r="F141" s="135">
        <f t="shared" si="110"/>
        <v>0</v>
      </c>
      <c r="G141" s="135">
        <f t="shared" si="110"/>
        <v>0</v>
      </c>
      <c r="H141" s="135">
        <f t="shared" si="110"/>
        <v>0</v>
      </c>
      <c r="I141" s="135">
        <f t="shared" si="110"/>
        <v>0</v>
      </c>
      <c r="J141" s="135">
        <f t="shared" si="110"/>
        <v>0</v>
      </c>
      <c r="K141" s="135">
        <f t="shared" si="110"/>
        <v>0</v>
      </c>
      <c r="L141" s="135">
        <f t="shared" si="110"/>
        <v>0</v>
      </c>
      <c r="M141" s="135">
        <f t="shared" si="110"/>
        <v>0</v>
      </c>
      <c r="N141" s="135">
        <f t="shared" si="110"/>
        <v>0</v>
      </c>
      <c r="O141" s="135">
        <f t="shared" si="110"/>
        <v>0</v>
      </c>
      <c r="P141" s="135">
        <f t="shared" si="110"/>
        <v>0</v>
      </c>
      <c r="Q141" s="135">
        <f t="shared" si="110"/>
        <v>0</v>
      </c>
      <c r="R141" s="135">
        <f t="shared" si="110"/>
        <v>0</v>
      </c>
      <c r="S141" s="135">
        <f t="shared" si="110"/>
        <v>0</v>
      </c>
      <c r="T141" s="135">
        <f t="shared" si="110"/>
        <v>0</v>
      </c>
      <c r="U141" s="135">
        <f t="shared" si="110"/>
        <v>0</v>
      </c>
      <c r="V141" s="135">
        <f t="shared" si="110"/>
        <v>0</v>
      </c>
      <c r="W141" s="135">
        <f t="shared" si="110"/>
        <v>0</v>
      </c>
      <c r="X141" s="135">
        <f t="shared" si="110"/>
        <v>0</v>
      </c>
      <c r="Y141" s="135">
        <f t="shared" si="110"/>
        <v>0</v>
      </c>
      <c r="Z141" s="135">
        <f t="shared" si="110"/>
        <v>0</v>
      </c>
      <c r="AA141" s="135">
        <f t="shared" si="110"/>
        <v>0</v>
      </c>
      <c r="AB141" s="135">
        <f t="shared" si="110"/>
        <v>0</v>
      </c>
      <c r="AC141" s="135">
        <f t="shared" si="110"/>
        <v>0</v>
      </c>
      <c r="AD141" s="135">
        <f t="shared" si="110"/>
        <v>0</v>
      </c>
      <c r="AE141" s="135">
        <f t="shared" si="110"/>
        <v>0</v>
      </c>
      <c r="AF141" s="135">
        <f t="shared" si="110"/>
        <v>0</v>
      </c>
      <c r="AG141" s="135">
        <f t="shared" si="110"/>
        <v>0</v>
      </c>
      <c r="AH141" s="135">
        <f t="shared" si="110"/>
        <v>0</v>
      </c>
      <c r="AI141" s="135">
        <f t="shared" si="110"/>
        <v>0</v>
      </c>
      <c r="AJ141" s="135">
        <f t="shared" si="110"/>
        <v>0</v>
      </c>
      <c r="AK141" s="135">
        <f t="shared" si="110"/>
        <v>0</v>
      </c>
      <c r="AL141" s="135">
        <f t="shared" si="110"/>
        <v>0</v>
      </c>
      <c r="AM141" s="135">
        <f t="shared" si="110"/>
        <v>0</v>
      </c>
      <c r="AN141" s="135">
        <f t="shared" si="110"/>
        <v>0</v>
      </c>
      <c r="AO141" s="135">
        <f t="shared" si="110"/>
        <v>0</v>
      </c>
      <c r="AP141" s="135">
        <f t="shared" si="110"/>
        <v>0</v>
      </c>
      <c r="AQ141" s="135">
        <f t="shared" si="110"/>
        <v>0</v>
      </c>
      <c r="AR141" s="135">
        <f t="shared" si="110"/>
        <v>0</v>
      </c>
      <c r="AS141" s="135">
        <f t="shared" si="110"/>
        <v>0</v>
      </c>
      <c r="AT141" s="135">
        <f t="shared" si="110"/>
        <v>0</v>
      </c>
      <c r="AU141" s="135">
        <f t="shared" si="110"/>
        <v>0</v>
      </c>
      <c r="AV141" s="135">
        <f t="shared" si="110"/>
        <v>0</v>
      </c>
      <c r="AW141" s="135">
        <f t="shared" si="110"/>
        <v>0</v>
      </c>
      <c r="AX141" s="135">
        <f t="shared" si="110"/>
        <v>0</v>
      </c>
      <c r="AY141" s="135">
        <f t="shared" si="110"/>
        <v>0</v>
      </c>
      <c r="AZ141" s="135">
        <f t="shared" si="110"/>
        <v>0</v>
      </c>
      <c r="BA141" s="135">
        <f t="shared" si="110"/>
        <v>0</v>
      </c>
      <c r="BB141" s="135">
        <f t="shared" si="110"/>
        <v>0</v>
      </c>
      <c r="BC141" s="135">
        <f t="shared" si="110"/>
        <v>0</v>
      </c>
      <c r="BD141" s="135">
        <f t="shared" si="110"/>
        <v>0</v>
      </c>
      <c r="BE141" s="135">
        <f t="shared" si="110"/>
        <v>0</v>
      </c>
      <c r="BF141" s="135">
        <f t="shared" si="110"/>
        <v>0</v>
      </c>
      <c r="BG141" s="135">
        <f t="shared" si="110"/>
        <v>0</v>
      </c>
      <c r="BH141" s="135">
        <f t="shared" si="110"/>
        <v>0</v>
      </c>
      <c r="BI141" s="135">
        <f t="shared" si="110"/>
        <v>0</v>
      </c>
      <c r="BJ141" s="135">
        <f t="shared" si="110"/>
        <v>0</v>
      </c>
      <c r="BK141" s="135">
        <f t="shared" si="110"/>
        <v>0</v>
      </c>
      <c r="BL141" s="135">
        <f t="shared" si="110"/>
        <v>0</v>
      </c>
      <c r="BM141" s="135">
        <f t="shared" si="110"/>
        <v>0</v>
      </c>
      <c r="BN141" s="135">
        <f t="shared" si="110"/>
        <v>0</v>
      </c>
      <c r="BO141" s="135">
        <f t="shared" si="110"/>
        <v>0</v>
      </c>
      <c r="BP141" s="135">
        <f t="shared" ref="BP141:CF141" si="111">+BP99</f>
        <v>0</v>
      </c>
      <c r="BQ141" s="135">
        <f t="shared" si="111"/>
        <v>0</v>
      </c>
      <c r="BR141" s="135">
        <f t="shared" si="111"/>
        <v>0</v>
      </c>
      <c r="BS141" s="135">
        <f t="shared" si="111"/>
        <v>0</v>
      </c>
      <c r="BT141" s="135">
        <f t="shared" si="111"/>
        <v>0</v>
      </c>
      <c r="BU141" s="135">
        <f t="shared" si="111"/>
        <v>0</v>
      </c>
      <c r="BV141" s="135">
        <f t="shared" si="111"/>
        <v>0</v>
      </c>
      <c r="BW141" s="135">
        <f t="shared" si="111"/>
        <v>0</v>
      </c>
      <c r="BX141" s="135">
        <f t="shared" si="111"/>
        <v>0</v>
      </c>
      <c r="BY141" s="135">
        <f t="shared" si="111"/>
        <v>0</v>
      </c>
      <c r="BZ141" s="135">
        <f t="shared" si="111"/>
        <v>0</v>
      </c>
      <c r="CA141" s="135">
        <f t="shared" si="111"/>
        <v>0</v>
      </c>
      <c r="CB141" s="135">
        <f t="shared" si="111"/>
        <v>0</v>
      </c>
      <c r="CC141" s="135">
        <f t="shared" si="111"/>
        <v>0</v>
      </c>
      <c r="CD141" s="135">
        <f t="shared" si="111"/>
        <v>0</v>
      </c>
      <c r="CE141" s="135">
        <f t="shared" si="111"/>
        <v>0</v>
      </c>
      <c r="CF141" s="135">
        <f t="shared" si="111"/>
        <v>0</v>
      </c>
    </row>
    <row r="142" spans="3:84" hidden="1" x14ac:dyDescent="0.3">
      <c r="C142" s="135">
        <v>9</v>
      </c>
      <c r="D142" s="135" t="str">
        <f t="shared" ref="D142:BO142" si="112">+D105</f>
        <v>% AGUA</v>
      </c>
      <c r="E142" s="135">
        <f t="shared" si="112"/>
        <v>0</v>
      </c>
      <c r="F142" s="135">
        <f t="shared" si="112"/>
        <v>0</v>
      </c>
      <c r="G142" s="135">
        <f t="shared" si="112"/>
        <v>0</v>
      </c>
      <c r="H142" s="135">
        <f t="shared" si="112"/>
        <v>0</v>
      </c>
      <c r="I142" s="135">
        <f t="shared" si="112"/>
        <v>0</v>
      </c>
      <c r="J142" s="135">
        <f t="shared" si="112"/>
        <v>0</v>
      </c>
      <c r="K142" s="135">
        <f t="shared" si="112"/>
        <v>0</v>
      </c>
      <c r="L142" s="135">
        <f t="shared" si="112"/>
        <v>0</v>
      </c>
      <c r="M142" s="135">
        <f t="shared" si="112"/>
        <v>0</v>
      </c>
      <c r="N142" s="135">
        <f t="shared" si="112"/>
        <v>0</v>
      </c>
      <c r="O142" s="135">
        <f t="shared" si="112"/>
        <v>0</v>
      </c>
      <c r="P142" s="135">
        <f t="shared" si="112"/>
        <v>0</v>
      </c>
      <c r="Q142" s="135">
        <f t="shared" si="112"/>
        <v>0</v>
      </c>
      <c r="R142" s="135">
        <f t="shared" si="112"/>
        <v>0</v>
      </c>
      <c r="S142" s="135">
        <f t="shared" si="112"/>
        <v>0</v>
      </c>
      <c r="T142" s="135">
        <f t="shared" si="112"/>
        <v>0</v>
      </c>
      <c r="U142" s="135">
        <f t="shared" si="112"/>
        <v>0</v>
      </c>
      <c r="V142" s="135">
        <f t="shared" si="112"/>
        <v>0</v>
      </c>
      <c r="W142" s="135">
        <f t="shared" si="112"/>
        <v>0</v>
      </c>
      <c r="X142" s="135">
        <f t="shared" si="112"/>
        <v>0</v>
      </c>
      <c r="Y142" s="135">
        <f t="shared" si="112"/>
        <v>0</v>
      </c>
      <c r="Z142" s="135">
        <f t="shared" si="112"/>
        <v>0</v>
      </c>
      <c r="AA142" s="135">
        <f t="shared" si="112"/>
        <v>0</v>
      </c>
      <c r="AB142" s="135">
        <f t="shared" si="112"/>
        <v>0</v>
      </c>
      <c r="AC142" s="135">
        <f t="shared" si="112"/>
        <v>0</v>
      </c>
      <c r="AD142" s="135">
        <f t="shared" si="112"/>
        <v>0</v>
      </c>
      <c r="AE142" s="135">
        <f t="shared" si="112"/>
        <v>0</v>
      </c>
      <c r="AF142" s="135">
        <f t="shared" si="112"/>
        <v>0</v>
      </c>
      <c r="AG142" s="135">
        <f t="shared" si="112"/>
        <v>0</v>
      </c>
      <c r="AH142" s="135">
        <f t="shared" si="112"/>
        <v>0</v>
      </c>
      <c r="AI142" s="135">
        <f t="shared" si="112"/>
        <v>0</v>
      </c>
      <c r="AJ142" s="135">
        <f t="shared" si="112"/>
        <v>0</v>
      </c>
      <c r="AK142" s="135">
        <f t="shared" si="112"/>
        <v>0</v>
      </c>
      <c r="AL142" s="135">
        <f t="shared" si="112"/>
        <v>0</v>
      </c>
      <c r="AM142" s="135">
        <f t="shared" si="112"/>
        <v>0</v>
      </c>
      <c r="AN142" s="135">
        <f t="shared" si="112"/>
        <v>0</v>
      </c>
      <c r="AO142" s="135">
        <f t="shared" si="112"/>
        <v>0</v>
      </c>
      <c r="AP142" s="135">
        <f t="shared" si="112"/>
        <v>0</v>
      </c>
      <c r="AQ142" s="135">
        <f t="shared" si="112"/>
        <v>0</v>
      </c>
      <c r="AR142" s="135">
        <f t="shared" si="112"/>
        <v>0</v>
      </c>
      <c r="AS142" s="135">
        <f t="shared" si="112"/>
        <v>0</v>
      </c>
      <c r="AT142" s="135">
        <f t="shared" si="112"/>
        <v>0</v>
      </c>
      <c r="AU142" s="135">
        <f t="shared" si="112"/>
        <v>0</v>
      </c>
      <c r="AV142" s="135">
        <f t="shared" si="112"/>
        <v>0</v>
      </c>
      <c r="AW142" s="135">
        <f t="shared" si="112"/>
        <v>0</v>
      </c>
      <c r="AX142" s="135">
        <f t="shared" si="112"/>
        <v>0</v>
      </c>
      <c r="AY142" s="135">
        <f t="shared" si="112"/>
        <v>0</v>
      </c>
      <c r="AZ142" s="135">
        <f t="shared" si="112"/>
        <v>0</v>
      </c>
      <c r="BA142" s="135">
        <f t="shared" si="112"/>
        <v>0</v>
      </c>
      <c r="BB142" s="135">
        <f t="shared" si="112"/>
        <v>0</v>
      </c>
      <c r="BC142" s="135">
        <f t="shared" si="112"/>
        <v>0</v>
      </c>
      <c r="BD142" s="135">
        <f t="shared" si="112"/>
        <v>0</v>
      </c>
      <c r="BE142" s="135">
        <f t="shared" si="112"/>
        <v>0</v>
      </c>
      <c r="BF142" s="135">
        <f t="shared" si="112"/>
        <v>0</v>
      </c>
      <c r="BG142" s="135">
        <f t="shared" si="112"/>
        <v>0</v>
      </c>
      <c r="BH142" s="135">
        <f t="shared" si="112"/>
        <v>0</v>
      </c>
      <c r="BI142" s="135">
        <f t="shared" si="112"/>
        <v>0</v>
      </c>
      <c r="BJ142" s="135">
        <f t="shared" si="112"/>
        <v>0</v>
      </c>
      <c r="BK142" s="135">
        <f t="shared" si="112"/>
        <v>0</v>
      </c>
      <c r="BL142" s="135">
        <f t="shared" si="112"/>
        <v>0</v>
      </c>
      <c r="BM142" s="135">
        <f t="shared" si="112"/>
        <v>0</v>
      </c>
      <c r="BN142" s="135">
        <f t="shared" si="112"/>
        <v>0</v>
      </c>
      <c r="BO142" s="135">
        <f t="shared" si="112"/>
        <v>0</v>
      </c>
      <c r="BP142" s="135">
        <f t="shared" ref="BP142:CF142" si="113">+BP105</f>
        <v>0</v>
      </c>
      <c r="BQ142" s="135">
        <f t="shared" si="113"/>
        <v>0</v>
      </c>
      <c r="BR142" s="135">
        <f t="shared" si="113"/>
        <v>0</v>
      </c>
      <c r="BS142" s="135">
        <f t="shared" si="113"/>
        <v>0</v>
      </c>
      <c r="BT142" s="135">
        <f t="shared" si="113"/>
        <v>0</v>
      </c>
      <c r="BU142" s="135">
        <f t="shared" si="113"/>
        <v>0</v>
      </c>
      <c r="BV142" s="135">
        <f t="shared" si="113"/>
        <v>0</v>
      </c>
      <c r="BW142" s="135">
        <f t="shared" si="113"/>
        <v>0</v>
      </c>
      <c r="BX142" s="135">
        <f t="shared" si="113"/>
        <v>0</v>
      </c>
      <c r="BY142" s="135">
        <f t="shared" si="113"/>
        <v>0</v>
      </c>
      <c r="BZ142" s="135">
        <f t="shared" si="113"/>
        <v>0</v>
      </c>
      <c r="CA142" s="135">
        <f t="shared" si="113"/>
        <v>0</v>
      </c>
      <c r="CB142" s="135">
        <f t="shared" si="113"/>
        <v>0</v>
      </c>
      <c r="CC142" s="135">
        <f t="shared" si="113"/>
        <v>0</v>
      </c>
      <c r="CD142" s="135">
        <f t="shared" si="113"/>
        <v>0</v>
      </c>
      <c r="CE142" s="135">
        <f t="shared" si="113"/>
        <v>0</v>
      </c>
      <c r="CF142" s="135">
        <f t="shared" si="113"/>
        <v>0</v>
      </c>
    </row>
    <row r="143" spans="3:84" hidden="1" x14ac:dyDescent="0.3">
      <c r="C143" s="135">
        <v>10</v>
      </c>
      <c r="D143" s="135" t="str">
        <f t="shared" ref="D143:BO143" si="114">+D111</f>
        <v>% AGUA</v>
      </c>
      <c r="E143" s="135">
        <f t="shared" si="114"/>
        <v>0</v>
      </c>
      <c r="F143" s="135">
        <f t="shared" si="114"/>
        <v>0</v>
      </c>
      <c r="G143" s="135">
        <f t="shared" si="114"/>
        <v>0</v>
      </c>
      <c r="H143" s="135">
        <f t="shared" si="114"/>
        <v>0</v>
      </c>
      <c r="I143" s="135">
        <f t="shared" si="114"/>
        <v>0</v>
      </c>
      <c r="J143" s="135">
        <f t="shared" si="114"/>
        <v>0</v>
      </c>
      <c r="K143" s="135">
        <f t="shared" si="114"/>
        <v>0</v>
      </c>
      <c r="L143" s="135">
        <f t="shared" si="114"/>
        <v>0</v>
      </c>
      <c r="M143" s="135">
        <f t="shared" si="114"/>
        <v>0</v>
      </c>
      <c r="N143" s="135">
        <f t="shared" si="114"/>
        <v>0</v>
      </c>
      <c r="O143" s="135">
        <f t="shared" si="114"/>
        <v>0</v>
      </c>
      <c r="P143" s="135">
        <f t="shared" si="114"/>
        <v>0</v>
      </c>
      <c r="Q143" s="135">
        <f t="shared" si="114"/>
        <v>0</v>
      </c>
      <c r="R143" s="135">
        <f t="shared" si="114"/>
        <v>0</v>
      </c>
      <c r="S143" s="135">
        <f t="shared" si="114"/>
        <v>0</v>
      </c>
      <c r="T143" s="135">
        <f t="shared" si="114"/>
        <v>0</v>
      </c>
      <c r="U143" s="135">
        <f t="shared" si="114"/>
        <v>0</v>
      </c>
      <c r="V143" s="135">
        <f t="shared" si="114"/>
        <v>0</v>
      </c>
      <c r="W143" s="135">
        <f t="shared" si="114"/>
        <v>0</v>
      </c>
      <c r="X143" s="135">
        <f t="shared" si="114"/>
        <v>0</v>
      </c>
      <c r="Y143" s="135">
        <f t="shared" si="114"/>
        <v>0</v>
      </c>
      <c r="Z143" s="135">
        <f t="shared" si="114"/>
        <v>0</v>
      </c>
      <c r="AA143" s="135">
        <f t="shared" si="114"/>
        <v>0</v>
      </c>
      <c r="AB143" s="135">
        <f t="shared" si="114"/>
        <v>0</v>
      </c>
      <c r="AC143" s="135">
        <f t="shared" si="114"/>
        <v>0</v>
      </c>
      <c r="AD143" s="135">
        <f t="shared" si="114"/>
        <v>0</v>
      </c>
      <c r="AE143" s="135">
        <f t="shared" si="114"/>
        <v>0</v>
      </c>
      <c r="AF143" s="135">
        <f t="shared" si="114"/>
        <v>0</v>
      </c>
      <c r="AG143" s="135">
        <f t="shared" si="114"/>
        <v>0</v>
      </c>
      <c r="AH143" s="135">
        <f t="shared" si="114"/>
        <v>0</v>
      </c>
      <c r="AI143" s="135">
        <f t="shared" si="114"/>
        <v>0</v>
      </c>
      <c r="AJ143" s="135">
        <f t="shared" si="114"/>
        <v>0</v>
      </c>
      <c r="AK143" s="135">
        <f t="shared" si="114"/>
        <v>0</v>
      </c>
      <c r="AL143" s="135">
        <f t="shared" si="114"/>
        <v>0</v>
      </c>
      <c r="AM143" s="135">
        <f t="shared" si="114"/>
        <v>0</v>
      </c>
      <c r="AN143" s="135">
        <f t="shared" si="114"/>
        <v>0</v>
      </c>
      <c r="AO143" s="135">
        <f t="shared" si="114"/>
        <v>0</v>
      </c>
      <c r="AP143" s="135">
        <f t="shared" si="114"/>
        <v>0</v>
      </c>
      <c r="AQ143" s="135">
        <f t="shared" si="114"/>
        <v>0</v>
      </c>
      <c r="AR143" s="135">
        <f t="shared" si="114"/>
        <v>0</v>
      </c>
      <c r="AS143" s="135">
        <f t="shared" si="114"/>
        <v>0</v>
      </c>
      <c r="AT143" s="135">
        <f t="shared" si="114"/>
        <v>0</v>
      </c>
      <c r="AU143" s="135">
        <f t="shared" si="114"/>
        <v>0</v>
      </c>
      <c r="AV143" s="135">
        <f t="shared" si="114"/>
        <v>0</v>
      </c>
      <c r="AW143" s="135">
        <f t="shared" si="114"/>
        <v>0</v>
      </c>
      <c r="AX143" s="135">
        <f t="shared" si="114"/>
        <v>0</v>
      </c>
      <c r="AY143" s="135">
        <f t="shared" si="114"/>
        <v>0</v>
      </c>
      <c r="AZ143" s="135">
        <f t="shared" si="114"/>
        <v>0</v>
      </c>
      <c r="BA143" s="135">
        <f t="shared" si="114"/>
        <v>0</v>
      </c>
      <c r="BB143" s="135">
        <f t="shared" si="114"/>
        <v>0</v>
      </c>
      <c r="BC143" s="135">
        <f t="shared" si="114"/>
        <v>0</v>
      </c>
      <c r="BD143" s="135">
        <f t="shared" si="114"/>
        <v>0</v>
      </c>
      <c r="BE143" s="135">
        <f t="shared" si="114"/>
        <v>0</v>
      </c>
      <c r="BF143" s="135">
        <f t="shared" si="114"/>
        <v>0</v>
      </c>
      <c r="BG143" s="135">
        <f t="shared" si="114"/>
        <v>0</v>
      </c>
      <c r="BH143" s="135">
        <f t="shared" si="114"/>
        <v>0</v>
      </c>
      <c r="BI143" s="135">
        <f t="shared" si="114"/>
        <v>0</v>
      </c>
      <c r="BJ143" s="135">
        <f t="shared" si="114"/>
        <v>0</v>
      </c>
      <c r="BK143" s="135">
        <f t="shared" si="114"/>
        <v>0</v>
      </c>
      <c r="BL143" s="135">
        <f t="shared" si="114"/>
        <v>0</v>
      </c>
      <c r="BM143" s="135">
        <f t="shared" si="114"/>
        <v>0</v>
      </c>
      <c r="BN143" s="135">
        <f t="shared" si="114"/>
        <v>0</v>
      </c>
      <c r="BO143" s="135">
        <f t="shared" si="114"/>
        <v>0</v>
      </c>
      <c r="BP143" s="135">
        <f t="shared" ref="BP143:CF143" si="115">+BP111</f>
        <v>0</v>
      </c>
      <c r="BQ143" s="135">
        <f t="shared" si="115"/>
        <v>0</v>
      </c>
      <c r="BR143" s="135">
        <f t="shared" si="115"/>
        <v>0</v>
      </c>
      <c r="BS143" s="135">
        <f t="shared" si="115"/>
        <v>0</v>
      </c>
      <c r="BT143" s="135">
        <f t="shared" si="115"/>
        <v>0</v>
      </c>
      <c r="BU143" s="135">
        <f t="shared" si="115"/>
        <v>0</v>
      </c>
      <c r="BV143" s="135">
        <f t="shared" si="115"/>
        <v>0</v>
      </c>
      <c r="BW143" s="135">
        <f t="shared" si="115"/>
        <v>0</v>
      </c>
      <c r="BX143" s="135">
        <f t="shared" si="115"/>
        <v>0</v>
      </c>
      <c r="BY143" s="135">
        <f t="shared" si="115"/>
        <v>0</v>
      </c>
      <c r="BZ143" s="135">
        <f t="shared" si="115"/>
        <v>0</v>
      </c>
      <c r="CA143" s="135">
        <f t="shared" si="115"/>
        <v>0</v>
      </c>
      <c r="CB143" s="135">
        <f t="shared" si="115"/>
        <v>0</v>
      </c>
      <c r="CC143" s="135">
        <f t="shared" si="115"/>
        <v>0</v>
      </c>
      <c r="CD143" s="135">
        <f t="shared" si="115"/>
        <v>0</v>
      </c>
      <c r="CE143" s="135">
        <f t="shared" si="115"/>
        <v>0</v>
      </c>
      <c r="CF143" s="135">
        <f t="shared" si="115"/>
        <v>0</v>
      </c>
    </row>
    <row r="144" spans="3:84" hidden="1" x14ac:dyDescent="0.3">
      <c r="C144" s="135"/>
      <c r="D144" s="506" t="s">
        <v>269</v>
      </c>
      <c r="E144" s="507">
        <f>+IFERROR(SUMPRODUCT(E134:E143,E173:E182)/E183,0)</f>
        <v>0</v>
      </c>
      <c r="F144" s="507">
        <f t="shared" ref="F144:BQ144" si="116">+IFERROR(SUMPRODUCT(F134:F143,F173:F182)/F183,0)</f>
        <v>0</v>
      </c>
      <c r="G144" s="507">
        <f t="shared" si="116"/>
        <v>0</v>
      </c>
      <c r="H144" s="507">
        <f t="shared" si="116"/>
        <v>0</v>
      </c>
      <c r="I144" s="507">
        <f t="shared" si="116"/>
        <v>0</v>
      </c>
      <c r="J144" s="507">
        <f t="shared" si="116"/>
        <v>9</v>
      </c>
      <c r="K144" s="507">
        <f t="shared" si="116"/>
        <v>10</v>
      </c>
      <c r="L144" s="507">
        <f t="shared" si="116"/>
        <v>7</v>
      </c>
      <c r="M144" s="507">
        <f t="shared" si="116"/>
        <v>9</v>
      </c>
      <c r="N144" s="507">
        <f t="shared" si="116"/>
        <v>10</v>
      </c>
      <c r="O144" s="507">
        <f t="shared" si="116"/>
        <v>0</v>
      </c>
      <c r="P144" s="507">
        <f t="shared" si="116"/>
        <v>0</v>
      </c>
      <c r="Q144" s="507">
        <f t="shared" si="116"/>
        <v>0</v>
      </c>
      <c r="R144" s="507">
        <f t="shared" si="116"/>
        <v>0</v>
      </c>
      <c r="S144" s="507">
        <f t="shared" si="116"/>
        <v>0</v>
      </c>
      <c r="T144" s="507">
        <f t="shared" si="116"/>
        <v>0</v>
      </c>
      <c r="U144" s="507">
        <f t="shared" si="116"/>
        <v>0</v>
      </c>
      <c r="V144" s="507">
        <f t="shared" si="116"/>
        <v>0</v>
      </c>
      <c r="W144" s="507">
        <f t="shared" si="116"/>
        <v>0</v>
      </c>
      <c r="X144" s="507">
        <f t="shared" si="116"/>
        <v>0</v>
      </c>
      <c r="Y144" s="507">
        <f t="shared" si="116"/>
        <v>0</v>
      </c>
      <c r="Z144" s="507">
        <f t="shared" si="116"/>
        <v>0</v>
      </c>
      <c r="AA144" s="507">
        <f t="shared" si="116"/>
        <v>0</v>
      </c>
      <c r="AB144" s="507">
        <f t="shared" si="116"/>
        <v>0</v>
      </c>
      <c r="AC144" s="507">
        <f t="shared" si="116"/>
        <v>0</v>
      </c>
      <c r="AD144" s="507">
        <f t="shared" si="116"/>
        <v>0</v>
      </c>
      <c r="AE144" s="507">
        <f t="shared" si="116"/>
        <v>0</v>
      </c>
      <c r="AF144" s="507">
        <f t="shared" si="116"/>
        <v>0</v>
      </c>
      <c r="AG144" s="507">
        <f t="shared" si="116"/>
        <v>0</v>
      </c>
      <c r="AH144" s="507">
        <f t="shared" si="116"/>
        <v>0</v>
      </c>
      <c r="AI144" s="507">
        <f t="shared" si="116"/>
        <v>0</v>
      </c>
      <c r="AJ144" s="507">
        <f t="shared" si="116"/>
        <v>0</v>
      </c>
      <c r="AK144" s="507">
        <f t="shared" si="116"/>
        <v>0</v>
      </c>
      <c r="AL144" s="507">
        <f t="shared" si="116"/>
        <v>0</v>
      </c>
      <c r="AM144" s="507">
        <f t="shared" si="116"/>
        <v>0</v>
      </c>
      <c r="AN144" s="507">
        <f t="shared" si="116"/>
        <v>0</v>
      </c>
      <c r="AO144" s="507">
        <f t="shared" si="116"/>
        <v>0</v>
      </c>
      <c r="AP144" s="507">
        <f t="shared" si="116"/>
        <v>0</v>
      </c>
      <c r="AQ144" s="507">
        <f t="shared" si="116"/>
        <v>0</v>
      </c>
      <c r="AR144" s="507">
        <f t="shared" si="116"/>
        <v>0</v>
      </c>
      <c r="AS144" s="507">
        <f t="shared" si="116"/>
        <v>0</v>
      </c>
      <c r="AT144" s="507">
        <f t="shared" si="116"/>
        <v>0</v>
      </c>
      <c r="AU144" s="507">
        <f t="shared" si="116"/>
        <v>0</v>
      </c>
      <c r="AV144" s="507">
        <f t="shared" si="116"/>
        <v>0</v>
      </c>
      <c r="AW144" s="507">
        <f t="shared" si="116"/>
        <v>0</v>
      </c>
      <c r="AX144" s="507">
        <f t="shared" si="116"/>
        <v>0</v>
      </c>
      <c r="AY144" s="507">
        <f t="shared" si="116"/>
        <v>0</v>
      </c>
      <c r="AZ144" s="507">
        <f t="shared" si="116"/>
        <v>0</v>
      </c>
      <c r="BA144" s="507">
        <f t="shared" si="116"/>
        <v>0</v>
      </c>
      <c r="BB144" s="507">
        <f t="shared" si="116"/>
        <v>0</v>
      </c>
      <c r="BC144" s="507">
        <f t="shared" si="116"/>
        <v>0</v>
      </c>
      <c r="BD144" s="507">
        <f t="shared" si="116"/>
        <v>0</v>
      </c>
      <c r="BE144" s="507">
        <f t="shared" si="116"/>
        <v>0</v>
      </c>
      <c r="BF144" s="507">
        <f t="shared" si="116"/>
        <v>0</v>
      </c>
      <c r="BG144" s="507">
        <f t="shared" si="116"/>
        <v>0</v>
      </c>
      <c r="BH144" s="507">
        <f t="shared" si="116"/>
        <v>0</v>
      </c>
      <c r="BI144" s="507">
        <f t="shared" si="116"/>
        <v>0</v>
      </c>
      <c r="BJ144" s="507">
        <f t="shared" si="116"/>
        <v>0</v>
      </c>
      <c r="BK144" s="507">
        <f t="shared" si="116"/>
        <v>0</v>
      </c>
      <c r="BL144" s="507">
        <f t="shared" si="116"/>
        <v>0</v>
      </c>
      <c r="BM144" s="507">
        <f t="shared" si="116"/>
        <v>0</v>
      </c>
      <c r="BN144" s="507">
        <f t="shared" si="116"/>
        <v>0</v>
      </c>
      <c r="BO144" s="507">
        <f t="shared" si="116"/>
        <v>0</v>
      </c>
      <c r="BP144" s="507">
        <f t="shared" si="116"/>
        <v>0</v>
      </c>
      <c r="BQ144" s="507">
        <f t="shared" si="116"/>
        <v>0</v>
      </c>
      <c r="BR144" s="507">
        <f t="shared" ref="BR144:CF144" si="117">+IFERROR(SUMPRODUCT(BR134:BR143,BR173:BR182)/BR183,0)</f>
        <v>0</v>
      </c>
      <c r="BS144" s="507">
        <f t="shared" si="117"/>
        <v>0</v>
      </c>
      <c r="BT144" s="507">
        <f t="shared" si="117"/>
        <v>0</v>
      </c>
      <c r="BU144" s="507">
        <f t="shared" si="117"/>
        <v>0</v>
      </c>
      <c r="BV144" s="507">
        <f t="shared" si="117"/>
        <v>0</v>
      </c>
      <c r="BW144" s="507">
        <f t="shared" si="117"/>
        <v>0</v>
      </c>
      <c r="BX144" s="507">
        <f t="shared" si="117"/>
        <v>0</v>
      </c>
      <c r="BY144" s="507">
        <f t="shared" si="117"/>
        <v>0</v>
      </c>
      <c r="BZ144" s="507">
        <f t="shared" si="117"/>
        <v>0</v>
      </c>
      <c r="CA144" s="507">
        <f t="shared" si="117"/>
        <v>0</v>
      </c>
      <c r="CB144" s="507">
        <f t="shared" si="117"/>
        <v>0</v>
      </c>
      <c r="CC144" s="507">
        <f t="shared" si="117"/>
        <v>0</v>
      </c>
      <c r="CD144" s="507">
        <f t="shared" si="117"/>
        <v>0</v>
      </c>
      <c r="CE144" s="507">
        <f t="shared" si="117"/>
        <v>0</v>
      </c>
      <c r="CF144" s="507">
        <f t="shared" si="117"/>
        <v>0</v>
      </c>
    </row>
    <row r="145" spans="3:84" hidden="1" x14ac:dyDescent="0.3">
      <c r="C145" s="135"/>
      <c r="D145" s="508" t="s">
        <v>271</v>
      </c>
      <c r="E145" s="507">
        <f>+IFERROR(AVERAGEIF(E134:E143,"&gt;0"),0)</f>
        <v>0</v>
      </c>
      <c r="F145" s="507">
        <f t="shared" ref="F145:BQ145" si="118">+IFERROR(AVERAGEIF(F134:F143,"&gt;0"),0)</f>
        <v>0</v>
      </c>
      <c r="G145" s="507">
        <f t="shared" si="118"/>
        <v>0</v>
      </c>
      <c r="H145" s="507">
        <f t="shared" si="118"/>
        <v>0</v>
      </c>
      <c r="I145" s="507">
        <f t="shared" si="118"/>
        <v>0</v>
      </c>
      <c r="J145" s="507">
        <f t="shared" si="118"/>
        <v>9</v>
      </c>
      <c r="K145" s="507">
        <f t="shared" si="118"/>
        <v>10</v>
      </c>
      <c r="L145" s="507">
        <f t="shared" si="118"/>
        <v>7</v>
      </c>
      <c r="M145" s="507">
        <f t="shared" si="118"/>
        <v>9</v>
      </c>
      <c r="N145" s="507">
        <f t="shared" si="118"/>
        <v>10</v>
      </c>
      <c r="O145" s="507">
        <f t="shared" si="118"/>
        <v>0</v>
      </c>
      <c r="P145" s="507">
        <f t="shared" si="118"/>
        <v>0</v>
      </c>
      <c r="Q145" s="507">
        <f t="shared" si="118"/>
        <v>0</v>
      </c>
      <c r="R145" s="507">
        <f t="shared" si="118"/>
        <v>0</v>
      </c>
      <c r="S145" s="507">
        <f t="shared" si="118"/>
        <v>0</v>
      </c>
      <c r="T145" s="507">
        <f t="shared" si="118"/>
        <v>0</v>
      </c>
      <c r="U145" s="507">
        <f t="shared" si="118"/>
        <v>0</v>
      </c>
      <c r="V145" s="507">
        <f t="shared" si="118"/>
        <v>0</v>
      </c>
      <c r="W145" s="507">
        <f t="shared" si="118"/>
        <v>0</v>
      </c>
      <c r="X145" s="507">
        <f t="shared" si="118"/>
        <v>0</v>
      </c>
      <c r="Y145" s="507">
        <f t="shared" si="118"/>
        <v>0</v>
      </c>
      <c r="Z145" s="507">
        <f t="shared" si="118"/>
        <v>0</v>
      </c>
      <c r="AA145" s="507">
        <f t="shared" si="118"/>
        <v>0</v>
      </c>
      <c r="AB145" s="507">
        <f t="shared" si="118"/>
        <v>0</v>
      </c>
      <c r="AC145" s="507">
        <f t="shared" si="118"/>
        <v>0</v>
      </c>
      <c r="AD145" s="507">
        <f t="shared" si="118"/>
        <v>0</v>
      </c>
      <c r="AE145" s="507">
        <f t="shared" si="118"/>
        <v>0</v>
      </c>
      <c r="AF145" s="507">
        <f t="shared" si="118"/>
        <v>0</v>
      </c>
      <c r="AG145" s="507">
        <f t="shared" si="118"/>
        <v>0</v>
      </c>
      <c r="AH145" s="507">
        <f t="shared" si="118"/>
        <v>0</v>
      </c>
      <c r="AI145" s="507">
        <f t="shared" si="118"/>
        <v>0</v>
      </c>
      <c r="AJ145" s="507">
        <f t="shared" si="118"/>
        <v>0</v>
      </c>
      <c r="AK145" s="507">
        <f t="shared" si="118"/>
        <v>0</v>
      </c>
      <c r="AL145" s="507">
        <f t="shared" si="118"/>
        <v>0</v>
      </c>
      <c r="AM145" s="507">
        <f t="shared" si="118"/>
        <v>0</v>
      </c>
      <c r="AN145" s="507">
        <f t="shared" si="118"/>
        <v>0</v>
      </c>
      <c r="AO145" s="507">
        <f t="shared" si="118"/>
        <v>0</v>
      </c>
      <c r="AP145" s="507">
        <f t="shared" si="118"/>
        <v>0</v>
      </c>
      <c r="AQ145" s="507">
        <f t="shared" si="118"/>
        <v>0</v>
      </c>
      <c r="AR145" s="507">
        <f t="shared" si="118"/>
        <v>0</v>
      </c>
      <c r="AS145" s="507">
        <f t="shared" si="118"/>
        <v>0</v>
      </c>
      <c r="AT145" s="507">
        <f t="shared" si="118"/>
        <v>0</v>
      </c>
      <c r="AU145" s="507">
        <f t="shared" si="118"/>
        <v>0</v>
      </c>
      <c r="AV145" s="507">
        <f t="shared" si="118"/>
        <v>0</v>
      </c>
      <c r="AW145" s="507">
        <f t="shared" si="118"/>
        <v>0</v>
      </c>
      <c r="AX145" s="507">
        <f t="shared" si="118"/>
        <v>0</v>
      </c>
      <c r="AY145" s="507">
        <f t="shared" si="118"/>
        <v>0</v>
      </c>
      <c r="AZ145" s="507">
        <f t="shared" si="118"/>
        <v>0</v>
      </c>
      <c r="BA145" s="507">
        <f t="shared" si="118"/>
        <v>0</v>
      </c>
      <c r="BB145" s="507">
        <f t="shared" si="118"/>
        <v>0</v>
      </c>
      <c r="BC145" s="507">
        <f t="shared" si="118"/>
        <v>0</v>
      </c>
      <c r="BD145" s="507">
        <f t="shared" si="118"/>
        <v>0</v>
      </c>
      <c r="BE145" s="507">
        <f t="shared" si="118"/>
        <v>0</v>
      </c>
      <c r="BF145" s="507">
        <f t="shared" si="118"/>
        <v>0</v>
      </c>
      <c r="BG145" s="507">
        <f t="shared" si="118"/>
        <v>0</v>
      </c>
      <c r="BH145" s="507">
        <f t="shared" si="118"/>
        <v>0</v>
      </c>
      <c r="BI145" s="507">
        <f t="shared" si="118"/>
        <v>0</v>
      </c>
      <c r="BJ145" s="507">
        <f t="shared" si="118"/>
        <v>0</v>
      </c>
      <c r="BK145" s="507">
        <f t="shared" si="118"/>
        <v>0</v>
      </c>
      <c r="BL145" s="507">
        <f t="shared" si="118"/>
        <v>0</v>
      </c>
      <c r="BM145" s="507">
        <f t="shared" si="118"/>
        <v>0</v>
      </c>
      <c r="BN145" s="507">
        <f t="shared" si="118"/>
        <v>0</v>
      </c>
      <c r="BO145" s="507">
        <f t="shared" si="118"/>
        <v>0</v>
      </c>
      <c r="BP145" s="507">
        <f t="shared" si="118"/>
        <v>0</v>
      </c>
      <c r="BQ145" s="507">
        <f t="shared" si="118"/>
        <v>0</v>
      </c>
      <c r="BR145" s="507">
        <f t="shared" ref="BR145:CF145" si="119">+IFERROR(AVERAGEIF(BR134:BR143,"&gt;0"),0)</f>
        <v>0</v>
      </c>
      <c r="BS145" s="507">
        <f t="shared" si="119"/>
        <v>0</v>
      </c>
      <c r="BT145" s="507">
        <f t="shared" si="119"/>
        <v>0</v>
      </c>
      <c r="BU145" s="507">
        <f t="shared" si="119"/>
        <v>0</v>
      </c>
      <c r="BV145" s="507">
        <f t="shared" si="119"/>
        <v>0</v>
      </c>
      <c r="BW145" s="507">
        <f t="shared" si="119"/>
        <v>0</v>
      </c>
      <c r="BX145" s="507">
        <f t="shared" si="119"/>
        <v>0</v>
      </c>
      <c r="BY145" s="507">
        <f t="shared" si="119"/>
        <v>0</v>
      </c>
      <c r="BZ145" s="507">
        <f t="shared" si="119"/>
        <v>0</v>
      </c>
      <c r="CA145" s="507">
        <f t="shared" si="119"/>
        <v>0</v>
      </c>
      <c r="CB145" s="507">
        <f t="shared" si="119"/>
        <v>0</v>
      </c>
      <c r="CC145" s="507">
        <f t="shared" si="119"/>
        <v>0</v>
      </c>
      <c r="CD145" s="507">
        <f t="shared" si="119"/>
        <v>0</v>
      </c>
      <c r="CE145" s="507">
        <f t="shared" si="119"/>
        <v>0</v>
      </c>
      <c r="CF145" s="507">
        <f t="shared" si="119"/>
        <v>0</v>
      </c>
    </row>
    <row r="146" spans="3:84" hidden="1" x14ac:dyDescent="0.3">
      <c r="C146" s="135"/>
      <c r="D146" s="135"/>
      <c r="E146" s="135"/>
      <c r="F146" s="135"/>
      <c r="G146" s="135"/>
      <c r="H146" s="135"/>
      <c r="I146" s="135"/>
      <c r="J146" s="135"/>
      <c r="K146" s="135"/>
      <c r="L146" s="135"/>
      <c r="M146" s="135"/>
      <c r="N146" s="135"/>
      <c r="O146" s="135"/>
      <c r="P146" s="135"/>
      <c r="Q146" s="135"/>
      <c r="R146" s="135"/>
      <c r="S146" s="135"/>
      <c r="T146" s="135"/>
      <c r="U146" s="135"/>
      <c r="V146" s="135"/>
      <c r="W146" s="135"/>
      <c r="X146" s="135"/>
      <c r="Y146" s="135"/>
      <c r="Z146" s="135"/>
      <c r="AA146" s="135"/>
      <c r="AB146" s="135"/>
      <c r="AC146" s="135"/>
      <c r="AD146" s="135"/>
      <c r="AE146" s="135"/>
      <c r="AF146" s="135"/>
      <c r="AG146" s="135"/>
      <c r="AH146" s="135"/>
      <c r="AI146" s="135"/>
      <c r="AJ146" s="135"/>
      <c r="AK146" s="135"/>
      <c r="AL146" s="135"/>
      <c r="AM146" s="135"/>
      <c r="AN146" s="135"/>
      <c r="AO146" s="135"/>
      <c r="AP146" s="135"/>
      <c r="AQ146" s="135"/>
      <c r="AR146" s="135"/>
      <c r="AS146" s="135"/>
      <c r="AT146" s="135"/>
      <c r="AU146" s="135"/>
      <c r="AV146" s="135"/>
      <c r="AW146" s="135"/>
      <c r="AX146" s="135"/>
      <c r="AY146" s="135"/>
      <c r="AZ146" s="135"/>
      <c r="BA146" s="135"/>
      <c r="BB146" s="135"/>
      <c r="BC146" s="135"/>
      <c r="BD146" s="135"/>
      <c r="BE146" s="135"/>
      <c r="BF146" s="135"/>
      <c r="BG146" s="135"/>
      <c r="BH146" s="135"/>
      <c r="BI146" s="135"/>
      <c r="BJ146" s="135"/>
      <c r="BK146" s="135"/>
      <c r="BL146" s="135"/>
      <c r="BM146" s="135"/>
      <c r="BN146" s="135"/>
      <c r="BO146" s="135"/>
      <c r="BP146" s="135"/>
      <c r="BQ146" s="135"/>
      <c r="BR146" s="135"/>
      <c r="BS146" s="135"/>
      <c r="BT146" s="135"/>
      <c r="BU146" s="135"/>
      <c r="BV146" s="135"/>
      <c r="BW146" s="135"/>
      <c r="BX146" s="135"/>
      <c r="BY146" s="135"/>
      <c r="BZ146" s="135"/>
      <c r="CA146" s="135"/>
      <c r="CB146" s="135"/>
      <c r="CC146" s="135"/>
      <c r="CD146" s="135"/>
      <c r="CE146" s="135"/>
      <c r="CF146" s="135"/>
    </row>
    <row r="147" spans="3:84" hidden="1" x14ac:dyDescent="0.3">
      <c r="C147" s="135">
        <v>1</v>
      </c>
      <c r="D147" s="135" t="str">
        <f t="shared" ref="D147:BO147" si="120">+D58</f>
        <v>% HC</v>
      </c>
      <c r="E147" s="135">
        <f t="shared" si="120"/>
        <v>0</v>
      </c>
      <c r="F147" s="135">
        <f t="shared" si="120"/>
        <v>0</v>
      </c>
      <c r="G147" s="135">
        <f t="shared" si="120"/>
        <v>0</v>
      </c>
      <c r="H147" s="135">
        <f t="shared" si="120"/>
        <v>0</v>
      </c>
      <c r="I147" s="135">
        <f t="shared" si="120"/>
        <v>0</v>
      </c>
      <c r="J147" s="135">
        <f t="shared" si="120"/>
        <v>31</v>
      </c>
      <c r="K147" s="135">
        <f t="shared" si="120"/>
        <v>31</v>
      </c>
      <c r="L147" s="135">
        <f t="shared" si="120"/>
        <v>32</v>
      </c>
      <c r="M147" s="135">
        <f t="shared" si="120"/>
        <v>33</v>
      </c>
      <c r="N147" s="135">
        <f t="shared" si="120"/>
        <v>33</v>
      </c>
      <c r="O147" s="135">
        <f t="shared" si="120"/>
        <v>0</v>
      </c>
      <c r="P147" s="135">
        <f t="shared" si="120"/>
        <v>0</v>
      </c>
      <c r="Q147" s="135">
        <f t="shared" si="120"/>
        <v>0</v>
      </c>
      <c r="R147" s="135">
        <f t="shared" si="120"/>
        <v>0</v>
      </c>
      <c r="S147" s="135">
        <f t="shared" si="120"/>
        <v>0</v>
      </c>
      <c r="T147" s="135">
        <f t="shared" si="120"/>
        <v>0</v>
      </c>
      <c r="U147" s="135">
        <f t="shared" si="120"/>
        <v>0</v>
      </c>
      <c r="V147" s="135">
        <f t="shared" si="120"/>
        <v>0</v>
      </c>
      <c r="W147" s="135">
        <f t="shared" si="120"/>
        <v>0</v>
      </c>
      <c r="X147" s="135">
        <f t="shared" si="120"/>
        <v>0</v>
      </c>
      <c r="Y147" s="135">
        <f t="shared" si="120"/>
        <v>0</v>
      </c>
      <c r="Z147" s="135">
        <f t="shared" si="120"/>
        <v>0</v>
      </c>
      <c r="AA147" s="135">
        <f t="shared" si="120"/>
        <v>0</v>
      </c>
      <c r="AB147" s="135">
        <f t="shared" si="120"/>
        <v>0</v>
      </c>
      <c r="AC147" s="135">
        <f t="shared" si="120"/>
        <v>0</v>
      </c>
      <c r="AD147" s="135">
        <f t="shared" si="120"/>
        <v>0</v>
      </c>
      <c r="AE147" s="135">
        <f t="shared" si="120"/>
        <v>0</v>
      </c>
      <c r="AF147" s="135">
        <f t="shared" si="120"/>
        <v>0</v>
      </c>
      <c r="AG147" s="135">
        <f t="shared" si="120"/>
        <v>0</v>
      </c>
      <c r="AH147" s="135">
        <f t="shared" si="120"/>
        <v>0</v>
      </c>
      <c r="AI147" s="135">
        <f t="shared" si="120"/>
        <v>0</v>
      </c>
      <c r="AJ147" s="135">
        <f t="shared" si="120"/>
        <v>0</v>
      </c>
      <c r="AK147" s="135">
        <f t="shared" si="120"/>
        <v>0</v>
      </c>
      <c r="AL147" s="135">
        <f t="shared" si="120"/>
        <v>0</v>
      </c>
      <c r="AM147" s="135">
        <f t="shared" si="120"/>
        <v>0</v>
      </c>
      <c r="AN147" s="135">
        <f t="shared" si="120"/>
        <v>0</v>
      </c>
      <c r="AO147" s="135">
        <f t="shared" si="120"/>
        <v>0</v>
      </c>
      <c r="AP147" s="135">
        <f t="shared" si="120"/>
        <v>0</v>
      </c>
      <c r="AQ147" s="135">
        <f t="shared" si="120"/>
        <v>0</v>
      </c>
      <c r="AR147" s="135">
        <f t="shared" si="120"/>
        <v>0</v>
      </c>
      <c r="AS147" s="135">
        <f t="shared" si="120"/>
        <v>0</v>
      </c>
      <c r="AT147" s="135">
        <f t="shared" si="120"/>
        <v>0</v>
      </c>
      <c r="AU147" s="135">
        <f t="shared" si="120"/>
        <v>0</v>
      </c>
      <c r="AV147" s="135">
        <f t="shared" si="120"/>
        <v>0</v>
      </c>
      <c r="AW147" s="135">
        <f t="shared" si="120"/>
        <v>0</v>
      </c>
      <c r="AX147" s="135">
        <f t="shared" si="120"/>
        <v>0</v>
      </c>
      <c r="AY147" s="135">
        <f t="shared" si="120"/>
        <v>0</v>
      </c>
      <c r="AZ147" s="135">
        <f t="shared" si="120"/>
        <v>0</v>
      </c>
      <c r="BA147" s="135">
        <f t="shared" si="120"/>
        <v>0</v>
      </c>
      <c r="BB147" s="135">
        <f t="shared" si="120"/>
        <v>0</v>
      </c>
      <c r="BC147" s="135">
        <f t="shared" si="120"/>
        <v>0</v>
      </c>
      <c r="BD147" s="135">
        <f t="shared" si="120"/>
        <v>0</v>
      </c>
      <c r="BE147" s="135">
        <f t="shared" si="120"/>
        <v>0</v>
      </c>
      <c r="BF147" s="135">
        <f t="shared" si="120"/>
        <v>0</v>
      </c>
      <c r="BG147" s="135">
        <f t="shared" si="120"/>
        <v>0</v>
      </c>
      <c r="BH147" s="135">
        <f t="shared" si="120"/>
        <v>0</v>
      </c>
      <c r="BI147" s="135">
        <f t="shared" si="120"/>
        <v>0</v>
      </c>
      <c r="BJ147" s="135">
        <f t="shared" si="120"/>
        <v>0</v>
      </c>
      <c r="BK147" s="135">
        <f t="shared" si="120"/>
        <v>0</v>
      </c>
      <c r="BL147" s="135">
        <f t="shared" si="120"/>
        <v>0</v>
      </c>
      <c r="BM147" s="135">
        <f t="shared" si="120"/>
        <v>0</v>
      </c>
      <c r="BN147" s="135">
        <f t="shared" si="120"/>
        <v>0</v>
      </c>
      <c r="BO147" s="135">
        <f t="shared" si="120"/>
        <v>0</v>
      </c>
      <c r="BP147" s="135">
        <f t="shared" ref="BP147:CF147" si="121">+BP58</f>
        <v>0</v>
      </c>
      <c r="BQ147" s="135">
        <f t="shared" si="121"/>
        <v>0</v>
      </c>
      <c r="BR147" s="135">
        <f t="shared" si="121"/>
        <v>0</v>
      </c>
      <c r="BS147" s="135">
        <f t="shared" si="121"/>
        <v>0</v>
      </c>
      <c r="BT147" s="135">
        <f t="shared" si="121"/>
        <v>0</v>
      </c>
      <c r="BU147" s="135">
        <f t="shared" si="121"/>
        <v>0</v>
      </c>
      <c r="BV147" s="135">
        <f t="shared" si="121"/>
        <v>0</v>
      </c>
      <c r="BW147" s="135">
        <f t="shared" si="121"/>
        <v>0</v>
      </c>
      <c r="BX147" s="135">
        <f t="shared" si="121"/>
        <v>0</v>
      </c>
      <c r="BY147" s="135">
        <f t="shared" si="121"/>
        <v>0</v>
      </c>
      <c r="BZ147" s="135">
        <f t="shared" si="121"/>
        <v>0</v>
      </c>
      <c r="CA147" s="135">
        <f t="shared" si="121"/>
        <v>0</v>
      </c>
      <c r="CB147" s="135">
        <f t="shared" si="121"/>
        <v>0</v>
      </c>
      <c r="CC147" s="135">
        <f t="shared" si="121"/>
        <v>0</v>
      </c>
      <c r="CD147" s="135">
        <f t="shared" si="121"/>
        <v>0</v>
      </c>
      <c r="CE147" s="135">
        <f t="shared" si="121"/>
        <v>0</v>
      </c>
      <c r="CF147" s="135">
        <f t="shared" si="121"/>
        <v>0</v>
      </c>
    </row>
    <row r="148" spans="3:84" hidden="1" x14ac:dyDescent="0.3">
      <c r="C148" s="135">
        <v>2</v>
      </c>
      <c r="D148" s="135" t="str">
        <f t="shared" ref="D148:BO148" si="122">+D64</f>
        <v>% HC</v>
      </c>
      <c r="E148" s="135">
        <f t="shared" si="122"/>
        <v>0</v>
      </c>
      <c r="F148" s="135">
        <f t="shared" si="122"/>
        <v>0</v>
      </c>
      <c r="G148" s="135">
        <f t="shared" si="122"/>
        <v>0</v>
      </c>
      <c r="H148" s="135">
        <f t="shared" si="122"/>
        <v>0</v>
      </c>
      <c r="I148" s="135">
        <f t="shared" si="122"/>
        <v>0</v>
      </c>
      <c r="J148" s="135">
        <f t="shared" si="122"/>
        <v>0</v>
      </c>
      <c r="K148" s="135">
        <f t="shared" si="122"/>
        <v>31</v>
      </c>
      <c r="L148" s="135">
        <f t="shared" si="122"/>
        <v>32</v>
      </c>
      <c r="M148" s="135">
        <f t="shared" si="122"/>
        <v>33</v>
      </c>
      <c r="N148" s="135">
        <f t="shared" si="122"/>
        <v>0</v>
      </c>
      <c r="O148" s="135">
        <f t="shared" si="122"/>
        <v>0</v>
      </c>
      <c r="P148" s="135">
        <f t="shared" si="122"/>
        <v>0</v>
      </c>
      <c r="Q148" s="135">
        <f t="shared" si="122"/>
        <v>0</v>
      </c>
      <c r="R148" s="135">
        <f t="shared" si="122"/>
        <v>0</v>
      </c>
      <c r="S148" s="135">
        <f t="shared" si="122"/>
        <v>0</v>
      </c>
      <c r="T148" s="135">
        <f t="shared" si="122"/>
        <v>0</v>
      </c>
      <c r="U148" s="135">
        <f t="shared" si="122"/>
        <v>0</v>
      </c>
      <c r="V148" s="135">
        <f t="shared" si="122"/>
        <v>0</v>
      </c>
      <c r="W148" s="135">
        <f t="shared" si="122"/>
        <v>0</v>
      </c>
      <c r="X148" s="135">
        <f t="shared" si="122"/>
        <v>0</v>
      </c>
      <c r="Y148" s="135">
        <f t="shared" si="122"/>
        <v>0</v>
      </c>
      <c r="Z148" s="135">
        <f t="shared" si="122"/>
        <v>0</v>
      </c>
      <c r="AA148" s="135">
        <f t="shared" si="122"/>
        <v>0</v>
      </c>
      <c r="AB148" s="135">
        <f t="shared" si="122"/>
        <v>0</v>
      </c>
      <c r="AC148" s="135">
        <f t="shared" si="122"/>
        <v>0</v>
      </c>
      <c r="AD148" s="135">
        <f t="shared" si="122"/>
        <v>0</v>
      </c>
      <c r="AE148" s="135">
        <f t="shared" si="122"/>
        <v>0</v>
      </c>
      <c r="AF148" s="135">
        <f t="shared" si="122"/>
        <v>0</v>
      </c>
      <c r="AG148" s="135">
        <f t="shared" si="122"/>
        <v>0</v>
      </c>
      <c r="AH148" s="135">
        <f t="shared" si="122"/>
        <v>0</v>
      </c>
      <c r="AI148" s="135">
        <f t="shared" si="122"/>
        <v>0</v>
      </c>
      <c r="AJ148" s="135">
        <f t="shared" si="122"/>
        <v>0</v>
      </c>
      <c r="AK148" s="135">
        <f t="shared" si="122"/>
        <v>0</v>
      </c>
      <c r="AL148" s="135">
        <f t="shared" si="122"/>
        <v>0</v>
      </c>
      <c r="AM148" s="135">
        <f t="shared" si="122"/>
        <v>0</v>
      </c>
      <c r="AN148" s="135">
        <f t="shared" si="122"/>
        <v>0</v>
      </c>
      <c r="AO148" s="135">
        <f t="shared" si="122"/>
        <v>0</v>
      </c>
      <c r="AP148" s="135">
        <f t="shared" si="122"/>
        <v>0</v>
      </c>
      <c r="AQ148" s="135">
        <f t="shared" si="122"/>
        <v>0</v>
      </c>
      <c r="AR148" s="135">
        <f t="shared" si="122"/>
        <v>0</v>
      </c>
      <c r="AS148" s="135">
        <f t="shared" si="122"/>
        <v>0</v>
      </c>
      <c r="AT148" s="135">
        <f t="shared" si="122"/>
        <v>0</v>
      </c>
      <c r="AU148" s="135">
        <f t="shared" si="122"/>
        <v>0</v>
      </c>
      <c r="AV148" s="135">
        <f t="shared" si="122"/>
        <v>0</v>
      </c>
      <c r="AW148" s="135">
        <f t="shared" si="122"/>
        <v>0</v>
      </c>
      <c r="AX148" s="135">
        <f t="shared" si="122"/>
        <v>0</v>
      </c>
      <c r="AY148" s="135">
        <f t="shared" si="122"/>
        <v>0</v>
      </c>
      <c r="AZ148" s="135">
        <f t="shared" si="122"/>
        <v>0</v>
      </c>
      <c r="BA148" s="135">
        <f t="shared" si="122"/>
        <v>0</v>
      </c>
      <c r="BB148" s="135">
        <f t="shared" si="122"/>
        <v>0</v>
      </c>
      <c r="BC148" s="135">
        <f t="shared" si="122"/>
        <v>0</v>
      </c>
      <c r="BD148" s="135">
        <f t="shared" si="122"/>
        <v>0</v>
      </c>
      <c r="BE148" s="135">
        <f t="shared" si="122"/>
        <v>0</v>
      </c>
      <c r="BF148" s="135">
        <f t="shared" si="122"/>
        <v>0</v>
      </c>
      <c r="BG148" s="135">
        <f t="shared" si="122"/>
        <v>0</v>
      </c>
      <c r="BH148" s="135">
        <f t="shared" si="122"/>
        <v>0</v>
      </c>
      <c r="BI148" s="135">
        <f t="shared" si="122"/>
        <v>0</v>
      </c>
      <c r="BJ148" s="135">
        <f t="shared" si="122"/>
        <v>0</v>
      </c>
      <c r="BK148" s="135">
        <f t="shared" si="122"/>
        <v>0</v>
      </c>
      <c r="BL148" s="135">
        <f t="shared" si="122"/>
        <v>0</v>
      </c>
      <c r="BM148" s="135">
        <f t="shared" si="122"/>
        <v>0</v>
      </c>
      <c r="BN148" s="135">
        <f t="shared" si="122"/>
        <v>0</v>
      </c>
      <c r="BO148" s="135">
        <f t="shared" si="122"/>
        <v>0</v>
      </c>
      <c r="BP148" s="135">
        <f t="shared" ref="BP148:CF148" si="123">+BP64</f>
        <v>0</v>
      </c>
      <c r="BQ148" s="135">
        <f t="shared" si="123"/>
        <v>0</v>
      </c>
      <c r="BR148" s="135">
        <f t="shared" si="123"/>
        <v>0</v>
      </c>
      <c r="BS148" s="135">
        <f t="shared" si="123"/>
        <v>0</v>
      </c>
      <c r="BT148" s="135">
        <f t="shared" si="123"/>
        <v>0</v>
      </c>
      <c r="BU148" s="135">
        <f t="shared" si="123"/>
        <v>0</v>
      </c>
      <c r="BV148" s="135">
        <f t="shared" si="123"/>
        <v>0</v>
      </c>
      <c r="BW148" s="135">
        <f t="shared" si="123"/>
        <v>0</v>
      </c>
      <c r="BX148" s="135">
        <f t="shared" si="123"/>
        <v>0</v>
      </c>
      <c r="BY148" s="135">
        <f t="shared" si="123"/>
        <v>0</v>
      </c>
      <c r="BZ148" s="135">
        <f t="shared" si="123"/>
        <v>0</v>
      </c>
      <c r="CA148" s="135">
        <f t="shared" si="123"/>
        <v>0</v>
      </c>
      <c r="CB148" s="135">
        <f t="shared" si="123"/>
        <v>0</v>
      </c>
      <c r="CC148" s="135">
        <f t="shared" si="123"/>
        <v>0</v>
      </c>
      <c r="CD148" s="135">
        <f t="shared" si="123"/>
        <v>0</v>
      </c>
      <c r="CE148" s="135">
        <f t="shared" si="123"/>
        <v>0</v>
      </c>
      <c r="CF148" s="135">
        <f t="shared" si="123"/>
        <v>0</v>
      </c>
    </row>
    <row r="149" spans="3:84" hidden="1" x14ac:dyDescent="0.3">
      <c r="C149" s="135">
        <v>3</v>
      </c>
      <c r="D149" s="135" t="str">
        <f t="shared" ref="D149:BO149" si="124">+D70</f>
        <v>% HC</v>
      </c>
      <c r="E149" s="135">
        <f t="shared" si="124"/>
        <v>0</v>
      </c>
      <c r="F149" s="135">
        <f t="shared" si="124"/>
        <v>0</v>
      </c>
      <c r="G149" s="135">
        <f t="shared" si="124"/>
        <v>0</v>
      </c>
      <c r="H149" s="135">
        <f t="shared" si="124"/>
        <v>0</v>
      </c>
      <c r="I149" s="135">
        <f t="shared" si="124"/>
        <v>0</v>
      </c>
      <c r="J149" s="135">
        <f t="shared" si="124"/>
        <v>0</v>
      </c>
      <c r="K149" s="135">
        <f t="shared" si="124"/>
        <v>31</v>
      </c>
      <c r="L149" s="135">
        <f t="shared" si="124"/>
        <v>32</v>
      </c>
      <c r="M149" s="135">
        <f t="shared" si="124"/>
        <v>33</v>
      </c>
      <c r="N149" s="135">
        <f t="shared" si="124"/>
        <v>0</v>
      </c>
      <c r="O149" s="135">
        <f t="shared" si="124"/>
        <v>0</v>
      </c>
      <c r="P149" s="135">
        <f t="shared" si="124"/>
        <v>0</v>
      </c>
      <c r="Q149" s="135">
        <f t="shared" si="124"/>
        <v>0</v>
      </c>
      <c r="R149" s="135">
        <f t="shared" si="124"/>
        <v>0</v>
      </c>
      <c r="S149" s="135">
        <f t="shared" si="124"/>
        <v>0</v>
      </c>
      <c r="T149" s="135">
        <f t="shared" si="124"/>
        <v>0</v>
      </c>
      <c r="U149" s="135">
        <f t="shared" si="124"/>
        <v>0</v>
      </c>
      <c r="V149" s="135">
        <f t="shared" si="124"/>
        <v>0</v>
      </c>
      <c r="W149" s="135">
        <f t="shared" si="124"/>
        <v>0</v>
      </c>
      <c r="X149" s="135">
        <f t="shared" si="124"/>
        <v>0</v>
      </c>
      <c r="Y149" s="135">
        <f t="shared" si="124"/>
        <v>0</v>
      </c>
      <c r="Z149" s="135">
        <f t="shared" si="124"/>
        <v>0</v>
      </c>
      <c r="AA149" s="135">
        <f t="shared" si="124"/>
        <v>0</v>
      </c>
      <c r="AB149" s="135">
        <f t="shared" si="124"/>
        <v>0</v>
      </c>
      <c r="AC149" s="135">
        <f t="shared" si="124"/>
        <v>0</v>
      </c>
      <c r="AD149" s="135">
        <f t="shared" si="124"/>
        <v>0</v>
      </c>
      <c r="AE149" s="135">
        <f t="shared" si="124"/>
        <v>0</v>
      </c>
      <c r="AF149" s="135">
        <f t="shared" si="124"/>
        <v>0</v>
      </c>
      <c r="AG149" s="135">
        <f t="shared" si="124"/>
        <v>0</v>
      </c>
      <c r="AH149" s="135">
        <f t="shared" si="124"/>
        <v>0</v>
      </c>
      <c r="AI149" s="135">
        <f t="shared" si="124"/>
        <v>0</v>
      </c>
      <c r="AJ149" s="135">
        <f t="shared" si="124"/>
        <v>0</v>
      </c>
      <c r="AK149" s="135">
        <f t="shared" si="124"/>
        <v>0</v>
      </c>
      <c r="AL149" s="135">
        <f t="shared" si="124"/>
        <v>0</v>
      </c>
      <c r="AM149" s="135">
        <f t="shared" si="124"/>
        <v>0</v>
      </c>
      <c r="AN149" s="135">
        <f t="shared" si="124"/>
        <v>0</v>
      </c>
      <c r="AO149" s="135">
        <f t="shared" si="124"/>
        <v>0</v>
      </c>
      <c r="AP149" s="135">
        <f t="shared" si="124"/>
        <v>0</v>
      </c>
      <c r="AQ149" s="135">
        <f t="shared" si="124"/>
        <v>0</v>
      </c>
      <c r="AR149" s="135">
        <f t="shared" si="124"/>
        <v>0</v>
      </c>
      <c r="AS149" s="135">
        <f t="shared" si="124"/>
        <v>0</v>
      </c>
      <c r="AT149" s="135">
        <f t="shared" si="124"/>
        <v>0</v>
      </c>
      <c r="AU149" s="135">
        <f t="shared" si="124"/>
        <v>0</v>
      </c>
      <c r="AV149" s="135">
        <f t="shared" si="124"/>
        <v>0</v>
      </c>
      <c r="AW149" s="135">
        <f t="shared" si="124"/>
        <v>0</v>
      </c>
      <c r="AX149" s="135">
        <f t="shared" si="124"/>
        <v>0</v>
      </c>
      <c r="AY149" s="135">
        <f t="shared" si="124"/>
        <v>0</v>
      </c>
      <c r="AZ149" s="135">
        <f t="shared" si="124"/>
        <v>0</v>
      </c>
      <c r="BA149" s="135">
        <f t="shared" si="124"/>
        <v>0</v>
      </c>
      <c r="BB149" s="135">
        <f t="shared" si="124"/>
        <v>0</v>
      </c>
      <c r="BC149" s="135">
        <f t="shared" si="124"/>
        <v>0</v>
      </c>
      <c r="BD149" s="135">
        <f t="shared" si="124"/>
        <v>0</v>
      </c>
      <c r="BE149" s="135">
        <f t="shared" si="124"/>
        <v>0</v>
      </c>
      <c r="BF149" s="135">
        <f t="shared" si="124"/>
        <v>0</v>
      </c>
      <c r="BG149" s="135">
        <f t="shared" si="124"/>
        <v>0</v>
      </c>
      <c r="BH149" s="135">
        <f t="shared" si="124"/>
        <v>0</v>
      </c>
      <c r="BI149" s="135">
        <f t="shared" si="124"/>
        <v>0</v>
      </c>
      <c r="BJ149" s="135">
        <f t="shared" si="124"/>
        <v>0</v>
      </c>
      <c r="BK149" s="135">
        <f t="shared" si="124"/>
        <v>0</v>
      </c>
      <c r="BL149" s="135">
        <f t="shared" si="124"/>
        <v>0</v>
      </c>
      <c r="BM149" s="135">
        <f t="shared" si="124"/>
        <v>0</v>
      </c>
      <c r="BN149" s="135">
        <f t="shared" si="124"/>
        <v>0</v>
      </c>
      <c r="BO149" s="135">
        <f t="shared" si="124"/>
        <v>0</v>
      </c>
      <c r="BP149" s="135">
        <f t="shared" ref="BP149:CF149" si="125">+BP70</f>
        <v>0</v>
      </c>
      <c r="BQ149" s="135">
        <f t="shared" si="125"/>
        <v>0</v>
      </c>
      <c r="BR149" s="135">
        <f t="shared" si="125"/>
        <v>0</v>
      </c>
      <c r="BS149" s="135">
        <f t="shared" si="125"/>
        <v>0</v>
      </c>
      <c r="BT149" s="135">
        <f t="shared" si="125"/>
        <v>0</v>
      </c>
      <c r="BU149" s="135">
        <f t="shared" si="125"/>
        <v>0</v>
      </c>
      <c r="BV149" s="135">
        <f t="shared" si="125"/>
        <v>0</v>
      </c>
      <c r="BW149" s="135">
        <f t="shared" si="125"/>
        <v>0</v>
      </c>
      <c r="BX149" s="135">
        <f t="shared" si="125"/>
        <v>0</v>
      </c>
      <c r="BY149" s="135">
        <f t="shared" si="125"/>
        <v>0</v>
      </c>
      <c r="BZ149" s="135">
        <f t="shared" si="125"/>
        <v>0</v>
      </c>
      <c r="CA149" s="135">
        <f t="shared" si="125"/>
        <v>0</v>
      </c>
      <c r="CB149" s="135">
        <f t="shared" si="125"/>
        <v>0</v>
      </c>
      <c r="CC149" s="135">
        <f t="shared" si="125"/>
        <v>0</v>
      </c>
      <c r="CD149" s="135">
        <f t="shared" si="125"/>
        <v>0</v>
      </c>
      <c r="CE149" s="135">
        <f t="shared" si="125"/>
        <v>0</v>
      </c>
      <c r="CF149" s="135">
        <f t="shared" si="125"/>
        <v>0</v>
      </c>
    </row>
    <row r="150" spans="3:84" hidden="1" x14ac:dyDescent="0.3">
      <c r="C150" s="135">
        <v>4</v>
      </c>
      <c r="D150" s="135" t="str">
        <f t="shared" ref="D150:BO150" si="126">+D76</f>
        <v>% HC</v>
      </c>
      <c r="E150" s="135">
        <f t="shared" si="126"/>
        <v>0</v>
      </c>
      <c r="F150" s="135">
        <f t="shared" si="126"/>
        <v>0</v>
      </c>
      <c r="G150" s="135">
        <f t="shared" si="126"/>
        <v>0</v>
      </c>
      <c r="H150" s="135">
        <f t="shared" si="126"/>
        <v>0</v>
      </c>
      <c r="I150" s="135">
        <f t="shared" si="126"/>
        <v>0</v>
      </c>
      <c r="J150" s="135">
        <f t="shared" si="126"/>
        <v>0</v>
      </c>
      <c r="K150" s="135">
        <f t="shared" si="126"/>
        <v>0</v>
      </c>
      <c r="L150" s="135">
        <f t="shared" si="126"/>
        <v>32</v>
      </c>
      <c r="M150" s="135">
        <f t="shared" si="126"/>
        <v>33</v>
      </c>
      <c r="N150" s="135">
        <f t="shared" si="126"/>
        <v>0</v>
      </c>
      <c r="O150" s="135">
        <f t="shared" si="126"/>
        <v>0</v>
      </c>
      <c r="P150" s="135">
        <f t="shared" si="126"/>
        <v>0</v>
      </c>
      <c r="Q150" s="135">
        <f t="shared" si="126"/>
        <v>0</v>
      </c>
      <c r="R150" s="135">
        <f t="shared" si="126"/>
        <v>0</v>
      </c>
      <c r="S150" s="135">
        <f t="shared" si="126"/>
        <v>0</v>
      </c>
      <c r="T150" s="135">
        <f t="shared" si="126"/>
        <v>0</v>
      </c>
      <c r="U150" s="135">
        <f t="shared" si="126"/>
        <v>0</v>
      </c>
      <c r="V150" s="135">
        <f t="shared" si="126"/>
        <v>0</v>
      </c>
      <c r="W150" s="135">
        <f t="shared" si="126"/>
        <v>0</v>
      </c>
      <c r="X150" s="135">
        <f t="shared" si="126"/>
        <v>0</v>
      </c>
      <c r="Y150" s="135">
        <f t="shared" si="126"/>
        <v>0</v>
      </c>
      <c r="Z150" s="135">
        <f t="shared" si="126"/>
        <v>0</v>
      </c>
      <c r="AA150" s="135">
        <f t="shared" si="126"/>
        <v>0</v>
      </c>
      <c r="AB150" s="135">
        <f t="shared" si="126"/>
        <v>0</v>
      </c>
      <c r="AC150" s="135">
        <f t="shared" si="126"/>
        <v>0</v>
      </c>
      <c r="AD150" s="135">
        <f t="shared" si="126"/>
        <v>0</v>
      </c>
      <c r="AE150" s="135">
        <f t="shared" si="126"/>
        <v>0</v>
      </c>
      <c r="AF150" s="135">
        <f t="shared" si="126"/>
        <v>0</v>
      </c>
      <c r="AG150" s="135">
        <f t="shared" si="126"/>
        <v>0</v>
      </c>
      <c r="AH150" s="135">
        <f t="shared" si="126"/>
        <v>0</v>
      </c>
      <c r="AI150" s="135">
        <f t="shared" si="126"/>
        <v>0</v>
      </c>
      <c r="AJ150" s="135">
        <f t="shared" si="126"/>
        <v>0</v>
      </c>
      <c r="AK150" s="135">
        <f t="shared" si="126"/>
        <v>0</v>
      </c>
      <c r="AL150" s="135">
        <f t="shared" si="126"/>
        <v>0</v>
      </c>
      <c r="AM150" s="135">
        <f t="shared" si="126"/>
        <v>0</v>
      </c>
      <c r="AN150" s="135">
        <f t="shared" si="126"/>
        <v>0</v>
      </c>
      <c r="AO150" s="135">
        <f t="shared" si="126"/>
        <v>0</v>
      </c>
      <c r="AP150" s="135">
        <f t="shared" si="126"/>
        <v>0</v>
      </c>
      <c r="AQ150" s="135">
        <f t="shared" si="126"/>
        <v>0</v>
      </c>
      <c r="AR150" s="135">
        <f t="shared" si="126"/>
        <v>0</v>
      </c>
      <c r="AS150" s="135">
        <f t="shared" si="126"/>
        <v>0</v>
      </c>
      <c r="AT150" s="135">
        <f t="shared" si="126"/>
        <v>0</v>
      </c>
      <c r="AU150" s="135">
        <f t="shared" si="126"/>
        <v>0</v>
      </c>
      <c r="AV150" s="135">
        <f t="shared" si="126"/>
        <v>0</v>
      </c>
      <c r="AW150" s="135">
        <f t="shared" si="126"/>
        <v>0</v>
      </c>
      <c r="AX150" s="135">
        <f t="shared" si="126"/>
        <v>0</v>
      </c>
      <c r="AY150" s="135">
        <f t="shared" si="126"/>
        <v>0</v>
      </c>
      <c r="AZ150" s="135">
        <f t="shared" si="126"/>
        <v>0</v>
      </c>
      <c r="BA150" s="135">
        <f t="shared" si="126"/>
        <v>0</v>
      </c>
      <c r="BB150" s="135">
        <f t="shared" si="126"/>
        <v>0</v>
      </c>
      <c r="BC150" s="135">
        <f t="shared" si="126"/>
        <v>0</v>
      </c>
      <c r="BD150" s="135">
        <f t="shared" si="126"/>
        <v>0</v>
      </c>
      <c r="BE150" s="135">
        <f t="shared" si="126"/>
        <v>0</v>
      </c>
      <c r="BF150" s="135">
        <f t="shared" si="126"/>
        <v>0</v>
      </c>
      <c r="BG150" s="135">
        <f t="shared" si="126"/>
        <v>0</v>
      </c>
      <c r="BH150" s="135">
        <f t="shared" si="126"/>
        <v>0</v>
      </c>
      <c r="BI150" s="135">
        <f t="shared" si="126"/>
        <v>0</v>
      </c>
      <c r="BJ150" s="135">
        <f t="shared" si="126"/>
        <v>0</v>
      </c>
      <c r="BK150" s="135">
        <f t="shared" si="126"/>
        <v>0</v>
      </c>
      <c r="BL150" s="135">
        <f t="shared" si="126"/>
        <v>0</v>
      </c>
      <c r="BM150" s="135">
        <f t="shared" si="126"/>
        <v>0</v>
      </c>
      <c r="BN150" s="135">
        <f t="shared" si="126"/>
        <v>0</v>
      </c>
      <c r="BO150" s="135">
        <f t="shared" si="126"/>
        <v>0</v>
      </c>
      <c r="BP150" s="135">
        <f t="shared" ref="BP150:CF150" si="127">+BP76</f>
        <v>0</v>
      </c>
      <c r="BQ150" s="135">
        <f t="shared" si="127"/>
        <v>0</v>
      </c>
      <c r="BR150" s="135">
        <f t="shared" si="127"/>
        <v>0</v>
      </c>
      <c r="BS150" s="135">
        <f t="shared" si="127"/>
        <v>0</v>
      </c>
      <c r="BT150" s="135">
        <f t="shared" si="127"/>
        <v>0</v>
      </c>
      <c r="BU150" s="135">
        <f t="shared" si="127"/>
        <v>0</v>
      </c>
      <c r="BV150" s="135">
        <f t="shared" si="127"/>
        <v>0</v>
      </c>
      <c r="BW150" s="135">
        <f t="shared" si="127"/>
        <v>0</v>
      </c>
      <c r="BX150" s="135">
        <f t="shared" si="127"/>
        <v>0</v>
      </c>
      <c r="BY150" s="135">
        <f t="shared" si="127"/>
        <v>0</v>
      </c>
      <c r="BZ150" s="135">
        <f t="shared" si="127"/>
        <v>0</v>
      </c>
      <c r="CA150" s="135">
        <f t="shared" si="127"/>
        <v>0</v>
      </c>
      <c r="CB150" s="135">
        <f t="shared" si="127"/>
        <v>0</v>
      </c>
      <c r="CC150" s="135">
        <f t="shared" si="127"/>
        <v>0</v>
      </c>
      <c r="CD150" s="135">
        <f t="shared" si="127"/>
        <v>0</v>
      </c>
      <c r="CE150" s="135">
        <f t="shared" si="127"/>
        <v>0</v>
      </c>
      <c r="CF150" s="135">
        <f t="shared" si="127"/>
        <v>0</v>
      </c>
    </row>
    <row r="151" spans="3:84" hidden="1" x14ac:dyDescent="0.3">
      <c r="C151" s="135">
        <v>5</v>
      </c>
      <c r="D151" s="135" t="str">
        <f t="shared" ref="D151:BO151" si="128">+D82</f>
        <v>% HC</v>
      </c>
      <c r="E151" s="135">
        <f t="shared" si="128"/>
        <v>0</v>
      </c>
      <c r="F151" s="135">
        <f t="shared" si="128"/>
        <v>0</v>
      </c>
      <c r="G151" s="135">
        <f t="shared" si="128"/>
        <v>0</v>
      </c>
      <c r="H151" s="135">
        <f t="shared" si="128"/>
        <v>0</v>
      </c>
      <c r="I151" s="135">
        <f t="shared" si="128"/>
        <v>0</v>
      </c>
      <c r="J151" s="135">
        <f t="shared" si="128"/>
        <v>0</v>
      </c>
      <c r="K151" s="135">
        <f t="shared" si="128"/>
        <v>0</v>
      </c>
      <c r="L151" s="135">
        <f t="shared" si="128"/>
        <v>0</v>
      </c>
      <c r="M151" s="135">
        <f t="shared" si="128"/>
        <v>0</v>
      </c>
      <c r="N151" s="135">
        <f t="shared" si="128"/>
        <v>0</v>
      </c>
      <c r="O151" s="135">
        <f t="shared" si="128"/>
        <v>0</v>
      </c>
      <c r="P151" s="135">
        <f t="shared" si="128"/>
        <v>0</v>
      </c>
      <c r="Q151" s="135">
        <f t="shared" si="128"/>
        <v>0</v>
      </c>
      <c r="R151" s="135">
        <f t="shared" si="128"/>
        <v>0</v>
      </c>
      <c r="S151" s="135">
        <f t="shared" si="128"/>
        <v>0</v>
      </c>
      <c r="T151" s="135">
        <f t="shared" si="128"/>
        <v>0</v>
      </c>
      <c r="U151" s="135">
        <f t="shared" si="128"/>
        <v>0</v>
      </c>
      <c r="V151" s="135">
        <f t="shared" si="128"/>
        <v>0</v>
      </c>
      <c r="W151" s="135">
        <f t="shared" si="128"/>
        <v>0</v>
      </c>
      <c r="X151" s="135">
        <f t="shared" si="128"/>
        <v>0</v>
      </c>
      <c r="Y151" s="135">
        <f t="shared" si="128"/>
        <v>0</v>
      </c>
      <c r="Z151" s="135">
        <f t="shared" si="128"/>
        <v>0</v>
      </c>
      <c r="AA151" s="135">
        <f t="shared" si="128"/>
        <v>0</v>
      </c>
      <c r="AB151" s="135">
        <f t="shared" si="128"/>
        <v>0</v>
      </c>
      <c r="AC151" s="135">
        <f t="shared" si="128"/>
        <v>0</v>
      </c>
      <c r="AD151" s="135">
        <f t="shared" si="128"/>
        <v>0</v>
      </c>
      <c r="AE151" s="135">
        <f t="shared" si="128"/>
        <v>0</v>
      </c>
      <c r="AF151" s="135">
        <f t="shared" si="128"/>
        <v>0</v>
      </c>
      <c r="AG151" s="135">
        <f t="shared" si="128"/>
        <v>0</v>
      </c>
      <c r="AH151" s="135">
        <f t="shared" si="128"/>
        <v>0</v>
      </c>
      <c r="AI151" s="135">
        <f t="shared" si="128"/>
        <v>0</v>
      </c>
      <c r="AJ151" s="135">
        <f t="shared" si="128"/>
        <v>0</v>
      </c>
      <c r="AK151" s="135">
        <f t="shared" si="128"/>
        <v>0</v>
      </c>
      <c r="AL151" s="135">
        <f t="shared" si="128"/>
        <v>0</v>
      </c>
      <c r="AM151" s="135">
        <f t="shared" si="128"/>
        <v>0</v>
      </c>
      <c r="AN151" s="135">
        <f t="shared" si="128"/>
        <v>0</v>
      </c>
      <c r="AO151" s="135">
        <f t="shared" si="128"/>
        <v>0</v>
      </c>
      <c r="AP151" s="135">
        <f t="shared" si="128"/>
        <v>0</v>
      </c>
      <c r="AQ151" s="135">
        <f t="shared" si="128"/>
        <v>0</v>
      </c>
      <c r="AR151" s="135">
        <f t="shared" si="128"/>
        <v>0</v>
      </c>
      <c r="AS151" s="135">
        <f t="shared" si="128"/>
        <v>0</v>
      </c>
      <c r="AT151" s="135">
        <f t="shared" si="128"/>
        <v>0</v>
      </c>
      <c r="AU151" s="135">
        <f t="shared" si="128"/>
        <v>0</v>
      </c>
      <c r="AV151" s="135">
        <f t="shared" si="128"/>
        <v>0</v>
      </c>
      <c r="AW151" s="135">
        <f t="shared" si="128"/>
        <v>0</v>
      </c>
      <c r="AX151" s="135">
        <f t="shared" si="128"/>
        <v>0</v>
      </c>
      <c r="AY151" s="135">
        <f t="shared" si="128"/>
        <v>0</v>
      </c>
      <c r="AZ151" s="135">
        <f t="shared" si="128"/>
        <v>0</v>
      </c>
      <c r="BA151" s="135">
        <f t="shared" si="128"/>
        <v>0</v>
      </c>
      <c r="BB151" s="135">
        <f t="shared" si="128"/>
        <v>0</v>
      </c>
      <c r="BC151" s="135">
        <f t="shared" si="128"/>
        <v>0</v>
      </c>
      <c r="BD151" s="135">
        <f t="shared" si="128"/>
        <v>0</v>
      </c>
      <c r="BE151" s="135">
        <f t="shared" si="128"/>
        <v>0</v>
      </c>
      <c r="BF151" s="135">
        <f t="shared" si="128"/>
        <v>0</v>
      </c>
      <c r="BG151" s="135">
        <f t="shared" si="128"/>
        <v>0</v>
      </c>
      <c r="BH151" s="135">
        <f t="shared" si="128"/>
        <v>0</v>
      </c>
      <c r="BI151" s="135">
        <f t="shared" si="128"/>
        <v>0</v>
      </c>
      <c r="BJ151" s="135">
        <f t="shared" si="128"/>
        <v>0</v>
      </c>
      <c r="BK151" s="135">
        <f t="shared" si="128"/>
        <v>0</v>
      </c>
      <c r="BL151" s="135">
        <f t="shared" si="128"/>
        <v>0</v>
      </c>
      <c r="BM151" s="135">
        <f t="shared" si="128"/>
        <v>0</v>
      </c>
      <c r="BN151" s="135">
        <f t="shared" si="128"/>
        <v>0</v>
      </c>
      <c r="BO151" s="135">
        <f t="shared" si="128"/>
        <v>0</v>
      </c>
      <c r="BP151" s="135">
        <f t="shared" ref="BP151:CF151" si="129">+BP82</f>
        <v>0</v>
      </c>
      <c r="BQ151" s="135">
        <f t="shared" si="129"/>
        <v>0</v>
      </c>
      <c r="BR151" s="135">
        <f t="shared" si="129"/>
        <v>0</v>
      </c>
      <c r="BS151" s="135">
        <f t="shared" si="129"/>
        <v>0</v>
      </c>
      <c r="BT151" s="135">
        <f t="shared" si="129"/>
        <v>0</v>
      </c>
      <c r="BU151" s="135">
        <f t="shared" si="129"/>
        <v>0</v>
      </c>
      <c r="BV151" s="135">
        <f t="shared" si="129"/>
        <v>0</v>
      </c>
      <c r="BW151" s="135">
        <f t="shared" si="129"/>
        <v>0</v>
      </c>
      <c r="BX151" s="135">
        <f t="shared" si="129"/>
        <v>0</v>
      </c>
      <c r="BY151" s="135">
        <f t="shared" si="129"/>
        <v>0</v>
      </c>
      <c r="BZ151" s="135">
        <f t="shared" si="129"/>
        <v>0</v>
      </c>
      <c r="CA151" s="135">
        <f t="shared" si="129"/>
        <v>0</v>
      </c>
      <c r="CB151" s="135">
        <f t="shared" si="129"/>
        <v>0</v>
      </c>
      <c r="CC151" s="135">
        <f t="shared" si="129"/>
        <v>0</v>
      </c>
      <c r="CD151" s="135">
        <f t="shared" si="129"/>
        <v>0</v>
      </c>
      <c r="CE151" s="135">
        <f t="shared" si="129"/>
        <v>0</v>
      </c>
      <c r="CF151" s="135">
        <f t="shared" si="129"/>
        <v>0</v>
      </c>
    </row>
    <row r="152" spans="3:84" hidden="1" x14ac:dyDescent="0.3">
      <c r="C152" s="135">
        <v>6</v>
      </c>
      <c r="D152" s="135" t="str">
        <f t="shared" ref="D152:BO152" si="130">+D88</f>
        <v>% HC</v>
      </c>
      <c r="E152" s="135">
        <f t="shared" si="130"/>
        <v>0</v>
      </c>
      <c r="F152" s="135">
        <f t="shared" si="130"/>
        <v>0</v>
      </c>
      <c r="G152" s="135">
        <f t="shared" si="130"/>
        <v>0</v>
      </c>
      <c r="H152" s="135">
        <f t="shared" si="130"/>
        <v>0</v>
      </c>
      <c r="I152" s="135">
        <f t="shared" si="130"/>
        <v>0</v>
      </c>
      <c r="J152" s="135">
        <f t="shared" si="130"/>
        <v>0</v>
      </c>
      <c r="K152" s="135">
        <f t="shared" si="130"/>
        <v>0</v>
      </c>
      <c r="L152" s="135">
        <f t="shared" si="130"/>
        <v>0</v>
      </c>
      <c r="M152" s="135">
        <f t="shared" si="130"/>
        <v>0</v>
      </c>
      <c r="N152" s="135">
        <f t="shared" si="130"/>
        <v>0</v>
      </c>
      <c r="O152" s="135">
        <f t="shared" si="130"/>
        <v>0</v>
      </c>
      <c r="P152" s="135">
        <f t="shared" si="130"/>
        <v>0</v>
      </c>
      <c r="Q152" s="135">
        <f t="shared" si="130"/>
        <v>0</v>
      </c>
      <c r="R152" s="135">
        <f t="shared" si="130"/>
        <v>0</v>
      </c>
      <c r="S152" s="135">
        <f t="shared" si="130"/>
        <v>0</v>
      </c>
      <c r="T152" s="135">
        <f t="shared" si="130"/>
        <v>0</v>
      </c>
      <c r="U152" s="135">
        <f t="shared" si="130"/>
        <v>0</v>
      </c>
      <c r="V152" s="135">
        <f t="shared" si="130"/>
        <v>0</v>
      </c>
      <c r="W152" s="135">
        <f t="shared" si="130"/>
        <v>0</v>
      </c>
      <c r="X152" s="135">
        <f t="shared" si="130"/>
        <v>0</v>
      </c>
      <c r="Y152" s="135">
        <f t="shared" si="130"/>
        <v>0</v>
      </c>
      <c r="Z152" s="135">
        <f t="shared" si="130"/>
        <v>0</v>
      </c>
      <c r="AA152" s="135">
        <f t="shared" si="130"/>
        <v>0</v>
      </c>
      <c r="AB152" s="135">
        <f t="shared" si="130"/>
        <v>0</v>
      </c>
      <c r="AC152" s="135">
        <f t="shared" si="130"/>
        <v>0</v>
      </c>
      <c r="AD152" s="135">
        <f t="shared" si="130"/>
        <v>0</v>
      </c>
      <c r="AE152" s="135">
        <f t="shared" si="130"/>
        <v>0</v>
      </c>
      <c r="AF152" s="135">
        <f t="shared" si="130"/>
        <v>0</v>
      </c>
      <c r="AG152" s="135">
        <f t="shared" si="130"/>
        <v>0</v>
      </c>
      <c r="AH152" s="135">
        <f t="shared" si="130"/>
        <v>0</v>
      </c>
      <c r="AI152" s="135">
        <f t="shared" si="130"/>
        <v>0</v>
      </c>
      <c r="AJ152" s="135">
        <f t="shared" si="130"/>
        <v>0</v>
      </c>
      <c r="AK152" s="135">
        <f t="shared" si="130"/>
        <v>0</v>
      </c>
      <c r="AL152" s="135">
        <f t="shared" si="130"/>
        <v>0</v>
      </c>
      <c r="AM152" s="135">
        <f t="shared" si="130"/>
        <v>0</v>
      </c>
      <c r="AN152" s="135">
        <f t="shared" si="130"/>
        <v>0</v>
      </c>
      <c r="AO152" s="135">
        <f t="shared" si="130"/>
        <v>0</v>
      </c>
      <c r="AP152" s="135">
        <f t="shared" si="130"/>
        <v>0</v>
      </c>
      <c r="AQ152" s="135">
        <f t="shared" si="130"/>
        <v>0</v>
      </c>
      <c r="AR152" s="135">
        <f t="shared" si="130"/>
        <v>0</v>
      </c>
      <c r="AS152" s="135">
        <f t="shared" si="130"/>
        <v>0</v>
      </c>
      <c r="AT152" s="135">
        <f t="shared" si="130"/>
        <v>0</v>
      </c>
      <c r="AU152" s="135">
        <f t="shared" si="130"/>
        <v>0</v>
      </c>
      <c r="AV152" s="135">
        <f t="shared" si="130"/>
        <v>0</v>
      </c>
      <c r="AW152" s="135">
        <f t="shared" si="130"/>
        <v>0</v>
      </c>
      <c r="AX152" s="135">
        <f t="shared" si="130"/>
        <v>0</v>
      </c>
      <c r="AY152" s="135">
        <f t="shared" si="130"/>
        <v>0</v>
      </c>
      <c r="AZ152" s="135">
        <f t="shared" si="130"/>
        <v>0</v>
      </c>
      <c r="BA152" s="135">
        <f t="shared" si="130"/>
        <v>0</v>
      </c>
      <c r="BB152" s="135">
        <f t="shared" si="130"/>
        <v>0</v>
      </c>
      <c r="BC152" s="135">
        <f t="shared" si="130"/>
        <v>0</v>
      </c>
      <c r="BD152" s="135">
        <f t="shared" si="130"/>
        <v>0</v>
      </c>
      <c r="BE152" s="135">
        <f t="shared" si="130"/>
        <v>0</v>
      </c>
      <c r="BF152" s="135">
        <f t="shared" si="130"/>
        <v>0</v>
      </c>
      <c r="BG152" s="135">
        <f t="shared" si="130"/>
        <v>0</v>
      </c>
      <c r="BH152" s="135">
        <f t="shared" si="130"/>
        <v>0</v>
      </c>
      <c r="BI152" s="135">
        <f t="shared" si="130"/>
        <v>0</v>
      </c>
      <c r="BJ152" s="135">
        <f t="shared" si="130"/>
        <v>0</v>
      </c>
      <c r="BK152" s="135">
        <f t="shared" si="130"/>
        <v>0</v>
      </c>
      <c r="BL152" s="135">
        <f t="shared" si="130"/>
        <v>0</v>
      </c>
      <c r="BM152" s="135">
        <f t="shared" si="130"/>
        <v>0</v>
      </c>
      <c r="BN152" s="135">
        <f t="shared" si="130"/>
        <v>0</v>
      </c>
      <c r="BO152" s="135">
        <f t="shared" si="130"/>
        <v>0</v>
      </c>
      <c r="BP152" s="135">
        <f t="shared" ref="BP152:CF152" si="131">+BP88</f>
        <v>0</v>
      </c>
      <c r="BQ152" s="135">
        <f t="shared" si="131"/>
        <v>0</v>
      </c>
      <c r="BR152" s="135">
        <f t="shared" si="131"/>
        <v>0</v>
      </c>
      <c r="BS152" s="135">
        <f t="shared" si="131"/>
        <v>0</v>
      </c>
      <c r="BT152" s="135">
        <f t="shared" si="131"/>
        <v>0</v>
      </c>
      <c r="BU152" s="135">
        <f t="shared" si="131"/>
        <v>0</v>
      </c>
      <c r="BV152" s="135">
        <f t="shared" si="131"/>
        <v>0</v>
      </c>
      <c r="BW152" s="135">
        <f t="shared" si="131"/>
        <v>0</v>
      </c>
      <c r="BX152" s="135">
        <f t="shared" si="131"/>
        <v>0</v>
      </c>
      <c r="BY152" s="135">
        <f t="shared" si="131"/>
        <v>0</v>
      </c>
      <c r="BZ152" s="135">
        <f t="shared" si="131"/>
        <v>0</v>
      </c>
      <c r="CA152" s="135">
        <f t="shared" si="131"/>
        <v>0</v>
      </c>
      <c r="CB152" s="135">
        <f t="shared" si="131"/>
        <v>0</v>
      </c>
      <c r="CC152" s="135">
        <f t="shared" si="131"/>
        <v>0</v>
      </c>
      <c r="CD152" s="135">
        <f t="shared" si="131"/>
        <v>0</v>
      </c>
      <c r="CE152" s="135">
        <f t="shared" si="131"/>
        <v>0</v>
      </c>
      <c r="CF152" s="135">
        <f t="shared" si="131"/>
        <v>0</v>
      </c>
    </row>
    <row r="153" spans="3:84" hidden="1" x14ac:dyDescent="0.3">
      <c r="C153" s="135">
        <v>7</v>
      </c>
      <c r="D153" s="135" t="str">
        <f t="shared" ref="D153:BO153" si="132">+D94</f>
        <v>% HC</v>
      </c>
      <c r="E153" s="135">
        <f t="shared" si="132"/>
        <v>0</v>
      </c>
      <c r="F153" s="135">
        <f t="shared" si="132"/>
        <v>0</v>
      </c>
      <c r="G153" s="135">
        <f t="shared" si="132"/>
        <v>0</v>
      </c>
      <c r="H153" s="135">
        <f t="shared" si="132"/>
        <v>0</v>
      </c>
      <c r="I153" s="135">
        <f t="shared" si="132"/>
        <v>0</v>
      </c>
      <c r="J153" s="135">
        <f t="shared" si="132"/>
        <v>0</v>
      </c>
      <c r="K153" s="135">
        <f t="shared" si="132"/>
        <v>0</v>
      </c>
      <c r="L153" s="135">
        <f t="shared" si="132"/>
        <v>0</v>
      </c>
      <c r="M153" s="135">
        <f t="shared" si="132"/>
        <v>0</v>
      </c>
      <c r="N153" s="135">
        <f t="shared" si="132"/>
        <v>0</v>
      </c>
      <c r="O153" s="135">
        <f t="shared" si="132"/>
        <v>0</v>
      </c>
      <c r="P153" s="135">
        <f t="shared" si="132"/>
        <v>0</v>
      </c>
      <c r="Q153" s="135">
        <f t="shared" si="132"/>
        <v>0</v>
      </c>
      <c r="R153" s="135">
        <f t="shared" si="132"/>
        <v>0</v>
      </c>
      <c r="S153" s="135">
        <f t="shared" si="132"/>
        <v>0</v>
      </c>
      <c r="T153" s="135">
        <f t="shared" si="132"/>
        <v>0</v>
      </c>
      <c r="U153" s="135">
        <f t="shared" si="132"/>
        <v>0</v>
      </c>
      <c r="V153" s="135">
        <f t="shared" si="132"/>
        <v>0</v>
      </c>
      <c r="W153" s="135">
        <f t="shared" si="132"/>
        <v>0</v>
      </c>
      <c r="X153" s="135">
        <f t="shared" si="132"/>
        <v>0</v>
      </c>
      <c r="Y153" s="135">
        <f t="shared" si="132"/>
        <v>0</v>
      </c>
      <c r="Z153" s="135">
        <f t="shared" si="132"/>
        <v>0</v>
      </c>
      <c r="AA153" s="135">
        <f t="shared" si="132"/>
        <v>0</v>
      </c>
      <c r="AB153" s="135">
        <f t="shared" si="132"/>
        <v>0</v>
      </c>
      <c r="AC153" s="135">
        <f t="shared" si="132"/>
        <v>0</v>
      </c>
      <c r="AD153" s="135">
        <f t="shared" si="132"/>
        <v>0</v>
      </c>
      <c r="AE153" s="135">
        <f t="shared" si="132"/>
        <v>0</v>
      </c>
      <c r="AF153" s="135">
        <f t="shared" si="132"/>
        <v>0</v>
      </c>
      <c r="AG153" s="135">
        <f t="shared" si="132"/>
        <v>0</v>
      </c>
      <c r="AH153" s="135">
        <f t="shared" si="132"/>
        <v>0</v>
      </c>
      <c r="AI153" s="135">
        <f t="shared" si="132"/>
        <v>0</v>
      </c>
      <c r="AJ153" s="135">
        <f t="shared" si="132"/>
        <v>0</v>
      </c>
      <c r="AK153" s="135">
        <f t="shared" si="132"/>
        <v>0</v>
      </c>
      <c r="AL153" s="135">
        <f t="shared" si="132"/>
        <v>0</v>
      </c>
      <c r="AM153" s="135">
        <f t="shared" si="132"/>
        <v>0</v>
      </c>
      <c r="AN153" s="135">
        <f t="shared" si="132"/>
        <v>0</v>
      </c>
      <c r="AO153" s="135">
        <f t="shared" si="132"/>
        <v>0</v>
      </c>
      <c r="AP153" s="135">
        <f t="shared" si="132"/>
        <v>0</v>
      </c>
      <c r="AQ153" s="135">
        <f t="shared" si="132"/>
        <v>0</v>
      </c>
      <c r="AR153" s="135">
        <f t="shared" si="132"/>
        <v>0</v>
      </c>
      <c r="AS153" s="135">
        <f t="shared" si="132"/>
        <v>0</v>
      </c>
      <c r="AT153" s="135">
        <f t="shared" si="132"/>
        <v>0</v>
      </c>
      <c r="AU153" s="135">
        <f t="shared" si="132"/>
        <v>0</v>
      </c>
      <c r="AV153" s="135">
        <f t="shared" si="132"/>
        <v>0</v>
      </c>
      <c r="AW153" s="135">
        <f t="shared" si="132"/>
        <v>0</v>
      </c>
      <c r="AX153" s="135">
        <f t="shared" si="132"/>
        <v>0</v>
      </c>
      <c r="AY153" s="135">
        <f t="shared" si="132"/>
        <v>0</v>
      </c>
      <c r="AZ153" s="135">
        <f t="shared" si="132"/>
        <v>0</v>
      </c>
      <c r="BA153" s="135">
        <f t="shared" si="132"/>
        <v>0</v>
      </c>
      <c r="BB153" s="135">
        <f t="shared" si="132"/>
        <v>0</v>
      </c>
      <c r="BC153" s="135">
        <f t="shared" si="132"/>
        <v>0</v>
      </c>
      <c r="BD153" s="135">
        <f t="shared" si="132"/>
        <v>0</v>
      </c>
      <c r="BE153" s="135">
        <f t="shared" si="132"/>
        <v>0</v>
      </c>
      <c r="BF153" s="135">
        <f t="shared" si="132"/>
        <v>0</v>
      </c>
      <c r="BG153" s="135">
        <f t="shared" si="132"/>
        <v>0</v>
      </c>
      <c r="BH153" s="135">
        <f t="shared" si="132"/>
        <v>0</v>
      </c>
      <c r="BI153" s="135">
        <f t="shared" si="132"/>
        <v>0</v>
      </c>
      <c r="BJ153" s="135">
        <f t="shared" si="132"/>
        <v>0</v>
      </c>
      <c r="BK153" s="135">
        <f t="shared" si="132"/>
        <v>0</v>
      </c>
      <c r="BL153" s="135">
        <f t="shared" si="132"/>
        <v>0</v>
      </c>
      <c r="BM153" s="135">
        <f t="shared" si="132"/>
        <v>0</v>
      </c>
      <c r="BN153" s="135">
        <f t="shared" si="132"/>
        <v>0</v>
      </c>
      <c r="BO153" s="135">
        <f t="shared" si="132"/>
        <v>0</v>
      </c>
      <c r="BP153" s="135">
        <f t="shared" ref="BP153:CF153" si="133">+BP94</f>
        <v>0</v>
      </c>
      <c r="BQ153" s="135">
        <f t="shared" si="133"/>
        <v>0</v>
      </c>
      <c r="BR153" s="135">
        <f t="shared" si="133"/>
        <v>0</v>
      </c>
      <c r="BS153" s="135">
        <f t="shared" si="133"/>
        <v>0</v>
      </c>
      <c r="BT153" s="135">
        <f t="shared" si="133"/>
        <v>0</v>
      </c>
      <c r="BU153" s="135">
        <f t="shared" si="133"/>
        <v>0</v>
      </c>
      <c r="BV153" s="135">
        <f t="shared" si="133"/>
        <v>0</v>
      </c>
      <c r="BW153" s="135">
        <f t="shared" si="133"/>
        <v>0</v>
      </c>
      <c r="BX153" s="135">
        <f t="shared" si="133"/>
        <v>0</v>
      </c>
      <c r="BY153" s="135">
        <f t="shared" si="133"/>
        <v>0</v>
      </c>
      <c r="BZ153" s="135">
        <f t="shared" si="133"/>
        <v>0</v>
      </c>
      <c r="CA153" s="135">
        <f t="shared" si="133"/>
        <v>0</v>
      </c>
      <c r="CB153" s="135">
        <f t="shared" si="133"/>
        <v>0</v>
      </c>
      <c r="CC153" s="135">
        <f t="shared" si="133"/>
        <v>0</v>
      </c>
      <c r="CD153" s="135">
        <f t="shared" si="133"/>
        <v>0</v>
      </c>
      <c r="CE153" s="135">
        <f t="shared" si="133"/>
        <v>0</v>
      </c>
      <c r="CF153" s="135">
        <f t="shared" si="133"/>
        <v>0</v>
      </c>
    </row>
    <row r="154" spans="3:84" hidden="1" x14ac:dyDescent="0.3">
      <c r="C154" s="135">
        <v>8</v>
      </c>
      <c r="D154" s="135" t="str">
        <f t="shared" ref="D154:BO154" si="134">+D100</f>
        <v>% HC</v>
      </c>
      <c r="E154" s="135">
        <f t="shared" si="134"/>
        <v>0</v>
      </c>
      <c r="F154" s="135">
        <f t="shared" si="134"/>
        <v>0</v>
      </c>
      <c r="G154" s="135">
        <f t="shared" si="134"/>
        <v>0</v>
      </c>
      <c r="H154" s="135">
        <f t="shared" si="134"/>
        <v>0</v>
      </c>
      <c r="I154" s="135">
        <f t="shared" si="134"/>
        <v>0</v>
      </c>
      <c r="J154" s="135">
        <f t="shared" si="134"/>
        <v>0</v>
      </c>
      <c r="K154" s="135">
        <f t="shared" si="134"/>
        <v>0</v>
      </c>
      <c r="L154" s="135">
        <f t="shared" si="134"/>
        <v>0</v>
      </c>
      <c r="M154" s="135">
        <f t="shared" si="134"/>
        <v>0</v>
      </c>
      <c r="N154" s="135">
        <f t="shared" si="134"/>
        <v>0</v>
      </c>
      <c r="O154" s="135">
        <f t="shared" si="134"/>
        <v>0</v>
      </c>
      <c r="P154" s="135">
        <f t="shared" si="134"/>
        <v>0</v>
      </c>
      <c r="Q154" s="135">
        <f t="shared" si="134"/>
        <v>0</v>
      </c>
      <c r="R154" s="135">
        <f t="shared" si="134"/>
        <v>0</v>
      </c>
      <c r="S154" s="135">
        <f t="shared" si="134"/>
        <v>0</v>
      </c>
      <c r="T154" s="135">
        <f t="shared" si="134"/>
        <v>0</v>
      </c>
      <c r="U154" s="135">
        <f t="shared" si="134"/>
        <v>0</v>
      </c>
      <c r="V154" s="135">
        <f t="shared" si="134"/>
        <v>0</v>
      </c>
      <c r="W154" s="135">
        <f t="shared" si="134"/>
        <v>0</v>
      </c>
      <c r="X154" s="135">
        <f t="shared" si="134"/>
        <v>0</v>
      </c>
      <c r="Y154" s="135">
        <f t="shared" si="134"/>
        <v>0</v>
      </c>
      <c r="Z154" s="135">
        <f t="shared" si="134"/>
        <v>0</v>
      </c>
      <c r="AA154" s="135">
        <f t="shared" si="134"/>
        <v>0</v>
      </c>
      <c r="AB154" s="135">
        <f t="shared" si="134"/>
        <v>0</v>
      </c>
      <c r="AC154" s="135">
        <f t="shared" si="134"/>
        <v>0</v>
      </c>
      <c r="AD154" s="135">
        <f t="shared" si="134"/>
        <v>0</v>
      </c>
      <c r="AE154" s="135">
        <f t="shared" si="134"/>
        <v>0</v>
      </c>
      <c r="AF154" s="135">
        <f t="shared" si="134"/>
        <v>0</v>
      </c>
      <c r="AG154" s="135">
        <f t="shared" si="134"/>
        <v>0</v>
      </c>
      <c r="AH154" s="135">
        <f t="shared" si="134"/>
        <v>0</v>
      </c>
      <c r="AI154" s="135">
        <f t="shared" si="134"/>
        <v>0</v>
      </c>
      <c r="AJ154" s="135">
        <f t="shared" si="134"/>
        <v>0</v>
      </c>
      <c r="AK154" s="135">
        <f t="shared" si="134"/>
        <v>0</v>
      </c>
      <c r="AL154" s="135">
        <f t="shared" si="134"/>
        <v>0</v>
      </c>
      <c r="AM154" s="135">
        <f t="shared" si="134"/>
        <v>0</v>
      </c>
      <c r="AN154" s="135">
        <f t="shared" si="134"/>
        <v>0</v>
      </c>
      <c r="AO154" s="135">
        <f t="shared" si="134"/>
        <v>0</v>
      </c>
      <c r="AP154" s="135">
        <f t="shared" si="134"/>
        <v>0</v>
      </c>
      <c r="AQ154" s="135">
        <f t="shared" si="134"/>
        <v>0</v>
      </c>
      <c r="AR154" s="135">
        <f t="shared" si="134"/>
        <v>0</v>
      </c>
      <c r="AS154" s="135">
        <f t="shared" si="134"/>
        <v>0</v>
      </c>
      <c r="AT154" s="135">
        <f t="shared" si="134"/>
        <v>0</v>
      </c>
      <c r="AU154" s="135">
        <f t="shared" si="134"/>
        <v>0</v>
      </c>
      <c r="AV154" s="135">
        <f t="shared" si="134"/>
        <v>0</v>
      </c>
      <c r="AW154" s="135">
        <f t="shared" si="134"/>
        <v>0</v>
      </c>
      <c r="AX154" s="135">
        <f t="shared" si="134"/>
        <v>0</v>
      </c>
      <c r="AY154" s="135">
        <f t="shared" si="134"/>
        <v>0</v>
      </c>
      <c r="AZ154" s="135">
        <f t="shared" si="134"/>
        <v>0</v>
      </c>
      <c r="BA154" s="135">
        <f t="shared" si="134"/>
        <v>0</v>
      </c>
      <c r="BB154" s="135">
        <f t="shared" si="134"/>
        <v>0</v>
      </c>
      <c r="BC154" s="135">
        <f t="shared" si="134"/>
        <v>0</v>
      </c>
      <c r="BD154" s="135">
        <f t="shared" si="134"/>
        <v>0</v>
      </c>
      <c r="BE154" s="135">
        <f t="shared" si="134"/>
        <v>0</v>
      </c>
      <c r="BF154" s="135">
        <f t="shared" si="134"/>
        <v>0</v>
      </c>
      <c r="BG154" s="135">
        <f t="shared" si="134"/>
        <v>0</v>
      </c>
      <c r="BH154" s="135">
        <f t="shared" si="134"/>
        <v>0</v>
      </c>
      <c r="BI154" s="135">
        <f t="shared" si="134"/>
        <v>0</v>
      </c>
      <c r="BJ154" s="135">
        <f t="shared" si="134"/>
        <v>0</v>
      </c>
      <c r="BK154" s="135">
        <f t="shared" si="134"/>
        <v>0</v>
      </c>
      <c r="BL154" s="135">
        <f t="shared" si="134"/>
        <v>0</v>
      </c>
      <c r="BM154" s="135">
        <f t="shared" si="134"/>
        <v>0</v>
      </c>
      <c r="BN154" s="135">
        <f t="shared" si="134"/>
        <v>0</v>
      </c>
      <c r="BO154" s="135">
        <f t="shared" si="134"/>
        <v>0</v>
      </c>
      <c r="BP154" s="135">
        <f t="shared" ref="BP154:CF154" si="135">+BP100</f>
        <v>0</v>
      </c>
      <c r="BQ154" s="135">
        <f t="shared" si="135"/>
        <v>0</v>
      </c>
      <c r="BR154" s="135">
        <f t="shared" si="135"/>
        <v>0</v>
      </c>
      <c r="BS154" s="135">
        <f t="shared" si="135"/>
        <v>0</v>
      </c>
      <c r="BT154" s="135">
        <f t="shared" si="135"/>
        <v>0</v>
      </c>
      <c r="BU154" s="135">
        <f t="shared" si="135"/>
        <v>0</v>
      </c>
      <c r="BV154" s="135">
        <f t="shared" si="135"/>
        <v>0</v>
      </c>
      <c r="BW154" s="135">
        <f t="shared" si="135"/>
        <v>0</v>
      </c>
      <c r="BX154" s="135">
        <f t="shared" si="135"/>
        <v>0</v>
      </c>
      <c r="BY154" s="135">
        <f t="shared" si="135"/>
        <v>0</v>
      </c>
      <c r="BZ154" s="135">
        <f t="shared" si="135"/>
        <v>0</v>
      </c>
      <c r="CA154" s="135">
        <f t="shared" si="135"/>
        <v>0</v>
      </c>
      <c r="CB154" s="135">
        <f t="shared" si="135"/>
        <v>0</v>
      </c>
      <c r="CC154" s="135">
        <f t="shared" si="135"/>
        <v>0</v>
      </c>
      <c r="CD154" s="135">
        <f t="shared" si="135"/>
        <v>0</v>
      </c>
      <c r="CE154" s="135">
        <f t="shared" si="135"/>
        <v>0</v>
      </c>
      <c r="CF154" s="135">
        <f t="shared" si="135"/>
        <v>0</v>
      </c>
    </row>
    <row r="155" spans="3:84" hidden="1" x14ac:dyDescent="0.3">
      <c r="C155" s="135">
        <v>9</v>
      </c>
      <c r="D155" s="135" t="str">
        <f t="shared" ref="D155:BO155" si="136">+D106</f>
        <v>% HC</v>
      </c>
      <c r="E155" s="135">
        <f t="shared" si="136"/>
        <v>0</v>
      </c>
      <c r="F155" s="135">
        <f t="shared" si="136"/>
        <v>0</v>
      </c>
      <c r="G155" s="135">
        <f t="shared" si="136"/>
        <v>0</v>
      </c>
      <c r="H155" s="135">
        <f t="shared" si="136"/>
        <v>0</v>
      </c>
      <c r="I155" s="135">
        <f t="shared" si="136"/>
        <v>0</v>
      </c>
      <c r="J155" s="135">
        <f t="shared" si="136"/>
        <v>0</v>
      </c>
      <c r="K155" s="135">
        <f t="shared" si="136"/>
        <v>0</v>
      </c>
      <c r="L155" s="135">
        <f t="shared" si="136"/>
        <v>0</v>
      </c>
      <c r="M155" s="135">
        <f t="shared" si="136"/>
        <v>0</v>
      </c>
      <c r="N155" s="135">
        <f t="shared" si="136"/>
        <v>0</v>
      </c>
      <c r="O155" s="135">
        <f t="shared" si="136"/>
        <v>0</v>
      </c>
      <c r="P155" s="135">
        <f t="shared" si="136"/>
        <v>0</v>
      </c>
      <c r="Q155" s="135">
        <f t="shared" si="136"/>
        <v>0</v>
      </c>
      <c r="R155" s="135">
        <f t="shared" si="136"/>
        <v>0</v>
      </c>
      <c r="S155" s="135">
        <f t="shared" si="136"/>
        <v>0</v>
      </c>
      <c r="T155" s="135">
        <f t="shared" si="136"/>
        <v>0</v>
      </c>
      <c r="U155" s="135">
        <f t="shared" si="136"/>
        <v>0</v>
      </c>
      <c r="V155" s="135">
        <f t="shared" si="136"/>
        <v>0</v>
      </c>
      <c r="W155" s="135">
        <f t="shared" si="136"/>
        <v>0</v>
      </c>
      <c r="X155" s="135">
        <f t="shared" si="136"/>
        <v>0</v>
      </c>
      <c r="Y155" s="135">
        <f t="shared" si="136"/>
        <v>0</v>
      </c>
      <c r="Z155" s="135">
        <f t="shared" si="136"/>
        <v>0</v>
      </c>
      <c r="AA155" s="135">
        <f t="shared" si="136"/>
        <v>0</v>
      </c>
      <c r="AB155" s="135">
        <f t="shared" si="136"/>
        <v>0</v>
      </c>
      <c r="AC155" s="135">
        <f t="shared" si="136"/>
        <v>0</v>
      </c>
      <c r="AD155" s="135">
        <f t="shared" si="136"/>
        <v>0</v>
      </c>
      <c r="AE155" s="135">
        <f t="shared" si="136"/>
        <v>0</v>
      </c>
      <c r="AF155" s="135">
        <f t="shared" si="136"/>
        <v>0</v>
      </c>
      <c r="AG155" s="135">
        <f t="shared" si="136"/>
        <v>0</v>
      </c>
      <c r="AH155" s="135">
        <f t="shared" si="136"/>
        <v>0</v>
      </c>
      <c r="AI155" s="135">
        <f t="shared" si="136"/>
        <v>0</v>
      </c>
      <c r="AJ155" s="135">
        <f t="shared" si="136"/>
        <v>0</v>
      </c>
      <c r="AK155" s="135">
        <f t="shared" si="136"/>
        <v>0</v>
      </c>
      <c r="AL155" s="135">
        <f t="shared" si="136"/>
        <v>0</v>
      </c>
      <c r="AM155" s="135">
        <f t="shared" si="136"/>
        <v>0</v>
      </c>
      <c r="AN155" s="135">
        <f t="shared" si="136"/>
        <v>0</v>
      </c>
      <c r="AO155" s="135">
        <f t="shared" si="136"/>
        <v>0</v>
      </c>
      <c r="AP155" s="135">
        <f t="shared" si="136"/>
        <v>0</v>
      </c>
      <c r="AQ155" s="135">
        <f t="shared" si="136"/>
        <v>0</v>
      </c>
      <c r="AR155" s="135">
        <f t="shared" si="136"/>
        <v>0</v>
      </c>
      <c r="AS155" s="135">
        <f t="shared" si="136"/>
        <v>0</v>
      </c>
      <c r="AT155" s="135">
        <f t="shared" si="136"/>
        <v>0</v>
      </c>
      <c r="AU155" s="135">
        <f t="shared" si="136"/>
        <v>0</v>
      </c>
      <c r="AV155" s="135">
        <f t="shared" si="136"/>
        <v>0</v>
      </c>
      <c r="AW155" s="135">
        <f t="shared" si="136"/>
        <v>0</v>
      </c>
      <c r="AX155" s="135">
        <f t="shared" si="136"/>
        <v>0</v>
      </c>
      <c r="AY155" s="135">
        <f t="shared" si="136"/>
        <v>0</v>
      </c>
      <c r="AZ155" s="135">
        <f t="shared" si="136"/>
        <v>0</v>
      </c>
      <c r="BA155" s="135">
        <f t="shared" si="136"/>
        <v>0</v>
      </c>
      <c r="BB155" s="135">
        <f t="shared" si="136"/>
        <v>0</v>
      </c>
      <c r="BC155" s="135">
        <f t="shared" si="136"/>
        <v>0</v>
      </c>
      <c r="BD155" s="135">
        <f t="shared" si="136"/>
        <v>0</v>
      </c>
      <c r="BE155" s="135">
        <f t="shared" si="136"/>
        <v>0</v>
      </c>
      <c r="BF155" s="135">
        <f t="shared" si="136"/>
        <v>0</v>
      </c>
      <c r="BG155" s="135">
        <f t="shared" si="136"/>
        <v>0</v>
      </c>
      <c r="BH155" s="135">
        <f t="shared" si="136"/>
        <v>0</v>
      </c>
      <c r="BI155" s="135">
        <f t="shared" si="136"/>
        <v>0</v>
      </c>
      <c r="BJ155" s="135">
        <f t="shared" si="136"/>
        <v>0</v>
      </c>
      <c r="BK155" s="135">
        <f t="shared" si="136"/>
        <v>0</v>
      </c>
      <c r="BL155" s="135">
        <f t="shared" si="136"/>
        <v>0</v>
      </c>
      <c r="BM155" s="135">
        <f t="shared" si="136"/>
        <v>0</v>
      </c>
      <c r="BN155" s="135">
        <f t="shared" si="136"/>
        <v>0</v>
      </c>
      <c r="BO155" s="135">
        <f t="shared" si="136"/>
        <v>0</v>
      </c>
      <c r="BP155" s="135">
        <f t="shared" ref="BP155:CF155" si="137">+BP106</f>
        <v>0</v>
      </c>
      <c r="BQ155" s="135">
        <f t="shared" si="137"/>
        <v>0</v>
      </c>
      <c r="BR155" s="135">
        <f t="shared" si="137"/>
        <v>0</v>
      </c>
      <c r="BS155" s="135">
        <f t="shared" si="137"/>
        <v>0</v>
      </c>
      <c r="BT155" s="135">
        <f t="shared" si="137"/>
        <v>0</v>
      </c>
      <c r="BU155" s="135">
        <f t="shared" si="137"/>
        <v>0</v>
      </c>
      <c r="BV155" s="135">
        <f t="shared" si="137"/>
        <v>0</v>
      </c>
      <c r="BW155" s="135">
        <f t="shared" si="137"/>
        <v>0</v>
      </c>
      <c r="BX155" s="135">
        <f t="shared" si="137"/>
        <v>0</v>
      </c>
      <c r="BY155" s="135">
        <f t="shared" si="137"/>
        <v>0</v>
      </c>
      <c r="BZ155" s="135">
        <f t="shared" si="137"/>
        <v>0</v>
      </c>
      <c r="CA155" s="135">
        <f t="shared" si="137"/>
        <v>0</v>
      </c>
      <c r="CB155" s="135">
        <f t="shared" si="137"/>
        <v>0</v>
      </c>
      <c r="CC155" s="135">
        <f t="shared" si="137"/>
        <v>0</v>
      </c>
      <c r="CD155" s="135">
        <f t="shared" si="137"/>
        <v>0</v>
      </c>
      <c r="CE155" s="135">
        <f t="shared" si="137"/>
        <v>0</v>
      </c>
      <c r="CF155" s="135">
        <f t="shared" si="137"/>
        <v>0</v>
      </c>
    </row>
    <row r="156" spans="3:84" hidden="1" x14ac:dyDescent="0.3">
      <c r="C156" s="135">
        <v>10</v>
      </c>
      <c r="D156" s="135" t="str">
        <f t="shared" ref="D156:BO156" si="138">+D112</f>
        <v>% HC</v>
      </c>
      <c r="E156" s="135">
        <f t="shared" si="138"/>
        <v>0</v>
      </c>
      <c r="F156" s="135">
        <f t="shared" si="138"/>
        <v>0</v>
      </c>
      <c r="G156" s="135">
        <f t="shared" si="138"/>
        <v>0</v>
      </c>
      <c r="H156" s="135">
        <f t="shared" si="138"/>
        <v>0</v>
      </c>
      <c r="I156" s="135">
        <f t="shared" si="138"/>
        <v>0</v>
      </c>
      <c r="J156" s="135">
        <f t="shared" si="138"/>
        <v>0</v>
      </c>
      <c r="K156" s="135">
        <f t="shared" si="138"/>
        <v>0</v>
      </c>
      <c r="L156" s="135">
        <f t="shared" si="138"/>
        <v>0</v>
      </c>
      <c r="M156" s="135">
        <f t="shared" si="138"/>
        <v>0</v>
      </c>
      <c r="N156" s="135">
        <f t="shared" si="138"/>
        <v>0</v>
      </c>
      <c r="O156" s="135">
        <f t="shared" si="138"/>
        <v>0</v>
      </c>
      <c r="P156" s="135">
        <f t="shared" si="138"/>
        <v>0</v>
      </c>
      <c r="Q156" s="135">
        <f t="shared" si="138"/>
        <v>0</v>
      </c>
      <c r="R156" s="135">
        <f t="shared" si="138"/>
        <v>0</v>
      </c>
      <c r="S156" s="135">
        <f t="shared" si="138"/>
        <v>0</v>
      </c>
      <c r="T156" s="135">
        <f t="shared" si="138"/>
        <v>0</v>
      </c>
      <c r="U156" s="135">
        <f t="shared" si="138"/>
        <v>0</v>
      </c>
      <c r="V156" s="135">
        <f t="shared" si="138"/>
        <v>0</v>
      </c>
      <c r="W156" s="135">
        <f t="shared" si="138"/>
        <v>0</v>
      </c>
      <c r="X156" s="135">
        <f t="shared" si="138"/>
        <v>0</v>
      </c>
      <c r="Y156" s="135">
        <f t="shared" si="138"/>
        <v>0</v>
      </c>
      <c r="Z156" s="135">
        <f t="shared" si="138"/>
        <v>0</v>
      </c>
      <c r="AA156" s="135">
        <f t="shared" si="138"/>
        <v>0</v>
      </c>
      <c r="AB156" s="135">
        <f t="shared" si="138"/>
        <v>0</v>
      </c>
      <c r="AC156" s="135">
        <f t="shared" si="138"/>
        <v>0</v>
      </c>
      <c r="AD156" s="135">
        <f t="shared" si="138"/>
        <v>0</v>
      </c>
      <c r="AE156" s="135">
        <f t="shared" si="138"/>
        <v>0</v>
      </c>
      <c r="AF156" s="135">
        <f t="shared" si="138"/>
        <v>0</v>
      </c>
      <c r="AG156" s="135">
        <f t="shared" si="138"/>
        <v>0</v>
      </c>
      <c r="AH156" s="135">
        <f t="shared" si="138"/>
        <v>0</v>
      </c>
      <c r="AI156" s="135">
        <f t="shared" si="138"/>
        <v>0</v>
      </c>
      <c r="AJ156" s="135">
        <f t="shared" si="138"/>
        <v>0</v>
      </c>
      <c r="AK156" s="135">
        <f t="shared" si="138"/>
        <v>0</v>
      </c>
      <c r="AL156" s="135">
        <f t="shared" si="138"/>
        <v>0</v>
      </c>
      <c r="AM156" s="135">
        <f t="shared" si="138"/>
        <v>0</v>
      </c>
      <c r="AN156" s="135">
        <f t="shared" si="138"/>
        <v>0</v>
      </c>
      <c r="AO156" s="135">
        <f t="shared" si="138"/>
        <v>0</v>
      </c>
      <c r="AP156" s="135">
        <f t="shared" si="138"/>
        <v>0</v>
      </c>
      <c r="AQ156" s="135">
        <f t="shared" si="138"/>
        <v>0</v>
      </c>
      <c r="AR156" s="135">
        <f t="shared" si="138"/>
        <v>0</v>
      </c>
      <c r="AS156" s="135">
        <f t="shared" si="138"/>
        <v>0</v>
      </c>
      <c r="AT156" s="135">
        <f t="shared" si="138"/>
        <v>0</v>
      </c>
      <c r="AU156" s="135">
        <f t="shared" si="138"/>
        <v>0</v>
      </c>
      <c r="AV156" s="135">
        <f t="shared" si="138"/>
        <v>0</v>
      </c>
      <c r="AW156" s="135">
        <f t="shared" si="138"/>
        <v>0</v>
      </c>
      <c r="AX156" s="135">
        <f t="shared" si="138"/>
        <v>0</v>
      </c>
      <c r="AY156" s="135">
        <f t="shared" si="138"/>
        <v>0</v>
      </c>
      <c r="AZ156" s="135">
        <f t="shared" si="138"/>
        <v>0</v>
      </c>
      <c r="BA156" s="135">
        <f t="shared" si="138"/>
        <v>0</v>
      </c>
      <c r="BB156" s="135">
        <f t="shared" si="138"/>
        <v>0</v>
      </c>
      <c r="BC156" s="135">
        <f t="shared" si="138"/>
        <v>0</v>
      </c>
      <c r="BD156" s="135">
        <f t="shared" si="138"/>
        <v>0</v>
      </c>
      <c r="BE156" s="135">
        <f t="shared" si="138"/>
        <v>0</v>
      </c>
      <c r="BF156" s="135">
        <f t="shared" si="138"/>
        <v>0</v>
      </c>
      <c r="BG156" s="135">
        <f t="shared" si="138"/>
        <v>0</v>
      </c>
      <c r="BH156" s="135">
        <f t="shared" si="138"/>
        <v>0</v>
      </c>
      <c r="BI156" s="135">
        <f t="shared" si="138"/>
        <v>0</v>
      </c>
      <c r="BJ156" s="135">
        <f t="shared" si="138"/>
        <v>0</v>
      </c>
      <c r="BK156" s="135">
        <f t="shared" si="138"/>
        <v>0</v>
      </c>
      <c r="BL156" s="135">
        <f t="shared" si="138"/>
        <v>0</v>
      </c>
      <c r="BM156" s="135">
        <f t="shared" si="138"/>
        <v>0</v>
      </c>
      <c r="BN156" s="135">
        <f t="shared" si="138"/>
        <v>0</v>
      </c>
      <c r="BO156" s="135">
        <f t="shared" si="138"/>
        <v>0</v>
      </c>
      <c r="BP156" s="135">
        <f t="shared" ref="BP156:CF156" si="139">+BP112</f>
        <v>0</v>
      </c>
      <c r="BQ156" s="135">
        <f t="shared" si="139"/>
        <v>0</v>
      </c>
      <c r="BR156" s="135">
        <f t="shared" si="139"/>
        <v>0</v>
      </c>
      <c r="BS156" s="135">
        <f t="shared" si="139"/>
        <v>0</v>
      </c>
      <c r="BT156" s="135">
        <f t="shared" si="139"/>
        <v>0</v>
      </c>
      <c r="BU156" s="135">
        <f t="shared" si="139"/>
        <v>0</v>
      </c>
      <c r="BV156" s="135">
        <f t="shared" si="139"/>
        <v>0</v>
      </c>
      <c r="BW156" s="135">
        <f t="shared" si="139"/>
        <v>0</v>
      </c>
      <c r="BX156" s="135">
        <f t="shared" si="139"/>
        <v>0</v>
      </c>
      <c r="BY156" s="135">
        <f t="shared" si="139"/>
        <v>0</v>
      </c>
      <c r="BZ156" s="135">
        <f t="shared" si="139"/>
        <v>0</v>
      </c>
      <c r="CA156" s="135">
        <f t="shared" si="139"/>
        <v>0</v>
      </c>
      <c r="CB156" s="135">
        <f t="shared" si="139"/>
        <v>0</v>
      </c>
      <c r="CC156" s="135">
        <f t="shared" si="139"/>
        <v>0</v>
      </c>
      <c r="CD156" s="135">
        <f t="shared" si="139"/>
        <v>0</v>
      </c>
      <c r="CE156" s="135">
        <f t="shared" si="139"/>
        <v>0</v>
      </c>
      <c r="CF156" s="135">
        <f t="shared" si="139"/>
        <v>0</v>
      </c>
    </row>
    <row r="157" spans="3:84" hidden="1" x14ac:dyDescent="0.3">
      <c r="C157" s="135"/>
      <c r="D157" s="506" t="s">
        <v>269</v>
      </c>
      <c r="E157" s="507">
        <f>+IFERROR(SUMPRODUCT(E147:E156,E173:E182)/E183,0)</f>
        <v>0</v>
      </c>
      <c r="F157" s="507">
        <f t="shared" ref="F157:BQ157" si="140">+IFERROR(SUMPRODUCT(F147:F156,F173:F182)/F183,0)</f>
        <v>0</v>
      </c>
      <c r="G157" s="507">
        <f t="shared" si="140"/>
        <v>0</v>
      </c>
      <c r="H157" s="507">
        <f t="shared" si="140"/>
        <v>0</v>
      </c>
      <c r="I157" s="507">
        <f t="shared" si="140"/>
        <v>0</v>
      </c>
      <c r="J157" s="507">
        <f t="shared" si="140"/>
        <v>31</v>
      </c>
      <c r="K157" s="507">
        <f t="shared" si="140"/>
        <v>31.000000000000004</v>
      </c>
      <c r="L157" s="507">
        <f t="shared" si="140"/>
        <v>32</v>
      </c>
      <c r="M157" s="507">
        <f t="shared" si="140"/>
        <v>32.999999999999993</v>
      </c>
      <c r="N157" s="507">
        <f t="shared" si="140"/>
        <v>33</v>
      </c>
      <c r="O157" s="507">
        <f t="shared" si="140"/>
        <v>0</v>
      </c>
      <c r="P157" s="507">
        <f t="shared" si="140"/>
        <v>0</v>
      </c>
      <c r="Q157" s="507">
        <f t="shared" si="140"/>
        <v>0</v>
      </c>
      <c r="R157" s="507">
        <f t="shared" si="140"/>
        <v>0</v>
      </c>
      <c r="S157" s="507">
        <f t="shared" si="140"/>
        <v>0</v>
      </c>
      <c r="T157" s="507">
        <f t="shared" si="140"/>
        <v>0</v>
      </c>
      <c r="U157" s="507">
        <f t="shared" si="140"/>
        <v>0</v>
      </c>
      <c r="V157" s="507">
        <f t="shared" si="140"/>
        <v>0</v>
      </c>
      <c r="W157" s="507">
        <f t="shared" si="140"/>
        <v>0</v>
      </c>
      <c r="X157" s="507">
        <f t="shared" si="140"/>
        <v>0</v>
      </c>
      <c r="Y157" s="507">
        <f t="shared" si="140"/>
        <v>0</v>
      </c>
      <c r="Z157" s="507">
        <f t="shared" si="140"/>
        <v>0</v>
      </c>
      <c r="AA157" s="507">
        <f t="shared" si="140"/>
        <v>0</v>
      </c>
      <c r="AB157" s="507">
        <f t="shared" si="140"/>
        <v>0</v>
      </c>
      <c r="AC157" s="507">
        <f t="shared" si="140"/>
        <v>0</v>
      </c>
      <c r="AD157" s="507">
        <f t="shared" si="140"/>
        <v>0</v>
      </c>
      <c r="AE157" s="507">
        <f t="shared" si="140"/>
        <v>0</v>
      </c>
      <c r="AF157" s="507">
        <f t="shared" si="140"/>
        <v>0</v>
      </c>
      <c r="AG157" s="507">
        <f t="shared" si="140"/>
        <v>0</v>
      </c>
      <c r="AH157" s="507">
        <f t="shared" si="140"/>
        <v>0</v>
      </c>
      <c r="AI157" s="507">
        <f t="shared" si="140"/>
        <v>0</v>
      </c>
      <c r="AJ157" s="507">
        <f t="shared" si="140"/>
        <v>0</v>
      </c>
      <c r="AK157" s="507">
        <f t="shared" si="140"/>
        <v>0</v>
      </c>
      <c r="AL157" s="507">
        <f t="shared" si="140"/>
        <v>0</v>
      </c>
      <c r="AM157" s="507">
        <f t="shared" si="140"/>
        <v>0</v>
      </c>
      <c r="AN157" s="507">
        <f t="shared" si="140"/>
        <v>0</v>
      </c>
      <c r="AO157" s="507">
        <f t="shared" si="140"/>
        <v>0</v>
      </c>
      <c r="AP157" s="507">
        <f t="shared" si="140"/>
        <v>0</v>
      </c>
      <c r="AQ157" s="507">
        <f t="shared" si="140"/>
        <v>0</v>
      </c>
      <c r="AR157" s="507">
        <f t="shared" si="140"/>
        <v>0</v>
      </c>
      <c r="AS157" s="507">
        <f t="shared" si="140"/>
        <v>0</v>
      </c>
      <c r="AT157" s="507">
        <f t="shared" si="140"/>
        <v>0</v>
      </c>
      <c r="AU157" s="507">
        <f t="shared" si="140"/>
        <v>0</v>
      </c>
      <c r="AV157" s="507">
        <f t="shared" si="140"/>
        <v>0</v>
      </c>
      <c r="AW157" s="507">
        <f t="shared" si="140"/>
        <v>0</v>
      </c>
      <c r="AX157" s="507">
        <f t="shared" si="140"/>
        <v>0</v>
      </c>
      <c r="AY157" s="507">
        <f t="shared" si="140"/>
        <v>0</v>
      </c>
      <c r="AZ157" s="507">
        <f t="shared" si="140"/>
        <v>0</v>
      </c>
      <c r="BA157" s="507">
        <f t="shared" si="140"/>
        <v>0</v>
      </c>
      <c r="BB157" s="507">
        <f t="shared" si="140"/>
        <v>0</v>
      </c>
      <c r="BC157" s="507">
        <f t="shared" si="140"/>
        <v>0</v>
      </c>
      <c r="BD157" s="507">
        <f t="shared" si="140"/>
        <v>0</v>
      </c>
      <c r="BE157" s="507">
        <f t="shared" si="140"/>
        <v>0</v>
      </c>
      <c r="BF157" s="507">
        <f t="shared" si="140"/>
        <v>0</v>
      </c>
      <c r="BG157" s="507">
        <f t="shared" si="140"/>
        <v>0</v>
      </c>
      <c r="BH157" s="507">
        <f t="shared" si="140"/>
        <v>0</v>
      </c>
      <c r="BI157" s="507">
        <f t="shared" si="140"/>
        <v>0</v>
      </c>
      <c r="BJ157" s="507">
        <f t="shared" si="140"/>
        <v>0</v>
      </c>
      <c r="BK157" s="507">
        <f t="shared" si="140"/>
        <v>0</v>
      </c>
      <c r="BL157" s="507">
        <f t="shared" si="140"/>
        <v>0</v>
      </c>
      <c r="BM157" s="507">
        <f t="shared" si="140"/>
        <v>0</v>
      </c>
      <c r="BN157" s="507">
        <f t="shared" si="140"/>
        <v>0</v>
      </c>
      <c r="BO157" s="507">
        <f t="shared" si="140"/>
        <v>0</v>
      </c>
      <c r="BP157" s="507">
        <f t="shared" si="140"/>
        <v>0</v>
      </c>
      <c r="BQ157" s="507">
        <f t="shared" si="140"/>
        <v>0</v>
      </c>
      <c r="BR157" s="507">
        <f t="shared" ref="BR157:CF157" si="141">+IFERROR(SUMPRODUCT(BR147:BR156,BR173:BR182)/BR183,0)</f>
        <v>0</v>
      </c>
      <c r="BS157" s="507">
        <f t="shared" si="141"/>
        <v>0</v>
      </c>
      <c r="BT157" s="507">
        <f t="shared" si="141"/>
        <v>0</v>
      </c>
      <c r="BU157" s="507">
        <f t="shared" si="141"/>
        <v>0</v>
      </c>
      <c r="BV157" s="507">
        <f t="shared" si="141"/>
        <v>0</v>
      </c>
      <c r="BW157" s="507">
        <f t="shared" si="141"/>
        <v>0</v>
      </c>
      <c r="BX157" s="507">
        <f t="shared" si="141"/>
        <v>0</v>
      </c>
      <c r="BY157" s="507">
        <f t="shared" si="141"/>
        <v>0</v>
      </c>
      <c r="BZ157" s="507">
        <f t="shared" si="141"/>
        <v>0</v>
      </c>
      <c r="CA157" s="507">
        <f t="shared" si="141"/>
        <v>0</v>
      </c>
      <c r="CB157" s="507">
        <f t="shared" si="141"/>
        <v>0</v>
      </c>
      <c r="CC157" s="507">
        <f t="shared" si="141"/>
        <v>0</v>
      </c>
      <c r="CD157" s="507">
        <f t="shared" si="141"/>
        <v>0</v>
      </c>
      <c r="CE157" s="507">
        <f t="shared" si="141"/>
        <v>0</v>
      </c>
      <c r="CF157" s="507">
        <f t="shared" si="141"/>
        <v>0</v>
      </c>
    </row>
    <row r="158" spans="3:84" hidden="1" x14ac:dyDescent="0.3">
      <c r="C158" s="135"/>
      <c r="D158" s="508" t="s">
        <v>271</v>
      </c>
      <c r="E158" s="507">
        <f>+IFERROR(AVERAGEIF(E147:E156,"&gt;0"),0)</f>
        <v>0</v>
      </c>
      <c r="F158" s="507">
        <f t="shared" ref="F158:BQ158" si="142">+IFERROR(AVERAGEIF(F147:F156,"&gt;0"),0)</f>
        <v>0</v>
      </c>
      <c r="G158" s="507">
        <f t="shared" si="142"/>
        <v>0</v>
      </c>
      <c r="H158" s="507">
        <f t="shared" si="142"/>
        <v>0</v>
      </c>
      <c r="I158" s="507">
        <f t="shared" si="142"/>
        <v>0</v>
      </c>
      <c r="J158" s="507">
        <f t="shared" si="142"/>
        <v>31</v>
      </c>
      <c r="K158" s="507">
        <f t="shared" si="142"/>
        <v>31</v>
      </c>
      <c r="L158" s="507">
        <f t="shared" si="142"/>
        <v>32</v>
      </c>
      <c r="M158" s="507">
        <f t="shared" si="142"/>
        <v>33</v>
      </c>
      <c r="N158" s="507">
        <f t="shared" si="142"/>
        <v>33</v>
      </c>
      <c r="O158" s="507">
        <f t="shared" si="142"/>
        <v>0</v>
      </c>
      <c r="P158" s="507">
        <f t="shared" si="142"/>
        <v>0</v>
      </c>
      <c r="Q158" s="507">
        <f t="shared" si="142"/>
        <v>0</v>
      </c>
      <c r="R158" s="507">
        <f t="shared" si="142"/>
        <v>0</v>
      </c>
      <c r="S158" s="507">
        <f t="shared" si="142"/>
        <v>0</v>
      </c>
      <c r="T158" s="507">
        <f t="shared" si="142"/>
        <v>0</v>
      </c>
      <c r="U158" s="507">
        <f t="shared" si="142"/>
        <v>0</v>
      </c>
      <c r="V158" s="507">
        <f t="shared" si="142"/>
        <v>0</v>
      </c>
      <c r="W158" s="507">
        <f t="shared" si="142"/>
        <v>0</v>
      </c>
      <c r="X158" s="507">
        <f t="shared" si="142"/>
        <v>0</v>
      </c>
      <c r="Y158" s="507">
        <f t="shared" si="142"/>
        <v>0</v>
      </c>
      <c r="Z158" s="507">
        <f t="shared" si="142"/>
        <v>0</v>
      </c>
      <c r="AA158" s="507">
        <f t="shared" si="142"/>
        <v>0</v>
      </c>
      <c r="AB158" s="507">
        <f t="shared" si="142"/>
        <v>0</v>
      </c>
      <c r="AC158" s="507">
        <f t="shared" si="142"/>
        <v>0</v>
      </c>
      <c r="AD158" s="507">
        <f t="shared" si="142"/>
        <v>0</v>
      </c>
      <c r="AE158" s="507">
        <f t="shared" si="142"/>
        <v>0</v>
      </c>
      <c r="AF158" s="507">
        <f t="shared" si="142"/>
        <v>0</v>
      </c>
      <c r="AG158" s="507">
        <f t="shared" si="142"/>
        <v>0</v>
      </c>
      <c r="AH158" s="507">
        <f t="shared" si="142"/>
        <v>0</v>
      </c>
      <c r="AI158" s="507">
        <f t="shared" si="142"/>
        <v>0</v>
      </c>
      <c r="AJ158" s="507">
        <f t="shared" si="142"/>
        <v>0</v>
      </c>
      <c r="AK158" s="507">
        <f t="shared" si="142"/>
        <v>0</v>
      </c>
      <c r="AL158" s="507">
        <f t="shared" si="142"/>
        <v>0</v>
      </c>
      <c r="AM158" s="507">
        <f t="shared" si="142"/>
        <v>0</v>
      </c>
      <c r="AN158" s="507">
        <f t="shared" si="142"/>
        <v>0</v>
      </c>
      <c r="AO158" s="507">
        <f t="shared" si="142"/>
        <v>0</v>
      </c>
      <c r="AP158" s="507">
        <f t="shared" si="142"/>
        <v>0</v>
      </c>
      <c r="AQ158" s="507">
        <f t="shared" si="142"/>
        <v>0</v>
      </c>
      <c r="AR158" s="507">
        <f t="shared" si="142"/>
        <v>0</v>
      </c>
      <c r="AS158" s="507">
        <f t="shared" si="142"/>
        <v>0</v>
      </c>
      <c r="AT158" s="507">
        <f t="shared" si="142"/>
        <v>0</v>
      </c>
      <c r="AU158" s="507">
        <f t="shared" si="142"/>
        <v>0</v>
      </c>
      <c r="AV158" s="507">
        <f t="shared" si="142"/>
        <v>0</v>
      </c>
      <c r="AW158" s="507">
        <f t="shared" si="142"/>
        <v>0</v>
      </c>
      <c r="AX158" s="507">
        <f t="shared" si="142"/>
        <v>0</v>
      </c>
      <c r="AY158" s="507">
        <f t="shared" si="142"/>
        <v>0</v>
      </c>
      <c r="AZ158" s="507">
        <f t="shared" si="142"/>
        <v>0</v>
      </c>
      <c r="BA158" s="507">
        <f t="shared" si="142"/>
        <v>0</v>
      </c>
      <c r="BB158" s="507">
        <f t="shared" si="142"/>
        <v>0</v>
      </c>
      <c r="BC158" s="507">
        <f t="shared" si="142"/>
        <v>0</v>
      </c>
      <c r="BD158" s="507">
        <f t="shared" si="142"/>
        <v>0</v>
      </c>
      <c r="BE158" s="507">
        <f t="shared" si="142"/>
        <v>0</v>
      </c>
      <c r="BF158" s="507">
        <f t="shared" si="142"/>
        <v>0</v>
      </c>
      <c r="BG158" s="507">
        <f t="shared" si="142"/>
        <v>0</v>
      </c>
      <c r="BH158" s="507">
        <f t="shared" si="142"/>
        <v>0</v>
      </c>
      <c r="BI158" s="507">
        <f t="shared" si="142"/>
        <v>0</v>
      </c>
      <c r="BJ158" s="507">
        <f t="shared" si="142"/>
        <v>0</v>
      </c>
      <c r="BK158" s="507">
        <f t="shared" si="142"/>
        <v>0</v>
      </c>
      <c r="BL158" s="507">
        <f t="shared" si="142"/>
        <v>0</v>
      </c>
      <c r="BM158" s="507">
        <f t="shared" si="142"/>
        <v>0</v>
      </c>
      <c r="BN158" s="507">
        <f t="shared" si="142"/>
        <v>0</v>
      </c>
      <c r="BO158" s="507">
        <f t="shared" si="142"/>
        <v>0</v>
      </c>
      <c r="BP158" s="507">
        <f t="shared" si="142"/>
        <v>0</v>
      </c>
      <c r="BQ158" s="507">
        <f t="shared" si="142"/>
        <v>0</v>
      </c>
      <c r="BR158" s="507">
        <f t="shared" ref="BR158:CF158" si="143">+IFERROR(AVERAGEIF(BR147:BR156,"&gt;0"),0)</f>
        <v>0</v>
      </c>
      <c r="BS158" s="507">
        <f t="shared" si="143"/>
        <v>0</v>
      </c>
      <c r="BT158" s="507">
        <f t="shared" si="143"/>
        <v>0</v>
      </c>
      <c r="BU158" s="507">
        <f t="shared" si="143"/>
        <v>0</v>
      </c>
      <c r="BV158" s="507">
        <f t="shared" si="143"/>
        <v>0</v>
      </c>
      <c r="BW158" s="507">
        <f t="shared" si="143"/>
        <v>0</v>
      </c>
      <c r="BX158" s="507">
        <f t="shared" si="143"/>
        <v>0</v>
      </c>
      <c r="BY158" s="507">
        <f t="shared" si="143"/>
        <v>0</v>
      </c>
      <c r="BZ158" s="507">
        <f t="shared" si="143"/>
        <v>0</v>
      </c>
      <c r="CA158" s="507">
        <f t="shared" si="143"/>
        <v>0</v>
      </c>
      <c r="CB158" s="507">
        <f t="shared" si="143"/>
        <v>0</v>
      </c>
      <c r="CC158" s="507">
        <f t="shared" si="143"/>
        <v>0</v>
      </c>
      <c r="CD158" s="507">
        <f t="shared" si="143"/>
        <v>0</v>
      </c>
      <c r="CE158" s="507">
        <f t="shared" si="143"/>
        <v>0</v>
      </c>
      <c r="CF158" s="507">
        <f t="shared" si="143"/>
        <v>0</v>
      </c>
    </row>
    <row r="159" spans="3:84" hidden="1" x14ac:dyDescent="0.3">
      <c r="C159" s="135"/>
      <c r="D159" s="135"/>
      <c r="E159" s="135"/>
      <c r="F159" s="135"/>
      <c r="G159" s="135"/>
      <c r="H159" s="135"/>
      <c r="I159" s="135"/>
      <c r="J159" s="135"/>
      <c r="K159" s="135"/>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c r="AI159" s="135"/>
      <c r="AJ159" s="135"/>
      <c r="AK159" s="135"/>
      <c r="AL159" s="135"/>
      <c r="AM159" s="135"/>
      <c r="AN159" s="135"/>
      <c r="AO159" s="135"/>
      <c r="AP159" s="135"/>
      <c r="AQ159" s="135"/>
      <c r="AR159" s="135"/>
      <c r="AS159" s="135"/>
      <c r="AT159" s="135"/>
      <c r="AU159" s="135"/>
      <c r="AV159" s="135"/>
      <c r="AW159" s="135"/>
      <c r="AX159" s="135"/>
      <c r="AY159" s="135"/>
      <c r="AZ159" s="135"/>
      <c r="BA159" s="135"/>
      <c r="BB159" s="135"/>
      <c r="BC159" s="135"/>
      <c r="BD159" s="135"/>
      <c r="BE159" s="135"/>
      <c r="BF159" s="135"/>
      <c r="BG159" s="135"/>
      <c r="BH159" s="135"/>
      <c r="BI159" s="135"/>
      <c r="BJ159" s="135"/>
      <c r="BK159" s="135"/>
      <c r="BL159" s="135"/>
      <c r="BM159" s="135"/>
      <c r="BN159" s="135"/>
      <c r="BO159" s="135"/>
      <c r="BP159" s="135"/>
      <c r="BQ159" s="135"/>
      <c r="BR159" s="135"/>
      <c r="BS159" s="135"/>
      <c r="BT159" s="135"/>
      <c r="BU159" s="135"/>
      <c r="BV159" s="135"/>
      <c r="BW159" s="135"/>
      <c r="BX159" s="135"/>
      <c r="BY159" s="135"/>
      <c r="BZ159" s="135"/>
      <c r="CA159" s="135"/>
      <c r="CB159" s="135"/>
      <c r="CC159" s="135"/>
      <c r="CD159" s="135"/>
      <c r="CE159" s="135"/>
      <c r="CF159" s="135"/>
    </row>
    <row r="160" spans="3:84" hidden="1" x14ac:dyDescent="0.3">
      <c r="C160" s="135">
        <v>1</v>
      </c>
      <c r="D160" s="135" t="str">
        <f t="shared" ref="D160:BO160" si="144">+D59</f>
        <v>% SOLIDOS</v>
      </c>
      <c r="E160" s="135">
        <f t="shared" si="144"/>
        <v>0</v>
      </c>
      <c r="F160" s="135">
        <f t="shared" si="144"/>
        <v>0</v>
      </c>
      <c r="G160" s="135">
        <f t="shared" si="144"/>
        <v>0</v>
      </c>
      <c r="H160" s="135">
        <f t="shared" si="144"/>
        <v>0</v>
      </c>
      <c r="I160" s="135">
        <f t="shared" si="144"/>
        <v>0</v>
      </c>
      <c r="J160" s="135">
        <f t="shared" si="144"/>
        <v>60</v>
      </c>
      <c r="K160" s="135">
        <f t="shared" si="144"/>
        <v>59</v>
      </c>
      <c r="L160" s="135">
        <f t="shared" si="144"/>
        <v>61</v>
      </c>
      <c r="M160" s="135">
        <f t="shared" si="144"/>
        <v>58</v>
      </c>
      <c r="N160" s="135">
        <f t="shared" si="144"/>
        <v>57</v>
      </c>
      <c r="O160" s="135">
        <f t="shared" si="144"/>
        <v>0</v>
      </c>
      <c r="P160" s="135">
        <f t="shared" si="144"/>
        <v>0</v>
      </c>
      <c r="Q160" s="135">
        <f t="shared" si="144"/>
        <v>0</v>
      </c>
      <c r="R160" s="135">
        <f t="shared" si="144"/>
        <v>0</v>
      </c>
      <c r="S160" s="135">
        <f t="shared" si="144"/>
        <v>0</v>
      </c>
      <c r="T160" s="135">
        <f t="shared" si="144"/>
        <v>0</v>
      </c>
      <c r="U160" s="135">
        <f t="shared" si="144"/>
        <v>0</v>
      </c>
      <c r="V160" s="135">
        <f t="shared" si="144"/>
        <v>0</v>
      </c>
      <c r="W160" s="135">
        <f t="shared" si="144"/>
        <v>0</v>
      </c>
      <c r="X160" s="135">
        <f t="shared" si="144"/>
        <v>0</v>
      </c>
      <c r="Y160" s="135">
        <f t="shared" si="144"/>
        <v>0</v>
      </c>
      <c r="Z160" s="135">
        <f t="shared" si="144"/>
        <v>0</v>
      </c>
      <c r="AA160" s="135">
        <f t="shared" si="144"/>
        <v>0</v>
      </c>
      <c r="AB160" s="135">
        <f t="shared" si="144"/>
        <v>0</v>
      </c>
      <c r="AC160" s="135">
        <f t="shared" si="144"/>
        <v>0</v>
      </c>
      <c r="AD160" s="135">
        <f t="shared" si="144"/>
        <v>0</v>
      </c>
      <c r="AE160" s="135">
        <f t="shared" si="144"/>
        <v>0</v>
      </c>
      <c r="AF160" s="135">
        <f t="shared" si="144"/>
        <v>0</v>
      </c>
      <c r="AG160" s="135">
        <f t="shared" si="144"/>
        <v>0</v>
      </c>
      <c r="AH160" s="135">
        <f t="shared" si="144"/>
        <v>0</v>
      </c>
      <c r="AI160" s="135">
        <f t="shared" si="144"/>
        <v>0</v>
      </c>
      <c r="AJ160" s="135">
        <f t="shared" si="144"/>
        <v>0</v>
      </c>
      <c r="AK160" s="135">
        <f t="shared" si="144"/>
        <v>0</v>
      </c>
      <c r="AL160" s="135">
        <f t="shared" si="144"/>
        <v>0</v>
      </c>
      <c r="AM160" s="135">
        <f t="shared" si="144"/>
        <v>0</v>
      </c>
      <c r="AN160" s="135">
        <f t="shared" si="144"/>
        <v>0</v>
      </c>
      <c r="AO160" s="135">
        <f t="shared" si="144"/>
        <v>0</v>
      </c>
      <c r="AP160" s="135">
        <f t="shared" si="144"/>
        <v>0</v>
      </c>
      <c r="AQ160" s="135">
        <f t="shared" si="144"/>
        <v>0</v>
      </c>
      <c r="AR160" s="135">
        <f t="shared" si="144"/>
        <v>0</v>
      </c>
      <c r="AS160" s="135">
        <f t="shared" si="144"/>
        <v>0</v>
      </c>
      <c r="AT160" s="135">
        <f t="shared" si="144"/>
        <v>0</v>
      </c>
      <c r="AU160" s="135">
        <f t="shared" si="144"/>
        <v>0</v>
      </c>
      <c r="AV160" s="135">
        <f t="shared" si="144"/>
        <v>0</v>
      </c>
      <c r="AW160" s="135">
        <f t="shared" si="144"/>
        <v>0</v>
      </c>
      <c r="AX160" s="135">
        <f t="shared" si="144"/>
        <v>0</v>
      </c>
      <c r="AY160" s="135">
        <f t="shared" si="144"/>
        <v>0</v>
      </c>
      <c r="AZ160" s="135">
        <f t="shared" si="144"/>
        <v>0</v>
      </c>
      <c r="BA160" s="135">
        <f t="shared" si="144"/>
        <v>0</v>
      </c>
      <c r="BB160" s="135">
        <f t="shared" si="144"/>
        <v>0</v>
      </c>
      <c r="BC160" s="135">
        <f t="shared" si="144"/>
        <v>0</v>
      </c>
      <c r="BD160" s="135">
        <f t="shared" si="144"/>
        <v>0</v>
      </c>
      <c r="BE160" s="135">
        <f t="shared" si="144"/>
        <v>0</v>
      </c>
      <c r="BF160" s="135">
        <f t="shared" si="144"/>
        <v>0</v>
      </c>
      <c r="BG160" s="135">
        <f t="shared" si="144"/>
        <v>0</v>
      </c>
      <c r="BH160" s="135">
        <f t="shared" si="144"/>
        <v>0</v>
      </c>
      <c r="BI160" s="135">
        <f t="shared" si="144"/>
        <v>0</v>
      </c>
      <c r="BJ160" s="135">
        <f t="shared" si="144"/>
        <v>0</v>
      </c>
      <c r="BK160" s="135">
        <f t="shared" si="144"/>
        <v>0</v>
      </c>
      <c r="BL160" s="135">
        <f t="shared" si="144"/>
        <v>0</v>
      </c>
      <c r="BM160" s="135">
        <f t="shared" si="144"/>
        <v>0</v>
      </c>
      <c r="BN160" s="135">
        <f t="shared" si="144"/>
        <v>0</v>
      </c>
      <c r="BO160" s="135">
        <f t="shared" si="144"/>
        <v>0</v>
      </c>
      <c r="BP160" s="135">
        <f t="shared" ref="BP160:CF160" si="145">+BP59</f>
        <v>0</v>
      </c>
      <c r="BQ160" s="135">
        <f t="shared" si="145"/>
        <v>0</v>
      </c>
      <c r="BR160" s="135">
        <f t="shared" si="145"/>
        <v>0</v>
      </c>
      <c r="BS160" s="135">
        <f t="shared" si="145"/>
        <v>0</v>
      </c>
      <c r="BT160" s="135">
        <f t="shared" si="145"/>
        <v>0</v>
      </c>
      <c r="BU160" s="135">
        <f t="shared" si="145"/>
        <v>0</v>
      </c>
      <c r="BV160" s="135">
        <f t="shared" si="145"/>
        <v>0</v>
      </c>
      <c r="BW160" s="135">
        <f t="shared" si="145"/>
        <v>0</v>
      </c>
      <c r="BX160" s="135">
        <f t="shared" si="145"/>
        <v>0</v>
      </c>
      <c r="BY160" s="135">
        <f t="shared" si="145"/>
        <v>0</v>
      </c>
      <c r="BZ160" s="135">
        <f t="shared" si="145"/>
        <v>0</v>
      </c>
      <c r="CA160" s="135">
        <f t="shared" si="145"/>
        <v>0</v>
      </c>
      <c r="CB160" s="135">
        <f t="shared" si="145"/>
        <v>0</v>
      </c>
      <c r="CC160" s="135">
        <f t="shared" si="145"/>
        <v>0</v>
      </c>
      <c r="CD160" s="135">
        <f t="shared" si="145"/>
        <v>0</v>
      </c>
      <c r="CE160" s="135">
        <f t="shared" si="145"/>
        <v>0</v>
      </c>
      <c r="CF160" s="135">
        <f t="shared" si="145"/>
        <v>0</v>
      </c>
    </row>
    <row r="161" spans="3:84" hidden="1" x14ac:dyDescent="0.3">
      <c r="C161" s="135">
        <v>2</v>
      </c>
      <c r="D161" s="135" t="str">
        <f t="shared" ref="D161:BO161" si="146">+D65</f>
        <v>% SOLIDOS</v>
      </c>
      <c r="E161" s="135">
        <f t="shared" si="146"/>
        <v>0</v>
      </c>
      <c r="F161" s="135">
        <f t="shared" si="146"/>
        <v>0</v>
      </c>
      <c r="G161" s="135">
        <f t="shared" si="146"/>
        <v>0</v>
      </c>
      <c r="H161" s="135">
        <f t="shared" si="146"/>
        <v>0</v>
      </c>
      <c r="I161" s="135">
        <f t="shared" si="146"/>
        <v>0</v>
      </c>
      <c r="J161" s="135">
        <f t="shared" si="146"/>
        <v>0</v>
      </c>
      <c r="K161" s="135">
        <f t="shared" si="146"/>
        <v>59</v>
      </c>
      <c r="L161" s="135">
        <f t="shared" si="146"/>
        <v>61</v>
      </c>
      <c r="M161" s="135">
        <f t="shared" si="146"/>
        <v>58</v>
      </c>
      <c r="N161" s="135">
        <f t="shared" si="146"/>
        <v>0</v>
      </c>
      <c r="O161" s="135">
        <f t="shared" si="146"/>
        <v>0</v>
      </c>
      <c r="P161" s="135">
        <f t="shared" si="146"/>
        <v>0</v>
      </c>
      <c r="Q161" s="135">
        <f t="shared" si="146"/>
        <v>0</v>
      </c>
      <c r="R161" s="135">
        <f t="shared" si="146"/>
        <v>0</v>
      </c>
      <c r="S161" s="135">
        <f t="shared" si="146"/>
        <v>0</v>
      </c>
      <c r="T161" s="135">
        <f t="shared" si="146"/>
        <v>0</v>
      </c>
      <c r="U161" s="135">
        <f t="shared" si="146"/>
        <v>0</v>
      </c>
      <c r="V161" s="135">
        <f t="shared" si="146"/>
        <v>0</v>
      </c>
      <c r="W161" s="135">
        <f t="shared" si="146"/>
        <v>0</v>
      </c>
      <c r="X161" s="135">
        <f t="shared" si="146"/>
        <v>0</v>
      </c>
      <c r="Y161" s="135">
        <f t="shared" si="146"/>
        <v>0</v>
      </c>
      <c r="Z161" s="135">
        <f t="shared" si="146"/>
        <v>0</v>
      </c>
      <c r="AA161" s="135">
        <f t="shared" si="146"/>
        <v>0</v>
      </c>
      <c r="AB161" s="135">
        <f t="shared" si="146"/>
        <v>0</v>
      </c>
      <c r="AC161" s="135">
        <f t="shared" si="146"/>
        <v>0</v>
      </c>
      <c r="AD161" s="135">
        <f t="shared" si="146"/>
        <v>0</v>
      </c>
      <c r="AE161" s="135">
        <f t="shared" si="146"/>
        <v>0</v>
      </c>
      <c r="AF161" s="135">
        <f t="shared" si="146"/>
        <v>0</v>
      </c>
      <c r="AG161" s="135">
        <f t="shared" si="146"/>
        <v>0</v>
      </c>
      <c r="AH161" s="135">
        <f t="shared" si="146"/>
        <v>0</v>
      </c>
      <c r="AI161" s="135">
        <f t="shared" si="146"/>
        <v>0</v>
      </c>
      <c r="AJ161" s="135">
        <f t="shared" si="146"/>
        <v>0</v>
      </c>
      <c r="AK161" s="135">
        <f t="shared" si="146"/>
        <v>0</v>
      </c>
      <c r="AL161" s="135">
        <f t="shared" si="146"/>
        <v>0</v>
      </c>
      <c r="AM161" s="135">
        <f t="shared" si="146"/>
        <v>0</v>
      </c>
      <c r="AN161" s="135">
        <f t="shared" si="146"/>
        <v>0</v>
      </c>
      <c r="AO161" s="135">
        <f t="shared" si="146"/>
        <v>0</v>
      </c>
      <c r="AP161" s="135">
        <f t="shared" si="146"/>
        <v>0</v>
      </c>
      <c r="AQ161" s="135">
        <f t="shared" si="146"/>
        <v>0</v>
      </c>
      <c r="AR161" s="135">
        <f t="shared" si="146"/>
        <v>0</v>
      </c>
      <c r="AS161" s="135">
        <f t="shared" si="146"/>
        <v>0</v>
      </c>
      <c r="AT161" s="135">
        <f t="shared" si="146"/>
        <v>0</v>
      </c>
      <c r="AU161" s="135">
        <f t="shared" si="146"/>
        <v>0</v>
      </c>
      <c r="AV161" s="135">
        <f t="shared" si="146"/>
        <v>0</v>
      </c>
      <c r="AW161" s="135">
        <f t="shared" si="146"/>
        <v>0</v>
      </c>
      <c r="AX161" s="135">
        <f t="shared" si="146"/>
        <v>0</v>
      </c>
      <c r="AY161" s="135">
        <f t="shared" si="146"/>
        <v>0</v>
      </c>
      <c r="AZ161" s="135">
        <f t="shared" si="146"/>
        <v>0</v>
      </c>
      <c r="BA161" s="135">
        <f t="shared" si="146"/>
        <v>0</v>
      </c>
      <c r="BB161" s="135">
        <f t="shared" si="146"/>
        <v>0</v>
      </c>
      <c r="BC161" s="135">
        <f t="shared" si="146"/>
        <v>0</v>
      </c>
      <c r="BD161" s="135">
        <f t="shared" si="146"/>
        <v>0</v>
      </c>
      <c r="BE161" s="135">
        <f t="shared" si="146"/>
        <v>0</v>
      </c>
      <c r="BF161" s="135">
        <f t="shared" si="146"/>
        <v>0</v>
      </c>
      <c r="BG161" s="135">
        <f t="shared" si="146"/>
        <v>0</v>
      </c>
      <c r="BH161" s="135">
        <f t="shared" si="146"/>
        <v>0</v>
      </c>
      <c r="BI161" s="135">
        <f t="shared" si="146"/>
        <v>0</v>
      </c>
      <c r="BJ161" s="135">
        <f t="shared" si="146"/>
        <v>0</v>
      </c>
      <c r="BK161" s="135">
        <f t="shared" si="146"/>
        <v>0</v>
      </c>
      <c r="BL161" s="135">
        <f t="shared" si="146"/>
        <v>0</v>
      </c>
      <c r="BM161" s="135">
        <f t="shared" si="146"/>
        <v>0</v>
      </c>
      <c r="BN161" s="135">
        <f t="shared" si="146"/>
        <v>0</v>
      </c>
      <c r="BO161" s="135">
        <f t="shared" si="146"/>
        <v>0</v>
      </c>
      <c r="BP161" s="135">
        <f t="shared" ref="BP161:CF161" si="147">+BP65</f>
        <v>0</v>
      </c>
      <c r="BQ161" s="135">
        <f t="shared" si="147"/>
        <v>0</v>
      </c>
      <c r="BR161" s="135">
        <f t="shared" si="147"/>
        <v>0</v>
      </c>
      <c r="BS161" s="135">
        <f t="shared" si="147"/>
        <v>0</v>
      </c>
      <c r="BT161" s="135">
        <f t="shared" si="147"/>
        <v>0</v>
      </c>
      <c r="BU161" s="135">
        <f t="shared" si="147"/>
        <v>0</v>
      </c>
      <c r="BV161" s="135">
        <f t="shared" si="147"/>
        <v>0</v>
      </c>
      <c r="BW161" s="135">
        <f t="shared" si="147"/>
        <v>0</v>
      </c>
      <c r="BX161" s="135">
        <f t="shared" si="147"/>
        <v>0</v>
      </c>
      <c r="BY161" s="135">
        <f t="shared" si="147"/>
        <v>0</v>
      </c>
      <c r="BZ161" s="135">
        <f t="shared" si="147"/>
        <v>0</v>
      </c>
      <c r="CA161" s="135">
        <f t="shared" si="147"/>
        <v>0</v>
      </c>
      <c r="CB161" s="135">
        <f t="shared" si="147"/>
        <v>0</v>
      </c>
      <c r="CC161" s="135">
        <f t="shared" si="147"/>
        <v>0</v>
      </c>
      <c r="CD161" s="135">
        <f t="shared" si="147"/>
        <v>0</v>
      </c>
      <c r="CE161" s="135">
        <f t="shared" si="147"/>
        <v>0</v>
      </c>
      <c r="CF161" s="135">
        <f t="shared" si="147"/>
        <v>0</v>
      </c>
    </row>
    <row r="162" spans="3:84" hidden="1" x14ac:dyDescent="0.3">
      <c r="C162" s="135">
        <v>3</v>
      </c>
      <c r="D162" s="135" t="str">
        <f t="shared" ref="D162:BO162" si="148">+D71</f>
        <v>% SOLIDOS</v>
      </c>
      <c r="E162" s="135">
        <f t="shared" si="148"/>
        <v>0</v>
      </c>
      <c r="F162" s="135">
        <f t="shared" si="148"/>
        <v>0</v>
      </c>
      <c r="G162" s="135">
        <f t="shared" si="148"/>
        <v>0</v>
      </c>
      <c r="H162" s="135">
        <f t="shared" si="148"/>
        <v>0</v>
      </c>
      <c r="I162" s="135">
        <f t="shared" si="148"/>
        <v>0</v>
      </c>
      <c r="J162" s="135">
        <f t="shared" si="148"/>
        <v>0</v>
      </c>
      <c r="K162" s="135">
        <f t="shared" si="148"/>
        <v>59</v>
      </c>
      <c r="L162" s="135">
        <f t="shared" si="148"/>
        <v>61</v>
      </c>
      <c r="M162" s="135">
        <f t="shared" si="148"/>
        <v>58</v>
      </c>
      <c r="N162" s="135">
        <f t="shared" si="148"/>
        <v>0</v>
      </c>
      <c r="O162" s="135">
        <f t="shared" si="148"/>
        <v>0</v>
      </c>
      <c r="P162" s="135">
        <f t="shared" si="148"/>
        <v>0</v>
      </c>
      <c r="Q162" s="135">
        <f t="shared" si="148"/>
        <v>0</v>
      </c>
      <c r="R162" s="135">
        <f t="shared" si="148"/>
        <v>0</v>
      </c>
      <c r="S162" s="135">
        <f t="shared" si="148"/>
        <v>0</v>
      </c>
      <c r="T162" s="135">
        <f t="shared" si="148"/>
        <v>0</v>
      </c>
      <c r="U162" s="135">
        <f t="shared" si="148"/>
        <v>0</v>
      </c>
      <c r="V162" s="135">
        <f t="shared" si="148"/>
        <v>0</v>
      </c>
      <c r="W162" s="135">
        <f t="shared" si="148"/>
        <v>0</v>
      </c>
      <c r="X162" s="135">
        <f t="shared" si="148"/>
        <v>0</v>
      </c>
      <c r="Y162" s="135">
        <f t="shared" si="148"/>
        <v>0</v>
      </c>
      <c r="Z162" s="135">
        <f t="shared" si="148"/>
        <v>0</v>
      </c>
      <c r="AA162" s="135">
        <f t="shared" si="148"/>
        <v>0</v>
      </c>
      <c r="AB162" s="135">
        <f t="shared" si="148"/>
        <v>0</v>
      </c>
      <c r="AC162" s="135">
        <f t="shared" si="148"/>
        <v>0</v>
      </c>
      <c r="AD162" s="135">
        <f t="shared" si="148"/>
        <v>0</v>
      </c>
      <c r="AE162" s="135">
        <f t="shared" si="148"/>
        <v>0</v>
      </c>
      <c r="AF162" s="135">
        <f t="shared" si="148"/>
        <v>0</v>
      </c>
      <c r="AG162" s="135">
        <f t="shared" si="148"/>
        <v>0</v>
      </c>
      <c r="AH162" s="135">
        <f t="shared" si="148"/>
        <v>0</v>
      </c>
      <c r="AI162" s="135">
        <f t="shared" si="148"/>
        <v>0</v>
      </c>
      <c r="AJ162" s="135">
        <f t="shared" si="148"/>
        <v>0</v>
      </c>
      <c r="AK162" s="135">
        <f t="shared" si="148"/>
        <v>0</v>
      </c>
      <c r="AL162" s="135">
        <f t="shared" si="148"/>
        <v>0</v>
      </c>
      <c r="AM162" s="135">
        <f t="shared" si="148"/>
        <v>0</v>
      </c>
      <c r="AN162" s="135">
        <f t="shared" si="148"/>
        <v>0</v>
      </c>
      <c r="AO162" s="135">
        <f t="shared" si="148"/>
        <v>0</v>
      </c>
      <c r="AP162" s="135">
        <f t="shared" si="148"/>
        <v>0</v>
      </c>
      <c r="AQ162" s="135">
        <f t="shared" si="148"/>
        <v>0</v>
      </c>
      <c r="AR162" s="135">
        <f t="shared" si="148"/>
        <v>0</v>
      </c>
      <c r="AS162" s="135">
        <f t="shared" si="148"/>
        <v>0</v>
      </c>
      <c r="AT162" s="135">
        <f t="shared" si="148"/>
        <v>0</v>
      </c>
      <c r="AU162" s="135">
        <f t="shared" si="148"/>
        <v>0</v>
      </c>
      <c r="AV162" s="135">
        <f t="shared" si="148"/>
        <v>0</v>
      </c>
      <c r="AW162" s="135">
        <f t="shared" si="148"/>
        <v>0</v>
      </c>
      <c r="AX162" s="135">
        <f t="shared" si="148"/>
        <v>0</v>
      </c>
      <c r="AY162" s="135">
        <f t="shared" si="148"/>
        <v>0</v>
      </c>
      <c r="AZ162" s="135">
        <f t="shared" si="148"/>
        <v>0</v>
      </c>
      <c r="BA162" s="135">
        <f t="shared" si="148"/>
        <v>0</v>
      </c>
      <c r="BB162" s="135">
        <f t="shared" si="148"/>
        <v>0</v>
      </c>
      <c r="BC162" s="135">
        <f t="shared" si="148"/>
        <v>0</v>
      </c>
      <c r="BD162" s="135">
        <f t="shared" si="148"/>
        <v>0</v>
      </c>
      <c r="BE162" s="135">
        <f t="shared" si="148"/>
        <v>0</v>
      </c>
      <c r="BF162" s="135">
        <f t="shared" si="148"/>
        <v>0</v>
      </c>
      <c r="BG162" s="135">
        <f t="shared" si="148"/>
        <v>0</v>
      </c>
      <c r="BH162" s="135">
        <f t="shared" si="148"/>
        <v>0</v>
      </c>
      <c r="BI162" s="135">
        <f t="shared" si="148"/>
        <v>0</v>
      </c>
      <c r="BJ162" s="135">
        <f t="shared" si="148"/>
        <v>0</v>
      </c>
      <c r="BK162" s="135">
        <f t="shared" si="148"/>
        <v>0</v>
      </c>
      <c r="BL162" s="135">
        <f t="shared" si="148"/>
        <v>0</v>
      </c>
      <c r="BM162" s="135">
        <f t="shared" si="148"/>
        <v>0</v>
      </c>
      <c r="BN162" s="135">
        <f t="shared" si="148"/>
        <v>0</v>
      </c>
      <c r="BO162" s="135">
        <f t="shared" si="148"/>
        <v>0</v>
      </c>
      <c r="BP162" s="135">
        <f t="shared" ref="BP162:CF162" si="149">+BP71</f>
        <v>0</v>
      </c>
      <c r="BQ162" s="135">
        <f t="shared" si="149"/>
        <v>0</v>
      </c>
      <c r="BR162" s="135">
        <f t="shared" si="149"/>
        <v>0</v>
      </c>
      <c r="BS162" s="135">
        <f t="shared" si="149"/>
        <v>0</v>
      </c>
      <c r="BT162" s="135">
        <f t="shared" si="149"/>
        <v>0</v>
      </c>
      <c r="BU162" s="135">
        <f t="shared" si="149"/>
        <v>0</v>
      </c>
      <c r="BV162" s="135">
        <f t="shared" si="149"/>
        <v>0</v>
      </c>
      <c r="BW162" s="135">
        <f t="shared" si="149"/>
        <v>0</v>
      </c>
      <c r="BX162" s="135">
        <f t="shared" si="149"/>
        <v>0</v>
      </c>
      <c r="BY162" s="135">
        <f t="shared" si="149"/>
        <v>0</v>
      </c>
      <c r="BZ162" s="135">
        <f t="shared" si="149"/>
        <v>0</v>
      </c>
      <c r="CA162" s="135">
        <f t="shared" si="149"/>
        <v>0</v>
      </c>
      <c r="CB162" s="135">
        <f t="shared" si="149"/>
        <v>0</v>
      </c>
      <c r="CC162" s="135">
        <f t="shared" si="149"/>
        <v>0</v>
      </c>
      <c r="CD162" s="135">
        <f t="shared" si="149"/>
        <v>0</v>
      </c>
      <c r="CE162" s="135">
        <f t="shared" si="149"/>
        <v>0</v>
      </c>
      <c r="CF162" s="135">
        <f t="shared" si="149"/>
        <v>0</v>
      </c>
    </row>
    <row r="163" spans="3:84" hidden="1" x14ac:dyDescent="0.3">
      <c r="C163" s="135">
        <v>4</v>
      </c>
      <c r="D163" s="135" t="str">
        <f t="shared" ref="D163:BO163" si="150">+D77</f>
        <v>% SOLIDOS</v>
      </c>
      <c r="E163" s="135">
        <f t="shared" si="150"/>
        <v>0</v>
      </c>
      <c r="F163" s="135">
        <f t="shared" si="150"/>
        <v>0</v>
      </c>
      <c r="G163" s="135">
        <f t="shared" si="150"/>
        <v>0</v>
      </c>
      <c r="H163" s="135">
        <f t="shared" si="150"/>
        <v>0</v>
      </c>
      <c r="I163" s="135">
        <f t="shared" si="150"/>
        <v>0</v>
      </c>
      <c r="J163" s="135">
        <f t="shared" si="150"/>
        <v>0</v>
      </c>
      <c r="K163" s="135">
        <f t="shared" si="150"/>
        <v>0</v>
      </c>
      <c r="L163" s="135">
        <f t="shared" si="150"/>
        <v>61</v>
      </c>
      <c r="M163" s="135">
        <f t="shared" si="150"/>
        <v>58</v>
      </c>
      <c r="N163" s="135">
        <f t="shared" si="150"/>
        <v>0</v>
      </c>
      <c r="O163" s="135">
        <f t="shared" si="150"/>
        <v>0</v>
      </c>
      <c r="P163" s="135">
        <f t="shared" si="150"/>
        <v>0</v>
      </c>
      <c r="Q163" s="135">
        <f t="shared" si="150"/>
        <v>0</v>
      </c>
      <c r="R163" s="135">
        <f t="shared" si="150"/>
        <v>0</v>
      </c>
      <c r="S163" s="135">
        <f t="shared" si="150"/>
        <v>0</v>
      </c>
      <c r="T163" s="135">
        <f t="shared" si="150"/>
        <v>0</v>
      </c>
      <c r="U163" s="135">
        <f t="shared" si="150"/>
        <v>0</v>
      </c>
      <c r="V163" s="135">
        <f t="shared" si="150"/>
        <v>0</v>
      </c>
      <c r="W163" s="135">
        <f t="shared" si="150"/>
        <v>0</v>
      </c>
      <c r="X163" s="135">
        <f t="shared" si="150"/>
        <v>0</v>
      </c>
      <c r="Y163" s="135">
        <f t="shared" si="150"/>
        <v>0</v>
      </c>
      <c r="Z163" s="135">
        <f t="shared" si="150"/>
        <v>0</v>
      </c>
      <c r="AA163" s="135">
        <f t="shared" si="150"/>
        <v>0</v>
      </c>
      <c r="AB163" s="135">
        <f t="shared" si="150"/>
        <v>0</v>
      </c>
      <c r="AC163" s="135">
        <f t="shared" si="150"/>
        <v>0</v>
      </c>
      <c r="AD163" s="135">
        <f t="shared" si="150"/>
        <v>0</v>
      </c>
      <c r="AE163" s="135">
        <f t="shared" si="150"/>
        <v>0</v>
      </c>
      <c r="AF163" s="135">
        <f t="shared" si="150"/>
        <v>0</v>
      </c>
      <c r="AG163" s="135">
        <f t="shared" si="150"/>
        <v>0</v>
      </c>
      <c r="AH163" s="135">
        <f t="shared" si="150"/>
        <v>0</v>
      </c>
      <c r="AI163" s="135">
        <f t="shared" si="150"/>
        <v>0</v>
      </c>
      <c r="AJ163" s="135">
        <f t="shared" si="150"/>
        <v>0</v>
      </c>
      <c r="AK163" s="135">
        <f t="shared" si="150"/>
        <v>0</v>
      </c>
      <c r="AL163" s="135">
        <f t="shared" si="150"/>
        <v>0</v>
      </c>
      <c r="AM163" s="135">
        <f t="shared" si="150"/>
        <v>0</v>
      </c>
      <c r="AN163" s="135">
        <f t="shared" si="150"/>
        <v>0</v>
      </c>
      <c r="AO163" s="135">
        <f t="shared" si="150"/>
        <v>0</v>
      </c>
      <c r="AP163" s="135">
        <f t="shared" si="150"/>
        <v>0</v>
      </c>
      <c r="AQ163" s="135">
        <f t="shared" si="150"/>
        <v>0</v>
      </c>
      <c r="AR163" s="135">
        <f t="shared" si="150"/>
        <v>0</v>
      </c>
      <c r="AS163" s="135">
        <f t="shared" si="150"/>
        <v>0</v>
      </c>
      <c r="AT163" s="135">
        <f t="shared" si="150"/>
        <v>0</v>
      </c>
      <c r="AU163" s="135">
        <f t="shared" si="150"/>
        <v>0</v>
      </c>
      <c r="AV163" s="135">
        <f t="shared" si="150"/>
        <v>0</v>
      </c>
      <c r="AW163" s="135">
        <f t="shared" si="150"/>
        <v>0</v>
      </c>
      <c r="AX163" s="135">
        <f t="shared" si="150"/>
        <v>0</v>
      </c>
      <c r="AY163" s="135">
        <f t="shared" si="150"/>
        <v>0</v>
      </c>
      <c r="AZ163" s="135">
        <f t="shared" si="150"/>
        <v>0</v>
      </c>
      <c r="BA163" s="135">
        <f t="shared" si="150"/>
        <v>0</v>
      </c>
      <c r="BB163" s="135">
        <f t="shared" si="150"/>
        <v>0</v>
      </c>
      <c r="BC163" s="135">
        <f t="shared" si="150"/>
        <v>0</v>
      </c>
      <c r="BD163" s="135">
        <f t="shared" si="150"/>
        <v>0</v>
      </c>
      <c r="BE163" s="135">
        <f t="shared" si="150"/>
        <v>0</v>
      </c>
      <c r="BF163" s="135">
        <f t="shared" si="150"/>
        <v>0</v>
      </c>
      <c r="BG163" s="135">
        <f t="shared" si="150"/>
        <v>0</v>
      </c>
      <c r="BH163" s="135">
        <f t="shared" si="150"/>
        <v>0</v>
      </c>
      <c r="BI163" s="135">
        <f t="shared" si="150"/>
        <v>0</v>
      </c>
      <c r="BJ163" s="135">
        <f t="shared" si="150"/>
        <v>0</v>
      </c>
      <c r="BK163" s="135">
        <f t="shared" si="150"/>
        <v>0</v>
      </c>
      <c r="BL163" s="135">
        <f t="shared" si="150"/>
        <v>0</v>
      </c>
      <c r="BM163" s="135">
        <f t="shared" si="150"/>
        <v>0</v>
      </c>
      <c r="BN163" s="135">
        <f t="shared" si="150"/>
        <v>0</v>
      </c>
      <c r="BO163" s="135">
        <f t="shared" si="150"/>
        <v>0</v>
      </c>
      <c r="BP163" s="135">
        <f t="shared" ref="BP163:CF163" si="151">+BP77</f>
        <v>0</v>
      </c>
      <c r="BQ163" s="135">
        <f t="shared" si="151"/>
        <v>0</v>
      </c>
      <c r="BR163" s="135">
        <f t="shared" si="151"/>
        <v>0</v>
      </c>
      <c r="BS163" s="135">
        <f t="shared" si="151"/>
        <v>0</v>
      </c>
      <c r="BT163" s="135">
        <f t="shared" si="151"/>
        <v>0</v>
      </c>
      <c r="BU163" s="135">
        <f t="shared" si="151"/>
        <v>0</v>
      </c>
      <c r="BV163" s="135">
        <f t="shared" si="151"/>
        <v>0</v>
      </c>
      <c r="BW163" s="135">
        <f t="shared" si="151"/>
        <v>0</v>
      </c>
      <c r="BX163" s="135">
        <f t="shared" si="151"/>
        <v>0</v>
      </c>
      <c r="BY163" s="135">
        <f t="shared" si="151"/>
        <v>0</v>
      </c>
      <c r="BZ163" s="135">
        <f t="shared" si="151"/>
        <v>0</v>
      </c>
      <c r="CA163" s="135">
        <f t="shared" si="151"/>
        <v>0</v>
      </c>
      <c r="CB163" s="135">
        <f t="shared" si="151"/>
        <v>0</v>
      </c>
      <c r="CC163" s="135">
        <f t="shared" si="151"/>
        <v>0</v>
      </c>
      <c r="CD163" s="135">
        <f t="shared" si="151"/>
        <v>0</v>
      </c>
      <c r="CE163" s="135">
        <f t="shared" si="151"/>
        <v>0</v>
      </c>
      <c r="CF163" s="135">
        <f t="shared" si="151"/>
        <v>0</v>
      </c>
    </row>
    <row r="164" spans="3:84" hidden="1" x14ac:dyDescent="0.3">
      <c r="C164" s="135">
        <v>5</v>
      </c>
      <c r="D164" s="135" t="str">
        <f t="shared" ref="D164:BO164" si="152">+D83</f>
        <v>% SOLIDOS</v>
      </c>
      <c r="E164" s="135">
        <f t="shared" si="152"/>
        <v>0</v>
      </c>
      <c r="F164" s="135">
        <f t="shared" si="152"/>
        <v>0</v>
      </c>
      <c r="G164" s="135">
        <f t="shared" si="152"/>
        <v>0</v>
      </c>
      <c r="H164" s="135">
        <f t="shared" si="152"/>
        <v>0</v>
      </c>
      <c r="I164" s="135">
        <f t="shared" si="152"/>
        <v>0</v>
      </c>
      <c r="J164" s="135">
        <f t="shared" si="152"/>
        <v>0</v>
      </c>
      <c r="K164" s="135">
        <f t="shared" si="152"/>
        <v>0</v>
      </c>
      <c r="L164" s="135">
        <f t="shared" si="152"/>
        <v>0</v>
      </c>
      <c r="M164" s="135">
        <f t="shared" si="152"/>
        <v>0</v>
      </c>
      <c r="N164" s="135">
        <f t="shared" si="152"/>
        <v>0</v>
      </c>
      <c r="O164" s="135">
        <f t="shared" si="152"/>
        <v>0</v>
      </c>
      <c r="P164" s="135">
        <f t="shared" si="152"/>
        <v>0</v>
      </c>
      <c r="Q164" s="135">
        <f t="shared" si="152"/>
        <v>0</v>
      </c>
      <c r="R164" s="135">
        <f t="shared" si="152"/>
        <v>0</v>
      </c>
      <c r="S164" s="135">
        <f t="shared" si="152"/>
        <v>0</v>
      </c>
      <c r="T164" s="135">
        <f t="shared" si="152"/>
        <v>0</v>
      </c>
      <c r="U164" s="135">
        <f t="shared" si="152"/>
        <v>0</v>
      </c>
      <c r="V164" s="135">
        <f t="shared" si="152"/>
        <v>0</v>
      </c>
      <c r="W164" s="135">
        <f t="shared" si="152"/>
        <v>0</v>
      </c>
      <c r="X164" s="135">
        <f t="shared" si="152"/>
        <v>0</v>
      </c>
      <c r="Y164" s="135">
        <f t="shared" si="152"/>
        <v>0</v>
      </c>
      <c r="Z164" s="135">
        <f t="shared" si="152"/>
        <v>0</v>
      </c>
      <c r="AA164" s="135">
        <f t="shared" si="152"/>
        <v>0</v>
      </c>
      <c r="AB164" s="135">
        <f t="shared" si="152"/>
        <v>0</v>
      </c>
      <c r="AC164" s="135">
        <f t="shared" si="152"/>
        <v>0</v>
      </c>
      <c r="AD164" s="135">
        <f t="shared" si="152"/>
        <v>0</v>
      </c>
      <c r="AE164" s="135">
        <f t="shared" si="152"/>
        <v>0</v>
      </c>
      <c r="AF164" s="135">
        <f t="shared" si="152"/>
        <v>0</v>
      </c>
      <c r="AG164" s="135">
        <f t="shared" si="152"/>
        <v>0</v>
      </c>
      <c r="AH164" s="135">
        <f t="shared" si="152"/>
        <v>0</v>
      </c>
      <c r="AI164" s="135">
        <f t="shared" si="152"/>
        <v>0</v>
      </c>
      <c r="AJ164" s="135">
        <f t="shared" si="152"/>
        <v>0</v>
      </c>
      <c r="AK164" s="135">
        <f t="shared" si="152"/>
        <v>0</v>
      </c>
      <c r="AL164" s="135">
        <f t="shared" si="152"/>
        <v>0</v>
      </c>
      <c r="AM164" s="135">
        <f t="shared" si="152"/>
        <v>0</v>
      </c>
      <c r="AN164" s="135">
        <f t="shared" si="152"/>
        <v>0</v>
      </c>
      <c r="AO164" s="135">
        <f t="shared" si="152"/>
        <v>0</v>
      </c>
      <c r="AP164" s="135">
        <f t="shared" si="152"/>
        <v>0</v>
      </c>
      <c r="AQ164" s="135">
        <f t="shared" si="152"/>
        <v>0</v>
      </c>
      <c r="AR164" s="135">
        <f t="shared" si="152"/>
        <v>0</v>
      </c>
      <c r="AS164" s="135">
        <f t="shared" si="152"/>
        <v>0</v>
      </c>
      <c r="AT164" s="135">
        <f t="shared" si="152"/>
        <v>0</v>
      </c>
      <c r="AU164" s="135">
        <f t="shared" si="152"/>
        <v>0</v>
      </c>
      <c r="AV164" s="135">
        <f t="shared" si="152"/>
        <v>0</v>
      </c>
      <c r="AW164" s="135">
        <f t="shared" si="152"/>
        <v>0</v>
      </c>
      <c r="AX164" s="135">
        <f t="shared" si="152"/>
        <v>0</v>
      </c>
      <c r="AY164" s="135">
        <f t="shared" si="152"/>
        <v>0</v>
      </c>
      <c r="AZ164" s="135">
        <f t="shared" si="152"/>
        <v>0</v>
      </c>
      <c r="BA164" s="135">
        <f t="shared" si="152"/>
        <v>0</v>
      </c>
      <c r="BB164" s="135">
        <f t="shared" si="152"/>
        <v>0</v>
      </c>
      <c r="BC164" s="135">
        <f t="shared" si="152"/>
        <v>0</v>
      </c>
      <c r="BD164" s="135">
        <f t="shared" si="152"/>
        <v>0</v>
      </c>
      <c r="BE164" s="135">
        <f t="shared" si="152"/>
        <v>0</v>
      </c>
      <c r="BF164" s="135">
        <f t="shared" si="152"/>
        <v>0</v>
      </c>
      <c r="BG164" s="135">
        <f t="shared" si="152"/>
        <v>0</v>
      </c>
      <c r="BH164" s="135">
        <f t="shared" si="152"/>
        <v>0</v>
      </c>
      <c r="BI164" s="135">
        <f t="shared" si="152"/>
        <v>0</v>
      </c>
      <c r="BJ164" s="135">
        <f t="shared" si="152"/>
        <v>0</v>
      </c>
      <c r="BK164" s="135">
        <f t="shared" si="152"/>
        <v>0</v>
      </c>
      <c r="BL164" s="135">
        <f t="shared" si="152"/>
        <v>0</v>
      </c>
      <c r="BM164" s="135">
        <f t="shared" si="152"/>
        <v>0</v>
      </c>
      <c r="BN164" s="135">
        <f t="shared" si="152"/>
        <v>0</v>
      </c>
      <c r="BO164" s="135">
        <f t="shared" si="152"/>
        <v>0</v>
      </c>
      <c r="BP164" s="135">
        <f t="shared" ref="BP164:CF164" si="153">+BP83</f>
        <v>0</v>
      </c>
      <c r="BQ164" s="135">
        <f t="shared" si="153"/>
        <v>0</v>
      </c>
      <c r="BR164" s="135">
        <f t="shared" si="153"/>
        <v>0</v>
      </c>
      <c r="BS164" s="135">
        <f t="shared" si="153"/>
        <v>0</v>
      </c>
      <c r="BT164" s="135">
        <f t="shared" si="153"/>
        <v>0</v>
      </c>
      <c r="BU164" s="135">
        <f t="shared" si="153"/>
        <v>0</v>
      </c>
      <c r="BV164" s="135">
        <f t="shared" si="153"/>
        <v>0</v>
      </c>
      <c r="BW164" s="135">
        <f t="shared" si="153"/>
        <v>0</v>
      </c>
      <c r="BX164" s="135">
        <f t="shared" si="153"/>
        <v>0</v>
      </c>
      <c r="BY164" s="135">
        <f t="shared" si="153"/>
        <v>0</v>
      </c>
      <c r="BZ164" s="135">
        <f t="shared" si="153"/>
        <v>0</v>
      </c>
      <c r="CA164" s="135">
        <f t="shared" si="153"/>
        <v>0</v>
      </c>
      <c r="CB164" s="135">
        <f t="shared" si="153"/>
        <v>0</v>
      </c>
      <c r="CC164" s="135">
        <f t="shared" si="153"/>
        <v>0</v>
      </c>
      <c r="CD164" s="135">
        <f t="shared" si="153"/>
        <v>0</v>
      </c>
      <c r="CE164" s="135">
        <f t="shared" si="153"/>
        <v>0</v>
      </c>
      <c r="CF164" s="135">
        <f t="shared" si="153"/>
        <v>0</v>
      </c>
    </row>
    <row r="165" spans="3:84" hidden="1" x14ac:dyDescent="0.3">
      <c r="C165" s="135">
        <v>6</v>
      </c>
      <c r="D165" s="135" t="str">
        <f t="shared" ref="D165:BO165" si="154">+D89</f>
        <v>% SOLIDOS</v>
      </c>
      <c r="E165" s="135">
        <f t="shared" si="154"/>
        <v>0</v>
      </c>
      <c r="F165" s="135">
        <f t="shared" si="154"/>
        <v>0</v>
      </c>
      <c r="G165" s="135">
        <f t="shared" si="154"/>
        <v>0</v>
      </c>
      <c r="H165" s="135">
        <f t="shared" si="154"/>
        <v>0</v>
      </c>
      <c r="I165" s="135">
        <f t="shared" si="154"/>
        <v>0</v>
      </c>
      <c r="J165" s="135">
        <f t="shared" si="154"/>
        <v>0</v>
      </c>
      <c r="K165" s="135">
        <f t="shared" si="154"/>
        <v>0</v>
      </c>
      <c r="L165" s="135">
        <f t="shared" si="154"/>
        <v>0</v>
      </c>
      <c r="M165" s="135">
        <f t="shared" si="154"/>
        <v>0</v>
      </c>
      <c r="N165" s="135">
        <f t="shared" si="154"/>
        <v>0</v>
      </c>
      <c r="O165" s="135">
        <f t="shared" si="154"/>
        <v>0</v>
      </c>
      <c r="P165" s="135">
        <f t="shared" si="154"/>
        <v>0</v>
      </c>
      <c r="Q165" s="135">
        <f t="shared" si="154"/>
        <v>0</v>
      </c>
      <c r="R165" s="135">
        <f t="shared" si="154"/>
        <v>0</v>
      </c>
      <c r="S165" s="135">
        <f t="shared" si="154"/>
        <v>0</v>
      </c>
      <c r="T165" s="135">
        <f t="shared" si="154"/>
        <v>0</v>
      </c>
      <c r="U165" s="135">
        <f t="shared" si="154"/>
        <v>0</v>
      </c>
      <c r="V165" s="135">
        <f t="shared" si="154"/>
        <v>0</v>
      </c>
      <c r="W165" s="135">
        <f t="shared" si="154"/>
        <v>0</v>
      </c>
      <c r="X165" s="135">
        <f t="shared" si="154"/>
        <v>0</v>
      </c>
      <c r="Y165" s="135">
        <f t="shared" si="154"/>
        <v>0</v>
      </c>
      <c r="Z165" s="135">
        <f t="shared" si="154"/>
        <v>0</v>
      </c>
      <c r="AA165" s="135">
        <f t="shared" si="154"/>
        <v>0</v>
      </c>
      <c r="AB165" s="135">
        <f t="shared" si="154"/>
        <v>0</v>
      </c>
      <c r="AC165" s="135">
        <f t="shared" si="154"/>
        <v>0</v>
      </c>
      <c r="AD165" s="135">
        <f t="shared" si="154"/>
        <v>0</v>
      </c>
      <c r="AE165" s="135">
        <f t="shared" si="154"/>
        <v>0</v>
      </c>
      <c r="AF165" s="135">
        <f t="shared" si="154"/>
        <v>0</v>
      </c>
      <c r="AG165" s="135">
        <f t="shared" si="154"/>
        <v>0</v>
      </c>
      <c r="AH165" s="135">
        <f t="shared" si="154"/>
        <v>0</v>
      </c>
      <c r="AI165" s="135">
        <f t="shared" si="154"/>
        <v>0</v>
      </c>
      <c r="AJ165" s="135">
        <f t="shared" si="154"/>
        <v>0</v>
      </c>
      <c r="AK165" s="135">
        <f t="shared" si="154"/>
        <v>0</v>
      </c>
      <c r="AL165" s="135">
        <f t="shared" si="154"/>
        <v>0</v>
      </c>
      <c r="AM165" s="135">
        <f t="shared" si="154"/>
        <v>0</v>
      </c>
      <c r="AN165" s="135">
        <f t="shared" si="154"/>
        <v>0</v>
      </c>
      <c r="AO165" s="135">
        <f t="shared" si="154"/>
        <v>0</v>
      </c>
      <c r="AP165" s="135">
        <f t="shared" si="154"/>
        <v>0</v>
      </c>
      <c r="AQ165" s="135">
        <f t="shared" si="154"/>
        <v>0</v>
      </c>
      <c r="AR165" s="135">
        <f t="shared" si="154"/>
        <v>0</v>
      </c>
      <c r="AS165" s="135">
        <f t="shared" si="154"/>
        <v>0</v>
      </c>
      <c r="AT165" s="135">
        <f t="shared" si="154"/>
        <v>0</v>
      </c>
      <c r="AU165" s="135">
        <f t="shared" si="154"/>
        <v>0</v>
      </c>
      <c r="AV165" s="135">
        <f t="shared" si="154"/>
        <v>0</v>
      </c>
      <c r="AW165" s="135">
        <f t="shared" si="154"/>
        <v>0</v>
      </c>
      <c r="AX165" s="135">
        <f t="shared" si="154"/>
        <v>0</v>
      </c>
      <c r="AY165" s="135">
        <f t="shared" si="154"/>
        <v>0</v>
      </c>
      <c r="AZ165" s="135">
        <f t="shared" si="154"/>
        <v>0</v>
      </c>
      <c r="BA165" s="135">
        <f t="shared" si="154"/>
        <v>0</v>
      </c>
      <c r="BB165" s="135">
        <f t="shared" si="154"/>
        <v>0</v>
      </c>
      <c r="BC165" s="135">
        <f t="shared" si="154"/>
        <v>0</v>
      </c>
      <c r="BD165" s="135">
        <f t="shared" si="154"/>
        <v>0</v>
      </c>
      <c r="BE165" s="135">
        <f t="shared" si="154"/>
        <v>0</v>
      </c>
      <c r="BF165" s="135">
        <f t="shared" si="154"/>
        <v>0</v>
      </c>
      <c r="BG165" s="135">
        <f t="shared" si="154"/>
        <v>0</v>
      </c>
      <c r="BH165" s="135">
        <f t="shared" si="154"/>
        <v>0</v>
      </c>
      <c r="BI165" s="135">
        <f t="shared" si="154"/>
        <v>0</v>
      </c>
      <c r="BJ165" s="135">
        <f t="shared" si="154"/>
        <v>0</v>
      </c>
      <c r="BK165" s="135">
        <f t="shared" si="154"/>
        <v>0</v>
      </c>
      <c r="BL165" s="135">
        <f t="shared" si="154"/>
        <v>0</v>
      </c>
      <c r="BM165" s="135">
        <f t="shared" si="154"/>
        <v>0</v>
      </c>
      <c r="BN165" s="135">
        <f t="shared" si="154"/>
        <v>0</v>
      </c>
      <c r="BO165" s="135">
        <f t="shared" si="154"/>
        <v>0</v>
      </c>
      <c r="BP165" s="135">
        <f t="shared" ref="BP165:CF165" si="155">+BP89</f>
        <v>0</v>
      </c>
      <c r="BQ165" s="135">
        <f t="shared" si="155"/>
        <v>0</v>
      </c>
      <c r="BR165" s="135">
        <f t="shared" si="155"/>
        <v>0</v>
      </c>
      <c r="BS165" s="135">
        <f t="shared" si="155"/>
        <v>0</v>
      </c>
      <c r="BT165" s="135">
        <f t="shared" si="155"/>
        <v>0</v>
      </c>
      <c r="BU165" s="135">
        <f t="shared" si="155"/>
        <v>0</v>
      </c>
      <c r="BV165" s="135">
        <f t="shared" si="155"/>
        <v>0</v>
      </c>
      <c r="BW165" s="135">
        <f t="shared" si="155"/>
        <v>0</v>
      </c>
      <c r="BX165" s="135">
        <f t="shared" si="155"/>
        <v>0</v>
      </c>
      <c r="BY165" s="135">
        <f t="shared" si="155"/>
        <v>0</v>
      </c>
      <c r="BZ165" s="135">
        <f t="shared" si="155"/>
        <v>0</v>
      </c>
      <c r="CA165" s="135">
        <f t="shared" si="155"/>
        <v>0</v>
      </c>
      <c r="CB165" s="135">
        <f t="shared" si="155"/>
        <v>0</v>
      </c>
      <c r="CC165" s="135">
        <f t="shared" si="155"/>
        <v>0</v>
      </c>
      <c r="CD165" s="135">
        <f t="shared" si="155"/>
        <v>0</v>
      </c>
      <c r="CE165" s="135">
        <f t="shared" si="155"/>
        <v>0</v>
      </c>
      <c r="CF165" s="135">
        <f t="shared" si="155"/>
        <v>0</v>
      </c>
    </row>
    <row r="166" spans="3:84" hidden="1" x14ac:dyDescent="0.3">
      <c r="C166" s="135">
        <v>7</v>
      </c>
      <c r="D166" s="135" t="str">
        <f t="shared" ref="D166:BO166" si="156">+D95</f>
        <v>% SOLIDOS</v>
      </c>
      <c r="E166" s="135">
        <f t="shared" si="156"/>
        <v>0</v>
      </c>
      <c r="F166" s="135">
        <f t="shared" si="156"/>
        <v>0</v>
      </c>
      <c r="G166" s="135">
        <f t="shared" si="156"/>
        <v>0</v>
      </c>
      <c r="H166" s="135">
        <f t="shared" si="156"/>
        <v>0</v>
      </c>
      <c r="I166" s="135">
        <f t="shared" si="156"/>
        <v>0</v>
      </c>
      <c r="J166" s="135">
        <f t="shared" si="156"/>
        <v>0</v>
      </c>
      <c r="K166" s="135">
        <f t="shared" si="156"/>
        <v>0</v>
      </c>
      <c r="L166" s="135">
        <f t="shared" si="156"/>
        <v>0</v>
      </c>
      <c r="M166" s="135">
        <f t="shared" si="156"/>
        <v>0</v>
      </c>
      <c r="N166" s="135">
        <f t="shared" si="156"/>
        <v>0</v>
      </c>
      <c r="O166" s="135">
        <f t="shared" si="156"/>
        <v>0</v>
      </c>
      <c r="P166" s="135">
        <f t="shared" si="156"/>
        <v>0</v>
      </c>
      <c r="Q166" s="135">
        <f t="shared" si="156"/>
        <v>0</v>
      </c>
      <c r="R166" s="135">
        <f t="shared" si="156"/>
        <v>0</v>
      </c>
      <c r="S166" s="135">
        <f t="shared" si="156"/>
        <v>0</v>
      </c>
      <c r="T166" s="135">
        <f t="shared" si="156"/>
        <v>0</v>
      </c>
      <c r="U166" s="135">
        <f t="shared" si="156"/>
        <v>0</v>
      </c>
      <c r="V166" s="135">
        <f t="shared" si="156"/>
        <v>0</v>
      </c>
      <c r="W166" s="135">
        <f t="shared" si="156"/>
        <v>0</v>
      </c>
      <c r="X166" s="135">
        <f t="shared" si="156"/>
        <v>0</v>
      </c>
      <c r="Y166" s="135">
        <f t="shared" si="156"/>
        <v>0</v>
      </c>
      <c r="Z166" s="135">
        <f t="shared" si="156"/>
        <v>0</v>
      </c>
      <c r="AA166" s="135">
        <f t="shared" si="156"/>
        <v>0</v>
      </c>
      <c r="AB166" s="135">
        <f t="shared" si="156"/>
        <v>0</v>
      </c>
      <c r="AC166" s="135">
        <f t="shared" si="156"/>
        <v>0</v>
      </c>
      <c r="AD166" s="135">
        <f t="shared" si="156"/>
        <v>0</v>
      </c>
      <c r="AE166" s="135">
        <f t="shared" si="156"/>
        <v>0</v>
      </c>
      <c r="AF166" s="135">
        <f t="shared" si="156"/>
        <v>0</v>
      </c>
      <c r="AG166" s="135">
        <f t="shared" si="156"/>
        <v>0</v>
      </c>
      <c r="AH166" s="135">
        <f t="shared" si="156"/>
        <v>0</v>
      </c>
      <c r="AI166" s="135">
        <f t="shared" si="156"/>
        <v>0</v>
      </c>
      <c r="AJ166" s="135">
        <f t="shared" si="156"/>
        <v>0</v>
      </c>
      <c r="AK166" s="135">
        <f t="shared" si="156"/>
        <v>0</v>
      </c>
      <c r="AL166" s="135">
        <f t="shared" si="156"/>
        <v>0</v>
      </c>
      <c r="AM166" s="135">
        <f t="shared" si="156"/>
        <v>0</v>
      </c>
      <c r="AN166" s="135">
        <f t="shared" si="156"/>
        <v>0</v>
      </c>
      <c r="AO166" s="135">
        <f t="shared" si="156"/>
        <v>0</v>
      </c>
      <c r="AP166" s="135">
        <f t="shared" si="156"/>
        <v>0</v>
      </c>
      <c r="AQ166" s="135">
        <f t="shared" si="156"/>
        <v>0</v>
      </c>
      <c r="AR166" s="135">
        <f t="shared" si="156"/>
        <v>0</v>
      </c>
      <c r="AS166" s="135">
        <f t="shared" si="156"/>
        <v>0</v>
      </c>
      <c r="AT166" s="135">
        <f t="shared" si="156"/>
        <v>0</v>
      </c>
      <c r="AU166" s="135">
        <f t="shared" si="156"/>
        <v>0</v>
      </c>
      <c r="AV166" s="135">
        <f t="shared" si="156"/>
        <v>0</v>
      </c>
      <c r="AW166" s="135">
        <f t="shared" si="156"/>
        <v>0</v>
      </c>
      <c r="AX166" s="135">
        <f t="shared" si="156"/>
        <v>0</v>
      </c>
      <c r="AY166" s="135">
        <f t="shared" si="156"/>
        <v>0</v>
      </c>
      <c r="AZ166" s="135">
        <f t="shared" si="156"/>
        <v>0</v>
      </c>
      <c r="BA166" s="135">
        <f t="shared" si="156"/>
        <v>0</v>
      </c>
      <c r="BB166" s="135">
        <f t="shared" si="156"/>
        <v>0</v>
      </c>
      <c r="BC166" s="135">
        <f t="shared" si="156"/>
        <v>0</v>
      </c>
      <c r="BD166" s="135">
        <f t="shared" si="156"/>
        <v>0</v>
      </c>
      <c r="BE166" s="135">
        <f t="shared" si="156"/>
        <v>0</v>
      </c>
      <c r="BF166" s="135">
        <f t="shared" si="156"/>
        <v>0</v>
      </c>
      <c r="BG166" s="135">
        <f t="shared" si="156"/>
        <v>0</v>
      </c>
      <c r="BH166" s="135">
        <f t="shared" si="156"/>
        <v>0</v>
      </c>
      <c r="BI166" s="135">
        <f t="shared" si="156"/>
        <v>0</v>
      </c>
      <c r="BJ166" s="135">
        <f t="shared" si="156"/>
        <v>0</v>
      </c>
      <c r="BK166" s="135">
        <f t="shared" si="156"/>
        <v>0</v>
      </c>
      <c r="BL166" s="135">
        <f t="shared" si="156"/>
        <v>0</v>
      </c>
      <c r="BM166" s="135">
        <f t="shared" si="156"/>
        <v>0</v>
      </c>
      <c r="BN166" s="135">
        <f t="shared" si="156"/>
        <v>0</v>
      </c>
      <c r="BO166" s="135">
        <f t="shared" si="156"/>
        <v>0</v>
      </c>
      <c r="BP166" s="135">
        <f t="shared" ref="BP166:CF166" si="157">+BP95</f>
        <v>0</v>
      </c>
      <c r="BQ166" s="135">
        <f t="shared" si="157"/>
        <v>0</v>
      </c>
      <c r="BR166" s="135">
        <f t="shared" si="157"/>
        <v>0</v>
      </c>
      <c r="BS166" s="135">
        <f t="shared" si="157"/>
        <v>0</v>
      </c>
      <c r="BT166" s="135">
        <f t="shared" si="157"/>
        <v>0</v>
      </c>
      <c r="BU166" s="135">
        <f t="shared" si="157"/>
        <v>0</v>
      </c>
      <c r="BV166" s="135">
        <f t="shared" si="157"/>
        <v>0</v>
      </c>
      <c r="BW166" s="135">
        <f t="shared" si="157"/>
        <v>0</v>
      </c>
      <c r="BX166" s="135">
        <f t="shared" si="157"/>
        <v>0</v>
      </c>
      <c r="BY166" s="135">
        <f t="shared" si="157"/>
        <v>0</v>
      </c>
      <c r="BZ166" s="135">
        <f t="shared" si="157"/>
        <v>0</v>
      </c>
      <c r="CA166" s="135">
        <f t="shared" si="157"/>
        <v>0</v>
      </c>
      <c r="CB166" s="135">
        <f t="shared" si="157"/>
        <v>0</v>
      </c>
      <c r="CC166" s="135">
        <f t="shared" si="157"/>
        <v>0</v>
      </c>
      <c r="CD166" s="135">
        <f t="shared" si="157"/>
        <v>0</v>
      </c>
      <c r="CE166" s="135">
        <f t="shared" si="157"/>
        <v>0</v>
      </c>
      <c r="CF166" s="135">
        <f t="shared" si="157"/>
        <v>0</v>
      </c>
    </row>
    <row r="167" spans="3:84" hidden="1" x14ac:dyDescent="0.3">
      <c r="C167" s="135">
        <v>8</v>
      </c>
      <c r="D167" s="135" t="str">
        <f t="shared" ref="D167:BO167" si="158">+D101</f>
        <v>% SOLIDOS</v>
      </c>
      <c r="E167" s="135">
        <f t="shared" si="158"/>
        <v>0</v>
      </c>
      <c r="F167" s="135">
        <f t="shared" si="158"/>
        <v>0</v>
      </c>
      <c r="G167" s="135">
        <f t="shared" si="158"/>
        <v>0</v>
      </c>
      <c r="H167" s="135">
        <f t="shared" si="158"/>
        <v>0</v>
      </c>
      <c r="I167" s="135">
        <f t="shared" si="158"/>
        <v>0</v>
      </c>
      <c r="J167" s="135">
        <f t="shared" si="158"/>
        <v>0</v>
      </c>
      <c r="K167" s="135">
        <f t="shared" si="158"/>
        <v>0</v>
      </c>
      <c r="L167" s="135">
        <f t="shared" si="158"/>
        <v>0</v>
      </c>
      <c r="M167" s="135">
        <f t="shared" si="158"/>
        <v>0</v>
      </c>
      <c r="N167" s="135">
        <f t="shared" si="158"/>
        <v>0</v>
      </c>
      <c r="O167" s="135">
        <f t="shared" si="158"/>
        <v>0</v>
      </c>
      <c r="P167" s="135">
        <f t="shared" si="158"/>
        <v>0</v>
      </c>
      <c r="Q167" s="135">
        <f t="shared" si="158"/>
        <v>0</v>
      </c>
      <c r="R167" s="135">
        <f t="shared" si="158"/>
        <v>0</v>
      </c>
      <c r="S167" s="135">
        <f t="shared" si="158"/>
        <v>0</v>
      </c>
      <c r="T167" s="135">
        <f t="shared" si="158"/>
        <v>0</v>
      </c>
      <c r="U167" s="135">
        <f t="shared" si="158"/>
        <v>0</v>
      </c>
      <c r="V167" s="135">
        <f t="shared" si="158"/>
        <v>0</v>
      </c>
      <c r="W167" s="135">
        <f t="shared" si="158"/>
        <v>0</v>
      </c>
      <c r="X167" s="135">
        <f t="shared" si="158"/>
        <v>0</v>
      </c>
      <c r="Y167" s="135">
        <f t="shared" si="158"/>
        <v>0</v>
      </c>
      <c r="Z167" s="135">
        <f t="shared" si="158"/>
        <v>0</v>
      </c>
      <c r="AA167" s="135">
        <f t="shared" si="158"/>
        <v>0</v>
      </c>
      <c r="AB167" s="135">
        <f t="shared" si="158"/>
        <v>0</v>
      </c>
      <c r="AC167" s="135">
        <f t="shared" si="158"/>
        <v>0</v>
      </c>
      <c r="AD167" s="135">
        <f t="shared" si="158"/>
        <v>0</v>
      </c>
      <c r="AE167" s="135">
        <f t="shared" si="158"/>
        <v>0</v>
      </c>
      <c r="AF167" s="135">
        <f t="shared" si="158"/>
        <v>0</v>
      </c>
      <c r="AG167" s="135">
        <f t="shared" si="158"/>
        <v>0</v>
      </c>
      <c r="AH167" s="135">
        <f t="shared" si="158"/>
        <v>0</v>
      </c>
      <c r="AI167" s="135">
        <f t="shared" si="158"/>
        <v>0</v>
      </c>
      <c r="AJ167" s="135">
        <f t="shared" si="158"/>
        <v>0</v>
      </c>
      <c r="AK167" s="135">
        <f t="shared" si="158"/>
        <v>0</v>
      </c>
      <c r="AL167" s="135">
        <f t="shared" si="158"/>
        <v>0</v>
      </c>
      <c r="AM167" s="135">
        <f t="shared" si="158"/>
        <v>0</v>
      </c>
      <c r="AN167" s="135">
        <f t="shared" si="158"/>
        <v>0</v>
      </c>
      <c r="AO167" s="135">
        <f t="shared" si="158"/>
        <v>0</v>
      </c>
      <c r="AP167" s="135">
        <f t="shared" si="158"/>
        <v>0</v>
      </c>
      <c r="AQ167" s="135">
        <f t="shared" si="158"/>
        <v>0</v>
      </c>
      <c r="AR167" s="135">
        <f t="shared" si="158"/>
        <v>0</v>
      </c>
      <c r="AS167" s="135">
        <f t="shared" si="158"/>
        <v>0</v>
      </c>
      <c r="AT167" s="135">
        <f t="shared" si="158"/>
        <v>0</v>
      </c>
      <c r="AU167" s="135">
        <f t="shared" si="158"/>
        <v>0</v>
      </c>
      <c r="AV167" s="135">
        <f t="shared" si="158"/>
        <v>0</v>
      </c>
      <c r="AW167" s="135">
        <f t="shared" si="158"/>
        <v>0</v>
      </c>
      <c r="AX167" s="135">
        <f t="shared" si="158"/>
        <v>0</v>
      </c>
      <c r="AY167" s="135">
        <f t="shared" si="158"/>
        <v>0</v>
      </c>
      <c r="AZ167" s="135">
        <f t="shared" si="158"/>
        <v>0</v>
      </c>
      <c r="BA167" s="135">
        <f t="shared" si="158"/>
        <v>0</v>
      </c>
      <c r="BB167" s="135">
        <f t="shared" si="158"/>
        <v>0</v>
      </c>
      <c r="BC167" s="135">
        <f t="shared" si="158"/>
        <v>0</v>
      </c>
      <c r="BD167" s="135">
        <f t="shared" si="158"/>
        <v>0</v>
      </c>
      <c r="BE167" s="135">
        <f t="shared" si="158"/>
        <v>0</v>
      </c>
      <c r="BF167" s="135">
        <f t="shared" si="158"/>
        <v>0</v>
      </c>
      <c r="BG167" s="135">
        <f t="shared" si="158"/>
        <v>0</v>
      </c>
      <c r="BH167" s="135">
        <f t="shared" si="158"/>
        <v>0</v>
      </c>
      <c r="BI167" s="135">
        <f t="shared" si="158"/>
        <v>0</v>
      </c>
      <c r="BJ167" s="135">
        <f t="shared" si="158"/>
        <v>0</v>
      </c>
      <c r="BK167" s="135">
        <f t="shared" si="158"/>
        <v>0</v>
      </c>
      <c r="BL167" s="135">
        <f t="shared" si="158"/>
        <v>0</v>
      </c>
      <c r="BM167" s="135">
        <f t="shared" si="158"/>
        <v>0</v>
      </c>
      <c r="BN167" s="135">
        <f t="shared" si="158"/>
        <v>0</v>
      </c>
      <c r="BO167" s="135">
        <f t="shared" si="158"/>
        <v>0</v>
      </c>
      <c r="BP167" s="135">
        <f t="shared" ref="BP167:CF167" si="159">+BP101</f>
        <v>0</v>
      </c>
      <c r="BQ167" s="135">
        <f t="shared" si="159"/>
        <v>0</v>
      </c>
      <c r="BR167" s="135">
        <f t="shared" si="159"/>
        <v>0</v>
      </c>
      <c r="BS167" s="135">
        <f t="shared" si="159"/>
        <v>0</v>
      </c>
      <c r="BT167" s="135">
        <f t="shared" si="159"/>
        <v>0</v>
      </c>
      <c r="BU167" s="135">
        <f t="shared" si="159"/>
        <v>0</v>
      </c>
      <c r="BV167" s="135">
        <f t="shared" si="159"/>
        <v>0</v>
      </c>
      <c r="BW167" s="135">
        <f t="shared" si="159"/>
        <v>0</v>
      </c>
      <c r="BX167" s="135">
        <f t="shared" si="159"/>
        <v>0</v>
      </c>
      <c r="BY167" s="135">
        <f t="shared" si="159"/>
        <v>0</v>
      </c>
      <c r="BZ167" s="135">
        <f t="shared" si="159"/>
        <v>0</v>
      </c>
      <c r="CA167" s="135">
        <f t="shared" si="159"/>
        <v>0</v>
      </c>
      <c r="CB167" s="135">
        <f t="shared" si="159"/>
        <v>0</v>
      </c>
      <c r="CC167" s="135">
        <f t="shared" si="159"/>
        <v>0</v>
      </c>
      <c r="CD167" s="135">
        <f t="shared" si="159"/>
        <v>0</v>
      </c>
      <c r="CE167" s="135">
        <f t="shared" si="159"/>
        <v>0</v>
      </c>
      <c r="CF167" s="135">
        <f t="shared" si="159"/>
        <v>0</v>
      </c>
    </row>
    <row r="168" spans="3:84" hidden="1" x14ac:dyDescent="0.3">
      <c r="C168" s="135">
        <v>9</v>
      </c>
      <c r="D168" s="135" t="str">
        <f t="shared" ref="D168:BO168" si="160">+D107</f>
        <v>% SOLIDOS</v>
      </c>
      <c r="E168" s="135">
        <f t="shared" si="160"/>
        <v>0</v>
      </c>
      <c r="F168" s="135">
        <f t="shared" si="160"/>
        <v>0</v>
      </c>
      <c r="G168" s="135">
        <f t="shared" si="160"/>
        <v>0</v>
      </c>
      <c r="H168" s="135">
        <f t="shared" si="160"/>
        <v>0</v>
      </c>
      <c r="I168" s="135">
        <f t="shared" si="160"/>
        <v>0</v>
      </c>
      <c r="J168" s="135">
        <f t="shared" si="160"/>
        <v>0</v>
      </c>
      <c r="K168" s="135">
        <f t="shared" si="160"/>
        <v>0</v>
      </c>
      <c r="L168" s="135">
        <f t="shared" si="160"/>
        <v>0</v>
      </c>
      <c r="M168" s="135">
        <f t="shared" si="160"/>
        <v>0</v>
      </c>
      <c r="N168" s="135">
        <f t="shared" si="160"/>
        <v>0</v>
      </c>
      <c r="O168" s="135">
        <f t="shared" si="160"/>
        <v>0</v>
      </c>
      <c r="P168" s="135">
        <f t="shared" si="160"/>
        <v>0</v>
      </c>
      <c r="Q168" s="135">
        <f t="shared" si="160"/>
        <v>0</v>
      </c>
      <c r="R168" s="135">
        <f t="shared" si="160"/>
        <v>0</v>
      </c>
      <c r="S168" s="135">
        <f t="shared" si="160"/>
        <v>0</v>
      </c>
      <c r="T168" s="135">
        <f t="shared" si="160"/>
        <v>0</v>
      </c>
      <c r="U168" s="135">
        <f t="shared" si="160"/>
        <v>0</v>
      </c>
      <c r="V168" s="135">
        <f t="shared" si="160"/>
        <v>0</v>
      </c>
      <c r="W168" s="135">
        <f t="shared" si="160"/>
        <v>0</v>
      </c>
      <c r="X168" s="135">
        <f t="shared" si="160"/>
        <v>0</v>
      </c>
      <c r="Y168" s="135">
        <f t="shared" si="160"/>
        <v>0</v>
      </c>
      <c r="Z168" s="135">
        <f t="shared" si="160"/>
        <v>0</v>
      </c>
      <c r="AA168" s="135">
        <f t="shared" si="160"/>
        <v>0</v>
      </c>
      <c r="AB168" s="135">
        <f t="shared" si="160"/>
        <v>0</v>
      </c>
      <c r="AC168" s="135">
        <f t="shared" si="160"/>
        <v>0</v>
      </c>
      <c r="AD168" s="135">
        <f t="shared" si="160"/>
        <v>0</v>
      </c>
      <c r="AE168" s="135">
        <f t="shared" si="160"/>
        <v>0</v>
      </c>
      <c r="AF168" s="135">
        <f t="shared" si="160"/>
        <v>0</v>
      </c>
      <c r="AG168" s="135">
        <f t="shared" si="160"/>
        <v>0</v>
      </c>
      <c r="AH168" s="135">
        <f t="shared" si="160"/>
        <v>0</v>
      </c>
      <c r="AI168" s="135">
        <f t="shared" si="160"/>
        <v>0</v>
      </c>
      <c r="AJ168" s="135">
        <f t="shared" si="160"/>
        <v>0</v>
      </c>
      <c r="AK168" s="135">
        <f t="shared" si="160"/>
        <v>0</v>
      </c>
      <c r="AL168" s="135">
        <f t="shared" si="160"/>
        <v>0</v>
      </c>
      <c r="AM168" s="135">
        <f t="shared" si="160"/>
        <v>0</v>
      </c>
      <c r="AN168" s="135">
        <f t="shared" si="160"/>
        <v>0</v>
      </c>
      <c r="AO168" s="135">
        <f t="shared" si="160"/>
        <v>0</v>
      </c>
      <c r="AP168" s="135">
        <f t="shared" si="160"/>
        <v>0</v>
      </c>
      <c r="AQ168" s="135">
        <f t="shared" si="160"/>
        <v>0</v>
      </c>
      <c r="AR168" s="135">
        <f t="shared" si="160"/>
        <v>0</v>
      </c>
      <c r="AS168" s="135">
        <f t="shared" si="160"/>
        <v>0</v>
      </c>
      <c r="AT168" s="135">
        <f t="shared" si="160"/>
        <v>0</v>
      </c>
      <c r="AU168" s="135">
        <f t="shared" si="160"/>
        <v>0</v>
      </c>
      <c r="AV168" s="135">
        <f t="shared" si="160"/>
        <v>0</v>
      </c>
      <c r="AW168" s="135">
        <f t="shared" si="160"/>
        <v>0</v>
      </c>
      <c r="AX168" s="135">
        <f t="shared" si="160"/>
        <v>0</v>
      </c>
      <c r="AY168" s="135">
        <f t="shared" si="160"/>
        <v>0</v>
      </c>
      <c r="AZ168" s="135">
        <f t="shared" si="160"/>
        <v>0</v>
      </c>
      <c r="BA168" s="135">
        <f t="shared" si="160"/>
        <v>0</v>
      </c>
      <c r="BB168" s="135">
        <f t="shared" si="160"/>
        <v>0</v>
      </c>
      <c r="BC168" s="135">
        <f t="shared" si="160"/>
        <v>0</v>
      </c>
      <c r="BD168" s="135">
        <f t="shared" si="160"/>
        <v>0</v>
      </c>
      <c r="BE168" s="135">
        <f t="shared" si="160"/>
        <v>0</v>
      </c>
      <c r="BF168" s="135">
        <f t="shared" si="160"/>
        <v>0</v>
      </c>
      <c r="BG168" s="135">
        <f t="shared" si="160"/>
        <v>0</v>
      </c>
      <c r="BH168" s="135">
        <f t="shared" si="160"/>
        <v>0</v>
      </c>
      <c r="BI168" s="135">
        <f t="shared" si="160"/>
        <v>0</v>
      </c>
      <c r="BJ168" s="135">
        <f t="shared" si="160"/>
        <v>0</v>
      </c>
      <c r="BK168" s="135">
        <f t="shared" si="160"/>
        <v>0</v>
      </c>
      <c r="BL168" s="135">
        <f t="shared" si="160"/>
        <v>0</v>
      </c>
      <c r="BM168" s="135">
        <f t="shared" si="160"/>
        <v>0</v>
      </c>
      <c r="BN168" s="135">
        <f t="shared" si="160"/>
        <v>0</v>
      </c>
      <c r="BO168" s="135">
        <f t="shared" si="160"/>
        <v>0</v>
      </c>
      <c r="BP168" s="135">
        <f t="shared" ref="BP168:CF168" si="161">+BP107</f>
        <v>0</v>
      </c>
      <c r="BQ168" s="135">
        <f t="shared" si="161"/>
        <v>0</v>
      </c>
      <c r="BR168" s="135">
        <f t="shared" si="161"/>
        <v>0</v>
      </c>
      <c r="BS168" s="135">
        <f t="shared" si="161"/>
        <v>0</v>
      </c>
      <c r="BT168" s="135">
        <f t="shared" si="161"/>
        <v>0</v>
      </c>
      <c r="BU168" s="135">
        <f t="shared" si="161"/>
        <v>0</v>
      </c>
      <c r="BV168" s="135">
        <f t="shared" si="161"/>
        <v>0</v>
      </c>
      <c r="BW168" s="135">
        <f t="shared" si="161"/>
        <v>0</v>
      </c>
      <c r="BX168" s="135">
        <f t="shared" si="161"/>
        <v>0</v>
      </c>
      <c r="BY168" s="135">
        <f t="shared" si="161"/>
        <v>0</v>
      </c>
      <c r="BZ168" s="135">
        <f t="shared" si="161"/>
        <v>0</v>
      </c>
      <c r="CA168" s="135">
        <f t="shared" si="161"/>
        <v>0</v>
      </c>
      <c r="CB168" s="135">
        <f t="shared" si="161"/>
        <v>0</v>
      </c>
      <c r="CC168" s="135">
        <f t="shared" si="161"/>
        <v>0</v>
      </c>
      <c r="CD168" s="135">
        <f t="shared" si="161"/>
        <v>0</v>
      </c>
      <c r="CE168" s="135">
        <f t="shared" si="161"/>
        <v>0</v>
      </c>
      <c r="CF168" s="135">
        <f t="shared" si="161"/>
        <v>0</v>
      </c>
    </row>
    <row r="169" spans="3:84" hidden="1" x14ac:dyDescent="0.3">
      <c r="C169" s="135">
        <v>10</v>
      </c>
      <c r="D169" s="135" t="str">
        <f t="shared" ref="D169:BO169" si="162">+D113</f>
        <v>% SOLIDOS</v>
      </c>
      <c r="E169" s="135">
        <f t="shared" si="162"/>
        <v>0</v>
      </c>
      <c r="F169" s="135">
        <f t="shared" si="162"/>
        <v>0</v>
      </c>
      <c r="G169" s="135">
        <f t="shared" si="162"/>
        <v>0</v>
      </c>
      <c r="H169" s="135">
        <f t="shared" si="162"/>
        <v>0</v>
      </c>
      <c r="I169" s="135">
        <f t="shared" si="162"/>
        <v>0</v>
      </c>
      <c r="J169" s="135">
        <f t="shared" si="162"/>
        <v>0</v>
      </c>
      <c r="K169" s="135">
        <f t="shared" si="162"/>
        <v>0</v>
      </c>
      <c r="L169" s="135">
        <f t="shared" si="162"/>
        <v>0</v>
      </c>
      <c r="M169" s="135">
        <f t="shared" si="162"/>
        <v>0</v>
      </c>
      <c r="N169" s="135">
        <f t="shared" si="162"/>
        <v>0</v>
      </c>
      <c r="O169" s="135">
        <f t="shared" si="162"/>
        <v>0</v>
      </c>
      <c r="P169" s="135">
        <f t="shared" si="162"/>
        <v>0</v>
      </c>
      <c r="Q169" s="135">
        <f t="shared" si="162"/>
        <v>0</v>
      </c>
      <c r="R169" s="135">
        <f t="shared" si="162"/>
        <v>0</v>
      </c>
      <c r="S169" s="135">
        <f t="shared" si="162"/>
        <v>0</v>
      </c>
      <c r="T169" s="135">
        <f t="shared" si="162"/>
        <v>0</v>
      </c>
      <c r="U169" s="135">
        <f t="shared" si="162"/>
        <v>0</v>
      </c>
      <c r="V169" s="135">
        <f t="shared" si="162"/>
        <v>0</v>
      </c>
      <c r="W169" s="135">
        <f t="shared" si="162"/>
        <v>0</v>
      </c>
      <c r="X169" s="135">
        <f t="shared" si="162"/>
        <v>0</v>
      </c>
      <c r="Y169" s="135">
        <f t="shared" si="162"/>
        <v>0</v>
      </c>
      <c r="Z169" s="135">
        <f t="shared" si="162"/>
        <v>0</v>
      </c>
      <c r="AA169" s="135">
        <f t="shared" si="162"/>
        <v>0</v>
      </c>
      <c r="AB169" s="135">
        <f t="shared" si="162"/>
        <v>0</v>
      </c>
      <c r="AC169" s="135">
        <f t="shared" si="162"/>
        <v>0</v>
      </c>
      <c r="AD169" s="135">
        <f t="shared" si="162"/>
        <v>0</v>
      </c>
      <c r="AE169" s="135">
        <f t="shared" si="162"/>
        <v>0</v>
      </c>
      <c r="AF169" s="135">
        <f t="shared" si="162"/>
        <v>0</v>
      </c>
      <c r="AG169" s="135">
        <f t="shared" si="162"/>
        <v>0</v>
      </c>
      <c r="AH169" s="135">
        <f t="shared" si="162"/>
        <v>0</v>
      </c>
      <c r="AI169" s="135">
        <f t="shared" si="162"/>
        <v>0</v>
      </c>
      <c r="AJ169" s="135">
        <f t="shared" si="162"/>
        <v>0</v>
      </c>
      <c r="AK169" s="135">
        <f t="shared" si="162"/>
        <v>0</v>
      </c>
      <c r="AL169" s="135">
        <f t="shared" si="162"/>
        <v>0</v>
      </c>
      <c r="AM169" s="135">
        <f t="shared" si="162"/>
        <v>0</v>
      </c>
      <c r="AN169" s="135">
        <f t="shared" si="162"/>
        <v>0</v>
      </c>
      <c r="AO169" s="135">
        <f t="shared" si="162"/>
        <v>0</v>
      </c>
      <c r="AP169" s="135">
        <f t="shared" si="162"/>
        <v>0</v>
      </c>
      <c r="AQ169" s="135">
        <f t="shared" si="162"/>
        <v>0</v>
      </c>
      <c r="AR169" s="135">
        <f t="shared" si="162"/>
        <v>0</v>
      </c>
      <c r="AS169" s="135">
        <f t="shared" si="162"/>
        <v>0</v>
      </c>
      <c r="AT169" s="135">
        <f t="shared" si="162"/>
        <v>0</v>
      </c>
      <c r="AU169" s="135">
        <f t="shared" si="162"/>
        <v>0</v>
      </c>
      <c r="AV169" s="135">
        <f t="shared" si="162"/>
        <v>0</v>
      </c>
      <c r="AW169" s="135">
        <f t="shared" si="162"/>
        <v>0</v>
      </c>
      <c r="AX169" s="135">
        <f t="shared" si="162"/>
        <v>0</v>
      </c>
      <c r="AY169" s="135">
        <f t="shared" si="162"/>
        <v>0</v>
      </c>
      <c r="AZ169" s="135">
        <f t="shared" si="162"/>
        <v>0</v>
      </c>
      <c r="BA169" s="135">
        <f t="shared" si="162"/>
        <v>0</v>
      </c>
      <c r="BB169" s="135">
        <f t="shared" si="162"/>
        <v>0</v>
      </c>
      <c r="BC169" s="135">
        <f t="shared" si="162"/>
        <v>0</v>
      </c>
      <c r="BD169" s="135">
        <f t="shared" si="162"/>
        <v>0</v>
      </c>
      <c r="BE169" s="135">
        <f t="shared" si="162"/>
        <v>0</v>
      </c>
      <c r="BF169" s="135">
        <f t="shared" si="162"/>
        <v>0</v>
      </c>
      <c r="BG169" s="135">
        <f t="shared" si="162"/>
        <v>0</v>
      </c>
      <c r="BH169" s="135">
        <f t="shared" si="162"/>
        <v>0</v>
      </c>
      <c r="BI169" s="135">
        <f t="shared" si="162"/>
        <v>0</v>
      </c>
      <c r="BJ169" s="135">
        <f t="shared" si="162"/>
        <v>0</v>
      </c>
      <c r="BK169" s="135">
        <f t="shared" si="162"/>
        <v>0</v>
      </c>
      <c r="BL169" s="135">
        <f t="shared" si="162"/>
        <v>0</v>
      </c>
      <c r="BM169" s="135">
        <f t="shared" si="162"/>
        <v>0</v>
      </c>
      <c r="BN169" s="135">
        <f t="shared" si="162"/>
        <v>0</v>
      </c>
      <c r="BO169" s="135">
        <f t="shared" si="162"/>
        <v>0</v>
      </c>
      <c r="BP169" s="135">
        <f t="shared" ref="BP169:CF169" si="163">+BP113</f>
        <v>0</v>
      </c>
      <c r="BQ169" s="135">
        <f t="shared" si="163"/>
        <v>0</v>
      </c>
      <c r="BR169" s="135">
        <f t="shared" si="163"/>
        <v>0</v>
      </c>
      <c r="BS169" s="135">
        <f t="shared" si="163"/>
        <v>0</v>
      </c>
      <c r="BT169" s="135">
        <f t="shared" si="163"/>
        <v>0</v>
      </c>
      <c r="BU169" s="135">
        <f t="shared" si="163"/>
        <v>0</v>
      </c>
      <c r="BV169" s="135">
        <f t="shared" si="163"/>
        <v>0</v>
      </c>
      <c r="BW169" s="135">
        <f t="shared" si="163"/>
        <v>0</v>
      </c>
      <c r="BX169" s="135">
        <f t="shared" si="163"/>
        <v>0</v>
      </c>
      <c r="BY169" s="135">
        <f t="shared" si="163"/>
        <v>0</v>
      </c>
      <c r="BZ169" s="135">
        <f t="shared" si="163"/>
        <v>0</v>
      </c>
      <c r="CA169" s="135">
        <f t="shared" si="163"/>
        <v>0</v>
      </c>
      <c r="CB169" s="135">
        <f t="shared" si="163"/>
        <v>0</v>
      </c>
      <c r="CC169" s="135">
        <f t="shared" si="163"/>
        <v>0</v>
      </c>
      <c r="CD169" s="135">
        <f t="shared" si="163"/>
        <v>0</v>
      </c>
      <c r="CE169" s="135">
        <f t="shared" si="163"/>
        <v>0</v>
      </c>
      <c r="CF169" s="135">
        <f t="shared" si="163"/>
        <v>0</v>
      </c>
    </row>
    <row r="170" spans="3:84" hidden="1" x14ac:dyDescent="0.3">
      <c r="C170" s="135"/>
      <c r="D170" s="506" t="s">
        <v>269</v>
      </c>
      <c r="E170" s="507">
        <f>+IFERROR(SUMPRODUCT(E160:E169,E173:E182)/E183,0)</f>
        <v>0</v>
      </c>
      <c r="F170" s="507">
        <f t="shared" ref="F170:BQ170" si="164">+IFERROR(SUMPRODUCT(F160:F169,F173:F182)/F183,0)</f>
        <v>0</v>
      </c>
      <c r="G170" s="507">
        <f t="shared" si="164"/>
        <v>0</v>
      </c>
      <c r="H170" s="507">
        <f t="shared" si="164"/>
        <v>0</v>
      </c>
      <c r="I170" s="507">
        <f t="shared" si="164"/>
        <v>0</v>
      </c>
      <c r="J170" s="507">
        <f t="shared" si="164"/>
        <v>59.999999999999993</v>
      </c>
      <c r="K170" s="507">
        <f t="shared" si="164"/>
        <v>59</v>
      </c>
      <c r="L170" s="507">
        <f t="shared" si="164"/>
        <v>61</v>
      </c>
      <c r="M170" s="507">
        <f t="shared" si="164"/>
        <v>58</v>
      </c>
      <c r="N170" s="507">
        <f t="shared" si="164"/>
        <v>57</v>
      </c>
      <c r="O170" s="507">
        <f t="shared" si="164"/>
        <v>0</v>
      </c>
      <c r="P170" s="507">
        <f t="shared" si="164"/>
        <v>0</v>
      </c>
      <c r="Q170" s="507">
        <f t="shared" si="164"/>
        <v>0</v>
      </c>
      <c r="R170" s="507">
        <f t="shared" si="164"/>
        <v>0</v>
      </c>
      <c r="S170" s="507">
        <f t="shared" si="164"/>
        <v>0</v>
      </c>
      <c r="T170" s="507">
        <f t="shared" si="164"/>
        <v>0</v>
      </c>
      <c r="U170" s="507">
        <f t="shared" si="164"/>
        <v>0</v>
      </c>
      <c r="V170" s="507">
        <f t="shared" si="164"/>
        <v>0</v>
      </c>
      <c r="W170" s="507">
        <f t="shared" si="164"/>
        <v>0</v>
      </c>
      <c r="X170" s="507">
        <f t="shared" si="164"/>
        <v>0</v>
      </c>
      <c r="Y170" s="507">
        <f t="shared" si="164"/>
        <v>0</v>
      </c>
      <c r="Z170" s="507">
        <f t="shared" si="164"/>
        <v>0</v>
      </c>
      <c r="AA170" s="507">
        <f t="shared" si="164"/>
        <v>0</v>
      </c>
      <c r="AB170" s="507">
        <f t="shared" si="164"/>
        <v>0</v>
      </c>
      <c r="AC170" s="507">
        <f t="shared" si="164"/>
        <v>0</v>
      </c>
      <c r="AD170" s="507">
        <f t="shared" si="164"/>
        <v>0</v>
      </c>
      <c r="AE170" s="507">
        <f t="shared" si="164"/>
        <v>0</v>
      </c>
      <c r="AF170" s="507">
        <f t="shared" si="164"/>
        <v>0</v>
      </c>
      <c r="AG170" s="507">
        <f t="shared" si="164"/>
        <v>0</v>
      </c>
      <c r="AH170" s="507">
        <f t="shared" si="164"/>
        <v>0</v>
      </c>
      <c r="AI170" s="507">
        <f t="shared" si="164"/>
        <v>0</v>
      </c>
      <c r="AJ170" s="507">
        <f t="shared" si="164"/>
        <v>0</v>
      </c>
      <c r="AK170" s="507">
        <f t="shared" si="164"/>
        <v>0</v>
      </c>
      <c r="AL170" s="507">
        <f t="shared" si="164"/>
        <v>0</v>
      </c>
      <c r="AM170" s="507">
        <f t="shared" si="164"/>
        <v>0</v>
      </c>
      <c r="AN170" s="507">
        <f t="shared" si="164"/>
        <v>0</v>
      </c>
      <c r="AO170" s="507">
        <f t="shared" si="164"/>
        <v>0</v>
      </c>
      <c r="AP170" s="507">
        <f t="shared" si="164"/>
        <v>0</v>
      </c>
      <c r="AQ170" s="507">
        <f t="shared" si="164"/>
        <v>0</v>
      </c>
      <c r="AR170" s="507">
        <f t="shared" si="164"/>
        <v>0</v>
      </c>
      <c r="AS170" s="507">
        <f t="shared" si="164"/>
        <v>0</v>
      </c>
      <c r="AT170" s="507">
        <f t="shared" si="164"/>
        <v>0</v>
      </c>
      <c r="AU170" s="507">
        <f t="shared" si="164"/>
        <v>0</v>
      </c>
      <c r="AV170" s="507">
        <f t="shared" si="164"/>
        <v>0</v>
      </c>
      <c r="AW170" s="507">
        <f t="shared" si="164"/>
        <v>0</v>
      </c>
      <c r="AX170" s="507">
        <f t="shared" si="164"/>
        <v>0</v>
      </c>
      <c r="AY170" s="507">
        <f t="shared" si="164"/>
        <v>0</v>
      </c>
      <c r="AZ170" s="507">
        <f t="shared" si="164"/>
        <v>0</v>
      </c>
      <c r="BA170" s="507">
        <f t="shared" si="164"/>
        <v>0</v>
      </c>
      <c r="BB170" s="507">
        <f t="shared" si="164"/>
        <v>0</v>
      </c>
      <c r="BC170" s="507">
        <f t="shared" si="164"/>
        <v>0</v>
      </c>
      <c r="BD170" s="507">
        <f t="shared" si="164"/>
        <v>0</v>
      </c>
      <c r="BE170" s="507">
        <f t="shared" si="164"/>
        <v>0</v>
      </c>
      <c r="BF170" s="507">
        <f t="shared" si="164"/>
        <v>0</v>
      </c>
      <c r="BG170" s="507">
        <f t="shared" si="164"/>
        <v>0</v>
      </c>
      <c r="BH170" s="507">
        <f t="shared" si="164"/>
        <v>0</v>
      </c>
      <c r="BI170" s="507">
        <f t="shared" si="164"/>
        <v>0</v>
      </c>
      <c r="BJ170" s="507">
        <f t="shared" si="164"/>
        <v>0</v>
      </c>
      <c r="BK170" s="507">
        <f t="shared" si="164"/>
        <v>0</v>
      </c>
      <c r="BL170" s="507">
        <f t="shared" si="164"/>
        <v>0</v>
      </c>
      <c r="BM170" s="507">
        <f t="shared" si="164"/>
        <v>0</v>
      </c>
      <c r="BN170" s="507">
        <f t="shared" si="164"/>
        <v>0</v>
      </c>
      <c r="BO170" s="507">
        <f t="shared" si="164"/>
        <v>0</v>
      </c>
      <c r="BP170" s="507">
        <f t="shared" si="164"/>
        <v>0</v>
      </c>
      <c r="BQ170" s="507">
        <f t="shared" si="164"/>
        <v>0</v>
      </c>
      <c r="BR170" s="507">
        <f t="shared" ref="BR170:CF170" si="165">+IFERROR(SUMPRODUCT(BR160:BR169,BR173:BR182)/BR183,0)</f>
        <v>0</v>
      </c>
      <c r="BS170" s="507">
        <f t="shared" si="165"/>
        <v>0</v>
      </c>
      <c r="BT170" s="507">
        <f t="shared" si="165"/>
        <v>0</v>
      </c>
      <c r="BU170" s="507">
        <f t="shared" si="165"/>
        <v>0</v>
      </c>
      <c r="BV170" s="507">
        <f t="shared" si="165"/>
        <v>0</v>
      </c>
      <c r="BW170" s="507">
        <f t="shared" si="165"/>
        <v>0</v>
      </c>
      <c r="BX170" s="507">
        <f t="shared" si="165"/>
        <v>0</v>
      </c>
      <c r="BY170" s="507">
        <f t="shared" si="165"/>
        <v>0</v>
      </c>
      <c r="BZ170" s="507">
        <f t="shared" si="165"/>
        <v>0</v>
      </c>
      <c r="CA170" s="507">
        <f t="shared" si="165"/>
        <v>0</v>
      </c>
      <c r="CB170" s="507">
        <f t="shared" si="165"/>
        <v>0</v>
      </c>
      <c r="CC170" s="507">
        <f t="shared" si="165"/>
        <v>0</v>
      </c>
      <c r="CD170" s="507">
        <f t="shared" si="165"/>
        <v>0</v>
      </c>
      <c r="CE170" s="507">
        <f t="shared" si="165"/>
        <v>0</v>
      </c>
      <c r="CF170" s="507">
        <f t="shared" si="165"/>
        <v>0</v>
      </c>
    </row>
    <row r="171" spans="3:84" hidden="1" x14ac:dyDescent="0.3">
      <c r="C171" s="135"/>
      <c r="D171" s="508" t="s">
        <v>271</v>
      </c>
      <c r="E171" s="507">
        <f>+IFERROR(AVERAGEIF(E160:E169,"&gt;0"),0)</f>
        <v>0</v>
      </c>
      <c r="F171" s="507">
        <f t="shared" ref="F171:BQ171" si="166">+IFERROR(AVERAGEIF(F160:F169,"&gt;0"),0)</f>
        <v>0</v>
      </c>
      <c r="G171" s="507">
        <f t="shared" si="166"/>
        <v>0</v>
      </c>
      <c r="H171" s="507">
        <f t="shared" si="166"/>
        <v>0</v>
      </c>
      <c r="I171" s="507">
        <f t="shared" si="166"/>
        <v>0</v>
      </c>
      <c r="J171" s="507">
        <f t="shared" si="166"/>
        <v>60</v>
      </c>
      <c r="K171" s="507">
        <f t="shared" si="166"/>
        <v>59</v>
      </c>
      <c r="L171" s="507">
        <f t="shared" si="166"/>
        <v>61</v>
      </c>
      <c r="M171" s="507">
        <f t="shared" si="166"/>
        <v>58</v>
      </c>
      <c r="N171" s="507">
        <f t="shared" si="166"/>
        <v>57</v>
      </c>
      <c r="O171" s="507">
        <f t="shared" si="166"/>
        <v>0</v>
      </c>
      <c r="P171" s="507">
        <f t="shared" si="166"/>
        <v>0</v>
      </c>
      <c r="Q171" s="507">
        <f t="shared" si="166"/>
        <v>0</v>
      </c>
      <c r="R171" s="507">
        <f t="shared" si="166"/>
        <v>0</v>
      </c>
      <c r="S171" s="507">
        <f t="shared" si="166"/>
        <v>0</v>
      </c>
      <c r="T171" s="507">
        <f t="shared" si="166"/>
        <v>0</v>
      </c>
      <c r="U171" s="507">
        <f t="shared" si="166"/>
        <v>0</v>
      </c>
      <c r="V171" s="507">
        <f t="shared" si="166"/>
        <v>0</v>
      </c>
      <c r="W171" s="507">
        <f t="shared" si="166"/>
        <v>0</v>
      </c>
      <c r="X171" s="507">
        <f t="shared" si="166"/>
        <v>0</v>
      </c>
      <c r="Y171" s="507">
        <f t="shared" si="166"/>
        <v>0</v>
      </c>
      <c r="Z171" s="507">
        <f t="shared" si="166"/>
        <v>0</v>
      </c>
      <c r="AA171" s="507">
        <f t="shared" si="166"/>
        <v>0</v>
      </c>
      <c r="AB171" s="507">
        <f t="shared" si="166"/>
        <v>0</v>
      </c>
      <c r="AC171" s="507">
        <f t="shared" si="166"/>
        <v>0</v>
      </c>
      <c r="AD171" s="507">
        <f t="shared" si="166"/>
        <v>0</v>
      </c>
      <c r="AE171" s="507">
        <f t="shared" si="166"/>
        <v>0</v>
      </c>
      <c r="AF171" s="507">
        <f t="shared" si="166"/>
        <v>0</v>
      </c>
      <c r="AG171" s="507">
        <f t="shared" si="166"/>
        <v>0</v>
      </c>
      <c r="AH171" s="507">
        <f t="shared" si="166"/>
        <v>0</v>
      </c>
      <c r="AI171" s="507">
        <f t="shared" si="166"/>
        <v>0</v>
      </c>
      <c r="AJ171" s="507">
        <f t="shared" si="166"/>
        <v>0</v>
      </c>
      <c r="AK171" s="507">
        <f t="shared" si="166"/>
        <v>0</v>
      </c>
      <c r="AL171" s="507">
        <f t="shared" si="166"/>
        <v>0</v>
      </c>
      <c r="AM171" s="507">
        <f t="shared" si="166"/>
        <v>0</v>
      </c>
      <c r="AN171" s="507">
        <f t="shared" si="166"/>
        <v>0</v>
      </c>
      <c r="AO171" s="507">
        <f t="shared" si="166"/>
        <v>0</v>
      </c>
      <c r="AP171" s="507">
        <f t="shared" si="166"/>
        <v>0</v>
      </c>
      <c r="AQ171" s="507">
        <f t="shared" si="166"/>
        <v>0</v>
      </c>
      <c r="AR171" s="507">
        <f t="shared" si="166"/>
        <v>0</v>
      </c>
      <c r="AS171" s="507">
        <f t="shared" si="166"/>
        <v>0</v>
      </c>
      <c r="AT171" s="507">
        <f t="shared" si="166"/>
        <v>0</v>
      </c>
      <c r="AU171" s="507">
        <f t="shared" si="166"/>
        <v>0</v>
      </c>
      <c r="AV171" s="507">
        <f t="shared" si="166"/>
        <v>0</v>
      </c>
      <c r="AW171" s="507">
        <f t="shared" si="166"/>
        <v>0</v>
      </c>
      <c r="AX171" s="507">
        <f t="shared" si="166"/>
        <v>0</v>
      </c>
      <c r="AY171" s="507">
        <f t="shared" si="166"/>
        <v>0</v>
      </c>
      <c r="AZ171" s="507">
        <f t="shared" si="166"/>
        <v>0</v>
      </c>
      <c r="BA171" s="507">
        <f t="shared" si="166"/>
        <v>0</v>
      </c>
      <c r="BB171" s="507">
        <f t="shared" si="166"/>
        <v>0</v>
      </c>
      <c r="BC171" s="507">
        <f t="shared" si="166"/>
        <v>0</v>
      </c>
      <c r="BD171" s="507">
        <f t="shared" si="166"/>
        <v>0</v>
      </c>
      <c r="BE171" s="507">
        <f t="shared" si="166"/>
        <v>0</v>
      </c>
      <c r="BF171" s="507">
        <f t="shared" si="166"/>
        <v>0</v>
      </c>
      <c r="BG171" s="507">
        <f t="shared" si="166"/>
        <v>0</v>
      </c>
      <c r="BH171" s="507">
        <f t="shared" si="166"/>
        <v>0</v>
      </c>
      <c r="BI171" s="507">
        <f t="shared" si="166"/>
        <v>0</v>
      </c>
      <c r="BJ171" s="507">
        <f t="shared" si="166"/>
        <v>0</v>
      </c>
      <c r="BK171" s="507">
        <f t="shared" si="166"/>
        <v>0</v>
      </c>
      <c r="BL171" s="507">
        <f t="shared" si="166"/>
        <v>0</v>
      </c>
      <c r="BM171" s="507">
        <f t="shared" si="166"/>
        <v>0</v>
      </c>
      <c r="BN171" s="507">
        <f t="shared" si="166"/>
        <v>0</v>
      </c>
      <c r="BO171" s="507">
        <f t="shared" si="166"/>
        <v>0</v>
      </c>
      <c r="BP171" s="507">
        <f t="shared" si="166"/>
        <v>0</v>
      </c>
      <c r="BQ171" s="507">
        <f t="shared" si="166"/>
        <v>0</v>
      </c>
      <c r="BR171" s="507">
        <f t="shared" ref="BR171:CF171" si="167">+IFERROR(AVERAGEIF(BR160:BR169,"&gt;0"),0)</f>
        <v>0</v>
      </c>
      <c r="BS171" s="507">
        <f t="shared" si="167"/>
        <v>0</v>
      </c>
      <c r="BT171" s="507">
        <f t="shared" si="167"/>
        <v>0</v>
      </c>
      <c r="BU171" s="507">
        <f t="shared" si="167"/>
        <v>0</v>
      </c>
      <c r="BV171" s="507">
        <f t="shared" si="167"/>
        <v>0</v>
      </c>
      <c r="BW171" s="507">
        <f t="shared" si="167"/>
        <v>0</v>
      </c>
      <c r="BX171" s="507">
        <f t="shared" si="167"/>
        <v>0</v>
      </c>
      <c r="BY171" s="507">
        <f t="shared" si="167"/>
        <v>0</v>
      </c>
      <c r="BZ171" s="507">
        <f t="shared" si="167"/>
        <v>0</v>
      </c>
      <c r="CA171" s="507">
        <f t="shared" si="167"/>
        <v>0</v>
      </c>
      <c r="CB171" s="507">
        <f t="shared" si="167"/>
        <v>0</v>
      </c>
      <c r="CC171" s="507">
        <f t="shared" si="167"/>
        <v>0</v>
      </c>
      <c r="CD171" s="507">
        <f t="shared" si="167"/>
        <v>0</v>
      </c>
      <c r="CE171" s="507">
        <f t="shared" si="167"/>
        <v>0</v>
      </c>
      <c r="CF171" s="507">
        <f t="shared" si="167"/>
        <v>0</v>
      </c>
    </row>
    <row r="172" spans="3:84" hidden="1" x14ac:dyDescent="0.3">
      <c r="C172" s="135"/>
      <c r="D172" s="135"/>
      <c r="E172" s="135"/>
      <c r="F172" s="135"/>
      <c r="G172" s="135"/>
      <c r="H172" s="135"/>
      <c r="I172" s="135"/>
      <c r="J172" s="135"/>
      <c r="K172" s="135"/>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c r="AI172" s="135"/>
      <c r="AJ172" s="135"/>
      <c r="AK172" s="135"/>
      <c r="AL172" s="135"/>
      <c r="AM172" s="135"/>
      <c r="AN172" s="135"/>
      <c r="AO172" s="135"/>
      <c r="AP172" s="135"/>
      <c r="AQ172" s="135"/>
      <c r="AR172" s="135"/>
      <c r="AS172" s="135"/>
      <c r="AT172" s="135"/>
      <c r="AU172" s="135"/>
      <c r="AV172" s="135"/>
      <c r="AW172" s="135"/>
      <c r="AX172" s="135"/>
      <c r="AY172" s="135"/>
      <c r="AZ172" s="135"/>
      <c r="BA172" s="135"/>
      <c r="BB172" s="135"/>
      <c r="BC172" s="135"/>
      <c r="BD172" s="135"/>
      <c r="BE172" s="135"/>
      <c r="BF172" s="135"/>
      <c r="BG172" s="135"/>
      <c r="BH172" s="135"/>
      <c r="BI172" s="135"/>
      <c r="BJ172" s="135"/>
      <c r="BK172" s="135"/>
      <c r="BL172" s="135"/>
      <c r="BM172" s="135"/>
      <c r="BN172" s="135"/>
      <c r="BO172" s="135"/>
      <c r="BP172" s="135"/>
      <c r="BQ172" s="135"/>
      <c r="BR172" s="135"/>
      <c r="BS172" s="135"/>
      <c r="BT172" s="135"/>
      <c r="BU172" s="135"/>
      <c r="BV172" s="135"/>
      <c r="BW172" s="135"/>
      <c r="BX172" s="135"/>
      <c r="BY172" s="135"/>
      <c r="BZ172" s="135"/>
      <c r="CA172" s="135"/>
      <c r="CB172" s="135"/>
      <c r="CC172" s="135"/>
      <c r="CD172" s="135"/>
      <c r="CE172" s="135"/>
      <c r="CF172" s="135"/>
    </row>
    <row r="173" spans="3:84" hidden="1" x14ac:dyDescent="0.3">
      <c r="C173" s="135">
        <v>1</v>
      </c>
      <c r="D173" s="135" t="str">
        <f>+D61</f>
        <v>Volumen del Contenedor, m3</v>
      </c>
      <c r="E173" s="135">
        <f t="shared" ref="E173:BP173" si="168">+E61</f>
        <v>0</v>
      </c>
      <c r="F173" s="135">
        <f t="shared" si="168"/>
        <v>0</v>
      </c>
      <c r="G173" s="135">
        <f t="shared" si="168"/>
        <v>0</v>
      </c>
      <c r="H173" s="135">
        <f t="shared" si="168"/>
        <v>0</v>
      </c>
      <c r="I173" s="135">
        <f t="shared" si="168"/>
        <v>0</v>
      </c>
      <c r="J173" s="135">
        <f t="shared" si="168"/>
        <v>2.5691431818181814</v>
      </c>
      <c r="K173" s="135">
        <f t="shared" si="168"/>
        <v>2.5691431818181814</v>
      </c>
      <c r="L173" s="135">
        <f t="shared" si="168"/>
        <v>2.5691431818181814</v>
      </c>
      <c r="M173" s="135">
        <f t="shared" si="168"/>
        <v>2.5691431818181814</v>
      </c>
      <c r="N173" s="135">
        <f t="shared" si="168"/>
        <v>2.1451909090909087</v>
      </c>
      <c r="O173" s="135">
        <f t="shared" si="168"/>
        <v>0</v>
      </c>
      <c r="P173" s="135">
        <f t="shared" si="168"/>
        <v>0</v>
      </c>
      <c r="Q173" s="135">
        <f t="shared" si="168"/>
        <v>0</v>
      </c>
      <c r="R173" s="135">
        <f t="shared" si="168"/>
        <v>0</v>
      </c>
      <c r="S173" s="135">
        <f t="shared" si="168"/>
        <v>0</v>
      </c>
      <c r="T173" s="135">
        <f t="shared" si="168"/>
        <v>0</v>
      </c>
      <c r="U173" s="135">
        <f t="shared" si="168"/>
        <v>0</v>
      </c>
      <c r="V173" s="135">
        <f t="shared" si="168"/>
        <v>0</v>
      </c>
      <c r="W173" s="135">
        <f t="shared" si="168"/>
        <v>0</v>
      </c>
      <c r="X173" s="135">
        <f t="shared" si="168"/>
        <v>0</v>
      </c>
      <c r="Y173" s="135">
        <f t="shared" si="168"/>
        <v>0</v>
      </c>
      <c r="Z173" s="135">
        <f t="shared" si="168"/>
        <v>0</v>
      </c>
      <c r="AA173" s="135">
        <f t="shared" si="168"/>
        <v>0</v>
      </c>
      <c r="AB173" s="135">
        <f t="shared" si="168"/>
        <v>0</v>
      </c>
      <c r="AC173" s="135">
        <f t="shared" si="168"/>
        <v>0</v>
      </c>
      <c r="AD173" s="135">
        <f t="shared" si="168"/>
        <v>0</v>
      </c>
      <c r="AE173" s="135">
        <f t="shared" si="168"/>
        <v>0</v>
      </c>
      <c r="AF173" s="135">
        <f t="shared" si="168"/>
        <v>0</v>
      </c>
      <c r="AG173" s="135">
        <f t="shared" si="168"/>
        <v>0</v>
      </c>
      <c r="AH173" s="135">
        <f t="shared" si="168"/>
        <v>0</v>
      </c>
      <c r="AI173" s="135">
        <f t="shared" si="168"/>
        <v>0</v>
      </c>
      <c r="AJ173" s="135">
        <f t="shared" si="168"/>
        <v>0</v>
      </c>
      <c r="AK173" s="135">
        <f t="shared" si="168"/>
        <v>0</v>
      </c>
      <c r="AL173" s="135">
        <f t="shared" si="168"/>
        <v>0</v>
      </c>
      <c r="AM173" s="135">
        <f t="shared" si="168"/>
        <v>0</v>
      </c>
      <c r="AN173" s="135">
        <f t="shared" si="168"/>
        <v>0</v>
      </c>
      <c r="AO173" s="135">
        <f t="shared" si="168"/>
        <v>0</v>
      </c>
      <c r="AP173" s="135">
        <f t="shared" si="168"/>
        <v>0</v>
      </c>
      <c r="AQ173" s="135">
        <f t="shared" si="168"/>
        <v>0</v>
      </c>
      <c r="AR173" s="135">
        <f t="shared" si="168"/>
        <v>0</v>
      </c>
      <c r="AS173" s="135">
        <f t="shared" si="168"/>
        <v>0</v>
      </c>
      <c r="AT173" s="135">
        <f t="shared" si="168"/>
        <v>0</v>
      </c>
      <c r="AU173" s="135">
        <f t="shared" si="168"/>
        <v>0</v>
      </c>
      <c r="AV173" s="135">
        <f t="shared" si="168"/>
        <v>0</v>
      </c>
      <c r="AW173" s="135">
        <f t="shared" si="168"/>
        <v>0</v>
      </c>
      <c r="AX173" s="135">
        <f t="shared" si="168"/>
        <v>0</v>
      </c>
      <c r="AY173" s="135">
        <f t="shared" si="168"/>
        <v>0</v>
      </c>
      <c r="AZ173" s="135">
        <f t="shared" si="168"/>
        <v>0</v>
      </c>
      <c r="BA173" s="135">
        <f t="shared" si="168"/>
        <v>0</v>
      </c>
      <c r="BB173" s="135">
        <f t="shared" si="168"/>
        <v>0</v>
      </c>
      <c r="BC173" s="135">
        <f t="shared" si="168"/>
        <v>0</v>
      </c>
      <c r="BD173" s="135">
        <f t="shared" si="168"/>
        <v>0</v>
      </c>
      <c r="BE173" s="135">
        <f t="shared" si="168"/>
        <v>0</v>
      </c>
      <c r="BF173" s="135">
        <f t="shared" si="168"/>
        <v>0</v>
      </c>
      <c r="BG173" s="135">
        <f t="shared" si="168"/>
        <v>0</v>
      </c>
      <c r="BH173" s="135">
        <f t="shared" si="168"/>
        <v>0</v>
      </c>
      <c r="BI173" s="135">
        <f t="shared" si="168"/>
        <v>0</v>
      </c>
      <c r="BJ173" s="135">
        <f t="shared" si="168"/>
        <v>0</v>
      </c>
      <c r="BK173" s="135">
        <f t="shared" si="168"/>
        <v>0</v>
      </c>
      <c r="BL173" s="135">
        <f t="shared" si="168"/>
        <v>0</v>
      </c>
      <c r="BM173" s="135">
        <f t="shared" si="168"/>
        <v>0</v>
      </c>
      <c r="BN173" s="135">
        <f t="shared" si="168"/>
        <v>0</v>
      </c>
      <c r="BO173" s="135">
        <f t="shared" si="168"/>
        <v>0</v>
      </c>
      <c r="BP173" s="135">
        <f t="shared" si="168"/>
        <v>0</v>
      </c>
      <c r="BQ173" s="135">
        <f t="shared" ref="BQ173:CF173" si="169">+BQ61</f>
        <v>0</v>
      </c>
      <c r="BR173" s="135">
        <f t="shared" si="169"/>
        <v>0</v>
      </c>
      <c r="BS173" s="135">
        <f t="shared" si="169"/>
        <v>0</v>
      </c>
      <c r="BT173" s="135">
        <f t="shared" si="169"/>
        <v>0</v>
      </c>
      <c r="BU173" s="135">
        <f t="shared" si="169"/>
        <v>0</v>
      </c>
      <c r="BV173" s="135">
        <f t="shared" si="169"/>
        <v>0</v>
      </c>
      <c r="BW173" s="135">
        <f t="shared" si="169"/>
        <v>0</v>
      </c>
      <c r="BX173" s="135">
        <f t="shared" si="169"/>
        <v>0</v>
      </c>
      <c r="BY173" s="135">
        <f t="shared" si="169"/>
        <v>0</v>
      </c>
      <c r="BZ173" s="135">
        <f t="shared" si="169"/>
        <v>0</v>
      </c>
      <c r="CA173" s="135">
        <f t="shared" si="169"/>
        <v>0</v>
      </c>
      <c r="CB173" s="135">
        <f t="shared" si="169"/>
        <v>0</v>
      </c>
      <c r="CC173" s="135">
        <f t="shared" si="169"/>
        <v>0</v>
      </c>
      <c r="CD173" s="135">
        <f t="shared" si="169"/>
        <v>0</v>
      </c>
      <c r="CE173" s="135">
        <f t="shared" si="169"/>
        <v>0</v>
      </c>
      <c r="CF173" s="135">
        <f t="shared" si="169"/>
        <v>0</v>
      </c>
    </row>
    <row r="174" spans="3:84" hidden="1" x14ac:dyDescent="0.3">
      <c r="C174" s="135">
        <v>2</v>
      </c>
      <c r="D174" s="135" t="str">
        <f t="shared" ref="D174:BO174" si="170">+D67</f>
        <v>Volumen del Contenedor, m3</v>
      </c>
      <c r="E174" s="135">
        <f t="shared" si="170"/>
        <v>0</v>
      </c>
      <c r="F174" s="135">
        <f t="shared" si="170"/>
        <v>0</v>
      </c>
      <c r="G174" s="135">
        <f t="shared" si="170"/>
        <v>0</v>
      </c>
      <c r="H174" s="135">
        <f t="shared" si="170"/>
        <v>0</v>
      </c>
      <c r="I174" s="135">
        <f t="shared" si="170"/>
        <v>0</v>
      </c>
      <c r="J174" s="135">
        <f t="shared" si="170"/>
        <v>0</v>
      </c>
      <c r="K174" s="135">
        <f t="shared" si="170"/>
        <v>2.5691431818181814</v>
      </c>
      <c r="L174" s="135">
        <f t="shared" si="170"/>
        <v>2.5691431818181814</v>
      </c>
      <c r="M174" s="135">
        <f t="shared" si="170"/>
        <v>2.5691431818181814</v>
      </c>
      <c r="N174" s="135">
        <f t="shared" si="170"/>
        <v>0</v>
      </c>
      <c r="O174" s="135">
        <f t="shared" si="170"/>
        <v>0</v>
      </c>
      <c r="P174" s="135">
        <f t="shared" si="170"/>
        <v>0</v>
      </c>
      <c r="Q174" s="135">
        <f t="shared" si="170"/>
        <v>0</v>
      </c>
      <c r="R174" s="135">
        <f t="shared" si="170"/>
        <v>0</v>
      </c>
      <c r="S174" s="135">
        <f t="shared" si="170"/>
        <v>0</v>
      </c>
      <c r="T174" s="135">
        <f t="shared" si="170"/>
        <v>0</v>
      </c>
      <c r="U174" s="135">
        <f t="shared" si="170"/>
        <v>0</v>
      </c>
      <c r="V174" s="135">
        <f t="shared" si="170"/>
        <v>0</v>
      </c>
      <c r="W174" s="135">
        <f t="shared" si="170"/>
        <v>0</v>
      </c>
      <c r="X174" s="135">
        <f t="shared" si="170"/>
        <v>0</v>
      </c>
      <c r="Y174" s="135">
        <f t="shared" si="170"/>
        <v>0</v>
      </c>
      <c r="Z174" s="135">
        <f t="shared" si="170"/>
        <v>0</v>
      </c>
      <c r="AA174" s="135">
        <f t="shared" si="170"/>
        <v>0</v>
      </c>
      <c r="AB174" s="135">
        <f t="shared" si="170"/>
        <v>0</v>
      </c>
      <c r="AC174" s="135">
        <f t="shared" si="170"/>
        <v>0</v>
      </c>
      <c r="AD174" s="135">
        <f t="shared" si="170"/>
        <v>0</v>
      </c>
      <c r="AE174" s="135">
        <f t="shared" si="170"/>
        <v>0</v>
      </c>
      <c r="AF174" s="135">
        <f t="shared" si="170"/>
        <v>0</v>
      </c>
      <c r="AG174" s="135">
        <f t="shared" si="170"/>
        <v>0</v>
      </c>
      <c r="AH174" s="135">
        <f t="shared" si="170"/>
        <v>0</v>
      </c>
      <c r="AI174" s="135">
        <f t="shared" si="170"/>
        <v>0</v>
      </c>
      <c r="AJ174" s="135">
        <f t="shared" si="170"/>
        <v>0</v>
      </c>
      <c r="AK174" s="135">
        <f t="shared" si="170"/>
        <v>0</v>
      </c>
      <c r="AL174" s="135">
        <f t="shared" si="170"/>
        <v>0</v>
      </c>
      <c r="AM174" s="135">
        <f t="shared" si="170"/>
        <v>0</v>
      </c>
      <c r="AN174" s="135">
        <f t="shared" si="170"/>
        <v>0</v>
      </c>
      <c r="AO174" s="135">
        <f t="shared" si="170"/>
        <v>0</v>
      </c>
      <c r="AP174" s="135">
        <f t="shared" si="170"/>
        <v>0</v>
      </c>
      <c r="AQ174" s="135">
        <f t="shared" si="170"/>
        <v>0</v>
      </c>
      <c r="AR174" s="135">
        <f t="shared" si="170"/>
        <v>0</v>
      </c>
      <c r="AS174" s="135">
        <f t="shared" si="170"/>
        <v>0</v>
      </c>
      <c r="AT174" s="135">
        <f t="shared" si="170"/>
        <v>0</v>
      </c>
      <c r="AU174" s="135">
        <f t="shared" si="170"/>
        <v>0</v>
      </c>
      <c r="AV174" s="135">
        <f t="shared" si="170"/>
        <v>0</v>
      </c>
      <c r="AW174" s="135">
        <f t="shared" si="170"/>
        <v>0</v>
      </c>
      <c r="AX174" s="135">
        <f t="shared" si="170"/>
        <v>0</v>
      </c>
      <c r="AY174" s="135">
        <f t="shared" si="170"/>
        <v>0</v>
      </c>
      <c r="AZ174" s="135">
        <f t="shared" si="170"/>
        <v>0</v>
      </c>
      <c r="BA174" s="135">
        <f t="shared" si="170"/>
        <v>0</v>
      </c>
      <c r="BB174" s="135">
        <f t="shared" si="170"/>
        <v>0</v>
      </c>
      <c r="BC174" s="135">
        <f t="shared" si="170"/>
        <v>0</v>
      </c>
      <c r="BD174" s="135">
        <f t="shared" si="170"/>
        <v>0</v>
      </c>
      <c r="BE174" s="135">
        <f t="shared" si="170"/>
        <v>0</v>
      </c>
      <c r="BF174" s="135">
        <f t="shared" si="170"/>
        <v>0</v>
      </c>
      <c r="BG174" s="135">
        <f t="shared" si="170"/>
        <v>0</v>
      </c>
      <c r="BH174" s="135">
        <f t="shared" si="170"/>
        <v>0</v>
      </c>
      <c r="BI174" s="135">
        <f t="shared" si="170"/>
        <v>0</v>
      </c>
      <c r="BJ174" s="135">
        <f t="shared" si="170"/>
        <v>0</v>
      </c>
      <c r="BK174" s="135">
        <f t="shared" si="170"/>
        <v>0</v>
      </c>
      <c r="BL174" s="135">
        <f t="shared" si="170"/>
        <v>0</v>
      </c>
      <c r="BM174" s="135">
        <f t="shared" si="170"/>
        <v>0</v>
      </c>
      <c r="BN174" s="135">
        <f t="shared" si="170"/>
        <v>0</v>
      </c>
      <c r="BO174" s="135">
        <f t="shared" si="170"/>
        <v>0</v>
      </c>
      <c r="BP174" s="135">
        <f t="shared" ref="BP174:CF174" si="171">+BP67</f>
        <v>0</v>
      </c>
      <c r="BQ174" s="135">
        <f t="shared" si="171"/>
        <v>0</v>
      </c>
      <c r="BR174" s="135">
        <f t="shared" si="171"/>
        <v>0</v>
      </c>
      <c r="BS174" s="135">
        <f t="shared" si="171"/>
        <v>0</v>
      </c>
      <c r="BT174" s="135">
        <f t="shared" si="171"/>
        <v>0</v>
      </c>
      <c r="BU174" s="135">
        <f t="shared" si="171"/>
        <v>0</v>
      </c>
      <c r="BV174" s="135">
        <f t="shared" si="171"/>
        <v>0</v>
      </c>
      <c r="BW174" s="135">
        <f t="shared" si="171"/>
        <v>0</v>
      </c>
      <c r="BX174" s="135">
        <f t="shared" si="171"/>
        <v>0</v>
      </c>
      <c r="BY174" s="135">
        <f t="shared" si="171"/>
        <v>0</v>
      </c>
      <c r="BZ174" s="135">
        <f t="shared" si="171"/>
        <v>0</v>
      </c>
      <c r="CA174" s="135">
        <f t="shared" si="171"/>
        <v>0</v>
      </c>
      <c r="CB174" s="135">
        <f t="shared" si="171"/>
        <v>0</v>
      </c>
      <c r="CC174" s="135">
        <f t="shared" si="171"/>
        <v>0</v>
      </c>
      <c r="CD174" s="135">
        <f t="shared" si="171"/>
        <v>0</v>
      </c>
      <c r="CE174" s="135">
        <f t="shared" si="171"/>
        <v>0</v>
      </c>
      <c r="CF174" s="135">
        <f t="shared" si="171"/>
        <v>0</v>
      </c>
    </row>
    <row r="175" spans="3:84" hidden="1" x14ac:dyDescent="0.3">
      <c r="C175" s="135">
        <v>3</v>
      </c>
      <c r="D175" s="135" t="str">
        <f t="shared" ref="D175:BO175" si="172">+D73</f>
        <v>Volumen del Contenedor, m3</v>
      </c>
      <c r="E175" s="135">
        <f t="shared" si="172"/>
        <v>0</v>
      </c>
      <c r="F175" s="135">
        <f t="shared" si="172"/>
        <v>0</v>
      </c>
      <c r="G175" s="135">
        <f t="shared" si="172"/>
        <v>0</v>
      </c>
      <c r="H175" s="135">
        <f t="shared" si="172"/>
        <v>0</v>
      </c>
      <c r="I175" s="135">
        <f t="shared" si="172"/>
        <v>0</v>
      </c>
      <c r="J175" s="135">
        <f t="shared" si="172"/>
        <v>0</v>
      </c>
      <c r="K175" s="135">
        <f t="shared" si="172"/>
        <v>2.5691431818181814</v>
      </c>
      <c r="L175" s="135">
        <f t="shared" si="172"/>
        <v>2.5691431818181814</v>
      </c>
      <c r="M175" s="135">
        <f t="shared" si="172"/>
        <v>2.5691431818181814</v>
      </c>
      <c r="N175" s="135">
        <f t="shared" si="172"/>
        <v>0</v>
      </c>
      <c r="O175" s="135">
        <f t="shared" si="172"/>
        <v>0</v>
      </c>
      <c r="P175" s="135">
        <f t="shared" si="172"/>
        <v>0</v>
      </c>
      <c r="Q175" s="135">
        <f t="shared" si="172"/>
        <v>0</v>
      </c>
      <c r="R175" s="135">
        <f t="shared" si="172"/>
        <v>0</v>
      </c>
      <c r="S175" s="135">
        <f t="shared" si="172"/>
        <v>0</v>
      </c>
      <c r="T175" s="135">
        <f t="shared" si="172"/>
        <v>0</v>
      </c>
      <c r="U175" s="135">
        <f t="shared" si="172"/>
        <v>0</v>
      </c>
      <c r="V175" s="135">
        <f t="shared" si="172"/>
        <v>0</v>
      </c>
      <c r="W175" s="135">
        <f t="shared" si="172"/>
        <v>0</v>
      </c>
      <c r="X175" s="135">
        <f t="shared" si="172"/>
        <v>0</v>
      </c>
      <c r="Y175" s="135">
        <f t="shared" si="172"/>
        <v>0</v>
      </c>
      <c r="Z175" s="135">
        <f t="shared" si="172"/>
        <v>0</v>
      </c>
      <c r="AA175" s="135">
        <f t="shared" si="172"/>
        <v>0</v>
      </c>
      <c r="AB175" s="135">
        <f t="shared" si="172"/>
        <v>0</v>
      </c>
      <c r="AC175" s="135">
        <f t="shared" si="172"/>
        <v>0</v>
      </c>
      <c r="AD175" s="135">
        <f t="shared" si="172"/>
        <v>0</v>
      </c>
      <c r="AE175" s="135">
        <f t="shared" si="172"/>
        <v>0</v>
      </c>
      <c r="AF175" s="135">
        <f t="shared" si="172"/>
        <v>0</v>
      </c>
      <c r="AG175" s="135">
        <f t="shared" si="172"/>
        <v>0</v>
      </c>
      <c r="AH175" s="135">
        <f t="shared" si="172"/>
        <v>0</v>
      </c>
      <c r="AI175" s="135">
        <f t="shared" si="172"/>
        <v>0</v>
      </c>
      <c r="AJ175" s="135">
        <f t="shared" si="172"/>
        <v>0</v>
      </c>
      <c r="AK175" s="135">
        <f t="shared" si="172"/>
        <v>0</v>
      </c>
      <c r="AL175" s="135">
        <f t="shared" si="172"/>
        <v>0</v>
      </c>
      <c r="AM175" s="135">
        <f t="shared" si="172"/>
        <v>0</v>
      </c>
      <c r="AN175" s="135">
        <f t="shared" si="172"/>
        <v>0</v>
      </c>
      <c r="AO175" s="135">
        <f t="shared" si="172"/>
        <v>0</v>
      </c>
      <c r="AP175" s="135">
        <f t="shared" si="172"/>
        <v>0</v>
      </c>
      <c r="AQ175" s="135">
        <f t="shared" si="172"/>
        <v>0</v>
      </c>
      <c r="AR175" s="135">
        <f t="shared" si="172"/>
        <v>0</v>
      </c>
      <c r="AS175" s="135">
        <f t="shared" si="172"/>
        <v>0</v>
      </c>
      <c r="AT175" s="135">
        <f t="shared" si="172"/>
        <v>0</v>
      </c>
      <c r="AU175" s="135">
        <f t="shared" si="172"/>
        <v>0</v>
      </c>
      <c r="AV175" s="135">
        <f t="shared" si="172"/>
        <v>0</v>
      </c>
      <c r="AW175" s="135">
        <f t="shared" si="172"/>
        <v>0</v>
      </c>
      <c r="AX175" s="135">
        <f t="shared" si="172"/>
        <v>0</v>
      </c>
      <c r="AY175" s="135">
        <f t="shared" si="172"/>
        <v>0</v>
      </c>
      <c r="AZ175" s="135">
        <f t="shared" si="172"/>
        <v>0</v>
      </c>
      <c r="BA175" s="135">
        <f t="shared" si="172"/>
        <v>0</v>
      </c>
      <c r="BB175" s="135">
        <f t="shared" si="172"/>
        <v>0</v>
      </c>
      <c r="BC175" s="135">
        <f t="shared" si="172"/>
        <v>0</v>
      </c>
      <c r="BD175" s="135">
        <f t="shared" si="172"/>
        <v>0</v>
      </c>
      <c r="BE175" s="135">
        <f t="shared" si="172"/>
        <v>0</v>
      </c>
      <c r="BF175" s="135">
        <f t="shared" si="172"/>
        <v>0</v>
      </c>
      <c r="BG175" s="135">
        <f t="shared" si="172"/>
        <v>0</v>
      </c>
      <c r="BH175" s="135">
        <f t="shared" si="172"/>
        <v>0</v>
      </c>
      <c r="BI175" s="135">
        <f t="shared" si="172"/>
        <v>0</v>
      </c>
      <c r="BJ175" s="135">
        <f t="shared" si="172"/>
        <v>0</v>
      </c>
      <c r="BK175" s="135">
        <f t="shared" si="172"/>
        <v>0</v>
      </c>
      <c r="BL175" s="135">
        <f t="shared" si="172"/>
        <v>0</v>
      </c>
      <c r="BM175" s="135">
        <f t="shared" si="172"/>
        <v>0</v>
      </c>
      <c r="BN175" s="135">
        <f t="shared" si="172"/>
        <v>0</v>
      </c>
      <c r="BO175" s="135">
        <f t="shared" si="172"/>
        <v>0</v>
      </c>
      <c r="BP175" s="135">
        <f t="shared" ref="BP175:CF175" si="173">+BP73</f>
        <v>0</v>
      </c>
      <c r="BQ175" s="135">
        <f t="shared" si="173"/>
        <v>0</v>
      </c>
      <c r="BR175" s="135">
        <f t="shared" si="173"/>
        <v>0</v>
      </c>
      <c r="BS175" s="135">
        <f t="shared" si="173"/>
        <v>0</v>
      </c>
      <c r="BT175" s="135">
        <f t="shared" si="173"/>
        <v>0</v>
      </c>
      <c r="BU175" s="135">
        <f t="shared" si="173"/>
        <v>0</v>
      </c>
      <c r="BV175" s="135">
        <f t="shared" si="173"/>
        <v>0</v>
      </c>
      <c r="BW175" s="135">
        <f t="shared" si="173"/>
        <v>0</v>
      </c>
      <c r="BX175" s="135">
        <f t="shared" si="173"/>
        <v>0</v>
      </c>
      <c r="BY175" s="135">
        <f t="shared" si="173"/>
        <v>0</v>
      </c>
      <c r="BZ175" s="135">
        <f t="shared" si="173"/>
        <v>0</v>
      </c>
      <c r="CA175" s="135">
        <f t="shared" si="173"/>
        <v>0</v>
      </c>
      <c r="CB175" s="135">
        <f t="shared" si="173"/>
        <v>0</v>
      </c>
      <c r="CC175" s="135">
        <f t="shared" si="173"/>
        <v>0</v>
      </c>
      <c r="CD175" s="135">
        <f t="shared" si="173"/>
        <v>0</v>
      </c>
      <c r="CE175" s="135">
        <f t="shared" si="173"/>
        <v>0</v>
      </c>
      <c r="CF175" s="135">
        <f t="shared" si="173"/>
        <v>0</v>
      </c>
    </row>
    <row r="176" spans="3:84" hidden="1" x14ac:dyDescent="0.3">
      <c r="C176" s="135">
        <v>4</v>
      </c>
      <c r="D176" s="135" t="str">
        <f t="shared" ref="D176:BO176" si="174">+D79</f>
        <v>Volumen del Contenedor, m3</v>
      </c>
      <c r="E176" s="135">
        <f t="shared" si="174"/>
        <v>0</v>
      </c>
      <c r="F176" s="135">
        <f t="shared" si="174"/>
        <v>0</v>
      </c>
      <c r="G176" s="135">
        <f t="shared" si="174"/>
        <v>0</v>
      </c>
      <c r="H176" s="135">
        <f t="shared" si="174"/>
        <v>0</v>
      </c>
      <c r="I176" s="135">
        <f t="shared" si="174"/>
        <v>0</v>
      </c>
      <c r="J176" s="135">
        <f t="shared" si="174"/>
        <v>0</v>
      </c>
      <c r="K176" s="135">
        <f t="shared" si="174"/>
        <v>0</v>
      </c>
      <c r="L176" s="135">
        <f t="shared" si="174"/>
        <v>2.5691431818181814</v>
      </c>
      <c r="M176" s="135">
        <f t="shared" si="174"/>
        <v>0</v>
      </c>
      <c r="N176" s="135">
        <f t="shared" si="174"/>
        <v>0</v>
      </c>
      <c r="O176" s="135">
        <f t="shared" si="174"/>
        <v>0</v>
      </c>
      <c r="P176" s="135">
        <f t="shared" si="174"/>
        <v>0</v>
      </c>
      <c r="Q176" s="135">
        <f t="shared" si="174"/>
        <v>0</v>
      </c>
      <c r="R176" s="135">
        <f t="shared" si="174"/>
        <v>0</v>
      </c>
      <c r="S176" s="135">
        <f t="shared" si="174"/>
        <v>0</v>
      </c>
      <c r="T176" s="135">
        <f t="shared" si="174"/>
        <v>0</v>
      </c>
      <c r="U176" s="135">
        <f t="shared" si="174"/>
        <v>0</v>
      </c>
      <c r="V176" s="135">
        <f t="shared" si="174"/>
        <v>0</v>
      </c>
      <c r="W176" s="135">
        <f t="shared" si="174"/>
        <v>0</v>
      </c>
      <c r="X176" s="135">
        <f t="shared" si="174"/>
        <v>0</v>
      </c>
      <c r="Y176" s="135">
        <f t="shared" si="174"/>
        <v>0</v>
      </c>
      <c r="Z176" s="135">
        <f t="shared" si="174"/>
        <v>0</v>
      </c>
      <c r="AA176" s="135">
        <f t="shared" si="174"/>
        <v>0</v>
      </c>
      <c r="AB176" s="135">
        <f t="shared" si="174"/>
        <v>0</v>
      </c>
      <c r="AC176" s="135">
        <f t="shared" si="174"/>
        <v>0</v>
      </c>
      <c r="AD176" s="135">
        <f t="shared" si="174"/>
        <v>0</v>
      </c>
      <c r="AE176" s="135">
        <f t="shared" si="174"/>
        <v>0</v>
      </c>
      <c r="AF176" s="135">
        <f t="shared" si="174"/>
        <v>0</v>
      </c>
      <c r="AG176" s="135">
        <f t="shared" si="174"/>
        <v>0</v>
      </c>
      <c r="AH176" s="135">
        <f t="shared" si="174"/>
        <v>0</v>
      </c>
      <c r="AI176" s="135">
        <f t="shared" si="174"/>
        <v>0</v>
      </c>
      <c r="AJ176" s="135">
        <f t="shared" si="174"/>
        <v>0</v>
      </c>
      <c r="AK176" s="135">
        <f t="shared" si="174"/>
        <v>0</v>
      </c>
      <c r="AL176" s="135">
        <f t="shared" si="174"/>
        <v>0</v>
      </c>
      <c r="AM176" s="135">
        <f t="shared" si="174"/>
        <v>0</v>
      </c>
      <c r="AN176" s="135">
        <f t="shared" si="174"/>
        <v>0</v>
      </c>
      <c r="AO176" s="135">
        <f t="shared" si="174"/>
        <v>0</v>
      </c>
      <c r="AP176" s="135">
        <f t="shared" si="174"/>
        <v>0</v>
      </c>
      <c r="AQ176" s="135">
        <f t="shared" si="174"/>
        <v>0</v>
      </c>
      <c r="AR176" s="135">
        <f t="shared" si="174"/>
        <v>0</v>
      </c>
      <c r="AS176" s="135">
        <f t="shared" si="174"/>
        <v>0</v>
      </c>
      <c r="AT176" s="135">
        <f t="shared" si="174"/>
        <v>0</v>
      </c>
      <c r="AU176" s="135">
        <f t="shared" si="174"/>
        <v>0</v>
      </c>
      <c r="AV176" s="135">
        <f t="shared" si="174"/>
        <v>0</v>
      </c>
      <c r="AW176" s="135">
        <f t="shared" si="174"/>
        <v>0</v>
      </c>
      <c r="AX176" s="135">
        <f t="shared" si="174"/>
        <v>0</v>
      </c>
      <c r="AY176" s="135">
        <f t="shared" si="174"/>
        <v>0</v>
      </c>
      <c r="AZ176" s="135">
        <f t="shared" si="174"/>
        <v>0</v>
      </c>
      <c r="BA176" s="135">
        <f t="shared" si="174"/>
        <v>0</v>
      </c>
      <c r="BB176" s="135">
        <f t="shared" si="174"/>
        <v>0</v>
      </c>
      <c r="BC176" s="135">
        <f t="shared" si="174"/>
        <v>0</v>
      </c>
      <c r="BD176" s="135">
        <f t="shared" si="174"/>
        <v>0</v>
      </c>
      <c r="BE176" s="135">
        <f t="shared" si="174"/>
        <v>0</v>
      </c>
      <c r="BF176" s="135">
        <f t="shared" si="174"/>
        <v>0</v>
      </c>
      <c r="BG176" s="135">
        <f t="shared" si="174"/>
        <v>0</v>
      </c>
      <c r="BH176" s="135">
        <f t="shared" si="174"/>
        <v>0</v>
      </c>
      <c r="BI176" s="135">
        <f t="shared" si="174"/>
        <v>0</v>
      </c>
      <c r="BJ176" s="135">
        <f t="shared" si="174"/>
        <v>0</v>
      </c>
      <c r="BK176" s="135">
        <f t="shared" si="174"/>
        <v>0</v>
      </c>
      <c r="BL176" s="135">
        <f t="shared" si="174"/>
        <v>0</v>
      </c>
      <c r="BM176" s="135">
        <f t="shared" si="174"/>
        <v>0</v>
      </c>
      <c r="BN176" s="135">
        <f t="shared" si="174"/>
        <v>0</v>
      </c>
      <c r="BO176" s="135">
        <f t="shared" si="174"/>
        <v>0</v>
      </c>
      <c r="BP176" s="135">
        <f t="shared" ref="BP176:CF176" si="175">+BP79</f>
        <v>0</v>
      </c>
      <c r="BQ176" s="135">
        <f t="shared" si="175"/>
        <v>0</v>
      </c>
      <c r="BR176" s="135">
        <f t="shared" si="175"/>
        <v>0</v>
      </c>
      <c r="BS176" s="135">
        <f t="shared" si="175"/>
        <v>0</v>
      </c>
      <c r="BT176" s="135">
        <f t="shared" si="175"/>
        <v>0</v>
      </c>
      <c r="BU176" s="135">
        <f t="shared" si="175"/>
        <v>0</v>
      </c>
      <c r="BV176" s="135">
        <f t="shared" si="175"/>
        <v>0</v>
      </c>
      <c r="BW176" s="135">
        <f t="shared" si="175"/>
        <v>0</v>
      </c>
      <c r="BX176" s="135">
        <f t="shared" si="175"/>
        <v>0</v>
      </c>
      <c r="BY176" s="135">
        <f t="shared" si="175"/>
        <v>0</v>
      </c>
      <c r="BZ176" s="135">
        <f t="shared" si="175"/>
        <v>0</v>
      </c>
      <c r="CA176" s="135">
        <f t="shared" si="175"/>
        <v>0</v>
      </c>
      <c r="CB176" s="135">
        <f t="shared" si="175"/>
        <v>0</v>
      </c>
      <c r="CC176" s="135">
        <f t="shared" si="175"/>
        <v>0</v>
      </c>
      <c r="CD176" s="135">
        <f t="shared" si="175"/>
        <v>0</v>
      </c>
      <c r="CE176" s="135">
        <f t="shared" si="175"/>
        <v>0</v>
      </c>
      <c r="CF176" s="135">
        <f t="shared" si="175"/>
        <v>0</v>
      </c>
    </row>
    <row r="177" spans="1:84" hidden="1" x14ac:dyDescent="0.3">
      <c r="C177" s="135">
        <v>5</v>
      </c>
      <c r="D177" s="135" t="str">
        <f t="shared" ref="D177:BO177" si="176">+D85</f>
        <v>Volumen del Contenedor, m3</v>
      </c>
      <c r="E177" s="135">
        <f t="shared" si="176"/>
        <v>0</v>
      </c>
      <c r="F177" s="135">
        <f t="shared" si="176"/>
        <v>0</v>
      </c>
      <c r="G177" s="135">
        <f t="shared" si="176"/>
        <v>0</v>
      </c>
      <c r="H177" s="135">
        <f t="shared" si="176"/>
        <v>0</v>
      </c>
      <c r="I177" s="135">
        <f t="shared" si="176"/>
        <v>0</v>
      </c>
      <c r="J177" s="135">
        <f t="shared" si="176"/>
        <v>0</v>
      </c>
      <c r="K177" s="135">
        <f t="shared" si="176"/>
        <v>0</v>
      </c>
      <c r="L177" s="135">
        <f t="shared" si="176"/>
        <v>0</v>
      </c>
      <c r="M177" s="135">
        <f t="shared" si="176"/>
        <v>0</v>
      </c>
      <c r="N177" s="135">
        <f t="shared" si="176"/>
        <v>0</v>
      </c>
      <c r="O177" s="135">
        <f t="shared" si="176"/>
        <v>0</v>
      </c>
      <c r="P177" s="135">
        <f t="shared" si="176"/>
        <v>0</v>
      </c>
      <c r="Q177" s="135">
        <f t="shared" si="176"/>
        <v>0</v>
      </c>
      <c r="R177" s="135">
        <f t="shared" si="176"/>
        <v>0</v>
      </c>
      <c r="S177" s="135">
        <f t="shared" si="176"/>
        <v>0</v>
      </c>
      <c r="T177" s="135">
        <f t="shared" si="176"/>
        <v>0</v>
      </c>
      <c r="U177" s="135">
        <f t="shared" si="176"/>
        <v>0</v>
      </c>
      <c r="V177" s="135">
        <f t="shared" si="176"/>
        <v>0</v>
      </c>
      <c r="W177" s="135">
        <f t="shared" si="176"/>
        <v>0</v>
      </c>
      <c r="X177" s="135">
        <f t="shared" si="176"/>
        <v>0</v>
      </c>
      <c r="Y177" s="135">
        <f t="shared" si="176"/>
        <v>0</v>
      </c>
      <c r="Z177" s="135">
        <f t="shared" si="176"/>
        <v>0</v>
      </c>
      <c r="AA177" s="135">
        <f t="shared" si="176"/>
        <v>0</v>
      </c>
      <c r="AB177" s="135">
        <f t="shared" si="176"/>
        <v>0</v>
      </c>
      <c r="AC177" s="135">
        <f t="shared" si="176"/>
        <v>0</v>
      </c>
      <c r="AD177" s="135">
        <f t="shared" si="176"/>
        <v>0</v>
      </c>
      <c r="AE177" s="135">
        <f t="shared" si="176"/>
        <v>0</v>
      </c>
      <c r="AF177" s="135">
        <f t="shared" si="176"/>
        <v>0</v>
      </c>
      <c r="AG177" s="135">
        <f t="shared" si="176"/>
        <v>0</v>
      </c>
      <c r="AH177" s="135">
        <f t="shared" si="176"/>
        <v>0</v>
      </c>
      <c r="AI177" s="135">
        <f t="shared" si="176"/>
        <v>0</v>
      </c>
      <c r="AJ177" s="135">
        <f t="shared" si="176"/>
        <v>0</v>
      </c>
      <c r="AK177" s="135">
        <f t="shared" si="176"/>
        <v>0</v>
      </c>
      <c r="AL177" s="135">
        <f t="shared" si="176"/>
        <v>0</v>
      </c>
      <c r="AM177" s="135">
        <f t="shared" si="176"/>
        <v>0</v>
      </c>
      <c r="AN177" s="135">
        <f t="shared" si="176"/>
        <v>0</v>
      </c>
      <c r="AO177" s="135">
        <f t="shared" si="176"/>
        <v>0</v>
      </c>
      <c r="AP177" s="135">
        <f t="shared" si="176"/>
        <v>0</v>
      </c>
      <c r="AQ177" s="135">
        <f t="shared" si="176"/>
        <v>0</v>
      </c>
      <c r="AR177" s="135">
        <f t="shared" si="176"/>
        <v>0</v>
      </c>
      <c r="AS177" s="135">
        <f t="shared" si="176"/>
        <v>0</v>
      </c>
      <c r="AT177" s="135">
        <f t="shared" si="176"/>
        <v>0</v>
      </c>
      <c r="AU177" s="135">
        <f t="shared" si="176"/>
        <v>0</v>
      </c>
      <c r="AV177" s="135">
        <f t="shared" si="176"/>
        <v>0</v>
      </c>
      <c r="AW177" s="135">
        <f t="shared" si="176"/>
        <v>0</v>
      </c>
      <c r="AX177" s="135">
        <f t="shared" si="176"/>
        <v>0</v>
      </c>
      <c r="AY177" s="135">
        <f t="shared" si="176"/>
        <v>0</v>
      </c>
      <c r="AZ177" s="135">
        <f t="shared" si="176"/>
        <v>0</v>
      </c>
      <c r="BA177" s="135">
        <f t="shared" si="176"/>
        <v>0</v>
      </c>
      <c r="BB177" s="135">
        <f t="shared" si="176"/>
        <v>0</v>
      </c>
      <c r="BC177" s="135">
        <f t="shared" si="176"/>
        <v>0</v>
      </c>
      <c r="BD177" s="135">
        <f t="shared" si="176"/>
        <v>0</v>
      </c>
      <c r="BE177" s="135">
        <f t="shared" si="176"/>
        <v>0</v>
      </c>
      <c r="BF177" s="135">
        <f t="shared" si="176"/>
        <v>0</v>
      </c>
      <c r="BG177" s="135">
        <f t="shared" si="176"/>
        <v>0</v>
      </c>
      <c r="BH177" s="135">
        <f t="shared" si="176"/>
        <v>0</v>
      </c>
      <c r="BI177" s="135">
        <f t="shared" si="176"/>
        <v>0</v>
      </c>
      <c r="BJ177" s="135">
        <f t="shared" si="176"/>
        <v>0</v>
      </c>
      <c r="BK177" s="135">
        <f t="shared" si="176"/>
        <v>0</v>
      </c>
      <c r="BL177" s="135">
        <f t="shared" si="176"/>
        <v>0</v>
      </c>
      <c r="BM177" s="135">
        <f t="shared" si="176"/>
        <v>0</v>
      </c>
      <c r="BN177" s="135">
        <f t="shared" si="176"/>
        <v>0</v>
      </c>
      <c r="BO177" s="135">
        <f t="shared" si="176"/>
        <v>0</v>
      </c>
      <c r="BP177" s="135">
        <f t="shared" ref="BP177:CF177" si="177">+BP85</f>
        <v>0</v>
      </c>
      <c r="BQ177" s="135">
        <f t="shared" si="177"/>
        <v>0</v>
      </c>
      <c r="BR177" s="135">
        <f t="shared" si="177"/>
        <v>0</v>
      </c>
      <c r="BS177" s="135">
        <f t="shared" si="177"/>
        <v>0</v>
      </c>
      <c r="BT177" s="135">
        <f t="shared" si="177"/>
        <v>0</v>
      </c>
      <c r="BU177" s="135">
        <f t="shared" si="177"/>
        <v>0</v>
      </c>
      <c r="BV177" s="135">
        <f t="shared" si="177"/>
        <v>0</v>
      </c>
      <c r="BW177" s="135">
        <f t="shared" si="177"/>
        <v>0</v>
      </c>
      <c r="BX177" s="135">
        <f t="shared" si="177"/>
        <v>0</v>
      </c>
      <c r="BY177" s="135">
        <f t="shared" si="177"/>
        <v>0</v>
      </c>
      <c r="BZ177" s="135">
        <f t="shared" si="177"/>
        <v>0</v>
      </c>
      <c r="CA177" s="135">
        <f t="shared" si="177"/>
        <v>0</v>
      </c>
      <c r="CB177" s="135">
        <f t="shared" si="177"/>
        <v>0</v>
      </c>
      <c r="CC177" s="135">
        <f t="shared" si="177"/>
        <v>0</v>
      </c>
      <c r="CD177" s="135">
        <f t="shared" si="177"/>
        <v>0</v>
      </c>
      <c r="CE177" s="135">
        <f t="shared" si="177"/>
        <v>0</v>
      </c>
      <c r="CF177" s="135">
        <f t="shared" si="177"/>
        <v>0</v>
      </c>
    </row>
    <row r="178" spans="1:84" hidden="1" x14ac:dyDescent="0.3">
      <c r="C178" s="135">
        <v>6</v>
      </c>
      <c r="D178" s="135" t="str">
        <f t="shared" ref="D178:BO178" si="178">+D91</f>
        <v>Volumen del Contenedor, m3</v>
      </c>
      <c r="E178" s="135">
        <f t="shared" si="178"/>
        <v>0</v>
      </c>
      <c r="F178" s="135">
        <f t="shared" si="178"/>
        <v>0</v>
      </c>
      <c r="G178" s="135">
        <f t="shared" si="178"/>
        <v>0</v>
      </c>
      <c r="H178" s="135">
        <f t="shared" si="178"/>
        <v>0</v>
      </c>
      <c r="I178" s="135">
        <f t="shared" si="178"/>
        <v>0</v>
      </c>
      <c r="J178" s="135">
        <f t="shared" si="178"/>
        <v>0</v>
      </c>
      <c r="K178" s="135">
        <f t="shared" si="178"/>
        <v>0</v>
      </c>
      <c r="L178" s="135">
        <f t="shared" si="178"/>
        <v>0</v>
      </c>
      <c r="M178" s="135">
        <f t="shared" si="178"/>
        <v>0</v>
      </c>
      <c r="N178" s="135">
        <f t="shared" si="178"/>
        <v>0</v>
      </c>
      <c r="O178" s="135">
        <f t="shared" si="178"/>
        <v>0</v>
      </c>
      <c r="P178" s="135">
        <f t="shared" si="178"/>
        <v>0</v>
      </c>
      <c r="Q178" s="135">
        <f t="shared" si="178"/>
        <v>0</v>
      </c>
      <c r="R178" s="135">
        <f t="shared" si="178"/>
        <v>0</v>
      </c>
      <c r="S178" s="135">
        <f t="shared" si="178"/>
        <v>0</v>
      </c>
      <c r="T178" s="135">
        <f t="shared" si="178"/>
        <v>0</v>
      </c>
      <c r="U178" s="135">
        <f t="shared" si="178"/>
        <v>0</v>
      </c>
      <c r="V178" s="135">
        <f t="shared" si="178"/>
        <v>0</v>
      </c>
      <c r="W178" s="135">
        <f t="shared" si="178"/>
        <v>0</v>
      </c>
      <c r="X178" s="135">
        <f t="shared" si="178"/>
        <v>0</v>
      </c>
      <c r="Y178" s="135">
        <f t="shared" si="178"/>
        <v>0</v>
      </c>
      <c r="Z178" s="135">
        <f t="shared" si="178"/>
        <v>0</v>
      </c>
      <c r="AA178" s="135">
        <f t="shared" si="178"/>
        <v>0</v>
      </c>
      <c r="AB178" s="135">
        <f t="shared" si="178"/>
        <v>0</v>
      </c>
      <c r="AC178" s="135">
        <f t="shared" si="178"/>
        <v>0</v>
      </c>
      <c r="AD178" s="135">
        <f t="shared" si="178"/>
        <v>0</v>
      </c>
      <c r="AE178" s="135">
        <f t="shared" si="178"/>
        <v>0</v>
      </c>
      <c r="AF178" s="135">
        <f t="shared" si="178"/>
        <v>0</v>
      </c>
      <c r="AG178" s="135">
        <f t="shared" si="178"/>
        <v>0</v>
      </c>
      <c r="AH178" s="135">
        <f t="shared" si="178"/>
        <v>0</v>
      </c>
      <c r="AI178" s="135">
        <f t="shared" si="178"/>
        <v>0</v>
      </c>
      <c r="AJ178" s="135">
        <f t="shared" si="178"/>
        <v>0</v>
      </c>
      <c r="AK178" s="135">
        <f t="shared" si="178"/>
        <v>0</v>
      </c>
      <c r="AL178" s="135">
        <f t="shared" si="178"/>
        <v>0</v>
      </c>
      <c r="AM178" s="135">
        <f t="shared" si="178"/>
        <v>0</v>
      </c>
      <c r="AN178" s="135">
        <f t="shared" si="178"/>
        <v>0</v>
      </c>
      <c r="AO178" s="135">
        <f t="shared" si="178"/>
        <v>0</v>
      </c>
      <c r="AP178" s="135">
        <f t="shared" si="178"/>
        <v>0</v>
      </c>
      <c r="AQ178" s="135">
        <f t="shared" si="178"/>
        <v>0</v>
      </c>
      <c r="AR178" s="135">
        <f t="shared" si="178"/>
        <v>0</v>
      </c>
      <c r="AS178" s="135">
        <f t="shared" si="178"/>
        <v>0</v>
      </c>
      <c r="AT178" s="135">
        <f t="shared" si="178"/>
        <v>0</v>
      </c>
      <c r="AU178" s="135">
        <f t="shared" si="178"/>
        <v>0</v>
      </c>
      <c r="AV178" s="135">
        <f t="shared" si="178"/>
        <v>0</v>
      </c>
      <c r="AW178" s="135">
        <f t="shared" si="178"/>
        <v>0</v>
      </c>
      <c r="AX178" s="135">
        <f t="shared" si="178"/>
        <v>0</v>
      </c>
      <c r="AY178" s="135">
        <f t="shared" si="178"/>
        <v>0</v>
      </c>
      <c r="AZ178" s="135">
        <f t="shared" si="178"/>
        <v>0</v>
      </c>
      <c r="BA178" s="135">
        <f t="shared" si="178"/>
        <v>0</v>
      </c>
      <c r="BB178" s="135">
        <f t="shared" si="178"/>
        <v>0</v>
      </c>
      <c r="BC178" s="135">
        <f t="shared" si="178"/>
        <v>0</v>
      </c>
      <c r="BD178" s="135">
        <f t="shared" si="178"/>
        <v>0</v>
      </c>
      <c r="BE178" s="135">
        <f t="shared" si="178"/>
        <v>0</v>
      </c>
      <c r="BF178" s="135">
        <f t="shared" si="178"/>
        <v>0</v>
      </c>
      <c r="BG178" s="135">
        <f t="shared" si="178"/>
        <v>0</v>
      </c>
      <c r="BH178" s="135">
        <f t="shared" si="178"/>
        <v>0</v>
      </c>
      <c r="BI178" s="135">
        <f t="shared" si="178"/>
        <v>0</v>
      </c>
      <c r="BJ178" s="135">
        <f t="shared" si="178"/>
        <v>0</v>
      </c>
      <c r="BK178" s="135">
        <f t="shared" si="178"/>
        <v>0</v>
      </c>
      <c r="BL178" s="135">
        <f t="shared" si="178"/>
        <v>0</v>
      </c>
      <c r="BM178" s="135">
        <f t="shared" si="178"/>
        <v>0</v>
      </c>
      <c r="BN178" s="135">
        <f t="shared" si="178"/>
        <v>0</v>
      </c>
      <c r="BO178" s="135">
        <f t="shared" si="178"/>
        <v>0</v>
      </c>
      <c r="BP178" s="135">
        <f t="shared" ref="BP178:CF178" si="179">+BP91</f>
        <v>0</v>
      </c>
      <c r="BQ178" s="135">
        <f t="shared" si="179"/>
        <v>0</v>
      </c>
      <c r="BR178" s="135">
        <f t="shared" si="179"/>
        <v>0</v>
      </c>
      <c r="BS178" s="135">
        <f t="shared" si="179"/>
        <v>0</v>
      </c>
      <c r="BT178" s="135">
        <f t="shared" si="179"/>
        <v>0</v>
      </c>
      <c r="BU178" s="135">
        <f t="shared" si="179"/>
        <v>0</v>
      </c>
      <c r="BV178" s="135">
        <f t="shared" si="179"/>
        <v>0</v>
      </c>
      <c r="BW178" s="135">
        <f t="shared" si="179"/>
        <v>0</v>
      </c>
      <c r="BX178" s="135">
        <f t="shared" si="179"/>
        <v>0</v>
      </c>
      <c r="BY178" s="135">
        <f t="shared" si="179"/>
        <v>0</v>
      </c>
      <c r="BZ178" s="135">
        <f t="shared" si="179"/>
        <v>0</v>
      </c>
      <c r="CA178" s="135">
        <f t="shared" si="179"/>
        <v>0</v>
      </c>
      <c r="CB178" s="135">
        <f t="shared" si="179"/>
        <v>0</v>
      </c>
      <c r="CC178" s="135">
        <f t="shared" si="179"/>
        <v>0</v>
      </c>
      <c r="CD178" s="135">
        <f t="shared" si="179"/>
        <v>0</v>
      </c>
      <c r="CE178" s="135">
        <f t="shared" si="179"/>
        <v>0</v>
      </c>
      <c r="CF178" s="135">
        <f t="shared" si="179"/>
        <v>0</v>
      </c>
    </row>
    <row r="179" spans="1:84" hidden="1" x14ac:dyDescent="0.3">
      <c r="C179" s="135">
        <v>7</v>
      </c>
      <c r="D179" s="135" t="str">
        <f t="shared" ref="D179:BO179" si="180">+D97</f>
        <v>Volumen del Contenedor, m3</v>
      </c>
      <c r="E179" s="135">
        <f t="shared" si="180"/>
        <v>0</v>
      </c>
      <c r="F179" s="135">
        <f t="shared" si="180"/>
        <v>0</v>
      </c>
      <c r="G179" s="135">
        <f t="shared" si="180"/>
        <v>0</v>
      </c>
      <c r="H179" s="135">
        <f t="shared" si="180"/>
        <v>0</v>
      </c>
      <c r="I179" s="135">
        <f t="shared" si="180"/>
        <v>0</v>
      </c>
      <c r="J179" s="135">
        <f t="shared" si="180"/>
        <v>0</v>
      </c>
      <c r="K179" s="135">
        <f t="shared" si="180"/>
        <v>0</v>
      </c>
      <c r="L179" s="135">
        <f t="shared" si="180"/>
        <v>0</v>
      </c>
      <c r="M179" s="135">
        <f t="shared" si="180"/>
        <v>0</v>
      </c>
      <c r="N179" s="135">
        <f t="shared" si="180"/>
        <v>0</v>
      </c>
      <c r="O179" s="135">
        <f t="shared" si="180"/>
        <v>0</v>
      </c>
      <c r="P179" s="135">
        <f t="shared" si="180"/>
        <v>0</v>
      </c>
      <c r="Q179" s="135">
        <f t="shared" si="180"/>
        <v>0</v>
      </c>
      <c r="R179" s="135">
        <f t="shared" si="180"/>
        <v>0</v>
      </c>
      <c r="S179" s="135">
        <f t="shared" si="180"/>
        <v>0</v>
      </c>
      <c r="T179" s="135">
        <f t="shared" si="180"/>
        <v>0</v>
      </c>
      <c r="U179" s="135">
        <f t="shared" si="180"/>
        <v>0</v>
      </c>
      <c r="V179" s="135">
        <f t="shared" si="180"/>
        <v>0</v>
      </c>
      <c r="W179" s="135">
        <f t="shared" si="180"/>
        <v>0</v>
      </c>
      <c r="X179" s="135">
        <f t="shared" si="180"/>
        <v>0</v>
      </c>
      <c r="Y179" s="135">
        <f t="shared" si="180"/>
        <v>0</v>
      </c>
      <c r="Z179" s="135">
        <f t="shared" si="180"/>
        <v>0</v>
      </c>
      <c r="AA179" s="135">
        <f t="shared" si="180"/>
        <v>0</v>
      </c>
      <c r="AB179" s="135">
        <f t="shared" si="180"/>
        <v>0</v>
      </c>
      <c r="AC179" s="135">
        <f t="shared" si="180"/>
        <v>0</v>
      </c>
      <c r="AD179" s="135">
        <f t="shared" si="180"/>
        <v>0</v>
      </c>
      <c r="AE179" s="135">
        <f t="shared" si="180"/>
        <v>0</v>
      </c>
      <c r="AF179" s="135">
        <f t="shared" si="180"/>
        <v>0</v>
      </c>
      <c r="AG179" s="135">
        <f t="shared" si="180"/>
        <v>0</v>
      </c>
      <c r="AH179" s="135">
        <f t="shared" si="180"/>
        <v>0</v>
      </c>
      <c r="AI179" s="135">
        <f t="shared" si="180"/>
        <v>0</v>
      </c>
      <c r="AJ179" s="135">
        <f t="shared" si="180"/>
        <v>0</v>
      </c>
      <c r="AK179" s="135">
        <f t="shared" si="180"/>
        <v>0</v>
      </c>
      <c r="AL179" s="135">
        <f t="shared" si="180"/>
        <v>0</v>
      </c>
      <c r="AM179" s="135">
        <f t="shared" si="180"/>
        <v>0</v>
      </c>
      <c r="AN179" s="135">
        <f t="shared" si="180"/>
        <v>0</v>
      </c>
      <c r="AO179" s="135">
        <f t="shared" si="180"/>
        <v>0</v>
      </c>
      <c r="AP179" s="135">
        <f t="shared" si="180"/>
        <v>0</v>
      </c>
      <c r="AQ179" s="135">
        <f t="shared" si="180"/>
        <v>0</v>
      </c>
      <c r="AR179" s="135">
        <f t="shared" si="180"/>
        <v>0</v>
      </c>
      <c r="AS179" s="135">
        <f t="shared" si="180"/>
        <v>0</v>
      </c>
      <c r="AT179" s="135">
        <f t="shared" si="180"/>
        <v>0</v>
      </c>
      <c r="AU179" s="135">
        <f t="shared" si="180"/>
        <v>0</v>
      </c>
      <c r="AV179" s="135">
        <f t="shared" si="180"/>
        <v>0</v>
      </c>
      <c r="AW179" s="135">
        <f t="shared" si="180"/>
        <v>0</v>
      </c>
      <c r="AX179" s="135">
        <f t="shared" si="180"/>
        <v>0</v>
      </c>
      <c r="AY179" s="135">
        <f t="shared" si="180"/>
        <v>0</v>
      </c>
      <c r="AZ179" s="135">
        <f t="shared" si="180"/>
        <v>0</v>
      </c>
      <c r="BA179" s="135">
        <f t="shared" si="180"/>
        <v>0</v>
      </c>
      <c r="BB179" s="135">
        <f t="shared" si="180"/>
        <v>0</v>
      </c>
      <c r="BC179" s="135">
        <f t="shared" si="180"/>
        <v>0</v>
      </c>
      <c r="BD179" s="135">
        <f t="shared" si="180"/>
        <v>0</v>
      </c>
      <c r="BE179" s="135">
        <f t="shared" si="180"/>
        <v>0</v>
      </c>
      <c r="BF179" s="135">
        <f t="shared" si="180"/>
        <v>0</v>
      </c>
      <c r="BG179" s="135">
        <f t="shared" si="180"/>
        <v>0</v>
      </c>
      <c r="BH179" s="135">
        <f t="shared" si="180"/>
        <v>0</v>
      </c>
      <c r="BI179" s="135">
        <f t="shared" si="180"/>
        <v>0</v>
      </c>
      <c r="BJ179" s="135">
        <f t="shared" si="180"/>
        <v>0</v>
      </c>
      <c r="BK179" s="135">
        <f t="shared" si="180"/>
        <v>0</v>
      </c>
      <c r="BL179" s="135">
        <f t="shared" si="180"/>
        <v>0</v>
      </c>
      <c r="BM179" s="135">
        <f t="shared" si="180"/>
        <v>0</v>
      </c>
      <c r="BN179" s="135">
        <f t="shared" si="180"/>
        <v>0</v>
      </c>
      <c r="BO179" s="135">
        <f t="shared" si="180"/>
        <v>0</v>
      </c>
      <c r="BP179" s="135">
        <f t="shared" ref="BP179:CF179" si="181">+BP97</f>
        <v>0</v>
      </c>
      <c r="BQ179" s="135">
        <f t="shared" si="181"/>
        <v>0</v>
      </c>
      <c r="BR179" s="135">
        <f t="shared" si="181"/>
        <v>0</v>
      </c>
      <c r="BS179" s="135">
        <f t="shared" si="181"/>
        <v>0</v>
      </c>
      <c r="BT179" s="135">
        <f t="shared" si="181"/>
        <v>0</v>
      </c>
      <c r="BU179" s="135">
        <f t="shared" si="181"/>
        <v>0</v>
      </c>
      <c r="BV179" s="135">
        <f t="shared" si="181"/>
        <v>0</v>
      </c>
      <c r="BW179" s="135">
        <f t="shared" si="181"/>
        <v>0</v>
      </c>
      <c r="BX179" s="135">
        <f t="shared" si="181"/>
        <v>0</v>
      </c>
      <c r="BY179" s="135">
        <f t="shared" si="181"/>
        <v>0</v>
      </c>
      <c r="BZ179" s="135">
        <f t="shared" si="181"/>
        <v>0</v>
      </c>
      <c r="CA179" s="135">
        <f t="shared" si="181"/>
        <v>0</v>
      </c>
      <c r="CB179" s="135">
        <f t="shared" si="181"/>
        <v>0</v>
      </c>
      <c r="CC179" s="135">
        <f t="shared" si="181"/>
        <v>0</v>
      </c>
      <c r="CD179" s="135">
        <f t="shared" si="181"/>
        <v>0</v>
      </c>
      <c r="CE179" s="135">
        <f t="shared" si="181"/>
        <v>0</v>
      </c>
      <c r="CF179" s="135">
        <f t="shared" si="181"/>
        <v>0</v>
      </c>
    </row>
    <row r="180" spans="1:84" hidden="1" x14ac:dyDescent="0.3">
      <c r="C180" s="135">
        <v>8</v>
      </c>
      <c r="D180" s="135" t="str">
        <f t="shared" ref="D180:BO180" si="182">+D103</f>
        <v>Volumen del Contenedor, m3</v>
      </c>
      <c r="E180" s="135">
        <f t="shared" si="182"/>
        <v>0</v>
      </c>
      <c r="F180" s="135">
        <f t="shared" si="182"/>
        <v>0</v>
      </c>
      <c r="G180" s="135">
        <f t="shared" si="182"/>
        <v>0</v>
      </c>
      <c r="H180" s="135">
        <f t="shared" si="182"/>
        <v>0</v>
      </c>
      <c r="I180" s="135">
        <f t="shared" si="182"/>
        <v>0</v>
      </c>
      <c r="J180" s="135">
        <f t="shared" si="182"/>
        <v>0</v>
      </c>
      <c r="K180" s="135">
        <f t="shared" si="182"/>
        <v>0</v>
      </c>
      <c r="L180" s="135">
        <f t="shared" si="182"/>
        <v>0</v>
      </c>
      <c r="M180" s="135">
        <f t="shared" si="182"/>
        <v>0</v>
      </c>
      <c r="N180" s="135">
        <f t="shared" si="182"/>
        <v>0</v>
      </c>
      <c r="O180" s="135">
        <f t="shared" si="182"/>
        <v>0</v>
      </c>
      <c r="P180" s="135">
        <f t="shared" si="182"/>
        <v>0</v>
      </c>
      <c r="Q180" s="135">
        <f t="shared" si="182"/>
        <v>0</v>
      </c>
      <c r="R180" s="135">
        <f t="shared" si="182"/>
        <v>0</v>
      </c>
      <c r="S180" s="135">
        <f t="shared" si="182"/>
        <v>0</v>
      </c>
      <c r="T180" s="135">
        <f t="shared" si="182"/>
        <v>0</v>
      </c>
      <c r="U180" s="135">
        <f t="shared" si="182"/>
        <v>0</v>
      </c>
      <c r="V180" s="135">
        <f t="shared" si="182"/>
        <v>0</v>
      </c>
      <c r="W180" s="135">
        <f t="shared" si="182"/>
        <v>0</v>
      </c>
      <c r="X180" s="135">
        <f t="shared" si="182"/>
        <v>0</v>
      </c>
      <c r="Y180" s="135">
        <f t="shared" si="182"/>
        <v>0</v>
      </c>
      <c r="Z180" s="135">
        <f t="shared" si="182"/>
        <v>0</v>
      </c>
      <c r="AA180" s="135">
        <f t="shared" si="182"/>
        <v>0</v>
      </c>
      <c r="AB180" s="135">
        <f t="shared" si="182"/>
        <v>0</v>
      </c>
      <c r="AC180" s="135">
        <f t="shared" si="182"/>
        <v>0</v>
      </c>
      <c r="AD180" s="135">
        <f t="shared" si="182"/>
        <v>0</v>
      </c>
      <c r="AE180" s="135">
        <f t="shared" si="182"/>
        <v>0</v>
      </c>
      <c r="AF180" s="135">
        <f t="shared" si="182"/>
        <v>0</v>
      </c>
      <c r="AG180" s="135">
        <f t="shared" si="182"/>
        <v>0</v>
      </c>
      <c r="AH180" s="135">
        <f t="shared" si="182"/>
        <v>0</v>
      </c>
      <c r="AI180" s="135">
        <f t="shared" si="182"/>
        <v>0</v>
      </c>
      <c r="AJ180" s="135">
        <f t="shared" si="182"/>
        <v>0</v>
      </c>
      <c r="AK180" s="135">
        <f t="shared" si="182"/>
        <v>0</v>
      </c>
      <c r="AL180" s="135">
        <f t="shared" si="182"/>
        <v>0</v>
      </c>
      <c r="AM180" s="135">
        <f t="shared" si="182"/>
        <v>0</v>
      </c>
      <c r="AN180" s="135">
        <f t="shared" si="182"/>
        <v>0</v>
      </c>
      <c r="AO180" s="135">
        <f t="shared" si="182"/>
        <v>0</v>
      </c>
      <c r="AP180" s="135">
        <f t="shared" si="182"/>
        <v>0</v>
      </c>
      <c r="AQ180" s="135">
        <f t="shared" si="182"/>
        <v>0</v>
      </c>
      <c r="AR180" s="135">
        <f t="shared" si="182"/>
        <v>0</v>
      </c>
      <c r="AS180" s="135">
        <f t="shared" si="182"/>
        <v>0</v>
      </c>
      <c r="AT180" s="135">
        <f t="shared" si="182"/>
        <v>0</v>
      </c>
      <c r="AU180" s="135">
        <f t="shared" si="182"/>
        <v>0</v>
      </c>
      <c r="AV180" s="135">
        <f t="shared" si="182"/>
        <v>0</v>
      </c>
      <c r="AW180" s="135">
        <f t="shared" si="182"/>
        <v>0</v>
      </c>
      <c r="AX180" s="135">
        <f t="shared" si="182"/>
        <v>0</v>
      </c>
      <c r="AY180" s="135">
        <f t="shared" si="182"/>
        <v>0</v>
      </c>
      <c r="AZ180" s="135">
        <f t="shared" si="182"/>
        <v>0</v>
      </c>
      <c r="BA180" s="135">
        <f t="shared" si="182"/>
        <v>0</v>
      </c>
      <c r="BB180" s="135">
        <f t="shared" si="182"/>
        <v>0</v>
      </c>
      <c r="BC180" s="135">
        <f t="shared" si="182"/>
        <v>0</v>
      </c>
      <c r="BD180" s="135">
        <f t="shared" si="182"/>
        <v>0</v>
      </c>
      <c r="BE180" s="135">
        <f t="shared" si="182"/>
        <v>0</v>
      </c>
      <c r="BF180" s="135">
        <f t="shared" si="182"/>
        <v>0</v>
      </c>
      <c r="BG180" s="135">
        <f t="shared" si="182"/>
        <v>0</v>
      </c>
      <c r="BH180" s="135">
        <f t="shared" si="182"/>
        <v>0</v>
      </c>
      <c r="BI180" s="135">
        <f t="shared" si="182"/>
        <v>0</v>
      </c>
      <c r="BJ180" s="135">
        <f t="shared" si="182"/>
        <v>0</v>
      </c>
      <c r="BK180" s="135">
        <f t="shared" si="182"/>
        <v>0</v>
      </c>
      <c r="BL180" s="135">
        <f t="shared" si="182"/>
        <v>0</v>
      </c>
      <c r="BM180" s="135">
        <f t="shared" si="182"/>
        <v>0</v>
      </c>
      <c r="BN180" s="135">
        <f t="shared" si="182"/>
        <v>0</v>
      </c>
      <c r="BO180" s="135">
        <f t="shared" si="182"/>
        <v>0</v>
      </c>
      <c r="BP180" s="135">
        <f t="shared" ref="BP180:CF180" si="183">+BP103</f>
        <v>0</v>
      </c>
      <c r="BQ180" s="135">
        <f t="shared" si="183"/>
        <v>0</v>
      </c>
      <c r="BR180" s="135">
        <f t="shared" si="183"/>
        <v>0</v>
      </c>
      <c r="BS180" s="135">
        <f t="shared" si="183"/>
        <v>0</v>
      </c>
      <c r="BT180" s="135">
        <f t="shared" si="183"/>
        <v>0</v>
      </c>
      <c r="BU180" s="135">
        <f t="shared" si="183"/>
        <v>0</v>
      </c>
      <c r="BV180" s="135">
        <f t="shared" si="183"/>
        <v>0</v>
      </c>
      <c r="BW180" s="135">
        <f t="shared" si="183"/>
        <v>0</v>
      </c>
      <c r="BX180" s="135">
        <f t="shared" si="183"/>
        <v>0</v>
      </c>
      <c r="BY180" s="135">
        <f t="shared" si="183"/>
        <v>0</v>
      </c>
      <c r="BZ180" s="135">
        <f t="shared" si="183"/>
        <v>0</v>
      </c>
      <c r="CA180" s="135">
        <f t="shared" si="183"/>
        <v>0</v>
      </c>
      <c r="CB180" s="135">
        <f t="shared" si="183"/>
        <v>0</v>
      </c>
      <c r="CC180" s="135">
        <f t="shared" si="183"/>
        <v>0</v>
      </c>
      <c r="CD180" s="135">
        <f t="shared" si="183"/>
        <v>0</v>
      </c>
      <c r="CE180" s="135">
        <f t="shared" si="183"/>
        <v>0</v>
      </c>
      <c r="CF180" s="135">
        <f t="shared" si="183"/>
        <v>0</v>
      </c>
    </row>
    <row r="181" spans="1:84" hidden="1" x14ac:dyDescent="0.3">
      <c r="C181" s="135">
        <v>9</v>
      </c>
      <c r="D181" s="135" t="str">
        <f t="shared" ref="D181:BO181" si="184">+D109</f>
        <v>Volumen del Contenedor, m3</v>
      </c>
      <c r="E181" s="135">
        <f t="shared" si="184"/>
        <v>0</v>
      </c>
      <c r="F181" s="135">
        <f t="shared" si="184"/>
        <v>0</v>
      </c>
      <c r="G181" s="135">
        <f t="shared" si="184"/>
        <v>0</v>
      </c>
      <c r="H181" s="135">
        <f t="shared" si="184"/>
        <v>0</v>
      </c>
      <c r="I181" s="135">
        <f t="shared" si="184"/>
        <v>0</v>
      </c>
      <c r="J181" s="135">
        <f t="shared" si="184"/>
        <v>0</v>
      </c>
      <c r="K181" s="135">
        <f t="shared" si="184"/>
        <v>0</v>
      </c>
      <c r="L181" s="135">
        <f t="shared" si="184"/>
        <v>0</v>
      </c>
      <c r="M181" s="135">
        <f t="shared" si="184"/>
        <v>0</v>
      </c>
      <c r="N181" s="135">
        <f t="shared" si="184"/>
        <v>0</v>
      </c>
      <c r="O181" s="135">
        <f t="shared" si="184"/>
        <v>0</v>
      </c>
      <c r="P181" s="135">
        <f t="shared" si="184"/>
        <v>0</v>
      </c>
      <c r="Q181" s="135">
        <f t="shared" si="184"/>
        <v>0</v>
      </c>
      <c r="R181" s="135">
        <f t="shared" si="184"/>
        <v>0</v>
      </c>
      <c r="S181" s="135">
        <f t="shared" si="184"/>
        <v>0</v>
      </c>
      <c r="T181" s="135">
        <f t="shared" si="184"/>
        <v>0</v>
      </c>
      <c r="U181" s="135">
        <f t="shared" si="184"/>
        <v>0</v>
      </c>
      <c r="V181" s="135">
        <f t="shared" si="184"/>
        <v>0</v>
      </c>
      <c r="W181" s="135">
        <f t="shared" si="184"/>
        <v>0</v>
      </c>
      <c r="X181" s="135">
        <f t="shared" si="184"/>
        <v>0</v>
      </c>
      <c r="Y181" s="135">
        <f t="shared" si="184"/>
        <v>0</v>
      </c>
      <c r="Z181" s="135">
        <f t="shared" si="184"/>
        <v>0</v>
      </c>
      <c r="AA181" s="135">
        <f t="shared" si="184"/>
        <v>0</v>
      </c>
      <c r="AB181" s="135">
        <f t="shared" si="184"/>
        <v>0</v>
      </c>
      <c r="AC181" s="135">
        <f t="shared" si="184"/>
        <v>0</v>
      </c>
      <c r="AD181" s="135">
        <f t="shared" si="184"/>
        <v>0</v>
      </c>
      <c r="AE181" s="135">
        <f t="shared" si="184"/>
        <v>0</v>
      </c>
      <c r="AF181" s="135">
        <f t="shared" si="184"/>
        <v>0</v>
      </c>
      <c r="AG181" s="135">
        <f t="shared" si="184"/>
        <v>0</v>
      </c>
      <c r="AH181" s="135">
        <f t="shared" si="184"/>
        <v>0</v>
      </c>
      <c r="AI181" s="135">
        <f t="shared" si="184"/>
        <v>0</v>
      </c>
      <c r="AJ181" s="135">
        <f t="shared" si="184"/>
        <v>0</v>
      </c>
      <c r="AK181" s="135">
        <f t="shared" si="184"/>
        <v>0</v>
      </c>
      <c r="AL181" s="135">
        <f t="shared" si="184"/>
        <v>0</v>
      </c>
      <c r="AM181" s="135">
        <f t="shared" si="184"/>
        <v>0</v>
      </c>
      <c r="AN181" s="135">
        <f t="shared" si="184"/>
        <v>0</v>
      </c>
      <c r="AO181" s="135">
        <f t="shared" si="184"/>
        <v>0</v>
      </c>
      <c r="AP181" s="135">
        <f t="shared" si="184"/>
        <v>0</v>
      </c>
      <c r="AQ181" s="135">
        <f t="shared" si="184"/>
        <v>0</v>
      </c>
      <c r="AR181" s="135">
        <f t="shared" si="184"/>
        <v>0</v>
      </c>
      <c r="AS181" s="135">
        <f t="shared" si="184"/>
        <v>0</v>
      </c>
      <c r="AT181" s="135">
        <f t="shared" si="184"/>
        <v>0</v>
      </c>
      <c r="AU181" s="135">
        <f t="shared" si="184"/>
        <v>0</v>
      </c>
      <c r="AV181" s="135">
        <f t="shared" si="184"/>
        <v>0</v>
      </c>
      <c r="AW181" s="135">
        <f t="shared" si="184"/>
        <v>0</v>
      </c>
      <c r="AX181" s="135">
        <f t="shared" si="184"/>
        <v>0</v>
      </c>
      <c r="AY181" s="135">
        <f t="shared" si="184"/>
        <v>0</v>
      </c>
      <c r="AZ181" s="135">
        <f t="shared" si="184"/>
        <v>0</v>
      </c>
      <c r="BA181" s="135">
        <f t="shared" si="184"/>
        <v>0</v>
      </c>
      <c r="BB181" s="135">
        <f t="shared" si="184"/>
        <v>0</v>
      </c>
      <c r="BC181" s="135">
        <f t="shared" si="184"/>
        <v>0</v>
      </c>
      <c r="BD181" s="135">
        <f t="shared" si="184"/>
        <v>0</v>
      </c>
      <c r="BE181" s="135">
        <f t="shared" si="184"/>
        <v>0</v>
      </c>
      <c r="BF181" s="135">
        <f t="shared" si="184"/>
        <v>0</v>
      </c>
      <c r="BG181" s="135">
        <f t="shared" si="184"/>
        <v>0</v>
      </c>
      <c r="BH181" s="135">
        <f t="shared" si="184"/>
        <v>0</v>
      </c>
      <c r="BI181" s="135">
        <f t="shared" si="184"/>
        <v>0</v>
      </c>
      <c r="BJ181" s="135">
        <f t="shared" si="184"/>
        <v>0</v>
      </c>
      <c r="BK181" s="135">
        <f t="shared" si="184"/>
        <v>0</v>
      </c>
      <c r="BL181" s="135">
        <f t="shared" si="184"/>
        <v>0</v>
      </c>
      <c r="BM181" s="135">
        <f t="shared" si="184"/>
        <v>0</v>
      </c>
      <c r="BN181" s="135">
        <f t="shared" si="184"/>
        <v>0</v>
      </c>
      <c r="BO181" s="135">
        <f t="shared" si="184"/>
        <v>0</v>
      </c>
      <c r="BP181" s="135">
        <f t="shared" ref="BP181:CF181" si="185">+BP109</f>
        <v>0</v>
      </c>
      <c r="BQ181" s="135">
        <f t="shared" si="185"/>
        <v>0</v>
      </c>
      <c r="BR181" s="135">
        <f t="shared" si="185"/>
        <v>0</v>
      </c>
      <c r="BS181" s="135">
        <f t="shared" si="185"/>
        <v>0</v>
      </c>
      <c r="BT181" s="135">
        <f t="shared" si="185"/>
        <v>0</v>
      </c>
      <c r="BU181" s="135">
        <f t="shared" si="185"/>
        <v>0</v>
      </c>
      <c r="BV181" s="135">
        <f t="shared" si="185"/>
        <v>0</v>
      </c>
      <c r="BW181" s="135">
        <f t="shared" si="185"/>
        <v>0</v>
      </c>
      <c r="BX181" s="135">
        <f t="shared" si="185"/>
        <v>0</v>
      </c>
      <c r="BY181" s="135">
        <f t="shared" si="185"/>
        <v>0</v>
      </c>
      <c r="BZ181" s="135">
        <f t="shared" si="185"/>
        <v>0</v>
      </c>
      <c r="CA181" s="135">
        <f t="shared" si="185"/>
        <v>0</v>
      </c>
      <c r="CB181" s="135">
        <f t="shared" si="185"/>
        <v>0</v>
      </c>
      <c r="CC181" s="135">
        <f t="shared" si="185"/>
        <v>0</v>
      </c>
      <c r="CD181" s="135">
        <f t="shared" si="185"/>
        <v>0</v>
      </c>
      <c r="CE181" s="135">
        <f t="shared" si="185"/>
        <v>0</v>
      </c>
      <c r="CF181" s="135">
        <f t="shared" si="185"/>
        <v>0</v>
      </c>
    </row>
    <row r="182" spans="1:84" hidden="1" x14ac:dyDescent="0.3">
      <c r="C182" s="135">
        <v>10</v>
      </c>
      <c r="D182" s="135" t="str">
        <f>+D115</f>
        <v>Volumen del Contenedor, m4</v>
      </c>
      <c r="E182" s="135">
        <f t="shared" ref="E182:BP182" si="186">+E115</f>
        <v>0</v>
      </c>
      <c r="F182" s="135">
        <f t="shared" si="186"/>
        <v>0</v>
      </c>
      <c r="G182" s="135">
        <f t="shared" si="186"/>
        <v>0</v>
      </c>
      <c r="H182" s="135">
        <f t="shared" si="186"/>
        <v>0</v>
      </c>
      <c r="I182" s="135">
        <f t="shared" si="186"/>
        <v>0</v>
      </c>
      <c r="J182" s="135">
        <f t="shared" si="186"/>
        <v>0</v>
      </c>
      <c r="K182" s="135">
        <f t="shared" si="186"/>
        <v>0</v>
      </c>
      <c r="L182" s="135">
        <f t="shared" si="186"/>
        <v>0</v>
      </c>
      <c r="M182" s="135">
        <f t="shared" si="186"/>
        <v>0</v>
      </c>
      <c r="N182" s="135">
        <f t="shared" si="186"/>
        <v>0</v>
      </c>
      <c r="O182" s="135">
        <f t="shared" si="186"/>
        <v>0</v>
      </c>
      <c r="P182" s="135">
        <f t="shared" si="186"/>
        <v>0</v>
      </c>
      <c r="Q182" s="135">
        <f t="shared" si="186"/>
        <v>0</v>
      </c>
      <c r="R182" s="135">
        <f t="shared" si="186"/>
        <v>0</v>
      </c>
      <c r="S182" s="135">
        <f t="shared" si="186"/>
        <v>0</v>
      </c>
      <c r="T182" s="135">
        <f t="shared" si="186"/>
        <v>0</v>
      </c>
      <c r="U182" s="135">
        <f t="shared" si="186"/>
        <v>0</v>
      </c>
      <c r="V182" s="135">
        <f t="shared" si="186"/>
        <v>0</v>
      </c>
      <c r="W182" s="135">
        <f t="shared" si="186"/>
        <v>0</v>
      </c>
      <c r="X182" s="135">
        <f t="shared" si="186"/>
        <v>0</v>
      </c>
      <c r="Y182" s="135">
        <f t="shared" si="186"/>
        <v>0</v>
      </c>
      <c r="Z182" s="135">
        <f t="shared" si="186"/>
        <v>0</v>
      </c>
      <c r="AA182" s="135">
        <f t="shared" si="186"/>
        <v>0</v>
      </c>
      <c r="AB182" s="135">
        <f t="shared" si="186"/>
        <v>0</v>
      </c>
      <c r="AC182" s="135">
        <f t="shared" si="186"/>
        <v>0</v>
      </c>
      <c r="AD182" s="135">
        <f t="shared" si="186"/>
        <v>0</v>
      </c>
      <c r="AE182" s="135">
        <f t="shared" si="186"/>
        <v>0</v>
      </c>
      <c r="AF182" s="135">
        <f t="shared" si="186"/>
        <v>0</v>
      </c>
      <c r="AG182" s="135">
        <f t="shared" si="186"/>
        <v>0</v>
      </c>
      <c r="AH182" s="135">
        <f t="shared" si="186"/>
        <v>0</v>
      </c>
      <c r="AI182" s="135">
        <f t="shared" si="186"/>
        <v>0</v>
      </c>
      <c r="AJ182" s="135">
        <f t="shared" si="186"/>
        <v>0</v>
      </c>
      <c r="AK182" s="135">
        <f t="shared" si="186"/>
        <v>0</v>
      </c>
      <c r="AL182" s="135">
        <f t="shared" si="186"/>
        <v>0</v>
      </c>
      <c r="AM182" s="135">
        <f t="shared" si="186"/>
        <v>0</v>
      </c>
      <c r="AN182" s="135">
        <f t="shared" si="186"/>
        <v>0</v>
      </c>
      <c r="AO182" s="135">
        <f t="shared" si="186"/>
        <v>0</v>
      </c>
      <c r="AP182" s="135">
        <f t="shared" si="186"/>
        <v>0</v>
      </c>
      <c r="AQ182" s="135">
        <f t="shared" si="186"/>
        <v>0</v>
      </c>
      <c r="AR182" s="135">
        <f t="shared" si="186"/>
        <v>0</v>
      </c>
      <c r="AS182" s="135">
        <f t="shared" si="186"/>
        <v>0</v>
      </c>
      <c r="AT182" s="135">
        <f t="shared" si="186"/>
        <v>0</v>
      </c>
      <c r="AU182" s="135">
        <f t="shared" si="186"/>
        <v>0</v>
      </c>
      <c r="AV182" s="135">
        <f t="shared" si="186"/>
        <v>0</v>
      </c>
      <c r="AW182" s="135">
        <f t="shared" si="186"/>
        <v>0</v>
      </c>
      <c r="AX182" s="135">
        <f t="shared" si="186"/>
        <v>0</v>
      </c>
      <c r="AY182" s="135">
        <f t="shared" si="186"/>
        <v>0</v>
      </c>
      <c r="AZ182" s="135">
        <f t="shared" si="186"/>
        <v>0</v>
      </c>
      <c r="BA182" s="135">
        <f t="shared" si="186"/>
        <v>0</v>
      </c>
      <c r="BB182" s="135">
        <f t="shared" si="186"/>
        <v>0</v>
      </c>
      <c r="BC182" s="135">
        <f t="shared" si="186"/>
        <v>0</v>
      </c>
      <c r="BD182" s="135">
        <f t="shared" si="186"/>
        <v>0</v>
      </c>
      <c r="BE182" s="135">
        <f t="shared" si="186"/>
        <v>0</v>
      </c>
      <c r="BF182" s="135">
        <f t="shared" si="186"/>
        <v>0</v>
      </c>
      <c r="BG182" s="135">
        <f t="shared" si="186"/>
        <v>0</v>
      </c>
      <c r="BH182" s="135">
        <f t="shared" si="186"/>
        <v>0</v>
      </c>
      <c r="BI182" s="135">
        <f t="shared" si="186"/>
        <v>0</v>
      </c>
      <c r="BJ182" s="135">
        <f t="shared" si="186"/>
        <v>0</v>
      </c>
      <c r="BK182" s="135">
        <f t="shared" si="186"/>
        <v>0</v>
      </c>
      <c r="BL182" s="135">
        <f t="shared" si="186"/>
        <v>0</v>
      </c>
      <c r="BM182" s="135">
        <f t="shared" si="186"/>
        <v>0</v>
      </c>
      <c r="BN182" s="135">
        <f t="shared" si="186"/>
        <v>0</v>
      </c>
      <c r="BO182" s="135">
        <f t="shared" si="186"/>
        <v>0</v>
      </c>
      <c r="BP182" s="135">
        <f t="shared" si="186"/>
        <v>0</v>
      </c>
      <c r="BQ182" s="135">
        <f t="shared" ref="BQ182:CF182" si="187">+BQ115</f>
        <v>0</v>
      </c>
      <c r="BR182" s="135">
        <f t="shared" si="187"/>
        <v>0</v>
      </c>
      <c r="BS182" s="135">
        <f t="shared" si="187"/>
        <v>0</v>
      </c>
      <c r="BT182" s="135">
        <f t="shared" si="187"/>
        <v>0</v>
      </c>
      <c r="BU182" s="135">
        <f t="shared" si="187"/>
        <v>0</v>
      </c>
      <c r="BV182" s="135">
        <f t="shared" si="187"/>
        <v>0</v>
      </c>
      <c r="BW182" s="135">
        <f t="shared" si="187"/>
        <v>0</v>
      </c>
      <c r="BX182" s="135">
        <f t="shared" si="187"/>
        <v>0</v>
      </c>
      <c r="BY182" s="135">
        <f t="shared" si="187"/>
        <v>0</v>
      </c>
      <c r="BZ182" s="135">
        <f t="shared" si="187"/>
        <v>0</v>
      </c>
      <c r="CA182" s="135">
        <f t="shared" si="187"/>
        <v>0</v>
      </c>
      <c r="CB182" s="135">
        <f t="shared" si="187"/>
        <v>0</v>
      </c>
      <c r="CC182" s="135">
        <f t="shared" si="187"/>
        <v>0</v>
      </c>
      <c r="CD182" s="135">
        <f t="shared" si="187"/>
        <v>0</v>
      </c>
      <c r="CE182" s="135">
        <f t="shared" si="187"/>
        <v>0</v>
      </c>
      <c r="CF182" s="135">
        <f t="shared" si="187"/>
        <v>0</v>
      </c>
    </row>
    <row r="183" spans="1:84" hidden="1" x14ac:dyDescent="0.3">
      <c r="C183" s="135"/>
      <c r="D183" s="135" t="s">
        <v>272</v>
      </c>
      <c r="E183" s="135">
        <f>+SUM(E173:E182)</f>
        <v>0</v>
      </c>
      <c r="F183" s="135">
        <f t="shared" ref="F183:BQ183" si="188">+SUM(F173:F182)</f>
        <v>0</v>
      </c>
      <c r="G183" s="135">
        <f t="shared" si="188"/>
        <v>0</v>
      </c>
      <c r="H183" s="135">
        <f t="shared" si="188"/>
        <v>0</v>
      </c>
      <c r="I183" s="135">
        <f t="shared" si="188"/>
        <v>0</v>
      </c>
      <c r="J183" s="135">
        <f t="shared" si="188"/>
        <v>2.5691431818181814</v>
      </c>
      <c r="K183" s="135">
        <f t="shared" si="188"/>
        <v>7.7074295454545441</v>
      </c>
      <c r="L183" s="135">
        <f t="shared" si="188"/>
        <v>10.276572727272725</v>
      </c>
      <c r="M183" s="135">
        <f t="shared" si="188"/>
        <v>7.7074295454545441</v>
      </c>
      <c r="N183" s="135">
        <f t="shared" si="188"/>
        <v>2.1451909090909087</v>
      </c>
      <c r="O183" s="135">
        <f t="shared" si="188"/>
        <v>0</v>
      </c>
      <c r="P183" s="135">
        <f t="shared" si="188"/>
        <v>0</v>
      </c>
      <c r="Q183" s="135">
        <f t="shared" si="188"/>
        <v>0</v>
      </c>
      <c r="R183" s="135">
        <f t="shared" si="188"/>
        <v>0</v>
      </c>
      <c r="S183" s="135">
        <f t="shared" si="188"/>
        <v>0</v>
      </c>
      <c r="T183" s="135">
        <f t="shared" si="188"/>
        <v>0</v>
      </c>
      <c r="U183" s="135">
        <f t="shared" si="188"/>
        <v>0</v>
      </c>
      <c r="V183" s="135">
        <f t="shared" si="188"/>
        <v>0</v>
      </c>
      <c r="W183" s="135">
        <f t="shared" si="188"/>
        <v>0</v>
      </c>
      <c r="X183" s="135">
        <f t="shared" si="188"/>
        <v>0</v>
      </c>
      <c r="Y183" s="135">
        <f t="shared" si="188"/>
        <v>0</v>
      </c>
      <c r="Z183" s="135">
        <f t="shared" si="188"/>
        <v>0</v>
      </c>
      <c r="AA183" s="135">
        <f t="shared" si="188"/>
        <v>0</v>
      </c>
      <c r="AB183" s="135">
        <f t="shared" si="188"/>
        <v>0</v>
      </c>
      <c r="AC183" s="135">
        <f t="shared" si="188"/>
        <v>0</v>
      </c>
      <c r="AD183" s="135">
        <f t="shared" si="188"/>
        <v>0</v>
      </c>
      <c r="AE183" s="135">
        <f t="shared" si="188"/>
        <v>0</v>
      </c>
      <c r="AF183" s="135">
        <f t="shared" si="188"/>
        <v>0</v>
      </c>
      <c r="AG183" s="135">
        <f t="shared" si="188"/>
        <v>0</v>
      </c>
      <c r="AH183" s="135">
        <f t="shared" si="188"/>
        <v>0</v>
      </c>
      <c r="AI183" s="135">
        <f t="shared" si="188"/>
        <v>0</v>
      </c>
      <c r="AJ183" s="135">
        <f t="shared" si="188"/>
        <v>0</v>
      </c>
      <c r="AK183" s="135">
        <f t="shared" si="188"/>
        <v>0</v>
      </c>
      <c r="AL183" s="135">
        <f t="shared" si="188"/>
        <v>0</v>
      </c>
      <c r="AM183" s="135">
        <f t="shared" si="188"/>
        <v>0</v>
      </c>
      <c r="AN183" s="135">
        <f t="shared" si="188"/>
        <v>0</v>
      </c>
      <c r="AO183" s="135">
        <f t="shared" si="188"/>
        <v>0</v>
      </c>
      <c r="AP183" s="135">
        <f t="shared" si="188"/>
        <v>0</v>
      </c>
      <c r="AQ183" s="135">
        <f t="shared" si="188"/>
        <v>0</v>
      </c>
      <c r="AR183" s="135">
        <f t="shared" si="188"/>
        <v>0</v>
      </c>
      <c r="AS183" s="135">
        <f t="shared" si="188"/>
        <v>0</v>
      </c>
      <c r="AT183" s="135">
        <f t="shared" si="188"/>
        <v>0</v>
      </c>
      <c r="AU183" s="135">
        <f t="shared" si="188"/>
        <v>0</v>
      </c>
      <c r="AV183" s="135">
        <f t="shared" si="188"/>
        <v>0</v>
      </c>
      <c r="AW183" s="135">
        <f t="shared" si="188"/>
        <v>0</v>
      </c>
      <c r="AX183" s="135">
        <f t="shared" si="188"/>
        <v>0</v>
      </c>
      <c r="AY183" s="135">
        <f t="shared" si="188"/>
        <v>0</v>
      </c>
      <c r="AZ183" s="135">
        <f t="shared" si="188"/>
        <v>0</v>
      </c>
      <c r="BA183" s="135">
        <f t="shared" si="188"/>
        <v>0</v>
      </c>
      <c r="BB183" s="135">
        <f t="shared" si="188"/>
        <v>0</v>
      </c>
      <c r="BC183" s="135">
        <f t="shared" si="188"/>
        <v>0</v>
      </c>
      <c r="BD183" s="135">
        <f t="shared" si="188"/>
        <v>0</v>
      </c>
      <c r="BE183" s="135">
        <f t="shared" si="188"/>
        <v>0</v>
      </c>
      <c r="BF183" s="135">
        <f t="shared" si="188"/>
        <v>0</v>
      </c>
      <c r="BG183" s="135">
        <f t="shared" si="188"/>
        <v>0</v>
      </c>
      <c r="BH183" s="135">
        <f t="shared" si="188"/>
        <v>0</v>
      </c>
      <c r="BI183" s="135">
        <f t="shared" si="188"/>
        <v>0</v>
      </c>
      <c r="BJ183" s="135">
        <f t="shared" si="188"/>
        <v>0</v>
      </c>
      <c r="BK183" s="135">
        <f t="shared" si="188"/>
        <v>0</v>
      </c>
      <c r="BL183" s="135">
        <f t="shared" si="188"/>
        <v>0</v>
      </c>
      <c r="BM183" s="135">
        <f t="shared" si="188"/>
        <v>0</v>
      </c>
      <c r="BN183" s="135">
        <f t="shared" si="188"/>
        <v>0</v>
      </c>
      <c r="BO183" s="135">
        <f t="shared" si="188"/>
        <v>0</v>
      </c>
      <c r="BP183" s="135">
        <f t="shared" si="188"/>
        <v>0</v>
      </c>
      <c r="BQ183" s="135">
        <f t="shared" si="188"/>
        <v>0</v>
      </c>
      <c r="BR183" s="135">
        <f t="shared" ref="BR183:CF183" si="189">+SUM(BR173:BR182)</f>
        <v>0</v>
      </c>
      <c r="BS183" s="135">
        <f t="shared" si="189"/>
        <v>0</v>
      </c>
      <c r="BT183" s="135">
        <f t="shared" si="189"/>
        <v>0</v>
      </c>
      <c r="BU183" s="135">
        <f t="shared" si="189"/>
        <v>0</v>
      </c>
      <c r="BV183" s="135">
        <f t="shared" si="189"/>
        <v>0</v>
      </c>
      <c r="BW183" s="135">
        <f t="shared" si="189"/>
        <v>0</v>
      </c>
      <c r="BX183" s="135">
        <f t="shared" si="189"/>
        <v>0</v>
      </c>
      <c r="BY183" s="135">
        <f t="shared" si="189"/>
        <v>0</v>
      </c>
      <c r="BZ183" s="135">
        <f t="shared" si="189"/>
        <v>0</v>
      </c>
      <c r="CA183" s="135">
        <f t="shared" si="189"/>
        <v>0</v>
      </c>
      <c r="CB183" s="135">
        <f t="shared" si="189"/>
        <v>0</v>
      </c>
      <c r="CC183" s="135">
        <f t="shared" si="189"/>
        <v>0</v>
      </c>
      <c r="CD183" s="135">
        <f t="shared" si="189"/>
        <v>0</v>
      </c>
      <c r="CE183" s="135">
        <f t="shared" si="189"/>
        <v>0</v>
      </c>
      <c r="CF183" s="135">
        <f t="shared" si="189"/>
        <v>0</v>
      </c>
    </row>
    <row r="184" spans="1:84" s="770" customFormat="1" hidden="1" x14ac:dyDescent="0.3">
      <c r="A184" s="699"/>
      <c r="B184" s="699"/>
      <c r="C184" s="135"/>
      <c r="D184" s="135"/>
      <c r="E184" s="135"/>
      <c r="F184" s="135"/>
      <c r="G184" s="135"/>
      <c r="H184" s="135"/>
      <c r="I184" s="135"/>
      <c r="J184" s="135"/>
      <c r="K184" s="135"/>
      <c r="L184" s="135"/>
      <c r="M184" s="135"/>
      <c r="N184" s="135"/>
      <c r="O184" s="135"/>
      <c r="P184" s="135"/>
      <c r="Q184" s="135"/>
      <c r="R184" s="135"/>
      <c r="S184" s="135"/>
      <c r="T184" s="135"/>
      <c r="U184" s="135"/>
      <c r="V184" s="135"/>
      <c r="W184" s="135"/>
      <c r="X184" s="135"/>
      <c r="Y184" s="135"/>
      <c r="Z184" s="135"/>
      <c r="AA184" s="135"/>
      <c r="AB184" s="135"/>
      <c r="AC184" s="135"/>
      <c r="AD184" s="135"/>
      <c r="AE184" s="135"/>
      <c r="AF184" s="135"/>
      <c r="AG184" s="135"/>
      <c r="AH184" s="135"/>
      <c r="AI184" s="135"/>
      <c r="AJ184" s="135"/>
      <c r="AK184" s="135"/>
      <c r="AL184" s="135"/>
      <c r="AM184" s="135"/>
      <c r="AN184" s="135"/>
      <c r="AO184" s="135"/>
      <c r="AP184" s="135"/>
      <c r="AQ184" s="135"/>
      <c r="AR184" s="135"/>
      <c r="AS184" s="135"/>
      <c r="AT184" s="135"/>
      <c r="AU184" s="135"/>
      <c r="AV184" s="135"/>
      <c r="AW184" s="135"/>
      <c r="AX184" s="135"/>
      <c r="AY184" s="135"/>
      <c r="AZ184" s="135"/>
      <c r="BA184" s="135"/>
      <c r="BB184" s="135"/>
      <c r="BC184" s="135"/>
      <c r="BD184" s="135"/>
      <c r="BE184" s="135"/>
      <c r="BF184" s="135"/>
      <c r="BG184" s="135"/>
      <c r="BH184" s="135"/>
      <c r="BI184" s="135"/>
      <c r="BJ184" s="135"/>
      <c r="BK184" s="135"/>
      <c r="BL184" s="135"/>
      <c r="BM184" s="135"/>
      <c r="BN184" s="135"/>
      <c r="BO184" s="135"/>
      <c r="BP184" s="135"/>
      <c r="BQ184" s="135"/>
      <c r="BR184" s="135"/>
      <c r="BS184" s="135"/>
      <c r="BT184" s="135"/>
      <c r="BU184" s="135"/>
      <c r="BV184" s="135"/>
      <c r="BW184" s="135"/>
      <c r="BX184" s="135"/>
      <c r="BY184" s="135"/>
      <c r="BZ184" s="135"/>
      <c r="CA184" s="135"/>
      <c r="CB184" s="135"/>
      <c r="CC184" s="135"/>
      <c r="CD184" s="135"/>
      <c r="CE184" s="135"/>
      <c r="CF184" s="135"/>
    </row>
    <row r="185" spans="1:84" hidden="1" x14ac:dyDescent="0.3">
      <c r="C185" s="135"/>
      <c r="D185" s="439" t="s">
        <v>619</v>
      </c>
      <c r="E185" s="509">
        <f>+IF(E2=0,"-",GENERALES!E10)</f>
        <v>6.75</v>
      </c>
      <c r="F185" s="509">
        <f>+IF(F2=0,"-",GENERALES!F10)</f>
        <v>6.75</v>
      </c>
      <c r="G185" s="509">
        <f>+IF(G2=0,"-",GENERALES!G10)</f>
        <v>6.75</v>
      </c>
      <c r="H185" s="509">
        <f>+IF(H2=0,"-",GENERALES!H10)</f>
        <v>6.75</v>
      </c>
      <c r="I185" s="509">
        <f>+IF(I2=0,"-",GENERALES!I10)</f>
        <v>6.75</v>
      </c>
      <c r="J185" s="509">
        <f>+IF(J2=0,"-",GENERALES!J10)</f>
        <v>6.75</v>
      </c>
      <c r="K185" s="509">
        <f>+IF(K2=0,"-",GENERALES!K10)</f>
        <v>6.75</v>
      </c>
      <c r="L185" s="509">
        <f>+IF(L2=0,"-",GENERALES!L10)</f>
        <v>6.75</v>
      </c>
      <c r="M185" s="509">
        <f>+IF(M2=0,"-",GENERALES!M10)</f>
        <v>6.75</v>
      </c>
      <c r="N185" s="509">
        <f>+IF(N2=0,"-",GENERALES!N10)</f>
        <v>6.75</v>
      </c>
      <c r="O185" s="509">
        <f>+IF(O2=0,"-",GENERALES!O10)</f>
        <v>6.75</v>
      </c>
      <c r="P185" s="509">
        <f>+IF(P2=0,"-",GENERALES!P10)</f>
        <v>6.75</v>
      </c>
      <c r="Q185" s="509" t="str">
        <f>+IF(Q2=0,"-",GENERALES!Q10)</f>
        <v>-</v>
      </c>
      <c r="R185" s="509" t="str">
        <f>+IF(R2=0,"-",GENERALES!R10)</f>
        <v>-</v>
      </c>
      <c r="S185" s="509" t="str">
        <f>+IF(S2=0,"-",GENERALES!S10)</f>
        <v>-</v>
      </c>
      <c r="T185" s="509" t="str">
        <f>+IF(T2=0,"-",GENERALES!T10)</f>
        <v>-</v>
      </c>
      <c r="U185" s="509" t="str">
        <f>+IF(U2=0,"-",GENERALES!U10)</f>
        <v>-</v>
      </c>
      <c r="V185" s="509" t="str">
        <f>+IF(V2=0,"-",GENERALES!V10)</f>
        <v>-</v>
      </c>
      <c r="W185" s="509" t="str">
        <f>+IF(W2=0,"-",GENERALES!W10)</f>
        <v>-</v>
      </c>
      <c r="X185" s="509" t="str">
        <f>+IF(X2=0,"-",GENERALES!X10)</f>
        <v>-</v>
      </c>
      <c r="Y185" s="509" t="str">
        <f>+IF(Y2=0,"-",GENERALES!Y10)</f>
        <v>-</v>
      </c>
      <c r="Z185" s="509" t="str">
        <f>+IF(Z2=0,"-",GENERALES!Z10)</f>
        <v>-</v>
      </c>
      <c r="AA185" s="509" t="str">
        <f>+IF(AA2=0,"-",GENERALES!AA10)</f>
        <v>-</v>
      </c>
      <c r="AB185" s="509" t="str">
        <f>+IF(AB2=0,"-",GENERALES!AB10)</f>
        <v>-</v>
      </c>
      <c r="AC185" s="509" t="str">
        <f>+IF(AC2=0,"-",GENERALES!AC10)</f>
        <v>-</v>
      </c>
      <c r="AD185" s="509" t="str">
        <f>+IF(AD2=0,"-",GENERALES!AD10)</f>
        <v>-</v>
      </c>
      <c r="AE185" s="509" t="str">
        <f>+IF(AE2=0,"-",GENERALES!AE10)</f>
        <v>-</v>
      </c>
      <c r="AF185" s="509" t="str">
        <f>+IF(AF2=0,"-",GENERALES!AF10)</f>
        <v>-</v>
      </c>
      <c r="AG185" s="509" t="str">
        <f>+IF(AG2=0,"-",GENERALES!AG10)</f>
        <v>-</v>
      </c>
      <c r="AH185" s="509" t="str">
        <f>+IF(AH2=0,"-",GENERALES!AH10)</f>
        <v>-</v>
      </c>
      <c r="AI185" s="509" t="str">
        <f>+IF(AI2=0,"-",GENERALES!AI10)</f>
        <v>-</v>
      </c>
      <c r="AJ185" s="509" t="str">
        <f>+IF(AJ2=0,"-",GENERALES!AJ10)</f>
        <v>-</v>
      </c>
      <c r="AK185" s="509" t="str">
        <f>+IF(AK2=0,"-",GENERALES!AK10)</f>
        <v>-</v>
      </c>
      <c r="AL185" s="509" t="str">
        <f>+IF(AL2=0,"-",GENERALES!AL10)</f>
        <v>-</v>
      </c>
      <c r="AM185" s="509" t="str">
        <f>+IF(AM2=0,"-",GENERALES!AM10)</f>
        <v>-</v>
      </c>
      <c r="AN185" s="509" t="str">
        <f>+IF(AN2=0,"-",GENERALES!AN10)</f>
        <v>-</v>
      </c>
      <c r="AO185" s="509" t="str">
        <f>+IF(AO2=0,"-",GENERALES!AO10)</f>
        <v>-</v>
      </c>
      <c r="AP185" s="509" t="str">
        <f>+IF(AP2=0,"-",GENERALES!AP10)</f>
        <v>-</v>
      </c>
      <c r="AQ185" s="509" t="str">
        <f>+IF(AQ2=0,"-",GENERALES!AQ10)</f>
        <v>-</v>
      </c>
      <c r="AR185" s="509" t="str">
        <f>+IF(AR2=0,"-",GENERALES!AR10)</f>
        <v>-</v>
      </c>
      <c r="AS185" s="509" t="str">
        <f>+IF(AS2=0,"-",GENERALES!AS10)</f>
        <v>-</v>
      </c>
      <c r="AT185" s="509" t="str">
        <f>+IF(AT2=0,"-",GENERALES!AT10)</f>
        <v>-</v>
      </c>
      <c r="AU185" s="509" t="str">
        <f>+IF(AU2=0,"-",GENERALES!AU10)</f>
        <v>-</v>
      </c>
      <c r="AV185" s="509" t="str">
        <f>+IF(AV2=0,"-",GENERALES!AV10)</f>
        <v>-</v>
      </c>
      <c r="AW185" s="509" t="str">
        <f>+IF(AW2=0,"-",GENERALES!AW10)</f>
        <v>-</v>
      </c>
      <c r="AX185" s="509" t="str">
        <f>+IF(AX2=0,"-",GENERALES!AX10)</f>
        <v>-</v>
      </c>
      <c r="AY185" s="509" t="str">
        <f>+IF(AY2=0,"-",GENERALES!AY10)</f>
        <v>-</v>
      </c>
      <c r="AZ185" s="509" t="str">
        <f>+IF(AZ2=0,"-",GENERALES!AZ10)</f>
        <v>-</v>
      </c>
      <c r="BA185" s="509" t="str">
        <f>+IF(BA2=0,"-",GENERALES!BA10)</f>
        <v>-</v>
      </c>
      <c r="BB185" s="509" t="str">
        <f>+IF(BB2=0,"-",GENERALES!BB10)</f>
        <v>-</v>
      </c>
      <c r="BC185" s="509" t="str">
        <f>+IF(BC2=0,"-",GENERALES!BC10)</f>
        <v>-</v>
      </c>
      <c r="BD185" s="509" t="str">
        <f>+IF(BD2=0,"-",GENERALES!BD10)</f>
        <v>-</v>
      </c>
      <c r="BE185" s="509" t="str">
        <f>+IF(BE2=0,"-",GENERALES!BE10)</f>
        <v>-</v>
      </c>
      <c r="BF185" s="509" t="str">
        <f>+IF(BF2=0,"-",GENERALES!BF10)</f>
        <v>-</v>
      </c>
      <c r="BG185" s="509" t="str">
        <f>+IF(BG2=0,"-",GENERALES!BG10)</f>
        <v>-</v>
      </c>
      <c r="BH185" s="509" t="str">
        <f>+IF(BH2=0,"-",GENERALES!BH10)</f>
        <v>-</v>
      </c>
      <c r="BI185" s="509" t="str">
        <f>+IF(BI2=0,"-",GENERALES!BI10)</f>
        <v>-</v>
      </c>
      <c r="BJ185" s="509" t="str">
        <f>+IF(BJ2=0,"-",GENERALES!BJ10)</f>
        <v>-</v>
      </c>
      <c r="BK185" s="509" t="str">
        <f>+IF(BK2=0,"-",GENERALES!BK10)</f>
        <v>-</v>
      </c>
      <c r="BL185" s="509" t="str">
        <f>+IF(BL2=0,"-",GENERALES!BL10)</f>
        <v>-</v>
      </c>
      <c r="BM185" s="509" t="str">
        <f>+IF(BM2=0,"-",GENERALES!BM10)</f>
        <v>-</v>
      </c>
      <c r="BN185" s="509" t="str">
        <f>+IF(BN2=0,"-",GENERALES!BN10)</f>
        <v>-</v>
      </c>
      <c r="BO185" s="509" t="str">
        <f>+IF(BO2=0,"-",GENERALES!BO10)</f>
        <v>-</v>
      </c>
      <c r="BP185" s="509" t="str">
        <f>+IF(BP2=0,"-",GENERALES!BP10)</f>
        <v>-</v>
      </c>
      <c r="BQ185" s="509" t="str">
        <f>+IF(BQ2=0,"-",GENERALES!BQ10)</f>
        <v>-</v>
      </c>
      <c r="BR185" s="509" t="str">
        <f>+IF(BR2=0,"-",GENERALES!BR10)</f>
        <v>-</v>
      </c>
      <c r="BS185" s="509" t="str">
        <f>+IF(BS2=0,"-",GENERALES!BS10)</f>
        <v>-</v>
      </c>
      <c r="BT185" s="509" t="str">
        <f>+IF(BT2=0,"-",GENERALES!BT10)</f>
        <v>-</v>
      </c>
      <c r="BU185" s="509" t="str">
        <f>+IF(BU2=0,"-",GENERALES!BU10)</f>
        <v>-</v>
      </c>
      <c r="BV185" s="509" t="str">
        <f>+IF(BV2=0,"-",GENERALES!BV10)</f>
        <v>-</v>
      </c>
      <c r="BW185" s="509" t="str">
        <f>+IF(BW2=0,"-",GENERALES!BW10)</f>
        <v>-</v>
      </c>
      <c r="BX185" s="509" t="str">
        <f>+IF(BX2=0,"-",GENERALES!BX10)</f>
        <v>-</v>
      </c>
      <c r="BY185" s="509" t="str">
        <f>+IF(BY2=0,"-",GENERALES!BY10)</f>
        <v>-</v>
      </c>
      <c r="BZ185" s="509" t="str">
        <f>+IF(BZ2=0,"-",GENERALES!BZ10)</f>
        <v>-</v>
      </c>
      <c r="CA185" s="509" t="str">
        <f>+IF(CA2=0,"-",GENERALES!CA10)</f>
        <v>-</v>
      </c>
      <c r="CB185" s="509" t="str">
        <f>+IF(CB2=0,"-",GENERALES!CB10)</f>
        <v>-</v>
      </c>
      <c r="CC185" s="509" t="str">
        <f>+IF(CC2=0,"-",GENERALES!CC10)</f>
        <v>-</v>
      </c>
      <c r="CD185" s="509" t="str">
        <f>+IF(CD2=0,"-",GENERALES!CD10)</f>
        <v>-</v>
      </c>
      <c r="CE185" s="509" t="str">
        <f>+IF(CE2=0,"-",GENERALES!CE10)</f>
        <v>-</v>
      </c>
      <c r="CF185" s="509" t="str">
        <f>+IF(CF2=0,"-",GENERALES!CF10)</f>
        <v>-</v>
      </c>
    </row>
    <row r="186" spans="1:84" s="770" customFormat="1" hidden="1" x14ac:dyDescent="0.3">
      <c r="A186" s="699"/>
      <c r="B186" s="699"/>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row>
    <row r="187" spans="1:84" hidden="1" x14ac:dyDescent="0.3">
      <c r="C187" s="518"/>
      <c r="D187" s="519" t="s">
        <v>618</v>
      </c>
      <c r="E187" s="519" t="s">
        <v>621</v>
      </c>
      <c r="F187" s="519" t="s">
        <v>622</v>
      </c>
      <c r="G187" s="519" t="s">
        <v>623</v>
      </c>
      <c r="H187" s="519" t="s">
        <v>624</v>
      </c>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c r="AM187" s="180"/>
      <c r="AN187" s="180"/>
      <c r="AO187" s="180"/>
      <c r="AP187" s="180"/>
      <c r="AQ187" s="180"/>
      <c r="AR187" s="180"/>
      <c r="AS187" s="180"/>
      <c r="AT187" s="180"/>
      <c r="AU187" s="180"/>
      <c r="AV187" s="180"/>
      <c r="AW187" s="180"/>
      <c r="AX187" s="180"/>
      <c r="AY187" s="180"/>
      <c r="AZ187" s="180"/>
      <c r="BA187" s="180"/>
      <c r="BB187" s="180"/>
      <c r="BC187" s="180"/>
      <c r="BD187" s="180"/>
      <c r="BE187" s="180"/>
      <c r="BF187" s="180"/>
      <c r="BG187" s="180"/>
      <c r="BH187" s="180"/>
      <c r="BI187" s="180"/>
      <c r="BJ187" s="180"/>
      <c r="BK187" s="180"/>
      <c r="BL187" s="180"/>
      <c r="BM187" s="180"/>
      <c r="BN187" s="180"/>
      <c r="BO187" s="180"/>
      <c r="BP187" s="180"/>
      <c r="BQ187" s="180"/>
      <c r="BR187" s="180"/>
      <c r="BS187" s="180"/>
      <c r="BT187" s="180"/>
      <c r="BU187" s="180"/>
      <c r="BV187" s="180"/>
      <c r="BW187" s="180"/>
      <c r="BX187" s="180"/>
      <c r="BY187" s="180"/>
      <c r="BZ187" s="180"/>
      <c r="CA187" s="180"/>
      <c r="CB187" s="180"/>
      <c r="CC187" s="180"/>
      <c r="CD187" s="180"/>
      <c r="CE187" s="180"/>
      <c r="CF187" s="180"/>
    </row>
    <row r="188" spans="1:84" hidden="1" x14ac:dyDescent="0.3">
      <c r="C188" s="518">
        <v>1</v>
      </c>
      <c r="D188" s="518">
        <f>+GENERALES!$E$30</f>
        <v>6.75</v>
      </c>
      <c r="E188" s="520">
        <f>+SUMIF($E$185:$CF$185,$D188,$E$37:$CF$37)</f>
        <v>30.405765909090903</v>
      </c>
      <c r="F188" s="520">
        <f>+SUMIF($E$185:$CF$185,$D188,$E$38:$CF$38)</f>
        <v>15.330670215909089</v>
      </c>
      <c r="G188" s="520">
        <f>+SUMIF($E$185:$CF$185,$D188,$E$40:$CF$40)</f>
        <v>2.4159187840909082</v>
      </c>
      <c r="H188" s="520">
        <f>+E188-F188-G188</f>
        <v>12.659176909090906</v>
      </c>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c r="AM188" s="180"/>
      <c r="AN188" s="180"/>
      <c r="AO188" s="180"/>
      <c r="AP188" s="180"/>
      <c r="AQ188" s="180"/>
      <c r="AR188" s="180"/>
      <c r="AS188" s="180"/>
      <c r="AT188" s="180"/>
      <c r="AU188" s="180"/>
      <c r="AV188" s="180"/>
      <c r="AW188" s="180"/>
      <c r="AX188" s="180"/>
      <c r="AY188" s="180"/>
      <c r="AZ188" s="180"/>
      <c r="BA188" s="180"/>
      <c r="BB188" s="180"/>
      <c r="BC188" s="180"/>
      <c r="BD188" s="180"/>
      <c r="BE188" s="180"/>
      <c r="BF188" s="180"/>
      <c r="BG188" s="180"/>
      <c r="BH188" s="180"/>
      <c r="BI188" s="180"/>
      <c r="BJ188" s="180"/>
      <c r="BK188" s="180"/>
      <c r="BL188" s="180"/>
      <c r="BM188" s="180"/>
      <c r="BN188" s="180"/>
      <c r="BO188" s="180"/>
      <c r="BP188" s="180"/>
      <c r="BQ188" s="180"/>
      <c r="BR188" s="180"/>
      <c r="BS188" s="180"/>
      <c r="BT188" s="180"/>
      <c r="BU188" s="180"/>
      <c r="BV188" s="180"/>
      <c r="BW188" s="180"/>
      <c r="BX188" s="180"/>
      <c r="BY188" s="180"/>
      <c r="BZ188" s="180"/>
      <c r="CA188" s="180"/>
      <c r="CB188" s="180"/>
      <c r="CC188" s="180"/>
      <c r="CD188" s="180"/>
      <c r="CE188" s="180"/>
      <c r="CF188" s="180"/>
    </row>
    <row r="189" spans="1:84" hidden="1" x14ac:dyDescent="0.3">
      <c r="C189" s="518">
        <v>2</v>
      </c>
      <c r="D189" s="518" t="str">
        <f>+GENERALES!$F$30</f>
        <v/>
      </c>
      <c r="E189" s="520">
        <f>+SUMIF($E$185:$CF$185,$D189,$E$37:$CF$37)</f>
        <v>0</v>
      </c>
      <c r="F189" s="520">
        <f>+SUMIF($E$185:$CF$185,$D189,$E$38:$CF$38)</f>
        <v>0</v>
      </c>
      <c r="G189" s="520">
        <f>+SUMIF($E$185:$CF$185,$D189,$E$40:$CF$40)</f>
        <v>0</v>
      </c>
      <c r="H189" s="520">
        <f>+E189-F189-G189</f>
        <v>0</v>
      </c>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c r="AM189" s="180"/>
      <c r="AN189" s="180"/>
      <c r="AO189" s="180"/>
      <c r="AP189" s="180"/>
      <c r="AQ189" s="180"/>
      <c r="AR189" s="180"/>
      <c r="AS189" s="180"/>
      <c r="AT189" s="180"/>
      <c r="AU189" s="180"/>
      <c r="AV189" s="180"/>
      <c r="AW189" s="180"/>
      <c r="AX189" s="180"/>
      <c r="AY189" s="180"/>
      <c r="AZ189" s="180"/>
      <c r="BA189" s="180"/>
      <c r="BB189" s="180"/>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c r="CE189" s="180"/>
      <c r="CF189" s="180"/>
    </row>
    <row r="190" spans="1:84" hidden="1" x14ac:dyDescent="0.3">
      <c r="C190" s="518">
        <v>3</v>
      </c>
      <c r="D190" s="518" t="str">
        <f>+GENERALES!$G$30</f>
        <v/>
      </c>
      <c r="E190" s="520">
        <f>+SUMIF($E$185:$CF$185,$D190,$E$37:$CF$37)</f>
        <v>0</v>
      </c>
      <c r="F190" s="520">
        <f>+SUMIF($E$185:$CF$185,$D190,$E$38:$CF$38)</f>
        <v>0</v>
      </c>
      <c r="G190" s="520">
        <f>+SUMIF($E$185:$CF$185,$D190,$E$40:$CF$40)</f>
        <v>0</v>
      </c>
      <c r="H190" s="520">
        <f>+E190-F190-G190</f>
        <v>0</v>
      </c>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c r="AG190" s="180"/>
      <c r="AH190" s="180"/>
      <c r="AI190" s="180"/>
      <c r="AJ190" s="180"/>
      <c r="AK190" s="180"/>
      <c r="AL190" s="180"/>
      <c r="AM190" s="180"/>
      <c r="AN190" s="180"/>
      <c r="AO190" s="180"/>
      <c r="AP190" s="180"/>
      <c r="AQ190" s="180"/>
      <c r="AR190" s="180"/>
      <c r="AS190" s="180"/>
      <c r="AT190" s="180"/>
      <c r="AU190" s="180"/>
      <c r="AV190" s="180"/>
      <c r="AW190" s="180"/>
      <c r="AX190" s="180"/>
      <c r="AY190" s="180"/>
      <c r="AZ190" s="180"/>
      <c r="BA190" s="180"/>
      <c r="BB190" s="180"/>
      <c r="BC190" s="180"/>
      <c r="BD190" s="180"/>
      <c r="BE190" s="180"/>
      <c r="BF190" s="180"/>
      <c r="BG190" s="180"/>
      <c r="BH190" s="180"/>
      <c r="BI190" s="180"/>
      <c r="BJ190" s="180"/>
      <c r="BK190" s="180"/>
      <c r="BL190" s="180"/>
      <c r="BM190" s="180"/>
      <c r="BN190" s="180"/>
      <c r="BO190" s="180"/>
      <c r="BP190" s="180"/>
      <c r="BQ190" s="180"/>
      <c r="BR190" s="180"/>
      <c r="BS190" s="180"/>
      <c r="BT190" s="180"/>
      <c r="BU190" s="180"/>
      <c r="BV190" s="180"/>
      <c r="BW190" s="180"/>
      <c r="BX190" s="180"/>
      <c r="BY190" s="180"/>
      <c r="BZ190" s="180"/>
      <c r="CA190" s="180"/>
      <c r="CB190" s="180"/>
      <c r="CC190" s="180"/>
      <c r="CD190" s="180"/>
      <c r="CE190" s="180"/>
      <c r="CF190" s="180"/>
    </row>
    <row r="191" spans="1:84" hidden="1" x14ac:dyDescent="0.3">
      <c r="C191" s="518">
        <v>4</v>
      </c>
      <c r="D191" s="518" t="str">
        <f>+GENERALES!$H$30</f>
        <v/>
      </c>
      <c r="E191" s="520">
        <f>+SUMIF($E$185:$CF$185,$D191,$E$37:$CF$37)</f>
        <v>0</v>
      </c>
      <c r="F191" s="520">
        <f>+SUMIF($E$185:$CF$185,$D191,$E$38:$CF$38)</f>
        <v>0</v>
      </c>
      <c r="G191" s="520">
        <f>+SUMIF($E$185:$CF$185,$D191,$E$40:$CF$40)</f>
        <v>0</v>
      </c>
      <c r="H191" s="520">
        <f>+E191-F191-G191</f>
        <v>0</v>
      </c>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c r="AM191" s="180"/>
      <c r="AN191" s="180"/>
      <c r="AO191" s="180"/>
      <c r="AP191" s="180"/>
      <c r="AQ191" s="180"/>
      <c r="AR191" s="180"/>
      <c r="AS191" s="180"/>
      <c r="AT191" s="180"/>
      <c r="AU191" s="180"/>
      <c r="AV191" s="180"/>
      <c r="AW191" s="180"/>
      <c r="AX191" s="180"/>
      <c r="AY191" s="180"/>
      <c r="AZ191" s="180"/>
      <c r="BA191" s="180"/>
      <c r="BB191" s="180"/>
      <c r="BC191" s="180"/>
      <c r="BD191" s="180"/>
      <c r="BE191" s="180"/>
      <c r="BF191" s="180"/>
      <c r="BG191" s="180"/>
      <c r="BH191" s="180"/>
      <c r="BI191" s="180"/>
      <c r="BJ191" s="180"/>
      <c r="BK191" s="180"/>
      <c r="BL191" s="180"/>
      <c r="BM191" s="180"/>
      <c r="BN191" s="180"/>
      <c r="BO191" s="180"/>
      <c r="BP191" s="180"/>
      <c r="BQ191" s="180"/>
      <c r="BR191" s="180"/>
      <c r="BS191" s="180"/>
      <c r="BT191" s="180"/>
      <c r="BU191" s="180"/>
      <c r="BV191" s="180"/>
      <c r="BW191" s="180"/>
      <c r="BX191" s="180"/>
      <c r="BY191" s="180"/>
      <c r="BZ191" s="180"/>
      <c r="CA191" s="180"/>
      <c r="CB191" s="180"/>
      <c r="CC191" s="180"/>
      <c r="CD191" s="180"/>
      <c r="CE191" s="180"/>
      <c r="CF191" s="180"/>
    </row>
  </sheetData>
  <sheetProtection algorithmName="SHA-512" hashValue="gHJurP1TCTFUT/VKbfytnClDrxT15qWIofZH+sSBu15aIcwzhoClovfZDDW26OobgHyDZfCp6RQJkomdoYrBNg==" saltValue="A7gmiLSaiRncbtxIkqPTgw==" spinCount="100000" sheet="1" objects="1" scenarios="1" selectLockedCells="1"/>
  <mergeCells count="35">
    <mergeCell ref="A62:A67"/>
    <mergeCell ref="B62:B67"/>
    <mergeCell ref="C62:C67"/>
    <mergeCell ref="C20:C22"/>
    <mergeCell ref="C24:C26"/>
    <mergeCell ref="C28:C30"/>
    <mergeCell ref="C32:C35"/>
    <mergeCell ref="C37:C43"/>
    <mergeCell ref="C45:C47"/>
    <mergeCell ref="C49:C53"/>
    <mergeCell ref="C55:D55"/>
    <mergeCell ref="A56:A61"/>
    <mergeCell ref="B56:B61"/>
    <mergeCell ref="C56:C61"/>
    <mergeCell ref="A68:A73"/>
    <mergeCell ref="B68:B73"/>
    <mergeCell ref="C68:C73"/>
    <mergeCell ref="A74:A79"/>
    <mergeCell ref="B74:B79"/>
    <mergeCell ref="C74:C79"/>
    <mergeCell ref="A92:A96"/>
    <mergeCell ref="B92:B97"/>
    <mergeCell ref="C92:C97"/>
    <mergeCell ref="A97:A101"/>
    <mergeCell ref="B98:B103"/>
    <mergeCell ref="C98:C103"/>
    <mergeCell ref="A102:A106"/>
    <mergeCell ref="B104:B109"/>
    <mergeCell ref="C104:C109"/>
    <mergeCell ref="B110:B115"/>
    <mergeCell ref="C110:C115"/>
    <mergeCell ref="B80:B85"/>
    <mergeCell ref="C80:C85"/>
    <mergeCell ref="B86:B91"/>
    <mergeCell ref="C86:C91"/>
  </mergeCells>
  <conditionalFormatting sqref="E3:CF3">
    <cfRule type="expression" dxfId="858" priority="89">
      <formula>E2</formula>
    </cfRule>
  </conditionalFormatting>
  <conditionalFormatting sqref="E56:CF58 E12:CF15">
    <cfRule type="expression" dxfId="857" priority="88">
      <formula>E$2&gt;0</formula>
    </cfRule>
  </conditionalFormatting>
  <conditionalFormatting sqref="E7:CF8">
    <cfRule type="expression" dxfId="856" priority="87">
      <formula>E$2&gt;0</formula>
    </cfRule>
  </conditionalFormatting>
  <conditionalFormatting sqref="E9:CF10">
    <cfRule type="expression" dxfId="855" priority="86">
      <formula>E$2&gt;0</formula>
    </cfRule>
  </conditionalFormatting>
  <conditionalFormatting sqref="E16:CF16">
    <cfRule type="expression" dxfId="854" priority="85">
      <formula>E$2&gt;0</formula>
    </cfRule>
  </conditionalFormatting>
  <conditionalFormatting sqref="E17:CF17">
    <cfRule type="expression" dxfId="853" priority="84">
      <formula>E$2&gt;0</formula>
    </cfRule>
  </conditionalFormatting>
  <conditionalFormatting sqref="E18:CF18">
    <cfRule type="expression" dxfId="852" priority="83">
      <formula>E$2&gt;0</formula>
    </cfRule>
  </conditionalFormatting>
  <conditionalFormatting sqref="E20:F21 H20:H21 J20:CF21">
    <cfRule type="expression" dxfId="851" priority="82">
      <formula>E$2&gt;0</formula>
    </cfRule>
  </conditionalFormatting>
  <conditionalFormatting sqref="E59:CF59">
    <cfRule type="expression" dxfId="850" priority="81">
      <formula>E$2&gt;0</formula>
    </cfRule>
  </conditionalFormatting>
  <conditionalFormatting sqref="E24:CF24">
    <cfRule type="expression" dxfId="849" priority="80">
      <formula>E$2&gt;0</formula>
    </cfRule>
  </conditionalFormatting>
  <conditionalFormatting sqref="E28:CF28">
    <cfRule type="expression" dxfId="848" priority="79">
      <formula>E$2&gt;0</formula>
    </cfRule>
  </conditionalFormatting>
  <conditionalFormatting sqref="E45:CF47">
    <cfRule type="expression" dxfId="847" priority="78">
      <formula>E$2&gt;0</formula>
    </cfRule>
  </conditionalFormatting>
  <conditionalFormatting sqref="E25:CF25">
    <cfRule type="expression" dxfId="846" priority="77">
      <formula>E$2&gt;0</formula>
    </cfRule>
  </conditionalFormatting>
  <conditionalFormatting sqref="E26:CF26">
    <cfRule type="expression" dxfId="845" priority="76">
      <formula>E$2&gt;0</formula>
    </cfRule>
  </conditionalFormatting>
  <conditionalFormatting sqref="E29:CF29">
    <cfRule type="expression" dxfId="844" priority="75">
      <formula>E$2&gt;0</formula>
    </cfRule>
  </conditionalFormatting>
  <conditionalFormatting sqref="E30:CF30">
    <cfRule type="expression" dxfId="843" priority="74">
      <formula>E$2&gt;0</formula>
    </cfRule>
  </conditionalFormatting>
  <conditionalFormatting sqref="E37:CF37">
    <cfRule type="expression" dxfId="842" priority="73">
      <formula>E$2&gt;0</formula>
    </cfRule>
  </conditionalFormatting>
  <conditionalFormatting sqref="E38:CF39">
    <cfRule type="expression" dxfId="841" priority="72">
      <formula>E$2&gt;0</formula>
    </cfRule>
  </conditionalFormatting>
  <conditionalFormatting sqref="E40:CF41">
    <cfRule type="expression" dxfId="840" priority="71">
      <formula>E$2&gt;0</formula>
    </cfRule>
  </conditionalFormatting>
  <conditionalFormatting sqref="E42:CF42">
    <cfRule type="expression" dxfId="839" priority="70">
      <formula>E$2&gt;0</formula>
    </cfRule>
  </conditionalFormatting>
  <conditionalFormatting sqref="E43:CF43">
    <cfRule type="expression" dxfId="838" priority="69">
      <formula>E$2&gt;0</formula>
    </cfRule>
  </conditionalFormatting>
  <conditionalFormatting sqref="E49:CF49">
    <cfRule type="expression" dxfId="837" priority="68">
      <formula>E$2&gt;0</formula>
    </cfRule>
  </conditionalFormatting>
  <conditionalFormatting sqref="E50:CF50">
    <cfRule type="expression" dxfId="836" priority="67">
      <formula>E$2&gt;0</formula>
    </cfRule>
  </conditionalFormatting>
  <conditionalFormatting sqref="E51:CF53">
    <cfRule type="expression" dxfId="835" priority="66">
      <formula>E$2&gt;0</formula>
    </cfRule>
  </conditionalFormatting>
  <conditionalFormatting sqref="E32:CF32">
    <cfRule type="expression" dxfId="834" priority="65">
      <formula>E$2&gt;0</formula>
    </cfRule>
  </conditionalFormatting>
  <conditionalFormatting sqref="E33:CF35">
    <cfRule type="expression" dxfId="833" priority="64">
      <formula>E$2&gt;0</formula>
    </cfRule>
  </conditionalFormatting>
  <conditionalFormatting sqref="E4:CF4">
    <cfRule type="expression" dxfId="832" priority="63">
      <formula>E2&gt;0</formula>
    </cfRule>
  </conditionalFormatting>
  <conditionalFormatting sqref="E5:CF5">
    <cfRule type="expression" dxfId="831" priority="62">
      <formula>E2&gt;0</formula>
    </cfRule>
  </conditionalFormatting>
  <conditionalFormatting sqref="E62:J64 L62:CF64">
    <cfRule type="expression" dxfId="830" priority="41">
      <formula>E$2&gt;0</formula>
    </cfRule>
  </conditionalFormatting>
  <conditionalFormatting sqref="E65:CF65">
    <cfRule type="expression" dxfId="829" priority="40">
      <formula>E$2&gt;0</formula>
    </cfRule>
  </conditionalFormatting>
  <conditionalFormatting sqref="E68:E70 G68:G70 I68:CF70">
    <cfRule type="expression" dxfId="828" priority="38">
      <formula>E$2&gt;0</formula>
    </cfRule>
  </conditionalFormatting>
  <conditionalFormatting sqref="E71:CF71">
    <cfRule type="expression" dxfId="827" priority="37">
      <formula>E$2&gt;0</formula>
    </cfRule>
  </conditionalFormatting>
  <conditionalFormatting sqref="E74:CF76">
    <cfRule type="expression" dxfId="826" priority="35">
      <formula>E$2&gt;0</formula>
    </cfRule>
  </conditionalFormatting>
  <conditionalFormatting sqref="E77:CF77">
    <cfRule type="expression" dxfId="825" priority="34">
      <formula>E$2&gt;0</formula>
    </cfRule>
  </conditionalFormatting>
  <conditionalFormatting sqref="E22:CF22">
    <cfRule type="expression" dxfId="824" priority="6">
      <formula>E2&gt;0</formula>
    </cfRule>
  </conditionalFormatting>
  <conditionalFormatting sqref="F68:F70">
    <cfRule type="expression" dxfId="823" priority="5">
      <formula>F$2&gt;0</formula>
    </cfRule>
  </conditionalFormatting>
  <conditionalFormatting sqref="G20:G21">
    <cfRule type="expression" dxfId="822" priority="4">
      <formula>G$2&gt;0</formula>
    </cfRule>
  </conditionalFormatting>
  <conditionalFormatting sqref="H68:H70">
    <cfRule type="expression" dxfId="821" priority="3">
      <formula>H$2&gt;0</formula>
    </cfRule>
  </conditionalFormatting>
  <conditionalFormatting sqref="I20:I21">
    <cfRule type="expression" dxfId="820" priority="2">
      <formula>I$2&gt;0</formula>
    </cfRule>
  </conditionalFormatting>
  <conditionalFormatting sqref="K62:K64">
    <cfRule type="expression" dxfId="819" priority="1">
      <formula>K$2&gt;0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61" id="{55270C11-BE70-4DE6-8728-1FE8A422DD3A}">
            <xm:f>AND(E$2&gt;0,$B$55='Base Datos'!$V$21)</xm:f>
            <x14:dxf>
              <font>
                <color theme="1" tint="4.9989318521683403E-2"/>
              </font>
              <fill>
                <patternFill>
                  <bgColor theme="0" tint="-0.14996795556505021"/>
                </patternFill>
              </fill>
            </x14:dxf>
          </x14:cfRule>
          <xm:sqref>E60:CF60 E114:CF114</xm:sqref>
        </x14:conditionalFormatting>
        <x14:conditionalFormatting xmlns:xm="http://schemas.microsoft.com/office/excel/2006/main">
          <x14:cfRule type="expression" priority="60" id="{4FC48B48-DACC-44BA-9CB9-DC744B2BDC35}">
            <xm:f>AND(E$2&gt;0,$B$55='Base Datos'!$V$21)</xm:f>
            <x14:dxf>
              <font>
                <color theme="0"/>
              </font>
              <fill>
                <patternFill>
                  <bgColor theme="9" tint="-0.499984740745262"/>
                </patternFill>
              </fill>
            </x14:dxf>
          </x14:cfRule>
          <xm:sqref>E61:CF61</xm:sqref>
        </x14:conditionalFormatting>
        <x14:conditionalFormatting xmlns:xm="http://schemas.microsoft.com/office/excel/2006/main">
          <x14:cfRule type="expression" priority="59" id="{956F228D-CE1E-49D6-B820-60EF4D706816}">
            <xm:f>$B$55='Base Datos'!$V$21</xm:f>
            <x14:dxf>
              <font>
                <color theme="2" tint="-0.89996032593768116"/>
              </font>
            </x14:dxf>
          </x14:cfRule>
          <xm:sqref>D60 D114:D119</xm:sqref>
        </x14:conditionalFormatting>
        <x14:conditionalFormatting xmlns:xm="http://schemas.microsoft.com/office/excel/2006/main">
          <x14:cfRule type="expression" priority="58" id="{8E085F6B-FDA8-4C4E-99DC-5A266274A30D}">
            <xm:f>$B$55='Base Datos'!$V$21</xm:f>
            <x14:dxf>
              <font>
                <color theme="2" tint="-0.89996032593768116"/>
              </font>
            </x14:dxf>
          </x14:cfRule>
          <xm:sqref>D61</xm:sqref>
        </x14:conditionalFormatting>
        <x14:conditionalFormatting xmlns:xm="http://schemas.microsoft.com/office/excel/2006/main">
          <x14:cfRule type="expression" priority="43" id="{D2408EFD-D615-4724-9E77-9DF25EF4E4A9}">
            <xm:f>$B$55='Base Datos'!$V$21</xm:f>
            <x14:dxf>
              <font>
                <color theme="2" tint="-0.89996032593768116"/>
              </font>
            </x14:dxf>
          </x14:cfRule>
          <xm:sqref>D108</xm:sqref>
        </x14:conditionalFormatting>
        <x14:conditionalFormatting xmlns:xm="http://schemas.microsoft.com/office/excel/2006/main">
          <x14:cfRule type="expression" priority="42" id="{C2A409DC-A664-4CED-BA4B-86A6C8BB53A8}">
            <xm:f>$B$55='Base Datos'!$V$21</xm:f>
            <x14:dxf>
              <font>
                <color theme="2" tint="-0.89996032593768116"/>
              </font>
            </x14:dxf>
          </x14:cfRule>
          <xm:sqref>D109</xm:sqref>
        </x14:conditionalFormatting>
        <x14:conditionalFormatting xmlns:xm="http://schemas.microsoft.com/office/excel/2006/main">
          <x14:cfRule type="expression" priority="57" id="{E6CA75E4-6D97-4316-8669-E96F10C6ED7D}">
            <xm:f>$B$55='Base Datos'!$V$21</xm:f>
            <x14:dxf>
              <font>
                <color theme="2" tint="-0.89996032593768116"/>
              </font>
            </x14:dxf>
          </x14:cfRule>
          <xm:sqref>D66</xm:sqref>
        </x14:conditionalFormatting>
        <x14:conditionalFormatting xmlns:xm="http://schemas.microsoft.com/office/excel/2006/main">
          <x14:cfRule type="expression" priority="56" id="{D693E72B-D9F6-40EF-B08C-30FEFBF35799}">
            <xm:f>$B$55='Base Datos'!$V$21</xm:f>
            <x14:dxf>
              <font>
                <color theme="2" tint="-0.89996032593768116"/>
              </font>
            </x14:dxf>
          </x14:cfRule>
          <xm:sqref>D67</xm:sqref>
        </x14:conditionalFormatting>
        <x14:conditionalFormatting xmlns:xm="http://schemas.microsoft.com/office/excel/2006/main">
          <x14:cfRule type="expression" priority="55" id="{0BE1C0FB-A58A-4E23-8B2F-8BA993897F9A}">
            <xm:f>$B$55='Base Datos'!$V$21</xm:f>
            <x14:dxf>
              <font>
                <color theme="2" tint="-0.89996032593768116"/>
              </font>
            </x14:dxf>
          </x14:cfRule>
          <xm:sqref>D72</xm:sqref>
        </x14:conditionalFormatting>
        <x14:conditionalFormatting xmlns:xm="http://schemas.microsoft.com/office/excel/2006/main">
          <x14:cfRule type="expression" priority="54" id="{E06446B7-2B3D-499A-A25D-77875523CC6D}">
            <xm:f>$B$55='Base Datos'!$V$21</xm:f>
            <x14:dxf>
              <font>
                <color theme="2" tint="-0.89996032593768116"/>
              </font>
            </x14:dxf>
          </x14:cfRule>
          <xm:sqref>D73</xm:sqref>
        </x14:conditionalFormatting>
        <x14:conditionalFormatting xmlns:xm="http://schemas.microsoft.com/office/excel/2006/main">
          <x14:cfRule type="expression" priority="53" id="{E598125A-66C6-4BE4-A834-99E04B6C74A2}">
            <xm:f>$B$55='Base Datos'!$V$21</xm:f>
            <x14:dxf>
              <font>
                <color theme="2" tint="-0.89996032593768116"/>
              </font>
            </x14:dxf>
          </x14:cfRule>
          <xm:sqref>D78</xm:sqref>
        </x14:conditionalFormatting>
        <x14:conditionalFormatting xmlns:xm="http://schemas.microsoft.com/office/excel/2006/main">
          <x14:cfRule type="expression" priority="52" id="{0D46DE84-0517-447D-96BA-5557E565E726}">
            <xm:f>$B$55='Base Datos'!$V$21</xm:f>
            <x14:dxf>
              <font>
                <color theme="2" tint="-0.89996032593768116"/>
              </font>
            </x14:dxf>
          </x14:cfRule>
          <xm:sqref>D79</xm:sqref>
        </x14:conditionalFormatting>
        <x14:conditionalFormatting xmlns:xm="http://schemas.microsoft.com/office/excel/2006/main">
          <x14:cfRule type="expression" priority="51" id="{39538FA1-B1BA-4AD9-8EB4-AF901F4DBDEE}">
            <xm:f>$B$55='Base Datos'!$V$21</xm:f>
            <x14:dxf>
              <font>
                <color theme="2" tint="-0.89996032593768116"/>
              </font>
            </x14:dxf>
          </x14:cfRule>
          <xm:sqref>D84</xm:sqref>
        </x14:conditionalFormatting>
        <x14:conditionalFormatting xmlns:xm="http://schemas.microsoft.com/office/excel/2006/main">
          <x14:cfRule type="expression" priority="50" id="{9EB5B305-1A55-420F-B42E-BD53A32C1F21}">
            <xm:f>$B$55='Base Datos'!$V$21</xm:f>
            <x14:dxf>
              <font>
                <color theme="2" tint="-0.89996032593768116"/>
              </font>
            </x14:dxf>
          </x14:cfRule>
          <xm:sqref>D85</xm:sqref>
        </x14:conditionalFormatting>
        <x14:conditionalFormatting xmlns:xm="http://schemas.microsoft.com/office/excel/2006/main">
          <x14:cfRule type="expression" priority="49" id="{09025CD1-85CA-4D58-87BA-9B328B62A83D}">
            <xm:f>$B$55='Base Datos'!$V$21</xm:f>
            <x14:dxf>
              <font>
                <color theme="2" tint="-0.89996032593768116"/>
              </font>
            </x14:dxf>
          </x14:cfRule>
          <xm:sqref>D90</xm:sqref>
        </x14:conditionalFormatting>
        <x14:conditionalFormatting xmlns:xm="http://schemas.microsoft.com/office/excel/2006/main">
          <x14:cfRule type="expression" priority="48" id="{F1673EF7-D390-4FF3-820E-BB513FBEC3E7}">
            <xm:f>$B$55='Base Datos'!$V$21</xm:f>
            <x14:dxf>
              <font>
                <color theme="2" tint="-0.89996032593768116"/>
              </font>
            </x14:dxf>
          </x14:cfRule>
          <xm:sqref>D91</xm:sqref>
        </x14:conditionalFormatting>
        <x14:conditionalFormatting xmlns:xm="http://schemas.microsoft.com/office/excel/2006/main">
          <x14:cfRule type="expression" priority="47" id="{3396D08E-F7B7-4323-8533-055697CE16D1}">
            <xm:f>$B$55='Base Datos'!$V$21</xm:f>
            <x14:dxf>
              <font>
                <color theme="2" tint="-0.89996032593768116"/>
              </font>
            </x14:dxf>
          </x14:cfRule>
          <xm:sqref>D96</xm:sqref>
        </x14:conditionalFormatting>
        <x14:conditionalFormatting xmlns:xm="http://schemas.microsoft.com/office/excel/2006/main">
          <x14:cfRule type="expression" priority="46" id="{C69D1E06-0E52-4011-8BC0-DF0726C485F6}">
            <xm:f>$B$55='Base Datos'!$V$21</xm:f>
            <x14:dxf>
              <font>
                <color theme="2" tint="-0.89996032593768116"/>
              </font>
            </x14:dxf>
          </x14:cfRule>
          <xm:sqref>D97</xm:sqref>
        </x14:conditionalFormatting>
        <x14:conditionalFormatting xmlns:xm="http://schemas.microsoft.com/office/excel/2006/main">
          <x14:cfRule type="expression" priority="45" id="{B219BC60-5481-437E-8A87-FB26DAA47ED1}">
            <xm:f>$B$55='Base Datos'!$V$21</xm:f>
            <x14:dxf>
              <font>
                <color theme="2" tint="-0.89996032593768116"/>
              </font>
            </x14:dxf>
          </x14:cfRule>
          <xm:sqref>D102</xm:sqref>
        </x14:conditionalFormatting>
        <x14:conditionalFormatting xmlns:xm="http://schemas.microsoft.com/office/excel/2006/main">
          <x14:cfRule type="expression" priority="44" id="{CA3E1F9A-7CE6-4005-9CA7-E84C8CE9FF3E}">
            <xm:f>$B$55='Base Datos'!$V$21</xm:f>
            <x14:dxf>
              <font>
                <color theme="2" tint="-0.89996032593768116"/>
              </font>
            </x14:dxf>
          </x14:cfRule>
          <xm:sqref>D103</xm:sqref>
        </x14:conditionalFormatting>
        <x14:conditionalFormatting xmlns:xm="http://schemas.microsoft.com/office/excel/2006/main">
          <x14:cfRule type="expression" priority="39" id="{AD6547F4-FC09-4ECD-B21E-0B98613792F3}">
            <xm:f>AND(E$2&gt;0,$B$55='Base Datos'!$V$21)</xm:f>
            <x14:dxf>
              <font>
                <color theme="1" tint="4.9989318521683403E-2"/>
              </font>
              <fill>
                <patternFill>
                  <bgColor theme="0" tint="-0.14996795556505021"/>
                </patternFill>
              </fill>
            </x14:dxf>
          </x14:cfRule>
          <xm:sqref>E66:CF66</xm:sqref>
        </x14:conditionalFormatting>
        <x14:conditionalFormatting xmlns:xm="http://schemas.microsoft.com/office/excel/2006/main">
          <x14:cfRule type="expression" priority="36" id="{88553860-6124-4C06-A943-4530FEACF300}">
            <xm:f>AND(E$2&gt;0,$B$55='Base Datos'!$V$21)</xm:f>
            <x14:dxf>
              <font>
                <color theme="1" tint="4.9989318521683403E-2"/>
              </font>
              <fill>
                <patternFill>
                  <bgColor theme="0" tint="-0.14996795556505021"/>
                </patternFill>
              </fill>
            </x14:dxf>
          </x14:cfRule>
          <xm:sqref>E72:CF72</xm:sqref>
        </x14:conditionalFormatting>
        <x14:conditionalFormatting xmlns:xm="http://schemas.microsoft.com/office/excel/2006/main">
          <x14:cfRule type="expression" priority="33" id="{A0A85100-E5C8-4112-B3DC-144557272326}">
            <xm:f>AND(E$2&gt;0,$B$55='Base Datos'!$V$21)</xm:f>
            <x14:dxf>
              <font>
                <color theme="1" tint="4.9989318521683403E-2"/>
              </font>
              <fill>
                <patternFill>
                  <bgColor theme="0" tint="-0.14996795556505021"/>
                </patternFill>
              </fill>
            </x14:dxf>
          </x14:cfRule>
          <xm:sqref>E78:CF78</xm:sqref>
        </x14:conditionalFormatting>
        <x14:conditionalFormatting xmlns:xm="http://schemas.microsoft.com/office/excel/2006/main">
          <x14:cfRule type="expression" priority="32" id="{346CE0A2-21BD-4A93-BBCB-C2A3BDEA9C0A}">
            <xm:f>AND(E$2&gt;0,$B$55='Base Datos'!$V$21)</xm:f>
            <x14:dxf>
              <font>
                <color theme="1" tint="4.9989318521683403E-2"/>
              </font>
              <fill>
                <patternFill>
                  <bgColor theme="0" tint="-0.14996795556505021"/>
                </patternFill>
              </fill>
            </x14:dxf>
          </x14:cfRule>
          <xm:sqref>E80:CF82</xm:sqref>
        </x14:conditionalFormatting>
        <x14:conditionalFormatting xmlns:xm="http://schemas.microsoft.com/office/excel/2006/main">
          <x14:cfRule type="expression" priority="31" id="{F2E86830-D84E-4BB2-A2EB-927F84A5DC79}">
            <xm:f>AND(E$2&gt;0,$B$55='Base Datos'!$V$21)</xm:f>
            <x14:dxf>
              <font>
                <color theme="0"/>
              </font>
              <fill>
                <patternFill>
                  <bgColor theme="9" tint="-0.499984740745262"/>
                </patternFill>
              </fill>
            </x14:dxf>
          </x14:cfRule>
          <xm:sqref>E83:CF83</xm:sqref>
        </x14:conditionalFormatting>
        <x14:conditionalFormatting xmlns:xm="http://schemas.microsoft.com/office/excel/2006/main">
          <x14:cfRule type="expression" priority="30" id="{BC1C4715-8CD5-45E6-B951-0A25D004D45E}">
            <xm:f>AND(E$2&gt;0,$B$55='Base Datos'!$V$21)</xm:f>
            <x14:dxf>
              <font>
                <color theme="1" tint="4.9989318521683403E-2"/>
              </font>
              <fill>
                <patternFill>
                  <bgColor theme="0" tint="-0.14996795556505021"/>
                </patternFill>
              </fill>
            </x14:dxf>
          </x14:cfRule>
          <xm:sqref>E84:CF84</xm:sqref>
        </x14:conditionalFormatting>
        <x14:conditionalFormatting xmlns:xm="http://schemas.microsoft.com/office/excel/2006/main">
          <x14:cfRule type="expression" priority="29" id="{373D530C-CC07-42F9-987D-8278DE5FD529}">
            <xm:f>AND(E$2&gt;0,$B$55='Base Datos'!$V$21)</xm:f>
            <x14:dxf>
              <font>
                <color theme="1" tint="4.9989318521683403E-2"/>
              </font>
              <fill>
                <patternFill>
                  <bgColor theme="0" tint="-0.14996795556505021"/>
                </patternFill>
              </fill>
            </x14:dxf>
          </x14:cfRule>
          <xm:sqref>E90:CF90</xm:sqref>
        </x14:conditionalFormatting>
        <x14:conditionalFormatting xmlns:xm="http://schemas.microsoft.com/office/excel/2006/main">
          <x14:cfRule type="expression" priority="28" id="{896A38B0-361C-4116-99E0-E1E23E7D287F}">
            <xm:f>AND(E$2&gt;0,$B$55='Base Datos'!$V$21)</xm:f>
            <x14:dxf>
              <font>
                <color theme="1" tint="4.9989318521683403E-2"/>
              </font>
              <fill>
                <patternFill>
                  <bgColor theme="0" tint="-0.14996795556505021"/>
                </patternFill>
              </fill>
            </x14:dxf>
          </x14:cfRule>
          <xm:sqref>E96:CF96</xm:sqref>
        </x14:conditionalFormatting>
        <x14:conditionalFormatting xmlns:xm="http://schemas.microsoft.com/office/excel/2006/main">
          <x14:cfRule type="expression" priority="27" id="{62A87113-CB1B-4C15-A565-6FB362E2A2C2}">
            <xm:f>AND(E$2&gt;0,$B$55='Base Datos'!$V$21)</xm:f>
            <x14:dxf>
              <font>
                <color theme="1" tint="4.9989318521683403E-2"/>
              </font>
              <fill>
                <patternFill>
                  <bgColor theme="0" tint="-0.14996795556505021"/>
                </patternFill>
              </fill>
            </x14:dxf>
          </x14:cfRule>
          <xm:sqref>E102:CF102</xm:sqref>
        </x14:conditionalFormatting>
        <x14:conditionalFormatting xmlns:xm="http://schemas.microsoft.com/office/excel/2006/main">
          <x14:cfRule type="expression" priority="26" id="{C40A906D-5764-4A46-AF75-DB8F1E90CC14}">
            <xm:f>AND(E$2&gt;0,$B$55='Base Datos'!$V$21)</xm:f>
            <x14:dxf>
              <font>
                <color theme="1" tint="4.9989318521683403E-2"/>
              </font>
              <fill>
                <patternFill>
                  <bgColor theme="0" tint="-0.14996795556505021"/>
                </patternFill>
              </fill>
            </x14:dxf>
          </x14:cfRule>
          <xm:sqref>E108:CF108</xm:sqref>
        </x14:conditionalFormatting>
        <x14:conditionalFormatting xmlns:xm="http://schemas.microsoft.com/office/excel/2006/main">
          <x14:cfRule type="expression" priority="25" id="{5ED4E361-76A2-40BD-8B35-D0667B7DCC01}">
            <xm:f>AND(E$2&gt;0,$B$55='Base Datos'!$V$21)</xm:f>
            <x14:dxf>
              <font>
                <color theme="0"/>
              </font>
              <fill>
                <patternFill>
                  <bgColor theme="9" tint="-0.499984740745262"/>
                </patternFill>
              </fill>
            </x14:dxf>
          </x14:cfRule>
          <xm:sqref>E67:CF67</xm:sqref>
        </x14:conditionalFormatting>
        <x14:conditionalFormatting xmlns:xm="http://schemas.microsoft.com/office/excel/2006/main">
          <x14:cfRule type="expression" priority="24" id="{330E9416-2D9E-4B22-BDFE-FBE63696086E}">
            <xm:f>AND(E$2&gt;0,$B$55='Base Datos'!$V$21)</xm:f>
            <x14:dxf>
              <font>
                <color theme="0"/>
              </font>
              <fill>
                <patternFill>
                  <bgColor theme="9" tint="-0.499984740745262"/>
                </patternFill>
              </fill>
            </x14:dxf>
          </x14:cfRule>
          <xm:sqref>E73:CF73</xm:sqref>
        </x14:conditionalFormatting>
        <x14:conditionalFormatting xmlns:xm="http://schemas.microsoft.com/office/excel/2006/main">
          <x14:cfRule type="expression" priority="23" id="{FA4BEF38-C18E-45B4-854A-CB0A62A9F859}">
            <xm:f>AND(E$2&gt;0,$B$55='Base Datos'!$V$21)</xm:f>
            <x14:dxf>
              <font>
                <color theme="0"/>
              </font>
              <fill>
                <patternFill>
                  <bgColor theme="9" tint="-0.499984740745262"/>
                </patternFill>
              </fill>
            </x14:dxf>
          </x14:cfRule>
          <xm:sqref>E79:CF79</xm:sqref>
        </x14:conditionalFormatting>
        <x14:conditionalFormatting xmlns:xm="http://schemas.microsoft.com/office/excel/2006/main">
          <x14:cfRule type="expression" priority="22" id="{5AFB19D1-17C1-479C-97C5-350AF8D367F8}">
            <xm:f>AND(E$2&gt;0,$B$55='Base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21" id="{F7181F21-195D-4488-A03C-6DFE1853618A}">
            <xm:f>AND(E$2&gt;0,$B$55='Base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20" id="{6EBCD224-6B0A-4003-B839-63A656DD4E26}">
            <xm:f>AND(E$2&gt;0,$B$55='Base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19" id="{1C33DD02-3039-486C-A378-C72C08F9C9CF}">
            <xm:f>AND(E$2&gt;0,$B$55='Base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18" id="{DAD21CC7-71E5-423A-8B1F-765F716813EA}">
            <xm:f>AND(E$2&gt;0,$B$55='Base Datos'!$V$21)</xm:f>
            <x14:dxf>
              <font>
                <color theme="0"/>
              </font>
              <fill>
                <patternFill>
                  <bgColor theme="9" tint="-0.499984740745262"/>
                </patternFill>
              </fill>
            </x14:dxf>
          </x14:cfRule>
          <xm:sqref>E109:CF109</xm:sqref>
        </x14:conditionalFormatting>
        <x14:conditionalFormatting xmlns:xm="http://schemas.microsoft.com/office/excel/2006/main">
          <x14:cfRule type="expression" priority="17" id="{4DD2E1CF-B83D-4CEE-84A4-A70CE358C583}">
            <xm:f>AND(E$2&gt;0,$B$55='Base Datos'!$V$21)</xm:f>
            <x14:dxf>
              <font>
                <color theme="0"/>
              </font>
              <fill>
                <patternFill>
                  <bgColor theme="9" tint="-0.499984740745262"/>
                </patternFill>
              </fill>
            </x14:dxf>
          </x14:cfRule>
          <xm:sqref>E115:CF115</xm:sqref>
        </x14:conditionalFormatting>
        <x14:conditionalFormatting xmlns:xm="http://schemas.microsoft.com/office/excel/2006/main">
          <x14:cfRule type="expression" priority="16" id="{51588647-8447-4D1C-BD90-8112837AE2C6}">
            <xm:f>AND(E$2&gt;0,$B$55='Base Datos'!$V$21)</xm:f>
            <x14:dxf>
              <font>
                <color theme="1" tint="4.9989318521683403E-2"/>
              </font>
              <fill>
                <patternFill>
                  <bgColor theme="0" tint="-0.14996795556505021"/>
                </patternFill>
              </fill>
            </x14:dxf>
          </x14:cfRule>
          <xm:sqref>E86:CF88</xm:sqref>
        </x14:conditionalFormatting>
        <x14:conditionalFormatting xmlns:xm="http://schemas.microsoft.com/office/excel/2006/main">
          <x14:cfRule type="expression" priority="15" id="{D0391FFB-AC09-4063-998E-200A6FABFAC8}">
            <xm:f>AND(E$2&gt;0,$B$55='Base Datos'!$V$21)</xm:f>
            <x14:dxf>
              <font>
                <color theme="0"/>
              </font>
              <fill>
                <patternFill>
                  <bgColor theme="9" tint="-0.499984740745262"/>
                </patternFill>
              </fill>
            </x14:dxf>
          </x14:cfRule>
          <xm:sqref>E89:CF89</xm:sqref>
        </x14:conditionalFormatting>
        <x14:conditionalFormatting xmlns:xm="http://schemas.microsoft.com/office/excel/2006/main">
          <x14:cfRule type="expression" priority="14" id="{6AA968EB-D94A-458D-8DC1-23EB61E29926}">
            <xm:f>AND(E$2&gt;0,$B$55='Base Datos'!$V$21)</xm:f>
            <x14:dxf>
              <font>
                <color theme="1" tint="4.9989318521683403E-2"/>
              </font>
              <fill>
                <patternFill>
                  <bgColor theme="0" tint="-0.14996795556505021"/>
                </patternFill>
              </fill>
            </x14:dxf>
          </x14:cfRule>
          <xm:sqref>E92:CF94</xm:sqref>
        </x14:conditionalFormatting>
        <x14:conditionalFormatting xmlns:xm="http://schemas.microsoft.com/office/excel/2006/main">
          <x14:cfRule type="expression" priority="13" id="{5584D1FC-2885-4FD8-81D9-EA392BF7F177}">
            <xm:f>AND(E$2&gt;0,$B$55='Base Datos'!$V$21)</xm:f>
            <x14:dxf>
              <font>
                <color theme="0"/>
              </font>
              <fill>
                <patternFill>
                  <bgColor theme="9" tint="-0.499984740745262"/>
                </patternFill>
              </fill>
            </x14:dxf>
          </x14:cfRule>
          <xm:sqref>E95:CF95</xm:sqref>
        </x14:conditionalFormatting>
        <x14:conditionalFormatting xmlns:xm="http://schemas.microsoft.com/office/excel/2006/main">
          <x14:cfRule type="expression" priority="12" id="{D1A0672A-9F98-4FE9-B75D-9056C6FDFC88}">
            <xm:f>AND(E$2&gt;0,$B$55='Base Datos'!$V$21)</xm:f>
            <x14:dxf>
              <font>
                <color theme="1" tint="4.9989318521683403E-2"/>
              </font>
              <fill>
                <patternFill>
                  <bgColor theme="0" tint="-0.14996795556505021"/>
                </patternFill>
              </fill>
            </x14:dxf>
          </x14:cfRule>
          <xm:sqref>E98:CF100</xm:sqref>
        </x14:conditionalFormatting>
        <x14:conditionalFormatting xmlns:xm="http://schemas.microsoft.com/office/excel/2006/main">
          <x14:cfRule type="expression" priority="11" id="{71648E27-9B31-4FA6-ADAD-F3A010D18763}">
            <xm:f>AND(E$2&gt;0,$B$55='Base Datos'!$V$21)</xm:f>
            <x14:dxf>
              <font>
                <color theme="0"/>
              </font>
              <fill>
                <patternFill>
                  <bgColor theme="9" tint="-0.499984740745262"/>
                </patternFill>
              </fill>
            </x14:dxf>
          </x14:cfRule>
          <xm:sqref>E101:CF101</xm:sqref>
        </x14:conditionalFormatting>
        <x14:conditionalFormatting xmlns:xm="http://schemas.microsoft.com/office/excel/2006/main">
          <x14:cfRule type="expression" priority="10" id="{34142A8D-41C5-4B30-ABE5-2D408B45BC44}">
            <xm:f>AND(E$2&gt;0,$B$55='Base Datos'!$V$21)</xm:f>
            <x14:dxf>
              <font>
                <color theme="1" tint="4.9989318521683403E-2"/>
              </font>
              <fill>
                <patternFill>
                  <bgColor theme="0" tint="-0.14996795556505021"/>
                </patternFill>
              </fill>
            </x14:dxf>
          </x14:cfRule>
          <xm:sqref>E104:CF106</xm:sqref>
        </x14:conditionalFormatting>
        <x14:conditionalFormatting xmlns:xm="http://schemas.microsoft.com/office/excel/2006/main">
          <x14:cfRule type="expression" priority="9" id="{323DFBF8-3A00-4CA6-9E68-C5D4E9EFCEDD}">
            <xm:f>AND(E$2&gt;0,$B$55='Base Datos'!$V$21)</xm:f>
            <x14:dxf>
              <font>
                <color theme="0"/>
              </font>
              <fill>
                <patternFill>
                  <bgColor theme="9" tint="-0.499984740745262"/>
                </patternFill>
              </fill>
            </x14:dxf>
          </x14:cfRule>
          <xm:sqref>E107:CF107</xm:sqref>
        </x14:conditionalFormatting>
        <x14:conditionalFormatting xmlns:xm="http://schemas.microsoft.com/office/excel/2006/main">
          <x14:cfRule type="expression" priority="8" id="{456E0718-FEFB-4F65-8B67-CBB9CA42AFA3}">
            <xm:f>AND(E$2&gt;0,$B$55='Base Datos'!$V$21)</xm:f>
            <x14:dxf>
              <font>
                <color theme="1" tint="4.9989318521683403E-2"/>
              </font>
              <fill>
                <patternFill>
                  <bgColor theme="0" tint="-0.14996795556505021"/>
                </patternFill>
              </fill>
            </x14:dxf>
          </x14:cfRule>
          <xm:sqref>E110:CF112</xm:sqref>
        </x14:conditionalFormatting>
        <x14:conditionalFormatting xmlns:xm="http://schemas.microsoft.com/office/excel/2006/main">
          <x14:cfRule type="expression" priority="7" id="{E298CF32-DF27-44F6-931E-168D7CF85168}">
            <xm:f>AND(E$2&gt;0,$B$55='Base Datos'!$V$21)</xm:f>
            <x14:dxf>
              <font>
                <color theme="0"/>
              </font>
              <fill>
                <patternFill>
                  <bgColor theme="9" tint="-0.499984740745262"/>
                </patternFill>
              </fill>
            </x14:dxf>
          </x14:cfRule>
          <xm:sqref>E113:CF113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dimension ref="A1:CF193"/>
  <sheetViews>
    <sheetView zoomScaleNormal="100" workbookViewId="0">
      <pane xSplit="4" ySplit="5" topLeftCell="E6" activePane="bottomRight" state="frozen"/>
      <selection activeCell="E38" sqref="E38"/>
      <selection pane="topRight" activeCell="E38" sqref="E38"/>
      <selection pane="bottomLeft" activeCell="E38" sqref="E38"/>
      <selection pane="bottomRight" activeCell="N20" sqref="N20"/>
    </sheetView>
  </sheetViews>
  <sheetFormatPr baseColWidth="10" defaultRowHeight="16.5" x14ac:dyDescent="0.3"/>
  <cols>
    <col min="1" max="2" width="1.7109375" style="699" customWidth="1"/>
    <col min="3" max="3" width="13.7109375" style="736" customWidth="1"/>
    <col min="4" max="4" width="36.85546875" style="736" customWidth="1"/>
    <col min="5" max="84" width="14.7109375" style="736" customWidth="1"/>
    <col min="85" max="86" width="11.5703125" style="699"/>
    <col min="87" max="16383" width="0" style="699" hidden="1" customWidth="1"/>
    <col min="16384" max="16384" width="11.5703125" style="699"/>
  </cols>
  <sheetData>
    <row r="1" spans="1:84" ht="10.15" customHeight="1" thickBot="1" x14ac:dyDescent="0.35"/>
    <row r="2" spans="1:84" ht="27" customHeight="1" thickBot="1" x14ac:dyDescent="0.35">
      <c r="C2" s="699"/>
      <c r="D2" s="222" t="s">
        <v>238</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1:84" ht="34.9" customHeight="1" thickBot="1" x14ac:dyDescent="0.35">
      <c r="C3" s="699"/>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1:84" ht="16.899999999999999" customHeight="1" thickBot="1" x14ac:dyDescent="0.35">
      <c r="C4" s="699"/>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1:84" ht="19.899999999999999" customHeight="1" thickBot="1" x14ac:dyDescent="0.35">
      <c r="C5" s="699"/>
      <c r="D5" s="224" t="s">
        <v>241</v>
      </c>
      <c r="E5" s="225" t="str">
        <f>+INDICE!$F$31</f>
        <v>SECADORA 1</v>
      </c>
      <c r="F5" s="225" t="str">
        <f>+INDICE!$F$31</f>
        <v>SECADORA 1</v>
      </c>
      <c r="G5" s="225" t="str">
        <f>+INDICE!$F$31</f>
        <v>SECADORA 1</v>
      </c>
      <c r="H5" s="225" t="str">
        <f>+INDICE!$F$31</f>
        <v>SECADORA 1</v>
      </c>
      <c r="I5" s="225" t="str">
        <f>+INDICE!$F$31</f>
        <v>SECADORA 1</v>
      </c>
      <c r="J5" s="225" t="str">
        <f>+INDICE!$F$31</f>
        <v>SECADORA 1</v>
      </c>
      <c r="K5" s="225" t="str">
        <f>+INDICE!$F$31</f>
        <v>SECADORA 1</v>
      </c>
      <c r="L5" s="225" t="str">
        <f>+INDICE!$F$31</f>
        <v>SECADORA 1</v>
      </c>
      <c r="M5" s="225" t="str">
        <f>+INDICE!$F$31</f>
        <v>SECADORA 1</v>
      </c>
      <c r="N5" s="225" t="str">
        <f>+INDICE!$F$31</f>
        <v>SECADORA 1</v>
      </c>
      <c r="O5" s="225" t="str">
        <f>+INDICE!$F$31</f>
        <v>SECADORA 1</v>
      </c>
      <c r="P5" s="225" t="str">
        <f>+INDICE!$F$31</f>
        <v>SECADORA 1</v>
      </c>
      <c r="Q5" s="225" t="str">
        <f>+INDICE!$F$31</f>
        <v>SECADORA 1</v>
      </c>
      <c r="R5" s="225" t="str">
        <f>+INDICE!$F$31</f>
        <v>SECADORA 1</v>
      </c>
      <c r="S5" s="225" t="str">
        <f>+INDICE!$F$31</f>
        <v>SECADORA 1</v>
      </c>
      <c r="T5" s="225" t="str">
        <f>+INDICE!$F$31</f>
        <v>SECADORA 1</v>
      </c>
      <c r="U5" s="225" t="str">
        <f>+INDICE!$F$31</f>
        <v>SECADORA 1</v>
      </c>
      <c r="V5" s="225" t="str">
        <f>+INDICE!$F$31</f>
        <v>SECADORA 1</v>
      </c>
      <c r="W5" s="225" t="str">
        <f>+INDICE!$F$31</f>
        <v>SECADORA 1</v>
      </c>
      <c r="X5" s="225" t="str">
        <f>+INDICE!$F$31</f>
        <v>SECADORA 1</v>
      </c>
      <c r="Y5" s="225" t="str">
        <f>+INDICE!$F$31</f>
        <v>SECADORA 1</v>
      </c>
      <c r="Z5" s="225" t="str">
        <f>+INDICE!$F$31</f>
        <v>SECADORA 1</v>
      </c>
      <c r="AA5" s="225" t="str">
        <f>+INDICE!$F$31</f>
        <v>SECADORA 1</v>
      </c>
      <c r="AB5" s="225" t="str">
        <f>+INDICE!$F$31</f>
        <v>SECADORA 1</v>
      </c>
      <c r="AC5" s="225" t="str">
        <f>+INDICE!$F$31</f>
        <v>SECADORA 1</v>
      </c>
      <c r="AD5" s="225" t="str">
        <f>+INDICE!$F$31</f>
        <v>SECADORA 1</v>
      </c>
      <c r="AE5" s="225" t="str">
        <f>+INDICE!$F$31</f>
        <v>SECADORA 1</v>
      </c>
      <c r="AF5" s="225" t="str">
        <f>+INDICE!$F$31</f>
        <v>SECADORA 1</v>
      </c>
      <c r="AG5" s="225" t="str">
        <f>+INDICE!$F$31</f>
        <v>SECADORA 1</v>
      </c>
      <c r="AH5" s="225" t="str">
        <f>+INDICE!$F$31</f>
        <v>SECADORA 1</v>
      </c>
      <c r="AI5" s="225" t="str">
        <f>+INDICE!$F$31</f>
        <v>SECADORA 1</v>
      </c>
      <c r="AJ5" s="225" t="str">
        <f>+INDICE!$F$31</f>
        <v>SECADORA 1</v>
      </c>
      <c r="AK5" s="225" t="str">
        <f>+INDICE!$F$31</f>
        <v>SECADORA 1</v>
      </c>
      <c r="AL5" s="225" t="str">
        <f>+INDICE!$F$31</f>
        <v>SECADORA 1</v>
      </c>
      <c r="AM5" s="225" t="str">
        <f>+INDICE!$F$31</f>
        <v>SECADORA 1</v>
      </c>
      <c r="AN5" s="225" t="str">
        <f>+INDICE!$F$31</f>
        <v>SECADORA 1</v>
      </c>
      <c r="AO5" s="225" t="str">
        <f>+INDICE!$F$31</f>
        <v>SECADORA 1</v>
      </c>
      <c r="AP5" s="225" t="str">
        <f>+INDICE!$F$31</f>
        <v>SECADORA 1</v>
      </c>
      <c r="AQ5" s="225" t="str">
        <f>+INDICE!$F$31</f>
        <v>SECADORA 1</v>
      </c>
      <c r="AR5" s="225" t="str">
        <f>+INDICE!$F$31</f>
        <v>SECADORA 1</v>
      </c>
      <c r="AS5" s="225" t="str">
        <f>+INDICE!$F$31</f>
        <v>SECADORA 1</v>
      </c>
      <c r="AT5" s="225" t="str">
        <f>+INDICE!$F$31</f>
        <v>SECADORA 1</v>
      </c>
      <c r="AU5" s="225" t="str">
        <f>+INDICE!$F$31</f>
        <v>SECADORA 1</v>
      </c>
      <c r="AV5" s="225" t="str">
        <f>+INDICE!$F$31</f>
        <v>SECADORA 1</v>
      </c>
      <c r="AW5" s="225" t="str">
        <f>+INDICE!$F$31</f>
        <v>SECADORA 1</v>
      </c>
      <c r="AX5" s="225" t="str">
        <f>+INDICE!$F$31</f>
        <v>SECADORA 1</v>
      </c>
      <c r="AY5" s="225" t="str">
        <f>+INDICE!$F$31</f>
        <v>SECADORA 1</v>
      </c>
      <c r="AZ5" s="225" t="str">
        <f>+INDICE!$F$31</f>
        <v>SECADORA 1</v>
      </c>
      <c r="BA5" s="225" t="str">
        <f>+INDICE!$F$31</f>
        <v>SECADORA 1</v>
      </c>
      <c r="BB5" s="225" t="str">
        <f>+INDICE!$F$31</f>
        <v>SECADORA 1</v>
      </c>
      <c r="BC5" s="225" t="str">
        <f>+INDICE!$F$31</f>
        <v>SECADORA 1</v>
      </c>
      <c r="BD5" s="225" t="str">
        <f>+INDICE!$F$31</f>
        <v>SECADORA 1</v>
      </c>
      <c r="BE5" s="225" t="str">
        <f>+INDICE!$F$31</f>
        <v>SECADORA 1</v>
      </c>
      <c r="BF5" s="225" t="str">
        <f>+INDICE!$F$31</f>
        <v>SECADORA 1</v>
      </c>
      <c r="BG5" s="225" t="str">
        <f>+INDICE!$F$31</f>
        <v>SECADORA 1</v>
      </c>
      <c r="BH5" s="225" t="str">
        <f>+INDICE!$F$31</f>
        <v>SECADORA 1</v>
      </c>
      <c r="BI5" s="225" t="str">
        <f>+INDICE!$F$31</f>
        <v>SECADORA 1</v>
      </c>
      <c r="BJ5" s="225" t="str">
        <f>+INDICE!$F$31</f>
        <v>SECADORA 1</v>
      </c>
      <c r="BK5" s="225" t="str">
        <f>+INDICE!$F$31</f>
        <v>SECADORA 1</v>
      </c>
      <c r="BL5" s="225" t="str">
        <f>+INDICE!$F$31</f>
        <v>SECADORA 1</v>
      </c>
      <c r="BM5" s="225" t="str">
        <f>+INDICE!$F$31</f>
        <v>SECADORA 1</v>
      </c>
      <c r="BN5" s="225" t="str">
        <f>+INDICE!$F$31</f>
        <v>SECADORA 1</v>
      </c>
      <c r="BO5" s="225" t="str">
        <f>+INDICE!$F$31</f>
        <v>SECADORA 1</v>
      </c>
      <c r="BP5" s="225" t="str">
        <f>+INDICE!$F$31</f>
        <v>SECADORA 1</v>
      </c>
      <c r="BQ5" s="225" t="str">
        <f>+INDICE!$F$31</f>
        <v>SECADORA 1</v>
      </c>
      <c r="BR5" s="225" t="str">
        <f>+INDICE!$F$31</f>
        <v>SECADORA 1</v>
      </c>
      <c r="BS5" s="225" t="str">
        <f>+INDICE!$F$31</f>
        <v>SECADORA 1</v>
      </c>
      <c r="BT5" s="225" t="str">
        <f>+INDICE!$F$31</f>
        <v>SECADORA 1</v>
      </c>
      <c r="BU5" s="225" t="str">
        <f>+INDICE!$F$31</f>
        <v>SECADORA 1</v>
      </c>
      <c r="BV5" s="225" t="str">
        <f>+INDICE!$F$31</f>
        <v>SECADORA 1</v>
      </c>
      <c r="BW5" s="225" t="str">
        <f>+INDICE!$F$31</f>
        <v>SECADORA 1</v>
      </c>
      <c r="BX5" s="225" t="str">
        <f>+INDICE!$F$31</f>
        <v>SECADORA 1</v>
      </c>
      <c r="BY5" s="225" t="str">
        <f>+INDICE!$F$31</f>
        <v>SECADORA 1</v>
      </c>
      <c r="BZ5" s="225" t="str">
        <f>+INDICE!$F$31</f>
        <v>SECADORA 1</v>
      </c>
      <c r="CA5" s="225" t="str">
        <f>+INDICE!$F$31</f>
        <v>SECADORA 1</v>
      </c>
      <c r="CB5" s="225" t="str">
        <f>+INDICE!$F$31</f>
        <v>SECADORA 1</v>
      </c>
      <c r="CC5" s="225" t="str">
        <f>+INDICE!$F$31</f>
        <v>SECADORA 1</v>
      </c>
      <c r="CD5" s="225" t="str">
        <f>+INDICE!$F$31</f>
        <v>SECADORA 1</v>
      </c>
      <c r="CE5" s="225" t="str">
        <f>+INDICE!$F$31</f>
        <v>SECADORA 1</v>
      </c>
      <c r="CF5" s="225" t="str">
        <f>+INDICE!$F$31</f>
        <v>SECADORA 1</v>
      </c>
    </row>
    <row r="6" spans="1:84" ht="12" customHeight="1" thickBot="1" x14ac:dyDescent="0.35">
      <c r="C6" s="699"/>
      <c r="D6" s="699"/>
      <c r="E6" s="754">
        <f>+IF(E2=0,"",GENERALES!E10)</f>
        <v>6.75</v>
      </c>
      <c r="F6" s="754">
        <f>+IF(F2=0,"",GENERALES!F10)</f>
        <v>6.75</v>
      </c>
      <c r="G6" s="754">
        <f>+IF(G2=0,"",GENERALES!G10)</f>
        <v>6.75</v>
      </c>
      <c r="H6" s="754">
        <f>+IF(H2=0,"",GENERALES!H10)</f>
        <v>6.75</v>
      </c>
      <c r="I6" s="754">
        <f>+IF(I2=0,"",GENERALES!I10)</f>
        <v>6.75</v>
      </c>
      <c r="J6" s="754">
        <f>+IF(J2=0,"",GENERALES!J10)</f>
        <v>6.75</v>
      </c>
      <c r="K6" s="754">
        <f>+IF(K2=0,"",GENERALES!K10)</f>
        <v>6.75</v>
      </c>
      <c r="L6" s="754">
        <f>+IF(L2=0,"",GENERALES!L10)</f>
        <v>6.75</v>
      </c>
      <c r="M6" s="754">
        <f>+IF(M2=0,"",GENERALES!M10)</f>
        <v>6.75</v>
      </c>
      <c r="N6" s="754">
        <f>+IF(N2=0,"",GENERALES!N10)</f>
        <v>6.75</v>
      </c>
      <c r="O6" s="754">
        <f>+IF(O2=0,"",GENERALES!O10)</f>
        <v>6.75</v>
      </c>
      <c r="P6" s="754">
        <f>+IF(P2=0,"",GENERALES!P10)</f>
        <v>6.75</v>
      </c>
      <c r="Q6" s="754" t="str">
        <f>+IF(Q2=0,"",GENERALES!Q10)</f>
        <v/>
      </c>
      <c r="R6" s="754" t="str">
        <f>+IF(R2=0,"",GENERALES!R10)</f>
        <v/>
      </c>
      <c r="S6" s="754" t="str">
        <f>+IF(S2=0,"",GENERALES!S10)</f>
        <v/>
      </c>
      <c r="T6" s="754" t="str">
        <f>+IF(T2=0,"",GENERALES!T10)</f>
        <v/>
      </c>
      <c r="U6" s="754" t="str">
        <f>+IF(U2=0,"",GENERALES!U10)</f>
        <v/>
      </c>
      <c r="V6" s="754" t="str">
        <f>+IF(V2=0,"",GENERALES!V10)</f>
        <v/>
      </c>
      <c r="W6" s="754" t="str">
        <f>+IF(W2=0,"",GENERALES!W10)</f>
        <v/>
      </c>
      <c r="X6" s="754" t="str">
        <f>+IF(X2=0,"",GENERALES!X10)</f>
        <v/>
      </c>
      <c r="Y6" s="754" t="str">
        <f>+IF(Y2=0,"",GENERALES!Y10)</f>
        <v/>
      </c>
      <c r="Z6" s="754" t="str">
        <f>+IF(Z2=0,"",GENERALES!Z10)</f>
        <v/>
      </c>
      <c r="AA6" s="754" t="str">
        <f>+IF(AA2=0,"",GENERALES!AA10)</f>
        <v/>
      </c>
      <c r="AB6" s="754" t="str">
        <f>+IF(AB2=0,"",GENERALES!AB10)</f>
        <v/>
      </c>
      <c r="AC6" s="754" t="str">
        <f>+IF(AC2=0,"",GENERALES!AC10)</f>
        <v/>
      </c>
      <c r="AD6" s="754" t="str">
        <f>+IF(AD2=0,"",GENERALES!AD10)</f>
        <v/>
      </c>
      <c r="AE6" s="754" t="str">
        <f>+IF(AE2=0,"",GENERALES!AE10)</f>
        <v/>
      </c>
      <c r="AF6" s="754" t="str">
        <f>+IF(AF2=0,"",GENERALES!AF10)</f>
        <v/>
      </c>
      <c r="AG6" s="754" t="str">
        <f>+IF(AG2=0,"",GENERALES!AG10)</f>
        <v/>
      </c>
      <c r="AH6" s="754" t="str">
        <f>+IF(AH2=0,"",GENERALES!AH10)</f>
        <v/>
      </c>
      <c r="AI6" s="754" t="str">
        <f>+IF(AI2=0,"",GENERALES!AI10)</f>
        <v/>
      </c>
      <c r="AJ6" s="754" t="str">
        <f>+IF(AJ2=0,"",GENERALES!AJ10)</f>
        <v/>
      </c>
      <c r="AK6" s="754" t="str">
        <f>+IF(AK2=0,"",GENERALES!AK10)</f>
        <v/>
      </c>
      <c r="AL6" s="754" t="str">
        <f>+IF(AL2=0,"",GENERALES!AL10)</f>
        <v/>
      </c>
      <c r="AM6" s="754" t="str">
        <f>+IF(AM2=0,"",GENERALES!AM10)</f>
        <v/>
      </c>
      <c r="AN6" s="754" t="str">
        <f>+IF(AN2=0,"",GENERALES!AN10)</f>
        <v/>
      </c>
      <c r="AO6" s="754" t="str">
        <f>+IF(AO2=0,"",GENERALES!AO10)</f>
        <v/>
      </c>
      <c r="AP6" s="754" t="str">
        <f>+IF(AP2=0,"",GENERALES!AP10)</f>
        <v/>
      </c>
      <c r="AQ6" s="754" t="str">
        <f>+IF(AQ2=0,"",GENERALES!AQ10)</f>
        <v/>
      </c>
      <c r="AR6" s="754" t="str">
        <f>+IF(AR2=0,"",GENERALES!AR10)</f>
        <v/>
      </c>
      <c r="AS6" s="754" t="str">
        <f>+IF(AS2=0,"",GENERALES!AS10)</f>
        <v/>
      </c>
      <c r="AT6" s="754" t="str">
        <f>+IF(AT2=0,"",GENERALES!AT10)</f>
        <v/>
      </c>
      <c r="AU6" s="754" t="str">
        <f>+IF(AU2=0,"",GENERALES!AU10)</f>
        <v/>
      </c>
      <c r="AV6" s="754" t="str">
        <f>+IF(AV2=0,"",GENERALES!AV10)</f>
        <v/>
      </c>
      <c r="AW6" s="754" t="str">
        <f>+IF(AW2=0,"",GENERALES!AW10)</f>
        <v/>
      </c>
      <c r="AX6" s="754" t="str">
        <f>+IF(AX2=0,"",GENERALES!AX10)</f>
        <v/>
      </c>
      <c r="AY6" s="754" t="str">
        <f>+IF(AY2=0,"",GENERALES!AY10)</f>
        <v/>
      </c>
      <c r="AZ6" s="754" t="str">
        <f>+IF(AZ2=0,"",GENERALES!AZ10)</f>
        <v/>
      </c>
      <c r="BA6" s="754" t="str">
        <f>+IF(BA2=0,"",GENERALES!BA10)</f>
        <v/>
      </c>
      <c r="BB6" s="754" t="str">
        <f>+IF(BB2=0,"",GENERALES!BB10)</f>
        <v/>
      </c>
      <c r="BC6" s="754" t="str">
        <f>+IF(BC2=0,"",GENERALES!BC10)</f>
        <v/>
      </c>
      <c r="BD6" s="754" t="str">
        <f>+IF(BD2=0,"",GENERALES!BD10)</f>
        <v/>
      </c>
      <c r="BE6" s="754" t="str">
        <f>+IF(BE2=0,"",GENERALES!BE10)</f>
        <v/>
      </c>
      <c r="BF6" s="754" t="str">
        <f>+IF(BF2=0,"",GENERALES!BF10)</f>
        <v/>
      </c>
      <c r="BG6" s="754" t="str">
        <f>+IF(BG2=0,"",GENERALES!BG10)</f>
        <v/>
      </c>
      <c r="BH6" s="754" t="str">
        <f>+IF(BH2=0,"",GENERALES!BH10)</f>
        <v/>
      </c>
      <c r="BI6" s="754" t="str">
        <f>+IF(BI2=0,"",GENERALES!BI10)</f>
        <v/>
      </c>
      <c r="BJ6" s="754" t="str">
        <f>+IF(BJ2=0,"",GENERALES!BJ10)</f>
        <v/>
      </c>
      <c r="BK6" s="754" t="str">
        <f>+IF(BK2=0,"",GENERALES!BK10)</f>
        <v/>
      </c>
      <c r="BL6" s="754" t="str">
        <f>+IF(BL2=0,"",GENERALES!BL10)</f>
        <v/>
      </c>
      <c r="BM6" s="754" t="str">
        <f>+IF(BM2=0,"",GENERALES!BM10)</f>
        <v/>
      </c>
      <c r="BN6" s="754" t="str">
        <f>+IF(BN2=0,"",GENERALES!BN10)</f>
        <v/>
      </c>
      <c r="BO6" s="754" t="str">
        <f>+IF(BO2=0,"",GENERALES!BO10)</f>
        <v/>
      </c>
      <c r="BP6" s="754" t="str">
        <f>+IF(BP2=0,"",GENERALES!BP10)</f>
        <v/>
      </c>
      <c r="BQ6" s="754" t="str">
        <f>+IF(BQ2=0,"",GENERALES!BQ10)</f>
        <v/>
      </c>
      <c r="BR6" s="754" t="str">
        <f>+IF(BR2=0,"",GENERALES!BR10)</f>
        <v/>
      </c>
      <c r="BS6" s="754" t="str">
        <f>+IF(BS2=0,"",GENERALES!BS10)</f>
        <v/>
      </c>
      <c r="BT6" s="754" t="str">
        <f>+IF(BT2=0,"",GENERALES!BT10)</f>
        <v/>
      </c>
      <c r="BU6" s="754" t="str">
        <f>+IF(BU2=0,"",GENERALES!BU10)</f>
        <v/>
      </c>
      <c r="BV6" s="754" t="str">
        <f>+IF(BV2=0,"",GENERALES!BV10)</f>
        <v/>
      </c>
      <c r="BW6" s="754" t="str">
        <f>+IF(BW2=0,"",GENERALES!BW10)</f>
        <v/>
      </c>
      <c r="BX6" s="754" t="str">
        <f>+IF(BX2=0,"",GENERALES!BX10)</f>
        <v/>
      </c>
      <c r="BY6" s="754" t="str">
        <f>+IF(BY2=0,"",GENERALES!BY10)</f>
        <v/>
      </c>
      <c r="BZ6" s="754" t="str">
        <f>+IF(BZ2=0,"",GENERALES!BZ10)</f>
        <v/>
      </c>
      <c r="CA6" s="754" t="str">
        <f>+IF(CA2=0,"",GENERALES!CA10)</f>
        <v/>
      </c>
      <c r="CB6" s="754" t="str">
        <f>+IF(CB2=0,"",GENERALES!CB10)</f>
        <v/>
      </c>
      <c r="CC6" s="754" t="str">
        <f>+IF(CC2=0,"",GENERALES!CC10)</f>
        <v/>
      </c>
      <c r="CD6" s="754" t="str">
        <f>+IF(CD2=0,"",GENERALES!CD10)</f>
        <v/>
      </c>
      <c r="CE6" s="754" t="str">
        <f>+IF(CE2=0,"",GENERALES!CE10)</f>
        <v/>
      </c>
      <c r="CF6" s="754" t="str">
        <f>+IF(CF2=0,"",GENERALES!CF10)</f>
        <v/>
      </c>
    </row>
    <row r="7" spans="1:84" ht="17.25" hidden="1" thickBot="1" x14ac:dyDescent="0.35">
      <c r="C7" s="699"/>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1:84" ht="17.25" hidden="1" thickBot="1" x14ac:dyDescent="0.35">
      <c r="C8" s="699"/>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1:84" ht="17.25" hidden="1" thickBot="1" x14ac:dyDescent="0.35">
      <c r="C9" s="699"/>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1:84" ht="17.25" hidden="1" thickBot="1" x14ac:dyDescent="0.35">
      <c r="C10" s="699"/>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1:84" ht="17.25" hidden="1" thickBot="1" x14ac:dyDescent="0.35">
      <c r="C11" s="699"/>
      <c r="D11" s="180"/>
      <c r="E11" s="228">
        <v>1</v>
      </c>
      <c r="F11" s="228">
        <v>2</v>
      </c>
      <c r="G11" s="228">
        <v>3</v>
      </c>
      <c r="H11" s="228">
        <v>4</v>
      </c>
      <c r="I11" s="228">
        <v>5</v>
      </c>
      <c r="J11" s="228">
        <v>6</v>
      </c>
      <c r="K11" s="228">
        <v>7</v>
      </c>
      <c r="L11" s="228">
        <v>8</v>
      </c>
      <c r="M11" s="228">
        <v>9</v>
      </c>
      <c r="N11" s="228">
        <v>10</v>
      </c>
      <c r="O11" s="228">
        <v>11</v>
      </c>
      <c r="P11" s="228">
        <v>12</v>
      </c>
      <c r="Q11" s="228">
        <v>13</v>
      </c>
      <c r="R11" s="228">
        <v>14</v>
      </c>
      <c r="S11" s="228">
        <v>15</v>
      </c>
      <c r="T11" s="228">
        <v>16</v>
      </c>
      <c r="U11" s="228">
        <v>17</v>
      </c>
      <c r="V11" s="228">
        <v>18</v>
      </c>
      <c r="W11" s="228">
        <v>19</v>
      </c>
      <c r="X11" s="228">
        <v>20</v>
      </c>
      <c r="Y11" s="228">
        <v>21</v>
      </c>
      <c r="Z11" s="228">
        <v>22</v>
      </c>
      <c r="AA11" s="228">
        <v>23</v>
      </c>
      <c r="AB11" s="228">
        <v>24</v>
      </c>
      <c r="AC11" s="228">
        <v>25</v>
      </c>
      <c r="AD11" s="228">
        <v>26</v>
      </c>
      <c r="AE11" s="228">
        <v>27</v>
      </c>
      <c r="AF11" s="228">
        <v>28</v>
      </c>
      <c r="AG11" s="228">
        <v>29</v>
      </c>
      <c r="AH11" s="228">
        <v>30</v>
      </c>
      <c r="AI11" s="228">
        <v>31</v>
      </c>
      <c r="AJ11" s="228">
        <v>32</v>
      </c>
      <c r="AK11" s="228">
        <v>33</v>
      </c>
      <c r="AL11" s="228">
        <v>34</v>
      </c>
      <c r="AM11" s="228">
        <v>35</v>
      </c>
      <c r="AN11" s="228">
        <v>36</v>
      </c>
      <c r="AO11" s="228">
        <v>37</v>
      </c>
      <c r="AP11" s="228">
        <v>38</v>
      </c>
      <c r="AQ11" s="228">
        <v>39</v>
      </c>
      <c r="AR11" s="228">
        <v>40</v>
      </c>
      <c r="AS11" s="228">
        <v>41</v>
      </c>
      <c r="AT11" s="228">
        <v>42</v>
      </c>
      <c r="AU11" s="228">
        <v>43</v>
      </c>
      <c r="AV11" s="228">
        <v>44</v>
      </c>
      <c r="AW11" s="228">
        <v>45</v>
      </c>
      <c r="AX11" s="228">
        <v>46</v>
      </c>
      <c r="AY11" s="228">
        <v>47</v>
      </c>
      <c r="AZ11" s="228">
        <v>48</v>
      </c>
      <c r="BA11" s="228">
        <v>49</v>
      </c>
      <c r="BB11" s="228">
        <v>50</v>
      </c>
      <c r="BC11" s="228">
        <v>51</v>
      </c>
      <c r="BD11" s="228">
        <v>52</v>
      </c>
      <c r="BE11" s="228">
        <v>53</v>
      </c>
      <c r="BF11" s="228">
        <v>54</v>
      </c>
      <c r="BG11" s="228">
        <v>55</v>
      </c>
      <c r="BH11" s="228">
        <v>56</v>
      </c>
      <c r="BI11" s="228">
        <v>57</v>
      </c>
      <c r="BJ11" s="228">
        <v>58</v>
      </c>
      <c r="BK11" s="228">
        <v>59</v>
      </c>
      <c r="BL11" s="228">
        <v>60</v>
      </c>
      <c r="BM11" s="228">
        <v>61</v>
      </c>
      <c r="BN11" s="228">
        <v>62</v>
      </c>
      <c r="BO11" s="228">
        <v>63</v>
      </c>
      <c r="BP11" s="228">
        <v>64</v>
      </c>
      <c r="BQ11" s="228">
        <v>65</v>
      </c>
      <c r="BR11" s="228">
        <v>66</v>
      </c>
      <c r="BS11" s="228">
        <v>67</v>
      </c>
      <c r="BT11" s="228">
        <v>68</v>
      </c>
      <c r="BU11" s="228">
        <v>69</v>
      </c>
      <c r="BV11" s="228">
        <v>70</v>
      </c>
      <c r="BW11" s="228">
        <v>71</v>
      </c>
      <c r="BX11" s="228">
        <v>72</v>
      </c>
      <c r="BY11" s="228">
        <v>73</v>
      </c>
      <c r="BZ11" s="228">
        <v>74</v>
      </c>
      <c r="CA11" s="228">
        <v>75</v>
      </c>
      <c r="CB11" s="228">
        <v>76</v>
      </c>
      <c r="CC11" s="228">
        <v>77</v>
      </c>
      <c r="CD11" s="228">
        <v>78</v>
      </c>
      <c r="CE11" s="228">
        <v>79</v>
      </c>
      <c r="CF11" s="228">
        <v>80</v>
      </c>
    </row>
    <row r="12" spans="1:84" ht="17.25" thickBot="1" x14ac:dyDescent="0.35">
      <c r="C12" s="699"/>
      <c r="D12" s="232" t="s">
        <v>278</v>
      </c>
      <c r="E12" s="197">
        <f>+IF(E2&gt;0,INDICE!$F$33,"")</f>
        <v>3</v>
      </c>
      <c r="F12" s="197">
        <f>+IF(F2&gt;0,INDICE!$F$33,"")</f>
        <v>3</v>
      </c>
      <c r="G12" s="197">
        <f>+IF(G2&gt;0,INDICE!$F$33,"")</f>
        <v>3</v>
      </c>
      <c r="H12" s="197">
        <f>+IF(H2&gt;0,INDICE!$F$33,"")</f>
        <v>3</v>
      </c>
      <c r="I12" s="197">
        <f>+IF(I2&gt;0,INDICE!$F$33,"")</f>
        <v>3</v>
      </c>
      <c r="J12" s="197">
        <f>+IF(J2&gt;0,INDICE!$F$33,"")</f>
        <v>3</v>
      </c>
      <c r="K12" s="197">
        <f>+IF(K2&gt;0,INDICE!$F$33,"")</f>
        <v>3</v>
      </c>
      <c r="L12" s="197">
        <f>+IF(L2&gt;0,INDICE!$F$33,"")</f>
        <v>3</v>
      </c>
      <c r="M12" s="197">
        <f>+IF(M2&gt;0,INDICE!$F$33,"")</f>
        <v>3</v>
      </c>
      <c r="N12" s="197">
        <f>+IF(N2&gt;0,INDICE!$F$33,"")</f>
        <v>3</v>
      </c>
      <c r="O12" s="197">
        <f>+IF(O2&gt;0,INDICE!$F$33,"")</f>
        <v>3</v>
      </c>
      <c r="P12" s="197">
        <f>+IF(P2&gt;0,INDICE!$F$33,"")</f>
        <v>3</v>
      </c>
      <c r="Q12" s="197" t="str">
        <f>+IF(Q2&gt;0,INDICE!$F$33,"")</f>
        <v/>
      </c>
      <c r="R12" s="197" t="str">
        <f>+IF(R2&gt;0,INDICE!$F$33,"")</f>
        <v/>
      </c>
      <c r="S12" s="197" t="str">
        <f>+IF(S2&gt;0,INDICE!$F$33,"")</f>
        <v/>
      </c>
      <c r="T12" s="197" t="str">
        <f>+IF(T2&gt;0,INDICE!$F$33,"")</f>
        <v/>
      </c>
      <c r="U12" s="197" t="str">
        <f>+IF(U2&gt;0,INDICE!$F$33,"")</f>
        <v/>
      </c>
      <c r="V12" s="197" t="str">
        <f>+IF(V2&gt;0,INDICE!$F$33,"")</f>
        <v/>
      </c>
      <c r="W12" s="197" t="str">
        <f>+IF(W2&gt;0,INDICE!$F$33,"")</f>
        <v/>
      </c>
      <c r="X12" s="197" t="str">
        <f>+IF(X2&gt;0,INDICE!$F$33,"")</f>
        <v/>
      </c>
      <c r="Y12" s="197" t="str">
        <f>+IF(Y2&gt;0,INDICE!$F$33,"")</f>
        <v/>
      </c>
      <c r="Z12" s="197" t="str">
        <f>+IF(Z2&gt;0,INDICE!$F$33,"")</f>
        <v/>
      </c>
      <c r="AA12" s="197" t="str">
        <f>+IF(AA2&gt;0,INDICE!$F$33,"")</f>
        <v/>
      </c>
      <c r="AB12" s="197" t="str">
        <f>+IF(AB2&gt;0,INDICE!$F$33,"")</f>
        <v/>
      </c>
      <c r="AC12" s="197" t="str">
        <f>+IF(AC2&gt;0,INDICE!$F$33,"")</f>
        <v/>
      </c>
      <c r="AD12" s="197" t="str">
        <f>+IF(AD2&gt;0,INDICE!$F$33,"")</f>
        <v/>
      </c>
      <c r="AE12" s="197" t="str">
        <f>+IF(AE2&gt;0,INDICE!$F$33,"")</f>
        <v/>
      </c>
      <c r="AF12" s="197" t="str">
        <f>+IF(AF2&gt;0,INDICE!$F$33,"")</f>
        <v/>
      </c>
      <c r="AG12" s="197" t="str">
        <f>+IF(AG2&gt;0,INDICE!$F$33,"")</f>
        <v/>
      </c>
      <c r="AH12" s="197" t="str">
        <f>+IF(AH2&gt;0,INDICE!$F$33,"")</f>
        <v/>
      </c>
      <c r="AI12" s="197" t="str">
        <f>+IF(AI2&gt;0,INDICE!$F$33,"")</f>
        <v/>
      </c>
      <c r="AJ12" s="197" t="str">
        <f>+IF(AJ2&gt;0,INDICE!$F$33,"")</f>
        <v/>
      </c>
      <c r="AK12" s="197" t="str">
        <f>+IF(AK2&gt;0,INDICE!$F$33,"")</f>
        <v/>
      </c>
      <c r="AL12" s="197" t="str">
        <f>+IF(AL2&gt;0,INDICE!$F$33,"")</f>
        <v/>
      </c>
      <c r="AM12" s="197" t="str">
        <f>+IF(AM2&gt;0,INDICE!$F$33,"")</f>
        <v/>
      </c>
      <c r="AN12" s="197" t="str">
        <f>+IF(AN2&gt;0,INDICE!$F$33,"")</f>
        <v/>
      </c>
      <c r="AO12" s="197" t="str">
        <f>+IF(AO2&gt;0,INDICE!$F$33,"")</f>
        <v/>
      </c>
      <c r="AP12" s="197" t="str">
        <f>+IF(AP2&gt;0,INDICE!$F$33,"")</f>
        <v/>
      </c>
      <c r="AQ12" s="197" t="str">
        <f>+IF(AQ2&gt;0,INDICE!$F$33,"")</f>
        <v/>
      </c>
      <c r="AR12" s="197" t="str">
        <f>+IF(AR2&gt;0,INDICE!$F$33,"")</f>
        <v/>
      </c>
      <c r="AS12" s="197" t="str">
        <f>+IF(AS2&gt;0,INDICE!$F$33,"")</f>
        <v/>
      </c>
      <c r="AT12" s="197" t="str">
        <f>+IF(AT2&gt;0,INDICE!$F$33,"")</f>
        <v/>
      </c>
      <c r="AU12" s="197" t="str">
        <f>+IF(AU2&gt;0,INDICE!$F$33,"")</f>
        <v/>
      </c>
      <c r="AV12" s="197" t="str">
        <f>+IF(AV2&gt;0,INDICE!$F$33,"")</f>
        <v/>
      </c>
      <c r="AW12" s="197" t="str">
        <f>+IF(AW2&gt;0,INDICE!$F$33,"")</f>
        <v/>
      </c>
      <c r="AX12" s="197" t="str">
        <f>+IF(AX2&gt;0,INDICE!$F$33,"")</f>
        <v/>
      </c>
      <c r="AY12" s="197" t="str">
        <f>+IF(AY2&gt;0,INDICE!$F$33,"")</f>
        <v/>
      </c>
      <c r="AZ12" s="197" t="str">
        <f>+IF(AZ2&gt;0,INDICE!$F$33,"")</f>
        <v/>
      </c>
      <c r="BA12" s="197" t="str">
        <f>+IF(BA2&gt;0,INDICE!$F$33,"")</f>
        <v/>
      </c>
      <c r="BB12" s="197" t="str">
        <f>+IF(BB2&gt;0,INDICE!$F$33,"")</f>
        <v/>
      </c>
      <c r="BC12" s="197" t="str">
        <f>+IF(BC2&gt;0,INDICE!$F$33,"")</f>
        <v/>
      </c>
      <c r="BD12" s="197" t="str">
        <f>+IF(BD2&gt;0,INDICE!$F$33,"")</f>
        <v/>
      </c>
      <c r="BE12" s="197" t="str">
        <f>+IF(BE2&gt;0,INDICE!$F$33,"")</f>
        <v/>
      </c>
      <c r="BF12" s="197" t="str">
        <f>+IF(BF2&gt;0,INDICE!$F$33,"")</f>
        <v/>
      </c>
      <c r="BG12" s="197" t="str">
        <f>+IF(BG2&gt;0,INDICE!$F$33,"")</f>
        <v/>
      </c>
      <c r="BH12" s="197" t="str">
        <f>+IF(BH2&gt;0,INDICE!$F$33,"")</f>
        <v/>
      </c>
      <c r="BI12" s="197" t="str">
        <f>+IF(BI2&gt;0,INDICE!$F$33,"")</f>
        <v/>
      </c>
      <c r="BJ12" s="197" t="str">
        <f>+IF(BJ2&gt;0,INDICE!$F$33,"")</f>
        <v/>
      </c>
      <c r="BK12" s="197" t="str">
        <f>+IF(BK2&gt;0,INDICE!$F$33,"")</f>
        <v/>
      </c>
      <c r="BL12" s="197" t="str">
        <f>+IF(BL2&gt;0,INDICE!$F$33,"")</f>
        <v/>
      </c>
      <c r="BM12" s="197" t="str">
        <f>+IF(BM2&gt;0,INDICE!$F$33,"")</f>
        <v/>
      </c>
      <c r="BN12" s="197" t="str">
        <f>+IF(BN2&gt;0,INDICE!$F$33,"")</f>
        <v/>
      </c>
      <c r="BO12" s="197" t="str">
        <f>+IF(BO2&gt;0,INDICE!$F$33,"")</f>
        <v/>
      </c>
      <c r="BP12" s="197" t="str">
        <f>+IF(BP2&gt;0,INDICE!$F$33,"")</f>
        <v/>
      </c>
      <c r="BQ12" s="197" t="str">
        <f>+IF(BQ2&gt;0,INDICE!$F$33,"")</f>
        <v/>
      </c>
      <c r="BR12" s="197" t="str">
        <f>+IF(BR2&gt;0,INDICE!$F$33,"")</f>
        <v/>
      </c>
      <c r="BS12" s="197" t="str">
        <f>+IF(BS2&gt;0,INDICE!$F$33,"")</f>
        <v/>
      </c>
      <c r="BT12" s="197" t="str">
        <f>+IF(BT2&gt;0,INDICE!$F$33,"")</f>
        <v/>
      </c>
      <c r="BU12" s="197" t="str">
        <f>+IF(BU2&gt;0,INDICE!$F$33,"")</f>
        <v/>
      </c>
      <c r="BV12" s="197" t="str">
        <f>+IF(BV2&gt;0,INDICE!$F$33,"")</f>
        <v/>
      </c>
      <c r="BW12" s="197" t="str">
        <f>+IF(BW2&gt;0,INDICE!$F$33,"")</f>
        <v/>
      </c>
      <c r="BX12" s="197" t="str">
        <f>+IF(BX2&gt;0,INDICE!$F$33,"")</f>
        <v/>
      </c>
      <c r="BY12" s="197" t="str">
        <f>+IF(BY2&gt;0,INDICE!$F$33,"")</f>
        <v/>
      </c>
      <c r="BZ12" s="197" t="str">
        <f>+IF(BZ2&gt;0,INDICE!$F$33,"")</f>
        <v/>
      </c>
      <c r="CA12" s="197" t="str">
        <f>+IF(CA2&gt;0,INDICE!$F$33,"")</f>
        <v/>
      </c>
      <c r="CB12" s="197" t="str">
        <f>+IF(CB2&gt;0,INDICE!$F$33,"")</f>
        <v/>
      </c>
      <c r="CC12" s="197" t="str">
        <f>+IF(CC2&gt;0,INDICE!$F$33,"")</f>
        <v/>
      </c>
      <c r="CD12" s="197" t="str">
        <f>+IF(CD2&gt;0,INDICE!$F$33,"")</f>
        <v/>
      </c>
      <c r="CE12" s="197" t="str">
        <f>+IF(CE2&gt;0,INDICE!$F$33,"")</f>
        <v/>
      </c>
      <c r="CF12" s="197" t="str">
        <f>+IF(CF2&gt;0,INDICE!$F$33,"")</f>
        <v/>
      </c>
    </row>
    <row r="13" spans="1:84" s="777" customFormat="1" ht="17.25" thickBot="1" x14ac:dyDescent="0.35">
      <c r="A13" s="699"/>
      <c r="B13" s="699"/>
      <c r="C13" s="699"/>
      <c r="D13" s="232" t="s">
        <v>277</v>
      </c>
      <c r="E13" s="250"/>
      <c r="F13" s="250"/>
      <c r="G13" s="250"/>
      <c r="H13" s="250"/>
      <c r="I13" s="250"/>
      <c r="J13" s="250"/>
      <c r="K13" s="250">
        <v>2</v>
      </c>
      <c r="L13" s="250">
        <v>2</v>
      </c>
      <c r="M13" s="250">
        <v>2</v>
      </c>
      <c r="N13" s="250">
        <v>1</v>
      </c>
      <c r="O13" s="250">
        <f t="shared" ref="O13:BR13" si="2">+IF(N13="","",N13)</f>
        <v>1</v>
      </c>
      <c r="P13" s="250">
        <f t="shared" si="2"/>
        <v>1</v>
      </c>
      <c r="Q13" s="250">
        <f t="shared" si="2"/>
        <v>1</v>
      </c>
      <c r="R13" s="250">
        <f t="shared" si="2"/>
        <v>1</v>
      </c>
      <c r="S13" s="250">
        <f t="shared" si="2"/>
        <v>1</v>
      </c>
      <c r="T13" s="250">
        <f t="shared" si="2"/>
        <v>1</v>
      </c>
      <c r="U13" s="250">
        <f t="shared" si="2"/>
        <v>1</v>
      </c>
      <c r="V13" s="250">
        <f t="shared" si="2"/>
        <v>1</v>
      </c>
      <c r="W13" s="250">
        <f t="shared" si="2"/>
        <v>1</v>
      </c>
      <c r="X13" s="250">
        <f t="shared" si="2"/>
        <v>1</v>
      </c>
      <c r="Y13" s="250">
        <f t="shared" si="2"/>
        <v>1</v>
      </c>
      <c r="Z13" s="250">
        <f t="shared" si="2"/>
        <v>1</v>
      </c>
      <c r="AA13" s="250">
        <f t="shared" si="2"/>
        <v>1</v>
      </c>
      <c r="AB13" s="250">
        <f t="shared" si="2"/>
        <v>1</v>
      </c>
      <c r="AC13" s="250">
        <f t="shared" si="2"/>
        <v>1</v>
      </c>
      <c r="AD13" s="250">
        <f t="shared" si="2"/>
        <v>1</v>
      </c>
      <c r="AE13" s="250">
        <f t="shared" si="2"/>
        <v>1</v>
      </c>
      <c r="AF13" s="250">
        <f t="shared" si="2"/>
        <v>1</v>
      </c>
      <c r="AG13" s="250">
        <f t="shared" si="2"/>
        <v>1</v>
      </c>
      <c r="AH13" s="250">
        <f t="shared" si="2"/>
        <v>1</v>
      </c>
      <c r="AI13" s="250">
        <f t="shared" si="2"/>
        <v>1</v>
      </c>
      <c r="AJ13" s="250">
        <f t="shared" si="2"/>
        <v>1</v>
      </c>
      <c r="AK13" s="250">
        <f t="shared" si="2"/>
        <v>1</v>
      </c>
      <c r="AL13" s="250">
        <f t="shared" si="2"/>
        <v>1</v>
      </c>
      <c r="AM13" s="250">
        <f t="shared" si="2"/>
        <v>1</v>
      </c>
      <c r="AN13" s="250">
        <f t="shared" si="2"/>
        <v>1</v>
      </c>
      <c r="AO13" s="250">
        <f t="shared" si="2"/>
        <v>1</v>
      </c>
      <c r="AP13" s="250">
        <f t="shared" si="2"/>
        <v>1</v>
      </c>
      <c r="AQ13" s="250">
        <f t="shared" si="2"/>
        <v>1</v>
      </c>
      <c r="AR13" s="250">
        <f t="shared" si="2"/>
        <v>1</v>
      </c>
      <c r="AS13" s="250">
        <f t="shared" si="2"/>
        <v>1</v>
      </c>
      <c r="AT13" s="250">
        <f t="shared" si="2"/>
        <v>1</v>
      </c>
      <c r="AU13" s="250">
        <f t="shared" si="2"/>
        <v>1</v>
      </c>
      <c r="AV13" s="250">
        <f t="shared" si="2"/>
        <v>1</v>
      </c>
      <c r="AW13" s="250">
        <f t="shared" si="2"/>
        <v>1</v>
      </c>
      <c r="AX13" s="250">
        <f t="shared" si="2"/>
        <v>1</v>
      </c>
      <c r="AY13" s="250">
        <f t="shared" si="2"/>
        <v>1</v>
      </c>
      <c r="AZ13" s="250">
        <f t="shared" si="2"/>
        <v>1</v>
      </c>
      <c r="BA13" s="250">
        <f t="shared" si="2"/>
        <v>1</v>
      </c>
      <c r="BB13" s="250">
        <f t="shared" si="2"/>
        <v>1</v>
      </c>
      <c r="BC13" s="250">
        <f t="shared" si="2"/>
        <v>1</v>
      </c>
      <c r="BD13" s="250">
        <f t="shared" si="2"/>
        <v>1</v>
      </c>
      <c r="BE13" s="250">
        <f t="shared" si="2"/>
        <v>1</v>
      </c>
      <c r="BF13" s="250">
        <f t="shared" si="2"/>
        <v>1</v>
      </c>
      <c r="BG13" s="250">
        <f t="shared" si="2"/>
        <v>1</v>
      </c>
      <c r="BH13" s="250">
        <f t="shared" si="2"/>
        <v>1</v>
      </c>
      <c r="BI13" s="250">
        <f t="shared" si="2"/>
        <v>1</v>
      </c>
      <c r="BJ13" s="250">
        <f t="shared" si="2"/>
        <v>1</v>
      </c>
      <c r="BK13" s="250">
        <f t="shared" si="2"/>
        <v>1</v>
      </c>
      <c r="BL13" s="250">
        <f t="shared" si="2"/>
        <v>1</v>
      </c>
      <c r="BM13" s="250">
        <f t="shared" si="2"/>
        <v>1</v>
      </c>
      <c r="BN13" s="250">
        <f t="shared" si="2"/>
        <v>1</v>
      </c>
      <c r="BO13" s="250">
        <f t="shared" si="2"/>
        <v>1</v>
      </c>
      <c r="BP13" s="250">
        <f t="shared" si="2"/>
        <v>1</v>
      </c>
      <c r="BQ13" s="250">
        <f t="shared" si="2"/>
        <v>1</v>
      </c>
      <c r="BR13" s="250">
        <f t="shared" si="2"/>
        <v>1</v>
      </c>
      <c r="BS13" s="250">
        <f t="shared" ref="BS13:CF13" si="3">+IF(BR13="","",BR13)</f>
        <v>1</v>
      </c>
      <c r="BT13" s="250">
        <f t="shared" si="3"/>
        <v>1</v>
      </c>
      <c r="BU13" s="250">
        <f t="shared" si="3"/>
        <v>1</v>
      </c>
      <c r="BV13" s="250">
        <f t="shared" si="3"/>
        <v>1</v>
      </c>
      <c r="BW13" s="250">
        <f t="shared" si="3"/>
        <v>1</v>
      </c>
      <c r="BX13" s="250">
        <f t="shared" si="3"/>
        <v>1</v>
      </c>
      <c r="BY13" s="250">
        <f t="shared" si="3"/>
        <v>1</v>
      </c>
      <c r="BZ13" s="250">
        <f t="shared" si="3"/>
        <v>1</v>
      </c>
      <c r="CA13" s="250">
        <f t="shared" si="3"/>
        <v>1</v>
      </c>
      <c r="CB13" s="250">
        <f t="shared" si="3"/>
        <v>1</v>
      </c>
      <c r="CC13" s="250">
        <f t="shared" si="3"/>
        <v>1</v>
      </c>
      <c r="CD13" s="250">
        <f t="shared" si="3"/>
        <v>1</v>
      </c>
      <c r="CE13" s="250">
        <f t="shared" si="3"/>
        <v>1</v>
      </c>
      <c r="CF13" s="250">
        <f t="shared" si="3"/>
        <v>1</v>
      </c>
    </row>
    <row r="14" spans="1:84" ht="17.25" thickBot="1" x14ac:dyDescent="0.35">
      <c r="C14" s="699"/>
      <c r="D14" s="232" t="s">
        <v>274</v>
      </c>
      <c r="E14" s="259"/>
      <c r="F14" s="259"/>
      <c r="G14" s="259"/>
      <c r="H14" s="259"/>
      <c r="I14" s="259"/>
      <c r="J14" s="259"/>
      <c r="K14" s="259">
        <v>6</v>
      </c>
      <c r="L14" s="259">
        <v>6</v>
      </c>
      <c r="M14" s="259">
        <v>6</v>
      </c>
      <c r="N14" s="259">
        <v>5</v>
      </c>
      <c r="O14" s="259"/>
      <c r="P14" s="259"/>
      <c r="Q14" s="259"/>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row>
    <row r="15" spans="1:84" ht="17.25" thickBot="1" x14ac:dyDescent="0.35">
      <c r="C15" s="699"/>
      <c r="D15" s="232" t="s">
        <v>275</v>
      </c>
      <c r="E15" s="259"/>
      <c r="F15" s="259"/>
      <c r="G15" s="259"/>
      <c r="H15" s="259"/>
      <c r="I15" s="259"/>
      <c r="J15" s="259"/>
      <c r="K15" s="259">
        <v>1</v>
      </c>
      <c r="L15" s="259">
        <v>1</v>
      </c>
      <c r="M15" s="259">
        <v>1</v>
      </c>
      <c r="N15" s="259">
        <v>1</v>
      </c>
      <c r="O15" s="259"/>
      <c r="P15" s="259"/>
      <c r="Q15" s="259"/>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row>
    <row r="16" spans="1:84" ht="17.25" thickBot="1" x14ac:dyDescent="0.35">
      <c r="C16" s="699"/>
      <c r="D16" s="232" t="s">
        <v>276</v>
      </c>
      <c r="E16" s="251">
        <f>+IFERROR((E15*14.5037)/(E20*0.0004339),0)</f>
        <v>0</v>
      </c>
      <c r="F16" s="251">
        <f t="shared" ref="F16:BQ16" si="4">+IFERROR((F15*14.5037)/(F20*0.0004339),0)</f>
        <v>0</v>
      </c>
      <c r="G16" s="251">
        <f t="shared" si="4"/>
        <v>0</v>
      </c>
      <c r="H16" s="251">
        <f>+IFERROR((H15*14.5037)/(H20*0.0004339),0)</f>
        <v>0</v>
      </c>
      <c r="I16" s="251">
        <f t="shared" si="4"/>
        <v>0</v>
      </c>
      <c r="J16" s="251">
        <f t="shared" si="4"/>
        <v>0</v>
      </c>
      <c r="K16" s="251">
        <f t="shared" si="4"/>
        <v>19.547582176613847</v>
      </c>
      <c r="L16" s="251">
        <f t="shared" si="4"/>
        <v>19.321598567635654</v>
      </c>
      <c r="M16" s="251">
        <f t="shared" si="4"/>
        <v>19.321598567635654</v>
      </c>
      <c r="N16" s="251">
        <f t="shared" si="4"/>
        <v>19.321598567635654</v>
      </c>
      <c r="O16" s="251">
        <f t="shared" si="4"/>
        <v>0</v>
      </c>
      <c r="P16" s="251">
        <f t="shared" si="4"/>
        <v>0</v>
      </c>
      <c r="Q16" s="251">
        <f t="shared" si="4"/>
        <v>0</v>
      </c>
      <c r="R16" s="251">
        <f t="shared" si="4"/>
        <v>0</v>
      </c>
      <c r="S16" s="251">
        <f t="shared" si="4"/>
        <v>0</v>
      </c>
      <c r="T16" s="251">
        <f t="shared" si="4"/>
        <v>0</v>
      </c>
      <c r="U16" s="251">
        <f t="shared" si="4"/>
        <v>0</v>
      </c>
      <c r="V16" s="251">
        <f t="shared" si="4"/>
        <v>0</v>
      </c>
      <c r="W16" s="251">
        <f t="shared" si="4"/>
        <v>0</v>
      </c>
      <c r="X16" s="251">
        <f t="shared" si="4"/>
        <v>0</v>
      </c>
      <c r="Y16" s="251">
        <f t="shared" si="4"/>
        <v>0</v>
      </c>
      <c r="Z16" s="251">
        <f t="shared" si="4"/>
        <v>0</v>
      </c>
      <c r="AA16" s="251">
        <f t="shared" si="4"/>
        <v>0</v>
      </c>
      <c r="AB16" s="251">
        <f t="shared" si="4"/>
        <v>0</v>
      </c>
      <c r="AC16" s="251">
        <f t="shared" si="4"/>
        <v>0</v>
      </c>
      <c r="AD16" s="251">
        <f t="shared" si="4"/>
        <v>0</v>
      </c>
      <c r="AE16" s="251">
        <f t="shared" si="4"/>
        <v>0</v>
      </c>
      <c r="AF16" s="251">
        <f t="shared" si="4"/>
        <v>0</v>
      </c>
      <c r="AG16" s="251">
        <f t="shared" si="4"/>
        <v>0</v>
      </c>
      <c r="AH16" s="251">
        <f t="shared" si="4"/>
        <v>0</v>
      </c>
      <c r="AI16" s="251">
        <f t="shared" si="4"/>
        <v>0</v>
      </c>
      <c r="AJ16" s="251">
        <f t="shared" si="4"/>
        <v>0</v>
      </c>
      <c r="AK16" s="251">
        <f t="shared" si="4"/>
        <v>0</v>
      </c>
      <c r="AL16" s="251">
        <f t="shared" si="4"/>
        <v>0</v>
      </c>
      <c r="AM16" s="251">
        <f t="shared" si="4"/>
        <v>0</v>
      </c>
      <c r="AN16" s="251">
        <f t="shared" si="4"/>
        <v>0</v>
      </c>
      <c r="AO16" s="251">
        <f t="shared" si="4"/>
        <v>0</v>
      </c>
      <c r="AP16" s="251">
        <f t="shared" si="4"/>
        <v>0</v>
      </c>
      <c r="AQ16" s="251">
        <f t="shared" si="4"/>
        <v>0</v>
      </c>
      <c r="AR16" s="251">
        <f t="shared" si="4"/>
        <v>0</v>
      </c>
      <c r="AS16" s="251">
        <f t="shared" si="4"/>
        <v>0</v>
      </c>
      <c r="AT16" s="251">
        <f t="shared" si="4"/>
        <v>0</v>
      </c>
      <c r="AU16" s="251">
        <f t="shared" si="4"/>
        <v>0</v>
      </c>
      <c r="AV16" s="251">
        <f t="shared" si="4"/>
        <v>0</v>
      </c>
      <c r="AW16" s="251">
        <f t="shared" si="4"/>
        <v>0</v>
      </c>
      <c r="AX16" s="251">
        <f t="shared" si="4"/>
        <v>0</v>
      </c>
      <c r="AY16" s="251">
        <f t="shared" si="4"/>
        <v>0</v>
      </c>
      <c r="AZ16" s="251">
        <f t="shared" si="4"/>
        <v>0</v>
      </c>
      <c r="BA16" s="251">
        <f t="shared" si="4"/>
        <v>0</v>
      </c>
      <c r="BB16" s="251">
        <f t="shared" si="4"/>
        <v>0</v>
      </c>
      <c r="BC16" s="251">
        <f t="shared" si="4"/>
        <v>0</v>
      </c>
      <c r="BD16" s="251">
        <f t="shared" si="4"/>
        <v>0</v>
      </c>
      <c r="BE16" s="251">
        <f t="shared" si="4"/>
        <v>0</v>
      </c>
      <c r="BF16" s="251">
        <f t="shared" si="4"/>
        <v>0</v>
      </c>
      <c r="BG16" s="251">
        <f t="shared" si="4"/>
        <v>0</v>
      </c>
      <c r="BH16" s="251">
        <f t="shared" si="4"/>
        <v>0</v>
      </c>
      <c r="BI16" s="251">
        <f t="shared" si="4"/>
        <v>0</v>
      </c>
      <c r="BJ16" s="251">
        <f t="shared" si="4"/>
        <v>0</v>
      </c>
      <c r="BK16" s="251">
        <f t="shared" si="4"/>
        <v>0</v>
      </c>
      <c r="BL16" s="251">
        <f t="shared" si="4"/>
        <v>0</v>
      </c>
      <c r="BM16" s="251">
        <f t="shared" si="4"/>
        <v>0</v>
      </c>
      <c r="BN16" s="251">
        <f t="shared" si="4"/>
        <v>0</v>
      </c>
      <c r="BO16" s="251">
        <f t="shared" si="4"/>
        <v>0</v>
      </c>
      <c r="BP16" s="251">
        <f t="shared" si="4"/>
        <v>0</v>
      </c>
      <c r="BQ16" s="251">
        <f t="shared" si="4"/>
        <v>0</v>
      </c>
      <c r="BR16" s="251">
        <f t="shared" ref="BR16:CF16" si="5">+IFERROR((BR15*14.5037)/(BR20*0.0004339),0)</f>
        <v>0</v>
      </c>
      <c r="BS16" s="251">
        <f t="shared" si="5"/>
        <v>0</v>
      </c>
      <c r="BT16" s="251">
        <f t="shared" si="5"/>
        <v>0</v>
      </c>
      <c r="BU16" s="251">
        <f t="shared" si="5"/>
        <v>0</v>
      </c>
      <c r="BV16" s="251">
        <f t="shared" si="5"/>
        <v>0</v>
      </c>
      <c r="BW16" s="251">
        <f t="shared" si="5"/>
        <v>0</v>
      </c>
      <c r="BX16" s="251">
        <f t="shared" si="5"/>
        <v>0</v>
      </c>
      <c r="BY16" s="251">
        <f t="shared" si="5"/>
        <v>0</v>
      </c>
      <c r="BZ16" s="251">
        <f t="shared" si="5"/>
        <v>0</v>
      </c>
      <c r="CA16" s="251">
        <f t="shared" si="5"/>
        <v>0</v>
      </c>
      <c r="CB16" s="251">
        <f t="shared" si="5"/>
        <v>0</v>
      </c>
      <c r="CC16" s="251">
        <f t="shared" si="5"/>
        <v>0</v>
      </c>
      <c r="CD16" s="251">
        <f t="shared" si="5"/>
        <v>0</v>
      </c>
      <c r="CE16" s="251">
        <f t="shared" si="5"/>
        <v>0</v>
      </c>
      <c r="CF16" s="251">
        <f t="shared" si="5"/>
        <v>0</v>
      </c>
    </row>
    <row r="17" spans="2:84" ht="17.25" thickBot="1" x14ac:dyDescent="0.35">
      <c r="C17" s="699"/>
      <c r="D17" s="232" t="s">
        <v>161</v>
      </c>
      <c r="E17" s="259"/>
      <c r="F17" s="259"/>
      <c r="G17" s="259"/>
      <c r="H17" s="259"/>
      <c r="I17" s="259"/>
      <c r="J17" s="259">
        <v>15</v>
      </c>
      <c r="K17" s="259">
        <v>24</v>
      </c>
      <c r="L17" s="259">
        <v>24</v>
      </c>
      <c r="M17" s="259">
        <v>24</v>
      </c>
      <c r="N17" s="259">
        <v>8</v>
      </c>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row>
    <row r="18" spans="2:84" ht="17.25" thickBot="1" x14ac:dyDescent="0.35">
      <c r="C18" s="699"/>
      <c r="D18" s="231" t="s">
        <v>171</v>
      </c>
      <c r="E18" s="251">
        <f>+IF(E2=0,"",E17)</f>
        <v>0</v>
      </c>
      <c r="F18" s="251">
        <f>+IF(F2=0,"",F17+E18)</f>
        <v>0</v>
      </c>
      <c r="G18" s="251">
        <f t="shared" ref="G18:BR18" si="6">+IF(G2=0,"",G17+F18)</f>
        <v>0</v>
      </c>
      <c r="H18" s="251">
        <f t="shared" si="6"/>
        <v>0</v>
      </c>
      <c r="I18" s="251">
        <f t="shared" si="6"/>
        <v>0</v>
      </c>
      <c r="J18" s="251">
        <f t="shared" si="6"/>
        <v>15</v>
      </c>
      <c r="K18" s="251">
        <f t="shared" si="6"/>
        <v>39</v>
      </c>
      <c r="L18" s="251">
        <f t="shared" si="6"/>
        <v>63</v>
      </c>
      <c r="M18" s="251">
        <f t="shared" si="6"/>
        <v>87</v>
      </c>
      <c r="N18" s="251">
        <f t="shared" si="6"/>
        <v>95</v>
      </c>
      <c r="O18" s="251">
        <f t="shared" si="6"/>
        <v>95</v>
      </c>
      <c r="P18" s="251">
        <f t="shared" si="6"/>
        <v>95</v>
      </c>
      <c r="Q18" s="251" t="str">
        <f t="shared" si="6"/>
        <v/>
      </c>
      <c r="R18" s="251" t="str">
        <f t="shared" si="6"/>
        <v/>
      </c>
      <c r="S18" s="251" t="str">
        <f t="shared" si="6"/>
        <v/>
      </c>
      <c r="T18" s="251" t="str">
        <f t="shared" si="6"/>
        <v/>
      </c>
      <c r="U18" s="251" t="str">
        <f t="shared" si="6"/>
        <v/>
      </c>
      <c r="V18" s="251" t="str">
        <f t="shared" si="6"/>
        <v/>
      </c>
      <c r="W18" s="251" t="str">
        <f t="shared" si="6"/>
        <v/>
      </c>
      <c r="X18" s="251" t="str">
        <f t="shared" si="6"/>
        <v/>
      </c>
      <c r="Y18" s="251" t="str">
        <f t="shared" si="6"/>
        <v/>
      </c>
      <c r="Z18" s="251" t="str">
        <f t="shared" si="6"/>
        <v/>
      </c>
      <c r="AA18" s="251" t="str">
        <f t="shared" si="6"/>
        <v/>
      </c>
      <c r="AB18" s="251" t="str">
        <f t="shared" si="6"/>
        <v/>
      </c>
      <c r="AC18" s="251" t="str">
        <f t="shared" si="6"/>
        <v/>
      </c>
      <c r="AD18" s="251" t="str">
        <f t="shared" si="6"/>
        <v/>
      </c>
      <c r="AE18" s="251" t="str">
        <f t="shared" si="6"/>
        <v/>
      </c>
      <c r="AF18" s="251" t="str">
        <f t="shared" si="6"/>
        <v/>
      </c>
      <c r="AG18" s="251" t="str">
        <f t="shared" si="6"/>
        <v/>
      </c>
      <c r="AH18" s="251" t="str">
        <f t="shared" si="6"/>
        <v/>
      </c>
      <c r="AI18" s="251" t="str">
        <f t="shared" si="6"/>
        <v/>
      </c>
      <c r="AJ18" s="251" t="str">
        <f t="shared" si="6"/>
        <v/>
      </c>
      <c r="AK18" s="251" t="str">
        <f t="shared" si="6"/>
        <v/>
      </c>
      <c r="AL18" s="251" t="str">
        <f t="shared" si="6"/>
        <v/>
      </c>
      <c r="AM18" s="251" t="str">
        <f t="shared" si="6"/>
        <v/>
      </c>
      <c r="AN18" s="251" t="str">
        <f t="shared" si="6"/>
        <v/>
      </c>
      <c r="AO18" s="251" t="str">
        <f t="shared" si="6"/>
        <v/>
      </c>
      <c r="AP18" s="251" t="str">
        <f t="shared" si="6"/>
        <v/>
      </c>
      <c r="AQ18" s="251" t="str">
        <f t="shared" si="6"/>
        <v/>
      </c>
      <c r="AR18" s="251" t="str">
        <f t="shared" si="6"/>
        <v/>
      </c>
      <c r="AS18" s="251" t="str">
        <f t="shared" si="6"/>
        <v/>
      </c>
      <c r="AT18" s="251" t="str">
        <f t="shared" si="6"/>
        <v/>
      </c>
      <c r="AU18" s="251" t="str">
        <f t="shared" si="6"/>
        <v/>
      </c>
      <c r="AV18" s="251" t="str">
        <f t="shared" si="6"/>
        <v/>
      </c>
      <c r="AW18" s="251" t="str">
        <f t="shared" si="6"/>
        <v/>
      </c>
      <c r="AX18" s="251" t="str">
        <f t="shared" si="6"/>
        <v/>
      </c>
      <c r="AY18" s="251" t="str">
        <f t="shared" si="6"/>
        <v/>
      </c>
      <c r="AZ18" s="251" t="str">
        <f t="shared" si="6"/>
        <v/>
      </c>
      <c r="BA18" s="251" t="str">
        <f t="shared" si="6"/>
        <v/>
      </c>
      <c r="BB18" s="251" t="str">
        <f t="shared" si="6"/>
        <v/>
      </c>
      <c r="BC18" s="251" t="str">
        <f t="shared" si="6"/>
        <v/>
      </c>
      <c r="BD18" s="251" t="str">
        <f t="shared" si="6"/>
        <v/>
      </c>
      <c r="BE18" s="251" t="str">
        <f t="shared" si="6"/>
        <v/>
      </c>
      <c r="BF18" s="251" t="str">
        <f t="shared" si="6"/>
        <v/>
      </c>
      <c r="BG18" s="251" t="str">
        <f t="shared" si="6"/>
        <v/>
      </c>
      <c r="BH18" s="251" t="str">
        <f t="shared" si="6"/>
        <v/>
      </c>
      <c r="BI18" s="251" t="str">
        <f t="shared" si="6"/>
        <v/>
      </c>
      <c r="BJ18" s="251" t="str">
        <f t="shared" si="6"/>
        <v/>
      </c>
      <c r="BK18" s="251" t="str">
        <f t="shared" si="6"/>
        <v/>
      </c>
      <c r="BL18" s="251" t="str">
        <f t="shared" si="6"/>
        <v/>
      </c>
      <c r="BM18" s="251" t="str">
        <f t="shared" si="6"/>
        <v/>
      </c>
      <c r="BN18" s="251" t="str">
        <f t="shared" si="6"/>
        <v/>
      </c>
      <c r="BO18" s="251" t="str">
        <f t="shared" si="6"/>
        <v/>
      </c>
      <c r="BP18" s="251" t="str">
        <f t="shared" si="6"/>
        <v/>
      </c>
      <c r="BQ18" s="251" t="str">
        <f t="shared" si="6"/>
        <v/>
      </c>
      <c r="BR18" s="251" t="str">
        <f t="shared" si="6"/>
        <v/>
      </c>
      <c r="BS18" s="251" t="str">
        <f t="shared" ref="BS18:CF18" si="7">+IF(BS2=0,"",BS17+BR18)</f>
        <v/>
      </c>
      <c r="BT18" s="251" t="str">
        <f t="shared" si="7"/>
        <v/>
      </c>
      <c r="BU18" s="251" t="str">
        <f t="shared" si="7"/>
        <v/>
      </c>
      <c r="BV18" s="251" t="str">
        <f t="shared" si="7"/>
        <v/>
      </c>
      <c r="BW18" s="251" t="str">
        <f t="shared" si="7"/>
        <v/>
      </c>
      <c r="BX18" s="251" t="str">
        <f t="shared" si="7"/>
        <v/>
      </c>
      <c r="BY18" s="251" t="str">
        <f t="shared" si="7"/>
        <v/>
      </c>
      <c r="BZ18" s="251" t="str">
        <f t="shared" si="7"/>
        <v/>
      </c>
      <c r="CA18" s="251" t="str">
        <f t="shared" si="7"/>
        <v/>
      </c>
      <c r="CB18" s="251" t="str">
        <f t="shared" si="7"/>
        <v/>
      </c>
      <c r="CC18" s="251" t="str">
        <f t="shared" si="7"/>
        <v/>
      </c>
      <c r="CD18" s="251" t="str">
        <f t="shared" si="7"/>
        <v/>
      </c>
      <c r="CE18" s="251" t="str">
        <f t="shared" si="7"/>
        <v/>
      </c>
      <c r="CF18" s="251" t="str">
        <f t="shared" si="7"/>
        <v/>
      </c>
    </row>
    <row r="19" spans="2:84" ht="12" customHeight="1" thickBot="1" x14ac:dyDescent="0.35">
      <c r="B19" s="700">
        <v>1</v>
      </c>
      <c r="C19" s="699"/>
      <c r="D19" s="699"/>
      <c r="E19" s="701">
        <v>1</v>
      </c>
      <c r="F19" s="701">
        <v>2</v>
      </c>
      <c r="G19" s="701">
        <v>3</v>
      </c>
      <c r="H19" s="701">
        <v>4</v>
      </c>
      <c r="I19" s="701">
        <v>5</v>
      </c>
      <c r="J19" s="701">
        <v>6</v>
      </c>
      <c r="K19" s="701">
        <v>7</v>
      </c>
      <c r="L19" s="701">
        <v>8</v>
      </c>
      <c r="M19" s="701">
        <v>9</v>
      </c>
      <c r="N19" s="701">
        <v>10</v>
      </c>
      <c r="O19" s="701">
        <v>11</v>
      </c>
      <c r="P19" s="701">
        <v>12</v>
      </c>
      <c r="Q19" s="701">
        <v>13</v>
      </c>
      <c r="R19" s="701">
        <v>14</v>
      </c>
      <c r="S19" s="701">
        <v>15</v>
      </c>
      <c r="T19" s="701">
        <v>16</v>
      </c>
      <c r="U19" s="701">
        <v>17</v>
      </c>
      <c r="V19" s="701">
        <v>18</v>
      </c>
      <c r="W19" s="701">
        <v>19</v>
      </c>
      <c r="X19" s="701">
        <v>20</v>
      </c>
      <c r="Y19" s="701">
        <v>21</v>
      </c>
      <c r="Z19" s="701">
        <v>22</v>
      </c>
      <c r="AA19" s="701">
        <v>23</v>
      </c>
      <c r="AB19" s="701">
        <v>24</v>
      </c>
      <c r="AC19" s="701">
        <v>25</v>
      </c>
      <c r="AD19" s="701">
        <v>26</v>
      </c>
      <c r="AE19" s="701">
        <v>27</v>
      </c>
      <c r="AF19" s="701">
        <v>28</v>
      </c>
      <c r="AG19" s="701">
        <v>29</v>
      </c>
      <c r="AH19" s="701">
        <v>30</v>
      </c>
      <c r="AI19" s="701">
        <v>31</v>
      </c>
      <c r="AJ19" s="701">
        <v>32</v>
      </c>
      <c r="AK19" s="701">
        <v>33</v>
      </c>
      <c r="AL19" s="701">
        <v>34</v>
      </c>
      <c r="AM19" s="701">
        <v>35</v>
      </c>
      <c r="AN19" s="701">
        <v>36</v>
      </c>
      <c r="AO19" s="701">
        <v>37</v>
      </c>
      <c r="AP19" s="701">
        <v>38</v>
      </c>
      <c r="AQ19" s="701">
        <v>39</v>
      </c>
      <c r="AR19" s="701">
        <v>40</v>
      </c>
      <c r="AS19" s="701">
        <v>41</v>
      </c>
      <c r="AT19" s="701">
        <v>42</v>
      </c>
      <c r="AU19" s="701">
        <v>43</v>
      </c>
      <c r="AV19" s="701">
        <v>44</v>
      </c>
      <c r="AW19" s="701">
        <v>45</v>
      </c>
      <c r="AX19" s="701">
        <v>46</v>
      </c>
      <c r="AY19" s="701">
        <v>47</v>
      </c>
      <c r="AZ19" s="701">
        <v>48</v>
      </c>
      <c r="BA19" s="701">
        <v>49</v>
      </c>
      <c r="BB19" s="701">
        <v>50</v>
      </c>
      <c r="BC19" s="701">
        <v>51</v>
      </c>
      <c r="BD19" s="701">
        <v>52</v>
      </c>
      <c r="BE19" s="701">
        <v>53</v>
      </c>
      <c r="BF19" s="701">
        <v>54</v>
      </c>
      <c r="BG19" s="701">
        <v>55</v>
      </c>
      <c r="BH19" s="701">
        <v>56</v>
      </c>
      <c r="BI19" s="701">
        <v>57</v>
      </c>
      <c r="BJ19" s="701">
        <v>58</v>
      </c>
      <c r="BK19" s="701">
        <v>59</v>
      </c>
      <c r="BL19" s="701">
        <v>60</v>
      </c>
      <c r="BM19" s="701">
        <v>61</v>
      </c>
      <c r="BN19" s="701">
        <v>62</v>
      </c>
      <c r="BO19" s="701">
        <v>63</v>
      </c>
      <c r="BP19" s="701">
        <v>64</v>
      </c>
      <c r="BQ19" s="701">
        <v>65</v>
      </c>
      <c r="BR19" s="701">
        <v>66</v>
      </c>
      <c r="BS19" s="701">
        <v>67</v>
      </c>
      <c r="BT19" s="701">
        <v>68</v>
      </c>
      <c r="BU19" s="701">
        <v>69</v>
      </c>
      <c r="BV19" s="701">
        <v>70</v>
      </c>
      <c r="BW19" s="701">
        <v>71</v>
      </c>
      <c r="BX19" s="701">
        <v>72</v>
      </c>
      <c r="BY19" s="701">
        <v>73</v>
      </c>
      <c r="BZ19" s="701">
        <v>74</v>
      </c>
      <c r="CA19" s="701">
        <v>75</v>
      </c>
      <c r="CB19" s="701">
        <v>76</v>
      </c>
      <c r="CC19" s="701">
        <v>77</v>
      </c>
      <c r="CD19" s="701">
        <v>78</v>
      </c>
      <c r="CE19" s="701">
        <v>79</v>
      </c>
      <c r="CF19" s="701">
        <v>80</v>
      </c>
    </row>
    <row r="20" spans="2:84" ht="16.149999999999999" customHeight="1" thickBot="1" x14ac:dyDescent="0.35">
      <c r="B20" s="700">
        <v>2</v>
      </c>
      <c r="C20" s="972" t="s">
        <v>189</v>
      </c>
      <c r="D20" s="233" t="s">
        <v>172</v>
      </c>
      <c r="E20" s="250"/>
      <c r="F20" s="250"/>
      <c r="G20" s="250"/>
      <c r="H20" s="250"/>
      <c r="I20" s="250"/>
      <c r="J20" s="250"/>
      <c r="K20" s="250">
        <v>1710</v>
      </c>
      <c r="L20" s="250">
        <v>1730</v>
      </c>
      <c r="M20" s="250">
        <v>1730</v>
      </c>
      <c r="N20" s="250">
        <v>1730</v>
      </c>
      <c r="O20" s="250"/>
      <c r="P20" s="250"/>
      <c r="Q20" s="250"/>
      <c r="R20" s="250"/>
      <c r="S20" s="250"/>
      <c r="T20" s="250"/>
      <c r="U20" s="250"/>
      <c r="V20" s="250"/>
      <c r="W20" s="250"/>
      <c r="X20" s="250"/>
      <c r="Y20" s="250"/>
      <c r="Z20" s="250"/>
      <c r="AA20" s="250"/>
      <c r="AB20" s="250"/>
      <c r="AC20" s="250"/>
      <c r="AD20" s="250"/>
      <c r="AE20" s="250"/>
      <c r="AF20" s="250"/>
      <c r="AG20" s="250"/>
      <c r="AH20" s="250"/>
      <c r="AI20" s="250"/>
      <c r="AJ20" s="250"/>
      <c r="AK20" s="250"/>
      <c r="AL20" s="250"/>
      <c r="AM20" s="250"/>
      <c r="AN20" s="250"/>
      <c r="AO20" s="250"/>
      <c r="AP20" s="250"/>
      <c r="AQ20" s="250"/>
      <c r="AR20" s="250"/>
      <c r="AS20" s="250"/>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c r="BW20" s="250"/>
      <c r="BX20" s="250"/>
      <c r="BY20" s="250"/>
      <c r="BZ20" s="250"/>
      <c r="CA20" s="250"/>
      <c r="CB20" s="250"/>
      <c r="CC20" s="250"/>
      <c r="CD20" s="250"/>
      <c r="CE20" s="250"/>
      <c r="CF20" s="250"/>
    </row>
    <row r="21" spans="2:84" ht="16.149999999999999" customHeight="1" thickBot="1" x14ac:dyDescent="0.35">
      <c r="B21" s="700">
        <v>3</v>
      </c>
      <c r="C21" s="972"/>
      <c r="D21" s="233" t="s">
        <v>173</v>
      </c>
      <c r="E21" s="250"/>
      <c r="F21" s="250"/>
      <c r="G21" s="250"/>
      <c r="H21" s="250"/>
      <c r="I21" s="250"/>
      <c r="J21" s="250"/>
      <c r="K21" s="250">
        <v>1705</v>
      </c>
      <c r="L21" s="250">
        <v>1725</v>
      </c>
      <c r="M21" s="250">
        <v>1725</v>
      </c>
      <c r="N21" s="250">
        <v>1725</v>
      </c>
      <c r="O21" s="250"/>
      <c r="P21" s="250"/>
      <c r="Q21" s="250"/>
      <c r="R21" s="250"/>
      <c r="S21" s="250"/>
      <c r="T21" s="250"/>
      <c r="U21" s="250"/>
      <c r="V21" s="250"/>
      <c r="W21" s="250"/>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c r="BW21" s="250"/>
      <c r="BX21" s="250"/>
      <c r="BY21" s="250"/>
      <c r="BZ21" s="250"/>
      <c r="CA21" s="250"/>
      <c r="CB21" s="250"/>
      <c r="CC21" s="250"/>
      <c r="CD21" s="250"/>
      <c r="CE21" s="250"/>
      <c r="CF21" s="250"/>
    </row>
    <row r="22" spans="2:84" ht="16.149999999999999" customHeight="1" thickBot="1" x14ac:dyDescent="0.35">
      <c r="B22" s="700">
        <v>4</v>
      </c>
      <c r="C22" s="972"/>
      <c r="D22" s="233" t="s">
        <v>250</v>
      </c>
      <c r="E22" s="249">
        <f>+IF(SUM(E117:E126)=0,0,IF(E5='Base Datos'!$V$21,E127,E128))</f>
        <v>0</v>
      </c>
      <c r="F22" s="249">
        <f>+IF(SUM(F117:F126)=0,0,IF(F5='Base Datos'!$V$21,F127,F128))</f>
        <v>0</v>
      </c>
      <c r="G22" s="249">
        <f>+IF(SUM(G117:G126)=0,0,IF(G5='Base Datos'!$V$21,G127,G128))</f>
        <v>0</v>
      </c>
      <c r="H22" s="249">
        <f>+IF(SUM(H117:H126)=0,0,IF(H5='Base Datos'!$V$21,H127,H128))</f>
        <v>0</v>
      </c>
      <c r="I22" s="249">
        <f>+IF(SUM(I117:I126)=0,0,IF(I5='Base Datos'!$V$21,I127,I128))</f>
        <v>0</v>
      </c>
      <c r="J22" s="249">
        <f>+IF(SUM(J117:J126)=0,0,IF(J5='Base Datos'!$V$21,J127,J128))</f>
        <v>0</v>
      </c>
      <c r="K22" s="249">
        <f>+IF(SUM(K117:K126)=0,0,IF(K5='Base Datos'!$V$21,K127,K128))</f>
        <v>1720</v>
      </c>
      <c r="L22" s="249">
        <f>+IF(SUM(L117:L126)=0,0,IF(L5='Base Datos'!$V$21,L127,L128))</f>
        <v>1740</v>
      </c>
      <c r="M22" s="249">
        <f>+IF(SUM(M117:M126)=0,0,IF(M5='Base Datos'!$V$21,M127,M128))</f>
        <v>1750</v>
      </c>
      <c r="N22" s="249">
        <f>+IF(SUM(N117:N126)=0,0,IF(N5='Base Datos'!$V$21,N127,N128))</f>
        <v>1750</v>
      </c>
      <c r="O22" s="249">
        <f>+IF(SUM(O117:O126)=0,0,IF(O5='Base Datos'!$V$21,O127,O128))</f>
        <v>0</v>
      </c>
      <c r="P22" s="249">
        <f>+IF(SUM(P117:P126)=0,0,IF(P5='Base Datos'!$V$21,P127,P128))</f>
        <v>0</v>
      </c>
      <c r="Q22" s="249">
        <f>+IF(SUM(Q117:Q126)=0,0,IF(Q5='Base Datos'!$V$21,Q127,Q128))</f>
        <v>0</v>
      </c>
      <c r="R22" s="249">
        <f>+IF(SUM(R117:R126)=0,0,IF(R5='Base Datos'!$V$21,R127,R128))</f>
        <v>0</v>
      </c>
      <c r="S22" s="249">
        <f>+IF(SUM(S117:S126)=0,0,IF(S5='Base Datos'!$V$21,S127,S128))</f>
        <v>0</v>
      </c>
      <c r="T22" s="249">
        <f>+IF(SUM(T117:T126)=0,0,IF(T5='Base Datos'!$V$21,T127,T128))</f>
        <v>0</v>
      </c>
      <c r="U22" s="249">
        <f>+IF(SUM(U117:U126)=0,0,IF(U5='Base Datos'!$V$21,U127,U128))</f>
        <v>0</v>
      </c>
      <c r="V22" s="249">
        <f>+IF(SUM(V117:V126)=0,0,IF(V5='Base Datos'!$V$21,V127,V128))</f>
        <v>0</v>
      </c>
      <c r="W22" s="249">
        <f>+IF(SUM(W117:W126)=0,0,IF(W5='Base Datos'!$V$21,W127,W128))</f>
        <v>0</v>
      </c>
      <c r="X22" s="249">
        <f>+IF(SUM(X117:X126)=0,0,IF(X5='Base Datos'!$V$21,X127,X128))</f>
        <v>0</v>
      </c>
      <c r="Y22" s="249">
        <f>+IF(SUM(Y117:Y126)=0,0,IF(Y5='Base Datos'!$V$21,Y127,Y128))</f>
        <v>0</v>
      </c>
      <c r="Z22" s="249">
        <f>+IF(SUM(Z117:Z126)=0,0,IF(Z5='Base Datos'!$V$21,Z127,Z128))</f>
        <v>0</v>
      </c>
      <c r="AA22" s="249">
        <f>+IF(SUM(AA117:AA126)=0,0,IF(AA5='Base Datos'!$V$21,AA127,AA128))</f>
        <v>0</v>
      </c>
      <c r="AB22" s="249">
        <f>+IF(SUM(AB117:AB126)=0,0,IF(AB5='Base Datos'!$V$21,AB127,AB128))</f>
        <v>0</v>
      </c>
      <c r="AC22" s="249">
        <f>+IF(SUM(AC117:AC126)=0,0,IF(AC5='Base Datos'!$V$21,AC127,AC128))</f>
        <v>0</v>
      </c>
      <c r="AD22" s="249">
        <f>+IF(SUM(AD117:AD126)=0,0,IF(AD5='Base Datos'!$V$21,AD127,AD128))</f>
        <v>0</v>
      </c>
      <c r="AE22" s="249">
        <f>+IF(SUM(AE117:AE126)=0,0,IF(AE5='Base Datos'!$V$21,AE127,AE128))</f>
        <v>0</v>
      </c>
      <c r="AF22" s="249">
        <f>+IF(SUM(AF117:AF126)=0,0,IF(AF5='Base Datos'!$V$21,AF127,AF128))</f>
        <v>0</v>
      </c>
      <c r="AG22" s="249">
        <f>+IF(SUM(AG117:AG126)=0,0,IF(AG5='Base Datos'!$V$21,AG127,AG128))</f>
        <v>0</v>
      </c>
      <c r="AH22" s="249">
        <f>+IF(SUM(AH117:AH126)=0,0,IF(AH5='Base Datos'!$V$21,AH127,AH128))</f>
        <v>0</v>
      </c>
      <c r="AI22" s="249">
        <f>+IF(SUM(AI117:AI126)=0,0,IF(AI5='Base Datos'!$V$21,AI127,AI128))</f>
        <v>0</v>
      </c>
      <c r="AJ22" s="249">
        <f>+IF(SUM(AJ117:AJ126)=0,0,IF(AJ5='Base Datos'!$V$21,AJ127,AJ128))</f>
        <v>0</v>
      </c>
      <c r="AK22" s="249">
        <f>+IF(SUM(AK117:AK126)=0,0,IF(AK5='Base Datos'!$V$21,AK127,AK128))</f>
        <v>0</v>
      </c>
      <c r="AL22" s="249">
        <f>+IF(SUM(AL117:AL126)=0,0,IF(AL5='Base Datos'!$V$21,AL127,AL128))</f>
        <v>0</v>
      </c>
      <c r="AM22" s="249">
        <f>+IF(SUM(AM117:AM126)=0,0,IF(AM5='Base Datos'!$V$21,AM127,AM128))</f>
        <v>0</v>
      </c>
      <c r="AN22" s="249">
        <f>+IF(SUM(AN117:AN126)=0,0,IF(AN5='Base Datos'!$V$21,AN127,AN128))</f>
        <v>0</v>
      </c>
      <c r="AO22" s="249">
        <f>+IF(SUM(AO117:AO126)=0,0,IF(AO5='Base Datos'!$V$21,AO127,AO128))</f>
        <v>0</v>
      </c>
      <c r="AP22" s="249">
        <f>+IF(SUM(AP117:AP126)=0,0,IF(AP5='Base Datos'!$V$21,AP127,AP128))</f>
        <v>0</v>
      </c>
      <c r="AQ22" s="249">
        <f>+IF(SUM(AQ117:AQ126)=0,0,IF(AQ5='Base Datos'!$V$21,AQ127,AQ128))</f>
        <v>0</v>
      </c>
      <c r="AR22" s="249">
        <f>+IF(SUM(AR117:AR126)=0,0,IF(AR5='Base Datos'!$V$21,AR127,AR128))</f>
        <v>0</v>
      </c>
      <c r="AS22" s="249">
        <f>+IF(SUM(AS117:AS126)=0,0,IF(AS5='Base Datos'!$V$21,AS127,AS128))</f>
        <v>0</v>
      </c>
      <c r="AT22" s="249">
        <f>+IF(SUM(AT117:AT126)=0,0,IF(AT5='Base Datos'!$V$21,AT127,AT128))</f>
        <v>0</v>
      </c>
      <c r="AU22" s="249">
        <f>+IF(SUM(AU117:AU126)=0,0,IF(AU5='Base Datos'!$V$21,AU127,AU128))</f>
        <v>0</v>
      </c>
      <c r="AV22" s="249">
        <f>+IF(SUM(AV117:AV126)=0,0,IF(AV5='Base Datos'!$V$21,AV127,AV128))</f>
        <v>0</v>
      </c>
      <c r="AW22" s="249">
        <f>+IF(SUM(AW117:AW126)=0,0,IF(AW5='Base Datos'!$V$21,AW127,AW128))</f>
        <v>0</v>
      </c>
      <c r="AX22" s="249">
        <f>+IF(SUM(AX117:AX126)=0,0,IF(AX5='Base Datos'!$V$21,AX127,AX128))</f>
        <v>0</v>
      </c>
      <c r="AY22" s="249">
        <f>+IF(SUM(AY117:AY126)=0,0,IF(AY5='Base Datos'!$V$21,AY127,AY128))</f>
        <v>0</v>
      </c>
      <c r="AZ22" s="249">
        <f>+IF(SUM(AZ117:AZ126)=0,0,IF(AZ5='Base Datos'!$V$21,AZ127,AZ128))</f>
        <v>0</v>
      </c>
      <c r="BA22" s="249">
        <f>+IF(SUM(BA117:BA126)=0,0,IF(BA5='Base Datos'!$V$21,BA127,BA128))</f>
        <v>0</v>
      </c>
      <c r="BB22" s="249">
        <f>+IF(SUM(BB117:BB126)=0,0,IF(BB5='Base Datos'!$V$21,BB127,BB128))</f>
        <v>0</v>
      </c>
      <c r="BC22" s="249">
        <f>+IF(SUM(BC117:BC126)=0,0,IF(BC5='Base Datos'!$V$21,BC127,BC128))</f>
        <v>0</v>
      </c>
      <c r="BD22" s="249">
        <f>+IF(SUM(BD117:BD126)=0,0,IF(BD5='Base Datos'!$V$21,BD127,BD128))</f>
        <v>0</v>
      </c>
      <c r="BE22" s="249">
        <f>+IF(SUM(BE117:BE126)=0,0,IF(BE5='Base Datos'!$V$21,BE127,BE128))</f>
        <v>0</v>
      </c>
      <c r="BF22" s="249">
        <f>+IF(SUM(BF117:BF126)=0,0,IF(BF5='Base Datos'!$V$21,BF127,BF128))</f>
        <v>0</v>
      </c>
      <c r="BG22" s="249">
        <f>+IF(SUM(BG117:BG126)=0,0,IF(BG5='Base Datos'!$V$21,BG127,BG128))</f>
        <v>0</v>
      </c>
      <c r="BH22" s="249">
        <f>+IF(SUM(BH117:BH126)=0,0,IF(BH5='Base Datos'!$V$21,BH127,BH128))</f>
        <v>0</v>
      </c>
      <c r="BI22" s="249">
        <f>+IF(SUM(BI117:BI126)=0,0,IF(BI5='Base Datos'!$V$21,BI127,BI128))</f>
        <v>0</v>
      </c>
      <c r="BJ22" s="249">
        <f>+IF(SUM(BJ117:BJ126)=0,0,IF(BJ5='Base Datos'!$V$21,BJ127,BJ128))</f>
        <v>0</v>
      </c>
      <c r="BK22" s="249">
        <f>+IF(SUM(BK117:BK126)=0,0,IF(BK5='Base Datos'!$V$21,BK127,BK128))</f>
        <v>0</v>
      </c>
      <c r="BL22" s="249">
        <f>+IF(SUM(BL117:BL126)=0,0,IF(BL5='Base Datos'!$V$21,BL127,BL128))</f>
        <v>0</v>
      </c>
      <c r="BM22" s="249">
        <f>+IF(SUM(BM117:BM126)=0,0,IF(BM5='Base Datos'!$V$21,BM127,BM128))</f>
        <v>0</v>
      </c>
      <c r="BN22" s="249">
        <f>+IF(SUM(BN117:BN126)=0,0,IF(BN5='Base Datos'!$V$21,BN127,BN128))</f>
        <v>0</v>
      </c>
      <c r="BO22" s="249">
        <f>+IF(SUM(BO117:BO126)=0,0,IF(BO5='Base Datos'!$V$21,BO127,BO128))</f>
        <v>0</v>
      </c>
      <c r="BP22" s="249">
        <f>+IF(SUM(BP117:BP126)=0,0,IF(BP5='Base Datos'!$V$21,BP127,BP128))</f>
        <v>0</v>
      </c>
      <c r="BQ22" s="249">
        <f>+IF(SUM(BQ117:BQ126)=0,0,IF(BQ5='Base Datos'!$V$21,BQ127,BQ128))</f>
        <v>0</v>
      </c>
      <c r="BR22" s="249">
        <f>+IF(SUM(BR117:BR126)=0,0,IF(BR5='Base Datos'!$V$21,BR127,BR128))</f>
        <v>0</v>
      </c>
      <c r="BS22" s="249">
        <f>+IF(SUM(BS117:BS126)=0,0,IF(BS5='Base Datos'!$V$21,BS127,BS128))</f>
        <v>0</v>
      </c>
      <c r="BT22" s="249">
        <f>+IF(SUM(BT117:BT126)=0,0,IF(BT5='Base Datos'!$V$21,BT127,BT128))</f>
        <v>0</v>
      </c>
      <c r="BU22" s="249">
        <f>+IF(SUM(BU117:BU126)=0,0,IF(BU5='Base Datos'!$V$21,BU127,BU128))</f>
        <v>0</v>
      </c>
      <c r="BV22" s="249">
        <f>+IF(SUM(BV117:BV126)=0,0,IF(BV5='Base Datos'!$V$21,BV127,BV128))</f>
        <v>0</v>
      </c>
      <c r="BW22" s="249">
        <f>+IF(SUM(BW117:BW126)=0,0,IF(BW5='Base Datos'!$V$21,BW127,BW128))</f>
        <v>0</v>
      </c>
      <c r="BX22" s="249">
        <f>+IF(SUM(BX117:BX126)=0,0,IF(BX5='Base Datos'!$V$21,BX127,BX128))</f>
        <v>0</v>
      </c>
      <c r="BY22" s="249">
        <f>+IF(SUM(BY117:BY126)=0,0,IF(BY5='Base Datos'!$V$21,BY127,BY128))</f>
        <v>0</v>
      </c>
      <c r="BZ22" s="249">
        <f>+IF(SUM(BZ117:BZ126)=0,0,IF(BZ5='Base Datos'!$V$21,BZ127,BZ128))</f>
        <v>0</v>
      </c>
      <c r="CA22" s="249">
        <f>+IF(SUM(CA117:CA126)=0,0,IF(CA5='Base Datos'!$V$21,CA127,CA128))</f>
        <v>0</v>
      </c>
      <c r="CB22" s="249">
        <f>+IF(SUM(CB117:CB126)=0,0,IF(CB5='Base Datos'!$V$21,CB127,CB128))</f>
        <v>0</v>
      </c>
      <c r="CC22" s="249">
        <f>+IF(SUM(CC117:CC126)=0,0,IF(CC5='Base Datos'!$V$21,CC127,CC128))</f>
        <v>0</v>
      </c>
      <c r="CD22" s="249">
        <f>+IF(SUM(CD117:CD126)=0,0,IF(CD5='Base Datos'!$V$21,CD127,CD128))</f>
        <v>0</v>
      </c>
      <c r="CE22" s="249">
        <f>+IF(SUM(CE117:CE126)=0,0,IF(CE5='Base Datos'!$V$21,CE127,CE128))</f>
        <v>0</v>
      </c>
      <c r="CF22" s="249">
        <f>+IF(SUM(CF117:CF126)=0,0,IF(CF5='Base Datos'!$V$21,CF127,CF128))</f>
        <v>0</v>
      </c>
    </row>
    <row r="23" spans="2:84" ht="12" customHeight="1" thickBot="1" x14ac:dyDescent="0.35">
      <c r="B23" s="700">
        <v>1</v>
      </c>
      <c r="C23" s="792"/>
      <c r="D23" s="756"/>
      <c r="E23" s="701">
        <v>1</v>
      </c>
      <c r="F23" s="701">
        <v>2</v>
      </c>
      <c r="G23" s="701">
        <v>3</v>
      </c>
      <c r="H23" s="701">
        <v>4</v>
      </c>
      <c r="I23" s="701">
        <v>5</v>
      </c>
      <c r="J23" s="701">
        <v>6</v>
      </c>
      <c r="K23" s="701">
        <v>7</v>
      </c>
      <c r="L23" s="701">
        <v>8</v>
      </c>
      <c r="M23" s="701">
        <v>9</v>
      </c>
      <c r="N23" s="701">
        <v>10</v>
      </c>
      <c r="O23" s="701">
        <v>11</v>
      </c>
      <c r="P23" s="701">
        <v>12</v>
      </c>
      <c r="Q23" s="701">
        <v>13</v>
      </c>
      <c r="R23" s="701">
        <v>14</v>
      </c>
      <c r="S23" s="701">
        <v>15</v>
      </c>
      <c r="T23" s="701">
        <v>16</v>
      </c>
      <c r="U23" s="701">
        <v>17</v>
      </c>
      <c r="V23" s="701">
        <v>18</v>
      </c>
      <c r="W23" s="701">
        <v>19</v>
      </c>
      <c r="X23" s="701">
        <v>20</v>
      </c>
      <c r="Y23" s="701">
        <v>21</v>
      </c>
      <c r="Z23" s="701">
        <v>22</v>
      </c>
      <c r="AA23" s="701">
        <v>23</v>
      </c>
      <c r="AB23" s="701">
        <v>24</v>
      </c>
      <c r="AC23" s="701">
        <v>25</v>
      </c>
      <c r="AD23" s="701">
        <v>26</v>
      </c>
      <c r="AE23" s="701">
        <v>27</v>
      </c>
      <c r="AF23" s="701">
        <v>28</v>
      </c>
      <c r="AG23" s="701">
        <v>29</v>
      </c>
      <c r="AH23" s="701">
        <v>30</v>
      </c>
      <c r="AI23" s="701">
        <v>31</v>
      </c>
      <c r="AJ23" s="701">
        <v>32</v>
      </c>
      <c r="AK23" s="701">
        <v>33</v>
      </c>
      <c r="AL23" s="701">
        <v>34</v>
      </c>
      <c r="AM23" s="701">
        <v>35</v>
      </c>
      <c r="AN23" s="701">
        <v>36</v>
      </c>
      <c r="AO23" s="701">
        <v>37</v>
      </c>
      <c r="AP23" s="701">
        <v>38</v>
      </c>
      <c r="AQ23" s="701">
        <v>39</v>
      </c>
      <c r="AR23" s="701">
        <v>40</v>
      </c>
      <c r="AS23" s="701">
        <v>41</v>
      </c>
      <c r="AT23" s="701">
        <v>42</v>
      </c>
      <c r="AU23" s="701">
        <v>43</v>
      </c>
      <c r="AV23" s="701">
        <v>44</v>
      </c>
      <c r="AW23" s="701">
        <v>45</v>
      </c>
      <c r="AX23" s="701">
        <v>46</v>
      </c>
      <c r="AY23" s="701">
        <v>47</v>
      </c>
      <c r="AZ23" s="701">
        <v>48</v>
      </c>
      <c r="BA23" s="701">
        <v>49</v>
      </c>
      <c r="BB23" s="701">
        <v>50</v>
      </c>
      <c r="BC23" s="701">
        <v>51</v>
      </c>
      <c r="BD23" s="701">
        <v>52</v>
      </c>
      <c r="BE23" s="701">
        <v>53</v>
      </c>
      <c r="BF23" s="701">
        <v>54</v>
      </c>
      <c r="BG23" s="701">
        <v>55</v>
      </c>
      <c r="BH23" s="701">
        <v>56</v>
      </c>
      <c r="BI23" s="701">
        <v>57</v>
      </c>
      <c r="BJ23" s="701">
        <v>58</v>
      </c>
      <c r="BK23" s="701">
        <v>59</v>
      </c>
      <c r="BL23" s="701">
        <v>60</v>
      </c>
      <c r="BM23" s="701">
        <v>61</v>
      </c>
      <c r="BN23" s="701">
        <v>62</v>
      </c>
      <c r="BO23" s="701">
        <v>63</v>
      </c>
      <c r="BP23" s="701">
        <v>64</v>
      </c>
      <c r="BQ23" s="701">
        <v>65</v>
      </c>
      <c r="BR23" s="701">
        <v>66</v>
      </c>
      <c r="BS23" s="701">
        <v>67</v>
      </c>
      <c r="BT23" s="701">
        <v>68</v>
      </c>
      <c r="BU23" s="701">
        <v>69</v>
      </c>
      <c r="BV23" s="701">
        <v>70</v>
      </c>
      <c r="BW23" s="701">
        <v>71</v>
      </c>
      <c r="BX23" s="701">
        <v>72</v>
      </c>
      <c r="BY23" s="701">
        <v>73</v>
      </c>
      <c r="BZ23" s="701">
        <v>74</v>
      </c>
      <c r="CA23" s="701">
        <v>75</v>
      </c>
      <c r="CB23" s="701">
        <v>76</v>
      </c>
      <c r="CC23" s="701">
        <v>77</v>
      </c>
      <c r="CD23" s="701">
        <v>78</v>
      </c>
      <c r="CE23" s="701">
        <v>79</v>
      </c>
      <c r="CF23" s="701">
        <v>80</v>
      </c>
    </row>
    <row r="24" spans="2:84" ht="15" customHeight="1" thickBot="1" x14ac:dyDescent="0.35">
      <c r="B24" s="700">
        <v>2</v>
      </c>
      <c r="C24" s="971" t="s">
        <v>188</v>
      </c>
      <c r="D24" s="234" t="s">
        <v>163</v>
      </c>
      <c r="E24" s="249">
        <f>+IF(E5='Base Datos'!$V$21,ROUND(E140,0),ROUND(E141,0))</f>
        <v>0</v>
      </c>
      <c r="F24" s="249">
        <f>+IF(F5='Base Datos'!$V$21,ROUND(F140,0),ROUND(F141,0))</f>
        <v>0</v>
      </c>
      <c r="G24" s="249">
        <f>+IF(G5='Base Datos'!$V$21,ROUND(G140,0),ROUND(G141,0))</f>
        <v>0</v>
      </c>
      <c r="H24" s="249">
        <f>+IF(H5='Base Datos'!$V$21,ROUND(H140,0),ROUND(H141,0))</f>
        <v>0</v>
      </c>
      <c r="I24" s="249">
        <f>+IF(I5='Base Datos'!$V$21,ROUND(I140,0),ROUND(I141,0))</f>
        <v>0</v>
      </c>
      <c r="J24" s="249">
        <f>+IF(J5='Base Datos'!$V$21,ROUND(J140,0),ROUND(J141,0))</f>
        <v>0</v>
      </c>
      <c r="K24" s="249">
        <f>+IF(K5='Base Datos'!$V$21,ROUND(K140,0),ROUND(K141,0))</f>
        <v>16</v>
      </c>
      <c r="L24" s="249">
        <f>+IF(L5='Base Datos'!$V$21,ROUND(L140,0),ROUND(L141,0))</f>
        <v>17</v>
      </c>
      <c r="M24" s="249">
        <f>+IF(M5='Base Datos'!$V$21,ROUND(M140,0),ROUND(M141,0))</f>
        <v>13</v>
      </c>
      <c r="N24" s="249">
        <f>+IF(N5='Base Datos'!$V$21,ROUND(N140,0),ROUND(N141,0))</f>
        <v>13</v>
      </c>
      <c r="O24" s="249">
        <f>+IF(O5='Base Datos'!$V$21,ROUND(O140,0),ROUND(O141,0))</f>
        <v>0</v>
      </c>
      <c r="P24" s="249">
        <f>+IF(P5='Base Datos'!$V$21,ROUND(P140,0),ROUND(P141,0))</f>
        <v>0</v>
      </c>
      <c r="Q24" s="249">
        <f>+IF(Q5='Base Datos'!$V$21,ROUND(Q140,0),ROUND(Q141,0))</f>
        <v>0</v>
      </c>
      <c r="R24" s="249">
        <f>+IF(R5='Base Datos'!$V$21,ROUND(R140,0),ROUND(R141,0))</f>
        <v>0</v>
      </c>
      <c r="S24" s="249">
        <f>+IF(S5='Base Datos'!$V$21,ROUND(S140,0),ROUND(S141,0))</f>
        <v>0</v>
      </c>
      <c r="T24" s="249">
        <f>+IF(T5='Base Datos'!$V$21,ROUND(T140,0),ROUND(T141,0))</f>
        <v>0</v>
      </c>
      <c r="U24" s="249">
        <f>+IF(U5='Base Datos'!$V$21,ROUND(U140,0),ROUND(U141,0))</f>
        <v>0</v>
      </c>
      <c r="V24" s="249">
        <f>+IF(V5='Base Datos'!$V$21,ROUND(V140,0),ROUND(V141,0))</f>
        <v>0</v>
      </c>
      <c r="W24" s="249">
        <f>+IF(W5='Base Datos'!$V$21,ROUND(W140,0),ROUND(W141,0))</f>
        <v>0</v>
      </c>
      <c r="X24" s="249">
        <f>+IF(X5='Base Datos'!$V$21,ROUND(X140,0),ROUND(X141,0))</f>
        <v>0</v>
      </c>
      <c r="Y24" s="249">
        <f>+IF(Y5='Base Datos'!$V$21,ROUND(Y140,0),ROUND(Y141,0))</f>
        <v>0</v>
      </c>
      <c r="Z24" s="249">
        <f>+IF(Z5='Base Datos'!$V$21,ROUND(Z140,0),ROUND(Z141,0))</f>
        <v>0</v>
      </c>
      <c r="AA24" s="249">
        <f>+IF(AA5='Base Datos'!$V$21,ROUND(AA140,0),ROUND(AA141,0))</f>
        <v>0</v>
      </c>
      <c r="AB24" s="249">
        <f>+IF(AB5='Base Datos'!$V$21,ROUND(AB140,0),ROUND(AB141,0))</f>
        <v>0</v>
      </c>
      <c r="AC24" s="249">
        <f>+IF(AC5='Base Datos'!$V$21,ROUND(AC140,0),ROUND(AC141,0))</f>
        <v>0</v>
      </c>
      <c r="AD24" s="249">
        <f>+IF(AD5='Base Datos'!$V$21,ROUND(AD140,0),ROUND(AD141,0))</f>
        <v>0</v>
      </c>
      <c r="AE24" s="249">
        <f>+IF(AE5='Base Datos'!$V$21,ROUND(AE140,0),ROUND(AE141,0))</f>
        <v>0</v>
      </c>
      <c r="AF24" s="249">
        <f>+IF(AF5='Base Datos'!$V$21,ROUND(AF140,0),ROUND(AF141,0))</f>
        <v>0</v>
      </c>
      <c r="AG24" s="249">
        <f>+IF(AG5='Base Datos'!$V$21,ROUND(AG140,0),ROUND(AG141,0))</f>
        <v>0</v>
      </c>
      <c r="AH24" s="249">
        <f>+IF(AH5='Base Datos'!$V$21,ROUND(AH140,0),ROUND(AH141,0))</f>
        <v>0</v>
      </c>
      <c r="AI24" s="249">
        <f>+IF(AI5='Base Datos'!$V$21,ROUND(AI140,0),ROUND(AI141,0))</f>
        <v>0</v>
      </c>
      <c r="AJ24" s="249">
        <f>+IF(AJ5='Base Datos'!$V$21,ROUND(AJ140,0),ROUND(AJ141,0))</f>
        <v>0</v>
      </c>
      <c r="AK24" s="249">
        <f>+IF(AK5='Base Datos'!$V$21,ROUND(AK140,0),ROUND(AK141,0))</f>
        <v>0</v>
      </c>
      <c r="AL24" s="249">
        <f>+IF(AL5='Base Datos'!$V$21,ROUND(AL140,0),ROUND(AL141,0))</f>
        <v>0</v>
      </c>
      <c r="AM24" s="249">
        <f>+IF(AM5='Base Datos'!$V$21,ROUND(AM140,0),ROUND(AM141,0))</f>
        <v>0</v>
      </c>
      <c r="AN24" s="249">
        <f>+IF(AN5='Base Datos'!$V$21,ROUND(AN140,0),ROUND(AN141,0))</f>
        <v>0</v>
      </c>
      <c r="AO24" s="249">
        <f>+IF(AO5='Base Datos'!$V$21,ROUND(AO140,0),ROUND(AO141,0))</f>
        <v>0</v>
      </c>
      <c r="AP24" s="249">
        <f>+IF(AP5='Base Datos'!$V$21,ROUND(AP140,0),ROUND(AP141,0))</f>
        <v>0</v>
      </c>
      <c r="AQ24" s="249">
        <f>+IF(AQ5='Base Datos'!$V$21,ROUND(AQ140,0),ROUND(AQ141,0))</f>
        <v>0</v>
      </c>
      <c r="AR24" s="249">
        <f>+IF(AR5='Base Datos'!$V$21,ROUND(AR140,0),ROUND(AR141,0))</f>
        <v>0</v>
      </c>
      <c r="AS24" s="249">
        <f>+IF(AS5='Base Datos'!$V$21,ROUND(AS140,0),ROUND(AS141,0))</f>
        <v>0</v>
      </c>
      <c r="AT24" s="249">
        <f>+IF(AT5='Base Datos'!$V$21,ROUND(AT140,0),ROUND(AT141,0))</f>
        <v>0</v>
      </c>
      <c r="AU24" s="249">
        <f>+IF(AU5='Base Datos'!$V$21,ROUND(AU140,0),ROUND(AU141,0))</f>
        <v>0</v>
      </c>
      <c r="AV24" s="249">
        <f>+IF(AV5='Base Datos'!$V$21,ROUND(AV140,0),ROUND(AV141,0))</f>
        <v>0</v>
      </c>
      <c r="AW24" s="249">
        <f>+IF(AW5='Base Datos'!$V$21,ROUND(AW140,0),ROUND(AW141,0))</f>
        <v>0</v>
      </c>
      <c r="AX24" s="249">
        <f>+IF(AX5='Base Datos'!$V$21,ROUND(AX140,0),ROUND(AX141,0))</f>
        <v>0</v>
      </c>
      <c r="AY24" s="249">
        <f>+IF(AY5='Base Datos'!$V$21,ROUND(AY140,0),ROUND(AY141,0))</f>
        <v>0</v>
      </c>
      <c r="AZ24" s="249">
        <f>+IF(AZ5='Base Datos'!$V$21,ROUND(AZ140,0),ROUND(AZ141,0))</f>
        <v>0</v>
      </c>
      <c r="BA24" s="249">
        <f>+IF(BA5='Base Datos'!$V$21,ROUND(BA140,0),ROUND(BA141,0))</f>
        <v>0</v>
      </c>
      <c r="BB24" s="249">
        <f>+IF(BB5='Base Datos'!$V$21,ROUND(BB140,0),ROUND(BB141,0))</f>
        <v>0</v>
      </c>
      <c r="BC24" s="249">
        <f>+IF(BC5='Base Datos'!$V$21,ROUND(BC140,0),ROUND(BC141,0))</f>
        <v>0</v>
      </c>
      <c r="BD24" s="249">
        <f>+IF(BD5='Base Datos'!$V$21,ROUND(BD140,0),ROUND(BD141,0))</f>
        <v>0</v>
      </c>
      <c r="BE24" s="249">
        <f>+IF(BE5='Base Datos'!$V$21,ROUND(BE140,0),ROUND(BE141,0))</f>
        <v>0</v>
      </c>
      <c r="BF24" s="249">
        <f>+IF(BF5='Base Datos'!$V$21,ROUND(BF140,0),ROUND(BF141,0))</f>
        <v>0</v>
      </c>
      <c r="BG24" s="249">
        <f>+IF(BG5='Base Datos'!$V$21,ROUND(BG140,0),ROUND(BG141,0))</f>
        <v>0</v>
      </c>
      <c r="BH24" s="249">
        <f>+IF(BH5='Base Datos'!$V$21,ROUND(BH140,0),ROUND(BH141,0))</f>
        <v>0</v>
      </c>
      <c r="BI24" s="249">
        <f>+IF(BI5='Base Datos'!$V$21,ROUND(BI140,0),ROUND(BI141,0))</f>
        <v>0</v>
      </c>
      <c r="BJ24" s="249">
        <f>+IF(BJ5='Base Datos'!$V$21,ROUND(BJ140,0),ROUND(BJ141,0))</f>
        <v>0</v>
      </c>
      <c r="BK24" s="249">
        <f>+IF(BK5='Base Datos'!$V$21,ROUND(BK140,0),ROUND(BK141,0))</f>
        <v>0</v>
      </c>
      <c r="BL24" s="249">
        <f>+IF(BL5='Base Datos'!$V$21,ROUND(BL140,0),ROUND(BL141,0))</f>
        <v>0</v>
      </c>
      <c r="BM24" s="249">
        <f>+IF(BM5='Base Datos'!$V$21,ROUND(BM140,0),ROUND(BM141,0))</f>
        <v>0</v>
      </c>
      <c r="BN24" s="249">
        <f>+IF(BN5='Base Datos'!$V$21,ROUND(BN140,0),ROUND(BN141,0))</f>
        <v>0</v>
      </c>
      <c r="BO24" s="249">
        <f>+IF(BO5='Base Datos'!$V$21,ROUND(BO140,0),ROUND(BO141,0))</f>
        <v>0</v>
      </c>
      <c r="BP24" s="249">
        <f>+IF(BP5='Base Datos'!$V$21,ROUND(BP140,0),ROUND(BP141,0))</f>
        <v>0</v>
      </c>
      <c r="BQ24" s="249">
        <f>+IF(BQ5='Base Datos'!$V$21,ROUND(BQ140,0),ROUND(BQ141,0))</f>
        <v>0</v>
      </c>
      <c r="BR24" s="249">
        <f>+IF(BR5='Base Datos'!$V$21,ROUND(BR140,0),ROUND(BR141,0))</f>
        <v>0</v>
      </c>
      <c r="BS24" s="249">
        <f>+IF(BS5='Base Datos'!$V$21,ROUND(BS140,0),ROUND(BS141,0))</f>
        <v>0</v>
      </c>
      <c r="BT24" s="249">
        <f>+IF(BT5='Base Datos'!$V$21,ROUND(BT140,0),ROUND(BT141,0))</f>
        <v>0</v>
      </c>
      <c r="BU24" s="249">
        <f>+IF(BU5='Base Datos'!$V$21,ROUND(BU140,0),ROUND(BU141,0))</f>
        <v>0</v>
      </c>
      <c r="BV24" s="249">
        <f>+IF(BV5='Base Datos'!$V$21,ROUND(BV140,0),ROUND(BV141,0))</f>
        <v>0</v>
      </c>
      <c r="BW24" s="249">
        <f>+IF(BW5='Base Datos'!$V$21,ROUND(BW140,0),ROUND(BW141,0))</f>
        <v>0</v>
      </c>
      <c r="BX24" s="249">
        <f>+IF(BX5='Base Datos'!$V$21,ROUND(BX140,0),ROUND(BX141,0))</f>
        <v>0</v>
      </c>
      <c r="BY24" s="249">
        <f>+IF(BY5='Base Datos'!$V$21,ROUND(BY140,0),ROUND(BY141,0))</f>
        <v>0</v>
      </c>
      <c r="BZ24" s="249">
        <f>+IF(BZ5='Base Datos'!$V$21,ROUND(BZ140,0),ROUND(BZ141,0))</f>
        <v>0</v>
      </c>
      <c r="CA24" s="249">
        <f>+IF(CA5='Base Datos'!$V$21,ROUND(CA140,0),ROUND(CA141,0))</f>
        <v>0</v>
      </c>
      <c r="CB24" s="249">
        <f>+IF(CB5='Base Datos'!$V$21,ROUND(CB140,0),ROUND(CB141,0))</f>
        <v>0</v>
      </c>
      <c r="CC24" s="249">
        <f>+IF(CC5='Base Datos'!$V$21,ROUND(CC140,0),ROUND(CC141,0))</f>
        <v>0</v>
      </c>
      <c r="CD24" s="249">
        <f>+IF(CD5='Base Datos'!$V$21,ROUND(CD140,0),ROUND(CD141,0))</f>
        <v>0</v>
      </c>
      <c r="CE24" s="249">
        <f>+IF(CE5='Base Datos'!$V$21,ROUND(CE140,0),ROUND(CE141,0))</f>
        <v>0</v>
      </c>
      <c r="CF24" s="249">
        <f>+IF(CF5='Base Datos'!$V$21,ROUND(CF140,0),ROUND(CF141,0))</f>
        <v>0</v>
      </c>
    </row>
    <row r="25" spans="2:84" ht="15" customHeight="1" thickBot="1" x14ac:dyDescent="0.35">
      <c r="B25" s="700">
        <v>3</v>
      </c>
      <c r="C25" s="971"/>
      <c r="D25" s="234" t="s">
        <v>162</v>
      </c>
      <c r="E25" s="249">
        <f>+IF(E5='Base Datos'!$V$21,ROUND(E153,0),ROUND(E154,0))</f>
        <v>0</v>
      </c>
      <c r="F25" s="249">
        <f>+IF(F5='Base Datos'!$V$21,ROUND(F153,0),ROUND(F154,0))</f>
        <v>0</v>
      </c>
      <c r="G25" s="249">
        <f>+IF(G5='Base Datos'!$V$21,ROUND(G153,0),ROUND(G154,0))</f>
        <v>0</v>
      </c>
      <c r="H25" s="249">
        <f>+IF(H5='Base Datos'!$V$21,ROUND(H153,0),ROUND(H154,0))</f>
        <v>0</v>
      </c>
      <c r="I25" s="249">
        <f>+IF(I5='Base Datos'!$V$21,ROUND(I153,0),ROUND(I154,0))</f>
        <v>0</v>
      </c>
      <c r="J25" s="249">
        <f>+IF(J5='Base Datos'!$V$21,ROUND(J153,0),ROUND(J154,0))</f>
        <v>0</v>
      </c>
      <c r="K25" s="249">
        <f>+IF(K5='Base Datos'!$V$21,ROUND(K153,0),ROUND(K154,0))</f>
        <v>40</v>
      </c>
      <c r="L25" s="249">
        <f>+IF(L5='Base Datos'!$V$21,ROUND(L153,0),ROUND(L154,0))</f>
        <v>40</v>
      </c>
      <c r="M25" s="249">
        <f>+IF(M5='Base Datos'!$V$21,ROUND(M153,0),ROUND(M154,0))</f>
        <v>48</v>
      </c>
      <c r="N25" s="249">
        <f>+IF(N5='Base Datos'!$V$21,ROUND(N153,0),ROUND(N154,0))</f>
        <v>48</v>
      </c>
      <c r="O25" s="249">
        <f>+IF(O5='Base Datos'!$V$21,ROUND(O153,0),ROUND(O154,0))</f>
        <v>0</v>
      </c>
      <c r="P25" s="249">
        <f>+IF(P5='Base Datos'!$V$21,ROUND(P153,0),ROUND(P154,0))</f>
        <v>0</v>
      </c>
      <c r="Q25" s="249">
        <f>+IF(Q5='Base Datos'!$V$21,ROUND(Q153,0),ROUND(Q154,0))</f>
        <v>0</v>
      </c>
      <c r="R25" s="249">
        <f>+IF(R5='Base Datos'!$V$21,ROUND(R153,0),ROUND(R154,0))</f>
        <v>0</v>
      </c>
      <c r="S25" s="249">
        <f>+IF(S5='Base Datos'!$V$21,ROUND(S153,0),ROUND(S154,0))</f>
        <v>0</v>
      </c>
      <c r="T25" s="249">
        <f>+IF(T5='Base Datos'!$V$21,ROUND(T153,0),ROUND(T154,0))</f>
        <v>0</v>
      </c>
      <c r="U25" s="249">
        <f>+IF(U5='Base Datos'!$V$21,ROUND(U153,0),ROUND(U154,0))</f>
        <v>0</v>
      </c>
      <c r="V25" s="249">
        <f>+IF(V5='Base Datos'!$V$21,ROUND(V153,0),ROUND(V154,0))</f>
        <v>0</v>
      </c>
      <c r="W25" s="249">
        <f>+IF(W5='Base Datos'!$V$21,ROUND(W153,0),ROUND(W154,0))</f>
        <v>0</v>
      </c>
      <c r="X25" s="249">
        <f>+IF(X5='Base Datos'!$V$21,ROUND(X153,0),ROUND(X154,0))</f>
        <v>0</v>
      </c>
      <c r="Y25" s="249">
        <f>+IF(Y5='Base Datos'!$V$21,ROUND(Y153,0),ROUND(Y154,0))</f>
        <v>0</v>
      </c>
      <c r="Z25" s="249">
        <f>+IF(Z5='Base Datos'!$V$21,ROUND(Z153,0),ROUND(Z154,0))</f>
        <v>0</v>
      </c>
      <c r="AA25" s="249">
        <f>+IF(AA5='Base Datos'!$V$21,ROUND(AA153,0),ROUND(AA154,0))</f>
        <v>0</v>
      </c>
      <c r="AB25" s="249">
        <f>+IF(AB5='Base Datos'!$V$21,ROUND(AB153,0),ROUND(AB154,0))</f>
        <v>0</v>
      </c>
      <c r="AC25" s="249">
        <f>+IF(AC5='Base Datos'!$V$21,ROUND(AC153,0),ROUND(AC154,0))</f>
        <v>0</v>
      </c>
      <c r="AD25" s="249">
        <f>+IF(AD5='Base Datos'!$V$21,ROUND(AD153,0),ROUND(AD154,0))</f>
        <v>0</v>
      </c>
      <c r="AE25" s="249">
        <f>+IF(AE5='Base Datos'!$V$21,ROUND(AE153,0),ROUND(AE154,0))</f>
        <v>0</v>
      </c>
      <c r="AF25" s="249">
        <f>+IF(AF5='Base Datos'!$V$21,ROUND(AF153,0),ROUND(AF154,0))</f>
        <v>0</v>
      </c>
      <c r="AG25" s="249">
        <f>+IF(AG5='Base Datos'!$V$21,ROUND(AG153,0),ROUND(AG154,0))</f>
        <v>0</v>
      </c>
      <c r="AH25" s="249">
        <f>+IF(AH5='Base Datos'!$V$21,ROUND(AH153,0),ROUND(AH154,0))</f>
        <v>0</v>
      </c>
      <c r="AI25" s="249">
        <f>+IF(AI5='Base Datos'!$V$21,ROUND(AI153,0),ROUND(AI154,0))</f>
        <v>0</v>
      </c>
      <c r="AJ25" s="249">
        <f>+IF(AJ5='Base Datos'!$V$21,ROUND(AJ153,0),ROUND(AJ154,0))</f>
        <v>0</v>
      </c>
      <c r="AK25" s="249">
        <f>+IF(AK5='Base Datos'!$V$21,ROUND(AK153,0),ROUND(AK154,0))</f>
        <v>0</v>
      </c>
      <c r="AL25" s="249">
        <f>+IF(AL5='Base Datos'!$V$21,ROUND(AL153,0),ROUND(AL154,0))</f>
        <v>0</v>
      </c>
      <c r="AM25" s="249">
        <f>+IF(AM5='Base Datos'!$V$21,ROUND(AM153,0),ROUND(AM154,0))</f>
        <v>0</v>
      </c>
      <c r="AN25" s="249">
        <f>+IF(AN5='Base Datos'!$V$21,ROUND(AN153,0),ROUND(AN154,0))</f>
        <v>0</v>
      </c>
      <c r="AO25" s="249">
        <f>+IF(AO5='Base Datos'!$V$21,ROUND(AO153,0),ROUND(AO154,0))</f>
        <v>0</v>
      </c>
      <c r="AP25" s="249">
        <f>+IF(AP5='Base Datos'!$V$21,ROUND(AP153,0),ROUND(AP154,0))</f>
        <v>0</v>
      </c>
      <c r="AQ25" s="249">
        <f>+IF(AQ5='Base Datos'!$V$21,ROUND(AQ153,0),ROUND(AQ154,0))</f>
        <v>0</v>
      </c>
      <c r="AR25" s="249">
        <f>+IF(AR5='Base Datos'!$V$21,ROUND(AR153,0),ROUND(AR154,0))</f>
        <v>0</v>
      </c>
      <c r="AS25" s="249">
        <f>+IF(AS5='Base Datos'!$V$21,ROUND(AS153,0),ROUND(AS154,0))</f>
        <v>0</v>
      </c>
      <c r="AT25" s="249">
        <f>+IF(AT5='Base Datos'!$V$21,ROUND(AT153,0),ROUND(AT154,0))</f>
        <v>0</v>
      </c>
      <c r="AU25" s="249">
        <f>+IF(AU5='Base Datos'!$V$21,ROUND(AU153,0),ROUND(AU154,0))</f>
        <v>0</v>
      </c>
      <c r="AV25" s="249">
        <f>+IF(AV5='Base Datos'!$V$21,ROUND(AV153,0),ROUND(AV154,0))</f>
        <v>0</v>
      </c>
      <c r="AW25" s="249">
        <f>+IF(AW5='Base Datos'!$V$21,ROUND(AW153,0),ROUND(AW154,0))</f>
        <v>0</v>
      </c>
      <c r="AX25" s="249">
        <f>+IF(AX5='Base Datos'!$V$21,ROUND(AX153,0),ROUND(AX154,0))</f>
        <v>0</v>
      </c>
      <c r="AY25" s="249">
        <f>+IF(AY5='Base Datos'!$V$21,ROUND(AY153,0),ROUND(AY154,0))</f>
        <v>0</v>
      </c>
      <c r="AZ25" s="249">
        <f>+IF(AZ5='Base Datos'!$V$21,ROUND(AZ153,0),ROUND(AZ154,0))</f>
        <v>0</v>
      </c>
      <c r="BA25" s="249">
        <f>+IF(BA5='Base Datos'!$V$21,ROUND(BA153,0),ROUND(BA154,0))</f>
        <v>0</v>
      </c>
      <c r="BB25" s="249">
        <f>+IF(BB5='Base Datos'!$V$21,ROUND(BB153,0),ROUND(BB154,0))</f>
        <v>0</v>
      </c>
      <c r="BC25" s="249">
        <f>+IF(BC5='Base Datos'!$V$21,ROUND(BC153,0),ROUND(BC154,0))</f>
        <v>0</v>
      </c>
      <c r="BD25" s="249">
        <f>+IF(BD5='Base Datos'!$V$21,ROUND(BD153,0),ROUND(BD154,0))</f>
        <v>0</v>
      </c>
      <c r="BE25" s="249">
        <f>+IF(BE5='Base Datos'!$V$21,ROUND(BE153,0),ROUND(BE154,0))</f>
        <v>0</v>
      </c>
      <c r="BF25" s="249">
        <f>+IF(BF5='Base Datos'!$V$21,ROUND(BF153,0),ROUND(BF154,0))</f>
        <v>0</v>
      </c>
      <c r="BG25" s="249">
        <f>+IF(BG5='Base Datos'!$V$21,ROUND(BG153,0),ROUND(BG154,0))</f>
        <v>0</v>
      </c>
      <c r="BH25" s="249">
        <f>+IF(BH5='Base Datos'!$V$21,ROUND(BH153,0),ROUND(BH154,0))</f>
        <v>0</v>
      </c>
      <c r="BI25" s="249">
        <f>+IF(BI5='Base Datos'!$V$21,ROUND(BI153,0),ROUND(BI154,0))</f>
        <v>0</v>
      </c>
      <c r="BJ25" s="249">
        <f>+IF(BJ5='Base Datos'!$V$21,ROUND(BJ153,0),ROUND(BJ154,0))</f>
        <v>0</v>
      </c>
      <c r="BK25" s="249">
        <f>+IF(BK5='Base Datos'!$V$21,ROUND(BK153,0),ROUND(BK154,0))</f>
        <v>0</v>
      </c>
      <c r="BL25" s="249">
        <f>+IF(BL5='Base Datos'!$V$21,ROUND(BL153,0),ROUND(BL154,0))</f>
        <v>0</v>
      </c>
      <c r="BM25" s="249">
        <f>+IF(BM5='Base Datos'!$V$21,ROUND(BM153,0),ROUND(BM154,0))</f>
        <v>0</v>
      </c>
      <c r="BN25" s="249">
        <f>+IF(BN5='Base Datos'!$V$21,ROUND(BN153,0),ROUND(BN154,0))</f>
        <v>0</v>
      </c>
      <c r="BO25" s="249">
        <f>+IF(BO5='Base Datos'!$V$21,ROUND(BO153,0),ROUND(BO154,0))</f>
        <v>0</v>
      </c>
      <c r="BP25" s="249">
        <f>+IF(BP5='Base Datos'!$V$21,ROUND(BP153,0),ROUND(BP154,0))</f>
        <v>0</v>
      </c>
      <c r="BQ25" s="249">
        <f>+IF(BQ5='Base Datos'!$V$21,ROUND(BQ153,0),ROUND(BQ154,0))</f>
        <v>0</v>
      </c>
      <c r="BR25" s="249">
        <f>+IF(BR5='Base Datos'!$V$21,ROUND(BR153,0),ROUND(BR154,0))</f>
        <v>0</v>
      </c>
      <c r="BS25" s="249">
        <f>+IF(BS5='Base Datos'!$V$21,ROUND(BS153,0),ROUND(BS154,0))</f>
        <v>0</v>
      </c>
      <c r="BT25" s="249">
        <f>+IF(BT5='Base Datos'!$V$21,ROUND(BT153,0),ROUND(BT154,0))</f>
        <v>0</v>
      </c>
      <c r="BU25" s="249">
        <f>+IF(BU5='Base Datos'!$V$21,ROUND(BU153,0),ROUND(BU154,0))</f>
        <v>0</v>
      </c>
      <c r="BV25" s="249">
        <f>+IF(BV5='Base Datos'!$V$21,ROUND(BV153,0),ROUND(BV154,0))</f>
        <v>0</v>
      </c>
      <c r="BW25" s="249">
        <f>+IF(BW5='Base Datos'!$V$21,ROUND(BW153,0),ROUND(BW154,0))</f>
        <v>0</v>
      </c>
      <c r="BX25" s="249">
        <f>+IF(BX5='Base Datos'!$V$21,ROUND(BX153,0),ROUND(BX154,0))</f>
        <v>0</v>
      </c>
      <c r="BY25" s="249">
        <f>+IF(BY5='Base Datos'!$V$21,ROUND(BY153,0),ROUND(BY154,0))</f>
        <v>0</v>
      </c>
      <c r="BZ25" s="249">
        <f>+IF(BZ5='Base Datos'!$V$21,ROUND(BZ153,0),ROUND(BZ154,0))</f>
        <v>0</v>
      </c>
      <c r="CA25" s="249">
        <f>+IF(CA5='Base Datos'!$V$21,ROUND(CA153,0),ROUND(CA154,0))</f>
        <v>0</v>
      </c>
      <c r="CB25" s="249">
        <f>+IF(CB5='Base Datos'!$V$21,ROUND(CB153,0),ROUND(CB154,0))</f>
        <v>0</v>
      </c>
      <c r="CC25" s="249">
        <f>+IF(CC5='Base Datos'!$V$21,ROUND(CC153,0),ROUND(CC154,0))</f>
        <v>0</v>
      </c>
      <c r="CD25" s="249">
        <f>+IF(CD5='Base Datos'!$V$21,ROUND(CD153,0),ROUND(CD154,0))</f>
        <v>0</v>
      </c>
      <c r="CE25" s="249">
        <f>+IF(CE5='Base Datos'!$V$21,ROUND(CE153,0),ROUND(CE154,0))</f>
        <v>0</v>
      </c>
      <c r="CF25" s="249">
        <f>+IF(CF5='Base Datos'!$V$21,ROUND(CF153,0),ROUND(CF154,0))</f>
        <v>0</v>
      </c>
    </row>
    <row r="26" spans="2:84" ht="15" customHeight="1" thickBot="1" x14ac:dyDescent="0.35">
      <c r="B26" s="700">
        <v>4</v>
      </c>
      <c r="C26" s="971"/>
      <c r="D26" s="234" t="s">
        <v>198</v>
      </c>
      <c r="E26" s="251">
        <f>+IFERROR(IF(SUM(E24:E25)=0,0,100-SUM(E24:E25)),0)</f>
        <v>0</v>
      </c>
      <c r="F26" s="251">
        <f t="shared" ref="F26:BQ26" si="8">+IFERROR(IF(SUM(F24:F25)=0,0,100-SUM(F24:F25)),0)</f>
        <v>0</v>
      </c>
      <c r="G26" s="251">
        <f t="shared" si="8"/>
        <v>0</v>
      </c>
      <c r="H26" s="251">
        <f t="shared" si="8"/>
        <v>0</v>
      </c>
      <c r="I26" s="251">
        <f t="shared" si="8"/>
        <v>0</v>
      </c>
      <c r="J26" s="251">
        <f t="shared" si="8"/>
        <v>0</v>
      </c>
      <c r="K26" s="251">
        <f t="shared" si="8"/>
        <v>44</v>
      </c>
      <c r="L26" s="251">
        <f t="shared" si="8"/>
        <v>43</v>
      </c>
      <c r="M26" s="251">
        <f t="shared" si="8"/>
        <v>39</v>
      </c>
      <c r="N26" s="251">
        <f t="shared" si="8"/>
        <v>39</v>
      </c>
      <c r="O26" s="251">
        <f t="shared" si="8"/>
        <v>0</v>
      </c>
      <c r="P26" s="251">
        <f t="shared" si="8"/>
        <v>0</v>
      </c>
      <c r="Q26" s="251">
        <f t="shared" si="8"/>
        <v>0</v>
      </c>
      <c r="R26" s="251">
        <f t="shared" si="8"/>
        <v>0</v>
      </c>
      <c r="S26" s="251">
        <f t="shared" si="8"/>
        <v>0</v>
      </c>
      <c r="T26" s="251">
        <f t="shared" si="8"/>
        <v>0</v>
      </c>
      <c r="U26" s="251">
        <f t="shared" si="8"/>
        <v>0</v>
      </c>
      <c r="V26" s="251">
        <f t="shared" si="8"/>
        <v>0</v>
      </c>
      <c r="W26" s="251">
        <f t="shared" si="8"/>
        <v>0</v>
      </c>
      <c r="X26" s="251">
        <f t="shared" si="8"/>
        <v>0</v>
      </c>
      <c r="Y26" s="251">
        <f t="shared" si="8"/>
        <v>0</v>
      </c>
      <c r="Z26" s="251">
        <f t="shared" si="8"/>
        <v>0</v>
      </c>
      <c r="AA26" s="251">
        <f t="shared" si="8"/>
        <v>0</v>
      </c>
      <c r="AB26" s="251">
        <f t="shared" si="8"/>
        <v>0</v>
      </c>
      <c r="AC26" s="251">
        <f t="shared" si="8"/>
        <v>0</v>
      </c>
      <c r="AD26" s="251">
        <f t="shared" si="8"/>
        <v>0</v>
      </c>
      <c r="AE26" s="251">
        <f t="shared" si="8"/>
        <v>0</v>
      </c>
      <c r="AF26" s="251">
        <f t="shared" si="8"/>
        <v>0</v>
      </c>
      <c r="AG26" s="251">
        <f t="shared" si="8"/>
        <v>0</v>
      </c>
      <c r="AH26" s="251">
        <f t="shared" si="8"/>
        <v>0</v>
      </c>
      <c r="AI26" s="251">
        <f t="shared" si="8"/>
        <v>0</v>
      </c>
      <c r="AJ26" s="251">
        <f t="shared" si="8"/>
        <v>0</v>
      </c>
      <c r="AK26" s="251">
        <f t="shared" si="8"/>
        <v>0</v>
      </c>
      <c r="AL26" s="251">
        <f t="shared" si="8"/>
        <v>0</v>
      </c>
      <c r="AM26" s="251">
        <f t="shared" si="8"/>
        <v>0</v>
      </c>
      <c r="AN26" s="251">
        <f t="shared" si="8"/>
        <v>0</v>
      </c>
      <c r="AO26" s="251">
        <f t="shared" si="8"/>
        <v>0</v>
      </c>
      <c r="AP26" s="251">
        <f t="shared" si="8"/>
        <v>0</v>
      </c>
      <c r="AQ26" s="251">
        <f t="shared" si="8"/>
        <v>0</v>
      </c>
      <c r="AR26" s="251">
        <f t="shared" si="8"/>
        <v>0</v>
      </c>
      <c r="AS26" s="251">
        <f t="shared" si="8"/>
        <v>0</v>
      </c>
      <c r="AT26" s="251">
        <f t="shared" si="8"/>
        <v>0</v>
      </c>
      <c r="AU26" s="251">
        <f t="shared" si="8"/>
        <v>0</v>
      </c>
      <c r="AV26" s="251">
        <f t="shared" si="8"/>
        <v>0</v>
      </c>
      <c r="AW26" s="251">
        <f t="shared" si="8"/>
        <v>0</v>
      </c>
      <c r="AX26" s="251">
        <f t="shared" si="8"/>
        <v>0</v>
      </c>
      <c r="AY26" s="251">
        <f t="shared" si="8"/>
        <v>0</v>
      </c>
      <c r="AZ26" s="251">
        <f t="shared" si="8"/>
        <v>0</v>
      </c>
      <c r="BA26" s="251">
        <f t="shared" si="8"/>
        <v>0</v>
      </c>
      <c r="BB26" s="251">
        <f t="shared" si="8"/>
        <v>0</v>
      </c>
      <c r="BC26" s="251">
        <f t="shared" si="8"/>
        <v>0</v>
      </c>
      <c r="BD26" s="251">
        <f t="shared" si="8"/>
        <v>0</v>
      </c>
      <c r="BE26" s="251">
        <f t="shared" si="8"/>
        <v>0</v>
      </c>
      <c r="BF26" s="251">
        <f t="shared" si="8"/>
        <v>0</v>
      </c>
      <c r="BG26" s="251">
        <f t="shared" si="8"/>
        <v>0</v>
      </c>
      <c r="BH26" s="251">
        <f t="shared" si="8"/>
        <v>0</v>
      </c>
      <c r="BI26" s="251">
        <f t="shared" si="8"/>
        <v>0</v>
      </c>
      <c r="BJ26" s="251">
        <f t="shared" si="8"/>
        <v>0</v>
      </c>
      <c r="BK26" s="251">
        <f t="shared" si="8"/>
        <v>0</v>
      </c>
      <c r="BL26" s="251">
        <f t="shared" si="8"/>
        <v>0</v>
      </c>
      <c r="BM26" s="251">
        <f t="shared" si="8"/>
        <v>0</v>
      </c>
      <c r="BN26" s="251">
        <f t="shared" si="8"/>
        <v>0</v>
      </c>
      <c r="BO26" s="251">
        <f t="shared" si="8"/>
        <v>0</v>
      </c>
      <c r="BP26" s="251">
        <f t="shared" si="8"/>
        <v>0</v>
      </c>
      <c r="BQ26" s="251">
        <f t="shared" si="8"/>
        <v>0</v>
      </c>
      <c r="BR26" s="251">
        <f t="shared" ref="BR26:CF26" si="9">+IFERROR(IF(SUM(BR24:BR25)=0,0,100-SUM(BR24:BR25)),0)</f>
        <v>0</v>
      </c>
      <c r="BS26" s="251">
        <f t="shared" si="9"/>
        <v>0</v>
      </c>
      <c r="BT26" s="251">
        <f t="shared" si="9"/>
        <v>0</v>
      </c>
      <c r="BU26" s="251">
        <f t="shared" si="9"/>
        <v>0</v>
      </c>
      <c r="BV26" s="251">
        <f t="shared" si="9"/>
        <v>0</v>
      </c>
      <c r="BW26" s="251">
        <f t="shared" si="9"/>
        <v>0</v>
      </c>
      <c r="BX26" s="251">
        <f t="shared" si="9"/>
        <v>0</v>
      </c>
      <c r="BY26" s="251">
        <f t="shared" si="9"/>
        <v>0</v>
      </c>
      <c r="BZ26" s="251">
        <f t="shared" si="9"/>
        <v>0</v>
      </c>
      <c r="CA26" s="251">
        <f t="shared" si="9"/>
        <v>0</v>
      </c>
      <c r="CB26" s="251">
        <f t="shared" si="9"/>
        <v>0</v>
      </c>
      <c r="CC26" s="251">
        <f t="shared" si="9"/>
        <v>0</v>
      </c>
      <c r="CD26" s="251">
        <f t="shared" si="9"/>
        <v>0</v>
      </c>
      <c r="CE26" s="251">
        <f t="shared" si="9"/>
        <v>0</v>
      </c>
      <c r="CF26" s="251">
        <f t="shared" si="9"/>
        <v>0</v>
      </c>
    </row>
    <row r="27" spans="2:84" ht="12" customHeight="1" thickBot="1" x14ac:dyDescent="0.35">
      <c r="B27" s="700">
        <v>5</v>
      </c>
      <c r="C27" s="792"/>
      <c r="D27" s="756"/>
      <c r="E27" s="757"/>
      <c r="F27" s="757"/>
      <c r="G27" s="757"/>
      <c r="H27" s="757"/>
      <c r="I27" s="757"/>
      <c r="J27" s="757"/>
      <c r="K27" s="757"/>
      <c r="L27" s="757"/>
      <c r="M27" s="757"/>
      <c r="N27" s="757"/>
      <c r="O27" s="757"/>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c r="AP27" s="757"/>
      <c r="AQ27" s="757"/>
      <c r="AR27" s="757"/>
      <c r="AS27" s="757"/>
      <c r="AT27" s="757"/>
      <c r="AU27" s="757"/>
      <c r="AV27" s="757"/>
      <c r="AW27" s="757"/>
      <c r="AX27" s="757"/>
      <c r="AY27" s="757"/>
      <c r="AZ27" s="757"/>
      <c r="BA27" s="757"/>
      <c r="BB27" s="757"/>
      <c r="BC27" s="757"/>
      <c r="BD27" s="757"/>
      <c r="BE27" s="757"/>
      <c r="BF27" s="757"/>
      <c r="BG27" s="757"/>
      <c r="BH27" s="757"/>
      <c r="BI27" s="757"/>
      <c r="BJ27" s="757"/>
      <c r="BK27" s="757"/>
      <c r="BL27" s="757"/>
      <c r="BM27" s="757"/>
      <c r="BN27" s="757"/>
      <c r="BO27" s="757"/>
      <c r="BP27" s="757"/>
      <c r="BQ27" s="757"/>
      <c r="BR27" s="757"/>
      <c r="BS27" s="757"/>
      <c r="BT27" s="757"/>
      <c r="BU27" s="757"/>
      <c r="BV27" s="757"/>
      <c r="BW27" s="757"/>
      <c r="BX27" s="757"/>
      <c r="BY27" s="757"/>
      <c r="BZ27" s="757"/>
      <c r="CA27" s="757"/>
      <c r="CB27" s="757"/>
      <c r="CC27" s="757"/>
      <c r="CD27" s="757"/>
      <c r="CE27" s="757"/>
      <c r="CF27" s="757"/>
    </row>
    <row r="28" spans="2:84" ht="15" customHeight="1" thickBot="1" x14ac:dyDescent="0.35">
      <c r="B28" s="700">
        <v>6</v>
      </c>
      <c r="C28" s="973" t="s">
        <v>190</v>
      </c>
      <c r="D28" s="235" t="s">
        <v>52</v>
      </c>
      <c r="E28" s="251">
        <f>+IFERROR(ROUND(((5.88*10^-8)*(E10^1.2)+1)*E24,0),0)</f>
        <v>0</v>
      </c>
      <c r="F28" s="251">
        <f t="shared" ref="F28:BQ28" si="10">+IFERROR(ROUND(((5.88*10^-8)*(F10^1.2)+1)*F24,0),0)</f>
        <v>0</v>
      </c>
      <c r="G28" s="251">
        <f t="shared" si="10"/>
        <v>0</v>
      </c>
      <c r="H28" s="251">
        <f t="shared" si="10"/>
        <v>0</v>
      </c>
      <c r="I28" s="251">
        <f t="shared" si="10"/>
        <v>0</v>
      </c>
      <c r="J28" s="251">
        <f t="shared" si="10"/>
        <v>0</v>
      </c>
      <c r="K28" s="251">
        <f t="shared" si="10"/>
        <v>18</v>
      </c>
      <c r="L28" s="251">
        <f t="shared" si="10"/>
        <v>19</v>
      </c>
      <c r="M28" s="251">
        <f t="shared" si="10"/>
        <v>15</v>
      </c>
      <c r="N28" s="251">
        <f t="shared" si="10"/>
        <v>15</v>
      </c>
      <c r="O28" s="251">
        <f t="shared" si="10"/>
        <v>0</v>
      </c>
      <c r="P28" s="251">
        <f t="shared" si="10"/>
        <v>0</v>
      </c>
      <c r="Q28" s="251">
        <f t="shared" si="10"/>
        <v>0</v>
      </c>
      <c r="R28" s="251">
        <f t="shared" si="10"/>
        <v>0</v>
      </c>
      <c r="S28" s="251">
        <f t="shared" si="10"/>
        <v>0</v>
      </c>
      <c r="T28" s="251">
        <f t="shared" si="10"/>
        <v>0</v>
      </c>
      <c r="U28" s="251">
        <f t="shared" si="10"/>
        <v>0</v>
      </c>
      <c r="V28" s="251">
        <f t="shared" si="10"/>
        <v>0</v>
      </c>
      <c r="W28" s="251">
        <f t="shared" si="10"/>
        <v>0</v>
      </c>
      <c r="X28" s="251">
        <f t="shared" si="10"/>
        <v>0</v>
      </c>
      <c r="Y28" s="251">
        <f t="shared" si="10"/>
        <v>0</v>
      </c>
      <c r="Z28" s="251">
        <f t="shared" si="10"/>
        <v>0</v>
      </c>
      <c r="AA28" s="251">
        <f t="shared" si="10"/>
        <v>0</v>
      </c>
      <c r="AB28" s="251">
        <f t="shared" si="10"/>
        <v>0</v>
      </c>
      <c r="AC28" s="251">
        <f t="shared" si="10"/>
        <v>0</v>
      </c>
      <c r="AD28" s="251">
        <f t="shared" si="10"/>
        <v>0</v>
      </c>
      <c r="AE28" s="251">
        <f t="shared" si="10"/>
        <v>0</v>
      </c>
      <c r="AF28" s="251">
        <f t="shared" si="10"/>
        <v>0</v>
      </c>
      <c r="AG28" s="251">
        <f t="shared" si="10"/>
        <v>0</v>
      </c>
      <c r="AH28" s="251">
        <f t="shared" si="10"/>
        <v>0</v>
      </c>
      <c r="AI28" s="251">
        <f t="shared" si="10"/>
        <v>0</v>
      </c>
      <c r="AJ28" s="251">
        <f t="shared" si="10"/>
        <v>0</v>
      </c>
      <c r="AK28" s="251">
        <f t="shared" si="10"/>
        <v>0</v>
      </c>
      <c r="AL28" s="251">
        <f t="shared" si="10"/>
        <v>0</v>
      </c>
      <c r="AM28" s="251">
        <f t="shared" si="10"/>
        <v>0</v>
      </c>
      <c r="AN28" s="251">
        <f t="shared" si="10"/>
        <v>0</v>
      </c>
      <c r="AO28" s="251">
        <f t="shared" si="10"/>
        <v>0</v>
      </c>
      <c r="AP28" s="251">
        <f t="shared" si="10"/>
        <v>0</v>
      </c>
      <c r="AQ28" s="251">
        <f t="shared" si="10"/>
        <v>0</v>
      </c>
      <c r="AR28" s="251">
        <f t="shared" si="10"/>
        <v>0</v>
      </c>
      <c r="AS28" s="251">
        <f t="shared" si="10"/>
        <v>0</v>
      </c>
      <c r="AT28" s="251">
        <f t="shared" si="10"/>
        <v>0</v>
      </c>
      <c r="AU28" s="251">
        <f t="shared" si="10"/>
        <v>0</v>
      </c>
      <c r="AV28" s="251">
        <f t="shared" si="10"/>
        <v>0</v>
      </c>
      <c r="AW28" s="251">
        <f t="shared" si="10"/>
        <v>0</v>
      </c>
      <c r="AX28" s="251">
        <f t="shared" si="10"/>
        <v>0</v>
      </c>
      <c r="AY28" s="251">
        <f t="shared" si="10"/>
        <v>0</v>
      </c>
      <c r="AZ28" s="251">
        <f t="shared" si="10"/>
        <v>0</v>
      </c>
      <c r="BA28" s="251">
        <f t="shared" si="10"/>
        <v>0</v>
      </c>
      <c r="BB28" s="251">
        <f t="shared" si="10"/>
        <v>0</v>
      </c>
      <c r="BC28" s="251">
        <f t="shared" si="10"/>
        <v>0</v>
      </c>
      <c r="BD28" s="251">
        <f t="shared" si="10"/>
        <v>0</v>
      </c>
      <c r="BE28" s="251">
        <f t="shared" si="10"/>
        <v>0</v>
      </c>
      <c r="BF28" s="251">
        <f t="shared" si="10"/>
        <v>0</v>
      </c>
      <c r="BG28" s="251">
        <f t="shared" si="10"/>
        <v>0</v>
      </c>
      <c r="BH28" s="251">
        <f t="shared" si="10"/>
        <v>0</v>
      </c>
      <c r="BI28" s="251">
        <f t="shared" si="10"/>
        <v>0</v>
      </c>
      <c r="BJ28" s="251">
        <f t="shared" si="10"/>
        <v>0</v>
      </c>
      <c r="BK28" s="251">
        <f t="shared" si="10"/>
        <v>0</v>
      </c>
      <c r="BL28" s="251">
        <f t="shared" si="10"/>
        <v>0</v>
      </c>
      <c r="BM28" s="251">
        <f t="shared" si="10"/>
        <v>0</v>
      </c>
      <c r="BN28" s="251">
        <f t="shared" si="10"/>
        <v>0</v>
      </c>
      <c r="BO28" s="251">
        <f t="shared" si="10"/>
        <v>0</v>
      </c>
      <c r="BP28" s="251">
        <f t="shared" si="10"/>
        <v>0</v>
      </c>
      <c r="BQ28" s="251">
        <f t="shared" si="10"/>
        <v>0</v>
      </c>
      <c r="BR28" s="251">
        <f t="shared" ref="BR28:CF28" si="11">+IFERROR(ROUND(((5.88*10^-8)*(BR10^1.2)+1)*BR24,0),0)</f>
        <v>0</v>
      </c>
      <c r="BS28" s="251">
        <f t="shared" si="11"/>
        <v>0</v>
      </c>
      <c r="BT28" s="251">
        <f t="shared" si="11"/>
        <v>0</v>
      </c>
      <c r="BU28" s="251">
        <f t="shared" si="11"/>
        <v>0</v>
      </c>
      <c r="BV28" s="251">
        <f t="shared" si="11"/>
        <v>0</v>
      </c>
      <c r="BW28" s="251">
        <f t="shared" si="11"/>
        <v>0</v>
      </c>
      <c r="BX28" s="251">
        <f t="shared" si="11"/>
        <v>0</v>
      </c>
      <c r="BY28" s="251">
        <f t="shared" si="11"/>
        <v>0</v>
      </c>
      <c r="BZ28" s="251">
        <f t="shared" si="11"/>
        <v>0</v>
      </c>
      <c r="CA28" s="251">
        <f t="shared" si="11"/>
        <v>0</v>
      </c>
      <c r="CB28" s="251">
        <f t="shared" si="11"/>
        <v>0</v>
      </c>
      <c r="CC28" s="251">
        <f t="shared" si="11"/>
        <v>0</v>
      </c>
      <c r="CD28" s="251">
        <f t="shared" si="11"/>
        <v>0</v>
      </c>
      <c r="CE28" s="251">
        <f t="shared" si="11"/>
        <v>0</v>
      </c>
      <c r="CF28" s="251">
        <f t="shared" si="11"/>
        <v>0</v>
      </c>
    </row>
    <row r="29" spans="2:84" ht="15" customHeight="1" thickBot="1" x14ac:dyDescent="0.35">
      <c r="B29" s="700">
        <v>7</v>
      </c>
      <c r="C29" s="973"/>
      <c r="D29" s="235" t="s">
        <v>45</v>
      </c>
      <c r="E29" s="251">
        <f>IF(E26=0,0,IFERROR(100-E25-E28,0))</f>
        <v>0</v>
      </c>
      <c r="F29" s="251">
        <f t="shared" ref="F29:BQ29" si="12">IF(F26=0,0,IFERROR(100-F25-F28,0))</f>
        <v>0</v>
      </c>
      <c r="G29" s="251">
        <f t="shared" si="12"/>
        <v>0</v>
      </c>
      <c r="H29" s="251">
        <f t="shared" si="12"/>
        <v>0</v>
      </c>
      <c r="I29" s="251">
        <f t="shared" si="12"/>
        <v>0</v>
      </c>
      <c r="J29" s="251">
        <f t="shared" si="12"/>
        <v>0</v>
      </c>
      <c r="K29" s="251">
        <f t="shared" si="12"/>
        <v>42</v>
      </c>
      <c r="L29" s="251">
        <f t="shared" si="12"/>
        <v>41</v>
      </c>
      <c r="M29" s="251">
        <f t="shared" si="12"/>
        <v>37</v>
      </c>
      <c r="N29" s="251">
        <f t="shared" si="12"/>
        <v>37</v>
      </c>
      <c r="O29" s="251">
        <f t="shared" si="12"/>
        <v>0</v>
      </c>
      <c r="P29" s="251">
        <f t="shared" si="12"/>
        <v>0</v>
      </c>
      <c r="Q29" s="251">
        <f t="shared" si="12"/>
        <v>0</v>
      </c>
      <c r="R29" s="251">
        <f t="shared" si="12"/>
        <v>0</v>
      </c>
      <c r="S29" s="251">
        <f t="shared" si="12"/>
        <v>0</v>
      </c>
      <c r="T29" s="251">
        <f t="shared" si="12"/>
        <v>0</v>
      </c>
      <c r="U29" s="251">
        <f t="shared" si="12"/>
        <v>0</v>
      </c>
      <c r="V29" s="251">
        <f t="shared" si="12"/>
        <v>0</v>
      </c>
      <c r="W29" s="251">
        <f t="shared" si="12"/>
        <v>0</v>
      </c>
      <c r="X29" s="251">
        <f t="shared" si="12"/>
        <v>0</v>
      </c>
      <c r="Y29" s="251">
        <f t="shared" si="12"/>
        <v>0</v>
      </c>
      <c r="Z29" s="251">
        <f t="shared" si="12"/>
        <v>0</v>
      </c>
      <c r="AA29" s="251">
        <f t="shared" si="12"/>
        <v>0</v>
      </c>
      <c r="AB29" s="251">
        <f t="shared" si="12"/>
        <v>0</v>
      </c>
      <c r="AC29" s="251">
        <f t="shared" si="12"/>
        <v>0</v>
      </c>
      <c r="AD29" s="251">
        <f t="shared" si="12"/>
        <v>0</v>
      </c>
      <c r="AE29" s="251">
        <f t="shared" si="12"/>
        <v>0</v>
      </c>
      <c r="AF29" s="251">
        <f t="shared" si="12"/>
        <v>0</v>
      </c>
      <c r="AG29" s="251">
        <f t="shared" si="12"/>
        <v>0</v>
      </c>
      <c r="AH29" s="251">
        <f t="shared" si="12"/>
        <v>0</v>
      </c>
      <c r="AI29" s="251">
        <f t="shared" si="12"/>
        <v>0</v>
      </c>
      <c r="AJ29" s="251">
        <f t="shared" si="12"/>
        <v>0</v>
      </c>
      <c r="AK29" s="251">
        <f t="shared" si="12"/>
        <v>0</v>
      </c>
      <c r="AL29" s="251">
        <f t="shared" si="12"/>
        <v>0</v>
      </c>
      <c r="AM29" s="251">
        <f t="shared" si="12"/>
        <v>0</v>
      </c>
      <c r="AN29" s="251">
        <f t="shared" si="12"/>
        <v>0</v>
      </c>
      <c r="AO29" s="251">
        <f t="shared" si="12"/>
        <v>0</v>
      </c>
      <c r="AP29" s="251">
        <f t="shared" si="12"/>
        <v>0</v>
      </c>
      <c r="AQ29" s="251">
        <f t="shared" si="12"/>
        <v>0</v>
      </c>
      <c r="AR29" s="251">
        <f t="shared" si="12"/>
        <v>0</v>
      </c>
      <c r="AS29" s="251">
        <f t="shared" si="12"/>
        <v>0</v>
      </c>
      <c r="AT29" s="251">
        <f t="shared" si="12"/>
        <v>0</v>
      </c>
      <c r="AU29" s="251">
        <f t="shared" si="12"/>
        <v>0</v>
      </c>
      <c r="AV29" s="251">
        <f t="shared" si="12"/>
        <v>0</v>
      </c>
      <c r="AW29" s="251">
        <f t="shared" si="12"/>
        <v>0</v>
      </c>
      <c r="AX29" s="251">
        <f t="shared" si="12"/>
        <v>0</v>
      </c>
      <c r="AY29" s="251">
        <f t="shared" si="12"/>
        <v>0</v>
      </c>
      <c r="AZ29" s="251">
        <f t="shared" si="12"/>
        <v>0</v>
      </c>
      <c r="BA29" s="251">
        <f t="shared" si="12"/>
        <v>0</v>
      </c>
      <c r="BB29" s="251">
        <f t="shared" si="12"/>
        <v>0</v>
      </c>
      <c r="BC29" s="251">
        <f t="shared" si="12"/>
        <v>0</v>
      </c>
      <c r="BD29" s="251">
        <f t="shared" si="12"/>
        <v>0</v>
      </c>
      <c r="BE29" s="251">
        <f t="shared" si="12"/>
        <v>0</v>
      </c>
      <c r="BF29" s="251">
        <f t="shared" si="12"/>
        <v>0</v>
      </c>
      <c r="BG29" s="251">
        <f t="shared" si="12"/>
        <v>0</v>
      </c>
      <c r="BH29" s="251">
        <f t="shared" si="12"/>
        <v>0</v>
      </c>
      <c r="BI29" s="251">
        <f t="shared" si="12"/>
        <v>0</v>
      </c>
      <c r="BJ29" s="251">
        <f t="shared" si="12"/>
        <v>0</v>
      </c>
      <c r="BK29" s="251">
        <f t="shared" si="12"/>
        <v>0</v>
      </c>
      <c r="BL29" s="251">
        <f t="shared" si="12"/>
        <v>0</v>
      </c>
      <c r="BM29" s="251">
        <f t="shared" si="12"/>
        <v>0</v>
      </c>
      <c r="BN29" s="251">
        <f t="shared" si="12"/>
        <v>0</v>
      </c>
      <c r="BO29" s="251">
        <f t="shared" si="12"/>
        <v>0</v>
      </c>
      <c r="BP29" s="251">
        <f t="shared" si="12"/>
        <v>0</v>
      </c>
      <c r="BQ29" s="251">
        <f t="shared" si="12"/>
        <v>0</v>
      </c>
      <c r="BR29" s="251">
        <f t="shared" ref="BR29:CF29" si="13">IF(BR26=0,0,IFERROR(100-BR25-BR28,0))</f>
        <v>0</v>
      </c>
      <c r="BS29" s="251">
        <f t="shared" si="13"/>
        <v>0</v>
      </c>
      <c r="BT29" s="251">
        <f t="shared" si="13"/>
        <v>0</v>
      </c>
      <c r="BU29" s="251">
        <f t="shared" si="13"/>
        <v>0</v>
      </c>
      <c r="BV29" s="251">
        <f t="shared" si="13"/>
        <v>0</v>
      </c>
      <c r="BW29" s="251">
        <f t="shared" si="13"/>
        <v>0</v>
      </c>
      <c r="BX29" s="251">
        <f t="shared" si="13"/>
        <v>0</v>
      </c>
      <c r="BY29" s="251">
        <f t="shared" si="13"/>
        <v>0</v>
      </c>
      <c r="BZ29" s="251">
        <f t="shared" si="13"/>
        <v>0</v>
      </c>
      <c r="CA29" s="251">
        <f t="shared" si="13"/>
        <v>0</v>
      </c>
      <c r="CB29" s="251">
        <f t="shared" si="13"/>
        <v>0</v>
      </c>
      <c r="CC29" s="251">
        <f t="shared" si="13"/>
        <v>0</v>
      </c>
      <c r="CD29" s="251">
        <f t="shared" si="13"/>
        <v>0</v>
      </c>
      <c r="CE29" s="251">
        <f t="shared" si="13"/>
        <v>0</v>
      </c>
      <c r="CF29" s="251">
        <f t="shared" si="13"/>
        <v>0</v>
      </c>
    </row>
    <row r="30" spans="2:84" ht="15" customHeight="1" thickBot="1" x14ac:dyDescent="0.35">
      <c r="B30" s="700">
        <v>8</v>
      </c>
      <c r="C30" s="973"/>
      <c r="D30" s="235" t="s">
        <v>153</v>
      </c>
      <c r="E30" s="254">
        <f>+IFERROR((E10^0.95)*(1.94*10^-6)+1,0)</f>
        <v>1.1974390381774185</v>
      </c>
      <c r="F30" s="254">
        <f t="shared" ref="F30:BQ30" si="14">+IFERROR((F10^0.95)*(1.94*10^-6)+1,0)</f>
        <v>1.1974390381774185</v>
      </c>
      <c r="G30" s="254">
        <f t="shared" si="14"/>
        <v>1.1974390381774185</v>
      </c>
      <c r="H30" s="254">
        <f t="shared" si="14"/>
        <v>1.1974390381774185</v>
      </c>
      <c r="I30" s="254">
        <f t="shared" si="14"/>
        <v>1.1974390381774185</v>
      </c>
      <c r="J30" s="254">
        <f t="shared" si="14"/>
        <v>1.1956264148329394</v>
      </c>
      <c r="K30" s="254">
        <f t="shared" si="14"/>
        <v>1.1951942291920532</v>
      </c>
      <c r="L30" s="254">
        <f t="shared" si="14"/>
        <v>1.1961309028787948</v>
      </c>
      <c r="M30" s="254">
        <f t="shared" si="14"/>
        <v>1.1956264148329394</v>
      </c>
      <c r="N30" s="254">
        <f t="shared" si="14"/>
        <v>1.1956264148329394</v>
      </c>
      <c r="O30" s="254">
        <f t="shared" si="14"/>
        <v>1.1967257492538683</v>
      </c>
      <c r="P30" s="254">
        <f t="shared" si="14"/>
        <v>1.1967257492538683</v>
      </c>
      <c r="Q30" s="254">
        <f t="shared" si="14"/>
        <v>1</v>
      </c>
      <c r="R30" s="254">
        <f t="shared" si="14"/>
        <v>1</v>
      </c>
      <c r="S30" s="254">
        <f t="shared" si="14"/>
        <v>1</v>
      </c>
      <c r="T30" s="254">
        <f t="shared" si="14"/>
        <v>1</v>
      </c>
      <c r="U30" s="254">
        <f t="shared" si="14"/>
        <v>1</v>
      </c>
      <c r="V30" s="254">
        <f t="shared" si="14"/>
        <v>1</v>
      </c>
      <c r="W30" s="254">
        <f t="shared" si="14"/>
        <v>1</v>
      </c>
      <c r="X30" s="254">
        <f t="shared" si="14"/>
        <v>1</v>
      </c>
      <c r="Y30" s="254">
        <f t="shared" si="14"/>
        <v>1</v>
      </c>
      <c r="Z30" s="254">
        <f t="shared" si="14"/>
        <v>1</v>
      </c>
      <c r="AA30" s="254">
        <f t="shared" si="14"/>
        <v>1</v>
      </c>
      <c r="AB30" s="254">
        <f t="shared" si="14"/>
        <v>1</v>
      </c>
      <c r="AC30" s="254">
        <f t="shared" si="14"/>
        <v>1</v>
      </c>
      <c r="AD30" s="254">
        <f t="shared" si="14"/>
        <v>1</v>
      </c>
      <c r="AE30" s="254">
        <f t="shared" si="14"/>
        <v>1</v>
      </c>
      <c r="AF30" s="254">
        <f t="shared" si="14"/>
        <v>1</v>
      </c>
      <c r="AG30" s="254">
        <f t="shared" si="14"/>
        <v>1</v>
      </c>
      <c r="AH30" s="254">
        <f t="shared" si="14"/>
        <v>1</v>
      </c>
      <c r="AI30" s="254">
        <f t="shared" si="14"/>
        <v>1</v>
      </c>
      <c r="AJ30" s="254">
        <f t="shared" si="14"/>
        <v>1</v>
      </c>
      <c r="AK30" s="254">
        <f t="shared" si="14"/>
        <v>1</v>
      </c>
      <c r="AL30" s="254">
        <f t="shared" si="14"/>
        <v>1</v>
      </c>
      <c r="AM30" s="254">
        <f t="shared" si="14"/>
        <v>1</v>
      </c>
      <c r="AN30" s="254">
        <f t="shared" si="14"/>
        <v>1</v>
      </c>
      <c r="AO30" s="254">
        <f t="shared" si="14"/>
        <v>1</v>
      </c>
      <c r="AP30" s="254">
        <f t="shared" si="14"/>
        <v>1</v>
      </c>
      <c r="AQ30" s="254">
        <f t="shared" si="14"/>
        <v>1</v>
      </c>
      <c r="AR30" s="254">
        <f t="shared" si="14"/>
        <v>1</v>
      </c>
      <c r="AS30" s="254">
        <f t="shared" si="14"/>
        <v>1</v>
      </c>
      <c r="AT30" s="254">
        <f t="shared" si="14"/>
        <v>1</v>
      </c>
      <c r="AU30" s="254">
        <f t="shared" si="14"/>
        <v>1</v>
      </c>
      <c r="AV30" s="254">
        <f t="shared" si="14"/>
        <v>1</v>
      </c>
      <c r="AW30" s="254">
        <f t="shared" si="14"/>
        <v>1</v>
      </c>
      <c r="AX30" s="254">
        <f t="shared" si="14"/>
        <v>1</v>
      </c>
      <c r="AY30" s="254">
        <f t="shared" si="14"/>
        <v>1</v>
      </c>
      <c r="AZ30" s="254">
        <f t="shared" si="14"/>
        <v>1</v>
      </c>
      <c r="BA30" s="254">
        <f t="shared" si="14"/>
        <v>1</v>
      </c>
      <c r="BB30" s="254">
        <f t="shared" si="14"/>
        <v>1</v>
      </c>
      <c r="BC30" s="254">
        <f t="shared" si="14"/>
        <v>1</v>
      </c>
      <c r="BD30" s="254">
        <f t="shared" si="14"/>
        <v>1</v>
      </c>
      <c r="BE30" s="254">
        <f t="shared" si="14"/>
        <v>1</v>
      </c>
      <c r="BF30" s="254">
        <f t="shared" si="14"/>
        <v>1</v>
      </c>
      <c r="BG30" s="254">
        <f t="shared" si="14"/>
        <v>1</v>
      </c>
      <c r="BH30" s="254">
        <f t="shared" si="14"/>
        <v>1</v>
      </c>
      <c r="BI30" s="254">
        <f t="shared" si="14"/>
        <v>1</v>
      </c>
      <c r="BJ30" s="254">
        <f t="shared" si="14"/>
        <v>1</v>
      </c>
      <c r="BK30" s="254">
        <f t="shared" si="14"/>
        <v>1</v>
      </c>
      <c r="BL30" s="254">
        <f t="shared" si="14"/>
        <v>1</v>
      </c>
      <c r="BM30" s="254">
        <f t="shared" si="14"/>
        <v>1</v>
      </c>
      <c r="BN30" s="254">
        <f t="shared" si="14"/>
        <v>1</v>
      </c>
      <c r="BO30" s="254">
        <f t="shared" si="14"/>
        <v>1</v>
      </c>
      <c r="BP30" s="254">
        <f t="shared" si="14"/>
        <v>1</v>
      </c>
      <c r="BQ30" s="254">
        <f t="shared" si="14"/>
        <v>1</v>
      </c>
      <c r="BR30" s="254">
        <f t="shared" ref="BR30:CF30" si="15">+IFERROR((BR10^0.95)*(1.94*10^-6)+1,0)</f>
        <v>1</v>
      </c>
      <c r="BS30" s="254">
        <f t="shared" si="15"/>
        <v>1</v>
      </c>
      <c r="BT30" s="254">
        <f t="shared" si="15"/>
        <v>1</v>
      </c>
      <c r="BU30" s="254">
        <f t="shared" si="15"/>
        <v>1</v>
      </c>
      <c r="BV30" s="254">
        <f t="shared" si="15"/>
        <v>1</v>
      </c>
      <c r="BW30" s="254">
        <f t="shared" si="15"/>
        <v>1</v>
      </c>
      <c r="BX30" s="254">
        <f t="shared" si="15"/>
        <v>1</v>
      </c>
      <c r="BY30" s="254">
        <f t="shared" si="15"/>
        <v>1</v>
      </c>
      <c r="BZ30" s="254">
        <f t="shared" si="15"/>
        <v>1</v>
      </c>
      <c r="CA30" s="254">
        <f t="shared" si="15"/>
        <v>1</v>
      </c>
      <c r="CB30" s="254">
        <f t="shared" si="15"/>
        <v>1</v>
      </c>
      <c r="CC30" s="254">
        <f t="shared" si="15"/>
        <v>1</v>
      </c>
      <c r="CD30" s="254">
        <f t="shared" si="15"/>
        <v>1</v>
      </c>
      <c r="CE30" s="254">
        <f t="shared" si="15"/>
        <v>1</v>
      </c>
      <c r="CF30" s="254">
        <f t="shared" si="15"/>
        <v>1</v>
      </c>
    </row>
    <row r="31" spans="2:84" ht="12" customHeight="1" thickBot="1" x14ac:dyDescent="0.35">
      <c r="B31" s="700">
        <v>9</v>
      </c>
      <c r="C31" s="793"/>
      <c r="D31" s="759"/>
      <c r="E31" s="760"/>
      <c r="F31" s="760"/>
      <c r="G31" s="760"/>
      <c r="H31" s="760"/>
      <c r="I31" s="760"/>
      <c r="J31" s="760"/>
      <c r="K31" s="760"/>
      <c r="L31" s="760"/>
      <c r="M31" s="760"/>
      <c r="N31" s="760"/>
      <c r="O31" s="760"/>
      <c r="P31" s="760"/>
      <c r="Q31" s="760"/>
      <c r="R31" s="760"/>
      <c r="S31" s="760"/>
      <c r="T31" s="760"/>
      <c r="U31" s="760"/>
      <c r="V31" s="760"/>
      <c r="W31" s="760"/>
      <c r="X31" s="760"/>
      <c r="Y31" s="760"/>
      <c r="Z31" s="760"/>
      <c r="AA31" s="760"/>
      <c r="AB31" s="760"/>
      <c r="AC31" s="760"/>
      <c r="AD31" s="760"/>
      <c r="AE31" s="760"/>
      <c r="AF31" s="760"/>
      <c r="AG31" s="760"/>
      <c r="AH31" s="760"/>
      <c r="AI31" s="760"/>
      <c r="AJ31" s="760"/>
      <c r="AK31" s="760"/>
      <c r="AL31" s="760"/>
      <c r="AM31" s="760"/>
      <c r="AN31" s="760"/>
      <c r="AO31" s="760"/>
      <c r="AP31" s="760"/>
      <c r="AQ31" s="760"/>
      <c r="AR31" s="760"/>
      <c r="AS31" s="760"/>
      <c r="AT31" s="760"/>
      <c r="AU31" s="760"/>
      <c r="AV31" s="760"/>
      <c r="AW31" s="760"/>
      <c r="AX31" s="760"/>
      <c r="AY31" s="760"/>
      <c r="AZ31" s="760"/>
      <c r="BA31" s="760"/>
      <c r="BB31" s="760"/>
      <c r="BC31" s="760"/>
      <c r="BD31" s="760"/>
      <c r="BE31" s="760"/>
      <c r="BF31" s="760"/>
      <c r="BG31" s="760"/>
      <c r="BH31" s="760"/>
      <c r="BI31" s="760"/>
      <c r="BJ31" s="760"/>
      <c r="BK31" s="760"/>
      <c r="BL31" s="760"/>
      <c r="BM31" s="760"/>
      <c r="BN31" s="760"/>
      <c r="BO31" s="760"/>
      <c r="BP31" s="760"/>
      <c r="BQ31" s="760"/>
      <c r="BR31" s="760"/>
      <c r="BS31" s="760"/>
      <c r="BT31" s="760"/>
      <c r="BU31" s="760"/>
      <c r="BV31" s="760"/>
      <c r="BW31" s="760"/>
      <c r="BX31" s="760"/>
      <c r="BY31" s="760"/>
      <c r="BZ31" s="760"/>
      <c r="CA31" s="760"/>
      <c r="CB31" s="760"/>
      <c r="CC31" s="760"/>
      <c r="CD31" s="760"/>
      <c r="CE31" s="760"/>
      <c r="CF31" s="760"/>
    </row>
    <row r="32" spans="2:84" ht="21" customHeight="1" thickBot="1" x14ac:dyDescent="0.35">
      <c r="B32" s="700">
        <v>10</v>
      </c>
      <c r="C32" s="976" t="s">
        <v>251</v>
      </c>
      <c r="D32" s="236" t="s">
        <v>48</v>
      </c>
      <c r="E32" s="262">
        <f>+IFERROR((E22/1000*100-E7*E25-E30*E28)/E29,0)</f>
        <v>0</v>
      </c>
      <c r="F32" s="262">
        <f t="shared" ref="F32:BQ32" si="16">+IFERROR((F22/1000*100-F7*F25-F30*F28)/F29,0)</f>
        <v>0</v>
      </c>
      <c r="G32" s="262">
        <f t="shared" si="16"/>
        <v>0</v>
      </c>
      <c r="H32" s="262">
        <f t="shared" si="16"/>
        <v>0</v>
      </c>
      <c r="I32" s="262">
        <f t="shared" si="16"/>
        <v>0</v>
      </c>
      <c r="J32" s="262">
        <f t="shared" si="16"/>
        <v>0</v>
      </c>
      <c r="K32" s="262">
        <f t="shared" si="16"/>
        <v>2.7830119970129297</v>
      </c>
      <c r="L32" s="262">
        <f t="shared" si="16"/>
        <v>2.8700856791537297</v>
      </c>
      <c r="M32" s="262">
        <f t="shared" si="16"/>
        <v>3.1552865885812409</v>
      </c>
      <c r="N32" s="262">
        <f t="shared" si="16"/>
        <v>3.1552865885812409</v>
      </c>
      <c r="O32" s="262">
        <f t="shared" si="16"/>
        <v>0</v>
      </c>
      <c r="P32" s="262">
        <f t="shared" si="16"/>
        <v>0</v>
      </c>
      <c r="Q32" s="262">
        <f t="shared" si="16"/>
        <v>0</v>
      </c>
      <c r="R32" s="262">
        <f t="shared" si="16"/>
        <v>0</v>
      </c>
      <c r="S32" s="262">
        <f t="shared" si="16"/>
        <v>0</v>
      </c>
      <c r="T32" s="262">
        <f t="shared" si="16"/>
        <v>0</v>
      </c>
      <c r="U32" s="262">
        <f t="shared" si="16"/>
        <v>0</v>
      </c>
      <c r="V32" s="262">
        <f t="shared" si="16"/>
        <v>0</v>
      </c>
      <c r="W32" s="262">
        <f t="shared" si="16"/>
        <v>0</v>
      </c>
      <c r="X32" s="262">
        <f t="shared" si="16"/>
        <v>0</v>
      </c>
      <c r="Y32" s="262">
        <f t="shared" si="16"/>
        <v>0</v>
      </c>
      <c r="Z32" s="262">
        <f t="shared" si="16"/>
        <v>0</v>
      </c>
      <c r="AA32" s="262">
        <f t="shared" si="16"/>
        <v>0</v>
      </c>
      <c r="AB32" s="262">
        <f t="shared" si="16"/>
        <v>0</v>
      </c>
      <c r="AC32" s="262">
        <f t="shared" si="16"/>
        <v>0</v>
      </c>
      <c r="AD32" s="262">
        <f t="shared" si="16"/>
        <v>0</v>
      </c>
      <c r="AE32" s="262">
        <f t="shared" si="16"/>
        <v>0</v>
      </c>
      <c r="AF32" s="262">
        <f t="shared" si="16"/>
        <v>0</v>
      </c>
      <c r="AG32" s="262">
        <f t="shared" si="16"/>
        <v>0</v>
      </c>
      <c r="AH32" s="262">
        <f t="shared" si="16"/>
        <v>0</v>
      </c>
      <c r="AI32" s="262">
        <f t="shared" si="16"/>
        <v>0</v>
      </c>
      <c r="AJ32" s="262">
        <f t="shared" si="16"/>
        <v>0</v>
      </c>
      <c r="AK32" s="262">
        <f t="shared" si="16"/>
        <v>0</v>
      </c>
      <c r="AL32" s="262">
        <f t="shared" si="16"/>
        <v>0</v>
      </c>
      <c r="AM32" s="262">
        <f t="shared" si="16"/>
        <v>0</v>
      </c>
      <c r="AN32" s="262">
        <f t="shared" si="16"/>
        <v>0</v>
      </c>
      <c r="AO32" s="262">
        <f t="shared" si="16"/>
        <v>0</v>
      </c>
      <c r="AP32" s="262">
        <f t="shared" si="16"/>
        <v>0</v>
      </c>
      <c r="AQ32" s="262">
        <f t="shared" si="16"/>
        <v>0</v>
      </c>
      <c r="AR32" s="262">
        <f t="shared" si="16"/>
        <v>0</v>
      </c>
      <c r="AS32" s="262">
        <f t="shared" si="16"/>
        <v>0</v>
      </c>
      <c r="AT32" s="262">
        <f t="shared" si="16"/>
        <v>0</v>
      </c>
      <c r="AU32" s="262">
        <f t="shared" si="16"/>
        <v>0</v>
      </c>
      <c r="AV32" s="262">
        <f t="shared" si="16"/>
        <v>0</v>
      </c>
      <c r="AW32" s="262">
        <f t="shared" si="16"/>
        <v>0</v>
      </c>
      <c r="AX32" s="262">
        <f t="shared" si="16"/>
        <v>0</v>
      </c>
      <c r="AY32" s="262">
        <f t="shared" si="16"/>
        <v>0</v>
      </c>
      <c r="AZ32" s="262">
        <f t="shared" si="16"/>
        <v>0</v>
      </c>
      <c r="BA32" s="262">
        <f t="shared" si="16"/>
        <v>0</v>
      </c>
      <c r="BB32" s="262">
        <f t="shared" si="16"/>
        <v>0</v>
      </c>
      <c r="BC32" s="262">
        <f t="shared" si="16"/>
        <v>0</v>
      </c>
      <c r="BD32" s="262">
        <f t="shared" si="16"/>
        <v>0</v>
      </c>
      <c r="BE32" s="262">
        <f t="shared" si="16"/>
        <v>0</v>
      </c>
      <c r="BF32" s="262">
        <f t="shared" si="16"/>
        <v>0</v>
      </c>
      <c r="BG32" s="262">
        <f t="shared" si="16"/>
        <v>0</v>
      </c>
      <c r="BH32" s="262">
        <f t="shared" si="16"/>
        <v>0</v>
      </c>
      <c r="BI32" s="262">
        <f t="shared" si="16"/>
        <v>0</v>
      </c>
      <c r="BJ32" s="262">
        <f t="shared" si="16"/>
        <v>0</v>
      </c>
      <c r="BK32" s="262">
        <f t="shared" si="16"/>
        <v>0</v>
      </c>
      <c r="BL32" s="262">
        <f t="shared" si="16"/>
        <v>0</v>
      </c>
      <c r="BM32" s="262">
        <f t="shared" si="16"/>
        <v>0</v>
      </c>
      <c r="BN32" s="262">
        <f t="shared" si="16"/>
        <v>0</v>
      </c>
      <c r="BO32" s="262">
        <f t="shared" si="16"/>
        <v>0</v>
      </c>
      <c r="BP32" s="262">
        <f t="shared" si="16"/>
        <v>0</v>
      </c>
      <c r="BQ32" s="262">
        <f t="shared" si="16"/>
        <v>0</v>
      </c>
      <c r="BR32" s="262">
        <f t="shared" ref="BR32:CF32" si="17">+IFERROR((BR22/1000*100-BR7*BR25-BR30*BR28)/BR29,0)</f>
        <v>0</v>
      </c>
      <c r="BS32" s="262">
        <f t="shared" si="17"/>
        <v>0</v>
      </c>
      <c r="BT32" s="262">
        <f t="shared" si="17"/>
        <v>0</v>
      </c>
      <c r="BU32" s="262">
        <f t="shared" si="17"/>
        <v>0</v>
      </c>
      <c r="BV32" s="262">
        <f t="shared" si="17"/>
        <v>0</v>
      </c>
      <c r="BW32" s="262">
        <f t="shared" si="17"/>
        <v>0</v>
      </c>
      <c r="BX32" s="262">
        <f t="shared" si="17"/>
        <v>0</v>
      </c>
      <c r="BY32" s="262">
        <f t="shared" si="17"/>
        <v>0</v>
      </c>
      <c r="BZ32" s="262">
        <f t="shared" si="17"/>
        <v>0</v>
      </c>
      <c r="CA32" s="262">
        <f t="shared" si="17"/>
        <v>0</v>
      </c>
      <c r="CB32" s="262">
        <f t="shared" si="17"/>
        <v>0</v>
      </c>
      <c r="CC32" s="262">
        <f t="shared" si="17"/>
        <v>0</v>
      </c>
      <c r="CD32" s="262">
        <f t="shared" si="17"/>
        <v>0</v>
      </c>
      <c r="CE32" s="262">
        <f t="shared" si="17"/>
        <v>0</v>
      </c>
      <c r="CF32" s="262">
        <f t="shared" si="17"/>
        <v>0</v>
      </c>
    </row>
    <row r="33" spans="2:84" ht="15" customHeight="1" thickBot="1" x14ac:dyDescent="0.35">
      <c r="B33" s="700">
        <v>11</v>
      </c>
      <c r="C33" s="976"/>
      <c r="D33" s="237" t="s">
        <v>40</v>
      </c>
      <c r="E33" s="253">
        <f>+IFERROR(ROUND(IF(E32&gt;E9,E29*(E8-E32)/(E8-E9),E29),1),0)</f>
        <v>0</v>
      </c>
      <c r="F33" s="253">
        <f t="shared" ref="F33:BQ33" si="18">+IFERROR(ROUND(IF(F32&gt;F9,F29*(F8-F32)/(F8-F9),F29),1),0)</f>
        <v>0</v>
      </c>
      <c r="G33" s="253">
        <f t="shared" si="18"/>
        <v>0</v>
      </c>
      <c r="H33" s="253">
        <f t="shared" si="18"/>
        <v>0</v>
      </c>
      <c r="I33" s="253">
        <f t="shared" si="18"/>
        <v>0</v>
      </c>
      <c r="J33" s="253">
        <f t="shared" si="18"/>
        <v>0</v>
      </c>
      <c r="K33" s="253">
        <f t="shared" si="18"/>
        <v>29.8</v>
      </c>
      <c r="L33" s="253">
        <f t="shared" si="18"/>
        <v>27.3</v>
      </c>
      <c r="M33" s="253">
        <f t="shared" si="18"/>
        <v>24.2</v>
      </c>
      <c r="N33" s="253">
        <f t="shared" si="18"/>
        <v>24.2</v>
      </c>
      <c r="O33" s="253">
        <f t="shared" si="18"/>
        <v>0</v>
      </c>
      <c r="P33" s="253">
        <f t="shared" si="18"/>
        <v>0</v>
      </c>
      <c r="Q33" s="253">
        <f t="shared" si="18"/>
        <v>0</v>
      </c>
      <c r="R33" s="253">
        <f t="shared" si="18"/>
        <v>0</v>
      </c>
      <c r="S33" s="253">
        <f t="shared" si="18"/>
        <v>0</v>
      </c>
      <c r="T33" s="253">
        <f t="shared" si="18"/>
        <v>0</v>
      </c>
      <c r="U33" s="253">
        <f t="shared" si="18"/>
        <v>0</v>
      </c>
      <c r="V33" s="253">
        <f t="shared" si="18"/>
        <v>0</v>
      </c>
      <c r="W33" s="253">
        <f t="shared" si="18"/>
        <v>0</v>
      </c>
      <c r="X33" s="253">
        <f t="shared" si="18"/>
        <v>0</v>
      </c>
      <c r="Y33" s="253">
        <f t="shared" si="18"/>
        <v>0</v>
      </c>
      <c r="Z33" s="253">
        <f t="shared" si="18"/>
        <v>0</v>
      </c>
      <c r="AA33" s="253">
        <f t="shared" si="18"/>
        <v>0</v>
      </c>
      <c r="AB33" s="253">
        <f t="shared" si="18"/>
        <v>0</v>
      </c>
      <c r="AC33" s="253">
        <f t="shared" si="18"/>
        <v>0</v>
      </c>
      <c r="AD33" s="253">
        <f t="shared" si="18"/>
        <v>0</v>
      </c>
      <c r="AE33" s="253">
        <f t="shared" si="18"/>
        <v>0</v>
      </c>
      <c r="AF33" s="253">
        <f t="shared" si="18"/>
        <v>0</v>
      </c>
      <c r="AG33" s="253">
        <f t="shared" si="18"/>
        <v>0</v>
      </c>
      <c r="AH33" s="253">
        <f t="shared" si="18"/>
        <v>0</v>
      </c>
      <c r="AI33" s="253">
        <f t="shared" si="18"/>
        <v>0</v>
      </c>
      <c r="AJ33" s="253">
        <f t="shared" si="18"/>
        <v>0</v>
      </c>
      <c r="AK33" s="253">
        <f t="shared" si="18"/>
        <v>0</v>
      </c>
      <c r="AL33" s="253">
        <f t="shared" si="18"/>
        <v>0</v>
      </c>
      <c r="AM33" s="253">
        <f t="shared" si="18"/>
        <v>0</v>
      </c>
      <c r="AN33" s="253">
        <f t="shared" si="18"/>
        <v>0</v>
      </c>
      <c r="AO33" s="253">
        <f t="shared" si="18"/>
        <v>0</v>
      </c>
      <c r="AP33" s="253">
        <f t="shared" si="18"/>
        <v>0</v>
      </c>
      <c r="AQ33" s="253">
        <f t="shared" si="18"/>
        <v>0</v>
      </c>
      <c r="AR33" s="253">
        <f t="shared" si="18"/>
        <v>0</v>
      </c>
      <c r="AS33" s="253">
        <f t="shared" si="18"/>
        <v>0</v>
      </c>
      <c r="AT33" s="253">
        <f t="shared" si="18"/>
        <v>0</v>
      </c>
      <c r="AU33" s="253">
        <f t="shared" si="18"/>
        <v>0</v>
      </c>
      <c r="AV33" s="253">
        <f t="shared" si="18"/>
        <v>0</v>
      </c>
      <c r="AW33" s="253">
        <f t="shared" si="18"/>
        <v>0</v>
      </c>
      <c r="AX33" s="253">
        <f t="shared" si="18"/>
        <v>0</v>
      </c>
      <c r="AY33" s="253">
        <f t="shared" si="18"/>
        <v>0</v>
      </c>
      <c r="AZ33" s="253">
        <f t="shared" si="18"/>
        <v>0</v>
      </c>
      <c r="BA33" s="253">
        <f t="shared" si="18"/>
        <v>0</v>
      </c>
      <c r="BB33" s="253">
        <f t="shared" si="18"/>
        <v>0</v>
      </c>
      <c r="BC33" s="253">
        <f t="shared" si="18"/>
        <v>0</v>
      </c>
      <c r="BD33" s="253">
        <f t="shared" si="18"/>
        <v>0</v>
      </c>
      <c r="BE33" s="253">
        <f t="shared" si="18"/>
        <v>0</v>
      </c>
      <c r="BF33" s="253">
        <f t="shared" si="18"/>
        <v>0</v>
      </c>
      <c r="BG33" s="253">
        <f t="shared" si="18"/>
        <v>0</v>
      </c>
      <c r="BH33" s="253">
        <f t="shared" si="18"/>
        <v>0</v>
      </c>
      <c r="BI33" s="253">
        <f t="shared" si="18"/>
        <v>0</v>
      </c>
      <c r="BJ33" s="253">
        <f t="shared" si="18"/>
        <v>0</v>
      </c>
      <c r="BK33" s="253">
        <f t="shared" si="18"/>
        <v>0</v>
      </c>
      <c r="BL33" s="253">
        <f t="shared" si="18"/>
        <v>0</v>
      </c>
      <c r="BM33" s="253">
        <f t="shared" si="18"/>
        <v>0</v>
      </c>
      <c r="BN33" s="253">
        <f t="shared" si="18"/>
        <v>0</v>
      </c>
      <c r="BO33" s="253">
        <f t="shared" si="18"/>
        <v>0</v>
      </c>
      <c r="BP33" s="253">
        <f t="shared" si="18"/>
        <v>0</v>
      </c>
      <c r="BQ33" s="253">
        <f t="shared" si="18"/>
        <v>0</v>
      </c>
      <c r="BR33" s="253">
        <f t="shared" ref="BR33:CF33" si="19">+IFERROR(ROUND(IF(BR32&gt;BR9,BR29*(BR8-BR32)/(BR8-BR9),BR29),1),0)</f>
        <v>0</v>
      </c>
      <c r="BS33" s="253">
        <f t="shared" si="19"/>
        <v>0</v>
      </c>
      <c r="BT33" s="253">
        <f t="shared" si="19"/>
        <v>0</v>
      </c>
      <c r="BU33" s="253">
        <f t="shared" si="19"/>
        <v>0</v>
      </c>
      <c r="BV33" s="253">
        <f t="shared" si="19"/>
        <v>0</v>
      </c>
      <c r="BW33" s="253">
        <f t="shared" si="19"/>
        <v>0</v>
      </c>
      <c r="BX33" s="253">
        <f t="shared" si="19"/>
        <v>0</v>
      </c>
      <c r="BY33" s="253">
        <f t="shared" si="19"/>
        <v>0</v>
      </c>
      <c r="BZ33" s="253">
        <f t="shared" si="19"/>
        <v>0</v>
      </c>
      <c r="CA33" s="253">
        <f t="shared" si="19"/>
        <v>0</v>
      </c>
      <c r="CB33" s="253">
        <f t="shared" si="19"/>
        <v>0</v>
      </c>
      <c r="CC33" s="253">
        <f t="shared" si="19"/>
        <v>0</v>
      </c>
      <c r="CD33" s="253">
        <f t="shared" si="19"/>
        <v>0</v>
      </c>
      <c r="CE33" s="253">
        <f t="shared" si="19"/>
        <v>0</v>
      </c>
      <c r="CF33" s="253">
        <f t="shared" si="19"/>
        <v>0</v>
      </c>
    </row>
    <row r="34" spans="2:84" ht="15" customHeight="1" thickBot="1" x14ac:dyDescent="0.35">
      <c r="B34" s="700">
        <v>12</v>
      </c>
      <c r="C34" s="976"/>
      <c r="D34" s="237" t="s">
        <v>37</v>
      </c>
      <c r="E34" s="253">
        <f>+IFERROR(ROUND(E29-E33,1),0)</f>
        <v>0</v>
      </c>
      <c r="F34" s="253">
        <f t="shared" ref="F34:BQ34" si="20">+IFERROR(ROUND(F29-F33,1),0)</f>
        <v>0</v>
      </c>
      <c r="G34" s="253">
        <f t="shared" si="20"/>
        <v>0</v>
      </c>
      <c r="H34" s="253">
        <f t="shared" si="20"/>
        <v>0</v>
      </c>
      <c r="I34" s="253">
        <f t="shared" si="20"/>
        <v>0</v>
      </c>
      <c r="J34" s="253">
        <f t="shared" si="20"/>
        <v>0</v>
      </c>
      <c r="K34" s="253">
        <f t="shared" si="20"/>
        <v>12.2</v>
      </c>
      <c r="L34" s="253">
        <f t="shared" si="20"/>
        <v>13.7</v>
      </c>
      <c r="M34" s="253">
        <f t="shared" si="20"/>
        <v>12.8</v>
      </c>
      <c r="N34" s="253">
        <f t="shared" si="20"/>
        <v>12.8</v>
      </c>
      <c r="O34" s="253">
        <f t="shared" si="20"/>
        <v>0</v>
      </c>
      <c r="P34" s="253">
        <f t="shared" si="20"/>
        <v>0</v>
      </c>
      <c r="Q34" s="253">
        <f t="shared" si="20"/>
        <v>0</v>
      </c>
      <c r="R34" s="253">
        <f t="shared" si="20"/>
        <v>0</v>
      </c>
      <c r="S34" s="253">
        <f t="shared" si="20"/>
        <v>0</v>
      </c>
      <c r="T34" s="253">
        <f t="shared" si="20"/>
        <v>0</v>
      </c>
      <c r="U34" s="253">
        <f t="shared" si="20"/>
        <v>0</v>
      </c>
      <c r="V34" s="253">
        <f t="shared" si="20"/>
        <v>0</v>
      </c>
      <c r="W34" s="253">
        <f t="shared" si="20"/>
        <v>0</v>
      </c>
      <c r="X34" s="253">
        <f t="shared" si="20"/>
        <v>0</v>
      </c>
      <c r="Y34" s="253">
        <f t="shared" si="20"/>
        <v>0</v>
      </c>
      <c r="Z34" s="253">
        <f t="shared" si="20"/>
        <v>0</v>
      </c>
      <c r="AA34" s="253">
        <f t="shared" si="20"/>
        <v>0</v>
      </c>
      <c r="AB34" s="253">
        <f t="shared" si="20"/>
        <v>0</v>
      </c>
      <c r="AC34" s="253">
        <f t="shared" si="20"/>
        <v>0</v>
      </c>
      <c r="AD34" s="253">
        <f t="shared" si="20"/>
        <v>0</v>
      </c>
      <c r="AE34" s="253">
        <f t="shared" si="20"/>
        <v>0</v>
      </c>
      <c r="AF34" s="253">
        <f t="shared" si="20"/>
        <v>0</v>
      </c>
      <c r="AG34" s="253">
        <f t="shared" si="20"/>
        <v>0</v>
      </c>
      <c r="AH34" s="253">
        <f t="shared" si="20"/>
        <v>0</v>
      </c>
      <c r="AI34" s="253">
        <f t="shared" si="20"/>
        <v>0</v>
      </c>
      <c r="AJ34" s="253">
        <f t="shared" si="20"/>
        <v>0</v>
      </c>
      <c r="AK34" s="253">
        <f t="shared" si="20"/>
        <v>0</v>
      </c>
      <c r="AL34" s="253">
        <f t="shared" si="20"/>
        <v>0</v>
      </c>
      <c r="AM34" s="253">
        <f t="shared" si="20"/>
        <v>0</v>
      </c>
      <c r="AN34" s="253">
        <f t="shared" si="20"/>
        <v>0</v>
      </c>
      <c r="AO34" s="253">
        <f t="shared" si="20"/>
        <v>0</v>
      </c>
      <c r="AP34" s="253">
        <f t="shared" si="20"/>
        <v>0</v>
      </c>
      <c r="AQ34" s="253">
        <f t="shared" si="20"/>
        <v>0</v>
      </c>
      <c r="AR34" s="253">
        <f t="shared" si="20"/>
        <v>0</v>
      </c>
      <c r="AS34" s="253">
        <f t="shared" si="20"/>
        <v>0</v>
      </c>
      <c r="AT34" s="253">
        <f t="shared" si="20"/>
        <v>0</v>
      </c>
      <c r="AU34" s="253">
        <f t="shared" si="20"/>
        <v>0</v>
      </c>
      <c r="AV34" s="253">
        <f t="shared" si="20"/>
        <v>0</v>
      </c>
      <c r="AW34" s="253">
        <f t="shared" si="20"/>
        <v>0</v>
      </c>
      <c r="AX34" s="253">
        <f t="shared" si="20"/>
        <v>0</v>
      </c>
      <c r="AY34" s="253">
        <f t="shared" si="20"/>
        <v>0</v>
      </c>
      <c r="AZ34" s="253">
        <f t="shared" si="20"/>
        <v>0</v>
      </c>
      <c r="BA34" s="253">
        <f t="shared" si="20"/>
        <v>0</v>
      </c>
      <c r="BB34" s="253">
        <f t="shared" si="20"/>
        <v>0</v>
      </c>
      <c r="BC34" s="253">
        <f t="shared" si="20"/>
        <v>0</v>
      </c>
      <c r="BD34" s="253">
        <f t="shared" si="20"/>
        <v>0</v>
      </c>
      <c r="BE34" s="253">
        <f t="shared" si="20"/>
        <v>0</v>
      </c>
      <c r="BF34" s="253">
        <f t="shared" si="20"/>
        <v>0</v>
      </c>
      <c r="BG34" s="253">
        <f t="shared" si="20"/>
        <v>0</v>
      </c>
      <c r="BH34" s="253">
        <f t="shared" si="20"/>
        <v>0</v>
      </c>
      <c r="BI34" s="253">
        <f t="shared" si="20"/>
        <v>0</v>
      </c>
      <c r="BJ34" s="253">
        <f t="shared" si="20"/>
        <v>0</v>
      </c>
      <c r="BK34" s="253">
        <f t="shared" si="20"/>
        <v>0</v>
      </c>
      <c r="BL34" s="253">
        <f t="shared" si="20"/>
        <v>0</v>
      </c>
      <c r="BM34" s="253">
        <f t="shared" si="20"/>
        <v>0</v>
      </c>
      <c r="BN34" s="253">
        <f t="shared" si="20"/>
        <v>0</v>
      </c>
      <c r="BO34" s="253">
        <f t="shared" si="20"/>
        <v>0</v>
      </c>
      <c r="BP34" s="253">
        <f t="shared" si="20"/>
        <v>0</v>
      </c>
      <c r="BQ34" s="253">
        <f t="shared" si="20"/>
        <v>0</v>
      </c>
      <c r="BR34" s="253">
        <f t="shared" ref="BR34:CF34" si="21">+IFERROR(ROUND(BR29-BR33,1),0)</f>
        <v>0</v>
      </c>
      <c r="BS34" s="253">
        <f t="shared" si="21"/>
        <v>0</v>
      </c>
      <c r="BT34" s="253">
        <f t="shared" si="21"/>
        <v>0</v>
      </c>
      <c r="BU34" s="253">
        <f t="shared" si="21"/>
        <v>0</v>
      </c>
      <c r="BV34" s="253">
        <f t="shared" si="21"/>
        <v>0</v>
      </c>
      <c r="BW34" s="253">
        <f t="shared" si="21"/>
        <v>0</v>
      </c>
      <c r="BX34" s="253">
        <f t="shared" si="21"/>
        <v>0</v>
      </c>
      <c r="BY34" s="253">
        <f t="shared" si="21"/>
        <v>0</v>
      </c>
      <c r="BZ34" s="253">
        <f t="shared" si="21"/>
        <v>0</v>
      </c>
      <c r="CA34" s="253">
        <f t="shared" si="21"/>
        <v>0</v>
      </c>
      <c r="CB34" s="253">
        <f t="shared" si="21"/>
        <v>0</v>
      </c>
      <c r="CC34" s="253">
        <f t="shared" si="21"/>
        <v>0</v>
      </c>
      <c r="CD34" s="253">
        <f t="shared" si="21"/>
        <v>0</v>
      </c>
      <c r="CE34" s="253">
        <f t="shared" si="21"/>
        <v>0</v>
      </c>
      <c r="CF34" s="253">
        <f t="shared" si="21"/>
        <v>0</v>
      </c>
    </row>
    <row r="35" spans="2:84" ht="15" customHeight="1" thickBot="1" x14ac:dyDescent="0.35">
      <c r="B35" s="700">
        <v>13</v>
      </c>
      <c r="C35" s="976"/>
      <c r="D35" s="237" t="s">
        <v>193</v>
      </c>
      <c r="E35" s="253">
        <f>IF(SUM(E33:E34)=0,0,IFERROR(100-SUM(E33:E34),0))</f>
        <v>0</v>
      </c>
      <c r="F35" s="253">
        <f t="shared" ref="F35:BQ35" si="22">IF(SUM(F33:F34)=0,0,IFERROR(100-SUM(F33:F34),0))</f>
        <v>0</v>
      </c>
      <c r="G35" s="253">
        <f t="shared" si="22"/>
        <v>0</v>
      </c>
      <c r="H35" s="253">
        <f t="shared" si="22"/>
        <v>0</v>
      </c>
      <c r="I35" s="253">
        <f t="shared" si="22"/>
        <v>0</v>
      </c>
      <c r="J35" s="253">
        <f t="shared" si="22"/>
        <v>0</v>
      </c>
      <c r="K35" s="253">
        <f t="shared" si="22"/>
        <v>58</v>
      </c>
      <c r="L35" s="253">
        <f t="shared" si="22"/>
        <v>59</v>
      </c>
      <c r="M35" s="253">
        <f t="shared" si="22"/>
        <v>63</v>
      </c>
      <c r="N35" s="253">
        <f t="shared" si="22"/>
        <v>63</v>
      </c>
      <c r="O35" s="253">
        <f t="shared" si="22"/>
        <v>0</v>
      </c>
      <c r="P35" s="253">
        <f t="shared" si="22"/>
        <v>0</v>
      </c>
      <c r="Q35" s="253">
        <f t="shared" si="22"/>
        <v>0</v>
      </c>
      <c r="R35" s="253">
        <f t="shared" si="22"/>
        <v>0</v>
      </c>
      <c r="S35" s="253">
        <f t="shared" si="22"/>
        <v>0</v>
      </c>
      <c r="T35" s="253">
        <f t="shared" si="22"/>
        <v>0</v>
      </c>
      <c r="U35" s="253">
        <f t="shared" si="22"/>
        <v>0</v>
      </c>
      <c r="V35" s="253">
        <f t="shared" si="22"/>
        <v>0</v>
      </c>
      <c r="W35" s="253">
        <f t="shared" si="22"/>
        <v>0</v>
      </c>
      <c r="X35" s="253">
        <f t="shared" si="22"/>
        <v>0</v>
      </c>
      <c r="Y35" s="253">
        <f t="shared" si="22"/>
        <v>0</v>
      </c>
      <c r="Z35" s="253">
        <f t="shared" si="22"/>
        <v>0</v>
      </c>
      <c r="AA35" s="253">
        <f t="shared" si="22"/>
        <v>0</v>
      </c>
      <c r="AB35" s="253">
        <f t="shared" si="22"/>
        <v>0</v>
      </c>
      <c r="AC35" s="253">
        <f t="shared" si="22"/>
        <v>0</v>
      </c>
      <c r="AD35" s="253">
        <f t="shared" si="22"/>
        <v>0</v>
      </c>
      <c r="AE35" s="253">
        <f t="shared" si="22"/>
        <v>0</v>
      </c>
      <c r="AF35" s="253">
        <f t="shared" si="22"/>
        <v>0</v>
      </c>
      <c r="AG35" s="253">
        <f t="shared" si="22"/>
        <v>0</v>
      </c>
      <c r="AH35" s="253">
        <f t="shared" si="22"/>
        <v>0</v>
      </c>
      <c r="AI35" s="253">
        <f t="shared" si="22"/>
        <v>0</v>
      </c>
      <c r="AJ35" s="253">
        <f t="shared" si="22"/>
        <v>0</v>
      </c>
      <c r="AK35" s="253">
        <f t="shared" si="22"/>
        <v>0</v>
      </c>
      <c r="AL35" s="253">
        <f t="shared" si="22"/>
        <v>0</v>
      </c>
      <c r="AM35" s="253">
        <f t="shared" si="22"/>
        <v>0</v>
      </c>
      <c r="AN35" s="253">
        <f t="shared" si="22"/>
        <v>0</v>
      </c>
      <c r="AO35" s="253">
        <f t="shared" si="22"/>
        <v>0</v>
      </c>
      <c r="AP35" s="253">
        <f t="shared" si="22"/>
        <v>0</v>
      </c>
      <c r="AQ35" s="253">
        <f t="shared" si="22"/>
        <v>0</v>
      </c>
      <c r="AR35" s="253">
        <f t="shared" si="22"/>
        <v>0</v>
      </c>
      <c r="AS35" s="253">
        <f t="shared" si="22"/>
        <v>0</v>
      </c>
      <c r="AT35" s="253">
        <f t="shared" si="22"/>
        <v>0</v>
      </c>
      <c r="AU35" s="253">
        <f t="shared" si="22"/>
        <v>0</v>
      </c>
      <c r="AV35" s="253">
        <f t="shared" si="22"/>
        <v>0</v>
      </c>
      <c r="AW35" s="253">
        <f t="shared" si="22"/>
        <v>0</v>
      </c>
      <c r="AX35" s="253">
        <f t="shared" si="22"/>
        <v>0</v>
      </c>
      <c r="AY35" s="253">
        <f t="shared" si="22"/>
        <v>0</v>
      </c>
      <c r="AZ35" s="253">
        <f t="shared" si="22"/>
        <v>0</v>
      </c>
      <c r="BA35" s="253">
        <f t="shared" si="22"/>
        <v>0</v>
      </c>
      <c r="BB35" s="253">
        <f t="shared" si="22"/>
        <v>0</v>
      </c>
      <c r="BC35" s="253">
        <f t="shared" si="22"/>
        <v>0</v>
      </c>
      <c r="BD35" s="253">
        <f t="shared" si="22"/>
        <v>0</v>
      </c>
      <c r="BE35" s="253">
        <f t="shared" si="22"/>
        <v>0</v>
      </c>
      <c r="BF35" s="253">
        <f t="shared" si="22"/>
        <v>0</v>
      </c>
      <c r="BG35" s="253">
        <f t="shared" si="22"/>
        <v>0</v>
      </c>
      <c r="BH35" s="253">
        <f t="shared" si="22"/>
        <v>0</v>
      </c>
      <c r="BI35" s="253">
        <f t="shared" si="22"/>
        <v>0</v>
      </c>
      <c r="BJ35" s="253">
        <f t="shared" si="22"/>
        <v>0</v>
      </c>
      <c r="BK35" s="253">
        <f t="shared" si="22"/>
        <v>0</v>
      </c>
      <c r="BL35" s="253">
        <f t="shared" si="22"/>
        <v>0</v>
      </c>
      <c r="BM35" s="253">
        <f t="shared" si="22"/>
        <v>0</v>
      </c>
      <c r="BN35" s="253">
        <f t="shared" si="22"/>
        <v>0</v>
      </c>
      <c r="BO35" s="253">
        <f t="shared" si="22"/>
        <v>0</v>
      </c>
      <c r="BP35" s="253">
        <f t="shared" si="22"/>
        <v>0</v>
      </c>
      <c r="BQ35" s="253">
        <f t="shared" si="22"/>
        <v>0</v>
      </c>
      <c r="BR35" s="253">
        <f t="shared" ref="BR35:CF35" si="23">IF(SUM(BR33:BR34)=0,0,IFERROR(100-SUM(BR33:BR34),0))</f>
        <v>0</v>
      </c>
      <c r="BS35" s="253">
        <f t="shared" si="23"/>
        <v>0</v>
      </c>
      <c r="BT35" s="253">
        <f t="shared" si="23"/>
        <v>0</v>
      </c>
      <c r="BU35" s="253">
        <f t="shared" si="23"/>
        <v>0</v>
      </c>
      <c r="BV35" s="253">
        <f t="shared" si="23"/>
        <v>0</v>
      </c>
      <c r="BW35" s="253">
        <f t="shared" si="23"/>
        <v>0</v>
      </c>
      <c r="BX35" s="253">
        <f t="shared" si="23"/>
        <v>0</v>
      </c>
      <c r="BY35" s="253">
        <f t="shared" si="23"/>
        <v>0</v>
      </c>
      <c r="BZ35" s="253">
        <f t="shared" si="23"/>
        <v>0</v>
      </c>
      <c r="CA35" s="253">
        <f t="shared" si="23"/>
        <v>0</v>
      </c>
      <c r="CB35" s="253">
        <f t="shared" si="23"/>
        <v>0</v>
      </c>
      <c r="CC35" s="253">
        <f t="shared" si="23"/>
        <v>0</v>
      </c>
      <c r="CD35" s="253">
        <f t="shared" si="23"/>
        <v>0</v>
      </c>
      <c r="CE35" s="253">
        <f t="shared" si="23"/>
        <v>0</v>
      </c>
      <c r="CF35" s="253">
        <f t="shared" si="23"/>
        <v>0</v>
      </c>
    </row>
    <row r="36" spans="2:84" ht="12" customHeight="1" thickBot="1" x14ac:dyDescent="0.35">
      <c r="B36" s="701">
        <v>1</v>
      </c>
      <c r="C36" s="794"/>
      <c r="D36" s="756"/>
      <c r="E36" s="701">
        <v>1</v>
      </c>
      <c r="F36" s="701">
        <v>2</v>
      </c>
      <c r="G36" s="701">
        <v>3</v>
      </c>
      <c r="H36" s="701">
        <v>4</v>
      </c>
      <c r="I36" s="701">
        <v>5</v>
      </c>
      <c r="J36" s="701">
        <v>6</v>
      </c>
      <c r="K36" s="701">
        <v>7</v>
      </c>
      <c r="L36" s="701">
        <v>8</v>
      </c>
      <c r="M36" s="701">
        <v>9</v>
      </c>
      <c r="N36" s="701">
        <v>10</v>
      </c>
      <c r="O36" s="701">
        <v>11</v>
      </c>
      <c r="P36" s="701">
        <v>12</v>
      </c>
      <c r="Q36" s="701">
        <v>13</v>
      </c>
      <c r="R36" s="701">
        <v>14</v>
      </c>
      <c r="S36" s="701">
        <v>15</v>
      </c>
      <c r="T36" s="701">
        <v>16</v>
      </c>
      <c r="U36" s="701">
        <v>17</v>
      </c>
      <c r="V36" s="701">
        <v>18</v>
      </c>
      <c r="W36" s="701">
        <v>19</v>
      </c>
      <c r="X36" s="701">
        <v>20</v>
      </c>
      <c r="Y36" s="701">
        <v>21</v>
      </c>
      <c r="Z36" s="701">
        <v>22</v>
      </c>
      <c r="AA36" s="701">
        <v>23</v>
      </c>
      <c r="AB36" s="701">
        <v>24</v>
      </c>
      <c r="AC36" s="701">
        <v>25</v>
      </c>
      <c r="AD36" s="701">
        <v>26</v>
      </c>
      <c r="AE36" s="701">
        <v>27</v>
      </c>
      <c r="AF36" s="701">
        <v>28</v>
      </c>
      <c r="AG36" s="701">
        <v>29</v>
      </c>
      <c r="AH36" s="701">
        <v>30</v>
      </c>
      <c r="AI36" s="701">
        <v>31</v>
      </c>
      <c r="AJ36" s="701">
        <v>32</v>
      </c>
      <c r="AK36" s="701">
        <v>33</v>
      </c>
      <c r="AL36" s="701">
        <v>34</v>
      </c>
      <c r="AM36" s="701">
        <v>35</v>
      </c>
      <c r="AN36" s="701">
        <v>36</v>
      </c>
      <c r="AO36" s="701">
        <v>37</v>
      </c>
      <c r="AP36" s="701">
        <v>38</v>
      </c>
      <c r="AQ36" s="701">
        <v>39</v>
      </c>
      <c r="AR36" s="701">
        <v>40</v>
      </c>
      <c r="AS36" s="701">
        <v>41</v>
      </c>
      <c r="AT36" s="701">
        <v>42</v>
      </c>
      <c r="AU36" s="701">
        <v>43</v>
      </c>
      <c r="AV36" s="701">
        <v>44</v>
      </c>
      <c r="AW36" s="701">
        <v>45</v>
      </c>
      <c r="AX36" s="701">
        <v>46</v>
      </c>
      <c r="AY36" s="701">
        <v>47</v>
      </c>
      <c r="AZ36" s="701">
        <v>48</v>
      </c>
      <c r="BA36" s="701">
        <v>49</v>
      </c>
      <c r="BB36" s="701">
        <v>50</v>
      </c>
      <c r="BC36" s="701">
        <v>51</v>
      </c>
      <c r="BD36" s="701">
        <v>52</v>
      </c>
      <c r="BE36" s="701">
        <v>53</v>
      </c>
      <c r="BF36" s="701">
        <v>54</v>
      </c>
      <c r="BG36" s="701">
        <v>55</v>
      </c>
      <c r="BH36" s="701">
        <v>56</v>
      </c>
      <c r="BI36" s="701">
        <v>57</v>
      </c>
      <c r="BJ36" s="701">
        <v>58</v>
      </c>
      <c r="BK36" s="701">
        <v>59</v>
      </c>
      <c r="BL36" s="701">
        <v>60</v>
      </c>
      <c r="BM36" s="701">
        <v>61</v>
      </c>
      <c r="BN36" s="701">
        <v>62</v>
      </c>
      <c r="BO36" s="701">
        <v>63</v>
      </c>
      <c r="BP36" s="701">
        <v>64</v>
      </c>
      <c r="BQ36" s="701">
        <v>65</v>
      </c>
      <c r="BR36" s="701">
        <v>66</v>
      </c>
      <c r="BS36" s="701">
        <v>67</v>
      </c>
      <c r="BT36" s="701">
        <v>68</v>
      </c>
      <c r="BU36" s="701">
        <v>69</v>
      </c>
      <c r="BV36" s="701">
        <v>70</v>
      </c>
      <c r="BW36" s="701">
        <v>71</v>
      </c>
      <c r="BX36" s="701">
        <v>72</v>
      </c>
      <c r="BY36" s="701">
        <v>73</v>
      </c>
      <c r="BZ36" s="701">
        <v>74</v>
      </c>
      <c r="CA36" s="701">
        <v>75</v>
      </c>
      <c r="CB36" s="701">
        <v>76</v>
      </c>
      <c r="CC36" s="701">
        <v>77</v>
      </c>
      <c r="CD36" s="701">
        <v>78</v>
      </c>
      <c r="CE36" s="701">
        <v>79</v>
      </c>
      <c r="CF36" s="701">
        <v>80</v>
      </c>
    </row>
    <row r="37" spans="2:84" ht="15" customHeight="1" thickBot="1" x14ac:dyDescent="0.35">
      <c r="B37" s="701">
        <v>2</v>
      </c>
      <c r="C37" s="977" t="s">
        <v>234</v>
      </c>
      <c r="D37" s="234" t="s">
        <v>180</v>
      </c>
      <c r="E37" s="254">
        <f>+IF(E5='Base Datos'!$V$21,E179,0)</f>
        <v>0</v>
      </c>
      <c r="F37" s="254">
        <f>+IF(F5='Base Datos'!$V$21,F179,0)</f>
        <v>0</v>
      </c>
      <c r="G37" s="254">
        <f>+IF(G5='Base Datos'!$V$21,G179,0)</f>
        <v>0</v>
      </c>
      <c r="H37" s="254">
        <f>+IF(H5='Base Datos'!$V$21,H179,0)</f>
        <v>0</v>
      </c>
      <c r="I37" s="254">
        <f>+IF(I5='Base Datos'!$V$21,I179,0)</f>
        <v>0</v>
      </c>
      <c r="J37" s="254">
        <f>+IF(J5='Base Datos'!$V$21,J179,0)</f>
        <v>0</v>
      </c>
      <c r="K37" s="254">
        <f>+IF(K5='Base Datos'!$V$21,K179,0)</f>
        <v>0</v>
      </c>
      <c r="L37" s="254">
        <f>+IF(L5='Base Datos'!$V$21,L179,0)</f>
        <v>0</v>
      </c>
      <c r="M37" s="254">
        <f>+IF(M5='Base Datos'!$V$21,M179,0)</f>
        <v>0</v>
      </c>
      <c r="N37" s="254">
        <f>+IF(N5='Base Datos'!$V$21,N179,0)</f>
        <v>0</v>
      </c>
      <c r="O37" s="254">
        <f>+IF(O5='Base Datos'!$V$21,O179,0)</f>
        <v>0</v>
      </c>
      <c r="P37" s="254">
        <f>+IF(P5='Base Datos'!$V$21,P179,0)</f>
        <v>0</v>
      </c>
      <c r="Q37" s="254">
        <f>+IF(Q5='Base Datos'!$V$21,Q179,0)</f>
        <v>0</v>
      </c>
      <c r="R37" s="254">
        <f>+IF(R5='Base Datos'!$V$21,R179,0)</f>
        <v>0</v>
      </c>
      <c r="S37" s="254">
        <f>+IF(S5='Base Datos'!$V$21,S179,0)</f>
        <v>0</v>
      </c>
      <c r="T37" s="254">
        <f>+IF(T5='Base Datos'!$V$21,T179,0)</f>
        <v>0</v>
      </c>
      <c r="U37" s="254">
        <f>+IF(U5='Base Datos'!$V$21,U179,0)</f>
        <v>0</v>
      </c>
      <c r="V37" s="254">
        <f>+IF(V5='Base Datos'!$V$21,V179,0)</f>
        <v>0</v>
      </c>
      <c r="W37" s="254">
        <f>+IF(W5='Base Datos'!$V$21,W179,0)</f>
        <v>0</v>
      </c>
      <c r="X37" s="254">
        <f>+IF(X5='Base Datos'!$V$21,X179,0)</f>
        <v>0</v>
      </c>
      <c r="Y37" s="254">
        <f>+IF(Y5='Base Datos'!$V$21,Y179,0)</f>
        <v>0</v>
      </c>
      <c r="Z37" s="254">
        <f>+IF(Z5='Base Datos'!$V$21,Z179,0)</f>
        <v>0</v>
      </c>
      <c r="AA37" s="254">
        <f>+IF(AA5='Base Datos'!$V$21,AA179,0)</f>
        <v>0</v>
      </c>
      <c r="AB37" s="254">
        <f>+IF(AB5='Base Datos'!$V$21,AB179,0)</f>
        <v>0</v>
      </c>
      <c r="AC37" s="254">
        <f>+IF(AC5='Base Datos'!$V$21,AC179,0)</f>
        <v>0</v>
      </c>
      <c r="AD37" s="254">
        <f>+IF(AD5='Base Datos'!$V$21,AD179,0)</f>
        <v>0</v>
      </c>
      <c r="AE37" s="254">
        <f>+IF(AE5='Base Datos'!$V$21,AE179,0)</f>
        <v>0</v>
      </c>
      <c r="AF37" s="254">
        <f>+IF(AF5='Base Datos'!$V$21,AF179,0)</f>
        <v>0</v>
      </c>
      <c r="AG37" s="254">
        <f>+IF(AG5='Base Datos'!$V$21,AG179,0)</f>
        <v>0</v>
      </c>
      <c r="AH37" s="254">
        <f>+IF(AH5='Base Datos'!$V$21,AH179,0)</f>
        <v>0</v>
      </c>
      <c r="AI37" s="254">
        <f>+IF(AI5='Base Datos'!$V$21,AI179,0)</f>
        <v>0</v>
      </c>
      <c r="AJ37" s="254">
        <f>+IF(AJ5='Base Datos'!$V$21,AJ179,0)</f>
        <v>0</v>
      </c>
      <c r="AK37" s="254">
        <f>+IF(AK5='Base Datos'!$V$21,AK179,0)</f>
        <v>0</v>
      </c>
      <c r="AL37" s="254">
        <f>+IF(AL5='Base Datos'!$V$21,AL179,0)</f>
        <v>0</v>
      </c>
      <c r="AM37" s="254">
        <f>+IF(AM5='Base Datos'!$V$21,AM179,0)</f>
        <v>0</v>
      </c>
      <c r="AN37" s="254">
        <f>+IF(AN5='Base Datos'!$V$21,AN179,0)</f>
        <v>0</v>
      </c>
      <c r="AO37" s="254">
        <f>+IF(AO5='Base Datos'!$V$21,AO179,0)</f>
        <v>0</v>
      </c>
      <c r="AP37" s="254">
        <f>+IF(AP5='Base Datos'!$V$21,AP179,0)</f>
        <v>0</v>
      </c>
      <c r="AQ37" s="254">
        <f>+IF(AQ5='Base Datos'!$V$21,AQ179,0)</f>
        <v>0</v>
      </c>
      <c r="AR37" s="254">
        <f>+IF(AR5='Base Datos'!$V$21,AR179,0)</f>
        <v>0</v>
      </c>
      <c r="AS37" s="254">
        <f>+IF(AS5='Base Datos'!$V$21,AS179,0)</f>
        <v>0</v>
      </c>
      <c r="AT37" s="254">
        <f>+IF(AT5='Base Datos'!$V$21,AT179,0)</f>
        <v>0</v>
      </c>
      <c r="AU37" s="254">
        <f>+IF(AU5='Base Datos'!$V$21,AU179,0)</f>
        <v>0</v>
      </c>
      <c r="AV37" s="254">
        <f>+IF(AV5='Base Datos'!$V$21,AV179,0)</f>
        <v>0</v>
      </c>
      <c r="AW37" s="254">
        <f>+IF(AW5='Base Datos'!$V$21,AW179,0)</f>
        <v>0</v>
      </c>
      <c r="AX37" s="254">
        <f>+IF(AX5='Base Datos'!$V$21,AX179,0)</f>
        <v>0</v>
      </c>
      <c r="AY37" s="254">
        <f>+IF(AY5='Base Datos'!$V$21,AY179,0)</f>
        <v>0</v>
      </c>
      <c r="AZ37" s="254">
        <f>+IF(AZ5='Base Datos'!$V$21,AZ179,0)</f>
        <v>0</v>
      </c>
      <c r="BA37" s="254">
        <f>+IF(BA5='Base Datos'!$V$21,BA179,0)</f>
        <v>0</v>
      </c>
      <c r="BB37" s="254">
        <f>+IF(BB5='Base Datos'!$V$21,BB179,0)</f>
        <v>0</v>
      </c>
      <c r="BC37" s="254">
        <f>+IF(BC5='Base Datos'!$V$21,BC179,0)</f>
        <v>0</v>
      </c>
      <c r="BD37" s="254">
        <f>+IF(BD5='Base Datos'!$V$21,BD179,0)</f>
        <v>0</v>
      </c>
      <c r="BE37" s="254">
        <f>+IF(BE5='Base Datos'!$V$21,BE179,0)</f>
        <v>0</v>
      </c>
      <c r="BF37" s="254">
        <f>+IF(BF5='Base Datos'!$V$21,BF179,0)</f>
        <v>0</v>
      </c>
      <c r="BG37" s="254">
        <f>+IF(BG5='Base Datos'!$V$21,BG179,0)</f>
        <v>0</v>
      </c>
      <c r="BH37" s="254">
        <f>+IF(BH5='Base Datos'!$V$21,BH179,0)</f>
        <v>0</v>
      </c>
      <c r="BI37" s="254">
        <f>+IF(BI5='Base Datos'!$V$21,BI179,0)</f>
        <v>0</v>
      </c>
      <c r="BJ37" s="254">
        <f>+IF(BJ5='Base Datos'!$V$21,BJ179,0)</f>
        <v>0</v>
      </c>
      <c r="BK37" s="254">
        <f>+IF(BK5='Base Datos'!$V$21,BK179,0)</f>
        <v>0</v>
      </c>
      <c r="BL37" s="254">
        <f>+IF(BL5='Base Datos'!$V$21,BL179,0)</f>
        <v>0</v>
      </c>
      <c r="BM37" s="254">
        <f>+IF(BM5='Base Datos'!$V$21,BM179,0)</f>
        <v>0</v>
      </c>
      <c r="BN37" s="254">
        <f>+IF(BN5='Base Datos'!$V$21,BN179,0)</f>
        <v>0</v>
      </c>
      <c r="BO37" s="254">
        <f>+IF(BO5='Base Datos'!$V$21,BO179,0)</f>
        <v>0</v>
      </c>
      <c r="BP37" s="254">
        <f>+IF(BP5='Base Datos'!$V$21,BP179,0)</f>
        <v>0</v>
      </c>
      <c r="BQ37" s="254">
        <f>+IF(BQ5='Base Datos'!$V$21,BQ179,0)</f>
        <v>0</v>
      </c>
      <c r="BR37" s="254">
        <f>+IF(BR5='Base Datos'!$V$21,BR179,0)</f>
        <v>0</v>
      </c>
      <c r="BS37" s="254">
        <f>+IF(BS5='Base Datos'!$V$21,BS179,0)</f>
        <v>0</v>
      </c>
      <c r="BT37" s="254">
        <f>+IF(BT5='Base Datos'!$V$21,BT179,0)</f>
        <v>0</v>
      </c>
      <c r="BU37" s="254">
        <f>+IF(BU5='Base Datos'!$V$21,BU179,0)</f>
        <v>0</v>
      </c>
      <c r="BV37" s="254">
        <f>+IF(BV5='Base Datos'!$V$21,BV179,0)</f>
        <v>0</v>
      </c>
      <c r="BW37" s="254">
        <f>+IF(BW5='Base Datos'!$V$21,BW179,0)</f>
        <v>0</v>
      </c>
      <c r="BX37" s="254">
        <f>+IF(BX5='Base Datos'!$V$21,BX179,0)</f>
        <v>0</v>
      </c>
      <c r="BY37" s="254">
        <f>+IF(BY5='Base Datos'!$V$21,BY179,0)</f>
        <v>0</v>
      </c>
      <c r="BZ37" s="254">
        <f>+IF(BZ5='Base Datos'!$V$21,BZ179,0)</f>
        <v>0</v>
      </c>
      <c r="CA37" s="254">
        <f>+IF(CA5='Base Datos'!$V$21,CA179,0)</f>
        <v>0</v>
      </c>
      <c r="CB37" s="254">
        <f>+IF(CB5='Base Datos'!$V$21,CB179,0)</f>
        <v>0</v>
      </c>
      <c r="CC37" s="254">
        <f>+IF(CC5='Base Datos'!$V$21,CC179,0)</f>
        <v>0</v>
      </c>
      <c r="CD37" s="254">
        <f>+IF(CD5='Base Datos'!$V$21,CD179,0)</f>
        <v>0</v>
      </c>
      <c r="CE37" s="254">
        <f>+IF(CE5='Base Datos'!$V$21,CE179,0)</f>
        <v>0</v>
      </c>
      <c r="CF37" s="254">
        <f>+IF(CF5='Base Datos'!$V$21,CF179,0)</f>
        <v>0</v>
      </c>
    </row>
    <row r="38" spans="2:84" ht="15" customHeight="1" thickBot="1" x14ac:dyDescent="0.35">
      <c r="B38" s="701">
        <v>3</v>
      </c>
      <c r="C38" s="978"/>
      <c r="D38" s="238" t="s">
        <v>215</v>
      </c>
      <c r="E38" s="254">
        <f>+IFERROR(E37*E33/100,0)</f>
        <v>0</v>
      </c>
      <c r="F38" s="254">
        <f t="shared" ref="F38:BQ38" si="24">+IFERROR(F37*F33/100,0)</f>
        <v>0</v>
      </c>
      <c r="G38" s="254">
        <f t="shared" si="24"/>
        <v>0</v>
      </c>
      <c r="H38" s="254">
        <f t="shared" si="24"/>
        <v>0</v>
      </c>
      <c r="I38" s="254">
        <f t="shared" si="24"/>
        <v>0</v>
      </c>
      <c r="J38" s="254">
        <f t="shared" si="24"/>
        <v>0</v>
      </c>
      <c r="K38" s="254">
        <f t="shared" si="24"/>
        <v>0</v>
      </c>
      <c r="L38" s="254">
        <f t="shared" si="24"/>
        <v>0</v>
      </c>
      <c r="M38" s="254">
        <f t="shared" si="24"/>
        <v>0</v>
      </c>
      <c r="N38" s="254">
        <f t="shared" si="24"/>
        <v>0</v>
      </c>
      <c r="O38" s="254">
        <f t="shared" si="24"/>
        <v>0</v>
      </c>
      <c r="P38" s="254">
        <f t="shared" si="24"/>
        <v>0</v>
      </c>
      <c r="Q38" s="254">
        <f t="shared" si="24"/>
        <v>0</v>
      </c>
      <c r="R38" s="254">
        <f t="shared" si="24"/>
        <v>0</v>
      </c>
      <c r="S38" s="254">
        <f t="shared" si="24"/>
        <v>0</v>
      </c>
      <c r="T38" s="254">
        <f t="shared" si="24"/>
        <v>0</v>
      </c>
      <c r="U38" s="254">
        <f t="shared" si="24"/>
        <v>0</v>
      </c>
      <c r="V38" s="254">
        <f t="shared" si="24"/>
        <v>0</v>
      </c>
      <c r="W38" s="254">
        <f t="shared" si="24"/>
        <v>0</v>
      </c>
      <c r="X38" s="254">
        <f t="shared" si="24"/>
        <v>0</v>
      </c>
      <c r="Y38" s="254">
        <f t="shared" si="24"/>
        <v>0</v>
      </c>
      <c r="Z38" s="254">
        <f t="shared" si="24"/>
        <v>0</v>
      </c>
      <c r="AA38" s="254">
        <f t="shared" si="24"/>
        <v>0</v>
      </c>
      <c r="AB38" s="254">
        <f t="shared" si="24"/>
        <v>0</v>
      </c>
      <c r="AC38" s="254">
        <f t="shared" si="24"/>
        <v>0</v>
      </c>
      <c r="AD38" s="254">
        <f t="shared" si="24"/>
        <v>0</v>
      </c>
      <c r="AE38" s="254">
        <f t="shared" si="24"/>
        <v>0</v>
      </c>
      <c r="AF38" s="254">
        <f t="shared" si="24"/>
        <v>0</v>
      </c>
      <c r="AG38" s="254">
        <f t="shared" si="24"/>
        <v>0</v>
      </c>
      <c r="AH38" s="254">
        <f t="shared" si="24"/>
        <v>0</v>
      </c>
      <c r="AI38" s="254">
        <f t="shared" si="24"/>
        <v>0</v>
      </c>
      <c r="AJ38" s="254">
        <f t="shared" si="24"/>
        <v>0</v>
      </c>
      <c r="AK38" s="254">
        <f t="shared" si="24"/>
        <v>0</v>
      </c>
      <c r="AL38" s="254">
        <f t="shared" si="24"/>
        <v>0</v>
      </c>
      <c r="AM38" s="254">
        <f t="shared" si="24"/>
        <v>0</v>
      </c>
      <c r="AN38" s="254">
        <f t="shared" si="24"/>
        <v>0</v>
      </c>
      <c r="AO38" s="254">
        <f t="shared" si="24"/>
        <v>0</v>
      </c>
      <c r="AP38" s="254">
        <f t="shared" si="24"/>
        <v>0</v>
      </c>
      <c r="AQ38" s="254">
        <f t="shared" si="24"/>
        <v>0</v>
      </c>
      <c r="AR38" s="254">
        <f t="shared" si="24"/>
        <v>0</v>
      </c>
      <c r="AS38" s="254">
        <f t="shared" si="24"/>
        <v>0</v>
      </c>
      <c r="AT38" s="254">
        <f t="shared" si="24"/>
        <v>0</v>
      </c>
      <c r="AU38" s="254">
        <f t="shared" si="24"/>
        <v>0</v>
      </c>
      <c r="AV38" s="254">
        <f t="shared" si="24"/>
        <v>0</v>
      </c>
      <c r="AW38" s="254">
        <f t="shared" si="24"/>
        <v>0</v>
      </c>
      <c r="AX38" s="254">
        <f t="shared" si="24"/>
        <v>0</v>
      </c>
      <c r="AY38" s="254">
        <f t="shared" si="24"/>
        <v>0</v>
      </c>
      <c r="AZ38" s="254">
        <f t="shared" si="24"/>
        <v>0</v>
      </c>
      <c r="BA38" s="254">
        <f t="shared" si="24"/>
        <v>0</v>
      </c>
      <c r="BB38" s="254">
        <f t="shared" si="24"/>
        <v>0</v>
      </c>
      <c r="BC38" s="254">
        <f t="shared" si="24"/>
        <v>0</v>
      </c>
      <c r="BD38" s="254">
        <f t="shared" si="24"/>
        <v>0</v>
      </c>
      <c r="BE38" s="254">
        <f t="shared" si="24"/>
        <v>0</v>
      </c>
      <c r="BF38" s="254">
        <f t="shared" si="24"/>
        <v>0</v>
      </c>
      <c r="BG38" s="254">
        <f t="shared" si="24"/>
        <v>0</v>
      </c>
      <c r="BH38" s="254">
        <f t="shared" si="24"/>
        <v>0</v>
      </c>
      <c r="BI38" s="254">
        <f t="shared" si="24"/>
        <v>0</v>
      </c>
      <c r="BJ38" s="254">
        <f t="shared" si="24"/>
        <v>0</v>
      </c>
      <c r="BK38" s="254">
        <f t="shared" si="24"/>
        <v>0</v>
      </c>
      <c r="BL38" s="254">
        <f t="shared" si="24"/>
        <v>0</v>
      </c>
      <c r="BM38" s="254">
        <f t="shared" si="24"/>
        <v>0</v>
      </c>
      <c r="BN38" s="254">
        <f t="shared" si="24"/>
        <v>0</v>
      </c>
      <c r="BO38" s="254">
        <f t="shared" si="24"/>
        <v>0</v>
      </c>
      <c r="BP38" s="254">
        <f t="shared" si="24"/>
        <v>0</v>
      </c>
      <c r="BQ38" s="254">
        <f t="shared" si="24"/>
        <v>0</v>
      </c>
      <c r="BR38" s="254">
        <f t="shared" ref="BR38:CF38" si="25">+IFERROR(BR37*BR33/100,0)</f>
        <v>0</v>
      </c>
      <c r="BS38" s="254">
        <f t="shared" si="25"/>
        <v>0</v>
      </c>
      <c r="BT38" s="254">
        <f t="shared" si="25"/>
        <v>0</v>
      </c>
      <c r="BU38" s="254">
        <f t="shared" si="25"/>
        <v>0</v>
      </c>
      <c r="BV38" s="254">
        <f t="shared" si="25"/>
        <v>0</v>
      </c>
      <c r="BW38" s="254">
        <f t="shared" si="25"/>
        <v>0</v>
      </c>
      <c r="BX38" s="254">
        <f t="shared" si="25"/>
        <v>0</v>
      </c>
      <c r="BY38" s="254">
        <f t="shared" si="25"/>
        <v>0</v>
      </c>
      <c r="BZ38" s="254">
        <f t="shared" si="25"/>
        <v>0</v>
      </c>
      <c r="CA38" s="254">
        <f t="shared" si="25"/>
        <v>0</v>
      </c>
      <c r="CB38" s="254">
        <f t="shared" si="25"/>
        <v>0</v>
      </c>
      <c r="CC38" s="254">
        <f t="shared" si="25"/>
        <v>0</v>
      </c>
      <c r="CD38" s="254">
        <f t="shared" si="25"/>
        <v>0</v>
      </c>
      <c r="CE38" s="254">
        <f t="shared" si="25"/>
        <v>0</v>
      </c>
      <c r="CF38" s="254">
        <f t="shared" si="25"/>
        <v>0</v>
      </c>
    </row>
    <row r="39" spans="2:84" ht="15" customHeight="1" thickBot="1" x14ac:dyDescent="0.35">
      <c r="B39" s="701">
        <v>4</v>
      </c>
      <c r="C39" s="978"/>
      <c r="D39" s="238" t="s">
        <v>216</v>
      </c>
      <c r="E39" s="254">
        <f>+IFERROR(E38*E9,0)</f>
        <v>0</v>
      </c>
      <c r="F39" s="254">
        <f t="shared" ref="F39:AJ39" si="26">+IFERROR(F38*F9,0)</f>
        <v>0</v>
      </c>
      <c r="G39" s="254">
        <f t="shared" si="26"/>
        <v>0</v>
      </c>
      <c r="H39" s="254">
        <f t="shared" si="26"/>
        <v>0</v>
      </c>
      <c r="I39" s="254">
        <f t="shared" si="26"/>
        <v>0</v>
      </c>
      <c r="J39" s="254">
        <f t="shared" si="26"/>
        <v>0</v>
      </c>
      <c r="K39" s="254">
        <f t="shared" si="26"/>
        <v>0</v>
      </c>
      <c r="L39" s="254">
        <f t="shared" si="26"/>
        <v>0</v>
      </c>
      <c r="M39" s="254">
        <f t="shared" si="26"/>
        <v>0</v>
      </c>
      <c r="N39" s="254">
        <f t="shared" si="26"/>
        <v>0</v>
      </c>
      <c r="O39" s="254">
        <f t="shared" si="26"/>
        <v>0</v>
      </c>
      <c r="P39" s="254">
        <f t="shared" si="26"/>
        <v>0</v>
      </c>
      <c r="Q39" s="254">
        <f t="shared" si="26"/>
        <v>0</v>
      </c>
      <c r="R39" s="254">
        <f t="shared" si="26"/>
        <v>0</v>
      </c>
      <c r="S39" s="254">
        <f t="shared" si="26"/>
        <v>0</v>
      </c>
      <c r="T39" s="254">
        <f t="shared" si="26"/>
        <v>0</v>
      </c>
      <c r="U39" s="254">
        <f t="shared" si="26"/>
        <v>0</v>
      </c>
      <c r="V39" s="254">
        <f t="shared" si="26"/>
        <v>0</v>
      </c>
      <c r="W39" s="254">
        <f t="shared" si="26"/>
        <v>0</v>
      </c>
      <c r="X39" s="254">
        <f t="shared" si="26"/>
        <v>0</v>
      </c>
      <c r="Y39" s="254">
        <f t="shared" si="26"/>
        <v>0</v>
      </c>
      <c r="Z39" s="254">
        <f t="shared" si="26"/>
        <v>0</v>
      </c>
      <c r="AA39" s="254">
        <f t="shared" si="26"/>
        <v>0</v>
      </c>
      <c r="AB39" s="254">
        <f t="shared" si="26"/>
        <v>0</v>
      </c>
      <c r="AC39" s="254">
        <f t="shared" si="26"/>
        <v>0</v>
      </c>
      <c r="AD39" s="254">
        <f t="shared" si="26"/>
        <v>0</v>
      </c>
      <c r="AE39" s="254">
        <f t="shared" si="26"/>
        <v>0</v>
      </c>
      <c r="AF39" s="254">
        <f t="shared" si="26"/>
        <v>0</v>
      </c>
      <c r="AG39" s="254">
        <f t="shared" si="26"/>
        <v>0</v>
      </c>
      <c r="AH39" s="254">
        <f t="shared" si="26"/>
        <v>0</v>
      </c>
      <c r="AI39" s="254">
        <f t="shared" si="26"/>
        <v>0</v>
      </c>
      <c r="AJ39" s="254">
        <f t="shared" si="26"/>
        <v>0</v>
      </c>
      <c r="AK39" s="254">
        <f t="shared" ref="AK39:BP39" si="27">+IFERROR(AK38*AK9,0)</f>
        <v>0</v>
      </c>
      <c r="AL39" s="254">
        <f t="shared" si="27"/>
        <v>0</v>
      </c>
      <c r="AM39" s="254">
        <f t="shared" si="27"/>
        <v>0</v>
      </c>
      <c r="AN39" s="254">
        <f t="shared" si="27"/>
        <v>0</v>
      </c>
      <c r="AO39" s="254">
        <f t="shared" si="27"/>
        <v>0</v>
      </c>
      <c r="AP39" s="254">
        <f t="shared" si="27"/>
        <v>0</v>
      </c>
      <c r="AQ39" s="254">
        <f t="shared" si="27"/>
        <v>0</v>
      </c>
      <c r="AR39" s="254">
        <f t="shared" si="27"/>
        <v>0</v>
      </c>
      <c r="AS39" s="254">
        <f t="shared" si="27"/>
        <v>0</v>
      </c>
      <c r="AT39" s="254">
        <f t="shared" si="27"/>
        <v>0</v>
      </c>
      <c r="AU39" s="254">
        <f t="shared" si="27"/>
        <v>0</v>
      </c>
      <c r="AV39" s="254">
        <f t="shared" si="27"/>
        <v>0</v>
      </c>
      <c r="AW39" s="254">
        <f t="shared" si="27"/>
        <v>0</v>
      </c>
      <c r="AX39" s="254">
        <f t="shared" si="27"/>
        <v>0</v>
      </c>
      <c r="AY39" s="254">
        <f t="shared" si="27"/>
        <v>0</v>
      </c>
      <c r="AZ39" s="254">
        <f t="shared" si="27"/>
        <v>0</v>
      </c>
      <c r="BA39" s="254">
        <f t="shared" si="27"/>
        <v>0</v>
      </c>
      <c r="BB39" s="254">
        <f t="shared" si="27"/>
        <v>0</v>
      </c>
      <c r="BC39" s="254">
        <f t="shared" si="27"/>
        <v>0</v>
      </c>
      <c r="BD39" s="254">
        <f t="shared" si="27"/>
        <v>0</v>
      </c>
      <c r="BE39" s="254">
        <f t="shared" si="27"/>
        <v>0</v>
      </c>
      <c r="BF39" s="254">
        <f t="shared" si="27"/>
        <v>0</v>
      </c>
      <c r="BG39" s="254">
        <f t="shared" si="27"/>
        <v>0</v>
      </c>
      <c r="BH39" s="254">
        <f t="shared" si="27"/>
        <v>0</v>
      </c>
      <c r="BI39" s="254">
        <f t="shared" si="27"/>
        <v>0</v>
      </c>
      <c r="BJ39" s="254">
        <f t="shared" si="27"/>
        <v>0</v>
      </c>
      <c r="BK39" s="254">
        <f t="shared" si="27"/>
        <v>0</v>
      </c>
      <c r="BL39" s="254">
        <f t="shared" si="27"/>
        <v>0</v>
      </c>
      <c r="BM39" s="254">
        <f t="shared" si="27"/>
        <v>0</v>
      </c>
      <c r="BN39" s="254">
        <f t="shared" si="27"/>
        <v>0</v>
      </c>
      <c r="BO39" s="254">
        <f t="shared" si="27"/>
        <v>0</v>
      </c>
      <c r="BP39" s="254">
        <f t="shared" si="27"/>
        <v>0</v>
      </c>
      <c r="BQ39" s="254">
        <f t="shared" ref="BQ39:CF39" si="28">+IFERROR(BQ38*BQ9,0)</f>
        <v>0</v>
      </c>
      <c r="BR39" s="254">
        <f t="shared" si="28"/>
        <v>0</v>
      </c>
      <c r="BS39" s="254">
        <f t="shared" si="28"/>
        <v>0</v>
      </c>
      <c r="BT39" s="254">
        <f t="shared" si="28"/>
        <v>0</v>
      </c>
      <c r="BU39" s="254">
        <f t="shared" si="28"/>
        <v>0</v>
      </c>
      <c r="BV39" s="254">
        <f t="shared" si="28"/>
        <v>0</v>
      </c>
      <c r="BW39" s="254">
        <f t="shared" si="28"/>
        <v>0</v>
      </c>
      <c r="BX39" s="254">
        <f t="shared" si="28"/>
        <v>0</v>
      </c>
      <c r="BY39" s="254">
        <f t="shared" si="28"/>
        <v>0</v>
      </c>
      <c r="BZ39" s="254">
        <f t="shared" si="28"/>
        <v>0</v>
      </c>
      <c r="CA39" s="254">
        <f t="shared" si="28"/>
        <v>0</v>
      </c>
      <c r="CB39" s="254">
        <f t="shared" si="28"/>
        <v>0</v>
      </c>
      <c r="CC39" s="254">
        <f t="shared" si="28"/>
        <v>0</v>
      </c>
      <c r="CD39" s="254">
        <f t="shared" si="28"/>
        <v>0</v>
      </c>
      <c r="CE39" s="254">
        <f t="shared" si="28"/>
        <v>0</v>
      </c>
      <c r="CF39" s="254">
        <f t="shared" si="28"/>
        <v>0</v>
      </c>
    </row>
    <row r="40" spans="2:84" ht="15" customHeight="1" thickBot="1" x14ac:dyDescent="0.35">
      <c r="B40" s="701">
        <v>5</v>
      </c>
      <c r="C40" s="978"/>
      <c r="D40" s="238" t="s">
        <v>219</v>
      </c>
      <c r="E40" s="254">
        <f>+IFERROR(E37*E34/100,0)</f>
        <v>0</v>
      </c>
      <c r="F40" s="254">
        <f t="shared" ref="F40:BQ40" si="29">+IFERROR(F37*F34/100,0)</f>
        <v>0</v>
      </c>
      <c r="G40" s="254">
        <f t="shared" si="29"/>
        <v>0</v>
      </c>
      <c r="H40" s="254">
        <f t="shared" si="29"/>
        <v>0</v>
      </c>
      <c r="I40" s="254">
        <f t="shared" si="29"/>
        <v>0</v>
      </c>
      <c r="J40" s="254">
        <f t="shared" si="29"/>
        <v>0</v>
      </c>
      <c r="K40" s="254">
        <f t="shared" si="29"/>
        <v>0</v>
      </c>
      <c r="L40" s="254">
        <f t="shared" si="29"/>
        <v>0</v>
      </c>
      <c r="M40" s="254">
        <f t="shared" si="29"/>
        <v>0</v>
      </c>
      <c r="N40" s="254">
        <f t="shared" si="29"/>
        <v>0</v>
      </c>
      <c r="O40" s="254">
        <f t="shared" si="29"/>
        <v>0</v>
      </c>
      <c r="P40" s="254">
        <f t="shared" si="29"/>
        <v>0</v>
      </c>
      <c r="Q40" s="254">
        <f t="shared" si="29"/>
        <v>0</v>
      </c>
      <c r="R40" s="254">
        <f t="shared" si="29"/>
        <v>0</v>
      </c>
      <c r="S40" s="254">
        <f t="shared" si="29"/>
        <v>0</v>
      </c>
      <c r="T40" s="254">
        <f t="shared" si="29"/>
        <v>0</v>
      </c>
      <c r="U40" s="254">
        <f t="shared" si="29"/>
        <v>0</v>
      </c>
      <c r="V40" s="254">
        <f t="shared" si="29"/>
        <v>0</v>
      </c>
      <c r="W40" s="254">
        <f t="shared" si="29"/>
        <v>0</v>
      </c>
      <c r="X40" s="254">
        <f t="shared" si="29"/>
        <v>0</v>
      </c>
      <c r="Y40" s="254">
        <f t="shared" si="29"/>
        <v>0</v>
      </c>
      <c r="Z40" s="254">
        <f t="shared" si="29"/>
        <v>0</v>
      </c>
      <c r="AA40" s="254">
        <f t="shared" si="29"/>
        <v>0</v>
      </c>
      <c r="AB40" s="254">
        <f t="shared" si="29"/>
        <v>0</v>
      </c>
      <c r="AC40" s="254">
        <f t="shared" si="29"/>
        <v>0</v>
      </c>
      <c r="AD40" s="254">
        <f t="shared" si="29"/>
        <v>0</v>
      </c>
      <c r="AE40" s="254">
        <f t="shared" si="29"/>
        <v>0</v>
      </c>
      <c r="AF40" s="254">
        <f t="shared" si="29"/>
        <v>0</v>
      </c>
      <c r="AG40" s="254">
        <f t="shared" si="29"/>
        <v>0</v>
      </c>
      <c r="AH40" s="254">
        <f t="shared" si="29"/>
        <v>0</v>
      </c>
      <c r="AI40" s="254">
        <f t="shared" si="29"/>
        <v>0</v>
      </c>
      <c r="AJ40" s="254">
        <f t="shared" si="29"/>
        <v>0</v>
      </c>
      <c r="AK40" s="254">
        <f t="shared" si="29"/>
        <v>0</v>
      </c>
      <c r="AL40" s="254">
        <f t="shared" si="29"/>
        <v>0</v>
      </c>
      <c r="AM40" s="254">
        <f t="shared" si="29"/>
        <v>0</v>
      </c>
      <c r="AN40" s="254">
        <f t="shared" si="29"/>
        <v>0</v>
      </c>
      <c r="AO40" s="254">
        <f t="shared" si="29"/>
        <v>0</v>
      </c>
      <c r="AP40" s="254">
        <f t="shared" si="29"/>
        <v>0</v>
      </c>
      <c r="AQ40" s="254">
        <f t="shared" si="29"/>
        <v>0</v>
      </c>
      <c r="AR40" s="254">
        <f t="shared" si="29"/>
        <v>0</v>
      </c>
      <c r="AS40" s="254">
        <f t="shared" si="29"/>
        <v>0</v>
      </c>
      <c r="AT40" s="254">
        <f t="shared" si="29"/>
        <v>0</v>
      </c>
      <c r="AU40" s="254">
        <f t="shared" si="29"/>
        <v>0</v>
      </c>
      <c r="AV40" s="254">
        <f t="shared" si="29"/>
        <v>0</v>
      </c>
      <c r="AW40" s="254">
        <f t="shared" si="29"/>
        <v>0</v>
      </c>
      <c r="AX40" s="254">
        <f t="shared" si="29"/>
        <v>0</v>
      </c>
      <c r="AY40" s="254">
        <f t="shared" si="29"/>
        <v>0</v>
      </c>
      <c r="AZ40" s="254">
        <f t="shared" si="29"/>
        <v>0</v>
      </c>
      <c r="BA40" s="254">
        <f t="shared" si="29"/>
        <v>0</v>
      </c>
      <c r="BB40" s="254">
        <f t="shared" si="29"/>
        <v>0</v>
      </c>
      <c r="BC40" s="254">
        <f t="shared" si="29"/>
        <v>0</v>
      </c>
      <c r="BD40" s="254">
        <f t="shared" si="29"/>
        <v>0</v>
      </c>
      <c r="BE40" s="254">
        <f t="shared" si="29"/>
        <v>0</v>
      </c>
      <c r="BF40" s="254">
        <f t="shared" si="29"/>
        <v>0</v>
      </c>
      <c r="BG40" s="254">
        <f t="shared" si="29"/>
        <v>0</v>
      </c>
      <c r="BH40" s="254">
        <f t="shared" si="29"/>
        <v>0</v>
      </c>
      <c r="BI40" s="254">
        <f t="shared" si="29"/>
        <v>0</v>
      </c>
      <c r="BJ40" s="254">
        <f t="shared" si="29"/>
        <v>0</v>
      </c>
      <c r="BK40" s="254">
        <f t="shared" si="29"/>
        <v>0</v>
      </c>
      <c r="BL40" s="254">
        <f t="shared" si="29"/>
        <v>0</v>
      </c>
      <c r="BM40" s="254">
        <f t="shared" si="29"/>
        <v>0</v>
      </c>
      <c r="BN40" s="254">
        <f t="shared" si="29"/>
        <v>0</v>
      </c>
      <c r="BO40" s="254">
        <f t="shared" si="29"/>
        <v>0</v>
      </c>
      <c r="BP40" s="254">
        <f t="shared" si="29"/>
        <v>0</v>
      </c>
      <c r="BQ40" s="254">
        <f t="shared" si="29"/>
        <v>0</v>
      </c>
      <c r="BR40" s="254">
        <f t="shared" ref="BR40:CF40" si="30">+IFERROR(BR37*BR34/100,0)</f>
        <v>0</v>
      </c>
      <c r="BS40" s="254">
        <f t="shared" si="30"/>
        <v>0</v>
      </c>
      <c r="BT40" s="254">
        <f t="shared" si="30"/>
        <v>0</v>
      </c>
      <c r="BU40" s="254">
        <f t="shared" si="30"/>
        <v>0</v>
      </c>
      <c r="BV40" s="254">
        <f t="shared" si="30"/>
        <v>0</v>
      </c>
      <c r="BW40" s="254">
        <f t="shared" si="30"/>
        <v>0</v>
      </c>
      <c r="BX40" s="254">
        <f t="shared" si="30"/>
        <v>0</v>
      </c>
      <c r="BY40" s="254">
        <f t="shared" si="30"/>
        <v>0</v>
      </c>
      <c r="BZ40" s="254">
        <f t="shared" si="30"/>
        <v>0</v>
      </c>
      <c r="CA40" s="254">
        <f t="shared" si="30"/>
        <v>0</v>
      </c>
      <c r="CB40" s="254">
        <f t="shared" si="30"/>
        <v>0</v>
      </c>
      <c r="CC40" s="254">
        <f t="shared" si="30"/>
        <v>0</v>
      </c>
      <c r="CD40" s="254">
        <f t="shared" si="30"/>
        <v>0</v>
      </c>
      <c r="CE40" s="254">
        <f t="shared" si="30"/>
        <v>0</v>
      </c>
      <c r="CF40" s="254">
        <f t="shared" si="30"/>
        <v>0</v>
      </c>
    </row>
    <row r="41" spans="2:84" ht="15" customHeight="1" thickBot="1" x14ac:dyDescent="0.35">
      <c r="B41" s="701">
        <v>6</v>
      </c>
      <c r="C41" s="978"/>
      <c r="D41" s="238" t="s">
        <v>217</v>
      </c>
      <c r="E41" s="254">
        <f>+IFERROR(E40*E8,0)</f>
        <v>0</v>
      </c>
      <c r="F41" s="254">
        <f t="shared" ref="F41:AJ41" si="31">+IFERROR(F40*F8,0)</f>
        <v>0</v>
      </c>
      <c r="G41" s="254">
        <f t="shared" si="31"/>
        <v>0</v>
      </c>
      <c r="H41" s="254">
        <f t="shared" si="31"/>
        <v>0</v>
      </c>
      <c r="I41" s="254">
        <f t="shared" si="31"/>
        <v>0</v>
      </c>
      <c r="J41" s="254">
        <f t="shared" si="31"/>
        <v>0</v>
      </c>
      <c r="K41" s="254">
        <f t="shared" si="31"/>
        <v>0</v>
      </c>
      <c r="L41" s="254">
        <f t="shared" si="31"/>
        <v>0</v>
      </c>
      <c r="M41" s="254">
        <f t="shared" si="31"/>
        <v>0</v>
      </c>
      <c r="N41" s="254">
        <f t="shared" si="31"/>
        <v>0</v>
      </c>
      <c r="O41" s="254">
        <f t="shared" si="31"/>
        <v>0</v>
      </c>
      <c r="P41" s="254">
        <f t="shared" si="31"/>
        <v>0</v>
      </c>
      <c r="Q41" s="254">
        <f t="shared" si="31"/>
        <v>0</v>
      </c>
      <c r="R41" s="254">
        <f t="shared" si="31"/>
        <v>0</v>
      </c>
      <c r="S41" s="254">
        <f t="shared" si="31"/>
        <v>0</v>
      </c>
      <c r="T41" s="254">
        <f t="shared" si="31"/>
        <v>0</v>
      </c>
      <c r="U41" s="254">
        <f t="shared" si="31"/>
        <v>0</v>
      </c>
      <c r="V41" s="254">
        <f t="shared" si="31"/>
        <v>0</v>
      </c>
      <c r="W41" s="254">
        <f t="shared" si="31"/>
        <v>0</v>
      </c>
      <c r="X41" s="254">
        <f t="shared" si="31"/>
        <v>0</v>
      </c>
      <c r="Y41" s="254">
        <f t="shared" si="31"/>
        <v>0</v>
      </c>
      <c r="Z41" s="254">
        <f t="shared" si="31"/>
        <v>0</v>
      </c>
      <c r="AA41" s="254">
        <f t="shared" si="31"/>
        <v>0</v>
      </c>
      <c r="AB41" s="254">
        <f t="shared" si="31"/>
        <v>0</v>
      </c>
      <c r="AC41" s="254">
        <f t="shared" si="31"/>
        <v>0</v>
      </c>
      <c r="AD41" s="254">
        <f t="shared" si="31"/>
        <v>0</v>
      </c>
      <c r="AE41" s="254">
        <f t="shared" si="31"/>
        <v>0</v>
      </c>
      <c r="AF41" s="254">
        <f t="shared" si="31"/>
        <v>0</v>
      </c>
      <c r="AG41" s="254">
        <f t="shared" si="31"/>
        <v>0</v>
      </c>
      <c r="AH41" s="254">
        <f t="shared" si="31"/>
        <v>0</v>
      </c>
      <c r="AI41" s="254">
        <f t="shared" si="31"/>
        <v>0</v>
      </c>
      <c r="AJ41" s="254">
        <f t="shared" si="31"/>
        <v>0</v>
      </c>
      <c r="AK41" s="254">
        <f t="shared" ref="AK41:BP41" si="32">+IFERROR(AK40*AK8,0)</f>
        <v>0</v>
      </c>
      <c r="AL41" s="254">
        <f t="shared" si="32"/>
        <v>0</v>
      </c>
      <c r="AM41" s="254">
        <f t="shared" si="32"/>
        <v>0</v>
      </c>
      <c r="AN41" s="254">
        <f t="shared" si="32"/>
        <v>0</v>
      </c>
      <c r="AO41" s="254">
        <f t="shared" si="32"/>
        <v>0</v>
      </c>
      <c r="AP41" s="254">
        <f t="shared" si="32"/>
        <v>0</v>
      </c>
      <c r="AQ41" s="254">
        <f t="shared" si="32"/>
        <v>0</v>
      </c>
      <c r="AR41" s="254">
        <f t="shared" si="32"/>
        <v>0</v>
      </c>
      <c r="AS41" s="254">
        <f t="shared" si="32"/>
        <v>0</v>
      </c>
      <c r="AT41" s="254">
        <f t="shared" si="32"/>
        <v>0</v>
      </c>
      <c r="AU41" s="254">
        <f t="shared" si="32"/>
        <v>0</v>
      </c>
      <c r="AV41" s="254">
        <f t="shared" si="32"/>
        <v>0</v>
      </c>
      <c r="AW41" s="254">
        <f t="shared" si="32"/>
        <v>0</v>
      </c>
      <c r="AX41" s="254">
        <f t="shared" si="32"/>
        <v>0</v>
      </c>
      <c r="AY41" s="254">
        <f t="shared" si="32"/>
        <v>0</v>
      </c>
      <c r="AZ41" s="254">
        <f t="shared" si="32"/>
        <v>0</v>
      </c>
      <c r="BA41" s="254">
        <f t="shared" si="32"/>
        <v>0</v>
      </c>
      <c r="BB41" s="254">
        <f t="shared" si="32"/>
        <v>0</v>
      </c>
      <c r="BC41" s="254">
        <f t="shared" si="32"/>
        <v>0</v>
      </c>
      <c r="BD41" s="254">
        <f t="shared" si="32"/>
        <v>0</v>
      </c>
      <c r="BE41" s="254">
        <f t="shared" si="32"/>
        <v>0</v>
      </c>
      <c r="BF41" s="254">
        <f t="shared" si="32"/>
        <v>0</v>
      </c>
      <c r="BG41" s="254">
        <f t="shared" si="32"/>
        <v>0</v>
      </c>
      <c r="BH41" s="254">
        <f t="shared" si="32"/>
        <v>0</v>
      </c>
      <c r="BI41" s="254">
        <f t="shared" si="32"/>
        <v>0</v>
      </c>
      <c r="BJ41" s="254">
        <f t="shared" si="32"/>
        <v>0</v>
      </c>
      <c r="BK41" s="254">
        <f t="shared" si="32"/>
        <v>0</v>
      </c>
      <c r="BL41" s="254">
        <f t="shared" si="32"/>
        <v>0</v>
      </c>
      <c r="BM41" s="254">
        <f t="shared" si="32"/>
        <v>0</v>
      </c>
      <c r="BN41" s="254">
        <f t="shared" si="32"/>
        <v>0</v>
      </c>
      <c r="BO41" s="254">
        <f t="shared" si="32"/>
        <v>0</v>
      </c>
      <c r="BP41" s="254">
        <f t="shared" si="32"/>
        <v>0</v>
      </c>
      <c r="BQ41" s="254">
        <f t="shared" ref="BQ41:CF41" si="33">+IFERROR(BQ40*BQ8,0)</f>
        <v>0</v>
      </c>
      <c r="BR41" s="254">
        <f t="shared" si="33"/>
        <v>0</v>
      </c>
      <c r="BS41" s="254">
        <f t="shared" si="33"/>
        <v>0</v>
      </c>
      <c r="BT41" s="254">
        <f t="shared" si="33"/>
        <v>0</v>
      </c>
      <c r="BU41" s="254">
        <f t="shared" si="33"/>
        <v>0</v>
      </c>
      <c r="BV41" s="254">
        <f t="shared" si="33"/>
        <v>0</v>
      </c>
      <c r="BW41" s="254">
        <f t="shared" si="33"/>
        <v>0</v>
      </c>
      <c r="BX41" s="254">
        <f t="shared" si="33"/>
        <v>0</v>
      </c>
      <c r="BY41" s="254">
        <f t="shared" si="33"/>
        <v>0</v>
      </c>
      <c r="BZ41" s="254">
        <f t="shared" si="33"/>
        <v>0</v>
      </c>
      <c r="CA41" s="254">
        <f t="shared" si="33"/>
        <v>0</v>
      </c>
      <c r="CB41" s="254">
        <f t="shared" si="33"/>
        <v>0</v>
      </c>
      <c r="CC41" s="254">
        <f t="shared" si="33"/>
        <v>0</v>
      </c>
      <c r="CD41" s="254">
        <f t="shared" si="33"/>
        <v>0</v>
      </c>
      <c r="CE41" s="254">
        <f t="shared" si="33"/>
        <v>0</v>
      </c>
      <c r="CF41" s="254">
        <f t="shared" si="33"/>
        <v>0</v>
      </c>
    </row>
    <row r="42" spans="2:84" ht="15" customHeight="1" thickBot="1" x14ac:dyDescent="0.35">
      <c r="B42" s="701">
        <v>7</v>
      </c>
      <c r="C42" s="978"/>
      <c r="D42" s="238" t="s">
        <v>220</v>
      </c>
      <c r="E42" s="254">
        <f>+IFERROR(E37-E38,0)</f>
        <v>0</v>
      </c>
      <c r="F42" s="254">
        <f t="shared" ref="F42:BQ42" si="34">+IFERROR(F37-F38,0)</f>
        <v>0</v>
      </c>
      <c r="G42" s="254">
        <f t="shared" si="34"/>
        <v>0</v>
      </c>
      <c r="H42" s="254">
        <f t="shared" si="34"/>
        <v>0</v>
      </c>
      <c r="I42" s="254">
        <f t="shared" si="34"/>
        <v>0</v>
      </c>
      <c r="J42" s="254">
        <f t="shared" si="34"/>
        <v>0</v>
      </c>
      <c r="K42" s="254">
        <f t="shared" si="34"/>
        <v>0</v>
      </c>
      <c r="L42" s="254">
        <f t="shared" si="34"/>
        <v>0</v>
      </c>
      <c r="M42" s="254">
        <f t="shared" si="34"/>
        <v>0</v>
      </c>
      <c r="N42" s="254">
        <f t="shared" si="34"/>
        <v>0</v>
      </c>
      <c r="O42" s="254">
        <f t="shared" si="34"/>
        <v>0</v>
      </c>
      <c r="P42" s="254">
        <f t="shared" si="34"/>
        <v>0</v>
      </c>
      <c r="Q42" s="254">
        <f t="shared" si="34"/>
        <v>0</v>
      </c>
      <c r="R42" s="254">
        <f t="shared" si="34"/>
        <v>0</v>
      </c>
      <c r="S42" s="254">
        <f t="shared" si="34"/>
        <v>0</v>
      </c>
      <c r="T42" s="254">
        <f t="shared" si="34"/>
        <v>0</v>
      </c>
      <c r="U42" s="254">
        <f t="shared" si="34"/>
        <v>0</v>
      </c>
      <c r="V42" s="254">
        <f t="shared" si="34"/>
        <v>0</v>
      </c>
      <c r="W42" s="254">
        <f t="shared" si="34"/>
        <v>0</v>
      </c>
      <c r="X42" s="254">
        <f t="shared" si="34"/>
        <v>0</v>
      </c>
      <c r="Y42" s="254">
        <f t="shared" si="34"/>
        <v>0</v>
      </c>
      <c r="Z42" s="254">
        <f t="shared" si="34"/>
        <v>0</v>
      </c>
      <c r="AA42" s="254">
        <f t="shared" si="34"/>
        <v>0</v>
      </c>
      <c r="AB42" s="254">
        <f t="shared" si="34"/>
        <v>0</v>
      </c>
      <c r="AC42" s="254">
        <f t="shared" si="34"/>
        <v>0</v>
      </c>
      <c r="AD42" s="254">
        <f t="shared" si="34"/>
        <v>0</v>
      </c>
      <c r="AE42" s="254">
        <f t="shared" si="34"/>
        <v>0</v>
      </c>
      <c r="AF42" s="254">
        <f t="shared" si="34"/>
        <v>0</v>
      </c>
      <c r="AG42" s="254">
        <f t="shared" si="34"/>
        <v>0</v>
      </c>
      <c r="AH42" s="254">
        <f t="shared" si="34"/>
        <v>0</v>
      </c>
      <c r="AI42" s="254">
        <f t="shared" si="34"/>
        <v>0</v>
      </c>
      <c r="AJ42" s="254">
        <f t="shared" si="34"/>
        <v>0</v>
      </c>
      <c r="AK42" s="254">
        <f t="shared" si="34"/>
        <v>0</v>
      </c>
      <c r="AL42" s="254">
        <f t="shared" si="34"/>
        <v>0</v>
      </c>
      <c r="AM42" s="254">
        <f t="shared" si="34"/>
        <v>0</v>
      </c>
      <c r="AN42" s="254">
        <f t="shared" si="34"/>
        <v>0</v>
      </c>
      <c r="AO42" s="254">
        <f t="shared" si="34"/>
        <v>0</v>
      </c>
      <c r="AP42" s="254">
        <f t="shared" si="34"/>
        <v>0</v>
      </c>
      <c r="AQ42" s="254">
        <f t="shared" si="34"/>
        <v>0</v>
      </c>
      <c r="AR42" s="254">
        <f t="shared" si="34"/>
        <v>0</v>
      </c>
      <c r="AS42" s="254">
        <f t="shared" si="34"/>
        <v>0</v>
      </c>
      <c r="AT42" s="254">
        <f t="shared" si="34"/>
        <v>0</v>
      </c>
      <c r="AU42" s="254">
        <f t="shared" si="34"/>
        <v>0</v>
      </c>
      <c r="AV42" s="254">
        <f t="shared" si="34"/>
        <v>0</v>
      </c>
      <c r="AW42" s="254">
        <f t="shared" si="34"/>
        <v>0</v>
      </c>
      <c r="AX42" s="254">
        <f t="shared" si="34"/>
        <v>0</v>
      </c>
      <c r="AY42" s="254">
        <f t="shared" si="34"/>
        <v>0</v>
      </c>
      <c r="AZ42" s="254">
        <f t="shared" si="34"/>
        <v>0</v>
      </c>
      <c r="BA42" s="254">
        <f t="shared" si="34"/>
        <v>0</v>
      </c>
      <c r="BB42" s="254">
        <f t="shared" si="34"/>
        <v>0</v>
      </c>
      <c r="BC42" s="254">
        <f t="shared" si="34"/>
        <v>0</v>
      </c>
      <c r="BD42" s="254">
        <f t="shared" si="34"/>
        <v>0</v>
      </c>
      <c r="BE42" s="254">
        <f t="shared" si="34"/>
        <v>0</v>
      </c>
      <c r="BF42" s="254">
        <f t="shared" si="34"/>
        <v>0</v>
      </c>
      <c r="BG42" s="254">
        <f t="shared" si="34"/>
        <v>0</v>
      </c>
      <c r="BH42" s="254">
        <f t="shared" si="34"/>
        <v>0</v>
      </c>
      <c r="BI42" s="254">
        <f t="shared" si="34"/>
        <v>0</v>
      </c>
      <c r="BJ42" s="254">
        <f t="shared" si="34"/>
        <v>0</v>
      </c>
      <c r="BK42" s="254">
        <f t="shared" si="34"/>
        <v>0</v>
      </c>
      <c r="BL42" s="254">
        <f t="shared" si="34"/>
        <v>0</v>
      </c>
      <c r="BM42" s="254">
        <f t="shared" si="34"/>
        <v>0</v>
      </c>
      <c r="BN42" s="254">
        <f t="shared" si="34"/>
        <v>0</v>
      </c>
      <c r="BO42" s="254">
        <f t="shared" si="34"/>
        <v>0</v>
      </c>
      <c r="BP42" s="254">
        <f t="shared" si="34"/>
        <v>0</v>
      </c>
      <c r="BQ42" s="254">
        <f t="shared" si="34"/>
        <v>0</v>
      </c>
      <c r="BR42" s="254">
        <f t="shared" ref="BR42:CF42" si="35">+IFERROR(BR37-BR38,0)</f>
        <v>0</v>
      </c>
      <c r="BS42" s="254">
        <f t="shared" si="35"/>
        <v>0</v>
      </c>
      <c r="BT42" s="254">
        <f t="shared" si="35"/>
        <v>0</v>
      </c>
      <c r="BU42" s="254">
        <f t="shared" si="35"/>
        <v>0</v>
      </c>
      <c r="BV42" s="254">
        <f t="shared" si="35"/>
        <v>0</v>
      </c>
      <c r="BW42" s="254">
        <f t="shared" si="35"/>
        <v>0</v>
      </c>
      <c r="BX42" s="254">
        <f t="shared" si="35"/>
        <v>0</v>
      </c>
      <c r="BY42" s="254">
        <f t="shared" si="35"/>
        <v>0</v>
      </c>
      <c r="BZ42" s="254">
        <f t="shared" si="35"/>
        <v>0</v>
      </c>
      <c r="CA42" s="254">
        <f t="shared" si="35"/>
        <v>0</v>
      </c>
      <c r="CB42" s="254">
        <f t="shared" si="35"/>
        <v>0</v>
      </c>
      <c r="CC42" s="254">
        <f t="shared" si="35"/>
        <v>0</v>
      </c>
      <c r="CD42" s="254">
        <f t="shared" si="35"/>
        <v>0</v>
      </c>
      <c r="CE42" s="254">
        <f t="shared" si="35"/>
        <v>0</v>
      </c>
      <c r="CF42" s="254">
        <f t="shared" si="35"/>
        <v>0</v>
      </c>
    </row>
    <row r="43" spans="2:84" ht="19.899999999999999" customHeight="1" thickBot="1" x14ac:dyDescent="0.35">
      <c r="B43" s="701">
        <v>8</v>
      </c>
      <c r="C43" s="979"/>
      <c r="D43" s="234" t="s">
        <v>181</v>
      </c>
      <c r="E43" s="251">
        <f>IF(E5='Base Datos'!$V$21,IFERROR(E42/(E38*E9),0),IFERROR((E46+E49)/(E48*E9),0))</f>
        <v>0</v>
      </c>
      <c r="F43" s="251">
        <f>IF(F5='Base Datos'!$V$21,IFERROR(F42/(F38*F9),0),IFERROR((F46+F49)/(F48*F9),0))</f>
        <v>0</v>
      </c>
      <c r="G43" s="251">
        <f>IF(G5='Base Datos'!$V$21,IFERROR(G42/(G38*G9),0),IFERROR((G46+G49)/(G48*G9),0))</f>
        <v>0</v>
      </c>
      <c r="H43" s="251">
        <f>IF(H5='Base Datos'!$V$21,IFERROR(H42/(H38*H9),0),IFERROR((H46+H49)/(H48*H9),0))</f>
        <v>0</v>
      </c>
      <c r="I43" s="251">
        <f>IF(I5='Base Datos'!$V$21,IFERROR(I42/(I38*I9),0),IFERROR((I46+I49)/(I48*I9),0))</f>
        <v>0</v>
      </c>
      <c r="J43" s="251">
        <f>IF(J5='Base Datos'!$V$21,IFERROR(J42/(J38*J9),0),IFERROR((J46+J49)/(J48*J9),0))</f>
        <v>0</v>
      </c>
      <c r="K43" s="251">
        <f>IF(K5='Base Datos'!$V$21,IFERROR(K42/(K38*K9),0),IFERROR((K46+K49)/(K48*K9),0))</f>
        <v>1.0707748627211713</v>
      </c>
      <c r="L43" s="251">
        <f>IF(L5='Base Datos'!$V$21,IFERROR(L42/(L38*L9),0),IFERROR((L46+L49)/(L48*L9),0))</f>
        <v>1.2104562104562102</v>
      </c>
      <c r="M43" s="251">
        <f>IF(M5='Base Datos'!$V$21,IFERROR(M42/(M38*M9),0),IFERROR((M46+M49)/(M48*M9),0))</f>
        <v>1.2047043865225684</v>
      </c>
      <c r="N43" s="251">
        <f>IF(N5='Base Datos'!$V$21,IFERROR(N42/(N38*N9),0),IFERROR((N46+N49)/(N48*N9),0))</f>
        <v>1.2047043865225682</v>
      </c>
      <c r="O43" s="251">
        <f>IF(O5='Base Datos'!$V$21,IFERROR(O42/(O38*O9),0),IFERROR((O46+O49)/(O48*O9),0))</f>
        <v>0</v>
      </c>
      <c r="P43" s="251">
        <f>IF(P5='Base Datos'!$V$21,IFERROR(P42/(P38*P9),0),IFERROR((P46+P49)/(P48*P9),0))</f>
        <v>0</v>
      </c>
      <c r="Q43" s="251">
        <f>IF(Q5='Base Datos'!$V$21,IFERROR(Q42/(Q38*Q9),0),IFERROR((Q46+Q49)/(Q48*Q9),0))</f>
        <v>0</v>
      </c>
      <c r="R43" s="251">
        <f>IF(R5='Base Datos'!$V$21,IFERROR(R42/(R38*R9),0),IFERROR((R46+R49)/(R48*R9),0))</f>
        <v>0</v>
      </c>
      <c r="S43" s="251">
        <f>IF(S5='Base Datos'!$V$21,IFERROR(S42/(S38*S9),0),IFERROR((S46+S49)/(S48*S9),0))</f>
        <v>0</v>
      </c>
      <c r="T43" s="251">
        <f>IF(T5='Base Datos'!$V$21,IFERROR(T42/(T38*T9),0),IFERROR((T46+T49)/(T48*T9),0))</f>
        <v>0</v>
      </c>
      <c r="U43" s="251">
        <f>IF(U5='Base Datos'!$V$21,IFERROR(U42/(U38*U9),0),IFERROR((U46+U49)/(U48*U9),0))</f>
        <v>0</v>
      </c>
      <c r="V43" s="251">
        <f>IF(V5='Base Datos'!$V$21,IFERROR(V42/(V38*V9),0),IFERROR((V46+V49)/(V48*V9),0))</f>
        <v>0</v>
      </c>
      <c r="W43" s="251">
        <f>IF(W5='Base Datos'!$V$21,IFERROR(W42/(W38*W9),0),IFERROR((W46+W49)/(W48*W9),0))</f>
        <v>0</v>
      </c>
      <c r="X43" s="251">
        <f>IF(X5='Base Datos'!$V$21,IFERROR(X42/(X38*X9),0),IFERROR((X46+X49)/(X48*X9),0))</f>
        <v>0</v>
      </c>
      <c r="Y43" s="251">
        <f>IF(Y5='Base Datos'!$V$21,IFERROR(Y42/(Y38*Y9),0),IFERROR((Y46+Y49)/(Y48*Y9),0))</f>
        <v>0</v>
      </c>
      <c r="Z43" s="251">
        <f>IF(Z5='Base Datos'!$V$21,IFERROR(Z42/(Z38*Z9),0),IFERROR((Z46+Z49)/(Z48*Z9),0))</f>
        <v>0</v>
      </c>
      <c r="AA43" s="251">
        <f>IF(AA5='Base Datos'!$V$21,IFERROR(AA42/(AA38*AA9),0),IFERROR((AA46+AA49)/(AA48*AA9),0))</f>
        <v>0</v>
      </c>
      <c r="AB43" s="251">
        <f>IF(AB5='Base Datos'!$V$21,IFERROR(AB42/(AB38*AB9),0),IFERROR((AB46+AB49)/(AB48*AB9),0))</f>
        <v>0</v>
      </c>
      <c r="AC43" s="251">
        <f>IF(AC5='Base Datos'!$V$21,IFERROR(AC42/(AC38*AC9),0),IFERROR((AC46+AC49)/(AC48*AC9),0))</f>
        <v>0</v>
      </c>
      <c r="AD43" s="251">
        <f>IF(AD5='Base Datos'!$V$21,IFERROR(AD42/(AD38*AD9),0),IFERROR((AD46+AD49)/(AD48*AD9),0))</f>
        <v>0</v>
      </c>
      <c r="AE43" s="251">
        <f>IF(AE5='Base Datos'!$V$21,IFERROR(AE42/(AE38*AE9),0),IFERROR((AE46+AE49)/(AE48*AE9),0))</f>
        <v>0</v>
      </c>
      <c r="AF43" s="251">
        <f>IF(AF5='Base Datos'!$V$21,IFERROR(AF42/(AF38*AF9),0),IFERROR((AF46+AF49)/(AF48*AF9),0))</f>
        <v>0</v>
      </c>
      <c r="AG43" s="251">
        <f>IF(AG5='Base Datos'!$V$21,IFERROR(AG42/(AG38*AG9),0),IFERROR((AG46+AG49)/(AG48*AG9),0))</f>
        <v>0</v>
      </c>
      <c r="AH43" s="251">
        <f>IF(AH5='Base Datos'!$V$21,IFERROR(AH42/(AH38*AH9),0),IFERROR((AH46+AH49)/(AH48*AH9),0))</f>
        <v>0</v>
      </c>
      <c r="AI43" s="251">
        <f>IF(AI5='Base Datos'!$V$21,IFERROR(AI42/(AI38*AI9),0),IFERROR((AI46+AI49)/(AI48*AI9),0))</f>
        <v>0</v>
      </c>
      <c r="AJ43" s="251">
        <f>IF(AJ5='Base Datos'!$V$21,IFERROR(AJ42/(AJ38*AJ9),0),IFERROR((AJ46+AJ49)/(AJ48*AJ9),0))</f>
        <v>0</v>
      </c>
      <c r="AK43" s="251">
        <f>IF(AK5='Base Datos'!$V$21,IFERROR(AK42/(AK38*AK9),0),IFERROR((AK46+AK49)/(AK48*AK9),0))</f>
        <v>0</v>
      </c>
      <c r="AL43" s="251">
        <f>IF(AL5='Base Datos'!$V$21,IFERROR(AL42/(AL38*AL9),0),IFERROR((AL46+AL49)/(AL48*AL9),0))</f>
        <v>0</v>
      </c>
      <c r="AM43" s="251">
        <f>IF(AM5='Base Datos'!$V$21,IFERROR(AM42/(AM38*AM9),0),IFERROR((AM46+AM49)/(AM48*AM9),0))</f>
        <v>0</v>
      </c>
      <c r="AN43" s="251">
        <f>IF(AN5='Base Datos'!$V$21,IFERROR(AN42/(AN38*AN9),0),IFERROR((AN46+AN49)/(AN48*AN9),0))</f>
        <v>0</v>
      </c>
      <c r="AO43" s="251">
        <f>IF(AO5='Base Datos'!$V$21,IFERROR(AO42/(AO38*AO9),0),IFERROR((AO46+AO49)/(AO48*AO9),0))</f>
        <v>0</v>
      </c>
      <c r="AP43" s="251">
        <f>IF(AP5='Base Datos'!$V$21,IFERROR(AP42/(AP38*AP9),0),IFERROR((AP46+AP49)/(AP48*AP9),0))</f>
        <v>0</v>
      </c>
      <c r="AQ43" s="251">
        <f>IF(AQ5='Base Datos'!$V$21,IFERROR(AQ42/(AQ38*AQ9),0),IFERROR((AQ46+AQ49)/(AQ48*AQ9),0))</f>
        <v>0</v>
      </c>
      <c r="AR43" s="251">
        <f>IF(AR5='Base Datos'!$V$21,IFERROR(AR42/(AR38*AR9),0),IFERROR((AR46+AR49)/(AR48*AR9),0))</f>
        <v>0</v>
      </c>
      <c r="AS43" s="251">
        <f>IF(AS5='Base Datos'!$V$21,IFERROR(AS42/(AS38*AS9),0),IFERROR((AS46+AS49)/(AS48*AS9),0))</f>
        <v>0</v>
      </c>
      <c r="AT43" s="251">
        <f>IF(AT5='Base Datos'!$V$21,IFERROR(AT42/(AT38*AT9),0),IFERROR((AT46+AT49)/(AT48*AT9),0))</f>
        <v>0</v>
      </c>
      <c r="AU43" s="251">
        <f>IF(AU5='Base Datos'!$V$21,IFERROR(AU42/(AU38*AU9),0),IFERROR((AU46+AU49)/(AU48*AU9),0))</f>
        <v>0</v>
      </c>
      <c r="AV43" s="251">
        <f>IF(AV5='Base Datos'!$V$21,IFERROR(AV42/(AV38*AV9),0),IFERROR((AV46+AV49)/(AV48*AV9),0))</f>
        <v>0</v>
      </c>
      <c r="AW43" s="251">
        <f>IF(AW5='Base Datos'!$V$21,IFERROR(AW42/(AW38*AW9),0),IFERROR((AW46+AW49)/(AW48*AW9),0))</f>
        <v>0</v>
      </c>
      <c r="AX43" s="251">
        <f>IF(AX5='Base Datos'!$V$21,IFERROR(AX42/(AX38*AX9),0),IFERROR((AX46+AX49)/(AX48*AX9),0))</f>
        <v>0</v>
      </c>
      <c r="AY43" s="251">
        <f>IF(AY5='Base Datos'!$V$21,IFERROR(AY42/(AY38*AY9),0),IFERROR((AY46+AY49)/(AY48*AY9),0))</f>
        <v>0</v>
      </c>
      <c r="AZ43" s="251">
        <f>IF(AZ5='Base Datos'!$V$21,IFERROR(AZ42/(AZ38*AZ9),0),IFERROR((AZ46+AZ49)/(AZ48*AZ9),0))</f>
        <v>0</v>
      </c>
      <c r="BA43" s="251">
        <f>IF(BA5='Base Datos'!$V$21,IFERROR(BA42/(BA38*BA9),0),IFERROR((BA46+BA49)/(BA48*BA9),0))</f>
        <v>0</v>
      </c>
      <c r="BB43" s="251">
        <f>IF(BB5='Base Datos'!$V$21,IFERROR(BB42/(BB38*BB9),0),IFERROR((BB46+BB49)/(BB48*BB9),0))</f>
        <v>0</v>
      </c>
      <c r="BC43" s="251">
        <f>IF(BC5='Base Datos'!$V$21,IFERROR(BC42/(BC38*BC9),0),IFERROR((BC46+BC49)/(BC48*BC9),0))</f>
        <v>0</v>
      </c>
      <c r="BD43" s="251">
        <f>IF(BD5='Base Datos'!$V$21,IFERROR(BD42/(BD38*BD9),0),IFERROR((BD46+BD49)/(BD48*BD9),0))</f>
        <v>0</v>
      </c>
      <c r="BE43" s="251">
        <f>IF(BE5='Base Datos'!$V$21,IFERROR(BE42/(BE38*BE9),0),IFERROR((BE46+BE49)/(BE48*BE9),0))</f>
        <v>0</v>
      </c>
      <c r="BF43" s="251">
        <f>IF(BF5='Base Datos'!$V$21,IFERROR(BF42/(BF38*BF9),0),IFERROR((BF46+BF49)/(BF48*BF9),0))</f>
        <v>0</v>
      </c>
      <c r="BG43" s="251">
        <f>IF(BG5='Base Datos'!$V$21,IFERROR(BG42/(BG38*BG9),0),IFERROR((BG46+BG49)/(BG48*BG9),0))</f>
        <v>0</v>
      </c>
      <c r="BH43" s="251">
        <f>IF(BH5='Base Datos'!$V$21,IFERROR(BH42/(BH38*BH9),0),IFERROR((BH46+BH49)/(BH48*BH9),0))</f>
        <v>0</v>
      </c>
      <c r="BI43" s="251">
        <f>IF(BI5='Base Datos'!$V$21,IFERROR(BI42/(BI38*BI9),0),IFERROR((BI46+BI49)/(BI48*BI9),0))</f>
        <v>0</v>
      </c>
      <c r="BJ43" s="251">
        <f>IF(BJ5='Base Datos'!$V$21,IFERROR(BJ42/(BJ38*BJ9),0),IFERROR((BJ46+BJ49)/(BJ48*BJ9),0))</f>
        <v>0</v>
      </c>
      <c r="BK43" s="251">
        <f>IF(BK5='Base Datos'!$V$21,IFERROR(BK42/(BK38*BK9),0),IFERROR((BK46+BK49)/(BK48*BK9),0))</f>
        <v>0</v>
      </c>
      <c r="BL43" s="251">
        <f>IF(BL5='Base Datos'!$V$21,IFERROR(BL42/(BL38*BL9),0),IFERROR((BL46+BL49)/(BL48*BL9),0))</f>
        <v>0</v>
      </c>
      <c r="BM43" s="251">
        <f>IF(BM5='Base Datos'!$V$21,IFERROR(BM42/(BM38*BM9),0),IFERROR((BM46+BM49)/(BM48*BM9),0))</f>
        <v>0</v>
      </c>
      <c r="BN43" s="251">
        <f>IF(BN5='Base Datos'!$V$21,IFERROR(BN42/(BN38*BN9),0),IFERROR((BN46+BN49)/(BN48*BN9),0))</f>
        <v>0</v>
      </c>
      <c r="BO43" s="251">
        <f>IF(BO5='Base Datos'!$V$21,IFERROR(BO42/(BO38*BO9),0),IFERROR((BO46+BO49)/(BO48*BO9),0))</f>
        <v>0</v>
      </c>
      <c r="BP43" s="251">
        <f>IF(BP5='Base Datos'!$V$21,IFERROR(BP42/(BP38*BP9),0),IFERROR((BP46+BP49)/(BP48*BP9),0))</f>
        <v>0</v>
      </c>
      <c r="BQ43" s="251">
        <f>IF(BQ5='Base Datos'!$V$21,IFERROR(BQ42/(BQ38*BQ9),0),IFERROR((BQ46+BQ49)/(BQ48*BQ9),0))</f>
        <v>0</v>
      </c>
      <c r="BR43" s="251">
        <f>IF(BR5='Base Datos'!$V$21,IFERROR(BR42/(BR38*BR9),0),IFERROR((BR46+BR49)/(BR48*BR9),0))</f>
        <v>0</v>
      </c>
      <c r="BS43" s="251">
        <f>IF(BS5='Base Datos'!$V$21,IFERROR(BS42/(BS38*BS9),0),IFERROR((BS46+BS49)/(BS48*BS9),0))</f>
        <v>0</v>
      </c>
      <c r="BT43" s="251">
        <f>IF(BT5='Base Datos'!$V$21,IFERROR(BT42/(BT38*BT9),0),IFERROR((BT46+BT49)/(BT48*BT9),0))</f>
        <v>0</v>
      </c>
      <c r="BU43" s="251">
        <f>IF(BU5='Base Datos'!$V$21,IFERROR(BU42/(BU38*BU9),0),IFERROR((BU46+BU49)/(BU48*BU9),0))</f>
        <v>0</v>
      </c>
      <c r="BV43" s="251">
        <f>IF(BV5='Base Datos'!$V$21,IFERROR(BV42/(BV38*BV9),0),IFERROR((BV46+BV49)/(BV48*BV9),0))</f>
        <v>0</v>
      </c>
      <c r="BW43" s="251">
        <f>IF(BW5='Base Datos'!$V$21,IFERROR(BW42/(BW38*BW9),0),IFERROR((BW46+BW49)/(BW48*BW9),0))</f>
        <v>0</v>
      </c>
      <c r="BX43" s="251">
        <f>IF(BX5='Base Datos'!$V$21,IFERROR(BX42/(BX38*BX9),0),IFERROR((BX46+BX49)/(BX48*BX9),0))</f>
        <v>0</v>
      </c>
      <c r="BY43" s="251">
        <f>IF(BY5='Base Datos'!$V$21,IFERROR(BY42/(BY38*BY9),0),IFERROR((BY46+BY49)/(BY48*BY9),0))</f>
        <v>0</v>
      </c>
      <c r="BZ43" s="251">
        <f>IF(BZ5='Base Datos'!$V$21,IFERROR(BZ42/(BZ38*BZ9),0),IFERROR((BZ46+BZ49)/(BZ48*BZ9),0))</f>
        <v>0</v>
      </c>
      <c r="CA43" s="251">
        <f>IF(CA5='Base Datos'!$V$21,IFERROR(CA42/(CA38*CA9),0),IFERROR((CA46+CA49)/(CA48*CA9),0))</f>
        <v>0</v>
      </c>
      <c r="CB43" s="251">
        <f>IF(CB5='Base Datos'!$V$21,IFERROR(CB42/(CB38*CB9),0),IFERROR((CB46+CB49)/(CB48*CB9),0))</f>
        <v>0</v>
      </c>
      <c r="CC43" s="251">
        <f>IF(CC5='Base Datos'!$V$21,IFERROR(CC42/(CC38*CC9),0),IFERROR((CC46+CC49)/(CC48*CC9),0))</f>
        <v>0</v>
      </c>
      <c r="CD43" s="251">
        <f>IF(CD5='Base Datos'!$V$21,IFERROR(CD42/(CD38*CD9),0),IFERROR((CD46+CD49)/(CD48*CD9),0))</f>
        <v>0</v>
      </c>
      <c r="CE43" s="251">
        <f>IF(CE5='Base Datos'!$V$21,IFERROR(CE42/(CE38*CE9),0),IFERROR((CE46+CE49)/(CE48*CE9),0))</f>
        <v>0</v>
      </c>
      <c r="CF43" s="251">
        <f>IF(CF5='Base Datos'!$V$21,IFERROR(CF42/(CF38*CF9),0),IFERROR((CF46+CF49)/(CF48*CF9),0))</f>
        <v>0</v>
      </c>
    </row>
    <row r="44" spans="2:84" ht="12" customHeight="1" thickBot="1" x14ac:dyDescent="0.35">
      <c r="B44" s="700">
        <v>1</v>
      </c>
      <c r="C44" s="763"/>
      <c r="D44" s="756"/>
      <c r="E44" s="701">
        <v>1</v>
      </c>
      <c r="F44" s="701">
        <v>2</v>
      </c>
      <c r="G44" s="701">
        <v>3</v>
      </c>
      <c r="H44" s="701">
        <v>4</v>
      </c>
      <c r="I44" s="701">
        <v>5</v>
      </c>
      <c r="J44" s="701">
        <v>6</v>
      </c>
      <c r="K44" s="701">
        <v>7</v>
      </c>
      <c r="L44" s="701">
        <v>8</v>
      </c>
      <c r="M44" s="701">
        <v>9</v>
      </c>
      <c r="N44" s="701">
        <v>10</v>
      </c>
      <c r="O44" s="701">
        <v>11</v>
      </c>
      <c r="P44" s="701">
        <v>12</v>
      </c>
      <c r="Q44" s="701">
        <v>13</v>
      </c>
      <c r="R44" s="701">
        <v>14</v>
      </c>
      <c r="S44" s="701">
        <v>15</v>
      </c>
      <c r="T44" s="701">
        <v>16</v>
      </c>
      <c r="U44" s="701">
        <v>17</v>
      </c>
      <c r="V44" s="701">
        <v>18</v>
      </c>
      <c r="W44" s="701">
        <v>19</v>
      </c>
      <c r="X44" s="701">
        <v>20</v>
      </c>
      <c r="Y44" s="701">
        <v>21</v>
      </c>
      <c r="Z44" s="701">
        <v>22</v>
      </c>
      <c r="AA44" s="701">
        <v>23</v>
      </c>
      <c r="AB44" s="701">
        <v>24</v>
      </c>
      <c r="AC44" s="701">
        <v>25</v>
      </c>
      <c r="AD44" s="701">
        <v>26</v>
      </c>
      <c r="AE44" s="701">
        <v>27</v>
      </c>
      <c r="AF44" s="701">
        <v>28</v>
      </c>
      <c r="AG44" s="701">
        <v>29</v>
      </c>
      <c r="AH44" s="701">
        <v>30</v>
      </c>
      <c r="AI44" s="701">
        <v>31</v>
      </c>
      <c r="AJ44" s="701">
        <v>32</v>
      </c>
      <c r="AK44" s="701">
        <v>33</v>
      </c>
      <c r="AL44" s="701">
        <v>34</v>
      </c>
      <c r="AM44" s="701">
        <v>35</v>
      </c>
      <c r="AN44" s="701">
        <v>36</v>
      </c>
      <c r="AO44" s="701">
        <v>37</v>
      </c>
      <c r="AP44" s="701">
        <v>38</v>
      </c>
      <c r="AQ44" s="701">
        <v>39</v>
      </c>
      <c r="AR44" s="701">
        <v>40</v>
      </c>
      <c r="AS44" s="701">
        <v>41</v>
      </c>
      <c r="AT44" s="701">
        <v>42</v>
      </c>
      <c r="AU44" s="701">
        <v>43</v>
      </c>
      <c r="AV44" s="701">
        <v>44</v>
      </c>
      <c r="AW44" s="701">
        <v>45</v>
      </c>
      <c r="AX44" s="701">
        <v>46</v>
      </c>
      <c r="AY44" s="701">
        <v>47</v>
      </c>
      <c r="AZ44" s="701">
        <v>48</v>
      </c>
      <c r="BA44" s="701">
        <v>49</v>
      </c>
      <c r="BB44" s="701">
        <v>50</v>
      </c>
      <c r="BC44" s="701">
        <v>51</v>
      </c>
      <c r="BD44" s="701">
        <v>52</v>
      </c>
      <c r="BE44" s="701">
        <v>53</v>
      </c>
      <c r="BF44" s="701">
        <v>54</v>
      </c>
      <c r="BG44" s="701">
        <v>55</v>
      </c>
      <c r="BH44" s="701">
        <v>56</v>
      </c>
      <c r="BI44" s="701">
        <v>57</v>
      </c>
      <c r="BJ44" s="701">
        <v>58</v>
      </c>
      <c r="BK44" s="701">
        <v>59</v>
      </c>
      <c r="BL44" s="701">
        <v>60</v>
      </c>
      <c r="BM44" s="701">
        <v>61</v>
      </c>
      <c r="BN44" s="701">
        <v>62</v>
      </c>
      <c r="BO44" s="701">
        <v>63</v>
      </c>
      <c r="BP44" s="701">
        <v>64</v>
      </c>
      <c r="BQ44" s="701">
        <v>65</v>
      </c>
      <c r="BR44" s="701">
        <v>66</v>
      </c>
      <c r="BS44" s="701">
        <v>67</v>
      </c>
      <c r="BT44" s="701">
        <v>68</v>
      </c>
      <c r="BU44" s="701">
        <v>69</v>
      </c>
      <c r="BV44" s="701">
        <v>70</v>
      </c>
      <c r="BW44" s="701">
        <v>71</v>
      </c>
      <c r="BX44" s="701">
        <v>72</v>
      </c>
      <c r="BY44" s="701">
        <v>73</v>
      </c>
      <c r="BZ44" s="701">
        <v>74</v>
      </c>
      <c r="CA44" s="701">
        <v>75</v>
      </c>
      <c r="CB44" s="701">
        <v>76</v>
      </c>
      <c r="CC44" s="701">
        <v>77</v>
      </c>
      <c r="CD44" s="701">
        <v>78</v>
      </c>
      <c r="CE44" s="701">
        <v>79</v>
      </c>
      <c r="CF44" s="701">
        <v>80</v>
      </c>
    </row>
    <row r="45" spans="2:84" ht="15" customHeight="1" thickBot="1" x14ac:dyDescent="0.35">
      <c r="B45" s="700">
        <v>2</v>
      </c>
      <c r="C45" s="980" t="s">
        <v>279</v>
      </c>
      <c r="D45" s="263" t="s">
        <v>185</v>
      </c>
      <c r="E45" s="249">
        <f>+IFERROR((1/E14)*3600*E13,0)</f>
        <v>0</v>
      </c>
      <c r="F45" s="249">
        <f t="shared" ref="F45:BQ45" si="36">+IFERROR((1/F14)*3600*F13,0)</f>
        <v>0</v>
      </c>
      <c r="G45" s="249">
        <f t="shared" si="36"/>
        <v>0</v>
      </c>
      <c r="H45" s="249">
        <f t="shared" si="36"/>
        <v>0</v>
      </c>
      <c r="I45" s="249">
        <f t="shared" si="36"/>
        <v>0</v>
      </c>
      <c r="J45" s="249">
        <f t="shared" si="36"/>
        <v>0</v>
      </c>
      <c r="K45" s="249">
        <f t="shared" si="36"/>
        <v>1200</v>
      </c>
      <c r="L45" s="249">
        <f t="shared" si="36"/>
        <v>1200</v>
      </c>
      <c r="M45" s="249">
        <f t="shared" si="36"/>
        <v>1200</v>
      </c>
      <c r="N45" s="249">
        <f t="shared" si="36"/>
        <v>720</v>
      </c>
      <c r="O45" s="249">
        <f t="shared" si="36"/>
        <v>0</v>
      </c>
      <c r="P45" s="249">
        <f t="shared" si="36"/>
        <v>0</v>
      </c>
      <c r="Q45" s="249">
        <f t="shared" si="36"/>
        <v>0</v>
      </c>
      <c r="R45" s="249">
        <f t="shared" si="36"/>
        <v>0</v>
      </c>
      <c r="S45" s="249">
        <f t="shared" si="36"/>
        <v>0</v>
      </c>
      <c r="T45" s="249">
        <f t="shared" si="36"/>
        <v>0</v>
      </c>
      <c r="U45" s="249">
        <f t="shared" si="36"/>
        <v>0</v>
      </c>
      <c r="V45" s="249">
        <f t="shared" si="36"/>
        <v>0</v>
      </c>
      <c r="W45" s="249">
        <f t="shared" si="36"/>
        <v>0</v>
      </c>
      <c r="X45" s="249">
        <f t="shared" si="36"/>
        <v>0</v>
      </c>
      <c r="Y45" s="249">
        <f t="shared" si="36"/>
        <v>0</v>
      </c>
      <c r="Z45" s="249">
        <f t="shared" si="36"/>
        <v>0</v>
      </c>
      <c r="AA45" s="249">
        <f t="shared" si="36"/>
        <v>0</v>
      </c>
      <c r="AB45" s="249">
        <f t="shared" si="36"/>
        <v>0</v>
      </c>
      <c r="AC45" s="249">
        <f t="shared" si="36"/>
        <v>0</v>
      </c>
      <c r="AD45" s="249">
        <f t="shared" si="36"/>
        <v>0</v>
      </c>
      <c r="AE45" s="249">
        <f t="shared" si="36"/>
        <v>0</v>
      </c>
      <c r="AF45" s="249">
        <f t="shared" si="36"/>
        <v>0</v>
      </c>
      <c r="AG45" s="249">
        <f t="shared" si="36"/>
        <v>0</v>
      </c>
      <c r="AH45" s="249">
        <f t="shared" si="36"/>
        <v>0</v>
      </c>
      <c r="AI45" s="249">
        <f t="shared" si="36"/>
        <v>0</v>
      </c>
      <c r="AJ45" s="249">
        <f t="shared" si="36"/>
        <v>0</v>
      </c>
      <c r="AK45" s="249">
        <f t="shared" si="36"/>
        <v>0</v>
      </c>
      <c r="AL45" s="249">
        <f t="shared" si="36"/>
        <v>0</v>
      </c>
      <c r="AM45" s="249">
        <f t="shared" si="36"/>
        <v>0</v>
      </c>
      <c r="AN45" s="249">
        <f t="shared" si="36"/>
        <v>0</v>
      </c>
      <c r="AO45" s="249">
        <f t="shared" si="36"/>
        <v>0</v>
      </c>
      <c r="AP45" s="249">
        <f t="shared" si="36"/>
        <v>0</v>
      </c>
      <c r="AQ45" s="249">
        <f t="shared" si="36"/>
        <v>0</v>
      </c>
      <c r="AR45" s="249">
        <f t="shared" si="36"/>
        <v>0</v>
      </c>
      <c r="AS45" s="249">
        <f t="shared" si="36"/>
        <v>0</v>
      </c>
      <c r="AT45" s="249">
        <f t="shared" si="36"/>
        <v>0</v>
      </c>
      <c r="AU45" s="249">
        <f t="shared" si="36"/>
        <v>0</v>
      </c>
      <c r="AV45" s="249">
        <f t="shared" si="36"/>
        <v>0</v>
      </c>
      <c r="AW45" s="249">
        <f t="shared" si="36"/>
        <v>0</v>
      </c>
      <c r="AX45" s="249">
        <f t="shared" si="36"/>
        <v>0</v>
      </c>
      <c r="AY45" s="249">
        <f t="shared" si="36"/>
        <v>0</v>
      </c>
      <c r="AZ45" s="249">
        <f t="shared" si="36"/>
        <v>0</v>
      </c>
      <c r="BA45" s="249">
        <f t="shared" si="36"/>
        <v>0</v>
      </c>
      <c r="BB45" s="249">
        <f t="shared" si="36"/>
        <v>0</v>
      </c>
      <c r="BC45" s="249">
        <f t="shared" si="36"/>
        <v>0</v>
      </c>
      <c r="BD45" s="249">
        <f t="shared" si="36"/>
        <v>0</v>
      </c>
      <c r="BE45" s="249">
        <f t="shared" si="36"/>
        <v>0</v>
      </c>
      <c r="BF45" s="249">
        <f t="shared" si="36"/>
        <v>0</v>
      </c>
      <c r="BG45" s="249">
        <f t="shared" si="36"/>
        <v>0</v>
      </c>
      <c r="BH45" s="249">
        <f t="shared" si="36"/>
        <v>0</v>
      </c>
      <c r="BI45" s="249">
        <f t="shared" si="36"/>
        <v>0</v>
      </c>
      <c r="BJ45" s="249">
        <f t="shared" si="36"/>
        <v>0</v>
      </c>
      <c r="BK45" s="249">
        <f t="shared" si="36"/>
        <v>0</v>
      </c>
      <c r="BL45" s="249">
        <f t="shared" si="36"/>
        <v>0</v>
      </c>
      <c r="BM45" s="249">
        <f t="shared" si="36"/>
        <v>0</v>
      </c>
      <c r="BN45" s="249">
        <f t="shared" si="36"/>
        <v>0</v>
      </c>
      <c r="BO45" s="249">
        <f t="shared" si="36"/>
        <v>0</v>
      </c>
      <c r="BP45" s="249">
        <f t="shared" si="36"/>
        <v>0</v>
      </c>
      <c r="BQ45" s="249">
        <f t="shared" si="36"/>
        <v>0</v>
      </c>
      <c r="BR45" s="249">
        <f t="shared" ref="BR45:CF45" si="37">+IFERROR((1/BR14)*3600*BR13,0)</f>
        <v>0</v>
      </c>
      <c r="BS45" s="249">
        <f t="shared" si="37"/>
        <v>0</v>
      </c>
      <c r="BT45" s="249">
        <f t="shared" si="37"/>
        <v>0</v>
      </c>
      <c r="BU45" s="249">
        <f t="shared" si="37"/>
        <v>0</v>
      </c>
      <c r="BV45" s="249">
        <f t="shared" si="37"/>
        <v>0</v>
      </c>
      <c r="BW45" s="249">
        <f t="shared" si="37"/>
        <v>0</v>
      </c>
      <c r="BX45" s="249">
        <f t="shared" si="37"/>
        <v>0</v>
      </c>
      <c r="BY45" s="249">
        <f t="shared" si="37"/>
        <v>0</v>
      </c>
      <c r="BZ45" s="249">
        <f t="shared" si="37"/>
        <v>0</v>
      </c>
      <c r="CA45" s="249">
        <f t="shared" si="37"/>
        <v>0</v>
      </c>
      <c r="CB45" s="249">
        <f t="shared" si="37"/>
        <v>0</v>
      </c>
      <c r="CC45" s="249">
        <f t="shared" si="37"/>
        <v>0</v>
      </c>
      <c r="CD45" s="249">
        <f t="shared" si="37"/>
        <v>0</v>
      </c>
      <c r="CE45" s="249">
        <f t="shared" si="37"/>
        <v>0</v>
      </c>
      <c r="CF45" s="249">
        <f t="shared" si="37"/>
        <v>0</v>
      </c>
    </row>
    <row r="46" spans="2:84" ht="15" customHeight="1" thickBot="1" x14ac:dyDescent="0.35">
      <c r="B46" s="700">
        <v>3</v>
      </c>
      <c r="C46" s="981"/>
      <c r="D46" s="263" t="s">
        <v>186</v>
      </c>
      <c r="E46" s="249">
        <f>+IFERROR(E45*E35/100,0)</f>
        <v>0</v>
      </c>
      <c r="F46" s="249">
        <f t="shared" ref="F46:BQ46" si="38">+IFERROR(F45*F35/100,0)</f>
        <v>0</v>
      </c>
      <c r="G46" s="249">
        <f t="shared" si="38"/>
        <v>0</v>
      </c>
      <c r="H46" s="249">
        <f t="shared" si="38"/>
        <v>0</v>
      </c>
      <c r="I46" s="249">
        <f t="shared" si="38"/>
        <v>0</v>
      </c>
      <c r="J46" s="249">
        <f t="shared" si="38"/>
        <v>0</v>
      </c>
      <c r="K46" s="249">
        <f t="shared" si="38"/>
        <v>696</v>
      </c>
      <c r="L46" s="249">
        <f t="shared" si="38"/>
        <v>708</v>
      </c>
      <c r="M46" s="249">
        <f t="shared" si="38"/>
        <v>756</v>
      </c>
      <c r="N46" s="249">
        <f t="shared" si="38"/>
        <v>453.6</v>
      </c>
      <c r="O46" s="249">
        <f t="shared" si="38"/>
        <v>0</v>
      </c>
      <c r="P46" s="249">
        <f t="shared" si="38"/>
        <v>0</v>
      </c>
      <c r="Q46" s="249">
        <f t="shared" si="38"/>
        <v>0</v>
      </c>
      <c r="R46" s="249">
        <f t="shared" si="38"/>
        <v>0</v>
      </c>
      <c r="S46" s="249">
        <f t="shared" si="38"/>
        <v>0</v>
      </c>
      <c r="T46" s="249">
        <f t="shared" si="38"/>
        <v>0</v>
      </c>
      <c r="U46" s="249">
        <f t="shared" si="38"/>
        <v>0</v>
      </c>
      <c r="V46" s="249">
        <f t="shared" si="38"/>
        <v>0</v>
      </c>
      <c r="W46" s="249">
        <f t="shared" si="38"/>
        <v>0</v>
      </c>
      <c r="X46" s="249">
        <f t="shared" si="38"/>
        <v>0</v>
      </c>
      <c r="Y46" s="249">
        <f t="shared" si="38"/>
        <v>0</v>
      </c>
      <c r="Z46" s="249">
        <f t="shared" si="38"/>
        <v>0</v>
      </c>
      <c r="AA46" s="249">
        <f t="shared" si="38"/>
        <v>0</v>
      </c>
      <c r="AB46" s="249">
        <f t="shared" si="38"/>
        <v>0</v>
      </c>
      <c r="AC46" s="249">
        <f t="shared" si="38"/>
        <v>0</v>
      </c>
      <c r="AD46" s="249">
        <f t="shared" si="38"/>
        <v>0</v>
      </c>
      <c r="AE46" s="249">
        <f t="shared" si="38"/>
        <v>0</v>
      </c>
      <c r="AF46" s="249">
        <f t="shared" si="38"/>
        <v>0</v>
      </c>
      <c r="AG46" s="249">
        <f t="shared" si="38"/>
        <v>0</v>
      </c>
      <c r="AH46" s="249">
        <f t="shared" si="38"/>
        <v>0</v>
      </c>
      <c r="AI46" s="249">
        <f t="shared" si="38"/>
        <v>0</v>
      </c>
      <c r="AJ46" s="249">
        <f t="shared" si="38"/>
        <v>0</v>
      </c>
      <c r="AK46" s="249">
        <f t="shared" si="38"/>
        <v>0</v>
      </c>
      <c r="AL46" s="249">
        <f t="shared" si="38"/>
        <v>0</v>
      </c>
      <c r="AM46" s="249">
        <f t="shared" si="38"/>
        <v>0</v>
      </c>
      <c r="AN46" s="249">
        <f t="shared" si="38"/>
        <v>0</v>
      </c>
      <c r="AO46" s="249">
        <f t="shared" si="38"/>
        <v>0</v>
      </c>
      <c r="AP46" s="249">
        <f t="shared" si="38"/>
        <v>0</v>
      </c>
      <c r="AQ46" s="249">
        <f t="shared" si="38"/>
        <v>0</v>
      </c>
      <c r="AR46" s="249">
        <f t="shared" si="38"/>
        <v>0</v>
      </c>
      <c r="AS46" s="249">
        <f t="shared" si="38"/>
        <v>0</v>
      </c>
      <c r="AT46" s="249">
        <f t="shared" si="38"/>
        <v>0</v>
      </c>
      <c r="AU46" s="249">
        <f t="shared" si="38"/>
        <v>0</v>
      </c>
      <c r="AV46" s="249">
        <f t="shared" si="38"/>
        <v>0</v>
      </c>
      <c r="AW46" s="249">
        <f t="shared" si="38"/>
        <v>0</v>
      </c>
      <c r="AX46" s="249">
        <f t="shared" si="38"/>
        <v>0</v>
      </c>
      <c r="AY46" s="249">
        <f t="shared" si="38"/>
        <v>0</v>
      </c>
      <c r="AZ46" s="249">
        <f t="shared" si="38"/>
        <v>0</v>
      </c>
      <c r="BA46" s="249">
        <f t="shared" si="38"/>
        <v>0</v>
      </c>
      <c r="BB46" s="249">
        <f t="shared" si="38"/>
        <v>0</v>
      </c>
      <c r="BC46" s="249">
        <f t="shared" si="38"/>
        <v>0</v>
      </c>
      <c r="BD46" s="249">
        <f t="shared" si="38"/>
        <v>0</v>
      </c>
      <c r="BE46" s="249">
        <f t="shared" si="38"/>
        <v>0</v>
      </c>
      <c r="BF46" s="249">
        <f t="shared" si="38"/>
        <v>0</v>
      </c>
      <c r="BG46" s="249">
        <f t="shared" si="38"/>
        <v>0</v>
      </c>
      <c r="BH46" s="249">
        <f t="shared" si="38"/>
        <v>0</v>
      </c>
      <c r="BI46" s="249">
        <f t="shared" si="38"/>
        <v>0</v>
      </c>
      <c r="BJ46" s="249">
        <f t="shared" si="38"/>
        <v>0</v>
      </c>
      <c r="BK46" s="249">
        <f t="shared" si="38"/>
        <v>0</v>
      </c>
      <c r="BL46" s="249">
        <f t="shared" si="38"/>
        <v>0</v>
      </c>
      <c r="BM46" s="249">
        <f t="shared" si="38"/>
        <v>0</v>
      </c>
      <c r="BN46" s="249">
        <f t="shared" si="38"/>
        <v>0</v>
      </c>
      <c r="BO46" s="249">
        <f t="shared" si="38"/>
        <v>0</v>
      </c>
      <c r="BP46" s="249">
        <f t="shared" si="38"/>
        <v>0</v>
      </c>
      <c r="BQ46" s="249">
        <f t="shared" si="38"/>
        <v>0</v>
      </c>
      <c r="BR46" s="249">
        <f t="shared" ref="BR46:CF46" si="39">+IFERROR(BR45*BR35/100,0)</f>
        <v>0</v>
      </c>
      <c r="BS46" s="249">
        <f t="shared" si="39"/>
        <v>0</v>
      </c>
      <c r="BT46" s="249">
        <f t="shared" si="39"/>
        <v>0</v>
      </c>
      <c r="BU46" s="249">
        <f t="shared" si="39"/>
        <v>0</v>
      </c>
      <c r="BV46" s="249">
        <f t="shared" si="39"/>
        <v>0</v>
      </c>
      <c r="BW46" s="249">
        <f t="shared" si="39"/>
        <v>0</v>
      </c>
      <c r="BX46" s="249">
        <f t="shared" si="39"/>
        <v>0</v>
      </c>
      <c r="BY46" s="249">
        <f t="shared" si="39"/>
        <v>0</v>
      </c>
      <c r="BZ46" s="249">
        <f t="shared" si="39"/>
        <v>0</v>
      </c>
      <c r="CA46" s="249">
        <f t="shared" si="39"/>
        <v>0</v>
      </c>
      <c r="CB46" s="249">
        <f t="shared" si="39"/>
        <v>0</v>
      </c>
      <c r="CC46" s="249">
        <f t="shared" si="39"/>
        <v>0</v>
      </c>
      <c r="CD46" s="249">
        <f t="shared" si="39"/>
        <v>0</v>
      </c>
      <c r="CE46" s="249">
        <f t="shared" si="39"/>
        <v>0</v>
      </c>
      <c r="CF46" s="249">
        <f t="shared" si="39"/>
        <v>0</v>
      </c>
    </row>
    <row r="47" spans="2:84" ht="15" customHeight="1" thickBot="1" x14ac:dyDescent="0.35">
      <c r="B47" s="700">
        <v>4</v>
      </c>
      <c r="C47" s="981"/>
      <c r="D47" s="263" t="s">
        <v>187</v>
      </c>
      <c r="E47" s="249">
        <f>+IFERROR(E45-E46,0)</f>
        <v>0</v>
      </c>
      <c r="F47" s="249">
        <f t="shared" ref="F47:BQ47" si="40">+IFERROR(F45-F46,0)</f>
        <v>0</v>
      </c>
      <c r="G47" s="249">
        <f t="shared" si="40"/>
        <v>0</v>
      </c>
      <c r="H47" s="249">
        <f t="shared" si="40"/>
        <v>0</v>
      </c>
      <c r="I47" s="249">
        <f t="shared" si="40"/>
        <v>0</v>
      </c>
      <c r="J47" s="249">
        <f t="shared" si="40"/>
        <v>0</v>
      </c>
      <c r="K47" s="249">
        <f t="shared" si="40"/>
        <v>504</v>
      </c>
      <c r="L47" s="249">
        <f t="shared" si="40"/>
        <v>492</v>
      </c>
      <c r="M47" s="249">
        <f t="shared" si="40"/>
        <v>444</v>
      </c>
      <c r="N47" s="249">
        <f t="shared" si="40"/>
        <v>266.39999999999998</v>
      </c>
      <c r="O47" s="249">
        <f t="shared" si="40"/>
        <v>0</v>
      </c>
      <c r="P47" s="249">
        <f t="shared" si="40"/>
        <v>0</v>
      </c>
      <c r="Q47" s="249">
        <f t="shared" si="40"/>
        <v>0</v>
      </c>
      <c r="R47" s="249">
        <f t="shared" si="40"/>
        <v>0</v>
      </c>
      <c r="S47" s="249">
        <f t="shared" si="40"/>
        <v>0</v>
      </c>
      <c r="T47" s="249">
        <f t="shared" si="40"/>
        <v>0</v>
      </c>
      <c r="U47" s="249">
        <f t="shared" si="40"/>
        <v>0</v>
      </c>
      <c r="V47" s="249">
        <f t="shared" si="40"/>
        <v>0</v>
      </c>
      <c r="W47" s="249">
        <f t="shared" si="40"/>
        <v>0</v>
      </c>
      <c r="X47" s="249">
        <f t="shared" si="40"/>
        <v>0</v>
      </c>
      <c r="Y47" s="249">
        <f t="shared" si="40"/>
        <v>0</v>
      </c>
      <c r="Z47" s="249">
        <f t="shared" si="40"/>
        <v>0</v>
      </c>
      <c r="AA47" s="249">
        <f t="shared" si="40"/>
        <v>0</v>
      </c>
      <c r="AB47" s="249">
        <f t="shared" si="40"/>
        <v>0</v>
      </c>
      <c r="AC47" s="249">
        <f t="shared" si="40"/>
        <v>0</v>
      </c>
      <c r="AD47" s="249">
        <f t="shared" si="40"/>
        <v>0</v>
      </c>
      <c r="AE47" s="249">
        <f t="shared" si="40"/>
        <v>0</v>
      </c>
      <c r="AF47" s="249">
        <f t="shared" si="40"/>
        <v>0</v>
      </c>
      <c r="AG47" s="249">
        <f t="shared" si="40"/>
        <v>0</v>
      </c>
      <c r="AH47" s="249">
        <f t="shared" si="40"/>
        <v>0</v>
      </c>
      <c r="AI47" s="249">
        <f t="shared" si="40"/>
        <v>0</v>
      </c>
      <c r="AJ47" s="249">
        <f t="shared" si="40"/>
        <v>0</v>
      </c>
      <c r="AK47" s="249">
        <f t="shared" si="40"/>
        <v>0</v>
      </c>
      <c r="AL47" s="249">
        <f t="shared" si="40"/>
        <v>0</v>
      </c>
      <c r="AM47" s="249">
        <f t="shared" si="40"/>
        <v>0</v>
      </c>
      <c r="AN47" s="249">
        <f t="shared" si="40"/>
        <v>0</v>
      </c>
      <c r="AO47" s="249">
        <f t="shared" si="40"/>
        <v>0</v>
      </c>
      <c r="AP47" s="249">
        <f t="shared" si="40"/>
        <v>0</v>
      </c>
      <c r="AQ47" s="249">
        <f t="shared" si="40"/>
        <v>0</v>
      </c>
      <c r="AR47" s="249">
        <f t="shared" si="40"/>
        <v>0</v>
      </c>
      <c r="AS47" s="249">
        <f t="shared" si="40"/>
        <v>0</v>
      </c>
      <c r="AT47" s="249">
        <f t="shared" si="40"/>
        <v>0</v>
      </c>
      <c r="AU47" s="249">
        <f t="shared" si="40"/>
        <v>0</v>
      </c>
      <c r="AV47" s="249">
        <f t="shared" si="40"/>
        <v>0</v>
      </c>
      <c r="AW47" s="249">
        <f t="shared" si="40"/>
        <v>0</v>
      </c>
      <c r="AX47" s="249">
        <f t="shared" si="40"/>
        <v>0</v>
      </c>
      <c r="AY47" s="249">
        <f t="shared" si="40"/>
        <v>0</v>
      </c>
      <c r="AZ47" s="249">
        <f t="shared" si="40"/>
        <v>0</v>
      </c>
      <c r="BA47" s="249">
        <f t="shared" si="40"/>
        <v>0</v>
      </c>
      <c r="BB47" s="249">
        <f t="shared" si="40"/>
        <v>0</v>
      </c>
      <c r="BC47" s="249">
        <f t="shared" si="40"/>
        <v>0</v>
      </c>
      <c r="BD47" s="249">
        <f t="shared" si="40"/>
        <v>0</v>
      </c>
      <c r="BE47" s="249">
        <f t="shared" si="40"/>
        <v>0</v>
      </c>
      <c r="BF47" s="249">
        <f t="shared" si="40"/>
        <v>0</v>
      </c>
      <c r="BG47" s="249">
        <f t="shared" si="40"/>
        <v>0</v>
      </c>
      <c r="BH47" s="249">
        <f t="shared" si="40"/>
        <v>0</v>
      </c>
      <c r="BI47" s="249">
        <f t="shared" si="40"/>
        <v>0</v>
      </c>
      <c r="BJ47" s="249">
        <f t="shared" si="40"/>
        <v>0</v>
      </c>
      <c r="BK47" s="249">
        <f t="shared" si="40"/>
        <v>0</v>
      </c>
      <c r="BL47" s="249">
        <f t="shared" si="40"/>
        <v>0</v>
      </c>
      <c r="BM47" s="249">
        <f t="shared" si="40"/>
        <v>0</v>
      </c>
      <c r="BN47" s="249">
        <f t="shared" si="40"/>
        <v>0</v>
      </c>
      <c r="BO47" s="249">
        <f t="shared" si="40"/>
        <v>0</v>
      </c>
      <c r="BP47" s="249">
        <f t="shared" si="40"/>
        <v>0</v>
      </c>
      <c r="BQ47" s="249">
        <f t="shared" si="40"/>
        <v>0</v>
      </c>
      <c r="BR47" s="249">
        <f t="shared" ref="BR47:CF47" si="41">+IFERROR(BR45-BR46,0)</f>
        <v>0</v>
      </c>
      <c r="BS47" s="249">
        <f t="shared" si="41"/>
        <v>0</v>
      </c>
      <c r="BT47" s="249">
        <f t="shared" si="41"/>
        <v>0</v>
      </c>
      <c r="BU47" s="249">
        <f t="shared" si="41"/>
        <v>0</v>
      </c>
      <c r="BV47" s="249">
        <f t="shared" si="41"/>
        <v>0</v>
      </c>
      <c r="BW47" s="249">
        <f t="shared" si="41"/>
        <v>0</v>
      </c>
      <c r="BX47" s="249">
        <f t="shared" si="41"/>
        <v>0</v>
      </c>
      <c r="BY47" s="249">
        <f t="shared" si="41"/>
        <v>0</v>
      </c>
      <c r="BZ47" s="249">
        <f t="shared" si="41"/>
        <v>0</v>
      </c>
      <c r="CA47" s="249">
        <f t="shared" si="41"/>
        <v>0</v>
      </c>
      <c r="CB47" s="249">
        <f t="shared" si="41"/>
        <v>0</v>
      </c>
      <c r="CC47" s="249">
        <f t="shared" si="41"/>
        <v>0</v>
      </c>
      <c r="CD47" s="249">
        <f t="shared" si="41"/>
        <v>0</v>
      </c>
      <c r="CE47" s="249">
        <f t="shared" si="41"/>
        <v>0</v>
      </c>
      <c r="CF47" s="249">
        <f t="shared" si="41"/>
        <v>0</v>
      </c>
    </row>
    <row r="48" spans="2:84" ht="15" customHeight="1" thickBot="1" x14ac:dyDescent="0.35">
      <c r="B48" s="700">
        <v>5</v>
      </c>
      <c r="C48" s="981"/>
      <c r="D48" s="263" t="s">
        <v>280</v>
      </c>
      <c r="E48" s="249">
        <f>+IFERROR(E45*E33/100,0)</f>
        <v>0</v>
      </c>
      <c r="F48" s="249">
        <f t="shared" ref="F48:BQ48" si="42">+IFERROR(F45*F33/100,0)</f>
        <v>0</v>
      </c>
      <c r="G48" s="249">
        <f t="shared" si="42"/>
        <v>0</v>
      </c>
      <c r="H48" s="249">
        <f t="shared" si="42"/>
        <v>0</v>
      </c>
      <c r="I48" s="249">
        <f t="shared" si="42"/>
        <v>0</v>
      </c>
      <c r="J48" s="249">
        <f t="shared" si="42"/>
        <v>0</v>
      </c>
      <c r="K48" s="249">
        <f t="shared" si="42"/>
        <v>357.6</v>
      </c>
      <c r="L48" s="249">
        <f t="shared" si="42"/>
        <v>327.60000000000002</v>
      </c>
      <c r="M48" s="249">
        <f t="shared" si="42"/>
        <v>290.39999999999998</v>
      </c>
      <c r="N48" s="249">
        <f t="shared" si="42"/>
        <v>174.24</v>
      </c>
      <c r="O48" s="249">
        <f t="shared" si="42"/>
        <v>0</v>
      </c>
      <c r="P48" s="249">
        <f t="shared" si="42"/>
        <v>0</v>
      </c>
      <c r="Q48" s="249">
        <f t="shared" si="42"/>
        <v>0</v>
      </c>
      <c r="R48" s="249">
        <f t="shared" si="42"/>
        <v>0</v>
      </c>
      <c r="S48" s="249">
        <f t="shared" si="42"/>
        <v>0</v>
      </c>
      <c r="T48" s="249">
        <f t="shared" si="42"/>
        <v>0</v>
      </c>
      <c r="U48" s="249">
        <f t="shared" si="42"/>
        <v>0</v>
      </c>
      <c r="V48" s="249">
        <f t="shared" si="42"/>
        <v>0</v>
      </c>
      <c r="W48" s="249">
        <f t="shared" si="42"/>
        <v>0</v>
      </c>
      <c r="X48" s="249">
        <f t="shared" si="42"/>
        <v>0</v>
      </c>
      <c r="Y48" s="249">
        <f t="shared" si="42"/>
        <v>0</v>
      </c>
      <c r="Z48" s="249">
        <f t="shared" si="42"/>
        <v>0</v>
      </c>
      <c r="AA48" s="249">
        <f t="shared" si="42"/>
        <v>0</v>
      </c>
      <c r="AB48" s="249">
        <f t="shared" si="42"/>
        <v>0</v>
      </c>
      <c r="AC48" s="249">
        <f t="shared" si="42"/>
        <v>0</v>
      </c>
      <c r="AD48" s="249">
        <f t="shared" si="42"/>
        <v>0</v>
      </c>
      <c r="AE48" s="249">
        <f t="shared" si="42"/>
        <v>0</v>
      </c>
      <c r="AF48" s="249">
        <f t="shared" si="42"/>
        <v>0</v>
      </c>
      <c r="AG48" s="249">
        <f t="shared" si="42"/>
        <v>0</v>
      </c>
      <c r="AH48" s="249">
        <f t="shared" si="42"/>
        <v>0</v>
      </c>
      <c r="AI48" s="249">
        <f t="shared" si="42"/>
        <v>0</v>
      </c>
      <c r="AJ48" s="249">
        <f t="shared" si="42"/>
        <v>0</v>
      </c>
      <c r="AK48" s="249">
        <f t="shared" si="42"/>
        <v>0</v>
      </c>
      <c r="AL48" s="249">
        <f t="shared" si="42"/>
        <v>0</v>
      </c>
      <c r="AM48" s="249">
        <f t="shared" si="42"/>
        <v>0</v>
      </c>
      <c r="AN48" s="249">
        <f t="shared" si="42"/>
        <v>0</v>
      </c>
      <c r="AO48" s="249">
        <f t="shared" si="42"/>
        <v>0</v>
      </c>
      <c r="AP48" s="249">
        <f t="shared" si="42"/>
        <v>0</v>
      </c>
      <c r="AQ48" s="249">
        <f t="shared" si="42"/>
        <v>0</v>
      </c>
      <c r="AR48" s="249">
        <f t="shared" si="42"/>
        <v>0</v>
      </c>
      <c r="AS48" s="249">
        <f t="shared" si="42"/>
        <v>0</v>
      </c>
      <c r="AT48" s="249">
        <f t="shared" si="42"/>
        <v>0</v>
      </c>
      <c r="AU48" s="249">
        <f t="shared" si="42"/>
        <v>0</v>
      </c>
      <c r="AV48" s="249">
        <f t="shared" si="42"/>
        <v>0</v>
      </c>
      <c r="AW48" s="249">
        <f t="shared" si="42"/>
        <v>0</v>
      </c>
      <c r="AX48" s="249">
        <f t="shared" si="42"/>
        <v>0</v>
      </c>
      <c r="AY48" s="249">
        <f t="shared" si="42"/>
        <v>0</v>
      </c>
      <c r="AZ48" s="249">
        <f t="shared" si="42"/>
        <v>0</v>
      </c>
      <c r="BA48" s="249">
        <f t="shared" si="42"/>
        <v>0</v>
      </c>
      <c r="BB48" s="249">
        <f t="shared" si="42"/>
        <v>0</v>
      </c>
      <c r="BC48" s="249">
        <f t="shared" si="42"/>
        <v>0</v>
      </c>
      <c r="BD48" s="249">
        <f t="shared" si="42"/>
        <v>0</v>
      </c>
      <c r="BE48" s="249">
        <f t="shared" si="42"/>
        <v>0</v>
      </c>
      <c r="BF48" s="249">
        <f t="shared" si="42"/>
        <v>0</v>
      </c>
      <c r="BG48" s="249">
        <f t="shared" si="42"/>
        <v>0</v>
      </c>
      <c r="BH48" s="249">
        <f t="shared" si="42"/>
        <v>0</v>
      </c>
      <c r="BI48" s="249">
        <f t="shared" si="42"/>
        <v>0</v>
      </c>
      <c r="BJ48" s="249">
        <f t="shared" si="42"/>
        <v>0</v>
      </c>
      <c r="BK48" s="249">
        <f t="shared" si="42"/>
        <v>0</v>
      </c>
      <c r="BL48" s="249">
        <f t="shared" si="42"/>
        <v>0</v>
      </c>
      <c r="BM48" s="249">
        <f t="shared" si="42"/>
        <v>0</v>
      </c>
      <c r="BN48" s="249">
        <f t="shared" si="42"/>
        <v>0</v>
      </c>
      <c r="BO48" s="249">
        <f t="shared" si="42"/>
        <v>0</v>
      </c>
      <c r="BP48" s="249">
        <f t="shared" si="42"/>
        <v>0</v>
      </c>
      <c r="BQ48" s="249">
        <f t="shared" si="42"/>
        <v>0</v>
      </c>
      <c r="BR48" s="249">
        <f t="shared" ref="BR48:CF48" si="43">+IFERROR(BR45*BR33/100,0)</f>
        <v>0</v>
      </c>
      <c r="BS48" s="249">
        <f t="shared" si="43"/>
        <v>0</v>
      </c>
      <c r="BT48" s="249">
        <f t="shared" si="43"/>
        <v>0</v>
      </c>
      <c r="BU48" s="249">
        <f t="shared" si="43"/>
        <v>0</v>
      </c>
      <c r="BV48" s="249">
        <f t="shared" si="43"/>
        <v>0</v>
      </c>
      <c r="BW48" s="249">
        <f t="shared" si="43"/>
        <v>0</v>
      </c>
      <c r="BX48" s="249">
        <f t="shared" si="43"/>
        <v>0</v>
      </c>
      <c r="BY48" s="249">
        <f t="shared" si="43"/>
        <v>0</v>
      </c>
      <c r="BZ48" s="249">
        <f t="shared" si="43"/>
        <v>0</v>
      </c>
      <c r="CA48" s="249">
        <f t="shared" si="43"/>
        <v>0</v>
      </c>
      <c r="CB48" s="249">
        <f t="shared" si="43"/>
        <v>0</v>
      </c>
      <c r="CC48" s="249">
        <f t="shared" si="43"/>
        <v>0</v>
      </c>
      <c r="CD48" s="249">
        <f t="shared" si="43"/>
        <v>0</v>
      </c>
      <c r="CE48" s="249">
        <f t="shared" si="43"/>
        <v>0</v>
      </c>
      <c r="CF48" s="249">
        <f t="shared" si="43"/>
        <v>0</v>
      </c>
    </row>
    <row r="49" spans="1:84" ht="15" customHeight="1" thickBot="1" x14ac:dyDescent="0.35">
      <c r="B49" s="700">
        <v>6</v>
      </c>
      <c r="C49" s="982"/>
      <c r="D49" s="263" t="s">
        <v>281</v>
      </c>
      <c r="E49" s="249">
        <f>+IFERROR(E47-E48,0)</f>
        <v>0</v>
      </c>
      <c r="F49" s="249">
        <f t="shared" ref="F49:BQ49" si="44">+IFERROR(F47-F48,0)</f>
        <v>0</v>
      </c>
      <c r="G49" s="249">
        <f t="shared" si="44"/>
        <v>0</v>
      </c>
      <c r="H49" s="249">
        <f t="shared" si="44"/>
        <v>0</v>
      </c>
      <c r="I49" s="249">
        <f t="shared" si="44"/>
        <v>0</v>
      </c>
      <c r="J49" s="249">
        <f t="shared" si="44"/>
        <v>0</v>
      </c>
      <c r="K49" s="249">
        <f t="shared" si="44"/>
        <v>146.39999999999998</v>
      </c>
      <c r="L49" s="249">
        <f t="shared" si="44"/>
        <v>164.39999999999998</v>
      </c>
      <c r="M49" s="249">
        <f t="shared" si="44"/>
        <v>153.60000000000002</v>
      </c>
      <c r="N49" s="249">
        <f t="shared" si="44"/>
        <v>92.159999999999968</v>
      </c>
      <c r="O49" s="249">
        <f t="shared" si="44"/>
        <v>0</v>
      </c>
      <c r="P49" s="249">
        <f t="shared" si="44"/>
        <v>0</v>
      </c>
      <c r="Q49" s="249">
        <f t="shared" si="44"/>
        <v>0</v>
      </c>
      <c r="R49" s="249">
        <f t="shared" si="44"/>
        <v>0</v>
      </c>
      <c r="S49" s="249">
        <f t="shared" si="44"/>
        <v>0</v>
      </c>
      <c r="T49" s="249">
        <f t="shared" si="44"/>
        <v>0</v>
      </c>
      <c r="U49" s="249">
        <f t="shared" si="44"/>
        <v>0</v>
      </c>
      <c r="V49" s="249">
        <f t="shared" si="44"/>
        <v>0</v>
      </c>
      <c r="W49" s="249">
        <f t="shared" si="44"/>
        <v>0</v>
      </c>
      <c r="X49" s="249">
        <f t="shared" si="44"/>
        <v>0</v>
      </c>
      <c r="Y49" s="249">
        <f t="shared" si="44"/>
        <v>0</v>
      </c>
      <c r="Z49" s="249">
        <f t="shared" si="44"/>
        <v>0</v>
      </c>
      <c r="AA49" s="249">
        <f t="shared" si="44"/>
        <v>0</v>
      </c>
      <c r="AB49" s="249">
        <f t="shared" si="44"/>
        <v>0</v>
      </c>
      <c r="AC49" s="249">
        <f t="shared" si="44"/>
        <v>0</v>
      </c>
      <c r="AD49" s="249">
        <f t="shared" si="44"/>
        <v>0</v>
      </c>
      <c r="AE49" s="249">
        <f t="shared" si="44"/>
        <v>0</v>
      </c>
      <c r="AF49" s="249">
        <f t="shared" si="44"/>
        <v>0</v>
      </c>
      <c r="AG49" s="249">
        <f t="shared" si="44"/>
        <v>0</v>
      </c>
      <c r="AH49" s="249">
        <f t="shared" si="44"/>
        <v>0</v>
      </c>
      <c r="AI49" s="249">
        <f t="shared" si="44"/>
        <v>0</v>
      </c>
      <c r="AJ49" s="249">
        <f t="shared" si="44"/>
        <v>0</v>
      </c>
      <c r="AK49" s="249">
        <f t="shared" si="44"/>
        <v>0</v>
      </c>
      <c r="AL49" s="249">
        <f t="shared" si="44"/>
        <v>0</v>
      </c>
      <c r="AM49" s="249">
        <f t="shared" si="44"/>
        <v>0</v>
      </c>
      <c r="AN49" s="249">
        <f t="shared" si="44"/>
        <v>0</v>
      </c>
      <c r="AO49" s="249">
        <f t="shared" si="44"/>
        <v>0</v>
      </c>
      <c r="AP49" s="249">
        <f t="shared" si="44"/>
        <v>0</v>
      </c>
      <c r="AQ49" s="249">
        <f t="shared" si="44"/>
        <v>0</v>
      </c>
      <c r="AR49" s="249">
        <f t="shared" si="44"/>
        <v>0</v>
      </c>
      <c r="AS49" s="249">
        <f t="shared" si="44"/>
        <v>0</v>
      </c>
      <c r="AT49" s="249">
        <f t="shared" si="44"/>
        <v>0</v>
      </c>
      <c r="AU49" s="249">
        <f t="shared" si="44"/>
        <v>0</v>
      </c>
      <c r="AV49" s="249">
        <f t="shared" si="44"/>
        <v>0</v>
      </c>
      <c r="AW49" s="249">
        <f t="shared" si="44"/>
        <v>0</v>
      </c>
      <c r="AX49" s="249">
        <f t="shared" si="44"/>
        <v>0</v>
      </c>
      <c r="AY49" s="249">
        <f t="shared" si="44"/>
        <v>0</v>
      </c>
      <c r="AZ49" s="249">
        <f t="shared" si="44"/>
        <v>0</v>
      </c>
      <c r="BA49" s="249">
        <f t="shared" si="44"/>
        <v>0</v>
      </c>
      <c r="BB49" s="249">
        <f t="shared" si="44"/>
        <v>0</v>
      </c>
      <c r="BC49" s="249">
        <f t="shared" si="44"/>
        <v>0</v>
      </c>
      <c r="BD49" s="249">
        <f t="shared" si="44"/>
        <v>0</v>
      </c>
      <c r="BE49" s="249">
        <f t="shared" si="44"/>
        <v>0</v>
      </c>
      <c r="BF49" s="249">
        <f t="shared" si="44"/>
        <v>0</v>
      </c>
      <c r="BG49" s="249">
        <f t="shared" si="44"/>
        <v>0</v>
      </c>
      <c r="BH49" s="249">
        <f t="shared" si="44"/>
        <v>0</v>
      </c>
      <c r="BI49" s="249">
        <f t="shared" si="44"/>
        <v>0</v>
      </c>
      <c r="BJ49" s="249">
        <f t="shared" si="44"/>
        <v>0</v>
      </c>
      <c r="BK49" s="249">
        <f t="shared" si="44"/>
        <v>0</v>
      </c>
      <c r="BL49" s="249">
        <f t="shared" si="44"/>
        <v>0</v>
      </c>
      <c r="BM49" s="249">
        <f t="shared" si="44"/>
        <v>0</v>
      </c>
      <c r="BN49" s="249">
        <f t="shared" si="44"/>
        <v>0</v>
      </c>
      <c r="BO49" s="249">
        <f t="shared" si="44"/>
        <v>0</v>
      </c>
      <c r="BP49" s="249">
        <f t="shared" si="44"/>
        <v>0</v>
      </c>
      <c r="BQ49" s="249">
        <f t="shared" si="44"/>
        <v>0</v>
      </c>
      <c r="BR49" s="249">
        <f t="shared" ref="BR49:CF49" si="45">+IFERROR(BR47-BR48,0)</f>
        <v>0</v>
      </c>
      <c r="BS49" s="249">
        <f t="shared" si="45"/>
        <v>0</v>
      </c>
      <c r="BT49" s="249">
        <f t="shared" si="45"/>
        <v>0</v>
      </c>
      <c r="BU49" s="249">
        <f t="shared" si="45"/>
        <v>0</v>
      </c>
      <c r="BV49" s="249">
        <f t="shared" si="45"/>
        <v>0</v>
      </c>
      <c r="BW49" s="249">
        <f t="shared" si="45"/>
        <v>0</v>
      </c>
      <c r="BX49" s="249">
        <f t="shared" si="45"/>
        <v>0</v>
      </c>
      <c r="BY49" s="249">
        <f t="shared" si="45"/>
        <v>0</v>
      </c>
      <c r="BZ49" s="249">
        <f t="shared" si="45"/>
        <v>0</v>
      </c>
      <c r="CA49" s="249">
        <f t="shared" si="45"/>
        <v>0</v>
      </c>
      <c r="CB49" s="249">
        <f t="shared" si="45"/>
        <v>0</v>
      </c>
      <c r="CC49" s="249">
        <f t="shared" si="45"/>
        <v>0</v>
      </c>
      <c r="CD49" s="249">
        <f t="shared" si="45"/>
        <v>0</v>
      </c>
      <c r="CE49" s="249">
        <f t="shared" si="45"/>
        <v>0</v>
      </c>
      <c r="CF49" s="249">
        <f t="shared" si="45"/>
        <v>0</v>
      </c>
    </row>
    <row r="50" spans="1:84" ht="12" customHeight="1" thickBot="1" x14ac:dyDescent="0.35">
      <c r="C50" s="699"/>
      <c r="D50" s="699"/>
      <c r="E50" s="699"/>
      <c r="F50" s="699"/>
      <c r="G50" s="699"/>
      <c r="H50" s="699"/>
      <c r="I50" s="699"/>
      <c r="J50" s="699"/>
      <c r="K50" s="699"/>
      <c r="L50" s="699"/>
      <c r="M50" s="699"/>
      <c r="N50" s="699"/>
      <c r="O50" s="699"/>
      <c r="P50" s="699"/>
      <c r="Q50" s="699"/>
      <c r="R50" s="699"/>
      <c r="S50" s="699"/>
      <c r="T50" s="699"/>
      <c r="U50" s="699"/>
      <c r="V50" s="699"/>
      <c r="W50" s="699"/>
      <c r="X50" s="699"/>
      <c r="Y50" s="699"/>
      <c r="Z50" s="699"/>
      <c r="AA50" s="699"/>
      <c r="AB50" s="699"/>
      <c r="AC50" s="699"/>
      <c r="AD50" s="699"/>
      <c r="AE50" s="699"/>
      <c r="AF50" s="699"/>
      <c r="AG50" s="699"/>
      <c r="AH50" s="699"/>
      <c r="AI50" s="699"/>
      <c r="AJ50" s="699"/>
      <c r="AK50" s="699"/>
      <c r="AL50" s="699"/>
      <c r="AM50" s="699"/>
      <c r="AN50" s="699"/>
      <c r="AO50" s="699"/>
      <c r="AP50" s="699"/>
      <c r="AQ50" s="699"/>
      <c r="AR50" s="699"/>
      <c r="AS50" s="699"/>
      <c r="AT50" s="699"/>
      <c r="AU50" s="699"/>
      <c r="AV50" s="699"/>
      <c r="AW50" s="699"/>
      <c r="AX50" s="699"/>
      <c r="AY50" s="699"/>
      <c r="AZ50" s="699"/>
      <c r="BA50" s="699"/>
      <c r="BB50" s="699"/>
      <c r="BC50" s="699"/>
      <c r="BD50" s="699"/>
      <c r="BE50" s="699"/>
      <c r="BF50" s="699"/>
      <c r="BG50" s="699"/>
      <c r="BH50" s="699"/>
      <c r="BI50" s="699"/>
      <c r="BJ50" s="699"/>
      <c r="BK50" s="699"/>
      <c r="BL50" s="699"/>
      <c r="BM50" s="699"/>
      <c r="BN50" s="699"/>
      <c r="BO50" s="699"/>
      <c r="BP50" s="699"/>
      <c r="BQ50" s="699"/>
      <c r="BR50" s="699"/>
      <c r="BS50" s="699"/>
      <c r="BT50" s="699"/>
      <c r="BU50" s="699"/>
      <c r="BV50" s="699"/>
      <c r="BW50" s="699"/>
      <c r="BX50" s="699"/>
      <c r="BY50" s="699"/>
      <c r="BZ50" s="699"/>
      <c r="CA50" s="699"/>
      <c r="CB50" s="699"/>
      <c r="CC50" s="699"/>
      <c r="CD50" s="699"/>
      <c r="CE50" s="699"/>
      <c r="CF50" s="699"/>
    </row>
    <row r="51" spans="1:84" ht="24" customHeight="1" thickBot="1" x14ac:dyDescent="0.35">
      <c r="B51" s="764" t="str">
        <f>+INDICE!F31</f>
        <v>SECADORA 1</v>
      </c>
      <c r="C51" s="983" t="str">
        <f>+IF(B51='Base Datos'!$V$21,"CARGA DE CONTENEDORES EXTRAIDOS","DATOS RETORTA DESCARGA SOLIDA")</f>
        <v>DATOS RETORTA DESCARGA SOLIDA</v>
      </c>
      <c r="D51" s="984"/>
      <c r="E51" s="698"/>
      <c r="F51" s="698"/>
      <c r="G51" s="698"/>
      <c r="H51" s="698"/>
      <c r="I51" s="698"/>
      <c r="J51" s="698"/>
      <c r="K51" s="698"/>
      <c r="L51" s="698"/>
      <c r="M51" s="698"/>
      <c r="N51" s="698"/>
      <c r="O51" s="698"/>
      <c r="P51" s="698"/>
      <c r="Q51" s="698"/>
      <c r="R51" s="698"/>
      <c r="S51" s="698"/>
      <c r="T51" s="698"/>
      <c r="U51" s="698"/>
      <c r="V51" s="698"/>
      <c r="W51" s="698"/>
      <c r="X51" s="698"/>
      <c r="Y51" s="698"/>
      <c r="Z51" s="698"/>
      <c r="AA51" s="698"/>
      <c r="AB51" s="698"/>
      <c r="AC51" s="698"/>
      <c r="AD51" s="698"/>
      <c r="AE51" s="698"/>
      <c r="AF51" s="698"/>
      <c r="AG51" s="698"/>
      <c r="AH51" s="698"/>
      <c r="AI51" s="698"/>
      <c r="AJ51" s="698"/>
      <c r="AK51" s="698"/>
      <c r="AL51" s="698"/>
      <c r="AM51" s="698"/>
      <c r="AN51" s="698"/>
      <c r="AO51" s="698"/>
      <c r="AP51" s="698"/>
      <c r="AQ51" s="698"/>
      <c r="AR51" s="698"/>
      <c r="AS51" s="698"/>
      <c r="AT51" s="698"/>
      <c r="AU51" s="698"/>
      <c r="AV51" s="698"/>
      <c r="AW51" s="698"/>
      <c r="AX51" s="698"/>
      <c r="AY51" s="698"/>
      <c r="AZ51" s="698"/>
      <c r="BA51" s="698"/>
      <c r="BB51" s="698"/>
      <c r="BC51" s="698"/>
      <c r="BD51" s="698"/>
      <c r="BE51" s="698"/>
      <c r="BF51" s="698"/>
      <c r="BG51" s="698"/>
      <c r="BH51" s="698"/>
      <c r="BI51" s="698"/>
      <c r="BJ51" s="698"/>
      <c r="BK51" s="698"/>
      <c r="BL51" s="698"/>
      <c r="BM51" s="698"/>
      <c r="BN51" s="698"/>
      <c r="BO51" s="698"/>
      <c r="BP51" s="698"/>
      <c r="BQ51" s="698"/>
      <c r="BR51" s="698"/>
      <c r="BS51" s="698"/>
      <c r="BT51" s="698"/>
      <c r="BU51" s="698"/>
      <c r="BV51" s="698"/>
      <c r="BW51" s="698"/>
      <c r="BX51" s="698"/>
      <c r="BY51" s="698"/>
      <c r="BZ51" s="698"/>
      <c r="CA51" s="698"/>
      <c r="CB51" s="698"/>
      <c r="CC51" s="698"/>
      <c r="CD51" s="698"/>
      <c r="CE51" s="698"/>
      <c r="CF51" s="698"/>
    </row>
    <row r="52" spans="1:84" ht="15" customHeight="1" thickTop="1" thickBot="1" x14ac:dyDescent="0.35">
      <c r="A52" s="967" t="s">
        <v>262</v>
      </c>
      <c r="B52" s="967" t="s">
        <v>252</v>
      </c>
      <c r="C52" s="970" t="str">
        <f>+IF($B$51='Base Datos'!$V$21,B52,A52)</f>
        <v>Primer Dato</v>
      </c>
      <c r="D52" s="241" t="s">
        <v>266</v>
      </c>
      <c r="E52" s="255"/>
      <c r="F52" s="255"/>
      <c r="G52" s="255"/>
      <c r="H52" s="255"/>
      <c r="I52" s="255"/>
      <c r="J52" s="255"/>
      <c r="K52" s="255">
        <v>1720</v>
      </c>
      <c r="L52" s="255">
        <v>1740</v>
      </c>
      <c r="M52" s="255">
        <v>1750</v>
      </c>
      <c r="N52" s="255">
        <v>1750</v>
      </c>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row>
    <row r="53" spans="1:84" ht="15" customHeight="1" thickBot="1" x14ac:dyDescent="0.35">
      <c r="A53" s="967"/>
      <c r="B53" s="967"/>
      <c r="C53" s="968"/>
      <c r="D53" s="242" t="s">
        <v>165</v>
      </c>
      <c r="E53" s="256"/>
      <c r="F53" s="256"/>
      <c r="G53" s="256"/>
      <c r="H53" s="256"/>
      <c r="I53" s="256"/>
      <c r="J53" s="256"/>
      <c r="K53" s="256">
        <v>16</v>
      </c>
      <c r="L53" s="256">
        <v>17</v>
      </c>
      <c r="M53" s="256">
        <v>13</v>
      </c>
      <c r="N53" s="256">
        <v>13</v>
      </c>
      <c r="O53" s="256"/>
      <c r="P53" s="256"/>
      <c r="Q53" s="256"/>
      <c r="R53" s="256"/>
      <c r="S53" s="256"/>
      <c r="T53" s="256"/>
      <c r="U53" s="256"/>
      <c r="V53" s="256"/>
      <c r="W53" s="256"/>
      <c r="X53" s="256"/>
      <c r="Y53" s="256"/>
      <c r="Z53" s="256"/>
      <c r="AA53" s="256"/>
      <c r="AB53" s="256"/>
      <c r="AC53" s="256"/>
      <c r="AD53" s="256"/>
      <c r="AE53" s="256"/>
      <c r="AF53" s="256"/>
      <c r="AG53" s="256"/>
      <c r="AH53" s="256"/>
      <c r="AI53" s="256"/>
      <c r="AJ53" s="256"/>
      <c r="AK53" s="256"/>
      <c r="AL53" s="256"/>
      <c r="AM53" s="256"/>
      <c r="AN53" s="256"/>
      <c r="AO53" s="256"/>
      <c r="AP53" s="256"/>
      <c r="AQ53" s="256"/>
      <c r="AR53" s="256"/>
      <c r="AS53" s="256"/>
      <c r="AT53" s="256"/>
      <c r="AU53" s="256"/>
      <c r="AV53" s="256"/>
      <c r="AW53" s="256"/>
      <c r="AX53" s="256"/>
      <c r="AY53" s="256"/>
      <c r="AZ53" s="256"/>
      <c r="BA53" s="256"/>
      <c r="BB53" s="256"/>
      <c r="BC53" s="256"/>
      <c r="BD53" s="256"/>
      <c r="BE53" s="256"/>
      <c r="BF53" s="256"/>
      <c r="BG53" s="256"/>
      <c r="BH53" s="256"/>
      <c r="BI53" s="256"/>
      <c r="BJ53" s="256"/>
      <c r="BK53" s="256"/>
      <c r="BL53" s="256"/>
      <c r="BM53" s="256"/>
      <c r="BN53" s="256"/>
      <c r="BO53" s="256"/>
      <c r="BP53" s="256"/>
      <c r="BQ53" s="256"/>
      <c r="BR53" s="256"/>
      <c r="BS53" s="256"/>
      <c r="BT53" s="256"/>
      <c r="BU53" s="256"/>
      <c r="BV53" s="256"/>
      <c r="BW53" s="256"/>
      <c r="BX53" s="256"/>
      <c r="BY53" s="256"/>
      <c r="BZ53" s="256"/>
      <c r="CA53" s="256"/>
      <c r="CB53" s="256"/>
      <c r="CC53" s="256"/>
      <c r="CD53" s="256"/>
      <c r="CE53" s="256"/>
      <c r="CF53" s="256"/>
    </row>
    <row r="54" spans="1:84" ht="15" customHeight="1" thickBot="1" x14ac:dyDescent="0.35">
      <c r="A54" s="967"/>
      <c r="B54" s="967"/>
      <c r="C54" s="968"/>
      <c r="D54" s="242" t="s">
        <v>134</v>
      </c>
      <c r="E54" s="212"/>
      <c r="F54" s="212"/>
      <c r="G54" s="212"/>
      <c r="H54" s="212"/>
      <c r="I54" s="212"/>
      <c r="J54" s="212"/>
      <c r="K54" s="212">
        <v>40</v>
      </c>
      <c r="L54" s="212">
        <v>40</v>
      </c>
      <c r="M54" s="212">
        <v>48</v>
      </c>
      <c r="N54" s="212">
        <v>48</v>
      </c>
      <c r="O54" s="212"/>
      <c r="P54" s="212"/>
      <c r="Q54" s="212"/>
      <c r="R54" s="212"/>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c r="AW54" s="212"/>
      <c r="AX54" s="212"/>
      <c r="AY54" s="212"/>
      <c r="AZ54" s="212"/>
      <c r="BA54" s="212"/>
      <c r="BB54" s="212"/>
      <c r="BC54" s="212"/>
      <c r="BD54" s="212"/>
      <c r="BE54" s="212"/>
      <c r="BF54" s="212"/>
      <c r="BG54" s="212"/>
      <c r="BH54" s="212"/>
      <c r="BI54" s="212"/>
      <c r="BJ54" s="212"/>
      <c r="BK54" s="212"/>
      <c r="BL54" s="212"/>
      <c r="BM54" s="212"/>
      <c r="BN54" s="212"/>
      <c r="BO54" s="212"/>
      <c r="BP54" s="212"/>
      <c r="BQ54" s="212"/>
      <c r="BR54" s="212"/>
      <c r="BS54" s="212"/>
      <c r="BT54" s="212"/>
      <c r="BU54" s="212"/>
      <c r="BV54" s="212"/>
      <c r="BW54" s="212"/>
      <c r="BX54" s="212"/>
      <c r="BY54" s="212"/>
      <c r="BZ54" s="212"/>
      <c r="CA54" s="212"/>
      <c r="CB54" s="212"/>
      <c r="CC54" s="212"/>
      <c r="CD54" s="212"/>
      <c r="CE54" s="212"/>
      <c r="CF54" s="212"/>
    </row>
    <row r="55" spans="1:84" ht="15" customHeight="1" thickBot="1" x14ac:dyDescent="0.35">
      <c r="A55" s="967"/>
      <c r="B55" s="967"/>
      <c r="C55" s="968"/>
      <c r="D55" s="242" t="s">
        <v>133</v>
      </c>
      <c r="E55" s="197">
        <f>IF(SUM(E53:E54)=0,0,100-E53-E54)</f>
        <v>0</v>
      </c>
      <c r="F55" s="197">
        <f t="shared" ref="F55:BQ55" si="46">IF(SUM(F53:F54)=0,0,100-F53-F54)</f>
        <v>0</v>
      </c>
      <c r="G55" s="197">
        <f t="shared" si="46"/>
        <v>0</v>
      </c>
      <c r="H55" s="197">
        <f t="shared" si="46"/>
        <v>0</v>
      </c>
      <c r="I55" s="197">
        <f t="shared" si="46"/>
        <v>0</v>
      </c>
      <c r="J55" s="197">
        <f t="shared" si="46"/>
        <v>0</v>
      </c>
      <c r="K55" s="197">
        <f t="shared" si="46"/>
        <v>44</v>
      </c>
      <c r="L55" s="197">
        <f t="shared" si="46"/>
        <v>43</v>
      </c>
      <c r="M55" s="197">
        <f t="shared" si="46"/>
        <v>39</v>
      </c>
      <c r="N55" s="197">
        <f t="shared" si="46"/>
        <v>39</v>
      </c>
      <c r="O55" s="197">
        <f t="shared" si="46"/>
        <v>0</v>
      </c>
      <c r="P55" s="197">
        <f t="shared" si="46"/>
        <v>0</v>
      </c>
      <c r="Q55" s="197">
        <f t="shared" si="46"/>
        <v>0</v>
      </c>
      <c r="R55" s="197">
        <f t="shared" si="46"/>
        <v>0</v>
      </c>
      <c r="S55" s="197">
        <f t="shared" si="46"/>
        <v>0</v>
      </c>
      <c r="T55" s="197">
        <f t="shared" si="46"/>
        <v>0</v>
      </c>
      <c r="U55" s="197">
        <f t="shared" si="46"/>
        <v>0</v>
      </c>
      <c r="V55" s="197">
        <f t="shared" si="46"/>
        <v>0</v>
      </c>
      <c r="W55" s="197">
        <f t="shared" si="46"/>
        <v>0</v>
      </c>
      <c r="X55" s="197">
        <f t="shared" si="46"/>
        <v>0</v>
      </c>
      <c r="Y55" s="197">
        <f t="shared" si="46"/>
        <v>0</v>
      </c>
      <c r="Z55" s="197">
        <f t="shared" si="46"/>
        <v>0</v>
      </c>
      <c r="AA55" s="197">
        <f t="shared" si="46"/>
        <v>0</v>
      </c>
      <c r="AB55" s="197">
        <f t="shared" si="46"/>
        <v>0</v>
      </c>
      <c r="AC55" s="197">
        <f t="shared" si="46"/>
        <v>0</v>
      </c>
      <c r="AD55" s="197">
        <f t="shared" si="46"/>
        <v>0</v>
      </c>
      <c r="AE55" s="197">
        <f t="shared" si="46"/>
        <v>0</v>
      </c>
      <c r="AF55" s="197">
        <f t="shared" si="46"/>
        <v>0</v>
      </c>
      <c r="AG55" s="197">
        <f t="shared" si="46"/>
        <v>0</v>
      </c>
      <c r="AH55" s="197">
        <f t="shared" si="46"/>
        <v>0</v>
      </c>
      <c r="AI55" s="197">
        <f t="shared" si="46"/>
        <v>0</v>
      </c>
      <c r="AJ55" s="197">
        <f t="shared" si="46"/>
        <v>0</v>
      </c>
      <c r="AK55" s="197">
        <f t="shared" si="46"/>
        <v>0</v>
      </c>
      <c r="AL55" s="197">
        <f t="shared" si="46"/>
        <v>0</v>
      </c>
      <c r="AM55" s="197">
        <f t="shared" si="46"/>
        <v>0</v>
      </c>
      <c r="AN55" s="197">
        <f t="shared" si="46"/>
        <v>0</v>
      </c>
      <c r="AO55" s="197">
        <f t="shared" si="46"/>
        <v>0</v>
      </c>
      <c r="AP55" s="197">
        <f t="shared" si="46"/>
        <v>0</v>
      </c>
      <c r="AQ55" s="197">
        <f t="shared" si="46"/>
        <v>0</v>
      </c>
      <c r="AR55" s="197">
        <f t="shared" si="46"/>
        <v>0</v>
      </c>
      <c r="AS55" s="197">
        <f t="shared" si="46"/>
        <v>0</v>
      </c>
      <c r="AT55" s="197">
        <f t="shared" si="46"/>
        <v>0</v>
      </c>
      <c r="AU55" s="197">
        <f t="shared" si="46"/>
        <v>0</v>
      </c>
      <c r="AV55" s="197">
        <f t="shared" si="46"/>
        <v>0</v>
      </c>
      <c r="AW55" s="197">
        <f t="shared" si="46"/>
        <v>0</v>
      </c>
      <c r="AX55" s="197">
        <f t="shared" si="46"/>
        <v>0</v>
      </c>
      <c r="AY55" s="197">
        <f t="shared" si="46"/>
        <v>0</v>
      </c>
      <c r="AZ55" s="197">
        <f t="shared" si="46"/>
        <v>0</v>
      </c>
      <c r="BA55" s="197">
        <f t="shared" si="46"/>
        <v>0</v>
      </c>
      <c r="BB55" s="197">
        <f t="shared" si="46"/>
        <v>0</v>
      </c>
      <c r="BC55" s="197">
        <f t="shared" si="46"/>
        <v>0</v>
      </c>
      <c r="BD55" s="197">
        <f t="shared" si="46"/>
        <v>0</v>
      </c>
      <c r="BE55" s="197">
        <f t="shared" si="46"/>
        <v>0</v>
      </c>
      <c r="BF55" s="197">
        <f t="shared" si="46"/>
        <v>0</v>
      </c>
      <c r="BG55" s="197">
        <f t="shared" si="46"/>
        <v>0</v>
      </c>
      <c r="BH55" s="197">
        <f t="shared" si="46"/>
        <v>0</v>
      </c>
      <c r="BI55" s="197">
        <f t="shared" si="46"/>
        <v>0</v>
      </c>
      <c r="BJ55" s="197">
        <f t="shared" si="46"/>
        <v>0</v>
      </c>
      <c r="BK55" s="197">
        <f t="shared" si="46"/>
        <v>0</v>
      </c>
      <c r="BL55" s="197">
        <f t="shared" si="46"/>
        <v>0</v>
      </c>
      <c r="BM55" s="197">
        <f t="shared" si="46"/>
        <v>0</v>
      </c>
      <c r="BN55" s="197">
        <f t="shared" si="46"/>
        <v>0</v>
      </c>
      <c r="BO55" s="197">
        <f t="shared" si="46"/>
        <v>0</v>
      </c>
      <c r="BP55" s="197">
        <f t="shared" si="46"/>
        <v>0</v>
      </c>
      <c r="BQ55" s="197">
        <f t="shared" si="46"/>
        <v>0</v>
      </c>
      <c r="BR55" s="197">
        <f t="shared" ref="BR55:CF55" si="47">IF(SUM(BR53:BR54)=0,0,100-BR53-BR54)</f>
        <v>0</v>
      </c>
      <c r="BS55" s="197">
        <f t="shared" si="47"/>
        <v>0</v>
      </c>
      <c r="BT55" s="197">
        <f t="shared" si="47"/>
        <v>0</v>
      </c>
      <c r="BU55" s="197">
        <f t="shared" si="47"/>
        <v>0</v>
      </c>
      <c r="BV55" s="197">
        <f t="shared" si="47"/>
        <v>0</v>
      </c>
      <c r="BW55" s="197">
        <f t="shared" si="47"/>
        <v>0</v>
      </c>
      <c r="BX55" s="197">
        <f t="shared" si="47"/>
        <v>0</v>
      </c>
      <c r="BY55" s="197">
        <f t="shared" si="47"/>
        <v>0</v>
      </c>
      <c r="BZ55" s="197">
        <f t="shared" si="47"/>
        <v>0</v>
      </c>
      <c r="CA55" s="197">
        <f t="shared" si="47"/>
        <v>0</v>
      </c>
      <c r="CB55" s="197">
        <f t="shared" si="47"/>
        <v>0</v>
      </c>
      <c r="CC55" s="197">
        <f t="shared" si="47"/>
        <v>0</v>
      </c>
      <c r="CD55" s="197">
        <f t="shared" si="47"/>
        <v>0</v>
      </c>
      <c r="CE55" s="197">
        <f t="shared" si="47"/>
        <v>0</v>
      </c>
      <c r="CF55" s="197">
        <f t="shared" si="47"/>
        <v>0</v>
      </c>
    </row>
    <row r="56" spans="1:84" ht="15" customHeight="1" thickBot="1" x14ac:dyDescent="0.35">
      <c r="A56" s="967"/>
      <c r="B56" s="967"/>
      <c r="C56" s="968"/>
      <c r="D56" s="243" t="s">
        <v>122</v>
      </c>
      <c r="E56" s="212"/>
      <c r="F56" s="212"/>
      <c r="G56" s="212"/>
      <c r="H56" s="212"/>
      <c r="I56" s="212"/>
      <c r="J56" s="212"/>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c r="AW56" s="212"/>
      <c r="AX56" s="212"/>
      <c r="AY56" s="212"/>
      <c r="AZ56" s="212"/>
      <c r="BA56" s="212"/>
      <c r="BB56" s="212"/>
      <c r="BC56" s="212"/>
      <c r="BD56" s="212"/>
      <c r="BE56" s="212"/>
      <c r="BF56" s="212"/>
      <c r="BG56" s="212"/>
      <c r="BH56" s="212"/>
      <c r="BI56" s="212"/>
      <c r="BJ56" s="212"/>
      <c r="BK56" s="212"/>
      <c r="BL56" s="212"/>
      <c r="BM56" s="212"/>
      <c r="BN56" s="212"/>
      <c r="BO56" s="212"/>
      <c r="BP56" s="212"/>
      <c r="BQ56" s="212"/>
      <c r="BR56" s="212"/>
      <c r="BS56" s="212"/>
      <c r="BT56" s="212"/>
      <c r="BU56" s="212"/>
      <c r="BV56" s="212"/>
      <c r="BW56" s="212"/>
      <c r="BX56" s="212"/>
      <c r="BY56" s="212"/>
      <c r="BZ56" s="212"/>
      <c r="CA56" s="212"/>
      <c r="CB56" s="212"/>
      <c r="CC56" s="212"/>
      <c r="CD56" s="212"/>
      <c r="CE56" s="212"/>
      <c r="CF56" s="212"/>
    </row>
    <row r="57" spans="1:84" ht="15" customHeight="1" thickBot="1" x14ac:dyDescent="0.35">
      <c r="A57" s="967"/>
      <c r="B57" s="967"/>
      <c r="C57" s="969"/>
      <c r="D57" s="244" t="s">
        <v>174</v>
      </c>
      <c r="E57" s="245">
        <f>+IF(E55="","",PROGRAMA!$I$13*E56*(((E56/PROGRAMA!$I$9)*(PROGRAMA!$I$12-PROGRAMA!$I$11)/2)+PROGRAMA!$I$11))</f>
        <v>0</v>
      </c>
      <c r="F57" s="245">
        <f>+IF(F55="","",PROGRAMA!$I$13*F56*(((F56/PROGRAMA!$I$9)*(PROGRAMA!$I$12-PROGRAMA!$I$11)/2)+PROGRAMA!$I$11))</f>
        <v>0</v>
      </c>
      <c r="G57" s="245">
        <f>+IF(G55="","",PROGRAMA!$I$13*G56*(((G56/PROGRAMA!$I$9)*(PROGRAMA!$I$12-PROGRAMA!$I$11)/2)+PROGRAMA!$I$11))</f>
        <v>0</v>
      </c>
      <c r="H57" s="245">
        <f>+IF(H55="","",PROGRAMA!$I$13*H56*(((H56/PROGRAMA!$I$9)*(PROGRAMA!$I$12-PROGRAMA!$I$11)/2)+PROGRAMA!$I$11))</f>
        <v>0</v>
      </c>
      <c r="I57" s="245">
        <f>+IF(I55="","",PROGRAMA!$I$13*I56*(((I56/PROGRAMA!$I$9)*(PROGRAMA!$I$12-PROGRAMA!$I$11)/2)+PROGRAMA!$I$11))</f>
        <v>0</v>
      </c>
      <c r="J57" s="245">
        <f>+IF(J55="","",PROGRAMA!$I$13*J56*(((J56/PROGRAMA!$I$9)*(PROGRAMA!$I$12-PROGRAMA!$I$11)/2)+PROGRAMA!$I$11))</f>
        <v>0</v>
      </c>
      <c r="K57" s="245">
        <f>+IF(K55="","",PROGRAMA!$I$13*K56*(((K56/PROGRAMA!$I$9)*(PROGRAMA!$I$12-PROGRAMA!$I$11)/2)+PROGRAMA!$I$11))</f>
        <v>0</v>
      </c>
      <c r="L57" s="245">
        <f>+IF(L55="","",PROGRAMA!$I$13*L56*(((L56/PROGRAMA!$I$9)*(PROGRAMA!$I$12-PROGRAMA!$I$11)/2)+PROGRAMA!$I$11))</f>
        <v>0</v>
      </c>
      <c r="M57" s="245">
        <f>+IF(M55="","",PROGRAMA!$I$13*M56*(((M56/PROGRAMA!$I$9)*(PROGRAMA!$I$12-PROGRAMA!$I$11)/2)+PROGRAMA!$I$11))</f>
        <v>0</v>
      </c>
      <c r="N57" s="245">
        <f>+IF(N55="","",PROGRAMA!$I$13*N56*(((N56/PROGRAMA!$I$9)*(PROGRAMA!$I$12-PROGRAMA!$I$11)/2)+PROGRAMA!$I$11))</f>
        <v>0</v>
      </c>
      <c r="O57" s="245">
        <f>+IF(O55="","",PROGRAMA!$I$13*O56*(((O56/PROGRAMA!$I$9)*(PROGRAMA!$I$12-PROGRAMA!$I$11)/2)+PROGRAMA!$I$11))</f>
        <v>0</v>
      </c>
      <c r="P57" s="245">
        <f>+IF(P55="","",PROGRAMA!$I$13*P56*(((P56/PROGRAMA!$I$9)*(PROGRAMA!$I$12-PROGRAMA!$I$11)/2)+PROGRAMA!$I$11))</f>
        <v>0</v>
      </c>
      <c r="Q57" s="245">
        <f>+IF(Q55="","",PROGRAMA!$I$13*Q56*(((Q56/PROGRAMA!$I$9)*(PROGRAMA!$I$12-PROGRAMA!$I$11)/2)+PROGRAMA!$I$11))</f>
        <v>0</v>
      </c>
      <c r="R57" s="245">
        <f>+IF(R55="","",PROGRAMA!$I$13*R56*(((R56/PROGRAMA!$I$9)*(PROGRAMA!$I$12-PROGRAMA!$I$11)/2)+PROGRAMA!$I$11))</f>
        <v>0</v>
      </c>
      <c r="S57" s="245">
        <f>+IF(S55="","",PROGRAMA!$I$13*S56*(((S56/PROGRAMA!$I$9)*(PROGRAMA!$I$12-PROGRAMA!$I$11)/2)+PROGRAMA!$I$11))</f>
        <v>0</v>
      </c>
      <c r="T57" s="245">
        <f>+IF(T55="","",PROGRAMA!$I$13*T56*(((T56/PROGRAMA!$I$9)*(PROGRAMA!$I$12-PROGRAMA!$I$11)/2)+PROGRAMA!$I$11))</f>
        <v>0</v>
      </c>
      <c r="U57" s="245">
        <f>+IF(U55="","",PROGRAMA!$I$13*U56*(((U56/PROGRAMA!$I$9)*(PROGRAMA!$I$12-PROGRAMA!$I$11)/2)+PROGRAMA!$I$11))</f>
        <v>0</v>
      </c>
      <c r="V57" s="245">
        <f>+IF(V55="","",PROGRAMA!$I$13*V56*(((V56/PROGRAMA!$I$9)*(PROGRAMA!$I$12-PROGRAMA!$I$11)/2)+PROGRAMA!$I$11))</f>
        <v>0</v>
      </c>
      <c r="W57" s="245">
        <f>+IF(W55="","",PROGRAMA!$I$13*W56*(((W56/PROGRAMA!$I$9)*(PROGRAMA!$I$12-PROGRAMA!$I$11)/2)+PROGRAMA!$I$11))</f>
        <v>0</v>
      </c>
      <c r="X57" s="245">
        <f>+IF(X55="","",PROGRAMA!$I$13*X56*(((X56/PROGRAMA!$I$9)*(PROGRAMA!$I$12-PROGRAMA!$I$11)/2)+PROGRAMA!$I$11))</f>
        <v>0</v>
      </c>
      <c r="Y57" s="245">
        <f>+IF(Y55="","",PROGRAMA!$I$13*Y56*(((Y56/PROGRAMA!$I$9)*(PROGRAMA!$I$12-PROGRAMA!$I$11)/2)+PROGRAMA!$I$11))</f>
        <v>0</v>
      </c>
      <c r="Z57" s="245">
        <f>+IF(Z55="","",PROGRAMA!$I$13*Z56*(((Z56/PROGRAMA!$I$9)*(PROGRAMA!$I$12-PROGRAMA!$I$11)/2)+PROGRAMA!$I$11))</f>
        <v>0</v>
      </c>
      <c r="AA57" s="245">
        <f>+IF(AA55="","",PROGRAMA!$I$13*AA56*(((AA56/PROGRAMA!$I$9)*(PROGRAMA!$I$12-PROGRAMA!$I$11)/2)+PROGRAMA!$I$11))</f>
        <v>0</v>
      </c>
      <c r="AB57" s="245">
        <f>+IF(AB55="","",PROGRAMA!$I$13*AB56*(((AB56/PROGRAMA!$I$9)*(PROGRAMA!$I$12-PROGRAMA!$I$11)/2)+PROGRAMA!$I$11))</f>
        <v>0</v>
      </c>
      <c r="AC57" s="245">
        <f>+IF(AC55="","",PROGRAMA!$I$13*AC56*(((AC56/PROGRAMA!$I$9)*(PROGRAMA!$I$12-PROGRAMA!$I$11)/2)+PROGRAMA!$I$11))</f>
        <v>0</v>
      </c>
      <c r="AD57" s="245">
        <f>+IF(AD55="","",PROGRAMA!$I$13*AD56*(((AD56/PROGRAMA!$I$9)*(PROGRAMA!$I$12-PROGRAMA!$I$11)/2)+PROGRAMA!$I$11))</f>
        <v>0</v>
      </c>
      <c r="AE57" s="245">
        <f>+IF(AE55="","",PROGRAMA!$I$13*AE56*(((AE56/PROGRAMA!$I$9)*(PROGRAMA!$I$12-PROGRAMA!$I$11)/2)+PROGRAMA!$I$11))</f>
        <v>0</v>
      </c>
      <c r="AF57" s="245">
        <f>+IF(AF55="","",PROGRAMA!$I$13*AF56*(((AF56/PROGRAMA!$I$9)*(PROGRAMA!$I$12-PROGRAMA!$I$11)/2)+PROGRAMA!$I$11))</f>
        <v>0</v>
      </c>
      <c r="AG57" s="245">
        <f>+IF(AG55="","",PROGRAMA!$I$13*AG56*(((AG56/PROGRAMA!$I$9)*(PROGRAMA!$I$12-PROGRAMA!$I$11)/2)+PROGRAMA!$I$11))</f>
        <v>0</v>
      </c>
      <c r="AH57" s="245">
        <f>+IF(AH55="","",PROGRAMA!$I$13*AH56*(((AH56/PROGRAMA!$I$9)*(PROGRAMA!$I$12-PROGRAMA!$I$11)/2)+PROGRAMA!$I$11))</f>
        <v>0</v>
      </c>
      <c r="AI57" s="245">
        <f>+IF(AI55="","",PROGRAMA!$I$13*AI56*(((AI56/PROGRAMA!$I$9)*(PROGRAMA!$I$12-PROGRAMA!$I$11)/2)+PROGRAMA!$I$11))</f>
        <v>0</v>
      </c>
      <c r="AJ57" s="245">
        <f>+IF(AJ55="","",PROGRAMA!$I$13*AJ56*(((AJ56/PROGRAMA!$I$9)*(PROGRAMA!$I$12-PROGRAMA!$I$11)/2)+PROGRAMA!$I$11))</f>
        <v>0</v>
      </c>
      <c r="AK57" s="245">
        <f>+IF(AK55="","",PROGRAMA!$I$13*AK56*(((AK56/PROGRAMA!$I$9)*(PROGRAMA!$I$12-PROGRAMA!$I$11)/2)+PROGRAMA!$I$11))</f>
        <v>0</v>
      </c>
      <c r="AL57" s="245">
        <f>+IF(AL55="","",PROGRAMA!$I$13*AL56*(((AL56/PROGRAMA!$I$9)*(PROGRAMA!$I$12-PROGRAMA!$I$11)/2)+PROGRAMA!$I$11))</f>
        <v>0</v>
      </c>
      <c r="AM57" s="245">
        <f>+IF(AM55="","",PROGRAMA!$I$13*AM56*(((AM56/PROGRAMA!$I$9)*(PROGRAMA!$I$12-PROGRAMA!$I$11)/2)+PROGRAMA!$I$11))</f>
        <v>0</v>
      </c>
      <c r="AN57" s="245">
        <f>+IF(AN55="","",PROGRAMA!$I$13*AN56*(((AN56/PROGRAMA!$I$9)*(PROGRAMA!$I$12-PROGRAMA!$I$11)/2)+PROGRAMA!$I$11))</f>
        <v>0</v>
      </c>
      <c r="AO57" s="245">
        <f>+IF(AO55="","",PROGRAMA!$I$13*AO56*(((AO56/PROGRAMA!$I$9)*(PROGRAMA!$I$12-PROGRAMA!$I$11)/2)+PROGRAMA!$I$11))</f>
        <v>0</v>
      </c>
      <c r="AP57" s="245">
        <f>+IF(AP55="","",PROGRAMA!$I$13*AP56*(((AP56/PROGRAMA!$I$9)*(PROGRAMA!$I$12-PROGRAMA!$I$11)/2)+PROGRAMA!$I$11))</f>
        <v>0</v>
      </c>
      <c r="AQ57" s="245">
        <f>+IF(AQ55="","",PROGRAMA!$I$13*AQ56*(((AQ56/PROGRAMA!$I$9)*(PROGRAMA!$I$12-PROGRAMA!$I$11)/2)+PROGRAMA!$I$11))</f>
        <v>0</v>
      </c>
      <c r="AR57" s="245">
        <f>+IF(AR55="","",PROGRAMA!$I$13*AR56*(((AR56/PROGRAMA!$I$9)*(PROGRAMA!$I$12-PROGRAMA!$I$11)/2)+PROGRAMA!$I$11))</f>
        <v>0</v>
      </c>
      <c r="AS57" s="245">
        <f>+IF(AS55="","",PROGRAMA!$I$13*AS56*(((AS56/PROGRAMA!$I$9)*(PROGRAMA!$I$12-PROGRAMA!$I$11)/2)+PROGRAMA!$I$11))</f>
        <v>0</v>
      </c>
      <c r="AT57" s="245">
        <f>+IF(AT55="","",PROGRAMA!$I$13*AT56*(((AT56/PROGRAMA!$I$9)*(PROGRAMA!$I$12-PROGRAMA!$I$11)/2)+PROGRAMA!$I$11))</f>
        <v>0</v>
      </c>
      <c r="AU57" s="245">
        <f>+IF(AU55="","",PROGRAMA!$I$13*AU56*(((AU56/PROGRAMA!$I$9)*(PROGRAMA!$I$12-PROGRAMA!$I$11)/2)+PROGRAMA!$I$11))</f>
        <v>0</v>
      </c>
      <c r="AV57" s="245">
        <f>+IF(AV55="","",PROGRAMA!$I$13*AV56*(((AV56/PROGRAMA!$I$9)*(PROGRAMA!$I$12-PROGRAMA!$I$11)/2)+PROGRAMA!$I$11))</f>
        <v>0</v>
      </c>
      <c r="AW57" s="245">
        <f>+IF(AW55="","",PROGRAMA!$I$13*AW56*(((AW56/PROGRAMA!$I$9)*(PROGRAMA!$I$12-PROGRAMA!$I$11)/2)+PROGRAMA!$I$11))</f>
        <v>0</v>
      </c>
      <c r="AX57" s="245">
        <f>+IF(AX55="","",PROGRAMA!$I$13*AX56*(((AX56/PROGRAMA!$I$9)*(PROGRAMA!$I$12-PROGRAMA!$I$11)/2)+PROGRAMA!$I$11))</f>
        <v>0</v>
      </c>
      <c r="AY57" s="245">
        <f>+IF(AY55="","",PROGRAMA!$I$13*AY56*(((AY56/PROGRAMA!$I$9)*(PROGRAMA!$I$12-PROGRAMA!$I$11)/2)+PROGRAMA!$I$11))</f>
        <v>0</v>
      </c>
      <c r="AZ57" s="245">
        <f>+IF(AZ55="","",PROGRAMA!$I$13*AZ56*(((AZ56/PROGRAMA!$I$9)*(PROGRAMA!$I$12-PROGRAMA!$I$11)/2)+PROGRAMA!$I$11))</f>
        <v>0</v>
      </c>
      <c r="BA57" s="245">
        <f>+IF(BA55="","",PROGRAMA!$I$13*BA56*(((BA56/PROGRAMA!$I$9)*(PROGRAMA!$I$12-PROGRAMA!$I$11)/2)+PROGRAMA!$I$11))</f>
        <v>0</v>
      </c>
      <c r="BB57" s="245">
        <f>+IF(BB55="","",PROGRAMA!$I$13*BB56*(((BB56/PROGRAMA!$I$9)*(PROGRAMA!$I$12-PROGRAMA!$I$11)/2)+PROGRAMA!$I$11))</f>
        <v>0</v>
      </c>
      <c r="BC57" s="245">
        <f>+IF(BC55="","",PROGRAMA!$I$13*BC56*(((BC56/PROGRAMA!$I$9)*(PROGRAMA!$I$12-PROGRAMA!$I$11)/2)+PROGRAMA!$I$11))</f>
        <v>0</v>
      </c>
      <c r="BD57" s="245">
        <f>+IF(BD55="","",PROGRAMA!$I$13*BD56*(((BD56/PROGRAMA!$I$9)*(PROGRAMA!$I$12-PROGRAMA!$I$11)/2)+PROGRAMA!$I$11))</f>
        <v>0</v>
      </c>
      <c r="BE57" s="245">
        <f>+IF(BE55="","",PROGRAMA!$I$13*BE56*(((BE56/PROGRAMA!$I$9)*(PROGRAMA!$I$12-PROGRAMA!$I$11)/2)+PROGRAMA!$I$11))</f>
        <v>0</v>
      </c>
      <c r="BF57" s="245">
        <f>+IF(BF55="","",PROGRAMA!$I$13*BF56*(((BF56/PROGRAMA!$I$9)*(PROGRAMA!$I$12-PROGRAMA!$I$11)/2)+PROGRAMA!$I$11))</f>
        <v>0</v>
      </c>
      <c r="BG57" s="245">
        <f>+IF(BG55="","",PROGRAMA!$I$13*BG56*(((BG56/PROGRAMA!$I$9)*(PROGRAMA!$I$12-PROGRAMA!$I$11)/2)+PROGRAMA!$I$11))</f>
        <v>0</v>
      </c>
      <c r="BH57" s="245">
        <f>+IF(BH55="","",PROGRAMA!$I$13*BH56*(((BH56/PROGRAMA!$I$9)*(PROGRAMA!$I$12-PROGRAMA!$I$11)/2)+PROGRAMA!$I$11))</f>
        <v>0</v>
      </c>
      <c r="BI57" s="245">
        <f>+IF(BI55="","",PROGRAMA!$I$13*BI56*(((BI56/PROGRAMA!$I$9)*(PROGRAMA!$I$12-PROGRAMA!$I$11)/2)+PROGRAMA!$I$11))</f>
        <v>0</v>
      </c>
      <c r="BJ57" s="245">
        <f>+IF(BJ55="","",PROGRAMA!$I$13*BJ56*(((BJ56/PROGRAMA!$I$9)*(PROGRAMA!$I$12-PROGRAMA!$I$11)/2)+PROGRAMA!$I$11))</f>
        <v>0</v>
      </c>
      <c r="BK57" s="245">
        <f>+IF(BK55="","",PROGRAMA!$I$13*BK56*(((BK56/PROGRAMA!$I$9)*(PROGRAMA!$I$12-PROGRAMA!$I$11)/2)+PROGRAMA!$I$11))</f>
        <v>0</v>
      </c>
      <c r="BL57" s="245">
        <f>+IF(BL55="","",PROGRAMA!$I$13*BL56*(((BL56/PROGRAMA!$I$9)*(PROGRAMA!$I$12-PROGRAMA!$I$11)/2)+PROGRAMA!$I$11))</f>
        <v>0</v>
      </c>
      <c r="BM57" s="245">
        <f>+IF(BM55="","",PROGRAMA!$I$13*BM56*(((BM56/PROGRAMA!$I$9)*(PROGRAMA!$I$12-PROGRAMA!$I$11)/2)+PROGRAMA!$I$11))</f>
        <v>0</v>
      </c>
      <c r="BN57" s="245">
        <f>+IF(BN55="","",PROGRAMA!$I$13*BN56*(((BN56/PROGRAMA!$I$9)*(PROGRAMA!$I$12-PROGRAMA!$I$11)/2)+PROGRAMA!$I$11))</f>
        <v>0</v>
      </c>
      <c r="BO57" s="245">
        <f>+IF(BO55="","",PROGRAMA!$I$13*BO56*(((BO56/PROGRAMA!$I$9)*(PROGRAMA!$I$12-PROGRAMA!$I$11)/2)+PROGRAMA!$I$11))</f>
        <v>0</v>
      </c>
      <c r="BP57" s="245">
        <f>+IF(BP55="","",PROGRAMA!$I$13*BP56*(((BP56/PROGRAMA!$I$9)*(PROGRAMA!$I$12-PROGRAMA!$I$11)/2)+PROGRAMA!$I$11))</f>
        <v>0</v>
      </c>
      <c r="BQ57" s="245">
        <f>+IF(BQ55="","",PROGRAMA!$I$13*BQ56*(((BQ56/PROGRAMA!$I$9)*(PROGRAMA!$I$12-PROGRAMA!$I$11)/2)+PROGRAMA!$I$11))</f>
        <v>0</v>
      </c>
      <c r="BR57" s="245">
        <f>+IF(BR55="","",PROGRAMA!$I$13*BR56*(((BR56/PROGRAMA!$I$9)*(PROGRAMA!$I$12-PROGRAMA!$I$11)/2)+PROGRAMA!$I$11))</f>
        <v>0</v>
      </c>
      <c r="BS57" s="245">
        <f>+IF(BS55="","",PROGRAMA!$I$13*BS56*(((BS56/PROGRAMA!$I$9)*(PROGRAMA!$I$12-PROGRAMA!$I$11)/2)+PROGRAMA!$I$11))</f>
        <v>0</v>
      </c>
      <c r="BT57" s="245">
        <f>+IF(BT55="","",PROGRAMA!$I$13*BT56*(((BT56/PROGRAMA!$I$9)*(PROGRAMA!$I$12-PROGRAMA!$I$11)/2)+PROGRAMA!$I$11))</f>
        <v>0</v>
      </c>
      <c r="BU57" s="245">
        <f>+IF(BU55="","",PROGRAMA!$I$13*BU56*(((BU56/PROGRAMA!$I$9)*(PROGRAMA!$I$12-PROGRAMA!$I$11)/2)+PROGRAMA!$I$11))</f>
        <v>0</v>
      </c>
      <c r="BV57" s="245">
        <f>+IF(BV55="","",PROGRAMA!$I$13*BV56*(((BV56/PROGRAMA!$I$9)*(PROGRAMA!$I$12-PROGRAMA!$I$11)/2)+PROGRAMA!$I$11))</f>
        <v>0</v>
      </c>
      <c r="BW57" s="245">
        <f>+IF(BW55="","",PROGRAMA!$I$13*BW56*(((BW56/PROGRAMA!$I$9)*(PROGRAMA!$I$12-PROGRAMA!$I$11)/2)+PROGRAMA!$I$11))</f>
        <v>0</v>
      </c>
      <c r="BX57" s="245">
        <f>+IF(BX55="","",PROGRAMA!$I$13*BX56*(((BX56/PROGRAMA!$I$9)*(PROGRAMA!$I$12-PROGRAMA!$I$11)/2)+PROGRAMA!$I$11))</f>
        <v>0</v>
      </c>
      <c r="BY57" s="245">
        <f>+IF(BY55="","",PROGRAMA!$I$13*BY56*(((BY56/PROGRAMA!$I$9)*(PROGRAMA!$I$12-PROGRAMA!$I$11)/2)+PROGRAMA!$I$11))</f>
        <v>0</v>
      </c>
      <c r="BZ57" s="245">
        <f>+IF(BZ55="","",PROGRAMA!$I$13*BZ56*(((BZ56/PROGRAMA!$I$9)*(PROGRAMA!$I$12-PROGRAMA!$I$11)/2)+PROGRAMA!$I$11))</f>
        <v>0</v>
      </c>
      <c r="CA57" s="245">
        <f>+IF(CA55="","",PROGRAMA!$I$13*CA56*(((CA56/PROGRAMA!$I$9)*(PROGRAMA!$I$12-PROGRAMA!$I$11)/2)+PROGRAMA!$I$11))</f>
        <v>0</v>
      </c>
      <c r="CB57" s="245">
        <f>+IF(CB55="","",PROGRAMA!$I$13*CB56*(((CB56/PROGRAMA!$I$9)*(PROGRAMA!$I$12-PROGRAMA!$I$11)/2)+PROGRAMA!$I$11))</f>
        <v>0</v>
      </c>
      <c r="CC57" s="245">
        <f>+IF(CC55="","",PROGRAMA!$I$13*CC56*(((CC56/PROGRAMA!$I$9)*(PROGRAMA!$I$12-PROGRAMA!$I$11)/2)+PROGRAMA!$I$11))</f>
        <v>0</v>
      </c>
      <c r="CD57" s="245">
        <f>+IF(CD55="","",PROGRAMA!$I$13*CD56*(((CD56/PROGRAMA!$I$9)*(PROGRAMA!$I$12-PROGRAMA!$I$11)/2)+PROGRAMA!$I$11))</f>
        <v>0</v>
      </c>
      <c r="CE57" s="245">
        <f>+IF(CE55="","",PROGRAMA!$I$13*CE56*(((CE56/PROGRAMA!$I$9)*(PROGRAMA!$I$12-PROGRAMA!$I$11)/2)+PROGRAMA!$I$11))</f>
        <v>0</v>
      </c>
      <c r="CF57" s="245">
        <f>+IF(CF55="","",PROGRAMA!$I$13*CF56*(((CF56/PROGRAMA!$I$9)*(PROGRAMA!$I$12-PROGRAMA!$I$11)/2)+PROGRAMA!$I$11))</f>
        <v>0</v>
      </c>
    </row>
    <row r="58" spans="1:84" ht="15" customHeight="1" thickTop="1" thickBot="1" x14ac:dyDescent="0.35">
      <c r="A58" s="967" t="s">
        <v>263</v>
      </c>
      <c r="B58" s="967" t="s">
        <v>253</v>
      </c>
      <c r="C58" s="970" t="str">
        <f>+IF($B$51='Base Datos'!$V$21,B58,A58)</f>
        <v>Segundo Dato</v>
      </c>
      <c r="D58" s="241" t="s">
        <v>266</v>
      </c>
      <c r="E58" s="255"/>
      <c r="F58" s="255"/>
      <c r="G58" s="255"/>
      <c r="H58" s="255"/>
      <c r="I58" s="255"/>
      <c r="J58" s="255"/>
      <c r="K58" s="255"/>
      <c r="L58" s="255"/>
      <c r="M58" s="255"/>
      <c r="N58" s="255"/>
      <c r="O58" s="255"/>
      <c r="P58" s="255"/>
      <c r="Q58" s="255"/>
      <c r="R58" s="255"/>
      <c r="S58" s="255"/>
      <c r="T58" s="255"/>
      <c r="U58" s="255"/>
      <c r="V58" s="255"/>
      <c r="W58" s="255"/>
      <c r="X58" s="255"/>
      <c r="Y58" s="255"/>
      <c r="Z58" s="255"/>
      <c r="AA58" s="255"/>
      <c r="AB58" s="255"/>
      <c r="AC58" s="255"/>
      <c r="AD58" s="255"/>
      <c r="AE58" s="255"/>
      <c r="AF58" s="255"/>
      <c r="AG58" s="255"/>
      <c r="AH58" s="255"/>
      <c r="AI58" s="255"/>
      <c r="AJ58" s="255"/>
      <c r="AK58" s="255"/>
      <c r="AL58" s="255"/>
      <c r="AM58" s="255"/>
      <c r="AN58" s="255"/>
      <c r="AO58" s="255"/>
      <c r="AP58" s="255"/>
      <c r="AQ58" s="255"/>
      <c r="AR58" s="255"/>
      <c r="AS58" s="255"/>
      <c r="AT58" s="255"/>
      <c r="AU58" s="255"/>
      <c r="AV58" s="255"/>
      <c r="AW58" s="255"/>
      <c r="AX58" s="255"/>
      <c r="AY58" s="255"/>
      <c r="AZ58" s="255"/>
      <c r="BA58" s="255"/>
      <c r="BB58" s="255"/>
      <c r="BC58" s="255"/>
      <c r="BD58" s="255"/>
      <c r="BE58" s="255"/>
      <c r="BF58" s="255"/>
      <c r="BG58" s="255"/>
      <c r="BH58" s="255"/>
      <c r="BI58" s="255"/>
      <c r="BJ58" s="255"/>
      <c r="BK58" s="255"/>
      <c r="BL58" s="255"/>
      <c r="BM58" s="255"/>
      <c r="BN58" s="255"/>
      <c r="BO58" s="255"/>
      <c r="BP58" s="255"/>
      <c r="BQ58" s="255"/>
      <c r="BR58" s="255"/>
      <c r="BS58" s="255"/>
      <c r="BT58" s="255"/>
      <c r="BU58" s="255"/>
      <c r="BV58" s="255"/>
      <c r="BW58" s="255"/>
      <c r="BX58" s="255"/>
      <c r="BY58" s="255"/>
      <c r="BZ58" s="255"/>
      <c r="CA58" s="255"/>
      <c r="CB58" s="255"/>
      <c r="CC58" s="255"/>
      <c r="CD58" s="255"/>
      <c r="CE58" s="255"/>
      <c r="CF58" s="255"/>
    </row>
    <row r="59" spans="1:84" ht="15" customHeight="1" thickBot="1" x14ac:dyDescent="0.35">
      <c r="A59" s="967"/>
      <c r="B59" s="967"/>
      <c r="C59" s="968"/>
      <c r="D59" s="242" t="s">
        <v>165</v>
      </c>
      <c r="E59" s="256"/>
      <c r="F59" s="256"/>
      <c r="G59" s="256"/>
      <c r="H59" s="256"/>
      <c r="I59" s="256"/>
      <c r="J59" s="256"/>
      <c r="K59" s="256"/>
      <c r="L59" s="256"/>
      <c r="M59" s="256"/>
      <c r="N59" s="256"/>
      <c r="O59" s="256"/>
      <c r="P59" s="256"/>
      <c r="Q59" s="256"/>
      <c r="R59" s="256"/>
      <c r="S59" s="256"/>
      <c r="T59" s="256"/>
      <c r="U59" s="256"/>
      <c r="V59" s="256"/>
      <c r="W59" s="256"/>
      <c r="X59" s="256"/>
      <c r="Y59" s="256"/>
      <c r="Z59" s="256"/>
      <c r="AA59" s="256"/>
      <c r="AB59" s="256"/>
      <c r="AC59" s="256"/>
      <c r="AD59" s="256"/>
      <c r="AE59" s="256"/>
      <c r="AF59" s="256"/>
      <c r="AG59" s="256"/>
      <c r="AH59" s="256"/>
      <c r="AI59" s="256"/>
      <c r="AJ59" s="256"/>
      <c r="AK59" s="256"/>
      <c r="AL59" s="256"/>
      <c r="AM59" s="256"/>
      <c r="AN59" s="256"/>
      <c r="AO59" s="256"/>
      <c r="AP59" s="256"/>
      <c r="AQ59" s="256"/>
      <c r="AR59" s="256"/>
      <c r="AS59" s="256"/>
      <c r="AT59" s="256"/>
      <c r="AU59" s="256"/>
      <c r="AV59" s="256"/>
      <c r="AW59" s="256"/>
      <c r="AX59" s="256"/>
      <c r="AY59" s="256"/>
      <c r="AZ59" s="256"/>
      <c r="BA59" s="256"/>
      <c r="BB59" s="256"/>
      <c r="BC59" s="256"/>
      <c r="BD59" s="256"/>
      <c r="BE59" s="256"/>
      <c r="BF59" s="256"/>
      <c r="BG59" s="256"/>
      <c r="BH59" s="256"/>
      <c r="BI59" s="256"/>
      <c r="BJ59" s="256"/>
      <c r="BK59" s="256"/>
      <c r="BL59" s="256"/>
      <c r="BM59" s="256"/>
      <c r="BN59" s="256"/>
      <c r="BO59" s="256"/>
      <c r="BP59" s="256"/>
      <c r="BQ59" s="256"/>
      <c r="BR59" s="256"/>
      <c r="BS59" s="256"/>
      <c r="BT59" s="256"/>
      <c r="BU59" s="256"/>
      <c r="BV59" s="256"/>
      <c r="BW59" s="256"/>
      <c r="BX59" s="256"/>
      <c r="BY59" s="256"/>
      <c r="BZ59" s="256"/>
      <c r="CA59" s="256"/>
      <c r="CB59" s="256"/>
      <c r="CC59" s="256"/>
      <c r="CD59" s="256"/>
      <c r="CE59" s="256"/>
      <c r="CF59" s="256"/>
    </row>
    <row r="60" spans="1:84" ht="15" customHeight="1" thickBot="1" x14ac:dyDescent="0.35">
      <c r="A60" s="967"/>
      <c r="B60" s="967"/>
      <c r="C60" s="968"/>
      <c r="D60" s="242" t="s">
        <v>134</v>
      </c>
      <c r="E60" s="212"/>
      <c r="F60" s="212"/>
      <c r="G60" s="212"/>
      <c r="H60" s="212"/>
      <c r="I60" s="212"/>
      <c r="J60" s="212"/>
      <c r="K60" s="212"/>
      <c r="L60" s="212"/>
      <c r="M60" s="212"/>
      <c r="N60" s="212"/>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c r="AW60" s="212"/>
      <c r="AX60" s="212"/>
      <c r="AY60" s="212"/>
      <c r="AZ60" s="212"/>
      <c r="BA60" s="212"/>
      <c r="BB60" s="212"/>
      <c r="BC60" s="212"/>
      <c r="BD60" s="212"/>
      <c r="BE60" s="212"/>
      <c r="BF60" s="212"/>
      <c r="BG60" s="212"/>
      <c r="BH60" s="212"/>
      <c r="BI60" s="212"/>
      <c r="BJ60" s="212"/>
      <c r="BK60" s="212"/>
      <c r="BL60" s="212"/>
      <c r="BM60" s="212"/>
      <c r="BN60" s="212"/>
      <c r="BO60" s="212"/>
      <c r="BP60" s="212"/>
      <c r="BQ60" s="212"/>
      <c r="BR60" s="212"/>
      <c r="BS60" s="212"/>
      <c r="BT60" s="212"/>
      <c r="BU60" s="212"/>
      <c r="BV60" s="212"/>
      <c r="BW60" s="212"/>
      <c r="BX60" s="212"/>
      <c r="BY60" s="212"/>
      <c r="BZ60" s="212"/>
      <c r="CA60" s="212"/>
      <c r="CB60" s="212"/>
      <c r="CC60" s="212"/>
      <c r="CD60" s="212"/>
      <c r="CE60" s="212"/>
      <c r="CF60" s="212"/>
    </row>
    <row r="61" spans="1:84" ht="15" customHeight="1" thickBot="1" x14ac:dyDescent="0.35">
      <c r="A61" s="967"/>
      <c r="B61" s="967"/>
      <c r="C61" s="968"/>
      <c r="D61" s="242" t="s">
        <v>133</v>
      </c>
      <c r="E61" s="212">
        <f>IF(SUM(E59:E60)=0,0,100-E59-E60)</f>
        <v>0</v>
      </c>
      <c r="F61" s="197">
        <f t="shared" ref="F61:BQ61" si="48">IF(SUM(F59:F60)=0,0,100-F59-F60)</f>
        <v>0</v>
      </c>
      <c r="G61" s="197">
        <f t="shared" si="48"/>
        <v>0</v>
      </c>
      <c r="H61" s="197">
        <f t="shared" si="48"/>
        <v>0</v>
      </c>
      <c r="I61" s="197">
        <f t="shared" si="48"/>
        <v>0</v>
      </c>
      <c r="J61" s="197">
        <f t="shared" si="48"/>
        <v>0</v>
      </c>
      <c r="K61" s="197">
        <f t="shared" si="48"/>
        <v>0</v>
      </c>
      <c r="L61" s="197">
        <f t="shared" si="48"/>
        <v>0</v>
      </c>
      <c r="M61" s="197">
        <f t="shared" si="48"/>
        <v>0</v>
      </c>
      <c r="N61" s="197">
        <f t="shared" si="48"/>
        <v>0</v>
      </c>
      <c r="O61" s="197">
        <f t="shared" si="48"/>
        <v>0</v>
      </c>
      <c r="P61" s="197">
        <f t="shared" si="48"/>
        <v>0</v>
      </c>
      <c r="Q61" s="197">
        <f t="shared" si="48"/>
        <v>0</v>
      </c>
      <c r="R61" s="197">
        <f t="shared" si="48"/>
        <v>0</v>
      </c>
      <c r="S61" s="197">
        <f t="shared" si="48"/>
        <v>0</v>
      </c>
      <c r="T61" s="197">
        <f t="shared" si="48"/>
        <v>0</v>
      </c>
      <c r="U61" s="197">
        <f t="shared" si="48"/>
        <v>0</v>
      </c>
      <c r="V61" s="197">
        <f t="shared" si="48"/>
        <v>0</v>
      </c>
      <c r="W61" s="197">
        <f t="shared" si="48"/>
        <v>0</v>
      </c>
      <c r="X61" s="197">
        <f t="shared" si="48"/>
        <v>0</v>
      </c>
      <c r="Y61" s="197">
        <f t="shared" si="48"/>
        <v>0</v>
      </c>
      <c r="Z61" s="197">
        <f t="shared" si="48"/>
        <v>0</v>
      </c>
      <c r="AA61" s="197">
        <f t="shared" si="48"/>
        <v>0</v>
      </c>
      <c r="AB61" s="197">
        <f t="shared" si="48"/>
        <v>0</v>
      </c>
      <c r="AC61" s="197">
        <f t="shared" si="48"/>
        <v>0</v>
      </c>
      <c r="AD61" s="197">
        <f t="shared" si="48"/>
        <v>0</v>
      </c>
      <c r="AE61" s="197">
        <f t="shared" si="48"/>
        <v>0</v>
      </c>
      <c r="AF61" s="197">
        <f t="shared" si="48"/>
        <v>0</v>
      </c>
      <c r="AG61" s="197">
        <f t="shared" si="48"/>
        <v>0</v>
      </c>
      <c r="AH61" s="197">
        <f t="shared" si="48"/>
        <v>0</v>
      </c>
      <c r="AI61" s="197">
        <f t="shared" si="48"/>
        <v>0</v>
      </c>
      <c r="AJ61" s="197">
        <f t="shared" si="48"/>
        <v>0</v>
      </c>
      <c r="AK61" s="197">
        <f t="shared" si="48"/>
        <v>0</v>
      </c>
      <c r="AL61" s="197">
        <f t="shared" si="48"/>
        <v>0</v>
      </c>
      <c r="AM61" s="197">
        <f t="shared" si="48"/>
        <v>0</v>
      </c>
      <c r="AN61" s="197">
        <f t="shared" si="48"/>
        <v>0</v>
      </c>
      <c r="AO61" s="197">
        <f t="shared" si="48"/>
        <v>0</v>
      </c>
      <c r="AP61" s="197">
        <f t="shared" si="48"/>
        <v>0</v>
      </c>
      <c r="AQ61" s="197">
        <f t="shared" si="48"/>
        <v>0</v>
      </c>
      <c r="AR61" s="197">
        <f t="shared" si="48"/>
        <v>0</v>
      </c>
      <c r="AS61" s="197">
        <f t="shared" si="48"/>
        <v>0</v>
      </c>
      <c r="AT61" s="197">
        <f t="shared" si="48"/>
        <v>0</v>
      </c>
      <c r="AU61" s="197">
        <f t="shared" si="48"/>
        <v>0</v>
      </c>
      <c r="AV61" s="197">
        <f t="shared" si="48"/>
        <v>0</v>
      </c>
      <c r="AW61" s="197">
        <f t="shared" si="48"/>
        <v>0</v>
      </c>
      <c r="AX61" s="197">
        <f t="shared" si="48"/>
        <v>0</v>
      </c>
      <c r="AY61" s="197">
        <f t="shared" si="48"/>
        <v>0</v>
      </c>
      <c r="AZ61" s="197">
        <f t="shared" si="48"/>
        <v>0</v>
      </c>
      <c r="BA61" s="197">
        <f t="shared" si="48"/>
        <v>0</v>
      </c>
      <c r="BB61" s="197">
        <f t="shared" si="48"/>
        <v>0</v>
      </c>
      <c r="BC61" s="197">
        <f t="shared" si="48"/>
        <v>0</v>
      </c>
      <c r="BD61" s="197">
        <f t="shared" si="48"/>
        <v>0</v>
      </c>
      <c r="BE61" s="197">
        <f t="shared" si="48"/>
        <v>0</v>
      </c>
      <c r="BF61" s="197">
        <f t="shared" si="48"/>
        <v>0</v>
      </c>
      <c r="BG61" s="197">
        <f t="shared" si="48"/>
        <v>0</v>
      </c>
      <c r="BH61" s="197">
        <f t="shared" si="48"/>
        <v>0</v>
      </c>
      <c r="BI61" s="197">
        <f t="shared" si="48"/>
        <v>0</v>
      </c>
      <c r="BJ61" s="197">
        <f t="shared" si="48"/>
        <v>0</v>
      </c>
      <c r="BK61" s="197">
        <f t="shared" si="48"/>
        <v>0</v>
      </c>
      <c r="BL61" s="197">
        <f t="shared" si="48"/>
        <v>0</v>
      </c>
      <c r="BM61" s="197">
        <f t="shared" si="48"/>
        <v>0</v>
      </c>
      <c r="BN61" s="197">
        <f t="shared" si="48"/>
        <v>0</v>
      </c>
      <c r="BO61" s="197">
        <f t="shared" si="48"/>
        <v>0</v>
      </c>
      <c r="BP61" s="197">
        <f t="shared" si="48"/>
        <v>0</v>
      </c>
      <c r="BQ61" s="197">
        <f t="shared" si="48"/>
        <v>0</v>
      </c>
      <c r="BR61" s="197">
        <f t="shared" ref="BR61:CF61" si="49">IF(SUM(BR59:BR60)=0,0,100-BR59-BR60)</f>
        <v>0</v>
      </c>
      <c r="BS61" s="197">
        <f t="shared" si="49"/>
        <v>0</v>
      </c>
      <c r="BT61" s="197">
        <f t="shared" si="49"/>
        <v>0</v>
      </c>
      <c r="BU61" s="197">
        <f t="shared" si="49"/>
        <v>0</v>
      </c>
      <c r="BV61" s="197">
        <f t="shared" si="49"/>
        <v>0</v>
      </c>
      <c r="BW61" s="197">
        <f t="shared" si="49"/>
        <v>0</v>
      </c>
      <c r="BX61" s="197">
        <f t="shared" si="49"/>
        <v>0</v>
      </c>
      <c r="BY61" s="197">
        <f t="shared" si="49"/>
        <v>0</v>
      </c>
      <c r="BZ61" s="197">
        <f t="shared" si="49"/>
        <v>0</v>
      </c>
      <c r="CA61" s="197">
        <f t="shared" si="49"/>
        <v>0</v>
      </c>
      <c r="CB61" s="197">
        <f t="shared" si="49"/>
        <v>0</v>
      </c>
      <c r="CC61" s="197">
        <f t="shared" si="49"/>
        <v>0</v>
      </c>
      <c r="CD61" s="197">
        <f t="shared" si="49"/>
        <v>0</v>
      </c>
      <c r="CE61" s="197">
        <f t="shared" si="49"/>
        <v>0</v>
      </c>
      <c r="CF61" s="197">
        <f t="shared" si="49"/>
        <v>0</v>
      </c>
    </row>
    <row r="62" spans="1:84" ht="15" customHeight="1" thickBot="1" x14ac:dyDescent="0.35">
      <c r="A62" s="967"/>
      <c r="B62" s="967"/>
      <c r="C62" s="968"/>
      <c r="D62" s="243" t="s">
        <v>122</v>
      </c>
      <c r="E62" s="212" t="s">
        <v>808</v>
      </c>
      <c r="F62" s="212"/>
      <c r="G62" s="212"/>
      <c r="H62" s="212"/>
      <c r="I62" s="212"/>
      <c r="J62" s="212"/>
      <c r="K62" s="212"/>
      <c r="L62" s="212"/>
      <c r="M62" s="212"/>
      <c r="N62" s="212"/>
      <c r="O62" s="212"/>
      <c r="P62" s="212"/>
      <c r="Q62" s="212"/>
      <c r="R62" s="212"/>
      <c r="S62" s="212"/>
      <c r="T62" s="212"/>
      <c r="U62" s="212"/>
      <c r="V62" s="212"/>
      <c r="W62" s="212"/>
      <c r="X62" s="212"/>
      <c r="Y62" s="212"/>
      <c r="Z62" s="212"/>
      <c r="AA62" s="212"/>
      <c r="AB62" s="212"/>
      <c r="AC62" s="212"/>
      <c r="AD62" s="212"/>
      <c r="AE62" s="212"/>
      <c r="AF62" s="212"/>
      <c r="AG62" s="212"/>
      <c r="AH62" s="212"/>
      <c r="AI62" s="212"/>
      <c r="AJ62" s="212"/>
      <c r="AK62" s="212"/>
      <c r="AL62" s="212"/>
      <c r="AM62" s="212"/>
      <c r="AN62" s="212"/>
      <c r="AO62" s="212"/>
      <c r="AP62" s="212"/>
      <c r="AQ62" s="212"/>
      <c r="AR62" s="212"/>
      <c r="AS62" s="212"/>
      <c r="AT62" s="212"/>
      <c r="AU62" s="212"/>
      <c r="AV62" s="212"/>
      <c r="AW62" s="212"/>
      <c r="AX62" s="212"/>
      <c r="AY62" s="212"/>
      <c r="AZ62" s="212"/>
      <c r="BA62" s="212"/>
      <c r="BB62" s="212"/>
      <c r="BC62" s="212"/>
      <c r="BD62" s="212"/>
      <c r="BE62" s="212"/>
      <c r="BF62" s="212"/>
      <c r="BG62" s="212"/>
      <c r="BH62" s="212"/>
      <c r="BI62" s="212"/>
      <c r="BJ62" s="212"/>
      <c r="BK62" s="212"/>
      <c r="BL62" s="212"/>
      <c r="BM62" s="212"/>
      <c r="BN62" s="212"/>
      <c r="BO62" s="212"/>
      <c r="BP62" s="212"/>
      <c r="BQ62" s="212"/>
      <c r="BR62" s="212"/>
      <c r="BS62" s="212"/>
      <c r="BT62" s="212"/>
      <c r="BU62" s="212"/>
      <c r="BV62" s="212"/>
      <c r="BW62" s="212"/>
      <c r="BX62" s="212"/>
      <c r="BY62" s="212"/>
      <c r="BZ62" s="212"/>
      <c r="CA62" s="212"/>
      <c r="CB62" s="212"/>
      <c r="CC62" s="212"/>
      <c r="CD62" s="212"/>
      <c r="CE62" s="212"/>
      <c r="CF62" s="212"/>
    </row>
    <row r="63" spans="1:84" ht="15" customHeight="1" thickBot="1" x14ac:dyDescent="0.35">
      <c r="A63" s="967"/>
      <c r="B63" s="967"/>
      <c r="C63" s="969"/>
      <c r="D63" s="244" t="s">
        <v>174</v>
      </c>
      <c r="E63" s="257" t="e">
        <f>+IF(E61="","",PROGRAMA!$I$13*E62*(((E62/PROGRAMA!$I$9)*(PROGRAMA!$I$12-PROGRAMA!$I$11)/2)+PROGRAMA!$I$11))</f>
        <v>#VALUE!</v>
      </c>
      <c r="F63" s="245">
        <f>+IF(F61="","",PROGRAMA!$I$13*F62*(((F62/PROGRAMA!$I$9)*(PROGRAMA!$I$12-PROGRAMA!$I$11)/2)+PROGRAMA!$I$11))</f>
        <v>0</v>
      </c>
      <c r="G63" s="245">
        <f>+IF(G61="","",PROGRAMA!$I$13*G62*(((G62/PROGRAMA!$I$9)*(PROGRAMA!$I$12-PROGRAMA!$I$11)/2)+PROGRAMA!$I$11))</f>
        <v>0</v>
      </c>
      <c r="H63" s="245">
        <f>+IF(H61="","",PROGRAMA!$I$13*H62*(((H62/PROGRAMA!$I$9)*(PROGRAMA!$I$12-PROGRAMA!$I$11)/2)+PROGRAMA!$I$11))</f>
        <v>0</v>
      </c>
      <c r="I63" s="245">
        <f>+IF(I61="","",PROGRAMA!$I$13*I62*(((I62/PROGRAMA!$I$9)*(PROGRAMA!$I$12-PROGRAMA!$I$11)/2)+PROGRAMA!$I$11))</f>
        <v>0</v>
      </c>
      <c r="J63" s="245">
        <f>+IF(J61="","",PROGRAMA!$I$13*J62*(((J62/PROGRAMA!$I$9)*(PROGRAMA!$I$12-PROGRAMA!$I$11)/2)+PROGRAMA!$I$11))</f>
        <v>0</v>
      </c>
      <c r="K63" s="245">
        <f>+IF(K61="","",PROGRAMA!$I$13*K62*(((K62/PROGRAMA!$I$9)*(PROGRAMA!$I$12-PROGRAMA!$I$11)/2)+PROGRAMA!$I$11))</f>
        <v>0</v>
      </c>
      <c r="L63" s="245">
        <f>+IF(L61="","",PROGRAMA!$I$13*L62*(((L62/PROGRAMA!$I$9)*(PROGRAMA!$I$12-PROGRAMA!$I$11)/2)+PROGRAMA!$I$11))</f>
        <v>0</v>
      </c>
      <c r="M63" s="245">
        <f>+IF(M61="","",PROGRAMA!$I$13*M62*(((M62/PROGRAMA!$I$9)*(PROGRAMA!$I$12-PROGRAMA!$I$11)/2)+PROGRAMA!$I$11))</f>
        <v>0</v>
      </c>
      <c r="N63" s="245">
        <f>+IF(N61="","",PROGRAMA!$I$13*N62*(((N62/PROGRAMA!$I$9)*(PROGRAMA!$I$12-PROGRAMA!$I$11)/2)+PROGRAMA!$I$11))</f>
        <v>0</v>
      </c>
      <c r="O63" s="245">
        <f>+IF(O61="","",PROGRAMA!$I$13*O62*(((O62/PROGRAMA!$I$9)*(PROGRAMA!$I$12-PROGRAMA!$I$11)/2)+PROGRAMA!$I$11))</f>
        <v>0</v>
      </c>
      <c r="P63" s="245">
        <f>+IF(P61="","",PROGRAMA!$I$13*P62*(((P62/PROGRAMA!$I$9)*(PROGRAMA!$I$12-PROGRAMA!$I$11)/2)+PROGRAMA!$I$11))</f>
        <v>0</v>
      </c>
      <c r="Q63" s="245">
        <f>+IF(Q61="","",PROGRAMA!$I$13*Q62*(((Q62/PROGRAMA!$I$9)*(PROGRAMA!$I$12-PROGRAMA!$I$11)/2)+PROGRAMA!$I$11))</f>
        <v>0</v>
      </c>
      <c r="R63" s="245">
        <f>+IF(R61="","",PROGRAMA!$I$13*R62*(((R62/PROGRAMA!$I$9)*(PROGRAMA!$I$12-PROGRAMA!$I$11)/2)+PROGRAMA!$I$11))</f>
        <v>0</v>
      </c>
      <c r="S63" s="245">
        <f>+IF(S61="","",PROGRAMA!$I$13*S62*(((S62/PROGRAMA!$I$9)*(PROGRAMA!$I$12-PROGRAMA!$I$11)/2)+PROGRAMA!$I$11))</f>
        <v>0</v>
      </c>
      <c r="T63" s="245">
        <f>+IF(T61="","",PROGRAMA!$I$13*T62*(((T62/PROGRAMA!$I$9)*(PROGRAMA!$I$12-PROGRAMA!$I$11)/2)+PROGRAMA!$I$11))</f>
        <v>0</v>
      </c>
      <c r="U63" s="245">
        <f>+IF(U61="","",PROGRAMA!$I$13*U62*(((U62/PROGRAMA!$I$9)*(PROGRAMA!$I$12-PROGRAMA!$I$11)/2)+PROGRAMA!$I$11))</f>
        <v>0</v>
      </c>
      <c r="V63" s="245">
        <f>+IF(V61="","",PROGRAMA!$I$13*V62*(((V62/PROGRAMA!$I$9)*(PROGRAMA!$I$12-PROGRAMA!$I$11)/2)+PROGRAMA!$I$11))</f>
        <v>0</v>
      </c>
      <c r="W63" s="245">
        <f>+IF(W61="","",PROGRAMA!$I$13*W62*(((W62/PROGRAMA!$I$9)*(PROGRAMA!$I$12-PROGRAMA!$I$11)/2)+PROGRAMA!$I$11))</f>
        <v>0</v>
      </c>
      <c r="X63" s="245">
        <f>+IF(X61="","",PROGRAMA!$I$13*X62*(((X62/PROGRAMA!$I$9)*(PROGRAMA!$I$12-PROGRAMA!$I$11)/2)+PROGRAMA!$I$11))</f>
        <v>0</v>
      </c>
      <c r="Y63" s="245">
        <f>+IF(Y61="","",PROGRAMA!$I$13*Y62*(((Y62/PROGRAMA!$I$9)*(PROGRAMA!$I$12-PROGRAMA!$I$11)/2)+PROGRAMA!$I$11))</f>
        <v>0</v>
      </c>
      <c r="Z63" s="245">
        <f>+IF(Z61="","",PROGRAMA!$I$13*Z62*(((Z62/PROGRAMA!$I$9)*(PROGRAMA!$I$12-PROGRAMA!$I$11)/2)+PROGRAMA!$I$11))</f>
        <v>0</v>
      </c>
      <c r="AA63" s="245">
        <f>+IF(AA61="","",PROGRAMA!$I$13*AA62*(((AA62/PROGRAMA!$I$9)*(PROGRAMA!$I$12-PROGRAMA!$I$11)/2)+PROGRAMA!$I$11))</f>
        <v>0</v>
      </c>
      <c r="AB63" s="245">
        <f>+IF(AB61="","",PROGRAMA!$I$13*AB62*(((AB62/PROGRAMA!$I$9)*(PROGRAMA!$I$12-PROGRAMA!$I$11)/2)+PROGRAMA!$I$11))</f>
        <v>0</v>
      </c>
      <c r="AC63" s="245">
        <f>+IF(AC61="","",PROGRAMA!$I$13*AC62*(((AC62/PROGRAMA!$I$9)*(PROGRAMA!$I$12-PROGRAMA!$I$11)/2)+PROGRAMA!$I$11))</f>
        <v>0</v>
      </c>
      <c r="AD63" s="245">
        <f>+IF(AD61="","",PROGRAMA!$I$13*AD62*(((AD62/PROGRAMA!$I$9)*(PROGRAMA!$I$12-PROGRAMA!$I$11)/2)+PROGRAMA!$I$11))</f>
        <v>0</v>
      </c>
      <c r="AE63" s="245">
        <f>+IF(AE61="","",PROGRAMA!$I$13*AE62*(((AE62/PROGRAMA!$I$9)*(PROGRAMA!$I$12-PROGRAMA!$I$11)/2)+PROGRAMA!$I$11))</f>
        <v>0</v>
      </c>
      <c r="AF63" s="245">
        <f>+IF(AF61="","",PROGRAMA!$I$13*AF62*(((AF62/PROGRAMA!$I$9)*(PROGRAMA!$I$12-PROGRAMA!$I$11)/2)+PROGRAMA!$I$11))</f>
        <v>0</v>
      </c>
      <c r="AG63" s="245">
        <f>+IF(AG61="","",PROGRAMA!$I$13*AG62*(((AG62/PROGRAMA!$I$9)*(PROGRAMA!$I$12-PROGRAMA!$I$11)/2)+PROGRAMA!$I$11))</f>
        <v>0</v>
      </c>
      <c r="AH63" s="245">
        <f>+IF(AH61="","",PROGRAMA!$I$13*AH62*(((AH62/PROGRAMA!$I$9)*(PROGRAMA!$I$12-PROGRAMA!$I$11)/2)+PROGRAMA!$I$11))</f>
        <v>0</v>
      </c>
      <c r="AI63" s="245">
        <f>+IF(AI61="","",PROGRAMA!$I$13*AI62*(((AI62/PROGRAMA!$I$9)*(PROGRAMA!$I$12-PROGRAMA!$I$11)/2)+PROGRAMA!$I$11))</f>
        <v>0</v>
      </c>
      <c r="AJ63" s="245">
        <f>+IF(AJ61="","",PROGRAMA!$I$13*AJ62*(((AJ62/PROGRAMA!$I$9)*(PROGRAMA!$I$12-PROGRAMA!$I$11)/2)+PROGRAMA!$I$11))</f>
        <v>0</v>
      </c>
      <c r="AK63" s="245">
        <f>+IF(AK61="","",PROGRAMA!$I$13*AK62*(((AK62/PROGRAMA!$I$9)*(PROGRAMA!$I$12-PROGRAMA!$I$11)/2)+PROGRAMA!$I$11))</f>
        <v>0</v>
      </c>
      <c r="AL63" s="245">
        <f>+IF(AL61="","",PROGRAMA!$I$13*AL62*(((AL62/PROGRAMA!$I$9)*(PROGRAMA!$I$12-PROGRAMA!$I$11)/2)+PROGRAMA!$I$11))</f>
        <v>0</v>
      </c>
      <c r="AM63" s="245">
        <f>+IF(AM61="","",PROGRAMA!$I$13*AM62*(((AM62/PROGRAMA!$I$9)*(PROGRAMA!$I$12-PROGRAMA!$I$11)/2)+PROGRAMA!$I$11))</f>
        <v>0</v>
      </c>
      <c r="AN63" s="245">
        <f>+IF(AN61="","",PROGRAMA!$I$13*AN62*(((AN62/PROGRAMA!$I$9)*(PROGRAMA!$I$12-PROGRAMA!$I$11)/2)+PROGRAMA!$I$11))</f>
        <v>0</v>
      </c>
      <c r="AO63" s="245">
        <f>+IF(AO61="","",PROGRAMA!$I$13*AO62*(((AO62/PROGRAMA!$I$9)*(PROGRAMA!$I$12-PROGRAMA!$I$11)/2)+PROGRAMA!$I$11))</f>
        <v>0</v>
      </c>
      <c r="AP63" s="245">
        <f>+IF(AP61="","",PROGRAMA!$I$13*AP62*(((AP62/PROGRAMA!$I$9)*(PROGRAMA!$I$12-PROGRAMA!$I$11)/2)+PROGRAMA!$I$11))</f>
        <v>0</v>
      </c>
      <c r="AQ63" s="245">
        <f>+IF(AQ61="","",PROGRAMA!$I$13*AQ62*(((AQ62/PROGRAMA!$I$9)*(PROGRAMA!$I$12-PROGRAMA!$I$11)/2)+PROGRAMA!$I$11))</f>
        <v>0</v>
      </c>
      <c r="AR63" s="245">
        <f>+IF(AR61="","",PROGRAMA!$I$13*AR62*(((AR62/PROGRAMA!$I$9)*(PROGRAMA!$I$12-PROGRAMA!$I$11)/2)+PROGRAMA!$I$11))</f>
        <v>0</v>
      </c>
      <c r="AS63" s="245">
        <f>+IF(AS61="","",PROGRAMA!$I$13*AS62*(((AS62/PROGRAMA!$I$9)*(PROGRAMA!$I$12-PROGRAMA!$I$11)/2)+PROGRAMA!$I$11))</f>
        <v>0</v>
      </c>
      <c r="AT63" s="245">
        <f>+IF(AT61="","",PROGRAMA!$I$13*AT62*(((AT62/PROGRAMA!$I$9)*(PROGRAMA!$I$12-PROGRAMA!$I$11)/2)+PROGRAMA!$I$11))</f>
        <v>0</v>
      </c>
      <c r="AU63" s="245">
        <f>+IF(AU61="","",PROGRAMA!$I$13*AU62*(((AU62/PROGRAMA!$I$9)*(PROGRAMA!$I$12-PROGRAMA!$I$11)/2)+PROGRAMA!$I$11))</f>
        <v>0</v>
      </c>
      <c r="AV63" s="245">
        <f>+IF(AV61="","",PROGRAMA!$I$13*AV62*(((AV62/PROGRAMA!$I$9)*(PROGRAMA!$I$12-PROGRAMA!$I$11)/2)+PROGRAMA!$I$11))</f>
        <v>0</v>
      </c>
      <c r="AW63" s="245">
        <f>+IF(AW61="","",PROGRAMA!$I$13*AW62*(((AW62/PROGRAMA!$I$9)*(PROGRAMA!$I$12-PROGRAMA!$I$11)/2)+PROGRAMA!$I$11))</f>
        <v>0</v>
      </c>
      <c r="AX63" s="245">
        <f>+IF(AX61="","",PROGRAMA!$I$13*AX62*(((AX62/PROGRAMA!$I$9)*(PROGRAMA!$I$12-PROGRAMA!$I$11)/2)+PROGRAMA!$I$11))</f>
        <v>0</v>
      </c>
      <c r="AY63" s="245">
        <f>+IF(AY61="","",PROGRAMA!$I$13*AY62*(((AY62/PROGRAMA!$I$9)*(PROGRAMA!$I$12-PROGRAMA!$I$11)/2)+PROGRAMA!$I$11))</f>
        <v>0</v>
      </c>
      <c r="AZ63" s="245">
        <f>+IF(AZ61="","",PROGRAMA!$I$13*AZ62*(((AZ62/PROGRAMA!$I$9)*(PROGRAMA!$I$12-PROGRAMA!$I$11)/2)+PROGRAMA!$I$11))</f>
        <v>0</v>
      </c>
      <c r="BA63" s="245">
        <f>+IF(BA61="","",PROGRAMA!$I$13*BA62*(((BA62/PROGRAMA!$I$9)*(PROGRAMA!$I$12-PROGRAMA!$I$11)/2)+PROGRAMA!$I$11))</f>
        <v>0</v>
      </c>
      <c r="BB63" s="245">
        <f>+IF(BB61="","",PROGRAMA!$I$13*BB62*(((BB62/PROGRAMA!$I$9)*(PROGRAMA!$I$12-PROGRAMA!$I$11)/2)+PROGRAMA!$I$11))</f>
        <v>0</v>
      </c>
      <c r="BC63" s="245">
        <f>+IF(BC61="","",PROGRAMA!$I$13*BC62*(((BC62/PROGRAMA!$I$9)*(PROGRAMA!$I$12-PROGRAMA!$I$11)/2)+PROGRAMA!$I$11))</f>
        <v>0</v>
      </c>
      <c r="BD63" s="245">
        <f>+IF(BD61="","",PROGRAMA!$I$13*BD62*(((BD62/PROGRAMA!$I$9)*(PROGRAMA!$I$12-PROGRAMA!$I$11)/2)+PROGRAMA!$I$11))</f>
        <v>0</v>
      </c>
      <c r="BE63" s="245">
        <f>+IF(BE61="","",PROGRAMA!$I$13*BE62*(((BE62/PROGRAMA!$I$9)*(PROGRAMA!$I$12-PROGRAMA!$I$11)/2)+PROGRAMA!$I$11))</f>
        <v>0</v>
      </c>
      <c r="BF63" s="245">
        <f>+IF(BF61="","",PROGRAMA!$I$13*BF62*(((BF62/PROGRAMA!$I$9)*(PROGRAMA!$I$12-PROGRAMA!$I$11)/2)+PROGRAMA!$I$11))</f>
        <v>0</v>
      </c>
      <c r="BG63" s="245">
        <f>+IF(BG61="","",PROGRAMA!$I$13*BG62*(((BG62/PROGRAMA!$I$9)*(PROGRAMA!$I$12-PROGRAMA!$I$11)/2)+PROGRAMA!$I$11))</f>
        <v>0</v>
      </c>
      <c r="BH63" s="245">
        <f>+IF(BH61="","",PROGRAMA!$I$13*BH62*(((BH62/PROGRAMA!$I$9)*(PROGRAMA!$I$12-PROGRAMA!$I$11)/2)+PROGRAMA!$I$11))</f>
        <v>0</v>
      </c>
      <c r="BI63" s="245">
        <f>+IF(BI61="","",PROGRAMA!$I$13*BI62*(((BI62/PROGRAMA!$I$9)*(PROGRAMA!$I$12-PROGRAMA!$I$11)/2)+PROGRAMA!$I$11))</f>
        <v>0</v>
      </c>
      <c r="BJ63" s="245">
        <f>+IF(BJ61="","",PROGRAMA!$I$13*BJ62*(((BJ62/PROGRAMA!$I$9)*(PROGRAMA!$I$12-PROGRAMA!$I$11)/2)+PROGRAMA!$I$11))</f>
        <v>0</v>
      </c>
      <c r="BK63" s="245">
        <f>+IF(BK61="","",PROGRAMA!$I$13*BK62*(((BK62/PROGRAMA!$I$9)*(PROGRAMA!$I$12-PROGRAMA!$I$11)/2)+PROGRAMA!$I$11))</f>
        <v>0</v>
      </c>
      <c r="BL63" s="245">
        <f>+IF(BL61="","",PROGRAMA!$I$13*BL62*(((BL62/PROGRAMA!$I$9)*(PROGRAMA!$I$12-PROGRAMA!$I$11)/2)+PROGRAMA!$I$11))</f>
        <v>0</v>
      </c>
      <c r="BM63" s="245">
        <f>+IF(BM61="","",PROGRAMA!$I$13*BM62*(((BM62/PROGRAMA!$I$9)*(PROGRAMA!$I$12-PROGRAMA!$I$11)/2)+PROGRAMA!$I$11))</f>
        <v>0</v>
      </c>
      <c r="BN63" s="245">
        <f>+IF(BN61="","",PROGRAMA!$I$13*BN62*(((BN62/PROGRAMA!$I$9)*(PROGRAMA!$I$12-PROGRAMA!$I$11)/2)+PROGRAMA!$I$11))</f>
        <v>0</v>
      </c>
      <c r="BO63" s="245">
        <f>+IF(BO61="","",PROGRAMA!$I$13*BO62*(((BO62/PROGRAMA!$I$9)*(PROGRAMA!$I$12-PROGRAMA!$I$11)/2)+PROGRAMA!$I$11))</f>
        <v>0</v>
      </c>
      <c r="BP63" s="245">
        <f>+IF(BP61="","",PROGRAMA!$I$13*BP62*(((BP62/PROGRAMA!$I$9)*(PROGRAMA!$I$12-PROGRAMA!$I$11)/2)+PROGRAMA!$I$11))</f>
        <v>0</v>
      </c>
      <c r="BQ63" s="245">
        <f>+IF(BQ61="","",PROGRAMA!$I$13*BQ62*(((BQ62/PROGRAMA!$I$9)*(PROGRAMA!$I$12-PROGRAMA!$I$11)/2)+PROGRAMA!$I$11))</f>
        <v>0</v>
      </c>
      <c r="BR63" s="245">
        <f>+IF(BR61="","",PROGRAMA!$I$13*BR62*(((BR62/PROGRAMA!$I$9)*(PROGRAMA!$I$12-PROGRAMA!$I$11)/2)+PROGRAMA!$I$11))</f>
        <v>0</v>
      </c>
      <c r="BS63" s="245">
        <f>+IF(BS61="","",PROGRAMA!$I$13*BS62*(((BS62/PROGRAMA!$I$9)*(PROGRAMA!$I$12-PROGRAMA!$I$11)/2)+PROGRAMA!$I$11))</f>
        <v>0</v>
      </c>
      <c r="BT63" s="245">
        <f>+IF(BT61="","",PROGRAMA!$I$13*BT62*(((BT62/PROGRAMA!$I$9)*(PROGRAMA!$I$12-PROGRAMA!$I$11)/2)+PROGRAMA!$I$11))</f>
        <v>0</v>
      </c>
      <c r="BU63" s="245">
        <f>+IF(BU61="","",PROGRAMA!$I$13*BU62*(((BU62/PROGRAMA!$I$9)*(PROGRAMA!$I$12-PROGRAMA!$I$11)/2)+PROGRAMA!$I$11))</f>
        <v>0</v>
      </c>
      <c r="BV63" s="245">
        <f>+IF(BV61="","",PROGRAMA!$I$13*BV62*(((BV62/PROGRAMA!$I$9)*(PROGRAMA!$I$12-PROGRAMA!$I$11)/2)+PROGRAMA!$I$11))</f>
        <v>0</v>
      </c>
      <c r="BW63" s="245">
        <f>+IF(BW61="","",PROGRAMA!$I$13*BW62*(((BW62/PROGRAMA!$I$9)*(PROGRAMA!$I$12-PROGRAMA!$I$11)/2)+PROGRAMA!$I$11))</f>
        <v>0</v>
      </c>
      <c r="BX63" s="245">
        <f>+IF(BX61="","",PROGRAMA!$I$13*BX62*(((BX62/PROGRAMA!$I$9)*(PROGRAMA!$I$12-PROGRAMA!$I$11)/2)+PROGRAMA!$I$11))</f>
        <v>0</v>
      </c>
      <c r="BY63" s="245">
        <f>+IF(BY61="","",PROGRAMA!$I$13*BY62*(((BY62/PROGRAMA!$I$9)*(PROGRAMA!$I$12-PROGRAMA!$I$11)/2)+PROGRAMA!$I$11))</f>
        <v>0</v>
      </c>
      <c r="BZ63" s="245">
        <f>+IF(BZ61="","",PROGRAMA!$I$13*BZ62*(((BZ62/PROGRAMA!$I$9)*(PROGRAMA!$I$12-PROGRAMA!$I$11)/2)+PROGRAMA!$I$11))</f>
        <v>0</v>
      </c>
      <c r="CA63" s="245">
        <f>+IF(CA61="","",PROGRAMA!$I$13*CA62*(((CA62/PROGRAMA!$I$9)*(PROGRAMA!$I$12-PROGRAMA!$I$11)/2)+PROGRAMA!$I$11))</f>
        <v>0</v>
      </c>
      <c r="CB63" s="245">
        <f>+IF(CB61="","",PROGRAMA!$I$13*CB62*(((CB62/PROGRAMA!$I$9)*(PROGRAMA!$I$12-PROGRAMA!$I$11)/2)+PROGRAMA!$I$11))</f>
        <v>0</v>
      </c>
      <c r="CC63" s="245">
        <f>+IF(CC61="","",PROGRAMA!$I$13*CC62*(((CC62/PROGRAMA!$I$9)*(PROGRAMA!$I$12-PROGRAMA!$I$11)/2)+PROGRAMA!$I$11))</f>
        <v>0</v>
      </c>
      <c r="CD63" s="245">
        <f>+IF(CD61="","",PROGRAMA!$I$13*CD62*(((CD62/PROGRAMA!$I$9)*(PROGRAMA!$I$12-PROGRAMA!$I$11)/2)+PROGRAMA!$I$11))</f>
        <v>0</v>
      </c>
      <c r="CE63" s="245">
        <f>+IF(CE61="","",PROGRAMA!$I$13*CE62*(((CE62/PROGRAMA!$I$9)*(PROGRAMA!$I$12-PROGRAMA!$I$11)/2)+PROGRAMA!$I$11))</f>
        <v>0</v>
      </c>
      <c r="CF63" s="245">
        <f>+IF(CF61="","",PROGRAMA!$I$13*CF62*(((CF62/PROGRAMA!$I$9)*(PROGRAMA!$I$12-PROGRAMA!$I$11)/2)+PROGRAMA!$I$11))</f>
        <v>0</v>
      </c>
    </row>
    <row r="64" spans="1:84" ht="15" customHeight="1" thickTop="1" thickBot="1" x14ac:dyDescent="0.35">
      <c r="A64" s="967" t="s">
        <v>264</v>
      </c>
      <c r="B64" s="967" t="s">
        <v>254</v>
      </c>
      <c r="C64" s="970" t="str">
        <f>+IF($B$51='Base Datos'!$V$21,B64,A64)</f>
        <v>Tercer Dato</v>
      </c>
      <c r="D64" s="241" t="s">
        <v>266</v>
      </c>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c r="AD64" s="255"/>
      <c r="AE64" s="255"/>
      <c r="AF64" s="255"/>
      <c r="AG64" s="255"/>
      <c r="AH64" s="255"/>
      <c r="AI64" s="255"/>
      <c r="AJ64" s="255"/>
      <c r="AK64" s="255"/>
      <c r="AL64" s="255"/>
      <c r="AM64" s="255"/>
      <c r="AN64" s="255"/>
      <c r="AO64" s="255"/>
      <c r="AP64" s="255"/>
      <c r="AQ64" s="255"/>
      <c r="AR64" s="255"/>
      <c r="AS64" s="255"/>
      <c r="AT64" s="255"/>
      <c r="AU64" s="255"/>
      <c r="AV64" s="255"/>
      <c r="AW64" s="255"/>
      <c r="AX64" s="255"/>
      <c r="AY64" s="255"/>
      <c r="AZ64" s="255"/>
      <c r="BA64" s="255"/>
      <c r="BB64" s="255"/>
      <c r="BC64" s="255"/>
      <c r="BD64" s="255"/>
      <c r="BE64" s="255"/>
      <c r="BF64" s="255"/>
      <c r="BG64" s="255"/>
      <c r="BH64" s="255"/>
      <c r="BI64" s="255"/>
      <c r="BJ64" s="255"/>
      <c r="BK64" s="255"/>
      <c r="BL64" s="255"/>
      <c r="BM64" s="255"/>
      <c r="BN64" s="255"/>
      <c r="BO64" s="255"/>
      <c r="BP64" s="255"/>
      <c r="BQ64" s="255"/>
      <c r="BR64" s="255"/>
      <c r="BS64" s="255"/>
      <c r="BT64" s="255"/>
      <c r="BU64" s="255"/>
      <c r="BV64" s="255"/>
      <c r="BW64" s="255"/>
      <c r="BX64" s="255"/>
      <c r="BY64" s="255"/>
      <c r="BZ64" s="255"/>
      <c r="CA64" s="255"/>
      <c r="CB64" s="255"/>
      <c r="CC64" s="255"/>
      <c r="CD64" s="255"/>
      <c r="CE64" s="255"/>
      <c r="CF64" s="255"/>
    </row>
    <row r="65" spans="1:84" ht="15" customHeight="1" thickBot="1" x14ac:dyDescent="0.35">
      <c r="A65" s="967"/>
      <c r="B65" s="967"/>
      <c r="C65" s="968"/>
      <c r="D65" s="242" t="s">
        <v>165</v>
      </c>
      <c r="E65" s="256"/>
      <c r="F65" s="256"/>
      <c r="G65" s="256"/>
      <c r="H65" s="256"/>
      <c r="I65" s="256"/>
      <c r="J65" s="256"/>
      <c r="K65" s="256"/>
      <c r="L65" s="256"/>
      <c r="M65" s="256"/>
      <c r="N65" s="256"/>
      <c r="O65" s="256"/>
      <c r="P65" s="256"/>
      <c r="Q65" s="256"/>
      <c r="R65" s="256"/>
      <c r="S65" s="256"/>
      <c r="T65" s="256"/>
      <c r="U65" s="256"/>
      <c r="V65" s="256"/>
      <c r="W65" s="256"/>
      <c r="X65" s="256"/>
      <c r="Y65" s="256"/>
      <c r="Z65" s="256"/>
      <c r="AA65" s="256"/>
      <c r="AB65" s="256"/>
      <c r="AC65" s="256"/>
      <c r="AD65" s="256"/>
      <c r="AE65" s="256"/>
      <c r="AF65" s="256"/>
      <c r="AG65" s="256"/>
      <c r="AH65" s="256"/>
      <c r="AI65" s="256"/>
      <c r="AJ65" s="256"/>
      <c r="AK65" s="256"/>
      <c r="AL65" s="256"/>
      <c r="AM65" s="256"/>
      <c r="AN65" s="256"/>
      <c r="AO65" s="256"/>
      <c r="AP65" s="256"/>
      <c r="AQ65" s="256"/>
      <c r="AR65" s="256"/>
      <c r="AS65" s="256"/>
      <c r="AT65" s="256"/>
      <c r="AU65" s="256"/>
      <c r="AV65" s="256"/>
      <c r="AW65" s="256"/>
      <c r="AX65" s="256"/>
      <c r="AY65" s="256"/>
      <c r="AZ65" s="256"/>
      <c r="BA65" s="256"/>
      <c r="BB65" s="256"/>
      <c r="BC65" s="256"/>
      <c r="BD65" s="256"/>
      <c r="BE65" s="256"/>
      <c r="BF65" s="256"/>
      <c r="BG65" s="256"/>
      <c r="BH65" s="256"/>
      <c r="BI65" s="256"/>
      <c r="BJ65" s="256"/>
      <c r="BK65" s="256"/>
      <c r="BL65" s="256"/>
      <c r="BM65" s="256"/>
      <c r="BN65" s="256"/>
      <c r="BO65" s="256"/>
      <c r="BP65" s="256"/>
      <c r="BQ65" s="256"/>
      <c r="BR65" s="256"/>
      <c r="BS65" s="256"/>
      <c r="BT65" s="256"/>
      <c r="BU65" s="256"/>
      <c r="BV65" s="256"/>
      <c r="BW65" s="256"/>
      <c r="BX65" s="256"/>
      <c r="BY65" s="256"/>
      <c r="BZ65" s="256"/>
      <c r="CA65" s="256"/>
      <c r="CB65" s="256"/>
      <c r="CC65" s="256"/>
      <c r="CD65" s="256"/>
      <c r="CE65" s="256"/>
      <c r="CF65" s="256"/>
    </row>
    <row r="66" spans="1:84" ht="15" customHeight="1" thickBot="1" x14ac:dyDescent="0.35">
      <c r="A66" s="967"/>
      <c r="B66" s="967"/>
      <c r="C66" s="968"/>
      <c r="D66" s="242" t="s">
        <v>134</v>
      </c>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2"/>
      <c r="AL66" s="212"/>
      <c r="AM66" s="212"/>
      <c r="AN66" s="212"/>
      <c r="AO66" s="212"/>
      <c r="AP66" s="212"/>
      <c r="AQ66" s="212"/>
      <c r="AR66" s="212"/>
      <c r="AS66" s="212"/>
      <c r="AT66" s="212"/>
      <c r="AU66" s="212"/>
      <c r="AV66" s="212"/>
      <c r="AW66" s="212"/>
      <c r="AX66" s="212"/>
      <c r="AY66" s="212"/>
      <c r="AZ66" s="212"/>
      <c r="BA66" s="212"/>
      <c r="BB66" s="212"/>
      <c r="BC66" s="212"/>
      <c r="BD66" s="212"/>
      <c r="BE66" s="212"/>
      <c r="BF66" s="212"/>
      <c r="BG66" s="212"/>
      <c r="BH66" s="212"/>
      <c r="BI66" s="212"/>
      <c r="BJ66" s="212"/>
      <c r="BK66" s="212"/>
      <c r="BL66" s="212"/>
      <c r="BM66" s="212"/>
      <c r="BN66" s="212"/>
      <c r="BO66" s="212"/>
      <c r="BP66" s="212"/>
      <c r="BQ66" s="212"/>
      <c r="BR66" s="212"/>
      <c r="BS66" s="212"/>
      <c r="BT66" s="212"/>
      <c r="BU66" s="212"/>
      <c r="BV66" s="212"/>
      <c r="BW66" s="212"/>
      <c r="BX66" s="212"/>
      <c r="BY66" s="212"/>
      <c r="BZ66" s="212"/>
      <c r="CA66" s="212"/>
      <c r="CB66" s="212"/>
      <c r="CC66" s="212"/>
      <c r="CD66" s="212"/>
      <c r="CE66" s="212"/>
      <c r="CF66" s="212"/>
    </row>
    <row r="67" spans="1:84" ht="15" customHeight="1" thickBot="1" x14ac:dyDescent="0.35">
      <c r="A67" s="967"/>
      <c r="B67" s="967"/>
      <c r="C67" s="968"/>
      <c r="D67" s="242" t="s">
        <v>133</v>
      </c>
      <c r="E67" s="212">
        <f>IF(SUM(E65:E66)=0,0,100-E65-E66)</f>
        <v>0</v>
      </c>
      <c r="F67" s="212">
        <f t="shared" ref="F67:BQ67" si="50">IF(SUM(F65:F66)=0,0,100-F65-F66)</f>
        <v>0</v>
      </c>
      <c r="G67" s="197">
        <f t="shared" si="50"/>
        <v>0</v>
      </c>
      <c r="H67" s="197">
        <f t="shared" si="50"/>
        <v>0</v>
      </c>
      <c r="I67" s="197">
        <f t="shared" si="50"/>
        <v>0</v>
      </c>
      <c r="J67" s="197">
        <f t="shared" si="50"/>
        <v>0</v>
      </c>
      <c r="K67" s="197">
        <f t="shared" si="50"/>
        <v>0</v>
      </c>
      <c r="L67" s="197">
        <f t="shared" si="50"/>
        <v>0</v>
      </c>
      <c r="M67" s="197">
        <f t="shared" si="50"/>
        <v>0</v>
      </c>
      <c r="N67" s="197">
        <f t="shared" si="50"/>
        <v>0</v>
      </c>
      <c r="O67" s="197">
        <f t="shared" si="50"/>
        <v>0</v>
      </c>
      <c r="P67" s="197">
        <f t="shared" si="50"/>
        <v>0</v>
      </c>
      <c r="Q67" s="197">
        <f t="shared" si="50"/>
        <v>0</v>
      </c>
      <c r="R67" s="197">
        <f t="shared" si="50"/>
        <v>0</v>
      </c>
      <c r="S67" s="197">
        <f t="shared" si="50"/>
        <v>0</v>
      </c>
      <c r="T67" s="197">
        <f t="shared" si="50"/>
        <v>0</v>
      </c>
      <c r="U67" s="197">
        <f t="shared" si="50"/>
        <v>0</v>
      </c>
      <c r="V67" s="197">
        <f t="shared" si="50"/>
        <v>0</v>
      </c>
      <c r="W67" s="197">
        <f t="shared" si="50"/>
        <v>0</v>
      </c>
      <c r="X67" s="197">
        <f t="shared" si="50"/>
        <v>0</v>
      </c>
      <c r="Y67" s="197">
        <f t="shared" si="50"/>
        <v>0</v>
      </c>
      <c r="Z67" s="197">
        <f t="shared" si="50"/>
        <v>0</v>
      </c>
      <c r="AA67" s="197">
        <f t="shared" si="50"/>
        <v>0</v>
      </c>
      <c r="AB67" s="197">
        <f t="shared" si="50"/>
        <v>0</v>
      </c>
      <c r="AC67" s="197">
        <f t="shared" si="50"/>
        <v>0</v>
      </c>
      <c r="AD67" s="197">
        <f t="shared" si="50"/>
        <v>0</v>
      </c>
      <c r="AE67" s="197">
        <f t="shared" si="50"/>
        <v>0</v>
      </c>
      <c r="AF67" s="197">
        <f t="shared" si="50"/>
        <v>0</v>
      </c>
      <c r="AG67" s="197">
        <f t="shared" si="50"/>
        <v>0</v>
      </c>
      <c r="AH67" s="197">
        <f t="shared" si="50"/>
        <v>0</v>
      </c>
      <c r="AI67" s="197">
        <f t="shared" si="50"/>
        <v>0</v>
      </c>
      <c r="AJ67" s="197">
        <f t="shared" si="50"/>
        <v>0</v>
      </c>
      <c r="AK67" s="197">
        <f t="shared" si="50"/>
        <v>0</v>
      </c>
      <c r="AL67" s="197">
        <f t="shared" si="50"/>
        <v>0</v>
      </c>
      <c r="AM67" s="197">
        <f t="shared" si="50"/>
        <v>0</v>
      </c>
      <c r="AN67" s="197">
        <f t="shared" si="50"/>
        <v>0</v>
      </c>
      <c r="AO67" s="197">
        <f t="shared" si="50"/>
        <v>0</v>
      </c>
      <c r="AP67" s="197">
        <f t="shared" si="50"/>
        <v>0</v>
      </c>
      <c r="AQ67" s="197">
        <f t="shared" si="50"/>
        <v>0</v>
      </c>
      <c r="AR67" s="197">
        <f t="shared" si="50"/>
        <v>0</v>
      </c>
      <c r="AS67" s="197">
        <f t="shared" si="50"/>
        <v>0</v>
      </c>
      <c r="AT67" s="197">
        <f t="shared" si="50"/>
        <v>0</v>
      </c>
      <c r="AU67" s="197">
        <f t="shared" si="50"/>
        <v>0</v>
      </c>
      <c r="AV67" s="197">
        <f t="shared" si="50"/>
        <v>0</v>
      </c>
      <c r="AW67" s="197">
        <f t="shared" si="50"/>
        <v>0</v>
      </c>
      <c r="AX67" s="197">
        <f t="shared" si="50"/>
        <v>0</v>
      </c>
      <c r="AY67" s="197">
        <f t="shared" si="50"/>
        <v>0</v>
      </c>
      <c r="AZ67" s="197">
        <f t="shared" si="50"/>
        <v>0</v>
      </c>
      <c r="BA67" s="197">
        <f t="shared" si="50"/>
        <v>0</v>
      </c>
      <c r="BB67" s="197">
        <f t="shared" si="50"/>
        <v>0</v>
      </c>
      <c r="BC67" s="197">
        <f t="shared" si="50"/>
        <v>0</v>
      </c>
      <c r="BD67" s="197">
        <f t="shared" si="50"/>
        <v>0</v>
      </c>
      <c r="BE67" s="197">
        <f t="shared" si="50"/>
        <v>0</v>
      </c>
      <c r="BF67" s="197">
        <f t="shared" si="50"/>
        <v>0</v>
      </c>
      <c r="BG67" s="197">
        <f t="shared" si="50"/>
        <v>0</v>
      </c>
      <c r="BH67" s="197">
        <f t="shared" si="50"/>
        <v>0</v>
      </c>
      <c r="BI67" s="197">
        <f t="shared" si="50"/>
        <v>0</v>
      </c>
      <c r="BJ67" s="197">
        <f t="shared" si="50"/>
        <v>0</v>
      </c>
      <c r="BK67" s="197">
        <f t="shared" si="50"/>
        <v>0</v>
      </c>
      <c r="BL67" s="197">
        <f t="shared" si="50"/>
        <v>0</v>
      </c>
      <c r="BM67" s="197">
        <f t="shared" si="50"/>
        <v>0</v>
      </c>
      <c r="BN67" s="197">
        <f t="shared" si="50"/>
        <v>0</v>
      </c>
      <c r="BO67" s="197">
        <f t="shared" si="50"/>
        <v>0</v>
      </c>
      <c r="BP67" s="197">
        <f t="shared" si="50"/>
        <v>0</v>
      </c>
      <c r="BQ67" s="197">
        <f t="shared" si="50"/>
        <v>0</v>
      </c>
      <c r="BR67" s="197">
        <f t="shared" ref="BR67:CF67" si="51">IF(SUM(BR65:BR66)=0,0,100-BR65-BR66)</f>
        <v>0</v>
      </c>
      <c r="BS67" s="197">
        <f t="shared" si="51"/>
        <v>0</v>
      </c>
      <c r="BT67" s="197">
        <f t="shared" si="51"/>
        <v>0</v>
      </c>
      <c r="BU67" s="197">
        <f t="shared" si="51"/>
        <v>0</v>
      </c>
      <c r="BV67" s="197">
        <f t="shared" si="51"/>
        <v>0</v>
      </c>
      <c r="BW67" s="197">
        <f t="shared" si="51"/>
        <v>0</v>
      </c>
      <c r="BX67" s="197">
        <f t="shared" si="51"/>
        <v>0</v>
      </c>
      <c r="BY67" s="197">
        <f t="shared" si="51"/>
        <v>0</v>
      </c>
      <c r="BZ67" s="197">
        <f t="shared" si="51"/>
        <v>0</v>
      </c>
      <c r="CA67" s="197">
        <f t="shared" si="51"/>
        <v>0</v>
      </c>
      <c r="CB67" s="197">
        <f t="shared" si="51"/>
        <v>0</v>
      </c>
      <c r="CC67" s="197">
        <f t="shared" si="51"/>
        <v>0</v>
      </c>
      <c r="CD67" s="197">
        <f t="shared" si="51"/>
        <v>0</v>
      </c>
      <c r="CE67" s="197">
        <f t="shared" si="51"/>
        <v>0</v>
      </c>
      <c r="CF67" s="197">
        <f t="shared" si="51"/>
        <v>0</v>
      </c>
    </row>
    <row r="68" spans="1:84" ht="15" customHeight="1" thickBot="1" x14ac:dyDescent="0.35">
      <c r="A68" s="967"/>
      <c r="B68" s="967"/>
      <c r="C68" s="968"/>
      <c r="D68" s="243" t="s">
        <v>122</v>
      </c>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212"/>
      <c r="AI68" s="212"/>
      <c r="AJ68" s="212"/>
      <c r="AK68" s="212"/>
      <c r="AL68" s="212"/>
      <c r="AM68" s="212"/>
      <c r="AN68" s="212"/>
      <c r="AO68" s="212"/>
      <c r="AP68" s="212"/>
      <c r="AQ68" s="212"/>
      <c r="AR68" s="212"/>
      <c r="AS68" s="212"/>
      <c r="AT68" s="212"/>
      <c r="AU68" s="212"/>
      <c r="AV68" s="212"/>
      <c r="AW68" s="212"/>
      <c r="AX68" s="212"/>
      <c r="AY68" s="212"/>
      <c r="AZ68" s="212"/>
      <c r="BA68" s="212"/>
      <c r="BB68" s="212"/>
      <c r="BC68" s="212"/>
      <c r="BD68" s="212"/>
      <c r="BE68" s="212"/>
      <c r="BF68" s="212"/>
      <c r="BG68" s="212"/>
      <c r="BH68" s="212"/>
      <c r="BI68" s="212"/>
      <c r="BJ68" s="212"/>
      <c r="BK68" s="212"/>
      <c r="BL68" s="212"/>
      <c r="BM68" s="212"/>
      <c r="BN68" s="212"/>
      <c r="BO68" s="212"/>
      <c r="BP68" s="212"/>
      <c r="BQ68" s="212"/>
      <c r="BR68" s="212"/>
      <c r="BS68" s="212"/>
      <c r="BT68" s="212"/>
      <c r="BU68" s="212"/>
      <c r="BV68" s="212"/>
      <c r="BW68" s="212"/>
      <c r="BX68" s="212"/>
      <c r="BY68" s="212"/>
      <c r="BZ68" s="212"/>
      <c r="CA68" s="212"/>
      <c r="CB68" s="212"/>
      <c r="CC68" s="212"/>
      <c r="CD68" s="212"/>
      <c r="CE68" s="212"/>
      <c r="CF68" s="212"/>
    </row>
    <row r="69" spans="1:84" ht="15" customHeight="1" thickBot="1" x14ac:dyDescent="0.35">
      <c r="A69" s="967"/>
      <c r="B69" s="967"/>
      <c r="C69" s="969"/>
      <c r="D69" s="244" t="s">
        <v>174</v>
      </c>
      <c r="E69" s="257">
        <f>+IF(E67="","",PROGRAMA!$I$13*E68*(((E68/PROGRAMA!$I$9)*(PROGRAMA!$I$12-PROGRAMA!$I$11)/2)+PROGRAMA!$I$11))</f>
        <v>0</v>
      </c>
      <c r="F69" s="257">
        <f>+IF(F67="","",PROGRAMA!$I$13*F68*(((F68/PROGRAMA!$I$9)*(PROGRAMA!$I$12-PROGRAMA!$I$11)/2)+PROGRAMA!$I$11))</f>
        <v>0</v>
      </c>
      <c r="G69" s="245">
        <f>+IF(G67="","",PROGRAMA!$I$13*G68*(((G68/PROGRAMA!$I$9)*(PROGRAMA!$I$12-PROGRAMA!$I$11)/2)+PROGRAMA!$I$11))</f>
        <v>0</v>
      </c>
      <c r="H69" s="245">
        <f>+IF(H67="","",PROGRAMA!$I$13*H68*(((H68/PROGRAMA!$I$9)*(PROGRAMA!$I$12-PROGRAMA!$I$11)/2)+PROGRAMA!$I$11))</f>
        <v>0</v>
      </c>
      <c r="I69" s="245">
        <f>+IF(I67="","",PROGRAMA!$I$13*I68*(((I68/PROGRAMA!$I$9)*(PROGRAMA!$I$12-PROGRAMA!$I$11)/2)+PROGRAMA!$I$11))</f>
        <v>0</v>
      </c>
      <c r="J69" s="245">
        <f>+IF(J67="","",PROGRAMA!$I$13*J68*(((J68/PROGRAMA!$I$9)*(PROGRAMA!$I$12-PROGRAMA!$I$11)/2)+PROGRAMA!$I$11))</f>
        <v>0</v>
      </c>
      <c r="K69" s="245">
        <f>+IF(K67="","",PROGRAMA!$I$13*K68*(((K68/PROGRAMA!$I$9)*(PROGRAMA!$I$12-PROGRAMA!$I$11)/2)+PROGRAMA!$I$11))</f>
        <v>0</v>
      </c>
      <c r="L69" s="245">
        <f>+IF(L67="","",PROGRAMA!$I$13*L68*(((L68/PROGRAMA!$I$9)*(PROGRAMA!$I$12-PROGRAMA!$I$11)/2)+PROGRAMA!$I$11))</f>
        <v>0</v>
      </c>
      <c r="M69" s="245">
        <f>+IF(M67="","",PROGRAMA!$I$13*M68*(((M68/PROGRAMA!$I$9)*(PROGRAMA!$I$12-PROGRAMA!$I$11)/2)+PROGRAMA!$I$11))</f>
        <v>0</v>
      </c>
      <c r="N69" s="245">
        <f>+IF(N67="","",PROGRAMA!$I$13*N68*(((N68/PROGRAMA!$I$9)*(PROGRAMA!$I$12-PROGRAMA!$I$11)/2)+PROGRAMA!$I$11))</f>
        <v>0</v>
      </c>
      <c r="O69" s="245">
        <f>+IF(O67="","",PROGRAMA!$I$13*O68*(((O68/PROGRAMA!$I$9)*(PROGRAMA!$I$12-PROGRAMA!$I$11)/2)+PROGRAMA!$I$11))</f>
        <v>0</v>
      </c>
      <c r="P69" s="245">
        <f>+IF(P67="","",PROGRAMA!$I$13*P68*(((P68/PROGRAMA!$I$9)*(PROGRAMA!$I$12-PROGRAMA!$I$11)/2)+PROGRAMA!$I$11))</f>
        <v>0</v>
      </c>
      <c r="Q69" s="245">
        <f>+IF(Q67="","",PROGRAMA!$I$13*Q68*(((Q68/PROGRAMA!$I$9)*(PROGRAMA!$I$12-PROGRAMA!$I$11)/2)+PROGRAMA!$I$11))</f>
        <v>0</v>
      </c>
      <c r="R69" s="245">
        <f>+IF(R67="","",PROGRAMA!$I$13*R68*(((R68/PROGRAMA!$I$9)*(PROGRAMA!$I$12-PROGRAMA!$I$11)/2)+PROGRAMA!$I$11))</f>
        <v>0</v>
      </c>
      <c r="S69" s="245">
        <f>+IF(S67="","",PROGRAMA!$I$13*S68*(((S68/PROGRAMA!$I$9)*(PROGRAMA!$I$12-PROGRAMA!$I$11)/2)+PROGRAMA!$I$11))</f>
        <v>0</v>
      </c>
      <c r="T69" s="245">
        <f>+IF(T67="","",PROGRAMA!$I$13*T68*(((T68/PROGRAMA!$I$9)*(PROGRAMA!$I$12-PROGRAMA!$I$11)/2)+PROGRAMA!$I$11))</f>
        <v>0</v>
      </c>
      <c r="U69" s="245">
        <f>+IF(U67="","",PROGRAMA!$I$13*U68*(((U68/PROGRAMA!$I$9)*(PROGRAMA!$I$12-PROGRAMA!$I$11)/2)+PROGRAMA!$I$11))</f>
        <v>0</v>
      </c>
      <c r="V69" s="245">
        <f>+IF(V67="","",PROGRAMA!$I$13*V68*(((V68/PROGRAMA!$I$9)*(PROGRAMA!$I$12-PROGRAMA!$I$11)/2)+PROGRAMA!$I$11))</f>
        <v>0</v>
      </c>
      <c r="W69" s="245">
        <f>+IF(W67="","",PROGRAMA!$I$13*W68*(((W68/PROGRAMA!$I$9)*(PROGRAMA!$I$12-PROGRAMA!$I$11)/2)+PROGRAMA!$I$11))</f>
        <v>0</v>
      </c>
      <c r="X69" s="245">
        <f>+IF(X67="","",PROGRAMA!$I$13*X68*(((X68/PROGRAMA!$I$9)*(PROGRAMA!$I$12-PROGRAMA!$I$11)/2)+PROGRAMA!$I$11))</f>
        <v>0</v>
      </c>
      <c r="Y69" s="245">
        <f>+IF(Y67="","",PROGRAMA!$I$13*Y68*(((Y68/PROGRAMA!$I$9)*(PROGRAMA!$I$12-PROGRAMA!$I$11)/2)+PROGRAMA!$I$11))</f>
        <v>0</v>
      </c>
      <c r="Z69" s="245">
        <f>+IF(Z67="","",PROGRAMA!$I$13*Z68*(((Z68/PROGRAMA!$I$9)*(PROGRAMA!$I$12-PROGRAMA!$I$11)/2)+PROGRAMA!$I$11))</f>
        <v>0</v>
      </c>
      <c r="AA69" s="245">
        <f>+IF(AA67="","",PROGRAMA!$I$13*AA68*(((AA68/PROGRAMA!$I$9)*(PROGRAMA!$I$12-PROGRAMA!$I$11)/2)+PROGRAMA!$I$11))</f>
        <v>0</v>
      </c>
      <c r="AB69" s="245">
        <f>+IF(AB67="","",PROGRAMA!$I$13*AB68*(((AB68/PROGRAMA!$I$9)*(PROGRAMA!$I$12-PROGRAMA!$I$11)/2)+PROGRAMA!$I$11))</f>
        <v>0</v>
      </c>
      <c r="AC69" s="245">
        <f>+IF(AC67="","",PROGRAMA!$I$13*AC68*(((AC68/PROGRAMA!$I$9)*(PROGRAMA!$I$12-PROGRAMA!$I$11)/2)+PROGRAMA!$I$11))</f>
        <v>0</v>
      </c>
      <c r="AD69" s="245">
        <f>+IF(AD67="","",PROGRAMA!$I$13*AD68*(((AD68/PROGRAMA!$I$9)*(PROGRAMA!$I$12-PROGRAMA!$I$11)/2)+PROGRAMA!$I$11))</f>
        <v>0</v>
      </c>
      <c r="AE69" s="245">
        <f>+IF(AE67="","",PROGRAMA!$I$13*AE68*(((AE68/PROGRAMA!$I$9)*(PROGRAMA!$I$12-PROGRAMA!$I$11)/2)+PROGRAMA!$I$11))</f>
        <v>0</v>
      </c>
      <c r="AF69" s="245">
        <f>+IF(AF67="","",PROGRAMA!$I$13*AF68*(((AF68/PROGRAMA!$I$9)*(PROGRAMA!$I$12-PROGRAMA!$I$11)/2)+PROGRAMA!$I$11))</f>
        <v>0</v>
      </c>
      <c r="AG69" s="245">
        <f>+IF(AG67="","",PROGRAMA!$I$13*AG68*(((AG68/PROGRAMA!$I$9)*(PROGRAMA!$I$12-PROGRAMA!$I$11)/2)+PROGRAMA!$I$11))</f>
        <v>0</v>
      </c>
      <c r="AH69" s="245">
        <f>+IF(AH67="","",PROGRAMA!$I$13*AH68*(((AH68/PROGRAMA!$I$9)*(PROGRAMA!$I$12-PROGRAMA!$I$11)/2)+PROGRAMA!$I$11))</f>
        <v>0</v>
      </c>
      <c r="AI69" s="245">
        <f>+IF(AI67="","",PROGRAMA!$I$13*AI68*(((AI68/PROGRAMA!$I$9)*(PROGRAMA!$I$12-PROGRAMA!$I$11)/2)+PROGRAMA!$I$11))</f>
        <v>0</v>
      </c>
      <c r="AJ69" s="245">
        <f>+IF(AJ67="","",PROGRAMA!$I$13*AJ68*(((AJ68/PROGRAMA!$I$9)*(PROGRAMA!$I$12-PROGRAMA!$I$11)/2)+PROGRAMA!$I$11))</f>
        <v>0</v>
      </c>
      <c r="AK69" s="245">
        <f>+IF(AK67="","",PROGRAMA!$I$13*AK68*(((AK68/PROGRAMA!$I$9)*(PROGRAMA!$I$12-PROGRAMA!$I$11)/2)+PROGRAMA!$I$11))</f>
        <v>0</v>
      </c>
      <c r="AL69" s="245">
        <f>+IF(AL67="","",PROGRAMA!$I$13*AL68*(((AL68/PROGRAMA!$I$9)*(PROGRAMA!$I$12-PROGRAMA!$I$11)/2)+PROGRAMA!$I$11))</f>
        <v>0</v>
      </c>
      <c r="AM69" s="245">
        <f>+IF(AM67="","",PROGRAMA!$I$13*AM68*(((AM68/PROGRAMA!$I$9)*(PROGRAMA!$I$12-PROGRAMA!$I$11)/2)+PROGRAMA!$I$11))</f>
        <v>0</v>
      </c>
      <c r="AN69" s="245">
        <f>+IF(AN67="","",PROGRAMA!$I$13*AN68*(((AN68/PROGRAMA!$I$9)*(PROGRAMA!$I$12-PROGRAMA!$I$11)/2)+PROGRAMA!$I$11))</f>
        <v>0</v>
      </c>
      <c r="AO69" s="245">
        <f>+IF(AO67="","",PROGRAMA!$I$13*AO68*(((AO68/PROGRAMA!$I$9)*(PROGRAMA!$I$12-PROGRAMA!$I$11)/2)+PROGRAMA!$I$11))</f>
        <v>0</v>
      </c>
      <c r="AP69" s="245">
        <f>+IF(AP67="","",PROGRAMA!$I$13*AP68*(((AP68/PROGRAMA!$I$9)*(PROGRAMA!$I$12-PROGRAMA!$I$11)/2)+PROGRAMA!$I$11))</f>
        <v>0</v>
      </c>
      <c r="AQ69" s="245">
        <f>+IF(AQ67="","",PROGRAMA!$I$13*AQ68*(((AQ68/PROGRAMA!$I$9)*(PROGRAMA!$I$12-PROGRAMA!$I$11)/2)+PROGRAMA!$I$11))</f>
        <v>0</v>
      </c>
      <c r="AR69" s="245">
        <f>+IF(AR67="","",PROGRAMA!$I$13*AR68*(((AR68/PROGRAMA!$I$9)*(PROGRAMA!$I$12-PROGRAMA!$I$11)/2)+PROGRAMA!$I$11))</f>
        <v>0</v>
      </c>
      <c r="AS69" s="245">
        <f>+IF(AS67="","",PROGRAMA!$I$13*AS68*(((AS68/PROGRAMA!$I$9)*(PROGRAMA!$I$12-PROGRAMA!$I$11)/2)+PROGRAMA!$I$11))</f>
        <v>0</v>
      </c>
      <c r="AT69" s="245">
        <f>+IF(AT67="","",PROGRAMA!$I$13*AT68*(((AT68/PROGRAMA!$I$9)*(PROGRAMA!$I$12-PROGRAMA!$I$11)/2)+PROGRAMA!$I$11))</f>
        <v>0</v>
      </c>
      <c r="AU69" s="245">
        <f>+IF(AU67="","",PROGRAMA!$I$13*AU68*(((AU68/PROGRAMA!$I$9)*(PROGRAMA!$I$12-PROGRAMA!$I$11)/2)+PROGRAMA!$I$11))</f>
        <v>0</v>
      </c>
      <c r="AV69" s="245">
        <f>+IF(AV67="","",PROGRAMA!$I$13*AV68*(((AV68/PROGRAMA!$I$9)*(PROGRAMA!$I$12-PROGRAMA!$I$11)/2)+PROGRAMA!$I$11))</f>
        <v>0</v>
      </c>
      <c r="AW69" s="245">
        <f>+IF(AW67="","",PROGRAMA!$I$13*AW68*(((AW68/PROGRAMA!$I$9)*(PROGRAMA!$I$12-PROGRAMA!$I$11)/2)+PROGRAMA!$I$11))</f>
        <v>0</v>
      </c>
      <c r="AX69" s="245">
        <f>+IF(AX67="","",PROGRAMA!$I$13*AX68*(((AX68/PROGRAMA!$I$9)*(PROGRAMA!$I$12-PROGRAMA!$I$11)/2)+PROGRAMA!$I$11))</f>
        <v>0</v>
      </c>
      <c r="AY69" s="245">
        <f>+IF(AY67="","",PROGRAMA!$I$13*AY68*(((AY68/PROGRAMA!$I$9)*(PROGRAMA!$I$12-PROGRAMA!$I$11)/2)+PROGRAMA!$I$11))</f>
        <v>0</v>
      </c>
      <c r="AZ69" s="245">
        <f>+IF(AZ67="","",PROGRAMA!$I$13*AZ68*(((AZ68/PROGRAMA!$I$9)*(PROGRAMA!$I$12-PROGRAMA!$I$11)/2)+PROGRAMA!$I$11))</f>
        <v>0</v>
      </c>
      <c r="BA69" s="245">
        <f>+IF(BA67="","",PROGRAMA!$I$13*BA68*(((BA68/PROGRAMA!$I$9)*(PROGRAMA!$I$12-PROGRAMA!$I$11)/2)+PROGRAMA!$I$11))</f>
        <v>0</v>
      </c>
      <c r="BB69" s="245">
        <f>+IF(BB67="","",PROGRAMA!$I$13*BB68*(((BB68/PROGRAMA!$I$9)*(PROGRAMA!$I$12-PROGRAMA!$I$11)/2)+PROGRAMA!$I$11))</f>
        <v>0</v>
      </c>
      <c r="BC69" s="245">
        <f>+IF(BC67="","",PROGRAMA!$I$13*BC68*(((BC68/PROGRAMA!$I$9)*(PROGRAMA!$I$12-PROGRAMA!$I$11)/2)+PROGRAMA!$I$11))</f>
        <v>0</v>
      </c>
      <c r="BD69" s="245">
        <f>+IF(BD67="","",PROGRAMA!$I$13*BD68*(((BD68/PROGRAMA!$I$9)*(PROGRAMA!$I$12-PROGRAMA!$I$11)/2)+PROGRAMA!$I$11))</f>
        <v>0</v>
      </c>
      <c r="BE69" s="245">
        <f>+IF(BE67="","",PROGRAMA!$I$13*BE68*(((BE68/PROGRAMA!$I$9)*(PROGRAMA!$I$12-PROGRAMA!$I$11)/2)+PROGRAMA!$I$11))</f>
        <v>0</v>
      </c>
      <c r="BF69" s="245">
        <f>+IF(BF67="","",PROGRAMA!$I$13*BF68*(((BF68/PROGRAMA!$I$9)*(PROGRAMA!$I$12-PROGRAMA!$I$11)/2)+PROGRAMA!$I$11))</f>
        <v>0</v>
      </c>
      <c r="BG69" s="245">
        <f>+IF(BG67="","",PROGRAMA!$I$13*BG68*(((BG68/PROGRAMA!$I$9)*(PROGRAMA!$I$12-PROGRAMA!$I$11)/2)+PROGRAMA!$I$11))</f>
        <v>0</v>
      </c>
      <c r="BH69" s="245">
        <f>+IF(BH67="","",PROGRAMA!$I$13*BH68*(((BH68/PROGRAMA!$I$9)*(PROGRAMA!$I$12-PROGRAMA!$I$11)/2)+PROGRAMA!$I$11))</f>
        <v>0</v>
      </c>
      <c r="BI69" s="245">
        <f>+IF(BI67="","",PROGRAMA!$I$13*BI68*(((BI68/PROGRAMA!$I$9)*(PROGRAMA!$I$12-PROGRAMA!$I$11)/2)+PROGRAMA!$I$11))</f>
        <v>0</v>
      </c>
      <c r="BJ69" s="245">
        <f>+IF(BJ67="","",PROGRAMA!$I$13*BJ68*(((BJ68/PROGRAMA!$I$9)*(PROGRAMA!$I$12-PROGRAMA!$I$11)/2)+PROGRAMA!$I$11))</f>
        <v>0</v>
      </c>
      <c r="BK69" s="245">
        <f>+IF(BK67="","",PROGRAMA!$I$13*BK68*(((BK68/PROGRAMA!$I$9)*(PROGRAMA!$I$12-PROGRAMA!$I$11)/2)+PROGRAMA!$I$11))</f>
        <v>0</v>
      </c>
      <c r="BL69" s="245">
        <f>+IF(BL67="","",PROGRAMA!$I$13*BL68*(((BL68/PROGRAMA!$I$9)*(PROGRAMA!$I$12-PROGRAMA!$I$11)/2)+PROGRAMA!$I$11))</f>
        <v>0</v>
      </c>
      <c r="BM69" s="245">
        <f>+IF(BM67="","",PROGRAMA!$I$13*BM68*(((BM68/PROGRAMA!$I$9)*(PROGRAMA!$I$12-PROGRAMA!$I$11)/2)+PROGRAMA!$I$11))</f>
        <v>0</v>
      </c>
      <c r="BN69" s="245">
        <f>+IF(BN67="","",PROGRAMA!$I$13*BN68*(((BN68/PROGRAMA!$I$9)*(PROGRAMA!$I$12-PROGRAMA!$I$11)/2)+PROGRAMA!$I$11))</f>
        <v>0</v>
      </c>
      <c r="BO69" s="245">
        <f>+IF(BO67="","",PROGRAMA!$I$13*BO68*(((BO68/PROGRAMA!$I$9)*(PROGRAMA!$I$12-PROGRAMA!$I$11)/2)+PROGRAMA!$I$11))</f>
        <v>0</v>
      </c>
      <c r="BP69" s="245">
        <f>+IF(BP67="","",PROGRAMA!$I$13*BP68*(((BP68/PROGRAMA!$I$9)*(PROGRAMA!$I$12-PROGRAMA!$I$11)/2)+PROGRAMA!$I$11))</f>
        <v>0</v>
      </c>
      <c r="BQ69" s="245">
        <f>+IF(BQ67="","",PROGRAMA!$I$13*BQ68*(((BQ68/PROGRAMA!$I$9)*(PROGRAMA!$I$12-PROGRAMA!$I$11)/2)+PROGRAMA!$I$11))</f>
        <v>0</v>
      </c>
      <c r="BR69" s="245">
        <f>+IF(BR67="","",PROGRAMA!$I$13*BR68*(((BR68/PROGRAMA!$I$9)*(PROGRAMA!$I$12-PROGRAMA!$I$11)/2)+PROGRAMA!$I$11))</f>
        <v>0</v>
      </c>
      <c r="BS69" s="245">
        <f>+IF(BS67="","",PROGRAMA!$I$13*BS68*(((BS68/PROGRAMA!$I$9)*(PROGRAMA!$I$12-PROGRAMA!$I$11)/2)+PROGRAMA!$I$11))</f>
        <v>0</v>
      </c>
      <c r="BT69" s="245">
        <f>+IF(BT67="","",PROGRAMA!$I$13*BT68*(((BT68/PROGRAMA!$I$9)*(PROGRAMA!$I$12-PROGRAMA!$I$11)/2)+PROGRAMA!$I$11))</f>
        <v>0</v>
      </c>
      <c r="BU69" s="245">
        <f>+IF(BU67="","",PROGRAMA!$I$13*BU68*(((BU68/PROGRAMA!$I$9)*(PROGRAMA!$I$12-PROGRAMA!$I$11)/2)+PROGRAMA!$I$11))</f>
        <v>0</v>
      </c>
      <c r="BV69" s="245">
        <f>+IF(BV67="","",PROGRAMA!$I$13*BV68*(((BV68/PROGRAMA!$I$9)*(PROGRAMA!$I$12-PROGRAMA!$I$11)/2)+PROGRAMA!$I$11))</f>
        <v>0</v>
      </c>
      <c r="BW69" s="245">
        <f>+IF(BW67="","",PROGRAMA!$I$13*BW68*(((BW68/PROGRAMA!$I$9)*(PROGRAMA!$I$12-PROGRAMA!$I$11)/2)+PROGRAMA!$I$11))</f>
        <v>0</v>
      </c>
      <c r="BX69" s="245">
        <f>+IF(BX67="","",PROGRAMA!$I$13*BX68*(((BX68/PROGRAMA!$I$9)*(PROGRAMA!$I$12-PROGRAMA!$I$11)/2)+PROGRAMA!$I$11))</f>
        <v>0</v>
      </c>
      <c r="BY69" s="245">
        <f>+IF(BY67="","",PROGRAMA!$I$13*BY68*(((BY68/PROGRAMA!$I$9)*(PROGRAMA!$I$12-PROGRAMA!$I$11)/2)+PROGRAMA!$I$11))</f>
        <v>0</v>
      </c>
      <c r="BZ69" s="245">
        <f>+IF(BZ67="","",PROGRAMA!$I$13*BZ68*(((BZ68/PROGRAMA!$I$9)*(PROGRAMA!$I$12-PROGRAMA!$I$11)/2)+PROGRAMA!$I$11))</f>
        <v>0</v>
      </c>
      <c r="CA69" s="245">
        <f>+IF(CA67="","",PROGRAMA!$I$13*CA68*(((CA68/PROGRAMA!$I$9)*(PROGRAMA!$I$12-PROGRAMA!$I$11)/2)+PROGRAMA!$I$11))</f>
        <v>0</v>
      </c>
      <c r="CB69" s="245">
        <f>+IF(CB67="","",PROGRAMA!$I$13*CB68*(((CB68/PROGRAMA!$I$9)*(PROGRAMA!$I$12-PROGRAMA!$I$11)/2)+PROGRAMA!$I$11))</f>
        <v>0</v>
      </c>
      <c r="CC69" s="245">
        <f>+IF(CC67="","",PROGRAMA!$I$13*CC68*(((CC68/PROGRAMA!$I$9)*(PROGRAMA!$I$12-PROGRAMA!$I$11)/2)+PROGRAMA!$I$11))</f>
        <v>0</v>
      </c>
      <c r="CD69" s="245">
        <f>+IF(CD67="","",PROGRAMA!$I$13*CD68*(((CD68/PROGRAMA!$I$9)*(PROGRAMA!$I$12-PROGRAMA!$I$11)/2)+PROGRAMA!$I$11))</f>
        <v>0</v>
      </c>
      <c r="CE69" s="245">
        <f>+IF(CE67="","",PROGRAMA!$I$13*CE68*(((CE68/PROGRAMA!$I$9)*(PROGRAMA!$I$12-PROGRAMA!$I$11)/2)+PROGRAMA!$I$11))</f>
        <v>0</v>
      </c>
      <c r="CF69" s="245">
        <f>+IF(CF67="","",PROGRAMA!$I$13*CF68*(((CF68/PROGRAMA!$I$9)*(PROGRAMA!$I$12-PROGRAMA!$I$11)/2)+PROGRAMA!$I$11))</f>
        <v>0</v>
      </c>
    </row>
    <row r="70" spans="1:84" ht="15" customHeight="1" thickTop="1" thickBot="1" x14ac:dyDescent="0.35">
      <c r="A70" s="967" t="s">
        <v>265</v>
      </c>
      <c r="B70" s="967" t="s">
        <v>255</v>
      </c>
      <c r="C70" s="970" t="str">
        <f>+IF($B$51='Base Datos'!$V$21,B70,A70)</f>
        <v>Cuarto Dato</v>
      </c>
      <c r="D70" s="241" t="s">
        <v>266</v>
      </c>
      <c r="E70" s="256"/>
      <c r="F70" s="256"/>
      <c r="G70" s="256"/>
      <c r="H70" s="256"/>
      <c r="I70" s="256"/>
      <c r="J70" s="256"/>
      <c r="K70" s="256"/>
      <c r="L70" s="256"/>
      <c r="M70" s="256"/>
      <c r="N70" s="256"/>
      <c r="O70" s="256"/>
      <c r="P70" s="256"/>
      <c r="Q70" s="256"/>
      <c r="R70" s="256"/>
      <c r="S70" s="256"/>
      <c r="T70" s="256"/>
      <c r="U70" s="256"/>
      <c r="V70" s="256"/>
      <c r="W70" s="256"/>
      <c r="X70" s="256"/>
      <c r="Y70" s="256"/>
      <c r="Z70" s="256"/>
      <c r="AA70" s="256"/>
      <c r="AB70" s="256"/>
      <c r="AC70" s="256"/>
      <c r="AD70" s="256"/>
      <c r="AE70" s="256"/>
      <c r="AF70" s="256"/>
      <c r="AG70" s="256"/>
      <c r="AH70" s="256"/>
      <c r="AI70" s="256"/>
      <c r="AJ70" s="256"/>
      <c r="AK70" s="256"/>
      <c r="AL70" s="256"/>
      <c r="AM70" s="256"/>
      <c r="AN70" s="256"/>
      <c r="AO70" s="256"/>
      <c r="AP70" s="256"/>
      <c r="AQ70" s="256"/>
      <c r="AR70" s="256"/>
      <c r="AS70" s="256"/>
      <c r="AT70" s="256"/>
      <c r="AU70" s="256"/>
      <c r="AV70" s="256"/>
      <c r="AW70" s="256"/>
      <c r="AX70" s="256"/>
      <c r="AY70" s="256"/>
      <c r="AZ70" s="256"/>
      <c r="BA70" s="256"/>
      <c r="BB70" s="256"/>
      <c r="BC70" s="256"/>
      <c r="BD70" s="256"/>
      <c r="BE70" s="256"/>
      <c r="BF70" s="256"/>
      <c r="BG70" s="256"/>
      <c r="BH70" s="256"/>
      <c r="BI70" s="256"/>
      <c r="BJ70" s="256"/>
      <c r="BK70" s="256"/>
      <c r="BL70" s="256"/>
      <c r="BM70" s="256"/>
      <c r="BN70" s="256"/>
      <c r="BO70" s="256"/>
      <c r="BP70" s="256"/>
      <c r="BQ70" s="256"/>
      <c r="BR70" s="256"/>
      <c r="BS70" s="256"/>
      <c r="BT70" s="256"/>
      <c r="BU70" s="256"/>
      <c r="BV70" s="256"/>
      <c r="BW70" s="256"/>
      <c r="BX70" s="256"/>
      <c r="BY70" s="256"/>
      <c r="BZ70" s="256"/>
      <c r="CA70" s="256"/>
      <c r="CB70" s="256"/>
      <c r="CC70" s="256"/>
      <c r="CD70" s="256"/>
      <c r="CE70" s="256"/>
      <c r="CF70" s="256"/>
    </row>
    <row r="71" spans="1:84" ht="15" customHeight="1" thickBot="1" x14ac:dyDescent="0.35">
      <c r="A71" s="967"/>
      <c r="B71" s="967"/>
      <c r="C71" s="968"/>
      <c r="D71" s="242" t="s">
        <v>165</v>
      </c>
      <c r="E71" s="256"/>
      <c r="F71" s="256"/>
      <c r="G71" s="256"/>
      <c r="H71" s="256"/>
      <c r="I71" s="256"/>
      <c r="J71" s="256"/>
      <c r="K71" s="256"/>
      <c r="L71" s="256"/>
      <c r="M71" s="256"/>
      <c r="N71" s="256"/>
      <c r="O71" s="256"/>
      <c r="P71" s="256"/>
      <c r="Q71" s="256"/>
      <c r="R71" s="256"/>
      <c r="S71" s="256"/>
      <c r="T71" s="256"/>
      <c r="U71" s="256"/>
      <c r="V71" s="256"/>
      <c r="W71" s="256"/>
      <c r="X71" s="256"/>
      <c r="Y71" s="256"/>
      <c r="Z71" s="256"/>
      <c r="AA71" s="256"/>
      <c r="AB71" s="256"/>
      <c r="AC71" s="256"/>
      <c r="AD71" s="256"/>
      <c r="AE71" s="256"/>
      <c r="AF71" s="256"/>
      <c r="AG71" s="256"/>
      <c r="AH71" s="256"/>
      <c r="AI71" s="256"/>
      <c r="AJ71" s="256"/>
      <c r="AK71" s="256"/>
      <c r="AL71" s="256"/>
      <c r="AM71" s="256"/>
      <c r="AN71" s="256"/>
      <c r="AO71" s="256"/>
      <c r="AP71" s="256"/>
      <c r="AQ71" s="256"/>
      <c r="AR71" s="256"/>
      <c r="AS71" s="256"/>
      <c r="AT71" s="256"/>
      <c r="AU71" s="256"/>
      <c r="AV71" s="256"/>
      <c r="AW71" s="256"/>
      <c r="AX71" s="256"/>
      <c r="AY71" s="256"/>
      <c r="AZ71" s="256"/>
      <c r="BA71" s="256"/>
      <c r="BB71" s="256"/>
      <c r="BC71" s="256"/>
      <c r="BD71" s="256"/>
      <c r="BE71" s="256"/>
      <c r="BF71" s="256"/>
      <c r="BG71" s="256"/>
      <c r="BH71" s="256"/>
      <c r="BI71" s="256"/>
      <c r="BJ71" s="256"/>
      <c r="BK71" s="256"/>
      <c r="BL71" s="256"/>
      <c r="BM71" s="256"/>
      <c r="BN71" s="256"/>
      <c r="BO71" s="256"/>
      <c r="BP71" s="256"/>
      <c r="BQ71" s="256"/>
      <c r="BR71" s="256"/>
      <c r="BS71" s="256"/>
      <c r="BT71" s="256"/>
      <c r="BU71" s="256"/>
      <c r="BV71" s="256"/>
      <c r="BW71" s="256"/>
      <c r="BX71" s="256"/>
      <c r="BY71" s="256"/>
      <c r="BZ71" s="256"/>
      <c r="CA71" s="256"/>
      <c r="CB71" s="256"/>
      <c r="CC71" s="256"/>
      <c r="CD71" s="256"/>
      <c r="CE71" s="256"/>
      <c r="CF71" s="256"/>
    </row>
    <row r="72" spans="1:84" ht="15" customHeight="1" thickBot="1" x14ac:dyDescent="0.35">
      <c r="A72" s="967"/>
      <c r="B72" s="967"/>
      <c r="C72" s="968"/>
      <c r="D72" s="242" t="s">
        <v>134</v>
      </c>
      <c r="E72" s="212"/>
      <c r="F72" s="212"/>
      <c r="G72" s="212"/>
      <c r="H72" s="212"/>
      <c r="I72" s="212"/>
      <c r="J72" s="212"/>
      <c r="K72" s="212"/>
      <c r="L72" s="212"/>
      <c r="M72" s="212"/>
      <c r="N72" s="212"/>
      <c r="O72" s="212"/>
      <c r="P72" s="212"/>
      <c r="Q72" s="212"/>
      <c r="R72" s="212"/>
      <c r="S72" s="212"/>
      <c r="T72" s="212"/>
      <c r="U72" s="212"/>
      <c r="V72" s="212"/>
      <c r="W72" s="212"/>
      <c r="X72" s="212"/>
      <c r="Y72" s="212"/>
      <c r="Z72" s="212"/>
      <c r="AA72" s="212"/>
      <c r="AB72" s="212"/>
      <c r="AC72" s="212"/>
      <c r="AD72" s="212"/>
      <c r="AE72" s="212"/>
      <c r="AF72" s="212"/>
      <c r="AG72" s="212"/>
      <c r="AH72" s="212"/>
      <c r="AI72" s="212"/>
      <c r="AJ72" s="212"/>
      <c r="AK72" s="212"/>
      <c r="AL72" s="212"/>
      <c r="AM72" s="212"/>
      <c r="AN72" s="212"/>
      <c r="AO72" s="212"/>
      <c r="AP72" s="212"/>
      <c r="AQ72" s="212"/>
      <c r="AR72" s="212"/>
      <c r="AS72" s="212"/>
      <c r="AT72" s="212"/>
      <c r="AU72" s="212"/>
      <c r="AV72" s="212"/>
      <c r="AW72" s="212"/>
      <c r="AX72" s="212"/>
      <c r="AY72" s="212"/>
      <c r="AZ72" s="212"/>
      <c r="BA72" s="212"/>
      <c r="BB72" s="212"/>
      <c r="BC72" s="212"/>
      <c r="BD72" s="212"/>
      <c r="BE72" s="212"/>
      <c r="BF72" s="212"/>
      <c r="BG72" s="212"/>
      <c r="BH72" s="212"/>
      <c r="BI72" s="212"/>
      <c r="BJ72" s="212"/>
      <c r="BK72" s="212"/>
      <c r="BL72" s="212"/>
      <c r="BM72" s="212"/>
      <c r="BN72" s="212"/>
      <c r="BO72" s="212"/>
      <c r="BP72" s="212"/>
      <c r="BQ72" s="212"/>
      <c r="BR72" s="212"/>
      <c r="BS72" s="212"/>
      <c r="BT72" s="212"/>
      <c r="BU72" s="212"/>
      <c r="BV72" s="212"/>
      <c r="BW72" s="212"/>
      <c r="BX72" s="212"/>
      <c r="BY72" s="212"/>
      <c r="BZ72" s="212"/>
      <c r="CA72" s="212"/>
      <c r="CB72" s="212"/>
      <c r="CC72" s="212"/>
      <c r="CD72" s="212"/>
      <c r="CE72" s="212"/>
      <c r="CF72" s="212"/>
    </row>
    <row r="73" spans="1:84" ht="15" customHeight="1" thickBot="1" x14ac:dyDescent="0.35">
      <c r="A73" s="967"/>
      <c r="B73" s="967"/>
      <c r="C73" s="968"/>
      <c r="D73" s="242" t="s">
        <v>133</v>
      </c>
      <c r="E73" s="212">
        <f>IF(SUM(E71:E72)=0,0,100-E71-E72)</f>
        <v>0</v>
      </c>
      <c r="F73" s="212">
        <f t="shared" ref="F73:BQ73" si="52">IF(SUM(F71:F72)=0,0,100-F71-F72)</f>
        <v>0</v>
      </c>
      <c r="G73" s="197">
        <f t="shared" si="52"/>
        <v>0</v>
      </c>
      <c r="H73" s="197">
        <f t="shared" si="52"/>
        <v>0</v>
      </c>
      <c r="I73" s="197">
        <f t="shared" si="52"/>
        <v>0</v>
      </c>
      <c r="J73" s="197">
        <f t="shared" si="52"/>
        <v>0</v>
      </c>
      <c r="K73" s="197">
        <f t="shared" si="52"/>
        <v>0</v>
      </c>
      <c r="L73" s="197">
        <f t="shared" si="52"/>
        <v>0</v>
      </c>
      <c r="M73" s="197">
        <f t="shared" si="52"/>
        <v>0</v>
      </c>
      <c r="N73" s="197">
        <f t="shared" si="52"/>
        <v>0</v>
      </c>
      <c r="O73" s="197">
        <f t="shared" si="52"/>
        <v>0</v>
      </c>
      <c r="P73" s="197">
        <f t="shared" si="52"/>
        <v>0</v>
      </c>
      <c r="Q73" s="197">
        <f t="shared" si="52"/>
        <v>0</v>
      </c>
      <c r="R73" s="197">
        <f t="shared" si="52"/>
        <v>0</v>
      </c>
      <c r="S73" s="197">
        <f t="shared" si="52"/>
        <v>0</v>
      </c>
      <c r="T73" s="197">
        <f t="shared" si="52"/>
        <v>0</v>
      </c>
      <c r="U73" s="197">
        <f t="shared" si="52"/>
        <v>0</v>
      </c>
      <c r="V73" s="197">
        <f t="shared" si="52"/>
        <v>0</v>
      </c>
      <c r="W73" s="197">
        <f t="shared" si="52"/>
        <v>0</v>
      </c>
      <c r="X73" s="197">
        <f t="shared" si="52"/>
        <v>0</v>
      </c>
      <c r="Y73" s="197">
        <f t="shared" si="52"/>
        <v>0</v>
      </c>
      <c r="Z73" s="197">
        <f t="shared" si="52"/>
        <v>0</v>
      </c>
      <c r="AA73" s="197">
        <f t="shared" si="52"/>
        <v>0</v>
      </c>
      <c r="AB73" s="197">
        <f t="shared" si="52"/>
        <v>0</v>
      </c>
      <c r="AC73" s="197">
        <f t="shared" si="52"/>
        <v>0</v>
      </c>
      <c r="AD73" s="197">
        <f t="shared" si="52"/>
        <v>0</v>
      </c>
      <c r="AE73" s="197">
        <f t="shared" si="52"/>
        <v>0</v>
      </c>
      <c r="AF73" s="197">
        <f t="shared" si="52"/>
        <v>0</v>
      </c>
      <c r="AG73" s="197">
        <f t="shared" si="52"/>
        <v>0</v>
      </c>
      <c r="AH73" s="197">
        <f t="shared" si="52"/>
        <v>0</v>
      </c>
      <c r="AI73" s="197">
        <f t="shared" si="52"/>
        <v>0</v>
      </c>
      <c r="AJ73" s="197">
        <f t="shared" si="52"/>
        <v>0</v>
      </c>
      <c r="AK73" s="197">
        <f t="shared" si="52"/>
        <v>0</v>
      </c>
      <c r="AL73" s="197">
        <f t="shared" si="52"/>
        <v>0</v>
      </c>
      <c r="AM73" s="197">
        <f t="shared" si="52"/>
        <v>0</v>
      </c>
      <c r="AN73" s="197">
        <f t="shared" si="52"/>
        <v>0</v>
      </c>
      <c r="AO73" s="197">
        <f t="shared" si="52"/>
        <v>0</v>
      </c>
      <c r="AP73" s="197">
        <f t="shared" si="52"/>
        <v>0</v>
      </c>
      <c r="AQ73" s="197">
        <f t="shared" si="52"/>
        <v>0</v>
      </c>
      <c r="AR73" s="197">
        <f t="shared" si="52"/>
        <v>0</v>
      </c>
      <c r="AS73" s="197">
        <f t="shared" si="52"/>
        <v>0</v>
      </c>
      <c r="AT73" s="197">
        <f t="shared" si="52"/>
        <v>0</v>
      </c>
      <c r="AU73" s="197">
        <f t="shared" si="52"/>
        <v>0</v>
      </c>
      <c r="AV73" s="197">
        <f t="shared" si="52"/>
        <v>0</v>
      </c>
      <c r="AW73" s="197">
        <f t="shared" si="52"/>
        <v>0</v>
      </c>
      <c r="AX73" s="197">
        <f t="shared" si="52"/>
        <v>0</v>
      </c>
      <c r="AY73" s="197">
        <f t="shared" si="52"/>
        <v>0</v>
      </c>
      <c r="AZ73" s="197">
        <f t="shared" si="52"/>
        <v>0</v>
      </c>
      <c r="BA73" s="197">
        <f t="shared" si="52"/>
        <v>0</v>
      </c>
      <c r="BB73" s="197">
        <f t="shared" si="52"/>
        <v>0</v>
      </c>
      <c r="BC73" s="197">
        <f t="shared" si="52"/>
        <v>0</v>
      </c>
      <c r="BD73" s="197">
        <f t="shared" si="52"/>
        <v>0</v>
      </c>
      <c r="BE73" s="197">
        <f t="shared" si="52"/>
        <v>0</v>
      </c>
      <c r="BF73" s="197">
        <f t="shared" si="52"/>
        <v>0</v>
      </c>
      <c r="BG73" s="197">
        <f t="shared" si="52"/>
        <v>0</v>
      </c>
      <c r="BH73" s="197">
        <f t="shared" si="52"/>
        <v>0</v>
      </c>
      <c r="BI73" s="197">
        <f t="shared" si="52"/>
        <v>0</v>
      </c>
      <c r="BJ73" s="197">
        <f t="shared" si="52"/>
        <v>0</v>
      </c>
      <c r="BK73" s="197">
        <f t="shared" si="52"/>
        <v>0</v>
      </c>
      <c r="BL73" s="197">
        <f t="shared" si="52"/>
        <v>0</v>
      </c>
      <c r="BM73" s="197">
        <f t="shared" si="52"/>
        <v>0</v>
      </c>
      <c r="BN73" s="197">
        <f t="shared" si="52"/>
        <v>0</v>
      </c>
      <c r="BO73" s="197">
        <f t="shared" si="52"/>
        <v>0</v>
      </c>
      <c r="BP73" s="197">
        <f t="shared" si="52"/>
        <v>0</v>
      </c>
      <c r="BQ73" s="197">
        <f t="shared" si="52"/>
        <v>0</v>
      </c>
      <c r="BR73" s="197">
        <f t="shared" ref="BR73:CF73" si="53">IF(SUM(BR71:BR72)=0,0,100-BR71-BR72)</f>
        <v>0</v>
      </c>
      <c r="BS73" s="197">
        <f t="shared" si="53"/>
        <v>0</v>
      </c>
      <c r="BT73" s="197">
        <f t="shared" si="53"/>
        <v>0</v>
      </c>
      <c r="BU73" s="197">
        <f t="shared" si="53"/>
        <v>0</v>
      </c>
      <c r="BV73" s="197">
        <f t="shared" si="53"/>
        <v>0</v>
      </c>
      <c r="BW73" s="197">
        <f t="shared" si="53"/>
        <v>0</v>
      </c>
      <c r="BX73" s="197">
        <f t="shared" si="53"/>
        <v>0</v>
      </c>
      <c r="BY73" s="197">
        <f t="shared" si="53"/>
        <v>0</v>
      </c>
      <c r="BZ73" s="197">
        <f t="shared" si="53"/>
        <v>0</v>
      </c>
      <c r="CA73" s="197">
        <f t="shared" si="53"/>
        <v>0</v>
      </c>
      <c r="CB73" s="197">
        <f t="shared" si="53"/>
        <v>0</v>
      </c>
      <c r="CC73" s="197">
        <f t="shared" si="53"/>
        <v>0</v>
      </c>
      <c r="CD73" s="197">
        <f t="shared" si="53"/>
        <v>0</v>
      </c>
      <c r="CE73" s="197">
        <f t="shared" si="53"/>
        <v>0</v>
      </c>
      <c r="CF73" s="197">
        <f t="shared" si="53"/>
        <v>0</v>
      </c>
    </row>
    <row r="74" spans="1:84" ht="15" customHeight="1" thickBot="1" x14ac:dyDescent="0.35">
      <c r="A74" s="967"/>
      <c r="B74" s="967"/>
      <c r="C74" s="968"/>
      <c r="D74" s="243" t="s">
        <v>122</v>
      </c>
      <c r="E74" s="212"/>
      <c r="F74" s="212"/>
      <c r="G74" s="212"/>
      <c r="H74" s="212"/>
      <c r="I74" s="212"/>
      <c r="J74" s="212"/>
      <c r="K74" s="212"/>
      <c r="L74" s="212"/>
      <c r="M74" s="212"/>
      <c r="N74" s="212"/>
      <c r="O74" s="212"/>
      <c r="P74" s="212"/>
      <c r="Q74" s="212"/>
      <c r="R74" s="212"/>
      <c r="S74" s="212"/>
      <c r="T74" s="212"/>
      <c r="U74" s="212"/>
      <c r="V74" s="212"/>
      <c r="W74" s="212"/>
      <c r="X74" s="212"/>
      <c r="Y74" s="212"/>
      <c r="Z74" s="212"/>
      <c r="AA74" s="212"/>
      <c r="AB74" s="212"/>
      <c r="AC74" s="212"/>
      <c r="AD74" s="212"/>
      <c r="AE74" s="212"/>
      <c r="AF74" s="212"/>
      <c r="AG74" s="212"/>
      <c r="AH74" s="212"/>
      <c r="AI74" s="212"/>
      <c r="AJ74" s="212"/>
      <c r="AK74" s="212"/>
      <c r="AL74" s="212"/>
      <c r="AM74" s="212"/>
      <c r="AN74" s="212"/>
      <c r="AO74" s="212"/>
      <c r="AP74" s="212"/>
      <c r="AQ74" s="212"/>
      <c r="AR74" s="212"/>
      <c r="AS74" s="212"/>
      <c r="AT74" s="212"/>
      <c r="AU74" s="212"/>
      <c r="AV74" s="212"/>
      <c r="AW74" s="212"/>
      <c r="AX74" s="212"/>
      <c r="AY74" s="212"/>
      <c r="AZ74" s="212"/>
      <c r="BA74" s="212"/>
      <c r="BB74" s="212"/>
      <c r="BC74" s="212"/>
      <c r="BD74" s="212"/>
      <c r="BE74" s="212"/>
      <c r="BF74" s="212"/>
      <c r="BG74" s="212"/>
      <c r="BH74" s="212"/>
      <c r="BI74" s="212"/>
      <c r="BJ74" s="212"/>
      <c r="BK74" s="212"/>
      <c r="BL74" s="212"/>
      <c r="BM74" s="212"/>
      <c r="BN74" s="212"/>
      <c r="BO74" s="212"/>
      <c r="BP74" s="212"/>
      <c r="BQ74" s="212"/>
      <c r="BR74" s="212"/>
      <c r="BS74" s="212"/>
      <c r="BT74" s="212"/>
      <c r="BU74" s="212"/>
      <c r="BV74" s="212"/>
      <c r="BW74" s="212"/>
      <c r="BX74" s="212"/>
      <c r="BY74" s="212"/>
      <c r="BZ74" s="212"/>
      <c r="CA74" s="212"/>
      <c r="CB74" s="212"/>
      <c r="CC74" s="212"/>
      <c r="CD74" s="212"/>
      <c r="CE74" s="212"/>
      <c r="CF74" s="212"/>
    </row>
    <row r="75" spans="1:84" ht="15" customHeight="1" thickBot="1" x14ac:dyDescent="0.35">
      <c r="A75" s="967"/>
      <c r="B75" s="967"/>
      <c r="C75" s="969"/>
      <c r="D75" s="244" t="s">
        <v>174</v>
      </c>
      <c r="E75" s="257">
        <f>+IF(E73="","",PROGRAMA!$I$13*E74*(((E74/PROGRAMA!$I$9)*(PROGRAMA!$I$12-PROGRAMA!$I$11)/2)+PROGRAMA!$I$11))</f>
        <v>0</v>
      </c>
      <c r="F75" s="257">
        <f>+IF(F73="","",PROGRAMA!$I$13*F74*(((F74/PROGRAMA!$I$9)*(PROGRAMA!$I$12-PROGRAMA!$I$11)/2)+PROGRAMA!$I$11))</f>
        <v>0</v>
      </c>
      <c r="G75" s="245">
        <f>+IF(G73="","",PROGRAMA!$I$13*G74*(((G74/PROGRAMA!$I$9)*(PROGRAMA!$I$12-PROGRAMA!$I$11)/2)+PROGRAMA!$I$11))</f>
        <v>0</v>
      </c>
      <c r="H75" s="245">
        <f>+IF(H73="","",PROGRAMA!$I$13*H74*(((H74/PROGRAMA!$I$9)*(PROGRAMA!$I$12-PROGRAMA!$I$11)/2)+PROGRAMA!$I$11))</f>
        <v>0</v>
      </c>
      <c r="I75" s="245">
        <f>+IF(I73="","",PROGRAMA!$I$13*I74*(((I74/PROGRAMA!$I$9)*(PROGRAMA!$I$12-PROGRAMA!$I$11)/2)+PROGRAMA!$I$11))</f>
        <v>0</v>
      </c>
      <c r="J75" s="245">
        <f>+IF(J73="","",PROGRAMA!$I$13*J74*(((J74/PROGRAMA!$I$9)*(PROGRAMA!$I$12-PROGRAMA!$I$11)/2)+PROGRAMA!$I$11))</f>
        <v>0</v>
      </c>
      <c r="K75" s="245">
        <f>+IF(K73="","",PROGRAMA!$I$13*K74*(((K74/PROGRAMA!$I$9)*(PROGRAMA!$I$12-PROGRAMA!$I$11)/2)+PROGRAMA!$I$11))</f>
        <v>0</v>
      </c>
      <c r="L75" s="245">
        <f>+IF(L73="","",PROGRAMA!$I$13*L74*(((L74/PROGRAMA!$I$9)*(PROGRAMA!$I$12-PROGRAMA!$I$11)/2)+PROGRAMA!$I$11))</f>
        <v>0</v>
      </c>
      <c r="M75" s="245">
        <f>+IF(M73="","",PROGRAMA!$I$13*M74*(((M74/PROGRAMA!$I$9)*(PROGRAMA!$I$12-PROGRAMA!$I$11)/2)+PROGRAMA!$I$11))</f>
        <v>0</v>
      </c>
      <c r="N75" s="245">
        <f>+IF(N73="","",PROGRAMA!$I$13*N74*(((N74/PROGRAMA!$I$9)*(PROGRAMA!$I$12-PROGRAMA!$I$11)/2)+PROGRAMA!$I$11))</f>
        <v>0</v>
      </c>
      <c r="O75" s="245">
        <f>+IF(O73="","",PROGRAMA!$I$13*O74*(((O74/PROGRAMA!$I$9)*(PROGRAMA!$I$12-PROGRAMA!$I$11)/2)+PROGRAMA!$I$11))</f>
        <v>0</v>
      </c>
      <c r="P75" s="245">
        <f>+IF(P73="","",PROGRAMA!$I$13*P74*(((P74/PROGRAMA!$I$9)*(PROGRAMA!$I$12-PROGRAMA!$I$11)/2)+PROGRAMA!$I$11))</f>
        <v>0</v>
      </c>
      <c r="Q75" s="245">
        <f>+IF(Q73="","",PROGRAMA!$I$13*Q74*(((Q74/PROGRAMA!$I$9)*(PROGRAMA!$I$12-PROGRAMA!$I$11)/2)+PROGRAMA!$I$11))</f>
        <v>0</v>
      </c>
      <c r="R75" s="245">
        <f>+IF(R73="","",PROGRAMA!$I$13*R74*(((R74/PROGRAMA!$I$9)*(PROGRAMA!$I$12-PROGRAMA!$I$11)/2)+PROGRAMA!$I$11))</f>
        <v>0</v>
      </c>
      <c r="S75" s="245">
        <f>+IF(S73="","",PROGRAMA!$I$13*S74*(((S74/PROGRAMA!$I$9)*(PROGRAMA!$I$12-PROGRAMA!$I$11)/2)+PROGRAMA!$I$11))</f>
        <v>0</v>
      </c>
      <c r="T75" s="245">
        <f>+IF(T73="","",PROGRAMA!$I$13*T74*(((T74/PROGRAMA!$I$9)*(PROGRAMA!$I$12-PROGRAMA!$I$11)/2)+PROGRAMA!$I$11))</f>
        <v>0</v>
      </c>
      <c r="U75" s="245">
        <f>+IF(U73="","",PROGRAMA!$I$13*U74*(((U74/PROGRAMA!$I$9)*(PROGRAMA!$I$12-PROGRAMA!$I$11)/2)+PROGRAMA!$I$11))</f>
        <v>0</v>
      </c>
      <c r="V75" s="245">
        <f>+IF(V73="","",PROGRAMA!$I$13*V74*(((V74/PROGRAMA!$I$9)*(PROGRAMA!$I$12-PROGRAMA!$I$11)/2)+PROGRAMA!$I$11))</f>
        <v>0</v>
      </c>
      <c r="W75" s="245">
        <f>+IF(W73="","",PROGRAMA!$I$13*W74*(((W74/PROGRAMA!$I$9)*(PROGRAMA!$I$12-PROGRAMA!$I$11)/2)+PROGRAMA!$I$11))</f>
        <v>0</v>
      </c>
      <c r="X75" s="245">
        <f>+IF(X73="","",PROGRAMA!$I$13*X74*(((X74/PROGRAMA!$I$9)*(PROGRAMA!$I$12-PROGRAMA!$I$11)/2)+PROGRAMA!$I$11))</f>
        <v>0</v>
      </c>
      <c r="Y75" s="245">
        <f>+IF(Y73="","",PROGRAMA!$I$13*Y74*(((Y74/PROGRAMA!$I$9)*(PROGRAMA!$I$12-PROGRAMA!$I$11)/2)+PROGRAMA!$I$11))</f>
        <v>0</v>
      </c>
      <c r="Z75" s="245">
        <f>+IF(Z73="","",PROGRAMA!$I$13*Z74*(((Z74/PROGRAMA!$I$9)*(PROGRAMA!$I$12-PROGRAMA!$I$11)/2)+PROGRAMA!$I$11))</f>
        <v>0</v>
      </c>
      <c r="AA75" s="245">
        <f>+IF(AA73="","",PROGRAMA!$I$13*AA74*(((AA74/PROGRAMA!$I$9)*(PROGRAMA!$I$12-PROGRAMA!$I$11)/2)+PROGRAMA!$I$11))</f>
        <v>0</v>
      </c>
      <c r="AB75" s="245">
        <f>+IF(AB73="","",PROGRAMA!$I$13*AB74*(((AB74/PROGRAMA!$I$9)*(PROGRAMA!$I$12-PROGRAMA!$I$11)/2)+PROGRAMA!$I$11))</f>
        <v>0</v>
      </c>
      <c r="AC75" s="245">
        <f>+IF(AC73="","",PROGRAMA!$I$13*AC74*(((AC74/PROGRAMA!$I$9)*(PROGRAMA!$I$12-PROGRAMA!$I$11)/2)+PROGRAMA!$I$11))</f>
        <v>0</v>
      </c>
      <c r="AD75" s="245">
        <f>+IF(AD73="","",PROGRAMA!$I$13*AD74*(((AD74/PROGRAMA!$I$9)*(PROGRAMA!$I$12-PROGRAMA!$I$11)/2)+PROGRAMA!$I$11))</f>
        <v>0</v>
      </c>
      <c r="AE75" s="245">
        <f>+IF(AE73="","",PROGRAMA!$I$13*AE74*(((AE74/PROGRAMA!$I$9)*(PROGRAMA!$I$12-PROGRAMA!$I$11)/2)+PROGRAMA!$I$11))</f>
        <v>0</v>
      </c>
      <c r="AF75" s="245">
        <f>+IF(AF73="","",PROGRAMA!$I$13*AF74*(((AF74/PROGRAMA!$I$9)*(PROGRAMA!$I$12-PROGRAMA!$I$11)/2)+PROGRAMA!$I$11))</f>
        <v>0</v>
      </c>
      <c r="AG75" s="245">
        <f>+IF(AG73="","",PROGRAMA!$I$13*AG74*(((AG74/PROGRAMA!$I$9)*(PROGRAMA!$I$12-PROGRAMA!$I$11)/2)+PROGRAMA!$I$11))</f>
        <v>0</v>
      </c>
      <c r="AH75" s="245">
        <f>+IF(AH73="","",PROGRAMA!$I$13*AH74*(((AH74/PROGRAMA!$I$9)*(PROGRAMA!$I$12-PROGRAMA!$I$11)/2)+PROGRAMA!$I$11))</f>
        <v>0</v>
      </c>
      <c r="AI75" s="245">
        <f>+IF(AI73="","",PROGRAMA!$I$13*AI74*(((AI74/PROGRAMA!$I$9)*(PROGRAMA!$I$12-PROGRAMA!$I$11)/2)+PROGRAMA!$I$11))</f>
        <v>0</v>
      </c>
      <c r="AJ75" s="245">
        <f>+IF(AJ73="","",PROGRAMA!$I$13*AJ74*(((AJ74/PROGRAMA!$I$9)*(PROGRAMA!$I$12-PROGRAMA!$I$11)/2)+PROGRAMA!$I$11))</f>
        <v>0</v>
      </c>
      <c r="AK75" s="245">
        <f>+IF(AK73="","",PROGRAMA!$I$13*AK74*(((AK74/PROGRAMA!$I$9)*(PROGRAMA!$I$12-PROGRAMA!$I$11)/2)+PROGRAMA!$I$11))</f>
        <v>0</v>
      </c>
      <c r="AL75" s="245">
        <f>+IF(AL73="","",PROGRAMA!$I$13*AL74*(((AL74/PROGRAMA!$I$9)*(PROGRAMA!$I$12-PROGRAMA!$I$11)/2)+PROGRAMA!$I$11))</f>
        <v>0</v>
      </c>
      <c r="AM75" s="245">
        <f>+IF(AM73="","",PROGRAMA!$I$13*AM74*(((AM74/PROGRAMA!$I$9)*(PROGRAMA!$I$12-PROGRAMA!$I$11)/2)+PROGRAMA!$I$11))</f>
        <v>0</v>
      </c>
      <c r="AN75" s="245">
        <f>+IF(AN73="","",PROGRAMA!$I$13*AN74*(((AN74/PROGRAMA!$I$9)*(PROGRAMA!$I$12-PROGRAMA!$I$11)/2)+PROGRAMA!$I$11))</f>
        <v>0</v>
      </c>
      <c r="AO75" s="245">
        <f>+IF(AO73="","",PROGRAMA!$I$13*AO74*(((AO74/PROGRAMA!$I$9)*(PROGRAMA!$I$12-PROGRAMA!$I$11)/2)+PROGRAMA!$I$11))</f>
        <v>0</v>
      </c>
      <c r="AP75" s="245">
        <f>+IF(AP73="","",PROGRAMA!$I$13*AP74*(((AP74/PROGRAMA!$I$9)*(PROGRAMA!$I$12-PROGRAMA!$I$11)/2)+PROGRAMA!$I$11))</f>
        <v>0</v>
      </c>
      <c r="AQ75" s="245">
        <f>+IF(AQ73="","",PROGRAMA!$I$13*AQ74*(((AQ74/PROGRAMA!$I$9)*(PROGRAMA!$I$12-PROGRAMA!$I$11)/2)+PROGRAMA!$I$11))</f>
        <v>0</v>
      </c>
      <c r="AR75" s="245">
        <f>+IF(AR73="","",PROGRAMA!$I$13*AR74*(((AR74/PROGRAMA!$I$9)*(PROGRAMA!$I$12-PROGRAMA!$I$11)/2)+PROGRAMA!$I$11))</f>
        <v>0</v>
      </c>
      <c r="AS75" s="245">
        <f>+IF(AS73="","",PROGRAMA!$I$13*AS74*(((AS74/PROGRAMA!$I$9)*(PROGRAMA!$I$12-PROGRAMA!$I$11)/2)+PROGRAMA!$I$11))</f>
        <v>0</v>
      </c>
      <c r="AT75" s="245">
        <f>+IF(AT73="","",PROGRAMA!$I$13*AT74*(((AT74/PROGRAMA!$I$9)*(PROGRAMA!$I$12-PROGRAMA!$I$11)/2)+PROGRAMA!$I$11))</f>
        <v>0</v>
      </c>
      <c r="AU75" s="245">
        <f>+IF(AU73="","",PROGRAMA!$I$13*AU74*(((AU74/PROGRAMA!$I$9)*(PROGRAMA!$I$12-PROGRAMA!$I$11)/2)+PROGRAMA!$I$11))</f>
        <v>0</v>
      </c>
      <c r="AV75" s="245">
        <f>+IF(AV73="","",PROGRAMA!$I$13*AV74*(((AV74/PROGRAMA!$I$9)*(PROGRAMA!$I$12-PROGRAMA!$I$11)/2)+PROGRAMA!$I$11))</f>
        <v>0</v>
      </c>
      <c r="AW75" s="245">
        <f>+IF(AW73="","",PROGRAMA!$I$13*AW74*(((AW74/PROGRAMA!$I$9)*(PROGRAMA!$I$12-PROGRAMA!$I$11)/2)+PROGRAMA!$I$11))</f>
        <v>0</v>
      </c>
      <c r="AX75" s="245">
        <f>+IF(AX73="","",PROGRAMA!$I$13*AX74*(((AX74/PROGRAMA!$I$9)*(PROGRAMA!$I$12-PROGRAMA!$I$11)/2)+PROGRAMA!$I$11))</f>
        <v>0</v>
      </c>
      <c r="AY75" s="245">
        <f>+IF(AY73="","",PROGRAMA!$I$13*AY74*(((AY74/PROGRAMA!$I$9)*(PROGRAMA!$I$12-PROGRAMA!$I$11)/2)+PROGRAMA!$I$11))</f>
        <v>0</v>
      </c>
      <c r="AZ75" s="245">
        <f>+IF(AZ73="","",PROGRAMA!$I$13*AZ74*(((AZ74/PROGRAMA!$I$9)*(PROGRAMA!$I$12-PROGRAMA!$I$11)/2)+PROGRAMA!$I$11))</f>
        <v>0</v>
      </c>
      <c r="BA75" s="245">
        <f>+IF(BA73="","",PROGRAMA!$I$13*BA74*(((BA74/PROGRAMA!$I$9)*(PROGRAMA!$I$12-PROGRAMA!$I$11)/2)+PROGRAMA!$I$11))</f>
        <v>0</v>
      </c>
      <c r="BB75" s="245">
        <f>+IF(BB73="","",PROGRAMA!$I$13*BB74*(((BB74/PROGRAMA!$I$9)*(PROGRAMA!$I$12-PROGRAMA!$I$11)/2)+PROGRAMA!$I$11))</f>
        <v>0</v>
      </c>
      <c r="BC75" s="245">
        <f>+IF(BC73="","",PROGRAMA!$I$13*BC74*(((BC74/PROGRAMA!$I$9)*(PROGRAMA!$I$12-PROGRAMA!$I$11)/2)+PROGRAMA!$I$11))</f>
        <v>0</v>
      </c>
      <c r="BD75" s="245">
        <f>+IF(BD73="","",PROGRAMA!$I$13*BD74*(((BD74/PROGRAMA!$I$9)*(PROGRAMA!$I$12-PROGRAMA!$I$11)/2)+PROGRAMA!$I$11))</f>
        <v>0</v>
      </c>
      <c r="BE75" s="245">
        <f>+IF(BE73="","",PROGRAMA!$I$13*BE74*(((BE74/PROGRAMA!$I$9)*(PROGRAMA!$I$12-PROGRAMA!$I$11)/2)+PROGRAMA!$I$11))</f>
        <v>0</v>
      </c>
      <c r="BF75" s="245">
        <f>+IF(BF73="","",PROGRAMA!$I$13*BF74*(((BF74/PROGRAMA!$I$9)*(PROGRAMA!$I$12-PROGRAMA!$I$11)/2)+PROGRAMA!$I$11))</f>
        <v>0</v>
      </c>
      <c r="BG75" s="245">
        <f>+IF(BG73="","",PROGRAMA!$I$13*BG74*(((BG74/PROGRAMA!$I$9)*(PROGRAMA!$I$12-PROGRAMA!$I$11)/2)+PROGRAMA!$I$11))</f>
        <v>0</v>
      </c>
      <c r="BH75" s="245">
        <f>+IF(BH73="","",PROGRAMA!$I$13*BH74*(((BH74/PROGRAMA!$I$9)*(PROGRAMA!$I$12-PROGRAMA!$I$11)/2)+PROGRAMA!$I$11))</f>
        <v>0</v>
      </c>
      <c r="BI75" s="245">
        <f>+IF(BI73="","",PROGRAMA!$I$13*BI74*(((BI74/PROGRAMA!$I$9)*(PROGRAMA!$I$12-PROGRAMA!$I$11)/2)+PROGRAMA!$I$11))</f>
        <v>0</v>
      </c>
      <c r="BJ75" s="245">
        <f>+IF(BJ73="","",PROGRAMA!$I$13*BJ74*(((BJ74/PROGRAMA!$I$9)*(PROGRAMA!$I$12-PROGRAMA!$I$11)/2)+PROGRAMA!$I$11))</f>
        <v>0</v>
      </c>
      <c r="BK75" s="245">
        <f>+IF(BK73="","",PROGRAMA!$I$13*BK74*(((BK74/PROGRAMA!$I$9)*(PROGRAMA!$I$12-PROGRAMA!$I$11)/2)+PROGRAMA!$I$11))</f>
        <v>0</v>
      </c>
      <c r="BL75" s="245">
        <f>+IF(BL73="","",PROGRAMA!$I$13*BL74*(((BL74/PROGRAMA!$I$9)*(PROGRAMA!$I$12-PROGRAMA!$I$11)/2)+PROGRAMA!$I$11))</f>
        <v>0</v>
      </c>
      <c r="BM75" s="245">
        <f>+IF(BM73="","",PROGRAMA!$I$13*BM74*(((BM74/PROGRAMA!$I$9)*(PROGRAMA!$I$12-PROGRAMA!$I$11)/2)+PROGRAMA!$I$11))</f>
        <v>0</v>
      </c>
      <c r="BN75" s="245">
        <f>+IF(BN73="","",PROGRAMA!$I$13*BN74*(((BN74/PROGRAMA!$I$9)*(PROGRAMA!$I$12-PROGRAMA!$I$11)/2)+PROGRAMA!$I$11))</f>
        <v>0</v>
      </c>
      <c r="BO75" s="245">
        <f>+IF(BO73="","",PROGRAMA!$I$13*BO74*(((BO74/PROGRAMA!$I$9)*(PROGRAMA!$I$12-PROGRAMA!$I$11)/2)+PROGRAMA!$I$11))</f>
        <v>0</v>
      </c>
      <c r="BP75" s="245">
        <f>+IF(BP73="","",PROGRAMA!$I$13*BP74*(((BP74/PROGRAMA!$I$9)*(PROGRAMA!$I$12-PROGRAMA!$I$11)/2)+PROGRAMA!$I$11))</f>
        <v>0</v>
      </c>
      <c r="BQ75" s="245">
        <f>+IF(BQ73="","",PROGRAMA!$I$13*BQ74*(((BQ74/PROGRAMA!$I$9)*(PROGRAMA!$I$12-PROGRAMA!$I$11)/2)+PROGRAMA!$I$11))</f>
        <v>0</v>
      </c>
      <c r="BR75" s="245">
        <f>+IF(BR73="","",PROGRAMA!$I$13*BR74*(((BR74/PROGRAMA!$I$9)*(PROGRAMA!$I$12-PROGRAMA!$I$11)/2)+PROGRAMA!$I$11))</f>
        <v>0</v>
      </c>
      <c r="BS75" s="245">
        <f>+IF(BS73="","",PROGRAMA!$I$13*BS74*(((BS74/PROGRAMA!$I$9)*(PROGRAMA!$I$12-PROGRAMA!$I$11)/2)+PROGRAMA!$I$11))</f>
        <v>0</v>
      </c>
      <c r="BT75" s="245">
        <f>+IF(BT73="","",PROGRAMA!$I$13*BT74*(((BT74/PROGRAMA!$I$9)*(PROGRAMA!$I$12-PROGRAMA!$I$11)/2)+PROGRAMA!$I$11))</f>
        <v>0</v>
      </c>
      <c r="BU75" s="245">
        <f>+IF(BU73="","",PROGRAMA!$I$13*BU74*(((BU74/PROGRAMA!$I$9)*(PROGRAMA!$I$12-PROGRAMA!$I$11)/2)+PROGRAMA!$I$11))</f>
        <v>0</v>
      </c>
      <c r="BV75" s="245">
        <f>+IF(BV73="","",PROGRAMA!$I$13*BV74*(((BV74/PROGRAMA!$I$9)*(PROGRAMA!$I$12-PROGRAMA!$I$11)/2)+PROGRAMA!$I$11))</f>
        <v>0</v>
      </c>
      <c r="BW75" s="245">
        <f>+IF(BW73="","",PROGRAMA!$I$13*BW74*(((BW74/PROGRAMA!$I$9)*(PROGRAMA!$I$12-PROGRAMA!$I$11)/2)+PROGRAMA!$I$11))</f>
        <v>0</v>
      </c>
      <c r="BX75" s="245">
        <f>+IF(BX73="","",PROGRAMA!$I$13*BX74*(((BX74/PROGRAMA!$I$9)*(PROGRAMA!$I$12-PROGRAMA!$I$11)/2)+PROGRAMA!$I$11))</f>
        <v>0</v>
      </c>
      <c r="BY75" s="245">
        <f>+IF(BY73="","",PROGRAMA!$I$13*BY74*(((BY74/PROGRAMA!$I$9)*(PROGRAMA!$I$12-PROGRAMA!$I$11)/2)+PROGRAMA!$I$11))</f>
        <v>0</v>
      </c>
      <c r="BZ75" s="245">
        <f>+IF(BZ73="","",PROGRAMA!$I$13*BZ74*(((BZ74/PROGRAMA!$I$9)*(PROGRAMA!$I$12-PROGRAMA!$I$11)/2)+PROGRAMA!$I$11))</f>
        <v>0</v>
      </c>
      <c r="CA75" s="245">
        <f>+IF(CA73="","",PROGRAMA!$I$13*CA74*(((CA74/PROGRAMA!$I$9)*(PROGRAMA!$I$12-PROGRAMA!$I$11)/2)+PROGRAMA!$I$11))</f>
        <v>0</v>
      </c>
      <c r="CB75" s="245">
        <f>+IF(CB73="","",PROGRAMA!$I$13*CB74*(((CB74/PROGRAMA!$I$9)*(PROGRAMA!$I$12-PROGRAMA!$I$11)/2)+PROGRAMA!$I$11))</f>
        <v>0</v>
      </c>
      <c r="CC75" s="245">
        <f>+IF(CC73="","",PROGRAMA!$I$13*CC74*(((CC74/PROGRAMA!$I$9)*(PROGRAMA!$I$12-PROGRAMA!$I$11)/2)+PROGRAMA!$I$11))</f>
        <v>0</v>
      </c>
      <c r="CD75" s="245">
        <f>+IF(CD73="","",PROGRAMA!$I$13*CD74*(((CD74/PROGRAMA!$I$9)*(PROGRAMA!$I$12-PROGRAMA!$I$11)/2)+PROGRAMA!$I$11))</f>
        <v>0</v>
      </c>
      <c r="CE75" s="245">
        <f>+IF(CE73="","",PROGRAMA!$I$13*CE74*(((CE74/PROGRAMA!$I$9)*(PROGRAMA!$I$12-PROGRAMA!$I$11)/2)+PROGRAMA!$I$11))</f>
        <v>0</v>
      </c>
      <c r="CF75" s="245">
        <f>+IF(CF73="","",PROGRAMA!$I$13*CF74*(((CF74/PROGRAMA!$I$9)*(PROGRAMA!$I$12-PROGRAMA!$I$11)/2)+PROGRAMA!$I$11))</f>
        <v>0</v>
      </c>
    </row>
    <row r="76" spans="1:84" ht="15" customHeight="1" thickTop="1" thickBot="1" x14ac:dyDescent="0.35">
      <c r="A76" s="765"/>
      <c r="B76" s="967" t="s">
        <v>256</v>
      </c>
      <c r="C76" s="970" t="str">
        <f>+IF($B$51='Base Datos'!$V$21,B76,"")</f>
        <v/>
      </c>
      <c r="D76" s="241" t="str">
        <f>+IF($B$51='Base Datos'!$V$21,D52,"")</f>
        <v/>
      </c>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c r="AD76" s="255"/>
      <c r="AE76" s="255"/>
      <c r="AF76" s="255"/>
      <c r="AG76" s="255"/>
      <c r="AH76" s="255"/>
      <c r="AI76" s="255"/>
      <c r="AJ76" s="255"/>
      <c r="AK76" s="255"/>
      <c r="AL76" s="255"/>
      <c r="AM76" s="255"/>
      <c r="AN76" s="255"/>
      <c r="AO76" s="255"/>
      <c r="AP76" s="255"/>
      <c r="AQ76" s="255"/>
      <c r="AR76" s="255"/>
      <c r="AS76" s="255"/>
      <c r="AT76" s="255"/>
      <c r="AU76" s="255"/>
      <c r="AV76" s="255"/>
      <c r="AW76" s="255"/>
      <c r="AX76" s="255"/>
      <c r="AY76" s="255"/>
      <c r="AZ76" s="255"/>
      <c r="BA76" s="255"/>
      <c r="BB76" s="255"/>
      <c r="BC76" s="255"/>
      <c r="BD76" s="255"/>
      <c r="BE76" s="255"/>
      <c r="BF76" s="255"/>
      <c r="BG76" s="255"/>
      <c r="BH76" s="255"/>
      <c r="BI76" s="255"/>
      <c r="BJ76" s="255"/>
      <c r="BK76" s="255"/>
      <c r="BL76" s="255"/>
      <c r="BM76" s="255"/>
      <c r="BN76" s="255"/>
      <c r="BO76" s="255"/>
      <c r="BP76" s="255"/>
      <c r="BQ76" s="255"/>
      <c r="BR76" s="255"/>
      <c r="BS76" s="255"/>
      <c r="BT76" s="255"/>
      <c r="BU76" s="255"/>
      <c r="BV76" s="255"/>
      <c r="BW76" s="255"/>
      <c r="BX76" s="255"/>
      <c r="BY76" s="255"/>
      <c r="BZ76" s="255"/>
      <c r="CA76" s="255"/>
      <c r="CB76" s="255"/>
      <c r="CC76" s="255"/>
      <c r="CD76" s="255"/>
      <c r="CE76" s="255"/>
      <c r="CF76" s="255"/>
    </row>
    <row r="77" spans="1:84" ht="15" customHeight="1" thickBot="1" x14ac:dyDescent="0.35">
      <c r="A77" s="765"/>
      <c r="B77" s="967"/>
      <c r="C77" s="968"/>
      <c r="D77" s="242" t="str">
        <f>+IF($B$51='Base Datos'!$V$21,D53,"")</f>
        <v/>
      </c>
      <c r="E77" s="256"/>
      <c r="F77" s="256"/>
      <c r="G77" s="256"/>
      <c r="H77" s="256"/>
      <c r="I77" s="256"/>
      <c r="J77" s="256"/>
      <c r="K77" s="256"/>
      <c r="L77" s="256"/>
      <c r="M77" s="256"/>
      <c r="N77" s="256"/>
      <c r="O77" s="256"/>
      <c r="P77" s="256"/>
      <c r="Q77" s="256"/>
      <c r="R77" s="256"/>
      <c r="S77" s="256"/>
      <c r="T77" s="256"/>
      <c r="U77" s="256"/>
      <c r="V77" s="256"/>
      <c r="W77" s="256"/>
      <c r="X77" s="256"/>
      <c r="Y77" s="256"/>
      <c r="Z77" s="256"/>
      <c r="AA77" s="256"/>
      <c r="AB77" s="256"/>
      <c r="AC77" s="256"/>
      <c r="AD77" s="256"/>
      <c r="AE77" s="256"/>
      <c r="AF77" s="256"/>
      <c r="AG77" s="256"/>
      <c r="AH77" s="256"/>
      <c r="AI77" s="256"/>
      <c r="AJ77" s="256"/>
      <c r="AK77" s="256"/>
      <c r="AL77" s="256"/>
      <c r="AM77" s="256"/>
      <c r="AN77" s="256"/>
      <c r="AO77" s="256"/>
      <c r="AP77" s="256"/>
      <c r="AQ77" s="256"/>
      <c r="AR77" s="256"/>
      <c r="AS77" s="256"/>
      <c r="AT77" s="256"/>
      <c r="AU77" s="256"/>
      <c r="AV77" s="256"/>
      <c r="AW77" s="256"/>
      <c r="AX77" s="256"/>
      <c r="AY77" s="256"/>
      <c r="AZ77" s="256"/>
      <c r="BA77" s="256"/>
      <c r="BB77" s="256"/>
      <c r="BC77" s="256"/>
      <c r="BD77" s="256"/>
      <c r="BE77" s="256"/>
      <c r="BF77" s="256"/>
      <c r="BG77" s="256"/>
      <c r="BH77" s="256"/>
      <c r="BI77" s="256"/>
      <c r="BJ77" s="256"/>
      <c r="BK77" s="256"/>
      <c r="BL77" s="256"/>
      <c r="BM77" s="256"/>
      <c r="BN77" s="256"/>
      <c r="BO77" s="256"/>
      <c r="BP77" s="256"/>
      <c r="BQ77" s="256"/>
      <c r="BR77" s="256"/>
      <c r="BS77" s="256"/>
      <c r="BT77" s="256"/>
      <c r="BU77" s="256"/>
      <c r="BV77" s="256"/>
      <c r="BW77" s="256"/>
      <c r="BX77" s="256"/>
      <c r="BY77" s="256"/>
      <c r="BZ77" s="256"/>
      <c r="CA77" s="256"/>
      <c r="CB77" s="256"/>
      <c r="CC77" s="256"/>
      <c r="CD77" s="256"/>
      <c r="CE77" s="256"/>
      <c r="CF77" s="256"/>
    </row>
    <row r="78" spans="1:84" ht="15" customHeight="1" thickBot="1" x14ac:dyDescent="0.35">
      <c r="A78" s="765"/>
      <c r="B78" s="967"/>
      <c r="C78" s="968"/>
      <c r="D78" s="242" t="str">
        <f>+IF($B$51='Base Datos'!$V$21,D54,"")</f>
        <v/>
      </c>
      <c r="E78" s="212"/>
      <c r="F78" s="212"/>
      <c r="G78" s="212"/>
      <c r="H78" s="212"/>
      <c r="I78" s="212"/>
      <c r="J78" s="212"/>
      <c r="K78" s="212"/>
      <c r="L78" s="212"/>
      <c r="M78" s="212"/>
      <c r="N78" s="212"/>
      <c r="O78" s="212"/>
      <c r="P78" s="212"/>
      <c r="Q78" s="212"/>
      <c r="R78" s="212"/>
      <c r="S78" s="212"/>
      <c r="T78" s="212"/>
      <c r="U78" s="212"/>
      <c r="V78" s="212"/>
      <c r="W78" s="212"/>
      <c r="X78" s="212"/>
      <c r="Y78" s="212"/>
      <c r="Z78" s="212"/>
      <c r="AA78" s="212"/>
      <c r="AB78" s="212"/>
      <c r="AC78" s="212"/>
      <c r="AD78" s="212"/>
      <c r="AE78" s="212"/>
      <c r="AF78" s="212"/>
      <c r="AG78" s="212"/>
      <c r="AH78" s="212"/>
      <c r="AI78" s="212"/>
      <c r="AJ78" s="212"/>
      <c r="AK78" s="212"/>
      <c r="AL78" s="212"/>
      <c r="AM78" s="212"/>
      <c r="AN78" s="212"/>
      <c r="AO78" s="212"/>
      <c r="AP78" s="212"/>
      <c r="AQ78" s="212"/>
      <c r="AR78" s="212"/>
      <c r="AS78" s="212"/>
      <c r="AT78" s="212"/>
      <c r="AU78" s="212"/>
      <c r="AV78" s="212"/>
      <c r="AW78" s="212"/>
      <c r="AX78" s="212"/>
      <c r="AY78" s="212"/>
      <c r="AZ78" s="212"/>
      <c r="BA78" s="212"/>
      <c r="BB78" s="212"/>
      <c r="BC78" s="212"/>
      <c r="BD78" s="212"/>
      <c r="BE78" s="212"/>
      <c r="BF78" s="212"/>
      <c r="BG78" s="212"/>
      <c r="BH78" s="212"/>
      <c r="BI78" s="212"/>
      <c r="BJ78" s="212"/>
      <c r="BK78" s="212"/>
      <c r="BL78" s="212"/>
      <c r="BM78" s="212"/>
      <c r="BN78" s="212"/>
      <c r="BO78" s="212"/>
      <c r="BP78" s="212"/>
      <c r="BQ78" s="212"/>
      <c r="BR78" s="212"/>
      <c r="BS78" s="212"/>
      <c r="BT78" s="212"/>
      <c r="BU78" s="212"/>
      <c r="BV78" s="212"/>
      <c r="BW78" s="212"/>
      <c r="BX78" s="212"/>
      <c r="BY78" s="212"/>
      <c r="BZ78" s="212"/>
      <c r="CA78" s="212"/>
      <c r="CB78" s="212"/>
      <c r="CC78" s="212"/>
      <c r="CD78" s="212"/>
      <c r="CE78" s="212"/>
      <c r="CF78" s="212"/>
    </row>
    <row r="79" spans="1:84" ht="15" customHeight="1" thickBot="1" x14ac:dyDescent="0.35">
      <c r="A79" s="765"/>
      <c r="B79" s="967"/>
      <c r="C79" s="968"/>
      <c r="D79" s="242" t="str">
        <f>+IF($B$51='Base Datos'!$V$21,D55,"")</f>
        <v/>
      </c>
      <c r="E79" s="212">
        <f>IF(SUM(E77:E78)=0,0,100-E77-E78)</f>
        <v>0</v>
      </c>
      <c r="F79" s="212">
        <f t="shared" ref="F79:BQ79" si="54">IF(SUM(F77:F78)=0,0,100-F77-F78)</f>
        <v>0</v>
      </c>
      <c r="G79" s="197">
        <f t="shared" si="54"/>
        <v>0</v>
      </c>
      <c r="H79" s="197">
        <f t="shared" si="54"/>
        <v>0</v>
      </c>
      <c r="I79" s="197">
        <f t="shared" si="54"/>
        <v>0</v>
      </c>
      <c r="J79" s="197">
        <f t="shared" si="54"/>
        <v>0</v>
      </c>
      <c r="K79" s="197">
        <f t="shared" si="54"/>
        <v>0</v>
      </c>
      <c r="L79" s="197">
        <f t="shared" si="54"/>
        <v>0</v>
      </c>
      <c r="M79" s="197">
        <f t="shared" si="54"/>
        <v>0</v>
      </c>
      <c r="N79" s="197">
        <f t="shared" si="54"/>
        <v>0</v>
      </c>
      <c r="O79" s="197">
        <f t="shared" si="54"/>
        <v>0</v>
      </c>
      <c r="P79" s="197">
        <f t="shared" si="54"/>
        <v>0</v>
      </c>
      <c r="Q79" s="197">
        <f t="shared" si="54"/>
        <v>0</v>
      </c>
      <c r="R79" s="197">
        <f t="shared" si="54"/>
        <v>0</v>
      </c>
      <c r="S79" s="197">
        <f t="shared" si="54"/>
        <v>0</v>
      </c>
      <c r="T79" s="197">
        <f t="shared" si="54"/>
        <v>0</v>
      </c>
      <c r="U79" s="197">
        <f t="shared" si="54"/>
        <v>0</v>
      </c>
      <c r="V79" s="197">
        <f t="shared" si="54"/>
        <v>0</v>
      </c>
      <c r="W79" s="197">
        <f t="shared" si="54"/>
        <v>0</v>
      </c>
      <c r="X79" s="197">
        <f t="shared" si="54"/>
        <v>0</v>
      </c>
      <c r="Y79" s="197">
        <f t="shared" si="54"/>
        <v>0</v>
      </c>
      <c r="Z79" s="197">
        <f t="shared" si="54"/>
        <v>0</v>
      </c>
      <c r="AA79" s="197">
        <f t="shared" si="54"/>
        <v>0</v>
      </c>
      <c r="AB79" s="197">
        <f t="shared" si="54"/>
        <v>0</v>
      </c>
      <c r="AC79" s="197">
        <f t="shared" si="54"/>
        <v>0</v>
      </c>
      <c r="AD79" s="197">
        <f t="shared" si="54"/>
        <v>0</v>
      </c>
      <c r="AE79" s="197">
        <f t="shared" si="54"/>
        <v>0</v>
      </c>
      <c r="AF79" s="197">
        <f t="shared" si="54"/>
        <v>0</v>
      </c>
      <c r="AG79" s="197">
        <f t="shared" si="54"/>
        <v>0</v>
      </c>
      <c r="AH79" s="197">
        <f t="shared" si="54"/>
        <v>0</v>
      </c>
      <c r="AI79" s="197">
        <f t="shared" si="54"/>
        <v>0</v>
      </c>
      <c r="AJ79" s="197">
        <f t="shared" si="54"/>
        <v>0</v>
      </c>
      <c r="AK79" s="197">
        <f t="shared" si="54"/>
        <v>0</v>
      </c>
      <c r="AL79" s="197">
        <f t="shared" si="54"/>
        <v>0</v>
      </c>
      <c r="AM79" s="197">
        <f t="shared" si="54"/>
        <v>0</v>
      </c>
      <c r="AN79" s="197">
        <f t="shared" si="54"/>
        <v>0</v>
      </c>
      <c r="AO79" s="197">
        <f t="shared" si="54"/>
        <v>0</v>
      </c>
      <c r="AP79" s="197">
        <f t="shared" si="54"/>
        <v>0</v>
      </c>
      <c r="AQ79" s="197">
        <f t="shared" si="54"/>
        <v>0</v>
      </c>
      <c r="AR79" s="197">
        <f t="shared" si="54"/>
        <v>0</v>
      </c>
      <c r="AS79" s="197">
        <f t="shared" si="54"/>
        <v>0</v>
      </c>
      <c r="AT79" s="197">
        <f t="shared" si="54"/>
        <v>0</v>
      </c>
      <c r="AU79" s="197">
        <f t="shared" si="54"/>
        <v>0</v>
      </c>
      <c r="AV79" s="197">
        <f t="shared" si="54"/>
        <v>0</v>
      </c>
      <c r="AW79" s="197">
        <f t="shared" si="54"/>
        <v>0</v>
      </c>
      <c r="AX79" s="197">
        <f t="shared" si="54"/>
        <v>0</v>
      </c>
      <c r="AY79" s="197">
        <f t="shared" si="54"/>
        <v>0</v>
      </c>
      <c r="AZ79" s="197">
        <f t="shared" si="54"/>
        <v>0</v>
      </c>
      <c r="BA79" s="197">
        <f t="shared" si="54"/>
        <v>0</v>
      </c>
      <c r="BB79" s="197">
        <f t="shared" si="54"/>
        <v>0</v>
      </c>
      <c r="BC79" s="197">
        <f t="shared" si="54"/>
        <v>0</v>
      </c>
      <c r="BD79" s="197">
        <f t="shared" si="54"/>
        <v>0</v>
      </c>
      <c r="BE79" s="197">
        <f t="shared" si="54"/>
        <v>0</v>
      </c>
      <c r="BF79" s="197">
        <f t="shared" si="54"/>
        <v>0</v>
      </c>
      <c r="BG79" s="197">
        <f t="shared" si="54"/>
        <v>0</v>
      </c>
      <c r="BH79" s="197">
        <f t="shared" si="54"/>
        <v>0</v>
      </c>
      <c r="BI79" s="197">
        <f t="shared" si="54"/>
        <v>0</v>
      </c>
      <c r="BJ79" s="197">
        <f t="shared" si="54"/>
        <v>0</v>
      </c>
      <c r="BK79" s="197">
        <f t="shared" si="54"/>
        <v>0</v>
      </c>
      <c r="BL79" s="197">
        <f t="shared" si="54"/>
        <v>0</v>
      </c>
      <c r="BM79" s="197">
        <f t="shared" si="54"/>
        <v>0</v>
      </c>
      <c r="BN79" s="197">
        <f t="shared" si="54"/>
        <v>0</v>
      </c>
      <c r="BO79" s="197">
        <f t="shared" si="54"/>
        <v>0</v>
      </c>
      <c r="BP79" s="197">
        <f t="shared" si="54"/>
        <v>0</v>
      </c>
      <c r="BQ79" s="197">
        <f t="shared" si="54"/>
        <v>0</v>
      </c>
      <c r="BR79" s="197">
        <f t="shared" ref="BR79:CF79" si="55">IF(SUM(BR77:BR78)=0,0,100-BR77-BR78)</f>
        <v>0</v>
      </c>
      <c r="BS79" s="197">
        <f t="shared" si="55"/>
        <v>0</v>
      </c>
      <c r="BT79" s="197">
        <f t="shared" si="55"/>
        <v>0</v>
      </c>
      <c r="BU79" s="197">
        <f t="shared" si="55"/>
        <v>0</v>
      </c>
      <c r="BV79" s="197">
        <f t="shared" si="55"/>
        <v>0</v>
      </c>
      <c r="BW79" s="197">
        <f t="shared" si="55"/>
        <v>0</v>
      </c>
      <c r="BX79" s="197">
        <f t="shared" si="55"/>
        <v>0</v>
      </c>
      <c r="BY79" s="197">
        <f t="shared" si="55"/>
        <v>0</v>
      </c>
      <c r="BZ79" s="197">
        <f t="shared" si="55"/>
        <v>0</v>
      </c>
      <c r="CA79" s="197">
        <f t="shared" si="55"/>
        <v>0</v>
      </c>
      <c r="CB79" s="197">
        <f t="shared" si="55"/>
        <v>0</v>
      </c>
      <c r="CC79" s="197">
        <f t="shared" si="55"/>
        <v>0</v>
      </c>
      <c r="CD79" s="197">
        <f t="shared" si="55"/>
        <v>0</v>
      </c>
      <c r="CE79" s="197">
        <f t="shared" si="55"/>
        <v>0</v>
      </c>
      <c r="CF79" s="197">
        <f t="shared" si="55"/>
        <v>0</v>
      </c>
    </row>
    <row r="80" spans="1:84" ht="15" customHeight="1" thickBot="1" x14ac:dyDescent="0.35">
      <c r="A80" s="765"/>
      <c r="B80" s="967"/>
      <c r="C80" s="968"/>
      <c r="D80" s="243" t="s">
        <v>122</v>
      </c>
      <c r="E80" s="212"/>
      <c r="F80" s="212"/>
      <c r="G80" s="212"/>
      <c r="H80" s="212"/>
      <c r="I80" s="212"/>
      <c r="J80" s="212"/>
      <c r="K80" s="212"/>
      <c r="L80" s="212"/>
      <c r="M80" s="212"/>
      <c r="N80" s="212"/>
      <c r="O80" s="212"/>
      <c r="P80" s="212"/>
      <c r="Q80" s="212"/>
      <c r="R80" s="212"/>
      <c r="S80" s="212"/>
      <c r="T80" s="212"/>
      <c r="U80" s="212"/>
      <c r="V80" s="212"/>
      <c r="W80" s="212"/>
      <c r="X80" s="212"/>
      <c r="Y80" s="212"/>
      <c r="Z80" s="212"/>
      <c r="AA80" s="212"/>
      <c r="AB80" s="212"/>
      <c r="AC80" s="212"/>
      <c r="AD80" s="212"/>
      <c r="AE80" s="212"/>
      <c r="AF80" s="212"/>
      <c r="AG80" s="212"/>
      <c r="AH80" s="212"/>
      <c r="AI80" s="212"/>
      <c r="AJ80" s="212"/>
      <c r="AK80" s="212"/>
      <c r="AL80" s="212"/>
      <c r="AM80" s="212"/>
      <c r="AN80" s="212"/>
      <c r="AO80" s="212"/>
      <c r="AP80" s="212"/>
      <c r="AQ80" s="212"/>
      <c r="AR80" s="212"/>
      <c r="AS80" s="212"/>
      <c r="AT80" s="212"/>
      <c r="AU80" s="212"/>
      <c r="AV80" s="212"/>
      <c r="AW80" s="212"/>
      <c r="AX80" s="212"/>
      <c r="AY80" s="212"/>
      <c r="AZ80" s="212"/>
      <c r="BA80" s="212"/>
      <c r="BB80" s="212"/>
      <c r="BC80" s="212"/>
      <c r="BD80" s="212"/>
      <c r="BE80" s="212"/>
      <c r="BF80" s="212"/>
      <c r="BG80" s="212"/>
      <c r="BH80" s="212"/>
      <c r="BI80" s="212"/>
      <c r="BJ80" s="212"/>
      <c r="BK80" s="212"/>
      <c r="BL80" s="212"/>
      <c r="BM80" s="212"/>
      <c r="BN80" s="212"/>
      <c r="BO80" s="212"/>
      <c r="BP80" s="212"/>
      <c r="BQ80" s="212"/>
      <c r="BR80" s="212"/>
      <c r="BS80" s="212"/>
      <c r="BT80" s="212"/>
      <c r="BU80" s="212"/>
      <c r="BV80" s="212"/>
      <c r="BW80" s="212"/>
      <c r="BX80" s="212"/>
      <c r="BY80" s="212"/>
      <c r="BZ80" s="212"/>
      <c r="CA80" s="212"/>
      <c r="CB80" s="212"/>
      <c r="CC80" s="212"/>
      <c r="CD80" s="212"/>
      <c r="CE80" s="212"/>
      <c r="CF80" s="212"/>
    </row>
    <row r="81" spans="1:84" ht="15" customHeight="1" thickBot="1" x14ac:dyDescent="0.35">
      <c r="A81" s="765"/>
      <c r="B81" s="967"/>
      <c r="C81" s="969"/>
      <c r="D81" s="244" t="s">
        <v>174</v>
      </c>
      <c r="E81" s="257">
        <f>+IF(E79="","",PROGRAMA!$I$13*E80*(((E80/PROGRAMA!$I$9)*(PROGRAMA!$I$12-PROGRAMA!$I$11)/2)+PROGRAMA!$I$11))</f>
        <v>0</v>
      </c>
      <c r="F81" s="257">
        <f>+IF(F79="","",PROGRAMA!$I$13*F80*(((F80/PROGRAMA!$I$9)*(PROGRAMA!$I$12-PROGRAMA!$I$11)/2)+PROGRAMA!$I$11))</f>
        <v>0</v>
      </c>
      <c r="G81" s="245">
        <f>+IF(G79="","",PROGRAMA!$I$13*G80*(((G80/PROGRAMA!$I$9)*(PROGRAMA!$I$12-PROGRAMA!$I$11)/2)+PROGRAMA!$I$11))</f>
        <v>0</v>
      </c>
      <c r="H81" s="245">
        <f>+IF(H79="","",PROGRAMA!$I$13*H80*(((H80/PROGRAMA!$I$9)*(PROGRAMA!$I$12-PROGRAMA!$I$11)/2)+PROGRAMA!$I$11))</f>
        <v>0</v>
      </c>
      <c r="I81" s="245">
        <f>+IF(I79="","",PROGRAMA!$I$13*I80*(((I80/PROGRAMA!$I$9)*(PROGRAMA!$I$12-PROGRAMA!$I$11)/2)+PROGRAMA!$I$11))</f>
        <v>0</v>
      </c>
      <c r="J81" s="245">
        <f>+IF(J79="","",PROGRAMA!$I$13*J80*(((J80/PROGRAMA!$I$9)*(PROGRAMA!$I$12-PROGRAMA!$I$11)/2)+PROGRAMA!$I$11))</f>
        <v>0</v>
      </c>
      <c r="K81" s="245">
        <f>+IF(K79="","",PROGRAMA!$I$13*K80*(((K80/PROGRAMA!$I$9)*(PROGRAMA!$I$12-PROGRAMA!$I$11)/2)+PROGRAMA!$I$11))</f>
        <v>0</v>
      </c>
      <c r="L81" s="245">
        <f>+IF(L79="","",PROGRAMA!$I$13*L80*(((L80/PROGRAMA!$I$9)*(PROGRAMA!$I$12-PROGRAMA!$I$11)/2)+PROGRAMA!$I$11))</f>
        <v>0</v>
      </c>
      <c r="M81" s="245">
        <f>+IF(M79="","",PROGRAMA!$I$13*M80*(((M80/PROGRAMA!$I$9)*(PROGRAMA!$I$12-PROGRAMA!$I$11)/2)+PROGRAMA!$I$11))</f>
        <v>0</v>
      </c>
      <c r="N81" s="245">
        <f>+IF(N79="","",PROGRAMA!$I$13*N80*(((N80/PROGRAMA!$I$9)*(PROGRAMA!$I$12-PROGRAMA!$I$11)/2)+PROGRAMA!$I$11))</f>
        <v>0</v>
      </c>
      <c r="O81" s="245">
        <f>+IF(O79="","",PROGRAMA!$I$13*O80*(((O80/PROGRAMA!$I$9)*(PROGRAMA!$I$12-PROGRAMA!$I$11)/2)+PROGRAMA!$I$11))</f>
        <v>0</v>
      </c>
      <c r="P81" s="245">
        <f>+IF(P79="","",PROGRAMA!$I$13*P80*(((P80/PROGRAMA!$I$9)*(PROGRAMA!$I$12-PROGRAMA!$I$11)/2)+PROGRAMA!$I$11))</f>
        <v>0</v>
      </c>
      <c r="Q81" s="245">
        <f>+IF(Q79="","",PROGRAMA!$I$13*Q80*(((Q80/PROGRAMA!$I$9)*(PROGRAMA!$I$12-PROGRAMA!$I$11)/2)+PROGRAMA!$I$11))</f>
        <v>0</v>
      </c>
      <c r="R81" s="245">
        <f>+IF(R79="","",PROGRAMA!$I$13*R80*(((R80/PROGRAMA!$I$9)*(PROGRAMA!$I$12-PROGRAMA!$I$11)/2)+PROGRAMA!$I$11))</f>
        <v>0</v>
      </c>
      <c r="S81" s="245">
        <f>+IF(S79="","",PROGRAMA!$I$13*S80*(((S80/PROGRAMA!$I$9)*(PROGRAMA!$I$12-PROGRAMA!$I$11)/2)+PROGRAMA!$I$11))</f>
        <v>0</v>
      </c>
      <c r="T81" s="245">
        <f>+IF(T79="","",PROGRAMA!$I$13*T80*(((T80/PROGRAMA!$I$9)*(PROGRAMA!$I$12-PROGRAMA!$I$11)/2)+PROGRAMA!$I$11))</f>
        <v>0</v>
      </c>
      <c r="U81" s="245">
        <f>+IF(U79="","",PROGRAMA!$I$13*U80*(((U80/PROGRAMA!$I$9)*(PROGRAMA!$I$12-PROGRAMA!$I$11)/2)+PROGRAMA!$I$11))</f>
        <v>0</v>
      </c>
      <c r="V81" s="245">
        <f>+IF(V79="","",PROGRAMA!$I$13*V80*(((V80/PROGRAMA!$I$9)*(PROGRAMA!$I$12-PROGRAMA!$I$11)/2)+PROGRAMA!$I$11))</f>
        <v>0</v>
      </c>
      <c r="W81" s="245">
        <f>+IF(W79="","",PROGRAMA!$I$13*W80*(((W80/PROGRAMA!$I$9)*(PROGRAMA!$I$12-PROGRAMA!$I$11)/2)+PROGRAMA!$I$11))</f>
        <v>0</v>
      </c>
      <c r="X81" s="245">
        <f>+IF(X79="","",PROGRAMA!$I$13*X80*(((X80/PROGRAMA!$I$9)*(PROGRAMA!$I$12-PROGRAMA!$I$11)/2)+PROGRAMA!$I$11))</f>
        <v>0</v>
      </c>
      <c r="Y81" s="245">
        <f>+IF(Y79="","",PROGRAMA!$I$13*Y80*(((Y80/PROGRAMA!$I$9)*(PROGRAMA!$I$12-PROGRAMA!$I$11)/2)+PROGRAMA!$I$11))</f>
        <v>0</v>
      </c>
      <c r="Z81" s="245">
        <f>+IF(Z79="","",PROGRAMA!$I$13*Z80*(((Z80/PROGRAMA!$I$9)*(PROGRAMA!$I$12-PROGRAMA!$I$11)/2)+PROGRAMA!$I$11))</f>
        <v>0</v>
      </c>
      <c r="AA81" s="245">
        <f>+IF(AA79="","",PROGRAMA!$I$13*AA80*(((AA80/PROGRAMA!$I$9)*(PROGRAMA!$I$12-PROGRAMA!$I$11)/2)+PROGRAMA!$I$11))</f>
        <v>0</v>
      </c>
      <c r="AB81" s="245">
        <f>+IF(AB79="","",PROGRAMA!$I$13*AB80*(((AB80/PROGRAMA!$I$9)*(PROGRAMA!$I$12-PROGRAMA!$I$11)/2)+PROGRAMA!$I$11))</f>
        <v>0</v>
      </c>
      <c r="AC81" s="245">
        <f>+IF(AC79="","",PROGRAMA!$I$13*AC80*(((AC80/PROGRAMA!$I$9)*(PROGRAMA!$I$12-PROGRAMA!$I$11)/2)+PROGRAMA!$I$11))</f>
        <v>0</v>
      </c>
      <c r="AD81" s="245">
        <f>+IF(AD79="","",PROGRAMA!$I$13*AD80*(((AD80/PROGRAMA!$I$9)*(PROGRAMA!$I$12-PROGRAMA!$I$11)/2)+PROGRAMA!$I$11))</f>
        <v>0</v>
      </c>
      <c r="AE81" s="245">
        <f>+IF(AE79="","",PROGRAMA!$I$13*AE80*(((AE80/PROGRAMA!$I$9)*(PROGRAMA!$I$12-PROGRAMA!$I$11)/2)+PROGRAMA!$I$11))</f>
        <v>0</v>
      </c>
      <c r="AF81" s="245">
        <f>+IF(AF79="","",PROGRAMA!$I$13*AF80*(((AF80/PROGRAMA!$I$9)*(PROGRAMA!$I$12-PROGRAMA!$I$11)/2)+PROGRAMA!$I$11))</f>
        <v>0</v>
      </c>
      <c r="AG81" s="245">
        <f>+IF(AG79="","",PROGRAMA!$I$13*AG80*(((AG80/PROGRAMA!$I$9)*(PROGRAMA!$I$12-PROGRAMA!$I$11)/2)+PROGRAMA!$I$11))</f>
        <v>0</v>
      </c>
      <c r="AH81" s="245">
        <f>+IF(AH79="","",PROGRAMA!$I$13*AH80*(((AH80/PROGRAMA!$I$9)*(PROGRAMA!$I$12-PROGRAMA!$I$11)/2)+PROGRAMA!$I$11))</f>
        <v>0</v>
      </c>
      <c r="AI81" s="245">
        <f>+IF(AI79="","",PROGRAMA!$I$13*AI80*(((AI80/PROGRAMA!$I$9)*(PROGRAMA!$I$12-PROGRAMA!$I$11)/2)+PROGRAMA!$I$11))</f>
        <v>0</v>
      </c>
      <c r="AJ81" s="245">
        <f>+IF(AJ79="","",PROGRAMA!$I$13*AJ80*(((AJ80/PROGRAMA!$I$9)*(PROGRAMA!$I$12-PROGRAMA!$I$11)/2)+PROGRAMA!$I$11))</f>
        <v>0</v>
      </c>
      <c r="AK81" s="245">
        <f>+IF(AK79="","",PROGRAMA!$I$13*AK80*(((AK80/PROGRAMA!$I$9)*(PROGRAMA!$I$12-PROGRAMA!$I$11)/2)+PROGRAMA!$I$11))</f>
        <v>0</v>
      </c>
      <c r="AL81" s="245">
        <f>+IF(AL79="","",PROGRAMA!$I$13*AL80*(((AL80/PROGRAMA!$I$9)*(PROGRAMA!$I$12-PROGRAMA!$I$11)/2)+PROGRAMA!$I$11))</f>
        <v>0</v>
      </c>
      <c r="AM81" s="245">
        <f>+IF(AM79="","",PROGRAMA!$I$13*AM80*(((AM80/PROGRAMA!$I$9)*(PROGRAMA!$I$12-PROGRAMA!$I$11)/2)+PROGRAMA!$I$11))</f>
        <v>0</v>
      </c>
      <c r="AN81" s="245">
        <f>+IF(AN79="","",PROGRAMA!$I$13*AN80*(((AN80/PROGRAMA!$I$9)*(PROGRAMA!$I$12-PROGRAMA!$I$11)/2)+PROGRAMA!$I$11))</f>
        <v>0</v>
      </c>
      <c r="AO81" s="245">
        <f>+IF(AO79="","",PROGRAMA!$I$13*AO80*(((AO80/PROGRAMA!$I$9)*(PROGRAMA!$I$12-PROGRAMA!$I$11)/2)+PROGRAMA!$I$11))</f>
        <v>0</v>
      </c>
      <c r="AP81" s="245">
        <f>+IF(AP79="","",PROGRAMA!$I$13*AP80*(((AP80/PROGRAMA!$I$9)*(PROGRAMA!$I$12-PROGRAMA!$I$11)/2)+PROGRAMA!$I$11))</f>
        <v>0</v>
      </c>
      <c r="AQ81" s="245">
        <f>+IF(AQ79="","",PROGRAMA!$I$13*AQ80*(((AQ80/PROGRAMA!$I$9)*(PROGRAMA!$I$12-PROGRAMA!$I$11)/2)+PROGRAMA!$I$11))</f>
        <v>0</v>
      </c>
      <c r="AR81" s="245">
        <f>+IF(AR79="","",PROGRAMA!$I$13*AR80*(((AR80/PROGRAMA!$I$9)*(PROGRAMA!$I$12-PROGRAMA!$I$11)/2)+PROGRAMA!$I$11))</f>
        <v>0</v>
      </c>
      <c r="AS81" s="245">
        <f>+IF(AS79="","",PROGRAMA!$I$13*AS80*(((AS80/PROGRAMA!$I$9)*(PROGRAMA!$I$12-PROGRAMA!$I$11)/2)+PROGRAMA!$I$11))</f>
        <v>0</v>
      </c>
      <c r="AT81" s="245">
        <f>+IF(AT79="","",PROGRAMA!$I$13*AT80*(((AT80/PROGRAMA!$I$9)*(PROGRAMA!$I$12-PROGRAMA!$I$11)/2)+PROGRAMA!$I$11))</f>
        <v>0</v>
      </c>
      <c r="AU81" s="245">
        <f>+IF(AU79="","",PROGRAMA!$I$13*AU80*(((AU80/PROGRAMA!$I$9)*(PROGRAMA!$I$12-PROGRAMA!$I$11)/2)+PROGRAMA!$I$11))</f>
        <v>0</v>
      </c>
      <c r="AV81" s="245">
        <f>+IF(AV79="","",PROGRAMA!$I$13*AV80*(((AV80/PROGRAMA!$I$9)*(PROGRAMA!$I$12-PROGRAMA!$I$11)/2)+PROGRAMA!$I$11))</f>
        <v>0</v>
      </c>
      <c r="AW81" s="245">
        <f>+IF(AW79="","",PROGRAMA!$I$13*AW80*(((AW80/PROGRAMA!$I$9)*(PROGRAMA!$I$12-PROGRAMA!$I$11)/2)+PROGRAMA!$I$11))</f>
        <v>0</v>
      </c>
      <c r="AX81" s="245">
        <f>+IF(AX79="","",PROGRAMA!$I$13*AX80*(((AX80/PROGRAMA!$I$9)*(PROGRAMA!$I$12-PROGRAMA!$I$11)/2)+PROGRAMA!$I$11))</f>
        <v>0</v>
      </c>
      <c r="AY81" s="245">
        <f>+IF(AY79="","",PROGRAMA!$I$13*AY80*(((AY80/PROGRAMA!$I$9)*(PROGRAMA!$I$12-PROGRAMA!$I$11)/2)+PROGRAMA!$I$11))</f>
        <v>0</v>
      </c>
      <c r="AZ81" s="245">
        <f>+IF(AZ79="","",PROGRAMA!$I$13*AZ80*(((AZ80/PROGRAMA!$I$9)*(PROGRAMA!$I$12-PROGRAMA!$I$11)/2)+PROGRAMA!$I$11))</f>
        <v>0</v>
      </c>
      <c r="BA81" s="245">
        <f>+IF(BA79="","",PROGRAMA!$I$13*BA80*(((BA80/PROGRAMA!$I$9)*(PROGRAMA!$I$12-PROGRAMA!$I$11)/2)+PROGRAMA!$I$11))</f>
        <v>0</v>
      </c>
      <c r="BB81" s="245">
        <f>+IF(BB79="","",PROGRAMA!$I$13*BB80*(((BB80/PROGRAMA!$I$9)*(PROGRAMA!$I$12-PROGRAMA!$I$11)/2)+PROGRAMA!$I$11))</f>
        <v>0</v>
      </c>
      <c r="BC81" s="245">
        <f>+IF(BC79="","",PROGRAMA!$I$13*BC80*(((BC80/PROGRAMA!$I$9)*(PROGRAMA!$I$12-PROGRAMA!$I$11)/2)+PROGRAMA!$I$11))</f>
        <v>0</v>
      </c>
      <c r="BD81" s="245">
        <f>+IF(BD79="","",PROGRAMA!$I$13*BD80*(((BD80/PROGRAMA!$I$9)*(PROGRAMA!$I$12-PROGRAMA!$I$11)/2)+PROGRAMA!$I$11))</f>
        <v>0</v>
      </c>
      <c r="BE81" s="245">
        <f>+IF(BE79="","",PROGRAMA!$I$13*BE80*(((BE80/PROGRAMA!$I$9)*(PROGRAMA!$I$12-PROGRAMA!$I$11)/2)+PROGRAMA!$I$11))</f>
        <v>0</v>
      </c>
      <c r="BF81" s="245">
        <f>+IF(BF79="","",PROGRAMA!$I$13*BF80*(((BF80/PROGRAMA!$I$9)*(PROGRAMA!$I$12-PROGRAMA!$I$11)/2)+PROGRAMA!$I$11))</f>
        <v>0</v>
      </c>
      <c r="BG81" s="245">
        <f>+IF(BG79="","",PROGRAMA!$I$13*BG80*(((BG80/PROGRAMA!$I$9)*(PROGRAMA!$I$12-PROGRAMA!$I$11)/2)+PROGRAMA!$I$11))</f>
        <v>0</v>
      </c>
      <c r="BH81" s="245">
        <f>+IF(BH79="","",PROGRAMA!$I$13*BH80*(((BH80/PROGRAMA!$I$9)*(PROGRAMA!$I$12-PROGRAMA!$I$11)/2)+PROGRAMA!$I$11))</f>
        <v>0</v>
      </c>
      <c r="BI81" s="245">
        <f>+IF(BI79="","",PROGRAMA!$I$13*BI80*(((BI80/PROGRAMA!$I$9)*(PROGRAMA!$I$12-PROGRAMA!$I$11)/2)+PROGRAMA!$I$11))</f>
        <v>0</v>
      </c>
      <c r="BJ81" s="245">
        <f>+IF(BJ79="","",PROGRAMA!$I$13*BJ80*(((BJ80/PROGRAMA!$I$9)*(PROGRAMA!$I$12-PROGRAMA!$I$11)/2)+PROGRAMA!$I$11))</f>
        <v>0</v>
      </c>
      <c r="BK81" s="245">
        <f>+IF(BK79="","",PROGRAMA!$I$13*BK80*(((BK80/PROGRAMA!$I$9)*(PROGRAMA!$I$12-PROGRAMA!$I$11)/2)+PROGRAMA!$I$11))</f>
        <v>0</v>
      </c>
      <c r="BL81" s="245">
        <f>+IF(BL79="","",PROGRAMA!$I$13*BL80*(((BL80/PROGRAMA!$I$9)*(PROGRAMA!$I$12-PROGRAMA!$I$11)/2)+PROGRAMA!$I$11))</f>
        <v>0</v>
      </c>
      <c r="BM81" s="245">
        <f>+IF(BM79="","",PROGRAMA!$I$13*BM80*(((BM80/PROGRAMA!$I$9)*(PROGRAMA!$I$12-PROGRAMA!$I$11)/2)+PROGRAMA!$I$11))</f>
        <v>0</v>
      </c>
      <c r="BN81" s="245">
        <f>+IF(BN79="","",PROGRAMA!$I$13*BN80*(((BN80/PROGRAMA!$I$9)*(PROGRAMA!$I$12-PROGRAMA!$I$11)/2)+PROGRAMA!$I$11))</f>
        <v>0</v>
      </c>
      <c r="BO81" s="245">
        <f>+IF(BO79="","",PROGRAMA!$I$13*BO80*(((BO80/PROGRAMA!$I$9)*(PROGRAMA!$I$12-PROGRAMA!$I$11)/2)+PROGRAMA!$I$11))</f>
        <v>0</v>
      </c>
      <c r="BP81" s="245">
        <f>+IF(BP79="","",PROGRAMA!$I$13*BP80*(((BP80/PROGRAMA!$I$9)*(PROGRAMA!$I$12-PROGRAMA!$I$11)/2)+PROGRAMA!$I$11))</f>
        <v>0</v>
      </c>
      <c r="BQ81" s="245">
        <f>+IF(BQ79="","",PROGRAMA!$I$13*BQ80*(((BQ80/PROGRAMA!$I$9)*(PROGRAMA!$I$12-PROGRAMA!$I$11)/2)+PROGRAMA!$I$11))</f>
        <v>0</v>
      </c>
      <c r="BR81" s="245">
        <f>+IF(BR79="","",PROGRAMA!$I$13*BR80*(((BR80/PROGRAMA!$I$9)*(PROGRAMA!$I$12-PROGRAMA!$I$11)/2)+PROGRAMA!$I$11))</f>
        <v>0</v>
      </c>
      <c r="BS81" s="245">
        <f>+IF(BS79="","",PROGRAMA!$I$13*BS80*(((BS80/PROGRAMA!$I$9)*(PROGRAMA!$I$12-PROGRAMA!$I$11)/2)+PROGRAMA!$I$11))</f>
        <v>0</v>
      </c>
      <c r="BT81" s="245">
        <f>+IF(BT79="","",PROGRAMA!$I$13*BT80*(((BT80/PROGRAMA!$I$9)*(PROGRAMA!$I$12-PROGRAMA!$I$11)/2)+PROGRAMA!$I$11))</f>
        <v>0</v>
      </c>
      <c r="BU81" s="245">
        <f>+IF(BU79="","",PROGRAMA!$I$13*BU80*(((BU80/PROGRAMA!$I$9)*(PROGRAMA!$I$12-PROGRAMA!$I$11)/2)+PROGRAMA!$I$11))</f>
        <v>0</v>
      </c>
      <c r="BV81" s="245">
        <f>+IF(BV79="","",PROGRAMA!$I$13*BV80*(((BV80/PROGRAMA!$I$9)*(PROGRAMA!$I$12-PROGRAMA!$I$11)/2)+PROGRAMA!$I$11))</f>
        <v>0</v>
      </c>
      <c r="BW81" s="245">
        <f>+IF(BW79="","",PROGRAMA!$I$13*BW80*(((BW80/PROGRAMA!$I$9)*(PROGRAMA!$I$12-PROGRAMA!$I$11)/2)+PROGRAMA!$I$11))</f>
        <v>0</v>
      </c>
      <c r="BX81" s="245">
        <f>+IF(BX79="","",PROGRAMA!$I$13*BX80*(((BX80/PROGRAMA!$I$9)*(PROGRAMA!$I$12-PROGRAMA!$I$11)/2)+PROGRAMA!$I$11))</f>
        <v>0</v>
      </c>
      <c r="BY81" s="245">
        <f>+IF(BY79="","",PROGRAMA!$I$13*BY80*(((BY80/PROGRAMA!$I$9)*(PROGRAMA!$I$12-PROGRAMA!$I$11)/2)+PROGRAMA!$I$11))</f>
        <v>0</v>
      </c>
      <c r="BZ81" s="245">
        <f>+IF(BZ79="","",PROGRAMA!$I$13*BZ80*(((BZ80/PROGRAMA!$I$9)*(PROGRAMA!$I$12-PROGRAMA!$I$11)/2)+PROGRAMA!$I$11))</f>
        <v>0</v>
      </c>
      <c r="CA81" s="245">
        <f>+IF(CA79="","",PROGRAMA!$I$13*CA80*(((CA80/PROGRAMA!$I$9)*(PROGRAMA!$I$12-PROGRAMA!$I$11)/2)+PROGRAMA!$I$11))</f>
        <v>0</v>
      </c>
      <c r="CB81" s="245">
        <f>+IF(CB79="","",PROGRAMA!$I$13*CB80*(((CB80/PROGRAMA!$I$9)*(PROGRAMA!$I$12-PROGRAMA!$I$11)/2)+PROGRAMA!$I$11))</f>
        <v>0</v>
      </c>
      <c r="CC81" s="245">
        <f>+IF(CC79="","",PROGRAMA!$I$13*CC80*(((CC80/PROGRAMA!$I$9)*(PROGRAMA!$I$12-PROGRAMA!$I$11)/2)+PROGRAMA!$I$11))</f>
        <v>0</v>
      </c>
      <c r="CD81" s="245">
        <f>+IF(CD79="","",PROGRAMA!$I$13*CD80*(((CD80/PROGRAMA!$I$9)*(PROGRAMA!$I$12-PROGRAMA!$I$11)/2)+PROGRAMA!$I$11))</f>
        <v>0</v>
      </c>
      <c r="CE81" s="245">
        <f>+IF(CE79="","",PROGRAMA!$I$13*CE80*(((CE80/PROGRAMA!$I$9)*(PROGRAMA!$I$12-PROGRAMA!$I$11)/2)+PROGRAMA!$I$11))</f>
        <v>0</v>
      </c>
      <c r="CF81" s="245">
        <f>+IF(CF79="","",PROGRAMA!$I$13*CF80*(((CF80/PROGRAMA!$I$9)*(PROGRAMA!$I$12-PROGRAMA!$I$11)/2)+PROGRAMA!$I$11))</f>
        <v>0</v>
      </c>
    </row>
    <row r="82" spans="1:84" ht="15" customHeight="1" thickTop="1" thickBot="1" x14ac:dyDescent="0.35">
      <c r="A82" s="765"/>
      <c r="B82" s="967" t="s">
        <v>257</v>
      </c>
      <c r="C82" s="970" t="str">
        <f>+IF($B$51='Base Datos'!$V$21,B82,"")</f>
        <v/>
      </c>
      <c r="D82" s="241" t="str">
        <f>+IF($B$51='Base Datos'!$V$21,D52,"")</f>
        <v/>
      </c>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c r="AD82" s="255"/>
      <c r="AE82" s="255"/>
      <c r="AF82" s="255"/>
      <c r="AG82" s="255"/>
      <c r="AH82" s="255"/>
      <c r="AI82" s="255"/>
      <c r="AJ82" s="255"/>
      <c r="AK82" s="255"/>
      <c r="AL82" s="255"/>
      <c r="AM82" s="255"/>
      <c r="AN82" s="255"/>
      <c r="AO82" s="255"/>
      <c r="AP82" s="255"/>
      <c r="AQ82" s="255"/>
      <c r="AR82" s="255"/>
      <c r="AS82" s="255"/>
      <c r="AT82" s="255"/>
      <c r="AU82" s="255"/>
      <c r="AV82" s="255"/>
      <c r="AW82" s="255"/>
      <c r="AX82" s="255"/>
      <c r="AY82" s="255"/>
      <c r="AZ82" s="255"/>
      <c r="BA82" s="255"/>
      <c r="BB82" s="255"/>
      <c r="BC82" s="255"/>
      <c r="BD82" s="255"/>
      <c r="BE82" s="255"/>
      <c r="BF82" s="255"/>
      <c r="BG82" s="255"/>
      <c r="BH82" s="255"/>
      <c r="BI82" s="255"/>
      <c r="BJ82" s="255"/>
      <c r="BK82" s="255"/>
      <c r="BL82" s="255"/>
      <c r="BM82" s="255"/>
      <c r="BN82" s="255"/>
      <c r="BO82" s="255"/>
      <c r="BP82" s="255"/>
      <c r="BQ82" s="255"/>
      <c r="BR82" s="255"/>
      <c r="BS82" s="255"/>
      <c r="BT82" s="255"/>
      <c r="BU82" s="255"/>
      <c r="BV82" s="255"/>
      <c r="BW82" s="255"/>
      <c r="BX82" s="255"/>
      <c r="BY82" s="255"/>
      <c r="BZ82" s="255"/>
      <c r="CA82" s="255"/>
      <c r="CB82" s="255"/>
      <c r="CC82" s="255"/>
      <c r="CD82" s="255"/>
      <c r="CE82" s="255"/>
      <c r="CF82" s="255"/>
    </row>
    <row r="83" spans="1:84" ht="15" customHeight="1" thickBot="1" x14ac:dyDescent="0.35">
      <c r="A83" s="765"/>
      <c r="B83" s="967"/>
      <c r="C83" s="968"/>
      <c r="D83" s="242" t="str">
        <f>+IF($B$51='Base Datos'!$V$21,D53,"")</f>
        <v/>
      </c>
      <c r="E83" s="256"/>
      <c r="F83" s="256"/>
      <c r="G83" s="256"/>
      <c r="H83" s="256"/>
      <c r="I83" s="256"/>
      <c r="J83" s="256"/>
      <c r="K83" s="256"/>
      <c r="L83" s="256"/>
      <c r="M83" s="256"/>
      <c r="N83" s="256"/>
      <c r="O83" s="256"/>
      <c r="P83" s="256"/>
      <c r="Q83" s="256"/>
      <c r="R83" s="256"/>
      <c r="S83" s="256"/>
      <c r="T83" s="256"/>
      <c r="U83" s="256"/>
      <c r="V83" s="256"/>
      <c r="W83" s="256"/>
      <c r="X83" s="256"/>
      <c r="Y83" s="256"/>
      <c r="Z83" s="256"/>
      <c r="AA83" s="256"/>
      <c r="AB83" s="256"/>
      <c r="AC83" s="256"/>
      <c r="AD83" s="256"/>
      <c r="AE83" s="256"/>
      <c r="AF83" s="256"/>
      <c r="AG83" s="256"/>
      <c r="AH83" s="256"/>
      <c r="AI83" s="256"/>
      <c r="AJ83" s="256"/>
      <c r="AK83" s="256"/>
      <c r="AL83" s="256"/>
      <c r="AM83" s="256"/>
      <c r="AN83" s="256"/>
      <c r="AO83" s="256"/>
      <c r="AP83" s="256"/>
      <c r="AQ83" s="256"/>
      <c r="AR83" s="256"/>
      <c r="AS83" s="256"/>
      <c r="AT83" s="256"/>
      <c r="AU83" s="256"/>
      <c r="AV83" s="256"/>
      <c r="AW83" s="256"/>
      <c r="AX83" s="256"/>
      <c r="AY83" s="256"/>
      <c r="AZ83" s="256"/>
      <c r="BA83" s="256"/>
      <c r="BB83" s="256"/>
      <c r="BC83" s="256"/>
      <c r="BD83" s="256"/>
      <c r="BE83" s="256"/>
      <c r="BF83" s="256"/>
      <c r="BG83" s="256"/>
      <c r="BH83" s="256"/>
      <c r="BI83" s="256"/>
      <c r="BJ83" s="256"/>
      <c r="BK83" s="256"/>
      <c r="BL83" s="256"/>
      <c r="BM83" s="256"/>
      <c r="BN83" s="256"/>
      <c r="BO83" s="256"/>
      <c r="BP83" s="256"/>
      <c r="BQ83" s="256"/>
      <c r="BR83" s="256"/>
      <c r="BS83" s="256"/>
      <c r="BT83" s="256"/>
      <c r="BU83" s="256"/>
      <c r="BV83" s="256"/>
      <c r="BW83" s="256"/>
      <c r="BX83" s="256"/>
      <c r="BY83" s="256"/>
      <c r="BZ83" s="256"/>
      <c r="CA83" s="256"/>
      <c r="CB83" s="256"/>
      <c r="CC83" s="256"/>
      <c r="CD83" s="256"/>
      <c r="CE83" s="256"/>
      <c r="CF83" s="256"/>
    </row>
    <row r="84" spans="1:84" ht="15" customHeight="1" thickBot="1" x14ac:dyDescent="0.35">
      <c r="A84" s="765"/>
      <c r="B84" s="967"/>
      <c r="C84" s="968"/>
      <c r="D84" s="242" t="str">
        <f>+IF($B$51='Base Datos'!$V$21,D54,"")</f>
        <v/>
      </c>
      <c r="E84" s="212"/>
      <c r="F84" s="212"/>
      <c r="G84" s="212"/>
      <c r="H84" s="212"/>
      <c r="I84" s="212"/>
      <c r="J84" s="212"/>
      <c r="K84" s="212"/>
      <c r="L84" s="212"/>
      <c r="M84" s="212"/>
      <c r="N84" s="212"/>
      <c r="O84" s="212"/>
      <c r="P84" s="212"/>
      <c r="Q84" s="212"/>
      <c r="R84" s="212"/>
      <c r="S84" s="212"/>
      <c r="T84" s="212"/>
      <c r="U84" s="212"/>
      <c r="V84" s="212"/>
      <c r="W84" s="212"/>
      <c r="X84" s="212"/>
      <c r="Y84" s="212"/>
      <c r="Z84" s="212"/>
      <c r="AA84" s="212"/>
      <c r="AB84" s="212"/>
      <c r="AC84" s="212"/>
      <c r="AD84" s="212"/>
      <c r="AE84" s="212"/>
      <c r="AF84" s="212"/>
      <c r="AG84" s="212"/>
      <c r="AH84" s="212"/>
      <c r="AI84" s="212"/>
      <c r="AJ84" s="212"/>
      <c r="AK84" s="212"/>
      <c r="AL84" s="212"/>
      <c r="AM84" s="212"/>
      <c r="AN84" s="212"/>
      <c r="AO84" s="212"/>
      <c r="AP84" s="212"/>
      <c r="AQ84" s="212"/>
      <c r="AR84" s="212"/>
      <c r="AS84" s="212"/>
      <c r="AT84" s="212"/>
      <c r="AU84" s="212"/>
      <c r="AV84" s="212"/>
      <c r="AW84" s="212"/>
      <c r="AX84" s="212"/>
      <c r="AY84" s="212"/>
      <c r="AZ84" s="212"/>
      <c r="BA84" s="212"/>
      <c r="BB84" s="212"/>
      <c r="BC84" s="212"/>
      <c r="BD84" s="212"/>
      <c r="BE84" s="212"/>
      <c r="BF84" s="212"/>
      <c r="BG84" s="212"/>
      <c r="BH84" s="212"/>
      <c r="BI84" s="212"/>
      <c r="BJ84" s="212"/>
      <c r="BK84" s="212"/>
      <c r="BL84" s="212"/>
      <c r="BM84" s="212"/>
      <c r="BN84" s="212"/>
      <c r="BO84" s="212"/>
      <c r="BP84" s="212"/>
      <c r="BQ84" s="212"/>
      <c r="BR84" s="212"/>
      <c r="BS84" s="212"/>
      <c r="BT84" s="212"/>
      <c r="BU84" s="212"/>
      <c r="BV84" s="212"/>
      <c r="BW84" s="212"/>
      <c r="BX84" s="212"/>
      <c r="BY84" s="212"/>
      <c r="BZ84" s="212"/>
      <c r="CA84" s="212"/>
      <c r="CB84" s="212"/>
      <c r="CC84" s="212"/>
      <c r="CD84" s="212"/>
      <c r="CE84" s="212"/>
      <c r="CF84" s="212"/>
    </row>
    <row r="85" spans="1:84" ht="15" customHeight="1" thickBot="1" x14ac:dyDescent="0.35">
      <c r="A85" s="765"/>
      <c r="B85" s="967"/>
      <c r="C85" s="968"/>
      <c r="D85" s="242" t="str">
        <f>+IF($B$51='Base Datos'!$V$21,D55,"")</f>
        <v/>
      </c>
      <c r="E85" s="212">
        <f>IF(SUM(E83:E84)=0,0,100-E83-E84)</f>
        <v>0</v>
      </c>
      <c r="F85" s="212">
        <f t="shared" ref="F85:BQ85" si="56">IF(SUM(F83:F84)=0,0,100-F83-F84)</f>
        <v>0</v>
      </c>
      <c r="G85" s="197">
        <f t="shared" si="56"/>
        <v>0</v>
      </c>
      <c r="H85" s="197">
        <f t="shared" si="56"/>
        <v>0</v>
      </c>
      <c r="I85" s="197">
        <f t="shared" si="56"/>
        <v>0</v>
      </c>
      <c r="J85" s="197">
        <f t="shared" si="56"/>
        <v>0</v>
      </c>
      <c r="K85" s="197">
        <f t="shared" si="56"/>
        <v>0</v>
      </c>
      <c r="L85" s="197">
        <f t="shared" si="56"/>
        <v>0</v>
      </c>
      <c r="M85" s="197">
        <f t="shared" si="56"/>
        <v>0</v>
      </c>
      <c r="N85" s="197">
        <f t="shared" si="56"/>
        <v>0</v>
      </c>
      <c r="O85" s="197">
        <f t="shared" si="56"/>
        <v>0</v>
      </c>
      <c r="P85" s="197">
        <f t="shared" si="56"/>
        <v>0</v>
      </c>
      <c r="Q85" s="197">
        <f t="shared" si="56"/>
        <v>0</v>
      </c>
      <c r="R85" s="197">
        <f t="shared" si="56"/>
        <v>0</v>
      </c>
      <c r="S85" s="197">
        <f t="shared" si="56"/>
        <v>0</v>
      </c>
      <c r="T85" s="197">
        <f t="shared" si="56"/>
        <v>0</v>
      </c>
      <c r="U85" s="197">
        <f t="shared" si="56"/>
        <v>0</v>
      </c>
      <c r="V85" s="197">
        <f t="shared" si="56"/>
        <v>0</v>
      </c>
      <c r="W85" s="197">
        <f t="shared" si="56"/>
        <v>0</v>
      </c>
      <c r="X85" s="197">
        <f t="shared" si="56"/>
        <v>0</v>
      </c>
      <c r="Y85" s="197">
        <f t="shared" si="56"/>
        <v>0</v>
      </c>
      <c r="Z85" s="197">
        <f t="shared" si="56"/>
        <v>0</v>
      </c>
      <c r="AA85" s="197">
        <f t="shared" si="56"/>
        <v>0</v>
      </c>
      <c r="AB85" s="197">
        <f t="shared" si="56"/>
        <v>0</v>
      </c>
      <c r="AC85" s="197">
        <f t="shared" si="56"/>
        <v>0</v>
      </c>
      <c r="AD85" s="197">
        <f t="shared" si="56"/>
        <v>0</v>
      </c>
      <c r="AE85" s="197">
        <f t="shared" si="56"/>
        <v>0</v>
      </c>
      <c r="AF85" s="197">
        <f t="shared" si="56"/>
        <v>0</v>
      </c>
      <c r="AG85" s="197">
        <f t="shared" si="56"/>
        <v>0</v>
      </c>
      <c r="AH85" s="197">
        <f t="shared" si="56"/>
        <v>0</v>
      </c>
      <c r="AI85" s="197">
        <f t="shared" si="56"/>
        <v>0</v>
      </c>
      <c r="AJ85" s="197">
        <f t="shared" si="56"/>
        <v>0</v>
      </c>
      <c r="AK85" s="197">
        <f t="shared" si="56"/>
        <v>0</v>
      </c>
      <c r="AL85" s="197">
        <f t="shared" si="56"/>
        <v>0</v>
      </c>
      <c r="AM85" s="197">
        <f t="shared" si="56"/>
        <v>0</v>
      </c>
      <c r="AN85" s="197">
        <f t="shared" si="56"/>
        <v>0</v>
      </c>
      <c r="AO85" s="197">
        <f t="shared" si="56"/>
        <v>0</v>
      </c>
      <c r="AP85" s="197">
        <f t="shared" si="56"/>
        <v>0</v>
      </c>
      <c r="AQ85" s="197">
        <f t="shared" si="56"/>
        <v>0</v>
      </c>
      <c r="AR85" s="197">
        <f t="shared" si="56"/>
        <v>0</v>
      </c>
      <c r="AS85" s="197">
        <f t="shared" si="56"/>
        <v>0</v>
      </c>
      <c r="AT85" s="197">
        <f t="shared" si="56"/>
        <v>0</v>
      </c>
      <c r="AU85" s="197">
        <f t="shared" si="56"/>
        <v>0</v>
      </c>
      <c r="AV85" s="197">
        <f t="shared" si="56"/>
        <v>0</v>
      </c>
      <c r="AW85" s="197">
        <f t="shared" si="56"/>
        <v>0</v>
      </c>
      <c r="AX85" s="197">
        <f t="shared" si="56"/>
        <v>0</v>
      </c>
      <c r="AY85" s="197">
        <f t="shared" si="56"/>
        <v>0</v>
      </c>
      <c r="AZ85" s="197">
        <f t="shared" si="56"/>
        <v>0</v>
      </c>
      <c r="BA85" s="197">
        <f t="shared" si="56"/>
        <v>0</v>
      </c>
      <c r="BB85" s="197">
        <f t="shared" si="56"/>
        <v>0</v>
      </c>
      <c r="BC85" s="197">
        <f t="shared" si="56"/>
        <v>0</v>
      </c>
      <c r="BD85" s="197">
        <f t="shared" si="56"/>
        <v>0</v>
      </c>
      <c r="BE85" s="197">
        <f t="shared" si="56"/>
        <v>0</v>
      </c>
      <c r="BF85" s="197">
        <f t="shared" si="56"/>
        <v>0</v>
      </c>
      <c r="BG85" s="197">
        <f t="shared" si="56"/>
        <v>0</v>
      </c>
      <c r="BH85" s="197">
        <f t="shared" si="56"/>
        <v>0</v>
      </c>
      <c r="BI85" s="197">
        <f t="shared" si="56"/>
        <v>0</v>
      </c>
      <c r="BJ85" s="197">
        <f t="shared" si="56"/>
        <v>0</v>
      </c>
      <c r="BK85" s="197">
        <f t="shared" si="56"/>
        <v>0</v>
      </c>
      <c r="BL85" s="197">
        <f t="shared" si="56"/>
        <v>0</v>
      </c>
      <c r="BM85" s="197">
        <f t="shared" si="56"/>
        <v>0</v>
      </c>
      <c r="BN85" s="197">
        <f t="shared" si="56"/>
        <v>0</v>
      </c>
      <c r="BO85" s="197">
        <f t="shared" si="56"/>
        <v>0</v>
      </c>
      <c r="BP85" s="197">
        <f t="shared" si="56"/>
        <v>0</v>
      </c>
      <c r="BQ85" s="197">
        <f t="shared" si="56"/>
        <v>0</v>
      </c>
      <c r="BR85" s="197">
        <f t="shared" ref="BR85:CF85" si="57">IF(SUM(BR83:BR84)=0,0,100-BR83-BR84)</f>
        <v>0</v>
      </c>
      <c r="BS85" s="197">
        <f t="shared" si="57"/>
        <v>0</v>
      </c>
      <c r="BT85" s="197">
        <f t="shared" si="57"/>
        <v>0</v>
      </c>
      <c r="BU85" s="197">
        <f t="shared" si="57"/>
        <v>0</v>
      </c>
      <c r="BV85" s="197">
        <f t="shared" si="57"/>
        <v>0</v>
      </c>
      <c r="BW85" s="197">
        <f t="shared" si="57"/>
        <v>0</v>
      </c>
      <c r="BX85" s="197">
        <f t="shared" si="57"/>
        <v>0</v>
      </c>
      <c r="BY85" s="197">
        <f t="shared" si="57"/>
        <v>0</v>
      </c>
      <c r="BZ85" s="197">
        <f t="shared" si="57"/>
        <v>0</v>
      </c>
      <c r="CA85" s="197">
        <f t="shared" si="57"/>
        <v>0</v>
      </c>
      <c r="CB85" s="197">
        <f t="shared" si="57"/>
        <v>0</v>
      </c>
      <c r="CC85" s="197">
        <f t="shared" si="57"/>
        <v>0</v>
      </c>
      <c r="CD85" s="197">
        <f t="shared" si="57"/>
        <v>0</v>
      </c>
      <c r="CE85" s="197">
        <f t="shared" si="57"/>
        <v>0</v>
      </c>
      <c r="CF85" s="197">
        <f t="shared" si="57"/>
        <v>0</v>
      </c>
    </row>
    <row r="86" spans="1:84" ht="15" customHeight="1" thickBot="1" x14ac:dyDescent="0.35">
      <c r="A86" s="765"/>
      <c r="B86" s="967"/>
      <c r="C86" s="968"/>
      <c r="D86" s="243" t="s">
        <v>122</v>
      </c>
      <c r="E86" s="212"/>
      <c r="F86" s="212"/>
      <c r="G86" s="212"/>
      <c r="H86" s="212"/>
      <c r="I86" s="212"/>
      <c r="J86" s="212"/>
      <c r="K86" s="212"/>
      <c r="L86" s="212"/>
      <c r="M86" s="212"/>
      <c r="N86" s="212"/>
      <c r="O86" s="212"/>
      <c r="P86" s="212"/>
      <c r="Q86" s="212"/>
      <c r="R86" s="212"/>
      <c r="S86" s="212"/>
      <c r="T86" s="212"/>
      <c r="U86" s="212"/>
      <c r="V86" s="212"/>
      <c r="W86" s="212"/>
      <c r="X86" s="212"/>
      <c r="Y86" s="212"/>
      <c r="Z86" s="212"/>
      <c r="AA86" s="212"/>
      <c r="AB86" s="212"/>
      <c r="AC86" s="212"/>
      <c r="AD86" s="212"/>
      <c r="AE86" s="212"/>
      <c r="AF86" s="212"/>
      <c r="AG86" s="212"/>
      <c r="AH86" s="212"/>
      <c r="AI86" s="212"/>
      <c r="AJ86" s="212"/>
      <c r="AK86" s="212"/>
      <c r="AL86" s="212"/>
      <c r="AM86" s="212"/>
      <c r="AN86" s="212"/>
      <c r="AO86" s="212"/>
      <c r="AP86" s="212"/>
      <c r="AQ86" s="212"/>
      <c r="AR86" s="212"/>
      <c r="AS86" s="212"/>
      <c r="AT86" s="212"/>
      <c r="AU86" s="212"/>
      <c r="AV86" s="212"/>
      <c r="AW86" s="212"/>
      <c r="AX86" s="212"/>
      <c r="AY86" s="212"/>
      <c r="AZ86" s="212"/>
      <c r="BA86" s="212"/>
      <c r="BB86" s="212"/>
      <c r="BC86" s="212"/>
      <c r="BD86" s="212"/>
      <c r="BE86" s="212"/>
      <c r="BF86" s="212"/>
      <c r="BG86" s="212"/>
      <c r="BH86" s="212"/>
      <c r="BI86" s="212"/>
      <c r="BJ86" s="212"/>
      <c r="BK86" s="212"/>
      <c r="BL86" s="212"/>
      <c r="BM86" s="212"/>
      <c r="BN86" s="212"/>
      <c r="BO86" s="212"/>
      <c r="BP86" s="212"/>
      <c r="BQ86" s="212"/>
      <c r="BR86" s="212"/>
      <c r="BS86" s="212"/>
      <c r="BT86" s="212"/>
      <c r="BU86" s="212"/>
      <c r="BV86" s="212"/>
      <c r="BW86" s="212"/>
      <c r="BX86" s="212"/>
      <c r="BY86" s="212"/>
      <c r="BZ86" s="212"/>
      <c r="CA86" s="212"/>
      <c r="CB86" s="212"/>
      <c r="CC86" s="212"/>
      <c r="CD86" s="212"/>
      <c r="CE86" s="212"/>
      <c r="CF86" s="212"/>
    </row>
    <row r="87" spans="1:84" ht="15" customHeight="1" thickBot="1" x14ac:dyDescent="0.35">
      <c r="A87" s="765"/>
      <c r="B87" s="967"/>
      <c r="C87" s="969"/>
      <c r="D87" s="244" t="s">
        <v>174</v>
      </c>
      <c r="E87" s="257">
        <f>+IF(E85="","",PROGRAMA!$I$13*E86*(((E86/PROGRAMA!$I$9)*(PROGRAMA!$I$12-PROGRAMA!$I$11)/2)+PROGRAMA!$I$11))</f>
        <v>0</v>
      </c>
      <c r="F87" s="257">
        <f>+IF(F85="","",PROGRAMA!$I$13*F86*(((F86/PROGRAMA!$I$9)*(PROGRAMA!$I$12-PROGRAMA!$I$11)/2)+PROGRAMA!$I$11))</f>
        <v>0</v>
      </c>
      <c r="G87" s="245">
        <f>+IF(G85="","",PROGRAMA!$I$13*G86*(((G86/PROGRAMA!$I$9)*(PROGRAMA!$I$12-PROGRAMA!$I$11)/2)+PROGRAMA!$I$11))</f>
        <v>0</v>
      </c>
      <c r="H87" s="245">
        <f>+IF(H85="","",PROGRAMA!$I$13*H86*(((H86/PROGRAMA!$I$9)*(PROGRAMA!$I$12-PROGRAMA!$I$11)/2)+PROGRAMA!$I$11))</f>
        <v>0</v>
      </c>
      <c r="I87" s="245">
        <f>+IF(I85="","",PROGRAMA!$I$13*I86*(((I86/PROGRAMA!$I$9)*(PROGRAMA!$I$12-PROGRAMA!$I$11)/2)+PROGRAMA!$I$11))</f>
        <v>0</v>
      </c>
      <c r="J87" s="245">
        <f>+IF(J85="","",PROGRAMA!$I$13*J86*(((J86/PROGRAMA!$I$9)*(PROGRAMA!$I$12-PROGRAMA!$I$11)/2)+PROGRAMA!$I$11))</f>
        <v>0</v>
      </c>
      <c r="K87" s="245">
        <f>+IF(K85="","",PROGRAMA!$I$13*K86*(((K86/PROGRAMA!$I$9)*(PROGRAMA!$I$12-PROGRAMA!$I$11)/2)+PROGRAMA!$I$11))</f>
        <v>0</v>
      </c>
      <c r="L87" s="245">
        <f>+IF(L85="","",PROGRAMA!$I$13*L86*(((L86/PROGRAMA!$I$9)*(PROGRAMA!$I$12-PROGRAMA!$I$11)/2)+PROGRAMA!$I$11))</f>
        <v>0</v>
      </c>
      <c r="M87" s="245">
        <f>+IF(M85="","",PROGRAMA!$I$13*M86*(((M86/PROGRAMA!$I$9)*(PROGRAMA!$I$12-PROGRAMA!$I$11)/2)+PROGRAMA!$I$11))</f>
        <v>0</v>
      </c>
      <c r="N87" s="245">
        <f>+IF(N85="","",PROGRAMA!$I$13*N86*(((N86/PROGRAMA!$I$9)*(PROGRAMA!$I$12-PROGRAMA!$I$11)/2)+PROGRAMA!$I$11))</f>
        <v>0</v>
      </c>
      <c r="O87" s="245">
        <f>+IF(O85="","",PROGRAMA!$I$13*O86*(((O86/PROGRAMA!$I$9)*(PROGRAMA!$I$12-PROGRAMA!$I$11)/2)+PROGRAMA!$I$11))</f>
        <v>0</v>
      </c>
      <c r="P87" s="245">
        <f>+IF(P85="","",PROGRAMA!$I$13*P86*(((P86/PROGRAMA!$I$9)*(PROGRAMA!$I$12-PROGRAMA!$I$11)/2)+PROGRAMA!$I$11))</f>
        <v>0</v>
      </c>
      <c r="Q87" s="245">
        <f>+IF(Q85="","",PROGRAMA!$I$13*Q86*(((Q86/PROGRAMA!$I$9)*(PROGRAMA!$I$12-PROGRAMA!$I$11)/2)+PROGRAMA!$I$11))</f>
        <v>0</v>
      </c>
      <c r="R87" s="245">
        <f>+IF(R85="","",PROGRAMA!$I$13*R86*(((R86/PROGRAMA!$I$9)*(PROGRAMA!$I$12-PROGRAMA!$I$11)/2)+PROGRAMA!$I$11))</f>
        <v>0</v>
      </c>
      <c r="S87" s="245">
        <f>+IF(S85="","",PROGRAMA!$I$13*S86*(((S86/PROGRAMA!$I$9)*(PROGRAMA!$I$12-PROGRAMA!$I$11)/2)+PROGRAMA!$I$11))</f>
        <v>0</v>
      </c>
      <c r="T87" s="245">
        <f>+IF(T85="","",PROGRAMA!$I$13*T86*(((T86/PROGRAMA!$I$9)*(PROGRAMA!$I$12-PROGRAMA!$I$11)/2)+PROGRAMA!$I$11))</f>
        <v>0</v>
      </c>
      <c r="U87" s="245">
        <f>+IF(U85="","",PROGRAMA!$I$13*U86*(((U86/PROGRAMA!$I$9)*(PROGRAMA!$I$12-PROGRAMA!$I$11)/2)+PROGRAMA!$I$11))</f>
        <v>0</v>
      </c>
      <c r="V87" s="245">
        <f>+IF(V85="","",PROGRAMA!$I$13*V86*(((V86/PROGRAMA!$I$9)*(PROGRAMA!$I$12-PROGRAMA!$I$11)/2)+PROGRAMA!$I$11))</f>
        <v>0</v>
      </c>
      <c r="W87" s="245">
        <f>+IF(W85="","",PROGRAMA!$I$13*W86*(((W86/PROGRAMA!$I$9)*(PROGRAMA!$I$12-PROGRAMA!$I$11)/2)+PROGRAMA!$I$11))</f>
        <v>0</v>
      </c>
      <c r="X87" s="245">
        <f>+IF(X85="","",PROGRAMA!$I$13*X86*(((X86/PROGRAMA!$I$9)*(PROGRAMA!$I$12-PROGRAMA!$I$11)/2)+PROGRAMA!$I$11))</f>
        <v>0</v>
      </c>
      <c r="Y87" s="245">
        <f>+IF(Y85="","",PROGRAMA!$I$13*Y86*(((Y86/PROGRAMA!$I$9)*(PROGRAMA!$I$12-PROGRAMA!$I$11)/2)+PROGRAMA!$I$11))</f>
        <v>0</v>
      </c>
      <c r="Z87" s="245">
        <f>+IF(Z85="","",PROGRAMA!$I$13*Z86*(((Z86/PROGRAMA!$I$9)*(PROGRAMA!$I$12-PROGRAMA!$I$11)/2)+PROGRAMA!$I$11))</f>
        <v>0</v>
      </c>
      <c r="AA87" s="245">
        <f>+IF(AA85="","",PROGRAMA!$I$13*AA86*(((AA86/PROGRAMA!$I$9)*(PROGRAMA!$I$12-PROGRAMA!$I$11)/2)+PROGRAMA!$I$11))</f>
        <v>0</v>
      </c>
      <c r="AB87" s="245">
        <f>+IF(AB85="","",PROGRAMA!$I$13*AB86*(((AB86/PROGRAMA!$I$9)*(PROGRAMA!$I$12-PROGRAMA!$I$11)/2)+PROGRAMA!$I$11))</f>
        <v>0</v>
      </c>
      <c r="AC87" s="245">
        <f>+IF(AC85="","",PROGRAMA!$I$13*AC86*(((AC86/PROGRAMA!$I$9)*(PROGRAMA!$I$12-PROGRAMA!$I$11)/2)+PROGRAMA!$I$11))</f>
        <v>0</v>
      </c>
      <c r="AD87" s="245">
        <f>+IF(AD85="","",PROGRAMA!$I$13*AD86*(((AD86/PROGRAMA!$I$9)*(PROGRAMA!$I$12-PROGRAMA!$I$11)/2)+PROGRAMA!$I$11))</f>
        <v>0</v>
      </c>
      <c r="AE87" s="245">
        <f>+IF(AE85="","",PROGRAMA!$I$13*AE86*(((AE86/PROGRAMA!$I$9)*(PROGRAMA!$I$12-PROGRAMA!$I$11)/2)+PROGRAMA!$I$11))</f>
        <v>0</v>
      </c>
      <c r="AF87" s="245">
        <f>+IF(AF85="","",PROGRAMA!$I$13*AF86*(((AF86/PROGRAMA!$I$9)*(PROGRAMA!$I$12-PROGRAMA!$I$11)/2)+PROGRAMA!$I$11))</f>
        <v>0</v>
      </c>
      <c r="AG87" s="245">
        <f>+IF(AG85="","",PROGRAMA!$I$13*AG86*(((AG86/PROGRAMA!$I$9)*(PROGRAMA!$I$12-PROGRAMA!$I$11)/2)+PROGRAMA!$I$11))</f>
        <v>0</v>
      </c>
      <c r="AH87" s="245">
        <f>+IF(AH85="","",PROGRAMA!$I$13*AH86*(((AH86/PROGRAMA!$I$9)*(PROGRAMA!$I$12-PROGRAMA!$I$11)/2)+PROGRAMA!$I$11))</f>
        <v>0</v>
      </c>
      <c r="AI87" s="245">
        <f>+IF(AI85="","",PROGRAMA!$I$13*AI86*(((AI86/PROGRAMA!$I$9)*(PROGRAMA!$I$12-PROGRAMA!$I$11)/2)+PROGRAMA!$I$11))</f>
        <v>0</v>
      </c>
      <c r="AJ87" s="245">
        <f>+IF(AJ85="","",PROGRAMA!$I$13*AJ86*(((AJ86/PROGRAMA!$I$9)*(PROGRAMA!$I$12-PROGRAMA!$I$11)/2)+PROGRAMA!$I$11))</f>
        <v>0</v>
      </c>
      <c r="AK87" s="245">
        <f>+IF(AK85="","",PROGRAMA!$I$13*AK86*(((AK86/PROGRAMA!$I$9)*(PROGRAMA!$I$12-PROGRAMA!$I$11)/2)+PROGRAMA!$I$11))</f>
        <v>0</v>
      </c>
      <c r="AL87" s="245">
        <f>+IF(AL85="","",PROGRAMA!$I$13*AL86*(((AL86/PROGRAMA!$I$9)*(PROGRAMA!$I$12-PROGRAMA!$I$11)/2)+PROGRAMA!$I$11))</f>
        <v>0</v>
      </c>
      <c r="AM87" s="245">
        <f>+IF(AM85="","",PROGRAMA!$I$13*AM86*(((AM86/PROGRAMA!$I$9)*(PROGRAMA!$I$12-PROGRAMA!$I$11)/2)+PROGRAMA!$I$11))</f>
        <v>0</v>
      </c>
      <c r="AN87" s="245">
        <f>+IF(AN85="","",PROGRAMA!$I$13*AN86*(((AN86/PROGRAMA!$I$9)*(PROGRAMA!$I$12-PROGRAMA!$I$11)/2)+PROGRAMA!$I$11))</f>
        <v>0</v>
      </c>
      <c r="AO87" s="245">
        <f>+IF(AO85="","",PROGRAMA!$I$13*AO86*(((AO86/PROGRAMA!$I$9)*(PROGRAMA!$I$12-PROGRAMA!$I$11)/2)+PROGRAMA!$I$11))</f>
        <v>0</v>
      </c>
      <c r="AP87" s="245">
        <f>+IF(AP85="","",PROGRAMA!$I$13*AP86*(((AP86/PROGRAMA!$I$9)*(PROGRAMA!$I$12-PROGRAMA!$I$11)/2)+PROGRAMA!$I$11))</f>
        <v>0</v>
      </c>
      <c r="AQ87" s="245">
        <f>+IF(AQ85="","",PROGRAMA!$I$13*AQ86*(((AQ86/PROGRAMA!$I$9)*(PROGRAMA!$I$12-PROGRAMA!$I$11)/2)+PROGRAMA!$I$11))</f>
        <v>0</v>
      </c>
      <c r="AR87" s="245">
        <f>+IF(AR85="","",PROGRAMA!$I$13*AR86*(((AR86/PROGRAMA!$I$9)*(PROGRAMA!$I$12-PROGRAMA!$I$11)/2)+PROGRAMA!$I$11))</f>
        <v>0</v>
      </c>
      <c r="AS87" s="245">
        <f>+IF(AS85="","",PROGRAMA!$I$13*AS86*(((AS86/PROGRAMA!$I$9)*(PROGRAMA!$I$12-PROGRAMA!$I$11)/2)+PROGRAMA!$I$11))</f>
        <v>0</v>
      </c>
      <c r="AT87" s="245">
        <f>+IF(AT85="","",PROGRAMA!$I$13*AT86*(((AT86/PROGRAMA!$I$9)*(PROGRAMA!$I$12-PROGRAMA!$I$11)/2)+PROGRAMA!$I$11))</f>
        <v>0</v>
      </c>
      <c r="AU87" s="245">
        <f>+IF(AU85="","",PROGRAMA!$I$13*AU86*(((AU86/PROGRAMA!$I$9)*(PROGRAMA!$I$12-PROGRAMA!$I$11)/2)+PROGRAMA!$I$11))</f>
        <v>0</v>
      </c>
      <c r="AV87" s="245">
        <f>+IF(AV85="","",PROGRAMA!$I$13*AV86*(((AV86/PROGRAMA!$I$9)*(PROGRAMA!$I$12-PROGRAMA!$I$11)/2)+PROGRAMA!$I$11))</f>
        <v>0</v>
      </c>
      <c r="AW87" s="245">
        <f>+IF(AW85="","",PROGRAMA!$I$13*AW86*(((AW86/PROGRAMA!$I$9)*(PROGRAMA!$I$12-PROGRAMA!$I$11)/2)+PROGRAMA!$I$11))</f>
        <v>0</v>
      </c>
      <c r="AX87" s="245">
        <f>+IF(AX85="","",PROGRAMA!$I$13*AX86*(((AX86/PROGRAMA!$I$9)*(PROGRAMA!$I$12-PROGRAMA!$I$11)/2)+PROGRAMA!$I$11))</f>
        <v>0</v>
      </c>
      <c r="AY87" s="245">
        <f>+IF(AY85="","",PROGRAMA!$I$13*AY86*(((AY86/PROGRAMA!$I$9)*(PROGRAMA!$I$12-PROGRAMA!$I$11)/2)+PROGRAMA!$I$11))</f>
        <v>0</v>
      </c>
      <c r="AZ87" s="245">
        <f>+IF(AZ85="","",PROGRAMA!$I$13*AZ86*(((AZ86/PROGRAMA!$I$9)*(PROGRAMA!$I$12-PROGRAMA!$I$11)/2)+PROGRAMA!$I$11))</f>
        <v>0</v>
      </c>
      <c r="BA87" s="245">
        <f>+IF(BA85="","",PROGRAMA!$I$13*BA86*(((BA86/PROGRAMA!$I$9)*(PROGRAMA!$I$12-PROGRAMA!$I$11)/2)+PROGRAMA!$I$11))</f>
        <v>0</v>
      </c>
      <c r="BB87" s="245">
        <f>+IF(BB85="","",PROGRAMA!$I$13*BB86*(((BB86/PROGRAMA!$I$9)*(PROGRAMA!$I$12-PROGRAMA!$I$11)/2)+PROGRAMA!$I$11))</f>
        <v>0</v>
      </c>
      <c r="BC87" s="245">
        <f>+IF(BC85="","",PROGRAMA!$I$13*BC86*(((BC86/PROGRAMA!$I$9)*(PROGRAMA!$I$12-PROGRAMA!$I$11)/2)+PROGRAMA!$I$11))</f>
        <v>0</v>
      </c>
      <c r="BD87" s="245">
        <f>+IF(BD85="","",PROGRAMA!$I$13*BD86*(((BD86/PROGRAMA!$I$9)*(PROGRAMA!$I$12-PROGRAMA!$I$11)/2)+PROGRAMA!$I$11))</f>
        <v>0</v>
      </c>
      <c r="BE87" s="245">
        <f>+IF(BE85="","",PROGRAMA!$I$13*BE86*(((BE86/PROGRAMA!$I$9)*(PROGRAMA!$I$12-PROGRAMA!$I$11)/2)+PROGRAMA!$I$11))</f>
        <v>0</v>
      </c>
      <c r="BF87" s="245">
        <f>+IF(BF85="","",PROGRAMA!$I$13*BF86*(((BF86/PROGRAMA!$I$9)*(PROGRAMA!$I$12-PROGRAMA!$I$11)/2)+PROGRAMA!$I$11))</f>
        <v>0</v>
      </c>
      <c r="BG87" s="245">
        <f>+IF(BG85="","",PROGRAMA!$I$13*BG86*(((BG86/PROGRAMA!$I$9)*(PROGRAMA!$I$12-PROGRAMA!$I$11)/2)+PROGRAMA!$I$11))</f>
        <v>0</v>
      </c>
      <c r="BH87" s="245">
        <f>+IF(BH85="","",PROGRAMA!$I$13*BH86*(((BH86/PROGRAMA!$I$9)*(PROGRAMA!$I$12-PROGRAMA!$I$11)/2)+PROGRAMA!$I$11))</f>
        <v>0</v>
      </c>
      <c r="BI87" s="245">
        <f>+IF(BI85="","",PROGRAMA!$I$13*BI86*(((BI86/PROGRAMA!$I$9)*(PROGRAMA!$I$12-PROGRAMA!$I$11)/2)+PROGRAMA!$I$11))</f>
        <v>0</v>
      </c>
      <c r="BJ87" s="245">
        <f>+IF(BJ85="","",PROGRAMA!$I$13*BJ86*(((BJ86/PROGRAMA!$I$9)*(PROGRAMA!$I$12-PROGRAMA!$I$11)/2)+PROGRAMA!$I$11))</f>
        <v>0</v>
      </c>
      <c r="BK87" s="245">
        <f>+IF(BK85="","",PROGRAMA!$I$13*BK86*(((BK86/PROGRAMA!$I$9)*(PROGRAMA!$I$12-PROGRAMA!$I$11)/2)+PROGRAMA!$I$11))</f>
        <v>0</v>
      </c>
      <c r="BL87" s="245">
        <f>+IF(BL85="","",PROGRAMA!$I$13*BL86*(((BL86/PROGRAMA!$I$9)*(PROGRAMA!$I$12-PROGRAMA!$I$11)/2)+PROGRAMA!$I$11))</f>
        <v>0</v>
      </c>
      <c r="BM87" s="245">
        <f>+IF(BM85="","",PROGRAMA!$I$13*BM86*(((BM86/PROGRAMA!$I$9)*(PROGRAMA!$I$12-PROGRAMA!$I$11)/2)+PROGRAMA!$I$11))</f>
        <v>0</v>
      </c>
      <c r="BN87" s="245">
        <f>+IF(BN85="","",PROGRAMA!$I$13*BN86*(((BN86/PROGRAMA!$I$9)*(PROGRAMA!$I$12-PROGRAMA!$I$11)/2)+PROGRAMA!$I$11))</f>
        <v>0</v>
      </c>
      <c r="BO87" s="245">
        <f>+IF(BO85="","",PROGRAMA!$I$13*BO86*(((BO86/PROGRAMA!$I$9)*(PROGRAMA!$I$12-PROGRAMA!$I$11)/2)+PROGRAMA!$I$11))</f>
        <v>0</v>
      </c>
      <c r="BP87" s="245">
        <f>+IF(BP85="","",PROGRAMA!$I$13*BP86*(((BP86/PROGRAMA!$I$9)*(PROGRAMA!$I$12-PROGRAMA!$I$11)/2)+PROGRAMA!$I$11))</f>
        <v>0</v>
      </c>
      <c r="BQ87" s="245">
        <f>+IF(BQ85="","",PROGRAMA!$I$13*BQ86*(((BQ86/PROGRAMA!$I$9)*(PROGRAMA!$I$12-PROGRAMA!$I$11)/2)+PROGRAMA!$I$11))</f>
        <v>0</v>
      </c>
      <c r="BR87" s="245">
        <f>+IF(BR85="","",PROGRAMA!$I$13*BR86*(((BR86/PROGRAMA!$I$9)*(PROGRAMA!$I$12-PROGRAMA!$I$11)/2)+PROGRAMA!$I$11))</f>
        <v>0</v>
      </c>
      <c r="BS87" s="245">
        <f>+IF(BS85="","",PROGRAMA!$I$13*BS86*(((BS86/PROGRAMA!$I$9)*(PROGRAMA!$I$12-PROGRAMA!$I$11)/2)+PROGRAMA!$I$11))</f>
        <v>0</v>
      </c>
      <c r="BT87" s="245">
        <f>+IF(BT85="","",PROGRAMA!$I$13*BT86*(((BT86/PROGRAMA!$I$9)*(PROGRAMA!$I$12-PROGRAMA!$I$11)/2)+PROGRAMA!$I$11))</f>
        <v>0</v>
      </c>
      <c r="BU87" s="245">
        <f>+IF(BU85="","",PROGRAMA!$I$13*BU86*(((BU86/PROGRAMA!$I$9)*(PROGRAMA!$I$12-PROGRAMA!$I$11)/2)+PROGRAMA!$I$11))</f>
        <v>0</v>
      </c>
      <c r="BV87" s="245">
        <f>+IF(BV85="","",PROGRAMA!$I$13*BV86*(((BV86/PROGRAMA!$I$9)*(PROGRAMA!$I$12-PROGRAMA!$I$11)/2)+PROGRAMA!$I$11))</f>
        <v>0</v>
      </c>
      <c r="BW87" s="245">
        <f>+IF(BW85="","",PROGRAMA!$I$13*BW86*(((BW86/PROGRAMA!$I$9)*(PROGRAMA!$I$12-PROGRAMA!$I$11)/2)+PROGRAMA!$I$11))</f>
        <v>0</v>
      </c>
      <c r="BX87" s="245">
        <f>+IF(BX85="","",PROGRAMA!$I$13*BX86*(((BX86/PROGRAMA!$I$9)*(PROGRAMA!$I$12-PROGRAMA!$I$11)/2)+PROGRAMA!$I$11))</f>
        <v>0</v>
      </c>
      <c r="BY87" s="245">
        <f>+IF(BY85="","",PROGRAMA!$I$13*BY86*(((BY86/PROGRAMA!$I$9)*(PROGRAMA!$I$12-PROGRAMA!$I$11)/2)+PROGRAMA!$I$11))</f>
        <v>0</v>
      </c>
      <c r="BZ87" s="245">
        <f>+IF(BZ85="","",PROGRAMA!$I$13*BZ86*(((BZ86/PROGRAMA!$I$9)*(PROGRAMA!$I$12-PROGRAMA!$I$11)/2)+PROGRAMA!$I$11))</f>
        <v>0</v>
      </c>
      <c r="CA87" s="245">
        <f>+IF(CA85="","",PROGRAMA!$I$13*CA86*(((CA86/PROGRAMA!$I$9)*(PROGRAMA!$I$12-PROGRAMA!$I$11)/2)+PROGRAMA!$I$11))</f>
        <v>0</v>
      </c>
      <c r="CB87" s="245">
        <f>+IF(CB85="","",PROGRAMA!$I$13*CB86*(((CB86/PROGRAMA!$I$9)*(PROGRAMA!$I$12-PROGRAMA!$I$11)/2)+PROGRAMA!$I$11))</f>
        <v>0</v>
      </c>
      <c r="CC87" s="245">
        <f>+IF(CC85="","",PROGRAMA!$I$13*CC86*(((CC86/PROGRAMA!$I$9)*(PROGRAMA!$I$12-PROGRAMA!$I$11)/2)+PROGRAMA!$I$11))</f>
        <v>0</v>
      </c>
      <c r="CD87" s="245">
        <f>+IF(CD85="","",PROGRAMA!$I$13*CD86*(((CD86/PROGRAMA!$I$9)*(PROGRAMA!$I$12-PROGRAMA!$I$11)/2)+PROGRAMA!$I$11))</f>
        <v>0</v>
      </c>
      <c r="CE87" s="245">
        <f>+IF(CE85="","",PROGRAMA!$I$13*CE86*(((CE86/PROGRAMA!$I$9)*(PROGRAMA!$I$12-PROGRAMA!$I$11)/2)+PROGRAMA!$I$11))</f>
        <v>0</v>
      </c>
      <c r="CF87" s="245">
        <f>+IF(CF85="","",PROGRAMA!$I$13*CF86*(((CF86/PROGRAMA!$I$9)*(PROGRAMA!$I$12-PROGRAMA!$I$11)/2)+PROGRAMA!$I$11))</f>
        <v>0</v>
      </c>
    </row>
    <row r="88" spans="1:84" ht="15" customHeight="1" thickTop="1" thickBot="1" x14ac:dyDescent="0.35">
      <c r="A88" s="967"/>
      <c r="B88" s="967" t="s">
        <v>258</v>
      </c>
      <c r="C88" s="970" t="str">
        <f>+IF($B$51='Base Datos'!$V$21,B88,"")</f>
        <v/>
      </c>
      <c r="D88" s="241" t="str">
        <f>+IF($B$51='Base Datos'!$V$21,D52,"")</f>
        <v/>
      </c>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c r="AD88" s="255"/>
      <c r="AE88" s="255"/>
      <c r="AF88" s="255"/>
      <c r="AG88" s="255"/>
      <c r="AH88" s="255"/>
      <c r="AI88" s="255"/>
      <c r="AJ88" s="255"/>
      <c r="AK88" s="255"/>
      <c r="AL88" s="255"/>
      <c r="AM88" s="255"/>
      <c r="AN88" s="255"/>
      <c r="AO88" s="255"/>
      <c r="AP88" s="255"/>
      <c r="AQ88" s="255"/>
      <c r="AR88" s="255"/>
      <c r="AS88" s="255"/>
      <c r="AT88" s="255"/>
      <c r="AU88" s="255"/>
      <c r="AV88" s="255"/>
      <c r="AW88" s="255"/>
      <c r="AX88" s="255"/>
      <c r="AY88" s="255"/>
      <c r="AZ88" s="255"/>
      <c r="BA88" s="255"/>
      <c r="BB88" s="255"/>
      <c r="BC88" s="255"/>
      <c r="BD88" s="255"/>
      <c r="BE88" s="255"/>
      <c r="BF88" s="255"/>
      <c r="BG88" s="255"/>
      <c r="BH88" s="255"/>
      <c r="BI88" s="255"/>
      <c r="BJ88" s="255"/>
      <c r="BK88" s="255"/>
      <c r="BL88" s="255"/>
      <c r="BM88" s="255"/>
      <c r="BN88" s="255"/>
      <c r="BO88" s="255"/>
      <c r="BP88" s="255"/>
      <c r="BQ88" s="255"/>
      <c r="BR88" s="255"/>
      <c r="BS88" s="255"/>
      <c r="BT88" s="255"/>
      <c r="BU88" s="255"/>
      <c r="BV88" s="255"/>
      <c r="BW88" s="255"/>
      <c r="BX88" s="255"/>
      <c r="BY88" s="255"/>
      <c r="BZ88" s="255"/>
      <c r="CA88" s="255"/>
      <c r="CB88" s="255"/>
      <c r="CC88" s="255"/>
      <c r="CD88" s="255"/>
      <c r="CE88" s="255"/>
      <c r="CF88" s="255"/>
    </row>
    <row r="89" spans="1:84" ht="15" customHeight="1" thickBot="1" x14ac:dyDescent="0.35">
      <c r="A89" s="967"/>
      <c r="B89" s="967"/>
      <c r="C89" s="968"/>
      <c r="D89" s="242" t="str">
        <f>+IF($B$51='Base Datos'!$V$21,D53,"")</f>
        <v/>
      </c>
      <c r="E89" s="256"/>
      <c r="F89" s="256"/>
      <c r="G89" s="256"/>
      <c r="H89" s="256"/>
      <c r="I89" s="256"/>
      <c r="J89" s="256"/>
      <c r="K89" s="256"/>
      <c r="L89" s="256"/>
      <c r="M89" s="256"/>
      <c r="N89" s="256"/>
      <c r="O89" s="256"/>
      <c r="P89" s="256"/>
      <c r="Q89" s="256"/>
      <c r="R89" s="256"/>
      <c r="S89" s="256"/>
      <c r="T89" s="256"/>
      <c r="U89" s="256"/>
      <c r="V89" s="256"/>
      <c r="W89" s="256"/>
      <c r="X89" s="256"/>
      <c r="Y89" s="256"/>
      <c r="Z89" s="256"/>
      <c r="AA89" s="256"/>
      <c r="AB89" s="256"/>
      <c r="AC89" s="256"/>
      <c r="AD89" s="256"/>
      <c r="AE89" s="256"/>
      <c r="AF89" s="256"/>
      <c r="AG89" s="256"/>
      <c r="AH89" s="256"/>
      <c r="AI89" s="256"/>
      <c r="AJ89" s="256"/>
      <c r="AK89" s="256"/>
      <c r="AL89" s="256"/>
      <c r="AM89" s="256"/>
      <c r="AN89" s="256"/>
      <c r="AO89" s="256"/>
      <c r="AP89" s="256"/>
      <c r="AQ89" s="256"/>
      <c r="AR89" s="256"/>
      <c r="AS89" s="256"/>
      <c r="AT89" s="256"/>
      <c r="AU89" s="256"/>
      <c r="AV89" s="256"/>
      <c r="AW89" s="256"/>
      <c r="AX89" s="256"/>
      <c r="AY89" s="256"/>
      <c r="AZ89" s="256"/>
      <c r="BA89" s="256"/>
      <c r="BB89" s="256"/>
      <c r="BC89" s="256"/>
      <c r="BD89" s="256"/>
      <c r="BE89" s="256"/>
      <c r="BF89" s="256"/>
      <c r="BG89" s="256"/>
      <c r="BH89" s="256"/>
      <c r="BI89" s="256"/>
      <c r="BJ89" s="256"/>
      <c r="BK89" s="256"/>
      <c r="BL89" s="256"/>
      <c r="BM89" s="256"/>
      <c r="BN89" s="256"/>
      <c r="BO89" s="256"/>
      <c r="BP89" s="256"/>
      <c r="BQ89" s="256"/>
      <c r="BR89" s="256"/>
      <c r="BS89" s="256"/>
      <c r="BT89" s="256"/>
      <c r="BU89" s="256"/>
      <c r="BV89" s="256"/>
      <c r="BW89" s="256"/>
      <c r="BX89" s="256"/>
      <c r="BY89" s="256"/>
      <c r="BZ89" s="256"/>
      <c r="CA89" s="256"/>
      <c r="CB89" s="256"/>
      <c r="CC89" s="256"/>
      <c r="CD89" s="256"/>
      <c r="CE89" s="256"/>
      <c r="CF89" s="256"/>
    </row>
    <row r="90" spans="1:84" ht="15" customHeight="1" thickBot="1" x14ac:dyDescent="0.35">
      <c r="A90" s="967"/>
      <c r="B90" s="967"/>
      <c r="C90" s="968"/>
      <c r="D90" s="242" t="str">
        <f>+IF($B$51='Base Datos'!$V$21,D54,"")</f>
        <v/>
      </c>
      <c r="E90" s="212"/>
      <c r="F90" s="212"/>
      <c r="G90" s="212"/>
      <c r="H90" s="212"/>
      <c r="I90" s="212"/>
      <c r="J90" s="212"/>
      <c r="K90" s="212"/>
      <c r="L90" s="212"/>
      <c r="M90" s="212"/>
      <c r="N90" s="212"/>
      <c r="O90" s="212"/>
      <c r="P90" s="212"/>
      <c r="Q90" s="212"/>
      <c r="R90" s="212"/>
      <c r="S90" s="212"/>
      <c r="T90" s="212"/>
      <c r="U90" s="212"/>
      <c r="V90" s="212"/>
      <c r="W90" s="212"/>
      <c r="X90" s="212"/>
      <c r="Y90" s="212"/>
      <c r="Z90" s="212"/>
      <c r="AA90" s="212"/>
      <c r="AB90" s="212"/>
      <c r="AC90" s="212"/>
      <c r="AD90" s="212"/>
      <c r="AE90" s="212"/>
      <c r="AF90" s="212"/>
      <c r="AG90" s="212"/>
      <c r="AH90" s="212"/>
      <c r="AI90" s="212"/>
      <c r="AJ90" s="212"/>
      <c r="AK90" s="212"/>
      <c r="AL90" s="212"/>
      <c r="AM90" s="212"/>
      <c r="AN90" s="212"/>
      <c r="AO90" s="212"/>
      <c r="AP90" s="212"/>
      <c r="AQ90" s="212"/>
      <c r="AR90" s="212"/>
      <c r="AS90" s="212"/>
      <c r="AT90" s="212"/>
      <c r="AU90" s="212"/>
      <c r="AV90" s="212"/>
      <c r="AW90" s="212"/>
      <c r="AX90" s="212"/>
      <c r="AY90" s="212"/>
      <c r="AZ90" s="212"/>
      <c r="BA90" s="212"/>
      <c r="BB90" s="212"/>
      <c r="BC90" s="212"/>
      <c r="BD90" s="212"/>
      <c r="BE90" s="212"/>
      <c r="BF90" s="212"/>
      <c r="BG90" s="212"/>
      <c r="BH90" s="212"/>
      <c r="BI90" s="212"/>
      <c r="BJ90" s="212"/>
      <c r="BK90" s="212"/>
      <c r="BL90" s="212"/>
      <c r="BM90" s="212"/>
      <c r="BN90" s="212"/>
      <c r="BO90" s="212"/>
      <c r="BP90" s="212"/>
      <c r="BQ90" s="212"/>
      <c r="BR90" s="212"/>
      <c r="BS90" s="212"/>
      <c r="BT90" s="212"/>
      <c r="BU90" s="212"/>
      <c r="BV90" s="212"/>
      <c r="BW90" s="212"/>
      <c r="BX90" s="212"/>
      <c r="BY90" s="212"/>
      <c r="BZ90" s="212"/>
      <c r="CA90" s="212"/>
      <c r="CB90" s="212"/>
      <c r="CC90" s="212"/>
      <c r="CD90" s="212"/>
      <c r="CE90" s="212"/>
      <c r="CF90" s="212"/>
    </row>
    <row r="91" spans="1:84" ht="15" customHeight="1" thickBot="1" x14ac:dyDescent="0.35">
      <c r="A91" s="967"/>
      <c r="B91" s="967"/>
      <c r="C91" s="968"/>
      <c r="D91" s="242" t="str">
        <f>+IF($B$51='Base Datos'!$V$21,D55,"")</f>
        <v/>
      </c>
      <c r="E91" s="212">
        <f>IF(SUM(E89:E90)=0,0,100-E89-E90)</f>
        <v>0</v>
      </c>
      <c r="F91" s="212">
        <f t="shared" ref="F91:BQ91" si="58">IF(SUM(F89:F90)=0,0,100-F89-F90)</f>
        <v>0</v>
      </c>
      <c r="G91" s="197">
        <f t="shared" si="58"/>
        <v>0</v>
      </c>
      <c r="H91" s="197">
        <f t="shared" si="58"/>
        <v>0</v>
      </c>
      <c r="I91" s="197">
        <f t="shared" si="58"/>
        <v>0</v>
      </c>
      <c r="J91" s="197">
        <f t="shared" si="58"/>
        <v>0</v>
      </c>
      <c r="K91" s="197">
        <f t="shared" si="58"/>
        <v>0</v>
      </c>
      <c r="L91" s="197">
        <f t="shared" si="58"/>
        <v>0</v>
      </c>
      <c r="M91" s="197">
        <f t="shared" si="58"/>
        <v>0</v>
      </c>
      <c r="N91" s="197">
        <f t="shared" si="58"/>
        <v>0</v>
      </c>
      <c r="O91" s="197">
        <f t="shared" si="58"/>
        <v>0</v>
      </c>
      <c r="P91" s="197">
        <f t="shared" si="58"/>
        <v>0</v>
      </c>
      <c r="Q91" s="197">
        <f t="shared" si="58"/>
        <v>0</v>
      </c>
      <c r="R91" s="197">
        <f t="shared" si="58"/>
        <v>0</v>
      </c>
      <c r="S91" s="197">
        <f t="shared" si="58"/>
        <v>0</v>
      </c>
      <c r="T91" s="197">
        <f t="shared" si="58"/>
        <v>0</v>
      </c>
      <c r="U91" s="197">
        <f t="shared" si="58"/>
        <v>0</v>
      </c>
      <c r="V91" s="197">
        <f t="shared" si="58"/>
        <v>0</v>
      </c>
      <c r="W91" s="197">
        <f t="shared" si="58"/>
        <v>0</v>
      </c>
      <c r="X91" s="197">
        <f t="shared" si="58"/>
        <v>0</v>
      </c>
      <c r="Y91" s="197">
        <f t="shared" si="58"/>
        <v>0</v>
      </c>
      <c r="Z91" s="197">
        <f t="shared" si="58"/>
        <v>0</v>
      </c>
      <c r="AA91" s="197">
        <f t="shared" si="58"/>
        <v>0</v>
      </c>
      <c r="AB91" s="197">
        <f t="shared" si="58"/>
        <v>0</v>
      </c>
      <c r="AC91" s="197">
        <f t="shared" si="58"/>
        <v>0</v>
      </c>
      <c r="AD91" s="197">
        <f t="shared" si="58"/>
        <v>0</v>
      </c>
      <c r="AE91" s="197">
        <f t="shared" si="58"/>
        <v>0</v>
      </c>
      <c r="AF91" s="197">
        <f t="shared" si="58"/>
        <v>0</v>
      </c>
      <c r="AG91" s="197">
        <f t="shared" si="58"/>
        <v>0</v>
      </c>
      <c r="AH91" s="197">
        <f t="shared" si="58"/>
        <v>0</v>
      </c>
      <c r="AI91" s="197">
        <f t="shared" si="58"/>
        <v>0</v>
      </c>
      <c r="AJ91" s="197">
        <f t="shared" si="58"/>
        <v>0</v>
      </c>
      <c r="AK91" s="197">
        <f t="shared" si="58"/>
        <v>0</v>
      </c>
      <c r="AL91" s="197">
        <f t="shared" si="58"/>
        <v>0</v>
      </c>
      <c r="AM91" s="197">
        <f t="shared" si="58"/>
        <v>0</v>
      </c>
      <c r="AN91" s="197">
        <f t="shared" si="58"/>
        <v>0</v>
      </c>
      <c r="AO91" s="197">
        <f t="shared" si="58"/>
        <v>0</v>
      </c>
      <c r="AP91" s="197">
        <f t="shared" si="58"/>
        <v>0</v>
      </c>
      <c r="AQ91" s="197">
        <f t="shared" si="58"/>
        <v>0</v>
      </c>
      <c r="AR91" s="197">
        <f t="shared" si="58"/>
        <v>0</v>
      </c>
      <c r="AS91" s="197">
        <f t="shared" si="58"/>
        <v>0</v>
      </c>
      <c r="AT91" s="197">
        <f t="shared" si="58"/>
        <v>0</v>
      </c>
      <c r="AU91" s="197">
        <f t="shared" si="58"/>
        <v>0</v>
      </c>
      <c r="AV91" s="197">
        <f t="shared" si="58"/>
        <v>0</v>
      </c>
      <c r="AW91" s="197">
        <f t="shared" si="58"/>
        <v>0</v>
      </c>
      <c r="AX91" s="197">
        <f t="shared" si="58"/>
        <v>0</v>
      </c>
      <c r="AY91" s="197">
        <f t="shared" si="58"/>
        <v>0</v>
      </c>
      <c r="AZ91" s="197">
        <f t="shared" si="58"/>
        <v>0</v>
      </c>
      <c r="BA91" s="197">
        <f t="shared" si="58"/>
        <v>0</v>
      </c>
      <c r="BB91" s="197">
        <f t="shared" si="58"/>
        <v>0</v>
      </c>
      <c r="BC91" s="197">
        <f t="shared" si="58"/>
        <v>0</v>
      </c>
      <c r="BD91" s="197">
        <f t="shared" si="58"/>
        <v>0</v>
      </c>
      <c r="BE91" s="197">
        <f t="shared" si="58"/>
        <v>0</v>
      </c>
      <c r="BF91" s="197">
        <f t="shared" si="58"/>
        <v>0</v>
      </c>
      <c r="BG91" s="197">
        <f t="shared" si="58"/>
        <v>0</v>
      </c>
      <c r="BH91" s="197">
        <f t="shared" si="58"/>
        <v>0</v>
      </c>
      <c r="BI91" s="197">
        <f t="shared" si="58"/>
        <v>0</v>
      </c>
      <c r="BJ91" s="197">
        <f t="shared" si="58"/>
        <v>0</v>
      </c>
      <c r="BK91" s="197">
        <f t="shared" si="58"/>
        <v>0</v>
      </c>
      <c r="BL91" s="197">
        <f t="shared" si="58"/>
        <v>0</v>
      </c>
      <c r="BM91" s="197">
        <f t="shared" si="58"/>
        <v>0</v>
      </c>
      <c r="BN91" s="197">
        <f t="shared" si="58"/>
        <v>0</v>
      </c>
      <c r="BO91" s="197">
        <f t="shared" si="58"/>
        <v>0</v>
      </c>
      <c r="BP91" s="197">
        <f t="shared" si="58"/>
        <v>0</v>
      </c>
      <c r="BQ91" s="197">
        <f t="shared" si="58"/>
        <v>0</v>
      </c>
      <c r="BR91" s="197">
        <f t="shared" ref="BR91:CF91" si="59">IF(SUM(BR89:BR90)=0,0,100-BR89-BR90)</f>
        <v>0</v>
      </c>
      <c r="BS91" s="197">
        <f t="shared" si="59"/>
        <v>0</v>
      </c>
      <c r="BT91" s="197">
        <f t="shared" si="59"/>
        <v>0</v>
      </c>
      <c r="BU91" s="197">
        <f t="shared" si="59"/>
        <v>0</v>
      </c>
      <c r="BV91" s="197">
        <f t="shared" si="59"/>
        <v>0</v>
      </c>
      <c r="BW91" s="197">
        <f t="shared" si="59"/>
        <v>0</v>
      </c>
      <c r="BX91" s="197">
        <f t="shared" si="59"/>
        <v>0</v>
      </c>
      <c r="BY91" s="197">
        <f t="shared" si="59"/>
        <v>0</v>
      </c>
      <c r="BZ91" s="197">
        <f t="shared" si="59"/>
        <v>0</v>
      </c>
      <c r="CA91" s="197">
        <f t="shared" si="59"/>
        <v>0</v>
      </c>
      <c r="CB91" s="197">
        <f t="shared" si="59"/>
        <v>0</v>
      </c>
      <c r="CC91" s="197">
        <f t="shared" si="59"/>
        <v>0</v>
      </c>
      <c r="CD91" s="197">
        <f t="shared" si="59"/>
        <v>0</v>
      </c>
      <c r="CE91" s="197">
        <f t="shared" si="59"/>
        <v>0</v>
      </c>
      <c r="CF91" s="197">
        <f t="shared" si="59"/>
        <v>0</v>
      </c>
    </row>
    <row r="92" spans="1:84" ht="15" customHeight="1" thickBot="1" x14ac:dyDescent="0.35">
      <c r="A92" s="967"/>
      <c r="B92" s="967"/>
      <c r="C92" s="968"/>
      <c r="D92" s="243" t="s">
        <v>122</v>
      </c>
      <c r="E92" s="212"/>
      <c r="F92" s="212"/>
      <c r="G92" s="212"/>
      <c r="H92" s="212"/>
      <c r="I92" s="212"/>
      <c r="J92" s="212"/>
      <c r="K92" s="212"/>
      <c r="L92" s="212"/>
      <c r="M92" s="212"/>
      <c r="N92" s="212"/>
      <c r="O92" s="212"/>
      <c r="P92" s="212"/>
      <c r="Q92" s="212"/>
      <c r="R92" s="212"/>
      <c r="S92" s="212"/>
      <c r="T92" s="212"/>
      <c r="U92" s="212"/>
      <c r="V92" s="212"/>
      <c r="W92" s="212"/>
      <c r="X92" s="212"/>
      <c r="Y92" s="212"/>
      <c r="Z92" s="212"/>
      <c r="AA92" s="212"/>
      <c r="AB92" s="212"/>
      <c r="AC92" s="212"/>
      <c r="AD92" s="212"/>
      <c r="AE92" s="212"/>
      <c r="AF92" s="212"/>
      <c r="AG92" s="212"/>
      <c r="AH92" s="212"/>
      <c r="AI92" s="212"/>
      <c r="AJ92" s="212"/>
      <c r="AK92" s="212"/>
      <c r="AL92" s="212"/>
      <c r="AM92" s="212"/>
      <c r="AN92" s="212"/>
      <c r="AO92" s="212"/>
      <c r="AP92" s="212"/>
      <c r="AQ92" s="212"/>
      <c r="AR92" s="212"/>
      <c r="AS92" s="212"/>
      <c r="AT92" s="212"/>
      <c r="AU92" s="212"/>
      <c r="AV92" s="212"/>
      <c r="AW92" s="212"/>
      <c r="AX92" s="212"/>
      <c r="AY92" s="212"/>
      <c r="AZ92" s="212"/>
      <c r="BA92" s="212"/>
      <c r="BB92" s="212"/>
      <c r="BC92" s="212"/>
      <c r="BD92" s="212"/>
      <c r="BE92" s="212"/>
      <c r="BF92" s="212"/>
      <c r="BG92" s="212"/>
      <c r="BH92" s="212"/>
      <c r="BI92" s="212"/>
      <c r="BJ92" s="212"/>
      <c r="BK92" s="212"/>
      <c r="BL92" s="212"/>
      <c r="BM92" s="212"/>
      <c r="BN92" s="212"/>
      <c r="BO92" s="212"/>
      <c r="BP92" s="212"/>
      <c r="BQ92" s="212"/>
      <c r="BR92" s="212"/>
      <c r="BS92" s="212"/>
      <c r="BT92" s="212"/>
      <c r="BU92" s="212"/>
      <c r="BV92" s="212"/>
      <c r="BW92" s="212"/>
      <c r="BX92" s="212"/>
      <c r="BY92" s="212"/>
      <c r="BZ92" s="212"/>
      <c r="CA92" s="212"/>
      <c r="CB92" s="212"/>
      <c r="CC92" s="212"/>
      <c r="CD92" s="212"/>
      <c r="CE92" s="212"/>
      <c r="CF92" s="212"/>
    </row>
    <row r="93" spans="1:84" ht="15" customHeight="1" thickBot="1" x14ac:dyDescent="0.35">
      <c r="A93" s="967"/>
      <c r="B93" s="967"/>
      <c r="C93" s="969"/>
      <c r="D93" s="244" t="s">
        <v>174</v>
      </c>
      <c r="E93" s="257">
        <f>+IF(E91="","",PROGRAMA!$I$13*E92*(((E92/PROGRAMA!$I$9)*(PROGRAMA!$I$12-PROGRAMA!$I$11)/2)+PROGRAMA!$I$11))</f>
        <v>0</v>
      </c>
      <c r="F93" s="257">
        <f>+IF(F91="","",PROGRAMA!$I$13*F92*(((F92/PROGRAMA!$I$9)*(PROGRAMA!$I$12-PROGRAMA!$I$11)/2)+PROGRAMA!$I$11))</f>
        <v>0</v>
      </c>
      <c r="G93" s="245">
        <f>+IF(G91="","",PROGRAMA!$I$13*G92*(((G92/PROGRAMA!$I$9)*(PROGRAMA!$I$12-PROGRAMA!$I$11)/2)+PROGRAMA!$I$11))</f>
        <v>0</v>
      </c>
      <c r="H93" s="245">
        <f>+IF(H91="","",PROGRAMA!$I$13*H92*(((H92/PROGRAMA!$I$9)*(PROGRAMA!$I$12-PROGRAMA!$I$11)/2)+PROGRAMA!$I$11))</f>
        <v>0</v>
      </c>
      <c r="I93" s="245">
        <f>+IF(I91="","",PROGRAMA!$I$13*I92*(((I92/PROGRAMA!$I$9)*(PROGRAMA!$I$12-PROGRAMA!$I$11)/2)+PROGRAMA!$I$11))</f>
        <v>0</v>
      </c>
      <c r="J93" s="245">
        <f>+IF(J91="","",PROGRAMA!$I$13*J92*(((J92/PROGRAMA!$I$9)*(PROGRAMA!$I$12-PROGRAMA!$I$11)/2)+PROGRAMA!$I$11))</f>
        <v>0</v>
      </c>
      <c r="K93" s="245">
        <f>+IF(K91="","",PROGRAMA!$I$13*K92*(((K92/PROGRAMA!$I$9)*(PROGRAMA!$I$12-PROGRAMA!$I$11)/2)+PROGRAMA!$I$11))</f>
        <v>0</v>
      </c>
      <c r="L93" s="245">
        <f>+IF(L91="","",PROGRAMA!$I$13*L92*(((L92/PROGRAMA!$I$9)*(PROGRAMA!$I$12-PROGRAMA!$I$11)/2)+PROGRAMA!$I$11))</f>
        <v>0</v>
      </c>
      <c r="M93" s="245">
        <f>+IF(M91="","",PROGRAMA!$I$13*M92*(((M92/PROGRAMA!$I$9)*(PROGRAMA!$I$12-PROGRAMA!$I$11)/2)+PROGRAMA!$I$11))</f>
        <v>0</v>
      </c>
      <c r="N93" s="245">
        <f>+IF(N91="","",PROGRAMA!$I$13*N92*(((N92/PROGRAMA!$I$9)*(PROGRAMA!$I$12-PROGRAMA!$I$11)/2)+PROGRAMA!$I$11))</f>
        <v>0</v>
      </c>
      <c r="O93" s="245">
        <f>+IF(O91="","",PROGRAMA!$I$13*O92*(((O92/PROGRAMA!$I$9)*(PROGRAMA!$I$12-PROGRAMA!$I$11)/2)+PROGRAMA!$I$11))</f>
        <v>0</v>
      </c>
      <c r="P93" s="245">
        <f>+IF(P91="","",PROGRAMA!$I$13*P92*(((P92/PROGRAMA!$I$9)*(PROGRAMA!$I$12-PROGRAMA!$I$11)/2)+PROGRAMA!$I$11))</f>
        <v>0</v>
      </c>
      <c r="Q93" s="245">
        <f>+IF(Q91="","",PROGRAMA!$I$13*Q92*(((Q92/PROGRAMA!$I$9)*(PROGRAMA!$I$12-PROGRAMA!$I$11)/2)+PROGRAMA!$I$11))</f>
        <v>0</v>
      </c>
      <c r="R93" s="245">
        <f>+IF(R91="","",PROGRAMA!$I$13*R92*(((R92/PROGRAMA!$I$9)*(PROGRAMA!$I$12-PROGRAMA!$I$11)/2)+PROGRAMA!$I$11))</f>
        <v>0</v>
      </c>
      <c r="S93" s="245">
        <f>+IF(S91="","",PROGRAMA!$I$13*S92*(((S92/PROGRAMA!$I$9)*(PROGRAMA!$I$12-PROGRAMA!$I$11)/2)+PROGRAMA!$I$11))</f>
        <v>0</v>
      </c>
      <c r="T93" s="245">
        <f>+IF(T91="","",PROGRAMA!$I$13*T92*(((T92/PROGRAMA!$I$9)*(PROGRAMA!$I$12-PROGRAMA!$I$11)/2)+PROGRAMA!$I$11))</f>
        <v>0</v>
      </c>
      <c r="U93" s="245">
        <f>+IF(U91="","",PROGRAMA!$I$13*U92*(((U92/PROGRAMA!$I$9)*(PROGRAMA!$I$12-PROGRAMA!$I$11)/2)+PROGRAMA!$I$11))</f>
        <v>0</v>
      </c>
      <c r="V93" s="245">
        <f>+IF(V91="","",PROGRAMA!$I$13*V92*(((V92/PROGRAMA!$I$9)*(PROGRAMA!$I$12-PROGRAMA!$I$11)/2)+PROGRAMA!$I$11))</f>
        <v>0</v>
      </c>
      <c r="W93" s="245">
        <f>+IF(W91="","",PROGRAMA!$I$13*W92*(((W92/PROGRAMA!$I$9)*(PROGRAMA!$I$12-PROGRAMA!$I$11)/2)+PROGRAMA!$I$11))</f>
        <v>0</v>
      </c>
      <c r="X93" s="245">
        <f>+IF(X91="","",PROGRAMA!$I$13*X92*(((X92/PROGRAMA!$I$9)*(PROGRAMA!$I$12-PROGRAMA!$I$11)/2)+PROGRAMA!$I$11))</f>
        <v>0</v>
      </c>
      <c r="Y93" s="245">
        <f>+IF(Y91="","",PROGRAMA!$I$13*Y92*(((Y92/PROGRAMA!$I$9)*(PROGRAMA!$I$12-PROGRAMA!$I$11)/2)+PROGRAMA!$I$11))</f>
        <v>0</v>
      </c>
      <c r="Z93" s="245">
        <f>+IF(Z91="","",PROGRAMA!$I$13*Z92*(((Z92/PROGRAMA!$I$9)*(PROGRAMA!$I$12-PROGRAMA!$I$11)/2)+PROGRAMA!$I$11))</f>
        <v>0</v>
      </c>
      <c r="AA93" s="245">
        <f>+IF(AA91="","",PROGRAMA!$I$13*AA92*(((AA92/PROGRAMA!$I$9)*(PROGRAMA!$I$12-PROGRAMA!$I$11)/2)+PROGRAMA!$I$11))</f>
        <v>0</v>
      </c>
      <c r="AB93" s="245">
        <f>+IF(AB91="","",PROGRAMA!$I$13*AB92*(((AB92/PROGRAMA!$I$9)*(PROGRAMA!$I$12-PROGRAMA!$I$11)/2)+PROGRAMA!$I$11))</f>
        <v>0</v>
      </c>
      <c r="AC93" s="245">
        <f>+IF(AC91="","",PROGRAMA!$I$13*AC92*(((AC92/PROGRAMA!$I$9)*(PROGRAMA!$I$12-PROGRAMA!$I$11)/2)+PROGRAMA!$I$11))</f>
        <v>0</v>
      </c>
      <c r="AD93" s="245">
        <f>+IF(AD91="","",PROGRAMA!$I$13*AD92*(((AD92/PROGRAMA!$I$9)*(PROGRAMA!$I$12-PROGRAMA!$I$11)/2)+PROGRAMA!$I$11))</f>
        <v>0</v>
      </c>
      <c r="AE93" s="245">
        <f>+IF(AE91="","",PROGRAMA!$I$13*AE92*(((AE92/PROGRAMA!$I$9)*(PROGRAMA!$I$12-PROGRAMA!$I$11)/2)+PROGRAMA!$I$11))</f>
        <v>0</v>
      </c>
      <c r="AF93" s="245">
        <f>+IF(AF91="","",PROGRAMA!$I$13*AF92*(((AF92/PROGRAMA!$I$9)*(PROGRAMA!$I$12-PROGRAMA!$I$11)/2)+PROGRAMA!$I$11))</f>
        <v>0</v>
      </c>
      <c r="AG93" s="245">
        <f>+IF(AG91="","",PROGRAMA!$I$13*AG92*(((AG92/PROGRAMA!$I$9)*(PROGRAMA!$I$12-PROGRAMA!$I$11)/2)+PROGRAMA!$I$11))</f>
        <v>0</v>
      </c>
      <c r="AH93" s="245">
        <f>+IF(AH91="","",PROGRAMA!$I$13*AH92*(((AH92/PROGRAMA!$I$9)*(PROGRAMA!$I$12-PROGRAMA!$I$11)/2)+PROGRAMA!$I$11))</f>
        <v>0</v>
      </c>
      <c r="AI93" s="245">
        <f>+IF(AI91="","",PROGRAMA!$I$13*AI92*(((AI92/PROGRAMA!$I$9)*(PROGRAMA!$I$12-PROGRAMA!$I$11)/2)+PROGRAMA!$I$11))</f>
        <v>0</v>
      </c>
      <c r="AJ93" s="245">
        <f>+IF(AJ91="","",PROGRAMA!$I$13*AJ92*(((AJ92/PROGRAMA!$I$9)*(PROGRAMA!$I$12-PROGRAMA!$I$11)/2)+PROGRAMA!$I$11))</f>
        <v>0</v>
      </c>
      <c r="AK93" s="245">
        <f>+IF(AK91="","",PROGRAMA!$I$13*AK92*(((AK92/PROGRAMA!$I$9)*(PROGRAMA!$I$12-PROGRAMA!$I$11)/2)+PROGRAMA!$I$11))</f>
        <v>0</v>
      </c>
      <c r="AL93" s="245">
        <f>+IF(AL91="","",PROGRAMA!$I$13*AL92*(((AL92/PROGRAMA!$I$9)*(PROGRAMA!$I$12-PROGRAMA!$I$11)/2)+PROGRAMA!$I$11))</f>
        <v>0</v>
      </c>
      <c r="AM93" s="245">
        <f>+IF(AM91="","",PROGRAMA!$I$13*AM92*(((AM92/PROGRAMA!$I$9)*(PROGRAMA!$I$12-PROGRAMA!$I$11)/2)+PROGRAMA!$I$11))</f>
        <v>0</v>
      </c>
      <c r="AN93" s="245">
        <f>+IF(AN91="","",PROGRAMA!$I$13*AN92*(((AN92/PROGRAMA!$I$9)*(PROGRAMA!$I$12-PROGRAMA!$I$11)/2)+PROGRAMA!$I$11))</f>
        <v>0</v>
      </c>
      <c r="AO93" s="245">
        <f>+IF(AO91="","",PROGRAMA!$I$13*AO92*(((AO92/PROGRAMA!$I$9)*(PROGRAMA!$I$12-PROGRAMA!$I$11)/2)+PROGRAMA!$I$11))</f>
        <v>0</v>
      </c>
      <c r="AP93" s="245">
        <f>+IF(AP91="","",PROGRAMA!$I$13*AP92*(((AP92/PROGRAMA!$I$9)*(PROGRAMA!$I$12-PROGRAMA!$I$11)/2)+PROGRAMA!$I$11))</f>
        <v>0</v>
      </c>
      <c r="AQ93" s="245">
        <f>+IF(AQ91="","",PROGRAMA!$I$13*AQ92*(((AQ92/PROGRAMA!$I$9)*(PROGRAMA!$I$12-PROGRAMA!$I$11)/2)+PROGRAMA!$I$11))</f>
        <v>0</v>
      </c>
      <c r="AR93" s="245">
        <f>+IF(AR91="","",PROGRAMA!$I$13*AR92*(((AR92/PROGRAMA!$I$9)*(PROGRAMA!$I$12-PROGRAMA!$I$11)/2)+PROGRAMA!$I$11))</f>
        <v>0</v>
      </c>
      <c r="AS93" s="245">
        <f>+IF(AS91="","",PROGRAMA!$I$13*AS92*(((AS92/PROGRAMA!$I$9)*(PROGRAMA!$I$12-PROGRAMA!$I$11)/2)+PROGRAMA!$I$11))</f>
        <v>0</v>
      </c>
      <c r="AT93" s="245">
        <f>+IF(AT91="","",PROGRAMA!$I$13*AT92*(((AT92/PROGRAMA!$I$9)*(PROGRAMA!$I$12-PROGRAMA!$I$11)/2)+PROGRAMA!$I$11))</f>
        <v>0</v>
      </c>
      <c r="AU93" s="245">
        <f>+IF(AU91="","",PROGRAMA!$I$13*AU92*(((AU92/PROGRAMA!$I$9)*(PROGRAMA!$I$12-PROGRAMA!$I$11)/2)+PROGRAMA!$I$11))</f>
        <v>0</v>
      </c>
      <c r="AV93" s="245">
        <f>+IF(AV91="","",PROGRAMA!$I$13*AV92*(((AV92/PROGRAMA!$I$9)*(PROGRAMA!$I$12-PROGRAMA!$I$11)/2)+PROGRAMA!$I$11))</f>
        <v>0</v>
      </c>
      <c r="AW93" s="245">
        <f>+IF(AW91="","",PROGRAMA!$I$13*AW92*(((AW92/PROGRAMA!$I$9)*(PROGRAMA!$I$12-PROGRAMA!$I$11)/2)+PROGRAMA!$I$11))</f>
        <v>0</v>
      </c>
      <c r="AX93" s="245">
        <f>+IF(AX91="","",PROGRAMA!$I$13*AX92*(((AX92/PROGRAMA!$I$9)*(PROGRAMA!$I$12-PROGRAMA!$I$11)/2)+PROGRAMA!$I$11))</f>
        <v>0</v>
      </c>
      <c r="AY93" s="245">
        <f>+IF(AY91="","",PROGRAMA!$I$13*AY92*(((AY92/PROGRAMA!$I$9)*(PROGRAMA!$I$12-PROGRAMA!$I$11)/2)+PROGRAMA!$I$11))</f>
        <v>0</v>
      </c>
      <c r="AZ93" s="245">
        <f>+IF(AZ91="","",PROGRAMA!$I$13*AZ92*(((AZ92/PROGRAMA!$I$9)*(PROGRAMA!$I$12-PROGRAMA!$I$11)/2)+PROGRAMA!$I$11))</f>
        <v>0</v>
      </c>
      <c r="BA93" s="245">
        <f>+IF(BA91="","",PROGRAMA!$I$13*BA92*(((BA92/PROGRAMA!$I$9)*(PROGRAMA!$I$12-PROGRAMA!$I$11)/2)+PROGRAMA!$I$11))</f>
        <v>0</v>
      </c>
      <c r="BB93" s="245">
        <f>+IF(BB91="","",PROGRAMA!$I$13*BB92*(((BB92/PROGRAMA!$I$9)*(PROGRAMA!$I$12-PROGRAMA!$I$11)/2)+PROGRAMA!$I$11))</f>
        <v>0</v>
      </c>
      <c r="BC93" s="245">
        <f>+IF(BC91="","",PROGRAMA!$I$13*BC92*(((BC92/PROGRAMA!$I$9)*(PROGRAMA!$I$12-PROGRAMA!$I$11)/2)+PROGRAMA!$I$11))</f>
        <v>0</v>
      </c>
      <c r="BD93" s="245">
        <f>+IF(BD91="","",PROGRAMA!$I$13*BD92*(((BD92/PROGRAMA!$I$9)*(PROGRAMA!$I$12-PROGRAMA!$I$11)/2)+PROGRAMA!$I$11))</f>
        <v>0</v>
      </c>
      <c r="BE93" s="245">
        <f>+IF(BE91="","",PROGRAMA!$I$13*BE92*(((BE92/PROGRAMA!$I$9)*(PROGRAMA!$I$12-PROGRAMA!$I$11)/2)+PROGRAMA!$I$11))</f>
        <v>0</v>
      </c>
      <c r="BF93" s="245">
        <f>+IF(BF91="","",PROGRAMA!$I$13*BF92*(((BF92/PROGRAMA!$I$9)*(PROGRAMA!$I$12-PROGRAMA!$I$11)/2)+PROGRAMA!$I$11))</f>
        <v>0</v>
      </c>
      <c r="BG93" s="245">
        <f>+IF(BG91="","",PROGRAMA!$I$13*BG92*(((BG92/PROGRAMA!$I$9)*(PROGRAMA!$I$12-PROGRAMA!$I$11)/2)+PROGRAMA!$I$11))</f>
        <v>0</v>
      </c>
      <c r="BH93" s="245">
        <f>+IF(BH91="","",PROGRAMA!$I$13*BH92*(((BH92/PROGRAMA!$I$9)*(PROGRAMA!$I$12-PROGRAMA!$I$11)/2)+PROGRAMA!$I$11))</f>
        <v>0</v>
      </c>
      <c r="BI93" s="245">
        <f>+IF(BI91="","",PROGRAMA!$I$13*BI92*(((BI92/PROGRAMA!$I$9)*(PROGRAMA!$I$12-PROGRAMA!$I$11)/2)+PROGRAMA!$I$11))</f>
        <v>0</v>
      </c>
      <c r="BJ93" s="245">
        <f>+IF(BJ91="","",PROGRAMA!$I$13*BJ92*(((BJ92/PROGRAMA!$I$9)*(PROGRAMA!$I$12-PROGRAMA!$I$11)/2)+PROGRAMA!$I$11))</f>
        <v>0</v>
      </c>
      <c r="BK93" s="245">
        <f>+IF(BK91="","",PROGRAMA!$I$13*BK92*(((BK92/PROGRAMA!$I$9)*(PROGRAMA!$I$12-PROGRAMA!$I$11)/2)+PROGRAMA!$I$11))</f>
        <v>0</v>
      </c>
      <c r="BL93" s="245">
        <f>+IF(BL91="","",PROGRAMA!$I$13*BL92*(((BL92/PROGRAMA!$I$9)*(PROGRAMA!$I$12-PROGRAMA!$I$11)/2)+PROGRAMA!$I$11))</f>
        <v>0</v>
      </c>
      <c r="BM93" s="245">
        <f>+IF(BM91="","",PROGRAMA!$I$13*BM92*(((BM92/PROGRAMA!$I$9)*(PROGRAMA!$I$12-PROGRAMA!$I$11)/2)+PROGRAMA!$I$11))</f>
        <v>0</v>
      </c>
      <c r="BN93" s="245">
        <f>+IF(BN91="","",PROGRAMA!$I$13*BN92*(((BN92/PROGRAMA!$I$9)*(PROGRAMA!$I$12-PROGRAMA!$I$11)/2)+PROGRAMA!$I$11))</f>
        <v>0</v>
      </c>
      <c r="BO93" s="245">
        <f>+IF(BO91="","",PROGRAMA!$I$13*BO92*(((BO92/PROGRAMA!$I$9)*(PROGRAMA!$I$12-PROGRAMA!$I$11)/2)+PROGRAMA!$I$11))</f>
        <v>0</v>
      </c>
      <c r="BP93" s="245">
        <f>+IF(BP91="","",PROGRAMA!$I$13*BP92*(((BP92/PROGRAMA!$I$9)*(PROGRAMA!$I$12-PROGRAMA!$I$11)/2)+PROGRAMA!$I$11))</f>
        <v>0</v>
      </c>
      <c r="BQ93" s="245">
        <f>+IF(BQ91="","",PROGRAMA!$I$13*BQ92*(((BQ92/PROGRAMA!$I$9)*(PROGRAMA!$I$12-PROGRAMA!$I$11)/2)+PROGRAMA!$I$11))</f>
        <v>0</v>
      </c>
      <c r="BR93" s="245">
        <f>+IF(BR91="","",PROGRAMA!$I$13*BR92*(((BR92/PROGRAMA!$I$9)*(PROGRAMA!$I$12-PROGRAMA!$I$11)/2)+PROGRAMA!$I$11))</f>
        <v>0</v>
      </c>
      <c r="BS93" s="245">
        <f>+IF(BS91="","",PROGRAMA!$I$13*BS92*(((BS92/PROGRAMA!$I$9)*(PROGRAMA!$I$12-PROGRAMA!$I$11)/2)+PROGRAMA!$I$11))</f>
        <v>0</v>
      </c>
      <c r="BT93" s="245">
        <f>+IF(BT91="","",PROGRAMA!$I$13*BT92*(((BT92/PROGRAMA!$I$9)*(PROGRAMA!$I$12-PROGRAMA!$I$11)/2)+PROGRAMA!$I$11))</f>
        <v>0</v>
      </c>
      <c r="BU93" s="245">
        <f>+IF(BU91="","",PROGRAMA!$I$13*BU92*(((BU92/PROGRAMA!$I$9)*(PROGRAMA!$I$12-PROGRAMA!$I$11)/2)+PROGRAMA!$I$11))</f>
        <v>0</v>
      </c>
      <c r="BV93" s="245">
        <f>+IF(BV91="","",PROGRAMA!$I$13*BV92*(((BV92/PROGRAMA!$I$9)*(PROGRAMA!$I$12-PROGRAMA!$I$11)/2)+PROGRAMA!$I$11))</f>
        <v>0</v>
      </c>
      <c r="BW93" s="245">
        <f>+IF(BW91="","",PROGRAMA!$I$13*BW92*(((BW92/PROGRAMA!$I$9)*(PROGRAMA!$I$12-PROGRAMA!$I$11)/2)+PROGRAMA!$I$11))</f>
        <v>0</v>
      </c>
      <c r="BX93" s="245">
        <f>+IF(BX91="","",PROGRAMA!$I$13*BX92*(((BX92/PROGRAMA!$I$9)*(PROGRAMA!$I$12-PROGRAMA!$I$11)/2)+PROGRAMA!$I$11))</f>
        <v>0</v>
      </c>
      <c r="BY93" s="245">
        <f>+IF(BY91="","",PROGRAMA!$I$13*BY92*(((BY92/PROGRAMA!$I$9)*(PROGRAMA!$I$12-PROGRAMA!$I$11)/2)+PROGRAMA!$I$11))</f>
        <v>0</v>
      </c>
      <c r="BZ93" s="245">
        <f>+IF(BZ91="","",PROGRAMA!$I$13*BZ92*(((BZ92/PROGRAMA!$I$9)*(PROGRAMA!$I$12-PROGRAMA!$I$11)/2)+PROGRAMA!$I$11))</f>
        <v>0</v>
      </c>
      <c r="CA93" s="245">
        <f>+IF(CA91="","",PROGRAMA!$I$13*CA92*(((CA92/PROGRAMA!$I$9)*(PROGRAMA!$I$12-PROGRAMA!$I$11)/2)+PROGRAMA!$I$11))</f>
        <v>0</v>
      </c>
      <c r="CB93" s="245">
        <f>+IF(CB91="","",PROGRAMA!$I$13*CB92*(((CB92/PROGRAMA!$I$9)*(PROGRAMA!$I$12-PROGRAMA!$I$11)/2)+PROGRAMA!$I$11))</f>
        <v>0</v>
      </c>
      <c r="CC93" s="245">
        <f>+IF(CC91="","",PROGRAMA!$I$13*CC92*(((CC92/PROGRAMA!$I$9)*(PROGRAMA!$I$12-PROGRAMA!$I$11)/2)+PROGRAMA!$I$11))</f>
        <v>0</v>
      </c>
      <c r="CD93" s="245">
        <f>+IF(CD91="","",PROGRAMA!$I$13*CD92*(((CD92/PROGRAMA!$I$9)*(PROGRAMA!$I$12-PROGRAMA!$I$11)/2)+PROGRAMA!$I$11))</f>
        <v>0</v>
      </c>
      <c r="CE93" s="245">
        <f>+IF(CE91="","",PROGRAMA!$I$13*CE92*(((CE92/PROGRAMA!$I$9)*(PROGRAMA!$I$12-PROGRAMA!$I$11)/2)+PROGRAMA!$I$11))</f>
        <v>0</v>
      </c>
      <c r="CF93" s="245">
        <f>+IF(CF91="","",PROGRAMA!$I$13*CF92*(((CF92/PROGRAMA!$I$9)*(PROGRAMA!$I$12-PROGRAMA!$I$11)/2)+PROGRAMA!$I$11))</f>
        <v>0</v>
      </c>
    </row>
    <row r="94" spans="1:84" ht="15" customHeight="1" thickTop="1" thickBot="1" x14ac:dyDescent="0.35">
      <c r="A94" s="967"/>
      <c r="B94" s="967" t="s">
        <v>259</v>
      </c>
      <c r="C94" s="970" t="str">
        <f>+IF($B$51='Base Datos'!$V$21,B94,"")</f>
        <v/>
      </c>
      <c r="D94" s="241" t="str">
        <f>+IF($B$51='Base Datos'!$V$21,D52,"")</f>
        <v/>
      </c>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c r="AD94" s="255"/>
      <c r="AE94" s="255"/>
      <c r="AF94" s="255"/>
      <c r="AG94" s="255"/>
      <c r="AH94" s="255"/>
      <c r="AI94" s="255"/>
      <c r="AJ94" s="255"/>
      <c r="AK94" s="255"/>
      <c r="AL94" s="255"/>
      <c r="AM94" s="255"/>
      <c r="AN94" s="255"/>
      <c r="AO94" s="255"/>
      <c r="AP94" s="255"/>
      <c r="AQ94" s="255"/>
      <c r="AR94" s="255"/>
      <c r="AS94" s="255"/>
      <c r="AT94" s="255"/>
      <c r="AU94" s="255"/>
      <c r="AV94" s="255"/>
      <c r="AW94" s="255"/>
      <c r="AX94" s="255"/>
      <c r="AY94" s="255"/>
      <c r="AZ94" s="255"/>
      <c r="BA94" s="255"/>
      <c r="BB94" s="255"/>
      <c r="BC94" s="255"/>
      <c r="BD94" s="255"/>
      <c r="BE94" s="255"/>
      <c r="BF94" s="255"/>
      <c r="BG94" s="255"/>
      <c r="BH94" s="255"/>
      <c r="BI94" s="255"/>
      <c r="BJ94" s="255"/>
      <c r="BK94" s="255"/>
      <c r="BL94" s="255"/>
      <c r="BM94" s="255"/>
      <c r="BN94" s="255"/>
      <c r="BO94" s="255"/>
      <c r="BP94" s="255"/>
      <c r="BQ94" s="255"/>
      <c r="BR94" s="255"/>
      <c r="BS94" s="255"/>
      <c r="BT94" s="255"/>
      <c r="BU94" s="255"/>
      <c r="BV94" s="255"/>
      <c r="BW94" s="255"/>
      <c r="BX94" s="255"/>
      <c r="BY94" s="255"/>
      <c r="BZ94" s="255"/>
      <c r="CA94" s="255"/>
      <c r="CB94" s="255"/>
      <c r="CC94" s="255"/>
      <c r="CD94" s="255"/>
      <c r="CE94" s="255"/>
      <c r="CF94" s="255"/>
    </row>
    <row r="95" spans="1:84" ht="15" customHeight="1" thickBot="1" x14ac:dyDescent="0.35">
      <c r="A95" s="967"/>
      <c r="B95" s="967"/>
      <c r="C95" s="968"/>
      <c r="D95" s="242" t="str">
        <f>+IF($B$51='Base Datos'!$V$21,D53,"")</f>
        <v/>
      </c>
      <c r="E95" s="256"/>
      <c r="F95" s="256"/>
      <c r="G95" s="256"/>
      <c r="H95" s="256"/>
      <c r="I95" s="256"/>
      <c r="J95" s="256"/>
      <c r="K95" s="256"/>
      <c r="L95" s="256"/>
      <c r="M95" s="256"/>
      <c r="N95" s="256"/>
      <c r="O95" s="256"/>
      <c r="P95" s="256"/>
      <c r="Q95" s="256"/>
      <c r="R95" s="256"/>
      <c r="S95" s="256"/>
      <c r="T95" s="256"/>
      <c r="U95" s="256"/>
      <c r="V95" s="256"/>
      <c r="W95" s="256"/>
      <c r="X95" s="256"/>
      <c r="Y95" s="256"/>
      <c r="Z95" s="256"/>
      <c r="AA95" s="256"/>
      <c r="AB95" s="256"/>
      <c r="AC95" s="256"/>
      <c r="AD95" s="256"/>
      <c r="AE95" s="256"/>
      <c r="AF95" s="256"/>
      <c r="AG95" s="256"/>
      <c r="AH95" s="256"/>
      <c r="AI95" s="256"/>
      <c r="AJ95" s="256"/>
      <c r="AK95" s="256"/>
      <c r="AL95" s="256"/>
      <c r="AM95" s="256"/>
      <c r="AN95" s="256"/>
      <c r="AO95" s="256"/>
      <c r="AP95" s="256"/>
      <c r="AQ95" s="256"/>
      <c r="AR95" s="256"/>
      <c r="AS95" s="256"/>
      <c r="AT95" s="256"/>
      <c r="AU95" s="256"/>
      <c r="AV95" s="256"/>
      <c r="AW95" s="256"/>
      <c r="AX95" s="256"/>
      <c r="AY95" s="256"/>
      <c r="AZ95" s="256"/>
      <c r="BA95" s="256"/>
      <c r="BB95" s="256"/>
      <c r="BC95" s="256"/>
      <c r="BD95" s="256"/>
      <c r="BE95" s="256"/>
      <c r="BF95" s="256"/>
      <c r="BG95" s="256"/>
      <c r="BH95" s="256"/>
      <c r="BI95" s="256"/>
      <c r="BJ95" s="256"/>
      <c r="BK95" s="256"/>
      <c r="BL95" s="256"/>
      <c r="BM95" s="256"/>
      <c r="BN95" s="256"/>
      <c r="BO95" s="256"/>
      <c r="BP95" s="256"/>
      <c r="BQ95" s="256"/>
      <c r="BR95" s="256"/>
      <c r="BS95" s="256"/>
      <c r="BT95" s="256"/>
      <c r="BU95" s="256"/>
      <c r="BV95" s="256"/>
      <c r="BW95" s="256"/>
      <c r="BX95" s="256"/>
      <c r="BY95" s="256"/>
      <c r="BZ95" s="256"/>
      <c r="CA95" s="256"/>
      <c r="CB95" s="256"/>
      <c r="CC95" s="256"/>
      <c r="CD95" s="256"/>
      <c r="CE95" s="256"/>
      <c r="CF95" s="256"/>
    </row>
    <row r="96" spans="1:84" ht="15" customHeight="1" thickBot="1" x14ac:dyDescent="0.35">
      <c r="A96" s="967"/>
      <c r="B96" s="967"/>
      <c r="C96" s="968"/>
      <c r="D96" s="242" t="str">
        <f>+IF($B$51='Base Datos'!$V$21,D54,"")</f>
        <v/>
      </c>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B96" s="212"/>
      <c r="AC96" s="212"/>
      <c r="AD96" s="212"/>
      <c r="AE96" s="212"/>
      <c r="AF96" s="212"/>
      <c r="AG96" s="212"/>
      <c r="AH96" s="212"/>
      <c r="AI96" s="212"/>
      <c r="AJ96" s="212"/>
      <c r="AK96" s="212"/>
      <c r="AL96" s="212"/>
      <c r="AM96" s="212"/>
      <c r="AN96" s="212"/>
      <c r="AO96" s="212"/>
      <c r="AP96" s="212"/>
      <c r="AQ96" s="212"/>
      <c r="AR96" s="212"/>
      <c r="AS96" s="212"/>
      <c r="AT96" s="212"/>
      <c r="AU96" s="212"/>
      <c r="AV96" s="212"/>
      <c r="AW96" s="212"/>
      <c r="AX96" s="212"/>
      <c r="AY96" s="212"/>
      <c r="AZ96" s="212"/>
      <c r="BA96" s="212"/>
      <c r="BB96" s="212"/>
      <c r="BC96" s="212"/>
      <c r="BD96" s="212"/>
      <c r="BE96" s="212"/>
      <c r="BF96" s="212"/>
      <c r="BG96" s="212"/>
      <c r="BH96" s="212"/>
      <c r="BI96" s="212"/>
      <c r="BJ96" s="212"/>
      <c r="BK96" s="212"/>
      <c r="BL96" s="212"/>
      <c r="BM96" s="212"/>
      <c r="BN96" s="212"/>
      <c r="BO96" s="212"/>
      <c r="BP96" s="212"/>
      <c r="BQ96" s="212"/>
      <c r="BR96" s="212"/>
      <c r="BS96" s="212"/>
      <c r="BT96" s="212"/>
      <c r="BU96" s="212"/>
      <c r="BV96" s="212"/>
      <c r="BW96" s="212"/>
      <c r="BX96" s="212"/>
      <c r="BY96" s="212"/>
      <c r="BZ96" s="212"/>
      <c r="CA96" s="212"/>
      <c r="CB96" s="212"/>
      <c r="CC96" s="212"/>
      <c r="CD96" s="212"/>
      <c r="CE96" s="212"/>
      <c r="CF96" s="212"/>
    </row>
    <row r="97" spans="1:84" ht="15" customHeight="1" thickBot="1" x14ac:dyDescent="0.35">
      <c r="A97" s="967"/>
      <c r="B97" s="967"/>
      <c r="C97" s="968"/>
      <c r="D97" s="242" t="str">
        <f>+IF($B$51='Base Datos'!$V$21,D55,"")</f>
        <v/>
      </c>
      <c r="E97" s="212">
        <f>IF(SUM(E95:E96)=0,0,100-E95-E96)</f>
        <v>0</v>
      </c>
      <c r="F97" s="212">
        <f t="shared" ref="F97:BQ97" si="60">IF(SUM(F95:F96)=0,0,100-F95-F96)</f>
        <v>0</v>
      </c>
      <c r="G97" s="197">
        <f t="shared" si="60"/>
        <v>0</v>
      </c>
      <c r="H97" s="197">
        <f t="shared" si="60"/>
        <v>0</v>
      </c>
      <c r="I97" s="197">
        <f t="shared" si="60"/>
        <v>0</v>
      </c>
      <c r="J97" s="197">
        <f t="shared" si="60"/>
        <v>0</v>
      </c>
      <c r="K97" s="197">
        <f t="shared" si="60"/>
        <v>0</v>
      </c>
      <c r="L97" s="197">
        <f t="shared" si="60"/>
        <v>0</v>
      </c>
      <c r="M97" s="197">
        <f t="shared" si="60"/>
        <v>0</v>
      </c>
      <c r="N97" s="197">
        <f t="shared" si="60"/>
        <v>0</v>
      </c>
      <c r="O97" s="197">
        <f t="shared" si="60"/>
        <v>0</v>
      </c>
      <c r="P97" s="197">
        <f t="shared" si="60"/>
        <v>0</v>
      </c>
      <c r="Q97" s="197">
        <f t="shared" si="60"/>
        <v>0</v>
      </c>
      <c r="R97" s="197">
        <f t="shared" si="60"/>
        <v>0</v>
      </c>
      <c r="S97" s="197">
        <f t="shared" si="60"/>
        <v>0</v>
      </c>
      <c r="T97" s="197">
        <f t="shared" si="60"/>
        <v>0</v>
      </c>
      <c r="U97" s="197">
        <f t="shared" si="60"/>
        <v>0</v>
      </c>
      <c r="V97" s="197">
        <f t="shared" si="60"/>
        <v>0</v>
      </c>
      <c r="W97" s="197">
        <f t="shared" si="60"/>
        <v>0</v>
      </c>
      <c r="X97" s="197">
        <f t="shared" si="60"/>
        <v>0</v>
      </c>
      <c r="Y97" s="197">
        <f t="shared" si="60"/>
        <v>0</v>
      </c>
      <c r="Z97" s="197">
        <f t="shared" si="60"/>
        <v>0</v>
      </c>
      <c r="AA97" s="197">
        <f t="shared" si="60"/>
        <v>0</v>
      </c>
      <c r="AB97" s="197">
        <f t="shared" si="60"/>
        <v>0</v>
      </c>
      <c r="AC97" s="197">
        <f t="shared" si="60"/>
        <v>0</v>
      </c>
      <c r="AD97" s="197">
        <f t="shared" si="60"/>
        <v>0</v>
      </c>
      <c r="AE97" s="197">
        <f t="shared" si="60"/>
        <v>0</v>
      </c>
      <c r="AF97" s="197">
        <f t="shared" si="60"/>
        <v>0</v>
      </c>
      <c r="AG97" s="197">
        <f t="shared" si="60"/>
        <v>0</v>
      </c>
      <c r="AH97" s="197">
        <f t="shared" si="60"/>
        <v>0</v>
      </c>
      <c r="AI97" s="197">
        <f t="shared" si="60"/>
        <v>0</v>
      </c>
      <c r="AJ97" s="197">
        <f t="shared" si="60"/>
        <v>0</v>
      </c>
      <c r="AK97" s="197">
        <f t="shared" si="60"/>
        <v>0</v>
      </c>
      <c r="AL97" s="197">
        <f t="shared" si="60"/>
        <v>0</v>
      </c>
      <c r="AM97" s="197">
        <f t="shared" si="60"/>
        <v>0</v>
      </c>
      <c r="AN97" s="197">
        <f t="shared" si="60"/>
        <v>0</v>
      </c>
      <c r="AO97" s="197">
        <f t="shared" si="60"/>
        <v>0</v>
      </c>
      <c r="AP97" s="197">
        <f t="shared" si="60"/>
        <v>0</v>
      </c>
      <c r="AQ97" s="197">
        <f t="shared" si="60"/>
        <v>0</v>
      </c>
      <c r="AR97" s="197">
        <f t="shared" si="60"/>
        <v>0</v>
      </c>
      <c r="AS97" s="197">
        <f t="shared" si="60"/>
        <v>0</v>
      </c>
      <c r="AT97" s="197">
        <f t="shared" si="60"/>
        <v>0</v>
      </c>
      <c r="AU97" s="197">
        <f t="shared" si="60"/>
        <v>0</v>
      </c>
      <c r="AV97" s="197">
        <f t="shared" si="60"/>
        <v>0</v>
      </c>
      <c r="AW97" s="197">
        <f t="shared" si="60"/>
        <v>0</v>
      </c>
      <c r="AX97" s="197">
        <f t="shared" si="60"/>
        <v>0</v>
      </c>
      <c r="AY97" s="197">
        <f t="shared" si="60"/>
        <v>0</v>
      </c>
      <c r="AZ97" s="197">
        <f t="shared" si="60"/>
        <v>0</v>
      </c>
      <c r="BA97" s="197">
        <f t="shared" si="60"/>
        <v>0</v>
      </c>
      <c r="BB97" s="197">
        <f t="shared" si="60"/>
        <v>0</v>
      </c>
      <c r="BC97" s="197">
        <f t="shared" si="60"/>
        <v>0</v>
      </c>
      <c r="BD97" s="197">
        <f t="shared" si="60"/>
        <v>0</v>
      </c>
      <c r="BE97" s="197">
        <f t="shared" si="60"/>
        <v>0</v>
      </c>
      <c r="BF97" s="197">
        <f t="shared" si="60"/>
        <v>0</v>
      </c>
      <c r="BG97" s="197">
        <f t="shared" si="60"/>
        <v>0</v>
      </c>
      <c r="BH97" s="197">
        <f t="shared" si="60"/>
        <v>0</v>
      </c>
      <c r="BI97" s="197">
        <f t="shared" si="60"/>
        <v>0</v>
      </c>
      <c r="BJ97" s="197">
        <f t="shared" si="60"/>
        <v>0</v>
      </c>
      <c r="BK97" s="197">
        <f t="shared" si="60"/>
        <v>0</v>
      </c>
      <c r="BL97" s="197">
        <f t="shared" si="60"/>
        <v>0</v>
      </c>
      <c r="BM97" s="197">
        <f t="shared" si="60"/>
        <v>0</v>
      </c>
      <c r="BN97" s="197">
        <f t="shared" si="60"/>
        <v>0</v>
      </c>
      <c r="BO97" s="197">
        <f t="shared" si="60"/>
        <v>0</v>
      </c>
      <c r="BP97" s="197">
        <f t="shared" si="60"/>
        <v>0</v>
      </c>
      <c r="BQ97" s="197">
        <f t="shared" si="60"/>
        <v>0</v>
      </c>
      <c r="BR97" s="197">
        <f t="shared" ref="BR97:CF97" si="61">IF(SUM(BR95:BR96)=0,0,100-BR95-BR96)</f>
        <v>0</v>
      </c>
      <c r="BS97" s="197">
        <f t="shared" si="61"/>
        <v>0</v>
      </c>
      <c r="BT97" s="197">
        <f t="shared" si="61"/>
        <v>0</v>
      </c>
      <c r="BU97" s="197">
        <f t="shared" si="61"/>
        <v>0</v>
      </c>
      <c r="BV97" s="197">
        <f t="shared" si="61"/>
        <v>0</v>
      </c>
      <c r="BW97" s="197">
        <f t="shared" si="61"/>
        <v>0</v>
      </c>
      <c r="BX97" s="197">
        <f t="shared" si="61"/>
        <v>0</v>
      </c>
      <c r="BY97" s="197">
        <f t="shared" si="61"/>
        <v>0</v>
      </c>
      <c r="BZ97" s="197">
        <f t="shared" si="61"/>
        <v>0</v>
      </c>
      <c r="CA97" s="197">
        <f t="shared" si="61"/>
        <v>0</v>
      </c>
      <c r="CB97" s="197">
        <f t="shared" si="61"/>
        <v>0</v>
      </c>
      <c r="CC97" s="197">
        <f t="shared" si="61"/>
        <v>0</v>
      </c>
      <c r="CD97" s="197">
        <f t="shared" si="61"/>
        <v>0</v>
      </c>
      <c r="CE97" s="197">
        <f t="shared" si="61"/>
        <v>0</v>
      </c>
      <c r="CF97" s="197">
        <f t="shared" si="61"/>
        <v>0</v>
      </c>
    </row>
    <row r="98" spans="1:84" ht="15" customHeight="1" thickBot="1" x14ac:dyDescent="0.35">
      <c r="A98" s="967"/>
      <c r="B98" s="967"/>
      <c r="C98" s="968"/>
      <c r="D98" s="243" t="s">
        <v>122</v>
      </c>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212"/>
      <c r="AI98" s="212"/>
      <c r="AJ98" s="212"/>
      <c r="AK98" s="212"/>
      <c r="AL98" s="212"/>
      <c r="AM98" s="212"/>
      <c r="AN98" s="212"/>
      <c r="AO98" s="212"/>
      <c r="AP98" s="212"/>
      <c r="AQ98" s="212"/>
      <c r="AR98" s="212"/>
      <c r="AS98" s="212"/>
      <c r="AT98" s="212"/>
      <c r="AU98" s="212"/>
      <c r="AV98" s="212"/>
      <c r="AW98" s="212"/>
      <c r="AX98" s="212"/>
      <c r="AY98" s="212"/>
      <c r="AZ98" s="212"/>
      <c r="BA98" s="212"/>
      <c r="BB98" s="212"/>
      <c r="BC98" s="212"/>
      <c r="BD98" s="212"/>
      <c r="BE98" s="212"/>
      <c r="BF98" s="212"/>
      <c r="BG98" s="212"/>
      <c r="BH98" s="212"/>
      <c r="BI98" s="212"/>
      <c r="BJ98" s="212"/>
      <c r="BK98" s="212"/>
      <c r="BL98" s="212"/>
      <c r="BM98" s="212"/>
      <c r="BN98" s="212"/>
      <c r="BO98" s="212"/>
      <c r="BP98" s="212"/>
      <c r="BQ98" s="212"/>
      <c r="BR98" s="212"/>
      <c r="BS98" s="212"/>
      <c r="BT98" s="212"/>
      <c r="BU98" s="212"/>
      <c r="BV98" s="212"/>
      <c r="BW98" s="212"/>
      <c r="BX98" s="212"/>
      <c r="BY98" s="212"/>
      <c r="BZ98" s="212"/>
      <c r="CA98" s="212"/>
      <c r="CB98" s="212"/>
      <c r="CC98" s="212"/>
      <c r="CD98" s="212"/>
      <c r="CE98" s="212"/>
      <c r="CF98" s="212"/>
    </row>
    <row r="99" spans="1:84" ht="15" customHeight="1" thickBot="1" x14ac:dyDescent="0.35">
      <c r="A99" s="967"/>
      <c r="B99" s="967"/>
      <c r="C99" s="969"/>
      <c r="D99" s="244" t="s">
        <v>174</v>
      </c>
      <c r="E99" s="257">
        <f>+IF(E97="","",PROGRAMA!$I$13*E98*(((E98/PROGRAMA!$I$9)*(PROGRAMA!$I$12-PROGRAMA!$I$11)/2)+PROGRAMA!$I$11))</f>
        <v>0</v>
      </c>
      <c r="F99" s="257">
        <f>+IF(F97="","",PROGRAMA!$I$13*F98*(((F98/PROGRAMA!$I$9)*(PROGRAMA!$I$12-PROGRAMA!$I$11)/2)+PROGRAMA!$I$11))</f>
        <v>0</v>
      </c>
      <c r="G99" s="245">
        <f>+IF(G97="","",PROGRAMA!$I$13*G98*(((G98/PROGRAMA!$I$9)*(PROGRAMA!$I$12-PROGRAMA!$I$11)/2)+PROGRAMA!$I$11))</f>
        <v>0</v>
      </c>
      <c r="H99" s="245">
        <f>+IF(H97="","",PROGRAMA!$I$13*H98*(((H98/PROGRAMA!$I$9)*(PROGRAMA!$I$12-PROGRAMA!$I$11)/2)+PROGRAMA!$I$11))</f>
        <v>0</v>
      </c>
      <c r="I99" s="245">
        <f>+IF(I97="","",PROGRAMA!$I$13*I98*(((I98/PROGRAMA!$I$9)*(PROGRAMA!$I$12-PROGRAMA!$I$11)/2)+PROGRAMA!$I$11))</f>
        <v>0</v>
      </c>
      <c r="J99" s="245">
        <f>+IF(J97="","",PROGRAMA!$I$13*J98*(((J98/PROGRAMA!$I$9)*(PROGRAMA!$I$12-PROGRAMA!$I$11)/2)+PROGRAMA!$I$11))</f>
        <v>0</v>
      </c>
      <c r="K99" s="245">
        <f>+IF(K97="","",PROGRAMA!$I$13*K98*(((K98/PROGRAMA!$I$9)*(PROGRAMA!$I$12-PROGRAMA!$I$11)/2)+PROGRAMA!$I$11))</f>
        <v>0</v>
      </c>
      <c r="L99" s="245">
        <f>+IF(L97="","",PROGRAMA!$I$13*L98*(((L98/PROGRAMA!$I$9)*(PROGRAMA!$I$12-PROGRAMA!$I$11)/2)+PROGRAMA!$I$11))</f>
        <v>0</v>
      </c>
      <c r="M99" s="245">
        <f>+IF(M97="","",PROGRAMA!$I$13*M98*(((M98/PROGRAMA!$I$9)*(PROGRAMA!$I$12-PROGRAMA!$I$11)/2)+PROGRAMA!$I$11))</f>
        <v>0</v>
      </c>
      <c r="N99" s="245">
        <f>+IF(N97="","",PROGRAMA!$I$13*N98*(((N98/PROGRAMA!$I$9)*(PROGRAMA!$I$12-PROGRAMA!$I$11)/2)+PROGRAMA!$I$11))</f>
        <v>0</v>
      </c>
      <c r="O99" s="245">
        <f>+IF(O97="","",PROGRAMA!$I$13*O98*(((O98/PROGRAMA!$I$9)*(PROGRAMA!$I$12-PROGRAMA!$I$11)/2)+PROGRAMA!$I$11))</f>
        <v>0</v>
      </c>
      <c r="P99" s="245">
        <f>+IF(P97="","",PROGRAMA!$I$13*P98*(((P98/PROGRAMA!$I$9)*(PROGRAMA!$I$12-PROGRAMA!$I$11)/2)+PROGRAMA!$I$11))</f>
        <v>0</v>
      </c>
      <c r="Q99" s="245">
        <f>+IF(Q97="","",PROGRAMA!$I$13*Q98*(((Q98/PROGRAMA!$I$9)*(PROGRAMA!$I$12-PROGRAMA!$I$11)/2)+PROGRAMA!$I$11))</f>
        <v>0</v>
      </c>
      <c r="R99" s="245">
        <f>+IF(R97="","",PROGRAMA!$I$13*R98*(((R98/PROGRAMA!$I$9)*(PROGRAMA!$I$12-PROGRAMA!$I$11)/2)+PROGRAMA!$I$11))</f>
        <v>0</v>
      </c>
      <c r="S99" s="245">
        <f>+IF(S97="","",PROGRAMA!$I$13*S98*(((S98/PROGRAMA!$I$9)*(PROGRAMA!$I$12-PROGRAMA!$I$11)/2)+PROGRAMA!$I$11))</f>
        <v>0</v>
      </c>
      <c r="T99" s="245">
        <f>+IF(T97="","",PROGRAMA!$I$13*T98*(((T98/PROGRAMA!$I$9)*(PROGRAMA!$I$12-PROGRAMA!$I$11)/2)+PROGRAMA!$I$11))</f>
        <v>0</v>
      </c>
      <c r="U99" s="245">
        <f>+IF(U97="","",PROGRAMA!$I$13*U98*(((U98/PROGRAMA!$I$9)*(PROGRAMA!$I$12-PROGRAMA!$I$11)/2)+PROGRAMA!$I$11))</f>
        <v>0</v>
      </c>
      <c r="V99" s="245">
        <f>+IF(V97="","",PROGRAMA!$I$13*V98*(((V98/PROGRAMA!$I$9)*(PROGRAMA!$I$12-PROGRAMA!$I$11)/2)+PROGRAMA!$I$11))</f>
        <v>0</v>
      </c>
      <c r="W99" s="245">
        <f>+IF(W97="","",PROGRAMA!$I$13*W98*(((W98/PROGRAMA!$I$9)*(PROGRAMA!$I$12-PROGRAMA!$I$11)/2)+PROGRAMA!$I$11))</f>
        <v>0</v>
      </c>
      <c r="X99" s="245">
        <f>+IF(X97="","",PROGRAMA!$I$13*X98*(((X98/PROGRAMA!$I$9)*(PROGRAMA!$I$12-PROGRAMA!$I$11)/2)+PROGRAMA!$I$11))</f>
        <v>0</v>
      </c>
      <c r="Y99" s="245">
        <f>+IF(Y97="","",PROGRAMA!$I$13*Y98*(((Y98/PROGRAMA!$I$9)*(PROGRAMA!$I$12-PROGRAMA!$I$11)/2)+PROGRAMA!$I$11))</f>
        <v>0</v>
      </c>
      <c r="Z99" s="245">
        <f>+IF(Z97="","",PROGRAMA!$I$13*Z98*(((Z98/PROGRAMA!$I$9)*(PROGRAMA!$I$12-PROGRAMA!$I$11)/2)+PROGRAMA!$I$11))</f>
        <v>0</v>
      </c>
      <c r="AA99" s="245">
        <f>+IF(AA97="","",PROGRAMA!$I$13*AA98*(((AA98/PROGRAMA!$I$9)*(PROGRAMA!$I$12-PROGRAMA!$I$11)/2)+PROGRAMA!$I$11))</f>
        <v>0</v>
      </c>
      <c r="AB99" s="245">
        <f>+IF(AB97="","",PROGRAMA!$I$13*AB98*(((AB98/PROGRAMA!$I$9)*(PROGRAMA!$I$12-PROGRAMA!$I$11)/2)+PROGRAMA!$I$11))</f>
        <v>0</v>
      </c>
      <c r="AC99" s="245">
        <f>+IF(AC97="","",PROGRAMA!$I$13*AC98*(((AC98/PROGRAMA!$I$9)*(PROGRAMA!$I$12-PROGRAMA!$I$11)/2)+PROGRAMA!$I$11))</f>
        <v>0</v>
      </c>
      <c r="AD99" s="245">
        <f>+IF(AD97="","",PROGRAMA!$I$13*AD98*(((AD98/PROGRAMA!$I$9)*(PROGRAMA!$I$12-PROGRAMA!$I$11)/2)+PROGRAMA!$I$11))</f>
        <v>0</v>
      </c>
      <c r="AE99" s="245">
        <f>+IF(AE97="","",PROGRAMA!$I$13*AE98*(((AE98/PROGRAMA!$I$9)*(PROGRAMA!$I$12-PROGRAMA!$I$11)/2)+PROGRAMA!$I$11))</f>
        <v>0</v>
      </c>
      <c r="AF99" s="245">
        <f>+IF(AF97="","",PROGRAMA!$I$13*AF98*(((AF98/PROGRAMA!$I$9)*(PROGRAMA!$I$12-PROGRAMA!$I$11)/2)+PROGRAMA!$I$11))</f>
        <v>0</v>
      </c>
      <c r="AG99" s="245">
        <f>+IF(AG97="","",PROGRAMA!$I$13*AG98*(((AG98/PROGRAMA!$I$9)*(PROGRAMA!$I$12-PROGRAMA!$I$11)/2)+PROGRAMA!$I$11))</f>
        <v>0</v>
      </c>
      <c r="AH99" s="245">
        <f>+IF(AH97="","",PROGRAMA!$I$13*AH98*(((AH98/PROGRAMA!$I$9)*(PROGRAMA!$I$12-PROGRAMA!$I$11)/2)+PROGRAMA!$I$11))</f>
        <v>0</v>
      </c>
      <c r="AI99" s="245">
        <f>+IF(AI97="","",PROGRAMA!$I$13*AI98*(((AI98/PROGRAMA!$I$9)*(PROGRAMA!$I$12-PROGRAMA!$I$11)/2)+PROGRAMA!$I$11))</f>
        <v>0</v>
      </c>
      <c r="AJ99" s="245">
        <f>+IF(AJ97="","",PROGRAMA!$I$13*AJ98*(((AJ98/PROGRAMA!$I$9)*(PROGRAMA!$I$12-PROGRAMA!$I$11)/2)+PROGRAMA!$I$11))</f>
        <v>0</v>
      </c>
      <c r="AK99" s="245">
        <f>+IF(AK97="","",PROGRAMA!$I$13*AK98*(((AK98/PROGRAMA!$I$9)*(PROGRAMA!$I$12-PROGRAMA!$I$11)/2)+PROGRAMA!$I$11))</f>
        <v>0</v>
      </c>
      <c r="AL99" s="245">
        <f>+IF(AL97="","",PROGRAMA!$I$13*AL98*(((AL98/PROGRAMA!$I$9)*(PROGRAMA!$I$12-PROGRAMA!$I$11)/2)+PROGRAMA!$I$11))</f>
        <v>0</v>
      </c>
      <c r="AM99" s="245">
        <f>+IF(AM97="","",PROGRAMA!$I$13*AM98*(((AM98/PROGRAMA!$I$9)*(PROGRAMA!$I$12-PROGRAMA!$I$11)/2)+PROGRAMA!$I$11))</f>
        <v>0</v>
      </c>
      <c r="AN99" s="245">
        <f>+IF(AN97="","",PROGRAMA!$I$13*AN98*(((AN98/PROGRAMA!$I$9)*(PROGRAMA!$I$12-PROGRAMA!$I$11)/2)+PROGRAMA!$I$11))</f>
        <v>0</v>
      </c>
      <c r="AO99" s="245">
        <f>+IF(AO97="","",PROGRAMA!$I$13*AO98*(((AO98/PROGRAMA!$I$9)*(PROGRAMA!$I$12-PROGRAMA!$I$11)/2)+PROGRAMA!$I$11))</f>
        <v>0</v>
      </c>
      <c r="AP99" s="245">
        <f>+IF(AP97="","",PROGRAMA!$I$13*AP98*(((AP98/PROGRAMA!$I$9)*(PROGRAMA!$I$12-PROGRAMA!$I$11)/2)+PROGRAMA!$I$11))</f>
        <v>0</v>
      </c>
      <c r="AQ99" s="245">
        <f>+IF(AQ97="","",PROGRAMA!$I$13*AQ98*(((AQ98/PROGRAMA!$I$9)*(PROGRAMA!$I$12-PROGRAMA!$I$11)/2)+PROGRAMA!$I$11))</f>
        <v>0</v>
      </c>
      <c r="AR99" s="245">
        <f>+IF(AR97="","",PROGRAMA!$I$13*AR98*(((AR98/PROGRAMA!$I$9)*(PROGRAMA!$I$12-PROGRAMA!$I$11)/2)+PROGRAMA!$I$11))</f>
        <v>0</v>
      </c>
      <c r="AS99" s="245">
        <f>+IF(AS97="","",PROGRAMA!$I$13*AS98*(((AS98/PROGRAMA!$I$9)*(PROGRAMA!$I$12-PROGRAMA!$I$11)/2)+PROGRAMA!$I$11))</f>
        <v>0</v>
      </c>
      <c r="AT99" s="245">
        <f>+IF(AT97="","",PROGRAMA!$I$13*AT98*(((AT98/PROGRAMA!$I$9)*(PROGRAMA!$I$12-PROGRAMA!$I$11)/2)+PROGRAMA!$I$11))</f>
        <v>0</v>
      </c>
      <c r="AU99" s="245">
        <f>+IF(AU97="","",PROGRAMA!$I$13*AU98*(((AU98/PROGRAMA!$I$9)*(PROGRAMA!$I$12-PROGRAMA!$I$11)/2)+PROGRAMA!$I$11))</f>
        <v>0</v>
      </c>
      <c r="AV99" s="245">
        <f>+IF(AV97="","",PROGRAMA!$I$13*AV98*(((AV98/PROGRAMA!$I$9)*(PROGRAMA!$I$12-PROGRAMA!$I$11)/2)+PROGRAMA!$I$11))</f>
        <v>0</v>
      </c>
      <c r="AW99" s="245">
        <f>+IF(AW97="","",PROGRAMA!$I$13*AW98*(((AW98/PROGRAMA!$I$9)*(PROGRAMA!$I$12-PROGRAMA!$I$11)/2)+PROGRAMA!$I$11))</f>
        <v>0</v>
      </c>
      <c r="AX99" s="245">
        <f>+IF(AX97="","",PROGRAMA!$I$13*AX98*(((AX98/PROGRAMA!$I$9)*(PROGRAMA!$I$12-PROGRAMA!$I$11)/2)+PROGRAMA!$I$11))</f>
        <v>0</v>
      </c>
      <c r="AY99" s="245">
        <f>+IF(AY97="","",PROGRAMA!$I$13*AY98*(((AY98/PROGRAMA!$I$9)*(PROGRAMA!$I$12-PROGRAMA!$I$11)/2)+PROGRAMA!$I$11))</f>
        <v>0</v>
      </c>
      <c r="AZ99" s="245">
        <f>+IF(AZ97="","",PROGRAMA!$I$13*AZ98*(((AZ98/PROGRAMA!$I$9)*(PROGRAMA!$I$12-PROGRAMA!$I$11)/2)+PROGRAMA!$I$11))</f>
        <v>0</v>
      </c>
      <c r="BA99" s="245">
        <f>+IF(BA97="","",PROGRAMA!$I$13*BA98*(((BA98/PROGRAMA!$I$9)*(PROGRAMA!$I$12-PROGRAMA!$I$11)/2)+PROGRAMA!$I$11))</f>
        <v>0</v>
      </c>
      <c r="BB99" s="245">
        <f>+IF(BB97="","",PROGRAMA!$I$13*BB98*(((BB98/PROGRAMA!$I$9)*(PROGRAMA!$I$12-PROGRAMA!$I$11)/2)+PROGRAMA!$I$11))</f>
        <v>0</v>
      </c>
      <c r="BC99" s="245">
        <f>+IF(BC97="","",PROGRAMA!$I$13*BC98*(((BC98/PROGRAMA!$I$9)*(PROGRAMA!$I$12-PROGRAMA!$I$11)/2)+PROGRAMA!$I$11))</f>
        <v>0</v>
      </c>
      <c r="BD99" s="245">
        <f>+IF(BD97="","",PROGRAMA!$I$13*BD98*(((BD98/PROGRAMA!$I$9)*(PROGRAMA!$I$12-PROGRAMA!$I$11)/2)+PROGRAMA!$I$11))</f>
        <v>0</v>
      </c>
      <c r="BE99" s="245">
        <f>+IF(BE97="","",PROGRAMA!$I$13*BE98*(((BE98/PROGRAMA!$I$9)*(PROGRAMA!$I$12-PROGRAMA!$I$11)/2)+PROGRAMA!$I$11))</f>
        <v>0</v>
      </c>
      <c r="BF99" s="245">
        <f>+IF(BF97="","",PROGRAMA!$I$13*BF98*(((BF98/PROGRAMA!$I$9)*(PROGRAMA!$I$12-PROGRAMA!$I$11)/2)+PROGRAMA!$I$11))</f>
        <v>0</v>
      </c>
      <c r="BG99" s="245">
        <f>+IF(BG97="","",PROGRAMA!$I$13*BG98*(((BG98/PROGRAMA!$I$9)*(PROGRAMA!$I$12-PROGRAMA!$I$11)/2)+PROGRAMA!$I$11))</f>
        <v>0</v>
      </c>
      <c r="BH99" s="245">
        <f>+IF(BH97="","",PROGRAMA!$I$13*BH98*(((BH98/PROGRAMA!$I$9)*(PROGRAMA!$I$12-PROGRAMA!$I$11)/2)+PROGRAMA!$I$11))</f>
        <v>0</v>
      </c>
      <c r="BI99" s="245">
        <f>+IF(BI97="","",PROGRAMA!$I$13*BI98*(((BI98/PROGRAMA!$I$9)*(PROGRAMA!$I$12-PROGRAMA!$I$11)/2)+PROGRAMA!$I$11))</f>
        <v>0</v>
      </c>
      <c r="BJ99" s="245">
        <f>+IF(BJ97="","",PROGRAMA!$I$13*BJ98*(((BJ98/PROGRAMA!$I$9)*(PROGRAMA!$I$12-PROGRAMA!$I$11)/2)+PROGRAMA!$I$11))</f>
        <v>0</v>
      </c>
      <c r="BK99" s="245">
        <f>+IF(BK97="","",PROGRAMA!$I$13*BK98*(((BK98/PROGRAMA!$I$9)*(PROGRAMA!$I$12-PROGRAMA!$I$11)/2)+PROGRAMA!$I$11))</f>
        <v>0</v>
      </c>
      <c r="BL99" s="245">
        <f>+IF(BL97="","",PROGRAMA!$I$13*BL98*(((BL98/PROGRAMA!$I$9)*(PROGRAMA!$I$12-PROGRAMA!$I$11)/2)+PROGRAMA!$I$11))</f>
        <v>0</v>
      </c>
      <c r="BM99" s="245">
        <f>+IF(BM97="","",PROGRAMA!$I$13*BM98*(((BM98/PROGRAMA!$I$9)*(PROGRAMA!$I$12-PROGRAMA!$I$11)/2)+PROGRAMA!$I$11))</f>
        <v>0</v>
      </c>
      <c r="BN99" s="245">
        <f>+IF(BN97="","",PROGRAMA!$I$13*BN98*(((BN98/PROGRAMA!$I$9)*(PROGRAMA!$I$12-PROGRAMA!$I$11)/2)+PROGRAMA!$I$11))</f>
        <v>0</v>
      </c>
      <c r="BO99" s="245">
        <f>+IF(BO97="","",PROGRAMA!$I$13*BO98*(((BO98/PROGRAMA!$I$9)*(PROGRAMA!$I$12-PROGRAMA!$I$11)/2)+PROGRAMA!$I$11))</f>
        <v>0</v>
      </c>
      <c r="BP99" s="245">
        <f>+IF(BP97="","",PROGRAMA!$I$13*BP98*(((BP98/PROGRAMA!$I$9)*(PROGRAMA!$I$12-PROGRAMA!$I$11)/2)+PROGRAMA!$I$11))</f>
        <v>0</v>
      </c>
      <c r="BQ99" s="245">
        <f>+IF(BQ97="","",PROGRAMA!$I$13*BQ98*(((BQ98/PROGRAMA!$I$9)*(PROGRAMA!$I$12-PROGRAMA!$I$11)/2)+PROGRAMA!$I$11))</f>
        <v>0</v>
      </c>
      <c r="BR99" s="245">
        <f>+IF(BR97="","",PROGRAMA!$I$13*BR98*(((BR98/PROGRAMA!$I$9)*(PROGRAMA!$I$12-PROGRAMA!$I$11)/2)+PROGRAMA!$I$11))</f>
        <v>0</v>
      </c>
      <c r="BS99" s="245">
        <f>+IF(BS97="","",PROGRAMA!$I$13*BS98*(((BS98/PROGRAMA!$I$9)*(PROGRAMA!$I$12-PROGRAMA!$I$11)/2)+PROGRAMA!$I$11))</f>
        <v>0</v>
      </c>
      <c r="BT99" s="245">
        <f>+IF(BT97="","",PROGRAMA!$I$13*BT98*(((BT98/PROGRAMA!$I$9)*(PROGRAMA!$I$12-PROGRAMA!$I$11)/2)+PROGRAMA!$I$11))</f>
        <v>0</v>
      </c>
      <c r="BU99" s="245">
        <f>+IF(BU97="","",PROGRAMA!$I$13*BU98*(((BU98/PROGRAMA!$I$9)*(PROGRAMA!$I$12-PROGRAMA!$I$11)/2)+PROGRAMA!$I$11))</f>
        <v>0</v>
      </c>
      <c r="BV99" s="245">
        <f>+IF(BV97="","",PROGRAMA!$I$13*BV98*(((BV98/PROGRAMA!$I$9)*(PROGRAMA!$I$12-PROGRAMA!$I$11)/2)+PROGRAMA!$I$11))</f>
        <v>0</v>
      </c>
      <c r="BW99" s="245">
        <f>+IF(BW97="","",PROGRAMA!$I$13*BW98*(((BW98/PROGRAMA!$I$9)*(PROGRAMA!$I$12-PROGRAMA!$I$11)/2)+PROGRAMA!$I$11))</f>
        <v>0</v>
      </c>
      <c r="BX99" s="245">
        <f>+IF(BX97="","",PROGRAMA!$I$13*BX98*(((BX98/PROGRAMA!$I$9)*(PROGRAMA!$I$12-PROGRAMA!$I$11)/2)+PROGRAMA!$I$11))</f>
        <v>0</v>
      </c>
      <c r="BY99" s="245">
        <f>+IF(BY97="","",PROGRAMA!$I$13*BY98*(((BY98/PROGRAMA!$I$9)*(PROGRAMA!$I$12-PROGRAMA!$I$11)/2)+PROGRAMA!$I$11))</f>
        <v>0</v>
      </c>
      <c r="BZ99" s="245">
        <f>+IF(BZ97="","",PROGRAMA!$I$13*BZ98*(((BZ98/PROGRAMA!$I$9)*(PROGRAMA!$I$12-PROGRAMA!$I$11)/2)+PROGRAMA!$I$11))</f>
        <v>0</v>
      </c>
      <c r="CA99" s="245">
        <f>+IF(CA97="","",PROGRAMA!$I$13*CA98*(((CA98/PROGRAMA!$I$9)*(PROGRAMA!$I$12-PROGRAMA!$I$11)/2)+PROGRAMA!$I$11))</f>
        <v>0</v>
      </c>
      <c r="CB99" s="245">
        <f>+IF(CB97="","",PROGRAMA!$I$13*CB98*(((CB98/PROGRAMA!$I$9)*(PROGRAMA!$I$12-PROGRAMA!$I$11)/2)+PROGRAMA!$I$11))</f>
        <v>0</v>
      </c>
      <c r="CC99" s="245">
        <f>+IF(CC97="","",PROGRAMA!$I$13*CC98*(((CC98/PROGRAMA!$I$9)*(PROGRAMA!$I$12-PROGRAMA!$I$11)/2)+PROGRAMA!$I$11))</f>
        <v>0</v>
      </c>
      <c r="CD99" s="245">
        <f>+IF(CD97="","",PROGRAMA!$I$13*CD98*(((CD98/PROGRAMA!$I$9)*(PROGRAMA!$I$12-PROGRAMA!$I$11)/2)+PROGRAMA!$I$11))</f>
        <v>0</v>
      </c>
      <c r="CE99" s="245">
        <f>+IF(CE97="","",PROGRAMA!$I$13*CE98*(((CE98/PROGRAMA!$I$9)*(PROGRAMA!$I$12-PROGRAMA!$I$11)/2)+PROGRAMA!$I$11))</f>
        <v>0</v>
      </c>
      <c r="CF99" s="245">
        <f>+IF(CF97="","",PROGRAMA!$I$13*CF98*(((CF98/PROGRAMA!$I$9)*(PROGRAMA!$I$12-PROGRAMA!$I$11)/2)+PROGRAMA!$I$11))</f>
        <v>0</v>
      </c>
    </row>
    <row r="100" spans="1:84" ht="15" customHeight="1" thickTop="1" thickBot="1" x14ac:dyDescent="0.35">
      <c r="A100" s="967"/>
      <c r="B100" s="967" t="s">
        <v>260</v>
      </c>
      <c r="C100" s="970" t="str">
        <f>+IF($B$51='Base Datos'!$V$21,B100,"")</f>
        <v/>
      </c>
      <c r="D100" s="241" t="str">
        <f>+IF($B$51='Base Datos'!$V$21,D52,"")</f>
        <v/>
      </c>
      <c r="E100" s="255"/>
      <c r="F100" s="255"/>
      <c r="G100" s="255"/>
      <c r="H100" s="255"/>
      <c r="I100" s="255"/>
      <c r="J100" s="255"/>
      <c r="K100" s="255"/>
      <c r="L100" s="255"/>
      <c r="M100" s="255"/>
      <c r="N100" s="255"/>
      <c r="O100" s="255"/>
      <c r="P100" s="255"/>
      <c r="Q100" s="255"/>
      <c r="R100" s="255"/>
      <c r="S100" s="255"/>
      <c r="T100" s="255"/>
      <c r="U100" s="255"/>
      <c r="V100" s="255"/>
      <c r="W100" s="255"/>
      <c r="X100" s="255"/>
      <c r="Y100" s="255"/>
      <c r="Z100" s="255"/>
      <c r="AA100" s="255"/>
      <c r="AB100" s="255"/>
      <c r="AC100" s="255"/>
      <c r="AD100" s="255"/>
      <c r="AE100" s="255"/>
      <c r="AF100" s="255"/>
      <c r="AG100" s="255"/>
      <c r="AH100" s="255"/>
      <c r="AI100" s="255"/>
      <c r="AJ100" s="255"/>
      <c r="AK100" s="255"/>
      <c r="AL100" s="255"/>
      <c r="AM100" s="255"/>
      <c r="AN100" s="255"/>
      <c r="AO100" s="255"/>
      <c r="AP100" s="255"/>
      <c r="AQ100" s="255"/>
      <c r="AR100" s="255"/>
      <c r="AS100" s="255"/>
      <c r="AT100" s="255"/>
      <c r="AU100" s="255"/>
      <c r="AV100" s="255"/>
      <c r="AW100" s="255"/>
      <c r="AX100" s="255"/>
      <c r="AY100" s="255"/>
      <c r="AZ100" s="255"/>
      <c r="BA100" s="255"/>
      <c r="BB100" s="255"/>
      <c r="BC100" s="255"/>
      <c r="BD100" s="255"/>
      <c r="BE100" s="255"/>
      <c r="BF100" s="255"/>
      <c r="BG100" s="255"/>
      <c r="BH100" s="255"/>
      <c r="BI100" s="255"/>
      <c r="BJ100" s="255"/>
      <c r="BK100" s="255"/>
      <c r="BL100" s="255"/>
      <c r="BM100" s="255"/>
      <c r="BN100" s="255"/>
      <c r="BO100" s="255"/>
      <c r="BP100" s="255"/>
      <c r="BQ100" s="255"/>
      <c r="BR100" s="255"/>
      <c r="BS100" s="255"/>
      <c r="BT100" s="255"/>
      <c r="BU100" s="255"/>
      <c r="BV100" s="255"/>
      <c r="BW100" s="255"/>
      <c r="BX100" s="255"/>
      <c r="BY100" s="255"/>
      <c r="BZ100" s="255"/>
      <c r="CA100" s="255"/>
      <c r="CB100" s="255"/>
      <c r="CC100" s="255"/>
      <c r="CD100" s="255"/>
      <c r="CE100" s="255"/>
      <c r="CF100" s="255"/>
    </row>
    <row r="101" spans="1:84" ht="15" customHeight="1" thickBot="1" x14ac:dyDescent="0.35">
      <c r="A101" s="967"/>
      <c r="B101" s="967"/>
      <c r="C101" s="968"/>
      <c r="D101" s="242" t="str">
        <f>+IF($B$51='Base Datos'!$V$21,D53,"")</f>
        <v/>
      </c>
      <c r="E101" s="256"/>
      <c r="F101" s="256"/>
      <c r="G101" s="256"/>
      <c r="H101" s="256"/>
      <c r="I101" s="256"/>
      <c r="J101" s="256"/>
      <c r="K101" s="256"/>
      <c r="L101" s="256"/>
      <c r="M101" s="256"/>
      <c r="N101" s="256"/>
      <c r="O101" s="256"/>
      <c r="P101" s="256"/>
      <c r="Q101" s="256"/>
      <c r="R101" s="256"/>
      <c r="S101" s="256"/>
      <c r="T101" s="256"/>
      <c r="U101" s="256"/>
      <c r="V101" s="256"/>
      <c r="W101" s="256"/>
      <c r="X101" s="256"/>
      <c r="Y101" s="256"/>
      <c r="Z101" s="256"/>
      <c r="AA101" s="256"/>
      <c r="AB101" s="256"/>
      <c r="AC101" s="256"/>
      <c r="AD101" s="256"/>
      <c r="AE101" s="256"/>
      <c r="AF101" s="256"/>
      <c r="AG101" s="256"/>
      <c r="AH101" s="256"/>
      <c r="AI101" s="256"/>
      <c r="AJ101" s="256"/>
      <c r="AK101" s="256"/>
      <c r="AL101" s="256"/>
      <c r="AM101" s="256"/>
      <c r="AN101" s="256"/>
      <c r="AO101" s="256"/>
      <c r="AP101" s="256"/>
      <c r="AQ101" s="256"/>
      <c r="AR101" s="256"/>
      <c r="AS101" s="256"/>
      <c r="AT101" s="256"/>
      <c r="AU101" s="256"/>
      <c r="AV101" s="256"/>
      <c r="AW101" s="256"/>
      <c r="AX101" s="256"/>
      <c r="AY101" s="256"/>
      <c r="AZ101" s="256"/>
      <c r="BA101" s="256"/>
      <c r="BB101" s="256"/>
      <c r="BC101" s="256"/>
      <c r="BD101" s="256"/>
      <c r="BE101" s="256"/>
      <c r="BF101" s="256"/>
      <c r="BG101" s="256"/>
      <c r="BH101" s="256"/>
      <c r="BI101" s="256"/>
      <c r="BJ101" s="256"/>
      <c r="BK101" s="256"/>
      <c r="BL101" s="256"/>
      <c r="BM101" s="256"/>
      <c r="BN101" s="256"/>
      <c r="BO101" s="256"/>
      <c r="BP101" s="256"/>
      <c r="BQ101" s="256"/>
      <c r="BR101" s="256"/>
      <c r="BS101" s="256"/>
      <c r="BT101" s="256"/>
      <c r="BU101" s="256"/>
      <c r="BV101" s="256"/>
      <c r="BW101" s="256"/>
      <c r="BX101" s="256"/>
      <c r="BY101" s="256"/>
      <c r="BZ101" s="256"/>
      <c r="CA101" s="256"/>
      <c r="CB101" s="256"/>
      <c r="CC101" s="256"/>
      <c r="CD101" s="256"/>
      <c r="CE101" s="256"/>
      <c r="CF101" s="256"/>
    </row>
    <row r="102" spans="1:84" ht="15" customHeight="1" thickBot="1" x14ac:dyDescent="0.35">
      <c r="A102" s="967"/>
      <c r="B102" s="967"/>
      <c r="C102" s="968"/>
      <c r="D102" s="242" t="str">
        <f>+IF($B$51='Base Datos'!$V$21,D54,"")</f>
        <v/>
      </c>
      <c r="E102" s="212"/>
      <c r="F102" s="212"/>
      <c r="G102" s="212"/>
      <c r="H102" s="212"/>
      <c r="I102" s="212"/>
      <c r="J102" s="212"/>
      <c r="K102" s="212"/>
      <c r="L102" s="212"/>
      <c r="M102" s="212"/>
      <c r="N102" s="212"/>
      <c r="O102" s="212"/>
      <c r="P102" s="212"/>
      <c r="Q102" s="212"/>
      <c r="R102" s="212"/>
      <c r="S102" s="212"/>
      <c r="T102" s="212"/>
      <c r="U102" s="212"/>
      <c r="V102" s="212"/>
      <c r="W102" s="212"/>
      <c r="X102" s="212"/>
      <c r="Y102" s="212"/>
      <c r="Z102" s="212"/>
      <c r="AA102" s="212"/>
      <c r="AB102" s="212"/>
      <c r="AC102" s="212"/>
      <c r="AD102" s="212"/>
      <c r="AE102" s="212"/>
      <c r="AF102" s="212"/>
      <c r="AG102" s="212"/>
      <c r="AH102" s="212"/>
      <c r="AI102" s="212"/>
      <c r="AJ102" s="212"/>
      <c r="AK102" s="212"/>
      <c r="AL102" s="212"/>
      <c r="AM102" s="212"/>
      <c r="AN102" s="212"/>
      <c r="AO102" s="212"/>
      <c r="AP102" s="212"/>
      <c r="AQ102" s="212"/>
      <c r="AR102" s="212"/>
      <c r="AS102" s="212"/>
      <c r="AT102" s="212"/>
      <c r="AU102" s="212"/>
      <c r="AV102" s="212"/>
      <c r="AW102" s="212"/>
      <c r="AX102" s="212"/>
      <c r="AY102" s="212"/>
      <c r="AZ102" s="212"/>
      <c r="BA102" s="212"/>
      <c r="BB102" s="212"/>
      <c r="BC102" s="212"/>
      <c r="BD102" s="212"/>
      <c r="BE102" s="212"/>
      <c r="BF102" s="212"/>
      <c r="BG102" s="212"/>
      <c r="BH102" s="212"/>
      <c r="BI102" s="212"/>
      <c r="BJ102" s="212"/>
      <c r="BK102" s="212"/>
      <c r="BL102" s="212"/>
      <c r="BM102" s="212"/>
      <c r="BN102" s="212"/>
      <c r="BO102" s="212"/>
      <c r="BP102" s="212"/>
      <c r="BQ102" s="212"/>
      <c r="BR102" s="212"/>
      <c r="BS102" s="212"/>
      <c r="BT102" s="212"/>
      <c r="BU102" s="212"/>
      <c r="BV102" s="212"/>
      <c r="BW102" s="212"/>
      <c r="BX102" s="212"/>
      <c r="BY102" s="212"/>
      <c r="BZ102" s="212"/>
      <c r="CA102" s="212"/>
      <c r="CB102" s="212"/>
      <c r="CC102" s="212"/>
      <c r="CD102" s="212"/>
      <c r="CE102" s="212"/>
      <c r="CF102" s="212"/>
    </row>
    <row r="103" spans="1:84" ht="17.25" thickBot="1" x14ac:dyDescent="0.35">
      <c r="B103" s="967"/>
      <c r="C103" s="968"/>
      <c r="D103" s="242" t="str">
        <f>+IF($B$51='Base Datos'!$V$21,D55,"")</f>
        <v/>
      </c>
      <c r="E103" s="212">
        <f>IF(SUM(E101:E102)=0,0,100-E101-E102)</f>
        <v>0</v>
      </c>
      <c r="F103" s="212">
        <f t="shared" ref="F103:BQ103" si="62">IF(SUM(F101:F102)=0,0,100-F101-F102)</f>
        <v>0</v>
      </c>
      <c r="G103" s="197">
        <f t="shared" si="62"/>
        <v>0</v>
      </c>
      <c r="H103" s="197">
        <f t="shared" si="62"/>
        <v>0</v>
      </c>
      <c r="I103" s="197">
        <f t="shared" si="62"/>
        <v>0</v>
      </c>
      <c r="J103" s="197">
        <f t="shared" si="62"/>
        <v>0</v>
      </c>
      <c r="K103" s="197">
        <f t="shared" si="62"/>
        <v>0</v>
      </c>
      <c r="L103" s="197">
        <f t="shared" si="62"/>
        <v>0</v>
      </c>
      <c r="M103" s="197">
        <f t="shared" si="62"/>
        <v>0</v>
      </c>
      <c r="N103" s="197">
        <f t="shared" si="62"/>
        <v>0</v>
      </c>
      <c r="O103" s="197">
        <f t="shared" si="62"/>
        <v>0</v>
      </c>
      <c r="P103" s="197">
        <f t="shared" si="62"/>
        <v>0</v>
      </c>
      <c r="Q103" s="197">
        <f t="shared" si="62"/>
        <v>0</v>
      </c>
      <c r="R103" s="197">
        <f t="shared" si="62"/>
        <v>0</v>
      </c>
      <c r="S103" s="197">
        <f t="shared" si="62"/>
        <v>0</v>
      </c>
      <c r="T103" s="197">
        <f t="shared" si="62"/>
        <v>0</v>
      </c>
      <c r="U103" s="197">
        <f t="shared" si="62"/>
        <v>0</v>
      </c>
      <c r="V103" s="197">
        <f t="shared" si="62"/>
        <v>0</v>
      </c>
      <c r="W103" s="197">
        <f t="shared" si="62"/>
        <v>0</v>
      </c>
      <c r="X103" s="197">
        <f t="shared" si="62"/>
        <v>0</v>
      </c>
      <c r="Y103" s="197">
        <f t="shared" si="62"/>
        <v>0</v>
      </c>
      <c r="Z103" s="197">
        <f t="shared" si="62"/>
        <v>0</v>
      </c>
      <c r="AA103" s="197">
        <f t="shared" si="62"/>
        <v>0</v>
      </c>
      <c r="AB103" s="197">
        <f t="shared" si="62"/>
        <v>0</v>
      </c>
      <c r="AC103" s="197">
        <f t="shared" si="62"/>
        <v>0</v>
      </c>
      <c r="AD103" s="197">
        <f t="shared" si="62"/>
        <v>0</v>
      </c>
      <c r="AE103" s="197">
        <f t="shared" si="62"/>
        <v>0</v>
      </c>
      <c r="AF103" s="197">
        <f t="shared" si="62"/>
        <v>0</v>
      </c>
      <c r="AG103" s="197">
        <f t="shared" si="62"/>
        <v>0</v>
      </c>
      <c r="AH103" s="197">
        <f t="shared" si="62"/>
        <v>0</v>
      </c>
      <c r="AI103" s="197">
        <f t="shared" si="62"/>
        <v>0</v>
      </c>
      <c r="AJ103" s="197">
        <f t="shared" si="62"/>
        <v>0</v>
      </c>
      <c r="AK103" s="197">
        <f t="shared" si="62"/>
        <v>0</v>
      </c>
      <c r="AL103" s="197">
        <f t="shared" si="62"/>
        <v>0</v>
      </c>
      <c r="AM103" s="197">
        <f t="shared" si="62"/>
        <v>0</v>
      </c>
      <c r="AN103" s="197">
        <f t="shared" si="62"/>
        <v>0</v>
      </c>
      <c r="AO103" s="197">
        <f t="shared" si="62"/>
        <v>0</v>
      </c>
      <c r="AP103" s="197">
        <f t="shared" si="62"/>
        <v>0</v>
      </c>
      <c r="AQ103" s="197">
        <f t="shared" si="62"/>
        <v>0</v>
      </c>
      <c r="AR103" s="197">
        <f t="shared" si="62"/>
        <v>0</v>
      </c>
      <c r="AS103" s="197">
        <f t="shared" si="62"/>
        <v>0</v>
      </c>
      <c r="AT103" s="197">
        <f t="shared" si="62"/>
        <v>0</v>
      </c>
      <c r="AU103" s="197">
        <f t="shared" si="62"/>
        <v>0</v>
      </c>
      <c r="AV103" s="197">
        <f t="shared" si="62"/>
        <v>0</v>
      </c>
      <c r="AW103" s="197">
        <f t="shared" si="62"/>
        <v>0</v>
      </c>
      <c r="AX103" s="197">
        <f t="shared" si="62"/>
        <v>0</v>
      </c>
      <c r="AY103" s="197">
        <f t="shared" si="62"/>
        <v>0</v>
      </c>
      <c r="AZ103" s="197">
        <f t="shared" si="62"/>
        <v>0</v>
      </c>
      <c r="BA103" s="197">
        <f t="shared" si="62"/>
        <v>0</v>
      </c>
      <c r="BB103" s="197">
        <f t="shared" si="62"/>
        <v>0</v>
      </c>
      <c r="BC103" s="197">
        <f t="shared" si="62"/>
        <v>0</v>
      </c>
      <c r="BD103" s="197">
        <f t="shared" si="62"/>
        <v>0</v>
      </c>
      <c r="BE103" s="197">
        <f t="shared" si="62"/>
        <v>0</v>
      </c>
      <c r="BF103" s="197">
        <f t="shared" si="62"/>
        <v>0</v>
      </c>
      <c r="BG103" s="197">
        <f t="shared" si="62"/>
        <v>0</v>
      </c>
      <c r="BH103" s="197">
        <f t="shared" si="62"/>
        <v>0</v>
      </c>
      <c r="BI103" s="197">
        <f t="shared" si="62"/>
        <v>0</v>
      </c>
      <c r="BJ103" s="197">
        <f t="shared" si="62"/>
        <v>0</v>
      </c>
      <c r="BK103" s="197">
        <f t="shared" si="62"/>
        <v>0</v>
      </c>
      <c r="BL103" s="197">
        <f t="shared" si="62"/>
        <v>0</v>
      </c>
      <c r="BM103" s="197">
        <f t="shared" si="62"/>
        <v>0</v>
      </c>
      <c r="BN103" s="197">
        <f t="shared" si="62"/>
        <v>0</v>
      </c>
      <c r="BO103" s="197">
        <f t="shared" si="62"/>
        <v>0</v>
      </c>
      <c r="BP103" s="197">
        <f t="shared" si="62"/>
        <v>0</v>
      </c>
      <c r="BQ103" s="197">
        <f t="shared" si="62"/>
        <v>0</v>
      </c>
      <c r="BR103" s="197">
        <f t="shared" ref="BR103:CF103" si="63">IF(SUM(BR101:BR102)=0,0,100-BR101-BR102)</f>
        <v>0</v>
      </c>
      <c r="BS103" s="197">
        <f t="shared" si="63"/>
        <v>0</v>
      </c>
      <c r="BT103" s="197">
        <f t="shared" si="63"/>
        <v>0</v>
      </c>
      <c r="BU103" s="197">
        <f t="shared" si="63"/>
        <v>0</v>
      </c>
      <c r="BV103" s="197">
        <f t="shared" si="63"/>
        <v>0</v>
      </c>
      <c r="BW103" s="197">
        <f t="shared" si="63"/>
        <v>0</v>
      </c>
      <c r="BX103" s="197">
        <f t="shared" si="63"/>
        <v>0</v>
      </c>
      <c r="BY103" s="197">
        <f t="shared" si="63"/>
        <v>0</v>
      </c>
      <c r="BZ103" s="197">
        <f t="shared" si="63"/>
        <v>0</v>
      </c>
      <c r="CA103" s="197">
        <f t="shared" si="63"/>
        <v>0</v>
      </c>
      <c r="CB103" s="197">
        <f t="shared" si="63"/>
        <v>0</v>
      </c>
      <c r="CC103" s="197">
        <f t="shared" si="63"/>
        <v>0</v>
      </c>
      <c r="CD103" s="197">
        <f t="shared" si="63"/>
        <v>0</v>
      </c>
      <c r="CE103" s="197">
        <f t="shared" si="63"/>
        <v>0</v>
      </c>
      <c r="CF103" s="197">
        <f t="shared" si="63"/>
        <v>0</v>
      </c>
    </row>
    <row r="104" spans="1:84" ht="17.25" thickBot="1" x14ac:dyDescent="0.35">
      <c r="B104" s="967"/>
      <c r="C104" s="968"/>
      <c r="D104" s="243" t="s">
        <v>122</v>
      </c>
      <c r="E104" s="212"/>
      <c r="F104" s="212"/>
      <c r="G104" s="212"/>
      <c r="H104" s="212"/>
      <c r="I104" s="212"/>
      <c r="J104" s="212"/>
      <c r="K104" s="212"/>
      <c r="L104" s="212"/>
      <c r="M104" s="212"/>
      <c r="N104" s="212"/>
      <c r="O104" s="212"/>
      <c r="P104" s="212"/>
      <c r="Q104" s="212"/>
      <c r="R104" s="212"/>
      <c r="S104" s="212"/>
      <c r="T104" s="212"/>
      <c r="U104" s="212"/>
      <c r="V104" s="212"/>
      <c r="W104" s="212"/>
      <c r="X104" s="212"/>
      <c r="Y104" s="212"/>
      <c r="Z104" s="212"/>
      <c r="AA104" s="212"/>
      <c r="AB104" s="212"/>
      <c r="AC104" s="212"/>
      <c r="AD104" s="212"/>
      <c r="AE104" s="212"/>
      <c r="AF104" s="212"/>
      <c r="AG104" s="212"/>
      <c r="AH104" s="212"/>
      <c r="AI104" s="212"/>
      <c r="AJ104" s="212"/>
      <c r="AK104" s="212"/>
      <c r="AL104" s="212"/>
      <c r="AM104" s="212"/>
      <c r="AN104" s="212"/>
      <c r="AO104" s="212"/>
      <c r="AP104" s="212"/>
      <c r="AQ104" s="212"/>
      <c r="AR104" s="212"/>
      <c r="AS104" s="212"/>
      <c r="AT104" s="212"/>
      <c r="AU104" s="212"/>
      <c r="AV104" s="212"/>
      <c r="AW104" s="212"/>
      <c r="AX104" s="212"/>
      <c r="AY104" s="212"/>
      <c r="AZ104" s="212"/>
      <c r="BA104" s="212"/>
      <c r="BB104" s="212"/>
      <c r="BC104" s="212"/>
      <c r="BD104" s="212"/>
      <c r="BE104" s="212"/>
      <c r="BF104" s="212"/>
      <c r="BG104" s="212"/>
      <c r="BH104" s="212"/>
      <c r="BI104" s="212"/>
      <c r="BJ104" s="212"/>
      <c r="BK104" s="212"/>
      <c r="BL104" s="212"/>
      <c r="BM104" s="212"/>
      <c r="BN104" s="212"/>
      <c r="BO104" s="212"/>
      <c r="BP104" s="212"/>
      <c r="BQ104" s="212"/>
      <c r="BR104" s="212"/>
      <c r="BS104" s="212"/>
      <c r="BT104" s="212"/>
      <c r="BU104" s="212"/>
      <c r="BV104" s="212"/>
      <c r="BW104" s="212"/>
      <c r="BX104" s="212"/>
      <c r="BY104" s="212"/>
      <c r="BZ104" s="212"/>
      <c r="CA104" s="212"/>
      <c r="CB104" s="212"/>
      <c r="CC104" s="212"/>
      <c r="CD104" s="212"/>
      <c r="CE104" s="212"/>
      <c r="CF104" s="212"/>
    </row>
    <row r="105" spans="1:84" ht="17.25" thickBot="1" x14ac:dyDescent="0.35">
      <c r="B105" s="967"/>
      <c r="C105" s="969"/>
      <c r="D105" s="244" t="s">
        <v>174</v>
      </c>
      <c r="E105" s="257">
        <f>+IF(E103="","",PROGRAMA!$I$13*E104*(((E104/PROGRAMA!$I$9)*(PROGRAMA!$I$12-PROGRAMA!$I$11)/2)+PROGRAMA!$I$11))</f>
        <v>0</v>
      </c>
      <c r="F105" s="257">
        <f>+IF(F103="","",PROGRAMA!$I$13*F104*(((F104/PROGRAMA!$I$9)*(PROGRAMA!$I$12-PROGRAMA!$I$11)/2)+PROGRAMA!$I$11))</f>
        <v>0</v>
      </c>
      <c r="G105" s="245">
        <f>+IF(G103="","",PROGRAMA!$I$13*G104*(((G104/PROGRAMA!$I$9)*(PROGRAMA!$I$12-PROGRAMA!$I$11)/2)+PROGRAMA!$I$11))</f>
        <v>0</v>
      </c>
      <c r="H105" s="245">
        <f>+IF(H103="","",PROGRAMA!$I$13*H104*(((H104/PROGRAMA!$I$9)*(PROGRAMA!$I$12-PROGRAMA!$I$11)/2)+PROGRAMA!$I$11))</f>
        <v>0</v>
      </c>
      <c r="I105" s="245">
        <f>+IF(I103="","",PROGRAMA!$I$13*I104*(((I104/PROGRAMA!$I$9)*(PROGRAMA!$I$12-PROGRAMA!$I$11)/2)+PROGRAMA!$I$11))</f>
        <v>0</v>
      </c>
      <c r="J105" s="245">
        <f>+IF(J103="","",PROGRAMA!$I$13*J104*(((J104/PROGRAMA!$I$9)*(PROGRAMA!$I$12-PROGRAMA!$I$11)/2)+PROGRAMA!$I$11))</f>
        <v>0</v>
      </c>
      <c r="K105" s="245">
        <f>+IF(K103="","",PROGRAMA!$I$13*K104*(((K104/PROGRAMA!$I$9)*(PROGRAMA!$I$12-PROGRAMA!$I$11)/2)+PROGRAMA!$I$11))</f>
        <v>0</v>
      </c>
      <c r="L105" s="245">
        <f>+IF(L103="","",PROGRAMA!$I$13*L104*(((L104/PROGRAMA!$I$9)*(PROGRAMA!$I$12-PROGRAMA!$I$11)/2)+PROGRAMA!$I$11))</f>
        <v>0</v>
      </c>
      <c r="M105" s="245">
        <f>+IF(M103="","",PROGRAMA!$I$13*M104*(((M104/PROGRAMA!$I$9)*(PROGRAMA!$I$12-PROGRAMA!$I$11)/2)+PROGRAMA!$I$11))</f>
        <v>0</v>
      </c>
      <c r="N105" s="245">
        <f>+IF(N103="","",PROGRAMA!$I$13*N104*(((N104/PROGRAMA!$I$9)*(PROGRAMA!$I$12-PROGRAMA!$I$11)/2)+PROGRAMA!$I$11))</f>
        <v>0</v>
      </c>
      <c r="O105" s="245">
        <f>+IF(O103="","",PROGRAMA!$I$13*O104*(((O104/PROGRAMA!$I$9)*(PROGRAMA!$I$12-PROGRAMA!$I$11)/2)+PROGRAMA!$I$11))</f>
        <v>0</v>
      </c>
      <c r="P105" s="245">
        <f>+IF(P103="","",PROGRAMA!$I$13*P104*(((P104/PROGRAMA!$I$9)*(PROGRAMA!$I$12-PROGRAMA!$I$11)/2)+PROGRAMA!$I$11))</f>
        <v>0</v>
      </c>
      <c r="Q105" s="245">
        <f>+IF(Q103="","",PROGRAMA!$I$13*Q104*(((Q104/PROGRAMA!$I$9)*(PROGRAMA!$I$12-PROGRAMA!$I$11)/2)+PROGRAMA!$I$11))</f>
        <v>0</v>
      </c>
      <c r="R105" s="245">
        <f>+IF(R103="","",PROGRAMA!$I$13*R104*(((R104/PROGRAMA!$I$9)*(PROGRAMA!$I$12-PROGRAMA!$I$11)/2)+PROGRAMA!$I$11))</f>
        <v>0</v>
      </c>
      <c r="S105" s="245">
        <f>+IF(S103="","",PROGRAMA!$I$13*S104*(((S104/PROGRAMA!$I$9)*(PROGRAMA!$I$12-PROGRAMA!$I$11)/2)+PROGRAMA!$I$11))</f>
        <v>0</v>
      </c>
      <c r="T105" s="245">
        <f>+IF(T103="","",PROGRAMA!$I$13*T104*(((T104/PROGRAMA!$I$9)*(PROGRAMA!$I$12-PROGRAMA!$I$11)/2)+PROGRAMA!$I$11))</f>
        <v>0</v>
      </c>
      <c r="U105" s="245">
        <f>+IF(U103="","",PROGRAMA!$I$13*U104*(((U104/PROGRAMA!$I$9)*(PROGRAMA!$I$12-PROGRAMA!$I$11)/2)+PROGRAMA!$I$11))</f>
        <v>0</v>
      </c>
      <c r="V105" s="245">
        <f>+IF(V103="","",PROGRAMA!$I$13*V104*(((V104/PROGRAMA!$I$9)*(PROGRAMA!$I$12-PROGRAMA!$I$11)/2)+PROGRAMA!$I$11))</f>
        <v>0</v>
      </c>
      <c r="W105" s="245">
        <f>+IF(W103="","",PROGRAMA!$I$13*W104*(((W104/PROGRAMA!$I$9)*(PROGRAMA!$I$12-PROGRAMA!$I$11)/2)+PROGRAMA!$I$11))</f>
        <v>0</v>
      </c>
      <c r="X105" s="245">
        <f>+IF(X103="","",PROGRAMA!$I$13*X104*(((X104/PROGRAMA!$I$9)*(PROGRAMA!$I$12-PROGRAMA!$I$11)/2)+PROGRAMA!$I$11))</f>
        <v>0</v>
      </c>
      <c r="Y105" s="245">
        <f>+IF(Y103="","",PROGRAMA!$I$13*Y104*(((Y104/PROGRAMA!$I$9)*(PROGRAMA!$I$12-PROGRAMA!$I$11)/2)+PROGRAMA!$I$11))</f>
        <v>0</v>
      </c>
      <c r="Z105" s="245">
        <f>+IF(Z103="","",PROGRAMA!$I$13*Z104*(((Z104/PROGRAMA!$I$9)*(PROGRAMA!$I$12-PROGRAMA!$I$11)/2)+PROGRAMA!$I$11))</f>
        <v>0</v>
      </c>
      <c r="AA105" s="245">
        <f>+IF(AA103="","",PROGRAMA!$I$13*AA104*(((AA104/PROGRAMA!$I$9)*(PROGRAMA!$I$12-PROGRAMA!$I$11)/2)+PROGRAMA!$I$11))</f>
        <v>0</v>
      </c>
      <c r="AB105" s="245">
        <f>+IF(AB103="","",PROGRAMA!$I$13*AB104*(((AB104/PROGRAMA!$I$9)*(PROGRAMA!$I$12-PROGRAMA!$I$11)/2)+PROGRAMA!$I$11))</f>
        <v>0</v>
      </c>
      <c r="AC105" s="245">
        <f>+IF(AC103="","",PROGRAMA!$I$13*AC104*(((AC104/PROGRAMA!$I$9)*(PROGRAMA!$I$12-PROGRAMA!$I$11)/2)+PROGRAMA!$I$11))</f>
        <v>0</v>
      </c>
      <c r="AD105" s="245">
        <f>+IF(AD103="","",PROGRAMA!$I$13*AD104*(((AD104/PROGRAMA!$I$9)*(PROGRAMA!$I$12-PROGRAMA!$I$11)/2)+PROGRAMA!$I$11))</f>
        <v>0</v>
      </c>
      <c r="AE105" s="245">
        <f>+IF(AE103="","",PROGRAMA!$I$13*AE104*(((AE104/PROGRAMA!$I$9)*(PROGRAMA!$I$12-PROGRAMA!$I$11)/2)+PROGRAMA!$I$11))</f>
        <v>0</v>
      </c>
      <c r="AF105" s="245">
        <f>+IF(AF103="","",PROGRAMA!$I$13*AF104*(((AF104/PROGRAMA!$I$9)*(PROGRAMA!$I$12-PROGRAMA!$I$11)/2)+PROGRAMA!$I$11))</f>
        <v>0</v>
      </c>
      <c r="AG105" s="245">
        <f>+IF(AG103="","",PROGRAMA!$I$13*AG104*(((AG104/PROGRAMA!$I$9)*(PROGRAMA!$I$12-PROGRAMA!$I$11)/2)+PROGRAMA!$I$11))</f>
        <v>0</v>
      </c>
      <c r="AH105" s="245">
        <f>+IF(AH103="","",PROGRAMA!$I$13*AH104*(((AH104/PROGRAMA!$I$9)*(PROGRAMA!$I$12-PROGRAMA!$I$11)/2)+PROGRAMA!$I$11))</f>
        <v>0</v>
      </c>
      <c r="AI105" s="245">
        <f>+IF(AI103="","",PROGRAMA!$I$13*AI104*(((AI104/PROGRAMA!$I$9)*(PROGRAMA!$I$12-PROGRAMA!$I$11)/2)+PROGRAMA!$I$11))</f>
        <v>0</v>
      </c>
      <c r="AJ105" s="245">
        <f>+IF(AJ103="","",PROGRAMA!$I$13*AJ104*(((AJ104/PROGRAMA!$I$9)*(PROGRAMA!$I$12-PROGRAMA!$I$11)/2)+PROGRAMA!$I$11))</f>
        <v>0</v>
      </c>
      <c r="AK105" s="245">
        <f>+IF(AK103="","",PROGRAMA!$I$13*AK104*(((AK104/PROGRAMA!$I$9)*(PROGRAMA!$I$12-PROGRAMA!$I$11)/2)+PROGRAMA!$I$11))</f>
        <v>0</v>
      </c>
      <c r="AL105" s="245">
        <f>+IF(AL103="","",PROGRAMA!$I$13*AL104*(((AL104/PROGRAMA!$I$9)*(PROGRAMA!$I$12-PROGRAMA!$I$11)/2)+PROGRAMA!$I$11))</f>
        <v>0</v>
      </c>
      <c r="AM105" s="245">
        <f>+IF(AM103="","",PROGRAMA!$I$13*AM104*(((AM104/PROGRAMA!$I$9)*(PROGRAMA!$I$12-PROGRAMA!$I$11)/2)+PROGRAMA!$I$11))</f>
        <v>0</v>
      </c>
      <c r="AN105" s="245">
        <f>+IF(AN103="","",PROGRAMA!$I$13*AN104*(((AN104/PROGRAMA!$I$9)*(PROGRAMA!$I$12-PROGRAMA!$I$11)/2)+PROGRAMA!$I$11))</f>
        <v>0</v>
      </c>
      <c r="AO105" s="245">
        <f>+IF(AO103="","",PROGRAMA!$I$13*AO104*(((AO104/PROGRAMA!$I$9)*(PROGRAMA!$I$12-PROGRAMA!$I$11)/2)+PROGRAMA!$I$11))</f>
        <v>0</v>
      </c>
      <c r="AP105" s="245">
        <f>+IF(AP103="","",PROGRAMA!$I$13*AP104*(((AP104/PROGRAMA!$I$9)*(PROGRAMA!$I$12-PROGRAMA!$I$11)/2)+PROGRAMA!$I$11))</f>
        <v>0</v>
      </c>
      <c r="AQ105" s="245">
        <f>+IF(AQ103="","",PROGRAMA!$I$13*AQ104*(((AQ104/PROGRAMA!$I$9)*(PROGRAMA!$I$12-PROGRAMA!$I$11)/2)+PROGRAMA!$I$11))</f>
        <v>0</v>
      </c>
      <c r="AR105" s="245">
        <f>+IF(AR103="","",PROGRAMA!$I$13*AR104*(((AR104/PROGRAMA!$I$9)*(PROGRAMA!$I$12-PROGRAMA!$I$11)/2)+PROGRAMA!$I$11))</f>
        <v>0</v>
      </c>
      <c r="AS105" s="245">
        <f>+IF(AS103="","",PROGRAMA!$I$13*AS104*(((AS104/PROGRAMA!$I$9)*(PROGRAMA!$I$12-PROGRAMA!$I$11)/2)+PROGRAMA!$I$11))</f>
        <v>0</v>
      </c>
      <c r="AT105" s="245">
        <f>+IF(AT103="","",PROGRAMA!$I$13*AT104*(((AT104/PROGRAMA!$I$9)*(PROGRAMA!$I$12-PROGRAMA!$I$11)/2)+PROGRAMA!$I$11))</f>
        <v>0</v>
      </c>
      <c r="AU105" s="245">
        <f>+IF(AU103="","",PROGRAMA!$I$13*AU104*(((AU104/PROGRAMA!$I$9)*(PROGRAMA!$I$12-PROGRAMA!$I$11)/2)+PROGRAMA!$I$11))</f>
        <v>0</v>
      </c>
      <c r="AV105" s="245">
        <f>+IF(AV103="","",PROGRAMA!$I$13*AV104*(((AV104/PROGRAMA!$I$9)*(PROGRAMA!$I$12-PROGRAMA!$I$11)/2)+PROGRAMA!$I$11))</f>
        <v>0</v>
      </c>
      <c r="AW105" s="245">
        <f>+IF(AW103="","",PROGRAMA!$I$13*AW104*(((AW104/PROGRAMA!$I$9)*(PROGRAMA!$I$12-PROGRAMA!$I$11)/2)+PROGRAMA!$I$11))</f>
        <v>0</v>
      </c>
      <c r="AX105" s="245">
        <f>+IF(AX103="","",PROGRAMA!$I$13*AX104*(((AX104/PROGRAMA!$I$9)*(PROGRAMA!$I$12-PROGRAMA!$I$11)/2)+PROGRAMA!$I$11))</f>
        <v>0</v>
      </c>
      <c r="AY105" s="245">
        <f>+IF(AY103="","",PROGRAMA!$I$13*AY104*(((AY104/PROGRAMA!$I$9)*(PROGRAMA!$I$12-PROGRAMA!$I$11)/2)+PROGRAMA!$I$11))</f>
        <v>0</v>
      </c>
      <c r="AZ105" s="245">
        <f>+IF(AZ103="","",PROGRAMA!$I$13*AZ104*(((AZ104/PROGRAMA!$I$9)*(PROGRAMA!$I$12-PROGRAMA!$I$11)/2)+PROGRAMA!$I$11))</f>
        <v>0</v>
      </c>
      <c r="BA105" s="245">
        <f>+IF(BA103="","",PROGRAMA!$I$13*BA104*(((BA104/PROGRAMA!$I$9)*(PROGRAMA!$I$12-PROGRAMA!$I$11)/2)+PROGRAMA!$I$11))</f>
        <v>0</v>
      </c>
      <c r="BB105" s="245">
        <f>+IF(BB103="","",PROGRAMA!$I$13*BB104*(((BB104/PROGRAMA!$I$9)*(PROGRAMA!$I$12-PROGRAMA!$I$11)/2)+PROGRAMA!$I$11))</f>
        <v>0</v>
      </c>
      <c r="BC105" s="245">
        <f>+IF(BC103="","",PROGRAMA!$I$13*BC104*(((BC104/PROGRAMA!$I$9)*(PROGRAMA!$I$12-PROGRAMA!$I$11)/2)+PROGRAMA!$I$11))</f>
        <v>0</v>
      </c>
      <c r="BD105" s="245">
        <f>+IF(BD103="","",PROGRAMA!$I$13*BD104*(((BD104/PROGRAMA!$I$9)*(PROGRAMA!$I$12-PROGRAMA!$I$11)/2)+PROGRAMA!$I$11))</f>
        <v>0</v>
      </c>
      <c r="BE105" s="245">
        <f>+IF(BE103="","",PROGRAMA!$I$13*BE104*(((BE104/PROGRAMA!$I$9)*(PROGRAMA!$I$12-PROGRAMA!$I$11)/2)+PROGRAMA!$I$11))</f>
        <v>0</v>
      </c>
      <c r="BF105" s="245">
        <f>+IF(BF103="","",PROGRAMA!$I$13*BF104*(((BF104/PROGRAMA!$I$9)*(PROGRAMA!$I$12-PROGRAMA!$I$11)/2)+PROGRAMA!$I$11))</f>
        <v>0</v>
      </c>
      <c r="BG105" s="245">
        <f>+IF(BG103="","",PROGRAMA!$I$13*BG104*(((BG104/PROGRAMA!$I$9)*(PROGRAMA!$I$12-PROGRAMA!$I$11)/2)+PROGRAMA!$I$11))</f>
        <v>0</v>
      </c>
      <c r="BH105" s="245">
        <f>+IF(BH103="","",PROGRAMA!$I$13*BH104*(((BH104/PROGRAMA!$I$9)*(PROGRAMA!$I$12-PROGRAMA!$I$11)/2)+PROGRAMA!$I$11))</f>
        <v>0</v>
      </c>
      <c r="BI105" s="245">
        <f>+IF(BI103="","",PROGRAMA!$I$13*BI104*(((BI104/PROGRAMA!$I$9)*(PROGRAMA!$I$12-PROGRAMA!$I$11)/2)+PROGRAMA!$I$11))</f>
        <v>0</v>
      </c>
      <c r="BJ105" s="245">
        <f>+IF(BJ103="","",PROGRAMA!$I$13*BJ104*(((BJ104/PROGRAMA!$I$9)*(PROGRAMA!$I$12-PROGRAMA!$I$11)/2)+PROGRAMA!$I$11))</f>
        <v>0</v>
      </c>
      <c r="BK105" s="245">
        <f>+IF(BK103="","",PROGRAMA!$I$13*BK104*(((BK104/PROGRAMA!$I$9)*(PROGRAMA!$I$12-PROGRAMA!$I$11)/2)+PROGRAMA!$I$11))</f>
        <v>0</v>
      </c>
      <c r="BL105" s="245">
        <f>+IF(BL103="","",PROGRAMA!$I$13*BL104*(((BL104/PROGRAMA!$I$9)*(PROGRAMA!$I$12-PROGRAMA!$I$11)/2)+PROGRAMA!$I$11))</f>
        <v>0</v>
      </c>
      <c r="BM105" s="245">
        <f>+IF(BM103="","",PROGRAMA!$I$13*BM104*(((BM104/PROGRAMA!$I$9)*(PROGRAMA!$I$12-PROGRAMA!$I$11)/2)+PROGRAMA!$I$11))</f>
        <v>0</v>
      </c>
      <c r="BN105" s="245">
        <f>+IF(BN103="","",PROGRAMA!$I$13*BN104*(((BN104/PROGRAMA!$I$9)*(PROGRAMA!$I$12-PROGRAMA!$I$11)/2)+PROGRAMA!$I$11))</f>
        <v>0</v>
      </c>
      <c r="BO105" s="245">
        <f>+IF(BO103="","",PROGRAMA!$I$13*BO104*(((BO104/PROGRAMA!$I$9)*(PROGRAMA!$I$12-PROGRAMA!$I$11)/2)+PROGRAMA!$I$11))</f>
        <v>0</v>
      </c>
      <c r="BP105" s="245">
        <f>+IF(BP103="","",PROGRAMA!$I$13*BP104*(((BP104/PROGRAMA!$I$9)*(PROGRAMA!$I$12-PROGRAMA!$I$11)/2)+PROGRAMA!$I$11))</f>
        <v>0</v>
      </c>
      <c r="BQ105" s="245">
        <f>+IF(BQ103="","",PROGRAMA!$I$13*BQ104*(((BQ104/PROGRAMA!$I$9)*(PROGRAMA!$I$12-PROGRAMA!$I$11)/2)+PROGRAMA!$I$11))</f>
        <v>0</v>
      </c>
      <c r="BR105" s="245">
        <f>+IF(BR103="","",PROGRAMA!$I$13*BR104*(((BR104/PROGRAMA!$I$9)*(PROGRAMA!$I$12-PROGRAMA!$I$11)/2)+PROGRAMA!$I$11))</f>
        <v>0</v>
      </c>
      <c r="BS105" s="245">
        <f>+IF(BS103="","",PROGRAMA!$I$13*BS104*(((BS104/PROGRAMA!$I$9)*(PROGRAMA!$I$12-PROGRAMA!$I$11)/2)+PROGRAMA!$I$11))</f>
        <v>0</v>
      </c>
      <c r="BT105" s="245">
        <f>+IF(BT103="","",PROGRAMA!$I$13*BT104*(((BT104/PROGRAMA!$I$9)*(PROGRAMA!$I$12-PROGRAMA!$I$11)/2)+PROGRAMA!$I$11))</f>
        <v>0</v>
      </c>
      <c r="BU105" s="245">
        <f>+IF(BU103="","",PROGRAMA!$I$13*BU104*(((BU104/PROGRAMA!$I$9)*(PROGRAMA!$I$12-PROGRAMA!$I$11)/2)+PROGRAMA!$I$11))</f>
        <v>0</v>
      </c>
      <c r="BV105" s="245">
        <f>+IF(BV103="","",PROGRAMA!$I$13*BV104*(((BV104/PROGRAMA!$I$9)*(PROGRAMA!$I$12-PROGRAMA!$I$11)/2)+PROGRAMA!$I$11))</f>
        <v>0</v>
      </c>
      <c r="BW105" s="245">
        <f>+IF(BW103="","",PROGRAMA!$I$13*BW104*(((BW104/PROGRAMA!$I$9)*(PROGRAMA!$I$12-PROGRAMA!$I$11)/2)+PROGRAMA!$I$11))</f>
        <v>0</v>
      </c>
      <c r="BX105" s="245">
        <f>+IF(BX103="","",PROGRAMA!$I$13*BX104*(((BX104/PROGRAMA!$I$9)*(PROGRAMA!$I$12-PROGRAMA!$I$11)/2)+PROGRAMA!$I$11))</f>
        <v>0</v>
      </c>
      <c r="BY105" s="245">
        <f>+IF(BY103="","",PROGRAMA!$I$13*BY104*(((BY104/PROGRAMA!$I$9)*(PROGRAMA!$I$12-PROGRAMA!$I$11)/2)+PROGRAMA!$I$11))</f>
        <v>0</v>
      </c>
      <c r="BZ105" s="245">
        <f>+IF(BZ103="","",PROGRAMA!$I$13*BZ104*(((BZ104/PROGRAMA!$I$9)*(PROGRAMA!$I$12-PROGRAMA!$I$11)/2)+PROGRAMA!$I$11))</f>
        <v>0</v>
      </c>
      <c r="CA105" s="245">
        <f>+IF(CA103="","",PROGRAMA!$I$13*CA104*(((CA104/PROGRAMA!$I$9)*(PROGRAMA!$I$12-PROGRAMA!$I$11)/2)+PROGRAMA!$I$11))</f>
        <v>0</v>
      </c>
      <c r="CB105" s="245">
        <f>+IF(CB103="","",PROGRAMA!$I$13*CB104*(((CB104/PROGRAMA!$I$9)*(PROGRAMA!$I$12-PROGRAMA!$I$11)/2)+PROGRAMA!$I$11))</f>
        <v>0</v>
      </c>
      <c r="CC105" s="245">
        <f>+IF(CC103="","",PROGRAMA!$I$13*CC104*(((CC104/PROGRAMA!$I$9)*(PROGRAMA!$I$12-PROGRAMA!$I$11)/2)+PROGRAMA!$I$11))</f>
        <v>0</v>
      </c>
      <c r="CD105" s="245">
        <f>+IF(CD103="","",PROGRAMA!$I$13*CD104*(((CD104/PROGRAMA!$I$9)*(PROGRAMA!$I$12-PROGRAMA!$I$11)/2)+PROGRAMA!$I$11))</f>
        <v>0</v>
      </c>
      <c r="CE105" s="245">
        <f>+IF(CE103="","",PROGRAMA!$I$13*CE104*(((CE104/PROGRAMA!$I$9)*(PROGRAMA!$I$12-PROGRAMA!$I$11)/2)+PROGRAMA!$I$11))</f>
        <v>0</v>
      </c>
      <c r="CF105" s="245">
        <f>+IF(CF103="","",PROGRAMA!$I$13*CF104*(((CF104/PROGRAMA!$I$9)*(PROGRAMA!$I$12-PROGRAMA!$I$11)/2)+PROGRAMA!$I$11))</f>
        <v>0</v>
      </c>
    </row>
    <row r="106" spans="1:84" ht="18" thickTop="1" thickBot="1" x14ac:dyDescent="0.35">
      <c r="B106" s="967" t="s">
        <v>261</v>
      </c>
      <c r="C106" s="970" t="str">
        <f>+IF($B$51='Base Datos'!$V$21,B106,"")</f>
        <v/>
      </c>
      <c r="D106" s="241" t="str">
        <f>+IF($B$51='Base Datos'!$V$21,D52,"")</f>
        <v/>
      </c>
      <c r="E106" s="255"/>
      <c r="F106" s="255"/>
      <c r="G106" s="255"/>
      <c r="H106" s="255"/>
      <c r="I106" s="255"/>
      <c r="J106" s="255"/>
      <c r="K106" s="255"/>
      <c r="L106" s="255"/>
      <c r="M106" s="255"/>
      <c r="N106" s="255"/>
      <c r="O106" s="255"/>
      <c r="P106" s="255"/>
      <c r="Q106" s="255"/>
      <c r="R106" s="255"/>
      <c r="S106" s="255"/>
      <c r="T106" s="255"/>
      <c r="U106" s="255"/>
      <c r="V106" s="255"/>
      <c r="W106" s="255"/>
      <c r="X106" s="255"/>
      <c r="Y106" s="255"/>
      <c r="Z106" s="255"/>
      <c r="AA106" s="255"/>
      <c r="AB106" s="255"/>
      <c r="AC106" s="255"/>
      <c r="AD106" s="255"/>
      <c r="AE106" s="255"/>
      <c r="AF106" s="255"/>
      <c r="AG106" s="255"/>
      <c r="AH106" s="255"/>
      <c r="AI106" s="255"/>
      <c r="AJ106" s="255"/>
      <c r="AK106" s="255"/>
      <c r="AL106" s="255"/>
      <c r="AM106" s="255"/>
      <c r="AN106" s="255"/>
      <c r="AO106" s="255"/>
      <c r="AP106" s="255"/>
      <c r="AQ106" s="255"/>
      <c r="AR106" s="255"/>
      <c r="AS106" s="255"/>
      <c r="AT106" s="255"/>
      <c r="AU106" s="255"/>
      <c r="AV106" s="255"/>
      <c r="AW106" s="255"/>
      <c r="AX106" s="255"/>
      <c r="AY106" s="255"/>
      <c r="AZ106" s="255"/>
      <c r="BA106" s="255"/>
      <c r="BB106" s="255"/>
      <c r="BC106" s="255"/>
      <c r="BD106" s="255"/>
      <c r="BE106" s="255"/>
      <c r="BF106" s="255"/>
      <c r="BG106" s="255"/>
      <c r="BH106" s="255"/>
      <c r="BI106" s="255"/>
      <c r="BJ106" s="255"/>
      <c r="BK106" s="255"/>
      <c r="BL106" s="255"/>
      <c r="BM106" s="255"/>
      <c r="BN106" s="255"/>
      <c r="BO106" s="255"/>
      <c r="BP106" s="255"/>
      <c r="BQ106" s="255"/>
      <c r="BR106" s="255"/>
      <c r="BS106" s="255"/>
      <c r="BT106" s="255"/>
      <c r="BU106" s="255"/>
      <c r="BV106" s="255"/>
      <c r="BW106" s="255"/>
      <c r="BX106" s="255"/>
      <c r="BY106" s="255"/>
      <c r="BZ106" s="255"/>
      <c r="CA106" s="255"/>
      <c r="CB106" s="255"/>
      <c r="CC106" s="255"/>
      <c r="CD106" s="255"/>
      <c r="CE106" s="255"/>
      <c r="CF106" s="255"/>
    </row>
    <row r="107" spans="1:84" ht="17.25" thickBot="1" x14ac:dyDescent="0.35">
      <c r="B107" s="967"/>
      <c r="C107" s="968"/>
      <c r="D107" s="242" t="str">
        <f>+IF($B$51='Base Datos'!$V$21,D53,"")</f>
        <v/>
      </c>
      <c r="E107" s="256"/>
      <c r="F107" s="256"/>
      <c r="G107" s="256"/>
      <c r="H107" s="256"/>
      <c r="I107" s="256"/>
      <c r="J107" s="256"/>
      <c r="K107" s="256"/>
      <c r="L107" s="256"/>
      <c r="M107" s="256"/>
      <c r="N107" s="256"/>
      <c r="O107" s="256"/>
      <c r="P107" s="256"/>
      <c r="Q107" s="256"/>
      <c r="R107" s="256"/>
      <c r="S107" s="256"/>
      <c r="T107" s="256"/>
      <c r="U107" s="256"/>
      <c r="V107" s="256"/>
      <c r="W107" s="256"/>
      <c r="X107" s="256"/>
      <c r="Y107" s="256"/>
      <c r="Z107" s="256"/>
      <c r="AA107" s="256"/>
      <c r="AB107" s="256"/>
      <c r="AC107" s="256"/>
      <c r="AD107" s="256"/>
      <c r="AE107" s="256"/>
      <c r="AF107" s="256"/>
      <c r="AG107" s="256"/>
      <c r="AH107" s="256"/>
      <c r="AI107" s="256"/>
      <c r="AJ107" s="256"/>
      <c r="AK107" s="256"/>
      <c r="AL107" s="256"/>
      <c r="AM107" s="256"/>
      <c r="AN107" s="256"/>
      <c r="AO107" s="256"/>
      <c r="AP107" s="256"/>
      <c r="AQ107" s="256"/>
      <c r="AR107" s="256"/>
      <c r="AS107" s="256"/>
      <c r="AT107" s="256"/>
      <c r="AU107" s="256"/>
      <c r="AV107" s="256"/>
      <c r="AW107" s="256"/>
      <c r="AX107" s="256"/>
      <c r="AY107" s="256"/>
      <c r="AZ107" s="256"/>
      <c r="BA107" s="256"/>
      <c r="BB107" s="256"/>
      <c r="BC107" s="256"/>
      <c r="BD107" s="256"/>
      <c r="BE107" s="256"/>
      <c r="BF107" s="256"/>
      <c r="BG107" s="256"/>
      <c r="BH107" s="256"/>
      <c r="BI107" s="256"/>
      <c r="BJ107" s="256"/>
      <c r="BK107" s="256"/>
      <c r="BL107" s="256"/>
      <c r="BM107" s="256"/>
      <c r="BN107" s="256"/>
      <c r="BO107" s="256"/>
      <c r="BP107" s="256"/>
      <c r="BQ107" s="256"/>
      <c r="BR107" s="256"/>
      <c r="BS107" s="256"/>
      <c r="BT107" s="256"/>
      <c r="BU107" s="256"/>
      <c r="BV107" s="256"/>
      <c r="BW107" s="256"/>
      <c r="BX107" s="256"/>
      <c r="BY107" s="256"/>
      <c r="BZ107" s="256"/>
      <c r="CA107" s="256"/>
      <c r="CB107" s="256"/>
      <c r="CC107" s="256"/>
      <c r="CD107" s="256"/>
      <c r="CE107" s="256"/>
      <c r="CF107" s="256"/>
    </row>
    <row r="108" spans="1:84" ht="17.25" thickBot="1" x14ac:dyDescent="0.35">
      <c r="B108" s="967"/>
      <c r="C108" s="968"/>
      <c r="D108" s="242" t="str">
        <f>+IF($B$51='Base Datos'!$V$21,D54,"")</f>
        <v/>
      </c>
      <c r="E108" s="212"/>
      <c r="F108" s="212"/>
      <c r="G108" s="212"/>
      <c r="H108" s="212"/>
      <c r="I108" s="212"/>
      <c r="J108" s="212"/>
      <c r="K108" s="212"/>
      <c r="L108" s="212"/>
      <c r="M108" s="212"/>
      <c r="N108" s="212"/>
      <c r="O108" s="212"/>
      <c r="P108" s="212"/>
      <c r="Q108" s="212"/>
      <c r="R108" s="212"/>
      <c r="S108" s="212"/>
      <c r="T108" s="212"/>
      <c r="U108" s="212"/>
      <c r="V108" s="212"/>
      <c r="W108" s="212"/>
      <c r="X108" s="212"/>
      <c r="Y108" s="212"/>
      <c r="Z108" s="212"/>
      <c r="AA108" s="212"/>
      <c r="AB108" s="212"/>
      <c r="AC108" s="212"/>
      <c r="AD108" s="212"/>
      <c r="AE108" s="212"/>
      <c r="AF108" s="212"/>
      <c r="AG108" s="212"/>
      <c r="AH108" s="212"/>
      <c r="AI108" s="212"/>
      <c r="AJ108" s="212"/>
      <c r="AK108" s="212"/>
      <c r="AL108" s="212"/>
      <c r="AM108" s="212"/>
      <c r="AN108" s="212"/>
      <c r="AO108" s="212"/>
      <c r="AP108" s="212"/>
      <c r="AQ108" s="212"/>
      <c r="AR108" s="212"/>
      <c r="AS108" s="212"/>
      <c r="AT108" s="212"/>
      <c r="AU108" s="212"/>
      <c r="AV108" s="212"/>
      <c r="AW108" s="212"/>
      <c r="AX108" s="212"/>
      <c r="AY108" s="212"/>
      <c r="AZ108" s="212"/>
      <c r="BA108" s="212"/>
      <c r="BB108" s="212"/>
      <c r="BC108" s="212"/>
      <c r="BD108" s="212"/>
      <c r="BE108" s="212"/>
      <c r="BF108" s="212"/>
      <c r="BG108" s="212"/>
      <c r="BH108" s="212"/>
      <c r="BI108" s="212"/>
      <c r="BJ108" s="212"/>
      <c r="BK108" s="212"/>
      <c r="BL108" s="212"/>
      <c r="BM108" s="212"/>
      <c r="BN108" s="212"/>
      <c r="BO108" s="212"/>
      <c r="BP108" s="212"/>
      <c r="BQ108" s="212"/>
      <c r="BR108" s="212"/>
      <c r="BS108" s="212"/>
      <c r="BT108" s="212"/>
      <c r="BU108" s="212"/>
      <c r="BV108" s="212"/>
      <c r="BW108" s="212"/>
      <c r="BX108" s="212"/>
      <c r="BY108" s="212"/>
      <c r="BZ108" s="212"/>
      <c r="CA108" s="212"/>
      <c r="CB108" s="212"/>
      <c r="CC108" s="212"/>
      <c r="CD108" s="212"/>
      <c r="CE108" s="212"/>
      <c r="CF108" s="212"/>
    </row>
    <row r="109" spans="1:84" ht="17.25" thickBot="1" x14ac:dyDescent="0.35">
      <c r="B109" s="967"/>
      <c r="C109" s="968"/>
      <c r="D109" s="242" t="str">
        <f>+IF($B$51='Base Datos'!$V$21,D55,"")</f>
        <v/>
      </c>
      <c r="E109" s="212">
        <f>IF(SUM(E107:E108)=0,0,100-E107-E108)</f>
        <v>0</v>
      </c>
      <c r="F109" s="212">
        <f t="shared" ref="F109:BQ109" si="64">IF(SUM(F107:F108)=0,0,100-F107-F108)</f>
        <v>0</v>
      </c>
      <c r="G109" s="197">
        <f t="shared" si="64"/>
        <v>0</v>
      </c>
      <c r="H109" s="197">
        <f t="shared" si="64"/>
        <v>0</v>
      </c>
      <c r="I109" s="197">
        <f t="shared" si="64"/>
        <v>0</v>
      </c>
      <c r="J109" s="197">
        <f t="shared" si="64"/>
        <v>0</v>
      </c>
      <c r="K109" s="197">
        <f t="shared" si="64"/>
        <v>0</v>
      </c>
      <c r="L109" s="197">
        <f t="shared" si="64"/>
        <v>0</v>
      </c>
      <c r="M109" s="197">
        <f t="shared" si="64"/>
        <v>0</v>
      </c>
      <c r="N109" s="197">
        <f t="shared" si="64"/>
        <v>0</v>
      </c>
      <c r="O109" s="197">
        <f t="shared" si="64"/>
        <v>0</v>
      </c>
      <c r="P109" s="197">
        <f t="shared" si="64"/>
        <v>0</v>
      </c>
      <c r="Q109" s="197">
        <f t="shared" si="64"/>
        <v>0</v>
      </c>
      <c r="R109" s="197">
        <f t="shared" si="64"/>
        <v>0</v>
      </c>
      <c r="S109" s="197">
        <f t="shared" si="64"/>
        <v>0</v>
      </c>
      <c r="T109" s="197">
        <f t="shared" si="64"/>
        <v>0</v>
      </c>
      <c r="U109" s="197">
        <f t="shared" si="64"/>
        <v>0</v>
      </c>
      <c r="V109" s="197">
        <f t="shared" si="64"/>
        <v>0</v>
      </c>
      <c r="W109" s="197">
        <f t="shared" si="64"/>
        <v>0</v>
      </c>
      <c r="X109" s="197">
        <f t="shared" si="64"/>
        <v>0</v>
      </c>
      <c r="Y109" s="197">
        <f t="shared" si="64"/>
        <v>0</v>
      </c>
      <c r="Z109" s="197">
        <f t="shared" si="64"/>
        <v>0</v>
      </c>
      <c r="AA109" s="197">
        <f t="shared" si="64"/>
        <v>0</v>
      </c>
      <c r="AB109" s="197">
        <f t="shared" si="64"/>
        <v>0</v>
      </c>
      <c r="AC109" s="197">
        <f t="shared" si="64"/>
        <v>0</v>
      </c>
      <c r="AD109" s="197">
        <f t="shared" si="64"/>
        <v>0</v>
      </c>
      <c r="AE109" s="197">
        <f t="shared" si="64"/>
        <v>0</v>
      </c>
      <c r="AF109" s="197">
        <f t="shared" si="64"/>
        <v>0</v>
      </c>
      <c r="AG109" s="197">
        <f t="shared" si="64"/>
        <v>0</v>
      </c>
      <c r="AH109" s="197">
        <f t="shared" si="64"/>
        <v>0</v>
      </c>
      <c r="AI109" s="197">
        <f t="shared" si="64"/>
        <v>0</v>
      </c>
      <c r="AJ109" s="197">
        <f t="shared" si="64"/>
        <v>0</v>
      </c>
      <c r="AK109" s="197">
        <f t="shared" si="64"/>
        <v>0</v>
      </c>
      <c r="AL109" s="197">
        <f t="shared" si="64"/>
        <v>0</v>
      </c>
      <c r="AM109" s="197">
        <f t="shared" si="64"/>
        <v>0</v>
      </c>
      <c r="AN109" s="197">
        <f t="shared" si="64"/>
        <v>0</v>
      </c>
      <c r="AO109" s="197">
        <f t="shared" si="64"/>
        <v>0</v>
      </c>
      <c r="AP109" s="197">
        <f t="shared" si="64"/>
        <v>0</v>
      </c>
      <c r="AQ109" s="197">
        <f t="shared" si="64"/>
        <v>0</v>
      </c>
      <c r="AR109" s="197">
        <f t="shared" si="64"/>
        <v>0</v>
      </c>
      <c r="AS109" s="197">
        <f t="shared" si="64"/>
        <v>0</v>
      </c>
      <c r="AT109" s="197">
        <f t="shared" si="64"/>
        <v>0</v>
      </c>
      <c r="AU109" s="197">
        <f t="shared" si="64"/>
        <v>0</v>
      </c>
      <c r="AV109" s="197">
        <f t="shared" si="64"/>
        <v>0</v>
      </c>
      <c r="AW109" s="197">
        <f t="shared" si="64"/>
        <v>0</v>
      </c>
      <c r="AX109" s="197">
        <f t="shared" si="64"/>
        <v>0</v>
      </c>
      <c r="AY109" s="197">
        <f t="shared" si="64"/>
        <v>0</v>
      </c>
      <c r="AZ109" s="197">
        <f t="shared" si="64"/>
        <v>0</v>
      </c>
      <c r="BA109" s="197">
        <f t="shared" si="64"/>
        <v>0</v>
      </c>
      <c r="BB109" s="197">
        <f t="shared" si="64"/>
        <v>0</v>
      </c>
      <c r="BC109" s="197">
        <f t="shared" si="64"/>
        <v>0</v>
      </c>
      <c r="BD109" s="197">
        <f t="shared" si="64"/>
        <v>0</v>
      </c>
      <c r="BE109" s="197">
        <f t="shared" si="64"/>
        <v>0</v>
      </c>
      <c r="BF109" s="197">
        <f t="shared" si="64"/>
        <v>0</v>
      </c>
      <c r="BG109" s="197">
        <f t="shared" si="64"/>
        <v>0</v>
      </c>
      <c r="BH109" s="197">
        <f t="shared" si="64"/>
        <v>0</v>
      </c>
      <c r="BI109" s="197">
        <f t="shared" si="64"/>
        <v>0</v>
      </c>
      <c r="BJ109" s="197">
        <f t="shared" si="64"/>
        <v>0</v>
      </c>
      <c r="BK109" s="197">
        <f t="shared" si="64"/>
        <v>0</v>
      </c>
      <c r="BL109" s="197">
        <f t="shared" si="64"/>
        <v>0</v>
      </c>
      <c r="BM109" s="197">
        <f t="shared" si="64"/>
        <v>0</v>
      </c>
      <c r="BN109" s="197">
        <f t="shared" si="64"/>
        <v>0</v>
      </c>
      <c r="BO109" s="197">
        <f t="shared" si="64"/>
        <v>0</v>
      </c>
      <c r="BP109" s="197">
        <f t="shared" si="64"/>
        <v>0</v>
      </c>
      <c r="BQ109" s="197">
        <f t="shared" si="64"/>
        <v>0</v>
      </c>
      <c r="BR109" s="197">
        <f t="shared" ref="BR109:CF109" si="65">IF(SUM(BR107:BR108)=0,0,100-BR107-BR108)</f>
        <v>0</v>
      </c>
      <c r="BS109" s="197">
        <f t="shared" si="65"/>
        <v>0</v>
      </c>
      <c r="BT109" s="197">
        <f t="shared" si="65"/>
        <v>0</v>
      </c>
      <c r="BU109" s="197">
        <f t="shared" si="65"/>
        <v>0</v>
      </c>
      <c r="BV109" s="197">
        <f t="shared" si="65"/>
        <v>0</v>
      </c>
      <c r="BW109" s="197">
        <f t="shared" si="65"/>
        <v>0</v>
      </c>
      <c r="BX109" s="197">
        <f t="shared" si="65"/>
        <v>0</v>
      </c>
      <c r="BY109" s="197">
        <f t="shared" si="65"/>
        <v>0</v>
      </c>
      <c r="BZ109" s="197">
        <f t="shared" si="65"/>
        <v>0</v>
      </c>
      <c r="CA109" s="197">
        <f t="shared" si="65"/>
        <v>0</v>
      </c>
      <c r="CB109" s="197">
        <f t="shared" si="65"/>
        <v>0</v>
      </c>
      <c r="CC109" s="197">
        <f t="shared" si="65"/>
        <v>0</v>
      </c>
      <c r="CD109" s="197">
        <f t="shared" si="65"/>
        <v>0</v>
      </c>
      <c r="CE109" s="197">
        <f t="shared" si="65"/>
        <v>0</v>
      </c>
      <c r="CF109" s="197">
        <f t="shared" si="65"/>
        <v>0</v>
      </c>
    </row>
    <row r="110" spans="1:84" ht="17.25" thickBot="1" x14ac:dyDescent="0.35">
      <c r="B110" s="967"/>
      <c r="C110" s="968"/>
      <c r="D110" s="243" t="s">
        <v>122</v>
      </c>
      <c r="E110" s="212"/>
      <c r="F110" s="212"/>
      <c r="G110" s="212"/>
      <c r="H110" s="212"/>
      <c r="I110" s="212"/>
      <c r="J110" s="212"/>
      <c r="K110" s="212"/>
      <c r="L110" s="212"/>
      <c r="M110" s="212"/>
      <c r="N110" s="212"/>
      <c r="O110" s="212"/>
      <c r="P110" s="212"/>
      <c r="Q110" s="212"/>
      <c r="R110" s="212"/>
      <c r="S110" s="212"/>
      <c r="T110" s="212"/>
      <c r="U110" s="212"/>
      <c r="V110" s="212"/>
      <c r="W110" s="212"/>
      <c r="X110" s="212"/>
      <c r="Y110" s="212"/>
      <c r="Z110" s="212"/>
      <c r="AA110" s="212"/>
      <c r="AB110" s="212"/>
      <c r="AC110" s="212"/>
      <c r="AD110" s="212"/>
      <c r="AE110" s="212"/>
      <c r="AF110" s="212"/>
      <c r="AG110" s="212"/>
      <c r="AH110" s="212"/>
      <c r="AI110" s="212"/>
      <c r="AJ110" s="212"/>
      <c r="AK110" s="212"/>
      <c r="AL110" s="212"/>
      <c r="AM110" s="212"/>
      <c r="AN110" s="212"/>
      <c r="AO110" s="212"/>
      <c r="AP110" s="212"/>
      <c r="AQ110" s="212"/>
      <c r="AR110" s="212"/>
      <c r="AS110" s="212"/>
      <c r="AT110" s="212"/>
      <c r="AU110" s="212"/>
      <c r="AV110" s="212"/>
      <c r="AW110" s="212"/>
      <c r="AX110" s="212"/>
      <c r="AY110" s="212"/>
      <c r="AZ110" s="212"/>
      <c r="BA110" s="212"/>
      <c r="BB110" s="212"/>
      <c r="BC110" s="212"/>
      <c r="BD110" s="212"/>
      <c r="BE110" s="212"/>
      <c r="BF110" s="212"/>
      <c r="BG110" s="212"/>
      <c r="BH110" s="212"/>
      <c r="BI110" s="212"/>
      <c r="BJ110" s="212"/>
      <c r="BK110" s="212"/>
      <c r="BL110" s="212"/>
      <c r="BM110" s="212"/>
      <c r="BN110" s="212"/>
      <c r="BO110" s="212"/>
      <c r="BP110" s="212"/>
      <c r="BQ110" s="212"/>
      <c r="BR110" s="212"/>
      <c r="BS110" s="212"/>
      <c r="BT110" s="212"/>
      <c r="BU110" s="212"/>
      <c r="BV110" s="212"/>
      <c r="BW110" s="212"/>
      <c r="BX110" s="212"/>
      <c r="BY110" s="212"/>
      <c r="BZ110" s="212"/>
      <c r="CA110" s="212"/>
      <c r="CB110" s="212"/>
      <c r="CC110" s="212"/>
      <c r="CD110" s="212"/>
      <c r="CE110" s="212"/>
      <c r="CF110" s="212"/>
    </row>
    <row r="111" spans="1:84" ht="17.25" thickBot="1" x14ac:dyDescent="0.35">
      <c r="B111" s="967"/>
      <c r="C111" s="969"/>
      <c r="D111" s="244" t="s">
        <v>267</v>
      </c>
      <c r="E111" s="257">
        <f>+IF(E109="","",PROGRAMA!$I$13*E110*(((E110/PROGRAMA!$I$9)*(PROGRAMA!$I$12-PROGRAMA!$I$11)/2)+PROGRAMA!$I$11))</f>
        <v>0</v>
      </c>
      <c r="F111" s="257">
        <f>+IF(F109="","",PROGRAMA!$I$13*F110*(((F110/PROGRAMA!$I$9)*(PROGRAMA!$I$12-PROGRAMA!$I$11)/2)+PROGRAMA!$I$11))</f>
        <v>0</v>
      </c>
      <c r="G111" s="245">
        <f>+IF(G109="","",PROGRAMA!$I$13*G110*(((G110/PROGRAMA!$I$9)*(PROGRAMA!$I$12-PROGRAMA!$I$11)/2)+PROGRAMA!$I$11))</f>
        <v>0</v>
      </c>
      <c r="H111" s="245">
        <f>+IF(H109="","",PROGRAMA!$I$13*H110*(((H110/PROGRAMA!$I$9)*(PROGRAMA!$I$12-PROGRAMA!$I$11)/2)+PROGRAMA!$I$11))</f>
        <v>0</v>
      </c>
      <c r="I111" s="245">
        <f>+IF(I109="","",PROGRAMA!$I$13*I110*(((I110/PROGRAMA!$I$9)*(PROGRAMA!$I$12-PROGRAMA!$I$11)/2)+PROGRAMA!$I$11))</f>
        <v>0</v>
      </c>
      <c r="J111" s="245">
        <f>+IF(J109="","",PROGRAMA!$I$13*J110*(((J110/PROGRAMA!$I$9)*(PROGRAMA!$I$12-PROGRAMA!$I$11)/2)+PROGRAMA!$I$11))</f>
        <v>0</v>
      </c>
      <c r="K111" s="245">
        <f>+IF(K109="","",PROGRAMA!$I$13*K110*(((K110/PROGRAMA!$I$9)*(PROGRAMA!$I$12-PROGRAMA!$I$11)/2)+PROGRAMA!$I$11))</f>
        <v>0</v>
      </c>
      <c r="L111" s="245">
        <f>+IF(L109="","",PROGRAMA!$I$13*L110*(((L110/PROGRAMA!$I$9)*(PROGRAMA!$I$12-PROGRAMA!$I$11)/2)+PROGRAMA!$I$11))</f>
        <v>0</v>
      </c>
      <c r="M111" s="245">
        <f>+IF(M109="","",PROGRAMA!$I$13*M110*(((M110/PROGRAMA!$I$9)*(PROGRAMA!$I$12-PROGRAMA!$I$11)/2)+PROGRAMA!$I$11))</f>
        <v>0</v>
      </c>
      <c r="N111" s="245">
        <f>+IF(N109="","",PROGRAMA!$I$13*N110*(((N110/PROGRAMA!$I$9)*(PROGRAMA!$I$12-PROGRAMA!$I$11)/2)+PROGRAMA!$I$11))</f>
        <v>0</v>
      </c>
      <c r="O111" s="245">
        <f>+IF(O109="","",PROGRAMA!$I$13*O110*(((O110/PROGRAMA!$I$9)*(PROGRAMA!$I$12-PROGRAMA!$I$11)/2)+PROGRAMA!$I$11))</f>
        <v>0</v>
      </c>
      <c r="P111" s="245">
        <f>+IF(P109="","",PROGRAMA!$I$13*P110*(((P110/PROGRAMA!$I$9)*(PROGRAMA!$I$12-PROGRAMA!$I$11)/2)+PROGRAMA!$I$11))</f>
        <v>0</v>
      </c>
      <c r="Q111" s="245">
        <f>+IF(Q109="","",PROGRAMA!$I$13*Q110*(((Q110/PROGRAMA!$I$9)*(PROGRAMA!$I$12-PROGRAMA!$I$11)/2)+PROGRAMA!$I$11))</f>
        <v>0</v>
      </c>
      <c r="R111" s="245">
        <f>+IF(R109="","",PROGRAMA!$I$13*R110*(((R110/PROGRAMA!$I$9)*(PROGRAMA!$I$12-PROGRAMA!$I$11)/2)+PROGRAMA!$I$11))</f>
        <v>0</v>
      </c>
      <c r="S111" s="245">
        <f>+IF(S109="","",PROGRAMA!$I$13*S110*(((S110/PROGRAMA!$I$9)*(PROGRAMA!$I$12-PROGRAMA!$I$11)/2)+PROGRAMA!$I$11))</f>
        <v>0</v>
      </c>
      <c r="T111" s="245">
        <f>+IF(T109="","",PROGRAMA!$I$13*T110*(((T110/PROGRAMA!$I$9)*(PROGRAMA!$I$12-PROGRAMA!$I$11)/2)+PROGRAMA!$I$11))</f>
        <v>0</v>
      </c>
      <c r="U111" s="245">
        <f>+IF(U109="","",PROGRAMA!$I$13*U110*(((U110/PROGRAMA!$I$9)*(PROGRAMA!$I$12-PROGRAMA!$I$11)/2)+PROGRAMA!$I$11))</f>
        <v>0</v>
      </c>
      <c r="V111" s="245">
        <f>+IF(V109="","",PROGRAMA!$I$13*V110*(((V110/PROGRAMA!$I$9)*(PROGRAMA!$I$12-PROGRAMA!$I$11)/2)+PROGRAMA!$I$11))</f>
        <v>0</v>
      </c>
      <c r="W111" s="245">
        <f>+IF(W109="","",PROGRAMA!$I$13*W110*(((W110/PROGRAMA!$I$9)*(PROGRAMA!$I$12-PROGRAMA!$I$11)/2)+PROGRAMA!$I$11))</f>
        <v>0</v>
      </c>
      <c r="X111" s="245">
        <f>+IF(X109="","",PROGRAMA!$I$13*X110*(((X110/PROGRAMA!$I$9)*(PROGRAMA!$I$12-PROGRAMA!$I$11)/2)+PROGRAMA!$I$11))</f>
        <v>0</v>
      </c>
      <c r="Y111" s="245">
        <f>+IF(Y109="","",PROGRAMA!$I$13*Y110*(((Y110/PROGRAMA!$I$9)*(PROGRAMA!$I$12-PROGRAMA!$I$11)/2)+PROGRAMA!$I$11))</f>
        <v>0</v>
      </c>
      <c r="Z111" s="245">
        <f>+IF(Z109="","",PROGRAMA!$I$13*Z110*(((Z110/PROGRAMA!$I$9)*(PROGRAMA!$I$12-PROGRAMA!$I$11)/2)+PROGRAMA!$I$11))</f>
        <v>0</v>
      </c>
      <c r="AA111" s="245">
        <f>+IF(AA109="","",PROGRAMA!$I$13*AA110*(((AA110/PROGRAMA!$I$9)*(PROGRAMA!$I$12-PROGRAMA!$I$11)/2)+PROGRAMA!$I$11))</f>
        <v>0</v>
      </c>
      <c r="AB111" s="245">
        <f>+IF(AB109="","",PROGRAMA!$I$13*AB110*(((AB110/PROGRAMA!$I$9)*(PROGRAMA!$I$12-PROGRAMA!$I$11)/2)+PROGRAMA!$I$11))</f>
        <v>0</v>
      </c>
      <c r="AC111" s="245">
        <f>+IF(AC109="","",PROGRAMA!$I$13*AC110*(((AC110/PROGRAMA!$I$9)*(PROGRAMA!$I$12-PROGRAMA!$I$11)/2)+PROGRAMA!$I$11))</f>
        <v>0</v>
      </c>
      <c r="AD111" s="245">
        <f>+IF(AD109="","",PROGRAMA!$I$13*AD110*(((AD110/PROGRAMA!$I$9)*(PROGRAMA!$I$12-PROGRAMA!$I$11)/2)+PROGRAMA!$I$11))</f>
        <v>0</v>
      </c>
      <c r="AE111" s="245">
        <f>+IF(AE109="","",PROGRAMA!$I$13*AE110*(((AE110/PROGRAMA!$I$9)*(PROGRAMA!$I$12-PROGRAMA!$I$11)/2)+PROGRAMA!$I$11))</f>
        <v>0</v>
      </c>
      <c r="AF111" s="245">
        <f>+IF(AF109="","",PROGRAMA!$I$13*AF110*(((AF110/PROGRAMA!$I$9)*(PROGRAMA!$I$12-PROGRAMA!$I$11)/2)+PROGRAMA!$I$11))</f>
        <v>0</v>
      </c>
      <c r="AG111" s="245">
        <f>+IF(AG109="","",PROGRAMA!$I$13*AG110*(((AG110/PROGRAMA!$I$9)*(PROGRAMA!$I$12-PROGRAMA!$I$11)/2)+PROGRAMA!$I$11))</f>
        <v>0</v>
      </c>
      <c r="AH111" s="245">
        <f>+IF(AH109="","",PROGRAMA!$I$13*AH110*(((AH110/PROGRAMA!$I$9)*(PROGRAMA!$I$12-PROGRAMA!$I$11)/2)+PROGRAMA!$I$11))</f>
        <v>0</v>
      </c>
      <c r="AI111" s="245">
        <f>+IF(AI109="","",PROGRAMA!$I$13*AI110*(((AI110/PROGRAMA!$I$9)*(PROGRAMA!$I$12-PROGRAMA!$I$11)/2)+PROGRAMA!$I$11))</f>
        <v>0</v>
      </c>
      <c r="AJ111" s="245">
        <f>+IF(AJ109="","",PROGRAMA!$I$13*AJ110*(((AJ110/PROGRAMA!$I$9)*(PROGRAMA!$I$12-PROGRAMA!$I$11)/2)+PROGRAMA!$I$11))</f>
        <v>0</v>
      </c>
      <c r="AK111" s="245">
        <f>+IF(AK109="","",PROGRAMA!$I$13*AK110*(((AK110/PROGRAMA!$I$9)*(PROGRAMA!$I$12-PROGRAMA!$I$11)/2)+PROGRAMA!$I$11))</f>
        <v>0</v>
      </c>
      <c r="AL111" s="245">
        <f>+IF(AL109="","",PROGRAMA!$I$13*AL110*(((AL110/PROGRAMA!$I$9)*(PROGRAMA!$I$12-PROGRAMA!$I$11)/2)+PROGRAMA!$I$11))</f>
        <v>0</v>
      </c>
      <c r="AM111" s="245">
        <f>+IF(AM109="","",PROGRAMA!$I$13*AM110*(((AM110/PROGRAMA!$I$9)*(PROGRAMA!$I$12-PROGRAMA!$I$11)/2)+PROGRAMA!$I$11))</f>
        <v>0</v>
      </c>
      <c r="AN111" s="245">
        <f>+IF(AN109="","",PROGRAMA!$I$13*AN110*(((AN110/PROGRAMA!$I$9)*(PROGRAMA!$I$12-PROGRAMA!$I$11)/2)+PROGRAMA!$I$11))</f>
        <v>0</v>
      </c>
      <c r="AO111" s="245">
        <f>+IF(AO109="","",PROGRAMA!$I$13*AO110*(((AO110/PROGRAMA!$I$9)*(PROGRAMA!$I$12-PROGRAMA!$I$11)/2)+PROGRAMA!$I$11))</f>
        <v>0</v>
      </c>
      <c r="AP111" s="245">
        <f>+IF(AP109="","",PROGRAMA!$I$13*AP110*(((AP110/PROGRAMA!$I$9)*(PROGRAMA!$I$12-PROGRAMA!$I$11)/2)+PROGRAMA!$I$11))</f>
        <v>0</v>
      </c>
      <c r="AQ111" s="245">
        <f>+IF(AQ109="","",PROGRAMA!$I$13*AQ110*(((AQ110/PROGRAMA!$I$9)*(PROGRAMA!$I$12-PROGRAMA!$I$11)/2)+PROGRAMA!$I$11))</f>
        <v>0</v>
      </c>
      <c r="AR111" s="245">
        <f>+IF(AR109="","",PROGRAMA!$I$13*AR110*(((AR110/PROGRAMA!$I$9)*(PROGRAMA!$I$12-PROGRAMA!$I$11)/2)+PROGRAMA!$I$11))</f>
        <v>0</v>
      </c>
      <c r="AS111" s="245">
        <f>+IF(AS109="","",PROGRAMA!$I$13*AS110*(((AS110/PROGRAMA!$I$9)*(PROGRAMA!$I$12-PROGRAMA!$I$11)/2)+PROGRAMA!$I$11))</f>
        <v>0</v>
      </c>
      <c r="AT111" s="245">
        <f>+IF(AT109="","",PROGRAMA!$I$13*AT110*(((AT110/PROGRAMA!$I$9)*(PROGRAMA!$I$12-PROGRAMA!$I$11)/2)+PROGRAMA!$I$11))</f>
        <v>0</v>
      </c>
      <c r="AU111" s="245">
        <f>+IF(AU109="","",PROGRAMA!$I$13*AU110*(((AU110/PROGRAMA!$I$9)*(PROGRAMA!$I$12-PROGRAMA!$I$11)/2)+PROGRAMA!$I$11))</f>
        <v>0</v>
      </c>
      <c r="AV111" s="245">
        <f>+IF(AV109="","",PROGRAMA!$I$13*AV110*(((AV110/PROGRAMA!$I$9)*(PROGRAMA!$I$12-PROGRAMA!$I$11)/2)+PROGRAMA!$I$11))</f>
        <v>0</v>
      </c>
      <c r="AW111" s="245">
        <f>+IF(AW109="","",PROGRAMA!$I$13*AW110*(((AW110/PROGRAMA!$I$9)*(PROGRAMA!$I$12-PROGRAMA!$I$11)/2)+PROGRAMA!$I$11))</f>
        <v>0</v>
      </c>
      <c r="AX111" s="245">
        <f>+IF(AX109="","",PROGRAMA!$I$13*AX110*(((AX110/PROGRAMA!$I$9)*(PROGRAMA!$I$12-PROGRAMA!$I$11)/2)+PROGRAMA!$I$11))</f>
        <v>0</v>
      </c>
      <c r="AY111" s="245">
        <f>+IF(AY109="","",PROGRAMA!$I$13*AY110*(((AY110/PROGRAMA!$I$9)*(PROGRAMA!$I$12-PROGRAMA!$I$11)/2)+PROGRAMA!$I$11))</f>
        <v>0</v>
      </c>
      <c r="AZ111" s="245">
        <f>+IF(AZ109="","",PROGRAMA!$I$13*AZ110*(((AZ110/PROGRAMA!$I$9)*(PROGRAMA!$I$12-PROGRAMA!$I$11)/2)+PROGRAMA!$I$11))</f>
        <v>0</v>
      </c>
      <c r="BA111" s="245">
        <f>+IF(BA109="","",PROGRAMA!$I$13*BA110*(((BA110/PROGRAMA!$I$9)*(PROGRAMA!$I$12-PROGRAMA!$I$11)/2)+PROGRAMA!$I$11))</f>
        <v>0</v>
      </c>
      <c r="BB111" s="245">
        <f>+IF(BB109="","",PROGRAMA!$I$13*BB110*(((BB110/PROGRAMA!$I$9)*(PROGRAMA!$I$12-PROGRAMA!$I$11)/2)+PROGRAMA!$I$11))</f>
        <v>0</v>
      </c>
      <c r="BC111" s="245">
        <f>+IF(BC109="","",PROGRAMA!$I$13*BC110*(((BC110/PROGRAMA!$I$9)*(PROGRAMA!$I$12-PROGRAMA!$I$11)/2)+PROGRAMA!$I$11))</f>
        <v>0</v>
      </c>
      <c r="BD111" s="245">
        <f>+IF(BD109="","",PROGRAMA!$I$13*BD110*(((BD110/PROGRAMA!$I$9)*(PROGRAMA!$I$12-PROGRAMA!$I$11)/2)+PROGRAMA!$I$11))</f>
        <v>0</v>
      </c>
      <c r="BE111" s="245">
        <f>+IF(BE109="","",PROGRAMA!$I$13*BE110*(((BE110/PROGRAMA!$I$9)*(PROGRAMA!$I$12-PROGRAMA!$I$11)/2)+PROGRAMA!$I$11))</f>
        <v>0</v>
      </c>
      <c r="BF111" s="245">
        <f>+IF(BF109="","",PROGRAMA!$I$13*BF110*(((BF110/PROGRAMA!$I$9)*(PROGRAMA!$I$12-PROGRAMA!$I$11)/2)+PROGRAMA!$I$11))</f>
        <v>0</v>
      </c>
      <c r="BG111" s="245">
        <f>+IF(BG109="","",PROGRAMA!$I$13*BG110*(((BG110/PROGRAMA!$I$9)*(PROGRAMA!$I$12-PROGRAMA!$I$11)/2)+PROGRAMA!$I$11))</f>
        <v>0</v>
      </c>
      <c r="BH111" s="245">
        <f>+IF(BH109="","",PROGRAMA!$I$13*BH110*(((BH110/PROGRAMA!$I$9)*(PROGRAMA!$I$12-PROGRAMA!$I$11)/2)+PROGRAMA!$I$11))</f>
        <v>0</v>
      </c>
      <c r="BI111" s="245">
        <f>+IF(BI109="","",PROGRAMA!$I$13*BI110*(((BI110/PROGRAMA!$I$9)*(PROGRAMA!$I$12-PROGRAMA!$I$11)/2)+PROGRAMA!$I$11))</f>
        <v>0</v>
      </c>
      <c r="BJ111" s="245">
        <f>+IF(BJ109="","",PROGRAMA!$I$13*BJ110*(((BJ110/PROGRAMA!$I$9)*(PROGRAMA!$I$12-PROGRAMA!$I$11)/2)+PROGRAMA!$I$11))</f>
        <v>0</v>
      </c>
      <c r="BK111" s="245">
        <f>+IF(BK109="","",PROGRAMA!$I$13*BK110*(((BK110/PROGRAMA!$I$9)*(PROGRAMA!$I$12-PROGRAMA!$I$11)/2)+PROGRAMA!$I$11))</f>
        <v>0</v>
      </c>
      <c r="BL111" s="245">
        <f>+IF(BL109="","",PROGRAMA!$I$13*BL110*(((BL110/PROGRAMA!$I$9)*(PROGRAMA!$I$12-PROGRAMA!$I$11)/2)+PROGRAMA!$I$11))</f>
        <v>0</v>
      </c>
      <c r="BM111" s="245">
        <f>+IF(BM109="","",PROGRAMA!$I$13*BM110*(((BM110/PROGRAMA!$I$9)*(PROGRAMA!$I$12-PROGRAMA!$I$11)/2)+PROGRAMA!$I$11))</f>
        <v>0</v>
      </c>
      <c r="BN111" s="245">
        <f>+IF(BN109="","",PROGRAMA!$I$13*BN110*(((BN110/PROGRAMA!$I$9)*(PROGRAMA!$I$12-PROGRAMA!$I$11)/2)+PROGRAMA!$I$11))</f>
        <v>0</v>
      </c>
      <c r="BO111" s="245">
        <f>+IF(BO109="","",PROGRAMA!$I$13*BO110*(((BO110/PROGRAMA!$I$9)*(PROGRAMA!$I$12-PROGRAMA!$I$11)/2)+PROGRAMA!$I$11))</f>
        <v>0</v>
      </c>
      <c r="BP111" s="245">
        <f>+IF(BP109="","",PROGRAMA!$I$13*BP110*(((BP110/PROGRAMA!$I$9)*(PROGRAMA!$I$12-PROGRAMA!$I$11)/2)+PROGRAMA!$I$11))</f>
        <v>0</v>
      </c>
      <c r="BQ111" s="245">
        <f>+IF(BQ109="","",PROGRAMA!$I$13*BQ110*(((BQ110/PROGRAMA!$I$9)*(PROGRAMA!$I$12-PROGRAMA!$I$11)/2)+PROGRAMA!$I$11))</f>
        <v>0</v>
      </c>
      <c r="BR111" s="245">
        <f>+IF(BR109="","",PROGRAMA!$I$13*BR110*(((BR110/PROGRAMA!$I$9)*(PROGRAMA!$I$12-PROGRAMA!$I$11)/2)+PROGRAMA!$I$11))</f>
        <v>0</v>
      </c>
      <c r="BS111" s="245">
        <f>+IF(BS109="","",PROGRAMA!$I$13*BS110*(((BS110/PROGRAMA!$I$9)*(PROGRAMA!$I$12-PROGRAMA!$I$11)/2)+PROGRAMA!$I$11))</f>
        <v>0</v>
      </c>
      <c r="BT111" s="245">
        <f>+IF(BT109="","",PROGRAMA!$I$13*BT110*(((BT110/PROGRAMA!$I$9)*(PROGRAMA!$I$12-PROGRAMA!$I$11)/2)+PROGRAMA!$I$11))</f>
        <v>0</v>
      </c>
      <c r="BU111" s="245">
        <f>+IF(BU109="","",PROGRAMA!$I$13*BU110*(((BU110/PROGRAMA!$I$9)*(PROGRAMA!$I$12-PROGRAMA!$I$11)/2)+PROGRAMA!$I$11))</f>
        <v>0</v>
      </c>
      <c r="BV111" s="245">
        <f>+IF(BV109="","",PROGRAMA!$I$13*BV110*(((BV110/PROGRAMA!$I$9)*(PROGRAMA!$I$12-PROGRAMA!$I$11)/2)+PROGRAMA!$I$11))</f>
        <v>0</v>
      </c>
      <c r="BW111" s="245">
        <f>+IF(BW109="","",PROGRAMA!$I$13*BW110*(((BW110/PROGRAMA!$I$9)*(PROGRAMA!$I$12-PROGRAMA!$I$11)/2)+PROGRAMA!$I$11))</f>
        <v>0</v>
      </c>
      <c r="BX111" s="245">
        <f>+IF(BX109="","",PROGRAMA!$I$13*BX110*(((BX110/PROGRAMA!$I$9)*(PROGRAMA!$I$12-PROGRAMA!$I$11)/2)+PROGRAMA!$I$11))</f>
        <v>0</v>
      </c>
      <c r="BY111" s="245">
        <f>+IF(BY109="","",PROGRAMA!$I$13*BY110*(((BY110/PROGRAMA!$I$9)*(PROGRAMA!$I$12-PROGRAMA!$I$11)/2)+PROGRAMA!$I$11))</f>
        <v>0</v>
      </c>
      <c r="BZ111" s="245">
        <f>+IF(BZ109="","",PROGRAMA!$I$13*BZ110*(((BZ110/PROGRAMA!$I$9)*(PROGRAMA!$I$12-PROGRAMA!$I$11)/2)+PROGRAMA!$I$11))</f>
        <v>0</v>
      </c>
      <c r="CA111" s="245">
        <f>+IF(CA109="","",PROGRAMA!$I$13*CA110*(((CA110/PROGRAMA!$I$9)*(PROGRAMA!$I$12-PROGRAMA!$I$11)/2)+PROGRAMA!$I$11))</f>
        <v>0</v>
      </c>
      <c r="CB111" s="245">
        <f>+IF(CB109="","",PROGRAMA!$I$13*CB110*(((CB110/PROGRAMA!$I$9)*(PROGRAMA!$I$12-PROGRAMA!$I$11)/2)+PROGRAMA!$I$11))</f>
        <v>0</v>
      </c>
      <c r="CC111" s="245">
        <f>+IF(CC109="","",PROGRAMA!$I$13*CC110*(((CC110/PROGRAMA!$I$9)*(PROGRAMA!$I$12-PROGRAMA!$I$11)/2)+PROGRAMA!$I$11))</f>
        <v>0</v>
      </c>
      <c r="CD111" s="245">
        <f>+IF(CD109="","",PROGRAMA!$I$13*CD110*(((CD110/PROGRAMA!$I$9)*(PROGRAMA!$I$12-PROGRAMA!$I$11)/2)+PROGRAMA!$I$11))</f>
        <v>0</v>
      </c>
      <c r="CE111" s="245">
        <f>+IF(CE109="","",PROGRAMA!$I$13*CE110*(((CE110/PROGRAMA!$I$9)*(PROGRAMA!$I$12-PROGRAMA!$I$11)/2)+PROGRAMA!$I$11))</f>
        <v>0</v>
      </c>
      <c r="CF111" s="245">
        <f>+IF(CF109="","",PROGRAMA!$I$13*CF110*(((CF110/PROGRAMA!$I$9)*(PROGRAMA!$I$12-PROGRAMA!$I$11)/2)+PROGRAMA!$I$11))</f>
        <v>0</v>
      </c>
    </row>
    <row r="112" spans="1:84" ht="17.25" thickTop="1" x14ac:dyDescent="0.3">
      <c r="C112" s="701"/>
      <c r="D112" s="769"/>
      <c r="E112" s="699"/>
      <c r="F112" s="699"/>
      <c r="G112" s="699"/>
      <c r="H112" s="699"/>
      <c r="I112" s="699"/>
      <c r="J112" s="699"/>
      <c r="K112" s="699"/>
      <c r="L112" s="699"/>
      <c r="M112" s="699"/>
      <c r="N112" s="699"/>
      <c r="O112" s="699"/>
      <c r="P112" s="699"/>
      <c r="Q112" s="699"/>
      <c r="R112" s="699"/>
      <c r="S112" s="699"/>
      <c r="T112" s="699"/>
      <c r="U112" s="699"/>
      <c r="V112" s="699"/>
      <c r="W112" s="699"/>
      <c r="X112" s="699"/>
      <c r="Y112" s="699"/>
      <c r="Z112" s="699"/>
      <c r="AA112" s="699"/>
      <c r="AB112" s="699"/>
      <c r="AC112" s="699"/>
      <c r="AD112" s="699"/>
      <c r="AE112" s="699"/>
      <c r="AF112" s="699"/>
      <c r="AG112" s="699"/>
      <c r="AH112" s="699"/>
      <c r="AI112" s="699"/>
      <c r="AJ112" s="699"/>
      <c r="AK112" s="699"/>
      <c r="AL112" s="699"/>
      <c r="AM112" s="699"/>
      <c r="AN112" s="699"/>
      <c r="AO112" s="699"/>
      <c r="AP112" s="699"/>
      <c r="AQ112" s="699"/>
      <c r="AR112" s="699"/>
      <c r="AS112" s="699"/>
      <c r="AT112" s="699"/>
      <c r="AU112" s="699"/>
      <c r="AV112" s="699"/>
      <c r="AW112" s="699"/>
      <c r="AX112" s="699"/>
      <c r="AY112" s="699"/>
      <c r="AZ112" s="699"/>
      <c r="BA112" s="699"/>
      <c r="BB112" s="699"/>
      <c r="BC112" s="699"/>
      <c r="BD112" s="699"/>
      <c r="BE112" s="699"/>
      <c r="BF112" s="699"/>
      <c r="BG112" s="699"/>
      <c r="BH112" s="699"/>
      <c r="BI112" s="699"/>
      <c r="BJ112" s="699"/>
      <c r="BK112" s="699"/>
      <c r="BL112" s="699"/>
      <c r="BM112" s="699"/>
      <c r="BN112" s="699"/>
      <c r="BO112" s="699"/>
      <c r="BP112" s="699"/>
      <c r="BQ112" s="699"/>
      <c r="BR112" s="699"/>
      <c r="BS112" s="699"/>
      <c r="BT112" s="699"/>
      <c r="BU112" s="699"/>
      <c r="BV112" s="699"/>
      <c r="BW112" s="699"/>
      <c r="BX112" s="699"/>
      <c r="BY112" s="699"/>
      <c r="BZ112" s="699"/>
      <c r="CA112" s="699"/>
      <c r="CB112" s="699"/>
      <c r="CC112" s="699"/>
      <c r="CD112" s="699"/>
      <c r="CE112" s="699"/>
      <c r="CF112" s="699"/>
    </row>
    <row r="113" spans="3:84" x14ac:dyDescent="0.3">
      <c r="C113" s="701"/>
      <c r="D113" s="769"/>
      <c r="E113" s="699"/>
      <c r="F113" s="699"/>
      <c r="G113" s="699"/>
      <c r="H113" s="699"/>
      <c r="I113" s="699"/>
      <c r="J113" s="699"/>
      <c r="K113" s="699"/>
      <c r="L113" s="699"/>
      <c r="M113" s="699"/>
      <c r="N113" s="699"/>
      <c r="O113" s="699"/>
      <c r="P113" s="699"/>
      <c r="Q113" s="699"/>
      <c r="R113" s="699"/>
      <c r="S113" s="699"/>
      <c r="T113" s="699"/>
      <c r="U113" s="699"/>
      <c r="V113" s="699"/>
      <c r="W113" s="699"/>
      <c r="X113" s="699"/>
      <c r="Y113" s="699"/>
      <c r="Z113" s="699"/>
      <c r="AA113" s="699"/>
      <c r="AB113" s="699"/>
      <c r="AC113" s="699"/>
      <c r="AD113" s="699"/>
      <c r="AE113" s="699"/>
      <c r="AF113" s="699"/>
      <c r="AG113" s="699"/>
      <c r="AH113" s="699"/>
      <c r="AI113" s="699"/>
      <c r="AJ113" s="699"/>
      <c r="AK113" s="699"/>
      <c r="AL113" s="699"/>
      <c r="AM113" s="699"/>
      <c r="AN113" s="699"/>
      <c r="AO113" s="699"/>
      <c r="AP113" s="699"/>
      <c r="AQ113" s="699"/>
      <c r="AR113" s="699"/>
      <c r="AS113" s="699"/>
      <c r="AT113" s="699"/>
      <c r="AU113" s="699"/>
      <c r="AV113" s="699"/>
      <c r="AW113" s="699"/>
      <c r="AX113" s="699"/>
      <c r="AY113" s="699"/>
      <c r="AZ113" s="699"/>
      <c r="BA113" s="699"/>
      <c r="BB113" s="699"/>
      <c r="BC113" s="699"/>
      <c r="BD113" s="699"/>
      <c r="BE113" s="699"/>
      <c r="BF113" s="699"/>
      <c r="BG113" s="699"/>
      <c r="BH113" s="699"/>
      <c r="BI113" s="699"/>
      <c r="BJ113" s="699"/>
      <c r="BK113" s="699"/>
      <c r="BL113" s="699"/>
      <c r="BM113" s="699"/>
      <c r="BN113" s="699"/>
      <c r="BO113" s="699"/>
      <c r="BP113" s="699"/>
      <c r="BQ113" s="699"/>
      <c r="BR113" s="699"/>
      <c r="BS113" s="699"/>
      <c r="BT113" s="699"/>
      <c r="BU113" s="699"/>
      <c r="BV113" s="699"/>
      <c r="BW113" s="699"/>
      <c r="BX113" s="699"/>
      <c r="BY113" s="699"/>
      <c r="BZ113" s="699"/>
      <c r="CA113" s="699"/>
      <c r="CB113" s="699"/>
      <c r="CC113" s="699"/>
      <c r="CD113" s="699"/>
      <c r="CE113" s="699"/>
      <c r="CF113" s="699"/>
    </row>
    <row r="114" spans="3:84" x14ac:dyDescent="0.3">
      <c r="C114" s="701"/>
      <c r="D114" s="769"/>
      <c r="E114" s="699"/>
      <c r="F114" s="699"/>
      <c r="G114" s="699"/>
      <c r="H114" s="699"/>
      <c r="I114" s="699"/>
      <c r="J114" s="699"/>
      <c r="K114" s="699"/>
      <c r="L114" s="699"/>
      <c r="M114" s="699"/>
      <c r="N114" s="699"/>
      <c r="O114" s="699"/>
      <c r="P114" s="699"/>
      <c r="Q114" s="699"/>
      <c r="R114" s="699"/>
      <c r="S114" s="699"/>
      <c r="T114" s="699"/>
      <c r="U114" s="699"/>
      <c r="V114" s="699"/>
      <c r="W114" s="699"/>
      <c r="X114" s="699"/>
      <c r="Y114" s="699"/>
      <c r="Z114" s="699"/>
      <c r="AA114" s="699"/>
      <c r="AB114" s="699"/>
      <c r="AC114" s="699"/>
      <c r="AD114" s="699"/>
      <c r="AE114" s="699"/>
      <c r="AF114" s="699"/>
      <c r="AG114" s="699"/>
      <c r="AH114" s="699"/>
      <c r="AI114" s="699"/>
      <c r="AJ114" s="699"/>
      <c r="AK114" s="699"/>
      <c r="AL114" s="699"/>
      <c r="AM114" s="699"/>
      <c r="AN114" s="699"/>
      <c r="AO114" s="699"/>
      <c r="AP114" s="699"/>
      <c r="AQ114" s="699"/>
      <c r="AR114" s="699"/>
      <c r="AS114" s="699"/>
      <c r="AT114" s="699"/>
      <c r="AU114" s="699"/>
      <c r="AV114" s="699"/>
      <c r="AW114" s="699"/>
      <c r="AX114" s="699"/>
      <c r="AY114" s="699"/>
      <c r="AZ114" s="699"/>
      <c r="BA114" s="699"/>
      <c r="BB114" s="699"/>
      <c r="BC114" s="699"/>
      <c r="BD114" s="699"/>
      <c r="BE114" s="699"/>
      <c r="BF114" s="699"/>
      <c r="BG114" s="699"/>
      <c r="BH114" s="699"/>
      <c r="BI114" s="699"/>
      <c r="BJ114" s="699"/>
      <c r="BK114" s="699"/>
      <c r="BL114" s="699"/>
      <c r="BM114" s="699"/>
      <c r="BN114" s="699"/>
      <c r="BO114" s="699"/>
      <c r="BP114" s="699"/>
      <c r="BQ114" s="699"/>
      <c r="BR114" s="699"/>
      <c r="BS114" s="699"/>
      <c r="BT114" s="699"/>
      <c r="BU114" s="699"/>
      <c r="BV114" s="699"/>
      <c r="BW114" s="699"/>
      <c r="BX114" s="699"/>
      <c r="BY114" s="699"/>
      <c r="BZ114" s="699"/>
      <c r="CA114" s="699"/>
      <c r="CB114" s="699"/>
      <c r="CC114" s="699"/>
      <c r="CD114" s="699"/>
      <c r="CE114" s="699"/>
      <c r="CF114" s="699"/>
    </row>
    <row r="115" spans="3:84" hidden="1" x14ac:dyDescent="0.3">
      <c r="C115" s="505"/>
      <c r="D115" s="135" t="s">
        <v>268</v>
      </c>
      <c r="E115" s="135"/>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c r="AX115" s="135"/>
      <c r="AY115" s="135"/>
      <c r="AZ115" s="135"/>
      <c r="BA115" s="135"/>
      <c r="BB115" s="135"/>
      <c r="BC115" s="135"/>
      <c r="BD115" s="135"/>
      <c r="BE115" s="135"/>
      <c r="BF115" s="135"/>
      <c r="BG115" s="135"/>
      <c r="BH115" s="135"/>
      <c r="BI115" s="135"/>
      <c r="BJ115" s="135"/>
      <c r="BK115" s="135"/>
      <c r="BL115" s="135"/>
      <c r="BM115" s="135"/>
      <c r="BN115" s="135"/>
      <c r="BO115" s="135"/>
      <c r="BP115" s="135"/>
      <c r="BQ115" s="135"/>
      <c r="BR115" s="135"/>
      <c r="BS115" s="135"/>
      <c r="BT115" s="135"/>
      <c r="BU115" s="135"/>
      <c r="BV115" s="135"/>
      <c r="BW115" s="135"/>
      <c r="BX115" s="135"/>
      <c r="BY115" s="135"/>
      <c r="BZ115" s="135"/>
      <c r="CA115" s="135"/>
      <c r="CB115" s="135"/>
      <c r="CC115" s="135"/>
      <c r="CD115" s="135"/>
      <c r="CE115" s="135"/>
      <c r="CF115" s="135"/>
    </row>
    <row r="116" spans="3:84" hidden="1" x14ac:dyDescent="0.3">
      <c r="C116" s="135"/>
      <c r="D116" s="135"/>
      <c r="E116" s="135"/>
      <c r="F116" s="135"/>
      <c r="G116" s="135"/>
      <c r="H116" s="135"/>
      <c r="I116" s="135"/>
      <c r="J116" s="135"/>
      <c r="K116" s="135"/>
      <c r="L116" s="135"/>
      <c r="M116" s="135"/>
      <c r="N116" s="135"/>
      <c r="O116" s="135"/>
      <c r="P116" s="135"/>
      <c r="Q116" s="135"/>
      <c r="R116" s="135"/>
      <c r="S116" s="135"/>
      <c r="T116" s="135"/>
      <c r="U116" s="135"/>
      <c r="V116" s="135"/>
      <c r="W116" s="135"/>
      <c r="X116" s="135"/>
      <c r="Y116" s="135"/>
      <c r="Z116" s="135"/>
      <c r="AA116" s="135"/>
      <c r="AB116" s="135"/>
      <c r="AC116" s="135"/>
      <c r="AD116" s="135"/>
      <c r="AE116" s="135"/>
      <c r="AF116" s="135"/>
      <c r="AG116" s="135"/>
      <c r="AH116" s="135"/>
      <c r="AI116" s="135"/>
      <c r="AJ116" s="135"/>
      <c r="AK116" s="135"/>
      <c r="AL116" s="135"/>
      <c r="AM116" s="135"/>
      <c r="AN116" s="135"/>
      <c r="AO116" s="135"/>
      <c r="AP116" s="135"/>
      <c r="AQ116" s="135"/>
      <c r="AR116" s="135"/>
      <c r="AS116" s="135"/>
      <c r="AT116" s="135"/>
      <c r="AU116" s="135"/>
      <c r="AV116" s="135"/>
      <c r="AW116" s="135"/>
      <c r="AX116" s="135"/>
      <c r="AY116" s="135"/>
      <c r="AZ116" s="135"/>
      <c r="BA116" s="135"/>
      <c r="BB116" s="135"/>
      <c r="BC116" s="135"/>
      <c r="BD116" s="135"/>
      <c r="BE116" s="135"/>
      <c r="BF116" s="135"/>
      <c r="BG116" s="135"/>
      <c r="BH116" s="135"/>
      <c r="BI116" s="135"/>
      <c r="BJ116" s="135"/>
      <c r="BK116" s="135"/>
      <c r="BL116" s="135"/>
      <c r="BM116" s="135"/>
      <c r="BN116" s="135"/>
      <c r="BO116" s="135"/>
      <c r="BP116" s="135"/>
      <c r="BQ116" s="135"/>
      <c r="BR116" s="135"/>
      <c r="BS116" s="135"/>
      <c r="BT116" s="135"/>
      <c r="BU116" s="135"/>
      <c r="BV116" s="135"/>
      <c r="BW116" s="135"/>
      <c r="BX116" s="135"/>
      <c r="BY116" s="135"/>
      <c r="BZ116" s="135"/>
      <c r="CA116" s="135"/>
      <c r="CB116" s="135"/>
      <c r="CC116" s="135"/>
      <c r="CD116" s="135"/>
      <c r="CE116" s="135"/>
      <c r="CF116" s="135"/>
    </row>
    <row r="117" spans="3:84" hidden="1" x14ac:dyDescent="0.3">
      <c r="C117" s="135">
        <v>1</v>
      </c>
      <c r="D117" s="135" t="str">
        <f>+D52</f>
        <v>Densidad Descarga Solida, gr/l</v>
      </c>
      <c r="E117" s="135">
        <f t="shared" ref="E117:BP117" si="66">+E52</f>
        <v>0</v>
      </c>
      <c r="F117" s="135">
        <f t="shared" si="66"/>
        <v>0</v>
      </c>
      <c r="G117" s="135">
        <f t="shared" si="66"/>
        <v>0</v>
      </c>
      <c r="H117" s="135">
        <f t="shared" si="66"/>
        <v>0</v>
      </c>
      <c r="I117" s="135">
        <f t="shared" si="66"/>
        <v>0</v>
      </c>
      <c r="J117" s="135">
        <f t="shared" si="66"/>
        <v>0</v>
      </c>
      <c r="K117" s="135">
        <f t="shared" si="66"/>
        <v>1720</v>
      </c>
      <c r="L117" s="135">
        <f t="shared" si="66"/>
        <v>1740</v>
      </c>
      <c r="M117" s="135">
        <f t="shared" si="66"/>
        <v>1750</v>
      </c>
      <c r="N117" s="135">
        <f t="shared" si="66"/>
        <v>1750</v>
      </c>
      <c r="O117" s="135">
        <f t="shared" si="66"/>
        <v>0</v>
      </c>
      <c r="P117" s="135">
        <f t="shared" si="66"/>
        <v>0</v>
      </c>
      <c r="Q117" s="135">
        <f t="shared" si="66"/>
        <v>0</v>
      </c>
      <c r="R117" s="135">
        <f t="shared" si="66"/>
        <v>0</v>
      </c>
      <c r="S117" s="135">
        <f t="shared" si="66"/>
        <v>0</v>
      </c>
      <c r="T117" s="135">
        <f t="shared" si="66"/>
        <v>0</v>
      </c>
      <c r="U117" s="135">
        <f t="shared" si="66"/>
        <v>0</v>
      </c>
      <c r="V117" s="135">
        <f t="shared" si="66"/>
        <v>0</v>
      </c>
      <c r="W117" s="135">
        <f t="shared" si="66"/>
        <v>0</v>
      </c>
      <c r="X117" s="135">
        <f t="shared" si="66"/>
        <v>0</v>
      </c>
      <c r="Y117" s="135">
        <f t="shared" si="66"/>
        <v>0</v>
      </c>
      <c r="Z117" s="135">
        <f t="shared" si="66"/>
        <v>0</v>
      </c>
      <c r="AA117" s="135">
        <f t="shared" si="66"/>
        <v>0</v>
      </c>
      <c r="AB117" s="135">
        <f t="shared" si="66"/>
        <v>0</v>
      </c>
      <c r="AC117" s="135">
        <f t="shared" si="66"/>
        <v>0</v>
      </c>
      <c r="AD117" s="135">
        <f t="shared" si="66"/>
        <v>0</v>
      </c>
      <c r="AE117" s="135">
        <f t="shared" si="66"/>
        <v>0</v>
      </c>
      <c r="AF117" s="135">
        <f t="shared" si="66"/>
        <v>0</v>
      </c>
      <c r="AG117" s="135">
        <f t="shared" si="66"/>
        <v>0</v>
      </c>
      <c r="AH117" s="135">
        <f t="shared" si="66"/>
        <v>0</v>
      </c>
      <c r="AI117" s="135">
        <f t="shared" si="66"/>
        <v>0</v>
      </c>
      <c r="AJ117" s="135">
        <f t="shared" si="66"/>
        <v>0</v>
      </c>
      <c r="AK117" s="135">
        <f t="shared" si="66"/>
        <v>0</v>
      </c>
      <c r="AL117" s="135">
        <f t="shared" si="66"/>
        <v>0</v>
      </c>
      <c r="AM117" s="135">
        <f t="shared" si="66"/>
        <v>0</v>
      </c>
      <c r="AN117" s="135">
        <f t="shared" si="66"/>
        <v>0</v>
      </c>
      <c r="AO117" s="135">
        <f t="shared" si="66"/>
        <v>0</v>
      </c>
      <c r="AP117" s="135">
        <f t="shared" si="66"/>
        <v>0</v>
      </c>
      <c r="AQ117" s="135">
        <f t="shared" si="66"/>
        <v>0</v>
      </c>
      <c r="AR117" s="135">
        <f t="shared" si="66"/>
        <v>0</v>
      </c>
      <c r="AS117" s="135">
        <f t="shared" si="66"/>
        <v>0</v>
      </c>
      <c r="AT117" s="135">
        <f t="shared" si="66"/>
        <v>0</v>
      </c>
      <c r="AU117" s="135">
        <f t="shared" si="66"/>
        <v>0</v>
      </c>
      <c r="AV117" s="135">
        <f t="shared" si="66"/>
        <v>0</v>
      </c>
      <c r="AW117" s="135">
        <f t="shared" si="66"/>
        <v>0</v>
      </c>
      <c r="AX117" s="135">
        <f t="shared" si="66"/>
        <v>0</v>
      </c>
      <c r="AY117" s="135">
        <f t="shared" si="66"/>
        <v>0</v>
      </c>
      <c r="AZ117" s="135">
        <f t="shared" si="66"/>
        <v>0</v>
      </c>
      <c r="BA117" s="135">
        <f t="shared" si="66"/>
        <v>0</v>
      </c>
      <c r="BB117" s="135">
        <f t="shared" si="66"/>
        <v>0</v>
      </c>
      <c r="BC117" s="135">
        <f t="shared" si="66"/>
        <v>0</v>
      </c>
      <c r="BD117" s="135">
        <f t="shared" si="66"/>
        <v>0</v>
      </c>
      <c r="BE117" s="135">
        <f t="shared" si="66"/>
        <v>0</v>
      </c>
      <c r="BF117" s="135">
        <f t="shared" si="66"/>
        <v>0</v>
      </c>
      <c r="BG117" s="135">
        <f t="shared" si="66"/>
        <v>0</v>
      </c>
      <c r="BH117" s="135">
        <f t="shared" si="66"/>
        <v>0</v>
      </c>
      <c r="BI117" s="135">
        <f t="shared" si="66"/>
        <v>0</v>
      </c>
      <c r="BJ117" s="135">
        <f t="shared" si="66"/>
        <v>0</v>
      </c>
      <c r="BK117" s="135">
        <f t="shared" si="66"/>
        <v>0</v>
      </c>
      <c r="BL117" s="135">
        <f t="shared" si="66"/>
        <v>0</v>
      </c>
      <c r="BM117" s="135">
        <f t="shared" si="66"/>
        <v>0</v>
      </c>
      <c r="BN117" s="135">
        <f t="shared" si="66"/>
        <v>0</v>
      </c>
      <c r="BO117" s="135">
        <f t="shared" si="66"/>
        <v>0</v>
      </c>
      <c r="BP117" s="135">
        <f t="shared" si="66"/>
        <v>0</v>
      </c>
      <c r="BQ117" s="135">
        <f t="shared" ref="BQ117:CF117" si="67">+BQ52</f>
        <v>0</v>
      </c>
      <c r="BR117" s="135">
        <f t="shared" si="67"/>
        <v>0</v>
      </c>
      <c r="BS117" s="135">
        <f t="shared" si="67"/>
        <v>0</v>
      </c>
      <c r="BT117" s="135">
        <f t="shared" si="67"/>
        <v>0</v>
      </c>
      <c r="BU117" s="135">
        <f t="shared" si="67"/>
        <v>0</v>
      </c>
      <c r="BV117" s="135">
        <f t="shared" si="67"/>
        <v>0</v>
      </c>
      <c r="BW117" s="135">
        <f t="shared" si="67"/>
        <v>0</v>
      </c>
      <c r="BX117" s="135">
        <f t="shared" si="67"/>
        <v>0</v>
      </c>
      <c r="BY117" s="135">
        <f t="shared" si="67"/>
        <v>0</v>
      </c>
      <c r="BZ117" s="135">
        <f t="shared" si="67"/>
        <v>0</v>
      </c>
      <c r="CA117" s="135">
        <f t="shared" si="67"/>
        <v>0</v>
      </c>
      <c r="CB117" s="135">
        <f t="shared" si="67"/>
        <v>0</v>
      </c>
      <c r="CC117" s="135">
        <f t="shared" si="67"/>
        <v>0</v>
      </c>
      <c r="CD117" s="135">
        <f t="shared" si="67"/>
        <v>0</v>
      </c>
      <c r="CE117" s="135">
        <f t="shared" si="67"/>
        <v>0</v>
      </c>
      <c r="CF117" s="135">
        <f t="shared" si="67"/>
        <v>0</v>
      </c>
    </row>
    <row r="118" spans="3:84" hidden="1" x14ac:dyDescent="0.3">
      <c r="C118" s="135">
        <v>2</v>
      </c>
      <c r="D118" s="135" t="str">
        <f t="shared" ref="D118:AI118" si="68">+D58</f>
        <v>Densidad Descarga Solida, gr/l</v>
      </c>
      <c r="E118" s="135">
        <f t="shared" si="68"/>
        <v>0</v>
      </c>
      <c r="F118" s="135">
        <f t="shared" si="68"/>
        <v>0</v>
      </c>
      <c r="G118" s="135">
        <f t="shared" si="68"/>
        <v>0</v>
      </c>
      <c r="H118" s="135">
        <f t="shared" si="68"/>
        <v>0</v>
      </c>
      <c r="I118" s="135">
        <f t="shared" si="68"/>
        <v>0</v>
      </c>
      <c r="J118" s="135">
        <f t="shared" si="68"/>
        <v>0</v>
      </c>
      <c r="K118" s="135">
        <f t="shared" si="68"/>
        <v>0</v>
      </c>
      <c r="L118" s="135">
        <f t="shared" si="68"/>
        <v>0</v>
      </c>
      <c r="M118" s="135">
        <f t="shared" si="68"/>
        <v>0</v>
      </c>
      <c r="N118" s="135">
        <f t="shared" si="68"/>
        <v>0</v>
      </c>
      <c r="O118" s="135">
        <f t="shared" si="68"/>
        <v>0</v>
      </c>
      <c r="P118" s="135">
        <f t="shared" si="68"/>
        <v>0</v>
      </c>
      <c r="Q118" s="135">
        <f t="shared" si="68"/>
        <v>0</v>
      </c>
      <c r="R118" s="135">
        <f t="shared" si="68"/>
        <v>0</v>
      </c>
      <c r="S118" s="135">
        <f t="shared" si="68"/>
        <v>0</v>
      </c>
      <c r="T118" s="135">
        <f t="shared" si="68"/>
        <v>0</v>
      </c>
      <c r="U118" s="135">
        <f t="shared" si="68"/>
        <v>0</v>
      </c>
      <c r="V118" s="135">
        <f t="shared" si="68"/>
        <v>0</v>
      </c>
      <c r="W118" s="135">
        <f t="shared" si="68"/>
        <v>0</v>
      </c>
      <c r="X118" s="135">
        <f t="shared" si="68"/>
        <v>0</v>
      </c>
      <c r="Y118" s="135">
        <f t="shared" si="68"/>
        <v>0</v>
      </c>
      <c r="Z118" s="135">
        <f t="shared" si="68"/>
        <v>0</v>
      </c>
      <c r="AA118" s="135">
        <f t="shared" si="68"/>
        <v>0</v>
      </c>
      <c r="AB118" s="135">
        <f t="shared" si="68"/>
        <v>0</v>
      </c>
      <c r="AC118" s="135">
        <f t="shared" si="68"/>
        <v>0</v>
      </c>
      <c r="AD118" s="135">
        <f t="shared" si="68"/>
        <v>0</v>
      </c>
      <c r="AE118" s="135">
        <f t="shared" si="68"/>
        <v>0</v>
      </c>
      <c r="AF118" s="135">
        <f t="shared" si="68"/>
        <v>0</v>
      </c>
      <c r="AG118" s="135">
        <f t="shared" si="68"/>
        <v>0</v>
      </c>
      <c r="AH118" s="135">
        <f t="shared" si="68"/>
        <v>0</v>
      </c>
      <c r="AI118" s="135">
        <f t="shared" si="68"/>
        <v>0</v>
      </c>
      <c r="AJ118" s="135">
        <f t="shared" ref="AJ118:BO118" si="69">+AJ58</f>
        <v>0</v>
      </c>
      <c r="AK118" s="135">
        <f t="shared" si="69"/>
        <v>0</v>
      </c>
      <c r="AL118" s="135">
        <f t="shared" si="69"/>
        <v>0</v>
      </c>
      <c r="AM118" s="135">
        <f t="shared" si="69"/>
        <v>0</v>
      </c>
      <c r="AN118" s="135">
        <f t="shared" si="69"/>
        <v>0</v>
      </c>
      <c r="AO118" s="135">
        <f t="shared" si="69"/>
        <v>0</v>
      </c>
      <c r="AP118" s="135">
        <f t="shared" si="69"/>
        <v>0</v>
      </c>
      <c r="AQ118" s="135">
        <f t="shared" si="69"/>
        <v>0</v>
      </c>
      <c r="AR118" s="135">
        <f t="shared" si="69"/>
        <v>0</v>
      </c>
      <c r="AS118" s="135">
        <f t="shared" si="69"/>
        <v>0</v>
      </c>
      <c r="AT118" s="135">
        <f t="shared" si="69"/>
        <v>0</v>
      </c>
      <c r="AU118" s="135">
        <f t="shared" si="69"/>
        <v>0</v>
      </c>
      <c r="AV118" s="135">
        <f t="shared" si="69"/>
        <v>0</v>
      </c>
      <c r="AW118" s="135">
        <f t="shared" si="69"/>
        <v>0</v>
      </c>
      <c r="AX118" s="135">
        <f t="shared" si="69"/>
        <v>0</v>
      </c>
      <c r="AY118" s="135">
        <f t="shared" si="69"/>
        <v>0</v>
      </c>
      <c r="AZ118" s="135">
        <f t="shared" si="69"/>
        <v>0</v>
      </c>
      <c r="BA118" s="135">
        <f t="shared" si="69"/>
        <v>0</v>
      </c>
      <c r="BB118" s="135">
        <f t="shared" si="69"/>
        <v>0</v>
      </c>
      <c r="BC118" s="135">
        <f t="shared" si="69"/>
        <v>0</v>
      </c>
      <c r="BD118" s="135">
        <f t="shared" si="69"/>
        <v>0</v>
      </c>
      <c r="BE118" s="135">
        <f t="shared" si="69"/>
        <v>0</v>
      </c>
      <c r="BF118" s="135">
        <f t="shared" si="69"/>
        <v>0</v>
      </c>
      <c r="BG118" s="135">
        <f t="shared" si="69"/>
        <v>0</v>
      </c>
      <c r="BH118" s="135">
        <f t="shared" si="69"/>
        <v>0</v>
      </c>
      <c r="BI118" s="135">
        <f t="shared" si="69"/>
        <v>0</v>
      </c>
      <c r="BJ118" s="135">
        <f t="shared" si="69"/>
        <v>0</v>
      </c>
      <c r="BK118" s="135">
        <f t="shared" si="69"/>
        <v>0</v>
      </c>
      <c r="BL118" s="135">
        <f t="shared" si="69"/>
        <v>0</v>
      </c>
      <c r="BM118" s="135">
        <f t="shared" si="69"/>
        <v>0</v>
      </c>
      <c r="BN118" s="135">
        <f t="shared" si="69"/>
        <v>0</v>
      </c>
      <c r="BO118" s="135">
        <f t="shared" si="69"/>
        <v>0</v>
      </c>
      <c r="BP118" s="135">
        <f t="shared" ref="BP118:CF118" si="70">+BP58</f>
        <v>0</v>
      </c>
      <c r="BQ118" s="135">
        <f t="shared" si="70"/>
        <v>0</v>
      </c>
      <c r="BR118" s="135">
        <f t="shared" si="70"/>
        <v>0</v>
      </c>
      <c r="BS118" s="135">
        <f t="shared" si="70"/>
        <v>0</v>
      </c>
      <c r="BT118" s="135">
        <f t="shared" si="70"/>
        <v>0</v>
      </c>
      <c r="BU118" s="135">
        <f t="shared" si="70"/>
        <v>0</v>
      </c>
      <c r="BV118" s="135">
        <f t="shared" si="70"/>
        <v>0</v>
      </c>
      <c r="BW118" s="135">
        <f t="shared" si="70"/>
        <v>0</v>
      </c>
      <c r="BX118" s="135">
        <f t="shared" si="70"/>
        <v>0</v>
      </c>
      <c r="BY118" s="135">
        <f t="shared" si="70"/>
        <v>0</v>
      </c>
      <c r="BZ118" s="135">
        <f t="shared" si="70"/>
        <v>0</v>
      </c>
      <c r="CA118" s="135">
        <f t="shared" si="70"/>
        <v>0</v>
      </c>
      <c r="CB118" s="135">
        <f t="shared" si="70"/>
        <v>0</v>
      </c>
      <c r="CC118" s="135">
        <f t="shared" si="70"/>
        <v>0</v>
      </c>
      <c r="CD118" s="135">
        <f t="shared" si="70"/>
        <v>0</v>
      </c>
      <c r="CE118" s="135">
        <f t="shared" si="70"/>
        <v>0</v>
      </c>
      <c r="CF118" s="135">
        <f t="shared" si="70"/>
        <v>0</v>
      </c>
    </row>
    <row r="119" spans="3:84" hidden="1" x14ac:dyDescent="0.3">
      <c r="C119" s="135">
        <v>3</v>
      </c>
      <c r="D119" s="135" t="str">
        <f t="shared" ref="D119:AI119" si="71">+D64</f>
        <v>Densidad Descarga Solida, gr/l</v>
      </c>
      <c r="E119" s="135">
        <f t="shared" si="71"/>
        <v>0</v>
      </c>
      <c r="F119" s="135">
        <f t="shared" si="71"/>
        <v>0</v>
      </c>
      <c r="G119" s="135">
        <f t="shared" si="71"/>
        <v>0</v>
      </c>
      <c r="H119" s="135">
        <f t="shared" si="71"/>
        <v>0</v>
      </c>
      <c r="I119" s="135">
        <f t="shared" si="71"/>
        <v>0</v>
      </c>
      <c r="J119" s="135">
        <f t="shared" si="71"/>
        <v>0</v>
      </c>
      <c r="K119" s="135">
        <f t="shared" si="71"/>
        <v>0</v>
      </c>
      <c r="L119" s="135">
        <f t="shared" si="71"/>
        <v>0</v>
      </c>
      <c r="M119" s="135">
        <f t="shared" si="71"/>
        <v>0</v>
      </c>
      <c r="N119" s="135">
        <f t="shared" si="71"/>
        <v>0</v>
      </c>
      <c r="O119" s="135">
        <f t="shared" si="71"/>
        <v>0</v>
      </c>
      <c r="P119" s="135">
        <f t="shared" si="71"/>
        <v>0</v>
      </c>
      <c r="Q119" s="135">
        <f t="shared" si="71"/>
        <v>0</v>
      </c>
      <c r="R119" s="135">
        <f t="shared" si="71"/>
        <v>0</v>
      </c>
      <c r="S119" s="135">
        <f t="shared" si="71"/>
        <v>0</v>
      </c>
      <c r="T119" s="135">
        <f t="shared" si="71"/>
        <v>0</v>
      </c>
      <c r="U119" s="135">
        <f t="shared" si="71"/>
        <v>0</v>
      </c>
      <c r="V119" s="135">
        <f t="shared" si="71"/>
        <v>0</v>
      </c>
      <c r="W119" s="135">
        <f t="shared" si="71"/>
        <v>0</v>
      </c>
      <c r="X119" s="135">
        <f t="shared" si="71"/>
        <v>0</v>
      </c>
      <c r="Y119" s="135">
        <f t="shared" si="71"/>
        <v>0</v>
      </c>
      <c r="Z119" s="135">
        <f t="shared" si="71"/>
        <v>0</v>
      </c>
      <c r="AA119" s="135">
        <f t="shared" si="71"/>
        <v>0</v>
      </c>
      <c r="AB119" s="135">
        <f t="shared" si="71"/>
        <v>0</v>
      </c>
      <c r="AC119" s="135">
        <f t="shared" si="71"/>
        <v>0</v>
      </c>
      <c r="AD119" s="135">
        <f t="shared" si="71"/>
        <v>0</v>
      </c>
      <c r="AE119" s="135">
        <f t="shared" si="71"/>
        <v>0</v>
      </c>
      <c r="AF119" s="135">
        <f t="shared" si="71"/>
        <v>0</v>
      </c>
      <c r="AG119" s="135">
        <f t="shared" si="71"/>
        <v>0</v>
      </c>
      <c r="AH119" s="135">
        <f t="shared" si="71"/>
        <v>0</v>
      </c>
      <c r="AI119" s="135">
        <f t="shared" si="71"/>
        <v>0</v>
      </c>
      <c r="AJ119" s="135">
        <f t="shared" ref="AJ119:BO119" si="72">+AJ64</f>
        <v>0</v>
      </c>
      <c r="AK119" s="135">
        <f t="shared" si="72"/>
        <v>0</v>
      </c>
      <c r="AL119" s="135">
        <f t="shared" si="72"/>
        <v>0</v>
      </c>
      <c r="AM119" s="135">
        <f t="shared" si="72"/>
        <v>0</v>
      </c>
      <c r="AN119" s="135">
        <f t="shared" si="72"/>
        <v>0</v>
      </c>
      <c r="AO119" s="135">
        <f t="shared" si="72"/>
        <v>0</v>
      </c>
      <c r="AP119" s="135">
        <f t="shared" si="72"/>
        <v>0</v>
      </c>
      <c r="AQ119" s="135">
        <f t="shared" si="72"/>
        <v>0</v>
      </c>
      <c r="AR119" s="135">
        <f t="shared" si="72"/>
        <v>0</v>
      </c>
      <c r="AS119" s="135">
        <f t="shared" si="72"/>
        <v>0</v>
      </c>
      <c r="AT119" s="135">
        <f t="shared" si="72"/>
        <v>0</v>
      </c>
      <c r="AU119" s="135">
        <f t="shared" si="72"/>
        <v>0</v>
      </c>
      <c r="AV119" s="135">
        <f t="shared" si="72"/>
        <v>0</v>
      </c>
      <c r="AW119" s="135">
        <f t="shared" si="72"/>
        <v>0</v>
      </c>
      <c r="AX119" s="135">
        <f t="shared" si="72"/>
        <v>0</v>
      </c>
      <c r="AY119" s="135">
        <f t="shared" si="72"/>
        <v>0</v>
      </c>
      <c r="AZ119" s="135">
        <f t="shared" si="72"/>
        <v>0</v>
      </c>
      <c r="BA119" s="135">
        <f t="shared" si="72"/>
        <v>0</v>
      </c>
      <c r="BB119" s="135">
        <f t="shared" si="72"/>
        <v>0</v>
      </c>
      <c r="BC119" s="135">
        <f t="shared" si="72"/>
        <v>0</v>
      </c>
      <c r="BD119" s="135">
        <f t="shared" si="72"/>
        <v>0</v>
      </c>
      <c r="BE119" s="135">
        <f t="shared" si="72"/>
        <v>0</v>
      </c>
      <c r="BF119" s="135">
        <f t="shared" si="72"/>
        <v>0</v>
      </c>
      <c r="BG119" s="135">
        <f t="shared" si="72"/>
        <v>0</v>
      </c>
      <c r="BH119" s="135">
        <f t="shared" si="72"/>
        <v>0</v>
      </c>
      <c r="BI119" s="135">
        <f t="shared" si="72"/>
        <v>0</v>
      </c>
      <c r="BJ119" s="135">
        <f t="shared" si="72"/>
        <v>0</v>
      </c>
      <c r="BK119" s="135">
        <f t="shared" si="72"/>
        <v>0</v>
      </c>
      <c r="BL119" s="135">
        <f t="shared" si="72"/>
        <v>0</v>
      </c>
      <c r="BM119" s="135">
        <f t="shared" si="72"/>
        <v>0</v>
      </c>
      <c r="BN119" s="135">
        <f t="shared" si="72"/>
        <v>0</v>
      </c>
      <c r="BO119" s="135">
        <f t="shared" si="72"/>
        <v>0</v>
      </c>
      <c r="BP119" s="135">
        <f t="shared" ref="BP119:CF119" si="73">+BP64</f>
        <v>0</v>
      </c>
      <c r="BQ119" s="135">
        <f t="shared" si="73"/>
        <v>0</v>
      </c>
      <c r="BR119" s="135">
        <f t="shared" si="73"/>
        <v>0</v>
      </c>
      <c r="BS119" s="135">
        <f t="shared" si="73"/>
        <v>0</v>
      </c>
      <c r="BT119" s="135">
        <f t="shared" si="73"/>
        <v>0</v>
      </c>
      <c r="BU119" s="135">
        <f t="shared" si="73"/>
        <v>0</v>
      </c>
      <c r="BV119" s="135">
        <f t="shared" si="73"/>
        <v>0</v>
      </c>
      <c r="BW119" s="135">
        <f t="shared" si="73"/>
        <v>0</v>
      </c>
      <c r="BX119" s="135">
        <f t="shared" si="73"/>
        <v>0</v>
      </c>
      <c r="BY119" s="135">
        <f t="shared" si="73"/>
        <v>0</v>
      </c>
      <c r="BZ119" s="135">
        <f t="shared" si="73"/>
        <v>0</v>
      </c>
      <c r="CA119" s="135">
        <f t="shared" si="73"/>
        <v>0</v>
      </c>
      <c r="CB119" s="135">
        <f t="shared" si="73"/>
        <v>0</v>
      </c>
      <c r="CC119" s="135">
        <f t="shared" si="73"/>
        <v>0</v>
      </c>
      <c r="CD119" s="135">
        <f t="shared" si="73"/>
        <v>0</v>
      </c>
      <c r="CE119" s="135">
        <f t="shared" si="73"/>
        <v>0</v>
      </c>
      <c r="CF119" s="135">
        <f t="shared" si="73"/>
        <v>0</v>
      </c>
    </row>
    <row r="120" spans="3:84" hidden="1" x14ac:dyDescent="0.3">
      <c r="C120" s="135">
        <v>4</v>
      </c>
      <c r="D120" s="135" t="str">
        <f t="shared" ref="D120:AI120" si="74">+D70</f>
        <v>Densidad Descarga Solida, gr/l</v>
      </c>
      <c r="E120" s="135">
        <f t="shared" si="74"/>
        <v>0</v>
      </c>
      <c r="F120" s="135">
        <f t="shared" si="74"/>
        <v>0</v>
      </c>
      <c r="G120" s="135">
        <f t="shared" si="74"/>
        <v>0</v>
      </c>
      <c r="H120" s="135">
        <f t="shared" si="74"/>
        <v>0</v>
      </c>
      <c r="I120" s="135">
        <f t="shared" si="74"/>
        <v>0</v>
      </c>
      <c r="J120" s="135">
        <f t="shared" si="74"/>
        <v>0</v>
      </c>
      <c r="K120" s="135">
        <f t="shared" si="74"/>
        <v>0</v>
      </c>
      <c r="L120" s="135">
        <f t="shared" si="74"/>
        <v>0</v>
      </c>
      <c r="M120" s="135">
        <f t="shared" si="74"/>
        <v>0</v>
      </c>
      <c r="N120" s="135">
        <f t="shared" si="74"/>
        <v>0</v>
      </c>
      <c r="O120" s="135">
        <f t="shared" si="74"/>
        <v>0</v>
      </c>
      <c r="P120" s="135">
        <f t="shared" si="74"/>
        <v>0</v>
      </c>
      <c r="Q120" s="135">
        <f t="shared" si="74"/>
        <v>0</v>
      </c>
      <c r="R120" s="135">
        <f t="shared" si="74"/>
        <v>0</v>
      </c>
      <c r="S120" s="135">
        <f t="shared" si="74"/>
        <v>0</v>
      </c>
      <c r="T120" s="135">
        <f t="shared" si="74"/>
        <v>0</v>
      </c>
      <c r="U120" s="135">
        <f t="shared" si="74"/>
        <v>0</v>
      </c>
      <c r="V120" s="135">
        <f t="shared" si="74"/>
        <v>0</v>
      </c>
      <c r="W120" s="135">
        <f t="shared" si="74"/>
        <v>0</v>
      </c>
      <c r="X120" s="135">
        <f t="shared" si="74"/>
        <v>0</v>
      </c>
      <c r="Y120" s="135">
        <f t="shared" si="74"/>
        <v>0</v>
      </c>
      <c r="Z120" s="135">
        <f t="shared" si="74"/>
        <v>0</v>
      </c>
      <c r="AA120" s="135">
        <f t="shared" si="74"/>
        <v>0</v>
      </c>
      <c r="AB120" s="135">
        <f t="shared" si="74"/>
        <v>0</v>
      </c>
      <c r="AC120" s="135">
        <f t="shared" si="74"/>
        <v>0</v>
      </c>
      <c r="AD120" s="135">
        <f t="shared" si="74"/>
        <v>0</v>
      </c>
      <c r="AE120" s="135">
        <f t="shared" si="74"/>
        <v>0</v>
      </c>
      <c r="AF120" s="135">
        <f t="shared" si="74"/>
        <v>0</v>
      </c>
      <c r="AG120" s="135">
        <f t="shared" si="74"/>
        <v>0</v>
      </c>
      <c r="AH120" s="135">
        <f t="shared" si="74"/>
        <v>0</v>
      </c>
      <c r="AI120" s="135">
        <f t="shared" si="74"/>
        <v>0</v>
      </c>
      <c r="AJ120" s="135">
        <f t="shared" ref="AJ120:BO120" si="75">+AJ70</f>
        <v>0</v>
      </c>
      <c r="AK120" s="135">
        <f t="shared" si="75"/>
        <v>0</v>
      </c>
      <c r="AL120" s="135">
        <f t="shared" si="75"/>
        <v>0</v>
      </c>
      <c r="AM120" s="135">
        <f t="shared" si="75"/>
        <v>0</v>
      </c>
      <c r="AN120" s="135">
        <f t="shared" si="75"/>
        <v>0</v>
      </c>
      <c r="AO120" s="135">
        <f t="shared" si="75"/>
        <v>0</v>
      </c>
      <c r="AP120" s="135">
        <f t="shared" si="75"/>
        <v>0</v>
      </c>
      <c r="AQ120" s="135">
        <f t="shared" si="75"/>
        <v>0</v>
      </c>
      <c r="AR120" s="135">
        <f t="shared" si="75"/>
        <v>0</v>
      </c>
      <c r="AS120" s="135">
        <f t="shared" si="75"/>
        <v>0</v>
      </c>
      <c r="AT120" s="135">
        <f t="shared" si="75"/>
        <v>0</v>
      </c>
      <c r="AU120" s="135">
        <f t="shared" si="75"/>
        <v>0</v>
      </c>
      <c r="AV120" s="135">
        <f t="shared" si="75"/>
        <v>0</v>
      </c>
      <c r="AW120" s="135">
        <f t="shared" si="75"/>
        <v>0</v>
      </c>
      <c r="AX120" s="135">
        <f t="shared" si="75"/>
        <v>0</v>
      </c>
      <c r="AY120" s="135">
        <f t="shared" si="75"/>
        <v>0</v>
      </c>
      <c r="AZ120" s="135">
        <f t="shared" si="75"/>
        <v>0</v>
      </c>
      <c r="BA120" s="135">
        <f t="shared" si="75"/>
        <v>0</v>
      </c>
      <c r="BB120" s="135">
        <f t="shared" si="75"/>
        <v>0</v>
      </c>
      <c r="BC120" s="135">
        <f t="shared" si="75"/>
        <v>0</v>
      </c>
      <c r="BD120" s="135">
        <f t="shared" si="75"/>
        <v>0</v>
      </c>
      <c r="BE120" s="135">
        <f t="shared" si="75"/>
        <v>0</v>
      </c>
      <c r="BF120" s="135">
        <f t="shared" si="75"/>
        <v>0</v>
      </c>
      <c r="BG120" s="135">
        <f t="shared" si="75"/>
        <v>0</v>
      </c>
      <c r="BH120" s="135">
        <f t="shared" si="75"/>
        <v>0</v>
      </c>
      <c r="BI120" s="135">
        <f t="shared" si="75"/>
        <v>0</v>
      </c>
      <c r="BJ120" s="135">
        <f t="shared" si="75"/>
        <v>0</v>
      </c>
      <c r="BK120" s="135">
        <f t="shared" si="75"/>
        <v>0</v>
      </c>
      <c r="BL120" s="135">
        <f t="shared" si="75"/>
        <v>0</v>
      </c>
      <c r="BM120" s="135">
        <f t="shared" si="75"/>
        <v>0</v>
      </c>
      <c r="BN120" s="135">
        <f t="shared" si="75"/>
        <v>0</v>
      </c>
      <c r="BO120" s="135">
        <f t="shared" si="75"/>
        <v>0</v>
      </c>
      <c r="BP120" s="135">
        <f t="shared" ref="BP120:CF120" si="76">+BP70</f>
        <v>0</v>
      </c>
      <c r="BQ120" s="135">
        <f t="shared" si="76"/>
        <v>0</v>
      </c>
      <c r="BR120" s="135">
        <f t="shared" si="76"/>
        <v>0</v>
      </c>
      <c r="BS120" s="135">
        <f t="shared" si="76"/>
        <v>0</v>
      </c>
      <c r="BT120" s="135">
        <f t="shared" si="76"/>
        <v>0</v>
      </c>
      <c r="BU120" s="135">
        <f t="shared" si="76"/>
        <v>0</v>
      </c>
      <c r="BV120" s="135">
        <f t="shared" si="76"/>
        <v>0</v>
      </c>
      <c r="BW120" s="135">
        <f t="shared" si="76"/>
        <v>0</v>
      </c>
      <c r="BX120" s="135">
        <f t="shared" si="76"/>
        <v>0</v>
      </c>
      <c r="BY120" s="135">
        <f t="shared" si="76"/>
        <v>0</v>
      </c>
      <c r="BZ120" s="135">
        <f t="shared" si="76"/>
        <v>0</v>
      </c>
      <c r="CA120" s="135">
        <f t="shared" si="76"/>
        <v>0</v>
      </c>
      <c r="CB120" s="135">
        <f t="shared" si="76"/>
        <v>0</v>
      </c>
      <c r="CC120" s="135">
        <f t="shared" si="76"/>
        <v>0</v>
      </c>
      <c r="CD120" s="135">
        <f t="shared" si="76"/>
        <v>0</v>
      </c>
      <c r="CE120" s="135">
        <f t="shared" si="76"/>
        <v>0</v>
      </c>
      <c r="CF120" s="135">
        <f t="shared" si="76"/>
        <v>0</v>
      </c>
    </row>
    <row r="121" spans="3:84" hidden="1" x14ac:dyDescent="0.3">
      <c r="C121" s="135">
        <v>5</v>
      </c>
      <c r="D121" s="135" t="str">
        <f t="shared" ref="D121:AI121" si="77">+D76</f>
        <v/>
      </c>
      <c r="E121" s="135">
        <f t="shared" si="77"/>
        <v>0</v>
      </c>
      <c r="F121" s="135">
        <f t="shared" si="77"/>
        <v>0</v>
      </c>
      <c r="G121" s="135">
        <f t="shared" si="77"/>
        <v>0</v>
      </c>
      <c r="H121" s="135">
        <f t="shared" si="77"/>
        <v>0</v>
      </c>
      <c r="I121" s="135">
        <f t="shared" si="77"/>
        <v>0</v>
      </c>
      <c r="J121" s="135">
        <f t="shared" si="77"/>
        <v>0</v>
      </c>
      <c r="K121" s="135">
        <f t="shared" si="77"/>
        <v>0</v>
      </c>
      <c r="L121" s="135">
        <f t="shared" si="77"/>
        <v>0</v>
      </c>
      <c r="M121" s="135">
        <f t="shared" si="77"/>
        <v>0</v>
      </c>
      <c r="N121" s="135">
        <f t="shared" si="77"/>
        <v>0</v>
      </c>
      <c r="O121" s="135">
        <f t="shared" si="77"/>
        <v>0</v>
      </c>
      <c r="P121" s="135">
        <f t="shared" si="77"/>
        <v>0</v>
      </c>
      <c r="Q121" s="135">
        <f t="shared" si="77"/>
        <v>0</v>
      </c>
      <c r="R121" s="135">
        <f t="shared" si="77"/>
        <v>0</v>
      </c>
      <c r="S121" s="135">
        <f t="shared" si="77"/>
        <v>0</v>
      </c>
      <c r="T121" s="135">
        <f t="shared" si="77"/>
        <v>0</v>
      </c>
      <c r="U121" s="135">
        <f t="shared" si="77"/>
        <v>0</v>
      </c>
      <c r="V121" s="135">
        <f t="shared" si="77"/>
        <v>0</v>
      </c>
      <c r="W121" s="135">
        <f t="shared" si="77"/>
        <v>0</v>
      </c>
      <c r="X121" s="135">
        <f t="shared" si="77"/>
        <v>0</v>
      </c>
      <c r="Y121" s="135">
        <f t="shared" si="77"/>
        <v>0</v>
      </c>
      <c r="Z121" s="135">
        <f t="shared" si="77"/>
        <v>0</v>
      </c>
      <c r="AA121" s="135">
        <f t="shared" si="77"/>
        <v>0</v>
      </c>
      <c r="AB121" s="135">
        <f t="shared" si="77"/>
        <v>0</v>
      </c>
      <c r="AC121" s="135">
        <f t="shared" si="77"/>
        <v>0</v>
      </c>
      <c r="AD121" s="135">
        <f t="shared" si="77"/>
        <v>0</v>
      </c>
      <c r="AE121" s="135">
        <f t="shared" si="77"/>
        <v>0</v>
      </c>
      <c r="AF121" s="135">
        <f t="shared" si="77"/>
        <v>0</v>
      </c>
      <c r="AG121" s="135">
        <f t="shared" si="77"/>
        <v>0</v>
      </c>
      <c r="AH121" s="135">
        <f t="shared" si="77"/>
        <v>0</v>
      </c>
      <c r="AI121" s="135">
        <f t="shared" si="77"/>
        <v>0</v>
      </c>
      <c r="AJ121" s="135">
        <f t="shared" ref="AJ121:BO121" si="78">+AJ76</f>
        <v>0</v>
      </c>
      <c r="AK121" s="135">
        <f t="shared" si="78"/>
        <v>0</v>
      </c>
      <c r="AL121" s="135">
        <f t="shared" si="78"/>
        <v>0</v>
      </c>
      <c r="AM121" s="135">
        <f t="shared" si="78"/>
        <v>0</v>
      </c>
      <c r="AN121" s="135">
        <f t="shared" si="78"/>
        <v>0</v>
      </c>
      <c r="AO121" s="135">
        <f t="shared" si="78"/>
        <v>0</v>
      </c>
      <c r="AP121" s="135">
        <f t="shared" si="78"/>
        <v>0</v>
      </c>
      <c r="AQ121" s="135">
        <f t="shared" si="78"/>
        <v>0</v>
      </c>
      <c r="AR121" s="135">
        <f t="shared" si="78"/>
        <v>0</v>
      </c>
      <c r="AS121" s="135">
        <f t="shared" si="78"/>
        <v>0</v>
      </c>
      <c r="AT121" s="135">
        <f t="shared" si="78"/>
        <v>0</v>
      </c>
      <c r="AU121" s="135">
        <f t="shared" si="78"/>
        <v>0</v>
      </c>
      <c r="AV121" s="135">
        <f t="shared" si="78"/>
        <v>0</v>
      </c>
      <c r="AW121" s="135">
        <f t="shared" si="78"/>
        <v>0</v>
      </c>
      <c r="AX121" s="135">
        <f t="shared" si="78"/>
        <v>0</v>
      </c>
      <c r="AY121" s="135">
        <f t="shared" si="78"/>
        <v>0</v>
      </c>
      <c r="AZ121" s="135">
        <f t="shared" si="78"/>
        <v>0</v>
      </c>
      <c r="BA121" s="135">
        <f t="shared" si="78"/>
        <v>0</v>
      </c>
      <c r="BB121" s="135">
        <f t="shared" si="78"/>
        <v>0</v>
      </c>
      <c r="BC121" s="135">
        <f t="shared" si="78"/>
        <v>0</v>
      </c>
      <c r="BD121" s="135">
        <f t="shared" si="78"/>
        <v>0</v>
      </c>
      <c r="BE121" s="135">
        <f t="shared" si="78"/>
        <v>0</v>
      </c>
      <c r="BF121" s="135">
        <f t="shared" si="78"/>
        <v>0</v>
      </c>
      <c r="BG121" s="135">
        <f t="shared" si="78"/>
        <v>0</v>
      </c>
      <c r="BH121" s="135">
        <f t="shared" si="78"/>
        <v>0</v>
      </c>
      <c r="BI121" s="135">
        <f t="shared" si="78"/>
        <v>0</v>
      </c>
      <c r="BJ121" s="135">
        <f t="shared" si="78"/>
        <v>0</v>
      </c>
      <c r="BK121" s="135">
        <f t="shared" si="78"/>
        <v>0</v>
      </c>
      <c r="BL121" s="135">
        <f t="shared" si="78"/>
        <v>0</v>
      </c>
      <c r="BM121" s="135">
        <f t="shared" si="78"/>
        <v>0</v>
      </c>
      <c r="BN121" s="135">
        <f t="shared" si="78"/>
        <v>0</v>
      </c>
      <c r="BO121" s="135">
        <f t="shared" si="78"/>
        <v>0</v>
      </c>
      <c r="BP121" s="135">
        <f t="shared" ref="BP121:CF121" si="79">+BP76</f>
        <v>0</v>
      </c>
      <c r="BQ121" s="135">
        <f t="shared" si="79"/>
        <v>0</v>
      </c>
      <c r="BR121" s="135">
        <f t="shared" si="79"/>
        <v>0</v>
      </c>
      <c r="BS121" s="135">
        <f t="shared" si="79"/>
        <v>0</v>
      </c>
      <c r="BT121" s="135">
        <f t="shared" si="79"/>
        <v>0</v>
      </c>
      <c r="BU121" s="135">
        <f t="shared" si="79"/>
        <v>0</v>
      </c>
      <c r="BV121" s="135">
        <f t="shared" si="79"/>
        <v>0</v>
      </c>
      <c r="BW121" s="135">
        <f t="shared" si="79"/>
        <v>0</v>
      </c>
      <c r="BX121" s="135">
        <f t="shared" si="79"/>
        <v>0</v>
      </c>
      <c r="BY121" s="135">
        <f t="shared" si="79"/>
        <v>0</v>
      </c>
      <c r="BZ121" s="135">
        <f t="shared" si="79"/>
        <v>0</v>
      </c>
      <c r="CA121" s="135">
        <f t="shared" si="79"/>
        <v>0</v>
      </c>
      <c r="CB121" s="135">
        <f t="shared" si="79"/>
        <v>0</v>
      </c>
      <c r="CC121" s="135">
        <f t="shared" si="79"/>
        <v>0</v>
      </c>
      <c r="CD121" s="135">
        <f t="shared" si="79"/>
        <v>0</v>
      </c>
      <c r="CE121" s="135">
        <f t="shared" si="79"/>
        <v>0</v>
      </c>
      <c r="CF121" s="135">
        <f t="shared" si="79"/>
        <v>0</v>
      </c>
    </row>
    <row r="122" spans="3:84" hidden="1" x14ac:dyDescent="0.3">
      <c r="C122" s="135">
        <v>6</v>
      </c>
      <c r="D122" s="135" t="str">
        <f t="shared" ref="D122:AI122" si="80">+D82</f>
        <v/>
      </c>
      <c r="E122" s="135">
        <f t="shared" si="80"/>
        <v>0</v>
      </c>
      <c r="F122" s="135">
        <f t="shared" si="80"/>
        <v>0</v>
      </c>
      <c r="G122" s="135">
        <f t="shared" si="80"/>
        <v>0</v>
      </c>
      <c r="H122" s="135">
        <f t="shared" si="80"/>
        <v>0</v>
      </c>
      <c r="I122" s="135">
        <f t="shared" si="80"/>
        <v>0</v>
      </c>
      <c r="J122" s="135">
        <f t="shared" si="80"/>
        <v>0</v>
      </c>
      <c r="K122" s="135">
        <f t="shared" si="80"/>
        <v>0</v>
      </c>
      <c r="L122" s="135">
        <f t="shared" si="80"/>
        <v>0</v>
      </c>
      <c r="M122" s="135">
        <f t="shared" si="80"/>
        <v>0</v>
      </c>
      <c r="N122" s="135">
        <f t="shared" si="80"/>
        <v>0</v>
      </c>
      <c r="O122" s="135">
        <f t="shared" si="80"/>
        <v>0</v>
      </c>
      <c r="P122" s="135">
        <f t="shared" si="80"/>
        <v>0</v>
      </c>
      <c r="Q122" s="135">
        <f t="shared" si="80"/>
        <v>0</v>
      </c>
      <c r="R122" s="135">
        <f t="shared" si="80"/>
        <v>0</v>
      </c>
      <c r="S122" s="135">
        <f t="shared" si="80"/>
        <v>0</v>
      </c>
      <c r="T122" s="135">
        <f t="shared" si="80"/>
        <v>0</v>
      </c>
      <c r="U122" s="135">
        <f t="shared" si="80"/>
        <v>0</v>
      </c>
      <c r="V122" s="135">
        <f t="shared" si="80"/>
        <v>0</v>
      </c>
      <c r="W122" s="135">
        <f t="shared" si="80"/>
        <v>0</v>
      </c>
      <c r="X122" s="135">
        <f t="shared" si="80"/>
        <v>0</v>
      </c>
      <c r="Y122" s="135">
        <f t="shared" si="80"/>
        <v>0</v>
      </c>
      <c r="Z122" s="135">
        <f t="shared" si="80"/>
        <v>0</v>
      </c>
      <c r="AA122" s="135">
        <f t="shared" si="80"/>
        <v>0</v>
      </c>
      <c r="AB122" s="135">
        <f t="shared" si="80"/>
        <v>0</v>
      </c>
      <c r="AC122" s="135">
        <f t="shared" si="80"/>
        <v>0</v>
      </c>
      <c r="AD122" s="135">
        <f t="shared" si="80"/>
        <v>0</v>
      </c>
      <c r="AE122" s="135">
        <f t="shared" si="80"/>
        <v>0</v>
      </c>
      <c r="AF122" s="135">
        <f t="shared" si="80"/>
        <v>0</v>
      </c>
      <c r="AG122" s="135">
        <f t="shared" si="80"/>
        <v>0</v>
      </c>
      <c r="AH122" s="135">
        <f t="shared" si="80"/>
        <v>0</v>
      </c>
      <c r="AI122" s="135">
        <f t="shared" si="80"/>
        <v>0</v>
      </c>
      <c r="AJ122" s="135">
        <f t="shared" ref="AJ122:BO122" si="81">+AJ82</f>
        <v>0</v>
      </c>
      <c r="AK122" s="135">
        <f t="shared" si="81"/>
        <v>0</v>
      </c>
      <c r="AL122" s="135">
        <f t="shared" si="81"/>
        <v>0</v>
      </c>
      <c r="AM122" s="135">
        <f t="shared" si="81"/>
        <v>0</v>
      </c>
      <c r="AN122" s="135">
        <f t="shared" si="81"/>
        <v>0</v>
      </c>
      <c r="AO122" s="135">
        <f t="shared" si="81"/>
        <v>0</v>
      </c>
      <c r="AP122" s="135">
        <f t="shared" si="81"/>
        <v>0</v>
      </c>
      <c r="AQ122" s="135">
        <f t="shared" si="81"/>
        <v>0</v>
      </c>
      <c r="AR122" s="135">
        <f t="shared" si="81"/>
        <v>0</v>
      </c>
      <c r="AS122" s="135">
        <f t="shared" si="81"/>
        <v>0</v>
      </c>
      <c r="AT122" s="135">
        <f t="shared" si="81"/>
        <v>0</v>
      </c>
      <c r="AU122" s="135">
        <f t="shared" si="81"/>
        <v>0</v>
      </c>
      <c r="AV122" s="135">
        <f t="shared" si="81"/>
        <v>0</v>
      </c>
      <c r="AW122" s="135">
        <f t="shared" si="81"/>
        <v>0</v>
      </c>
      <c r="AX122" s="135">
        <f t="shared" si="81"/>
        <v>0</v>
      </c>
      <c r="AY122" s="135">
        <f t="shared" si="81"/>
        <v>0</v>
      </c>
      <c r="AZ122" s="135">
        <f t="shared" si="81"/>
        <v>0</v>
      </c>
      <c r="BA122" s="135">
        <f t="shared" si="81"/>
        <v>0</v>
      </c>
      <c r="BB122" s="135">
        <f t="shared" si="81"/>
        <v>0</v>
      </c>
      <c r="BC122" s="135">
        <f t="shared" si="81"/>
        <v>0</v>
      </c>
      <c r="BD122" s="135">
        <f t="shared" si="81"/>
        <v>0</v>
      </c>
      <c r="BE122" s="135">
        <f t="shared" si="81"/>
        <v>0</v>
      </c>
      <c r="BF122" s="135">
        <f t="shared" si="81"/>
        <v>0</v>
      </c>
      <c r="BG122" s="135">
        <f t="shared" si="81"/>
        <v>0</v>
      </c>
      <c r="BH122" s="135">
        <f t="shared" si="81"/>
        <v>0</v>
      </c>
      <c r="BI122" s="135">
        <f t="shared" si="81"/>
        <v>0</v>
      </c>
      <c r="BJ122" s="135">
        <f t="shared" si="81"/>
        <v>0</v>
      </c>
      <c r="BK122" s="135">
        <f t="shared" si="81"/>
        <v>0</v>
      </c>
      <c r="BL122" s="135">
        <f t="shared" si="81"/>
        <v>0</v>
      </c>
      <c r="BM122" s="135">
        <f t="shared" si="81"/>
        <v>0</v>
      </c>
      <c r="BN122" s="135">
        <f t="shared" si="81"/>
        <v>0</v>
      </c>
      <c r="BO122" s="135">
        <f t="shared" si="81"/>
        <v>0</v>
      </c>
      <c r="BP122" s="135">
        <f t="shared" ref="BP122:CF122" si="82">+BP82</f>
        <v>0</v>
      </c>
      <c r="BQ122" s="135">
        <f t="shared" si="82"/>
        <v>0</v>
      </c>
      <c r="BR122" s="135">
        <f t="shared" si="82"/>
        <v>0</v>
      </c>
      <c r="BS122" s="135">
        <f t="shared" si="82"/>
        <v>0</v>
      </c>
      <c r="BT122" s="135">
        <f t="shared" si="82"/>
        <v>0</v>
      </c>
      <c r="BU122" s="135">
        <f t="shared" si="82"/>
        <v>0</v>
      </c>
      <c r="BV122" s="135">
        <f t="shared" si="82"/>
        <v>0</v>
      </c>
      <c r="BW122" s="135">
        <f t="shared" si="82"/>
        <v>0</v>
      </c>
      <c r="BX122" s="135">
        <f t="shared" si="82"/>
        <v>0</v>
      </c>
      <c r="BY122" s="135">
        <f t="shared" si="82"/>
        <v>0</v>
      </c>
      <c r="BZ122" s="135">
        <f t="shared" si="82"/>
        <v>0</v>
      </c>
      <c r="CA122" s="135">
        <f t="shared" si="82"/>
        <v>0</v>
      </c>
      <c r="CB122" s="135">
        <f t="shared" si="82"/>
        <v>0</v>
      </c>
      <c r="CC122" s="135">
        <f t="shared" si="82"/>
        <v>0</v>
      </c>
      <c r="CD122" s="135">
        <f t="shared" si="82"/>
        <v>0</v>
      </c>
      <c r="CE122" s="135">
        <f t="shared" si="82"/>
        <v>0</v>
      </c>
      <c r="CF122" s="135">
        <f t="shared" si="82"/>
        <v>0</v>
      </c>
    </row>
    <row r="123" spans="3:84" hidden="1" x14ac:dyDescent="0.3">
      <c r="C123" s="135">
        <v>7</v>
      </c>
      <c r="D123" s="135" t="str">
        <f t="shared" ref="D123:AI123" si="83">+D88</f>
        <v/>
      </c>
      <c r="E123" s="135">
        <f t="shared" si="83"/>
        <v>0</v>
      </c>
      <c r="F123" s="135">
        <f t="shared" si="83"/>
        <v>0</v>
      </c>
      <c r="G123" s="135">
        <f t="shared" si="83"/>
        <v>0</v>
      </c>
      <c r="H123" s="135">
        <f t="shared" si="83"/>
        <v>0</v>
      </c>
      <c r="I123" s="135">
        <f t="shared" si="83"/>
        <v>0</v>
      </c>
      <c r="J123" s="135">
        <f t="shared" si="83"/>
        <v>0</v>
      </c>
      <c r="K123" s="135">
        <f t="shared" si="83"/>
        <v>0</v>
      </c>
      <c r="L123" s="135">
        <f t="shared" si="83"/>
        <v>0</v>
      </c>
      <c r="M123" s="135">
        <f t="shared" si="83"/>
        <v>0</v>
      </c>
      <c r="N123" s="135">
        <f t="shared" si="83"/>
        <v>0</v>
      </c>
      <c r="O123" s="135">
        <f t="shared" si="83"/>
        <v>0</v>
      </c>
      <c r="P123" s="135">
        <f t="shared" si="83"/>
        <v>0</v>
      </c>
      <c r="Q123" s="135">
        <f t="shared" si="83"/>
        <v>0</v>
      </c>
      <c r="R123" s="135">
        <f t="shared" si="83"/>
        <v>0</v>
      </c>
      <c r="S123" s="135">
        <f t="shared" si="83"/>
        <v>0</v>
      </c>
      <c r="T123" s="135">
        <f t="shared" si="83"/>
        <v>0</v>
      </c>
      <c r="U123" s="135">
        <f t="shared" si="83"/>
        <v>0</v>
      </c>
      <c r="V123" s="135">
        <f t="shared" si="83"/>
        <v>0</v>
      </c>
      <c r="W123" s="135">
        <f t="shared" si="83"/>
        <v>0</v>
      </c>
      <c r="X123" s="135">
        <f t="shared" si="83"/>
        <v>0</v>
      </c>
      <c r="Y123" s="135">
        <f t="shared" si="83"/>
        <v>0</v>
      </c>
      <c r="Z123" s="135">
        <f t="shared" si="83"/>
        <v>0</v>
      </c>
      <c r="AA123" s="135">
        <f t="shared" si="83"/>
        <v>0</v>
      </c>
      <c r="AB123" s="135">
        <f t="shared" si="83"/>
        <v>0</v>
      </c>
      <c r="AC123" s="135">
        <f t="shared" si="83"/>
        <v>0</v>
      </c>
      <c r="AD123" s="135">
        <f t="shared" si="83"/>
        <v>0</v>
      </c>
      <c r="AE123" s="135">
        <f t="shared" si="83"/>
        <v>0</v>
      </c>
      <c r="AF123" s="135">
        <f t="shared" si="83"/>
        <v>0</v>
      </c>
      <c r="AG123" s="135">
        <f t="shared" si="83"/>
        <v>0</v>
      </c>
      <c r="AH123" s="135">
        <f t="shared" si="83"/>
        <v>0</v>
      </c>
      <c r="AI123" s="135">
        <f t="shared" si="83"/>
        <v>0</v>
      </c>
      <c r="AJ123" s="135">
        <f t="shared" ref="AJ123:BO123" si="84">+AJ88</f>
        <v>0</v>
      </c>
      <c r="AK123" s="135">
        <f t="shared" si="84"/>
        <v>0</v>
      </c>
      <c r="AL123" s="135">
        <f t="shared" si="84"/>
        <v>0</v>
      </c>
      <c r="AM123" s="135">
        <f t="shared" si="84"/>
        <v>0</v>
      </c>
      <c r="AN123" s="135">
        <f t="shared" si="84"/>
        <v>0</v>
      </c>
      <c r="AO123" s="135">
        <f t="shared" si="84"/>
        <v>0</v>
      </c>
      <c r="AP123" s="135">
        <f t="shared" si="84"/>
        <v>0</v>
      </c>
      <c r="AQ123" s="135">
        <f t="shared" si="84"/>
        <v>0</v>
      </c>
      <c r="AR123" s="135">
        <f t="shared" si="84"/>
        <v>0</v>
      </c>
      <c r="AS123" s="135">
        <f t="shared" si="84"/>
        <v>0</v>
      </c>
      <c r="AT123" s="135">
        <f t="shared" si="84"/>
        <v>0</v>
      </c>
      <c r="AU123" s="135">
        <f t="shared" si="84"/>
        <v>0</v>
      </c>
      <c r="AV123" s="135">
        <f t="shared" si="84"/>
        <v>0</v>
      </c>
      <c r="AW123" s="135">
        <f t="shared" si="84"/>
        <v>0</v>
      </c>
      <c r="AX123" s="135">
        <f t="shared" si="84"/>
        <v>0</v>
      </c>
      <c r="AY123" s="135">
        <f t="shared" si="84"/>
        <v>0</v>
      </c>
      <c r="AZ123" s="135">
        <f t="shared" si="84"/>
        <v>0</v>
      </c>
      <c r="BA123" s="135">
        <f t="shared" si="84"/>
        <v>0</v>
      </c>
      <c r="BB123" s="135">
        <f t="shared" si="84"/>
        <v>0</v>
      </c>
      <c r="BC123" s="135">
        <f t="shared" si="84"/>
        <v>0</v>
      </c>
      <c r="BD123" s="135">
        <f t="shared" si="84"/>
        <v>0</v>
      </c>
      <c r="BE123" s="135">
        <f t="shared" si="84"/>
        <v>0</v>
      </c>
      <c r="BF123" s="135">
        <f t="shared" si="84"/>
        <v>0</v>
      </c>
      <c r="BG123" s="135">
        <f t="shared" si="84"/>
        <v>0</v>
      </c>
      <c r="BH123" s="135">
        <f t="shared" si="84"/>
        <v>0</v>
      </c>
      <c r="BI123" s="135">
        <f t="shared" si="84"/>
        <v>0</v>
      </c>
      <c r="BJ123" s="135">
        <f t="shared" si="84"/>
        <v>0</v>
      </c>
      <c r="BK123" s="135">
        <f t="shared" si="84"/>
        <v>0</v>
      </c>
      <c r="BL123" s="135">
        <f t="shared" si="84"/>
        <v>0</v>
      </c>
      <c r="BM123" s="135">
        <f t="shared" si="84"/>
        <v>0</v>
      </c>
      <c r="BN123" s="135">
        <f t="shared" si="84"/>
        <v>0</v>
      </c>
      <c r="BO123" s="135">
        <f t="shared" si="84"/>
        <v>0</v>
      </c>
      <c r="BP123" s="135">
        <f t="shared" ref="BP123:CF123" si="85">+BP88</f>
        <v>0</v>
      </c>
      <c r="BQ123" s="135">
        <f t="shared" si="85"/>
        <v>0</v>
      </c>
      <c r="BR123" s="135">
        <f t="shared" si="85"/>
        <v>0</v>
      </c>
      <c r="BS123" s="135">
        <f t="shared" si="85"/>
        <v>0</v>
      </c>
      <c r="BT123" s="135">
        <f t="shared" si="85"/>
        <v>0</v>
      </c>
      <c r="BU123" s="135">
        <f t="shared" si="85"/>
        <v>0</v>
      </c>
      <c r="BV123" s="135">
        <f t="shared" si="85"/>
        <v>0</v>
      </c>
      <c r="BW123" s="135">
        <f t="shared" si="85"/>
        <v>0</v>
      </c>
      <c r="BX123" s="135">
        <f t="shared" si="85"/>
        <v>0</v>
      </c>
      <c r="BY123" s="135">
        <f t="shared" si="85"/>
        <v>0</v>
      </c>
      <c r="BZ123" s="135">
        <f t="shared" si="85"/>
        <v>0</v>
      </c>
      <c r="CA123" s="135">
        <f t="shared" si="85"/>
        <v>0</v>
      </c>
      <c r="CB123" s="135">
        <f t="shared" si="85"/>
        <v>0</v>
      </c>
      <c r="CC123" s="135">
        <f t="shared" si="85"/>
        <v>0</v>
      </c>
      <c r="CD123" s="135">
        <f t="shared" si="85"/>
        <v>0</v>
      </c>
      <c r="CE123" s="135">
        <f t="shared" si="85"/>
        <v>0</v>
      </c>
      <c r="CF123" s="135">
        <f t="shared" si="85"/>
        <v>0</v>
      </c>
    </row>
    <row r="124" spans="3:84" hidden="1" x14ac:dyDescent="0.3">
      <c r="C124" s="135">
        <v>8</v>
      </c>
      <c r="D124" s="135" t="str">
        <f t="shared" ref="D124:AI124" si="86">+D94</f>
        <v/>
      </c>
      <c r="E124" s="135">
        <f t="shared" si="86"/>
        <v>0</v>
      </c>
      <c r="F124" s="135">
        <f t="shared" si="86"/>
        <v>0</v>
      </c>
      <c r="G124" s="135">
        <f t="shared" si="86"/>
        <v>0</v>
      </c>
      <c r="H124" s="135">
        <f t="shared" si="86"/>
        <v>0</v>
      </c>
      <c r="I124" s="135">
        <f t="shared" si="86"/>
        <v>0</v>
      </c>
      <c r="J124" s="135">
        <f t="shared" si="86"/>
        <v>0</v>
      </c>
      <c r="K124" s="135">
        <f t="shared" si="86"/>
        <v>0</v>
      </c>
      <c r="L124" s="135">
        <f t="shared" si="86"/>
        <v>0</v>
      </c>
      <c r="M124" s="135">
        <f t="shared" si="86"/>
        <v>0</v>
      </c>
      <c r="N124" s="135">
        <f t="shared" si="86"/>
        <v>0</v>
      </c>
      <c r="O124" s="135">
        <f t="shared" si="86"/>
        <v>0</v>
      </c>
      <c r="P124" s="135">
        <f t="shared" si="86"/>
        <v>0</v>
      </c>
      <c r="Q124" s="135">
        <f t="shared" si="86"/>
        <v>0</v>
      </c>
      <c r="R124" s="135">
        <f t="shared" si="86"/>
        <v>0</v>
      </c>
      <c r="S124" s="135">
        <f t="shared" si="86"/>
        <v>0</v>
      </c>
      <c r="T124" s="135">
        <f t="shared" si="86"/>
        <v>0</v>
      </c>
      <c r="U124" s="135">
        <f t="shared" si="86"/>
        <v>0</v>
      </c>
      <c r="V124" s="135">
        <f t="shared" si="86"/>
        <v>0</v>
      </c>
      <c r="W124" s="135">
        <f t="shared" si="86"/>
        <v>0</v>
      </c>
      <c r="X124" s="135">
        <f t="shared" si="86"/>
        <v>0</v>
      </c>
      <c r="Y124" s="135">
        <f t="shared" si="86"/>
        <v>0</v>
      </c>
      <c r="Z124" s="135">
        <f t="shared" si="86"/>
        <v>0</v>
      </c>
      <c r="AA124" s="135">
        <f t="shared" si="86"/>
        <v>0</v>
      </c>
      <c r="AB124" s="135">
        <f t="shared" si="86"/>
        <v>0</v>
      </c>
      <c r="AC124" s="135">
        <f t="shared" si="86"/>
        <v>0</v>
      </c>
      <c r="AD124" s="135">
        <f t="shared" si="86"/>
        <v>0</v>
      </c>
      <c r="AE124" s="135">
        <f t="shared" si="86"/>
        <v>0</v>
      </c>
      <c r="AF124" s="135">
        <f t="shared" si="86"/>
        <v>0</v>
      </c>
      <c r="AG124" s="135">
        <f t="shared" si="86"/>
        <v>0</v>
      </c>
      <c r="AH124" s="135">
        <f t="shared" si="86"/>
        <v>0</v>
      </c>
      <c r="AI124" s="135">
        <f t="shared" si="86"/>
        <v>0</v>
      </c>
      <c r="AJ124" s="135">
        <f t="shared" ref="AJ124:BO124" si="87">+AJ94</f>
        <v>0</v>
      </c>
      <c r="AK124" s="135">
        <f t="shared" si="87"/>
        <v>0</v>
      </c>
      <c r="AL124" s="135">
        <f t="shared" si="87"/>
        <v>0</v>
      </c>
      <c r="AM124" s="135">
        <f t="shared" si="87"/>
        <v>0</v>
      </c>
      <c r="AN124" s="135">
        <f t="shared" si="87"/>
        <v>0</v>
      </c>
      <c r="AO124" s="135">
        <f t="shared" si="87"/>
        <v>0</v>
      </c>
      <c r="AP124" s="135">
        <f t="shared" si="87"/>
        <v>0</v>
      </c>
      <c r="AQ124" s="135">
        <f t="shared" si="87"/>
        <v>0</v>
      </c>
      <c r="AR124" s="135">
        <f t="shared" si="87"/>
        <v>0</v>
      </c>
      <c r="AS124" s="135">
        <f t="shared" si="87"/>
        <v>0</v>
      </c>
      <c r="AT124" s="135">
        <f t="shared" si="87"/>
        <v>0</v>
      </c>
      <c r="AU124" s="135">
        <f t="shared" si="87"/>
        <v>0</v>
      </c>
      <c r="AV124" s="135">
        <f t="shared" si="87"/>
        <v>0</v>
      </c>
      <c r="AW124" s="135">
        <f t="shared" si="87"/>
        <v>0</v>
      </c>
      <c r="AX124" s="135">
        <f t="shared" si="87"/>
        <v>0</v>
      </c>
      <c r="AY124" s="135">
        <f t="shared" si="87"/>
        <v>0</v>
      </c>
      <c r="AZ124" s="135">
        <f t="shared" si="87"/>
        <v>0</v>
      </c>
      <c r="BA124" s="135">
        <f t="shared" si="87"/>
        <v>0</v>
      </c>
      <c r="BB124" s="135">
        <f t="shared" si="87"/>
        <v>0</v>
      </c>
      <c r="BC124" s="135">
        <f t="shared" si="87"/>
        <v>0</v>
      </c>
      <c r="BD124" s="135">
        <f t="shared" si="87"/>
        <v>0</v>
      </c>
      <c r="BE124" s="135">
        <f t="shared" si="87"/>
        <v>0</v>
      </c>
      <c r="BF124" s="135">
        <f t="shared" si="87"/>
        <v>0</v>
      </c>
      <c r="BG124" s="135">
        <f t="shared" si="87"/>
        <v>0</v>
      </c>
      <c r="BH124" s="135">
        <f t="shared" si="87"/>
        <v>0</v>
      </c>
      <c r="BI124" s="135">
        <f t="shared" si="87"/>
        <v>0</v>
      </c>
      <c r="BJ124" s="135">
        <f t="shared" si="87"/>
        <v>0</v>
      </c>
      <c r="BK124" s="135">
        <f t="shared" si="87"/>
        <v>0</v>
      </c>
      <c r="BL124" s="135">
        <f t="shared" si="87"/>
        <v>0</v>
      </c>
      <c r="BM124" s="135">
        <f t="shared" si="87"/>
        <v>0</v>
      </c>
      <c r="BN124" s="135">
        <f t="shared" si="87"/>
        <v>0</v>
      </c>
      <c r="BO124" s="135">
        <f t="shared" si="87"/>
        <v>0</v>
      </c>
      <c r="BP124" s="135">
        <f t="shared" ref="BP124:CF124" si="88">+BP94</f>
        <v>0</v>
      </c>
      <c r="BQ124" s="135">
        <f t="shared" si="88"/>
        <v>0</v>
      </c>
      <c r="BR124" s="135">
        <f t="shared" si="88"/>
        <v>0</v>
      </c>
      <c r="BS124" s="135">
        <f t="shared" si="88"/>
        <v>0</v>
      </c>
      <c r="BT124" s="135">
        <f t="shared" si="88"/>
        <v>0</v>
      </c>
      <c r="BU124" s="135">
        <f t="shared" si="88"/>
        <v>0</v>
      </c>
      <c r="BV124" s="135">
        <f t="shared" si="88"/>
        <v>0</v>
      </c>
      <c r="BW124" s="135">
        <f t="shared" si="88"/>
        <v>0</v>
      </c>
      <c r="BX124" s="135">
        <f t="shared" si="88"/>
        <v>0</v>
      </c>
      <c r="BY124" s="135">
        <f t="shared" si="88"/>
        <v>0</v>
      </c>
      <c r="BZ124" s="135">
        <f t="shared" si="88"/>
        <v>0</v>
      </c>
      <c r="CA124" s="135">
        <f t="shared" si="88"/>
        <v>0</v>
      </c>
      <c r="CB124" s="135">
        <f t="shared" si="88"/>
        <v>0</v>
      </c>
      <c r="CC124" s="135">
        <f t="shared" si="88"/>
        <v>0</v>
      </c>
      <c r="CD124" s="135">
        <f t="shared" si="88"/>
        <v>0</v>
      </c>
      <c r="CE124" s="135">
        <f t="shared" si="88"/>
        <v>0</v>
      </c>
      <c r="CF124" s="135">
        <f t="shared" si="88"/>
        <v>0</v>
      </c>
    </row>
    <row r="125" spans="3:84" hidden="1" x14ac:dyDescent="0.3">
      <c r="C125" s="135">
        <v>9</v>
      </c>
      <c r="D125" s="135" t="str">
        <f t="shared" ref="D125:AI125" si="89">+D100</f>
        <v/>
      </c>
      <c r="E125" s="135">
        <f t="shared" si="89"/>
        <v>0</v>
      </c>
      <c r="F125" s="135">
        <f t="shared" si="89"/>
        <v>0</v>
      </c>
      <c r="G125" s="135">
        <f t="shared" si="89"/>
        <v>0</v>
      </c>
      <c r="H125" s="135">
        <f t="shared" si="89"/>
        <v>0</v>
      </c>
      <c r="I125" s="135">
        <f t="shared" si="89"/>
        <v>0</v>
      </c>
      <c r="J125" s="135">
        <f t="shared" si="89"/>
        <v>0</v>
      </c>
      <c r="K125" s="135">
        <f t="shared" si="89"/>
        <v>0</v>
      </c>
      <c r="L125" s="135">
        <f t="shared" si="89"/>
        <v>0</v>
      </c>
      <c r="M125" s="135">
        <f t="shared" si="89"/>
        <v>0</v>
      </c>
      <c r="N125" s="135">
        <f t="shared" si="89"/>
        <v>0</v>
      </c>
      <c r="O125" s="135">
        <f t="shared" si="89"/>
        <v>0</v>
      </c>
      <c r="P125" s="135">
        <f t="shared" si="89"/>
        <v>0</v>
      </c>
      <c r="Q125" s="135">
        <f t="shared" si="89"/>
        <v>0</v>
      </c>
      <c r="R125" s="135">
        <f t="shared" si="89"/>
        <v>0</v>
      </c>
      <c r="S125" s="135">
        <f t="shared" si="89"/>
        <v>0</v>
      </c>
      <c r="T125" s="135">
        <f t="shared" si="89"/>
        <v>0</v>
      </c>
      <c r="U125" s="135">
        <f t="shared" si="89"/>
        <v>0</v>
      </c>
      <c r="V125" s="135">
        <f t="shared" si="89"/>
        <v>0</v>
      </c>
      <c r="W125" s="135">
        <f t="shared" si="89"/>
        <v>0</v>
      </c>
      <c r="X125" s="135">
        <f t="shared" si="89"/>
        <v>0</v>
      </c>
      <c r="Y125" s="135">
        <f t="shared" si="89"/>
        <v>0</v>
      </c>
      <c r="Z125" s="135">
        <f t="shared" si="89"/>
        <v>0</v>
      </c>
      <c r="AA125" s="135">
        <f t="shared" si="89"/>
        <v>0</v>
      </c>
      <c r="AB125" s="135">
        <f t="shared" si="89"/>
        <v>0</v>
      </c>
      <c r="AC125" s="135">
        <f t="shared" si="89"/>
        <v>0</v>
      </c>
      <c r="AD125" s="135">
        <f t="shared" si="89"/>
        <v>0</v>
      </c>
      <c r="AE125" s="135">
        <f t="shared" si="89"/>
        <v>0</v>
      </c>
      <c r="AF125" s="135">
        <f t="shared" si="89"/>
        <v>0</v>
      </c>
      <c r="AG125" s="135">
        <f t="shared" si="89"/>
        <v>0</v>
      </c>
      <c r="AH125" s="135">
        <f t="shared" si="89"/>
        <v>0</v>
      </c>
      <c r="AI125" s="135">
        <f t="shared" si="89"/>
        <v>0</v>
      </c>
      <c r="AJ125" s="135">
        <f t="shared" ref="AJ125:BO125" si="90">+AJ100</f>
        <v>0</v>
      </c>
      <c r="AK125" s="135">
        <f t="shared" si="90"/>
        <v>0</v>
      </c>
      <c r="AL125" s="135">
        <f t="shared" si="90"/>
        <v>0</v>
      </c>
      <c r="AM125" s="135">
        <f t="shared" si="90"/>
        <v>0</v>
      </c>
      <c r="AN125" s="135">
        <f t="shared" si="90"/>
        <v>0</v>
      </c>
      <c r="AO125" s="135">
        <f t="shared" si="90"/>
        <v>0</v>
      </c>
      <c r="AP125" s="135">
        <f t="shared" si="90"/>
        <v>0</v>
      </c>
      <c r="AQ125" s="135">
        <f t="shared" si="90"/>
        <v>0</v>
      </c>
      <c r="AR125" s="135">
        <f t="shared" si="90"/>
        <v>0</v>
      </c>
      <c r="AS125" s="135">
        <f t="shared" si="90"/>
        <v>0</v>
      </c>
      <c r="AT125" s="135">
        <f t="shared" si="90"/>
        <v>0</v>
      </c>
      <c r="AU125" s="135">
        <f t="shared" si="90"/>
        <v>0</v>
      </c>
      <c r="AV125" s="135">
        <f t="shared" si="90"/>
        <v>0</v>
      </c>
      <c r="AW125" s="135">
        <f t="shared" si="90"/>
        <v>0</v>
      </c>
      <c r="AX125" s="135">
        <f t="shared" si="90"/>
        <v>0</v>
      </c>
      <c r="AY125" s="135">
        <f t="shared" si="90"/>
        <v>0</v>
      </c>
      <c r="AZ125" s="135">
        <f t="shared" si="90"/>
        <v>0</v>
      </c>
      <c r="BA125" s="135">
        <f t="shared" si="90"/>
        <v>0</v>
      </c>
      <c r="BB125" s="135">
        <f t="shared" si="90"/>
        <v>0</v>
      </c>
      <c r="BC125" s="135">
        <f t="shared" si="90"/>
        <v>0</v>
      </c>
      <c r="BD125" s="135">
        <f t="shared" si="90"/>
        <v>0</v>
      </c>
      <c r="BE125" s="135">
        <f t="shared" si="90"/>
        <v>0</v>
      </c>
      <c r="BF125" s="135">
        <f t="shared" si="90"/>
        <v>0</v>
      </c>
      <c r="BG125" s="135">
        <f t="shared" si="90"/>
        <v>0</v>
      </c>
      <c r="BH125" s="135">
        <f t="shared" si="90"/>
        <v>0</v>
      </c>
      <c r="BI125" s="135">
        <f t="shared" si="90"/>
        <v>0</v>
      </c>
      <c r="BJ125" s="135">
        <f t="shared" si="90"/>
        <v>0</v>
      </c>
      <c r="BK125" s="135">
        <f t="shared" si="90"/>
        <v>0</v>
      </c>
      <c r="BL125" s="135">
        <f t="shared" si="90"/>
        <v>0</v>
      </c>
      <c r="BM125" s="135">
        <f t="shared" si="90"/>
        <v>0</v>
      </c>
      <c r="BN125" s="135">
        <f t="shared" si="90"/>
        <v>0</v>
      </c>
      <c r="BO125" s="135">
        <f t="shared" si="90"/>
        <v>0</v>
      </c>
      <c r="BP125" s="135">
        <f t="shared" ref="BP125:CF125" si="91">+BP100</f>
        <v>0</v>
      </c>
      <c r="BQ125" s="135">
        <f t="shared" si="91"/>
        <v>0</v>
      </c>
      <c r="BR125" s="135">
        <f t="shared" si="91"/>
        <v>0</v>
      </c>
      <c r="BS125" s="135">
        <f t="shared" si="91"/>
        <v>0</v>
      </c>
      <c r="BT125" s="135">
        <f t="shared" si="91"/>
        <v>0</v>
      </c>
      <c r="BU125" s="135">
        <f t="shared" si="91"/>
        <v>0</v>
      </c>
      <c r="BV125" s="135">
        <f t="shared" si="91"/>
        <v>0</v>
      </c>
      <c r="BW125" s="135">
        <f t="shared" si="91"/>
        <v>0</v>
      </c>
      <c r="BX125" s="135">
        <f t="shared" si="91"/>
        <v>0</v>
      </c>
      <c r="BY125" s="135">
        <f t="shared" si="91"/>
        <v>0</v>
      </c>
      <c r="BZ125" s="135">
        <f t="shared" si="91"/>
        <v>0</v>
      </c>
      <c r="CA125" s="135">
        <f t="shared" si="91"/>
        <v>0</v>
      </c>
      <c r="CB125" s="135">
        <f t="shared" si="91"/>
        <v>0</v>
      </c>
      <c r="CC125" s="135">
        <f t="shared" si="91"/>
        <v>0</v>
      </c>
      <c r="CD125" s="135">
        <f t="shared" si="91"/>
        <v>0</v>
      </c>
      <c r="CE125" s="135">
        <f t="shared" si="91"/>
        <v>0</v>
      </c>
      <c r="CF125" s="135">
        <f t="shared" si="91"/>
        <v>0</v>
      </c>
    </row>
    <row r="126" spans="3:84" hidden="1" x14ac:dyDescent="0.3">
      <c r="C126" s="135">
        <v>10</v>
      </c>
      <c r="D126" s="135" t="str">
        <f t="shared" ref="D126:AI126" si="92">+D106</f>
        <v/>
      </c>
      <c r="E126" s="135">
        <f t="shared" si="92"/>
        <v>0</v>
      </c>
      <c r="F126" s="135">
        <f t="shared" si="92"/>
        <v>0</v>
      </c>
      <c r="G126" s="135">
        <f t="shared" si="92"/>
        <v>0</v>
      </c>
      <c r="H126" s="135">
        <f t="shared" si="92"/>
        <v>0</v>
      </c>
      <c r="I126" s="135">
        <f t="shared" si="92"/>
        <v>0</v>
      </c>
      <c r="J126" s="135">
        <f t="shared" si="92"/>
        <v>0</v>
      </c>
      <c r="K126" s="135">
        <f t="shared" si="92"/>
        <v>0</v>
      </c>
      <c r="L126" s="135">
        <f t="shared" si="92"/>
        <v>0</v>
      </c>
      <c r="M126" s="135">
        <f t="shared" si="92"/>
        <v>0</v>
      </c>
      <c r="N126" s="135">
        <f t="shared" si="92"/>
        <v>0</v>
      </c>
      <c r="O126" s="135">
        <f t="shared" si="92"/>
        <v>0</v>
      </c>
      <c r="P126" s="135">
        <f t="shared" si="92"/>
        <v>0</v>
      </c>
      <c r="Q126" s="135">
        <f t="shared" si="92"/>
        <v>0</v>
      </c>
      <c r="R126" s="135">
        <f t="shared" si="92"/>
        <v>0</v>
      </c>
      <c r="S126" s="135">
        <f t="shared" si="92"/>
        <v>0</v>
      </c>
      <c r="T126" s="135">
        <f t="shared" si="92"/>
        <v>0</v>
      </c>
      <c r="U126" s="135">
        <f t="shared" si="92"/>
        <v>0</v>
      </c>
      <c r="V126" s="135">
        <f t="shared" si="92"/>
        <v>0</v>
      </c>
      <c r="W126" s="135">
        <f t="shared" si="92"/>
        <v>0</v>
      </c>
      <c r="X126" s="135">
        <f t="shared" si="92"/>
        <v>0</v>
      </c>
      <c r="Y126" s="135">
        <f t="shared" si="92"/>
        <v>0</v>
      </c>
      <c r="Z126" s="135">
        <f t="shared" si="92"/>
        <v>0</v>
      </c>
      <c r="AA126" s="135">
        <f t="shared" si="92"/>
        <v>0</v>
      </c>
      <c r="AB126" s="135">
        <f t="shared" si="92"/>
        <v>0</v>
      </c>
      <c r="AC126" s="135">
        <f t="shared" si="92"/>
        <v>0</v>
      </c>
      <c r="AD126" s="135">
        <f t="shared" si="92"/>
        <v>0</v>
      </c>
      <c r="AE126" s="135">
        <f t="shared" si="92"/>
        <v>0</v>
      </c>
      <c r="AF126" s="135">
        <f t="shared" si="92"/>
        <v>0</v>
      </c>
      <c r="AG126" s="135">
        <f t="shared" si="92"/>
        <v>0</v>
      </c>
      <c r="AH126" s="135">
        <f t="shared" si="92"/>
        <v>0</v>
      </c>
      <c r="AI126" s="135">
        <f t="shared" si="92"/>
        <v>0</v>
      </c>
      <c r="AJ126" s="135">
        <f t="shared" ref="AJ126:BO126" si="93">+AJ106</f>
        <v>0</v>
      </c>
      <c r="AK126" s="135">
        <f t="shared" si="93"/>
        <v>0</v>
      </c>
      <c r="AL126" s="135">
        <f t="shared" si="93"/>
        <v>0</v>
      </c>
      <c r="AM126" s="135">
        <f t="shared" si="93"/>
        <v>0</v>
      </c>
      <c r="AN126" s="135">
        <f t="shared" si="93"/>
        <v>0</v>
      </c>
      <c r="AO126" s="135">
        <f t="shared" si="93"/>
        <v>0</v>
      </c>
      <c r="AP126" s="135">
        <f t="shared" si="93"/>
        <v>0</v>
      </c>
      <c r="AQ126" s="135">
        <f t="shared" si="93"/>
        <v>0</v>
      </c>
      <c r="AR126" s="135">
        <f t="shared" si="93"/>
        <v>0</v>
      </c>
      <c r="AS126" s="135">
        <f t="shared" si="93"/>
        <v>0</v>
      </c>
      <c r="AT126" s="135">
        <f t="shared" si="93"/>
        <v>0</v>
      </c>
      <c r="AU126" s="135">
        <f t="shared" si="93"/>
        <v>0</v>
      </c>
      <c r="AV126" s="135">
        <f t="shared" si="93"/>
        <v>0</v>
      </c>
      <c r="AW126" s="135">
        <f t="shared" si="93"/>
        <v>0</v>
      </c>
      <c r="AX126" s="135">
        <f t="shared" si="93"/>
        <v>0</v>
      </c>
      <c r="AY126" s="135">
        <f t="shared" si="93"/>
        <v>0</v>
      </c>
      <c r="AZ126" s="135">
        <f t="shared" si="93"/>
        <v>0</v>
      </c>
      <c r="BA126" s="135">
        <f t="shared" si="93"/>
        <v>0</v>
      </c>
      <c r="BB126" s="135">
        <f t="shared" si="93"/>
        <v>0</v>
      </c>
      <c r="BC126" s="135">
        <f t="shared" si="93"/>
        <v>0</v>
      </c>
      <c r="BD126" s="135">
        <f t="shared" si="93"/>
        <v>0</v>
      </c>
      <c r="BE126" s="135">
        <f t="shared" si="93"/>
        <v>0</v>
      </c>
      <c r="BF126" s="135">
        <f t="shared" si="93"/>
        <v>0</v>
      </c>
      <c r="BG126" s="135">
        <f t="shared" si="93"/>
        <v>0</v>
      </c>
      <c r="BH126" s="135">
        <f t="shared" si="93"/>
        <v>0</v>
      </c>
      <c r="BI126" s="135">
        <f t="shared" si="93"/>
        <v>0</v>
      </c>
      <c r="BJ126" s="135">
        <f t="shared" si="93"/>
        <v>0</v>
      </c>
      <c r="BK126" s="135">
        <f t="shared" si="93"/>
        <v>0</v>
      </c>
      <c r="BL126" s="135">
        <f t="shared" si="93"/>
        <v>0</v>
      </c>
      <c r="BM126" s="135">
        <f t="shared" si="93"/>
        <v>0</v>
      </c>
      <c r="BN126" s="135">
        <f t="shared" si="93"/>
        <v>0</v>
      </c>
      <c r="BO126" s="135">
        <f t="shared" si="93"/>
        <v>0</v>
      </c>
      <c r="BP126" s="135">
        <f t="shared" ref="BP126:CF126" si="94">+BP106</f>
        <v>0</v>
      </c>
      <c r="BQ126" s="135">
        <f t="shared" si="94"/>
        <v>0</v>
      </c>
      <c r="BR126" s="135">
        <f t="shared" si="94"/>
        <v>0</v>
      </c>
      <c r="BS126" s="135">
        <f t="shared" si="94"/>
        <v>0</v>
      </c>
      <c r="BT126" s="135">
        <f t="shared" si="94"/>
        <v>0</v>
      </c>
      <c r="BU126" s="135">
        <f t="shared" si="94"/>
        <v>0</v>
      </c>
      <c r="BV126" s="135">
        <f t="shared" si="94"/>
        <v>0</v>
      </c>
      <c r="BW126" s="135">
        <f t="shared" si="94"/>
        <v>0</v>
      </c>
      <c r="BX126" s="135">
        <f t="shared" si="94"/>
        <v>0</v>
      </c>
      <c r="BY126" s="135">
        <f t="shared" si="94"/>
        <v>0</v>
      </c>
      <c r="BZ126" s="135">
        <f t="shared" si="94"/>
        <v>0</v>
      </c>
      <c r="CA126" s="135">
        <f t="shared" si="94"/>
        <v>0</v>
      </c>
      <c r="CB126" s="135">
        <f t="shared" si="94"/>
        <v>0</v>
      </c>
      <c r="CC126" s="135">
        <f t="shared" si="94"/>
        <v>0</v>
      </c>
      <c r="CD126" s="135">
        <f t="shared" si="94"/>
        <v>0</v>
      </c>
      <c r="CE126" s="135">
        <f t="shared" si="94"/>
        <v>0</v>
      </c>
      <c r="CF126" s="135">
        <f t="shared" si="94"/>
        <v>0</v>
      </c>
    </row>
    <row r="127" spans="3:84" hidden="1" x14ac:dyDescent="0.3">
      <c r="C127" s="135"/>
      <c r="D127" s="506" t="s">
        <v>269</v>
      </c>
      <c r="E127" s="507">
        <f>+IFERROR(SUMPRODUCT(E117:E126,E169:E178)/E179,0)</f>
        <v>0</v>
      </c>
      <c r="F127" s="507">
        <f t="shared" ref="F127:BQ127" si="95">+IFERROR(SUMPRODUCT(F117:F126,F169:F178)/F179,0)</f>
        <v>0</v>
      </c>
      <c r="G127" s="507">
        <f t="shared" si="95"/>
        <v>0</v>
      </c>
      <c r="H127" s="507">
        <f t="shared" si="95"/>
        <v>0</v>
      </c>
      <c r="I127" s="507">
        <f t="shared" si="95"/>
        <v>0</v>
      </c>
      <c r="J127" s="507">
        <f t="shared" si="95"/>
        <v>0</v>
      </c>
      <c r="K127" s="507">
        <f t="shared" si="95"/>
        <v>0</v>
      </c>
      <c r="L127" s="507">
        <f t="shared" si="95"/>
        <v>0</v>
      </c>
      <c r="M127" s="507">
        <f t="shared" si="95"/>
        <v>0</v>
      </c>
      <c r="N127" s="507">
        <f t="shared" si="95"/>
        <v>0</v>
      </c>
      <c r="O127" s="507">
        <f t="shared" si="95"/>
        <v>0</v>
      </c>
      <c r="P127" s="507">
        <f t="shared" si="95"/>
        <v>0</v>
      </c>
      <c r="Q127" s="507">
        <f t="shared" si="95"/>
        <v>0</v>
      </c>
      <c r="R127" s="507">
        <f t="shared" si="95"/>
        <v>0</v>
      </c>
      <c r="S127" s="507">
        <f t="shared" si="95"/>
        <v>0</v>
      </c>
      <c r="T127" s="507">
        <f t="shared" si="95"/>
        <v>0</v>
      </c>
      <c r="U127" s="507">
        <f t="shared" si="95"/>
        <v>0</v>
      </c>
      <c r="V127" s="507">
        <f t="shared" si="95"/>
        <v>0</v>
      </c>
      <c r="W127" s="507">
        <f t="shared" si="95"/>
        <v>0</v>
      </c>
      <c r="X127" s="507">
        <f t="shared" si="95"/>
        <v>0</v>
      </c>
      <c r="Y127" s="507">
        <f t="shared" si="95"/>
        <v>0</v>
      </c>
      <c r="Z127" s="507">
        <f t="shared" si="95"/>
        <v>0</v>
      </c>
      <c r="AA127" s="507">
        <f t="shared" si="95"/>
        <v>0</v>
      </c>
      <c r="AB127" s="507">
        <f t="shared" si="95"/>
        <v>0</v>
      </c>
      <c r="AC127" s="507">
        <f t="shared" si="95"/>
        <v>0</v>
      </c>
      <c r="AD127" s="507">
        <f t="shared" si="95"/>
        <v>0</v>
      </c>
      <c r="AE127" s="507">
        <f t="shared" si="95"/>
        <v>0</v>
      </c>
      <c r="AF127" s="507">
        <f t="shared" si="95"/>
        <v>0</v>
      </c>
      <c r="AG127" s="507">
        <f t="shared" si="95"/>
        <v>0</v>
      </c>
      <c r="AH127" s="507">
        <f t="shared" si="95"/>
        <v>0</v>
      </c>
      <c r="AI127" s="507">
        <f t="shared" si="95"/>
        <v>0</v>
      </c>
      <c r="AJ127" s="507">
        <f t="shared" si="95"/>
        <v>0</v>
      </c>
      <c r="AK127" s="507">
        <f t="shared" si="95"/>
        <v>0</v>
      </c>
      <c r="AL127" s="507">
        <f t="shared" si="95"/>
        <v>0</v>
      </c>
      <c r="AM127" s="507">
        <f t="shared" si="95"/>
        <v>0</v>
      </c>
      <c r="AN127" s="507">
        <f t="shared" si="95"/>
        <v>0</v>
      </c>
      <c r="AO127" s="507">
        <f t="shared" si="95"/>
        <v>0</v>
      </c>
      <c r="AP127" s="507">
        <f t="shared" si="95"/>
        <v>0</v>
      </c>
      <c r="AQ127" s="507">
        <f t="shared" si="95"/>
        <v>0</v>
      </c>
      <c r="AR127" s="507">
        <f t="shared" si="95"/>
        <v>0</v>
      </c>
      <c r="AS127" s="507">
        <f t="shared" si="95"/>
        <v>0</v>
      </c>
      <c r="AT127" s="507">
        <f t="shared" si="95"/>
        <v>0</v>
      </c>
      <c r="AU127" s="507">
        <f t="shared" si="95"/>
        <v>0</v>
      </c>
      <c r="AV127" s="507">
        <f t="shared" si="95"/>
        <v>0</v>
      </c>
      <c r="AW127" s="507">
        <f t="shared" si="95"/>
        <v>0</v>
      </c>
      <c r="AX127" s="507">
        <f t="shared" si="95"/>
        <v>0</v>
      </c>
      <c r="AY127" s="507">
        <f t="shared" si="95"/>
        <v>0</v>
      </c>
      <c r="AZ127" s="507">
        <f t="shared" si="95"/>
        <v>0</v>
      </c>
      <c r="BA127" s="507">
        <f t="shared" si="95"/>
        <v>0</v>
      </c>
      <c r="BB127" s="507">
        <f t="shared" si="95"/>
        <v>0</v>
      </c>
      <c r="BC127" s="507">
        <f t="shared" si="95"/>
        <v>0</v>
      </c>
      <c r="BD127" s="507">
        <f t="shared" si="95"/>
        <v>0</v>
      </c>
      <c r="BE127" s="507">
        <f t="shared" si="95"/>
        <v>0</v>
      </c>
      <c r="BF127" s="507">
        <f t="shared" si="95"/>
        <v>0</v>
      </c>
      <c r="BG127" s="507">
        <f t="shared" si="95"/>
        <v>0</v>
      </c>
      <c r="BH127" s="507">
        <f t="shared" si="95"/>
        <v>0</v>
      </c>
      <c r="BI127" s="507">
        <f t="shared" si="95"/>
        <v>0</v>
      </c>
      <c r="BJ127" s="507">
        <f t="shared" si="95"/>
        <v>0</v>
      </c>
      <c r="BK127" s="507">
        <f t="shared" si="95"/>
        <v>0</v>
      </c>
      <c r="BL127" s="507">
        <f t="shared" si="95"/>
        <v>0</v>
      </c>
      <c r="BM127" s="507">
        <f t="shared" si="95"/>
        <v>0</v>
      </c>
      <c r="BN127" s="507">
        <f t="shared" si="95"/>
        <v>0</v>
      </c>
      <c r="BO127" s="507">
        <f t="shared" si="95"/>
        <v>0</v>
      </c>
      <c r="BP127" s="507">
        <f t="shared" si="95"/>
        <v>0</v>
      </c>
      <c r="BQ127" s="507">
        <f t="shared" si="95"/>
        <v>0</v>
      </c>
      <c r="BR127" s="507">
        <f t="shared" ref="BR127:CF127" si="96">+IFERROR(SUMPRODUCT(BR117:BR126,BR169:BR178)/BR179,0)</f>
        <v>0</v>
      </c>
      <c r="BS127" s="507">
        <f t="shared" si="96"/>
        <v>0</v>
      </c>
      <c r="BT127" s="507">
        <f t="shared" si="96"/>
        <v>0</v>
      </c>
      <c r="BU127" s="507">
        <f t="shared" si="96"/>
        <v>0</v>
      </c>
      <c r="BV127" s="507">
        <f t="shared" si="96"/>
        <v>0</v>
      </c>
      <c r="BW127" s="507">
        <f t="shared" si="96"/>
        <v>0</v>
      </c>
      <c r="BX127" s="507">
        <f t="shared" si="96"/>
        <v>0</v>
      </c>
      <c r="BY127" s="507">
        <f t="shared" si="96"/>
        <v>0</v>
      </c>
      <c r="BZ127" s="507">
        <f t="shared" si="96"/>
        <v>0</v>
      </c>
      <c r="CA127" s="507">
        <f t="shared" si="96"/>
        <v>0</v>
      </c>
      <c r="CB127" s="507">
        <f t="shared" si="96"/>
        <v>0</v>
      </c>
      <c r="CC127" s="507">
        <f t="shared" si="96"/>
        <v>0</v>
      </c>
      <c r="CD127" s="507">
        <f t="shared" si="96"/>
        <v>0</v>
      </c>
      <c r="CE127" s="507">
        <f t="shared" si="96"/>
        <v>0</v>
      </c>
      <c r="CF127" s="507">
        <f t="shared" si="96"/>
        <v>0</v>
      </c>
    </row>
    <row r="128" spans="3:84" hidden="1" x14ac:dyDescent="0.3">
      <c r="C128" s="135"/>
      <c r="D128" s="508" t="s">
        <v>270</v>
      </c>
      <c r="E128" s="507">
        <f>+IFERROR(AVERAGEIF(E117:E126,"&gt;0"),0)</f>
        <v>0</v>
      </c>
      <c r="F128" s="507">
        <f t="shared" ref="F128:BQ128" si="97">+IFERROR(AVERAGEIF(F117:F126,"&gt;0"),0)</f>
        <v>0</v>
      </c>
      <c r="G128" s="507">
        <f t="shared" si="97"/>
        <v>0</v>
      </c>
      <c r="H128" s="507">
        <f t="shared" si="97"/>
        <v>0</v>
      </c>
      <c r="I128" s="507">
        <f t="shared" si="97"/>
        <v>0</v>
      </c>
      <c r="J128" s="507">
        <f t="shared" si="97"/>
        <v>0</v>
      </c>
      <c r="K128" s="507">
        <f t="shared" si="97"/>
        <v>1720</v>
      </c>
      <c r="L128" s="507">
        <f t="shared" si="97"/>
        <v>1740</v>
      </c>
      <c r="M128" s="507">
        <f t="shared" si="97"/>
        <v>1750</v>
      </c>
      <c r="N128" s="507">
        <f t="shared" si="97"/>
        <v>1750</v>
      </c>
      <c r="O128" s="507">
        <f t="shared" si="97"/>
        <v>0</v>
      </c>
      <c r="P128" s="507">
        <f t="shared" si="97"/>
        <v>0</v>
      </c>
      <c r="Q128" s="507">
        <f t="shared" si="97"/>
        <v>0</v>
      </c>
      <c r="R128" s="507">
        <f t="shared" si="97"/>
        <v>0</v>
      </c>
      <c r="S128" s="507">
        <f t="shared" si="97"/>
        <v>0</v>
      </c>
      <c r="T128" s="507">
        <f t="shared" si="97"/>
        <v>0</v>
      </c>
      <c r="U128" s="507">
        <f t="shared" si="97"/>
        <v>0</v>
      </c>
      <c r="V128" s="507">
        <f t="shared" si="97"/>
        <v>0</v>
      </c>
      <c r="W128" s="507">
        <f t="shared" si="97"/>
        <v>0</v>
      </c>
      <c r="X128" s="507">
        <f t="shared" si="97"/>
        <v>0</v>
      </c>
      <c r="Y128" s="507">
        <f t="shared" si="97"/>
        <v>0</v>
      </c>
      <c r="Z128" s="507">
        <f t="shared" si="97"/>
        <v>0</v>
      </c>
      <c r="AA128" s="507">
        <f t="shared" si="97"/>
        <v>0</v>
      </c>
      <c r="AB128" s="507">
        <f t="shared" si="97"/>
        <v>0</v>
      </c>
      <c r="AC128" s="507">
        <f t="shared" si="97"/>
        <v>0</v>
      </c>
      <c r="AD128" s="507">
        <f t="shared" si="97"/>
        <v>0</v>
      </c>
      <c r="AE128" s="507">
        <f t="shared" si="97"/>
        <v>0</v>
      </c>
      <c r="AF128" s="507">
        <f t="shared" si="97"/>
        <v>0</v>
      </c>
      <c r="AG128" s="507">
        <f t="shared" si="97"/>
        <v>0</v>
      </c>
      <c r="AH128" s="507">
        <f t="shared" si="97"/>
        <v>0</v>
      </c>
      <c r="AI128" s="507">
        <f t="shared" si="97"/>
        <v>0</v>
      </c>
      <c r="AJ128" s="507">
        <f t="shared" si="97"/>
        <v>0</v>
      </c>
      <c r="AK128" s="507">
        <f t="shared" si="97"/>
        <v>0</v>
      </c>
      <c r="AL128" s="507">
        <f t="shared" si="97"/>
        <v>0</v>
      </c>
      <c r="AM128" s="507">
        <f t="shared" si="97"/>
        <v>0</v>
      </c>
      <c r="AN128" s="507">
        <f t="shared" si="97"/>
        <v>0</v>
      </c>
      <c r="AO128" s="507">
        <f t="shared" si="97"/>
        <v>0</v>
      </c>
      <c r="AP128" s="507">
        <f t="shared" si="97"/>
        <v>0</v>
      </c>
      <c r="AQ128" s="507">
        <f t="shared" si="97"/>
        <v>0</v>
      </c>
      <c r="AR128" s="507">
        <f t="shared" si="97"/>
        <v>0</v>
      </c>
      <c r="AS128" s="507">
        <f t="shared" si="97"/>
        <v>0</v>
      </c>
      <c r="AT128" s="507">
        <f t="shared" si="97"/>
        <v>0</v>
      </c>
      <c r="AU128" s="507">
        <f t="shared" si="97"/>
        <v>0</v>
      </c>
      <c r="AV128" s="507">
        <f t="shared" si="97"/>
        <v>0</v>
      </c>
      <c r="AW128" s="507">
        <f t="shared" si="97"/>
        <v>0</v>
      </c>
      <c r="AX128" s="507">
        <f t="shared" si="97"/>
        <v>0</v>
      </c>
      <c r="AY128" s="507">
        <f t="shared" si="97"/>
        <v>0</v>
      </c>
      <c r="AZ128" s="507">
        <f t="shared" si="97"/>
        <v>0</v>
      </c>
      <c r="BA128" s="507">
        <f t="shared" si="97"/>
        <v>0</v>
      </c>
      <c r="BB128" s="507">
        <f t="shared" si="97"/>
        <v>0</v>
      </c>
      <c r="BC128" s="507">
        <f t="shared" si="97"/>
        <v>0</v>
      </c>
      <c r="BD128" s="507">
        <f t="shared" si="97"/>
        <v>0</v>
      </c>
      <c r="BE128" s="507">
        <f t="shared" si="97"/>
        <v>0</v>
      </c>
      <c r="BF128" s="507">
        <f t="shared" si="97"/>
        <v>0</v>
      </c>
      <c r="BG128" s="507">
        <f t="shared" si="97"/>
        <v>0</v>
      </c>
      <c r="BH128" s="507">
        <f t="shared" si="97"/>
        <v>0</v>
      </c>
      <c r="BI128" s="507">
        <f t="shared" si="97"/>
        <v>0</v>
      </c>
      <c r="BJ128" s="507">
        <f t="shared" si="97"/>
        <v>0</v>
      </c>
      <c r="BK128" s="507">
        <f t="shared" si="97"/>
        <v>0</v>
      </c>
      <c r="BL128" s="507">
        <f t="shared" si="97"/>
        <v>0</v>
      </c>
      <c r="BM128" s="507">
        <f t="shared" si="97"/>
        <v>0</v>
      </c>
      <c r="BN128" s="507">
        <f t="shared" si="97"/>
        <v>0</v>
      </c>
      <c r="BO128" s="507">
        <f t="shared" si="97"/>
        <v>0</v>
      </c>
      <c r="BP128" s="507">
        <f t="shared" si="97"/>
        <v>0</v>
      </c>
      <c r="BQ128" s="507">
        <f t="shared" si="97"/>
        <v>0</v>
      </c>
      <c r="BR128" s="507">
        <f t="shared" ref="BR128:CF128" si="98">+IFERROR(AVERAGEIF(BR117:BR126,"&gt;0"),0)</f>
        <v>0</v>
      </c>
      <c r="BS128" s="507">
        <f t="shared" si="98"/>
        <v>0</v>
      </c>
      <c r="BT128" s="507">
        <f t="shared" si="98"/>
        <v>0</v>
      </c>
      <c r="BU128" s="507">
        <f t="shared" si="98"/>
        <v>0</v>
      </c>
      <c r="BV128" s="507">
        <f t="shared" si="98"/>
        <v>0</v>
      </c>
      <c r="BW128" s="507">
        <f t="shared" si="98"/>
        <v>0</v>
      </c>
      <c r="BX128" s="507">
        <f t="shared" si="98"/>
        <v>0</v>
      </c>
      <c r="BY128" s="507">
        <f t="shared" si="98"/>
        <v>0</v>
      </c>
      <c r="BZ128" s="507">
        <f t="shared" si="98"/>
        <v>0</v>
      </c>
      <c r="CA128" s="507">
        <f t="shared" si="98"/>
        <v>0</v>
      </c>
      <c r="CB128" s="507">
        <f t="shared" si="98"/>
        <v>0</v>
      </c>
      <c r="CC128" s="507">
        <f t="shared" si="98"/>
        <v>0</v>
      </c>
      <c r="CD128" s="507">
        <f t="shared" si="98"/>
        <v>0</v>
      </c>
      <c r="CE128" s="507">
        <f t="shared" si="98"/>
        <v>0</v>
      </c>
      <c r="CF128" s="507">
        <f t="shared" si="98"/>
        <v>0</v>
      </c>
    </row>
    <row r="129" spans="3:84" hidden="1" x14ac:dyDescent="0.3">
      <c r="C129" s="135"/>
      <c r="D129" s="135"/>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c r="AB129" s="135"/>
      <c r="AC129" s="135"/>
      <c r="AD129" s="135"/>
      <c r="AE129" s="135"/>
      <c r="AF129" s="135"/>
      <c r="AG129" s="135"/>
      <c r="AH129" s="135"/>
      <c r="AI129" s="135"/>
      <c r="AJ129" s="135"/>
      <c r="AK129" s="135"/>
      <c r="AL129" s="135"/>
      <c r="AM129" s="135"/>
      <c r="AN129" s="135"/>
      <c r="AO129" s="135"/>
      <c r="AP129" s="135"/>
      <c r="AQ129" s="135"/>
      <c r="AR129" s="135"/>
      <c r="AS129" s="135"/>
      <c r="AT129" s="135"/>
      <c r="AU129" s="135"/>
      <c r="AV129" s="135"/>
      <c r="AW129" s="135"/>
      <c r="AX129" s="135"/>
      <c r="AY129" s="135"/>
      <c r="AZ129" s="135"/>
      <c r="BA129" s="135"/>
      <c r="BB129" s="135"/>
      <c r="BC129" s="135"/>
      <c r="BD129" s="135"/>
      <c r="BE129" s="135"/>
      <c r="BF129" s="135"/>
      <c r="BG129" s="135"/>
      <c r="BH129" s="135"/>
      <c r="BI129" s="135"/>
      <c r="BJ129" s="135"/>
      <c r="BK129" s="135"/>
      <c r="BL129" s="135"/>
      <c r="BM129" s="135"/>
      <c r="BN129" s="135"/>
      <c r="BO129" s="135"/>
      <c r="BP129" s="135"/>
      <c r="BQ129" s="135"/>
      <c r="BR129" s="135"/>
      <c r="BS129" s="135"/>
      <c r="BT129" s="135"/>
      <c r="BU129" s="135"/>
      <c r="BV129" s="135"/>
      <c r="BW129" s="135"/>
      <c r="BX129" s="135"/>
      <c r="BY129" s="135"/>
      <c r="BZ129" s="135"/>
      <c r="CA129" s="135"/>
      <c r="CB129" s="135"/>
      <c r="CC129" s="135"/>
      <c r="CD129" s="135"/>
      <c r="CE129" s="135"/>
      <c r="CF129" s="135"/>
    </row>
    <row r="130" spans="3:84" hidden="1" x14ac:dyDescent="0.3">
      <c r="C130" s="135">
        <v>1</v>
      </c>
      <c r="D130" s="135" t="str">
        <f t="shared" ref="D130:AI130" si="99">+D53</f>
        <v>% AGUA</v>
      </c>
      <c r="E130" s="135">
        <f t="shared" si="99"/>
        <v>0</v>
      </c>
      <c r="F130" s="135">
        <f t="shared" si="99"/>
        <v>0</v>
      </c>
      <c r="G130" s="135">
        <f t="shared" si="99"/>
        <v>0</v>
      </c>
      <c r="H130" s="135">
        <f t="shared" si="99"/>
        <v>0</v>
      </c>
      <c r="I130" s="135">
        <f t="shared" si="99"/>
        <v>0</v>
      </c>
      <c r="J130" s="135">
        <f t="shared" si="99"/>
        <v>0</v>
      </c>
      <c r="K130" s="135">
        <f t="shared" si="99"/>
        <v>16</v>
      </c>
      <c r="L130" s="135">
        <f t="shared" si="99"/>
        <v>17</v>
      </c>
      <c r="M130" s="135">
        <f t="shared" si="99"/>
        <v>13</v>
      </c>
      <c r="N130" s="135">
        <f t="shared" si="99"/>
        <v>13</v>
      </c>
      <c r="O130" s="135">
        <f t="shared" si="99"/>
        <v>0</v>
      </c>
      <c r="P130" s="135">
        <f t="shared" si="99"/>
        <v>0</v>
      </c>
      <c r="Q130" s="135">
        <f t="shared" si="99"/>
        <v>0</v>
      </c>
      <c r="R130" s="135">
        <f t="shared" si="99"/>
        <v>0</v>
      </c>
      <c r="S130" s="135">
        <f t="shared" si="99"/>
        <v>0</v>
      </c>
      <c r="T130" s="135">
        <f t="shared" si="99"/>
        <v>0</v>
      </c>
      <c r="U130" s="135">
        <f t="shared" si="99"/>
        <v>0</v>
      </c>
      <c r="V130" s="135">
        <f t="shared" si="99"/>
        <v>0</v>
      </c>
      <c r="W130" s="135">
        <f t="shared" si="99"/>
        <v>0</v>
      </c>
      <c r="X130" s="135">
        <f t="shared" si="99"/>
        <v>0</v>
      </c>
      <c r="Y130" s="135">
        <f t="shared" si="99"/>
        <v>0</v>
      </c>
      <c r="Z130" s="135">
        <f t="shared" si="99"/>
        <v>0</v>
      </c>
      <c r="AA130" s="135">
        <f t="shared" si="99"/>
        <v>0</v>
      </c>
      <c r="AB130" s="135">
        <f t="shared" si="99"/>
        <v>0</v>
      </c>
      <c r="AC130" s="135">
        <f t="shared" si="99"/>
        <v>0</v>
      </c>
      <c r="AD130" s="135">
        <f t="shared" si="99"/>
        <v>0</v>
      </c>
      <c r="AE130" s="135">
        <f t="shared" si="99"/>
        <v>0</v>
      </c>
      <c r="AF130" s="135">
        <f t="shared" si="99"/>
        <v>0</v>
      </c>
      <c r="AG130" s="135">
        <f t="shared" si="99"/>
        <v>0</v>
      </c>
      <c r="AH130" s="135">
        <f t="shared" si="99"/>
        <v>0</v>
      </c>
      <c r="AI130" s="135">
        <f t="shared" si="99"/>
        <v>0</v>
      </c>
      <c r="AJ130" s="135">
        <f t="shared" ref="AJ130:BO130" si="100">+AJ53</f>
        <v>0</v>
      </c>
      <c r="AK130" s="135">
        <f t="shared" si="100"/>
        <v>0</v>
      </c>
      <c r="AL130" s="135">
        <f t="shared" si="100"/>
        <v>0</v>
      </c>
      <c r="AM130" s="135">
        <f t="shared" si="100"/>
        <v>0</v>
      </c>
      <c r="AN130" s="135">
        <f t="shared" si="100"/>
        <v>0</v>
      </c>
      <c r="AO130" s="135">
        <f t="shared" si="100"/>
        <v>0</v>
      </c>
      <c r="AP130" s="135">
        <f t="shared" si="100"/>
        <v>0</v>
      </c>
      <c r="AQ130" s="135">
        <f t="shared" si="100"/>
        <v>0</v>
      </c>
      <c r="AR130" s="135">
        <f t="shared" si="100"/>
        <v>0</v>
      </c>
      <c r="AS130" s="135">
        <f t="shared" si="100"/>
        <v>0</v>
      </c>
      <c r="AT130" s="135">
        <f t="shared" si="100"/>
        <v>0</v>
      </c>
      <c r="AU130" s="135">
        <f t="shared" si="100"/>
        <v>0</v>
      </c>
      <c r="AV130" s="135">
        <f t="shared" si="100"/>
        <v>0</v>
      </c>
      <c r="AW130" s="135">
        <f t="shared" si="100"/>
        <v>0</v>
      </c>
      <c r="AX130" s="135">
        <f t="shared" si="100"/>
        <v>0</v>
      </c>
      <c r="AY130" s="135">
        <f t="shared" si="100"/>
        <v>0</v>
      </c>
      <c r="AZ130" s="135">
        <f t="shared" si="100"/>
        <v>0</v>
      </c>
      <c r="BA130" s="135">
        <f t="shared" si="100"/>
        <v>0</v>
      </c>
      <c r="BB130" s="135">
        <f t="shared" si="100"/>
        <v>0</v>
      </c>
      <c r="BC130" s="135">
        <f t="shared" si="100"/>
        <v>0</v>
      </c>
      <c r="BD130" s="135">
        <f t="shared" si="100"/>
        <v>0</v>
      </c>
      <c r="BE130" s="135">
        <f t="shared" si="100"/>
        <v>0</v>
      </c>
      <c r="BF130" s="135">
        <f t="shared" si="100"/>
        <v>0</v>
      </c>
      <c r="BG130" s="135">
        <f t="shared" si="100"/>
        <v>0</v>
      </c>
      <c r="BH130" s="135">
        <f t="shared" si="100"/>
        <v>0</v>
      </c>
      <c r="BI130" s="135">
        <f t="shared" si="100"/>
        <v>0</v>
      </c>
      <c r="BJ130" s="135">
        <f t="shared" si="100"/>
        <v>0</v>
      </c>
      <c r="BK130" s="135">
        <f t="shared" si="100"/>
        <v>0</v>
      </c>
      <c r="BL130" s="135">
        <f t="shared" si="100"/>
        <v>0</v>
      </c>
      <c r="BM130" s="135">
        <f t="shared" si="100"/>
        <v>0</v>
      </c>
      <c r="BN130" s="135">
        <f t="shared" si="100"/>
        <v>0</v>
      </c>
      <c r="BO130" s="135">
        <f t="shared" si="100"/>
        <v>0</v>
      </c>
      <c r="BP130" s="135">
        <f t="shared" ref="BP130:CF130" si="101">+BP53</f>
        <v>0</v>
      </c>
      <c r="BQ130" s="135">
        <f t="shared" si="101"/>
        <v>0</v>
      </c>
      <c r="BR130" s="135">
        <f t="shared" si="101"/>
        <v>0</v>
      </c>
      <c r="BS130" s="135">
        <f t="shared" si="101"/>
        <v>0</v>
      </c>
      <c r="BT130" s="135">
        <f t="shared" si="101"/>
        <v>0</v>
      </c>
      <c r="BU130" s="135">
        <f t="shared" si="101"/>
        <v>0</v>
      </c>
      <c r="BV130" s="135">
        <f t="shared" si="101"/>
        <v>0</v>
      </c>
      <c r="BW130" s="135">
        <f t="shared" si="101"/>
        <v>0</v>
      </c>
      <c r="BX130" s="135">
        <f t="shared" si="101"/>
        <v>0</v>
      </c>
      <c r="BY130" s="135">
        <f t="shared" si="101"/>
        <v>0</v>
      </c>
      <c r="BZ130" s="135">
        <f t="shared" si="101"/>
        <v>0</v>
      </c>
      <c r="CA130" s="135">
        <f t="shared" si="101"/>
        <v>0</v>
      </c>
      <c r="CB130" s="135">
        <f t="shared" si="101"/>
        <v>0</v>
      </c>
      <c r="CC130" s="135">
        <f t="shared" si="101"/>
        <v>0</v>
      </c>
      <c r="CD130" s="135">
        <f t="shared" si="101"/>
        <v>0</v>
      </c>
      <c r="CE130" s="135">
        <f t="shared" si="101"/>
        <v>0</v>
      </c>
      <c r="CF130" s="135">
        <f t="shared" si="101"/>
        <v>0</v>
      </c>
    </row>
    <row r="131" spans="3:84" hidden="1" x14ac:dyDescent="0.3">
      <c r="C131" s="135">
        <v>2</v>
      </c>
      <c r="D131" s="135" t="str">
        <f t="shared" ref="D131:AI131" si="102">+D59</f>
        <v>% AGUA</v>
      </c>
      <c r="E131" s="135">
        <f t="shared" si="102"/>
        <v>0</v>
      </c>
      <c r="F131" s="135">
        <f t="shared" si="102"/>
        <v>0</v>
      </c>
      <c r="G131" s="135">
        <f t="shared" si="102"/>
        <v>0</v>
      </c>
      <c r="H131" s="135">
        <f t="shared" si="102"/>
        <v>0</v>
      </c>
      <c r="I131" s="135">
        <f t="shared" si="102"/>
        <v>0</v>
      </c>
      <c r="J131" s="135">
        <f t="shared" si="102"/>
        <v>0</v>
      </c>
      <c r="K131" s="135">
        <f t="shared" si="102"/>
        <v>0</v>
      </c>
      <c r="L131" s="135">
        <f t="shared" si="102"/>
        <v>0</v>
      </c>
      <c r="M131" s="135">
        <f t="shared" si="102"/>
        <v>0</v>
      </c>
      <c r="N131" s="135">
        <f t="shared" si="102"/>
        <v>0</v>
      </c>
      <c r="O131" s="135">
        <f t="shared" si="102"/>
        <v>0</v>
      </c>
      <c r="P131" s="135">
        <f t="shared" si="102"/>
        <v>0</v>
      </c>
      <c r="Q131" s="135">
        <f t="shared" si="102"/>
        <v>0</v>
      </c>
      <c r="R131" s="135">
        <f t="shared" si="102"/>
        <v>0</v>
      </c>
      <c r="S131" s="135">
        <f t="shared" si="102"/>
        <v>0</v>
      </c>
      <c r="T131" s="135">
        <f t="shared" si="102"/>
        <v>0</v>
      </c>
      <c r="U131" s="135">
        <f t="shared" si="102"/>
        <v>0</v>
      </c>
      <c r="V131" s="135">
        <f t="shared" si="102"/>
        <v>0</v>
      </c>
      <c r="W131" s="135">
        <f t="shared" si="102"/>
        <v>0</v>
      </c>
      <c r="X131" s="135">
        <f t="shared" si="102"/>
        <v>0</v>
      </c>
      <c r="Y131" s="135">
        <f t="shared" si="102"/>
        <v>0</v>
      </c>
      <c r="Z131" s="135">
        <f t="shared" si="102"/>
        <v>0</v>
      </c>
      <c r="AA131" s="135">
        <f t="shared" si="102"/>
        <v>0</v>
      </c>
      <c r="AB131" s="135">
        <f t="shared" si="102"/>
        <v>0</v>
      </c>
      <c r="AC131" s="135">
        <f t="shared" si="102"/>
        <v>0</v>
      </c>
      <c r="AD131" s="135">
        <f t="shared" si="102"/>
        <v>0</v>
      </c>
      <c r="AE131" s="135">
        <f t="shared" si="102"/>
        <v>0</v>
      </c>
      <c r="AF131" s="135">
        <f t="shared" si="102"/>
        <v>0</v>
      </c>
      <c r="AG131" s="135">
        <f t="shared" si="102"/>
        <v>0</v>
      </c>
      <c r="AH131" s="135">
        <f t="shared" si="102"/>
        <v>0</v>
      </c>
      <c r="AI131" s="135">
        <f t="shared" si="102"/>
        <v>0</v>
      </c>
      <c r="AJ131" s="135">
        <f t="shared" ref="AJ131:BO131" si="103">+AJ59</f>
        <v>0</v>
      </c>
      <c r="AK131" s="135">
        <f t="shared" si="103"/>
        <v>0</v>
      </c>
      <c r="AL131" s="135">
        <f t="shared" si="103"/>
        <v>0</v>
      </c>
      <c r="AM131" s="135">
        <f t="shared" si="103"/>
        <v>0</v>
      </c>
      <c r="AN131" s="135">
        <f t="shared" si="103"/>
        <v>0</v>
      </c>
      <c r="AO131" s="135">
        <f t="shared" si="103"/>
        <v>0</v>
      </c>
      <c r="AP131" s="135">
        <f t="shared" si="103"/>
        <v>0</v>
      </c>
      <c r="AQ131" s="135">
        <f t="shared" si="103"/>
        <v>0</v>
      </c>
      <c r="AR131" s="135">
        <f t="shared" si="103"/>
        <v>0</v>
      </c>
      <c r="AS131" s="135">
        <f t="shared" si="103"/>
        <v>0</v>
      </c>
      <c r="AT131" s="135">
        <f t="shared" si="103"/>
        <v>0</v>
      </c>
      <c r="AU131" s="135">
        <f t="shared" si="103"/>
        <v>0</v>
      </c>
      <c r="AV131" s="135">
        <f t="shared" si="103"/>
        <v>0</v>
      </c>
      <c r="AW131" s="135">
        <f t="shared" si="103"/>
        <v>0</v>
      </c>
      <c r="AX131" s="135">
        <f t="shared" si="103"/>
        <v>0</v>
      </c>
      <c r="AY131" s="135">
        <f t="shared" si="103"/>
        <v>0</v>
      </c>
      <c r="AZ131" s="135">
        <f t="shared" si="103"/>
        <v>0</v>
      </c>
      <c r="BA131" s="135">
        <f t="shared" si="103"/>
        <v>0</v>
      </c>
      <c r="BB131" s="135">
        <f t="shared" si="103"/>
        <v>0</v>
      </c>
      <c r="BC131" s="135">
        <f t="shared" si="103"/>
        <v>0</v>
      </c>
      <c r="BD131" s="135">
        <f t="shared" si="103"/>
        <v>0</v>
      </c>
      <c r="BE131" s="135">
        <f t="shared" si="103"/>
        <v>0</v>
      </c>
      <c r="BF131" s="135">
        <f t="shared" si="103"/>
        <v>0</v>
      </c>
      <c r="BG131" s="135">
        <f t="shared" si="103"/>
        <v>0</v>
      </c>
      <c r="BH131" s="135">
        <f t="shared" si="103"/>
        <v>0</v>
      </c>
      <c r="BI131" s="135">
        <f t="shared" si="103"/>
        <v>0</v>
      </c>
      <c r="BJ131" s="135">
        <f t="shared" si="103"/>
        <v>0</v>
      </c>
      <c r="BK131" s="135">
        <f t="shared" si="103"/>
        <v>0</v>
      </c>
      <c r="BL131" s="135">
        <f t="shared" si="103"/>
        <v>0</v>
      </c>
      <c r="BM131" s="135">
        <f t="shared" si="103"/>
        <v>0</v>
      </c>
      <c r="BN131" s="135">
        <f t="shared" si="103"/>
        <v>0</v>
      </c>
      <c r="BO131" s="135">
        <f t="shared" si="103"/>
        <v>0</v>
      </c>
      <c r="BP131" s="135">
        <f t="shared" ref="BP131:CF131" si="104">+BP59</f>
        <v>0</v>
      </c>
      <c r="BQ131" s="135">
        <f t="shared" si="104"/>
        <v>0</v>
      </c>
      <c r="BR131" s="135">
        <f t="shared" si="104"/>
        <v>0</v>
      </c>
      <c r="BS131" s="135">
        <f t="shared" si="104"/>
        <v>0</v>
      </c>
      <c r="BT131" s="135">
        <f t="shared" si="104"/>
        <v>0</v>
      </c>
      <c r="BU131" s="135">
        <f t="shared" si="104"/>
        <v>0</v>
      </c>
      <c r="BV131" s="135">
        <f t="shared" si="104"/>
        <v>0</v>
      </c>
      <c r="BW131" s="135">
        <f t="shared" si="104"/>
        <v>0</v>
      </c>
      <c r="BX131" s="135">
        <f t="shared" si="104"/>
        <v>0</v>
      </c>
      <c r="BY131" s="135">
        <f t="shared" si="104"/>
        <v>0</v>
      </c>
      <c r="BZ131" s="135">
        <f t="shared" si="104"/>
        <v>0</v>
      </c>
      <c r="CA131" s="135">
        <f t="shared" si="104"/>
        <v>0</v>
      </c>
      <c r="CB131" s="135">
        <f t="shared" si="104"/>
        <v>0</v>
      </c>
      <c r="CC131" s="135">
        <f t="shared" si="104"/>
        <v>0</v>
      </c>
      <c r="CD131" s="135">
        <f t="shared" si="104"/>
        <v>0</v>
      </c>
      <c r="CE131" s="135">
        <f t="shared" si="104"/>
        <v>0</v>
      </c>
      <c r="CF131" s="135">
        <f t="shared" si="104"/>
        <v>0</v>
      </c>
    </row>
    <row r="132" spans="3:84" hidden="1" x14ac:dyDescent="0.3">
      <c r="C132" s="135">
        <v>3</v>
      </c>
      <c r="D132" s="135" t="str">
        <f t="shared" ref="D132:AI132" si="105">+D65</f>
        <v>% AGUA</v>
      </c>
      <c r="E132" s="135">
        <f t="shared" si="105"/>
        <v>0</v>
      </c>
      <c r="F132" s="135">
        <f t="shared" si="105"/>
        <v>0</v>
      </c>
      <c r="G132" s="135">
        <f t="shared" si="105"/>
        <v>0</v>
      </c>
      <c r="H132" s="135">
        <f t="shared" si="105"/>
        <v>0</v>
      </c>
      <c r="I132" s="135">
        <f t="shared" si="105"/>
        <v>0</v>
      </c>
      <c r="J132" s="135">
        <f t="shared" si="105"/>
        <v>0</v>
      </c>
      <c r="K132" s="135">
        <f t="shared" si="105"/>
        <v>0</v>
      </c>
      <c r="L132" s="135">
        <f t="shared" si="105"/>
        <v>0</v>
      </c>
      <c r="M132" s="135">
        <f t="shared" si="105"/>
        <v>0</v>
      </c>
      <c r="N132" s="135">
        <f t="shared" si="105"/>
        <v>0</v>
      </c>
      <c r="O132" s="135">
        <f t="shared" si="105"/>
        <v>0</v>
      </c>
      <c r="P132" s="135">
        <f t="shared" si="105"/>
        <v>0</v>
      </c>
      <c r="Q132" s="135">
        <f t="shared" si="105"/>
        <v>0</v>
      </c>
      <c r="R132" s="135">
        <f t="shared" si="105"/>
        <v>0</v>
      </c>
      <c r="S132" s="135">
        <f t="shared" si="105"/>
        <v>0</v>
      </c>
      <c r="T132" s="135">
        <f t="shared" si="105"/>
        <v>0</v>
      </c>
      <c r="U132" s="135">
        <f t="shared" si="105"/>
        <v>0</v>
      </c>
      <c r="V132" s="135">
        <f t="shared" si="105"/>
        <v>0</v>
      </c>
      <c r="W132" s="135">
        <f t="shared" si="105"/>
        <v>0</v>
      </c>
      <c r="X132" s="135">
        <f t="shared" si="105"/>
        <v>0</v>
      </c>
      <c r="Y132" s="135">
        <f t="shared" si="105"/>
        <v>0</v>
      </c>
      <c r="Z132" s="135">
        <f t="shared" si="105"/>
        <v>0</v>
      </c>
      <c r="AA132" s="135">
        <f t="shared" si="105"/>
        <v>0</v>
      </c>
      <c r="AB132" s="135">
        <f t="shared" si="105"/>
        <v>0</v>
      </c>
      <c r="AC132" s="135">
        <f t="shared" si="105"/>
        <v>0</v>
      </c>
      <c r="AD132" s="135">
        <f t="shared" si="105"/>
        <v>0</v>
      </c>
      <c r="AE132" s="135">
        <f t="shared" si="105"/>
        <v>0</v>
      </c>
      <c r="AF132" s="135">
        <f t="shared" si="105"/>
        <v>0</v>
      </c>
      <c r="AG132" s="135">
        <f t="shared" si="105"/>
        <v>0</v>
      </c>
      <c r="AH132" s="135">
        <f t="shared" si="105"/>
        <v>0</v>
      </c>
      <c r="AI132" s="135">
        <f t="shared" si="105"/>
        <v>0</v>
      </c>
      <c r="AJ132" s="135">
        <f t="shared" ref="AJ132:BO132" si="106">+AJ65</f>
        <v>0</v>
      </c>
      <c r="AK132" s="135">
        <f t="shared" si="106"/>
        <v>0</v>
      </c>
      <c r="AL132" s="135">
        <f t="shared" si="106"/>
        <v>0</v>
      </c>
      <c r="AM132" s="135">
        <f t="shared" si="106"/>
        <v>0</v>
      </c>
      <c r="AN132" s="135">
        <f t="shared" si="106"/>
        <v>0</v>
      </c>
      <c r="AO132" s="135">
        <f t="shared" si="106"/>
        <v>0</v>
      </c>
      <c r="AP132" s="135">
        <f t="shared" si="106"/>
        <v>0</v>
      </c>
      <c r="AQ132" s="135">
        <f t="shared" si="106"/>
        <v>0</v>
      </c>
      <c r="AR132" s="135">
        <f t="shared" si="106"/>
        <v>0</v>
      </c>
      <c r="AS132" s="135">
        <f t="shared" si="106"/>
        <v>0</v>
      </c>
      <c r="AT132" s="135">
        <f t="shared" si="106"/>
        <v>0</v>
      </c>
      <c r="AU132" s="135">
        <f t="shared" si="106"/>
        <v>0</v>
      </c>
      <c r="AV132" s="135">
        <f t="shared" si="106"/>
        <v>0</v>
      </c>
      <c r="AW132" s="135">
        <f t="shared" si="106"/>
        <v>0</v>
      </c>
      <c r="AX132" s="135">
        <f t="shared" si="106"/>
        <v>0</v>
      </c>
      <c r="AY132" s="135">
        <f t="shared" si="106"/>
        <v>0</v>
      </c>
      <c r="AZ132" s="135">
        <f t="shared" si="106"/>
        <v>0</v>
      </c>
      <c r="BA132" s="135">
        <f t="shared" si="106"/>
        <v>0</v>
      </c>
      <c r="BB132" s="135">
        <f t="shared" si="106"/>
        <v>0</v>
      </c>
      <c r="BC132" s="135">
        <f t="shared" si="106"/>
        <v>0</v>
      </c>
      <c r="BD132" s="135">
        <f t="shared" si="106"/>
        <v>0</v>
      </c>
      <c r="BE132" s="135">
        <f t="shared" si="106"/>
        <v>0</v>
      </c>
      <c r="BF132" s="135">
        <f t="shared" si="106"/>
        <v>0</v>
      </c>
      <c r="BG132" s="135">
        <f t="shared" si="106"/>
        <v>0</v>
      </c>
      <c r="BH132" s="135">
        <f t="shared" si="106"/>
        <v>0</v>
      </c>
      <c r="BI132" s="135">
        <f t="shared" si="106"/>
        <v>0</v>
      </c>
      <c r="BJ132" s="135">
        <f t="shared" si="106"/>
        <v>0</v>
      </c>
      <c r="BK132" s="135">
        <f t="shared" si="106"/>
        <v>0</v>
      </c>
      <c r="BL132" s="135">
        <f t="shared" si="106"/>
        <v>0</v>
      </c>
      <c r="BM132" s="135">
        <f t="shared" si="106"/>
        <v>0</v>
      </c>
      <c r="BN132" s="135">
        <f t="shared" si="106"/>
        <v>0</v>
      </c>
      <c r="BO132" s="135">
        <f t="shared" si="106"/>
        <v>0</v>
      </c>
      <c r="BP132" s="135">
        <f t="shared" ref="BP132:CF132" si="107">+BP65</f>
        <v>0</v>
      </c>
      <c r="BQ132" s="135">
        <f t="shared" si="107"/>
        <v>0</v>
      </c>
      <c r="BR132" s="135">
        <f t="shared" si="107"/>
        <v>0</v>
      </c>
      <c r="BS132" s="135">
        <f t="shared" si="107"/>
        <v>0</v>
      </c>
      <c r="BT132" s="135">
        <f t="shared" si="107"/>
        <v>0</v>
      </c>
      <c r="BU132" s="135">
        <f t="shared" si="107"/>
        <v>0</v>
      </c>
      <c r="BV132" s="135">
        <f t="shared" si="107"/>
        <v>0</v>
      </c>
      <c r="BW132" s="135">
        <f t="shared" si="107"/>
        <v>0</v>
      </c>
      <c r="BX132" s="135">
        <f t="shared" si="107"/>
        <v>0</v>
      </c>
      <c r="BY132" s="135">
        <f t="shared" si="107"/>
        <v>0</v>
      </c>
      <c r="BZ132" s="135">
        <f t="shared" si="107"/>
        <v>0</v>
      </c>
      <c r="CA132" s="135">
        <f t="shared" si="107"/>
        <v>0</v>
      </c>
      <c r="CB132" s="135">
        <f t="shared" si="107"/>
        <v>0</v>
      </c>
      <c r="CC132" s="135">
        <f t="shared" si="107"/>
        <v>0</v>
      </c>
      <c r="CD132" s="135">
        <f t="shared" si="107"/>
        <v>0</v>
      </c>
      <c r="CE132" s="135">
        <f t="shared" si="107"/>
        <v>0</v>
      </c>
      <c r="CF132" s="135">
        <f t="shared" si="107"/>
        <v>0</v>
      </c>
    </row>
    <row r="133" spans="3:84" hidden="1" x14ac:dyDescent="0.3">
      <c r="C133" s="135">
        <v>4</v>
      </c>
      <c r="D133" s="135" t="str">
        <f t="shared" ref="D133:AI133" si="108">+D71</f>
        <v>% AGUA</v>
      </c>
      <c r="E133" s="135">
        <f t="shared" si="108"/>
        <v>0</v>
      </c>
      <c r="F133" s="135">
        <f t="shared" si="108"/>
        <v>0</v>
      </c>
      <c r="G133" s="135">
        <f t="shared" si="108"/>
        <v>0</v>
      </c>
      <c r="H133" s="135">
        <f t="shared" si="108"/>
        <v>0</v>
      </c>
      <c r="I133" s="135">
        <f t="shared" si="108"/>
        <v>0</v>
      </c>
      <c r="J133" s="135">
        <f t="shared" si="108"/>
        <v>0</v>
      </c>
      <c r="K133" s="135">
        <f t="shared" si="108"/>
        <v>0</v>
      </c>
      <c r="L133" s="135">
        <f t="shared" si="108"/>
        <v>0</v>
      </c>
      <c r="M133" s="135">
        <f t="shared" si="108"/>
        <v>0</v>
      </c>
      <c r="N133" s="135">
        <f t="shared" si="108"/>
        <v>0</v>
      </c>
      <c r="O133" s="135">
        <f t="shared" si="108"/>
        <v>0</v>
      </c>
      <c r="P133" s="135">
        <f t="shared" si="108"/>
        <v>0</v>
      </c>
      <c r="Q133" s="135">
        <f t="shared" si="108"/>
        <v>0</v>
      </c>
      <c r="R133" s="135">
        <f t="shared" si="108"/>
        <v>0</v>
      </c>
      <c r="S133" s="135">
        <f t="shared" si="108"/>
        <v>0</v>
      </c>
      <c r="T133" s="135">
        <f t="shared" si="108"/>
        <v>0</v>
      </c>
      <c r="U133" s="135">
        <f t="shared" si="108"/>
        <v>0</v>
      </c>
      <c r="V133" s="135">
        <f t="shared" si="108"/>
        <v>0</v>
      </c>
      <c r="W133" s="135">
        <f t="shared" si="108"/>
        <v>0</v>
      </c>
      <c r="X133" s="135">
        <f t="shared" si="108"/>
        <v>0</v>
      </c>
      <c r="Y133" s="135">
        <f t="shared" si="108"/>
        <v>0</v>
      </c>
      <c r="Z133" s="135">
        <f t="shared" si="108"/>
        <v>0</v>
      </c>
      <c r="AA133" s="135">
        <f t="shared" si="108"/>
        <v>0</v>
      </c>
      <c r="AB133" s="135">
        <f t="shared" si="108"/>
        <v>0</v>
      </c>
      <c r="AC133" s="135">
        <f t="shared" si="108"/>
        <v>0</v>
      </c>
      <c r="AD133" s="135">
        <f t="shared" si="108"/>
        <v>0</v>
      </c>
      <c r="AE133" s="135">
        <f t="shared" si="108"/>
        <v>0</v>
      </c>
      <c r="AF133" s="135">
        <f t="shared" si="108"/>
        <v>0</v>
      </c>
      <c r="AG133" s="135">
        <f t="shared" si="108"/>
        <v>0</v>
      </c>
      <c r="AH133" s="135">
        <f t="shared" si="108"/>
        <v>0</v>
      </c>
      <c r="AI133" s="135">
        <f t="shared" si="108"/>
        <v>0</v>
      </c>
      <c r="AJ133" s="135">
        <f t="shared" ref="AJ133:BO133" si="109">+AJ71</f>
        <v>0</v>
      </c>
      <c r="AK133" s="135">
        <f t="shared" si="109"/>
        <v>0</v>
      </c>
      <c r="AL133" s="135">
        <f t="shared" si="109"/>
        <v>0</v>
      </c>
      <c r="AM133" s="135">
        <f t="shared" si="109"/>
        <v>0</v>
      </c>
      <c r="AN133" s="135">
        <f t="shared" si="109"/>
        <v>0</v>
      </c>
      <c r="AO133" s="135">
        <f t="shared" si="109"/>
        <v>0</v>
      </c>
      <c r="AP133" s="135">
        <f t="shared" si="109"/>
        <v>0</v>
      </c>
      <c r="AQ133" s="135">
        <f t="shared" si="109"/>
        <v>0</v>
      </c>
      <c r="AR133" s="135">
        <f t="shared" si="109"/>
        <v>0</v>
      </c>
      <c r="AS133" s="135">
        <f t="shared" si="109"/>
        <v>0</v>
      </c>
      <c r="AT133" s="135">
        <f t="shared" si="109"/>
        <v>0</v>
      </c>
      <c r="AU133" s="135">
        <f t="shared" si="109"/>
        <v>0</v>
      </c>
      <c r="AV133" s="135">
        <f t="shared" si="109"/>
        <v>0</v>
      </c>
      <c r="AW133" s="135">
        <f t="shared" si="109"/>
        <v>0</v>
      </c>
      <c r="AX133" s="135">
        <f t="shared" si="109"/>
        <v>0</v>
      </c>
      <c r="AY133" s="135">
        <f t="shared" si="109"/>
        <v>0</v>
      </c>
      <c r="AZ133" s="135">
        <f t="shared" si="109"/>
        <v>0</v>
      </c>
      <c r="BA133" s="135">
        <f t="shared" si="109"/>
        <v>0</v>
      </c>
      <c r="BB133" s="135">
        <f t="shared" si="109"/>
        <v>0</v>
      </c>
      <c r="BC133" s="135">
        <f t="shared" si="109"/>
        <v>0</v>
      </c>
      <c r="BD133" s="135">
        <f t="shared" si="109"/>
        <v>0</v>
      </c>
      <c r="BE133" s="135">
        <f t="shared" si="109"/>
        <v>0</v>
      </c>
      <c r="BF133" s="135">
        <f t="shared" si="109"/>
        <v>0</v>
      </c>
      <c r="BG133" s="135">
        <f t="shared" si="109"/>
        <v>0</v>
      </c>
      <c r="BH133" s="135">
        <f t="shared" si="109"/>
        <v>0</v>
      </c>
      <c r="BI133" s="135">
        <f t="shared" si="109"/>
        <v>0</v>
      </c>
      <c r="BJ133" s="135">
        <f t="shared" si="109"/>
        <v>0</v>
      </c>
      <c r="BK133" s="135">
        <f t="shared" si="109"/>
        <v>0</v>
      </c>
      <c r="BL133" s="135">
        <f t="shared" si="109"/>
        <v>0</v>
      </c>
      <c r="BM133" s="135">
        <f t="shared" si="109"/>
        <v>0</v>
      </c>
      <c r="BN133" s="135">
        <f t="shared" si="109"/>
        <v>0</v>
      </c>
      <c r="BO133" s="135">
        <f t="shared" si="109"/>
        <v>0</v>
      </c>
      <c r="BP133" s="135">
        <f t="shared" ref="BP133:CF133" si="110">+BP71</f>
        <v>0</v>
      </c>
      <c r="BQ133" s="135">
        <f t="shared" si="110"/>
        <v>0</v>
      </c>
      <c r="BR133" s="135">
        <f t="shared" si="110"/>
        <v>0</v>
      </c>
      <c r="BS133" s="135">
        <f t="shared" si="110"/>
        <v>0</v>
      </c>
      <c r="BT133" s="135">
        <f t="shared" si="110"/>
        <v>0</v>
      </c>
      <c r="BU133" s="135">
        <f t="shared" si="110"/>
        <v>0</v>
      </c>
      <c r="BV133" s="135">
        <f t="shared" si="110"/>
        <v>0</v>
      </c>
      <c r="BW133" s="135">
        <f t="shared" si="110"/>
        <v>0</v>
      </c>
      <c r="BX133" s="135">
        <f t="shared" si="110"/>
        <v>0</v>
      </c>
      <c r="BY133" s="135">
        <f t="shared" si="110"/>
        <v>0</v>
      </c>
      <c r="BZ133" s="135">
        <f t="shared" si="110"/>
        <v>0</v>
      </c>
      <c r="CA133" s="135">
        <f t="shared" si="110"/>
        <v>0</v>
      </c>
      <c r="CB133" s="135">
        <f t="shared" si="110"/>
        <v>0</v>
      </c>
      <c r="CC133" s="135">
        <f t="shared" si="110"/>
        <v>0</v>
      </c>
      <c r="CD133" s="135">
        <f t="shared" si="110"/>
        <v>0</v>
      </c>
      <c r="CE133" s="135">
        <f t="shared" si="110"/>
        <v>0</v>
      </c>
      <c r="CF133" s="135">
        <f t="shared" si="110"/>
        <v>0</v>
      </c>
    </row>
    <row r="134" spans="3:84" hidden="1" x14ac:dyDescent="0.3">
      <c r="C134" s="135">
        <v>5</v>
      </c>
      <c r="D134" s="135" t="str">
        <f t="shared" ref="D134:AI134" si="111">+D77</f>
        <v/>
      </c>
      <c r="E134" s="135">
        <f t="shared" si="111"/>
        <v>0</v>
      </c>
      <c r="F134" s="135">
        <f t="shared" si="111"/>
        <v>0</v>
      </c>
      <c r="G134" s="135">
        <f t="shared" si="111"/>
        <v>0</v>
      </c>
      <c r="H134" s="135">
        <f t="shared" si="111"/>
        <v>0</v>
      </c>
      <c r="I134" s="135">
        <f t="shared" si="111"/>
        <v>0</v>
      </c>
      <c r="J134" s="135">
        <f t="shared" si="111"/>
        <v>0</v>
      </c>
      <c r="K134" s="135">
        <f t="shared" si="111"/>
        <v>0</v>
      </c>
      <c r="L134" s="135">
        <f t="shared" si="111"/>
        <v>0</v>
      </c>
      <c r="M134" s="135">
        <f t="shared" si="111"/>
        <v>0</v>
      </c>
      <c r="N134" s="135">
        <f t="shared" si="111"/>
        <v>0</v>
      </c>
      <c r="O134" s="135">
        <f t="shared" si="111"/>
        <v>0</v>
      </c>
      <c r="P134" s="135">
        <f t="shared" si="111"/>
        <v>0</v>
      </c>
      <c r="Q134" s="135">
        <f t="shared" si="111"/>
        <v>0</v>
      </c>
      <c r="R134" s="135">
        <f t="shared" si="111"/>
        <v>0</v>
      </c>
      <c r="S134" s="135">
        <f t="shared" si="111"/>
        <v>0</v>
      </c>
      <c r="T134" s="135">
        <f t="shared" si="111"/>
        <v>0</v>
      </c>
      <c r="U134" s="135">
        <f t="shared" si="111"/>
        <v>0</v>
      </c>
      <c r="V134" s="135">
        <f t="shared" si="111"/>
        <v>0</v>
      </c>
      <c r="W134" s="135">
        <f t="shared" si="111"/>
        <v>0</v>
      </c>
      <c r="X134" s="135">
        <f t="shared" si="111"/>
        <v>0</v>
      </c>
      <c r="Y134" s="135">
        <f t="shared" si="111"/>
        <v>0</v>
      </c>
      <c r="Z134" s="135">
        <f t="shared" si="111"/>
        <v>0</v>
      </c>
      <c r="AA134" s="135">
        <f t="shared" si="111"/>
        <v>0</v>
      </c>
      <c r="AB134" s="135">
        <f t="shared" si="111"/>
        <v>0</v>
      </c>
      <c r="AC134" s="135">
        <f t="shared" si="111"/>
        <v>0</v>
      </c>
      <c r="AD134" s="135">
        <f t="shared" si="111"/>
        <v>0</v>
      </c>
      <c r="AE134" s="135">
        <f t="shared" si="111"/>
        <v>0</v>
      </c>
      <c r="AF134" s="135">
        <f t="shared" si="111"/>
        <v>0</v>
      </c>
      <c r="AG134" s="135">
        <f t="shared" si="111"/>
        <v>0</v>
      </c>
      <c r="AH134" s="135">
        <f t="shared" si="111"/>
        <v>0</v>
      </c>
      <c r="AI134" s="135">
        <f t="shared" si="111"/>
        <v>0</v>
      </c>
      <c r="AJ134" s="135">
        <f t="shared" ref="AJ134:BO134" si="112">+AJ77</f>
        <v>0</v>
      </c>
      <c r="AK134" s="135">
        <f t="shared" si="112"/>
        <v>0</v>
      </c>
      <c r="AL134" s="135">
        <f t="shared" si="112"/>
        <v>0</v>
      </c>
      <c r="AM134" s="135">
        <f t="shared" si="112"/>
        <v>0</v>
      </c>
      <c r="AN134" s="135">
        <f t="shared" si="112"/>
        <v>0</v>
      </c>
      <c r="AO134" s="135">
        <f t="shared" si="112"/>
        <v>0</v>
      </c>
      <c r="AP134" s="135">
        <f t="shared" si="112"/>
        <v>0</v>
      </c>
      <c r="AQ134" s="135">
        <f t="shared" si="112"/>
        <v>0</v>
      </c>
      <c r="AR134" s="135">
        <f t="shared" si="112"/>
        <v>0</v>
      </c>
      <c r="AS134" s="135">
        <f t="shared" si="112"/>
        <v>0</v>
      </c>
      <c r="AT134" s="135">
        <f t="shared" si="112"/>
        <v>0</v>
      </c>
      <c r="AU134" s="135">
        <f t="shared" si="112"/>
        <v>0</v>
      </c>
      <c r="AV134" s="135">
        <f t="shared" si="112"/>
        <v>0</v>
      </c>
      <c r="AW134" s="135">
        <f t="shared" si="112"/>
        <v>0</v>
      </c>
      <c r="AX134" s="135">
        <f t="shared" si="112"/>
        <v>0</v>
      </c>
      <c r="AY134" s="135">
        <f t="shared" si="112"/>
        <v>0</v>
      </c>
      <c r="AZ134" s="135">
        <f t="shared" si="112"/>
        <v>0</v>
      </c>
      <c r="BA134" s="135">
        <f t="shared" si="112"/>
        <v>0</v>
      </c>
      <c r="BB134" s="135">
        <f t="shared" si="112"/>
        <v>0</v>
      </c>
      <c r="BC134" s="135">
        <f t="shared" si="112"/>
        <v>0</v>
      </c>
      <c r="BD134" s="135">
        <f t="shared" si="112"/>
        <v>0</v>
      </c>
      <c r="BE134" s="135">
        <f t="shared" si="112"/>
        <v>0</v>
      </c>
      <c r="BF134" s="135">
        <f t="shared" si="112"/>
        <v>0</v>
      </c>
      <c r="BG134" s="135">
        <f t="shared" si="112"/>
        <v>0</v>
      </c>
      <c r="BH134" s="135">
        <f t="shared" si="112"/>
        <v>0</v>
      </c>
      <c r="BI134" s="135">
        <f t="shared" si="112"/>
        <v>0</v>
      </c>
      <c r="BJ134" s="135">
        <f t="shared" si="112"/>
        <v>0</v>
      </c>
      <c r="BK134" s="135">
        <f t="shared" si="112"/>
        <v>0</v>
      </c>
      <c r="BL134" s="135">
        <f t="shared" si="112"/>
        <v>0</v>
      </c>
      <c r="BM134" s="135">
        <f t="shared" si="112"/>
        <v>0</v>
      </c>
      <c r="BN134" s="135">
        <f t="shared" si="112"/>
        <v>0</v>
      </c>
      <c r="BO134" s="135">
        <f t="shared" si="112"/>
        <v>0</v>
      </c>
      <c r="BP134" s="135">
        <f t="shared" ref="BP134:CF134" si="113">+BP77</f>
        <v>0</v>
      </c>
      <c r="BQ134" s="135">
        <f t="shared" si="113"/>
        <v>0</v>
      </c>
      <c r="BR134" s="135">
        <f t="shared" si="113"/>
        <v>0</v>
      </c>
      <c r="BS134" s="135">
        <f t="shared" si="113"/>
        <v>0</v>
      </c>
      <c r="BT134" s="135">
        <f t="shared" si="113"/>
        <v>0</v>
      </c>
      <c r="BU134" s="135">
        <f t="shared" si="113"/>
        <v>0</v>
      </c>
      <c r="BV134" s="135">
        <f t="shared" si="113"/>
        <v>0</v>
      </c>
      <c r="BW134" s="135">
        <f t="shared" si="113"/>
        <v>0</v>
      </c>
      <c r="BX134" s="135">
        <f t="shared" si="113"/>
        <v>0</v>
      </c>
      <c r="BY134" s="135">
        <f t="shared" si="113"/>
        <v>0</v>
      </c>
      <c r="BZ134" s="135">
        <f t="shared" si="113"/>
        <v>0</v>
      </c>
      <c r="CA134" s="135">
        <f t="shared" si="113"/>
        <v>0</v>
      </c>
      <c r="CB134" s="135">
        <f t="shared" si="113"/>
        <v>0</v>
      </c>
      <c r="CC134" s="135">
        <f t="shared" si="113"/>
        <v>0</v>
      </c>
      <c r="CD134" s="135">
        <f t="shared" si="113"/>
        <v>0</v>
      </c>
      <c r="CE134" s="135">
        <f t="shared" si="113"/>
        <v>0</v>
      </c>
      <c r="CF134" s="135">
        <f t="shared" si="113"/>
        <v>0</v>
      </c>
    </row>
    <row r="135" spans="3:84" hidden="1" x14ac:dyDescent="0.3">
      <c r="C135" s="135">
        <v>6</v>
      </c>
      <c r="D135" s="135" t="str">
        <f t="shared" ref="D135:AI135" si="114">+D83</f>
        <v/>
      </c>
      <c r="E135" s="135">
        <f t="shared" si="114"/>
        <v>0</v>
      </c>
      <c r="F135" s="135">
        <f t="shared" si="114"/>
        <v>0</v>
      </c>
      <c r="G135" s="135">
        <f t="shared" si="114"/>
        <v>0</v>
      </c>
      <c r="H135" s="135">
        <f t="shared" si="114"/>
        <v>0</v>
      </c>
      <c r="I135" s="135">
        <f t="shared" si="114"/>
        <v>0</v>
      </c>
      <c r="J135" s="135">
        <f t="shared" si="114"/>
        <v>0</v>
      </c>
      <c r="K135" s="135">
        <f t="shared" si="114"/>
        <v>0</v>
      </c>
      <c r="L135" s="135">
        <f t="shared" si="114"/>
        <v>0</v>
      </c>
      <c r="M135" s="135">
        <f t="shared" si="114"/>
        <v>0</v>
      </c>
      <c r="N135" s="135">
        <f t="shared" si="114"/>
        <v>0</v>
      </c>
      <c r="O135" s="135">
        <f t="shared" si="114"/>
        <v>0</v>
      </c>
      <c r="P135" s="135">
        <f t="shared" si="114"/>
        <v>0</v>
      </c>
      <c r="Q135" s="135">
        <f t="shared" si="114"/>
        <v>0</v>
      </c>
      <c r="R135" s="135">
        <f t="shared" si="114"/>
        <v>0</v>
      </c>
      <c r="S135" s="135">
        <f t="shared" si="114"/>
        <v>0</v>
      </c>
      <c r="T135" s="135">
        <f t="shared" si="114"/>
        <v>0</v>
      </c>
      <c r="U135" s="135">
        <f t="shared" si="114"/>
        <v>0</v>
      </c>
      <c r="V135" s="135">
        <f t="shared" si="114"/>
        <v>0</v>
      </c>
      <c r="W135" s="135">
        <f t="shared" si="114"/>
        <v>0</v>
      </c>
      <c r="X135" s="135">
        <f t="shared" si="114"/>
        <v>0</v>
      </c>
      <c r="Y135" s="135">
        <f t="shared" si="114"/>
        <v>0</v>
      </c>
      <c r="Z135" s="135">
        <f t="shared" si="114"/>
        <v>0</v>
      </c>
      <c r="AA135" s="135">
        <f t="shared" si="114"/>
        <v>0</v>
      </c>
      <c r="AB135" s="135">
        <f t="shared" si="114"/>
        <v>0</v>
      </c>
      <c r="AC135" s="135">
        <f t="shared" si="114"/>
        <v>0</v>
      </c>
      <c r="AD135" s="135">
        <f t="shared" si="114"/>
        <v>0</v>
      </c>
      <c r="AE135" s="135">
        <f t="shared" si="114"/>
        <v>0</v>
      </c>
      <c r="AF135" s="135">
        <f t="shared" si="114"/>
        <v>0</v>
      </c>
      <c r="AG135" s="135">
        <f t="shared" si="114"/>
        <v>0</v>
      </c>
      <c r="AH135" s="135">
        <f t="shared" si="114"/>
        <v>0</v>
      </c>
      <c r="AI135" s="135">
        <f t="shared" si="114"/>
        <v>0</v>
      </c>
      <c r="AJ135" s="135">
        <f t="shared" ref="AJ135:BO135" si="115">+AJ83</f>
        <v>0</v>
      </c>
      <c r="AK135" s="135">
        <f t="shared" si="115"/>
        <v>0</v>
      </c>
      <c r="AL135" s="135">
        <f t="shared" si="115"/>
        <v>0</v>
      </c>
      <c r="AM135" s="135">
        <f t="shared" si="115"/>
        <v>0</v>
      </c>
      <c r="AN135" s="135">
        <f t="shared" si="115"/>
        <v>0</v>
      </c>
      <c r="AO135" s="135">
        <f t="shared" si="115"/>
        <v>0</v>
      </c>
      <c r="AP135" s="135">
        <f t="shared" si="115"/>
        <v>0</v>
      </c>
      <c r="AQ135" s="135">
        <f t="shared" si="115"/>
        <v>0</v>
      </c>
      <c r="AR135" s="135">
        <f t="shared" si="115"/>
        <v>0</v>
      </c>
      <c r="AS135" s="135">
        <f t="shared" si="115"/>
        <v>0</v>
      </c>
      <c r="AT135" s="135">
        <f t="shared" si="115"/>
        <v>0</v>
      </c>
      <c r="AU135" s="135">
        <f t="shared" si="115"/>
        <v>0</v>
      </c>
      <c r="AV135" s="135">
        <f t="shared" si="115"/>
        <v>0</v>
      </c>
      <c r="AW135" s="135">
        <f t="shared" si="115"/>
        <v>0</v>
      </c>
      <c r="AX135" s="135">
        <f t="shared" si="115"/>
        <v>0</v>
      </c>
      <c r="AY135" s="135">
        <f t="shared" si="115"/>
        <v>0</v>
      </c>
      <c r="AZ135" s="135">
        <f t="shared" si="115"/>
        <v>0</v>
      </c>
      <c r="BA135" s="135">
        <f t="shared" si="115"/>
        <v>0</v>
      </c>
      <c r="BB135" s="135">
        <f t="shared" si="115"/>
        <v>0</v>
      </c>
      <c r="BC135" s="135">
        <f t="shared" si="115"/>
        <v>0</v>
      </c>
      <c r="BD135" s="135">
        <f t="shared" si="115"/>
        <v>0</v>
      </c>
      <c r="BE135" s="135">
        <f t="shared" si="115"/>
        <v>0</v>
      </c>
      <c r="BF135" s="135">
        <f t="shared" si="115"/>
        <v>0</v>
      </c>
      <c r="BG135" s="135">
        <f t="shared" si="115"/>
        <v>0</v>
      </c>
      <c r="BH135" s="135">
        <f t="shared" si="115"/>
        <v>0</v>
      </c>
      <c r="BI135" s="135">
        <f t="shared" si="115"/>
        <v>0</v>
      </c>
      <c r="BJ135" s="135">
        <f t="shared" si="115"/>
        <v>0</v>
      </c>
      <c r="BK135" s="135">
        <f t="shared" si="115"/>
        <v>0</v>
      </c>
      <c r="BL135" s="135">
        <f t="shared" si="115"/>
        <v>0</v>
      </c>
      <c r="BM135" s="135">
        <f t="shared" si="115"/>
        <v>0</v>
      </c>
      <c r="BN135" s="135">
        <f t="shared" si="115"/>
        <v>0</v>
      </c>
      <c r="BO135" s="135">
        <f t="shared" si="115"/>
        <v>0</v>
      </c>
      <c r="BP135" s="135">
        <f t="shared" ref="BP135:CF135" si="116">+BP83</f>
        <v>0</v>
      </c>
      <c r="BQ135" s="135">
        <f t="shared" si="116"/>
        <v>0</v>
      </c>
      <c r="BR135" s="135">
        <f t="shared" si="116"/>
        <v>0</v>
      </c>
      <c r="BS135" s="135">
        <f t="shared" si="116"/>
        <v>0</v>
      </c>
      <c r="BT135" s="135">
        <f t="shared" si="116"/>
        <v>0</v>
      </c>
      <c r="BU135" s="135">
        <f t="shared" si="116"/>
        <v>0</v>
      </c>
      <c r="BV135" s="135">
        <f t="shared" si="116"/>
        <v>0</v>
      </c>
      <c r="BW135" s="135">
        <f t="shared" si="116"/>
        <v>0</v>
      </c>
      <c r="BX135" s="135">
        <f t="shared" si="116"/>
        <v>0</v>
      </c>
      <c r="BY135" s="135">
        <f t="shared" si="116"/>
        <v>0</v>
      </c>
      <c r="BZ135" s="135">
        <f t="shared" si="116"/>
        <v>0</v>
      </c>
      <c r="CA135" s="135">
        <f t="shared" si="116"/>
        <v>0</v>
      </c>
      <c r="CB135" s="135">
        <f t="shared" si="116"/>
        <v>0</v>
      </c>
      <c r="CC135" s="135">
        <f t="shared" si="116"/>
        <v>0</v>
      </c>
      <c r="CD135" s="135">
        <f t="shared" si="116"/>
        <v>0</v>
      </c>
      <c r="CE135" s="135">
        <f t="shared" si="116"/>
        <v>0</v>
      </c>
      <c r="CF135" s="135">
        <f t="shared" si="116"/>
        <v>0</v>
      </c>
    </row>
    <row r="136" spans="3:84" hidden="1" x14ac:dyDescent="0.3">
      <c r="C136" s="135">
        <v>7</v>
      </c>
      <c r="D136" s="135" t="str">
        <f t="shared" ref="D136:AI136" si="117">+D89</f>
        <v/>
      </c>
      <c r="E136" s="135">
        <f t="shared" si="117"/>
        <v>0</v>
      </c>
      <c r="F136" s="135">
        <f t="shared" si="117"/>
        <v>0</v>
      </c>
      <c r="G136" s="135">
        <f t="shared" si="117"/>
        <v>0</v>
      </c>
      <c r="H136" s="135">
        <f t="shared" si="117"/>
        <v>0</v>
      </c>
      <c r="I136" s="135">
        <f t="shared" si="117"/>
        <v>0</v>
      </c>
      <c r="J136" s="135">
        <f t="shared" si="117"/>
        <v>0</v>
      </c>
      <c r="K136" s="135">
        <f t="shared" si="117"/>
        <v>0</v>
      </c>
      <c r="L136" s="135">
        <f t="shared" si="117"/>
        <v>0</v>
      </c>
      <c r="M136" s="135">
        <f t="shared" si="117"/>
        <v>0</v>
      </c>
      <c r="N136" s="135">
        <f t="shared" si="117"/>
        <v>0</v>
      </c>
      <c r="O136" s="135">
        <f t="shared" si="117"/>
        <v>0</v>
      </c>
      <c r="P136" s="135">
        <f t="shared" si="117"/>
        <v>0</v>
      </c>
      <c r="Q136" s="135">
        <f t="shared" si="117"/>
        <v>0</v>
      </c>
      <c r="R136" s="135">
        <f t="shared" si="117"/>
        <v>0</v>
      </c>
      <c r="S136" s="135">
        <f t="shared" si="117"/>
        <v>0</v>
      </c>
      <c r="T136" s="135">
        <f t="shared" si="117"/>
        <v>0</v>
      </c>
      <c r="U136" s="135">
        <f t="shared" si="117"/>
        <v>0</v>
      </c>
      <c r="V136" s="135">
        <f t="shared" si="117"/>
        <v>0</v>
      </c>
      <c r="W136" s="135">
        <f t="shared" si="117"/>
        <v>0</v>
      </c>
      <c r="X136" s="135">
        <f t="shared" si="117"/>
        <v>0</v>
      </c>
      <c r="Y136" s="135">
        <f t="shared" si="117"/>
        <v>0</v>
      </c>
      <c r="Z136" s="135">
        <f t="shared" si="117"/>
        <v>0</v>
      </c>
      <c r="AA136" s="135">
        <f t="shared" si="117"/>
        <v>0</v>
      </c>
      <c r="AB136" s="135">
        <f t="shared" si="117"/>
        <v>0</v>
      </c>
      <c r="AC136" s="135">
        <f t="shared" si="117"/>
        <v>0</v>
      </c>
      <c r="AD136" s="135">
        <f t="shared" si="117"/>
        <v>0</v>
      </c>
      <c r="AE136" s="135">
        <f t="shared" si="117"/>
        <v>0</v>
      </c>
      <c r="AF136" s="135">
        <f t="shared" si="117"/>
        <v>0</v>
      </c>
      <c r="AG136" s="135">
        <f t="shared" si="117"/>
        <v>0</v>
      </c>
      <c r="AH136" s="135">
        <f t="shared" si="117"/>
        <v>0</v>
      </c>
      <c r="AI136" s="135">
        <f t="shared" si="117"/>
        <v>0</v>
      </c>
      <c r="AJ136" s="135">
        <f t="shared" ref="AJ136:BO136" si="118">+AJ89</f>
        <v>0</v>
      </c>
      <c r="AK136" s="135">
        <f t="shared" si="118"/>
        <v>0</v>
      </c>
      <c r="AL136" s="135">
        <f t="shared" si="118"/>
        <v>0</v>
      </c>
      <c r="AM136" s="135">
        <f t="shared" si="118"/>
        <v>0</v>
      </c>
      <c r="AN136" s="135">
        <f t="shared" si="118"/>
        <v>0</v>
      </c>
      <c r="AO136" s="135">
        <f t="shared" si="118"/>
        <v>0</v>
      </c>
      <c r="AP136" s="135">
        <f t="shared" si="118"/>
        <v>0</v>
      </c>
      <c r="AQ136" s="135">
        <f t="shared" si="118"/>
        <v>0</v>
      </c>
      <c r="AR136" s="135">
        <f t="shared" si="118"/>
        <v>0</v>
      </c>
      <c r="AS136" s="135">
        <f t="shared" si="118"/>
        <v>0</v>
      </c>
      <c r="AT136" s="135">
        <f t="shared" si="118"/>
        <v>0</v>
      </c>
      <c r="AU136" s="135">
        <f t="shared" si="118"/>
        <v>0</v>
      </c>
      <c r="AV136" s="135">
        <f t="shared" si="118"/>
        <v>0</v>
      </c>
      <c r="AW136" s="135">
        <f t="shared" si="118"/>
        <v>0</v>
      </c>
      <c r="AX136" s="135">
        <f t="shared" si="118"/>
        <v>0</v>
      </c>
      <c r="AY136" s="135">
        <f t="shared" si="118"/>
        <v>0</v>
      </c>
      <c r="AZ136" s="135">
        <f t="shared" si="118"/>
        <v>0</v>
      </c>
      <c r="BA136" s="135">
        <f t="shared" si="118"/>
        <v>0</v>
      </c>
      <c r="BB136" s="135">
        <f t="shared" si="118"/>
        <v>0</v>
      </c>
      <c r="BC136" s="135">
        <f t="shared" si="118"/>
        <v>0</v>
      </c>
      <c r="BD136" s="135">
        <f t="shared" si="118"/>
        <v>0</v>
      </c>
      <c r="BE136" s="135">
        <f t="shared" si="118"/>
        <v>0</v>
      </c>
      <c r="BF136" s="135">
        <f t="shared" si="118"/>
        <v>0</v>
      </c>
      <c r="BG136" s="135">
        <f t="shared" si="118"/>
        <v>0</v>
      </c>
      <c r="BH136" s="135">
        <f t="shared" si="118"/>
        <v>0</v>
      </c>
      <c r="BI136" s="135">
        <f t="shared" si="118"/>
        <v>0</v>
      </c>
      <c r="BJ136" s="135">
        <f t="shared" si="118"/>
        <v>0</v>
      </c>
      <c r="BK136" s="135">
        <f t="shared" si="118"/>
        <v>0</v>
      </c>
      <c r="BL136" s="135">
        <f t="shared" si="118"/>
        <v>0</v>
      </c>
      <c r="BM136" s="135">
        <f t="shared" si="118"/>
        <v>0</v>
      </c>
      <c r="BN136" s="135">
        <f t="shared" si="118"/>
        <v>0</v>
      </c>
      <c r="BO136" s="135">
        <f t="shared" si="118"/>
        <v>0</v>
      </c>
      <c r="BP136" s="135">
        <f t="shared" ref="BP136:CF136" si="119">+BP89</f>
        <v>0</v>
      </c>
      <c r="BQ136" s="135">
        <f t="shared" si="119"/>
        <v>0</v>
      </c>
      <c r="BR136" s="135">
        <f t="shared" si="119"/>
        <v>0</v>
      </c>
      <c r="BS136" s="135">
        <f t="shared" si="119"/>
        <v>0</v>
      </c>
      <c r="BT136" s="135">
        <f t="shared" si="119"/>
        <v>0</v>
      </c>
      <c r="BU136" s="135">
        <f t="shared" si="119"/>
        <v>0</v>
      </c>
      <c r="BV136" s="135">
        <f t="shared" si="119"/>
        <v>0</v>
      </c>
      <c r="BW136" s="135">
        <f t="shared" si="119"/>
        <v>0</v>
      </c>
      <c r="BX136" s="135">
        <f t="shared" si="119"/>
        <v>0</v>
      </c>
      <c r="BY136" s="135">
        <f t="shared" si="119"/>
        <v>0</v>
      </c>
      <c r="BZ136" s="135">
        <f t="shared" si="119"/>
        <v>0</v>
      </c>
      <c r="CA136" s="135">
        <f t="shared" si="119"/>
        <v>0</v>
      </c>
      <c r="CB136" s="135">
        <f t="shared" si="119"/>
        <v>0</v>
      </c>
      <c r="CC136" s="135">
        <f t="shared" si="119"/>
        <v>0</v>
      </c>
      <c r="CD136" s="135">
        <f t="shared" si="119"/>
        <v>0</v>
      </c>
      <c r="CE136" s="135">
        <f t="shared" si="119"/>
        <v>0</v>
      </c>
      <c r="CF136" s="135">
        <f t="shared" si="119"/>
        <v>0</v>
      </c>
    </row>
    <row r="137" spans="3:84" hidden="1" x14ac:dyDescent="0.3">
      <c r="C137" s="135">
        <v>8</v>
      </c>
      <c r="D137" s="135" t="str">
        <f t="shared" ref="D137:AI137" si="120">+D95</f>
        <v/>
      </c>
      <c r="E137" s="135">
        <f t="shared" si="120"/>
        <v>0</v>
      </c>
      <c r="F137" s="135">
        <f t="shared" si="120"/>
        <v>0</v>
      </c>
      <c r="G137" s="135">
        <f t="shared" si="120"/>
        <v>0</v>
      </c>
      <c r="H137" s="135">
        <f t="shared" si="120"/>
        <v>0</v>
      </c>
      <c r="I137" s="135">
        <f t="shared" si="120"/>
        <v>0</v>
      </c>
      <c r="J137" s="135">
        <f t="shared" si="120"/>
        <v>0</v>
      </c>
      <c r="K137" s="135">
        <f t="shared" si="120"/>
        <v>0</v>
      </c>
      <c r="L137" s="135">
        <f t="shared" si="120"/>
        <v>0</v>
      </c>
      <c r="M137" s="135">
        <f t="shared" si="120"/>
        <v>0</v>
      </c>
      <c r="N137" s="135">
        <f t="shared" si="120"/>
        <v>0</v>
      </c>
      <c r="O137" s="135">
        <f t="shared" si="120"/>
        <v>0</v>
      </c>
      <c r="P137" s="135">
        <f t="shared" si="120"/>
        <v>0</v>
      </c>
      <c r="Q137" s="135">
        <f t="shared" si="120"/>
        <v>0</v>
      </c>
      <c r="R137" s="135">
        <f t="shared" si="120"/>
        <v>0</v>
      </c>
      <c r="S137" s="135">
        <f t="shared" si="120"/>
        <v>0</v>
      </c>
      <c r="T137" s="135">
        <f t="shared" si="120"/>
        <v>0</v>
      </c>
      <c r="U137" s="135">
        <f t="shared" si="120"/>
        <v>0</v>
      </c>
      <c r="V137" s="135">
        <f t="shared" si="120"/>
        <v>0</v>
      </c>
      <c r="W137" s="135">
        <f t="shared" si="120"/>
        <v>0</v>
      </c>
      <c r="X137" s="135">
        <f t="shared" si="120"/>
        <v>0</v>
      </c>
      <c r="Y137" s="135">
        <f t="shared" si="120"/>
        <v>0</v>
      </c>
      <c r="Z137" s="135">
        <f t="shared" si="120"/>
        <v>0</v>
      </c>
      <c r="AA137" s="135">
        <f t="shared" si="120"/>
        <v>0</v>
      </c>
      <c r="AB137" s="135">
        <f t="shared" si="120"/>
        <v>0</v>
      </c>
      <c r="AC137" s="135">
        <f t="shared" si="120"/>
        <v>0</v>
      </c>
      <c r="AD137" s="135">
        <f t="shared" si="120"/>
        <v>0</v>
      </c>
      <c r="AE137" s="135">
        <f t="shared" si="120"/>
        <v>0</v>
      </c>
      <c r="AF137" s="135">
        <f t="shared" si="120"/>
        <v>0</v>
      </c>
      <c r="AG137" s="135">
        <f t="shared" si="120"/>
        <v>0</v>
      </c>
      <c r="AH137" s="135">
        <f t="shared" si="120"/>
        <v>0</v>
      </c>
      <c r="AI137" s="135">
        <f t="shared" si="120"/>
        <v>0</v>
      </c>
      <c r="AJ137" s="135">
        <f t="shared" ref="AJ137:BO137" si="121">+AJ95</f>
        <v>0</v>
      </c>
      <c r="AK137" s="135">
        <f t="shared" si="121"/>
        <v>0</v>
      </c>
      <c r="AL137" s="135">
        <f t="shared" si="121"/>
        <v>0</v>
      </c>
      <c r="AM137" s="135">
        <f t="shared" si="121"/>
        <v>0</v>
      </c>
      <c r="AN137" s="135">
        <f t="shared" si="121"/>
        <v>0</v>
      </c>
      <c r="AO137" s="135">
        <f t="shared" si="121"/>
        <v>0</v>
      </c>
      <c r="AP137" s="135">
        <f t="shared" si="121"/>
        <v>0</v>
      </c>
      <c r="AQ137" s="135">
        <f t="shared" si="121"/>
        <v>0</v>
      </c>
      <c r="AR137" s="135">
        <f t="shared" si="121"/>
        <v>0</v>
      </c>
      <c r="AS137" s="135">
        <f t="shared" si="121"/>
        <v>0</v>
      </c>
      <c r="AT137" s="135">
        <f t="shared" si="121"/>
        <v>0</v>
      </c>
      <c r="AU137" s="135">
        <f t="shared" si="121"/>
        <v>0</v>
      </c>
      <c r="AV137" s="135">
        <f t="shared" si="121"/>
        <v>0</v>
      </c>
      <c r="AW137" s="135">
        <f t="shared" si="121"/>
        <v>0</v>
      </c>
      <c r="AX137" s="135">
        <f t="shared" si="121"/>
        <v>0</v>
      </c>
      <c r="AY137" s="135">
        <f t="shared" si="121"/>
        <v>0</v>
      </c>
      <c r="AZ137" s="135">
        <f t="shared" si="121"/>
        <v>0</v>
      </c>
      <c r="BA137" s="135">
        <f t="shared" si="121"/>
        <v>0</v>
      </c>
      <c r="BB137" s="135">
        <f t="shared" si="121"/>
        <v>0</v>
      </c>
      <c r="BC137" s="135">
        <f t="shared" si="121"/>
        <v>0</v>
      </c>
      <c r="BD137" s="135">
        <f t="shared" si="121"/>
        <v>0</v>
      </c>
      <c r="BE137" s="135">
        <f t="shared" si="121"/>
        <v>0</v>
      </c>
      <c r="BF137" s="135">
        <f t="shared" si="121"/>
        <v>0</v>
      </c>
      <c r="BG137" s="135">
        <f t="shared" si="121"/>
        <v>0</v>
      </c>
      <c r="BH137" s="135">
        <f t="shared" si="121"/>
        <v>0</v>
      </c>
      <c r="BI137" s="135">
        <f t="shared" si="121"/>
        <v>0</v>
      </c>
      <c r="BJ137" s="135">
        <f t="shared" si="121"/>
        <v>0</v>
      </c>
      <c r="BK137" s="135">
        <f t="shared" si="121"/>
        <v>0</v>
      </c>
      <c r="BL137" s="135">
        <f t="shared" si="121"/>
        <v>0</v>
      </c>
      <c r="BM137" s="135">
        <f t="shared" si="121"/>
        <v>0</v>
      </c>
      <c r="BN137" s="135">
        <f t="shared" si="121"/>
        <v>0</v>
      </c>
      <c r="BO137" s="135">
        <f t="shared" si="121"/>
        <v>0</v>
      </c>
      <c r="BP137" s="135">
        <f t="shared" ref="BP137:CF137" si="122">+BP95</f>
        <v>0</v>
      </c>
      <c r="BQ137" s="135">
        <f t="shared" si="122"/>
        <v>0</v>
      </c>
      <c r="BR137" s="135">
        <f t="shared" si="122"/>
        <v>0</v>
      </c>
      <c r="BS137" s="135">
        <f t="shared" si="122"/>
        <v>0</v>
      </c>
      <c r="BT137" s="135">
        <f t="shared" si="122"/>
        <v>0</v>
      </c>
      <c r="BU137" s="135">
        <f t="shared" si="122"/>
        <v>0</v>
      </c>
      <c r="BV137" s="135">
        <f t="shared" si="122"/>
        <v>0</v>
      </c>
      <c r="BW137" s="135">
        <f t="shared" si="122"/>
        <v>0</v>
      </c>
      <c r="BX137" s="135">
        <f t="shared" si="122"/>
        <v>0</v>
      </c>
      <c r="BY137" s="135">
        <f t="shared" si="122"/>
        <v>0</v>
      </c>
      <c r="BZ137" s="135">
        <f t="shared" si="122"/>
        <v>0</v>
      </c>
      <c r="CA137" s="135">
        <f t="shared" si="122"/>
        <v>0</v>
      </c>
      <c r="CB137" s="135">
        <f t="shared" si="122"/>
        <v>0</v>
      </c>
      <c r="CC137" s="135">
        <f t="shared" si="122"/>
        <v>0</v>
      </c>
      <c r="CD137" s="135">
        <f t="shared" si="122"/>
        <v>0</v>
      </c>
      <c r="CE137" s="135">
        <f t="shared" si="122"/>
        <v>0</v>
      </c>
      <c r="CF137" s="135">
        <f t="shared" si="122"/>
        <v>0</v>
      </c>
    </row>
    <row r="138" spans="3:84" hidden="1" x14ac:dyDescent="0.3">
      <c r="C138" s="135">
        <v>9</v>
      </c>
      <c r="D138" s="135" t="str">
        <f t="shared" ref="D138:AI138" si="123">+D101</f>
        <v/>
      </c>
      <c r="E138" s="135">
        <f t="shared" si="123"/>
        <v>0</v>
      </c>
      <c r="F138" s="135">
        <f t="shared" si="123"/>
        <v>0</v>
      </c>
      <c r="G138" s="135">
        <f t="shared" si="123"/>
        <v>0</v>
      </c>
      <c r="H138" s="135">
        <f t="shared" si="123"/>
        <v>0</v>
      </c>
      <c r="I138" s="135">
        <f t="shared" si="123"/>
        <v>0</v>
      </c>
      <c r="J138" s="135">
        <f t="shared" si="123"/>
        <v>0</v>
      </c>
      <c r="K138" s="135">
        <f t="shared" si="123"/>
        <v>0</v>
      </c>
      <c r="L138" s="135">
        <f t="shared" si="123"/>
        <v>0</v>
      </c>
      <c r="M138" s="135">
        <f t="shared" si="123"/>
        <v>0</v>
      </c>
      <c r="N138" s="135">
        <f t="shared" si="123"/>
        <v>0</v>
      </c>
      <c r="O138" s="135">
        <f t="shared" si="123"/>
        <v>0</v>
      </c>
      <c r="P138" s="135">
        <f t="shared" si="123"/>
        <v>0</v>
      </c>
      <c r="Q138" s="135">
        <f t="shared" si="123"/>
        <v>0</v>
      </c>
      <c r="R138" s="135">
        <f t="shared" si="123"/>
        <v>0</v>
      </c>
      <c r="S138" s="135">
        <f t="shared" si="123"/>
        <v>0</v>
      </c>
      <c r="T138" s="135">
        <f t="shared" si="123"/>
        <v>0</v>
      </c>
      <c r="U138" s="135">
        <f t="shared" si="123"/>
        <v>0</v>
      </c>
      <c r="V138" s="135">
        <f t="shared" si="123"/>
        <v>0</v>
      </c>
      <c r="W138" s="135">
        <f t="shared" si="123"/>
        <v>0</v>
      </c>
      <c r="X138" s="135">
        <f t="shared" si="123"/>
        <v>0</v>
      </c>
      <c r="Y138" s="135">
        <f t="shared" si="123"/>
        <v>0</v>
      </c>
      <c r="Z138" s="135">
        <f t="shared" si="123"/>
        <v>0</v>
      </c>
      <c r="AA138" s="135">
        <f t="shared" si="123"/>
        <v>0</v>
      </c>
      <c r="AB138" s="135">
        <f t="shared" si="123"/>
        <v>0</v>
      </c>
      <c r="AC138" s="135">
        <f t="shared" si="123"/>
        <v>0</v>
      </c>
      <c r="AD138" s="135">
        <f t="shared" si="123"/>
        <v>0</v>
      </c>
      <c r="AE138" s="135">
        <f t="shared" si="123"/>
        <v>0</v>
      </c>
      <c r="AF138" s="135">
        <f t="shared" si="123"/>
        <v>0</v>
      </c>
      <c r="AG138" s="135">
        <f t="shared" si="123"/>
        <v>0</v>
      </c>
      <c r="AH138" s="135">
        <f t="shared" si="123"/>
        <v>0</v>
      </c>
      <c r="AI138" s="135">
        <f t="shared" si="123"/>
        <v>0</v>
      </c>
      <c r="AJ138" s="135">
        <f t="shared" ref="AJ138:BO138" si="124">+AJ101</f>
        <v>0</v>
      </c>
      <c r="AK138" s="135">
        <f t="shared" si="124"/>
        <v>0</v>
      </c>
      <c r="AL138" s="135">
        <f t="shared" si="124"/>
        <v>0</v>
      </c>
      <c r="AM138" s="135">
        <f t="shared" si="124"/>
        <v>0</v>
      </c>
      <c r="AN138" s="135">
        <f t="shared" si="124"/>
        <v>0</v>
      </c>
      <c r="AO138" s="135">
        <f t="shared" si="124"/>
        <v>0</v>
      </c>
      <c r="AP138" s="135">
        <f t="shared" si="124"/>
        <v>0</v>
      </c>
      <c r="AQ138" s="135">
        <f t="shared" si="124"/>
        <v>0</v>
      </c>
      <c r="AR138" s="135">
        <f t="shared" si="124"/>
        <v>0</v>
      </c>
      <c r="AS138" s="135">
        <f t="shared" si="124"/>
        <v>0</v>
      </c>
      <c r="AT138" s="135">
        <f t="shared" si="124"/>
        <v>0</v>
      </c>
      <c r="AU138" s="135">
        <f t="shared" si="124"/>
        <v>0</v>
      </c>
      <c r="AV138" s="135">
        <f t="shared" si="124"/>
        <v>0</v>
      </c>
      <c r="AW138" s="135">
        <f t="shared" si="124"/>
        <v>0</v>
      </c>
      <c r="AX138" s="135">
        <f t="shared" si="124"/>
        <v>0</v>
      </c>
      <c r="AY138" s="135">
        <f t="shared" si="124"/>
        <v>0</v>
      </c>
      <c r="AZ138" s="135">
        <f t="shared" si="124"/>
        <v>0</v>
      </c>
      <c r="BA138" s="135">
        <f t="shared" si="124"/>
        <v>0</v>
      </c>
      <c r="BB138" s="135">
        <f t="shared" si="124"/>
        <v>0</v>
      </c>
      <c r="BC138" s="135">
        <f t="shared" si="124"/>
        <v>0</v>
      </c>
      <c r="BD138" s="135">
        <f t="shared" si="124"/>
        <v>0</v>
      </c>
      <c r="BE138" s="135">
        <f t="shared" si="124"/>
        <v>0</v>
      </c>
      <c r="BF138" s="135">
        <f t="shared" si="124"/>
        <v>0</v>
      </c>
      <c r="BG138" s="135">
        <f t="shared" si="124"/>
        <v>0</v>
      </c>
      <c r="BH138" s="135">
        <f t="shared" si="124"/>
        <v>0</v>
      </c>
      <c r="BI138" s="135">
        <f t="shared" si="124"/>
        <v>0</v>
      </c>
      <c r="BJ138" s="135">
        <f t="shared" si="124"/>
        <v>0</v>
      </c>
      <c r="BK138" s="135">
        <f t="shared" si="124"/>
        <v>0</v>
      </c>
      <c r="BL138" s="135">
        <f t="shared" si="124"/>
        <v>0</v>
      </c>
      <c r="BM138" s="135">
        <f t="shared" si="124"/>
        <v>0</v>
      </c>
      <c r="BN138" s="135">
        <f t="shared" si="124"/>
        <v>0</v>
      </c>
      <c r="BO138" s="135">
        <f t="shared" si="124"/>
        <v>0</v>
      </c>
      <c r="BP138" s="135">
        <f t="shared" ref="BP138:CF138" si="125">+BP101</f>
        <v>0</v>
      </c>
      <c r="BQ138" s="135">
        <f t="shared" si="125"/>
        <v>0</v>
      </c>
      <c r="BR138" s="135">
        <f t="shared" si="125"/>
        <v>0</v>
      </c>
      <c r="BS138" s="135">
        <f t="shared" si="125"/>
        <v>0</v>
      </c>
      <c r="BT138" s="135">
        <f t="shared" si="125"/>
        <v>0</v>
      </c>
      <c r="BU138" s="135">
        <f t="shared" si="125"/>
        <v>0</v>
      </c>
      <c r="BV138" s="135">
        <f t="shared" si="125"/>
        <v>0</v>
      </c>
      <c r="BW138" s="135">
        <f t="shared" si="125"/>
        <v>0</v>
      </c>
      <c r="BX138" s="135">
        <f t="shared" si="125"/>
        <v>0</v>
      </c>
      <c r="BY138" s="135">
        <f t="shared" si="125"/>
        <v>0</v>
      </c>
      <c r="BZ138" s="135">
        <f t="shared" si="125"/>
        <v>0</v>
      </c>
      <c r="CA138" s="135">
        <f t="shared" si="125"/>
        <v>0</v>
      </c>
      <c r="CB138" s="135">
        <f t="shared" si="125"/>
        <v>0</v>
      </c>
      <c r="CC138" s="135">
        <f t="shared" si="125"/>
        <v>0</v>
      </c>
      <c r="CD138" s="135">
        <f t="shared" si="125"/>
        <v>0</v>
      </c>
      <c r="CE138" s="135">
        <f t="shared" si="125"/>
        <v>0</v>
      </c>
      <c r="CF138" s="135">
        <f t="shared" si="125"/>
        <v>0</v>
      </c>
    </row>
    <row r="139" spans="3:84" hidden="1" x14ac:dyDescent="0.3">
      <c r="C139" s="135">
        <v>10</v>
      </c>
      <c r="D139" s="135" t="str">
        <f t="shared" ref="D139:AI139" si="126">+D107</f>
        <v/>
      </c>
      <c r="E139" s="135">
        <f t="shared" si="126"/>
        <v>0</v>
      </c>
      <c r="F139" s="135">
        <f t="shared" si="126"/>
        <v>0</v>
      </c>
      <c r="G139" s="135">
        <f t="shared" si="126"/>
        <v>0</v>
      </c>
      <c r="H139" s="135">
        <f t="shared" si="126"/>
        <v>0</v>
      </c>
      <c r="I139" s="135">
        <f t="shared" si="126"/>
        <v>0</v>
      </c>
      <c r="J139" s="135">
        <f t="shared" si="126"/>
        <v>0</v>
      </c>
      <c r="K139" s="135">
        <f t="shared" si="126"/>
        <v>0</v>
      </c>
      <c r="L139" s="135">
        <f t="shared" si="126"/>
        <v>0</v>
      </c>
      <c r="M139" s="135">
        <f t="shared" si="126"/>
        <v>0</v>
      </c>
      <c r="N139" s="135">
        <f t="shared" si="126"/>
        <v>0</v>
      </c>
      <c r="O139" s="135">
        <f t="shared" si="126"/>
        <v>0</v>
      </c>
      <c r="P139" s="135">
        <f t="shared" si="126"/>
        <v>0</v>
      </c>
      <c r="Q139" s="135">
        <f t="shared" si="126"/>
        <v>0</v>
      </c>
      <c r="R139" s="135">
        <f t="shared" si="126"/>
        <v>0</v>
      </c>
      <c r="S139" s="135">
        <f t="shared" si="126"/>
        <v>0</v>
      </c>
      <c r="T139" s="135">
        <f t="shared" si="126"/>
        <v>0</v>
      </c>
      <c r="U139" s="135">
        <f t="shared" si="126"/>
        <v>0</v>
      </c>
      <c r="V139" s="135">
        <f t="shared" si="126"/>
        <v>0</v>
      </c>
      <c r="W139" s="135">
        <f t="shared" si="126"/>
        <v>0</v>
      </c>
      <c r="X139" s="135">
        <f t="shared" si="126"/>
        <v>0</v>
      </c>
      <c r="Y139" s="135">
        <f t="shared" si="126"/>
        <v>0</v>
      </c>
      <c r="Z139" s="135">
        <f t="shared" si="126"/>
        <v>0</v>
      </c>
      <c r="AA139" s="135">
        <f t="shared" si="126"/>
        <v>0</v>
      </c>
      <c r="AB139" s="135">
        <f t="shared" si="126"/>
        <v>0</v>
      </c>
      <c r="AC139" s="135">
        <f t="shared" si="126"/>
        <v>0</v>
      </c>
      <c r="AD139" s="135">
        <f t="shared" si="126"/>
        <v>0</v>
      </c>
      <c r="AE139" s="135">
        <f t="shared" si="126"/>
        <v>0</v>
      </c>
      <c r="AF139" s="135">
        <f t="shared" si="126"/>
        <v>0</v>
      </c>
      <c r="AG139" s="135">
        <f t="shared" si="126"/>
        <v>0</v>
      </c>
      <c r="AH139" s="135">
        <f t="shared" si="126"/>
        <v>0</v>
      </c>
      <c r="AI139" s="135">
        <f t="shared" si="126"/>
        <v>0</v>
      </c>
      <c r="AJ139" s="135">
        <f t="shared" ref="AJ139:BO139" si="127">+AJ107</f>
        <v>0</v>
      </c>
      <c r="AK139" s="135">
        <f t="shared" si="127"/>
        <v>0</v>
      </c>
      <c r="AL139" s="135">
        <f t="shared" si="127"/>
        <v>0</v>
      </c>
      <c r="AM139" s="135">
        <f t="shared" si="127"/>
        <v>0</v>
      </c>
      <c r="AN139" s="135">
        <f t="shared" si="127"/>
        <v>0</v>
      </c>
      <c r="AO139" s="135">
        <f t="shared" si="127"/>
        <v>0</v>
      </c>
      <c r="AP139" s="135">
        <f t="shared" si="127"/>
        <v>0</v>
      </c>
      <c r="AQ139" s="135">
        <f t="shared" si="127"/>
        <v>0</v>
      </c>
      <c r="AR139" s="135">
        <f t="shared" si="127"/>
        <v>0</v>
      </c>
      <c r="AS139" s="135">
        <f t="shared" si="127"/>
        <v>0</v>
      </c>
      <c r="AT139" s="135">
        <f t="shared" si="127"/>
        <v>0</v>
      </c>
      <c r="AU139" s="135">
        <f t="shared" si="127"/>
        <v>0</v>
      </c>
      <c r="AV139" s="135">
        <f t="shared" si="127"/>
        <v>0</v>
      </c>
      <c r="AW139" s="135">
        <f t="shared" si="127"/>
        <v>0</v>
      </c>
      <c r="AX139" s="135">
        <f t="shared" si="127"/>
        <v>0</v>
      </c>
      <c r="AY139" s="135">
        <f t="shared" si="127"/>
        <v>0</v>
      </c>
      <c r="AZ139" s="135">
        <f t="shared" si="127"/>
        <v>0</v>
      </c>
      <c r="BA139" s="135">
        <f t="shared" si="127"/>
        <v>0</v>
      </c>
      <c r="BB139" s="135">
        <f t="shared" si="127"/>
        <v>0</v>
      </c>
      <c r="BC139" s="135">
        <f t="shared" si="127"/>
        <v>0</v>
      </c>
      <c r="BD139" s="135">
        <f t="shared" si="127"/>
        <v>0</v>
      </c>
      <c r="BE139" s="135">
        <f t="shared" si="127"/>
        <v>0</v>
      </c>
      <c r="BF139" s="135">
        <f t="shared" si="127"/>
        <v>0</v>
      </c>
      <c r="BG139" s="135">
        <f t="shared" si="127"/>
        <v>0</v>
      </c>
      <c r="BH139" s="135">
        <f t="shared" si="127"/>
        <v>0</v>
      </c>
      <c r="BI139" s="135">
        <f t="shared" si="127"/>
        <v>0</v>
      </c>
      <c r="BJ139" s="135">
        <f t="shared" si="127"/>
        <v>0</v>
      </c>
      <c r="BK139" s="135">
        <f t="shared" si="127"/>
        <v>0</v>
      </c>
      <c r="BL139" s="135">
        <f t="shared" si="127"/>
        <v>0</v>
      </c>
      <c r="BM139" s="135">
        <f t="shared" si="127"/>
        <v>0</v>
      </c>
      <c r="BN139" s="135">
        <f t="shared" si="127"/>
        <v>0</v>
      </c>
      <c r="BO139" s="135">
        <f t="shared" si="127"/>
        <v>0</v>
      </c>
      <c r="BP139" s="135">
        <f t="shared" ref="BP139:CF139" si="128">+BP107</f>
        <v>0</v>
      </c>
      <c r="BQ139" s="135">
        <f t="shared" si="128"/>
        <v>0</v>
      </c>
      <c r="BR139" s="135">
        <f t="shared" si="128"/>
        <v>0</v>
      </c>
      <c r="BS139" s="135">
        <f t="shared" si="128"/>
        <v>0</v>
      </c>
      <c r="BT139" s="135">
        <f t="shared" si="128"/>
        <v>0</v>
      </c>
      <c r="BU139" s="135">
        <f t="shared" si="128"/>
        <v>0</v>
      </c>
      <c r="BV139" s="135">
        <f t="shared" si="128"/>
        <v>0</v>
      </c>
      <c r="BW139" s="135">
        <f t="shared" si="128"/>
        <v>0</v>
      </c>
      <c r="BX139" s="135">
        <f t="shared" si="128"/>
        <v>0</v>
      </c>
      <c r="BY139" s="135">
        <f t="shared" si="128"/>
        <v>0</v>
      </c>
      <c r="BZ139" s="135">
        <f t="shared" si="128"/>
        <v>0</v>
      </c>
      <c r="CA139" s="135">
        <f t="shared" si="128"/>
        <v>0</v>
      </c>
      <c r="CB139" s="135">
        <f t="shared" si="128"/>
        <v>0</v>
      </c>
      <c r="CC139" s="135">
        <f t="shared" si="128"/>
        <v>0</v>
      </c>
      <c r="CD139" s="135">
        <f t="shared" si="128"/>
        <v>0</v>
      </c>
      <c r="CE139" s="135">
        <f t="shared" si="128"/>
        <v>0</v>
      </c>
      <c r="CF139" s="135">
        <f t="shared" si="128"/>
        <v>0</v>
      </c>
    </row>
    <row r="140" spans="3:84" hidden="1" x14ac:dyDescent="0.3">
      <c r="C140" s="135"/>
      <c r="D140" s="506" t="s">
        <v>269</v>
      </c>
      <c r="E140" s="507">
        <f>+IFERROR(SUMPRODUCT(E130:E139,E169:E178)/E179,0)</f>
        <v>0</v>
      </c>
      <c r="F140" s="507">
        <f t="shared" ref="F140:BQ140" si="129">+IFERROR(SUMPRODUCT(F130:F139,F169:F178)/F179,0)</f>
        <v>0</v>
      </c>
      <c r="G140" s="507">
        <f t="shared" si="129"/>
        <v>0</v>
      </c>
      <c r="H140" s="507">
        <f t="shared" si="129"/>
        <v>0</v>
      </c>
      <c r="I140" s="507">
        <f t="shared" si="129"/>
        <v>0</v>
      </c>
      <c r="J140" s="507">
        <f t="shared" si="129"/>
        <v>0</v>
      </c>
      <c r="K140" s="507">
        <f t="shared" si="129"/>
        <v>0</v>
      </c>
      <c r="L140" s="507">
        <f t="shared" si="129"/>
        <v>0</v>
      </c>
      <c r="M140" s="507">
        <f t="shared" si="129"/>
        <v>0</v>
      </c>
      <c r="N140" s="507">
        <f t="shared" si="129"/>
        <v>0</v>
      </c>
      <c r="O140" s="507">
        <f t="shared" si="129"/>
        <v>0</v>
      </c>
      <c r="P140" s="507">
        <f t="shared" si="129"/>
        <v>0</v>
      </c>
      <c r="Q140" s="507">
        <f t="shared" si="129"/>
        <v>0</v>
      </c>
      <c r="R140" s="507">
        <f t="shared" si="129"/>
        <v>0</v>
      </c>
      <c r="S140" s="507">
        <f t="shared" si="129"/>
        <v>0</v>
      </c>
      <c r="T140" s="507">
        <f t="shared" si="129"/>
        <v>0</v>
      </c>
      <c r="U140" s="507">
        <f t="shared" si="129"/>
        <v>0</v>
      </c>
      <c r="V140" s="507">
        <f t="shared" si="129"/>
        <v>0</v>
      </c>
      <c r="W140" s="507">
        <f t="shared" si="129"/>
        <v>0</v>
      </c>
      <c r="X140" s="507">
        <f t="shared" si="129"/>
        <v>0</v>
      </c>
      <c r="Y140" s="507">
        <f t="shared" si="129"/>
        <v>0</v>
      </c>
      <c r="Z140" s="507">
        <f t="shared" si="129"/>
        <v>0</v>
      </c>
      <c r="AA140" s="507">
        <f t="shared" si="129"/>
        <v>0</v>
      </c>
      <c r="AB140" s="507">
        <f t="shared" si="129"/>
        <v>0</v>
      </c>
      <c r="AC140" s="507">
        <f t="shared" si="129"/>
        <v>0</v>
      </c>
      <c r="AD140" s="507">
        <f t="shared" si="129"/>
        <v>0</v>
      </c>
      <c r="AE140" s="507">
        <f t="shared" si="129"/>
        <v>0</v>
      </c>
      <c r="AF140" s="507">
        <f t="shared" si="129"/>
        <v>0</v>
      </c>
      <c r="AG140" s="507">
        <f t="shared" si="129"/>
        <v>0</v>
      </c>
      <c r="AH140" s="507">
        <f t="shared" si="129"/>
        <v>0</v>
      </c>
      <c r="AI140" s="507">
        <f t="shared" si="129"/>
        <v>0</v>
      </c>
      <c r="AJ140" s="507">
        <f t="shared" si="129"/>
        <v>0</v>
      </c>
      <c r="AK140" s="507">
        <f t="shared" si="129"/>
        <v>0</v>
      </c>
      <c r="AL140" s="507">
        <f t="shared" si="129"/>
        <v>0</v>
      </c>
      <c r="AM140" s="507">
        <f t="shared" si="129"/>
        <v>0</v>
      </c>
      <c r="AN140" s="507">
        <f t="shared" si="129"/>
        <v>0</v>
      </c>
      <c r="AO140" s="507">
        <f t="shared" si="129"/>
        <v>0</v>
      </c>
      <c r="AP140" s="507">
        <f t="shared" si="129"/>
        <v>0</v>
      </c>
      <c r="AQ140" s="507">
        <f t="shared" si="129"/>
        <v>0</v>
      </c>
      <c r="AR140" s="507">
        <f t="shared" si="129"/>
        <v>0</v>
      </c>
      <c r="AS140" s="507">
        <f t="shared" si="129"/>
        <v>0</v>
      </c>
      <c r="AT140" s="507">
        <f t="shared" si="129"/>
        <v>0</v>
      </c>
      <c r="AU140" s="507">
        <f t="shared" si="129"/>
        <v>0</v>
      </c>
      <c r="AV140" s="507">
        <f t="shared" si="129"/>
        <v>0</v>
      </c>
      <c r="AW140" s="507">
        <f t="shared" si="129"/>
        <v>0</v>
      </c>
      <c r="AX140" s="507">
        <f t="shared" si="129"/>
        <v>0</v>
      </c>
      <c r="AY140" s="507">
        <f t="shared" si="129"/>
        <v>0</v>
      </c>
      <c r="AZ140" s="507">
        <f t="shared" si="129"/>
        <v>0</v>
      </c>
      <c r="BA140" s="507">
        <f t="shared" si="129"/>
        <v>0</v>
      </c>
      <c r="BB140" s="507">
        <f t="shared" si="129"/>
        <v>0</v>
      </c>
      <c r="BC140" s="507">
        <f t="shared" si="129"/>
        <v>0</v>
      </c>
      <c r="BD140" s="507">
        <f t="shared" si="129"/>
        <v>0</v>
      </c>
      <c r="BE140" s="507">
        <f t="shared" si="129"/>
        <v>0</v>
      </c>
      <c r="BF140" s="507">
        <f t="shared" si="129"/>
        <v>0</v>
      </c>
      <c r="BG140" s="507">
        <f t="shared" si="129"/>
        <v>0</v>
      </c>
      <c r="BH140" s="507">
        <f t="shared" si="129"/>
        <v>0</v>
      </c>
      <c r="BI140" s="507">
        <f t="shared" si="129"/>
        <v>0</v>
      </c>
      <c r="BJ140" s="507">
        <f t="shared" si="129"/>
        <v>0</v>
      </c>
      <c r="BK140" s="507">
        <f t="shared" si="129"/>
        <v>0</v>
      </c>
      <c r="BL140" s="507">
        <f t="shared" si="129"/>
        <v>0</v>
      </c>
      <c r="BM140" s="507">
        <f t="shared" si="129"/>
        <v>0</v>
      </c>
      <c r="BN140" s="507">
        <f t="shared" si="129"/>
        <v>0</v>
      </c>
      <c r="BO140" s="507">
        <f t="shared" si="129"/>
        <v>0</v>
      </c>
      <c r="BP140" s="507">
        <f t="shared" si="129"/>
        <v>0</v>
      </c>
      <c r="BQ140" s="507">
        <f t="shared" si="129"/>
        <v>0</v>
      </c>
      <c r="BR140" s="507">
        <f t="shared" ref="BR140:CF140" si="130">+IFERROR(SUMPRODUCT(BR130:BR139,BR169:BR178)/BR179,0)</f>
        <v>0</v>
      </c>
      <c r="BS140" s="507">
        <f t="shared" si="130"/>
        <v>0</v>
      </c>
      <c r="BT140" s="507">
        <f t="shared" si="130"/>
        <v>0</v>
      </c>
      <c r="BU140" s="507">
        <f t="shared" si="130"/>
        <v>0</v>
      </c>
      <c r="BV140" s="507">
        <f t="shared" si="130"/>
        <v>0</v>
      </c>
      <c r="BW140" s="507">
        <f t="shared" si="130"/>
        <v>0</v>
      </c>
      <c r="BX140" s="507">
        <f t="shared" si="130"/>
        <v>0</v>
      </c>
      <c r="BY140" s="507">
        <f t="shared" si="130"/>
        <v>0</v>
      </c>
      <c r="BZ140" s="507">
        <f t="shared" si="130"/>
        <v>0</v>
      </c>
      <c r="CA140" s="507">
        <f t="shared" si="130"/>
        <v>0</v>
      </c>
      <c r="CB140" s="507">
        <f t="shared" si="130"/>
        <v>0</v>
      </c>
      <c r="CC140" s="507">
        <f t="shared" si="130"/>
        <v>0</v>
      </c>
      <c r="CD140" s="507">
        <f t="shared" si="130"/>
        <v>0</v>
      </c>
      <c r="CE140" s="507">
        <f t="shared" si="130"/>
        <v>0</v>
      </c>
      <c r="CF140" s="507">
        <f t="shared" si="130"/>
        <v>0</v>
      </c>
    </row>
    <row r="141" spans="3:84" hidden="1" x14ac:dyDescent="0.3">
      <c r="C141" s="135"/>
      <c r="D141" s="508" t="s">
        <v>271</v>
      </c>
      <c r="E141" s="507">
        <f>+IFERROR(AVERAGEIF(E130:E139,"&gt;0"),0)</f>
        <v>0</v>
      </c>
      <c r="F141" s="507">
        <f t="shared" ref="F141:BQ141" si="131">+IFERROR(AVERAGEIF(F130:F139,"&gt;0"),0)</f>
        <v>0</v>
      </c>
      <c r="G141" s="507">
        <f t="shared" si="131"/>
        <v>0</v>
      </c>
      <c r="H141" s="507">
        <f t="shared" si="131"/>
        <v>0</v>
      </c>
      <c r="I141" s="507">
        <f t="shared" si="131"/>
        <v>0</v>
      </c>
      <c r="J141" s="507">
        <f t="shared" si="131"/>
        <v>0</v>
      </c>
      <c r="K141" s="507">
        <f t="shared" si="131"/>
        <v>16</v>
      </c>
      <c r="L141" s="507">
        <f t="shared" si="131"/>
        <v>17</v>
      </c>
      <c r="M141" s="507">
        <f t="shared" si="131"/>
        <v>13</v>
      </c>
      <c r="N141" s="507">
        <f t="shared" si="131"/>
        <v>13</v>
      </c>
      <c r="O141" s="507">
        <f t="shared" si="131"/>
        <v>0</v>
      </c>
      <c r="P141" s="507">
        <f t="shared" si="131"/>
        <v>0</v>
      </c>
      <c r="Q141" s="507">
        <f t="shared" si="131"/>
        <v>0</v>
      </c>
      <c r="R141" s="507">
        <f t="shared" si="131"/>
        <v>0</v>
      </c>
      <c r="S141" s="507">
        <f t="shared" si="131"/>
        <v>0</v>
      </c>
      <c r="T141" s="507">
        <f t="shared" si="131"/>
        <v>0</v>
      </c>
      <c r="U141" s="507">
        <f t="shared" si="131"/>
        <v>0</v>
      </c>
      <c r="V141" s="507">
        <f t="shared" si="131"/>
        <v>0</v>
      </c>
      <c r="W141" s="507">
        <f t="shared" si="131"/>
        <v>0</v>
      </c>
      <c r="X141" s="507">
        <f t="shared" si="131"/>
        <v>0</v>
      </c>
      <c r="Y141" s="507">
        <f t="shared" si="131"/>
        <v>0</v>
      </c>
      <c r="Z141" s="507">
        <f t="shared" si="131"/>
        <v>0</v>
      </c>
      <c r="AA141" s="507">
        <f t="shared" si="131"/>
        <v>0</v>
      </c>
      <c r="AB141" s="507">
        <f t="shared" si="131"/>
        <v>0</v>
      </c>
      <c r="AC141" s="507">
        <f t="shared" si="131"/>
        <v>0</v>
      </c>
      <c r="AD141" s="507">
        <f t="shared" si="131"/>
        <v>0</v>
      </c>
      <c r="AE141" s="507">
        <f t="shared" si="131"/>
        <v>0</v>
      </c>
      <c r="AF141" s="507">
        <f t="shared" si="131"/>
        <v>0</v>
      </c>
      <c r="AG141" s="507">
        <f t="shared" si="131"/>
        <v>0</v>
      </c>
      <c r="AH141" s="507">
        <f t="shared" si="131"/>
        <v>0</v>
      </c>
      <c r="AI141" s="507">
        <f t="shared" si="131"/>
        <v>0</v>
      </c>
      <c r="AJ141" s="507">
        <f t="shared" si="131"/>
        <v>0</v>
      </c>
      <c r="AK141" s="507">
        <f t="shared" si="131"/>
        <v>0</v>
      </c>
      <c r="AL141" s="507">
        <f t="shared" si="131"/>
        <v>0</v>
      </c>
      <c r="AM141" s="507">
        <f t="shared" si="131"/>
        <v>0</v>
      </c>
      <c r="AN141" s="507">
        <f t="shared" si="131"/>
        <v>0</v>
      </c>
      <c r="AO141" s="507">
        <f t="shared" si="131"/>
        <v>0</v>
      </c>
      <c r="AP141" s="507">
        <f t="shared" si="131"/>
        <v>0</v>
      </c>
      <c r="AQ141" s="507">
        <f t="shared" si="131"/>
        <v>0</v>
      </c>
      <c r="AR141" s="507">
        <f t="shared" si="131"/>
        <v>0</v>
      </c>
      <c r="AS141" s="507">
        <f t="shared" si="131"/>
        <v>0</v>
      </c>
      <c r="AT141" s="507">
        <f t="shared" si="131"/>
        <v>0</v>
      </c>
      <c r="AU141" s="507">
        <f t="shared" si="131"/>
        <v>0</v>
      </c>
      <c r="AV141" s="507">
        <f t="shared" si="131"/>
        <v>0</v>
      </c>
      <c r="AW141" s="507">
        <f t="shared" si="131"/>
        <v>0</v>
      </c>
      <c r="AX141" s="507">
        <f t="shared" si="131"/>
        <v>0</v>
      </c>
      <c r="AY141" s="507">
        <f t="shared" si="131"/>
        <v>0</v>
      </c>
      <c r="AZ141" s="507">
        <f t="shared" si="131"/>
        <v>0</v>
      </c>
      <c r="BA141" s="507">
        <f t="shared" si="131"/>
        <v>0</v>
      </c>
      <c r="BB141" s="507">
        <f t="shared" si="131"/>
        <v>0</v>
      </c>
      <c r="BC141" s="507">
        <f t="shared" si="131"/>
        <v>0</v>
      </c>
      <c r="BD141" s="507">
        <f t="shared" si="131"/>
        <v>0</v>
      </c>
      <c r="BE141" s="507">
        <f t="shared" si="131"/>
        <v>0</v>
      </c>
      <c r="BF141" s="507">
        <f t="shared" si="131"/>
        <v>0</v>
      </c>
      <c r="BG141" s="507">
        <f t="shared" si="131"/>
        <v>0</v>
      </c>
      <c r="BH141" s="507">
        <f t="shared" si="131"/>
        <v>0</v>
      </c>
      <c r="BI141" s="507">
        <f t="shared" si="131"/>
        <v>0</v>
      </c>
      <c r="BJ141" s="507">
        <f t="shared" si="131"/>
        <v>0</v>
      </c>
      <c r="BK141" s="507">
        <f t="shared" si="131"/>
        <v>0</v>
      </c>
      <c r="BL141" s="507">
        <f t="shared" si="131"/>
        <v>0</v>
      </c>
      <c r="BM141" s="507">
        <f t="shared" si="131"/>
        <v>0</v>
      </c>
      <c r="BN141" s="507">
        <f t="shared" si="131"/>
        <v>0</v>
      </c>
      <c r="BO141" s="507">
        <f t="shared" si="131"/>
        <v>0</v>
      </c>
      <c r="BP141" s="507">
        <f t="shared" si="131"/>
        <v>0</v>
      </c>
      <c r="BQ141" s="507">
        <f t="shared" si="131"/>
        <v>0</v>
      </c>
      <c r="BR141" s="507">
        <f t="shared" ref="BR141:CF141" si="132">+IFERROR(AVERAGEIF(BR130:BR139,"&gt;0"),0)</f>
        <v>0</v>
      </c>
      <c r="BS141" s="507">
        <f t="shared" si="132"/>
        <v>0</v>
      </c>
      <c r="BT141" s="507">
        <f t="shared" si="132"/>
        <v>0</v>
      </c>
      <c r="BU141" s="507">
        <f t="shared" si="132"/>
        <v>0</v>
      </c>
      <c r="BV141" s="507">
        <f t="shared" si="132"/>
        <v>0</v>
      </c>
      <c r="BW141" s="507">
        <f t="shared" si="132"/>
        <v>0</v>
      </c>
      <c r="BX141" s="507">
        <f t="shared" si="132"/>
        <v>0</v>
      </c>
      <c r="BY141" s="507">
        <f t="shared" si="132"/>
        <v>0</v>
      </c>
      <c r="BZ141" s="507">
        <f t="shared" si="132"/>
        <v>0</v>
      </c>
      <c r="CA141" s="507">
        <f t="shared" si="132"/>
        <v>0</v>
      </c>
      <c r="CB141" s="507">
        <f t="shared" si="132"/>
        <v>0</v>
      </c>
      <c r="CC141" s="507">
        <f t="shared" si="132"/>
        <v>0</v>
      </c>
      <c r="CD141" s="507">
        <f t="shared" si="132"/>
        <v>0</v>
      </c>
      <c r="CE141" s="507">
        <f t="shared" si="132"/>
        <v>0</v>
      </c>
      <c r="CF141" s="507">
        <f t="shared" si="132"/>
        <v>0</v>
      </c>
    </row>
    <row r="142" spans="3:84" hidden="1" x14ac:dyDescent="0.3">
      <c r="C142" s="135"/>
      <c r="D142" s="135"/>
      <c r="E142" s="135"/>
      <c r="F142" s="135"/>
      <c r="G142" s="135"/>
      <c r="H142" s="135"/>
      <c r="I142" s="135"/>
      <c r="J142" s="135"/>
      <c r="K142" s="135"/>
      <c r="L142" s="135"/>
      <c r="M142" s="135"/>
      <c r="N142" s="135"/>
      <c r="O142" s="135"/>
      <c r="P142" s="135"/>
      <c r="Q142" s="135"/>
      <c r="R142" s="135"/>
      <c r="S142" s="135"/>
      <c r="T142" s="135"/>
      <c r="U142" s="135"/>
      <c r="V142" s="135"/>
      <c r="W142" s="135"/>
      <c r="X142" s="135"/>
      <c r="Y142" s="135"/>
      <c r="Z142" s="135"/>
      <c r="AA142" s="135"/>
      <c r="AB142" s="135"/>
      <c r="AC142" s="135"/>
      <c r="AD142" s="135"/>
      <c r="AE142" s="135"/>
      <c r="AF142" s="135"/>
      <c r="AG142" s="135"/>
      <c r="AH142" s="135"/>
      <c r="AI142" s="135"/>
      <c r="AJ142" s="135"/>
      <c r="AK142" s="135"/>
      <c r="AL142" s="135"/>
      <c r="AM142" s="135"/>
      <c r="AN142" s="135"/>
      <c r="AO142" s="135"/>
      <c r="AP142" s="135"/>
      <c r="AQ142" s="135"/>
      <c r="AR142" s="135"/>
      <c r="AS142" s="135"/>
      <c r="AT142" s="135"/>
      <c r="AU142" s="135"/>
      <c r="AV142" s="135"/>
      <c r="AW142" s="135"/>
      <c r="AX142" s="135"/>
      <c r="AY142" s="135"/>
      <c r="AZ142" s="135"/>
      <c r="BA142" s="135"/>
      <c r="BB142" s="135"/>
      <c r="BC142" s="135"/>
      <c r="BD142" s="135"/>
      <c r="BE142" s="135"/>
      <c r="BF142" s="135"/>
      <c r="BG142" s="135"/>
      <c r="BH142" s="135"/>
      <c r="BI142" s="135"/>
      <c r="BJ142" s="135"/>
      <c r="BK142" s="135"/>
      <c r="BL142" s="135"/>
      <c r="BM142" s="135"/>
      <c r="BN142" s="135"/>
      <c r="BO142" s="135"/>
      <c r="BP142" s="135"/>
      <c r="BQ142" s="135"/>
      <c r="BR142" s="135"/>
      <c r="BS142" s="135"/>
      <c r="BT142" s="135"/>
      <c r="BU142" s="135"/>
      <c r="BV142" s="135"/>
      <c r="BW142" s="135"/>
      <c r="BX142" s="135"/>
      <c r="BY142" s="135"/>
      <c r="BZ142" s="135"/>
      <c r="CA142" s="135"/>
      <c r="CB142" s="135"/>
      <c r="CC142" s="135"/>
      <c r="CD142" s="135"/>
      <c r="CE142" s="135"/>
      <c r="CF142" s="135"/>
    </row>
    <row r="143" spans="3:84" hidden="1" x14ac:dyDescent="0.3">
      <c r="C143" s="135">
        <v>1</v>
      </c>
      <c r="D143" s="135" t="str">
        <f t="shared" ref="D143:AI143" si="133">+D54</f>
        <v>% HC</v>
      </c>
      <c r="E143" s="135">
        <f t="shared" si="133"/>
        <v>0</v>
      </c>
      <c r="F143" s="135">
        <f t="shared" si="133"/>
        <v>0</v>
      </c>
      <c r="G143" s="135">
        <f t="shared" si="133"/>
        <v>0</v>
      </c>
      <c r="H143" s="135">
        <f t="shared" si="133"/>
        <v>0</v>
      </c>
      <c r="I143" s="135">
        <f t="shared" si="133"/>
        <v>0</v>
      </c>
      <c r="J143" s="135">
        <f t="shared" si="133"/>
        <v>0</v>
      </c>
      <c r="K143" s="135">
        <f t="shared" si="133"/>
        <v>40</v>
      </c>
      <c r="L143" s="135">
        <f t="shared" si="133"/>
        <v>40</v>
      </c>
      <c r="M143" s="135">
        <f t="shared" si="133"/>
        <v>48</v>
      </c>
      <c r="N143" s="135">
        <f t="shared" si="133"/>
        <v>48</v>
      </c>
      <c r="O143" s="135">
        <f t="shared" si="133"/>
        <v>0</v>
      </c>
      <c r="P143" s="135">
        <f t="shared" si="133"/>
        <v>0</v>
      </c>
      <c r="Q143" s="135">
        <f t="shared" si="133"/>
        <v>0</v>
      </c>
      <c r="R143" s="135">
        <f t="shared" si="133"/>
        <v>0</v>
      </c>
      <c r="S143" s="135">
        <f t="shared" si="133"/>
        <v>0</v>
      </c>
      <c r="T143" s="135">
        <f t="shared" si="133"/>
        <v>0</v>
      </c>
      <c r="U143" s="135">
        <f t="shared" si="133"/>
        <v>0</v>
      </c>
      <c r="V143" s="135">
        <f t="shared" si="133"/>
        <v>0</v>
      </c>
      <c r="W143" s="135">
        <f t="shared" si="133"/>
        <v>0</v>
      </c>
      <c r="X143" s="135">
        <f t="shared" si="133"/>
        <v>0</v>
      </c>
      <c r="Y143" s="135">
        <f t="shared" si="133"/>
        <v>0</v>
      </c>
      <c r="Z143" s="135">
        <f t="shared" si="133"/>
        <v>0</v>
      </c>
      <c r="AA143" s="135">
        <f t="shared" si="133"/>
        <v>0</v>
      </c>
      <c r="AB143" s="135">
        <f t="shared" si="133"/>
        <v>0</v>
      </c>
      <c r="AC143" s="135">
        <f t="shared" si="133"/>
        <v>0</v>
      </c>
      <c r="AD143" s="135">
        <f t="shared" si="133"/>
        <v>0</v>
      </c>
      <c r="AE143" s="135">
        <f t="shared" si="133"/>
        <v>0</v>
      </c>
      <c r="AF143" s="135">
        <f t="shared" si="133"/>
        <v>0</v>
      </c>
      <c r="AG143" s="135">
        <f t="shared" si="133"/>
        <v>0</v>
      </c>
      <c r="AH143" s="135">
        <f t="shared" si="133"/>
        <v>0</v>
      </c>
      <c r="AI143" s="135">
        <f t="shared" si="133"/>
        <v>0</v>
      </c>
      <c r="AJ143" s="135">
        <f t="shared" ref="AJ143:BO143" si="134">+AJ54</f>
        <v>0</v>
      </c>
      <c r="AK143" s="135">
        <f t="shared" si="134"/>
        <v>0</v>
      </c>
      <c r="AL143" s="135">
        <f t="shared" si="134"/>
        <v>0</v>
      </c>
      <c r="AM143" s="135">
        <f t="shared" si="134"/>
        <v>0</v>
      </c>
      <c r="AN143" s="135">
        <f t="shared" si="134"/>
        <v>0</v>
      </c>
      <c r="AO143" s="135">
        <f t="shared" si="134"/>
        <v>0</v>
      </c>
      <c r="AP143" s="135">
        <f t="shared" si="134"/>
        <v>0</v>
      </c>
      <c r="AQ143" s="135">
        <f t="shared" si="134"/>
        <v>0</v>
      </c>
      <c r="AR143" s="135">
        <f t="shared" si="134"/>
        <v>0</v>
      </c>
      <c r="AS143" s="135">
        <f t="shared" si="134"/>
        <v>0</v>
      </c>
      <c r="AT143" s="135">
        <f t="shared" si="134"/>
        <v>0</v>
      </c>
      <c r="AU143" s="135">
        <f t="shared" si="134"/>
        <v>0</v>
      </c>
      <c r="AV143" s="135">
        <f t="shared" si="134"/>
        <v>0</v>
      </c>
      <c r="AW143" s="135">
        <f t="shared" si="134"/>
        <v>0</v>
      </c>
      <c r="AX143" s="135">
        <f t="shared" si="134"/>
        <v>0</v>
      </c>
      <c r="AY143" s="135">
        <f t="shared" si="134"/>
        <v>0</v>
      </c>
      <c r="AZ143" s="135">
        <f t="shared" si="134"/>
        <v>0</v>
      </c>
      <c r="BA143" s="135">
        <f t="shared" si="134"/>
        <v>0</v>
      </c>
      <c r="BB143" s="135">
        <f t="shared" si="134"/>
        <v>0</v>
      </c>
      <c r="BC143" s="135">
        <f t="shared" si="134"/>
        <v>0</v>
      </c>
      <c r="BD143" s="135">
        <f t="shared" si="134"/>
        <v>0</v>
      </c>
      <c r="BE143" s="135">
        <f t="shared" si="134"/>
        <v>0</v>
      </c>
      <c r="BF143" s="135">
        <f t="shared" si="134"/>
        <v>0</v>
      </c>
      <c r="BG143" s="135">
        <f t="shared" si="134"/>
        <v>0</v>
      </c>
      <c r="BH143" s="135">
        <f t="shared" si="134"/>
        <v>0</v>
      </c>
      <c r="BI143" s="135">
        <f t="shared" si="134"/>
        <v>0</v>
      </c>
      <c r="BJ143" s="135">
        <f t="shared" si="134"/>
        <v>0</v>
      </c>
      <c r="BK143" s="135">
        <f t="shared" si="134"/>
        <v>0</v>
      </c>
      <c r="BL143" s="135">
        <f t="shared" si="134"/>
        <v>0</v>
      </c>
      <c r="BM143" s="135">
        <f t="shared" si="134"/>
        <v>0</v>
      </c>
      <c r="BN143" s="135">
        <f t="shared" si="134"/>
        <v>0</v>
      </c>
      <c r="BO143" s="135">
        <f t="shared" si="134"/>
        <v>0</v>
      </c>
      <c r="BP143" s="135">
        <f t="shared" ref="BP143:CF143" si="135">+BP54</f>
        <v>0</v>
      </c>
      <c r="BQ143" s="135">
        <f t="shared" si="135"/>
        <v>0</v>
      </c>
      <c r="BR143" s="135">
        <f t="shared" si="135"/>
        <v>0</v>
      </c>
      <c r="BS143" s="135">
        <f t="shared" si="135"/>
        <v>0</v>
      </c>
      <c r="BT143" s="135">
        <f t="shared" si="135"/>
        <v>0</v>
      </c>
      <c r="BU143" s="135">
        <f t="shared" si="135"/>
        <v>0</v>
      </c>
      <c r="BV143" s="135">
        <f t="shared" si="135"/>
        <v>0</v>
      </c>
      <c r="BW143" s="135">
        <f t="shared" si="135"/>
        <v>0</v>
      </c>
      <c r="BX143" s="135">
        <f t="shared" si="135"/>
        <v>0</v>
      </c>
      <c r="BY143" s="135">
        <f t="shared" si="135"/>
        <v>0</v>
      </c>
      <c r="BZ143" s="135">
        <f t="shared" si="135"/>
        <v>0</v>
      </c>
      <c r="CA143" s="135">
        <f t="shared" si="135"/>
        <v>0</v>
      </c>
      <c r="CB143" s="135">
        <f t="shared" si="135"/>
        <v>0</v>
      </c>
      <c r="CC143" s="135">
        <f t="shared" si="135"/>
        <v>0</v>
      </c>
      <c r="CD143" s="135">
        <f t="shared" si="135"/>
        <v>0</v>
      </c>
      <c r="CE143" s="135">
        <f t="shared" si="135"/>
        <v>0</v>
      </c>
      <c r="CF143" s="135">
        <f t="shared" si="135"/>
        <v>0</v>
      </c>
    </row>
    <row r="144" spans="3:84" hidden="1" x14ac:dyDescent="0.3">
      <c r="C144" s="135">
        <v>2</v>
      </c>
      <c r="D144" s="135" t="str">
        <f t="shared" ref="D144:AI144" si="136">+D60</f>
        <v>% HC</v>
      </c>
      <c r="E144" s="135">
        <f t="shared" si="136"/>
        <v>0</v>
      </c>
      <c r="F144" s="135">
        <f t="shared" si="136"/>
        <v>0</v>
      </c>
      <c r="G144" s="135">
        <f t="shared" si="136"/>
        <v>0</v>
      </c>
      <c r="H144" s="135">
        <f t="shared" si="136"/>
        <v>0</v>
      </c>
      <c r="I144" s="135">
        <f t="shared" si="136"/>
        <v>0</v>
      </c>
      <c r="J144" s="135">
        <f t="shared" si="136"/>
        <v>0</v>
      </c>
      <c r="K144" s="135">
        <f t="shared" si="136"/>
        <v>0</v>
      </c>
      <c r="L144" s="135">
        <f t="shared" si="136"/>
        <v>0</v>
      </c>
      <c r="M144" s="135">
        <f t="shared" si="136"/>
        <v>0</v>
      </c>
      <c r="N144" s="135">
        <f t="shared" si="136"/>
        <v>0</v>
      </c>
      <c r="O144" s="135">
        <f t="shared" si="136"/>
        <v>0</v>
      </c>
      <c r="P144" s="135">
        <f t="shared" si="136"/>
        <v>0</v>
      </c>
      <c r="Q144" s="135">
        <f t="shared" si="136"/>
        <v>0</v>
      </c>
      <c r="R144" s="135">
        <f t="shared" si="136"/>
        <v>0</v>
      </c>
      <c r="S144" s="135">
        <f t="shared" si="136"/>
        <v>0</v>
      </c>
      <c r="T144" s="135">
        <f t="shared" si="136"/>
        <v>0</v>
      </c>
      <c r="U144" s="135">
        <f t="shared" si="136"/>
        <v>0</v>
      </c>
      <c r="V144" s="135">
        <f t="shared" si="136"/>
        <v>0</v>
      </c>
      <c r="W144" s="135">
        <f t="shared" si="136"/>
        <v>0</v>
      </c>
      <c r="X144" s="135">
        <f t="shared" si="136"/>
        <v>0</v>
      </c>
      <c r="Y144" s="135">
        <f t="shared" si="136"/>
        <v>0</v>
      </c>
      <c r="Z144" s="135">
        <f t="shared" si="136"/>
        <v>0</v>
      </c>
      <c r="AA144" s="135">
        <f t="shared" si="136"/>
        <v>0</v>
      </c>
      <c r="AB144" s="135">
        <f t="shared" si="136"/>
        <v>0</v>
      </c>
      <c r="AC144" s="135">
        <f t="shared" si="136"/>
        <v>0</v>
      </c>
      <c r="AD144" s="135">
        <f t="shared" si="136"/>
        <v>0</v>
      </c>
      <c r="AE144" s="135">
        <f t="shared" si="136"/>
        <v>0</v>
      </c>
      <c r="AF144" s="135">
        <f t="shared" si="136"/>
        <v>0</v>
      </c>
      <c r="AG144" s="135">
        <f t="shared" si="136"/>
        <v>0</v>
      </c>
      <c r="AH144" s="135">
        <f t="shared" si="136"/>
        <v>0</v>
      </c>
      <c r="AI144" s="135">
        <f t="shared" si="136"/>
        <v>0</v>
      </c>
      <c r="AJ144" s="135">
        <f t="shared" ref="AJ144:BO144" si="137">+AJ60</f>
        <v>0</v>
      </c>
      <c r="AK144" s="135">
        <f t="shared" si="137"/>
        <v>0</v>
      </c>
      <c r="AL144" s="135">
        <f t="shared" si="137"/>
        <v>0</v>
      </c>
      <c r="AM144" s="135">
        <f t="shared" si="137"/>
        <v>0</v>
      </c>
      <c r="AN144" s="135">
        <f t="shared" si="137"/>
        <v>0</v>
      </c>
      <c r="AO144" s="135">
        <f t="shared" si="137"/>
        <v>0</v>
      </c>
      <c r="AP144" s="135">
        <f t="shared" si="137"/>
        <v>0</v>
      </c>
      <c r="AQ144" s="135">
        <f t="shared" si="137"/>
        <v>0</v>
      </c>
      <c r="AR144" s="135">
        <f t="shared" si="137"/>
        <v>0</v>
      </c>
      <c r="AS144" s="135">
        <f t="shared" si="137"/>
        <v>0</v>
      </c>
      <c r="AT144" s="135">
        <f t="shared" si="137"/>
        <v>0</v>
      </c>
      <c r="AU144" s="135">
        <f t="shared" si="137"/>
        <v>0</v>
      </c>
      <c r="AV144" s="135">
        <f t="shared" si="137"/>
        <v>0</v>
      </c>
      <c r="AW144" s="135">
        <f t="shared" si="137"/>
        <v>0</v>
      </c>
      <c r="AX144" s="135">
        <f t="shared" si="137"/>
        <v>0</v>
      </c>
      <c r="AY144" s="135">
        <f t="shared" si="137"/>
        <v>0</v>
      </c>
      <c r="AZ144" s="135">
        <f t="shared" si="137"/>
        <v>0</v>
      </c>
      <c r="BA144" s="135">
        <f t="shared" si="137"/>
        <v>0</v>
      </c>
      <c r="BB144" s="135">
        <f t="shared" si="137"/>
        <v>0</v>
      </c>
      <c r="BC144" s="135">
        <f t="shared" si="137"/>
        <v>0</v>
      </c>
      <c r="BD144" s="135">
        <f t="shared" si="137"/>
        <v>0</v>
      </c>
      <c r="BE144" s="135">
        <f t="shared" si="137"/>
        <v>0</v>
      </c>
      <c r="BF144" s="135">
        <f t="shared" si="137"/>
        <v>0</v>
      </c>
      <c r="BG144" s="135">
        <f t="shared" si="137"/>
        <v>0</v>
      </c>
      <c r="BH144" s="135">
        <f t="shared" si="137"/>
        <v>0</v>
      </c>
      <c r="BI144" s="135">
        <f t="shared" si="137"/>
        <v>0</v>
      </c>
      <c r="BJ144" s="135">
        <f t="shared" si="137"/>
        <v>0</v>
      </c>
      <c r="BK144" s="135">
        <f t="shared" si="137"/>
        <v>0</v>
      </c>
      <c r="BL144" s="135">
        <f t="shared" si="137"/>
        <v>0</v>
      </c>
      <c r="BM144" s="135">
        <f t="shared" si="137"/>
        <v>0</v>
      </c>
      <c r="BN144" s="135">
        <f t="shared" si="137"/>
        <v>0</v>
      </c>
      <c r="BO144" s="135">
        <f t="shared" si="137"/>
        <v>0</v>
      </c>
      <c r="BP144" s="135">
        <f t="shared" ref="BP144:CF144" si="138">+BP60</f>
        <v>0</v>
      </c>
      <c r="BQ144" s="135">
        <f t="shared" si="138"/>
        <v>0</v>
      </c>
      <c r="BR144" s="135">
        <f t="shared" si="138"/>
        <v>0</v>
      </c>
      <c r="BS144" s="135">
        <f t="shared" si="138"/>
        <v>0</v>
      </c>
      <c r="BT144" s="135">
        <f t="shared" si="138"/>
        <v>0</v>
      </c>
      <c r="BU144" s="135">
        <f t="shared" si="138"/>
        <v>0</v>
      </c>
      <c r="BV144" s="135">
        <f t="shared" si="138"/>
        <v>0</v>
      </c>
      <c r="BW144" s="135">
        <f t="shared" si="138"/>
        <v>0</v>
      </c>
      <c r="BX144" s="135">
        <f t="shared" si="138"/>
        <v>0</v>
      </c>
      <c r="BY144" s="135">
        <f t="shared" si="138"/>
        <v>0</v>
      </c>
      <c r="BZ144" s="135">
        <f t="shared" si="138"/>
        <v>0</v>
      </c>
      <c r="CA144" s="135">
        <f t="shared" si="138"/>
        <v>0</v>
      </c>
      <c r="CB144" s="135">
        <f t="shared" si="138"/>
        <v>0</v>
      </c>
      <c r="CC144" s="135">
        <f t="shared" si="138"/>
        <v>0</v>
      </c>
      <c r="CD144" s="135">
        <f t="shared" si="138"/>
        <v>0</v>
      </c>
      <c r="CE144" s="135">
        <f t="shared" si="138"/>
        <v>0</v>
      </c>
      <c r="CF144" s="135">
        <f t="shared" si="138"/>
        <v>0</v>
      </c>
    </row>
    <row r="145" spans="3:84" hidden="1" x14ac:dyDescent="0.3">
      <c r="C145" s="135">
        <v>3</v>
      </c>
      <c r="D145" s="135" t="str">
        <f t="shared" ref="D145:AI145" si="139">+D66</f>
        <v>% HC</v>
      </c>
      <c r="E145" s="135">
        <f t="shared" si="139"/>
        <v>0</v>
      </c>
      <c r="F145" s="135">
        <f t="shared" si="139"/>
        <v>0</v>
      </c>
      <c r="G145" s="135">
        <f t="shared" si="139"/>
        <v>0</v>
      </c>
      <c r="H145" s="135">
        <f t="shared" si="139"/>
        <v>0</v>
      </c>
      <c r="I145" s="135">
        <f t="shared" si="139"/>
        <v>0</v>
      </c>
      <c r="J145" s="135">
        <f t="shared" si="139"/>
        <v>0</v>
      </c>
      <c r="K145" s="135">
        <f t="shared" si="139"/>
        <v>0</v>
      </c>
      <c r="L145" s="135">
        <f t="shared" si="139"/>
        <v>0</v>
      </c>
      <c r="M145" s="135">
        <f t="shared" si="139"/>
        <v>0</v>
      </c>
      <c r="N145" s="135">
        <f t="shared" si="139"/>
        <v>0</v>
      </c>
      <c r="O145" s="135">
        <f t="shared" si="139"/>
        <v>0</v>
      </c>
      <c r="P145" s="135">
        <f t="shared" si="139"/>
        <v>0</v>
      </c>
      <c r="Q145" s="135">
        <f t="shared" si="139"/>
        <v>0</v>
      </c>
      <c r="R145" s="135">
        <f t="shared" si="139"/>
        <v>0</v>
      </c>
      <c r="S145" s="135">
        <f t="shared" si="139"/>
        <v>0</v>
      </c>
      <c r="T145" s="135">
        <f t="shared" si="139"/>
        <v>0</v>
      </c>
      <c r="U145" s="135">
        <f t="shared" si="139"/>
        <v>0</v>
      </c>
      <c r="V145" s="135">
        <f t="shared" si="139"/>
        <v>0</v>
      </c>
      <c r="W145" s="135">
        <f t="shared" si="139"/>
        <v>0</v>
      </c>
      <c r="X145" s="135">
        <f t="shared" si="139"/>
        <v>0</v>
      </c>
      <c r="Y145" s="135">
        <f t="shared" si="139"/>
        <v>0</v>
      </c>
      <c r="Z145" s="135">
        <f t="shared" si="139"/>
        <v>0</v>
      </c>
      <c r="AA145" s="135">
        <f t="shared" si="139"/>
        <v>0</v>
      </c>
      <c r="AB145" s="135">
        <f t="shared" si="139"/>
        <v>0</v>
      </c>
      <c r="AC145" s="135">
        <f t="shared" si="139"/>
        <v>0</v>
      </c>
      <c r="AD145" s="135">
        <f t="shared" si="139"/>
        <v>0</v>
      </c>
      <c r="AE145" s="135">
        <f t="shared" si="139"/>
        <v>0</v>
      </c>
      <c r="AF145" s="135">
        <f t="shared" si="139"/>
        <v>0</v>
      </c>
      <c r="AG145" s="135">
        <f t="shared" si="139"/>
        <v>0</v>
      </c>
      <c r="AH145" s="135">
        <f t="shared" si="139"/>
        <v>0</v>
      </c>
      <c r="AI145" s="135">
        <f t="shared" si="139"/>
        <v>0</v>
      </c>
      <c r="AJ145" s="135">
        <f t="shared" ref="AJ145:BO145" si="140">+AJ66</f>
        <v>0</v>
      </c>
      <c r="AK145" s="135">
        <f t="shared" si="140"/>
        <v>0</v>
      </c>
      <c r="AL145" s="135">
        <f t="shared" si="140"/>
        <v>0</v>
      </c>
      <c r="AM145" s="135">
        <f t="shared" si="140"/>
        <v>0</v>
      </c>
      <c r="AN145" s="135">
        <f t="shared" si="140"/>
        <v>0</v>
      </c>
      <c r="AO145" s="135">
        <f t="shared" si="140"/>
        <v>0</v>
      </c>
      <c r="AP145" s="135">
        <f t="shared" si="140"/>
        <v>0</v>
      </c>
      <c r="AQ145" s="135">
        <f t="shared" si="140"/>
        <v>0</v>
      </c>
      <c r="AR145" s="135">
        <f t="shared" si="140"/>
        <v>0</v>
      </c>
      <c r="AS145" s="135">
        <f t="shared" si="140"/>
        <v>0</v>
      </c>
      <c r="AT145" s="135">
        <f t="shared" si="140"/>
        <v>0</v>
      </c>
      <c r="AU145" s="135">
        <f t="shared" si="140"/>
        <v>0</v>
      </c>
      <c r="AV145" s="135">
        <f t="shared" si="140"/>
        <v>0</v>
      </c>
      <c r="AW145" s="135">
        <f t="shared" si="140"/>
        <v>0</v>
      </c>
      <c r="AX145" s="135">
        <f t="shared" si="140"/>
        <v>0</v>
      </c>
      <c r="AY145" s="135">
        <f t="shared" si="140"/>
        <v>0</v>
      </c>
      <c r="AZ145" s="135">
        <f t="shared" si="140"/>
        <v>0</v>
      </c>
      <c r="BA145" s="135">
        <f t="shared" si="140"/>
        <v>0</v>
      </c>
      <c r="BB145" s="135">
        <f t="shared" si="140"/>
        <v>0</v>
      </c>
      <c r="BC145" s="135">
        <f t="shared" si="140"/>
        <v>0</v>
      </c>
      <c r="BD145" s="135">
        <f t="shared" si="140"/>
        <v>0</v>
      </c>
      <c r="BE145" s="135">
        <f t="shared" si="140"/>
        <v>0</v>
      </c>
      <c r="BF145" s="135">
        <f t="shared" si="140"/>
        <v>0</v>
      </c>
      <c r="BG145" s="135">
        <f t="shared" si="140"/>
        <v>0</v>
      </c>
      <c r="BH145" s="135">
        <f t="shared" si="140"/>
        <v>0</v>
      </c>
      <c r="BI145" s="135">
        <f t="shared" si="140"/>
        <v>0</v>
      </c>
      <c r="BJ145" s="135">
        <f t="shared" si="140"/>
        <v>0</v>
      </c>
      <c r="BK145" s="135">
        <f t="shared" si="140"/>
        <v>0</v>
      </c>
      <c r="BL145" s="135">
        <f t="shared" si="140"/>
        <v>0</v>
      </c>
      <c r="BM145" s="135">
        <f t="shared" si="140"/>
        <v>0</v>
      </c>
      <c r="BN145" s="135">
        <f t="shared" si="140"/>
        <v>0</v>
      </c>
      <c r="BO145" s="135">
        <f t="shared" si="140"/>
        <v>0</v>
      </c>
      <c r="BP145" s="135">
        <f t="shared" ref="BP145:CF145" si="141">+BP66</f>
        <v>0</v>
      </c>
      <c r="BQ145" s="135">
        <f t="shared" si="141"/>
        <v>0</v>
      </c>
      <c r="BR145" s="135">
        <f t="shared" si="141"/>
        <v>0</v>
      </c>
      <c r="BS145" s="135">
        <f t="shared" si="141"/>
        <v>0</v>
      </c>
      <c r="BT145" s="135">
        <f t="shared" si="141"/>
        <v>0</v>
      </c>
      <c r="BU145" s="135">
        <f t="shared" si="141"/>
        <v>0</v>
      </c>
      <c r="BV145" s="135">
        <f t="shared" si="141"/>
        <v>0</v>
      </c>
      <c r="BW145" s="135">
        <f t="shared" si="141"/>
        <v>0</v>
      </c>
      <c r="BX145" s="135">
        <f t="shared" si="141"/>
        <v>0</v>
      </c>
      <c r="BY145" s="135">
        <f t="shared" si="141"/>
        <v>0</v>
      </c>
      <c r="BZ145" s="135">
        <f t="shared" si="141"/>
        <v>0</v>
      </c>
      <c r="CA145" s="135">
        <f t="shared" si="141"/>
        <v>0</v>
      </c>
      <c r="CB145" s="135">
        <f t="shared" si="141"/>
        <v>0</v>
      </c>
      <c r="CC145" s="135">
        <f t="shared" si="141"/>
        <v>0</v>
      </c>
      <c r="CD145" s="135">
        <f t="shared" si="141"/>
        <v>0</v>
      </c>
      <c r="CE145" s="135">
        <f t="shared" si="141"/>
        <v>0</v>
      </c>
      <c r="CF145" s="135">
        <f t="shared" si="141"/>
        <v>0</v>
      </c>
    </row>
    <row r="146" spans="3:84" hidden="1" x14ac:dyDescent="0.3">
      <c r="C146" s="135">
        <v>4</v>
      </c>
      <c r="D146" s="135" t="str">
        <f t="shared" ref="D146:AI146" si="142">+D72</f>
        <v>% HC</v>
      </c>
      <c r="E146" s="135">
        <f t="shared" si="142"/>
        <v>0</v>
      </c>
      <c r="F146" s="135">
        <f t="shared" si="142"/>
        <v>0</v>
      </c>
      <c r="G146" s="135">
        <f t="shared" si="142"/>
        <v>0</v>
      </c>
      <c r="H146" s="135">
        <f t="shared" si="142"/>
        <v>0</v>
      </c>
      <c r="I146" s="135">
        <f t="shared" si="142"/>
        <v>0</v>
      </c>
      <c r="J146" s="135">
        <f t="shared" si="142"/>
        <v>0</v>
      </c>
      <c r="K146" s="135">
        <f t="shared" si="142"/>
        <v>0</v>
      </c>
      <c r="L146" s="135">
        <f t="shared" si="142"/>
        <v>0</v>
      </c>
      <c r="M146" s="135">
        <f t="shared" si="142"/>
        <v>0</v>
      </c>
      <c r="N146" s="135">
        <f t="shared" si="142"/>
        <v>0</v>
      </c>
      <c r="O146" s="135">
        <f t="shared" si="142"/>
        <v>0</v>
      </c>
      <c r="P146" s="135">
        <f t="shared" si="142"/>
        <v>0</v>
      </c>
      <c r="Q146" s="135">
        <f t="shared" si="142"/>
        <v>0</v>
      </c>
      <c r="R146" s="135">
        <f t="shared" si="142"/>
        <v>0</v>
      </c>
      <c r="S146" s="135">
        <f t="shared" si="142"/>
        <v>0</v>
      </c>
      <c r="T146" s="135">
        <f t="shared" si="142"/>
        <v>0</v>
      </c>
      <c r="U146" s="135">
        <f t="shared" si="142"/>
        <v>0</v>
      </c>
      <c r="V146" s="135">
        <f t="shared" si="142"/>
        <v>0</v>
      </c>
      <c r="W146" s="135">
        <f t="shared" si="142"/>
        <v>0</v>
      </c>
      <c r="X146" s="135">
        <f t="shared" si="142"/>
        <v>0</v>
      </c>
      <c r="Y146" s="135">
        <f t="shared" si="142"/>
        <v>0</v>
      </c>
      <c r="Z146" s="135">
        <f t="shared" si="142"/>
        <v>0</v>
      </c>
      <c r="AA146" s="135">
        <f t="shared" si="142"/>
        <v>0</v>
      </c>
      <c r="AB146" s="135">
        <f t="shared" si="142"/>
        <v>0</v>
      </c>
      <c r="AC146" s="135">
        <f t="shared" si="142"/>
        <v>0</v>
      </c>
      <c r="AD146" s="135">
        <f t="shared" si="142"/>
        <v>0</v>
      </c>
      <c r="AE146" s="135">
        <f t="shared" si="142"/>
        <v>0</v>
      </c>
      <c r="AF146" s="135">
        <f t="shared" si="142"/>
        <v>0</v>
      </c>
      <c r="AG146" s="135">
        <f t="shared" si="142"/>
        <v>0</v>
      </c>
      <c r="AH146" s="135">
        <f t="shared" si="142"/>
        <v>0</v>
      </c>
      <c r="AI146" s="135">
        <f t="shared" si="142"/>
        <v>0</v>
      </c>
      <c r="AJ146" s="135">
        <f t="shared" ref="AJ146:BO146" si="143">+AJ72</f>
        <v>0</v>
      </c>
      <c r="AK146" s="135">
        <f t="shared" si="143"/>
        <v>0</v>
      </c>
      <c r="AL146" s="135">
        <f t="shared" si="143"/>
        <v>0</v>
      </c>
      <c r="AM146" s="135">
        <f t="shared" si="143"/>
        <v>0</v>
      </c>
      <c r="AN146" s="135">
        <f t="shared" si="143"/>
        <v>0</v>
      </c>
      <c r="AO146" s="135">
        <f t="shared" si="143"/>
        <v>0</v>
      </c>
      <c r="AP146" s="135">
        <f t="shared" si="143"/>
        <v>0</v>
      </c>
      <c r="AQ146" s="135">
        <f t="shared" si="143"/>
        <v>0</v>
      </c>
      <c r="AR146" s="135">
        <f t="shared" si="143"/>
        <v>0</v>
      </c>
      <c r="AS146" s="135">
        <f t="shared" si="143"/>
        <v>0</v>
      </c>
      <c r="AT146" s="135">
        <f t="shared" si="143"/>
        <v>0</v>
      </c>
      <c r="AU146" s="135">
        <f t="shared" si="143"/>
        <v>0</v>
      </c>
      <c r="AV146" s="135">
        <f t="shared" si="143"/>
        <v>0</v>
      </c>
      <c r="AW146" s="135">
        <f t="shared" si="143"/>
        <v>0</v>
      </c>
      <c r="AX146" s="135">
        <f t="shared" si="143"/>
        <v>0</v>
      </c>
      <c r="AY146" s="135">
        <f t="shared" si="143"/>
        <v>0</v>
      </c>
      <c r="AZ146" s="135">
        <f t="shared" si="143"/>
        <v>0</v>
      </c>
      <c r="BA146" s="135">
        <f t="shared" si="143"/>
        <v>0</v>
      </c>
      <c r="BB146" s="135">
        <f t="shared" si="143"/>
        <v>0</v>
      </c>
      <c r="BC146" s="135">
        <f t="shared" si="143"/>
        <v>0</v>
      </c>
      <c r="BD146" s="135">
        <f t="shared" si="143"/>
        <v>0</v>
      </c>
      <c r="BE146" s="135">
        <f t="shared" si="143"/>
        <v>0</v>
      </c>
      <c r="BF146" s="135">
        <f t="shared" si="143"/>
        <v>0</v>
      </c>
      <c r="BG146" s="135">
        <f t="shared" si="143"/>
        <v>0</v>
      </c>
      <c r="BH146" s="135">
        <f t="shared" si="143"/>
        <v>0</v>
      </c>
      <c r="BI146" s="135">
        <f t="shared" si="143"/>
        <v>0</v>
      </c>
      <c r="BJ146" s="135">
        <f t="shared" si="143"/>
        <v>0</v>
      </c>
      <c r="BK146" s="135">
        <f t="shared" si="143"/>
        <v>0</v>
      </c>
      <c r="BL146" s="135">
        <f t="shared" si="143"/>
        <v>0</v>
      </c>
      <c r="BM146" s="135">
        <f t="shared" si="143"/>
        <v>0</v>
      </c>
      <c r="BN146" s="135">
        <f t="shared" si="143"/>
        <v>0</v>
      </c>
      <c r="BO146" s="135">
        <f t="shared" si="143"/>
        <v>0</v>
      </c>
      <c r="BP146" s="135">
        <f t="shared" ref="BP146:CF146" si="144">+BP72</f>
        <v>0</v>
      </c>
      <c r="BQ146" s="135">
        <f t="shared" si="144"/>
        <v>0</v>
      </c>
      <c r="BR146" s="135">
        <f t="shared" si="144"/>
        <v>0</v>
      </c>
      <c r="BS146" s="135">
        <f t="shared" si="144"/>
        <v>0</v>
      </c>
      <c r="BT146" s="135">
        <f t="shared" si="144"/>
        <v>0</v>
      </c>
      <c r="BU146" s="135">
        <f t="shared" si="144"/>
        <v>0</v>
      </c>
      <c r="BV146" s="135">
        <f t="shared" si="144"/>
        <v>0</v>
      </c>
      <c r="BW146" s="135">
        <f t="shared" si="144"/>
        <v>0</v>
      </c>
      <c r="BX146" s="135">
        <f t="shared" si="144"/>
        <v>0</v>
      </c>
      <c r="BY146" s="135">
        <f t="shared" si="144"/>
        <v>0</v>
      </c>
      <c r="BZ146" s="135">
        <f t="shared" si="144"/>
        <v>0</v>
      </c>
      <c r="CA146" s="135">
        <f t="shared" si="144"/>
        <v>0</v>
      </c>
      <c r="CB146" s="135">
        <f t="shared" si="144"/>
        <v>0</v>
      </c>
      <c r="CC146" s="135">
        <f t="shared" si="144"/>
        <v>0</v>
      </c>
      <c r="CD146" s="135">
        <f t="shared" si="144"/>
        <v>0</v>
      </c>
      <c r="CE146" s="135">
        <f t="shared" si="144"/>
        <v>0</v>
      </c>
      <c r="CF146" s="135">
        <f t="shared" si="144"/>
        <v>0</v>
      </c>
    </row>
    <row r="147" spans="3:84" hidden="1" x14ac:dyDescent="0.3">
      <c r="C147" s="135">
        <v>5</v>
      </c>
      <c r="D147" s="135" t="str">
        <f t="shared" ref="D147:AI147" si="145">+D78</f>
        <v/>
      </c>
      <c r="E147" s="135">
        <f t="shared" si="145"/>
        <v>0</v>
      </c>
      <c r="F147" s="135">
        <f t="shared" si="145"/>
        <v>0</v>
      </c>
      <c r="G147" s="135">
        <f t="shared" si="145"/>
        <v>0</v>
      </c>
      <c r="H147" s="135">
        <f t="shared" si="145"/>
        <v>0</v>
      </c>
      <c r="I147" s="135">
        <f t="shared" si="145"/>
        <v>0</v>
      </c>
      <c r="J147" s="135">
        <f t="shared" si="145"/>
        <v>0</v>
      </c>
      <c r="K147" s="135">
        <f t="shared" si="145"/>
        <v>0</v>
      </c>
      <c r="L147" s="135">
        <f t="shared" si="145"/>
        <v>0</v>
      </c>
      <c r="M147" s="135">
        <f t="shared" si="145"/>
        <v>0</v>
      </c>
      <c r="N147" s="135">
        <f t="shared" si="145"/>
        <v>0</v>
      </c>
      <c r="O147" s="135">
        <f t="shared" si="145"/>
        <v>0</v>
      </c>
      <c r="P147" s="135">
        <f t="shared" si="145"/>
        <v>0</v>
      </c>
      <c r="Q147" s="135">
        <f t="shared" si="145"/>
        <v>0</v>
      </c>
      <c r="R147" s="135">
        <f t="shared" si="145"/>
        <v>0</v>
      </c>
      <c r="S147" s="135">
        <f t="shared" si="145"/>
        <v>0</v>
      </c>
      <c r="T147" s="135">
        <f t="shared" si="145"/>
        <v>0</v>
      </c>
      <c r="U147" s="135">
        <f t="shared" si="145"/>
        <v>0</v>
      </c>
      <c r="V147" s="135">
        <f t="shared" si="145"/>
        <v>0</v>
      </c>
      <c r="W147" s="135">
        <f t="shared" si="145"/>
        <v>0</v>
      </c>
      <c r="X147" s="135">
        <f t="shared" si="145"/>
        <v>0</v>
      </c>
      <c r="Y147" s="135">
        <f t="shared" si="145"/>
        <v>0</v>
      </c>
      <c r="Z147" s="135">
        <f t="shared" si="145"/>
        <v>0</v>
      </c>
      <c r="AA147" s="135">
        <f t="shared" si="145"/>
        <v>0</v>
      </c>
      <c r="AB147" s="135">
        <f t="shared" si="145"/>
        <v>0</v>
      </c>
      <c r="AC147" s="135">
        <f t="shared" si="145"/>
        <v>0</v>
      </c>
      <c r="AD147" s="135">
        <f t="shared" si="145"/>
        <v>0</v>
      </c>
      <c r="AE147" s="135">
        <f t="shared" si="145"/>
        <v>0</v>
      </c>
      <c r="AF147" s="135">
        <f t="shared" si="145"/>
        <v>0</v>
      </c>
      <c r="AG147" s="135">
        <f t="shared" si="145"/>
        <v>0</v>
      </c>
      <c r="AH147" s="135">
        <f t="shared" si="145"/>
        <v>0</v>
      </c>
      <c r="AI147" s="135">
        <f t="shared" si="145"/>
        <v>0</v>
      </c>
      <c r="AJ147" s="135">
        <f t="shared" ref="AJ147:BO147" si="146">+AJ78</f>
        <v>0</v>
      </c>
      <c r="AK147" s="135">
        <f t="shared" si="146"/>
        <v>0</v>
      </c>
      <c r="AL147" s="135">
        <f t="shared" si="146"/>
        <v>0</v>
      </c>
      <c r="AM147" s="135">
        <f t="shared" si="146"/>
        <v>0</v>
      </c>
      <c r="AN147" s="135">
        <f t="shared" si="146"/>
        <v>0</v>
      </c>
      <c r="AO147" s="135">
        <f t="shared" si="146"/>
        <v>0</v>
      </c>
      <c r="AP147" s="135">
        <f t="shared" si="146"/>
        <v>0</v>
      </c>
      <c r="AQ147" s="135">
        <f t="shared" si="146"/>
        <v>0</v>
      </c>
      <c r="AR147" s="135">
        <f t="shared" si="146"/>
        <v>0</v>
      </c>
      <c r="AS147" s="135">
        <f t="shared" si="146"/>
        <v>0</v>
      </c>
      <c r="AT147" s="135">
        <f t="shared" si="146"/>
        <v>0</v>
      </c>
      <c r="AU147" s="135">
        <f t="shared" si="146"/>
        <v>0</v>
      </c>
      <c r="AV147" s="135">
        <f t="shared" si="146"/>
        <v>0</v>
      </c>
      <c r="AW147" s="135">
        <f t="shared" si="146"/>
        <v>0</v>
      </c>
      <c r="AX147" s="135">
        <f t="shared" si="146"/>
        <v>0</v>
      </c>
      <c r="AY147" s="135">
        <f t="shared" si="146"/>
        <v>0</v>
      </c>
      <c r="AZ147" s="135">
        <f t="shared" si="146"/>
        <v>0</v>
      </c>
      <c r="BA147" s="135">
        <f t="shared" si="146"/>
        <v>0</v>
      </c>
      <c r="BB147" s="135">
        <f t="shared" si="146"/>
        <v>0</v>
      </c>
      <c r="BC147" s="135">
        <f t="shared" si="146"/>
        <v>0</v>
      </c>
      <c r="BD147" s="135">
        <f t="shared" si="146"/>
        <v>0</v>
      </c>
      <c r="BE147" s="135">
        <f t="shared" si="146"/>
        <v>0</v>
      </c>
      <c r="BF147" s="135">
        <f t="shared" si="146"/>
        <v>0</v>
      </c>
      <c r="BG147" s="135">
        <f t="shared" si="146"/>
        <v>0</v>
      </c>
      <c r="BH147" s="135">
        <f t="shared" si="146"/>
        <v>0</v>
      </c>
      <c r="BI147" s="135">
        <f t="shared" si="146"/>
        <v>0</v>
      </c>
      <c r="BJ147" s="135">
        <f t="shared" si="146"/>
        <v>0</v>
      </c>
      <c r="BK147" s="135">
        <f t="shared" si="146"/>
        <v>0</v>
      </c>
      <c r="BL147" s="135">
        <f t="shared" si="146"/>
        <v>0</v>
      </c>
      <c r="BM147" s="135">
        <f t="shared" si="146"/>
        <v>0</v>
      </c>
      <c r="BN147" s="135">
        <f t="shared" si="146"/>
        <v>0</v>
      </c>
      <c r="BO147" s="135">
        <f t="shared" si="146"/>
        <v>0</v>
      </c>
      <c r="BP147" s="135">
        <f t="shared" ref="BP147:CF147" si="147">+BP78</f>
        <v>0</v>
      </c>
      <c r="BQ147" s="135">
        <f t="shared" si="147"/>
        <v>0</v>
      </c>
      <c r="BR147" s="135">
        <f t="shared" si="147"/>
        <v>0</v>
      </c>
      <c r="BS147" s="135">
        <f t="shared" si="147"/>
        <v>0</v>
      </c>
      <c r="BT147" s="135">
        <f t="shared" si="147"/>
        <v>0</v>
      </c>
      <c r="BU147" s="135">
        <f t="shared" si="147"/>
        <v>0</v>
      </c>
      <c r="BV147" s="135">
        <f t="shared" si="147"/>
        <v>0</v>
      </c>
      <c r="BW147" s="135">
        <f t="shared" si="147"/>
        <v>0</v>
      </c>
      <c r="BX147" s="135">
        <f t="shared" si="147"/>
        <v>0</v>
      </c>
      <c r="BY147" s="135">
        <f t="shared" si="147"/>
        <v>0</v>
      </c>
      <c r="BZ147" s="135">
        <f t="shared" si="147"/>
        <v>0</v>
      </c>
      <c r="CA147" s="135">
        <f t="shared" si="147"/>
        <v>0</v>
      </c>
      <c r="CB147" s="135">
        <f t="shared" si="147"/>
        <v>0</v>
      </c>
      <c r="CC147" s="135">
        <f t="shared" si="147"/>
        <v>0</v>
      </c>
      <c r="CD147" s="135">
        <f t="shared" si="147"/>
        <v>0</v>
      </c>
      <c r="CE147" s="135">
        <f t="shared" si="147"/>
        <v>0</v>
      </c>
      <c r="CF147" s="135">
        <f t="shared" si="147"/>
        <v>0</v>
      </c>
    </row>
    <row r="148" spans="3:84" hidden="1" x14ac:dyDescent="0.3">
      <c r="C148" s="135">
        <v>6</v>
      </c>
      <c r="D148" s="135" t="str">
        <f t="shared" ref="D148:AI148" si="148">+D84</f>
        <v/>
      </c>
      <c r="E148" s="135">
        <f t="shared" si="148"/>
        <v>0</v>
      </c>
      <c r="F148" s="135">
        <f t="shared" si="148"/>
        <v>0</v>
      </c>
      <c r="G148" s="135">
        <f t="shared" si="148"/>
        <v>0</v>
      </c>
      <c r="H148" s="135">
        <f t="shared" si="148"/>
        <v>0</v>
      </c>
      <c r="I148" s="135">
        <f t="shared" si="148"/>
        <v>0</v>
      </c>
      <c r="J148" s="135">
        <f t="shared" si="148"/>
        <v>0</v>
      </c>
      <c r="K148" s="135">
        <f t="shared" si="148"/>
        <v>0</v>
      </c>
      <c r="L148" s="135">
        <f t="shared" si="148"/>
        <v>0</v>
      </c>
      <c r="M148" s="135">
        <f t="shared" si="148"/>
        <v>0</v>
      </c>
      <c r="N148" s="135">
        <f t="shared" si="148"/>
        <v>0</v>
      </c>
      <c r="O148" s="135">
        <f t="shared" si="148"/>
        <v>0</v>
      </c>
      <c r="P148" s="135">
        <f t="shared" si="148"/>
        <v>0</v>
      </c>
      <c r="Q148" s="135">
        <f t="shared" si="148"/>
        <v>0</v>
      </c>
      <c r="R148" s="135">
        <f t="shared" si="148"/>
        <v>0</v>
      </c>
      <c r="S148" s="135">
        <f t="shared" si="148"/>
        <v>0</v>
      </c>
      <c r="T148" s="135">
        <f t="shared" si="148"/>
        <v>0</v>
      </c>
      <c r="U148" s="135">
        <f t="shared" si="148"/>
        <v>0</v>
      </c>
      <c r="V148" s="135">
        <f t="shared" si="148"/>
        <v>0</v>
      </c>
      <c r="W148" s="135">
        <f t="shared" si="148"/>
        <v>0</v>
      </c>
      <c r="X148" s="135">
        <f t="shared" si="148"/>
        <v>0</v>
      </c>
      <c r="Y148" s="135">
        <f t="shared" si="148"/>
        <v>0</v>
      </c>
      <c r="Z148" s="135">
        <f t="shared" si="148"/>
        <v>0</v>
      </c>
      <c r="AA148" s="135">
        <f t="shared" si="148"/>
        <v>0</v>
      </c>
      <c r="AB148" s="135">
        <f t="shared" si="148"/>
        <v>0</v>
      </c>
      <c r="AC148" s="135">
        <f t="shared" si="148"/>
        <v>0</v>
      </c>
      <c r="AD148" s="135">
        <f t="shared" si="148"/>
        <v>0</v>
      </c>
      <c r="AE148" s="135">
        <f t="shared" si="148"/>
        <v>0</v>
      </c>
      <c r="AF148" s="135">
        <f t="shared" si="148"/>
        <v>0</v>
      </c>
      <c r="AG148" s="135">
        <f t="shared" si="148"/>
        <v>0</v>
      </c>
      <c r="AH148" s="135">
        <f t="shared" si="148"/>
        <v>0</v>
      </c>
      <c r="AI148" s="135">
        <f t="shared" si="148"/>
        <v>0</v>
      </c>
      <c r="AJ148" s="135">
        <f t="shared" ref="AJ148:BO148" si="149">+AJ84</f>
        <v>0</v>
      </c>
      <c r="AK148" s="135">
        <f t="shared" si="149"/>
        <v>0</v>
      </c>
      <c r="AL148" s="135">
        <f t="shared" si="149"/>
        <v>0</v>
      </c>
      <c r="AM148" s="135">
        <f t="shared" si="149"/>
        <v>0</v>
      </c>
      <c r="AN148" s="135">
        <f t="shared" si="149"/>
        <v>0</v>
      </c>
      <c r="AO148" s="135">
        <f t="shared" si="149"/>
        <v>0</v>
      </c>
      <c r="AP148" s="135">
        <f t="shared" si="149"/>
        <v>0</v>
      </c>
      <c r="AQ148" s="135">
        <f t="shared" si="149"/>
        <v>0</v>
      </c>
      <c r="AR148" s="135">
        <f t="shared" si="149"/>
        <v>0</v>
      </c>
      <c r="AS148" s="135">
        <f t="shared" si="149"/>
        <v>0</v>
      </c>
      <c r="AT148" s="135">
        <f t="shared" si="149"/>
        <v>0</v>
      </c>
      <c r="AU148" s="135">
        <f t="shared" si="149"/>
        <v>0</v>
      </c>
      <c r="AV148" s="135">
        <f t="shared" si="149"/>
        <v>0</v>
      </c>
      <c r="AW148" s="135">
        <f t="shared" si="149"/>
        <v>0</v>
      </c>
      <c r="AX148" s="135">
        <f t="shared" si="149"/>
        <v>0</v>
      </c>
      <c r="AY148" s="135">
        <f t="shared" si="149"/>
        <v>0</v>
      </c>
      <c r="AZ148" s="135">
        <f t="shared" si="149"/>
        <v>0</v>
      </c>
      <c r="BA148" s="135">
        <f t="shared" si="149"/>
        <v>0</v>
      </c>
      <c r="BB148" s="135">
        <f t="shared" si="149"/>
        <v>0</v>
      </c>
      <c r="BC148" s="135">
        <f t="shared" si="149"/>
        <v>0</v>
      </c>
      <c r="BD148" s="135">
        <f t="shared" si="149"/>
        <v>0</v>
      </c>
      <c r="BE148" s="135">
        <f t="shared" si="149"/>
        <v>0</v>
      </c>
      <c r="BF148" s="135">
        <f t="shared" si="149"/>
        <v>0</v>
      </c>
      <c r="BG148" s="135">
        <f t="shared" si="149"/>
        <v>0</v>
      </c>
      <c r="BH148" s="135">
        <f t="shared" si="149"/>
        <v>0</v>
      </c>
      <c r="BI148" s="135">
        <f t="shared" si="149"/>
        <v>0</v>
      </c>
      <c r="BJ148" s="135">
        <f t="shared" si="149"/>
        <v>0</v>
      </c>
      <c r="BK148" s="135">
        <f t="shared" si="149"/>
        <v>0</v>
      </c>
      <c r="BL148" s="135">
        <f t="shared" si="149"/>
        <v>0</v>
      </c>
      <c r="BM148" s="135">
        <f t="shared" si="149"/>
        <v>0</v>
      </c>
      <c r="BN148" s="135">
        <f t="shared" si="149"/>
        <v>0</v>
      </c>
      <c r="BO148" s="135">
        <f t="shared" si="149"/>
        <v>0</v>
      </c>
      <c r="BP148" s="135">
        <f t="shared" ref="BP148:CF148" si="150">+BP84</f>
        <v>0</v>
      </c>
      <c r="BQ148" s="135">
        <f t="shared" si="150"/>
        <v>0</v>
      </c>
      <c r="BR148" s="135">
        <f t="shared" si="150"/>
        <v>0</v>
      </c>
      <c r="BS148" s="135">
        <f t="shared" si="150"/>
        <v>0</v>
      </c>
      <c r="BT148" s="135">
        <f t="shared" si="150"/>
        <v>0</v>
      </c>
      <c r="BU148" s="135">
        <f t="shared" si="150"/>
        <v>0</v>
      </c>
      <c r="BV148" s="135">
        <f t="shared" si="150"/>
        <v>0</v>
      </c>
      <c r="BW148" s="135">
        <f t="shared" si="150"/>
        <v>0</v>
      </c>
      <c r="BX148" s="135">
        <f t="shared" si="150"/>
        <v>0</v>
      </c>
      <c r="BY148" s="135">
        <f t="shared" si="150"/>
        <v>0</v>
      </c>
      <c r="BZ148" s="135">
        <f t="shared" si="150"/>
        <v>0</v>
      </c>
      <c r="CA148" s="135">
        <f t="shared" si="150"/>
        <v>0</v>
      </c>
      <c r="CB148" s="135">
        <f t="shared" si="150"/>
        <v>0</v>
      </c>
      <c r="CC148" s="135">
        <f t="shared" si="150"/>
        <v>0</v>
      </c>
      <c r="CD148" s="135">
        <f t="shared" si="150"/>
        <v>0</v>
      </c>
      <c r="CE148" s="135">
        <f t="shared" si="150"/>
        <v>0</v>
      </c>
      <c r="CF148" s="135">
        <f t="shared" si="150"/>
        <v>0</v>
      </c>
    </row>
    <row r="149" spans="3:84" hidden="1" x14ac:dyDescent="0.3">
      <c r="C149" s="135">
        <v>7</v>
      </c>
      <c r="D149" s="135" t="str">
        <f t="shared" ref="D149:AI149" si="151">+D90</f>
        <v/>
      </c>
      <c r="E149" s="135">
        <f t="shared" si="151"/>
        <v>0</v>
      </c>
      <c r="F149" s="135">
        <f t="shared" si="151"/>
        <v>0</v>
      </c>
      <c r="G149" s="135">
        <f t="shared" si="151"/>
        <v>0</v>
      </c>
      <c r="H149" s="135">
        <f t="shared" si="151"/>
        <v>0</v>
      </c>
      <c r="I149" s="135">
        <f t="shared" si="151"/>
        <v>0</v>
      </c>
      <c r="J149" s="135">
        <f t="shared" si="151"/>
        <v>0</v>
      </c>
      <c r="K149" s="135">
        <f t="shared" si="151"/>
        <v>0</v>
      </c>
      <c r="L149" s="135">
        <f t="shared" si="151"/>
        <v>0</v>
      </c>
      <c r="M149" s="135">
        <f t="shared" si="151"/>
        <v>0</v>
      </c>
      <c r="N149" s="135">
        <f t="shared" si="151"/>
        <v>0</v>
      </c>
      <c r="O149" s="135">
        <f t="shared" si="151"/>
        <v>0</v>
      </c>
      <c r="P149" s="135">
        <f t="shared" si="151"/>
        <v>0</v>
      </c>
      <c r="Q149" s="135">
        <f t="shared" si="151"/>
        <v>0</v>
      </c>
      <c r="R149" s="135">
        <f t="shared" si="151"/>
        <v>0</v>
      </c>
      <c r="S149" s="135">
        <f t="shared" si="151"/>
        <v>0</v>
      </c>
      <c r="T149" s="135">
        <f t="shared" si="151"/>
        <v>0</v>
      </c>
      <c r="U149" s="135">
        <f t="shared" si="151"/>
        <v>0</v>
      </c>
      <c r="V149" s="135">
        <f t="shared" si="151"/>
        <v>0</v>
      </c>
      <c r="W149" s="135">
        <f t="shared" si="151"/>
        <v>0</v>
      </c>
      <c r="X149" s="135">
        <f t="shared" si="151"/>
        <v>0</v>
      </c>
      <c r="Y149" s="135">
        <f t="shared" si="151"/>
        <v>0</v>
      </c>
      <c r="Z149" s="135">
        <f t="shared" si="151"/>
        <v>0</v>
      </c>
      <c r="AA149" s="135">
        <f t="shared" si="151"/>
        <v>0</v>
      </c>
      <c r="AB149" s="135">
        <f t="shared" si="151"/>
        <v>0</v>
      </c>
      <c r="AC149" s="135">
        <f t="shared" si="151"/>
        <v>0</v>
      </c>
      <c r="AD149" s="135">
        <f t="shared" si="151"/>
        <v>0</v>
      </c>
      <c r="AE149" s="135">
        <f t="shared" si="151"/>
        <v>0</v>
      </c>
      <c r="AF149" s="135">
        <f t="shared" si="151"/>
        <v>0</v>
      </c>
      <c r="AG149" s="135">
        <f t="shared" si="151"/>
        <v>0</v>
      </c>
      <c r="AH149" s="135">
        <f t="shared" si="151"/>
        <v>0</v>
      </c>
      <c r="AI149" s="135">
        <f t="shared" si="151"/>
        <v>0</v>
      </c>
      <c r="AJ149" s="135">
        <f t="shared" ref="AJ149:BO149" si="152">+AJ90</f>
        <v>0</v>
      </c>
      <c r="AK149" s="135">
        <f t="shared" si="152"/>
        <v>0</v>
      </c>
      <c r="AL149" s="135">
        <f t="shared" si="152"/>
        <v>0</v>
      </c>
      <c r="AM149" s="135">
        <f t="shared" si="152"/>
        <v>0</v>
      </c>
      <c r="AN149" s="135">
        <f t="shared" si="152"/>
        <v>0</v>
      </c>
      <c r="AO149" s="135">
        <f t="shared" si="152"/>
        <v>0</v>
      </c>
      <c r="AP149" s="135">
        <f t="shared" si="152"/>
        <v>0</v>
      </c>
      <c r="AQ149" s="135">
        <f t="shared" si="152"/>
        <v>0</v>
      </c>
      <c r="AR149" s="135">
        <f t="shared" si="152"/>
        <v>0</v>
      </c>
      <c r="AS149" s="135">
        <f t="shared" si="152"/>
        <v>0</v>
      </c>
      <c r="AT149" s="135">
        <f t="shared" si="152"/>
        <v>0</v>
      </c>
      <c r="AU149" s="135">
        <f t="shared" si="152"/>
        <v>0</v>
      </c>
      <c r="AV149" s="135">
        <f t="shared" si="152"/>
        <v>0</v>
      </c>
      <c r="AW149" s="135">
        <f t="shared" si="152"/>
        <v>0</v>
      </c>
      <c r="AX149" s="135">
        <f t="shared" si="152"/>
        <v>0</v>
      </c>
      <c r="AY149" s="135">
        <f t="shared" si="152"/>
        <v>0</v>
      </c>
      <c r="AZ149" s="135">
        <f t="shared" si="152"/>
        <v>0</v>
      </c>
      <c r="BA149" s="135">
        <f t="shared" si="152"/>
        <v>0</v>
      </c>
      <c r="BB149" s="135">
        <f t="shared" si="152"/>
        <v>0</v>
      </c>
      <c r="BC149" s="135">
        <f t="shared" si="152"/>
        <v>0</v>
      </c>
      <c r="BD149" s="135">
        <f t="shared" si="152"/>
        <v>0</v>
      </c>
      <c r="BE149" s="135">
        <f t="shared" si="152"/>
        <v>0</v>
      </c>
      <c r="BF149" s="135">
        <f t="shared" si="152"/>
        <v>0</v>
      </c>
      <c r="BG149" s="135">
        <f t="shared" si="152"/>
        <v>0</v>
      </c>
      <c r="BH149" s="135">
        <f t="shared" si="152"/>
        <v>0</v>
      </c>
      <c r="BI149" s="135">
        <f t="shared" si="152"/>
        <v>0</v>
      </c>
      <c r="BJ149" s="135">
        <f t="shared" si="152"/>
        <v>0</v>
      </c>
      <c r="BK149" s="135">
        <f t="shared" si="152"/>
        <v>0</v>
      </c>
      <c r="BL149" s="135">
        <f t="shared" si="152"/>
        <v>0</v>
      </c>
      <c r="BM149" s="135">
        <f t="shared" si="152"/>
        <v>0</v>
      </c>
      <c r="BN149" s="135">
        <f t="shared" si="152"/>
        <v>0</v>
      </c>
      <c r="BO149" s="135">
        <f t="shared" si="152"/>
        <v>0</v>
      </c>
      <c r="BP149" s="135">
        <f t="shared" ref="BP149:CF149" si="153">+BP90</f>
        <v>0</v>
      </c>
      <c r="BQ149" s="135">
        <f t="shared" si="153"/>
        <v>0</v>
      </c>
      <c r="BR149" s="135">
        <f t="shared" si="153"/>
        <v>0</v>
      </c>
      <c r="BS149" s="135">
        <f t="shared" si="153"/>
        <v>0</v>
      </c>
      <c r="BT149" s="135">
        <f t="shared" si="153"/>
        <v>0</v>
      </c>
      <c r="BU149" s="135">
        <f t="shared" si="153"/>
        <v>0</v>
      </c>
      <c r="BV149" s="135">
        <f t="shared" si="153"/>
        <v>0</v>
      </c>
      <c r="BW149" s="135">
        <f t="shared" si="153"/>
        <v>0</v>
      </c>
      <c r="BX149" s="135">
        <f t="shared" si="153"/>
        <v>0</v>
      </c>
      <c r="BY149" s="135">
        <f t="shared" si="153"/>
        <v>0</v>
      </c>
      <c r="BZ149" s="135">
        <f t="shared" si="153"/>
        <v>0</v>
      </c>
      <c r="CA149" s="135">
        <f t="shared" si="153"/>
        <v>0</v>
      </c>
      <c r="CB149" s="135">
        <f t="shared" si="153"/>
        <v>0</v>
      </c>
      <c r="CC149" s="135">
        <f t="shared" si="153"/>
        <v>0</v>
      </c>
      <c r="CD149" s="135">
        <f t="shared" si="153"/>
        <v>0</v>
      </c>
      <c r="CE149" s="135">
        <f t="shared" si="153"/>
        <v>0</v>
      </c>
      <c r="CF149" s="135">
        <f t="shared" si="153"/>
        <v>0</v>
      </c>
    </row>
    <row r="150" spans="3:84" hidden="1" x14ac:dyDescent="0.3">
      <c r="C150" s="135">
        <v>8</v>
      </c>
      <c r="D150" s="135" t="str">
        <f t="shared" ref="D150:AI150" si="154">+D96</f>
        <v/>
      </c>
      <c r="E150" s="135">
        <f t="shared" si="154"/>
        <v>0</v>
      </c>
      <c r="F150" s="135">
        <f t="shared" si="154"/>
        <v>0</v>
      </c>
      <c r="G150" s="135">
        <f t="shared" si="154"/>
        <v>0</v>
      </c>
      <c r="H150" s="135">
        <f t="shared" si="154"/>
        <v>0</v>
      </c>
      <c r="I150" s="135">
        <f t="shared" si="154"/>
        <v>0</v>
      </c>
      <c r="J150" s="135">
        <f t="shared" si="154"/>
        <v>0</v>
      </c>
      <c r="K150" s="135">
        <f t="shared" si="154"/>
        <v>0</v>
      </c>
      <c r="L150" s="135">
        <f t="shared" si="154"/>
        <v>0</v>
      </c>
      <c r="M150" s="135">
        <f t="shared" si="154"/>
        <v>0</v>
      </c>
      <c r="N150" s="135">
        <f t="shared" si="154"/>
        <v>0</v>
      </c>
      <c r="O150" s="135">
        <f t="shared" si="154"/>
        <v>0</v>
      </c>
      <c r="P150" s="135">
        <f t="shared" si="154"/>
        <v>0</v>
      </c>
      <c r="Q150" s="135">
        <f t="shared" si="154"/>
        <v>0</v>
      </c>
      <c r="R150" s="135">
        <f t="shared" si="154"/>
        <v>0</v>
      </c>
      <c r="S150" s="135">
        <f t="shared" si="154"/>
        <v>0</v>
      </c>
      <c r="T150" s="135">
        <f t="shared" si="154"/>
        <v>0</v>
      </c>
      <c r="U150" s="135">
        <f t="shared" si="154"/>
        <v>0</v>
      </c>
      <c r="V150" s="135">
        <f t="shared" si="154"/>
        <v>0</v>
      </c>
      <c r="W150" s="135">
        <f t="shared" si="154"/>
        <v>0</v>
      </c>
      <c r="X150" s="135">
        <f t="shared" si="154"/>
        <v>0</v>
      </c>
      <c r="Y150" s="135">
        <f t="shared" si="154"/>
        <v>0</v>
      </c>
      <c r="Z150" s="135">
        <f t="shared" si="154"/>
        <v>0</v>
      </c>
      <c r="AA150" s="135">
        <f t="shared" si="154"/>
        <v>0</v>
      </c>
      <c r="AB150" s="135">
        <f t="shared" si="154"/>
        <v>0</v>
      </c>
      <c r="AC150" s="135">
        <f t="shared" si="154"/>
        <v>0</v>
      </c>
      <c r="AD150" s="135">
        <f t="shared" si="154"/>
        <v>0</v>
      </c>
      <c r="AE150" s="135">
        <f t="shared" si="154"/>
        <v>0</v>
      </c>
      <c r="AF150" s="135">
        <f t="shared" si="154"/>
        <v>0</v>
      </c>
      <c r="AG150" s="135">
        <f t="shared" si="154"/>
        <v>0</v>
      </c>
      <c r="AH150" s="135">
        <f t="shared" si="154"/>
        <v>0</v>
      </c>
      <c r="AI150" s="135">
        <f t="shared" si="154"/>
        <v>0</v>
      </c>
      <c r="AJ150" s="135">
        <f t="shared" ref="AJ150:BO150" si="155">+AJ96</f>
        <v>0</v>
      </c>
      <c r="AK150" s="135">
        <f t="shared" si="155"/>
        <v>0</v>
      </c>
      <c r="AL150" s="135">
        <f t="shared" si="155"/>
        <v>0</v>
      </c>
      <c r="AM150" s="135">
        <f t="shared" si="155"/>
        <v>0</v>
      </c>
      <c r="AN150" s="135">
        <f t="shared" si="155"/>
        <v>0</v>
      </c>
      <c r="AO150" s="135">
        <f t="shared" si="155"/>
        <v>0</v>
      </c>
      <c r="AP150" s="135">
        <f t="shared" si="155"/>
        <v>0</v>
      </c>
      <c r="AQ150" s="135">
        <f t="shared" si="155"/>
        <v>0</v>
      </c>
      <c r="AR150" s="135">
        <f t="shared" si="155"/>
        <v>0</v>
      </c>
      <c r="AS150" s="135">
        <f t="shared" si="155"/>
        <v>0</v>
      </c>
      <c r="AT150" s="135">
        <f t="shared" si="155"/>
        <v>0</v>
      </c>
      <c r="AU150" s="135">
        <f t="shared" si="155"/>
        <v>0</v>
      </c>
      <c r="AV150" s="135">
        <f t="shared" si="155"/>
        <v>0</v>
      </c>
      <c r="AW150" s="135">
        <f t="shared" si="155"/>
        <v>0</v>
      </c>
      <c r="AX150" s="135">
        <f t="shared" si="155"/>
        <v>0</v>
      </c>
      <c r="AY150" s="135">
        <f t="shared" si="155"/>
        <v>0</v>
      </c>
      <c r="AZ150" s="135">
        <f t="shared" si="155"/>
        <v>0</v>
      </c>
      <c r="BA150" s="135">
        <f t="shared" si="155"/>
        <v>0</v>
      </c>
      <c r="BB150" s="135">
        <f t="shared" si="155"/>
        <v>0</v>
      </c>
      <c r="BC150" s="135">
        <f t="shared" si="155"/>
        <v>0</v>
      </c>
      <c r="BD150" s="135">
        <f t="shared" si="155"/>
        <v>0</v>
      </c>
      <c r="BE150" s="135">
        <f t="shared" si="155"/>
        <v>0</v>
      </c>
      <c r="BF150" s="135">
        <f t="shared" si="155"/>
        <v>0</v>
      </c>
      <c r="BG150" s="135">
        <f t="shared" si="155"/>
        <v>0</v>
      </c>
      <c r="BH150" s="135">
        <f t="shared" si="155"/>
        <v>0</v>
      </c>
      <c r="BI150" s="135">
        <f t="shared" si="155"/>
        <v>0</v>
      </c>
      <c r="BJ150" s="135">
        <f t="shared" si="155"/>
        <v>0</v>
      </c>
      <c r="BK150" s="135">
        <f t="shared" si="155"/>
        <v>0</v>
      </c>
      <c r="BL150" s="135">
        <f t="shared" si="155"/>
        <v>0</v>
      </c>
      <c r="BM150" s="135">
        <f t="shared" si="155"/>
        <v>0</v>
      </c>
      <c r="BN150" s="135">
        <f t="shared" si="155"/>
        <v>0</v>
      </c>
      <c r="BO150" s="135">
        <f t="shared" si="155"/>
        <v>0</v>
      </c>
      <c r="BP150" s="135">
        <f t="shared" ref="BP150:CF150" si="156">+BP96</f>
        <v>0</v>
      </c>
      <c r="BQ150" s="135">
        <f t="shared" si="156"/>
        <v>0</v>
      </c>
      <c r="BR150" s="135">
        <f t="shared" si="156"/>
        <v>0</v>
      </c>
      <c r="BS150" s="135">
        <f t="shared" si="156"/>
        <v>0</v>
      </c>
      <c r="BT150" s="135">
        <f t="shared" si="156"/>
        <v>0</v>
      </c>
      <c r="BU150" s="135">
        <f t="shared" si="156"/>
        <v>0</v>
      </c>
      <c r="BV150" s="135">
        <f t="shared" si="156"/>
        <v>0</v>
      </c>
      <c r="BW150" s="135">
        <f t="shared" si="156"/>
        <v>0</v>
      </c>
      <c r="BX150" s="135">
        <f t="shared" si="156"/>
        <v>0</v>
      </c>
      <c r="BY150" s="135">
        <f t="shared" si="156"/>
        <v>0</v>
      </c>
      <c r="BZ150" s="135">
        <f t="shared" si="156"/>
        <v>0</v>
      </c>
      <c r="CA150" s="135">
        <f t="shared" si="156"/>
        <v>0</v>
      </c>
      <c r="CB150" s="135">
        <f t="shared" si="156"/>
        <v>0</v>
      </c>
      <c r="CC150" s="135">
        <f t="shared" si="156"/>
        <v>0</v>
      </c>
      <c r="CD150" s="135">
        <f t="shared" si="156"/>
        <v>0</v>
      </c>
      <c r="CE150" s="135">
        <f t="shared" si="156"/>
        <v>0</v>
      </c>
      <c r="CF150" s="135">
        <f t="shared" si="156"/>
        <v>0</v>
      </c>
    </row>
    <row r="151" spans="3:84" hidden="1" x14ac:dyDescent="0.3">
      <c r="C151" s="135">
        <v>9</v>
      </c>
      <c r="D151" s="135" t="str">
        <f t="shared" ref="D151:AI151" si="157">+D102</f>
        <v/>
      </c>
      <c r="E151" s="135">
        <f t="shared" si="157"/>
        <v>0</v>
      </c>
      <c r="F151" s="135">
        <f t="shared" si="157"/>
        <v>0</v>
      </c>
      <c r="G151" s="135">
        <f t="shared" si="157"/>
        <v>0</v>
      </c>
      <c r="H151" s="135">
        <f t="shared" si="157"/>
        <v>0</v>
      </c>
      <c r="I151" s="135">
        <f t="shared" si="157"/>
        <v>0</v>
      </c>
      <c r="J151" s="135">
        <f t="shared" si="157"/>
        <v>0</v>
      </c>
      <c r="K151" s="135">
        <f t="shared" si="157"/>
        <v>0</v>
      </c>
      <c r="L151" s="135">
        <f t="shared" si="157"/>
        <v>0</v>
      </c>
      <c r="M151" s="135">
        <f t="shared" si="157"/>
        <v>0</v>
      </c>
      <c r="N151" s="135">
        <f t="shared" si="157"/>
        <v>0</v>
      </c>
      <c r="O151" s="135">
        <f t="shared" si="157"/>
        <v>0</v>
      </c>
      <c r="P151" s="135">
        <f t="shared" si="157"/>
        <v>0</v>
      </c>
      <c r="Q151" s="135">
        <f t="shared" si="157"/>
        <v>0</v>
      </c>
      <c r="R151" s="135">
        <f t="shared" si="157"/>
        <v>0</v>
      </c>
      <c r="S151" s="135">
        <f t="shared" si="157"/>
        <v>0</v>
      </c>
      <c r="T151" s="135">
        <f t="shared" si="157"/>
        <v>0</v>
      </c>
      <c r="U151" s="135">
        <f t="shared" si="157"/>
        <v>0</v>
      </c>
      <c r="V151" s="135">
        <f t="shared" si="157"/>
        <v>0</v>
      </c>
      <c r="W151" s="135">
        <f t="shared" si="157"/>
        <v>0</v>
      </c>
      <c r="X151" s="135">
        <f t="shared" si="157"/>
        <v>0</v>
      </c>
      <c r="Y151" s="135">
        <f t="shared" si="157"/>
        <v>0</v>
      </c>
      <c r="Z151" s="135">
        <f t="shared" si="157"/>
        <v>0</v>
      </c>
      <c r="AA151" s="135">
        <f t="shared" si="157"/>
        <v>0</v>
      </c>
      <c r="AB151" s="135">
        <f t="shared" si="157"/>
        <v>0</v>
      </c>
      <c r="AC151" s="135">
        <f t="shared" si="157"/>
        <v>0</v>
      </c>
      <c r="AD151" s="135">
        <f t="shared" si="157"/>
        <v>0</v>
      </c>
      <c r="AE151" s="135">
        <f t="shared" si="157"/>
        <v>0</v>
      </c>
      <c r="AF151" s="135">
        <f t="shared" si="157"/>
        <v>0</v>
      </c>
      <c r="AG151" s="135">
        <f t="shared" si="157"/>
        <v>0</v>
      </c>
      <c r="AH151" s="135">
        <f t="shared" si="157"/>
        <v>0</v>
      </c>
      <c r="AI151" s="135">
        <f t="shared" si="157"/>
        <v>0</v>
      </c>
      <c r="AJ151" s="135">
        <f t="shared" ref="AJ151:BO151" si="158">+AJ102</f>
        <v>0</v>
      </c>
      <c r="AK151" s="135">
        <f t="shared" si="158"/>
        <v>0</v>
      </c>
      <c r="AL151" s="135">
        <f t="shared" si="158"/>
        <v>0</v>
      </c>
      <c r="AM151" s="135">
        <f t="shared" si="158"/>
        <v>0</v>
      </c>
      <c r="AN151" s="135">
        <f t="shared" si="158"/>
        <v>0</v>
      </c>
      <c r="AO151" s="135">
        <f t="shared" si="158"/>
        <v>0</v>
      </c>
      <c r="AP151" s="135">
        <f t="shared" si="158"/>
        <v>0</v>
      </c>
      <c r="AQ151" s="135">
        <f t="shared" si="158"/>
        <v>0</v>
      </c>
      <c r="AR151" s="135">
        <f t="shared" si="158"/>
        <v>0</v>
      </c>
      <c r="AS151" s="135">
        <f t="shared" si="158"/>
        <v>0</v>
      </c>
      <c r="AT151" s="135">
        <f t="shared" si="158"/>
        <v>0</v>
      </c>
      <c r="AU151" s="135">
        <f t="shared" si="158"/>
        <v>0</v>
      </c>
      <c r="AV151" s="135">
        <f t="shared" si="158"/>
        <v>0</v>
      </c>
      <c r="AW151" s="135">
        <f t="shared" si="158"/>
        <v>0</v>
      </c>
      <c r="AX151" s="135">
        <f t="shared" si="158"/>
        <v>0</v>
      </c>
      <c r="AY151" s="135">
        <f t="shared" si="158"/>
        <v>0</v>
      </c>
      <c r="AZ151" s="135">
        <f t="shared" si="158"/>
        <v>0</v>
      </c>
      <c r="BA151" s="135">
        <f t="shared" si="158"/>
        <v>0</v>
      </c>
      <c r="BB151" s="135">
        <f t="shared" si="158"/>
        <v>0</v>
      </c>
      <c r="BC151" s="135">
        <f t="shared" si="158"/>
        <v>0</v>
      </c>
      <c r="BD151" s="135">
        <f t="shared" si="158"/>
        <v>0</v>
      </c>
      <c r="BE151" s="135">
        <f t="shared" si="158"/>
        <v>0</v>
      </c>
      <c r="BF151" s="135">
        <f t="shared" si="158"/>
        <v>0</v>
      </c>
      <c r="BG151" s="135">
        <f t="shared" si="158"/>
        <v>0</v>
      </c>
      <c r="BH151" s="135">
        <f t="shared" si="158"/>
        <v>0</v>
      </c>
      <c r="BI151" s="135">
        <f t="shared" si="158"/>
        <v>0</v>
      </c>
      <c r="BJ151" s="135">
        <f t="shared" si="158"/>
        <v>0</v>
      </c>
      <c r="BK151" s="135">
        <f t="shared" si="158"/>
        <v>0</v>
      </c>
      <c r="BL151" s="135">
        <f t="shared" si="158"/>
        <v>0</v>
      </c>
      <c r="BM151" s="135">
        <f t="shared" si="158"/>
        <v>0</v>
      </c>
      <c r="BN151" s="135">
        <f t="shared" si="158"/>
        <v>0</v>
      </c>
      <c r="BO151" s="135">
        <f t="shared" si="158"/>
        <v>0</v>
      </c>
      <c r="BP151" s="135">
        <f t="shared" ref="BP151:CF151" si="159">+BP102</f>
        <v>0</v>
      </c>
      <c r="BQ151" s="135">
        <f t="shared" si="159"/>
        <v>0</v>
      </c>
      <c r="BR151" s="135">
        <f t="shared" si="159"/>
        <v>0</v>
      </c>
      <c r="BS151" s="135">
        <f t="shared" si="159"/>
        <v>0</v>
      </c>
      <c r="BT151" s="135">
        <f t="shared" si="159"/>
        <v>0</v>
      </c>
      <c r="BU151" s="135">
        <f t="shared" si="159"/>
        <v>0</v>
      </c>
      <c r="BV151" s="135">
        <f t="shared" si="159"/>
        <v>0</v>
      </c>
      <c r="BW151" s="135">
        <f t="shared" si="159"/>
        <v>0</v>
      </c>
      <c r="BX151" s="135">
        <f t="shared" si="159"/>
        <v>0</v>
      </c>
      <c r="BY151" s="135">
        <f t="shared" si="159"/>
        <v>0</v>
      </c>
      <c r="BZ151" s="135">
        <f t="shared" si="159"/>
        <v>0</v>
      </c>
      <c r="CA151" s="135">
        <f t="shared" si="159"/>
        <v>0</v>
      </c>
      <c r="CB151" s="135">
        <f t="shared" si="159"/>
        <v>0</v>
      </c>
      <c r="CC151" s="135">
        <f t="shared" si="159"/>
        <v>0</v>
      </c>
      <c r="CD151" s="135">
        <f t="shared" si="159"/>
        <v>0</v>
      </c>
      <c r="CE151" s="135">
        <f t="shared" si="159"/>
        <v>0</v>
      </c>
      <c r="CF151" s="135">
        <f t="shared" si="159"/>
        <v>0</v>
      </c>
    </row>
    <row r="152" spans="3:84" hidden="1" x14ac:dyDescent="0.3">
      <c r="C152" s="135">
        <v>10</v>
      </c>
      <c r="D152" s="135" t="str">
        <f t="shared" ref="D152:AI152" si="160">+D108</f>
        <v/>
      </c>
      <c r="E152" s="135">
        <f t="shared" si="160"/>
        <v>0</v>
      </c>
      <c r="F152" s="135">
        <f t="shared" si="160"/>
        <v>0</v>
      </c>
      <c r="G152" s="135">
        <f t="shared" si="160"/>
        <v>0</v>
      </c>
      <c r="H152" s="135">
        <f t="shared" si="160"/>
        <v>0</v>
      </c>
      <c r="I152" s="135">
        <f t="shared" si="160"/>
        <v>0</v>
      </c>
      <c r="J152" s="135">
        <f t="shared" si="160"/>
        <v>0</v>
      </c>
      <c r="K152" s="135">
        <f t="shared" si="160"/>
        <v>0</v>
      </c>
      <c r="L152" s="135">
        <f t="shared" si="160"/>
        <v>0</v>
      </c>
      <c r="M152" s="135">
        <f t="shared" si="160"/>
        <v>0</v>
      </c>
      <c r="N152" s="135">
        <f t="shared" si="160"/>
        <v>0</v>
      </c>
      <c r="O152" s="135">
        <f t="shared" si="160"/>
        <v>0</v>
      </c>
      <c r="P152" s="135">
        <f t="shared" si="160"/>
        <v>0</v>
      </c>
      <c r="Q152" s="135">
        <f t="shared" si="160"/>
        <v>0</v>
      </c>
      <c r="R152" s="135">
        <f t="shared" si="160"/>
        <v>0</v>
      </c>
      <c r="S152" s="135">
        <f t="shared" si="160"/>
        <v>0</v>
      </c>
      <c r="T152" s="135">
        <f t="shared" si="160"/>
        <v>0</v>
      </c>
      <c r="U152" s="135">
        <f t="shared" si="160"/>
        <v>0</v>
      </c>
      <c r="V152" s="135">
        <f t="shared" si="160"/>
        <v>0</v>
      </c>
      <c r="W152" s="135">
        <f t="shared" si="160"/>
        <v>0</v>
      </c>
      <c r="X152" s="135">
        <f t="shared" si="160"/>
        <v>0</v>
      </c>
      <c r="Y152" s="135">
        <f t="shared" si="160"/>
        <v>0</v>
      </c>
      <c r="Z152" s="135">
        <f t="shared" si="160"/>
        <v>0</v>
      </c>
      <c r="AA152" s="135">
        <f t="shared" si="160"/>
        <v>0</v>
      </c>
      <c r="AB152" s="135">
        <f t="shared" si="160"/>
        <v>0</v>
      </c>
      <c r="AC152" s="135">
        <f t="shared" si="160"/>
        <v>0</v>
      </c>
      <c r="AD152" s="135">
        <f t="shared" si="160"/>
        <v>0</v>
      </c>
      <c r="AE152" s="135">
        <f t="shared" si="160"/>
        <v>0</v>
      </c>
      <c r="AF152" s="135">
        <f t="shared" si="160"/>
        <v>0</v>
      </c>
      <c r="AG152" s="135">
        <f t="shared" si="160"/>
        <v>0</v>
      </c>
      <c r="AH152" s="135">
        <f t="shared" si="160"/>
        <v>0</v>
      </c>
      <c r="AI152" s="135">
        <f t="shared" si="160"/>
        <v>0</v>
      </c>
      <c r="AJ152" s="135">
        <f t="shared" ref="AJ152:BO152" si="161">+AJ108</f>
        <v>0</v>
      </c>
      <c r="AK152" s="135">
        <f t="shared" si="161"/>
        <v>0</v>
      </c>
      <c r="AL152" s="135">
        <f t="shared" si="161"/>
        <v>0</v>
      </c>
      <c r="AM152" s="135">
        <f t="shared" si="161"/>
        <v>0</v>
      </c>
      <c r="AN152" s="135">
        <f t="shared" si="161"/>
        <v>0</v>
      </c>
      <c r="AO152" s="135">
        <f t="shared" si="161"/>
        <v>0</v>
      </c>
      <c r="AP152" s="135">
        <f t="shared" si="161"/>
        <v>0</v>
      </c>
      <c r="AQ152" s="135">
        <f t="shared" si="161"/>
        <v>0</v>
      </c>
      <c r="AR152" s="135">
        <f t="shared" si="161"/>
        <v>0</v>
      </c>
      <c r="AS152" s="135">
        <f t="shared" si="161"/>
        <v>0</v>
      </c>
      <c r="AT152" s="135">
        <f t="shared" si="161"/>
        <v>0</v>
      </c>
      <c r="AU152" s="135">
        <f t="shared" si="161"/>
        <v>0</v>
      </c>
      <c r="AV152" s="135">
        <f t="shared" si="161"/>
        <v>0</v>
      </c>
      <c r="AW152" s="135">
        <f t="shared" si="161"/>
        <v>0</v>
      </c>
      <c r="AX152" s="135">
        <f t="shared" si="161"/>
        <v>0</v>
      </c>
      <c r="AY152" s="135">
        <f t="shared" si="161"/>
        <v>0</v>
      </c>
      <c r="AZ152" s="135">
        <f t="shared" si="161"/>
        <v>0</v>
      </c>
      <c r="BA152" s="135">
        <f t="shared" si="161"/>
        <v>0</v>
      </c>
      <c r="BB152" s="135">
        <f t="shared" si="161"/>
        <v>0</v>
      </c>
      <c r="BC152" s="135">
        <f t="shared" si="161"/>
        <v>0</v>
      </c>
      <c r="BD152" s="135">
        <f t="shared" si="161"/>
        <v>0</v>
      </c>
      <c r="BE152" s="135">
        <f t="shared" si="161"/>
        <v>0</v>
      </c>
      <c r="BF152" s="135">
        <f t="shared" si="161"/>
        <v>0</v>
      </c>
      <c r="BG152" s="135">
        <f t="shared" si="161"/>
        <v>0</v>
      </c>
      <c r="BH152" s="135">
        <f t="shared" si="161"/>
        <v>0</v>
      </c>
      <c r="BI152" s="135">
        <f t="shared" si="161"/>
        <v>0</v>
      </c>
      <c r="BJ152" s="135">
        <f t="shared" si="161"/>
        <v>0</v>
      </c>
      <c r="BK152" s="135">
        <f t="shared" si="161"/>
        <v>0</v>
      </c>
      <c r="BL152" s="135">
        <f t="shared" si="161"/>
        <v>0</v>
      </c>
      <c r="BM152" s="135">
        <f t="shared" si="161"/>
        <v>0</v>
      </c>
      <c r="BN152" s="135">
        <f t="shared" si="161"/>
        <v>0</v>
      </c>
      <c r="BO152" s="135">
        <f t="shared" si="161"/>
        <v>0</v>
      </c>
      <c r="BP152" s="135">
        <f t="shared" ref="BP152:CF152" si="162">+BP108</f>
        <v>0</v>
      </c>
      <c r="BQ152" s="135">
        <f t="shared" si="162"/>
        <v>0</v>
      </c>
      <c r="BR152" s="135">
        <f t="shared" si="162"/>
        <v>0</v>
      </c>
      <c r="BS152" s="135">
        <f t="shared" si="162"/>
        <v>0</v>
      </c>
      <c r="BT152" s="135">
        <f t="shared" si="162"/>
        <v>0</v>
      </c>
      <c r="BU152" s="135">
        <f t="shared" si="162"/>
        <v>0</v>
      </c>
      <c r="BV152" s="135">
        <f t="shared" si="162"/>
        <v>0</v>
      </c>
      <c r="BW152" s="135">
        <f t="shared" si="162"/>
        <v>0</v>
      </c>
      <c r="BX152" s="135">
        <f t="shared" si="162"/>
        <v>0</v>
      </c>
      <c r="BY152" s="135">
        <f t="shared" si="162"/>
        <v>0</v>
      </c>
      <c r="BZ152" s="135">
        <f t="shared" si="162"/>
        <v>0</v>
      </c>
      <c r="CA152" s="135">
        <f t="shared" si="162"/>
        <v>0</v>
      </c>
      <c r="CB152" s="135">
        <f t="shared" si="162"/>
        <v>0</v>
      </c>
      <c r="CC152" s="135">
        <f t="shared" si="162"/>
        <v>0</v>
      </c>
      <c r="CD152" s="135">
        <f t="shared" si="162"/>
        <v>0</v>
      </c>
      <c r="CE152" s="135">
        <f t="shared" si="162"/>
        <v>0</v>
      </c>
      <c r="CF152" s="135">
        <f t="shared" si="162"/>
        <v>0</v>
      </c>
    </row>
    <row r="153" spans="3:84" hidden="1" x14ac:dyDescent="0.3">
      <c r="C153" s="135"/>
      <c r="D153" s="506" t="s">
        <v>269</v>
      </c>
      <c r="E153" s="507">
        <f>+IFERROR(SUMPRODUCT(E143:E152,E169:E178)/E179,0)</f>
        <v>0</v>
      </c>
      <c r="F153" s="507">
        <f t="shared" ref="F153:BQ153" si="163">+IFERROR(SUMPRODUCT(F143:F152,F169:F178)/F179,0)</f>
        <v>0</v>
      </c>
      <c r="G153" s="507">
        <f t="shared" si="163"/>
        <v>0</v>
      </c>
      <c r="H153" s="507">
        <f t="shared" si="163"/>
        <v>0</v>
      </c>
      <c r="I153" s="507">
        <f t="shared" si="163"/>
        <v>0</v>
      </c>
      <c r="J153" s="507">
        <f t="shared" si="163"/>
        <v>0</v>
      </c>
      <c r="K153" s="507">
        <f t="shared" si="163"/>
        <v>0</v>
      </c>
      <c r="L153" s="507">
        <f t="shared" si="163"/>
        <v>0</v>
      </c>
      <c r="M153" s="507">
        <f t="shared" si="163"/>
        <v>0</v>
      </c>
      <c r="N153" s="507">
        <f t="shared" si="163"/>
        <v>0</v>
      </c>
      <c r="O153" s="507">
        <f t="shared" si="163"/>
        <v>0</v>
      </c>
      <c r="P153" s="507">
        <f t="shared" si="163"/>
        <v>0</v>
      </c>
      <c r="Q153" s="507">
        <f t="shared" si="163"/>
        <v>0</v>
      </c>
      <c r="R153" s="507">
        <f t="shared" si="163"/>
        <v>0</v>
      </c>
      <c r="S153" s="507">
        <f t="shared" si="163"/>
        <v>0</v>
      </c>
      <c r="T153" s="507">
        <f t="shared" si="163"/>
        <v>0</v>
      </c>
      <c r="U153" s="507">
        <f t="shared" si="163"/>
        <v>0</v>
      </c>
      <c r="V153" s="507">
        <f t="shared" si="163"/>
        <v>0</v>
      </c>
      <c r="W153" s="507">
        <f t="shared" si="163"/>
        <v>0</v>
      </c>
      <c r="X153" s="507">
        <f t="shared" si="163"/>
        <v>0</v>
      </c>
      <c r="Y153" s="507">
        <f t="shared" si="163"/>
        <v>0</v>
      </c>
      <c r="Z153" s="507">
        <f t="shared" si="163"/>
        <v>0</v>
      </c>
      <c r="AA153" s="507">
        <f t="shared" si="163"/>
        <v>0</v>
      </c>
      <c r="AB153" s="507">
        <f t="shared" si="163"/>
        <v>0</v>
      </c>
      <c r="AC153" s="507">
        <f t="shared" si="163"/>
        <v>0</v>
      </c>
      <c r="AD153" s="507">
        <f t="shared" si="163"/>
        <v>0</v>
      </c>
      <c r="AE153" s="507">
        <f t="shared" si="163"/>
        <v>0</v>
      </c>
      <c r="AF153" s="507">
        <f t="shared" si="163"/>
        <v>0</v>
      </c>
      <c r="AG153" s="507">
        <f t="shared" si="163"/>
        <v>0</v>
      </c>
      <c r="AH153" s="507">
        <f t="shared" si="163"/>
        <v>0</v>
      </c>
      <c r="AI153" s="507">
        <f t="shared" si="163"/>
        <v>0</v>
      </c>
      <c r="AJ153" s="507">
        <f t="shared" si="163"/>
        <v>0</v>
      </c>
      <c r="AK153" s="507">
        <f t="shared" si="163"/>
        <v>0</v>
      </c>
      <c r="AL153" s="507">
        <f t="shared" si="163"/>
        <v>0</v>
      </c>
      <c r="AM153" s="507">
        <f t="shared" si="163"/>
        <v>0</v>
      </c>
      <c r="AN153" s="507">
        <f t="shared" si="163"/>
        <v>0</v>
      </c>
      <c r="AO153" s="507">
        <f t="shared" si="163"/>
        <v>0</v>
      </c>
      <c r="AP153" s="507">
        <f t="shared" si="163"/>
        <v>0</v>
      </c>
      <c r="AQ153" s="507">
        <f t="shared" si="163"/>
        <v>0</v>
      </c>
      <c r="AR153" s="507">
        <f t="shared" si="163"/>
        <v>0</v>
      </c>
      <c r="AS153" s="507">
        <f t="shared" si="163"/>
        <v>0</v>
      </c>
      <c r="AT153" s="507">
        <f t="shared" si="163"/>
        <v>0</v>
      </c>
      <c r="AU153" s="507">
        <f t="shared" si="163"/>
        <v>0</v>
      </c>
      <c r="AV153" s="507">
        <f t="shared" si="163"/>
        <v>0</v>
      </c>
      <c r="AW153" s="507">
        <f t="shared" si="163"/>
        <v>0</v>
      </c>
      <c r="AX153" s="507">
        <f t="shared" si="163"/>
        <v>0</v>
      </c>
      <c r="AY153" s="507">
        <f t="shared" si="163"/>
        <v>0</v>
      </c>
      <c r="AZ153" s="507">
        <f t="shared" si="163"/>
        <v>0</v>
      </c>
      <c r="BA153" s="507">
        <f t="shared" si="163"/>
        <v>0</v>
      </c>
      <c r="BB153" s="507">
        <f t="shared" si="163"/>
        <v>0</v>
      </c>
      <c r="BC153" s="507">
        <f t="shared" si="163"/>
        <v>0</v>
      </c>
      <c r="BD153" s="507">
        <f t="shared" si="163"/>
        <v>0</v>
      </c>
      <c r="BE153" s="507">
        <f t="shared" si="163"/>
        <v>0</v>
      </c>
      <c r="BF153" s="507">
        <f t="shared" si="163"/>
        <v>0</v>
      </c>
      <c r="BG153" s="507">
        <f t="shared" si="163"/>
        <v>0</v>
      </c>
      <c r="BH153" s="507">
        <f t="shared" si="163"/>
        <v>0</v>
      </c>
      <c r="BI153" s="507">
        <f t="shared" si="163"/>
        <v>0</v>
      </c>
      <c r="BJ153" s="507">
        <f t="shared" si="163"/>
        <v>0</v>
      </c>
      <c r="BK153" s="507">
        <f t="shared" si="163"/>
        <v>0</v>
      </c>
      <c r="BL153" s="507">
        <f t="shared" si="163"/>
        <v>0</v>
      </c>
      <c r="BM153" s="507">
        <f t="shared" si="163"/>
        <v>0</v>
      </c>
      <c r="BN153" s="507">
        <f t="shared" si="163"/>
        <v>0</v>
      </c>
      <c r="BO153" s="507">
        <f t="shared" si="163"/>
        <v>0</v>
      </c>
      <c r="BP153" s="507">
        <f t="shared" si="163"/>
        <v>0</v>
      </c>
      <c r="BQ153" s="507">
        <f t="shared" si="163"/>
        <v>0</v>
      </c>
      <c r="BR153" s="507">
        <f t="shared" ref="BR153:CF153" si="164">+IFERROR(SUMPRODUCT(BR143:BR152,BR169:BR178)/BR179,0)</f>
        <v>0</v>
      </c>
      <c r="BS153" s="507">
        <f t="shared" si="164"/>
        <v>0</v>
      </c>
      <c r="BT153" s="507">
        <f t="shared" si="164"/>
        <v>0</v>
      </c>
      <c r="BU153" s="507">
        <f t="shared" si="164"/>
        <v>0</v>
      </c>
      <c r="BV153" s="507">
        <f t="shared" si="164"/>
        <v>0</v>
      </c>
      <c r="BW153" s="507">
        <f t="shared" si="164"/>
        <v>0</v>
      </c>
      <c r="BX153" s="507">
        <f t="shared" si="164"/>
        <v>0</v>
      </c>
      <c r="BY153" s="507">
        <f t="shared" si="164"/>
        <v>0</v>
      </c>
      <c r="BZ153" s="507">
        <f t="shared" si="164"/>
        <v>0</v>
      </c>
      <c r="CA153" s="507">
        <f t="shared" si="164"/>
        <v>0</v>
      </c>
      <c r="CB153" s="507">
        <f t="shared" si="164"/>
        <v>0</v>
      </c>
      <c r="CC153" s="507">
        <f t="shared" si="164"/>
        <v>0</v>
      </c>
      <c r="CD153" s="507">
        <f t="shared" si="164"/>
        <v>0</v>
      </c>
      <c r="CE153" s="507">
        <f t="shared" si="164"/>
        <v>0</v>
      </c>
      <c r="CF153" s="507">
        <f t="shared" si="164"/>
        <v>0</v>
      </c>
    </row>
    <row r="154" spans="3:84" hidden="1" x14ac:dyDescent="0.3">
      <c r="C154" s="135"/>
      <c r="D154" s="508" t="s">
        <v>271</v>
      </c>
      <c r="E154" s="507">
        <f>+IFERROR(AVERAGEIF(E143:E152,"&gt;0"),0)</f>
        <v>0</v>
      </c>
      <c r="F154" s="507">
        <f t="shared" ref="F154:BQ154" si="165">+IFERROR(AVERAGEIF(F143:F152,"&gt;0"),0)</f>
        <v>0</v>
      </c>
      <c r="G154" s="507">
        <f t="shared" si="165"/>
        <v>0</v>
      </c>
      <c r="H154" s="507">
        <f t="shared" si="165"/>
        <v>0</v>
      </c>
      <c r="I154" s="507">
        <f t="shared" si="165"/>
        <v>0</v>
      </c>
      <c r="J154" s="507">
        <f t="shared" si="165"/>
        <v>0</v>
      </c>
      <c r="K154" s="507">
        <f t="shared" si="165"/>
        <v>40</v>
      </c>
      <c r="L154" s="507">
        <f t="shared" si="165"/>
        <v>40</v>
      </c>
      <c r="M154" s="507">
        <f t="shared" si="165"/>
        <v>48</v>
      </c>
      <c r="N154" s="507">
        <f t="shared" si="165"/>
        <v>48</v>
      </c>
      <c r="O154" s="507">
        <f t="shared" si="165"/>
        <v>0</v>
      </c>
      <c r="P154" s="507">
        <f t="shared" si="165"/>
        <v>0</v>
      </c>
      <c r="Q154" s="507">
        <f t="shared" si="165"/>
        <v>0</v>
      </c>
      <c r="R154" s="507">
        <f t="shared" si="165"/>
        <v>0</v>
      </c>
      <c r="S154" s="507">
        <f t="shared" si="165"/>
        <v>0</v>
      </c>
      <c r="T154" s="507">
        <f t="shared" si="165"/>
        <v>0</v>
      </c>
      <c r="U154" s="507">
        <f t="shared" si="165"/>
        <v>0</v>
      </c>
      <c r="V154" s="507">
        <f t="shared" si="165"/>
        <v>0</v>
      </c>
      <c r="W154" s="507">
        <f t="shared" si="165"/>
        <v>0</v>
      </c>
      <c r="X154" s="507">
        <f t="shared" si="165"/>
        <v>0</v>
      </c>
      <c r="Y154" s="507">
        <f t="shared" si="165"/>
        <v>0</v>
      </c>
      <c r="Z154" s="507">
        <f t="shared" si="165"/>
        <v>0</v>
      </c>
      <c r="AA154" s="507">
        <f t="shared" si="165"/>
        <v>0</v>
      </c>
      <c r="AB154" s="507">
        <f t="shared" si="165"/>
        <v>0</v>
      </c>
      <c r="AC154" s="507">
        <f t="shared" si="165"/>
        <v>0</v>
      </c>
      <c r="AD154" s="507">
        <f t="shared" si="165"/>
        <v>0</v>
      </c>
      <c r="AE154" s="507">
        <f t="shared" si="165"/>
        <v>0</v>
      </c>
      <c r="AF154" s="507">
        <f t="shared" si="165"/>
        <v>0</v>
      </c>
      <c r="AG154" s="507">
        <f t="shared" si="165"/>
        <v>0</v>
      </c>
      <c r="AH154" s="507">
        <f t="shared" si="165"/>
        <v>0</v>
      </c>
      <c r="AI154" s="507">
        <f t="shared" si="165"/>
        <v>0</v>
      </c>
      <c r="AJ154" s="507">
        <f t="shared" si="165"/>
        <v>0</v>
      </c>
      <c r="AK154" s="507">
        <f t="shared" si="165"/>
        <v>0</v>
      </c>
      <c r="AL154" s="507">
        <f t="shared" si="165"/>
        <v>0</v>
      </c>
      <c r="AM154" s="507">
        <f t="shared" si="165"/>
        <v>0</v>
      </c>
      <c r="AN154" s="507">
        <f t="shared" si="165"/>
        <v>0</v>
      </c>
      <c r="AO154" s="507">
        <f t="shared" si="165"/>
        <v>0</v>
      </c>
      <c r="AP154" s="507">
        <f t="shared" si="165"/>
        <v>0</v>
      </c>
      <c r="AQ154" s="507">
        <f t="shared" si="165"/>
        <v>0</v>
      </c>
      <c r="AR154" s="507">
        <f t="shared" si="165"/>
        <v>0</v>
      </c>
      <c r="AS154" s="507">
        <f t="shared" si="165"/>
        <v>0</v>
      </c>
      <c r="AT154" s="507">
        <f t="shared" si="165"/>
        <v>0</v>
      </c>
      <c r="AU154" s="507">
        <f t="shared" si="165"/>
        <v>0</v>
      </c>
      <c r="AV154" s="507">
        <f t="shared" si="165"/>
        <v>0</v>
      </c>
      <c r="AW154" s="507">
        <f t="shared" si="165"/>
        <v>0</v>
      </c>
      <c r="AX154" s="507">
        <f t="shared" si="165"/>
        <v>0</v>
      </c>
      <c r="AY154" s="507">
        <f t="shared" si="165"/>
        <v>0</v>
      </c>
      <c r="AZ154" s="507">
        <f t="shared" si="165"/>
        <v>0</v>
      </c>
      <c r="BA154" s="507">
        <f t="shared" si="165"/>
        <v>0</v>
      </c>
      <c r="BB154" s="507">
        <f t="shared" si="165"/>
        <v>0</v>
      </c>
      <c r="BC154" s="507">
        <f t="shared" si="165"/>
        <v>0</v>
      </c>
      <c r="BD154" s="507">
        <f t="shared" si="165"/>
        <v>0</v>
      </c>
      <c r="BE154" s="507">
        <f t="shared" si="165"/>
        <v>0</v>
      </c>
      <c r="BF154" s="507">
        <f t="shared" si="165"/>
        <v>0</v>
      </c>
      <c r="BG154" s="507">
        <f t="shared" si="165"/>
        <v>0</v>
      </c>
      <c r="BH154" s="507">
        <f t="shared" si="165"/>
        <v>0</v>
      </c>
      <c r="BI154" s="507">
        <f t="shared" si="165"/>
        <v>0</v>
      </c>
      <c r="BJ154" s="507">
        <f t="shared" si="165"/>
        <v>0</v>
      </c>
      <c r="BK154" s="507">
        <f t="shared" si="165"/>
        <v>0</v>
      </c>
      <c r="BL154" s="507">
        <f t="shared" si="165"/>
        <v>0</v>
      </c>
      <c r="BM154" s="507">
        <f t="shared" si="165"/>
        <v>0</v>
      </c>
      <c r="BN154" s="507">
        <f t="shared" si="165"/>
        <v>0</v>
      </c>
      <c r="BO154" s="507">
        <f t="shared" si="165"/>
        <v>0</v>
      </c>
      <c r="BP154" s="507">
        <f t="shared" si="165"/>
        <v>0</v>
      </c>
      <c r="BQ154" s="507">
        <f t="shared" si="165"/>
        <v>0</v>
      </c>
      <c r="BR154" s="507">
        <f t="shared" ref="BR154:CF154" si="166">+IFERROR(AVERAGEIF(BR143:BR152,"&gt;0"),0)</f>
        <v>0</v>
      </c>
      <c r="BS154" s="507">
        <f t="shared" si="166"/>
        <v>0</v>
      </c>
      <c r="BT154" s="507">
        <f t="shared" si="166"/>
        <v>0</v>
      </c>
      <c r="BU154" s="507">
        <f t="shared" si="166"/>
        <v>0</v>
      </c>
      <c r="BV154" s="507">
        <f t="shared" si="166"/>
        <v>0</v>
      </c>
      <c r="BW154" s="507">
        <f t="shared" si="166"/>
        <v>0</v>
      </c>
      <c r="BX154" s="507">
        <f t="shared" si="166"/>
        <v>0</v>
      </c>
      <c r="BY154" s="507">
        <f t="shared" si="166"/>
        <v>0</v>
      </c>
      <c r="BZ154" s="507">
        <f t="shared" si="166"/>
        <v>0</v>
      </c>
      <c r="CA154" s="507">
        <f t="shared" si="166"/>
        <v>0</v>
      </c>
      <c r="CB154" s="507">
        <f t="shared" si="166"/>
        <v>0</v>
      </c>
      <c r="CC154" s="507">
        <f t="shared" si="166"/>
        <v>0</v>
      </c>
      <c r="CD154" s="507">
        <f t="shared" si="166"/>
        <v>0</v>
      </c>
      <c r="CE154" s="507">
        <f t="shared" si="166"/>
        <v>0</v>
      </c>
      <c r="CF154" s="507">
        <f t="shared" si="166"/>
        <v>0</v>
      </c>
    </row>
    <row r="155" spans="3:84" hidden="1" x14ac:dyDescent="0.3">
      <c r="C155" s="135"/>
      <c r="D155" s="135"/>
      <c r="E155" s="135"/>
      <c r="F155" s="135"/>
      <c r="G155" s="135"/>
      <c r="H155" s="135"/>
      <c r="I155" s="135"/>
      <c r="J155" s="135"/>
      <c r="K155" s="135"/>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c r="AI155" s="135"/>
      <c r="AJ155" s="135"/>
      <c r="AK155" s="135"/>
      <c r="AL155" s="135"/>
      <c r="AM155" s="135"/>
      <c r="AN155" s="135"/>
      <c r="AO155" s="135"/>
      <c r="AP155" s="135"/>
      <c r="AQ155" s="135"/>
      <c r="AR155" s="135"/>
      <c r="AS155" s="135"/>
      <c r="AT155" s="135"/>
      <c r="AU155" s="135"/>
      <c r="AV155" s="135"/>
      <c r="AW155" s="135"/>
      <c r="AX155" s="135"/>
      <c r="AY155" s="135"/>
      <c r="AZ155" s="135"/>
      <c r="BA155" s="135"/>
      <c r="BB155" s="135"/>
      <c r="BC155" s="135"/>
      <c r="BD155" s="135"/>
      <c r="BE155" s="135"/>
      <c r="BF155" s="135"/>
      <c r="BG155" s="135"/>
      <c r="BH155" s="135"/>
      <c r="BI155" s="135"/>
      <c r="BJ155" s="135"/>
      <c r="BK155" s="135"/>
      <c r="BL155" s="135"/>
      <c r="BM155" s="135"/>
      <c r="BN155" s="135"/>
      <c r="BO155" s="135"/>
      <c r="BP155" s="135"/>
      <c r="BQ155" s="135"/>
      <c r="BR155" s="135"/>
      <c r="BS155" s="135"/>
      <c r="BT155" s="135"/>
      <c r="BU155" s="135"/>
      <c r="BV155" s="135"/>
      <c r="BW155" s="135"/>
      <c r="BX155" s="135"/>
      <c r="BY155" s="135"/>
      <c r="BZ155" s="135"/>
      <c r="CA155" s="135"/>
      <c r="CB155" s="135"/>
      <c r="CC155" s="135"/>
      <c r="CD155" s="135"/>
      <c r="CE155" s="135"/>
      <c r="CF155" s="135"/>
    </row>
    <row r="156" spans="3:84" hidden="1" x14ac:dyDescent="0.3">
      <c r="C156" s="135">
        <v>1</v>
      </c>
      <c r="D156" s="135" t="str">
        <f t="shared" ref="D156:AI156" si="167">+D55</f>
        <v>% SOLIDOS</v>
      </c>
      <c r="E156" s="135">
        <f t="shared" si="167"/>
        <v>0</v>
      </c>
      <c r="F156" s="135">
        <f t="shared" si="167"/>
        <v>0</v>
      </c>
      <c r="G156" s="135">
        <f t="shared" si="167"/>
        <v>0</v>
      </c>
      <c r="H156" s="135">
        <f t="shared" si="167"/>
        <v>0</v>
      </c>
      <c r="I156" s="135">
        <f t="shared" si="167"/>
        <v>0</v>
      </c>
      <c r="J156" s="135">
        <f t="shared" si="167"/>
        <v>0</v>
      </c>
      <c r="K156" s="135">
        <f t="shared" si="167"/>
        <v>44</v>
      </c>
      <c r="L156" s="135">
        <f t="shared" si="167"/>
        <v>43</v>
      </c>
      <c r="M156" s="135">
        <f t="shared" si="167"/>
        <v>39</v>
      </c>
      <c r="N156" s="135">
        <f t="shared" si="167"/>
        <v>39</v>
      </c>
      <c r="O156" s="135">
        <f t="shared" si="167"/>
        <v>0</v>
      </c>
      <c r="P156" s="135">
        <f t="shared" si="167"/>
        <v>0</v>
      </c>
      <c r="Q156" s="135">
        <f t="shared" si="167"/>
        <v>0</v>
      </c>
      <c r="R156" s="135">
        <f t="shared" si="167"/>
        <v>0</v>
      </c>
      <c r="S156" s="135">
        <f t="shared" si="167"/>
        <v>0</v>
      </c>
      <c r="T156" s="135">
        <f t="shared" si="167"/>
        <v>0</v>
      </c>
      <c r="U156" s="135">
        <f t="shared" si="167"/>
        <v>0</v>
      </c>
      <c r="V156" s="135">
        <f t="shared" si="167"/>
        <v>0</v>
      </c>
      <c r="W156" s="135">
        <f t="shared" si="167"/>
        <v>0</v>
      </c>
      <c r="X156" s="135">
        <f t="shared" si="167"/>
        <v>0</v>
      </c>
      <c r="Y156" s="135">
        <f t="shared" si="167"/>
        <v>0</v>
      </c>
      <c r="Z156" s="135">
        <f t="shared" si="167"/>
        <v>0</v>
      </c>
      <c r="AA156" s="135">
        <f t="shared" si="167"/>
        <v>0</v>
      </c>
      <c r="AB156" s="135">
        <f t="shared" si="167"/>
        <v>0</v>
      </c>
      <c r="AC156" s="135">
        <f t="shared" si="167"/>
        <v>0</v>
      </c>
      <c r="AD156" s="135">
        <f t="shared" si="167"/>
        <v>0</v>
      </c>
      <c r="AE156" s="135">
        <f t="shared" si="167"/>
        <v>0</v>
      </c>
      <c r="AF156" s="135">
        <f t="shared" si="167"/>
        <v>0</v>
      </c>
      <c r="AG156" s="135">
        <f t="shared" si="167"/>
        <v>0</v>
      </c>
      <c r="AH156" s="135">
        <f t="shared" si="167"/>
        <v>0</v>
      </c>
      <c r="AI156" s="135">
        <f t="shared" si="167"/>
        <v>0</v>
      </c>
      <c r="AJ156" s="135">
        <f t="shared" ref="AJ156:BO156" si="168">+AJ55</f>
        <v>0</v>
      </c>
      <c r="AK156" s="135">
        <f t="shared" si="168"/>
        <v>0</v>
      </c>
      <c r="AL156" s="135">
        <f t="shared" si="168"/>
        <v>0</v>
      </c>
      <c r="AM156" s="135">
        <f t="shared" si="168"/>
        <v>0</v>
      </c>
      <c r="AN156" s="135">
        <f t="shared" si="168"/>
        <v>0</v>
      </c>
      <c r="AO156" s="135">
        <f t="shared" si="168"/>
        <v>0</v>
      </c>
      <c r="AP156" s="135">
        <f t="shared" si="168"/>
        <v>0</v>
      </c>
      <c r="AQ156" s="135">
        <f t="shared" si="168"/>
        <v>0</v>
      </c>
      <c r="AR156" s="135">
        <f t="shared" si="168"/>
        <v>0</v>
      </c>
      <c r="AS156" s="135">
        <f t="shared" si="168"/>
        <v>0</v>
      </c>
      <c r="AT156" s="135">
        <f t="shared" si="168"/>
        <v>0</v>
      </c>
      <c r="AU156" s="135">
        <f t="shared" si="168"/>
        <v>0</v>
      </c>
      <c r="AV156" s="135">
        <f t="shared" si="168"/>
        <v>0</v>
      </c>
      <c r="AW156" s="135">
        <f t="shared" si="168"/>
        <v>0</v>
      </c>
      <c r="AX156" s="135">
        <f t="shared" si="168"/>
        <v>0</v>
      </c>
      <c r="AY156" s="135">
        <f t="shared" si="168"/>
        <v>0</v>
      </c>
      <c r="AZ156" s="135">
        <f t="shared" si="168"/>
        <v>0</v>
      </c>
      <c r="BA156" s="135">
        <f t="shared" si="168"/>
        <v>0</v>
      </c>
      <c r="BB156" s="135">
        <f t="shared" si="168"/>
        <v>0</v>
      </c>
      <c r="BC156" s="135">
        <f t="shared" si="168"/>
        <v>0</v>
      </c>
      <c r="BD156" s="135">
        <f t="shared" si="168"/>
        <v>0</v>
      </c>
      <c r="BE156" s="135">
        <f t="shared" si="168"/>
        <v>0</v>
      </c>
      <c r="BF156" s="135">
        <f t="shared" si="168"/>
        <v>0</v>
      </c>
      <c r="BG156" s="135">
        <f t="shared" si="168"/>
        <v>0</v>
      </c>
      <c r="BH156" s="135">
        <f t="shared" si="168"/>
        <v>0</v>
      </c>
      <c r="BI156" s="135">
        <f t="shared" si="168"/>
        <v>0</v>
      </c>
      <c r="BJ156" s="135">
        <f t="shared" si="168"/>
        <v>0</v>
      </c>
      <c r="BK156" s="135">
        <f t="shared" si="168"/>
        <v>0</v>
      </c>
      <c r="BL156" s="135">
        <f t="shared" si="168"/>
        <v>0</v>
      </c>
      <c r="BM156" s="135">
        <f t="shared" si="168"/>
        <v>0</v>
      </c>
      <c r="BN156" s="135">
        <f t="shared" si="168"/>
        <v>0</v>
      </c>
      <c r="BO156" s="135">
        <f t="shared" si="168"/>
        <v>0</v>
      </c>
      <c r="BP156" s="135">
        <f t="shared" ref="BP156:CF156" si="169">+BP55</f>
        <v>0</v>
      </c>
      <c r="BQ156" s="135">
        <f t="shared" si="169"/>
        <v>0</v>
      </c>
      <c r="BR156" s="135">
        <f t="shared" si="169"/>
        <v>0</v>
      </c>
      <c r="BS156" s="135">
        <f t="shared" si="169"/>
        <v>0</v>
      </c>
      <c r="BT156" s="135">
        <f t="shared" si="169"/>
        <v>0</v>
      </c>
      <c r="BU156" s="135">
        <f t="shared" si="169"/>
        <v>0</v>
      </c>
      <c r="BV156" s="135">
        <f t="shared" si="169"/>
        <v>0</v>
      </c>
      <c r="BW156" s="135">
        <f t="shared" si="169"/>
        <v>0</v>
      </c>
      <c r="BX156" s="135">
        <f t="shared" si="169"/>
        <v>0</v>
      </c>
      <c r="BY156" s="135">
        <f t="shared" si="169"/>
        <v>0</v>
      </c>
      <c r="BZ156" s="135">
        <f t="shared" si="169"/>
        <v>0</v>
      </c>
      <c r="CA156" s="135">
        <f t="shared" si="169"/>
        <v>0</v>
      </c>
      <c r="CB156" s="135">
        <f t="shared" si="169"/>
        <v>0</v>
      </c>
      <c r="CC156" s="135">
        <f t="shared" si="169"/>
        <v>0</v>
      </c>
      <c r="CD156" s="135">
        <f t="shared" si="169"/>
        <v>0</v>
      </c>
      <c r="CE156" s="135">
        <f t="shared" si="169"/>
        <v>0</v>
      </c>
      <c r="CF156" s="135">
        <f t="shared" si="169"/>
        <v>0</v>
      </c>
    </row>
    <row r="157" spans="3:84" hidden="1" x14ac:dyDescent="0.3">
      <c r="C157" s="135">
        <v>2</v>
      </c>
      <c r="D157" s="135" t="str">
        <f t="shared" ref="D157:AI157" si="170">+D61</f>
        <v>% SOLIDOS</v>
      </c>
      <c r="E157" s="135">
        <f t="shared" si="170"/>
        <v>0</v>
      </c>
      <c r="F157" s="135">
        <f t="shared" si="170"/>
        <v>0</v>
      </c>
      <c r="G157" s="135">
        <f t="shared" si="170"/>
        <v>0</v>
      </c>
      <c r="H157" s="135">
        <f t="shared" si="170"/>
        <v>0</v>
      </c>
      <c r="I157" s="135">
        <f t="shared" si="170"/>
        <v>0</v>
      </c>
      <c r="J157" s="135">
        <f t="shared" si="170"/>
        <v>0</v>
      </c>
      <c r="K157" s="135">
        <f t="shared" si="170"/>
        <v>0</v>
      </c>
      <c r="L157" s="135">
        <f t="shared" si="170"/>
        <v>0</v>
      </c>
      <c r="M157" s="135">
        <f t="shared" si="170"/>
        <v>0</v>
      </c>
      <c r="N157" s="135">
        <f t="shared" si="170"/>
        <v>0</v>
      </c>
      <c r="O157" s="135">
        <f t="shared" si="170"/>
        <v>0</v>
      </c>
      <c r="P157" s="135">
        <f t="shared" si="170"/>
        <v>0</v>
      </c>
      <c r="Q157" s="135">
        <f t="shared" si="170"/>
        <v>0</v>
      </c>
      <c r="R157" s="135">
        <f t="shared" si="170"/>
        <v>0</v>
      </c>
      <c r="S157" s="135">
        <f t="shared" si="170"/>
        <v>0</v>
      </c>
      <c r="T157" s="135">
        <f t="shared" si="170"/>
        <v>0</v>
      </c>
      <c r="U157" s="135">
        <f t="shared" si="170"/>
        <v>0</v>
      </c>
      <c r="V157" s="135">
        <f t="shared" si="170"/>
        <v>0</v>
      </c>
      <c r="W157" s="135">
        <f t="shared" si="170"/>
        <v>0</v>
      </c>
      <c r="X157" s="135">
        <f t="shared" si="170"/>
        <v>0</v>
      </c>
      <c r="Y157" s="135">
        <f t="shared" si="170"/>
        <v>0</v>
      </c>
      <c r="Z157" s="135">
        <f t="shared" si="170"/>
        <v>0</v>
      </c>
      <c r="AA157" s="135">
        <f t="shared" si="170"/>
        <v>0</v>
      </c>
      <c r="AB157" s="135">
        <f t="shared" si="170"/>
        <v>0</v>
      </c>
      <c r="AC157" s="135">
        <f t="shared" si="170"/>
        <v>0</v>
      </c>
      <c r="AD157" s="135">
        <f t="shared" si="170"/>
        <v>0</v>
      </c>
      <c r="AE157" s="135">
        <f t="shared" si="170"/>
        <v>0</v>
      </c>
      <c r="AF157" s="135">
        <f t="shared" si="170"/>
        <v>0</v>
      </c>
      <c r="AG157" s="135">
        <f t="shared" si="170"/>
        <v>0</v>
      </c>
      <c r="AH157" s="135">
        <f t="shared" si="170"/>
        <v>0</v>
      </c>
      <c r="AI157" s="135">
        <f t="shared" si="170"/>
        <v>0</v>
      </c>
      <c r="AJ157" s="135">
        <f t="shared" ref="AJ157:BO157" si="171">+AJ61</f>
        <v>0</v>
      </c>
      <c r="AK157" s="135">
        <f t="shared" si="171"/>
        <v>0</v>
      </c>
      <c r="AL157" s="135">
        <f t="shared" si="171"/>
        <v>0</v>
      </c>
      <c r="AM157" s="135">
        <f t="shared" si="171"/>
        <v>0</v>
      </c>
      <c r="AN157" s="135">
        <f t="shared" si="171"/>
        <v>0</v>
      </c>
      <c r="AO157" s="135">
        <f t="shared" si="171"/>
        <v>0</v>
      </c>
      <c r="AP157" s="135">
        <f t="shared" si="171"/>
        <v>0</v>
      </c>
      <c r="AQ157" s="135">
        <f t="shared" si="171"/>
        <v>0</v>
      </c>
      <c r="AR157" s="135">
        <f t="shared" si="171"/>
        <v>0</v>
      </c>
      <c r="AS157" s="135">
        <f t="shared" si="171"/>
        <v>0</v>
      </c>
      <c r="AT157" s="135">
        <f t="shared" si="171"/>
        <v>0</v>
      </c>
      <c r="AU157" s="135">
        <f t="shared" si="171"/>
        <v>0</v>
      </c>
      <c r="AV157" s="135">
        <f t="shared" si="171"/>
        <v>0</v>
      </c>
      <c r="AW157" s="135">
        <f t="shared" si="171"/>
        <v>0</v>
      </c>
      <c r="AX157" s="135">
        <f t="shared" si="171"/>
        <v>0</v>
      </c>
      <c r="AY157" s="135">
        <f t="shared" si="171"/>
        <v>0</v>
      </c>
      <c r="AZ157" s="135">
        <f t="shared" si="171"/>
        <v>0</v>
      </c>
      <c r="BA157" s="135">
        <f t="shared" si="171"/>
        <v>0</v>
      </c>
      <c r="BB157" s="135">
        <f t="shared" si="171"/>
        <v>0</v>
      </c>
      <c r="BC157" s="135">
        <f t="shared" si="171"/>
        <v>0</v>
      </c>
      <c r="BD157" s="135">
        <f t="shared" si="171"/>
        <v>0</v>
      </c>
      <c r="BE157" s="135">
        <f t="shared" si="171"/>
        <v>0</v>
      </c>
      <c r="BF157" s="135">
        <f t="shared" si="171"/>
        <v>0</v>
      </c>
      <c r="BG157" s="135">
        <f t="shared" si="171"/>
        <v>0</v>
      </c>
      <c r="BH157" s="135">
        <f t="shared" si="171"/>
        <v>0</v>
      </c>
      <c r="BI157" s="135">
        <f t="shared" si="171"/>
        <v>0</v>
      </c>
      <c r="BJ157" s="135">
        <f t="shared" si="171"/>
        <v>0</v>
      </c>
      <c r="BK157" s="135">
        <f t="shared" si="171"/>
        <v>0</v>
      </c>
      <c r="BL157" s="135">
        <f t="shared" si="171"/>
        <v>0</v>
      </c>
      <c r="BM157" s="135">
        <f t="shared" si="171"/>
        <v>0</v>
      </c>
      <c r="BN157" s="135">
        <f t="shared" si="171"/>
        <v>0</v>
      </c>
      <c r="BO157" s="135">
        <f t="shared" si="171"/>
        <v>0</v>
      </c>
      <c r="BP157" s="135">
        <f t="shared" ref="BP157:CF157" si="172">+BP61</f>
        <v>0</v>
      </c>
      <c r="BQ157" s="135">
        <f t="shared" si="172"/>
        <v>0</v>
      </c>
      <c r="BR157" s="135">
        <f t="shared" si="172"/>
        <v>0</v>
      </c>
      <c r="BS157" s="135">
        <f t="shared" si="172"/>
        <v>0</v>
      </c>
      <c r="BT157" s="135">
        <f t="shared" si="172"/>
        <v>0</v>
      </c>
      <c r="BU157" s="135">
        <f t="shared" si="172"/>
        <v>0</v>
      </c>
      <c r="BV157" s="135">
        <f t="shared" si="172"/>
        <v>0</v>
      </c>
      <c r="BW157" s="135">
        <f t="shared" si="172"/>
        <v>0</v>
      </c>
      <c r="BX157" s="135">
        <f t="shared" si="172"/>
        <v>0</v>
      </c>
      <c r="BY157" s="135">
        <f t="shared" si="172"/>
        <v>0</v>
      </c>
      <c r="BZ157" s="135">
        <f t="shared" si="172"/>
        <v>0</v>
      </c>
      <c r="CA157" s="135">
        <f t="shared" si="172"/>
        <v>0</v>
      </c>
      <c r="CB157" s="135">
        <f t="shared" si="172"/>
        <v>0</v>
      </c>
      <c r="CC157" s="135">
        <f t="shared" si="172"/>
        <v>0</v>
      </c>
      <c r="CD157" s="135">
        <f t="shared" si="172"/>
        <v>0</v>
      </c>
      <c r="CE157" s="135">
        <f t="shared" si="172"/>
        <v>0</v>
      </c>
      <c r="CF157" s="135">
        <f t="shared" si="172"/>
        <v>0</v>
      </c>
    </row>
    <row r="158" spans="3:84" hidden="1" x14ac:dyDescent="0.3">
      <c r="C158" s="135">
        <v>3</v>
      </c>
      <c r="D158" s="135" t="str">
        <f t="shared" ref="D158:AI158" si="173">+D67</f>
        <v>% SOLIDOS</v>
      </c>
      <c r="E158" s="135">
        <f t="shared" si="173"/>
        <v>0</v>
      </c>
      <c r="F158" s="135">
        <f t="shared" si="173"/>
        <v>0</v>
      </c>
      <c r="G158" s="135">
        <f t="shared" si="173"/>
        <v>0</v>
      </c>
      <c r="H158" s="135">
        <f t="shared" si="173"/>
        <v>0</v>
      </c>
      <c r="I158" s="135">
        <f t="shared" si="173"/>
        <v>0</v>
      </c>
      <c r="J158" s="135">
        <f t="shared" si="173"/>
        <v>0</v>
      </c>
      <c r="K158" s="135">
        <f t="shared" si="173"/>
        <v>0</v>
      </c>
      <c r="L158" s="135">
        <f t="shared" si="173"/>
        <v>0</v>
      </c>
      <c r="M158" s="135">
        <f t="shared" si="173"/>
        <v>0</v>
      </c>
      <c r="N158" s="135">
        <f t="shared" si="173"/>
        <v>0</v>
      </c>
      <c r="O158" s="135">
        <f t="shared" si="173"/>
        <v>0</v>
      </c>
      <c r="P158" s="135">
        <f t="shared" si="173"/>
        <v>0</v>
      </c>
      <c r="Q158" s="135">
        <f t="shared" si="173"/>
        <v>0</v>
      </c>
      <c r="R158" s="135">
        <f t="shared" si="173"/>
        <v>0</v>
      </c>
      <c r="S158" s="135">
        <f t="shared" si="173"/>
        <v>0</v>
      </c>
      <c r="T158" s="135">
        <f t="shared" si="173"/>
        <v>0</v>
      </c>
      <c r="U158" s="135">
        <f t="shared" si="173"/>
        <v>0</v>
      </c>
      <c r="V158" s="135">
        <f t="shared" si="173"/>
        <v>0</v>
      </c>
      <c r="W158" s="135">
        <f t="shared" si="173"/>
        <v>0</v>
      </c>
      <c r="X158" s="135">
        <f t="shared" si="173"/>
        <v>0</v>
      </c>
      <c r="Y158" s="135">
        <f t="shared" si="173"/>
        <v>0</v>
      </c>
      <c r="Z158" s="135">
        <f t="shared" si="173"/>
        <v>0</v>
      </c>
      <c r="AA158" s="135">
        <f t="shared" si="173"/>
        <v>0</v>
      </c>
      <c r="AB158" s="135">
        <f t="shared" si="173"/>
        <v>0</v>
      </c>
      <c r="AC158" s="135">
        <f t="shared" si="173"/>
        <v>0</v>
      </c>
      <c r="AD158" s="135">
        <f t="shared" si="173"/>
        <v>0</v>
      </c>
      <c r="AE158" s="135">
        <f t="shared" si="173"/>
        <v>0</v>
      </c>
      <c r="AF158" s="135">
        <f t="shared" si="173"/>
        <v>0</v>
      </c>
      <c r="AG158" s="135">
        <f t="shared" si="173"/>
        <v>0</v>
      </c>
      <c r="AH158" s="135">
        <f t="shared" si="173"/>
        <v>0</v>
      </c>
      <c r="AI158" s="135">
        <f t="shared" si="173"/>
        <v>0</v>
      </c>
      <c r="AJ158" s="135">
        <f t="shared" ref="AJ158:BO158" si="174">+AJ67</f>
        <v>0</v>
      </c>
      <c r="AK158" s="135">
        <f t="shared" si="174"/>
        <v>0</v>
      </c>
      <c r="AL158" s="135">
        <f t="shared" si="174"/>
        <v>0</v>
      </c>
      <c r="AM158" s="135">
        <f t="shared" si="174"/>
        <v>0</v>
      </c>
      <c r="AN158" s="135">
        <f t="shared" si="174"/>
        <v>0</v>
      </c>
      <c r="AO158" s="135">
        <f t="shared" si="174"/>
        <v>0</v>
      </c>
      <c r="AP158" s="135">
        <f t="shared" si="174"/>
        <v>0</v>
      </c>
      <c r="AQ158" s="135">
        <f t="shared" si="174"/>
        <v>0</v>
      </c>
      <c r="AR158" s="135">
        <f t="shared" si="174"/>
        <v>0</v>
      </c>
      <c r="AS158" s="135">
        <f t="shared" si="174"/>
        <v>0</v>
      </c>
      <c r="AT158" s="135">
        <f t="shared" si="174"/>
        <v>0</v>
      </c>
      <c r="AU158" s="135">
        <f t="shared" si="174"/>
        <v>0</v>
      </c>
      <c r="AV158" s="135">
        <f t="shared" si="174"/>
        <v>0</v>
      </c>
      <c r="AW158" s="135">
        <f t="shared" si="174"/>
        <v>0</v>
      </c>
      <c r="AX158" s="135">
        <f t="shared" si="174"/>
        <v>0</v>
      </c>
      <c r="AY158" s="135">
        <f t="shared" si="174"/>
        <v>0</v>
      </c>
      <c r="AZ158" s="135">
        <f t="shared" si="174"/>
        <v>0</v>
      </c>
      <c r="BA158" s="135">
        <f t="shared" si="174"/>
        <v>0</v>
      </c>
      <c r="BB158" s="135">
        <f t="shared" si="174"/>
        <v>0</v>
      </c>
      <c r="BC158" s="135">
        <f t="shared" si="174"/>
        <v>0</v>
      </c>
      <c r="BD158" s="135">
        <f t="shared" si="174"/>
        <v>0</v>
      </c>
      <c r="BE158" s="135">
        <f t="shared" si="174"/>
        <v>0</v>
      </c>
      <c r="BF158" s="135">
        <f t="shared" si="174"/>
        <v>0</v>
      </c>
      <c r="BG158" s="135">
        <f t="shared" si="174"/>
        <v>0</v>
      </c>
      <c r="BH158" s="135">
        <f t="shared" si="174"/>
        <v>0</v>
      </c>
      <c r="BI158" s="135">
        <f t="shared" si="174"/>
        <v>0</v>
      </c>
      <c r="BJ158" s="135">
        <f t="shared" si="174"/>
        <v>0</v>
      </c>
      <c r="BK158" s="135">
        <f t="shared" si="174"/>
        <v>0</v>
      </c>
      <c r="BL158" s="135">
        <f t="shared" si="174"/>
        <v>0</v>
      </c>
      <c r="BM158" s="135">
        <f t="shared" si="174"/>
        <v>0</v>
      </c>
      <c r="BN158" s="135">
        <f t="shared" si="174"/>
        <v>0</v>
      </c>
      <c r="BO158" s="135">
        <f t="shared" si="174"/>
        <v>0</v>
      </c>
      <c r="BP158" s="135">
        <f t="shared" ref="BP158:CF158" si="175">+BP67</f>
        <v>0</v>
      </c>
      <c r="BQ158" s="135">
        <f t="shared" si="175"/>
        <v>0</v>
      </c>
      <c r="BR158" s="135">
        <f t="shared" si="175"/>
        <v>0</v>
      </c>
      <c r="BS158" s="135">
        <f t="shared" si="175"/>
        <v>0</v>
      </c>
      <c r="BT158" s="135">
        <f t="shared" si="175"/>
        <v>0</v>
      </c>
      <c r="BU158" s="135">
        <f t="shared" si="175"/>
        <v>0</v>
      </c>
      <c r="BV158" s="135">
        <f t="shared" si="175"/>
        <v>0</v>
      </c>
      <c r="BW158" s="135">
        <f t="shared" si="175"/>
        <v>0</v>
      </c>
      <c r="BX158" s="135">
        <f t="shared" si="175"/>
        <v>0</v>
      </c>
      <c r="BY158" s="135">
        <f t="shared" si="175"/>
        <v>0</v>
      </c>
      <c r="BZ158" s="135">
        <f t="shared" si="175"/>
        <v>0</v>
      </c>
      <c r="CA158" s="135">
        <f t="shared" si="175"/>
        <v>0</v>
      </c>
      <c r="CB158" s="135">
        <f t="shared" si="175"/>
        <v>0</v>
      </c>
      <c r="CC158" s="135">
        <f t="shared" si="175"/>
        <v>0</v>
      </c>
      <c r="CD158" s="135">
        <f t="shared" si="175"/>
        <v>0</v>
      </c>
      <c r="CE158" s="135">
        <f t="shared" si="175"/>
        <v>0</v>
      </c>
      <c r="CF158" s="135">
        <f t="shared" si="175"/>
        <v>0</v>
      </c>
    </row>
    <row r="159" spans="3:84" hidden="1" x14ac:dyDescent="0.3">
      <c r="C159" s="135">
        <v>4</v>
      </c>
      <c r="D159" s="135" t="str">
        <f t="shared" ref="D159:AI159" si="176">+D73</f>
        <v>% SOLIDOS</v>
      </c>
      <c r="E159" s="135">
        <f t="shared" si="176"/>
        <v>0</v>
      </c>
      <c r="F159" s="135">
        <f t="shared" si="176"/>
        <v>0</v>
      </c>
      <c r="G159" s="135">
        <f t="shared" si="176"/>
        <v>0</v>
      </c>
      <c r="H159" s="135">
        <f t="shared" si="176"/>
        <v>0</v>
      </c>
      <c r="I159" s="135">
        <f t="shared" si="176"/>
        <v>0</v>
      </c>
      <c r="J159" s="135">
        <f t="shared" si="176"/>
        <v>0</v>
      </c>
      <c r="K159" s="135">
        <f t="shared" si="176"/>
        <v>0</v>
      </c>
      <c r="L159" s="135">
        <f t="shared" si="176"/>
        <v>0</v>
      </c>
      <c r="M159" s="135">
        <f t="shared" si="176"/>
        <v>0</v>
      </c>
      <c r="N159" s="135">
        <f t="shared" si="176"/>
        <v>0</v>
      </c>
      <c r="O159" s="135">
        <f t="shared" si="176"/>
        <v>0</v>
      </c>
      <c r="P159" s="135">
        <f t="shared" si="176"/>
        <v>0</v>
      </c>
      <c r="Q159" s="135">
        <f t="shared" si="176"/>
        <v>0</v>
      </c>
      <c r="R159" s="135">
        <f t="shared" si="176"/>
        <v>0</v>
      </c>
      <c r="S159" s="135">
        <f t="shared" si="176"/>
        <v>0</v>
      </c>
      <c r="T159" s="135">
        <f t="shared" si="176"/>
        <v>0</v>
      </c>
      <c r="U159" s="135">
        <f t="shared" si="176"/>
        <v>0</v>
      </c>
      <c r="V159" s="135">
        <f t="shared" si="176"/>
        <v>0</v>
      </c>
      <c r="W159" s="135">
        <f t="shared" si="176"/>
        <v>0</v>
      </c>
      <c r="X159" s="135">
        <f t="shared" si="176"/>
        <v>0</v>
      </c>
      <c r="Y159" s="135">
        <f t="shared" si="176"/>
        <v>0</v>
      </c>
      <c r="Z159" s="135">
        <f t="shared" si="176"/>
        <v>0</v>
      </c>
      <c r="AA159" s="135">
        <f t="shared" si="176"/>
        <v>0</v>
      </c>
      <c r="AB159" s="135">
        <f t="shared" si="176"/>
        <v>0</v>
      </c>
      <c r="AC159" s="135">
        <f t="shared" si="176"/>
        <v>0</v>
      </c>
      <c r="AD159" s="135">
        <f t="shared" si="176"/>
        <v>0</v>
      </c>
      <c r="AE159" s="135">
        <f t="shared" si="176"/>
        <v>0</v>
      </c>
      <c r="AF159" s="135">
        <f t="shared" si="176"/>
        <v>0</v>
      </c>
      <c r="AG159" s="135">
        <f t="shared" si="176"/>
        <v>0</v>
      </c>
      <c r="AH159" s="135">
        <f t="shared" si="176"/>
        <v>0</v>
      </c>
      <c r="AI159" s="135">
        <f t="shared" si="176"/>
        <v>0</v>
      </c>
      <c r="AJ159" s="135">
        <f t="shared" ref="AJ159:BO159" si="177">+AJ73</f>
        <v>0</v>
      </c>
      <c r="AK159" s="135">
        <f t="shared" si="177"/>
        <v>0</v>
      </c>
      <c r="AL159" s="135">
        <f t="shared" si="177"/>
        <v>0</v>
      </c>
      <c r="AM159" s="135">
        <f t="shared" si="177"/>
        <v>0</v>
      </c>
      <c r="AN159" s="135">
        <f t="shared" si="177"/>
        <v>0</v>
      </c>
      <c r="AO159" s="135">
        <f t="shared" si="177"/>
        <v>0</v>
      </c>
      <c r="AP159" s="135">
        <f t="shared" si="177"/>
        <v>0</v>
      </c>
      <c r="AQ159" s="135">
        <f t="shared" si="177"/>
        <v>0</v>
      </c>
      <c r="AR159" s="135">
        <f t="shared" si="177"/>
        <v>0</v>
      </c>
      <c r="AS159" s="135">
        <f t="shared" si="177"/>
        <v>0</v>
      </c>
      <c r="AT159" s="135">
        <f t="shared" si="177"/>
        <v>0</v>
      </c>
      <c r="AU159" s="135">
        <f t="shared" si="177"/>
        <v>0</v>
      </c>
      <c r="AV159" s="135">
        <f t="shared" si="177"/>
        <v>0</v>
      </c>
      <c r="AW159" s="135">
        <f t="shared" si="177"/>
        <v>0</v>
      </c>
      <c r="AX159" s="135">
        <f t="shared" si="177"/>
        <v>0</v>
      </c>
      <c r="AY159" s="135">
        <f t="shared" si="177"/>
        <v>0</v>
      </c>
      <c r="AZ159" s="135">
        <f t="shared" si="177"/>
        <v>0</v>
      </c>
      <c r="BA159" s="135">
        <f t="shared" si="177"/>
        <v>0</v>
      </c>
      <c r="BB159" s="135">
        <f t="shared" si="177"/>
        <v>0</v>
      </c>
      <c r="BC159" s="135">
        <f t="shared" si="177"/>
        <v>0</v>
      </c>
      <c r="BD159" s="135">
        <f t="shared" si="177"/>
        <v>0</v>
      </c>
      <c r="BE159" s="135">
        <f t="shared" si="177"/>
        <v>0</v>
      </c>
      <c r="BF159" s="135">
        <f t="shared" si="177"/>
        <v>0</v>
      </c>
      <c r="BG159" s="135">
        <f t="shared" si="177"/>
        <v>0</v>
      </c>
      <c r="BH159" s="135">
        <f t="shared" si="177"/>
        <v>0</v>
      </c>
      <c r="BI159" s="135">
        <f t="shared" si="177"/>
        <v>0</v>
      </c>
      <c r="BJ159" s="135">
        <f t="shared" si="177"/>
        <v>0</v>
      </c>
      <c r="BK159" s="135">
        <f t="shared" si="177"/>
        <v>0</v>
      </c>
      <c r="BL159" s="135">
        <f t="shared" si="177"/>
        <v>0</v>
      </c>
      <c r="BM159" s="135">
        <f t="shared" si="177"/>
        <v>0</v>
      </c>
      <c r="BN159" s="135">
        <f t="shared" si="177"/>
        <v>0</v>
      </c>
      <c r="BO159" s="135">
        <f t="shared" si="177"/>
        <v>0</v>
      </c>
      <c r="BP159" s="135">
        <f t="shared" ref="BP159:CF159" si="178">+BP73</f>
        <v>0</v>
      </c>
      <c r="BQ159" s="135">
        <f t="shared" si="178"/>
        <v>0</v>
      </c>
      <c r="BR159" s="135">
        <f t="shared" si="178"/>
        <v>0</v>
      </c>
      <c r="BS159" s="135">
        <f t="shared" si="178"/>
        <v>0</v>
      </c>
      <c r="BT159" s="135">
        <f t="shared" si="178"/>
        <v>0</v>
      </c>
      <c r="BU159" s="135">
        <f t="shared" si="178"/>
        <v>0</v>
      </c>
      <c r="BV159" s="135">
        <f t="shared" si="178"/>
        <v>0</v>
      </c>
      <c r="BW159" s="135">
        <f t="shared" si="178"/>
        <v>0</v>
      </c>
      <c r="BX159" s="135">
        <f t="shared" si="178"/>
        <v>0</v>
      </c>
      <c r="BY159" s="135">
        <f t="shared" si="178"/>
        <v>0</v>
      </c>
      <c r="BZ159" s="135">
        <f t="shared" si="178"/>
        <v>0</v>
      </c>
      <c r="CA159" s="135">
        <f t="shared" si="178"/>
        <v>0</v>
      </c>
      <c r="CB159" s="135">
        <f t="shared" si="178"/>
        <v>0</v>
      </c>
      <c r="CC159" s="135">
        <f t="shared" si="178"/>
        <v>0</v>
      </c>
      <c r="CD159" s="135">
        <f t="shared" si="178"/>
        <v>0</v>
      </c>
      <c r="CE159" s="135">
        <f t="shared" si="178"/>
        <v>0</v>
      </c>
      <c r="CF159" s="135">
        <f t="shared" si="178"/>
        <v>0</v>
      </c>
    </row>
    <row r="160" spans="3:84" hidden="1" x14ac:dyDescent="0.3">
      <c r="C160" s="135">
        <v>5</v>
      </c>
      <c r="D160" s="135" t="str">
        <f t="shared" ref="D160:AI160" si="179">+D79</f>
        <v/>
      </c>
      <c r="E160" s="135">
        <f t="shared" si="179"/>
        <v>0</v>
      </c>
      <c r="F160" s="135">
        <f t="shared" si="179"/>
        <v>0</v>
      </c>
      <c r="G160" s="135">
        <f t="shared" si="179"/>
        <v>0</v>
      </c>
      <c r="H160" s="135">
        <f t="shared" si="179"/>
        <v>0</v>
      </c>
      <c r="I160" s="135">
        <f t="shared" si="179"/>
        <v>0</v>
      </c>
      <c r="J160" s="135">
        <f t="shared" si="179"/>
        <v>0</v>
      </c>
      <c r="K160" s="135">
        <f t="shared" si="179"/>
        <v>0</v>
      </c>
      <c r="L160" s="135">
        <f t="shared" si="179"/>
        <v>0</v>
      </c>
      <c r="M160" s="135">
        <f t="shared" si="179"/>
        <v>0</v>
      </c>
      <c r="N160" s="135">
        <f t="shared" si="179"/>
        <v>0</v>
      </c>
      <c r="O160" s="135">
        <f t="shared" si="179"/>
        <v>0</v>
      </c>
      <c r="P160" s="135">
        <f t="shared" si="179"/>
        <v>0</v>
      </c>
      <c r="Q160" s="135">
        <f t="shared" si="179"/>
        <v>0</v>
      </c>
      <c r="R160" s="135">
        <f t="shared" si="179"/>
        <v>0</v>
      </c>
      <c r="S160" s="135">
        <f t="shared" si="179"/>
        <v>0</v>
      </c>
      <c r="T160" s="135">
        <f t="shared" si="179"/>
        <v>0</v>
      </c>
      <c r="U160" s="135">
        <f t="shared" si="179"/>
        <v>0</v>
      </c>
      <c r="V160" s="135">
        <f t="shared" si="179"/>
        <v>0</v>
      </c>
      <c r="W160" s="135">
        <f t="shared" si="179"/>
        <v>0</v>
      </c>
      <c r="X160" s="135">
        <f t="shared" si="179"/>
        <v>0</v>
      </c>
      <c r="Y160" s="135">
        <f t="shared" si="179"/>
        <v>0</v>
      </c>
      <c r="Z160" s="135">
        <f t="shared" si="179"/>
        <v>0</v>
      </c>
      <c r="AA160" s="135">
        <f t="shared" si="179"/>
        <v>0</v>
      </c>
      <c r="AB160" s="135">
        <f t="shared" si="179"/>
        <v>0</v>
      </c>
      <c r="AC160" s="135">
        <f t="shared" si="179"/>
        <v>0</v>
      </c>
      <c r="AD160" s="135">
        <f t="shared" si="179"/>
        <v>0</v>
      </c>
      <c r="AE160" s="135">
        <f t="shared" si="179"/>
        <v>0</v>
      </c>
      <c r="AF160" s="135">
        <f t="shared" si="179"/>
        <v>0</v>
      </c>
      <c r="AG160" s="135">
        <f t="shared" si="179"/>
        <v>0</v>
      </c>
      <c r="AH160" s="135">
        <f t="shared" si="179"/>
        <v>0</v>
      </c>
      <c r="AI160" s="135">
        <f t="shared" si="179"/>
        <v>0</v>
      </c>
      <c r="AJ160" s="135">
        <f t="shared" ref="AJ160:BO160" si="180">+AJ79</f>
        <v>0</v>
      </c>
      <c r="AK160" s="135">
        <f t="shared" si="180"/>
        <v>0</v>
      </c>
      <c r="AL160" s="135">
        <f t="shared" si="180"/>
        <v>0</v>
      </c>
      <c r="AM160" s="135">
        <f t="shared" si="180"/>
        <v>0</v>
      </c>
      <c r="AN160" s="135">
        <f t="shared" si="180"/>
        <v>0</v>
      </c>
      <c r="AO160" s="135">
        <f t="shared" si="180"/>
        <v>0</v>
      </c>
      <c r="AP160" s="135">
        <f t="shared" si="180"/>
        <v>0</v>
      </c>
      <c r="AQ160" s="135">
        <f t="shared" si="180"/>
        <v>0</v>
      </c>
      <c r="AR160" s="135">
        <f t="shared" si="180"/>
        <v>0</v>
      </c>
      <c r="AS160" s="135">
        <f t="shared" si="180"/>
        <v>0</v>
      </c>
      <c r="AT160" s="135">
        <f t="shared" si="180"/>
        <v>0</v>
      </c>
      <c r="AU160" s="135">
        <f t="shared" si="180"/>
        <v>0</v>
      </c>
      <c r="AV160" s="135">
        <f t="shared" si="180"/>
        <v>0</v>
      </c>
      <c r="AW160" s="135">
        <f t="shared" si="180"/>
        <v>0</v>
      </c>
      <c r="AX160" s="135">
        <f t="shared" si="180"/>
        <v>0</v>
      </c>
      <c r="AY160" s="135">
        <f t="shared" si="180"/>
        <v>0</v>
      </c>
      <c r="AZ160" s="135">
        <f t="shared" si="180"/>
        <v>0</v>
      </c>
      <c r="BA160" s="135">
        <f t="shared" si="180"/>
        <v>0</v>
      </c>
      <c r="BB160" s="135">
        <f t="shared" si="180"/>
        <v>0</v>
      </c>
      <c r="BC160" s="135">
        <f t="shared" si="180"/>
        <v>0</v>
      </c>
      <c r="BD160" s="135">
        <f t="shared" si="180"/>
        <v>0</v>
      </c>
      <c r="BE160" s="135">
        <f t="shared" si="180"/>
        <v>0</v>
      </c>
      <c r="BF160" s="135">
        <f t="shared" si="180"/>
        <v>0</v>
      </c>
      <c r="BG160" s="135">
        <f t="shared" si="180"/>
        <v>0</v>
      </c>
      <c r="BH160" s="135">
        <f t="shared" si="180"/>
        <v>0</v>
      </c>
      <c r="BI160" s="135">
        <f t="shared" si="180"/>
        <v>0</v>
      </c>
      <c r="BJ160" s="135">
        <f t="shared" si="180"/>
        <v>0</v>
      </c>
      <c r="BK160" s="135">
        <f t="shared" si="180"/>
        <v>0</v>
      </c>
      <c r="BL160" s="135">
        <f t="shared" si="180"/>
        <v>0</v>
      </c>
      <c r="BM160" s="135">
        <f t="shared" si="180"/>
        <v>0</v>
      </c>
      <c r="BN160" s="135">
        <f t="shared" si="180"/>
        <v>0</v>
      </c>
      <c r="BO160" s="135">
        <f t="shared" si="180"/>
        <v>0</v>
      </c>
      <c r="BP160" s="135">
        <f t="shared" ref="BP160:CF160" si="181">+BP79</f>
        <v>0</v>
      </c>
      <c r="BQ160" s="135">
        <f t="shared" si="181"/>
        <v>0</v>
      </c>
      <c r="BR160" s="135">
        <f t="shared" si="181"/>
        <v>0</v>
      </c>
      <c r="BS160" s="135">
        <f t="shared" si="181"/>
        <v>0</v>
      </c>
      <c r="BT160" s="135">
        <f t="shared" si="181"/>
        <v>0</v>
      </c>
      <c r="BU160" s="135">
        <f t="shared" si="181"/>
        <v>0</v>
      </c>
      <c r="BV160" s="135">
        <f t="shared" si="181"/>
        <v>0</v>
      </c>
      <c r="BW160" s="135">
        <f t="shared" si="181"/>
        <v>0</v>
      </c>
      <c r="BX160" s="135">
        <f t="shared" si="181"/>
        <v>0</v>
      </c>
      <c r="BY160" s="135">
        <f t="shared" si="181"/>
        <v>0</v>
      </c>
      <c r="BZ160" s="135">
        <f t="shared" si="181"/>
        <v>0</v>
      </c>
      <c r="CA160" s="135">
        <f t="shared" si="181"/>
        <v>0</v>
      </c>
      <c r="CB160" s="135">
        <f t="shared" si="181"/>
        <v>0</v>
      </c>
      <c r="CC160" s="135">
        <f t="shared" si="181"/>
        <v>0</v>
      </c>
      <c r="CD160" s="135">
        <f t="shared" si="181"/>
        <v>0</v>
      </c>
      <c r="CE160" s="135">
        <f t="shared" si="181"/>
        <v>0</v>
      </c>
      <c r="CF160" s="135">
        <f t="shared" si="181"/>
        <v>0</v>
      </c>
    </row>
    <row r="161" spans="3:84" hidden="1" x14ac:dyDescent="0.3">
      <c r="C161" s="135">
        <v>6</v>
      </c>
      <c r="D161" s="135" t="str">
        <f t="shared" ref="D161:AI161" si="182">+D85</f>
        <v/>
      </c>
      <c r="E161" s="135">
        <f t="shared" si="182"/>
        <v>0</v>
      </c>
      <c r="F161" s="135">
        <f t="shared" si="182"/>
        <v>0</v>
      </c>
      <c r="G161" s="135">
        <f t="shared" si="182"/>
        <v>0</v>
      </c>
      <c r="H161" s="135">
        <f t="shared" si="182"/>
        <v>0</v>
      </c>
      <c r="I161" s="135">
        <f t="shared" si="182"/>
        <v>0</v>
      </c>
      <c r="J161" s="135">
        <f t="shared" si="182"/>
        <v>0</v>
      </c>
      <c r="K161" s="135">
        <f t="shared" si="182"/>
        <v>0</v>
      </c>
      <c r="L161" s="135">
        <f t="shared" si="182"/>
        <v>0</v>
      </c>
      <c r="M161" s="135">
        <f t="shared" si="182"/>
        <v>0</v>
      </c>
      <c r="N161" s="135">
        <f t="shared" si="182"/>
        <v>0</v>
      </c>
      <c r="O161" s="135">
        <f t="shared" si="182"/>
        <v>0</v>
      </c>
      <c r="P161" s="135">
        <f t="shared" si="182"/>
        <v>0</v>
      </c>
      <c r="Q161" s="135">
        <f t="shared" si="182"/>
        <v>0</v>
      </c>
      <c r="R161" s="135">
        <f t="shared" si="182"/>
        <v>0</v>
      </c>
      <c r="S161" s="135">
        <f t="shared" si="182"/>
        <v>0</v>
      </c>
      <c r="T161" s="135">
        <f t="shared" si="182"/>
        <v>0</v>
      </c>
      <c r="U161" s="135">
        <f t="shared" si="182"/>
        <v>0</v>
      </c>
      <c r="V161" s="135">
        <f t="shared" si="182"/>
        <v>0</v>
      </c>
      <c r="W161" s="135">
        <f t="shared" si="182"/>
        <v>0</v>
      </c>
      <c r="X161" s="135">
        <f t="shared" si="182"/>
        <v>0</v>
      </c>
      <c r="Y161" s="135">
        <f t="shared" si="182"/>
        <v>0</v>
      </c>
      <c r="Z161" s="135">
        <f t="shared" si="182"/>
        <v>0</v>
      </c>
      <c r="AA161" s="135">
        <f t="shared" si="182"/>
        <v>0</v>
      </c>
      <c r="AB161" s="135">
        <f t="shared" si="182"/>
        <v>0</v>
      </c>
      <c r="AC161" s="135">
        <f t="shared" si="182"/>
        <v>0</v>
      </c>
      <c r="AD161" s="135">
        <f t="shared" si="182"/>
        <v>0</v>
      </c>
      <c r="AE161" s="135">
        <f t="shared" si="182"/>
        <v>0</v>
      </c>
      <c r="AF161" s="135">
        <f t="shared" si="182"/>
        <v>0</v>
      </c>
      <c r="AG161" s="135">
        <f t="shared" si="182"/>
        <v>0</v>
      </c>
      <c r="AH161" s="135">
        <f t="shared" si="182"/>
        <v>0</v>
      </c>
      <c r="AI161" s="135">
        <f t="shared" si="182"/>
        <v>0</v>
      </c>
      <c r="AJ161" s="135">
        <f t="shared" ref="AJ161:BO161" si="183">+AJ85</f>
        <v>0</v>
      </c>
      <c r="AK161" s="135">
        <f t="shared" si="183"/>
        <v>0</v>
      </c>
      <c r="AL161" s="135">
        <f t="shared" si="183"/>
        <v>0</v>
      </c>
      <c r="AM161" s="135">
        <f t="shared" si="183"/>
        <v>0</v>
      </c>
      <c r="AN161" s="135">
        <f t="shared" si="183"/>
        <v>0</v>
      </c>
      <c r="AO161" s="135">
        <f t="shared" si="183"/>
        <v>0</v>
      </c>
      <c r="AP161" s="135">
        <f t="shared" si="183"/>
        <v>0</v>
      </c>
      <c r="AQ161" s="135">
        <f t="shared" si="183"/>
        <v>0</v>
      </c>
      <c r="AR161" s="135">
        <f t="shared" si="183"/>
        <v>0</v>
      </c>
      <c r="AS161" s="135">
        <f t="shared" si="183"/>
        <v>0</v>
      </c>
      <c r="AT161" s="135">
        <f t="shared" si="183"/>
        <v>0</v>
      </c>
      <c r="AU161" s="135">
        <f t="shared" si="183"/>
        <v>0</v>
      </c>
      <c r="AV161" s="135">
        <f t="shared" si="183"/>
        <v>0</v>
      </c>
      <c r="AW161" s="135">
        <f t="shared" si="183"/>
        <v>0</v>
      </c>
      <c r="AX161" s="135">
        <f t="shared" si="183"/>
        <v>0</v>
      </c>
      <c r="AY161" s="135">
        <f t="shared" si="183"/>
        <v>0</v>
      </c>
      <c r="AZ161" s="135">
        <f t="shared" si="183"/>
        <v>0</v>
      </c>
      <c r="BA161" s="135">
        <f t="shared" si="183"/>
        <v>0</v>
      </c>
      <c r="BB161" s="135">
        <f t="shared" si="183"/>
        <v>0</v>
      </c>
      <c r="BC161" s="135">
        <f t="shared" si="183"/>
        <v>0</v>
      </c>
      <c r="BD161" s="135">
        <f t="shared" si="183"/>
        <v>0</v>
      </c>
      <c r="BE161" s="135">
        <f t="shared" si="183"/>
        <v>0</v>
      </c>
      <c r="BF161" s="135">
        <f t="shared" si="183"/>
        <v>0</v>
      </c>
      <c r="BG161" s="135">
        <f t="shared" si="183"/>
        <v>0</v>
      </c>
      <c r="BH161" s="135">
        <f t="shared" si="183"/>
        <v>0</v>
      </c>
      <c r="BI161" s="135">
        <f t="shared" si="183"/>
        <v>0</v>
      </c>
      <c r="BJ161" s="135">
        <f t="shared" si="183"/>
        <v>0</v>
      </c>
      <c r="BK161" s="135">
        <f t="shared" si="183"/>
        <v>0</v>
      </c>
      <c r="BL161" s="135">
        <f t="shared" si="183"/>
        <v>0</v>
      </c>
      <c r="BM161" s="135">
        <f t="shared" si="183"/>
        <v>0</v>
      </c>
      <c r="BN161" s="135">
        <f t="shared" si="183"/>
        <v>0</v>
      </c>
      <c r="BO161" s="135">
        <f t="shared" si="183"/>
        <v>0</v>
      </c>
      <c r="BP161" s="135">
        <f t="shared" ref="BP161:CF161" si="184">+BP85</f>
        <v>0</v>
      </c>
      <c r="BQ161" s="135">
        <f t="shared" si="184"/>
        <v>0</v>
      </c>
      <c r="BR161" s="135">
        <f t="shared" si="184"/>
        <v>0</v>
      </c>
      <c r="BS161" s="135">
        <f t="shared" si="184"/>
        <v>0</v>
      </c>
      <c r="BT161" s="135">
        <f t="shared" si="184"/>
        <v>0</v>
      </c>
      <c r="BU161" s="135">
        <f t="shared" si="184"/>
        <v>0</v>
      </c>
      <c r="BV161" s="135">
        <f t="shared" si="184"/>
        <v>0</v>
      </c>
      <c r="BW161" s="135">
        <f t="shared" si="184"/>
        <v>0</v>
      </c>
      <c r="BX161" s="135">
        <f t="shared" si="184"/>
        <v>0</v>
      </c>
      <c r="BY161" s="135">
        <f t="shared" si="184"/>
        <v>0</v>
      </c>
      <c r="BZ161" s="135">
        <f t="shared" si="184"/>
        <v>0</v>
      </c>
      <c r="CA161" s="135">
        <f t="shared" si="184"/>
        <v>0</v>
      </c>
      <c r="CB161" s="135">
        <f t="shared" si="184"/>
        <v>0</v>
      </c>
      <c r="CC161" s="135">
        <f t="shared" si="184"/>
        <v>0</v>
      </c>
      <c r="CD161" s="135">
        <f t="shared" si="184"/>
        <v>0</v>
      </c>
      <c r="CE161" s="135">
        <f t="shared" si="184"/>
        <v>0</v>
      </c>
      <c r="CF161" s="135">
        <f t="shared" si="184"/>
        <v>0</v>
      </c>
    </row>
    <row r="162" spans="3:84" hidden="1" x14ac:dyDescent="0.3">
      <c r="C162" s="135">
        <v>7</v>
      </c>
      <c r="D162" s="135" t="str">
        <f t="shared" ref="D162:AI162" si="185">+D91</f>
        <v/>
      </c>
      <c r="E162" s="135">
        <f t="shared" si="185"/>
        <v>0</v>
      </c>
      <c r="F162" s="135">
        <f t="shared" si="185"/>
        <v>0</v>
      </c>
      <c r="G162" s="135">
        <f t="shared" si="185"/>
        <v>0</v>
      </c>
      <c r="H162" s="135">
        <f t="shared" si="185"/>
        <v>0</v>
      </c>
      <c r="I162" s="135">
        <f t="shared" si="185"/>
        <v>0</v>
      </c>
      <c r="J162" s="135">
        <f t="shared" si="185"/>
        <v>0</v>
      </c>
      <c r="K162" s="135">
        <f t="shared" si="185"/>
        <v>0</v>
      </c>
      <c r="L162" s="135">
        <f t="shared" si="185"/>
        <v>0</v>
      </c>
      <c r="M162" s="135">
        <f t="shared" si="185"/>
        <v>0</v>
      </c>
      <c r="N162" s="135">
        <f t="shared" si="185"/>
        <v>0</v>
      </c>
      <c r="O162" s="135">
        <f t="shared" si="185"/>
        <v>0</v>
      </c>
      <c r="P162" s="135">
        <f t="shared" si="185"/>
        <v>0</v>
      </c>
      <c r="Q162" s="135">
        <f t="shared" si="185"/>
        <v>0</v>
      </c>
      <c r="R162" s="135">
        <f t="shared" si="185"/>
        <v>0</v>
      </c>
      <c r="S162" s="135">
        <f t="shared" si="185"/>
        <v>0</v>
      </c>
      <c r="T162" s="135">
        <f t="shared" si="185"/>
        <v>0</v>
      </c>
      <c r="U162" s="135">
        <f t="shared" si="185"/>
        <v>0</v>
      </c>
      <c r="V162" s="135">
        <f t="shared" si="185"/>
        <v>0</v>
      </c>
      <c r="W162" s="135">
        <f t="shared" si="185"/>
        <v>0</v>
      </c>
      <c r="X162" s="135">
        <f t="shared" si="185"/>
        <v>0</v>
      </c>
      <c r="Y162" s="135">
        <f t="shared" si="185"/>
        <v>0</v>
      </c>
      <c r="Z162" s="135">
        <f t="shared" si="185"/>
        <v>0</v>
      </c>
      <c r="AA162" s="135">
        <f t="shared" si="185"/>
        <v>0</v>
      </c>
      <c r="AB162" s="135">
        <f t="shared" si="185"/>
        <v>0</v>
      </c>
      <c r="AC162" s="135">
        <f t="shared" si="185"/>
        <v>0</v>
      </c>
      <c r="AD162" s="135">
        <f t="shared" si="185"/>
        <v>0</v>
      </c>
      <c r="AE162" s="135">
        <f t="shared" si="185"/>
        <v>0</v>
      </c>
      <c r="AF162" s="135">
        <f t="shared" si="185"/>
        <v>0</v>
      </c>
      <c r="AG162" s="135">
        <f t="shared" si="185"/>
        <v>0</v>
      </c>
      <c r="AH162" s="135">
        <f t="shared" si="185"/>
        <v>0</v>
      </c>
      <c r="AI162" s="135">
        <f t="shared" si="185"/>
        <v>0</v>
      </c>
      <c r="AJ162" s="135">
        <f t="shared" ref="AJ162:BO162" si="186">+AJ91</f>
        <v>0</v>
      </c>
      <c r="AK162" s="135">
        <f t="shared" si="186"/>
        <v>0</v>
      </c>
      <c r="AL162" s="135">
        <f t="shared" si="186"/>
        <v>0</v>
      </c>
      <c r="AM162" s="135">
        <f t="shared" si="186"/>
        <v>0</v>
      </c>
      <c r="AN162" s="135">
        <f t="shared" si="186"/>
        <v>0</v>
      </c>
      <c r="AO162" s="135">
        <f t="shared" si="186"/>
        <v>0</v>
      </c>
      <c r="AP162" s="135">
        <f t="shared" si="186"/>
        <v>0</v>
      </c>
      <c r="AQ162" s="135">
        <f t="shared" si="186"/>
        <v>0</v>
      </c>
      <c r="AR162" s="135">
        <f t="shared" si="186"/>
        <v>0</v>
      </c>
      <c r="AS162" s="135">
        <f t="shared" si="186"/>
        <v>0</v>
      </c>
      <c r="AT162" s="135">
        <f t="shared" si="186"/>
        <v>0</v>
      </c>
      <c r="AU162" s="135">
        <f t="shared" si="186"/>
        <v>0</v>
      </c>
      <c r="AV162" s="135">
        <f t="shared" si="186"/>
        <v>0</v>
      </c>
      <c r="AW162" s="135">
        <f t="shared" si="186"/>
        <v>0</v>
      </c>
      <c r="AX162" s="135">
        <f t="shared" si="186"/>
        <v>0</v>
      </c>
      <c r="AY162" s="135">
        <f t="shared" si="186"/>
        <v>0</v>
      </c>
      <c r="AZ162" s="135">
        <f t="shared" si="186"/>
        <v>0</v>
      </c>
      <c r="BA162" s="135">
        <f t="shared" si="186"/>
        <v>0</v>
      </c>
      <c r="BB162" s="135">
        <f t="shared" si="186"/>
        <v>0</v>
      </c>
      <c r="BC162" s="135">
        <f t="shared" si="186"/>
        <v>0</v>
      </c>
      <c r="BD162" s="135">
        <f t="shared" si="186"/>
        <v>0</v>
      </c>
      <c r="BE162" s="135">
        <f t="shared" si="186"/>
        <v>0</v>
      </c>
      <c r="BF162" s="135">
        <f t="shared" si="186"/>
        <v>0</v>
      </c>
      <c r="BG162" s="135">
        <f t="shared" si="186"/>
        <v>0</v>
      </c>
      <c r="BH162" s="135">
        <f t="shared" si="186"/>
        <v>0</v>
      </c>
      <c r="BI162" s="135">
        <f t="shared" si="186"/>
        <v>0</v>
      </c>
      <c r="BJ162" s="135">
        <f t="shared" si="186"/>
        <v>0</v>
      </c>
      <c r="BK162" s="135">
        <f t="shared" si="186"/>
        <v>0</v>
      </c>
      <c r="BL162" s="135">
        <f t="shared" si="186"/>
        <v>0</v>
      </c>
      <c r="BM162" s="135">
        <f t="shared" si="186"/>
        <v>0</v>
      </c>
      <c r="BN162" s="135">
        <f t="shared" si="186"/>
        <v>0</v>
      </c>
      <c r="BO162" s="135">
        <f t="shared" si="186"/>
        <v>0</v>
      </c>
      <c r="BP162" s="135">
        <f t="shared" ref="BP162:CF162" si="187">+BP91</f>
        <v>0</v>
      </c>
      <c r="BQ162" s="135">
        <f t="shared" si="187"/>
        <v>0</v>
      </c>
      <c r="BR162" s="135">
        <f t="shared" si="187"/>
        <v>0</v>
      </c>
      <c r="BS162" s="135">
        <f t="shared" si="187"/>
        <v>0</v>
      </c>
      <c r="BT162" s="135">
        <f t="shared" si="187"/>
        <v>0</v>
      </c>
      <c r="BU162" s="135">
        <f t="shared" si="187"/>
        <v>0</v>
      </c>
      <c r="BV162" s="135">
        <f t="shared" si="187"/>
        <v>0</v>
      </c>
      <c r="BW162" s="135">
        <f t="shared" si="187"/>
        <v>0</v>
      </c>
      <c r="BX162" s="135">
        <f t="shared" si="187"/>
        <v>0</v>
      </c>
      <c r="BY162" s="135">
        <f t="shared" si="187"/>
        <v>0</v>
      </c>
      <c r="BZ162" s="135">
        <f t="shared" si="187"/>
        <v>0</v>
      </c>
      <c r="CA162" s="135">
        <f t="shared" si="187"/>
        <v>0</v>
      </c>
      <c r="CB162" s="135">
        <f t="shared" si="187"/>
        <v>0</v>
      </c>
      <c r="CC162" s="135">
        <f t="shared" si="187"/>
        <v>0</v>
      </c>
      <c r="CD162" s="135">
        <f t="shared" si="187"/>
        <v>0</v>
      </c>
      <c r="CE162" s="135">
        <f t="shared" si="187"/>
        <v>0</v>
      </c>
      <c r="CF162" s="135">
        <f t="shared" si="187"/>
        <v>0</v>
      </c>
    </row>
    <row r="163" spans="3:84" hidden="1" x14ac:dyDescent="0.3">
      <c r="C163" s="135">
        <v>8</v>
      </c>
      <c r="D163" s="135" t="str">
        <f t="shared" ref="D163:AI163" si="188">+D97</f>
        <v/>
      </c>
      <c r="E163" s="135">
        <f t="shared" si="188"/>
        <v>0</v>
      </c>
      <c r="F163" s="135">
        <f t="shared" si="188"/>
        <v>0</v>
      </c>
      <c r="G163" s="135">
        <f t="shared" si="188"/>
        <v>0</v>
      </c>
      <c r="H163" s="135">
        <f t="shared" si="188"/>
        <v>0</v>
      </c>
      <c r="I163" s="135">
        <f t="shared" si="188"/>
        <v>0</v>
      </c>
      <c r="J163" s="135">
        <f t="shared" si="188"/>
        <v>0</v>
      </c>
      <c r="K163" s="135">
        <f t="shared" si="188"/>
        <v>0</v>
      </c>
      <c r="L163" s="135">
        <f t="shared" si="188"/>
        <v>0</v>
      </c>
      <c r="M163" s="135">
        <f t="shared" si="188"/>
        <v>0</v>
      </c>
      <c r="N163" s="135">
        <f t="shared" si="188"/>
        <v>0</v>
      </c>
      <c r="O163" s="135">
        <f t="shared" si="188"/>
        <v>0</v>
      </c>
      <c r="P163" s="135">
        <f t="shared" si="188"/>
        <v>0</v>
      </c>
      <c r="Q163" s="135">
        <f t="shared" si="188"/>
        <v>0</v>
      </c>
      <c r="R163" s="135">
        <f t="shared" si="188"/>
        <v>0</v>
      </c>
      <c r="S163" s="135">
        <f t="shared" si="188"/>
        <v>0</v>
      </c>
      <c r="T163" s="135">
        <f t="shared" si="188"/>
        <v>0</v>
      </c>
      <c r="U163" s="135">
        <f t="shared" si="188"/>
        <v>0</v>
      </c>
      <c r="V163" s="135">
        <f t="shared" si="188"/>
        <v>0</v>
      </c>
      <c r="W163" s="135">
        <f t="shared" si="188"/>
        <v>0</v>
      </c>
      <c r="X163" s="135">
        <f t="shared" si="188"/>
        <v>0</v>
      </c>
      <c r="Y163" s="135">
        <f t="shared" si="188"/>
        <v>0</v>
      </c>
      <c r="Z163" s="135">
        <f t="shared" si="188"/>
        <v>0</v>
      </c>
      <c r="AA163" s="135">
        <f t="shared" si="188"/>
        <v>0</v>
      </c>
      <c r="AB163" s="135">
        <f t="shared" si="188"/>
        <v>0</v>
      </c>
      <c r="AC163" s="135">
        <f t="shared" si="188"/>
        <v>0</v>
      </c>
      <c r="AD163" s="135">
        <f t="shared" si="188"/>
        <v>0</v>
      </c>
      <c r="AE163" s="135">
        <f t="shared" si="188"/>
        <v>0</v>
      </c>
      <c r="AF163" s="135">
        <f t="shared" si="188"/>
        <v>0</v>
      </c>
      <c r="AG163" s="135">
        <f t="shared" si="188"/>
        <v>0</v>
      </c>
      <c r="AH163" s="135">
        <f t="shared" si="188"/>
        <v>0</v>
      </c>
      <c r="AI163" s="135">
        <f t="shared" si="188"/>
        <v>0</v>
      </c>
      <c r="AJ163" s="135">
        <f t="shared" ref="AJ163:BO163" si="189">+AJ97</f>
        <v>0</v>
      </c>
      <c r="AK163" s="135">
        <f t="shared" si="189"/>
        <v>0</v>
      </c>
      <c r="AL163" s="135">
        <f t="shared" si="189"/>
        <v>0</v>
      </c>
      <c r="AM163" s="135">
        <f t="shared" si="189"/>
        <v>0</v>
      </c>
      <c r="AN163" s="135">
        <f t="shared" si="189"/>
        <v>0</v>
      </c>
      <c r="AO163" s="135">
        <f t="shared" si="189"/>
        <v>0</v>
      </c>
      <c r="AP163" s="135">
        <f t="shared" si="189"/>
        <v>0</v>
      </c>
      <c r="AQ163" s="135">
        <f t="shared" si="189"/>
        <v>0</v>
      </c>
      <c r="AR163" s="135">
        <f t="shared" si="189"/>
        <v>0</v>
      </c>
      <c r="AS163" s="135">
        <f t="shared" si="189"/>
        <v>0</v>
      </c>
      <c r="AT163" s="135">
        <f t="shared" si="189"/>
        <v>0</v>
      </c>
      <c r="AU163" s="135">
        <f t="shared" si="189"/>
        <v>0</v>
      </c>
      <c r="AV163" s="135">
        <f t="shared" si="189"/>
        <v>0</v>
      </c>
      <c r="AW163" s="135">
        <f t="shared" si="189"/>
        <v>0</v>
      </c>
      <c r="AX163" s="135">
        <f t="shared" si="189"/>
        <v>0</v>
      </c>
      <c r="AY163" s="135">
        <f t="shared" si="189"/>
        <v>0</v>
      </c>
      <c r="AZ163" s="135">
        <f t="shared" si="189"/>
        <v>0</v>
      </c>
      <c r="BA163" s="135">
        <f t="shared" si="189"/>
        <v>0</v>
      </c>
      <c r="BB163" s="135">
        <f t="shared" si="189"/>
        <v>0</v>
      </c>
      <c r="BC163" s="135">
        <f t="shared" si="189"/>
        <v>0</v>
      </c>
      <c r="BD163" s="135">
        <f t="shared" si="189"/>
        <v>0</v>
      </c>
      <c r="BE163" s="135">
        <f t="shared" si="189"/>
        <v>0</v>
      </c>
      <c r="BF163" s="135">
        <f t="shared" si="189"/>
        <v>0</v>
      </c>
      <c r="BG163" s="135">
        <f t="shared" si="189"/>
        <v>0</v>
      </c>
      <c r="BH163" s="135">
        <f t="shared" si="189"/>
        <v>0</v>
      </c>
      <c r="BI163" s="135">
        <f t="shared" si="189"/>
        <v>0</v>
      </c>
      <c r="BJ163" s="135">
        <f t="shared" si="189"/>
        <v>0</v>
      </c>
      <c r="BK163" s="135">
        <f t="shared" si="189"/>
        <v>0</v>
      </c>
      <c r="BL163" s="135">
        <f t="shared" si="189"/>
        <v>0</v>
      </c>
      <c r="BM163" s="135">
        <f t="shared" si="189"/>
        <v>0</v>
      </c>
      <c r="BN163" s="135">
        <f t="shared" si="189"/>
        <v>0</v>
      </c>
      <c r="BO163" s="135">
        <f t="shared" si="189"/>
        <v>0</v>
      </c>
      <c r="BP163" s="135">
        <f t="shared" ref="BP163:CF163" si="190">+BP97</f>
        <v>0</v>
      </c>
      <c r="BQ163" s="135">
        <f t="shared" si="190"/>
        <v>0</v>
      </c>
      <c r="BR163" s="135">
        <f t="shared" si="190"/>
        <v>0</v>
      </c>
      <c r="BS163" s="135">
        <f t="shared" si="190"/>
        <v>0</v>
      </c>
      <c r="BT163" s="135">
        <f t="shared" si="190"/>
        <v>0</v>
      </c>
      <c r="BU163" s="135">
        <f t="shared" si="190"/>
        <v>0</v>
      </c>
      <c r="BV163" s="135">
        <f t="shared" si="190"/>
        <v>0</v>
      </c>
      <c r="BW163" s="135">
        <f t="shared" si="190"/>
        <v>0</v>
      </c>
      <c r="BX163" s="135">
        <f t="shared" si="190"/>
        <v>0</v>
      </c>
      <c r="BY163" s="135">
        <f t="shared" si="190"/>
        <v>0</v>
      </c>
      <c r="BZ163" s="135">
        <f t="shared" si="190"/>
        <v>0</v>
      </c>
      <c r="CA163" s="135">
        <f t="shared" si="190"/>
        <v>0</v>
      </c>
      <c r="CB163" s="135">
        <f t="shared" si="190"/>
        <v>0</v>
      </c>
      <c r="CC163" s="135">
        <f t="shared" si="190"/>
        <v>0</v>
      </c>
      <c r="CD163" s="135">
        <f t="shared" si="190"/>
        <v>0</v>
      </c>
      <c r="CE163" s="135">
        <f t="shared" si="190"/>
        <v>0</v>
      </c>
      <c r="CF163" s="135">
        <f t="shared" si="190"/>
        <v>0</v>
      </c>
    </row>
    <row r="164" spans="3:84" hidden="1" x14ac:dyDescent="0.3">
      <c r="C164" s="135">
        <v>9</v>
      </c>
      <c r="D164" s="135" t="str">
        <f t="shared" ref="D164:AI164" si="191">+D103</f>
        <v/>
      </c>
      <c r="E164" s="135">
        <f t="shared" si="191"/>
        <v>0</v>
      </c>
      <c r="F164" s="135">
        <f t="shared" si="191"/>
        <v>0</v>
      </c>
      <c r="G164" s="135">
        <f t="shared" si="191"/>
        <v>0</v>
      </c>
      <c r="H164" s="135">
        <f t="shared" si="191"/>
        <v>0</v>
      </c>
      <c r="I164" s="135">
        <f t="shared" si="191"/>
        <v>0</v>
      </c>
      <c r="J164" s="135">
        <f t="shared" si="191"/>
        <v>0</v>
      </c>
      <c r="K164" s="135">
        <f t="shared" si="191"/>
        <v>0</v>
      </c>
      <c r="L164" s="135">
        <f t="shared" si="191"/>
        <v>0</v>
      </c>
      <c r="M164" s="135">
        <f t="shared" si="191"/>
        <v>0</v>
      </c>
      <c r="N164" s="135">
        <f t="shared" si="191"/>
        <v>0</v>
      </c>
      <c r="O164" s="135">
        <f t="shared" si="191"/>
        <v>0</v>
      </c>
      <c r="P164" s="135">
        <f t="shared" si="191"/>
        <v>0</v>
      </c>
      <c r="Q164" s="135">
        <f t="shared" si="191"/>
        <v>0</v>
      </c>
      <c r="R164" s="135">
        <f t="shared" si="191"/>
        <v>0</v>
      </c>
      <c r="S164" s="135">
        <f t="shared" si="191"/>
        <v>0</v>
      </c>
      <c r="T164" s="135">
        <f t="shared" si="191"/>
        <v>0</v>
      </c>
      <c r="U164" s="135">
        <f t="shared" si="191"/>
        <v>0</v>
      </c>
      <c r="V164" s="135">
        <f t="shared" si="191"/>
        <v>0</v>
      </c>
      <c r="W164" s="135">
        <f t="shared" si="191"/>
        <v>0</v>
      </c>
      <c r="X164" s="135">
        <f t="shared" si="191"/>
        <v>0</v>
      </c>
      <c r="Y164" s="135">
        <f t="shared" si="191"/>
        <v>0</v>
      </c>
      <c r="Z164" s="135">
        <f t="shared" si="191"/>
        <v>0</v>
      </c>
      <c r="AA164" s="135">
        <f t="shared" si="191"/>
        <v>0</v>
      </c>
      <c r="AB164" s="135">
        <f t="shared" si="191"/>
        <v>0</v>
      </c>
      <c r="AC164" s="135">
        <f t="shared" si="191"/>
        <v>0</v>
      </c>
      <c r="AD164" s="135">
        <f t="shared" si="191"/>
        <v>0</v>
      </c>
      <c r="AE164" s="135">
        <f t="shared" si="191"/>
        <v>0</v>
      </c>
      <c r="AF164" s="135">
        <f t="shared" si="191"/>
        <v>0</v>
      </c>
      <c r="AG164" s="135">
        <f t="shared" si="191"/>
        <v>0</v>
      </c>
      <c r="AH164" s="135">
        <f t="shared" si="191"/>
        <v>0</v>
      </c>
      <c r="AI164" s="135">
        <f t="shared" si="191"/>
        <v>0</v>
      </c>
      <c r="AJ164" s="135">
        <f t="shared" ref="AJ164:BO164" si="192">+AJ103</f>
        <v>0</v>
      </c>
      <c r="AK164" s="135">
        <f t="shared" si="192"/>
        <v>0</v>
      </c>
      <c r="AL164" s="135">
        <f t="shared" si="192"/>
        <v>0</v>
      </c>
      <c r="AM164" s="135">
        <f t="shared" si="192"/>
        <v>0</v>
      </c>
      <c r="AN164" s="135">
        <f t="shared" si="192"/>
        <v>0</v>
      </c>
      <c r="AO164" s="135">
        <f t="shared" si="192"/>
        <v>0</v>
      </c>
      <c r="AP164" s="135">
        <f t="shared" si="192"/>
        <v>0</v>
      </c>
      <c r="AQ164" s="135">
        <f t="shared" si="192"/>
        <v>0</v>
      </c>
      <c r="AR164" s="135">
        <f t="shared" si="192"/>
        <v>0</v>
      </c>
      <c r="AS164" s="135">
        <f t="shared" si="192"/>
        <v>0</v>
      </c>
      <c r="AT164" s="135">
        <f t="shared" si="192"/>
        <v>0</v>
      </c>
      <c r="AU164" s="135">
        <f t="shared" si="192"/>
        <v>0</v>
      </c>
      <c r="AV164" s="135">
        <f t="shared" si="192"/>
        <v>0</v>
      </c>
      <c r="AW164" s="135">
        <f t="shared" si="192"/>
        <v>0</v>
      </c>
      <c r="AX164" s="135">
        <f t="shared" si="192"/>
        <v>0</v>
      </c>
      <c r="AY164" s="135">
        <f t="shared" si="192"/>
        <v>0</v>
      </c>
      <c r="AZ164" s="135">
        <f t="shared" si="192"/>
        <v>0</v>
      </c>
      <c r="BA164" s="135">
        <f t="shared" si="192"/>
        <v>0</v>
      </c>
      <c r="BB164" s="135">
        <f t="shared" si="192"/>
        <v>0</v>
      </c>
      <c r="BC164" s="135">
        <f t="shared" si="192"/>
        <v>0</v>
      </c>
      <c r="BD164" s="135">
        <f t="shared" si="192"/>
        <v>0</v>
      </c>
      <c r="BE164" s="135">
        <f t="shared" si="192"/>
        <v>0</v>
      </c>
      <c r="BF164" s="135">
        <f t="shared" si="192"/>
        <v>0</v>
      </c>
      <c r="BG164" s="135">
        <f t="shared" si="192"/>
        <v>0</v>
      </c>
      <c r="BH164" s="135">
        <f t="shared" si="192"/>
        <v>0</v>
      </c>
      <c r="BI164" s="135">
        <f t="shared" si="192"/>
        <v>0</v>
      </c>
      <c r="BJ164" s="135">
        <f t="shared" si="192"/>
        <v>0</v>
      </c>
      <c r="BK164" s="135">
        <f t="shared" si="192"/>
        <v>0</v>
      </c>
      <c r="BL164" s="135">
        <f t="shared" si="192"/>
        <v>0</v>
      </c>
      <c r="BM164" s="135">
        <f t="shared" si="192"/>
        <v>0</v>
      </c>
      <c r="BN164" s="135">
        <f t="shared" si="192"/>
        <v>0</v>
      </c>
      <c r="BO164" s="135">
        <f t="shared" si="192"/>
        <v>0</v>
      </c>
      <c r="BP164" s="135">
        <f t="shared" ref="BP164:CF164" si="193">+BP103</f>
        <v>0</v>
      </c>
      <c r="BQ164" s="135">
        <f t="shared" si="193"/>
        <v>0</v>
      </c>
      <c r="BR164" s="135">
        <f t="shared" si="193"/>
        <v>0</v>
      </c>
      <c r="BS164" s="135">
        <f t="shared" si="193"/>
        <v>0</v>
      </c>
      <c r="BT164" s="135">
        <f t="shared" si="193"/>
        <v>0</v>
      </c>
      <c r="BU164" s="135">
        <f t="shared" si="193"/>
        <v>0</v>
      </c>
      <c r="BV164" s="135">
        <f t="shared" si="193"/>
        <v>0</v>
      </c>
      <c r="BW164" s="135">
        <f t="shared" si="193"/>
        <v>0</v>
      </c>
      <c r="BX164" s="135">
        <f t="shared" si="193"/>
        <v>0</v>
      </c>
      <c r="BY164" s="135">
        <f t="shared" si="193"/>
        <v>0</v>
      </c>
      <c r="BZ164" s="135">
        <f t="shared" si="193"/>
        <v>0</v>
      </c>
      <c r="CA164" s="135">
        <f t="shared" si="193"/>
        <v>0</v>
      </c>
      <c r="CB164" s="135">
        <f t="shared" si="193"/>
        <v>0</v>
      </c>
      <c r="CC164" s="135">
        <f t="shared" si="193"/>
        <v>0</v>
      </c>
      <c r="CD164" s="135">
        <f t="shared" si="193"/>
        <v>0</v>
      </c>
      <c r="CE164" s="135">
        <f t="shared" si="193"/>
        <v>0</v>
      </c>
      <c r="CF164" s="135">
        <f t="shared" si="193"/>
        <v>0</v>
      </c>
    </row>
    <row r="165" spans="3:84" hidden="1" x14ac:dyDescent="0.3">
      <c r="C165" s="135">
        <v>10</v>
      </c>
      <c r="D165" s="135" t="str">
        <f t="shared" ref="D165:AI165" si="194">+D109</f>
        <v/>
      </c>
      <c r="E165" s="135">
        <f t="shared" si="194"/>
        <v>0</v>
      </c>
      <c r="F165" s="135">
        <f t="shared" si="194"/>
        <v>0</v>
      </c>
      <c r="G165" s="135">
        <f t="shared" si="194"/>
        <v>0</v>
      </c>
      <c r="H165" s="135">
        <f t="shared" si="194"/>
        <v>0</v>
      </c>
      <c r="I165" s="135">
        <f t="shared" si="194"/>
        <v>0</v>
      </c>
      <c r="J165" s="135">
        <f t="shared" si="194"/>
        <v>0</v>
      </c>
      <c r="K165" s="135">
        <f t="shared" si="194"/>
        <v>0</v>
      </c>
      <c r="L165" s="135">
        <f t="shared" si="194"/>
        <v>0</v>
      </c>
      <c r="M165" s="135">
        <f t="shared" si="194"/>
        <v>0</v>
      </c>
      <c r="N165" s="135">
        <f t="shared" si="194"/>
        <v>0</v>
      </c>
      <c r="O165" s="135">
        <f t="shared" si="194"/>
        <v>0</v>
      </c>
      <c r="P165" s="135">
        <f t="shared" si="194"/>
        <v>0</v>
      </c>
      <c r="Q165" s="135">
        <f t="shared" si="194"/>
        <v>0</v>
      </c>
      <c r="R165" s="135">
        <f t="shared" si="194"/>
        <v>0</v>
      </c>
      <c r="S165" s="135">
        <f t="shared" si="194"/>
        <v>0</v>
      </c>
      <c r="T165" s="135">
        <f t="shared" si="194"/>
        <v>0</v>
      </c>
      <c r="U165" s="135">
        <f t="shared" si="194"/>
        <v>0</v>
      </c>
      <c r="V165" s="135">
        <f t="shared" si="194"/>
        <v>0</v>
      </c>
      <c r="W165" s="135">
        <f t="shared" si="194"/>
        <v>0</v>
      </c>
      <c r="X165" s="135">
        <f t="shared" si="194"/>
        <v>0</v>
      </c>
      <c r="Y165" s="135">
        <f t="shared" si="194"/>
        <v>0</v>
      </c>
      <c r="Z165" s="135">
        <f t="shared" si="194"/>
        <v>0</v>
      </c>
      <c r="AA165" s="135">
        <f t="shared" si="194"/>
        <v>0</v>
      </c>
      <c r="AB165" s="135">
        <f t="shared" si="194"/>
        <v>0</v>
      </c>
      <c r="AC165" s="135">
        <f t="shared" si="194"/>
        <v>0</v>
      </c>
      <c r="AD165" s="135">
        <f t="shared" si="194"/>
        <v>0</v>
      </c>
      <c r="AE165" s="135">
        <f t="shared" si="194"/>
        <v>0</v>
      </c>
      <c r="AF165" s="135">
        <f t="shared" si="194"/>
        <v>0</v>
      </c>
      <c r="AG165" s="135">
        <f t="shared" si="194"/>
        <v>0</v>
      </c>
      <c r="AH165" s="135">
        <f t="shared" si="194"/>
        <v>0</v>
      </c>
      <c r="AI165" s="135">
        <f t="shared" si="194"/>
        <v>0</v>
      </c>
      <c r="AJ165" s="135">
        <f t="shared" ref="AJ165:BO165" si="195">+AJ109</f>
        <v>0</v>
      </c>
      <c r="AK165" s="135">
        <f t="shared" si="195"/>
        <v>0</v>
      </c>
      <c r="AL165" s="135">
        <f t="shared" si="195"/>
        <v>0</v>
      </c>
      <c r="AM165" s="135">
        <f t="shared" si="195"/>
        <v>0</v>
      </c>
      <c r="AN165" s="135">
        <f t="shared" si="195"/>
        <v>0</v>
      </c>
      <c r="AO165" s="135">
        <f t="shared" si="195"/>
        <v>0</v>
      </c>
      <c r="AP165" s="135">
        <f t="shared" si="195"/>
        <v>0</v>
      </c>
      <c r="AQ165" s="135">
        <f t="shared" si="195"/>
        <v>0</v>
      </c>
      <c r="AR165" s="135">
        <f t="shared" si="195"/>
        <v>0</v>
      </c>
      <c r="AS165" s="135">
        <f t="shared" si="195"/>
        <v>0</v>
      </c>
      <c r="AT165" s="135">
        <f t="shared" si="195"/>
        <v>0</v>
      </c>
      <c r="AU165" s="135">
        <f t="shared" si="195"/>
        <v>0</v>
      </c>
      <c r="AV165" s="135">
        <f t="shared" si="195"/>
        <v>0</v>
      </c>
      <c r="AW165" s="135">
        <f t="shared" si="195"/>
        <v>0</v>
      </c>
      <c r="AX165" s="135">
        <f t="shared" si="195"/>
        <v>0</v>
      </c>
      <c r="AY165" s="135">
        <f t="shared" si="195"/>
        <v>0</v>
      </c>
      <c r="AZ165" s="135">
        <f t="shared" si="195"/>
        <v>0</v>
      </c>
      <c r="BA165" s="135">
        <f t="shared" si="195"/>
        <v>0</v>
      </c>
      <c r="BB165" s="135">
        <f t="shared" si="195"/>
        <v>0</v>
      </c>
      <c r="BC165" s="135">
        <f t="shared" si="195"/>
        <v>0</v>
      </c>
      <c r="BD165" s="135">
        <f t="shared" si="195"/>
        <v>0</v>
      </c>
      <c r="BE165" s="135">
        <f t="shared" si="195"/>
        <v>0</v>
      </c>
      <c r="BF165" s="135">
        <f t="shared" si="195"/>
        <v>0</v>
      </c>
      <c r="BG165" s="135">
        <f t="shared" si="195"/>
        <v>0</v>
      </c>
      <c r="BH165" s="135">
        <f t="shared" si="195"/>
        <v>0</v>
      </c>
      <c r="BI165" s="135">
        <f t="shared" si="195"/>
        <v>0</v>
      </c>
      <c r="BJ165" s="135">
        <f t="shared" si="195"/>
        <v>0</v>
      </c>
      <c r="BK165" s="135">
        <f t="shared" si="195"/>
        <v>0</v>
      </c>
      <c r="BL165" s="135">
        <f t="shared" si="195"/>
        <v>0</v>
      </c>
      <c r="BM165" s="135">
        <f t="shared" si="195"/>
        <v>0</v>
      </c>
      <c r="BN165" s="135">
        <f t="shared" si="195"/>
        <v>0</v>
      </c>
      <c r="BO165" s="135">
        <f t="shared" si="195"/>
        <v>0</v>
      </c>
      <c r="BP165" s="135">
        <f t="shared" ref="BP165:CF165" si="196">+BP109</f>
        <v>0</v>
      </c>
      <c r="BQ165" s="135">
        <f t="shared" si="196"/>
        <v>0</v>
      </c>
      <c r="BR165" s="135">
        <f t="shared" si="196"/>
        <v>0</v>
      </c>
      <c r="BS165" s="135">
        <f t="shared" si="196"/>
        <v>0</v>
      </c>
      <c r="BT165" s="135">
        <f t="shared" si="196"/>
        <v>0</v>
      </c>
      <c r="BU165" s="135">
        <f t="shared" si="196"/>
        <v>0</v>
      </c>
      <c r="BV165" s="135">
        <f t="shared" si="196"/>
        <v>0</v>
      </c>
      <c r="BW165" s="135">
        <f t="shared" si="196"/>
        <v>0</v>
      </c>
      <c r="BX165" s="135">
        <f t="shared" si="196"/>
        <v>0</v>
      </c>
      <c r="BY165" s="135">
        <f t="shared" si="196"/>
        <v>0</v>
      </c>
      <c r="BZ165" s="135">
        <f t="shared" si="196"/>
        <v>0</v>
      </c>
      <c r="CA165" s="135">
        <f t="shared" si="196"/>
        <v>0</v>
      </c>
      <c r="CB165" s="135">
        <f t="shared" si="196"/>
        <v>0</v>
      </c>
      <c r="CC165" s="135">
        <f t="shared" si="196"/>
        <v>0</v>
      </c>
      <c r="CD165" s="135">
        <f t="shared" si="196"/>
        <v>0</v>
      </c>
      <c r="CE165" s="135">
        <f t="shared" si="196"/>
        <v>0</v>
      </c>
      <c r="CF165" s="135">
        <f t="shared" si="196"/>
        <v>0</v>
      </c>
    </row>
    <row r="166" spans="3:84" hidden="1" x14ac:dyDescent="0.3">
      <c r="C166" s="135"/>
      <c r="D166" s="506" t="s">
        <v>269</v>
      </c>
      <c r="E166" s="507">
        <f>+IFERROR(SUMPRODUCT(E156:E165,E169:E178)/E179,0)</f>
        <v>0</v>
      </c>
      <c r="F166" s="507">
        <f t="shared" ref="F166:BQ166" si="197">+IFERROR(SUMPRODUCT(F156:F165,F169:F178)/F179,0)</f>
        <v>0</v>
      </c>
      <c r="G166" s="507">
        <f t="shared" si="197"/>
        <v>0</v>
      </c>
      <c r="H166" s="507">
        <f t="shared" si="197"/>
        <v>0</v>
      </c>
      <c r="I166" s="507">
        <f t="shared" si="197"/>
        <v>0</v>
      </c>
      <c r="J166" s="507">
        <f t="shared" si="197"/>
        <v>0</v>
      </c>
      <c r="K166" s="507">
        <f t="shared" si="197"/>
        <v>0</v>
      </c>
      <c r="L166" s="507">
        <f t="shared" si="197"/>
        <v>0</v>
      </c>
      <c r="M166" s="507">
        <f t="shared" si="197"/>
        <v>0</v>
      </c>
      <c r="N166" s="507">
        <f t="shared" si="197"/>
        <v>0</v>
      </c>
      <c r="O166" s="507">
        <f t="shared" si="197"/>
        <v>0</v>
      </c>
      <c r="P166" s="507">
        <f t="shared" si="197"/>
        <v>0</v>
      </c>
      <c r="Q166" s="507">
        <f t="shared" si="197"/>
        <v>0</v>
      </c>
      <c r="R166" s="507">
        <f t="shared" si="197"/>
        <v>0</v>
      </c>
      <c r="S166" s="507">
        <f t="shared" si="197"/>
        <v>0</v>
      </c>
      <c r="T166" s="507">
        <f t="shared" si="197"/>
        <v>0</v>
      </c>
      <c r="U166" s="507">
        <f t="shared" si="197"/>
        <v>0</v>
      </c>
      <c r="V166" s="507">
        <f t="shared" si="197"/>
        <v>0</v>
      </c>
      <c r="W166" s="507">
        <f t="shared" si="197"/>
        <v>0</v>
      </c>
      <c r="X166" s="507">
        <f t="shared" si="197"/>
        <v>0</v>
      </c>
      <c r="Y166" s="507">
        <f t="shared" si="197"/>
        <v>0</v>
      </c>
      <c r="Z166" s="507">
        <f t="shared" si="197"/>
        <v>0</v>
      </c>
      <c r="AA166" s="507">
        <f t="shared" si="197"/>
        <v>0</v>
      </c>
      <c r="AB166" s="507">
        <f t="shared" si="197"/>
        <v>0</v>
      </c>
      <c r="AC166" s="507">
        <f t="shared" si="197"/>
        <v>0</v>
      </c>
      <c r="AD166" s="507">
        <f t="shared" si="197"/>
        <v>0</v>
      </c>
      <c r="AE166" s="507">
        <f t="shared" si="197"/>
        <v>0</v>
      </c>
      <c r="AF166" s="507">
        <f t="shared" si="197"/>
        <v>0</v>
      </c>
      <c r="AG166" s="507">
        <f t="shared" si="197"/>
        <v>0</v>
      </c>
      <c r="AH166" s="507">
        <f t="shared" si="197"/>
        <v>0</v>
      </c>
      <c r="AI166" s="507">
        <f t="shared" si="197"/>
        <v>0</v>
      </c>
      <c r="AJ166" s="507">
        <f t="shared" si="197"/>
        <v>0</v>
      </c>
      <c r="AK166" s="507">
        <f t="shared" si="197"/>
        <v>0</v>
      </c>
      <c r="AL166" s="507">
        <f t="shared" si="197"/>
        <v>0</v>
      </c>
      <c r="AM166" s="507">
        <f t="shared" si="197"/>
        <v>0</v>
      </c>
      <c r="AN166" s="507">
        <f t="shared" si="197"/>
        <v>0</v>
      </c>
      <c r="AO166" s="507">
        <f t="shared" si="197"/>
        <v>0</v>
      </c>
      <c r="AP166" s="507">
        <f t="shared" si="197"/>
        <v>0</v>
      </c>
      <c r="AQ166" s="507">
        <f t="shared" si="197"/>
        <v>0</v>
      </c>
      <c r="AR166" s="507">
        <f t="shared" si="197"/>
        <v>0</v>
      </c>
      <c r="AS166" s="507">
        <f t="shared" si="197"/>
        <v>0</v>
      </c>
      <c r="AT166" s="507">
        <f t="shared" si="197"/>
        <v>0</v>
      </c>
      <c r="AU166" s="507">
        <f t="shared" si="197"/>
        <v>0</v>
      </c>
      <c r="AV166" s="507">
        <f t="shared" si="197"/>
        <v>0</v>
      </c>
      <c r="AW166" s="507">
        <f t="shared" si="197"/>
        <v>0</v>
      </c>
      <c r="AX166" s="507">
        <f t="shared" si="197"/>
        <v>0</v>
      </c>
      <c r="AY166" s="507">
        <f t="shared" si="197"/>
        <v>0</v>
      </c>
      <c r="AZ166" s="507">
        <f t="shared" si="197"/>
        <v>0</v>
      </c>
      <c r="BA166" s="507">
        <f t="shared" si="197"/>
        <v>0</v>
      </c>
      <c r="BB166" s="507">
        <f t="shared" si="197"/>
        <v>0</v>
      </c>
      <c r="BC166" s="507">
        <f t="shared" si="197"/>
        <v>0</v>
      </c>
      <c r="BD166" s="507">
        <f t="shared" si="197"/>
        <v>0</v>
      </c>
      <c r="BE166" s="507">
        <f t="shared" si="197"/>
        <v>0</v>
      </c>
      <c r="BF166" s="507">
        <f t="shared" si="197"/>
        <v>0</v>
      </c>
      <c r="BG166" s="507">
        <f t="shared" si="197"/>
        <v>0</v>
      </c>
      <c r="BH166" s="507">
        <f t="shared" si="197"/>
        <v>0</v>
      </c>
      <c r="BI166" s="507">
        <f t="shared" si="197"/>
        <v>0</v>
      </c>
      <c r="BJ166" s="507">
        <f t="shared" si="197"/>
        <v>0</v>
      </c>
      <c r="BK166" s="507">
        <f t="shared" si="197"/>
        <v>0</v>
      </c>
      <c r="BL166" s="507">
        <f t="shared" si="197"/>
        <v>0</v>
      </c>
      <c r="BM166" s="507">
        <f t="shared" si="197"/>
        <v>0</v>
      </c>
      <c r="BN166" s="507">
        <f t="shared" si="197"/>
        <v>0</v>
      </c>
      <c r="BO166" s="507">
        <f t="shared" si="197"/>
        <v>0</v>
      </c>
      <c r="BP166" s="507">
        <f t="shared" si="197"/>
        <v>0</v>
      </c>
      <c r="BQ166" s="507">
        <f t="shared" si="197"/>
        <v>0</v>
      </c>
      <c r="BR166" s="507">
        <f t="shared" ref="BR166:CF166" si="198">+IFERROR(SUMPRODUCT(BR156:BR165,BR169:BR178)/BR179,0)</f>
        <v>0</v>
      </c>
      <c r="BS166" s="507">
        <f t="shared" si="198"/>
        <v>0</v>
      </c>
      <c r="BT166" s="507">
        <f t="shared" si="198"/>
        <v>0</v>
      </c>
      <c r="BU166" s="507">
        <f t="shared" si="198"/>
        <v>0</v>
      </c>
      <c r="BV166" s="507">
        <f t="shared" si="198"/>
        <v>0</v>
      </c>
      <c r="BW166" s="507">
        <f t="shared" si="198"/>
        <v>0</v>
      </c>
      <c r="BX166" s="507">
        <f t="shared" si="198"/>
        <v>0</v>
      </c>
      <c r="BY166" s="507">
        <f t="shared" si="198"/>
        <v>0</v>
      </c>
      <c r="BZ166" s="507">
        <f t="shared" si="198"/>
        <v>0</v>
      </c>
      <c r="CA166" s="507">
        <f t="shared" si="198"/>
        <v>0</v>
      </c>
      <c r="CB166" s="507">
        <f t="shared" si="198"/>
        <v>0</v>
      </c>
      <c r="CC166" s="507">
        <f t="shared" si="198"/>
        <v>0</v>
      </c>
      <c r="CD166" s="507">
        <f t="shared" si="198"/>
        <v>0</v>
      </c>
      <c r="CE166" s="507">
        <f t="shared" si="198"/>
        <v>0</v>
      </c>
      <c r="CF166" s="507">
        <f t="shared" si="198"/>
        <v>0</v>
      </c>
    </row>
    <row r="167" spans="3:84" hidden="1" x14ac:dyDescent="0.3">
      <c r="C167" s="135"/>
      <c r="D167" s="508" t="s">
        <v>271</v>
      </c>
      <c r="E167" s="507">
        <f>+IFERROR(AVERAGEIF(E156:E165,"&gt;0"),0)</f>
        <v>0</v>
      </c>
      <c r="F167" s="507">
        <f t="shared" ref="F167:BQ167" si="199">+IFERROR(AVERAGEIF(F156:F165,"&gt;0"),0)</f>
        <v>0</v>
      </c>
      <c r="G167" s="507">
        <f t="shared" si="199"/>
        <v>0</v>
      </c>
      <c r="H167" s="507">
        <f t="shared" si="199"/>
        <v>0</v>
      </c>
      <c r="I167" s="507">
        <f t="shared" si="199"/>
        <v>0</v>
      </c>
      <c r="J167" s="507">
        <f t="shared" si="199"/>
        <v>0</v>
      </c>
      <c r="K167" s="507">
        <f t="shared" si="199"/>
        <v>44</v>
      </c>
      <c r="L167" s="507">
        <f t="shared" si="199"/>
        <v>43</v>
      </c>
      <c r="M167" s="507">
        <f t="shared" si="199"/>
        <v>39</v>
      </c>
      <c r="N167" s="507">
        <f t="shared" si="199"/>
        <v>39</v>
      </c>
      <c r="O167" s="507">
        <f t="shared" si="199"/>
        <v>0</v>
      </c>
      <c r="P167" s="507">
        <f t="shared" si="199"/>
        <v>0</v>
      </c>
      <c r="Q167" s="507">
        <f t="shared" si="199"/>
        <v>0</v>
      </c>
      <c r="R167" s="507">
        <f t="shared" si="199"/>
        <v>0</v>
      </c>
      <c r="S167" s="507">
        <f t="shared" si="199"/>
        <v>0</v>
      </c>
      <c r="T167" s="507">
        <f t="shared" si="199"/>
        <v>0</v>
      </c>
      <c r="U167" s="507">
        <f t="shared" si="199"/>
        <v>0</v>
      </c>
      <c r="V167" s="507">
        <f t="shared" si="199"/>
        <v>0</v>
      </c>
      <c r="W167" s="507">
        <f t="shared" si="199"/>
        <v>0</v>
      </c>
      <c r="X167" s="507">
        <f t="shared" si="199"/>
        <v>0</v>
      </c>
      <c r="Y167" s="507">
        <f t="shared" si="199"/>
        <v>0</v>
      </c>
      <c r="Z167" s="507">
        <f t="shared" si="199"/>
        <v>0</v>
      </c>
      <c r="AA167" s="507">
        <f t="shared" si="199"/>
        <v>0</v>
      </c>
      <c r="AB167" s="507">
        <f t="shared" si="199"/>
        <v>0</v>
      </c>
      <c r="AC167" s="507">
        <f t="shared" si="199"/>
        <v>0</v>
      </c>
      <c r="AD167" s="507">
        <f t="shared" si="199"/>
        <v>0</v>
      </c>
      <c r="AE167" s="507">
        <f t="shared" si="199"/>
        <v>0</v>
      </c>
      <c r="AF167" s="507">
        <f t="shared" si="199"/>
        <v>0</v>
      </c>
      <c r="AG167" s="507">
        <f t="shared" si="199"/>
        <v>0</v>
      </c>
      <c r="AH167" s="507">
        <f t="shared" si="199"/>
        <v>0</v>
      </c>
      <c r="AI167" s="507">
        <f t="shared" si="199"/>
        <v>0</v>
      </c>
      <c r="AJ167" s="507">
        <f t="shared" si="199"/>
        <v>0</v>
      </c>
      <c r="AK167" s="507">
        <f t="shared" si="199"/>
        <v>0</v>
      </c>
      <c r="AL167" s="507">
        <f t="shared" si="199"/>
        <v>0</v>
      </c>
      <c r="AM167" s="507">
        <f t="shared" si="199"/>
        <v>0</v>
      </c>
      <c r="AN167" s="507">
        <f t="shared" si="199"/>
        <v>0</v>
      </c>
      <c r="AO167" s="507">
        <f t="shared" si="199"/>
        <v>0</v>
      </c>
      <c r="AP167" s="507">
        <f t="shared" si="199"/>
        <v>0</v>
      </c>
      <c r="AQ167" s="507">
        <f t="shared" si="199"/>
        <v>0</v>
      </c>
      <c r="AR167" s="507">
        <f t="shared" si="199"/>
        <v>0</v>
      </c>
      <c r="AS167" s="507">
        <f t="shared" si="199"/>
        <v>0</v>
      </c>
      <c r="AT167" s="507">
        <f t="shared" si="199"/>
        <v>0</v>
      </c>
      <c r="AU167" s="507">
        <f t="shared" si="199"/>
        <v>0</v>
      </c>
      <c r="AV167" s="507">
        <f t="shared" si="199"/>
        <v>0</v>
      </c>
      <c r="AW167" s="507">
        <f t="shared" si="199"/>
        <v>0</v>
      </c>
      <c r="AX167" s="507">
        <f t="shared" si="199"/>
        <v>0</v>
      </c>
      <c r="AY167" s="507">
        <f t="shared" si="199"/>
        <v>0</v>
      </c>
      <c r="AZ167" s="507">
        <f t="shared" si="199"/>
        <v>0</v>
      </c>
      <c r="BA167" s="507">
        <f t="shared" si="199"/>
        <v>0</v>
      </c>
      <c r="BB167" s="507">
        <f t="shared" si="199"/>
        <v>0</v>
      </c>
      <c r="BC167" s="507">
        <f t="shared" si="199"/>
        <v>0</v>
      </c>
      <c r="BD167" s="507">
        <f t="shared" si="199"/>
        <v>0</v>
      </c>
      <c r="BE167" s="507">
        <f t="shared" si="199"/>
        <v>0</v>
      </c>
      <c r="BF167" s="507">
        <f t="shared" si="199"/>
        <v>0</v>
      </c>
      <c r="BG167" s="507">
        <f t="shared" si="199"/>
        <v>0</v>
      </c>
      <c r="BH167" s="507">
        <f t="shared" si="199"/>
        <v>0</v>
      </c>
      <c r="BI167" s="507">
        <f t="shared" si="199"/>
        <v>0</v>
      </c>
      <c r="BJ167" s="507">
        <f t="shared" si="199"/>
        <v>0</v>
      </c>
      <c r="BK167" s="507">
        <f t="shared" si="199"/>
        <v>0</v>
      </c>
      <c r="BL167" s="507">
        <f t="shared" si="199"/>
        <v>0</v>
      </c>
      <c r="BM167" s="507">
        <f t="shared" si="199"/>
        <v>0</v>
      </c>
      <c r="BN167" s="507">
        <f t="shared" si="199"/>
        <v>0</v>
      </c>
      <c r="BO167" s="507">
        <f t="shared" si="199"/>
        <v>0</v>
      </c>
      <c r="BP167" s="507">
        <f t="shared" si="199"/>
        <v>0</v>
      </c>
      <c r="BQ167" s="507">
        <f t="shared" si="199"/>
        <v>0</v>
      </c>
      <c r="BR167" s="507">
        <f t="shared" ref="BR167:CF167" si="200">+IFERROR(AVERAGEIF(BR156:BR165,"&gt;0"),0)</f>
        <v>0</v>
      </c>
      <c r="BS167" s="507">
        <f t="shared" si="200"/>
        <v>0</v>
      </c>
      <c r="BT167" s="507">
        <f t="shared" si="200"/>
        <v>0</v>
      </c>
      <c r="BU167" s="507">
        <f t="shared" si="200"/>
        <v>0</v>
      </c>
      <c r="BV167" s="507">
        <f t="shared" si="200"/>
        <v>0</v>
      </c>
      <c r="BW167" s="507">
        <f t="shared" si="200"/>
        <v>0</v>
      </c>
      <c r="BX167" s="507">
        <f t="shared" si="200"/>
        <v>0</v>
      </c>
      <c r="BY167" s="507">
        <f t="shared" si="200"/>
        <v>0</v>
      </c>
      <c r="BZ167" s="507">
        <f t="shared" si="200"/>
        <v>0</v>
      </c>
      <c r="CA167" s="507">
        <f t="shared" si="200"/>
        <v>0</v>
      </c>
      <c r="CB167" s="507">
        <f t="shared" si="200"/>
        <v>0</v>
      </c>
      <c r="CC167" s="507">
        <f t="shared" si="200"/>
        <v>0</v>
      </c>
      <c r="CD167" s="507">
        <f t="shared" si="200"/>
        <v>0</v>
      </c>
      <c r="CE167" s="507">
        <f t="shared" si="200"/>
        <v>0</v>
      </c>
      <c r="CF167" s="507">
        <f t="shared" si="200"/>
        <v>0</v>
      </c>
    </row>
    <row r="168" spans="3:84" hidden="1" x14ac:dyDescent="0.3">
      <c r="C168" s="135"/>
      <c r="D168" s="135"/>
      <c r="E168" s="135"/>
      <c r="F168" s="135"/>
      <c r="G168" s="135"/>
      <c r="H168" s="135"/>
      <c r="I168" s="135"/>
      <c r="J168" s="135"/>
      <c r="K168" s="135"/>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c r="AI168" s="135"/>
      <c r="AJ168" s="135"/>
      <c r="AK168" s="135"/>
      <c r="AL168" s="135"/>
      <c r="AM168" s="135"/>
      <c r="AN168" s="135"/>
      <c r="AO168" s="135"/>
      <c r="AP168" s="135"/>
      <c r="AQ168" s="135"/>
      <c r="AR168" s="135"/>
      <c r="AS168" s="135"/>
      <c r="AT168" s="135"/>
      <c r="AU168" s="135"/>
      <c r="AV168" s="135"/>
      <c r="AW168" s="135"/>
      <c r="AX168" s="135"/>
      <c r="AY168" s="135"/>
      <c r="AZ168" s="135"/>
      <c r="BA168" s="135"/>
      <c r="BB168" s="135"/>
      <c r="BC168" s="135"/>
      <c r="BD168" s="135"/>
      <c r="BE168" s="135"/>
      <c r="BF168" s="135"/>
      <c r="BG168" s="135"/>
      <c r="BH168" s="135"/>
      <c r="BI168" s="135"/>
      <c r="BJ168" s="135"/>
      <c r="BK168" s="135"/>
      <c r="BL168" s="135"/>
      <c r="BM168" s="135"/>
      <c r="BN168" s="135"/>
      <c r="BO168" s="135"/>
      <c r="BP168" s="135"/>
      <c r="BQ168" s="135"/>
      <c r="BR168" s="135"/>
      <c r="BS168" s="135"/>
      <c r="BT168" s="135"/>
      <c r="BU168" s="135"/>
      <c r="BV168" s="135"/>
      <c r="BW168" s="135"/>
      <c r="BX168" s="135"/>
      <c r="BY168" s="135"/>
      <c r="BZ168" s="135"/>
      <c r="CA168" s="135"/>
      <c r="CB168" s="135"/>
      <c r="CC168" s="135"/>
      <c r="CD168" s="135"/>
      <c r="CE168" s="135"/>
      <c r="CF168" s="135"/>
    </row>
    <row r="169" spans="3:84" hidden="1" x14ac:dyDescent="0.3">
      <c r="C169" s="135">
        <v>1</v>
      </c>
      <c r="D169" s="135" t="str">
        <f>+D57</f>
        <v>Volumen del Contenedor, m3</v>
      </c>
      <c r="E169" s="135">
        <f t="shared" ref="E169:BP169" si="201">+E57</f>
        <v>0</v>
      </c>
      <c r="F169" s="135">
        <f t="shared" si="201"/>
        <v>0</v>
      </c>
      <c r="G169" s="135">
        <f t="shared" si="201"/>
        <v>0</v>
      </c>
      <c r="H169" s="135">
        <f t="shared" si="201"/>
        <v>0</v>
      </c>
      <c r="I169" s="135">
        <f t="shared" si="201"/>
        <v>0</v>
      </c>
      <c r="J169" s="135">
        <f t="shared" si="201"/>
        <v>0</v>
      </c>
      <c r="K169" s="135">
        <f t="shared" si="201"/>
        <v>0</v>
      </c>
      <c r="L169" s="135">
        <f t="shared" si="201"/>
        <v>0</v>
      </c>
      <c r="M169" s="135">
        <f t="shared" si="201"/>
        <v>0</v>
      </c>
      <c r="N169" s="135">
        <f t="shared" si="201"/>
        <v>0</v>
      </c>
      <c r="O169" s="135">
        <f t="shared" si="201"/>
        <v>0</v>
      </c>
      <c r="P169" s="135">
        <f t="shared" si="201"/>
        <v>0</v>
      </c>
      <c r="Q169" s="135">
        <f t="shared" si="201"/>
        <v>0</v>
      </c>
      <c r="R169" s="135">
        <f t="shared" si="201"/>
        <v>0</v>
      </c>
      <c r="S169" s="135">
        <f t="shared" si="201"/>
        <v>0</v>
      </c>
      <c r="T169" s="135">
        <f t="shared" si="201"/>
        <v>0</v>
      </c>
      <c r="U169" s="135">
        <f t="shared" si="201"/>
        <v>0</v>
      </c>
      <c r="V169" s="135">
        <f t="shared" si="201"/>
        <v>0</v>
      </c>
      <c r="W169" s="135">
        <f t="shared" si="201"/>
        <v>0</v>
      </c>
      <c r="X169" s="135">
        <f t="shared" si="201"/>
        <v>0</v>
      </c>
      <c r="Y169" s="135">
        <f t="shared" si="201"/>
        <v>0</v>
      </c>
      <c r="Z169" s="135">
        <f t="shared" si="201"/>
        <v>0</v>
      </c>
      <c r="AA169" s="135">
        <f t="shared" si="201"/>
        <v>0</v>
      </c>
      <c r="AB169" s="135">
        <f t="shared" si="201"/>
        <v>0</v>
      </c>
      <c r="AC169" s="135">
        <f t="shared" si="201"/>
        <v>0</v>
      </c>
      <c r="AD169" s="135">
        <f t="shared" si="201"/>
        <v>0</v>
      </c>
      <c r="AE169" s="135">
        <f t="shared" si="201"/>
        <v>0</v>
      </c>
      <c r="AF169" s="135">
        <f t="shared" si="201"/>
        <v>0</v>
      </c>
      <c r="AG169" s="135">
        <f t="shared" si="201"/>
        <v>0</v>
      </c>
      <c r="AH169" s="135">
        <f t="shared" si="201"/>
        <v>0</v>
      </c>
      <c r="AI169" s="135">
        <f t="shared" si="201"/>
        <v>0</v>
      </c>
      <c r="AJ169" s="135">
        <f t="shared" si="201"/>
        <v>0</v>
      </c>
      <c r="AK169" s="135">
        <f t="shared" si="201"/>
        <v>0</v>
      </c>
      <c r="AL169" s="135">
        <f t="shared" si="201"/>
        <v>0</v>
      </c>
      <c r="AM169" s="135">
        <f t="shared" si="201"/>
        <v>0</v>
      </c>
      <c r="AN169" s="135">
        <f t="shared" si="201"/>
        <v>0</v>
      </c>
      <c r="AO169" s="135">
        <f t="shared" si="201"/>
        <v>0</v>
      </c>
      <c r="AP169" s="135">
        <f t="shared" si="201"/>
        <v>0</v>
      </c>
      <c r="AQ169" s="135">
        <f t="shared" si="201"/>
        <v>0</v>
      </c>
      <c r="AR169" s="135">
        <f t="shared" si="201"/>
        <v>0</v>
      </c>
      <c r="AS169" s="135">
        <f t="shared" si="201"/>
        <v>0</v>
      </c>
      <c r="AT169" s="135">
        <f t="shared" si="201"/>
        <v>0</v>
      </c>
      <c r="AU169" s="135">
        <f t="shared" si="201"/>
        <v>0</v>
      </c>
      <c r="AV169" s="135">
        <f t="shared" si="201"/>
        <v>0</v>
      </c>
      <c r="AW169" s="135">
        <f t="shared" si="201"/>
        <v>0</v>
      </c>
      <c r="AX169" s="135">
        <f t="shared" si="201"/>
        <v>0</v>
      </c>
      <c r="AY169" s="135">
        <f t="shared" si="201"/>
        <v>0</v>
      </c>
      <c r="AZ169" s="135">
        <f t="shared" si="201"/>
        <v>0</v>
      </c>
      <c r="BA169" s="135">
        <f t="shared" si="201"/>
        <v>0</v>
      </c>
      <c r="BB169" s="135">
        <f t="shared" si="201"/>
        <v>0</v>
      </c>
      <c r="BC169" s="135">
        <f t="shared" si="201"/>
        <v>0</v>
      </c>
      <c r="BD169" s="135">
        <f t="shared" si="201"/>
        <v>0</v>
      </c>
      <c r="BE169" s="135">
        <f t="shared" si="201"/>
        <v>0</v>
      </c>
      <c r="BF169" s="135">
        <f t="shared" si="201"/>
        <v>0</v>
      </c>
      <c r="BG169" s="135">
        <f t="shared" si="201"/>
        <v>0</v>
      </c>
      <c r="BH169" s="135">
        <f t="shared" si="201"/>
        <v>0</v>
      </c>
      <c r="BI169" s="135">
        <f t="shared" si="201"/>
        <v>0</v>
      </c>
      <c r="BJ169" s="135">
        <f t="shared" si="201"/>
        <v>0</v>
      </c>
      <c r="BK169" s="135">
        <f t="shared" si="201"/>
        <v>0</v>
      </c>
      <c r="BL169" s="135">
        <f t="shared" si="201"/>
        <v>0</v>
      </c>
      <c r="BM169" s="135">
        <f t="shared" si="201"/>
        <v>0</v>
      </c>
      <c r="BN169" s="135">
        <f t="shared" si="201"/>
        <v>0</v>
      </c>
      <c r="BO169" s="135">
        <f t="shared" si="201"/>
        <v>0</v>
      </c>
      <c r="BP169" s="135">
        <f t="shared" si="201"/>
        <v>0</v>
      </c>
      <c r="BQ169" s="135">
        <f t="shared" ref="BQ169:CF169" si="202">+BQ57</f>
        <v>0</v>
      </c>
      <c r="BR169" s="135">
        <f t="shared" si="202"/>
        <v>0</v>
      </c>
      <c r="BS169" s="135">
        <f t="shared" si="202"/>
        <v>0</v>
      </c>
      <c r="BT169" s="135">
        <f t="shared" si="202"/>
        <v>0</v>
      </c>
      <c r="BU169" s="135">
        <f t="shared" si="202"/>
        <v>0</v>
      </c>
      <c r="BV169" s="135">
        <f t="shared" si="202"/>
        <v>0</v>
      </c>
      <c r="BW169" s="135">
        <f t="shared" si="202"/>
        <v>0</v>
      </c>
      <c r="BX169" s="135">
        <f t="shared" si="202"/>
        <v>0</v>
      </c>
      <c r="BY169" s="135">
        <f t="shared" si="202"/>
        <v>0</v>
      </c>
      <c r="BZ169" s="135">
        <f t="shared" si="202"/>
        <v>0</v>
      </c>
      <c r="CA169" s="135">
        <f t="shared" si="202"/>
        <v>0</v>
      </c>
      <c r="CB169" s="135">
        <f t="shared" si="202"/>
        <v>0</v>
      </c>
      <c r="CC169" s="135">
        <f t="shared" si="202"/>
        <v>0</v>
      </c>
      <c r="CD169" s="135">
        <f t="shared" si="202"/>
        <v>0</v>
      </c>
      <c r="CE169" s="135">
        <f t="shared" si="202"/>
        <v>0</v>
      </c>
      <c r="CF169" s="135">
        <f t="shared" si="202"/>
        <v>0</v>
      </c>
    </row>
    <row r="170" spans="3:84" hidden="1" x14ac:dyDescent="0.3">
      <c r="C170" s="135">
        <v>2</v>
      </c>
      <c r="D170" s="135" t="str">
        <f t="shared" ref="D170:AI170" si="203">+D63</f>
        <v>Volumen del Contenedor, m3</v>
      </c>
      <c r="E170" s="135" t="e">
        <f t="shared" si="203"/>
        <v>#VALUE!</v>
      </c>
      <c r="F170" s="135">
        <f t="shared" si="203"/>
        <v>0</v>
      </c>
      <c r="G170" s="135">
        <f t="shared" si="203"/>
        <v>0</v>
      </c>
      <c r="H170" s="135">
        <f t="shared" si="203"/>
        <v>0</v>
      </c>
      <c r="I170" s="135">
        <f t="shared" si="203"/>
        <v>0</v>
      </c>
      <c r="J170" s="135">
        <f t="shared" si="203"/>
        <v>0</v>
      </c>
      <c r="K170" s="135">
        <f t="shared" si="203"/>
        <v>0</v>
      </c>
      <c r="L170" s="135">
        <f t="shared" si="203"/>
        <v>0</v>
      </c>
      <c r="M170" s="135">
        <f t="shared" si="203"/>
        <v>0</v>
      </c>
      <c r="N170" s="135">
        <f t="shared" si="203"/>
        <v>0</v>
      </c>
      <c r="O170" s="135">
        <f t="shared" si="203"/>
        <v>0</v>
      </c>
      <c r="P170" s="135">
        <f t="shared" si="203"/>
        <v>0</v>
      </c>
      <c r="Q170" s="135">
        <f t="shared" si="203"/>
        <v>0</v>
      </c>
      <c r="R170" s="135">
        <f t="shared" si="203"/>
        <v>0</v>
      </c>
      <c r="S170" s="135">
        <f t="shared" si="203"/>
        <v>0</v>
      </c>
      <c r="T170" s="135">
        <f t="shared" si="203"/>
        <v>0</v>
      </c>
      <c r="U170" s="135">
        <f t="shared" si="203"/>
        <v>0</v>
      </c>
      <c r="V170" s="135">
        <f t="shared" si="203"/>
        <v>0</v>
      </c>
      <c r="W170" s="135">
        <f t="shared" si="203"/>
        <v>0</v>
      </c>
      <c r="X170" s="135">
        <f t="shared" si="203"/>
        <v>0</v>
      </c>
      <c r="Y170" s="135">
        <f t="shared" si="203"/>
        <v>0</v>
      </c>
      <c r="Z170" s="135">
        <f t="shared" si="203"/>
        <v>0</v>
      </c>
      <c r="AA170" s="135">
        <f t="shared" si="203"/>
        <v>0</v>
      </c>
      <c r="AB170" s="135">
        <f t="shared" si="203"/>
        <v>0</v>
      </c>
      <c r="AC170" s="135">
        <f t="shared" si="203"/>
        <v>0</v>
      </c>
      <c r="AD170" s="135">
        <f t="shared" si="203"/>
        <v>0</v>
      </c>
      <c r="AE170" s="135">
        <f t="shared" si="203"/>
        <v>0</v>
      </c>
      <c r="AF170" s="135">
        <f t="shared" si="203"/>
        <v>0</v>
      </c>
      <c r="AG170" s="135">
        <f t="shared" si="203"/>
        <v>0</v>
      </c>
      <c r="AH170" s="135">
        <f t="shared" si="203"/>
        <v>0</v>
      </c>
      <c r="AI170" s="135">
        <f t="shared" si="203"/>
        <v>0</v>
      </c>
      <c r="AJ170" s="135">
        <f t="shared" ref="AJ170:BO170" si="204">+AJ63</f>
        <v>0</v>
      </c>
      <c r="AK170" s="135">
        <f t="shared" si="204"/>
        <v>0</v>
      </c>
      <c r="AL170" s="135">
        <f t="shared" si="204"/>
        <v>0</v>
      </c>
      <c r="AM170" s="135">
        <f t="shared" si="204"/>
        <v>0</v>
      </c>
      <c r="AN170" s="135">
        <f t="shared" si="204"/>
        <v>0</v>
      </c>
      <c r="AO170" s="135">
        <f t="shared" si="204"/>
        <v>0</v>
      </c>
      <c r="AP170" s="135">
        <f t="shared" si="204"/>
        <v>0</v>
      </c>
      <c r="AQ170" s="135">
        <f t="shared" si="204"/>
        <v>0</v>
      </c>
      <c r="AR170" s="135">
        <f t="shared" si="204"/>
        <v>0</v>
      </c>
      <c r="AS170" s="135">
        <f t="shared" si="204"/>
        <v>0</v>
      </c>
      <c r="AT170" s="135">
        <f t="shared" si="204"/>
        <v>0</v>
      </c>
      <c r="AU170" s="135">
        <f t="shared" si="204"/>
        <v>0</v>
      </c>
      <c r="AV170" s="135">
        <f t="shared" si="204"/>
        <v>0</v>
      </c>
      <c r="AW170" s="135">
        <f t="shared" si="204"/>
        <v>0</v>
      </c>
      <c r="AX170" s="135">
        <f t="shared" si="204"/>
        <v>0</v>
      </c>
      <c r="AY170" s="135">
        <f t="shared" si="204"/>
        <v>0</v>
      </c>
      <c r="AZ170" s="135">
        <f t="shared" si="204"/>
        <v>0</v>
      </c>
      <c r="BA170" s="135">
        <f t="shared" si="204"/>
        <v>0</v>
      </c>
      <c r="BB170" s="135">
        <f t="shared" si="204"/>
        <v>0</v>
      </c>
      <c r="BC170" s="135">
        <f t="shared" si="204"/>
        <v>0</v>
      </c>
      <c r="BD170" s="135">
        <f t="shared" si="204"/>
        <v>0</v>
      </c>
      <c r="BE170" s="135">
        <f t="shared" si="204"/>
        <v>0</v>
      </c>
      <c r="BF170" s="135">
        <f t="shared" si="204"/>
        <v>0</v>
      </c>
      <c r="BG170" s="135">
        <f t="shared" si="204"/>
        <v>0</v>
      </c>
      <c r="BH170" s="135">
        <f t="shared" si="204"/>
        <v>0</v>
      </c>
      <c r="BI170" s="135">
        <f t="shared" si="204"/>
        <v>0</v>
      </c>
      <c r="BJ170" s="135">
        <f t="shared" si="204"/>
        <v>0</v>
      </c>
      <c r="BK170" s="135">
        <f t="shared" si="204"/>
        <v>0</v>
      </c>
      <c r="BL170" s="135">
        <f t="shared" si="204"/>
        <v>0</v>
      </c>
      <c r="BM170" s="135">
        <f t="shared" si="204"/>
        <v>0</v>
      </c>
      <c r="BN170" s="135">
        <f t="shared" si="204"/>
        <v>0</v>
      </c>
      <c r="BO170" s="135">
        <f t="shared" si="204"/>
        <v>0</v>
      </c>
      <c r="BP170" s="135">
        <f t="shared" ref="BP170:CF170" si="205">+BP63</f>
        <v>0</v>
      </c>
      <c r="BQ170" s="135">
        <f t="shared" si="205"/>
        <v>0</v>
      </c>
      <c r="BR170" s="135">
        <f t="shared" si="205"/>
        <v>0</v>
      </c>
      <c r="BS170" s="135">
        <f t="shared" si="205"/>
        <v>0</v>
      </c>
      <c r="BT170" s="135">
        <f t="shared" si="205"/>
        <v>0</v>
      </c>
      <c r="BU170" s="135">
        <f t="shared" si="205"/>
        <v>0</v>
      </c>
      <c r="BV170" s="135">
        <f t="shared" si="205"/>
        <v>0</v>
      </c>
      <c r="BW170" s="135">
        <f t="shared" si="205"/>
        <v>0</v>
      </c>
      <c r="BX170" s="135">
        <f t="shared" si="205"/>
        <v>0</v>
      </c>
      <c r="BY170" s="135">
        <f t="shared" si="205"/>
        <v>0</v>
      </c>
      <c r="BZ170" s="135">
        <f t="shared" si="205"/>
        <v>0</v>
      </c>
      <c r="CA170" s="135">
        <f t="shared" si="205"/>
        <v>0</v>
      </c>
      <c r="CB170" s="135">
        <f t="shared" si="205"/>
        <v>0</v>
      </c>
      <c r="CC170" s="135">
        <f t="shared" si="205"/>
        <v>0</v>
      </c>
      <c r="CD170" s="135">
        <f t="shared" si="205"/>
        <v>0</v>
      </c>
      <c r="CE170" s="135">
        <f t="shared" si="205"/>
        <v>0</v>
      </c>
      <c r="CF170" s="135">
        <f t="shared" si="205"/>
        <v>0</v>
      </c>
    </row>
    <row r="171" spans="3:84" hidden="1" x14ac:dyDescent="0.3">
      <c r="C171" s="135">
        <v>3</v>
      </c>
      <c r="D171" s="135" t="str">
        <f t="shared" ref="D171:AI171" si="206">+D69</f>
        <v>Volumen del Contenedor, m3</v>
      </c>
      <c r="E171" s="135">
        <f t="shared" si="206"/>
        <v>0</v>
      </c>
      <c r="F171" s="135">
        <f t="shared" si="206"/>
        <v>0</v>
      </c>
      <c r="G171" s="135">
        <f t="shared" si="206"/>
        <v>0</v>
      </c>
      <c r="H171" s="135">
        <f t="shared" si="206"/>
        <v>0</v>
      </c>
      <c r="I171" s="135">
        <f t="shared" si="206"/>
        <v>0</v>
      </c>
      <c r="J171" s="135">
        <f t="shared" si="206"/>
        <v>0</v>
      </c>
      <c r="K171" s="135">
        <f t="shared" si="206"/>
        <v>0</v>
      </c>
      <c r="L171" s="135">
        <f t="shared" si="206"/>
        <v>0</v>
      </c>
      <c r="M171" s="135">
        <f t="shared" si="206"/>
        <v>0</v>
      </c>
      <c r="N171" s="135">
        <f t="shared" si="206"/>
        <v>0</v>
      </c>
      <c r="O171" s="135">
        <f t="shared" si="206"/>
        <v>0</v>
      </c>
      <c r="P171" s="135">
        <f t="shared" si="206"/>
        <v>0</v>
      </c>
      <c r="Q171" s="135">
        <f t="shared" si="206"/>
        <v>0</v>
      </c>
      <c r="R171" s="135">
        <f t="shared" si="206"/>
        <v>0</v>
      </c>
      <c r="S171" s="135">
        <f t="shared" si="206"/>
        <v>0</v>
      </c>
      <c r="T171" s="135">
        <f t="shared" si="206"/>
        <v>0</v>
      </c>
      <c r="U171" s="135">
        <f t="shared" si="206"/>
        <v>0</v>
      </c>
      <c r="V171" s="135">
        <f t="shared" si="206"/>
        <v>0</v>
      </c>
      <c r="W171" s="135">
        <f t="shared" si="206"/>
        <v>0</v>
      </c>
      <c r="X171" s="135">
        <f t="shared" si="206"/>
        <v>0</v>
      </c>
      <c r="Y171" s="135">
        <f t="shared" si="206"/>
        <v>0</v>
      </c>
      <c r="Z171" s="135">
        <f t="shared" si="206"/>
        <v>0</v>
      </c>
      <c r="AA171" s="135">
        <f t="shared" si="206"/>
        <v>0</v>
      </c>
      <c r="AB171" s="135">
        <f t="shared" si="206"/>
        <v>0</v>
      </c>
      <c r="AC171" s="135">
        <f t="shared" si="206"/>
        <v>0</v>
      </c>
      <c r="AD171" s="135">
        <f t="shared" si="206"/>
        <v>0</v>
      </c>
      <c r="AE171" s="135">
        <f t="shared" si="206"/>
        <v>0</v>
      </c>
      <c r="AF171" s="135">
        <f t="shared" si="206"/>
        <v>0</v>
      </c>
      <c r="AG171" s="135">
        <f t="shared" si="206"/>
        <v>0</v>
      </c>
      <c r="AH171" s="135">
        <f t="shared" si="206"/>
        <v>0</v>
      </c>
      <c r="AI171" s="135">
        <f t="shared" si="206"/>
        <v>0</v>
      </c>
      <c r="AJ171" s="135">
        <f t="shared" ref="AJ171:BO171" si="207">+AJ69</f>
        <v>0</v>
      </c>
      <c r="AK171" s="135">
        <f t="shared" si="207"/>
        <v>0</v>
      </c>
      <c r="AL171" s="135">
        <f t="shared" si="207"/>
        <v>0</v>
      </c>
      <c r="AM171" s="135">
        <f t="shared" si="207"/>
        <v>0</v>
      </c>
      <c r="AN171" s="135">
        <f t="shared" si="207"/>
        <v>0</v>
      </c>
      <c r="AO171" s="135">
        <f t="shared" si="207"/>
        <v>0</v>
      </c>
      <c r="AP171" s="135">
        <f t="shared" si="207"/>
        <v>0</v>
      </c>
      <c r="AQ171" s="135">
        <f t="shared" si="207"/>
        <v>0</v>
      </c>
      <c r="AR171" s="135">
        <f t="shared" si="207"/>
        <v>0</v>
      </c>
      <c r="AS171" s="135">
        <f t="shared" si="207"/>
        <v>0</v>
      </c>
      <c r="AT171" s="135">
        <f t="shared" si="207"/>
        <v>0</v>
      </c>
      <c r="AU171" s="135">
        <f t="shared" si="207"/>
        <v>0</v>
      </c>
      <c r="AV171" s="135">
        <f t="shared" si="207"/>
        <v>0</v>
      </c>
      <c r="AW171" s="135">
        <f t="shared" si="207"/>
        <v>0</v>
      </c>
      <c r="AX171" s="135">
        <f t="shared" si="207"/>
        <v>0</v>
      </c>
      <c r="AY171" s="135">
        <f t="shared" si="207"/>
        <v>0</v>
      </c>
      <c r="AZ171" s="135">
        <f t="shared" si="207"/>
        <v>0</v>
      </c>
      <c r="BA171" s="135">
        <f t="shared" si="207"/>
        <v>0</v>
      </c>
      <c r="BB171" s="135">
        <f t="shared" si="207"/>
        <v>0</v>
      </c>
      <c r="BC171" s="135">
        <f t="shared" si="207"/>
        <v>0</v>
      </c>
      <c r="BD171" s="135">
        <f t="shared" si="207"/>
        <v>0</v>
      </c>
      <c r="BE171" s="135">
        <f t="shared" si="207"/>
        <v>0</v>
      </c>
      <c r="BF171" s="135">
        <f t="shared" si="207"/>
        <v>0</v>
      </c>
      <c r="BG171" s="135">
        <f t="shared" si="207"/>
        <v>0</v>
      </c>
      <c r="BH171" s="135">
        <f t="shared" si="207"/>
        <v>0</v>
      </c>
      <c r="BI171" s="135">
        <f t="shared" si="207"/>
        <v>0</v>
      </c>
      <c r="BJ171" s="135">
        <f t="shared" si="207"/>
        <v>0</v>
      </c>
      <c r="BK171" s="135">
        <f t="shared" si="207"/>
        <v>0</v>
      </c>
      <c r="BL171" s="135">
        <f t="shared" si="207"/>
        <v>0</v>
      </c>
      <c r="BM171" s="135">
        <f t="shared" si="207"/>
        <v>0</v>
      </c>
      <c r="BN171" s="135">
        <f t="shared" si="207"/>
        <v>0</v>
      </c>
      <c r="BO171" s="135">
        <f t="shared" si="207"/>
        <v>0</v>
      </c>
      <c r="BP171" s="135">
        <f t="shared" ref="BP171:CF171" si="208">+BP69</f>
        <v>0</v>
      </c>
      <c r="BQ171" s="135">
        <f t="shared" si="208"/>
        <v>0</v>
      </c>
      <c r="BR171" s="135">
        <f t="shared" si="208"/>
        <v>0</v>
      </c>
      <c r="BS171" s="135">
        <f t="shared" si="208"/>
        <v>0</v>
      </c>
      <c r="BT171" s="135">
        <f t="shared" si="208"/>
        <v>0</v>
      </c>
      <c r="BU171" s="135">
        <f t="shared" si="208"/>
        <v>0</v>
      </c>
      <c r="BV171" s="135">
        <f t="shared" si="208"/>
        <v>0</v>
      </c>
      <c r="BW171" s="135">
        <f t="shared" si="208"/>
        <v>0</v>
      </c>
      <c r="BX171" s="135">
        <f t="shared" si="208"/>
        <v>0</v>
      </c>
      <c r="BY171" s="135">
        <f t="shared" si="208"/>
        <v>0</v>
      </c>
      <c r="BZ171" s="135">
        <f t="shared" si="208"/>
        <v>0</v>
      </c>
      <c r="CA171" s="135">
        <f t="shared" si="208"/>
        <v>0</v>
      </c>
      <c r="CB171" s="135">
        <f t="shared" si="208"/>
        <v>0</v>
      </c>
      <c r="CC171" s="135">
        <f t="shared" si="208"/>
        <v>0</v>
      </c>
      <c r="CD171" s="135">
        <f t="shared" si="208"/>
        <v>0</v>
      </c>
      <c r="CE171" s="135">
        <f t="shared" si="208"/>
        <v>0</v>
      </c>
      <c r="CF171" s="135">
        <f t="shared" si="208"/>
        <v>0</v>
      </c>
    </row>
    <row r="172" spans="3:84" hidden="1" x14ac:dyDescent="0.3">
      <c r="C172" s="135">
        <v>4</v>
      </c>
      <c r="D172" s="135" t="str">
        <f t="shared" ref="D172:AI172" si="209">+D75</f>
        <v>Volumen del Contenedor, m3</v>
      </c>
      <c r="E172" s="135">
        <f t="shared" si="209"/>
        <v>0</v>
      </c>
      <c r="F172" s="135">
        <f t="shared" si="209"/>
        <v>0</v>
      </c>
      <c r="G172" s="135">
        <f t="shared" si="209"/>
        <v>0</v>
      </c>
      <c r="H172" s="135">
        <f t="shared" si="209"/>
        <v>0</v>
      </c>
      <c r="I172" s="135">
        <f t="shared" si="209"/>
        <v>0</v>
      </c>
      <c r="J172" s="135">
        <f t="shared" si="209"/>
        <v>0</v>
      </c>
      <c r="K172" s="135">
        <f t="shared" si="209"/>
        <v>0</v>
      </c>
      <c r="L172" s="135">
        <f t="shared" si="209"/>
        <v>0</v>
      </c>
      <c r="M172" s="135">
        <f t="shared" si="209"/>
        <v>0</v>
      </c>
      <c r="N172" s="135">
        <f t="shared" si="209"/>
        <v>0</v>
      </c>
      <c r="O172" s="135">
        <f t="shared" si="209"/>
        <v>0</v>
      </c>
      <c r="P172" s="135">
        <f t="shared" si="209"/>
        <v>0</v>
      </c>
      <c r="Q172" s="135">
        <f t="shared" si="209"/>
        <v>0</v>
      </c>
      <c r="R172" s="135">
        <f t="shared" si="209"/>
        <v>0</v>
      </c>
      <c r="S172" s="135">
        <f t="shared" si="209"/>
        <v>0</v>
      </c>
      <c r="T172" s="135">
        <f t="shared" si="209"/>
        <v>0</v>
      </c>
      <c r="U172" s="135">
        <f t="shared" si="209"/>
        <v>0</v>
      </c>
      <c r="V172" s="135">
        <f t="shared" si="209"/>
        <v>0</v>
      </c>
      <c r="W172" s="135">
        <f t="shared" si="209"/>
        <v>0</v>
      </c>
      <c r="X172" s="135">
        <f t="shared" si="209"/>
        <v>0</v>
      </c>
      <c r="Y172" s="135">
        <f t="shared" si="209"/>
        <v>0</v>
      </c>
      <c r="Z172" s="135">
        <f t="shared" si="209"/>
        <v>0</v>
      </c>
      <c r="AA172" s="135">
        <f t="shared" si="209"/>
        <v>0</v>
      </c>
      <c r="AB172" s="135">
        <f t="shared" si="209"/>
        <v>0</v>
      </c>
      <c r="AC172" s="135">
        <f t="shared" si="209"/>
        <v>0</v>
      </c>
      <c r="AD172" s="135">
        <f t="shared" si="209"/>
        <v>0</v>
      </c>
      <c r="AE172" s="135">
        <f t="shared" si="209"/>
        <v>0</v>
      </c>
      <c r="AF172" s="135">
        <f t="shared" si="209"/>
        <v>0</v>
      </c>
      <c r="AG172" s="135">
        <f t="shared" si="209"/>
        <v>0</v>
      </c>
      <c r="AH172" s="135">
        <f t="shared" si="209"/>
        <v>0</v>
      </c>
      <c r="AI172" s="135">
        <f t="shared" si="209"/>
        <v>0</v>
      </c>
      <c r="AJ172" s="135">
        <f t="shared" ref="AJ172:BO172" si="210">+AJ75</f>
        <v>0</v>
      </c>
      <c r="AK172" s="135">
        <f t="shared" si="210"/>
        <v>0</v>
      </c>
      <c r="AL172" s="135">
        <f t="shared" si="210"/>
        <v>0</v>
      </c>
      <c r="AM172" s="135">
        <f t="shared" si="210"/>
        <v>0</v>
      </c>
      <c r="AN172" s="135">
        <f t="shared" si="210"/>
        <v>0</v>
      </c>
      <c r="AO172" s="135">
        <f t="shared" si="210"/>
        <v>0</v>
      </c>
      <c r="AP172" s="135">
        <f t="shared" si="210"/>
        <v>0</v>
      </c>
      <c r="AQ172" s="135">
        <f t="shared" si="210"/>
        <v>0</v>
      </c>
      <c r="AR172" s="135">
        <f t="shared" si="210"/>
        <v>0</v>
      </c>
      <c r="AS172" s="135">
        <f t="shared" si="210"/>
        <v>0</v>
      </c>
      <c r="AT172" s="135">
        <f t="shared" si="210"/>
        <v>0</v>
      </c>
      <c r="AU172" s="135">
        <f t="shared" si="210"/>
        <v>0</v>
      </c>
      <c r="AV172" s="135">
        <f t="shared" si="210"/>
        <v>0</v>
      </c>
      <c r="AW172" s="135">
        <f t="shared" si="210"/>
        <v>0</v>
      </c>
      <c r="AX172" s="135">
        <f t="shared" si="210"/>
        <v>0</v>
      </c>
      <c r="AY172" s="135">
        <f t="shared" si="210"/>
        <v>0</v>
      </c>
      <c r="AZ172" s="135">
        <f t="shared" si="210"/>
        <v>0</v>
      </c>
      <c r="BA172" s="135">
        <f t="shared" si="210"/>
        <v>0</v>
      </c>
      <c r="BB172" s="135">
        <f t="shared" si="210"/>
        <v>0</v>
      </c>
      <c r="BC172" s="135">
        <f t="shared" si="210"/>
        <v>0</v>
      </c>
      <c r="BD172" s="135">
        <f t="shared" si="210"/>
        <v>0</v>
      </c>
      <c r="BE172" s="135">
        <f t="shared" si="210"/>
        <v>0</v>
      </c>
      <c r="BF172" s="135">
        <f t="shared" si="210"/>
        <v>0</v>
      </c>
      <c r="BG172" s="135">
        <f t="shared" si="210"/>
        <v>0</v>
      </c>
      <c r="BH172" s="135">
        <f t="shared" si="210"/>
        <v>0</v>
      </c>
      <c r="BI172" s="135">
        <f t="shared" si="210"/>
        <v>0</v>
      </c>
      <c r="BJ172" s="135">
        <f t="shared" si="210"/>
        <v>0</v>
      </c>
      <c r="BK172" s="135">
        <f t="shared" si="210"/>
        <v>0</v>
      </c>
      <c r="BL172" s="135">
        <f t="shared" si="210"/>
        <v>0</v>
      </c>
      <c r="BM172" s="135">
        <f t="shared" si="210"/>
        <v>0</v>
      </c>
      <c r="BN172" s="135">
        <f t="shared" si="210"/>
        <v>0</v>
      </c>
      <c r="BO172" s="135">
        <f t="shared" si="210"/>
        <v>0</v>
      </c>
      <c r="BP172" s="135">
        <f t="shared" ref="BP172:CF172" si="211">+BP75</f>
        <v>0</v>
      </c>
      <c r="BQ172" s="135">
        <f t="shared" si="211"/>
        <v>0</v>
      </c>
      <c r="BR172" s="135">
        <f t="shared" si="211"/>
        <v>0</v>
      </c>
      <c r="BS172" s="135">
        <f t="shared" si="211"/>
        <v>0</v>
      </c>
      <c r="BT172" s="135">
        <f t="shared" si="211"/>
        <v>0</v>
      </c>
      <c r="BU172" s="135">
        <f t="shared" si="211"/>
        <v>0</v>
      </c>
      <c r="BV172" s="135">
        <f t="shared" si="211"/>
        <v>0</v>
      </c>
      <c r="BW172" s="135">
        <f t="shared" si="211"/>
        <v>0</v>
      </c>
      <c r="BX172" s="135">
        <f t="shared" si="211"/>
        <v>0</v>
      </c>
      <c r="BY172" s="135">
        <f t="shared" si="211"/>
        <v>0</v>
      </c>
      <c r="BZ172" s="135">
        <f t="shared" si="211"/>
        <v>0</v>
      </c>
      <c r="CA172" s="135">
        <f t="shared" si="211"/>
        <v>0</v>
      </c>
      <c r="CB172" s="135">
        <f t="shared" si="211"/>
        <v>0</v>
      </c>
      <c r="CC172" s="135">
        <f t="shared" si="211"/>
        <v>0</v>
      </c>
      <c r="CD172" s="135">
        <f t="shared" si="211"/>
        <v>0</v>
      </c>
      <c r="CE172" s="135">
        <f t="shared" si="211"/>
        <v>0</v>
      </c>
      <c r="CF172" s="135">
        <f t="shared" si="211"/>
        <v>0</v>
      </c>
    </row>
    <row r="173" spans="3:84" hidden="1" x14ac:dyDescent="0.3">
      <c r="C173" s="135">
        <v>5</v>
      </c>
      <c r="D173" s="135" t="str">
        <f t="shared" ref="D173:AI173" si="212">+D81</f>
        <v>Volumen del Contenedor, m3</v>
      </c>
      <c r="E173" s="135">
        <f t="shared" si="212"/>
        <v>0</v>
      </c>
      <c r="F173" s="135">
        <f t="shared" si="212"/>
        <v>0</v>
      </c>
      <c r="G173" s="135">
        <f t="shared" si="212"/>
        <v>0</v>
      </c>
      <c r="H173" s="135">
        <f t="shared" si="212"/>
        <v>0</v>
      </c>
      <c r="I173" s="135">
        <f t="shared" si="212"/>
        <v>0</v>
      </c>
      <c r="J173" s="135">
        <f t="shared" si="212"/>
        <v>0</v>
      </c>
      <c r="K173" s="135">
        <f t="shared" si="212"/>
        <v>0</v>
      </c>
      <c r="L173" s="135">
        <f t="shared" si="212"/>
        <v>0</v>
      </c>
      <c r="M173" s="135">
        <f t="shared" si="212"/>
        <v>0</v>
      </c>
      <c r="N173" s="135">
        <f t="shared" si="212"/>
        <v>0</v>
      </c>
      <c r="O173" s="135">
        <f t="shared" si="212"/>
        <v>0</v>
      </c>
      <c r="P173" s="135">
        <f t="shared" si="212"/>
        <v>0</v>
      </c>
      <c r="Q173" s="135">
        <f t="shared" si="212"/>
        <v>0</v>
      </c>
      <c r="R173" s="135">
        <f t="shared" si="212"/>
        <v>0</v>
      </c>
      <c r="S173" s="135">
        <f t="shared" si="212"/>
        <v>0</v>
      </c>
      <c r="T173" s="135">
        <f t="shared" si="212"/>
        <v>0</v>
      </c>
      <c r="U173" s="135">
        <f t="shared" si="212"/>
        <v>0</v>
      </c>
      <c r="V173" s="135">
        <f t="shared" si="212"/>
        <v>0</v>
      </c>
      <c r="W173" s="135">
        <f t="shared" si="212"/>
        <v>0</v>
      </c>
      <c r="X173" s="135">
        <f t="shared" si="212"/>
        <v>0</v>
      </c>
      <c r="Y173" s="135">
        <f t="shared" si="212"/>
        <v>0</v>
      </c>
      <c r="Z173" s="135">
        <f t="shared" si="212"/>
        <v>0</v>
      </c>
      <c r="AA173" s="135">
        <f t="shared" si="212"/>
        <v>0</v>
      </c>
      <c r="AB173" s="135">
        <f t="shared" si="212"/>
        <v>0</v>
      </c>
      <c r="AC173" s="135">
        <f t="shared" si="212"/>
        <v>0</v>
      </c>
      <c r="AD173" s="135">
        <f t="shared" si="212"/>
        <v>0</v>
      </c>
      <c r="AE173" s="135">
        <f t="shared" si="212"/>
        <v>0</v>
      </c>
      <c r="AF173" s="135">
        <f t="shared" si="212"/>
        <v>0</v>
      </c>
      <c r="AG173" s="135">
        <f t="shared" si="212"/>
        <v>0</v>
      </c>
      <c r="AH173" s="135">
        <f t="shared" si="212"/>
        <v>0</v>
      </c>
      <c r="AI173" s="135">
        <f t="shared" si="212"/>
        <v>0</v>
      </c>
      <c r="AJ173" s="135">
        <f t="shared" ref="AJ173:BO173" si="213">+AJ81</f>
        <v>0</v>
      </c>
      <c r="AK173" s="135">
        <f t="shared" si="213"/>
        <v>0</v>
      </c>
      <c r="AL173" s="135">
        <f t="shared" si="213"/>
        <v>0</v>
      </c>
      <c r="AM173" s="135">
        <f t="shared" si="213"/>
        <v>0</v>
      </c>
      <c r="AN173" s="135">
        <f t="shared" si="213"/>
        <v>0</v>
      </c>
      <c r="AO173" s="135">
        <f t="shared" si="213"/>
        <v>0</v>
      </c>
      <c r="AP173" s="135">
        <f t="shared" si="213"/>
        <v>0</v>
      </c>
      <c r="AQ173" s="135">
        <f t="shared" si="213"/>
        <v>0</v>
      </c>
      <c r="AR173" s="135">
        <f t="shared" si="213"/>
        <v>0</v>
      </c>
      <c r="AS173" s="135">
        <f t="shared" si="213"/>
        <v>0</v>
      </c>
      <c r="AT173" s="135">
        <f t="shared" si="213"/>
        <v>0</v>
      </c>
      <c r="AU173" s="135">
        <f t="shared" si="213"/>
        <v>0</v>
      </c>
      <c r="AV173" s="135">
        <f t="shared" si="213"/>
        <v>0</v>
      </c>
      <c r="AW173" s="135">
        <f t="shared" si="213"/>
        <v>0</v>
      </c>
      <c r="AX173" s="135">
        <f t="shared" si="213"/>
        <v>0</v>
      </c>
      <c r="AY173" s="135">
        <f t="shared" si="213"/>
        <v>0</v>
      </c>
      <c r="AZ173" s="135">
        <f t="shared" si="213"/>
        <v>0</v>
      </c>
      <c r="BA173" s="135">
        <f t="shared" si="213"/>
        <v>0</v>
      </c>
      <c r="BB173" s="135">
        <f t="shared" si="213"/>
        <v>0</v>
      </c>
      <c r="BC173" s="135">
        <f t="shared" si="213"/>
        <v>0</v>
      </c>
      <c r="BD173" s="135">
        <f t="shared" si="213"/>
        <v>0</v>
      </c>
      <c r="BE173" s="135">
        <f t="shared" si="213"/>
        <v>0</v>
      </c>
      <c r="BF173" s="135">
        <f t="shared" si="213"/>
        <v>0</v>
      </c>
      <c r="BG173" s="135">
        <f t="shared" si="213"/>
        <v>0</v>
      </c>
      <c r="BH173" s="135">
        <f t="shared" si="213"/>
        <v>0</v>
      </c>
      <c r="BI173" s="135">
        <f t="shared" si="213"/>
        <v>0</v>
      </c>
      <c r="BJ173" s="135">
        <f t="shared" si="213"/>
        <v>0</v>
      </c>
      <c r="BK173" s="135">
        <f t="shared" si="213"/>
        <v>0</v>
      </c>
      <c r="BL173" s="135">
        <f t="shared" si="213"/>
        <v>0</v>
      </c>
      <c r="BM173" s="135">
        <f t="shared" si="213"/>
        <v>0</v>
      </c>
      <c r="BN173" s="135">
        <f t="shared" si="213"/>
        <v>0</v>
      </c>
      <c r="BO173" s="135">
        <f t="shared" si="213"/>
        <v>0</v>
      </c>
      <c r="BP173" s="135">
        <f t="shared" ref="BP173:CF173" si="214">+BP81</f>
        <v>0</v>
      </c>
      <c r="BQ173" s="135">
        <f t="shared" si="214"/>
        <v>0</v>
      </c>
      <c r="BR173" s="135">
        <f t="shared" si="214"/>
        <v>0</v>
      </c>
      <c r="BS173" s="135">
        <f t="shared" si="214"/>
        <v>0</v>
      </c>
      <c r="BT173" s="135">
        <f t="shared" si="214"/>
        <v>0</v>
      </c>
      <c r="BU173" s="135">
        <f t="shared" si="214"/>
        <v>0</v>
      </c>
      <c r="BV173" s="135">
        <f t="shared" si="214"/>
        <v>0</v>
      </c>
      <c r="BW173" s="135">
        <f t="shared" si="214"/>
        <v>0</v>
      </c>
      <c r="BX173" s="135">
        <f t="shared" si="214"/>
        <v>0</v>
      </c>
      <c r="BY173" s="135">
        <f t="shared" si="214"/>
        <v>0</v>
      </c>
      <c r="BZ173" s="135">
        <f t="shared" si="214"/>
        <v>0</v>
      </c>
      <c r="CA173" s="135">
        <f t="shared" si="214"/>
        <v>0</v>
      </c>
      <c r="CB173" s="135">
        <f t="shared" si="214"/>
        <v>0</v>
      </c>
      <c r="CC173" s="135">
        <f t="shared" si="214"/>
        <v>0</v>
      </c>
      <c r="CD173" s="135">
        <f t="shared" si="214"/>
        <v>0</v>
      </c>
      <c r="CE173" s="135">
        <f t="shared" si="214"/>
        <v>0</v>
      </c>
      <c r="CF173" s="135">
        <f t="shared" si="214"/>
        <v>0</v>
      </c>
    </row>
    <row r="174" spans="3:84" hidden="1" x14ac:dyDescent="0.3">
      <c r="C174" s="135">
        <v>6</v>
      </c>
      <c r="D174" s="135" t="str">
        <f t="shared" ref="D174:AI174" si="215">+D87</f>
        <v>Volumen del Contenedor, m3</v>
      </c>
      <c r="E174" s="135">
        <f t="shared" si="215"/>
        <v>0</v>
      </c>
      <c r="F174" s="135">
        <f t="shared" si="215"/>
        <v>0</v>
      </c>
      <c r="G174" s="135">
        <f t="shared" si="215"/>
        <v>0</v>
      </c>
      <c r="H174" s="135">
        <f t="shared" si="215"/>
        <v>0</v>
      </c>
      <c r="I174" s="135">
        <f t="shared" si="215"/>
        <v>0</v>
      </c>
      <c r="J174" s="135">
        <f t="shared" si="215"/>
        <v>0</v>
      </c>
      <c r="K174" s="135">
        <f t="shared" si="215"/>
        <v>0</v>
      </c>
      <c r="L174" s="135">
        <f t="shared" si="215"/>
        <v>0</v>
      </c>
      <c r="M174" s="135">
        <f t="shared" si="215"/>
        <v>0</v>
      </c>
      <c r="N174" s="135">
        <f t="shared" si="215"/>
        <v>0</v>
      </c>
      <c r="O174" s="135">
        <f t="shared" si="215"/>
        <v>0</v>
      </c>
      <c r="P174" s="135">
        <f t="shared" si="215"/>
        <v>0</v>
      </c>
      <c r="Q174" s="135">
        <f t="shared" si="215"/>
        <v>0</v>
      </c>
      <c r="R174" s="135">
        <f t="shared" si="215"/>
        <v>0</v>
      </c>
      <c r="S174" s="135">
        <f t="shared" si="215"/>
        <v>0</v>
      </c>
      <c r="T174" s="135">
        <f t="shared" si="215"/>
        <v>0</v>
      </c>
      <c r="U174" s="135">
        <f t="shared" si="215"/>
        <v>0</v>
      </c>
      <c r="V174" s="135">
        <f t="shared" si="215"/>
        <v>0</v>
      </c>
      <c r="W174" s="135">
        <f t="shared" si="215"/>
        <v>0</v>
      </c>
      <c r="X174" s="135">
        <f t="shared" si="215"/>
        <v>0</v>
      </c>
      <c r="Y174" s="135">
        <f t="shared" si="215"/>
        <v>0</v>
      </c>
      <c r="Z174" s="135">
        <f t="shared" si="215"/>
        <v>0</v>
      </c>
      <c r="AA174" s="135">
        <f t="shared" si="215"/>
        <v>0</v>
      </c>
      <c r="AB174" s="135">
        <f t="shared" si="215"/>
        <v>0</v>
      </c>
      <c r="AC174" s="135">
        <f t="shared" si="215"/>
        <v>0</v>
      </c>
      <c r="AD174" s="135">
        <f t="shared" si="215"/>
        <v>0</v>
      </c>
      <c r="AE174" s="135">
        <f t="shared" si="215"/>
        <v>0</v>
      </c>
      <c r="AF174" s="135">
        <f t="shared" si="215"/>
        <v>0</v>
      </c>
      <c r="AG174" s="135">
        <f t="shared" si="215"/>
        <v>0</v>
      </c>
      <c r="AH174" s="135">
        <f t="shared" si="215"/>
        <v>0</v>
      </c>
      <c r="AI174" s="135">
        <f t="shared" si="215"/>
        <v>0</v>
      </c>
      <c r="AJ174" s="135">
        <f t="shared" ref="AJ174:BO174" si="216">+AJ87</f>
        <v>0</v>
      </c>
      <c r="AK174" s="135">
        <f t="shared" si="216"/>
        <v>0</v>
      </c>
      <c r="AL174" s="135">
        <f t="shared" si="216"/>
        <v>0</v>
      </c>
      <c r="AM174" s="135">
        <f t="shared" si="216"/>
        <v>0</v>
      </c>
      <c r="AN174" s="135">
        <f t="shared" si="216"/>
        <v>0</v>
      </c>
      <c r="AO174" s="135">
        <f t="shared" si="216"/>
        <v>0</v>
      </c>
      <c r="AP174" s="135">
        <f t="shared" si="216"/>
        <v>0</v>
      </c>
      <c r="AQ174" s="135">
        <f t="shared" si="216"/>
        <v>0</v>
      </c>
      <c r="AR174" s="135">
        <f t="shared" si="216"/>
        <v>0</v>
      </c>
      <c r="AS174" s="135">
        <f t="shared" si="216"/>
        <v>0</v>
      </c>
      <c r="AT174" s="135">
        <f t="shared" si="216"/>
        <v>0</v>
      </c>
      <c r="AU174" s="135">
        <f t="shared" si="216"/>
        <v>0</v>
      </c>
      <c r="AV174" s="135">
        <f t="shared" si="216"/>
        <v>0</v>
      </c>
      <c r="AW174" s="135">
        <f t="shared" si="216"/>
        <v>0</v>
      </c>
      <c r="AX174" s="135">
        <f t="shared" si="216"/>
        <v>0</v>
      </c>
      <c r="AY174" s="135">
        <f t="shared" si="216"/>
        <v>0</v>
      </c>
      <c r="AZ174" s="135">
        <f t="shared" si="216"/>
        <v>0</v>
      </c>
      <c r="BA174" s="135">
        <f t="shared" si="216"/>
        <v>0</v>
      </c>
      <c r="BB174" s="135">
        <f t="shared" si="216"/>
        <v>0</v>
      </c>
      <c r="BC174" s="135">
        <f t="shared" si="216"/>
        <v>0</v>
      </c>
      <c r="BD174" s="135">
        <f t="shared" si="216"/>
        <v>0</v>
      </c>
      <c r="BE174" s="135">
        <f t="shared" si="216"/>
        <v>0</v>
      </c>
      <c r="BF174" s="135">
        <f t="shared" si="216"/>
        <v>0</v>
      </c>
      <c r="BG174" s="135">
        <f t="shared" si="216"/>
        <v>0</v>
      </c>
      <c r="BH174" s="135">
        <f t="shared" si="216"/>
        <v>0</v>
      </c>
      <c r="BI174" s="135">
        <f t="shared" si="216"/>
        <v>0</v>
      </c>
      <c r="BJ174" s="135">
        <f t="shared" si="216"/>
        <v>0</v>
      </c>
      <c r="BK174" s="135">
        <f t="shared" si="216"/>
        <v>0</v>
      </c>
      <c r="BL174" s="135">
        <f t="shared" si="216"/>
        <v>0</v>
      </c>
      <c r="BM174" s="135">
        <f t="shared" si="216"/>
        <v>0</v>
      </c>
      <c r="BN174" s="135">
        <f t="shared" si="216"/>
        <v>0</v>
      </c>
      <c r="BO174" s="135">
        <f t="shared" si="216"/>
        <v>0</v>
      </c>
      <c r="BP174" s="135">
        <f t="shared" ref="BP174:CF174" si="217">+BP87</f>
        <v>0</v>
      </c>
      <c r="BQ174" s="135">
        <f t="shared" si="217"/>
        <v>0</v>
      </c>
      <c r="BR174" s="135">
        <f t="shared" si="217"/>
        <v>0</v>
      </c>
      <c r="BS174" s="135">
        <f t="shared" si="217"/>
        <v>0</v>
      </c>
      <c r="BT174" s="135">
        <f t="shared" si="217"/>
        <v>0</v>
      </c>
      <c r="BU174" s="135">
        <f t="shared" si="217"/>
        <v>0</v>
      </c>
      <c r="BV174" s="135">
        <f t="shared" si="217"/>
        <v>0</v>
      </c>
      <c r="BW174" s="135">
        <f t="shared" si="217"/>
        <v>0</v>
      </c>
      <c r="BX174" s="135">
        <f t="shared" si="217"/>
        <v>0</v>
      </c>
      <c r="BY174" s="135">
        <f t="shared" si="217"/>
        <v>0</v>
      </c>
      <c r="BZ174" s="135">
        <f t="shared" si="217"/>
        <v>0</v>
      </c>
      <c r="CA174" s="135">
        <f t="shared" si="217"/>
        <v>0</v>
      </c>
      <c r="CB174" s="135">
        <f t="shared" si="217"/>
        <v>0</v>
      </c>
      <c r="CC174" s="135">
        <f t="shared" si="217"/>
        <v>0</v>
      </c>
      <c r="CD174" s="135">
        <f t="shared" si="217"/>
        <v>0</v>
      </c>
      <c r="CE174" s="135">
        <f t="shared" si="217"/>
        <v>0</v>
      </c>
      <c r="CF174" s="135">
        <f t="shared" si="217"/>
        <v>0</v>
      </c>
    </row>
    <row r="175" spans="3:84" hidden="1" x14ac:dyDescent="0.3">
      <c r="C175" s="135">
        <v>7</v>
      </c>
      <c r="D175" s="135" t="str">
        <f t="shared" ref="D175:AI175" si="218">+D93</f>
        <v>Volumen del Contenedor, m3</v>
      </c>
      <c r="E175" s="135">
        <f t="shared" si="218"/>
        <v>0</v>
      </c>
      <c r="F175" s="135">
        <f t="shared" si="218"/>
        <v>0</v>
      </c>
      <c r="G175" s="135">
        <f t="shared" si="218"/>
        <v>0</v>
      </c>
      <c r="H175" s="135">
        <f t="shared" si="218"/>
        <v>0</v>
      </c>
      <c r="I175" s="135">
        <f t="shared" si="218"/>
        <v>0</v>
      </c>
      <c r="J175" s="135">
        <f t="shared" si="218"/>
        <v>0</v>
      </c>
      <c r="K175" s="135">
        <f t="shared" si="218"/>
        <v>0</v>
      </c>
      <c r="L175" s="135">
        <f t="shared" si="218"/>
        <v>0</v>
      </c>
      <c r="M175" s="135">
        <f t="shared" si="218"/>
        <v>0</v>
      </c>
      <c r="N175" s="135">
        <f t="shared" si="218"/>
        <v>0</v>
      </c>
      <c r="O175" s="135">
        <f t="shared" si="218"/>
        <v>0</v>
      </c>
      <c r="P175" s="135">
        <f t="shared" si="218"/>
        <v>0</v>
      </c>
      <c r="Q175" s="135">
        <f t="shared" si="218"/>
        <v>0</v>
      </c>
      <c r="R175" s="135">
        <f t="shared" si="218"/>
        <v>0</v>
      </c>
      <c r="S175" s="135">
        <f t="shared" si="218"/>
        <v>0</v>
      </c>
      <c r="T175" s="135">
        <f t="shared" si="218"/>
        <v>0</v>
      </c>
      <c r="U175" s="135">
        <f t="shared" si="218"/>
        <v>0</v>
      </c>
      <c r="V175" s="135">
        <f t="shared" si="218"/>
        <v>0</v>
      </c>
      <c r="W175" s="135">
        <f t="shared" si="218"/>
        <v>0</v>
      </c>
      <c r="X175" s="135">
        <f t="shared" si="218"/>
        <v>0</v>
      </c>
      <c r="Y175" s="135">
        <f t="shared" si="218"/>
        <v>0</v>
      </c>
      <c r="Z175" s="135">
        <f t="shared" si="218"/>
        <v>0</v>
      </c>
      <c r="AA175" s="135">
        <f t="shared" si="218"/>
        <v>0</v>
      </c>
      <c r="AB175" s="135">
        <f t="shared" si="218"/>
        <v>0</v>
      </c>
      <c r="AC175" s="135">
        <f t="shared" si="218"/>
        <v>0</v>
      </c>
      <c r="AD175" s="135">
        <f t="shared" si="218"/>
        <v>0</v>
      </c>
      <c r="AE175" s="135">
        <f t="shared" si="218"/>
        <v>0</v>
      </c>
      <c r="AF175" s="135">
        <f t="shared" si="218"/>
        <v>0</v>
      </c>
      <c r="AG175" s="135">
        <f t="shared" si="218"/>
        <v>0</v>
      </c>
      <c r="AH175" s="135">
        <f t="shared" si="218"/>
        <v>0</v>
      </c>
      <c r="AI175" s="135">
        <f t="shared" si="218"/>
        <v>0</v>
      </c>
      <c r="AJ175" s="135">
        <f t="shared" ref="AJ175:BO175" si="219">+AJ93</f>
        <v>0</v>
      </c>
      <c r="AK175" s="135">
        <f t="shared" si="219"/>
        <v>0</v>
      </c>
      <c r="AL175" s="135">
        <f t="shared" si="219"/>
        <v>0</v>
      </c>
      <c r="AM175" s="135">
        <f t="shared" si="219"/>
        <v>0</v>
      </c>
      <c r="AN175" s="135">
        <f t="shared" si="219"/>
        <v>0</v>
      </c>
      <c r="AO175" s="135">
        <f t="shared" si="219"/>
        <v>0</v>
      </c>
      <c r="AP175" s="135">
        <f t="shared" si="219"/>
        <v>0</v>
      </c>
      <c r="AQ175" s="135">
        <f t="shared" si="219"/>
        <v>0</v>
      </c>
      <c r="AR175" s="135">
        <f t="shared" si="219"/>
        <v>0</v>
      </c>
      <c r="AS175" s="135">
        <f t="shared" si="219"/>
        <v>0</v>
      </c>
      <c r="AT175" s="135">
        <f t="shared" si="219"/>
        <v>0</v>
      </c>
      <c r="AU175" s="135">
        <f t="shared" si="219"/>
        <v>0</v>
      </c>
      <c r="AV175" s="135">
        <f t="shared" si="219"/>
        <v>0</v>
      </c>
      <c r="AW175" s="135">
        <f t="shared" si="219"/>
        <v>0</v>
      </c>
      <c r="AX175" s="135">
        <f t="shared" si="219"/>
        <v>0</v>
      </c>
      <c r="AY175" s="135">
        <f t="shared" si="219"/>
        <v>0</v>
      </c>
      <c r="AZ175" s="135">
        <f t="shared" si="219"/>
        <v>0</v>
      </c>
      <c r="BA175" s="135">
        <f t="shared" si="219"/>
        <v>0</v>
      </c>
      <c r="BB175" s="135">
        <f t="shared" si="219"/>
        <v>0</v>
      </c>
      <c r="BC175" s="135">
        <f t="shared" si="219"/>
        <v>0</v>
      </c>
      <c r="BD175" s="135">
        <f t="shared" si="219"/>
        <v>0</v>
      </c>
      <c r="BE175" s="135">
        <f t="shared" si="219"/>
        <v>0</v>
      </c>
      <c r="BF175" s="135">
        <f t="shared" si="219"/>
        <v>0</v>
      </c>
      <c r="BG175" s="135">
        <f t="shared" si="219"/>
        <v>0</v>
      </c>
      <c r="BH175" s="135">
        <f t="shared" si="219"/>
        <v>0</v>
      </c>
      <c r="BI175" s="135">
        <f t="shared" si="219"/>
        <v>0</v>
      </c>
      <c r="BJ175" s="135">
        <f t="shared" si="219"/>
        <v>0</v>
      </c>
      <c r="BK175" s="135">
        <f t="shared" si="219"/>
        <v>0</v>
      </c>
      <c r="BL175" s="135">
        <f t="shared" si="219"/>
        <v>0</v>
      </c>
      <c r="BM175" s="135">
        <f t="shared" si="219"/>
        <v>0</v>
      </c>
      <c r="BN175" s="135">
        <f t="shared" si="219"/>
        <v>0</v>
      </c>
      <c r="BO175" s="135">
        <f t="shared" si="219"/>
        <v>0</v>
      </c>
      <c r="BP175" s="135">
        <f t="shared" ref="BP175:CF175" si="220">+BP93</f>
        <v>0</v>
      </c>
      <c r="BQ175" s="135">
        <f t="shared" si="220"/>
        <v>0</v>
      </c>
      <c r="BR175" s="135">
        <f t="shared" si="220"/>
        <v>0</v>
      </c>
      <c r="BS175" s="135">
        <f t="shared" si="220"/>
        <v>0</v>
      </c>
      <c r="BT175" s="135">
        <f t="shared" si="220"/>
        <v>0</v>
      </c>
      <c r="BU175" s="135">
        <f t="shared" si="220"/>
        <v>0</v>
      </c>
      <c r="BV175" s="135">
        <f t="shared" si="220"/>
        <v>0</v>
      </c>
      <c r="BW175" s="135">
        <f t="shared" si="220"/>
        <v>0</v>
      </c>
      <c r="BX175" s="135">
        <f t="shared" si="220"/>
        <v>0</v>
      </c>
      <c r="BY175" s="135">
        <f t="shared" si="220"/>
        <v>0</v>
      </c>
      <c r="BZ175" s="135">
        <f t="shared" si="220"/>
        <v>0</v>
      </c>
      <c r="CA175" s="135">
        <f t="shared" si="220"/>
        <v>0</v>
      </c>
      <c r="CB175" s="135">
        <f t="shared" si="220"/>
        <v>0</v>
      </c>
      <c r="CC175" s="135">
        <f t="shared" si="220"/>
        <v>0</v>
      </c>
      <c r="CD175" s="135">
        <f t="shared" si="220"/>
        <v>0</v>
      </c>
      <c r="CE175" s="135">
        <f t="shared" si="220"/>
        <v>0</v>
      </c>
      <c r="CF175" s="135">
        <f t="shared" si="220"/>
        <v>0</v>
      </c>
    </row>
    <row r="176" spans="3:84" hidden="1" x14ac:dyDescent="0.3">
      <c r="C176" s="135">
        <v>8</v>
      </c>
      <c r="D176" s="135" t="str">
        <f t="shared" ref="D176:AI176" si="221">+D99</f>
        <v>Volumen del Contenedor, m3</v>
      </c>
      <c r="E176" s="135">
        <f t="shared" si="221"/>
        <v>0</v>
      </c>
      <c r="F176" s="135">
        <f t="shared" si="221"/>
        <v>0</v>
      </c>
      <c r="G176" s="135">
        <f t="shared" si="221"/>
        <v>0</v>
      </c>
      <c r="H176" s="135">
        <f t="shared" si="221"/>
        <v>0</v>
      </c>
      <c r="I176" s="135">
        <f t="shared" si="221"/>
        <v>0</v>
      </c>
      <c r="J176" s="135">
        <f t="shared" si="221"/>
        <v>0</v>
      </c>
      <c r="K176" s="135">
        <f t="shared" si="221"/>
        <v>0</v>
      </c>
      <c r="L176" s="135">
        <f t="shared" si="221"/>
        <v>0</v>
      </c>
      <c r="M176" s="135">
        <f t="shared" si="221"/>
        <v>0</v>
      </c>
      <c r="N176" s="135">
        <f t="shared" si="221"/>
        <v>0</v>
      </c>
      <c r="O176" s="135">
        <f t="shared" si="221"/>
        <v>0</v>
      </c>
      <c r="P176" s="135">
        <f t="shared" si="221"/>
        <v>0</v>
      </c>
      <c r="Q176" s="135">
        <f t="shared" si="221"/>
        <v>0</v>
      </c>
      <c r="R176" s="135">
        <f t="shared" si="221"/>
        <v>0</v>
      </c>
      <c r="S176" s="135">
        <f t="shared" si="221"/>
        <v>0</v>
      </c>
      <c r="T176" s="135">
        <f t="shared" si="221"/>
        <v>0</v>
      </c>
      <c r="U176" s="135">
        <f t="shared" si="221"/>
        <v>0</v>
      </c>
      <c r="V176" s="135">
        <f t="shared" si="221"/>
        <v>0</v>
      </c>
      <c r="W176" s="135">
        <f t="shared" si="221"/>
        <v>0</v>
      </c>
      <c r="X176" s="135">
        <f t="shared" si="221"/>
        <v>0</v>
      </c>
      <c r="Y176" s="135">
        <f t="shared" si="221"/>
        <v>0</v>
      </c>
      <c r="Z176" s="135">
        <f t="shared" si="221"/>
        <v>0</v>
      </c>
      <c r="AA176" s="135">
        <f t="shared" si="221"/>
        <v>0</v>
      </c>
      <c r="AB176" s="135">
        <f t="shared" si="221"/>
        <v>0</v>
      </c>
      <c r="AC176" s="135">
        <f t="shared" si="221"/>
        <v>0</v>
      </c>
      <c r="AD176" s="135">
        <f t="shared" si="221"/>
        <v>0</v>
      </c>
      <c r="AE176" s="135">
        <f t="shared" si="221"/>
        <v>0</v>
      </c>
      <c r="AF176" s="135">
        <f t="shared" si="221"/>
        <v>0</v>
      </c>
      <c r="AG176" s="135">
        <f t="shared" si="221"/>
        <v>0</v>
      </c>
      <c r="AH176" s="135">
        <f t="shared" si="221"/>
        <v>0</v>
      </c>
      <c r="AI176" s="135">
        <f t="shared" si="221"/>
        <v>0</v>
      </c>
      <c r="AJ176" s="135">
        <f t="shared" ref="AJ176:BO176" si="222">+AJ99</f>
        <v>0</v>
      </c>
      <c r="AK176" s="135">
        <f t="shared" si="222"/>
        <v>0</v>
      </c>
      <c r="AL176" s="135">
        <f t="shared" si="222"/>
        <v>0</v>
      </c>
      <c r="AM176" s="135">
        <f t="shared" si="222"/>
        <v>0</v>
      </c>
      <c r="AN176" s="135">
        <f t="shared" si="222"/>
        <v>0</v>
      </c>
      <c r="AO176" s="135">
        <f t="shared" si="222"/>
        <v>0</v>
      </c>
      <c r="AP176" s="135">
        <f t="shared" si="222"/>
        <v>0</v>
      </c>
      <c r="AQ176" s="135">
        <f t="shared" si="222"/>
        <v>0</v>
      </c>
      <c r="AR176" s="135">
        <f t="shared" si="222"/>
        <v>0</v>
      </c>
      <c r="AS176" s="135">
        <f t="shared" si="222"/>
        <v>0</v>
      </c>
      <c r="AT176" s="135">
        <f t="shared" si="222"/>
        <v>0</v>
      </c>
      <c r="AU176" s="135">
        <f t="shared" si="222"/>
        <v>0</v>
      </c>
      <c r="AV176" s="135">
        <f t="shared" si="222"/>
        <v>0</v>
      </c>
      <c r="AW176" s="135">
        <f t="shared" si="222"/>
        <v>0</v>
      </c>
      <c r="AX176" s="135">
        <f t="shared" si="222"/>
        <v>0</v>
      </c>
      <c r="AY176" s="135">
        <f t="shared" si="222"/>
        <v>0</v>
      </c>
      <c r="AZ176" s="135">
        <f t="shared" si="222"/>
        <v>0</v>
      </c>
      <c r="BA176" s="135">
        <f t="shared" si="222"/>
        <v>0</v>
      </c>
      <c r="BB176" s="135">
        <f t="shared" si="222"/>
        <v>0</v>
      </c>
      <c r="BC176" s="135">
        <f t="shared" si="222"/>
        <v>0</v>
      </c>
      <c r="BD176" s="135">
        <f t="shared" si="222"/>
        <v>0</v>
      </c>
      <c r="BE176" s="135">
        <f t="shared" si="222"/>
        <v>0</v>
      </c>
      <c r="BF176" s="135">
        <f t="shared" si="222"/>
        <v>0</v>
      </c>
      <c r="BG176" s="135">
        <f t="shared" si="222"/>
        <v>0</v>
      </c>
      <c r="BH176" s="135">
        <f t="shared" si="222"/>
        <v>0</v>
      </c>
      <c r="BI176" s="135">
        <f t="shared" si="222"/>
        <v>0</v>
      </c>
      <c r="BJ176" s="135">
        <f t="shared" si="222"/>
        <v>0</v>
      </c>
      <c r="BK176" s="135">
        <f t="shared" si="222"/>
        <v>0</v>
      </c>
      <c r="BL176" s="135">
        <f t="shared" si="222"/>
        <v>0</v>
      </c>
      <c r="BM176" s="135">
        <f t="shared" si="222"/>
        <v>0</v>
      </c>
      <c r="BN176" s="135">
        <f t="shared" si="222"/>
        <v>0</v>
      </c>
      <c r="BO176" s="135">
        <f t="shared" si="222"/>
        <v>0</v>
      </c>
      <c r="BP176" s="135">
        <f t="shared" ref="BP176:CF176" si="223">+BP99</f>
        <v>0</v>
      </c>
      <c r="BQ176" s="135">
        <f t="shared" si="223"/>
        <v>0</v>
      </c>
      <c r="BR176" s="135">
        <f t="shared" si="223"/>
        <v>0</v>
      </c>
      <c r="BS176" s="135">
        <f t="shared" si="223"/>
        <v>0</v>
      </c>
      <c r="BT176" s="135">
        <f t="shared" si="223"/>
        <v>0</v>
      </c>
      <c r="BU176" s="135">
        <f t="shared" si="223"/>
        <v>0</v>
      </c>
      <c r="BV176" s="135">
        <f t="shared" si="223"/>
        <v>0</v>
      </c>
      <c r="BW176" s="135">
        <f t="shared" si="223"/>
        <v>0</v>
      </c>
      <c r="BX176" s="135">
        <f t="shared" si="223"/>
        <v>0</v>
      </c>
      <c r="BY176" s="135">
        <f t="shared" si="223"/>
        <v>0</v>
      </c>
      <c r="BZ176" s="135">
        <f t="shared" si="223"/>
        <v>0</v>
      </c>
      <c r="CA176" s="135">
        <f t="shared" si="223"/>
        <v>0</v>
      </c>
      <c r="CB176" s="135">
        <f t="shared" si="223"/>
        <v>0</v>
      </c>
      <c r="CC176" s="135">
        <f t="shared" si="223"/>
        <v>0</v>
      </c>
      <c r="CD176" s="135">
        <f t="shared" si="223"/>
        <v>0</v>
      </c>
      <c r="CE176" s="135">
        <f t="shared" si="223"/>
        <v>0</v>
      </c>
      <c r="CF176" s="135">
        <f t="shared" si="223"/>
        <v>0</v>
      </c>
    </row>
    <row r="177" spans="3:84" hidden="1" x14ac:dyDescent="0.3">
      <c r="C177" s="135">
        <v>9</v>
      </c>
      <c r="D177" s="135" t="str">
        <f t="shared" ref="D177:AI177" si="224">+D105</f>
        <v>Volumen del Contenedor, m3</v>
      </c>
      <c r="E177" s="135">
        <f t="shared" si="224"/>
        <v>0</v>
      </c>
      <c r="F177" s="135">
        <f t="shared" si="224"/>
        <v>0</v>
      </c>
      <c r="G177" s="135">
        <f t="shared" si="224"/>
        <v>0</v>
      </c>
      <c r="H177" s="135">
        <f t="shared" si="224"/>
        <v>0</v>
      </c>
      <c r="I177" s="135">
        <f t="shared" si="224"/>
        <v>0</v>
      </c>
      <c r="J177" s="135">
        <f t="shared" si="224"/>
        <v>0</v>
      </c>
      <c r="K177" s="135">
        <f t="shared" si="224"/>
        <v>0</v>
      </c>
      <c r="L177" s="135">
        <f t="shared" si="224"/>
        <v>0</v>
      </c>
      <c r="M177" s="135">
        <f t="shared" si="224"/>
        <v>0</v>
      </c>
      <c r="N177" s="135">
        <f t="shared" si="224"/>
        <v>0</v>
      </c>
      <c r="O177" s="135">
        <f t="shared" si="224"/>
        <v>0</v>
      </c>
      <c r="P177" s="135">
        <f t="shared" si="224"/>
        <v>0</v>
      </c>
      <c r="Q177" s="135">
        <f t="shared" si="224"/>
        <v>0</v>
      </c>
      <c r="R177" s="135">
        <f t="shared" si="224"/>
        <v>0</v>
      </c>
      <c r="S177" s="135">
        <f t="shared" si="224"/>
        <v>0</v>
      </c>
      <c r="T177" s="135">
        <f t="shared" si="224"/>
        <v>0</v>
      </c>
      <c r="U177" s="135">
        <f t="shared" si="224"/>
        <v>0</v>
      </c>
      <c r="V177" s="135">
        <f t="shared" si="224"/>
        <v>0</v>
      </c>
      <c r="W177" s="135">
        <f t="shared" si="224"/>
        <v>0</v>
      </c>
      <c r="X177" s="135">
        <f t="shared" si="224"/>
        <v>0</v>
      </c>
      <c r="Y177" s="135">
        <f t="shared" si="224"/>
        <v>0</v>
      </c>
      <c r="Z177" s="135">
        <f t="shared" si="224"/>
        <v>0</v>
      </c>
      <c r="AA177" s="135">
        <f t="shared" si="224"/>
        <v>0</v>
      </c>
      <c r="AB177" s="135">
        <f t="shared" si="224"/>
        <v>0</v>
      </c>
      <c r="AC177" s="135">
        <f t="shared" si="224"/>
        <v>0</v>
      </c>
      <c r="AD177" s="135">
        <f t="shared" si="224"/>
        <v>0</v>
      </c>
      <c r="AE177" s="135">
        <f t="shared" si="224"/>
        <v>0</v>
      </c>
      <c r="AF177" s="135">
        <f t="shared" si="224"/>
        <v>0</v>
      </c>
      <c r="AG177" s="135">
        <f t="shared" si="224"/>
        <v>0</v>
      </c>
      <c r="AH177" s="135">
        <f t="shared" si="224"/>
        <v>0</v>
      </c>
      <c r="AI177" s="135">
        <f t="shared" si="224"/>
        <v>0</v>
      </c>
      <c r="AJ177" s="135">
        <f t="shared" ref="AJ177:BO177" si="225">+AJ105</f>
        <v>0</v>
      </c>
      <c r="AK177" s="135">
        <f t="shared" si="225"/>
        <v>0</v>
      </c>
      <c r="AL177" s="135">
        <f t="shared" si="225"/>
        <v>0</v>
      </c>
      <c r="AM177" s="135">
        <f t="shared" si="225"/>
        <v>0</v>
      </c>
      <c r="AN177" s="135">
        <f t="shared" si="225"/>
        <v>0</v>
      </c>
      <c r="AO177" s="135">
        <f t="shared" si="225"/>
        <v>0</v>
      </c>
      <c r="AP177" s="135">
        <f t="shared" si="225"/>
        <v>0</v>
      </c>
      <c r="AQ177" s="135">
        <f t="shared" si="225"/>
        <v>0</v>
      </c>
      <c r="AR177" s="135">
        <f t="shared" si="225"/>
        <v>0</v>
      </c>
      <c r="AS177" s="135">
        <f t="shared" si="225"/>
        <v>0</v>
      </c>
      <c r="AT177" s="135">
        <f t="shared" si="225"/>
        <v>0</v>
      </c>
      <c r="AU177" s="135">
        <f t="shared" si="225"/>
        <v>0</v>
      </c>
      <c r="AV177" s="135">
        <f t="shared" si="225"/>
        <v>0</v>
      </c>
      <c r="AW177" s="135">
        <f t="shared" si="225"/>
        <v>0</v>
      </c>
      <c r="AX177" s="135">
        <f t="shared" si="225"/>
        <v>0</v>
      </c>
      <c r="AY177" s="135">
        <f t="shared" si="225"/>
        <v>0</v>
      </c>
      <c r="AZ177" s="135">
        <f t="shared" si="225"/>
        <v>0</v>
      </c>
      <c r="BA177" s="135">
        <f t="shared" si="225"/>
        <v>0</v>
      </c>
      <c r="BB177" s="135">
        <f t="shared" si="225"/>
        <v>0</v>
      </c>
      <c r="BC177" s="135">
        <f t="shared" si="225"/>
        <v>0</v>
      </c>
      <c r="BD177" s="135">
        <f t="shared" si="225"/>
        <v>0</v>
      </c>
      <c r="BE177" s="135">
        <f t="shared" si="225"/>
        <v>0</v>
      </c>
      <c r="BF177" s="135">
        <f t="shared" si="225"/>
        <v>0</v>
      </c>
      <c r="BG177" s="135">
        <f t="shared" si="225"/>
        <v>0</v>
      </c>
      <c r="BH177" s="135">
        <f t="shared" si="225"/>
        <v>0</v>
      </c>
      <c r="BI177" s="135">
        <f t="shared" si="225"/>
        <v>0</v>
      </c>
      <c r="BJ177" s="135">
        <f t="shared" si="225"/>
        <v>0</v>
      </c>
      <c r="BK177" s="135">
        <f t="shared" si="225"/>
        <v>0</v>
      </c>
      <c r="BL177" s="135">
        <f t="shared" si="225"/>
        <v>0</v>
      </c>
      <c r="BM177" s="135">
        <f t="shared" si="225"/>
        <v>0</v>
      </c>
      <c r="BN177" s="135">
        <f t="shared" si="225"/>
        <v>0</v>
      </c>
      <c r="BO177" s="135">
        <f t="shared" si="225"/>
        <v>0</v>
      </c>
      <c r="BP177" s="135">
        <f t="shared" ref="BP177:CF177" si="226">+BP105</f>
        <v>0</v>
      </c>
      <c r="BQ177" s="135">
        <f t="shared" si="226"/>
        <v>0</v>
      </c>
      <c r="BR177" s="135">
        <f t="shared" si="226"/>
        <v>0</v>
      </c>
      <c r="BS177" s="135">
        <f t="shared" si="226"/>
        <v>0</v>
      </c>
      <c r="BT177" s="135">
        <f t="shared" si="226"/>
        <v>0</v>
      </c>
      <c r="BU177" s="135">
        <f t="shared" si="226"/>
        <v>0</v>
      </c>
      <c r="BV177" s="135">
        <f t="shared" si="226"/>
        <v>0</v>
      </c>
      <c r="BW177" s="135">
        <f t="shared" si="226"/>
        <v>0</v>
      </c>
      <c r="BX177" s="135">
        <f t="shared" si="226"/>
        <v>0</v>
      </c>
      <c r="BY177" s="135">
        <f t="shared" si="226"/>
        <v>0</v>
      </c>
      <c r="BZ177" s="135">
        <f t="shared" si="226"/>
        <v>0</v>
      </c>
      <c r="CA177" s="135">
        <f t="shared" si="226"/>
        <v>0</v>
      </c>
      <c r="CB177" s="135">
        <f t="shared" si="226"/>
        <v>0</v>
      </c>
      <c r="CC177" s="135">
        <f t="shared" si="226"/>
        <v>0</v>
      </c>
      <c r="CD177" s="135">
        <f t="shared" si="226"/>
        <v>0</v>
      </c>
      <c r="CE177" s="135">
        <f t="shared" si="226"/>
        <v>0</v>
      </c>
      <c r="CF177" s="135">
        <f t="shared" si="226"/>
        <v>0</v>
      </c>
    </row>
    <row r="178" spans="3:84" hidden="1" x14ac:dyDescent="0.3">
      <c r="C178" s="135">
        <v>10</v>
      </c>
      <c r="D178" s="135" t="str">
        <f>+D111</f>
        <v>Volumen del Contenedor, m4</v>
      </c>
      <c r="E178" s="135">
        <f t="shared" ref="E178:BP178" si="227">+E111</f>
        <v>0</v>
      </c>
      <c r="F178" s="135">
        <f t="shared" si="227"/>
        <v>0</v>
      </c>
      <c r="G178" s="135">
        <f t="shared" si="227"/>
        <v>0</v>
      </c>
      <c r="H178" s="135">
        <f t="shared" si="227"/>
        <v>0</v>
      </c>
      <c r="I178" s="135">
        <f t="shared" si="227"/>
        <v>0</v>
      </c>
      <c r="J178" s="135">
        <f t="shared" si="227"/>
        <v>0</v>
      </c>
      <c r="K178" s="135">
        <f t="shared" si="227"/>
        <v>0</v>
      </c>
      <c r="L178" s="135">
        <f t="shared" si="227"/>
        <v>0</v>
      </c>
      <c r="M178" s="135">
        <f t="shared" si="227"/>
        <v>0</v>
      </c>
      <c r="N178" s="135">
        <f t="shared" si="227"/>
        <v>0</v>
      </c>
      <c r="O178" s="135">
        <f t="shared" si="227"/>
        <v>0</v>
      </c>
      <c r="P178" s="135">
        <f t="shared" si="227"/>
        <v>0</v>
      </c>
      <c r="Q178" s="135">
        <f t="shared" si="227"/>
        <v>0</v>
      </c>
      <c r="R178" s="135">
        <f t="shared" si="227"/>
        <v>0</v>
      </c>
      <c r="S178" s="135">
        <f t="shared" si="227"/>
        <v>0</v>
      </c>
      <c r="T178" s="135">
        <f t="shared" si="227"/>
        <v>0</v>
      </c>
      <c r="U178" s="135">
        <f t="shared" si="227"/>
        <v>0</v>
      </c>
      <c r="V178" s="135">
        <f t="shared" si="227"/>
        <v>0</v>
      </c>
      <c r="W178" s="135">
        <f t="shared" si="227"/>
        <v>0</v>
      </c>
      <c r="X178" s="135">
        <f t="shared" si="227"/>
        <v>0</v>
      </c>
      <c r="Y178" s="135">
        <f t="shared" si="227"/>
        <v>0</v>
      </c>
      <c r="Z178" s="135">
        <f t="shared" si="227"/>
        <v>0</v>
      </c>
      <c r="AA178" s="135">
        <f t="shared" si="227"/>
        <v>0</v>
      </c>
      <c r="AB178" s="135">
        <f t="shared" si="227"/>
        <v>0</v>
      </c>
      <c r="AC178" s="135">
        <f t="shared" si="227"/>
        <v>0</v>
      </c>
      <c r="AD178" s="135">
        <f t="shared" si="227"/>
        <v>0</v>
      </c>
      <c r="AE178" s="135">
        <f t="shared" si="227"/>
        <v>0</v>
      </c>
      <c r="AF178" s="135">
        <f t="shared" si="227"/>
        <v>0</v>
      </c>
      <c r="AG178" s="135">
        <f t="shared" si="227"/>
        <v>0</v>
      </c>
      <c r="AH178" s="135">
        <f t="shared" si="227"/>
        <v>0</v>
      </c>
      <c r="AI178" s="135">
        <f t="shared" si="227"/>
        <v>0</v>
      </c>
      <c r="AJ178" s="135">
        <f t="shared" si="227"/>
        <v>0</v>
      </c>
      <c r="AK178" s="135">
        <f t="shared" si="227"/>
        <v>0</v>
      </c>
      <c r="AL178" s="135">
        <f t="shared" si="227"/>
        <v>0</v>
      </c>
      <c r="AM178" s="135">
        <f t="shared" si="227"/>
        <v>0</v>
      </c>
      <c r="AN178" s="135">
        <f t="shared" si="227"/>
        <v>0</v>
      </c>
      <c r="AO178" s="135">
        <f t="shared" si="227"/>
        <v>0</v>
      </c>
      <c r="AP178" s="135">
        <f t="shared" si="227"/>
        <v>0</v>
      </c>
      <c r="AQ178" s="135">
        <f t="shared" si="227"/>
        <v>0</v>
      </c>
      <c r="AR178" s="135">
        <f t="shared" si="227"/>
        <v>0</v>
      </c>
      <c r="AS178" s="135">
        <f t="shared" si="227"/>
        <v>0</v>
      </c>
      <c r="AT178" s="135">
        <f t="shared" si="227"/>
        <v>0</v>
      </c>
      <c r="AU178" s="135">
        <f t="shared" si="227"/>
        <v>0</v>
      </c>
      <c r="AV178" s="135">
        <f t="shared" si="227"/>
        <v>0</v>
      </c>
      <c r="AW178" s="135">
        <f t="shared" si="227"/>
        <v>0</v>
      </c>
      <c r="AX178" s="135">
        <f t="shared" si="227"/>
        <v>0</v>
      </c>
      <c r="AY178" s="135">
        <f t="shared" si="227"/>
        <v>0</v>
      </c>
      <c r="AZ178" s="135">
        <f t="shared" si="227"/>
        <v>0</v>
      </c>
      <c r="BA178" s="135">
        <f t="shared" si="227"/>
        <v>0</v>
      </c>
      <c r="BB178" s="135">
        <f t="shared" si="227"/>
        <v>0</v>
      </c>
      <c r="BC178" s="135">
        <f t="shared" si="227"/>
        <v>0</v>
      </c>
      <c r="BD178" s="135">
        <f t="shared" si="227"/>
        <v>0</v>
      </c>
      <c r="BE178" s="135">
        <f t="shared" si="227"/>
        <v>0</v>
      </c>
      <c r="BF178" s="135">
        <f t="shared" si="227"/>
        <v>0</v>
      </c>
      <c r="BG178" s="135">
        <f t="shared" si="227"/>
        <v>0</v>
      </c>
      <c r="BH178" s="135">
        <f t="shared" si="227"/>
        <v>0</v>
      </c>
      <c r="BI178" s="135">
        <f t="shared" si="227"/>
        <v>0</v>
      </c>
      <c r="BJ178" s="135">
        <f t="shared" si="227"/>
        <v>0</v>
      </c>
      <c r="BK178" s="135">
        <f t="shared" si="227"/>
        <v>0</v>
      </c>
      <c r="BL178" s="135">
        <f t="shared" si="227"/>
        <v>0</v>
      </c>
      <c r="BM178" s="135">
        <f t="shared" si="227"/>
        <v>0</v>
      </c>
      <c r="BN178" s="135">
        <f t="shared" si="227"/>
        <v>0</v>
      </c>
      <c r="BO178" s="135">
        <f t="shared" si="227"/>
        <v>0</v>
      </c>
      <c r="BP178" s="135">
        <f t="shared" si="227"/>
        <v>0</v>
      </c>
      <c r="BQ178" s="135">
        <f t="shared" ref="BQ178:CF178" si="228">+BQ111</f>
        <v>0</v>
      </c>
      <c r="BR178" s="135">
        <f t="shared" si="228"/>
        <v>0</v>
      </c>
      <c r="BS178" s="135">
        <f t="shared" si="228"/>
        <v>0</v>
      </c>
      <c r="BT178" s="135">
        <f t="shared" si="228"/>
        <v>0</v>
      </c>
      <c r="BU178" s="135">
        <f t="shared" si="228"/>
        <v>0</v>
      </c>
      <c r="BV178" s="135">
        <f t="shared" si="228"/>
        <v>0</v>
      </c>
      <c r="BW178" s="135">
        <f t="shared" si="228"/>
        <v>0</v>
      </c>
      <c r="BX178" s="135">
        <f t="shared" si="228"/>
        <v>0</v>
      </c>
      <c r="BY178" s="135">
        <f t="shared" si="228"/>
        <v>0</v>
      </c>
      <c r="BZ178" s="135">
        <f t="shared" si="228"/>
        <v>0</v>
      </c>
      <c r="CA178" s="135">
        <f t="shared" si="228"/>
        <v>0</v>
      </c>
      <c r="CB178" s="135">
        <f t="shared" si="228"/>
        <v>0</v>
      </c>
      <c r="CC178" s="135">
        <f t="shared" si="228"/>
        <v>0</v>
      </c>
      <c r="CD178" s="135">
        <f t="shared" si="228"/>
        <v>0</v>
      </c>
      <c r="CE178" s="135">
        <f t="shared" si="228"/>
        <v>0</v>
      </c>
      <c r="CF178" s="135">
        <f t="shared" si="228"/>
        <v>0</v>
      </c>
    </row>
    <row r="179" spans="3:84" hidden="1" x14ac:dyDescent="0.3">
      <c r="C179" s="135"/>
      <c r="D179" s="135" t="s">
        <v>272</v>
      </c>
      <c r="E179" s="135" t="e">
        <f>+SUM(E169:E178)</f>
        <v>#VALUE!</v>
      </c>
      <c r="F179" s="135">
        <f t="shared" ref="F179:BQ179" si="229">+SUM(F169:F178)</f>
        <v>0</v>
      </c>
      <c r="G179" s="135">
        <f t="shared" si="229"/>
        <v>0</v>
      </c>
      <c r="H179" s="135">
        <f t="shared" si="229"/>
        <v>0</v>
      </c>
      <c r="I179" s="135">
        <f t="shared" si="229"/>
        <v>0</v>
      </c>
      <c r="J179" s="135">
        <f t="shared" si="229"/>
        <v>0</v>
      </c>
      <c r="K179" s="135">
        <f t="shared" si="229"/>
        <v>0</v>
      </c>
      <c r="L179" s="135">
        <f t="shared" si="229"/>
        <v>0</v>
      </c>
      <c r="M179" s="135">
        <f t="shared" si="229"/>
        <v>0</v>
      </c>
      <c r="N179" s="135">
        <f t="shared" si="229"/>
        <v>0</v>
      </c>
      <c r="O179" s="135">
        <f t="shared" si="229"/>
        <v>0</v>
      </c>
      <c r="P179" s="135">
        <f t="shared" si="229"/>
        <v>0</v>
      </c>
      <c r="Q179" s="135">
        <f t="shared" si="229"/>
        <v>0</v>
      </c>
      <c r="R179" s="135">
        <f t="shared" si="229"/>
        <v>0</v>
      </c>
      <c r="S179" s="135">
        <f t="shared" si="229"/>
        <v>0</v>
      </c>
      <c r="T179" s="135">
        <f t="shared" si="229"/>
        <v>0</v>
      </c>
      <c r="U179" s="135">
        <f t="shared" si="229"/>
        <v>0</v>
      </c>
      <c r="V179" s="135">
        <f t="shared" si="229"/>
        <v>0</v>
      </c>
      <c r="W179" s="135">
        <f t="shared" si="229"/>
        <v>0</v>
      </c>
      <c r="X179" s="135">
        <f t="shared" si="229"/>
        <v>0</v>
      </c>
      <c r="Y179" s="135">
        <f t="shared" si="229"/>
        <v>0</v>
      </c>
      <c r="Z179" s="135">
        <f t="shared" si="229"/>
        <v>0</v>
      </c>
      <c r="AA179" s="135">
        <f t="shared" si="229"/>
        <v>0</v>
      </c>
      <c r="AB179" s="135">
        <f t="shared" si="229"/>
        <v>0</v>
      </c>
      <c r="AC179" s="135">
        <f t="shared" si="229"/>
        <v>0</v>
      </c>
      <c r="AD179" s="135">
        <f t="shared" si="229"/>
        <v>0</v>
      </c>
      <c r="AE179" s="135">
        <f t="shared" si="229"/>
        <v>0</v>
      </c>
      <c r="AF179" s="135">
        <f t="shared" si="229"/>
        <v>0</v>
      </c>
      <c r="AG179" s="135">
        <f t="shared" si="229"/>
        <v>0</v>
      </c>
      <c r="AH179" s="135">
        <f t="shared" si="229"/>
        <v>0</v>
      </c>
      <c r="AI179" s="135">
        <f t="shared" si="229"/>
        <v>0</v>
      </c>
      <c r="AJ179" s="135">
        <f t="shared" si="229"/>
        <v>0</v>
      </c>
      <c r="AK179" s="135">
        <f t="shared" si="229"/>
        <v>0</v>
      </c>
      <c r="AL179" s="135">
        <f t="shared" si="229"/>
        <v>0</v>
      </c>
      <c r="AM179" s="135">
        <f t="shared" si="229"/>
        <v>0</v>
      </c>
      <c r="AN179" s="135">
        <f t="shared" si="229"/>
        <v>0</v>
      </c>
      <c r="AO179" s="135">
        <f t="shared" si="229"/>
        <v>0</v>
      </c>
      <c r="AP179" s="135">
        <f t="shared" si="229"/>
        <v>0</v>
      </c>
      <c r="AQ179" s="135">
        <f t="shared" si="229"/>
        <v>0</v>
      </c>
      <c r="AR179" s="135">
        <f t="shared" si="229"/>
        <v>0</v>
      </c>
      <c r="AS179" s="135">
        <f t="shared" si="229"/>
        <v>0</v>
      </c>
      <c r="AT179" s="135">
        <f t="shared" si="229"/>
        <v>0</v>
      </c>
      <c r="AU179" s="135">
        <f t="shared" si="229"/>
        <v>0</v>
      </c>
      <c r="AV179" s="135">
        <f t="shared" si="229"/>
        <v>0</v>
      </c>
      <c r="AW179" s="135">
        <f t="shared" si="229"/>
        <v>0</v>
      </c>
      <c r="AX179" s="135">
        <f t="shared" si="229"/>
        <v>0</v>
      </c>
      <c r="AY179" s="135">
        <f t="shared" si="229"/>
        <v>0</v>
      </c>
      <c r="AZ179" s="135">
        <f t="shared" si="229"/>
        <v>0</v>
      </c>
      <c r="BA179" s="135">
        <f t="shared" si="229"/>
        <v>0</v>
      </c>
      <c r="BB179" s="135">
        <f t="shared" si="229"/>
        <v>0</v>
      </c>
      <c r="BC179" s="135">
        <f t="shared" si="229"/>
        <v>0</v>
      </c>
      <c r="BD179" s="135">
        <f t="shared" si="229"/>
        <v>0</v>
      </c>
      <c r="BE179" s="135">
        <f t="shared" si="229"/>
        <v>0</v>
      </c>
      <c r="BF179" s="135">
        <f t="shared" si="229"/>
        <v>0</v>
      </c>
      <c r="BG179" s="135">
        <f t="shared" si="229"/>
        <v>0</v>
      </c>
      <c r="BH179" s="135">
        <f t="shared" si="229"/>
        <v>0</v>
      </c>
      <c r="BI179" s="135">
        <f t="shared" si="229"/>
        <v>0</v>
      </c>
      <c r="BJ179" s="135">
        <f t="shared" si="229"/>
        <v>0</v>
      </c>
      <c r="BK179" s="135">
        <f t="shared" si="229"/>
        <v>0</v>
      </c>
      <c r="BL179" s="135">
        <f t="shared" si="229"/>
        <v>0</v>
      </c>
      <c r="BM179" s="135">
        <f t="shared" si="229"/>
        <v>0</v>
      </c>
      <c r="BN179" s="135">
        <f t="shared" si="229"/>
        <v>0</v>
      </c>
      <c r="BO179" s="135">
        <f t="shared" si="229"/>
        <v>0</v>
      </c>
      <c r="BP179" s="135">
        <f t="shared" si="229"/>
        <v>0</v>
      </c>
      <c r="BQ179" s="135">
        <f t="shared" si="229"/>
        <v>0</v>
      </c>
      <c r="BR179" s="135">
        <f t="shared" ref="BR179:CF179" si="230">+SUM(BR169:BR178)</f>
        <v>0</v>
      </c>
      <c r="BS179" s="135">
        <f t="shared" si="230"/>
        <v>0</v>
      </c>
      <c r="BT179" s="135">
        <f t="shared" si="230"/>
        <v>0</v>
      </c>
      <c r="BU179" s="135">
        <f t="shared" si="230"/>
        <v>0</v>
      </c>
      <c r="BV179" s="135">
        <f t="shared" si="230"/>
        <v>0</v>
      </c>
      <c r="BW179" s="135">
        <f t="shared" si="230"/>
        <v>0</v>
      </c>
      <c r="BX179" s="135">
        <f t="shared" si="230"/>
        <v>0</v>
      </c>
      <c r="BY179" s="135">
        <f t="shared" si="230"/>
        <v>0</v>
      </c>
      <c r="BZ179" s="135">
        <f t="shared" si="230"/>
        <v>0</v>
      </c>
      <c r="CA179" s="135">
        <f t="shared" si="230"/>
        <v>0</v>
      </c>
      <c r="CB179" s="135">
        <f t="shared" si="230"/>
        <v>0</v>
      </c>
      <c r="CC179" s="135">
        <f t="shared" si="230"/>
        <v>0</v>
      </c>
      <c r="CD179" s="135">
        <f t="shared" si="230"/>
        <v>0</v>
      </c>
      <c r="CE179" s="135">
        <f t="shared" si="230"/>
        <v>0</v>
      </c>
      <c r="CF179" s="135">
        <f t="shared" si="230"/>
        <v>0</v>
      </c>
    </row>
    <row r="180" spans="3:84" hidden="1" x14ac:dyDescent="0.3">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c r="BV180" s="180"/>
      <c r="BW180" s="180"/>
      <c r="BX180" s="180"/>
      <c r="BY180" s="180"/>
      <c r="BZ180" s="180"/>
      <c r="CA180" s="180"/>
      <c r="CB180" s="180"/>
      <c r="CC180" s="180"/>
      <c r="CD180" s="180"/>
      <c r="CE180" s="180"/>
      <c r="CF180" s="180"/>
    </row>
    <row r="181" spans="3:84" hidden="1" x14ac:dyDescent="0.3">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c r="BV181" s="180"/>
      <c r="BW181" s="180"/>
      <c r="BX181" s="180"/>
      <c r="BY181" s="180"/>
      <c r="BZ181" s="180"/>
      <c r="CA181" s="180"/>
      <c r="CB181" s="180"/>
      <c r="CC181" s="180"/>
      <c r="CD181" s="180"/>
      <c r="CE181" s="180"/>
      <c r="CF181" s="180"/>
    </row>
    <row r="182" spans="3:84" hidden="1" x14ac:dyDescent="0.3">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c r="BV182" s="180"/>
      <c r="BW182" s="180"/>
      <c r="BX182" s="180"/>
      <c r="BY182" s="180"/>
      <c r="BZ182" s="180"/>
      <c r="CA182" s="180"/>
      <c r="CB182" s="180"/>
      <c r="CC182" s="180"/>
      <c r="CD182" s="180"/>
      <c r="CE182" s="180"/>
      <c r="CF182" s="180"/>
    </row>
    <row r="183" spans="3:84" hidden="1" x14ac:dyDescent="0.3">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c r="AG183" s="180"/>
      <c r="AH183" s="180"/>
      <c r="AI183" s="180"/>
      <c r="AJ183" s="180"/>
      <c r="AK183" s="180"/>
      <c r="AL183" s="180"/>
      <c r="AM183" s="180"/>
      <c r="AN183" s="180"/>
      <c r="AO183" s="180"/>
      <c r="AP183" s="180"/>
      <c r="AQ183" s="180"/>
      <c r="AR183" s="180"/>
      <c r="AS183" s="180"/>
      <c r="AT183" s="180"/>
      <c r="AU183" s="180"/>
      <c r="AV183" s="180"/>
      <c r="AW183" s="180"/>
      <c r="AX183" s="180"/>
      <c r="AY183" s="180"/>
      <c r="AZ183" s="180"/>
      <c r="BA183" s="180"/>
      <c r="BB183" s="180"/>
      <c r="BC183" s="180"/>
      <c r="BD183" s="180"/>
      <c r="BE183" s="180"/>
      <c r="BF183" s="180"/>
      <c r="BG183" s="180"/>
      <c r="BH183" s="180"/>
      <c r="BI183" s="180"/>
      <c r="BJ183" s="180"/>
      <c r="BK183" s="180"/>
      <c r="BL183" s="180"/>
      <c r="BM183" s="180"/>
      <c r="BN183" s="180"/>
      <c r="BO183" s="180"/>
      <c r="BP183" s="180"/>
      <c r="BQ183" s="180"/>
      <c r="BR183" s="180"/>
      <c r="BS183" s="180"/>
      <c r="BT183" s="180"/>
      <c r="BU183" s="180"/>
      <c r="BV183" s="180"/>
      <c r="BW183" s="180"/>
      <c r="BX183" s="180"/>
      <c r="BY183" s="180"/>
      <c r="BZ183" s="180"/>
      <c r="CA183" s="180"/>
      <c r="CB183" s="180"/>
      <c r="CC183" s="180"/>
      <c r="CD183" s="180"/>
      <c r="CE183" s="180"/>
      <c r="CF183" s="180"/>
    </row>
    <row r="184" spans="3:84" hidden="1" x14ac:dyDescent="0.3">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c r="AM184" s="180"/>
      <c r="AN184" s="180"/>
      <c r="AO184" s="180"/>
      <c r="AP184" s="180"/>
      <c r="AQ184" s="180"/>
      <c r="AR184" s="180"/>
      <c r="AS184" s="180"/>
      <c r="AT184" s="180"/>
      <c r="AU184" s="180"/>
      <c r="AV184" s="180"/>
      <c r="AW184" s="180"/>
      <c r="AX184" s="180"/>
      <c r="AY184" s="180"/>
      <c r="AZ184" s="180"/>
      <c r="BA184" s="180"/>
      <c r="BB184" s="180"/>
      <c r="BC184" s="180"/>
      <c r="BD184" s="180"/>
      <c r="BE184" s="180"/>
      <c r="BF184" s="180"/>
      <c r="BG184" s="180"/>
      <c r="BH184" s="180"/>
      <c r="BI184" s="180"/>
      <c r="BJ184" s="180"/>
      <c r="BK184" s="180"/>
      <c r="BL184" s="180"/>
      <c r="BM184" s="180"/>
      <c r="BN184" s="180"/>
      <c r="BO184" s="180"/>
      <c r="BP184" s="180"/>
      <c r="BQ184" s="180"/>
      <c r="BR184" s="180"/>
      <c r="BS184" s="180"/>
      <c r="BT184" s="180"/>
      <c r="BU184" s="180"/>
      <c r="BV184" s="180"/>
      <c r="BW184" s="180"/>
      <c r="BX184" s="180"/>
      <c r="BY184" s="180"/>
      <c r="BZ184" s="180"/>
      <c r="CA184" s="180"/>
      <c r="CB184" s="180"/>
      <c r="CC184" s="180"/>
      <c r="CD184" s="180"/>
      <c r="CE184" s="180"/>
      <c r="CF184" s="180"/>
    </row>
    <row r="185" spans="3:84" hidden="1" x14ac:dyDescent="0.3">
      <c r="C185" s="180"/>
      <c r="D185" s="439" t="s">
        <v>619</v>
      </c>
      <c r="E185" s="509">
        <f>+IF(E2=0,"-",GENERALES!E10)</f>
        <v>6.75</v>
      </c>
      <c r="F185" s="509">
        <f>+IF(F2=0,"-",GENERALES!F10)</f>
        <v>6.75</v>
      </c>
      <c r="G185" s="509">
        <f>+IF(G2=0,"-",GENERALES!G10)</f>
        <v>6.75</v>
      </c>
      <c r="H185" s="509">
        <f>+IF(H2=0,"-",GENERALES!H10)</f>
        <v>6.75</v>
      </c>
      <c r="I185" s="509">
        <f>+IF(I2=0,"-",GENERALES!I10)</f>
        <v>6.75</v>
      </c>
      <c r="J185" s="509">
        <f>+IF(J2=0,"-",GENERALES!J10)</f>
        <v>6.75</v>
      </c>
      <c r="K185" s="509">
        <f>+IF(K2=0,"-",GENERALES!K10)</f>
        <v>6.75</v>
      </c>
      <c r="L185" s="509">
        <f>+IF(L2=0,"-",GENERALES!L10)</f>
        <v>6.75</v>
      </c>
      <c r="M185" s="509">
        <f>+IF(M2=0,"-",GENERALES!M10)</f>
        <v>6.75</v>
      </c>
      <c r="N185" s="509">
        <f>+IF(N2=0,"-",GENERALES!N10)</f>
        <v>6.75</v>
      </c>
      <c r="O185" s="509">
        <f>+IF(O2=0,"-",GENERALES!O10)</f>
        <v>6.75</v>
      </c>
      <c r="P185" s="509">
        <f>+IF(P2=0,"-",GENERALES!P10)</f>
        <v>6.75</v>
      </c>
      <c r="Q185" s="509" t="str">
        <f>+IF(Q2=0,"-",GENERALES!Q10)</f>
        <v>-</v>
      </c>
      <c r="R185" s="509" t="str">
        <f>+IF(R2=0,"-",GENERALES!R10)</f>
        <v>-</v>
      </c>
      <c r="S185" s="509" t="str">
        <f>+IF(S2=0,"-",GENERALES!S10)</f>
        <v>-</v>
      </c>
      <c r="T185" s="509" t="str">
        <f>+IF(T2=0,"-",GENERALES!T10)</f>
        <v>-</v>
      </c>
      <c r="U185" s="509" t="str">
        <f>+IF(U2=0,"-",GENERALES!U10)</f>
        <v>-</v>
      </c>
      <c r="V185" s="509" t="str">
        <f>+IF(V2=0,"-",GENERALES!V10)</f>
        <v>-</v>
      </c>
      <c r="W185" s="509" t="str">
        <f>+IF(W2=0,"-",GENERALES!W10)</f>
        <v>-</v>
      </c>
      <c r="X185" s="509" t="str">
        <f>+IF(X2=0,"-",GENERALES!X10)</f>
        <v>-</v>
      </c>
      <c r="Y185" s="509" t="str">
        <f>+IF(Y2=0,"-",GENERALES!Y10)</f>
        <v>-</v>
      </c>
      <c r="Z185" s="509" t="str">
        <f>+IF(Z2=0,"-",GENERALES!Z10)</f>
        <v>-</v>
      </c>
      <c r="AA185" s="509" t="str">
        <f>+IF(AA2=0,"-",GENERALES!AA10)</f>
        <v>-</v>
      </c>
      <c r="AB185" s="509" t="str">
        <f>+IF(AB2=0,"-",GENERALES!AB10)</f>
        <v>-</v>
      </c>
      <c r="AC185" s="509" t="str">
        <f>+IF(AC2=0,"-",GENERALES!AC10)</f>
        <v>-</v>
      </c>
      <c r="AD185" s="509" t="str">
        <f>+IF(AD2=0,"-",GENERALES!AD10)</f>
        <v>-</v>
      </c>
      <c r="AE185" s="509" t="str">
        <f>+IF(AE2=0,"-",GENERALES!AE10)</f>
        <v>-</v>
      </c>
      <c r="AF185" s="509" t="str">
        <f>+IF(AF2=0,"-",GENERALES!AF10)</f>
        <v>-</v>
      </c>
      <c r="AG185" s="509" t="str">
        <f>+IF(AG2=0,"-",GENERALES!AG10)</f>
        <v>-</v>
      </c>
      <c r="AH185" s="509" t="str">
        <f>+IF(AH2=0,"-",GENERALES!AH10)</f>
        <v>-</v>
      </c>
      <c r="AI185" s="509" t="str">
        <f>+IF(AI2=0,"-",GENERALES!AI10)</f>
        <v>-</v>
      </c>
      <c r="AJ185" s="509" t="str">
        <f>+IF(AJ2=0,"-",GENERALES!AJ10)</f>
        <v>-</v>
      </c>
      <c r="AK185" s="509" t="str">
        <f>+IF(AK2=0,"-",GENERALES!AK10)</f>
        <v>-</v>
      </c>
      <c r="AL185" s="509" t="str">
        <f>+IF(AL2=0,"-",GENERALES!AL10)</f>
        <v>-</v>
      </c>
      <c r="AM185" s="509" t="str">
        <f>+IF(AM2=0,"-",GENERALES!AM10)</f>
        <v>-</v>
      </c>
      <c r="AN185" s="509" t="str">
        <f>+IF(AN2=0,"-",GENERALES!AN10)</f>
        <v>-</v>
      </c>
      <c r="AO185" s="509" t="str">
        <f>+IF(AO2=0,"-",GENERALES!AO10)</f>
        <v>-</v>
      </c>
      <c r="AP185" s="509" t="str">
        <f>+IF(AP2=0,"-",GENERALES!AP10)</f>
        <v>-</v>
      </c>
      <c r="AQ185" s="509" t="str">
        <f>+IF(AQ2=0,"-",GENERALES!AQ10)</f>
        <v>-</v>
      </c>
      <c r="AR185" s="509" t="str">
        <f>+IF(AR2=0,"-",GENERALES!AR10)</f>
        <v>-</v>
      </c>
      <c r="AS185" s="509" t="str">
        <f>+IF(AS2=0,"-",GENERALES!AS10)</f>
        <v>-</v>
      </c>
      <c r="AT185" s="509" t="str">
        <f>+IF(AT2=0,"-",GENERALES!AT10)</f>
        <v>-</v>
      </c>
      <c r="AU185" s="509" t="str">
        <f>+IF(AU2=0,"-",GENERALES!AU10)</f>
        <v>-</v>
      </c>
      <c r="AV185" s="509" t="str">
        <f>+IF(AV2=0,"-",GENERALES!AV10)</f>
        <v>-</v>
      </c>
      <c r="AW185" s="509" t="str">
        <f>+IF(AW2=0,"-",GENERALES!AW10)</f>
        <v>-</v>
      </c>
      <c r="AX185" s="509" t="str">
        <f>+IF(AX2=0,"-",GENERALES!AX10)</f>
        <v>-</v>
      </c>
      <c r="AY185" s="509" t="str">
        <f>+IF(AY2=0,"-",GENERALES!AY10)</f>
        <v>-</v>
      </c>
      <c r="AZ185" s="509" t="str">
        <f>+IF(AZ2=0,"-",GENERALES!AZ10)</f>
        <v>-</v>
      </c>
      <c r="BA185" s="509" t="str">
        <f>+IF(BA2=0,"-",GENERALES!BA10)</f>
        <v>-</v>
      </c>
      <c r="BB185" s="509" t="str">
        <f>+IF(BB2=0,"-",GENERALES!BB10)</f>
        <v>-</v>
      </c>
      <c r="BC185" s="509" t="str">
        <f>+IF(BC2=0,"-",GENERALES!BC10)</f>
        <v>-</v>
      </c>
      <c r="BD185" s="509" t="str">
        <f>+IF(BD2=0,"-",GENERALES!BD10)</f>
        <v>-</v>
      </c>
      <c r="BE185" s="509" t="str">
        <f>+IF(BE2=0,"-",GENERALES!BE10)</f>
        <v>-</v>
      </c>
      <c r="BF185" s="509" t="str">
        <f>+IF(BF2=0,"-",GENERALES!BF10)</f>
        <v>-</v>
      </c>
      <c r="BG185" s="509" t="str">
        <f>+IF(BG2=0,"-",GENERALES!BG10)</f>
        <v>-</v>
      </c>
      <c r="BH185" s="509" t="str">
        <f>+IF(BH2=0,"-",GENERALES!BH10)</f>
        <v>-</v>
      </c>
      <c r="BI185" s="509" t="str">
        <f>+IF(BI2=0,"-",GENERALES!BI10)</f>
        <v>-</v>
      </c>
      <c r="BJ185" s="509" t="str">
        <f>+IF(BJ2=0,"-",GENERALES!BJ10)</f>
        <v>-</v>
      </c>
      <c r="BK185" s="509" t="str">
        <f>+IF(BK2=0,"-",GENERALES!BK10)</f>
        <v>-</v>
      </c>
      <c r="BL185" s="509" t="str">
        <f>+IF(BL2=0,"-",GENERALES!BL10)</f>
        <v>-</v>
      </c>
      <c r="BM185" s="509" t="str">
        <f>+IF(BM2=0,"-",GENERALES!BM10)</f>
        <v>-</v>
      </c>
      <c r="BN185" s="509" t="str">
        <f>+IF(BN2=0,"-",GENERALES!BN10)</f>
        <v>-</v>
      </c>
      <c r="BO185" s="509" t="str">
        <f>+IF(BO2=0,"-",GENERALES!BO10)</f>
        <v>-</v>
      </c>
      <c r="BP185" s="509" t="str">
        <f>+IF(BP2=0,"-",GENERALES!BP10)</f>
        <v>-</v>
      </c>
      <c r="BQ185" s="509" t="str">
        <f>+IF(BQ2=0,"-",GENERALES!BQ10)</f>
        <v>-</v>
      </c>
      <c r="BR185" s="509" t="str">
        <f>+IF(BR2=0,"-",GENERALES!BR10)</f>
        <v>-</v>
      </c>
      <c r="BS185" s="509" t="str">
        <f>+IF(BS2=0,"-",GENERALES!BS10)</f>
        <v>-</v>
      </c>
      <c r="BT185" s="509" t="str">
        <f>+IF(BT2=0,"-",GENERALES!BT10)</f>
        <v>-</v>
      </c>
      <c r="BU185" s="509" t="str">
        <f>+IF(BU2=0,"-",GENERALES!BU10)</f>
        <v>-</v>
      </c>
      <c r="BV185" s="509" t="str">
        <f>+IF(BV2=0,"-",GENERALES!BV10)</f>
        <v>-</v>
      </c>
      <c r="BW185" s="509" t="str">
        <f>+IF(BW2=0,"-",GENERALES!BW10)</f>
        <v>-</v>
      </c>
      <c r="BX185" s="509" t="str">
        <f>+IF(BX2=0,"-",GENERALES!BX10)</f>
        <v>-</v>
      </c>
      <c r="BY185" s="509" t="str">
        <f>+IF(BY2=0,"-",GENERALES!BY10)</f>
        <v>-</v>
      </c>
      <c r="BZ185" s="509" t="str">
        <f>+IF(BZ2=0,"-",GENERALES!BZ10)</f>
        <v>-</v>
      </c>
      <c r="CA185" s="509" t="str">
        <f>+IF(CA2=0,"-",GENERALES!CA10)</f>
        <v>-</v>
      </c>
      <c r="CB185" s="509" t="str">
        <f>+IF(CB2=0,"-",GENERALES!CB10)</f>
        <v>-</v>
      </c>
      <c r="CC185" s="509" t="str">
        <f>+IF(CC2=0,"-",GENERALES!CC10)</f>
        <v>-</v>
      </c>
      <c r="CD185" s="509" t="str">
        <f>+IF(CD2=0,"-",GENERALES!CD10)</f>
        <v>-</v>
      </c>
      <c r="CE185" s="509" t="str">
        <f>+IF(CE2=0,"-",GENERALES!CE10)</f>
        <v>-</v>
      </c>
      <c r="CF185" s="509" t="str">
        <f>+IF(CF2=0,"-",GENERALES!CF10)</f>
        <v>-</v>
      </c>
    </row>
    <row r="186" spans="3:84" hidden="1" x14ac:dyDescent="0.3">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c r="AM186" s="180"/>
      <c r="AN186" s="180"/>
      <c r="AO186" s="180"/>
      <c r="AP186" s="180"/>
      <c r="AQ186" s="180"/>
      <c r="AR186" s="180"/>
      <c r="AS186" s="180"/>
      <c r="AT186" s="180"/>
      <c r="AU186" s="180"/>
      <c r="AV186" s="180"/>
      <c r="AW186" s="180"/>
      <c r="AX186" s="180"/>
      <c r="AY186" s="180"/>
      <c r="AZ186" s="180"/>
      <c r="BA186" s="180"/>
      <c r="BB186" s="180"/>
      <c r="BC186" s="180"/>
      <c r="BD186" s="180"/>
      <c r="BE186" s="180"/>
      <c r="BF186" s="180"/>
      <c r="BG186" s="180"/>
      <c r="BH186" s="180"/>
      <c r="BI186" s="180"/>
      <c r="BJ186" s="180"/>
      <c r="BK186" s="180"/>
      <c r="BL186" s="180"/>
      <c r="BM186" s="180"/>
      <c r="BN186" s="180"/>
      <c r="BO186" s="180"/>
      <c r="BP186" s="180"/>
      <c r="BQ186" s="180"/>
      <c r="BR186" s="180"/>
      <c r="BS186" s="180"/>
      <c r="BT186" s="180"/>
      <c r="BU186" s="180"/>
      <c r="BV186" s="180"/>
      <c r="BW186" s="180"/>
      <c r="BX186" s="180"/>
      <c r="BY186" s="180"/>
      <c r="BZ186" s="180"/>
      <c r="CA186" s="180"/>
      <c r="CB186" s="180"/>
      <c r="CC186" s="180"/>
      <c r="CD186" s="180"/>
      <c r="CE186" s="180"/>
      <c r="CF186" s="180"/>
    </row>
    <row r="187" spans="3:84" hidden="1" x14ac:dyDescent="0.3">
      <c r="C187" s="518"/>
      <c r="D187" s="519" t="s">
        <v>618</v>
      </c>
      <c r="E187" s="519" t="s">
        <v>621</v>
      </c>
      <c r="F187" s="519" t="s">
        <v>622</v>
      </c>
      <c r="G187" s="519" t="s">
        <v>623</v>
      </c>
      <c r="H187" s="519" t="s">
        <v>624</v>
      </c>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c r="AM187" s="180"/>
      <c r="AN187" s="180"/>
      <c r="AO187" s="180"/>
      <c r="AP187" s="180"/>
      <c r="AQ187" s="180"/>
      <c r="AR187" s="180"/>
      <c r="AS187" s="180"/>
      <c r="AT187" s="180"/>
      <c r="AU187" s="180"/>
      <c r="AV187" s="180"/>
      <c r="AW187" s="180"/>
      <c r="AX187" s="180"/>
      <c r="AY187" s="180"/>
      <c r="AZ187" s="180"/>
      <c r="BA187" s="180"/>
      <c r="BB187" s="180"/>
      <c r="BC187" s="180"/>
      <c r="BD187" s="180"/>
      <c r="BE187" s="180"/>
      <c r="BF187" s="180"/>
      <c r="BG187" s="180"/>
      <c r="BH187" s="180"/>
      <c r="BI187" s="180"/>
      <c r="BJ187" s="180"/>
      <c r="BK187" s="180"/>
      <c r="BL187" s="180"/>
      <c r="BM187" s="180"/>
      <c r="BN187" s="180"/>
      <c r="BO187" s="180"/>
      <c r="BP187" s="180"/>
      <c r="BQ187" s="180"/>
      <c r="BR187" s="180"/>
      <c r="BS187" s="180"/>
      <c r="BT187" s="180"/>
      <c r="BU187" s="180"/>
      <c r="BV187" s="180"/>
      <c r="BW187" s="180"/>
      <c r="BX187" s="180"/>
      <c r="BY187" s="180"/>
      <c r="BZ187" s="180"/>
      <c r="CA187" s="180"/>
      <c r="CB187" s="180"/>
      <c r="CC187" s="180"/>
      <c r="CD187" s="180"/>
      <c r="CE187" s="180"/>
      <c r="CF187" s="180"/>
    </row>
    <row r="188" spans="3:84" hidden="1" x14ac:dyDescent="0.3">
      <c r="C188" s="518">
        <v>1</v>
      </c>
      <c r="D188" s="518">
        <f>+GENERALES!$E$30</f>
        <v>6.75</v>
      </c>
      <c r="E188" s="520">
        <f>+SUMIF($E$185:$CF$185,$D188,$E$37:$CF$37)</f>
        <v>0</v>
      </c>
      <c r="F188" s="520">
        <f>+SUMIF($E$185:$CF$185,$D188,$E$38:$CF$38)</f>
        <v>0</v>
      </c>
      <c r="G188" s="520">
        <f>+SUMIF($E$185:$CF$185,$D188,$E$40:$CF$40)</f>
        <v>0</v>
      </c>
      <c r="H188" s="520">
        <f>+E188-F188-G188</f>
        <v>0</v>
      </c>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c r="AM188" s="180"/>
      <c r="AN188" s="180"/>
      <c r="AO188" s="180"/>
      <c r="AP188" s="180"/>
      <c r="AQ188" s="180"/>
      <c r="AR188" s="180"/>
      <c r="AS188" s="180"/>
      <c r="AT188" s="180"/>
      <c r="AU188" s="180"/>
      <c r="AV188" s="180"/>
      <c r="AW188" s="180"/>
      <c r="AX188" s="180"/>
      <c r="AY188" s="180"/>
      <c r="AZ188" s="180"/>
      <c r="BA188" s="180"/>
      <c r="BB188" s="180"/>
      <c r="BC188" s="180"/>
      <c r="BD188" s="180"/>
      <c r="BE188" s="180"/>
      <c r="BF188" s="180"/>
      <c r="BG188" s="180"/>
      <c r="BH188" s="180"/>
      <c r="BI188" s="180"/>
      <c r="BJ188" s="180"/>
      <c r="BK188" s="180"/>
      <c r="BL188" s="180"/>
      <c r="BM188" s="180"/>
      <c r="BN188" s="180"/>
      <c r="BO188" s="180"/>
      <c r="BP188" s="180"/>
      <c r="BQ188" s="180"/>
      <c r="BR188" s="180"/>
      <c r="BS188" s="180"/>
      <c r="BT188" s="180"/>
      <c r="BU188" s="180"/>
      <c r="BV188" s="180"/>
      <c r="BW188" s="180"/>
      <c r="BX188" s="180"/>
      <c r="BY188" s="180"/>
      <c r="BZ188" s="180"/>
      <c r="CA188" s="180"/>
      <c r="CB188" s="180"/>
      <c r="CC188" s="180"/>
      <c r="CD188" s="180"/>
      <c r="CE188" s="180"/>
      <c r="CF188" s="180"/>
    </row>
    <row r="189" spans="3:84" hidden="1" x14ac:dyDescent="0.3">
      <c r="C189" s="518">
        <v>2</v>
      </c>
      <c r="D189" s="518" t="str">
        <f>+GENERALES!$F$30</f>
        <v/>
      </c>
      <c r="E189" s="520">
        <f>+SUMIF($E$185:$CF$185,$D189,$E$37:$CF$37)</f>
        <v>0</v>
      </c>
      <c r="F189" s="520">
        <f>+SUMIF($E$185:$CF$185,$D189,$E$38:$CF$38)</f>
        <v>0</v>
      </c>
      <c r="G189" s="520">
        <f>+SUMIF($E$185:$CF$185,$D189,$E$40:$CF$40)</f>
        <v>0</v>
      </c>
      <c r="H189" s="520">
        <f>+E189-F189-G189</f>
        <v>0</v>
      </c>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c r="AM189" s="180"/>
      <c r="AN189" s="180"/>
      <c r="AO189" s="180"/>
      <c r="AP189" s="180"/>
      <c r="AQ189" s="180"/>
      <c r="AR189" s="180"/>
      <c r="AS189" s="180"/>
      <c r="AT189" s="180"/>
      <c r="AU189" s="180"/>
      <c r="AV189" s="180"/>
      <c r="AW189" s="180"/>
      <c r="AX189" s="180"/>
      <c r="AY189" s="180"/>
      <c r="AZ189" s="180"/>
      <c r="BA189" s="180"/>
      <c r="BB189" s="180"/>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c r="CE189" s="180"/>
      <c r="CF189" s="180"/>
    </row>
    <row r="190" spans="3:84" hidden="1" x14ac:dyDescent="0.3">
      <c r="C190" s="518">
        <v>3</v>
      </c>
      <c r="D190" s="518" t="str">
        <f>+GENERALES!$G$30</f>
        <v/>
      </c>
      <c r="E190" s="520">
        <f>+SUMIF($E$185:$CF$185,$D190,$E$37:$CF$37)</f>
        <v>0</v>
      </c>
      <c r="F190" s="520">
        <f>+SUMIF($E$185:$CF$185,$D190,$E$38:$CF$38)</f>
        <v>0</v>
      </c>
      <c r="G190" s="520">
        <f>+SUMIF($E$185:$CF$185,$D190,$E$40:$CF$40)</f>
        <v>0</v>
      </c>
      <c r="H190" s="520">
        <f>+E190-F190-G190</f>
        <v>0</v>
      </c>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c r="AG190" s="180"/>
      <c r="AH190" s="180"/>
      <c r="AI190" s="180"/>
      <c r="AJ190" s="180"/>
      <c r="AK190" s="180"/>
      <c r="AL190" s="180"/>
      <c r="AM190" s="180"/>
      <c r="AN190" s="180"/>
      <c r="AO190" s="180"/>
      <c r="AP190" s="180"/>
      <c r="AQ190" s="180"/>
      <c r="AR190" s="180"/>
      <c r="AS190" s="180"/>
      <c r="AT190" s="180"/>
      <c r="AU190" s="180"/>
      <c r="AV190" s="180"/>
      <c r="AW190" s="180"/>
      <c r="AX190" s="180"/>
      <c r="AY190" s="180"/>
      <c r="AZ190" s="180"/>
      <c r="BA190" s="180"/>
      <c r="BB190" s="180"/>
      <c r="BC190" s="180"/>
      <c r="BD190" s="180"/>
      <c r="BE190" s="180"/>
      <c r="BF190" s="180"/>
      <c r="BG190" s="180"/>
      <c r="BH190" s="180"/>
      <c r="BI190" s="180"/>
      <c r="BJ190" s="180"/>
      <c r="BK190" s="180"/>
      <c r="BL190" s="180"/>
      <c r="BM190" s="180"/>
      <c r="BN190" s="180"/>
      <c r="BO190" s="180"/>
      <c r="BP190" s="180"/>
      <c r="BQ190" s="180"/>
      <c r="BR190" s="180"/>
      <c r="BS190" s="180"/>
      <c r="BT190" s="180"/>
      <c r="BU190" s="180"/>
      <c r="BV190" s="180"/>
      <c r="BW190" s="180"/>
      <c r="BX190" s="180"/>
      <c r="BY190" s="180"/>
      <c r="BZ190" s="180"/>
      <c r="CA190" s="180"/>
      <c r="CB190" s="180"/>
      <c r="CC190" s="180"/>
      <c r="CD190" s="180"/>
      <c r="CE190" s="180"/>
      <c r="CF190" s="180"/>
    </row>
    <row r="191" spans="3:84" hidden="1" x14ac:dyDescent="0.3">
      <c r="C191" s="518">
        <v>4</v>
      </c>
      <c r="D191" s="518" t="str">
        <f>+GENERALES!$H$30</f>
        <v/>
      </c>
      <c r="E191" s="520">
        <f>+SUMIF($E$185:$CF$185,$D191,$E$37:$CF$37)</f>
        <v>0</v>
      </c>
      <c r="F191" s="520">
        <f>+SUMIF($E$185:$CF$185,$D191,$E$38:$CF$38)</f>
        <v>0</v>
      </c>
      <c r="G191" s="520">
        <f>+SUMIF($E$185:$CF$185,$D191,$E$40:$CF$40)</f>
        <v>0</v>
      </c>
      <c r="H191" s="520">
        <f>+E191-F191-G191</f>
        <v>0</v>
      </c>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c r="AM191" s="180"/>
      <c r="AN191" s="180"/>
      <c r="AO191" s="180"/>
      <c r="AP191" s="180"/>
      <c r="AQ191" s="180"/>
      <c r="AR191" s="180"/>
      <c r="AS191" s="180"/>
      <c r="AT191" s="180"/>
      <c r="AU191" s="180"/>
      <c r="AV191" s="180"/>
      <c r="AW191" s="180"/>
      <c r="AX191" s="180"/>
      <c r="AY191" s="180"/>
      <c r="AZ191" s="180"/>
      <c r="BA191" s="180"/>
      <c r="BB191" s="180"/>
      <c r="BC191" s="180"/>
      <c r="BD191" s="180"/>
      <c r="BE191" s="180"/>
      <c r="BF191" s="180"/>
      <c r="BG191" s="180"/>
      <c r="BH191" s="180"/>
      <c r="BI191" s="180"/>
      <c r="BJ191" s="180"/>
      <c r="BK191" s="180"/>
      <c r="BL191" s="180"/>
      <c r="BM191" s="180"/>
      <c r="BN191" s="180"/>
      <c r="BO191" s="180"/>
      <c r="BP191" s="180"/>
      <c r="BQ191" s="180"/>
      <c r="BR191" s="180"/>
      <c r="BS191" s="180"/>
      <c r="BT191" s="180"/>
      <c r="BU191" s="180"/>
      <c r="BV191" s="180"/>
      <c r="BW191" s="180"/>
      <c r="BX191" s="180"/>
      <c r="BY191" s="180"/>
      <c r="BZ191" s="180"/>
      <c r="CA191" s="180"/>
      <c r="CB191" s="180"/>
      <c r="CC191" s="180"/>
      <c r="CD191" s="180"/>
      <c r="CE191" s="180"/>
      <c r="CF191" s="180"/>
    </row>
    <row r="192" spans="3:84" hidden="1" x14ac:dyDescent="0.3">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c r="AG192" s="180"/>
      <c r="AH192" s="180"/>
      <c r="AI192" s="180"/>
      <c r="AJ192" s="180"/>
      <c r="AK192" s="180"/>
      <c r="AL192" s="180"/>
      <c r="AM192" s="180"/>
      <c r="AN192" s="180"/>
      <c r="AO192" s="180"/>
      <c r="AP192" s="180"/>
      <c r="AQ192" s="180"/>
      <c r="AR192" s="180"/>
      <c r="AS192" s="180"/>
      <c r="AT192" s="180"/>
      <c r="AU192" s="180"/>
      <c r="AV192" s="180"/>
      <c r="AW192" s="180"/>
      <c r="AX192" s="180"/>
      <c r="AY192" s="180"/>
      <c r="AZ192" s="180"/>
      <c r="BA192" s="180"/>
      <c r="BB192" s="180"/>
      <c r="BC192" s="180"/>
      <c r="BD192" s="180"/>
      <c r="BE192" s="180"/>
      <c r="BF192" s="180"/>
      <c r="BG192" s="180"/>
      <c r="BH192" s="180"/>
      <c r="BI192" s="180"/>
      <c r="BJ192" s="180"/>
      <c r="BK192" s="180"/>
      <c r="BL192" s="180"/>
      <c r="BM192" s="180"/>
      <c r="BN192" s="180"/>
      <c r="BO192" s="180"/>
      <c r="BP192" s="180"/>
      <c r="BQ192" s="180"/>
      <c r="BR192" s="180"/>
      <c r="BS192" s="180"/>
      <c r="BT192" s="180"/>
      <c r="BU192" s="180"/>
      <c r="BV192" s="180"/>
      <c r="BW192" s="180"/>
      <c r="BX192" s="180"/>
      <c r="BY192" s="180"/>
      <c r="BZ192" s="180"/>
      <c r="CA192" s="180"/>
      <c r="CB192" s="180"/>
      <c r="CC192" s="180"/>
      <c r="CD192" s="180"/>
      <c r="CE192" s="180"/>
      <c r="CF192" s="180"/>
    </row>
    <row r="193" spans="3:84" hidden="1" x14ac:dyDescent="0.3">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c r="AE193" s="180"/>
      <c r="AF193" s="180"/>
      <c r="AG193" s="180"/>
      <c r="AH193" s="180"/>
      <c r="AI193" s="180"/>
      <c r="AJ193" s="180"/>
      <c r="AK193" s="180"/>
      <c r="AL193" s="180"/>
      <c r="AM193" s="180"/>
      <c r="AN193" s="180"/>
      <c r="AO193" s="180"/>
      <c r="AP193" s="180"/>
      <c r="AQ193" s="180"/>
      <c r="AR193" s="180"/>
      <c r="AS193" s="180"/>
      <c r="AT193" s="180"/>
      <c r="AU193" s="180"/>
      <c r="AV193" s="180"/>
      <c r="AW193" s="180"/>
      <c r="AX193" s="180"/>
      <c r="AY193" s="180"/>
      <c r="AZ193" s="180"/>
      <c r="BA193" s="180"/>
      <c r="BB193" s="180"/>
      <c r="BC193" s="180"/>
      <c r="BD193" s="180"/>
      <c r="BE193" s="180"/>
      <c r="BF193" s="180"/>
      <c r="BG193" s="180"/>
      <c r="BH193" s="180"/>
      <c r="BI193" s="180"/>
      <c r="BJ193" s="180"/>
      <c r="BK193" s="180"/>
      <c r="BL193" s="180"/>
      <c r="BM193" s="180"/>
      <c r="BN193" s="180"/>
      <c r="BO193" s="180"/>
      <c r="BP193" s="180"/>
      <c r="BQ193" s="180"/>
      <c r="BR193" s="180"/>
      <c r="BS193" s="180"/>
      <c r="BT193" s="180"/>
      <c r="BU193" s="180"/>
      <c r="BV193" s="180"/>
      <c r="BW193" s="180"/>
      <c r="BX193" s="180"/>
      <c r="BY193" s="180"/>
      <c r="BZ193" s="180"/>
      <c r="CA193" s="180"/>
      <c r="CB193" s="180"/>
      <c r="CC193" s="180"/>
      <c r="CD193" s="180"/>
      <c r="CE193" s="180"/>
      <c r="CF193" s="180"/>
    </row>
  </sheetData>
  <sheetProtection algorithmName="SHA-512" hashValue="p8SfbGg5nPk9GD6Kedup90mG0TR2TNmOdHG/QeAtNgfbMHuqFYbNbrkLtOPTw7uLjg+kEf0DAUpaK3d2bo0lKA==" saltValue="R58RiPLs1SQRoA+85a5FZQ==" spinCount="100000" sheet="1" selectLockedCells="1"/>
  <mergeCells count="34">
    <mergeCell ref="B106:B111"/>
    <mergeCell ref="C106:C111"/>
    <mergeCell ref="B76:B81"/>
    <mergeCell ref="C76:C81"/>
    <mergeCell ref="B82:B87"/>
    <mergeCell ref="C82:C87"/>
    <mergeCell ref="A88:A92"/>
    <mergeCell ref="B88:B93"/>
    <mergeCell ref="C88:C93"/>
    <mergeCell ref="A93:A97"/>
    <mergeCell ref="B94:B99"/>
    <mergeCell ref="C94:C99"/>
    <mergeCell ref="A98:A102"/>
    <mergeCell ref="B100:B105"/>
    <mergeCell ref="C100:C105"/>
    <mergeCell ref="A64:A69"/>
    <mergeCell ref="B64:B69"/>
    <mergeCell ref="C64:C69"/>
    <mergeCell ref="A70:A75"/>
    <mergeCell ref="B70:B75"/>
    <mergeCell ref="C70:C75"/>
    <mergeCell ref="A58:A63"/>
    <mergeCell ref="B58:B63"/>
    <mergeCell ref="C58:C63"/>
    <mergeCell ref="C20:C22"/>
    <mergeCell ref="C24:C26"/>
    <mergeCell ref="C28:C30"/>
    <mergeCell ref="C32:C35"/>
    <mergeCell ref="C37:C43"/>
    <mergeCell ref="C45:C49"/>
    <mergeCell ref="C51:D51"/>
    <mergeCell ref="A52:A57"/>
    <mergeCell ref="B52:B57"/>
    <mergeCell ref="C52:C57"/>
  </mergeCells>
  <conditionalFormatting sqref="E3:CF3">
    <cfRule type="expression" dxfId="769" priority="101">
      <formula>E2</formula>
    </cfRule>
  </conditionalFormatting>
  <conditionalFormatting sqref="E52:CF54">
    <cfRule type="expression" dxfId="768" priority="100">
      <formula>E$2&gt;0</formula>
    </cfRule>
  </conditionalFormatting>
  <conditionalFormatting sqref="E7:CF8">
    <cfRule type="expression" dxfId="767" priority="99">
      <formula>E$2&gt;0</formula>
    </cfRule>
  </conditionalFormatting>
  <conditionalFormatting sqref="E9:CF10">
    <cfRule type="expression" dxfId="766" priority="98">
      <formula>E$2&gt;0</formula>
    </cfRule>
  </conditionalFormatting>
  <conditionalFormatting sqref="E17:CF17">
    <cfRule type="expression" dxfId="765" priority="96">
      <formula>E$2&gt;0</formula>
    </cfRule>
  </conditionalFormatting>
  <conditionalFormatting sqref="E20:CF21">
    <cfRule type="expression" dxfId="764" priority="94">
      <formula>E$2&gt;0</formula>
    </cfRule>
  </conditionalFormatting>
  <conditionalFormatting sqref="E55:CF55">
    <cfRule type="expression" dxfId="763" priority="93">
      <formula>E$2&gt;0</formula>
    </cfRule>
  </conditionalFormatting>
  <conditionalFormatting sqref="E28:CF28">
    <cfRule type="expression" dxfId="762" priority="91">
      <formula>E$2&gt;0</formula>
    </cfRule>
  </conditionalFormatting>
  <conditionalFormatting sqref="E29:CF29">
    <cfRule type="expression" dxfId="761" priority="87">
      <formula>E$2&gt;0</formula>
    </cfRule>
  </conditionalFormatting>
  <conditionalFormatting sqref="E30:CF30">
    <cfRule type="expression" dxfId="760" priority="86">
      <formula>E$2&gt;0</formula>
    </cfRule>
  </conditionalFormatting>
  <conditionalFormatting sqref="E37:CF37">
    <cfRule type="expression" dxfId="759" priority="85">
      <formula>E$2&gt;0</formula>
    </cfRule>
  </conditionalFormatting>
  <conditionalFormatting sqref="E38:CF39">
    <cfRule type="expression" dxfId="758" priority="84">
      <formula>E$2&gt;0</formula>
    </cfRule>
  </conditionalFormatting>
  <conditionalFormatting sqref="E40:CF41">
    <cfRule type="expression" dxfId="757" priority="83">
      <formula>E$2&gt;0</formula>
    </cfRule>
  </conditionalFormatting>
  <conditionalFormatting sqref="E42:CF42">
    <cfRule type="expression" dxfId="756" priority="82">
      <formula>E$2&gt;0</formula>
    </cfRule>
  </conditionalFormatting>
  <conditionalFormatting sqref="E43:CF43">
    <cfRule type="expression" dxfId="755" priority="81">
      <formula>E$2&gt;0</formula>
    </cfRule>
  </conditionalFormatting>
  <conditionalFormatting sqref="E45:CF45">
    <cfRule type="expression" dxfId="754" priority="80">
      <formula>E$2&gt;0</formula>
    </cfRule>
  </conditionalFormatting>
  <conditionalFormatting sqref="E46:CF46">
    <cfRule type="expression" dxfId="753" priority="79">
      <formula>E$2&gt;0</formula>
    </cfRule>
  </conditionalFormatting>
  <conditionalFormatting sqref="E47:CF47">
    <cfRule type="expression" dxfId="752" priority="78">
      <formula>E$2&gt;0</formula>
    </cfRule>
  </conditionalFormatting>
  <conditionalFormatting sqref="E32:CF32">
    <cfRule type="expression" dxfId="751" priority="77">
      <formula>E$2&gt;0</formula>
    </cfRule>
  </conditionalFormatting>
  <conditionalFormatting sqref="E33:CF35">
    <cfRule type="expression" dxfId="750" priority="76">
      <formula>E$2&gt;0</formula>
    </cfRule>
  </conditionalFormatting>
  <conditionalFormatting sqref="E4:CF4">
    <cfRule type="expression" dxfId="749" priority="75">
      <formula>E2&gt;0</formula>
    </cfRule>
  </conditionalFormatting>
  <conditionalFormatting sqref="E5:CF5">
    <cfRule type="expression" dxfId="748" priority="74">
      <formula>E2&gt;0</formula>
    </cfRule>
  </conditionalFormatting>
  <conditionalFormatting sqref="E58:CF60">
    <cfRule type="expression" dxfId="747" priority="53">
      <formula>E$2&gt;0</formula>
    </cfRule>
  </conditionalFormatting>
  <conditionalFormatting sqref="E61:CF61">
    <cfRule type="expression" dxfId="746" priority="52">
      <formula>E$2&gt;0</formula>
    </cfRule>
  </conditionalFormatting>
  <conditionalFormatting sqref="E64:CF66">
    <cfRule type="expression" dxfId="745" priority="50">
      <formula>E$2&gt;0</formula>
    </cfRule>
  </conditionalFormatting>
  <conditionalFormatting sqref="E67:CF67">
    <cfRule type="expression" dxfId="744" priority="49">
      <formula>E$2&gt;0</formula>
    </cfRule>
  </conditionalFormatting>
  <conditionalFormatting sqref="E70:CF72">
    <cfRule type="expression" dxfId="743" priority="47">
      <formula>E$2&gt;0</formula>
    </cfRule>
  </conditionalFormatting>
  <conditionalFormatting sqref="E73:CF73">
    <cfRule type="expression" dxfId="742" priority="46">
      <formula>E$2&gt;0</formula>
    </cfRule>
  </conditionalFormatting>
  <conditionalFormatting sqref="E13:CF15">
    <cfRule type="expression" dxfId="741" priority="17">
      <formula>E$2&gt;0</formula>
    </cfRule>
  </conditionalFormatting>
  <conditionalFormatting sqref="E16:CF16">
    <cfRule type="expression" dxfId="740" priority="15">
      <formula>E$2&gt;0</formula>
    </cfRule>
  </conditionalFormatting>
  <conditionalFormatting sqref="E22:CF22">
    <cfRule type="expression" dxfId="739" priority="9">
      <formula>E$2&gt;0</formula>
    </cfRule>
  </conditionalFormatting>
  <conditionalFormatting sqref="E24:CF25">
    <cfRule type="expression" dxfId="738" priority="8">
      <formula>E$2&gt;0</formula>
    </cfRule>
  </conditionalFormatting>
  <conditionalFormatting sqref="E12:CF12">
    <cfRule type="expression" dxfId="737" priority="5">
      <formula>E$2&gt;0</formula>
    </cfRule>
  </conditionalFormatting>
  <conditionalFormatting sqref="E26:CF26">
    <cfRule type="expression" dxfId="736" priority="4">
      <formula>E$2&gt;0</formula>
    </cfRule>
  </conditionalFormatting>
  <conditionalFormatting sqref="E18:CF18">
    <cfRule type="expression" dxfId="735" priority="3">
      <formula>E$2&gt;0</formula>
    </cfRule>
  </conditionalFormatting>
  <conditionalFormatting sqref="E48:CF48">
    <cfRule type="expression" dxfId="734" priority="2">
      <formula>E$2&gt;0</formula>
    </cfRule>
  </conditionalFormatting>
  <conditionalFormatting sqref="E49:CF49">
    <cfRule type="expression" dxfId="733" priority="1">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73" id="{C95CDE4A-E6A0-4DC6-8798-C22E3AC82755}">
            <xm:f>AND(E$2&gt;0,$B$51='Base Datos'!$V$21)</xm:f>
            <x14:dxf>
              <font>
                <color theme="1" tint="4.9989318521683403E-2"/>
              </font>
              <fill>
                <patternFill>
                  <bgColor theme="0" tint="-0.14996795556505021"/>
                </patternFill>
              </fill>
            </x14:dxf>
          </x14:cfRule>
          <xm:sqref>E56:CF56 E110:CF110</xm:sqref>
        </x14:conditionalFormatting>
        <x14:conditionalFormatting xmlns:xm="http://schemas.microsoft.com/office/excel/2006/main">
          <x14:cfRule type="expression" priority="72" id="{F896D119-8247-49B3-A005-305958CB3C68}">
            <xm:f>AND(E$2&gt;0,$B$51='Base Datos'!$V$21)</xm:f>
            <x14:dxf>
              <font>
                <color theme="0"/>
              </font>
              <fill>
                <patternFill>
                  <bgColor theme="9" tint="-0.499984740745262"/>
                </patternFill>
              </fill>
            </x14:dxf>
          </x14:cfRule>
          <xm:sqref>E57:CF57</xm:sqref>
        </x14:conditionalFormatting>
        <x14:conditionalFormatting xmlns:xm="http://schemas.microsoft.com/office/excel/2006/main">
          <x14:cfRule type="expression" priority="71" id="{58BA4E82-EF9D-409E-9A12-E15EE3C5D985}">
            <xm:f>$B$51='Base Datos'!$V$21</xm:f>
            <x14:dxf>
              <font>
                <color theme="2" tint="-0.89996032593768116"/>
              </font>
            </x14:dxf>
          </x14:cfRule>
          <xm:sqref>D56 D110:D115</xm:sqref>
        </x14:conditionalFormatting>
        <x14:conditionalFormatting xmlns:xm="http://schemas.microsoft.com/office/excel/2006/main">
          <x14:cfRule type="expression" priority="70" id="{315FDCD9-A8C7-43B1-B8C5-9CCBBFB678CB}">
            <xm:f>$B$51='Base Datos'!$V$21</xm:f>
            <x14:dxf>
              <font>
                <color theme="2" tint="-0.89996032593768116"/>
              </font>
            </x14:dxf>
          </x14:cfRule>
          <xm:sqref>D57</xm:sqref>
        </x14:conditionalFormatting>
        <x14:conditionalFormatting xmlns:xm="http://schemas.microsoft.com/office/excel/2006/main">
          <x14:cfRule type="expression" priority="55" id="{8C795B40-2380-47AB-9AA6-E020565F7232}">
            <xm:f>$B$51='Base Datos'!$V$21</xm:f>
            <x14:dxf>
              <font>
                <color theme="2" tint="-0.89996032593768116"/>
              </font>
            </x14:dxf>
          </x14:cfRule>
          <xm:sqref>D104</xm:sqref>
        </x14:conditionalFormatting>
        <x14:conditionalFormatting xmlns:xm="http://schemas.microsoft.com/office/excel/2006/main">
          <x14:cfRule type="expression" priority="54" id="{DD878AA5-9E8A-4967-A4CF-BFE89F0D248B}">
            <xm:f>$B$51='Base Datos'!$V$21</xm:f>
            <x14:dxf>
              <font>
                <color theme="2" tint="-0.89996032593768116"/>
              </font>
            </x14:dxf>
          </x14:cfRule>
          <xm:sqref>D105</xm:sqref>
        </x14:conditionalFormatting>
        <x14:conditionalFormatting xmlns:xm="http://schemas.microsoft.com/office/excel/2006/main">
          <x14:cfRule type="expression" priority="69" id="{A334A97B-9F80-4724-AD2A-040F92FAA917}">
            <xm:f>$B$51='Base Datos'!$V$21</xm:f>
            <x14:dxf>
              <font>
                <color theme="2" tint="-0.89996032593768116"/>
              </font>
            </x14:dxf>
          </x14:cfRule>
          <xm:sqref>D62</xm:sqref>
        </x14:conditionalFormatting>
        <x14:conditionalFormatting xmlns:xm="http://schemas.microsoft.com/office/excel/2006/main">
          <x14:cfRule type="expression" priority="68" id="{56AAD303-B5AE-4431-9F3A-640B22AAF540}">
            <xm:f>$B$51='Base Datos'!$V$21</xm:f>
            <x14:dxf>
              <font>
                <color theme="2" tint="-0.89996032593768116"/>
              </font>
            </x14:dxf>
          </x14:cfRule>
          <xm:sqref>D63</xm:sqref>
        </x14:conditionalFormatting>
        <x14:conditionalFormatting xmlns:xm="http://schemas.microsoft.com/office/excel/2006/main">
          <x14:cfRule type="expression" priority="67" id="{F9BBCCCF-2F02-4A05-B3A3-8AA9BCAE01F5}">
            <xm:f>$B$51='Base Datos'!$V$21</xm:f>
            <x14:dxf>
              <font>
                <color theme="2" tint="-0.89996032593768116"/>
              </font>
            </x14:dxf>
          </x14:cfRule>
          <xm:sqref>D68</xm:sqref>
        </x14:conditionalFormatting>
        <x14:conditionalFormatting xmlns:xm="http://schemas.microsoft.com/office/excel/2006/main">
          <x14:cfRule type="expression" priority="66" id="{E5D98CB3-CCA4-440D-AD70-9C1AFE739149}">
            <xm:f>$B$51='Base Datos'!$V$21</xm:f>
            <x14:dxf>
              <font>
                <color theme="2" tint="-0.89996032593768116"/>
              </font>
            </x14:dxf>
          </x14:cfRule>
          <xm:sqref>D69</xm:sqref>
        </x14:conditionalFormatting>
        <x14:conditionalFormatting xmlns:xm="http://schemas.microsoft.com/office/excel/2006/main">
          <x14:cfRule type="expression" priority="65" id="{854788A5-A3A8-4D5C-B920-30720C81CBFC}">
            <xm:f>$B$51='Base Datos'!$V$21</xm:f>
            <x14:dxf>
              <font>
                <color theme="2" tint="-0.89996032593768116"/>
              </font>
            </x14:dxf>
          </x14:cfRule>
          <xm:sqref>D74</xm:sqref>
        </x14:conditionalFormatting>
        <x14:conditionalFormatting xmlns:xm="http://schemas.microsoft.com/office/excel/2006/main">
          <x14:cfRule type="expression" priority="64" id="{1257B0EF-D5C4-41C1-B138-C8690B30A786}">
            <xm:f>$B$51='Base Datos'!$V$21</xm:f>
            <x14:dxf>
              <font>
                <color theme="2" tint="-0.89996032593768116"/>
              </font>
            </x14:dxf>
          </x14:cfRule>
          <xm:sqref>D75</xm:sqref>
        </x14:conditionalFormatting>
        <x14:conditionalFormatting xmlns:xm="http://schemas.microsoft.com/office/excel/2006/main">
          <x14:cfRule type="expression" priority="63" id="{1E5DF8C0-09B2-4373-A4FD-3F92FE64DBD1}">
            <xm:f>$B$51='Base Datos'!$V$21</xm:f>
            <x14:dxf>
              <font>
                <color theme="2" tint="-0.89996032593768116"/>
              </font>
            </x14:dxf>
          </x14:cfRule>
          <xm:sqref>D80</xm:sqref>
        </x14:conditionalFormatting>
        <x14:conditionalFormatting xmlns:xm="http://schemas.microsoft.com/office/excel/2006/main">
          <x14:cfRule type="expression" priority="62" id="{6FB678B8-A348-4CF7-BFB3-E88FCB5B7F83}">
            <xm:f>$B$51='Base Datos'!$V$21</xm:f>
            <x14:dxf>
              <font>
                <color theme="2" tint="-0.89996032593768116"/>
              </font>
            </x14:dxf>
          </x14:cfRule>
          <xm:sqref>D81</xm:sqref>
        </x14:conditionalFormatting>
        <x14:conditionalFormatting xmlns:xm="http://schemas.microsoft.com/office/excel/2006/main">
          <x14:cfRule type="expression" priority="61" id="{01A8F900-BC3C-417E-92B8-863E64120180}">
            <xm:f>$B$51='Base Datos'!$V$21</xm:f>
            <x14:dxf>
              <font>
                <color theme="2" tint="-0.89996032593768116"/>
              </font>
            </x14:dxf>
          </x14:cfRule>
          <xm:sqref>D86</xm:sqref>
        </x14:conditionalFormatting>
        <x14:conditionalFormatting xmlns:xm="http://schemas.microsoft.com/office/excel/2006/main">
          <x14:cfRule type="expression" priority="60" id="{2416C9C3-BC4C-4D96-9EB7-C4CEF10CE3E4}">
            <xm:f>$B$51='Base Datos'!$V$21</xm:f>
            <x14:dxf>
              <font>
                <color theme="2" tint="-0.89996032593768116"/>
              </font>
            </x14:dxf>
          </x14:cfRule>
          <xm:sqref>D87</xm:sqref>
        </x14:conditionalFormatting>
        <x14:conditionalFormatting xmlns:xm="http://schemas.microsoft.com/office/excel/2006/main">
          <x14:cfRule type="expression" priority="59" id="{D3BA00D2-CEBD-4B98-9B7F-119A9728012F}">
            <xm:f>$B$51='Base Datos'!$V$21</xm:f>
            <x14:dxf>
              <font>
                <color theme="2" tint="-0.89996032593768116"/>
              </font>
            </x14:dxf>
          </x14:cfRule>
          <xm:sqref>D92</xm:sqref>
        </x14:conditionalFormatting>
        <x14:conditionalFormatting xmlns:xm="http://schemas.microsoft.com/office/excel/2006/main">
          <x14:cfRule type="expression" priority="58" id="{59161D76-9A7B-4ACE-8158-60E29792B5EA}">
            <xm:f>$B$51='Base Datos'!$V$21</xm:f>
            <x14:dxf>
              <font>
                <color theme="2" tint="-0.89996032593768116"/>
              </font>
            </x14:dxf>
          </x14:cfRule>
          <xm:sqref>D93</xm:sqref>
        </x14:conditionalFormatting>
        <x14:conditionalFormatting xmlns:xm="http://schemas.microsoft.com/office/excel/2006/main">
          <x14:cfRule type="expression" priority="57" id="{5EC4097C-7866-477D-AC9A-4AA3B43678D4}">
            <xm:f>$B$51='Base Datos'!$V$21</xm:f>
            <x14:dxf>
              <font>
                <color theme="2" tint="-0.89996032593768116"/>
              </font>
            </x14:dxf>
          </x14:cfRule>
          <xm:sqref>D98</xm:sqref>
        </x14:conditionalFormatting>
        <x14:conditionalFormatting xmlns:xm="http://schemas.microsoft.com/office/excel/2006/main">
          <x14:cfRule type="expression" priority="56" id="{C937FEEB-78A6-4A76-A6A3-03F2E78D5904}">
            <xm:f>$B$51='Base Datos'!$V$21</xm:f>
            <x14:dxf>
              <font>
                <color theme="2" tint="-0.89996032593768116"/>
              </font>
            </x14:dxf>
          </x14:cfRule>
          <xm:sqref>D99</xm:sqref>
        </x14:conditionalFormatting>
        <x14:conditionalFormatting xmlns:xm="http://schemas.microsoft.com/office/excel/2006/main">
          <x14:cfRule type="expression" priority="51" id="{DD6997A2-69FE-41C6-A4BE-7D5F6E804B4F}">
            <xm:f>AND(E$2&gt;0,$B$51='Base Datos'!$V$21)</xm:f>
            <x14:dxf>
              <font>
                <color theme="1" tint="4.9989318521683403E-2"/>
              </font>
              <fill>
                <patternFill>
                  <bgColor theme="0" tint="-0.14996795556505021"/>
                </patternFill>
              </fill>
            </x14:dxf>
          </x14:cfRule>
          <xm:sqref>E62:CF62</xm:sqref>
        </x14:conditionalFormatting>
        <x14:conditionalFormatting xmlns:xm="http://schemas.microsoft.com/office/excel/2006/main">
          <x14:cfRule type="expression" priority="48" id="{93A6FA99-D80A-4A7D-A08B-B5EEEDDEFF8E}">
            <xm:f>AND(E$2&gt;0,$B$51='Base Datos'!$V$21)</xm:f>
            <x14:dxf>
              <font>
                <color theme="1" tint="4.9989318521683403E-2"/>
              </font>
              <fill>
                <patternFill>
                  <bgColor theme="0" tint="-0.14996795556505021"/>
                </patternFill>
              </fill>
            </x14:dxf>
          </x14:cfRule>
          <xm:sqref>E68:CF68</xm:sqref>
        </x14:conditionalFormatting>
        <x14:conditionalFormatting xmlns:xm="http://schemas.microsoft.com/office/excel/2006/main">
          <x14:cfRule type="expression" priority="45" id="{079F41A8-CB2F-41FC-9BB0-6320BADB0A8A}">
            <xm:f>AND(E$2&gt;0,$B$51='Base Datos'!$V$21)</xm:f>
            <x14:dxf>
              <font>
                <color theme="1" tint="4.9989318521683403E-2"/>
              </font>
              <fill>
                <patternFill>
                  <bgColor theme="0" tint="-0.14996795556505021"/>
                </patternFill>
              </fill>
            </x14:dxf>
          </x14:cfRule>
          <xm:sqref>E74:CF74</xm:sqref>
        </x14:conditionalFormatting>
        <x14:conditionalFormatting xmlns:xm="http://schemas.microsoft.com/office/excel/2006/main">
          <x14:cfRule type="expression" priority="44" id="{A57E5070-82E1-4595-9172-1CF9E1D58F59}">
            <xm:f>AND(E$2&gt;0,$B$51='Base Datos'!$V$21)</xm:f>
            <x14:dxf>
              <font>
                <color theme="1" tint="4.9989318521683403E-2"/>
              </font>
              <fill>
                <patternFill>
                  <bgColor theme="0" tint="-0.14996795556505021"/>
                </patternFill>
              </fill>
            </x14:dxf>
          </x14:cfRule>
          <xm:sqref>E76:CF78</xm:sqref>
        </x14:conditionalFormatting>
        <x14:conditionalFormatting xmlns:xm="http://schemas.microsoft.com/office/excel/2006/main">
          <x14:cfRule type="expression" priority="43" id="{0AF14143-71BB-43D6-A4B6-F359E297D1DA}">
            <xm:f>AND(E$2&gt;0,$B$51='Base Datos'!$V$21)</xm:f>
            <x14:dxf>
              <font>
                <color theme="0"/>
              </font>
              <fill>
                <patternFill>
                  <bgColor theme="9" tint="-0.499984740745262"/>
                </patternFill>
              </fill>
            </x14:dxf>
          </x14:cfRule>
          <xm:sqref>E79:CF79</xm:sqref>
        </x14:conditionalFormatting>
        <x14:conditionalFormatting xmlns:xm="http://schemas.microsoft.com/office/excel/2006/main">
          <x14:cfRule type="expression" priority="42" id="{4F77A95E-2433-4E24-AF77-CE9EBF3ED61B}">
            <xm:f>AND(E$2&gt;0,$B$51='Base Datos'!$V$21)</xm:f>
            <x14:dxf>
              <font>
                <color theme="1" tint="4.9989318521683403E-2"/>
              </font>
              <fill>
                <patternFill>
                  <bgColor theme="0" tint="-0.14996795556505021"/>
                </patternFill>
              </fill>
            </x14:dxf>
          </x14:cfRule>
          <xm:sqref>E80:CF80</xm:sqref>
        </x14:conditionalFormatting>
        <x14:conditionalFormatting xmlns:xm="http://schemas.microsoft.com/office/excel/2006/main">
          <x14:cfRule type="expression" priority="41" id="{3F1ED794-6DE3-41F7-BD19-8733F2A734F5}">
            <xm:f>AND(E$2&gt;0,$B$51='Base Datos'!$V$21)</xm:f>
            <x14:dxf>
              <font>
                <color theme="1" tint="4.9989318521683403E-2"/>
              </font>
              <fill>
                <patternFill>
                  <bgColor theme="0" tint="-0.14996795556505021"/>
                </patternFill>
              </fill>
            </x14:dxf>
          </x14:cfRule>
          <xm:sqref>E86:CF86</xm:sqref>
        </x14:conditionalFormatting>
        <x14:conditionalFormatting xmlns:xm="http://schemas.microsoft.com/office/excel/2006/main">
          <x14:cfRule type="expression" priority="40" id="{6795DEF5-2AEE-4A03-8AAE-BBF7FA2CF420}">
            <xm:f>AND(E$2&gt;0,$B$51='Base Datos'!$V$21)</xm:f>
            <x14:dxf>
              <font>
                <color theme="1" tint="4.9989318521683403E-2"/>
              </font>
              <fill>
                <patternFill>
                  <bgColor theme="0" tint="-0.14996795556505021"/>
                </patternFill>
              </fill>
            </x14:dxf>
          </x14:cfRule>
          <xm:sqref>E92:CF92</xm:sqref>
        </x14:conditionalFormatting>
        <x14:conditionalFormatting xmlns:xm="http://schemas.microsoft.com/office/excel/2006/main">
          <x14:cfRule type="expression" priority="39" id="{6AB6D120-2006-4358-912E-1CB79FA49110}">
            <xm:f>AND(E$2&gt;0,$B$51='Base Datos'!$V$21)</xm:f>
            <x14:dxf>
              <font>
                <color theme="1" tint="4.9989318521683403E-2"/>
              </font>
              <fill>
                <patternFill>
                  <bgColor theme="0" tint="-0.14996795556505021"/>
                </patternFill>
              </fill>
            </x14:dxf>
          </x14:cfRule>
          <xm:sqref>E98:CF98</xm:sqref>
        </x14:conditionalFormatting>
        <x14:conditionalFormatting xmlns:xm="http://schemas.microsoft.com/office/excel/2006/main">
          <x14:cfRule type="expression" priority="38" id="{487DBDE4-F97C-43CD-9B2A-6DCE5C6779E5}">
            <xm:f>AND(E$2&gt;0,$B$51='Base Datos'!$V$21)</xm:f>
            <x14:dxf>
              <font>
                <color theme="1" tint="4.9989318521683403E-2"/>
              </font>
              <fill>
                <patternFill>
                  <bgColor theme="0" tint="-0.14996795556505021"/>
                </patternFill>
              </fill>
            </x14:dxf>
          </x14:cfRule>
          <xm:sqref>E104:CF104</xm:sqref>
        </x14:conditionalFormatting>
        <x14:conditionalFormatting xmlns:xm="http://schemas.microsoft.com/office/excel/2006/main">
          <x14:cfRule type="expression" priority="37" id="{89FD0B71-8767-4680-93B9-0E4FA6F9E241}">
            <xm:f>AND(E$2&gt;0,$B$51='Base Datos'!$V$21)</xm:f>
            <x14:dxf>
              <font>
                <color theme="0"/>
              </font>
              <fill>
                <patternFill>
                  <bgColor theme="9" tint="-0.499984740745262"/>
                </patternFill>
              </fill>
            </x14:dxf>
          </x14:cfRule>
          <xm:sqref>E63:CF63</xm:sqref>
        </x14:conditionalFormatting>
        <x14:conditionalFormatting xmlns:xm="http://schemas.microsoft.com/office/excel/2006/main">
          <x14:cfRule type="expression" priority="36" id="{45EEC044-0020-4A92-B1F8-C99042D101B6}">
            <xm:f>AND(E$2&gt;0,$B$51='Base Datos'!$V$21)</xm:f>
            <x14:dxf>
              <font>
                <color theme="0"/>
              </font>
              <fill>
                <patternFill>
                  <bgColor theme="9" tint="-0.499984740745262"/>
                </patternFill>
              </fill>
            </x14:dxf>
          </x14:cfRule>
          <xm:sqref>E69:CF69</xm:sqref>
        </x14:conditionalFormatting>
        <x14:conditionalFormatting xmlns:xm="http://schemas.microsoft.com/office/excel/2006/main">
          <x14:cfRule type="expression" priority="35" id="{F5E4B837-84A5-4C92-8B12-CE1F4E0D5ED6}">
            <xm:f>AND(E$2&gt;0,$B$51='Base Datos'!$V$21)</xm:f>
            <x14:dxf>
              <font>
                <color theme="0"/>
              </font>
              <fill>
                <patternFill>
                  <bgColor theme="9" tint="-0.499984740745262"/>
                </patternFill>
              </fill>
            </x14:dxf>
          </x14:cfRule>
          <xm:sqref>E75:CF75</xm:sqref>
        </x14:conditionalFormatting>
        <x14:conditionalFormatting xmlns:xm="http://schemas.microsoft.com/office/excel/2006/main">
          <x14:cfRule type="expression" priority="34" id="{69517291-3D30-491C-AF1D-40C34E34B887}">
            <xm:f>AND(E$2&gt;0,$B$51='Base Datos'!$V$21)</xm:f>
            <x14:dxf>
              <font>
                <color theme="0"/>
              </font>
              <fill>
                <patternFill>
                  <bgColor theme="9" tint="-0.499984740745262"/>
                </patternFill>
              </fill>
            </x14:dxf>
          </x14:cfRule>
          <xm:sqref>E81:CF81</xm:sqref>
        </x14:conditionalFormatting>
        <x14:conditionalFormatting xmlns:xm="http://schemas.microsoft.com/office/excel/2006/main">
          <x14:cfRule type="expression" priority="33" id="{F811440C-1D5A-49FC-8747-297E5BE6AB8D}">
            <xm:f>AND(E$2&gt;0,$B$51='Base Datos'!$V$21)</xm:f>
            <x14:dxf>
              <font>
                <color theme="0"/>
              </font>
              <fill>
                <patternFill>
                  <bgColor theme="9" tint="-0.499984740745262"/>
                </patternFill>
              </fill>
            </x14:dxf>
          </x14:cfRule>
          <xm:sqref>E87:CF87</xm:sqref>
        </x14:conditionalFormatting>
        <x14:conditionalFormatting xmlns:xm="http://schemas.microsoft.com/office/excel/2006/main">
          <x14:cfRule type="expression" priority="32" id="{A91B7879-46C5-4132-892B-87F613EE2768}">
            <xm:f>AND(E$2&gt;0,$B$51='Base Datos'!$V$21)</xm:f>
            <x14:dxf>
              <font>
                <color theme="0"/>
              </font>
              <fill>
                <patternFill>
                  <bgColor theme="9" tint="-0.499984740745262"/>
                </patternFill>
              </fill>
            </x14:dxf>
          </x14:cfRule>
          <xm:sqref>E93:CF93</xm:sqref>
        </x14:conditionalFormatting>
        <x14:conditionalFormatting xmlns:xm="http://schemas.microsoft.com/office/excel/2006/main">
          <x14:cfRule type="expression" priority="31" id="{1AECEDF8-8F66-42E7-8BE1-095609064D12}">
            <xm:f>AND(E$2&gt;0,$B$51='Base Datos'!$V$21)</xm:f>
            <x14:dxf>
              <font>
                <color theme="0"/>
              </font>
              <fill>
                <patternFill>
                  <bgColor theme="9" tint="-0.499984740745262"/>
                </patternFill>
              </fill>
            </x14:dxf>
          </x14:cfRule>
          <xm:sqref>E99:CF99</xm:sqref>
        </x14:conditionalFormatting>
        <x14:conditionalFormatting xmlns:xm="http://schemas.microsoft.com/office/excel/2006/main">
          <x14:cfRule type="expression" priority="30" id="{B4209C9A-53B1-4B6B-924E-6CBD0C2B84FA}">
            <xm:f>AND(E$2&gt;0,$B$51='Base Datos'!$V$21)</xm:f>
            <x14:dxf>
              <font>
                <color theme="0"/>
              </font>
              <fill>
                <patternFill>
                  <bgColor theme="9" tint="-0.499984740745262"/>
                </patternFill>
              </fill>
            </x14:dxf>
          </x14:cfRule>
          <xm:sqref>E105:CF105</xm:sqref>
        </x14:conditionalFormatting>
        <x14:conditionalFormatting xmlns:xm="http://schemas.microsoft.com/office/excel/2006/main">
          <x14:cfRule type="expression" priority="29" id="{ADD44626-1333-4C5D-BCE5-1E2A9DAA241E}">
            <xm:f>AND(E$2&gt;0,$B$51='Base Datos'!$V$21)</xm:f>
            <x14:dxf>
              <font>
                <color theme="0"/>
              </font>
              <fill>
                <patternFill>
                  <bgColor theme="9" tint="-0.499984740745262"/>
                </patternFill>
              </fill>
            </x14:dxf>
          </x14:cfRule>
          <xm:sqref>E111:CF111</xm:sqref>
        </x14:conditionalFormatting>
        <x14:conditionalFormatting xmlns:xm="http://schemas.microsoft.com/office/excel/2006/main">
          <x14:cfRule type="expression" priority="28" id="{A9651A6E-1199-4F20-8D0C-285ECCB40217}">
            <xm:f>AND(E$2&gt;0,$B$51='Base Datos'!$V$21)</xm:f>
            <x14:dxf>
              <font>
                <color theme="1" tint="4.9989318521683403E-2"/>
              </font>
              <fill>
                <patternFill>
                  <bgColor theme="0" tint="-0.14996795556505021"/>
                </patternFill>
              </fill>
            </x14:dxf>
          </x14:cfRule>
          <xm:sqref>E82:CF84</xm:sqref>
        </x14:conditionalFormatting>
        <x14:conditionalFormatting xmlns:xm="http://schemas.microsoft.com/office/excel/2006/main">
          <x14:cfRule type="expression" priority="27" id="{A97F7004-3AA7-4EAA-BDA4-D8D7180B0607}">
            <xm:f>AND(E$2&gt;0,$B$51='Base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26" id="{D323DB20-7DE3-44D6-999C-760F9D1CA519}">
            <xm:f>AND(E$2&gt;0,$B$51='Base Datos'!$V$21)</xm:f>
            <x14:dxf>
              <font>
                <color theme="1" tint="4.9989318521683403E-2"/>
              </font>
              <fill>
                <patternFill>
                  <bgColor theme="0" tint="-0.14996795556505021"/>
                </patternFill>
              </fill>
            </x14:dxf>
          </x14:cfRule>
          <xm:sqref>E88:CF90</xm:sqref>
        </x14:conditionalFormatting>
        <x14:conditionalFormatting xmlns:xm="http://schemas.microsoft.com/office/excel/2006/main">
          <x14:cfRule type="expression" priority="25" id="{6CE95C3F-8CA0-4738-A967-E1ABD8198A41}">
            <xm:f>AND(E$2&gt;0,$B$51='Base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24" id="{7E50A7AB-5BE9-4F50-BD8E-722CA2C6AF95}">
            <xm:f>AND(E$2&gt;0,$B$51='Base Datos'!$V$21)</xm:f>
            <x14:dxf>
              <font>
                <color theme="1" tint="4.9989318521683403E-2"/>
              </font>
              <fill>
                <patternFill>
                  <bgColor theme="0" tint="-0.14996795556505021"/>
                </patternFill>
              </fill>
            </x14:dxf>
          </x14:cfRule>
          <xm:sqref>E94:CF96</xm:sqref>
        </x14:conditionalFormatting>
        <x14:conditionalFormatting xmlns:xm="http://schemas.microsoft.com/office/excel/2006/main">
          <x14:cfRule type="expression" priority="23" id="{AFC0EDE8-2C3F-4535-9FC4-88A788D1835D}">
            <xm:f>AND(E$2&gt;0,$B$51='Base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22" id="{17E4DC5B-0F6F-49C3-A6EE-7C73CF6D0650}">
            <xm:f>AND(E$2&gt;0,$B$51='Base Datos'!$V$21)</xm:f>
            <x14:dxf>
              <font>
                <color theme="1" tint="4.9989318521683403E-2"/>
              </font>
              <fill>
                <patternFill>
                  <bgColor theme="0" tint="-0.14996795556505021"/>
                </patternFill>
              </fill>
            </x14:dxf>
          </x14:cfRule>
          <xm:sqref>E100:CF102</xm:sqref>
        </x14:conditionalFormatting>
        <x14:conditionalFormatting xmlns:xm="http://schemas.microsoft.com/office/excel/2006/main">
          <x14:cfRule type="expression" priority="21" id="{E8FEEFEC-02C1-48CF-A4C3-1E3FAE4FD05F}">
            <xm:f>AND(E$2&gt;0,$B$51='Base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20" id="{699FE0D5-810A-40A8-9F2D-13F7AF4455C9}">
            <xm:f>AND(E$2&gt;0,$B$51='Base Datos'!$V$21)</xm:f>
            <x14:dxf>
              <font>
                <color theme="1" tint="4.9989318521683403E-2"/>
              </font>
              <fill>
                <patternFill>
                  <bgColor theme="0" tint="-0.14996795556505021"/>
                </patternFill>
              </fill>
            </x14:dxf>
          </x14:cfRule>
          <xm:sqref>E106:CF108</xm:sqref>
        </x14:conditionalFormatting>
        <x14:conditionalFormatting xmlns:xm="http://schemas.microsoft.com/office/excel/2006/main">
          <x14:cfRule type="expression" priority="19" id="{C1B9499E-BA90-42DD-8F1E-5F7319243890}">
            <xm:f>AND(E$2&gt;0,$B$51='Base Datos'!$V$21)</xm:f>
            <x14:dxf>
              <font>
                <color theme="0"/>
              </font>
              <fill>
                <patternFill>
                  <bgColor theme="9" tint="-0.499984740745262"/>
                </patternFill>
              </fill>
            </x14:dxf>
          </x14:cfRule>
          <xm:sqref>E109:CF109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4"/>
  <dimension ref="A1:CF193"/>
  <sheetViews>
    <sheetView zoomScaleNormal="100" workbookViewId="0">
      <pane xSplit="4" ySplit="5" topLeftCell="E6" activePane="bottomRight" state="frozen"/>
      <selection activeCell="E38" sqref="E38"/>
      <selection pane="topRight" activeCell="E38" sqref="E38"/>
      <selection pane="bottomLeft" activeCell="E38" sqref="E38"/>
      <selection pane="bottomRight" activeCell="N20" sqref="N20"/>
    </sheetView>
  </sheetViews>
  <sheetFormatPr baseColWidth="10" defaultRowHeight="16.5" x14ac:dyDescent="0.3"/>
  <cols>
    <col min="1" max="2" width="1.7109375" style="699" customWidth="1"/>
    <col min="3" max="3" width="13.7109375" style="705" customWidth="1"/>
    <col min="4" max="4" width="36.85546875" style="705" customWidth="1"/>
    <col min="5" max="84" width="14.7109375" style="705" customWidth="1"/>
    <col min="85" max="86" width="11.5703125" style="699"/>
    <col min="87" max="16383" width="0" style="699" hidden="1" customWidth="1"/>
    <col min="16384" max="16384" width="11.5703125" style="699"/>
  </cols>
  <sheetData>
    <row r="1" spans="1:84" ht="17.25" thickBot="1" x14ac:dyDescent="0.3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1:84" ht="27" customHeight="1" thickBot="1" x14ac:dyDescent="0.35">
      <c r="C2" s="699"/>
      <c r="D2" s="222" t="s">
        <v>129</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1:84" ht="34.9" customHeight="1" thickBot="1" x14ac:dyDescent="0.35">
      <c r="C3" s="699"/>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1:84" ht="16.899999999999999" customHeight="1" thickBot="1" x14ac:dyDescent="0.35">
      <c r="C4" s="699"/>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1:84" ht="19.899999999999999" customHeight="1" thickBot="1" x14ac:dyDescent="0.35">
      <c r="C5" s="699"/>
      <c r="D5" s="224" t="s">
        <v>241</v>
      </c>
      <c r="E5" s="225" t="str">
        <f>+INDICE!$L$31</f>
        <v>SECADORA 1</v>
      </c>
      <c r="F5" s="225" t="str">
        <f>+INDICE!$L$31</f>
        <v>SECADORA 1</v>
      </c>
      <c r="G5" s="225" t="str">
        <f>+INDICE!$L$31</f>
        <v>SECADORA 1</v>
      </c>
      <c r="H5" s="225" t="str">
        <f>+INDICE!$L$31</f>
        <v>SECADORA 1</v>
      </c>
      <c r="I5" s="225" t="str">
        <f>+INDICE!$L$31</f>
        <v>SECADORA 1</v>
      </c>
      <c r="J5" s="225" t="str">
        <f>+INDICE!$L$31</f>
        <v>SECADORA 1</v>
      </c>
      <c r="K5" s="225" t="str">
        <f>+INDICE!$L$31</f>
        <v>SECADORA 1</v>
      </c>
      <c r="L5" s="225" t="str">
        <f>+INDICE!$L$31</f>
        <v>SECADORA 1</v>
      </c>
      <c r="M5" s="225" t="str">
        <f>+INDICE!$L$31</f>
        <v>SECADORA 1</v>
      </c>
      <c r="N5" s="225" t="str">
        <f>+INDICE!$L$31</f>
        <v>SECADORA 1</v>
      </c>
      <c r="O5" s="225" t="str">
        <f>+INDICE!$L$31</f>
        <v>SECADORA 1</v>
      </c>
      <c r="P5" s="225" t="str">
        <f>+INDICE!$L$31</f>
        <v>SECADORA 1</v>
      </c>
      <c r="Q5" s="225" t="str">
        <f>+INDICE!$L$31</f>
        <v>SECADORA 1</v>
      </c>
      <c r="R5" s="225" t="str">
        <f>+INDICE!$L$31</f>
        <v>SECADORA 1</v>
      </c>
      <c r="S5" s="225" t="str">
        <f>+INDICE!$L$31</f>
        <v>SECADORA 1</v>
      </c>
      <c r="T5" s="225" t="str">
        <f>+INDICE!$L$31</f>
        <v>SECADORA 1</v>
      </c>
      <c r="U5" s="225" t="str">
        <f>+INDICE!$L$31</f>
        <v>SECADORA 1</v>
      </c>
      <c r="V5" s="225" t="str">
        <f>+INDICE!$L$31</f>
        <v>SECADORA 1</v>
      </c>
      <c r="W5" s="225" t="str">
        <f>+INDICE!$L$31</f>
        <v>SECADORA 1</v>
      </c>
      <c r="X5" s="225" t="str">
        <f>+INDICE!$L$31</f>
        <v>SECADORA 1</v>
      </c>
      <c r="Y5" s="225" t="str">
        <f>+INDICE!$L$31</f>
        <v>SECADORA 1</v>
      </c>
      <c r="Z5" s="225" t="str">
        <f>+INDICE!$L$31</f>
        <v>SECADORA 1</v>
      </c>
      <c r="AA5" s="225" t="str">
        <f>+INDICE!$L$31</f>
        <v>SECADORA 1</v>
      </c>
      <c r="AB5" s="225" t="str">
        <f>+INDICE!$L$31</f>
        <v>SECADORA 1</v>
      </c>
      <c r="AC5" s="225" t="str">
        <f>+INDICE!$L$31</f>
        <v>SECADORA 1</v>
      </c>
      <c r="AD5" s="225" t="str">
        <f>+INDICE!$L$31</f>
        <v>SECADORA 1</v>
      </c>
      <c r="AE5" s="225" t="str">
        <f>+INDICE!$L$31</f>
        <v>SECADORA 1</v>
      </c>
      <c r="AF5" s="225" t="str">
        <f>+INDICE!$L$31</f>
        <v>SECADORA 1</v>
      </c>
      <c r="AG5" s="225" t="str">
        <f>+INDICE!$L$31</f>
        <v>SECADORA 1</v>
      </c>
      <c r="AH5" s="225" t="str">
        <f>+INDICE!$L$31</f>
        <v>SECADORA 1</v>
      </c>
      <c r="AI5" s="225" t="str">
        <f>+INDICE!$L$31</f>
        <v>SECADORA 1</v>
      </c>
      <c r="AJ5" s="225" t="str">
        <f>+INDICE!$L$31</f>
        <v>SECADORA 1</v>
      </c>
      <c r="AK5" s="225" t="str">
        <f>+INDICE!$L$31</f>
        <v>SECADORA 1</v>
      </c>
      <c r="AL5" s="225" t="str">
        <f>+INDICE!$L$31</f>
        <v>SECADORA 1</v>
      </c>
      <c r="AM5" s="225" t="str">
        <f>+INDICE!$L$31</f>
        <v>SECADORA 1</v>
      </c>
      <c r="AN5" s="225" t="str">
        <f>+INDICE!$L$31</f>
        <v>SECADORA 1</v>
      </c>
      <c r="AO5" s="225" t="str">
        <f>+INDICE!$L$31</f>
        <v>SECADORA 1</v>
      </c>
      <c r="AP5" s="225" t="str">
        <f>+INDICE!$L$31</f>
        <v>SECADORA 1</v>
      </c>
      <c r="AQ5" s="225" t="str">
        <f>+INDICE!$L$31</f>
        <v>SECADORA 1</v>
      </c>
      <c r="AR5" s="225" t="str">
        <f>+INDICE!$L$31</f>
        <v>SECADORA 1</v>
      </c>
      <c r="AS5" s="225" t="str">
        <f>+INDICE!$L$31</f>
        <v>SECADORA 1</v>
      </c>
      <c r="AT5" s="225" t="str">
        <f>+INDICE!$L$31</f>
        <v>SECADORA 1</v>
      </c>
      <c r="AU5" s="225" t="str">
        <f>+INDICE!$L$31</f>
        <v>SECADORA 1</v>
      </c>
      <c r="AV5" s="225" t="str">
        <f>+INDICE!$L$31</f>
        <v>SECADORA 1</v>
      </c>
      <c r="AW5" s="225" t="str">
        <f>+INDICE!$L$31</f>
        <v>SECADORA 1</v>
      </c>
      <c r="AX5" s="225" t="str">
        <f>+INDICE!$L$31</f>
        <v>SECADORA 1</v>
      </c>
      <c r="AY5" s="225" t="str">
        <f>+INDICE!$L$31</f>
        <v>SECADORA 1</v>
      </c>
      <c r="AZ5" s="225" t="str">
        <f>+INDICE!$L$31</f>
        <v>SECADORA 1</v>
      </c>
      <c r="BA5" s="225" t="str">
        <f>+INDICE!$L$31</f>
        <v>SECADORA 1</v>
      </c>
      <c r="BB5" s="225" t="str">
        <f>+INDICE!$L$31</f>
        <v>SECADORA 1</v>
      </c>
      <c r="BC5" s="225" t="str">
        <f>+INDICE!$L$31</f>
        <v>SECADORA 1</v>
      </c>
      <c r="BD5" s="225" t="str">
        <f>+INDICE!$L$31</f>
        <v>SECADORA 1</v>
      </c>
      <c r="BE5" s="225" t="str">
        <f>+INDICE!$L$31</f>
        <v>SECADORA 1</v>
      </c>
      <c r="BF5" s="225" t="str">
        <f>+INDICE!$L$31</f>
        <v>SECADORA 1</v>
      </c>
      <c r="BG5" s="225" t="str">
        <f>+INDICE!$L$31</f>
        <v>SECADORA 1</v>
      </c>
      <c r="BH5" s="225" t="str">
        <f>+INDICE!$L$31</f>
        <v>SECADORA 1</v>
      </c>
      <c r="BI5" s="225" t="str">
        <f>+INDICE!$L$31</f>
        <v>SECADORA 1</v>
      </c>
      <c r="BJ5" s="225" t="str">
        <f>+INDICE!$L$31</f>
        <v>SECADORA 1</v>
      </c>
      <c r="BK5" s="225" t="str">
        <f>+INDICE!$L$31</f>
        <v>SECADORA 1</v>
      </c>
      <c r="BL5" s="225" t="str">
        <f>+INDICE!$L$31</f>
        <v>SECADORA 1</v>
      </c>
      <c r="BM5" s="225" t="str">
        <f>+INDICE!$L$31</f>
        <v>SECADORA 1</v>
      </c>
      <c r="BN5" s="225" t="str">
        <f>+INDICE!$L$31</f>
        <v>SECADORA 1</v>
      </c>
      <c r="BO5" s="225" t="str">
        <f>+INDICE!$L$31</f>
        <v>SECADORA 1</v>
      </c>
      <c r="BP5" s="225" t="str">
        <f>+INDICE!$L$31</f>
        <v>SECADORA 1</v>
      </c>
      <c r="BQ5" s="225" t="str">
        <f>+INDICE!$L$31</f>
        <v>SECADORA 1</v>
      </c>
      <c r="BR5" s="225" t="str">
        <f>+INDICE!$L$31</f>
        <v>SECADORA 1</v>
      </c>
      <c r="BS5" s="225" t="str">
        <f>+INDICE!$L$31</f>
        <v>SECADORA 1</v>
      </c>
      <c r="BT5" s="225" t="str">
        <f>+INDICE!$L$31</f>
        <v>SECADORA 1</v>
      </c>
      <c r="BU5" s="225" t="str">
        <f>+INDICE!$L$31</f>
        <v>SECADORA 1</v>
      </c>
      <c r="BV5" s="225" t="str">
        <f>+INDICE!$L$31</f>
        <v>SECADORA 1</v>
      </c>
      <c r="BW5" s="225" t="str">
        <f>+INDICE!$L$31</f>
        <v>SECADORA 1</v>
      </c>
      <c r="BX5" s="225" t="str">
        <f>+INDICE!$L$31</f>
        <v>SECADORA 1</v>
      </c>
      <c r="BY5" s="225" t="str">
        <f>+INDICE!$L$31</f>
        <v>SECADORA 1</v>
      </c>
      <c r="BZ5" s="225" t="str">
        <f>+INDICE!$L$31</f>
        <v>SECADORA 1</v>
      </c>
      <c r="CA5" s="225" t="str">
        <f>+INDICE!$L$31</f>
        <v>SECADORA 1</v>
      </c>
      <c r="CB5" s="225" t="str">
        <f>+INDICE!$L$31</f>
        <v>SECADORA 1</v>
      </c>
      <c r="CC5" s="225" t="str">
        <f>+INDICE!$L$31</f>
        <v>SECADORA 1</v>
      </c>
      <c r="CD5" s="225" t="str">
        <f>+INDICE!$L$31</f>
        <v>SECADORA 1</v>
      </c>
      <c r="CE5" s="225" t="str">
        <f>+INDICE!$L$31</f>
        <v>SECADORA 1</v>
      </c>
      <c r="CF5" s="225" t="str">
        <f>+INDICE!$L$31</f>
        <v>SECADORA 1</v>
      </c>
    </row>
    <row r="6" spans="1:84" ht="12" customHeight="1" thickBot="1" x14ac:dyDescent="0.35">
      <c r="C6" s="699"/>
      <c r="D6" s="699"/>
      <c r="E6" s="754">
        <f>+IF(E2=0,"",GENERALES!E10)</f>
        <v>6.75</v>
      </c>
      <c r="F6" s="754">
        <f>+IF(F2=0,"",GENERALES!F10)</f>
        <v>6.75</v>
      </c>
      <c r="G6" s="754">
        <f>+IF(G2=0,"",GENERALES!G10)</f>
        <v>6.75</v>
      </c>
      <c r="H6" s="754">
        <f>+IF(H2=0,"",GENERALES!H10)</f>
        <v>6.75</v>
      </c>
      <c r="I6" s="754">
        <f>+IF(I2=0,"",GENERALES!I10)</f>
        <v>6.75</v>
      </c>
      <c r="J6" s="754">
        <f>+IF(J2=0,"",GENERALES!J10)</f>
        <v>6.75</v>
      </c>
      <c r="K6" s="754">
        <f>+IF(K2=0,"",GENERALES!K10)</f>
        <v>6.75</v>
      </c>
      <c r="L6" s="754">
        <f>+IF(L2=0,"",GENERALES!L10)</f>
        <v>6.75</v>
      </c>
      <c r="M6" s="754">
        <f>+IF(M2=0,"",GENERALES!M10)</f>
        <v>6.75</v>
      </c>
      <c r="N6" s="754">
        <f>+IF(N2=0,"",GENERALES!N10)</f>
        <v>6.75</v>
      </c>
      <c r="O6" s="754">
        <f>+IF(O2=0,"",GENERALES!O10)</f>
        <v>6.75</v>
      </c>
      <c r="P6" s="754">
        <f>+IF(P2=0,"",GENERALES!P10)</f>
        <v>6.75</v>
      </c>
      <c r="Q6" s="754" t="str">
        <f>+IF(Q2=0,"",GENERALES!Q10)</f>
        <v/>
      </c>
      <c r="R6" s="754" t="str">
        <f>+IF(R2=0,"",GENERALES!R10)</f>
        <v/>
      </c>
      <c r="S6" s="754" t="str">
        <f>+IF(S2=0,"",GENERALES!S10)</f>
        <v/>
      </c>
      <c r="T6" s="754" t="str">
        <f>+IF(T2=0,"",GENERALES!T10)</f>
        <v/>
      </c>
      <c r="U6" s="754" t="str">
        <f>+IF(U2=0,"",GENERALES!U10)</f>
        <v/>
      </c>
      <c r="V6" s="754" t="str">
        <f>+IF(V2=0,"",GENERALES!V10)</f>
        <v/>
      </c>
      <c r="W6" s="754" t="str">
        <f>+IF(W2=0,"",GENERALES!W10)</f>
        <v/>
      </c>
      <c r="X6" s="754" t="str">
        <f>+IF(X2=0,"",GENERALES!X10)</f>
        <v/>
      </c>
      <c r="Y6" s="754" t="str">
        <f>+IF(Y2=0,"",GENERALES!Y10)</f>
        <v/>
      </c>
      <c r="Z6" s="754" t="str">
        <f>+IF(Z2=0,"",GENERALES!Z10)</f>
        <v/>
      </c>
      <c r="AA6" s="754" t="str">
        <f>+IF(AA2=0,"",GENERALES!AA10)</f>
        <v/>
      </c>
      <c r="AB6" s="754" t="str">
        <f>+IF(AB2=0,"",GENERALES!AB10)</f>
        <v/>
      </c>
      <c r="AC6" s="754" t="str">
        <f>+IF(AC2=0,"",GENERALES!AC10)</f>
        <v/>
      </c>
      <c r="AD6" s="754" t="str">
        <f>+IF(AD2=0,"",GENERALES!AD10)</f>
        <v/>
      </c>
      <c r="AE6" s="754" t="str">
        <f>+IF(AE2=0,"",GENERALES!AE10)</f>
        <v/>
      </c>
      <c r="AF6" s="754" t="str">
        <f>+IF(AF2=0,"",GENERALES!AF10)</f>
        <v/>
      </c>
      <c r="AG6" s="754" t="str">
        <f>+IF(AG2=0,"",GENERALES!AG10)</f>
        <v/>
      </c>
      <c r="AH6" s="754" t="str">
        <f>+IF(AH2=0,"",GENERALES!AH10)</f>
        <v/>
      </c>
      <c r="AI6" s="754" t="str">
        <f>+IF(AI2=0,"",GENERALES!AI10)</f>
        <v/>
      </c>
      <c r="AJ6" s="754" t="str">
        <f>+IF(AJ2=0,"",GENERALES!AJ10)</f>
        <v/>
      </c>
      <c r="AK6" s="754" t="str">
        <f>+IF(AK2=0,"",GENERALES!AK10)</f>
        <v/>
      </c>
      <c r="AL6" s="754" t="str">
        <f>+IF(AL2=0,"",GENERALES!AL10)</f>
        <v/>
      </c>
      <c r="AM6" s="754" t="str">
        <f>+IF(AM2=0,"",GENERALES!AM10)</f>
        <v/>
      </c>
      <c r="AN6" s="754" t="str">
        <f>+IF(AN2=0,"",GENERALES!AN10)</f>
        <v/>
      </c>
      <c r="AO6" s="754" t="str">
        <f>+IF(AO2=0,"",GENERALES!AO10)</f>
        <v/>
      </c>
      <c r="AP6" s="754" t="str">
        <f>+IF(AP2=0,"",GENERALES!AP10)</f>
        <v/>
      </c>
      <c r="AQ6" s="754" t="str">
        <f>+IF(AQ2=0,"",GENERALES!AQ10)</f>
        <v/>
      </c>
      <c r="AR6" s="754" t="str">
        <f>+IF(AR2=0,"",GENERALES!AR10)</f>
        <v/>
      </c>
      <c r="AS6" s="754" t="str">
        <f>+IF(AS2=0,"",GENERALES!AS10)</f>
        <v/>
      </c>
      <c r="AT6" s="754" t="str">
        <f>+IF(AT2=0,"",GENERALES!AT10)</f>
        <v/>
      </c>
      <c r="AU6" s="754" t="str">
        <f>+IF(AU2=0,"",GENERALES!AU10)</f>
        <v/>
      </c>
      <c r="AV6" s="754" t="str">
        <f>+IF(AV2=0,"",GENERALES!AV10)</f>
        <v/>
      </c>
      <c r="AW6" s="754" t="str">
        <f>+IF(AW2=0,"",GENERALES!AW10)</f>
        <v/>
      </c>
      <c r="AX6" s="754" t="str">
        <f>+IF(AX2=0,"",GENERALES!AX10)</f>
        <v/>
      </c>
      <c r="AY6" s="754" t="str">
        <f>+IF(AY2=0,"",GENERALES!AY10)</f>
        <v/>
      </c>
      <c r="AZ6" s="754" t="str">
        <f>+IF(AZ2=0,"",GENERALES!AZ10)</f>
        <v/>
      </c>
      <c r="BA6" s="754" t="str">
        <f>+IF(BA2=0,"",GENERALES!BA10)</f>
        <v/>
      </c>
      <c r="BB6" s="754" t="str">
        <f>+IF(BB2=0,"",GENERALES!BB10)</f>
        <v/>
      </c>
      <c r="BC6" s="754" t="str">
        <f>+IF(BC2=0,"",GENERALES!BC10)</f>
        <v/>
      </c>
      <c r="BD6" s="754" t="str">
        <f>+IF(BD2=0,"",GENERALES!BD10)</f>
        <v/>
      </c>
      <c r="BE6" s="754" t="str">
        <f>+IF(BE2=0,"",GENERALES!BE10)</f>
        <v/>
      </c>
      <c r="BF6" s="754" t="str">
        <f>+IF(BF2=0,"",GENERALES!BF10)</f>
        <v/>
      </c>
      <c r="BG6" s="754" t="str">
        <f>+IF(BG2=0,"",GENERALES!BG10)</f>
        <v/>
      </c>
      <c r="BH6" s="754" t="str">
        <f>+IF(BH2=0,"",GENERALES!BH10)</f>
        <v/>
      </c>
      <c r="BI6" s="754" t="str">
        <f>+IF(BI2=0,"",GENERALES!BI10)</f>
        <v/>
      </c>
      <c r="BJ6" s="754" t="str">
        <f>+IF(BJ2=0,"",GENERALES!BJ10)</f>
        <v/>
      </c>
      <c r="BK6" s="754" t="str">
        <f>+IF(BK2=0,"",GENERALES!BK10)</f>
        <v/>
      </c>
      <c r="BL6" s="754" t="str">
        <f>+IF(BL2=0,"",GENERALES!BL10)</f>
        <v/>
      </c>
      <c r="BM6" s="754" t="str">
        <f>+IF(BM2=0,"",GENERALES!BM10)</f>
        <v/>
      </c>
      <c r="BN6" s="754" t="str">
        <f>+IF(BN2=0,"",GENERALES!BN10)</f>
        <v/>
      </c>
      <c r="BO6" s="754" t="str">
        <f>+IF(BO2=0,"",GENERALES!BO10)</f>
        <v/>
      </c>
      <c r="BP6" s="754" t="str">
        <f>+IF(BP2=0,"",GENERALES!BP10)</f>
        <v/>
      </c>
      <c r="BQ6" s="754" t="str">
        <f>+IF(BQ2=0,"",GENERALES!BQ10)</f>
        <v/>
      </c>
      <c r="BR6" s="754" t="str">
        <f>+IF(BR2=0,"",GENERALES!BR10)</f>
        <v/>
      </c>
      <c r="BS6" s="754" t="str">
        <f>+IF(BS2=0,"",GENERALES!BS10)</f>
        <v/>
      </c>
      <c r="BT6" s="754" t="str">
        <f>+IF(BT2=0,"",GENERALES!BT10)</f>
        <v/>
      </c>
      <c r="BU6" s="754" t="str">
        <f>+IF(BU2=0,"",GENERALES!BU10)</f>
        <v/>
      </c>
      <c r="BV6" s="754" t="str">
        <f>+IF(BV2=0,"",GENERALES!BV10)</f>
        <v/>
      </c>
      <c r="BW6" s="754" t="str">
        <f>+IF(BW2=0,"",GENERALES!BW10)</f>
        <v/>
      </c>
      <c r="BX6" s="754" t="str">
        <f>+IF(BX2=0,"",GENERALES!BX10)</f>
        <v/>
      </c>
      <c r="BY6" s="754" t="str">
        <f>+IF(BY2=0,"",GENERALES!BY10)</f>
        <v/>
      </c>
      <c r="BZ6" s="754" t="str">
        <f>+IF(BZ2=0,"",GENERALES!BZ10)</f>
        <v/>
      </c>
      <c r="CA6" s="754" t="str">
        <f>+IF(CA2=0,"",GENERALES!CA10)</f>
        <v/>
      </c>
      <c r="CB6" s="754" t="str">
        <f>+IF(CB2=0,"",GENERALES!CB10)</f>
        <v/>
      </c>
      <c r="CC6" s="754" t="str">
        <f>+IF(CC2=0,"",GENERALES!CC10)</f>
        <v/>
      </c>
      <c r="CD6" s="754" t="str">
        <f>+IF(CD2=0,"",GENERALES!CD10)</f>
        <v/>
      </c>
      <c r="CE6" s="754" t="str">
        <f>+IF(CE2=0,"",GENERALES!CE10)</f>
        <v/>
      </c>
      <c r="CF6" s="754" t="str">
        <f>+IF(CF2=0,"",GENERALES!CF10)</f>
        <v/>
      </c>
    </row>
    <row r="7" spans="1:84" ht="17.25" hidden="1" thickBot="1" x14ac:dyDescent="0.35">
      <c r="C7" s="699"/>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1:84" ht="17.25" hidden="1" thickBot="1" x14ac:dyDescent="0.35">
      <c r="C8" s="699"/>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1:84" ht="17.25" hidden="1" thickBot="1" x14ac:dyDescent="0.35">
      <c r="C9" s="699"/>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1:84" ht="17.25" hidden="1" thickBot="1" x14ac:dyDescent="0.35">
      <c r="C10" s="699"/>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1:84" ht="17.25" hidden="1" thickBot="1" x14ac:dyDescent="0.35">
      <c r="C11" s="699"/>
      <c r="D11" s="180"/>
      <c r="E11" s="228">
        <v>1</v>
      </c>
      <c r="F11" s="228">
        <v>2</v>
      </c>
      <c r="G11" s="228">
        <v>3</v>
      </c>
      <c r="H11" s="228">
        <v>4</v>
      </c>
      <c r="I11" s="228">
        <v>5</v>
      </c>
      <c r="J11" s="228">
        <v>6</v>
      </c>
      <c r="K11" s="228">
        <v>7</v>
      </c>
      <c r="L11" s="228">
        <v>8</v>
      </c>
      <c r="M11" s="228">
        <v>9</v>
      </c>
      <c r="N11" s="228">
        <v>10</v>
      </c>
      <c r="O11" s="228">
        <v>11</v>
      </c>
      <c r="P11" s="228">
        <v>12</v>
      </c>
      <c r="Q11" s="228">
        <v>13</v>
      </c>
      <c r="R11" s="228">
        <v>14</v>
      </c>
      <c r="S11" s="228">
        <v>15</v>
      </c>
      <c r="T11" s="228">
        <v>16</v>
      </c>
      <c r="U11" s="228">
        <v>17</v>
      </c>
      <c r="V11" s="228">
        <v>18</v>
      </c>
      <c r="W11" s="228">
        <v>19</v>
      </c>
      <c r="X11" s="228">
        <v>20</v>
      </c>
      <c r="Y11" s="228">
        <v>21</v>
      </c>
      <c r="Z11" s="228">
        <v>22</v>
      </c>
      <c r="AA11" s="228">
        <v>23</v>
      </c>
      <c r="AB11" s="228">
        <v>24</v>
      </c>
      <c r="AC11" s="228">
        <v>25</v>
      </c>
      <c r="AD11" s="228">
        <v>26</v>
      </c>
      <c r="AE11" s="228">
        <v>27</v>
      </c>
      <c r="AF11" s="228">
        <v>28</v>
      </c>
      <c r="AG11" s="228">
        <v>29</v>
      </c>
      <c r="AH11" s="228">
        <v>30</v>
      </c>
      <c r="AI11" s="228">
        <v>31</v>
      </c>
      <c r="AJ11" s="228">
        <v>32</v>
      </c>
      <c r="AK11" s="228">
        <v>33</v>
      </c>
      <c r="AL11" s="228">
        <v>34</v>
      </c>
      <c r="AM11" s="228">
        <v>35</v>
      </c>
      <c r="AN11" s="228">
        <v>36</v>
      </c>
      <c r="AO11" s="228">
        <v>37</v>
      </c>
      <c r="AP11" s="228">
        <v>38</v>
      </c>
      <c r="AQ11" s="228">
        <v>39</v>
      </c>
      <c r="AR11" s="228">
        <v>40</v>
      </c>
      <c r="AS11" s="228">
        <v>41</v>
      </c>
      <c r="AT11" s="228">
        <v>42</v>
      </c>
      <c r="AU11" s="228">
        <v>43</v>
      </c>
      <c r="AV11" s="228">
        <v>44</v>
      </c>
      <c r="AW11" s="228">
        <v>45</v>
      </c>
      <c r="AX11" s="228">
        <v>46</v>
      </c>
      <c r="AY11" s="228">
        <v>47</v>
      </c>
      <c r="AZ11" s="228">
        <v>48</v>
      </c>
      <c r="BA11" s="228">
        <v>49</v>
      </c>
      <c r="BB11" s="228">
        <v>50</v>
      </c>
      <c r="BC11" s="228">
        <v>51</v>
      </c>
      <c r="BD11" s="228">
        <v>52</v>
      </c>
      <c r="BE11" s="228">
        <v>53</v>
      </c>
      <c r="BF11" s="228">
        <v>54</v>
      </c>
      <c r="BG11" s="228">
        <v>55</v>
      </c>
      <c r="BH11" s="228">
        <v>56</v>
      </c>
      <c r="BI11" s="228">
        <v>57</v>
      </c>
      <c r="BJ11" s="228">
        <v>58</v>
      </c>
      <c r="BK11" s="228">
        <v>59</v>
      </c>
      <c r="BL11" s="228">
        <v>60</v>
      </c>
      <c r="BM11" s="228">
        <v>61</v>
      </c>
      <c r="BN11" s="228">
        <v>62</v>
      </c>
      <c r="BO11" s="228">
        <v>63</v>
      </c>
      <c r="BP11" s="228">
        <v>64</v>
      </c>
      <c r="BQ11" s="228">
        <v>65</v>
      </c>
      <c r="BR11" s="228">
        <v>66</v>
      </c>
      <c r="BS11" s="228">
        <v>67</v>
      </c>
      <c r="BT11" s="228">
        <v>68</v>
      </c>
      <c r="BU11" s="228">
        <v>69</v>
      </c>
      <c r="BV11" s="228">
        <v>70</v>
      </c>
      <c r="BW11" s="228">
        <v>71</v>
      </c>
      <c r="BX11" s="228">
        <v>72</v>
      </c>
      <c r="BY11" s="228">
        <v>73</v>
      </c>
      <c r="BZ11" s="228">
        <v>74</v>
      </c>
      <c r="CA11" s="228">
        <v>75</v>
      </c>
      <c r="CB11" s="228">
        <v>76</v>
      </c>
      <c r="CC11" s="228">
        <v>77</v>
      </c>
      <c r="CD11" s="228">
        <v>78</v>
      </c>
      <c r="CE11" s="228">
        <v>79</v>
      </c>
      <c r="CF11" s="228">
        <v>80</v>
      </c>
    </row>
    <row r="12" spans="1:84" ht="17.25" thickBot="1" x14ac:dyDescent="0.35">
      <c r="C12" s="699"/>
      <c r="D12" s="232" t="s">
        <v>278</v>
      </c>
      <c r="E12" s="197">
        <f>+IF(E2&gt;0,INDICE!$L$33,"")</f>
        <v>16</v>
      </c>
      <c r="F12" s="197">
        <f>+IF(F2&gt;0,INDICE!$L$33,"")</f>
        <v>16</v>
      </c>
      <c r="G12" s="197">
        <f>+IF(G2&gt;0,INDICE!$L$33,"")</f>
        <v>16</v>
      </c>
      <c r="H12" s="197">
        <f>+IF(H2&gt;0,INDICE!$L$33,"")</f>
        <v>16</v>
      </c>
      <c r="I12" s="197">
        <f>+IF(I2&gt;0,INDICE!$L$33,"")</f>
        <v>16</v>
      </c>
      <c r="J12" s="197">
        <f>+IF(J2&gt;0,INDICE!$L$33,"")</f>
        <v>16</v>
      </c>
      <c r="K12" s="197">
        <f>+IF(K2&gt;0,INDICE!$L$33,"")</f>
        <v>16</v>
      </c>
      <c r="L12" s="197">
        <f>+IF(L2&gt;0,INDICE!$L$33,"")</f>
        <v>16</v>
      </c>
      <c r="M12" s="197">
        <f>+IF(M2&gt;0,INDICE!$L$33,"")</f>
        <v>16</v>
      </c>
      <c r="N12" s="197">
        <f>+IF(N2&gt;0,INDICE!$L$33,"")</f>
        <v>16</v>
      </c>
      <c r="O12" s="197">
        <f>+IF(O2&gt;0,INDICE!$L$33,"")</f>
        <v>16</v>
      </c>
      <c r="P12" s="197">
        <f>+IF(P2&gt;0,INDICE!$L$33,"")</f>
        <v>16</v>
      </c>
      <c r="Q12" s="197" t="str">
        <f>+IF(Q2&gt;0,INDICE!$L$33,"")</f>
        <v/>
      </c>
      <c r="R12" s="197" t="str">
        <f>+IF(R2&gt;0,INDICE!$L$33,"")</f>
        <v/>
      </c>
      <c r="S12" s="197" t="str">
        <f>+IF(S2&gt;0,INDICE!$L$33,"")</f>
        <v/>
      </c>
      <c r="T12" s="197" t="str">
        <f>+IF(T2&gt;0,INDICE!$L$33,"")</f>
        <v/>
      </c>
      <c r="U12" s="197" t="str">
        <f>+IF(U2&gt;0,INDICE!$L$33,"")</f>
        <v/>
      </c>
      <c r="V12" s="197" t="str">
        <f>+IF(V2&gt;0,INDICE!$L$33,"")</f>
        <v/>
      </c>
      <c r="W12" s="197" t="str">
        <f>+IF(W2&gt;0,INDICE!$L$33,"")</f>
        <v/>
      </c>
      <c r="X12" s="197" t="str">
        <f>+IF(X2&gt;0,INDICE!$L$33,"")</f>
        <v/>
      </c>
      <c r="Y12" s="197" t="str">
        <f>+IF(Y2&gt;0,INDICE!$L$33,"")</f>
        <v/>
      </c>
      <c r="Z12" s="197" t="str">
        <f>+IF(Z2&gt;0,INDICE!$L$33,"")</f>
        <v/>
      </c>
      <c r="AA12" s="197" t="str">
        <f>+IF(AA2&gt;0,INDICE!$L$33,"")</f>
        <v/>
      </c>
      <c r="AB12" s="197" t="str">
        <f>+IF(AB2&gt;0,INDICE!$L$33,"")</f>
        <v/>
      </c>
      <c r="AC12" s="197" t="str">
        <f>+IF(AC2&gt;0,INDICE!$L$33,"")</f>
        <v/>
      </c>
      <c r="AD12" s="197" t="str">
        <f>+IF(AD2&gt;0,INDICE!$L$33,"")</f>
        <v/>
      </c>
      <c r="AE12" s="197" t="str">
        <f>+IF(AE2&gt;0,INDICE!$L$33,"")</f>
        <v/>
      </c>
      <c r="AF12" s="197" t="str">
        <f>+IF(AF2&gt;0,INDICE!$L$33,"")</f>
        <v/>
      </c>
      <c r="AG12" s="197" t="str">
        <f>+IF(AG2&gt;0,INDICE!$L$33,"")</f>
        <v/>
      </c>
      <c r="AH12" s="197" t="str">
        <f>+IF(AH2&gt;0,INDICE!$L$33,"")</f>
        <v/>
      </c>
      <c r="AI12" s="197" t="str">
        <f>+IF(AI2&gt;0,INDICE!$L$33,"")</f>
        <v/>
      </c>
      <c r="AJ12" s="197" t="str">
        <f>+IF(AJ2&gt;0,INDICE!$L$33,"")</f>
        <v/>
      </c>
      <c r="AK12" s="197" t="str">
        <f>+IF(AK2&gt;0,INDICE!$L$33,"")</f>
        <v/>
      </c>
      <c r="AL12" s="197" t="str">
        <f>+IF(AL2&gt;0,INDICE!$L$33,"")</f>
        <v/>
      </c>
      <c r="AM12" s="197" t="str">
        <f>+IF(AM2&gt;0,INDICE!$L$33,"")</f>
        <v/>
      </c>
      <c r="AN12" s="197" t="str">
        <f>+IF(AN2&gt;0,INDICE!$L$33,"")</f>
        <v/>
      </c>
      <c r="AO12" s="197" t="str">
        <f>+IF(AO2&gt;0,INDICE!$L$33,"")</f>
        <v/>
      </c>
      <c r="AP12" s="197" t="str">
        <f>+IF(AP2&gt;0,INDICE!$L$33,"")</f>
        <v/>
      </c>
      <c r="AQ12" s="197" t="str">
        <f>+IF(AQ2&gt;0,INDICE!$L$33,"")</f>
        <v/>
      </c>
      <c r="AR12" s="197" t="str">
        <f>+IF(AR2&gt;0,INDICE!$L$33,"")</f>
        <v/>
      </c>
      <c r="AS12" s="197" t="str">
        <f>+IF(AS2&gt;0,INDICE!$L$33,"")</f>
        <v/>
      </c>
      <c r="AT12" s="197" t="str">
        <f>+IF(AT2&gt;0,INDICE!$L$33,"")</f>
        <v/>
      </c>
      <c r="AU12" s="197" t="str">
        <f>+IF(AU2&gt;0,INDICE!$L$33,"")</f>
        <v/>
      </c>
      <c r="AV12" s="197" t="str">
        <f>+IF(AV2&gt;0,INDICE!$L$33,"")</f>
        <v/>
      </c>
      <c r="AW12" s="197" t="str">
        <f>+IF(AW2&gt;0,INDICE!$L$33,"")</f>
        <v/>
      </c>
      <c r="AX12" s="197" t="str">
        <f>+IF(AX2&gt;0,INDICE!$L$33,"")</f>
        <v/>
      </c>
      <c r="AY12" s="197" t="str">
        <f>+IF(AY2&gt;0,INDICE!$L$33,"")</f>
        <v/>
      </c>
      <c r="AZ12" s="197" t="str">
        <f>+IF(AZ2&gt;0,INDICE!$L$33,"")</f>
        <v/>
      </c>
      <c r="BA12" s="197" t="str">
        <f>+IF(BA2&gt;0,INDICE!$L$33,"")</f>
        <v/>
      </c>
      <c r="BB12" s="197" t="str">
        <f>+IF(BB2&gt;0,INDICE!$L$33,"")</f>
        <v/>
      </c>
      <c r="BC12" s="197" t="str">
        <f>+IF(BC2&gt;0,INDICE!$L$33,"")</f>
        <v/>
      </c>
      <c r="BD12" s="197" t="str">
        <f>+IF(BD2&gt;0,INDICE!$L$33,"")</f>
        <v/>
      </c>
      <c r="BE12" s="197" t="str">
        <f>+IF(BE2&gt;0,INDICE!$L$33,"")</f>
        <v/>
      </c>
      <c r="BF12" s="197" t="str">
        <f>+IF(BF2&gt;0,INDICE!$L$33,"")</f>
        <v/>
      </c>
      <c r="BG12" s="197" t="str">
        <f>+IF(BG2&gt;0,INDICE!$L$33,"")</f>
        <v/>
      </c>
      <c r="BH12" s="197" t="str">
        <f>+IF(BH2&gt;0,INDICE!$L$33,"")</f>
        <v/>
      </c>
      <c r="BI12" s="197" t="str">
        <f>+IF(BI2&gt;0,INDICE!$L$33,"")</f>
        <v/>
      </c>
      <c r="BJ12" s="197" t="str">
        <f>+IF(BJ2&gt;0,INDICE!$L$33,"")</f>
        <v/>
      </c>
      <c r="BK12" s="197" t="str">
        <f>+IF(BK2&gt;0,INDICE!$L$33,"")</f>
        <v/>
      </c>
      <c r="BL12" s="197" t="str">
        <f>+IF(BL2&gt;0,INDICE!$L$33,"")</f>
        <v/>
      </c>
      <c r="BM12" s="197" t="str">
        <f>+IF(BM2&gt;0,INDICE!$L$33,"")</f>
        <v/>
      </c>
      <c r="BN12" s="197" t="str">
        <f>+IF(BN2&gt;0,INDICE!$L$33,"")</f>
        <v/>
      </c>
      <c r="BO12" s="197" t="str">
        <f>+IF(BO2&gt;0,INDICE!$L$33,"")</f>
        <v/>
      </c>
      <c r="BP12" s="197" t="str">
        <f>+IF(BP2&gt;0,INDICE!$L$33,"")</f>
        <v/>
      </c>
      <c r="BQ12" s="197" t="str">
        <f>+IF(BQ2&gt;0,INDICE!$L$33,"")</f>
        <v/>
      </c>
      <c r="BR12" s="197" t="str">
        <f>+IF(BR2&gt;0,INDICE!$L$33,"")</f>
        <v/>
      </c>
      <c r="BS12" s="197" t="str">
        <f>+IF(BS2&gt;0,INDICE!$L$33,"")</f>
        <v/>
      </c>
      <c r="BT12" s="197" t="str">
        <f>+IF(BT2&gt;0,INDICE!$L$33,"")</f>
        <v/>
      </c>
      <c r="BU12" s="197" t="str">
        <f>+IF(BU2&gt;0,INDICE!$L$33,"")</f>
        <v/>
      </c>
      <c r="BV12" s="197" t="str">
        <f>+IF(BV2&gt;0,INDICE!$L$33,"")</f>
        <v/>
      </c>
      <c r="BW12" s="197" t="str">
        <f>+IF(BW2&gt;0,INDICE!$L$33,"")</f>
        <v/>
      </c>
      <c r="BX12" s="197" t="str">
        <f>+IF(BX2&gt;0,INDICE!$L$33,"")</f>
        <v/>
      </c>
      <c r="BY12" s="197" t="str">
        <f>+IF(BY2&gt;0,INDICE!$L$33,"")</f>
        <v/>
      </c>
      <c r="BZ12" s="197" t="str">
        <f>+IF(BZ2&gt;0,INDICE!$L$33,"")</f>
        <v/>
      </c>
      <c r="CA12" s="197" t="str">
        <f>+IF(CA2&gt;0,INDICE!$L$33,"")</f>
        <v/>
      </c>
      <c r="CB12" s="197" t="str">
        <f>+IF(CB2&gt;0,INDICE!$L$33,"")</f>
        <v/>
      </c>
      <c r="CC12" s="197" t="str">
        <f>+IF(CC2&gt;0,INDICE!$L$33,"")</f>
        <v/>
      </c>
      <c r="CD12" s="197" t="str">
        <f>+IF(CD2&gt;0,INDICE!$L$33,"")</f>
        <v/>
      </c>
      <c r="CE12" s="197" t="str">
        <f>+IF(CE2&gt;0,INDICE!$L$33,"")</f>
        <v/>
      </c>
      <c r="CF12" s="197" t="str">
        <f>+IF(CF2&gt;0,INDICE!$L$33,"")</f>
        <v/>
      </c>
    </row>
    <row r="13" spans="1:84" s="777" customFormat="1" ht="17.25" thickBot="1" x14ac:dyDescent="0.35">
      <c r="A13" s="699"/>
      <c r="B13" s="699"/>
      <c r="C13" s="699"/>
      <c r="D13" s="232" t="s">
        <v>277</v>
      </c>
      <c r="E13" s="250"/>
      <c r="F13" s="250"/>
      <c r="G13" s="250"/>
      <c r="H13" s="250"/>
      <c r="I13" s="250"/>
      <c r="J13" s="250"/>
      <c r="K13" s="250">
        <v>11</v>
      </c>
      <c r="L13" s="250">
        <v>11</v>
      </c>
      <c r="M13" s="250">
        <v>9</v>
      </c>
      <c r="N13" s="250">
        <v>9</v>
      </c>
      <c r="O13" s="250">
        <f t="shared" ref="O13:BR13" si="2">+IF(N13="","",N13)</f>
        <v>9</v>
      </c>
      <c r="P13" s="250">
        <f t="shared" si="2"/>
        <v>9</v>
      </c>
      <c r="Q13" s="250">
        <f t="shared" si="2"/>
        <v>9</v>
      </c>
      <c r="R13" s="250">
        <f t="shared" si="2"/>
        <v>9</v>
      </c>
      <c r="S13" s="250">
        <f t="shared" si="2"/>
        <v>9</v>
      </c>
      <c r="T13" s="250">
        <f t="shared" si="2"/>
        <v>9</v>
      </c>
      <c r="U13" s="250">
        <f t="shared" si="2"/>
        <v>9</v>
      </c>
      <c r="V13" s="250">
        <f t="shared" si="2"/>
        <v>9</v>
      </c>
      <c r="W13" s="250">
        <f t="shared" si="2"/>
        <v>9</v>
      </c>
      <c r="X13" s="250">
        <f t="shared" si="2"/>
        <v>9</v>
      </c>
      <c r="Y13" s="250">
        <f t="shared" si="2"/>
        <v>9</v>
      </c>
      <c r="Z13" s="250">
        <f t="shared" si="2"/>
        <v>9</v>
      </c>
      <c r="AA13" s="250">
        <f t="shared" si="2"/>
        <v>9</v>
      </c>
      <c r="AB13" s="250">
        <f t="shared" si="2"/>
        <v>9</v>
      </c>
      <c r="AC13" s="250">
        <f t="shared" si="2"/>
        <v>9</v>
      </c>
      <c r="AD13" s="250">
        <f t="shared" si="2"/>
        <v>9</v>
      </c>
      <c r="AE13" s="250">
        <f t="shared" si="2"/>
        <v>9</v>
      </c>
      <c r="AF13" s="250">
        <f t="shared" si="2"/>
        <v>9</v>
      </c>
      <c r="AG13" s="250">
        <f t="shared" si="2"/>
        <v>9</v>
      </c>
      <c r="AH13" s="250">
        <f t="shared" si="2"/>
        <v>9</v>
      </c>
      <c r="AI13" s="250">
        <f t="shared" si="2"/>
        <v>9</v>
      </c>
      <c r="AJ13" s="250">
        <f t="shared" si="2"/>
        <v>9</v>
      </c>
      <c r="AK13" s="250">
        <f t="shared" si="2"/>
        <v>9</v>
      </c>
      <c r="AL13" s="250">
        <f t="shared" si="2"/>
        <v>9</v>
      </c>
      <c r="AM13" s="250">
        <f t="shared" si="2"/>
        <v>9</v>
      </c>
      <c r="AN13" s="250">
        <f t="shared" si="2"/>
        <v>9</v>
      </c>
      <c r="AO13" s="250">
        <f t="shared" si="2"/>
        <v>9</v>
      </c>
      <c r="AP13" s="250">
        <f t="shared" si="2"/>
        <v>9</v>
      </c>
      <c r="AQ13" s="250">
        <f t="shared" si="2"/>
        <v>9</v>
      </c>
      <c r="AR13" s="250">
        <f t="shared" si="2"/>
        <v>9</v>
      </c>
      <c r="AS13" s="250">
        <f t="shared" si="2"/>
        <v>9</v>
      </c>
      <c r="AT13" s="250">
        <f t="shared" si="2"/>
        <v>9</v>
      </c>
      <c r="AU13" s="250">
        <f t="shared" si="2"/>
        <v>9</v>
      </c>
      <c r="AV13" s="250">
        <f t="shared" si="2"/>
        <v>9</v>
      </c>
      <c r="AW13" s="250">
        <f t="shared" si="2"/>
        <v>9</v>
      </c>
      <c r="AX13" s="250">
        <f t="shared" si="2"/>
        <v>9</v>
      </c>
      <c r="AY13" s="250">
        <f t="shared" si="2"/>
        <v>9</v>
      </c>
      <c r="AZ13" s="250">
        <f t="shared" si="2"/>
        <v>9</v>
      </c>
      <c r="BA13" s="250">
        <f t="shared" si="2"/>
        <v>9</v>
      </c>
      <c r="BB13" s="250">
        <f t="shared" si="2"/>
        <v>9</v>
      </c>
      <c r="BC13" s="250">
        <f t="shared" si="2"/>
        <v>9</v>
      </c>
      <c r="BD13" s="250">
        <f t="shared" si="2"/>
        <v>9</v>
      </c>
      <c r="BE13" s="250">
        <f t="shared" si="2"/>
        <v>9</v>
      </c>
      <c r="BF13" s="250">
        <f t="shared" si="2"/>
        <v>9</v>
      </c>
      <c r="BG13" s="250">
        <f t="shared" si="2"/>
        <v>9</v>
      </c>
      <c r="BH13" s="250">
        <f t="shared" si="2"/>
        <v>9</v>
      </c>
      <c r="BI13" s="250">
        <f t="shared" si="2"/>
        <v>9</v>
      </c>
      <c r="BJ13" s="250">
        <f t="shared" si="2"/>
        <v>9</v>
      </c>
      <c r="BK13" s="250">
        <f t="shared" si="2"/>
        <v>9</v>
      </c>
      <c r="BL13" s="250">
        <f t="shared" si="2"/>
        <v>9</v>
      </c>
      <c r="BM13" s="250">
        <f t="shared" si="2"/>
        <v>9</v>
      </c>
      <c r="BN13" s="250">
        <f t="shared" si="2"/>
        <v>9</v>
      </c>
      <c r="BO13" s="250">
        <f t="shared" si="2"/>
        <v>9</v>
      </c>
      <c r="BP13" s="250">
        <f t="shared" si="2"/>
        <v>9</v>
      </c>
      <c r="BQ13" s="250">
        <f t="shared" si="2"/>
        <v>9</v>
      </c>
      <c r="BR13" s="250">
        <f t="shared" si="2"/>
        <v>9</v>
      </c>
      <c r="BS13" s="250">
        <f t="shared" ref="BS13:CF13" si="3">+IF(BR13="","",BR13)</f>
        <v>9</v>
      </c>
      <c r="BT13" s="250">
        <f t="shared" si="3"/>
        <v>9</v>
      </c>
      <c r="BU13" s="250">
        <f t="shared" si="3"/>
        <v>9</v>
      </c>
      <c r="BV13" s="250">
        <f t="shared" si="3"/>
        <v>9</v>
      </c>
      <c r="BW13" s="250">
        <f t="shared" si="3"/>
        <v>9</v>
      </c>
      <c r="BX13" s="250">
        <f t="shared" si="3"/>
        <v>9</v>
      </c>
      <c r="BY13" s="250">
        <f t="shared" si="3"/>
        <v>9</v>
      </c>
      <c r="BZ13" s="250">
        <f t="shared" si="3"/>
        <v>9</v>
      </c>
      <c r="CA13" s="250">
        <f t="shared" si="3"/>
        <v>9</v>
      </c>
      <c r="CB13" s="250">
        <f t="shared" si="3"/>
        <v>9</v>
      </c>
      <c r="CC13" s="250">
        <f t="shared" si="3"/>
        <v>9</v>
      </c>
      <c r="CD13" s="250">
        <f t="shared" si="3"/>
        <v>9</v>
      </c>
      <c r="CE13" s="250">
        <f t="shared" si="3"/>
        <v>9</v>
      </c>
      <c r="CF13" s="250">
        <f t="shared" si="3"/>
        <v>9</v>
      </c>
    </row>
    <row r="14" spans="1:84" ht="17.25" thickBot="1" x14ac:dyDescent="0.35">
      <c r="C14" s="699"/>
      <c r="D14" s="232" t="s">
        <v>274</v>
      </c>
      <c r="E14" s="259"/>
      <c r="F14" s="259"/>
      <c r="G14" s="259"/>
      <c r="H14" s="259"/>
      <c r="I14" s="259"/>
      <c r="J14" s="259"/>
      <c r="K14" s="259">
        <v>3</v>
      </c>
      <c r="L14" s="259">
        <v>3</v>
      </c>
      <c r="M14" s="259">
        <v>3</v>
      </c>
      <c r="N14" s="259">
        <v>3</v>
      </c>
      <c r="O14" s="259"/>
      <c r="P14" s="259"/>
      <c r="Q14" s="259"/>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row>
    <row r="15" spans="1:84" ht="17.25" thickBot="1" x14ac:dyDescent="0.35">
      <c r="C15" s="699"/>
      <c r="D15" s="232" t="s">
        <v>275</v>
      </c>
      <c r="E15" s="259"/>
      <c r="F15" s="259"/>
      <c r="G15" s="259"/>
      <c r="H15" s="259"/>
      <c r="I15" s="259"/>
      <c r="J15" s="259"/>
      <c r="K15" s="259">
        <v>1</v>
      </c>
      <c r="L15" s="259">
        <v>1</v>
      </c>
      <c r="M15" s="259">
        <v>1</v>
      </c>
      <c r="N15" s="259">
        <v>1</v>
      </c>
      <c r="O15" s="259"/>
      <c r="P15" s="259"/>
      <c r="Q15" s="259"/>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row>
    <row r="16" spans="1:84" ht="17.25" thickBot="1" x14ac:dyDescent="0.35">
      <c r="C16" s="699"/>
      <c r="D16" s="232" t="s">
        <v>276</v>
      </c>
      <c r="E16" s="251">
        <f>+IFERROR((E15*14.5037)/(E20*0.0004339),0)</f>
        <v>0</v>
      </c>
      <c r="F16" s="251">
        <f t="shared" ref="F16:BQ16" si="4">+IFERROR((F15*14.5037)/(F20*0.0004339),0)</f>
        <v>0</v>
      </c>
      <c r="G16" s="251">
        <f t="shared" si="4"/>
        <v>0</v>
      </c>
      <c r="H16" s="251">
        <f t="shared" si="4"/>
        <v>0</v>
      </c>
      <c r="I16" s="251">
        <f t="shared" si="4"/>
        <v>0</v>
      </c>
      <c r="J16" s="251">
        <f t="shared" si="4"/>
        <v>0</v>
      </c>
      <c r="K16" s="251">
        <f t="shared" si="4"/>
        <v>19.604906464521807</v>
      </c>
      <c r="L16" s="251">
        <f t="shared" si="4"/>
        <v>19.377603201165034</v>
      </c>
      <c r="M16" s="251">
        <f t="shared" si="4"/>
        <v>19.377603201165034</v>
      </c>
      <c r="N16" s="251">
        <f t="shared" si="4"/>
        <v>19.377603201165034</v>
      </c>
      <c r="O16" s="251">
        <f t="shared" si="4"/>
        <v>0</v>
      </c>
      <c r="P16" s="251">
        <f t="shared" si="4"/>
        <v>0</v>
      </c>
      <c r="Q16" s="251">
        <f t="shared" si="4"/>
        <v>0</v>
      </c>
      <c r="R16" s="251">
        <f t="shared" si="4"/>
        <v>0</v>
      </c>
      <c r="S16" s="251">
        <f t="shared" si="4"/>
        <v>0</v>
      </c>
      <c r="T16" s="251">
        <f t="shared" si="4"/>
        <v>0</v>
      </c>
      <c r="U16" s="251">
        <f t="shared" si="4"/>
        <v>0</v>
      </c>
      <c r="V16" s="251">
        <f t="shared" si="4"/>
        <v>0</v>
      </c>
      <c r="W16" s="251">
        <f t="shared" si="4"/>
        <v>0</v>
      </c>
      <c r="X16" s="251">
        <f t="shared" si="4"/>
        <v>0</v>
      </c>
      <c r="Y16" s="251">
        <f t="shared" si="4"/>
        <v>0</v>
      </c>
      <c r="Z16" s="251">
        <f t="shared" si="4"/>
        <v>0</v>
      </c>
      <c r="AA16" s="251">
        <f t="shared" si="4"/>
        <v>0</v>
      </c>
      <c r="AB16" s="251">
        <f t="shared" si="4"/>
        <v>0</v>
      </c>
      <c r="AC16" s="251">
        <f t="shared" si="4"/>
        <v>0</v>
      </c>
      <c r="AD16" s="251">
        <f t="shared" si="4"/>
        <v>0</v>
      </c>
      <c r="AE16" s="251">
        <f t="shared" si="4"/>
        <v>0</v>
      </c>
      <c r="AF16" s="251">
        <f t="shared" si="4"/>
        <v>0</v>
      </c>
      <c r="AG16" s="251">
        <f t="shared" si="4"/>
        <v>0</v>
      </c>
      <c r="AH16" s="251">
        <f t="shared" si="4"/>
        <v>0</v>
      </c>
      <c r="AI16" s="251">
        <f t="shared" si="4"/>
        <v>0</v>
      </c>
      <c r="AJ16" s="251">
        <f t="shared" si="4"/>
        <v>0</v>
      </c>
      <c r="AK16" s="251">
        <f t="shared" si="4"/>
        <v>0</v>
      </c>
      <c r="AL16" s="251">
        <f t="shared" si="4"/>
        <v>0</v>
      </c>
      <c r="AM16" s="251">
        <f t="shared" si="4"/>
        <v>0</v>
      </c>
      <c r="AN16" s="251">
        <f t="shared" si="4"/>
        <v>0</v>
      </c>
      <c r="AO16" s="251">
        <f t="shared" si="4"/>
        <v>0</v>
      </c>
      <c r="AP16" s="251">
        <f t="shared" si="4"/>
        <v>0</v>
      </c>
      <c r="AQ16" s="251">
        <f t="shared" si="4"/>
        <v>0</v>
      </c>
      <c r="AR16" s="251">
        <f t="shared" si="4"/>
        <v>0</v>
      </c>
      <c r="AS16" s="251">
        <f t="shared" si="4"/>
        <v>0</v>
      </c>
      <c r="AT16" s="251">
        <f t="shared" si="4"/>
        <v>0</v>
      </c>
      <c r="AU16" s="251">
        <f t="shared" si="4"/>
        <v>0</v>
      </c>
      <c r="AV16" s="251">
        <f t="shared" si="4"/>
        <v>0</v>
      </c>
      <c r="AW16" s="251">
        <f t="shared" si="4"/>
        <v>0</v>
      </c>
      <c r="AX16" s="251">
        <f t="shared" si="4"/>
        <v>0</v>
      </c>
      <c r="AY16" s="251">
        <f t="shared" si="4"/>
        <v>0</v>
      </c>
      <c r="AZ16" s="251">
        <f t="shared" si="4"/>
        <v>0</v>
      </c>
      <c r="BA16" s="251">
        <f t="shared" si="4"/>
        <v>0</v>
      </c>
      <c r="BB16" s="251">
        <f t="shared" si="4"/>
        <v>0</v>
      </c>
      <c r="BC16" s="251">
        <f t="shared" si="4"/>
        <v>0</v>
      </c>
      <c r="BD16" s="251">
        <f t="shared" si="4"/>
        <v>0</v>
      </c>
      <c r="BE16" s="251">
        <f t="shared" si="4"/>
        <v>0</v>
      </c>
      <c r="BF16" s="251">
        <f t="shared" si="4"/>
        <v>0</v>
      </c>
      <c r="BG16" s="251">
        <f t="shared" si="4"/>
        <v>0</v>
      </c>
      <c r="BH16" s="251">
        <f t="shared" si="4"/>
        <v>0</v>
      </c>
      <c r="BI16" s="251">
        <f t="shared" si="4"/>
        <v>0</v>
      </c>
      <c r="BJ16" s="251">
        <f t="shared" si="4"/>
        <v>0</v>
      </c>
      <c r="BK16" s="251">
        <f t="shared" si="4"/>
        <v>0</v>
      </c>
      <c r="BL16" s="251">
        <f t="shared" si="4"/>
        <v>0</v>
      </c>
      <c r="BM16" s="251">
        <f t="shared" si="4"/>
        <v>0</v>
      </c>
      <c r="BN16" s="251">
        <f t="shared" si="4"/>
        <v>0</v>
      </c>
      <c r="BO16" s="251">
        <f t="shared" si="4"/>
        <v>0</v>
      </c>
      <c r="BP16" s="251">
        <f t="shared" si="4"/>
        <v>0</v>
      </c>
      <c r="BQ16" s="251">
        <f t="shared" si="4"/>
        <v>0</v>
      </c>
      <c r="BR16" s="251">
        <f t="shared" ref="BR16:CF16" si="5">+IFERROR((BR15*14.5037)/(BR20*0.0004339),0)</f>
        <v>0</v>
      </c>
      <c r="BS16" s="251">
        <f t="shared" si="5"/>
        <v>0</v>
      </c>
      <c r="BT16" s="251">
        <f t="shared" si="5"/>
        <v>0</v>
      </c>
      <c r="BU16" s="251">
        <f t="shared" si="5"/>
        <v>0</v>
      </c>
      <c r="BV16" s="251">
        <f t="shared" si="5"/>
        <v>0</v>
      </c>
      <c r="BW16" s="251">
        <f t="shared" si="5"/>
        <v>0</v>
      </c>
      <c r="BX16" s="251">
        <f t="shared" si="5"/>
        <v>0</v>
      </c>
      <c r="BY16" s="251">
        <f t="shared" si="5"/>
        <v>0</v>
      </c>
      <c r="BZ16" s="251">
        <f t="shared" si="5"/>
        <v>0</v>
      </c>
      <c r="CA16" s="251">
        <f t="shared" si="5"/>
        <v>0</v>
      </c>
      <c r="CB16" s="251">
        <f t="shared" si="5"/>
        <v>0</v>
      </c>
      <c r="CC16" s="251">
        <f t="shared" si="5"/>
        <v>0</v>
      </c>
      <c r="CD16" s="251">
        <f t="shared" si="5"/>
        <v>0</v>
      </c>
      <c r="CE16" s="251">
        <f t="shared" si="5"/>
        <v>0</v>
      </c>
      <c r="CF16" s="251">
        <f t="shared" si="5"/>
        <v>0</v>
      </c>
    </row>
    <row r="17" spans="2:84" ht="17.25" thickBot="1" x14ac:dyDescent="0.35">
      <c r="C17" s="699"/>
      <c r="D17" s="232" t="s">
        <v>161</v>
      </c>
      <c r="E17" s="259"/>
      <c r="F17" s="259"/>
      <c r="G17" s="259"/>
      <c r="H17" s="259"/>
      <c r="I17" s="259"/>
      <c r="J17" s="259">
        <v>15</v>
      </c>
      <c r="K17" s="259">
        <v>24</v>
      </c>
      <c r="L17" s="259">
        <v>24</v>
      </c>
      <c r="M17" s="259">
        <v>24</v>
      </c>
      <c r="N17" s="259">
        <v>8</v>
      </c>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row>
    <row r="18" spans="2:84" ht="17.25" thickBot="1" x14ac:dyDescent="0.35">
      <c r="C18" s="699"/>
      <c r="D18" s="231" t="s">
        <v>171</v>
      </c>
      <c r="E18" s="251">
        <f>+IF(E2=0,"",E17)</f>
        <v>0</v>
      </c>
      <c r="F18" s="251">
        <f>+IF(F2=0,"",F17+E18)</f>
        <v>0</v>
      </c>
      <c r="G18" s="251">
        <f t="shared" ref="G18:BR18" si="6">+IF(G2=0,"",G17+F18)</f>
        <v>0</v>
      </c>
      <c r="H18" s="251">
        <f t="shared" si="6"/>
        <v>0</v>
      </c>
      <c r="I18" s="251">
        <f t="shared" si="6"/>
        <v>0</v>
      </c>
      <c r="J18" s="251">
        <f t="shared" si="6"/>
        <v>15</v>
      </c>
      <c r="K18" s="251">
        <f t="shared" si="6"/>
        <v>39</v>
      </c>
      <c r="L18" s="251">
        <f t="shared" si="6"/>
        <v>63</v>
      </c>
      <c r="M18" s="251">
        <f t="shared" si="6"/>
        <v>87</v>
      </c>
      <c r="N18" s="251">
        <f t="shared" si="6"/>
        <v>95</v>
      </c>
      <c r="O18" s="251">
        <f t="shared" si="6"/>
        <v>95</v>
      </c>
      <c r="P18" s="251">
        <f t="shared" si="6"/>
        <v>95</v>
      </c>
      <c r="Q18" s="251" t="str">
        <f t="shared" si="6"/>
        <v/>
      </c>
      <c r="R18" s="251" t="str">
        <f t="shared" si="6"/>
        <v/>
      </c>
      <c r="S18" s="251" t="str">
        <f t="shared" si="6"/>
        <v/>
      </c>
      <c r="T18" s="251" t="str">
        <f t="shared" si="6"/>
        <v/>
      </c>
      <c r="U18" s="251" t="str">
        <f t="shared" si="6"/>
        <v/>
      </c>
      <c r="V18" s="251" t="str">
        <f t="shared" si="6"/>
        <v/>
      </c>
      <c r="W18" s="251" t="str">
        <f t="shared" si="6"/>
        <v/>
      </c>
      <c r="X18" s="251" t="str">
        <f t="shared" si="6"/>
        <v/>
      </c>
      <c r="Y18" s="251" t="str">
        <f t="shared" si="6"/>
        <v/>
      </c>
      <c r="Z18" s="251" t="str">
        <f t="shared" si="6"/>
        <v/>
      </c>
      <c r="AA18" s="251" t="str">
        <f t="shared" si="6"/>
        <v/>
      </c>
      <c r="AB18" s="251" t="str">
        <f t="shared" si="6"/>
        <v/>
      </c>
      <c r="AC18" s="251" t="str">
        <f t="shared" si="6"/>
        <v/>
      </c>
      <c r="AD18" s="251" t="str">
        <f t="shared" si="6"/>
        <v/>
      </c>
      <c r="AE18" s="251" t="str">
        <f t="shared" si="6"/>
        <v/>
      </c>
      <c r="AF18" s="251" t="str">
        <f t="shared" si="6"/>
        <v/>
      </c>
      <c r="AG18" s="251" t="str">
        <f t="shared" si="6"/>
        <v/>
      </c>
      <c r="AH18" s="251" t="str">
        <f t="shared" si="6"/>
        <v/>
      </c>
      <c r="AI18" s="251" t="str">
        <f t="shared" si="6"/>
        <v/>
      </c>
      <c r="AJ18" s="251" t="str">
        <f t="shared" si="6"/>
        <v/>
      </c>
      <c r="AK18" s="251" t="str">
        <f t="shared" si="6"/>
        <v/>
      </c>
      <c r="AL18" s="251" t="str">
        <f t="shared" si="6"/>
        <v/>
      </c>
      <c r="AM18" s="251" t="str">
        <f t="shared" si="6"/>
        <v/>
      </c>
      <c r="AN18" s="251" t="str">
        <f t="shared" si="6"/>
        <v/>
      </c>
      <c r="AO18" s="251" t="str">
        <f t="shared" si="6"/>
        <v/>
      </c>
      <c r="AP18" s="251" t="str">
        <f t="shared" si="6"/>
        <v/>
      </c>
      <c r="AQ18" s="251" t="str">
        <f t="shared" si="6"/>
        <v/>
      </c>
      <c r="AR18" s="251" t="str">
        <f t="shared" si="6"/>
        <v/>
      </c>
      <c r="AS18" s="251" t="str">
        <f t="shared" si="6"/>
        <v/>
      </c>
      <c r="AT18" s="251" t="str">
        <f t="shared" si="6"/>
        <v/>
      </c>
      <c r="AU18" s="251" t="str">
        <f t="shared" si="6"/>
        <v/>
      </c>
      <c r="AV18" s="251" t="str">
        <f t="shared" si="6"/>
        <v/>
      </c>
      <c r="AW18" s="251" t="str">
        <f t="shared" si="6"/>
        <v/>
      </c>
      <c r="AX18" s="251" t="str">
        <f t="shared" si="6"/>
        <v/>
      </c>
      <c r="AY18" s="251" t="str">
        <f t="shared" si="6"/>
        <v/>
      </c>
      <c r="AZ18" s="251" t="str">
        <f t="shared" si="6"/>
        <v/>
      </c>
      <c r="BA18" s="251" t="str">
        <f t="shared" si="6"/>
        <v/>
      </c>
      <c r="BB18" s="251" t="str">
        <f t="shared" si="6"/>
        <v/>
      </c>
      <c r="BC18" s="251" t="str">
        <f t="shared" si="6"/>
        <v/>
      </c>
      <c r="BD18" s="251" t="str">
        <f t="shared" si="6"/>
        <v/>
      </c>
      <c r="BE18" s="251" t="str">
        <f t="shared" si="6"/>
        <v/>
      </c>
      <c r="BF18" s="251" t="str">
        <f t="shared" si="6"/>
        <v/>
      </c>
      <c r="BG18" s="251" t="str">
        <f t="shared" si="6"/>
        <v/>
      </c>
      <c r="BH18" s="251" t="str">
        <f t="shared" si="6"/>
        <v/>
      </c>
      <c r="BI18" s="251" t="str">
        <f t="shared" si="6"/>
        <v/>
      </c>
      <c r="BJ18" s="251" t="str">
        <f t="shared" si="6"/>
        <v/>
      </c>
      <c r="BK18" s="251" t="str">
        <f t="shared" si="6"/>
        <v/>
      </c>
      <c r="BL18" s="251" t="str">
        <f t="shared" si="6"/>
        <v/>
      </c>
      <c r="BM18" s="251" t="str">
        <f t="shared" si="6"/>
        <v/>
      </c>
      <c r="BN18" s="251" t="str">
        <f t="shared" si="6"/>
        <v/>
      </c>
      <c r="BO18" s="251" t="str">
        <f t="shared" si="6"/>
        <v/>
      </c>
      <c r="BP18" s="251" t="str">
        <f t="shared" si="6"/>
        <v/>
      </c>
      <c r="BQ18" s="251" t="str">
        <f t="shared" si="6"/>
        <v/>
      </c>
      <c r="BR18" s="251" t="str">
        <f t="shared" si="6"/>
        <v/>
      </c>
      <c r="BS18" s="251" t="str">
        <f t="shared" ref="BS18:CF18" si="7">+IF(BS2=0,"",BS17+BR18)</f>
        <v/>
      </c>
      <c r="BT18" s="251" t="str">
        <f t="shared" si="7"/>
        <v/>
      </c>
      <c r="BU18" s="251" t="str">
        <f t="shared" si="7"/>
        <v/>
      </c>
      <c r="BV18" s="251" t="str">
        <f t="shared" si="7"/>
        <v/>
      </c>
      <c r="BW18" s="251" t="str">
        <f t="shared" si="7"/>
        <v/>
      </c>
      <c r="BX18" s="251" t="str">
        <f t="shared" si="7"/>
        <v/>
      </c>
      <c r="BY18" s="251" t="str">
        <f t="shared" si="7"/>
        <v/>
      </c>
      <c r="BZ18" s="251" t="str">
        <f t="shared" si="7"/>
        <v/>
      </c>
      <c r="CA18" s="251" t="str">
        <f t="shared" si="7"/>
        <v/>
      </c>
      <c r="CB18" s="251" t="str">
        <f t="shared" si="7"/>
        <v/>
      </c>
      <c r="CC18" s="251" t="str">
        <f t="shared" si="7"/>
        <v/>
      </c>
      <c r="CD18" s="251" t="str">
        <f t="shared" si="7"/>
        <v/>
      </c>
      <c r="CE18" s="251" t="str">
        <f t="shared" si="7"/>
        <v/>
      </c>
      <c r="CF18" s="251" t="str">
        <f t="shared" si="7"/>
        <v/>
      </c>
    </row>
    <row r="19" spans="2:84" ht="12" customHeight="1" thickBot="1" x14ac:dyDescent="0.35">
      <c r="B19" s="700">
        <v>1</v>
      </c>
      <c r="C19" s="699"/>
      <c r="D19" s="699"/>
      <c r="E19" s="701">
        <v>1</v>
      </c>
      <c r="F19" s="701">
        <v>2</v>
      </c>
      <c r="G19" s="701">
        <v>3</v>
      </c>
      <c r="H19" s="701">
        <v>4</v>
      </c>
      <c r="I19" s="701">
        <v>5</v>
      </c>
      <c r="J19" s="701">
        <v>6</v>
      </c>
      <c r="K19" s="701">
        <v>7</v>
      </c>
      <c r="L19" s="701">
        <v>8</v>
      </c>
      <c r="M19" s="701">
        <v>9</v>
      </c>
      <c r="N19" s="701">
        <v>10</v>
      </c>
      <c r="O19" s="701">
        <v>11</v>
      </c>
      <c r="P19" s="701">
        <v>12</v>
      </c>
      <c r="Q19" s="701">
        <v>13</v>
      </c>
      <c r="R19" s="701">
        <v>14</v>
      </c>
      <c r="S19" s="701">
        <v>15</v>
      </c>
      <c r="T19" s="701">
        <v>16</v>
      </c>
      <c r="U19" s="701">
        <v>17</v>
      </c>
      <c r="V19" s="701">
        <v>18</v>
      </c>
      <c r="W19" s="701">
        <v>19</v>
      </c>
      <c r="X19" s="701">
        <v>20</v>
      </c>
      <c r="Y19" s="701">
        <v>21</v>
      </c>
      <c r="Z19" s="701">
        <v>22</v>
      </c>
      <c r="AA19" s="701">
        <v>23</v>
      </c>
      <c r="AB19" s="701">
        <v>24</v>
      </c>
      <c r="AC19" s="701">
        <v>25</v>
      </c>
      <c r="AD19" s="701">
        <v>26</v>
      </c>
      <c r="AE19" s="701">
        <v>27</v>
      </c>
      <c r="AF19" s="701">
        <v>28</v>
      </c>
      <c r="AG19" s="701">
        <v>29</v>
      </c>
      <c r="AH19" s="701">
        <v>30</v>
      </c>
      <c r="AI19" s="701">
        <v>31</v>
      </c>
      <c r="AJ19" s="701">
        <v>32</v>
      </c>
      <c r="AK19" s="701">
        <v>33</v>
      </c>
      <c r="AL19" s="701">
        <v>34</v>
      </c>
      <c r="AM19" s="701">
        <v>35</v>
      </c>
      <c r="AN19" s="701">
        <v>36</v>
      </c>
      <c r="AO19" s="701">
        <v>37</v>
      </c>
      <c r="AP19" s="701">
        <v>38</v>
      </c>
      <c r="AQ19" s="701">
        <v>39</v>
      </c>
      <c r="AR19" s="701">
        <v>40</v>
      </c>
      <c r="AS19" s="701">
        <v>41</v>
      </c>
      <c r="AT19" s="701">
        <v>42</v>
      </c>
      <c r="AU19" s="701">
        <v>43</v>
      </c>
      <c r="AV19" s="701">
        <v>44</v>
      </c>
      <c r="AW19" s="701">
        <v>45</v>
      </c>
      <c r="AX19" s="701">
        <v>46</v>
      </c>
      <c r="AY19" s="701">
        <v>47</v>
      </c>
      <c r="AZ19" s="701">
        <v>48</v>
      </c>
      <c r="BA19" s="701">
        <v>49</v>
      </c>
      <c r="BB19" s="701">
        <v>50</v>
      </c>
      <c r="BC19" s="701">
        <v>51</v>
      </c>
      <c r="BD19" s="701">
        <v>52</v>
      </c>
      <c r="BE19" s="701">
        <v>53</v>
      </c>
      <c r="BF19" s="701">
        <v>54</v>
      </c>
      <c r="BG19" s="701">
        <v>55</v>
      </c>
      <c r="BH19" s="701">
        <v>56</v>
      </c>
      <c r="BI19" s="701">
        <v>57</v>
      </c>
      <c r="BJ19" s="701">
        <v>58</v>
      </c>
      <c r="BK19" s="701">
        <v>59</v>
      </c>
      <c r="BL19" s="701">
        <v>60</v>
      </c>
      <c r="BM19" s="701">
        <v>61</v>
      </c>
      <c r="BN19" s="701">
        <v>62</v>
      </c>
      <c r="BO19" s="701">
        <v>63</v>
      </c>
      <c r="BP19" s="701">
        <v>64</v>
      </c>
      <c r="BQ19" s="701">
        <v>65</v>
      </c>
      <c r="BR19" s="701">
        <v>66</v>
      </c>
      <c r="BS19" s="701">
        <v>67</v>
      </c>
      <c r="BT19" s="701">
        <v>68</v>
      </c>
      <c r="BU19" s="701">
        <v>69</v>
      </c>
      <c r="BV19" s="701">
        <v>70</v>
      </c>
      <c r="BW19" s="701">
        <v>71</v>
      </c>
      <c r="BX19" s="701">
        <v>72</v>
      </c>
      <c r="BY19" s="701">
        <v>73</v>
      </c>
      <c r="BZ19" s="701">
        <v>74</v>
      </c>
      <c r="CA19" s="701">
        <v>75</v>
      </c>
      <c r="CB19" s="701">
        <v>76</v>
      </c>
      <c r="CC19" s="701">
        <v>77</v>
      </c>
      <c r="CD19" s="701">
        <v>78</v>
      </c>
      <c r="CE19" s="701">
        <v>79</v>
      </c>
      <c r="CF19" s="701">
        <v>80</v>
      </c>
    </row>
    <row r="20" spans="2:84" ht="16.149999999999999" customHeight="1" thickBot="1" x14ac:dyDescent="0.35">
      <c r="B20" s="700">
        <v>2</v>
      </c>
      <c r="C20" s="972" t="s">
        <v>189</v>
      </c>
      <c r="D20" s="233" t="s">
        <v>172</v>
      </c>
      <c r="E20" s="250"/>
      <c r="F20" s="250"/>
      <c r="G20" s="250"/>
      <c r="H20" s="250"/>
      <c r="I20" s="250"/>
      <c r="J20" s="250"/>
      <c r="K20" s="250">
        <v>1705</v>
      </c>
      <c r="L20" s="250">
        <v>1725</v>
      </c>
      <c r="M20" s="250">
        <v>1725</v>
      </c>
      <c r="N20" s="250">
        <v>1725</v>
      </c>
      <c r="O20" s="250"/>
      <c r="P20" s="250"/>
      <c r="Q20" s="250"/>
      <c r="R20" s="250"/>
      <c r="S20" s="250"/>
      <c r="T20" s="250"/>
      <c r="U20" s="250"/>
      <c r="V20" s="250"/>
      <c r="W20" s="250"/>
      <c r="X20" s="250"/>
      <c r="Y20" s="250"/>
      <c r="Z20" s="250"/>
      <c r="AA20" s="250"/>
      <c r="AB20" s="250"/>
      <c r="AC20" s="250"/>
      <c r="AD20" s="250"/>
      <c r="AE20" s="250"/>
      <c r="AF20" s="250"/>
      <c r="AG20" s="250"/>
      <c r="AH20" s="250"/>
      <c r="AI20" s="250"/>
      <c r="AJ20" s="250"/>
      <c r="AK20" s="250"/>
      <c r="AL20" s="250"/>
      <c r="AM20" s="250"/>
      <c r="AN20" s="250"/>
      <c r="AO20" s="250"/>
      <c r="AP20" s="250"/>
      <c r="AQ20" s="250"/>
      <c r="AR20" s="250"/>
      <c r="AS20" s="250"/>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c r="BW20" s="250"/>
      <c r="BX20" s="250"/>
      <c r="BY20" s="250"/>
      <c r="BZ20" s="250"/>
      <c r="CA20" s="250"/>
      <c r="CB20" s="250"/>
      <c r="CC20" s="250"/>
      <c r="CD20" s="250"/>
      <c r="CE20" s="250"/>
      <c r="CF20" s="250"/>
    </row>
    <row r="21" spans="2:84" ht="16.149999999999999" customHeight="1" thickBot="1" x14ac:dyDescent="0.35">
      <c r="B21" s="700">
        <v>3</v>
      </c>
      <c r="C21" s="972"/>
      <c r="D21" s="233" t="s">
        <v>173</v>
      </c>
      <c r="E21" s="250"/>
      <c r="F21" s="250"/>
      <c r="G21" s="250"/>
      <c r="H21" s="250"/>
      <c r="I21" s="250"/>
      <c r="J21" s="250"/>
      <c r="K21" s="250">
        <v>1700</v>
      </c>
      <c r="L21" s="250">
        <v>1720</v>
      </c>
      <c r="M21" s="250">
        <v>1720</v>
      </c>
      <c r="N21" s="250">
        <v>1720</v>
      </c>
      <c r="O21" s="250"/>
      <c r="P21" s="250"/>
      <c r="Q21" s="250"/>
      <c r="R21" s="250"/>
      <c r="S21" s="250"/>
      <c r="T21" s="250"/>
      <c r="U21" s="250"/>
      <c r="V21" s="250"/>
      <c r="W21" s="250"/>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c r="BW21" s="250"/>
      <c r="BX21" s="250"/>
      <c r="BY21" s="250"/>
      <c r="BZ21" s="250"/>
      <c r="CA21" s="250"/>
      <c r="CB21" s="250"/>
      <c r="CC21" s="250"/>
      <c r="CD21" s="250"/>
      <c r="CE21" s="250"/>
      <c r="CF21" s="250"/>
    </row>
    <row r="22" spans="2:84" ht="16.149999999999999" customHeight="1" thickBot="1" x14ac:dyDescent="0.35">
      <c r="B22" s="700">
        <v>4</v>
      </c>
      <c r="C22" s="972"/>
      <c r="D22" s="233" t="s">
        <v>250</v>
      </c>
      <c r="E22" s="249">
        <f>+IF(SUM(E117:E126)=0,0,IF(E5='Base Datos'!$V$21,E127,E128))</f>
        <v>0</v>
      </c>
      <c r="F22" s="249">
        <f>+IF(SUM(F117:F126)=0,0,IF(F5='Base Datos'!$V$21,F127,F128))</f>
        <v>0</v>
      </c>
      <c r="G22" s="249">
        <f>+IF(SUM(G117:G126)=0,0,IF(G5='Base Datos'!$V$21,G127,G128))</f>
        <v>0</v>
      </c>
      <c r="H22" s="249">
        <f>+IF(SUM(H117:H126)=0,0,IF(H5='Base Datos'!$V$21,H127,H128))</f>
        <v>0</v>
      </c>
      <c r="I22" s="249">
        <f>+IF(SUM(I117:I126)=0,0,IF(I5='Base Datos'!$V$21,I127,I128))</f>
        <v>0</v>
      </c>
      <c r="J22" s="249">
        <f>+IF(SUM(J117:J126)=0,0,IF(J5='Base Datos'!$V$21,J127,J128))</f>
        <v>0</v>
      </c>
      <c r="K22" s="249">
        <f>+IF(SUM(K117:K126)=0,0,IF(K5='Base Datos'!$V$21,K127,K128))</f>
        <v>1720</v>
      </c>
      <c r="L22" s="249">
        <f>+IF(SUM(L117:L126)=0,0,IF(L5='Base Datos'!$V$21,L127,L128))</f>
        <v>1740</v>
      </c>
      <c r="M22" s="249">
        <f>+IF(SUM(M117:M126)=0,0,IF(M5='Base Datos'!$V$21,M127,M128))</f>
        <v>1750</v>
      </c>
      <c r="N22" s="249">
        <f>+IF(SUM(N117:N126)=0,0,IF(N5='Base Datos'!$V$21,N127,N128))</f>
        <v>1750</v>
      </c>
      <c r="O22" s="249">
        <f>+IF(SUM(O117:O126)=0,0,IF(O5='Base Datos'!$V$21,O127,O128))</f>
        <v>0</v>
      </c>
      <c r="P22" s="249">
        <f>+IF(SUM(P117:P126)=0,0,IF(P5='Base Datos'!$V$21,P127,P128))</f>
        <v>0</v>
      </c>
      <c r="Q22" s="249">
        <f>+IF(SUM(Q117:Q126)=0,0,IF(Q5='Base Datos'!$V$21,Q127,Q128))</f>
        <v>0</v>
      </c>
      <c r="R22" s="249">
        <f>+IF(SUM(R117:R126)=0,0,IF(R5='Base Datos'!$V$21,R127,R128))</f>
        <v>0</v>
      </c>
      <c r="S22" s="249">
        <f>+IF(SUM(S117:S126)=0,0,IF(S5='Base Datos'!$V$21,S127,S128))</f>
        <v>0</v>
      </c>
      <c r="T22" s="249">
        <f>+IF(SUM(T117:T126)=0,0,IF(T5='Base Datos'!$V$21,T127,T128))</f>
        <v>0</v>
      </c>
      <c r="U22" s="249">
        <f>+IF(SUM(U117:U126)=0,0,IF(U5='Base Datos'!$V$21,U127,U128))</f>
        <v>0</v>
      </c>
      <c r="V22" s="249">
        <f>+IF(SUM(V117:V126)=0,0,IF(V5='Base Datos'!$V$21,V127,V128))</f>
        <v>0</v>
      </c>
      <c r="W22" s="249">
        <f>+IF(SUM(W117:W126)=0,0,IF(W5='Base Datos'!$V$21,W127,W128))</f>
        <v>0</v>
      </c>
      <c r="X22" s="249">
        <f>+IF(SUM(X117:X126)=0,0,IF(X5='Base Datos'!$V$21,X127,X128))</f>
        <v>0</v>
      </c>
      <c r="Y22" s="249">
        <f>+IF(SUM(Y117:Y126)=0,0,IF(Y5='Base Datos'!$V$21,Y127,Y128))</f>
        <v>0</v>
      </c>
      <c r="Z22" s="249">
        <f>+IF(SUM(Z117:Z126)=0,0,IF(Z5='Base Datos'!$V$21,Z127,Z128))</f>
        <v>0</v>
      </c>
      <c r="AA22" s="249">
        <f>+IF(SUM(AA117:AA126)=0,0,IF(AA5='Base Datos'!$V$21,AA127,AA128))</f>
        <v>0</v>
      </c>
      <c r="AB22" s="249">
        <f>+IF(SUM(AB117:AB126)=0,0,IF(AB5='Base Datos'!$V$21,AB127,AB128))</f>
        <v>0</v>
      </c>
      <c r="AC22" s="249">
        <f>+IF(SUM(AC117:AC126)=0,0,IF(AC5='Base Datos'!$V$21,AC127,AC128))</f>
        <v>0</v>
      </c>
      <c r="AD22" s="249">
        <f>+IF(SUM(AD117:AD126)=0,0,IF(AD5='Base Datos'!$V$21,AD127,AD128))</f>
        <v>0</v>
      </c>
      <c r="AE22" s="249">
        <f>+IF(SUM(AE117:AE126)=0,0,IF(AE5='Base Datos'!$V$21,AE127,AE128))</f>
        <v>0</v>
      </c>
      <c r="AF22" s="249">
        <f>+IF(SUM(AF117:AF126)=0,0,IF(AF5='Base Datos'!$V$21,AF127,AF128))</f>
        <v>0</v>
      </c>
      <c r="AG22" s="249">
        <f>+IF(SUM(AG117:AG126)=0,0,IF(AG5='Base Datos'!$V$21,AG127,AG128))</f>
        <v>0</v>
      </c>
      <c r="AH22" s="249">
        <f>+IF(SUM(AH117:AH126)=0,0,IF(AH5='Base Datos'!$V$21,AH127,AH128))</f>
        <v>0</v>
      </c>
      <c r="AI22" s="249">
        <f>+IF(SUM(AI117:AI126)=0,0,IF(AI5='Base Datos'!$V$21,AI127,AI128))</f>
        <v>0</v>
      </c>
      <c r="AJ22" s="249">
        <f>+IF(SUM(AJ117:AJ126)=0,0,IF(AJ5='Base Datos'!$V$21,AJ127,AJ128))</f>
        <v>0</v>
      </c>
      <c r="AK22" s="249">
        <f>+IF(SUM(AK117:AK126)=0,0,IF(AK5='Base Datos'!$V$21,AK127,AK128))</f>
        <v>0</v>
      </c>
      <c r="AL22" s="249">
        <f>+IF(SUM(AL117:AL126)=0,0,IF(AL5='Base Datos'!$V$21,AL127,AL128))</f>
        <v>0</v>
      </c>
      <c r="AM22" s="249">
        <f>+IF(SUM(AM117:AM126)=0,0,IF(AM5='Base Datos'!$V$21,AM127,AM128))</f>
        <v>0</v>
      </c>
      <c r="AN22" s="249">
        <f>+IF(SUM(AN117:AN126)=0,0,IF(AN5='Base Datos'!$V$21,AN127,AN128))</f>
        <v>0</v>
      </c>
      <c r="AO22" s="249">
        <f>+IF(SUM(AO117:AO126)=0,0,IF(AO5='Base Datos'!$V$21,AO127,AO128))</f>
        <v>0</v>
      </c>
      <c r="AP22" s="249">
        <f>+IF(SUM(AP117:AP126)=0,0,IF(AP5='Base Datos'!$V$21,AP127,AP128))</f>
        <v>0</v>
      </c>
      <c r="AQ22" s="249">
        <f>+IF(SUM(AQ117:AQ126)=0,0,IF(AQ5='Base Datos'!$V$21,AQ127,AQ128))</f>
        <v>0</v>
      </c>
      <c r="AR22" s="249">
        <f>+IF(SUM(AR117:AR126)=0,0,IF(AR5='Base Datos'!$V$21,AR127,AR128))</f>
        <v>0</v>
      </c>
      <c r="AS22" s="249">
        <f>+IF(SUM(AS117:AS126)=0,0,IF(AS5='Base Datos'!$V$21,AS127,AS128))</f>
        <v>0</v>
      </c>
      <c r="AT22" s="249">
        <f>+IF(SUM(AT117:AT126)=0,0,IF(AT5='Base Datos'!$V$21,AT127,AT128))</f>
        <v>0</v>
      </c>
      <c r="AU22" s="249">
        <f>+IF(SUM(AU117:AU126)=0,0,IF(AU5='Base Datos'!$V$21,AU127,AU128))</f>
        <v>0</v>
      </c>
      <c r="AV22" s="249">
        <f>+IF(SUM(AV117:AV126)=0,0,IF(AV5='Base Datos'!$V$21,AV127,AV128))</f>
        <v>0</v>
      </c>
      <c r="AW22" s="249">
        <f>+IF(SUM(AW117:AW126)=0,0,IF(AW5='Base Datos'!$V$21,AW127,AW128))</f>
        <v>0</v>
      </c>
      <c r="AX22" s="249">
        <f>+IF(SUM(AX117:AX126)=0,0,IF(AX5='Base Datos'!$V$21,AX127,AX128))</f>
        <v>0</v>
      </c>
      <c r="AY22" s="249">
        <f>+IF(SUM(AY117:AY126)=0,0,IF(AY5='Base Datos'!$V$21,AY127,AY128))</f>
        <v>0</v>
      </c>
      <c r="AZ22" s="249">
        <f>+IF(SUM(AZ117:AZ126)=0,0,IF(AZ5='Base Datos'!$V$21,AZ127,AZ128))</f>
        <v>0</v>
      </c>
      <c r="BA22" s="249">
        <f>+IF(SUM(BA117:BA126)=0,0,IF(BA5='Base Datos'!$V$21,BA127,BA128))</f>
        <v>0</v>
      </c>
      <c r="BB22" s="249">
        <f>+IF(SUM(BB117:BB126)=0,0,IF(BB5='Base Datos'!$V$21,BB127,BB128))</f>
        <v>0</v>
      </c>
      <c r="BC22" s="249">
        <f>+IF(SUM(BC117:BC126)=0,0,IF(BC5='Base Datos'!$V$21,BC127,BC128))</f>
        <v>0</v>
      </c>
      <c r="BD22" s="249">
        <f>+IF(SUM(BD117:BD126)=0,0,IF(BD5='Base Datos'!$V$21,BD127,BD128))</f>
        <v>0</v>
      </c>
      <c r="BE22" s="249">
        <f>+IF(SUM(BE117:BE126)=0,0,IF(BE5='Base Datos'!$V$21,BE127,BE128))</f>
        <v>0</v>
      </c>
      <c r="BF22" s="249">
        <f>+IF(SUM(BF117:BF126)=0,0,IF(BF5='Base Datos'!$V$21,BF127,BF128))</f>
        <v>0</v>
      </c>
      <c r="BG22" s="249">
        <f>+IF(SUM(BG117:BG126)=0,0,IF(BG5='Base Datos'!$V$21,BG127,BG128))</f>
        <v>0</v>
      </c>
      <c r="BH22" s="249">
        <f>+IF(SUM(BH117:BH126)=0,0,IF(BH5='Base Datos'!$V$21,BH127,BH128))</f>
        <v>0</v>
      </c>
      <c r="BI22" s="249">
        <f>+IF(SUM(BI117:BI126)=0,0,IF(BI5='Base Datos'!$V$21,BI127,BI128))</f>
        <v>0</v>
      </c>
      <c r="BJ22" s="249">
        <f>+IF(SUM(BJ117:BJ126)=0,0,IF(BJ5='Base Datos'!$V$21,BJ127,BJ128))</f>
        <v>0</v>
      </c>
      <c r="BK22" s="249">
        <f>+IF(SUM(BK117:BK126)=0,0,IF(BK5='Base Datos'!$V$21,BK127,BK128))</f>
        <v>0</v>
      </c>
      <c r="BL22" s="249">
        <f>+IF(SUM(BL117:BL126)=0,0,IF(BL5='Base Datos'!$V$21,BL127,BL128))</f>
        <v>0</v>
      </c>
      <c r="BM22" s="249">
        <f>+IF(SUM(BM117:BM126)=0,0,IF(BM5='Base Datos'!$V$21,BM127,BM128))</f>
        <v>0</v>
      </c>
      <c r="BN22" s="249">
        <f>+IF(SUM(BN117:BN126)=0,0,IF(BN5='Base Datos'!$V$21,BN127,BN128))</f>
        <v>0</v>
      </c>
      <c r="BO22" s="249">
        <f>+IF(SUM(BO117:BO126)=0,0,IF(BO5='Base Datos'!$V$21,BO127,BO128))</f>
        <v>0</v>
      </c>
      <c r="BP22" s="249">
        <f>+IF(SUM(BP117:BP126)=0,0,IF(BP5='Base Datos'!$V$21,BP127,BP128))</f>
        <v>0</v>
      </c>
      <c r="BQ22" s="249">
        <f>+IF(SUM(BQ117:BQ126)=0,0,IF(BQ5='Base Datos'!$V$21,BQ127,BQ128))</f>
        <v>0</v>
      </c>
      <c r="BR22" s="249">
        <f>+IF(SUM(BR117:BR126)=0,0,IF(BR5='Base Datos'!$V$21,BR127,BR128))</f>
        <v>0</v>
      </c>
      <c r="BS22" s="249">
        <f>+IF(SUM(BS117:BS126)=0,0,IF(BS5='Base Datos'!$V$21,BS127,BS128))</f>
        <v>0</v>
      </c>
      <c r="BT22" s="249">
        <f>+IF(SUM(BT117:BT126)=0,0,IF(BT5='Base Datos'!$V$21,BT127,BT128))</f>
        <v>0</v>
      </c>
      <c r="BU22" s="249">
        <f>+IF(SUM(BU117:BU126)=0,0,IF(BU5='Base Datos'!$V$21,BU127,BU128))</f>
        <v>0</v>
      </c>
      <c r="BV22" s="249">
        <f>+IF(SUM(BV117:BV126)=0,0,IF(BV5='Base Datos'!$V$21,BV127,BV128))</f>
        <v>0</v>
      </c>
      <c r="BW22" s="249">
        <f>+IF(SUM(BW117:BW126)=0,0,IF(BW5='Base Datos'!$V$21,BW127,BW128))</f>
        <v>0</v>
      </c>
      <c r="BX22" s="249">
        <f>+IF(SUM(BX117:BX126)=0,0,IF(BX5='Base Datos'!$V$21,BX127,BX128))</f>
        <v>0</v>
      </c>
      <c r="BY22" s="249">
        <f>+IF(SUM(BY117:BY126)=0,0,IF(BY5='Base Datos'!$V$21,BY127,BY128))</f>
        <v>0</v>
      </c>
      <c r="BZ22" s="249">
        <f>+IF(SUM(BZ117:BZ126)=0,0,IF(BZ5='Base Datos'!$V$21,BZ127,BZ128))</f>
        <v>0</v>
      </c>
      <c r="CA22" s="249">
        <f>+IF(SUM(CA117:CA126)=0,0,IF(CA5='Base Datos'!$V$21,CA127,CA128))</f>
        <v>0</v>
      </c>
      <c r="CB22" s="249">
        <f>+IF(SUM(CB117:CB126)=0,0,IF(CB5='Base Datos'!$V$21,CB127,CB128))</f>
        <v>0</v>
      </c>
      <c r="CC22" s="249">
        <f>+IF(SUM(CC117:CC126)=0,0,IF(CC5='Base Datos'!$V$21,CC127,CC128))</f>
        <v>0</v>
      </c>
      <c r="CD22" s="249">
        <f>+IF(SUM(CD117:CD126)=0,0,IF(CD5='Base Datos'!$V$21,CD127,CD128))</f>
        <v>0</v>
      </c>
      <c r="CE22" s="249">
        <f>+IF(SUM(CE117:CE126)=0,0,IF(CE5='Base Datos'!$V$21,CE127,CE128))</f>
        <v>0</v>
      </c>
      <c r="CF22" s="249">
        <f>+IF(SUM(CF117:CF126)=0,0,IF(CF5='Base Datos'!$V$21,CF127,CF128))</f>
        <v>0</v>
      </c>
    </row>
    <row r="23" spans="2:84" ht="12" customHeight="1" thickBot="1" x14ac:dyDescent="0.35">
      <c r="B23" s="700">
        <v>1</v>
      </c>
      <c r="C23" s="755"/>
      <c r="D23" s="756"/>
      <c r="E23" s="701">
        <v>1</v>
      </c>
      <c r="F23" s="701">
        <v>2</v>
      </c>
      <c r="G23" s="701">
        <v>3</v>
      </c>
      <c r="H23" s="701">
        <v>4</v>
      </c>
      <c r="I23" s="701">
        <v>5</v>
      </c>
      <c r="J23" s="701">
        <v>6</v>
      </c>
      <c r="K23" s="701">
        <v>7</v>
      </c>
      <c r="L23" s="701">
        <v>8</v>
      </c>
      <c r="M23" s="701">
        <v>9</v>
      </c>
      <c r="N23" s="701">
        <v>10</v>
      </c>
      <c r="O23" s="701">
        <v>11</v>
      </c>
      <c r="P23" s="701">
        <v>12</v>
      </c>
      <c r="Q23" s="701">
        <v>13</v>
      </c>
      <c r="R23" s="701">
        <v>14</v>
      </c>
      <c r="S23" s="701">
        <v>15</v>
      </c>
      <c r="T23" s="701">
        <v>16</v>
      </c>
      <c r="U23" s="701">
        <v>17</v>
      </c>
      <c r="V23" s="701">
        <v>18</v>
      </c>
      <c r="W23" s="701">
        <v>19</v>
      </c>
      <c r="X23" s="701">
        <v>20</v>
      </c>
      <c r="Y23" s="701">
        <v>21</v>
      </c>
      <c r="Z23" s="701">
        <v>22</v>
      </c>
      <c r="AA23" s="701">
        <v>23</v>
      </c>
      <c r="AB23" s="701">
        <v>24</v>
      </c>
      <c r="AC23" s="701">
        <v>25</v>
      </c>
      <c r="AD23" s="701">
        <v>26</v>
      </c>
      <c r="AE23" s="701">
        <v>27</v>
      </c>
      <c r="AF23" s="701">
        <v>28</v>
      </c>
      <c r="AG23" s="701">
        <v>29</v>
      </c>
      <c r="AH23" s="701">
        <v>30</v>
      </c>
      <c r="AI23" s="701">
        <v>31</v>
      </c>
      <c r="AJ23" s="701">
        <v>32</v>
      </c>
      <c r="AK23" s="701">
        <v>33</v>
      </c>
      <c r="AL23" s="701">
        <v>34</v>
      </c>
      <c r="AM23" s="701">
        <v>35</v>
      </c>
      <c r="AN23" s="701">
        <v>36</v>
      </c>
      <c r="AO23" s="701">
        <v>37</v>
      </c>
      <c r="AP23" s="701">
        <v>38</v>
      </c>
      <c r="AQ23" s="701">
        <v>39</v>
      </c>
      <c r="AR23" s="701">
        <v>40</v>
      </c>
      <c r="AS23" s="701">
        <v>41</v>
      </c>
      <c r="AT23" s="701">
        <v>42</v>
      </c>
      <c r="AU23" s="701">
        <v>43</v>
      </c>
      <c r="AV23" s="701">
        <v>44</v>
      </c>
      <c r="AW23" s="701">
        <v>45</v>
      </c>
      <c r="AX23" s="701">
        <v>46</v>
      </c>
      <c r="AY23" s="701">
        <v>47</v>
      </c>
      <c r="AZ23" s="701">
        <v>48</v>
      </c>
      <c r="BA23" s="701">
        <v>49</v>
      </c>
      <c r="BB23" s="701">
        <v>50</v>
      </c>
      <c r="BC23" s="701">
        <v>51</v>
      </c>
      <c r="BD23" s="701">
        <v>52</v>
      </c>
      <c r="BE23" s="701">
        <v>53</v>
      </c>
      <c r="BF23" s="701">
        <v>54</v>
      </c>
      <c r="BG23" s="701">
        <v>55</v>
      </c>
      <c r="BH23" s="701">
        <v>56</v>
      </c>
      <c r="BI23" s="701">
        <v>57</v>
      </c>
      <c r="BJ23" s="701">
        <v>58</v>
      </c>
      <c r="BK23" s="701">
        <v>59</v>
      </c>
      <c r="BL23" s="701">
        <v>60</v>
      </c>
      <c r="BM23" s="701">
        <v>61</v>
      </c>
      <c r="BN23" s="701">
        <v>62</v>
      </c>
      <c r="BO23" s="701">
        <v>63</v>
      </c>
      <c r="BP23" s="701">
        <v>64</v>
      </c>
      <c r="BQ23" s="701">
        <v>65</v>
      </c>
      <c r="BR23" s="701">
        <v>66</v>
      </c>
      <c r="BS23" s="701">
        <v>67</v>
      </c>
      <c r="BT23" s="701">
        <v>68</v>
      </c>
      <c r="BU23" s="701">
        <v>69</v>
      </c>
      <c r="BV23" s="701">
        <v>70</v>
      </c>
      <c r="BW23" s="701">
        <v>71</v>
      </c>
      <c r="BX23" s="701">
        <v>72</v>
      </c>
      <c r="BY23" s="701">
        <v>73</v>
      </c>
      <c r="BZ23" s="701">
        <v>74</v>
      </c>
      <c r="CA23" s="701">
        <v>75</v>
      </c>
      <c r="CB23" s="701">
        <v>76</v>
      </c>
      <c r="CC23" s="701">
        <v>77</v>
      </c>
      <c r="CD23" s="701">
        <v>78</v>
      </c>
      <c r="CE23" s="701">
        <v>79</v>
      </c>
      <c r="CF23" s="701">
        <v>80</v>
      </c>
    </row>
    <row r="24" spans="2:84" ht="15" customHeight="1" thickBot="1" x14ac:dyDescent="0.35">
      <c r="B24" s="700">
        <v>2</v>
      </c>
      <c r="C24" s="971" t="s">
        <v>188</v>
      </c>
      <c r="D24" s="234" t="s">
        <v>163</v>
      </c>
      <c r="E24" s="249">
        <f>+IF(E5='Base Datos'!$V$21,ROUND(E140,0),ROUND(E141,0))</f>
        <v>0</v>
      </c>
      <c r="F24" s="249">
        <f>+IF(F5='Base Datos'!$V$21,ROUND(F140,0),ROUND(F141,0))</f>
        <v>0</v>
      </c>
      <c r="G24" s="249">
        <f>+IF(G5='Base Datos'!$V$21,ROUND(G140,0),ROUND(G141,0))</f>
        <v>0</v>
      </c>
      <c r="H24" s="249">
        <f>+IF(H5='Base Datos'!$V$21,ROUND(H140,0),ROUND(H141,0))</f>
        <v>0</v>
      </c>
      <c r="I24" s="249">
        <f>+IF(I5='Base Datos'!$V$21,ROUND(I140,0),ROUND(I141,0))</f>
        <v>0</v>
      </c>
      <c r="J24" s="249">
        <f>+IF(J5='Base Datos'!$V$21,ROUND(J140,0),ROUND(J141,0))</f>
        <v>0</v>
      </c>
      <c r="K24" s="249">
        <f>+IF(K5='Base Datos'!$V$21,ROUND(K140,0),ROUND(K141,0))</f>
        <v>16</v>
      </c>
      <c r="L24" s="249">
        <f>+IF(L5='Base Datos'!$V$21,ROUND(L140,0),ROUND(L141,0))</f>
        <v>17</v>
      </c>
      <c r="M24" s="249">
        <f>+IF(M5='Base Datos'!$V$21,ROUND(M140,0),ROUND(M141,0))</f>
        <v>13</v>
      </c>
      <c r="N24" s="249">
        <f>+IF(N5='Base Datos'!$V$21,ROUND(N140,0),ROUND(N141,0))</f>
        <v>13</v>
      </c>
      <c r="O24" s="249">
        <f>+IF(O5='Base Datos'!$V$21,ROUND(O140,0),ROUND(O141,0))</f>
        <v>0</v>
      </c>
      <c r="P24" s="249">
        <f>+IF(P5='Base Datos'!$V$21,ROUND(P140,0),ROUND(P141,0))</f>
        <v>0</v>
      </c>
      <c r="Q24" s="249">
        <f>+IF(Q5='Base Datos'!$V$21,ROUND(Q140,0),ROUND(Q141,0))</f>
        <v>0</v>
      </c>
      <c r="R24" s="249">
        <f>+IF(R5='Base Datos'!$V$21,ROUND(R140,0),ROUND(R141,0))</f>
        <v>0</v>
      </c>
      <c r="S24" s="249">
        <f>+IF(S5='Base Datos'!$V$21,ROUND(S140,0),ROUND(S141,0))</f>
        <v>0</v>
      </c>
      <c r="T24" s="249">
        <f>+IF(T5='Base Datos'!$V$21,ROUND(T140,0),ROUND(T141,0))</f>
        <v>0</v>
      </c>
      <c r="U24" s="249">
        <f>+IF(U5='Base Datos'!$V$21,ROUND(U140,0),ROUND(U141,0))</f>
        <v>0</v>
      </c>
      <c r="V24" s="249">
        <f>+IF(V5='Base Datos'!$V$21,ROUND(V140,0),ROUND(V141,0))</f>
        <v>0</v>
      </c>
      <c r="W24" s="249">
        <f>+IF(W5='Base Datos'!$V$21,ROUND(W140,0),ROUND(W141,0))</f>
        <v>0</v>
      </c>
      <c r="X24" s="249">
        <f>+IF(X5='Base Datos'!$V$21,ROUND(X140,0),ROUND(X141,0))</f>
        <v>0</v>
      </c>
      <c r="Y24" s="249">
        <f>+IF(Y5='Base Datos'!$V$21,ROUND(Y140,0),ROUND(Y141,0))</f>
        <v>0</v>
      </c>
      <c r="Z24" s="249">
        <f>+IF(Z5='Base Datos'!$V$21,ROUND(Z140,0),ROUND(Z141,0))</f>
        <v>0</v>
      </c>
      <c r="AA24" s="249">
        <f>+IF(AA5='Base Datos'!$V$21,ROUND(AA140,0),ROUND(AA141,0))</f>
        <v>0</v>
      </c>
      <c r="AB24" s="249">
        <f>+IF(AB5='Base Datos'!$V$21,ROUND(AB140,0),ROUND(AB141,0))</f>
        <v>0</v>
      </c>
      <c r="AC24" s="249">
        <f>+IF(AC5='Base Datos'!$V$21,ROUND(AC140,0),ROUND(AC141,0))</f>
        <v>0</v>
      </c>
      <c r="AD24" s="249">
        <f>+IF(AD5='Base Datos'!$V$21,ROUND(AD140,0),ROUND(AD141,0))</f>
        <v>0</v>
      </c>
      <c r="AE24" s="249">
        <f>+IF(AE5='Base Datos'!$V$21,ROUND(AE140,0),ROUND(AE141,0))</f>
        <v>0</v>
      </c>
      <c r="AF24" s="249">
        <f>+IF(AF5='Base Datos'!$V$21,ROUND(AF140,0),ROUND(AF141,0))</f>
        <v>0</v>
      </c>
      <c r="AG24" s="249">
        <f>+IF(AG5='Base Datos'!$V$21,ROUND(AG140,0),ROUND(AG141,0))</f>
        <v>0</v>
      </c>
      <c r="AH24" s="249">
        <f>+IF(AH5='Base Datos'!$V$21,ROUND(AH140,0),ROUND(AH141,0))</f>
        <v>0</v>
      </c>
      <c r="AI24" s="249">
        <f>+IF(AI5='Base Datos'!$V$21,ROUND(AI140,0),ROUND(AI141,0))</f>
        <v>0</v>
      </c>
      <c r="AJ24" s="249">
        <f>+IF(AJ5='Base Datos'!$V$21,ROUND(AJ140,0),ROUND(AJ141,0))</f>
        <v>0</v>
      </c>
      <c r="AK24" s="249">
        <f>+IF(AK5='Base Datos'!$V$21,ROUND(AK140,0),ROUND(AK141,0))</f>
        <v>0</v>
      </c>
      <c r="AL24" s="249">
        <f>+IF(AL5='Base Datos'!$V$21,ROUND(AL140,0),ROUND(AL141,0))</f>
        <v>0</v>
      </c>
      <c r="AM24" s="249">
        <f>+IF(AM5='Base Datos'!$V$21,ROUND(AM140,0),ROUND(AM141,0))</f>
        <v>0</v>
      </c>
      <c r="AN24" s="249">
        <f>+IF(AN5='Base Datos'!$V$21,ROUND(AN140,0),ROUND(AN141,0))</f>
        <v>0</v>
      </c>
      <c r="AO24" s="249">
        <f>+IF(AO5='Base Datos'!$V$21,ROUND(AO140,0),ROUND(AO141,0))</f>
        <v>0</v>
      </c>
      <c r="AP24" s="249">
        <f>+IF(AP5='Base Datos'!$V$21,ROUND(AP140,0),ROUND(AP141,0))</f>
        <v>0</v>
      </c>
      <c r="AQ24" s="249">
        <f>+IF(AQ5='Base Datos'!$V$21,ROUND(AQ140,0),ROUND(AQ141,0))</f>
        <v>0</v>
      </c>
      <c r="AR24" s="249">
        <f>+IF(AR5='Base Datos'!$V$21,ROUND(AR140,0),ROUND(AR141,0))</f>
        <v>0</v>
      </c>
      <c r="AS24" s="249">
        <f>+IF(AS5='Base Datos'!$V$21,ROUND(AS140,0),ROUND(AS141,0))</f>
        <v>0</v>
      </c>
      <c r="AT24" s="249">
        <f>+IF(AT5='Base Datos'!$V$21,ROUND(AT140,0),ROUND(AT141,0))</f>
        <v>0</v>
      </c>
      <c r="AU24" s="249">
        <f>+IF(AU5='Base Datos'!$V$21,ROUND(AU140,0),ROUND(AU141,0))</f>
        <v>0</v>
      </c>
      <c r="AV24" s="249">
        <f>+IF(AV5='Base Datos'!$V$21,ROUND(AV140,0),ROUND(AV141,0))</f>
        <v>0</v>
      </c>
      <c r="AW24" s="249">
        <f>+IF(AW5='Base Datos'!$V$21,ROUND(AW140,0),ROUND(AW141,0))</f>
        <v>0</v>
      </c>
      <c r="AX24" s="249">
        <f>+IF(AX5='Base Datos'!$V$21,ROUND(AX140,0),ROUND(AX141,0))</f>
        <v>0</v>
      </c>
      <c r="AY24" s="249">
        <f>+IF(AY5='Base Datos'!$V$21,ROUND(AY140,0),ROUND(AY141,0))</f>
        <v>0</v>
      </c>
      <c r="AZ24" s="249">
        <f>+IF(AZ5='Base Datos'!$V$21,ROUND(AZ140,0),ROUND(AZ141,0))</f>
        <v>0</v>
      </c>
      <c r="BA24" s="249">
        <f>+IF(BA5='Base Datos'!$V$21,ROUND(BA140,0),ROUND(BA141,0))</f>
        <v>0</v>
      </c>
      <c r="BB24" s="249">
        <f>+IF(BB5='Base Datos'!$V$21,ROUND(BB140,0),ROUND(BB141,0))</f>
        <v>0</v>
      </c>
      <c r="BC24" s="249">
        <f>+IF(BC5='Base Datos'!$V$21,ROUND(BC140,0),ROUND(BC141,0))</f>
        <v>0</v>
      </c>
      <c r="BD24" s="249">
        <f>+IF(BD5='Base Datos'!$V$21,ROUND(BD140,0),ROUND(BD141,0))</f>
        <v>0</v>
      </c>
      <c r="BE24" s="249">
        <f>+IF(BE5='Base Datos'!$V$21,ROUND(BE140,0),ROUND(BE141,0))</f>
        <v>0</v>
      </c>
      <c r="BF24" s="249">
        <f>+IF(BF5='Base Datos'!$V$21,ROUND(BF140,0),ROUND(BF141,0))</f>
        <v>0</v>
      </c>
      <c r="BG24" s="249">
        <f>+IF(BG5='Base Datos'!$V$21,ROUND(BG140,0),ROUND(BG141,0))</f>
        <v>0</v>
      </c>
      <c r="BH24" s="249">
        <f>+IF(BH5='Base Datos'!$V$21,ROUND(BH140,0),ROUND(BH141,0))</f>
        <v>0</v>
      </c>
      <c r="BI24" s="249">
        <f>+IF(BI5='Base Datos'!$V$21,ROUND(BI140,0),ROUND(BI141,0))</f>
        <v>0</v>
      </c>
      <c r="BJ24" s="249">
        <f>+IF(BJ5='Base Datos'!$V$21,ROUND(BJ140,0),ROUND(BJ141,0))</f>
        <v>0</v>
      </c>
      <c r="BK24" s="249">
        <f>+IF(BK5='Base Datos'!$V$21,ROUND(BK140,0),ROUND(BK141,0))</f>
        <v>0</v>
      </c>
      <c r="BL24" s="249">
        <f>+IF(BL5='Base Datos'!$V$21,ROUND(BL140,0),ROUND(BL141,0))</f>
        <v>0</v>
      </c>
      <c r="BM24" s="249">
        <f>+IF(BM5='Base Datos'!$V$21,ROUND(BM140,0),ROUND(BM141,0))</f>
        <v>0</v>
      </c>
      <c r="BN24" s="249">
        <f>+IF(BN5='Base Datos'!$V$21,ROUND(BN140,0),ROUND(BN141,0))</f>
        <v>0</v>
      </c>
      <c r="BO24" s="249">
        <f>+IF(BO5='Base Datos'!$V$21,ROUND(BO140,0),ROUND(BO141,0))</f>
        <v>0</v>
      </c>
      <c r="BP24" s="249">
        <f>+IF(BP5='Base Datos'!$V$21,ROUND(BP140,0),ROUND(BP141,0))</f>
        <v>0</v>
      </c>
      <c r="BQ24" s="249">
        <f>+IF(BQ5='Base Datos'!$V$21,ROUND(BQ140,0),ROUND(BQ141,0))</f>
        <v>0</v>
      </c>
      <c r="BR24" s="249">
        <f>+IF(BR5='Base Datos'!$V$21,ROUND(BR140,0),ROUND(BR141,0))</f>
        <v>0</v>
      </c>
      <c r="BS24" s="249">
        <f>+IF(BS5='Base Datos'!$V$21,ROUND(BS140,0),ROUND(BS141,0))</f>
        <v>0</v>
      </c>
      <c r="BT24" s="249">
        <f>+IF(BT5='Base Datos'!$V$21,ROUND(BT140,0),ROUND(BT141,0))</f>
        <v>0</v>
      </c>
      <c r="BU24" s="249">
        <f>+IF(BU5='Base Datos'!$V$21,ROUND(BU140,0),ROUND(BU141,0))</f>
        <v>0</v>
      </c>
      <c r="BV24" s="249">
        <f>+IF(BV5='Base Datos'!$V$21,ROUND(BV140,0),ROUND(BV141,0))</f>
        <v>0</v>
      </c>
      <c r="BW24" s="249">
        <f>+IF(BW5='Base Datos'!$V$21,ROUND(BW140,0),ROUND(BW141,0))</f>
        <v>0</v>
      </c>
      <c r="BX24" s="249">
        <f>+IF(BX5='Base Datos'!$V$21,ROUND(BX140,0),ROUND(BX141,0))</f>
        <v>0</v>
      </c>
      <c r="BY24" s="249">
        <f>+IF(BY5='Base Datos'!$V$21,ROUND(BY140,0),ROUND(BY141,0))</f>
        <v>0</v>
      </c>
      <c r="BZ24" s="249">
        <f>+IF(BZ5='Base Datos'!$V$21,ROUND(BZ140,0),ROUND(BZ141,0))</f>
        <v>0</v>
      </c>
      <c r="CA24" s="249">
        <f>+IF(CA5='Base Datos'!$V$21,ROUND(CA140,0),ROUND(CA141,0))</f>
        <v>0</v>
      </c>
      <c r="CB24" s="249">
        <f>+IF(CB5='Base Datos'!$V$21,ROUND(CB140,0),ROUND(CB141,0))</f>
        <v>0</v>
      </c>
      <c r="CC24" s="249">
        <f>+IF(CC5='Base Datos'!$V$21,ROUND(CC140,0),ROUND(CC141,0))</f>
        <v>0</v>
      </c>
      <c r="CD24" s="249">
        <f>+IF(CD5='Base Datos'!$V$21,ROUND(CD140,0),ROUND(CD141,0))</f>
        <v>0</v>
      </c>
      <c r="CE24" s="249">
        <f>+IF(CE5='Base Datos'!$V$21,ROUND(CE140,0),ROUND(CE141,0))</f>
        <v>0</v>
      </c>
      <c r="CF24" s="249">
        <f>+IF(CF5='Base Datos'!$V$21,ROUND(CF140,0),ROUND(CF141,0))</f>
        <v>0</v>
      </c>
    </row>
    <row r="25" spans="2:84" ht="15" customHeight="1" thickBot="1" x14ac:dyDescent="0.35">
      <c r="B25" s="700">
        <v>3</v>
      </c>
      <c r="C25" s="971"/>
      <c r="D25" s="234" t="s">
        <v>162</v>
      </c>
      <c r="E25" s="249">
        <f>+IF(E5='Base Datos'!$V$21,ROUND(E153,0),ROUND(E154,0))</f>
        <v>0</v>
      </c>
      <c r="F25" s="249">
        <f>+IF(F5='Base Datos'!$V$21,ROUND(F153,0),ROUND(F154,0))</f>
        <v>0</v>
      </c>
      <c r="G25" s="249">
        <f>+IF(G5='Base Datos'!$V$21,ROUND(G153,0),ROUND(G154,0))</f>
        <v>0</v>
      </c>
      <c r="H25" s="249">
        <f>+IF(H5='Base Datos'!$V$21,ROUND(H153,0),ROUND(H154,0))</f>
        <v>0</v>
      </c>
      <c r="I25" s="249">
        <f>+IF(I5='Base Datos'!$V$21,ROUND(I153,0),ROUND(I154,0))</f>
        <v>0</v>
      </c>
      <c r="J25" s="249">
        <f>+IF(J5='Base Datos'!$V$21,ROUND(J153,0),ROUND(J154,0))</f>
        <v>0</v>
      </c>
      <c r="K25" s="249">
        <f>+IF(K5='Base Datos'!$V$21,ROUND(K153,0),ROUND(K154,0))</f>
        <v>40</v>
      </c>
      <c r="L25" s="249">
        <f>+IF(L5='Base Datos'!$V$21,ROUND(L153,0),ROUND(L154,0))</f>
        <v>40</v>
      </c>
      <c r="M25" s="249">
        <f>+IF(M5='Base Datos'!$V$21,ROUND(M153,0),ROUND(M154,0))</f>
        <v>48</v>
      </c>
      <c r="N25" s="249">
        <f>+IF(N5='Base Datos'!$V$21,ROUND(N153,0),ROUND(N154,0))</f>
        <v>48</v>
      </c>
      <c r="O25" s="249">
        <f>+IF(O5='Base Datos'!$V$21,ROUND(O153,0),ROUND(O154,0))</f>
        <v>0</v>
      </c>
      <c r="P25" s="249">
        <f>+IF(P5='Base Datos'!$V$21,ROUND(P153,0),ROUND(P154,0))</f>
        <v>0</v>
      </c>
      <c r="Q25" s="249">
        <f>+IF(Q5='Base Datos'!$V$21,ROUND(Q153,0),ROUND(Q154,0))</f>
        <v>0</v>
      </c>
      <c r="R25" s="249">
        <f>+IF(R5='Base Datos'!$V$21,ROUND(R153,0),ROUND(R154,0))</f>
        <v>0</v>
      </c>
      <c r="S25" s="249">
        <f>+IF(S5='Base Datos'!$V$21,ROUND(S153,0),ROUND(S154,0))</f>
        <v>0</v>
      </c>
      <c r="T25" s="249">
        <f>+IF(T5='Base Datos'!$V$21,ROUND(T153,0),ROUND(T154,0))</f>
        <v>0</v>
      </c>
      <c r="U25" s="249">
        <f>+IF(U5='Base Datos'!$V$21,ROUND(U153,0),ROUND(U154,0))</f>
        <v>0</v>
      </c>
      <c r="V25" s="249">
        <f>+IF(V5='Base Datos'!$V$21,ROUND(V153,0),ROUND(V154,0))</f>
        <v>0</v>
      </c>
      <c r="W25" s="249">
        <f>+IF(W5='Base Datos'!$V$21,ROUND(W153,0),ROUND(W154,0))</f>
        <v>0</v>
      </c>
      <c r="X25" s="249">
        <f>+IF(X5='Base Datos'!$V$21,ROUND(X153,0),ROUND(X154,0))</f>
        <v>0</v>
      </c>
      <c r="Y25" s="249">
        <f>+IF(Y5='Base Datos'!$V$21,ROUND(Y153,0),ROUND(Y154,0))</f>
        <v>0</v>
      </c>
      <c r="Z25" s="249">
        <f>+IF(Z5='Base Datos'!$V$21,ROUND(Z153,0),ROUND(Z154,0))</f>
        <v>0</v>
      </c>
      <c r="AA25" s="249">
        <f>+IF(AA5='Base Datos'!$V$21,ROUND(AA153,0),ROUND(AA154,0))</f>
        <v>0</v>
      </c>
      <c r="AB25" s="249">
        <f>+IF(AB5='Base Datos'!$V$21,ROUND(AB153,0),ROUND(AB154,0))</f>
        <v>0</v>
      </c>
      <c r="AC25" s="249">
        <f>+IF(AC5='Base Datos'!$V$21,ROUND(AC153,0),ROUND(AC154,0))</f>
        <v>0</v>
      </c>
      <c r="AD25" s="249">
        <f>+IF(AD5='Base Datos'!$V$21,ROUND(AD153,0),ROUND(AD154,0))</f>
        <v>0</v>
      </c>
      <c r="AE25" s="249">
        <f>+IF(AE5='Base Datos'!$V$21,ROUND(AE153,0),ROUND(AE154,0))</f>
        <v>0</v>
      </c>
      <c r="AF25" s="249">
        <f>+IF(AF5='Base Datos'!$V$21,ROUND(AF153,0),ROUND(AF154,0))</f>
        <v>0</v>
      </c>
      <c r="AG25" s="249">
        <f>+IF(AG5='Base Datos'!$V$21,ROUND(AG153,0),ROUND(AG154,0))</f>
        <v>0</v>
      </c>
      <c r="AH25" s="249">
        <f>+IF(AH5='Base Datos'!$V$21,ROUND(AH153,0),ROUND(AH154,0))</f>
        <v>0</v>
      </c>
      <c r="AI25" s="249">
        <f>+IF(AI5='Base Datos'!$V$21,ROUND(AI153,0),ROUND(AI154,0))</f>
        <v>0</v>
      </c>
      <c r="AJ25" s="249">
        <f>+IF(AJ5='Base Datos'!$V$21,ROUND(AJ153,0),ROUND(AJ154,0))</f>
        <v>0</v>
      </c>
      <c r="AK25" s="249">
        <f>+IF(AK5='Base Datos'!$V$21,ROUND(AK153,0),ROUND(AK154,0))</f>
        <v>0</v>
      </c>
      <c r="AL25" s="249">
        <f>+IF(AL5='Base Datos'!$V$21,ROUND(AL153,0),ROUND(AL154,0))</f>
        <v>0</v>
      </c>
      <c r="AM25" s="249">
        <f>+IF(AM5='Base Datos'!$V$21,ROUND(AM153,0),ROUND(AM154,0))</f>
        <v>0</v>
      </c>
      <c r="AN25" s="249">
        <f>+IF(AN5='Base Datos'!$V$21,ROUND(AN153,0),ROUND(AN154,0))</f>
        <v>0</v>
      </c>
      <c r="AO25" s="249">
        <f>+IF(AO5='Base Datos'!$V$21,ROUND(AO153,0),ROUND(AO154,0))</f>
        <v>0</v>
      </c>
      <c r="AP25" s="249">
        <f>+IF(AP5='Base Datos'!$V$21,ROUND(AP153,0),ROUND(AP154,0))</f>
        <v>0</v>
      </c>
      <c r="AQ25" s="249">
        <f>+IF(AQ5='Base Datos'!$V$21,ROUND(AQ153,0),ROUND(AQ154,0))</f>
        <v>0</v>
      </c>
      <c r="AR25" s="249">
        <f>+IF(AR5='Base Datos'!$V$21,ROUND(AR153,0),ROUND(AR154,0))</f>
        <v>0</v>
      </c>
      <c r="AS25" s="249">
        <f>+IF(AS5='Base Datos'!$V$21,ROUND(AS153,0),ROUND(AS154,0))</f>
        <v>0</v>
      </c>
      <c r="AT25" s="249">
        <f>+IF(AT5='Base Datos'!$V$21,ROUND(AT153,0),ROUND(AT154,0))</f>
        <v>0</v>
      </c>
      <c r="AU25" s="249">
        <f>+IF(AU5='Base Datos'!$V$21,ROUND(AU153,0),ROUND(AU154,0))</f>
        <v>0</v>
      </c>
      <c r="AV25" s="249">
        <f>+IF(AV5='Base Datos'!$V$21,ROUND(AV153,0),ROUND(AV154,0))</f>
        <v>0</v>
      </c>
      <c r="AW25" s="249">
        <f>+IF(AW5='Base Datos'!$V$21,ROUND(AW153,0),ROUND(AW154,0))</f>
        <v>0</v>
      </c>
      <c r="AX25" s="249">
        <f>+IF(AX5='Base Datos'!$V$21,ROUND(AX153,0),ROUND(AX154,0))</f>
        <v>0</v>
      </c>
      <c r="AY25" s="249">
        <f>+IF(AY5='Base Datos'!$V$21,ROUND(AY153,0),ROUND(AY154,0))</f>
        <v>0</v>
      </c>
      <c r="AZ25" s="249">
        <f>+IF(AZ5='Base Datos'!$V$21,ROUND(AZ153,0),ROUND(AZ154,0))</f>
        <v>0</v>
      </c>
      <c r="BA25" s="249">
        <f>+IF(BA5='Base Datos'!$V$21,ROUND(BA153,0),ROUND(BA154,0))</f>
        <v>0</v>
      </c>
      <c r="BB25" s="249">
        <f>+IF(BB5='Base Datos'!$V$21,ROUND(BB153,0),ROUND(BB154,0))</f>
        <v>0</v>
      </c>
      <c r="BC25" s="249">
        <f>+IF(BC5='Base Datos'!$V$21,ROUND(BC153,0),ROUND(BC154,0))</f>
        <v>0</v>
      </c>
      <c r="BD25" s="249">
        <f>+IF(BD5='Base Datos'!$V$21,ROUND(BD153,0),ROUND(BD154,0))</f>
        <v>0</v>
      </c>
      <c r="BE25" s="249">
        <f>+IF(BE5='Base Datos'!$V$21,ROUND(BE153,0),ROUND(BE154,0))</f>
        <v>0</v>
      </c>
      <c r="BF25" s="249">
        <f>+IF(BF5='Base Datos'!$V$21,ROUND(BF153,0),ROUND(BF154,0))</f>
        <v>0</v>
      </c>
      <c r="BG25" s="249">
        <f>+IF(BG5='Base Datos'!$V$21,ROUND(BG153,0),ROUND(BG154,0))</f>
        <v>0</v>
      </c>
      <c r="BH25" s="249">
        <f>+IF(BH5='Base Datos'!$V$21,ROUND(BH153,0),ROUND(BH154,0))</f>
        <v>0</v>
      </c>
      <c r="BI25" s="249">
        <f>+IF(BI5='Base Datos'!$V$21,ROUND(BI153,0),ROUND(BI154,0))</f>
        <v>0</v>
      </c>
      <c r="BJ25" s="249">
        <f>+IF(BJ5='Base Datos'!$V$21,ROUND(BJ153,0),ROUND(BJ154,0))</f>
        <v>0</v>
      </c>
      <c r="BK25" s="249">
        <f>+IF(BK5='Base Datos'!$V$21,ROUND(BK153,0),ROUND(BK154,0))</f>
        <v>0</v>
      </c>
      <c r="BL25" s="249">
        <f>+IF(BL5='Base Datos'!$V$21,ROUND(BL153,0),ROUND(BL154,0))</f>
        <v>0</v>
      </c>
      <c r="BM25" s="249">
        <f>+IF(BM5='Base Datos'!$V$21,ROUND(BM153,0),ROUND(BM154,0))</f>
        <v>0</v>
      </c>
      <c r="BN25" s="249">
        <f>+IF(BN5='Base Datos'!$V$21,ROUND(BN153,0),ROUND(BN154,0))</f>
        <v>0</v>
      </c>
      <c r="BO25" s="249">
        <f>+IF(BO5='Base Datos'!$V$21,ROUND(BO153,0),ROUND(BO154,0))</f>
        <v>0</v>
      </c>
      <c r="BP25" s="249">
        <f>+IF(BP5='Base Datos'!$V$21,ROUND(BP153,0),ROUND(BP154,0))</f>
        <v>0</v>
      </c>
      <c r="BQ25" s="249">
        <f>+IF(BQ5='Base Datos'!$V$21,ROUND(BQ153,0),ROUND(BQ154,0))</f>
        <v>0</v>
      </c>
      <c r="BR25" s="249">
        <f>+IF(BR5='Base Datos'!$V$21,ROUND(BR153,0),ROUND(BR154,0))</f>
        <v>0</v>
      </c>
      <c r="BS25" s="249">
        <f>+IF(BS5='Base Datos'!$V$21,ROUND(BS153,0),ROUND(BS154,0))</f>
        <v>0</v>
      </c>
      <c r="BT25" s="249">
        <f>+IF(BT5='Base Datos'!$V$21,ROUND(BT153,0),ROUND(BT154,0))</f>
        <v>0</v>
      </c>
      <c r="BU25" s="249">
        <f>+IF(BU5='Base Datos'!$V$21,ROUND(BU153,0),ROUND(BU154,0))</f>
        <v>0</v>
      </c>
      <c r="BV25" s="249">
        <f>+IF(BV5='Base Datos'!$V$21,ROUND(BV153,0),ROUND(BV154,0))</f>
        <v>0</v>
      </c>
      <c r="BW25" s="249">
        <f>+IF(BW5='Base Datos'!$V$21,ROUND(BW153,0),ROUND(BW154,0))</f>
        <v>0</v>
      </c>
      <c r="BX25" s="249">
        <f>+IF(BX5='Base Datos'!$V$21,ROUND(BX153,0),ROUND(BX154,0))</f>
        <v>0</v>
      </c>
      <c r="BY25" s="249">
        <f>+IF(BY5='Base Datos'!$V$21,ROUND(BY153,0),ROUND(BY154,0))</f>
        <v>0</v>
      </c>
      <c r="BZ25" s="249">
        <f>+IF(BZ5='Base Datos'!$V$21,ROUND(BZ153,0),ROUND(BZ154,0))</f>
        <v>0</v>
      </c>
      <c r="CA25" s="249">
        <f>+IF(CA5='Base Datos'!$V$21,ROUND(CA153,0),ROUND(CA154,0))</f>
        <v>0</v>
      </c>
      <c r="CB25" s="249">
        <f>+IF(CB5='Base Datos'!$V$21,ROUND(CB153,0),ROUND(CB154,0))</f>
        <v>0</v>
      </c>
      <c r="CC25" s="249">
        <f>+IF(CC5='Base Datos'!$V$21,ROUND(CC153,0),ROUND(CC154,0))</f>
        <v>0</v>
      </c>
      <c r="CD25" s="249">
        <f>+IF(CD5='Base Datos'!$V$21,ROUND(CD153,0),ROUND(CD154,0))</f>
        <v>0</v>
      </c>
      <c r="CE25" s="249">
        <f>+IF(CE5='Base Datos'!$V$21,ROUND(CE153,0),ROUND(CE154,0))</f>
        <v>0</v>
      </c>
      <c r="CF25" s="249">
        <f>+IF(CF5='Base Datos'!$V$21,ROUND(CF153,0),ROUND(CF154,0))</f>
        <v>0</v>
      </c>
    </row>
    <row r="26" spans="2:84" ht="15" customHeight="1" thickBot="1" x14ac:dyDescent="0.35">
      <c r="B26" s="700">
        <v>4</v>
      </c>
      <c r="C26" s="971"/>
      <c r="D26" s="234" t="s">
        <v>198</v>
      </c>
      <c r="E26" s="251">
        <f>+IFERROR(IF(SUM(E24:E25)=0,0,100-SUM(E24:E25)),0)</f>
        <v>0</v>
      </c>
      <c r="F26" s="251">
        <f t="shared" ref="F26:BQ26" si="8">+IFERROR(IF(SUM(F24:F25)=0,0,100-SUM(F24:F25)),0)</f>
        <v>0</v>
      </c>
      <c r="G26" s="251">
        <f t="shared" si="8"/>
        <v>0</v>
      </c>
      <c r="H26" s="251">
        <f t="shared" si="8"/>
        <v>0</v>
      </c>
      <c r="I26" s="251">
        <f t="shared" si="8"/>
        <v>0</v>
      </c>
      <c r="J26" s="251">
        <f t="shared" si="8"/>
        <v>0</v>
      </c>
      <c r="K26" s="251">
        <f t="shared" si="8"/>
        <v>44</v>
      </c>
      <c r="L26" s="251">
        <f t="shared" si="8"/>
        <v>43</v>
      </c>
      <c r="M26" s="251">
        <f t="shared" si="8"/>
        <v>39</v>
      </c>
      <c r="N26" s="251">
        <f t="shared" si="8"/>
        <v>39</v>
      </c>
      <c r="O26" s="251">
        <f t="shared" si="8"/>
        <v>0</v>
      </c>
      <c r="P26" s="251">
        <f t="shared" si="8"/>
        <v>0</v>
      </c>
      <c r="Q26" s="251">
        <f t="shared" si="8"/>
        <v>0</v>
      </c>
      <c r="R26" s="251">
        <f t="shared" si="8"/>
        <v>0</v>
      </c>
      <c r="S26" s="251">
        <f t="shared" si="8"/>
        <v>0</v>
      </c>
      <c r="T26" s="251">
        <f t="shared" si="8"/>
        <v>0</v>
      </c>
      <c r="U26" s="251">
        <f t="shared" si="8"/>
        <v>0</v>
      </c>
      <c r="V26" s="251">
        <f t="shared" si="8"/>
        <v>0</v>
      </c>
      <c r="W26" s="251">
        <f t="shared" si="8"/>
        <v>0</v>
      </c>
      <c r="X26" s="251">
        <f t="shared" si="8"/>
        <v>0</v>
      </c>
      <c r="Y26" s="251">
        <f t="shared" si="8"/>
        <v>0</v>
      </c>
      <c r="Z26" s="251">
        <f t="shared" si="8"/>
        <v>0</v>
      </c>
      <c r="AA26" s="251">
        <f t="shared" si="8"/>
        <v>0</v>
      </c>
      <c r="AB26" s="251">
        <f t="shared" si="8"/>
        <v>0</v>
      </c>
      <c r="AC26" s="251">
        <f t="shared" si="8"/>
        <v>0</v>
      </c>
      <c r="AD26" s="251">
        <f t="shared" si="8"/>
        <v>0</v>
      </c>
      <c r="AE26" s="251">
        <f t="shared" si="8"/>
        <v>0</v>
      </c>
      <c r="AF26" s="251">
        <f t="shared" si="8"/>
        <v>0</v>
      </c>
      <c r="AG26" s="251">
        <f t="shared" si="8"/>
        <v>0</v>
      </c>
      <c r="AH26" s="251">
        <f t="shared" si="8"/>
        <v>0</v>
      </c>
      <c r="AI26" s="251">
        <f t="shared" si="8"/>
        <v>0</v>
      </c>
      <c r="AJ26" s="251">
        <f t="shared" si="8"/>
        <v>0</v>
      </c>
      <c r="AK26" s="251">
        <f t="shared" si="8"/>
        <v>0</v>
      </c>
      <c r="AL26" s="251">
        <f t="shared" si="8"/>
        <v>0</v>
      </c>
      <c r="AM26" s="251">
        <f t="shared" si="8"/>
        <v>0</v>
      </c>
      <c r="AN26" s="251">
        <f t="shared" si="8"/>
        <v>0</v>
      </c>
      <c r="AO26" s="251">
        <f t="shared" si="8"/>
        <v>0</v>
      </c>
      <c r="AP26" s="251">
        <f t="shared" si="8"/>
        <v>0</v>
      </c>
      <c r="AQ26" s="251">
        <f t="shared" si="8"/>
        <v>0</v>
      </c>
      <c r="AR26" s="251">
        <f t="shared" si="8"/>
        <v>0</v>
      </c>
      <c r="AS26" s="251">
        <f t="shared" si="8"/>
        <v>0</v>
      </c>
      <c r="AT26" s="251">
        <f t="shared" si="8"/>
        <v>0</v>
      </c>
      <c r="AU26" s="251">
        <f t="shared" si="8"/>
        <v>0</v>
      </c>
      <c r="AV26" s="251">
        <f t="shared" si="8"/>
        <v>0</v>
      </c>
      <c r="AW26" s="251">
        <f t="shared" si="8"/>
        <v>0</v>
      </c>
      <c r="AX26" s="251">
        <f t="shared" si="8"/>
        <v>0</v>
      </c>
      <c r="AY26" s="251">
        <f t="shared" si="8"/>
        <v>0</v>
      </c>
      <c r="AZ26" s="251">
        <f t="shared" si="8"/>
        <v>0</v>
      </c>
      <c r="BA26" s="251">
        <f t="shared" si="8"/>
        <v>0</v>
      </c>
      <c r="BB26" s="251">
        <f t="shared" si="8"/>
        <v>0</v>
      </c>
      <c r="BC26" s="251">
        <f t="shared" si="8"/>
        <v>0</v>
      </c>
      <c r="BD26" s="251">
        <f t="shared" si="8"/>
        <v>0</v>
      </c>
      <c r="BE26" s="251">
        <f t="shared" si="8"/>
        <v>0</v>
      </c>
      <c r="BF26" s="251">
        <f t="shared" si="8"/>
        <v>0</v>
      </c>
      <c r="BG26" s="251">
        <f t="shared" si="8"/>
        <v>0</v>
      </c>
      <c r="BH26" s="251">
        <f t="shared" si="8"/>
        <v>0</v>
      </c>
      <c r="BI26" s="251">
        <f t="shared" si="8"/>
        <v>0</v>
      </c>
      <c r="BJ26" s="251">
        <f t="shared" si="8"/>
        <v>0</v>
      </c>
      <c r="BK26" s="251">
        <f t="shared" si="8"/>
        <v>0</v>
      </c>
      <c r="BL26" s="251">
        <f t="shared" si="8"/>
        <v>0</v>
      </c>
      <c r="BM26" s="251">
        <f t="shared" si="8"/>
        <v>0</v>
      </c>
      <c r="BN26" s="251">
        <f t="shared" si="8"/>
        <v>0</v>
      </c>
      <c r="BO26" s="251">
        <f t="shared" si="8"/>
        <v>0</v>
      </c>
      <c r="BP26" s="251">
        <f t="shared" si="8"/>
        <v>0</v>
      </c>
      <c r="BQ26" s="251">
        <f t="shared" si="8"/>
        <v>0</v>
      </c>
      <c r="BR26" s="251">
        <f t="shared" ref="BR26:CF26" si="9">+IFERROR(IF(SUM(BR24:BR25)=0,0,100-SUM(BR24:BR25)),0)</f>
        <v>0</v>
      </c>
      <c r="BS26" s="251">
        <f t="shared" si="9"/>
        <v>0</v>
      </c>
      <c r="BT26" s="251">
        <f t="shared" si="9"/>
        <v>0</v>
      </c>
      <c r="BU26" s="251">
        <f t="shared" si="9"/>
        <v>0</v>
      </c>
      <c r="BV26" s="251">
        <f t="shared" si="9"/>
        <v>0</v>
      </c>
      <c r="BW26" s="251">
        <f t="shared" si="9"/>
        <v>0</v>
      </c>
      <c r="BX26" s="251">
        <f t="shared" si="9"/>
        <v>0</v>
      </c>
      <c r="BY26" s="251">
        <f t="shared" si="9"/>
        <v>0</v>
      </c>
      <c r="BZ26" s="251">
        <f t="shared" si="9"/>
        <v>0</v>
      </c>
      <c r="CA26" s="251">
        <f t="shared" si="9"/>
        <v>0</v>
      </c>
      <c r="CB26" s="251">
        <f t="shared" si="9"/>
        <v>0</v>
      </c>
      <c r="CC26" s="251">
        <f t="shared" si="9"/>
        <v>0</v>
      </c>
      <c r="CD26" s="251">
        <f t="shared" si="9"/>
        <v>0</v>
      </c>
      <c r="CE26" s="251">
        <f t="shared" si="9"/>
        <v>0</v>
      </c>
      <c r="CF26" s="251">
        <f t="shared" si="9"/>
        <v>0</v>
      </c>
    </row>
    <row r="27" spans="2:84" ht="12" customHeight="1" thickBot="1" x14ac:dyDescent="0.35">
      <c r="B27" s="700">
        <v>5</v>
      </c>
      <c r="C27" s="755"/>
      <c r="D27" s="756"/>
      <c r="E27" s="757"/>
      <c r="F27" s="757"/>
      <c r="G27" s="757"/>
      <c r="H27" s="757"/>
      <c r="I27" s="757"/>
      <c r="J27" s="757"/>
      <c r="K27" s="757"/>
      <c r="L27" s="757"/>
      <c r="M27" s="757"/>
      <c r="N27" s="757"/>
      <c r="O27" s="757"/>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c r="AP27" s="757"/>
      <c r="AQ27" s="757"/>
      <c r="AR27" s="757"/>
      <c r="AS27" s="757"/>
      <c r="AT27" s="757"/>
      <c r="AU27" s="757"/>
      <c r="AV27" s="757"/>
      <c r="AW27" s="757"/>
      <c r="AX27" s="757"/>
      <c r="AY27" s="757"/>
      <c r="AZ27" s="757"/>
      <c r="BA27" s="757"/>
      <c r="BB27" s="757"/>
      <c r="BC27" s="757"/>
      <c r="BD27" s="757"/>
      <c r="BE27" s="757"/>
      <c r="BF27" s="757"/>
      <c r="BG27" s="757"/>
      <c r="BH27" s="757"/>
      <c r="BI27" s="757"/>
      <c r="BJ27" s="757"/>
      <c r="BK27" s="757"/>
      <c r="BL27" s="757"/>
      <c r="BM27" s="757"/>
      <c r="BN27" s="757"/>
      <c r="BO27" s="757"/>
      <c r="BP27" s="757"/>
      <c r="BQ27" s="757"/>
      <c r="BR27" s="757"/>
      <c r="BS27" s="757"/>
      <c r="BT27" s="757"/>
      <c r="BU27" s="757"/>
      <c r="BV27" s="757"/>
      <c r="BW27" s="757"/>
      <c r="BX27" s="757"/>
      <c r="BY27" s="757"/>
      <c r="BZ27" s="757"/>
      <c r="CA27" s="757"/>
      <c r="CB27" s="757"/>
      <c r="CC27" s="757"/>
      <c r="CD27" s="757"/>
      <c r="CE27" s="757"/>
      <c r="CF27" s="757"/>
    </row>
    <row r="28" spans="2:84" ht="15" customHeight="1" thickBot="1" x14ac:dyDescent="0.35">
      <c r="B28" s="700">
        <v>6</v>
      </c>
      <c r="C28" s="973" t="s">
        <v>190</v>
      </c>
      <c r="D28" s="235" t="s">
        <v>52</v>
      </c>
      <c r="E28" s="251">
        <f t="shared" ref="E28:BP28" si="10">+IFERROR(ROUND(((5.88*10^-8)*(E10^1.2)+1)*E24,0),0)</f>
        <v>0</v>
      </c>
      <c r="F28" s="251">
        <f t="shared" si="10"/>
        <v>0</v>
      </c>
      <c r="G28" s="251">
        <f t="shared" si="10"/>
        <v>0</v>
      </c>
      <c r="H28" s="251">
        <f t="shared" si="10"/>
        <v>0</v>
      </c>
      <c r="I28" s="251">
        <f t="shared" si="10"/>
        <v>0</v>
      </c>
      <c r="J28" s="251">
        <f t="shared" si="10"/>
        <v>0</v>
      </c>
      <c r="K28" s="251">
        <f t="shared" si="10"/>
        <v>18</v>
      </c>
      <c r="L28" s="251">
        <f t="shared" si="10"/>
        <v>19</v>
      </c>
      <c r="M28" s="251">
        <f t="shared" si="10"/>
        <v>15</v>
      </c>
      <c r="N28" s="251">
        <f t="shared" si="10"/>
        <v>15</v>
      </c>
      <c r="O28" s="251">
        <f t="shared" si="10"/>
        <v>0</v>
      </c>
      <c r="P28" s="251">
        <f t="shared" si="10"/>
        <v>0</v>
      </c>
      <c r="Q28" s="251">
        <f t="shared" si="10"/>
        <v>0</v>
      </c>
      <c r="R28" s="251">
        <f t="shared" si="10"/>
        <v>0</v>
      </c>
      <c r="S28" s="251">
        <f t="shared" si="10"/>
        <v>0</v>
      </c>
      <c r="T28" s="251">
        <f t="shared" si="10"/>
        <v>0</v>
      </c>
      <c r="U28" s="251">
        <f t="shared" si="10"/>
        <v>0</v>
      </c>
      <c r="V28" s="251">
        <f t="shared" si="10"/>
        <v>0</v>
      </c>
      <c r="W28" s="251">
        <f t="shared" si="10"/>
        <v>0</v>
      </c>
      <c r="X28" s="251">
        <f t="shared" si="10"/>
        <v>0</v>
      </c>
      <c r="Y28" s="251">
        <f t="shared" si="10"/>
        <v>0</v>
      </c>
      <c r="Z28" s="251">
        <f t="shared" si="10"/>
        <v>0</v>
      </c>
      <c r="AA28" s="251">
        <f t="shared" si="10"/>
        <v>0</v>
      </c>
      <c r="AB28" s="251">
        <f t="shared" si="10"/>
        <v>0</v>
      </c>
      <c r="AC28" s="251">
        <f t="shared" si="10"/>
        <v>0</v>
      </c>
      <c r="AD28" s="251">
        <f t="shared" si="10"/>
        <v>0</v>
      </c>
      <c r="AE28" s="251">
        <f t="shared" si="10"/>
        <v>0</v>
      </c>
      <c r="AF28" s="251">
        <f t="shared" si="10"/>
        <v>0</v>
      </c>
      <c r="AG28" s="251">
        <f t="shared" si="10"/>
        <v>0</v>
      </c>
      <c r="AH28" s="251">
        <f t="shared" si="10"/>
        <v>0</v>
      </c>
      <c r="AI28" s="251">
        <f t="shared" si="10"/>
        <v>0</v>
      </c>
      <c r="AJ28" s="251">
        <f t="shared" si="10"/>
        <v>0</v>
      </c>
      <c r="AK28" s="251">
        <f t="shared" si="10"/>
        <v>0</v>
      </c>
      <c r="AL28" s="251">
        <f t="shared" si="10"/>
        <v>0</v>
      </c>
      <c r="AM28" s="251">
        <f t="shared" si="10"/>
        <v>0</v>
      </c>
      <c r="AN28" s="251">
        <f t="shared" si="10"/>
        <v>0</v>
      </c>
      <c r="AO28" s="251">
        <f t="shared" si="10"/>
        <v>0</v>
      </c>
      <c r="AP28" s="251">
        <f t="shared" si="10"/>
        <v>0</v>
      </c>
      <c r="AQ28" s="251">
        <f t="shared" si="10"/>
        <v>0</v>
      </c>
      <c r="AR28" s="251">
        <f t="shared" si="10"/>
        <v>0</v>
      </c>
      <c r="AS28" s="251">
        <f t="shared" si="10"/>
        <v>0</v>
      </c>
      <c r="AT28" s="251">
        <f t="shared" si="10"/>
        <v>0</v>
      </c>
      <c r="AU28" s="251">
        <f t="shared" si="10"/>
        <v>0</v>
      </c>
      <c r="AV28" s="251">
        <f t="shared" si="10"/>
        <v>0</v>
      </c>
      <c r="AW28" s="251">
        <f t="shared" si="10"/>
        <v>0</v>
      </c>
      <c r="AX28" s="251">
        <f t="shared" si="10"/>
        <v>0</v>
      </c>
      <c r="AY28" s="251">
        <f t="shared" si="10"/>
        <v>0</v>
      </c>
      <c r="AZ28" s="251">
        <f t="shared" si="10"/>
        <v>0</v>
      </c>
      <c r="BA28" s="251">
        <f t="shared" si="10"/>
        <v>0</v>
      </c>
      <c r="BB28" s="251">
        <f t="shared" si="10"/>
        <v>0</v>
      </c>
      <c r="BC28" s="251">
        <f t="shared" si="10"/>
        <v>0</v>
      </c>
      <c r="BD28" s="251">
        <f t="shared" si="10"/>
        <v>0</v>
      </c>
      <c r="BE28" s="251">
        <f t="shared" si="10"/>
        <v>0</v>
      </c>
      <c r="BF28" s="251">
        <f t="shared" si="10"/>
        <v>0</v>
      </c>
      <c r="BG28" s="251">
        <f t="shared" si="10"/>
        <v>0</v>
      </c>
      <c r="BH28" s="251">
        <f t="shared" si="10"/>
        <v>0</v>
      </c>
      <c r="BI28" s="251">
        <f t="shared" si="10"/>
        <v>0</v>
      </c>
      <c r="BJ28" s="251">
        <f t="shared" si="10"/>
        <v>0</v>
      </c>
      <c r="BK28" s="251">
        <f t="shared" si="10"/>
        <v>0</v>
      </c>
      <c r="BL28" s="251">
        <f t="shared" si="10"/>
        <v>0</v>
      </c>
      <c r="BM28" s="251">
        <f t="shared" si="10"/>
        <v>0</v>
      </c>
      <c r="BN28" s="251">
        <f t="shared" si="10"/>
        <v>0</v>
      </c>
      <c r="BO28" s="251">
        <f t="shared" si="10"/>
        <v>0</v>
      </c>
      <c r="BP28" s="251">
        <f t="shared" si="10"/>
        <v>0</v>
      </c>
      <c r="BQ28" s="251">
        <f t="shared" ref="BQ28:CF28" si="11">+IFERROR(ROUND(((5.88*10^-8)*(BQ10^1.2)+1)*BQ24,0),0)</f>
        <v>0</v>
      </c>
      <c r="BR28" s="251">
        <f t="shared" si="11"/>
        <v>0</v>
      </c>
      <c r="BS28" s="251">
        <f t="shared" si="11"/>
        <v>0</v>
      </c>
      <c r="BT28" s="251">
        <f t="shared" si="11"/>
        <v>0</v>
      </c>
      <c r="BU28" s="251">
        <f t="shared" si="11"/>
        <v>0</v>
      </c>
      <c r="BV28" s="251">
        <f t="shared" si="11"/>
        <v>0</v>
      </c>
      <c r="BW28" s="251">
        <f t="shared" si="11"/>
        <v>0</v>
      </c>
      <c r="BX28" s="251">
        <f t="shared" si="11"/>
        <v>0</v>
      </c>
      <c r="BY28" s="251">
        <f t="shared" si="11"/>
        <v>0</v>
      </c>
      <c r="BZ28" s="251">
        <f t="shared" si="11"/>
        <v>0</v>
      </c>
      <c r="CA28" s="251">
        <f t="shared" si="11"/>
        <v>0</v>
      </c>
      <c r="CB28" s="251">
        <f t="shared" si="11"/>
        <v>0</v>
      </c>
      <c r="CC28" s="251">
        <f t="shared" si="11"/>
        <v>0</v>
      </c>
      <c r="CD28" s="251">
        <f t="shared" si="11"/>
        <v>0</v>
      </c>
      <c r="CE28" s="251">
        <f t="shared" si="11"/>
        <v>0</v>
      </c>
      <c r="CF28" s="251">
        <f t="shared" si="11"/>
        <v>0</v>
      </c>
    </row>
    <row r="29" spans="2:84" ht="15" customHeight="1" thickBot="1" x14ac:dyDescent="0.35">
      <c r="B29" s="700">
        <v>7</v>
      </c>
      <c r="C29" s="973"/>
      <c r="D29" s="235" t="s">
        <v>45</v>
      </c>
      <c r="E29" s="251">
        <f>IF(E26=0,0,IFERROR(100-E25-E28,0))</f>
        <v>0</v>
      </c>
      <c r="F29" s="251">
        <f t="shared" ref="F29:BQ29" si="12">IF(F26=0,0,IFERROR(100-F25-F28,0))</f>
        <v>0</v>
      </c>
      <c r="G29" s="251">
        <f t="shared" si="12"/>
        <v>0</v>
      </c>
      <c r="H29" s="251">
        <f t="shared" si="12"/>
        <v>0</v>
      </c>
      <c r="I29" s="251">
        <f t="shared" si="12"/>
        <v>0</v>
      </c>
      <c r="J29" s="251">
        <f t="shared" si="12"/>
        <v>0</v>
      </c>
      <c r="K29" s="251">
        <f t="shared" si="12"/>
        <v>42</v>
      </c>
      <c r="L29" s="251">
        <f t="shared" si="12"/>
        <v>41</v>
      </c>
      <c r="M29" s="251">
        <f t="shared" si="12"/>
        <v>37</v>
      </c>
      <c r="N29" s="251">
        <f t="shared" si="12"/>
        <v>37</v>
      </c>
      <c r="O29" s="251">
        <f t="shared" si="12"/>
        <v>0</v>
      </c>
      <c r="P29" s="251">
        <f t="shared" si="12"/>
        <v>0</v>
      </c>
      <c r="Q29" s="251">
        <f t="shared" si="12"/>
        <v>0</v>
      </c>
      <c r="R29" s="251">
        <f t="shared" si="12"/>
        <v>0</v>
      </c>
      <c r="S29" s="251">
        <f t="shared" si="12"/>
        <v>0</v>
      </c>
      <c r="T29" s="251">
        <f t="shared" si="12"/>
        <v>0</v>
      </c>
      <c r="U29" s="251">
        <f t="shared" si="12"/>
        <v>0</v>
      </c>
      <c r="V29" s="251">
        <f t="shared" si="12"/>
        <v>0</v>
      </c>
      <c r="W29" s="251">
        <f t="shared" si="12"/>
        <v>0</v>
      </c>
      <c r="X29" s="251">
        <f t="shared" si="12"/>
        <v>0</v>
      </c>
      <c r="Y29" s="251">
        <f t="shared" si="12"/>
        <v>0</v>
      </c>
      <c r="Z29" s="251">
        <f t="shared" si="12"/>
        <v>0</v>
      </c>
      <c r="AA29" s="251">
        <f t="shared" si="12"/>
        <v>0</v>
      </c>
      <c r="AB29" s="251">
        <f t="shared" si="12"/>
        <v>0</v>
      </c>
      <c r="AC29" s="251">
        <f t="shared" si="12"/>
        <v>0</v>
      </c>
      <c r="AD29" s="251">
        <f t="shared" si="12"/>
        <v>0</v>
      </c>
      <c r="AE29" s="251">
        <f t="shared" si="12"/>
        <v>0</v>
      </c>
      <c r="AF29" s="251">
        <f t="shared" si="12"/>
        <v>0</v>
      </c>
      <c r="AG29" s="251">
        <f t="shared" si="12"/>
        <v>0</v>
      </c>
      <c r="AH29" s="251">
        <f t="shared" si="12"/>
        <v>0</v>
      </c>
      <c r="AI29" s="251">
        <f t="shared" si="12"/>
        <v>0</v>
      </c>
      <c r="AJ29" s="251">
        <f t="shared" si="12"/>
        <v>0</v>
      </c>
      <c r="AK29" s="251">
        <f t="shared" si="12"/>
        <v>0</v>
      </c>
      <c r="AL29" s="251">
        <f t="shared" si="12"/>
        <v>0</v>
      </c>
      <c r="AM29" s="251">
        <f t="shared" si="12"/>
        <v>0</v>
      </c>
      <c r="AN29" s="251">
        <f t="shared" si="12"/>
        <v>0</v>
      </c>
      <c r="AO29" s="251">
        <f t="shared" si="12"/>
        <v>0</v>
      </c>
      <c r="AP29" s="251">
        <f t="shared" si="12"/>
        <v>0</v>
      </c>
      <c r="AQ29" s="251">
        <f t="shared" si="12"/>
        <v>0</v>
      </c>
      <c r="AR29" s="251">
        <f t="shared" si="12"/>
        <v>0</v>
      </c>
      <c r="AS29" s="251">
        <f t="shared" si="12"/>
        <v>0</v>
      </c>
      <c r="AT29" s="251">
        <f t="shared" si="12"/>
        <v>0</v>
      </c>
      <c r="AU29" s="251">
        <f t="shared" si="12"/>
        <v>0</v>
      </c>
      <c r="AV29" s="251">
        <f t="shared" si="12"/>
        <v>0</v>
      </c>
      <c r="AW29" s="251">
        <f t="shared" si="12"/>
        <v>0</v>
      </c>
      <c r="AX29" s="251">
        <f t="shared" si="12"/>
        <v>0</v>
      </c>
      <c r="AY29" s="251">
        <f t="shared" si="12"/>
        <v>0</v>
      </c>
      <c r="AZ29" s="251">
        <f t="shared" si="12"/>
        <v>0</v>
      </c>
      <c r="BA29" s="251">
        <f t="shared" si="12"/>
        <v>0</v>
      </c>
      <c r="BB29" s="251">
        <f t="shared" si="12"/>
        <v>0</v>
      </c>
      <c r="BC29" s="251">
        <f t="shared" si="12"/>
        <v>0</v>
      </c>
      <c r="BD29" s="251">
        <f t="shared" si="12"/>
        <v>0</v>
      </c>
      <c r="BE29" s="251">
        <f t="shared" si="12"/>
        <v>0</v>
      </c>
      <c r="BF29" s="251">
        <f t="shared" si="12"/>
        <v>0</v>
      </c>
      <c r="BG29" s="251">
        <f t="shared" si="12"/>
        <v>0</v>
      </c>
      <c r="BH29" s="251">
        <f t="shared" si="12"/>
        <v>0</v>
      </c>
      <c r="BI29" s="251">
        <f t="shared" si="12"/>
        <v>0</v>
      </c>
      <c r="BJ29" s="251">
        <f t="shared" si="12"/>
        <v>0</v>
      </c>
      <c r="BK29" s="251">
        <f t="shared" si="12"/>
        <v>0</v>
      </c>
      <c r="BL29" s="251">
        <f t="shared" si="12"/>
        <v>0</v>
      </c>
      <c r="BM29" s="251">
        <f t="shared" si="12"/>
        <v>0</v>
      </c>
      <c r="BN29" s="251">
        <f t="shared" si="12"/>
        <v>0</v>
      </c>
      <c r="BO29" s="251">
        <f t="shared" si="12"/>
        <v>0</v>
      </c>
      <c r="BP29" s="251">
        <f t="shared" si="12"/>
        <v>0</v>
      </c>
      <c r="BQ29" s="251">
        <f t="shared" si="12"/>
        <v>0</v>
      </c>
      <c r="BR29" s="251">
        <f t="shared" ref="BR29:CF29" si="13">IF(BR26=0,0,IFERROR(100-BR25-BR28,0))</f>
        <v>0</v>
      </c>
      <c r="BS29" s="251">
        <f t="shared" si="13"/>
        <v>0</v>
      </c>
      <c r="BT29" s="251">
        <f t="shared" si="13"/>
        <v>0</v>
      </c>
      <c r="BU29" s="251">
        <f t="shared" si="13"/>
        <v>0</v>
      </c>
      <c r="BV29" s="251">
        <f t="shared" si="13"/>
        <v>0</v>
      </c>
      <c r="BW29" s="251">
        <f t="shared" si="13"/>
        <v>0</v>
      </c>
      <c r="BX29" s="251">
        <f t="shared" si="13"/>
        <v>0</v>
      </c>
      <c r="BY29" s="251">
        <f t="shared" si="13"/>
        <v>0</v>
      </c>
      <c r="BZ29" s="251">
        <f t="shared" si="13"/>
        <v>0</v>
      </c>
      <c r="CA29" s="251">
        <f t="shared" si="13"/>
        <v>0</v>
      </c>
      <c r="CB29" s="251">
        <f t="shared" si="13"/>
        <v>0</v>
      </c>
      <c r="CC29" s="251">
        <f t="shared" si="13"/>
        <v>0</v>
      </c>
      <c r="CD29" s="251">
        <f t="shared" si="13"/>
        <v>0</v>
      </c>
      <c r="CE29" s="251">
        <f t="shared" si="13"/>
        <v>0</v>
      </c>
      <c r="CF29" s="251">
        <f t="shared" si="13"/>
        <v>0</v>
      </c>
    </row>
    <row r="30" spans="2:84" ht="15" customHeight="1" thickBot="1" x14ac:dyDescent="0.35">
      <c r="B30" s="700">
        <v>8</v>
      </c>
      <c r="C30" s="973"/>
      <c r="D30" s="235" t="s">
        <v>153</v>
      </c>
      <c r="E30" s="254">
        <f t="shared" ref="E30:BP30" si="14">+IFERROR((E10^0.95)*(1.94*10^-6)+1,0)</f>
        <v>1.1974390381774185</v>
      </c>
      <c r="F30" s="254">
        <f t="shared" si="14"/>
        <v>1.1974390381774185</v>
      </c>
      <c r="G30" s="254">
        <f t="shared" si="14"/>
        <v>1.1974390381774185</v>
      </c>
      <c r="H30" s="254">
        <f t="shared" si="14"/>
        <v>1.1974390381774185</v>
      </c>
      <c r="I30" s="254">
        <f t="shared" si="14"/>
        <v>1.1974390381774185</v>
      </c>
      <c r="J30" s="254">
        <f t="shared" si="14"/>
        <v>1.1956264148329394</v>
      </c>
      <c r="K30" s="254">
        <f t="shared" si="14"/>
        <v>1.1951942291920532</v>
      </c>
      <c r="L30" s="254">
        <f t="shared" si="14"/>
        <v>1.1961309028787948</v>
      </c>
      <c r="M30" s="254">
        <f t="shared" si="14"/>
        <v>1.1956264148329394</v>
      </c>
      <c r="N30" s="254">
        <f t="shared" si="14"/>
        <v>1.1956264148329394</v>
      </c>
      <c r="O30" s="254">
        <f t="shared" si="14"/>
        <v>1.1967257492538683</v>
      </c>
      <c r="P30" s="254">
        <f t="shared" si="14"/>
        <v>1.1967257492538683</v>
      </c>
      <c r="Q30" s="254">
        <f t="shared" si="14"/>
        <v>1</v>
      </c>
      <c r="R30" s="254">
        <f t="shared" si="14"/>
        <v>1</v>
      </c>
      <c r="S30" s="254">
        <f t="shared" si="14"/>
        <v>1</v>
      </c>
      <c r="T30" s="254">
        <f t="shared" si="14"/>
        <v>1</v>
      </c>
      <c r="U30" s="254">
        <f t="shared" si="14"/>
        <v>1</v>
      </c>
      <c r="V30" s="254">
        <f t="shared" si="14"/>
        <v>1</v>
      </c>
      <c r="W30" s="254">
        <f t="shared" si="14"/>
        <v>1</v>
      </c>
      <c r="X30" s="254">
        <f t="shared" si="14"/>
        <v>1</v>
      </c>
      <c r="Y30" s="254">
        <f t="shared" si="14"/>
        <v>1</v>
      </c>
      <c r="Z30" s="254">
        <f t="shared" si="14"/>
        <v>1</v>
      </c>
      <c r="AA30" s="254">
        <f t="shared" si="14"/>
        <v>1</v>
      </c>
      <c r="AB30" s="254">
        <f t="shared" si="14"/>
        <v>1</v>
      </c>
      <c r="AC30" s="254">
        <f t="shared" si="14"/>
        <v>1</v>
      </c>
      <c r="AD30" s="254">
        <f t="shared" si="14"/>
        <v>1</v>
      </c>
      <c r="AE30" s="254">
        <f t="shared" si="14"/>
        <v>1</v>
      </c>
      <c r="AF30" s="254">
        <f t="shared" si="14"/>
        <v>1</v>
      </c>
      <c r="AG30" s="254">
        <f t="shared" si="14"/>
        <v>1</v>
      </c>
      <c r="AH30" s="254">
        <f t="shared" si="14"/>
        <v>1</v>
      </c>
      <c r="AI30" s="254">
        <f t="shared" si="14"/>
        <v>1</v>
      </c>
      <c r="AJ30" s="254">
        <f t="shared" si="14"/>
        <v>1</v>
      </c>
      <c r="AK30" s="254">
        <f t="shared" si="14"/>
        <v>1</v>
      </c>
      <c r="AL30" s="254">
        <f t="shared" si="14"/>
        <v>1</v>
      </c>
      <c r="AM30" s="254">
        <f t="shared" si="14"/>
        <v>1</v>
      </c>
      <c r="AN30" s="254">
        <f t="shared" si="14"/>
        <v>1</v>
      </c>
      <c r="AO30" s="254">
        <f t="shared" si="14"/>
        <v>1</v>
      </c>
      <c r="AP30" s="254">
        <f t="shared" si="14"/>
        <v>1</v>
      </c>
      <c r="AQ30" s="254">
        <f t="shared" si="14"/>
        <v>1</v>
      </c>
      <c r="AR30" s="254">
        <f t="shared" si="14"/>
        <v>1</v>
      </c>
      <c r="AS30" s="254">
        <f t="shared" si="14"/>
        <v>1</v>
      </c>
      <c r="AT30" s="254">
        <f t="shared" si="14"/>
        <v>1</v>
      </c>
      <c r="AU30" s="254">
        <f t="shared" si="14"/>
        <v>1</v>
      </c>
      <c r="AV30" s="254">
        <f t="shared" si="14"/>
        <v>1</v>
      </c>
      <c r="AW30" s="254">
        <f t="shared" si="14"/>
        <v>1</v>
      </c>
      <c r="AX30" s="254">
        <f t="shared" si="14"/>
        <v>1</v>
      </c>
      <c r="AY30" s="254">
        <f t="shared" si="14"/>
        <v>1</v>
      </c>
      <c r="AZ30" s="254">
        <f t="shared" si="14"/>
        <v>1</v>
      </c>
      <c r="BA30" s="254">
        <f t="shared" si="14"/>
        <v>1</v>
      </c>
      <c r="BB30" s="254">
        <f t="shared" si="14"/>
        <v>1</v>
      </c>
      <c r="BC30" s="254">
        <f t="shared" si="14"/>
        <v>1</v>
      </c>
      <c r="BD30" s="254">
        <f t="shared" si="14"/>
        <v>1</v>
      </c>
      <c r="BE30" s="254">
        <f t="shared" si="14"/>
        <v>1</v>
      </c>
      <c r="BF30" s="254">
        <f t="shared" si="14"/>
        <v>1</v>
      </c>
      <c r="BG30" s="254">
        <f t="shared" si="14"/>
        <v>1</v>
      </c>
      <c r="BH30" s="254">
        <f t="shared" si="14"/>
        <v>1</v>
      </c>
      <c r="BI30" s="254">
        <f t="shared" si="14"/>
        <v>1</v>
      </c>
      <c r="BJ30" s="254">
        <f t="shared" si="14"/>
        <v>1</v>
      </c>
      <c r="BK30" s="254">
        <f t="shared" si="14"/>
        <v>1</v>
      </c>
      <c r="BL30" s="254">
        <f t="shared" si="14"/>
        <v>1</v>
      </c>
      <c r="BM30" s="254">
        <f t="shared" si="14"/>
        <v>1</v>
      </c>
      <c r="BN30" s="254">
        <f t="shared" si="14"/>
        <v>1</v>
      </c>
      <c r="BO30" s="254">
        <f t="shared" si="14"/>
        <v>1</v>
      </c>
      <c r="BP30" s="254">
        <f t="shared" si="14"/>
        <v>1</v>
      </c>
      <c r="BQ30" s="254">
        <f t="shared" ref="BQ30:CF30" si="15">+IFERROR((BQ10^0.95)*(1.94*10^-6)+1,0)</f>
        <v>1</v>
      </c>
      <c r="BR30" s="254">
        <f t="shared" si="15"/>
        <v>1</v>
      </c>
      <c r="BS30" s="254">
        <f t="shared" si="15"/>
        <v>1</v>
      </c>
      <c r="BT30" s="254">
        <f t="shared" si="15"/>
        <v>1</v>
      </c>
      <c r="BU30" s="254">
        <f t="shared" si="15"/>
        <v>1</v>
      </c>
      <c r="BV30" s="254">
        <f t="shared" si="15"/>
        <v>1</v>
      </c>
      <c r="BW30" s="254">
        <f t="shared" si="15"/>
        <v>1</v>
      </c>
      <c r="BX30" s="254">
        <f t="shared" si="15"/>
        <v>1</v>
      </c>
      <c r="BY30" s="254">
        <f t="shared" si="15"/>
        <v>1</v>
      </c>
      <c r="BZ30" s="254">
        <f t="shared" si="15"/>
        <v>1</v>
      </c>
      <c r="CA30" s="254">
        <f t="shared" si="15"/>
        <v>1</v>
      </c>
      <c r="CB30" s="254">
        <f t="shared" si="15"/>
        <v>1</v>
      </c>
      <c r="CC30" s="254">
        <f t="shared" si="15"/>
        <v>1</v>
      </c>
      <c r="CD30" s="254">
        <f t="shared" si="15"/>
        <v>1</v>
      </c>
      <c r="CE30" s="254">
        <f t="shared" si="15"/>
        <v>1</v>
      </c>
      <c r="CF30" s="254">
        <f t="shared" si="15"/>
        <v>1</v>
      </c>
    </row>
    <row r="31" spans="2:84" ht="12" customHeight="1" thickBot="1" x14ac:dyDescent="0.35">
      <c r="B31" s="700">
        <v>9</v>
      </c>
      <c r="C31" s="758"/>
      <c r="D31" s="759"/>
      <c r="E31" s="760"/>
      <c r="F31" s="760"/>
      <c r="G31" s="760"/>
      <c r="H31" s="760"/>
      <c r="I31" s="760"/>
      <c r="J31" s="760"/>
      <c r="K31" s="760"/>
      <c r="L31" s="760"/>
      <c r="M31" s="760"/>
      <c r="N31" s="760"/>
      <c r="O31" s="760"/>
      <c r="P31" s="760"/>
      <c r="Q31" s="760"/>
      <c r="R31" s="760"/>
      <c r="S31" s="760"/>
      <c r="T31" s="760"/>
      <c r="U31" s="760"/>
      <c r="V31" s="760"/>
      <c r="W31" s="760"/>
      <c r="X31" s="760"/>
      <c r="Y31" s="760"/>
      <c r="Z31" s="760"/>
      <c r="AA31" s="760"/>
      <c r="AB31" s="760"/>
      <c r="AC31" s="760"/>
      <c r="AD31" s="760"/>
      <c r="AE31" s="760"/>
      <c r="AF31" s="760"/>
      <c r="AG31" s="760"/>
      <c r="AH31" s="760"/>
      <c r="AI31" s="760"/>
      <c r="AJ31" s="760"/>
      <c r="AK31" s="760"/>
      <c r="AL31" s="760"/>
      <c r="AM31" s="760"/>
      <c r="AN31" s="760"/>
      <c r="AO31" s="760"/>
      <c r="AP31" s="760"/>
      <c r="AQ31" s="760"/>
      <c r="AR31" s="760"/>
      <c r="AS31" s="760"/>
      <c r="AT31" s="760"/>
      <c r="AU31" s="760"/>
      <c r="AV31" s="760"/>
      <c r="AW31" s="760"/>
      <c r="AX31" s="760"/>
      <c r="AY31" s="760"/>
      <c r="AZ31" s="760"/>
      <c r="BA31" s="760"/>
      <c r="BB31" s="760"/>
      <c r="BC31" s="760"/>
      <c r="BD31" s="760"/>
      <c r="BE31" s="760"/>
      <c r="BF31" s="760"/>
      <c r="BG31" s="760"/>
      <c r="BH31" s="760"/>
      <c r="BI31" s="760"/>
      <c r="BJ31" s="760"/>
      <c r="BK31" s="760"/>
      <c r="BL31" s="760"/>
      <c r="BM31" s="760"/>
      <c r="BN31" s="760"/>
      <c r="BO31" s="760"/>
      <c r="BP31" s="760"/>
      <c r="BQ31" s="760"/>
      <c r="BR31" s="760"/>
      <c r="BS31" s="760"/>
      <c r="BT31" s="760"/>
      <c r="BU31" s="760"/>
      <c r="BV31" s="760"/>
      <c r="BW31" s="760"/>
      <c r="BX31" s="760"/>
      <c r="BY31" s="760"/>
      <c r="BZ31" s="760"/>
      <c r="CA31" s="760"/>
      <c r="CB31" s="760"/>
      <c r="CC31" s="760"/>
      <c r="CD31" s="760"/>
      <c r="CE31" s="760"/>
      <c r="CF31" s="760"/>
    </row>
    <row r="32" spans="2:84" ht="21" customHeight="1" thickBot="1" x14ac:dyDescent="0.35">
      <c r="B32" s="700">
        <v>10</v>
      </c>
      <c r="C32" s="976" t="s">
        <v>251</v>
      </c>
      <c r="D32" s="236" t="s">
        <v>48</v>
      </c>
      <c r="E32" s="262">
        <f>+IFERROR((E22/1000*100-E7*E25-E30*E28)/E29,0)</f>
        <v>0</v>
      </c>
      <c r="F32" s="262">
        <f t="shared" ref="F32:BQ32" si="16">+IFERROR((F22/1000*100-F7*F25-F30*F28)/F29,0)</f>
        <v>0</v>
      </c>
      <c r="G32" s="262">
        <f t="shared" si="16"/>
        <v>0</v>
      </c>
      <c r="H32" s="262">
        <f t="shared" si="16"/>
        <v>0</v>
      </c>
      <c r="I32" s="262">
        <f t="shared" si="16"/>
        <v>0</v>
      </c>
      <c r="J32" s="262">
        <f t="shared" si="16"/>
        <v>0</v>
      </c>
      <c r="K32" s="262">
        <f t="shared" si="16"/>
        <v>2.7830119970129297</v>
      </c>
      <c r="L32" s="262">
        <f t="shared" si="16"/>
        <v>2.8700856791537297</v>
      </c>
      <c r="M32" s="262">
        <f t="shared" si="16"/>
        <v>3.1552865885812409</v>
      </c>
      <c r="N32" s="262">
        <f t="shared" si="16"/>
        <v>3.1552865885812409</v>
      </c>
      <c r="O32" s="262">
        <f t="shared" si="16"/>
        <v>0</v>
      </c>
      <c r="P32" s="262">
        <f t="shared" si="16"/>
        <v>0</v>
      </c>
      <c r="Q32" s="262">
        <f t="shared" si="16"/>
        <v>0</v>
      </c>
      <c r="R32" s="262">
        <f t="shared" si="16"/>
        <v>0</v>
      </c>
      <c r="S32" s="262">
        <f t="shared" si="16"/>
        <v>0</v>
      </c>
      <c r="T32" s="262">
        <f t="shared" si="16"/>
        <v>0</v>
      </c>
      <c r="U32" s="262">
        <f t="shared" si="16"/>
        <v>0</v>
      </c>
      <c r="V32" s="262">
        <f t="shared" si="16"/>
        <v>0</v>
      </c>
      <c r="W32" s="262">
        <f t="shared" si="16"/>
        <v>0</v>
      </c>
      <c r="X32" s="262">
        <f t="shared" si="16"/>
        <v>0</v>
      </c>
      <c r="Y32" s="262">
        <f t="shared" si="16"/>
        <v>0</v>
      </c>
      <c r="Z32" s="262">
        <f t="shared" si="16"/>
        <v>0</v>
      </c>
      <c r="AA32" s="262">
        <f t="shared" si="16"/>
        <v>0</v>
      </c>
      <c r="AB32" s="262">
        <f t="shared" si="16"/>
        <v>0</v>
      </c>
      <c r="AC32" s="262">
        <f t="shared" si="16"/>
        <v>0</v>
      </c>
      <c r="AD32" s="262">
        <f t="shared" si="16"/>
        <v>0</v>
      </c>
      <c r="AE32" s="262">
        <f t="shared" si="16"/>
        <v>0</v>
      </c>
      <c r="AF32" s="262">
        <f t="shared" si="16"/>
        <v>0</v>
      </c>
      <c r="AG32" s="262">
        <f t="shared" si="16"/>
        <v>0</v>
      </c>
      <c r="AH32" s="262">
        <f t="shared" si="16"/>
        <v>0</v>
      </c>
      <c r="AI32" s="262">
        <f t="shared" si="16"/>
        <v>0</v>
      </c>
      <c r="AJ32" s="262">
        <f t="shared" si="16"/>
        <v>0</v>
      </c>
      <c r="AK32" s="262">
        <f t="shared" si="16"/>
        <v>0</v>
      </c>
      <c r="AL32" s="262">
        <f t="shared" si="16"/>
        <v>0</v>
      </c>
      <c r="AM32" s="262">
        <f t="shared" si="16"/>
        <v>0</v>
      </c>
      <c r="AN32" s="262">
        <f t="shared" si="16"/>
        <v>0</v>
      </c>
      <c r="AO32" s="262">
        <f t="shared" si="16"/>
        <v>0</v>
      </c>
      <c r="AP32" s="262">
        <f t="shared" si="16"/>
        <v>0</v>
      </c>
      <c r="AQ32" s="262">
        <f t="shared" si="16"/>
        <v>0</v>
      </c>
      <c r="AR32" s="262">
        <f t="shared" si="16"/>
        <v>0</v>
      </c>
      <c r="AS32" s="262">
        <f t="shared" si="16"/>
        <v>0</v>
      </c>
      <c r="AT32" s="262">
        <f t="shared" si="16"/>
        <v>0</v>
      </c>
      <c r="AU32" s="262">
        <f t="shared" si="16"/>
        <v>0</v>
      </c>
      <c r="AV32" s="262">
        <f t="shared" si="16"/>
        <v>0</v>
      </c>
      <c r="AW32" s="262">
        <f t="shared" si="16"/>
        <v>0</v>
      </c>
      <c r="AX32" s="262">
        <f t="shared" si="16"/>
        <v>0</v>
      </c>
      <c r="AY32" s="262">
        <f t="shared" si="16"/>
        <v>0</v>
      </c>
      <c r="AZ32" s="262">
        <f t="shared" si="16"/>
        <v>0</v>
      </c>
      <c r="BA32" s="262">
        <f t="shared" si="16"/>
        <v>0</v>
      </c>
      <c r="BB32" s="262">
        <f t="shared" si="16"/>
        <v>0</v>
      </c>
      <c r="BC32" s="262">
        <f t="shared" si="16"/>
        <v>0</v>
      </c>
      <c r="BD32" s="262">
        <f t="shared" si="16"/>
        <v>0</v>
      </c>
      <c r="BE32" s="262">
        <f t="shared" si="16"/>
        <v>0</v>
      </c>
      <c r="BF32" s="262">
        <f t="shared" si="16"/>
        <v>0</v>
      </c>
      <c r="BG32" s="262">
        <f t="shared" si="16"/>
        <v>0</v>
      </c>
      <c r="BH32" s="262">
        <f t="shared" si="16"/>
        <v>0</v>
      </c>
      <c r="BI32" s="262">
        <f t="shared" si="16"/>
        <v>0</v>
      </c>
      <c r="BJ32" s="262">
        <f t="shared" si="16"/>
        <v>0</v>
      </c>
      <c r="BK32" s="262">
        <f t="shared" si="16"/>
        <v>0</v>
      </c>
      <c r="BL32" s="262">
        <f t="shared" si="16"/>
        <v>0</v>
      </c>
      <c r="BM32" s="262">
        <f t="shared" si="16"/>
        <v>0</v>
      </c>
      <c r="BN32" s="262">
        <f t="shared" si="16"/>
        <v>0</v>
      </c>
      <c r="BO32" s="262">
        <f t="shared" si="16"/>
        <v>0</v>
      </c>
      <c r="BP32" s="262">
        <f t="shared" si="16"/>
        <v>0</v>
      </c>
      <c r="BQ32" s="262">
        <f t="shared" si="16"/>
        <v>0</v>
      </c>
      <c r="BR32" s="262">
        <f t="shared" ref="BR32:CF32" si="17">+IFERROR((BR22/1000*100-BR7*BR25-BR30*BR28)/BR29,0)</f>
        <v>0</v>
      </c>
      <c r="BS32" s="262">
        <f t="shared" si="17"/>
        <v>0</v>
      </c>
      <c r="BT32" s="262">
        <f t="shared" si="17"/>
        <v>0</v>
      </c>
      <c r="BU32" s="262">
        <f t="shared" si="17"/>
        <v>0</v>
      </c>
      <c r="BV32" s="262">
        <f t="shared" si="17"/>
        <v>0</v>
      </c>
      <c r="BW32" s="262">
        <f t="shared" si="17"/>
        <v>0</v>
      </c>
      <c r="BX32" s="262">
        <f t="shared" si="17"/>
        <v>0</v>
      </c>
      <c r="BY32" s="262">
        <f t="shared" si="17"/>
        <v>0</v>
      </c>
      <c r="BZ32" s="262">
        <f t="shared" si="17"/>
        <v>0</v>
      </c>
      <c r="CA32" s="262">
        <f t="shared" si="17"/>
        <v>0</v>
      </c>
      <c r="CB32" s="262">
        <f t="shared" si="17"/>
        <v>0</v>
      </c>
      <c r="CC32" s="262">
        <f t="shared" si="17"/>
        <v>0</v>
      </c>
      <c r="CD32" s="262">
        <f t="shared" si="17"/>
        <v>0</v>
      </c>
      <c r="CE32" s="262">
        <f t="shared" si="17"/>
        <v>0</v>
      </c>
      <c r="CF32" s="262">
        <f t="shared" si="17"/>
        <v>0</v>
      </c>
    </row>
    <row r="33" spans="2:84" ht="15" customHeight="1" thickBot="1" x14ac:dyDescent="0.35">
      <c r="B33" s="700">
        <v>11</v>
      </c>
      <c r="C33" s="976"/>
      <c r="D33" s="237" t="s">
        <v>40</v>
      </c>
      <c r="E33" s="253">
        <f>+IFERROR(ROUND(IF(E32&gt;E9,E29*(E8-E32)/(E8-E9),E29),1),0)</f>
        <v>0</v>
      </c>
      <c r="F33" s="253">
        <f t="shared" ref="F33:BQ33" si="18">+IFERROR(ROUND(IF(F32&gt;F9,F29*(F8-F32)/(F8-F9),F29),1),0)</f>
        <v>0</v>
      </c>
      <c r="G33" s="253">
        <f t="shared" si="18"/>
        <v>0</v>
      </c>
      <c r="H33" s="253">
        <f t="shared" si="18"/>
        <v>0</v>
      </c>
      <c r="I33" s="253">
        <f t="shared" si="18"/>
        <v>0</v>
      </c>
      <c r="J33" s="253">
        <f t="shared" si="18"/>
        <v>0</v>
      </c>
      <c r="K33" s="253">
        <f t="shared" si="18"/>
        <v>29.8</v>
      </c>
      <c r="L33" s="253">
        <f t="shared" si="18"/>
        <v>27.3</v>
      </c>
      <c r="M33" s="253">
        <f t="shared" si="18"/>
        <v>24.2</v>
      </c>
      <c r="N33" s="253">
        <f t="shared" si="18"/>
        <v>24.2</v>
      </c>
      <c r="O33" s="253">
        <f t="shared" si="18"/>
        <v>0</v>
      </c>
      <c r="P33" s="253">
        <f t="shared" si="18"/>
        <v>0</v>
      </c>
      <c r="Q33" s="253">
        <f t="shared" si="18"/>
        <v>0</v>
      </c>
      <c r="R33" s="253">
        <f t="shared" si="18"/>
        <v>0</v>
      </c>
      <c r="S33" s="253">
        <f t="shared" si="18"/>
        <v>0</v>
      </c>
      <c r="T33" s="253">
        <f t="shared" si="18"/>
        <v>0</v>
      </c>
      <c r="U33" s="253">
        <f t="shared" si="18"/>
        <v>0</v>
      </c>
      <c r="V33" s="253">
        <f t="shared" si="18"/>
        <v>0</v>
      </c>
      <c r="W33" s="253">
        <f t="shared" si="18"/>
        <v>0</v>
      </c>
      <c r="X33" s="253">
        <f t="shared" si="18"/>
        <v>0</v>
      </c>
      <c r="Y33" s="253">
        <f t="shared" si="18"/>
        <v>0</v>
      </c>
      <c r="Z33" s="253">
        <f t="shared" si="18"/>
        <v>0</v>
      </c>
      <c r="AA33" s="253">
        <f t="shared" si="18"/>
        <v>0</v>
      </c>
      <c r="AB33" s="253">
        <f t="shared" si="18"/>
        <v>0</v>
      </c>
      <c r="AC33" s="253">
        <f t="shared" si="18"/>
        <v>0</v>
      </c>
      <c r="AD33" s="253">
        <f t="shared" si="18"/>
        <v>0</v>
      </c>
      <c r="AE33" s="253">
        <f t="shared" si="18"/>
        <v>0</v>
      </c>
      <c r="AF33" s="253">
        <f t="shared" si="18"/>
        <v>0</v>
      </c>
      <c r="AG33" s="253">
        <f t="shared" si="18"/>
        <v>0</v>
      </c>
      <c r="AH33" s="253">
        <f t="shared" si="18"/>
        <v>0</v>
      </c>
      <c r="AI33" s="253">
        <f t="shared" si="18"/>
        <v>0</v>
      </c>
      <c r="AJ33" s="253">
        <f t="shared" si="18"/>
        <v>0</v>
      </c>
      <c r="AK33" s="253">
        <f t="shared" si="18"/>
        <v>0</v>
      </c>
      <c r="AL33" s="253">
        <f t="shared" si="18"/>
        <v>0</v>
      </c>
      <c r="AM33" s="253">
        <f t="shared" si="18"/>
        <v>0</v>
      </c>
      <c r="AN33" s="253">
        <f t="shared" si="18"/>
        <v>0</v>
      </c>
      <c r="AO33" s="253">
        <f t="shared" si="18"/>
        <v>0</v>
      </c>
      <c r="AP33" s="253">
        <f t="shared" si="18"/>
        <v>0</v>
      </c>
      <c r="AQ33" s="253">
        <f t="shared" si="18"/>
        <v>0</v>
      </c>
      <c r="AR33" s="253">
        <f t="shared" si="18"/>
        <v>0</v>
      </c>
      <c r="AS33" s="253">
        <f t="shared" si="18"/>
        <v>0</v>
      </c>
      <c r="AT33" s="253">
        <f t="shared" si="18"/>
        <v>0</v>
      </c>
      <c r="AU33" s="253">
        <f t="shared" si="18"/>
        <v>0</v>
      </c>
      <c r="AV33" s="253">
        <f t="shared" si="18"/>
        <v>0</v>
      </c>
      <c r="AW33" s="253">
        <f t="shared" si="18"/>
        <v>0</v>
      </c>
      <c r="AX33" s="253">
        <f t="shared" si="18"/>
        <v>0</v>
      </c>
      <c r="AY33" s="253">
        <f t="shared" si="18"/>
        <v>0</v>
      </c>
      <c r="AZ33" s="253">
        <f t="shared" si="18"/>
        <v>0</v>
      </c>
      <c r="BA33" s="253">
        <f t="shared" si="18"/>
        <v>0</v>
      </c>
      <c r="BB33" s="253">
        <f t="shared" si="18"/>
        <v>0</v>
      </c>
      <c r="BC33" s="253">
        <f t="shared" si="18"/>
        <v>0</v>
      </c>
      <c r="BD33" s="253">
        <f t="shared" si="18"/>
        <v>0</v>
      </c>
      <c r="BE33" s="253">
        <f t="shared" si="18"/>
        <v>0</v>
      </c>
      <c r="BF33" s="253">
        <f t="shared" si="18"/>
        <v>0</v>
      </c>
      <c r="BG33" s="253">
        <f t="shared" si="18"/>
        <v>0</v>
      </c>
      <c r="BH33" s="253">
        <f t="shared" si="18"/>
        <v>0</v>
      </c>
      <c r="BI33" s="253">
        <f t="shared" si="18"/>
        <v>0</v>
      </c>
      <c r="BJ33" s="253">
        <f t="shared" si="18"/>
        <v>0</v>
      </c>
      <c r="BK33" s="253">
        <f t="shared" si="18"/>
        <v>0</v>
      </c>
      <c r="BL33" s="253">
        <f t="shared" si="18"/>
        <v>0</v>
      </c>
      <c r="BM33" s="253">
        <f t="shared" si="18"/>
        <v>0</v>
      </c>
      <c r="BN33" s="253">
        <f t="shared" si="18"/>
        <v>0</v>
      </c>
      <c r="BO33" s="253">
        <f t="shared" si="18"/>
        <v>0</v>
      </c>
      <c r="BP33" s="253">
        <f t="shared" si="18"/>
        <v>0</v>
      </c>
      <c r="BQ33" s="253">
        <f t="shared" si="18"/>
        <v>0</v>
      </c>
      <c r="BR33" s="253">
        <f t="shared" ref="BR33:CF33" si="19">+IFERROR(ROUND(IF(BR32&gt;BR9,BR29*(BR8-BR32)/(BR8-BR9),BR29),1),0)</f>
        <v>0</v>
      </c>
      <c r="BS33" s="253">
        <f t="shared" si="19"/>
        <v>0</v>
      </c>
      <c r="BT33" s="253">
        <f t="shared" si="19"/>
        <v>0</v>
      </c>
      <c r="BU33" s="253">
        <f t="shared" si="19"/>
        <v>0</v>
      </c>
      <c r="BV33" s="253">
        <f t="shared" si="19"/>
        <v>0</v>
      </c>
      <c r="BW33" s="253">
        <f t="shared" si="19"/>
        <v>0</v>
      </c>
      <c r="BX33" s="253">
        <f t="shared" si="19"/>
        <v>0</v>
      </c>
      <c r="BY33" s="253">
        <f t="shared" si="19"/>
        <v>0</v>
      </c>
      <c r="BZ33" s="253">
        <f t="shared" si="19"/>
        <v>0</v>
      </c>
      <c r="CA33" s="253">
        <f t="shared" si="19"/>
        <v>0</v>
      </c>
      <c r="CB33" s="253">
        <f t="shared" si="19"/>
        <v>0</v>
      </c>
      <c r="CC33" s="253">
        <f t="shared" si="19"/>
        <v>0</v>
      </c>
      <c r="CD33" s="253">
        <f t="shared" si="19"/>
        <v>0</v>
      </c>
      <c r="CE33" s="253">
        <f t="shared" si="19"/>
        <v>0</v>
      </c>
      <c r="CF33" s="253">
        <f t="shared" si="19"/>
        <v>0</v>
      </c>
    </row>
    <row r="34" spans="2:84" ht="15" customHeight="1" thickBot="1" x14ac:dyDescent="0.35">
      <c r="B34" s="700">
        <v>12</v>
      </c>
      <c r="C34" s="976"/>
      <c r="D34" s="237" t="s">
        <v>37</v>
      </c>
      <c r="E34" s="253">
        <f>+IFERROR(ROUND(E29-E33,1),0)</f>
        <v>0</v>
      </c>
      <c r="F34" s="253">
        <f t="shared" ref="F34:BQ34" si="20">+IFERROR(ROUND(F29-F33,1),0)</f>
        <v>0</v>
      </c>
      <c r="G34" s="253">
        <f t="shared" si="20"/>
        <v>0</v>
      </c>
      <c r="H34" s="253">
        <f t="shared" si="20"/>
        <v>0</v>
      </c>
      <c r="I34" s="253">
        <f t="shared" si="20"/>
        <v>0</v>
      </c>
      <c r="J34" s="253">
        <f t="shared" si="20"/>
        <v>0</v>
      </c>
      <c r="K34" s="253">
        <f t="shared" si="20"/>
        <v>12.2</v>
      </c>
      <c r="L34" s="253">
        <f t="shared" si="20"/>
        <v>13.7</v>
      </c>
      <c r="M34" s="253">
        <f t="shared" si="20"/>
        <v>12.8</v>
      </c>
      <c r="N34" s="253">
        <f t="shared" si="20"/>
        <v>12.8</v>
      </c>
      <c r="O34" s="253">
        <f t="shared" si="20"/>
        <v>0</v>
      </c>
      <c r="P34" s="253">
        <f t="shared" si="20"/>
        <v>0</v>
      </c>
      <c r="Q34" s="253">
        <f t="shared" si="20"/>
        <v>0</v>
      </c>
      <c r="R34" s="253">
        <f t="shared" si="20"/>
        <v>0</v>
      </c>
      <c r="S34" s="253">
        <f t="shared" si="20"/>
        <v>0</v>
      </c>
      <c r="T34" s="253">
        <f t="shared" si="20"/>
        <v>0</v>
      </c>
      <c r="U34" s="253">
        <f t="shared" si="20"/>
        <v>0</v>
      </c>
      <c r="V34" s="253">
        <f t="shared" si="20"/>
        <v>0</v>
      </c>
      <c r="W34" s="253">
        <f t="shared" si="20"/>
        <v>0</v>
      </c>
      <c r="X34" s="253">
        <f t="shared" si="20"/>
        <v>0</v>
      </c>
      <c r="Y34" s="253">
        <f t="shared" si="20"/>
        <v>0</v>
      </c>
      <c r="Z34" s="253">
        <f t="shared" si="20"/>
        <v>0</v>
      </c>
      <c r="AA34" s="253">
        <f t="shared" si="20"/>
        <v>0</v>
      </c>
      <c r="AB34" s="253">
        <f t="shared" si="20"/>
        <v>0</v>
      </c>
      <c r="AC34" s="253">
        <f t="shared" si="20"/>
        <v>0</v>
      </c>
      <c r="AD34" s="253">
        <f t="shared" si="20"/>
        <v>0</v>
      </c>
      <c r="AE34" s="253">
        <f t="shared" si="20"/>
        <v>0</v>
      </c>
      <c r="AF34" s="253">
        <f t="shared" si="20"/>
        <v>0</v>
      </c>
      <c r="AG34" s="253">
        <f t="shared" si="20"/>
        <v>0</v>
      </c>
      <c r="AH34" s="253">
        <f t="shared" si="20"/>
        <v>0</v>
      </c>
      <c r="AI34" s="253">
        <f t="shared" si="20"/>
        <v>0</v>
      </c>
      <c r="AJ34" s="253">
        <f t="shared" si="20"/>
        <v>0</v>
      </c>
      <c r="AK34" s="253">
        <f t="shared" si="20"/>
        <v>0</v>
      </c>
      <c r="AL34" s="253">
        <f t="shared" si="20"/>
        <v>0</v>
      </c>
      <c r="AM34" s="253">
        <f t="shared" si="20"/>
        <v>0</v>
      </c>
      <c r="AN34" s="253">
        <f t="shared" si="20"/>
        <v>0</v>
      </c>
      <c r="AO34" s="253">
        <f t="shared" si="20"/>
        <v>0</v>
      </c>
      <c r="AP34" s="253">
        <f t="shared" si="20"/>
        <v>0</v>
      </c>
      <c r="AQ34" s="253">
        <f t="shared" si="20"/>
        <v>0</v>
      </c>
      <c r="AR34" s="253">
        <f t="shared" si="20"/>
        <v>0</v>
      </c>
      <c r="AS34" s="253">
        <f t="shared" si="20"/>
        <v>0</v>
      </c>
      <c r="AT34" s="253">
        <f t="shared" si="20"/>
        <v>0</v>
      </c>
      <c r="AU34" s="253">
        <f t="shared" si="20"/>
        <v>0</v>
      </c>
      <c r="AV34" s="253">
        <f t="shared" si="20"/>
        <v>0</v>
      </c>
      <c r="AW34" s="253">
        <f t="shared" si="20"/>
        <v>0</v>
      </c>
      <c r="AX34" s="253">
        <f t="shared" si="20"/>
        <v>0</v>
      </c>
      <c r="AY34" s="253">
        <f t="shared" si="20"/>
        <v>0</v>
      </c>
      <c r="AZ34" s="253">
        <f t="shared" si="20"/>
        <v>0</v>
      </c>
      <c r="BA34" s="253">
        <f t="shared" si="20"/>
        <v>0</v>
      </c>
      <c r="BB34" s="253">
        <f t="shared" si="20"/>
        <v>0</v>
      </c>
      <c r="BC34" s="253">
        <f t="shared" si="20"/>
        <v>0</v>
      </c>
      <c r="BD34" s="253">
        <f t="shared" si="20"/>
        <v>0</v>
      </c>
      <c r="BE34" s="253">
        <f t="shared" si="20"/>
        <v>0</v>
      </c>
      <c r="BF34" s="253">
        <f t="shared" si="20"/>
        <v>0</v>
      </c>
      <c r="BG34" s="253">
        <f t="shared" si="20"/>
        <v>0</v>
      </c>
      <c r="BH34" s="253">
        <f t="shared" si="20"/>
        <v>0</v>
      </c>
      <c r="BI34" s="253">
        <f t="shared" si="20"/>
        <v>0</v>
      </c>
      <c r="BJ34" s="253">
        <f t="shared" si="20"/>
        <v>0</v>
      </c>
      <c r="BK34" s="253">
        <f t="shared" si="20"/>
        <v>0</v>
      </c>
      <c r="BL34" s="253">
        <f t="shared" si="20"/>
        <v>0</v>
      </c>
      <c r="BM34" s="253">
        <f t="shared" si="20"/>
        <v>0</v>
      </c>
      <c r="BN34" s="253">
        <f t="shared" si="20"/>
        <v>0</v>
      </c>
      <c r="BO34" s="253">
        <f t="shared" si="20"/>
        <v>0</v>
      </c>
      <c r="BP34" s="253">
        <f t="shared" si="20"/>
        <v>0</v>
      </c>
      <c r="BQ34" s="253">
        <f t="shared" si="20"/>
        <v>0</v>
      </c>
      <c r="BR34" s="253">
        <f t="shared" ref="BR34:CF34" si="21">+IFERROR(ROUND(BR29-BR33,1),0)</f>
        <v>0</v>
      </c>
      <c r="BS34" s="253">
        <f t="shared" si="21"/>
        <v>0</v>
      </c>
      <c r="BT34" s="253">
        <f t="shared" si="21"/>
        <v>0</v>
      </c>
      <c r="BU34" s="253">
        <f t="shared" si="21"/>
        <v>0</v>
      </c>
      <c r="BV34" s="253">
        <f t="shared" si="21"/>
        <v>0</v>
      </c>
      <c r="BW34" s="253">
        <f t="shared" si="21"/>
        <v>0</v>
      </c>
      <c r="BX34" s="253">
        <f t="shared" si="21"/>
        <v>0</v>
      </c>
      <c r="BY34" s="253">
        <f t="shared" si="21"/>
        <v>0</v>
      </c>
      <c r="BZ34" s="253">
        <f t="shared" si="21"/>
        <v>0</v>
      </c>
      <c r="CA34" s="253">
        <f t="shared" si="21"/>
        <v>0</v>
      </c>
      <c r="CB34" s="253">
        <f t="shared" si="21"/>
        <v>0</v>
      </c>
      <c r="CC34" s="253">
        <f t="shared" si="21"/>
        <v>0</v>
      </c>
      <c r="CD34" s="253">
        <f t="shared" si="21"/>
        <v>0</v>
      </c>
      <c r="CE34" s="253">
        <f t="shared" si="21"/>
        <v>0</v>
      </c>
      <c r="CF34" s="253">
        <f t="shared" si="21"/>
        <v>0</v>
      </c>
    </row>
    <row r="35" spans="2:84" ht="15" customHeight="1" thickBot="1" x14ac:dyDescent="0.35">
      <c r="B35" s="700">
        <v>13</v>
      </c>
      <c r="C35" s="976"/>
      <c r="D35" s="237" t="s">
        <v>193</v>
      </c>
      <c r="E35" s="253">
        <f>IF(SUM(E33:E34)=0,0,IFERROR(100-SUM(E33:E34),0))</f>
        <v>0</v>
      </c>
      <c r="F35" s="253">
        <f t="shared" ref="F35:BQ35" si="22">IF(SUM(F33:F34)=0,0,IFERROR(100-SUM(F33:F34),0))</f>
        <v>0</v>
      </c>
      <c r="G35" s="253">
        <f t="shared" si="22"/>
        <v>0</v>
      </c>
      <c r="H35" s="253">
        <f t="shared" si="22"/>
        <v>0</v>
      </c>
      <c r="I35" s="253">
        <f t="shared" si="22"/>
        <v>0</v>
      </c>
      <c r="J35" s="253">
        <f t="shared" si="22"/>
        <v>0</v>
      </c>
      <c r="K35" s="253">
        <f t="shared" si="22"/>
        <v>58</v>
      </c>
      <c r="L35" s="253">
        <f t="shared" si="22"/>
        <v>59</v>
      </c>
      <c r="M35" s="253">
        <f t="shared" si="22"/>
        <v>63</v>
      </c>
      <c r="N35" s="253">
        <f t="shared" si="22"/>
        <v>63</v>
      </c>
      <c r="O35" s="253">
        <f t="shared" si="22"/>
        <v>0</v>
      </c>
      <c r="P35" s="253">
        <f t="shared" si="22"/>
        <v>0</v>
      </c>
      <c r="Q35" s="253">
        <f t="shared" si="22"/>
        <v>0</v>
      </c>
      <c r="R35" s="253">
        <f t="shared" si="22"/>
        <v>0</v>
      </c>
      <c r="S35" s="253">
        <f t="shared" si="22"/>
        <v>0</v>
      </c>
      <c r="T35" s="253">
        <f t="shared" si="22"/>
        <v>0</v>
      </c>
      <c r="U35" s="253">
        <f t="shared" si="22"/>
        <v>0</v>
      </c>
      <c r="V35" s="253">
        <f t="shared" si="22"/>
        <v>0</v>
      </c>
      <c r="W35" s="253">
        <f t="shared" si="22"/>
        <v>0</v>
      </c>
      <c r="X35" s="253">
        <f t="shared" si="22"/>
        <v>0</v>
      </c>
      <c r="Y35" s="253">
        <f t="shared" si="22"/>
        <v>0</v>
      </c>
      <c r="Z35" s="253">
        <f t="shared" si="22"/>
        <v>0</v>
      </c>
      <c r="AA35" s="253">
        <f t="shared" si="22"/>
        <v>0</v>
      </c>
      <c r="AB35" s="253">
        <f t="shared" si="22"/>
        <v>0</v>
      </c>
      <c r="AC35" s="253">
        <f t="shared" si="22"/>
        <v>0</v>
      </c>
      <c r="AD35" s="253">
        <f t="shared" si="22"/>
        <v>0</v>
      </c>
      <c r="AE35" s="253">
        <f t="shared" si="22"/>
        <v>0</v>
      </c>
      <c r="AF35" s="253">
        <f t="shared" si="22"/>
        <v>0</v>
      </c>
      <c r="AG35" s="253">
        <f t="shared" si="22"/>
        <v>0</v>
      </c>
      <c r="AH35" s="253">
        <f t="shared" si="22"/>
        <v>0</v>
      </c>
      <c r="AI35" s="253">
        <f t="shared" si="22"/>
        <v>0</v>
      </c>
      <c r="AJ35" s="253">
        <f t="shared" si="22"/>
        <v>0</v>
      </c>
      <c r="AK35" s="253">
        <f t="shared" si="22"/>
        <v>0</v>
      </c>
      <c r="AL35" s="253">
        <f t="shared" si="22"/>
        <v>0</v>
      </c>
      <c r="AM35" s="253">
        <f t="shared" si="22"/>
        <v>0</v>
      </c>
      <c r="AN35" s="253">
        <f t="shared" si="22"/>
        <v>0</v>
      </c>
      <c r="AO35" s="253">
        <f t="shared" si="22"/>
        <v>0</v>
      </c>
      <c r="AP35" s="253">
        <f t="shared" si="22"/>
        <v>0</v>
      </c>
      <c r="AQ35" s="253">
        <f t="shared" si="22"/>
        <v>0</v>
      </c>
      <c r="AR35" s="253">
        <f t="shared" si="22"/>
        <v>0</v>
      </c>
      <c r="AS35" s="253">
        <f t="shared" si="22"/>
        <v>0</v>
      </c>
      <c r="AT35" s="253">
        <f t="shared" si="22"/>
        <v>0</v>
      </c>
      <c r="AU35" s="253">
        <f t="shared" si="22"/>
        <v>0</v>
      </c>
      <c r="AV35" s="253">
        <f t="shared" si="22"/>
        <v>0</v>
      </c>
      <c r="AW35" s="253">
        <f t="shared" si="22"/>
        <v>0</v>
      </c>
      <c r="AX35" s="253">
        <f t="shared" si="22"/>
        <v>0</v>
      </c>
      <c r="AY35" s="253">
        <f t="shared" si="22"/>
        <v>0</v>
      </c>
      <c r="AZ35" s="253">
        <f t="shared" si="22"/>
        <v>0</v>
      </c>
      <c r="BA35" s="253">
        <f t="shared" si="22"/>
        <v>0</v>
      </c>
      <c r="BB35" s="253">
        <f t="shared" si="22"/>
        <v>0</v>
      </c>
      <c r="BC35" s="253">
        <f t="shared" si="22"/>
        <v>0</v>
      </c>
      <c r="BD35" s="253">
        <f t="shared" si="22"/>
        <v>0</v>
      </c>
      <c r="BE35" s="253">
        <f t="shared" si="22"/>
        <v>0</v>
      </c>
      <c r="BF35" s="253">
        <f t="shared" si="22"/>
        <v>0</v>
      </c>
      <c r="BG35" s="253">
        <f t="shared" si="22"/>
        <v>0</v>
      </c>
      <c r="BH35" s="253">
        <f t="shared" si="22"/>
        <v>0</v>
      </c>
      <c r="BI35" s="253">
        <f t="shared" si="22"/>
        <v>0</v>
      </c>
      <c r="BJ35" s="253">
        <f t="shared" si="22"/>
        <v>0</v>
      </c>
      <c r="BK35" s="253">
        <f t="shared" si="22"/>
        <v>0</v>
      </c>
      <c r="BL35" s="253">
        <f t="shared" si="22"/>
        <v>0</v>
      </c>
      <c r="BM35" s="253">
        <f t="shared" si="22"/>
        <v>0</v>
      </c>
      <c r="BN35" s="253">
        <f t="shared" si="22"/>
        <v>0</v>
      </c>
      <c r="BO35" s="253">
        <f t="shared" si="22"/>
        <v>0</v>
      </c>
      <c r="BP35" s="253">
        <f t="shared" si="22"/>
        <v>0</v>
      </c>
      <c r="BQ35" s="253">
        <f t="shared" si="22"/>
        <v>0</v>
      </c>
      <c r="BR35" s="253">
        <f t="shared" ref="BR35:CF35" si="23">IF(SUM(BR33:BR34)=0,0,IFERROR(100-SUM(BR33:BR34),0))</f>
        <v>0</v>
      </c>
      <c r="BS35" s="253">
        <f t="shared" si="23"/>
        <v>0</v>
      </c>
      <c r="BT35" s="253">
        <f t="shared" si="23"/>
        <v>0</v>
      </c>
      <c r="BU35" s="253">
        <f t="shared" si="23"/>
        <v>0</v>
      </c>
      <c r="BV35" s="253">
        <f t="shared" si="23"/>
        <v>0</v>
      </c>
      <c r="BW35" s="253">
        <f t="shared" si="23"/>
        <v>0</v>
      </c>
      <c r="BX35" s="253">
        <f t="shared" si="23"/>
        <v>0</v>
      </c>
      <c r="BY35" s="253">
        <f t="shared" si="23"/>
        <v>0</v>
      </c>
      <c r="BZ35" s="253">
        <f t="shared" si="23"/>
        <v>0</v>
      </c>
      <c r="CA35" s="253">
        <f t="shared" si="23"/>
        <v>0</v>
      </c>
      <c r="CB35" s="253">
        <f t="shared" si="23"/>
        <v>0</v>
      </c>
      <c r="CC35" s="253">
        <f t="shared" si="23"/>
        <v>0</v>
      </c>
      <c r="CD35" s="253">
        <f t="shared" si="23"/>
        <v>0</v>
      </c>
      <c r="CE35" s="253">
        <f t="shared" si="23"/>
        <v>0</v>
      </c>
      <c r="CF35" s="253">
        <f t="shared" si="23"/>
        <v>0</v>
      </c>
    </row>
    <row r="36" spans="2:84" ht="12" customHeight="1" thickBot="1" x14ac:dyDescent="0.35">
      <c r="B36" s="701">
        <v>1</v>
      </c>
      <c r="C36" s="762"/>
      <c r="D36" s="756"/>
      <c r="E36" s="701">
        <v>1</v>
      </c>
      <c r="F36" s="701">
        <v>2</v>
      </c>
      <c r="G36" s="701">
        <v>3</v>
      </c>
      <c r="H36" s="701">
        <v>4</v>
      </c>
      <c r="I36" s="701">
        <v>5</v>
      </c>
      <c r="J36" s="701">
        <v>6</v>
      </c>
      <c r="K36" s="701">
        <v>7</v>
      </c>
      <c r="L36" s="701">
        <v>8</v>
      </c>
      <c r="M36" s="701">
        <v>9</v>
      </c>
      <c r="N36" s="701">
        <v>10</v>
      </c>
      <c r="O36" s="701">
        <v>11</v>
      </c>
      <c r="P36" s="701">
        <v>12</v>
      </c>
      <c r="Q36" s="701">
        <v>13</v>
      </c>
      <c r="R36" s="701">
        <v>14</v>
      </c>
      <c r="S36" s="701">
        <v>15</v>
      </c>
      <c r="T36" s="701">
        <v>16</v>
      </c>
      <c r="U36" s="701">
        <v>17</v>
      </c>
      <c r="V36" s="701">
        <v>18</v>
      </c>
      <c r="W36" s="701">
        <v>19</v>
      </c>
      <c r="X36" s="701">
        <v>20</v>
      </c>
      <c r="Y36" s="701">
        <v>21</v>
      </c>
      <c r="Z36" s="701">
        <v>22</v>
      </c>
      <c r="AA36" s="701">
        <v>23</v>
      </c>
      <c r="AB36" s="701">
        <v>24</v>
      </c>
      <c r="AC36" s="701">
        <v>25</v>
      </c>
      <c r="AD36" s="701">
        <v>26</v>
      </c>
      <c r="AE36" s="701">
        <v>27</v>
      </c>
      <c r="AF36" s="701">
        <v>28</v>
      </c>
      <c r="AG36" s="701">
        <v>29</v>
      </c>
      <c r="AH36" s="701">
        <v>30</v>
      </c>
      <c r="AI36" s="701">
        <v>31</v>
      </c>
      <c r="AJ36" s="701">
        <v>32</v>
      </c>
      <c r="AK36" s="701">
        <v>33</v>
      </c>
      <c r="AL36" s="701">
        <v>34</v>
      </c>
      <c r="AM36" s="701">
        <v>35</v>
      </c>
      <c r="AN36" s="701">
        <v>36</v>
      </c>
      <c r="AO36" s="701">
        <v>37</v>
      </c>
      <c r="AP36" s="701">
        <v>38</v>
      </c>
      <c r="AQ36" s="701">
        <v>39</v>
      </c>
      <c r="AR36" s="701">
        <v>40</v>
      </c>
      <c r="AS36" s="701">
        <v>41</v>
      </c>
      <c r="AT36" s="701">
        <v>42</v>
      </c>
      <c r="AU36" s="701">
        <v>43</v>
      </c>
      <c r="AV36" s="701">
        <v>44</v>
      </c>
      <c r="AW36" s="701">
        <v>45</v>
      </c>
      <c r="AX36" s="701">
        <v>46</v>
      </c>
      <c r="AY36" s="701">
        <v>47</v>
      </c>
      <c r="AZ36" s="701">
        <v>48</v>
      </c>
      <c r="BA36" s="701">
        <v>49</v>
      </c>
      <c r="BB36" s="701">
        <v>50</v>
      </c>
      <c r="BC36" s="701">
        <v>51</v>
      </c>
      <c r="BD36" s="701">
        <v>52</v>
      </c>
      <c r="BE36" s="701">
        <v>53</v>
      </c>
      <c r="BF36" s="701">
        <v>54</v>
      </c>
      <c r="BG36" s="701">
        <v>55</v>
      </c>
      <c r="BH36" s="701">
        <v>56</v>
      </c>
      <c r="BI36" s="701">
        <v>57</v>
      </c>
      <c r="BJ36" s="701">
        <v>58</v>
      </c>
      <c r="BK36" s="701">
        <v>59</v>
      </c>
      <c r="BL36" s="701">
        <v>60</v>
      </c>
      <c r="BM36" s="701">
        <v>61</v>
      </c>
      <c r="BN36" s="701">
        <v>62</v>
      </c>
      <c r="BO36" s="701">
        <v>63</v>
      </c>
      <c r="BP36" s="701">
        <v>64</v>
      </c>
      <c r="BQ36" s="701">
        <v>65</v>
      </c>
      <c r="BR36" s="701">
        <v>66</v>
      </c>
      <c r="BS36" s="701">
        <v>67</v>
      </c>
      <c r="BT36" s="701">
        <v>68</v>
      </c>
      <c r="BU36" s="701">
        <v>69</v>
      </c>
      <c r="BV36" s="701">
        <v>70</v>
      </c>
      <c r="BW36" s="701">
        <v>71</v>
      </c>
      <c r="BX36" s="701">
        <v>72</v>
      </c>
      <c r="BY36" s="701">
        <v>73</v>
      </c>
      <c r="BZ36" s="701">
        <v>74</v>
      </c>
      <c r="CA36" s="701">
        <v>75</v>
      </c>
      <c r="CB36" s="701">
        <v>76</v>
      </c>
      <c r="CC36" s="701">
        <v>77</v>
      </c>
      <c r="CD36" s="701">
        <v>78</v>
      </c>
      <c r="CE36" s="701">
        <v>79</v>
      </c>
      <c r="CF36" s="701">
        <v>80</v>
      </c>
    </row>
    <row r="37" spans="2:84" ht="15" customHeight="1" thickBot="1" x14ac:dyDescent="0.35">
      <c r="B37" s="701">
        <v>2</v>
      </c>
      <c r="C37" s="977" t="s">
        <v>234</v>
      </c>
      <c r="D37" s="234" t="s">
        <v>180</v>
      </c>
      <c r="E37" s="254">
        <f>+IF(E5='Base Datos'!$V$21,E179,0)</f>
        <v>0</v>
      </c>
      <c r="F37" s="254">
        <f>+IF(F5='Base Datos'!$V$21,F179,0)</f>
        <v>0</v>
      </c>
      <c r="G37" s="254">
        <f>+IF(G5='Base Datos'!$V$21,G179,0)</f>
        <v>0</v>
      </c>
      <c r="H37" s="254">
        <f>+IF(H5='Base Datos'!$V$21,H179,0)</f>
        <v>0</v>
      </c>
      <c r="I37" s="254">
        <f>+IF(I5='Base Datos'!$V$21,I179,0)</f>
        <v>0</v>
      </c>
      <c r="J37" s="254">
        <f>+IF(J5='Base Datos'!$V$21,J179,0)</f>
        <v>0</v>
      </c>
      <c r="K37" s="254">
        <f>+IF(K5='Base Datos'!$V$21,K179,0)</f>
        <v>0</v>
      </c>
      <c r="L37" s="254">
        <f>+IF(L5='Base Datos'!$V$21,L179,0)</f>
        <v>0</v>
      </c>
      <c r="M37" s="254">
        <f>+IF(M5='Base Datos'!$V$21,M179,0)</f>
        <v>0</v>
      </c>
      <c r="N37" s="254">
        <f>+IF(N5='Base Datos'!$V$21,N179,0)</f>
        <v>0</v>
      </c>
      <c r="O37" s="254">
        <f>+IF(O5='Base Datos'!$V$21,O179,0)</f>
        <v>0</v>
      </c>
      <c r="P37" s="254">
        <f>+IF(P5='Base Datos'!$V$21,P179,0)</f>
        <v>0</v>
      </c>
      <c r="Q37" s="254">
        <f>+IF(Q5='Base Datos'!$V$21,Q179,0)</f>
        <v>0</v>
      </c>
      <c r="R37" s="254">
        <f>+IF(R5='Base Datos'!$V$21,R179,0)</f>
        <v>0</v>
      </c>
      <c r="S37" s="254">
        <f>+IF(S5='Base Datos'!$V$21,S179,0)</f>
        <v>0</v>
      </c>
      <c r="T37" s="254">
        <f>+IF(T5='Base Datos'!$V$21,T179,0)</f>
        <v>0</v>
      </c>
      <c r="U37" s="254">
        <f>+IF(U5='Base Datos'!$V$21,U179,0)</f>
        <v>0</v>
      </c>
      <c r="V37" s="254">
        <f>+IF(V5='Base Datos'!$V$21,V179,0)</f>
        <v>0</v>
      </c>
      <c r="W37" s="254">
        <f>+IF(W5='Base Datos'!$V$21,W179,0)</f>
        <v>0</v>
      </c>
      <c r="X37" s="254">
        <f>+IF(X5='Base Datos'!$V$21,X179,0)</f>
        <v>0</v>
      </c>
      <c r="Y37" s="254">
        <f>+IF(Y5='Base Datos'!$V$21,Y179,0)</f>
        <v>0</v>
      </c>
      <c r="Z37" s="254">
        <f>+IF(Z5='Base Datos'!$V$21,Z179,0)</f>
        <v>0</v>
      </c>
      <c r="AA37" s="254">
        <f>+IF(AA5='Base Datos'!$V$21,AA179,0)</f>
        <v>0</v>
      </c>
      <c r="AB37" s="254">
        <f>+IF(AB5='Base Datos'!$V$21,AB179,0)</f>
        <v>0</v>
      </c>
      <c r="AC37" s="254">
        <f>+IF(AC5='Base Datos'!$V$21,AC179,0)</f>
        <v>0</v>
      </c>
      <c r="AD37" s="254">
        <f>+IF(AD5='Base Datos'!$V$21,AD179,0)</f>
        <v>0</v>
      </c>
      <c r="AE37" s="254">
        <f>+IF(AE5='Base Datos'!$V$21,AE179,0)</f>
        <v>0</v>
      </c>
      <c r="AF37" s="254">
        <f>+IF(AF5='Base Datos'!$V$21,AF179,0)</f>
        <v>0</v>
      </c>
      <c r="AG37" s="254">
        <f>+IF(AG5='Base Datos'!$V$21,AG179,0)</f>
        <v>0</v>
      </c>
      <c r="AH37" s="254">
        <f>+IF(AH5='Base Datos'!$V$21,AH179,0)</f>
        <v>0</v>
      </c>
      <c r="AI37" s="254">
        <f>+IF(AI5='Base Datos'!$V$21,AI179,0)</f>
        <v>0</v>
      </c>
      <c r="AJ37" s="254">
        <f>+IF(AJ5='Base Datos'!$V$21,AJ179,0)</f>
        <v>0</v>
      </c>
      <c r="AK37" s="254">
        <f>+IF(AK5='Base Datos'!$V$21,AK179,0)</f>
        <v>0</v>
      </c>
      <c r="AL37" s="254">
        <f>+IF(AL5='Base Datos'!$V$21,AL179,0)</f>
        <v>0</v>
      </c>
      <c r="AM37" s="254">
        <f>+IF(AM5='Base Datos'!$V$21,AM179,0)</f>
        <v>0</v>
      </c>
      <c r="AN37" s="254">
        <f>+IF(AN5='Base Datos'!$V$21,AN179,0)</f>
        <v>0</v>
      </c>
      <c r="AO37" s="254">
        <f>+IF(AO5='Base Datos'!$V$21,AO179,0)</f>
        <v>0</v>
      </c>
      <c r="AP37" s="254">
        <f>+IF(AP5='Base Datos'!$V$21,AP179,0)</f>
        <v>0</v>
      </c>
      <c r="AQ37" s="254">
        <f>+IF(AQ5='Base Datos'!$V$21,AQ179,0)</f>
        <v>0</v>
      </c>
      <c r="AR37" s="254">
        <f>+IF(AR5='Base Datos'!$V$21,AR179,0)</f>
        <v>0</v>
      </c>
      <c r="AS37" s="254">
        <f>+IF(AS5='Base Datos'!$V$21,AS179,0)</f>
        <v>0</v>
      </c>
      <c r="AT37" s="254">
        <f>+IF(AT5='Base Datos'!$V$21,AT179,0)</f>
        <v>0</v>
      </c>
      <c r="AU37" s="254">
        <f>+IF(AU5='Base Datos'!$V$21,AU179,0)</f>
        <v>0</v>
      </c>
      <c r="AV37" s="254">
        <f>+IF(AV5='Base Datos'!$V$21,AV179,0)</f>
        <v>0</v>
      </c>
      <c r="AW37" s="254">
        <f>+IF(AW5='Base Datos'!$V$21,AW179,0)</f>
        <v>0</v>
      </c>
      <c r="AX37" s="254">
        <f>+IF(AX5='Base Datos'!$V$21,AX179,0)</f>
        <v>0</v>
      </c>
      <c r="AY37" s="254">
        <f>+IF(AY5='Base Datos'!$V$21,AY179,0)</f>
        <v>0</v>
      </c>
      <c r="AZ37" s="254">
        <f>+IF(AZ5='Base Datos'!$V$21,AZ179,0)</f>
        <v>0</v>
      </c>
      <c r="BA37" s="254">
        <f>+IF(BA5='Base Datos'!$V$21,BA179,0)</f>
        <v>0</v>
      </c>
      <c r="BB37" s="254">
        <f>+IF(BB5='Base Datos'!$V$21,BB179,0)</f>
        <v>0</v>
      </c>
      <c r="BC37" s="254">
        <f>+IF(BC5='Base Datos'!$V$21,BC179,0)</f>
        <v>0</v>
      </c>
      <c r="BD37" s="254">
        <f>+IF(BD5='Base Datos'!$V$21,BD179,0)</f>
        <v>0</v>
      </c>
      <c r="BE37" s="254">
        <f>+IF(BE5='Base Datos'!$V$21,BE179,0)</f>
        <v>0</v>
      </c>
      <c r="BF37" s="254">
        <f>+IF(BF5='Base Datos'!$V$21,BF179,0)</f>
        <v>0</v>
      </c>
      <c r="BG37" s="254">
        <f>+IF(BG5='Base Datos'!$V$21,BG179,0)</f>
        <v>0</v>
      </c>
      <c r="BH37" s="254">
        <f>+IF(BH5='Base Datos'!$V$21,BH179,0)</f>
        <v>0</v>
      </c>
      <c r="BI37" s="254">
        <f>+IF(BI5='Base Datos'!$V$21,BI179,0)</f>
        <v>0</v>
      </c>
      <c r="BJ37" s="254">
        <f>+IF(BJ5='Base Datos'!$V$21,BJ179,0)</f>
        <v>0</v>
      </c>
      <c r="BK37" s="254">
        <f>+IF(BK5='Base Datos'!$V$21,BK179,0)</f>
        <v>0</v>
      </c>
      <c r="BL37" s="254">
        <f>+IF(BL5='Base Datos'!$V$21,BL179,0)</f>
        <v>0</v>
      </c>
      <c r="BM37" s="254">
        <f>+IF(BM5='Base Datos'!$V$21,BM179,0)</f>
        <v>0</v>
      </c>
      <c r="BN37" s="254">
        <f>+IF(BN5='Base Datos'!$V$21,BN179,0)</f>
        <v>0</v>
      </c>
      <c r="BO37" s="254">
        <f>+IF(BO5='Base Datos'!$V$21,BO179,0)</f>
        <v>0</v>
      </c>
      <c r="BP37" s="254">
        <f>+IF(BP5='Base Datos'!$V$21,BP179,0)</f>
        <v>0</v>
      </c>
      <c r="BQ37" s="254">
        <f>+IF(BQ5='Base Datos'!$V$21,BQ179,0)</f>
        <v>0</v>
      </c>
      <c r="BR37" s="254">
        <f>+IF(BR5='Base Datos'!$V$21,BR179,0)</f>
        <v>0</v>
      </c>
      <c r="BS37" s="254">
        <f>+IF(BS5='Base Datos'!$V$21,BS179,0)</f>
        <v>0</v>
      </c>
      <c r="BT37" s="254">
        <f>+IF(BT5='Base Datos'!$V$21,BT179,0)</f>
        <v>0</v>
      </c>
      <c r="BU37" s="254">
        <f>+IF(BU5='Base Datos'!$V$21,BU179,0)</f>
        <v>0</v>
      </c>
      <c r="BV37" s="254">
        <f>+IF(BV5='Base Datos'!$V$21,BV179,0)</f>
        <v>0</v>
      </c>
      <c r="BW37" s="254">
        <f>+IF(BW5='Base Datos'!$V$21,BW179,0)</f>
        <v>0</v>
      </c>
      <c r="BX37" s="254">
        <f>+IF(BX5='Base Datos'!$V$21,BX179,0)</f>
        <v>0</v>
      </c>
      <c r="BY37" s="254">
        <f>+IF(BY5='Base Datos'!$V$21,BY179,0)</f>
        <v>0</v>
      </c>
      <c r="BZ37" s="254">
        <f>+IF(BZ5='Base Datos'!$V$21,BZ179,0)</f>
        <v>0</v>
      </c>
      <c r="CA37" s="254">
        <f>+IF(CA5='Base Datos'!$V$21,CA179,0)</f>
        <v>0</v>
      </c>
      <c r="CB37" s="254">
        <f>+IF(CB5='Base Datos'!$V$21,CB179,0)</f>
        <v>0</v>
      </c>
      <c r="CC37" s="254">
        <f>+IF(CC5='Base Datos'!$V$21,CC179,0)</f>
        <v>0</v>
      </c>
      <c r="CD37" s="254">
        <f>+IF(CD5='Base Datos'!$V$21,CD179,0)</f>
        <v>0</v>
      </c>
      <c r="CE37" s="254">
        <f>+IF(CE5='Base Datos'!$V$21,CE179,0)</f>
        <v>0</v>
      </c>
      <c r="CF37" s="254">
        <f>+IF(CF5='Base Datos'!$V$21,CF179,0)</f>
        <v>0</v>
      </c>
    </row>
    <row r="38" spans="2:84" ht="15" customHeight="1" thickBot="1" x14ac:dyDescent="0.35">
      <c r="B38" s="701">
        <v>3</v>
      </c>
      <c r="C38" s="978"/>
      <c r="D38" s="238" t="s">
        <v>215</v>
      </c>
      <c r="E38" s="254">
        <f>+IFERROR(E37*E33/100,0)</f>
        <v>0</v>
      </c>
      <c r="F38" s="254">
        <f t="shared" ref="F38:BQ38" si="24">+IFERROR(F37*F33/100,0)</f>
        <v>0</v>
      </c>
      <c r="G38" s="254">
        <f t="shared" si="24"/>
        <v>0</v>
      </c>
      <c r="H38" s="254">
        <f t="shared" si="24"/>
        <v>0</v>
      </c>
      <c r="I38" s="254">
        <f t="shared" si="24"/>
        <v>0</v>
      </c>
      <c r="J38" s="254">
        <f t="shared" si="24"/>
        <v>0</v>
      </c>
      <c r="K38" s="254">
        <f t="shared" si="24"/>
        <v>0</v>
      </c>
      <c r="L38" s="254">
        <f t="shared" si="24"/>
        <v>0</v>
      </c>
      <c r="M38" s="254">
        <f t="shared" si="24"/>
        <v>0</v>
      </c>
      <c r="N38" s="254">
        <f t="shared" si="24"/>
        <v>0</v>
      </c>
      <c r="O38" s="254">
        <f t="shared" si="24"/>
        <v>0</v>
      </c>
      <c r="P38" s="254">
        <f t="shared" si="24"/>
        <v>0</v>
      </c>
      <c r="Q38" s="254">
        <f t="shared" si="24"/>
        <v>0</v>
      </c>
      <c r="R38" s="254">
        <f t="shared" si="24"/>
        <v>0</v>
      </c>
      <c r="S38" s="254">
        <f t="shared" si="24"/>
        <v>0</v>
      </c>
      <c r="T38" s="254">
        <f t="shared" si="24"/>
        <v>0</v>
      </c>
      <c r="U38" s="254">
        <f t="shared" si="24"/>
        <v>0</v>
      </c>
      <c r="V38" s="254">
        <f t="shared" si="24"/>
        <v>0</v>
      </c>
      <c r="W38" s="254">
        <f t="shared" si="24"/>
        <v>0</v>
      </c>
      <c r="X38" s="254">
        <f t="shared" si="24"/>
        <v>0</v>
      </c>
      <c r="Y38" s="254">
        <f t="shared" si="24"/>
        <v>0</v>
      </c>
      <c r="Z38" s="254">
        <f t="shared" si="24"/>
        <v>0</v>
      </c>
      <c r="AA38" s="254">
        <f t="shared" si="24"/>
        <v>0</v>
      </c>
      <c r="AB38" s="254">
        <f t="shared" si="24"/>
        <v>0</v>
      </c>
      <c r="AC38" s="254">
        <f t="shared" si="24"/>
        <v>0</v>
      </c>
      <c r="AD38" s="254">
        <f t="shared" si="24"/>
        <v>0</v>
      </c>
      <c r="AE38" s="254">
        <f t="shared" si="24"/>
        <v>0</v>
      </c>
      <c r="AF38" s="254">
        <f t="shared" si="24"/>
        <v>0</v>
      </c>
      <c r="AG38" s="254">
        <f t="shared" si="24"/>
        <v>0</v>
      </c>
      <c r="AH38" s="254">
        <f t="shared" si="24"/>
        <v>0</v>
      </c>
      <c r="AI38" s="254">
        <f t="shared" si="24"/>
        <v>0</v>
      </c>
      <c r="AJ38" s="254">
        <f t="shared" si="24"/>
        <v>0</v>
      </c>
      <c r="AK38" s="254">
        <f t="shared" si="24"/>
        <v>0</v>
      </c>
      <c r="AL38" s="254">
        <f t="shared" si="24"/>
        <v>0</v>
      </c>
      <c r="AM38" s="254">
        <f t="shared" si="24"/>
        <v>0</v>
      </c>
      <c r="AN38" s="254">
        <f t="shared" si="24"/>
        <v>0</v>
      </c>
      <c r="AO38" s="254">
        <f t="shared" si="24"/>
        <v>0</v>
      </c>
      <c r="AP38" s="254">
        <f t="shared" si="24"/>
        <v>0</v>
      </c>
      <c r="AQ38" s="254">
        <f t="shared" si="24"/>
        <v>0</v>
      </c>
      <c r="AR38" s="254">
        <f t="shared" si="24"/>
        <v>0</v>
      </c>
      <c r="AS38" s="254">
        <f t="shared" si="24"/>
        <v>0</v>
      </c>
      <c r="AT38" s="254">
        <f t="shared" si="24"/>
        <v>0</v>
      </c>
      <c r="AU38" s="254">
        <f t="shared" si="24"/>
        <v>0</v>
      </c>
      <c r="AV38" s="254">
        <f t="shared" si="24"/>
        <v>0</v>
      </c>
      <c r="AW38" s="254">
        <f t="shared" si="24"/>
        <v>0</v>
      </c>
      <c r="AX38" s="254">
        <f t="shared" si="24"/>
        <v>0</v>
      </c>
      <c r="AY38" s="254">
        <f t="shared" si="24"/>
        <v>0</v>
      </c>
      <c r="AZ38" s="254">
        <f t="shared" si="24"/>
        <v>0</v>
      </c>
      <c r="BA38" s="254">
        <f t="shared" si="24"/>
        <v>0</v>
      </c>
      <c r="BB38" s="254">
        <f t="shared" si="24"/>
        <v>0</v>
      </c>
      <c r="BC38" s="254">
        <f t="shared" si="24"/>
        <v>0</v>
      </c>
      <c r="BD38" s="254">
        <f t="shared" si="24"/>
        <v>0</v>
      </c>
      <c r="BE38" s="254">
        <f t="shared" si="24"/>
        <v>0</v>
      </c>
      <c r="BF38" s="254">
        <f t="shared" si="24"/>
        <v>0</v>
      </c>
      <c r="BG38" s="254">
        <f t="shared" si="24"/>
        <v>0</v>
      </c>
      <c r="BH38" s="254">
        <f t="shared" si="24"/>
        <v>0</v>
      </c>
      <c r="BI38" s="254">
        <f t="shared" si="24"/>
        <v>0</v>
      </c>
      <c r="BJ38" s="254">
        <f t="shared" si="24"/>
        <v>0</v>
      </c>
      <c r="BK38" s="254">
        <f t="shared" si="24"/>
        <v>0</v>
      </c>
      <c r="BL38" s="254">
        <f t="shared" si="24"/>
        <v>0</v>
      </c>
      <c r="BM38" s="254">
        <f t="shared" si="24"/>
        <v>0</v>
      </c>
      <c r="BN38" s="254">
        <f t="shared" si="24"/>
        <v>0</v>
      </c>
      <c r="BO38" s="254">
        <f t="shared" si="24"/>
        <v>0</v>
      </c>
      <c r="BP38" s="254">
        <f t="shared" si="24"/>
        <v>0</v>
      </c>
      <c r="BQ38" s="254">
        <f t="shared" si="24"/>
        <v>0</v>
      </c>
      <c r="BR38" s="254">
        <f t="shared" ref="BR38:CF38" si="25">+IFERROR(BR37*BR33/100,0)</f>
        <v>0</v>
      </c>
      <c r="BS38" s="254">
        <f t="shared" si="25"/>
        <v>0</v>
      </c>
      <c r="BT38" s="254">
        <f t="shared" si="25"/>
        <v>0</v>
      </c>
      <c r="BU38" s="254">
        <f t="shared" si="25"/>
        <v>0</v>
      </c>
      <c r="BV38" s="254">
        <f t="shared" si="25"/>
        <v>0</v>
      </c>
      <c r="BW38" s="254">
        <f t="shared" si="25"/>
        <v>0</v>
      </c>
      <c r="BX38" s="254">
        <f t="shared" si="25"/>
        <v>0</v>
      </c>
      <c r="BY38" s="254">
        <f t="shared" si="25"/>
        <v>0</v>
      </c>
      <c r="BZ38" s="254">
        <f t="shared" si="25"/>
        <v>0</v>
      </c>
      <c r="CA38" s="254">
        <f t="shared" si="25"/>
        <v>0</v>
      </c>
      <c r="CB38" s="254">
        <f t="shared" si="25"/>
        <v>0</v>
      </c>
      <c r="CC38" s="254">
        <f t="shared" si="25"/>
        <v>0</v>
      </c>
      <c r="CD38" s="254">
        <f t="shared" si="25"/>
        <v>0</v>
      </c>
      <c r="CE38" s="254">
        <f t="shared" si="25"/>
        <v>0</v>
      </c>
      <c r="CF38" s="254">
        <f t="shared" si="25"/>
        <v>0</v>
      </c>
    </row>
    <row r="39" spans="2:84" ht="15" customHeight="1" thickBot="1" x14ac:dyDescent="0.35">
      <c r="B39" s="701">
        <v>4</v>
      </c>
      <c r="C39" s="978"/>
      <c r="D39" s="238" t="s">
        <v>216</v>
      </c>
      <c r="E39" s="254">
        <f>+IFERROR(E38*E9,0)</f>
        <v>0</v>
      </c>
      <c r="F39" s="254">
        <f t="shared" ref="F39:BQ39" si="26">+IFERROR(F38*F9,0)</f>
        <v>0</v>
      </c>
      <c r="G39" s="254">
        <f t="shared" si="26"/>
        <v>0</v>
      </c>
      <c r="H39" s="254">
        <f t="shared" si="26"/>
        <v>0</v>
      </c>
      <c r="I39" s="254">
        <f t="shared" si="26"/>
        <v>0</v>
      </c>
      <c r="J39" s="254">
        <f t="shared" si="26"/>
        <v>0</v>
      </c>
      <c r="K39" s="254">
        <f t="shared" si="26"/>
        <v>0</v>
      </c>
      <c r="L39" s="254">
        <f t="shared" si="26"/>
        <v>0</v>
      </c>
      <c r="M39" s="254">
        <f t="shared" si="26"/>
        <v>0</v>
      </c>
      <c r="N39" s="254">
        <f t="shared" si="26"/>
        <v>0</v>
      </c>
      <c r="O39" s="254">
        <f t="shared" si="26"/>
        <v>0</v>
      </c>
      <c r="P39" s="254">
        <f t="shared" si="26"/>
        <v>0</v>
      </c>
      <c r="Q39" s="254">
        <f t="shared" si="26"/>
        <v>0</v>
      </c>
      <c r="R39" s="254">
        <f t="shared" si="26"/>
        <v>0</v>
      </c>
      <c r="S39" s="254">
        <f t="shared" si="26"/>
        <v>0</v>
      </c>
      <c r="T39" s="254">
        <f t="shared" si="26"/>
        <v>0</v>
      </c>
      <c r="U39" s="254">
        <f t="shared" si="26"/>
        <v>0</v>
      </c>
      <c r="V39" s="254">
        <f t="shared" si="26"/>
        <v>0</v>
      </c>
      <c r="W39" s="254">
        <f t="shared" si="26"/>
        <v>0</v>
      </c>
      <c r="X39" s="254">
        <f t="shared" si="26"/>
        <v>0</v>
      </c>
      <c r="Y39" s="254">
        <f t="shared" si="26"/>
        <v>0</v>
      </c>
      <c r="Z39" s="254">
        <f t="shared" si="26"/>
        <v>0</v>
      </c>
      <c r="AA39" s="254">
        <f t="shared" si="26"/>
        <v>0</v>
      </c>
      <c r="AB39" s="254">
        <f t="shared" si="26"/>
        <v>0</v>
      </c>
      <c r="AC39" s="254">
        <f t="shared" si="26"/>
        <v>0</v>
      </c>
      <c r="AD39" s="254">
        <f t="shared" si="26"/>
        <v>0</v>
      </c>
      <c r="AE39" s="254">
        <f t="shared" si="26"/>
        <v>0</v>
      </c>
      <c r="AF39" s="254">
        <f t="shared" si="26"/>
        <v>0</v>
      </c>
      <c r="AG39" s="254">
        <f t="shared" si="26"/>
        <v>0</v>
      </c>
      <c r="AH39" s="254">
        <f t="shared" si="26"/>
        <v>0</v>
      </c>
      <c r="AI39" s="254">
        <f t="shared" si="26"/>
        <v>0</v>
      </c>
      <c r="AJ39" s="254">
        <f t="shared" si="26"/>
        <v>0</v>
      </c>
      <c r="AK39" s="254">
        <f t="shared" si="26"/>
        <v>0</v>
      </c>
      <c r="AL39" s="254">
        <f t="shared" si="26"/>
        <v>0</v>
      </c>
      <c r="AM39" s="254">
        <f t="shared" si="26"/>
        <v>0</v>
      </c>
      <c r="AN39" s="254">
        <f t="shared" si="26"/>
        <v>0</v>
      </c>
      <c r="AO39" s="254">
        <f t="shared" si="26"/>
        <v>0</v>
      </c>
      <c r="AP39" s="254">
        <f t="shared" si="26"/>
        <v>0</v>
      </c>
      <c r="AQ39" s="254">
        <f t="shared" si="26"/>
        <v>0</v>
      </c>
      <c r="AR39" s="254">
        <f t="shared" si="26"/>
        <v>0</v>
      </c>
      <c r="AS39" s="254">
        <f t="shared" si="26"/>
        <v>0</v>
      </c>
      <c r="AT39" s="254">
        <f t="shared" si="26"/>
        <v>0</v>
      </c>
      <c r="AU39" s="254">
        <f t="shared" si="26"/>
        <v>0</v>
      </c>
      <c r="AV39" s="254">
        <f t="shared" si="26"/>
        <v>0</v>
      </c>
      <c r="AW39" s="254">
        <f t="shared" si="26"/>
        <v>0</v>
      </c>
      <c r="AX39" s="254">
        <f t="shared" si="26"/>
        <v>0</v>
      </c>
      <c r="AY39" s="254">
        <f t="shared" si="26"/>
        <v>0</v>
      </c>
      <c r="AZ39" s="254">
        <f t="shared" si="26"/>
        <v>0</v>
      </c>
      <c r="BA39" s="254">
        <f t="shared" si="26"/>
        <v>0</v>
      </c>
      <c r="BB39" s="254">
        <f t="shared" si="26"/>
        <v>0</v>
      </c>
      <c r="BC39" s="254">
        <f t="shared" si="26"/>
        <v>0</v>
      </c>
      <c r="BD39" s="254">
        <f t="shared" si="26"/>
        <v>0</v>
      </c>
      <c r="BE39" s="254">
        <f t="shared" si="26"/>
        <v>0</v>
      </c>
      <c r="BF39" s="254">
        <f t="shared" si="26"/>
        <v>0</v>
      </c>
      <c r="BG39" s="254">
        <f t="shared" si="26"/>
        <v>0</v>
      </c>
      <c r="BH39" s="254">
        <f t="shared" si="26"/>
        <v>0</v>
      </c>
      <c r="BI39" s="254">
        <f t="shared" si="26"/>
        <v>0</v>
      </c>
      <c r="BJ39" s="254">
        <f t="shared" si="26"/>
        <v>0</v>
      </c>
      <c r="BK39" s="254">
        <f t="shared" si="26"/>
        <v>0</v>
      </c>
      <c r="BL39" s="254">
        <f t="shared" si="26"/>
        <v>0</v>
      </c>
      <c r="BM39" s="254">
        <f t="shared" si="26"/>
        <v>0</v>
      </c>
      <c r="BN39" s="254">
        <f t="shared" si="26"/>
        <v>0</v>
      </c>
      <c r="BO39" s="254">
        <f t="shared" si="26"/>
        <v>0</v>
      </c>
      <c r="BP39" s="254">
        <f t="shared" si="26"/>
        <v>0</v>
      </c>
      <c r="BQ39" s="254">
        <f t="shared" si="26"/>
        <v>0</v>
      </c>
      <c r="BR39" s="254">
        <f t="shared" ref="BR39:CF39" si="27">+IFERROR(BR38*BR9,0)</f>
        <v>0</v>
      </c>
      <c r="BS39" s="254">
        <f t="shared" si="27"/>
        <v>0</v>
      </c>
      <c r="BT39" s="254">
        <f t="shared" si="27"/>
        <v>0</v>
      </c>
      <c r="BU39" s="254">
        <f t="shared" si="27"/>
        <v>0</v>
      </c>
      <c r="BV39" s="254">
        <f t="shared" si="27"/>
        <v>0</v>
      </c>
      <c r="BW39" s="254">
        <f t="shared" si="27"/>
        <v>0</v>
      </c>
      <c r="BX39" s="254">
        <f t="shared" si="27"/>
        <v>0</v>
      </c>
      <c r="BY39" s="254">
        <f t="shared" si="27"/>
        <v>0</v>
      </c>
      <c r="BZ39" s="254">
        <f t="shared" si="27"/>
        <v>0</v>
      </c>
      <c r="CA39" s="254">
        <f t="shared" si="27"/>
        <v>0</v>
      </c>
      <c r="CB39" s="254">
        <f t="shared" si="27"/>
        <v>0</v>
      </c>
      <c r="CC39" s="254">
        <f t="shared" si="27"/>
        <v>0</v>
      </c>
      <c r="CD39" s="254">
        <f t="shared" si="27"/>
        <v>0</v>
      </c>
      <c r="CE39" s="254">
        <f t="shared" si="27"/>
        <v>0</v>
      </c>
      <c r="CF39" s="254">
        <f t="shared" si="27"/>
        <v>0</v>
      </c>
    </row>
    <row r="40" spans="2:84" ht="15" customHeight="1" thickBot="1" x14ac:dyDescent="0.35">
      <c r="B40" s="701">
        <v>5</v>
      </c>
      <c r="C40" s="978"/>
      <c r="D40" s="238" t="s">
        <v>219</v>
      </c>
      <c r="E40" s="254">
        <f>+IFERROR(E37*E34/100,0)</f>
        <v>0</v>
      </c>
      <c r="F40" s="254">
        <f t="shared" ref="F40:BQ40" si="28">+IFERROR(F37*F34/100,0)</f>
        <v>0</v>
      </c>
      <c r="G40" s="254">
        <f t="shared" si="28"/>
        <v>0</v>
      </c>
      <c r="H40" s="254">
        <f t="shared" si="28"/>
        <v>0</v>
      </c>
      <c r="I40" s="254">
        <f t="shared" si="28"/>
        <v>0</v>
      </c>
      <c r="J40" s="254">
        <f t="shared" si="28"/>
        <v>0</v>
      </c>
      <c r="K40" s="254">
        <f t="shared" si="28"/>
        <v>0</v>
      </c>
      <c r="L40" s="254">
        <f t="shared" si="28"/>
        <v>0</v>
      </c>
      <c r="M40" s="254">
        <f t="shared" si="28"/>
        <v>0</v>
      </c>
      <c r="N40" s="254">
        <f t="shared" si="28"/>
        <v>0</v>
      </c>
      <c r="O40" s="254">
        <f t="shared" si="28"/>
        <v>0</v>
      </c>
      <c r="P40" s="254">
        <f t="shared" si="28"/>
        <v>0</v>
      </c>
      <c r="Q40" s="254">
        <f t="shared" si="28"/>
        <v>0</v>
      </c>
      <c r="R40" s="254">
        <f t="shared" si="28"/>
        <v>0</v>
      </c>
      <c r="S40" s="254">
        <f t="shared" si="28"/>
        <v>0</v>
      </c>
      <c r="T40" s="254">
        <f t="shared" si="28"/>
        <v>0</v>
      </c>
      <c r="U40" s="254">
        <f t="shared" si="28"/>
        <v>0</v>
      </c>
      <c r="V40" s="254">
        <f t="shared" si="28"/>
        <v>0</v>
      </c>
      <c r="W40" s="254">
        <f t="shared" si="28"/>
        <v>0</v>
      </c>
      <c r="X40" s="254">
        <f t="shared" si="28"/>
        <v>0</v>
      </c>
      <c r="Y40" s="254">
        <f t="shared" si="28"/>
        <v>0</v>
      </c>
      <c r="Z40" s="254">
        <f t="shared" si="28"/>
        <v>0</v>
      </c>
      <c r="AA40" s="254">
        <f t="shared" si="28"/>
        <v>0</v>
      </c>
      <c r="AB40" s="254">
        <f t="shared" si="28"/>
        <v>0</v>
      </c>
      <c r="AC40" s="254">
        <f t="shared" si="28"/>
        <v>0</v>
      </c>
      <c r="AD40" s="254">
        <f t="shared" si="28"/>
        <v>0</v>
      </c>
      <c r="AE40" s="254">
        <f t="shared" si="28"/>
        <v>0</v>
      </c>
      <c r="AF40" s="254">
        <f t="shared" si="28"/>
        <v>0</v>
      </c>
      <c r="AG40" s="254">
        <f t="shared" si="28"/>
        <v>0</v>
      </c>
      <c r="AH40" s="254">
        <f t="shared" si="28"/>
        <v>0</v>
      </c>
      <c r="AI40" s="254">
        <f t="shared" si="28"/>
        <v>0</v>
      </c>
      <c r="AJ40" s="254">
        <f t="shared" si="28"/>
        <v>0</v>
      </c>
      <c r="AK40" s="254">
        <f t="shared" si="28"/>
        <v>0</v>
      </c>
      <c r="AL40" s="254">
        <f t="shared" si="28"/>
        <v>0</v>
      </c>
      <c r="AM40" s="254">
        <f t="shared" si="28"/>
        <v>0</v>
      </c>
      <c r="AN40" s="254">
        <f t="shared" si="28"/>
        <v>0</v>
      </c>
      <c r="AO40" s="254">
        <f t="shared" si="28"/>
        <v>0</v>
      </c>
      <c r="AP40" s="254">
        <f t="shared" si="28"/>
        <v>0</v>
      </c>
      <c r="AQ40" s="254">
        <f t="shared" si="28"/>
        <v>0</v>
      </c>
      <c r="AR40" s="254">
        <f t="shared" si="28"/>
        <v>0</v>
      </c>
      <c r="AS40" s="254">
        <f t="shared" si="28"/>
        <v>0</v>
      </c>
      <c r="AT40" s="254">
        <f t="shared" si="28"/>
        <v>0</v>
      </c>
      <c r="AU40" s="254">
        <f t="shared" si="28"/>
        <v>0</v>
      </c>
      <c r="AV40" s="254">
        <f t="shared" si="28"/>
        <v>0</v>
      </c>
      <c r="AW40" s="254">
        <f t="shared" si="28"/>
        <v>0</v>
      </c>
      <c r="AX40" s="254">
        <f t="shared" si="28"/>
        <v>0</v>
      </c>
      <c r="AY40" s="254">
        <f t="shared" si="28"/>
        <v>0</v>
      </c>
      <c r="AZ40" s="254">
        <f t="shared" si="28"/>
        <v>0</v>
      </c>
      <c r="BA40" s="254">
        <f t="shared" si="28"/>
        <v>0</v>
      </c>
      <c r="BB40" s="254">
        <f t="shared" si="28"/>
        <v>0</v>
      </c>
      <c r="BC40" s="254">
        <f t="shared" si="28"/>
        <v>0</v>
      </c>
      <c r="BD40" s="254">
        <f t="shared" si="28"/>
        <v>0</v>
      </c>
      <c r="BE40" s="254">
        <f t="shared" si="28"/>
        <v>0</v>
      </c>
      <c r="BF40" s="254">
        <f t="shared" si="28"/>
        <v>0</v>
      </c>
      <c r="BG40" s="254">
        <f t="shared" si="28"/>
        <v>0</v>
      </c>
      <c r="BH40" s="254">
        <f t="shared" si="28"/>
        <v>0</v>
      </c>
      <c r="BI40" s="254">
        <f t="shared" si="28"/>
        <v>0</v>
      </c>
      <c r="BJ40" s="254">
        <f t="shared" si="28"/>
        <v>0</v>
      </c>
      <c r="BK40" s="254">
        <f t="shared" si="28"/>
        <v>0</v>
      </c>
      <c r="BL40" s="254">
        <f t="shared" si="28"/>
        <v>0</v>
      </c>
      <c r="BM40" s="254">
        <f t="shared" si="28"/>
        <v>0</v>
      </c>
      <c r="BN40" s="254">
        <f t="shared" si="28"/>
        <v>0</v>
      </c>
      <c r="BO40" s="254">
        <f t="shared" si="28"/>
        <v>0</v>
      </c>
      <c r="BP40" s="254">
        <f t="shared" si="28"/>
        <v>0</v>
      </c>
      <c r="BQ40" s="254">
        <f t="shared" si="28"/>
        <v>0</v>
      </c>
      <c r="BR40" s="254">
        <f t="shared" ref="BR40:CF40" si="29">+IFERROR(BR37*BR34/100,0)</f>
        <v>0</v>
      </c>
      <c r="BS40" s="254">
        <f t="shared" si="29"/>
        <v>0</v>
      </c>
      <c r="BT40" s="254">
        <f t="shared" si="29"/>
        <v>0</v>
      </c>
      <c r="BU40" s="254">
        <f t="shared" si="29"/>
        <v>0</v>
      </c>
      <c r="BV40" s="254">
        <f t="shared" si="29"/>
        <v>0</v>
      </c>
      <c r="BW40" s="254">
        <f t="shared" si="29"/>
        <v>0</v>
      </c>
      <c r="BX40" s="254">
        <f t="shared" si="29"/>
        <v>0</v>
      </c>
      <c r="BY40" s="254">
        <f t="shared" si="29"/>
        <v>0</v>
      </c>
      <c r="BZ40" s="254">
        <f t="shared" si="29"/>
        <v>0</v>
      </c>
      <c r="CA40" s="254">
        <f t="shared" si="29"/>
        <v>0</v>
      </c>
      <c r="CB40" s="254">
        <f t="shared" si="29"/>
        <v>0</v>
      </c>
      <c r="CC40" s="254">
        <f t="shared" si="29"/>
        <v>0</v>
      </c>
      <c r="CD40" s="254">
        <f t="shared" si="29"/>
        <v>0</v>
      </c>
      <c r="CE40" s="254">
        <f t="shared" si="29"/>
        <v>0</v>
      </c>
      <c r="CF40" s="254">
        <f t="shared" si="29"/>
        <v>0</v>
      </c>
    </row>
    <row r="41" spans="2:84" ht="15" customHeight="1" thickBot="1" x14ac:dyDescent="0.35">
      <c r="B41" s="701">
        <v>6</v>
      </c>
      <c r="C41" s="978"/>
      <c r="D41" s="238" t="s">
        <v>217</v>
      </c>
      <c r="E41" s="254">
        <f>+IFERROR(E40*E8,0)</f>
        <v>0</v>
      </c>
      <c r="F41" s="254">
        <f t="shared" ref="F41:BQ41" si="30">+IFERROR(F40*F8,0)</f>
        <v>0</v>
      </c>
      <c r="G41" s="254">
        <f t="shared" si="30"/>
        <v>0</v>
      </c>
      <c r="H41" s="254">
        <f t="shared" si="30"/>
        <v>0</v>
      </c>
      <c r="I41" s="254">
        <f t="shared" si="30"/>
        <v>0</v>
      </c>
      <c r="J41" s="254">
        <f t="shared" si="30"/>
        <v>0</v>
      </c>
      <c r="K41" s="254">
        <f t="shared" si="30"/>
        <v>0</v>
      </c>
      <c r="L41" s="254">
        <f t="shared" si="30"/>
        <v>0</v>
      </c>
      <c r="M41" s="254">
        <f t="shared" si="30"/>
        <v>0</v>
      </c>
      <c r="N41" s="254">
        <f t="shared" si="30"/>
        <v>0</v>
      </c>
      <c r="O41" s="254">
        <f t="shared" si="30"/>
        <v>0</v>
      </c>
      <c r="P41" s="254">
        <f t="shared" si="30"/>
        <v>0</v>
      </c>
      <c r="Q41" s="254">
        <f t="shared" si="30"/>
        <v>0</v>
      </c>
      <c r="R41" s="254">
        <f t="shared" si="30"/>
        <v>0</v>
      </c>
      <c r="S41" s="254">
        <f t="shared" si="30"/>
        <v>0</v>
      </c>
      <c r="T41" s="254">
        <f t="shared" si="30"/>
        <v>0</v>
      </c>
      <c r="U41" s="254">
        <f t="shared" si="30"/>
        <v>0</v>
      </c>
      <c r="V41" s="254">
        <f t="shared" si="30"/>
        <v>0</v>
      </c>
      <c r="W41" s="254">
        <f t="shared" si="30"/>
        <v>0</v>
      </c>
      <c r="X41" s="254">
        <f t="shared" si="30"/>
        <v>0</v>
      </c>
      <c r="Y41" s="254">
        <f t="shared" si="30"/>
        <v>0</v>
      </c>
      <c r="Z41" s="254">
        <f t="shared" si="30"/>
        <v>0</v>
      </c>
      <c r="AA41" s="254">
        <f t="shared" si="30"/>
        <v>0</v>
      </c>
      <c r="AB41" s="254">
        <f t="shared" si="30"/>
        <v>0</v>
      </c>
      <c r="AC41" s="254">
        <f t="shared" si="30"/>
        <v>0</v>
      </c>
      <c r="AD41" s="254">
        <f t="shared" si="30"/>
        <v>0</v>
      </c>
      <c r="AE41" s="254">
        <f t="shared" si="30"/>
        <v>0</v>
      </c>
      <c r="AF41" s="254">
        <f t="shared" si="30"/>
        <v>0</v>
      </c>
      <c r="AG41" s="254">
        <f t="shared" si="30"/>
        <v>0</v>
      </c>
      <c r="AH41" s="254">
        <f t="shared" si="30"/>
        <v>0</v>
      </c>
      <c r="AI41" s="254">
        <f t="shared" si="30"/>
        <v>0</v>
      </c>
      <c r="AJ41" s="254">
        <f t="shared" si="30"/>
        <v>0</v>
      </c>
      <c r="AK41" s="254">
        <f t="shared" si="30"/>
        <v>0</v>
      </c>
      <c r="AL41" s="254">
        <f t="shared" si="30"/>
        <v>0</v>
      </c>
      <c r="AM41" s="254">
        <f t="shared" si="30"/>
        <v>0</v>
      </c>
      <c r="AN41" s="254">
        <f t="shared" si="30"/>
        <v>0</v>
      </c>
      <c r="AO41" s="254">
        <f t="shared" si="30"/>
        <v>0</v>
      </c>
      <c r="AP41" s="254">
        <f t="shared" si="30"/>
        <v>0</v>
      </c>
      <c r="AQ41" s="254">
        <f t="shared" si="30"/>
        <v>0</v>
      </c>
      <c r="AR41" s="254">
        <f t="shared" si="30"/>
        <v>0</v>
      </c>
      <c r="AS41" s="254">
        <f t="shared" si="30"/>
        <v>0</v>
      </c>
      <c r="AT41" s="254">
        <f t="shared" si="30"/>
        <v>0</v>
      </c>
      <c r="AU41" s="254">
        <f t="shared" si="30"/>
        <v>0</v>
      </c>
      <c r="AV41" s="254">
        <f t="shared" si="30"/>
        <v>0</v>
      </c>
      <c r="AW41" s="254">
        <f t="shared" si="30"/>
        <v>0</v>
      </c>
      <c r="AX41" s="254">
        <f t="shared" si="30"/>
        <v>0</v>
      </c>
      <c r="AY41" s="254">
        <f t="shared" si="30"/>
        <v>0</v>
      </c>
      <c r="AZ41" s="254">
        <f t="shared" si="30"/>
        <v>0</v>
      </c>
      <c r="BA41" s="254">
        <f t="shared" si="30"/>
        <v>0</v>
      </c>
      <c r="BB41" s="254">
        <f t="shared" si="30"/>
        <v>0</v>
      </c>
      <c r="BC41" s="254">
        <f t="shared" si="30"/>
        <v>0</v>
      </c>
      <c r="BD41" s="254">
        <f t="shared" si="30"/>
        <v>0</v>
      </c>
      <c r="BE41" s="254">
        <f t="shared" si="30"/>
        <v>0</v>
      </c>
      <c r="BF41" s="254">
        <f t="shared" si="30"/>
        <v>0</v>
      </c>
      <c r="BG41" s="254">
        <f t="shared" si="30"/>
        <v>0</v>
      </c>
      <c r="BH41" s="254">
        <f t="shared" si="30"/>
        <v>0</v>
      </c>
      <c r="BI41" s="254">
        <f t="shared" si="30"/>
        <v>0</v>
      </c>
      <c r="BJ41" s="254">
        <f t="shared" si="30"/>
        <v>0</v>
      </c>
      <c r="BK41" s="254">
        <f t="shared" si="30"/>
        <v>0</v>
      </c>
      <c r="BL41" s="254">
        <f t="shared" si="30"/>
        <v>0</v>
      </c>
      <c r="BM41" s="254">
        <f t="shared" si="30"/>
        <v>0</v>
      </c>
      <c r="BN41" s="254">
        <f t="shared" si="30"/>
        <v>0</v>
      </c>
      <c r="BO41" s="254">
        <f t="shared" si="30"/>
        <v>0</v>
      </c>
      <c r="BP41" s="254">
        <f t="shared" si="30"/>
        <v>0</v>
      </c>
      <c r="BQ41" s="254">
        <f t="shared" si="30"/>
        <v>0</v>
      </c>
      <c r="BR41" s="254">
        <f t="shared" ref="BR41:CF41" si="31">+IFERROR(BR40*BR8,0)</f>
        <v>0</v>
      </c>
      <c r="BS41" s="254">
        <f t="shared" si="31"/>
        <v>0</v>
      </c>
      <c r="BT41" s="254">
        <f t="shared" si="31"/>
        <v>0</v>
      </c>
      <c r="BU41" s="254">
        <f t="shared" si="31"/>
        <v>0</v>
      </c>
      <c r="BV41" s="254">
        <f t="shared" si="31"/>
        <v>0</v>
      </c>
      <c r="BW41" s="254">
        <f t="shared" si="31"/>
        <v>0</v>
      </c>
      <c r="BX41" s="254">
        <f t="shared" si="31"/>
        <v>0</v>
      </c>
      <c r="BY41" s="254">
        <f t="shared" si="31"/>
        <v>0</v>
      </c>
      <c r="BZ41" s="254">
        <f t="shared" si="31"/>
        <v>0</v>
      </c>
      <c r="CA41" s="254">
        <f t="shared" si="31"/>
        <v>0</v>
      </c>
      <c r="CB41" s="254">
        <f t="shared" si="31"/>
        <v>0</v>
      </c>
      <c r="CC41" s="254">
        <f t="shared" si="31"/>
        <v>0</v>
      </c>
      <c r="CD41" s="254">
        <f t="shared" si="31"/>
        <v>0</v>
      </c>
      <c r="CE41" s="254">
        <f t="shared" si="31"/>
        <v>0</v>
      </c>
      <c r="CF41" s="254">
        <f t="shared" si="31"/>
        <v>0</v>
      </c>
    </row>
    <row r="42" spans="2:84" ht="15" customHeight="1" thickBot="1" x14ac:dyDescent="0.35">
      <c r="B42" s="701">
        <v>7</v>
      </c>
      <c r="C42" s="978"/>
      <c r="D42" s="238" t="s">
        <v>220</v>
      </c>
      <c r="E42" s="254">
        <f>+IFERROR(E37-E38,0)</f>
        <v>0</v>
      </c>
      <c r="F42" s="254">
        <f t="shared" ref="F42:BQ42" si="32">+IFERROR(F37-F38,0)</f>
        <v>0</v>
      </c>
      <c r="G42" s="254">
        <f t="shared" si="32"/>
        <v>0</v>
      </c>
      <c r="H42" s="254">
        <f t="shared" si="32"/>
        <v>0</v>
      </c>
      <c r="I42" s="254">
        <f t="shared" si="32"/>
        <v>0</v>
      </c>
      <c r="J42" s="254">
        <f t="shared" si="32"/>
        <v>0</v>
      </c>
      <c r="K42" s="254">
        <f t="shared" si="32"/>
        <v>0</v>
      </c>
      <c r="L42" s="254">
        <f t="shared" si="32"/>
        <v>0</v>
      </c>
      <c r="M42" s="254">
        <f t="shared" si="32"/>
        <v>0</v>
      </c>
      <c r="N42" s="254">
        <f t="shared" si="32"/>
        <v>0</v>
      </c>
      <c r="O42" s="254">
        <f t="shared" si="32"/>
        <v>0</v>
      </c>
      <c r="P42" s="254">
        <f t="shared" si="32"/>
        <v>0</v>
      </c>
      <c r="Q42" s="254">
        <f t="shared" si="32"/>
        <v>0</v>
      </c>
      <c r="R42" s="254">
        <f t="shared" si="32"/>
        <v>0</v>
      </c>
      <c r="S42" s="254">
        <f t="shared" si="32"/>
        <v>0</v>
      </c>
      <c r="T42" s="254">
        <f t="shared" si="32"/>
        <v>0</v>
      </c>
      <c r="U42" s="254">
        <f t="shared" si="32"/>
        <v>0</v>
      </c>
      <c r="V42" s="254">
        <f t="shared" si="32"/>
        <v>0</v>
      </c>
      <c r="W42" s="254">
        <f t="shared" si="32"/>
        <v>0</v>
      </c>
      <c r="X42" s="254">
        <f t="shared" si="32"/>
        <v>0</v>
      </c>
      <c r="Y42" s="254">
        <f t="shared" si="32"/>
        <v>0</v>
      </c>
      <c r="Z42" s="254">
        <f t="shared" si="32"/>
        <v>0</v>
      </c>
      <c r="AA42" s="254">
        <f t="shared" si="32"/>
        <v>0</v>
      </c>
      <c r="AB42" s="254">
        <f t="shared" si="32"/>
        <v>0</v>
      </c>
      <c r="AC42" s="254">
        <f t="shared" si="32"/>
        <v>0</v>
      </c>
      <c r="AD42" s="254">
        <f t="shared" si="32"/>
        <v>0</v>
      </c>
      <c r="AE42" s="254">
        <f t="shared" si="32"/>
        <v>0</v>
      </c>
      <c r="AF42" s="254">
        <f t="shared" si="32"/>
        <v>0</v>
      </c>
      <c r="AG42" s="254">
        <f t="shared" si="32"/>
        <v>0</v>
      </c>
      <c r="AH42" s="254">
        <f t="shared" si="32"/>
        <v>0</v>
      </c>
      <c r="AI42" s="254">
        <f t="shared" si="32"/>
        <v>0</v>
      </c>
      <c r="AJ42" s="254">
        <f t="shared" si="32"/>
        <v>0</v>
      </c>
      <c r="AK42" s="254">
        <f t="shared" si="32"/>
        <v>0</v>
      </c>
      <c r="AL42" s="254">
        <f t="shared" si="32"/>
        <v>0</v>
      </c>
      <c r="AM42" s="254">
        <f t="shared" si="32"/>
        <v>0</v>
      </c>
      <c r="AN42" s="254">
        <f t="shared" si="32"/>
        <v>0</v>
      </c>
      <c r="AO42" s="254">
        <f t="shared" si="32"/>
        <v>0</v>
      </c>
      <c r="AP42" s="254">
        <f t="shared" si="32"/>
        <v>0</v>
      </c>
      <c r="AQ42" s="254">
        <f t="shared" si="32"/>
        <v>0</v>
      </c>
      <c r="AR42" s="254">
        <f t="shared" si="32"/>
        <v>0</v>
      </c>
      <c r="AS42" s="254">
        <f t="shared" si="32"/>
        <v>0</v>
      </c>
      <c r="AT42" s="254">
        <f t="shared" si="32"/>
        <v>0</v>
      </c>
      <c r="AU42" s="254">
        <f t="shared" si="32"/>
        <v>0</v>
      </c>
      <c r="AV42" s="254">
        <f t="shared" si="32"/>
        <v>0</v>
      </c>
      <c r="AW42" s="254">
        <f t="shared" si="32"/>
        <v>0</v>
      </c>
      <c r="AX42" s="254">
        <f t="shared" si="32"/>
        <v>0</v>
      </c>
      <c r="AY42" s="254">
        <f t="shared" si="32"/>
        <v>0</v>
      </c>
      <c r="AZ42" s="254">
        <f t="shared" si="32"/>
        <v>0</v>
      </c>
      <c r="BA42" s="254">
        <f t="shared" si="32"/>
        <v>0</v>
      </c>
      <c r="BB42" s="254">
        <f t="shared" si="32"/>
        <v>0</v>
      </c>
      <c r="BC42" s="254">
        <f t="shared" si="32"/>
        <v>0</v>
      </c>
      <c r="BD42" s="254">
        <f t="shared" si="32"/>
        <v>0</v>
      </c>
      <c r="BE42" s="254">
        <f t="shared" si="32"/>
        <v>0</v>
      </c>
      <c r="BF42" s="254">
        <f t="shared" si="32"/>
        <v>0</v>
      </c>
      <c r="BG42" s="254">
        <f t="shared" si="32"/>
        <v>0</v>
      </c>
      <c r="BH42" s="254">
        <f t="shared" si="32"/>
        <v>0</v>
      </c>
      <c r="BI42" s="254">
        <f t="shared" si="32"/>
        <v>0</v>
      </c>
      <c r="BJ42" s="254">
        <f t="shared" si="32"/>
        <v>0</v>
      </c>
      <c r="BK42" s="254">
        <f t="shared" si="32"/>
        <v>0</v>
      </c>
      <c r="BL42" s="254">
        <f t="shared" si="32"/>
        <v>0</v>
      </c>
      <c r="BM42" s="254">
        <f t="shared" si="32"/>
        <v>0</v>
      </c>
      <c r="BN42" s="254">
        <f t="shared" si="32"/>
        <v>0</v>
      </c>
      <c r="BO42" s="254">
        <f t="shared" si="32"/>
        <v>0</v>
      </c>
      <c r="BP42" s="254">
        <f t="shared" si="32"/>
        <v>0</v>
      </c>
      <c r="BQ42" s="254">
        <f t="shared" si="32"/>
        <v>0</v>
      </c>
      <c r="BR42" s="254">
        <f t="shared" ref="BR42:CF42" si="33">+IFERROR(BR37-BR38,0)</f>
        <v>0</v>
      </c>
      <c r="BS42" s="254">
        <f t="shared" si="33"/>
        <v>0</v>
      </c>
      <c r="BT42" s="254">
        <f t="shared" si="33"/>
        <v>0</v>
      </c>
      <c r="BU42" s="254">
        <f t="shared" si="33"/>
        <v>0</v>
      </c>
      <c r="BV42" s="254">
        <f t="shared" si="33"/>
        <v>0</v>
      </c>
      <c r="BW42" s="254">
        <f t="shared" si="33"/>
        <v>0</v>
      </c>
      <c r="BX42" s="254">
        <f t="shared" si="33"/>
        <v>0</v>
      </c>
      <c r="BY42" s="254">
        <f t="shared" si="33"/>
        <v>0</v>
      </c>
      <c r="BZ42" s="254">
        <f t="shared" si="33"/>
        <v>0</v>
      </c>
      <c r="CA42" s="254">
        <f t="shared" si="33"/>
        <v>0</v>
      </c>
      <c r="CB42" s="254">
        <f t="shared" si="33"/>
        <v>0</v>
      </c>
      <c r="CC42" s="254">
        <f t="shared" si="33"/>
        <v>0</v>
      </c>
      <c r="CD42" s="254">
        <f t="shared" si="33"/>
        <v>0</v>
      </c>
      <c r="CE42" s="254">
        <f t="shared" si="33"/>
        <v>0</v>
      </c>
      <c r="CF42" s="254">
        <f t="shared" si="33"/>
        <v>0</v>
      </c>
    </row>
    <row r="43" spans="2:84" ht="19.899999999999999" customHeight="1" thickBot="1" x14ac:dyDescent="0.35">
      <c r="B43" s="701">
        <v>8</v>
      </c>
      <c r="C43" s="979"/>
      <c r="D43" s="234" t="s">
        <v>181</v>
      </c>
      <c r="E43" s="251">
        <f>IF(E5='Base Datos'!$V$21,IFERROR(E42/(E38*E9),0),IFERROR((E46+E49)/(E48*E9),0))</f>
        <v>0</v>
      </c>
      <c r="F43" s="251">
        <f>IF(F5='Base Datos'!$V$21,IFERROR(F42/(F38*F9),0),IFERROR((F46+F49)/(F48*F9),0))</f>
        <v>0</v>
      </c>
      <c r="G43" s="251">
        <f>IF(G5='Base Datos'!$V$21,IFERROR(G42/(G38*G9),0),IFERROR((G46+G49)/(G48*G9),0))</f>
        <v>0</v>
      </c>
      <c r="H43" s="251">
        <f>IF(H5='Base Datos'!$V$21,IFERROR(H42/(H38*H9),0),IFERROR((H46+H49)/(H48*H9),0))</f>
        <v>0</v>
      </c>
      <c r="I43" s="251">
        <f>IF(I5='Base Datos'!$V$21,IFERROR(I42/(I38*I9),0),IFERROR((I46+I49)/(I48*I9),0))</f>
        <v>0</v>
      </c>
      <c r="J43" s="251">
        <f>IF(J5='Base Datos'!$V$21,IFERROR(J42/(J38*J9),0),IFERROR((J46+J49)/(J48*J9),0))</f>
        <v>0</v>
      </c>
      <c r="K43" s="251">
        <f>IF(K5='Base Datos'!$V$21,IFERROR(K42/(K38*K9),0),IFERROR((K46+K49)/(K48*K9),0))</f>
        <v>1.0707748627211715</v>
      </c>
      <c r="L43" s="251">
        <f>IF(L5='Base Datos'!$V$21,IFERROR(L42/(L38*L9),0),IFERROR((L46+L49)/(L48*L9),0))</f>
        <v>1.2104562104562104</v>
      </c>
      <c r="M43" s="251">
        <f>IF(M5='Base Datos'!$V$21,IFERROR(M42/(M38*M9),0),IFERROR((M46+M49)/(M48*M9),0))</f>
        <v>1.2047043865225684</v>
      </c>
      <c r="N43" s="251">
        <f>IF(N5='Base Datos'!$V$21,IFERROR(N42/(N38*N9),0),IFERROR((N46+N49)/(N48*N9),0))</f>
        <v>1.2047043865225684</v>
      </c>
      <c r="O43" s="251">
        <f>IF(O5='Base Datos'!$V$21,IFERROR(O42/(O38*O9),0),IFERROR((O46+O49)/(O48*O9),0))</f>
        <v>0</v>
      </c>
      <c r="P43" s="251">
        <f>IF(P5='Base Datos'!$V$21,IFERROR(P42/(P38*P9),0),IFERROR((P46+P49)/(P48*P9),0))</f>
        <v>0</v>
      </c>
      <c r="Q43" s="251">
        <f>IF(Q5='Base Datos'!$V$21,IFERROR(Q42/(Q38*Q9),0),IFERROR((Q46+Q49)/(Q48*Q9),0))</f>
        <v>0</v>
      </c>
      <c r="R43" s="251">
        <f>IF(R5='Base Datos'!$V$21,IFERROR(R42/(R38*R9),0),IFERROR((R46+R49)/(R48*R9),0))</f>
        <v>0</v>
      </c>
      <c r="S43" s="251">
        <f>IF(S5='Base Datos'!$V$21,IFERROR(S42/(S38*S9),0),IFERROR((S46+S49)/(S48*S9),0))</f>
        <v>0</v>
      </c>
      <c r="T43" s="251">
        <f>IF(T5='Base Datos'!$V$21,IFERROR(T42/(T38*T9),0),IFERROR((T46+T49)/(T48*T9),0))</f>
        <v>0</v>
      </c>
      <c r="U43" s="251">
        <f>IF(U5='Base Datos'!$V$21,IFERROR(U42/(U38*U9),0),IFERROR((U46+U49)/(U48*U9),0))</f>
        <v>0</v>
      </c>
      <c r="V43" s="251">
        <f>IF(V5='Base Datos'!$V$21,IFERROR(V42/(V38*V9),0),IFERROR((V46+V49)/(V48*V9),0))</f>
        <v>0</v>
      </c>
      <c r="W43" s="251">
        <f>IF(W5='Base Datos'!$V$21,IFERROR(W42/(W38*W9),0),IFERROR((W46+W49)/(W48*W9),0))</f>
        <v>0</v>
      </c>
      <c r="X43" s="251">
        <f>IF(X5='Base Datos'!$V$21,IFERROR(X42/(X38*X9),0),IFERROR((X46+X49)/(X48*X9),0))</f>
        <v>0</v>
      </c>
      <c r="Y43" s="251">
        <f>IF(Y5='Base Datos'!$V$21,IFERROR(Y42/(Y38*Y9),0),IFERROR((Y46+Y49)/(Y48*Y9),0))</f>
        <v>0</v>
      </c>
      <c r="Z43" s="251">
        <f>IF(Z5='Base Datos'!$V$21,IFERROR(Z42/(Z38*Z9),0),IFERROR((Z46+Z49)/(Z48*Z9),0))</f>
        <v>0</v>
      </c>
      <c r="AA43" s="251">
        <f>IF(AA5='Base Datos'!$V$21,IFERROR(AA42/(AA38*AA9),0),IFERROR((AA46+AA49)/(AA48*AA9),0))</f>
        <v>0</v>
      </c>
      <c r="AB43" s="251">
        <f>IF(AB5='Base Datos'!$V$21,IFERROR(AB42/(AB38*AB9),0),IFERROR((AB46+AB49)/(AB48*AB9),0))</f>
        <v>0</v>
      </c>
      <c r="AC43" s="251">
        <f>IF(AC5='Base Datos'!$V$21,IFERROR(AC42/(AC38*AC9),0),IFERROR((AC46+AC49)/(AC48*AC9),0))</f>
        <v>0</v>
      </c>
      <c r="AD43" s="251">
        <f>IF(AD5='Base Datos'!$V$21,IFERROR(AD42/(AD38*AD9),0),IFERROR((AD46+AD49)/(AD48*AD9),0))</f>
        <v>0</v>
      </c>
      <c r="AE43" s="251">
        <f>IF(AE5='Base Datos'!$V$21,IFERROR(AE42/(AE38*AE9),0),IFERROR((AE46+AE49)/(AE48*AE9),0))</f>
        <v>0</v>
      </c>
      <c r="AF43" s="251">
        <f>IF(AF5='Base Datos'!$V$21,IFERROR(AF42/(AF38*AF9),0),IFERROR((AF46+AF49)/(AF48*AF9),0))</f>
        <v>0</v>
      </c>
      <c r="AG43" s="251">
        <f>IF(AG5='Base Datos'!$V$21,IFERROR(AG42/(AG38*AG9),0),IFERROR((AG46+AG49)/(AG48*AG9),0))</f>
        <v>0</v>
      </c>
      <c r="AH43" s="251">
        <f>IF(AH5='Base Datos'!$V$21,IFERROR(AH42/(AH38*AH9),0),IFERROR((AH46+AH49)/(AH48*AH9),0))</f>
        <v>0</v>
      </c>
      <c r="AI43" s="251">
        <f>IF(AI5='Base Datos'!$V$21,IFERROR(AI42/(AI38*AI9),0),IFERROR((AI46+AI49)/(AI48*AI9),0))</f>
        <v>0</v>
      </c>
      <c r="AJ43" s="251">
        <f>IF(AJ5='Base Datos'!$V$21,IFERROR(AJ42/(AJ38*AJ9),0),IFERROR((AJ46+AJ49)/(AJ48*AJ9),0))</f>
        <v>0</v>
      </c>
      <c r="AK43" s="251">
        <f>IF(AK5='Base Datos'!$V$21,IFERROR(AK42/(AK38*AK9),0),IFERROR((AK46+AK49)/(AK48*AK9),0))</f>
        <v>0</v>
      </c>
      <c r="AL43" s="251">
        <f>IF(AL5='Base Datos'!$V$21,IFERROR(AL42/(AL38*AL9),0),IFERROR((AL46+AL49)/(AL48*AL9),0))</f>
        <v>0</v>
      </c>
      <c r="AM43" s="251">
        <f>IF(AM5='Base Datos'!$V$21,IFERROR(AM42/(AM38*AM9),0),IFERROR((AM46+AM49)/(AM48*AM9),0))</f>
        <v>0</v>
      </c>
      <c r="AN43" s="251">
        <f>IF(AN5='Base Datos'!$V$21,IFERROR(AN42/(AN38*AN9),0),IFERROR((AN46+AN49)/(AN48*AN9),0))</f>
        <v>0</v>
      </c>
      <c r="AO43" s="251">
        <f>IF(AO5='Base Datos'!$V$21,IFERROR(AO42/(AO38*AO9),0),IFERROR((AO46+AO49)/(AO48*AO9),0))</f>
        <v>0</v>
      </c>
      <c r="AP43" s="251">
        <f>IF(AP5='Base Datos'!$V$21,IFERROR(AP42/(AP38*AP9),0),IFERROR((AP46+AP49)/(AP48*AP9),0))</f>
        <v>0</v>
      </c>
      <c r="AQ43" s="251">
        <f>IF(AQ5='Base Datos'!$V$21,IFERROR(AQ42/(AQ38*AQ9),0),IFERROR((AQ46+AQ49)/(AQ48*AQ9),0))</f>
        <v>0</v>
      </c>
      <c r="AR43" s="251">
        <f>IF(AR5='Base Datos'!$V$21,IFERROR(AR42/(AR38*AR9),0),IFERROR((AR46+AR49)/(AR48*AR9),0))</f>
        <v>0</v>
      </c>
      <c r="AS43" s="251">
        <f>IF(AS5='Base Datos'!$V$21,IFERROR(AS42/(AS38*AS9),0),IFERROR((AS46+AS49)/(AS48*AS9),0))</f>
        <v>0</v>
      </c>
      <c r="AT43" s="251">
        <f>IF(AT5='Base Datos'!$V$21,IFERROR(AT42/(AT38*AT9),0),IFERROR((AT46+AT49)/(AT48*AT9),0))</f>
        <v>0</v>
      </c>
      <c r="AU43" s="251">
        <f>IF(AU5='Base Datos'!$V$21,IFERROR(AU42/(AU38*AU9),0),IFERROR((AU46+AU49)/(AU48*AU9),0))</f>
        <v>0</v>
      </c>
      <c r="AV43" s="251">
        <f>IF(AV5='Base Datos'!$V$21,IFERROR(AV42/(AV38*AV9),0),IFERROR((AV46+AV49)/(AV48*AV9),0))</f>
        <v>0</v>
      </c>
      <c r="AW43" s="251">
        <f>IF(AW5='Base Datos'!$V$21,IFERROR(AW42/(AW38*AW9),0),IFERROR((AW46+AW49)/(AW48*AW9),0))</f>
        <v>0</v>
      </c>
      <c r="AX43" s="251">
        <f>IF(AX5='Base Datos'!$V$21,IFERROR(AX42/(AX38*AX9),0),IFERROR((AX46+AX49)/(AX48*AX9),0))</f>
        <v>0</v>
      </c>
      <c r="AY43" s="251">
        <f>IF(AY5='Base Datos'!$V$21,IFERROR(AY42/(AY38*AY9),0),IFERROR((AY46+AY49)/(AY48*AY9),0))</f>
        <v>0</v>
      </c>
      <c r="AZ43" s="251">
        <f>IF(AZ5='Base Datos'!$V$21,IFERROR(AZ42/(AZ38*AZ9),0),IFERROR((AZ46+AZ49)/(AZ48*AZ9),0))</f>
        <v>0</v>
      </c>
      <c r="BA43" s="251">
        <f>IF(BA5='Base Datos'!$V$21,IFERROR(BA42/(BA38*BA9),0),IFERROR((BA46+BA49)/(BA48*BA9),0))</f>
        <v>0</v>
      </c>
      <c r="BB43" s="251">
        <f>IF(BB5='Base Datos'!$V$21,IFERROR(BB42/(BB38*BB9),0),IFERROR((BB46+BB49)/(BB48*BB9),0))</f>
        <v>0</v>
      </c>
      <c r="BC43" s="251">
        <f>IF(BC5='Base Datos'!$V$21,IFERROR(BC42/(BC38*BC9),0),IFERROR((BC46+BC49)/(BC48*BC9),0))</f>
        <v>0</v>
      </c>
      <c r="BD43" s="251">
        <f>IF(BD5='Base Datos'!$V$21,IFERROR(BD42/(BD38*BD9),0),IFERROR((BD46+BD49)/(BD48*BD9),0))</f>
        <v>0</v>
      </c>
      <c r="BE43" s="251">
        <f>IF(BE5='Base Datos'!$V$21,IFERROR(BE42/(BE38*BE9),0),IFERROR((BE46+BE49)/(BE48*BE9),0))</f>
        <v>0</v>
      </c>
      <c r="BF43" s="251">
        <f>IF(BF5='Base Datos'!$V$21,IFERROR(BF42/(BF38*BF9),0),IFERROR((BF46+BF49)/(BF48*BF9),0))</f>
        <v>0</v>
      </c>
      <c r="BG43" s="251">
        <f>IF(BG5='Base Datos'!$V$21,IFERROR(BG42/(BG38*BG9),0),IFERROR((BG46+BG49)/(BG48*BG9),0))</f>
        <v>0</v>
      </c>
      <c r="BH43" s="251">
        <f>IF(BH5='Base Datos'!$V$21,IFERROR(BH42/(BH38*BH9),0),IFERROR((BH46+BH49)/(BH48*BH9),0))</f>
        <v>0</v>
      </c>
      <c r="BI43" s="251">
        <f>IF(BI5='Base Datos'!$V$21,IFERROR(BI42/(BI38*BI9),0),IFERROR((BI46+BI49)/(BI48*BI9),0))</f>
        <v>0</v>
      </c>
      <c r="BJ43" s="251">
        <f>IF(BJ5='Base Datos'!$V$21,IFERROR(BJ42/(BJ38*BJ9),0),IFERROR((BJ46+BJ49)/(BJ48*BJ9),0))</f>
        <v>0</v>
      </c>
      <c r="BK43" s="251">
        <f>IF(BK5='Base Datos'!$V$21,IFERROR(BK42/(BK38*BK9),0),IFERROR((BK46+BK49)/(BK48*BK9),0))</f>
        <v>0</v>
      </c>
      <c r="BL43" s="251">
        <f>IF(BL5='Base Datos'!$V$21,IFERROR(BL42/(BL38*BL9),0),IFERROR((BL46+BL49)/(BL48*BL9),0))</f>
        <v>0</v>
      </c>
      <c r="BM43" s="251">
        <f>IF(BM5='Base Datos'!$V$21,IFERROR(BM42/(BM38*BM9),0),IFERROR((BM46+BM49)/(BM48*BM9),0))</f>
        <v>0</v>
      </c>
      <c r="BN43" s="251">
        <f>IF(BN5='Base Datos'!$V$21,IFERROR(BN42/(BN38*BN9),0),IFERROR((BN46+BN49)/(BN48*BN9),0))</f>
        <v>0</v>
      </c>
      <c r="BO43" s="251">
        <f>IF(BO5='Base Datos'!$V$21,IFERROR(BO42/(BO38*BO9),0),IFERROR((BO46+BO49)/(BO48*BO9),0))</f>
        <v>0</v>
      </c>
      <c r="BP43" s="251">
        <f>IF(BP5='Base Datos'!$V$21,IFERROR(BP42/(BP38*BP9),0),IFERROR((BP46+BP49)/(BP48*BP9),0))</f>
        <v>0</v>
      </c>
      <c r="BQ43" s="251">
        <f>IF(BQ5='Base Datos'!$V$21,IFERROR(BQ42/(BQ38*BQ9),0),IFERROR((BQ46+BQ49)/(BQ48*BQ9),0))</f>
        <v>0</v>
      </c>
      <c r="BR43" s="251">
        <f>IF(BR5='Base Datos'!$V$21,IFERROR(BR42/(BR38*BR9),0),IFERROR((BR46+BR49)/(BR48*BR9),0))</f>
        <v>0</v>
      </c>
      <c r="BS43" s="251">
        <f>IF(BS5='Base Datos'!$V$21,IFERROR(BS42/(BS38*BS9),0),IFERROR((BS46+BS49)/(BS48*BS9),0))</f>
        <v>0</v>
      </c>
      <c r="BT43" s="251">
        <f>IF(BT5='Base Datos'!$V$21,IFERROR(BT42/(BT38*BT9),0),IFERROR((BT46+BT49)/(BT48*BT9),0))</f>
        <v>0</v>
      </c>
      <c r="BU43" s="251">
        <f>IF(BU5='Base Datos'!$V$21,IFERROR(BU42/(BU38*BU9),0),IFERROR((BU46+BU49)/(BU48*BU9),0))</f>
        <v>0</v>
      </c>
      <c r="BV43" s="251">
        <f>IF(BV5='Base Datos'!$V$21,IFERROR(BV42/(BV38*BV9),0),IFERROR((BV46+BV49)/(BV48*BV9),0))</f>
        <v>0</v>
      </c>
      <c r="BW43" s="251">
        <f>IF(BW5='Base Datos'!$V$21,IFERROR(BW42/(BW38*BW9),0),IFERROR((BW46+BW49)/(BW48*BW9),0))</f>
        <v>0</v>
      </c>
      <c r="BX43" s="251">
        <f>IF(BX5='Base Datos'!$V$21,IFERROR(BX42/(BX38*BX9),0),IFERROR((BX46+BX49)/(BX48*BX9),0))</f>
        <v>0</v>
      </c>
      <c r="BY43" s="251">
        <f>IF(BY5='Base Datos'!$V$21,IFERROR(BY42/(BY38*BY9),0),IFERROR((BY46+BY49)/(BY48*BY9),0))</f>
        <v>0</v>
      </c>
      <c r="BZ43" s="251">
        <f>IF(BZ5='Base Datos'!$V$21,IFERROR(BZ42/(BZ38*BZ9),0),IFERROR((BZ46+BZ49)/(BZ48*BZ9),0))</f>
        <v>0</v>
      </c>
      <c r="CA43" s="251">
        <f>IF(CA5='Base Datos'!$V$21,IFERROR(CA42/(CA38*CA9),0),IFERROR((CA46+CA49)/(CA48*CA9),0))</f>
        <v>0</v>
      </c>
      <c r="CB43" s="251">
        <f>IF(CB5='Base Datos'!$V$21,IFERROR(CB42/(CB38*CB9),0),IFERROR((CB46+CB49)/(CB48*CB9),0))</f>
        <v>0</v>
      </c>
      <c r="CC43" s="251">
        <f>IF(CC5='Base Datos'!$V$21,IFERROR(CC42/(CC38*CC9),0),IFERROR((CC46+CC49)/(CC48*CC9),0))</f>
        <v>0</v>
      </c>
      <c r="CD43" s="251">
        <f>IF(CD5='Base Datos'!$V$21,IFERROR(CD42/(CD38*CD9),0),IFERROR((CD46+CD49)/(CD48*CD9),0))</f>
        <v>0</v>
      </c>
      <c r="CE43" s="251">
        <f>IF(CE5='Base Datos'!$V$21,IFERROR(CE42/(CE38*CE9),0),IFERROR((CE46+CE49)/(CE48*CE9),0))</f>
        <v>0</v>
      </c>
      <c r="CF43" s="251">
        <f>IF(CF5='Base Datos'!$V$21,IFERROR(CF42/(CF38*CF9),0),IFERROR((CF46+CF49)/(CF48*CF9),0))</f>
        <v>0</v>
      </c>
    </row>
    <row r="44" spans="2:84" ht="12" customHeight="1" thickBot="1" x14ac:dyDescent="0.35">
      <c r="B44" s="700">
        <v>1</v>
      </c>
      <c r="C44" s="763"/>
      <c r="D44" s="756"/>
      <c r="E44" s="701">
        <v>1</v>
      </c>
      <c r="F44" s="701">
        <v>2</v>
      </c>
      <c r="G44" s="701">
        <v>3</v>
      </c>
      <c r="H44" s="701">
        <v>4</v>
      </c>
      <c r="I44" s="701">
        <v>5</v>
      </c>
      <c r="J44" s="701">
        <v>6</v>
      </c>
      <c r="K44" s="701">
        <v>7</v>
      </c>
      <c r="L44" s="701">
        <v>8</v>
      </c>
      <c r="M44" s="701">
        <v>9</v>
      </c>
      <c r="N44" s="701">
        <v>10</v>
      </c>
      <c r="O44" s="701">
        <v>11</v>
      </c>
      <c r="P44" s="701">
        <v>12</v>
      </c>
      <c r="Q44" s="701">
        <v>13</v>
      </c>
      <c r="R44" s="701">
        <v>14</v>
      </c>
      <c r="S44" s="701">
        <v>15</v>
      </c>
      <c r="T44" s="701">
        <v>16</v>
      </c>
      <c r="U44" s="701">
        <v>17</v>
      </c>
      <c r="V44" s="701">
        <v>18</v>
      </c>
      <c r="W44" s="701">
        <v>19</v>
      </c>
      <c r="X44" s="701">
        <v>20</v>
      </c>
      <c r="Y44" s="701">
        <v>21</v>
      </c>
      <c r="Z44" s="701">
        <v>22</v>
      </c>
      <c r="AA44" s="701">
        <v>23</v>
      </c>
      <c r="AB44" s="701">
        <v>24</v>
      </c>
      <c r="AC44" s="701">
        <v>25</v>
      </c>
      <c r="AD44" s="701">
        <v>26</v>
      </c>
      <c r="AE44" s="701">
        <v>27</v>
      </c>
      <c r="AF44" s="701">
        <v>28</v>
      </c>
      <c r="AG44" s="701">
        <v>29</v>
      </c>
      <c r="AH44" s="701">
        <v>30</v>
      </c>
      <c r="AI44" s="701">
        <v>31</v>
      </c>
      <c r="AJ44" s="701">
        <v>32</v>
      </c>
      <c r="AK44" s="701">
        <v>33</v>
      </c>
      <c r="AL44" s="701">
        <v>34</v>
      </c>
      <c r="AM44" s="701">
        <v>35</v>
      </c>
      <c r="AN44" s="701">
        <v>36</v>
      </c>
      <c r="AO44" s="701">
        <v>37</v>
      </c>
      <c r="AP44" s="701">
        <v>38</v>
      </c>
      <c r="AQ44" s="701">
        <v>39</v>
      </c>
      <c r="AR44" s="701">
        <v>40</v>
      </c>
      <c r="AS44" s="701">
        <v>41</v>
      </c>
      <c r="AT44" s="701">
        <v>42</v>
      </c>
      <c r="AU44" s="701">
        <v>43</v>
      </c>
      <c r="AV44" s="701">
        <v>44</v>
      </c>
      <c r="AW44" s="701">
        <v>45</v>
      </c>
      <c r="AX44" s="701">
        <v>46</v>
      </c>
      <c r="AY44" s="701">
        <v>47</v>
      </c>
      <c r="AZ44" s="701">
        <v>48</v>
      </c>
      <c r="BA44" s="701">
        <v>49</v>
      </c>
      <c r="BB44" s="701">
        <v>50</v>
      </c>
      <c r="BC44" s="701">
        <v>51</v>
      </c>
      <c r="BD44" s="701">
        <v>52</v>
      </c>
      <c r="BE44" s="701">
        <v>53</v>
      </c>
      <c r="BF44" s="701">
        <v>54</v>
      </c>
      <c r="BG44" s="701">
        <v>55</v>
      </c>
      <c r="BH44" s="701">
        <v>56</v>
      </c>
      <c r="BI44" s="701">
        <v>57</v>
      </c>
      <c r="BJ44" s="701">
        <v>58</v>
      </c>
      <c r="BK44" s="701">
        <v>59</v>
      </c>
      <c r="BL44" s="701">
        <v>60</v>
      </c>
      <c r="BM44" s="701">
        <v>61</v>
      </c>
      <c r="BN44" s="701">
        <v>62</v>
      </c>
      <c r="BO44" s="701">
        <v>63</v>
      </c>
      <c r="BP44" s="701">
        <v>64</v>
      </c>
      <c r="BQ44" s="701">
        <v>65</v>
      </c>
      <c r="BR44" s="701">
        <v>66</v>
      </c>
      <c r="BS44" s="701">
        <v>67</v>
      </c>
      <c r="BT44" s="701">
        <v>68</v>
      </c>
      <c r="BU44" s="701">
        <v>69</v>
      </c>
      <c r="BV44" s="701">
        <v>70</v>
      </c>
      <c r="BW44" s="701">
        <v>71</v>
      </c>
      <c r="BX44" s="701">
        <v>72</v>
      </c>
      <c r="BY44" s="701">
        <v>73</v>
      </c>
      <c r="BZ44" s="701">
        <v>74</v>
      </c>
      <c r="CA44" s="701">
        <v>75</v>
      </c>
      <c r="CB44" s="701">
        <v>76</v>
      </c>
      <c r="CC44" s="701">
        <v>77</v>
      </c>
      <c r="CD44" s="701">
        <v>78</v>
      </c>
      <c r="CE44" s="701">
        <v>79</v>
      </c>
      <c r="CF44" s="701">
        <v>80</v>
      </c>
    </row>
    <row r="45" spans="2:84" ht="15" customHeight="1" thickBot="1" x14ac:dyDescent="0.35">
      <c r="B45" s="700">
        <v>2</v>
      </c>
      <c r="C45" s="980" t="s">
        <v>279</v>
      </c>
      <c r="D45" s="263" t="s">
        <v>185</v>
      </c>
      <c r="E45" s="249">
        <f>+IFERROR((1/E14)*3600*E13,0)</f>
        <v>0</v>
      </c>
      <c r="F45" s="249">
        <f t="shared" ref="F45:BQ45" si="34">+IFERROR((1/F14)*3600*F13,0)</f>
        <v>0</v>
      </c>
      <c r="G45" s="249">
        <f t="shared" si="34"/>
        <v>0</v>
      </c>
      <c r="H45" s="249">
        <f t="shared" si="34"/>
        <v>0</v>
      </c>
      <c r="I45" s="249">
        <f t="shared" si="34"/>
        <v>0</v>
      </c>
      <c r="J45" s="249">
        <f t="shared" si="34"/>
        <v>0</v>
      </c>
      <c r="K45" s="249">
        <f t="shared" si="34"/>
        <v>13200</v>
      </c>
      <c r="L45" s="249">
        <f t="shared" si="34"/>
        <v>13200</v>
      </c>
      <c r="M45" s="249">
        <f t="shared" si="34"/>
        <v>10800</v>
      </c>
      <c r="N45" s="249">
        <f t="shared" si="34"/>
        <v>10800</v>
      </c>
      <c r="O45" s="249">
        <f t="shared" si="34"/>
        <v>0</v>
      </c>
      <c r="P45" s="249">
        <f t="shared" si="34"/>
        <v>0</v>
      </c>
      <c r="Q45" s="249">
        <f t="shared" si="34"/>
        <v>0</v>
      </c>
      <c r="R45" s="249">
        <f t="shared" si="34"/>
        <v>0</v>
      </c>
      <c r="S45" s="249">
        <f t="shared" si="34"/>
        <v>0</v>
      </c>
      <c r="T45" s="249">
        <f t="shared" si="34"/>
        <v>0</v>
      </c>
      <c r="U45" s="249">
        <f t="shared" si="34"/>
        <v>0</v>
      </c>
      <c r="V45" s="249">
        <f t="shared" si="34"/>
        <v>0</v>
      </c>
      <c r="W45" s="249">
        <f t="shared" si="34"/>
        <v>0</v>
      </c>
      <c r="X45" s="249">
        <f t="shared" si="34"/>
        <v>0</v>
      </c>
      <c r="Y45" s="249">
        <f t="shared" si="34"/>
        <v>0</v>
      </c>
      <c r="Z45" s="249">
        <f t="shared" si="34"/>
        <v>0</v>
      </c>
      <c r="AA45" s="249">
        <f t="shared" si="34"/>
        <v>0</v>
      </c>
      <c r="AB45" s="249">
        <f t="shared" si="34"/>
        <v>0</v>
      </c>
      <c r="AC45" s="249">
        <f t="shared" si="34"/>
        <v>0</v>
      </c>
      <c r="AD45" s="249">
        <f t="shared" si="34"/>
        <v>0</v>
      </c>
      <c r="AE45" s="249">
        <f t="shared" si="34"/>
        <v>0</v>
      </c>
      <c r="AF45" s="249">
        <f t="shared" si="34"/>
        <v>0</v>
      </c>
      <c r="AG45" s="249">
        <f t="shared" si="34"/>
        <v>0</v>
      </c>
      <c r="AH45" s="249">
        <f t="shared" si="34"/>
        <v>0</v>
      </c>
      <c r="AI45" s="249">
        <f t="shared" si="34"/>
        <v>0</v>
      </c>
      <c r="AJ45" s="249">
        <f t="shared" si="34"/>
        <v>0</v>
      </c>
      <c r="AK45" s="249">
        <f t="shared" si="34"/>
        <v>0</v>
      </c>
      <c r="AL45" s="249">
        <f t="shared" si="34"/>
        <v>0</v>
      </c>
      <c r="AM45" s="249">
        <f t="shared" si="34"/>
        <v>0</v>
      </c>
      <c r="AN45" s="249">
        <f t="shared" si="34"/>
        <v>0</v>
      </c>
      <c r="AO45" s="249">
        <f t="shared" si="34"/>
        <v>0</v>
      </c>
      <c r="AP45" s="249">
        <f t="shared" si="34"/>
        <v>0</v>
      </c>
      <c r="AQ45" s="249">
        <f t="shared" si="34"/>
        <v>0</v>
      </c>
      <c r="AR45" s="249">
        <f t="shared" si="34"/>
        <v>0</v>
      </c>
      <c r="AS45" s="249">
        <f t="shared" si="34"/>
        <v>0</v>
      </c>
      <c r="AT45" s="249">
        <f t="shared" si="34"/>
        <v>0</v>
      </c>
      <c r="AU45" s="249">
        <f t="shared" si="34"/>
        <v>0</v>
      </c>
      <c r="AV45" s="249">
        <f t="shared" si="34"/>
        <v>0</v>
      </c>
      <c r="AW45" s="249">
        <f t="shared" si="34"/>
        <v>0</v>
      </c>
      <c r="AX45" s="249">
        <f t="shared" si="34"/>
        <v>0</v>
      </c>
      <c r="AY45" s="249">
        <f t="shared" si="34"/>
        <v>0</v>
      </c>
      <c r="AZ45" s="249">
        <f t="shared" si="34"/>
        <v>0</v>
      </c>
      <c r="BA45" s="249">
        <f t="shared" si="34"/>
        <v>0</v>
      </c>
      <c r="BB45" s="249">
        <f t="shared" si="34"/>
        <v>0</v>
      </c>
      <c r="BC45" s="249">
        <f t="shared" si="34"/>
        <v>0</v>
      </c>
      <c r="BD45" s="249">
        <f t="shared" si="34"/>
        <v>0</v>
      </c>
      <c r="BE45" s="249">
        <f t="shared" si="34"/>
        <v>0</v>
      </c>
      <c r="BF45" s="249">
        <f t="shared" si="34"/>
        <v>0</v>
      </c>
      <c r="BG45" s="249">
        <f t="shared" si="34"/>
        <v>0</v>
      </c>
      <c r="BH45" s="249">
        <f t="shared" si="34"/>
        <v>0</v>
      </c>
      <c r="BI45" s="249">
        <f t="shared" si="34"/>
        <v>0</v>
      </c>
      <c r="BJ45" s="249">
        <f t="shared" si="34"/>
        <v>0</v>
      </c>
      <c r="BK45" s="249">
        <f t="shared" si="34"/>
        <v>0</v>
      </c>
      <c r="BL45" s="249">
        <f t="shared" si="34"/>
        <v>0</v>
      </c>
      <c r="BM45" s="249">
        <f t="shared" si="34"/>
        <v>0</v>
      </c>
      <c r="BN45" s="249">
        <f t="shared" si="34"/>
        <v>0</v>
      </c>
      <c r="BO45" s="249">
        <f t="shared" si="34"/>
        <v>0</v>
      </c>
      <c r="BP45" s="249">
        <f t="shared" si="34"/>
        <v>0</v>
      </c>
      <c r="BQ45" s="249">
        <f t="shared" si="34"/>
        <v>0</v>
      </c>
      <c r="BR45" s="249">
        <f t="shared" ref="BR45:CF45" si="35">+IFERROR((1/BR14)*3600*BR13,0)</f>
        <v>0</v>
      </c>
      <c r="BS45" s="249">
        <f t="shared" si="35"/>
        <v>0</v>
      </c>
      <c r="BT45" s="249">
        <f t="shared" si="35"/>
        <v>0</v>
      </c>
      <c r="BU45" s="249">
        <f t="shared" si="35"/>
        <v>0</v>
      </c>
      <c r="BV45" s="249">
        <f t="shared" si="35"/>
        <v>0</v>
      </c>
      <c r="BW45" s="249">
        <f t="shared" si="35"/>
        <v>0</v>
      </c>
      <c r="BX45" s="249">
        <f t="shared" si="35"/>
        <v>0</v>
      </c>
      <c r="BY45" s="249">
        <f t="shared" si="35"/>
        <v>0</v>
      </c>
      <c r="BZ45" s="249">
        <f t="shared" si="35"/>
        <v>0</v>
      </c>
      <c r="CA45" s="249">
        <f t="shared" si="35"/>
        <v>0</v>
      </c>
      <c r="CB45" s="249">
        <f t="shared" si="35"/>
        <v>0</v>
      </c>
      <c r="CC45" s="249">
        <f t="shared" si="35"/>
        <v>0</v>
      </c>
      <c r="CD45" s="249">
        <f t="shared" si="35"/>
        <v>0</v>
      </c>
      <c r="CE45" s="249">
        <f t="shared" si="35"/>
        <v>0</v>
      </c>
      <c r="CF45" s="249">
        <f t="shared" si="35"/>
        <v>0</v>
      </c>
    </row>
    <row r="46" spans="2:84" ht="15" customHeight="1" thickBot="1" x14ac:dyDescent="0.35">
      <c r="B46" s="700">
        <v>3</v>
      </c>
      <c r="C46" s="981"/>
      <c r="D46" s="263" t="s">
        <v>186</v>
      </c>
      <c r="E46" s="249">
        <f>+IFERROR(E45*E35/100,0)</f>
        <v>0</v>
      </c>
      <c r="F46" s="249">
        <f t="shared" ref="F46:BQ46" si="36">+IFERROR(F45*F35/100,0)</f>
        <v>0</v>
      </c>
      <c r="G46" s="249">
        <f t="shared" si="36"/>
        <v>0</v>
      </c>
      <c r="H46" s="249">
        <f t="shared" si="36"/>
        <v>0</v>
      </c>
      <c r="I46" s="249">
        <f t="shared" si="36"/>
        <v>0</v>
      </c>
      <c r="J46" s="249">
        <f t="shared" si="36"/>
        <v>0</v>
      </c>
      <c r="K46" s="249">
        <f t="shared" si="36"/>
        <v>7656</v>
      </c>
      <c r="L46" s="249">
        <f t="shared" si="36"/>
        <v>7788</v>
      </c>
      <c r="M46" s="249">
        <f t="shared" si="36"/>
        <v>6804</v>
      </c>
      <c r="N46" s="249">
        <f t="shared" si="36"/>
        <v>6804</v>
      </c>
      <c r="O46" s="249">
        <f t="shared" si="36"/>
        <v>0</v>
      </c>
      <c r="P46" s="249">
        <f t="shared" si="36"/>
        <v>0</v>
      </c>
      <c r="Q46" s="249">
        <f t="shared" si="36"/>
        <v>0</v>
      </c>
      <c r="R46" s="249">
        <f t="shared" si="36"/>
        <v>0</v>
      </c>
      <c r="S46" s="249">
        <f t="shared" si="36"/>
        <v>0</v>
      </c>
      <c r="T46" s="249">
        <f t="shared" si="36"/>
        <v>0</v>
      </c>
      <c r="U46" s="249">
        <f t="shared" si="36"/>
        <v>0</v>
      </c>
      <c r="V46" s="249">
        <f t="shared" si="36"/>
        <v>0</v>
      </c>
      <c r="W46" s="249">
        <f t="shared" si="36"/>
        <v>0</v>
      </c>
      <c r="X46" s="249">
        <f t="shared" si="36"/>
        <v>0</v>
      </c>
      <c r="Y46" s="249">
        <f t="shared" si="36"/>
        <v>0</v>
      </c>
      <c r="Z46" s="249">
        <f t="shared" si="36"/>
        <v>0</v>
      </c>
      <c r="AA46" s="249">
        <f t="shared" si="36"/>
        <v>0</v>
      </c>
      <c r="AB46" s="249">
        <f t="shared" si="36"/>
        <v>0</v>
      </c>
      <c r="AC46" s="249">
        <f t="shared" si="36"/>
        <v>0</v>
      </c>
      <c r="AD46" s="249">
        <f t="shared" si="36"/>
        <v>0</v>
      </c>
      <c r="AE46" s="249">
        <f t="shared" si="36"/>
        <v>0</v>
      </c>
      <c r="AF46" s="249">
        <f t="shared" si="36"/>
        <v>0</v>
      </c>
      <c r="AG46" s="249">
        <f t="shared" si="36"/>
        <v>0</v>
      </c>
      <c r="AH46" s="249">
        <f t="shared" si="36"/>
        <v>0</v>
      </c>
      <c r="AI46" s="249">
        <f t="shared" si="36"/>
        <v>0</v>
      </c>
      <c r="AJ46" s="249">
        <f t="shared" si="36"/>
        <v>0</v>
      </c>
      <c r="AK46" s="249">
        <f t="shared" si="36"/>
        <v>0</v>
      </c>
      <c r="AL46" s="249">
        <f t="shared" si="36"/>
        <v>0</v>
      </c>
      <c r="AM46" s="249">
        <f t="shared" si="36"/>
        <v>0</v>
      </c>
      <c r="AN46" s="249">
        <f t="shared" si="36"/>
        <v>0</v>
      </c>
      <c r="AO46" s="249">
        <f t="shared" si="36"/>
        <v>0</v>
      </c>
      <c r="AP46" s="249">
        <f t="shared" si="36"/>
        <v>0</v>
      </c>
      <c r="AQ46" s="249">
        <f t="shared" si="36"/>
        <v>0</v>
      </c>
      <c r="AR46" s="249">
        <f t="shared" si="36"/>
        <v>0</v>
      </c>
      <c r="AS46" s="249">
        <f t="shared" si="36"/>
        <v>0</v>
      </c>
      <c r="AT46" s="249">
        <f t="shared" si="36"/>
        <v>0</v>
      </c>
      <c r="AU46" s="249">
        <f t="shared" si="36"/>
        <v>0</v>
      </c>
      <c r="AV46" s="249">
        <f t="shared" si="36"/>
        <v>0</v>
      </c>
      <c r="AW46" s="249">
        <f t="shared" si="36"/>
        <v>0</v>
      </c>
      <c r="AX46" s="249">
        <f t="shared" si="36"/>
        <v>0</v>
      </c>
      <c r="AY46" s="249">
        <f t="shared" si="36"/>
        <v>0</v>
      </c>
      <c r="AZ46" s="249">
        <f t="shared" si="36"/>
        <v>0</v>
      </c>
      <c r="BA46" s="249">
        <f t="shared" si="36"/>
        <v>0</v>
      </c>
      <c r="BB46" s="249">
        <f t="shared" si="36"/>
        <v>0</v>
      </c>
      <c r="BC46" s="249">
        <f t="shared" si="36"/>
        <v>0</v>
      </c>
      <c r="BD46" s="249">
        <f t="shared" si="36"/>
        <v>0</v>
      </c>
      <c r="BE46" s="249">
        <f t="shared" si="36"/>
        <v>0</v>
      </c>
      <c r="BF46" s="249">
        <f t="shared" si="36"/>
        <v>0</v>
      </c>
      <c r="BG46" s="249">
        <f t="shared" si="36"/>
        <v>0</v>
      </c>
      <c r="BH46" s="249">
        <f t="shared" si="36"/>
        <v>0</v>
      </c>
      <c r="BI46" s="249">
        <f t="shared" si="36"/>
        <v>0</v>
      </c>
      <c r="BJ46" s="249">
        <f t="shared" si="36"/>
        <v>0</v>
      </c>
      <c r="BK46" s="249">
        <f t="shared" si="36"/>
        <v>0</v>
      </c>
      <c r="BL46" s="249">
        <f t="shared" si="36"/>
        <v>0</v>
      </c>
      <c r="BM46" s="249">
        <f t="shared" si="36"/>
        <v>0</v>
      </c>
      <c r="BN46" s="249">
        <f t="shared" si="36"/>
        <v>0</v>
      </c>
      <c r="BO46" s="249">
        <f t="shared" si="36"/>
        <v>0</v>
      </c>
      <c r="BP46" s="249">
        <f t="shared" si="36"/>
        <v>0</v>
      </c>
      <c r="BQ46" s="249">
        <f t="shared" si="36"/>
        <v>0</v>
      </c>
      <c r="BR46" s="249">
        <f t="shared" ref="BR46:CF46" si="37">+IFERROR(BR45*BR35/100,0)</f>
        <v>0</v>
      </c>
      <c r="BS46" s="249">
        <f t="shared" si="37"/>
        <v>0</v>
      </c>
      <c r="BT46" s="249">
        <f t="shared" si="37"/>
        <v>0</v>
      </c>
      <c r="BU46" s="249">
        <f t="shared" si="37"/>
        <v>0</v>
      </c>
      <c r="BV46" s="249">
        <f t="shared" si="37"/>
        <v>0</v>
      </c>
      <c r="BW46" s="249">
        <f t="shared" si="37"/>
        <v>0</v>
      </c>
      <c r="BX46" s="249">
        <f t="shared" si="37"/>
        <v>0</v>
      </c>
      <c r="BY46" s="249">
        <f t="shared" si="37"/>
        <v>0</v>
      </c>
      <c r="BZ46" s="249">
        <f t="shared" si="37"/>
        <v>0</v>
      </c>
      <c r="CA46" s="249">
        <f t="shared" si="37"/>
        <v>0</v>
      </c>
      <c r="CB46" s="249">
        <f t="shared" si="37"/>
        <v>0</v>
      </c>
      <c r="CC46" s="249">
        <f t="shared" si="37"/>
        <v>0</v>
      </c>
      <c r="CD46" s="249">
        <f t="shared" si="37"/>
        <v>0</v>
      </c>
      <c r="CE46" s="249">
        <f t="shared" si="37"/>
        <v>0</v>
      </c>
      <c r="CF46" s="249">
        <f t="shared" si="37"/>
        <v>0</v>
      </c>
    </row>
    <row r="47" spans="2:84" ht="15" customHeight="1" thickBot="1" x14ac:dyDescent="0.35">
      <c r="B47" s="700">
        <v>4</v>
      </c>
      <c r="C47" s="981"/>
      <c r="D47" s="263" t="s">
        <v>187</v>
      </c>
      <c r="E47" s="249">
        <f>+IFERROR(E45-E46,0)</f>
        <v>0</v>
      </c>
      <c r="F47" s="249">
        <f t="shared" ref="F47:BQ47" si="38">+IFERROR(F45-F46,0)</f>
        <v>0</v>
      </c>
      <c r="G47" s="249">
        <f t="shared" si="38"/>
        <v>0</v>
      </c>
      <c r="H47" s="249">
        <f t="shared" si="38"/>
        <v>0</v>
      </c>
      <c r="I47" s="249">
        <f t="shared" si="38"/>
        <v>0</v>
      </c>
      <c r="J47" s="249">
        <f t="shared" si="38"/>
        <v>0</v>
      </c>
      <c r="K47" s="249">
        <f t="shared" si="38"/>
        <v>5544</v>
      </c>
      <c r="L47" s="249">
        <f t="shared" si="38"/>
        <v>5412</v>
      </c>
      <c r="M47" s="249">
        <f t="shared" si="38"/>
        <v>3996</v>
      </c>
      <c r="N47" s="249">
        <f t="shared" si="38"/>
        <v>3996</v>
      </c>
      <c r="O47" s="249">
        <f t="shared" si="38"/>
        <v>0</v>
      </c>
      <c r="P47" s="249">
        <f t="shared" si="38"/>
        <v>0</v>
      </c>
      <c r="Q47" s="249">
        <f t="shared" si="38"/>
        <v>0</v>
      </c>
      <c r="R47" s="249">
        <f t="shared" si="38"/>
        <v>0</v>
      </c>
      <c r="S47" s="249">
        <f t="shared" si="38"/>
        <v>0</v>
      </c>
      <c r="T47" s="249">
        <f t="shared" si="38"/>
        <v>0</v>
      </c>
      <c r="U47" s="249">
        <f t="shared" si="38"/>
        <v>0</v>
      </c>
      <c r="V47" s="249">
        <f t="shared" si="38"/>
        <v>0</v>
      </c>
      <c r="W47" s="249">
        <f t="shared" si="38"/>
        <v>0</v>
      </c>
      <c r="X47" s="249">
        <f t="shared" si="38"/>
        <v>0</v>
      </c>
      <c r="Y47" s="249">
        <f t="shared" si="38"/>
        <v>0</v>
      </c>
      <c r="Z47" s="249">
        <f t="shared" si="38"/>
        <v>0</v>
      </c>
      <c r="AA47" s="249">
        <f t="shared" si="38"/>
        <v>0</v>
      </c>
      <c r="AB47" s="249">
        <f t="shared" si="38"/>
        <v>0</v>
      </c>
      <c r="AC47" s="249">
        <f t="shared" si="38"/>
        <v>0</v>
      </c>
      <c r="AD47" s="249">
        <f t="shared" si="38"/>
        <v>0</v>
      </c>
      <c r="AE47" s="249">
        <f t="shared" si="38"/>
        <v>0</v>
      </c>
      <c r="AF47" s="249">
        <f t="shared" si="38"/>
        <v>0</v>
      </c>
      <c r="AG47" s="249">
        <f t="shared" si="38"/>
        <v>0</v>
      </c>
      <c r="AH47" s="249">
        <f t="shared" si="38"/>
        <v>0</v>
      </c>
      <c r="AI47" s="249">
        <f t="shared" si="38"/>
        <v>0</v>
      </c>
      <c r="AJ47" s="249">
        <f t="shared" si="38"/>
        <v>0</v>
      </c>
      <c r="AK47" s="249">
        <f t="shared" si="38"/>
        <v>0</v>
      </c>
      <c r="AL47" s="249">
        <f t="shared" si="38"/>
        <v>0</v>
      </c>
      <c r="AM47" s="249">
        <f t="shared" si="38"/>
        <v>0</v>
      </c>
      <c r="AN47" s="249">
        <f t="shared" si="38"/>
        <v>0</v>
      </c>
      <c r="AO47" s="249">
        <f t="shared" si="38"/>
        <v>0</v>
      </c>
      <c r="AP47" s="249">
        <f t="shared" si="38"/>
        <v>0</v>
      </c>
      <c r="AQ47" s="249">
        <f t="shared" si="38"/>
        <v>0</v>
      </c>
      <c r="AR47" s="249">
        <f t="shared" si="38"/>
        <v>0</v>
      </c>
      <c r="AS47" s="249">
        <f t="shared" si="38"/>
        <v>0</v>
      </c>
      <c r="AT47" s="249">
        <f t="shared" si="38"/>
        <v>0</v>
      </c>
      <c r="AU47" s="249">
        <f t="shared" si="38"/>
        <v>0</v>
      </c>
      <c r="AV47" s="249">
        <f t="shared" si="38"/>
        <v>0</v>
      </c>
      <c r="AW47" s="249">
        <f t="shared" si="38"/>
        <v>0</v>
      </c>
      <c r="AX47" s="249">
        <f t="shared" si="38"/>
        <v>0</v>
      </c>
      <c r="AY47" s="249">
        <f t="shared" si="38"/>
        <v>0</v>
      </c>
      <c r="AZ47" s="249">
        <f t="shared" si="38"/>
        <v>0</v>
      </c>
      <c r="BA47" s="249">
        <f t="shared" si="38"/>
        <v>0</v>
      </c>
      <c r="BB47" s="249">
        <f t="shared" si="38"/>
        <v>0</v>
      </c>
      <c r="BC47" s="249">
        <f t="shared" si="38"/>
        <v>0</v>
      </c>
      <c r="BD47" s="249">
        <f t="shared" si="38"/>
        <v>0</v>
      </c>
      <c r="BE47" s="249">
        <f t="shared" si="38"/>
        <v>0</v>
      </c>
      <c r="BF47" s="249">
        <f t="shared" si="38"/>
        <v>0</v>
      </c>
      <c r="BG47" s="249">
        <f t="shared" si="38"/>
        <v>0</v>
      </c>
      <c r="BH47" s="249">
        <f t="shared" si="38"/>
        <v>0</v>
      </c>
      <c r="BI47" s="249">
        <f t="shared" si="38"/>
        <v>0</v>
      </c>
      <c r="BJ47" s="249">
        <f t="shared" si="38"/>
        <v>0</v>
      </c>
      <c r="BK47" s="249">
        <f t="shared" si="38"/>
        <v>0</v>
      </c>
      <c r="BL47" s="249">
        <f t="shared" si="38"/>
        <v>0</v>
      </c>
      <c r="BM47" s="249">
        <f t="shared" si="38"/>
        <v>0</v>
      </c>
      <c r="BN47" s="249">
        <f t="shared" si="38"/>
        <v>0</v>
      </c>
      <c r="BO47" s="249">
        <f t="shared" si="38"/>
        <v>0</v>
      </c>
      <c r="BP47" s="249">
        <f t="shared" si="38"/>
        <v>0</v>
      </c>
      <c r="BQ47" s="249">
        <f t="shared" si="38"/>
        <v>0</v>
      </c>
      <c r="BR47" s="249">
        <f t="shared" ref="BR47:CF47" si="39">+IFERROR(BR45-BR46,0)</f>
        <v>0</v>
      </c>
      <c r="BS47" s="249">
        <f t="shared" si="39"/>
        <v>0</v>
      </c>
      <c r="BT47" s="249">
        <f t="shared" si="39"/>
        <v>0</v>
      </c>
      <c r="BU47" s="249">
        <f t="shared" si="39"/>
        <v>0</v>
      </c>
      <c r="BV47" s="249">
        <f t="shared" si="39"/>
        <v>0</v>
      </c>
      <c r="BW47" s="249">
        <f t="shared" si="39"/>
        <v>0</v>
      </c>
      <c r="BX47" s="249">
        <f t="shared" si="39"/>
        <v>0</v>
      </c>
      <c r="BY47" s="249">
        <f t="shared" si="39"/>
        <v>0</v>
      </c>
      <c r="BZ47" s="249">
        <f t="shared" si="39"/>
        <v>0</v>
      </c>
      <c r="CA47" s="249">
        <f t="shared" si="39"/>
        <v>0</v>
      </c>
      <c r="CB47" s="249">
        <f t="shared" si="39"/>
        <v>0</v>
      </c>
      <c r="CC47" s="249">
        <f t="shared" si="39"/>
        <v>0</v>
      </c>
      <c r="CD47" s="249">
        <f t="shared" si="39"/>
        <v>0</v>
      </c>
      <c r="CE47" s="249">
        <f t="shared" si="39"/>
        <v>0</v>
      </c>
      <c r="CF47" s="249">
        <f t="shared" si="39"/>
        <v>0</v>
      </c>
    </row>
    <row r="48" spans="2:84" ht="15" customHeight="1" thickBot="1" x14ac:dyDescent="0.35">
      <c r="B48" s="700">
        <v>5</v>
      </c>
      <c r="C48" s="981"/>
      <c r="D48" s="263" t="s">
        <v>280</v>
      </c>
      <c r="E48" s="249">
        <f>+IFERROR(E45*E33/100,0)</f>
        <v>0</v>
      </c>
      <c r="F48" s="249">
        <f t="shared" ref="F48:BQ48" si="40">+IFERROR(F45*F33/100,0)</f>
        <v>0</v>
      </c>
      <c r="G48" s="249">
        <f t="shared" si="40"/>
        <v>0</v>
      </c>
      <c r="H48" s="249">
        <f t="shared" si="40"/>
        <v>0</v>
      </c>
      <c r="I48" s="249">
        <f t="shared" si="40"/>
        <v>0</v>
      </c>
      <c r="J48" s="249">
        <f t="shared" si="40"/>
        <v>0</v>
      </c>
      <c r="K48" s="249">
        <f t="shared" si="40"/>
        <v>3933.6</v>
      </c>
      <c r="L48" s="249">
        <f t="shared" si="40"/>
        <v>3603.6</v>
      </c>
      <c r="M48" s="249">
        <f t="shared" si="40"/>
        <v>2613.6</v>
      </c>
      <c r="N48" s="249">
        <f t="shared" si="40"/>
        <v>2613.6</v>
      </c>
      <c r="O48" s="249">
        <f t="shared" si="40"/>
        <v>0</v>
      </c>
      <c r="P48" s="249">
        <f t="shared" si="40"/>
        <v>0</v>
      </c>
      <c r="Q48" s="249">
        <f t="shared" si="40"/>
        <v>0</v>
      </c>
      <c r="R48" s="249">
        <f t="shared" si="40"/>
        <v>0</v>
      </c>
      <c r="S48" s="249">
        <f t="shared" si="40"/>
        <v>0</v>
      </c>
      <c r="T48" s="249">
        <f t="shared" si="40"/>
        <v>0</v>
      </c>
      <c r="U48" s="249">
        <f t="shared" si="40"/>
        <v>0</v>
      </c>
      <c r="V48" s="249">
        <f t="shared" si="40"/>
        <v>0</v>
      </c>
      <c r="W48" s="249">
        <f t="shared" si="40"/>
        <v>0</v>
      </c>
      <c r="X48" s="249">
        <f t="shared" si="40"/>
        <v>0</v>
      </c>
      <c r="Y48" s="249">
        <f t="shared" si="40"/>
        <v>0</v>
      </c>
      <c r="Z48" s="249">
        <f t="shared" si="40"/>
        <v>0</v>
      </c>
      <c r="AA48" s="249">
        <f t="shared" si="40"/>
        <v>0</v>
      </c>
      <c r="AB48" s="249">
        <f t="shared" si="40"/>
        <v>0</v>
      </c>
      <c r="AC48" s="249">
        <f t="shared" si="40"/>
        <v>0</v>
      </c>
      <c r="AD48" s="249">
        <f t="shared" si="40"/>
        <v>0</v>
      </c>
      <c r="AE48" s="249">
        <f t="shared" si="40"/>
        <v>0</v>
      </c>
      <c r="AF48" s="249">
        <f t="shared" si="40"/>
        <v>0</v>
      </c>
      <c r="AG48" s="249">
        <f t="shared" si="40"/>
        <v>0</v>
      </c>
      <c r="AH48" s="249">
        <f t="shared" si="40"/>
        <v>0</v>
      </c>
      <c r="AI48" s="249">
        <f t="shared" si="40"/>
        <v>0</v>
      </c>
      <c r="AJ48" s="249">
        <f t="shared" si="40"/>
        <v>0</v>
      </c>
      <c r="AK48" s="249">
        <f t="shared" si="40"/>
        <v>0</v>
      </c>
      <c r="AL48" s="249">
        <f t="shared" si="40"/>
        <v>0</v>
      </c>
      <c r="AM48" s="249">
        <f t="shared" si="40"/>
        <v>0</v>
      </c>
      <c r="AN48" s="249">
        <f t="shared" si="40"/>
        <v>0</v>
      </c>
      <c r="AO48" s="249">
        <f t="shared" si="40"/>
        <v>0</v>
      </c>
      <c r="AP48" s="249">
        <f t="shared" si="40"/>
        <v>0</v>
      </c>
      <c r="AQ48" s="249">
        <f t="shared" si="40"/>
        <v>0</v>
      </c>
      <c r="AR48" s="249">
        <f t="shared" si="40"/>
        <v>0</v>
      </c>
      <c r="AS48" s="249">
        <f t="shared" si="40"/>
        <v>0</v>
      </c>
      <c r="AT48" s="249">
        <f t="shared" si="40"/>
        <v>0</v>
      </c>
      <c r="AU48" s="249">
        <f t="shared" si="40"/>
        <v>0</v>
      </c>
      <c r="AV48" s="249">
        <f t="shared" si="40"/>
        <v>0</v>
      </c>
      <c r="AW48" s="249">
        <f t="shared" si="40"/>
        <v>0</v>
      </c>
      <c r="AX48" s="249">
        <f t="shared" si="40"/>
        <v>0</v>
      </c>
      <c r="AY48" s="249">
        <f t="shared" si="40"/>
        <v>0</v>
      </c>
      <c r="AZ48" s="249">
        <f t="shared" si="40"/>
        <v>0</v>
      </c>
      <c r="BA48" s="249">
        <f t="shared" si="40"/>
        <v>0</v>
      </c>
      <c r="BB48" s="249">
        <f t="shared" si="40"/>
        <v>0</v>
      </c>
      <c r="BC48" s="249">
        <f t="shared" si="40"/>
        <v>0</v>
      </c>
      <c r="BD48" s="249">
        <f t="shared" si="40"/>
        <v>0</v>
      </c>
      <c r="BE48" s="249">
        <f t="shared" si="40"/>
        <v>0</v>
      </c>
      <c r="BF48" s="249">
        <f t="shared" si="40"/>
        <v>0</v>
      </c>
      <c r="BG48" s="249">
        <f t="shared" si="40"/>
        <v>0</v>
      </c>
      <c r="BH48" s="249">
        <f t="shared" si="40"/>
        <v>0</v>
      </c>
      <c r="BI48" s="249">
        <f t="shared" si="40"/>
        <v>0</v>
      </c>
      <c r="BJ48" s="249">
        <f t="shared" si="40"/>
        <v>0</v>
      </c>
      <c r="BK48" s="249">
        <f t="shared" si="40"/>
        <v>0</v>
      </c>
      <c r="BL48" s="249">
        <f t="shared" si="40"/>
        <v>0</v>
      </c>
      <c r="BM48" s="249">
        <f t="shared" si="40"/>
        <v>0</v>
      </c>
      <c r="BN48" s="249">
        <f t="shared" si="40"/>
        <v>0</v>
      </c>
      <c r="BO48" s="249">
        <f t="shared" si="40"/>
        <v>0</v>
      </c>
      <c r="BP48" s="249">
        <f t="shared" si="40"/>
        <v>0</v>
      </c>
      <c r="BQ48" s="249">
        <f t="shared" si="40"/>
        <v>0</v>
      </c>
      <c r="BR48" s="249">
        <f t="shared" ref="BR48:CF48" si="41">+IFERROR(BR45*BR33/100,0)</f>
        <v>0</v>
      </c>
      <c r="BS48" s="249">
        <f t="shared" si="41"/>
        <v>0</v>
      </c>
      <c r="BT48" s="249">
        <f t="shared" si="41"/>
        <v>0</v>
      </c>
      <c r="BU48" s="249">
        <f t="shared" si="41"/>
        <v>0</v>
      </c>
      <c r="BV48" s="249">
        <f t="shared" si="41"/>
        <v>0</v>
      </c>
      <c r="BW48" s="249">
        <f t="shared" si="41"/>
        <v>0</v>
      </c>
      <c r="BX48" s="249">
        <f t="shared" si="41"/>
        <v>0</v>
      </c>
      <c r="BY48" s="249">
        <f t="shared" si="41"/>
        <v>0</v>
      </c>
      <c r="BZ48" s="249">
        <f t="shared" si="41"/>
        <v>0</v>
      </c>
      <c r="CA48" s="249">
        <f t="shared" si="41"/>
        <v>0</v>
      </c>
      <c r="CB48" s="249">
        <f t="shared" si="41"/>
        <v>0</v>
      </c>
      <c r="CC48" s="249">
        <f t="shared" si="41"/>
        <v>0</v>
      </c>
      <c r="CD48" s="249">
        <f t="shared" si="41"/>
        <v>0</v>
      </c>
      <c r="CE48" s="249">
        <f t="shared" si="41"/>
        <v>0</v>
      </c>
      <c r="CF48" s="249">
        <f t="shared" si="41"/>
        <v>0</v>
      </c>
    </row>
    <row r="49" spans="1:84" ht="15" customHeight="1" thickBot="1" x14ac:dyDescent="0.35">
      <c r="B49" s="700">
        <v>6</v>
      </c>
      <c r="C49" s="982"/>
      <c r="D49" s="263" t="s">
        <v>281</v>
      </c>
      <c r="E49" s="249">
        <f>+IFERROR(E47-E48,0)</f>
        <v>0</v>
      </c>
      <c r="F49" s="249">
        <f t="shared" ref="F49:BQ49" si="42">+IFERROR(F47-F48,0)</f>
        <v>0</v>
      </c>
      <c r="G49" s="249">
        <f t="shared" si="42"/>
        <v>0</v>
      </c>
      <c r="H49" s="249">
        <f t="shared" si="42"/>
        <v>0</v>
      </c>
      <c r="I49" s="249">
        <f t="shared" si="42"/>
        <v>0</v>
      </c>
      <c r="J49" s="249">
        <f t="shared" si="42"/>
        <v>0</v>
      </c>
      <c r="K49" s="249">
        <f t="shared" si="42"/>
        <v>1610.4</v>
      </c>
      <c r="L49" s="249">
        <f t="shared" si="42"/>
        <v>1808.4</v>
      </c>
      <c r="M49" s="249">
        <f t="shared" si="42"/>
        <v>1382.4</v>
      </c>
      <c r="N49" s="249">
        <f t="shared" si="42"/>
        <v>1382.4</v>
      </c>
      <c r="O49" s="249">
        <f t="shared" si="42"/>
        <v>0</v>
      </c>
      <c r="P49" s="249">
        <f t="shared" si="42"/>
        <v>0</v>
      </c>
      <c r="Q49" s="249">
        <f t="shared" si="42"/>
        <v>0</v>
      </c>
      <c r="R49" s="249">
        <f t="shared" si="42"/>
        <v>0</v>
      </c>
      <c r="S49" s="249">
        <f t="shared" si="42"/>
        <v>0</v>
      </c>
      <c r="T49" s="249">
        <f t="shared" si="42"/>
        <v>0</v>
      </c>
      <c r="U49" s="249">
        <f t="shared" si="42"/>
        <v>0</v>
      </c>
      <c r="V49" s="249">
        <f t="shared" si="42"/>
        <v>0</v>
      </c>
      <c r="W49" s="249">
        <f t="shared" si="42"/>
        <v>0</v>
      </c>
      <c r="X49" s="249">
        <f t="shared" si="42"/>
        <v>0</v>
      </c>
      <c r="Y49" s="249">
        <f t="shared" si="42"/>
        <v>0</v>
      </c>
      <c r="Z49" s="249">
        <f t="shared" si="42"/>
        <v>0</v>
      </c>
      <c r="AA49" s="249">
        <f t="shared" si="42"/>
        <v>0</v>
      </c>
      <c r="AB49" s="249">
        <f t="shared" si="42"/>
        <v>0</v>
      </c>
      <c r="AC49" s="249">
        <f t="shared" si="42"/>
        <v>0</v>
      </c>
      <c r="AD49" s="249">
        <f t="shared" si="42"/>
        <v>0</v>
      </c>
      <c r="AE49" s="249">
        <f t="shared" si="42"/>
        <v>0</v>
      </c>
      <c r="AF49" s="249">
        <f t="shared" si="42"/>
        <v>0</v>
      </c>
      <c r="AG49" s="249">
        <f t="shared" si="42"/>
        <v>0</v>
      </c>
      <c r="AH49" s="249">
        <f t="shared" si="42"/>
        <v>0</v>
      </c>
      <c r="AI49" s="249">
        <f t="shared" si="42"/>
        <v>0</v>
      </c>
      <c r="AJ49" s="249">
        <f t="shared" si="42"/>
        <v>0</v>
      </c>
      <c r="AK49" s="249">
        <f t="shared" si="42"/>
        <v>0</v>
      </c>
      <c r="AL49" s="249">
        <f t="shared" si="42"/>
        <v>0</v>
      </c>
      <c r="AM49" s="249">
        <f t="shared" si="42"/>
        <v>0</v>
      </c>
      <c r="AN49" s="249">
        <f t="shared" si="42"/>
        <v>0</v>
      </c>
      <c r="AO49" s="249">
        <f t="shared" si="42"/>
        <v>0</v>
      </c>
      <c r="AP49" s="249">
        <f t="shared" si="42"/>
        <v>0</v>
      </c>
      <c r="AQ49" s="249">
        <f t="shared" si="42"/>
        <v>0</v>
      </c>
      <c r="AR49" s="249">
        <f t="shared" si="42"/>
        <v>0</v>
      </c>
      <c r="AS49" s="249">
        <f t="shared" si="42"/>
        <v>0</v>
      </c>
      <c r="AT49" s="249">
        <f t="shared" si="42"/>
        <v>0</v>
      </c>
      <c r="AU49" s="249">
        <f t="shared" si="42"/>
        <v>0</v>
      </c>
      <c r="AV49" s="249">
        <f t="shared" si="42"/>
        <v>0</v>
      </c>
      <c r="AW49" s="249">
        <f t="shared" si="42"/>
        <v>0</v>
      </c>
      <c r="AX49" s="249">
        <f t="shared" si="42"/>
        <v>0</v>
      </c>
      <c r="AY49" s="249">
        <f t="shared" si="42"/>
        <v>0</v>
      </c>
      <c r="AZ49" s="249">
        <f t="shared" si="42"/>
        <v>0</v>
      </c>
      <c r="BA49" s="249">
        <f t="shared" si="42"/>
        <v>0</v>
      </c>
      <c r="BB49" s="249">
        <f t="shared" si="42"/>
        <v>0</v>
      </c>
      <c r="BC49" s="249">
        <f t="shared" si="42"/>
        <v>0</v>
      </c>
      <c r="BD49" s="249">
        <f t="shared" si="42"/>
        <v>0</v>
      </c>
      <c r="BE49" s="249">
        <f t="shared" si="42"/>
        <v>0</v>
      </c>
      <c r="BF49" s="249">
        <f t="shared" si="42"/>
        <v>0</v>
      </c>
      <c r="BG49" s="249">
        <f t="shared" si="42"/>
        <v>0</v>
      </c>
      <c r="BH49" s="249">
        <f t="shared" si="42"/>
        <v>0</v>
      </c>
      <c r="BI49" s="249">
        <f t="shared" si="42"/>
        <v>0</v>
      </c>
      <c r="BJ49" s="249">
        <f t="shared" si="42"/>
        <v>0</v>
      </c>
      <c r="BK49" s="249">
        <f t="shared" si="42"/>
        <v>0</v>
      </c>
      <c r="BL49" s="249">
        <f t="shared" si="42"/>
        <v>0</v>
      </c>
      <c r="BM49" s="249">
        <f t="shared" si="42"/>
        <v>0</v>
      </c>
      <c r="BN49" s="249">
        <f t="shared" si="42"/>
        <v>0</v>
      </c>
      <c r="BO49" s="249">
        <f t="shared" si="42"/>
        <v>0</v>
      </c>
      <c r="BP49" s="249">
        <f t="shared" si="42"/>
        <v>0</v>
      </c>
      <c r="BQ49" s="249">
        <f t="shared" si="42"/>
        <v>0</v>
      </c>
      <c r="BR49" s="249">
        <f t="shared" ref="BR49:CF49" si="43">+IFERROR(BR47-BR48,0)</f>
        <v>0</v>
      </c>
      <c r="BS49" s="249">
        <f t="shared" si="43"/>
        <v>0</v>
      </c>
      <c r="BT49" s="249">
        <f t="shared" si="43"/>
        <v>0</v>
      </c>
      <c r="BU49" s="249">
        <f t="shared" si="43"/>
        <v>0</v>
      </c>
      <c r="BV49" s="249">
        <f t="shared" si="43"/>
        <v>0</v>
      </c>
      <c r="BW49" s="249">
        <f t="shared" si="43"/>
        <v>0</v>
      </c>
      <c r="BX49" s="249">
        <f t="shared" si="43"/>
        <v>0</v>
      </c>
      <c r="BY49" s="249">
        <f t="shared" si="43"/>
        <v>0</v>
      </c>
      <c r="BZ49" s="249">
        <f t="shared" si="43"/>
        <v>0</v>
      </c>
      <c r="CA49" s="249">
        <f t="shared" si="43"/>
        <v>0</v>
      </c>
      <c r="CB49" s="249">
        <f t="shared" si="43"/>
        <v>0</v>
      </c>
      <c r="CC49" s="249">
        <f t="shared" si="43"/>
        <v>0</v>
      </c>
      <c r="CD49" s="249">
        <f t="shared" si="43"/>
        <v>0</v>
      </c>
      <c r="CE49" s="249">
        <f t="shared" si="43"/>
        <v>0</v>
      </c>
      <c r="CF49" s="249">
        <f t="shared" si="43"/>
        <v>0</v>
      </c>
    </row>
    <row r="50" spans="1:84" ht="12" customHeight="1" thickBot="1" x14ac:dyDescent="0.35">
      <c r="C50" s="699"/>
      <c r="D50" s="699"/>
      <c r="E50" s="699"/>
      <c r="F50" s="699"/>
      <c r="G50" s="699"/>
      <c r="H50" s="699"/>
      <c r="I50" s="699"/>
      <c r="J50" s="699"/>
      <c r="K50" s="699"/>
      <c r="L50" s="699"/>
      <c r="M50" s="699"/>
      <c r="N50" s="699"/>
      <c r="O50" s="699"/>
      <c r="P50" s="699"/>
      <c r="Q50" s="699"/>
      <c r="R50" s="699"/>
      <c r="S50" s="699"/>
      <c r="T50" s="699"/>
      <c r="U50" s="699"/>
      <c r="V50" s="699"/>
      <c r="W50" s="699"/>
      <c r="X50" s="699"/>
      <c r="Y50" s="699"/>
      <c r="Z50" s="699"/>
      <c r="AA50" s="699"/>
      <c r="AB50" s="699"/>
      <c r="AC50" s="699"/>
      <c r="AD50" s="699"/>
      <c r="AE50" s="699"/>
      <c r="AF50" s="699"/>
      <c r="AG50" s="699"/>
      <c r="AH50" s="699"/>
      <c r="AI50" s="699"/>
      <c r="AJ50" s="699"/>
      <c r="AK50" s="699"/>
      <c r="AL50" s="699"/>
      <c r="AM50" s="699"/>
      <c r="AN50" s="699"/>
      <c r="AO50" s="699"/>
      <c r="AP50" s="699"/>
      <c r="AQ50" s="699"/>
      <c r="AR50" s="699"/>
      <c r="AS50" s="699"/>
      <c r="AT50" s="699"/>
      <c r="AU50" s="699"/>
      <c r="AV50" s="699"/>
      <c r="AW50" s="699"/>
      <c r="AX50" s="699"/>
      <c r="AY50" s="699"/>
      <c r="AZ50" s="699"/>
      <c r="BA50" s="699"/>
      <c r="BB50" s="699"/>
      <c r="BC50" s="699"/>
      <c r="BD50" s="699"/>
      <c r="BE50" s="699"/>
      <c r="BF50" s="699"/>
      <c r="BG50" s="699"/>
      <c r="BH50" s="699"/>
      <c r="BI50" s="699"/>
      <c r="BJ50" s="699"/>
      <c r="BK50" s="699"/>
      <c r="BL50" s="699"/>
      <c r="BM50" s="699"/>
      <c r="BN50" s="699"/>
      <c r="BO50" s="699"/>
      <c r="BP50" s="699"/>
      <c r="BQ50" s="699"/>
      <c r="BR50" s="699"/>
      <c r="BS50" s="699"/>
      <c r="BT50" s="699"/>
      <c r="BU50" s="699"/>
      <c r="BV50" s="699"/>
      <c r="BW50" s="699"/>
      <c r="BX50" s="699"/>
      <c r="BY50" s="699"/>
      <c r="BZ50" s="699"/>
      <c r="CA50" s="699"/>
      <c r="CB50" s="699"/>
      <c r="CC50" s="699"/>
      <c r="CD50" s="699"/>
      <c r="CE50" s="699"/>
      <c r="CF50" s="699"/>
    </row>
    <row r="51" spans="1:84" ht="24" customHeight="1" thickBot="1" x14ac:dyDescent="0.35">
      <c r="B51" s="764" t="str">
        <f>+INDICE!L31</f>
        <v>SECADORA 1</v>
      </c>
      <c r="C51" s="983" t="str">
        <f>+IF(B51='Base Datos'!$V$21,"CARGA DE CONTENEDORES EXTRAIDOS","DATOS RETORTA DESCARGA SOLIDA")</f>
        <v>DATOS RETORTA DESCARGA SOLIDA</v>
      </c>
      <c r="D51" s="984"/>
      <c r="E51" s="736"/>
      <c r="F51" s="736"/>
      <c r="G51" s="736"/>
      <c r="H51" s="736"/>
      <c r="I51" s="736"/>
      <c r="J51" s="736"/>
      <c r="K51" s="736"/>
      <c r="L51" s="736"/>
      <c r="M51" s="736"/>
      <c r="N51" s="736"/>
      <c r="O51" s="736"/>
      <c r="P51" s="736"/>
      <c r="Q51" s="736"/>
      <c r="R51" s="736"/>
      <c r="S51" s="736"/>
      <c r="T51" s="736"/>
      <c r="U51" s="736"/>
      <c r="V51" s="736"/>
      <c r="W51" s="736"/>
      <c r="X51" s="736"/>
      <c r="Y51" s="736"/>
      <c r="Z51" s="736"/>
      <c r="AA51" s="736"/>
      <c r="AB51" s="736"/>
      <c r="AC51" s="736"/>
      <c r="AD51" s="736"/>
      <c r="AE51" s="736"/>
      <c r="AF51" s="736"/>
      <c r="AG51" s="736"/>
      <c r="AH51" s="736"/>
      <c r="AI51" s="736"/>
      <c r="AJ51" s="736"/>
      <c r="AK51" s="736"/>
      <c r="AL51" s="736"/>
      <c r="AM51" s="736"/>
      <c r="AN51" s="736"/>
      <c r="AO51" s="736"/>
      <c r="AP51" s="736"/>
      <c r="AQ51" s="736"/>
      <c r="AR51" s="736"/>
      <c r="AS51" s="736"/>
      <c r="AT51" s="736"/>
      <c r="AU51" s="736"/>
      <c r="AV51" s="736"/>
      <c r="AW51" s="736"/>
      <c r="AX51" s="736"/>
      <c r="AY51" s="736"/>
      <c r="AZ51" s="736"/>
      <c r="BA51" s="736"/>
      <c r="BB51" s="736"/>
      <c r="BC51" s="736"/>
      <c r="BD51" s="736"/>
      <c r="BE51" s="736"/>
      <c r="BF51" s="736"/>
      <c r="BG51" s="736"/>
      <c r="BH51" s="736"/>
      <c r="BI51" s="736"/>
      <c r="BJ51" s="736"/>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row>
    <row r="52" spans="1:84" ht="15" customHeight="1" thickTop="1" thickBot="1" x14ac:dyDescent="0.35">
      <c r="A52" s="967" t="s">
        <v>262</v>
      </c>
      <c r="B52" s="967" t="s">
        <v>252</v>
      </c>
      <c r="C52" s="970" t="str">
        <f>+IF($B$51='Base Datos'!$V$21,B52,A52)</f>
        <v>Primer Dato</v>
      </c>
      <c r="D52" s="241" t="s">
        <v>266</v>
      </c>
      <c r="E52" s="260"/>
      <c r="F52" s="260"/>
      <c r="G52" s="260"/>
      <c r="H52" s="260"/>
      <c r="I52" s="260"/>
      <c r="J52" s="260"/>
      <c r="K52" s="260">
        <v>1720</v>
      </c>
      <c r="L52" s="260">
        <v>1740</v>
      </c>
      <c r="M52" s="260">
        <v>1750</v>
      </c>
      <c r="N52" s="260">
        <v>1750</v>
      </c>
      <c r="O52" s="260"/>
      <c r="P52" s="260"/>
      <c r="Q52" s="260"/>
      <c r="R52" s="260"/>
      <c r="S52" s="260"/>
      <c r="T52" s="260"/>
      <c r="U52" s="260"/>
      <c r="V52" s="260"/>
      <c r="W52" s="260"/>
      <c r="X52" s="260"/>
      <c r="Y52" s="260"/>
      <c r="Z52" s="260"/>
      <c r="AA52" s="260"/>
      <c r="AB52" s="260"/>
      <c r="AC52" s="260"/>
      <c r="AD52" s="260"/>
      <c r="AE52" s="260"/>
      <c r="AF52" s="260"/>
      <c r="AG52" s="260"/>
      <c r="AH52" s="260"/>
      <c r="AI52" s="260"/>
      <c r="AJ52" s="260"/>
      <c r="AK52" s="260"/>
      <c r="AL52" s="260"/>
      <c r="AM52" s="260"/>
      <c r="AN52" s="260"/>
      <c r="AO52" s="260"/>
      <c r="AP52" s="260"/>
      <c r="AQ52" s="260"/>
      <c r="AR52" s="260"/>
      <c r="AS52" s="260"/>
      <c r="AT52" s="260"/>
      <c r="AU52" s="260"/>
      <c r="AV52" s="260"/>
      <c r="AW52" s="260"/>
      <c r="AX52" s="260"/>
      <c r="AY52" s="260"/>
      <c r="AZ52" s="260"/>
      <c r="BA52" s="260"/>
      <c r="BB52" s="260"/>
      <c r="BC52" s="260"/>
      <c r="BD52" s="260"/>
      <c r="BE52" s="260"/>
      <c r="BF52" s="260"/>
      <c r="BG52" s="260"/>
      <c r="BH52" s="260"/>
      <c r="BI52" s="260"/>
      <c r="BJ52" s="260"/>
      <c r="BK52" s="260"/>
      <c r="BL52" s="260"/>
      <c r="BM52" s="260"/>
      <c r="BN52" s="260"/>
      <c r="BO52" s="260"/>
      <c r="BP52" s="260"/>
      <c r="BQ52" s="260"/>
      <c r="BR52" s="260"/>
      <c r="BS52" s="260"/>
      <c r="BT52" s="260"/>
      <c r="BU52" s="260"/>
      <c r="BV52" s="260"/>
      <c r="BW52" s="260"/>
      <c r="BX52" s="260"/>
      <c r="BY52" s="260"/>
      <c r="BZ52" s="260"/>
      <c r="CA52" s="260"/>
      <c r="CB52" s="260"/>
      <c r="CC52" s="260"/>
      <c r="CD52" s="260"/>
      <c r="CE52" s="260"/>
      <c r="CF52" s="260"/>
    </row>
    <row r="53" spans="1:84" ht="15" customHeight="1" thickBot="1" x14ac:dyDescent="0.35">
      <c r="A53" s="967"/>
      <c r="B53" s="967"/>
      <c r="C53" s="968"/>
      <c r="D53" s="242" t="s">
        <v>165</v>
      </c>
      <c r="E53" s="261"/>
      <c r="F53" s="261"/>
      <c r="G53" s="261"/>
      <c r="H53" s="261"/>
      <c r="I53" s="261"/>
      <c r="J53" s="261"/>
      <c r="K53" s="261">
        <v>16</v>
      </c>
      <c r="L53" s="261">
        <v>17</v>
      </c>
      <c r="M53" s="261">
        <v>13</v>
      </c>
      <c r="N53" s="261">
        <v>13</v>
      </c>
      <c r="O53" s="261"/>
      <c r="P53" s="261"/>
      <c r="Q53" s="261"/>
      <c r="R53" s="261"/>
      <c r="S53" s="261"/>
      <c r="T53" s="261"/>
      <c r="U53" s="261"/>
      <c r="V53" s="261"/>
      <c r="W53" s="261"/>
      <c r="X53" s="261"/>
      <c r="Y53" s="261"/>
      <c r="Z53" s="261"/>
      <c r="AA53" s="261"/>
      <c r="AB53" s="261"/>
      <c r="AC53" s="261"/>
      <c r="AD53" s="261"/>
      <c r="AE53" s="261"/>
      <c r="AF53" s="261"/>
      <c r="AG53" s="261"/>
      <c r="AH53" s="261"/>
      <c r="AI53" s="261"/>
      <c r="AJ53" s="261"/>
      <c r="AK53" s="261"/>
      <c r="AL53" s="261"/>
      <c r="AM53" s="261"/>
      <c r="AN53" s="261"/>
      <c r="AO53" s="261"/>
      <c r="AP53" s="261"/>
      <c r="AQ53" s="261"/>
      <c r="AR53" s="261"/>
      <c r="AS53" s="261"/>
      <c r="AT53" s="261"/>
      <c r="AU53" s="261"/>
      <c r="AV53" s="261"/>
      <c r="AW53" s="261"/>
      <c r="AX53" s="261"/>
      <c r="AY53" s="261"/>
      <c r="AZ53" s="261"/>
      <c r="BA53" s="261"/>
      <c r="BB53" s="261"/>
      <c r="BC53" s="261"/>
      <c r="BD53" s="261"/>
      <c r="BE53" s="261"/>
      <c r="BF53" s="261"/>
      <c r="BG53" s="261"/>
      <c r="BH53" s="261"/>
      <c r="BI53" s="261"/>
      <c r="BJ53" s="261"/>
      <c r="BK53" s="261"/>
      <c r="BL53" s="261"/>
      <c r="BM53" s="261"/>
      <c r="BN53" s="261"/>
      <c r="BO53" s="261"/>
      <c r="BP53" s="261"/>
      <c r="BQ53" s="261"/>
      <c r="BR53" s="261"/>
      <c r="BS53" s="261"/>
      <c r="BT53" s="261"/>
      <c r="BU53" s="261"/>
      <c r="BV53" s="261"/>
      <c r="BW53" s="261"/>
      <c r="BX53" s="261"/>
      <c r="BY53" s="261"/>
      <c r="BZ53" s="261"/>
      <c r="CA53" s="261"/>
      <c r="CB53" s="261"/>
      <c r="CC53" s="261"/>
      <c r="CD53" s="261"/>
      <c r="CE53" s="261"/>
      <c r="CF53" s="261"/>
    </row>
    <row r="54" spans="1:84" ht="15" customHeight="1" thickBot="1" x14ac:dyDescent="0.35">
      <c r="A54" s="967"/>
      <c r="B54" s="967"/>
      <c r="C54" s="968"/>
      <c r="D54" s="242" t="s">
        <v>134</v>
      </c>
      <c r="E54" s="247"/>
      <c r="F54" s="247"/>
      <c r="G54" s="247"/>
      <c r="H54" s="247"/>
      <c r="I54" s="247"/>
      <c r="J54" s="247"/>
      <c r="K54" s="247">
        <v>40</v>
      </c>
      <c r="L54" s="247">
        <v>40</v>
      </c>
      <c r="M54" s="247">
        <v>48</v>
      </c>
      <c r="N54" s="247">
        <v>48</v>
      </c>
      <c r="O54" s="247"/>
      <c r="P54" s="247"/>
      <c r="Q54" s="247"/>
      <c r="R54" s="247"/>
      <c r="S54" s="247"/>
      <c r="T54" s="247"/>
      <c r="U54" s="247"/>
      <c r="V54" s="247"/>
      <c r="W54" s="247"/>
      <c r="X54" s="247"/>
      <c r="Y54" s="247"/>
      <c r="Z54" s="247"/>
      <c r="AA54" s="247"/>
      <c r="AB54" s="247"/>
      <c r="AC54" s="247"/>
      <c r="AD54" s="247"/>
      <c r="AE54" s="247"/>
      <c r="AF54" s="247"/>
      <c r="AG54" s="247"/>
      <c r="AH54" s="247"/>
      <c r="AI54" s="247"/>
      <c r="AJ54" s="247"/>
      <c r="AK54" s="247"/>
      <c r="AL54" s="247"/>
      <c r="AM54" s="247"/>
      <c r="AN54" s="247"/>
      <c r="AO54" s="247"/>
      <c r="AP54" s="247"/>
      <c r="AQ54" s="247"/>
      <c r="AR54" s="247"/>
      <c r="AS54" s="247"/>
      <c r="AT54" s="247"/>
      <c r="AU54" s="247"/>
      <c r="AV54" s="247"/>
      <c r="AW54" s="247"/>
      <c r="AX54" s="247"/>
      <c r="AY54" s="247"/>
      <c r="AZ54" s="247"/>
      <c r="BA54" s="247"/>
      <c r="BB54" s="247"/>
      <c r="BC54" s="247"/>
      <c r="BD54" s="247"/>
      <c r="BE54" s="247"/>
      <c r="BF54" s="247"/>
      <c r="BG54" s="247"/>
      <c r="BH54" s="247"/>
      <c r="BI54" s="247"/>
      <c r="BJ54" s="247"/>
      <c r="BK54" s="247"/>
      <c r="BL54" s="247"/>
      <c r="BM54" s="247"/>
      <c r="BN54" s="247"/>
      <c r="BO54" s="247"/>
      <c r="BP54" s="247"/>
      <c r="BQ54" s="247"/>
      <c r="BR54" s="247"/>
      <c r="BS54" s="247"/>
      <c r="BT54" s="247"/>
      <c r="BU54" s="247"/>
      <c r="BV54" s="247"/>
      <c r="BW54" s="247"/>
      <c r="BX54" s="247"/>
      <c r="BY54" s="247"/>
      <c r="BZ54" s="247"/>
      <c r="CA54" s="247"/>
      <c r="CB54" s="247"/>
      <c r="CC54" s="247"/>
      <c r="CD54" s="247"/>
      <c r="CE54" s="247"/>
      <c r="CF54" s="247"/>
    </row>
    <row r="55" spans="1:84" ht="15" customHeight="1" thickBot="1" x14ac:dyDescent="0.35">
      <c r="A55" s="967"/>
      <c r="B55" s="967"/>
      <c r="C55" s="968"/>
      <c r="D55" s="242" t="s">
        <v>133</v>
      </c>
      <c r="E55" s="197">
        <f>IF(SUM(E53:E54)=0,0,100-E53-E54)</f>
        <v>0</v>
      </c>
      <c r="F55" s="197">
        <f t="shared" ref="F55:BQ55" si="44">IF(SUM(F53:F54)=0,0,100-F53-F54)</f>
        <v>0</v>
      </c>
      <c r="G55" s="197">
        <f t="shared" si="44"/>
        <v>0</v>
      </c>
      <c r="H55" s="197">
        <f t="shared" si="44"/>
        <v>0</v>
      </c>
      <c r="I55" s="197">
        <f t="shared" si="44"/>
        <v>0</v>
      </c>
      <c r="J55" s="197">
        <f t="shared" si="44"/>
        <v>0</v>
      </c>
      <c r="K55" s="197">
        <f t="shared" si="44"/>
        <v>44</v>
      </c>
      <c r="L55" s="197">
        <f t="shared" si="44"/>
        <v>43</v>
      </c>
      <c r="M55" s="197">
        <f t="shared" si="44"/>
        <v>39</v>
      </c>
      <c r="N55" s="197">
        <f t="shared" si="44"/>
        <v>39</v>
      </c>
      <c r="O55" s="197">
        <f t="shared" si="44"/>
        <v>0</v>
      </c>
      <c r="P55" s="197">
        <f t="shared" si="44"/>
        <v>0</v>
      </c>
      <c r="Q55" s="197">
        <f t="shared" si="44"/>
        <v>0</v>
      </c>
      <c r="R55" s="197">
        <f t="shared" si="44"/>
        <v>0</v>
      </c>
      <c r="S55" s="197">
        <f t="shared" si="44"/>
        <v>0</v>
      </c>
      <c r="T55" s="197">
        <f t="shared" si="44"/>
        <v>0</v>
      </c>
      <c r="U55" s="197">
        <f t="shared" si="44"/>
        <v>0</v>
      </c>
      <c r="V55" s="197">
        <f t="shared" si="44"/>
        <v>0</v>
      </c>
      <c r="W55" s="197">
        <f t="shared" si="44"/>
        <v>0</v>
      </c>
      <c r="X55" s="197">
        <f t="shared" si="44"/>
        <v>0</v>
      </c>
      <c r="Y55" s="197">
        <f t="shared" si="44"/>
        <v>0</v>
      </c>
      <c r="Z55" s="197">
        <f t="shared" si="44"/>
        <v>0</v>
      </c>
      <c r="AA55" s="197">
        <f t="shared" si="44"/>
        <v>0</v>
      </c>
      <c r="AB55" s="197">
        <f t="shared" si="44"/>
        <v>0</v>
      </c>
      <c r="AC55" s="197">
        <f t="shared" si="44"/>
        <v>0</v>
      </c>
      <c r="AD55" s="197">
        <f t="shared" si="44"/>
        <v>0</v>
      </c>
      <c r="AE55" s="197">
        <f t="shared" si="44"/>
        <v>0</v>
      </c>
      <c r="AF55" s="197">
        <f t="shared" si="44"/>
        <v>0</v>
      </c>
      <c r="AG55" s="197">
        <f t="shared" si="44"/>
        <v>0</v>
      </c>
      <c r="AH55" s="197">
        <f t="shared" si="44"/>
        <v>0</v>
      </c>
      <c r="AI55" s="197">
        <f t="shared" si="44"/>
        <v>0</v>
      </c>
      <c r="AJ55" s="197">
        <f t="shared" si="44"/>
        <v>0</v>
      </c>
      <c r="AK55" s="197">
        <f t="shared" si="44"/>
        <v>0</v>
      </c>
      <c r="AL55" s="197">
        <f t="shared" si="44"/>
        <v>0</v>
      </c>
      <c r="AM55" s="197">
        <f t="shared" si="44"/>
        <v>0</v>
      </c>
      <c r="AN55" s="197">
        <f t="shared" si="44"/>
        <v>0</v>
      </c>
      <c r="AO55" s="197">
        <f t="shared" si="44"/>
        <v>0</v>
      </c>
      <c r="AP55" s="197">
        <f t="shared" si="44"/>
        <v>0</v>
      </c>
      <c r="AQ55" s="197">
        <f t="shared" si="44"/>
        <v>0</v>
      </c>
      <c r="AR55" s="197">
        <f t="shared" si="44"/>
        <v>0</v>
      </c>
      <c r="AS55" s="197">
        <f t="shared" si="44"/>
        <v>0</v>
      </c>
      <c r="AT55" s="197">
        <f t="shared" si="44"/>
        <v>0</v>
      </c>
      <c r="AU55" s="197">
        <f t="shared" si="44"/>
        <v>0</v>
      </c>
      <c r="AV55" s="197">
        <f t="shared" si="44"/>
        <v>0</v>
      </c>
      <c r="AW55" s="197">
        <f t="shared" si="44"/>
        <v>0</v>
      </c>
      <c r="AX55" s="197">
        <f t="shared" si="44"/>
        <v>0</v>
      </c>
      <c r="AY55" s="197">
        <f t="shared" si="44"/>
        <v>0</v>
      </c>
      <c r="AZ55" s="197">
        <f t="shared" si="44"/>
        <v>0</v>
      </c>
      <c r="BA55" s="197">
        <f t="shared" si="44"/>
        <v>0</v>
      </c>
      <c r="BB55" s="197">
        <f t="shared" si="44"/>
        <v>0</v>
      </c>
      <c r="BC55" s="197">
        <f t="shared" si="44"/>
        <v>0</v>
      </c>
      <c r="BD55" s="197">
        <f t="shared" si="44"/>
        <v>0</v>
      </c>
      <c r="BE55" s="197">
        <f t="shared" si="44"/>
        <v>0</v>
      </c>
      <c r="BF55" s="197">
        <f t="shared" si="44"/>
        <v>0</v>
      </c>
      <c r="BG55" s="197">
        <f t="shared" si="44"/>
        <v>0</v>
      </c>
      <c r="BH55" s="197">
        <f t="shared" si="44"/>
        <v>0</v>
      </c>
      <c r="BI55" s="197">
        <f t="shared" si="44"/>
        <v>0</v>
      </c>
      <c r="BJ55" s="197">
        <f t="shared" si="44"/>
        <v>0</v>
      </c>
      <c r="BK55" s="197">
        <f t="shared" si="44"/>
        <v>0</v>
      </c>
      <c r="BL55" s="197">
        <f t="shared" si="44"/>
        <v>0</v>
      </c>
      <c r="BM55" s="197">
        <f t="shared" si="44"/>
        <v>0</v>
      </c>
      <c r="BN55" s="197">
        <f t="shared" si="44"/>
        <v>0</v>
      </c>
      <c r="BO55" s="197">
        <f t="shared" si="44"/>
        <v>0</v>
      </c>
      <c r="BP55" s="197">
        <f t="shared" si="44"/>
        <v>0</v>
      </c>
      <c r="BQ55" s="197">
        <f t="shared" si="44"/>
        <v>0</v>
      </c>
      <c r="BR55" s="197">
        <f t="shared" ref="BR55:CF55" si="45">IF(SUM(BR53:BR54)=0,0,100-BR53-BR54)</f>
        <v>0</v>
      </c>
      <c r="BS55" s="197">
        <f t="shared" si="45"/>
        <v>0</v>
      </c>
      <c r="BT55" s="197">
        <f t="shared" si="45"/>
        <v>0</v>
      </c>
      <c r="BU55" s="197">
        <f t="shared" si="45"/>
        <v>0</v>
      </c>
      <c r="BV55" s="197">
        <f t="shared" si="45"/>
        <v>0</v>
      </c>
      <c r="BW55" s="197">
        <f t="shared" si="45"/>
        <v>0</v>
      </c>
      <c r="BX55" s="197">
        <f t="shared" si="45"/>
        <v>0</v>
      </c>
      <c r="BY55" s="197">
        <f t="shared" si="45"/>
        <v>0</v>
      </c>
      <c r="BZ55" s="197">
        <f t="shared" si="45"/>
        <v>0</v>
      </c>
      <c r="CA55" s="197">
        <f t="shared" si="45"/>
        <v>0</v>
      </c>
      <c r="CB55" s="197">
        <f t="shared" si="45"/>
        <v>0</v>
      </c>
      <c r="CC55" s="197">
        <f t="shared" si="45"/>
        <v>0</v>
      </c>
      <c r="CD55" s="197">
        <f t="shared" si="45"/>
        <v>0</v>
      </c>
      <c r="CE55" s="197">
        <f t="shared" si="45"/>
        <v>0</v>
      </c>
      <c r="CF55" s="197">
        <f t="shared" si="45"/>
        <v>0</v>
      </c>
    </row>
    <row r="56" spans="1:84" ht="15" customHeight="1" thickBot="1" x14ac:dyDescent="0.35">
      <c r="A56" s="967"/>
      <c r="B56" s="967"/>
      <c r="C56" s="968"/>
      <c r="D56" s="243" t="s">
        <v>122</v>
      </c>
      <c r="E56" s="247"/>
      <c r="F56" s="247"/>
      <c r="G56" s="247"/>
      <c r="H56" s="247"/>
      <c r="I56" s="247"/>
      <c r="J56" s="247"/>
      <c r="K56" s="247"/>
      <c r="L56" s="247"/>
      <c r="M56" s="247"/>
      <c r="N56" s="247"/>
      <c r="O56" s="247"/>
      <c r="P56" s="247"/>
      <c r="Q56" s="247"/>
      <c r="R56" s="247"/>
      <c r="S56" s="247"/>
      <c r="T56" s="247"/>
      <c r="U56" s="247"/>
      <c r="V56" s="247"/>
      <c r="W56" s="247"/>
      <c r="X56" s="247"/>
      <c r="Y56" s="247"/>
      <c r="Z56" s="247"/>
      <c r="AA56" s="247"/>
      <c r="AB56" s="247"/>
      <c r="AC56" s="247"/>
      <c r="AD56" s="247"/>
      <c r="AE56" s="247"/>
      <c r="AF56" s="247"/>
      <c r="AG56" s="247"/>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7"/>
      <c r="BJ56" s="247"/>
      <c r="BK56" s="247"/>
      <c r="BL56" s="247"/>
      <c r="BM56" s="247"/>
      <c r="BN56" s="247"/>
      <c r="BO56" s="247"/>
      <c r="BP56" s="247"/>
      <c r="BQ56" s="247"/>
      <c r="BR56" s="247"/>
      <c r="BS56" s="247"/>
      <c r="BT56" s="247"/>
      <c r="BU56" s="247"/>
      <c r="BV56" s="247"/>
      <c r="BW56" s="247"/>
      <c r="BX56" s="247"/>
      <c r="BY56" s="247"/>
      <c r="BZ56" s="247"/>
      <c r="CA56" s="247"/>
      <c r="CB56" s="247"/>
      <c r="CC56" s="247"/>
      <c r="CD56" s="247"/>
      <c r="CE56" s="247"/>
      <c r="CF56" s="247"/>
    </row>
    <row r="57" spans="1:84" ht="15" customHeight="1" thickBot="1" x14ac:dyDescent="0.35">
      <c r="A57" s="967"/>
      <c r="B57" s="967"/>
      <c r="C57" s="969"/>
      <c r="D57" s="244" t="s">
        <v>174</v>
      </c>
      <c r="E57" s="245">
        <f>+IF(E55="","",PROGRAMA!$I$13*E56*(((E56/PROGRAMA!$I$9)*(PROGRAMA!$I$12-PROGRAMA!$I$11)/2)+PROGRAMA!$I$11))</f>
        <v>0</v>
      </c>
      <c r="F57" s="245">
        <f>+IF(F55="","",PROGRAMA!$I$13*F56*(((F56/PROGRAMA!$I$9)*(PROGRAMA!$I$12-PROGRAMA!$I$11)/2)+PROGRAMA!$I$11))</f>
        <v>0</v>
      </c>
      <c r="G57" s="245">
        <f>+IF(G55="","",PROGRAMA!$I$13*G56*(((G56/PROGRAMA!$I$9)*(PROGRAMA!$I$12-PROGRAMA!$I$11)/2)+PROGRAMA!$I$11))</f>
        <v>0</v>
      </c>
      <c r="H57" s="245">
        <f>+IF(H55="","",PROGRAMA!$I$13*H56*(((H56/PROGRAMA!$I$9)*(PROGRAMA!$I$12-PROGRAMA!$I$11)/2)+PROGRAMA!$I$11))</f>
        <v>0</v>
      </c>
      <c r="I57" s="245">
        <f>+IF(I55="","",PROGRAMA!$I$13*I56*(((I56/PROGRAMA!$I$9)*(PROGRAMA!$I$12-PROGRAMA!$I$11)/2)+PROGRAMA!$I$11))</f>
        <v>0</v>
      </c>
      <c r="J57" s="245">
        <f>+IF(J55="","",PROGRAMA!$I$13*J56*(((J56/PROGRAMA!$I$9)*(PROGRAMA!$I$12-PROGRAMA!$I$11)/2)+PROGRAMA!$I$11))</f>
        <v>0</v>
      </c>
      <c r="K57" s="245">
        <f>+IF(K55="","",PROGRAMA!$I$13*K56*(((K56/PROGRAMA!$I$9)*(PROGRAMA!$I$12-PROGRAMA!$I$11)/2)+PROGRAMA!$I$11))</f>
        <v>0</v>
      </c>
      <c r="L57" s="245">
        <f>+IF(L55="","",PROGRAMA!$I$13*L56*(((L56/PROGRAMA!$I$9)*(PROGRAMA!$I$12-PROGRAMA!$I$11)/2)+PROGRAMA!$I$11))</f>
        <v>0</v>
      </c>
      <c r="M57" s="245">
        <f>+IF(M55="","",PROGRAMA!$I$13*M56*(((M56/PROGRAMA!$I$9)*(PROGRAMA!$I$12-PROGRAMA!$I$11)/2)+PROGRAMA!$I$11))</f>
        <v>0</v>
      </c>
      <c r="N57" s="245">
        <f>+IF(N55="","",PROGRAMA!$I$13*N56*(((N56/PROGRAMA!$I$9)*(PROGRAMA!$I$12-PROGRAMA!$I$11)/2)+PROGRAMA!$I$11))</f>
        <v>0</v>
      </c>
      <c r="O57" s="245">
        <f>+IF(O55="","",PROGRAMA!$I$13*O56*(((O56/PROGRAMA!$I$9)*(PROGRAMA!$I$12-PROGRAMA!$I$11)/2)+PROGRAMA!$I$11))</f>
        <v>0</v>
      </c>
      <c r="P57" s="245">
        <f>+IF(P55="","",PROGRAMA!$I$13*P56*(((P56/PROGRAMA!$I$9)*(PROGRAMA!$I$12-PROGRAMA!$I$11)/2)+PROGRAMA!$I$11))</f>
        <v>0</v>
      </c>
      <c r="Q57" s="245">
        <f>+IF(Q55="","",PROGRAMA!$I$13*Q56*(((Q56/PROGRAMA!$I$9)*(PROGRAMA!$I$12-PROGRAMA!$I$11)/2)+PROGRAMA!$I$11))</f>
        <v>0</v>
      </c>
      <c r="R57" s="245">
        <f>+IF(R55="","",PROGRAMA!$I$13*R56*(((R56/PROGRAMA!$I$9)*(PROGRAMA!$I$12-PROGRAMA!$I$11)/2)+PROGRAMA!$I$11))</f>
        <v>0</v>
      </c>
      <c r="S57" s="245">
        <f>+IF(S55="","",PROGRAMA!$I$13*S56*(((S56/PROGRAMA!$I$9)*(PROGRAMA!$I$12-PROGRAMA!$I$11)/2)+PROGRAMA!$I$11))</f>
        <v>0</v>
      </c>
      <c r="T57" s="245">
        <f>+IF(T55="","",PROGRAMA!$I$13*T56*(((T56/PROGRAMA!$I$9)*(PROGRAMA!$I$12-PROGRAMA!$I$11)/2)+PROGRAMA!$I$11))</f>
        <v>0</v>
      </c>
      <c r="U57" s="245">
        <f>+IF(U55="","",PROGRAMA!$I$13*U56*(((U56/PROGRAMA!$I$9)*(PROGRAMA!$I$12-PROGRAMA!$I$11)/2)+PROGRAMA!$I$11))</f>
        <v>0</v>
      </c>
      <c r="V57" s="245">
        <f>+IF(V55="","",PROGRAMA!$I$13*V56*(((V56/PROGRAMA!$I$9)*(PROGRAMA!$I$12-PROGRAMA!$I$11)/2)+PROGRAMA!$I$11))</f>
        <v>0</v>
      </c>
      <c r="W57" s="245">
        <f>+IF(W55="","",PROGRAMA!$I$13*W56*(((W56/PROGRAMA!$I$9)*(PROGRAMA!$I$12-PROGRAMA!$I$11)/2)+PROGRAMA!$I$11))</f>
        <v>0</v>
      </c>
      <c r="X57" s="245">
        <f>+IF(X55="","",PROGRAMA!$I$13*X56*(((X56/PROGRAMA!$I$9)*(PROGRAMA!$I$12-PROGRAMA!$I$11)/2)+PROGRAMA!$I$11))</f>
        <v>0</v>
      </c>
      <c r="Y57" s="245">
        <f>+IF(Y55="","",PROGRAMA!$I$13*Y56*(((Y56/PROGRAMA!$I$9)*(PROGRAMA!$I$12-PROGRAMA!$I$11)/2)+PROGRAMA!$I$11))</f>
        <v>0</v>
      </c>
      <c r="Z57" s="245">
        <f>+IF(Z55="","",PROGRAMA!$I$13*Z56*(((Z56/PROGRAMA!$I$9)*(PROGRAMA!$I$12-PROGRAMA!$I$11)/2)+PROGRAMA!$I$11))</f>
        <v>0</v>
      </c>
      <c r="AA57" s="245">
        <f>+IF(AA55="","",PROGRAMA!$I$13*AA56*(((AA56/PROGRAMA!$I$9)*(PROGRAMA!$I$12-PROGRAMA!$I$11)/2)+PROGRAMA!$I$11))</f>
        <v>0</v>
      </c>
      <c r="AB57" s="245">
        <f>+IF(AB55="","",PROGRAMA!$I$13*AB56*(((AB56/PROGRAMA!$I$9)*(PROGRAMA!$I$12-PROGRAMA!$I$11)/2)+PROGRAMA!$I$11))</f>
        <v>0</v>
      </c>
      <c r="AC57" s="245">
        <f>+IF(AC55="","",PROGRAMA!$I$13*AC56*(((AC56/PROGRAMA!$I$9)*(PROGRAMA!$I$12-PROGRAMA!$I$11)/2)+PROGRAMA!$I$11))</f>
        <v>0</v>
      </c>
      <c r="AD57" s="245">
        <f>+IF(AD55="","",PROGRAMA!$I$13*AD56*(((AD56/PROGRAMA!$I$9)*(PROGRAMA!$I$12-PROGRAMA!$I$11)/2)+PROGRAMA!$I$11))</f>
        <v>0</v>
      </c>
      <c r="AE57" s="245">
        <f>+IF(AE55="","",PROGRAMA!$I$13*AE56*(((AE56/PROGRAMA!$I$9)*(PROGRAMA!$I$12-PROGRAMA!$I$11)/2)+PROGRAMA!$I$11))</f>
        <v>0</v>
      </c>
      <c r="AF57" s="245">
        <f>+IF(AF55="","",PROGRAMA!$I$13*AF56*(((AF56/PROGRAMA!$I$9)*(PROGRAMA!$I$12-PROGRAMA!$I$11)/2)+PROGRAMA!$I$11))</f>
        <v>0</v>
      </c>
      <c r="AG57" s="245">
        <f>+IF(AG55="","",PROGRAMA!$I$13*AG56*(((AG56/PROGRAMA!$I$9)*(PROGRAMA!$I$12-PROGRAMA!$I$11)/2)+PROGRAMA!$I$11))</f>
        <v>0</v>
      </c>
      <c r="AH57" s="245">
        <f>+IF(AH55="","",PROGRAMA!$I$13*AH56*(((AH56/PROGRAMA!$I$9)*(PROGRAMA!$I$12-PROGRAMA!$I$11)/2)+PROGRAMA!$I$11))</f>
        <v>0</v>
      </c>
      <c r="AI57" s="245">
        <f>+IF(AI55="","",PROGRAMA!$I$13*AI56*(((AI56/PROGRAMA!$I$9)*(PROGRAMA!$I$12-PROGRAMA!$I$11)/2)+PROGRAMA!$I$11))</f>
        <v>0</v>
      </c>
      <c r="AJ57" s="245">
        <f>+IF(AJ55="","",PROGRAMA!$I$13*AJ56*(((AJ56/PROGRAMA!$I$9)*(PROGRAMA!$I$12-PROGRAMA!$I$11)/2)+PROGRAMA!$I$11))</f>
        <v>0</v>
      </c>
      <c r="AK57" s="245">
        <f>+IF(AK55="","",PROGRAMA!$I$13*AK56*(((AK56/PROGRAMA!$I$9)*(PROGRAMA!$I$12-PROGRAMA!$I$11)/2)+PROGRAMA!$I$11))</f>
        <v>0</v>
      </c>
      <c r="AL57" s="245">
        <f>+IF(AL55="","",PROGRAMA!$I$13*AL56*(((AL56/PROGRAMA!$I$9)*(PROGRAMA!$I$12-PROGRAMA!$I$11)/2)+PROGRAMA!$I$11))</f>
        <v>0</v>
      </c>
      <c r="AM57" s="245">
        <f>+IF(AM55="","",PROGRAMA!$I$13*AM56*(((AM56/PROGRAMA!$I$9)*(PROGRAMA!$I$12-PROGRAMA!$I$11)/2)+PROGRAMA!$I$11))</f>
        <v>0</v>
      </c>
      <c r="AN57" s="245">
        <f>+IF(AN55="","",PROGRAMA!$I$13*AN56*(((AN56/PROGRAMA!$I$9)*(PROGRAMA!$I$12-PROGRAMA!$I$11)/2)+PROGRAMA!$I$11))</f>
        <v>0</v>
      </c>
      <c r="AO57" s="245">
        <f>+IF(AO55="","",PROGRAMA!$I$13*AO56*(((AO56/PROGRAMA!$I$9)*(PROGRAMA!$I$12-PROGRAMA!$I$11)/2)+PROGRAMA!$I$11))</f>
        <v>0</v>
      </c>
      <c r="AP57" s="245">
        <f>+IF(AP55="","",PROGRAMA!$I$13*AP56*(((AP56/PROGRAMA!$I$9)*(PROGRAMA!$I$12-PROGRAMA!$I$11)/2)+PROGRAMA!$I$11))</f>
        <v>0</v>
      </c>
      <c r="AQ57" s="245">
        <f>+IF(AQ55="","",PROGRAMA!$I$13*AQ56*(((AQ56/PROGRAMA!$I$9)*(PROGRAMA!$I$12-PROGRAMA!$I$11)/2)+PROGRAMA!$I$11))</f>
        <v>0</v>
      </c>
      <c r="AR57" s="245">
        <f>+IF(AR55="","",PROGRAMA!$I$13*AR56*(((AR56/PROGRAMA!$I$9)*(PROGRAMA!$I$12-PROGRAMA!$I$11)/2)+PROGRAMA!$I$11))</f>
        <v>0</v>
      </c>
      <c r="AS57" s="245">
        <f>+IF(AS55="","",PROGRAMA!$I$13*AS56*(((AS56/PROGRAMA!$I$9)*(PROGRAMA!$I$12-PROGRAMA!$I$11)/2)+PROGRAMA!$I$11))</f>
        <v>0</v>
      </c>
      <c r="AT57" s="245">
        <f>+IF(AT55="","",PROGRAMA!$I$13*AT56*(((AT56/PROGRAMA!$I$9)*(PROGRAMA!$I$12-PROGRAMA!$I$11)/2)+PROGRAMA!$I$11))</f>
        <v>0</v>
      </c>
      <c r="AU57" s="245">
        <f>+IF(AU55="","",PROGRAMA!$I$13*AU56*(((AU56/PROGRAMA!$I$9)*(PROGRAMA!$I$12-PROGRAMA!$I$11)/2)+PROGRAMA!$I$11))</f>
        <v>0</v>
      </c>
      <c r="AV57" s="245">
        <f>+IF(AV55="","",PROGRAMA!$I$13*AV56*(((AV56/PROGRAMA!$I$9)*(PROGRAMA!$I$12-PROGRAMA!$I$11)/2)+PROGRAMA!$I$11))</f>
        <v>0</v>
      </c>
      <c r="AW57" s="245">
        <f>+IF(AW55="","",PROGRAMA!$I$13*AW56*(((AW56/PROGRAMA!$I$9)*(PROGRAMA!$I$12-PROGRAMA!$I$11)/2)+PROGRAMA!$I$11))</f>
        <v>0</v>
      </c>
      <c r="AX57" s="245">
        <f>+IF(AX55="","",PROGRAMA!$I$13*AX56*(((AX56/PROGRAMA!$I$9)*(PROGRAMA!$I$12-PROGRAMA!$I$11)/2)+PROGRAMA!$I$11))</f>
        <v>0</v>
      </c>
      <c r="AY57" s="245">
        <f>+IF(AY55="","",PROGRAMA!$I$13*AY56*(((AY56/PROGRAMA!$I$9)*(PROGRAMA!$I$12-PROGRAMA!$I$11)/2)+PROGRAMA!$I$11))</f>
        <v>0</v>
      </c>
      <c r="AZ57" s="245">
        <f>+IF(AZ55="","",PROGRAMA!$I$13*AZ56*(((AZ56/PROGRAMA!$I$9)*(PROGRAMA!$I$12-PROGRAMA!$I$11)/2)+PROGRAMA!$I$11))</f>
        <v>0</v>
      </c>
      <c r="BA57" s="245">
        <f>+IF(BA55="","",PROGRAMA!$I$13*BA56*(((BA56/PROGRAMA!$I$9)*(PROGRAMA!$I$12-PROGRAMA!$I$11)/2)+PROGRAMA!$I$11))</f>
        <v>0</v>
      </c>
      <c r="BB57" s="245">
        <f>+IF(BB55="","",PROGRAMA!$I$13*BB56*(((BB56/PROGRAMA!$I$9)*(PROGRAMA!$I$12-PROGRAMA!$I$11)/2)+PROGRAMA!$I$11))</f>
        <v>0</v>
      </c>
      <c r="BC57" s="245">
        <f>+IF(BC55="","",PROGRAMA!$I$13*BC56*(((BC56/PROGRAMA!$I$9)*(PROGRAMA!$I$12-PROGRAMA!$I$11)/2)+PROGRAMA!$I$11))</f>
        <v>0</v>
      </c>
      <c r="BD57" s="245">
        <f>+IF(BD55="","",PROGRAMA!$I$13*BD56*(((BD56/PROGRAMA!$I$9)*(PROGRAMA!$I$12-PROGRAMA!$I$11)/2)+PROGRAMA!$I$11))</f>
        <v>0</v>
      </c>
      <c r="BE57" s="245">
        <f>+IF(BE55="","",PROGRAMA!$I$13*BE56*(((BE56/PROGRAMA!$I$9)*(PROGRAMA!$I$12-PROGRAMA!$I$11)/2)+PROGRAMA!$I$11))</f>
        <v>0</v>
      </c>
      <c r="BF57" s="245">
        <f>+IF(BF55="","",PROGRAMA!$I$13*BF56*(((BF56/PROGRAMA!$I$9)*(PROGRAMA!$I$12-PROGRAMA!$I$11)/2)+PROGRAMA!$I$11))</f>
        <v>0</v>
      </c>
      <c r="BG57" s="245">
        <f>+IF(BG55="","",PROGRAMA!$I$13*BG56*(((BG56/PROGRAMA!$I$9)*(PROGRAMA!$I$12-PROGRAMA!$I$11)/2)+PROGRAMA!$I$11))</f>
        <v>0</v>
      </c>
      <c r="BH57" s="245">
        <f>+IF(BH55="","",PROGRAMA!$I$13*BH56*(((BH56/PROGRAMA!$I$9)*(PROGRAMA!$I$12-PROGRAMA!$I$11)/2)+PROGRAMA!$I$11))</f>
        <v>0</v>
      </c>
      <c r="BI57" s="245">
        <f>+IF(BI55="","",PROGRAMA!$I$13*BI56*(((BI56/PROGRAMA!$I$9)*(PROGRAMA!$I$12-PROGRAMA!$I$11)/2)+PROGRAMA!$I$11))</f>
        <v>0</v>
      </c>
      <c r="BJ57" s="245">
        <f>+IF(BJ55="","",PROGRAMA!$I$13*BJ56*(((BJ56/PROGRAMA!$I$9)*(PROGRAMA!$I$12-PROGRAMA!$I$11)/2)+PROGRAMA!$I$11))</f>
        <v>0</v>
      </c>
      <c r="BK57" s="245">
        <f>+IF(BK55="","",PROGRAMA!$I$13*BK56*(((BK56/PROGRAMA!$I$9)*(PROGRAMA!$I$12-PROGRAMA!$I$11)/2)+PROGRAMA!$I$11))</f>
        <v>0</v>
      </c>
      <c r="BL57" s="245">
        <f>+IF(BL55="","",PROGRAMA!$I$13*BL56*(((BL56/PROGRAMA!$I$9)*(PROGRAMA!$I$12-PROGRAMA!$I$11)/2)+PROGRAMA!$I$11))</f>
        <v>0</v>
      </c>
      <c r="BM57" s="245">
        <f>+IF(BM55="","",PROGRAMA!$I$13*BM56*(((BM56/PROGRAMA!$I$9)*(PROGRAMA!$I$12-PROGRAMA!$I$11)/2)+PROGRAMA!$I$11))</f>
        <v>0</v>
      </c>
      <c r="BN57" s="245">
        <f>+IF(BN55="","",PROGRAMA!$I$13*BN56*(((BN56/PROGRAMA!$I$9)*(PROGRAMA!$I$12-PROGRAMA!$I$11)/2)+PROGRAMA!$I$11))</f>
        <v>0</v>
      </c>
      <c r="BO57" s="245">
        <f>+IF(BO55="","",PROGRAMA!$I$13*BO56*(((BO56/PROGRAMA!$I$9)*(PROGRAMA!$I$12-PROGRAMA!$I$11)/2)+PROGRAMA!$I$11))</f>
        <v>0</v>
      </c>
      <c r="BP57" s="245">
        <f>+IF(BP55="","",PROGRAMA!$I$13*BP56*(((BP56/PROGRAMA!$I$9)*(PROGRAMA!$I$12-PROGRAMA!$I$11)/2)+PROGRAMA!$I$11))</f>
        <v>0</v>
      </c>
      <c r="BQ57" s="245">
        <f>+IF(BQ55="","",PROGRAMA!$I$13*BQ56*(((BQ56/PROGRAMA!$I$9)*(PROGRAMA!$I$12-PROGRAMA!$I$11)/2)+PROGRAMA!$I$11))</f>
        <v>0</v>
      </c>
      <c r="BR57" s="245">
        <f>+IF(BR55="","",PROGRAMA!$I$13*BR56*(((BR56/PROGRAMA!$I$9)*(PROGRAMA!$I$12-PROGRAMA!$I$11)/2)+PROGRAMA!$I$11))</f>
        <v>0</v>
      </c>
      <c r="BS57" s="245">
        <f>+IF(BS55="","",PROGRAMA!$I$13*BS56*(((BS56/PROGRAMA!$I$9)*(PROGRAMA!$I$12-PROGRAMA!$I$11)/2)+PROGRAMA!$I$11))</f>
        <v>0</v>
      </c>
      <c r="BT57" s="245">
        <f>+IF(BT55="","",PROGRAMA!$I$13*BT56*(((BT56/PROGRAMA!$I$9)*(PROGRAMA!$I$12-PROGRAMA!$I$11)/2)+PROGRAMA!$I$11))</f>
        <v>0</v>
      </c>
      <c r="BU57" s="245">
        <f>+IF(BU55="","",PROGRAMA!$I$13*BU56*(((BU56/PROGRAMA!$I$9)*(PROGRAMA!$I$12-PROGRAMA!$I$11)/2)+PROGRAMA!$I$11))</f>
        <v>0</v>
      </c>
      <c r="BV57" s="245">
        <f>+IF(BV55="","",PROGRAMA!$I$13*BV56*(((BV56/PROGRAMA!$I$9)*(PROGRAMA!$I$12-PROGRAMA!$I$11)/2)+PROGRAMA!$I$11))</f>
        <v>0</v>
      </c>
      <c r="BW57" s="245">
        <f>+IF(BW55="","",PROGRAMA!$I$13*BW56*(((BW56/PROGRAMA!$I$9)*(PROGRAMA!$I$12-PROGRAMA!$I$11)/2)+PROGRAMA!$I$11))</f>
        <v>0</v>
      </c>
      <c r="BX57" s="245">
        <f>+IF(BX55="","",PROGRAMA!$I$13*BX56*(((BX56/PROGRAMA!$I$9)*(PROGRAMA!$I$12-PROGRAMA!$I$11)/2)+PROGRAMA!$I$11))</f>
        <v>0</v>
      </c>
      <c r="BY57" s="245">
        <f>+IF(BY55="","",PROGRAMA!$I$13*BY56*(((BY56/PROGRAMA!$I$9)*(PROGRAMA!$I$12-PROGRAMA!$I$11)/2)+PROGRAMA!$I$11))</f>
        <v>0</v>
      </c>
      <c r="BZ57" s="245">
        <f>+IF(BZ55="","",PROGRAMA!$I$13*BZ56*(((BZ56/PROGRAMA!$I$9)*(PROGRAMA!$I$12-PROGRAMA!$I$11)/2)+PROGRAMA!$I$11))</f>
        <v>0</v>
      </c>
      <c r="CA57" s="245">
        <f>+IF(CA55="","",PROGRAMA!$I$13*CA56*(((CA56/PROGRAMA!$I$9)*(PROGRAMA!$I$12-PROGRAMA!$I$11)/2)+PROGRAMA!$I$11))</f>
        <v>0</v>
      </c>
      <c r="CB57" s="245">
        <f>+IF(CB55="","",PROGRAMA!$I$13*CB56*(((CB56/PROGRAMA!$I$9)*(PROGRAMA!$I$12-PROGRAMA!$I$11)/2)+PROGRAMA!$I$11))</f>
        <v>0</v>
      </c>
      <c r="CC57" s="245">
        <f>+IF(CC55="","",PROGRAMA!$I$13*CC56*(((CC56/PROGRAMA!$I$9)*(PROGRAMA!$I$12-PROGRAMA!$I$11)/2)+PROGRAMA!$I$11))</f>
        <v>0</v>
      </c>
      <c r="CD57" s="245">
        <f>+IF(CD55="","",PROGRAMA!$I$13*CD56*(((CD56/PROGRAMA!$I$9)*(PROGRAMA!$I$12-PROGRAMA!$I$11)/2)+PROGRAMA!$I$11))</f>
        <v>0</v>
      </c>
      <c r="CE57" s="245">
        <f>+IF(CE55="","",PROGRAMA!$I$13*CE56*(((CE56/PROGRAMA!$I$9)*(PROGRAMA!$I$12-PROGRAMA!$I$11)/2)+PROGRAMA!$I$11))</f>
        <v>0</v>
      </c>
      <c r="CF57" s="245">
        <f>+IF(CF55="","",PROGRAMA!$I$13*CF56*(((CF56/PROGRAMA!$I$9)*(PROGRAMA!$I$12-PROGRAMA!$I$11)/2)+PROGRAMA!$I$11))</f>
        <v>0</v>
      </c>
    </row>
    <row r="58" spans="1:84" ht="15" customHeight="1" thickTop="1" thickBot="1" x14ac:dyDescent="0.35">
      <c r="A58" s="967" t="s">
        <v>263</v>
      </c>
      <c r="B58" s="967" t="s">
        <v>253</v>
      </c>
      <c r="C58" s="970" t="str">
        <f>+IF($B$51='Base Datos'!$V$21,B58,A58)</f>
        <v>Segundo Dato</v>
      </c>
      <c r="D58" s="241" t="s">
        <v>266</v>
      </c>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c r="AI58" s="260"/>
      <c r="AJ58" s="260"/>
      <c r="AK58" s="260"/>
      <c r="AL58" s="260"/>
      <c r="AM58" s="260"/>
      <c r="AN58" s="260"/>
      <c r="AO58" s="260"/>
      <c r="AP58" s="260"/>
      <c r="AQ58" s="260"/>
      <c r="AR58" s="260"/>
      <c r="AS58" s="260"/>
      <c r="AT58" s="260"/>
      <c r="AU58" s="260"/>
      <c r="AV58" s="260"/>
      <c r="AW58" s="260"/>
      <c r="AX58" s="260"/>
      <c r="AY58" s="260"/>
      <c r="AZ58" s="260"/>
      <c r="BA58" s="260"/>
      <c r="BB58" s="260"/>
      <c r="BC58" s="260"/>
      <c r="BD58" s="260"/>
      <c r="BE58" s="260"/>
      <c r="BF58" s="260"/>
      <c r="BG58" s="260"/>
      <c r="BH58" s="260"/>
      <c r="BI58" s="260"/>
      <c r="BJ58" s="260"/>
      <c r="BK58" s="260"/>
      <c r="BL58" s="260"/>
      <c r="BM58" s="260"/>
      <c r="BN58" s="260"/>
      <c r="BO58" s="260"/>
      <c r="BP58" s="260"/>
      <c r="BQ58" s="260"/>
      <c r="BR58" s="260"/>
      <c r="BS58" s="260"/>
      <c r="BT58" s="260"/>
      <c r="BU58" s="260"/>
      <c r="BV58" s="260"/>
      <c r="BW58" s="260"/>
      <c r="BX58" s="260"/>
      <c r="BY58" s="260"/>
      <c r="BZ58" s="260"/>
      <c r="CA58" s="260"/>
      <c r="CB58" s="260"/>
      <c r="CC58" s="260"/>
      <c r="CD58" s="260"/>
      <c r="CE58" s="260"/>
      <c r="CF58" s="260"/>
    </row>
    <row r="59" spans="1:84" ht="15" customHeight="1" thickBot="1" x14ac:dyDescent="0.35">
      <c r="A59" s="967"/>
      <c r="B59" s="967"/>
      <c r="C59" s="968"/>
      <c r="D59" s="242" t="s">
        <v>165</v>
      </c>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1"/>
      <c r="AI59" s="261"/>
      <c r="AJ59" s="261"/>
      <c r="AK59" s="261"/>
      <c r="AL59" s="261"/>
      <c r="AM59" s="261"/>
      <c r="AN59" s="261"/>
      <c r="AO59" s="261"/>
      <c r="AP59" s="261"/>
      <c r="AQ59" s="261"/>
      <c r="AR59" s="261"/>
      <c r="AS59" s="261"/>
      <c r="AT59" s="261"/>
      <c r="AU59" s="261"/>
      <c r="AV59" s="261"/>
      <c r="AW59" s="261"/>
      <c r="AX59" s="261"/>
      <c r="AY59" s="261"/>
      <c r="AZ59" s="261"/>
      <c r="BA59" s="261"/>
      <c r="BB59" s="261"/>
      <c r="BC59" s="261"/>
      <c r="BD59" s="261"/>
      <c r="BE59" s="261"/>
      <c r="BF59" s="261"/>
      <c r="BG59" s="261"/>
      <c r="BH59" s="261"/>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row>
    <row r="60" spans="1:84" ht="15" customHeight="1" thickBot="1" x14ac:dyDescent="0.35">
      <c r="A60" s="967"/>
      <c r="B60" s="967"/>
      <c r="C60" s="968"/>
      <c r="D60" s="242" t="s">
        <v>134</v>
      </c>
      <c r="E60" s="247"/>
      <c r="F60" s="247"/>
      <c r="G60" s="247"/>
      <c r="H60" s="247"/>
      <c r="I60" s="247"/>
      <c r="J60" s="247"/>
      <c r="K60" s="247"/>
      <c r="L60" s="247"/>
      <c r="M60" s="247"/>
      <c r="N60" s="247"/>
      <c r="O60" s="247"/>
      <c r="P60" s="247"/>
      <c r="Q60" s="247"/>
      <c r="R60" s="247"/>
      <c r="S60" s="247"/>
      <c r="T60" s="247"/>
      <c r="U60" s="247"/>
      <c r="V60" s="247"/>
      <c r="W60" s="247"/>
      <c r="X60" s="247"/>
      <c r="Y60" s="247"/>
      <c r="Z60" s="247"/>
      <c r="AA60" s="247"/>
      <c r="AB60" s="247"/>
      <c r="AC60" s="247"/>
      <c r="AD60" s="247"/>
      <c r="AE60" s="247"/>
      <c r="AF60" s="247"/>
      <c r="AG60" s="247"/>
      <c r="AH60" s="247"/>
      <c r="AI60" s="247"/>
      <c r="AJ60" s="247"/>
      <c r="AK60" s="247"/>
      <c r="AL60" s="247"/>
      <c r="AM60" s="247"/>
      <c r="AN60" s="247"/>
      <c r="AO60" s="247"/>
      <c r="AP60" s="247"/>
      <c r="AQ60" s="247"/>
      <c r="AR60" s="247"/>
      <c r="AS60" s="247"/>
      <c r="AT60" s="247"/>
      <c r="AU60" s="247"/>
      <c r="AV60" s="247"/>
      <c r="AW60" s="247"/>
      <c r="AX60" s="247"/>
      <c r="AY60" s="247"/>
      <c r="AZ60" s="247"/>
      <c r="BA60" s="247"/>
      <c r="BB60" s="247"/>
      <c r="BC60" s="247"/>
      <c r="BD60" s="247"/>
      <c r="BE60" s="247"/>
      <c r="BF60" s="247"/>
      <c r="BG60" s="247"/>
      <c r="BH60" s="247"/>
      <c r="BI60" s="247"/>
      <c r="BJ60" s="247"/>
      <c r="BK60" s="247"/>
      <c r="BL60" s="247"/>
      <c r="BM60" s="247"/>
      <c r="BN60" s="247"/>
      <c r="BO60" s="247"/>
      <c r="BP60" s="247"/>
      <c r="BQ60" s="247"/>
      <c r="BR60" s="247"/>
      <c r="BS60" s="247"/>
      <c r="BT60" s="247"/>
      <c r="BU60" s="247"/>
      <c r="BV60" s="247"/>
      <c r="BW60" s="247"/>
      <c r="BX60" s="247"/>
      <c r="BY60" s="247"/>
      <c r="BZ60" s="247"/>
      <c r="CA60" s="247"/>
      <c r="CB60" s="247"/>
      <c r="CC60" s="247"/>
      <c r="CD60" s="247"/>
      <c r="CE60" s="247"/>
      <c r="CF60" s="247"/>
    </row>
    <row r="61" spans="1:84" ht="15" customHeight="1" thickBot="1" x14ac:dyDescent="0.35">
      <c r="A61" s="967"/>
      <c r="B61" s="967"/>
      <c r="C61" s="968"/>
      <c r="D61" s="242" t="s">
        <v>133</v>
      </c>
      <c r="E61" s="197">
        <f>IF(SUM(E59:E60)=0,0,100-E59-E60)</f>
        <v>0</v>
      </c>
      <c r="F61" s="197">
        <f t="shared" ref="F61:BQ61" si="46">IF(SUM(F59:F60)=0,0,100-F59-F60)</f>
        <v>0</v>
      </c>
      <c r="G61" s="197">
        <f t="shared" si="46"/>
        <v>0</v>
      </c>
      <c r="H61" s="197">
        <f t="shared" si="46"/>
        <v>0</v>
      </c>
      <c r="I61" s="197">
        <f t="shared" si="46"/>
        <v>0</v>
      </c>
      <c r="J61" s="197">
        <f t="shared" si="46"/>
        <v>0</v>
      </c>
      <c r="K61" s="197">
        <f t="shared" si="46"/>
        <v>0</v>
      </c>
      <c r="L61" s="197">
        <f t="shared" si="46"/>
        <v>0</v>
      </c>
      <c r="M61" s="197">
        <f t="shared" si="46"/>
        <v>0</v>
      </c>
      <c r="N61" s="197">
        <f t="shared" si="46"/>
        <v>0</v>
      </c>
      <c r="O61" s="197">
        <f t="shared" si="46"/>
        <v>0</v>
      </c>
      <c r="P61" s="197">
        <f t="shared" si="46"/>
        <v>0</v>
      </c>
      <c r="Q61" s="197">
        <f t="shared" si="46"/>
        <v>0</v>
      </c>
      <c r="R61" s="197">
        <f t="shared" si="46"/>
        <v>0</v>
      </c>
      <c r="S61" s="197">
        <f t="shared" si="46"/>
        <v>0</v>
      </c>
      <c r="T61" s="197">
        <f t="shared" si="46"/>
        <v>0</v>
      </c>
      <c r="U61" s="197">
        <f t="shared" si="46"/>
        <v>0</v>
      </c>
      <c r="V61" s="197">
        <f t="shared" si="46"/>
        <v>0</v>
      </c>
      <c r="W61" s="197">
        <f t="shared" si="46"/>
        <v>0</v>
      </c>
      <c r="X61" s="197">
        <f t="shared" si="46"/>
        <v>0</v>
      </c>
      <c r="Y61" s="197">
        <f t="shared" si="46"/>
        <v>0</v>
      </c>
      <c r="Z61" s="197">
        <f t="shared" si="46"/>
        <v>0</v>
      </c>
      <c r="AA61" s="197">
        <f t="shared" si="46"/>
        <v>0</v>
      </c>
      <c r="AB61" s="197">
        <f t="shared" si="46"/>
        <v>0</v>
      </c>
      <c r="AC61" s="197">
        <f t="shared" si="46"/>
        <v>0</v>
      </c>
      <c r="AD61" s="197">
        <f t="shared" si="46"/>
        <v>0</v>
      </c>
      <c r="AE61" s="197">
        <f t="shared" si="46"/>
        <v>0</v>
      </c>
      <c r="AF61" s="197">
        <f t="shared" si="46"/>
        <v>0</v>
      </c>
      <c r="AG61" s="197">
        <f t="shared" si="46"/>
        <v>0</v>
      </c>
      <c r="AH61" s="197">
        <f t="shared" si="46"/>
        <v>0</v>
      </c>
      <c r="AI61" s="197">
        <f t="shared" si="46"/>
        <v>0</v>
      </c>
      <c r="AJ61" s="197">
        <f t="shared" si="46"/>
        <v>0</v>
      </c>
      <c r="AK61" s="197">
        <f t="shared" si="46"/>
        <v>0</v>
      </c>
      <c r="AL61" s="197">
        <f t="shared" si="46"/>
        <v>0</v>
      </c>
      <c r="AM61" s="197">
        <f t="shared" si="46"/>
        <v>0</v>
      </c>
      <c r="AN61" s="197">
        <f t="shared" si="46"/>
        <v>0</v>
      </c>
      <c r="AO61" s="197">
        <f t="shared" si="46"/>
        <v>0</v>
      </c>
      <c r="AP61" s="197">
        <f t="shared" si="46"/>
        <v>0</v>
      </c>
      <c r="AQ61" s="197">
        <f t="shared" si="46"/>
        <v>0</v>
      </c>
      <c r="AR61" s="197">
        <f t="shared" si="46"/>
        <v>0</v>
      </c>
      <c r="AS61" s="197">
        <f t="shared" si="46"/>
        <v>0</v>
      </c>
      <c r="AT61" s="197">
        <f t="shared" si="46"/>
        <v>0</v>
      </c>
      <c r="AU61" s="197">
        <f t="shared" si="46"/>
        <v>0</v>
      </c>
      <c r="AV61" s="197">
        <f t="shared" si="46"/>
        <v>0</v>
      </c>
      <c r="AW61" s="197">
        <f t="shared" si="46"/>
        <v>0</v>
      </c>
      <c r="AX61" s="197">
        <f t="shared" si="46"/>
        <v>0</v>
      </c>
      <c r="AY61" s="197">
        <f t="shared" si="46"/>
        <v>0</v>
      </c>
      <c r="AZ61" s="197">
        <f t="shared" si="46"/>
        <v>0</v>
      </c>
      <c r="BA61" s="197">
        <f t="shared" si="46"/>
        <v>0</v>
      </c>
      <c r="BB61" s="197">
        <f t="shared" si="46"/>
        <v>0</v>
      </c>
      <c r="BC61" s="197">
        <f t="shared" si="46"/>
        <v>0</v>
      </c>
      <c r="BD61" s="197">
        <f t="shared" si="46"/>
        <v>0</v>
      </c>
      <c r="BE61" s="197">
        <f t="shared" si="46"/>
        <v>0</v>
      </c>
      <c r="BF61" s="197">
        <f t="shared" si="46"/>
        <v>0</v>
      </c>
      <c r="BG61" s="197">
        <f t="shared" si="46"/>
        <v>0</v>
      </c>
      <c r="BH61" s="197">
        <f t="shared" si="46"/>
        <v>0</v>
      </c>
      <c r="BI61" s="197">
        <f t="shared" si="46"/>
        <v>0</v>
      </c>
      <c r="BJ61" s="197">
        <f t="shared" si="46"/>
        <v>0</v>
      </c>
      <c r="BK61" s="197">
        <f t="shared" si="46"/>
        <v>0</v>
      </c>
      <c r="BL61" s="197">
        <f t="shared" si="46"/>
        <v>0</v>
      </c>
      <c r="BM61" s="197">
        <f t="shared" si="46"/>
        <v>0</v>
      </c>
      <c r="BN61" s="197">
        <f t="shared" si="46"/>
        <v>0</v>
      </c>
      <c r="BO61" s="197">
        <f t="shared" si="46"/>
        <v>0</v>
      </c>
      <c r="BP61" s="197">
        <f t="shared" si="46"/>
        <v>0</v>
      </c>
      <c r="BQ61" s="197">
        <f t="shared" si="46"/>
        <v>0</v>
      </c>
      <c r="BR61" s="197">
        <f t="shared" ref="BR61:CF61" si="47">IF(SUM(BR59:BR60)=0,0,100-BR59-BR60)</f>
        <v>0</v>
      </c>
      <c r="BS61" s="197">
        <f t="shared" si="47"/>
        <v>0</v>
      </c>
      <c r="BT61" s="197">
        <f t="shared" si="47"/>
        <v>0</v>
      </c>
      <c r="BU61" s="197">
        <f t="shared" si="47"/>
        <v>0</v>
      </c>
      <c r="BV61" s="197">
        <f t="shared" si="47"/>
        <v>0</v>
      </c>
      <c r="BW61" s="197">
        <f t="shared" si="47"/>
        <v>0</v>
      </c>
      <c r="BX61" s="197">
        <f t="shared" si="47"/>
        <v>0</v>
      </c>
      <c r="BY61" s="197">
        <f t="shared" si="47"/>
        <v>0</v>
      </c>
      <c r="BZ61" s="197">
        <f t="shared" si="47"/>
        <v>0</v>
      </c>
      <c r="CA61" s="197">
        <f t="shared" si="47"/>
        <v>0</v>
      </c>
      <c r="CB61" s="197">
        <f t="shared" si="47"/>
        <v>0</v>
      </c>
      <c r="CC61" s="197">
        <f t="shared" si="47"/>
        <v>0</v>
      </c>
      <c r="CD61" s="197">
        <f t="shared" si="47"/>
        <v>0</v>
      </c>
      <c r="CE61" s="197">
        <f t="shared" si="47"/>
        <v>0</v>
      </c>
      <c r="CF61" s="197">
        <f t="shared" si="47"/>
        <v>0</v>
      </c>
    </row>
    <row r="62" spans="1:84" ht="15" customHeight="1" thickBot="1" x14ac:dyDescent="0.35">
      <c r="A62" s="967"/>
      <c r="B62" s="967"/>
      <c r="C62" s="968"/>
      <c r="D62" s="243" t="s">
        <v>122</v>
      </c>
      <c r="E62" s="247"/>
      <c r="F62" s="247"/>
      <c r="G62" s="247"/>
      <c r="H62" s="247"/>
      <c r="I62" s="247"/>
      <c r="J62" s="247"/>
      <c r="K62" s="247"/>
      <c r="L62" s="247"/>
      <c r="M62" s="247"/>
      <c r="N62" s="247"/>
      <c r="O62" s="247"/>
      <c r="P62" s="247"/>
      <c r="Q62" s="247"/>
      <c r="R62" s="247"/>
      <c r="S62" s="247"/>
      <c r="T62" s="247"/>
      <c r="U62" s="247"/>
      <c r="V62" s="247"/>
      <c r="W62" s="247"/>
      <c r="X62" s="247"/>
      <c r="Y62" s="247"/>
      <c r="Z62" s="247"/>
      <c r="AA62" s="247"/>
      <c r="AB62" s="247"/>
      <c r="AC62" s="247"/>
      <c r="AD62" s="247"/>
      <c r="AE62" s="247"/>
      <c r="AF62" s="247"/>
      <c r="AG62" s="247"/>
      <c r="AH62" s="247"/>
      <c r="AI62" s="247"/>
      <c r="AJ62" s="247"/>
      <c r="AK62" s="247"/>
      <c r="AL62" s="247"/>
      <c r="AM62" s="247"/>
      <c r="AN62" s="247"/>
      <c r="AO62" s="247"/>
      <c r="AP62" s="247"/>
      <c r="AQ62" s="247"/>
      <c r="AR62" s="247"/>
      <c r="AS62" s="247"/>
      <c r="AT62" s="247"/>
      <c r="AU62" s="247"/>
      <c r="AV62" s="247"/>
      <c r="AW62" s="247"/>
      <c r="AX62" s="247"/>
      <c r="AY62" s="247"/>
      <c r="AZ62" s="247"/>
      <c r="BA62" s="247"/>
      <c r="BB62" s="247"/>
      <c r="BC62" s="247"/>
      <c r="BD62" s="247"/>
      <c r="BE62" s="247"/>
      <c r="BF62" s="247"/>
      <c r="BG62" s="247"/>
      <c r="BH62" s="247"/>
      <c r="BI62" s="247"/>
      <c r="BJ62" s="247"/>
      <c r="BK62" s="247"/>
      <c r="BL62" s="247"/>
      <c r="BM62" s="247"/>
      <c r="BN62" s="247"/>
      <c r="BO62" s="247"/>
      <c r="BP62" s="247"/>
      <c r="BQ62" s="247"/>
      <c r="BR62" s="247"/>
      <c r="BS62" s="247"/>
      <c r="BT62" s="247"/>
      <c r="BU62" s="247"/>
      <c r="BV62" s="247"/>
      <c r="BW62" s="247"/>
      <c r="BX62" s="247"/>
      <c r="BY62" s="247"/>
      <c r="BZ62" s="247"/>
      <c r="CA62" s="247"/>
      <c r="CB62" s="247"/>
      <c r="CC62" s="247"/>
      <c r="CD62" s="247"/>
      <c r="CE62" s="247"/>
      <c r="CF62" s="247"/>
    </row>
    <row r="63" spans="1:84" ht="15" customHeight="1" thickBot="1" x14ac:dyDescent="0.35">
      <c r="A63" s="967"/>
      <c r="B63" s="967"/>
      <c r="C63" s="969"/>
      <c r="D63" s="244" t="s">
        <v>174</v>
      </c>
      <c r="E63" s="245">
        <f>+IF(E61="","",PROGRAMA!$I$13*E62*(((E62/PROGRAMA!$I$9)*(PROGRAMA!$I$12-PROGRAMA!$I$11)/2)+PROGRAMA!$I$11))</f>
        <v>0</v>
      </c>
      <c r="F63" s="245">
        <f>+IF(F61="","",PROGRAMA!$I$13*F62*(((F62/PROGRAMA!$I$9)*(PROGRAMA!$I$12-PROGRAMA!$I$11)/2)+PROGRAMA!$I$11))</f>
        <v>0</v>
      </c>
      <c r="G63" s="245">
        <f>+IF(G61="","",PROGRAMA!$I$13*G62*(((G62/PROGRAMA!$I$9)*(PROGRAMA!$I$12-PROGRAMA!$I$11)/2)+PROGRAMA!$I$11))</f>
        <v>0</v>
      </c>
      <c r="H63" s="245">
        <f>+IF(H61="","",PROGRAMA!$I$13*H62*(((H62/PROGRAMA!$I$9)*(PROGRAMA!$I$12-PROGRAMA!$I$11)/2)+PROGRAMA!$I$11))</f>
        <v>0</v>
      </c>
      <c r="I63" s="245">
        <f>+IF(I61="","",PROGRAMA!$I$13*I62*(((I62/PROGRAMA!$I$9)*(PROGRAMA!$I$12-PROGRAMA!$I$11)/2)+PROGRAMA!$I$11))</f>
        <v>0</v>
      </c>
      <c r="J63" s="245">
        <f>+IF(J61="","",PROGRAMA!$I$13*J62*(((J62/PROGRAMA!$I$9)*(PROGRAMA!$I$12-PROGRAMA!$I$11)/2)+PROGRAMA!$I$11))</f>
        <v>0</v>
      </c>
      <c r="K63" s="245">
        <f>+IF(K61="","",PROGRAMA!$I$13*K62*(((K62/PROGRAMA!$I$9)*(PROGRAMA!$I$12-PROGRAMA!$I$11)/2)+PROGRAMA!$I$11))</f>
        <v>0</v>
      </c>
      <c r="L63" s="245">
        <f>+IF(L61="","",PROGRAMA!$I$13*L62*(((L62/PROGRAMA!$I$9)*(PROGRAMA!$I$12-PROGRAMA!$I$11)/2)+PROGRAMA!$I$11))</f>
        <v>0</v>
      </c>
      <c r="M63" s="245">
        <f>+IF(M61="","",PROGRAMA!$I$13*M62*(((M62/PROGRAMA!$I$9)*(PROGRAMA!$I$12-PROGRAMA!$I$11)/2)+PROGRAMA!$I$11))</f>
        <v>0</v>
      </c>
      <c r="N63" s="245">
        <f>+IF(N61="","",PROGRAMA!$I$13*N62*(((N62/PROGRAMA!$I$9)*(PROGRAMA!$I$12-PROGRAMA!$I$11)/2)+PROGRAMA!$I$11))</f>
        <v>0</v>
      </c>
      <c r="O63" s="245">
        <f>+IF(O61="","",PROGRAMA!$I$13*O62*(((O62/PROGRAMA!$I$9)*(PROGRAMA!$I$12-PROGRAMA!$I$11)/2)+PROGRAMA!$I$11))</f>
        <v>0</v>
      </c>
      <c r="P63" s="245">
        <f>+IF(P61="","",PROGRAMA!$I$13*P62*(((P62/PROGRAMA!$I$9)*(PROGRAMA!$I$12-PROGRAMA!$I$11)/2)+PROGRAMA!$I$11))</f>
        <v>0</v>
      </c>
      <c r="Q63" s="245">
        <f>+IF(Q61="","",PROGRAMA!$I$13*Q62*(((Q62/PROGRAMA!$I$9)*(PROGRAMA!$I$12-PROGRAMA!$I$11)/2)+PROGRAMA!$I$11))</f>
        <v>0</v>
      </c>
      <c r="R63" s="245">
        <f>+IF(R61="","",PROGRAMA!$I$13*R62*(((R62/PROGRAMA!$I$9)*(PROGRAMA!$I$12-PROGRAMA!$I$11)/2)+PROGRAMA!$I$11))</f>
        <v>0</v>
      </c>
      <c r="S63" s="245">
        <f>+IF(S61="","",PROGRAMA!$I$13*S62*(((S62/PROGRAMA!$I$9)*(PROGRAMA!$I$12-PROGRAMA!$I$11)/2)+PROGRAMA!$I$11))</f>
        <v>0</v>
      </c>
      <c r="T63" s="245">
        <f>+IF(T61="","",PROGRAMA!$I$13*T62*(((T62/PROGRAMA!$I$9)*(PROGRAMA!$I$12-PROGRAMA!$I$11)/2)+PROGRAMA!$I$11))</f>
        <v>0</v>
      </c>
      <c r="U63" s="245">
        <f>+IF(U61="","",PROGRAMA!$I$13*U62*(((U62/PROGRAMA!$I$9)*(PROGRAMA!$I$12-PROGRAMA!$I$11)/2)+PROGRAMA!$I$11))</f>
        <v>0</v>
      </c>
      <c r="V63" s="245">
        <f>+IF(V61="","",PROGRAMA!$I$13*V62*(((V62/PROGRAMA!$I$9)*(PROGRAMA!$I$12-PROGRAMA!$I$11)/2)+PROGRAMA!$I$11))</f>
        <v>0</v>
      </c>
      <c r="W63" s="245">
        <f>+IF(W61="","",PROGRAMA!$I$13*W62*(((W62/PROGRAMA!$I$9)*(PROGRAMA!$I$12-PROGRAMA!$I$11)/2)+PROGRAMA!$I$11))</f>
        <v>0</v>
      </c>
      <c r="X63" s="245">
        <f>+IF(X61="","",PROGRAMA!$I$13*X62*(((X62/PROGRAMA!$I$9)*(PROGRAMA!$I$12-PROGRAMA!$I$11)/2)+PROGRAMA!$I$11))</f>
        <v>0</v>
      </c>
      <c r="Y63" s="245">
        <f>+IF(Y61="","",PROGRAMA!$I$13*Y62*(((Y62/PROGRAMA!$I$9)*(PROGRAMA!$I$12-PROGRAMA!$I$11)/2)+PROGRAMA!$I$11))</f>
        <v>0</v>
      </c>
      <c r="Z63" s="245">
        <f>+IF(Z61="","",PROGRAMA!$I$13*Z62*(((Z62/PROGRAMA!$I$9)*(PROGRAMA!$I$12-PROGRAMA!$I$11)/2)+PROGRAMA!$I$11))</f>
        <v>0</v>
      </c>
      <c r="AA63" s="245">
        <f>+IF(AA61="","",PROGRAMA!$I$13*AA62*(((AA62/PROGRAMA!$I$9)*(PROGRAMA!$I$12-PROGRAMA!$I$11)/2)+PROGRAMA!$I$11))</f>
        <v>0</v>
      </c>
      <c r="AB63" s="245">
        <f>+IF(AB61="","",PROGRAMA!$I$13*AB62*(((AB62/PROGRAMA!$I$9)*(PROGRAMA!$I$12-PROGRAMA!$I$11)/2)+PROGRAMA!$I$11))</f>
        <v>0</v>
      </c>
      <c r="AC63" s="245">
        <f>+IF(AC61="","",PROGRAMA!$I$13*AC62*(((AC62/PROGRAMA!$I$9)*(PROGRAMA!$I$12-PROGRAMA!$I$11)/2)+PROGRAMA!$I$11))</f>
        <v>0</v>
      </c>
      <c r="AD63" s="245">
        <f>+IF(AD61="","",PROGRAMA!$I$13*AD62*(((AD62/PROGRAMA!$I$9)*(PROGRAMA!$I$12-PROGRAMA!$I$11)/2)+PROGRAMA!$I$11))</f>
        <v>0</v>
      </c>
      <c r="AE63" s="245">
        <f>+IF(AE61="","",PROGRAMA!$I$13*AE62*(((AE62/PROGRAMA!$I$9)*(PROGRAMA!$I$12-PROGRAMA!$I$11)/2)+PROGRAMA!$I$11))</f>
        <v>0</v>
      </c>
      <c r="AF63" s="245">
        <f>+IF(AF61="","",PROGRAMA!$I$13*AF62*(((AF62/PROGRAMA!$I$9)*(PROGRAMA!$I$12-PROGRAMA!$I$11)/2)+PROGRAMA!$I$11))</f>
        <v>0</v>
      </c>
      <c r="AG63" s="245">
        <f>+IF(AG61="","",PROGRAMA!$I$13*AG62*(((AG62/PROGRAMA!$I$9)*(PROGRAMA!$I$12-PROGRAMA!$I$11)/2)+PROGRAMA!$I$11))</f>
        <v>0</v>
      </c>
      <c r="AH63" s="245">
        <f>+IF(AH61="","",PROGRAMA!$I$13*AH62*(((AH62/PROGRAMA!$I$9)*(PROGRAMA!$I$12-PROGRAMA!$I$11)/2)+PROGRAMA!$I$11))</f>
        <v>0</v>
      </c>
      <c r="AI63" s="245">
        <f>+IF(AI61="","",PROGRAMA!$I$13*AI62*(((AI62/PROGRAMA!$I$9)*(PROGRAMA!$I$12-PROGRAMA!$I$11)/2)+PROGRAMA!$I$11))</f>
        <v>0</v>
      </c>
      <c r="AJ63" s="245">
        <f>+IF(AJ61="","",PROGRAMA!$I$13*AJ62*(((AJ62/PROGRAMA!$I$9)*(PROGRAMA!$I$12-PROGRAMA!$I$11)/2)+PROGRAMA!$I$11))</f>
        <v>0</v>
      </c>
      <c r="AK63" s="245">
        <f>+IF(AK61="","",PROGRAMA!$I$13*AK62*(((AK62/PROGRAMA!$I$9)*(PROGRAMA!$I$12-PROGRAMA!$I$11)/2)+PROGRAMA!$I$11))</f>
        <v>0</v>
      </c>
      <c r="AL63" s="245">
        <f>+IF(AL61="","",PROGRAMA!$I$13*AL62*(((AL62/PROGRAMA!$I$9)*(PROGRAMA!$I$12-PROGRAMA!$I$11)/2)+PROGRAMA!$I$11))</f>
        <v>0</v>
      </c>
      <c r="AM63" s="245">
        <f>+IF(AM61="","",PROGRAMA!$I$13*AM62*(((AM62/PROGRAMA!$I$9)*(PROGRAMA!$I$12-PROGRAMA!$I$11)/2)+PROGRAMA!$I$11))</f>
        <v>0</v>
      </c>
      <c r="AN63" s="245">
        <f>+IF(AN61="","",PROGRAMA!$I$13*AN62*(((AN62/PROGRAMA!$I$9)*(PROGRAMA!$I$12-PROGRAMA!$I$11)/2)+PROGRAMA!$I$11))</f>
        <v>0</v>
      </c>
      <c r="AO63" s="245">
        <f>+IF(AO61="","",PROGRAMA!$I$13*AO62*(((AO62/PROGRAMA!$I$9)*(PROGRAMA!$I$12-PROGRAMA!$I$11)/2)+PROGRAMA!$I$11))</f>
        <v>0</v>
      </c>
      <c r="AP63" s="245">
        <f>+IF(AP61="","",PROGRAMA!$I$13*AP62*(((AP62/PROGRAMA!$I$9)*(PROGRAMA!$I$12-PROGRAMA!$I$11)/2)+PROGRAMA!$I$11))</f>
        <v>0</v>
      </c>
      <c r="AQ63" s="245">
        <f>+IF(AQ61="","",PROGRAMA!$I$13*AQ62*(((AQ62/PROGRAMA!$I$9)*(PROGRAMA!$I$12-PROGRAMA!$I$11)/2)+PROGRAMA!$I$11))</f>
        <v>0</v>
      </c>
      <c r="AR63" s="245">
        <f>+IF(AR61="","",PROGRAMA!$I$13*AR62*(((AR62/PROGRAMA!$I$9)*(PROGRAMA!$I$12-PROGRAMA!$I$11)/2)+PROGRAMA!$I$11))</f>
        <v>0</v>
      </c>
      <c r="AS63" s="245">
        <f>+IF(AS61="","",PROGRAMA!$I$13*AS62*(((AS62/PROGRAMA!$I$9)*(PROGRAMA!$I$12-PROGRAMA!$I$11)/2)+PROGRAMA!$I$11))</f>
        <v>0</v>
      </c>
      <c r="AT63" s="245">
        <f>+IF(AT61="","",PROGRAMA!$I$13*AT62*(((AT62/PROGRAMA!$I$9)*(PROGRAMA!$I$12-PROGRAMA!$I$11)/2)+PROGRAMA!$I$11))</f>
        <v>0</v>
      </c>
      <c r="AU63" s="245">
        <f>+IF(AU61="","",PROGRAMA!$I$13*AU62*(((AU62/PROGRAMA!$I$9)*(PROGRAMA!$I$12-PROGRAMA!$I$11)/2)+PROGRAMA!$I$11))</f>
        <v>0</v>
      </c>
      <c r="AV63" s="245">
        <f>+IF(AV61="","",PROGRAMA!$I$13*AV62*(((AV62/PROGRAMA!$I$9)*(PROGRAMA!$I$12-PROGRAMA!$I$11)/2)+PROGRAMA!$I$11))</f>
        <v>0</v>
      </c>
      <c r="AW63" s="245">
        <f>+IF(AW61="","",PROGRAMA!$I$13*AW62*(((AW62/PROGRAMA!$I$9)*(PROGRAMA!$I$12-PROGRAMA!$I$11)/2)+PROGRAMA!$I$11))</f>
        <v>0</v>
      </c>
      <c r="AX63" s="245">
        <f>+IF(AX61="","",PROGRAMA!$I$13*AX62*(((AX62/PROGRAMA!$I$9)*(PROGRAMA!$I$12-PROGRAMA!$I$11)/2)+PROGRAMA!$I$11))</f>
        <v>0</v>
      </c>
      <c r="AY63" s="245">
        <f>+IF(AY61="","",PROGRAMA!$I$13*AY62*(((AY62/PROGRAMA!$I$9)*(PROGRAMA!$I$12-PROGRAMA!$I$11)/2)+PROGRAMA!$I$11))</f>
        <v>0</v>
      </c>
      <c r="AZ63" s="245">
        <f>+IF(AZ61="","",PROGRAMA!$I$13*AZ62*(((AZ62/PROGRAMA!$I$9)*(PROGRAMA!$I$12-PROGRAMA!$I$11)/2)+PROGRAMA!$I$11))</f>
        <v>0</v>
      </c>
      <c r="BA63" s="245">
        <f>+IF(BA61="","",PROGRAMA!$I$13*BA62*(((BA62/PROGRAMA!$I$9)*(PROGRAMA!$I$12-PROGRAMA!$I$11)/2)+PROGRAMA!$I$11))</f>
        <v>0</v>
      </c>
      <c r="BB63" s="245">
        <f>+IF(BB61="","",PROGRAMA!$I$13*BB62*(((BB62/PROGRAMA!$I$9)*(PROGRAMA!$I$12-PROGRAMA!$I$11)/2)+PROGRAMA!$I$11))</f>
        <v>0</v>
      </c>
      <c r="BC63" s="245">
        <f>+IF(BC61="","",PROGRAMA!$I$13*BC62*(((BC62/PROGRAMA!$I$9)*(PROGRAMA!$I$12-PROGRAMA!$I$11)/2)+PROGRAMA!$I$11))</f>
        <v>0</v>
      </c>
      <c r="BD63" s="245">
        <f>+IF(BD61="","",PROGRAMA!$I$13*BD62*(((BD62/PROGRAMA!$I$9)*(PROGRAMA!$I$12-PROGRAMA!$I$11)/2)+PROGRAMA!$I$11))</f>
        <v>0</v>
      </c>
      <c r="BE63" s="245">
        <f>+IF(BE61="","",PROGRAMA!$I$13*BE62*(((BE62/PROGRAMA!$I$9)*(PROGRAMA!$I$12-PROGRAMA!$I$11)/2)+PROGRAMA!$I$11))</f>
        <v>0</v>
      </c>
      <c r="BF63" s="245">
        <f>+IF(BF61="","",PROGRAMA!$I$13*BF62*(((BF62/PROGRAMA!$I$9)*(PROGRAMA!$I$12-PROGRAMA!$I$11)/2)+PROGRAMA!$I$11))</f>
        <v>0</v>
      </c>
      <c r="BG63" s="245">
        <f>+IF(BG61="","",PROGRAMA!$I$13*BG62*(((BG62/PROGRAMA!$I$9)*(PROGRAMA!$I$12-PROGRAMA!$I$11)/2)+PROGRAMA!$I$11))</f>
        <v>0</v>
      </c>
      <c r="BH63" s="245">
        <f>+IF(BH61="","",PROGRAMA!$I$13*BH62*(((BH62/PROGRAMA!$I$9)*(PROGRAMA!$I$12-PROGRAMA!$I$11)/2)+PROGRAMA!$I$11))</f>
        <v>0</v>
      </c>
      <c r="BI63" s="245">
        <f>+IF(BI61="","",PROGRAMA!$I$13*BI62*(((BI62/PROGRAMA!$I$9)*(PROGRAMA!$I$12-PROGRAMA!$I$11)/2)+PROGRAMA!$I$11))</f>
        <v>0</v>
      </c>
      <c r="BJ63" s="245">
        <f>+IF(BJ61="","",PROGRAMA!$I$13*BJ62*(((BJ62/PROGRAMA!$I$9)*(PROGRAMA!$I$12-PROGRAMA!$I$11)/2)+PROGRAMA!$I$11))</f>
        <v>0</v>
      </c>
      <c r="BK63" s="245">
        <f>+IF(BK61="","",PROGRAMA!$I$13*BK62*(((BK62/PROGRAMA!$I$9)*(PROGRAMA!$I$12-PROGRAMA!$I$11)/2)+PROGRAMA!$I$11))</f>
        <v>0</v>
      </c>
      <c r="BL63" s="245">
        <f>+IF(BL61="","",PROGRAMA!$I$13*BL62*(((BL62/PROGRAMA!$I$9)*(PROGRAMA!$I$12-PROGRAMA!$I$11)/2)+PROGRAMA!$I$11))</f>
        <v>0</v>
      </c>
      <c r="BM63" s="245">
        <f>+IF(BM61="","",PROGRAMA!$I$13*BM62*(((BM62/PROGRAMA!$I$9)*(PROGRAMA!$I$12-PROGRAMA!$I$11)/2)+PROGRAMA!$I$11))</f>
        <v>0</v>
      </c>
      <c r="BN63" s="245">
        <f>+IF(BN61="","",PROGRAMA!$I$13*BN62*(((BN62/PROGRAMA!$I$9)*(PROGRAMA!$I$12-PROGRAMA!$I$11)/2)+PROGRAMA!$I$11))</f>
        <v>0</v>
      </c>
      <c r="BO63" s="245">
        <f>+IF(BO61="","",PROGRAMA!$I$13*BO62*(((BO62/PROGRAMA!$I$9)*(PROGRAMA!$I$12-PROGRAMA!$I$11)/2)+PROGRAMA!$I$11))</f>
        <v>0</v>
      </c>
      <c r="BP63" s="245">
        <f>+IF(BP61="","",PROGRAMA!$I$13*BP62*(((BP62/PROGRAMA!$I$9)*(PROGRAMA!$I$12-PROGRAMA!$I$11)/2)+PROGRAMA!$I$11))</f>
        <v>0</v>
      </c>
      <c r="BQ63" s="245">
        <f>+IF(BQ61="","",PROGRAMA!$I$13*BQ62*(((BQ62/PROGRAMA!$I$9)*(PROGRAMA!$I$12-PROGRAMA!$I$11)/2)+PROGRAMA!$I$11))</f>
        <v>0</v>
      </c>
      <c r="BR63" s="245">
        <f>+IF(BR61="","",PROGRAMA!$I$13*BR62*(((BR62/PROGRAMA!$I$9)*(PROGRAMA!$I$12-PROGRAMA!$I$11)/2)+PROGRAMA!$I$11))</f>
        <v>0</v>
      </c>
      <c r="BS63" s="245">
        <f>+IF(BS61="","",PROGRAMA!$I$13*BS62*(((BS62/PROGRAMA!$I$9)*(PROGRAMA!$I$12-PROGRAMA!$I$11)/2)+PROGRAMA!$I$11))</f>
        <v>0</v>
      </c>
      <c r="BT63" s="245">
        <f>+IF(BT61="","",PROGRAMA!$I$13*BT62*(((BT62/PROGRAMA!$I$9)*(PROGRAMA!$I$12-PROGRAMA!$I$11)/2)+PROGRAMA!$I$11))</f>
        <v>0</v>
      </c>
      <c r="BU63" s="245">
        <f>+IF(BU61="","",PROGRAMA!$I$13*BU62*(((BU62/PROGRAMA!$I$9)*(PROGRAMA!$I$12-PROGRAMA!$I$11)/2)+PROGRAMA!$I$11))</f>
        <v>0</v>
      </c>
      <c r="BV63" s="245">
        <f>+IF(BV61="","",PROGRAMA!$I$13*BV62*(((BV62/PROGRAMA!$I$9)*(PROGRAMA!$I$12-PROGRAMA!$I$11)/2)+PROGRAMA!$I$11))</f>
        <v>0</v>
      </c>
      <c r="BW63" s="245">
        <f>+IF(BW61="","",PROGRAMA!$I$13*BW62*(((BW62/PROGRAMA!$I$9)*(PROGRAMA!$I$12-PROGRAMA!$I$11)/2)+PROGRAMA!$I$11))</f>
        <v>0</v>
      </c>
      <c r="BX63" s="245">
        <f>+IF(BX61="","",PROGRAMA!$I$13*BX62*(((BX62/PROGRAMA!$I$9)*(PROGRAMA!$I$12-PROGRAMA!$I$11)/2)+PROGRAMA!$I$11))</f>
        <v>0</v>
      </c>
      <c r="BY63" s="245">
        <f>+IF(BY61="","",PROGRAMA!$I$13*BY62*(((BY62/PROGRAMA!$I$9)*(PROGRAMA!$I$12-PROGRAMA!$I$11)/2)+PROGRAMA!$I$11))</f>
        <v>0</v>
      </c>
      <c r="BZ63" s="245">
        <f>+IF(BZ61="","",PROGRAMA!$I$13*BZ62*(((BZ62/PROGRAMA!$I$9)*(PROGRAMA!$I$12-PROGRAMA!$I$11)/2)+PROGRAMA!$I$11))</f>
        <v>0</v>
      </c>
      <c r="CA63" s="245">
        <f>+IF(CA61="","",PROGRAMA!$I$13*CA62*(((CA62/PROGRAMA!$I$9)*(PROGRAMA!$I$12-PROGRAMA!$I$11)/2)+PROGRAMA!$I$11))</f>
        <v>0</v>
      </c>
      <c r="CB63" s="245">
        <f>+IF(CB61="","",PROGRAMA!$I$13*CB62*(((CB62/PROGRAMA!$I$9)*(PROGRAMA!$I$12-PROGRAMA!$I$11)/2)+PROGRAMA!$I$11))</f>
        <v>0</v>
      </c>
      <c r="CC63" s="245">
        <f>+IF(CC61="","",PROGRAMA!$I$13*CC62*(((CC62/PROGRAMA!$I$9)*(PROGRAMA!$I$12-PROGRAMA!$I$11)/2)+PROGRAMA!$I$11))</f>
        <v>0</v>
      </c>
      <c r="CD63" s="245">
        <f>+IF(CD61="","",PROGRAMA!$I$13*CD62*(((CD62/PROGRAMA!$I$9)*(PROGRAMA!$I$12-PROGRAMA!$I$11)/2)+PROGRAMA!$I$11))</f>
        <v>0</v>
      </c>
      <c r="CE63" s="245">
        <f>+IF(CE61="","",PROGRAMA!$I$13*CE62*(((CE62/PROGRAMA!$I$9)*(PROGRAMA!$I$12-PROGRAMA!$I$11)/2)+PROGRAMA!$I$11))</f>
        <v>0</v>
      </c>
      <c r="CF63" s="245">
        <f>+IF(CF61="","",PROGRAMA!$I$13*CF62*(((CF62/PROGRAMA!$I$9)*(PROGRAMA!$I$12-PROGRAMA!$I$11)/2)+PROGRAMA!$I$11))</f>
        <v>0</v>
      </c>
    </row>
    <row r="64" spans="1:84" ht="15" customHeight="1" thickTop="1" thickBot="1" x14ac:dyDescent="0.35">
      <c r="A64" s="967" t="s">
        <v>264</v>
      </c>
      <c r="B64" s="967" t="s">
        <v>254</v>
      </c>
      <c r="C64" s="970" t="str">
        <f>+IF($B$51='Base Datos'!$V$21,B64,A64)</f>
        <v>Tercer Dato</v>
      </c>
      <c r="D64" s="241" t="s">
        <v>266</v>
      </c>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c r="BY64" s="260"/>
      <c r="BZ64" s="260"/>
      <c r="CA64" s="260"/>
      <c r="CB64" s="260"/>
      <c r="CC64" s="260"/>
      <c r="CD64" s="260"/>
      <c r="CE64" s="260"/>
      <c r="CF64" s="260"/>
    </row>
    <row r="65" spans="1:84" ht="15" customHeight="1" thickBot="1" x14ac:dyDescent="0.35">
      <c r="A65" s="967"/>
      <c r="B65" s="967"/>
      <c r="C65" s="968"/>
      <c r="D65" s="242" t="s">
        <v>165</v>
      </c>
      <c r="E65" s="261"/>
      <c r="F65" s="261"/>
      <c r="G65" s="261"/>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c r="CF65" s="261"/>
    </row>
    <row r="66" spans="1:84" ht="15" customHeight="1" thickBot="1" x14ac:dyDescent="0.35">
      <c r="A66" s="967"/>
      <c r="B66" s="967"/>
      <c r="C66" s="968"/>
      <c r="D66" s="242" t="s">
        <v>134</v>
      </c>
      <c r="E66" s="247"/>
      <c r="F66" s="247"/>
      <c r="G66" s="247"/>
      <c r="H66" s="247"/>
      <c r="I66" s="247"/>
      <c r="J66" s="247"/>
      <c r="K66" s="247"/>
      <c r="L66" s="247"/>
      <c r="M66" s="247"/>
      <c r="N66" s="247"/>
      <c r="O66" s="247"/>
      <c r="P66" s="247"/>
      <c r="Q66" s="247"/>
      <c r="R66" s="247"/>
      <c r="S66" s="247"/>
      <c r="T66" s="247"/>
      <c r="U66" s="247"/>
      <c r="V66" s="247"/>
      <c r="W66" s="247"/>
      <c r="X66" s="247"/>
      <c r="Y66" s="247"/>
      <c r="Z66" s="247"/>
      <c r="AA66" s="247"/>
      <c r="AB66" s="247"/>
      <c r="AC66" s="247"/>
      <c r="AD66" s="247"/>
      <c r="AE66" s="247"/>
      <c r="AF66" s="247"/>
      <c r="AG66" s="247"/>
      <c r="AH66" s="247"/>
      <c r="AI66" s="247"/>
      <c r="AJ66" s="247"/>
      <c r="AK66" s="247"/>
      <c r="AL66" s="247"/>
      <c r="AM66" s="247"/>
      <c r="AN66" s="247"/>
      <c r="AO66" s="247"/>
      <c r="AP66" s="247"/>
      <c r="AQ66" s="247"/>
      <c r="AR66" s="247"/>
      <c r="AS66" s="247"/>
      <c r="AT66" s="247"/>
      <c r="AU66" s="247"/>
      <c r="AV66" s="247"/>
      <c r="AW66" s="247"/>
      <c r="AX66" s="247"/>
      <c r="AY66" s="247"/>
      <c r="AZ66" s="247"/>
      <c r="BA66" s="247"/>
      <c r="BB66" s="247"/>
      <c r="BC66" s="247"/>
      <c r="BD66" s="247"/>
      <c r="BE66" s="247"/>
      <c r="BF66" s="247"/>
      <c r="BG66" s="247"/>
      <c r="BH66" s="247"/>
      <c r="BI66" s="247"/>
      <c r="BJ66" s="247"/>
      <c r="BK66" s="247"/>
      <c r="BL66" s="247"/>
      <c r="BM66" s="247"/>
      <c r="BN66" s="247"/>
      <c r="BO66" s="247"/>
      <c r="BP66" s="247"/>
      <c r="BQ66" s="247"/>
      <c r="BR66" s="247"/>
      <c r="BS66" s="247"/>
      <c r="BT66" s="247"/>
      <c r="BU66" s="247"/>
      <c r="BV66" s="247"/>
      <c r="BW66" s="247"/>
      <c r="BX66" s="247"/>
      <c r="BY66" s="247"/>
      <c r="BZ66" s="247"/>
      <c r="CA66" s="247"/>
      <c r="CB66" s="247"/>
      <c r="CC66" s="247"/>
      <c r="CD66" s="247"/>
      <c r="CE66" s="247"/>
      <c r="CF66" s="247"/>
    </row>
    <row r="67" spans="1:84" ht="15" customHeight="1" thickBot="1" x14ac:dyDescent="0.35">
      <c r="A67" s="967"/>
      <c r="B67" s="967"/>
      <c r="C67" s="968"/>
      <c r="D67" s="242" t="s">
        <v>133</v>
      </c>
      <c r="E67" s="197">
        <f>IF(SUM(E65:E66)=0,0,100-E65-E66)</f>
        <v>0</v>
      </c>
      <c r="F67" s="197">
        <f t="shared" ref="F67:BQ67" si="48">IF(SUM(F65:F66)=0,0,100-F65-F66)</f>
        <v>0</v>
      </c>
      <c r="G67" s="197">
        <f t="shared" si="48"/>
        <v>0</v>
      </c>
      <c r="H67" s="197">
        <f t="shared" si="48"/>
        <v>0</v>
      </c>
      <c r="I67" s="197">
        <f t="shared" si="48"/>
        <v>0</v>
      </c>
      <c r="J67" s="197">
        <f t="shared" si="48"/>
        <v>0</v>
      </c>
      <c r="K67" s="197">
        <f t="shared" si="48"/>
        <v>0</v>
      </c>
      <c r="L67" s="197">
        <f t="shared" si="48"/>
        <v>0</v>
      </c>
      <c r="M67" s="197">
        <f t="shared" si="48"/>
        <v>0</v>
      </c>
      <c r="N67" s="197">
        <f t="shared" si="48"/>
        <v>0</v>
      </c>
      <c r="O67" s="197">
        <f t="shared" si="48"/>
        <v>0</v>
      </c>
      <c r="P67" s="197">
        <f t="shared" si="48"/>
        <v>0</v>
      </c>
      <c r="Q67" s="197">
        <f t="shared" si="48"/>
        <v>0</v>
      </c>
      <c r="R67" s="197">
        <f t="shared" si="48"/>
        <v>0</v>
      </c>
      <c r="S67" s="197">
        <f t="shared" si="48"/>
        <v>0</v>
      </c>
      <c r="T67" s="197">
        <f t="shared" si="48"/>
        <v>0</v>
      </c>
      <c r="U67" s="197">
        <f t="shared" si="48"/>
        <v>0</v>
      </c>
      <c r="V67" s="197">
        <f t="shared" si="48"/>
        <v>0</v>
      </c>
      <c r="W67" s="197">
        <f t="shared" si="48"/>
        <v>0</v>
      </c>
      <c r="X67" s="197">
        <f t="shared" si="48"/>
        <v>0</v>
      </c>
      <c r="Y67" s="197">
        <f t="shared" si="48"/>
        <v>0</v>
      </c>
      <c r="Z67" s="197">
        <f t="shared" si="48"/>
        <v>0</v>
      </c>
      <c r="AA67" s="197">
        <f t="shared" si="48"/>
        <v>0</v>
      </c>
      <c r="AB67" s="197">
        <f t="shared" si="48"/>
        <v>0</v>
      </c>
      <c r="AC67" s="197">
        <f t="shared" si="48"/>
        <v>0</v>
      </c>
      <c r="AD67" s="197">
        <f t="shared" si="48"/>
        <v>0</v>
      </c>
      <c r="AE67" s="197">
        <f t="shared" si="48"/>
        <v>0</v>
      </c>
      <c r="AF67" s="197">
        <f t="shared" si="48"/>
        <v>0</v>
      </c>
      <c r="AG67" s="197">
        <f t="shared" si="48"/>
        <v>0</v>
      </c>
      <c r="AH67" s="197">
        <f t="shared" si="48"/>
        <v>0</v>
      </c>
      <c r="AI67" s="197">
        <f t="shared" si="48"/>
        <v>0</v>
      </c>
      <c r="AJ67" s="197">
        <f t="shared" si="48"/>
        <v>0</v>
      </c>
      <c r="AK67" s="197">
        <f t="shared" si="48"/>
        <v>0</v>
      </c>
      <c r="AL67" s="197">
        <f t="shared" si="48"/>
        <v>0</v>
      </c>
      <c r="AM67" s="197">
        <f t="shared" si="48"/>
        <v>0</v>
      </c>
      <c r="AN67" s="197">
        <f t="shared" si="48"/>
        <v>0</v>
      </c>
      <c r="AO67" s="197">
        <f t="shared" si="48"/>
        <v>0</v>
      </c>
      <c r="AP67" s="197">
        <f t="shared" si="48"/>
        <v>0</v>
      </c>
      <c r="AQ67" s="197">
        <f t="shared" si="48"/>
        <v>0</v>
      </c>
      <c r="AR67" s="197">
        <f t="shared" si="48"/>
        <v>0</v>
      </c>
      <c r="AS67" s="197">
        <f t="shared" si="48"/>
        <v>0</v>
      </c>
      <c r="AT67" s="197">
        <f t="shared" si="48"/>
        <v>0</v>
      </c>
      <c r="AU67" s="197">
        <f t="shared" si="48"/>
        <v>0</v>
      </c>
      <c r="AV67" s="197">
        <f t="shared" si="48"/>
        <v>0</v>
      </c>
      <c r="AW67" s="197">
        <f t="shared" si="48"/>
        <v>0</v>
      </c>
      <c r="AX67" s="197">
        <f t="shared" si="48"/>
        <v>0</v>
      </c>
      <c r="AY67" s="197">
        <f t="shared" si="48"/>
        <v>0</v>
      </c>
      <c r="AZ67" s="197">
        <f t="shared" si="48"/>
        <v>0</v>
      </c>
      <c r="BA67" s="197">
        <f t="shared" si="48"/>
        <v>0</v>
      </c>
      <c r="BB67" s="197">
        <f t="shared" si="48"/>
        <v>0</v>
      </c>
      <c r="BC67" s="197">
        <f t="shared" si="48"/>
        <v>0</v>
      </c>
      <c r="BD67" s="197">
        <f t="shared" si="48"/>
        <v>0</v>
      </c>
      <c r="BE67" s="197">
        <f t="shared" si="48"/>
        <v>0</v>
      </c>
      <c r="BF67" s="197">
        <f t="shared" si="48"/>
        <v>0</v>
      </c>
      <c r="BG67" s="197">
        <f t="shared" si="48"/>
        <v>0</v>
      </c>
      <c r="BH67" s="197">
        <f t="shared" si="48"/>
        <v>0</v>
      </c>
      <c r="BI67" s="197">
        <f t="shared" si="48"/>
        <v>0</v>
      </c>
      <c r="BJ67" s="197">
        <f t="shared" si="48"/>
        <v>0</v>
      </c>
      <c r="BK67" s="197">
        <f t="shared" si="48"/>
        <v>0</v>
      </c>
      <c r="BL67" s="197">
        <f t="shared" si="48"/>
        <v>0</v>
      </c>
      <c r="BM67" s="197">
        <f t="shared" si="48"/>
        <v>0</v>
      </c>
      <c r="BN67" s="197">
        <f t="shared" si="48"/>
        <v>0</v>
      </c>
      <c r="BO67" s="197">
        <f t="shared" si="48"/>
        <v>0</v>
      </c>
      <c r="BP67" s="197">
        <f t="shared" si="48"/>
        <v>0</v>
      </c>
      <c r="BQ67" s="197">
        <f t="shared" si="48"/>
        <v>0</v>
      </c>
      <c r="BR67" s="197">
        <f t="shared" ref="BR67:CF67" si="49">IF(SUM(BR65:BR66)=0,0,100-BR65-BR66)</f>
        <v>0</v>
      </c>
      <c r="BS67" s="197">
        <f t="shared" si="49"/>
        <v>0</v>
      </c>
      <c r="BT67" s="197">
        <f t="shared" si="49"/>
        <v>0</v>
      </c>
      <c r="BU67" s="197">
        <f t="shared" si="49"/>
        <v>0</v>
      </c>
      <c r="BV67" s="197">
        <f t="shared" si="49"/>
        <v>0</v>
      </c>
      <c r="BW67" s="197">
        <f t="shared" si="49"/>
        <v>0</v>
      </c>
      <c r="BX67" s="197">
        <f t="shared" si="49"/>
        <v>0</v>
      </c>
      <c r="BY67" s="197">
        <f t="shared" si="49"/>
        <v>0</v>
      </c>
      <c r="BZ67" s="197">
        <f t="shared" si="49"/>
        <v>0</v>
      </c>
      <c r="CA67" s="197">
        <f t="shared" si="49"/>
        <v>0</v>
      </c>
      <c r="CB67" s="197">
        <f t="shared" si="49"/>
        <v>0</v>
      </c>
      <c r="CC67" s="197">
        <f t="shared" si="49"/>
        <v>0</v>
      </c>
      <c r="CD67" s="197">
        <f t="shared" si="49"/>
        <v>0</v>
      </c>
      <c r="CE67" s="197">
        <f t="shared" si="49"/>
        <v>0</v>
      </c>
      <c r="CF67" s="197">
        <f t="shared" si="49"/>
        <v>0</v>
      </c>
    </row>
    <row r="68" spans="1:84" ht="15" customHeight="1" thickBot="1" x14ac:dyDescent="0.35">
      <c r="A68" s="967"/>
      <c r="B68" s="967"/>
      <c r="C68" s="968"/>
      <c r="D68" s="243" t="s">
        <v>122</v>
      </c>
      <c r="E68" s="247"/>
      <c r="F68" s="247"/>
      <c r="G68" s="247"/>
      <c r="H68" s="247"/>
      <c r="I68" s="247"/>
      <c r="J68" s="247"/>
      <c r="K68" s="247"/>
      <c r="L68" s="247"/>
      <c r="M68" s="247"/>
      <c r="N68" s="247"/>
      <c r="O68" s="247"/>
      <c r="P68" s="247"/>
      <c r="Q68" s="247"/>
      <c r="R68" s="247"/>
      <c r="S68" s="247"/>
      <c r="T68" s="247"/>
      <c r="U68" s="247"/>
      <c r="V68" s="247"/>
      <c r="W68" s="247"/>
      <c r="X68" s="247"/>
      <c r="Y68" s="247"/>
      <c r="Z68" s="247"/>
      <c r="AA68" s="247"/>
      <c r="AB68" s="247"/>
      <c r="AC68" s="247"/>
      <c r="AD68" s="247"/>
      <c r="AE68" s="247"/>
      <c r="AF68" s="247"/>
      <c r="AG68" s="247"/>
      <c r="AH68" s="247"/>
      <c r="AI68" s="247"/>
      <c r="AJ68" s="247"/>
      <c r="AK68" s="247"/>
      <c r="AL68" s="247"/>
      <c r="AM68" s="247"/>
      <c r="AN68" s="247"/>
      <c r="AO68" s="247"/>
      <c r="AP68" s="247"/>
      <c r="AQ68" s="247"/>
      <c r="AR68" s="247"/>
      <c r="AS68" s="247"/>
      <c r="AT68" s="247"/>
      <c r="AU68" s="247"/>
      <c r="AV68" s="247"/>
      <c r="AW68" s="247"/>
      <c r="AX68" s="247"/>
      <c r="AY68" s="247"/>
      <c r="AZ68" s="247"/>
      <c r="BA68" s="247"/>
      <c r="BB68" s="247"/>
      <c r="BC68" s="247"/>
      <c r="BD68" s="247"/>
      <c r="BE68" s="247"/>
      <c r="BF68" s="247"/>
      <c r="BG68" s="247"/>
      <c r="BH68" s="247"/>
      <c r="BI68" s="247"/>
      <c r="BJ68" s="247"/>
      <c r="BK68" s="247"/>
      <c r="BL68" s="247"/>
      <c r="BM68" s="247"/>
      <c r="BN68" s="247"/>
      <c r="BO68" s="247"/>
      <c r="BP68" s="247"/>
      <c r="BQ68" s="247"/>
      <c r="BR68" s="247"/>
      <c r="BS68" s="247"/>
      <c r="BT68" s="247"/>
      <c r="BU68" s="247"/>
      <c r="BV68" s="247"/>
      <c r="BW68" s="247"/>
      <c r="BX68" s="247"/>
      <c r="BY68" s="247"/>
      <c r="BZ68" s="247"/>
      <c r="CA68" s="247"/>
      <c r="CB68" s="247"/>
      <c r="CC68" s="247"/>
      <c r="CD68" s="247"/>
      <c r="CE68" s="247"/>
      <c r="CF68" s="247"/>
    </row>
    <row r="69" spans="1:84" ht="15" customHeight="1" thickBot="1" x14ac:dyDescent="0.35">
      <c r="A69" s="967"/>
      <c r="B69" s="967"/>
      <c r="C69" s="969"/>
      <c r="D69" s="244" t="s">
        <v>174</v>
      </c>
      <c r="E69" s="245">
        <f>+IF(E67="","",PROGRAMA!$I$13*E68*(((E68/PROGRAMA!$I$9)*(PROGRAMA!$I$12-PROGRAMA!$I$11)/2)+PROGRAMA!$I$11))</f>
        <v>0</v>
      </c>
      <c r="F69" s="245">
        <f>+IF(F67="","",PROGRAMA!$I$13*F68*(((F68/PROGRAMA!$I$9)*(PROGRAMA!$I$12-PROGRAMA!$I$11)/2)+PROGRAMA!$I$11))</f>
        <v>0</v>
      </c>
      <c r="G69" s="245">
        <f>+IF(G67="","",PROGRAMA!$I$13*G68*(((G68/PROGRAMA!$I$9)*(PROGRAMA!$I$12-PROGRAMA!$I$11)/2)+PROGRAMA!$I$11))</f>
        <v>0</v>
      </c>
      <c r="H69" s="245">
        <f>+IF(H67="","",PROGRAMA!$I$13*H68*(((H68/PROGRAMA!$I$9)*(PROGRAMA!$I$12-PROGRAMA!$I$11)/2)+PROGRAMA!$I$11))</f>
        <v>0</v>
      </c>
      <c r="I69" s="245">
        <f>+IF(I67="","",PROGRAMA!$I$13*I68*(((I68/PROGRAMA!$I$9)*(PROGRAMA!$I$12-PROGRAMA!$I$11)/2)+PROGRAMA!$I$11))</f>
        <v>0</v>
      </c>
      <c r="J69" s="245">
        <f>+IF(J67="","",PROGRAMA!$I$13*J68*(((J68/PROGRAMA!$I$9)*(PROGRAMA!$I$12-PROGRAMA!$I$11)/2)+PROGRAMA!$I$11))</f>
        <v>0</v>
      </c>
      <c r="K69" s="245">
        <f>+IF(K67="","",PROGRAMA!$I$13*K68*(((K68/PROGRAMA!$I$9)*(PROGRAMA!$I$12-PROGRAMA!$I$11)/2)+PROGRAMA!$I$11))</f>
        <v>0</v>
      </c>
      <c r="L69" s="245">
        <f>+IF(L67="","",PROGRAMA!$I$13*L68*(((L68/PROGRAMA!$I$9)*(PROGRAMA!$I$12-PROGRAMA!$I$11)/2)+PROGRAMA!$I$11))</f>
        <v>0</v>
      </c>
      <c r="M69" s="245">
        <f>+IF(M67="","",PROGRAMA!$I$13*M68*(((M68/PROGRAMA!$I$9)*(PROGRAMA!$I$12-PROGRAMA!$I$11)/2)+PROGRAMA!$I$11))</f>
        <v>0</v>
      </c>
      <c r="N69" s="245">
        <f>+IF(N67="","",PROGRAMA!$I$13*N68*(((N68/PROGRAMA!$I$9)*(PROGRAMA!$I$12-PROGRAMA!$I$11)/2)+PROGRAMA!$I$11))</f>
        <v>0</v>
      </c>
      <c r="O69" s="245">
        <f>+IF(O67="","",PROGRAMA!$I$13*O68*(((O68/PROGRAMA!$I$9)*(PROGRAMA!$I$12-PROGRAMA!$I$11)/2)+PROGRAMA!$I$11))</f>
        <v>0</v>
      </c>
      <c r="P69" s="245">
        <f>+IF(P67="","",PROGRAMA!$I$13*P68*(((P68/PROGRAMA!$I$9)*(PROGRAMA!$I$12-PROGRAMA!$I$11)/2)+PROGRAMA!$I$11))</f>
        <v>0</v>
      </c>
      <c r="Q69" s="245">
        <f>+IF(Q67="","",PROGRAMA!$I$13*Q68*(((Q68/PROGRAMA!$I$9)*(PROGRAMA!$I$12-PROGRAMA!$I$11)/2)+PROGRAMA!$I$11))</f>
        <v>0</v>
      </c>
      <c r="R69" s="245">
        <f>+IF(R67="","",PROGRAMA!$I$13*R68*(((R68/PROGRAMA!$I$9)*(PROGRAMA!$I$12-PROGRAMA!$I$11)/2)+PROGRAMA!$I$11))</f>
        <v>0</v>
      </c>
      <c r="S69" s="245">
        <f>+IF(S67="","",PROGRAMA!$I$13*S68*(((S68/PROGRAMA!$I$9)*(PROGRAMA!$I$12-PROGRAMA!$I$11)/2)+PROGRAMA!$I$11))</f>
        <v>0</v>
      </c>
      <c r="T69" s="245">
        <f>+IF(T67="","",PROGRAMA!$I$13*T68*(((T68/PROGRAMA!$I$9)*(PROGRAMA!$I$12-PROGRAMA!$I$11)/2)+PROGRAMA!$I$11))</f>
        <v>0</v>
      </c>
      <c r="U69" s="245">
        <f>+IF(U67="","",PROGRAMA!$I$13*U68*(((U68/PROGRAMA!$I$9)*(PROGRAMA!$I$12-PROGRAMA!$I$11)/2)+PROGRAMA!$I$11))</f>
        <v>0</v>
      </c>
      <c r="V69" s="245">
        <f>+IF(V67="","",PROGRAMA!$I$13*V68*(((V68/PROGRAMA!$I$9)*(PROGRAMA!$I$12-PROGRAMA!$I$11)/2)+PROGRAMA!$I$11))</f>
        <v>0</v>
      </c>
      <c r="W69" s="245">
        <f>+IF(W67="","",PROGRAMA!$I$13*W68*(((W68/PROGRAMA!$I$9)*(PROGRAMA!$I$12-PROGRAMA!$I$11)/2)+PROGRAMA!$I$11))</f>
        <v>0</v>
      </c>
      <c r="X69" s="245">
        <f>+IF(X67="","",PROGRAMA!$I$13*X68*(((X68/PROGRAMA!$I$9)*(PROGRAMA!$I$12-PROGRAMA!$I$11)/2)+PROGRAMA!$I$11))</f>
        <v>0</v>
      </c>
      <c r="Y69" s="245">
        <f>+IF(Y67="","",PROGRAMA!$I$13*Y68*(((Y68/PROGRAMA!$I$9)*(PROGRAMA!$I$12-PROGRAMA!$I$11)/2)+PROGRAMA!$I$11))</f>
        <v>0</v>
      </c>
      <c r="Z69" s="245">
        <f>+IF(Z67="","",PROGRAMA!$I$13*Z68*(((Z68/PROGRAMA!$I$9)*(PROGRAMA!$I$12-PROGRAMA!$I$11)/2)+PROGRAMA!$I$11))</f>
        <v>0</v>
      </c>
      <c r="AA69" s="245">
        <f>+IF(AA67="","",PROGRAMA!$I$13*AA68*(((AA68/PROGRAMA!$I$9)*(PROGRAMA!$I$12-PROGRAMA!$I$11)/2)+PROGRAMA!$I$11))</f>
        <v>0</v>
      </c>
      <c r="AB69" s="245">
        <f>+IF(AB67="","",PROGRAMA!$I$13*AB68*(((AB68/PROGRAMA!$I$9)*(PROGRAMA!$I$12-PROGRAMA!$I$11)/2)+PROGRAMA!$I$11))</f>
        <v>0</v>
      </c>
      <c r="AC69" s="245">
        <f>+IF(AC67="","",PROGRAMA!$I$13*AC68*(((AC68/PROGRAMA!$I$9)*(PROGRAMA!$I$12-PROGRAMA!$I$11)/2)+PROGRAMA!$I$11))</f>
        <v>0</v>
      </c>
      <c r="AD69" s="245">
        <f>+IF(AD67="","",PROGRAMA!$I$13*AD68*(((AD68/PROGRAMA!$I$9)*(PROGRAMA!$I$12-PROGRAMA!$I$11)/2)+PROGRAMA!$I$11))</f>
        <v>0</v>
      </c>
      <c r="AE69" s="245">
        <f>+IF(AE67="","",PROGRAMA!$I$13*AE68*(((AE68/PROGRAMA!$I$9)*(PROGRAMA!$I$12-PROGRAMA!$I$11)/2)+PROGRAMA!$I$11))</f>
        <v>0</v>
      </c>
      <c r="AF69" s="245">
        <f>+IF(AF67="","",PROGRAMA!$I$13*AF68*(((AF68/PROGRAMA!$I$9)*(PROGRAMA!$I$12-PROGRAMA!$I$11)/2)+PROGRAMA!$I$11))</f>
        <v>0</v>
      </c>
      <c r="AG69" s="245">
        <f>+IF(AG67="","",PROGRAMA!$I$13*AG68*(((AG68/PROGRAMA!$I$9)*(PROGRAMA!$I$12-PROGRAMA!$I$11)/2)+PROGRAMA!$I$11))</f>
        <v>0</v>
      </c>
      <c r="AH69" s="245">
        <f>+IF(AH67="","",PROGRAMA!$I$13*AH68*(((AH68/PROGRAMA!$I$9)*(PROGRAMA!$I$12-PROGRAMA!$I$11)/2)+PROGRAMA!$I$11))</f>
        <v>0</v>
      </c>
      <c r="AI69" s="245">
        <f>+IF(AI67="","",PROGRAMA!$I$13*AI68*(((AI68/PROGRAMA!$I$9)*(PROGRAMA!$I$12-PROGRAMA!$I$11)/2)+PROGRAMA!$I$11))</f>
        <v>0</v>
      </c>
      <c r="AJ69" s="245">
        <f>+IF(AJ67="","",PROGRAMA!$I$13*AJ68*(((AJ68/PROGRAMA!$I$9)*(PROGRAMA!$I$12-PROGRAMA!$I$11)/2)+PROGRAMA!$I$11))</f>
        <v>0</v>
      </c>
      <c r="AK69" s="245">
        <f>+IF(AK67="","",PROGRAMA!$I$13*AK68*(((AK68/PROGRAMA!$I$9)*(PROGRAMA!$I$12-PROGRAMA!$I$11)/2)+PROGRAMA!$I$11))</f>
        <v>0</v>
      </c>
      <c r="AL69" s="245">
        <f>+IF(AL67="","",PROGRAMA!$I$13*AL68*(((AL68/PROGRAMA!$I$9)*(PROGRAMA!$I$12-PROGRAMA!$I$11)/2)+PROGRAMA!$I$11))</f>
        <v>0</v>
      </c>
      <c r="AM69" s="245">
        <f>+IF(AM67="","",PROGRAMA!$I$13*AM68*(((AM68/PROGRAMA!$I$9)*(PROGRAMA!$I$12-PROGRAMA!$I$11)/2)+PROGRAMA!$I$11))</f>
        <v>0</v>
      </c>
      <c r="AN69" s="245">
        <f>+IF(AN67="","",PROGRAMA!$I$13*AN68*(((AN68/PROGRAMA!$I$9)*(PROGRAMA!$I$12-PROGRAMA!$I$11)/2)+PROGRAMA!$I$11))</f>
        <v>0</v>
      </c>
      <c r="AO69" s="245">
        <f>+IF(AO67="","",PROGRAMA!$I$13*AO68*(((AO68/PROGRAMA!$I$9)*(PROGRAMA!$I$12-PROGRAMA!$I$11)/2)+PROGRAMA!$I$11))</f>
        <v>0</v>
      </c>
      <c r="AP69" s="245">
        <f>+IF(AP67="","",PROGRAMA!$I$13*AP68*(((AP68/PROGRAMA!$I$9)*(PROGRAMA!$I$12-PROGRAMA!$I$11)/2)+PROGRAMA!$I$11))</f>
        <v>0</v>
      </c>
      <c r="AQ69" s="245">
        <f>+IF(AQ67="","",PROGRAMA!$I$13*AQ68*(((AQ68/PROGRAMA!$I$9)*(PROGRAMA!$I$12-PROGRAMA!$I$11)/2)+PROGRAMA!$I$11))</f>
        <v>0</v>
      </c>
      <c r="AR69" s="245">
        <f>+IF(AR67="","",PROGRAMA!$I$13*AR68*(((AR68/PROGRAMA!$I$9)*(PROGRAMA!$I$12-PROGRAMA!$I$11)/2)+PROGRAMA!$I$11))</f>
        <v>0</v>
      </c>
      <c r="AS69" s="245">
        <f>+IF(AS67="","",PROGRAMA!$I$13*AS68*(((AS68/PROGRAMA!$I$9)*(PROGRAMA!$I$12-PROGRAMA!$I$11)/2)+PROGRAMA!$I$11))</f>
        <v>0</v>
      </c>
      <c r="AT69" s="245">
        <f>+IF(AT67="","",PROGRAMA!$I$13*AT68*(((AT68/PROGRAMA!$I$9)*(PROGRAMA!$I$12-PROGRAMA!$I$11)/2)+PROGRAMA!$I$11))</f>
        <v>0</v>
      </c>
      <c r="AU69" s="245">
        <f>+IF(AU67="","",PROGRAMA!$I$13*AU68*(((AU68/PROGRAMA!$I$9)*(PROGRAMA!$I$12-PROGRAMA!$I$11)/2)+PROGRAMA!$I$11))</f>
        <v>0</v>
      </c>
      <c r="AV69" s="245">
        <f>+IF(AV67="","",PROGRAMA!$I$13*AV68*(((AV68/PROGRAMA!$I$9)*(PROGRAMA!$I$12-PROGRAMA!$I$11)/2)+PROGRAMA!$I$11))</f>
        <v>0</v>
      </c>
      <c r="AW69" s="245">
        <f>+IF(AW67="","",PROGRAMA!$I$13*AW68*(((AW68/PROGRAMA!$I$9)*(PROGRAMA!$I$12-PROGRAMA!$I$11)/2)+PROGRAMA!$I$11))</f>
        <v>0</v>
      </c>
      <c r="AX69" s="245">
        <f>+IF(AX67="","",PROGRAMA!$I$13*AX68*(((AX68/PROGRAMA!$I$9)*(PROGRAMA!$I$12-PROGRAMA!$I$11)/2)+PROGRAMA!$I$11))</f>
        <v>0</v>
      </c>
      <c r="AY69" s="245">
        <f>+IF(AY67="","",PROGRAMA!$I$13*AY68*(((AY68/PROGRAMA!$I$9)*(PROGRAMA!$I$12-PROGRAMA!$I$11)/2)+PROGRAMA!$I$11))</f>
        <v>0</v>
      </c>
      <c r="AZ69" s="245">
        <f>+IF(AZ67="","",PROGRAMA!$I$13*AZ68*(((AZ68/PROGRAMA!$I$9)*(PROGRAMA!$I$12-PROGRAMA!$I$11)/2)+PROGRAMA!$I$11))</f>
        <v>0</v>
      </c>
      <c r="BA69" s="245">
        <f>+IF(BA67="","",PROGRAMA!$I$13*BA68*(((BA68/PROGRAMA!$I$9)*(PROGRAMA!$I$12-PROGRAMA!$I$11)/2)+PROGRAMA!$I$11))</f>
        <v>0</v>
      </c>
      <c r="BB69" s="245">
        <f>+IF(BB67="","",PROGRAMA!$I$13*BB68*(((BB68/PROGRAMA!$I$9)*(PROGRAMA!$I$12-PROGRAMA!$I$11)/2)+PROGRAMA!$I$11))</f>
        <v>0</v>
      </c>
      <c r="BC69" s="245">
        <f>+IF(BC67="","",PROGRAMA!$I$13*BC68*(((BC68/PROGRAMA!$I$9)*(PROGRAMA!$I$12-PROGRAMA!$I$11)/2)+PROGRAMA!$I$11))</f>
        <v>0</v>
      </c>
      <c r="BD69" s="245">
        <f>+IF(BD67="","",PROGRAMA!$I$13*BD68*(((BD68/PROGRAMA!$I$9)*(PROGRAMA!$I$12-PROGRAMA!$I$11)/2)+PROGRAMA!$I$11))</f>
        <v>0</v>
      </c>
      <c r="BE69" s="245">
        <f>+IF(BE67="","",PROGRAMA!$I$13*BE68*(((BE68/PROGRAMA!$I$9)*(PROGRAMA!$I$12-PROGRAMA!$I$11)/2)+PROGRAMA!$I$11))</f>
        <v>0</v>
      </c>
      <c r="BF69" s="245">
        <f>+IF(BF67="","",PROGRAMA!$I$13*BF68*(((BF68/PROGRAMA!$I$9)*(PROGRAMA!$I$12-PROGRAMA!$I$11)/2)+PROGRAMA!$I$11))</f>
        <v>0</v>
      </c>
      <c r="BG69" s="245">
        <f>+IF(BG67="","",PROGRAMA!$I$13*BG68*(((BG68/PROGRAMA!$I$9)*(PROGRAMA!$I$12-PROGRAMA!$I$11)/2)+PROGRAMA!$I$11))</f>
        <v>0</v>
      </c>
      <c r="BH69" s="245">
        <f>+IF(BH67="","",PROGRAMA!$I$13*BH68*(((BH68/PROGRAMA!$I$9)*(PROGRAMA!$I$12-PROGRAMA!$I$11)/2)+PROGRAMA!$I$11))</f>
        <v>0</v>
      </c>
      <c r="BI69" s="245">
        <f>+IF(BI67="","",PROGRAMA!$I$13*BI68*(((BI68/PROGRAMA!$I$9)*(PROGRAMA!$I$12-PROGRAMA!$I$11)/2)+PROGRAMA!$I$11))</f>
        <v>0</v>
      </c>
      <c r="BJ69" s="245">
        <f>+IF(BJ67="","",PROGRAMA!$I$13*BJ68*(((BJ68/PROGRAMA!$I$9)*(PROGRAMA!$I$12-PROGRAMA!$I$11)/2)+PROGRAMA!$I$11))</f>
        <v>0</v>
      </c>
      <c r="BK69" s="245">
        <f>+IF(BK67="","",PROGRAMA!$I$13*BK68*(((BK68/PROGRAMA!$I$9)*(PROGRAMA!$I$12-PROGRAMA!$I$11)/2)+PROGRAMA!$I$11))</f>
        <v>0</v>
      </c>
      <c r="BL69" s="245">
        <f>+IF(BL67="","",PROGRAMA!$I$13*BL68*(((BL68/PROGRAMA!$I$9)*(PROGRAMA!$I$12-PROGRAMA!$I$11)/2)+PROGRAMA!$I$11))</f>
        <v>0</v>
      </c>
      <c r="BM69" s="245">
        <f>+IF(BM67="","",PROGRAMA!$I$13*BM68*(((BM68/PROGRAMA!$I$9)*(PROGRAMA!$I$12-PROGRAMA!$I$11)/2)+PROGRAMA!$I$11))</f>
        <v>0</v>
      </c>
      <c r="BN69" s="245">
        <f>+IF(BN67="","",PROGRAMA!$I$13*BN68*(((BN68/PROGRAMA!$I$9)*(PROGRAMA!$I$12-PROGRAMA!$I$11)/2)+PROGRAMA!$I$11))</f>
        <v>0</v>
      </c>
      <c r="BO69" s="245">
        <f>+IF(BO67="","",PROGRAMA!$I$13*BO68*(((BO68/PROGRAMA!$I$9)*(PROGRAMA!$I$12-PROGRAMA!$I$11)/2)+PROGRAMA!$I$11))</f>
        <v>0</v>
      </c>
      <c r="BP69" s="245">
        <f>+IF(BP67="","",PROGRAMA!$I$13*BP68*(((BP68/PROGRAMA!$I$9)*(PROGRAMA!$I$12-PROGRAMA!$I$11)/2)+PROGRAMA!$I$11))</f>
        <v>0</v>
      </c>
      <c r="BQ69" s="245">
        <f>+IF(BQ67="","",PROGRAMA!$I$13*BQ68*(((BQ68/PROGRAMA!$I$9)*(PROGRAMA!$I$12-PROGRAMA!$I$11)/2)+PROGRAMA!$I$11))</f>
        <v>0</v>
      </c>
      <c r="BR69" s="245">
        <f>+IF(BR67="","",PROGRAMA!$I$13*BR68*(((BR68/PROGRAMA!$I$9)*(PROGRAMA!$I$12-PROGRAMA!$I$11)/2)+PROGRAMA!$I$11))</f>
        <v>0</v>
      </c>
      <c r="BS69" s="245">
        <f>+IF(BS67="","",PROGRAMA!$I$13*BS68*(((BS68/PROGRAMA!$I$9)*(PROGRAMA!$I$12-PROGRAMA!$I$11)/2)+PROGRAMA!$I$11))</f>
        <v>0</v>
      </c>
      <c r="BT69" s="245">
        <f>+IF(BT67="","",PROGRAMA!$I$13*BT68*(((BT68/PROGRAMA!$I$9)*(PROGRAMA!$I$12-PROGRAMA!$I$11)/2)+PROGRAMA!$I$11))</f>
        <v>0</v>
      </c>
      <c r="BU69" s="245">
        <f>+IF(BU67="","",PROGRAMA!$I$13*BU68*(((BU68/PROGRAMA!$I$9)*(PROGRAMA!$I$12-PROGRAMA!$I$11)/2)+PROGRAMA!$I$11))</f>
        <v>0</v>
      </c>
      <c r="BV69" s="245">
        <f>+IF(BV67="","",PROGRAMA!$I$13*BV68*(((BV68/PROGRAMA!$I$9)*(PROGRAMA!$I$12-PROGRAMA!$I$11)/2)+PROGRAMA!$I$11))</f>
        <v>0</v>
      </c>
      <c r="BW69" s="245">
        <f>+IF(BW67="","",PROGRAMA!$I$13*BW68*(((BW68/PROGRAMA!$I$9)*(PROGRAMA!$I$12-PROGRAMA!$I$11)/2)+PROGRAMA!$I$11))</f>
        <v>0</v>
      </c>
      <c r="BX69" s="245">
        <f>+IF(BX67="","",PROGRAMA!$I$13*BX68*(((BX68/PROGRAMA!$I$9)*(PROGRAMA!$I$12-PROGRAMA!$I$11)/2)+PROGRAMA!$I$11))</f>
        <v>0</v>
      </c>
      <c r="BY69" s="245">
        <f>+IF(BY67="","",PROGRAMA!$I$13*BY68*(((BY68/PROGRAMA!$I$9)*(PROGRAMA!$I$12-PROGRAMA!$I$11)/2)+PROGRAMA!$I$11))</f>
        <v>0</v>
      </c>
      <c r="BZ69" s="245">
        <f>+IF(BZ67="","",PROGRAMA!$I$13*BZ68*(((BZ68/PROGRAMA!$I$9)*(PROGRAMA!$I$12-PROGRAMA!$I$11)/2)+PROGRAMA!$I$11))</f>
        <v>0</v>
      </c>
      <c r="CA69" s="245">
        <f>+IF(CA67="","",PROGRAMA!$I$13*CA68*(((CA68/PROGRAMA!$I$9)*(PROGRAMA!$I$12-PROGRAMA!$I$11)/2)+PROGRAMA!$I$11))</f>
        <v>0</v>
      </c>
      <c r="CB69" s="245">
        <f>+IF(CB67="","",PROGRAMA!$I$13*CB68*(((CB68/PROGRAMA!$I$9)*(PROGRAMA!$I$12-PROGRAMA!$I$11)/2)+PROGRAMA!$I$11))</f>
        <v>0</v>
      </c>
      <c r="CC69" s="245">
        <f>+IF(CC67="","",PROGRAMA!$I$13*CC68*(((CC68/PROGRAMA!$I$9)*(PROGRAMA!$I$12-PROGRAMA!$I$11)/2)+PROGRAMA!$I$11))</f>
        <v>0</v>
      </c>
      <c r="CD69" s="245">
        <f>+IF(CD67="","",PROGRAMA!$I$13*CD68*(((CD68/PROGRAMA!$I$9)*(PROGRAMA!$I$12-PROGRAMA!$I$11)/2)+PROGRAMA!$I$11))</f>
        <v>0</v>
      </c>
      <c r="CE69" s="245">
        <f>+IF(CE67="","",PROGRAMA!$I$13*CE68*(((CE68/PROGRAMA!$I$9)*(PROGRAMA!$I$12-PROGRAMA!$I$11)/2)+PROGRAMA!$I$11))</f>
        <v>0</v>
      </c>
      <c r="CF69" s="245">
        <f>+IF(CF67="","",PROGRAMA!$I$13*CF68*(((CF68/PROGRAMA!$I$9)*(PROGRAMA!$I$12-PROGRAMA!$I$11)/2)+PROGRAMA!$I$11))</f>
        <v>0</v>
      </c>
    </row>
    <row r="70" spans="1:84" ht="15" customHeight="1" thickTop="1" thickBot="1" x14ac:dyDescent="0.35">
      <c r="A70" s="967" t="s">
        <v>265</v>
      </c>
      <c r="B70" s="967" t="s">
        <v>255</v>
      </c>
      <c r="C70" s="970" t="str">
        <f>+IF($B$51='Base Datos'!$V$21,B70,A70)</f>
        <v>Cuarto Dato</v>
      </c>
      <c r="D70" s="241" t="s">
        <v>266</v>
      </c>
      <c r="E70" s="261"/>
      <c r="F70" s="261"/>
      <c r="G70" s="261"/>
      <c r="H70" s="261"/>
      <c r="I70" s="261"/>
      <c r="J70" s="261"/>
      <c r="K70" s="261"/>
      <c r="L70" s="261"/>
      <c r="M70" s="261"/>
      <c r="N70" s="261"/>
      <c r="O70" s="261"/>
      <c r="P70" s="261"/>
      <c r="Q70" s="261"/>
      <c r="R70" s="261"/>
      <c r="S70" s="261"/>
      <c r="T70" s="261"/>
      <c r="U70" s="261"/>
      <c r="V70" s="261"/>
      <c r="W70" s="261"/>
      <c r="X70" s="261"/>
      <c r="Y70" s="261"/>
      <c r="Z70" s="261"/>
      <c r="AA70" s="261"/>
      <c r="AB70" s="261"/>
      <c r="AC70" s="261"/>
      <c r="AD70" s="261"/>
      <c r="AE70" s="261"/>
      <c r="AF70" s="261"/>
      <c r="AG70" s="261"/>
      <c r="AH70" s="261"/>
      <c r="AI70" s="261"/>
      <c r="AJ70" s="261"/>
      <c r="AK70" s="261"/>
      <c r="AL70" s="261"/>
      <c r="AM70" s="261"/>
      <c r="AN70" s="261"/>
      <c r="AO70" s="261"/>
      <c r="AP70" s="261"/>
      <c r="AQ70" s="261"/>
      <c r="AR70" s="261"/>
      <c r="AS70" s="261"/>
      <c r="AT70" s="261"/>
      <c r="AU70" s="261"/>
      <c r="AV70" s="261"/>
      <c r="AW70" s="261"/>
      <c r="AX70" s="261"/>
      <c r="AY70" s="261"/>
      <c r="AZ70" s="261"/>
      <c r="BA70" s="261"/>
      <c r="BB70" s="261"/>
      <c r="BC70" s="261"/>
      <c r="BD70" s="261"/>
      <c r="BE70" s="261"/>
      <c r="BF70" s="261"/>
      <c r="BG70" s="261"/>
      <c r="BH70" s="261"/>
      <c r="BI70" s="261"/>
      <c r="BJ70" s="261"/>
      <c r="BK70" s="261"/>
      <c r="BL70" s="261"/>
      <c r="BM70" s="261"/>
      <c r="BN70" s="261"/>
      <c r="BO70" s="261"/>
      <c r="BP70" s="261"/>
      <c r="BQ70" s="261"/>
      <c r="BR70" s="261"/>
      <c r="BS70" s="261"/>
      <c r="BT70" s="261"/>
      <c r="BU70" s="261"/>
      <c r="BV70" s="261"/>
      <c r="BW70" s="261"/>
      <c r="BX70" s="261"/>
      <c r="BY70" s="261"/>
      <c r="BZ70" s="261"/>
      <c r="CA70" s="261"/>
      <c r="CB70" s="261"/>
      <c r="CC70" s="261"/>
      <c r="CD70" s="261"/>
      <c r="CE70" s="261"/>
      <c r="CF70" s="261"/>
    </row>
    <row r="71" spans="1:84" ht="15" customHeight="1" thickBot="1" x14ac:dyDescent="0.35">
      <c r="A71" s="967"/>
      <c r="B71" s="967"/>
      <c r="C71" s="968"/>
      <c r="D71" s="242" t="s">
        <v>165</v>
      </c>
      <c r="E71" s="261"/>
      <c r="F71" s="261"/>
      <c r="G71" s="261"/>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c r="AF71" s="261"/>
      <c r="AG71" s="261"/>
      <c r="AH71" s="261"/>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c r="BS71" s="261"/>
      <c r="BT71" s="261"/>
      <c r="BU71" s="261"/>
      <c r="BV71" s="261"/>
      <c r="BW71" s="261"/>
      <c r="BX71" s="261"/>
      <c r="BY71" s="261"/>
      <c r="BZ71" s="261"/>
      <c r="CA71" s="261"/>
      <c r="CB71" s="261"/>
      <c r="CC71" s="261"/>
      <c r="CD71" s="261"/>
      <c r="CE71" s="261"/>
      <c r="CF71" s="261"/>
    </row>
    <row r="72" spans="1:84" ht="15" customHeight="1" thickBot="1" x14ac:dyDescent="0.35">
      <c r="A72" s="967"/>
      <c r="B72" s="967"/>
      <c r="C72" s="968"/>
      <c r="D72" s="242" t="s">
        <v>134</v>
      </c>
      <c r="E72" s="247"/>
      <c r="F72" s="247"/>
      <c r="G72" s="247"/>
      <c r="H72" s="247"/>
      <c r="I72" s="247"/>
      <c r="J72" s="247"/>
      <c r="K72" s="247"/>
      <c r="L72" s="247"/>
      <c r="M72" s="247"/>
      <c r="N72" s="247"/>
      <c r="O72" s="247"/>
      <c r="P72" s="247"/>
      <c r="Q72" s="247"/>
      <c r="R72" s="247"/>
      <c r="S72" s="247"/>
      <c r="T72" s="247"/>
      <c r="U72" s="247"/>
      <c r="V72" s="247"/>
      <c r="W72" s="247"/>
      <c r="X72" s="247"/>
      <c r="Y72" s="247"/>
      <c r="Z72" s="247"/>
      <c r="AA72" s="247"/>
      <c r="AB72" s="247"/>
      <c r="AC72" s="247"/>
      <c r="AD72" s="247"/>
      <c r="AE72" s="247"/>
      <c r="AF72" s="247"/>
      <c r="AG72" s="247"/>
      <c r="AH72" s="247"/>
      <c r="AI72" s="247"/>
      <c r="AJ72" s="247"/>
      <c r="AK72" s="247"/>
      <c r="AL72" s="247"/>
      <c r="AM72" s="247"/>
      <c r="AN72" s="247"/>
      <c r="AO72" s="247"/>
      <c r="AP72" s="247"/>
      <c r="AQ72" s="247"/>
      <c r="AR72" s="247"/>
      <c r="AS72" s="247"/>
      <c r="AT72" s="247"/>
      <c r="AU72" s="247"/>
      <c r="AV72" s="247"/>
      <c r="AW72" s="247"/>
      <c r="AX72" s="247"/>
      <c r="AY72" s="247"/>
      <c r="AZ72" s="247"/>
      <c r="BA72" s="247"/>
      <c r="BB72" s="247"/>
      <c r="BC72" s="247"/>
      <c r="BD72" s="247"/>
      <c r="BE72" s="247"/>
      <c r="BF72" s="247"/>
      <c r="BG72" s="247"/>
      <c r="BH72" s="247"/>
      <c r="BI72" s="247"/>
      <c r="BJ72" s="247"/>
      <c r="BK72" s="247"/>
      <c r="BL72" s="247"/>
      <c r="BM72" s="247"/>
      <c r="BN72" s="247"/>
      <c r="BO72" s="247"/>
      <c r="BP72" s="247"/>
      <c r="BQ72" s="247"/>
      <c r="BR72" s="247"/>
      <c r="BS72" s="247"/>
      <c r="BT72" s="247"/>
      <c r="BU72" s="247"/>
      <c r="BV72" s="247"/>
      <c r="BW72" s="247"/>
      <c r="BX72" s="247"/>
      <c r="BY72" s="247"/>
      <c r="BZ72" s="247"/>
      <c r="CA72" s="247"/>
      <c r="CB72" s="247"/>
      <c r="CC72" s="247"/>
      <c r="CD72" s="247"/>
      <c r="CE72" s="247"/>
      <c r="CF72" s="247"/>
    </row>
    <row r="73" spans="1:84" ht="15" customHeight="1" thickBot="1" x14ac:dyDescent="0.35">
      <c r="A73" s="967"/>
      <c r="B73" s="967"/>
      <c r="C73" s="968"/>
      <c r="D73" s="242" t="s">
        <v>133</v>
      </c>
      <c r="E73" s="197">
        <f>IF(SUM(E71:E72)=0,0,100-E71-E72)</f>
        <v>0</v>
      </c>
      <c r="F73" s="197">
        <f t="shared" ref="F73:BQ73" si="50">IF(SUM(F71:F72)=0,0,100-F71-F72)</f>
        <v>0</v>
      </c>
      <c r="G73" s="197">
        <f t="shared" si="50"/>
        <v>0</v>
      </c>
      <c r="H73" s="197">
        <f t="shared" si="50"/>
        <v>0</v>
      </c>
      <c r="I73" s="197">
        <f t="shared" si="50"/>
        <v>0</v>
      </c>
      <c r="J73" s="197">
        <f t="shared" si="50"/>
        <v>0</v>
      </c>
      <c r="K73" s="197">
        <f t="shared" si="50"/>
        <v>0</v>
      </c>
      <c r="L73" s="197">
        <f t="shared" si="50"/>
        <v>0</v>
      </c>
      <c r="M73" s="197">
        <f t="shared" si="50"/>
        <v>0</v>
      </c>
      <c r="N73" s="197">
        <f t="shared" si="50"/>
        <v>0</v>
      </c>
      <c r="O73" s="197">
        <f t="shared" si="50"/>
        <v>0</v>
      </c>
      <c r="P73" s="197">
        <f t="shared" si="50"/>
        <v>0</v>
      </c>
      <c r="Q73" s="197">
        <f t="shared" si="50"/>
        <v>0</v>
      </c>
      <c r="R73" s="197">
        <f t="shared" si="50"/>
        <v>0</v>
      </c>
      <c r="S73" s="197">
        <f t="shared" si="50"/>
        <v>0</v>
      </c>
      <c r="T73" s="197">
        <f t="shared" si="50"/>
        <v>0</v>
      </c>
      <c r="U73" s="197">
        <f t="shared" si="50"/>
        <v>0</v>
      </c>
      <c r="V73" s="197">
        <f t="shared" si="50"/>
        <v>0</v>
      </c>
      <c r="W73" s="197">
        <f t="shared" si="50"/>
        <v>0</v>
      </c>
      <c r="X73" s="197">
        <f t="shared" si="50"/>
        <v>0</v>
      </c>
      <c r="Y73" s="197">
        <f t="shared" si="50"/>
        <v>0</v>
      </c>
      <c r="Z73" s="197">
        <f t="shared" si="50"/>
        <v>0</v>
      </c>
      <c r="AA73" s="197">
        <f t="shared" si="50"/>
        <v>0</v>
      </c>
      <c r="AB73" s="197">
        <f t="shared" si="50"/>
        <v>0</v>
      </c>
      <c r="AC73" s="197">
        <f t="shared" si="50"/>
        <v>0</v>
      </c>
      <c r="AD73" s="197">
        <f t="shared" si="50"/>
        <v>0</v>
      </c>
      <c r="AE73" s="197">
        <f t="shared" si="50"/>
        <v>0</v>
      </c>
      <c r="AF73" s="197">
        <f t="shared" si="50"/>
        <v>0</v>
      </c>
      <c r="AG73" s="197">
        <f t="shared" si="50"/>
        <v>0</v>
      </c>
      <c r="AH73" s="197">
        <f t="shared" si="50"/>
        <v>0</v>
      </c>
      <c r="AI73" s="197">
        <f t="shared" si="50"/>
        <v>0</v>
      </c>
      <c r="AJ73" s="197">
        <f t="shared" si="50"/>
        <v>0</v>
      </c>
      <c r="AK73" s="197">
        <f t="shared" si="50"/>
        <v>0</v>
      </c>
      <c r="AL73" s="197">
        <f t="shared" si="50"/>
        <v>0</v>
      </c>
      <c r="AM73" s="197">
        <f t="shared" si="50"/>
        <v>0</v>
      </c>
      <c r="AN73" s="197">
        <f t="shared" si="50"/>
        <v>0</v>
      </c>
      <c r="AO73" s="197">
        <f t="shared" si="50"/>
        <v>0</v>
      </c>
      <c r="AP73" s="197">
        <f t="shared" si="50"/>
        <v>0</v>
      </c>
      <c r="AQ73" s="197">
        <f t="shared" si="50"/>
        <v>0</v>
      </c>
      <c r="AR73" s="197">
        <f t="shared" si="50"/>
        <v>0</v>
      </c>
      <c r="AS73" s="197">
        <f t="shared" si="50"/>
        <v>0</v>
      </c>
      <c r="AT73" s="197">
        <f t="shared" si="50"/>
        <v>0</v>
      </c>
      <c r="AU73" s="197">
        <f t="shared" si="50"/>
        <v>0</v>
      </c>
      <c r="AV73" s="197">
        <f t="shared" si="50"/>
        <v>0</v>
      </c>
      <c r="AW73" s="197">
        <f t="shared" si="50"/>
        <v>0</v>
      </c>
      <c r="AX73" s="197">
        <f t="shared" si="50"/>
        <v>0</v>
      </c>
      <c r="AY73" s="197">
        <f t="shared" si="50"/>
        <v>0</v>
      </c>
      <c r="AZ73" s="197">
        <f t="shared" si="50"/>
        <v>0</v>
      </c>
      <c r="BA73" s="197">
        <f t="shared" si="50"/>
        <v>0</v>
      </c>
      <c r="BB73" s="197">
        <f t="shared" si="50"/>
        <v>0</v>
      </c>
      <c r="BC73" s="197">
        <f t="shared" si="50"/>
        <v>0</v>
      </c>
      <c r="BD73" s="197">
        <f t="shared" si="50"/>
        <v>0</v>
      </c>
      <c r="BE73" s="197">
        <f t="shared" si="50"/>
        <v>0</v>
      </c>
      <c r="BF73" s="197">
        <f t="shared" si="50"/>
        <v>0</v>
      </c>
      <c r="BG73" s="197">
        <f t="shared" si="50"/>
        <v>0</v>
      </c>
      <c r="BH73" s="197">
        <f t="shared" si="50"/>
        <v>0</v>
      </c>
      <c r="BI73" s="197">
        <f t="shared" si="50"/>
        <v>0</v>
      </c>
      <c r="BJ73" s="197">
        <f t="shared" si="50"/>
        <v>0</v>
      </c>
      <c r="BK73" s="197">
        <f t="shared" si="50"/>
        <v>0</v>
      </c>
      <c r="BL73" s="197">
        <f t="shared" si="50"/>
        <v>0</v>
      </c>
      <c r="BM73" s="197">
        <f t="shared" si="50"/>
        <v>0</v>
      </c>
      <c r="BN73" s="197">
        <f t="shared" si="50"/>
        <v>0</v>
      </c>
      <c r="BO73" s="197">
        <f t="shared" si="50"/>
        <v>0</v>
      </c>
      <c r="BP73" s="197">
        <f t="shared" si="50"/>
        <v>0</v>
      </c>
      <c r="BQ73" s="197">
        <f t="shared" si="50"/>
        <v>0</v>
      </c>
      <c r="BR73" s="197">
        <f t="shared" ref="BR73:CF73" si="51">IF(SUM(BR71:BR72)=0,0,100-BR71-BR72)</f>
        <v>0</v>
      </c>
      <c r="BS73" s="197">
        <f t="shared" si="51"/>
        <v>0</v>
      </c>
      <c r="BT73" s="197">
        <f t="shared" si="51"/>
        <v>0</v>
      </c>
      <c r="BU73" s="197">
        <f t="shared" si="51"/>
        <v>0</v>
      </c>
      <c r="BV73" s="197">
        <f t="shared" si="51"/>
        <v>0</v>
      </c>
      <c r="BW73" s="197">
        <f t="shared" si="51"/>
        <v>0</v>
      </c>
      <c r="BX73" s="197">
        <f t="shared" si="51"/>
        <v>0</v>
      </c>
      <c r="BY73" s="197">
        <f t="shared" si="51"/>
        <v>0</v>
      </c>
      <c r="BZ73" s="197">
        <f t="shared" si="51"/>
        <v>0</v>
      </c>
      <c r="CA73" s="197">
        <f t="shared" si="51"/>
        <v>0</v>
      </c>
      <c r="CB73" s="197">
        <f t="shared" si="51"/>
        <v>0</v>
      </c>
      <c r="CC73" s="197">
        <f t="shared" si="51"/>
        <v>0</v>
      </c>
      <c r="CD73" s="197">
        <f t="shared" si="51"/>
        <v>0</v>
      </c>
      <c r="CE73" s="197">
        <f t="shared" si="51"/>
        <v>0</v>
      </c>
      <c r="CF73" s="197">
        <f t="shared" si="51"/>
        <v>0</v>
      </c>
    </row>
    <row r="74" spans="1:84" ht="15" customHeight="1" thickBot="1" x14ac:dyDescent="0.35">
      <c r="A74" s="967"/>
      <c r="B74" s="967"/>
      <c r="C74" s="968"/>
      <c r="D74" s="243" t="s">
        <v>122</v>
      </c>
      <c r="E74" s="247"/>
      <c r="F74" s="247"/>
      <c r="G74" s="247"/>
      <c r="H74" s="247"/>
      <c r="I74" s="247"/>
      <c r="J74" s="247"/>
      <c r="K74" s="247"/>
      <c r="L74" s="247"/>
      <c r="M74" s="247"/>
      <c r="N74" s="247"/>
      <c r="O74" s="247"/>
      <c r="P74" s="247"/>
      <c r="Q74" s="247"/>
      <c r="R74" s="247"/>
      <c r="S74" s="247"/>
      <c r="T74" s="247"/>
      <c r="U74" s="247"/>
      <c r="V74" s="247"/>
      <c r="W74" s="247"/>
      <c r="X74" s="247"/>
      <c r="Y74" s="247"/>
      <c r="Z74" s="247"/>
      <c r="AA74" s="247"/>
      <c r="AB74" s="247"/>
      <c r="AC74" s="247"/>
      <c r="AD74" s="247"/>
      <c r="AE74" s="247"/>
      <c r="AF74" s="247"/>
      <c r="AG74" s="247"/>
      <c r="AH74" s="247"/>
      <c r="AI74" s="247"/>
      <c r="AJ74" s="247"/>
      <c r="AK74" s="247"/>
      <c r="AL74" s="247"/>
      <c r="AM74" s="247"/>
      <c r="AN74" s="247"/>
      <c r="AO74" s="247"/>
      <c r="AP74" s="247"/>
      <c r="AQ74" s="247"/>
      <c r="AR74" s="247"/>
      <c r="AS74" s="247"/>
      <c r="AT74" s="247"/>
      <c r="AU74" s="247"/>
      <c r="AV74" s="247"/>
      <c r="AW74" s="247"/>
      <c r="AX74" s="247"/>
      <c r="AY74" s="247"/>
      <c r="AZ74" s="247"/>
      <c r="BA74" s="247"/>
      <c r="BB74" s="247"/>
      <c r="BC74" s="247"/>
      <c r="BD74" s="247"/>
      <c r="BE74" s="247"/>
      <c r="BF74" s="247"/>
      <c r="BG74" s="247"/>
      <c r="BH74" s="247"/>
      <c r="BI74" s="247"/>
      <c r="BJ74" s="247"/>
      <c r="BK74" s="247"/>
      <c r="BL74" s="247"/>
      <c r="BM74" s="247"/>
      <c r="BN74" s="247"/>
      <c r="BO74" s="247"/>
      <c r="BP74" s="247"/>
      <c r="BQ74" s="247"/>
      <c r="BR74" s="247"/>
      <c r="BS74" s="247"/>
      <c r="BT74" s="247"/>
      <c r="BU74" s="247"/>
      <c r="BV74" s="247"/>
      <c r="BW74" s="247"/>
      <c r="BX74" s="247"/>
      <c r="BY74" s="247"/>
      <c r="BZ74" s="247"/>
      <c r="CA74" s="247"/>
      <c r="CB74" s="247"/>
      <c r="CC74" s="247"/>
      <c r="CD74" s="247"/>
      <c r="CE74" s="247"/>
      <c r="CF74" s="247"/>
    </row>
    <row r="75" spans="1:84" ht="15" customHeight="1" thickBot="1" x14ac:dyDescent="0.35">
      <c r="A75" s="967"/>
      <c r="B75" s="967"/>
      <c r="C75" s="969"/>
      <c r="D75" s="244" t="s">
        <v>174</v>
      </c>
      <c r="E75" s="245">
        <f>+IF(E73="","",PROGRAMA!$I$13*E74*(((E74/PROGRAMA!$I$9)*(PROGRAMA!$I$12-PROGRAMA!$I$11)/2)+PROGRAMA!$I$11))</f>
        <v>0</v>
      </c>
      <c r="F75" s="245">
        <f>+IF(F73="","",PROGRAMA!$I$13*F74*(((F74/PROGRAMA!$I$9)*(PROGRAMA!$I$12-PROGRAMA!$I$11)/2)+PROGRAMA!$I$11))</f>
        <v>0</v>
      </c>
      <c r="G75" s="245">
        <f>+IF(G73="","",PROGRAMA!$I$13*G74*(((G74/PROGRAMA!$I$9)*(PROGRAMA!$I$12-PROGRAMA!$I$11)/2)+PROGRAMA!$I$11))</f>
        <v>0</v>
      </c>
      <c r="H75" s="245">
        <f>+IF(H73="","",PROGRAMA!$I$13*H74*(((H74/PROGRAMA!$I$9)*(PROGRAMA!$I$12-PROGRAMA!$I$11)/2)+PROGRAMA!$I$11))</f>
        <v>0</v>
      </c>
      <c r="I75" s="245">
        <f>+IF(I73="","",PROGRAMA!$I$13*I74*(((I74/PROGRAMA!$I$9)*(PROGRAMA!$I$12-PROGRAMA!$I$11)/2)+PROGRAMA!$I$11))</f>
        <v>0</v>
      </c>
      <c r="J75" s="245">
        <f>+IF(J73="","",PROGRAMA!$I$13*J74*(((J74/PROGRAMA!$I$9)*(PROGRAMA!$I$12-PROGRAMA!$I$11)/2)+PROGRAMA!$I$11))</f>
        <v>0</v>
      </c>
      <c r="K75" s="245">
        <f>+IF(K73="","",PROGRAMA!$I$13*K74*(((K74/PROGRAMA!$I$9)*(PROGRAMA!$I$12-PROGRAMA!$I$11)/2)+PROGRAMA!$I$11))</f>
        <v>0</v>
      </c>
      <c r="L75" s="245">
        <f>+IF(L73="","",PROGRAMA!$I$13*L74*(((L74/PROGRAMA!$I$9)*(PROGRAMA!$I$12-PROGRAMA!$I$11)/2)+PROGRAMA!$I$11))</f>
        <v>0</v>
      </c>
      <c r="M75" s="245">
        <f>+IF(M73="","",PROGRAMA!$I$13*M74*(((M74/PROGRAMA!$I$9)*(PROGRAMA!$I$12-PROGRAMA!$I$11)/2)+PROGRAMA!$I$11))</f>
        <v>0</v>
      </c>
      <c r="N75" s="245">
        <f>+IF(N73="","",PROGRAMA!$I$13*N74*(((N74/PROGRAMA!$I$9)*(PROGRAMA!$I$12-PROGRAMA!$I$11)/2)+PROGRAMA!$I$11))</f>
        <v>0</v>
      </c>
      <c r="O75" s="245">
        <f>+IF(O73="","",PROGRAMA!$I$13*O74*(((O74/PROGRAMA!$I$9)*(PROGRAMA!$I$12-PROGRAMA!$I$11)/2)+PROGRAMA!$I$11))</f>
        <v>0</v>
      </c>
      <c r="P75" s="245">
        <f>+IF(P73="","",PROGRAMA!$I$13*P74*(((P74/PROGRAMA!$I$9)*(PROGRAMA!$I$12-PROGRAMA!$I$11)/2)+PROGRAMA!$I$11))</f>
        <v>0</v>
      </c>
      <c r="Q75" s="245">
        <f>+IF(Q73="","",PROGRAMA!$I$13*Q74*(((Q74/PROGRAMA!$I$9)*(PROGRAMA!$I$12-PROGRAMA!$I$11)/2)+PROGRAMA!$I$11))</f>
        <v>0</v>
      </c>
      <c r="R75" s="245">
        <f>+IF(R73="","",PROGRAMA!$I$13*R74*(((R74/PROGRAMA!$I$9)*(PROGRAMA!$I$12-PROGRAMA!$I$11)/2)+PROGRAMA!$I$11))</f>
        <v>0</v>
      </c>
      <c r="S75" s="245">
        <f>+IF(S73="","",PROGRAMA!$I$13*S74*(((S74/PROGRAMA!$I$9)*(PROGRAMA!$I$12-PROGRAMA!$I$11)/2)+PROGRAMA!$I$11))</f>
        <v>0</v>
      </c>
      <c r="T75" s="245">
        <f>+IF(T73="","",PROGRAMA!$I$13*T74*(((T74/PROGRAMA!$I$9)*(PROGRAMA!$I$12-PROGRAMA!$I$11)/2)+PROGRAMA!$I$11))</f>
        <v>0</v>
      </c>
      <c r="U75" s="245">
        <f>+IF(U73="","",PROGRAMA!$I$13*U74*(((U74/PROGRAMA!$I$9)*(PROGRAMA!$I$12-PROGRAMA!$I$11)/2)+PROGRAMA!$I$11))</f>
        <v>0</v>
      </c>
      <c r="V75" s="245">
        <f>+IF(V73="","",PROGRAMA!$I$13*V74*(((V74/PROGRAMA!$I$9)*(PROGRAMA!$I$12-PROGRAMA!$I$11)/2)+PROGRAMA!$I$11))</f>
        <v>0</v>
      </c>
      <c r="W75" s="245">
        <f>+IF(W73="","",PROGRAMA!$I$13*W74*(((W74/PROGRAMA!$I$9)*(PROGRAMA!$I$12-PROGRAMA!$I$11)/2)+PROGRAMA!$I$11))</f>
        <v>0</v>
      </c>
      <c r="X75" s="245">
        <f>+IF(X73="","",PROGRAMA!$I$13*X74*(((X74/PROGRAMA!$I$9)*(PROGRAMA!$I$12-PROGRAMA!$I$11)/2)+PROGRAMA!$I$11))</f>
        <v>0</v>
      </c>
      <c r="Y75" s="245">
        <f>+IF(Y73="","",PROGRAMA!$I$13*Y74*(((Y74/PROGRAMA!$I$9)*(PROGRAMA!$I$12-PROGRAMA!$I$11)/2)+PROGRAMA!$I$11))</f>
        <v>0</v>
      </c>
      <c r="Z75" s="245">
        <f>+IF(Z73="","",PROGRAMA!$I$13*Z74*(((Z74/PROGRAMA!$I$9)*(PROGRAMA!$I$12-PROGRAMA!$I$11)/2)+PROGRAMA!$I$11))</f>
        <v>0</v>
      </c>
      <c r="AA75" s="245">
        <f>+IF(AA73="","",PROGRAMA!$I$13*AA74*(((AA74/PROGRAMA!$I$9)*(PROGRAMA!$I$12-PROGRAMA!$I$11)/2)+PROGRAMA!$I$11))</f>
        <v>0</v>
      </c>
      <c r="AB75" s="245">
        <f>+IF(AB73="","",PROGRAMA!$I$13*AB74*(((AB74/PROGRAMA!$I$9)*(PROGRAMA!$I$12-PROGRAMA!$I$11)/2)+PROGRAMA!$I$11))</f>
        <v>0</v>
      </c>
      <c r="AC75" s="245">
        <f>+IF(AC73="","",PROGRAMA!$I$13*AC74*(((AC74/PROGRAMA!$I$9)*(PROGRAMA!$I$12-PROGRAMA!$I$11)/2)+PROGRAMA!$I$11))</f>
        <v>0</v>
      </c>
      <c r="AD75" s="245">
        <f>+IF(AD73="","",PROGRAMA!$I$13*AD74*(((AD74/PROGRAMA!$I$9)*(PROGRAMA!$I$12-PROGRAMA!$I$11)/2)+PROGRAMA!$I$11))</f>
        <v>0</v>
      </c>
      <c r="AE75" s="245">
        <f>+IF(AE73="","",PROGRAMA!$I$13*AE74*(((AE74/PROGRAMA!$I$9)*(PROGRAMA!$I$12-PROGRAMA!$I$11)/2)+PROGRAMA!$I$11))</f>
        <v>0</v>
      </c>
      <c r="AF75" s="245">
        <f>+IF(AF73="","",PROGRAMA!$I$13*AF74*(((AF74/PROGRAMA!$I$9)*(PROGRAMA!$I$12-PROGRAMA!$I$11)/2)+PROGRAMA!$I$11))</f>
        <v>0</v>
      </c>
      <c r="AG75" s="245">
        <f>+IF(AG73="","",PROGRAMA!$I$13*AG74*(((AG74/PROGRAMA!$I$9)*(PROGRAMA!$I$12-PROGRAMA!$I$11)/2)+PROGRAMA!$I$11))</f>
        <v>0</v>
      </c>
      <c r="AH75" s="245">
        <f>+IF(AH73="","",PROGRAMA!$I$13*AH74*(((AH74/PROGRAMA!$I$9)*(PROGRAMA!$I$12-PROGRAMA!$I$11)/2)+PROGRAMA!$I$11))</f>
        <v>0</v>
      </c>
      <c r="AI75" s="245">
        <f>+IF(AI73="","",PROGRAMA!$I$13*AI74*(((AI74/PROGRAMA!$I$9)*(PROGRAMA!$I$12-PROGRAMA!$I$11)/2)+PROGRAMA!$I$11))</f>
        <v>0</v>
      </c>
      <c r="AJ75" s="245">
        <f>+IF(AJ73="","",PROGRAMA!$I$13*AJ74*(((AJ74/PROGRAMA!$I$9)*(PROGRAMA!$I$12-PROGRAMA!$I$11)/2)+PROGRAMA!$I$11))</f>
        <v>0</v>
      </c>
      <c r="AK75" s="245">
        <f>+IF(AK73="","",PROGRAMA!$I$13*AK74*(((AK74/PROGRAMA!$I$9)*(PROGRAMA!$I$12-PROGRAMA!$I$11)/2)+PROGRAMA!$I$11))</f>
        <v>0</v>
      </c>
      <c r="AL75" s="245">
        <f>+IF(AL73="","",PROGRAMA!$I$13*AL74*(((AL74/PROGRAMA!$I$9)*(PROGRAMA!$I$12-PROGRAMA!$I$11)/2)+PROGRAMA!$I$11))</f>
        <v>0</v>
      </c>
      <c r="AM75" s="245">
        <f>+IF(AM73="","",PROGRAMA!$I$13*AM74*(((AM74/PROGRAMA!$I$9)*(PROGRAMA!$I$12-PROGRAMA!$I$11)/2)+PROGRAMA!$I$11))</f>
        <v>0</v>
      </c>
      <c r="AN75" s="245">
        <f>+IF(AN73="","",PROGRAMA!$I$13*AN74*(((AN74/PROGRAMA!$I$9)*(PROGRAMA!$I$12-PROGRAMA!$I$11)/2)+PROGRAMA!$I$11))</f>
        <v>0</v>
      </c>
      <c r="AO75" s="245">
        <f>+IF(AO73="","",PROGRAMA!$I$13*AO74*(((AO74/PROGRAMA!$I$9)*(PROGRAMA!$I$12-PROGRAMA!$I$11)/2)+PROGRAMA!$I$11))</f>
        <v>0</v>
      </c>
      <c r="AP75" s="245">
        <f>+IF(AP73="","",PROGRAMA!$I$13*AP74*(((AP74/PROGRAMA!$I$9)*(PROGRAMA!$I$12-PROGRAMA!$I$11)/2)+PROGRAMA!$I$11))</f>
        <v>0</v>
      </c>
      <c r="AQ75" s="245">
        <f>+IF(AQ73="","",PROGRAMA!$I$13*AQ74*(((AQ74/PROGRAMA!$I$9)*(PROGRAMA!$I$12-PROGRAMA!$I$11)/2)+PROGRAMA!$I$11))</f>
        <v>0</v>
      </c>
      <c r="AR75" s="245">
        <f>+IF(AR73="","",PROGRAMA!$I$13*AR74*(((AR74/PROGRAMA!$I$9)*(PROGRAMA!$I$12-PROGRAMA!$I$11)/2)+PROGRAMA!$I$11))</f>
        <v>0</v>
      </c>
      <c r="AS75" s="245">
        <f>+IF(AS73="","",PROGRAMA!$I$13*AS74*(((AS74/PROGRAMA!$I$9)*(PROGRAMA!$I$12-PROGRAMA!$I$11)/2)+PROGRAMA!$I$11))</f>
        <v>0</v>
      </c>
      <c r="AT75" s="245">
        <f>+IF(AT73="","",PROGRAMA!$I$13*AT74*(((AT74/PROGRAMA!$I$9)*(PROGRAMA!$I$12-PROGRAMA!$I$11)/2)+PROGRAMA!$I$11))</f>
        <v>0</v>
      </c>
      <c r="AU75" s="245">
        <f>+IF(AU73="","",PROGRAMA!$I$13*AU74*(((AU74/PROGRAMA!$I$9)*(PROGRAMA!$I$12-PROGRAMA!$I$11)/2)+PROGRAMA!$I$11))</f>
        <v>0</v>
      </c>
      <c r="AV75" s="245">
        <f>+IF(AV73="","",PROGRAMA!$I$13*AV74*(((AV74/PROGRAMA!$I$9)*(PROGRAMA!$I$12-PROGRAMA!$I$11)/2)+PROGRAMA!$I$11))</f>
        <v>0</v>
      </c>
      <c r="AW75" s="245">
        <f>+IF(AW73="","",PROGRAMA!$I$13*AW74*(((AW74/PROGRAMA!$I$9)*(PROGRAMA!$I$12-PROGRAMA!$I$11)/2)+PROGRAMA!$I$11))</f>
        <v>0</v>
      </c>
      <c r="AX75" s="245">
        <f>+IF(AX73="","",PROGRAMA!$I$13*AX74*(((AX74/PROGRAMA!$I$9)*(PROGRAMA!$I$12-PROGRAMA!$I$11)/2)+PROGRAMA!$I$11))</f>
        <v>0</v>
      </c>
      <c r="AY75" s="245">
        <f>+IF(AY73="","",PROGRAMA!$I$13*AY74*(((AY74/PROGRAMA!$I$9)*(PROGRAMA!$I$12-PROGRAMA!$I$11)/2)+PROGRAMA!$I$11))</f>
        <v>0</v>
      </c>
      <c r="AZ75" s="245">
        <f>+IF(AZ73="","",PROGRAMA!$I$13*AZ74*(((AZ74/PROGRAMA!$I$9)*(PROGRAMA!$I$12-PROGRAMA!$I$11)/2)+PROGRAMA!$I$11))</f>
        <v>0</v>
      </c>
      <c r="BA75" s="245">
        <f>+IF(BA73="","",PROGRAMA!$I$13*BA74*(((BA74/PROGRAMA!$I$9)*(PROGRAMA!$I$12-PROGRAMA!$I$11)/2)+PROGRAMA!$I$11))</f>
        <v>0</v>
      </c>
      <c r="BB75" s="245">
        <f>+IF(BB73="","",PROGRAMA!$I$13*BB74*(((BB74/PROGRAMA!$I$9)*(PROGRAMA!$I$12-PROGRAMA!$I$11)/2)+PROGRAMA!$I$11))</f>
        <v>0</v>
      </c>
      <c r="BC75" s="245">
        <f>+IF(BC73="","",PROGRAMA!$I$13*BC74*(((BC74/PROGRAMA!$I$9)*(PROGRAMA!$I$12-PROGRAMA!$I$11)/2)+PROGRAMA!$I$11))</f>
        <v>0</v>
      </c>
      <c r="BD75" s="245">
        <f>+IF(BD73="","",PROGRAMA!$I$13*BD74*(((BD74/PROGRAMA!$I$9)*(PROGRAMA!$I$12-PROGRAMA!$I$11)/2)+PROGRAMA!$I$11))</f>
        <v>0</v>
      </c>
      <c r="BE75" s="245">
        <f>+IF(BE73="","",PROGRAMA!$I$13*BE74*(((BE74/PROGRAMA!$I$9)*(PROGRAMA!$I$12-PROGRAMA!$I$11)/2)+PROGRAMA!$I$11))</f>
        <v>0</v>
      </c>
      <c r="BF75" s="245">
        <f>+IF(BF73="","",PROGRAMA!$I$13*BF74*(((BF74/PROGRAMA!$I$9)*(PROGRAMA!$I$12-PROGRAMA!$I$11)/2)+PROGRAMA!$I$11))</f>
        <v>0</v>
      </c>
      <c r="BG75" s="245">
        <f>+IF(BG73="","",PROGRAMA!$I$13*BG74*(((BG74/PROGRAMA!$I$9)*(PROGRAMA!$I$12-PROGRAMA!$I$11)/2)+PROGRAMA!$I$11))</f>
        <v>0</v>
      </c>
      <c r="BH75" s="245">
        <f>+IF(BH73="","",PROGRAMA!$I$13*BH74*(((BH74/PROGRAMA!$I$9)*(PROGRAMA!$I$12-PROGRAMA!$I$11)/2)+PROGRAMA!$I$11))</f>
        <v>0</v>
      </c>
      <c r="BI75" s="245">
        <f>+IF(BI73="","",PROGRAMA!$I$13*BI74*(((BI74/PROGRAMA!$I$9)*(PROGRAMA!$I$12-PROGRAMA!$I$11)/2)+PROGRAMA!$I$11))</f>
        <v>0</v>
      </c>
      <c r="BJ75" s="245">
        <f>+IF(BJ73="","",PROGRAMA!$I$13*BJ74*(((BJ74/PROGRAMA!$I$9)*(PROGRAMA!$I$12-PROGRAMA!$I$11)/2)+PROGRAMA!$I$11))</f>
        <v>0</v>
      </c>
      <c r="BK75" s="245">
        <f>+IF(BK73="","",PROGRAMA!$I$13*BK74*(((BK74/PROGRAMA!$I$9)*(PROGRAMA!$I$12-PROGRAMA!$I$11)/2)+PROGRAMA!$I$11))</f>
        <v>0</v>
      </c>
      <c r="BL75" s="245">
        <f>+IF(BL73="","",PROGRAMA!$I$13*BL74*(((BL74/PROGRAMA!$I$9)*(PROGRAMA!$I$12-PROGRAMA!$I$11)/2)+PROGRAMA!$I$11))</f>
        <v>0</v>
      </c>
      <c r="BM75" s="245">
        <f>+IF(BM73="","",PROGRAMA!$I$13*BM74*(((BM74/PROGRAMA!$I$9)*(PROGRAMA!$I$12-PROGRAMA!$I$11)/2)+PROGRAMA!$I$11))</f>
        <v>0</v>
      </c>
      <c r="BN75" s="245">
        <f>+IF(BN73="","",PROGRAMA!$I$13*BN74*(((BN74/PROGRAMA!$I$9)*(PROGRAMA!$I$12-PROGRAMA!$I$11)/2)+PROGRAMA!$I$11))</f>
        <v>0</v>
      </c>
      <c r="BO75" s="245">
        <f>+IF(BO73="","",PROGRAMA!$I$13*BO74*(((BO74/PROGRAMA!$I$9)*(PROGRAMA!$I$12-PROGRAMA!$I$11)/2)+PROGRAMA!$I$11))</f>
        <v>0</v>
      </c>
      <c r="BP75" s="245">
        <f>+IF(BP73="","",PROGRAMA!$I$13*BP74*(((BP74/PROGRAMA!$I$9)*(PROGRAMA!$I$12-PROGRAMA!$I$11)/2)+PROGRAMA!$I$11))</f>
        <v>0</v>
      </c>
      <c r="BQ75" s="245">
        <f>+IF(BQ73="","",PROGRAMA!$I$13*BQ74*(((BQ74/PROGRAMA!$I$9)*(PROGRAMA!$I$12-PROGRAMA!$I$11)/2)+PROGRAMA!$I$11))</f>
        <v>0</v>
      </c>
      <c r="BR75" s="245">
        <f>+IF(BR73="","",PROGRAMA!$I$13*BR74*(((BR74/PROGRAMA!$I$9)*(PROGRAMA!$I$12-PROGRAMA!$I$11)/2)+PROGRAMA!$I$11))</f>
        <v>0</v>
      </c>
      <c r="BS75" s="245">
        <f>+IF(BS73="","",PROGRAMA!$I$13*BS74*(((BS74/PROGRAMA!$I$9)*(PROGRAMA!$I$12-PROGRAMA!$I$11)/2)+PROGRAMA!$I$11))</f>
        <v>0</v>
      </c>
      <c r="BT75" s="245">
        <f>+IF(BT73="","",PROGRAMA!$I$13*BT74*(((BT74/PROGRAMA!$I$9)*(PROGRAMA!$I$12-PROGRAMA!$I$11)/2)+PROGRAMA!$I$11))</f>
        <v>0</v>
      </c>
      <c r="BU75" s="245">
        <f>+IF(BU73="","",PROGRAMA!$I$13*BU74*(((BU74/PROGRAMA!$I$9)*(PROGRAMA!$I$12-PROGRAMA!$I$11)/2)+PROGRAMA!$I$11))</f>
        <v>0</v>
      </c>
      <c r="BV75" s="245">
        <f>+IF(BV73="","",PROGRAMA!$I$13*BV74*(((BV74/PROGRAMA!$I$9)*(PROGRAMA!$I$12-PROGRAMA!$I$11)/2)+PROGRAMA!$I$11))</f>
        <v>0</v>
      </c>
      <c r="BW75" s="245">
        <f>+IF(BW73="","",PROGRAMA!$I$13*BW74*(((BW74/PROGRAMA!$I$9)*(PROGRAMA!$I$12-PROGRAMA!$I$11)/2)+PROGRAMA!$I$11))</f>
        <v>0</v>
      </c>
      <c r="BX75" s="245">
        <f>+IF(BX73="","",PROGRAMA!$I$13*BX74*(((BX74/PROGRAMA!$I$9)*(PROGRAMA!$I$12-PROGRAMA!$I$11)/2)+PROGRAMA!$I$11))</f>
        <v>0</v>
      </c>
      <c r="BY75" s="245">
        <f>+IF(BY73="","",PROGRAMA!$I$13*BY74*(((BY74/PROGRAMA!$I$9)*(PROGRAMA!$I$12-PROGRAMA!$I$11)/2)+PROGRAMA!$I$11))</f>
        <v>0</v>
      </c>
      <c r="BZ75" s="245">
        <f>+IF(BZ73="","",PROGRAMA!$I$13*BZ74*(((BZ74/PROGRAMA!$I$9)*(PROGRAMA!$I$12-PROGRAMA!$I$11)/2)+PROGRAMA!$I$11))</f>
        <v>0</v>
      </c>
      <c r="CA75" s="245">
        <f>+IF(CA73="","",PROGRAMA!$I$13*CA74*(((CA74/PROGRAMA!$I$9)*(PROGRAMA!$I$12-PROGRAMA!$I$11)/2)+PROGRAMA!$I$11))</f>
        <v>0</v>
      </c>
      <c r="CB75" s="245">
        <f>+IF(CB73="","",PROGRAMA!$I$13*CB74*(((CB74/PROGRAMA!$I$9)*(PROGRAMA!$I$12-PROGRAMA!$I$11)/2)+PROGRAMA!$I$11))</f>
        <v>0</v>
      </c>
      <c r="CC75" s="245">
        <f>+IF(CC73="","",PROGRAMA!$I$13*CC74*(((CC74/PROGRAMA!$I$9)*(PROGRAMA!$I$12-PROGRAMA!$I$11)/2)+PROGRAMA!$I$11))</f>
        <v>0</v>
      </c>
      <c r="CD75" s="245">
        <f>+IF(CD73="","",PROGRAMA!$I$13*CD74*(((CD74/PROGRAMA!$I$9)*(PROGRAMA!$I$12-PROGRAMA!$I$11)/2)+PROGRAMA!$I$11))</f>
        <v>0</v>
      </c>
      <c r="CE75" s="245">
        <f>+IF(CE73="","",PROGRAMA!$I$13*CE74*(((CE74/PROGRAMA!$I$9)*(PROGRAMA!$I$12-PROGRAMA!$I$11)/2)+PROGRAMA!$I$11))</f>
        <v>0</v>
      </c>
      <c r="CF75" s="245">
        <f>+IF(CF73="","",PROGRAMA!$I$13*CF74*(((CF74/PROGRAMA!$I$9)*(PROGRAMA!$I$12-PROGRAMA!$I$11)/2)+PROGRAMA!$I$11))</f>
        <v>0</v>
      </c>
    </row>
    <row r="76" spans="1:84" ht="15" customHeight="1" thickTop="1" thickBot="1" x14ac:dyDescent="0.35">
      <c r="A76" s="765"/>
      <c r="B76" s="967" t="s">
        <v>256</v>
      </c>
      <c r="C76" s="970" t="str">
        <f>+IF($B$51='Base Datos'!$V$21,B76,"")</f>
        <v/>
      </c>
      <c r="D76" s="241" t="str">
        <f>+IF($B$51='Base Datos'!$V$21,D52,"")</f>
        <v/>
      </c>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c r="AF76" s="260"/>
      <c r="AG76" s="260"/>
      <c r="AH76" s="260"/>
      <c r="AI76" s="260"/>
      <c r="AJ76" s="260"/>
      <c r="AK76" s="260"/>
      <c r="AL76" s="260"/>
      <c r="AM76" s="260"/>
      <c r="AN76" s="260"/>
      <c r="AO76" s="260"/>
      <c r="AP76" s="260"/>
      <c r="AQ76" s="260"/>
      <c r="AR76" s="260"/>
      <c r="AS76" s="260"/>
      <c r="AT76" s="260"/>
      <c r="AU76" s="260"/>
      <c r="AV76" s="260"/>
      <c r="AW76" s="260"/>
      <c r="AX76" s="260"/>
      <c r="AY76" s="260"/>
      <c r="AZ76" s="260"/>
      <c r="BA76" s="260"/>
      <c r="BB76" s="260"/>
      <c r="BC76" s="260"/>
      <c r="BD76" s="260"/>
      <c r="BE76" s="260"/>
      <c r="BF76" s="260"/>
      <c r="BG76" s="260"/>
      <c r="BH76" s="260"/>
      <c r="BI76" s="260"/>
      <c r="BJ76" s="260"/>
      <c r="BK76" s="260"/>
      <c r="BL76" s="260"/>
      <c r="BM76" s="260"/>
      <c r="BN76" s="260"/>
      <c r="BO76" s="260"/>
      <c r="BP76" s="260"/>
      <c r="BQ76" s="260"/>
      <c r="BR76" s="260"/>
      <c r="BS76" s="260"/>
      <c r="BT76" s="260"/>
      <c r="BU76" s="260"/>
      <c r="BV76" s="260"/>
      <c r="BW76" s="260"/>
      <c r="BX76" s="260"/>
      <c r="BY76" s="260"/>
      <c r="BZ76" s="260"/>
      <c r="CA76" s="260"/>
      <c r="CB76" s="260"/>
      <c r="CC76" s="260"/>
      <c r="CD76" s="260"/>
      <c r="CE76" s="260"/>
      <c r="CF76" s="260"/>
    </row>
    <row r="77" spans="1:84" ht="15" customHeight="1" thickBot="1" x14ac:dyDescent="0.35">
      <c r="A77" s="765"/>
      <c r="B77" s="967"/>
      <c r="C77" s="968"/>
      <c r="D77" s="242" t="str">
        <f>+IF($B$51='Base Datos'!$V$21,D53,"")</f>
        <v/>
      </c>
      <c r="E77" s="261"/>
      <c r="F77" s="261"/>
      <c r="G77" s="261"/>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c r="AH77" s="261"/>
      <c r="AI77" s="261"/>
      <c r="AJ77" s="261"/>
      <c r="AK77" s="261"/>
      <c r="AL77" s="261"/>
      <c r="AM77" s="261"/>
      <c r="AN77" s="261"/>
      <c r="AO77" s="261"/>
      <c r="AP77" s="261"/>
      <c r="AQ77" s="261"/>
      <c r="AR77" s="261"/>
      <c r="AS77" s="261"/>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c r="BU77" s="261"/>
      <c r="BV77" s="261"/>
      <c r="BW77" s="261"/>
      <c r="BX77" s="261"/>
      <c r="BY77" s="261"/>
      <c r="BZ77" s="261"/>
      <c r="CA77" s="261"/>
      <c r="CB77" s="261"/>
      <c r="CC77" s="261"/>
      <c r="CD77" s="261"/>
      <c r="CE77" s="261"/>
      <c r="CF77" s="261"/>
    </row>
    <row r="78" spans="1:84" ht="15" customHeight="1" thickBot="1" x14ac:dyDescent="0.35">
      <c r="A78" s="765"/>
      <c r="B78" s="967"/>
      <c r="C78" s="968"/>
      <c r="D78" s="242" t="str">
        <f>+IF($B$51='Base Datos'!$V$21,D54,"")</f>
        <v/>
      </c>
      <c r="E78" s="247"/>
      <c r="F78" s="247"/>
      <c r="G78" s="247"/>
      <c r="H78" s="247"/>
      <c r="I78" s="247"/>
      <c r="J78" s="247"/>
      <c r="K78" s="247"/>
      <c r="L78" s="247"/>
      <c r="M78" s="247"/>
      <c r="N78" s="247"/>
      <c r="O78" s="247"/>
      <c r="P78" s="247"/>
      <c r="Q78" s="247"/>
      <c r="R78" s="247"/>
      <c r="S78" s="247"/>
      <c r="T78" s="247"/>
      <c r="U78" s="247"/>
      <c r="V78" s="247"/>
      <c r="W78" s="247"/>
      <c r="X78" s="247"/>
      <c r="Y78" s="247"/>
      <c r="Z78" s="247"/>
      <c r="AA78" s="247"/>
      <c r="AB78" s="247"/>
      <c r="AC78" s="247"/>
      <c r="AD78" s="247"/>
      <c r="AE78" s="247"/>
      <c r="AF78" s="247"/>
      <c r="AG78" s="247"/>
      <c r="AH78" s="247"/>
      <c r="AI78" s="247"/>
      <c r="AJ78" s="247"/>
      <c r="AK78" s="247"/>
      <c r="AL78" s="247"/>
      <c r="AM78" s="247"/>
      <c r="AN78" s="247"/>
      <c r="AO78" s="247"/>
      <c r="AP78" s="247"/>
      <c r="AQ78" s="247"/>
      <c r="AR78" s="247"/>
      <c r="AS78" s="247"/>
      <c r="AT78" s="247"/>
      <c r="AU78" s="247"/>
      <c r="AV78" s="247"/>
      <c r="AW78" s="247"/>
      <c r="AX78" s="247"/>
      <c r="AY78" s="247"/>
      <c r="AZ78" s="247"/>
      <c r="BA78" s="247"/>
      <c r="BB78" s="247"/>
      <c r="BC78" s="247"/>
      <c r="BD78" s="247"/>
      <c r="BE78" s="247"/>
      <c r="BF78" s="247"/>
      <c r="BG78" s="247"/>
      <c r="BH78" s="247"/>
      <c r="BI78" s="247"/>
      <c r="BJ78" s="247"/>
      <c r="BK78" s="247"/>
      <c r="BL78" s="247"/>
      <c r="BM78" s="247"/>
      <c r="BN78" s="247"/>
      <c r="BO78" s="247"/>
      <c r="BP78" s="247"/>
      <c r="BQ78" s="247"/>
      <c r="BR78" s="247"/>
      <c r="BS78" s="247"/>
      <c r="BT78" s="247"/>
      <c r="BU78" s="247"/>
      <c r="BV78" s="247"/>
      <c r="BW78" s="247"/>
      <c r="BX78" s="247"/>
      <c r="BY78" s="247"/>
      <c r="BZ78" s="247"/>
      <c r="CA78" s="247"/>
      <c r="CB78" s="247"/>
      <c r="CC78" s="247"/>
      <c r="CD78" s="247"/>
      <c r="CE78" s="247"/>
      <c r="CF78" s="247"/>
    </row>
    <row r="79" spans="1:84" ht="15" customHeight="1" thickBot="1" x14ac:dyDescent="0.35">
      <c r="A79" s="765"/>
      <c r="B79" s="967"/>
      <c r="C79" s="968"/>
      <c r="D79" s="242" t="str">
        <f>+IF($B$51='Base Datos'!$V$21,D55,"")</f>
        <v/>
      </c>
      <c r="E79" s="197">
        <f>IF(SUM(E77:E78)=0,0,100-E77-E78)</f>
        <v>0</v>
      </c>
      <c r="F79" s="197">
        <f t="shared" ref="F79:BQ79" si="52">IF(SUM(F77:F78)=0,0,100-F77-F78)</f>
        <v>0</v>
      </c>
      <c r="G79" s="197">
        <f t="shared" si="52"/>
        <v>0</v>
      </c>
      <c r="H79" s="197">
        <f t="shared" si="52"/>
        <v>0</v>
      </c>
      <c r="I79" s="197">
        <f t="shared" si="52"/>
        <v>0</v>
      </c>
      <c r="J79" s="197">
        <f t="shared" si="52"/>
        <v>0</v>
      </c>
      <c r="K79" s="197">
        <f t="shared" si="52"/>
        <v>0</v>
      </c>
      <c r="L79" s="197">
        <f t="shared" si="52"/>
        <v>0</v>
      </c>
      <c r="M79" s="197">
        <f t="shared" si="52"/>
        <v>0</v>
      </c>
      <c r="N79" s="197">
        <f t="shared" si="52"/>
        <v>0</v>
      </c>
      <c r="O79" s="197">
        <f t="shared" si="52"/>
        <v>0</v>
      </c>
      <c r="P79" s="197">
        <f t="shared" si="52"/>
        <v>0</v>
      </c>
      <c r="Q79" s="197">
        <f t="shared" si="52"/>
        <v>0</v>
      </c>
      <c r="R79" s="197">
        <f t="shared" si="52"/>
        <v>0</v>
      </c>
      <c r="S79" s="197">
        <f t="shared" si="52"/>
        <v>0</v>
      </c>
      <c r="T79" s="197">
        <f t="shared" si="52"/>
        <v>0</v>
      </c>
      <c r="U79" s="197">
        <f t="shared" si="52"/>
        <v>0</v>
      </c>
      <c r="V79" s="197">
        <f t="shared" si="52"/>
        <v>0</v>
      </c>
      <c r="W79" s="197">
        <f t="shared" si="52"/>
        <v>0</v>
      </c>
      <c r="X79" s="197">
        <f t="shared" si="52"/>
        <v>0</v>
      </c>
      <c r="Y79" s="197">
        <f t="shared" si="52"/>
        <v>0</v>
      </c>
      <c r="Z79" s="197">
        <f t="shared" si="52"/>
        <v>0</v>
      </c>
      <c r="AA79" s="197">
        <f t="shared" si="52"/>
        <v>0</v>
      </c>
      <c r="AB79" s="197">
        <f t="shared" si="52"/>
        <v>0</v>
      </c>
      <c r="AC79" s="197">
        <f t="shared" si="52"/>
        <v>0</v>
      </c>
      <c r="AD79" s="197">
        <f t="shared" si="52"/>
        <v>0</v>
      </c>
      <c r="AE79" s="197">
        <f t="shared" si="52"/>
        <v>0</v>
      </c>
      <c r="AF79" s="197">
        <f t="shared" si="52"/>
        <v>0</v>
      </c>
      <c r="AG79" s="197">
        <f t="shared" si="52"/>
        <v>0</v>
      </c>
      <c r="AH79" s="197">
        <f t="shared" si="52"/>
        <v>0</v>
      </c>
      <c r="AI79" s="197">
        <f t="shared" si="52"/>
        <v>0</v>
      </c>
      <c r="AJ79" s="197">
        <f t="shared" si="52"/>
        <v>0</v>
      </c>
      <c r="AK79" s="197">
        <f t="shared" si="52"/>
        <v>0</v>
      </c>
      <c r="AL79" s="197">
        <f t="shared" si="52"/>
        <v>0</v>
      </c>
      <c r="AM79" s="197">
        <f t="shared" si="52"/>
        <v>0</v>
      </c>
      <c r="AN79" s="197">
        <f t="shared" si="52"/>
        <v>0</v>
      </c>
      <c r="AO79" s="197">
        <f t="shared" si="52"/>
        <v>0</v>
      </c>
      <c r="AP79" s="197">
        <f t="shared" si="52"/>
        <v>0</v>
      </c>
      <c r="AQ79" s="197">
        <f t="shared" si="52"/>
        <v>0</v>
      </c>
      <c r="AR79" s="197">
        <f t="shared" si="52"/>
        <v>0</v>
      </c>
      <c r="AS79" s="197">
        <f t="shared" si="52"/>
        <v>0</v>
      </c>
      <c r="AT79" s="197">
        <f t="shared" si="52"/>
        <v>0</v>
      </c>
      <c r="AU79" s="197">
        <f t="shared" si="52"/>
        <v>0</v>
      </c>
      <c r="AV79" s="197">
        <f t="shared" si="52"/>
        <v>0</v>
      </c>
      <c r="AW79" s="197">
        <f t="shared" si="52"/>
        <v>0</v>
      </c>
      <c r="AX79" s="197">
        <f t="shared" si="52"/>
        <v>0</v>
      </c>
      <c r="AY79" s="197">
        <f t="shared" si="52"/>
        <v>0</v>
      </c>
      <c r="AZ79" s="197">
        <f t="shared" si="52"/>
        <v>0</v>
      </c>
      <c r="BA79" s="197">
        <f t="shared" si="52"/>
        <v>0</v>
      </c>
      <c r="BB79" s="197">
        <f t="shared" si="52"/>
        <v>0</v>
      </c>
      <c r="BC79" s="197">
        <f t="shared" si="52"/>
        <v>0</v>
      </c>
      <c r="BD79" s="197">
        <f t="shared" si="52"/>
        <v>0</v>
      </c>
      <c r="BE79" s="197">
        <f t="shared" si="52"/>
        <v>0</v>
      </c>
      <c r="BF79" s="197">
        <f t="shared" si="52"/>
        <v>0</v>
      </c>
      <c r="BG79" s="197">
        <f t="shared" si="52"/>
        <v>0</v>
      </c>
      <c r="BH79" s="197">
        <f t="shared" si="52"/>
        <v>0</v>
      </c>
      <c r="BI79" s="197">
        <f t="shared" si="52"/>
        <v>0</v>
      </c>
      <c r="BJ79" s="197">
        <f t="shared" si="52"/>
        <v>0</v>
      </c>
      <c r="BK79" s="197">
        <f t="shared" si="52"/>
        <v>0</v>
      </c>
      <c r="BL79" s="197">
        <f t="shared" si="52"/>
        <v>0</v>
      </c>
      <c r="BM79" s="197">
        <f t="shared" si="52"/>
        <v>0</v>
      </c>
      <c r="BN79" s="197">
        <f t="shared" si="52"/>
        <v>0</v>
      </c>
      <c r="BO79" s="197">
        <f t="shared" si="52"/>
        <v>0</v>
      </c>
      <c r="BP79" s="197">
        <f t="shared" si="52"/>
        <v>0</v>
      </c>
      <c r="BQ79" s="197">
        <f t="shared" si="52"/>
        <v>0</v>
      </c>
      <c r="BR79" s="197">
        <f t="shared" ref="BR79:CF79" si="53">IF(SUM(BR77:BR78)=0,0,100-BR77-BR78)</f>
        <v>0</v>
      </c>
      <c r="BS79" s="197">
        <f t="shared" si="53"/>
        <v>0</v>
      </c>
      <c r="BT79" s="197">
        <f t="shared" si="53"/>
        <v>0</v>
      </c>
      <c r="BU79" s="197">
        <f t="shared" si="53"/>
        <v>0</v>
      </c>
      <c r="BV79" s="197">
        <f t="shared" si="53"/>
        <v>0</v>
      </c>
      <c r="BW79" s="197">
        <f t="shared" si="53"/>
        <v>0</v>
      </c>
      <c r="BX79" s="197">
        <f t="shared" si="53"/>
        <v>0</v>
      </c>
      <c r="BY79" s="197">
        <f t="shared" si="53"/>
        <v>0</v>
      </c>
      <c r="BZ79" s="197">
        <f t="shared" si="53"/>
        <v>0</v>
      </c>
      <c r="CA79" s="197">
        <f t="shared" si="53"/>
        <v>0</v>
      </c>
      <c r="CB79" s="197">
        <f t="shared" si="53"/>
        <v>0</v>
      </c>
      <c r="CC79" s="197">
        <f t="shared" si="53"/>
        <v>0</v>
      </c>
      <c r="CD79" s="197">
        <f t="shared" si="53"/>
        <v>0</v>
      </c>
      <c r="CE79" s="197">
        <f t="shared" si="53"/>
        <v>0</v>
      </c>
      <c r="CF79" s="197">
        <f t="shared" si="53"/>
        <v>0</v>
      </c>
    </row>
    <row r="80" spans="1:84" ht="15" customHeight="1" thickBot="1" x14ac:dyDescent="0.35">
      <c r="A80" s="765"/>
      <c r="B80" s="967"/>
      <c r="C80" s="968"/>
      <c r="D80" s="243" t="s">
        <v>122</v>
      </c>
      <c r="E80" s="247"/>
      <c r="F80" s="247"/>
      <c r="G80" s="247"/>
      <c r="H80" s="247"/>
      <c r="I80" s="247"/>
      <c r="J80" s="247"/>
      <c r="K80" s="247"/>
      <c r="L80" s="247"/>
      <c r="M80" s="247"/>
      <c r="N80" s="247"/>
      <c r="O80" s="247"/>
      <c r="P80" s="247"/>
      <c r="Q80" s="247"/>
      <c r="R80" s="247"/>
      <c r="S80" s="247"/>
      <c r="T80" s="247"/>
      <c r="U80" s="247"/>
      <c r="V80" s="247"/>
      <c r="W80" s="247"/>
      <c r="X80" s="247"/>
      <c r="Y80" s="247"/>
      <c r="Z80" s="247"/>
      <c r="AA80" s="247"/>
      <c r="AB80" s="247"/>
      <c r="AC80" s="247"/>
      <c r="AD80" s="247"/>
      <c r="AE80" s="247"/>
      <c r="AF80" s="247"/>
      <c r="AG80" s="247"/>
      <c r="AH80" s="247"/>
      <c r="AI80" s="247"/>
      <c r="AJ80" s="247"/>
      <c r="AK80" s="247"/>
      <c r="AL80" s="247"/>
      <c r="AM80" s="247"/>
      <c r="AN80" s="247"/>
      <c r="AO80" s="247"/>
      <c r="AP80" s="247"/>
      <c r="AQ80" s="247"/>
      <c r="AR80" s="247"/>
      <c r="AS80" s="247"/>
      <c r="AT80" s="247"/>
      <c r="AU80" s="247"/>
      <c r="AV80" s="247"/>
      <c r="AW80" s="247"/>
      <c r="AX80" s="247"/>
      <c r="AY80" s="247"/>
      <c r="AZ80" s="247"/>
      <c r="BA80" s="247"/>
      <c r="BB80" s="247"/>
      <c r="BC80" s="247"/>
      <c r="BD80" s="247"/>
      <c r="BE80" s="247"/>
      <c r="BF80" s="247"/>
      <c r="BG80" s="247"/>
      <c r="BH80" s="247"/>
      <c r="BI80" s="247"/>
      <c r="BJ80" s="247"/>
      <c r="BK80" s="247"/>
      <c r="BL80" s="247"/>
      <c r="BM80" s="247"/>
      <c r="BN80" s="247"/>
      <c r="BO80" s="247"/>
      <c r="BP80" s="247"/>
      <c r="BQ80" s="247"/>
      <c r="BR80" s="247"/>
      <c r="BS80" s="247"/>
      <c r="BT80" s="247"/>
      <c r="BU80" s="247"/>
      <c r="BV80" s="247"/>
      <c r="BW80" s="247"/>
      <c r="BX80" s="247"/>
      <c r="BY80" s="247"/>
      <c r="BZ80" s="247"/>
      <c r="CA80" s="247"/>
      <c r="CB80" s="247"/>
      <c r="CC80" s="247"/>
      <c r="CD80" s="247"/>
      <c r="CE80" s="247"/>
      <c r="CF80" s="247"/>
    </row>
    <row r="81" spans="1:84" ht="15" customHeight="1" thickBot="1" x14ac:dyDescent="0.35">
      <c r="A81" s="765"/>
      <c r="B81" s="967"/>
      <c r="C81" s="969"/>
      <c r="D81" s="244" t="s">
        <v>174</v>
      </c>
      <c r="E81" s="245">
        <f>+IF(E79="","",PROGRAMA!$I$13*E80*(((E80/PROGRAMA!$I$9)*(PROGRAMA!$I$12-PROGRAMA!$I$11)/2)+PROGRAMA!$I$11))</f>
        <v>0</v>
      </c>
      <c r="F81" s="245">
        <f>+IF(F79="","",PROGRAMA!$I$13*F80*(((F80/PROGRAMA!$I$9)*(PROGRAMA!$I$12-PROGRAMA!$I$11)/2)+PROGRAMA!$I$11))</f>
        <v>0</v>
      </c>
      <c r="G81" s="245">
        <f>+IF(G79="","",PROGRAMA!$I$13*G80*(((G80/PROGRAMA!$I$9)*(PROGRAMA!$I$12-PROGRAMA!$I$11)/2)+PROGRAMA!$I$11))</f>
        <v>0</v>
      </c>
      <c r="H81" s="245">
        <f>+IF(H79="","",PROGRAMA!$I$13*H80*(((H80/PROGRAMA!$I$9)*(PROGRAMA!$I$12-PROGRAMA!$I$11)/2)+PROGRAMA!$I$11))</f>
        <v>0</v>
      </c>
      <c r="I81" s="245">
        <f>+IF(I79="","",PROGRAMA!$I$13*I80*(((I80/PROGRAMA!$I$9)*(PROGRAMA!$I$12-PROGRAMA!$I$11)/2)+PROGRAMA!$I$11))</f>
        <v>0</v>
      </c>
      <c r="J81" s="245">
        <f>+IF(J79="","",PROGRAMA!$I$13*J80*(((J80/PROGRAMA!$I$9)*(PROGRAMA!$I$12-PROGRAMA!$I$11)/2)+PROGRAMA!$I$11))</f>
        <v>0</v>
      </c>
      <c r="K81" s="245">
        <f>+IF(K79="","",PROGRAMA!$I$13*K80*(((K80/PROGRAMA!$I$9)*(PROGRAMA!$I$12-PROGRAMA!$I$11)/2)+PROGRAMA!$I$11))</f>
        <v>0</v>
      </c>
      <c r="L81" s="245">
        <f>+IF(L79="","",PROGRAMA!$I$13*L80*(((L80/PROGRAMA!$I$9)*(PROGRAMA!$I$12-PROGRAMA!$I$11)/2)+PROGRAMA!$I$11))</f>
        <v>0</v>
      </c>
      <c r="M81" s="245">
        <f>+IF(M79="","",PROGRAMA!$I$13*M80*(((M80/PROGRAMA!$I$9)*(PROGRAMA!$I$12-PROGRAMA!$I$11)/2)+PROGRAMA!$I$11))</f>
        <v>0</v>
      </c>
      <c r="N81" s="245">
        <f>+IF(N79="","",PROGRAMA!$I$13*N80*(((N80/PROGRAMA!$I$9)*(PROGRAMA!$I$12-PROGRAMA!$I$11)/2)+PROGRAMA!$I$11))</f>
        <v>0</v>
      </c>
      <c r="O81" s="245">
        <f>+IF(O79="","",PROGRAMA!$I$13*O80*(((O80/PROGRAMA!$I$9)*(PROGRAMA!$I$12-PROGRAMA!$I$11)/2)+PROGRAMA!$I$11))</f>
        <v>0</v>
      </c>
      <c r="P81" s="245">
        <f>+IF(P79="","",PROGRAMA!$I$13*P80*(((P80/PROGRAMA!$I$9)*(PROGRAMA!$I$12-PROGRAMA!$I$11)/2)+PROGRAMA!$I$11))</f>
        <v>0</v>
      </c>
      <c r="Q81" s="245">
        <f>+IF(Q79="","",PROGRAMA!$I$13*Q80*(((Q80/PROGRAMA!$I$9)*(PROGRAMA!$I$12-PROGRAMA!$I$11)/2)+PROGRAMA!$I$11))</f>
        <v>0</v>
      </c>
      <c r="R81" s="245">
        <f>+IF(R79="","",PROGRAMA!$I$13*R80*(((R80/PROGRAMA!$I$9)*(PROGRAMA!$I$12-PROGRAMA!$I$11)/2)+PROGRAMA!$I$11))</f>
        <v>0</v>
      </c>
      <c r="S81" s="245">
        <f>+IF(S79="","",PROGRAMA!$I$13*S80*(((S80/PROGRAMA!$I$9)*(PROGRAMA!$I$12-PROGRAMA!$I$11)/2)+PROGRAMA!$I$11))</f>
        <v>0</v>
      </c>
      <c r="T81" s="245">
        <f>+IF(T79="","",PROGRAMA!$I$13*T80*(((T80/PROGRAMA!$I$9)*(PROGRAMA!$I$12-PROGRAMA!$I$11)/2)+PROGRAMA!$I$11))</f>
        <v>0</v>
      </c>
      <c r="U81" s="245">
        <f>+IF(U79="","",PROGRAMA!$I$13*U80*(((U80/PROGRAMA!$I$9)*(PROGRAMA!$I$12-PROGRAMA!$I$11)/2)+PROGRAMA!$I$11))</f>
        <v>0</v>
      </c>
      <c r="V81" s="245">
        <f>+IF(V79="","",PROGRAMA!$I$13*V80*(((V80/PROGRAMA!$I$9)*(PROGRAMA!$I$12-PROGRAMA!$I$11)/2)+PROGRAMA!$I$11))</f>
        <v>0</v>
      </c>
      <c r="W81" s="245">
        <f>+IF(W79="","",PROGRAMA!$I$13*W80*(((W80/PROGRAMA!$I$9)*(PROGRAMA!$I$12-PROGRAMA!$I$11)/2)+PROGRAMA!$I$11))</f>
        <v>0</v>
      </c>
      <c r="X81" s="245">
        <f>+IF(X79="","",PROGRAMA!$I$13*X80*(((X80/PROGRAMA!$I$9)*(PROGRAMA!$I$12-PROGRAMA!$I$11)/2)+PROGRAMA!$I$11))</f>
        <v>0</v>
      </c>
      <c r="Y81" s="245">
        <f>+IF(Y79="","",PROGRAMA!$I$13*Y80*(((Y80/PROGRAMA!$I$9)*(PROGRAMA!$I$12-PROGRAMA!$I$11)/2)+PROGRAMA!$I$11))</f>
        <v>0</v>
      </c>
      <c r="Z81" s="245">
        <f>+IF(Z79="","",PROGRAMA!$I$13*Z80*(((Z80/PROGRAMA!$I$9)*(PROGRAMA!$I$12-PROGRAMA!$I$11)/2)+PROGRAMA!$I$11))</f>
        <v>0</v>
      </c>
      <c r="AA81" s="245">
        <f>+IF(AA79="","",PROGRAMA!$I$13*AA80*(((AA80/PROGRAMA!$I$9)*(PROGRAMA!$I$12-PROGRAMA!$I$11)/2)+PROGRAMA!$I$11))</f>
        <v>0</v>
      </c>
      <c r="AB81" s="245">
        <f>+IF(AB79="","",PROGRAMA!$I$13*AB80*(((AB80/PROGRAMA!$I$9)*(PROGRAMA!$I$12-PROGRAMA!$I$11)/2)+PROGRAMA!$I$11))</f>
        <v>0</v>
      </c>
      <c r="AC81" s="245">
        <f>+IF(AC79="","",PROGRAMA!$I$13*AC80*(((AC80/PROGRAMA!$I$9)*(PROGRAMA!$I$12-PROGRAMA!$I$11)/2)+PROGRAMA!$I$11))</f>
        <v>0</v>
      </c>
      <c r="AD81" s="245">
        <f>+IF(AD79="","",PROGRAMA!$I$13*AD80*(((AD80/PROGRAMA!$I$9)*(PROGRAMA!$I$12-PROGRAMA!$I$11)/2)+PROGRAMA!$I$11))</f>
        <v>0</v>
      </c>
      <c r="AE81" s="245">
        <f>+IF(AE79="","",PROGRAMA!$I$13*AE80*(((AE80/PROGRAMA!$I$9)*(PROGRAMA!$I$12-PROGRAMA!$I$11)/2)+PROGRAMA!$I$11))</f>
        <v>0</v>
      </c>
      <c r="AF81" s="245">
        <f>+IF(AF79="","",PROGRAMA!$I$13*AF80*(((AF80/PROGRAMA!$I$9)*(PROGRAMA!$I$12-PROGRAMA!$I$11)/2)+PROGRAMA!$I$11))</f>
        <v>0</v>
      </c>
      <c r="AG81" s="245">
        <f>+IF(AG79="","",PROGRAMA!$I$13*AG80*(((AG80/PROGRAMA!$I$9)*(PROGRAMA!$I$12-PROGRAMA!$I$11)/2)+PROGRAMA!$I$11))</f>
        <v>0</v>
      </c>
      <c r="AH81" s="245">
        <f>+IF(AH79="","",PROGRAMA!$I$13*AH80*(((AH80/PROGRAMA!$I$9)*(PROGRAMA!$I$12-PROGRAMA!$I$11)/2)+PROGRAMA!$I$11))</f>
        <v>0</v>
      </c>
      <c r="AI81" s="245">
        <f>+IF(AI79="","",PROGRAMA!$I$13*AI80*(((AI80/PROGRAMA!$I$9)*(PROGRAMA!$I$12-PROGRAMA!$I$11)/2)+PROGRAMA!$I$11))</f>
        <v>0</v>
      </c>
      <c r="AJ81" s="245">
        <f>+IF(AJ79="","",PROGRAMA!$I$13*AJ80*(((AJ80/PROGRAMA!$I$9)*(PROGRAMA!$I$12-PROGRAMA!$I$11)/2)+PROGRAMA!$I$11))</f>
        <v>0</v>
      </c>
      <c r="AK81" s="245">
        <f>+IF(AK79="","",PROGRAMA!$I$13*AK80*(((AK80/PROGRAMA!$I$9)*(PROGRAMA!$I$12-PROGRAMA!$I$11)/2)+PROGRAMA!$I$11))</f>
        <v>0</v>
      </c>
      <c r="AL81" s="245">
        <f>+IF(AL79="","",PROGRAMA!$I$13*AL80*(((AL80/PROGRAMA!$I$9)*(PROGRAMA!$I$12-PROGRAMA!$I$11)/2)+PROGRAMA!$I$11))</f>
        <v>0</v>
      </c>
      <c r="AM81" s="245">
        <f>+IF(AM79="","",PROGRAMA!$I$13*AM80*(((AM80/PROGRAMA!$I$9)*(PROGRAMA!$I$12-PROGRAMA!$I$11)/2)+PROGRAMA!$I$11))</f>
        <v>0</v>
      </c>
      <c r="AN81" s="245">
        <f>+IF(AN79="","",PROGRAMA!$I$13*AN80*(((AN80/PROGRAMA!$I$9)*(PROGRAMA!$I$12-PROGRAMA!$I$11)/2)+PROGRAMA!$I$11))</f>
        <v>0</v>
      </c>
      <c r="AO81" s="245">
        <f>+IF(AO79="","",PROGRAMA!$I$13*AO80*(((AO80/PROGRAMA!$I$9)*(PROGRAMA!$I$12-PROGRAMA!$I$11)/2)+PROGRAMA!$I$11))</f>
        <v>0</v>
      </c>
      <c r="AP81" s="245">
        <f>+IF(AP79="","",PROGRAMA!$I$13*AP80*(((AP80/PROGRAMA!$I$9)*(PROGRAMA!$I$12-PROGRAMA!$I$11)/2)+PROGRAMA!$I$11))</f>
        <v>0</v>
      </c>
      <c r="AQ81" s="245">
        <f>+IF(AQ79="","",PROGRAMA!$I$13*AQ80*(((AQ80/PROGRAMA!$I$9)*(PROGRAMA!$I$12-PROGRAMA!$I$11)/2)+PROGRAMA!$I$11))</f>
        <v>0</v>
      </c>
      <c r="AR81" s="245">
        <f>+IF(AR79="","",PROGRAMA!$I$13*AR80*(((AR80/PROGRAMA!$I$9)*(PROGRAMA!$I$12-PROGRAMA!$I$11)/2)+PROGRAMA!$I$11))</f>
        <v>0</v>
      </c>
      <c r="AS81" s="245">
        <f>+IF(AS79="","",PROGRAMA!$I$13*AS80*(((AS80/PROGRAMA!$I$9)*(PROGRAMA!$I$12-PROGRAMA!$I$11)/2)+PROGRAMA!$I$11))</f>
        <v>0</v>
      </c>
      <c r="AT81" s="245">
        <f>+IF(AT79="","",PROGRAMA!$I$13*AT80*(((AT80/PROGRAMA!$I$9)*(PROGRAMA!$I$12-PROGRAMA!$I$11)/2)+PROGRAMA!$I$11))</f>
        <v>0</v>
      </c>
      <c r="AU81" s="245">
        <f>+IF(AU79="","",PROGRAMA!$I$13*AU80*(((AU80/PROGRAMA!$I$9)*(PROGRAMA!$I$12-PROGRAMA!$I$11)/2)+PROGRAMA!$I$11))</f>
        <v>0</v>
      </c>
      <c r="AV81" s="245">
        <f>+IF(AV79="","",PROGRAMA!$I$13*AV80*(((AV80/PROGRAMA!$I$9)*(PROGRAMA!$I$12-PROGRAMA!$I$11)/2)+PROGRAMA!$I$11))</f>
        <v>0</v>
      </c>
      <c r="AW81" s="245">
        <f>+IF(AW79="","",PROGRAMA!$I$13*AW80*(((AW80/PROGRAMA!$I$9)*(PROGRAMA!$I$12-PROGRAMA!$I$11)/2)+PROGRAMA!$I$11))</f>
        <v>0</v>
      </c>
      <c r="AX81" s="245">
        <f>+IF(AX79="","",PROGRAMA!$I$13*AX80*(((AX80/PROGRAMA!$I$9)*(PROGRAMA!$I$12-PROGRAMA!$I$11)/2)+PROGRAMA!$I$11))</f>
        <v>0</v>
      </c>
      <c r="AY81" s="245">
        <f>+IF(AY79="","",PROGRAMA!$I$13*AY80*(((AY80/PROGRAMA!$I$9)*(PROGRAMA!$I$12-PROGRAMA!$I$11)/2)+PROGRAMA!$I$11))</f>
        <v>0</v>
      </c>
      <c r="AZ81" s="245">
        <f>+IF(AZ79="","",PROGRAMA!$I$13*AZ80*(((AZ80/PROGRAMA!$I$9)*(PROGRAMA!$I$12-PROGRAMA!$I$11)/2)+PROGRAMA!$I$11))</f>
        <v>0</v>
      </c>
      <c r="BA81" s="245">
        <f>+IF(BA79="","",PROGRAMA!$I$13*BA80*(((BA80/PROGRAMA!$I$9)*(PROGRAMA!$I$12-PROGRAMA!$I$11)/2)+PROGRAMA!$I$11))</f>
        <v>0</v>
      </c>
      <c r="BB81" s="245">
        <f>+IF(BB79="","",PROGRAMA!$I$13*BB80*(((BB80/PROGRAMA!$I$9)*(PROGRAMA!$I$12-PROGRAMA!$I$11)/2)+PROGRAMA!$I$11))</f>
        <v>0</v>
      </c>
      <c r="BC81" s="245">
        <f>+IF(BC79="","",PROGRAMA!$I$13*BC80*(((BC80/PROGRAMA!$I$9)*(PROGRAMA!$I$12-PROGRAMA!$I$11)/2)+PROGRAMA!$I$11))</f>
        <v>0</v>
      </c>
      <c r="BD81" s="245">
        <f>+IF(BD79="","",PROGRAMA!$I$13*BD80*(((BD80/PROGRAMA!$I$9)*(PROGRAMA!$I$12-PROGRAMA!$I$11)/2)+PROGRAMA!$I$11))</f>
        <v>0</v>
      </c>
      <c r="BE81" s="245">
        <f>+IF(BE79="","",PROGRAMA!$I$13*BE80*(((BE80/PROGRAMA!$I$9)*(PROGRAMA!$I$12-PROGRAMA!$I$11)/2)+PROGRAMA!$I$11))</f>
        <v>0</v>
      </c>
      <c r="BF81" s="245">
        <f>+IF(BF79="","",PROGRAMA!$I$13*BF80*(((BF80/PROGRAMA!$I$9)*(PROGRAMA!$I$12-PROGRAMA!$I$11)/2)+PROGRAMA!$I$11))</f>
        <v>0</v>
      </c>
      <c r="BG81" s="245">
        <f>+IF(BG79="","",PROGRAMA!$I$13*BG80*(((BG80/PROGRAMA!$I$9)*(PROGRAMA!$I$12-PROGRAMA!$I$11)/2)+PROGRAMA!$I$11))</f>
        <v>0</v>
      </c>
      <c r="BH81" s="245">
        <f>+IF(BH79="","",PROGRAMA!$I$13*BH80*(((BH80/PROGRAMA!$I$9)*(PROGRAMA!$I$12-PROGRAMA!$I$11)/2)+PROGRAMA!$I$11))</f>
        <v>0</v>
      </c>
      <c r="BI81" s="245">
        <f>+IF(BI79="","",PROGRAMA!$I$13*BI80*(((BI80/PROGRAMA!$I$9)*(PROGRAMA!$I$12-PROGRAMA!$I$11)/2)+PROGRAMA!$I$11))</f>
        <v>0</v>
      </c>
      <c r="BJ81" s="245">
        <f>+IF(BJ79="","",PROGRAMA!$I$13*BJ80*(((BJ80/PROGRAMA!$I$9)*(PROGRAMA!$I$12-PROGRAMA!$I$11)/2)+PROGRAMA!$I$11))</f>
        <v>0</v>
      </c>
      <c r="BK81" s="245">
        <f>+IF(BK79="","",PROGRAMA!$I$13*BK80*(((BK80/PROGRAMA!$I$9)*(PROGRAMA!$I$12-PROGRAMA!$I$11)/2)+PROGRAMA!$I$11))</f>
        <v>0</v>
      </c>
      <c r="BL81" s="245">
        <f>+IF(BL79="","",PROGRAMA!$I$13*BL80*(((BL80/PROGRAMA!$I$9)*(PROGRAMA!$I$12-PROGRAMA!$I$11)/2)+PROGRAMA!$I$11))</f>
        <v>0</v>
      </c>
      <c r="BM81" s="245">
        <f>+IF(BM79="","",PROGRAMA!$I$13*BM80*(((BM80/PROGRAMA!$I$9)*(PROGRAMA!$I$12-PROGRAMA!$I$11)/2)+PROGRAMA!$I$11))</f>
        <v>0</v>
      </c>
      <c r="BN81" s="245">
        <f>+IF(BN79="","",PROGRAMA!$I$13*BN80*(((BN80/PROGRAMA!$I$9)*(PROGRAMA!$I$12-PROGRAMA!$I$11)/2)+PROGRAMA!$I$11))</f>
        <v>0</v>
      </c>
      <c r="BO81" s="245">
        <f>+IF(BO79="","",PROGRAMA!$I$13*BO80*(((BO80/PROGRAMA!$I$9)*(PROGRAMA!$I$12-PROGRAMA!$I$11)/2)+PROGRAMA!$I$11))</f>
        <v>0</v>
      </c>
      <c r="BP81" s="245">
        <f>+IF(BP79="","",PROGRAMA!$I$13*BP80*(((BP80/PROGRAMA!$I$9)*(PROGRAMA!$I$12-PROGRAMA!$I$11)/2)+PROGRAMA!$I$11))</f>
        <v>0</v>
      </c>
      <c r="BQ81" s="245">
        <f>+IF(BQ79="","",PROGRAMA!$I$13*BQ80*(((BQ80/PROGRAMA!$I$9)*(PROGRAMA!$I$12-PROGRAMA!$I$11)/2)+PROGRAMA!$I$11))</f>
        <v>0</v>
      </c>
      <c r="BR81" s="245">
        <f>+IF(BR79="","",PROGRAMA!$I$13*BR80*(((BR80/PROGRAMA!$I$9)*(PROGRAMA!$I$12-PROGRAMA!$I$11)/2)+PROGRAMA!$I$11))</f>
        <v>0</v>
      </c>
      <c r="BS81" s="245">
        <f>+IF(BS79="","",PROGRAMA!$I$13*BS80*(((BS80/PROGRAMA!$I$9)*(PROGRAMA!$I$12-PROGRAMA!$I$11)/2)+PROGRAMA!$I$11))</f>
        <v>0</v>
      </c>
      <c r="BT81" s="245">
        <f>+IF(BT79="","",PROGRAMA!$I$13*BT80*(((BT80/PROGRAMA!$I$9)*(PROGRAMA!$I$12-PROGRAMA!$I$11)/2)+PROGRAMA!$I$11))</f>
        <v>0</v>
      </c>
      <c r="BU81" s="245">
        <f>+IF(BU79="","",PROGRAMA!$I$13*BU80*(((BU80/PROGRAMA!$I$9)*(PROGRAMA!$I$12-PROGRAMA!$I$11)/2)+PROGRAMA!$I$11))</f>
        <v>0</v>
      </c>
      <c r="BV81" s="245">
        <f>+IF(BV79="","",PROGRAMA!$I$13*BV80*(((BV80/PROGRAMA!$I$9)*(PROGRAMA!$I$12-PROGRAMA!$I$11)/2)+PROGRAMA!$I$11))</f>
        <v>0</v>
      </c>
      <c r="BW81" s="245">
        <f>+IF(BW79="","",PROGRAMA!$I$13*BW80*(((BW80/PROGRAMA!$I$9)*(PROGRAMA!$I$12-PROGRAMA!$I$11)/2)+PROGRAMA!$I$11))</f>
        <v>0</v>
      </c>
      <c r="BX81" s="245">
        <f>+IF(BX79="","",PROGRAMA!$I$13*BX80*(((BX80/PROGRAMA!$I$9)*(PROGRAMA!$I$12-PROGRAMA!$I$11)/2)+PROGRAMA!$I$11))</f>
        <v>0</v>
      </c>
      <c r="BY81" s="245">
        <f>+IF(BY79="","",PROGRAMA!$I$13*BY80*(((BY80/PROGRAMA!$I$9)*(PROGRAMA!$I$12-PROGRAMA!$I$11)/2)+PROGRAMA!$I$11))</f>
        <v>0</v>
      </c>
      <c r="BZ81" s="245">
        <f>+IF(BZ79="","",PROGRAMA!$I$13*BZ80*(((BZ80/PROGRAMA!$I$9)*(PROGRAMA!$I$12-PROGRAMA!$I$11)/2)+PROGRAMA!$I$11))</f>
        <v>0</v>
      </c>
      <c r="CA81" s="245">
        <f>+IF(CA79="","",PROGRAMA!$I$13*CA80*(((CA80/PROGRAMA!$I$9)*(PROGRAMA!$I$12-PROGRAMA!$I$11)/2)+PROGRAMA!$I$11))</f>
        <v>0</v>
      </c>
      <c r="CB81" s="245">
        <f>+IF(CB79="","",PROGRAMA!$I$13*CB80*(((CB80/PROGRAMA!$I$9)*(PROGRAMA!$I$12-PROGRAMA!$I$11)/2)+PROGRAMA!$I$11))</f>
        <v>0</v>
      </c>
      <c r="CC81" s="245">
        <f>+IF(CC79="","",PROGRAMA!$I$13*CC80*(((CC80/PROGRAMA!$I$9)*(PROGRAMA!$I$12-PROGRAMA!$I$11)/2)+PROGRAMA!$I$11))</f>
        <v>0</v>
      </c>
      <c r="CD81" s="245">
        <f>+IF(CD79="","",PROGRAMA!$I$13*CD80*(((CD80/PROGRAMA!$I$9)*(PROGRAMA!$I$12-PROGRAMA!$I$11)/2)+PROGRAMA!$I$11))</f>
        <v>0</v>
      </c>
      <c r="CE81" s="245">
        <f>+IF(CE79="","",PROGRAMA!$I$13*CE80*(((CE80/PROGRAMA!$I$9)*(PROGRAMA!$I$12-PROGRAMA!$I$11)/2)+PROGRAMA!$I$11))</f>
        <v>0</v>
      </c>
      <c r="CF81" s="245">
        <f>+IF(CF79="","",PROGRAMA!$I$13*CF80*(((CF80/PROGRAMA!$I$9)*(PROGRAMA!$I$12-PROGRAMA!$I$11)/2)+PROGRAMA!$I$11))</f>
        <v>0</v>
      </c>
    </row>
    <row r="82" spans="1:84" ht="15" customHeight="1" thickTop="1" thickBot="1" x14ac:dyDescent="0.35">
      <c r="A82" s="765"/>
      <c r="B82" s="967" t="s">
        <v>257</v>
      </c>
      <c r="C82" s="970" t="str">
        <f>+IF($B$51='Base Datos'!$V$21,B82,"")</f>
        <v/>
      </c>
      <c r="D82" s="241" t="str">
        <f>+IF($B$51='Base Datos'!$V$21,D52,"")</f>
        <v/>
      </c>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260"/>
      <c r="BE82" s="260"/>
      <c r="BF82" s="260"/>
      <c r="BG82" s="260"/>
      <c r="BH82" s="260"/>
      <c r="BI82" s="260"/>
      <c r="BJ82" s="260"/>
      <c r="BK82" s="260"/>
      <c r="BL82" s="260"/>
      <c r="BM82" s="260"/>
      <c r="BN82" s="260"/>
      <c r="BO82" s="260"/>
      <c r="BP82" s="260"/>
      <c r="BQ82" s="260"/>
      <c r="BR82" s="260"/>
      <c r="BS82" s="260"/>
      <c r="BT82" s="260"/>
      <c r="BU82" s="260"/>
      <c r="BV82" s="260"/>
      <c r="BW82" s="260"/>
      <c r="BX82" s="260"/>
      <c r="BY82" s="260"/>
      <c r="BZ82" s="260"/>
      <c r="CA82" s="260"/>
      <c r="CB82" s="260"/>
      <c r="CC82" s="260"/>
      <c r="CD82" s="260"/>
      <c r="CE82" s="260"/>
      <c r="CF82" s="260"/>
    </row>
    <row r="83" spans="1:84" ht="15" customHeight="1" thickBot="1" x14ac:dyDescent="0.35">
      <c r="A83" s="765"/>
      <c r="B83" s="967"/>
      <c r="C83" s="968"/>
      <c r="D83" s="242" t="str">
        <f>+IF($B$51='Base Datos'!$V$21,D53,"")</f>
        <v/>
      </c>
      <c r="E83" s="261"/>
      <c r="F83" s="261"/>
      <c r="G83" s="261"/>
      <c r="H83" s="261"/>
      <c r="I83" s="261"/>
      <c r="J83" s="261"/>
      <c r="K83" s="261"/>
      <c r="L83" s="261"/>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row>
    <row r="84" spans="1:84" ht="15" customHeight="1" thickBot="1" x14ac:dyDescent="0.35">
      <c r="A84" s="765"/>
      <c r="B84" s="967"/>
      <c r="C84" s="968"/>
      <c r="D84" s="242" t="str">
        <f>+IF($B$51='Base Datos'!$V$21,D54,"")</f>
        <v/>
      </c>
      <c r="E84" s="247"/>
      <c r="F84" s="247"/>
      <c r="G84" s="247"/>
      <c r="H84" s="247"/>
      <c r="I84" s="247"/>
      <c r="J84" s="247"/>
      <c r="K84" s="247"/>
      <c r="L84" s="247"/>
      <c r="M84" s="247"/>
      <c r="N84" s="247"/>
      <c r="O84" s="247"/>
      <c r="P84" s="247"/>
      <c r="Q84" s="247"/>
      <c r="R84" s="247"/>
      <c r="S84" s="247"/>
      <c r="T84" s="247"/>
      <c r="U84" s="247"/>
      <c r="V84" s="247"/>
      <c r="W84" s="247"/>
      <c r="X84" s="247"/>
      <c r="Y84" s="247"/>
      <c r="Z84" s="247"/>
      <c r="AA84" s="247"/>
      <c r="AB84" s="247"/>
      <c r="AC84" s="247"/>
      <c r="AD84" s="247"/>
      <c r="AE84" s="247"/>
      <c r="AF84" s="247"/>
      <c r="AG84" s="247"/>
      <c r="AH84" s="247"/>
      <c r="AI84" s="247"/>
      <c r="AJ84" s="247"/>
      <c r="AK84" s="247"/>
      <c r="AL84" s="247"/>
      <c r="AM84" s="247"/>
      <c r="AN84" s="247"/>
      <c r="AO84" s="247"/>
      <c r="AP84" s="247"/>
      <c r="AQ84" s="247"/>
      <c r="AR84" s="247"/>
      <c r="AS84" s="247"/>
      <c r="AT84" s="247"/>
      <c r="AU84" s="247"/>
      <c r="AV84" s="247"/>
      <c r="AW84" s="247"/>
      <c r="AX84" s="247"/>
      <c r="AY84" s="247"/>
      <c r="AZ84" s="247"/>
      <c r="BA84" s="247"/>
      <c r="BB84" s="247"/>
      <c r="BC84" s="247"/>
      <c r="BD84" s="247"/>
      <c r="BE84" s="247"/>
      <c r="BF84" s="247"/>
      <c r="BG84" s="247"/>
      <c r="BH84" s="247"/>
      <c r="BI84" s="247"/>
      <c r="BJ84" s="247"/>
      <c r="BK84" s="247"/>
      <c r="BL84" s="247"/>
      <c r="BM84" s="247"/>
      <c r="BN84" s="247"/>
      <c r="BO84" s="247"/>
      <c r="BP84" s="247"/>
      <c r="BQ84" s="247"/>
      <c r="BR84" s="247"/>
      <c r="BS84" s="247"/>
      <c r="BT84" s="247"/>
      <c r="BU84" s="247"/>
      <c r="BV84" s="247"/>
      <c r="BW84" s="247"/>
      <c r="BX84" s="247"/>
      <c r="BY84" s="247"/>
      <c r="BZ84" s="247"/>
      <c r="CA84" s="247"/>
      <c r="CB84" s="247"/>
      <c r="CC84" s="247"/>
      <c r="CD84" s="247"/>
      <c r="CE84" s="247"/>
      <c r="CF84" s="247"/>
    </row>
    <row r="85" spans="1:84" ht="15" customHeight="1" thickBot="1" x14ac:dyDescent="0.35">
      <c r="A85" s="765"/>
      <c r="B85" s="967"/>
      <c r="C85" s="968"/>
      <c r="D85" s="242" t="str">
        <f>+IF($B$51='Base Datos'!$V$21,D55,"")</f>
        <v/>
      </c>
      <c r="E85" s="197">
        <f>IF(SUM(E83:E84)=0,0,100-E83-E84)</f>
        <v>0</v>
      </c>
      <c r="F85" s="197">
        <f t="shared" ref="F85:BQ85" si="54">IF(SUM(F83:F84)=0,0,100-F83-F84)</f>
        <v>0</v>
      </c>
      <c r="G85" s="197">
        <f t="shared" si="54"/>
        <v>0</v>
      </c>
      <c r="H85" s="197">
        <f t="shared" si="54"/>
        <v>0</v>
      </c>
      <c r="I85" s="197">
        <f t="shared" si="54"/>
        <v>0</v>
      </c>
      <c r="J85" s="197">
        <f t="shared" si="54"/>
        <v>0</v>
      </c>
      <c r="K85" s="197">
        <f t="shared" si="54"/>
        <v>0</v>
      </c>
      <c r="L85" s="197">
        <f t="shared" si="54"/>
        <v>0</v>
      </c>
      <c r="M85" s="197">
        <f t="shared" si="54"/>
        <v>0</v>
      </c>
      <c r="N85" s="197">
        <f t="shared" si="54"/>
        <v>0</v>
      </c>
      <c r="O85" s="197">
        <f t="shared" si="54"/>
        <v>0</v>
      </c>
      <c r="P85" s="197">
        <f t="shared" si="54"/>
        <v>0</v>
      </c>
      <c r="Q85" s="197">
        <f t="shared" si="54"/>
        <v>0</v>
      </c>
      <c r="R85" s="197">
        <f t="shared" si="54"/>
        <v>0</v>
      </c>
      <c r="S85" s="197">
        <f t="shared" si="54"/>
        <v>0</v>
      </c>
      <c r="T85" s="197">
        <f t="shared" si="54"/>
        <v>0</v>
      </c>
      <c r="U85" s="197">
        <f t="shared" si="54"/>
        <v>0</v>
      </c>
      <c r="V85" s="197">
        <f t="shared" si="54"/>
        <v>0</v>
      </c>
      <c r="W85" s="197">
        <f t="shared" si="54"/>
        <v>0</v>
      </c>
      <c r="X85" s="197">
        <f t="shared" si="54"/>
        <v>0</v>
      </c>
      <c r="Y85" s="197">
        <f t="shared" si="54"/>
        <v>0</v>
      </c>
      <c r="Z85" s="197">
        <f t="shared" si="54"/>
        <v>0</v>
      </c>
      <c r="AA85" s="197">
        <f t="shared" si="54"/>
        <v>0</v>
      </c>
      <c r="AB85" s="197">
        <f t="shared" si="54"/>
        <v>0</v>
      </c>
      <c r="AC85" s="197">
        <f t="shared" si="54"/>
        <v>0</v>
      </c>
      <c r="AD85" s="197">
        <f t="shared" si="54"/>
        <v>0</v>
      </c>
      <c r="AE85" s="197">
        <f t="shared" si="54"/>
        <v>0</v>
      </c>
      <c r="AF85" s="197">
        <f t="shared" si="54"/>
        <v>0</v>
      </c>
      <c r="AG85" s="197">
        <f t="shared" si="54"/>
        <v>0</v>
      </c>
      <c r="AH85" s="197">
        <f t="shared" si="54"/>
        <v>0</v>
      </c>
      <c r="AI85" s="197">
        <f t="shared" si="54"/>
        <v>0</v>
      </c>
      <c r="AJ85" s="197">
        <f t="shared" si="54"/>
        <v>0</v>
      </c>
      <c r="AK85" s="197">
        <f t="shared" si="54"/>
        <v>0</v>
      </c>
      <c r="AL85" s="197">
        <f t="shared" si="54"/>
        <v>0</v>
      </c>
      <c r="AM85" s="197">
        <f t="shared" si="54"/>
        <v>0</v>
      </c>
      <c r="AN85" s="197">
        <f t="shared" si="54"/>
        <v>0</v>
      </c>
      <c r="AO85" s="197">
        <f t="shared" si="54"/>
        <v>0</v>
      </c>
      <c r="AP85" s="197">
        <f t="shared" si="54"/>
        <v>0</v>
      </c>
      <c r="AQ85" s="197">
        <f t="shared" si="54"/>
        <v>0</v>
      </c>
      <c r="AR85" s="197">
        <f t="shared" si="54"/>
        <v>0</v>
      </c>
      <c r="AS85" s="197">
        <f t="shared" si="54"/>
        <v>0</v>
      </c>
      <c r="AT85" s="197">
        <f t="shared" si="54"/>
        <v>0</v>
      </c>
      <c r="AU85" s="197">
        <f t="shared" si="54"/>
        <v>0</v>
      </c>
      <c r="AV85" s="197">
        <f t="shared" si="54"/>
        <v>0</v>
      </c>
      <c r="AW85" s="197">
        <f t="shared" si="54"/>
        <v>0</v>
      </c>
      <c r="AX85" s="197">
        <f t="shared" si="54"/>
        <v>0</v>
      </c>
      <c r="AY85" s="197">
        <f t="shared" si="54"/>
        <v>0</v>
      </c>
      <c r="AZ85" s="197">
        <f t="shared" si="54"/>
        <v>0</v>
      </c>
      <c r="BA85" s="197">
        <f t="shared" si="54"/>
        <v>0</v>
      </c>
      <c r="BB85" s="197">
        <f t="shared" si="54"/>
        <v>0</v>
      </c>
      <c r="BC85" s="197">
        <f t="shared" si="54"/>
        <v>0</v>
      </c>
      <c r="BD85" s="197">
        <f t="shared" si="54"/>
        <v>0</v>
      </c>
      <c r="BE85" s="197">
        <f t="shared" si="54"/>
        <v>0</v>
      </c>
      <c r="BF85" s="197">
        <f t="shared" si="54"/>
        <v>0</v>
      </c>
      <c r="BG85" s="197">
        <f t="shared" si="54"/>
        <v>0</v>
      </c>
      <c r="BH85" s="197">
        <f t="shared" si="54"/>
        <v>0</v>
      </c>
      <c r="BI85" s="197">
        <f t="shared" si="54"/>
        <v>0</v>
      </c>
      <c r="BJ85" s="197">
        <f t="shared" si="54"/>
        <v>0</v>
      </c>
      <c r="BK85" s="197">
        <f t="shared" si="54"/>
        <v>0</v>
      </c>
      <c r="BL85" s="197">
        <f t="shared" si="54"/>
        <v>0</v>
      </c>
      <c r="BM85" s="197">
        <f t="shared" si="54"/>
        <v>0</v>
      </c>
      <c r="BN85" s="197">
        <f t="shared" si="54"/>
        <v>0</v>
      </c>
      <c r="BO85" s="197">
        <f t="shared" si="54"/>
        <v>0</v>
      </c>
      <c r="BP85" s="197">
        <f t="shared" si="54"/>
        <v>0</v>
      </c>
      <c r="BQ85" s="197">
        <f t="shared" si="54"/>
        <v>0</v>
      </c>
      <c r="BR85" s="197">
        <f t="shared" ref="BR85:CF85" si="55">IF(SUM(BR83:BR84)=0,0,100-BR83-BR84)</f>
        <v>0</v>
      </c>
      <c r="BS85" s="197">
        <f t="shared" si="55"/>
        <v>0</v>
      </c>
      <c r="BT85" s="197">
        <f t="shared" si="55"/>
        <v>0</v>
      </c>
      <c r="BU85" s="197">
        <f t="shared" si="55"/>
        <v>0</v>
      </c>
      <c r="BV85" s="197">
        <f t="shared" si="55"/>
        <v>0</v>
      </c>
      <c r="BW85" s="197">
        <f t="shared" si="55"/>
        <v>0</v>
      </c>
      <c r="BX85" s="197">
        <f t="shared" si="55"/>
        <v>0</v>
      </c>
      <c r="BY85" s="197">
        <f t="shared" si="55"/>
        <v>0</v>
      </c>
      <c r="BZ85" s="197">
        <f t="shared" si="55"/>
        <v>0</v>
      </c>
      <c r="CA85" s="197">
        <f t="shared" si="55"/>
        <v>0</v>
      </c>
      <c r="CB85" s="197">
        <f t="shared" si="55"/>
        <v>0</v>
      </c>
      <c r="CC85" s="197">
        <f t="shared" si="55"/>
        <v>0</v>
      </c>
      <c r="CD85" s="197">
        <f t="shared" si="55"/>
        <v>0</v>
      </c>
      <c r="CE85" s="197">
        <f t="shared" si="55"/>
        <v>0</v>
      </c>
      <c r="CF85" s="197">
        <f t="shared" si="55"/>
        <v>0</v>
      </c>
    </row>
    <row r="86" spans="1:84" ht="15" customHeight="1" thickBot="1" x14ac:dyDescent="0.35">
      <c r="A86" s="765"/>
      <c r="B86" s="967"/>
      <c r="C86" s="968"/>
      <c r="D86" s="243" t="s">
        <v>122</v>
      </c>
      <c r="E86" s="247"/>
      <c r="F86" s="247"/>
      <c r="G86" s="247"/>
      <c r="H86" s="247"/>
      <c r="I86" s="247"/>
      <c r="J86" s="247"/>
      <c r="K86" s="247"/>
      <c r="L86" s="247"/>
      <c r="M86" s="247"/>
      <c r="N86" s="247"/>
      <c r="O86" s="247"/>
      <c r="P86" s="247"/>
      <c r="Q86" s="247"/>
      <c r="R86" s="247"/>
      <c r="S86" s="247"/>
      <c r="T86" s="247"/>
      <c r="U86" s="247"/>
      <c r="V86" s="247"/>
      <c r="W86" s="247"/>
      <c r="X86" s="247"/>
      <c r="Y86" s="247"/>
      <c r="Z86" s="247"/>
      <c r="AA86" s="247"/>
      <c r="AB86" s="247"/>
      <c r="AC86" s="247"/>
      <c r="AD86" s="247"/>
      <c r="AE86" s="247"/>
      <c r="AF86" s="247"/>
      <c r="AG86" s="247"/>
      <c r="AH86" s="247"/>
      <c r="AI86" s="247"/>
      <c r="AJ86" s="247"/>
      <c r="AK86" s="247"/>
      <c r="AL86" s="247"/>
      <c r="AM86" s="247"/>
      <c r="AN86" s="247"/>
      <c r="AO86" s="247"/>
      <c r="AP86" s="247"/>
      <c r="AQ86" s="247"/>
      <c r="AR86" s="247"/>
      <c r="AS86" s="247"/>
      <c r="AT86" s="247"/>
      <c r="AU86" s="247"/>
      <c r="AV86" s="247"/>
      <c r="AW86" s="247"/>
      <c r="AX86" s="247"/>
      <c r="AY86" s="247"/>
      <c r="AZ86" s="247"/>
      <c r="BA86" s="247"/>
      <c r="BB86" s="247"/>
      <c r="BC86" s="247"/>
      <c r="BD86" s="247"/>
      <c r="BE86" s="247"/>
      <c r="BF86" s="247"/>
      <c r="BG86" s="247"/>
      <c r="BH86" s="247"/>
      <c r="BI86" s="247"/>
      <c r="BJ86" s="247"/>
      <c r="BK86" s="247"/>
      <c r="BL86" s="247"/>
      <c r="BM86" s="247"/>
      <c r="BN86" s="247"/>
      <c r="BO86" s="247"/>
      <c r="BP86" s="247"/>
      <c r="BQ86" s="247"/>
      <c r="BR86" s="247"/>
      <c r="BS86" s="247"/>
      <c r="BT86" s="247"/>
      <c r="BU86" s="247"/>
      <c r="BV86" s="247"/>
      <c r="BW86" s="247"/>
      <c r="BX86" s="247"/>
      <c r="BY86" s="247"/>
      <c r="BZ86" s="247"/>
      <c r="CA86" s="247"/>
      <c r="CB86" s="247"/>
      <c r="CC86" s="247"/>
      <c r="CD86" s="247"/>
      <c r="CE86" s="247"/>
      <c r="CF86" s="247"/>
    </row>
    <row r="87" spans="1:84" ht="15" customHeight="1" thickBot="1" x14ac:dyDescent="0.35">
      <c r="A87" s="765"/>
      <c r="B87" s="967"/>
      <c r="C87" s="969"/>
      <c r="D87" s="244" t="s">
        <v>174</v>
      </c>
      <c r="E87" s="245">
        <f>+IF(E85="","",PROGRAMA!$I$13*E86*(((E86/PROGRAMA!$I$9)*(PROGRAMA!$I$12-PROGRAMA!$I$11)/2)+PROGRAMA!$I$11))</f>
        <v>0</v>
      </c>
      <c r="F87" s="245">
        <f>+IF(F85="","",PROGRAMA!$I$13*F86*(((F86/PROGRAMA!$I$9)*(PROGRAMA!$I$12-PROGRAMA!$I$11)/2)+PROGRAMA!$I$11))</f>
        <v>0</v>
      </c>
      <c r="G87" s="245">
        <f>+IF(G85="","",PROGRAMA!$I$13*G86*(((G86/PROGRAMA!$I$9)*(PROGRAMA!$I$12-PROGRAMA!$I$11)/2)+PROGRAMA!$I$11))</f>
        <v>0</v>
      </c>
      <c r="H87" s="245">
        <f>+IF(H85="","",PROGRAMA!$I$13*H86*(((H86/PROGRAMA!$I$9)*(PROGRAMA!$I$12-PROGRAMA!$I$11)/2)+PROGRAMA!$I$11))</f>
        <v>0</v>
      </c>
      <c r="I87" s="245">
        <f>+IF(I85="","",PROGRAMA!$I$13*I86*(((I86/PROGRAMA!$I$9)*(PROGRAMA!$I$12-PROGRAMA!$I$11)/2)+PROGRAMA!$I$11))</f>
        <v>0</v>
      </c>
      <c r="J87" s="245">
        <f>+IF(J85="","",PROGRAMA!$I$13*J86*(((J86/PROGRAMA!$I$9)*(PROGRAMA!$I$12-PROGRAMA!$I$11)/2)+PROGRAMA!$I$11))</f>
        <v>0</v>
      </c>
      <c r="K87" s="245">
        <f>+IF(K85="","",PROGRAMA!$I$13*K86*(((K86/PROGRAMA!$I$9)*(PROGRAMA!$I$12-PROGRAMA!$I$11)/2)+PROGRAMA!$I$11))</f>
        <v>0</v>
      </c>
      <c r="L87" s="245">
        <f>+IF(L85="","",PROGRAMA!$I$13*L86*(((L86/PROGRAMA!$I$9)*(PROGRAMA!$I$12-PROGRAMA!$I$11)/2)+PROGRAMA!$I$11))</f>
        <v>0</v>
      </c>
      <c r="M87" s="245">
        <f>+IF(M85="","",PROGRAMA!$I$13*M86*(((M86/PROGRAMA!$I$9)*(PROGRAMA!$I$12-PROGRAMA!$I$11)/2)+PROGRAMA!$I$11))</f>
        <v>0</v>
      </c>
      <c r="N87" s="245">
        <f>+IF(N85="","",PROGRAMA!$I$13*N86*(((N86/PROGRAMA!$I$9)*(PROGRAMA!$I$12-PROGRAMA!$I$11)/2)+PROGRAMA!$I$11))</f>
        <v>0</v>
      </c>
      <c r="O87" s="245">
        <f>+IF(O85="","",PROGRAMA!$I$13*O86*(((O86/PROGRAMA!$I$9)*(PROGRAMA!$I$12-PROGRAMA!$I$11)/2)+PROGRAMA!$I$11))</f>
        <v>0</v>
      </c>
      <c r="P87" s="245">
        <f>+IF(P85="","",PROGRAMA!$I$13*P86*(((P86/PROGRAMA!$I$9)*(PROGRAMA!$I$12-PROGRAMA!$I$11)/2)+PROGRAMA!$I$11))</f>
        <v>0</v>
      </c>
      <c r="Q87" s="245">
        <f>+IF(Q85="","",PROGRAMA!$I$13*Q86*(((Q86/PROGRAMA!$I$9)*(PROGRAMA!$I$12-PROGRAMA!$I$11)/2)+PROGRAMA!$I$11))</f>
        <v>0</v>
      </c>
      <c r="R87" s="245">
        <f>+IF(R85="","",PROGRAMA!$I$13*R86*(((R86/PROGRAMA!$I$9)*(PROGRAMA!$I$12-PROGRAMA!$I$11)/2)+PROGRAMA!$I$11))</f>
        <v>0</v>
      </c>
      <c r="S87" s="245">
        <f>+IF(S85="","",PROGRAMA!$I$13*S86*(((S86/PROGRAMA!$I$9)*(PROGRAMA!$I$12-PROGRAMA!$I$11)/2)+PROGRAMA!$I$11))</f>
        <v>0</v>
      </c>
      <c r="T87" s="245">
        <f>+IF(T85="","",PROGRAMA!$I$13*T86*(((T86/PROGRAMA!$I$9)*(PROGRAMA!$I$12-PROGRAMA!$I$11)/2)+PROGRAMA!$I$11))</f>
        <v>0</v>
      </c>
      <c r="U87" s="245">
        <f>+IF(U85="","",PROGRAMA!$I$13*U86*(((U86/PROGRAMA!$I$9)*(PROGRAMA!$I$12-PROGRAMA!$I$11)/2)+PROGRAMA!$I$11))</f>
        <v>0</v>
      </c>
      <c r="V87" s="245">
        <f>+IF(V85="","",PROGRAMA!$I$13*V86*(((V86/PROGRAMA!$I$9)*(PROGRAMA!$I$12-PROGRAMA!$I$11)/2)+PROGRAMA!$I$11))</f>
        <v>0</v>
      </c>
      <c r="W87" s="245">
        <f>+IF(W85="","",PROGRAMA!$I$13*W86*(((W86/PROGRAMA!$I$9)*(PROGRAMA!$I$12-PROGRAMA!$I$11)/2)+PROGRAMA!$I$11))</f>
        <v>0</v>
      </c>
      <c r="X87" s="245">
        <f>+IF(X85="","",PROGRAMA!$I$13*X86*(((X86/PROGRAMA!$I$9)*(PROGRAMA!$I$12-PROGRAMA!$I$11)/2)+PROGRAMA!$I$11))</f>
        <v>0</v>
      </c>
      <c r="Y87" s="245">
        <f>+IF(Y85="","",PROGRAMA!$I$13*Y86*(((Y86/PROGRAMA!$I$9)*(PROGRAMA!$I$12-PROGRAMA!$I$11)/2)+PROGRAMA!$I$11))</f>
        <v>0</v>
      </c>
      <c r="Z87" s="245">
        <f>+IF(Z85="","",PROGRAMA!$I$13*Z86*(((Z86/PROGRAMA!$I$9)*(PROGRAMA!$I$12-PROGRAMA!$I$11)/2)+PROGRAMA!$I$11))</f>
        <v>0</v>
      </c>
      <c r="AA87" s="245">
        <f>+IF(AA85="","",PROGRAMA!$I$13*AA86*(((AA86/PROGRAMA!$I$9)*(PROGRAMA!$I$12-PROGRAMA!$I$11)/2)+PROGRAMA!$I$11))</f>
        <v>0</v>
      </c>
      <c r="AB87" s="245">
        <f>+IF(AB85="","",PROGRAMA!$I$13*AB86*(((AB86/PROGRAMA!$I$9)*(PROGRAMA!$I$12-PROGRAMA!$I$11)/2)+PROGRAMA!$I$11))</f>
        <v>0</v>
      </c>
      <c r="AC87" s="245">
        <f>+IF(AC85="","",PROGRAMA!$I$13*AC86*(((AC86/PROGRAMA!$I$9)*(PROGRAMA!$I$12-PROGRAMA!$I$11)/2)+PROGRAMA!$I$11))</f>
        <v>0</v>
      </c>
      <c r="AD87" s="245">
        <f>+IF(AD85="","",PROGRAMA!$I$13*AD86*(((AD86/PROGRAMA!$I$9)*(PROGRAMA!$I$12-PROGRAMA!$I$11)/2)+PROGRAMA!$I$11))</f>
        <v>0</v>
      </c>
      <c r="AE87" s="245">
        <f>+IF(AE85="","",PROGRAMA!$I$13*AE86*(((AE86/PROGRAMA!$I$9)*(PROGRAMA!$I$12-PROGRAMA!$I$11)/2)+PROGRAMA!$I$11))</f>
        <v>0</v>
      </c>
      <c r="AF87" s="245">
        <f>+IF(AF85="","",PROGRAMA!$I$13*AF86*(((AF86/PROGRAMA!$I$9)*(PROGRAMA!$I$12-PROGRAMA!$I$11)/2)+PROGRAMA!$I$11))</f>
        <v>0</v>
      </c>
      <c r="AG87" s="245">
        <f>+IF(AG85="","",PROGRAMA!$I$13*AG86*(((AG86/PROGRAMA!$I$9)*(PROGRAMA!$I$12-PROGRAMA!$I$11)/2)+PROGRAMA!$I$11))</f>
        <v>0</v>
      </c>
      <c r="AH87" s="245">
        <f>+IF(AH85="","",PROGRAMA!$I$13*AH86*(((AH86/PROGRAMA!$I$9)*(PROGRAMA!$I$12-PROGRAMA!$I$11)/2)+PROGRAMA!$I$11))</f>
        <v>0</v>
      </c>
      <c r="AI87" s="245">
        <f>+IF(AI85="","",PROGRAMA!$I$13*AI86*(((AI86/PROGRAMA!$I$9)*(PROGRAMA!$I$12-PROGRAMA!$I$11)/2)+PROGRAMA!$I$11))</f>
        <v>0</v>
      </c>
      <c r="AJ87" s="245">
        <f>+IF(AJ85="","",PROGRAMA!$I$13*AJ86*(((AJ86/PROGRAMA!$I$9)*(PROGRAMA!$I$12-PROGRAMA!$I$11)/2)+PROGRAMA!$I$11))</f>
        <v>0</v>
      </c>
      <c r="AK87" s="245">
        <f>+IF(AK85="","",PROGRAMA!$I$13*AK86*(((AK86/PROGRAMA!$I$9)*(PROGRAMA!$I$12-PROGRAMA!$I$11)/2)+PROGRAMA!$I$11))</f>
        <v>0</v>
      </c>
      <c r="AL87" s="245">
        <f>+IF(AL85="","",PROGRAMA!$I$13*AL86*(((AL86/PROGRAMA!$I$9)*(PROGRAMA!$I$12-PROGRAMA!$I$11)/2)+PROGRAMA!$I$11))</f>
        <v>0</v>
      </c>
      <c r="AM87" s="245">
        <f>+IF(AM85="","",PROGRAMA!$I$13*AM86*(((AM86/PROGRAMA!$I$9)*(PROGRAMA!$I$12-PROGRAMA!$I$11)/2)+PROGRAMA!$I$11))</f>
        <v>0</v>
      </c>
      <c r="AN87" s="245">
        <f>+IF(AN85="","",PROGRAMA!$I$13*AN86*(((AN86/PROGRAMA!$I$9)*(PROGRAMA!$I$12-PROGRAMA!$I$11)/2)+PROGRAMA!$I$11))</f>
        <v>0</v>
      </c>
      <c r="AO87" s="245">
        <f>+IF(AO85="","",PROGRAMA!$I$13*AO86*(((AO86/PROGRAMA!$I$9)*(PROGRAMA!$I$12-PROGRAMA!$I$11)/2)+PROGRAMA!$I$11))</f>
        <v>0</v>
      </c>
      <c r="AP87" s="245">
        <f>+IF(AP85="","",PROGRAMA!$I$13*AP86*(((AP86/PROGRAMA!$I$9)*(PROGRAMA!$I$12-PROGRAMA!$I$11)/2)+PROGRAMA!$I$11))</f>
        <v>0</v>
      </c>
      <c r="AQ87" s="245">
        <f>+IF(AQ85="","",PROGRAMA!$I$13*AQ86*(((AQ86/PROGRAMA!$I$9)*(PROGRAMA!$I$12-PROGRAMA!$I$11)/2)+PROGRAMA!$I$11))</f>
        <v>0</v>
      </c>
      <c r="AR87" s="245">
        <f>+IF(AR85="","",PROGRAMA!$I$13*AR86*(((AR86/PROGRAMA!$I$9)*(PROGRAMA!$I$12-PROGRAMA!$I$11)/2)+PROGRAMA!$I$11))</f>
        <v>0</v>
      </c>
      <c r="AS87" s="245">
        <f>+IF(AS85="","",PROGRAMA!$I$13*AS86*(((AS86/PROGRAMA!$I$9)*(PROGRAMA!$I$12-PROGRAMA!$I$11)/2)+PROGRAMA!$I$11))</f>
        <v>0</v>
      </c>
      <c r="AT87" s="245">
        <f>+IF(AT85="","",PROGRAMA!$I$13*AT86*(((AT86/PROGRAMA!$I$9)*(PROGRAMA!$I$12-PROGRAMA!$I$11)/2)+PROGRAMA!$I$11))</f>
        <v>0</v>
      </c>
      <c r="AU87" s="245">
        <f>+IF(AU85="","",PROGRAMA!$I$13*AU86*(((AU86/PROGRAMA!$I$9)*(PROGRAMA!$I$12-PROGRAMA!$I$11)/2)+PROGRAMA!$I$11))</f>
        <v>0</v>
      </c>
      <c r="AV87" s="245">
        <f>+IF(AV85="","",PROGRAMA!$I$13*AV86*(((AV86/PROGRAMA!$I$9)*(PROGRAMA!$I$12-PROGRAMA!$I$11)/2)+PROGRAMA!$I$11))</f>
        <v>0</v>
      </c>
      <c r="AW87" s="245">
        <f>+IF(AW85="","",PROGRAMA!$I$13*AW86*(((AW86/PROGRAMA!$I$9)*(PROGRAMA!$I$12-PROGRAMA!$I$11)/2)+PROGRAMA!$I$11))</f>
        <v>0</v>
      </c>
      <c r="AX87" s="245">
        <f>+IF(AX85="","",PROGRAMA!$I$13*AX86*(((AX86/PROGRAMA!$I$9)*(PROGRAMA!$I$12-PROGRAMA!$I$11)/2)+PROGRAMA!$I$11))</f>
        <v>0</v>
      </c>
      <c r="AY87" s="245">
        <f>+IF(AY85="","",PROGRAMA!$I$13*AY86*(((AY86/PROGRAMA!$I$9)*(PROGRAMA!$I$12-PROGRAMA!$I$11)/2)+PROGRAMA!$I$11))</f>
        <v>0</v>
      </c>
      <c r="AZ87" s="245">
        <f>+IF(AZ85="","",PROGRAMA!$I$13*AZ86*(((AZ86/PROGRAMA!$I$9)*(PROGRAMA!$I$12-PROGRAMA!$I$11)/2)+PROGRAMA!$I$11))</f>
        <v>0</v>
      </c>
      <c r="BA87" s="245">
        <f>+IF(BA85="","",PROGRAMA!$I$13*BA86*(((BA86/PROGRAMA!$I$9)*(PROGRAMA!$I$12-PROGRAMA!$I$11)/2)+PROGRAMA!$I$11))</f>
        <v>0</v>
      </c>
      <c r="BB87" s="245">
        <f>+IF(BB85="","",PROGRAMA!$I$13*BB86*(((BB86/PROGRAMA!$I$9)*(PROGRAMA!$I$12-PROGRAMA!$I$11)/2)+PROGRAMA!$I$11))</f>
        <v>0</v>
      </c>
      <c r="BC87" s="245">
        <f>+IF(BC85="","",PROGRAMA!$I$13*BC86*(((BC86/PROGRAMA!$I$9)*(PROGRAMA!$I$12-PROGRAMA!$I$11)/2)+PROGRAMA!$I$11))</f>
        <v>0</v>
      </c>
      <c r="BD87" s="245">
        <f>+IF(BD85="","",PROGRAMA!$I$13*BD86*(((BD86/PROGRAMA!$I$9)*(PROGRAMA!$I$12-PROGRAMA!$I$11)/2)+PROGRAMA!$I$11))</f>
        <v>0</v>
      </c>
      <c r="BE87" s="245">
        <f>+IF(BE85="","",PROGRAMA!$I$13*BE86*(((BE86/PROGRAMA!$I$9)*(PROGRAMA!$I$12-PROGRAMA!$I$11)/2)+PROGRAMA!$I$11))</f>
        <v>0</v>
      </c>
      <c r="BF87" s="245">
        <f>+IF(BF85="","",PROGRAMA!$I$13*BF86*(((BF86/PROGRAMA!$I$9)*(PROGRAMA!$I$12-PROGRAMA!$I$11)/2)+PROGRAMA!$I$11))</f>
        <v>0</v>
      </c>
      <c r="BG87" s="245">
        <f>+IF(BG85="","",PROGRAMA!$I$13*BG86*(((BG86/PROGRAMA!$I$9)*(PROGRAMA!$I$12-PROGRAMA!$I$11)/2)+PROGRAMA!$I$11))</f>
        <v>0</v>
      </c>
      <c r="BH87" s="245">
        <f>+IF(BH85="","",PROGRAMA!$I$13*BH86*(((BH86/PROGRAMA!$I$9)*(PROGRAMA!$I$12-PROGRAMA!$I$11)/2)+PROGRAMA!$I$11))</f>
        <v>0</v>
      </c>
      <c r="BI87" s="245">
        <f>+IF(BI85="","",PROGRAMA!$I$13*BI86*(((BI86/PROGRAMA!$I$9)*(PROGRAMA!$I$12-PROGRAMA!$I$11)/2)+PROGRAMA!$I$11))</f>
        <v>0</v>
      </c>
      <c r="BJ87" s="245">
        <f>+IF(BJ85="","",PROGRAMA!$I$13*BJ86*(((BJ86/PROGRAMA!$I$9)*(PROGRAMA!$I$12-PROGRAMA!$I$11)/2)+PROGRAMA!$I$11))</f>
        <v>0</v>
      </c>
      <c r="BK87" s="245">
        <f>+IF(BK85="","",PROGRAMA!$I$13*BK86*(((BK86/PROGRAMA!$I$9)*(PROGRAMA!$I$12-PROGRAMA!$I$11)/2)+PROGRAMA!$I$11))</f>
        <v>0</v>
      </c>
      <c r="BL87" s="245">
        <f>+IF(BL85="","",PROGRAMA!$I$13*BL86*(((BL86/PROGRAMA!$I$9)*(PROGRAMA!$I$12-PROGRAMA!$I$11)/2)+PROGRAMA!$I$11))</f>
        <v>0</v>
      </c>
      <c r="BM87" s="245">
        <f>+IF(BM85="","",PROGRAMA!$I$13*BM86*(((BM86/PROGRAMA!$I$9)*(PROGRAMA!$I$12-PROGRAMA!$I$11)/2)+PROGRAMA!$I$11))</f>
        <v>0</v>
      </c>
      <c r="BN87" s="245">
        <f>+IF(BN85="","",PROGRAMA!$I$13*BN86*(((BN86/PROGRAMA!$I$9)*(PROGRAMA!$I$12-PROGRAMA!$I$11)/2)+PROGRAMA!$I$11))</f>
        <v>0</v>
      </c>
      <c r="BO87" s="245">
        <f>+IF(BO85="","",PROGRAMA!$I$13*BO86*(((BO86/PROGRAMA!$I$9)*(PROGRAMA!$I$12-PROGRAMA!$I$11)/2)+PROGRAMA!$I$11))</f>
        <v>0</v>
      </c>
      <c r="BP87" s="245">
        <f>+IF(BP85="","",PROGRAMA!$I$13*BP86*(((BP86/PROGRAMA!$I$9)*(PROGRAMA!$I$12-PROGRAMA!$I$11)/2)+PROGRAMA!$I$11))</f>
        <v>0</v>
      </c>
      <c r="BQ87" s="245">
        <f>+IF(BQ85="","",PROGRAMA!$I$13*BQ86*(((BQ86/PROGRAMA!$I$9)*(PROGRAMA!$I$12-PROGRAMA!$I$11)/2)+PROGRAMA!$I$11))</f>
        <v>0</v>
      </c>
      <c r="BR87" s="245">
        <f>+IF(BR85="","",PROGRAMA!$I$13*BR86*(((BR86/PROGRAMA!$I$9)*(PROGRAMA!$I$12-PROGRAMA!$I$11)/2)+PROGRAMA!$I$11))</f>
        <v>0</v>
      </c>
      <c r="BS87" s="245">
        <f>+IF(BS85="","",PROGRAMA!$I$13*BS86*(((BS86/PROGRAMA!$I$9)*(PROGRAMA!$I$12-PROGRAMA!$I$11)/2)+PROGRAMA!$I$11))</f>
        <v>0</v>
      </c>
      <c r="BT87" s="245">
        <f>+IF(BT85="","",PROGRAMA!$I$13*BT86*(((BT86/PROGRAMA!$I$9)*(PROGRAMA!$I$12-PROGRAMA!$I$11)/2)+PROGRAMA!$I$11))</f>
        <v>0</v>
      </c>
      <c r="BU87" s="245">
        <f>+IF(BU85="","",PROGRAMA!$I$13*BU86*(((BU86/PROGRAMA!$I$9)*(PROGRAMA!$I$12-PROGRAMA!$I$11)/2)+PROGRAMA!$I$11))</f>
        <v>0</v>
      </c>
      <c r="BV87" s="245">
        <f>+IF(BV85="","",PROGRAMA!$I$13*BV86*(((BV86/PROGRAMA!$I$9)*(PROGRAMA!$I$12-PROGRAMA!$I$11)/2)+PROGRAMA!$I$11))</f>
        <v>0</v>
      </c>
      <c r="BW87" s="245">
        <f>+IF(BW85="","",PROGRAMA!$I$13*BW86*(((BW86/PROGRAMA!$I$9)*(PROGRAMA!$I$12-PROGRAMA!$I$11)/2)+PROGRAMA!$I$11))</f>
        <v>0</v>
      </c>
      <c r="BX87" s="245">
        <f>+IF(BX85="","",PROGRAMA!$I$13*BX86*(((BX86/PROGRAMA!$I$9)*(PROGRAMA!$I$12-PROGRAMA!$I$11)/2)+PROGRAMA!$I$11))</f>
        <v>0</v>
      </c>
      <c r="BY87" s="245">
        <f>+IF(BY85="","",PROGRAMA!$I$13*BY86*(((BY86/PROGRAMA!$I$9)*(PROGRAMA!$I$12-PROGRAMA!$I$11)/2)+PROGRAMA!$I$11))</f>
        <v>0</v>
      </c>
      <c r="BZ87" s="245">
        <f>+IF(BZ85="","",PROGRAMA!$I$13*BZ86*(((BZ86/PROGRAMA!$I$9)*(PROGRAMA!$I$12-PROGRAMA!$I$11)/2)+PROGRAMA!$I$11))</f>
        <v>0</v>
      </c>
      <c r="CA87" s="245">
        <f>+IF(CA85="","",PROGRAMA!$I$13*CA86*(((CA86/PROGRAMA!$I$9)*(PROGRAMA!$I$12-PROGRAMA!$I$11)/2)+PROGRAMA!$I$11))</f>
        <v>0</v>
      </c>
      <c r="CB87" s="245">
        <f>+IF(CB85="","",PROGRAMA!$I$13*CB86*(((CB86/PROGRAMA!$I$9)*(PROGRAMA!$I$12-PROGRAMA!$I$11)/2)+PROGRAMA!$I$11))</f>
        <v>0</v>
      </c>
      <c r="CC87" s="245">
        <f>+IF(CC85="","",PROGRAMA!$I$13*CC86*(((CC86/PROGRAMA!$I$9)*(PROGRAMA!$I$12-PROGRAMA!$I$11)/2)+PROGRAMA!$I$11))</f>
        <v>0</v>
      </c>
      <c r="CD87" s="245">
        <f>+IF(CD85="","",PROGRAMA!$I$13*CD86*(((CD86/PROGRAMA!$I$9)*(PROGRAMA!$I$12-PROGRAMA!$I$11)/2)+PROGRAMA!$I$11))</f>
        <v>0</v>
      </c>
      <c r="CE87" s="245">
        <f>+IF(CE85="","",PROGRAMA!$I$13*CE86*(((CE86/PROGRAMA!$I$9)*(PROGRAMA!$I$12-PROGRAMA!$I$11)/2)+PROGRAMA!$I$11))</f>
        <v>0</v>
      </c>
      <c r="CF87" s="245">
        <f>+IF(CF85="","",PROGRAMA!$I$13*CF86*(((CF86/PROGRAMA!$I$9)*(PROGRAMA!$I$12-PROGRAMA!$I$11)/2)+PROGRAMA!$I$11))</f>
        <v>0</v>
      </c>
    </row>
    <row r="88" spans="1:84" ht="15" customHeight="1" thickTop="1" thickBot="1" x14ac:dyDescent="0.35">
      <c r="A88" s="967"/>
      <c r="B88" s="967" t="s">
        <v>258</v>
      </c>
      <c r="C88" s="970" t="str">
        <f>+IF($B$51='Base Datos'!$V$21,B88,"")</f>
        <v/>
      </c>
      <c r="D88" s="241" t="str">
        <f>+IF($B$51='Base Datos'!$V$21,D52,"")</f>
        <v/>
      </c>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60"/>
      <c r="AO88" s="260"/>
      <c r="AP88" s="260"/>
      <c r="AQ88" s="260"/>
      <c r="AR88" s="260"/>
      <c r="AS88" s="260"/>
      <c r="AT88" s="260"/>
      <c r="AU88" s="260"/>
      <c r="AV88" s="260"/>
      <c r="AW88" s="260"/>
      <c r="AX88" s="260"/>
      <c r="AY88" s="260"/>
      <c r="AZ88" s="260"/>
      <c r="BA88" s="260"/>
      <c r="BB88" s="260"/>
      <c r="BC88" s="260"/>
      <c r="BD88" s="260"/>
      <c r="BE88" s="260"/>
      <c r="BF88" s="260"/>
      <c r="BG88" s="260"/>
      <c r="BH88" s="260"/>
      <c r="BI88" s="260"/>
      <c r="BJ88" s="260"/>
      <c r="BK88" s="260"/>
      <c r="BL88" s="260"/>
      <c r="BM88" s="260"/>
      <c r="BN88" s="260"/>
      <c r="BO88" s="260"/>
      <c r="BP88" s="260"/>
      <c r="BQ88" s="260"/>
      <c r="BR88" s="260"/>
      <c r="BS88" s="260"/>
      <c r="BT88" s="260"/>
      <c r="BU88" s="260"/>
      <c r="BV88" s="260"/>
      <c r="BW88" s="260"/>
      <c r="BX88" s="260"/>
      <c r="BY88" s="260"/>
      <c r="BZ88" s="260"/>
      <c r="CA88" s="260"/>
      <c r="CB88" s="260"/>
      <c r="CC88" s="260"/>
      <c r="CD88" s="260"/>
      <c r="CE88" s="260"/>
      <c r="CF88" s="260"/>
    </row>
    <row r="89" spans="1:84" ht="15" customHeight="1" thickBot="1" x14ac:dyDescent="0.35">
      <c r="A89" s="967"/>
      <c r="B89" s="967"/>
      <c r="C89" s="968"/>
      <c r="D89" s="242" t="str">
        <f>+IF($B$51='Base Datos'!$V$21,D53,"")</f>
        <v/>
      </c>
      <c r="E89" s="261"/>
      <c r="F89" s="261"/>
      <c r="G89" s="261"/>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c r="BX89" s="261"/>
      <c r="BY89" s="261"/>
      <c r="BZ89" s="261"/>
      <c r="CA89" s="261"/>
      <c r="CB89" s="261"/>
      <c r="CC89" s="261"/>
      <c r="CD89" s="261"/>
      <c r="CE89" s="261"/>
      <c r="CF89" s="261"/>
    </row>
    <row r="90" spans="1:84" ht="15" customHeight="1" thickBot="1" x14ac:dyDescent="0.35">
      <c r="A90" s="967"/>
      <c r="B90" s="967"/>
      <c r="C90" s="968"/>
      <c r="D90" s="242" t="str">
        <f>+IF($B$51='Base Datos'!$V$21,D54,"")</f>
        <v/>
      </c>
      <c r="E90" s="247"/>
      <c r="F90" s="247"/>
      <c r="G90" s="247"/>
      <c r="H90" s="247"/>
      <c r="I90" s="247"/>
      <c r="J90" s="247"/>
      <c r="K90" s="247"/>
      <c r="L90" s="247"/>
      <c r="M90" s="247"/>
      <c r="N90" s="247"/>
      <c r="O90" s="247"/>
      <c r="P90" s="247"/>
      <c r="Q90" s="247"/>
      <c r="R90" s="247"/>
      <c r="S90" s="247"/>
      <c r="T90" s="247"/>
      <c r="U90" s="247"/>
      <c r="V90" s="247"/>
      <c r="W90" s="247"/>
      <c r="X90" s="247"/>
      <c r="Y90" s="247"/>
      <c r="Z90" s="247"/>
      <c r="AA90" s="247"/>
      <c r="AB90" s="247"/>
      <c r="AC90" s="247"/>
      <c r="AD90" s="247"/>
      <c r="AE90" s="247"/>
      <c r="AF90" s="247"/>
      <c r="AG90" s="247"/>
      <c r="AH90" s="247"/>
      <c r="AI90" s="247"/>
      <c r="AJ90" s="247"/>
      <c r="AK90" s="247"/>
      <c r="AL90" s="247"/>
      <c r="AM90" s="247"/>
      <c r="AN90" s="247"/>
      <c r="AO90" s="247"/>
      <c r="AP90" s="247"/>
      <c r="AQ90" s="247"/>
      <c r="AR90" s="247"/>
      <c r="AS90" s="247"/>
      <c r="AT90" s="247"/>
      <c r="AU90" s="247"/>
      <c r="AV90" s="247"/>
      <c r="AW90" s="247"/>
      <c r="AX90" s="247"/>
      <c r="AY90" s="247"/>
      <c r="AZ90" s="247"/>
      <c r="BA90" s="247"/>
      <c r="BB90" s="247"/>
      <c r="BC90" s="247"/>
      <c r="BD90" s="247"/>
      <c r="BE90" s="247"/>
      <c r="BF90" s="247"/>
      <c r="BG90" s="247"/>
      <c r="BH90" s="247"/>
      <c r="BI90" s="247"/>
      <c r="BJ90" s="247"/>
      <c r="BK90" s="247"/>
      <c r="BL90" s="247"/>
      <c r="BM90" s="247"/>
      <c r="BN90" s="247"/>
      <c r="BO90" s="247"/>
      <c r="BP90" s="247"/>
      <c r="BQ90" s="247"/>
      <c r="BR90" s="247"/>
      <c r="BS90" s="247"/>
      <c r="BT90" s="247"/>
      <c r="BU90" s="247"/>
      <c r="BV90" s="247"/>
      <c r="BW90" s="247"/>
      <c r="BX90" s="247"/>
      <c r="BY90" s="247"/>
      <c r="BZ90" s="247"/>
      <c r="CA90" s="247"/>
      <c r="CB90" s="247"/>
      <c r="CC90" s="247"/>
      <c r="CD90" s="247"/>
      <c r="CE90" s="247"/>
      <c r="CF90" s="247"/>
    </row>
    <row r="91" spans="1:84" ht="15" customHeight="1" thickBot="1" x14ac:dyDescent="0.35">
      <c r="A91" s="967"/>
      <c r="B91" s="967"/>
      <c r="C91" s="968"/>
      <c r="D91" s="242" t="str">
        <f>+IF($B$51='Base Datos'!$V$21,D55,"")</f>
        <v/>
      </c>
      <c r="E91" s="197">
        <f>IF(SUM(E89:E90)=0,0,100-E89-E90)</f>
        <v>0</v>
      </c>
      <c r="F91" s="197">
        <f t="shared" ref="F91:BQ91" si="56">IF(SUM(F89:F90)=0,0,100-F89-F90)</f>
        <v>0</v>
      </c>
      <c r="G91" s="197">
        <f t="shared" si="56"/>
        <v>0</v>
      </c>
      <c r="H91" s="197">
        <f t="shared" si="56"/>
        <v>0</v>
      </c>
      <c r="I91" s="197">
        <f t="shared" si="56"/>
        <v>0</v>
      </c>
      <c r="J91" s="197">
        <f t="shared" si="56"/>
        <v>0</v>
      </c>
      <c r="K91" s="197">
        <f t="shared" si="56"/>
        <v>0</v>
      </c>
      <c r="L91" s="197">
        <f t="shared" si="56"/>
        <v>0</v>
      </c>
      <c r="M91" s="197">
        <f t="shared" si="56"/>
        <v>0</v>
      </c>
      <c r="N91" s="197">
        <f t="shared" si="56"/>
        <v>0</v>
      </c>
      <c r="O91" s="197">
        <f t="shared" si="56"/>
        <v>0</v>
      </c>
      <c r="P91" s="197">
        <f t="shared" si="56"/>
        <v>0</v>
      </c>
      <c r="Q91" s="197">
        <f t="shared" si="56"/>
        <v>0</v>
      </c>
      <c r="R91" s="197">
        <f t="shared" si="56"/>
        <v>0</v>
      </c>
      <c r="S91" s="197">
        <f t="shared" si="56"/>
        <v>0</v>
      </c>
      <c r="T91" s="197">
        <f t="shared" si="56"/>
        <v>0</v>
      </c>
      <c r="U91" s="197">
        <f t="shared" si="56"/>
        <v>0</v>
      </c>
      <c r="V91" s="197">
        <f t="shared" si="56"/>
        <v>0</v>
      </c>
      <c r="W91" s="197">
        <f t="shared" si="56"/>
        <v>0</v>
      </c>
      <c r="X91" s="197">
        <f t="shared" si="56"/>
        <v>0</v>
      </c>
      <c r="Y91" s="197">
        <f t="shared" si="56"/>
        <v>0</v>
      </c>
      <c r="Z91" s="197">
        <f t="shared" si="56"/>
        <v>0</v>
      </c>
      <c r="AA91" s="197">
        <f t="shared" si="56"/>
        <v>0</v>
      </c>
      <c r="AB91" s="197">
        <f t="shared" si="56"/>
        <v>0</v>
      </c>
      <c r="AC91" s="197">
        <f t="shared" si="56"/>
        <v>0</v>
      </c>
      <c r="AD91" s="197">
        <f t="shared" si="56"/>
        <v>0</v>
      </c>
      <c r="AE91" s="197">
        <f t="shared" si="56"/>
        <v>0</v>
      </c>
      <c r="AF91" s="197">
        <f t="shared" si="56"/>
        <v>0</v>
      </c>
      <c r="AG91" s="197">
        <f t="shared" si="56"/>
        <v>0</v>
      </c>
      <c r="AH91" s="197">
        <f t="shared" si="56"/>
        <v>0</v>
      </c>
      <c r="AI91" s="197">
        <f t="shared" si="56"/>
        <v>0</v>
      </c>
      <c r="AJ91" s="197">
        <f t="shared" si="56"/>
        <v>0</v>
      </c>
      <c r="AK91" s="197">
        <f t="shared" si="56"/>
        <v>0</v>
      </c>
      <c r="AL91" s="197">
        <f t="shared" si="56"/>
        <v>0</v>
      </c>
      <c r="AM91" s="197">
        <f t="shared" si="56"/>
        <v>0</v>
      </c>
      <c r="AN91" s="197">
        <f t="shared" si="56"/>
        <v>0</v>
      </c>
      <c r="AO91" s="197">
        <f t="shared" si="56"/>
        <v>0</v>
      </c>
      <c r="AP91" s="197">
        <f t="shared" si="56"/>
        <v>0</v>
      </c>
      <c r="AQ91" s="197">
        <f t="shared" si="56"/>
        <v>0</v>
      </c>
      <c r="AR91" s="197">
        <f t="shared" si="56"/>
        <v>0</v>
      </c>
      <c r="AS91" s="197">
        <f t="shared" si="56"/>
        <v>0</v>
      </c>
      <c r="AT91" s="197">
        <f t="shared" si="56"/>
        <v>0</v>
      </c>
      <c r="AU91" s="197">
        <f t="shared" si="56"/>
        <v>0</v>
      </c>
      <c r="AV91" s="197">
        <f t="shared" si="56"/>
        <v>0</v>
      </c>
      <c r="AW91" s="197">
        <f t="shared" si="56"/>
        <v>0</v>
      </c>
      <c r="AX91" s="197">
        <f t="shared" si="56"/>
        <v>0</v>
      </c>
      <c r="AY91" s="197">
        <f t="shared" si="56"/>
        <v>0</v>
      </c>
      <c r="AZ91" s="197">
        <f t="shared" si="56"/>
        <v>0</v>
      </c>
      <c r="BA91" s="197">
        <f t="shared" si="56"/>
        <v>0</v>
      </c>
      <c r="BB91" s="197">
        <f t="shared" si="56"/>
        <v>0</v>
      </c>
      <c r="BC91" s="197">
        <f t="shared" si="56"/>
        <v>0</v>
      </c>
      <c r="BD91" s="197">
        <f t="shared" si="56"/>
        <v>0</v>
      </c>
      <c r="BE91" s="197">
        <f t="shared" si="56"/>
        <v>0</v>
      </c>
      <c r="BF91" s="197">
        <f t="shared" si="56"/>
        <v>0</v>
      </c>
      <c r="BG91" s="197">
        <f t="shared" si="56"/>
        <v>0</v>
      </c>
      <c r="BH91" s="197">
        <f t="shared" si="56"/>
        <v>0</v>
      </c>
      <c r="BI91" s="197">
        <f t="shared" si="56"/>
        <v>0</v>
      </c>
      <c r="BJ91" s="197">
        <f t="shared" si="56"/>
        <v>0</v>
      </c>
      <c r="BK91" s="197">
        <f t="shared" si="56"/>
        <v>0</v>
      </c>
      <c r="BL91" s="197">
        <f t="shared" si="56"/>
        <v>0</v>
      </c>
      <c r="BM91" s="197">
        <f t="shared" si="56"/>
        <v>0</v>
      </c>
      <c r="BN91" s="197">
        <f t="shared" si="56"/>
        <v>0</v>
      </c>
      <c r="BO91" s="197">
        <f t="shared" si="56"/>
        <v>0</v>
      </c>
      <c r="BP91" s="197">
        <f t="shared" si="56"/>
        <v>0</v>
      </c>
      <c r="BQ91" s="197">
        <f t="shared" si="56"/>
        <v>0</v>
      </c>
      <c r="BR91" s="197">
        <f t="shared" ref="BR91:CF91" si="57">IF(SUM(BR89:BR90)=0,0,100-BR89-BR90)</f>
        <v>0</v>
      </c>
      <c r="BS91" s="197">
        <f t="shared" si="57"/>
        <v>0</v>
      </c>
      <c r="BT91" s="197">
        <f t="shared" si="57"/>
        <v>0</v>
      </c>
      <c r="BU91" s="197">
        <f t="shared" si="57"/>
        <v>0</v>
      </c>
      <c r="BV91" s="197">
        <f t="shared" si="57"/>
        <v>0</v>
      </c>
      <c r="BW91" s="197">
        <f t="shared" si="57"/>
        <v>0</v>
      </c>
      <c r="BX91" s="197">
        <f t="shared" si="57"/>
        <v>0</v>
      </c>
      <c r="BY91" s="197">
        <f t="shared" si="57"/>
        <v>0</v>
      </c>
      <c r="BZ91" s="197">
        <f t="shared" si="57"/>
        <v>0</v>
      </c>
      <c r="CA91" s="197">
        <f t="shared" si="57"/>
        <v>0</v>
      </c>
      <c r="CB91" s="197">
        <f t="shared" si="57"/>
        <v>0</v>
      </c>
      <c r="CC91" s="197">
        <f t="shared" si="57"/>
        <v>0</v>
      </c>
      <c r="CD91" s="197">
        <f t="shared" si="57"/>
        <v>0</v>
      </c>
      <c r="CE91" s="197">
        <f t="shared" si="57"/>
        <v>0</v>
      </c>
      <c r="CF91" s="197">
        <f t="shared" si="57"/>
        <v>0</v>
      </c>
    </row>
    <row r="92" spans="1:84" ht="15" customHeight="1" thickBot="1" x14ac:dyDescent="0.35">
      <c r="A92" s="967"/>
      <c r="B92" s="967"/>
      <c r="C92" s="968"/>
      <c r="D92" s="243" t="s">
        <v>122</v>
      </c>
      <c r="E92" s="247"/>
      <c r="F92" s="247"/>
      <c r="G92" s="247"/>
      <c r="H92" s="247"/>
      <c r="I92" s="247"/>
      <c r="J92" s="247"/>
      <c r="K92" s="247"/>
      <c r="L92" s="247"/>
      <c r="M92" s="247"/>
      <c r="N92" s="247"/>
      <c r="O92" s="247"/>
      <c r="P92" s="247"/>
      <c r="Q92" s="247"/>
      <c r="R92" s="247"/>
      <c r="S92" s="247"/>
      <c r="T92" s="247"/>
      <c r="U92" s="247"/>
      <c r="V92" s="247"/>
      <c r="W92" s="247"/>
      <c r="X92" s="247"/>
      <c r="Y92" s="247"/>
      <c r="Z92" s="247"/>
      <c r="AA92" s="247"/>
      <c r="AB92" s="247"/>
      <c r="AC92" s="247"/>
      <c r="AD92" s="247"/>
      <c r="AE92" s="247"/>
      <c r="AF92" s="247"/>
      <c r="AG92" s="247"/>
      <c r="AH92" s="247"/>
      <c r="AI92" s="247"/>
      <c r="AJ92" s="247"/>
      <c r="AK92" s="247"/>
      <c r="AL92" s="247"/>
      <c r="AM92" s="247"/>
      <c r="AN92" s="247"/>
      <c r="AO92" s="247"/>
      <c r="AP92" s="247"/>
      <c r="AQ92" s="247"/>
      <c r="AR92" s="247"/>
      <c r="AS92" s="247"/>
      <c r="AT92" s="247"/>
      <c r="AU92" s="247"/>
      <c r="AV92" s="247"/>
      <c r="AW92" s="247"/>
      <c r="AX92" s="247"/>
      <c r="AY92" s="247"/>
      <c r="AZ92" s="247"/>
      <c r="BA92" s="247"/>
      <c r="BB92" s="247"/>
      <c r="BC92" s="247"/>
      <c r="BD92" s="247"/>
      <c r="BE92" s="247"/>
      <c r="BF92" s="247"/>
      <c r="BG92" s="247"/>
      <c r="BH92" s="247"/>
      <c r="BI92" s="247"/>
      <c r="BJ92" s="247"/>
      <c r="BK92" s="247"/>
      <c r="BL92" s="247"/>
      <c r="BM92" s="247"/>
      <c r="BN92" s="247"/>
      <c r="BO92" s="247"/>
      <c r="BP92" s="247"/>
      <c r="BQ92" s="247"/>
      <c r="BR92" s="247"/>
      <c r="BS92" s="247"/>
      <c r="BT92" s="247"/>
      <c r="BU92" s="247"/>
      <c r="BV92" s="247"/>
      <c r="BW92" s="247"/>
      <c r="BX92" s="247"/>
      <c r="BY92" s="247"/>
      <c r="BZ92" s="247"/>
      <c r="CA92" s="247"/>
      <c r="CB92" s="247"/>
      <c r="CC92" s="247"/>
      <c r="CD92" s="247"/>
      <c r="CE92" s="247"/>
      <c r="CF92" s="247"/>
    </row>
    <row r="93" spans="1:84" ht="15" customHeight="1" thickBot="1" x14ac:dyDescent="0.35">
      <c r="A93" s="967"/>
      <c r="B93" s="967"/>
      <c r="C93" s="969"/>
      <c r="D93" s="244" t="s">
        <v>174</v>
      </c>
      <c r="E93" s="245">
        <f>+IF(E91="","",PROGRAMA!$I$13*E92*(((E92/PROGRAMA!$I$9)*(PROGRAMA!$I$12-PROGRAMA!$I$11)/2)+PROGRAMA!$I$11))</f>
        <v>0</v>
      </c>
      <c r="F93" s="245">
        <f>+IF(F91="","",PROGRAMA!$I$13*F92*(((F92/PROGRAMA!$I$9)*(PROGRAMA!$I$12-PROGRAMA!$I$11)/2)+PROGRAMA!$I$11))</f>
        <v>0</v>
      </c>
      <c r="G93" s="245">
        <f>+IF(G91="","",PROGRAMA!$I$13*G92*(((G92/PROGRAMA!$I$9)*(PROGRAMA!$I$12-PROGRAMA!$I$11)/2)+PROGRAMA!$I$11))</f>
        <v>0</v>
      </c>
      <c r="H93" s="245">
        <f>+IF(H91="","",PROGRAMA!$I$13*H92*(((H92/PROGRAMA!$I$9)*(PROGRAMA!$I$12-PROGRAMA!$I$11)/2)+PROGRAMA!$I$11))</f>
        <v>0</v>
      </c>
      <c r="I93" s="245">
        <f>+IF(I91="","",PROGRAMA!$I$13*I92*(((I92/PROGRAMA!$I$9)*(PROGRAMA!$I$12-PROGRAMA!$I$11)/2)+PROGRAMA!$I$11))</f>
        <v>0</v>
      </c>
      <c r="J93" s="245">
        <f>+IF(J91="","",PROGRAMA!$I$13*J92*(((J92/PROGRAMA!$I$9)*(PROGRAMA!$I$12-PROGRAMA!$I$11)/2)+PROGRAMA!$I$11))</f>
        <v>0</v>
      </c>
      <c r="K93" s="245">
        <f>+IF(K91="","",PROGRAMA!$I$13*K92*(((K92/PROGRAMA!$I$9)*(PROGRAMA!$I$12-PROGRAMA!$I$11)/2)+PROGRAMA!$I$11))</f>
        <v>0</v>
      </c>
      <c r="L93" s="245">
        <f>+IF(L91="","",PROGRAMA!$I$13*L92*(((L92/PROGRAMA!$I$9)*(PROGRAMA!$I$12-PROGRAMA!$I$11)/2)+PROGRAMA!$I$11))</f>
        <v>0</v>
      </c>
      <c r="M93" s="245">
        <f>+IF(M91="","",PROGRAMA!$I$13*M92*(((M92/PROGRAMA!$I$9)*(PROGRAMA!$I$12-PROGRAMA!$I$11)/2)+PROGRAMA!$I$11))</f>
        <v>0</v>
      </c>
      <c r="N93" s="245">
        <f>+IF(N91="","",PROGRAMA!$I$13*N92*(((N92/PROGRAMA!$I$9)*(PROGRAMA!$I$12-PROGRAMA!$I$11)/2)+PROGRAMA!$I$11))</f>
        <v>0</v>
      </c>
      <c r="O93" s="245">
        <f>+IF(O91="","",PROGRAMA!$I$13*O92*(((O92/PROGRAMA!$I$9)*(PROGRAMA!$I$12-PROGRAMA!$I$11)/2)+PROGRAMA!$I$11))</f>
        <v>0</v>
      </c>
      <c r="P93" s="245">
        <f>+IF(P91="","",PROGRAMA!$I$13*P92*(((P92/PROGRAMA!$I$9)*(PROGRAMA!$I$12-PROGRAMA!$I$11)/2)+PROGRAMA!$I$11))</f>
        <v>0</v>
      </c>
      <c r="Q93" s="245">
        <f>+IF(Q91="","",PROGRAMA!$I$13*Q92*(((Q92/PROGRAMA!$I$9)*(PROGRAMA!$I$12-PROGRAMA!$I$11)/2)+PROGRAMA!$I$11))</f>
        <v>0</v>
      </c>
      <c r="R93" s="245">
        <f>+IF(R91="","",PROGRAMA!$I$13*R92*(((R92/PROGRAMA!$I$9)*(PROGRAMA!$I$12-PROGRAMA!$I$11)/2)+PROGRAMA!$I$11))</f>
        <v>0</v>
      </c>
      <c r="S93" s="245">
        <f>+IF(S91="","",PROGRAMA!$I$13*S92*(((S92/PROGRAMA!$I$9)*(PROGRAMA!$I$12-PROGRAMA!$I$11)/2)+PROGRAMA!$I$11))</f>
        <v>0</v>
      </c>
      <c r="T93" s="245">
        <f>+IF(T91="","",PROGRAMA!$I$13*T92*(((T92/PROGRAMA!$I$9)*(PROGRAMA!$I$12-PROGRAMA!$I$11)/2)+PROGRAMA!$I$11))</f>
        <v>0</v>
      </c>
      <c r="U93" s="245">
        <f>+IF(U91="","",PROGRAMA!$I$13*U92*(((U92/PROGRAMA!$I$9)*(PROGRAMA!$I$12-PROGRAMA!$I$11)/2)+PROGRAMA!$I$11))</f>
        <v>0</v>
      </c>
      <c r="V93" s="245">
        <f>+IF(V91="","",PROGRAMA!$I$13*V92*(((V92/PROGRAMA!$I$9)*(PROGRAMA!$I$12-PROGRAMA!$I$11)/2)+PROGRAMA!$I$11))</f>
        <v>0</v>
      </c>
      <c r="W93" s="245">
        <f>+IF(W91="","",PROGRAMA!$I$13*W92*(((W92/PROGRAMA!$I$9)*(PROGRAMA!$I$12-PROGRAMA!$I$11)/2)+PROGRAMA!$I$11))</f>
        <v>0</v>
      </c>
      <c r="X93" s="245">
        <f>+IF(X91="","",PROGRAMA!$I$13*X92*(((X92/PROGRAMA!$I$9)*(PROGRAMA!$I$12-PROGRAMA!$I$11)/2)+PROGRAMA!$I$11))</f>
        <v>0</v>
      </c>
      <c r="Y93" s="245">
        <f>+IF(Y91="","",PROGRAMA!$I$13*Y92*(((Y92/PROGRAMA!$I$9)*(PROGRAMA!$I$12-PROGRAMA!$I$11)/2)+PROGRAMA!$I$11))</f>
        <v>0</v>
      </c>
      <c r="Z93" s="245">
        <f>+IF(Z91="","",PROGRAMA!$I$13*Z92*(((Z92/PROGRAMA!$I$9)*(PROGRAMA!$I$12-PROGRAMA!$I$11)/2)+PROGRAMA!$I$11))</f>
        <v>0</v>
      </c>
      <c r="AA93" s="245">
        <f>+IF(AA91="","",PROGRAMA!$I$13*AA92*(((AA92/PROGRAMA!$I$9)*(PROGRAMA!$I$12-PROGRAMA!$I$11)/2)+PROGRAMA!$I$11))</f>
        <v>0</v>
      </c>
      <c r="AB93" s="245">
        <f>+IF(AB91="","",PROGRAMA!$I$13*AB92*(((AB92/PROGRAMA!$I$9)*(PROGRAMA!$I$12-PROGRAMA!$I$11)/2)+PROGRAMA!$I$11))</f>
        <v>0</v>
      </c>
      <c r="AC93" s="245">
        <f>+IF(AC91="","",PROGRAMA!$I$13*AC92*(((AC92/PROGRAMA!$I$9)*(PROGRAMA!$I$12-PROGRAMA!$I$11)/2)+PROGRAMA!$I$11))</f>
        <v>0</v>
      </c>
      <c r="AD93" s="245">
        <f>+IF(AD91="","",PROGRAMA!$I$13*AD92*(((AD92/PROGRAMA!$I$9)*(PROGRAMA!$I$12-PROGRAMA!$I$11)/2)+PROGRAMA!$I$11))</f>
        <v>0</v>
      </c>
      <c r="AE93" s="245">
        <f>+IF(AE91="","",PROGRAMA!$I$13*AE92*(((AE92/PROGRAMA!$I$9)*(PROGRAMA!$I$12-PROGRAMA!$I$11)/2)+PROGRAMA!$I$11))</f>
        <v>0</v>
      </c>
      <c r="AF93" s="245">
        <f>+IF(AF91="","",PROGRAMA!$I$13*AF92*(((AF92/PROGRAMA!$I$9)*(PROGRAMA!$I$12-PROGRAMA!$I$11)/2)+PROGRAMA!$I$11))</f>
        <v>0</v>
      </c>
      <c r="AG93" s="245">
        <f>+IF(AG91="","",PROGRAMA!$I$13*AG92*(((AG92/PROGRAMA!$I$9)*(PROGRAMA!$I$12-PROGRAMA!$I$11)/2)+PROGRAMA!$I$11))</f>
        <v>0</v>
      </c>
      <c r="AH93" s="245">
        <f>+IF(AH91="","",PROGRAMA!$I$13*AH92*(((AH92/PROGRAMA!$I$9)*(PROGRAMA!$I$12-PROGRAMA!$I$11)/2)+PROGRAMA!$I$11))</f>
        <v>0</v>
      </c>
      <c r="AI93" s="245">
        <f>+IF(AI91="","",PROGRAMA!$I$13*AI92*(((AI92/PROGRAMA!$I$9)*(PROGRAMA!$I$12-PROGRAMA!$I$11)/2)+PROGRAMA!$I$11))</f>
        <v>0</v>
      </c>
      <c r="AJ93" s="245">
        <f>+IF(AJ91="","",PROGRAMA!$I$13*AJ92*(((AJ92/PROGRAMA!$I$9)*(PROGRAMA!$I$12-PROGRAMA!$I$11)/2)+PROGRAMA!$I$11))</f>
        <v>0</v>
      </c>
      <c r="AK93" s="245">
        <f>+IF(AK91="","",PROGRAMA!$I$13*AK92*(((AK92/PROGRAMA!$I$9)*(PROGRAMA!$I$12-PROGRAMA!$I$11)/2)+PROGRAMA!$I$11))</f>
        <v>0</v>
      </c>
      <c r="AL93" s="245">
        <f>+IF(AL91="","",PROGRAMA!$I$13*AL92*(((AL92/PROGRAMA!$I$9)*(PROGRAMA!$I$12-PROGRAMA!$I$11)/2)+PROGRAMA!$I$11))</f>
        <v>0</v>
      </c>
      <c r="AM93" s="245">
        <f>+IF(AM91="","",PROGRAMA!$I$13*AM92*(((AM92/PROGRAMA!$I$9)*(PROGRAMA!$I$12-PROGRAMA!$I$11)/2)+PROGRAMA!$I$11))</f>
        <v>0</v>
      </c>
      <c r="AN93" s="245">
        <f>+IF(AN91="","",PROGRAMA!$I$13*AN92*(((AN92/PROGRAMA!$I$9)*(PROGRAMA!$I$12-PROGRAMA!$I$11)/2)+PROGRAMA!$I$11))</f>
        <v>0</v>
      </c>
      <c r="AO93" s="245">
        <f>+IF(AO91="","",PROGRAMA!$I$13*AO92*(((AO92/PROGRAMA!$I$9)*(PROGRAMA!$I$12-PROGRAMA!$I$11)/2)+PROGRAMA!$I$11))</f>
        <v>0</v>
      </c>
      <c r="AP93" s="245">
        <f>+IF(AP91="","",PROGRAMA!$I$13*AP92*(((AP92/PROGRAMA!$I$9)*(PROGRAMA!$I$12-PROGRAMA!$I$11)/2)+PROGRAMA!$I$11))</f>
        <v>0</v>
      </c>
      <c r="AQ93" s="245">
        <f>+IF(AQ91="","",PROGRAMA!$I$13*AQ92*(((AQ92/PROGRAMA!$I$9)*(PROGRAMA!$I$12-PROGRAMA!$I$11)/2)+PROGRAMA!$I$11))</f>
        <v>0</v>
      </c>
      <c r="AR93" s="245">
        <f>+IF(AR91="","",PROGRAMA!$I$13*AR92*(((AR92/PROGRAMA!$I$9)*(PROGRAMA!$I$12-PROGRAMA!$I$11)/2)+PROGRAMA!$I$11))</f>
        <v>0</v>
      </c>
      <c r="AS93" s="245">
        <f>+IF(AS91="","",PROGRAMA!$I$13*AS92*(((AS92/PROGRAMA!$I$9)*(PROGRAMA!$I$12-PROGRAMA!$I$11)/2)+PROGRAMA!$I$11))</f>
        <v>0</v>
      </c>
      <c r="AT93" s="245">
        <f>+IF(AT91="","",PROGRAMA!$I$13*AT92*(((AT92/PROGRAMA!$I$9)*(PROGRAMA!$I$12-PROGRAMA!$I$11)/2)+PROGRAMA!$I$11))</f>
        <v>0</v>
      </c>
      <c r="AU93" s="245">
        <f>+IF(AU91="","",PROGRAMA!$I$13*AU92*(((AU92/PROGRAMA!$I$9)*(PROGRAMA!$I$12-PROGRAMA!$I$11)/2)+PROGRAMA!$I$11))</f>
        <v>0</v>
      </c>
      <c r="AV93" s="245">
        <f>+IF(AV91="","",PROGRAMA!$I$13*AV92*(((AV92/PROGRAMA!$I$9)*(PROGRAMA!$I$12-PROGRAMA!$I$11)/2)+PROGRAMA!$I$11))</f>
        <v>0</v>
      </c>
      <c r="AW93" s="245">
        <f>+IF(AW91="","",PROGRAMA!$I$13*AW92*(((AW92/PROGRAMA!$I$9)*(PROGRAMA!$I$12-PROGRAMA!$I$11)/2)+PROGRAMA!$I$11))</f>
        <v>0</v>
      </c>
      <c r="AX93" s="245">
        <f>+IF(AX91="","",PROGRAMA!$I$13*AX92*(((AX92/PROGRAMA!$I$9)*(PROGRAMA!$I$12-PROGRAMA!$I$11)/2)+PROGRAMA!$I$11))</f>
        <v>0</v>
      </c>
      <c r="AY93" s="245">
        <f>+IF(AY91="","",PROGRAMA!$I$13*AY92*(((AY92/PROGRAMA!$I$9)*(PROGRAMA!$I$12-PROGRAMA!$I$11)/2)+PROGRAMA!$I$11))</f>
        <v>0</v>
      </c>
      <c r="AZ93" s="245">
        <f>+IF(AZ91="","",PROGRAMA!$I$13*AZ92*(((AZ92/PROGRAMA!$I$9)*(PROGRAMA!$I$12-PROGRAMA!$I$11)/2)+PROGRAMA!$I$11))</f>
        <v>0</v>
      </c>
      <c r="BA93" s="245">
        <f>+IF(BA91="","",PROGRAMA!$I$13*BA92*(((BA92/PROGRAMA!$I$9)*(PROGRAMA!$I$12-PROGRAMA!$I$11)/2)+PROGRAMA!$I$11))</f>
        <v>0</v>
      </c>
      <c r="BB93" s="245">
        <f>+IF(BB91="","",PROGRAMA!$I$13*BB92*(((BB92/PROGRAMA!$I$9)*(PROGRAMA!$I$12-PROGRAMA!$I$11)/2)+PROGRAMA!$I$11))</f>
        <v>0</v>
      </c>
      <c r="BC93" s="245">
        <f>+IF(BC91="","",PROGRAMA!$I$13*BC92*(((BC92/PROGRAMA!$I$9)*(PROGRAMA!$I$12-PROGRAMA!$I$11)/2)+PROGRAMA!$I$11))</f>
        <v>0</v>
      </c>
      <c r="BD93" s="245">
        <f>+IF(BD91="","",PROGRAMA!$I$13*BD92*(((BD92/PROGRAMA!$I$9)*(PROGRAMA!$I$12-PROGRAMA!$I$11)/2)+PROGRAMA!$I$11))</f>
        <v>0</v>
      </c>
      <c r="BE93" s="245">
        <f>+IF(BE91="","",PROGRAMA!$I$13*BE92*(((BE92/PROGRAMA!$I$9)*(PROGRAMA!$I$12-PROGRAMA!$I$11)/2)+PROGRAMA!$I$11))</f>
        <v>0</v>
      </c>
      <c r="BF93" s="245">
        <f>+IF(BF91="","",PROGRAMA!$I$13*BF92*(((BF92/PROGRAMA!$I$9)*(PROGRAMA!$I$12-PROGRAMA!$I$11)/2)+PROGRAMA!$I$11))</f>
        <v>0</v>
      </c>
      <c r="BG93" s="245">
        <f>+IF(BG91="","",PROGRAMA!$I$13*BG92*(((BG92/PROGRAMA!$I$9)*(PROGRAMA!$I$12-PROGRAMA!$I$11)/2)+PROGRAMA!$I$11))</f>
        <v>0</v>
      </c>
      <c r="BH93" s="245">
        <f>+IF(BH91="","",PROGRAMA!$I$13*BH92*(((BH92/PROGRAMA!$I$9)*(PROGRAMA!$I$12-PROGRAMA!$I$11)/2)+PROGRAMA!$I$11))</f>
        <v>0</v>
      </c>
      <c r="BI93" s="245">
        <f>+IF(BI91="","",PROGRAMA!$I$13*BI92*(((BI92/PROGRAMA!$I$9)*(PROGRAMA!$I$12-PROGRAMA!$I$11)/2)+PROGRAMA!$I$11))</f>
        <v>0</v>
      </c>
      <c r="BJ93" s="245">
        <f>+IF(BJ91="","",PROGRAMA!$I$13*BJ92*(((BJ92/PROGRAMA!$I$9)*(PROGRAMA!$I$12-PROGRAMA!$I$11)/2)+PROGRAMA!$I$11))</f>
        <v>0</v>
      </c>
      <c r="BK93" s="245">
        <f>+IF(BK91="","",PROGRAMA!$I$13*BK92*(((BK92/PROGRAMA!$I$9)*(PROGRAMA!$I$12-PROGRAMA!$I$11)/2)+PROGRAMA!$I$11))</f>
        <v>0</v>
      </c>
      <c r="BL93" s="245">
        <f>+IF(BL91="","",PROGRAMA!$I$13*BL92*(((BL92/PROGRAMA!$I$9)*(PROGRAMA!$I$12-PROGRAMA!$I$11)/2)+PROGRAMA!$I$11))</f>
        <v>0</v>
      </c>
      <c r="BM93" s="245">
        <f>+IF(BM91="","",PROGRAMA!$I$13*BM92*(((BM92/PROGRAMA!$I$9)*(PROGRAMA!$I$12-PROGRAMA!$I$11)/2)+PROGRAMA!$I$11))</f>
        <v>0</v>
      </c>
      <c r="BN93" s="245">
        <f>+IF(BN91="","",PROGRAMA!$I$13*BN92*(((BN92/PROGRAMA!$I$9)*(PROGRAMA!$I$12-PROGRAMA!$I$11)/2)+PROGRAMA!$I$11))</f>
        <v>0</v>
      </c>
      <c r="BO93" s="245">
        <f>+IF(BO91="","",PROGRAMA!$I$13*BO92*(((BO92/PROGRAMA!$I$9)*(PROGRAMA!$I$12-PROGRAMA!$I$11)/2)+PROGRAMA!$I$11))</f>
        <v>0</v>
      </c>
      <c r="BP93" s="245">
        <f>+IF(BP91="","",PROGRAMA!$I$13*BP92*(((BP92/PROGRAMA!$I$9)*(PROGRAMA!$I$12-PROGRAMA!$I$11)/2)+PROGRAMA!$I$11))</f>
        <v>0</v>
      </c>
      <c r="BQ93" s="245">
        <f>+IF(BQ91="","",PROGRAMA!$I$13*BQ92*(((BQ92/PROGRAMA!$I$9)*(PROGRAMA!$I$12-PROGRAMA!$I$11)/2)+PROGRAMA!$I$11))</f>
        <v>0</v>
      </c>
      <c r="BR93" s="245">
        <f>+IF(BR91="","",PROGRAMA!$I$13*BR92*(((BR92/PROGRAMA!$I$9)*(PROGRAMA!$I$12-PROGRAMA!$I$11)/2)+PROGRAMA!$I$11))</f>
        <v>0</v>
      </c>
      <c r="BS93" s="245">
        <f>+IF(BS91="","",PROGRAMA!$I$13*BS92*(((BS92/PROGRAMA!$I$9)*(PROGRAMA!$I$12-PROGRAMA!$I$11)/2)+PROGRAMA!$I$11))</f>
        <v>0</v>
      </c>
      <c r="BT93" s="245">
        <f>+IF(BT91="","",PROGRAMA!$I$13*BT92*(((BT92/PROGRAMA!$I$9)*(PROGRAMA!$I$12-PROGRAMA!$I$11)/2)+PROGRAMA!$I$11))</f>
        <v>0</v>
      </c>
      <c r="BU93" s="245">
        <f>+IF(BU91="","",PROGRAMA!$I$13*BU92*(((BU92/PROGRAMA!$I$9)*(PROGRAMA!$I$12-PROGRAMA!$I$11)/2)+PROGRAMA!$I$11))</f>
        <v>0</v>
      </c>
      <c r="BV93" s="245">
        <f>+IF(BV91="","",PROGRAMA!$I$13*BV92*(((BV92/PROGRAMA!$I$9)*(PROGRAMA!$I$12-PROGRAMA!$I$11)/2)+PROGRAMA!$I$11))</f>
        <v>0</v>
      </c>
      <c r="BW93" s="245">
        <f>+IF(BW91="","",PROGRAMA!$I$13*BW92*(((BW92/PROGRAMA!$I$9)*(PROGRAMA!$I$12-PROGRAMA!$I$11)/2)+PROGRAMA!$I$11))</f>
        <v>0</v>
      </c>
      <c r="BX93" s="245">
        <f>+IF(BX91="","",PROGRAMA!$I$13*BX92*(((BX92/PROGRAMA!$I$9)*(PROGRAMA!$I$12-PROGRAMA!$I$11)/2)+PROGRAMA!$I$11))</f>
        <v>0</v>
      </c>
      <c r="BY93" s="245">
        <f>+IF(BY91="","",PROGRAMA!$I$13*BY92*(((BY92/PROGRAMA!$I$9)*(PROGRAMA!$I$12-PROGRAMA!$I$11)/2)+PROGRAMA!$I$11))</f>
        <v>0</v>
      </c>
      <c r="BZ93" s="245">
        <f>+IF(BZ91="","",PROGRAMA!$I$13*BZ92*(((BZ92/PROGRAMA!$I$9)*(PROGRAMA!$I$12-PROGRAMA!$I$11)/2)+PROGRAMA!$I$11))</f>
        <v>0</v>
      </c>
      <c r="CA93" s="245">
        <f>+IF(CA91="","",PROGRAMA!$I$13*CA92*(((CA92/PROGRAMA!$I$9)*(PROGRAMA!$I$12-PROGRAMA!$I$11)/2)+PROGRAMA!$I$11))</f>
        <v>0</v>
      </c>
      <c r="CB93" s="245">
        <f>+IF(CB91="","",PROGRAMA!$I$13*CB92*(((CB92/PROGRAMA!$I$9)*(PROGRAMA!$I$12-PROGRAMA!$I$11)/2)+PROGRAMA!$I$11))</f>
        <v>0</v>
      </c>
      <c r="CC93" s="245">
        <f>+IF(CC91="","",PROGRAMA!$I$13*CC92*(((CC92/PROGRAMA!$I$9)*(PROGRAMA!$I$12-PROGRAMA!$I$11)/2)+PROGRAMA!$I$11))</f>
        <v>0</v>
      </c>
      <c r="CD93" s="245">
        <f>+IF(CD91="","",PROGRAMA!$I$13*CD92*(((CD92/PROGRAMA!$I$9)*(PROGRAMA!$I$12-PROGRAMA!$I$11)/2)+PROGRAMA!$I$11))</f>
        <v>0</v>
      </c>
      <c r="CE93" s="245">
        <f>+IF(CE91="","",PROGRAMA!$I$13*CE92*(((CE92/PROGRAMA!$I$9)*(PROGRAMA!$I$12-PROGRAMA!$I$11)/2)+PROGRAMA!$I$11))</f>
        <v>0</v>
      </c>
      <c r="CF93" s="245">
        <f>+IF(CF91="","",PROGRAMA!$I$13*CF92*(((CF92/PROGRAMA!$I$9)*(PROGRAMA!$I$12-PROGRAMA!$I$11)/2)+PROGRAMA!$I$11))</f>
        <v>0</v>
      </c>
    </row>
    <row r="94" spans="1:84" ht="15" customHeight="1" thickTop="1" thickBot="1" x14ac:dyDescent="0.35">
      <c r="A94" s="967"/>
      <c r="B94" s="967" t="s">
        <v>259</v>
      </c>
      <c r="C94" s="970" t="str">
        <f>+IF($B$51='Base Datos'!$V$21,B94,"")</f>
        <v/>
      </c>
      <c r="D94" s="241" t="str">
        <f>+IF($B$51='Base Datos'!$V$21,D52,"")</f>
        <v/>
      </c>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c r="AI94" s="260"/>
      <c r="AJ94" s="260"/>
      <c r="AK94" s="260"/>
      <c r="AL94" s="260"/>
      <c r="AM94" s="260"/>
      <c r="AN94" s="260"/>
      <c r="AO94" s="260"/>
      <c r="AP94" s="260"/>
      <c r="AQ94" s="260"/>
      <c r="AR94" s="260"/>
      <c r="AS94" s="260"/>
      <c r="AT94" s="260"/>
      <c r="AU94" s="260"/>
      <c r="AV94" s="260"/>
      <c r="AW94" s="260"/>
      <c r="AX94" s="260"/>
      <c r="AY94" s="260"/>
      <c r="AZ94" s="260"/>
      <c r="BA94" s="260"/>
      <c r="BB94" s="260"/>
      <c r="BC94" s="260"/>
      <c r="BD94" s="260"/>
      <c r="BE94" s="260"/>
      <c r="BF94" s="260"/>
      <c r="BG94" s="260"/>
      <c r="BH94" s="260"/>
      <c r="BI94" s="260"/>
      <c r="BJ94" s="260"/>
      <c r="BK94" s="260"/>
      <c r="BL94" s="260"/>
      <c r="BM94" s="260"/>
      <c r="BN94" s="260"/>
      <c r="BO94" s="260"/>
      <c r="BP94" s="260"/>
      <c r="BQ94" s="260"/>
      <c r="BR94" s="260"/>
      <c r="BS94" s="260"/>
      <c r="BT94" s="260"/>
      <c r="BU94" s="260"/>
      <c r="BV94" s="260"/>
      <c r="BW94" s="260"/>
      <c r="BX94" s="260"/>
      <c r="BY94" s="260"/>
      <c r="BZ94" s="260"/>
      <c r="CA94" s="260"/>
      <c r="CB94" s="260"/>
      <c r="CC94" s="260"/>
      <c r="CD94" s="260"/>
      <c r="CE94" s="260"/>
      <c r="CF94" s="260"/>
    </row>
    <row r="95" spans="1:84" ht="15" customHeight="1" thickBot="1" x14ac:dyDescent="0.35">
      <c r="A95" s="967"/>
      <c r="B95" s="967"/>
      <c r="C95" s="968"/>
      <c r="D95" s="242" t="str">
        <f>+IF($B$51='Base Datos'!$V$21,D53,"")</f>
        <v/>
      </c>
      <c r="E95" s="261"/>
      <c r="F95" s="261"/>
      <c r="G95" s="261"/>
      <c r="H95" s="261"/>
      <c r="I95" s="261"/>
      <c r="J95" s="261"/>
      <c r="K95" s="261"/>
      <c r="L95" s="261"/>
      <c r="M95" s="261"/>
      <c r="N95" s="261"/>
      <c r="O95" s="261"/>
      <c r="P95" s="261"/>
      <c r="Q95" s="261"/>
      <c r="R95" s="261"/>
      <c r="S95" s="261"/>
      <c r="T95" s="261"/>
      <c r="U95" s="261"/>
      <c r="V95" s="261"/>
      <c r="W95" s="261"/>
      <c r="X95" s="261"/>
      <c r="Y95" s="261"/>
      <c r="Z95" s="261"/>
      <c r="AA95" s="261"/>
      <c r="AB95" s="261"/>
      <c r="AC95" s="261"/>
      <c r="AD95" s="261"/>
      <c r="AE95" s="261"/>
      <c r="AF95" s="261"/>
      <c r="AG95" s="261"/>
      <c r="AH95" s="261"/>
      <c r="AI95" s="261"/>
      <c r="AJ95" s="261"/>
      <c r="AK95" s="261"/>
      <c r="AL95" s="261"/>
      <c r="AM95" s="261"/>
      <c r="AN95" s="261"/>
      <c r="AO95" s="261"/>
      <c r="AP95" s="261"/>
      <c r="AQ95" s="261"/>
      <c r="AR95" s="261"/>
      <c r="AS95" s="261"/>
      <c r="AT95" s="261"/>
      <c r="AU95" s="261"/>
      <c r="AV95" s="261"/>
      <c r="AW95" s="261"/>
      <c r="AX95" s="261"/>
      <c r="AY95" s="261"/>
      <c r="AZ95" s="261"/>
      <c r="BA95" s="261"/>
      <c r="BB95" s="261"/>
      <c r="BC95" s="261"/>
      <c r="BD95" s="261"/>
      <c r="BE95" s="261"/>
      <c r="BF95" s="261"/>
      <c r="BG95" s="261"/>
      <c r="BH95" s="261"/>
      <c r="BI95" s="261"/>
      <c r="BJ95" s="261"/>
      <c r="BK95" s="261"/>
      <c r="BL95" s="261"/>
      <c r="BM95" s="261"/>
      <c r="BN95" s="261"/>
      <c r="BO95" s="261"/>
      <c r="BP95" s="261"/>
      <c r="BQ95" s="261"/>
      <c r="BR95" s="261"/>
      <c r="BS95" s="261"/>
      <c r="BT95" s="261"/>
      <c r="BU95" s="261"/>
      <c r="BV95" s="261"/>
      <c r="BW95" s="261"/>
      <c r="BX95" s="261"/>
      <c r="BY95" s="261"/>
      <c r="BZ95" s="261"/>
      <c r="CA95" s="261"/>
      <c r="CB95" s="261"/>
      <c r="CC95" s="261"/>
      <c r="CD95" s="261"/>
      <c r="CE95" s="261"/>
      <c r="CF95" s="261"/>
    </row>
    <row r="96" spans="1:84" ht="15" customHeight="1" thickBot="1" x14ac:dyDescent="0.35">
      <c r="A96" s="967"/>
      <c r="B96" s="967"/>
      <c r="C96" s="968"/>
      <c r="D96" s="242" t="str">
        <f>+IF($B$51='Base Datos'!$V$21,D54,"")</f>
        <v/>
      </c>
      <c r="E96" s="247"/>
      <c r="F96" s="247"/>
      <c r="G96" s="247"/>
      <c r="H96" s="247"/>
      <c r="I96" s="247"/>
      <c r="J96" s="247"/>
      <c r="K96" s="247"/>
      <c r="L96" s="247"/>
      <c r="M96" s="247"/>
      <c r="N96" s="247"/>
      <c r="O96" s="247"/>
      <c r="P96" s="247"/>
      <c r="Q96" s="247"/>
      <c r="R96" s="247"/>
      <c r="S96" s="247"/>
      <c r="T96" s="247"/>
      <c r="U96" s="247"/>
      <c r="V96" s="247"/>
      <c r="W96" s="247"/>
      <c r="X96" s="247"/>
      <c r="Y96" s="247"/>
      <c r="Z96" s="247"/>
      <c r="AA96" s="247"/>
      <c r="AB96" s="247"/>
      <c r="AC96" s="247"/>
      <c r="AD96" s="247"/>
      <c r="AE96" s="247"/>
      <c r="AF96" s="247"/>
      <c r="AG96" s="247"/>
      <c r="AH96" s="247"/>
      <c r="AI96" s="247"/>
      <c r="AJ96" s="247"/>
      <c r="AK96" s="247"/>
      <c r="AL96" s="247"/>
      <c r="AM96" s="247"/>
      <c r="AN96" s="247"/>
      <c r="AO96" s="247"/>
      <c r="AP96" s="247"/>
      <c r="AQ96" s="247"/>
      <c r="AR96" s="247"/>
      <c r="AS96" s="247"/>
      <c r="AT96" s="247"/>
      <c r="AU96" s="247"/>
      <c r="AV96" s="247"/>
      <c r="AW96" s="247"/>
      <c r="AX96" s="247"/>
      <c r="AY96" s="247"/>
      <c r="AZ96" s="247"/>
      <c r="BA96" s="247"/>
      <c r="BB96" s="247"/>
      <c r="BC96" s="247"/>
      <c r="BD96" s="247"/>
      <c r="BE96" s="247"/>
      <c r="BF96" s="247"/>
      <c r="BG96" s="247"/>
      <c r="BH96" s="247"/>
      <c r="BI96" s="247"/>
      <c r="BJ96" s="247"/>
      <c r="BK96" s="247"/>
      <c r="BL96" s="247"/>
      <c r="BM96" s="247"/>
      <c r="BN96" s="247"/>
      <c r="BO96" s="247"/>
      <c r="BP96" s="247"/>
      <c r="BQ96" s="247"/>
      <c r="BR96" s="247"/>
      <c r="BS96" s="247"/>
      <c r="BT96" s="247"/>
      <c r="BU96" s="247"/>
      <c r="BV96" s="247"/>
      <c r="BW96" s="247"/>
      <c r="BX96" s="247"/>
      <c r="BY96" s="247"/>
      <c r="BZ96" s="247"/>
      <c r="CA96" s="247"/>
      <c r="CB96" s="247"/>
      <c r="CC96" s="247"/>
      <c r="CD96" s="247"/>
      <c r="CE96" s="247"/>
      <c r="CF96" s="247"/>
    </row>
    <row r="97" spans="1:84" ht="15" customHeight="1" thickBot="1" x14ac:dyDescent="0.35">
      <c r="A97" s="967"/>
      <c r="B97" s="967"/>
      <c r="C97" s="968"/>
      <c r="D97" s="242" t="str">
        <f>+IF($B$51='Base Datos'!$V$21,D55,"")</f>
        <v/>
      </c>
      <c r="E97" s="197">
        <f>IF(SUM(E95:E96)=0,0,100-E95-E96)</f>
        <v>0</v>
      </c>
      <c r="F97" s="197">
        <f t="shared" ref="F97:BQ97" si="58">IF(SUM(F95:F96)=0,0,100-F95-F96)</f>
        <v>0</v>
      </c>
      <c r="G97" s="197">
        <f t="shared" si="58"/>
        <v>0</v>
      </c>
      <c r="H97" s="197">
        <f t="shared" si="58"/>
        <v>0</v>
      </c>
      <c r="I97" s="197">
        <f t="shared" si="58"/>
        <v>0</v>
      </c>
      <c r="J97" s="197">
        <f t="shared" si="58"/>
        <v>0</v>
      </c>
      <c r="K97" s="197">
        <f t="shared" si="58"/>
        <v>0</v>
      </c>
      <c r="L97" s="197">
        <f t="shared" si="58"/>
        <v>0</v>
      </c>
      <c r="M97" s="197">
        <f t="shared" si="58"/>
        <v>0</v>
      </c>
      <c r="N97" s="197">
        <f t="shared" si="58"/>
        <v>0</v>
      </c>
      <c r="O97" s="197">
        <f t="shared" si="58"/>
        <v>0</v>
      </c>
      <c r="P97" s="197">
        <f t="shared" si="58"/>
        <v>0</v>
      </c>
      <c r="Q97" s="197">
        <f t="shared" si="58"/>
        <v>0</v>
      </c>
      <c r="R97" s="197">
        <f t="shared" si="58"/>
        <v>0</v>
      </c>
      <c r="S97" s="197">
        <f t="shared" si="58"/>
        <v>0</v>
      </c>
      <c r="T97" s="197">
        <f t="shared" si="58"/>
        <v>0</v>
      </c>
      <c r="U97" s="197">
        <f t="shared" si="58"/>
        <v>0</v>
      </c>
      <c r="V97" s="197">
        <f t="shared" si="58"/>
        <v>0</v>
      </c>
      <c r="W97" s="197">
        <f t="shared" si="58"/>
        <v>0</v>
      </c>
      <c r="X97" s="197">
        <f t="shared" si="58"/>
        <v>0</v>
      </c>
      <c r="Y97" s="197">
        <f t="shared" si="58"/>
        <v>0</v>
      </c>
      <c r="Z97" s="197">
        <f t="shared" si="58"/>
        <v>0</v>
      </c>
      <c r="AA97" s="197">
        <f t="shared" si="58"/>
        <v>0</v>
      </c>
      <c r="AB97" s="197">
        <f t="shared" si="58"/>
        <v>0</v>
      </c>
      <c r="AC97" s="197">
        <f t="shared" si="58"/>
        <v>0</v>
      </c>
      <c r="AD97" s="197">
        <f t="shared" si="58"/>
        <v>0</v>
      </c>
      <c r="AE97" s="197">
        <f t="shared" si="58"/>
        <v>0</v>
      </c>
      <c r="AF97" s="197">
        <f t="shared" si="58"/>
        <v>0</v>
      </c>
      <c r="AG97" s="197">
        <f t="shared" si="58"/>
        <v>0</v>
      </c>
      <c r="AH97" s="197">
        <f t="shared" si="58"/>
        <v>0</v>
      </c>
      <c r="AI97" s="197">
        <f t="shared" si="58"/>
        <v>0</v>
      </c>
      <c r="AJ97" s="197">
        <f t="shared" si="58"/>
        <v>0</v>
      </c>
      <c r="AK97" s="197">
        <f t="shared" si="58"/>
        <v>0</v>
      </c>
      <c r="AL97" s="197">
        <f t="shared" si="58"/>
        <v>0</v>
      </c>
      <c r="AM97" s="197">
        <f t="shared" si="58"/>
        <v>0</v>
      </c>
      <c r="AN97" s="197">
        <f t="shared" si="58"/>
        <v>0</v>
      </c>
      <c r="AO97" s="197">
        <f t="shared" si="58"/>
        <v>0</v>
      </c>
      <c r="AP97" s="197">
        <f t="shared" si="58"/>
        <v>0</v>
      </c>
      <c r="AQ97" s="197">
        <f t="shared" si="58"/>
        <v>0</v>
      </c>
      <c r="AR97" s="197">
        <f t="shared" si="58"/>
        <v>0</v>
      </c>
      <c r="AS97" s="197">
        <f t="shared" si="58"/>
        <v>0</v>
      </c>
      <c r="AT97" s="197">
        <f t="shared" si="58"/>
        <v>0</v>
      </c>
      <c r="AU97" s="197">
        <f t="shared" si="58"/>
        <v>0</v>
      </c>
      <c r="AV97" s="197">
        <f t="shared" si="58"/>
        <v>0</v>
      </c>
      <c r="AW97" s="197">
        <f t="shared" si="58"/>
        <v>0</v>
      </c>
      <c r="AX97" s="197">
        <f t="shared" si="58"/>
        <v>0</v>
      </c>
      <c r="AY97" s="197">
        <f t="shared" si="58"/>
        <v>0</v>
      </c>
      <c r="AZ97" s="197">
        <f t="shared" si="58"/>
        <v>0</v>
      </c>
      <c r="BA97" s="197">
        <f t="shared" si="58"/>
        <v>0</v>
      </c>
      <c r="BB97" s="197">
        <f t="shared" si="58"/>
        <v>0</v>
      </c>
      <c r="BC97" s="197">
        <f t="shared" si="58"/>
        <v>0</v>
      </c>
      <c r="BD97" s="197">
        <f t="shared" si="58"/>
        <v>0</v>
      </c>
      <c r="BE97" s="197">
        <f t="shared" si="58"/>
        <v>0</v>
      </c>
      <c r="BF97" s="197">
        <f t="shared" si="58"/>
        <v>0</v>
      </c>
      <c r="BG97" s="197">
        <f t="shared" si="58"/>
        <v>0</v>
      </c>
      <c r="BH97" s="197">
        <f t="shared" si="58"/>
        <v>0</v>
      </c>
      <c r="BI97" s="197">
        <f t="shared" si="58"/>
        <v>0</v>
      </c>
      <c r="BJ97" s="197">
        <f t="shared" si="58"/>
        <v>0</v>
      </c>
      <c r="BK97" s="197">
        <f t="shared" si="58"/>
        <v>0</v>
      </c>
      <c r="BL97" s="197">
        <f t="shared" si="58"/>
        <v>0</v>
      </c>
      <c r="BM97" s="197">
        <f t="shared" si="58"/>
        <v>0</v>
      </c>
      <c r="BN97" s="197">
        <f t="shared" si="58"/>
        <v>0</v>
      </c>
      <c r="BO97" s="197">
        <f t="shared" si="58"/>
        <v>0</v>
      </c>
      <c r="BP97" s="197">
        <f t="shared" si="58"/>
        <v>0</v>
      </c>
      <c r="BQ97" s="197">
        <f t="shared" si="58"/>
        <v>0</v>
      </c>
      <c r="BR97" s="197">
        <f t="shared" ref="BR97:CF97" si="59">IF(SUM(BR95:BR96)=0,0,100-BR95-BR96)</f>
        <v>0</v>
      </c>
      <c r="BS97" s="197">
        <f t="shared" si="59"/>
        <v>0</v>
      </c>
      <c r="BT97" s="197">
        <f t="shared" si="59"/>
        <v>0</v>
      </c>
      <c r="BU97" s="197">
        <f t="shared" si="59"/>
        <v>0</v>
      </c>
      <c r="BV97" s="197">
        <f t="shared" si="59"/>
        <v>0</v>
      </c>
      <c r="BW97" s="197">
        <f t="shared" si="59"/>
        <v>0</v>
      </c>
      <c r="BX97" s="197">
        <f t="shared" si="59"/>
        <v>0</v>
      </c>
      <c r="BY97" s="197">
        <f t="shared" si="59"/>
        <v>0</v>
      </c>
      <c r="BZ97" s="197">
        <f t="shared" si="59"/>
        <v>0</v>
      </c>
      <c r="CA97" s="197">
        <f t="shared" si="59"/>
        <v>0</v>
      </c>
      <c r="CB97" s="197">
        <f t="shared" si="59"/>
        <v>0</v>
      </c>
      <c r="CC97" s="197">
        <f t="shared" si="59"/>
        <v>0</v>
      </c>
      <c r="CD97" s="197">
        <f t="shared" si="59"/>
        <v>0</v>
      </c>
      <c r="CE97" s="197">
        <f t="shared" si="59"/>
        <v>0</v>
      </c>
      <c r="CF97" s="197">
        <f t="shared" si="59"/>
        <v>0</v>
      </c>
    </row>
    <row r="98" spans="1:84" ht="15" customHeight="1" thickBot="1" x14ac:dyDescent="0.35">
      <c r="A98" s="967"/>
      <c r="B98" s="967"/>
      <c r="C98" s="968"/>
      <c r="D98" s="243" t="s">
        <v>122</v>
      </c>
      <c r="E98" s="247"/>
      <c r="F98" s="247"/>
      <c r="G98" s="247"/>
      <c r="H98" s="247"/>
      <c r="I98" s="247"/>
      <c r="J98" s="247"/>
      <c r="K98" s="247"/>
      <c r="L98" s="247"/>
      <c r="M98" s="247"/>
      <c r="N98" s="247"/>
      <c r="O98" s="247"/>
      <c r="P98" s="247"/>
      <c r="Q98" s="247"/>
      <c r="R98" s="247"/>
      <c r="S98" s="247"/>
      <c r="T98" s="247"/>
      <c r="U98" s="247"/>
      <c r="V98" s="247"/>
      <c r="W98" s="247"/>
      <c r="X98" s="247"/>
      <c r="Y98" s="247"/>
      <c r="Z98" s="247"/>
      <c r="AA98" s="247"/>
      <c r="AB98" s="247"/>
      <c r="AC98" s="247"/>
      <c r="AD98" s="247"/>
      <c r="AE98" s="247"/>
      <c r="AF98" s="247"/>
      <c r="AG98" s="247"/>
      <c r="AH98" s="247"/>
      <c r="AI98" s="247"/>
      <c r="AJ98" s="247"/>
      <c r="AK98" s="247"/>
      <c r="AL98" s="247"/>
      <c r="AM98" s="247"/>
      <c r="AN98" s="247"/>
      <c r="AO98" s="247"/>
      <c r="AP98" s="247"/>
      <c r="AQ98" s="247"/>
      <c r="AR98" s="247"/>
      <c r="AS98" s="247"/>
      <c r="AT98" s="247"/>
      <c r="AU98" s="247"/>
      <c r="AV98" s="247"/>
      <c r="AW98" s="247"/>
      <c r="AX98" s="247"/>
      <c r="AY98" s="247"/>
      <c r="AZ98" s="247"/>
      <c r="BA98" s="247"/>
      <c r="BB98" s="247"/>
      <c r="BC98" s="247"/>
      <c r="BD98" s="247"/>
      <c r="BE98" s="247"/>
      <c r="BF98" s="247"/>
      <c r="BG98" s="247"/>
      <c r="BH98" s="247"/>
      <c r="BI98" s="247"/>
      <c r="BJ98" s="247"/>
      <c r="BK98" s="247"/>
      <c r="BL98" s="247"/>
      <c r="BM98" s="247"/>
      <c r="BN98" s="247"/>
      <c r="BO98" s="247"/>
      <c r="BP98" s="247"/>
      <c r="BQ98" s="247"/>
      <c r="BR98" s="247"/>
      <c r="BS98" s="247"/>
      <c r="BT98" s="247"/>
      <c r="BU98" s="247"/>
      <c r="BV98" s="247"/>
      <c r="BW98" s="247"/>
      <c r="BX98" s="247"/>
      <c r="BY98" s="247"/>
      <c r="BZ98" s="247"/>
      <c r="CA98" s="247"/>
      <c r="CB98" s="247"/>
      <c r="CC98" s="247"/>
      <c r="CD98" s="247"/>
      <c r="CE98" s="247"/>
      <c r="CF98" s="247"/>
    </row>
    <row r="99" spans="1:84" ht="15" customHeight="1" thickBot="1" x14ac:dyDescent="0.35">
      <c r="A99" s="967"/>
      <c r="B99" s="967"/>
      <c r="C99" s="969"/>
      <c r="D99" s="244" t="s">
        <v>174</v>
      </c>
      <c r="E99" s="245">
        <f>+IF(E97="","",PROGRAMA!$I$13*E98*(((E98/PROGRAMA!$I$9)*(PROGRAMA!$I$12-PROGRAMA!$I$11)/2)+PROGRAMA!$I$11))</f>
        <v>0</v>
      </c>
      <c r="F99" s="245">
        <f>+IF(F97="","",PROGRAMA!$I$13*F98*(((F98/PROGRAMA!$I$9)*(PROGRAMA!$I$12-PROGRAMA!$I$11)/2)+PROGRAMA!$I$11))</f>
        <v>0</v>
      </c>
      <c r="G99" s="245">
        <f>+IF(G97="","",PROGRAMA!$I$13*G98*(((G98/PROGRAMA!$I$9)*(PROGRAMA!$I$12-PROGRAMA!$I$11)/2)+PROGRAMA!$I$11))</f>
        <v>0</v>
      </c>
      <c r="H99" s="245">
        <f>+IF(H97="","",PROGRAMA!$I$13*H98*(((H98/PROGRAMA!$I$9)*(PROGRAMA!$I$12-PROGRAMA!$I$11)/2)+PROGRAMA!$I$11))</f>
        <v>0</v>
      </c>
      <c r="I99" s="245">
        <f>+IF(I97="","",PROGRAMA!$I$13*I98*(((I98/PROGRAMA!$I$9)*(PROGRAMA!$I$12-PROGRAMA!$I$11)/2)+PROGRAMA!$I$11))</f>
        <v>0</v>
      </c>
      <c r="J99" s="245">
        <f>+IF(J97="","",PROGRAMA!$I$13*J98*(((J98/PROGRAMA!$I$9)*(PROGRAMA!$I$12-PROGRAMA!$I$11)/2)+PROGRAMA!$I$11))</f>
        <v>0</v>
      </c>
      <c r="K99" s="245">
        <f>+IF(K97="","",PROGRAMA!$I$13*K98*(((K98/PROGRAMA!$I$9)*(PROGRAMA!$I$12-PROGRAMA!$I$11)/2)+PROGRAMA!$I$11))</f>
        <v>0</v>
      </c>
      <c r="L99" s="245">
        <f>+IF(L97="","",PROGRAMA!$I$13*L98*(((L98/PROGRAMA!$I$9)*(PROGRAMA!$I$12-PROGRAMA!$I$11)/2)+PROGRAMA!$I$11))</f>
        <v>0</v>
      </c>
      <c r="M99" s="245">
        <f>+IF(M97="","",PROGRAMA!$I$13*M98*(((M98/PROGRAMA!$I$9)*(PROGRAMA!$I$12-PROGRAMA!$I$11)/2)+PROGRAMA!$I$11))</f>
        <v>0</v>
      </c>
      <c r="N99" s="245">
        <f>+IF(N97="","",PROGRAMA!$I$13*N98*(((N98/PROGRAMA!$I$9)*(PROGRAMA!$I$12-PROGRAMA!$I$11)/2)+PROGRAMA!$I$11))</f>
        <v>0</v>
      </c>
      <c r="O99" s="245">
        <f>+IF(O97="","",PROGRAMA!$I$13*O98*(((O98/PROGRAMA!$I$9)*(PROGRAMA!$I$12-PROGRAMA!$I$11)/2)+PROGRAMA!$I$11))</f>
        <v>0</v>
      </c>
      <c r="P99" s="245">
        <f>+IF(P97="","",PROGRAMA!$I$13*P98*(((P98/PROGRAMA!$I$9)*(PROGRAMA!$I$12-PROGRAMA!$I$11)/2)+PROGRAMA!$I$11))</f>
        <v>0</v>
      </c>
      <c r="Q99" s="245">
        <f>+IF(Q97="","",PROGRAMA!$I$13*Q98*(((Q98/PROGRAMA!$I$9)*(PROGRAMA!$I$12-PROGRAMA!$I$11)/2)+PROGRAMA!$I$11))</f>
        <v>0</v>
      </c>
      <c r="R99" s="245">
        <f>+IF(R97="","",PROGRAMA!$I$13*R98*(((R98/PROGRAMA!$I$9)*(PROGRAMA!$I$12-PROGRAMA!$I$11)/2)+PROGRAMA!$I$11))</f>
        <v>0</v>
      </c>
      <c r="S99" s="245">
        <f>+IF(S97="","",PROGRAMA!$I$13*S98*(((S98/PROGRAMA!$I$9)*(PROGRAMA!$I$12-PROGRAMA!$I$11)/2)+PROGRAMA!$I$11))</f>
        <v>0</v>
      </c>
      <c r="T99" s="245">
        <f>+IF(T97="","",PROGRAMA!$I$13*T98*(((T98/PROGRAMA!$I$9)*(PROGRAMA!$I$12-PROGRAMA!$I$11)/2)+PROGRAMA!$I$11))</f>
        <v>0</v>
      </c>
      <c r="U99" s="245">
        <f>+IF(U97="","",PROGRAMA!$I$13*U98*(((U98/PROGRAMA!$I$9)*(PROGRAMA!$I$12-PROGRAMA!$I$11)/2)+PROGRAMA!$I$11))</f>
        <v>0</v>
      </c>
      <c r="V99" s="245">
        <f>+IF(V97="","",PROGRAMA!$I$13*V98*(((V98/PROGRAMA!$I$9)*(PROGRAMA!$I$12-PROGRAMA!$I$11)/2)+PROGRAMA!$I$11))</f>
        <v>0</v>
      </c>
      <c r="W99" s="245">
        <f>+IF(W97="","",PROGRAMA!$I$13*W98*(((W98/PROGRAMA!$I$9)*(PROGRAMA!$I$12-PROGRAMA!$I$11)/2)+PROGRAMA!$I$11))</f>
        <v>0</v>
      </c>
      <c r="X99" s="245">
        <f>+IF(X97="","",PROGRAMA!$I$13*X98*(((X98/PROGRAMA!$I$9)*(PROGRAMA!$I$12-PROGRAMA!$I$11)/2)+PROGRAMA!$I$11))</f>
        <v>0</v>
      </c>
      <c r="Y99" s="245">
        <f>+IF(Y97="","",PROGRAMA!$I$13*Y98*(((Y98/PROGRAMA!$I$9)*(PROGRAMA!$I$12-PROGRAMA!$I$11)/2)+PROGRAMA!$I$11))</f>
        <v>0</v>
      </c>
      <c r="Z99" s="245">
        <f>+IF(Z97="","",PROGRAMA!$I$13*Z98*(((Z98/PROGRAMA!$I$9)*(PROGRAMA!$I$12-PROGRAMA!$I$11)/2)+PROGRAMA!$I$11))</f>
        <v>0</v>
      </c>
      <c r="AA99" s="245">
        <f>+IF(AA97="","",PROGRAMA!$I$13*AA98*(((AA98/PROGRAMA!$I$9)*(PROGRAMA!$I$12-PROGRAMA!$I$11)/2)+PROGRAMA!$I$11))</f>
        <v>0</v>
      </c>
      <c r="AB99" s="245">
        <f>+IF(AB97="","",PROGRAMA!$I$13*AB98*(((AB98/PROGRAMA!$I$9)*(PROGRAMA!$I$12-PROGRAMA!$I$11)/2)+PROGRAMA!$I$11))</f>
        <v>0</v>
      </c>
      <c r="AC99" s="245">
        <f>+IF(AC97="","",PROGRAMA!$I$13*AC98*(((AC98/PROGRAMA!$I$9)*(PROGRAMA!$I$12-PROGRAMA!$I$11)/2)+PROGRAMA!$I$11))</f>
        <v>0</v>
      </c>
      <c r="AD99" s="245">
        <f>+IF(AD97="","",PROGRAMA!$I$13*AD98*(((AD98/PROGRAMA!$I$9)*(PROGRAMA!$I$12-PROGRAMA!$I$11)/2)+PROGRAMA!$I$11))</f>
        <v>0</v>
      </c>
      <c r="AE99" s="245">
        <f>+IF(AE97="","",PROGRAMA!$I$13*AE98*(((AE98/PROGRAMA!$I$9)*(PROGRAMA!$I$12-PROGRAMA!$I$11)/2)+PROGRAMA!$I$11))</f>
        <v>0</v>
      </c>
      <c r="AF99" s="245">
        <f>+IF(AF97="","",PROGRAMA!$I$13*AF98*(((AF98/PROGRAMA!$I$9)*(PROGRAMA!$I$12-PROGRAMA!$I$11)/2)+PROGRAMA!$I$11))</f>
        <v>0</v>
      </c>
      <c r="AG99" s="245">
        <f>+IF(AG97="","",PROGRAMA!$I$13*AG98*(((AG98/PROGRAMA!$I$9)*(PROGRAMA!$I$12-PROGRAMA!$I$11)/2)+PROGRAMA!$I$11))</f>
        <v>0</v>
      </c>
      <c r="AH99" s="245">
        <f>+IF(AH97="","",PROGRAMA!$I$13*AH98*(((AH98/PROGRAMA!$I$9)*(PROGRAMA!$I$12-PROGRAMA!$I$11)/2)+PROGRAMA!$I$11))</f>
        <v>0</v>
      </c>
      <c r="AI99" s="245">
        <f>+IF(AI97="","",PROGRAMA!$I$13*AI98*(((AI98/PROGRAMA!$I$9)*(PROGRAMA!$I$12-PROGRAMA!$I$11)/2)+PROGRAMA!$I$11))</f>
        <v>0</v>
      </c>
      <c r="AJ99" s="245">
        <f>+IF(AJ97="","",PROGRAMA!$I$13*AJ98*(((AJ98/PROGRAMA!$I$9)*(PROGRAMA!$I$12-PROGRAMA!$I$11)/2)+PROGRAMA!$I$11))</f>
        <v>0</v>
      </c>
      <c r="AK99" s="245">
        <f>+IF(AK97="","",PROGRAMA!$I$13*AK98*(((AK98/PROGRAMA!$I$9)*(PROGRAMA!$I$12-PROGRAMA!$I$11)/2)+PROGRAMA!$I$11))</f>
        <v>0</v>
      </c>
      <c r="AL99" s="245">
        <f>+IF(AL97="","",PROGRAMA!$I$13*AL98*(((AL98/PROGRAMA!$I$9)*(PROGRAMA!$I$12-PROGRAMA!$I$11)/2)+PROGRAMA!$I$11))</f>
        <v>0</v>
      </c>
      <c r="AM99" s="245">
        <f>+IF(AM97="","",PROGRAMA!$I$13*AM98*(((AM98/PROGRAMA!$I$9)*(PROGRAMA!$I$12-PROGRAMA!$I$11)/2)+PROGRAMA!$I$11))</f>
        <v>0</v>
      </c>
      <c r="AN99" s="245">
        <f>+IF(AN97="","",PROGRAMA!$I$13*AN98*(((AN98/PROGRAMA!$I$9)*(PROGRAMA!$I$12-PROGRAMA!$I$11)/2)+PROGRAMA!$I$11))</f>
        <v>0</v>
      </c>
      <c r="AO99" s="245">
        <f>+IF(AO97="","",PROGRAMA!$I$13*AO98*(((AO98/PROGRAMA!$I$9)*(PROGRAMA!$I$12-PROGRAMA!$I$11)/2)+PROGRAMA!$I$11))</f>
        <v>0</v>
      </c>
      <c r="AP99" s="245">
        <f>+IF(AP97="","",PROGRAMA!$I$13*AP98*(((AP98/PROGRAMA!$I$9)*(PROGRAMA!$I$12-PROGRAMA!$I$11)/2)+PROGRAMA!$I$11))</f>
        <v>0</v>
      </c>
      <c r="AQ99" s="245">
        <f>+IF(AQ97="","",PROGRAMA!$I$13*AQ98*(((AQ98/PROGRAMA!$I$9)*(PROGRAMA!$I$12-PROGRAMA!$I$11)/2)+PROGRAMA!$I$11))</f>
        <v>0</v>
      </c>
      <c r="AR99" s="245">
        <f>+IF(AR97="","",PROGRAMA!$I$13*AR98*(((AR98/PROGRAMA!$I$9)*(PROGRAMA!$I$12-PROGRAMA!$I$11)/2)+PROGRAMA!$I$11))</f>
        <v>0</v>
      </c>
      <c r="AS99" s="245">
        <f>+IF(AS97="","",PROGRAMA!$I$13*AS98*(((AS98/PROGRAMA!$I$9)*(PROGRAMA!$I$12-PROGRAMA!$I$11)/2)+PROGRAMA!$I$11))</f>
        <v>0</v>
      </c>
      <c r="AT99" s="245">
        <f>+IF(AT97="","",PROGRAMA!$I$13*AT98*(((AT98/PROGRAMA!$I$9)*(PROGRAMA!$I$12-PROGRAMA!$I$11)/2)+PROGRAMA!$I$11))</f>
        <v>0</v>
      </c>
      <c r="AU99" s="245">
        <f>+IF(AU97="","",PROGRAMA!$I$13*AU98*(((AU98/PROGRAMA!$I$9)*(PROGRAMA!$I$12-PROGRAMA!$I$11)/2)+PROGRAMA!$I$11))</f>
        <v>0</v>
      </c>
      <c r="AV99" s="245">
        <f>+IF(AV97="","",PROGRAMA!$I$13*AV98*(((AV98/PROGRAMA!$I$9)*(PROGRAMA!$I$12-PROGRAMA!$I$11)/2)+PROGRAMA!$I$11))</f>
        <v>0</v>
      </c>
      <c r="AW99" s="245">
        <f>+IF(AW97="","",PROGRAMA!$I$13*AW98*(((AW98/PROGRAMA!$I$9)*(PROGRAMA!$I$12-PROGRAMA!$I$11)/2)+PROGRAMA!$I$11))</f>
        <v>0</v>
      </c>
      <c r="AX99" s="245">
        <f>+IF(AX97="","",PROGRAMA!$I$13*AX98*(((AX98/PROGRAMA!$I$9)*(PROGRAMA!$I$12-PROGRAMA!$I$11)/2)+PROGRAMA!$I$11))</f>
        <v>0</v>
      </c>
      <c r="AY99" s="245">
        <f>+IF(AY97="","",PROGRAMA!$I$13*AY98*(((AY98/PROGRAMA!$I$9)*(PROGRAMA!$I$12-PROGRAMA!$I$11)/2)+PROGRAMA!$I$11))</f>
        <v>0</v>
      </c>
      <c r="AZ99" s="245">
        <f>+IF(AZ97="","",PROGRAMA!$I$13*AZ98*(((AZ98/PROGRAMA!$I$9)*(PROGRAMA!$I$12-PROGRAMA!$I$11)/2)+PROGRAMA!$I$11))</f>
        <v>0</v>
      </c>
      <c r="BA99" s="245">
        <f>+IF(BA97="","",PROGRAMA!$I$13*BA98*(((BA98/PROGRAMA!$I$9)*(PROGRAMA!$I$12-PROGRAMA!$I$11)/2)+PROGRAMA!$I$11))</f>
        <v>0</v>
      </c>
      <c r="BB99" s="245">
        <f>+IF(BB97="","",PROGRAMA!$I$13*BB98*(((BB98/PROGRAMA!$I$9)*(PROGRAMA!$I$12-PROGRAMA!$I$11)/2)+PROGRAMA!$I$11))</f>
        <v>0</v>
      </c>
      <c r="BC99" s="245">
        <f>+IF(BC97="","",PROGRAMA!$I$13*BC98*(((BC98/PROGRAMA!$I$9)*(PROGRAMA!$I$12-PROGRAMA!$I$11)/2)+PROGRAMA!$I$11))</f>
        <v>0</v>
      </c>
      <c r="BD99" s="245">
        <f>+IF(BD97="","",PROGRAMA!$I$13*BD98*(((BD98/PROGRAMA!$I$9)*(PROGRAMA!$I$12-PROGRAMA!$I$11)/2)+PROGRAMA!$I$11))</f>
        <v>0</v>
      </c>
      <c r="BE99" s="245">
        <f>+IF(BE97="","",PROGRAMA!$I$13*BE98*(((BE98/PROGRAMA!$I$9)*(PROGRAMA!$I$12-PROGRAMA!$I$11)/2)+PROGRAMA!$I$11))</f>
        <v>0</v>
      </c>
      <c r="BF99" s="245">
        <f>+IF(BF97="","",PROGRAMA!$I$13*BF98*(((BF98/PROGRAMA!$I$9)*(PROGRAMA!$I$12-PROGRAMA!$I$11)/2)+PROGRAMA!$I$11))</f>
        <v>0</v>
      </c>
      <c r="BG99" s="245">
        <f>+IF(BG97="","",PROGRAMA!$I$13*BG98*(((BG98/PROGRAMA!$I$9)*(PROGRAMA!$I$12-PROGRAMA!$I$11)/2)+PROGRAMA!$I$11))</f>
        <v>0</v>
      </c>
      <c r="BH99" s="245">
        <f>+IF(BH97="","",PROGRAMA!$I$13*BH98*(((BH98/PROGRAMA!$I$9)*(PROGRAMA!$I$12-PROGRAMA!$I$11)/2)+PROGRAMA!$I$11))</f>
        <v>0</v>
      </c>
      <c r="BI99" s="245">
        <f>+IF(BI97="","",PROGRAMA!$I$13*BI98*(((BI98/PROGRAMA!$I$9)*(PROGRAMA!$I$12-PROGRAMA!$I$11)/2)+PROGRAMA!$I$11))</f>
        <v>0</v>
      </c>
      <c r="BJ99" s="245">
        <f>+IF(BJ97="","",PROGRAMA!$I$13*BJ98*(((BJ98/PROGRAMA!$I$9)*(PROGRAMA!$I$12-PROGRAMA!$I$11)/2)+PROGRAMA!$I$11))</f>
        <v>0</v>
      </c>
      <c r="BK99" s="245">
        <f>+IF(BK97="","",PROGRAMA!$I$13*BK98*(((BK98/PROGRAMA!$I$9)*(PROGRAMA!$I$12-PROGRAMA!$I$11)/2)+PROGRAMA!$I$11))</f>
        <v>0</v>
      </c>
      <c r="BL99" s="245">
        <f>+IF(BL97="","",PROGRAMA!$I$13*BL98*(((BL98/PROGRAMA!$I$9)*(PROGRAMA!$I$12-PROGRAMA!$I$11)/2)+PROGRAMA!$I$11))</f>
        <v>0</v>
      </c>
      <c r="BM99" s="245">
        <f>+IF(BM97="","",PROGRAMA!$I$13*BM98*(((BM98/PROGRAMA!$I$9)*(PROGRAMA!$I$12-PROGRAMA!$I$11)/2)+PROGRAMA!$I$11))</f>
        <v>0</v>
      </c>
      <c r="BN99" s="245">
        <f>+IF(BN97="","",PROGRAMA!$I$13*BN98*(((BN98/PROGRAMA!$I$9)*(PROGRAMA!$I$12-PROGRAMA!$I$11)/2)+PROGRAMA!$I$11))</f>
        <v>0</v>
      </c>
      <c r="BO99" s="245">
        <f>+IF(BO97="","",PROGRAMA!$I$13*BO98*(((BO98/PROGRAMA!$I$9)*(PROGRAMA!$I$12-PROGRAMA!$I$11)/2)+PROGRAMA!$I$11))</f>
        <v>0</v>
      </c>
      <c r="BP99" s="245">
        <f>+IF(BP97="","",PROGRAMA!$I$13*BP98*(((BP98/PROGRAMA!$I$9)*(PROGRAMA!$I$12-PROGRAMA!$I$11)/2)+PROGRAMA!$I$11))</f>
        <v>0</v>
      </c>
      <c r="BQ99" s="245">
        <f>+IF(BQ97="","",PROGRAMA!$I$13*BQ98*(((BQ98/PROGRAMA!$I$9)*(PROGRAMA!$I$12-PROGRAMA!$I$11)/2)+PROGRAMA!$I$11))</f>
        <v>0</v>
      </c>
      <c r="BR99" s="245">
        <f>+IF(BR97="","",PROGRAMA!$I$13*BR98*(((BR98/PROGRAMA!$I$9)*(PROGRAMA!$I$12-PROGRAMA!$I$11)/2)+PROGRAMA!$I$11))</f>
        <v>0</v>
      </c>
      <c r="BS99" s="245">
        <f>+IF(BS97="","",PROGRAMA!$I$13*BS98*(((BS98/PROGRAMA!$I$9)*(PROGRAMA!$I$12-PROGRAMA!$I$11)/2)+PROGRAMA!$I$11))</f>
        <v>0</v>
      </c>
      <c r="BT99" s="245">
        <f>+IF(BT97="","",PROGRAMA!$I$13*BT98*(((BT98/PROGRAMA!$I$9)*(PROGRAMA!$I$12-PROGRAMA!$I$11)/2)+PROGRAMA!$I$11))</f>
        <v>0</v>
      </c>
      <c r="BU99" s="245">
        <f>+IF(BU97="","",PROGRAMA!$I$13*BU98*(((BU98/PROGRAMA!$I$9)*(PROGRAMA!$I$12-PROGRAMA!$I$11)/2)+PROGRAMA!$I$11))</f>
        <v>0</v>
      </c>
      <c r="BV99" s="245">
        <f>+IF(BV97="","",PROGRAMA!$I$13*BV98*(((BV98/PROGRAMA!$I$9)*(PROGRAMA!$I$12-PROGRAMA!$I$11)/2)+PROGRAMA!$I$11))</f>
        <v>0</v>
      </c>
      <c r="BW99" s="245">
        <f>+IF(BW97="","",PROGRAMA!$I$13*BW98*(((BW98/PROGRAMA!$I$9)*(PROGRAMA!$I$12-PROGRAMA!$I$11)/2)+PROGRAMA!$I$11))</f>
        <v>0</v>
      </c>
      <c r="BX99" s="245">
        <f>+IF(BX97="","",PROGRAMA!$I$13*BX98*(((BX98/PROGRAMA!$I$9)*(PROGRAMA!$I$12-PROGRAMA!$I$11)/2)+PROGRAMA!$I$11))</f>
        <v>0</v>
      </c>
      <c r="BY99" s="245">
        <f>+IF(BY97="","",PROGRAMA!$I$13*BY98*(((BY98/PROGRAMA!$I$9)*(PROGRAMA!$I$12-PROGRAMA!$I$11)/2)+PROGRAMA!$I$11))</f>
        <v>0</v>
      </c>
      <c r="BZ99" s="245">
        <f>+IF(BZ97="","",PROGRAMA!$I$13*BZ98*(((BZ98/PROGRAMA!$I$9)*(PROGRAMA!$I$12-PROGRAMA!$I$11)/2)+PROGRAMA!$I$11))</f>
        <v>0</v>
      </c>
      <c r="CA99" s="245">
        <f>+IF(CA97="","",PROGRAMA!$I$13*CA98*(((CA98/PROGRAMA!$I$9)*(PROGRAMA!$I$12-PROGRAMA!$I$11)/2)+PROGRAMA!$I$11))</f>
        <v>0</v>
      </c>
      <c r="CB99" s="245">
        <f>+IF(CB97="","",PROGRAMA!$I$13*CB98*(((CB98/PROGRAMA!$I$9)*(PROGRAMA!$I$12-PROGRAMA!$I$11)/2)+PROGRAMA!$I$11))</f>
        <v>0</v>
      </c>
      <c r="CC99" s="245">
        <f>+IF(CC97="","",PROGRAMA!$I$13*CC98*(((CC98/PROGRAMA!$I$9)*(PROGRAMA!$I$12-PROGRAMA!$I$11)/2)+PROGRAMA!$I$11))</f>
        <v>0</v>
      </c>
      <c r="CD99" s="245">
        <f>+IF(CD97="","",PROGRAMA!$I$13*CD98*(((CD98/PROGRAMA!$I$9)*(PROGRAMA!$I$12-PROGRAMA!$I$11)/2)+PROGRAMA!$I$11))</f>
        <v>0</v>
      </c>
      <c r="CE99" s="245">
        <f>+IF(CE97="","",PROGRAMA!$I$13*CE98*(((CE98/PROGRAMA!$I$9)*(PROGRAMA!$I$12-PROGRAMA!$I$11)/2)+PROGRAMA!$I$11))</f>
        <v>0</v>
      </c>
      <c r="CF99" s="245">
        <f>+IF(CF97="","",PROGRAMA!$I$13*CF98*(((CF98/PROGRAMA!$I$9)*(PROGRAMA!$I$12-PROGRAMA!$I$11)/2)+PROGRAMA!$I$11))</f>
        <v>0</v>
      </c>
    </row>
    <row r="100" spans="1:84" ht="15" customHeight="1" thickTop="1" thickBot="1" x14ac:dyDescent="0.35">
      <c r="A100" s="967"/>
      <c r="B100" s="967" t="s">
        <v>260</v>
      </c>
      <c r="C100" s="970" t="str">
        <f>+IF($B$51='Base Datos'!$V$21,B100,"")</f>
        <v/>
      </c>
      <c r="D100" s="241" t="str">
        <f>+IF($B$51='Base Datos'!$V$21,D52,"")</f>
        <v/>
      </c>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260"/>
      <c r="AU100" s="260"/>
      <c r="AV100" s="260"/>
      <c r="AW100" s="260"/>
      <c r="AX100" s="260"/>
      <c r="AY100" s="260"/>
      <c r="AZ100" s="260"/>
      <c r="BA100" s="260"/>
      <c r="BB100" s="260"/>
      <c r="BC100" s="260"/>
      <c r="BD100" s="260"/>
      <c r="BE100" s="260"/>
      <c r="BF100" s="260"/>
      <c r="BG100" s="260"/>
      <c r="BH100" s="260"/>
      <c r="BI100" s="260"/>
      <c r="BJ100" s="260"/>
      <c r="BK100" s="260"/>
      <c r="BL100" s="260"/>
      <c r="BM100" s="260"/>
      <c r="BN100" s="260"/>
      <c r="BO100" s="260"/>
      <c r="BP100" s="260"/>
      <c r="BQ100" s="260"/>
      <c r="BR100" s="260"/>
      <c r="BS100" s="260"/>
      <c r="BT100" s="260"/>
      <c r="BU100" s="260"/>
      <c r="BV100" s="260"/>
      <c r="BW100" s="260"/>
      <c r="BX100" s="260"/>
      <c r="BY100" s="260"/>
      <c r="BZ100" s="260"/>
      <c r="CA100" s="260"/>
      <c r="CB100" s="260"/>
      <c r="CC100" s="260"/>
      <c r="CD100" s="260"/>
      <c r="CE100" s="260"/>
      <c r="CF100" s="260"/>
    </row>
    <row r="101" spans="1:84" ht="15" customHeight="1" thickBot="1" x14ac:dyDescent="0.35">
      <c r="A101" s="967"/>
      <c r="B101" s="967"/>
      <c r="C101" s="968"/>
      <c r="D101" s="242" t="str">
        <f>+IF($B$51='Base Datos'!$V$21,D53,"")</f>
        <v/>
      </c>
      <c r="E101" s="261"/>
      <c r="F101" s="261"/>
      <c r="G101" s="261"/>
      <c r="H101" s="261"/>
      <c r="I101" s="261"/>
      <c r="J101" s="261"/>
      <c r="K101" s="261"/>
      <c r="L101" s="261"/>
      <c r="M101" s="261"/>
      <c r="N101" s="261"/>
      <c r="O101" s="261"/>
      <c r="P101" s="261"/>
      <c r="Q101" s="261"/>
      <c r="R101" s="261"/>
      <c r="S101" s="261"/>
      <c r="T101" s="261"/>
      <c r="U101" s="261"/>
      <c r="V101" s="261"/>
      <c r="W101" s="261"/>
      <c r="X101" s="261"/>
      <c r="Y101" s="261"/>
      <c r="Z101" s="261"/>
      <c r="AA101" s="261"/>
      <c r="AB101" s="261"/>
      <c r="AC101" s="261"/>
      <c r="AD101" s="261"/>
      <c r="AE101" s="261"/>
      <c r="AF101" s="261"/>
      <c r="AG101" s="261"/>
      <c r="AH101" s="261"/>
      <c r="AI101" s="261"/>
      <c r="AJ101" s="261"/>
      <c r="AK101" s="261"/>
      <c r="AL101" s="261"/>
      <c r="AM101" s="261"/>
      <c r="AN101" s="261"/>
      <c r="AO101" s="261"/>
      <c r="AP101" s="261"/>
      <c r="AQ101" s="261"/>
      <c r="AR101" s="261"/>
      <c r="AS101" s="261"/>
      <c r="AT101" s="261"/>
      <c r="AU101" s="261"/>
      <c r="AV101" s="261"/>
      <c r="AW101" s="261"/>
      <c r="AX101" s="261"/>
      <c r="AY101" s="261"/>
      <c r="AZ101" s="261"/>
      <c r="BA101" s="261"/>
      <c r="BB101" s="261"/>
      <c r="BC101" s="261"/>
      <c r="BD101" s="261"/>
      <c r="BE101" s="261"/>
      <c r="BF101" s="261"/>
      <c r="BG101" s="261"/>
      <c r="BH101" s="261"/>
      <c r="BI101" s="261"/>
      <c r="BJ101" s="261"/>
      <c r="BK101" s="261"/>
      <c r="BL101" s="261"/>
      <c r="BM101" s="261"/>
      <c r="BN101" s="261"/>
      <c r="BO101" s="261"/>
      <c r="BP101" s="261"/>
      <c r="BQ101" s="261"/>
      <c r="BR101" s="261"/>
      <c r="BS101" s="261"/>
      <c r="BT101" s="261"/>
      <c r="BU101" s="261"/>
      <c r="BV101" s="261"/>
      <c r="BW101" s="261"/>
      <c r="BX101" s="261"/>
      <c r="BY101" s="261"/>
      <c r="BZ101" s="261"/>
      <c r="CA101" s="261"/>
      <c r="CB101" s="261"/>
      <c r="CC101" s="261"/>
      <c r="CD101" s="261"/>
      <c r="CE101" s="261"/>
      <c r="CF101" s="261"/>
    </row>
    <row r="102" spans="1:84" ht="15" customHeight="1" thickBot="1" x14ac:dyDescent="0.35">
      <c r="A102" s="967"/>
      <c r="B102" s="967"/>
      <c r="C102" s="968"/>
      <c r="D102" s="242" t="str">
        <f>+IF($B$51='Base Datos'!$V$21,D54,"")</f>
        <v/>
      </c>
      <c r="E102" s="247"/>
      <c r="F102" s="247"/>
      <c r="G102" s="247"/>
      <c r="H102" s="247"/>
      <c r="I102" s="247"/>
      <c r="J102" s="247"/>
      <c r="K102" s="247"/>
      <c r="L102" s="247"/>
      <c r="M102" s="247"/>
      <c r="N102" s="247"/>
      <c r="O102" s="247"/>
      <c r="P102" s="247"/>
      <c r="Q102" s="247"/>
      <c r="R102" s="247"/>
      <c r="S102" s="247"/>
      <c r="T102" s="247"/>
      <c r="U102" s="247"/>
      <c r="V102" s="247"/>
      <c r="W102" s="247"/>
      <c r="X102" s="247"/>
      <c r="Y102" s="247"/>
      <c r="Z102" s="247"/>
      <c r="AA102" s="247"/>
      <c r="AB102" s="247"/>
      <c r="AC102" s="247"/>
      <c r="AD102" s="247"/>
      <c r="AE102" s="247"/>
      <c r="AF102" s="247"/>
      <c r="AG102" s="247"/>
      <c r="AH102" s="247"/>
      <c r="AI102" s="247"/>
      <c r="AJ102" s="247"/>
      <c r="AK102" s="247"/>
      <c r="AL102" s="247"/>
      <c r="AM102" s="247"/>
      <c r="AN102" s="247"/>
      <c r="AO102" s="247"/>
      <c r="AP102" s="247"/>
      <c r="AQ102" s="247"/>
      <c r="AR102" s="247"/>
      <c r="AS102" s="247"/>
      <c r="AT102" s="247"/>
      <c r="AU102" s="247"/>
      <c r="AV102" s="247"/>
      <c r="AW102" s="247"/>
      <c r="AX102" s="247"/>
      <c r="AY102" s="247"/>
      <c r="AZ102" s="247"/>
      <c r="BA102" s="247"/>
      <c r="BB102" s="247"/>
      <c r="BC102" s="247"/>
      <c r="BD102" s="247"/>
      <c r="BE102" s="247"/>
      <c r="BF102" s="247"/>
      <c r="BG102" s="247"/>
      <c r="BH102" s="247"/>
      <c r="BI102" s="247"/>
      <c r="BJ102" s="247"/>
      <c r="BK102" s="247"/>
      <c r="BL102" s="247"/>
      <c r="BM102" s="247"/>
      <c r="BN102" s="247"/>
      <c r="BO102" s="247"/>
      <c r="BP102" s="247"/>
      <c r="BQ102" s="247"/>
      <c r="BR102" s="247"/>
      <c r="BS102" s="247"/>
      <c r="BT102" s="247"/>
      <c r="BU102" s="247"/>
      <c r="BV102" s="247"/>
      <c r="BW102" s="247"/>
      <c r="BX102" s="247"/>
      <c r="BY102" s="247"/>
      <c r="BZ102" s="247"/>
      <c r="CA102" s="247"/>
      <c r="CB102" s="247"/>
      <c r="CC102" s="247"/>
      <c r="CD102" s="247"/>
      <c r="CE102" s="247"/>
      <c r="CF102" s="247"/>
    </row>
    <row r="103" spans="1:84" ht="17.25" thickBot="1" x14ac:dyDescent="0.35">
      <c r="B103" s="967"/>
      <c r="C103" s="968"/>
      <c r="D103" s="242" t="str">
        <f>+IF($B$51='Base Datos'!$V$21,D55,"")</f>
        <v/>
      </c>
      <c r="E103" s="197">
        <f>IF(SUM(E101:E102)=0,0,100-E101-E102)</f>
        <v>0</v>
      </c>
      <c r="F103" s="197">
        <f t="shared" ref="F103:BQ103" si="60">IF(SUM(F101:F102)=0,0,100-F101-F102)</f>
        <v>0</v>
      </c>
      <c r="G103" s="197">
        <f t="shared" si="60"/>
        <v>0</v>
      </c>
      <c r="H103" s="197">
        <f t="shared" si="60"/>
        <v>0</v>
      </c>
      <c r="I103" s="197">
        <f t="shared" si="60"/>
        <v>0</v>
      </c>
      <c r="J103" s="197">
        <f t="shared" si="60"/>
        <v>0</v>
      </c>
      <c r="K103" s="197">
        <f t="shared" si="60"/>
        <v>0</v>
      </c>
      <c r="L103" s="197">
        <f t="shared" si="60"/>
        <v>0</v>
      </c>
      <c r="M103" s="197">
        <f t="shared" si="60"/>
        <v>0</v>
      </c>
      <c r="N103" s="197">
        <f t="shared" si="60"/>
        <v>0</v>
      </c>
      <c r="O103" s="197">
        <f t="shared" si="60"/>
        <v>0</v>
      </c>
      <c r="P103" s="197">
        <f t="shared" si="60"/>
        <v>0</v>
      </c>
      <c r="Q103" s="197">
        <f t="shared" si="60"/>
        <v>0</v>
      </c>
      <c r="R103" s="197">
        <f t="shared" si="60"/>
        <v>0</v>
      </c>
      <c r="S103" s="197">
        <f t="shared" si="60"/>
        <v>0</v>
      </c>
      <c r="T103" s="197">
        <f t="shared" si="60"/>
        <v>0</v>
      </c>
      <c r="U103" s="197">
        <f t="shared" si="60"/>
        <v>0</v>
      </c>
      <c r="V103" s="197">
        <f t="shared" si="60"/>
        <v>0</v>
      </c>
      <c r="W103" s="197">
        <f t="shared" si="60"/>
        <v>0</v>
      </c>
      <c r="X103" s="197">
        <f t="shared" si="60"/>
        <v>0</v>
      </c>
      <c r="Y103" s="197">
        <f t="shared" si="60"/>
        <v>0</v>
      </c>
      <c r="Z103" s="197">
        <f t="shared" si="60"/>
        <v>0</v>
      </c>
      <c r="AA103" s="197">
        <f t="shared" si="60"/>
        <v>0</v>
      </c>
      <c r="AB103" s="197">
        <f t="shared" si="60"/>
        <v>0</v>
      </c>
      <c r="AC103" s="197">
        <f t="shared" si="60"/>
        <v>0</v>
      </c>
      <c r="AD103" s="197">
        <f t="shared" si="60"/>
        <v>0</v>
      </c>
      <c r="AE103" s="197">
        <f t="shared" si="60"/>
        <v>0</v>
      </c>
      <c r="AF103" s="197">
        <f t="shared" si="60"/>
        <v>0</v>
      </c>
      <c r="AG103" s="197">
        <f t="shared" si="60"/>
        <v>0</v>
      </c>
      <c r="AH103" s="197">
        <f t="shared" si="60"/>
        <v>0</v>
      </c>
      <c r="AI103" s="197">
        <f t="shared" si="60"/>
        <v>0</v>
      </c>
      <c r="AJ103" s="197">
        <f t="shared" si="60"/>
        <v>0</v>
      </c>
      <c r="AK103" s="197">
        <f t="shared" si="60"/>
        <v>0</v>
      </c>
      <c r="AL103" s="197">
        <f t="shared" si="60"/>
        <v>0</v>
      </c>
      <c r="AM103" s="197">
        <f t="shared" si="60"/>
        <v>0</v>
      </c>
      <c r="AN103" s="197">
        <f t="shared" si="60"/>
        <v>0</v>
      </c>
      <c r="AO103" s="197">
        <f t="shared" si="60"/>
        <v>0</v>
      </c>
      <c r="AP103" s="197">
        <f t="shared" si="60"/>
        <v>0</v>
      </c>
      <c r="AQ103" s="197">
        <f t="shared" si="60"/>
        <v>0</v>
      </c>
      <c r="AR103" s="197">
        <f t="shared" si="60"/>
        <v>0</v>
      </c>
      <c r="AS103" s="197">
        <f t="shared" si="60"/>
        <v>0</v>
      </c>
      <c r="AT103" s="197">
        <f t="shared" si="60"/>
        <v>0</v>
      </c>
      <c r="AU103" s="197">
        <f t="shared" si="60"/>
        <v>0</v>
      </c>
      <c r="AV103" s="197">
        <f t="shared" si="60"/>
        <v>0</v>
      </c>
      <c r="AW103" s="197">
        <f t="shared" si="60"/>
        <v>0</v>
      </c>
      <c r="AX103" s="197">
        <f t="shared" si="60"/>
        <v>0</v>
      </c>
      <c r="AY103" s="197">
        <f t="shared" si="60"/>
        <v>0</v>
      </c>
      <c r="AZ103" s="197">
        <f t="shared" si="60"/>
        <v>0</v>
      </c>
      <c r="BA103" s="197">
        <f t="shared" si="60"/>
        <v>0</v>
      </c>
      <c r="BB103" s="197">
        <f t="shared" si="60"/>
        <v>0</v>
      </c>
      <c r="BC103" s="197">
        <f t="shared" si="60"/>
        <v>0</v>
      </c>
      <c r="BD103" s="197">
        <f t="shared" si="60"/>
        <v>0</v>
      </c>
      <c r="BE103" s="197">
        <f t="shared" si="60"/>
        <v>0</v>
      </c>
      <c r="BF103" s="197">
        <f t="shared" si="60"/>
        <v>0</v>
      </c>
      <c r="BG103" s="197">
        <f t="shared" si="60"/>
        <v>0</v>
      </c>
      <c r="BH103" s="197">
        <f t="shared" si="60"/>
        <v>0</v>
      </c>
      <c r="BI103" s="197">
        <f t="shared" si="60"/>
        <v>0</v>
      </c>
      <c r="BJ103" s="197">
        <f t="shared" si="60"/>
        <v>0</v>
      </c>
      <c r="BK103" s="197">
        <f t="shared" si="60"/>
        <v>0</v>
      </c>
      <c r="BL103" s="197">
        <f t="shared" si="60"/>
        <v>0</v>
      </c>
      <c r="BM103" s="197">
        <f t="shared" si="60"/>
        <v>0</v>
      </c>
      <c r="BN103" s="197">
        <f t="shared" si="60"/>
        <v>0</v>
      </c>
      <c r="BO103" s="197">
        <f t="shared" si="60"/>
        <v>0</v>
      </c>
      <c r="BP103" s="197">
        <f t="shared" si="60"/>
        <v>0</v>
      </c>
      <c r="BQ103" s="197">
        <f t="shared" si="60"/>
        <v>0</v>
      </c>
      <c r="BR103" s="197">
        <f t="shared" ref="BR103:CF103" si="61">IF(SUM(BR101:BR102)=0,0,100-BR101-BR102)</f>
        <v>0</v>
      </c>
      <c r="BS103" s="197">
        <f t="shared" si="61"/>
        <v>0</v>
      </c>
      <c r="BT103" s="197">
        <f t="shared" si="61"/>
        <v>0</v>
      </c>
      <c r="BU103" s="197">
        <f t="shared" si="61"/>
        <v>0</v>
      </c>
      <c r="BV103" s="197">
        <f t="shared" si="61"/>
        <v>0</v>
      </c>
      <c r="BW103" s="197">
        <f t="shared" si="61"/>
        <v>0</v>
      </c>
      <c r="BX103" s="197">
        <f t="shared" si="61"/>
        <v>0</v>
      </c>
      <c r="BY103" s="197">
        <f t="shared" si="61"/>
        <v>0</v>
      </c>
      <c r="BZ103" s="197">
        <f t="shared" si="61"/>
        <v>0</v>
      </c>
      <c r="CA103" s="197">
        <f t="shared" si="61"/>
        <v>0</v>
      </c>
      <c r="CB103" s="197">
        <f t="shared" si="61"/>
        <v>0</v>
      </c>
      <c r="CC103" s="197">
        <f t="shared" si="61"/>
        <v>0</v>
      </c>
      <c r="CD103" s="197">
        <f t="shared" si="61"/>
        <v>0</v>
      </c>
      <c r="CE103" s="197">
        <f t="shared" si="61"/>
        <v>0</v>
      </c>
      <c r="CF103" s="197">
        <f t="shared" si="61"/>
        <v>0</v>
      </c>
    </row>
    <row r="104" spans="1:84" ht="17.25" thickBot="1" x14ac:dyDescent="0.35">
      <c r="B104" s="967"/>
      <c r="C104" s="968"/>
      <c r="D104" s="243" t="s">
        <v>122</v>
      </c>
      <c r="E104" s="247"/>
      <c r="F104" s="247"/>
      <c r="G104" s="247"/>
      <c r="H104" s="247"/>
      <c r="I104" s="247"/>
      <c r="J104" s="247"/>
      <c r="K104" s="247"/>
      <c r="L104" s="247"/>
      <c r="M104" s="247"/>
      <c r="N104" s="247"/>
      <c r="O104" s="247"/>
      <c r="P104" s="247"/>
      <c r="Q104" s="247"/>
      <c r="R104" s="247"/>
      <c r="S104" s="247"/>
      <c r="T104" s="247"/>
      <c r="U104" s="247"/>
      <c r="V104" s="247"/>
      <c r="W104" s="247"/>
      <c r="X104" s="247"/>
      <c r="Y104" s="247"/>
      <c r="Z104" s="247"/>
      <c r="AA104" s="247"/>
      <c r="AB104" s="247"/>
      <c r="AC104" s="247"/>
      <c r="AD104" s="247"/>
      <c r="AE104" s="247"/>
      <c r="AF104" s="247"/>
      <c r="AG104" s="247"/>
      <c r="AH104" s="247"/>
      <c r="AI104" s="247"/>
      <c r="AJ104" s="247"/>
      <c r="AK104" s="247"/>
      <c r="AL104" s="247"/>
      <c r="AM104" s="247"/>
      <c r="AN104" s="247"/>
      <c r="AO104" s="247"/>
      <c r="AP104" s="247"/>
      <c r="AQ104" s="247"/>
      <c r="AR104" s="247"/>
      <c r="AS104" s="247"/>
      <c r="AT104" s="247"/>
      <c r="AU104" s="247"/>
      <c r="AV104" s="247"/>
      <c r="AW104" s="247"/>
      <c r="AX104" s="247"/>
      <c r="AY104" s="247"/>
      <c r="AZ104" s="247"/>
      <c r="BA104" s="247"/>
      <c r="BB104" s="247"/>
      <c r="BC104" s="247"/>
      <c r="BD104" s="247"/>
      <c r="BE104" s="247"/>
      <c r="BF104" s="247"/>
      <c r="BG104" s="247"/>
      <c r="BH104" s="247"/>
      <c r="BI104" s="247"/>
      <c r="BJ104" s="247"/>
      <c r="BK104" s="247"/>
      <c r="BL104" s="247"/>
      <c r="BM104" s="247"/>
      <c r="BN104" s="247"/>
      <c r="BO104" s="247"/>
      <c r="BP104" s="247"/>
      <c r="BQ104" s="247"/>
      <c r="BR104" s="247"/>
      <c r="BS104" s="247"/>
      <c r="BT104" s="247"/>
      <c r="BU104" s="247"/>
      <c r="BV104" s="247"/>
      <c r="BW104" s="247"/>
      <c r="BX104" s="247"/>
      <c r="BY104" s="247"/>
      <c r="BZ104" s="247"/>
      <c r="CA104" s="247"/>
      <c r="CB104" s="247"/>
      <c r="CC104" s="247"/>
      <c r="CD104" s="247"/>
      <c r="CE104" s="247"/>
      <c r="CF104" s="247"/>
    </row>
    <row r="105" spans="1:84" ht="17.25" thickBot="1" x14ac:dyDescent="0.35">
      <c r="B105" s="967"/>
      <c r="C105" s="969"/>
      <c r="D105" s="244" t="s">
        <v>174</v>
      </c>
      <c r="E105" s="245">
        <f>+IF(E103="","",PROGRAMA!$I$13*E104*(((E104/PROGRAMA!$I$9)*(PROGRAMA!$I$12-PROGRAMA!$I$11)/2)+PROGRAMA!$I$11))</f>
        <v>0</v>
      </c>
      <c r="F105" s="245">
        <f>+IF(F103="","",PROGRAMA!$I$13*F104*(((F104/PROGRAMA!$I$9)*(PROGRAMA!$I$12-PROGRAMA!$I$11)/2)+PROGRAMA!$I$11))</f>
        <v>0</v>
      </c>
      <c r="G105" s="245">
        <f>+IF(G103="","",PROGRAMA!$I$13*G104*(((G104/PROGRAMA!$I$9)*(PROGRAMA!$I$12-PROGRAMA!$I$11)/2)+PROGRAMA!$I$11))</f>
        <v>0</v>
      </c>
      <c r="H105" s="245">
        <f>+IF(H103="","",PROGRAMA!$I$13*H104*(((H104/PROGRAMA!$I$9)*(PROGRAMA!$I$12-PROGRAMA!$I$11)/2)+PROGRAMA!$I$11))</f>
        <v>0</v>
      </c>
      <c r="I105" s="245">
        <f>+IF(I103="","",PROGRAMA!$I$13*I104*(((I104/PROGRAMA!$I$9)*(PROGRAMA!$I$12-PROGRAMA!$I$11)/2)+PROGRAMA!$I$11))</f>
        <v>0</v>
      </c>
      <c r="J105" s="245">
        <f>+IF(J103="","",PROGRAMA!$I$13*J104*(((J104/PROGRAMA!$I$9)*(PROGRAMA!$I$12-PROGRAMA!$I$11)/2)+PROGRAMA!$I$11))</f>
        <v>0</v>
      </c>
      <c r="K105" s="245">
        <f>+IF(K103="","",PROGRAMA!$I$13*K104*(((K104/PROGRAMA!$I$9)*(PROGRAMA!$I$12-PROGRAMA!$I$11)/2)+PROGRAMA!$I$11))</f>
        <v>0</v>
      </c>
      <c r="L105" s="245">
        <f>+IF(L103="","",PROGRAMA!$I$13*L104*(((L104/PROGRAMA!$I$9)*(PROGRAMA!$I$12-PROGRAMA!$I$11)/2)+PROGRAMA!$I$11))</f>
        <v>0</v>
      </c>
      <c r="M105" s="245">
        <f>+IF(M103="","",PROGRAMA!$I$13*M104*(((M104/PROGRAMA!$I$9)*(PROGRAMA!$I$12-PROGRAMA!$I$11)/2)+PROGRAMA!$I$11))</f>
        <v>0</v>
      </c>
      <c r="N105" s="245">
        <f>+IF(N103="","",PROGRAMA!$I$13*N104*(((N104/PROGRAMA!$I$9)*(PROGRAMA!$I$12-PROGRAMA!$I$11)/2)+PROGRAMA!$I$11))</f>
        <v>0</v>
      </c>
      <c r="O105" s="245">
        <f>+IF(O103="","",PROGRAMA!$I$13*O104*(((O104/PROGRAMA!$I$9)*(PROGRAMA!$I$12-PROGRAMA!$I$11)/2)+PROGRAMA!$I$11))</f>
        <v>0</v>
      </c>
      <c r="P105" s="245">
        <f>+IF(P103="","",PROGRAMA!$I$13*P104*(((P104/PROGRAMA!$I$9)*(PROGRAMA!$I$12-PROGRAMA!$I$11)/2)+PROGRAMA!$I$11))</f>
        <v>0</v>
      </c>
      <c r="Q105" s="245">
        <f>+IF(Q103="","",PROGRAMA!$I$13*Q104*(((Q104/PROGRAMA!$I$9)*(PROGRAMA!$I$12-PROGRAMA!$I$11)/2)+PROGRAMA!$I$11))</f>
        <v>0</v>
      </c>
      <c r="R105" s="245">
        <f>+IF(R103="","",PROGRAMA!$I$13*R104*(((R104/PROGRAMA!$I$9)*(PROGRAMA!$I$12-PROGRAMA!$I$11)/2)+PROGRAMA!$I$11))</f>
        <v>0</v>
      </c>
      <c r="S105" s="245">
        <f>+IF(S103="","",PROGRAMA!$I$13*S104*(((S104/PROGRAMA!$I$9)*(PROGRAMA!$I$12-PROGRAMA!$I$11)/2)+PROGRAMA!$I$11))</f>
        <v>0</v>
      </c>
      <c r="T105" s="245">
        <f>+IF(T103="","",PROGRAMA!$I$13*T104*(((T104/PROGRAMA!$I$9)*(PROGRAMA!$I$12-PROGRAMA!$I$11)/2)+PROGRAMA!$I$11))</f>
        <v>0</v>
      </c>
      <c r="U105" s="245">
        <f>+IF(U103="","",PROGRAMA!$I$13*U104*(((U104/PROGRAMA!$I$9)*(PROGRAMA!$I$12-PROGRAMA!$I$11)/2)+PROGRAMA!$I$11))</f>
        <v>0</v>
      </c>
      <c r="V105" s="245">
        <f>+IF(V103="","",PROGRAMA!$I$13*V104*(((V104/PROGRAMA!$I$9)*(PROGRAMA!$I$12-PROGRAMA!$I$11)/2)+PROGRAMA!$I$11))</f>
        <v>0</v>
      </c>
      <c r="W105" s="245">
        <f>+IF(W103="","",PROGRAMA!$I$13*W104*(((W104/PROGRAMA!$I$9)*(PROGRAMA!$I$12-PROGRAMA!$I$11)/2)+PROGRAMA!$I$11))</f>
        <v>0</v>
      </c>
      <c r="X105" s="245">
        <f>+IF(X103="","",PROGRAMA!$I$13*X104*(((X104/PROGRAMA!$I$9)*(PROGRAMA!$I$12-PROGRAMA!$I$11)/2)+PROGRAMA!$I$11))</f>
        <v>0</v>
      </c>
      <c r="Y105" s="245">
        <f>+IF(Y103="","",PROGRAMA!$I$13*Y104*(((Y104/PROGRAMA!$I$9)*(PROGRAMA!$I$12-PROGRAMA!$I$11)/2)+PROGRAMA!$I$11))</f>
        <v>0</v>
      </c>
      <c r="Z105" s="245">
        <f>+IF(Z103="","",PROGRAMA!$I$13*Z104*(((Z104/PROGRAMA!$I$9)*(PROGRAMA!$I$12-PROGRAMA!$I$11)/2)+PROGRAMA!$I$11))</f>
        <v>0</v>
      </c>
      <c r="AA105" s="245">
        <f>+IF(AA103="","",PROGRAMA!$I$13*AA104*(((AA104/PROGRAMA!$I$9)*(PROGRAMA!$I$12-PROGRAMA!$I$11)/2)+PROGRAMA!$I$11))</f>
        <v>0</v>
      </c>
      <c r="AB105" s="245">
        <f>+IF(AB103="","",PROGRAMA!$I$13*AB104*(((AB104/PROGRAMA!$I$9)*(PROGRAMA!$I$12-PROGRAMA!$I$11)/2)+PROGRAMA!$I$11))</f>
        <v>0</v>
      </c>
      <c r="AC105" s="245">
        <f>+IF(AC103="","",PROGRAMA!$I$13*AC104*(((AC104/PROGRAMA!$I$9)*(PROGRAMA!$I$12-PROGRAMA!$I$11)/2)+PROGRAMA!$I$11))</f>
        <v>0</v>
      </c>
      <c r="AD105" s="245">
        <f>+IF(AD103="","",PROGRAMA!$I$13*AD104*(((AD104/PROGRAMA!$I$9)*(PROGRAMA!$I$12-PROGRAMA!$I$11)/2)+PROGRAMA!$I$11))</f>
        <v>0</v>
      </c>
      <c r="AE105" s="245">
        <f>+IF(AE103="","",PROGRAMA!$I$13*AE104*(((AE104/PROGRAMA!$I$9)*(PROGRAMA!$I$12-PROGRAMA!$I$11)/2)+PROGRAMA!$I$11))</f>
        <v>0</v>
      </c>
      <c r="AF105" s="245">
        <f>+IF(AF103="","",PROGRAMA!$I$13*AF104*(((AF104/PROGRAMA!$I$9)*(PROGRAMA!$I$12-PROGRAMA!$I$11)/2)+PROGRAMA!$I$11))</f>
        <v>0</v>
      </c>
      <c r="AG105" s="245">
        <f>+IF(AG103="","",PROGRAMA!$I$13*AG104*(((AG104/PROGRAMA!$I$9)*(PROGRAMA!$I$12-PROGRAMA!$I$11)/2)+PROGRAMA!$I$11))</f>
        <v>0</v>
      </c>
      <c r="AH105" s="245">
        <f>+IF(AH103="","",PROGRAMA!$I$13*AH104*(((AH104/PROGRAMA!$I$9)*(PROGRAMA!$I$12-PROGRAMA!$I$11)/2)+PROGRAMA!$I$11))</f>
        <v>0</v>
      </c>
      <c r="AI105" s="245">
        <f>+IF(AI103="","",PROGRAMA!$I$13*AI104*(((AI104/PROGRAMA!$I$9)*(PROGRAMA!$I$12-PROGRAMA!$I$11)/2)+PROGRAMA!$I$11))</f>
        <v>0</v>
      </c>
      <c r="AJ105" s="245">
        <f>+IF(AJ103="","",PROGRAMA!$I$13*AJ104*(((AJ104/PROGRAMA!$I$9)*(PROGRAMA!$I$12-PROGRAMA!$I$11)/2)+PROGRAMA!$I$11))</f>
        <v>0</v>
      </c>
      <c r="AK105" s="245">
        <f>+IF(AK103="","",PROGRAMA!$I$13*AK104*(((AK104/PROGRAMA!$I$9)*(PROGRAMA!$I$12-PROGRAMA!$I$11)/2)+PROGRAMA!$I$11))</f>
        <v>0</v>
      </c>
      <c r="AL105" s="245">
        <f>+IF(AL103="","",PROGRAMA!$I$13*AL104*(((AL104/PROGRAMA!$I$9)*(PROGRAMA!$I$12-PROGRAMA!$I$11)/2)+PROGRAMA!$I$11))</f>
        <v>0</v>
      </c>
      <c r="AM105" s="245">
        <f>+IF(AM103="","",PROGRAMA!$I$13*AM104*(((AM104/PROGRAMA!$I$9)*(PROGRAMA!$I$12-PROGRAMA!$I$11)/2)+PROGRAMA!$I$11))</f>
        <v>0</v>
      </c>
      <c r="AN105" s="245">
        <f>+IF(AN103="","",PROGRAMA!$I$13*AN104*(((AN104/PROGRAMA!$I$9)*(PROGRAMA!$I$12-PROGRAMA!$I$11)/2)+PROGRAMA!$I$11))</f>
        <v>0</v>
      </c>
      <c r="AO105" s="245">
        <f>+IF(AO103="","",PROGRAMA!$I$13*AO104*(((AO104/PROGRAMA!$I$9)*(PROGRAMA!$I$12-PROGRAMA!$I$11)/2)+PROGRAMA!$I$11))</f>
        <v>0</v>
      </c>
      <c r="AP105" s="245">
        <f>+IF(AP103="","",PROGRAMA!$I$13*AP104*(((AP104/PROGRAMA!$I$9)*(PROGRAMA!$I$12-PROGRAMA!$I$11)/2)+PROGRAMA!$I$11))</f>
        <v>0</v>
      </c>
      <c r="AQ105" s="245">
        <f>+IF(AQ103="","",PROGRAMA!$I$13*AQ104*(((AQ104/PROGRAMA!$I$9)*(PROGRAMA!$I$12-PROGRAMA!$I$11)/2)+PROGRAMA!$I$11))</f>
        <v>0</v>
      </c>
      <c r="AR105" s="245">
        <f>+IF(AR103="","",PROGRAMA!$I$13*AR104*(((AR104/PROGRAMA!$I$9)*(PROGRAMA!$I$12-PROGRAMA!$I$11)/2)+PROGRAMA!$I$11))</f>
        <v>0</v>
      </c>
      <c r="AS105" s="245">
        <f>+IF(AS103="","",PROGRAMA!$I$13*AS104*(((AS104/PROGRAMA!$I$9)*(PROGRAMA!$I$12-PROGRAMA!$I$11)/2)+PROGRAMA!$I$11))</f>
        <v>0</v>
      </c>
      <c r="AT105" s="245">
        <f>+IF(AT103="","",PROGRAMA!$I$13*AT104*(((AT104/PROGRAMA!$I$9)*(PROGRAMA!$I$12-PROGRAMA!$I$11)/2)+PROGRAMA!$I$11))</f>
        <v>0</v>
      </c>
      <c r="AU105" s="245">
        <f>+IF(AU103="","",PROGRAMA!$I$13*AU104*(((AU104/PROGRAMA!$I$9)*(PROGRAMA!$I$12-PROGRAMA!$I$11)/2)+PROGRAMA!$I$11))</f>
        <v>0</v>
      </c>
      <c r="AV105" s="245">
        <f>+IF(AV103="","",PROGRAMA!$I$13*AV104*(((AV104/PROGRAMA!$I$9)*(PROGRAMA!$I$12-PROGRAMA!$I$11)/2)+PROGRAMA!$I$11))</f>
        <v>0</v>
      </c>
      <c r="AW105" s="245">
        <f>+IF(AW103="","",PROGRAMA!$I$13*AW104*(((AW104/PROGRAMA!$I$9)*(PROGRAMA!$I$12-PROGRAMA!$I$11)/2)+PROGRAMA!$I$11))</f>
        <v>0</v>
      </c>
      <c r="AX105" s="245">
        <f>+IF(AX103="","",PROGRAMA!$I$13*AX104*(((AX104/PROGRAMA!$I$9)*(PROGRAMA!$I$12-PROGRAMA!$I$11)/2)+PROGRAMA!$I$11))</f>
        <v>0</v>
      </c>
      <c r="AY105" s="245">
        <f>+IF(AY103="","",PROGRAMA!$I$13*AY104*(((AY104/PROGRAMA!$I$9)*(PROGRAMA!$I$12-PROGRAMA!$I$11)/2)+PROGRAMA!$I$11))</f>
        <v>0</v>
      </c>
      <c r="AZ105" s="245">
        <f>+IF(AZ103="","",PROGRAMA!$I$13*AZ104*(((AZ104/PROGRAMA!$I$9)*(PROGRAMA!$I$12-PROGRAMA!$I$11)/2)+PROGRAMA!$I$11))</f>
        <v>0</v>
      </c>
      <c r="BA105" s="245">
        <f>+IF(BA103="","",PROGRAMA!$I$13*BA104*(((BA104/PROGRAMA!$I$9)*(PROGRAMA!$I$12-PROGRAMA!$I$11)/2)+PROGRAMA!$I$11))</f>
        <v>0</v>
      </c>
      <c r="BB105" s="245">
        <f>+IF(BB103="","",PROGRAMA!$I$13*BB104*(((BB104/PROGRAMA!$I$9)*(PROGRAMA!$I$12-PROGRAMA!$I$11)/2)+PROGRAMA!$I$11))</f>
        <v>0</v>
      </c>
      <c r="BC105" s="245">
        <f>+IF(BC103="","",PROGRAMA!$I$13*BC104*(((BC104/PROGRAMA!$I$9)*(PROGRAMA!$I$12-PROGRAMA!$I$11)/2)+PROGRAMA!$I$11))</f>
        <v>0</v>
      </c>
      <c r="BD105" s="245">
        <f>+IF(BD103="","",PROGRAMA!$I$13*BD104*(((BD104/PROGRAMA!$I$9)*(PROGRAMA!$I$12-PROGRAMA!$I$11)/2)+PROGRAMA!$I$11))</f>
        <v>0</v>
      </c>
      <c r="BE105" s="245">
        <f>+IF(BE103="","",PROGRAMA!$I$13*BE104*(((BE104/PROGRAMA!$I$9)*(PROGRAMA!$I$12-PROGRAMA!$I$11)/2)+PROGRAMA!$I$11))</f>
        <v>0</v>
      </c>
      <c r="BF105" s="245">
        <f>+IF(BF103="","",PROGRAMA!$I$13*BF104*(((BF104/PROGRAMA!$I$9)*(PROGRAMA!$I$12-PROGRAMA!$I$11)/2)+PROGRAMA!$I$11))</f>
        <v>0</v>
      </c>
      <c r="BG105" s="245">
        <f>+IF(BG103="","",PROGRAMA!$I$13*BG104*(((BG104/PROGRAMA!$I$9)*(PROGRAMA!$I$12-PROGRAMA!$I$11)/2)+PROGRAMA!$I$11))</f>
        <v>0</v>
      </c>
      <c r="BH105" s="245">
        <f>+IF(BH103="","",PROGRAMA!$I$13*BH104*(((BH104/PROGRAMA!$I$9)*(PROGRAMA!$I$12-PROGRAMA!$I$11)/2)+PROGRAMA!$I$11))</f>
        <v>0</v>
      </c>
      <c r="BI105" s="245">
        <f>+IF(BI103="","",PROGRAMA!$I$13*BI104*(((BI104/PROGRAMA!$I$9)*(PROGRAMA!$I$12-PROGRAMA!$I$11)/2)+PROGRAMA!$I$11))</f>
        <v>0</v>
      </c>
      <c r="BJ105" s="245">
        <f>+IF(BJ103="","",PROGRAMA!$I$13*BJ104*(((BJ104/PROGRAMA!$I$9)*(PROGRAMA!$I$12-PROGRAMA!$I$11)/2)+PROGRAMA!$I$11))</f>
        <v>0</v>
      </c>
      <c r="BK105" s="245">
        <f>+IF(BK103="","",PROGRAMA!$I$13*BK104*(((BK104/PROGRAMA!$I$9)*(PROGRAMA!$I$12-PROGRAMA!$I$11)/2)+PROGRAMA!$I$11))</f>
        <v>0</v>
      </c>
      <c r="BL105" s="245">
        <f>+IF(BL103="","",PROGRAMA!$I$13*BL104*(((BL104/PROGRAMA!$I$9)*(PROGRAMA!$I$12-PROGRAMA!$I$11)/2)+PROGRAMA!$I$11))</f>
        <v>0</v>
      </c>
      <c r="BM105" s="245">
        <f>+IF(BM103="","",PROGRAMA!$I$13*BM104*(((BM104/PROGRAMA!$I$9)*(PROGRAMA!$I$12-PROGRAMA!$I$11)/2)+PROGRAMA!$I$11))</f>
        <v>0</v>
      </c>
      <c r="BN105" s="245">
        <f>+IF(BN103="","",PROGRAMA!$I$13*BN104*(((BN104/PROGRAMA!$I$9)*(PROGRAMA!$I$12-PROGRAMA!$I$11)/2)+PROGRAMA!$I$11))</f>
        <v>0</v>
      </c>
      <c r="BO105" s="245">
        <f>+IF(BO103="","",PROGRAMA!$I$13*BO104*(((BO104/PROGRAMA!$I$9)*(PROGRAMA!$I$12-PROGRAMA!$I$11)/2)+PROGRAMA!$I$11))</f>
        <v>0</v>
      </c>
      <c r="BP105" s="245">
        <f>+IF(BP103="","",PROGRAMA!$I$13*BP104*(((BP104/PROGRAMA!$I$9)*(PROGRAMA!$I$12-PROGRAMA!$I$11)/2)+PROGRAMA!$I$11))</f>
        <v>0</v>
      </c>
      <c r="BQ105" s="245">
        <f>+IF(BQ103="","",PROGRAMA!$I$13*BQ104*(((BQ104/PROGRAMA!$I$9)*(PROGRAMA!$I$12-PROGRAMA!$I$11)/2)+PROGRAMA!$I$11))</f>
        <v>0</v>
      </c>
      <c r="BR105" s="245">
        <f>+IF(BR103="","",PROGRAMA!$I$13*BR104*(((BR104/PROGRAMA!$I$9)*(PROGRAMA!$I$12-PROGRAMA!$I$11)/2)+PROGRAMA!$I$11))</f>
        <v>0</v>
      </c>
      <c r="BS105" s="245">
        <f>+IF(BS103="","",PROGRAMA!$I$13*BS104*(((BS104/PROGRAMA!$I$9)*(PROGRAMA!$I$12-PROGRAMA!$I$11)/2)+PROGRAMA!$I$11))</f>
        <v>0</v>
      </c>
      <c r="BT105" s="245">
        <f>+IF(BT103="","",PROGRAMA!$I$13*BT104*(((BT104/PROGRAMA!$I$9)*(PROGRAMA!$I$12-PROGRAMA!$I$11)/2)+PROGRAMA!$I$11))</f>
        <v>0</v>
      </c>
      <c r="BU105" s="245">
        <f>+IF(BU103="","",PROGRAMA!$I$13*BU104*(((BU104/PROGRAMA!$I$9)*(PROGRAMA!$I$12-PROGRAMA!$I$11)/2)+PROGRAMA!$I$11))</f>
        <v>0</v>
      </c>
      <c r="BV105" s="245">
        <f>+IF(BV103="","",PROGRAMA!$I$13*BV104*(((BV104/PROGRAMA!$I$9)*(PROGRAMA!$I$12-PROGRAMA!$I$11)/2)+PROGRAMA!$I$11))</f>
        <v>0</v>
      </c>
      <c r="BW105" s="245">
        <f>+IF(BW103="","",PROGRAMA!$I$13*BW104*(((BW104/PROGRAMA!$I$9)*(PROGRAMA!$I$12-PROGRAMA!$I$11)/2)+PROGRAMA!$I$11))</f>
        <v>0</v>
      </c>
      <c r="BX105" s="245">
        <f>+IF(BX103="","",PROGRAMA!$I$13*BX104*(((BX104/PROGRAMA!$I$9)*(PROGRAMA!$I$12-PROGRAMA!$I$11)/2)+PROGRAMA!$I$11))</f>
        <v>0</v>
      </c>
      <c r="BY105" s="245">
        <f>+IF(BY103="","",PROGRAMA!$I$13*BY104*(((BY104/PROGRAMA!$I$9)*(PROGRAMA!$I$12-PROGRAMA!$I$11)/2)+PROGRAMA!$I$11))</f>
        <v>0</v>
      </c>
      <c r="BZ105" s="245">
        <f>+IF(BZ103="","",PROGRAMA!$I$13*BZ104*(((BZ104/PROGRAMA!$I$9)*(PROGRAMA!$I$12-PROGRAMA!$I$11)/2)+PROGRAMA!$I$11))</f>
        <v>0</v>
      </c>
      <c r="CA105" s="245">
        <f>+IF(CA103="","",PROGRAMA!$I$13*CA104*(((CA104/PROGRAMA!$I$9)*(PROGRAMA!$I$12-PROGRAMA!$I$11)/2)+PROGRAMA!$I$11))</f>
        <v>0</v>
      </c>
      <c r="CB105" s="245">
        <f>+IF(CB103="","",PROGRAMA!$I$13*CB104*(((CB104/PROGRAMA!$I$9)*(PROGRAMA!$I$12-PROGRAMA!$I$11)/2)+PROGRAMA!$I$11))</f>
        <v>0</v>
      </c>
      <c r="CC105" s="245">
        <f>+IF(CC103="","",PROGRAMA!$I$13*CC104*(((CC104/PROGRAMA!$I$9)*(PROGRAMA!$I$12-PROGRAMA!$I$11)/2)+PROGRAMA!$I$11))</f>
        <v>0</v>
      </c>
      <c r="CD105" s="245">
        <f>+IF(CD103="","",PROGRAMA!$I$13*CD104*(((CD104/PROGRAMA!$I$9)*(PROGRAMA!$I$12-PROGRAMA!$I$11)/2)+PROGRAMA!$I$11))</f>
        <v>0</v>
      </c>
      <c r="CE105" s="245">
        <f>+IF(CE103="","",PROGRAMA!$I$13*CE104*(((CE104/PROGRAMA!$I$9)*(PROGRAMA!$I$12-PROGRAMA!$I$11)/2)+PROGRAMA!$I$11))</f>
        <v>0</v>
      </c>
      <c r="CF105" s="245">
        <f>+IF(CF103="","",PROGRAMA!$I$13*CF104*(((CF104/PROGRAMA!$I$9)*(PROGRAMA!$I$12-PROGRAMA!$I$11)/2)+PROGRAMA!$I$11))</f>
        <v>0</v>
      </c>
    </row>
    <row r="106" spans="1:84" ht="18" thickTop="1" thickBot="1" x14ac:dyDescent="0.35">
      <c r="B106" s="967" t="s">
        <v>261</v>
      </c>
      <c r="C106" s="970" t="str">
        <f>+IF($B$51='Base Datos'!$V$21,B106,"")</f>
        <v/>
      </c>
      <c r="D106" s="241" t="str">
        <f>+IF($B$51='Base Datos'!$V$21,D52,"")</f>
        <v/>
      </c>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260"/>
      <c r="AU106" s="260"/>
      <c r="AV106" s="260"/>
      <c r="AW106" s="260"/>
      <c r="AX106" s="260"/>
      <c r="AY106" s="260"/>
      <c r="AZ106" s="260"/>
      <c r="BA106" s="260"/>
      <c r="BB106" s="260"/>
      <c r="BC106" s="260"/>
      <c r="BD106" s="260"/>
      <c r="BE106" s="260"/>
      <c r="BF106" s="260"/>
      <c r="BG106" s="260"/>
      <c r="BH106" s="260"/>
      <c r="BI106" s="260"/>
      <c r="BJ106" s="260"/>
      <c r="BK106" s="260"/>
      <c r="BL106" s="260"/>
      <c r="BM106" s="260"/>
      <c r="BN106" s="260"/>
      <c r="BO106" s="260"/>
      <c r="BP106" s="260"/>
      <c r="BQ106" s="260"/>
      <c r="BR106" s="260"/>
      <c r="BS106" s="260"/>
      <c r="BT106" s="260"/>
      <c r="BU106" s="260"/>
      <c r="BV106" s="260"/>
      <c r="BW106" s="260"/>
      <c r="BX106" s="260"/>
      <c r="BY106" s="260"/>
      <c r="BZ106" s="260"/>
      <c r="CA106" s="260"/>
      <c r="CB106" s="260"/>
      <c r="CC106" s="260"/>
      <c r="CD106" s="260"/>
      <c r="CE106" s="260"/>
      <c r="CF106" s="260"/>
    </row>
    <row r="107" spans="1:84" ht="17.25" thickBot="1" x14ac:dyDescent="0.35">
      <c r="B107" s="967"/>
      <c r="C107" s="968"/>
      <c r="D107" s="242" t="str">
        <f>+IF($B$51='Base Datos'!$V$21,D53,"")</f>
        <v/>
      </c>
      <c r="E107" s="261"/>
      <c r="F107" s="261"/>
      <c r="G107" s="261"/>
      <c r="H107" s="261"/>
      <c r="I107" s="261"/>
      <c r="J107" s="261"/>
      <c r="K107" s="261"/>
      <c r="L107" s="261"/>
      <c r="M107" s="261"/>
      <c r="N107" s="261"/>
      <c r="O107" s="261"/>
      <c r="P107" s="261"/>
      <c r="Q107" s="261"/>
      <c r="R107" s="261"/>
      <c r="S107" s="261"/>
      <c r="T107" s="261"/>
      <c r="U107" s="261"/>
      <c r="V107" s="261"/>
      <c r="W107" s="261"/>
      <c r="X107" s="261"/>
      <c r="Y107" s="261"/>
      <c r="Z107" s="261"/>
      <c r="AA107" s="261"/>
      <c r="AB107" s="261"/>
      <c r="AC107" s="261"/>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A107" s="261"/>
      <c r="BB107" s="261"/>
      <c r="BC107" s="261"/>
      <c r="BD107" s="261"/>
      <c r="BE107" s="261"/>
      <c r="BF107" s="261"/>
      <c r="BG107" s="261"/>
      <c r="BH107" s="261"/>
      <c r="BI107" s="261"/>
      <c r="BJ107" s="261"/>
      <c r="BK107" s="261"/>
      <c r="BL107" s="261"/>
      <c r="BM107" s="261"/>
      <c r="BN107" s="261"/>
      <c r="BO107" s="261"/>
      <c r="BP107" s="261"/>
      <c r="BQ107" s="261"/>
      <c r="BR107" s="261"/>
      <c r="BS107" s="261"/>
      <c r="BT107" s="261"/>
      <c r="BU107" s="261"/>
      <c r="BV107" s="261"/>
      <c r="BW107" s="261"/>
      <c r="BX107" s="261"/>
      <c r="BY107" s="261"/>
      <c r="BZ107" s="261"/>
      <c r="CA107" s="261"/>
      <c r="CB107" s="261"/>
      <c r="CC107" s="261"/>
      <c r="CD107" s="261"/>
      <c r="CE107" s="261"/>
      <c r="CF107" s="261"/>
    </row>
    <row r="108" spans="1:84" ht="17.25" thickBot="1" x14ac:dyDescent="0.35">
      <c r="B108" s="967"/>
      <c r="C108" s="968"/>
      <c r="D108" s="242" t="str">
        <f>+IF($B$51='Base Datos'!$V$21,D54,"")</f>
        <v/>
      </c>
      <c r="E108" s="247"/>
      <c r="F108" s="247"/>
      <c r="G108" s="247"/>
      <c r="H108" s="247"/>
      <c r="I108" s="247"/>
      <c r="J108" s="247"/>
      <c r="K108" s="247"/>
      <c r="L108" s="247"/>
      <c r="M108" s="247"/>
      <c r="N108" s="247"/>
      <c r="O108" s="247"/>
      <c r="P108" s="247"/>
      <c r="Q108" s="247"/>
      <c r="R108" s="247"/>
      <c r="S108" s="247"/>
      <c r="T108" s="247"/>
      <c r="U108" s="247"/>
      <c r="V108" s="247"/>
      <c r="W108" s="247"/>
      <c r="X108" s="247"/>
      <c r="Y108" s="247"/>
      <c r="Z108" s="247"/>
      <c r="AA108" s="247"/>
      <c r="AB108" s="247"/>
      <c r="AC108" s="247"/>
      <c r="AD108" s="247"/>
      <c r="AE108" s="247"/>
      <c r="AF108" s="247"/>
      <c r="AG108" s="247"/>
      <c r="AH108" s="247"/>
      <c r="AI108" s="247"/>
      <c r="AJ108" s="247"/>
      <c r="AK108" s="247"/>
      <c r="AL108" s="247"/>
      <c r="AM108" s="247"/>
      <c r="AN108" s="247"/>
      <c r="AO108" s="247"/>
      <c r="AP108" s="247"/>
      <c r="AQ108" s="247"/>
      <c r="AR108" s="247"/>
      <c r="AS108" s="247"/>
      <c r="AT108" s="247"/>
      <c r="AU108" s="247"/>
      <c r="AV108" s="247"/>
      <c r="AW108" s="247"/>
      <c r="AX108" s="247"/>
      <c r="AY108" s="247"/>
      <c r="AZ108" s="247"/>
      <c r="BA108" s="247"/>
      <c r="BB108" s="247"/>
      <c r="BC108" s="247"/>
      <c r="BD108" s="247"/>
      <c r="BE108" s="247"/>
      <c r="BF108" s="247"/>
      <c r="BG108" s="247"/>
      <c r="BH108" s="247"/>
      <c r="BI108" s="247"/>
      <c r="BJ108" s="247"/>
      <c r="BK108" s="247"/>
      <c r="BL108" s="247"/>
      <c r="BM108" s="247"/>
      <c r="BN108" s="247"/>
      <c r="BO108" s="247"/>
      <c r="BP108" s="247"/>
      <c r="BQ108" s="247"/>
      <c r="BR108" s="247"/>
      <c r="BS108" s="247"/>
      <c r="BT108" s="247"/>
      <c r="BU108" s="247"/>
      <c r="BV108" s="247"/>
      <c r="BW108" s="247"/>
      <c r="BX108" s="247"/>
      <c r="BY108" s="247"/>
      <c r="BZ108" s="247"/>
      <c r="CA108" s="247"/>
      <c r="CB108" s="247"/>
      <c r="CC108" s="247"/>
      <c r="CD108" s="247"/>
      <c r="CE108" s="247"/>
      <c r="CF108" s="247"/>
    </row>
    <row r="109" spans="1:84" ht="17.25" thickBot="1" x14ac:dyDescent="0.35">
      <c r="B109" s="967"/>
      <c r="C109" s="968"/>
      <c r="D109" s="242" t="str">
        <f>+IF($B$51='Base Datos'!$V$21,D55,"")</f>
        <v/>
      </c>
      <c r="E109" s="197">
        <f>IF(SUM(E107:E108)=0,0,100-E107-E108)</f>
        <v>0</v>
      </c>
      <c r="F109" s="197">
        <f t="shared" ref="F109:BQ109" si="62">IF(SUM(F107:F108)=0,0,100-F107-F108)</f>
        <v>0</v>
      </c>
      <c r="G109" s="197">
        <f t="shared" si="62"/>
        <v>0</v>
      </c>
      <c r="H109" s="197">
        <f t="shared" si="62"/>
        <v>0</v>
      </c>
      <c r="I109" s="197">
        <f t="shared" si="62"/>
        <v>0</v>
      </c>
      <c r="J109" s="197">
        <f t="shared" si="62"/>
        <v>0</v>
      </c>
      <c r="K109" s="197">
        <f t="shared" si="62"/>
        <v>0</v>
      </c>
      <c r="L109" s="197">
        <f t="shared" si="62"/>
        <v>0</v>
      </c>
      <c r="M109" s="197">
        <f t="shared" si="62"/>
        <v>0</v>
      </c>
      <c r="N109" s="197">
        <f t="shared" si="62"/>
        <v>0</v>
      </c>
      <c r="O109" s="197">
        <f t="shared" si="62"/>
        <v>0</v>
      </c>
      <c r="P109" s="197">
        <f t="shared" si="62"/>
        <v>0</v>
      </c>
      <c r="Q109" s="197">
        <f t="shared" si="62"/>
        <v>0</v>
      </c>
      <c r="R109" s="197">
        <f t="shared" si="62"/>
        <v>0</v>
      </c>
      <c r="S109" s="197">
        <f t="shared" si="62"/>
        <v>0</v>
      </c>
      <c r="T109" s="197">
        <f t="shared" si="62"/>
        <v>0</v>
      </c>
      <c r="U109" s="197">
        <f t="shared" si="62"/>
        <v>0</v>
      </c>
      <c r="V109" s="197">
        <f t="shared" si="62"/>
        <v>0</v>
      </c>
      <c r="W109" s="197">
        <f t="shared" si="62"/>
        <v>0</v>
      </c>
      <c r="X109" s="197">
        <f t="shared" si="62"/>
        <v>0</v>
      </c>
      <c r="Y109" s="197">
        <f t="shared" si="62"/>
        <v>0</v>
      </c>
      <c r="Z109" s="197">
        <f t="shared" si="62"/>
        <v>0</v>
      </c>
      <c r="AA109" s="197">
        <f t="shared" si="62"/>
        <v>0</v>
      </c>
      <c r="AB109" s="197">
        <f t="shared" si="62"/>
        <v>0</v>
      </c>
      <c r="AC109" s="197">
        <f t="shared" si="62"/>
        <v>0</v>
      </c>
      <c r="AD109" s="197">
        <f t="shared" si="62"/>
        <v>0</v>
      </c>
      <c r="AE109" s="197">
        <f t="shared" si="62"/>
        <v>0</v>
      </c>
      <c r="AF109" s="197">
        <f t="shared" si="62"/>
        <v>0</v>
      </c>
      <c r="AG109" s="197">
        <f t="shared" si="62"/>
        <v>0</v>
      </c>
      <c r="AH109" s="197">
        <f t="shared" si="62"/>
        <v>0</v>
      </c>
      <c r="AI109" s="197">
        <f t="shared" si="62"/>
        <v>0</v>
      </c>
      <c r="AJ109" s="197">
        <f t="shared" si="62"/>
        <v>0</v>
      </c>
      <c r="AK109" s="197">
        <f t="shared" si="62"/>
        <v>0</v>
      </c>
      <c r="AL109" s="197">
        <f t="shared" si="62"/>
        <v>0</v>
      </c>
      <c r="AM109" s="197">
        <f t="shared" si="62"/>
        <v>0</v>
      </c>
      <c r="AN109" s="197">
        <f t="shared" si="62"/>
        <v>0</v>
      </c>
      <c r="AO109" s="197">
        <f t="shared" si="62"/>
        <v>0</v>
      </c>
      <c r="AP109" s="197">
        <f t="shared" si="62"/>
        <v>0</v>
      </c>
      <c r="AQ109" s="197">
        <f t="shared" si="62"/>
        <v>0</v>
      </c>
      <c r="AR109" s="197">
        <f t="shared" si="62"/>
        <v>0</v>
      </c>
      <c r="AS109" s="197">
        <f t="shared" si="62"/>
        <v>0</v>
      </c>
      <c r="AT109" s="197">
        <f t="shared" si="62"/>
        <v>0</v>
      </c>
      <c r="AU109" s="197">
        <f t="shared" si="62"/>
        <v>0</v>
      </c>
      <c r="AV109" s="197">
        <f t="shared" si="62"/>
        <v>0</v>
      </c>
      <c r="AW109" s="197">
        <f t="shared" si="62"/>
        <v>0</v>
      </c>
      <c r="AX109" s="197">
        <f t="shared" si="62"/>
        <v>0</v>
      </c>
      <c r="AY109" s="197">
        <f t="shared" si="62"/>
        <v>0</v>
      </c>
      <c r="AZ109" s="197">
        <f t="shared" si="62"/>
        <v>0</v>
      </c>
      <c r="BA109" s="197">
        <f t="shared" si="62"/>
        <v>0</v>
      </c>
      <c r="BB109" s="197">
        <f t="shared" si="62"/>
        <v>0</v>
      </c>
      <c r="BC109" s="197">
        <f t="shared" si="62"/>
        <v>0</v>
      </c>
      <c r="BD109" s="197">
        <f t="shared" si="62"/>
        <v>0</v>
      </c>
      <c r="BE109" s="197">
        <f t="shared" si="62"/>
        <v>0</v>
      </c>
      <c r="BF109" s="197">
        <f t="shared" si="62"/>
        <v>0</v>
      </c>
      <c r="BG109" s="197">
        <f t="shared" si="62"/>
        <v>0</v>
      </c>
      <c r="BH109" s="197">
        <f t="shared" si="62"/>
        <v>0</v>
      </c>
      <c r="BI109" s="197">
        <f t="shared" si="62"/>
        <v>0</v>
      </c>
      <c r="BJ109" s="197">
        <f t="shared" si="62"/>
        <v>0</v>
      </c>
      <c r="BK109" s="197">
        <f t="shared" si="62"/>
        <v>0</v>
      </c>
      <c r="BL109" s="197">
        <f t="shared" si="62"/>
        <v>0</v>
      </c>
      <c r="BM109" s="197">
        <f t="shared" si="62"/>
        <v>0</v>
      </c>
      <c r="BN109" s="197">
        <f t="shared" si="62"/>
        <v>0</v>
      </c>
      <c r="BO109" s="197">
        <f t="shared" si="62"/>
        <v>0</v>
      </c>
      <c r="BP109" s="197">
        <f t="shared" si="62"/>
        <v>0</v>
      </c>
      <c r="BQ109" s="197">
        <f t="shared" si="62"/>
        <v>0</v>
      </c>
      <c r="BR109" s="197">
        <f t="shared" ref="BR109:CF109" si="63">IF(SUM(BR107:BR108)=0,0,100-BR107-BR108)</f>
        <v>0</v>
      </c>
      <c r="BS109" s="197">
        <f t="shared" si="63"/>
        <v>0</v>
      </c>
      <c r="BT109" s="197">
        <f t="shared" si="63"/>
        <v>0</v>
      </c>
      <c r="BU109" s="197">
        <f t="shared" si="63"/>
        <v>0</v>
      </c>
      <c r="BV109" s="197">
        <f t="shared" si="63"/>
        <v>0</v>
      </c>
      <c r="BW109" s="197">
        <f t="shared" si="63"/>
        <v>0</v>
      </c>
      <c r="BX109" s="197">
        <f t="shared" si="63"/>
        <v>0</v>
      </c>
      <c r="BY109" s="197">
        <f t="shared" si="63"/>
        <v>0</v>
      </c>
      <c r="BZ109" s="197">
        <f t="shared" si="63"/>
        <v>0</v>
      </c>
      <c r="CA109" s="197">
        <f t="shared" si="63"/>
        <v>0</v>
      </c>
      <c r="CB109" s="197">
        <f t="shared" si="63"/>
        <v>0</v>
      </c>
      <c r="CC109" s="197">
        <f t="shared" si="63"/>
        <v>0</v>
      </c>
      <c r="CD109" s="197">
        <f t="shared" si="63"/>
        <v>0</v>
      </c>
      <c r="CE109" s="197">
        <f t="shared" si="63"/>
        <v>0</v>
      </c>
      <c r="CF109" s="197">
        <f t="shared" si="63"/>
        <v>0</v>
      </c>
    </row>
    <row r="110" spans="1:84" ht="17.25" thickBot="1" x14ac:dyDescent="0.35">
      <c r="B110" s="967"/>
      <c r="C110" s="968"/>
      <c r="D110" s="243" t="s">
        <v>122</v>
      </c>
      <c r="E110" s="247"/>
      <c r="F110" s="247"/>
      <c r="G110" s="247"/>
      <c r="H110" s="247"/>
      <c r="I110" s="247"/>
      <c r="J110" s="247"/>
      <c r="K110" s="247"/>
      <c r="L110" s="247"/>
      <c r="M110" s="247"/>
      <c r="N110" s="247"/>
      <c r="O110" s="247"/>
      <c r="P110" s="247"/>
      <c r="Q110" s="247"/>
      <c r="R110" s="247"/>
      <c r="S110" s="247"/>
      <c r="T110" s="247"/>
      <c r="U110" s="247"/>
      <c r="V110" s="247"/>
      <c r="W110" s="247"/>
      <c r="X110" s="247"/>
      <c r="Y110" s="247"/>
      <c r="Z110" s="247"/>
      <c r="AA110" s="247"/>
      <c r="AB110" s="247"/>
      <c r="AC110" s="247"/>
      <c r="AD110" s="247"/>
      <c r="AE110" s="247"/>
      <c r="AF110" s="247"/>
      <c r="AG110" s="247"/>
      <c r="AH110" s="247"/>
      <c r="AI110" s="247"/>
      <c r="AJ110" s="247"/>
      <c r="AK110" s="247"/>
      <c r="AL110" s="247"/>
      <c r="AM110" s="247"/>
      <c r="AN110" s="247"/>
      <c r="AO110" s="247"/>
      <c r="AP110" s="247"/>
      <c r="AQ110" s="247"/>
      <c r="AR110" s="247"/>
      <c r="AS110" s="247"/>
      <c r="AT110" s="247"/>
      <c r="AU110" s="247"/>
      <c r="AV110" s="247"/>
      <c r="AW110" s="247"/>
      <c r="AX110" s="247"/>
      <c r="AY110" s="247"/>
      <c r="AZ110" s="247"/>
      <c r="BA110" s="247"/>
      <c r="BB110" s="247"/>
      <c r="BC110" s="247"/>
      <c r="BD110" s="247"/>
      <c r="BE110" s="247"/>
      <c r="BF110" s="247"/>
      <c r="BG110" s="247"/>
      <c r="BH110" s="247"/>
      <c r="BI110" s="247"/>
      <c r="BJ110" s="247"/>
      <c r="BK110" s="247"/>
      <c r="BL110" s="247"/>
      <c r="BM110" s="247"/>
      <c r="BN110" s="247"/>
      <c r="BO110" s="247"/>
      <c r="BP110" s="247"/>
      <c r="BQ110" s="247"/>
      <c r="BR110" s="247"/>
      <c r="BS110" s="247"/>
      <c r="BT110" s="247"/>
      <c r="BU110" s="247"/>
      <c r="BV110" s="247"/>
      <c r="BW110" s="247"/>
      <c r="BX110" s="247"/>
      <c r="BY110" s="247"/>
      <c r="BZ110" s="247"/>
      <c r="CA110" s="247"/>
      <c r="CB110" s="247"/>
      <c r="CC110" s="247"/>
      <c r="CD110" s="247"/>
      <c r="CE110" s="247"/>
      <c r="CF110" s="247"/>
    </row>
    <row r="111" spans="1:84" ht="17.25" thickBot="1" x14ac:dyDescent="0.35">
      <c r="B111" s="967"/>
      <c r="C111" s="969"/>
      <c r="D111" s="244" t="s">
        <v>267</v>
      </c>
      <c r="E111" s="245">
        <f>+IF(E109="","",PROGRAMA!$I$13*E110*(((E110/PROGRAMA!$I$9)*(PROGRAMA!$I$12-PROGRAMA!$I$11)/2)+PROGRAMA!$I$11))</f>
        <v>0</v>
      </c>
      <c r="F111" s="245">
        <f>+IF(F109="","",PROGRAMA!$I$13*F110*(((F110/PROGRAMA!$I$9)*(PROGRAMA!$I$12-PROGRAMA!$I$11)/2)+PROGRAMA!$I$11))</f>
        <v>0</v>
      </c>
      <c r="G111" s="245">
        <f>+IF(G109="","",PROGRAMA!$I$13*G110*(((G110/PROGRAMA!$I$9)*(PROGRAMA!$I$12-PROGRAMA!$I$11)/2)+PROGRAMA!$I$11))</f>
        <v>0</v>
      </c>
      <c r="H111" s="245">
        <f>+IF(H109="","",PROGRAMA!$I$13*H110*(((H110/PROGRAMA!$I$9)*(PROGRAMA!$I$12-PROGRAMA!$I$11)/2)+PROGRAMA!$I$11))</f>
        <v>0</v>
      </c>
      <c r="I111" s="245">
        <f>+IF(I109="","",PROGRAMA!$I$13*I110*(((I110/PROGRAMA!$I$9)*(PROGRAMA!$I$12-PROGRAMA!$I$11)/2)+PROGRAMA!$I$11))</f>
        <v>0</v>
      </c>
      <c r="J111" s="245">
        <f>+IF(J109="","",PROGRAMA!$I$13*J110*(((J110/PROGRAMA!$I$9)*(PROGRAMA!$I$12-PROGRAMA!$I$11)/2)+PROGRAMA!$I$11))</f>
        <v>0</v>
      </c>
      <c r="K111" s="245">
        <f>+IF(K109="","",PROGRAMA!$I$13*K110*(((K110/PROGRAMA!$I$9)*(PROGRAMA!$I$12-PROGRAMA!$I$11)/2)+PROGRAMA!$I$11))</f>
        <v>0</v>
      </c>
      <c r="L111" s="245">
        <f>+IF(L109="","",PROGRAMA!$I$13*L110*(((L110/PROGRAMA!$I$9)*(PROGRAMA!$I$12-PROGRAMA!$I$11)/2)+PROGRAMA!$I$11))</f>
        <v>0</v>
      </c>
      <c r="M111" s="245">
        <f>+IF(M109="","",PROGRAMA!$I$13*M110*(((M110/PROGRAMA!$I$9)*(PROGRAMA!$I$12-PROGRAMA!$I$11)/2)+PROGRAMA!$I$11))</f>
        <v>0</v>
      </c>
      <c r="N111" s="245">
        <f>+IF(N109="","",PROGRAMA!$I$13*N110*(((N110/PROGRAMA!$I$9)*(PROGRAMA!$I$12-PROGRAMA!$I$11)/2)+PROGRAMA!$I$11))</f>
        <v>0</v>
      </c>
      <c r="O111" s="245">
        <f>+IF(O109="","",PROGRAMA!$I$13*O110*(((O110/PROGRAMA!$I$9)*(PROGRAMA!$I$12-PROGRAMA!$I$11)/2)+PROGRAMA!$I$11))</f>
        <v>0</v>
      </c>
      <c r="P111" s="245">
        <f>+IF(P109="","",PROGRAMA!$I$13*P110*(((P110/PROGRAMA!$I$9)*(PROGRAMA!$I$12-PROGRAMA!$I$11)/2)+PROGRAMA!$I$11))</f>
        <v>0</v>
      </c>
      <c r="Q111" s="245">
        <f>+IF(Q109="","",PROGRAMA!$I$13*Q110*(((Q110/PROGRAMA!$I$9)*(PROGRAMA!$I$12-PROGRAMA!$I$11)/2)+PROGRAMA!$I$11))</f>
        <v>0</v>
      </c>
      <c r="R111" s="245">
        <f>+IF(R109="","",PROGRAMA!$I$13*R110*(((R110/PROGRAMA!$I$9)*(PROGRAMA!$I$12-PROGRAMA!$I$11)/2)+PROGRAMA!$I$11))</f>
        <v>0</v>
      </c>
      <c r="S111" s="245">
        <f>+IF(S109="","",PROGRAMA!$I$13*S110*(((S110/PROGRAMA!$I$9)*(PROGRAMA!$I$12-PROGRAMA!$I$11)/2)+PROGRAMA!$I$11))</f>
        <v>0</v>
      </c>
      <c r="T111" s="245">
        <f>+IF(T109="","",PROGRAMA!$I$13*T110*(((T110/PROGRAMA!$I$9)*(PROGRAMA!$I$12-PROGRAMA!$I$11)/2)+PROGRAMA!$I$11))</f>
        <v>0</v>
      </c>
      <c r="U111" s="245">
        <f>+IF(U109="","",PROGRAMA!$I$13*U110*(((U110/PROGRAMA!$I$9)*(PROGRAMA!$I$12-PROGRAMA!$I$11)/2)+PROGRAMA!$I$11))</f>
        <v>0</v>
      </c>
      <c r="V111" s="245">
        <f>+IF(V109="","",PROGRAMA!$I$13*V110*(((V110/PROGRAMA!$I$9)*(PROGRAMA!$I$12-PROGRAMA!$I$11)/2)+PROGRAMA!$I$11))</f>
        <v>0</v>
      </c>
      <c r="W111" s="245">
        <f>+IF(W109="","",PROGRAMA!$I$13*W110*(((W110/PROGRAMA!$I$9)*(PROGRAMA!$I$12-PROGRAMA!$I$11)/2)+PROGRAMA!$I$11))</f>
        <v>0</v>
      </c>
      <c r="X111" s="245">
        <f>+IF(X109="","",PROGRAMA!$I$13*X110*(((X110/PROGRAMA!$I$9)*(PROGRAMA!$I$12-PROGRAMA!$I$11)/2)+PROGRAMA!$I$11))</f>
        <v>0</v>
      </c>
      <c r="Y111" s="245">
        <f>+IF(Y109="","",PROGRAMA!$I$13*Y110*(((Y110/PROGRAMA!$I$9)*(PROGRAMA!$I$12-PROGRAMA!$I$11)/2)+PROGRAMA!$I$11))</f>
        <v>0</v>
      </c>
      <c r="Z111" s="245">
        <f>+IF(Z109="","",PROGRAMA!$I$13*Z110*(((Z110/PROGRAMA!$I$9)*(PROGRAMA!$I$12-PROGRAMA!$I$11)/2)+PROGRAMA!$I$11))</f>
        <v>0</v>
      </c>
      <c r="AA111" s="245">
        <f>+IF(AA109="","",PROGRAMA!$I$13*AA110*(((AA110/PROGRAMA!$I$9)*(PROGRAMA!$I$12-PROGRAMA!$I$11)/2)+PROGRAMA!$I$11))</f>
        <v>0</v>
      </c>
      <c r="AB111" s="245">
        <f>+IF(AB109="","",PROGRAMA!$I$13*AB110*(((AB110/PROGRAMA!$I$9)*(PROGRAMA!$I$12-PROGRAMA!$I$11)/2)+PROGRAMA!$I$11))</f>
        <v>0</v>
      </c>
      <c r="AC111" s="245">
        <f>+IF(AC109="","",PROGRAMA!$I$13*AC110*(((AC110/PROGRAMA!$I$9)*(PROGRAMA!$I$12-PROGRAMA!$I$11)/2)+PROGRAMA!$I$11))</f>
        <v>0</v>
      </c>
      <c r="AD111" s="245">
        <f>+IF(AD109="","",PROGRAMA!$I$13*AD110*(((AD110/PROGRAMA!$I$9)*(PROGRAMA!$I$12-PROGRAMA!$I$11)/2)+PROGRAMA!$I$11))</f>
        <v>0</v>
      </c>
      <c r="AE111" s="245">
        <f>+IF(AE109="","",PROGRAMA!$I$13*AE110*(((AE110/PROGRAMA!$I$9)*(PROGRAMA!$I$12-PROGRAMA!$I$11)/2)+PROGRAMA!$I$11))</f>
        <v>0</v>
      </c>
      <c r="AF111" s="245">
        <f>+IF(AF109="","",PROGRAMA!$I$13*AF110*(((AF110/PROGRAMA!$I$9)*(PROGRAMA!$I$12-PROGRAMA!$I$11)/2)+PROGRAMA!$I$11))</f>
        <v>0</v>
      </c>
      <c r="AG111" s="245">
        <f>+IF(AG109="","",PROGRAMA!$I$13*AG110*(((AG110/PROGRAMA!$I$9)*(PROGRAMA!$I$12-PROGRAMA!$I$11)/2)+PROGRAMA!$I$11))</f>
        <v>0</v>
      </c>
      <c r="AH111" s="245">
        <f>+IF(AH109="","",PROGRAMA!$I$13*AH110*(((AH110/PROGRAMA!$I$9)*(PROGRAMA!$I$12-PROGRAMA!$I$11)/2)+PROGRAMA!$I$11))</f>
        <v>0</v>
      </c>
      <c r="AI111" s="245">
        <f>+IF(AI109="","",PROGRAMA!$I$13*AI110*(((AI110/PROGRAMA!$I$9)*(PROGRAMA!$I$12-PROGRAMA!$I$11)/2)+PROGRAMA!$I$11))</f>
        <v>0</v>
      </c>
      <c r="AJ111" s="245">
        <f>+IF(AJ109="","",PROGRAMA!$I$13*AJ110*(((AJ110/PROGRAMA!$I$9)*(PROGRAMA!$I$12-PROGRAMA!$I$11)/2)+PROGRAMA!$I$11))</f>
        <v>0</v>
      </c>
      <c r="AK111" s="245">
        <f>+IF(AK109="","",PROGRAMA!$I$13*AK110*(((AK110/PROGRAMA!$I$9)*(PROGRAMA!$I$12-PROGRAMA!$I$11)/2)+PROGRAMA!$I$11))</f>
        <v>0</v>
      </c>
      <c r="AL111" s="245">
        <f>+IF(AL109="","",PROGRAMA!$I$13*AL110*(((AL110/PROGRAMA!$I$9)*(PROGRAMA!$I$12-PROGRAMA!$I$11)/2)+PROGRAMA!$I$11))</f>
        <v>0</v>
      </c>
      <c r="AM111" s="245">
        <f>+IF(AM109="","",PROGRAMA!$I$13*AM110*(((AM110/PROGRAMA!$I$9)*(PROGRAMA!$I$12-PROGRAMA!$I$11)/2)+PROGRAMA!$I$11))</f>
        <v>0</v>
      </c>
      <c r="AN111" s="245">
        <f>+IF(AN109="","",PROGRAMA!$I$13*AN110*(((AN110/PROGRAMA!$I$9)*(PROGRAMA!$I$12-PROGRAMA!$I$11)/2)+PROGRAMA!$I$11))</f>
        <v>0</v>
      </c>
      <c r="AO111" s="245">
        <f>+IF(AO109="","",PROGRAMA!$I$13*AO110*(((AO110/PROGRAMA!$I$9)*(PROGRAMA!$I$12-PROGRAMA!$I$11)/2)+PROGRAMA!$I$11))</f>
        <v>0</v>
      </c>
      <c r="AP111" s="245">
        <f>+IF(AP109="","",PROGRAMA!$I$13*AP110*(((AP110/PROGRAMA!$I$9)*(PROGRAMA!$I$12-PROGRAMA!$I$11)/2)+PROGRAMA!$I$11))</f>
        <v>0</v>
      </c>
      <c r="AQ111" s="245">
        <f>+IF(AQ109="","",PROGRAMA!$I$13*AQ110*(((AQ110/PROGRAMA!$I$9)*(PROGRAMA!$I$12-PROGRAMA!$I$11)/2)+PROGRAMA!$I$11))</f>
        <v>0</v>
      </c>
      <c r="AR111" s="245">
        <f>+IF(AR109="","",PROGRAMA!$I$13*AR110*(((AR110/PROGRAMA!$I$9)*(PROGRAMA!$I$12-PROGRAMA!$I$11)/2)+PROGRAMA!$I$11))</f>
        <v>0</v>
      </c>
      <c r="AS111" s="245">
        <f>+IF(AS109="","",PROGRAMA!$I$13*AS110*(((AS110/PROGRAMA!$I$9)*(PROGRAMA!$I$12-PROGRAMA!$I$11)/2)+PROGRAMA!$I$11))</f>
        <v>0</v>
      </c>
      <c r="AT111" s="245">
        <f>+IF(AT109="","",PROGRAMA!$I$13*AT110*(((AT110/PROGRAMA!$I$9)*(PROGRAMA!$I$12-PROGRAMA!$I$11)/2)+PROGRAMA!$I$11))</f>
        <v>0</v>
      </c>
      <c r="AU111" s="245">
        <f>+IF(AU109="","",PROGRAMA!$I$13*AU110*(((AU110/PROGRAMA!$I$9)*(PROGRAMA!$I$12-PROGRAMA!$I$11)/2)+PROGRAMA!$I$11))</f>
        <v>0</v>
      </c>
      <c r="AV111" s="245">
        <f>+IF(AV109="","",PROGRAMA!$I$13*AV110*(((AV110/PROGRAMA!$I$9)*(PROGRAMA!$I$12-PROGRAMA!$I$11)/2)+PROGRAMA!$I$11))</f>
        <v>0</v>
      </c>
      <c r="AW111" s="245">
        <f>+IF(AW109="","",PROGRAMA!$I$13*AW110*(((AW110/PROGRAMA!$I$9)*(PROGRAMA!$I$12-PROGRAMA!$I$11)/2)+PROGRAMA!$I$11))</f>
        <v>0</v>
      </c>
      <c r="AX111" s="245">
        <f>+IF(AX109="","",PROGRAMA!$I$13*AX110*(((AX110/PROGRAMA!$I$9)*(PROGRAMA!$I$12-PROGRAMA!$I$11)/2)+PROGRAMA!$I$11))</f>
        <v>0</v>
      </c>
      <c r="AY111" s="245">
        <f>+IF(AY109="","",PROGRAMA!$I$13*AY110*(((AY110/PROGRAMA!$I$9)*(PROGRAMA!$I$12-PROGRAMA!$I$11)/2)+PROGRAMA!$I$11))</f>
        <v>0</v>
      </c>
      <c r="AZ111" s="245">
        <f>+IF(AZ109="","",PROGRAMA!$I$13*AZ110*(((AZ110/PROGRAMA!$I$9)*(PROGRAMA!$I$12-PROGRAMA!$I$11)/2)+PROGRAMA!$I$11))</f>
        <v>0</v>
      </c>
      <c r="BA111" s="245">
        <f>+IF(BA109="","",PROGRAMA!$I$13*BA110*(((BA110/PROGRAMA!$I$9)*(PROGRAMA!$I$12-PROGRAMA!$I$11)/2)+PROGRAMA!$I$11))</f>
        <v>0</v>
      </c>
      <c r="BB111" s="245">
        <f>+IF(BB109="","",PROGRAMA!$I$13*BB110*(((BB110/PROGRAMA!$I$9)*(PROGRAMA!$I$12-PROGRAMA!$I$11)/2)+PROGRAMA!$I$11))</f>
        <v>0</v>
      </c>
      <c r="BC111" s="245">
        <f>+IF(BC109="","",PROGRAMA!$I$13*BC110*(((BC110/PROGRAMA!$I$9)*(PROGRAMA!$I$12-PROGRAMA!$I$11)/2)+PROGRAMA!$I$11))</f>
        <v>0</v>
      </c>
      <c r="BD111" s="245">
        <f>+IF(BD109="","",PROGRAMA!$I$13*BD110*(((BD110/PROGRAMA!$I$9)*(PROGRAMA!$I$12-PROGRAMA!$I$11)/2)+PROGRAMA!$I$11))</f>
        <v>0</v>
      </c>
      <c r="BE111" s="245">
        <f>+IF(BE109="","",PROGRAMA!$I$13*BE110*(((BE110/PROGRAMA!$I$9)*(PROGRAMA!$I$12-PROGRAMA!$I$11)/2)+PROGRAMA!$I$11))</f>
        <v>0</v>
      </c>
      <c r="BF111" s="245">
        <f>+IF(BF109="","",PROGRAMA!$I$13*BF110*(((BF110/PROGRAMA!$I$9)*(PROGRAMA!$I$12-PROGRAMA!$I$11)/2)+PROGRAMA!$I$11))</f>
        <v>0</v>
      </c>
      <c r="BG111" s="245">
        <f>+IF(BG109="","",PROGRAMA!$I$13*BG110*(((BG110/PROGRAMA!$I$9)*(PROGRAMA!$I$12-PROGRAMA!$I$11)/2)+PROGRAMA!$I$11))</f>
        <v>0</v>
      </c>
      <c r="BH111" s="245">
        <f>+IF(BH109="","",PROGRAMA!$I$13*BH110*(((BH110/PROGRAMA!$I$9)*(PROGRAMA!$I$12-PROGRAMA!$I$11)/2)+PROGRAMA!$I$11))</f>
        <v>0</v>
      </c>
      <c r="BI111" s="245">
        <f>+IF(BI109="","",PROGRAMA!$I$13*BI110*(((BI110/PROGRAMA!$I$9)*(PROGRAMA!$I$12-PROGRAMA!$I$11)/2)+PROGRAMA!$I$11))</f>
        <v>0</v>
      </c>
      <c r="BJ111" s="245">
        <f>+IF(BJ109="","",PROGRAMA!$I$13*BJ110*(((BJ110/PROGRAMA!$I$9)*(PROGRAMA!$I$12-PROGRAMA!$I$11)/2)+PROGRAMA!$I$11))</f>
        <v>0</v>
      </c>
      <c r="BK111" s="245">
        <f>+IF(BK109="","",PROGRAMA!$I$13*BK110*(((BK110/PROGRAMA!$I$9)*(PROGRAMA!$I$12-PROGRAMA!$I$11)/2)+PROGRAMA!$I$11))</f>
        <v>0</v>
      </c>
      <c r="BL111" s="245">
        <f>+IF(BL109="","",PROGRAMA!$I$13*BL110*(((BL110/PROGRAMA!$I$9)*(PROGRAMA!$I$12-PROGRAMA!$I$11)/2)+PROGRAMA!$I$11))</f>
        <v>0</v>
      </c>
      <c r="BM111" s="245">
        <f>+IF(BM109="","",PROGRAMA!$I$13*BM110*(((BM110/PROGRAMA!$I$9)*(PROGRAMA!$I$12-PROGRAMA!$I$11)/2)+PROGRAMA!$I$11))</f>
        <v>0</v>
      </c>
      <c r="BN111" s="245">
        <f>+IF(BN109="","",PROGRAMA!$I$13*BN110*(((BN110/PROGRAMA!$I$9)*(PROGRAMA!$I$12-PROGRAMA!$I$11)/2)+PROGRAMA!$I$11))</f>
        <v>0</v>
      </c>
      <c r="BO111" s="245">
        <f>+IF(BO109="","",PROGRAMA!$I$13*BO110*(((BO110/PROGRAMA!$I$9)*(PROGRAMA!$I$12-PROGRAMA!$I$11)/2)+PROGRAMA!$I$11))</f>
        <v>0</v>
      </c>
      <c r="BP111" s="245">
        <f>+IF(BP109="","",PROGRAMA!$I$13*BP110*(((BP110/PROGRAMA!$I$9)*(PROGRAMA!$I$12-PROGRAMA!$I$11)/2)+PROGRAMA!$I$11))</f>
        <v>0</v>
      </c>
      <c r="BQ111" s="245">
        <f>+IF(BQ109="","",PROGRAMA!$I$13*BQ110*(((BQ110/PROGRAMA!$I$9)*(PROGRAMA!$I$12-PROGRAMA!$I$11)/2)+PROGRAMA!$I$11))</f>
        <v>0</v>
      </c>
      <c r="BR111" s="245">
        <f>+IF(BR109="","",PROGRAMA!$I$13*BR110*(((BR110/PROGRAMA!$I$9)*(PROGRAMA!$I$12-PROGRAMA!$I$11)/2)+PROGRAMA!$I$11))</f>
        <v>0</v>
      </c>
      <c r="BS111" s="245">
        <f>+IF(BS109="","",PROGRAMA!$I$13*BS110*(((BS110/PROGRAMA!$I$9)*(PROGRAMA!$I$12-PROGRAMA!$I$11)/2)+PROGRAMA!$I$11))</f>
        <v>0</v>
      </c>
      <c r="BT111" s="245">
        <f>+IF(BT109="","",PROGRAMA!$I$13*BT110*(((BT110/PROGRAMA!$I$9)*(PROGRAMA!$I$12-PROGRAMA!$I$11)/2)+PROGRAMA!$I$11))</f>
        <v>0</v>
      </c>
      <c r="BU111" s="245">
        <f>+IF(BU109="","",PROGRAMA!$I$13*BU110*(((BU110/PROGRAMA!$I$9)*(PROGRAMA!$I$12-PROGRAMA!$I$11)/2)+PROGRAMA!$I$11))</f>
        <v>0</v>
      </c>
      <c r="BV111" s="245">
        <f>+IF(BV109="","",PROGRAMA!$I$13*BV110*(((BV110/PROGRAMA!$I$9)*(PROGRAMA!$I$12-PROGRAMA!$I$11)/2)+PROGRAMA!$I$11))</f>
        <v>0</v>
      </c>
      <c r="BW111" s="245">
        <f>+IF(BW109="","",PROGRAMA!$I$13*BW110*(((BW110/PROGRAMA!$I$9)*(PROGRAMA!$I$12-PROGRAMA!$I$11)/2)+PROGRAMA!$I$11))</f>
        <v>0</v>
      </c>
      <c r="BX111" s="245">
        <f>+IF(BX109="","",PROGRAMA!$I$13*BX110*(((BX110/PROGRAMA!$I$9)*(PROGRAMA!$I$12-PROGRAMA!$I$11)/2)+PROGRAMA!$I$11))</f>
        <v>0</v>
      </c>
      <c r="BY111" s="245">
        <f>+IF(BY109="","",PROGRAMA!$I$13*BY110*(((BY110/PROGRAMA!$I$9)*(PROGRAMA!$I$12-PROGRAMA!$I$11)/2)+PROGRAMA!$I$11))</f>
        <v>0</v>
      </c>
      <c r="BZ111" s="245">
        <f>+IF(BZ109="","",PROGRAMA!$I$13*BZ110*(((BZ110/PROGRAMA!$I$9)*(PROGRAMA!$I$12-PROGRAMA!$I$11)/2)+PROGRAMA!$I$11))</f>
        <v>0</v>
      </c>
      <c r="CA111" s="245">
        <f>+IF(CA109="","",PROGRAMA!$I$13*CA110*(((CA110/PROGRAMA!$I$9)*(PROGRAMA!$I$12-PROGRAMA!$I$11)/2)+PROGRAMA!$I$11))</f>
        <v>0</v>
      </c>
      <c r="CB111" s="245">
        <f>+IF(CB109="","",PROGRAMA!$I$13*CB110*(((CB110/PROGRAMA!$I$9)*(PROGRAMA!$I$12-PROGRAMA!$I$11)/2)+PROGRAMA!$I$11))</f>
        <v>0</v>
      </c>
      <c r="CC111" s="245">
        <f>+IF(CC109="","",PROGRAMA!$I$13*CC110*(((CC110/PROGRAMA!$I$9)*(PROGRAMA!$I$12-PROGRAMA!$I$11)/2)+PROGRAMA!$I$11))</f>
        <v>0</v>
      </c>
      <c r="CD111" s="245">
        <f>+IF(CD109="","",PROGRAMA!$I$13*CD110*(((CD110/PROGRAMA!$I$9)*(PROGRAMA!$I$12-PROGRAMA!$I$11)/2)+PROGRAMA!$I$11))</f>
        <v>0</v>
      </c>
      <c r="CE111" s="245">
        <f>+IF(CE109="","",PROGRAMA!$I$13*CE110*(((CE110/PROGRAMA!$I$9)*(PROGRAMA!$I$12-PROGRAMA!$I$11)/2)+PROGRAMA!$I$11))</f>
        <v>0</v>
      </c>
      <c r="CF111" s="245">
        <f>+IF(CF109="","",PROGRAMA!$I$13*CF110*(((CF110/PROGRAMA!$I$9)*(PROGRAMA!$I$12-PROGRAMA!$I$11)/2)+PROGRAMA!$I$11))</f>
        <v>0</v>
      </c>
    </row>
    <row r="112" spans="1:84" ht="17.25" thickTop="1" x14ac:dyDescent="0.3">
      <c r="C112" s="768"/>
      <c r="D112" s="778"/>
      <c r="E112" s="736"/>
      <c r="F112" s="736"/>
      <c r="G112" s="736"/>
      <c r="H112" s="736"/>
      <c r="I112" s="736"/>
      <c r="J112" s="736"/>
      <c r="K112" s="736"/>
      <c r="L112" s="736"/>
      <c r="M112" s="736"/>
      <c r="N112" s="736"/>
      <c r="O112" s="736"/>
      <c r="P112" s="736"/>
      <c r="Q112" s="736"/>
      <c r="R112" s="736"/>
      <c r="S112" s="736"/>
      <c r="T112" s="736"/>
      <c r="U112" s="736"/>
      <c r="V112" s="736"/>
      <c r="W112" s="736"/>
      <c r="X112" s="736"/>
      <c r="Y112" s="736"/>
      <c r="Z112" s="736"/>
      <c r="AA112" s="736"/>
      <c r="AB112" s="736"/>
      <c r="AC112" s="736"/>
      <c r="AD112" s="736"/>
      <c r="AE112" s="736"/>
      <c r="AF112" s="736"/>
      <c r="AG112" s="736"/>
      <c r="AH112" s="736"/>
      <c r="AI112" s="736"/>
      <c r="AJ112" s="736"/>
      <c r="AK112" s="736"/>
      <c r="AL112" s="736"/>
      <c r="AM112" s="736"/>
      <c r="AN112" s="736"/>
      <c r="AO112" s="736"/>
      <c r="AP112" s="736"/>
      <c r="AQ112" s="736"/>
      <c r="AR112" s="736"/>
      <c r="AS112" s="736"/>
      <c r="AT112" s="736"/>
      <c r="AU112" s="736"/>
      <c r="AV112" s="736"/>
      <c r="AW112" s="736"/>
      <c r="AX112" s="736"/>
      <c r="AY112" s="736"/>
      <c r="AZ112" s="736"/>
      <c r="BA112" s="736"/>
      <c r="BB112" s="736"/>
      <c r="BC112" s="736"/>
      <c r="BD112" s="736"/>
      <c r="BE112" s="736"/>
      <c r="BF112" s="736"/>
      <c r="BG112" s="736"/>
      <c r="BH112" s="736"/>
      <c r="BI112" s="736"/>
      <c r="BJ112" s="736"/>
      <c r="BK112" s="736"/>
      <c r="BL112" s="736"/>
      <c r="BM112" s="736"/>
      <c r="BN112" s="736"/>
      <c r="BO112" s="736"/>
      <c r="BP112" s="736"/>
      <c r="BQ112" s="736"/>
      <c r="BR112" s="736"/>
      <c r="BS112" s="736"/>
      <c r="BT112" s="736"/>
      <c r="BU112" s="736"/>
      <c r="BV112" s="736"/>
      <c r="BW112" s="736"/>
      <c r="BX112" s="736"/>
      <c r="BY112" s="736"/>
      <c r="BZ112" s="736"/>
      <c r="CA112" s="736"/>
      <c r="CB112" s="736"/>
      <c r="CC112" s="736"/>
      <c r="CD112" s="736"/>
      <c r="CE112" s="736"/>
      <c r="CF112" s="736"/>
    </row>
    <row r="113" spans="3:84" x14ac:dyDescent="0.3">
      <c r="C113" s="768"/>
      <c r="D113" s="778"/>
      <c r="E113" s="736"/>
      <c r="F113" s="736"/>
      <c r="G113" s="736"/>
      <c r="H113" s="736"/>
      <c r="I113" s="736"/>
      <c r="J113" s="736"/>
      <c r="K113" s="736"/>
      <c r="L113" s="736"/>
      <c r="M113" s="736"/>
      <c r="N113" s="736"/>
      <c r="O113" s="736"/>
      <c r="P113" s="736"/>
      <c r="Q113" s="736"/>
      <c r="R113" s="736"/>
      <c r="S113" s="736"/>
      <c r="T113" s="736"/>
      <c r="U113" s="736"/>
      <c r="V113" s="736"/>
      <c r="W113" s="736"/>
      <c r="X113" s="736"/>
      <c r="Y113" s="736"/>
      <c r="Z113" s="736"/>
      <c r="AA113" s="736"/>
      <c r="AB113" s="736"/>
      <c r="AC113" s="736"/>
      <c r="AD113" s="736"/>
      <c r="AE113" s="736"/>
      <c r="AF113" s="736"/>
      <c r="AG113" s="736"/>
      <c r="AH113" s="736"/>
      <c r="AI113" s="736"/>
      <c r="AJ113" s="736"/>
      <c r="AK113" s="736"/>
      <c r="AL113" s="736"/>
      <c r="AM113" s="736"/>
      <c r="AN113" s="736"/>
      <c r="AO113" s="736"/>
      <c r="AP113" s="736"/>
      <c r="AQ113" s="736"/>
      <c r="AR113" s="736"/>
      <c r="AS113" s="736"/>
      <c r="AT113" s="736"/>
      <c r="AU113" s="736"/>
      <c r="AV113" s="736"/>
      <c r="AW113" s="736"/>
      <c r="AX113" s="736"/>
      <c r="AY113" s="736"/>
      <c r="AZ113" s="736"/>
      <c r="BA113" s="736"/>
      <c r="BB113" s="736"/>
      <c r="BC113" s="736"/>
      <c r="BD113" s="736"/>
      <c r="BE113" s="736"/>
      <c r="BF113" s="736"/>
      <c r="BG113" s="736"/>
      <c r="BH113" s="736"/>
      <c r="BI113" s="736"/>
      <c r="BJ113" s="736"/>
      <c r="BK113" s="736"/>
      <c r="BL113" s="736"/>
      <c r="BM113" s="736"/>
      <c r="BN113" s="736"/>
      <c r="BO113" s="736"/>
      <c r="BP113" s="736"/>
      <c r="BQ113" s="736"/>
      <c r="BR113" s="736"/>
      <c r="BS113" s="736"/>
      <c r="BT113" s="736"/>
      <c r="BU113" s="736"/>
      <c r="BV113" s="736"/>
      <c r="BW113" s="736"/>
      <c r="BX113" s="736"/>
      <c r="BY113" s="736"/>
      <c r="BZ113" s="736"/>
      <c r="CA113" s="736"/>
      <c r="CB113" s="736"/>
      <c r="CC113" s="736"/>
      <c r="CD113" s="736"/>
      <c r="CE113" s="736"/>
      <c r="CF113" s="736"/>
    </row>
    <row r="114" spans="3:84" x14ac:dyDescent="0.3">
      <c r="C114" s="768"/>
      <c r="D114" s="778"/>
      <c r="E114" s="736"/>
      <c r="F114" s="736"/>
      <c r="G114" s="736"/>
      <c r="H114" s="736"/>
      <c r="I114" s="736"/>
      <c r="J114" s="736"/>
      <c r="K114" s="736"/>
      <c r="L114" s="736"/>
      <c r="M114" s="736"/>
      <c r="N114" s="736"/>
      <c r="O114" s="736"/>
      <c r="P114" s="736"/>
      <c r="Q114" s="736"/>
      <c r="R114" s="736"/>
      <c r="S114" s="736"/>
      <c r="T114" s="736"/>
      <c r="U114" s="736"/>
      <c r="V114" s="736"/>
      <c r="W114" s="736"/>
      <c r="X114" s="736"/>
      <c r="Y114" s="736"/>
      <c r="Z114" s="736"/>
      <c r="AA114" s="736"/>
      <c r="AB114" s="736"/>
      <c r="AC114" s="736"/>
      <c r="AD114" s="736"/>
      <c r="AE114" s="736"/>
      <c r="AF114" s="736"/>
      <c r="AG114" s="736"/>
      <c r="AH114" s="736"/>
      <c r="AI114" s="736"/>
      <c r="AJ114" s="736"/>
      <c r="AK114" s="736"/>
      <c r="AL114" s="736"/>
      <c r="AM114" s="736"/>
      <c r="AN114" s="736"/>
      <c r="AO114" s="736"/>
      <c r="AP114" s="736"/>
      <c r="AQ114" s="736"/>
      <c r="AR114" s="736"/>
      <c r="AS114" s="736"/>
      <c r="AT114" s="736"/>
      <c r="AU114" s="736"/>
      <c r="AV114" s="736"/>
      <c r="AW114" s="736"/>
      <c r="AX114" s="736"/>
      <c r="AY114" s="736"/>
      <c r="AZ114" s="736"/>
      <c r="BA114" s="736"/>
      <c r="BB114" s="736"/>
      <c r="BC114" s="736"/>
      <c r="BD114" s="736"/>
      <c r="BE114" s="736"/>
      <c r="BF114" s="736"/>
      <c r="BG114" s="736"/>
      <c r="BH114" s="736"/>
      <c r="BI114" s="736"/>
      <c r="BJ114" s="736"/>
      <c r="BK114" s="736"/>
      <c r="BL114" s="736"/>
      <c r="BM114" s="736"/>
      <c r="BN114" s="736"/>
      <c r="BO114" s="736"/>
      <c r="BP114" s="736"/>
      <c r="BQ114" s="736"/>
      <c r="BR114" s="736"/>
      <c r="BS114" s="736"/>
      <c r="BT114" s="736"/>
      <c r="BU114" s="736"/>
      <c r="BV114" s="736"/>
      <c r="BW114" s="736"/>
      <c r="BX114" s="736"/>
      <c r="BY114" s="736"/>
      <c r="BZ114" s="736"/>
      <c r="CA114" s="736"/>
      <c r="CB114" s="736"/>
      <c r="CC114" s="736"/>
      <c r="CD114" s="736"/>
      <c r="CE114" s="736"/>
      <c r="CF114" s="736"/>
    </row>
    <row r="115" spans="3:84" hidden="1" x14ac:dyDescent="0.3">
      <c r="C115" s="505"/>
      <c r="D115" s="135" t="s">
        <v>268</v>
      </c>
      <c r="E115" s="135"/>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c r="AX115" s="135"/>
      <c r="AY115" s="135"/>
      <c r="AZ115" s="135"/>
      <c r="BA115" s="135"/>
      <c r="BB115" s="135"/>
      <c r="BC115" s="135"/>
      <c r="BD115" s="135"/>
      <c r="BE115" s="135"/>
      <c r="BF115" s="135"/>
      <c r="BG115" s="135"/>
      <c r="BH115" s="135"/>
      <c r="BI115" s="135"/>
      <c r="BJ115" s="135"/>
      <c r="BK115" s="135"/>
      <c r="BL115" s="135"/>
      <c r="BM115" s="135"/>
      <c r="BN115" s="135"/>
      <c r="BO115" s="135"/>
      <c r="BP115" s="135"/>
      <c r="BQ115" s="135"/>
      <c r="BR115" s="135"/>
      <c r="BS115" s="135"/>
      <c r="BT115" s="135"/>
      <c r="BU115" s="135"/>
      <c r="BV115" s="135"/>
      <c r="BW115" s="135"/>
      <c r="BX115" s="135"/>
      <c r="BY115" s="135"/>
      <c r="BZ115" s="135"/>
      <c r="CA115" s="135"/>
      <c r="CB115" s="135"/>
      <c r="CC115" s="135"/>
      <c r="CD115" s="135"/>
      <c r="CE115" s="135"/>
      <c r="CF115" s="135"/>
    </row>
    <row r="116" spans="3:84" hidden="1" x14ac:dyDescent="0.3">
      <c r="C116" s="135"/>
      <c r="D116" s="135"/>
      <c r="E116" s="135"/>
      <c r="F116" s="135"/>
      <c r="G116" s="135"/>
      <c r="H116" s="135"/>
      <c r="I116" s="135"/>
      <c r="J116" s="135"/>
      <c r="K116" s="135"/>
      <c r="L116" s="135"/>
      <c r="M116" s="135"/>
      <c r="N116" s="135"/>
      <c r="O116" s="135"/>
      <c r="P116" s="135"/>
      <c r="Q116" s="135"/>
      <c r="R116" s="135"/>
      <c r="S116" s="135"/>
      <c r="T116" s="135"/>
      <c r="U116" s="135"/>
      <c r="V116" s="135"/>
      <c r="W116" s="135"/>
      <c r="X116" s="135"/>
      <c r="Y116" s="135"/>
      <c r="Z116" s="135"/>
      <c r="AA116" s="135"/>
      <c r="AB116" s="135"/>
      <c r="AC116" s="135"/>
      <c r="AD116" s="135"/>
      <c r="AE116" s="135"/>
      <c r="AF116" s="135"/>
      <c r="AG116" s="135"/>
      <c r="AH116" s="135"/>
      <c r="AI116" s="135"/>
      <c r="AJ116" s="135"/>
      <c r="AK116" s="135"/>
      <c r="AL116" s="135"/>
      <c r="AM116" s="135"/>
      <c r="AN116" s="135"/>
      <c r="AO116" s="135"/>
      <c r="AP116" s="135"/>
      <c r="AQ116" s="135"/>
      <c r="AR116" s="135"/>
      <c r="AS116" s="135"/>
      <c r="AT116" s="135"/>
      <c r="AU116" s="135"/>
      <c r="AV116" s="135"/>
      <c r="AW116" s="135"/>
      <c r="AX116" s="135"/>
      <c r="AY116" s="135"/>
      <c r="AZ116" s="135"/>
      <c r="BA116" s="135"/>
      <c r="BB116" s="135"/>
      <c r="BC116" s="135"/>
      <c r="BD116" s="135"/>
      <c r="BE116" s="135"/>
      <c r="BF116" s="135"/>
      <c r="BG116" s="135"/>
      <c r="BH116" s="135"/>
      <c r="BI116" s="135"/>
      <c r="BJ116" s="135"/>
      <c r="BK116" s="135"/>
      <c r="BL116" s="135"/>
      <c r="BM116" s="135"/>
      <c r="BN116" s="135"/>
      <c r="BO116" s="135"/>
      <c r="BP116" s="135"/>
      <c r="BQ116" s="135"/>
      <c r="BR116" s="135"/>
      <c r="BS116" s="135"/>
      <c r="BT116" s="135"/>
      <c r="BU116" s="135"/>
      <c r="BV116" s="135"/>
      <c r="BW116" s="135"/>
      <c r="BX116" s="135"/>
      <c r="BY116" s="135"/>
      <c r="BZ116" s="135"/>
      <c r="CA116" s="135"/>
      <c r="CB116" s="135"/>
      <c r="CC116" s="135"/>
      <c r="CD116" s="135"/>
      <c r="CE116" s="135"/>
      <c r="CF116" s="135"/>
    </row>
    <row r="117" spans="3:84" hidden="1" x14ac:dyDescent="0.3">
      <c r="C117" s="135">
        <v>1</v>
      </c>
      <c r="D117" s="135" t="str">
        <f>+D52</f>
        <v>Densidad Descarga Solida, gr/l</v>
      </c>
      <c r="E117" s="135">
        <f t="shared" ref="E117:BP117" si="64">+E52</f>
        <v>0</v>
      </c>
      <c r="F117" s="135">
        <f t="shared" si="64"/>
        <v>0</v>
      </c>
      <c r="G117" s="135">
        <f t="shared" si="64"/>
        <v>0</v>
      </c>
      <c r="H117" s="135">
        <f t="shared" si="64"/>
        <v>0</v>
      </c>
      <c r="I117" s="135">
        <f t="shared" si="64"/>
        <v>0</v>
      </c>
      <c r="J117" s="135">
        <f t="shared" si="64"/>
        <v>0</v>
      </c>
      <c r="K117" s="135">
        <f t="shared" si="64"/>
        <v>1720</v>
      </c>
      <c r="L117" s="135">
        <f t="shared" si="64"/>
        <v>1740</v>
      </c>
      <c r="M117" s="135">
        <f t="shared" si="64"/>
        <v>1750</v>
      </c>
      <c r="N117" s="135">
        <f t="shared" si="64"/>
        <v>1750</v>
      </c>
      <c r="O117" s="135">
        <f t="shared" si="64"/>
        <v>0</v>
      </c>
      <c r="P117" s="135">
        <f t="shared" si="64"/>
        <v>0</v>
      </c>
      <c r="Q117" s="135">
        <f t="shared" si="64"/>
        <v>0</v>
      </c>
      <c r="R117" s="135">
        <f t="shared" si="64"/>
        <v>0</v>
      </c>
      <c r="S117" s="135">
        <f t="shared" si="64"/>
        <v>0</v>
      </c>
      <c r="T117" s="135">
        <f t="shared" si="64"/>
        <v>0</v>
      </c>
      <c r="U117" s="135">
        <f t="shared" si="64"/>
        <v>0</v>
      </c>
      <c r="V117" s="135">
        <f t="shared" si="64"/>
        <v>0</v>
      </c>
      <c r="W117" s="135">
        <f t="shared" si="64"/>
        <v>0</v>
      </c>
      <c r="X117" s="135">
        <f t="shared" si="64"/>
        <v>0</v>
      </c>
      <c r="Y117" s="135">
        <f t="shared" si="64"/>
        <v>0</v>
      </c>
      <c r="Z117" s="135">
        <f t="shared" si="64"/>
        <v>0</v>
      </c>
      <c r="AA117" s="135">
        <f t="shared" si="64"/>
        <v>0</v>
      </c>
      <c r="AB117" s="135">
        <f t="shared" si="64"/>
        <v>0</v>
      </c>
      <c r="AC117" s="135">
        <f t="shared" si="64"/>
        <v>0</v>
      </c>
      <c r="AD117" s="135">
        <f t="shared" si="64"/>
        <v>0</v>
      </c>
      <c r="AE117" s="135">
        <f t="shared" si="64"/>
        <v>0</v>
      </c>
      <c r="AF117" s="135">
        <f t="shared" si="64"/>
        <v>0</v>
      </c>
      <c r="AG117" s="135">
        <f t="shared" si="64"/>
        <v>0</v>
      </c>
      <c r="AH117" s="135">
        <f t="shared" si="64"/>
        <v>0</v>
      </c>
      <c r="AI117" s="135">
        <f t="shared" si="64"/>
        <v>0</v>
      </c>
      <c r="AJ117" s="135">
        <f t="shared" si="64"/>
        <v>0</v>
      </c>
      <c r="AK117" s="135">
        <f t="shared" si="64"/>
        <v>0</v>
      </c>
      <c r="AL117" s="135">
        <f t="shared" si="64"/>
        <v>0</v>
      </c>
      <c r="AM117" s="135">
        <f t="shared" si="64"/>
        <v>0</v>
      </c>
      <c r="AN117" s="135">
        <f t="shared" si="64"/>
        <v>0</v>
      </c>
      <c r="AO117" s="135">
        <f t="shared" si="64"/>
        <v>0</v>
      </c>
      <c r="AP117" s="135">
        <f t="shared" si="64"/>
        <v>0</v>
      </c>
      <c r="AQ117" s="135">
        <f t="shared" si="64"/>
        <v>0</v>
      </c>
      <c r="AR117" s="135">
        <f t="shared" si="64"/>
        <v>0</v>
      </c>
      <c r="AS117" s="135">
        <f t="shared" si="64"/>
        <v>0</v>
      </c>
      <c r="AT117" s="135">
        <f t="shared" si="64"/>
        <v>0</v>
      </c>
      <c r="AU117" s="135">
        <f t="shared" si="64"/>
        <v>0</v>
      </c>
      <c r="AV117" s="135">
        <f t="shared" si="64"/>
        <v>0</v>
      </c>
      <c r="AW117" s="135">
        <f t="shared" si="64"/>
        <v>0</v>
      </c>
      <c r="AX117" s="135">
        <f t="shared" si="64"/>
        <v>0</v>
      </c>
      <c r="AY117" s="135">
        <f t="shared" si="64"/>
        <v>0</v>
      </c>
      <c r="AZ117" s="135">
        <f t="shared" si="64"/>
        <v>0</v>
      </c>
      <c r="BA117" s="135">
        <f t="shared" si="64"/>
        <v>0</v>
      </c>
      <c r="BB117" s="135">
        <f t="shared" si="64"/>
        <v>0</v>
      </c>
      <c r="BC117" s="135">
        <f t="shared" si="64"/>
        <v>0</v>
      </c>
      <c r="BD117" s="135">
        <f t="shared" si="64"/>
        <v>0</v>
      </c>
      <c r="BE117" s="135">
        <f t="shared" si="64"/>
        <v>0</v>
      </c>
      <c r="BF117" s="135">
        <f t="shared" si="64"/>
        <v>0</v>
      </c>
      <c r="BG117" s="135">
        <f t="shared" si="64"/>
        <v>0</v>
      </c>
      <c r="BH117" s="135">
        <f t="shared" si="64"/>
        <v>0</v>
      </c>
      <c r="BI117" s="135">
        <f t="shared" si="64"/>
        <v>0</v>
      </c>
      <c r="BJ117" s="135">
        <f t="shared" si="64"/>
        <v>0</v>
      </c>
      <c r="BK117" s="135">
        <f t="shared" si="64"/>
        <v>0</v>
      </c>
      <c r="BL117" s="135">
        <f t="shared" si="64"/>
        <v>0</v>
      </c>
      <c r="BM117" s="135">
        <f t="shared" si="64"/>
        <v>0</v>
      </c>
      <c r="BN117" s="135">
        <f t="shared" si="64"/>
        <v>0</v>
      </c>
      <c r="BO117" s="135">
        <f t="shared" si="64"/>
        <v>0</v>
      </c>
      <c r="BP117" s="135">
        <f t="shared" si="64"/>
        <v>0</v>
      </c>
      <c r="BQ117" s="135">
        <f t="shared" ref="BQ117:CF117" si="65">+BQ52</f>
        <v>0</v>
      </c>
      <c r="BR117" s="135">
        <f t="shared" si="65"/>
        <v>0</v>
      </c>
      <c r="BS117" s="135">
        <f t="shared" si="65"/>
        <v>0</v>
      </c>
      <c r="BT117" s="135">
        <f t="shared" si="65"/>
        <v>0</v>
      </c>
      <c r="BU117" s="135">
        <f t="shared" si="65"/>
        <v>0</v>
      </c>
      <c r="BV117" s="135">
        <f t="shared" si="65"/>
        <v>0</v>
      </c>
      <c r="BW117" s="135">
        <f t="shared" si="65"/>
        <v>0</v>
      </c>
      <c r="BX117" s="135">
        <f t="shared" si="65"/>
        <v>0</v>
      </c>
      <c r="BY117" s="135">
        <f t="shared" si="65"/>
        <v>0</v>
      </c>
      <c r="BZ117" s="135">
        <f t="shared" si="65"/>
        <v>0</v>
      </c>
      <c r="CA117" s="135">
        <f t="shared" si="65"/>
        <v>0</v>
      </c>
      <c r="CB117" s="135">
        <f t="shared" si="65"/>
        <v>0</v>
      </c>
      <c r="CC117" s="135">
        <f t="shared" si="65"/>
        <v>0</v>
      </c>
      <c r="CD117" s="135">
        <f t="shared" si="65"/>
        <v>0</v>
      </c>
      <c r="CE117" s="135">
        <f t="shared" si="65"/>
        <v>0</v>
      </c>
      <c r="CF117" s="135">
        <f t="shared" si="65"/>
        <v>0</v>
      </c>
    </row>
    <row r="118" spans="3:84" hidden="1" x14ac:dyDescent="0.3">
      <c r="C118" s="135">
        <v>2</v>
      </c>
      <c r="D118" s="135" t="str">
        <f t="shared" ref="D118:BO118" si="66">+D58</f>
        <v>Densidad Descarga Solida, gr/l</v>
      </c>
      <c r="E118" s="135">
        <f t="shared" si="66"/>
        <v>0</v>
      </c>
      <c r="F118" s="135">
        <f t="shared" si="66"/>
        <v>0</v>
      </c>
      <c r="G118" s="135">
        <f t="shared" si="66"/>
        <v>0</v>
      </c>
      <c r="H118" s="135">
        <f t="shared" si="66"/>
        <v>0</v>
      </c>
      <c r="I118" s="135">
        <f t="shared" si="66"/>
        <v>0</v>
      </c>
      <c r="J118" s="135">
        <f t="shared" si="66"/>
        <v>0</v>
      </c>
      <c r="K118" s="135">
        <f t="shared" si="66"/>
        <v>0</v>
      </c>
      <c r="L118" s="135">
        <f t="shared" si="66"/>
        <v>0</v>
      </c>
      <c r="M118" s="135">
        <f t="shared" si="66"/>
        <v>0</v>
      </c>
      <c r="N118" s="135">
        <f t="shared" si="66"/>
        <v>0</v>
      </c>
      <c r="O118" s="135">
        <f t="shared" si="66"/>
        <v>0</v>
      </c>
      <c r="P118" s="135">
        <f t="shared" si="66"/>
        <v>0</v>
      </c>
      <c r="Q118" s="135">
        <f t="shared" si="66"/>
        <v>0</v>
      </c>
      <c r="R118" s="135">
        <f t="shared" si="66"/>
        <v>0</v>
      </c>
      <c r="S118" s="135">
        <f t="shared" si="66"/>
        <v>0</v>
      </c>
      <c r="T118" s="135">
        <f t="shared" si="66"/>
        <v>0</v>
      </c>
      <c r="U118" s="135">
        <f t="shared" si="66"/>
        <v>0</v>
      </c>
      <c r="V118" s="135">
        <f t="shared" si="66"/>
        <v>0</v>
      </c>
      <c r="W118" s="135">
        <f t="shared" si="66"/>
        <v>0</v>
      </c>
      <c r="X118" s="135">
        <f t="shared" si="66"/>
        <v>0</v>
      </c>
      <c r="Y118" s="135">
        <f t="shared" si="66"/>
        <v>0</v>
      </c>
      <c r="Z118" s="135">
        <f t="shared" si="66"/>
        <v>0</v>
      </c>
      <c r="AA118" s="135">
        <f t="shared" si="66"/>
        <v>0</v>
      </c>
      <c r="AB118" s="135">
        <f t="shared" si="66"/>
        <v>0</v>
      </c>
      <c r="AC118" s="135">
        <f t="shared" si="66"/>
        <v>0</v>
      </c>
      <c r="AD118" s="135">
        <f t="shared" si="66"/>
        <v>0</v>
      </c>
      <c r="AE118" s="135">
        <f t="shared" si="66"/>
        <v>0</v>
      </c>
      <c r="AF118" s="135">
        <f t="shared" si="66"/>
        <v>0</v>
      </c>
      <c r="AG118" s="135">
        <f t="shared" si="66"/>
        <v>0</v>
      </c>
      <c r="AH118" s="135">
        <f t="shared" si="66"/>
        <v>0</v>
      </c>
      <c r="AI118" s="135">
        <f t="shared" si="66"/>
        <v>0</v>
      </c>
      <c r="AJ118" s="135">
        <f t="shared" si="66"/>
        <v>0</v>
      </c>
      <c r="AK118" s="135">
        <f t="shared" si="66"/>
        <v>0</v>
      </c>
      <c r="AL118" s="135">
        <f t="shared" si="66"/>
        <v>0</v>
      </c>
      <c r="AM118" s="135">
        <f t="shared" si="66"/>
        <v>0</v>
      </c>
      <c r="AN118" s="135">
        <f t="shared" si="66"/>
        <v>0</v>
      </c>
      <c r="AO118" s="135">
        <f t="shared" si="66"/>
        <v>0</v>
      </c>
      <c r="AP118" s="135">
        <f t="shared" si="66"/>
        <v>0</v>
      </c>
      <c r="AQ118" s="135">
        <f t="shared" si="66"/>
        <v>0</v>
      </c>
      <c r="AR118" s="135">
        <f t="shared" si="66"/>
        <v>0</v>
      </c>
      <c r="AS118" s="135">
        <f t="shared" si="66"/>
        <v>0</v>
      </c>
      <c r="AT118" s="135">
        <f t="shared" si="66"/>
        <v>0</v>
      </c>
      <c r="AU118" s="135">
        <f t="shared" si="66"/>
        <v>0</v>
      </c>
      <c r="AV118" s="135">
        <f t="shared" si="66"/>
        <v>0</v>
      </c>
      <c r="AW118" s="135">
        <f t="shared" si="66"/>
        <v>0</v>
      </c>
      <c r="AX118" s="135">
        <f t="shared" si="66"/>
        <v>0</v>
      </c>
      <c r="AY118" s="135">
        <f t="shared" si="66"/>
        <v>0</v>
      </c>
      <c r="AZ118" s="135">
        <f t="shared" si="66"/>
        <v>0</v>
      </c>
      <c r="BA118" s="135">
        <f t="shared" si="66"/>
        <v>0</v>
      </c>
      <c r="BB118" s="135">
        <f t="shared" si="66"/>
        <v>0</v>
      </c>
      <c r="BC118" s="135">
        <f t="shared" si="66"/>
        <v>0</v>
      </c>
      <c r="BD118" s="135">
        <f t="shared" si="66"/>
        <v>0</v>
      </c>
      <c r="BE118" s="135">
        <f t="shared" si="66"/>
        <v>0</v>
      </c>
      <c r="BF118" s="135">
        <f t="shared" si="66"/>
        <v>0</v>
      </c>
      <c r="BG118" s="135">
        <f t="shared" si="66"/>
        <v>0</v>
      </c>
      <c r="BH118" s="135">
        <f t="shared" si="66"/>
        <v>0</v>
      </c>
      <c r="BI118" s="135">
        <f t="shared" si="66"/>
        <v>0</v>
      </c>
      <c r="BJ118" s="135">
        <f t="shared" si="66"/>
        <v>0</v>
      </c>
      <c r="BK118" s="135">
        <f t="shared" si="66"/>
        <v>0</v>
      </c>
      <c r="BL118" s="135">
        <f t="shared" si="66"/>
        <v>0</v>
      </c>
      <c r="BM118" s="135">
        <f t="shared" si="66"/>
        <v>0</v>
      </c>
      <c r="BN118" s="135">
        <f t="shared" si="66"/>
        <v>0</v>
      </c>
      <c r="BO118" s="135">
        <f t="shared" si="66"/>
        <v>0</v>
      </c>
      <c r="BP118" s="135">
        <f t="shared" ref="BP118:CF118" si="67">+BP58</f>
        <v>0</v>
      </c>
      <c r="BQ118" s="135">
        <f t="shared" si="67"/>
        <v>0</v>
      </c>
      <c r="BR118" s="135">
        <f t="shared" si="67"/>
        <v>0</v>
      </c>
      <c r="BS118" s="135">
        <f t="shared" si="67"/>
        <v>0</v>
      </c>
      <c r="BT118" s="135">
        <f t="shared" si="67"/>
        <v>0</v>
      </c>
      <c r="BU118" s="135">
        <f t="shared" si="67"/>
        <v>0</v>
      </c>
      <c r="BV118" s="135">
        <f t="shared" si="67"/>
        <v>0</v>
      </c>
      <c r="BW118" s="135">
        <f t="shared" si="67"/>
        <v>0</v>
      </c>
      <c r="BX118" s="135">
        <f t="shared" si="67"/>
        <v>0</v>
      </c>
      <c r="BY118" s="135">
        <f t="shared" si="67"/>
        <v>0</v>
      </c>
      <c r="BZ118" s="135">
        <f t="shared" si="67"/>
        <v>0</v>
      </c>
      <c r="CA118" s="135">
        <f t="shared" si="67"/>
        <v>0</v>
      </c>
      <c r="CB118" s="135">
        <f t="shared" si="67"/>
        <v>0</v>
      </c>
      <c r="CC118" s="135">
        <f t="shared" si="67"/>
        <v>0</v>
      </c>
      <c r="CD118" s="135">
        <f t="shared" si="67"/>
        <v>0</v>
      </c>
      <c r="CE118" s="135">
        <f t="shared" si="67"/>
        <v>0</v>
      </c>
      <c r="CF118" s="135">
        <f t="shared" si="67"/>
        <v>0</v>
      </c>
    </row>
    <row r="119" spans="3:84" hidden="1" x14ac:dyDescent="0.3">
      <c r="C119" s="135">
        <v>3</v>
      </c>
      <c r="D119" s="135" t="str">
        <f t="shared" ref="D119:BO119" si="68">+D64</f>
        <v>Densidad Descarga Solida, gr/l</v>
      </c>
      <c r="E119" s="135">
        <f t="shared" si="68"/>
        <v>0</v>
      </c>
      <c r="F119" s="135">
        <f t="shared" si="68"/>
        <v>0</v>
      </c>
      <c r="G119" s="135">
        <f t="shared" si="68"/>
        <v>0</v>
      </c>
      <c r="H119" s="135">
        <f t="shared" si="68"/>
        <v>0</v>
      </c>
      <c r="I119" s="135">
        <f t="shared" si="68"/>
        <v>0</v>
      </c>
      <c r="J119" s="135">
        <f t="shared" si="68"/>
        <v>0</v>
      </c>
      <c r="K119" s="135">
        <f t="shared" si="68"/>
        <v>0</v>
      </c>
      <c r="L119" s="135">
        <f t="shared" si="68"/>
        <v>0</v>
      </c>
      <c r="M119" s="135">
        <f t="shared" si="68"/>
        <v>0</v>
      </c>
      <c r="N119" s="135">
        <f t="shared" si="68"/>
        <v>0</v>
      </c>
      <c r="O119" s="135">
        <f t="shared" si="68"/>
        <v>0</v>
      </c>
      <c r="P119" s="135">
        <f t="shared" si="68"/>
        <v>0</v>
      </c>
      <c r="Q119" s="135">
        <f t="shared" si="68"/>
        <v>0</v>
      </c>
      <c r="R119" s="135">
        <f t="shared" si="68"/>
        <v>0</v>
      </c>
      <c r="S119" s="135">
        <f t="shared" si="68"/>
        <v>0</v>
      </c>
      <c r="T119" s="135">
        <f t="shared" si="68"/>
        <v>0</v>
      </c>
      <c r="U119" s="135">
        <f t="shared" si="68"/>
        <v>0</v>
      </c>
      <c r="V119" s="135">
        <f t="shared" si="68"/>
        <v>0</v>
      </c>
      <c r="W119" s="135">
        <f t="shared" si="68"/>
        <v>0</v>
      </c>
      <c r="X119" s="135">
        <f t="shared" si="68"/>
        <v>0</v>
      </c>
      <c r="Y119" s="135">
        <f t="shared" si="68"/>
        <v>0</v>
      </c>
      <c r="Z119" s="135">
        <f t="shared" si="68"/>
        <v>0</v>
      </c>
      <c r="AA119" s="135">
        <f t="shared" si="68"/>
        <v>0</v>
      </c>
      <c r="AB119" s="135">
        <f t="shared" si="68"/>
        <v>0</v>
      </c>
      <c r="AC119" s="135">
        <f t="shared" si="68"/>
        <v>0</v>
      </c>
      <c r="AD119" s="135">
        <f t="shared" si="68"/>
        <v>0</v>
      </c>
      <c r="AE119" s="135">
        <f t="shared" si="68"/>
        <v>0</v>
      </c>
      <c r="AF119" s="135">
        <f t="shared" si="68"/>
        <v>0</v>
      </c>
      <c r="AG119" s="135">
        <f t="shared" si="68"/>
        <v>0</v>
      </c>
      <c r="AH119" s="135">
        <f t="shared" si="68"/>
        <v>0</v>
      </c>
      <c r="AI119" s="135">
        <f t="shared" si="68"/>
        <v>0</v>
      </c>
      <c r="AJ119" s="135">
        <f t="shared" si="68"/>
        <v>0</v>
      </c>
      <c r="AK119" s="135">
        <f t="shared" si="68"/>
        <v>0</v>
      </c>
      <c r="AL119" s="135">
        <f t="shared" si="68"/>
        <v>0</v>
      </c>
      <c r="AM119" s="135">
        <f t="shared" si="68"/>
        <v>0</v>
      </c>
      <c r="AN119" s="135">
        <f t="shared" si="68"/>
        <v>0</v>
      </c>
      <c r="AO119" s="135">
        <f t="shared" si="68"/>
        <v>0</v>
      </c>
      <c r="AP119" s="135">
        <f t="shared" si="68"/>
        <v>0</v>
      </c>
      <c r="AQ119" s="135">
        <f t="shared" si="68"/>
        <v>0</v>
      </c>
      <c r="AR119" s="135">
        <f t="shared" si="68"/>
        <v>0</v>
      </c>
      <c r="AS119" s="135">
        <f t="shared" si="68"/>
        <v>0</v>
      </c>
      <c r="AT119" s="135">
        <f t="shared" si="68"/>
        <v>0</v>
      </c>
      <c r="AU119" s="135">
        <f t="shared" si="68"/>
        <v>0</v>
      </c>
      <c r="AV119" s="135">
        <f t="shared" si="68"/>
        <v>0</v>
      </c>
      <c r="AW119" s="135">
        <f t="shared" si="68"/>
        <v>0</v>
      </c>
      <c r="AX119" s="135">
        <f t="shared" si="68"/>
        <v>0</v>
      </c>
      <c r="AY119" s="135">
        <f t="shared" si="68"/>
        <v>0</v>
      </c>
      <c r="AZ119" s="135">
        <f t="shared" si="68"/>
        <v>0</v>
      </c>
      <c r="BA119" s="135">
        <f t="shared" si="68"/>
        <v>0</v>
      </c>
      <c r="BB119" s="135">
        <f t="shared" si="68"/>
        <v>0</v>
      </c>
      <c r="BC119" s="135">
        <f t="shared" si="68"/>
        <v>0</v>
      </c>
      <c r="BD119" s="135">
        <f t="shared" si="68"/>
        <v>0</v>
      </c>
      <c r="BE119" s="135">
        <f t="shared" si="68"/>
        <v>0</v>
      </c>
      <c r="BF119" s="135">
        <f t="shared" si="68"/>
        <v>0</v>
      </c>
      <c r="BG119" s="135">
        <f t="shared" si="68"/>
        <v>0</v>
      </c>
      <c r="BH119" s="135">
        <f t="shared" si="68"/>
        <v>0</v>
      </c>
      <c r="BI119" s="135">
        <f t="shared" si="68"/>
        <v>0</v>
      </c>
      <c r="BJ119" s="135">
        <f t="shared" si="68"/>
        <v>0</v>
      </c>
      <c r="BK119" s="135">
        <f t="shared" si="68"/>
        <v>0</v>
      </c>
      <c r="BL119" s="135">
        <f t="shared" si="68"/>
        <v>0</v>
      </c>
      <c r="BM119" s="135">
        <f t="shared" si="68"/>
        <v>0</v>
      </c>
      <c r="BN119" s="135">
        <f t="shared" si="68"/>
        <v>0</v>
      </c>
      <c r="BO119" s="135">
        <f t="shared" si="68"/>
        <v>0</v>
      </c>
      <c r="BP119" s="135">
        <f t="shared" ref="BP119:CF119" si="69">+BP64</f>
        <v>0</v>
      </c>
      <c r="BQ119" s="135">
        <f t="shared" si="69"/>
        <v>0</v>
      </c>
      <c r="BR119" s="135">
        <f t="shared" si="69"/>
        <v>0</v>
      </c>
      <c r="BS119" s="135">
        <f t="shared" si="69"/>
        <v>0</v>
      </c>
      <c r="BT119" s="135">
        <f t="shared" si="69"/>
        <v>0</v>
      </c>
      <c r="BU119" s="135">
        <f t="shared" si="69"/>
        <v>0</v>
      </c>
      <c r="BV119" s="135">
        <f t="shared" si="69"/>
        <v>0</v>
      </c>
      <c r="BW119" s="135">
        <f t="shared" si="69"/>
        <v>0</v>
      </c>
      <c r="BX119" s="135">
        <f t="shared" si="69"/>
        <v>0</v>
      </c>
      <c r="BY119" s="135">
        <f t="shared" si="69"/>
        <v>0</v>
      </c>
      <c r="BZ119" s="135">
        <f t="shared" si="69"/>
        <v>0</v>
      </c>
      <c r="CA119" s="135">
        <f t="shared" si="69"/>
        <v>0</v>
      </c>
      <c r="CB119" s="135">
        <f t="shared" si="69"/>
        <v>0</v>
      </c>
      <c r="CC119" s="135">
        <f t="shared" si="69"/>
        <v>0</v>
      </c>
      <c r="CD119" s="135">
        <f t="shared" si="69"/>
        <v>0</v>
      </c>
      <c r="CE119" s="135">
        <f t="shared" si="69"/>
        <v>0</v>
      </c>
      <c r="CF119" s="135">
        <f t="shared" si="69"/>
        <v>0</v>
      </c>
    </row>
    <row r="120" spans="3:84" hidden="1" x14ac:dyDescent="0.3">
      <c r="C120" s="135">
        <v>4</v>
      </c>
      <c r="D120" s="135" t="str">
        <f t="shared" ref="D120:BO120" si="70">+D70</f>
        <v>Densidad Descarga Solida, gr/l</v>
      </c>
      <c r="E120" s="135">
        <f t="shared" si="70"/>
        <v>0</v>
      </c>
      <c r="F120" s="135">
        <f t="shared" si="70"/>
        <v>0</v>
      </c>
      <c r="G120" s="135">
        <f t="shared" si="70"/>
        <v>0</v>
      </c>
      <c r="H120" s="135">
        <f t="shared" si="70"/>
        <v>0</v>
      </c>
      <c r="I120" s="135">
        <f t="shared" si="70"/>
        <v>0</v>
      </c>
      <c r="J120" s="135">
        <f t="shared" si="70"/>
        <v>0</v>
      </c>
      <c r="K120" s="135">
        <f t="shared" si="70"/>
        <v>0</v>
      </c>
      <c r="L120" s="135">
        <f t="shared" si="70"/>
        <v>0</v>
      </c>
      <c r="M120" s="135">
        <f t="shared" si="70"/>
        <v>0</v>
      </c>
      <c r="N120" s="135">
        <f t="shared" si="70"/>
        <v>0</v>
      </c>
      <c r="O120" s="135">
        <f t="shared" si="70"/>
        <v>0</v>
      </c>
      <c r="P120" s="135">
        <f t="shared" si="70"/>
        <v>0</v>
      </c>
      <c r="Q120" s="135">
        <f t="shared" si="70"/>
        <v>0</v>
      </c>
      <c r="R120" s="135">
        <f t="shared" si="70"/>
        <v>0</v>
      </c>
      <c r="S120" s="135">
        <f t="shared" si="70"/>
        <v>0</v>
      </c>
      <c r="T120" s="135">
        <f t="shared" si="70"/>
        <v>0</v>
      </c>
      <c r="U120" s="135">
        <f t="shared" si="70"/>
        <v>0</v>
      </c>
      <c r="V120" s="135">
        <f t="shared" si="70"/>
        <v>0</v>
      </c>
      <c r="W120" s="135">
        <f t="shared" si="70"/>
        <v>0</v>
      </c>
      <c r="X120" s="135">
        <f t="shared" si="70"/>
        <v>0</v>
      </c>
      <c r="Y120" s="135">
        <f t="shared" si="70"/>
        <v>0</v>
      </c>
      <c r="Z120" s="135">
        <f t="shared" si="70"/>
        <v>0</v>
      </c>
      <c r="AA120" s="135">
        <f t="shared" si="70"/>
        <v>0</v>
      </c>
      <c r="AB120" s="135">
        <f t="shared" si="70"/>
        <v>0</v>
      </c>
      <c r="AC120" s="135">
        <f t="shared" si="70"/>
        <v>0</v>
      </c>
      <c r="AD120" s="135">
        <f t="shared" si="70"/>
        <v>0</v>
      </c>
      <c r="AE120" s="135">
        <f t="shared" si="70"/>
        <v>0</v>
      </c>
      <c r="AF120" s="135">
        <f t="shared" si="70"/>
        <v>0</v>
      </c>
      <c r="AG120" s="135">
        <f t="shared" si="70"/>
        <v>0</v>
      </c>
      <c r="AH120" s="135">
        <f t="shared" si="70"/>
        <v>0</v>
      </c>
      <c r="AI120" s="135">
        <f t="shared" si="70"/>
        <v>0</v>
      </c>
      <c r="AJ120" s="135">
        <f t="shared" si="70"/>
        <v>0</v>
      </c>
      <c r="AK120" s="135">
        <f t="shared" si="70"/>
        <v>0</v>
      </c>
      <c r="AL120" s="135">
        <f t="shared" si="70"/>
        <v>0</v>
      </c>
      <c r="AM120" s="135">
        <f t="shared" si="70"/>
        <v>0</v>
      </c>
      <c r="AN120" s="135">
        <f t="shared" si="70"/>
        <v>0</v>
      </c>
      <c r="AO120" s="135">
        <f t="shared" si="70"/>
        <v>0</v>
      </c>
      <c r="AP120" s="135">
        <f t="shared" si="70"/>
        <v>0</v>
      </c>
      <c r="AQ120" s="135">
        <f t="shared" si="70"/>
        <v>0</v>
      </c>
      <c r="AR120" s="135">
        <f t="shared" si="70"/>
        <v>0</v>
      </c>
      <c r="AS120" s="135">
        <f t="shared" si="70"/>
        <v>0</v>
      </c>
      <c r="AT120" s="135">
        <f t="shared" si="70"/>
        <v>0</v>
      </c>
      <c r="AU120" s="135">
        <f t="shared" si="70"/>
        <v>0</v>
      </c>
      <c r="AV120" s="135">
        <f t="shared" si="70"/>
        <v>0</v>
      </c>
      <c r="AW120" s="135">
        <f t="shared" si="70"/>
        <v>0</v>
      </c>
      <c r="AX120" s="135">
        <f t="shared" si="70"/>
        <v>0</v>
      </c>
      <c r="AY120" s="135">
        <f t="shared" si="70"/>
        <v>0</v>
      </c>
      <c r="AZ120" s="135">
        <f t="shared" si="70"/>
        <v>0</v>
      </c>
      <c r="BA120" s="135">
        <f t="shared" si="70"/>
        <v>0</v>
      </c>
      <c r="BB120" s="135">
        <f t="shared" si="70"/>
        <v>0</v>
      </c>
      <c r="BC120" s="135">
        <f t="shared" si="70"/>
        <v>0</v>
      </c>
      <c r="BD120" s="135">
        <f t="shared" si="70"/>
        <v>0</v>
      </c>
      <c r="BE120" s="135">
        <f t="shared" si="70"/>
        <v>0</v>
      </c>
      <c r="BF120" s="135">
        <f t="shared" si="70"/>
        <v>0</v>
      </c>
      <c r="BG120" s="135">
        <f t="shared" si="70"/>
        <v>0</v>
      </c>
      <c r="BH120" s="135">
        <f t="shared" si="70"/>
        <v>0</v>
      </c>
      <c r="BI120" s="135">
        <f t="shared" si="70"/>
        <v>0</v>
      </c>
      <c r="BJ120" s="135">
        <f t="shared" si="70"/>
        <v>0</v>
      </c>
      <c r="BK120" s="135">
        <f t="shared" si="70"/>
        <v>0</v>
      </c>
      <c r="BL120" s="135">
        <f t="shared" si="70"/>
        <v>0</v>
      </c>
      <c r="BM120" s="135">
        <f t="shared" si="70"/>
        <v>0</v>
      </c>
      <c r="BN120" s="135">
        <f t="shared" si="70"/>
        <v>0</v>
      </c>
      <c r="BO120" s="135">
        <f t="shared" si="70"/>
        <v>0</v>
      </c>
      <c r="BP120" s="135">
        <f t="shared" ref="BP120:CF120" si="71">+BP70</f>
        <v>0</v>
      </c>
      <c r="BQ120" s="135">
        <f t="shared" si="71"/>
        <v>0</v>
      </c>
      <c r="BR120" s="135">
        <f t="shared" si="71"/>
        <v>0</v>
      </c>
      <c r="BS120" s="135">
        <f t="shared" si="71"/>
        <v>0</v>
      </c>
      <c r="BT120" s="135">
        <f t="shared" si="71"/>
        <v>0</v>
      </c>
      <c r="BU120" s="135">
        <f t="shared" si="71"/>
        <v>0</v>
      </c>
      <c r="BV120" s="135">
        <f t="shared" si="71"/>
        <v>0</v>
      </c>
      <c r="BW120" s="135">
        <f t="shared" si="71"/>
        <v>0</v>
      </c>
      <c r="BX120" s="135">
        <f t="shared" si="71"/>
        <v>0</v>
      </c>
      <c r="BY120" s="135">
        <f t="shared" si="71"/>
        <v>0</v>
      </c>
      <c r="BZ120" s="135">
        <f t="shared" si="71"/>
        <v>0</v>
      </c>
      <c r="CA120" s="135">
        <f t="shared" si="71"/>
        <v>0</v>
      </c>
      <c r="CB120" s="135">
        <f t="shared" si="71"/>
        <v>0</v>
      </c>
      <c r="CC120" s="135">
        <f t="shared" si="71"/>
        <v>0</v>
      </c>
      <c r="CD120" s="135">
        <f t="shared" si="71"/>
        <v>0</v>
      </c>
      <c r="CE120" s="135">
        <f t="shared" si="71"/>
        <v>0</v>
      </c>
      <c r="CF120" s="135">
        <f t="shared" si="71"/>
        <v>0</v>
      </c>
    </row>
    <row r="121" spans="3:84" hidden="1" x14ac:dyDescent="0.3">
      <c r="C121" s="135">
        <v>5</v>
      </c>
      <c r="D121" s="135" t="str">
        <f t="shared" ref="D121:BO121" si="72">+D76</f>
        <v/>
      </c>
      <c r="E121" s="135">
        <f t="shared" si="72"/>
        <v>0</v>
      </c>
      <c r="F121" s="135">
        <f t="shared" si="72"/>
        <v>0</v>
      </c>
      <c r="G121" s="135">
        <f t="shared" si="72"/>
        <v>0</v>
      </c>
      <c r="H121" s="135">
        <f t="shared" si="72"/>
        <v>0</v>
      </c>
      <c r="I121" s="135">
        <f t="shared" si="72"/>
        <v>0</v>
      </c>
      <c r="J121" s="135">
        <f t="shared" si="72"/>
        <v>0</v>
      </c>
      <c r="K121" s="135">
        <f t="shared" si="72"/>
        <v>0</v>
      </c>
      <c r="L121" s="135">
        <f t="shared" si="72"/>
        <v>0</v>
      </c>
      <c r="M121" s="135">
        <f t="shared" si="72"/>
        <v>0</v>
      </c>
      <c r="N121" s="135">
        <f t="shared" si="72"/>
        <v>0</v>
      </c>
      <c r="O121" s="135">
        <f t="shared" si="72"/>
        <v>0</v>
      </c>
      <c r="P121" s="135">
        <f t="shared" si="72"/>
        <v>0</v>
      </c>
      <c r="Q121" s="135">
        <f t="shared" si="72"/>
        <v>0</v>
      </c>
      <c r="R121" s="135">
        <f t="shared" si="72"/>
        <v>0</v>
      </c>
      <c r="S121" s="135">
        <f t="shared" si="72"/>
        <v>0</v>
      </c>
      <c r="T121" s="135">
        <f t="shared" si="72"/>
        <v>0</v>
      </c>
      <c r="U121" s="135">
        <f t="shared" si="72"/>
        <v>0</v>
      </c>
      <c r="V121" s="135">
        <f t="shared" si="72"/>
        <v>0</v>
      </c>
      <c r="W121" s="135">
        <f t="shared" si="72"/>
        <v>0</v>
      </c>
      <c r="X121" s="135">
        <f t="shared" si="72"/>
        <v>0</v>
      </c>
      <c r="Y121" s="135">
        <f t="shared" si="72"/>
        <v>0</v>
      </c>
      <c r="Z121" s="135">
        <f t="shared" si="72"/>
        <v>0</v>
      </c>
      <c r="AA121" s="135">
        <f t="shared" si="72"/>
        <v>0</v>
      </c>
      <c r="AB121" s="135">
        <f t="shared" si="72"/>
        <v>0</v>
      </c>
      <c r="AC121" s="135">
        <f t="shared" si="72"/>
        <v>0</v>
      </c>
      <c r="AD121" s="135">
        <f t="shared" si="72"/>
        <v>0</v>
      </c>
      <c r="AE121" s="135">
        <f t="shared" si="72"/>
        <v>0</v>
      </c>
      <c r="AF121" s="135">
        <f t="shared" si="72"/>
        <v>0</v>
      </c>
      <c r="AG121" s="135">
        <f t="shared" si="72"/>
        <v>0</v>
      </c>
      <c r="AH121" s="135">
        <f t="shared" si="72"/>
        <v>0</v>
      </c>
      <c r="AI121" s="135">
        <f t="shared" si="72"/>
        <v>0</v>
      </c>
      <c r="AJ121" s="135">
        <f t="shared" si="72"/>
        <v>0</v>
      </c>
      <c r="AK121" s="135">
        <f t="shared" si="72"/>
        <v>0</v>
      </c>
      <c r="AL121" s="135">
        <f t="shared" si="72"/>
        <v>0</v>
      </c>
      <c r="AM121" s="135">
        <f t="shared" si="72"/>
        <v>0</v>
      </c>
      <c r="AN121" s="135">
        <f t="shared" si="72"/>
        <v>0</v>
      </c>
      <c r="AO121" s="135">
        <f t="shared" si="72"/>
        <v>0</v>
      </c>
      <c r="AP121" s="135">
        <f t="shared" si="72"/>
        <v>0</v>
      </c>
      <c r="AQ121" s="135">
        <f t="shared" si="72"/>
        <v>0</v>
      </c>
      <c r="AR121" s="135">
        <f t="shared" si="72"/>
        <v>0</v>
      </c>
      <c r="AS121" s="135">
        <f t="shared" si="72"/>
        <v>0</v>
      </c>
      <c r="AT121" s="135">
        <f t="shared" si="72"/>
        <v>0</v>
      </c>
      <c r="AU121" s="135">
        <f t="shared" si="72"/>
        <v>0</v>
      </c>
      <c r="AV121" s="135">
        <f t="shared" si="72"/>
        <v>0</v>
      </c>
      <c r="AW121" s="135">
        <f t="shared" si="72"/>
        <v>0</v>
      </c>
      <c r="AX121" s="135">
        <f t="shared" si="72"/>
        <v>0</v>
      </c>
      <c r="AY121" s="135">
        <f t="shared" si="72"/>
        <v>0</v>
      </c>
      <c r="AZ121" s="135">
        <f t="shared" si="72"/>
        <v>0</v>
      </c>
      <c r="BA121" s="135">
        <f t="shared" si="72"/>
        <v>0</v>
      </c>
      <c r="BB121" s="135">
        <f t="shared" si="72"/>
        <v>0</v>
      </c>
      <c r="BC121" s="135">
        <f t="shared" si="72"/>
        <v>0</v>
      </c>
      <c r="BD121" s="135">
        <f t="shared" si="72"/>
        <v>0</v>
      </c>
      <c r="BE121" s="135">
        <f t="shared" si="72"/>
        <v>0</v>
      </c>
      <c r="BF121" s="135">
        <f t="shared" si="72"/>
        <v>0</v>
      </c>
      <c r="BG121" s="135">
        <f t="shared" si="72"/>
        <v>0</v>
      </c>
      <c r="BH121" s="135">
        <f t="shared" si="72"/>
        <v>0</v>
      </c>
      <c r="BI121" s="135">
        <f t="shared" si="72"/>
        <v>0</v>
      </c>
      <c r="BJ121" s="135">
        <f t="shared" si="72"/>
        <v>0</v>
      </c>
      <c r="BK121" s="135">
        <f t="shared" si="72"/>
        <v>0</v>
      </c>
      <c r="BL121" s="135">
        <f t="shared" si="72"/>
        <v>0</v>
      </c>
      <c r="BM121" s="135">
        <f t="shared" si="72"/>
        <v>0</v>
      </c>
      <c r="BN121" s="135">
        <f t="shared" si="72"/>
        <v>0</v>
      </c>
      <c r="BO121" s="135">
        <f t="shared" si="72"/>
        <v>0</v>
      </c>
      <c r="BP121" s="135">
        <f t="shared" ref="BP121:CF121" si="73">+BP76</f>
        <v>0</v>
      </c>
      <c r="BQ121" s="135">
        <f t="shared" si="73"/>
        <v>0</v>
      </c>
      <c r="BR121" s="135">
        <f t="shared" si="73"/>
        <v>0</v>
      </c>
      <c r="BS121" s="135">
        <f t="shared" si="73"/>
        <v>0</v>
      </c>
      <c r="BT121" s="135">
        <f t="shared" si="73"/>
        <v>0</v>
      </c>
      <c r="BU121" s="135">
        <f t="shared" si="73"/>
        <v>0</v>
      </c>
      <c r="BV121" s="135">
        <f t="shared" si="73"/>
        <v>0</v>
      </c>
      <c r="BW121" s="135">
        <f t="shared" si="73"/>
        <v>0</v>
      </c>
      <c r="BX121" s="135">
        <f t="shared" si="73"/>
        <v>0</v>
      </c>
      <c r="BY121" s="135">
        <f t="shared" si="73"/>
        <v>0</v>
      </c>
      <c r="BZ121" s="135">
        <f t="shared" si="73"/>
        <v>0</v>
      </c>
      <c r="CA121" s="135">
        <f t="shared" si="73"/>
        <v>0</v>
      </c>
      <c r="CB121" s="135">
        <f t="shared" si="73"/>
        <v>0</v>
      </c>
      <c r="CC121" s="135">
        <f t="shared" si="73"/>
        <v>0</v>
      </c>
      <c r="CD121" s="135">
        <f t="shared" si="73"/>
        <v>0</v>
      </c>
      <c r="CE121" s="135">
        <f t="shared" si="73"/>
        <v>0</v>
      </c>
      <c r="CF121" s="135">
        <f t="shared" si="73"/>
        <v>0</v>
      </c>
    </row>
    <row r="122" spans="3:84" hidden="1" x14ac:dyDescent="0.3">
      <c r="C122" s="135">
        <v>6</v>
      </c>
      <c r="D122" s="135" t="str">
        <f t="shared" ref="D122:BO122" si="74">+D82</f>
        <v/>
      </c>
      <c r="E122" s="135">
        <f t="shared" si="74"/>
        <v>0</v>
      </c>
      <c r="F122" s="135">
        <f t="shared" si="74"/>
        <v>0</v>
      </c>
      <c r="G122" s="135">
        <f t="shared" si="74"/>
        <v>0</v>
      </c>
      <c r="H122" s="135">
        <f t="shared" si="74"/>
        <v>0</v>
      </c>
      <c r="I122" s="135">
        <f t="shared" si="74"/>
        <v>0</v>
      </c>
      <c r="J122" s="135">
        <f t="shared" si="74"/>
        <v>0</v>
      </c>
      <c r="K122" s="135">
        <f t="shared" si="74"/>
        <v>0</v>
      </c>
      <c r="L122" s="135">
        <f t="shared" si="74"/>
        <v>0</v>
      </c>
      <c r="M122" s="135">
        <f t="shared" si="74"/>
        <v>0</v>
      </c>
      <c r="N122" s="135">
        <f t="shared" si="74"/>
        <v>0</v>
      </c>
      <c r="O122" s="135">
        <f t="shared" si="74"/>
        <v>0</v>
      </c>
      <c r="P122" s="135">
        <f t="shared" si="74"/>
        <v>0</v>
      </c>
      <c r="Q122" s="135">
        <f t="shared" si="74"/>
        <v>0</v>
      </c>
      <c r="R122" s="135">
        <f t="shared" si="74"/>
        <v>0</v>
      </c>
      <c r="S122" s="135">
        <f t="shared" si="74"/>
        <v>0</v>
      </c>
      <c r="T122" s="135">
        <f t="shared" si="74"/>
        <v>0</v>
      </c>
      <c r="U122" s="135">
        <f t="shared" si="74"/>
        <v>0</v>
      </c>
      <c r="V122" s="135">
        <f t="shared" si="74"/>
        <v>0</v>
      </c>
      <c r="W122" s="135">
        <f t="shared" si="74"/>
        <v>0</v>
      </c>
      <c r="X122" s="135">
        <f t="shared" si="74"/>
        <v>0</v>
      </c>
      <c r="Y122" s="135">
        <f t="shared" si="74"/>
        <v>0</v>
      </c>
      <c r="Z122" s="135">
        <f t="shared" si="74"/>
        <v>0</v>
      </c>
      <c r="AA122" s="135">
        <f t="shared" si="74"/>
        <v>0</v>
      </c>
      <c r="AB122" s="135">
        <f t="shared" si="74"/>
        <v>0</v>
      </c>
      <c r="AC122" s="135">
        <f t="shared" si="74"/>
        <v>0</v>
      </c>
      <c r="AD122" s="135">
        <f t="shared" si="74"/>
        <v>0</v>
      </c>
      <c r="AE122" s="135">
        <f t="shared" si="74"/>
        <v>0</v>
      </c>
      <c r="AF122" s="135">
        <f t="shared" si="74"/>
        <v>0</v>
      </c>
      <c r="AG122" s="135">
        <f t="shared" si="74"/>
        <v>0</v>
      </c>
      <c r="AH122" s="135">
        <f t="shared" si="74"/>
        <v>0</v>
      </c>
      <c r="AI122" s="135">
        <f t="shared" si="74"/>
        <v>0</v>
      </c>
      <c r="AJ122" s="135">
        <f t="shared" si="74"/>
        <v>0</v>
      </c>
      <c r="AK122" s="135">
        <f t="shared" si="74"/>
        <v>0</v>
      </c>
      <c r="AL122" s="135">
        <f t="shared" si="74"/>
        <v>0</v>
      </c>
      <c r="AM122" s="135">
        <f t="shared" si="74"/>
        <v>0</v>
      </c>
      <c r="AN122" s="135">
        <f t="shared" si="74"/>
        <v>0</v>
      </c>
      <c r="AO122" s="135">
        <f t="shared" si="74"/>
        <v>0</v>
      </c>
      <c r="AP122" s="135">
        <f t="shared" si="74"/>
        <v>0</v>
      </c>
      <c r="AQ122" s="135">
        <f t="shared" si="74"/>
        <v>0</v>
      </c>
      <c r="AR122" s="135">
        <f t="shared" si="74"/>
        <v>0</v>
      </c>
      <c r="AS122" s="135">
        <f t="shared" si="74"/>
        <v>0</v>
      </c>
      <c r="AT122" s="135">
        <f t="shared" si="74"/>
        <v>0</v>
      </c>
      <c r="AU122" s="135">
        <f t="shared" si="74"/>
        <v>0</v>
      </c>
      <c r="AV122" s="135">
        <f t="shared" si="74"/>
        <v>0</v>
      </c>
      <c r="AW122" s="135">
        <f t="shared" si="74"/>
        <v>0</v>
      </c>
      <c r="AX122" s="135">
        <f t="shared" si="74"/>
        <v>0</v>
      </c>
      <c r="AY122" s="135">
        <f t="shared" si="74"/>
        <v>0</v>
      </c>
      <c r="AZ122" s="135">
        <f t="shared" si="74"/>
        <v>0</v>
      </c>
      <c r="BA122" s="135">
        <f t="shared" si="74"/>
        <v>0</v>
      </c>
      <c r="BB122" s="135">
        <f t="shared" si="74"/>
        <v>0</v>
      </c>
      <c r="BC122" s="135">
        <f t="shared" si="74"/>
        <v>0</v>
      </c>
      <c r="BD122" s="135">
        <f t="shared" si="74"/>
        <v>0</v>
      </c>
      <c r="BE122" s="135">
        <f t="shared" si="74"/>
        <v>0</v>
      </c>
      <c r="BF122" s="135">
        <f t="shared" si="74"/>
        <v>0</v>
      </c>
      <c r="BG122" s="135">
        <f t="shared" si="74"/>
        <v>0</v>
      </c>
      <c r="BH122" s="135">
        <f t="shared" si="74"/>
        <v>0</v>
      </c>
      <c r="BI122" s="135">
        <f t="shared" si="74"/>
        <v>0</v>
      </c>
      <c r="BJ122" s="135">
        <f t="shared" si="74"/>
        <v>0</v>
      </c>
      <c r="BK122" s="135">
        <f t="shared" si="74"/>
        <v>0</v>
      </c>
      <c r="BL122" s="135">
        <f t="shared" si="74"/>
        <v>0</v>
      </c>
      <c r="BM122" s="135">
        <f t="shared" si="74"/>
        <v>0</v>
      </c>
      <c r="BN122" s="135">
        <f t="shared" si="74"/>
        <v>0</v>
      </c>
      <c r="BO122" s="135">
        <f t="shared" si="74"/>
        <v>0</v>
      </c>
      <c r="BP122" s="135">
        <f t="shared" ref="BP122:CF122" si="75">+BP82</f>
        <v>0</v>
      </c>
      <c r="BQ122" s="135">
        <f t="shared" si="75"/>
        <v>0</v>
      </c>
      <c r="BR122" s="135">
        <f t="shared" si="75"/>
        <v>0</v>
      </c>
      <c r="BS122" s="135">
        <f t="shared" si="75"/>
        <v>0</v>
      </c>
      <c r="BT122" s="135">
        <f t="shared" si="75"/>
        <v>0</v>
      </c>
      <c r="BU122" s="135">
        <f t="shared" si="75"/>
        <v>0</v>
      </c>
      <c r="BV122" s="135">
        <f t="shared" si="75"/>
        <v>0</v>
      </c>
      <c r="BW122" s="135">
        <f t="shared" si="75"/>
        <v>0</v>
      </c>
      <c r="BX122" s="135">
        <f t="shared" si="75"/>
        <v>0</v>
      </c>
      <c r="BY122" s="135">
        <f t="shared" si="75"/>
        <v>0</v>
      </c>
      <c r="BZ122" s="135">
        <f t="shared" si="75"/>
        <v>0</v>
      </c>
      <c r="CA122" s="135">
        <f t="shared" si="75"/>
        <v>0</v>
      </c>
      <c r="CB122" s="135">
        <f t="shared" si="75"/>
        <v>0</v>
      </c>
      <c r="CC122" s="135">
        <f t="shared" si="75"/>
        <v>0</v>
      </c>
      <c r="CD122" s="135">
        <f t="shared" si="75"/>
        <v>0</v>
      </c>
      <c r="CE122" s="135">
        <f t="shared" si="75"/>
        <v>0</v>
      </c>
      <c r="CF122" s="135">
        <f t="shared" si="75"/>
        <v>0</v>
      </c>
    </row>
    <row r="123" spans="3:84" hidden="1" x14ac:dyDescent="0.3">
      <c r="C123" s="135">
        <v>7</v>
      </c>
      <c r="D123" s="135" t="str">
        <f t="shared" ref="D123:BO123" si="76">+D88</f>
        <v/>
      </c>
      <c r="E123" s="135">
        <f t="shared" si="76"/>
        <v>0</v>
      </c>
      <c r="F123" s="135">
        <f t="shared" si="76"/>
        <v>0</v>
      </c>
      <c r="G123" s="135">
        <f t="shared" si="76"/>
        <v>0</v>
      </c>
      <c r="H123" s="135">
        <f t="shared" si="76"/>
        <v>0</v>
      </c>
      <c r="I123" s="135">
        <f t="shared" si="76"/>
        <v>0</v>
      </c>
      <c r="J123" s="135">
        <f t="shared" si="76"/>
        <v>0</v>
      </c>
      <c r="K123" s="135">
        <f t="shared" si="76"/>
        <v>0</v>
      </c>
      <c r="L123" s="135">
        <f t="shared" si="76"/>
        <v>0</v>
      </c>
      <c r="M123" s="135">
        <f t="shared" si="76"/>
        <v>0</v>
      </c>
      <c r="N123" s="135">
        <f t="shared" si="76"/>
        <v>0</v>
      </c>
      <c r="O123" s="135">
        <f t="shared" si="76"/>
        <v>0</v>
      </c>
      <c r="P123" s="135">
        <f t="shared" si="76"/>
        <v>0</v>
      </c>
      <c r="Q123" s="135">
        <f t="shared" si="76"/>
        <v>0</v>
      </c>
      <c r="R123" s="135">
        <f t="shared" si="76"/>
        <v>0</v>
      </c>
      <c r="S123" s="135">
        <f t="shared" si="76"/>
        <v>0</v>
      </c>
      <c r="T123" s="135">
        <f t="shared" si="76"/>
        <v>0</v>
      </c>
      <c r="U123" s="135">
        <f t="shared" si="76"/>
        <v>0</v>
      </c>
      <c r="V123" s="135">
        <f t="shared" si="76"/>
        <v>0</v>
      </c>
      <c r="W123" s="135">
        <f t="shared" si="76"/>
        <v>0</v>
      </c>
      <c r="X123" s="135">
        <f t="shared" si="76"/>
        <v>0</v>
      </c>
      <c r="Y123" s="135">
        <f t="shared" si="76"/>
        <v>0</v>
      </c>
      <c r="Z123" s="135">
        <f t="shared" si="76"/>
        <v>0</v>
      </c>
      <c r="AA123" s="135">
        <f t="shared" si="76"/>
        <v>0</v>
      </c>
      <c r="AB123" s="135">
        <f t="shared" si="76"/>
        <v>0</v>
      </c>
      <c r="AC123" s="135">
        <f t="shared" si="76"/>
        <v>0</v>
      </c>
      <c r="AD123" s="135">
        <f t="shared" si="76"/>
        <v>0</v>
      </c>
      <c r="AE123" s="135">
        <f t="shared" si="76"/>
        <v>0</v>
      </c>
      <c r="AF123" s="135">
        <f t="shared" si="76"/>
        <v>0</v>
      </c>
      <c r="AG123" s="135">
        <f t="shared" si="76"/>
        <v>0</v>
      </c>
      <c r="AH123" s="135">
        <f t="shared" si="76"/>
        <v>0</v>
      </c>
      <c r="AI123" s="135">
        <f t="shared" si="76"/>
        <v>0</v>
      </c>
      <c r="AJ123" s="135">
        <f t="shared" si="76"/>
        <v>0</v>
      </c>
      <c r="AK123" s="135">
        <f t="shared" si="76"/>
        <v>0</v>
      </c>
      <c r="AL123" s="135">
        <f t="shared" si="76"/>
        <v>0</v>
      </c>
      <c r="AM123" s="135">
        <f t="shared" si="76"/>
        <v>0</v>
      </c>
      <c r="AN123" s="135">
        <f t="shared" si="76"/>
        <v>0</v>
      </c>
      <c r="AO123" s="135">
        <f t="shared" si="76"/>
        <v>0</v>
      </c>
      <c r="AP123" s="135">
        <f t="shared" si="76"/>
        <v>0</v>
      </c>
      <c r="AQ123" s="135">
        <f t="shared" si="76"/>
        <v>0</v>
      </c>
      <c r="AR123" s="135">
        <f t="shared" si="76"/>
        <v>0</v>
      </c>
      <c r="AS123" s="135">
        <f t="shared" si="76"/>
        <v>0</v>
      </c>
      <c r="AT123" s="135">
        <f t="shared" si="76"/>
        <v>0</v>
      </c>
      <c r="AU123" s="135">
        <f t="shared" si="76"/>
        <v>0</v>
      </c>
      <c r="AV123" s="135">
        <f t="shared" si="76"/>
        <v>0</v>
      </c>
      <c r="AW123" s="135">
        <f t="shared" si="76"/>
        <v>0</v>
      </c>
      <c r="AX123" s="135">
        <f t="shared" si="76"/>
        <v>0</v>
      </c>
      <c r="AY123" s="135">
        <f t="shared" si="76"/>
        <v>0</v>
      </c>
      <c r="AZ123" s="135">
        <f t="shared" si="76"/>
        <v>0</v>
      </c>
      <c r="BA123" s="135">
        <f t="shared" si="76"/>
        <v>0</v>
      </c>
      <c r="BB123" s="135">
        <f t="shared" si="76"/>
        <v>0</v>
      </c>
      <c r="BC123" s="135">
        <f t="shared" si="76"/>
        <v>0</v>
      </c>
      <c r="BD123" s="135">
        <f t="shared" si="76"/>
        <v>0</v>
      </c>
      <c r="BE123" s="135">
        <f t="shared" si="76"/>
        <v>0</v>
      </c>
      <c r="BF123" s="135">
        <f t="shared" si="76"/>
        <v>0</v>
      </c>
      <c r="BG123" s="135">
        <f t="shared" si="76"/>
        <v>0</v>
      </c>
      <c r="BH123" s="135">
        <f t="shared" si="76"/>
        <v>0</v>
      </c>
      <c r="BI123" s="135">
        <f t="shared" si="76"/>
        <v>0</v>
      </c>
      <c r="BJ123" s="135">
        <f t="shared" si="76"/>
        <v>0</v>
      </c>
      <c r="BK123" s="135">
        <f t="shared" si="76"/>
        <v>0</v>
      </c>
      <c r="BL123" s="135">
        <f t="shared" si="76"/>
        <v>0</v>
      </c>
      <c r="BM123" s="135">
        <f t="shared" si="76"/>
        <v>0</v>
      </c>
      <c r="BN123" s="135">
        <f t="shared" si="76"/>
        <v>0</v>
      </c>
      <c r="BO123" s="135">
        <f t="shared" si="76"/>
        <v>0</v>
      </c>
      <c r="BP123" s="135">
        <f t="shared" ref="BP123:CF123" si="77">+BP88</f>
        <v>0</v>
      </c>
      <c r="BQ123" s="135">
        <f t="shared" si="77"/>
        <v>0</v>
      </c>
      <c r="BR123" s="135">
        <f t="shared" si="77"/>
        <v>0</v>
      </c>
      <c r="BS123" s="135">
        <f t="shared" si="77"/>
        <v>0</v>
      </c>
      <c r="BT123" s="135">
        <f t="shared" si="77"/>
        <v>0</v>
      </c>
      <c r="BU123" s="135">
        <f t="shared" si="77"/>
        <v>0</v>
      </c>
      <c r="BV123" s="135">
        <f t="shared" si="77"/>
        <v>0</v>
      </c>
      <c r="BW123" s="135">
        <f t="shared" si="77"/>
        <v>0</v>
      </c>
      <c r="BX123" s="135">
        <f t="shared" si="77"/>
        <v>0</v>
      </c>
      <c r="BY123" s="135">
        <f t="shared" si="77"/>
        <v>0</v>
      </c>
      <c r="BZ123" s="135">
        <f t="shared" si="77"/>
        <v>0</v>
      </c>
      <c r="CA123" s="135">
        <f t="shared" si="77"/>
        <v>0</v>
      </c>
      <c r="CB123" s="135">
        <f t="shared" si="77"/>
        <v>0</v>
      </c>
      <c r="CC123" s="135">
        <f t="shared" si="77"/>
        <v>0</v>
      </c>
      <c r="CD123" s="135">
        <f t="shared" si="77"/>
        <v>0</v>
      </c>
      <c r="CE123" s="135">
        <f t="shared" si="77"/>
        <v>0</v>
      </c>
      <c r="CF123" s="135">
        <f t="shared" si="77"/>
        <v>0</v>
      </c>
    </row>
    <row r="124" spans="3:84" hidden="1" x14ac:dyDescent="0.3">
      <c r="C124" s="135">
        <v>8</v>
      </c>
      <c r="D124" s="135" t="str">
        <f t="shared" ref="D124:BO124" si="78">+D94</f>
        <v/>
      </c>
      <c r="E124" s="135">
        <f t="shared" si="78"/>
        <v>0</v>
      </c>
      <c r="F124" s="135">
        <f t="shared" si="78"/>
        <v>0</v>
      </c>
      <c r="G124" s="135">
        <f t="shared" si="78"/>
        <v>0</v>
      </c>
      <c r="H124" s="135">
        <f t="shared" si="78"/>
        <v>0</v>
      </c>
      <c r="I124" s="135">
        <f t="shared" si="78"/>
        <v>0</v>
      </c>
      <c r="J124" s="135">
        <f t="shared" si="78"/>
        <v>0</v>
      </c>
      <c r="K124" s="135">
        <f t="shared" si="78"/>
        <v>0</v>
      </c>
      <c r="L124" s="135">
        <f t="shared" si="78"/>
        <v>0</v>
      </c>
      <c r="M124" s="135">
        <f t="shared" si="78"/>
        <v>0</v>
      </c>
      <c r="N124" s="135">
        <f t="shared" si="78"/>
        <v>0</v>
      </c>
      <c r="O124" s="135">
        <f t="shared" si="78"/>
        <v>0</v>
      </c>
      <c r="P124" s="135">
        <f t="shared" si="78"/>
        <v>0</v>
      </c>
      <c r="Q124" s="135">
        <f t="shared" si="78"/>
        <v>0</v>
      </c>
      <c r="R124" s="135">
        <f t="shared" si="78"/>
        <v>0</v>
      </c>
      <c r="S124" s="135">
        <f t="shared" si="78"/>
        <v>0</v>
      </c>
      <c r="T124" s="135">
        <f t="shared" si="78"/>
        <v>0</v>
      </c>
      <c r="U124" s="135">
        <f t="shared" si="78"/>
        <v>0</v>
      </c>
      <c r="V124" s="135">
        <f t="shared" si="78"/>
        <v>0</v>
      </c>
      <c r="W124" s="135">
        <f t="shared" si="78"/>
        <v>0</v>
      </c>
      <c r="X124" s="135">
        <f t="shared" si="78"/>
        <v>0</v>
      </c>
      <c r="Y124" s="135">
        <f t="shared" si="78"/>
        <v>0</v>
      </c>
      <c r="Z124" s="135">
        <f t="shared" si="78"/>
        <v>0</v>
      </c>
      <c r="AA124" s="135">
        <f t="shared" si="78"/>
        <v>0</v>
      </c>
      <c r="AB124" s="135">
        <f t="shared" si="78"/>
        <v>0</v>
      </c>
      <c r="AC124" s="135">
        <f t="shared" si="78"/>
        <v>0</v>
      </c>
      <c r="AD124" s="135">
        <f t="shared" si="78"/>
        <v>0</v>
      </c>
      <c r="AE124" s="135">
        <f t="shared" si="78"/>
        <v>0</v>
      </c>
      <c r="AF124" s="135">
        <f t="shared" si="78"/>
        <v>0</v>
      </c>
      <c r="AG124" s="135">
        <f t="shared" si="78"/>
        <v>0</v>
      </c>
      <c r="AH124" s="135">
        <f t="shared" si="78"/>
        <v>0</v>
      </c>
      <c r="AI124" s="135">
        <f t="shared" si="78"/>
        <v>0</v>
      </c>
      <c r="AJ124" s="135">
        <f t="shared" si="78"/>
        <v>0</v>
      </c>
      <c r="AK124" s="135">
        <f t="shared" si="78"/>
        <v>0</v>
      </c>
      <c r="AL124" s="135">
        <f t="shared" si="78"/>
        <v>0</v>
      </c>
      <c r="AM124" s="135">
        <f t="shared" si="78"/>
        <v>0</v>
      </c>
      <c r="AN124" s="135">
        <f t="shared" si="78"/>
        <v>0</v>
      </c>
      <c r="AO124" s="135">
        <f t="shared" si="78"/>
        <v>0</v>
      </c>
      <c r="AP124" s="135">
        <f t="shared" si="78"/>
        <v>0</v>
      </c>
      <c r="AQ124" s="135">
        <f t="shared" si="78"/>
        <v>0</v>
      </c>
      <c r="AR124" s="135">
        <f t="shared" si="78"/>
        <v>0</v>
      </c>
      <c r="AS124" s="135">
        <f t="shared" si="78"/>
        <v>0</v>
      </c>
      <c r="AT124" s="135">
        <f t="shared" si="78"/>
        <v>0</v>
      </c>
      <c r="AU124" s="135">
        <f t="shared" si="78"/>
        <v>0</v>
      </c>
      <c r="AV124" s="135">
        <f t="shared" si="78"/>
        <v>0</v>
      </c>
      <c r="AW124" s="135">
        <f t="shared" si="78"/>
        <v>0</v>
      </c>
      <c r="AX124" s="135">
        <f t="shared" si="78"/>
        <v>0</v>
      </c>
      <c r="AY124" s="135">
        <f t="shared" si="78"/>
        <v>0</v>
      </c>
      <c r="AZ124" s="135">
        <f t="shared" si="78"/>
        <v>0</v>
      </c>
      <c r="BA124" s="135">
        <f t="shared" si="78"/>
        <v>0</v>
      </c>
      <c r="BB124" s="135">
        <f t="shared" si="78"/>
        <v>0</v>
      </c>
      <c r="BC124" s="135">
        <f t="shared" si="78"/>
        <v>0</v>
      </c>
      <c r="BD124" s="135">
        <f t="shared" si="78"/>
        <v>0</v>
      </c>
      <c r="BE124" s="135">
        <f t="shared" si="78"/>
        <v>0</v>
      </c>
      <c r="BF124" s="135">
        <f t="shared" si="78"/>
        <v>0</v>
      </c>
      <c r="BG124" s="135">
        <f t="shared" si="78"/>
        <v>0</v>
      </c>
      <c r="BH124" s="135">
        <f t="shared" si="78"/>
        <v>0</v>
      </c>
      <c r="BI124" s="135">
        <f t="shared" si="78"/>
        <v>0</v>
      </c>
      <c r="BJ124" s="135">
        <f t="shared" si="78"/>
        <v>0</v>
      </c>
      <c r="BK124" s="135">
        <f t="shared" si="78"/>
        <v>0</v>
      </c>
      <c r="BL124" s="135">
        <f t="shared" si="78"/>
        <v>0</v>
      </c>
      <c r="BM124" s="135">
        <f t="shared" si="78"/>
        <v>0</v>
      </c>
      <c r="BN124" s="135">
        <f t="shared" si="78"/>
        <v>0</v>
      </c>
      <c r="BO124" s="135">
        <f t="shared" si="78"/>
        <v>0</v>
      </c>
      <c r="BP124" s="135">
        <f t="shared" ref="BP124:CF124" si="79">+BP94</f>
        <v>0</v>
      </c>
      <c r="BQ124" s="135">
        <f t="shared" si="79"/>
        <v>0</v>
      </c>
      <c r="BR124" s="135">
        <f t="shared" si="79"/>
        <v>0</v>
      </c>
      <c r="BS124" s="135">
        <f t="shared" si="79"/>
        <v>0</v>
      </c>
      <c r="BT124" s="135">
        <f t="shared" si="79"/>
        <v>0</v>
      </c>
      <c r="BU124" s="135">
        <f t="shared" si="79"/>
        <v>0</v>
      </c>
      <c r="BV124" s="135">
        <f t="shared" si="79"/>
        <v>0</v>
      </c>
      <c r="BW124" s="135">
        <f t="shared" si="79"/>
        <v>0</v>
      </c>
      <c r="BX124" s="135">
        <f t="shared" si="79"/>
        <v>0</v>
      </c>
      <c r="BY124" s="135">
        <f t="shared" si="79"/>
        <v>0</v>
      </c>
      <c r="BZ124" s="135">
        <f t="shared" si="79"/>
        <v>0</v>
      </c>
      <c r="CA124" s="135">
        <f t="shared" si="79"/>
        <v>0</v>
      </c>
      <c r="CB124" s="135">
        <f t="shared" si="79"/>
        <v>0</v>
      </c>
      <c r="CC124" s="135">
        <f t="shared" si="79"/>
        <v>0</v>
      </c>
      <c r="CD124" s="135">
        <f t="shared" si="79"/>
        <v>0</v>
      </c>
      <c r="CE124" s="135">
        <f t="shared" si="79"/>
        <v>0</v>
      </c>
      <c r="CF124" s="135">
        <f t="shared" si="79"/>
        <v>0</v>
      </c>
    </row>
    <row r="125" spans="3:84" hidden="1" x14ac:dyDescent="0.3">
      <c r="C125" s="135">
        <v>9</v>
      </c>
      <c r="D125" s="135" t="str">
        <f t="shared" ref="D125:BO125" si="80">+D100</f>
        <v/>
      </c>
      <c r="E125" s="135">
        <f t="shared" si="80"/>
        <v>0</v>
      </c>
      <c r="F125" s="135">
        <f t="shared" si="80"/>
        <v>0</v>
      </c>
      <c r="G125" s="135">
        <f t="shared" si="80"/>
        <v>0</v>
      </c>
      <c r="H125" s="135">
        <f t="shared" si="80"/>
        <v>0</v>
      </c>
      <c r="I125" s="135">
        <f t="shared" si="80"/>
        <v>0</v>
      </c>
      <c r="J125" s="135">
        <f t="shared" si="80"/>
        <v>0</v>
      </c>
      <c r="K125" s="135">
        <f t="shared" si="80"/>
        <v>0</v>
      </c>
      <c r="L125" s="135">
        <f t="shared" si="80"/>
        <v>0</v>
      </c>
      <c r="M125" s="135">
        <f t="shared" si="80"/>
        <v>0</v>
      </c>
      <c r="N125" s="135">
        <f t="shared" si="80"/>
        <v>0</v>
      </c>
      <c r="O125" s="135">
        <f t="shared" si="80"/>
        <v>0</v>
      </c>
      <c r="P125" s="135">
        <f t="shared" si="80"/>
        <v>0</v>
      </c>
      <c r="Q125" s="135">
        <f t="shared" si="80"/>
        <v>0</v>
      </c>
      <c r="R125" s="135">
        <f t="shared" si="80"/>
        <v>0</v>
      </c>
      <c r="S125" s="135">
        <f t="shared" si="80"/>
        <v>0</v>
      </c>
      <c r="T125" s="135">
        <f t="shared" si="80"/>
        <v>0</v>
      </c>
      <c r="U125" s="135">
        <f t="shared" si="80"/>
        <v>0</v>
      </c>
      <c r="V125" s="135">
        <f t="shared" si="80"/>
        <v>0</v>
      </c>
      <c r="W125" s="135">
        <f t="shared" si="80"/>
        <v>0</v>
      </c>
      <c r="X125" s="135">
        <f t="shared" si="80"/>
        <v>0</v>
      </c>
      <c r="Y125" s="135">
        <f t="shared" si="80"/>
        <v>0</v>
      </c>
      <c r="Z125" s="135">
        <f t="shared" si="80"/>
        <v>0</v>
      </c>
      <c r="AA125" s="135">
        <f t="shared" si="80"/>
        <v>0</v>
      </c>
      <c r="AB125" s="135">
        <f t="shared" si="80"/>
        <v>0</v>
      </c>
      <c r="AC125" s="135">
        <f t="shared" si="80"/>
        <v>0</v>
      </c>
      <c r="AD125" s="135">
        <f t="shared" si="80"/>
        <v>0</v>
      </c>
      <c r="AE125" s="135">
        <f t="shared" si="80"/>
        <v>0</v>
      </c>
      <c r="AF125" s="135">
        <f t="shared" si="80"/>
        <v>0</v>
      </c>
      <c r="AG125" s="135">
        <f t="shared" si="80"/>
        <v>0</v>
      </c>
      <c r="AH125" s="135">
        <f t="shared" si="80"/>
        <v>0</v>
      </c>
      <c r="AI125" s="135">
        <f t="shared" si="80"/>
        <v>0</v>
      </c>
      <c r="AJ125" s="135">
        <f t="shared" si="80"/>
        <v>0</v>
      </c>
      <c r="AK125" s="135">
        <f t="shared" si="80"/>
        <v>0</v>
      </c>
      <c r="AL125" s="135">
        <f t="shared" si="80"/>
        <v>0</v>
      </c>
      <c r="AM125" s="135">
        <f t="shared" si="80"/>
        <v>0</v>
      </c>
      <c r="AN125" s="135">
        <f t="shared" si="80"/>
        <v>0</v>
      </c>
      <c r="AO125" s="135">
        <f t="shared" si="80"/>
        <v>0</v>
      </c>
      <c r="AP125" s="135">
        <f t="shared" si="80"/>
        <v>0</v>
      </c>
      <c r="AQ125" s="135">
        <f t="shared" si="80"/>
        <v>0</v>
      </c>
      <c r="AR125" s="135">
        <f t="shared" si="80"/>
        <v>0</v>
      </c>
      <c r="AS125" s="135">
        <f t="shared" si="80"/>
        <v>0</v>
      </c>
      <c r="AT125" s="135">
        <f t="shared" si="80"/>
        <v>0</v>
      </c>
      <c r="AU125" s="135">
        <f t="shared" si="80"/>
        <v>0</v>
      </c>
      <c r="AV125" s="135">
        <f t="shared" si="80"/>
        <v>0</v>
      </c>
      <c r="AW125" s="135">
        <f t="shared" si="80"/>
        <v>0</v>
      </c>
      <c r="AX125" s="135">
        <f t="shared" si="80"/>
        <v>0</v>
      </c>
      <c r="AY125" s="135">
        <f t="shared" si="80"/>
        <v>0</v>
      </c>
      <c r="AZ125" s="135">
        <f t="shared" si="80"/>
        <v>0</v>
      </c>
      <c r="BA125" s="135">
        <f t="shared" si="80"/>
        <v>0</v>
      </c>
      <c r="BB125" s="135">
        <f t="shared" si="80"/>
        <v>0</v>
      </c>
      <c r="BC125" s="135">
        <f t="shared" si="80"/>
        <v>0</v>
      </c>
      <c r="BD125" s="135">
        <f t="shared" si="80"/>
        <v>0</v>
      </c>
      <c r="BE125" s="135">
        <f t="shared" si="80"/>
        <v>0</v>
      </c>
      <c r="BF125" s="135">
        <f t="shared" si="80"/>
        <v>0</v>
      </c>
      <c r="BG125" s="135">
        <f t="shared" si="80"/>
        <v>0</v>
      </c>
      <c r="BH125" s="135">
        <f t="shared" si="80"/>
        <v>0</v>
      </c>
      <c r="BI125" s="135">
        <f t="shared" si="80"/>
        <v>0</v>
      </c>
      <c r="BJ125" s="135">
        <f t="shared" si="80"/>
        <v>0</v>
      </c>
      <c r="BK125" s="135">
        <f t="shared" si="80"/>
        <v>0</v>
      </c>
      <c r="BL125" s="135">
        <f t="shared" si="80"/>
        <v>0</v>
      </c>
      <c r="BM125" s="135">
        <f t="shared" si="80"/>
        <v>0</v>
      </c>
      <c r="BN125" s="135">
        <f t="shared" si="80"/>
        <v>0</v>
      </c>
      <c r="BO125" s="135">
        <f t="shared" si="80"/>
        <v>0</v>
      </c>
      <c r="BP125" s="135">
        <f t="shared" ref="BP125:CF125" si="81">+BP100</f>
        <v>0</v>
      </c>
      <c r="BQ125" s="135">
        <f t="shared" si="81"/>
        <v>0</v>
      </c>
      <c r="BR125" s="135">
        <f t="shared" si="81"/>
        <v>0</v>
      </c>
      <c r="BS125" s="135">
        <f t="shared" si="81"/>
        <v>0</v>
      </c>
      <c r="BT125" s="135">
        <f t="shared" si="81"/>
        <v>0</v>
      </c>
      <c r="BU125" s="135">
        <f t="shared" si="81"/>
        <v>0</v>
      </c>
      <c r="BV125" s="135">
        <f t="shared" si="81"/>
        <v>0</v>
      </c>
      <c r="BW125" s="135">
        <f t="shared" si="81"/>
        <v>0</v>
      </c>
      <c r="BX125" s="135">
        <f t="shared" si="81"/>
        <v>0</v>
      </c>
      <c r="BY125" s="135">
        <f t="shared" si="81"/>
        <v>0</v>
      </c>
      <c r="BZ125" s="135">
        <f t="shared" si="81"/>
        <v>0</v>
      </c>
      <c r="CA125" s="135">
        <f t="shared" si="81"/>
        <v>0</v>
      </c>
      <c r="CB125" s="135">
        <f t="shared" si="81"/>
        <v>0</v>
      </c>
      <c r="CC125" s="135">
        <f t="shared" si="81"/>
        <v>0</v>
      </c>
      <c r="CD125" s="135">
        <f t="shared" si="81"/>
        <v>0</v>
      </c>
      <c r="CE125" s="135">
        <f t="shared" si="81"/>
        <v>0</v>
      </c>
      <c r="CF125" s="135">
        <f t="shared" si="81"/>
        <v>0</v>
      </c>
    </row>
    <row r="126" spans="3:84" hidden="1" x14ac:dyDescent="0.3">
      <c r="C126" s="135">
        <v>10</v>
      </c>
      <c r="D126" s="135" t="str">
        <f t="shared" ref="D126:BO126" si="82">+D106</f>
        <v/>
      </c>
      <c r="E126" s="135">
        <f t="shared" si="82"/>
        <v>0</v>
      </c>
      <c r="F126" s="135">
        <f t="shared" si="82"/>
        <v>0</v>
      </c>
      <c r="G126" s="135">
        <f t="shared" si="82"/>
        <v>0</v>
      </c>
      <c r="H126" s="135">
        <f t="shared" si="82"/>
        <v>0</v>
      </c>
      <c r="I126" s="135">
        <f t="shared" si="82"/>
        <v>0</v>
      </c>
      <c r="J126" s="135">
        <f t="shared" si="82"/>
        <v>0</v>
      </c>
      <c r="K126" s="135">
        <f t="shared" si="82"/>
        <v>0</v>
      </c>
      <c r="L126" s="135">
        <f t="shared" si="82"/>
        <v>0</v>
      </c>
      <c r="M126" s="135">
        <f t="shared" si="82"/>
        <v>0</v>
      </c>
      <c r="N126" s="135">
        <f t="shared" si="82"/>
        <v>0</v>
      </c>
      <c r="O126" s="135">
        <f t="shared" si="82"/>
        <v>0</v>
      </c>
      <c r="P126" s="135">
        <f t="shared" si="82"/>
        <v>0</v>
      </c>
      <c r="Q126" s="135">
        <f t="shared" si="82"/>
        <v>0</v>
      </c>
      <c r="R126" s="135">
        <f t="shared" si="82"/>
        <v>0</v>
      </c>
      <c r="S126" s="135">
        <f t="shared" si="82"/>
        <v>0</v>
      </c>
      <c r="T126" s="135">
        <f t="shared" si="82"/>
        <v>0</v>
      </c>
      <c r="U126" s="135">
        <f t="shared" si="82"/>
        <v>0</v>
      </c>
      <c r="V126" s="135">
        <f t="shared" si="82"/>
        <v>0</v>
      </c>
      <c r="W126" s="135">
        <f t="shared" si="82"/>
        <v>0</v>
      </c>
      <c r="X126" s="135">
        <f t="shared" si="82"/>
        <v>0</v>
      </c>
      <c r="Y126" s="135">
        <f t="shared" si="82"/>
        <v>0</v>
      </c>
      <c r="Z126" s="135">
        <f t="shared" si="82"/>
        <v>0</v>
      </c>
      <c r="AA126" s="135">
        <f t="shared" si="82"/>
        <v>0</v>
      </c>
      <c r="AB126" s="135">
        <f t="shared" si="82"/>
        <v>0</v>
      </c>
      <c r="AC126" s="135">
        <f t="shared" si="82"/>
        <v>0</v>
      </c>
      <c r="AD126" s="135">
        <f t="shared" si="82"/>
        <v>0</v>
      </c>
      <c r="AE126" s="135">
        <f t="shared" si="82"/>
        <v>0</v>
      </c>
      <c r="AF126" s="135">
        <f t="shared" si="82"/>
        <v>0</v>
      </c>
      <c r="AG126" s="135">
        <f t="shared" si="82"/>
        <v>0</v>
      </c>
      <c r="AH126" s="135">
        <f t="shared" si="82"/>
        <v>0</v>
      </c>
      <c r="AI126" s="135">
        <f t="shared" si="82"/>
        <v>0</v>
      </c>
      <c r="AJ126" s="135">
        <f t="shared" si="82"/>
        <v>0</v>
      </c>
      <c r="AK126" s="135">
        <f t="shared" si="82"/>
        <v>0</v>
      </c>
      <c r="AL126" s="135">
        <f t="shared" si="82"/>
        <v>0</v>
      </c>
      <c r="AM126" s="135">
        <f t="shared" si="82"/>
        <v>0</v>
      </c>
      <c r="AN126" s="135">
        <f t="shared" si="82"/>
        <v>0</v>
      </c>
      <c r="AO126" s="135">
        <f t="shared" si="82"/>
        <v>0</v>
      </c>
      <c r="AP126" s="135">
        <f t="shared" si="82"/>
        <v>0</v>
      </c>
      <c r="AQ126" s="135">
        <f t="shared" si="82"/>
        <v>0</v>
      </c>
      <c r="AR126" s="135">
        <f t="shared" si="82"/>
        <v>0</v>
      </c>
      <c r="AS126" s="135">
        <f t="shared" si="82"/>
        <v>0</v>
      </c>
      <c r="AT126" s="135">
        <f t="shared" si="82"/>
        <v>0</v>
      </c>
      <c r="AU126" s="135">
        <f t="shared" si="82"/>
        <v>0</v>
      </c>
      <c r="AV126" s="135">
        <f t="shared" si="82"/>
        <v>0</v>
      </c>
      <c r="AW126" s="135">
        <f t="shared" si="82"/>
        <v>0</v>
      </c>
      <c r="AX126" s="135">
        <f t="shared" si="82"/>
        <v>0</v>
      </c>
      <c r="AY126" s="135">
        <f t="shared" si="82"/>
        <v>0</v>
      </c>
      <c r="AZ126" s="135">
        <f t="shared" si="82"/>
        <v>0</v>
      </c>
      <c r="BA126" s="135">
        <f t="shared" si="82"/>
        <v>0</v>
      </c>
      <c r="BB126" s="135">
        <f t="shared" si="82"/>
        <v>0</v>
      </c>
      <c r="BC126" s="135">
        <f t="shared" si="82"/>
        <v>0</v>
      </c>
      <c r="BD126" s="135">
        <f t="shared" si="82"/>
        <v>0</v>
      </c>
      <c r="BE126" s="135">
        <f t="shared" si="82"/>
        <v>0</v>
      </c>
      <c r="BF126" s="135">
        <f t="shared" si="82"/>
        <v>0</v>
      </c>
      <c r="BG126" s="135">
        <f t="shared" si="82"/>
        <v>0</v>
      </c>
      <c r="BH126" s="135">
        <f t="shared" si="82"/>
        <v>0</v>
      </c>
      <c r="BI126" s="135">
        <f t="shared" si="82"/>
        <v>0</v>
      </c>
      <c r="BJ126" s="135">
        <f t="shared" si="82"/>
        <v>0</v>
      </c>
      <c r="BK126" s="135">
        <f t="shared" si="82"/>
        <v>0</v>
      </c>
      <c r="BL126" s="135">
        <f t="shared" si="82"/>
        <v>0</v>
      </c>
      <c r="BM126" s="135">
        <f t="shared" si="82"/>
        <v>0</v>
      </c>
      <c r="BN126" s="135">
        <f t="shared" si="82"/>
        <v>0</v>
      </c>
      <c r="BO126" s="135">
        <f t="shared" si="82"/>
        <v>0</v>
      </c>
      <c r="BP126" s="135">
        <f t="shared" ref="BP126:CF126" si="83">+BP106</f>
        <v>0</v>
      </c>
      <c r="BQ126" s="135">
        <f t="shared" si="83"/>
        <v>0</v>
      </c>
      <c r="BR126" s="135">
        <f t="shared" si="83"/>
        <v>0</v>
      </c>
      <c r="BS126" s="135">
        <f t="shared" si="83"/>
        <v>0</v>
      </c>
      <c r="BT126" s="135">
        <f t="shared" si="83"/>
        <v>0</v>
      </c>
      <c r="BU126" s="135">
        <f t="shared" si="83"/>
        <v>0</v>
      </c>
      <c r="BV126" s="135">
        <f t="shared" si="83"/>
        <v>0</v>
      </c>
      <c r="BW126" s="135">
        <f t="shared" si="83"/>
        <v>0</v>
      </c>
      <c r="BX126" s="135">
        <f t="shared" si="83"/>
        <v>0</v>
      </c>
      <c r="BY126" s="135">
        <f t="shared" si="83"/>
        <v>0</v>
      </c>
      <c r="BZ126" s="135">
        <f t="shared" si="83"/>
        <v>0</v>
      </c>
      <c r="CA126" s="135">
        <f t="shared" si="83"/>
        <v>0</v>
      </c>
      <c r="CB126" s="135">
        <f t="shared" si="83"/>
        <v>0</v>
      </c>
      <c r="CC126" s="135">
        <f t="shared" si="83"/>
        <v>0</v>
      </c>
      <c r="CD126" s="135">
        <f t="shared" si="83"/>
        <v>0</v>
      </c>
      <c r="CE126" s="135">
        <f t="shared" si="83"/>
        <v>0</v>
      </c>
      <c r="CF126" s="135">
        <f t="shared" si="83"/>
        <v>0</v>
      </c>
    </row>
    <row r="127" spans="3:84" hidden="1" x14ac:dyDescent="0.3">
      <c r="C127" s="135"/>
      <c r="D127" s="506" t="s">
        <v>269</v>
      </c>
      <c r="E127" s="507">
        <f>+IFERROR(SUMPRODUCT(E117:E126,E169:E178)/E179,0)</f>
        <v>0</v>
      </c>
      <c r="F127" s="507">
        <f t="shared" ref="F127:BQ127" si="84">+IFERROR(SUMPRODUCT(F117:F126,F169:F178)/F179,0)</f>
        <v>0</v>
      </c>
      <c r="G127" s="507">
        <f t="shared" si="84"/>
        <v>0</v>
      </c>
      <c r="H127" s="507">
        <f t="shared" si="84"/>
        <v>0</v>
      </c>
      <c r="I127" s="507">
        <f t="shared" si="84"/>
        <v>0</v>
      </c>
      <c r="J127" s="507">
        <f t="shared" si="84"/>
        <v>0</v>
      </c>
      <c r="K127" s="507">
        <f t="shared" si="84"/>
        <v>0</v>
      </c>
      <c r="L127" s="507">
        <f t="shared" si="84"/>
        <v>0</v>
      </c>
      <c r="M127" s="507">
        <f t="shared" si="84"/>
        <v>0</v>
      </c>
      <c r="N127" s="507">
        <f t="shared" si="84"/>
        <v>0</v>
      </c>
      <c r="O127" s="507">
        <f t="shared" si="84"/>
        <v>0</v>
      </c>
      <c r="P127" s="507">
        <f t="shared" si="84"/>
        <v>0</v>
      </c>
      <c r="Q127" s="507">
        <f t="shared" si="84"/>
        <v>0</v>
      </c>
      <c r="R127" s="507">
        <f t="shared" si="84"/>
        <v>0</v>
      </c>
      <c r="S127" s="507">
        <f t="shared" si="84"/>
        <v>0</v>
      </c>
      <c r="T127" s="507">
        <f t="shared" si="84"/>
        <v>0</v>
      </c>
      <c r="U127" s="507">
        <f t="shared" si="84"/>
        <v>0</v>
      </c>
      <c r="V127" s="507">
        <f t="shared" si="84"/>
        <v>0</v>
      </c>
      <c r="W127" s="507">
        <f t="shared" si="84"/>
        <v>0</v>
      </c>
      <c r="X127" s="507">
        <f t="shared" si="84"/>
        <v>0</v>
      </c>
      <c r="Y127" s="507">
        <f t="shared" si="84"/>
        <v>0</v>
      </c>
      <c r="Z127" s="507">
        <f t="shared" si="84"/>
        <v>0</v>
      </c>
      <c r="AA127" s="507">
        <f t="shared" si="84"/>
        <v>0</v>
      </c>
      <c r="AB127" s="507">
        <f t="shared" si="84"/>
        <v>0</v>
      </c>
      <c r="AC127" s="507">
        <f t="shared" si="84"/>
        <v>0</v>
      </c>
      <c r="AD127" s="507">
        <f t="shared" si="84"/>
        <v>0</v>
      </c>
      <c r="AE127" s="507">
        <f t="shared" si="84"/>
        <v>0</v>
      </c>
      <c r="AF127" s="507">
        <f t="shared" si="84"/>
        <v>0</v>
      </c>
      <c r="AG127" s="507">
        <f t="shared" si="84"/>
        <v>0</v>
      </c>
      <c r="AH127" s="507">
        <f t="shared" si="84"/>
        <v>0</v>
      </c>
      <c r="AI127" s="507">
        <f t="shared" si="84"/>
        <v>0</v>
      </c>
      <c r="AJ127" s="507">
        <f t="shared" si="84"/>
        <v>0</v>
      </c>
      <c r="AK127" s="507">
        <f t="shared" si="84"/>
        <v>0</v>
      </c>
      <c r="AL127" s="507">
        <f t="shared" si="84"/>
        <v>0</v>
      </c>
      <c r="AM127" s="507">
        <f t="shared" si="84"/>
        <v>0</v>
      </c>
      <c r="AN127" s="507">
        <f t="shared" si="84"/>
        <v>0</v>
      </c>
      <c r="AO127" s="507">
        <f t="shared" si="84"/>
        <v>0</v>
      </c>
      <c r="AP127" s="507">
        <f t="shared" si="84"/>
        <v>0</v>
      </c>
      <c r="AQ127" s="507">
        <f t="shared" si="84"/>
        <v>0</v>
      </c>
      <c r="AR127" s="507">
        <f t="shared" si="84"/>
        <v>0</v>
      </c>
      <c r="AS127" s="507">
        <f t="shared" si="84"/>
        <v>0</v>
      </c>
      <c r="AT127" s="507">
        <f t="shared" si="84"/>
        <v>0</v>
      </c>
      <c r="AU127" s="507">
        <f t="shared" si="84"/>
        <v>0</v>
      </c>
      <c r="AV127" s="507">
        <f t="shared" si="84"/>
        <v>0</v>
      </c>
      <c r="AW127" s="507">
        <f t="shared" si="84"/>
        <v>0</v>
      </c>
      <c r="AX127" s="507">
        <f t="shared" si="84"/>
        <v>0</v>
      </c>
      <c r="AY127" s="507">
        <f t="shared" si="84"/>
        <v>0</v>
      </c>
      <c r="AZ127" s="507">
        <f t="shared" si="84"/>
        <v>0</v>
      </c>
      <c r="BA127" s="507">
        <f t="shared" si="84"/>
        <v>0</v>
      </c>
      <c r="BB127" s="507">
        <f t="shared" si="84"/>
        <v>0</v>
      </c>
      <c r="BC127" s="507">
        <f t="shared" si="84"/>
        <v>0</v>
      </c>
      <c r="BD127" s="507">
        <f t="shared" si="84"/>
        <v>0</v>
      </c>
      <c r="BE127" s="507">
        <f t="shared" si="84"/>
        <v>0</v>
      </c>
      <c r="BF127" s="507">
        <f t="shared" si="84"/>
        <v>0</v>
      </c>
      <c r="BG127" s="507">
        <f t="shared" si="84"/>
        <v>0</v>
      </c>
      <c r="BH127" s="507">
        <f t="shared" si="84"/>
        <v>0</v>
      </c>
      <c r="BI127" s="507">
        <f t="shared" si="84"/>
        <v>0</v>
      </c>
      <c r="BJ127" s="507">
        <f t="shared" si="84"/>
        <v>0</v>
      </c>
      <c r="BK127" s="507">
        <f t="shared" si="84"/>
        <v>0</v>
      </c>
      <c r="BL127" s="507">
        <f t="shared" si="84"/>
        <v>0</v>
      </c>
      <c r="BM127" s="507">
        <f t="shared" si="84"/>
        <v>0</v>
      </c>
      <c r="BN127" s="507">
        <f t="shared" si="84"/>
        <v>0</v>
      </c>
      <c r="BO127" s="507">
        <f t="shared" si="84"/>
        <v>0</v>
      </c>
      <c r="BP127" s="507">
        <f t="shared" si="84"/>
        <v>0</v>
      </c>
      <c r="BQ127" s="507">
        <f t="shared" si="84"/>
        <v>0</v>
      </c>
      <c r="BR127" s="507">
        <f t="shared" ref="BR127:CF127" si="85">+IFERROR(SUMPRODUCT(BR117:BR126,BR169:BR178)/BR179,0)</f>
        <v>0</v>
      </c>
      <c r="BS127" s="507">
        <f t="shared" si="85"/>
        <v>0</v>
      </c>
      <c r="BT127" s="507">
        <f t="shared" si="85"/>
        <v>0</v>
      </c>
      <c r="BU127" s="507">
        <f t="shared" si="85"/>
        <v>0</v>
      </c>
      <c r="BV127" s="507">
        <f t="shared" si="85"/>
        <v>0</v>
      </c>
      <c r="BW127" s="507">
        <f t="shared" si="85"/>
        <v>0</v>
      </c>
      <c r="BX127" s="507">
        <f t="shared" si="85"/>
        <v>0</v>
      </c>
      <c r="BY127" s="507">
        <f t="shared" si="85"/>
        <v>0</v>
      </c>
      <c r="BZ127" s="507">
        <f t="shared" si="85"/>
        <v>0</v>
      </c>
      <c r="CA127" s="507">
        <f t="shared" si="85"/>
        <v>0</v>
      </c>
      <c r="CB127" s="507">
        <f t="shared" si="85"/>
        <v>0</v>
      </c>
      <c r="CC127" s="507">
        <f t="shared" si="85"/>
        <v>0</v>
      </c>
      <c r="CD127" s="507">
        <f t="shared" si="85"/>
        <v>0</v>
      </c>
      <c r="CE127" s="507">
        <f t="shared" si="85"/>
        <v>0</v>
      </c>
      <c r="CF127" s="507">
        <f t="shared" si="85"/>
        <v>0</v>
      </c>
    </row>
    <row r="128" spans="3:84" hidden="1" x14ac:dyDescent="0.3">
      <c r="C128" s="135"/>
      <c r="D128" s="508" t="s">
        <v>270</v>
      </c>
      <c r="E128" s="507">
        <f>+IFERROR(AVERAGEIF(E117:E126,"&gt;0"),0)</f>
        <v>0</v>
      </c>
      <c r="F128" s="507">
        <f t="shared" ref="F128:BQ128" si="86">+IFERROR(AVERAGEIF(F117:F126,"&gt;0"),0)</f>
        <v>0</v>
      </c>
      <c r="G128" s="507">
        <f t="shared" si="86"/>
        <v>0</v>
      </c>
      <c r="H128" s="507">
        <f t="shared" si="86"/>
        <v>0</v>
      </c>
      <c r="I128" s="507">
        <f t="shared" si="86"/>
        <v>0</v>
      </c>
      <c r="J128" s="507">
        <f t="shared" si="86"/>
        <v>0</v>
      </c>
      <c r="K128" s="507">
        <f t="shared" si="86"/>
        <v>1720</v>
      </c>
      <c r="L128" s="507">
        <f t="shared" si="86"/>
        <v>1740</v>
      </c>
      <c r="M128" s="507">
        <f t="shared" si="86"/>
        <v>1750</v>
      </c>
      <c r="N128" s="507">
        <f t="shared" si="86"/>
        <v>1750</v>
      </c>
      <c r="O128" s="507">
        <f t="shared" si="86"/>
        <v>0</v>
      </c>
      <c r="P128" s="507">
        <f t="shared" si="86"/>
        <v>0</v>
      </c>
      <c r="Q128" s="507">
        <f t="shared" si="86"/>
        <v>0</v>
      </c>
      <c r="R128" s="507">
        <f t="shared" si="86"/>
        <v>0</v>
      </c>
      <c r="S128" s="507">
        <f t="shared" si="86"/>
        <v>0</v>
      </c>
      <c r="T128" s="507">
        <f t="shared" si="86"/>
        <v>0</v>
      </c>
      <c r="U128" s="507">
        <f t="shared" si="86"/>
        <v>0</v>
      </c>
      <c r="V128" s="507">
        <f t="shared" si="86"/>
        <v>0</v>
      </c>
      <c r="W128" s="507">
        <f t="shared" si="86"/>
        <v>0</v>
      </c>
      <c r="X128" s="507">
        <f t="shared" si="86"/>
        <v>0</v>
      </c>
      <c r="Y128" s="507">
        <f t="shared" si="86"/>
        <v>0</v>
      </c>
      <c r="Z128" s="507">
        <f t="shared" si="86"/>
        <v>0</v>
      </c>
      <c r="AA128" s="507">
        <f t="shared" si="86"/>
        <v>0</v>
      </c>
      <c r="AB128" s="507">
        <f t="shared" si="86"/>
        <v>0</v>
      </c>
      <c r="AC128" s="507">
        <f t="shared" si="86"/>
        <v>0</v>
      </c>
      <c r="AD128" s="507">
        <f t="shared" si="86"/>
        <v>0</v>
      </c>
      <c r="AE128" s="507">
        <f t="shared" si="86"/>
        <v>0</v>
      </c>
      <c r="AF128" s="507">
        <f t="shared" si="86"/>
        <v>0</v>
      </c>
      <c r="AG128" s="507">
        <f t="shared" si="86"/>
        <v>0</v>
      </c>
      <c r="AH128" s="507">
        <f t="shared" si="86"/>
        <v>0</v>
      </c>
      <c r="AI128" s="507">
        <f t="shared" si="86"/>
        <v>0</v>
      </c>
      <c r="AJ128" s="507">
        <f t="shared" si="86"/>
        <v>0</v>
      </c>
      <c r="AK128" s="507">
        <f t="shared" si="86"/>
        <v>0</v>
      </c>
      <c r="AL128" s="507">
        <f t="shared" si="86"/>
        <v>0</v>
      </c>
      <c r="AM128" s="507">
        <f t="shared" si="86"/>
        <v>0</v>
      </c>
      <c r="AN128" s="507">
        <f t="shared" si="86"/>
        <v>0</v>
      </c>
      <c r="AO128" s="507">
        <f t="shared" si="86"/>
        <v>0</v>
      </c>
      <c r="AP128" s="507">
        <f t="shared" si="86"/>
        <v>0</v>
      </c>
      <c r="AQ128" s="507">
        <f t="shared" si="86"/>
        <v>0</v>
      </c>
      <c r="AR128" s="507">
        <f t="shared" si="86"/>
        <v>0</v>
      </c>
      <c r="AS128" s="507">
        <f t="shared" si="86"/>
        <v>0</v>
      </c>
      <c r="AT128" s="507">
        <f t="shared" si="86"/>
        <v>0</v>
      </c>
      <c r="AU128" s="507">
        <f t="shared" si="86"/>
        <v>0</v>
      </c>
      <c r="AV128" s="507">
        <f t="shared" si="86"/>
        <v>0</v>
      </c>
      <c r="AW128" s="507">
        <f t="shared" si="86"/>
        <v>0</v>
      </c>
      <c r="AX128" s="507">
        <f t="shared" si="86"/>
        <v>0</v>
      </c>
      <c r="AY128" s="507">
        <f t="shared" si="86"/>
        <v>0</v>
      </c>
      <c r="AZ128" s="507">
        <f t="shared" si="86"/>
        <v>0</v>
      </c>
      <c r="BA128" s="507">
        <f t="shared" si="86"/>
        <v>0</v>
      </c>
      <c r="BB128" s="507">
        <f t="shared" si="86"/>
        <v>0</v>
      </c>
      <c r="BC128" s="507">
        <f t="shared" si="86"/>
        <v>0</v>
      </c>
      <c r="BD128" s="507">
        <f t="shared" si="86"/>
        <v>0</v>
      </c>
      <c r="BE128" s="507">
        <f t="shared" si="86"/>
        <v>0</v>
      </c>
      <c r="BF128" s="507">
        <f t="shared" si="86"/>
        <v>0</v>
      </c>
      <c r="BG128" s="507">
        <f t="shared" si="86"/>
        <v>0</v>
      </c>
      <c r="BH128" s="507">
        <f t="shared" si="86"/>
        <v>0</v>
      </c>
      <c r="BI128" s="507">
        <f t="shared" si="86"/>
        <v>0</v>
      </c>
      <c r="BJ128" s="507">
        <f t="shared" si="86"/>
        <v>0</v>
      </c>
      <c r="BK128" s="507">
        <f t="shared" si="86"/>
        <v>0</v>
      </c>
      <c r="BL128" s="507">
        <f t="shared" si="86"/>
        <v>0</v>
      </c>
      <c r="BM128" s="507">
        <f t="shared" si="86"/>
        <v>0</v>
      </c>
      <c r="BN128" s="507">
        <f t="shared" si="86"/>
        <v>0</v>
      </c>
      <c r="BO128" s="507">
        <f t="shared" si="86"/>
        <v>0</v>
      </c>
      <c r="BP128" s="507">
        <f t="shared" si="86"/>
        <v>0</v>
      </c>
      <c r="BQ128" s="507">
        <f t="shared" si="86"/>
        <v>0</v>
      </c>
      <c r="BR128" s="507">
        <f t="shared" ref="BR128:CF128" si="87">+IFERROR(AVERAGEIF(BR117:BR126,"&gt;0"),0)</f>
        <v>0</v>
      </c>
      <c r="BS128" s="507">
        <f t="shared" si="87"/>
        <v>0</v>
      </c>
      <c r="BT128" s="507">
        <f t="shared" si="87"/>
        <v>0</v>
      </c>
      <c r="BU128" s="507">
        <f t="shared" si="87"/>
        <v>0</v>
      </c>
      <c r="BV128" s="507">
        <f t="shared" si="87"/>
        <v>0</v>
      </c>
      <c r="BW128" s="507">
        <f t="shared" si="87"/>
        <v>0</v>
      </c>
      <c r="BX128" s="507">
        <f t="shared" si="87"/>
        <v>0</v>
      </c>
      <c r="BY128" s="507">
        <f t="shared" si="87"/>
        <v>0</v>
      </c>
      <c r="BZ128" s="507">
        <f t="shared" si="87"/>
        <v>0</v>
      </c>
      <c r="CA128" s="507">
        <f t="shared" si="87"/>
        <v>0</v>
      </c>
      <c r="CB128" s="507">
        <f t="shared" si="87"/>
        <v>0</v>
      </c>
      <c r="CC128" s="507">
        <f t="shared" si="87"/>
        <v>0</v>
      </c>
      <c r="CD128" s="507">
        <f t="shared" si="87"/>
        <v>0</v>
      </c>
      <c r="CE128" s="507">
        <f t="shared" si="87"/>
        <v>0</v>
      </c>
      <c r="CF128" s="507">
        <f t="shared" si="87"/>
        <v>0</v>
      </c>
    </row>
    <row r="129" spans="3:84" hidden="1" x14ac:dyDescent="0.3">
      <c r="C129" s="135"/>
      <c r="D129" s="135"/>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c r="AB129" s="135"/>
      <c r="AC129" s="135"/>
      <c r="AD129" s="135"/>
      <c r="AE129" s="135"/>
      <c r="AF129" s="135"/>
      <c r="AG129" s="135"/>
      <c r="AH129" s="135"/>
      <c r="AI129" s="135"/>
      <c r="AJ129" s="135"/>
      <c r="AK129" s="135"/>
      <c r="AL129" s="135"/>
      <c r="AM129" s="135"/>
      <c r="AN129" s="135"/>
      <c r="AO129" s="135"/>
      <c r="AP129" s="135"/>
      <c r="AQ129" s="135"/>
      <c r="AR129" s="135"/>
      <c r="AS129" s="135"/>
      <c r="AT129" s="135"/>
      <c r="AU129" s="135"/>
      <c r="AV129" s="135"/>
      <c r="AW129" s="135"/>
      <c r="AX129" s="135"/>
      <c r="AY129" s="135"/>
      <c r="AZ129" s="135"/>
      <c r="BA129" s="135"/>
      <c r="BB129" s="135"/>
      <c r="BC129" s="135"/>
      <c r="BD129" s="135"/>
      <c r="BE129" s="135"/>
      <c r="BF129" s="135"/>
      <c r="BG129" s="135"/>
      <c r="BH129" s="135"/>
      <c r="BI129" s="135"/>
      <c r="BJ129" s="135"/>
      <c r="BK129" s="135"/>
      <c r="BL129" s="135"/>
      <c r="BM129" s="135"/>
      <c r="BN129" s="135"/>
      <c r="BO129" s="135"/>
      <c r="BP129" s="135"/>
      <c r="BQ129" s="135"/>
      <c r="BR129" s="135"/>
      <c r="BS129" s="135"/>
      <c r="BT129" s="135"/>
      <c r="BU129" s="135"/>
      <c r="BV129" s="135"/>
      <c r="BW129" s="135"/>
      <c r="BX129" s="135"/>
      <c r="BY129" s="135"/>
      <c r="BZ129" s="135"/>
      <c r="CA129" s="135"/>
      <c r="CB129" s="135"/>
      <c r="CC129" s="135"/>
      <c r="CD129" s="135"/>
      <c r="CE129" s="135"/>
      <c r="CF129" s="135"/>
    </row>
    <row r="130" spans="3:84" hidden="1" x14ac:dyDescent="0.3">
      <c r="C130" s="135">
        <v>1</v>
      </c>
      <c r="D130" s="135" t="str">
        <f t="shared" ref="D130:BO130" si="88">+D53</f>
        <v>% AGUA</v>
      </c>
      <c r="E130" s="135">
        <f t="shared" si="88"/>
        <v>0</v>
      </c>
      <c r="F130" s="135">
        <f t="shared" si="88"/>
        <v>0</v>
      </c>
      <c r="G130" s="135">
        <f t="shared" si="88"/>
        <v>0</v>
      </c>
      <c r="H130" s="135">
        <f t="shared" si="88"/>
        <v>0</v>
      </c>
      <c r="I130" s="135">
        <f t="shared" si="88"/>
        <v>0</v>
      </c>
      <c r="J130" s="135">
        <f t="shared" si="88"/>
        <v>0</v>
      </c>
      <c r="K130" s="135">
        <f t="shared" si="88"/>
        <v>16</v>
      </c>
      <c r="L130" s="135">
        <f t="shared" si="88"/>
        <v>17</v>
      </c>
      <c r="M130" s="135">
        <f t="shared" si="88"/>
        <v>13</v>
      </c>
      <c r="N130" s="135">
        <f t="shared" si="88"/>
        <v>13</v>
      </c>
      <c r="O130" s="135">
        <f t="shared" si="88"/>
        <v>0</v>
      </c>
      <c r="P130" s="135">
        <f t="shared" si="88"/>
        <v>0</v>
      </c>
      <c r="Q130" s="135">
        <f t="shared" si="88"/>
        <v>0</v>
      </c>
      <c r="R130" s="135">
        <f t="shared" si="88"/>
        <v>0</v>
      </c>
      <c r="S130" s="135">
        <f t="shared" si="88"/>
        <v>0</v>
      </c>
      <c r="T130" s="135">
        <f t="shared" si="88"/>
        <v>0</v>
      </c>
      <c r="U130" s="135">
        <f t="shared" si="88"/>
        <v>0</v>
      </c>
      <c r="V130" s="135">
        <f t="shared" si="88"/>
        <v>0</v>
      </c>
      <c r="W130" s="135">
        <f t="shared" si="88"/>
        <v>0</v>
      </c>
      <c r="X130" s="135">
        <f t="shared" si="88"/>
        <v>0</v>
      </c>
      <c r="Y130" s="135">
        <f t="shared" si="88"/>
        <v>0</v>
      </c>
      <c r="Z130" s="135">
        <f t="shared" si="88"/>
        <v>0</v>
      </c>
      <c r="AA130" s="135">
        <f t="shared" si="88"/>
        <v>0</v>
      </c>
      <c r="AB130" s="135">
        <f t="shared" si="88"/>
        <v>0</v>
      </c>
      <c r="AC130" s="135">
        <f t="shared" si="88"/>
        <v>0</v>
      </c>
      <c r="AD130" s="135">
        <f t="shared" si="88"/>
        <v>0</v>
      </c>
      <c r="AE130" s="135">
        <f t="shared" si="88"/>
        <v>0</v>
      </c>
      <c r="AF130" s="135">
        <f t="shared" si="88"/>
        <v>0</v>
      </c>
      <c r="AG130" s="135">
        <f t="shared" si="88"/>
        <v>0</v>
      </c>
      <c r="AH130" s="135">
        <f t="shared" si="88"/>
        <v>0</v>
      </c>
      <c r="AI130" s="135">
        <f t="shared" si="88"/>
        <v>0</v>
      </c>
      <c r="AJ130" s="135">
        <f t="shared" si="88"/>
        <v>0</v>
      </c>
      <c r="AK130" s="135">
        <f t="shared" si="88"/>
        <v>0</v>
      </c>
      <c r="AL130" s="135">
        <f t="shared" si="88"/>
        <v>0</v>
      </c>
      <c r="AM130" s="135">
        <f t="shared" si="88"/>
        <v>0</v>
      </c>
      <c r="AN130" s="135">
        <f t="shared" si="88"/>
        <v>0</v>
      </c>
      <c r="AO130" s="135">
        <f t="shared" si="88"/>
        <v>0</v>
      </c>
      <c r="AP130" s="135">
        <f t="shared" si="88"/>
        <v>0</v>
      </c>
      <c r="AQ130" s="135">
        <f t="shared" si="88"/>
        <v>0</v>
      </c>
      <c r="AR130" s="135">
        <f t="shared" si="88"/>
        <v>0</v>
      </c>
      <c r="AS130" s="135">
        <f t="shared" si="88"/>
        <v>0</v>
      </c>
      <c r="AT130" s="135">
        <f t="shared" si="88"/>
        <v>0</v>
      </c>
      <c r="AU130" s="135">
        <f t="shared" si="88"/>
        <v>0</v>
      </c>
      <c r="AV130" s="135">
        <f t="shared" si="88"/>
        <v>0</v>
      </c>
      <c r="AW130" s="135">
        <f t="shared" si="88"/>
        <v>0</v>
      </c>
      <c r="AX130" s="135">
        <f t="shared" si="88"/>
        <v>0</v>
      </c>
      <c r="AY130" s="135">
        <f t="shared" si="88"/>
        <v>0</v>
      </c>
      <c r="AZ130" s="135">
        <f t="shared" si="88"/>
        <v>0</v>
      </c>
      <c r="BA130" s="135">
        <f t="shared" si="88"/>
        <v>0</v>
      </c>
      <c r="BB130" s="135">
        <f t="shared" si="88"/>
        <v>0</v>
      </c>
      <c r="BC130" s="135">
        <f t="shared" si="88"/>
        <v>0</v>
      </c>
      <c r="BD130" s="135">
        <f t="shared" si="88"/>
        <v>0</v>
      </c>
      <c r="BE130" s="135">
        <f t="shared" si="88"/>
        <v>0</v>
      </c>
      <c r="BF130" s="135">
        <f t="shared" si="88"/>
        <v>0</v>
      </c>
      <c r="BG130" s="135">
        <f t="shared" si="88"/>
        <v>0</v>
      </c>
      <c r="BH130" s="135">
        <f t="shared" si="88"/>
        <v>0</v>
      </c>
      <c r="BI130" s="135">
        <f t="shared" si="88"/>
        <v>0</v>
      </c>
      <c r="BJ130" s="135">
        <f t="shared" si="88"/>
        <v>0</v>
      </c>
      <c r="BK130" s="135">
        <f t="shared" si="88"/>
        <v>0</v>
      </c>
      <c r="BL130" s="135">
        <f t="shared" si="88"/>
        <v>0</v>
      </c>
      <c r="BM130" s="135">
        <f t="shared" si="88"/>
        <v>0</v>
      </c>
      <c r="BN130" s="135">
        <f t="shared" si="88"/>
        <v>0</v>
      </c>
      <c r="BO130" s="135">
        <f t="shared" si="88"/>
        <v>0</v>
      </c>
      <c r="BP130" s="135">
        <f t="shared" ref="BP130:CF130" si="89">+BP53</f>
        <v>0</v>
      </c>
      <c r="BQ130" s="135">
        <f t="shared" si="89"/>
        <v>0</v>
      </c>
      <c r="BR130" s="135">
        <f t="shared" si="89"/>
        <v>0</v>
      </c>
      <c r="BS130" s="135">
        <f t="shared" si="89"/>
        <v>0</v>
      </c>
      <c r="BT130" s="135">
        <f t="shared" si="89"/>
        <v>0</v>
      </c>
      <c r="BU130" s="135">
        <f t="shared" si="89"/>
        <v>0</v>
      </c>
      <c r="BV130" s="135">
        <f t="shared" si="89"/>
        <v>0</v>
      </c>
      <c r="BW130" s="135">
        <f t="shared" si="89"/>
        <v>0</v>
      </c>
      <c r="BX130" s="135">
        <f t="shared" si="89"/>
        <v>0</v>
      </c>
      <c r="BY130" s="135">
        <f t="shared" si="89"/>
        <v>0</v>
      </c>
      <c r="BZ130" s="135">
        <f t="shared" si="89"/>
        <v>0</v>
      </c>
      <c r="CA130" s="135">
        <f t="shared" si="89"/>
        <v>0</v>
      </c>
      <c r="CB130" s="135">
        <f t="shared" si="89"/>
        <v>0</v>
      </c>
      <c r="CC130" s="135">
        <f t="shared" si="89"/>
        <v>0</v>
      </c>
      <c r="CD130" s="135">
        <f t="shared" si="89"/>
        <v>0</v>
      </c>
      <c r="CE130" s="135">
        <f t="shared" si="89"/>
        <v>0</v>
      </c>
      <c r="CF130" s="135">
        <f t="shared" si="89"/>
        <v>0</v>
      </c>
    </row>
    <row r="131" spans="3:84" hidden="1" x14ac:dyDescent="0.3">
      <c r="C131" s="135">
        <v>2</v>
      </c>
      <c r="D131" s="135" t="str">
        <f t="shared" ref="D131:BO131" si="90">+D59</f>
        <v>% AGUA</v>
      </c>
      <c r="E131" s="135">
        <f t="shared" si="90"/>
        <v>0</v>
      </c>
      <c r="F131" s="135">
        <f t="shared" si="90"/>
        <v>0</v>
      </c>
      <c r="G131" s="135">
        <f t="shared" si="90"/>
        <v>0</v>
      </c>
      <c r="H131" s="135">
        <f t="shared" si="90"/>
        <v>0</v>
      </c>
      <c r="I131" s="135">
        <f t="shared" si="90"/>
        <v>0</v>
      </c>
      <c r="J131" s="135">
        <f t="shared" si="90"/>
        <v>0</v>
      </c>
      <c r="K131" s="135">
        <f t="shared" si="90"/>
        <v>0</v>
      </c>
      <c r="L131" s="135">
        <f t="shared" si="90"/>
        <v>0</v>
      </c>
      <c r="M131" s="135">
        <f t="shared" si="90"/>
        <v>0</v>
      </c>
      <c r="N131" s="135">
        <f t="shared" si="90"/>
        <v>0</v>
      </c>
      <c r="O131" s="135">
        <f t="shared" si="90"/>
        <v>0</v>
      </c>
      <c r="P131" s="135">
        <f t="shared" si="90"/>
        <v>0</v>
      </c>
      <c r="Q131" s="135">
        <f t="shared" si="90"/>
        <v>0</v>
      </c>
      <c r="R131" s="135">
        <f t="shared" si="90"/>
        <v>0</v>
      </c>
      <c r="S131" s="135">
        <f t="shared" si="90"/>
        <v>0</v>
      </c>
      <c r="T131" s="135">
        <f t="shared" si="90"/>
        <v>0</v>
      </c>
      <c r="U131" s="135">
        <f t="shared" si="90"/>
        <v>0</v>
      </c>
      <c r="V131" s="135">
        <f t="shared" si="90"/>
        <v>0</v>
      </c>
      <c r="W131" s="135">
        <f t="shared" si="90"/>
        <v>0</v>
      </c>
      <c r="X131" s="135">
        <f t="shared" si="90"/>
        <v>0</v>
      </c>
      <c r="Y131" s="135">
        <f t="shared" si="90"/>
        <v>0</v>
      </c>
      <c r="Z131" s="135">
        <f t="shared" si="90"/>
        <v>0</v>
      </c>
      <c r="AA131" s="135">
        <f t="shared" si="90"/>
        <v>0</v>
      </c>
      <c r="AB131" s="135">
        <f t="shared" si="90"/>
        <v>0</v>
      </c>
      <c r="AC131" s="135">
        <f t="shared" si="90"/>
        <v>0</v>
      </c>
      <c r="AD131" s="135">
        <f t="shared" si="90"/>
        <v>0</v>
      </c>
      <c r="AE131" s="135">
        <f t="shared" si="90"/>
        <v>0</v>
      </c>
      <c r="AF131" s="135">
        <f t="shared" si="90"/>
        <v>0</v>
      </c>
      <c r="AG131" s="135">
        <f t="shared" si="90"/>
        <v>0</v>
      </c>
      <c r="AH131" s="135">
        <f t="shared" si="90"/>
        <v>0</v>
      </c>
      <c r="AI131" s="135">
        <f t="shared" si="90"/>
        <v>0</v>
      </c>
      <c r="AJ131" s="135">
        <f t="shared" si="90"/>
        <v>0</v>
      </c>
      <c r="AK131" s="135">
        <f t="shared" si="90"/>
        <v>0</v>
      </c>
      <c r="AL131" s="135">
        <f t="shared" si="90"/>
        <v>0</v>
      </c>
      <c r="AM131" s="135">
        <f t="shared" si="90"/>
        <v>0</v>
      </c>
      <c r="AN131" s="135">
        <f t="shared" si="90"/>
        <v>0</v>
      </c>
      <c r="AO131" s="135">
        <f t="shared" si="90"/>
        <v>0</v>
      </c>
      <c r="AP131" s="135">
        <f t="shared" si="90"/>
        <v>0</v>
      </c>
      <c r="AQ131" s="135">
        <f t="shared" si="90"/>
        <v>0</v>
      </c>
      <c r="AR131" s="135">
        <f t="shared" si="90"/>
        <v>0</v>
      </c>
      <c r="AS131" s="135">
        <f t="shared" si="90"/>
        <v>0</v>
      </c>
      <c r="AT131" s="135">
        <f t="shared" si="90"/>
        <v>0</v>
      </c>
      <c r="AU131" s="135">
        <f t="shared" si="90"/>
        <v>0</v>
      </c>
      <c r="AV131" s="135">
        <f t="shared" si="90"/>
        <v>0</v>
      </c>
      <c r="AW131" s="135">
        <f t="shared" si="90"/>
        <v>0</v>
      </c>
      <c r="AX131" s="135">
        <f t="shared" si="90"/>
        <v>0</v>
      </c>
      <c r="AY131" s="135">
        <f t="shared" si="90"/>
        <v>0</v>
      </c>
      <c r="AZ131" s="135">
        <f t="shared" si="90"/>
        <v>0</v>
      </c>
      <c r="BA131" s="135">
        <f t="shared" si="90"/>
        <v>0</v>
      </c>
      <c r="BB131" s="135">
        <f t="shared" si="90"/>
        <v>0</v>
      </c>
      <c r="BC131" s="135">
        <f t="shared" si="90"/>
        <v>0</v>
      </c>
      <c r="BD131" s="135">
        <f t="shared" si="90"/>
        <v>0</v>
      </c>
      <c r="BE131" s="135">
        <f t="shared" si="90"/>
        <v>0</v>
      </c>
      <c r="BF131" s="135">
        <f t="shared" si="90"/>
        <v>0</v>
      </c>
      <c r="BG131" s="135">
        <f t="shared" si="90"/>
        <v>0</v>
      </c>
      <c r="BH131" s="135">
        <f t="shared" si="90"/>
        <v>0</v>
      </c>
      <c r="BI131" s="135">
        <f t="shared" si="90"/>
        <v>0</v>
      </c>
      <c r="BJ131" s="135">
        <f t="shared" si="90"/>
        <v>0</v>
      </c>
      <c r="BK131" s="135">
        <f t="shared" si="90"/>
        <v>0</v>
      </c>
      <c r="BL131" s="135">
        <f t="shared" si="90"/>
        <v>0</v>
      </c>
      <c r="BM131" s="135">
        <f t="shared" si="90"/>
        <v>0</v>
      </c>
      <c r="BN131" s="135">
        <f t="shared" si="90"/>
        <v>0</v>
      </c>
      <c r="BO131" s="135">
        <f t="shared" si="90"/>
        <v>0</v>
      </c>
      <c r="BP131" s="135">
        <f t="shared" ref="BP131:CF131" si="91">+BP59</f>
        <v>0</v>
      </c>
      <c r="BQ131" s="135">
        <f t="shared" si="91"/>
        <v>0</v>
      </c>
      <c r="BR131" s="135">
        <f t="shared" si="91"/>
        <v>0</v>
      </c>
      <c r="BS131" s="135">
        <f t="shared" si="91"/>
        <v>0</v>
      </c>
      <c r="BT131" s="135">
        <f t="shared" si="91"/>
        <v>0</v>
      </c>
      <c r="BU131" s="135">
        <f t="shared" si="91"/>
        <v>0</v>
      </c>
      <c r="BV131" s="135">
        <f t="shared" si="91"/>
        <v>0</v>
      </c>
      <c r="BW131" s="135">
        <f t="shared" si="91"/>
        <v>0</v>
      </c>
      <c r="BX131" s="135">
        <f t="shared" si="91"/>
        <v>0</v>
      </c>
      <c r="BY131" s="135">
        <f t="shared" si="91"/>
        <v>0</v>
      </c>
      <c r="BZ131" s="135">
        <f t="shared" si="91"/>
        <v>0</v>
      </c>
      <c r="CA131" s="135">
        <f t="shared" si="91"/>
        <v>0</v>
      </c>
      <c r="CB131" s="135">
        <f t="shared" si="91"/>
        <v>0</v>
      </c>
      <c r="CC131" s="135">
        <f t="shared" si="91"/>
        <v>0</v>
      </c>
      <c r="CD131" s="135">
        <f t="shared" si="91"/>
        <v>0</v>
      </c>
      <c r="CE131" s="135">
        <f t="shared" si="91"/>
        <v>0</v>
      </c>
      <c r="CF131" s="135">
        <f t="shared" si="91"/>
        <v>0</v>
      </c>
    </row>
    <row r="132" spans="3:84" hidden="1" x14ac:dyDescent="0.3">
      <c r="C132" s="135">
        <v>3</v>
      </c>
      <c r="D132" s="135" t="str">
        <f t="shared" ref="D132:BO132" si="92">+D65</f>
        <v>% AGUA</v>
      </c>
      <c r="E132" s="135">
        <f t="shared" si="92"/>
        <v>0</v>
      </c>
      <c r="F132" s="135">
        <f t="shared" si="92"/>
        <v>0</v>
      </c>
      <c r="G132" s="135">
        <f t="shared" si="92"/>
        <v>0</v>
      </c>
      <c r="H132" s="135">
        <f t="shared" si="92"/>
        <v>0</v>
      </c>
      <c r="I132" s="135">
        <f t="shared" si="92"/>
        <v>0</v>
      </c>
      <c r="J132" s="135">
        <f t="shared" si="92"/>
        <v>0</v>
      </c>
      <c r="K132" s="135">
        <f t="shared" si="92"/>
        <v>0</v>
      </c>
      <c r="L132" s="135">
        <f t="shared" si="92"/>
        <v>0</v>
      </c>
      <c r="M132" s="135">
        <f t="shared" si="92"/>
        <v>0</v>
      </c>
      <c r="N132" s="135">
        <f t="shared" si="92"/>
        <v>0</v>
      </c>
      <c r="O132" s="135">
        <f t="shared" si="92"/>
        <v>0</v>
      </c>
      <c r="P132" s="135">
        <f t="shared" si="92"/>
        <v>0</v>
      </c>
      <c r="Q132" s="135">
        <f t="shared" si="92"/>
        <v>0</v>
      </c>
      <c r="R132" s="135">
        <f t="shared" si="92"/>
        <v>0</v>
      </c>
      <c r="S132" s="135">
        <f t="shared" si="92"/>
        <v>0</v>
      </c>
      <c r="T132" s="135">
        <f t="shared" si="92"/>
        <v>0</v>
      </c>
      <c r="U132" s="135">
        <f t="shared" si="92"/>
        <v>0</v>
      </c>
      <c r="V132" s="135">
        <f t="shared" si="92"/>
        <v>0</v>
      </c>
      <c r="W132" s="135">
        <f t="shared" si="92"/>
        <v>0</v>
      </c>
      <c r="X132" s="135">
        <f t="shared" si="92"/>
        <v>0</v>
      </c>
      <c r="Y132" s="135">
        <f t="shared" si="92"/>
        <v>0</v>
      </c>
      <c r="Z132" s="135">
        <f t="shared" si="92"/>
        <v>0</v>
      </c>
      <c r="AA132" s="135">
        <f t="shared" si="92"/>
        <v>0</v>
      </c>
      <c r="AB132" s="135">
        <f t="shared" si="92"/>
        <v>0</v>
      </c>
      <c r="AC132" s="135">
        <f t="shared" si="92"/>
        <v>0</v>
      </c>
      <c r="AD132" s="135">
        <f t="shared" si="92"/>
        <v>0</v>
      </c>
      <c r="AE132" s="135">
        <f t="shared" si="92"/>
        <v>0</v>
      </c>
      <c r="AF132" s="135">
        <f t="shared" si="92"/>
        <v>0</v>
      </c>
      <c r="AG132" s="135">
        <f t="shared" si="92"/>
        <v>0</v>
      </c>
      <c r="AH132" s="135">
        <f t="shared" si="92"/>
        <v>0</v>
      </c>
      <c r="AI132" s="135">
        <f t="shared" si="92"/>
        <v>0</v>
      </c>
      <c r="AJ132" s="135">
        <f t="shared" si="92"/>
        <v>0</v>
      </c>
      <c r="AK132" s="135">
        <f t="shared" si="92"/>
        <v>0</v>
      </c>
      <c r="AL132" s="135">
        <f t="shared" si="92"/>
        <v>0</v>
      </c>
      <c r="AM132" s="135">
        <f t="shared" si="92"/>
        <v>0</v>
      </c>
      <c r="AN132" s="135">
        <f t="shared" si="92"/>
        <v>0</v>
      </c>
      <c r="AO132" s="135">
        <f t="shared" si="92"/>
        <v>0</v>
      </c>
      <c r="AP132" s="135">
        <f t="shared" si="92"/>
        <v>0</v>
      </c>
      <c r="AQ132" s="135">
        <f t="shared" si="92"/>
        <v>0</v>
      </c>
      <c r="AR132" s="135">
        <f t="shared" si="92"/>
        <v>0</v>
      </c>
      <c r="AS132" s="135">
        <f t="shared" si="92"/>
        <v>0</v>
      </c>
      <c r="AT132" s="135">
        <f t="shared" si="92"/>
        <v>0</v>
      </c>
      <c r="AU132" s="135">
        <f t="shared" si="92"/>
        <v>0</v>
      </c>
      <c r="AV132" s="135">
        <f t="shared" si="92"/>
        <v>0</v>
      </c>
      <c r="AW132" s="135">
        <f t="shared" si="92"/>
        <v>0</v>
      </c>
      <c r="AX132" s="135">
        <f t="shared" si="92"/>
        <v>0</v>
      </c>
      <c r="AY132" s="135">
        <f t="shared" si="92"/>
        <v>0</v>
      </c>
      <c r="AZ132" s="135">
        <f t="shared" si="92"/>
        <v>0</v>
      </c>
      <c r="BA132" s="135">
        <f t="shared" si="92"/>
        <v>0</v>
      </c>
      <c r="BB132" s="135">
        <f t="shared" si="92"/>
        <v>0</v>
      </c>
      <c r="BC132" s="135">
        <f t="shared" si="92"/>
        <v>0</v>
      </c>
      <c r="BD132" s="135">
        <f t="shared" si="92"/>
        <v>0</v>
      </c>
      <c r="BE132" s="135">
        <f t="shared" si="92"/>
        <v>0</v>
      </c>
      <c r="BF132" s="135">
        <f t="shared" si="92"/>
        <v>0</v>
      </c>
      <c r="BG132" s="135">
        <f t="shared" si="92"/>
        <v>0</v>
      </c>
      <c r="BH132" s="135">
        <f t="shared" si="92"/>
        <v>0</v>
      </c>
      <c r="BI132" s="135">
        <f t="shared" si="92"/>
        <v>0</v>
      </c>
      <c r="BJ132" s="135">
        <f t="shared" si="92"/>
        <v>0</v>
      </c>
      <c r="BK132" s="135">
        <f t="shared" si="92"/>
        <v>0</v>
      </c>
      <c r="BL132" s="135">
        <f t="shared" si="92"/>
        <v>0</v>
      </c>
      <c r="BM132" s="135">
        <f t="shared" si="92"/>
        <v>0</v>
      </c>
      <c r="BN132" s="135">
        <f t="shared" si="92"/>
        <v>0</v>
      </c>
      <c r="BO132" s="135">
        <f t="shared" si="92"/>
        <v>0</v>
      </c>
      <c r="BP132" s="135">
        <f t="shared" ref="BP132:CF132" si="93">+BP65</f>
        <v>0</v>
      </c>
      <c r="BQ132" s="135">
        <f t="shared" si="93"/>
        <v>0</v>
      </c>
      <c r="BR132" s="135">
        <f t="shared" si="93"/>
        <v>0</v>
      </c>
      <c r="BS132" s="135">
        <f t="shared" si="93"/>
        <v>0</v>
      </c>
      <c r="BT132" s="135">
        <f t="shared" si="93"/>
        <v>0</v>
      </c>
      <c r="BU132" s="135">
        <f t="shared" si="93"/>
        <v>0</v>
      </c>
      <c r="BV132" s="135">
        <f t="shared" si="93"/>
        <v>0</v>
      </c>
      <c r="BW132" s="135">
        <f t="shared" si="93"/>
        <v>0</v>
      </c>
      <c r="BX132" s="135">
        <f t="shared" si="93"/>
        <v>0</v>
      </c>
      <c r="BY132" s="135">
        <f t="shared" si="93"/>
        <v>0</v>
      </c>
      <c r="BZ132" s="135">
        <f t="shared" si="93"/>
        <v>0</v>
      </c>
      <c r="CA132" s="135">
        <f t="shared" si="93"/>
        <v>0</v>
      </c>
      <c r="CB132" s="135">
        <f t="shared" si="93"/>
        <v>0</v>
      </c>
      <c r="CC132" s="135">
        <f t="shared" si="93"/>
        <v>0</v>
      </c>
      <c r="CD132" s="135">
        <f t="shared" si="93"/>
        <v>0</v>
      </c>
      <c r="CE132" s="135">
        <f t="shared" si="93"/>
        <v>0</v>
      </c>
      <c r="CF132" s="135">
        <f t="shared" si="93"/>
        <v>0</v>
      </c>
    </row>
    <row r="133" spans="3:84" hidden="1" x14ac:dyDescent="0.3">
      <c r="C133" s="135">
        <v>4</v>
      </c>
      <c r="D133" s="135" t="str">
        <f t="shared" ref="D133:BO133" si="94">+D71</f>
        <v>% AGUA</v>
      </c>
      <c r="E133" s="135">
        <f t="shared" si="94"/>
        <v>0</v>
      </c>
      <c r="F133" s="135">
        <f t="shared" si="94"/>
        <v>0</v>
      </c>
      <c r="G133" s="135">
        <f t="shared" si="94"/>
        <v>0</v>
      </c>
      <c r="H133" s="135">
        <f t="shared" si="94"/>
        <v>0</v>
      </c>
      <c r="I133" s="135">
        <f t="shared" si="94"/>
        <v>0</v>
      </c>
      <c r="J133" s="135">
        <f t="shared" si="94"/>
        <v>0</v>
      </c>
      <c r="K133" s="135">
        <f t="shared" si="94"/>
        <v>0</v>
      </c>
      <c r="L133" s="135">
        <f t="shared" si="94"/>
        <v>0</v>
      </c>
      <c r="M133" s="135">
        <f t="shared" si="94"/>
        <v>0</v>
      </c>
      <c r="N133" s="135">
        <f t="shared" si="94"/>
        <v>0</v>
      </c>
      <c r="O133" s="135">
        <f t="shared" si="94"/>
        <v>0</v>
      </c>
      <c r="P133" s="135">
        <f t="shared" si="94"/>
        <v>0</v>
      </c>
      <c r="Q133" s="135">
        <f t="shared" si="94"/>
        <v>0</v>
      </c>
      <c r="R133" s="135">
        <f t="shared" si="94"/>
        <v>0</v>
      </c>
      <c r="S133" s="135">
        <f t="shared" si="94"/>
        <v>0</v>
      </c>
      <c r="T133" s="135">
        <f t="shared" si="94"/>
        <v>0</v>
      </c>
      <c r="U133" s="135">
        <f t="shared" si="94"/>
        <v>0</v>
      </c>
      <c r="V133" s="135">
        <f t="shared" si="94"/>
        <v>0</v>
      </c>
      <c r="W133" s="135">
        <f t="shared" si="94"/>
        <v>0</v>
      </c>
      <c r="X133" s="135">
        <f t="shared" si="94"/>
        <v>0</v>
      </c>
      <c r="Y133" s="135">
        <f t="shared" si="94"/>
        <v>0</v>
      </c>
      <c r="Z133" s="135">
        <f t="shared" si="94"/>
        <v>0</v>
      </c>
      <c r="AA133" s="135">
        <f t="shared" si="94"/>
        <v>0</v>
      </c>
      <c r="AB133" s="135">
        <f t="shared" si="94"/>
        <v>0</v>
      </c>
      <c r="AC133" s="135">
        <f t="shared" si="94"/>
        <v>0</v>
      </c>
      <c r="AD133" s="135">
        <f t="shared" si="94"/>
        <v>0</v>
      </c>
      <c r="AE133" s="135">
        <f t="shared" si="94"/>
        <v>0</v>
      </c>
      <c r="AF133" s="135">
        <f t="shared" si="94"/>
        <v>0</v>
      </c>
      <c r="AG133" s="135">
        <f t="shared" si="94"/>
        <v>0</v>
      </c>
      <c r="AH133" s="135">
        <f t="shared" si="94"/>
        <v>0</v>
      </c>
      <c r="AI133" s="135">
        <f t="shared" si="94"/>
        <v>0</v>
      </c>
      <c r="AJ133" s="135">
        <f t="shared" si="94"/>
        <v>0</v>
      </c>
      <c r="AK133" s="135">
        <f t="shared" si="94"/>
        <v>0</v>
      </c>
      <c r="AL133" s="135">
        <f t="shared" si="94"/>
        <v>0</v>
      </c>
      <c r="AM133" s="135">
        <f t="shared" si="94"/>
        <v>0</v>
      </c>
      <c r="AN133" s="135">
        <f t="shared" si="94"/>
        <v>0</v>
      </c>
      <c r="AO133" s="135">
        <f t="shared" si="94"/>
        <v>0</v>
      </c>
      <c r="AP133" s="135">
        <f t="shared" si="94"/>
        <v>0</v>
      </c>
      <c r="AQ133" s="135">
        <f t="shared" si="94"/>
        <v>0</v>
      </c>
      <c r="AR133" s="135">
        <f t="shared" si="94"/>
        <v>0</v>
      </c>
      <c r="AS133" s="135">
        <f t="shared" si="94"/>
        <v>0</v>
      </c>
      <c r="AT133" s="135">
        <f t="shared" si="94"/>
        <v>0</v>
      </c>
      <c r="AU133" s="135">
        <f t="shared" si="94"/>
        <v>0</v>
      </c>
      <c r="AV133" s="135">
        <f t="shared" si="94"/>
        <v>0</v>
      </c>
      <c r="AW133" s="135">
        <f t="shared" si="94"/>
        <v>0</v>
      </c>
      <c r="AX133" s="135">
        <f t="shared" si="94"/>
        <v>0</v>
      </c>
      <c r="AY133" s="135">
        <f t="shared" si="94"/>
        <v>0</v>
      </c>
      <c r="AZ133" s="135">
        <f t="shared" si="94"/>
        <v>0</v>
      </c>
      <c r="BA133" s="135">
        <f t="shared" si="94"/>
        <v>0</v>
      </c>
      <c r="BB133" s="135">
        <f t="shared" si="94"/>
        <v>0</v>
      </c>
      <c r="BC133" s="135">
        <f t="shared" si="94"/>
        <v>0</v>
      </c>
      <c r="BD133" s="135">
        <f t="shared" si="94"/>
        <v>0</v>
      </c>
      <c r="BE133" s="135">
        <f t="shared" si="94"/>
        <v>0</v>
      </c>
      <c r="BF133" s="135">
        <f t="shared" si="94"/>
        <v>0</v>
      </c>
      <c r="BG133" s="135">
        <f t="shared" si="94"/>
        <v>0</v>
      </c>
      <c r="BH133" s="135">
        <f t="shared" si="94"/>
        <v>0</v>
      </c>
      <c r="BI133" s="135">
        <f t="shared" si="94"/>
        <v>0</v>
      </c>
      <c r="BJ133" s="135">
        <f t="shared" si="94"/>
        <v>0</v>
      </c>
      <c r="BK133" s="135">
        <f t="shared" si="94"/>
        <v>0</v>
      </c>
      <c r="BL133" s="135">
        <f t="shared" si="94"/>
        <v>0</v>
      </c>
      <c r="BM133" s="135">
        <f t="shared" si="94"/>
        <v>0</v>
      </c>
      <c r="BN133" s="135">
        <f t="shared" si="94"/>
        <v>0</v>
      </c>
      <c r="BO133" s="135">
        <f t="shared" si="94"/>
        <v>0</v>
      </c>
      <c r="BP133" s="135">
        <f t="shared" ref="BP133:CF133" si="95">+BP71</f>
        <v>0</v>
      </c>
      <c r="BQ133" s="135">
        <f t="shared" si="95"/>
        <v>0</v>
      </c>
      <c r="BR133" s="135">
        <f t="shared" si="95"/>
        <v>0</v>
      </c>
      <c r="BS133" s="135">
        <f t="shared" si="95"/>
        <v>0</v>
      </c>
      <c r="BT133" s="135">
        <f t="shared" si="95"/>
        <v>0</v>
      </c>
      <c r="BU133" s="135">
        <f t="shared" si="95"/>
        <v>0</v>
      </c>
      <c r="BV133" s="135">
        <f t="shared" si="95"/>
        <v>0</v>
      </c>
      <c r="BW133" s="135">
        <f t="shared" si="95"/>
        <v>0</v>
      </c>
      <c r="BX133" s="135">
        <f t="shared" si="95"/>
        <v>0</v>
      </c>
      <c r="BY133" s="135">
        <f t="shared" si="95"/>
        <v>0</v>
      </c>
      <c r="BZ133" s="135">
        <f t="shared" si="95"/>
        <v>0</v>
      </c>
      <c r="CA133" s="135">
        <f t="shared" si="95"/>
        <v>0</v>
      </c>
      <c r="CB133" s="135">
        <f t="shared" si="95"/>
        <v>0</v>
      </c>
      <c r="CC133" s="135">
        <f t="shared" si="95"/>
        <v>0</v>
      </c>
      <c r="CD133" s="135">
        <f t="shared" si="95"/>
        <v>0</v>
      </c>
      <c r="CE133" s="135">
        <f t="shared" si="95"/>
        <v>0</v>
      </c>
      <c r="CF133" s="135">
        <f t="shared" si="95"/>
        <v>0</v>
      </c>
    </row>
    <row r="134" spans="3:84" hidden="1" x14ac:dyDescent="0.3">
      <c r="C134" s="135">
        <v>5</v>
      </c>
      <c r="D134" s="135" t="str">
        <f t="shared" ref="D134:BO134" si="96">+D77</f>
        <v/>
      </c>
      <c r="E134" s="135">
        <f t="shared" si="96"/>
        <v>0</v>
      </c>
      <c r="F134" s="135">
        <f t="shared" si="96"/>
        <v>0</v>
      </c>
      <c r="G134" s="135">
        <f t="shared" si="96"/>
        <v>0</v>
      </c>
      <c r="H134" s="135">
        <f t="shared" si="96"/>
        <v>0</v>
      </c>
      <c r="I134" s="135">
        <f t="shared" si="96"/>
        <v>0</v>
      </c>
      <c r="J134" s="135">
        <f t="shared" si="96"/>
        <v>0</v>
      </c>
      <c r="K134" s="135">
        <f t="shared" si="96"/>
        <v>0</v>
      </c>
      <c r="L134" s="135">
        <f t="shared" si="96"/>
        <v>0</v>
      </c>
      <c r="M134" s="135">
        <f t="shared" si="96"/>
        <v>0</v>
      </c>
      <c r="N134" s="135">
        <f t="shared" si="96"/>
        <v>0</v>
      </c>
      <c r="O134" s="135">
        <f t="shared" si="96"/>
        <v>0</v>
      </c>
      <c r="P134" s="135">
        <f t="shared" si="96"/>
        <v>0</v>
      </c>
      <c r="Q134" s="135">
        <f t="shared" si="96"/>
        <v>0</v>
      </c>
      <c r="R134" s="135">
        <f t="shared" si="96"/>
        <v>0</v>
      </c>
      <c r="S134" s="135">
        <f t="shared" si="96"/>
        <v>0</v>
      </c>
      <c r="T134" s="135">
        <f t="shared" si="96"/>
        <v>0</v>
      </c>
      <c r="U134" s="135">
        <f t="shared" si="96"/>
        <v>0</v>
      </c>
      <c r="V134" s="135">
        <f t="shared" si="96"/>
        <v>0</v>
      </c>
      <c r="W134" s="135">
        <f t="shared" si="96"/>
        <v>0</v>
      </c>
      <c r="X134" s="135">
        <f t="shared" si="96"/>
        <v>0</v>
      </c>
      <c r="Y134" s="135">
        <f t="shared" si="96"/>
        <v>0</v>
      </c>
      <c r="Z134" s="135">
        <f t="shared" si="96"/>
        <v>0</v>
      </c>
      <c r="AA134" s="135">
        <f t="shared" si="96"/>
        <v>0</v>
      </c>
      <c r="AB134" s="135">
        <f t="shared" si="96"/>
        <v>0</v>
      </c>
      <c r="AC134" s="135">
        <f t="shared" si="96"/>
        <v>0</v>
      </c>
      <c r="AD134" s="135">
        <f t="shared" si="96"/>
        <v>0</v>
      </c>
      <c r="AE134" s="135">
        <f t="shared" si="96"/>
        <v>0</v>
      </c>
      <c r="AF134" s="135">
        <f t="shared" si="96"/>
        <v>0</v>
      </c>
      <c r="AG134" s="135">
        <f t="shared" si="96"/>
        <v>0</v>
      </c>
      <c r="AH134" s="135">
        <f t="shared" si="96"/>
        <v>0</v>
      </c>
      <c r="AI134" s="135">
        <f t="shared" si="96"/>
        <v>0</v>
      </c>
      <c r="AJ134" s="135">
        <f t="shared" si="96"/>
        <v>0</v>
      </c>
      <c r="AK134" s="135">
        <f t="shared" si="96"/>
        <v>0</v>
      </c>
      <c r="AL134" s="135">
        <f t="shared" si="96"/>
        <v>0</v>
      </c>
      <c r="AM134" s="135">
        <f t="shared" si="96"/>
        <v>0</v>
      </c>
      <c r="AN134" s="135">
        <f t="shared" si="96"/>
        <v>0</v>
      </c>
      <c r="AO134" s="135">
        <f t="shared" si="96"/>
        <v>0</v>
      </c>
      <c r="AP134" s="135">
        <f t="shared" si="96"/>
        <v>0</v>
      </c>
      <c r="AQ134" s="135">
        <f t="shared" si="96"/>
        <v>0</v>
      </c>
      <c r="AR134" s="135">
        <f t="shared" si="96"/>
        <v>0</v>
      </c>
      <c r="AS134" s="135">
        <f t="shared" si="96"/>
        <v>0</v>
      </c>
      <c r="AT134" s="135">
        <f t="shared" si="96"/>
        <v>0</v>
      </c>
      <c r="AU134" s="135">
        <f t="shared" si="96"/>
        <v>0</v>
      </c>
      <c r="AV134" s="135">
        <f t="shared" si="96"/>
        <v>0</v>
      </c>
      <c r="AW134" s="135">
        <f t="shared" si="96"/>
        <v>0</v>
      </c>
      <c r="AX134" s="135">
        <f t="shared" si="96"/>
        <v>0</v>
      </c>
      <c r="AY134" s="135">
        <f t="shared" si="96"/>
        <v>0</v>
      </c>
      <c r="AZ134" s="135">
        <f t="shared" si="96"/>
        <v>0</v>
      </c>
      <c r="BA134" s="135">
        <f t="shared" si="96"/>
        <v>0</v>
      </c>
      <c r="BB134" s="135">
        <f t="shared" si="96"/>
        <v>0</v>
      </c>
      <c r="BC134" s="135">
        <f t="shared" si="96"/>
        <v>0</v>
      </c>
      <c r="BD134" s="135">
        <f t="shared" si="96"/>
        <v>0</v>
      </c>
      <c r="BE134" s="135">
        <f t="shared" si="96"/>
        <v>0</v>
      </c>
      <c r="BF134" s="135">
        <f t="shared" si="96"/>
        <v>0</v>
      </c>
      <c r="BG134" s="135">
        <f t="shared" si="96"/>
        <v>0</v>
      </c>
      <c r="BH134" s="135">
        <f t="shared" si="96"/>
        <v>0</v>
      </c>
      <c r="BI134" s="135">
        <f t="shared" si="96"/>
        <v>0</v>
      </c>
      <c r="BJ134" s="135">
        <f t="shared" si="96"/>
        <v>0</v>
      </c>
      <c r="BK134" s="135">
        <f t="shared" si="96"/>
        <v>0</v>
      </c>
      <c r="BL134" s="135">
        <f t="shared" si="96"/>
        <v>0</v>
      </c>
      <c r="BM134" s="135">
        <f t="shared" si="96"/>
        <v>0</v>
      </c>
      <c r="BN134" s="135">
        <f t="shared" si="96"/>
        <v>0</v>
      </c>
      <c r="BO134" s="135">
        <f t="shared" si="96"/>
        <v>0</v>
      </c>
      <c r="BP134" s="135">
        <f t="shared" ref="BP134:CF134" si="97">+BP77</f>
        <v>0</v>
      </c>
      <c r="BQ134" s="135">
        <f t="shared" si="97"/>
        <v>0</v>
      </c>
      <c r="BR134" s="135">
        <f t="shared" si="97"/>
        <v>0</v>
      </c>
      <c r="BS134" s="135">
        <f t="shared" si="97"/>
        <v>0</v>
      </c>
      <c r="BT134" s="135">
        <f t="shared" si="97"/>
        <v>0</v>
      </c>
      <c r="BU134" s="135">
        <f t="shared" si="97"/>
        <v>0</v>
      </c>
      <c r="BV134" s="135">
        <f t="shared" si="97"/>
        <v>0</v>
      </c>
      <c r="BW134" s="135">
        <f t="shared" si="97"/>
        <v>0</v>
      </c>
      <c r="BX134" s="135">
        <f t="shared" si="97"/>
        <v>0</v>
      </c>
      <c r="BY134" s="135">
        <f t="shared" si="97"/>
        <v>0</v>
      </c>
      <c r="BZ134" s="135">
        <f t="shared" si="97"/>
        <v>0</v>
      </c>
      <c r="CA134" s="135">
        <f t="shared" si="97"/>
        <v>0</v>
      </c>
      <c r="CB134" s="135">
        <f t="shared" si="97"/>
        <v>0</v>
      </c>
      <c r="CC134" s="135">
        <f t="shared" si="97"/>
        <v>0</v>
      </c>
      <c r="CD134" s="135">
        <f t="shared" si="97"/>
        <v>0</v>
      </c>
      <c r="CE134" s="135">
        <f t="shared" si="97"/>
        <v>0</v>
      </c>
      <c r="CF134" s="135">
        <f t="shared" si="97"/>
        <v>0</v>
      </c>
    </row>
    <row r="135" spans="3:84" hidden="1" x14ac:dyDescent="0.3">
      <c r="C135" s="135">
        <v>6</v>
      </c>
      <c r="D135" s="135" t="str">
        <f t="shared" ref="D135:BO135" si="98">+D83</f>
        <v/>
      </c>
      <c r="E135" s="135">
        <f t="shared" si="98"/>
        <v>0</v>
      </c>
      <c r="F135" s="135">
        <f t="shared" si="98"/>
        <v>0</v>
      </c>
      <c r="G135" s="135">
        <f t="shared" si="98"/>
        <v>0</v>
      </c>
      <c r="H135" s="135">
        <f t="shared" si="98"/>
        <v>0</v>
      </c>
      <c r="I135" s="135">
        <f t="shared" si="98"/>
        <v>0</v>
      </c>
      <c r="J135" s="135">
        <f t="shared" si="98"/>
        <v>0</v>
      </c>
      <c r="K135" s="135">
        <f t="shared" si="98"/>
        <v>0</v>
      </c>
      <c r="L135" s="135">
        <f t="shared" si="98"/>
        <v>0</v>
      </c>
      <c r="M135" s="135">
        <f t="shared" si="98"/>
        <v>0</v>
      </c>
      <c r="N135" s="135">
        <f t="shared" si="98"/>
        <v>0</v>
      </c>
      <c r="O135" s="135">
        <f t="shared" si="98"/>
        <v>0</v>
      </c>
      <c r="P135" s="135">
        <f t="shared" si="98"/>
        <v>0</v>
      </c>
      <c r="Q135" s="135">
        <f t="shared" si="98"/>
        <v>0</v>
      </c>
      <c r="R135" s="135">
        <f t="shared" si="98"/>
        <v>0</v>
      </c>
      <c r="S135" s="135">
        <f t="shared" si="98"/>
        <v>0</v>
      </c>
      <c r="T135" s="135">
        <f t="shared" si="98"/>
        <v>0</v>
      </c>
      <c r="U135" s="135">
        <f t="shared" si="98"/>
        <v>0</v>
      </c>
      <c r="V135" s="135">
        <f t="shared" si="98"/>
        <v>0</v>
      </c>
      <c r="W135" s="135">
        <f t="shared" si="98"/>
        <v>0</v>
      </c>
      <c r="X135" s="135">
        <f t="shared" si="98"/>
        <v>0</v>
      </c>
      <c r="Y135" s="135">
        <f t="shared" si="98"/>
        <v>0</v>
      </c>
      <c r="Z135" s="135">
        <f t="shared" si="98"/>
        <v>0</v>
      </c>
      <c r="AA135" s="135">
        <f t="shared" si="98"/>
        <v>0</v>
      </c>
      <c r="AB135" s="135">
        <f t="shared" si="98"/>
        <v>0</v>
      </c>
      <c r="AC135" s="135">
        <f t="shared" si="98"/>
        <v>0</v>
      </c>
      <c r="AD135" s="135">
        <f t="shared" si="98"/>
        <v>0</v>
      </c>
      <c r="AE135" s="135">
        <f t="shared" si="98"/>
        <v>0</v>
      </c>
      <c r="AF135" s="135">
        <f t="shared" si="98"/>
        <v>0</v>
      </c>
      <c r="AG135" s="135">
        <f t="shared" si="98"/>
        <v>0</v>
      </c>
      <c r="AH135" s="135">
        <f t="shared" si="98"/>
        <v>0</v>
      </c>
      <c r="AI135" s="135">
        <f t="shared" si="98"/>
        <v>0</v>
      </c>
      <c r="AJ135" s="135">
        <f t="shared" si="98"/>
        <v>0</v>
      </c>
      <c r="AK135" s="135">
        <f t="shared" si="98"/>
        <v>0</v>
      </c>
      <c r="AL135" s="135">
        <f t="shared" si="98"/>
        <v>0</v>
      </c>
      <c r="AM135" s="135">
        <f t="shared" si="98"/>
        <v>0</v>
      </c>
      <c r="AN135" s="135">
        <f t="shared" si="98"/>
        <v>0</v>
      </c>
      <c r="AO135" s="135">
        <f t="shared" si="98"/>
        <v>0</v>
      </c>
      <c r="AP135" s="135">
        <f t="shared" si="98"/>
        <v>0</v>
      </c>
      <c r="AQ135" s="135">
        <f t="shared" si="98"/>
        <v>0</v>
      </c>
      <c r="AR135" s="135">
        <f t="shared" si="98"/>
        <v>0</v>
      </c>
      <c r="AS135" s="135">
        <f t="shared" si="98"/>
        <v>0</v>
      </c>
      <c r="AT135" s="135">
        <f t="shared" si="98"/>
        <v>0</v>
      </c>
      <c r="AU135" s="135">
        <f t="shared" si="98"/>
        <v>0</v>
      </c>
      <c r="AV135" s="135">
        <f t="shared" si="98"/>
        <v>0</v>
      </c>
      <c r="AW135" s="135">
        <f t="shared" si="98"/>
        <v>0</v>
      </c>
      <c r="AX135" s="135">
        <f t="shared" si="98"/>
        <v>0</v>
      </c>
      <c r="AY135" s="135">
        <f t="shared" si="98"/>
        <v>0</v>
      </c>
      <c r="AZ135" s="135">
        <f t="shared" si="98"/>
        <v>0</v>
      </c>
      <c r="BA135" s="135">
        <f t="shared" si="98"/>
        <v>0</v>
      </c>
      <c r="BB135" s="135">
        <f t="shared" si="98"/>
        <v>0</v>
      </c>
      <c r="BC135" s="135">
        <f t="shared" si="98"/>
        <v>0</v>
      </c>
      <c r="BD135" s="135">
        <f t="shared" si="98"/>
        <v>0</v>
      </c>
      <c r="BE135" s="135">
        <f t="shared" si="98"/>
        <v>0</v>
      </c>
      <c r="BF135" s="135">
        <f t="shared" si="98"/>
        <v>0</v>
      </c>
      <c r="BG135" s="135">
        <f t="shared" si="98"/>
        <v>0</v>
      </c>
      <c r="BH135" s="135">
        <f t="shared" si="98"/>
        <v>0</v>
      </c>
      <c r="BI135" s="135">
        <f t="shared" si="98"/>
        <v>0</v>
      </c>
      <c r="BJ135" s="135">
        <f t="shared" si="98"/>
        <v>0</v>
      </c>
      <c r="BK135" s="135">
        <f t="shared" si="98"/>
        <v>0</v>
      </c>
      <c r="BL135" s="135">
        <f t="shared" si="98"/>
        <v>0</v>
      </c>
      <c r="BM135" s="135">
        <f t="shared" si="98"/>
        <v>0</v>
      </c>
      <c r="BN135" s="135">
        <f t="shared" si="98"/>
        <v>0</v>
      </c>
      <c r="BO135" s="135">
        <f t="shared" si="98"/>
        <v>0</v>
      </c>
      <c r="BP135" s="135">
        <f t="shared" ref="BP135:CF135" si="99">+BP83</f>
        <v>0</v>
      </c>
      <c r="BQ135" s="135">
        <f t="shared" si="99"/>
        <v>0</v>
      </c>
      <c r="BR135" s="135">
        <f t="shared" si="99"/>
        <v>0</v>
      </c>
      <c r="BS135" s="135">
        <f t="shared" si="99"/>
        <v>0</v>
      </c>
      <c r="BT135" s="135">
        <f t="shared" si="99"/>
        <v>0</v>
      </c>
      <c r="BU135" s="135">
        <f t="shared" si="99"/>
        <v>0</v>
      </c>
      <c r="BV135" s="135">
        <f t="shared" si="99"/>
        <v>0</v>
      </c>
      <c r="BW135" s="135">
        <f t="shared" si="99"/>
        <v>0</v>
      </c>
      <c r="BX135" s="135">
        <f t="shared" si="99"/>
        <v>0</v>
      </c>
      <c r="BY135" s="135">
        <f t="shared" si="99"/>
        <v>0</v>
      </c>
      <c r="BZ135" s="135">
        <f t="shared" si="99"/>
        <v>0</v>
      </c>
      <c r="CA135" s="135">
        <f t="shared" si="99"/>
        <v>0</v>
      </c>
      <c r="CB135" s="135">
        <f t="shared" si="99"/>
        <v>0</v>
      </c>
      <c r="CC135" s="135">
        <f t="shared" si="99"/>
        <v>0</v>
      </c>
      <c r="CD135" s="135">
        <f t="shared" si="99"/>
        <v>0</v>
      </c>
      <c r="CE135" s="135">
        <f t="shared" si="99"/>
        <v>0</v>
      </c>
      <c r="CF135" s="135">
        <f t="shared" si="99"/>
        <v>0</v>
      </c>
    </row>
    <row r="136" spans="3:84" hidden="1" x14ac:dyDescent="0.3">
      <c r="C136" s="135">
        <v>7</v>
      </c>
      <c r="D136" s="135" t="str">
        <f t="shared" ref="D136:BO136" si="100">+D89</f>
        <v/>
      </c>
      <c r="E136" s="135">
        <f t="shared" si="100"/>
        <v>0</v>
      </c>
      <c r="F136" s="135">
        <f t="shared" si="100"/>
        <v>0</v>
      </c>
      <c r="G136" s="135">
        <f t="shared" si="100"/>
        <v>0</v>
      </c>
      <c r="H136" s="135">
        <f t="shared" si="100"/>
        <v>0</v>
      </c>
      <c r="I136" s="135">
        <f t="shared" si="100"/>
        <v>0</v>
      </c>
      <c r="J136" s="135">
        <f t="shared" si="100"/>
        <v>0</v>
      </c>
      <c r="K136" s="135">
        <f t="shared" si="100"/>
        <v>0</v>
      </c>
      <c r="L136" s="135">
        <f t="shared" si="100"/>
        <v>0</v>
      </c>
      <c r="M136" s="135">
        <f t="shared" si="100"/>
        <v>0</v>
      </c>
      <c r="N136" s="135">
        <f t="shared" si="100"/>
        <v>0</v>
      </c>
      <c r="O136" s="135">
        <f t="shared" si="100"/>
        <v>0</v>
      </c>
      <c r="P136" s="135">
        <f t="shared" si="100"/>
        <v>0</v>
      </c>
      <c r="Q136" s="135">
        <f t="shared" si="100"/>
        <v>0</v>
      </c>
      <c r="R136" s="135">
        <f t="shared" si="100"/>
        <v>0</v>
      </c>
      <c r="S136" s="135">
        <f t="shared" si="100"/>
        <v>0</v>
      </c>
      <c r="T136" s="135">
        <f t="shared" si="100"/>
        <v>0</v>
      </c>
      <c r="U136" s="135">
        <f t="shared" si="100"/>
        <v>0</v>
      </c>
      <c r="V136" s="135">
        <f t="shared" si="100"/>
        <v>0</v>
      </c>
      <c r="W136" s="135">
        <f t="shared" si="100"/>
        <v>0</v>
      </c>
      <c r="X136" s="135">
        <f t="shared" si="100"/>
        <v>0</v>
      </c>
      <c r="Y136" s="135">
        <f t="shared" si="100"/>
        <v>0</v>
      </c>
      <c r="Z136" s="135">
        <f t="shared" si="100"/>
        <v>0</v>
      </c>
      <c r="AA136" s="135">
        <f t="shared" si="100"/>
        <v>0</v>
      </c>
      <c r="AB136" s="135">
        <f t="shared" si="100"/>
        <v>0</v>
      </c>
      <c r="AC136" s="135">
        <f t="shared" si="100"/>
        <v>0</v>
      </c>
      <c r="AD136" s="135">
        <f t="shared" si="100"/>
        <v>0</v>
      </c>
      <c r="AE136" s="135">
        <f t="shared" si="100"/>
        <v>0</v>
      </c>
      <c r="AF136" s="135">
        <f t="shared" si="100"/>
        <v>0</v>
      </c>
      <c r="AG136" s="135">
        <f t="shared" si="100"/>
        <v>0</v>
      </c>
      <c r="AH136" s="135">
        <f t="shared" si="100"/>
        <v>0</v>
      </c>
      <c r="AI136" s="135">
        <f t="shared" si="100"/>
        <v>0</v>
      </c>
      <c r="AJ136" s="135">
        <f t="shared" si="100"/>
        <v>0</v>
      </c>
      <c r="AK136" s="135">
        <f t="shared" si="100"/>
        <v>0</v>
      </c>
      <c r="AL136" s="135">
        <f t="shared" si="100"/>
        <v>0</v>
      </c>
      <c r="AM136" s="135">
        <f t="shared" si="100"/>
        <v>0</v>
      </c>
      <c r="AN136" s="135">
        <f t="shared" si="100"/>
        <v>0</v>
      </c>
      <c r="AO136" s="135">
        <f t="shared" si="100"/>
        <v>0</v>
      </c>
      <c r="AP136" s="135">
        <f t="shared" si="100"/>
        <v>0</v>
      </c>
      <c r="AQ136" s="135">
        <f t="shared" si="100"/>
        <v>0</v>
      </c>
      <c r="AR136" s="135">
        <f t="shared" si="100"/>
        <v>0</v>
      </c>
      <c r="AS136" s="135">
        <f t="shared" si="100"/>
        <v>0</v>
      </c>
      <c r="AT136" s="135">
        <f t="shared" si="100"/>
        <v>0</v>
      </c>
      <c r="AU136" s="135">
        <f t="shared" si="100"/>
        <v>0</v>
      </c>
      <c r="AV136" s="135">
        <f t="shared" si="100"/>
        <v>0</v>
      </c>
      <c r="AW136" s="135">
        <f t="shared" si="100"/>
        <v>0</v>
      </c>
      <c r="AX136" s="135">
        <f t="shared" si="100"/>
        <v>0</v>
      </c>
      <c r="AY136" s="135">
        <f t="shared" si="100"/>
        <v>0</v>
      </c>
      <c r="AZ136" s="135">
        <f t="shared" si="100"/>
        <v>0</v>
      </c>
      <c r="BA136" s="135">
        <f t="shared" si="100"/>
        <v>0</v>
      </c>
      <c r="BB136" s="135">
        <f t="shared" si="100"/>
        <v>0</v>
      </c>
      <c r="BC136" s="135">
        <f t="shared" si="100"/>
        <v>0</v>
      </c>
      <c r="BD136" s="135">
        <f t="shared" si="100"/>
        <v>0</v>
      </c>
      <c r="BE136" s="135">
        <f t="shared" si="100"/>
        <v>0</v>
      </c>
      <c r="BF136" s="135">
        <f t="shared" si="100"/>
        <v>0</v>
      </c>
      <c r="BG136" s="135">
        <f t="shared" si="100"/>
        <v>0</v>
      </c>
      <c r="BH136" s="135">
        <f t="shared" si="100"/>
        <v>0</v>
      </c>
      <c r="BI136" s="135">
        <f t="shared" si="100"/>
        <v>0</v>
      </c>
      <c r="BJ136" s="135">
        <f t="shared" si="100"/>
        <v>0</v>
      </c>
      <c r="BK136" s="135">
        <f t="shared" si="100"/>
        <v>0</v>
      </c>
      <c r="BL136" s="135">
        <f t="shared" si="100"/>
        <v>0</v>
      </c>
      <c r="BM136" s="135">
        <f t="shared" si="100"/>
        <v>0</v>
      </c>
      <c r="BN136" s="135">
        <f t="shared" si="100"/>
        <v>0</v>
      </c>
      <c r="BO136" s="135">
        <f t="shared" si="100"/>
        <v>0</v>
      </c>
      <c r="BP136" s="135">
        <f t="shared" ref="BP136:CF136" si="101">+BP89</f>
        <v>0</v>
      </c>
      <c r="BQ136" s="135">
        <f t="shared" si="101"/>
        <v>0</v>
      </c>
      <c r="BR136" s="135">
        <f t="shared" si="101"/>
        <v>0</v>
      </c>
      <c r="BS136" s="135">
        <f t="shared" si="101"/>
        <v>0</v>
      </c>
      <c r="BT136" s="135">
        <f t="shared" si="101"/>
        <v>0</v>
      </c>
      <c r="BU136" s="135">
        <f t="shared" si="101"/>
        <v>0</v>
      </c>
      <c r="BV136" s="135">
        <f t="shared" si="101"/>
        <v>0</v>
      </c>
      <c r="BW136" s="135">
        <f t="shared" si="101"/>
        <v>0</v>
      </c>
      <c r="BX136" s="135">
        <f t="shared" si="101"/>
        <v>0</v>
      </c>
      <c r="BY136" s="135">
        <f t="shared" si="101"/>
        <v>0</v>
      </c>
      <c r="BZ136" s="135">
        <f t="shared" si="101"/>
        <v>0</v>
      </c>
      <c r="CA136" s="135">
        <f t="shared" si="101"/>
        <v>0</v>
      </c>
      <c r="CB136" s="135">
        <f t="shared" si="101"/>
        <v>0</v>
      </c>
      <c r="CC136" s="135">
        <f t="shared" si="101"/>
        <v>0</v>
      </c>
      <c r="CD136" s="135">
        <f t="shared" si="101"/>
        <v>0</v>
      </c>
      <c r="CE136" s="135">
        <f t="shared" si="101"/>
        <v>0</v>
      </c>
      <c r="CF136" s="135">
        <f t="shared" si="101"/>
        <v>0</v>
      </c>
    </row>
    <row r="137" spans="3:84" hidden="1" x14ac:dyDescent="0.3">
      <c r="C137" s="135">
        <v>8</v>
      </c>
      <c r="D137" s="135" t="str">
        <f t="shared" ref="D137:BO137" si="102">+D95</f>
        <v/>
      </c>
      <c r="E137" s="135">
        <f t="shared" si="102"/>
        <v>0</v>
      </c>
      <c r="F137" s="135">
        <f t="shared" si="102"/>
        <v>0</v>
      </c>
      <c r="G137" s="135">
        <f t="shared" si="102"/>
        <v>0</v>
      </c>
      <c r="H137" s="135">
        <f t="shared" si="102"/>
        <v>0</v>
      </c>
      <c r="I137" s="135">
        <f t="shared" si="102"/>
        <v>0</v>
      </c>
      <c r="J137" s="135">
        <f t="shared" si="102"/>
        <v>0</v>
      </c>
      <c r="K137" s="135">
        <f t="shared" si="102"/>
        <v>0</v>
      </c>
      <c r="L137" s="135">
        <f t="shared" si="102"/>
        <v>0</v>
      </c>
      <c r="M137" s="135">
        <f t="shared" si="102"/>
        <v>0</v>
      </c>
      <c r="N137" s="135">
        <f t="shared" si="102"/>
        <v>0</v>
      </c>
      <c r="O137" s="135">
        <f t="shared" si="102"/>
        <v>0</v>
      </c>
      <c r="P137" s="135">
        <f t="shared" si="102"/>
        <v>0</v>
      </c>
      <c r="Q137" s="135">
        <f t="shared" si="102"/>
        <v>0</v>
      </c>
      <c r="R137" s="135">
        <f t="shared" si="102"/>
        <v>0</v>
      </c>
      <c r="S137" s="135">
        <f t="shared" si="102"/>
        <v>0</v>
      </c>
      <c r="T137" s="135">
        <f t="shared" si="102"/>
        <v>0</v>
      </c>
      <c r="U137" s="135">
        <f t="shared" si="102"/>
        <v>0</v>
      </c>
      <c r="V137" s="135">
        <f t="shared" si="102"/>
        <v>0</v>
      </c>
      <c r="W137" s="135">
        <f t="shared" si="102"/>
        <v>0</v>
      </c>
      <c r="X137" s="135">
        <f t="shared" si="102"/>
        <v>0</v>
      </c>
      <c r="Y137" s="135">
        <f t="shared" si="102"/>
        <v>0</v>
      </c>
      <c r="Z137" s="135">
        <f t="shared" si="102"/>
        <v>0</v>
      </c>
      <c r="AA137" s="135">
        <f t="shared" si="102"/>
        <v>0</v>
      </c>
      <c r="AB137" s="135">
        <f t="shared" si="102"/>
        <v>0</v>
      </c>
      <c r="AC137" s="135">
        <f t="shared" si="102"/>
        <v>0</v>
      </c>
      <c r="AD137" s="135">
        <f t="shared" si="102"/>
        <v>0</v>
      </c>
      <c r="AE137" s="135">
        <f t="shared" si="102"/>
        <v>0</v>
      </c>
      <c r="AF137" s="135">
        <f t="shared" si="102"/>
        <v>0</v>
      </c>
      <c r="AG137" s="135">
        <f t="shared" si="102"/>
        <v>0</v>
      </c>
      <c r="AH137" s="135">
        <f t="shared" si="102"/>
        <v>0</v>
      </c>
      <c r="AI137" s="135">
        <f t="shared" si="102"/>
        <v>0</v>
      </c>
      <c r="AJ137" s="135">
        <f t="shared" si="102"/>
        <v>0</v>
      </c>
      <c r="AK137" s="135">
        <f t="shared" si="102"/>
        <v>0</v>
      </c>
      <c r="AL137" s="135">
        <f t="shared" si="102"/>
        <v>0</v>
      </c>
      <c r="AM137" s="135">
        <f t="shared" si="102"/>
        <v>0</v>
      </c>
      <c r="AN137" s="135">
        <f t="shared" si="102"/>
        <v>0</v>
      </c>
      <c r="AO137" s="135">
        <f t="shared" si="102"/>
        <v>0</v>
      </c>
      <c r="AP137" s="135">
        <f t="shared" si="102"/>
        <v>0</v>
      </c>
      <c r="AQ137" s="135">
        <f t="shared" si="102"/>
        <v>0</v>
      </c>
      <c r="AR137" s="135">
        <f t="shared" si="102"/>
        <v>0</v>
      </c>
      <c r="AS137" s="135">
        <f t="shared" si="102"/>
        <v>0</v>
      </c>
      <c r="AT137" s="135">
        <f t="shared" si="102"/>
        <v>0</v>
      </c>
      <c r="AU137" s="135">
        <f t="shared" si="102"/>
        <v>0</v>
      </c>
      <c r="AV137" s="135">
        <f t="shared" si="102"/>
        <v>0</v>
      </c>
      <c r="AW137" s="135">
        <f t="shared" si="102"/>
        <v>0</v>
      </c>
      <c r="AX137" s="135">
        <f t="shared" si="102"/>
        <v>0</v>
      </c>
      <c r="AY137" s="135">
        <f t="shared" si="102"/>
        <v>0</v>
      </c>
      <c r="AZ137" s="135">
        <f t="shared" si="102"/>
        <v>0</v>
      </c>
      <c r="BA137" s="135">
        <f t="shared" si="102"/>
        <v>0</v>
      </c>
      <c r="BB137" s="135">
        <f t="shared" si="102"/>
        <v>0</v>
      </c>
      <c r="BC137" s="135">
        <f t="shared" si="102"/>
        <v>0</v>
      </c>
      <c r="BD137" s="135">
        <f t="shared" si="102"/>
        <v>0</v>
      </c>
      <c r="BE137" s="135">
        <f t="shared" si="102"/>
        <v>0</v>
      </c>
      <c r="BF137" s="135">
        <f t="shared" si="102"/>
        <v>0</v>
      </c>
      <c r="BG137" s="135">
        <f t="shared" si="102"/>
        <v>0</v>
      </c>
      <c r="BH137" s="135">
        <f t="shared" si="102"/>
        <v>0</v>
      </c>
      <c r="BI137" s="135">
        <f t="shared" si="102"/>
        <v>0</v>
      </c>
      <c r="BJ137" s="135">
        <f t="shared" si="102"/>
        <v>0</v>
      </c>
      <c r="BK137" s="135">
        <f t="shared" si="102"/>
        <v>0</v>
      </c>
      <c r="BL137" s="135">
        <f t="shared" si="102"/>
        <v>0</v>
      </c>
      <c r="BM137" s="135">
        <f t="shared" si="102"/>
        <v>0</v>
      </c>
      <c r="BN137" s="135">
        <f t="shared" si="102"/>
        <v>0</v>
      </c>
      <c r="BO137" s="135">
        <f t="shared" si="102"/>
        <v>0</v>
      </c>
      <c r="BP137" s="135">
        <f t="shared" ref="BP137:CF137" si="103">+BP95</f>
        <v>0</v>
      </c>
      <c r="BQ137" s="135">
        <f t="shared" si="103"/>
        <v>0</v>
      </c>
      <c r="BR137" s="135">
        <f t="shared" si="103"/>
        <v>0</v>
      </c>
      <c r="BS137" s="135">
        <f t="shared" si="103"/>
        <v>0</v>
      </c>
      <c r="BT137" s="135">
        <f t="shared" si="103"/>
        <v>0</v>
      </c>
      <c r="BU137" s="135">
        <f t="shared" si="103"/>
        <v>0</v>
      </c>
      <c r="BV137" s="135">
        <f t="shared" si="103"/>
        <v>0</v>
      </c>
      <c r="BW137" s="135">
        <f t="shared" si="103"/>
        <v>0</v>
      </c>
      <c r="BX137" s="135">
        <f t="shared" si="103"/>
        <v>0</v>
      </c>
      <c r="BY137" s="135">
        <f t="shared" si="103"/>
        <v>0</v>
      </c>
      <c r="BZ137" s="135">
        <f t="shared" si="103"/>
        <v>0</v>
      </c>
      <c r="CA137" s="135">
        <f t="shared" si="103"/>
        <v>0</v>
      </c>
      <c r="CB137" s="135">
        <f t="shared" si="103"/>
        <v>0</v>
      </c>
      <c r="CC137" s="135">
        <f t="shared" si="103"/>
        <v>0</v>
      </c>
      <c r="CD137" s="135">
        <f t="shared" si="103"/>
        <v>0</v>
      </c>
      <c r="CE137" s="135">
        <f t="shared" si="103"/>
        <v>0</v>
      </c>
      <c r="CF137" s="135">
        <f t="shared" si="103"/>
        <v>0</v>
      </c>
    </row>
    <row r="138" spans="3:84" hidden="1" x14ac:dyDescent="0.3">
      <c r="C138" s="135">
        <v>9</v>
      </c>
      <c r="D138" s="135" t="str">
        <f t="shared" ref="D138:BO138" si="104">+D101</f>
        <v/>
      </c>
      <c r="E138" s="135">
        <f t="shared" si="104"/>
        <v>0</v>
      </c>
      <c r="F138" s="135">
        <f t="shared" si="104"/>
        <v>0</v>
      </c>
      <c r="G138" s="135">
        <f t="shared" si="104"/>
        <v>0</v>
      </c>
      <c r="H138" s="135">
        <f t="shared" si="104"/>
        <v>0</v>
      </c>
      <c r="I138" s="135">
        <f t="shared" si="104"/>
        <v>0</v>
      </c>
      <c r="J138" s="135">
        <f t="shared" si="104"/>
        <v>0</v>
      </c>
      <c r="K138" s="135">
        <f t="shared" si="104"/>
        <v>0</v>
      </c>
      <c r="L138" s="135">
        <f t="shared" si="104"/>
        <v>0</v>
      </c>
      <c r="M138" s="135">
        <f t="shared" si="104"/>
        <v>0</v>
      </c>
      <c r="N138" s="135">
        <f t="shared" si="104"/>
        <v>0</v>
      </c>
      <c r="O138" s="135">
        <f t="shared" si="104"/>
        <v>0</v>
      </c>
      <c r="P138" s="135">
        <f t="shared" si="104"/>
        <v>0</v>
      </c>
      <c r="Q138" s="135">
        <f t="shared" si="104"/>
        <v>0</v>
      </c>
      <c r="R138" s="135">
        <f t="shared" si="104"/>
        <v>0</v>
      </c>
      <c r="S138" s="135">
        <f t="shared" si="104"/>
        <v>0</v>
      </c>
      <c r="T138" s="135">
        <f t="shared" si="104"/>
        <v>0</v>
      </c>
      <c r="U138" s="135">
        <f t="shared" si="104"/>
        <v>0</v>
      </c>
      <c r="V138" s="135">
        <f t="shared" si="104"/>
        <v>0</v>
      </c>
      <c r="W138" s="135">
        <f t="shared" si="104"/>
        <v>0</v>
      </c>
      <c r="X138" s="135">
        <f t="shared" si="104"/>
        <v>0</v>
      </c>
      <c r="Y138" s="135">
        <f t="shared" si="104"/>
        <v>0</v>
      </c>
      <c r="Z138" s="135">
        <f t="shared" si="104"/>
        <v>0</v>
      </c>
      <c r="AA138" s="135">
        <f t="shared" si="104"/>
        <v>0</v>
      </c>
      <c r="AB138" s="135">
        <f t="shared" si="104"/>
        <v>0</v>
      </c>
      <c r="AC138" s="135">
        <f t="shared" si="104"/>
        <v>0</v>
      </c>
      <c r="AD138" s="135">
        <f t="shared" si="104"/>
        <v>0</v>
      </c>
      <c r="AE138" s="135">
        <f t="shared" si="104"/>
        <v>0</v>
      </c>
      <c r="AF138" s="135">
        <f t="shared" si="104"/>
        <v>0</v>
      </c>
      <c r="AG138" s="135">
        <f t="shared" si="104"/>
        <v>0</v>
      </c>
      <c r="AH138" s="135">
        <f t="shared" si="104"/>
        <v>0</v>
      </c>
      <c r="AI138" s="135">
        <f t="shared" si="104"/>
        <v>0</v>
      </c>
      <c r="AJ138" s="135">
        <f t="shared" si="104"/>
        <v>0</v>
      </c>
      <c r="AK138" s="135">
        <f t="shared" si="104"/>
        <v>0</v>
      </c>
      <c r="AL138" s="135">
        <f t="shared" si="104"/>
        <v>0</v>
      </c>
      <c r="AM138" s="135">
        <f t="shared" si="104"/>
        <v>0</v>
      </c>
      <c r="AN138" s="135">
        <f t="shared" si="104"/>
        <v>0</v>
      </c>
      <c r="AO138" s="135">
        <f t="shared" si="104"/>
        <v>0</v>
      </c>
      <c r="AP138" s="135">
        <f t="shared" si="104"/>
        <v>0</v>
      </c>
      <c r="AQ138" s="135">
        <f t="shared" si="104"/>
        <v>0</v>
      </c>
      <c r="AR138" s="135">
        <f t="shared" si="104"/>
        <v>0</v>
      </c>
      <c r="AS138" s="135">
        <f t="shared" si="104"/>
        <v>0</v>
      </c>
      <c r="AT138" s="135">
        <f t="shared" si="104"/>
        <v>0</v>
      </c>
      <c r="AU138" s="135">
        <f t="shared" si="104"/>
        <v>0</v>
      </c>
      <c r="AV138" s="135">
        <f t="shared" si="104"/>
        <v>0</v>
      </c>
      <c r="AW138" s="135">
        <f t="shared" si="104"/>
        <v>0</v>
      </c>
      <c r="AX138" s="135">
        <f t="shared" si="104"/>
        <v>0</v>
      </c>
      <c r="AY138" s="135">
        <f t="shared" si="104"/>
        <v>0</v>
      </c>
      <c r="AZ138" s="135">
        <f t="shared" si="104"/>
        <v>0</v>
      </c>
      <c r="BA138" s="135">
        <f t="shared" si="104"/>
        <v>0</v>
      </c>
      <c r="BB138" s="135">
        <f t="shared" si="104"/>
        <v>0</v>
      </c>
      <c r="BC138" s="135">
        <f t="shared" si="104"/>
        <v>0</v>
      </c>
      <c r="BD138" s="135">
        <f t="shared" si="104"/>
        <v>0</v>
      </c>
      <c r="BE138" s="135">
        <f t="shared" si="104"/>
        <v>0</v>
      </c>
      <c r="BF138" s="135">
        <f t="shared" si="104"/>
        <v>0</v>
      </c>
      <c r="BG138" s="135">
        <f t="shared" si="104"/>
        <v>0</v>
      </c>
      <c r="BH138" s="135">
        <f t="shared" si="104"/>
        <v>0</v>
      </c>
      <c r="BI138" s="135">
        <f t="shared" si="104"/>
        <v>0</v>
      </c>
      <c r="BJ138" s="135">
        <f t="shared" si="104"/>
        <v>0</v>
      </c>
      <c r="BK138" s="135">
        <f t="shared" si="104"/>
        <v>0</v>
      </c>
      <c r="BL138" s="135">
        <f t="shared" si="104"/>
        <v>0</v>
      </c>
      <c r="BM138" s="135">
        <f t="shared" si="104"/>
        <v>0</v>
      </c>
      <c r="BN138" s="135">
        <f t="shared" si="104"/>
        <v>0</v>
      </c>
      <c r="BO138" s="135">
        <f t="shared" si="104"/>
        <v>0</v>
      </c>
      <c r="BP138" s="135">
        <f t="shared" ref="BP138:CF138" si="105">+BP101</f>
        <v>0</v>
      </c>
      <c r="BQ138" s="135">
        <f t="shared" si="105"/>
        <v>0</v>
      </c>
      <c r="BR138" s="135">
        <f t="shared" si="105"/>
        <v>0</v>
      </c>
      <c r="BS138" s="135">
        <f t="shared" si="105"/>
        <v>0</v>
      </c>
      <c r="BT138" s="135">
        <f t="shared" si="105"/>
        <v>0</v>
      </c>
      <c r="BU138" s="135">
        <f t="shared" si="105"/>
        <v>0</v>
      </c>
      <c r="BV138" s="135">
        <f t="shared" si="105"/>
        <v>0</v>
      </c>
      <c r="BW138" s="135">
        <f t="shared" si="105"/>
        <v>0</v>
      </c>
      <c r="BX138" s="135">
        <f t="shared" si="105"/>
        <v>0</v>
      </c>
      <c r="BY138" s="135">
        <f t="shared" si="105"/>
        <v>0</v>
      </c>
      <c r="BZ138" s="135">
        <f t="shared" si="105"/>
        <v>0</v>
      </c>
      <c r="CA138" s="135">
        <f t="shared" si="105"/>
        <v>0</v>
      </c>
      <c r="CB138" s="135">
        <f t="shared" si="105"/>
        <v>0</v>
      </c>
      <c r="CC138" s="135">
        <f t="shared" si="105"/>
        <v>0</v>
      </c>
      <c r="CD138" s="135">
        <f t="shared" si="105"/>
        <v>0</v>
      </c>
      <c r="CE138" s="135">
        <f t="shared" si="105"/>
        <v>0</v>
      </c>
      <c r="CF138" s="135">
        <f t="shared" si="105"/>
        <v>0</v>
      </c>
    </row>
    <row r="139" spans="3:84" hidden="1" x14ac:dyDescent="0.3">
      <c r="C139" s="135">
        <v>10</v>
      </c>
      <c r="D139" s="135" t="str">
        <f t="shared" ref="D139:BO139" si="106">+D107</f>
        <v/>
      </c>
      <c r="E139" s="135">
        <f t="shared" si="106"/>
        <v>0</v>
      </c>
      <c r="F139" s="135">
        <f t="shared" si="106"/>
        <v>0</v>
      </c>
      <c r="G139" s="135">
        <f t="shared" si="106"/>
        <v>0</v>
      </c>
      <c r="H139" s="135">
        <f t="shared" si="106"/>
        <v>0</v>
      </c>
      <c r="I139" s="135">
        <f t="shared" si="106"/>
        <v>0</v>
      </c>
      <c r="J139" s="135">
        <f t="shared" si="106"/>
        <v>0</v>
      </c>
      <c r="K139" s="135">
        <f t="shared" si="106"/>
        <v>0</v>
      </c>
      <c r="L139" s="135">
        <f t="shared" si="106"/>
        <v>0</v>
      </c>
      <c r="M139" s="135">
        <f t="shared" si="106"/>
        <v>0</v>
      </c>
      <c r="N139" s="135">
        <f t="shared" si="106"/>
        <v>0</v>
      </c>
      <c r="O139" s="135">
        <f t="shared" si="106"/>
        <v>0</v>
      </c>
      <c r="P139" s="135">
        <f t="shared" si="106"/>
        <v>0</v>
      </c>
      <c r="Q139" s="135">
        <f t="shared" si="106"/>
        <v>0</v>
      </c>
      <c r="R139" s="135">
        <f t="shared" si="106"/>
        <v>0</v>
      </c>
      <c r="S139" s="135">
        <f t="shared" si="106"/>
        <v>0</v>
      </c>
      <c r="T139" s="135">
        <f t="shared" si="106"/>
        <v>0</v>
      </c>
      <c r="U139" s="135">
        <f t="shared" si="106"/>
        <v>0</v>
      </c>
      <c r="V139" s="135">
        <f t="shared" si="106"/>
        <v>0</v>
      </c>
      <c r="W139" s="135">
        <f t="shared" si="106"/>
        <v>0</v>
      </c>
      <c r="X139" s="135">
        <f t="shared" si="106"/>
        <v>0</v>
      </c>
      <c r="Y139" s="135">
        <f t="shared" si="106"/>
        <v>0</v>
      </c>
      <c r="Z139" s="135">
        <f t="shared" si="106"/>
        <v>0</v>
      </c>
      <c r="AA139" s="135">
        <f t="shared" si="106"/>
        <v>0</v>
      </c>
      <c r="AB139" s="135">
        <f t="shared" si="106"/>
        <v>0</v>
      </c>
      <c r="AC139" s="135">
        <f t="shared" si="106"/>
        <v>0</v>
      </c>
      <c r="AD139" s="135">
        <f t="shared" si="106"/>
        <v>0</v>
      </c>
      <c r="AE139" s="135">
        <f t="shared" si="106"/>
        <v>0</v>
      </c>
      <c r="AF139" s="135">
        <f t="shared" si="106"/>
        <v>0</v>
      </c>
      <c r="AG139" s="135">
        <f t="shared" si="106"/>
        <v>0</v>
      </c>
      <c r="AH139" s="135">
        <f t="shared" si="106"/>
        <v>0</v>
      </c>
      <c r="AI139" s="135">
        <f t="shared" si="106"/>
        <v>0</v>
      </c>
      <c r="AJ139" s="135">
        <f t="shared" si="106"/>
        <v>0</v>
      </c>
      <c r="AK139" s="135">
        <f t="shared" si="106"/>
        <v>0</v>
      </c>
      <c r="AL139" s="135">
        <f t="shared" si="106"/>
        <v>0</v>
      </c>
      <c r="AM139" s="135">
        <f t="shared" si="106"/>
        <v>0</v>
      </c>
      <c r="AN139" s="135">
        <f t="shared" si="106"/>
        <v>0</v>
      </c>
      <c r="AO139" s="135">
        <f t="shared" si="106"/>
        <v>0</v>
      </c>
      <c r="AP139" s="135">
        <f t="shared" si="106"/>
        <v>0</v>
      </c>
      <c r="AQ139" s="135">
        <f t="shared" si="106"/>
        <v>0</v>
      </c>
      <c r="AR139" s="135">
        <f t="shared" si="106"/>
        <v>0</v>
      </c>
      <c r="AS139" s="135">
        <f t="shared" si="106"/>
        <v>0</v>
      </c>
      <c r="AT139" s="135">
        <f t="shared" si="106"/>
        <v>0</v>
      </c>
      <c r="AU139" s="135">
        <f t="shared" si="106"/>
        <v>0</v>
      </c>
      <c r="AV139" s="135">
        <f t="shared" si="106"/>
        <v>0</v>
      </c>
      <c r="AW139" s="135">
        <f t="shared" si="106"/>
        <v>0</v>
      </c>
      <c r="AX139" s="135">
        <f t="shared" si="106"/>
        <v>0</v>
      </c>
      <c r="AY139" s="135">
        <f t="shared" si="106"/>
        <v>0</v>
      </c>
      <c r="AZ139" s="135">
        <f t="shared" si="106"/>
        <v>0</v>
      </c>
      <c r="BA139" s="135">
        <f t="shared" si="106"/>
        <v>0</v>
      </c>
      <c r="BB139" s="135">
        <f t="shared" si="106"/>
        <v>0</v>
      </c>
      <c r="BC139" s="135">
        <f t="shared" si="106"/>
        <v>0</v>
      </c>
      <c r="BD139" s="135">
        <f t="shared" si="106"/>
        <v>0</v>
      </c>
      <c r="BE139" s="135">
        <f t="shared" si="106"/>
        <v>0</v>
      </c>
      <c r="BF139" s="135">
        <f t="shared" si="106"/>
        <v>0</v>
      </c>
      <c r="BG139" s="135">
        <f t="shared" si="106"/>
        <v>0</v>
      </c>
      <c r="BH139" s="135">
        <f t="shared" si="106"/>
        <v>0</v>
      </c>
      <c r="BI139" s="135">
        <f t="shared" si="106"/>
        <v>0</v>
      </c>
      <c r="BJ139" s="135">
        <f t="shared" si="106"/>
        <v>0</v>
      </c>
      <c r="BK139" s="135">
        <f t="shared" si="106"/>
        <v>0</v>
      </c>
      <c r="BL139" s="135">
        <f t="shared" si="106"/>
        <v>0</v>
      </c>
      <c r="BM139" s="135">
        <f t="shared" si="106"/>
        <v>0</v>
      </c>
      <c r="BN139" s="135">
        <f t="shared" si="106"/>
        <v>0</v>
      </c>
      <c r="BO139" s="135">
        <f t="shared" si="106"/>
        <v>0</v>
      </c>
      <c r="BP139" s="135">
        <f t="shared" ref="BP139:CF139" si="107">+BP107</f>
        <v>0</v>
      </c>
      <c r="BQ139" s="135">
        <f t="shared" si="107"/>
        <v>0</v>
      </c>
      <c r="BR139" s="135">
        <f t="shared" si="107"/>
        <v>0</v>
      </c>
      <c r="BS139" s="135">
        <f t="shared" si="107"/>
        <v>0</v>
      </c>
      <c r="BT139" s="135">
        <f t="shared" si="107"/>
        <v>0</v>
      </c>
      <c r="BU139" s="135">
        <f t="shared" si="107"/>
        <v>0</v>
      </c>
      <c r="BV139" s="135">
        <f t="shared" si="107"/>
        <v>0</v>
      </c>
      <c r="BW139" s="135">
        <f t="shared" si="107"/>
        <v>0</v>
      </c>
      <c r="BX139" s="135">
        <f t="shared" si="107"/>
        <v>0</v>
      </c>
      <c r="BY139" s="135">
        <f t="shared" si="107"/>
        <v>0</v>
      </c>
      <c r="BZ139" s="135">
        <f t="shared" si="107"/>
        <v>0</v>
      </c>
      <c r="CA139" s="135">
        <f t="shared" si="107"/>
        <v>0</v>
      </c>
      <c r="CB139" s="135">
        <f t="shared" si="107"/>
        <v>0</v>
      </c>
      <c r="CC139" s="135">
        <f t="shared" si="107"/>
        <v>0</v>
      </c>
      <c r="CD139" s="135">
        <f t="shared" si="107"/>
        <v>0</v>
      </c>
      <c r="CE139" s="135">
        <f t="shared" si="107"/>
        <v>0</v>
      </c>
      <c r="CF139" s="135">
        <f t="shared" si="107"/>
        <v>0</v>
      </c>
    </row>
    <row r="140" spans="3:84" hidden="1" x14ac:dyDescent="0.3">
      <c r="C140" s="135"/>
      <c r="D140" s="506" t="s">
        <v>269</v>
      </c>
      <c r="E140" s="507">
        <f>+IFERROR(SUMPRODUCT(E130:E139,E169:E178)/E179,0)</f>
        <v>0</v>
      </c>
      <c r="F140" s="507">
        <f t="shared" ref="F140:BQ140" si="108">+IFERROR(SUMPRODUCT(F130:F139,F169:F178)/F179,0)</f>
        <v>0</v>
      </c>
      <c r="G140" s="507">
        <f t="shared" si="108"/>
        <v>0</v>
      </c>
      <c r="H140" s="507">
        <f t="shared" si="108"/>
        <v>0</v>
      </c>
      <c r="I140" s="507">
        <f t="shared" si="108"/>
        <v>0</v>
      </c>
      <c r="J140" s="507">
        <f t="shared" si="108"/>
        <v>0</v>
      </c>
      <c r="K140" s="507">
        <f t="shared" si="108"/>
        <v>0</v>
      </c>
      <c r="L140" s="507">
        <f t="shared" si="108"/>
        <v>0</v>
      </c>
      <c r="M140" s="507">
        <f t="shared" si="108"/>
        <v>0</v>
      </c>
      <c r="N140" s="507">
        <f t="shared" si="108"/>
        <v>0</v>
      </c>
      <c r="O140" s="507">
        <f t="shared" si="108"/>
        <v>0</v>
      </c>
      <c r="P140" s="507">
        <f t="shared" si="108"/>
        <v>0</v>
      </c>
      <c r="Q140" s="507">
        <f t="shared" si="108"/>
        <v>0</v>
      </c>
      <c r="R140" s="507">
        <f t="shared" si="108"/>
        <v>0</v>
      </c>
      <c r="S140" s="507">
        <f t="shared" si="108"/>
        <v>0</v>
      </c>
      <c r="T140" s="507">
        <f t="shared" si="108"/>
        <v>0</v>
      </c>
      <c r="U140" s="507">
        <f t="shared" si="108"/>
        <v>0</v>
      </c>
      <c r="V140" s="507">
        <f t="shared" si="108"/>
        <v>0</v>
      </c>
      <c r="W140" s="507">
        <f t="shared" si="108"/>
        <v>0</v>
      </c>
      <c r="X140" s="507">
        <f t="shared" si="108"/>
        <v>0</v>
      </c>
      <c r="Y140" s="507">
        <f t="shared" si="108"/>
        <v>0</v>
      </c>
      <c r="Z140" s="507">
        <f t="shared" si="108"/>
        <v>0</v>
      </c>
      <c r="AA140" s="507">
        <f t="shared" si="108"/>
        <v>0</v>
      </c>
      <c r="AB140" s="507">
        <f t="shared" si="108"/>
        <v>0</v>
      </c>
      <c r="AC140" s="507">
        <f t="shared" si="108"/>
        <v>0</v>
      </c>
      <c r="AD140" s="507">
        <f t="shared" si="108"/>
        <v>0</v>
      </c>
      <c r="AE140" s="507">
        <f t="shared" si="108"/>
        <v>0</v>
      </c>
      <c r="AF140" s="507">
        <f t="shared" si="108"/>
        <v>0</v>
      </c>
      <c r="AG140" s="507">
        <f t="shared" si="108"/>
        <v>0</v>
      </c>
      <c r="AH140" s="507">
        <f t="shared" si="108"/>
        <v>0</v>
      </c>
      <c r="AI140" s="507">
        <f t="shared" si="108"/>
        <v>0</v>
      </c>
      <c r="AJ140" s="507">
        <f t="shared" si="108"/>
        <v>0</v>
      </c>
      <c r="AK140" s="507">
        <f t="shared" si="108"/>
        <v>0</v>
      </c>
      <c r="AL140" s="507">
        <f t="shared" si="108"/>
        <v>0</v>
      </c>
      <c r="AM140" s="507">
        <f t="shared" si="108"/>
        <v>0</v>
      </c>
      <c r="AN140" s="507">
        <f t="shared" si="108"/>
        <v>0</v>
      </c>
      <c r="AO140" s="507">
        <f t="shared" si="108"/>
        <v>0</v>
      </c>
      <c r="AP140" s="507">
        <f t="shared" si="108"/>
        <v>0</v>
      </c>
      <c r="AQ140" s="507">
        <f t="shared" si="108"/>
        <v>0</v>
      </c>
      <c r="AR140" s="507">
        <f t="shared" si="108"/>
        <v>0</v>
      </c>
      <c r="AS140" s="507">
        <f t="shared" si="108"/>
        <v>0</v>
      </c>
      <c r="AT140" s="507">
        <f t="shared" si="108"/>
        <v>0</v>
      </c>
      <c r="AU140" s="507">
        <f t="shared" si="108"/>
        <v>0</v>
      </c>
      <c r="AV140" s="507">
        <f t="shared" si="108"/>
        <v>0</v>
      </c>
      <c r="AW140" s="507">
        <f t="shared" si="108"/>
        <v>0</v>
      </c>
      <c r="AX140" s="507">
        <f t="shared" si="108"/>
        <v>0</v>
      </c>
      <c r="AY140" s="507">
        <f t="shared" si="108"/>
        <v>0</v>
      </c>
      <c r="AZ140" s="507">
        <f t="shared" si="108"/>
        <v>0</v>
      </c>
      <c r="BA140" s="507">
        <f t="shared" si="108"/>
        <v>0</v>
      </c>
      <c r="BB140" s="507">
        <f t="shared" si="108"/>
        <v>0</v>
      </c>
      <c r="BC140" s="507">
        <f t="shared" si="108"/>
        <v>0</v>
      </c>
      <c r="BD140" s="507">
        <f t="shared" si="108"/>
        <v>0</v>
      </c>
      <c r="BE140" s="507">
        <f t="shared" si="108"/>
        <v>0</v>
      </c>
      <c r="BF140" s="507">
        <f t="shared" si="108"/>
        <v>0</v>
      </c>
      <c r="BG140" s="507">
        <f t="shared" si="108"/>
        <v>0</v>
      </c>
      <c r="BH140" s="507">
        <f t="shared" si="108"/>
        <v>0</v>
      </c>
      <c r="BI140" s="507">
        <f t="shared" si="108"/>
        <v>0</v>
      </c>
      <c r="BJ140" s="507">
        <f t="shared" si="108"/>
        <v>0</v>
      </c>
      <c r="BK140" s="507">
        <f t="shared" si="108"/>
        <v>0</v>
      </c>
      <c r="BL140" s="507">
        <f t="shared" si="108"/>
        <v>0</v>
      </c>
      <c r="BM140" s="507">
        <f t="shared" si="108"/>
        <v>0</v>
      </c>
      <c r="BN140" s="507">
        <f t="shared" si="108"/>
        <v>0</v>
      </c>
      <c r="BO140" s="507">
        <f t="shared" si="108"/>
        <v>0</v>
      </c>
      <c r="BP140" s="507">
        <f t="shared" si="108"/>
        <v>0</v>
      </c>
      <c r="BQ140" s="507">
        <f t="shared" si="108"/>
        <v>0</v>
      </c>
      <c r="BR140" s="507">
        <f t="shared" ref="BR140:CF140" si="109">+IFERROR(SUMPRODUCT(BR130:BR139,BR169:BR178)/BR179,0)</f>
        <v>0</v>
      </c>
      <c r="BS140" s="507">
        <f t="shared" si="109"/>
        <v>0</v>
      </c>
      <c r="BT140" s="507">
        <f t="shared" si="109"/>
        <v>0</v>
      </c>
      <c r="BU140" s="507">
        <f t="shared" si="109"/>
        <v>0</v>
      </c>
      <c r="BV140" s="507">
        <f t="shared" si="109"/>
        <v>0</v>
      </c>
      <c r="BW140" s="507">
        <f t="shared" si="109"/>
        <v>0</v>
      </c>
      <c r="BX140" s="507">
        <f t="shared" si="109"/>
        <v>0</v>
      </c>
      <c r="BY140" s="507">
        <f t="shared" si="109"/>
        <v>0</v>
      </c>
      <c r="BZ140" s="507">
        <f t="shared" si="109"/>
        <v>0</v>
      </c>
      <c r="CA140" s="507">
        <f t="shared" si="109"/>
        <v>0</v>
      </c>
      <c r="CB140" s="507">
        <f t="shared" si="109"/>
        <v>0</v>
      </c>
      <c r="CC140" s="507">
        <f t="shared" si="109"/>
        <v>0</v>
      </c>
      <c r="CD140" s="507">
        <f t="shared" si="109"/>
        <v>0</v>
      </c>
      <c r="CE140" s="507">
        <f t="shared" si="109"/>
        <v>0</v>
      </c>
      <c r="CF140" s="507">
        <f t="shared" si="109"/>
        <v>0</v>
      </c>
    </row>
    <row r="141" spans="3:84" hidden="1" x14ac:dyDescent="0.3">
      <c r="C141" s="135"/>
      <c r="D141" s="508" t="s">
        <v>271</v>
      </c>
      <c r="E141" s="507">
        <f>+IFERROR(AVERAGEIF(E130:E139,"&gt;0"),0)</f>
        <v>0</v>
      </c>
      <c r="F141" s="507">
        <f t="shared" ref="F141:BQ141" si="110">+IFERROR(AVERAGEIF(F130:F139,"&gt;0"),0)</f>
        <v>0</v>
      </c>
      <c r="G141" s="507">
        <f t="shared" si="110"/>
        <v>0</v>
      </c>
      <c r="H141" s="507">
        <f t="shared" si="110"/>
        <v>0</v>
      </c>
      <c r="I141" s="507">
        <f t="shared" si="110"/>
        <v>0</v>
      </c>
      <c r="J141" s="507">
        <f t="shared" si="110"/>
        <v>0</v>
      </c>
      <c r="K141" s="507">
        <f t="shared" si="110"/>
        <v>16</v>
      </c>
      <c r="L141" s="507">
        <f t="shared" si="110"/>
        <v>17</v>
      </c>
      <c r="M141" s="507">
        <f t="shared" si="110"/>
        <v>13</v>
      </c>
      <c r="N141" s="507">
        <f t="shared" si="110"/>
        <v>13</v>
      </c>
      <c r="O141" s="507">
        <f t="shared" si="110"/>
        <v>0</v>
      </c>
      <c r="P141" s="507">
        <f t="shared" si="110"/>
        <v>0</v>
      </c>
      <c r="Q141" s="507">
        <f t="shared" si="110"/>
        <v>0</v>
      </c>
      <c r="R141" s="507">
        <f t="shared" si="110"/>
        <v>0</v>
      </c>
      <c r="S141" s="507">
        <f t="shared" si="110"/>
        <v>0</v>
      </c>
      <c r="T141" s="507">
        <f t="shared" si="110"/>
        <v>0</v>
      </c>
      <c r="U141" s="507">
        <f t="shared" si="110"/>
        <v>0</v>
      </c>
      <c r="V141" s="507">
        <f t="shared" si="110"/>
        <v>0</v>
      </c>
      <c r="W141" s="507">
        <f t="shared" si="110"/>
        <v>0</v>
      </c>
      <c r="X141" s="507">
        <f t="shared" si="110"/>
        <v>0</v>
      </c>
      <c r="Y141" s="507">
        <f t="shared" si="110"/>
        <v>0</v>
      </c>
      <c r="Z141" s="507">
        <f t="shared" si="110"/>
        <v>0</v>
      </c>
      <c r="AA141" s="507">
        <f t="shared" si="110"/>
        <v>0</v>
      </c>
      <c r="AB141" s="507">
        <f t="shared" si="110"/>
        <v>0</v>
      </c>
      <c r="AC141" s="507">
        <f t="shared" si="110"/>
        <v>0</v>
      </c>
      <c r="AD141" s="507">
        <f t="shared" si="110"/>
        <v>0</v>
      </c>
      <c r="AE141" s="507">
        <f t="shared" si="110"/>
        <v>0</v>
      </c>
      <c r="AF141" s="507">
        <f t="shared" si="110"/>
        <v>0</v>
      </c>
      <c r="AG141" s="507">
        <f t="shared" si="110"/>
        <v>0</v>
      </c>
      <c r="AH141" s="507">
        <f t="shared" si="110"/>
        <v>0</v>
      </c>
      <c r="AI141" s="507">
        <f t="shared" si="110"/>
        <v>0</v>
      </c>
      <c r="AJ141" s="507">
        <f t="shared" si="110"/>
        <v>0</v>
      </c>
      <c r="AK141" s="507">
        <f t="shared" si="110"/>
        <v>0</v>
      </c>
      <c r="AL141" s="507">
        <f t="shared" si="110"/>
        <v>0</v>
      </c>
      <c r="AM141" s="507">
        <f t="shared" si="110"/>
        <v>0</v>
      </c>
      <c r="AN141" s="507">
        <f t="shared" si="110"/>
        <v>0</v>
      </c>
      <c r="AO141" s="507">
        <f t="shared" si="110"/>
        <v>0</v>
      </c>
      <c r="AP141" s="507">
        <f t="shared" si="110"/>
        <v>0</v>
      </c>
      <c r="AQ141" s="507">
        <f t="shared" si="110"/>
        <v>0</v>
      </c>
      <c r="AR141" s="507">
        <f t="shared" si="110"/>
        <v>0</v>
      </c>
      <c r="AS141" s="507">
        <f t="shared" si="110"/>
        <v>0</v>
      </c>
      <c r="AT141" s="507">
        <f t="shared" si="110"/>
        <v>0</v>
      </c>
      <c r="AU141" s="507">
        <f t="shared" si="110"/>
        <v>0</v>
      </c>
      <c r="AV141" s="507">
        <f t="shared" si="110"/>
        <v>0</v>
      </c>
      <c r="AW141" s="507">
        <f t="shared" si="110"/>
        <v>0</v>
      </c>
      <c r="AX141" s="507">
        <f t="shared" si="110"/>
        <v>0</v>
      </c>
      <c r="AY141" s="507">
        <f t="shared" si="110"/>
        <v>0</v>
      </c>
      <c r="AZ141" s="507">
        <f t="shared" si="110"/>
        <v>0</v>
      </c>
      <c r="BA141" s="507">
        <f t="shared" si="110"/>
        <v>0</v>
      </c>
      <c r="BB141" s="507">
        <f t="shared" si="110"/>
        <v>0</v>
      </c>
      <c r="BC141" s="507">
        <f t="shared" si="110"/>
        <v>0</v>
      </c>
      <c r="BD141" s="507">
        <f t="shared" si="110"/>
        <v>0</v>
      </c>
      <c r="BE141" s="507">
        <f t="shared" si="110"/>
        <v>0</v>
      </c>
      <c r="BF141" s="507">
        <f t="shared" si="110"/>
        <v>0</v>
      </c>
      <c r="BG141" s="507">
        <f t="shared" si="110"/>
        <v>0</v>
      </c>
      <c r="BH141" s="507">
        <f t="shared" si="110"/>
        <v>0</v>
      </c>
      <c r="BI141" s="507">
        <f t="shared" si="110"/>
        <v>0</v>
      </c>
      <c r="BJ141" s="507">
        <f t="shared" si="110"/>
        <v>0</v>
      </c>
      <c r="BK141" s="507">
        <f t="shared" si="110"/>
        <v>0</v>
      </c>
      <c r="BL141" s="507">
        <f t="shared" si="110"/>
        <v>0</v>
      </c>
      <c r="BM141" s="507">
        <f t="shared" si="110"/>
        <v>0</v>
      </c>
      <c r="BN141" s="507">
        <f t="shared" si="110"/>
        <v>0</v>
      </c>
      <c r="BO141" s="507">
        <f t="shared" si="110"/>
        <v>0</v>
      </c>
      <c r="BP141" s="507">
        <f t="shared" si="110"/>
        <v>0</v>
      </c>
      <c r="BQ141" s="507">
        <f t="shared" si="110"/>
        <v>0</v>
      </c>
      <c r="BR141" s="507">
        <f t="shared" ref="BR141:CF141" si="111">+IFERROR(AVERAGEIF(BR130:BR139,"&gt;0"),0)</f>
        <v>0</v>
      </c>
      <c r="BS141" s="507">
        <f t="shared" si="111"/>
        <v>0</v>
      </c>
      <c r="BT141" s="507">
        <f t="shared" si="111"/>
        <v>0</v>
      </c>
      <c r="BU141" s="507">
        <f t="shared" si="111"/>
        <v>0</v>
      </c>
      <c r="BV141" s="507">
        <f t="shared" si="111"/>
        <v>0</v>
      </c>
      <c r="BW141" s="507">
        <f t="shared" si="111"/>
        <v>0</v>
      </c>
      <c r="BX141" s="507">
        <f t="shared" si="111"/>
        <v>0</v>
      </c>
      <c r="BY141" s="507">
        <f t="shared" si="111"/>
        <v>0</v>
      </c>
      <c r="BZ141" s="507">
        <f t="shared" si="111"/>
        <v>0</v>
      </c>
      <c r="CA141" s="507">
        <f t="shared" si="111"/>
        <v>0</v>
      </c>
      <c r="CB141" s="507">
        <f t="shared" si="111"/>
        <v>0</v>
      </c>
      <c r="CC141" s="507">
        <f t="shared" si="111"/>
        <v>0</v>
      </c>
      <c r="CD141" s="507">
        <f t="shared" si="111"/>
        <v>0</v>
      </c>
      <c r="CE141" s="507">
        <f t="shared" si="111"/>
        <v>0</v>
      </c>
      <c r="CF141" s="507">
        <f t="shared" si="111"/>
        <v>0</v>
      </c>
    </row>
    <row r="142" spans="3:84" hidden="1" x14ac:dyDescent="0.3">
      <c r="C142" s="135"/>
      <c r="D142" s="135"/>
      <c r="E142" s="135"/>
      <c r="F142" s="135"/>
      <c r="G142" s="135"/>
      <c r="H142" s="135"/>
      <c r="I142" s="135"/>
      <c r="J142" s="135"/>
      <c r="K142" s="135"/>
      <c r="L142" s="135"/>
      <c r="M142" s="135"/>
      <c r="N142" s="135"/>
      <c r="O142" s="135"/>
      <c r="P142" s="135"/>
      <c r="Q142" s="135"/>
      <c r="R142" s="135"/>
      <c r="S142" s="135"/>
      <c r="T142" s="135"/>
      <c r="U142" s="135"/>
      <c r="V142" s="135"/>
      <c r="W142" s="135"/>
      <c r="X142" s="135"/>
      <c r="Y142" s="135"/>
      <c r="Z142" s="135"/>
      <c r="AA142" s="135"/>
      <c r="AB142" s="135"/>
      <c r="AC142" s="135"/>
      <c r="AD142" s="135"/>
      <c r="AE142" s="135"/>
      <c r="AF142" s="135"/>
      <c r="AG142" s="135"/>
      <c r="AH142" s="135"/>
      <c r="AI142" s="135"/>
      <c r="AJ142" s="135"/>
      <c r="AK142" s="135"/>
      <c r="AL142" s="135"/>
      <c r="AM142" s="135"/>
      <c r="AN142" s="135"/>
      <c r="AO142" s="135"/>
      <c r="AP142" s="135"/>
      <c r="AQ142" s="135"/>
      <c r="AR142" s="135"/>
      <c r="AS142" s="135"/>
      <c r="AT142" s="135"/>
      <c r="AU142" s="135"/>
      <c r="AV142" s="135"/>
      <c r="AW142" s="135"/>
      <c r="AX142" s="135"/>
      <c r="AY142" s="135"/>
      <c r="AZ142" s="135"/>
      <c r="BA142" s="135"/>
      <c r="BB142" s="135"/>
      <c r="BC142" s="135"/>
      <c r="BD142" s="135"/>
      <c r="BE142" s="135"/>
      <c r="BF142" s="135"/>
      <c r="BG142" s="135"/>
      <c r="BH142" s="135"/>
      <c r="BI142" s="135"/>
      <c r="BJ142" s="135"/>
      <c r="BK142" s="135"/>
      <c r="BL142" s="135"/>
      <c r="BM142" s="135"/>
      <c r="BN142" s="135"/>
      <c r="BO142" s="135"/>
      <c r="BP142" s="135"/>
      <c r="BQ142" s="135"/>
      <c r="BR142" s="135"/>
      <c r="BS142" s="135"/>
      <c r="BT142" s="135"/>
      <c r="BU142" s="135"/>
      <c r="BV142" s="135"/>
      <c r="BW142" s="135"/>
      <c r="BX142" s="135"/>
      <c r="BY142" s="135"/>
      <c r="BZ142" s="135"/>
      <c r="CA142" s="135"/>
      <c r="CB142" s="135"/>
      <c r="CC142" s="135"/>
      <c r="CD142" s="135"/>
      <c r="CE142" s="135"/>
      <c r="CF142" s="135"/>
    </row>
    <row r="143" spans="3:84" hidden="1" x14ac:dyDescent="0.3">
      <c r="C143" s="135">
        <v>1</v>
      </c>
      <c r="D143" s="135" t="str">
        <f t="shared" ref="D143:BO143" si="112">+D54</f>
        <v>% HC</v>
      </c>
      <c r="E143" s="135">
        <f t="shared" si="112"/>
        <v>0</v>
      </c>
      <c r="F143" s="135">
        <f t="shared" si="112"/>
        <v>0</v>
      </c>
      <c r="G143" s="135">
        <f t="shared" si="112"/>
        <v>0</v>
      </c>
      <c r="H143" s="135">
        <f t="shared" si="112"/>
        <v>0</v>
      </c>
      <c r="I143" s="135">
        <f t="shared" si="112"/>
        <v>0</v>
      </c>
      <c r="J143" s="135">
        <f t="shared" si="112"/>
        <v>0</v>
      </c>
      <c r="K143" s="135">
        <f t="shared" si="112"/>
        <v>40</v>
      </c>
      <c r="L143" s="135">
        <f t="shared" si="112"/>
        <v>40</v>
      </c>
      <c r="M143" s="135">
        <f t="shared" si="112"/>
        <v>48</v>
      </c>
      <c r="N143" s="135">
        <f t="shared" si="112"/>
        <v>48</v>
      </c>
      <c r="O143" s="135">
        <f t="shared" si="112"/>
        <v>0</v>
      </c>
      <c r="P143" s="135">
        <f t="shared" si="112"/>
        <v>0</v>
      </c>
      <c r="Q143" s="135">
        <f t="shared" si="112"/>
        <v>0</v>
      </c>
      <c r="R143" s="135">
        <f t="shared" si="112"/>
        <v>0</v>
      </c>
      <c r="S143" s="135">
        <f t="shared" si="112"/>
        <v>0</v>
      </c>
      <c r="T143" s="135">
        <f t="shared" si="112"/>
        <v>0</v>
      </c>
      <c r="U143" s="135">
        <f t="shared" si="112"/>
        <v>0</v>
      </c>
      <c r="V143" s="135">
        <f t="shared" si="112"/>
        <v>0</v>
      </c>
      <c r="W143" s="135">
        <f t="shared" si="112"/>
        <v>0</v>
      </c>
      <c r="X143" s="135">
        <f t="shared" si="112"/>
        <v>0</v>
      </c>
      <c r="Y143" s="135">
        <f t="shared" si="112"/>
        <v>0</v>
      </c>
      <c r="Z143" s="135">
        <f t="shared" si="112"/>
        <v>0</v>
      </c>
      <c r="AA143" s="135">
        <f t="shared" si="112"/>
        <v>0</v>
      </c>
      <c r="AB143" s="135">
        <f t="shared" si="112"/>
        <v>0</v>
      </c>
      <c r="AC143" s="135">
        <f t="shared" si="112"/>
        <v>0</v>
      </c>
      <c r="AD143" s="135">
        <f t="shared" si="112"/>
        <v>0</v>
      </c>
      <c r="AE143" s="135">
        <f t="shared" si="112"/>
        <v>0</v>
      </c>
      <c r="AF143" s="135">
        <f t="shared" si="112"/>
        <v>0</v>
      </c>
      <c r="AG143" s="135">
        <f t="shared" si="112"/>
        <v>0</v>
      </c>
      <c r="AH143" s="135">
        <f t="shared" si="112"/>
        <v>0</v>
      </c>
      <c r="AI143" s="135">
        <f t="shared" si="112"/>
        <v>0</v>
      </c>
      <c r="AJ143" s="135">
        <f t="shared" si="112"/>
        <v>0</v>
      </c>
      <c r="AK143" s="135">
        <f t="shared" si="112"/>
        <v>0</v>
      </c>
      <c r="AL143" s="135">
        <f t="shared" si="112"/>
        <v>0</v>
      </c>
      <c r="AM143" s="135">
        <f t="shared" si="112"/>
        <v>0</v>
      </c>
      <c r="AN143" s="135">
        <f t="shared" si="112"/>
        <v>0</v>
      </c>
      <c r="AO143" s="135">
        <f t="shared" si="112"/>
        <v>0</v>
      </c>
      <c r="AP143" s="135">
        <f t="shared" si="112"/>
        <v>0</v>
      </c>
      <c r="AQ143" s="135">
        <f t="shared" si="112"/>
        <v>0</v>
      </c>
      <c r="AR143" s="135">
        <f t="shared" si="112"/>
        <v>0</v>
      </c>
      <c r="AS143" s="135">
        <f t="shared" si="112"/>
        <v>0</v>
      </c>
      <c r="AT143" s="135">
        <f t="shared" si="112"/>
        <v>0</v>
      </c>
      <c r="AU143" s="135">
        <f t="shared" si="112"/>
        <v>0</v>
      </c>
      <c r="AV143" s="135">
        <f t="shared" si="112"/>
        <v>0</v>
      </c>
      <c r="AW143" s="135">
        <f t="shared" si="112"/>
        <v>0</v>
      </c>
      <c r="AX143" s="135">
        <f t="shared" si="112"/>
        <v>0</v>
      </c>
      <c r="AY143" s="135">
        <f t="shared" si="112"/>
        <v>0</v>
      </c>
      <c r="AZ143" s="135">
        <f t="shared" si="112"/>
        <v>0</v>
      </c>
      <c r="BA143" s="135">
        <f t="shared" si="112"/>
        <v>0</v>
      </c>
      <c r="BB143" s="135">
        <f t="shared" si="112"/>
        <v>0</v>
      </c>
      <c r="BC143" s="135">
        <f t="shared" si="112"/>
        <v>0</v>
      </c>
      <c r="BD143" s="135">
        <f t="shared" si="112"/>
        <v>0</v>
      </c>
      <c r="BE143" s="135">
        <f t="shared" si="112"/>
        <v>0</v>
      </c>
      <c r="BF143" s="135">
        <f t="shared" si="112"/>
        <v>0</v>
      </c>
      <c r="BG143" s="135">
        <f t="shared" si="112"/>
        <v>0</v>
      </c>
      <c r="BH143" s="135">
        <f t="shared" si="112"/>
        <v>0</v>
      </c>
      <c r="BI143" s="135">
        <f t="shared" si="112"/>
        <v>0</v>
      </c>
      <c r="BJ143" s="135">
        <f t="shared" si="112"/>
        <v>0</v>
      </c>
      <c r="BK143" s="135">
        <f t="shared" si="112"/>
        <v>0</v>
      </c>
      <c r="BL143" s="135">
        <f t="shared" si="112"/>
        <v>0</v>
      </c>
      <c r="BM143" s="135">
        <f t="shared" si="112"/>
        <v>0</v>
      </c>
      <c r="BN143" s="135">
        <f t="shared" si="112"/>
        <v>0</v>
      </c>
      <c r="BO143" s="135">
        <f t="shared" si="112"/>
        <v>0</v>
      </c>
      <c r="BP143" s="135">
        <f t="shared" ref="BP143:CF143" si="113">+BP54</f>
        <v>0</v>
      </c>
      <c r="BQ143" s="135">
        <f t="shared" si="113"/>
        <v>0</v>
      </c>
      <c r="BR143" s="135">
        <f t="shared" si="113"/>
        <v>0</v>
      </c>
      <c r="BS143" s="135">
        <f t="shared" si="113"/>
        <v>0</v>
      </c>
      <c r="BT143" s="135">
        <f t="shared" si="113"/>
        <v>0</v>
      </c>
      <c r="BU143" s="135">
        <f t="shared" si="113"/>
        <v>0</v>
      </c>
      <c r="BV143" s="135">
        <f t="shared" si="113"/>
        <v>0</v>
      </c>
      <c r="BW143" s="135">
        <f t="shared" si="113"/>
        <v>0</v>
      </c>
      <c r="BX143" s="135">
        <f t="shared" si="113"/>
        <v>0</v>
      </c>
      <c r="BY143" s="135">
        <f t="shared" si="113"/>
        <v>0</v>
      </c>
      <c r="BZ143" s="135">
        <f t="shared" si="113"/>
        <v>0</v>
      </c>
      <c r="CA143" s="135">
        <f t="shared" si="113"/>
        <v>0</v>
      </c>
      <c r="CB143" s="135">
        <f t="shared" si="113"/>
        <v>0</v>
      </c>
      <c r="CC143" s="135">
        <f t="shared" si="113"/>
        <v>0</v>
      </c>
      <c r="CD143" s="135">
        <f t="shared" si="113"/>
        <v>0</v>
      </c>
      <c r="CE143" s="135">
        <f t="shared" si="113"/>
        <v>0</v>
      </c>
      <c r="CF143" s="135">
        <f t="shared" si="113"/>
        <v>0</v>
      </c>
    </row>
    <row r="144" spans="3:84" hidden="1" x14ac:dyDescent="0.3">
      <c r="C144" s="135">
        <v>2</v>
      </c>
      <c r="D144" s="135" t="str">
        <f t="shared" ref="D144:BO144" si="114">+D60</f>
        <v>% HC</v>
      </c>
      <c r="E144" s="135">
        <f t="shared" si="114"/>
        <v>0</v>
      </c>
      <c r="F144" s="135">
        <f t="shared" si="114"/>
        <v>0</v>
      </c>
      <c r="G144" s="135">
        <f t="shared" si="114"/>
        <v>0</v>
      </c>
      <c r="H144" s="135">
        <f t="shared" si="114"/>
        <v>0</v>
      </c>
      <c r="I144" s="135">
        <f t="shared" si="114"/>
        <v>0</v>
      </c>
      <c r="J144" s="135">
        <f t="shared" si="114"/>
        <v>0</v>
      </c>
      <c r="K144" s="135">
        <f t="shared" si="114"/>
        <v>0</v>
      </c>
      <c r="L144" s="135">
        <f t="shared" si="114"/>
        <v>0</v>
      </c>
      <c r="M144" s="135">
        <f t="shared" si="114"/>
        <v>0</v>
      </c>
      <c r="N144" s="135">
        <f t="shared" si="114"/>
        <v>0</v>
      </c>
      <c r="O144" s="135">
        <f t="shared" si="114"/>
        <v>0</v>
      </c>
      <c r="P144" s="135">
        <f t="shared" si="114"/>
        <v>0</v>
      </c>
      <c r="Q144" s="135">
        <f t="shared" si="114"/>
        <v>0</v>
      </c>
      <c r="R144" s="135">
        <f t="shared" si="114"/>
        <v>0</v>
      </c>
      <c r="S144" s="135">
        <f t="shared" si="114"/>
        <v>0</v>
      </c>
      <c r="T144" s="135">
        <f t="shared" si="114"/>
        <v>0</v>
      </c>
      <c r="U144" s="135">
        <f t="shared" si="114"/>
        <v>0</v>
      </c>
      <c r="V144" s="135">
        <f t="shared" si="114"/>
        <v>0</v>
      </c>
      <c r="W144" s="135">
        <f t="shared" si="114"/>
        <v>0</v>
      </c>
      <c r="X144" s="135">
        <f t="shared" si="114"/>
        <v>0</v>
      </c>
      <c r="Y144" s="135">
        <f t="shared" si="114"/>
        <v>0</v>
      </c>
      <c r="Z144" s="135">
        <f t="shared" si="114"/>
        <v>0</v>
      </c>
      <c r="AA144" s="135">
        <f t="shared" si="114"/>
        <v>0</v>
      </c>
      <c r="AB144" s="135">
        <f t="shared" si="114"/>
        <v>0</v>
      </c>
      <c r="AC144" s="135">
        <f t="shared" si="114"/>
        <v>0</v>
      </c>
      <c r="AD144" s="135">
        <f t="shared" si="114"/>
        <v>0</v>
      </c>
      <c r="AE144" s="135">
        <f t="shared" si="114"/>
        <v>0</v>
      </c>
      <c r="AF144" s="135">
        <f t="shared" si="114"/>
        <v>0</v>
      </c>
      <c r="AG144" s="135">
        <f t="shared" si="114"/>
        <v>0</v>
      </c>
      <c r="AH144" s="135">
        <f t="shared" si="114"/>
        <v>0</v>
      </c>
      <c r="AI144" s="135">
        <f t="shared" si="114"/>
        <v>0</v>
      </c>
      <c r="AJ144" s="135">
        <f t="shared" si="114"/>
        <v>0</v>
      </c>
      <c r="AK144" s="135">
        <f t="shared" si="114"/>
        <v>0</v>
      </c>
      <c r="AL144" s="135">
        <f t="shared" si="114"/>
        <v>0</v>
      </c>
      <c r="AM144" s="135">
        <f t="shared" si="114"/>
        <v>0</v>
      </c>
      <c r="AN144" s="135">
        <f t="shared" si="114"/>
        <v>0</v>
      </c>
      <c r="AO144" s="135">
        <f t="shared" si="114"/>
        <v>0</v>
      </c>
      <c r="AP144" s="135">
        <f t="shared" si="114"/>
        <v>0</v>
      </c>
      <c r="AQ144" s="135">
        <f t="shared" si="114"/>
        <v>0</v>
      </c>
      <c r="AR144" s="135">
        <f t="shared" si="114"/>
        <v>0</v>
      </c>
      <c r="AS144" s="135">
        <f t="shared" si="114"/>
        <v>0</v>
      </c>
      <c r="AT144" s="135">
        <f t="shared" si="114"/>
        <v>0</v>
      </c>
      <c r="AU144" s="135">
        <f t="shared" si="114"/>
        <v>0</v>
      </c>
      <c r="AV144" s="135">
        <f t="shared" si="114"/>
        <v>0</v>
      </c>
      <c r="AW144" s="135">
        <f t="shared" si="114"/>
        <v>0</v>
      </c>
      <c r="AX144" s="135">
        <f t="shared" si="114"/>
        <v>0</v>
      </c>
      <c r="AY144" s="135">
        <f t="shared" si="114"/>
        <v>0</v>
      </c>
      <c r="AZ144" s="135">
        <f t="shared" si="114"/>
        <v>0</v>
      </c>
      <c r="BA144" s="135">
        <f t="shared" si="114"/>
        <v>0</v>
      </c>
      <c r="BB144" s="135">
        <f t="shared" si="114"/>
        <v>0</v>
      </c>
      <c r="BC144" s="135">
        <f t="shared" si="114"/>
        <v>0</v>
      </c>
      <c r="BD144" s="135">
        <f t="shared" si="114"/>
        <v>0</v>
      </c>
      <c r="BE144" s="135">
        <f t="shared" si="114"/>
        <v>0</v>
      </c>
      <c r="BF144" s="135">
        <f t="shared" si="114"/>
        <v>0</v>
      </c>
      <c r="BG144" s="135">
        <f t="shared" si="114"/>
        <v>0</v>
      </c>
      <c r="BH144" s="135">
        <f t="shared" si="114"/>
        <v>0</v>
      </c>
      <c r="BI144" s="135">
        <f t="shared" si="114"/>
        <v>0</v>
      </c>
      <c r="BJ144" s="135">
        <f t="shared" si="114"/>
        <v>0</v>
      </c>
      <c r="BK144" s="135">
        <f t="shared" si="114"/>
        <v>0</v>
      </c>
      <c r="BL144" s="135">
        <f t="shared" si="114"/>
        <v>0</v>
      </c>
      <c r="BM144" s="135">
        <f t="shared" si="114"/>
        <v>0</v>
      </c>
      <c r="BN144" s="135">
        <f t="shared" si="114"/>
        <v>0</v>
      </c>
      <c r="BO144" s="135">
        <f t="shared" si="114"/>
        <v>0</v>
      </c>
      <c r="BP144" s="135">
        <f t="shared" ref="BP144:CF144" si="115">+BP60</f>
        <v>0</v>
      </c>
      <c r="BQ144" s="135">
        <f t="shared" si="115"/>
        <v>0</v>
      </c>
      <c r="BR144" s="135">
        <f t="shared" si="115"/>
        <v>0</v>
      </c>
      <c r="BS144" s="135">
        <f t="shared" si="115"/>
        <v>0</v>
      </c>
      <c r="BT144" s="135">
        <f t="shared" si="115"/>
        <v>0</v>
      </c>
      <c r="BU144" s="135">
        <f t="shared" si="115"/>
        <v>0</v>
      </c>
      <c r="BV144" s="135">
        <f t="shared" si="115"/>
        <v>0</v>
      </c>
      <c r="BW144" s="135">
        <f t="shared" si="115"/>
        <v>0</v>
      </c>
      <c r="BX144" s="135">
        <f t="shared" si="115"/>
        <v>0</v>
      </c>
      <c r="BY144" s="135">
        <f t="shared" si="115"/>
        <v>0</v>
      </c>
      <c r="BZ144" s="135">
        <f t="shared" si="115"/>
        <v>0</v>
      </c>
      <c r="CA144" s="135">
        <f t="shared" si="115"/>
        <v>0</v>
      </c>
      <c r="CB144" s="135">
        <f t="shared" si="115"/>
        <v>0</v>
      </c>
      <c r="CC144" s="135">
        <f t="shared" si="115"/>
        <v>0</v>
      </c>
      <c r="CD144" s="135">
        <f t="shared" si="115"/>
        <v>0</v>
      </c>
      <c r="CE144" s="135">
        <f t="shared" si="115"/>
        <v>0</v>
      </c>
      <c r="CF144" s="135">
        <f t="shared" si="115"/>
        <v>0</v>
      </c>
    </row>
    <row r="145" spans="3:84" hidden="1" x14ac:dyDescent="0.3">
      <c r="C145" s="135">
        <v>3</v>
      </c>
      <c r="D145" s="135" t="str">
        <f t="shared" ref="D145:BO145" si="116">+D66</f>
        <v>% HC</v>
      </c>
      <c r="E145" s="135">
        <f t="shared" si="116"/>
        <v>0</v>
      </c>
      <c r="F145" s="135">
        <f t="shared" si="116"/>
        <v>0</v>
      </c>
      <c r="G145" s="135">
        <f t="shared" si="116"/>
        <v>0</v>
      </c>
      <c r="H145" s="135">
        <f t="shared" si="116"/>
        <v>0</v>
      </c>
      <c r="I145" s="135">
        <f t="shared" si="116"/>
        <v>0</v>
      </c>
      <c r="J145" s="135">
        <f t="shared" si="116"/>
        <v>0</v>
      </c>
      <c r="K145" s="135">
        <f t="shared" si="116"/>
        <v>0</v>
      </c>
      <c r="L145" s="135">
        <f t="shared" si="116"/>
        <v>0</v>
      </c>
      <c r="M145" s="135">
        <f t="shared" si="116"/>
        <v>0</v>
      </c>
      <c r="N145" s="135">
        <f t="shared" si="116"/>
        <v>0</v>
      </c>
      <c r="O145" s="135">
        <f t="shared" si="116"/>
        <v>0</v>
      </c>
      <c r="P145" s="135">
        <f t="shared" si="116"/>
        <v>0</v>
      </c>
      <c r="Q145" s="135">
        <f t="shared" si="116"/>
        <v>0</v>
      </c>
      <c r="R145" s="135">
        <f t="shared" si="116"/>
        <v>0</v>
      </c>
      <c r="S145" s="135">
        <f t="shared" si="116"/>
        <v>0</v>
      </c>
      <c r="T145" s="135">
        <f t="shared" si="116"/>
        <v>0</v>
      </c>
      <c r="U145" s="135">
        <f t="shared" si="116"/>
        <v>0</v>
      </c>
      <c r="V145" s="135">
        <f t="shared" si="116"/>
        <v>0</v>
      </c>
      <c r="W145" s="135">
        <f t="shared" si="116"/>
        <v>0</v>
      </c>
      <c r="X145" s="135">
        <f t="shared" si="116"/>
        <v>0</v>
      </c>
      <c r="Y145" s="135">
        <f t="shared" si="116"/>
        <v>0</v>
      </c>
      <c r="Z145" s="135">
        <f t="shared" si="116"/>
        <v>0</v>
      </c>
      <c r="AA145" s="135">
        <f t="shared" si="116"/>
        <v>0</v>
      </c>
      <c r="AB145" s="135">
        <f t="shared" si="116"/>
        <v>0</v>
      </c>
      <c r="AC145" s="135">
        <f t="shared" si="116"/>
        <v>0</v>
      </c>
      <c r="AD145" s="135">
        <f t="shared" si="116"/>
        <v>0</v>
      </c>
      <c r="AE145" s="135">
        <f t="shared" si="116"/>
        <v>0</v>
      </c>
      <c r="AF145" s="135">
        <f t="shared" si="116"/>
        <v>0</v>
      </c>
      <c r="AG145" s="135">
        <f t="shared" si="116"/>
        <v>0</v>
      </c>
      <c r="AH145" s="135">
        <f t="shared" si="116"/>
        <v>0</v>
      </c>
      <c r="AI145" s="135">
        <f t="shared" si="116"/>
        <v>0</v>
      </c>
      <c r="AJ145" s="135">
        <f t="shared" si="116"/>
        <v>0</v>
      </c>
      <c r="AK145" s="135">
        <f t="shared" si="116"/>
        <v>0</v>
      </c>
      <c r="AL145" s="135">
        <f t="shared" si="116"/>
        <v>0</v>
      </c>
      <c r="AM145" s="135">
        <f t="shared" si="116"/>
        <v>0</v>
      </c>
      <c r="AN145" s="135">
        <f t="shared" si="116"/>
        <v>0</v>
      </c>
      <c r="AO145" s="135">
        <f t="shared" si="116"/>
        <v>0</v>
      </c>
      <c r="AP145" s="135">
        <f t="shared" si="116"/>
        <v>0</v>
      </c>
      <c r="AQ145" s="135">
        <f t="shared" si="116"/>
        <v>0</v>
      </c>
      <c r="AR145" s="135">
        <f t="shared" si="116"/>
        <v>0</v>
      </c>
      <c r="AS145" s="135">
        <f t="shared" si="116"/>
        <v>0</v>
      </c>
      <c r="AT145" s="135">
        <f t="shared" si="116"/>
        <v>0</v>
      </c>
      <c r="AU145" s="135">
        <f t="shared" si="116"/>
        <v>0</v>
      </c>
      <c r="AV145" s="135">
        <f t="shared" si="116"/>
        <v>0</v>
      </c>
      <c r="AW145" s="135">
        <f t="shared" si="116"/>
        <v>0</v>
      </c>
      <c r="AX145" s="135">
        <f t="shared" si="116"/>
        <v>0</v>
      </c>
      <c r="AY145" s="135">
        <f t="shared" si="116"/>
        <v>0</v>
      </c>
      <c r="AZ145" s="135">
        <f t="shared" si="116"/>
        <v>0</v>
      </c>
      <c r="BA145" s="135">
        <f t="shared" si="116"/>
        <v>0</v>
      </c>
      <c r="BB145" s="135">
        <f t="shared" si="116"/>
        <v>0</v>
      </c>
      <c r="BC145" s="135">
        <f t="shared" si="116"/>
        <v>0</v>
      </c>
      <c r="BD145" s="135">
        <f t="shared" si="116"/>
        <v>0</v>
      </c>
      <c r="BE145" s="135">
        <f t="shared" si="116"/>
        <v>0</v>
      </c>
      <c r="BF145" s="135">
        <f t="shared" si="116"/>
        <v>0</v>
      </c>
      <c r="BG145" s="135">
        <f t="shared" si="116"/>
        <v>0</v>
      </c>
      <c r="BH145" s="135">
        <f t="shared" si="116"/>
        <v>0</v>
      </c>
      <c r="BI145" s="135">
        <f t="shared" si="116"/>
        <v>0</v>
      </c>
      <c r="BJ145" s="135">
        <f t="shared" si="116"/>
        <v>0</v>
      </c>
      <c r="BK145" s="135">
        <f t="shared" si="116"/>
        <v>0</v>
      </c>
      <c r="BL145" s="135">
        <f t="shared" si="116"/>
        <v>0</v>
      </c>
      <c r="BM145" s="135">
        <f t="shared" si="116"/>
        <v>0</v>
      </c>
      <c r="BN145" s="135">
        <f t="shared" si="116"/>
        <v>0</v>
      </c>
      <c r="BO145" s="135">
        <f t="shared" si="116"/>
        <v>0</v>
      </c>
      <c r="BP145" s="135">
        <f t="shared" ref="BP145:CF145" si="117">+BP66</f>
        <v>0</v>
      </c>
      <c r="BQ145" s="135">
        <f t="shared" si="117"/>
        <v>0</v>
      </c>
      <c r="BR145" s="135">
        <f t="shared" si="117"/>
        <v>0</v>
      </c>
      <c r="BS145" s="135">
        <f t="shared" si="117"/>
        <v>0</v>
      </c>
      <c r="BT145" s="135">
        <f t="shared" si="117"/>
        <v>0</v>
      </c>
      <c r="BU145" s="135">
        <f t="shared" si="117"/>
        <v>0</v>
      </c>
      <c r="BV145" s="135">
        <f t="shared" si="117"/>
        <v>0</v>
      </c>
      <c r="BW145" s="135">
        <f t="shared" si="117"/>
        <v>0</v>
      </c>
      <c r="BX145" s="135">
        <f t="shared" si="117"/>
        <v>0</v>
      </c>
      <c r="BY145" s="135">
        <f t="shared" si="117"/>
        <v>0</v>
      </c>
      <c r="BZ145" s="135">
        <f t="shared" si="117"/>
        <v>0</v>
      </c>
      <c r="CA145" s="135">
        <f t="shared" si="117"/>
        <v>0</v>
      </c>
      <c r="CB145" s="135">
        <f t="shared" si="117"/>
        <v>0</v>
      </c>
      <c r="CC145" s="135">
        <f t="shared" si="117"/>
        <v>0</v>
      </c>
      <c r="CD145" s="135">
        <f t="shared" si="117"/>
        <v>0</v>
      </c>
      <c r="CE145" s="135">
        <f t="shared" si="117"/>
        <v>0</v>
      </c>
      <c r="CF145" s="135">
        <f t="shared" si="117"/>
        <v>0</v>
      </c>
    </row>
    <row r="146" spans="3:84" hidden="1" x14ac:dyDescent="0.3">
      <c r="C146" s="135">
        <v>4</v>
      </c>
      <c r="D146" s="135" t="str">
        <f t="shared" ref="D146:BO146" si="118">+D72</f>
        <v>% HC</v>
      </c>
      <c r="E146" s="135">
        <f t="shared" si="118"/>
        <v>0</v>
      </c>
      <c r="F146" s="135">
        <f t="shared" si="118"/>
        <v>0</v>
      </c>
      <c r="G146" s="135">
        <f t="shared" si="118"/>
        <v>0</v>
      </c>
      <c r="H146" s="135">
        <f t="shared" si="118"/>
        <v>0</v>
      </c>
      <c r="I146" s="135">
        <f t="shared" si="118"/>
        <v>0</v>
      </c>
      <c r="J146" s="135">
        <f t="shared" si="118"/>
        <v>0</v>
      </c>
      <c r="K146" s="135">
        <f t="shared" si="118"/>
        <v>0</v>
      </c>
      <c r="L146" s="135">
        <f t="shared" si="118"/>
        <v>0</v>
      </c>
      <c r="M146" s="135">
        <f t="shared" si="118"/>
        <v>0</v>
      </c>
      <c r="N146" s="135">
        <f t="shared" si="118"/>
        <v>0</v>
      </c>
      <c r="O146" s="135">
        <f t="shared" si="118"/>
        <v>0</v>
      </c>
      <c r="P146" s="135">
        <f t="shared" si="118"/>
        <v>0</v>
      </c>
      <c r="Q146" s="135">
        <f t="shared" si="118"/>
        <v>0</v>
      </c>
      <c r="R146" s="135">
        <f t="shared" si="118"/>
        <v>0</v>
      </c>
      <c r="S146" s="135">
        <f t="shared" si="118"/>
        <v>0</v>
      </c>
      <c r="T146" s="135">
        <f t="shared" si="118"/>
        <v>0</v>
      </c>
      <c r="U146" s="135">
        <f t="shared" si="118"/>
        <v>0</v>
      </c>
      <c r="V146" s="135">
        <f t="shared" si="118"/>
        <v>0</v>
      </c>
      <c r="W146" s="135">
        <f t="shared" si="118"/>
        <v>0</v>
      </c>
      <c r="X146" s="135">
        <f t="shared" si="118"/>
        <v>0</v>
      </c>
      <c r="Y146" s="135">
        <f t="shared" si="118"/>
        <v>0</v>
      </c>
      <c r="Z146" s="135">
        <f t="shared" si="118"/>
        <v>0</v>
      </c>
      <c r="AA146" s="135">
        <f t="shared" si="118"/>
        <v>0</v>
      </c>
      <c r="AB146" s="135">
        <f t="shared" si="118"/>
        <v>0</v>
      </c>
      <c r="AC146" s="135">
        <f t="shared" si="118"/>
        <v>0</v>
      </c>
      <c r="AD146" s="135">
        <f t="shared" si="118"/>
        <v>0</v>
      </c>
      <c r="AE146" s="135">
        <f t="shared" si="118"/>
        <v>0</v>
      </c>
      <c r="AF146" s="135">
        <f t="shared" si="118"/>
        <v>0</v>
      </c>
      <c r="AG146" s="135">
        <f t="shared" si="118"/>
        <v>0</v>
      </c>
      <c r="AH146" s="135">
        <f t="shared" si="118"/>
        <v>0</v>
      </c>
      <c r="AI146" s="135">
        <f t="shared" si="118"/>
        <v>0</v>
      </c>
      <c r="AJ146" s="135">
        <f t="shared" si="118"/>
        <v>0</v>
      </c>
      <c r="AK146" s="135">
        <f t="shared" si="118"/>
        <v>0</v>
      </c>
      <c r="AL146" s="135">
        <f t="shared" si="118"/>
        <v>0</v>
      </c>
      <c r="AM146" s="135">
        <f t="shared" si="118"/>
        <v>0</v>
      </c>
      <c r="AN146" s="135">
        <f t="shared" si="118"/>
        <v>0</v>
      </c>
      <c r="AO146" s="135">
        <f t="shared" si="118"/>
        <v>0</v>
      </c>
      <c r="AP146" s="135">
        <f t="shared" si="118"/>
        <v>0</v>
      </c>
      <c r="AQ146" s="135">
        <f t="shared" si="118"/>
        <v>0</v>
      </c>
      <c r="AR146" s="135">
        <f t="shared" si="118"/>
        <v>0</v>
      </c>
      <c r="AS146" s="135">
        <f t="shared" si="118"/>
        <v>0</v>
      </c>
      <c r="AT146" s="135">
        <f t="shared" si="118"/>
        <v>0</v>
      </c>
      <c r="AU146" s="135">
        <f t="shared" si="118"/>
        <v>0</v>
      </c>
      <c r="AV146" s="135">
        <f t="shared" si="118"/>
        <v>0</v>
      </c>
      <c r="AW146" s="135">
        <f t="shared" si="118"/>
        <v>0</v>
      </c>
      <c r="AX146" s="135">
        <f t="shared" si="118"/>
        <v>0</v>
      </c>
      <c r="AY146" s="135">
        <f t="shared" si="118"/>
        <v>0</v>
      </c>
      <c r="AZ146" s="135">
        <f t="shared" si="118"/>
        <v>0</v>
      </c>
      <c r="BA146" s="135">
        <f t="shared" si="118"/>
        <v>0</v>
      </c>
      <c r="BB146" s="135">
        <f t="shared" si="118"/>
        <v>0</v>
      </c>
      <c r="BC146" s="135">
        <f t="shared" si="118"/>
        <v>0</v>
      </c>
      <c r="BD146" s="135">
        <f t="shared" si="118"/>
        <v>0</v>
      </c>
      <c r="BE146" s="135">
        <f t="shared" si="118"/>
        <v>0</v>
      </c>
      <c r="BF146" s="135">
        <f t="shared" si="118"/>
        <v>0</v>
      </c>
      <c r="BG146" s="135">
        <f t="shared" si="118"/>
        <v>0</v>
      </c>
      <c r="BH146" s="135">
        <f t="shared" si="118"/>
        <v>0</v>
      </c>
      <c r="BI146" s="135">
        <f t="shared" si="118"/>
        <v>0</v>
      </c>
      <c r="BJ146" s="135">
        <f t="shared" si="118"/>
        <v>0</v>
      </c>
      <c r="BK146" s="135">
        <f t="shared" si="118"/>
        <v>0</v>
      </c>
      <c r="BL146" s="135">
        <f t="shared" si="118"/>
        <v>0</v>
      </c>
      <c r="BM146" s="135">
        <f t="shared" si="118"/>
        <v>0</v>
      </c>
      <c r="BN146" s="135">
        <f t="shared" si="118"/>
        <v>0</v>
      </c>
      <c r="BO146" s="135">
        <f t="shared" si="118"/>
        <v>0</v>
      </c>
      <c r="BP146" s="135">
        <f t="shared" ref="BP146:CF146" si="119">+BP72</f>
        <v>0</v>
      </c>
      <c r="BQ146" s="135">
        <f t="shared" si="119"/>
        <v>0</v>
      </c>
      <c r="BR146" s="135">
        <f t="shared" si="119"/>
        <v>0</v>
      </c>
      <c r="BS146" s="135">
        <f t="shared" si="119"/>
        <v>0</v>
      </c>
      <c r="BT146" s="135">
        <f t="shared" si="119"/>
        <v>0</v>
      </c>
      <c r="BU146" s="135">
        <f t="shared" si="119"/>
        <v>0</v>
      </c>
      <c r="BV146" s="135">
        <f t="shared" si="119"/>
        <v>0</v>
      </c>
      <c r="BW146" s="135">
        <f t="shared" si="119"/>
        <v>0</v>
      </c>
      <c r="BX146" s="135">
        <f t="shared" si="119"/>
        <v>0</v>
      </c>
      <c r="BY146" s="135">
        <f t="shared" si="119"/>
        <v>0</v>
      </c>
      <c r="BZ146" s="135">
        <f t="shared" si="119"/>
        <v>0</v>
      </c>
      <c r="CA146" s="135">
        <f t="shared" si="119"/>
        <v>0</v>
      </c>
      <c r="CB146" s="135">
        <f t="shared" si="119"/>
        <v>0</v>
      </c>
      <c r="CC146" s="135">
        <f t="shared" si="119"/>
        <v>0</v>
      </c>
      <c r="CD146" s="135">
        <f t="shared" si="119"/>
        <v>0</v>
      </c>
      <c r="CE146" s="135">
        <f t="shared" si="119"/>
        <v>0</v>
      </c>
      <c r="CF146" s="135">
        <f t="shared" si="119"/>
        <v>0</v>
      </c>
    </row>
    <row r="147" spans="3:84" hidden="1" x14ac:dyDescent="0.3">
      <c r="C147" s="135">
        <v>5</v>
      </c>
      <c r="D147" s="135" t="str">
        <f t="shared" ref="D147:BO147" si="120">+D78</f>
        <v/>
      </c>
      <c r="E147" s="135">
        <f t="shared" si="120"/>
        <v>0</v>
      </c>
      <c r="F147" s="135">
        <f t="shared" si="120"/>
        <v>0</v>
      </c>
      <c r="G147" s="135">
        <f t="shared" si="120"/>
        <v>0</v>
      </c>
      <c r="H147" s="135">
        <f t="shared" si="120"/>
        <v>0</v>
      </c>
      <c r="I147" s="135">
        <f t="shared" si="120"/>
        <v>0</v>
      </c>
      <c r="J147" s="135">
        <f t="shared" si="120"/>
        <v>0</v>
      </c>
      <c r="K147" s="135">
        <f t="shared" si="120"/>
        <v>0</v>
      </c>
      <c r="L147" s="135">
        <f t="shared" si="120"/>
        <v>0</v>
      </c>
      <c r="M147" s="135">
        <f t="shared" si="120"/>
        <v>0</v>
      </c>
      <c r="N147" s="135">
        <f t="shared" si="120"/>
        <v>0</v>
      </c>
      <c r="O147" s="135">
        <f t="shared" si="120"/>
        <v>0</v>
      </c>
      <c r="P147" s="135">
        <f t="shared" si="120"/>
        <v>0</v>
      </c>
      <c r="Q147" s="135">
        <f t="shared" si="120"/>
        <v>0</v>
      </c>
      <c r="R147" s="135">
        <f t="shared" si="120"/>
        <v>0</v>
      </c>
      <c r="S147" s="135">
        <f t="shared" si="120"/>
        <v>0</v>
      </c>
      <c r="T147" s="135">
        <f t="shared" si="120"/>
        <v>0</v>
      </c>
      <c r="U147" s="135">
        <f t="shared" si="120"/>
        <v>0</v>
      </c>
      <c r="V147" s="135">
        <f t="shared" si="120"/>
        <v>0</v>
      </c>
      <c r="W147" s="135">
        <f t="shared" si="120"/>
        <v>0</v>
      </c>
      <c r="X147" s="135">
        <f t="shared" si="120"/>
        <v>0</v>
      </c>
      <c r="Y147" s="135">
        <f t="shared" si="120"/>
        <v>0</v>
      </c>
      <c r="Z147" s="135">
        <f t="shared" si="120"/>
        <v>0</v>
      </c>
      <c r="AA147" s="135">
        <f t="shared" si="120"/>
        <v>0</v>
      </c>
      <c r="AB147" s="135">
        <f t="shared" si="120"/>
        <v>0</v>
      </c>
      <c r="AC147" s="135">
        <f t="shared" si="120"/>
        <v>0</v>
      </c>
      <c r="AD147" s="135">
        <f t="shared" si="120"/>
        <v>0</v>
      </c>
      <c r="AE147" s="135">
        <f t="shared" si="120"/>
        <v>0</v>
      </c>
      <c r="AF147" s="135">
        <f t="shared" si="120"/>
        <v>0</v>
      </c>
      <c r="AG147" s="135">
        <f t="shared" si="120"/>
        <v>0</v>
      </c>
      <c r="AH147" s="135">
        <f t="shared" si="120"/>
        <v>0</v>
      </c>
      <c r="AI147" s="135">
        <f t="shared" si="120"/>
        <v>0</v>
      </c>
      <c r="AJ147" s="135">
        <f t="shared" si="120"/>
        <v>0</v>
      </c>
      <c r="AK147" s="135">
        <f t="shared" si="120"/>
        <v>0</v>
      </c>
      <c r="AL147" s="135">
        <f t="shared" si="120"/>
        <v>0</v>
      </c>
      <c r="AM147" s="135">
        <f t="shared" si="120"/>
        <v>0</v>
      </c>
      <c r="AN147" s="135">
        <f t="shared" si="120"/>
        <v>0</v>
      </c>
      <c r="AO147" s="135">
        <f t="shared" si="120"/>
        <v>0</v>
      </c>
      <c r="AP147" s="135">
        <f t="shared" si="120"/>
        <v>0</v>
      </c>
      <c r="AQ147" s="135">
        <f t="shared" si="120"/>
        <v>0</v>
      </c>
      <c r="AR147" s="135">
        <f t="shared" si="120"/>
        <v>0</v>
      </c>
      <c r="AS147" s="135">
        <f t="shared" si="120"/>
        <v>0</v>
      </c>
      <c r="AT147" s="135">
        <f t="shared" si="120"/>
        <v>0</v>
      </c>
      <c r="AU147" s="135">
        <f t="shared" si="120"/>
        <v>0</v>
      </c>
      <c r="AV147" s="135">
        <f t="shared" si="120"/>
        <v>0</v>
      </c>
      <c r="AW147" s="135">
        <f t="shared" si="120"/>
        <v>0</v>
      </c>
      <c r="AX147" s="135">
        <f t="shared" si="120"/>
        <v>0</v>
      </c>
      <c r="AY147" s="135">
        <f t="shared" si="120"/>
        <v>0</v>
      </c>
      <c r="AZ147" s="135">
        <f t="shared" si="120"/>
        <v>0</v>
      </c>
      <c r="BA147" s="135">
        <f t="shared" si="120"/>
        <v>0</v>
      </c>
      <c r="BB147" s="135">
        <f t="shared" si="120"/>
        <v>0</v>
      </c>
      <c r="BC147" s="135">
        <f t="shared" si="120"/>
        <v>0</v>
      </c>
      <c r="BD147" s="135">
        <f t="shared" si="120"/>
        <v>0</v>
      </c>
      <c r="BE147" s="135">
        <f t="shared" si="120"/>
        <v>0</v>
      </c>
      <c r="BF147" s="135">
        <f t="shared" si="120"/>
        <v>0</v>
      </c>
      <c r="BG147" s="135">
        <f t="shared" si="120"/>
        <v>0</v>
      </c>
      <c r="BH147" s="135">
        <f t="shared" si="120"/>
        <v>0</v>
      </c>
      <c r="BI147" s="135">
        <f t="shared" si="120"/>
        <v>0</v>
      </c>
      <c r="BJ147" s="135">
        <f t="shared" si="120"/>
        <v>0</v>
      </c>
      <c r="BK147" s="135">
        <f t="shared" si="120"/>
        <v>0</v>
      </c>
      <c r="BL147" s="135">
        <f t="shared" si="120"/>
        <v>0</v>
      </c>
      <c r="BM147" s="135">
        <f t="shared" si="120"/>
        <v>0</v>
      </c>
      <c r="BN147" s="135">
        <f t="shared" si="120"/>
        <v>0</v>
      </c>
      <c r="BO147" s="135">
        <f t="shared" si="120"/>
        <v>0</v>
      </c>
      <c r="BP147" s="135">
        <f t="shared" ref="BP147:CF147" si="121">+BP78</f>
        <v>0</v>
      </c>
      <c r="BQ147" s="135">
        <f t="shared" si="121"/>
        <v>0</v>
      </c>
      <c r="BR147" s="135">
        <f t="shared" si="121"/>
        <v>0</v>
      </c>
      <c r="BS147" s="135">
        <f t="shared" si="121"/>
        <v>0</v>
      </c>
      <c r="BT147" s="135">
        <f t="shared" si="121"/>
        <v>0</v>
      </c>
      <c r="BU147" s="135">
        <f t="shared" si="121"/>
        <v>0</v>
      </c>
      <c r="BV147" s="135">
        <f t="shared" si="121"/>
        <v>0</v>
      </c>
      <c r="BW147" s="135">
        <f t="shared" si="121"/>
        <v>0</v>
      </c>
      <c r="BX147" s="135">
        <f t="shared" si="121"/>
        <v>0</v>
      </c>
      <c r="BY147" s="135">
        <f t="shared" si="121"/>
        <v>0</v>
      </c>
      <c r="BZ147" s="135">
        <f t="shared" si="121"/>
        <v>0</v>
      </c>
      <c r="CA147" s="135">
        <f t="shared" si="121"/>
        <v>0</v>
      </c>
      <c r="CB147" s="135">
        <f t="shared" si="121"/>
        <v>0</v>
      </c>
      <c r="CC147" s="135">
        <f t="shared" si="121"/>
        <v>0</v>
      </c>
      <c r="CD147" s="135">
        <f t="shared" si="121"/>
        <v>0</v>
      </c>
      <c r="CE147" s="135">
        <f t="shared" si="121"/>
        <v>0</v>
      </c>
      <c r="CF147" s="135">
        <f t="shared" si="121"/>
        <v>0</v>
      </c>
    </row>
    <row r="148" spans="3:84" hidden="1" x14ac:dyDescent="0.3">
      <c r="C148" s="135">
        <v>6</v>
      </c>
      <c r="D148" s="135" t="str">
        <f t="shared" ref="D148:BO148" si="122">+D84</f>
        <v/>
      </c>
      <c r="E148" s="135">
        <f t="shared" si="122"/>
        <v>0</v>
      </c>
      <c r="F148" s="135">
        <f t="shared" si="122"/>
        <v>0</v>
      </c>
      <c r="G148" s="135">
        <f t="shared" si="122"/>
        <v>0</v>
      </c>
      <c r="H148" s="135">
        <f t="shared" si="122"/>
        <v>0</v>
      </c>
      <c r="I148" s="135">
        <f t="shared" si="122"/>
        <v>0</v>
      </c>
      <c r="J148" s="135">
        <f t="shared" si="122"/>
        <v>0</v>
      </c>
      <c r="K148" s="135">
        <f t="shared" si="122"/>
        <v>0</v>
      </c>
      <c r="L148" s="135">
        <f t="shared" si="122"/>
        <v>0</v>
      </c>
      <c r="M148" s="135">
        <f t="shared" si="122"/>
        <v>0</v>
      </c>
      <c r="N148" s="135">
        <f t="shared" si="122"/>
        <v>0</v>
      </c>
      <c r="O148" s="135">
        <f t="shared" si="122"/>
        <v>0</v>
      </c>
      <c r="P148" s="135">
        <f t="shared" si="122"/>
        <v>0</v>
      </c>
      <c r="Q148" s="135">
        <f t="shared" si="122"/>
        <v>0</v>
      </c>
      <c r="R148" s="135">
        <f t="shared" si="122"/>
        <v>0</v>
      </c>
      <c r="S148" s="135">
        <f t="shared" si="122"/>
        <v>0</v>
      </c>
      <c r="T148" s="135">
        <f t="shared" si="122"/>
        <v>0</v>
      </c>
      <c r="U148" s="135">
        <f t="shared" si="122"/>
        <v>0</v>
      </c>
      <c r="V148" s="135">
        <f t="shared" si="122"/>
        <v>0</v>
      </c>
      <c r="W148" s="135">
        <f t="shared" si="122"/>
        <v>0</v>
      </c>
      <c r="X148" s="135">
        <f t="shared" si="122"/>
        <v>0</v>
      </c>
      <c r="Y148" s="135">
        <f t="shared" si="122"/>
        <v>0</v>
      </c>
      <c r="Z148" s="135">
        <f t="shared" si="122"/>
        <v>0</v>
      </c>
      <c r="AA148" s="135">
        <f t="shared" si="122"/>
        <v>0</v>
      </c>
      <c r="AB148" s="135">
        <f t="shared" si="122"/>
        <v>0</v>
      </c>
      <c r="AC148" s="135">
        <f t="shared" si="122"/>
        <v>0</v>
      </c>
      <c r="AD148" s="135">
        <f t="shared" si="122"/>
        <v>0</v>
      </c>
      <c r="AE148" s="135">
        <f t="shared" si="122"/>
        <v>0</v>
      </c>
      <c r="AF148" s="135">
        <f t="shared" si="122"/>
        <v>0</v>
      </c>
      <c r="AG148" s="135">
        <f t="shared" si="122"/>
        <v>0</v>
      </c>
      <c r="AH148" s="135">
        <f t="shared" si="122"/>
        <v>0</v>
      </c>
      <c r="AI148" s="135">
        <f t="shared" si="122"/>
        <v>0</v>
      </c>
      <c r="AJ148" s="135">
        <f t="shared" si="122"/>
        <v>0</v>
      </c>
      <c r="AK148" s="135">
        <f t="shared" si="122"/>
        <v>0</v>
      </c>
      <c r="AL148" s="135">
        <f t="shared" si="122"/>
        <v>0</v>
      </c>
      <c r="AM148" s="135">
        <f t="shared" si="122"/>
        <v>0</v>
      </c>
      <c r="AN148" s="135">
        <f t="shared" si="122"/>
        <v>0</v>
      </c>
      <c r="AO148" s="135">
        <f t="shared" si="122"/>
        <v>0</v>
      </c>
      <c r="AP148" s="135">
        <f t="shared" si="122"/>
        <v>0</v>
      </c>
      <c r="AQ148" s="135">
        <f t="shared" si="122"/>
        <v>0</v>
      </c>
      <c r="AR148" s="135">
        <f t="shared" si="122"/>
        <v>0</v>
      </c>
      <c r="AS148" s="135">
        <f t="shared" si="122"/>
        <v>0</v>
      </c>
      <c r="AT148" s="135">
        <f t="shared" si="122"/>
        <v>0</v>
      </c>
      <c r="AU148" s="135">
        <f t="shared" si="122"/>
        <v>0</v>
      </c>
      <c r="AV148" s="135">
        <f t="shared" si="122"/>
        <v>0</v>
      </c>
      <c r="AW148" s="135">
        <f t="shared" si="122"/>
        <v>0</v>
      </c>
      <c r="AX148" s="135">
        <f t="shared" si="122"/>
        <v>0</v>
      </c>
      <c r="AY148" s="135">
        <f t="shared" si="122"/>
        <v>0</v>
      </c>
      <c r="AZ148" s="135">
        <f t="shared" si="122"/>
        <v>0</v>
      </c>
      <c r="BA148" s="135">
        <f t="shared" si="122"/>
        <v>0</v>
      </c>
      <c r="BB148" s="135">
        <f t="shared" si="122"/>
        <v>0</v>
      </c>
      <c r="BC148" s="135">
        <f t="shared" si="122"/>
        <v>0</v>
      </c>
      <c r="BD148" s="135">
        <f t="shared" si="122"/>
        <v>0</v>
      </c>
      <c r="BE148" s="135">
        <f t="shared" si="122"/>
        <v>0</v>
      </c>
      <c r="BF148" s="135">
        <f t="shared" si="122"/>
        <v>0</v>
      </c>
      <c r="BG148" s="135">
        <f t="shared" si="122"/>
        <v>0</v>
      </c>
      <c r="BH148" s="135">
        <f t="shared" si="122"/>
        <v>0</v>
      </c>
      <c r="BI148" s="135">
        <f t="shared" si="122"/>
        <v>0</v>
      </c>
      <c r="BJ148" s="135">
        <f t="shared" si="122"/>
        <v>0</v>
      </c>
      <c r="BK148" s="135">
        <f t="shared" si="122"/>
        <v>0</v>
      </c>
      <c r="BL148" s="135">
        <f t="shared" si="122"/>
        <v>0</v>
      </c>
      <c r="BM148" s="135">
        <f t="shared" si="122"/>
        <v>0</v>
      </c>
      <c r="BN148" s="135">
        <f t="shared" si="122"/>
        <v>0</v>
      </c>
      <c r="BO148" s="135">
        <f t="shared" si="122"/>
        <v>0</v>
      </c>
      <c r="BP148" s="135">
        <f t="shared" ref="BP148:CF148" si="123">+BP84</f>
        <v>0</v>
      </c>
      <c r="BQ148" s="135">
        <f t="shared" si="123"/>
        <v>0</v>
      </c>
      <c r="BR148" s="135">
        <f t="shared" si="123"/>
        <v>0</v>
      </c>
      <c r="BS148" s="135">
        <f t="shared" si="123"/>
        <v>0</v>
      </c>
      <c r="BT148" s="135">
        <f t="shared" si="123"/>
        <v>0</v>
      </c>
      <c r="BU148" s="135">
        <f t="shared" si="123"/>
        <v>0</v>
      </c>
      <c r="BV148" s="135">
        <f t="shared" si="123"/>
        <v>0</v>
      </c>
      <c r="BW148" s="135">
        <f t="shared" si="123"/>
        <v>0</v>
      </c>
      <c r="BX148" s="135">
        <f t="shared" si="123"/>
        <v>0</v>
      </c>
      <c r="BY148" s="135">
        <f t="shared" si="123"/>
        <v>0</v>
      </c>
      <c r="BZ148" s="135">
        <f t="shared" si="123"/>
        <v>0</v>
      </c>
      <c r="CA148" s="135">
        <f t="shared" si="123"/>
        <v>0</v>
      </c>
      <c r="CB148" s="135">
        <f t="shared" si="123"/>
        <v>0</v>
      </c>
      <c r="CC148" s="135">
        <f t="shared" si="123"/>
        <v>0</v>
      </c>
      <c r="CD148" s="135">
        <f t="shared" si="123"/>
        <v>0</v>
      </c>
      <c r="CE148" s="135">
        <f t="shared" si="123"/>
        <v>0</v>
      </c>
      <c r="CF148" s="135">
        <f t="shared" si="123"/>
        <v>0</v>
      </c>
    </row>
    <row r="149" spans="3:84" hidden="1" x14ac:dyDescent="0.3">
      <c r="C149" s="135">
        <v>7</v>
      </c>
      <c r="D149" s="135" t="str">
        <f t="shared" ref="D149:BO149" si="124">+D90</f>
        <v/>
      </c>
      <c r="E149" s="135">
        <f t="shared" si="124"/>
        <v>0</v>
      </c>
      <c r="F149" s="135">
        <f t="shared" si="124"/>
        <v>0</v>
      </c>
      <c r="G149" s="135">
        <f t="shared" si="124"/>
        <v>0</v>
      </c>
      <c r="H149" s="135">
        <f t="shared" si="124"/>
        <v>0</v>
      </c>
      <c r="I149" s="135">
        <f t="shared" si="124"/>
        <v>0</v>
      </c>
      <c r="J149" s="135">
        <f t="shared" si="124"/>
        <v>0</v>
      </c>
      <c r="K149" s="135">
        <f t="shared" si="124"/>
        <v>0</v>
      </c>
      <c r="L149" s="135">
        <f t="shared" si="124"/>
        <v>0</v>
      </c>
      <c r="M149" s="135">
        <f t="shared" si="124"/>
        <v>0</v>
      </c>
      <c r="N149" s="135">
        <f t="shared" si="124"/>
        <v>0</v>
      </c>
      <c r="O149" s="135">
        <f t="shared" si="124"/>
        <v>0</v>
      </c>
      <c r="P149" s="135">
        <f t="shared" si="124"/>
        <v>0</v>
      </c>
      <c r="Q149" s="135">
        <f t="shared" si="124"/>
        <v>0</v>
      </c>
      <c r="R149" s="135">
        <f t="shared" si="124"/>
        <v>0</v>
      </c>
      <c r="S149" s="135">
        <f t="shared" si="124"/>
        <v>0</v>
      </c>
      <c r="T149" s="135">
        <f t="shared" si="124"/>
        <v>0</v>
      </c>
      <c r="U149" s="135">
        <f t="shared" si="124"/>
        <v>0</v>
      </c>
      <c r="V149" s="135">
        <f t="shared" si="124"/>
        <v>0</v>
      </c>
      <c r="W149" s="135">
        <f t="shared" si="124"/>
        <v>0</v>
      </c>
      <c r="X149" s="135">
        <f t="shared" si="124"/>
        <v>0</v>
      </c>
      <c r="Y149" s="135">
        <f t="shared" si="124"/>
        <v>0</v>
      </c>
      <c r="Z149" s="135">
        <f t="shared" si="124"/>
        <v>0</v>
      </c>
      <c r="AA149" s="135">
        <f t="shared" si="124"/>
        <v>0</v>
      </c>
      <c r="AB149" s="135">
        <f t="shared" si="124"/>
        <v>0</v>
      </c>
      <c r="AC149" s="135">
        <f t="shared" si="124"/>
        <v>0</v>
      </c>
      <c r="AD149" s="135">
        <f t="shared" si="124"/>
        <v>0</v>
      </c>
      <c r="AE149" s="135">
        <f t="shared" si="124"/>
        <v>0</v>
      </c>
      <c r="AF149" s="135">
        <f t="shared" si="124"/>
        <v>0</v>
      </c>
      <c r="AG149" s="135">
        <f t="shared" si="124"/>
        <v>0</v>
      </c>
      <c r="AH149" s="135">
        <f t="shared" si="124"/>
        <v>0</v>
      </c>
      <c r="AI149" s="135">
        <f t="shared" si="124"/>
        <v>0</v>
      </c>
      <c r="AJ149" s="135">
        <f t="shared" si="124"/>
        <v>0</v>
      </c>
      <c r="AK149" s="135">
        <f t="shared" si="124"/>
        <v>0</v>
      </c>
      <c r="AL149" s="135">
        <f t="shared" si="124"/>
        <v>0</v>
      </c>
      <c r="AM149" s="135">
        <f t="shared" si="124"/>
        <v>0</v>
      </c>
      <c r="AN149" s="135">
        <f t="shared" si="124"/>
        <v>0</v>
      </c>
      <c r="AO149" s="135">
        <f t="shared" si="124"/>
        <v>0</v>
      </c>
      <c r="AP149" s="135">
        <f t="shared" si="124"/>
        <v>0</v>
      </c>
      <c r="AQ149" s="135">
        <f t="shared" si="124"/>
        <v>0</v>
      </c>
      <c r="AR149" s="135">
        <f t="shared" si="124"/>
        <v>0</v>
      </c>
      <c r="AS149" s="135">
        <f t="shared" si="124"/>
        <v>0</v>
      </c>
      <c r="AT149" s="135">
        <f t="shared" si="124"/>
        <v>0</v>
      </c>
      <c r="AU149" s="135">
        <f t="shared" si="124"/>
        <v>0</v>
      </c>
      <c r="AV149" s="135">
        <f t="shared" si="124"/>
        <v>0</v>
      </c>
      <c r="AW149" s="135">
        <f t="shared" si="124"/>
        <v>0</v>
      </c>
      <c r="AX149" s="135">
        <f t="shared" si="124"/>
        <v>0</v>
      </c>
      <c r="AY149" s="135">
        <f t="shared" si="124"/>
        <v>0</v>
      </c>
      <c r="AZ149" s="135">
        <f t="shared" si="124"/>
        <v>0</v>
      </c>
      <c r="BA149" s="135">
        <f t="shared" si="124"/>
        <v>0</v>
      </c>
      <c r="BB149" s="135">
        <f t="shared" si="124"/>
        <v>0</v>
      </c>
      <c r="BC149" s="135">
        <f t="shared" si="124"/>
        <v>0</v>
      </c>
      <c r="BD149" s="135">
        <f t="shared" si="124"/>
        <v>0</v>
      </c>
      <c r="BE149" s="135">
        <f t="shared" si="124"/>
        <v>0</v>
      </c>
      <c r="BF149" s="135">
        <f t="shared" si="124"/>
        <v>0</v>
      </c>
      <c r="BG149" s="135">
        <f t="shared" si="124"/>
        <v>0</v>
      </c>
      <c r="BH149" s="135">
        <f t="shared" si="124"/>
        <v>0</v>
      </c>
      <c r="BI149" s="135">
        <f t="shared" si="124"/>
        <v>0</v>
      </c>
      <c r="BJ149" s="135">
        <f t="shared" si="124"/>
        <v>0</v>
      </c>
      <c r="BK149" s="135">
        <f t="shared" si="124"/>
        <v>0</v>
      </c>
      <c r="BL149" s="135">
        <f t="shared" si="124"/>
        <v>0</v>
      </c>
      <c r="BM149" s="135">
        <f t="shared" si="124"/>
        <v>0</v>
      </c>
      <c r="BN149" s="135">
        <f t="shared" si="124"/>
        <v>0</v>
      </c>
      <c r="BO149" s="135">
        <f t="shared" si="124"/>
        <v>0</v>
      </c>
      <c r="BP149" s="135">
        <f t="shared" ref="BP149:CF149" si="125">+BP90</f>
        <v>0</v>
      </c>
      <c r="BQ149" s="135">
        <f t="shared" si="125"/>
        <v>0</v>
      </c>
      <c r="BR149" s="135">
        <f t="shared" si="125"/>
        <v>0</v>
      </c>
      <c r="BS149" s="135">
        <f t="shared" si="125"/>
        <v>0</v>
      </c>
      <c r="BT149" s="135">
        <f t="shared" si="125"/>
        <v>0</v>
      </c>
      <c r="BU149" s="135">
        <f t="shared" si="125"/>
        <v>0</v>
      </c>
      <c r="BV149" s="135">
        <f t="shared" si="125"/>
        <v>0</v>
      </c>
      <c r="BW149" s="135">
        <f t="shared" si="125"/>
        <v>0</v>
      </c>
      <c r="BX149" s="135">
        <f t="shared" si="125"/>
        <v>0</v>
      </c>
      <c r="BY149" s="135">
        <f t="shared" si="125"/>
        <v>0</v>
      </c>
      <c r="BZ149" s="135">
        <f t="shared" si="125"/>
        <v>0</v>
      </c>
      <c r="CA149" s="135">
        <f t="shared" si="125"/>
        <v>0</v>
      </c>
      <c r="CB149" s="135">
        <f t="shared" si="125"/>
        <v>0</v>
      </c>
      <c r="CC149" s="135">
        <f t="shared" si="125"/>
        <v>0</v>
      </c>
      <c r="CD149" s="135">
        <f t="shared" si="125"/>
        <v>0</v>
      </c>
      <c r="CE149" s="135">
        <f t="shared" si="125"/>
        <v>0</v>
      </c>
      <c r="CF149" s="135">
        <f t="shared" si="125"/>
        <v>0</v>
      </c>
    </row>
    <row r="150" spans="3:84" hidden="1" x14ac:dyDescent="0.3">
      <c r="C150" s="135">
        <v>8</v>
      </c>
      <c r="D150" s="135" t="str">
        <f t="shared" ref="D150:BO150" si="126">+D96</f>
        <v/>
      </c>
      <c r="E150" s="135">
        <f t="shared" si="126"/>
        <v>0</v>
      </c>
      <c r="F150" s="135">
        <f t="shared" si="126"/>
        <v>0</v>
      </c>
      <c r="G150" s="135">
        <f t="shared" si="126"/>
        <v>0</v>
      </c>
      <c r="H150" s="135">
        <f t="shared" si="126"/>
        <v>0</v>
      </c>
      <c r="I150" s="135">
        <f t="shared" si="126"/>
        <v>0</v>
      </c>
      <c r="J150" s="135">
        <f t="shared" si="126"/>
        <v>0</v>
      </c>
      <c r="K150" s="135">
        <f t="shared" si="126"/>
        <v>0</v>
      </c>
      <c r="L150" s="135">
        <f t="shared" si="126"/>
        <v>0</v>
      </c>
      <c r="M150" s="135">
        <f t="shared" si="126"/>
        <v>0</v>
      </c>
      <c r="N150" s="135">
        <f t="shared" si="126"/>
        <v>0</v>
      </c>
      <c r="O150" s="135">
        <f t="shared" si="126"/>
        <v>0</v>
      </c>
      <c r="P150" s="135">
        <f t="shared" si="126"/>
        <v>0</v>
      </c>
      <c r="Q150" s="135">
        <f t="shared" si="126"/>
        <v>0</v>
      </c>
      <c r="R150" s="135">
        <f t="shared" si="126"/>
        <v>0</v>
      </c>
      <c r="S150" s="135">
        <f t="shared" si="126"/>
        <v>0</v>
      </c>
      <c r="T150" s="135">
        <f t="shared" si="126"/>
        <v>0</v>
      </c>
      <c r="U150" s="135">
        <f t="shared" si="126"/>
        <v>0</v>
      </c>
      <c r="V150" s="135">
        <f t="shared" si="126"/>
        <v>0</v>
      </c>
      <c r="W150" s="135">
        <f t="shared" si="126"/>
        <v>0</v>
      </c>
      <c r="X150" s="135">
        <f t="shared" si="126"/>
        <v>0</v>
      </c>
      <c r="Y150" s="135">
        <f t="shared" si="126"/>
        <v>0</v>
      </c>
      <c r="Z150" s="135">
        <f t="shared" si="126"/>
        <v>0</v>
      </c>
      <c r="AA150" s="135">
        <f t="shared" si="126"/>
        <v>0</v>
      </c>
      <c r="AB150" s="135">
        <f t="shared" si="126"/>
        <v>0</v>
      </c>
      <c r="AC150" s="135">
        <f t="shared" si="126"/>
        <v>0</v>
      </c>
      <c r="AD150" s="135">
        <f t="shared" si="126"/>
        <v>0</v>
      </c>
      <c r="AE150" s="135">
        <f t="shared" si="126"/>
        <v>0</v>
      </c>
      <c r="AF150" s="135">
        <f t="shared" si="126"/>
        <v>0</v>
      </c>
      <c r="AG150" s="135">
        <f t="shared" si="126"/>
        <v>0</v>
      </c>
      <c r="AH150" s="135">
        <f t="shared" si="126"/>
        <v>0</v>
      </c>
      <c r="AI150" s="135">
        <f t="shared" si="126"/>
        <v>0</v>
      </c>
      <c r="AJ150" s="135">
        <f t="shared" si="126"/>
        <v>0</v>
      </c>
      <c r="AK150" s="135">
        <f t="shared" si="126"/>
        <v>0</v>
      </c>
      <c r="AL150" s="135">
        <f t="shared" si="126"/>
        <v>0</v>
      </c>
      <c r="AM150" s="135">
        <f t="shared" si="126"/>
        <v>0</v>
      </c>
      <c r="AN150" s="135">
        <f t="shared" si="126"/>
        <v>0</v>
      </c>
      <c r="AO150" s="135">
        <f t="shared" si="126"/>
        <v>0</v>
      </c>
      <c r="AP150" s="135">
        <f t="shared" si="126"/>
        <v>0</v>
      </c>
      <c r="AQ150" s="135">
        <f t="shared" si="126"/>
        <v>0</v>
      </c>
      <c r="AR150" s="135">
        <f t="shared" si="126"/>
        <v>0</v>
      </c>
      <c r="AS150" s="135">
        <f t="shared" si="126"/>
        <v>0</v>
      </c>
      <c r="AT150" s="135">
        <f t="shared" si="126"/>
        <v>0</v>
      </c>
      <c r="AU150" s="135">
        <f t="shared" si="126"/>
        <v>0</v>
      </c>
      <c r="AV150" s="135">
        <f t="shared" si="126"/>
        <v>0</v>
      </c>
      <c r="AW150" s="135">
        <f t="shared" si="126"/>
        <v>0</v>
      </c>
      <c r="AX150" s="135">
        <f t="shared" si="126"/>
        <v>0</v>
      </c>
      <c r="AY150" s="135">
        <f t="shared" si="126"/>
        <v>0</v>
      </c>
      <c r="AZ150" s="135">
        <f t="shared" si="126"/>
        <v>0</v>
      </c>
      <c r="BA150" s="135">
        <f t="shared" si="126"/>
        <v>0</v>
      </c>
      <c r="BB150" s="135">
        <f t="shared" si="126"/>
        <v>0</v>
      </c>
      <c r="BC150" s="135">
        <f t="shared" si="126"/>
        <v>0</v>
      </c>
      <c r="BD150" s="135">
        <f t="shared" si="126"/>
        <v>0</v>
      </c>
      <c r="BE150" s="135">
        <f t="shared" si="126"/>
        <v>0</v>
      </c>
      <c r="BF150" s="135">
        <f t="shared" si="126"/>
        <v>0</v>
      </c>
      <c r="BG150" s="135">
        <f t="shared" si="126"/>
        <v>0</v>
      </c>
      <c r="BH150" s="135">
        <f t="shared" si="126"/>
        <v>0</v>
      </c>
      <c r="BI150" s="135">
        <f t="shared" si="126"/>
        <v>0</v>
      </c>
      <c r="BJ150" s="135">
        <f t="shared" si="126"/>
        <v>0</v>
      </c>
      <c r="BK150" s="135">
        <f t="shared" si="126"/>
        <v>0</v>
      </c>
      <c r="BL150" s="135">
        <f t="shared" si="126"/>
        <v>0</v>
      </c>
      <c r="BM150" s="135">
        <f t="shared" si="126"/>
        <v>0</v>
      </c>
      <c r="BN150" s="135">
        <f t="shared" si="126"/>
        <v>0</v>
      </c>
      <c r="BO150" s="135">
        <f t="shared" si="126"/>
        <v>0</v>
      </c>
      <c r="BP150" s="135">
        <f t="shared" ref="BP150:CF150" si="127">+BP96</f>
        <v>0</v>
      </c>
      <c r="BQ150" s="135">
        <f t="shared" si="127"/>
        <v>0</v>
      </c>
      <c r="BR150" s="135">
        <f t="shared" si="127"/>
        <v>0</v>
      </c>
      <c r="BS150" s="135">
        <f t="shared" si="127"/>
        <v>0</v>
      </c>
      <c r="BT150" s="135">
        <f t="shared" si="127"/>
        <v>0</v>
      </c>
      <c r="BU150" s="135">
        <f t="shared" si="127"/>
        <v>0</v>
      </c>
      <c r="BV150" s="135">
        <f t="shared" si="127"/>
        <v>0</v>
      </c>
      <c r="BW150" s="135">
        <f t="shared" si="127"/>
        <v>0</v>
      </c>
      <c r="BX150" s="135">
        <f t="shared" si="127"/>
        <v>0</v>
      </c>
      <c r="BY150" s="135">
        <f t="shared" si="127"/>
        <v>0</v>
      </c>
      <c r="BZ150" s="135">
        <f t="shared" si="127"/>
        <v>0</v>
      </c>
      <c r="CA150" s="135">
        <f t="shared" si="127"/>
        <v>0</v>
      </c>
      <c r="CB150" s="135">
        <f t="shared" si="127"/>
        <v>0</v>
      </c>
      <c r="CC150" s="135">
        <f t="shared" si="127"/>
        <v>0</v>
      </c>
      <c r="CD150" s="135">
        <f t="shared" si="127"/>
        <v>0</v>
      </c>
      <c r="CE150" s="135">
        <f t="shared" si="127"/>
        <v>0</v>
      </c>
      <c r="CF150" s="135">
        <f t="shared" si="127"/>
        <v>0</v>
      </c>
    </row>
    <row r="151" spans="3:84" hidden="1" x14ac:dyDescent="0.3">
      <c r="C151" s="135">
        <v>9</v>
      </c>
      <c r="D151" s="135" t="str">
        <f t="shared" ref="D151:BO151" si="128">+D102</f>
        <v/>
      </c>
      <c r="E151" s="135">
        <f t="shared" si="128"/>
        <v>0</v>
      </c>
      <c r="F151" s="135">
        <f t="shared" si="128"/>
        <v>0</v>
      </c>
      <c r="G151" s="135">
        <f t="shared" si="128"/>
        <v>0</v>
      </c>
      <c r="H151" s="135">
        <f t="shared" si="128"/>
        <v>0</v>
      </c>
      <c r="I151" s="135">
        <f t="shared" si="128"/>
        <v>0</v>
      </c>
      <c r="J151" s="135">
        <f t="shared" si="128"/>
        <v>0</v>
      </c>
      <c r="K151" s="135">
        <f t="shared" si="128"/>
        <v>0</v>
      </c>
      <c r="L151" s="135">
        <f t="shared" si="128"/>
        <v>0</v>
      </c>
      <c r="M151" s="135">
        <f t="shared" si="128"/>
        <v>0</v>
      </c>
      <c r="N151" s="135">
        <f t="shared" si="128"/>
        <v>0</v>
      </c>
      <c r="O151" s="135">
        <f t="shared" si="128"/>
        <v>0</v>
      </c>
      <c r="P151" s="135">
        <f t="shared" si="128"/>
        <v>0</v>
      </c>
      <c r="Q151" s="135">
        <f t="shared" si="128"/>
        <v>0</v>
      </c>
      <c r="R151" s="135">
        <f t="shared" si="128"/>
        <v>0</v>
      </c>
      <c r="S151" s="135">
        <f t="shared" si="128"/>
        <v>0</v>
      </c>
      <c r="T151" s="135">
        <f t="shared" si="128"/>
        <v>0</v>
      </c>
      <c r="U151" s="135">
        <f t="shared" si="128"/>
        <v>0</v>
      </c>
      <c r="V151" s="135">
        <f t="shared" si="128"/>
        <v>0</v>
      </c>
      <c r="W151" s="135">
        <f t="shared" si="128"/>
        <v>0</v>
      </c>
      <c r="X151" s="135">
        <f t="shared" si="128"/>
        <v>0</v>
      </c>
      <c r="Y151" s="135">
        <f t="shared" si="128"/>
        <v>0</v>
      </c>
      <c r="Z151" s="135">
        <f t="shared" si="128"/>
        <v>0</v>
      </c>
      <c r="AA151" s="135">
        <f t="shared" si="128"/>
        <v>0</v>
      </c>
      <c r="AB151" s="135">
        <f t="shared" si="128"/>
        <v>0</v>
      </c>
      <c r="AC151" s="135">
        <f t="shared" si="128"/>
        <v>0</v>
      </c>
      <c r="AD151" s="135">
        <f t="shared" si="128"/>
        <v>0</v>
      </c>
      <c r="AE151" s="135">
        <f t="shared" si="128"/>
        <v>0</v>
      </c>
      <c r="AF151" s="135">
        <f t="shared" si="128"/>
        <v>0</v>
      </c>
      <c r="AG151" s="135">
        <f t="shared" si="128"/>
        <v>0</v>
      </c>
      <c r="AH151" s="135">
        <f t="shared" si="128"/>
        <v>0</v>
      </c>
      <c r="AI151" s="135">
        <f t="shared" si="128"/>
        <v>0</v>
      </c>
      <c r="AJ151" s="135">
        <f t="shared" si="128"/>
        <v>0</v>
      </c>
      <c r="AK151" s="135">
        <f t="shared" si="128"/>
        <v>0</v>
      </c>
      <c r="AL151" s="135">
        <f t="shared" si="128"/>
        <v>0</v>
      </c>
      <c r="AM151" s="135">
        <f t="shared" si="128"/>
        <v>0</v>
      </c>
      <c r="AN151" s="135">
        <f t="shared" si="128"/>
        <v>0</v>
      </c>
      <c r="AO151" s="135">
        <f t="shared" si="128"/>
        <v>0</v>
      </c>
      <c r="AP151" s="135">
        <f t="shared" si="128"/>
        <v>0</v>
      </c>
      <c r="AQ151" s="135">
        <f t="shared" si="128"/>
        <v>0</v>
      </c>
      <c r="AR151" s="135">
        <f t="shared" si="128"/>
        <v>0</v>
      </c>
      <c r="AS151" s="135">
        <f t="shared" si="128"/>
        <v>0</v>
      </c>
      <c r="AT151" s="135">
        <f t="shared" si="128"/>
        <v>0</v>
      </c>
      <c r="AU151" s="135">
        <f t="shared" si="128"/>
        <v>0</v>
      </c>
      <c r="AV151" s="135">
        <f t="shared" si="128"/>
        <v>0</v>
      </c>
      <c r="AW151" s="135">
        <f t="shared" si="128"/>
        <v>0</v>
      </c>
      <c r="AX151" s="135">
        <f t="shared" si="128"/>
        <v>0</v>
      </c>
      <c r="AY151" s="135">
        <f t="shared" si="128"/>
        <v>0</v>
      </c>
      <c r="AZ151" s="135">
        <f t="shared" si="128"/>
        <v>0</v>
      </c>
      <c r="BA151" s="135">
        <f t="shared" si="128"/>
        <v>0</v>
      </c>
      <c r="BB151" s="135">
        <f t="shared" si="128"/>
        <v>0</v>
      </c>
      <c r="BC151" s="135">
        <f t="shared" si="128"/>
        <v>0</v>
      </c>
      <c r="BD151" s="135">
        <f t="shared" si="128"/>
        <v>0</v>
      </c>
      <c r="BE151" s="135">
        <f t="shared" si="128"/>
        <v>0</v>
      </c>
      <c r="BF151" s="135">
        <f t="shared" si="128"/>
        <v>0</v>
      </c>
      <c r="BG151" s="135">
        <f t="shared" si="128"/>
        <v>0</v>
      </c>
      <c r="BH151" s="135">
        <f t="shared" si="128"/>
        <v>0</v>
      </c>
      <c r="BI151" s="135">
        <f t="shared" si="128"/>
        <v>0</v>
      </c>
      <c r="BJ151" s="135">
        <f t="shared" si="128"/>
        <v>0</v>
      </c>
      <c r="BK151" s="135">
        <f t="shared" si="128"/>
        <v>0</v>
      </c>
      <c r="BL151" s="135">
        <f t="shared" si="128"/>
        <v>0</v>
      </c>
      <c r="BM151" s="135">
        <f t="shared" si="128"/>
        <v>0</v>
      </c>
      <c r="BN151" s="135">
        <f t="shared" si="128"/>
        <v>0</v>
      </c>
      <c r="BO151" s="135">
        <f t="shared" si="128"/>
        <v>0</v>
      </c>
      <c r="BP151" s="135">
        <f t="shared" ref="BP151:CF151" si="129">+BP102</f>
        <v>0</v>
      </c>
      <c r="BQ151" s="135">
        <f t="shared" si="129"/>
        <v>0</v>
      </c>
      <c r="BR151" s="135">
        <f t="shared" si="129"/>
        <v>0</v>
      </c>
      <c r="BS151" s="135">
        <f t="shared" si="129"/>
        <v>0</v>
      </c>
      <c r="BT151" s="135">
        <f t="shared" si="129"/>
        <v>0</v>
      </c>
      <c r="BU151" s="135">
        <f t="shared" si="129"/>
        <v>0</v>
      </c>
      <c r="BV151" s="135">
        <f t="shared" si="129"/>
        <v>0</v>
      </c>
      <c r="BW151" s="135">
        <f t="shared" si="129"/>
        <v>0</v>
      </c>
      <c r="BX151" s="135">
        <f t="shared" si="129"/>
        <v>0</v>
      </c>
      <c r="BY151" s="135">
        <f t="shared" si="129"/>
        <v>0</v>
      </c>
      <c r="BZ151" s="135">
        <f t="shared" si="129"/>
        <v>0</v>
      </c>
      <c r="CA151" s="135">
        <f t="shared" si="129"/>
        <v>0</v>
      </c>
      <c r="CB151" s="135">
        <f t="shared" si="129"/>
        <v>0</v>
      </c>
      <c r="CC151" s="135">
        <f t="shared" si="129"/>
        <v>0</v>
      </c>
      <c r="CD151" s="135">
        <f t="shared" si="129"/>
        <v>0</v>
      </c>
      <c r="CE151" s="135">
        <f t="shared" si="129"/>
        <v>0</v>
      </c>
      <c r="CF151" s="135">
        <f t="shared" si="129"/>
        <v>0</v>
      </c>
    </row>
    <row r="152" spans="3:84" hidden="1" x14ac:dyDescent="0.3">
      <c r="C152" s="135">
        <v>10</v>
      </c>
      <c r="D152" s="135" t="str">
        <f t="shared" ref="D152:BO152" si="130">+D108</f>
        <v/>
      </c>
      <c r="E152" s="135">
        <f t="shared" si="130"/>
        <v>0</v>
      </c>
      <c r="F152" s="135">
        <f t="shared" si="130"/>
        <v>0</v>
      </c>
      <c r="G152" s="135">
        <f t="shared" si="130"/>
        <v>0</v>
      </c>
      <c r="H152" s="135">
        <f t="shared" si="130"/>
        <v>0</v>
      </c>
      <c r="I152" s="135">
        <f t="shared" si="130"/>
        <v>0</v>
      </c>
      <c r="J152" s="135">
        <f t="shared" si="130"/>
        <v>0</v>
      </c>
      <c r="K152" s="135">
        <f t="shared" si="130"/>
        <v>0</v>
      </c>
      <c r="L152" s="135">
        <f t="shared" si="130"/>
        <v>0</v>
      </c>
      <c r="M152" s="135">
        <f t="shared" si="130"/>
        <v>0</v>
      </c>
      <c r="N152" s="135">
        <f t="shared" si="130"/>
        <v>0</v>
      </c>
      <c r="O152" s="135">
        <f t="shared" si="130"/>
        <v>0</v>
      </c>
      <c r="P152" s="135">
        <f t="shared" si="130"/>
        <v>0</v>
      </c>
      <c r="Q152" s="135">
        <f t="shared" si="130"/>
        <v>0</v>
      </c>
      <c r="R152" s="135">
        <f t="shared" si="130"/>
        <v>0</v>
      </c>
      <c r="S152" s="135">
        <f t="shared" si="130"/>
        <v>0</v>
      </c>
      <c r="T152" s="135">
        <f t="shared" si="130"/>
        <v>0</v>
      </c>
      <c r="U152" s="135">
        <f t="shared" si="130"/>
        <v>0</v>
      </c>
      <c r="V152" s="135">
        <f t="shared" si="130"/>
        <v>0</v>
      </c>
      <c r="W152" s="135">
        <f t="shared" si="130"/>
        <v>0</v>
      </c>
      <c r="X152" s="135">
        <f t="shared" si="130"/>
        <v>0</v>
      </c>
      <c r="Y152" s="135">
        <f t="shared" si="130"/>
        <v>0</v>
      </c>
      <c r="Z152" s="135">
        <f t="shared" si="130"/>
        <v>0</v>
      </c>
      <c r="AA152" s="135">
        <f t="shared" si="130"/>
        <v>0</v>
      </c>
      <c r="AB152" s="135">
        <f t="shared" si="130"/>
        <v>0</v>
      </c>
      <c r="AC152" s="135">
        <f t="shared" si="130"/>
        <v>0</v>
      </c>
      <c r="AD152" s="135">
        <f t="shared" si="130"/>
        <v>0</v>
      </c>
      <c r="AE152" s="135">
        <f t="shared" si="130"/>
        <v>0</v>
      </c>
      <c r="AF152" s="135">
        <f t="shared" si="130"/>
        <v>0</v>
      </c>
      <c r="AG152" s="135">
        <f t="shared" si="130"/>
        <v>0</v>
      </c>
      <c r="AH152" s="135">
        <f t="shared" si="130"/>
        <v>0</v>
      </c>
      <c r="AI152" s="135">
        <f t="shared" si="130"/>
        <v>0</v>
      </c>
      <c r="AJ152" s="135">
        <f t="shared" si="130"/>
        <v>0</v>
      </c>
      <c r="AK152" s="135">
        <f t="shared" si="130"/>
        <v>0</v>
      </c>
      <c r="AL152" s="135">
        <f t="shared" si="130"/>
        <v>0</v>
      </c>
      <c r="AM152" s="135">
        <f t="shared" si="130"/>
        <v>0</v>
      </c>
      <c r="AN152" s="135">
        <f t="shared" si="130"/>
        <v>0</v>
      </c>
      <c r="AO152" s="135">
        <f t="shared" si="130"/>
        <v>0</v>
      </c>
      <c r="AP152" s="135">
        <f t="shared" si="130"/>
        <v>0</v>
      </c>
      <c r="AQ152" s="135">
        <f t="shared" si="130"/>
        <v>0</v>
      </c>
      <c r="AR152" s="135">
        <f t="shared" si="130"/>
        <v>0</v>
      </c>
      <c r="AS152" s="135">
        <f t="shared" si="130"/>
        <v>0</v>
      </c>
      <c r="AT152" s="135">
        <f t="shared" si="130"/>
        <v>0</v>
      </c>
      <c r="AU152" s="135">
        <f t="shared" si="130"/>
        <v>0</v>
      </c>
      <c r="AV152" s="135">
        <f t="shared" si="130"/>
        <v>0</v>
      </c>
      <c r="AW152" s="135">
        <f t="shared" si="130"/>
        <v>0</v>
      </c>
      <c r="AX152" s="135">
        <f t="shared" si="130"/>
        <v>0</v>
      </c>
      <c r="AY152" s="135">
        <f t="shared" si="130"/>
        <v>0</v>
      </c>
      <c r="AZ152" s="135">
        <f t="shared" si="130"/>
        <v>0</v>
      </c>
      <c r="BA152" s="135">
        <f t="shared" si="130"/>
        <v>0</v>
      </c>
      <c r="BB152" s="135">
        <f t="shared" si="130"/>
        <v>0</v>
      </c>
      <c r="BC152" s="135">
        <f t="shared" si="130"/>
        <v>0</v>
      </c>
      <c r="BD152" s="135">
        <f t="shared" si="130"/>
        <v>0</v>
      </c>
      <c r="BE152" s="135">
        <f t="shared" si="130"/>
        <v>0</v>
      </c>
      <c r="BF152" s="135">
        <f t="shared" si="130"/>
        <v>0</v>
      </c>
      <c r="BG152" s="135">
        <f t="shared" si="130"/>
        <v>0</v>
      </c>
      <c r="BH152" s="135">
        <f t="shared" si="130"/>
        <v>0</v>
      </c>
      <c r="BI152" s="135">
        <f t="shared" si="130"/>
        <v>0</v>
      </c>
      <c r="BJ152" s="135">
        <f t="shared" si="130"/>
        <v>0</v>
      </c>
      <c r="BK152" s="135">
        <f t="shared" si="130"/>
        <v>0</v>
      </c>
      <c r="BL152" s="135">
        <f t="shared" si="130"/>
        <v>0</v>
      </c>
      <c r="BM152" s="135">
        <f t="shared" si="130"/>
        <v>0</v>
      </c>
      <c r="BN152" s="135">
        <f t="shared" si="130"/>
        <v>0</v>
      </c>
      <c r="BO152" s="135">
        <f t="shared" si="130"/>
        <v>0</v>
      </c>
      <c r="BP152" s="135">
        <f t="shared" ref="BP152:CF152" si="131">+BP108</f>
        <v>0</v>
      </c>
      <c r="BQ152" s="135">
        <f t="shared" si="131"/>
        <v>0</v>
      </c>
      <c r="BR152" s="135">
        <f t="shared" si="131"/>
        <v>0</v>
      </c>
      <c r="BS152" s="135">
        <f t="shared" si="131"/>
        <v>0</v>
      </c>
      <c r="BT152" s="135">
        <f t="shared" si="131"/>
        <v>0</v>
      </c>
      <c r="BU152" s="135">
        <f t="shared" si="131"/>
        <v>0</v>
      </c>
      <c r="BV152" s="135">
        <f t="shared" si="131"/>
        <v>0</v>
      </c>
      <c r="BW152" s="135">
        <f t="shared" si="131"/>
        <v>0</v>
      </c>
      <c r="BX152" s="135">
        <f t="shared" si="131"/>
        <v>0</v>
      </c>
      <c r="BY152" s="135">
        <f t="shared" si="131"/>
        <v>0</v>
      </c>
      <c r="BZ152" s="135">
        <f t="shared" si="131"/>
        <v>0</v>
      </c>
      <c r="CA152" s="135">
        <f t="shared" si="131"/>
        <v>0</v>
      </c>
      <c r="CB152" s="135">
        <f t="shared" si="131"/>
        <v>0</v>
      </c>
      <c r="CC152" s="135">
        <f t="shared" si="131"/>
        <v>0</v>
      </c>
      <c r="CD152" s="135">
        <f t="shared" si="131"/>
        <v>0</v>
      </c>
      <c r="CE152" s="135">
        <f t="shared" si="131"/>
        <v>0</v>
      </c>
      <c r="CF152" s="135">
        <f t="shared" si="131"/>
        <v>0</v>
      </c>
    </row>
    <row r="153" spans="3:84" hidden="1" x14ac:dyDescent="0.3">
      <c r="C153" s="135"/>
      <c r="D153" s="506" t="s">
        <v>269</v>
      </c>
      <c r="E153" s="507">
        <f>+IFERROR(SUMPRODUCT(E143:E152,E169:E178)/E179,0)</f>
        <v>0</v>
      </c>
      <c r="F153" s="507">
        <f t="shared" ref="F153:BQ153" si="132">+IFERROR(SUMPRODUCT(F143:F152,F169:F178)/F179,0)</f>
        <v>0</v>
      </c>
      <c r="G153" s="507">
        <f t="shared" si="132"/>
        <v>0</v>
      </c>
      <c r="H153" s="507">
        <f t="shared" si="132"/>
        <v>0</v>
      </c>
      <c r="I153" s="507">
        <f t="shared" si="132"/>
        <v>0</v>
      </c>
      <c r="J153" s="507">
        <f t="shared" si="132"/>
        <v>0</v>
      </c>
      <c r="K153" s="507">
        <f t="shared" si="132"/>
        <v>0</v>
      </c>
      <c r="L153" s="507">
        <f t="shared" si="132"/>
        <v>0</v>
      </c>
      <c r="M153" s="507">
        <f t="shared" si="132"/>
        <v>0</v>
      </c>
      <c r="N153" s="507">
        <f t="shared" si="132"/>
        <v>0</v>
      </c>
      <c r="O153" s="507">
        <f t="shared" si="132"/>
        <v>0</v>
      </c>
      <c r="P153" s="507">
        <f t="shared" si="132"/>
        <v>0</v>
      </c>
      <c r="Q153" s="507">
        <f t="shared" si="132"/>
        <v>0</v>
      </c>
      <c r="R153" s="507">
        <f t="shared" si="132"/>
        <v>0</v>
      </c>
      <c r="S153" s="507">
        <f t="shared" si="132"/>
        <v>0</v>
      </c>
      <c r="T153" s="507">
        <f t="shared" si="132"/>
        <v>0</v>
      </c>
      <c r="U153" s="507">
        <f t="shared" si="132"/>
        <v>0</v>
      </c>
      <c r="V153" s="507">
        <f t="shared" si="132"/>
        <v>0</v>
      </c>
      <c r="W153" s="507">
        <f t="shared" si="132"/>
        <v>0</v>
      </c>
      <c r="X153" s="507">
        <f t="shared" si="132"/>
        <v>0</v>
      </c>
      <c r="Y153" s="507">
        <f t="shared" si="132"/>
        <v>0</v>
      </c>
      <c r="Z153" s="507">
        <f t="shared" si="132"/>
        <v>0</v>
      </c>
      <c r="AA153" s="507">
        <f t="shared" si="132"/>
        <v>0</v>
      </c>
      <c r="AB153" s="507">
        <f t="shared" si="132"/>
        <v>0</v>
      </c>
      <c r="AC153" s="507">
        <f t="shared" si="132"/>
        <v>0</v>
      </c>
      <c r="AD153" s="507">
        <f t="shared" si="132"/>
        <v>0</v>
      </c>
      <c r="AE153" s="507">
        <f t="shared" si="132"/>
        <v>0</v>
      </c>
      <c r="AF153" s="507">
        <f t="shared" si="132"/>
        <v>0</v>
      </c>
      <c r="AG153" s="507">
        <f t="shared" si="132"/>
        <v>0</v>
      </c>
      <c r="AH153" s="507">
        <f t="shared" si="132"/>
        <v>0</v>
      </c>
      <c r="AI153" s="507">
        <f t="shared" si="132"/>
        <v>0</v>
      </c>
      <c r="AJ153" s="507">
        <f t="shared" si="132"/>
        <v>0</v>
      </c>
      <c r="AK153" s="507">
        <f t="shared" si="132"/>
        <v>0</v>
      </c>
      <c r="AL153" s="507">
        <f t="shared" si="132"/>
        <v>0</v>
      </c>
      <c r="AM153" s="507">
        <f t="shared" si="132"/>
        <v>0</v>
      </c>
      <c r="AN153" s="507">
        <f t="shared" si="132"/>
        <v>0</v>
      </c>
      <c r="AO153" s="507">
        <f t="shared" si="132"/>
        <v>0</v>
      </c>
      <c r="AP153" s="507">
        <f t="shared" si="132"/>
        <v>0</v>
      </c>
      <c r="AQ153" s="507">
        <f t="shared" si="132"/>
        <v>0</v>
      </c>
      <c r="AR153" s="507">
        <f t="shared" si="132"/>
        <v>0</v>
      </c>
      <c r="AS153" s="507">
        <f t="shared" si="132"/>
        <v>0</v>
      </c>
      <c r="AT153" s="507">
        <f t="shared" si="132"/>
        <v>0</v>
      </c>
      <c r="AU153" s="507">
        <f t="shared" si="132"/>
        <v>0</v>
      </c>
      <c r="AV153" s="507">
        <f t="shared" si="132"/>
        <v>0</v>
      </c>
      <c r="AW153" s="507">
        <f t="shared" si="132"/>
        <v>0</v>
      </c>
      <c r="AX153" s="507">
        <f t="shared" si="132"/>
        <v>0</v>
      </c>
      <c r="AY153" s="507">
        <f t="shared" si="132"/>
        <v>0</v>
      </c>
      <c r="AZ153" s="507">
        <f t="shared" si="132"/>
        <v>0</v>
      </c>
      <c r="BA153" s="507">
        <f t="shared" si="132"/>
        <v>0</v>
      </c>
      <c r="BB153" s="507">
        <f t="shared" si="132"/>
        <v>0</v>
      </c>
      <c r="BC153" s="507">
        <f t="shared" si="132"/>
        <v>0</v>
      </c>
      <c r="BD153" s="507">
        <f t="shared" si="132"/>
        <v>0</v>
      </c>
      <c r="BE153" s="507">
        <f t="shared" si="132"/>
        <v>0</v>
      </c>
      <c r="BF153" s="507">
        <f t="shared" si="132"/>
        <v>0</v>
      </c>
      <c r="BG153" s="507">
        <f t="shared" si="132"/>
        <v>0</v>
      </c>
      <c r="BH153" s="507">
        <f t="shared" si="132"/>
        <v>0</v>
      </c>
      <c r="BI153" s="507">
        <f t="shared" si="132"/>
        <v>0</v>
      </c>
      <c r="BJ153" s="507">
        <f t="shared" si="132"/>
        <v>0</v>
      </c>
      <c r="BK153" s="507">
        <f t="shared" si="132"/>
        <v>0</v>
      </c>
      <c r="BL153" s="507">
        <f t="shared" si="132"/>
        <v>0</v>
      </c>
      <c r="BM153" s="507">
        <f t="shared" si="132"/>
        <v>0</v>
      </c>
      <c r="BN153" s="507">
        <f t="shared" si="132"/>
        <v>0</v>
      </c>
      <c r="BO153" s="507">
        <f t="shared" si="132"/>
        <v>0</v>
      </c>
      <c r="BP153" s="507">
        <f t="shared" si="132"/>
        <v>0</v>
      </c>
      <c r="BQ153" s="507">
        <f t="shared" si="132"/>
        <v>0</v>
      </c>
      <c r="BR153" s="507">
        <f t="shared" ref="BR153:CF153" si="133">+IFERROR(SUMPRODUCT(BR143:BR152,BR169:BR178)/BR179,0)</f>
        <v>0</v>
      </c>
      <c r="BS153" s="507">
        <f t="shared" si="133"/>
        <v>0</v>
      </c>
      <c r="BT153" s="507">
        <f t="shared" si="133"/>
        <v>0</v>
      </c>
      <c r="BU153" s="507">
        <f t="shared" si="133"/>
        <v>0</v>
      </c>
      <c r="BV153" s="507">
        <f t="shared" si="133"/>
        <v>0</v>
      </c>
      <c r="BW153" s="507">
        <f t="shared" si="133"/>
        <v>0</v>
      </c>
      <c r="BX153" s="507">
        <f t="shared" si="133"/>
        <v>0</v>
      </c>
      <c r="BY153" s="507">
        <f t="shared" si="133"/>
        <v>0</v>
      </c>
      <c r="BZ153" s="507">
        <f t="shared" si="133"/>
        <v>0</v>
      </c>
      <c r="CA153" s="507">
        <f t="shared" si="133"/>
        <v>0</v>
      </c>
      <c r="CB153" s="507">
        <f t="shared" si="133"/>
        <v>0</v>
      </c>
      <c r="CC153" s="507">
        <f t="shared" si="133"/>
        <v>0</v>
      </c>
      <c r="CD153" s="507">
        <f t="shared" si="133"/>
        <v>0</v>
      </c>
      <c r="CE153" s="507">
        <f t="shared" si="133"/>
        <v>0</v>
      </c>
      <c r="CF153" s="507">
        <f t="shared" si="133"/>
        <v>0</v>
      </c>
    </row>
    <row r="154" spans="3:84" hidden="1" x14ac:dyDescent="0.3">
      <c r="C154" s="135"/>
      <c r="D154" s="508" t="s">
        <v>271</v>
      </c>
      <c r="E154" s="507">
        <f>+IFERROR(AVERAGEIF(E143:E152,"&gt;0"),0)</f>
        <v>0</v>
      </c>
      <c r="F154" s="507">
        <f t="shared" ref="F154:BQ154" si="134">+IFERROR(AVERAGEIF(F143:F152,"&gt;0"),0)</f>
        <v>0</v>
      </c>
      <c r="G154" s="507">
        <f t="shared" si="134"/>
        <v>0</v>
      </c>
      <c r="H154" s="507">
        <f t="shared" si="134"/>
        <v>0</v>
      </c>
      <c r="I154" s="507">
        <f t="shared" si="134"/>
        <v>0</v>
      </c>
      <c r="J154" s="507">
        <f t="shared" si="134"/>
        <v>0</v>
      </c>
      <c r="K154" s="507">
        <f t="shared" si="134"/>
        <v>40</v>
      </c>
      <c r="L154" s="507">
        <f t="shared" si="134"/>
        <v>40</v>
      </c>
      <c r="M154" s="507">
        <f t="shared" si="134"/>
        <v>48</v>
      </c>
      <c r="N154" s="507">
        <f t="shared" si="134"/>
        <v>48</v>
      </c>
      <c r="O154" s="507">
        <f t="shared" si="134"/>
        <v>0</v>
      </c>
      <c r="P154" s="507">
        <f t="shared" si="134"/>
        <v>0</v>
      </c>
      <c r="Q154" s="507">
        <f t="shared" si="134"/>
        <v>0</v>
      </c>
      <c r="R154" s="507">
        <f t="shared" si="134"/>
        <v>0</v>
      </c>
      <c r="S154" s="507">
        <f t="shared" si="134"/>
        <v>0</v>
      </c>
      <c r="T154" s="507">
        <f t="shared" si="134"/>
        <v>0</v>
      </c>
      <c r="U154" s="507">
        <f t="shared" si="134"/>
        <v>0</v>
      </c>
      <c r="V154" s="507">
        <f t="shared" si="134"/>
        <v>0</v>
      </c>
      <c r="W154" s="507">
        <f t="shared" si="134"/>
        <v>0</v>
      </c>
      <c r="X154" s="507">
        <f t="shared" si="134"/>
        <v>0</v>
      </c>
      <c r="Y154" s="507">
        <f t="shared" si="134"/>
        <v>0</v>
      </c>
      <c r="Z154" s="507">
        <f t="shared" si="134"/>
        <v>0</v>
      </c>
      <c r="AA154" s="507">
        <f t="shared" si="134"/>
        <v>0</v>
      </c>
      <c r="AB154" s="507">
        <f t="shared" si="134"/>
        <v>0</v>
      </c>
      <c r="AC154" s="507">
        <f t="shared" si="134"/>
        <v>0</v>
      </c>
      <c r="AD154" s="507">
        <f t="shared" si="134"/>
        <v>0</v>
      </c>
      <c r="AE154" s="507">
        <f t="shared" si="134"/>
        <v>0</v>
      </c>
      <c r="AF154" s="507">
        <f t="shared" si="134"/>
        <v>0</v>
      </c>
      <c r="AG154" s="507">
        <f t="shared" si="134"/>
        <v>0</v>
      </c>
      <c r="AH154" s="507">
        <f t="shared" si="134"/>
        <v>0</v>
      </c>
      <c r="AI154" s="507">
        <f t="shared" si="134"/>
        <v>0</v>
      </c>
      <c r="AJ154" s="507">
        <f t="shared" si="134"/>
        <v>0</v>
      </c>
      <c r="AK154" s="507">
        <f t="shared" si="134"/>
        <v>0</v>
      </c>
      <c r="AL154" s="507">
        <f t="shared" si="134"/>
        <v>0</v>
      </c>
      <c r="AM154" s="507">
        <f t="shared" si="134"/>
        <v>0</v>
      </c>
      <c r="AN154" s="507">
        <f t="shared" si="134"/>
        <v>0</v>
      </c>
      <c r="AO154" s="507">
        <f t="shared" si="134"/>
        <v>0</v>
      </c>
      <c r="AP154" s="507">
        <f t="shared" si="134"/>
        <v>0</v>
      </c>
      <c r="AQ154" s="507">
        <f t="shared" si="134"/>
        <v>0</v>
      </c>
      <c r="AR154" s="507">
        <f t="shared" si="134"/>
        <v>0</v>
      </c>
      <c r="AS154" s="507">
        <f t="shared" si="134"/>
        <v>0</v>
      </c>
      <c r="AT154" s="507">
        <f t="shared" si="134"/>
        <v>0</v>
      </c>
      <c r="AU154" s="507">
        <f t="shared" si="134"/>
        <v>0</v>
      </c>
      <c r="AV154" s="507">
        <f t="shared" si="134"/>
        <v>0</v>
      </c>
      <c r="AW154" s="507">
        <f t="shared" si="134"/>
        <v>0</v>
      </c>
      <c r="AX154" s="507">
        <f t="shared" si="134"/>
        <v>0</v>
      </c>
      <c r="AY154" s="507">
        <f t="shared" si="134"/>
        <v>0</v>
      </c>
      <c r="AZ154" s="507">
        <f t="shared" si="134"/>
        <v>0</v>
      </c>
      <c r="BA154" s="507">
        <f t="shared" si="134"/>
        <v>0</v>
      </c>
      <c r="BB154" s="507">
        <f t="shared" si="134"/>
        <v>0</v>
      </c>
      <c r="BC154" s="507">
        <f t="shared" si="134"/>
        <v>0</v>
      </c>
      <c r="BD154" s="507">
        <f t="shared" si="134"/>
        <v>0</v>
      </c>
      <c r="BE154" s="507">
        <f t="shared" si="134"/>
        <v>0</v>
      </c>
      <c r="BF154" s="507">
        <f t="shared" si="134"/>
        <v>0</v>
      </c>
      <c r="BG154" s="507">
        <f t="shared" si="134"/>
        <v>0</v>
      </c>
      <c r="BH154" s="507">
        <f t="shared" si="134"/>
        <v>0</v>
      </c>
      <c r="BI154" s="507">
        <f t="shared" si="134"/>
        <v>0</v>
      </c>
      <c r="BJ154" s="507">
        <f t="shared" si="134"/>
        <v>0</v>
      </c>
      <c r="BK154" s="507">
        <f t="shared" si="134"/>
        <v>0</v>
      </c>
      <c r="BL154" s="507">
        <f t="shared" si="134"/>
        <v>0</v>
      </c>
      <c r="BM154" s="507">
        <f t="shared" si="134"/>
        <v>0</v>
      </c>
      <c r="BN154" s="507">
        <f t="shared" si="134"/>
        <v>0</v>
      </c>
      <c r="BO154" s="507">
        <f t="shared" si="134"/>
        <v>0</v>
      </c>
      <c r="BP154" s="507">
        <f t="shared" si="134"/>
        <v>0</v>
      </c>
      <c r="BQ154" s="507">
        <f t="shared" si="134"/>
        <v>0</v>
      </c>
      <c r="BR154" s="507">
        <f t="shared" ref="BR154:CF154" si="135">+IFERROR(AVERAGEIF(BR143:BR152,"&gt;0"),0)</f>
        <v>0</v>
      </c>
      <c r="BS154" s="507">
        <f t="shared" si="135"/>
        <v>0</v>
      </c>
      <c r="BT154" s="507">
        <f t="shared" si="135"/>
        <v>0</v>
      </c>
      <c r="BU154" s="507">
        <f t="shared" si="135"/>
        <v>0</v>
      </c>
      <c r="BV154" s="507">
        <f t="shared" si="135"/>
        <v>0</v>
      </c>
      <c r="BW154" s="507">
        <f t="shared" si="135"/>
        <v>0</v>
      </c>
      <c r="BX154" s="507">
        <f t="shared" si="135"/>
        <v>0</v>
      </c>
      <c r="BY154" s="507">
        <f t="shared" si="135"/>
        <v>0</v>
      </c>
      <c r="BZ154" s="507">
        <f t="shared" si="135"/>
        <v>0</v>
      </c>
      <c r="CA154" s="507">
        <f t="shared" si="135"/>
        <v>0</v>
      </c>
      <c r="CB154" s="507">
        <f t="shared" si="135"/>
        <v>0</v>
      </c>
      <c r="CC154" s="507">
        <f t="shared" si="135"/>
        <v>0</v>
      </c>
      <c r="CD154" s="507">
        <f t="shared" si="135"/>
        <v>0</v>
      </c>
      <c r="CE154" s="507">
        <f t="shared" si="135"/>
        <v>0</v>
      </c>
      <c r="CF154" s="507">
        <f t="shared" si="135"/>
        <v>0</v>
      </c>
    </row>
    <row r="155" spans="3:84" hidden="1" x14ac:dyDescent="0.3">
      <c r="C155" s="135"/>
      <c r="D155" s="135"/>
      <c r="E155" s="135"/>
      <c r="F155" s="135"/>
      <c r="G155" s="135"/>
      <c r="H155" s="135"/>
      <c r="I155" s="135"/>
      <c r="J155" s="135"/>
      <c r="K155" s="135"/>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c r="AI155" s="135"/>
      <c r="AJ155" s="135"/>
      <c r="AK155" s="135"/>
      <c r="AL155" s="135"/>
      <c r="AM155" s="135"/>
      <c r="AN155" s="135"/>
      <c r="AO155" s="135"/>
      <c r="AP155" s="135"/>
      <c r="AQ155" s="135"/>
      <c r="AR155" s="135"/>
      <c r="AS155" s="135"/>
      <c r="AT155" s="135"/>
      <c r="AU155" s="135"/>
      <c r="AV155" s="135"/>
      <c r="AW155" s="135"/>
      <c r="AX155" s="135"/>
      <c r="AY155" s="135"/>
      <c r="AZ155" s="135"/>
      <c r="BA155" s="135"/>
      <c r="BB155" s="135"/>
      <c r="BC155" s="135"/>
      <c r="BD155" s="135"/>
      <c r="BE155" s="135"/>
      <c r="BF155" s="135"/>
      <c r="BG155" s="135"/>
      <c r="BH155" s="135"/>
      <c r="BI155" s="135"/>
      <c r="BJ155" s="135"/>
      <c r="BK155" s="135"/>
      <c r="BL155" s="135"/>
      <c r="BM155" s="135"/>
      <c r="BN155" s="135"/>
      <c r="BO155" s="135"/>
      <c r="BP155" s="135"/>
      <c r="BQ155" s="135"/>
      <c r="BR155" s="135"/>
      <c r="BS155" s="135"/>
      <c r="BT155" s="135"/>
      <c r="BU155" s="135"/>
      <c r="BV155" s="135"/>
      <c r="BW155" s="135"/>
      <c r="BX155" s="135"/>
      <c r="BY155" s="135"/>
      <c r="BZ155" s="135"/>
      <c r="CA155" s="135"/>
      <c r="CB155" s="135"/>
      <c r="CC155" s="135"/>
      <c r="CD155" s="135"/>
      <c r="CE155" s="135"/>
      <c r="CF155" s="135"/>
    </row>
    <row r="156" spans="3:84" hidden="1" x14ac:dyDescent="0.3">
      <c r="C156" s="135">
        <v>1</v>
      </c>
      <c r="D156" s="135" t="str">
        <f t="shared" ref="D156:BO156" si="136">+D55</f>
        <v>% SOLIDOS</v>
      </c>
      <c r="E156" s="135">
        <f t="shared" si="136"/>
        <v>0</v>
      </c>
      <c r="F156" s="135">
        <f t="shared" si="136"/>
        <v>0</v>
      </c>
      <c r="G156" s="135">
        <f t="shared" si="136"/>
        <v>0</v>
      </c>
      <c r="H156" s="135">
        <f t="shared" si="136"/>
        <v>0</v>
      </c>
      <c r="I156" s="135">
        <f t="shared" si="136"/>
        <v>0</v>
      </c>
      <c r="J156" s="135">
        <f t="shared" si="136"/>
        <v>0</v>
      </c>
      <c r="K156" s="135">
        <f t="shared" si="136"/>
        <v>44</v>
      </c>
      <c r="L156" s="135">
        <f t="shared" si="136"/>
        <v>43</v>
      </c>
      <c r="M156" s="135">
        <f t="shared" si="136"/>
        <v>39</v>
      </c>
      <c r="N156" s="135">
        <f t="shared" si="136"/>
        <v>39</v>
      </c>
      <c r="O156" s="135">
        <f t="shared" si="136"/>
        <v>0</v>
      </c>
      <c r="P156" s="135">
        <f t="shared" si="136"/>
        <v>0</v>
      </c>
      <c r="Q156" s="135">
        <f t="shared" si="136"/>
        <v>0</v>
      </c>
      <c r="R156" s="135">
        <f t="shared" si="136"/>
        <v>0</v>
      </c>
      <c r="S156" s="135">
        <f t="shared" si="136"/>
        <v>0</v>
      </c>
      <c r="T156" s="135">
        <f t="shared" si="136"/>
        <v>0</v>
      </c>
      <c r="U156" s="135">
        <f t="shared" si="136"/>
        <v>0</v>
      </c>
      <c r="V156" s="135">
        <f t="shared" si="136"/>
        <v>0</v>
      </c>
      <c r="W156" s="135">
        <f t="shared" si="136"/>
        <v>0</v>
      </c>
      <c r="X156" s="135">
        <f t="shared" si="136"/>
        <v>0</v>
      </c>
      <c r="Y156" s="135">
        <f t="shared" si="136"/>
        <v>0</v>
      </c>
      <c r="Z156" s="135">
        <f t="shared" si="136"/>
        <v>0</v>
      </c>
      <c r="AA156" s="135">
        <f t="shared" si="136"/>
        <v>0</v>
      </c>
      <c r="AB156" s="135">
        <f t="shared" si="136"/>
        <v>0</v>
      </c>
      <c r="AC156" s="135">
        <f t="shared" si="136"/>
        <v>0</v>
      </c>
      <c r="AD156" s="135">
        <f t="shared" si="136"/>
        <v>0</v>
      </c>
      <c r="AE156" s="135">
        <f t="shared" si="136"/>
        <v>0</v>
      </c>
      <c r="AF156" s="135">
        <f t="shared" si="136"/>
        <v>0</v>
      </c>
      <c r="AG156" s="135">
        <f t="shared" si="136"/>
        <v>0</v>
      </c>
      <c r="AH156" s="135">
        <f t="shared" si="136"/>
        <v>0</v>
      </c>
      <c r="AI156" s="135">
        <f t="shared" si="136"/>
        <v>0</v>
      </c>
      <c r="AJ156" s="135">
        <f t="shared" si="136"/>
        <v>0</v>
      </c>
      <c r="AK156" s="135">
        <f t="shared" si="136"/>
        <v>0</v>
      </c>
      <c r="AL156" s="135">
        <f t="shared" si="136"/>
        <v>0</v>
      </c>
      <c r="AM156" s="135">
        <f t="shared" si="136"/>
        <v>0</v>
      </c>
      <c r="AN156" s="135">
        <f t="shared" si="136"/>
        <v>0</v>
      </c>
      <c r="AO156" s="135">
        <f t="shared" si="136"/>
        <v>0</v>
      </c>
      <c r="AP156" s="135">
        <f t="shared" si="136"/>
        <v>0</v>
      </c>
      <c r="AQ156" s="135">
        <f t="shared" si="136"/>
        <v>0</v>
      </c>
      <c r="AR156" s="135">
        <f t="shared" si="136"/>
        <v>0</v>
      </c>
      <c r="AS156" s="135">
        <f t="shared" si="136"/>
        <v>0</v>
      </c>
      <c r="AT156" s="135">
        <f t="shared" si="136"/>
        <v>0</v>
      </c>
      <c r="AU156" s="135">
        <f t="shared" si="136"/>
        <v>0</v>
      </c>
      <c r="AV156" s="135">
        <f t="shared" si="136"/>
        <v>0</v>
      </c>
      <c r="AW156" s="135">
        <f t="shared" si="136"/>
        <v>0</v>
      </c>
      <c r="AX156" s="135">
        <f t="shared" si="136"/>
        <v>0</v>
      </c>
      <c r="AY156" s="135">
        <f t="shared" si="136"/>
        <v>0</v>
      </c>
      <c r="AZ156" s="135">
        <f t="shared" si="136"/>
        <v>0</v>
      </c>
      <c r="BA156" s="135">
        <f t="shared" si="136"/>
        <v>0</v>
      </c>
      <c r="BB156" s="135">
        <f t="shared" si="136"/>
        <v>0</v>
      </c>
      <c r="BC156" s="135">
        <f t="shared" si="136"/>
        <v>0</v>
      </c>
      <c r="BD156" s="135">
        <f t="shared" si="136"/>
        <v>0</v>
      </c>
      <c r="BE156" s="135">
        <f t="shared" si="136"/>
        <v>0</v>
      </c>
      <c r="BF156" s="135">
        <f t="shared" si="136"/>
        <v>0</v>
      </c>
      <c r="BG156" s="135">
        <f t="shared" si="136"/>
        <v>0</v>
      </c>
      <c r="BH156" s="135">
        <f t="shared" si="136"/>
        <v>0</v>
      </c>
      <c r="BI156" s="135">
        <f t="shared" si="136"/>
        <v>0</v>
      </c>
      <c r="BJ156" s="135">
        <f t="shared" si="136"/>
        <v>0</v>
      </c>
      <c r="BK156" s="135">
        <f t="shared" si="136"/>
        <v>0</v>
      </c>
      <c r="BL156" s="135">
        <f t="shared" si="136"/>
        <v>0</v>
      </c>
      <c r="BM156" s="135">
        <f t="shared" si="136"/>
        <v>0</v>
      </c>
      <c r="BN156" s="135">
        <f t="shared" si="136"/>
        <v>0</v>
      </c>
      <c r="BO156" s="135">
        <f t="shared" si="136"/>
        <v>0</v>
      </c>
      <c r="BP156" s="135">
        <f t="shared" ref="BP156:CF156" si="137">+BP55</f>
        <v>0</v>
      </c>
      <c r="BQ156" s="135">
        <f t="shared" si="137"/>
        <v>0</v>
      </c>
      <c r="BR156" s="135">
        <f t="shared" si="137"/>
        <v>0</v>
      </c>
      <c r="BS156" s="135">
        <f t="shared" si="137"/>
        <v>0</v>
      </c>
      <c r="BT156" s="135">
        <f t="shared" si="137"/>
        <v>0</v>
      </c>
      <c r="BU156" s="135">
        <f t="shared" si="137"/>
        <v>0</v>
      </c>
      <c r="BV156" s="135">
        <f t="shared" si="137"/>
        <v>0</v>
      </c>
      <c r="BW156" s="135">
        <f t="shared" si="137"/>
        <v>0</v>
      </c>
      <c r="BX156" s="135">
        <f t="shared" si="137"/>
        <v>0</v>
      </c>
      <c r="BY156" s="135">
        <f t="shared" si="137"/>
        <v>0</v>
      </c>
      <c r="BZ156" s="135">
        <f t="shared" si="137"/>
        <v>0</v>
      </c>
      <c r="CA156" s="135">
        <f t="shared" si="137"/>
        <v>0</v>
      </c>
      <c r="CB156" s="135">
        <f t="shared" si="137"/>
        <v>0</v>
      </c>
      <c r="CC156" s="135">
        <f t="shared" si="137"/>
        <v>0</v>
      </c>
      <c r="CD156" s="135">
        <f t="shared" si="137"/>
        <v>0</v>
      </c>
      <c r="CE156" s="135">
        <f t="shared" si="137"/>
        <v>0</v>
      </c>
      <c r="CF156" s="135">
        <f t="shared" si="137"/>
        <v>0</v>
      </c>
    </row>
    <row r="157" spans="3:84" hidden="1" x14ac:dyDescent="0.3">
      <c r="C157" s="135">
        <v>2</v>
      </c>
      <c r="D157" s="135" t="str">
        <f t="shared" ref="D157:BO157" si="138">+D61</f>
        <v>% SOLIDOS</v>
      </c>
      <c r="E157" s="135">
        <f t="shared" si="138"/>
        <v>0</v>
      </c>
      <c r="F157" s="135">
        <f t="shared" si="138"/>
        <v>0</v>
      </c>
      <c r="G157" s="135">
        <f t="shared" si="138"/>
        <v>0</v>
      </c>
      <c r="H157" s="135">
        <f t="shared" si="138"/>
        <v>0</v>
      </c>
      <c r="I157" s="135">
        <f t="shared" si="138"/>
        <v>0</v>
      </c>
      <c r="J157" s="135">
        <f t="shared" si="138"/>
        <v>0</v>
      </c>
      <c r="K157" s="135">
        <f t="shared" si="138"/>
        <v>0</v>
      </c>
      <c r="L157" s="135">
        <f t="shared" si="138"/>
        <v>0</v>
      </c>
      <c r="M157" s="135">
        <f t="shared" si="138"/>
        <v>0</v>
      </c>
      <c r="N157" s="135">
        <f t="shared" si="138"/>
        <v>0</v>
      </c>
      <c r="O157" s="135">
        <f t="shared" si="138"/>
        <v>0</v>
      </c>
      <c r="P157" s="135">
        <f t="shared" si="138"/>
        <v>0</v>
      </c>
      <c r="Q157" s="135">
        <f t="shared" si="138"/>
        <v>0</v>
      </c>
      <c r="R157" s="135">
        <f t="shared" si="138"/>
        <v>0</v>
      </c>
      <c r="S157" s="135">
        <f t="shared" si="138"/>
        <v>0</v>
      </c>
      <c r="T157" s="135">
        <f t="shared" si="138"/>
        <v>0</v>
      </c>
      <c r="U157" s="135">
        <f t="shared" si="138"/>
        <v>0</v>
      </c>
      <c r="V157" s="135">
        <f t="shared" si="138"/>
        <v>0</v>
      </c>
      <c r="W157" s="135">
        <f t="shared" si="138"/>
        <v>0</v>
      </c>
      <c r="X157" s="135">
        <f t="shared" si="138"/>
        <v>0</v>
      </c>
      <c r="Y157" s="135">
        <f t="shared" si="138"/>
        <v>0</v>
      </c>
      <c r="Z157" s="135">
        <f t="shared" si="138"/>
        <v>0</v>
      </c>
      <c r="AA157" s="135">
        <f t="shared" si="138"/>
        <v>0</v>
      </c>
      <c r="AB157" s="135">
        <f t="shared" si="138"/>
        <v>0</v>
      </c>
      <c r="AC157" s="135">
        <f t="shared" si="138"/>
        <v>0</v>
      </c>
      <c r="AD157" s="135">
        <f t="shared" si="138"/>
        <v>0</v>
      </c>
      <c r="AE157" s="135">
        <f t="shared" si="138"/>
        <v>0</v>
      </c>
      <c r="AF157" s="135">
        <f t="shared" si="138"/>
        <v>0</v>
      </c>
      <c r="AG157" s="135">
        <f t="shared" si="138"/>
        <v>0</v>
      </c>
      <c r="AH157" s="135">
        <f t="shared" si="138"/>
        <v>0</v>
      </c>
      <c r="AI157" s="135">
        <f t="shared" si="138"/>
        <v>0</v>
      </c>
      <c r="AJ157" s="135">
        <f t="shared" si="138"/>
        <v>0</v>
      </c>
      <c r="AK157" s="135">
        <f t="shared" si="138"/>
        <v>0</v>
      </c>
      <c r="AL157" s="135">
        <f t="shared" si="138"/>
        <v>0</v>
      </c>
      <c r="AM157" s="135">
        <f t="shared" si="138"/>
        <v>0</v>
      </c>
      <c r="AN157" s="135">
        <f t="shared" si="138"/>
        <v>0</v>
      </c>
      <c r="AO157" s="135">
        <f t="shared" si="138"/>
        <v>0</v>
      </c>
      <c r="AP157" s="135">
        <f t="shared" si="138"/>
        <v>0</v>
      </c>
      <c r="AQ157" s="135">
        <f t="shared" si="138"/>
        <v>0</v>
      </c>
      <c r="AR157" s="135">
        <f t="shared" si="138"/>
        <v>0</v>
      </c>
      <c r="AS157" s="135">
        <f t="shared" si="138"/>
        <v>0</v>
      </c>
      <c r="AT157" s="135">
        <f t="shared" si="138"/>
        <v>0</v>
      </c>
      <c r="AU157" s="135">
        <f t="shared" si="138"/>
        <v>0</v>
      </c>
      <c r="AV157" s="135">
        <f t="shared" si="138"/>
        <v>0</v>
      </c>
      <c r="AW157" s="135">
        <f t="shared" si="138"/>
        <v>0</v>
      </c>
      <c r="AX157" s="135">
        <f t="shared" si="138"/>
        <v>0</v>
      </c>
      <c r="AY157" s="135">
        <f t="shared" si="138"/>
        <v>0</v>
      </c>
      <c r="AZ157" s="135">
        <f t="shared" si="138"/>
        <v>0</v>
      </c>
      <c r="BA157" s="135">
        <f t="shared" si="138"/>
        <v>0</v>
      </c>
      <c r="BB157" s="135">
        <f t="shared" si="138"/>
        <v>0</v>
      </c>
      <c r="BC157" s="135">
        <f t="shared" si="138"/>
        <v>0</v>
      </c>
      <c r="BD157" s="135">
        <f t="shared" si="138"/>
        <v>0</v>
      </c>
      <c r="BE157" s="135">
        <f t="shared" si="138"/>
        <v>0</v>
      </c>
      <c r="BF157" s="135">
        <f t="shared" si="138"/>
        <v>0</v>
      </c>
      <c r="BG157" s="135">
        <f t="shared" si="138"/>
        <v>0</v>
      </c>
      <c r="BH157" s="135">
        <f t="shared" si="138"/>
        <v>0</v>
      </c>
      <c r="BI157" s="135">
        <f t="shared" si="138"/>
        <v>0</v>
      </c>
      <c r="BJ157" s="135">
        <f t="shared" si="138"/>
        <v>0</v>
      </c>
      <c r="BK157" s="135">
        <f t="shared" si="138"/>
        <v>0</v>
      </c>
      <c r="BL157" s="135">
        <f t="shared" si="138"/>
        <v>0</v>
      </c>
      <c r="BM157" s="135">
        <f t="shared" si="138"/>
        <v>0</v>
      </c>
      <c r="BN157" s="135">
        <f t="shared" si="138"/>
        <v>0</v>
      </c>
      <c r="BO157" s="135">
        <f t="shared" si="138"/>
        <v>0</v>
      </c>
      <c r="BP157" s="135">
        <f t="shared" ref="BP157:CF157" si="139">+BP61</f>
        <v>0</v>
      </c>
      <c r="BQ157" s="135">
        <f t="shared" si="139"/>
        <v>0</v>
      </c>
      <c r="BR157" s="135">
        <f t="shared" si="139"/>
        <v>0</v>
      </c>
      <c r="BS157" s="135">
        <f t="shared" si="139"/>
        <v>0</v>
      </c>
      <c r="BT157" s="135">
        <f t="shared" si="139"/>
        <v>0</v>
      </c>
      <c r="BU157" s="135">
        <f t="shared" si="139"/>
        <v>0</v>
      </c>
      <c r="BV157" s="135">
        <f t="shared" si="139"/>
        <v>0</v>
      </c>
      <c r="BW157" s="135">
        <f t="shared" si="139"/>
        <v>0</v>
      </c>
      <c r="BX157" s="135">
        <f t="shared" si="139"/>
        <v>0</v>
      </c>
      <c r="BY157" s="135">
        <f t="shared" si="139"/>
        <v>0</v>
      </c>
      <c r="BZ157" s="135">
        <f t="shared" si="139"/>
        <v>0</v>
      </c>
      <c r="CA157" s="135">
        <f t="shared" si="139"/>
        <v>0</v>
      </c>
      <c r="CB157" s="135">
        <f t="shared" si="139"/>
        <v>0</v>
      </c>
      <c r="CC157" s="135">
        <f t="shared" si="139"/>
        <v>0</v>
      </c>
      <c r="CD157" s="135">
        <f t="shared" si="139"/>
        <v>0</v>
      </c>
      <c r="CE157" s="135">
        <f t="shared" si="139"/>
        <v>0</v>
      </c>
      <c r="CF157" s="135">
        <f t="shared" si="139"/>
        <v>0</v>
      </c>
    </row>
    <row r="158" spans="3:84" hidden="1" x14ac:dyDescent="0.3">
      <c r="C158" s="135">
        <v>3</v>
      </c>
      <c r="D158" s="135" t="str">
        <f t="shared" ref="D158:BO158" si="140">+D67</f>
        <v>% SOLIDOS</v>
      </c>
      <c r="E158" s="135">
        <f t="shared" si="140"/>
        <v>0</v>
      </c>
      <c r="F158" s="135">
        <f t="shared" si="140"/>
        <v>0</v>
      </c>
      <c r="G158" s="135">
        <f t="shared" si="140"/>
        <v>0</v>
      </c>
      <c r="H158" s="135">
        <f t="shared" si="140"/>
        <v>0</v>
      </c>
      <c r="I158" s="135">
        <f t="shared" si="140"/>
        <v>0</v>
      </c>
      <c r="J158" s="135">
        <f t="shared" si="140"/>
        <v>0</v>
      </c>
      <c r="K158" s="135">
        <f t="shared" si="140"/>
        <v>0</v>
      </c>
      <c r="L158" s="135">
        <f t="shared" si="140"/>
        <v>0</v>
      </c>
      <c r="M158" s="135">
        <f t="shared" si="140"/>
        <v>0</v>
      </c>
      <c r="N158" s="135">
        <f t="shared" si="140"/>
        <v>0</v>
      </c>
      <c r="O158" s="135">
        <f t="shared" si="140"/>
        <v>0</v>
      </c>
      <c r="P158" s="135">
        <f t="shared" si="140"/>
        <v>0</v>
      </c>
      <c r="Q158" s="135">
        <f t="shared" si="140"/>
        <v>0</v>
      </c>
      <c r="R158" s="135">
        <f t="shared" si="140"/>
        <v>0</v>
      </c>
      <c r="S158" s="135">
        <f t="shared" si="140"/>
        <v>0</v>
      </c>
      <c r="T158" s="135">
        <f t="shared" si="140"/>
        <v>0</v>
      </c>
      <c r="U158" s="135">
        <f t="shared" si="140"/>
        <v>0</v>
      </c>
      <c r="V158" s="135">
        <f t="shared" si="140"/>
        <v>0</v>
      </c>
      <c r="W158" s="135">
        <f t="shared" si="140"/>
        <v>0</v>
      </c>
      <c r="X158" s="135">
        <f t="shared" si="140"/>
        <v>0</v>
      </c>
      <c r="Y158" s="135">
        <f t="shared" si="140"/>
        <v>0</v>
      </c>
      <c r="Z158" s="135">
        <f t="shared" si="140"/>
        <v>0</v>
      </c>
      <c r="AA158" s="135">
        <f t="shared" si="140"/>
        <v>0</v>
      </c>
      <c r="AB158" s="135">
        <f t="shared" si="140"/>
        <v>0</v>
      </c>
      <c r="AC158" s="135">
        <f t="shared" si="140"/>
        <v>0</v>
      </c>
      <c r="AD158" s="135">
        <f t="shared" si="140"/>
        <v>0</v>
      </c>
      <c r="AE158" s="135">
        <f t="shared" si="140"/>
        <v>0</v>
      </c>
      <c r="AF158" s="135">
        <f t="shared" si="140"/>
        <v>0</v>
      </c>
      <c r="AG158" s="135">
        <f t="shared" si="140"/>
        <v>0</v>
      </c>
      <c r="AH158" s="135">
        <f t="shared" si="140"/>
        <v>0</v>
      </c>
      <c r="AI158" s="135">
        <f t="shared" si="140"/>
        <v>0</v>
      </c>
      <c r="AJ158" s="135">
        <f t="shared" si="140"/>
        <v>0</v>
      </c>
      <c r="AK158" s="135">
        <f t="shared" si="140"/>
        <v>0</v>
      </c>
      <c r="AL158" s="135">
        <f t="shared" si="140"/>
        <v>0</v>
      </c>
      <c r="AM158" s="135">
        <f t="shared" si="140"/>
        <v>0</v>
      </c>
      <c r="AN158" s="135">
        <f t="shared" si="140"/>
        <v>0</v>
      </c>
      <c r="AO158" s="135">
        <f t="shared" si="140"/>
        <v>0</v>
      </c>
      <c r="AP158" s="135">
        <f t="shared" si="140"/>
        <v>0</v>
      </c>
      <c r="AQ158" s="135">
        <f t="shared" si="140"/>
        <v>0</v>
      </c>
      <c r="AR158" s="135">
        <f t="shared" si="140"/>
        <v>0</v>
      </c>
      <c r="AS158" s="135">
        <f t="shared" si="140"/>
        <v>0</v>
      </c>
      <c r="AT158" s="135">
        <f t="shared" si="140"/>
        <v>0</v>
      </c>
      <c r="AU158" s="135">
        <f t="shared" si="140"/>
        <v>0</v>
      </c>
      <c r="AV158" s="135">
        <f t="shared" si="140"/>
        <v>0</v>
      </c>
      <c r="AW158" s="135">
        <f t="shared" si="140"/>
        <v>0</v>
      </c>
      <c r="AX158" s="135">
        <f t="shared" si="140"/>
        <v>0</v>
      </c>
      <c r="AY158" s="135">
        <f t="shared" si="140"/>
        <v>0</v>
      </c>
      <c r="AZ158" s="135">
        <f t="shared" si="140"/>
        <v>0</v>
      </c>
      <c r="BA158" s="135">
        <f t="shared" si="140"/>
        <v>0</v>
      </c>
      <c r="BB158" s="135">
        <f t="shared" si="140"/>
        <v>0</v>
      </c>
      <c r="BC158" s="135">
        <f t="shared" si="140"/>
        <v>0</v>
      </c>
      <c r="BD158" s="135">
        <f t="shared" si="140"/>
        <v>0</v>
      </c>
      <c r="BE158" s="135">
        <f t="shared" si="140"/>
        <v>0</v>
      </c>
      <c r="BF158" s="135">
        <f t="shared" si="140"/>
        <v>0</v>
      </c>
      <c r="BG158" s="135">
        <f t="shared" si="140"/>
        <v>0</v>
      </c>
      <c r="BH158" s="135">
        <f t="shared" si="140"/>
        <v>0</v>
      </c>
      <c r="BI158" s="135">
        <f t="shared" si="140"/>
        <v>0</v>
      </c>
      <c r="BJ158" s="135">
        <f t="shared" si="140"/>
        <v>0</v>
      </c>
      <c r="BK158" s="135">
        <f t="shared" si="140"/>
        <v>0</v>
      </c>
      <c r="BL158" s="135">
        <f t="shared" si="140"/>
        <v>0</v>
      </c>
      <c r="BM158" s="135">
        <f t="shared" si="140"/>
        <v>0</v>
      </c>
      <c r="BN158" s="135">
        <f t="shared" si="140"/>
        <v>0</v>
      </c>
      <c r="BO158" s="135">
        <f t="shared" si="140"/>
        <v>0</v>
      </c>
      <c r="BP158" s="135">
        <f t="shared" ref="BP158:CF158" si="141">+BP67</f>
        <v>0</v>
      </c>
      <c r="BQ158" s="135">
        <f t="shared" si="141"/>
        <v>0</v>
      </c>
      <c r="BR158" s="135">
        <f t="shared" si="141"/>
        <v>0</v>
      </c>
      <c r="BS158" s="135">
        <f t="shared" si="141"/>
        <v>0</v>
      </c>
      <c r="BT158" s="135">
        <f t="shared" si="141"/>
        <v>0</v>
      </c>
      <c r="BU158" s="135">
        <f t="shared" si="141"/>
        <v>0</v>
      </c>
      <c r="BV158" s="135">
        <f t="shared" si="141"/>
        <v>0</v>
      </c>
      <c r="BW158" s="135">
        <f t="shared" si="141"/>
        <v>0</v>
      </c>
      <c r="BX158" s="135">
        <f t="shared" si="141"/>
        <v>0</v>
      </c>
      <c r="BY158" s="135">
        <f t="shared" si="141"/>
        <v>0</v>
      </c>
      <c r="BZ158" s="135">
        <f t="shared" si="141"/>
        <v>0</v>
      </c>
      <c r="CA158" s="135">
        <f t="shared" si="141"/>
        <v>0</v>
      </c>
      <c r="CB158" s="135">
        <f t="shared" si="141"/>
        <v>0</v>
      </c>
      <c r="CC158" s="135">
        <f t="shared" si="141"/>
        <v>0</v>
      </c>
      <c r="CD158" s="135">
        <f t="shared" si="141"/>
        <v>0</v>
      </c>
      <c r="CE158" s="135">
        <f t="shared" si="141"/>
        <v>0</v>
      </c>
      <c r="CF158" s="135">
        <f t="shared" si="141"/>
        <v>0</v>
      </c>
    </row>
    <row r="159" spans="3:84" hidden="1" x14ac:dyDescent="0.3">
      <c r="C159" s="135">
        <v>4</v>
      </c>
      <c r="D159" s="135" t="str">
        <f t="shared" ref="D159:BO159" si="142">+D73</f>
        <v>% SOLIDOS</v>
      </c>
      <c r="E159" s="135">
        <f t="shared" si="142"/>
        <v>0</v>
      </c>
      <c r="F159" s="135">
        <f t="shared" si="142"/>
        <v>0</v>
      </c>
      <c r="G159" s="135">
        <f t="shared" si="142"/>
        <v>0</v>
      </c>
      <c r="H159" s="135">
        <f t="shared" si="142"/>
        <v>0</v>
      </c>
      <c r="I159" s="135">
        <f t="shared" si="142"/>
        <v>0</v>
      </c>
      <c r="J159" s="135">
        <f t="shared" si="142"/>
        <v>0</v>
      </c>
      <c r="K159" s="135">
        <f t="shared" si="142"/>
        <v>0</v>
      </c>
      <c r="L159" s="135">
        <f t="shared" si="142"/>
        <v>0</v>
      </c>
      <c r="M159" s="135">
        <f t="shared" si="142"/>
        <v>0</v>
      </c>
      <c r="N159" s="135">
        <f t="shared" si="142"/>
        <v>0</v>
      </c>
      <c r="O159" s="135">
        <f t="shared" si="142"/>
        <v>0</v>
      </c>
      <c r="P159" s="135">
        <f t="shared" si="142"/>
        <v>0</v>
      </c>
      <c r="Q159" s="135">
        <f t="shared" si="142"/>
        <v>0</v>
      </c>
      <c r="R159" s="135">
        <f t="shared" si="142"/>
        <v>0</v>
      </c>
      <c r="S159" s="135">
        <f t="shared" si="142"/>
        <v>0</v>
      </c>
      <c r="T159" s="135">
        <f t="shared" si="142"/>
        <v>0</v>
      </c>
      <c r="U159" s="135">
        <f t="shared" si="142"/>
        <v>0</v>
      </c>
      <c r="V159" s="135">
        <f t="shared" si="142"/>
        <v>0</v>
      </c>
      <c r="W159" s="135">
        <f t="shared" si="142"/>
        <v>0</v>
      </c>
      <c r="X159" s="135">
        <f t="shared" si="142"/>
        <v>0</v>
      </c>
      <c r="Y159" s="135">
        <f t="shared" si="142"/>
        <v>0</v>
      </c>
      <c r="Z159" s="135">
        <f t="shared" si="142"/>
        <v>0</v>
      </c>
      <c r="AA159" s="135">
        <f t="shared" si="142"/>
        <v>0</v>
      </c>
      <c r="AB159" s="135">
        <f t="shared" si="142"/>
        <v>0</v>
      </c>
      <c r="AC159" s="135">
        <f t="shared" si="142"/>
        <v>0</v>
      </c>
      <c r="AD159" s="135">
        <f t="shared" si="142"/>
        <v>0</v>
      </c>
      <c r="AE159" s="135">
        <f t="shared" si="142"/>
        <v>0</v>
      </c>
      <c r="AF159" s="135">
        <f t="shared" si="142"/>
        <v>0</v>
      </c>
      <c r="AG159" s="135">
        <f t="shared" si="142"/>
        <v>0</v>
      </c>
      <c r="AH159" s="135">
        <f t="shared" si="142"/>
        <v>0</v>
      </c>
      <c r="AI159" s="135">
        <f t="shared" si="142"/>
        <v>0</v>
      </c>
      <c r="AJ159" s="135">
        <f t="shared" si="142"/>
        <v>0</v>
      </c>
      <c r="AK159" s="135">
        <f t="shared" si="142"/>
        <v>0</v>
      </c>
      <c r="AL159" s="135">
        <f t="shared" si="142"/>
        <v>0</v>
      </c>
      <c r="AM159" s="135">
        <f t="shared" si="142"/>
        <v>0</v>
      </c>
      <c r="AN159" s="135">
        <f t="shared" si="142"/>
        <v>0</v>
      </c>
      <c r="AO159" s="135">
        <f t="shared" si="142"/>
        <v>0</v>
      </c>
      <c r="AP159" s="135">
        <f t="shared" si="142"/>
        <v>0</v>
      </c>
      <c r="AQ159" s="135">
        <f t="shared" si="142"/>
        <v>0</v>
      </c>
      <c r="AR159" s="135">
        <f t="shared" si="142"/>
        <v>0</v>
      </c>
      <c r="AS159" s="135">
        <f t="shared" si="142"/>
        <v>0</v>
      </c>
      <c r="AT159" s="135">
        <f t="shared" si="142"/>
        <v>0</v>
      </c>
      <c r="AU159" s="135">
        <f t="shared" si="142"/>
        <v>0</v>
      </c>
      <c r="AV159" s="135">
        <f t="shared" si="142"/>
        <v>0</v>
      </c>
      <c r="AW159" s="135">
        <f t="shared" si="142"/>
        <v>0</v>
      </c>
      <c r="AX159" s="135">
        <f t="shared" si="142"/>
        <v>0</v>
      </c>
      <c r="AY159" s="135">
        <f t="shared" si="142"/>
        <v>0</v>
      </c>
      <c r="AZ159" s="135">
        <f t="shared" si="142"/>
        <v>0</v>
      </c>
      <c r="BA159" s="135">
        <f t="shared" si="142"/>
        <v>0</v>
      </c>
      <c r="BB159" s="135">
        <f t="shared" si="142"/>
        <v>0</v>
      </c>
      <c r="BC159" s="135">
        <f t="shared" si="142"/>
        <v>0</v>
      </c>
      <c r="BD159" s="135">
        <f t="shared" si="142"/>
        <v>0</v>
      </c>
      <c r="BE159" s="135">
        <f t="shared" si="142"/>
        <v>0</v>
      </c>
      <c r="BF159" s="135">
        <f t="shared" si="142"/>
        <v>0</v>
      </c>
      <c r="BG159" s="135">
        <f t="shared" si="142"/>
        <v>0</v>
      </c>
      <c r="BH159" s="135">
        <f t="shared" si="142"/>
        <v>0</v>
      </c>
      <c r="BI159" s="135">
        <f t="shared" si="142"/>
        <v>0</v>
      </c>
      <c r="BJ159" s="135">
        <f t="shared" si="142"/>
        <v>0</v>
      </c>
      <c r="BK159" s="135">
        <f t="shared" si="142"/>
        <v>0</v>
      </c>
      <c r="BL159" s="135">
        <f t="shared" si="142"/>
        <v>0</v>
      </c>
      <c r="BM159" s="135">
        <f t="shared" si="142"/>
        <v>0</v>
      </c>
      <c r="BN159" s="135">
        <f t="shared" si="142"/>
        <v>0</v>
      </c>
      <c r="BO159" s="135">
        <f t="shared" si="142"/>
        <v>0</v>
      </c>
      <c r="BP159" s="135">
        <f t="shared" ref="BP159:CF159" si="143">+BP73</f>
        <v>0</v>
      </c>
      <c r="BQ159" s="135">
        <f t="shared" si="143"/>
        <v>0</v>
      </c>
      <c r="BR159" s="135">
        <f t="shared" si="143"/>
        <v>0</v>
      </c>
      <c r="BS159" s="135">
        <f t="shared" si="143"/>
        <v>0</v>
      </c>
      <c r="BT159" s="135">
        <f t="shared" si="143"/>
        <v>0</v>
      </c>
      <c r="BU159" s="135">
        <f t="shared" si="143"/>
        <v>0</v>
      </c>
      <c r="BV159" s="135">
        <f t="shared" si="143"/>
        <v>0</v>
      </c>
      <c r="BW159" s="135">
        <f t="shared" si="143"/>
        <v>0</v>
      </c>
      <c r="BX159" s="135">
        <f t="shared" si="143"/>
        <v>0</v>
      </c>
      <c r="BY159" s="135">
        <f t="shared" si="143"/>
        <v>0</v>
      </c>
      <c r="BZ159" s="135">
        <f t="shared" si="143"/>
        <v>0</v>
      </c>
      <c r="CA159" s="135">
        <f t="shared" si="143"/>
        <v>0</v>
      </c>
      <c r="CB159" s="135">
        <f t="shared" si="143"/>
        <v>0</v>
      </c>
      <c r="CC159" s="135">
        <f t="shared" si="143"/>
        <v>0</v>
      </c>
      <c r="CD159" s="135">
        <f t="shared" si="143"/>
        <v>0</v>
      </c>
      <c r="CE159" s="135">
        <f t="shared" si="143"/>
        <v>0</v>
      </c>
      <c r="CF159" s="135">
        <f t="shared" si="143"/>
        <v>0</v>
      </c>
    </row>
    <row r="160" spans="3:84" hidden="1" x14ac:dyDescent="0.3">
      <c r="C160" s="135">
        <v>5</v>
      </c>
      <c r="D160" s="135" t="str">
        <f t="shared" ref="D160:BO160" si="144">+D79</f>
        <v/>
      </c>
      <c r="E160" s="135">
        <f t="shared" si="144"/>
        <v>0</v>
      </c>
      <c r="F160" s="135">
        <f t="shared" si="144"/>
        <v>0</v>
      </c>
      <c r="G160" s="135">
        <f t="shared" si="144"/>
        <v>0</v>
      </c>
      <c r="H160" s="135">
        <f t="shared" si="144"/>
        <v>0</v>
      </c>
      <c r="I160" s="135">
        <f t="shared" si="144"/>
        <v>0</v>
      </c>
      <c r="J160" s="135">
        <f t="shared" si="144"/>
        <v>0</v>
      </c>
      <c r="K160" s="135">
        <f t="shared" si="144"/>
        <v>0</v>
      </c>
      <c r="L160" s="135">
        <f t="shared" si="144"/>
        <v>0</v>
      </c>
      <c r="M160" s="135">
        <f t="shared" si="144"/>
        <v>0</v>
      </c>
      <c r="N160" s="135">
        <f t="shared" si="144"/>
        <v>0</v>
      </c>
      <c r="O160" s="135">
        <f t="shared" si="144"/>
        <v>0</v>
      </c>
      <c r="P160" s="135">
        <f t="shared" si="144"/>
        <v>0</v>
      </c>
      <c r="Q160" s="135">
        <f t="shared" si="144"/>
        <v>0</v>
      </c>
      <c r="R160" s="135">
        <f t="shared" si="144"/>
        <v>0</v>
      </c>
      <c r="S160" s="135">
        <f t="shared" si="144"/>
        <v>0</v>
      </c>
      <c r="T160" s="135">
        <f t="shared" si="144"/>
        <v>0</v>
      </c>
      <c r="U160" s="135">
        <f t="shared" si="144"/>
        <v>0</v>
      </c>
      <c r="V160" s="135">
        <f t="shared" si="144"/>
        <v>0</v>
      </c>
      <c r="W160" s="135">
        <f t="shared" si="144"/>
        <v>0</v>
      </c>
      <c r="X160" s="135">
        <f t="shared" si="144"/>
        <v>0</v>
      </c>
      <c r="Y160" s="135">
        <f t="shared" si="144"/>
        <v>0</v>
      </c>
      <c r="Z160" s="135">
        <f t="shared" si="144"/>
        <v>0</v>
      </c>
      <c r="AA160" s="135">
        <f t="shared" si="144"/>
        <v>0</v>
      </c>
      <c r="AB160" s="135">
        <f t="shared" si="144"/>
        <v>0</v>
      </c>
      <c r="AC160" s="135">
        <f t="shared" si="144"/>
        <v>0</v>
      </c>
      <c r="AD160" s="135">
        <f t="shared" si="144"/>
        <v>0</v>
      </c>
      <c r="AE160" s="135">
        <f t="shared" si="144"/>
        <v>0</v>
      </c>
      <c r="AF160" s="135">
        <f t="shared" si="144"/>
        <v>0</v>
      </c>
      <c r="AG160" s="135">
        <f t="shared" si="144"/>
        <v>0</v>
      </c>
      <c r="AH160" s="135">
        <f t="shared" si="144"/>
        <v>0</v>
      </c>
      <c r="AI160" s="135">
        <f t="shared" si="144"/>
        <v>0</v>
      </c>
      <c r="AJ160" s="135">
        <f t="shared" si="144"/>
        <v>0</v>
      </c>
      <c r="AK160" s="135">
        <f t="shared" si="144"/>
        <v>0</v>
      </c>
      <c r="AL160" s="135">
        <f t="shared" si="144"/>
        <v>0</v>
      </c>
      <c r="AM160" s="135">
        <f t="shared" si="144"/>
        <v>0</v>
      </c>
      <c r="AN160" s="135">
        <f t="shared" si="144"/>
        <v>0</v>
      </c>
      <c r="AO160" s="135">
        <f t="shared" si="144"/>
        <v>0</v>
      </c>
      <c r="AP160" s="135">
        <f t="shared" si="144"/>
        <v>0</v>
      </c>
      <c r="AQ160" s="135">
        <f t="shared" si="144"/>
        <v>0</v>
      </c>
      <c r="AR160" s="135">
        <f t="shared" si="144"/>
        <v>0</v>
      </c>
      <c r="AS160" s="135">
        <f t="shared" si="144"/>
        <v>0</v>
      </c>
      <c r="AT160" s="135">
        <f t="shared" si="144"/>
        <v>0</v>
      </c>
      <c r="AU160" s="135">
        <f t="shared" si="144"/>
        <v>0</v>
      </c>
      <c r="AV160" s="135">
        <f t="shared" si="144"/>
        <v>0</v>
      </c>
      <c r="AW160" s="135">
        <f t="shared" si="144"/>
        <v>0</v>
      </c>
      <c r="AX160" s="135">
        <f t="shared" si="144"/>
        <v>0</v>
      </c>
      <c r="AY160" s="135">
        <f t="shared" si="144"/>
        <v>0</v>
      </c>
      <c r="AZ160" s="135">
        <f t="shared" si="144"/>
        <v>0</v>
      </c>
      <c r="BA160" s="135">
        <f t="shared" si="144"/>
        <v>0</v>
      </c>
      <c r="BB160" s="135">
        <f t="shared" si="144"/>
        <v>0</v>
      </c>
      <c r="BC160" s="135">
        <f t="shared" si="144"/>
        <v>0</v>
      </c>
      <c r="BD160" s="135">
        <f t="shared" si="144"/>
        <v>0</v>
      </c>
      <c r="BE160" s="135">
        <f t="shared" si="144"/>
        <v>0</v>
      </c>
      <c r="BF160" s="135">
        <f t="shared" si="144"/>
        <v>0</v>
      </c>
      <c r="BG160" s="135">
        <f t="shared" si="144"/>
        <v>0</v>
      </c>
      <c r="BH160" s="135">
        <f t="shared" si="144"/>
        <v>0</v>
      </c>
      <c r="BI160" s="135">
        <f t="shared" si="144"/>
        <v>0</v>
      </c>
      <c r="BJ160" s="135">
        <f t="shared" si="144"/>
        <v>0</v>
      </c>
      <c r="BK160" s="135">
        <f t="shared" si="144"/>
        <v>0</v>
      </c>
      <c r="BL160" s="135">
        <f t="shared" si="144"/>
        <v>0</v>
      </c>
      <c r="BM160" s="135">
        <f t="shared" si="144"/>
        <v>0</v>
      </c>
      <c r="BN160" s="135">
        <f t="shared" si="144"/>
        <v>0</v>
      </c>
      <c r="BO160" s="135">
        <f t="shared" si="144"/>
        <v>0</v>
      </c>
      <c r="BP160" s="135">
        <f t="shared" ref="BP160:CF160" si="145">+BP79</f>
        <v>0</v>
      </c>
      <c r="BQ160" s="135">
        <f t="shared" si="145"/>
        <v>0</v>
      </c>
      <c r="BR160" s="135">
        <f t="shared" si="145"/>
        <v>0</v>
      </c>
      <c r="BS160" s="135">
        <f t="shared" si="145"/>
        <v>0</v>
      </c>
      <c r="BT160" s="135">
        <f t="shared" si="145"/>
        <v>0</v>
      </c>
      <c r="BU160" s="135">
        <f t="shared" si="145"/>
        <v>0</v>
      </c>
      <c r="BV160" s="135">
        <f t="shared" si="145"/>
        <v>0</v>
      </c>
      <c r="BW160" s="135">
        <f t="shared" si="145"/>
        <v>0</v>
      </c>
      <c r="BX160" s="135">
        <f t="shared" si="145"/>
        <v>0</v>
      </c>
      <c r="BY160" s="135">
        <f t="shared" si="145"/>
        <v>0</v>
      </c>
      <c r="BZ160" s="135">
        <f t="shared" si="145"/>
        <v>0</v>
      </c>
      <c r="CA160" s="135">
        <f t="shared" si="145"/>
        <v>0</v>
      </c>
      <c r="CB160" s="135">
        <f t="shared" si="145"/>
        <v>0</v>
      </c>
      <c r="CC160" s="135">
        <f t="shared" si="145"/>
        <v>0</v>
      </c>
      <c r="CD160" s="135">
        <f t="shared" si="145"/>
        <v>0</v>
      </c>
      <c r="CE160" s="135">
        <f t="shared" si="145"/>
        <v>0</v>
      </c>
      <c r="CF160" s="135">
        <f t="shared" si="145"/>
        <v>0</v>
      </c>
    </row>
    <row r="161" spans="3:84" hidden="1" x14ac:dyDescent="0.3">
      <c r="C161" s="135">
        <v>6</v>
      </c>
      <c r="D161" s="135" t="str">
        <f t="shared" ref="D161:BO161" si="146">+D85</f>
        <v/>
      </c>
      <c r="E161" s="135">
        <f t="shared" si="146"/>
        <v>0</v>
      </c>
      <c r="F161" s="135">
        <f t="shared" si="146"/>
        <v>0</v>
      </c>
      <c r="G161" s="135">
        <f t="shared" si="146"/>
        <v>0</v>
      </c>
      <c r="H161" s="135">
        <f t="shared" si="146"/>
        <v>0</v>
      </c>
      <c r="I161" s="135">
        <f t="shared" si="146"/>
        <v>0</v>
      </c>
      <c r="J161" s="135">
        <f t="shared" si="146"/>
        <v>0</v>
      </c>
      <c r="K161" s="135">
        <f t="shared" si="146"/>
        <v>0</v>
      </c>
      <c r="L161" s="135">
        <f t="shared" si="146"/>
        <v>0</v>
      </c>
      <c r="M161" s="135">
        <f t="shared" si="146"/>
        <v>0</v>
      </c>
      <c r="N161" s="135">
        <f t="shared" si="146"/>
        <v>0</v>
      </c>
      <c r="O161" s="135">
        <f t="shared" si="146"/>
        <v>0</v>
      </c>
      <c r="P161" s="135">
        <f t="shared" si="146"/>
        <v>0</v>
      </c>
      <c r="Q161" s="135">
        <f t="shared" si="146"/>
        <v>0</v>
      </c>
      <c r="R161" s="135">
        <f t="shared" si="146"/>
        <v>0</v>
      </c>
      <c r="S161" s="135">
        <f t="shared" si="146"/>
        <v>0</v>
      </c>
      <c r="T161" s="135">
        <f t="shared" si="146"/>
        <v>0</v>
      </c>
      <c r="U161" s="135">
        <f t="shared" si="146"/>
        <v>0</v>
      </c>
      <c r="V161" s="135">
        <f t="shared" si="146"/>
        <v>0</v>
      </c>
      <c r="W161" s="135">
        <f t="shared" si="146"/>
        <v>0</v>
      </c>
      <c r="X161" s="135">
        <f t="shared" si="146"/>
        <v>0</v>
      </c>
      <c r="Y161" s="135">
        <f t="shared" si="146"/>
        <v>0</v>
      </c>
      <c r="Z161" s="135">
        <f t="shared" si="146"/>
        <v>0</v>
      </c>
      <c r="AA161" s="135">
        <f t="shared" si="146"/>
        <v>0</v>
      </c>
      <c r="AB161" s="135">
        <f t="shared" si="146"/>
        <v>0</v>
      </c>
      <c r="AC161" s="135">
        <f t="shared" si="146"/>
        <v>0</v>
      </c>
      <c r="AD161" s="135">
        <f t="shared" si="146"/>
        <v>0</v>
      </c>
      <c r="AE161" s="135">
        <f t="shared" si="146"/>
        <v>0</v>
      </c>
      <c r="AF161" s="135">
        <f t="shared" si="146"/>
        <v>0</v>
      </c>
      <c r="AG161" s="135">
        <f t="shared" si="146"/>
        <v>0</v>
      </c>
      <c r="AH161" s="135">
        <f t="shared" si="146"/>
        <v>0</v>
      </c>
      <c r="AI161" s="135">
        <f t="shared" si="146"/>
        <v>0</v>
      </c>
      <c r="AJ161" s="135">
        <f t="shared" si="146"/>
        <v>0</v>
      </c>
      <c r="AK161" s="135">
        <f t="shared" si="146"/>
        <v>0</v>
      </c>
      <c r="AL161" s="135">
        <f t="shared" si="146"/>
        <v>0</v>
      </c>
      <c r="AM161" s="135">
        <f t="shared" si="146"/>
        <v>0</v>
      </c>
      <c r="AN161" s="135">
        <f t="shared" si="146"/>
        <v>0</v>
      </c>
      <c r="AO161" s="135">
        <f t="shared" si="146"/>
        <v>0</v>
      </c>
      <c r="AP161" s="135">
        <f t="shared" si="146"/>
        <v>0</v>
      </c>
      <c r="AQ161" s="135">
        <f t="shared" si="146"/>
        <v>0</v>
      </c>
      <c r="AR161" s="135">
        <f t="shared" si="146"/>
        <v>0</v>
      </c>
      <c r="AS161" s="135">
        <f t="shared" si="146"/>
        <v>0</v>
      </c>
      <c r="AT161" s="135">
        <f t="shared" si="146"/>
        <v>0</v>
      </c>
      <c r="AU161" s="135">
        <f t="shared" si="146"/>
        <v>0</v>
      </c>
      <c r="AV161" s="135">
        <f t="shared" si="146"/>
        <v>0</v>
      </c>
      <c r="AW161" s="135">
        <f t="shared" si="146"/>
        <v>0</v>
      </c>
      <c r="AX161" s="135">
        <f t="shared" si="146"/>
        <v>0</v>
      </c>
      <c r="AY161" s="135">
        <f t="shared" si="146"/>
        <v>0</v>
      </c>
      <c r="AZ161" s="135">
        <f t="shared" si="146"/>
        <v>0</v>
      </c>
      <c r="BA161" s="135">
        <f t="shared" si="146"/>
        <v>0</v>
      </c>
      <c r="BB161" s="135">
        <f t="shared" si="146"/>
        <v>0</v>
      </c>
      <c r="BC161" s="135">
        <f t="shared" si="146"/>
        <v>0</v>
      </c>
      <c r="BD161" s="135">
        <f t="shared" si="146"/>
        <v>0</v>
      </c>
      <c r="BE161" s="135">
        <f t="shared" si="146"/>
        <v>0</v>
      </c>
      <c r="BF161" s="135">
        <f t="shared" si="146"/>
        <v>0</v>
      </c>
      <c r="BG161" s="135">
        <f t="shared" si="146"/>
        <v>0</v>
      </c>
      <c r="BH161" s="135">
        <f t="shared" si="146"/>
        <v>0</v>
      </c>
      <c r="BI161" s="135">
        <f t="shared" si="146"/>
        <v>0</v>
      </c>
      <c r="BJ161" s="135">
        <f t="shared" si="146"/>
        <v>0</v>
      </c>
      <c r="BK161" s="135">
        <f t="shared" si="146"/>
        <v>0</v>
      </c>
      <c r="BL161" s="135">
        <f t="shared" si="146"/>
        <v>0</v>
      </c>
      <c r="BM161" s="135">
        <f t="shared" si="146"/>
        <v>0</v>
      </c>
      <c r="BN161" s="135">
        <f t="shared" si="146"/>
        <v>0</v>
      </c>
      <c r="BO161" s="135">
        <f t="shared" si="146"/>
        <v>0</v>
      </c>
      <c r="BP161" s="135">
        <f t="shared" ref="BP161:CF161" si="147">+BP85</f>
        <v>0</v>
      </c>
      <c r="BQ161" s="135">
        <f t="shared" si="147"/>
        <v>0</v>
      </c>
      <c r="BR161" s="135">
        <f t="shared" si="147"/>
        <v>0</v>
      </c>
      <c r="BS161" s="135">
        <f t="shared" si="147"/>
        <v>0</v>
      </c>
      <c r="BT161" s="135">
        <f t="shared" si="147"/>
        <v>0</v>
      </c>
      <c r="BU161" s="135">
        <f t="shared" si="147"/>
        <v>0</v>
      </c>
      <c r="BV161" s="135">
        <f t="shared" si="147"/>
        <v>0</v>
      </c>
      <c r="BW161" s="135">
        <f t="shared" si="147"/>
        <v>0</v>
      </c>
      <c r="BX161" s="135">
        <f t="shared" si="147"/>
        <v>0</v>
      </c>
      <c r="BY161" s="135">
        <f t="shared" si="147"/>
        <v>0</v>
      </c>
      <c r="BZ161" s="135">
        <f t="shared" si="147"/>
        <v>0</v>
      </c>
      <c r="CA161" s="135">
        <f t="shared" si="147"/>
        <v>0</v>
      </c>
      <c r="CB161" s="135">
        <f t="shared" si="147"/>
        <v>0</v>
      </c>
      <c r="CC161" s="135">
        <f t="shared" si="147"/>
        <v>0</v>
      </c>
      <c r="CD161" s="135">
        <f t="shared" si="147"/>
        <v>0</v>
      </c>
      <c r="CE161" s="135">
        <f t="shared" si="147"/>
        <v>0</v>
      </c>
      <c r="CF161" s="135">
        <f t="shared" si="147"/>
        <v>0</v>
      </c>
    </row>
    <row r="162" spans="3:84" hidden="1" x14ac:dyDescent="0.3">
      <c r="C162" s="135">
        <v>7</v>
      </c>
      <c r="D162" s="135" t="str">
        <f t="shared" ref="D162:BO162" si="148">+D91</f>
        <v/>
      </c>
      <c r="E162" s="135">
        <f t="shared" si="148"/>
        <v>0</v>
      </c>
      <c r="F162" s="135">
        <f t="shared" si="148"/>
        <v>0</v>
      </c>
      <c r="G162" s="135">
        <f t="shared" si="148"/>
        <v>0</v>
      </c>
      <c r="H162" s="135">
        <f t="shared" si="148"/>
        <v>0</v>
      </c>
      <c r="I162" s="135">
        <f t="shared" si="148"/>
        <v>0</v>
      </c>
      <c r="J162" s="135">
        <f t="shared" si="148"/>
        <v>0</v>
      </c>
      <c r="K162" s="135">
        <f t="shared" si="148"/>
        <v>0</v>
      </c>
      <c r="L162" s="135">
        <f t="shared" si="148"/>
        <v>0</v>
      </c>
      <c r="M162" s="135">
        <f t="shared" si="148"/>
        <v>0</v>
      </c>
      <c r="N162" s="135">
        <f t="shared" si="148"/>
        <v>0</v>
      </c>
      <c r="O162" s="135">
        <f t="shared" si="148"/>
        <v>0</v>
      </c>
      <c r="P162" s="135">
        <f t="shared" si="148"/>
        <v>0</v>
      </c>
      <c r="Q162" s="135">
        <f t="shared" si="148"/>
        <v>0</v>
      </c>
      <c r="R162" s="135">
        <f t="shared" si="148"/>
        <v>0</v>
      </c>
      <c r="S162" s="135">
        <f t="shared" si="148"/>
        <v>0</v>
      </c>
      <c r="T162" s="135">
        <f t="shared" si="148"/>
        <v>0</v>
      </c>
      <c r="U162" s="135">
        <f t="shared" si="148"/>
        <v>0</v>
      </c>
      <c r="V162" s="135">
        <f t="shared" si="148"/>
        <v>0</v>
      </c>
      <c r="W162" s="135">
        <f t="shared" si="148"/>
        <v>0</v>
      </c>
      <c r="X162" s="135">
        <f t="shared" si="148"/>
        <v>0</v>
      </c>
      <c r="Y162" s="135">
        <f t="shared" si="148"/>
        <v>0</v>
      </c>
      <c r="Z162" s="135">
        <f t="shared" si="148"/>
        <v>0</v>
      </c>
      <c r="AA162" s="135">
        <f t="shared" si="148"/>
        <v>0</v>
      </c>
      <c r="AB162" s="135">
        <f t="shared" si="148"/>
        <v>0</v>
      </c>
      <c r="AC162" s="135">
        <f t="shared" si="148"/>
        <v>0</v>
      </c>
      <c r="AD162" s="135">
        <f t="shared" si="148"/>
        <v>0</v>
      </c>
      <c r="AE162" s="135">
        <f t="shared" si="148"/>
        <v>0</v>
      </c>
      <c r="AF162" s="135">
        <f t="shared" si="148"/>
        <v>0</v>
      </c>
      <c r="AG162" s="135">
        <f t="shared" si="148"/>
        <v>0</v>
      </c>
      <c r="AH162" s="135">
        <f t="shared" si="148"/>
        <v>0</v>
      </c>
      <c r="AI162" s="135">
        <f t="shared" si="148"/>
        <v>0</v>
      </c>
      <c r="AJ162" s="135">
        <f t="shared" si="148"/>
        <v>0</v>
      </c>
      <c r="AK162" s="135">
        <f t="shared" si="148"/>
        <v>0</v>
      </c>
      <c r="AL162" s="135">
        <f t="shared" si="148"/>
        <v>0</v>
      </c>
      <c r="AM162" s="135">
        <f t="shared" si="148"/>
        <v>0</v>
      </c>
      <c r="AN162" s="135">
        <f t="shared" si="148"/>
        <v>0</v>
      </c>
      <c r="AO162" s="135">
        <f t="shared" si="148"/>
        <v>0</v>
      </c>
      <c r="AP162" s="135">
        <f t="shared" si="148"/>
        <v>0</v>
      </c>
      <c r="AQ162" s="135">
        <f t="shared" si="148"/>
        <v>0</v>
      </c>
      <c r="AR162" s="135">
        <f t="shared" si="148"/>
        <v>0</v>
      </c>
      <c r="AS162" s="135">
        <f t="shared" si="148"/>
        <v>0</v>
      </c>
      <c r="AT162" s="135">
        <f t="shared" si="148"/>
        <v>0</v>
      </c>
      <c r="AU162" s="135">
        <f t="shared" si="148"/>
        <v>0</v>
      </c>
      <c r="AV162" s="135">
        <f t="shared" si="148"/>
        <v>0</v>
      </c>
      <c r="AW162" s="135">
        <f t="shared" si="148"/>
        <v>0</v>
      </c>
      <c r="AX162" s="135">
        <f t="shared" si="148"/>
        <v>0</v>
      </c>
      <c r="AY162" s="135">
        <f t="shared" si="148"/>
        <v>0</v>
      </c>
      <c r="AZ162" s="135">
        <f t="shared" si="148"/>
        <v>0</v>
      </c>
      <c r="BA162" s="135">
        <f t="shared" si="148"/>
        <v>0</v>
      </c>
      <c r="BB162" s="135">
        <f t="shared" si="148"/>
        <v>0</v>
      </c>
      <c r="BC162" s="135">
        <f t="shared" si="148"/>
        <v>0</v>
      </c>
      <c r="BD162" s="135">
        <f t="shared" si="148"/>
        <v>0</v>
      </c>
      <c r="BE162" s="135">
        <f t="shared" si="148"/>
        <v>0</v>
      </c>
      <c r="BF162" s="135">
        <f t="shared" si="148"/>
        <v>0</v>
      </c>
      <c r="BG162" s="135">
        <f t="shared" si="148"/>
        <v>0</v>
      </c>
      <c r="BH162" s="135">
        <f t="shared" si="148"/>
        <v>0</v>
      </c>
      <c r="BI162" s="135">
        <f t="shared" si="148"/>
        <v>0</v>
      </c>
      <c r="BJ162" s="135">
        <f t="shared" si="148"/>
        <v>0</v>
      </c>
      <c r="BK162" s="135">
        <f t="shared" si="148"/>
        <v>0</v>
      </c>
      <c r="BL162" s="135">
        <f t="shared" si="148"/>
        <v>0</v>
      </c>
      <c r="BM162" s="135">
        <f t="shared" si="148"/>
        <v>0</v>
      </c>
      <c r="BN162" s="135">
        <f t="shared" si="148"/>
        <v>0</v>
      </c>
      <c r="BO162" s="135">
        <f t="shared" si="148"/>
        <v>0</v>
      </c>
      <c r="BP162" s="135">
        <f t="shared" ref="BP162:CF162" si="149">+BP91</f>
        <v>0</v>
      </c>
      <c r="BQ162" s="135">
        <f t="shared" si="149"/>
        <v>0</v>
      </c>
      <c r="BR162" s="135">
        <f t="shared" si="149"/>
        <v>0</v>
      </c>
      <c r="BS162" s="135">
        <f t="shared" si="149"/>
        <v>0</v>
      </c>
      <c r="BT162" s="135">
        <f t="shared" si="149"/>
        <v>0</v>
      </c>
      <c r="BU162" s="135">
        <f t="shared" si="149"/>
        <v>0</v>
      </c>
      <c r="BV162" s="135">
        <f t="shared" si="149"/>
        <v>0</v>
      </c>
      <c r="BW162" s="135">
        <f t="shared" si="149"/>
        <v>0</v>
      </c>
      <c r="BX162" s="135">
        <f t="shared" si="149"/>
        <v>0</v>
      </c>
      <c r="BY162" s="135">
        <f t="shared" si="149"/>
        <v>0</v>
      </c>
      <c r="BZ162" s="135">
        <f t="shared" si="149"/>
        <v>0</v>
      </c>
      <c r="CA162" s="135">
        <f t="shared" si="149"/>
        <v>0</v>
      </c>
      <c r="CB162" s="135">
        <f t="shared" si="149"/>
        <v>0</v>
      </c>
      <c r="CC162" s="135">
        <f t="shared" si="149"/>
        <v>0</v>
      </c>
      <c r="CD162" s="135">
        <f t="shared" si="149"/>
        <v>0</v>
      </c>
      <c r="CE162" s="135">
        <f t="shared" si="149"/>
        <v>0</v>
      </c>
      <c r="CF162" s="135">
        <f t="shared" si="149"/>
        <v>0</v>
      </c>
    </row>
    <row r="163" spans="3:84" hidden="1" x14ac:dyDescent="0.3">
      <c r="C163" s="135">
        <v>8</v>
      </c>
      <c r="D163" s="135" t="str">
        <f t="shared" ref="D163:BO163" si="150">+D97</f>
        <v/>
      </c>
      <c r="E163" s="135">
        <f t="shared" si="150"/>
        <v>0</v>
      </c>
      <c r="F163" s="135">
        <f t="shared" si="150"/>
        <v>0</v>
      </c>
      <c r="G163" s="135">
        <f t="shared" si="150"/>
        <v>0</v>
      </c>
      <c r="H163" s="135">
        <f t="shared" si="150"/>
        <v>0</v>
      </c>
      <c r="I163" s="135">
        <f t="shared" si="150"/>
        <v>0</v>
      </c>
      <c r="J163" s="135">
        <f t="shared" si="150"/>
        <v>0</v>
      </c>
      <c r="K163" s="135">
        <f t="shared" si="150"/>
        <v>0</v>
      </c>
      <c r="L163" s="135">
        <f t="shared" si="150"/>
        <v>0</v>
      </c>
      <c r="M163" s="135">
        <f t="shared" si="150"/>
        <v>0</v>
      </c>
      <c r="N163" s="135">
        <f t="shared" si="150"/>
        <v>0</v>
      </c>
      <c r="O163" s="135">
        <f t="shared" si="150"/>
        <v>0</v>
      </c>
      <c r="P163" s="135">
        <f t="shared" si="150"/>
        <v>0</v>
      </c>
      <c r="Q163" s="135">
        <f t="shared" si="150"/>
        <v>0</v>
      </c>
      <c r="R163" s="135">
        <f t="shared" si="150"/>
        <v>0</v>
      </c>
      <c r="S163" s="135">
        <f t="shared" si="150"/>
        <v>0</v>
      </c>
      <c r="T163" s="135">
        <f t="shared" si="150"/>
        <v>0</v>
      </c>
      <c r="U163" s="135">
        <f t="shared" si="150"/>
        <v>0</v>
      </c>
      <c r="V163" s="135">
        <f t="shared" si="150"/>
        <v>0</v>
      </c>
      <c r="W163" s="135">
        <f t="shared" si="150"/>
        <v>0</v>
      </c>
      <c r="X163" s="135">
        <f t="shared" si="150"/>
        <v>0</v>
      </c>
      <c r="Y163" s="135">
        <f t="shared" si="150"/>
        <v>0</v>
      </c>
      <c r="Z163" s="135">
        <f t="shared" si="150"/>
        <v>0</v>
      </c>
      <c r="AA163" s="135">
        <f t="shared" si="150"/>
        <v>0</v>
      </c>
      <c r="AB163" s="135">
        <f t="shared" si="150"/>
        <v>0</v>
      </c>
      <c r="AC163" s="135">
        <f t="shared" si="150"/>
        <v>0</v>
      </c>
      <c r="AD163" s="135">
        <f t="shared" si="150"/>
        <v>0</v>
      </c>
      <c r="AE163" s="135">
        <f t="shared" si="150"/>
        <v>0</v>
      </c>
      <c r="AF163" s="135">
        <f t="shared" si="150"/>
        <v>0</v>
      </c>
      <c r="AG163" s="135">
        <f t="shared" si="150"/>
        <v>0</v>
      </c>
      <c r="AH163" s="135">
        <f t="shared" si="150"/>
        <v>0</v>
      </c>
      <c r="AI163" s="135">
        <f t="shared" si="150"/>
        <v>0</v>
      </c>
      <c r="AJ163" s="135">
        <f t="shared" si="150"/>
        <v>0</v>
      </c>
      <c r="AK163" s="135">
        <f t="shared" si="150"/>
        <v>0</v>
      </c>
      <c r="AL163" s="135">
        <f t="shared" si="150"/>
        <v>0</v>
      </c>
      <c r="AM163" s="135">
        <f t="shared" si="150"/>
        <v>0</v>
      </c>
      <c r="AN163" s="135">
        <f t="shared" si="150"/>
        <v>0</v>
      </c>
      <c r="AO163" s="135">
        <f t="shared" si="150"/>
        <v>0</v>
      </c>
      <c r="AP163" s="135">
        <f t="shared" si="150"/>
        <v>0</v>
      </c>
      <c r="AQ163" s="135">
        <f t="shared" si="150"/>
        <v>0</v>
      </c>
      <c r="AR163" s="135">
        <f t="shared" si="150"/>
        <v>0</v>
      </c>
      <c r="AS163" s="135">
        <f t="shared" si="150"/>
        <v>0</v>
      </c>
      <c r="AT163" s="135">
        <f t="shared" si="150"/>
        <v>0</v>
      </c>
      <c r="AU163" s="135">
        <f t="shared" si="150"/>
        <v>0</v>
      </c>
      <c r="AV163" s="135">
        <f t="shared" si="150"/>
        <v>0</v>
      </c>
      <c r="AW163" s="135">
        <f t="shared" si="150"/>
        <v>0</v>
      </c>
      <c r="AX163" s="135">
        <f t="shared" si="150"/>
        <v>0</v>
      </c>
      <c r="AY163" s="135">
        <f t="shared" si="150"/>
        <v>0</v>
      </c>
      <c r="AZ163" s="135">
        <f t="shared" si="150"/>
        <v>0</v>
      </c>
      <c r="BA163" s="135">
        <f t="shared" si="150"/>
        <v>0</v>
      </c>
      <c r="BB163" s="135">
        <f t="shared" si="150"/>
        <v>0</v>
      </c>
      <c r="BC163" s="135">
        <f t="shared" si="150"/>
        <v>0</v>
      </c>
      <c r="BD163" s="135">
        <f t="shared" si="150"/>
        <v>0</v>
      </c>
      <c r="BE163" s="135">
        <f t="shared" si="150"/>
        <v>0</v>
      </c>
      <c r="BF163" s="135">
        <f t="shared" si="150"/>
        <v>0</v>
      </c>
      <c r="BG163" s="135">
        <f t="shared" si="150"/>
        <v>0</v>
      </c>
      <c r="BH163" s="135">
        <f t="shared" si="150"/>
        <v>0</v>
      </c>
      <c r="BI163" s="135">
        <f t="shared" si="150"/>
        <v>0</v>
      </c>
      <c r="BJ163" s="135">
        <f t="shared" si="150"/>
        <v>0</v>
      </c>
      <c r="BK163" s="135">
        <f t="shared" si="150"/>
        <v>0</v>
      </c>
      <c r="BL163" s="135">
        <f t="shared" si="150"/>
        <v>0</v>
      </c>
      <c r="BM163" s="135">
        <f t="shared" si="150"/>
        <v>0</v>
      </c>
      <c r="BN163" s="135">
        <f t="shared" si="150"/>
        <v>0</v>
      </c>
      <c r="BO163" s="135">
        <f t="shared" si="150"/>
        <v>0</v>
      </c>
      <c r="BP163" s="135">
        <f t="shared" ref="BP163:CF163" si="151">+BP97</f>
        <v>0</v>
      </c>
      <c r="BQ163" s="135">
        <f t="shared" si="151"/>
        <v>0</v>
      </c>
      <c r="BR163" s="135">
        <f t="shared" si="151"/>
        <v>0</v>
      </c>
      <c r="BS163" s="135">
        <f t="shared" si="151"/>
        <v>0</v>
      </c>
      <c r="BT163" s="135">
        <f t="shared" si="151"/>
        <v>0</v>
      </c>
      <c r="BU163" s="135">
        <f t="shared" si="151"/>
        <v>0</v>
      </c>
      <c r="BV163" s="135">
        <f t="shared" si="151"/>
        <v>0</v>
      </c>
      <c r="BW163" s="135">
        <f t="shared" si="151"/>
        <v>0</v>
      </c>
      <c r="BX163" s="135">
        <f t="shared" si="151"/>
        <v>0</v>
      </c>
      <c r="BY163" s="135">
        <f t="shared" si="151"/>
        <v>0</v>
      </c>
      <c r="BZ163" s="135">
        <f t="shared" si="151"/>
        <v>0</v>
      </c>
      <c r="CA163" s="135">
        <f t="shared" si="151"/>
        <v>0</v>
      </c>
      <c r="CB163" s="135">
        <f t="shared" si="151"/>
        <v>0</v>
      </c>
      <c r="CC163" s="135">
        <f t="shared" si="151"/>
        <v>0</v>
      </c>
      <c r="CD163" s="135">
        <f t="shared" si="151"/>
        <v>0</v>
      </c>
      <c r="CE163" s="135">
        <f t="shared" si="151"/>
        <v>0</v>
      </c>
      <c r="CF163" s="135">
        <f t="shared" si="151"/>
        <v>0</v>
      </c>
    </row>
    <row r="164" spans="3:84" hidden="1" x14ac:dyDescent="0.3">
      <c r="C164" s="135">
        <v>9</v>
      </c>
      <c r="D164" s="135" t="str">
        <f t="shared" ref="D164:BO164" si="152">+D103</f>
        <v/>
      </c>
      <c r="E164" s="135">
        <f t="shared" si="152"/>
        <v>0</v>
      </c>
      <c r="F164" s="135">
        <f t="shared" si="152"/>
        <v>0</v>
      </c>
      <c r="G164" s="135">
        <f t="shared" si="152"/>
        <v>0</v>
      </c>
      <c r="H164" s="135">
        <f t="shared" si="152"/>
        <v>0</v>
      </c>
      <c r="I164" s="135">
        <f t="shared" si="152"/>
        <v>0</v>
      </c>
      <c r="J164" s="135">
        <f t="shared" si="152"/>
        <v>0</v>
      </c>
      <c r="K164" s="135">
        <f t="shared" si="152"/>
        <v>0</v>
      </c>
      <c r="L164" s="135">
        <f t="shared" si="152"/>
        <v>0</v>
      </c>
      <c r="M164" s="135">
        <f t="shared" si="152"/>
        <v>0</v>
      </c>
      <c r="N164" s="135">
        <f t="shared" si="152"/>
        <v>0</v>
      </c>
      <c r="O164" s="135">
        <f t="shared" si="152"/>
        <v>0</v>
      </c>
      <c r="P164" s="135">
        <f t="shared" si="152"/>
        <v>0</v>
      </c>
      <c r="Q164" s="135">
        <f t="shared" si="152"/>
        <v>0</v>
      </c>
      <c r="R164" s="135">
        <f t="shared" si="152"/>
        <v>0</v>
      </c>
      <c r="S164" s="135">
        <f t="shared" si="152"/>
        <v>0</v>
      </c>
      <c r="T164" s="135">
        <f t="shared" si="152"/>
        <v>0</v>
      </c>
      <c r="U164" s="135">
        <f t="shared" si="152"/>
        <v>0</v>
      </c>
      <c r="V164" s="135">
        <f t="shared" si="152"/>
        <v>0</v>
      </c>
      <c r="W164" s="135">
        <f t="shared" si="152"/>
        <v>0</v>
      </c>
      <c r="X164" s="135">
        <f t="shared" si="152"/>
        <v>0</v>
      </c>
      <c r="Y164" s="135">
        <f t="shared" si="152"/>
        <v>0</v>
      </c>
      <c r="Z164" s="135">
        <f t="shared" si="152"/>
        <v>0</v>
      </c>
      <c r="AA164" s="135">
        <f t="shared" si="152"/>
        <v>0</v>
      </c>
      <c r="AB164" s="135">
        <f t="shared" si="152"/>
        <v>0</v>
      </c>
      <c r="AC164" s="135">
        <f t="shared" si="152"/>
        <v>0</v>
      </c>
      <c r="AD164" s="135">
        <f t="shared" si="152"/>
        <v>0</v>
      </c>
      <c r="AE164" s="135">
        <f t="shared" si="152"/>
        <v>0</v>
      </c>
      <c r="AF164" s="135">
        <f t="shared" si="152"/>
        <v>0</v>
      </c>
      <c r="AG164" s="135">
        <f t="shared" si="152"/>
        <v>0</v>
      </c>
      <c r="AH164" s="135">
        <f t="shared" si="152"/>
        <v>0</v>
      </c>
      <c r="AI164" s="135">
        <f t="shared" si="152"/>
        <v>0</v>
      </c>
      <c r="AJ164" s="135">
        <f t="shared" si="152"/>
        <v>0</v>
      </c>
      <c r="AK164" s="135">
        <f t="shared" si="152"/>
        <v>0</v>
      </c>
      <c r="AL164" s="135">
        <f t="shared" si="152"/>
        <v>0</v>
      </c>
      <c r="AM164" s="135">
        <f t="shared" si="152"/>
        <v>0</v>
      </c>
      <c r="AN164" s="135">
        <f t="shared" si="152"/>
        <v>0</v>
      </c>
      <c r="AO164" s="135">
        <f t="shared" si="152"/>
        <v>0</v>
      </c>
      <c r="AP164" s="135">
        <f t="shared" si="152"/>
        <v>0</v>
      </c>
      <c r="AQ164" s="135">
        <f t="shared" si="152"/>
        <v>0</v>
      </c>
      <c r="AR164" s="135">
        <f t="shared" si="152"/>
        <v>0</v>
      </c>
      <c r="AS164" s="135">
        <f t="shared" si="152"/>
        <v>0</v>
      </c>
      <c r="AT164" s="135">
        <f t="shared" si="152"/>
        <v>0</v>
      </c>
      <c r="AU164" s="135">
        <f t="shared" si="152"/>
        <v>0</v>
      </c>
      <c r="AV164" s="135">
        <f t="shared" si="152"/>
        <v>0</v>
      </c>
      <c r="AW164" s="135">
        <f t="shared" si="152"/>
        <v>0</v>
      </c>
      <c r="AX164" s="135">
        <f t="shared" si="152"/>
        <v>0</v>
      </c>
      <c r="AY164" s="135">
        <f t="shared" si="152"/>
        <v>0</v>
      </c>
      <c r="AZ164" s="135">
        <f t="shared" si="152"/>
        <v>0</v>
      </c>
      <c r="BA164" s="135">
        <f t="shared" si="152"/>
        <v>0</v>
      </c>
      <c r="BB164" s="135">
        <f t="shared" si="152"/>
        <v>0</v>
      </c>
      <c r="BC164" s="135">
        <f t="shared" si="152"/>
        <v>0</v>
      </c>
      <c r="BD164" s="135">
        <f t="shared" si="152"/>
        <v>0</v>
      </c>
      <c r="BE164" s="135">
        <f t="shared" si="152"/>
        <v>0</v>
      </c>
      <c r="BF164" s="135">
        <f t="shared" si="152"/>
        <v>0</v>
      </c>
      <c r="BG164" s="135">
        <f t="shared" si="152"/>
        <v>0</v>
      </c>
      <c r="BH164" s="135">
        <f t="shared" si="152"/>
        <v>0</v>
      </c>
      <c r="BI164" s="135">
        <f t="shared" si="152"/>
        <v>0</v>
      </c>
      <c r="BJ164" s="135">
        <f t="shared" si="152"/>
        <v>0</v>
      </c>
      <c r="BK164" s="135">
        <f t="shared" si="152"/>
        <v>0</v>
      </c>
      <c r="BL164" s="135">
        <f t="shared" si="152"/>
        <v>0</v>
      </c>
      <c r="BM164" s="135">
        <f t="shared" si="152"/>
        <v>0</v>
      </c>
      <c r="BN164" s="135">
        <f t="shared" si="152"/>
        <v>0</v>
      </c>
      <c r="BO164" s="135">
        <f t="shared" si="152"/>
        <v>0</v>
      </c>
      <c r="BP164" s="135">
        <f t="shared" ref="BP164:CF164" si="153">+BP103</f>
        <v>0</v>
      </c>
      <c r="BQ164" s="135">
        <f t="shared" si="153"/>
        <v>0</v>
      </c>
      <c r="BR164" s="135">
        <f t="shared" si="153"/>
        <v>0</v>
      </c>
      <c r="BS164" s="135">
        <f t="shared" si="153"/>
        <v>0</v>
      </c>
      <c r="BT164" s="135">
        <f t="shared" si="153"/>
        <v>0</v>
      </c>
      <c r="BU164" s="135">
        <f t="shared" si="153"/>
        <v>0</v>
      </c>
      <c r="BV164" s="135">
        <f t="shared" si="153"/>
        <v>0</v>
      </c>
      <c r="BW164" s="135">
        <f t="shared" si="153"/>
        <v>0</v>
      </c>
      <c r="BX164" s="135">
        <f t="shared" si="153"/>
        <v>0</v>
      </c>
      <c r="BY164" s="135">
        <f t="shared" si="153"/>
        <v>0</v>
      </c>
      <c r="BZ164" s="135">
        <f t="shared" si="153"/>
        <v>0</v>
      </c>
      <c r="CA164" s="135">
        <f t="shared" si="153"/>
        <v>0</v>
      </c>
      <c r="CB164" s="135">
        <f t="shared" si="153"/>
        <v>0</v>
      </c>
      <c r="CC164" s="135">
        <f t="shared" si="153"/>
        <v>0</v>
      </c>
      <c r="CD164" s="135">
        <f t="shared" si="153"/>
        <v>0</v>
      </c>
      <c r="CE164" s="135">
        <f t="shared" si="153"/>
        <v>0</v>
      </c>
      <c r="CF164" s="135">
        <f t="shared" si="153"/>
        <v>0</v>
      </c>
    </row>
    <row r="165" spans="3:84" hidden="1" x14ac:dyDescent="0.3">
      <c r="C165" s="135">
        <v>10</v>
      </c>
      <c r="D165" s="135" t="str">
        <f t="shared" ref="D165:BO165" si="154">+D109</f>
        <v/>
      </c>
      <c r="E165" s="135">
        <f t="shared" si="154"/>
        <v>0</v>
      </c>
      <c r="F165" s="135">
        <f t="shared" si="154"/>
        <v>0</v>
      </c>
      <c r="G165" s="135">
        <f t="shared" si="154"/>
        <v>0</v>
      </c>
      <c r="H165" s="135">
        <f t="shared" si="154"/>
        <v>0</v>
      </c>
      <c r="I165" s="135">
        <f t="shared" si="154"/>
        <v>0</v>
      </c>
      <c r="J165" s="135">
        <f t="shared" si="154"/>
        <v>0</v>
      </c>
      <c r="K165" s="135">
        <f t="shared" si="154"/>
        <v>0</v>
      </c>
      <c r="L165" s="135">
        <f t="shared" si="154"/>
        <v>0</v>
      </c>
      <c r="M165" s="135">
        <f t="shared" si="154"/>
        <v>0</v>
      </c>
      <c r="N165" s="135">
        <f t="shared" si="154"/>
        <v>0</v>
      </c>
      <c r="O165" s="135">
        <f t="shared" si="154"/>
        <v>0</v>
      </c>
      <c r="P165" s="135">
        <f t="shared" si="154"/>
        <v>0</v>
      </c>
      <c r="Q165" s="135">
        <f t="shared" si="154"/>
        <v>0</v>
      </c>
      <c r="R165" s="135">
        <f t="shared" si="154"/>
        <v>0</v>
      </c>
      <c r="S165" s="135">
        <f t="shared" si="154"/>
        <v>0</v>
      </c>
      <c r="T165" s="135">
        <f t="shared" si="154"/>
        <v>0</v>
      </c>
      <c r="U165" s="135">
        <f t="shared" si="154"/>
        <v>0</v>
      </c>
      <c r="V165" s="135">
        <f t="shared" si="154"/>
        <v>0</v>
      </c>
      <c r="W165" s="135">
        <f t="shared" si="154"/>
        <v>0</v>
      </c>
      <c r="X165" s="135">
        <f t="shared" si="154"/>
        <v>0</v>
      </c>
      <c r="Y165" s="135">
        <f t="shared" si="154"/>
        <v>0</v>
      </c>
      <c r="Z165" s="135">
        <f t="shared" si="154"/>
        <v>0</v>
      </c>
      <c r="AA165" s="135">
        <f t="shared" si="154"/>
        <v>0</v>
      </c>
      <c r="AB165" s="135">
        <f t="shared" si="154"/>
        <v>0</v>
      </c>
      <c r="AC165" s="135">
        <f t="shared" si="154"/>
        <v>0</v>
      </c>
      <c r="AD165" s="135">
        <f t="shared" si="154"/>
        <v>0</v>
      </c>
      <c r="AE165" s="135">
        <f t="shared" si="154"/>
        <v>0</v>
      </c>
      <c r="AF165" s="135">
        <f t="shared" si="154"/>
        <v>0</v>
      </c>
      <c r="AG165" s="135">
        <f t="shared" si="154"/>
        <v>0</v>
      </c>
      <c r="AH165" s="135">
        <f t="shared" si="154"/>
        <v>0</v>
      </c>
      <c r="AI165" s="135">
        <f t="shared" si="154"/>
        <v>0</v>
      </c>
      <c r="AJ165" s="135">
        <f t="shared" si="154"/>
        <v>0</v>
      </c>
      <c r="AK165" s="135">
        <f t="shared" si="154"/>
        <v>0</v>
      </c>
      <c r="AL165" s="135">
        <f t="shared" si="154"/>
        <v>0</v>
      </c>
      <c r="AM165" s="135">
        <f t="shared" si="154"/>
        <v>0</v>
      </c>
      <c r="AN165" s="135">
        <f t="shared" si="154"/>
        <v>0</v>
      </c>
      <c r="AO165" s="135">
        <f t="shared" si="154"/>
        <v>0</v>
      </c>
      <c r="AP165" s="135">
        <f t="shared" si="154"/>
        <v>0</v>
      </c>
      <c r="AQ165" s="135">
        <f t="shared" si="154"/>
        <v>0</v>
      </c>
      <c r="AR165" s="135">
        <f t="shared" si="154"/>
        <v>0</v>
      </c>
      <c r="AS165" s="135">
        <f t="shared" si="154"/>
        <v>0</v>
      </c>
      <c r="AT165" s="135">
        <f t="shared" si="154"/>
        <v>0</v>
      </c>
      <c r="AU165" s="135">
        <f t="shared" si="154"/>
        <v>0</v>
      </c>
      <c r="AV165" s="135">
        <f t="shared" si="154"/>
        <v>0</v>
      </c>
      <c r="AW165" s="135">
        <f t="shared" si="154"/>
        <v>0</v>
      </c>
      <c r="AX165" s="135">
        <f t="shared" si="154"/>
        <v>0</v>
      </c>
      <c r="AY165" s="135">
        <f t="shared" si="154"/>
        <v>0</v>
      </c>
      <c r="AZ165" s="135">
        <f t="shared" si="154"/>
        <v>0</v>
      </c>
      <c r="BA165" s="135">
        <f t="shared" si="154"/>
        <v>0</v>
      </c>
      <c r="BB165" s="135">
        <f t="shared" si="154"/>
        <v>0</v>
      </c>
      <c r="BC165" s="135">
        <f t="shared" si="154"/>
        <v>0</v>
      </c>
      <c r="BD165" s="135">
        <f t="shared" si="154"/>
        <v>0</v>
      </c>
      <c r="BE165" s="135">
        <f t="shared" si="154"/>
        <v>0</v>
      </c>
      <c r="BF165" s="135">
        <f t="shared" si="154"/>
        <v>0</v>
      </c>
      <c r="BG165" s="135">
        <f t="shared" si="154"/>
        <v>0</v>
      </c>
      <c r="BH165" s="135">
        <f t="shared" si="154"/>
        <v>0</v>
      </c>
      <c r="BI165" s="135">
        <f t="shared" si="154"/>
        <v>0</v>
      </c>
      <c r="BJ165" s="135">
        <f t="shared" si="154"/>
        <v>0</v>
      </c>
      <c r="BK165" s="135">
        <f t="shared" si="154"/>
        <v>0</v>
      </c>
      <c r="BL165" s="135">
        <f t="shared" si="154"/>
        <v>0</v>
      </c>
      <c r="BM165" s="135">
        <f t="shared" si="154"/>
        <v>0</v>
      </c>
      <c r="BN165" s="135">
        <f t="shared" si="154"/>
        <v>0</v>
      </c>
      <c r="BO165" s="135">
        <f t="shared" si="154"/>
        <v>0</v>
      </c>
      <c r="BP165" s="135">
        <f t="shared" ref="BP165:CF165" si="155">+BP109</f>
        <v>0</v>
      </c>
      <c r="BQ165" s="135">
        <f t="shared" si="155"/>
        <v>0</v>
      </c>
      <c r="BR165" s="135">
        <f t="shared" si="155"/>
        <v>0</v>
      </c>
      <c r="BS165" s="135">
        <f t="shared" si="155"/>
        <v>0</v>
      </c>
      <c r="BT165" s="135">
        <f t="shared" si="155"/>
        <v>0</v>
      </c>
      <c r="BU165" s="135">
        <f t="shared" si="155"/>
        <v>0</v>
      </c>
      <c r="BV165" s="135">
        <f t="shared" si="155"/>
        <v>0</v>
      </c>
      <c r="BW165" s="135">
        <f t="shared" si="155"/>
        <v>0</v>
      </c>
      <c r="BX165" s="135">
        <f t="shared" si="155"/>
        <v>0</v>
      </c>
      <c r="BY165" s="135">
        <f t="shared" si="155"/>
        <v>0</v>
      </c>
      <c r="BZ165" s="135">
        <f t="shared" si="155"/>
        <v>0</v>
      </c>
      <c r="CA165" s="135">
        <f t="shared" si="155"/>
        <v>0</v>
      </c>
      <c r="CB165" s="135">
        <f t="shared" si="155"/>
        <v>0</v>
      </c>
      <c r="CC165" s="135">
        <f t="shared" si="155"/>
        <v>0</v>
      </c>
      <c r="CD165" s="135">
        <f t="shared" si="155"/>
        <v>0</v>
      </c>
      <c r="CE165" s="135">
        <f t="shared" si="155"/>
        <v>0</v>
      </c>
      <c r="CF165" s="135">
        <f t="shared" si="155"/>
        <v>0</v>
      </c>
    </row>
    <row r="166" spans="3:84" hidden="1" x14ac:dyDescent="0.3">
      <c r="C166" s="135"/>
      <c r="D166" s="506" t="s">
        <v>269</v>
      </c>
      <c r="E166" s="507">
        <f>+IFERROR(SUMPRODUCT(E156:E165,E169:E178)/E179,0)</f>
        <v>0</v>
      </c>
      <c r="F166" s="507">
        <f t="shared" ref="F166:BQ166" si="156">+IFERROR(SUMPRODUCT(F156:F165,F169:F178)/F179,0)</f>
        <v>0</v>
      </c>
      <c r="G166" s="507">
        <f t="shared" si="156"/>
        <v>0</v>
      </c>
      <c r="H166" s="507">
        <f t="shared" si="156"/>
        <v>0</v>
      </c>
      <c r="I166" s="507">
        <f t="shared" si="156"/>
        <v>0</v>
      </c>
      <c r="J166" s="507">
        <f t="shared" si="156"/>
        <v>0</v>
      </c>
      <c r="K166" s="507">
        <f t="shared" si="156"/>
        <v>0</v>
      </c>
      <c r="L166" s="507">
        <f t="shared" si="156"/>
        <v>0</v>
      </c>
      <c r="M166" s="507">
        <f t="shared" si="156"/>
        <v>0</v>
      </c>
      <c r="N166" s="507">
        <f t="shared" si="156"/>
        <v>0</v>
      </c>
      <c r="O166" s="507">
        <f t="shared" si="156"/>
        <v>0</v>
      </c>
      <c r="P166" s="507">
        <f t="shared" si="156"/>
        <v>0</v>
      </c>
      <c r="Q166" s="507">
        <f t="shared" si="156"/>
        <v>0</v>
      </c>
      <c r="R166" s="507">
        <f t="shared" si="156"/>
        <v>0</v>
      </c>
      <c r="S166" s="507">
        <f t="shared" si="156"/>
        <v>0</v>
      </c>
      <c r="T166" s="507">
        <f t="shared" si="156"/>
        <v>0</v>
      </c>
      <c r="U166" s="507">
        <f t="shared" si="156"/>
        <v>0</v>
      </c>
      <c r="V166" s="507">
        <f t="shared" si="156"/>
        <v>0</v>
      </c>
      <c r="W166" s="507">
        <f t="shared" si="156"/>
        <v>0</v>
      </c>
      <c r="X166" s="507">
        <f t="shared" si="156"/>
        <v>0</v>
      </c>
      <c r="Y166" s="507">
        <f t="shared" si="156"/>
        <v>0</v>
      </c>
      <c r="Z166" s="507">
        <f t="shared" si="156"/>
        <v>0</v>
      </c>
      <c r="AA166" s="507">
        <f t="shared" si="156"/>
        <v>0</v>
      </c>
      <c r="AB166" s="507">
        <f t="shared" si="156"/>
        <v>0</v>
      </c>
      <c r="AC166" s="507">
        <f t="shared" si="156"/>
        <v>0</v>
      </c>
      <c r="AD166" s="507">
        <f t="shared" si="156"/>
        <v>0</v>
      </c>
      <c r="AE166" s="507">
        <f t="shared" si="156"/>
        <v>0</v>
      </c>
      <c r="AF166" s="507">
        <f t="shared" si="156"/>
        <v>0</v>
      </c>
      <c r="AG166" s="507">
        <f t="shared" si="156"/>
        <v>0</v>
      </c>
      <c r="AH166" s="507">
        <f t="shared" si="156"/>
        <v>0</v>
      </c>
      <c r="AI166" s="507">
        <f t="shared" si="156"/>
        <v>0</v>
      </c>
      <c r="AJ166" s="507">
        <f t="shared" si="156"/>
        <v>0</v>
      </c>
      <c r="AK166" s="507">
        <f t="shared" si="156"/>
        <v>0</v>
      </c>
      <c r="AL166" s="507">
        <f t="shared" si="156"/>
        <v>0</v>
      </c>
      <c r="AM166" s="507">
        <f t="shared" si="156"/>
        <v>0</v>
      </c>
      <c r="AN166" s="507">
        <f t="shared" si="156"/>
        <v>0</v>
      </c>
      <c r="AO166" s="507">
        <f t="shared" si="156"/>
        <v>0</v>
      </c>
      <c r="AP166" s="507">
        <f t="shared" si="156"/>
        <v>0</v>
      </c>
      <c r="AQ166" s="507">
        <f t="shared" si="156"/>
        <v>0</v>
      </c>
      <c r="AR166" s="507">
        <f t="shared" si="156"/>
        <v>0</v>
      </c>
      <c r="AS166" s="507">
        <f t="shared" si="156"/>
        <v>0</v>
      </c>
      <c r="AT166" s="507">
        <f t="shared" si="156"/>
        <v>0</v>
      </c>
      <c r="AU166" s="507">
        <f t="shared" si="156"/>
        <v>0</v>
      </c>
      <c r="AV166" s="507">
        <f t="shared" si="156"/>
        <v>0</v>
      </c>
      <c r="AW166" s="507">
        <f t="shared" si="156"/>
        <v>0</v>
      </c>
      <c r="AX166" s="507">
        <f t="shared" si="156"/>
        <v>0</v>
      </c>
      <c r="AY166" s="507">
        <f t="shared" si="156"/>
        <v>0</v>
      </c>
      <c r="AZ166" s="507">
        <f t="shared" si="156"/>
        <v>0</v>
      </c>
      <c r="BA166" s="507">
        <f t="shared" si="156"/>
        <v>0</v>
      </c>
      <c r="BB166" s="507">
        <f t="shared" si="156"/>
        <v>0</v>
      </c>
      <c r="BC166" s="507">
        <f t="shared" si="156"/>
        <v>0</v>
      </c>
      <c r="BD166" s="507">
        <f t="shared" si="156"/>
        <v>0</v>
      </c>
      <c r="BE166" s="507">
        <f t="shared" si="156"/>
        <v>0</v>
      </c>
      <c r="BF166" s="507">
        <f t="shared" si="156"/>
        <v>0</v>
      </c>
      <c r="BG166" s="507">
        <f t="shared" si="156"/>
        <v>0</v>
      </c>
      <c r="BH166" s="507">
        <f t="shared" si="156"/>
        <v>0</v>
      </c>
      <c r="BI166" s="507">
        <f t="shared" si="156"/>
        <v>0</v>
      </c>
      <c r="BJ166" s="507">
        <f t="shared" si="156"/>
        <v>0</v>
      </c>
      <c r="BK166" s="507">
        <f t="shared" si="156"/>
        <v>0</v>
      </c>
      <c r="BL166" s="507">
        <f t="shared" si="156"/>
        <v>0</v>
      </c>
      <c r="BM166" s="507">
        <f t="shared" si="156"/>
        <v>0</v>
      </c>
      <c r="BN166" s="507">
        <f t="shared" si="156"/>
        <v>0</v>
      </c>
      <c r="BO166" s="507">
        <f t="shared" si="156"/>
        <v>0</v>
      </c>
      <c r="BP166" s="507">
        <f t="shared" si="156"/>
        <v>0</v>
      </c>
      <c r="BQ166" s="507">
        <f t="shared" si="156"/>
        <v>0</v>
      </c>
      <c r="BR166" s="507">
        <f t="shared" ref="BR166:CF166" si="157">+IFERROR(SUMPRODUCT(BR156:BR165,BR169:BR178)/BR179,0)</f>
        <v>0</v>
      </c>
      <c r="BS166" s="507">
        <f t="shared" si="157"/>
        <v>0</v>
      </c>
      <c r="BT166" s="507">
        <f t="shared" si="157"/>
        <v>0</v>
      </c>
      <c r="BU166" s="507">
        <f t="shared" si="157"/>
        <v>0</v>
      </c>
      <c r="BV166" s="507">
        <f t="shared" si="157"/>
        <v>0</v>
      </c>
      <c r="BW166" s="507">
        <f t="shared" si="157"/>
        <v>0</v>
      </c>
      <c r="BX166" s="507">
        <f t="shared" si="157"/>
        <v>0</v>
      </c>
      <c r="BY166" s="507">
        <f t="shared" si="157"/>
        <v>0</v>
      </c>
      <c r="BZ166" s="507">
        <f t="shared" si="157"/>
        <v>0</v>
      </c>
      <c r="CA166" s="507">
        <f t="shared" si="157"/>
        <v>0</v>
      </c>
      <c r="CB166" s="507">
        <f t="shared" si="157"/>
        <v>0</v>
      </c>
      <c r="CC166" s="507">
        <f t="shared" si="157"/>
        <v>0</v>
      </c>
      <c r="CD166" s="507">
        <f t="shared" si="157"/>
        <v>0</v>
      </c>
      <c r="CE166" s="507">
        <f t="shared" si="157"/>
        <v>0</v>
      </c>
      <c r="CF166" s="507">
        <f t="shared" si="157"/>
        <v>0</v>
      </c>
    </row>
    <row r="167" spans="3:84" hidden="1" x14ac:dyDescent="0.3">
      <c r="C167" s="135"/>
      <c r="D167" s="508" t="s">
        <v>271</v>
      </c>
      <c r="E167" s="507">
        <f>+IFERROR(AVERAGEIF(E156:E165,"&gt;0"),0)</f>
        <v>0</v>
      </c>
      <c r="F167" s="507">
        <f t="shared" ref="F167:BQ167" si="158">+IFERROR(AVERAGEIF(F156:F165,"&gt;0"),0)</f>
        <v>0</v>
      </c>
      <c r="G167" s="507">
        <f t="shared" si="158"/>
        <v>0</v>
      </c>
      <c r="H167" s="507">
        <f t="shared" si="158"/>
        <v>0</v>
      </c>
      <c r="I167" s="507">
        <f t="shared" si="158"/>
        <v>0</v>
      </c>
      <c r="J167" s="507">
        <f t="shared" si="158"/>
        <v>0</v>
      </c>
      <c r="K167" s="507">
        <f t="shared" si="158"/>
        <v>44</v>
      </c>
      <c r="L167" s="507">
        <f t="shared" si="158"/>
        <v>43</v>
      </c>
      <c r="M167" s="507">
        <f t="shared" si="158"/>
        <v>39</v>
      </c>
      <c r="N167" s="507">
        <f t="shared" si="158"/>
        <v>39</v>
      </c>
      <c r="O167" s="507">
        <f t="shared" si="158"/>
        <v>0</v>
      </c>
      <c r="P167" s="507">
        <f t="shared" si="158"/>
        <v>0</v>
      </c>
      <c r="Q167" s="507">
        <f t="shared" si="158"/>
        <v>0</v>
      </c>
      <c r="R167" s="507">
        <f t="shared" si="158"/>
        <v>0</v>
      </c>
      <c r="S167" s="507">
        <f t="shared" si="158"/>
        <v>0</v>
      </c>
      <c r="T167" s="507">
        <f t="shared" si="158"/>
        <v>0</v>
      </c>
      <c r="U167" s="507">
        <f t="shared" si="158"/>
        <v>0</v>
      </c>
      <c r="V167" s="507">
        <f t="shared" si="158"/>
        <v>0</v>
      </c>
      <c r="W167" s="507">
        <f t="shared" si="158"/>
        <v>0</v>
      </c>
      <c r="X167" s="507">
        <f t="shared" si="158"/>
        <v>0</v>
      </c>
      <c r="Y167" s="507">
        <f t="shared" si="158"/>
        <v>0</v>
      </c>
      <c r="Z167" s="507">
        <f t="shared" si="158"/>
        <v>0</v>
      </c>
      <c r="AA167" s="507">
        <f t="shared" si="158"/>
        <v>0</v>
      </c>
      <c r="AB167" s="507">
        <f t="shared" si="158"/>
        <v>0</v>
      </c>
      <c r="AC167" s="507">
        <f t="shared" si="158"/>
        <v>0</v>
      </c>
      <c r="AD167" s="507">
        <f t="shared" si="158"/>
        <v>0</v>
      </c>
      <c r="AE167" s="507">
        <f t="shared" si="158"/>
        <v>0</v>
      </c>
      <c r="AF167" s="507">
        <f t="shared" si="158"/>
        <v>0</v>
      </c>
      <c r="AG167" s="507">
        <f t="shared" si="158"/>
        <v>0</v>
      </c>
      <c r="AH167" s="507">
        <f t="shared" si="158"/>
        <v>0</v>
      </c>
      <c r="AI167" s="507">
        <f t="shared" si="158"/>
        <v>0</v>
      </c>
      <c r="AJ167" s="507">
        <f t="shared" si="158"/>
        <v>0</v>
      </c>
      <c r="AK167" s="507">
        <f t="shared" si="158"/>
        <v>0</v>
      </c>
      <c r="AL167" s="507">
        <f t="shared" si="158"/>
        <v>0</v>
      </c>
      <c r="AM167" s="507">
        <f t="shared" si="158"/>
        <v>0</v>
      </c>
      <c r="AN167" s="507">
        <f t="shared" si="158"/>
        <v>0</v>
      </c>
      <c r="AO167" s="507">
        <f t="shared" si="158"/>
        <v>0</v>
      </c>
      <c r="AP167" s="507">
        <f t="shared" si="158"/>
        <v>0</v>
      </c>
      <c r="AQ167" s="507">
        <f t="shared" si="158"/>
        <v>0</v>
      </c>
      <c r="AR167" s="507">
        <f t="shared" si="158"/>
        <v>0</v>
      </c>
      <c r="AS167" s="507">
        <f t="shared" si="158"/>
        <v>0</v>
      </c>
      <c r="AT167" s="507">
        <f t="shared" si="158"/>
        <v>0</v>
      </c>
      <c r="AU167" s="507">
        <f t="shared" si="158"/>
        <v>0</v>
      </c>
      <c r="AV167" s="507">
        <f t="shared" si="158"/>
        <v>0</v>
      </c>
      <c r="AW167" s="507">
        <f t="shared" si="158"/>
        <v>0</v>
      </c>
      <c r="AX167" s="507">
        <f t="shared" si="158"/>
        <v>0</v>
      </c>
      <c r="AY167" s="507">
        <f t="shared" si="158"/>
        <v>0</v>
      </c>
      <c r="AZ167" s="507">
        <f t="shared" si="158"/>
        <v>0</v>
      </c>
      <c r="BA167" s="507">
        <f t="shared" si="158"/>
        <v>0</v>
      </c>
      <c r="BB167" s="507">
        <f t="shared" si="158"/>
        <v>0</v>
      </c>
      <c r="BC167" s="507">
        <f t="shared" si="158"/>
        <v>0</v>
      </c>
      <c r="BD167" s="507">
        <f t="shared" si="158"/>
        <v>0</v>
      </c>
      <c r="BE167" s="507">
        <f t="shared" si="158"/>
        <v>0</v>
      </c>
      <c r="BF167" s="507">
        <f t="shared" si="158"/>
        <v>0</v>
      </c>
      <c r="BG167" s="507">
        <f t="shared" si="158"/>
        <v>0</v>
      </c>
      <c r="BH167" s="507">
        <f t="shared" si="158"/>
        <v>0</v>
      </c>
      <c r="BI167" s="507">
        <f t="shared" si="158"/>
        <v>0</v>
      </c>
      <c r="BJ167" s="507">
        <f t="shared" si="158"/>
        <v>0</v>
      </c>
      <c r="BK167" s="507">
        <f t="shared" si="158"/>
        <v>0</v>
      </c>
      <c r="BL167" s="507">
        <f t="shared" si="158"/>
        <v>0</v>
      </c>
      <c r="BM167" s="507">
        <f t="shared" si="158"/>
        <v>0</v>
      </c>
      <c r="BN167" s="507">
        <f t="shared" si="158"/>
        <v>0</v>
      </c>
      <c r="BO167" s="507">
        <f t="shared" si="158"/>
        <v>0</v>
      </c>
      <c r="BP167" s="507">
        <f t="shared" si="158"/>
        <v>0</v>
      </c>
      <c r="BQ167" s="507">
        <f t="shared" si="158"/>
        <v>0</v>
      </c>
      <c r="BR167" s="507">
        <f t="shared" ref="BR167:CF167" si="159">+IFERROR(AVERAGEIF(BR156:BR165,"&gt;0"),0)</f>
        <v>0</v>
      </c>
      <c r="BS167" s="507">
        <f t="shared" si="159"/>
        <v>0</v>
      </c>
      <c r="BT167" s="507">
        <f t="shared" si="159"/>
        <v>0</v>
      </c>
      <c r="BU167" s="507">
        <f t="shared" si="159"/>
        <v>0</v>
      </c>
      <c r="BV167" s="507">
        <f t="shared" si="159"/>
        <v>0</v>
      </c>
      <c r="BW167" s="507">
        <f t="shared" si="159"/>
        <v>0</v>
      </c>
      <c r="BX167" s="507">
        <f t="shared" si="159"/>
        <v>0</v>
      </c>
      <c r="BY167" s="507">
        <f t="shared" si="159"/>
        <v>0</v>
      </c>
      <c r="BZ167" s="507">
        <f t="shared" si="159"/>
        <v>0</v>
      </c>
      <c r="CA167" s="507">
        <f t="shared" si="159"/>
        <v>0</v>
      </c>
      <c r="CB167" s="507">
        <f t="shared" si="159"/>
        <v>0</v>
      </c>
      <c r="CC167" s="507">
        <f t="shared" si="159"/>
        <v>0</v>
      </c>
      <c r="CD167" s="507">
        <f t="shared" si="159"/>
        <v>0</v>
      </c>
      <c r="CE167" s="507">
        <f t="shared" si="159"/>
        <v>0</v>
      </c>
      <c r="CF167" s="507">
        <f t="shared" si="159"/>
        <v>0</v>
      </c>
    </row>
    <row r="168" spans="3:84" hidden="1" x14ac:dyDescent="0.3">
      <c r="C168" s="135"/>
      <c r="D168" s="135"/>
      <c r="E168" s="135"/>
      <c r="F168" s="135"/>
      <c r="G168" s="135"/>
      <c r="H168" s="135"/>
      <c r="I168" s="135"/>
      <c r="J168" s="135"/>
      <c r="K168" s="135"/>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c r="AI168" s="135"/>
      <c r="AJ168" s="135"/>
      <c r="AK168" s="135"/>
      <c r="AL168" s="135"/>
      <c r="AM168" s="135"/>
      <c r="AN168" s="135"/>
      <c r="AO168" s="135"/>
      <c r="AP168" s="135"/>
      <c r="AQ168" s="135"/>
      <c r="AR168" s="135"/>
      <c r="AS168" s="135"/>
      <c r="AT168" s="135"/>
      <c r="AU168" s="135"/>
      <c r="AV168" s="135"/>
      <c r="AW168" s="135"/>
      <c r="AX168" s="135"/>
      <c r="AY168" s="135"/>
      <c r="AZ168" s="135"/>
      <c r="BA168" s="135"/>
      <c r="BB168" s="135"/>
      <c r="BC168" s="135"/>
      <c r="BD168" s="135"/>
      <c r="BE168" s="135"/>
      <c r="BF168" s="135"/>
      <c r="BG168" s="135"/>
      <c r="BH168" s="135"/>
      <c r="BI168" s="135"/>
      <c r="BJ168" s="135"/>
      <c r="BK168" s="135"/>
      <c r="BL168" s="135"/>
      <c r="BM168" s="135"/>
      <c r="BN168" s="135"/>
      <c r="BO168" s="135"/>
      <c r="BP168" s="135"/>
      <c r="BQ168" s="135"/>
      <c r="BR168" s="135"/>
      <c r="BS168" s="135"/>
      <c r="BT168" s="135"/>
      <c r="BU168" s="135"/>
      <c r="BV168" s="135"/>
      <c r="BW168" s="135"/>
      <c r="BX168" s="135"/>
      <c r="BY168" s="135"/>
      <c r="BZ168" s="135"/>
      <c r="CA168" s="135"/>
      <c r="CB168" s="135"/>
      <c r="CC168" s="135"/>
      <c r="CD168" s="135"/>
      <c r="CE168" s="135"/>
      <c r="CF168" s="135"/>
    </row>
    <row r="169" spans="3:84" hidden="1" x14ac:dyDescent="0.3">
      <c r="C169" s="135">
        <v>1</v>
      </c>
      <c r="D169" s="135" t="str">
        <f>+D57</f>
        <v>Volumen del Contenedor, m3</v>
      </c>
      <c r="E169" s="135">
        <f t="shared" ref="E169:BP169" si="160">+E57</f>
        <v>0</v>
      </c>
      <c r="F169" s="135">
        <f t="shared" si="160"/>
        <v>0</v>
      </c>
      <c r="G169" s="135">
        <f t="shared" si="160"/>
        <v>0</v>
      </c>
      <c r="H169" s="135">
        <f t="shared" si="160"/>
        <v>0</v>
      </c>
      <c r="I169" s="135">
        <f t="shared" si="160"/>
        <v>0</v>
      </c>
      <c r="J169" s="135">
        <f t="shared" si="160"/>
        <v>0</v>
      </c>
      <c r="K169" s="135">
        <f t="shared" si="160"/>
        <v>0</v>
      </c>
      <c r="L169" s="135">
        <f t="shared" si="160"/>
        <v>0</v>
      </c>
      <c r="M169" s="135">
        <f t="shared" si="160"/>
        <v>0</v>
      </c>
      <c r="N169" s="135">
        <f t="shared" si="160"/>
        <v>0</v>
      </c>
      <c r="O169" s="135">
        <f t="shared" si="160"/>
        <v>0</v>
      </c>
      <c r="P169" s="135">
        <f t="shared" si="160"/>
        <v>0</v>
      </c>
      <c r="Q169" s="135">
        <f t="shared" si="160"/>
        <v>0</v>
      </c>
      <c r="R169" s="135">
        <f t="shared" si="160"/>
        <v>0</v>
      </c>
      <c r="S169" s="135">
        <f t="shared" si="160"/>
        <v>0</v>
      </c>
      <c r="T169" s="135">
        <f t="shared" si="160"/>
        <v>0</v>
      </c>
      <c r="U169" s="135">
        <f t="shared" si="160"/>
        <v>0</v>
      </c>
      <c r="V169" s="135">
        <f t="shared" si="160"/>
        <v>0</v>
      </c>
      <c r="W169" s="135">
        <f t="shared" si="160"/>
        <v>0</v>
      </c>
      <c r="X169" s="135">
        <f t="shared" si="160"/>
        <v>0</v>
      </c>
      <c r="Y169" s="135">
        <f t="shared" si="160"/>
        <v>0</v>
      </c>
      <c r="Z169" s="135">
        <f t="shared" si="160"/>
        <v>0</v>
      </c>
      <c r="AA169" s="135">
        <f t="shared" si="160"/>
        <v>0</v>
      </c>
      <c r="AB169" s="135">
        <f t="shared" si="160"/>
        <v>0</v>
      </c>
      <c r="AC169" s="135">
        <f t="shared" si="160"/>
        <v>0</v>
      </c>
      <c r="AD169" s="135">
        <f t="shared" si="160"/>
        <v>0</v>
      </c>
      <c r="AE169" s="135">
        <f t="shared" si="160"/>
        <v>0</v>
      </c>
      <c r="AF169" s="135">
        <f t="shared" si="160"/>
        <v>0</v>
      </c>
      <c r="AG169" s="135">
        <f t="shared" si="160"/>
        <v>0</v>
      </c>
      <c r="AH169" s="135">
        <f t="shared" si="160"/>
        <v>0</v>
      </c>
      <c r="AI169" s="135">
        <f t="shared" si="160"/>
        <v>0</v>
      </c>
      <c r="AJ169" s="135">
        <f t="shared" si="160"/>
        <v>0</v>
      </c>
      <c r="AK169" s="135">
        <f t="shared" si="160"/>
        <v>0</v>
      </c>
      <c r="AL169" s="135">
        <f t="shared" si="160"/>
        <v>0</v>
      </c>
      <c r="AM169" s="135">
        <f t="shared" si="160"/>
        <v>0</v>
      </c>
      <c r="AN169" s="135">
        <f t="shared" si="160"/>
        <v>0</v>
      </c>
      <c r="AO169" s="135">
        <f t="shared" si="160"/>
        <v>0</v>
      </c>
      <c r="AP169" s="135">
        <f t="shared" si="160"/>
        <v>0</v>
      </c>
      <c r="AQ169" s="135">
        <f t="shared" si="160"/>
        <v>0</v>
      </c>
      <c r="AR169" s="135">
        <f t="shared" si="160"/>
        <v>0</v>
      </c>
      <c r="AS169" s="135">
        <f t="shared" si="160"/>
        <v>0</v>
      </c>
      <c r="AT169" s="135">
        <f t="shared" si="160"/>
        <v>0</v>
      </c>
      <c r="AU169" s="135">
        <f t="shared" si="160"/>
        <v>0</v>
      </c>
      <c r="AV169" s="135">
        <f t="shared" si="160"/>
        <v>0</v>
      </c>
      <c r="AW169" s="135">
        <f t="shared" si="160"/>
        <v>0</v>
      </c>
      <c r="AX169" s="135">
        <f t="shared" si="160"/>
        <v>0</v>
      </c>
      <c r="AY169" s="135">
        <f t="shared" si="160"/>
        <v>0</v>
      </c>
      <c r="AZ169" s="135">
        <f t="shared" si="160"/>
        <v>0</v>
      </c>
      <c r="BA169" s="135">
        <f t="shared" si="160"/>
        <v>0</v>
      </c>
      <c r="BB169" s="135">
        <f t="shared" si="160"/>
        <v>0</v>
      </c>
      <c r="BC169" s="135">
        <f t="shared" si="160"/>
        <v>0</v>
      </c>
      <c r="BD169" s="135">
        <f t="shared" si="160"/>
        <v>0</v>
      </c>
      <c r="BE169" s="135">
        <f t="shared" si="160"/>
        <v>0</v>
      </c>
      <c r="BF169" s="135">
        <f t="shared" si="160"/>
        <v>0</v>
      </c>
      <c r="BG169" s="135">
        <f t="shared" si="160"/>
        <v>0</v>
      </c>
      <c r="BH169" s="135">
        <f t="shared" si="160"/>
        <v>0</v>
      </c>
      <c r="BI169" s="135">
        <f t="shared" si="160"/>
        <v>0</v>
      </c>
      <c r="BJ169" s="135">
        <f t="shared" si="160"/>
        <v>0</v>
      </c>
      <c r="BK169" s="135">
        <f t="shared" si="160"/>
        <v>0</v>
      </c>
      <c r="BL169" s="135">
        <f t="shared" si="160"/>
        <v>0</v>
      </c>
      <c r="BM169" s="135">
        <f t="shared" si="160"/>
        <v>0</v>
      </c>
      <c r="BN169" s="135">
        <f t="shared" si="160"/>
        <v>0</v>
      </c>
      <c r="BO169" s="135">
        <f t="shared" si="160"/>
        <v>0</v>
      </c>
      <c r="BP169" s="135">
        <f t="shared" si="160"/>
        <v>0</v>
      </c>
      <c r="BQ169" s="135">
        <f t="shared" ref="BQ169:CF169" si="161">+BQ57</f>
        <v>0</v>
      </c>
      <c r="BR169" s="135">
        <f t="shared" si="161"/>
        <v>0</v>
      </c>
      <c r="BS169" s="135">
        <f t="shared" si="161"/>
        <v>0</v>
      </c>
      <c r="BT169" s="135">
        <f t="shared" si="161"/>
        <v>0</v>
      </c>
      <c r="BU169" s="135">
        <f t="shared" si="161"/>
        <v>0</v>
      </c>
      <c r="BV169" s="135">
        <f t="shared" si="161"/>
        <v>0</v>
      </c>
      <c r="BW169" s="135">
        <f t="shared" si="161"/>
        <v>0</v>
      </c>
      <c r="BX169" s="135">
        <f t="shared" si="161"/>
        <v>0</v>
      </c>
      <c r="BY169" s="135">
        <f t="shared" si="161"/>
        <v>0</v>
      </c>
      <c r="BZ169" s="135">
        <f t="shared" si="161"/>
        <v>0</v>
      </c>
      <c r="CA169" s="135">
        <f t="shared" si="161"/>
        <v>0</v>
      </c>
      <c r="CB169" s="135">
        <f t="shared" si="161"/>
        <v>0</v>
      </c>
      <c r="CC169" s="135">
        <f t="shared" si="161"/>
        <v>0</v>
      </c>
      <c r="CD169" s="135">
        <f t="shared" si="161"/>
        <v>0</v>
      </c>
      <c r="CE169" s="135">
        <f t="shared" si="161"/>
        <v>0</v>
      </c>
      <c r="CF169" s="135">
        <f t="shared" si="161"/>
        <v>0</v>
      </c>
    </row>
    <row r="170" spans="3:84" hidden="1" x14ac:dyDescent="0.3">
      <c r="C170" s="135">
        <v>2</v>
      </c>
      <c r="D170" s="135" t="str">
        <f t="shared" ref="D170:BO170" si="162">+D63</f>
        <v>Volumen del Contenedor, m3</v>
      </c>
      <c r="E170" s="135">
        <f t="shared" si="162"/>
        <v>0</v>
      </c>
      <c r="F170" s="135">
        <f t="shared" si="162"/>
        <v>0</v>
      </c>
      <c r="G170" s="135">
        <f t="shared" si="162"/>
        <v>0</v>
      </c>
      <c r="H170" s="135">
        <f t="shared" si="162"/>
        <v>0</v>
      </c>
      <c r="I170" s="135">
        <f t="shared" si="162"/>
        <v>0</v>
      </c>
      <c r="J170" s="135">
        <f t="shared" si="162"/>
        <v>0</v>
      </c>
      <c r="K170" s="135">
        <f t="shared" si="162"/>
        <v>0</v>
      </c>
      <c r="L170" s="135">
        <f t="shared" si="162"/>
        <v>0</v>
      </c>
      <c r="M170" s="135">
        <f t="shared" si="162"/>
        <v>0</v>
      </c>
      <c r="N170" s="135">
        <f t="shared" si="162"/>
        <v>0</v>
      </c>
      <c r="O170" s="135">
        <f t="shared" si="162"/>
        <v>0</v>
      </c>
      <c r="P170" s="135">
        <f t="shared" si="162"/>
        <v>0</v>
      </c>
      <c r="Q170" s="135">
        <f t="shared" si="162"/>
        <v>0</v>
      </c>
      <c r="R170" s="135">
        <f t="shared" si="162"/>
        <v>0</v>
      </c>
      <c r="S170" s="135">
        <f t="shared" si="162"/>
        <v>0</v>
      </c>
      <c r="T170" s="135">
        <f t="shared" si="162"/>
        <v>0</v>
      </c>
      <c r="U170" s="135">
        <f t="shared" si="162"/>
        <v>0</v>
      </c>
      <c r="V170" s="135">
        <f t="shared" si="162"/>
        <v>0</v>
      </c>
      <c r="W170" s="135">
        <f t="shared" si="162"/>
        <v>0</v>
      </c>
      <c r="X170" s="135">
        <f t="shared" si="162"/>
        <v>0</v>
      </c>
      <c r="Y170" s="135">
        <f t="shared" si="162"/>
        <v>0</v>
      </c>
      <c r="Z170" s="135">
        <f t="shared" si="162"/>
        <v>0</v>
      </c>
      <c r="AA170" s="135">
        <f t="shared" si="162"/>
        <v>0</v>
      </c>
      <c r="AB170" s="135">
        <f t="shared" si="162"/>
        <v>0</v>
      </c>
      <c r="AC170" s="135">
        <f t="shared" si="162"/>
        <v>0</v>
      </c>
      <c r="AD170" s="135">
        <f t="shared" si="162"/>
        <v>0</v>
      </c>
      <c r="AE170" s="135">
        <f t="shared" si="162"/>
        <v>0</v>
      </c>
      <c r="AF170" s="135">
        <f t="shared" si="162"/>
        <v>0</v>
      </c>
      <c r="AG170" s="135">
        <f t="shared" si="162"/>
        <v>0</v>
      </c>
      <c r="AH170" s="135">
        <f t="shared" si="162"/>
        <v>0</v>
      </c>
      <c r="AI170" s="135">
        <f t="shared" si="162"/>
        <v>0</v>
      </c>
      <c r="AJ170" s="135">
        <f t="shared" si="162"/>
        <v>0</v>
      </c>
      <c r="AK170" s="135">
        <f t="shared" si="162"/>
        <v>0</v>
      </c>
      <c r="AL170" s="135">
        <f t="shared" si="162"/>
        <v>0</v>
      </c>
      <c r="AM170" s="135">
        <f t="shared" si="162"/>
        <v>0</v>
      </c>
      <c r="AN170" s="135">
        <f t="shared" si="162"/>
        <v>0</v>
      </c>
      <c r="AO170" s="135">
        <f t="shared" si="162"/>
        <v>0</v>
      </c>
      <c r="AP170" s="135">
        <f t="shared" si="162"/>
        <v>0</v>
      </c>
      <c r="AQ170" s="135">
        <f t="shared" si="162"/>
        <v>0</v>
      </c>
      <c r="AR170" s="135">
        <f t="shared" si="162"/>
        <v>0</v>
      </c>
      <c r="AS170" s="135">
        <f t="shared" si="162"/>
        <v>0</v>
      </c>
      <c r="AT170" s="135">
        <f t="shared" si="162"/>
        <v>0</v>
      </c>
      <c r="AU170" s="135">
        <f t="shared" si="162"/>
        <v>0</v>
      </c>
      <c r="AV170" s="135">
        <f t="shared" si="162"/>
        <v>0</v>
      </c>
      <c r="AW170" s="135">
        <f t="shared" si="162"/>
        <v>0</v>
      </c>
      <c r="AX170" s="135">
        <f t="shared" si="162"/>
        <v>0</v>
      </c>
      <c r="AY170" s="135">
        <f t="shared" si="162"/>
        <v>0</v>
      </c>
      <c r="AZ170" s="135">
        <f t="shared" si="162"/>
        <v>0</v>
      </c>
      <c r="BA170" s="135">
        <f t="shared" si="162"/>
        <v>0</v>
      </c>
      <c r="BB170" s="135">
        <f t="shared" si="162"/>
        <v>0</v>
      </c>
      <c r="BC170" s="135">
        <f t="shared" si="162"/>
        <v>0</v>
      </c>
      <c r="BD170" s="135">
        <f t="shared" si="162"/>
        <v>0</v>
      </c>
      <c r="BE170" s="135">
        <f t="shared" si="162"/>
        <v>0</v>
      </c>
      <c r="BF170" s="135">
        <f t="shared" si="162"/>
        <v>0</v>
      </c>
      <c r="BG170" s="135">
        <f t="shared" si="162"/>
        <v>0</v>
      </c>
      <c r="BH170" s="135">
        <f t="shared" si="162"/>
        <v>0</v>
      </c>
      <c r="BI170" s="135">
        <f t="shared" si="162"/>
        <v>0</v>
      </c>
      <c r="BJ170" s="135">
        <f t="shared" si="162"/>
        <v>0</v>
      </c>
      <c r="BK170" s="135">
        <f t="shared" si="162"/>
        <v>0</v>
      </c>
      <c r="BL170" s="135">
        <f t="shared" si="162"/>
        <v>0</v>
      </c>
      <c r="BM170" s="135">
        <f t="shared" si="162"/>
        <v>0</v>
      </c>
      <c r="BN170" s="135">
        <f t="shared" si="162"/>
        <v>0</v>
      </c>
      <c r="BO170" s="135">
        <f t="shared" si="162"/>
        <v>0</v>
      </c>
      <c r="BP170" s="135">
        <f t="shared" ref="BP170:CF170" si="163">+BP63</f>
        <v>0</v>
      </c>
      <c r="BQ170" s="135">
        <f t="shared" si="163"/>
        <v>0</v>
      </c>
      <c r="BR170" s="135">
        <f t="shared" si="163"/>
        <v>0</v>
      </c>
      <c r="BS170" s="135">
        <f t="shared" si="163"/>
        <v>0</v>
      </c>
      <c r="BT170" s="135">
        <f t="shared" si="163"/>
        <v>0</v>
      </c>
      <c r="BU170" s="135">
        <f t="shared" si="163"/>
        <v>0</v>
      </c>
      <c r="BV170" s="135">
        <f t="shared" si="163"/>
        <v>0</v>
      </c>
      <c r="BW170" s="135">
        <f t="shared" si="163"/>
        <v>0</v>
      </c>
      <c r="BX170" s="135">
        <f t="shared" si="163"/>
        <v>0</v>
      </c>
      <c r="BY170" s="135">
        <f t="shared" si="163"/>
        <v>0</v>
      </c>
      <c r="BZ170" s="135">
        <f t="shared" si="163"/>
        <v>0</v>
      </c>
      <c r="CA170" s="135">
        <f t="shared" si="163"/>
        <v>0</v>
      </c>
      <c r="CB170" s="135">
        <f t="shared" si="163"/>
        <v>0</v>
      </c>
      <c r="CC170" s="135">
        <f t="shared" si="163"/>
        <v>0</v>
      </c>
      <c r="CD170" s="135">
        <f t="shared" si="163"/>
        <v>0</v>
      </c>
      <c r="CE170" s="135">
        <f t="shared" si="163"/>
        <v>0</v>
      </c>
      <c r="CF170" s="135">
        <f t="shared" si="163"/>
        <v>0</v>
      </c>
    </row>
    <row r="171" spans="3:84" hidden="1" x14ac:dyDescent="0.3">
      <c r="C171" s="135">
        <v>3</v>
      </c>
      <c r="D171" s="135" t="str">
        <f t="shared" ref="D171:BO171" si="164">+D69</f>
        <v>Volumen del Contenedor, m3</v>
      </c>
      <c r="E171" s="135">
        <f t="shared" si="164"/>
        <v>0</v>
      </c>
      <c r="F171" s="135">
        <f t="shared" si="164"/>
        <v>0</v>
      </c>
      <c r="G171" s="135">
        <f t="shared" si="164"/>
        <v>0</v>
      </c>
      <c r="H171" s="135">
        <f t="shared" si="164"/>
        <v>0</v>
      </c>
      <c r="I171" s="135">
        <f t="shared" si="164"/>
        <v>0</v>
      </c>
      <c r="J171" s="135">
        <f t="shared" si="164"/>
        <v>0</v>
      </c>
      <c r="K171" s="135">
        <f t="shared" si="164"/>
        <v>0</v>
      </c>
      <c r="L171" s="135">
        <f t="shared" si="164"/>
        <v>0</v>
      </c>
      <c r="M171" s="135">
        <f t="shared" si="164"/>
        <v>0</v>
      </c>
      <c r="N171" s="135">
        <f t="shared" si="164"/>
        <v>0</v>
      </c>
      <c r="O171" s="135">
        <f t="shared" si="164"/>
        <v>0</v>
      </c>
      <c r="P171" s="135">
        <f t="shared" si="164"/>
        <v>0</v>
      </c>
      <c r="Q171" s="135">
        <f t="shared" si="164"/>
        <v>0</v>
      </c>
      <c r="R171" s="135">
        <f t="shared" si="164"/>
        <v>0</v>
      </c>
      <c r="S171" s="135">
        <f t="shared" si="164"/>
        <v>0</v>
      </c>
      <c r="T171" s="135">
        <f t="shared" si="164"/>
        <v>0</v>
      </c>
      <c r="U171" s="135">
        <f t="shared" si="164"/>
        <v>0</v>
      </c>
      <c r="V171" s="135">
        <f t="shared" si="164"/>
        <v>0</v>
      </c>
      <c r="W171" s="135">
        <f t="shared" si="164"/>
        <v>0</v>
      </c>
      <c r="X171" s="135">
        <f t="shared" si="164"/>
        <v>0</v>
      </c>
      <c r="Y171" s="135">
        <f t="shared" si="164"/>
        <v>0</v>
      </c>
      <c r="Z171" s="135">
        <f t="shared" si="164"/>
        <v>0</v>
      </c>
      <c r="AA171" s="135">
        <f t="shared" si="164"/>
        <v>0</v>
      </c>
      <c r="AB171" s="135">
        <f t="shared" si="164"/>
        <v>0</v>
      </c>
      <c r="AC171" s="135">
        <f t="shared" si="164"/>
        <v>0</v>
      </c>
      <c r="AD171" s="135">
        <f t="shared" si="164"/>
        <v>0</v>
      </c>
      <c r="AE171" s="135">
        <f t="shared" si="164"/>
        <v>0</v>
      </c>
      <c r="AF171" s="135">
        <f t="shared" si="164"/>
        <v>0</v>
      </c>
      <c r="AG171" s="135">
        <f t="shared" si="164"/>
        <v>0</v>
      </c>
      <c r="AH171" s="135">
        <f t="shared" si="164"/>
        <v>0</v>
      </c>
      <c r="AI171" s="135">
        <f t="shared" si="164"/>
        <v>0</v>
      </c>
      <c r="AJ171" s="135">
        <f t="shared" si="164"/>
        <v>0</v>
      </c>
      <c r="AK171" s="135">
        <f t="shared" si="164"/>
        <v>0</v>
      </c>
      <c r="AL171" s="135">
        <f t="shared" si="164"/>
        <v>0</v>
      </c>
      <c r="AM171" s="135">
        <f t="shared" si="164"/>
        <v>0</v>
      </c>
      <c r="AN171" s="135">
        <f t="shared" si="164"/>
        <v>0</v>
      </c>
      <c r="AO171" s="135">
        <f t="shared" si="164"/>
        <v>0</v>
      </c>
      <c r="AP171" s="135">
        <f t="shared" si="164"/>
        <v>0</v>
      </c>
      <c r="AQ171" s="135">
        <f t="shared" si="164"/>
        <v>0</v>
      </c>
      <c r="AR171" s="135">
        <f t="shared" si="164"/>
        <v>0</v>
      </c>
      <c r="AS171" s="135">
        <f t="shared" si="164"/>
        <v>0</v>
      </c>
      <c r="AT171" s="135">
        <f t="shared" si="164"/>
        <v>0</v>
      </c>
      <c r="AU171" s="135">
        <f t="shared" si="164"/>
        <v>0</v>
      </c>
      <c r="AV171" s="135">
        <f t="shared" si="164"/>
        <v>0</v>
      </c>
      <c r="AW171" s="135">
        <f t="shared" si="164"/>
        <v>0</v>
      </c>
      <c r="AX171" s="135">
        <f t="shared" si="164"/>
        <v>0</v>
      </c>
      <c r="AY171" s="135">
        <f t="shared" si="164"/>
        <v>0</v>
      </c>
      <c r="AZ171" s="135">
        <f t="shared" si="164"/>
        <v>0</v>
      </c>
      <c r="BA171" s="135">
        <f t="shared" si="164"/>
        <v>0</v>
      </c>
      <c r="BB171" s="135">
        <f t="shared" si="164"/>
        <v>0</v>
      </c>
      <c r="BC171" s="135">
        <f t="shared" si="164"/>
        <v>0</v>
      </c>
      <c r="BD171" s="135">
        <f t="shared" si="164"/>
        <v>0</v>
      </c>
      <c r="BE171" s="135">
        <f t="shared" si="164"/>
        <v>0</v>
      </c>
      <c r="BF171" s="135">
        <f t="shared" si="164"/>
        <v>0</v>
      </c>
      <c r="BG171" s="135">
        <f t="shared" si="164"/>
        <v>0</v>
      </c>
      <c r="BH171" s="135">
        <f t="shared" si="164"/>
        <v>0</v>
      </c>
      <c r="BI171" s="135">
        <f t="shared" si="164"/>
        <v>0</v>
      </c>
      <c r="BJ171" s="135">
        <f t="shared" si="164"/>
        <v>0</v>
      </c>
      <c r="BK171" s="135">
        <f t="shared" si="164"/>
        <v>0</v>
      </c>
      <c r="BL171" s="135">
        <f t="shared" si="164"/>
        <v>0</v>
      </c>
      <c r="BM171" s="135">
        <f t="shared" si="164"/>
        <v>0</v>
      </c>
      <c r="BN171" s="135">
        <f t="shared" si="164"/>
        <v>0</v>
      </c>
      <c r="BO171" s="135">
        <f t="shared" si="164"/>
        <v>0</v>
      </c>
      <c r="BP171" s="135">
        <f t="shared" ref="BP171:CF171" si="165">+BP69</f>
        <v>0</v>
      </c>
      <c r="BQ171" s="135">
        <f t="shared" si="165"/>
        <v>0</v>
      </c>
      <c r="BR171" s="135">
        <f t="shared" si="165"/>
        <v>0</v>
      </c>
      <c r="BS171" s="135">
        <f t="shared" si="165"/>
        <v>0</v>
      </c>
      <c r="BT171" s="135">
        <f t="shared" si="165"/>
        <v>0</v>
      </c>
      <c r="BU171" s="135">
        <f t="shared" si="165"/>
        <v>0</v>
      </c>
      <c r="BV171" s="135">
        <f t="shared" si="165"/>
        <v>0</v>
      </c>
      <c r="BW171" s="135">
        <f t="shared" si="165"/>
        <v>0</v>
      </c>
      <c r="BX171" s="135">
        <f t="shared" si="165"/>
        <v>0</v>
      </c>
      <c r="BY171" s="135">
        <f t="shared" si="165"/>
        <v>0</v>
      </c>
      <c r="BZ171" s="135">
        <f t="shared" si="165"/>
        <v>0</v>
      </c>
      <c r="CA171" s="135">
        <f t="shared" si="165"/>
        <v>0</v>
      </c>
      <c r="CB171" s="135">
        <f t="shared" si="165"/>
        <v>0</v>
      </c>
      <c r="CC171" s="135">
        <f t="shared" si="165"/>
        <v>0</v>
      </c>
      <c r="CD171" s="135">
        <f t="shared" si="165"/>
        <v>0</v>
      </c>
      <c r="CE171" s="135">
        <f t="shared" si="165"/>
        <v>0</v>
      </c>
      <c r="CF171" s="135">
        <f t="shared" si="165"/>
        <v>0</v>
      </c>
    </row>
    <row r="172" spans="3:84" hidden="1" x14ac:dyDescent="0.3">
      <c r="C172" s="135">
        <v>4</v>
      </c>
      <c r="D172" s="135" t="str">
        <f t="shared" ref="D172:BO172" si="166">+D75</f>
        <v>Volumen del Contenedor, m3</v>
      </c>
      <c r="E172" s="135">
        <f t="shared" si="166"/>
        <v>0</v>
      </c>
      <c r="F172" s="135">
        <f t="shared" si="166"/>
        <v>0</v>
      </c>
      <c r="G172" s="135">
        <f t="shared" si="166"/>
        <v>0</v>
      </c>
      <c r="H172" s="135">
        <f t="shared" si="166"/>
        <v>0</v>
      </c>
      <c r="I172" s="135">
        <f t="shared" si="166"/>
        <v>0</v>
      </c>
      <c r="J172" s="135">
        <f t="shared" si="166"/>
        <v>0</v>
      </c>
      <c r="K172" s="135">
        <f t="shared" si="166"/>
        <v>0</v>
      </c>
      <c r="L172" s="135">
        <f t="shared" si="166"/>
        <v>0</v>
      </c>
      <c r="M172" s="135">
        <f t="shared" si="166"/>
        <v>0</v>
      </c>
      <c r="N172" s="135">
        <f t="shared" si="166"/>
        <v>0</v>
      </c>
      <c r="O172" s="135">
        <f t="shared" si="166"/>
        <v>0</v>
      </c>
      <c r="P172" s="135">
        <f t="shared" si="166"/>
        <v>0</v>
      </c>
      <c r="Q172" s="135">
        <f t="shared" si="166"/>
        <v>0</v>
      </c>
      <c r="R172" s="135">
        <f t="shared" si="166"/>
        <v>0</v>
      </c>
      <c r="S172" s="135">
        <f t="shared" si="166"/>
        <v>0</v>
      </c>
      <c r="T172" s="135">
        <f t="shared" si="166"/>
        <v>0</v>
      </c>
      <c r="U172" s="135">
        <f t="shared" si="166"/>
        <v>0</v>
      </c>
      <c r="V172" s="135">
        <f t="shared" si="166"/>
        <v>0</v>
      </c>
      <c r="W172" s="135">
        <f t="shared" si="166"/>
        <v>0</v>
      </c>
      <c r="X172" s="135">
        <f t="shared" si="166"/>
        <v>0</v>
      </c>
      <c r="Y172" s="135">
        <f t="shared" si="166"/>
        <v>0</v>
      </c>
      <c r="Z172" s="135">
        <f t="shared" si="166"/>
        <v>0</v>
      </c>
      <c r="AA172" s="135">
        <f t="shared" si="166"/>
        <v>0</v>
      </c>
      <c r="AB172" s="135">
        <f t="shared" si="166"/>
        <v>0</v>
      </c>
      <c r="AC172" s="135">
        <f t="shared" si="166"/>
        <v>0</v>
      </c>
      <c r="AD172" s="135">
        <f t="shared" si="166"/>
        <v>0</v>
      </c>
      <c r="AE172" s="135">
        <f t="shared" si="166"/>
        <v>0</v>
      </c>
      <c r="AF172" s="135">
        <f t="shared" si="166"/>
        <v>0</v>
      </c>
      <c r="AG172" s="135">
        <f t="shared" si="166"/>
        <v>0</v>
      </c>
      <c r="AH172" s="135">
        <f t="shared" si="166"/>
        <v>0</v>
      </c>
      <c r="AI172" s="135">
        <f t="shared" si="166"/>
        <v>0</v>
      </c>
      <c r="AJ172" s="135">
        <f t="shared" si="166"/>
        <v>0</v>
      </c>
      <c r="AK172" s="135">
        <f t="shared" si="166"/>
        <v>0</v>
      </c>
      <c r="AL172" s="135">
        <f t="shared" si="166"/>
        <v>0</v>
      </c>
      <c r="AM172" s="135">
        <f t="shared" si="166"/>
        <v>0</v>
      </c>
      <c r="AN172" s="135">
        <f t="shared" si="166"/>
        <v>0</v>
      </c>
      <c r="AO172" s="135">
        <f t="shared" si="166"/>
        <v>0</v>
      </c>
      <c r="AP172" s="135">
        <f t="shared" si="166"/>
        <v>0</v>
      </c>
      <c r="AQ172" s="135">
        <f t="shared" si="166"/>
        <v>0</v>
      </c>
      <c r="AR172" s="135">
        <f t="shared" si="166"/>
        <v>0</v>
      </c>
      <c r="AS172" s="135">
        <f t="shared" si="166"/>
        <v>0</v>
      </c>
      <c r="AT172" s="135">
        <f t="shared" si="166"/>
        <v>0</v>
      </c>
      <c r="AU172" s="135">
        <f t="shared" si="166"/>
        <v>0</v>
      </c>
      <c r="AV172" s="135">
        <f t="shared" si="166"/>
        <v>0</v>
      </c>
      <c r="AW172" s="135">
        <f t="shared" si="166"/>
        <v>0</v>
      </c>
      <c r="AX172" s="135">
        <f t="shared" si="166"/>
        <v>0</v>
      </c>
      <c r="AY172" s="135">
        <f t="shared" si="166"/>
        <v>0</v>
      </c>
      <c r="AZ172" s="135">
        <f t="shared" si="166"/>
        <v>0</v>
      </c>
      <c r="BA172" s="135">
        <f t="shared" si="166"/>
        <v>0</v>
      </c>
      <c r="BB172" s="135">
        <f t="shared" si="166"/>
        <v>0</v>
      </c>
      <c r="BC172" s="135">
        <f t="shared" si="166"/>
        <v>0</v>
      </c>
      <c r="BD172" s="135">
        <f t="shared" si="166"/>
        <v>0</v>
      </c>
      <c r="BE172" s="135">
        <f t="shared" si="166"/>
        <v>0</v>
      </c>
      <c r="BF172" s="135">
        <f t="shared" si="166"/>
        <v>0</v>
      </c>
      <c r="BG172" s="135">
        <f t="shared" si="166"/>
        <v>0</v>
      </c>
      <c r="BH172" s="135">
        <f t="shared" si="166"/>
        <v>0</v>
      </c>
      <c r="BI172" s="135">
        <f t="shared" si="166"/>
        <v>0</v>
      </c>
      <c r="BJ172" s="135">
        <f t="shared" si="166"/>
        <v>0</v>
      </c>
      <c r="BK172" s="135">
        <f t="shared" si="166"/>
        <v>0</v>
      </c>
      <c r="BL172" s="135">
        <f t="shared" si="166"/>
        <v>0</v>
      </c>
      <c r="BM172" s="135">
        <f t="shared" si="166"/>
        <v>0</v>
      </c>
      <c r="BN172" s="135">
        <f t="shared" si="166"/>
        <v>0</v>
      </c>
      <c r="BO172" s="135">
        <f t="shared" si="166"/>
        <v>0</v>
      </c>
      <c r="BP172" s="135">
        <f t="shared" ref="BP172:CF172" si="167">+BP75</f>
        <v>0</v>
      </c>
      <c r="BQ172" s="135">
        <f t="shared" si="167"/>
        <v>0</v>
      </c>
      <c r="BR172" s="135">
        <f t="shared" si="167"/>
        <v>0</v>
      </c>
      <c r="BS172" s="135">
        <f t="shared" si="167"/>
        <v>0</v>
      </c>
      <c r="BT172" s="135">
        <f t="shared" si="167"/>
        <v>0</v>
      </c>
      <c r="BU172" s="135">
        <f t="shared" si="167"/>
        <v>0</v>
      </c>
      <c r="BV172" s="135">
        <f t="shared" si="167"/>
        <v>0</v>
      </c>
      <c r="BW172" s="135">
        <f t="shared" si="167"/>
        <v>0</v>
      </c>
      <c r="BX172" s="135">
        <f t="shared" si="167"/>
        <v>0</v>
      </c>
      <c r="BY172" s="135">
        <f t="shared" si="167"/>
        <v>0</v>
      </c>
      <c r="BZ172" s="135">
        <f t="shared" si="167"/>
        <v>0</v>
      </c>
      <c r="CA172" s="135">
        <f t="shared" si="167"/>
        <v>0</v>
      </c>
      <c r="CB172" s="135">
        <f t="shared" si="167"/>
        <v>0</v>
      </c>
      <c r="CC172" s="135">
        <f t="shared" si="167"/>
        <v>0</v>
      </c>
      <c r="CD172" s="135">
        <f t="shared" si="167"/>
        <v>0</v>
      </c>
      <c r="CE172" s="135">
        <f t="shared" si="167"/>
        <v>0</v>
      </c>
      <c r="CF172" s="135">
        <f t="shared" si="167"/>
        <v>0</v>
      </c>
    </row>
    <row r="173" spans="3:84" hidden="1" x14ac:dyDescent="0.3">
      <c r="C173" s="135">
        <v>5</v>
      </c>
      <c r="D173" s="135" t="str">
        <f t="shared" ref="D173:BO173" si="168">+D81</f>
        <v>Volumen del Contenedor, m3</v>
      </c>
      <c r="E173" s="135">
        <f t="shared" si="168"/>
        <v>0</v>
      </c>
      <c r="F173" s="135">
        <f t="shared" si="168"/>
        <v>0</v>
      </c>
      <c r="G173" s="135">
        <f t="shared" si="168"/>
        <v>0</v>
      </c>
      <c r="H173" s="135">
        <f t="shared" si="168"/>
        <v>0</v>
      </c>
      <c r="I173" s="135">
        <f t="shared" si="168"/>
        <v>0</v>
      </c>
      <c r="J173" s="135">
        <f t="shared" si="168"/>
        <v>0</v>
      </c>
      <c r="K173" s="135">
        <f t="shared" si="168"/>
        <v>0</v>
      </c>
      <c r="L173" s="135">
        <f t="shared" si="168"/>
        <v>0</v>
      </c>
      <c r="M173" s="135">
        <f t="shared" si="168"/>
        <v>0</v>
      </c>
      <c r="N173" s="135">
        <f t="shared" si="168"/>
        <v>0</v>
      </c>
      <c r="O173" s="135">
        <f t="shared" si="168"/>
        <v>0</v>
      </c>
      <c r="P173" s="135">
        <f t="shared" si="168"/>
        <v>0</v>
      </c>
      <c r="Q173" s="135">
        <f t="shared" si="168"/>
        <v>0</v>
      </c>
      <c r="R173" s="135">
        <f t="shared" si="168"/>
        <v>0</v>
      </c>
      <c r="S173" s="135">
        <f t="shared" si="168"/>
        <v>0</v>
      </c>
      <c r="T173" s="135">
        <f t="shared" si="168"/>
        <v>0</v>
      </c>
      <c r="U173" s="135">
        <f t="shared" si="168"/>
        <v>0</v>
      </c>
      <c r="V173" s="135">
        <f t="shared" si="168"/>
        <v>0</v>
      </c>
      <c r="W173" s="135">
        <f t="shared" si="168"/>
        <v>0</v>
      </c>
      <c r="X173" s="135">
        <f t="shared" si="168"/>
        <v>0</v>
      </c>
      <c r="Y173" s="135">
        <f t="shared" si="168"/>
        <v>0</v>
      </c>
      <c r="Z173" s="135">
        <f t="shared" si="168"/>
        <v>0</v>
      </c>
      <c r="AA173" s="135">
        <f t="shared" si="168"/>
        <v>0</v>
      </c>
      <c r="AB173" s="135">
        <f t="shared" si="168"/>
        <v>0</v>
      </c>
      <c r="AC173" s="135">
        <f t="shared" si="168"/>
        <v>0</v>
      </c>
      <c r="AD173" s="135">
        <f t="shared" si="168"/>
        <v>0</v>
      </c>
      <c r="AE173" s="135">
        <f t="shared" si="168"/>
        <v>0</v>
      </c>
      <c r="AF173" s="135">
        <f t="shared" si="168"/>
        <v>0</v>
      </c>
      <c r="AG173" s="135">
        <f t="shared" si="168"/>
        <v>0</v>
      </c>
      <c r="AH173" s="135">
        <f t="shared" si="168"/>
        <v>0</v>
      </c>
      <c r="AI173" s="135">
        <f t="shared" si="168"/>
        <v>0</v>
      </c>
      <c r="AJ173" s="135">
        <f t="shared" si="168"/>
        <v>0</v>
      </c>
      <c r="AK173" s="135">
        <f t="shared" si="168"/>
        <v>0</v>
      </c>
      <c r="AL173" s="135">
        <f t="shared" si="168"/>
        <v>0</v>
      </c>
      <c r="AM173" s="135">
        <f t="shared" si="168"/>
        <v>0</v>
      </c>
      <c r="AN173" s="135">
        <f t="shared" si="168"/>
        <v>0</v>
      </c>
      <c r="AO173" s="135">
        <f t="shared" si="168"/>
        <v>0</v>
      </c>
      <c r="AP173" s="135">
        <f t="shared" si="168"/>
        <v>0</v>
      </c>
      <c r="AQ173" s="135">
        <f t="shared" si="168"/>
        <v>0</v>
      </c>
      <c r="AR173" s="135">
        <f t="shared" si="168"/>
        <v>0</v>
      </c>
      <c r="AS173" s="135">
        <f t="shared" si="168"/>
        <v>0</v>
      </c>
      <c r="AT173" s="135">
        <f t="shared" si="168"/>
        <v>0</v>
      </c>
      <c r="AU173" s="135">
        <f t="shared" si="168"/>
        <v>0</v>
      </c>
      <c r="AV173" s="135">
        <f t="shared" si="168"/>
        <v>0</v>
      </c>
      <c r="AW173" s="135">
        <f t="shared" si="168"/>
        <v>0</v>
      </c>
      <c r="AX173" s="135">
        <f t="shared" si="168"/>
        <v>0</v>
      </c>
      <c r="AY173" s="135">
        <f t="shared" si="168"/>
        <v>0</v>
      </c>
      <c r="AZ173" s="135">
        <f t="shared" si="168"/>
        <v>0</v>
      </c>
      <c r="BA173" s="135">
        <f t="shared" si="168"/>
        <v>0</v>
      </c>
      <c r="BB173" s="135">
        <f t="shared" si="168"/>
        <v>0</v>
      </c>
      <c r="BC173" s="135">
        <f t="shared" si="168"/>
        <v>0</v>
      </c>
      <c r="BD173" s="135">
        <f t="shared" si="168"/>
        <v>0</v>
      </c>
      <c r="BE173" s="135">
        <f t="shared" si="168"/>
        <v>0</v>
      </c>
      <c r="BF173" s="135">
        <f t="shared" si="168"/>
        <v>0</v>
      </c>
      <c r="BG173" s="135">
        <f t="shared" si="168"/>
        <v>0</v>
      </c>
      <c r="BH173" s="135">
        <f t="shared" si="168"/>
        <v>0</v>
      </c>
      <c r="BI173" s="135">
        <f t="shared" si="168"/>
        <v>0</v>
      </c>
      <c r="BJ173" s="135">
        <f t="shared" si="168"/>
        <v>0</v>
      </c>
      <c r="BK173" s="135">
        <f t="shared" si="168"/>
        <v>0</v>
      </c>
      <c r="BL173" s="135">
        <f t="shared" si="168"/>
        <v>0</v>
      </c>
      <c r="BM173" s="135">
        <f t="shared" si="168"/>
        <v>0</v>
      </c>
      <c r="BN173" s="135">
        <f t="shared" si="168"/>
        <v>0</v>
      </c>
      <c r="BO173" s="135">
        <f t="shared" si="168"/>
        <v>0</v>
      </c>
      <c r="BP173" s="135">
        <f t="shared" ref="BP173:CF173" si="169">+BP81</f>
        <v>0</v>
      </c>
      <c r="BQ173" s="135">
        <f t="shared" si="169"/>
        <v>0</v>
      </c>
      <c r="BR173" s="135">
        <f t="shared" si="169"/>
        <v>0</v>
      </c>
      <c r="BS173" s="135">
        <f t="shared" si="169"/>
        <v>0</v>
      </c>
      <c r="BT173" s="135">
        <f t="shared" si="169"/>
        <v>0</v>
      </c>
      <c r="BU173" s="135">
        <f t="shared" si="169"/>
        <v>0</v>
      </c>
      <c r="BV173" s="135">
        <f t="shared" si="169"/>
        <v>0</v>
      </c>
      <c r="BW173" s="135">
        <f t="shared" si="169"/>
        <v>0</v>
      </c>
      <c r="BX173" s="135">
        <f t="shared" si="169"/>
        <v>0</v>
      </c>
      <c r="BY173" s="135">
        <f t="shared" si="169"/>
        <v>0</v>
      </c>
      <c r="BZ173" s="135">
        <f t="shared" si="169"/>
        <v>0</v>
      </c>
      <c r="CA173" s="135">
        <f t="shared" si="169"/>
        <v>0</v>
      </c>
      <c r="CB173" s="135">
        <f t="shared" si="169"/>
        <v>0</v>
      </c>
      <c r="CC173" s="135">
        <f t="shared" si="169"/>
        <v>0</v>
      </c>
      <c r="CD173" s="135">
        <f t="shared" si="169"/>
        <v>0</v>
      </c>
      <c r="CE173" s="135">
        <f t="shared" si="169"/>
        <v>0</v>
      </c>
      <c r="CF173" s="135">
        <f t="shared" si="169"/>
        <v>0</v>
      </c>
    </row>
    <row r="174" spans="3:84" hidden="1" x14ac:dyDescent="0.3">
      <c r="C174" s="135">
        <v>6</v>
      </c>
      <c r="D174" s="135" t="str">
        <f t="shared" ref="D174:BO174" si="170">+D87</f>
        <v>Volumen del Contenedor, m3</v>
      </c>
      <c r="E174" s="135">
        <f t="shared" si="170"/>
        <v>0</v>
      </c>
      <c r="F174" s="135">
        <f t="shared" si="170"/>
        <v>0</v>
      </c>
      <c r="G174" s="135">
        <f t="shared" si="170"/>
        <v>0</v>
      </c>
      <c r="H174" s="135">
        <f t="shared" si="170"/>
        <v>0</v>
      </c>
      <c r="I174" s="135">
        <f t="shared" si="170"/>
        <v>0</v>
      </c>
      <c r="J174" s="135">
        <f t="shared" si="170"/>
        <v>0</v>
      </c>
      <c r="K174" s="135">
        <f t="shared" si="170"/>
        <v>0</v>
      </c>
      <c r="L174" s="135">
        <f t="shared" si="170"/>
        <v>0</v>
      </c>
      <c r="M174" s="135">
        <f t="shared" si="170"/>
        <v>0</v>
      </c>
      <c r="N174" s="135">
        <f t="shared" si="170"/>
        <v>0</v>
      </c>
      <c r="O174" s="135">
        <f t="shared" si="170"/>
        <v>0</v>
      </c>
      <c r="P174" s="135">
        <f t="shared" si="170"/>
        <v>0</v>
      </c>
      <c r="Q174" s="135">
        <f t="shared" si="170"/>
        <v>0</v>
      </c>
      <c r="R174" s="135">
        <f t="shared" si="170"/>
        <v>0</v>
      </c>
      <c r="S174" s="135">
        <f t="shared" si="170"/>
        <v>0</v>
      </c>
      <c r="T174" s="135">
        <f t="shared" si="170"/>
        <v>0</v>
      </c>
      <c r="U174" s="135">
        <f t="shared" si="170"/>
        <v>0</v>
      </c>
      <c r="V174" s="135">
        <f t="shared" si="170"/>
        <v>0</v>
      </c>
      <c r="W174" s="135">
        <f t="shared" si="170"/>
        <v>0</v>
      </c>
      <c r="X174" s="135">
        <f t="shared" si="170"/>
        <v>0</v>
      </c>
      <c r="Y174" s="135">
        <f t="shared" si="170"/>
        <v>0</v>
      </c>
      <c r="Z174" s="135">
        <f t="shared" si="170"/>
        <v>0</v>
      </c>
      <c r="AA174" s="135">
        <f t="shared" si="170"/>
        <v>0</v>
      </c>
      <c r="AB174" s="135">
        <f t="shared" si="170"/>
        <v>0</v>
      </c>
      <c r="AC174" s="135">
        <f t="shared" si="170"/>
        <v>0</v>
      </c>
      <c r="AD174" s="135">
        <f t="shared" si="170"/>
        <v>0</v>
      </c>
      <c r="AE174" s="135">
        <f t="shared" si="170"/>
        <v>0</v>
      </c>
      <c r="AF174" s="135">
        <f t="shared" si="170"/>
        <v>0</v>
      </c>
      <c r="AG174" s="135">
        <f t="shared" si="170"/>
        <v>0</v>
      </c>
      <c r="AH174" s="135">
        <f t="shared" si="170"/>
        <v>0</v>
      </c>
      <c r="AI174" s="135">
        <f t="shared" si="170"/>
        <v>0</v>
      </c>
      <c r="AJ174" s="135">
        <f t="shared" si="170"/>
        <v>0</v>
      </c>
      <c r="AK174" s="135">
        <f t="shared" si="170"/>
        <v>0</v>
      </c>
      <c r="AL174" s="135">
        <f t="shared" si="170"/>
        <v>0</v>
      </c>
      <c r="AM174" s="135">
        <f t="shared" si="170"/>
        <v>0</v>
      </c>
      <c r="AN174" s="135">
        <f t="shared" si="170"/>
        <v>0</v>
      </c>
      <c r="AO174" s="135">
        <f t="shared" si="170"/>
        <v>0</v>
      </c>
      <c r="AP174" s="135">
        <f t="shared" si="170"/>
        <v>0</v>
      </c>
      <c r="AQ174" s="135">
        <f t="shared" si="170"/>
        <v>0</v>
      </c>
      <c r="AR174" s="135">
        <f t="shared" si="170"/>
        <v>0</v>
      </c>
      <c r="AS174" s="135">
        <f t="shared" si="170"/>
        <v>0</v>
      </c>
      <c r="AT174" s="135">
        <f t="shared" si="170"/>
        <v>0</v>
      </c>
      <c r="AU174" s="135">
        <f t="shared" si="170"/>
        <v>0</v>
      </c>
      <c r="AV174" s="135">
        <f t="shared" si="170"/>
        <v>0</v>
      </c>
      <c r="AW174" s="135">
        <f t="shared" si="170"/>
        <v>0</v>
      </c>
      <c r="AX174" s="135">
        <f t="shared" si="170"/>
        <v>0</v>
      </c>
      <c r="AY174" s="135">
        <f t="shared" si="170"/>
        <v>0</v>
      </c>
      <c r="AZ174" s="135">
        <f t="shared" si="170"/>
        <v>0</v>
      </c>
      <c r="BA174" s="135">
        <f t="shared" si="170"/>
        <v>0</v>
      </c>
      <c r="BB174" s="135">
        <f t="shared" si="170"/>
        <v>0</v>
      </c>
      <c r="BC174" s="135">
        <f t="shared" si="170"/>
        <v>0</v>
      </c>
      <c r="BD174" s="135">
        <f t="shared" si="170"/>
        <v>0</v>
      </c>
      <c r="BE174" s="135">
        <f t="shared" si="170"/>
        <v>0</v>
      </c>
      <c r="BF174" s="135">
        <f t="shared" si="170"/>
        <v>0</v>
      </c>
      <c r="BG174" s="135">
        <f t="shared" si="170"/>
        <v>0</v>
      </c>
      <c r="BH174" s="135">
        <f t="shared" si="170"/>
        <v>0</v>
      </c>
      <c r="BI174" s="135">
        <f t="shared" si="170"/>
        <v>0</v>
      </c>
      <c r="BJ174" s="135">
        <f t="shared" si="170"/>
        <v>0</v>
      </c>
      <c r="BK174" s="135">
        <f t="shared" si="170"/>
        <v>0</v>
      </c>
      <c r="BL174" s="135">
        <f t="shared" si="170"/>
        <v>0</v>
      </c>
      <c r="BM174" s="135">
        <f t="shared" si="170"/>
        <v>0</v>
      </c>
      <c r="BN174" s="135">
        <f t="shared" si="170"/>
        <v>0</v>
      </c>
      <c r="BO174" s="135">
        <f t="shared" si="170"/>
        <v>0</v>
      </c>
      <c r="BP174" s="135">
        <f t="shared" ref="BP174:CF174" si="171">+BP87</f>
        <v>0</v>
      </c>
      <c r="BQ174" s="135">
        <f t="shared" si="171"/>
        <v>0</v>
      </c>
      <c r="BR174" s="135">
        <f t="shared" si="171"/>
        <v>0</v>
      </c>
      <c r="BS174" s="135">
        <f t="shared" si="171"/>
        <v>0</v>
      </c>
      <c r="BT174" s="135">
        <f t="shared" si="171"/>
        <v>0</v>
      </c>
      <c r="BU174" s="135">
        <f t="shared" si="171"/>
        <v>0</v>
      </c>
      <c r="BV174" s="135">
        <f t="shared" si="171"/>
        <v>0</v>
      </c>
      <c r="BW174" s="135">
        <f t="shared" si="171"/>
        <v>0</v>
      </c>
      <c r="BX174" s="135">
        <f t="shared" si="171"/>
        <v>0</v>
      </c>
      <c r="BY174" s="135">
        <f t="shared" si="171"/>
        <v>0</v>
      </c>
      <c r="BZ174" s="135">
        <f t="shared" si="171"/>
        <v>0</v>
      </c>
      <c r="CA174" s="135">
        <f t="shared" si="171"/>
        <v>0</v>
      </c>
      <c r="CB174" s="135">
        <f t="shared" si="171"/>
        <v>0</v>
      </c>
      <c r="CC174" s="135">
        <f t="shared" si="171"/>
        <v>0</v>
      </c>
      <c r="CD174" s="135">
        <f t="shared" si="171"/>
        <v>0</v>
      </c>
      <c r="CE174" s="135">
        <f t="shared" si="171"/>
        <v>0</v>
      </c>
      <c r="CF174" s="135">
        <f t="shared" si="171"/>
        <v>0</v>
      </c>
    </row>
    <row r="175" spans="3:84" hidden="1" x14ac:dyDescent="0.3">
      <c r="C175" s="135">
        <v>7</v>
      </c>
      <c r="D175" s="135" t="str">
        <f t="shared" ref="D175:BO175" si="172">+D93</f>
        <v>Volumen del Contenedor, m3</v>
      </c>
      <c r="E175" s="135">
        <f t="shared" si="172"/>
        <v>0</v>
      </c>
      <c r="F175" s="135">
        <f t="shared" si="172"/>
        <v>0</v>
      </c>
      <c r="G175" s="135">
        <f t="shared" si="172"/>
        <v>0</v>
      </c>
      <c r="H175" s="135">
        <f t="shared" si="172"/>
        <v>0</v>
      </c>
      <c r="I175" s="135">
        <f t="shared" si="172"/>
        <v>0</v>
      </c>
      <c r="J175" s="135">
        <f t="shared" si="172"/>
        <v>0</v>
      </c>
      <c r="K175" s="135">
        <f t="shared" si="172"/>
        <v>0</v>
      </c>
      <c r="L175" s="135">
        <f t="shared" si="172"/>
        <v>0</v>
      </c>
      <c r="M175" s="135">
        <f t="shared" si="172"/>
        <v>0</v>
      </c>
      <c r="N175" s="135">
        <f t="shared" si="172"/>
        <v>0</v>
      </c>
      <c r="O175" s="135">
        <f t="shared" si="172"/>
        <v>0</v>
      </c>
      <c r="P175" s="135">
        <f t="shared" si="172"/>
        <v>0</v>
      </c>
      <c r="Q175" s="135">
        <f t="shared" si="172"/>
        <v>0</v>
      </c>
      <c r="R175" s="135">
        <f t="shared" si="172"/>
        <v>0</v>
      </c>
      <c r="S175" s="135">
        <f t="shared" si="172"/>
        <v>0</v>
      </c>
      <c r="T175" s="135">
        <f t="shared" si="172"/>
        <v>0</v>
      </c>
      <c r="U175" s="135">
        <f t="shared" si="172"/>
        <v>0</v>
      </c>
      <c r="V175" s="135">
        <f t="shared" si="172"/>
        <v>0</v>
      </c>
      <c r="W175" s="135">
        <f t="shared" si="172"/>
        <v>0</v>
      </c>
      <c r="X175" s="135">
        <f t="shared" si="172"/>
        <v>0</v>
      </c>
      <c r="Y175" s="135">
        <f t="shared" si="172"/>
        <v>0</v>
      </c>
      <c r="Z175" s="135">
        <f t="shared" si="172"/>
        <v>0</v>
      </c>
      <c r="AA175" s="135">
        <f t="shared" si="172"/>
        <v>0</v>
      </c>
      <c r="AB175" s="135">
        <f t="shared" si="172"/>
        <v>0</v>
      </c>
      <c r="AC175" s="135">
        <f t="shared" si="172"/>
        <v>0</v>
      </c>
      <c r="AD175" s="135">
        <f t="shared" si="172"/>
        <v>0</v>
      </c>
      <c r="AE175" s="135">
        <f t="shared" si="172"/>
        <v>0</v>
      </c>
      <c r="AF175" s="135">
        <f t="shared" si="172"/>
        <v>0</v>
      </c>
      <c r="AG175" s="135">
        <f t="shared" si="172"/>
        <v>0</v>
      </c>
      <c r="AH175" s="135">
        <f t="shared" si="172"/>
        <v>0</v>
      </c>
      <c r="AI175" s="135">
        <f t="shared" si="172"/>
        <v>0</v>
      </c>
      <c r="AJ175" s="135">
        <f t="shared" si="172"/>
        <v>0</v>
      </c>
      <c r="AK175" s="135">
        <f t="shared" si="172"/>
        <v>0</v>
      </c>
      <c r="AL175" s="135">
        <f t="shared" si="172"/>
        <v>0</v>
      </c>
      <c r="AM175" s="135">
        <f t="shared" si="172"/>
        <v>0</v>
      </c>
      <c r="AN175" s="135">
        <f t="shared" si="172"/>
        <v>0</v>
      </c>
      <c r="AO175" s="135">
        <f t="shared" si="172"/>
        <v>0</v>
      </c>
      <c r="AP175" s="135">
        <f t="shared" si="172"/>
        <v>0</v>
      </c>
      <c r="AQ175" s="135">
        <f t="shared" si="172"/>
        <v>0</v>
      </c>
      <c r="AR175" s="135">
        <f t="shared" si="172"/>
        <v>0</v>
      </c>
      <c r="AS175" s="135">
        <f t="shared" si="172"/>
        <v>0</v>
      </c>
      <c r="AT175" s="135">
        <f t="shared" si="172"/>
        <v>0</v>
      </c>
      <c r="AU175" s="135">
        <f t="shared" si="172"/>
        <v>0</v>
      </c>
      <c r="AV175" s="135">
        <f t="shared" si="172"/>
        <v>0</v>
      </c>
      <c r="AW175" s="135">
        <f t="shared" si="172"/>
        <v>0</v>
      </c>
      <c r="AX175" s="135">
        <f t="shared" si="172"/>
        <v>0</v>
      </c>
      <c r="AY175" s="135">
        <f t="shared" si="172"/>
        <v>0</v>
      </c>
      <c r="AZ175" s="135">
        <f t="shared" si="172"/>
        <v>0</v>
      </c>
      <c r="BA175" s="135">
        <f t="shared" si="172"/>
        <v>0</v>
      </c>
      <c r="BB175" s="135">
        <f t="shared" si="172"/>
        <v>0</v>
      </c>
      <c r="BC175" s="135">
        <f t="shared" si="172"/>
        <v>0</v>
      </c>
      <c r="BD175" s="135">
        <f t="shared" si="172"/>
        <v>0</v>
      </c>
      <c r="BE175" s="135">
        <f t="shared" si="172"/>
        <v>0</v>
      </c>
      <c r="BF175" s="135">
        <f t="shared" si="172"/>
        <v>0</v>
      </c>
      <c r="BG175" s="135">
        <f t="shared" si="172"/>
        <v>0</v>
      </c>
      <c r="BH175" s="135">
        <f t="shared" si="172"/>
        <v>0</v>
      </c>
      <c r="BI175" s="135">
        <f t="shared" si="172"/>
        <v>0</v>
      </c>
      <c r="BJ175" s="135">
        <f t="shared" si="172"/>
        <v>0</v>
      </c>
      <c r="BK175" s="135">
        <f t="shared" si="172"/>
        <v>0</v>
      </c>
      <c r="BL175" s="135">
        <f t="shared" si="172"/>
        <v>0</v>
      </c>
      <c r="BM175" s="135">
        <f t="shared" si="172"/>
        <v>0</v>
      </c>
      <c r="BN175" s="135">
        <f t="shared" si="172"/>
        <v>0</v>
      </c>
      <c r="BO175" s="135">
        <f t="shared" si="172"/>
        <v>0</v>
      </c>
      <c r="BP175" s="135">
        <f t="shared" ref="BP175:CF175" si="173">+BP93</f>
        <v>0</v>
      </c>
      <c r="BQ175" s="135">
        <f t="shared" si="173"/>
        <v>0</v>
      </c>
      <c r="BR175" s="135">
        <f t="shared" si="173"/>
        <v>0</v>
      </c>
      <c r="BS175" s="135">
        <f t="shared" si="173"/>
        <v>0</v>
      </c>
      <c r="BT175" s="135">
        <f t="shared" si="173"/>
        <v>0</v>
      </c>
      <c r="BU175" s="135">
        <f t="shared" si="173"/>
        <v>0</v>
      </c>
      <c r="BV175" s="135">
        <f t="shared" si="173"/>
        <v>0</v>
      </c>
      <c r="BW175" s="135">
        <f t="shared" si="173"/>
        <v>0</v>
      </c>
      <c r="BX175" s="135">
        <f t="shared" si="173"/>
        <v>0</v>
      </c>
      <c r="BY175" s="135">
        <f t="shared" si="173"/>
        <v>0</v>
      </c>
      <c r="BZ175" s="135">
        <f t="shared" si="173"/>
        <v>0</v>
      </c>
      <c r="CA175" s="135">
        <f t="shared" si="173"/>
        <v>0</v>
      </c>
      <c r="CB175" s="135">
        <f t="shared" si="173"/>
        <v>0</v>
      </c>
      <c r="CC175" s="135">
        <f t="shared" si="173"/>
        <v>0</v>
      </c>
      <c r="CD175" s="135">
        <f t="shared" si="173"/>
        <v>0</v>
      </c>
      <c r="CE175" s="135">
        <f t="shared" si="173"/>
        <v>0</v>
      </c>
      <c r="CF175" s="135">
        <f t="shared" si="173"/>
        <v>0</v>
      </c>
    </row>
    <row r="176" spans="3:84" hidden="1" x14ac:dyDescent="0.3">
      <c r="C176" s="135">
        <v>8</v>
      </c>
      <c r="D176" s="135" t="str">
        <f t="shared" ref="D176:BO176" si="174">+D99</f>
        <v>Volumen del Contenedor, m3</v>
      </c>
      <c r="E176" s="135">
        <f t="shared" si="174"/>
        <v>0</v>
      </c>
      <c r="F176" s="135">
        <f t="shared" si="174"/>
        <v>0</v>
      </c>
      <c r="G176" s="135">
        <f t="shared" si="174"/>
        <v>0</v>
      </c>
      <c r="H176" s="135">
        <f t="shared" si="174"/>
        <v>0</v>
      </c>
      <c r="I176" s="135">
        <f t="shared" si="174"/>
        <v>0</v>
      </c>
      <c r="J176" s="135">
        <f t="shared" si="174"/>
        <v>0</v>
      </c>
      <c r="K176" s="135">
        <f t="shared" si="174"/>
        <v>0</v>
      </c>
      <c r="L176" s="135">
        <f t="shared" si="174"/>
        <v>0</v>
      </c>
      <c r="M176" s="135">
        <f t="shared" si="174"/>
        <v>0</v>
      </c>
      <c r="N176" s="135">
        <f t="shared" si="174"/>
        <v>0</v>
      </c>
      <c r="O176" s="135">
        <f t="shared" si="174"/>
        <v>0</v>
      </c>
      <c r="P176" s="135">
        <f t="shared" si="174"/>
        <v>0</v>
      </c>
      <c r="Q176" s="135">
        <f t="shared" si="174"/>
        <v>0</v>
      </c>
      <c r="R176" s="135">
        <f t="shared" si="174"/>
        <v>0</v>
      </c>
      <c r="S176" s="135">
        <f t="shared" si="174"/>
        <v>0</v>
      </c>
      <c r="T176" s="135">
        <f t="shared" si="174"/>
        <v>0</v>
      </c>
      <c r="U176" s="135">
        <f t="shared" si="174"/>
        <v>0</v>
      </c>
      <c r="V176" s="135">
        <f t="shared" si="174"/>
        <v>0</v>
      </c>
      <c r="W176" s="135">
        <f t="shared" si="174"/>
        <v>0</v>
      </c>
      <c r="X176" s="135">
        <f t="shared" si="174"/>
        <v>0</v>
      </c>
      <c r="Y176" s="135">
        <f t="shared" si="174"/>
        <v>0</v>
      </c>
      <c r="Z176" s="135">
        <f t="shared" si="174"/>
        <v>0</v>
      </c>
      <c r="AA176" s="135">
        <f t="shared" si="174"/>
        <v>0</v>
      </c>
      <c r="AB176" s="135">
        <f t="shared" si="174"/>
        <v>0</v>
      </c>
      <c r="AC176" s="135">
        <f t="shared" si="174"/>
        <v>0</v>
      </c>
      <c r="AD176" s="135">
        <f t="shared" si="174"/>
        <v>0</v>
      </c>
      <c r="AE176" s="135">
        <f t="shared" si="174"/>
        <v>0</v>
      </c>
      <c r="AF176" s="135">
        <f t="shared" si="174"/>
        <v>0</v>
      </c>
      <c r="AG176" s="135">
        <f t="shared" si="174"/>
        <v>0</v>
      </c>
      <c r="AH176" s="135">
        <f t="shared" si="174"/>
        <v>0</v>
      </c>
      <c r="AI176" s="135">
        <f t="shared" si="174"/>
        <v>0</v>
      </c>
      <c r="AJ176" s="135">
        <f t="shared" si="174"/>
        <v>0</v>
      </c>
      <c r="AK176" s="135">
        <f t="shared" si="174"/>
        <v>0</v>
      </c>
      <c r="AL176" s="135">
        <f t="shared" si="174"/>
        <v>0</v>
      </c>
      <c r="AM176" s="135">
        <f t="shared" si="174"/>
        <v>0</v>
      </c>
      <c r="AN176" s="135">
        <f t="shared" si="174"/>
        <v>0</v>
      </c>
      <c r="AO176" s="135">
        <f t="shared" si="174"/>
        <v>0</v>
      </c>
      <c r="AP176" s="135">
        <f t="shared" si="174"/>
        <v>0</v>
      </c>
      <c r="AQ176" s="135">
        <f t="shared" si="174"/>
        <v>0</v>
      </c>
      <c r="AR176" s="135">
        <f t="shared" si="174"/>
        <v>0</v>
      </c>
      <c r="AS176" s="135">
        <f t="shared" si="174"/>
        <v>0</v>
      </c>
      <c r="AT176" s="135">
        <f t="shared" si="174"/>
        <v>0</v>
      </c>
      <c r="AU176" s="135">
        <f t="shared" si="174"/>
        <v>0</v>
      </c>
      <c r="AV176" s="135">
        <f t="shared" si="174"/>
        <v>0</v>
      </c>
      <c r="AW176" s="135">
        <f t="shared" si="174"/>
        <v>0</v>
      </c>
      <c r="AX176" s="135">
        <f t="shared" si="174"/>
        <v>0</v>
      </c>
      <c r="AY176" s="135">
        <f t="shared" si="174"/>
        <v>0</v>
      </c>
      <c r="AZ176" s="135">
        <f t="shared" si="174"/>
        <v>0</v>
      </c>
      <c r="BA176" s="135">
        <f t="shared" si="174"/>
        <v>0</v>
      </c>
      <c r="BB176" s="135">
        <f t="shared" si="174"/>
        <v>0</v>
      </c>
      <c r="BC176" s="135">
        <f t="shared" si="174"/>
        <v>0</v>
      </c>
      <c r="BD176" s="135">
        <f t="shared" si="174"/>
        <v>0</v>
      </c>
      <c r="BE176" s="135">
        <f t="shared" si="174"/>
        <v>0</v>
      </c>
      <c r="BF176" s="135">
        <f t="shared" si="174"/>
        <v>0</v>
      </c>
      <c r="BG176" s="135">
        <f t="shared" si="174"/>
        <v>0</v>
      </c>
      <c r="BH176" s="135">
        <f t="shared" si="174"/>
        <v>0</v>
      </c>
      <c r="BI176" s="135">
        <f t="shared" si="174"/>
        <v>0</v>
      </c>
      <c r="BJ176" s="135">
        <f t="shared" si="174"/>
        <v>0</v>
      </c>
      <c r="BK176" s="135">
        <f t="shared" si="174"/>
        <v>0</v>
      </c>
      <c r="BL176" s="135">
        <f t="shared" si="174"/>
        <v>0</v>
      </c>
      <c r="BM176" s="135">
        <f t="shared" si="174"/>
        <v>0</v>
      </c>
      <c r="BN176" s="135">
        <f t="shared" si="174"/>
        <v>0</v>
      </c>
      <c r="BO176" s="135">
        <f t="shared" si="174"/>
        <v>0</v>
      </c>
      <c r="BP176" s="135">
        <f t="shared" ref="BP176:CF176" si="175">+BP99</f>
        <v>0</v>
      </c>
      <c r="BQ176" s="135">
        <f t="shared" si="175"/>
        <v>0</v>
      </c>
      <c r="BR176" s="135">
        <f t="shared" si="175"/>
        <v>0</v>
      </c>
      <c r="BS176" s="135">
        <f t="shared" si="175"/>
        <v>0</v>
      </c>
      <c r="BT176" s="135">
        <f t="shared" si="175"/>
        <v>0</v>
      </c>
      <c r="BU176" s="135">
        <f t="shared" si="175"/>
        <v>0</v>
      </c>
      <c r="BV176" s="135">
        <f t="shared" si="175"/>
        <v>0</v>
      </c>
      <c r="BW176" s="135">
        <f t="shared" si="175"/>
        <v>0</v>
      </c>
      <c r="BX176" s="135">
        <f t="shared" si="175"/>
        <v>0</v>
      </c>
      <c r="BY176" s="135">
        <f t="shared" si="175"/>
        <v>0</v>
      </c>
      <c r="BZ176" s="135">
        <f t="shared" si="175"/>
        <v>0</v>
      </c>
      <c r="CA176" s="135">
        <f t="shared" si="175"/>
        <v>0</v>
      </c>
      <c r="CB176" s="135">
        <f t="shared" si="175"/>
        <v>0</v>
      </c>
      <c r="CC176" s="135">
        <f t="shared" si="175"/>
        <v>0</v>
      </c>
      <c r="CD176" s="135">
        <f t="shared" si="175"/>
        <v>0</v>
      </c>
      <c r="CE176" s="135">
        <f t="shared" si="175"/>
        <v>0</v>
      </c>
      <c r="CF176" s="135">
        <f t="shared" si="175"/>
        <v>0</v>
      </c>
    </row>
    <row r="177" spans="3:84" hidden="1" x14ac:dyDescent="0.3">
      <c r="C177" s="135">
        <v>9</v>
      </c>
      <c r="D177" s="135" t="str">
        <f t="shared" ref="D177:BO177" si="176">+D105</f>
        <v>Volumen del Contenedor, m3</v>
      </c>
      <c r="E177" s="135">
        <f t="shared" si="176"/>
        <v>0</v>
      </c>
      <c r="F177" s="135">
        <f t="shared" si="176"/>
        <v>0</v>
      </c>
      <c r="G177" s="135">
        <f t="shared" si="176"/>
        <v>0</v>
      </c>
      <c r="H177" s="135">
        <f t="shared" si="176"/>
        <v>0</v>
      </c>
      <c r="I177" s="135">
        <f t="shared" si="176"/>
        <v>0</v>
      </c>
      <c r="J177" s="135">
        <f t="shared" si="176"/>
        <v>0</v>
      </c>
      <c r="K177" s="135">
        <f t="shared" si="176"/>
        <v>0</v>
      </c>
      <c r="L177" s="135">
        <f t="shared" si="176"/>
        <v>0</v>
      </c>
      <c r="M177" s="135">
        <f t="shared" si="176"/>
        <v>0</v>
      </c>
      <c r="N177" s="135">
        <f t="shared" si="176"/>
        <v>0</v>
      </c>
      <c r="O177" s="135">
        <f t="shared" si="176"/>
        <v>0</v>
      </c>
      <c r="P177" s="135">
        <f t="shared" si="176"/>
        <v>0</v>
      </c>
      <c r="Q177" s="135">
        <f t="shared" si="176"/>
        <v>0</v>
      </c>
      <c r="R177" s="135">
        <f t="shared" si="176"/>
        <v>0</v>
      </c>
      <c r="S177" s="135">
        <f t="shared" si="176"/>
        <v>0</v>
      </c>
      <c r="T177" s="135">
        <f t="shared" si="176"/>
        <v>0</v>
      </c>
      <c r="U177" s="135">
        <f t="shared" si="176"/>
        <v>0</v>
      </c>
      <c r="V177" s="135">
        <f t="shared" si="176"/>
        <v>0</v>
      </c>
      <c r="W177" s="135">
        <f t="shared" si="176"/>
        <v>0</v>
      </c>
      <c r="X177" s="135">
        <f t="shared" si="176"/>
        <v>0</v>
      </c>
      <c r="Y177" s="135">
        <f t="shared" si="176"/>
        <v>0</v>
      </c>
      <c r="Z177" s="135">
        <f t="shared" si="176"/>
        <v>0</v>
      </c>
      <c r="AA177" s="135">
        <f t="shared" si="176"/>
        <v>0</v>
      </c>
      <c r="AB177" s="135">
        <f t="shared" si="176"/>
        <v>0</v>
      </c>
      <c r="AC177" s="135">
        <f t="shared" si="176"/>
        <v>0</v>
      </c>
      <c r="AD177" s="135">
        <f t="shared" si="176"/>
        <v>0</v>
      </c>
      <c r="AE177" s="135">
        <f t="shared" si="176"/>
        <v>0</v>
      </c>
      <c r="AF177" s="135">
        <f t="shared" si="176"/>
        <v>0</v>
      </c>
      <c r="AG177" s="135">
        <f t="shared" si="176"/>
        <v>0</v>
      </c>
      <c r="AH177" s="135">
        <f t="shared" si="176"/>
        <v>0</v>
      </c>
      <c r="AI177" s="135">
        <f t="shared" si="176"/>
        <v>0</v>
      </c>
      <c r="AJ177" s="135">
        <f t="shared" si="176"/>
        <v>0</v>
      </c>
      <c r="AK177" s="135">
        <f t="shared" si="176"/>
        <v>0</v>
      </c>
      <c r="AL177" s="135">
        <f t="shared" si="176"/>
        <v>0</v>
      </c>
      <c r="AM177" s="135">
        <f t="shared" si="176"/>
        <v>0</v>
      </c>
      <c r="AN177" s="135">
        <f t="shared" si="176"/>
        <v>0</v>
      </c>
      <c r="AO177" s="135">
        <f t="shared" si="176"/>
        <v>0</v>
      </c>
      <c r="AP177" s="135">
        <f t="shared" si="176"/>
        <v>0</v>
      </c>
      <c r="AQ177" s="135">
        <f t="shared" si="176"/>
        <v>0</v>
      </c>
      <c r="AR177" s="135">
        <f t="shared" si="176"/>
        <v>0</v>
      </c>
      <c r="AS177" s="135">
        <f t="shared" si="176"/>
        <v>0</v>
      </c>
      <c r="AT177" s="135">
        <f t="shared" si="176"/>
        <v>0</v>
      </c>
      <c r="AU177" s="135">
        <f t="shared" si="176"/>
        <v>0</v>
      </c>
      <c r="AV177" s="135">
        <f t="shared" si="176"/>
        <v>0</v>
      </c>
      <c r="AW177" s="135">
        <f t="shared" si="176"/>
        <v>0</v>
      </c>
      <c r="AX177" s="135">
        <f t="shared" si="176"/>
        <v>0</v>
      </c>
      <c r="AY177" s="135">
        <f t="shared" si="176"/>
        <v>0</v>
      </c>
      <c r="AZ177" s="135">
        <f t="shared" si="176"/>
        <v>0</v>
      </c>
      <c r="BA177" s="135">
        <f t="shared" si="176"/>
        <v>0</v>
      </c>
      <c r="BB177" s="135">
        <f t="shared" si="176"/>
        <v>0</v>
      </c>
      <c r="BC177" s="135">
        <f t="shared" si="176"/>
        <v>0</v>
      </c>
      <c r="BD177" s="135">
        <f t="shared" si="176"/>
        <v>0</v>
      </c>
      <c r="BE177" s="135">
        <f t="shared" si="176"/>
        <v>0</v>
      </c>
      <c r="BF177" s="135">
        <f t="shared" si="176"/>
        <v>0</v>
      </c>
      <c r="BG177" s="135">
        <f t="shared" si="176"/>
        <v>0</v>
      </c>
      <c r="BH177" s="135">
        <f t="shared" si="176"/>
        <v>0</v>
      </c>
      <c r="BI177" s="135">
        <f t="shared" si="176"/>
        <v>0</v>
      </c>
      <c r="BJ177" s="135">
        <f t="shared" si="176"/>
        <v>0</v>
      </c>
      <c r="BK177" s="135">
        <f t="shared" si="176"/>
        <v>0</v>
      </c>
      <c r="BL177" s="135">
        <f t="shared" si="176"/>
        <v>0</v>
      </c>
      <c r="BM177" s="135">
        <f t="shared" si="176"/>
        <v>0</v>
      </c>
      <c r="BN177" s="135">
        <f t="shared" si="176"/>
        <v>0</v>
      </c>
      <c r="BO177" s="135">
        <f t="shared" si="176"/>
        <v>0</v>
      </c>
      <c r="BP177" s="135">
        <f t="shared" ref="BP177:CF177" si="177">+BP105</f>
        <v>0</v>
      </c>
      <c r="BQ177" s="135">
        <f t="shared" si="177"/>
        <v>0</v>
      </c>
      <c r="BR177" s="135">
        <f t="shared" si="177"/>
        <v>0</v>
      </c>
      <c r="BS177" s="135">
        <f t="shared" si="177"/>
        <v>0</v>
      </c>
      <c r="BT177" s="135">
        <f t="shared" si="177"/>
        <v>0</v>
      </c>
      <c r="BU177" s="135">
        <f t="shared" si="177"/>
        <v>0</v>
      </c>
      <c r="BV177" s="135">
        <f t="shared" si="177"/>
        <v>0</v>
      </c>
      <c r="BW177" s="135">
        <f t="shared" si="177"/>
        <v>0</v>
      </c>
      <c r="BX177" s="135">
        <f t="shared" si="177"/>
        <v>0</v>
      </c>
      <c r="BY177" s="135">
        <f t="shared" si="177"/>
        <v>0</v>
      </c>
      <c r="BZ177" s="135">
        <f t="shared" si="177"/>
        <v>0</v>
      </c>
      <c r="CA177" s="135">
        <f t="shared" si="177"/>
        <v>0</v>
      </c>
      <c r="CB177" s="135">
        <f t="shared" si="177"/>
        <v>0</v>
      </c>
      <c r="CC177" s="135">
        <f t="shared" si="177"/>
        <v>0</v>
      </c>
      <c r="CD177" s="135">
        <f t="shared" si="177"/>
        <v>0</v>
      </c>
      <c r="CE177" s="135">
        <f t="shared" si="177"/>
        <v>0</v>
      </c>
      <c r="CF177" s="135">
        <f t="shared" si="177"/>
        <v>0</v>
      </c>
    </row>
    <row r="178" spans="3:84" hidden="1" x14ac:dyDescent="0.3">
      <c r="C178" s="135">
        <v>10</v>
      </c>
      <c r="D178" s="135" t="str">
        <f>+D111</f>
        <v>Volumen del Contenedor, m4</v>
      </c>
      <c r="E178" s="135">
        <f t="shared" ref="E178:BP178" si="178">+E111</f>
        <v>0</v>
      </c>
      <c r="F178" s="135">
        <f t="shared" si="178"/>
        <v>0</v>
      </c>
      <c r="G178" s="135">
        <f t="shared" si="178"/>
        <v>0</v>
      </c>
      <c r="H178" s="135">
        <f t="shared" si="178"/>
        <v>0</v>
      </c>
      <c r="I178" s="135">
        <f t="shared" si="178"/>
        <v>0</v>
      </c>
      <c r="J178" s="135">
        <f t="shared" si="178"/>
        <v>0</v>
      </c>
      <c r="K178" s="135">
        <f t="shared" si="178"/>
        <v>0</v>
      </c>
      <c r="L178" s="135">
        <f t="shared" si="178"/>
        <v>0</v>
      </c>
      <c r="M178" s="135">
        <f t="shared" si="178"/>
        <v>0</v>
      </c>
      <c r="N178" s="135">
        <f t="shared" si="178"/>
        <v>0</v>
      </c>
      <c r="O178" s="135">
        <f t="shared" si="178"/>
        <v>0</v>
      </c>
      <c r="P178" s="135">
        <f t="shared" si="178"/>
        <v>0</v>
      </c>
      <c r="Q178" s="135">
        <f t="shared" si="178"/>
        <v>0</v>
      </c>
      <c r="R178" s="135">
        <f t="shared" si="178"/>
        <v>0</v>
      </c>
      <c r="S178" s="135">
        <f t="shared" si="178"/>
        <v>0</v>
      </c>
      <c r="T178" s="135">
        <f t="shared" si="178"/>
        <v>0</v>
      </c>
      <c r="U178" s="135">
        <f t="shared" si="178"/>
        <v>0</v>
      </c>
      <c r="V178" s="135">
        <f t="shared" si="178"/>
        <v>0</v>
      </c>
      <c r="W178" s="135">
        <f t="shared" si="178"/>
        <v>0</v>
      </c>
      <c r="X178" s="135">
        <f t="shared" si="178"/>
        <v>0</v>
      </c>
      <c r="Y178" s="135">
        <f t="shared" si="178"/>
        <v>0</v>
      </c>
      <c r="Z178" s="135">
        <f t="shared" si="178"/>
        <v>0</v>
      </c>
      <c r="AA178" s="135">
        <f t="shared" si="178"/>
        <v>0</v>
      </c>
      <c r="AB178" s="135">
        <f t="shared" si="178"/>
        <v>0</v>
      </c>
      <c r="AC178" s="135">
        <f t="shared" si="178"/>
        <v>0</v>
      </c>
      <c r="AD178" s="135">
        <f t="shared" si="178"/>
        <v>0</v>
      </c>
      <c r="AE178" s="135">
        <f t="shared" si="178"/>
        <v>0</v>
      </c>
      <c r="AF178" s="135">
        <f t="shared" si="178"/>
        <v>0</v>
      </c>
      <c r="AG178" s="135">
        <f t="shared" si="178"/>
        <v>0</v>
      </c>
      <c r="AH178" s="135">
        <f t="shared" si="178"/>
        <v>0</v>
      </c>
      <c r="AI178" s="135">
        <f t="shared" si="178"/>
        <v>0</v>
      </c>
      <c r="AJ178" s="135">
        <f t="shared" si="178"/>
        <v>0</v>
      </c>
      <c r="AK178" s="135">
        <f t="shared" si="178"/>
        <v>0</v>
      </c>
      <c r="AL178" s="135">
        <f t="shared" si="178"/>
        <v>0</v>
      </c>
      <c r="AM178" s="135">
        <f t="shared" si="178"/>
        <v>0</v>
      </c>
      <c r="AN178" s="135">
        <f t="shared" si="178"/>
        <v>0</v>
      </c>
      <c r="AO178" s="135">
        <f t="shared" si="178"/>
        <v>0</v>
      </c>
      <c r="AP178" s="135">
        <f t="shared" si="178"/>
        <v>0</v>
      </c>
      <c r="AQ178" s="135">
        <f t="shared" si="178"/>
        <v>0</v>
      </c>
      <c r="AR178" s="135">
        <f t="shared" si="178"/>
        <v>0</v>
      </c>
      <c r="AS178" s="135">
        <f t="shared" si="178"/>
        <v>0</v>
      </c>
      <c r="AT178" s="135">
        <f t="shared" si="178"/>
        <v>0</v>
      </c>
      <c r="AU178" s="135">
        <f t="shared" si="178"/>
        <v>0</v>
      </c>
      <c r="AV178" s="135">
        <f t="shared" si="178"/>
        <v>0</v>
      </c>
      <c r="AW178" s="135">
        <f t="shared" si="178"/>
        <v>0</v>
      </c>
      <c r="AX178" s="135">
        <f t="shared" si="178"/>
        <v>0</v>
      </c>
      <c r="AY178" s="135">
        <f t="shared" si="178"/>
        <v>0</v>
      </c>
      <c r="AZ178" s="135">
        <f t="shared" si="178"/>
        <v>0</v>
      </c>
      <c r="BA178" s="135">
        <f t="shared" si="178"/>
        <v>0</v>
      </c>
      <c r="BB178" s="135">
        <f t="shared" si="178"/>
        <v>0</v>
      </c>
      <c r="BC178" s="135">
        <f t="shared" si="178"/>
        <v>0</v>
      </c>
      <c r="BD178" s="135">
        <f t="shared" si="178"/>
        <v>0</v>
      </c>
      <c r="BE178" s="135">
        <f t="shared" si="178"/>
        <v>0</v>
      </c>
      <c r="BF178" s="135">
        <f t="shared" si="178"/>
        <v>0</v>
      </c>
      <c r="BG178" s="135">
        <f t="shared" si="178"/>
        <v>0</v>
      </c>
      <c r="BH178" s="135">
        <f t="shared" si="178"/>
        <v>0</v>
      </c>
      <c r="BI178" s="135">
        <f t="shared" si="178"/>
        <v>0</v>
      </c>
      <c r="BJ178" s="135">
        <f t="shared" si="178"/>
        <v>0</v>
      </c>
      <c r="BK178" s="135">
        <f t="shared" si="178"/>
        <v>0</v>
      </c>
      <c r="BL178" s="135">
        <f t="shared" si="178"/>
        <v>0</v>
      </c>
      <c r="BM178" s="135">
        <f t="shared" si="178"/>
        <v>0</v>
      </c>
      <c r="BN178" s="135">
        <f t="shared" si="178"/>
        <v>0</v>
      </c>
      <c r="BO178" s="135">
        <f t="shared" si="178"/>
        <v>0</v>
      </c>
      <c r="BP178" s="135">
        <f t="shared" si="178"/>
        <v>0</v>
      </c>
      <c r="BQ178" s="135">
        <f t="shared" ref="BQ178:CF178" si="179">+BQ111</f>
        <v>0</v>
      </c>
      <c r="BR178" s="135">
        <f t="shared" si="179"/>
        <v>0</v>
      </c>
      <c r="BS178" s="135">
        <f t="shared" si="179"/>
        <v>0</v>
      </c>
      <c r="BT178" s="135">
        <f t="shared" si="179"/>
        <v>0</v>
      </c>
      <c r="BU178" s="135">
        <f t="shared" si="179"/>
        <v>0</v>
      </c>
      <c r="BV178" s="135">
        <f t="shared" si="179"/>
        <v>0</v>
      </c>
      <c r="BW178" s="135">
        <f t="shared" si="179"/>
        <v>0</v>
      </c>
      <c r="BX178" s="135">
        <f t="shared" si="179"/>
        <v>0</v>
      </c>
      <c r="BY178" s="135">
        <f t="shared" si="179"/>
        <v>0</v>
      </c>
      <c r="BZ178" s="135">
        <f t="shared" si="179"/>
        <v>0</v>
      </c>
      <c r="CA178" s="135">
        <f t="shared" si="179"/>
        <v>0</v>
      </c>
      <c r="CB178" s="135">
        <f t="shared" si="179"/>
        <v>0</v>
      </c>
      <c r="CC178" s="135">
        <f t="shared" si="179"/>
        <v>0</v>
      </c>
      <c r="CD178" s="135">
        <f t="shared" si="179"/>
        <v>0</v>
      </c>
      <c r="CE178" s="135">
        <f t="shared" si="179"/>
        <v>0</v>
      </c>
      <c r="CF178" s="135">
        <f t="shared" si="179"/>
        <v>0</v>
      </c>
    </row>
    <row r="179" spans="3:84" hidden="1" x14ac:dyDescent="0.3">
      <c r="C179" s="135"/>
      <c r="D179" s="135" t="s">
        <v>272</v>
      </c>
      <c r="E179" s="135">
        <f>+SUM(E169:E178)</f>
        <v>0</v>
      </c>
      <c r="F179" s="135">
        <f t="shared" ref="F179:BQ179" si="180">+SUM(F169:F178)</f>
        <v>0</v>
      </c>
      <c r="G179" s="135">
        <f t="shared" si="180"/>
        <v>0</v>
      </c>
      <c r="H179" s="135">
        <f t="shared" si="180"/>
        <v>0</v>
      </c>
      <c r="I179" s="135">
        <f t="shared" si="180"/>
        <v>0</v>
      </c>
      <c r="J179" s="135">
        <f t="shared" si="180"/>
        <v>0</v>
      </c>
      <c r="K179" s="135">
        <f t="shared" si="180"/>
        <v>0</v>
      </c>
      <c r="L179" s="135">
        <f t="shared" si="180"/>
        <v>0</v>
      </c>
      <c r="M179" s="135">
        <f t="shared" si="180"/>
        <v>0</v>
      </c>
      <c r="N179" s="135">
        <f t="shared" si="180"/>
        <v>0</v>
      </c>
      <c r="O179" s="135">
        <f t="shared" si="180"/>
        <v>0</v>
      </c>
      <c r="P179" s="135">
        <f t="shared" si="180"/>
        <v>0</v>
      </c>
      <c r="Q179" s="135">
        <f t="shared" si="180"/>
        <v>0</v>
      </c>
      <c r="R179" s="135">
        <f t="shared" si="180"/>
        <v>0</v>
      </c>
      <c r="S179" s="135">
        <f t="shared" si="180"/>
        <v>0</v>
      </c>
      <c r="T179" s="135">
        <f t="shared" si="180"/>
        <v>0</v>
      </c>
      <c r="U179" s="135">
        <f t="shared" si="180"/>
        <v>0</v>
      </c>
      <c r="V179" s="135">
        <f t="shared" si="180"/>
        <v>0</v>
      </c>
      <c r="W179" s="135">
        <f t="shared" si="180"/>
        <v>0</v>
      </c>
      <c r="X179" s="135">
        <f t="shared" si="180"/>
        <v>0</v>
      </c>
      <c r="Y179" s="135">
        <f t="shared" si="180"/>
        <v>0</v>
      </c>
      <c r="Z179" s="135">
        <f t="shared" si="180"/>
        <v>0</v>
      </c>
      <c r="AA179" s="135">
        <f t="shared" si="180"/>
        <v>0</v>
      </c>
      <c r="AB179" s="135">
        <f t="shared" si="180"/>
        <v>0</v>
      </c>
      <c r="AC179" s="135">
        <f t="shared" si="180"/>
        <v>0</v>
      </c>
      <c r="AD179" s="135">
        <f t="shared" si="180"/>
        <v>0</v>
      </c>
      <c r="AE179" s="135">
        <f t="shared" si="180"/>
        <v>0</v>
      </c>
      <c r="AF179" s="135">
        <f t="shared" si="180"/>
        <v>0</v>
      </c>
      <c r="AG179" s="135">
        <f t="shared" si="180"/>
        <v>0</v>
      </c>
      <c r="AH179" s="135">
        <f t="shared" si="180"/>
        <v>0</v>
      </c>
      <c r="AI179" s="135">
        <f t="shared" si="180"/>
        <v>0</v>
      </c>
      <c r="AJ179" s="135">
        <f t="shared" si="180"/>
        <v>0</v>
      </c>
      <c r="AK179" s="135">
        <f t="shared" si="180"/>
        <v>0</v>
      </c>
      <c r="AL179" s="135">
        <f t="shared" si="180"/>
        <v>0</v>
      </c>
      <c r="AM179" s="135">
        <f t="shared" si="180"/>
        <v>0</v>
      </c>
      <c r="AN179" s="135">
        <f t="shared" si="180"/>
        <v>0</v>
      </c>
      <c r="AO179" s="135">
        <f t="shared" si="180"/>
        <v>0</v>
      </c>
      <c r="AP179" s="135">
        <f t="shared" si="180"/>
        <v>0</v>
      </c>
      <c r="AQ179" s="135">
        <f t="shared" si="180"/>
        <v>0</v>
      </c>
      <c r="AR179" s="135">
        <f t="shared" si="180"/>
        <v>0</v>
      </c>
      <c r="AS179" s="135">
        <f t="shared" si="180"/>
        <v>0</v>
      </c>
      <c r="AT179" s="135">
        <f t="shared" si="180"/>
        <v>0</v>
      </c>
      <c r="AU179" s="135">
        <f t="shared" si="180"/>
        <v>0</v>
      </c>
      <c r="AV179" s="135">
        <f t="shared" si="180"/>
        <v>0</v>
      </c>
      <c r="AW179" s="135">
        <f t="shared" si="180"/>
        <v>0</v>
      </c>
      <c r="AX179" s="135">
        <f t="shared" si="180"/>
        <v>0</v>
      </c>
      <c r="AY179" s="135">
        <f t="shared" si="180"/>
        <v>0</v>
      </c>
      <c r="AZ179" s="135">
        <f t="shared" si="180"/>
        <v>0</v>
      </c>
      <c r="BA179" s="135">
        <f t="shared" si="180"/>
        <v>0</v>
      </c>
      <c r="BB179" s="135">
        <f t="shared" si="180"/>
        <v>0</v>
      </c>
      <c r="BC179" s="135">
        <f t="shared" si="180"/>
        <v>0</v>
      </c>
      <c r="BD179" s="135">
        <f t="shared" si="180"/>
        <v>0</v>
      </c>
      <c r="BE179" s="135">
        <f t="shared" si="180"/>
        <v>0</v>
      </c>
      <c r="BF179" s="135">
        <f t="shared" si="180"/>
        <v>0</v>
      </c>
      <c r="BG179" s="135">
        <f t="shared" si="180"/>
        <v>0</v>
      </c>
      <c r="BH179" s="135">
        <f t="shared" si="180"/>
        <v>0</v>
      </c>
      <c r="BI179" s="135">
        <f t="shared" si="180"/>
        <v>0</v>
      </c>
      <c r="BJ179" s="135">
        <f t="shared" si="180"/>
        <v>0</v>
      </c>
      <c r="BK179" s="135">
        <f t="shared" si="180"/>
        <v>0</v>
      </c>
      <c r="BL179" s="135">
        <f t="shared" si="180"/>
        <v>0</v>
      </c>
      <c r="BM179" s="135">
        <f t="shared" si="180"/>
        <v>0</v>
      </c>
      <c r="BN179" s="135">
        <f t="shared" si="180"/>
        <v>0</v>
      </c>
      <c r="BO179" s="135">
        <f t="shared" si="180"/>
        <v>0</v>
      </c>
      <c r="BP179" s="135">
        <f t="shared" si="180"/>
        <v>0</v>
      </c>
      <c r="BQ179" s="135">
        <f t="shared" si="180"/>
        <v>0</v>
      </c>
      <c r="BR179" s="135">
        <f t="shared" ref="BR179:CF179" si="181">+SUM(BR169:BR178)</f>
        <v>0</v>
      </c>
      <c r="BS179" s="135">
        <f t="shared" si="181"/>
        <v>0</v>
      </c>
      <c r="BT179" s="135">
        <f t="shared" si="181"/>
        <v>0</v>
      </c>
      <c r="BU179" s="135">
        <f t="shared" si="181"/>
        <v>0</v>
      </c>
      <c r="BV179" s="135">
        <f t="shared" si="181"/>
        <v>0</v>
      </c>
      <c r="BW179" s="135">
        <f t="shared" si="181"/>
        <v>0</v>
      </c>
      <c r="BX179" s="135">
        <f t="shared" si="181"/>
        <v>0</v>
      </c>
      <c r="BY179" s="135">
        <f t="shared" si="181"/>
        <v>0</v>
      </c>
      <c r="BZ179" s="135">
        <f t="shared" si="181"/>
        <v>0</v>
      </c>
      <c r="CA179" s="135">
        <f t="shared" si="181"/>
        <v>0</v>
      </c>
      <c r="CB179" s="135">
        <f t="shared" si="181"/>
        <v>0</v>
      </c>
      <c r="CC179" s="135">
        <f t="shared" si="181"/>
        <v>0</v>
      </c>
      <c r="CD179" s="135">
        <f t="shared" si="181"/>
        <v>0</v>
      </c>
      <c r="CE179" s="135">
        <f t="shared" si="181"/>
        <v>0</v>
      </c>
      <c r="CF179" s="135">
        <f t="shared" si="181"/>
        <v>0</v>
      </c>
    </row>
    <row r="180" spans="3:84" hidden="1" x14ac:dyDescent="0.3">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c r="BV180" s="180"/>
      <c r="BW180" s="180"/>
      <c r="BX180" s="180"/>
      <c r="BY180" s="180"/>
      <c r="BZ180" s="180"/>
      <c r="CA180" s="180"/>
      <c r="CB180" s="180"/>
      <c r="CC180" s="180"/>
      <c r="CD180" s="180"/>
      <c r="CE180" s="180"/>
      <c r="CF180" s="180"/>
    </row>
    <row r="181" spans="3:84" hidden="1" x14ac:dyDescent="0.3">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c r="BV181" s="180"/>
      <c r="BW181" s="180"/>
      <c r="BX181" s="180"/>
      <c r="BY181" s="180"/>
      <c r="BZ181" s="180"/>
      <c r="CA181" s="180"/>
      <c r="CB181" s="180"/>
      <c r="CC181" s="180"/>
      <c r="CD181" s="180"/>
      <c r="CE181" s="180"/>
      <c r="CF181" s="180"/>
    </row>
    <row r="182" spans="3:84" hidden="1" x14ac:dyDescent="0.3">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c r="BV182" s="180"/>
      <c r="BW182" s="180"/>
      <c r="BX182" s="180"/>
      <c r="BY182" s="180"/>
      <c r="BZ182" s="180"/>
      <c r="CA182" s="180"/>
      <c r="CB182" s="180"/>
      <c r="CC182" s="180"/>
      <c r="CD182" s="180"/>
      <c r="CE182" s="180"/>
      <c r="CF182" s="180"/>
    </row>
    <row r="183" spans="3:84" hidden="1" x14ac:dyDescent="0.3">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c r="AG183" s="180"/>
      <c r="AH183" s="180"/>
      <c r="AI183" s="180"/>
      <c r="AJ183" s="180"/>
      <c r="AK183" s="180"/>
      <c r="AL183" s="180"/>
      <c r="AM183" s="180"/>
      <c r="AN183" s="180"/>
      <c r="AO183" s="180"/>
      <c r="AP183" s="180"/>
      <c r="AQ183" s="180"/>
      <c r="AR183" s="180"/>
      <c r="AS183" s="180"/>
      <c r="AT183" s="180"/>
      <c r="AU183" s="180"/>
      <c r="AV183" s="180"/>
      <c r="AW183" s="180"/>
      <c r="AX183" s="180"/>
      <c r="AY183" s="180"/>
      <c r="AZ183" s="180"/>
      <c r="BA183" s="180"/>
      <c r="BB183" s="180"/>
      <c r="BC183" s="180"/>
      <c r="BD183" s="180"/>
      <c r="BE183" s="180"/>
      <c r="BF183" s="180"/>
      <c r="BG183" s="180"/>
      <c r="BH183" s="180"/>
      <c r="BI183" s="180"/>
      <c r="BJ183" s="180"/>
      <c r="BK183" s="180"/>
      <c r="BL183" s="180"/>
      <c r="BM183" s="180"/>
      <c r="BN183" s="180"/>
      <c r="BO183" s="180"/>
      <c r="BP183" s="180"/>
      <c r="BQ183" s="180"/>
      <c r="BR183" s="180"/>
      <c r="BS183" s="180"/>
      <c r="BT183" s="180"/>
      <c r="BU183" s="180"/>
      <c r="BV183" s="180"/>
      <c r="BW183" s="180"/>
      <c r="BX183" s="180"/>
      <c r="BY183" s="180"/>
      <c r="BZ183" s="180"/>
      <c r="CA183" s="180"/>
      <c r="CB183" s="180"/>
      <c r="CC183" s="180"/>
      <c r="CD183" s="180"/>
      <c r="CE183" s="180"/>
      <c r="CF183" s="180"/>
    </row>
    <row r="184" spans="3:84" hidden="1" x14ac:dyDescent="0.3">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c r="AM184" s="180"/>
      <c r="AN184" s="180"/>
      <c r="AO184" s="180"/>
      <c r="AP184" s="180"/>
      <c r="AQ184" s="180"/>
      <c r="AR184" s="180"/>
      <c r="AS184" s="180"/>
      <c r="AT184" s="180"/>
      <c r="AU184" s="180"/>
      <c r="AV184" s="180"/>
      <c r="AW184" s="180"/>
      <c r="AX184" s="180"/>
      <c r="AY184" s="180"/>
      <c r="AZ184" s="180"/>
      <c r="BA184" s="180"/>
      <c r="BB184" s="180"/>
      <c r="BC184" s="180"/>
      <c r="BD184" s="180"/>
      <c r="BE184" s="180"/>
      <c r="BF184" s="180"/>
      <c r="BG184" s="180"/>
      <c r="BH184" s="180"/>
      <c r="BI184" s="180"/>
      <c r="BJ184" s="180"/>
      <c r="BK184" s="180"/>
      <c r="BL184" s="180"/>
      <c r="BM184" s="180"/>
      <c r="BN184" s="180"/>
      <c r="BO184" s="180"/>
      <c r="BP184" s="180"/>
      <c r="BQ184" s="180"/>
      <c r="BR184" s="180"/>
      <c r="BS184" s="180"/>
      <c r="BT184" s="180"/>
      <c r="BU184" s="180"/>
      <c r="BV184" s="180"/>
      <c r="BW184" s="180"/>
      <c r="BX184" s="180"/>
      <c r="BY184" s="180"/>
      <c r="BZ184" s="180"/>
      <c r="CA184" s="180"/>
      <c r="CB184" s="180"/>
      <c r="CC184" s="180"/>
      <c r="CD184" s="180"/>
      <c r="CE184" s="180"/>
      <c r="CF184" s="180"/>
    </row>
    <row r="185" spans="3:84" hidden="1" x14ac:dyDescent="0.3">
      <c r="C185" s="180"/>
      <c r="D185" s="439" t="s">
        <v>619</v>
      </c>
      <c r="E185" s="509">
        <f>+IF(E2=0,"-",GENERALES!E10)</f>
        <v>6.75</v>
      </c>
      <c r="F185" s="509">
        <f>+IF(F2=0,"-",GENERALES!F10)</f>
        <v>6.75</v>
      </c>
      <c r="G185" s="509">
        <f>+IF(G2=0,"-",GENERALES!G10)</f>
        <v>6.75</v>
      </c>
      <c r="H185" s="509">
        <f>+IF(H2=0,"-",GENERALES!H10)</f>
        <v>6.75</v>
      </c>
      <c r="I185" s="509">
        <f>+IF(I2=0,"-",GENERALES!I10)</f>
        <v>6.75</v>
      </c>
      <c r="J185" s="509">
        <f>+IF(J2=0,"-",GENERALES!J10)</f>
        <v>6.75</v>
      </c>
      <c r="K185" s="509">
        <f>+IF(K2=0,"-",GENERALES!K10)</f>
        <v>6.75</v>
      </c>
      <c r="L185" s="509">
        <f>+IF(L2=0,"-",GENERALES!L10)</f>
        <v>6.75</v>
      </c>
      <c r="M185" s="509">
        <f>+IF(M2=0,"-",GENERALES!M10)</f>
        <v>6.75</v>
      </c>
      <c r="N185" s="509">
        <f>+IF(N2=0,"-",GENERALES!N10)</f>
        <v>6.75</v>
      </c>
      <c r="O185" s="509">
        <f>+IF(O2=0,"-",GENERALES!O10)</f>
        <v>6.75</v>
      </c>
      <c r="P185" s="509">
        <f>+IF(P2=0,"-",GENERALES!P10)</f>
        <v>6.75</v>
      </c>
      <c r="Q185" s="509" t="str">
        <f>+IF(Q2=0,"-",GENERALES!Q10)</f>
        <v>-</v>
      </c>
      <c r="R185" s="509" t="str">
        <f>+IF(R2=0,"-",GENERALES!R10)</f>
        <v>-</v>
      </c>
      <c r="S185" s="509" t="str">
        <f>+IF(S2=0,"-",GENERALES!S10)</f>
        <v>-</v>
      </c>
      <c r="T185" s="509" t="str">
        <f>+IF(T2=0,"-",GENERALES!T10)</f>
        <v>-</v>
      </c>
      <c r="U185" s="509" t="str">
        <f>+IF(U2=0,"-",GENERALES!U10)</f>
        <v>-</v>
      </c>
      <c r="V185" s="509" t="str">
        <f>+IF(V2=0,"-",GENERALES!V10)</f>
        <v>-</v>
      </c>
      <c r="W185" s="509" t="str">
        <f>+IF(W2=0,"-",GENERALES!W10)</f>
        <v>-</v>
      </c>
      <c r="X185" s="509" t="str">
        <f>+IF(X2=0,"-",GENERALES!X10)</f>
        <v>-</v>
      </c>
      <c r="Y185" s="509" t="str">
        <f>+IF(Y2=0,"-",GENERALES!Y10)</f>
        <v>-</v>
      </c>
      <c r="Z185" s="509" t="str">
        <f>+IF(Z2=0,"-",GENERALES!Z10)</f>
        <v>-</v>
      </c>
      <c r="AA185" s="509" t="str">
        <f>+IF(AA2=0,"-",GENERALES!AA10)</f>
        <v>-</v>
      </c>
      <c r="AB185" s="509" t="str">
        <f>+IF(AB2=0,"-",GENERALES!AB10)</f>
        <v>-</v>
      </c>
      <c r="AC185" s="509" t="str">
        <f>+IF(AC2=0,"-",GENERALES!AC10)</f>
        <v>-</v>
      </c>
      <c r="AD185" s="509" t="str">
        <f>+IF(AD2=0,"-",GENERALES!AD10)</f>
        <v>-</v>
      </c>
      <c r="AE185" s="509" t="str">
        <f>+IF(AE2=0,"-",GENERALES!AE10)</f>
        <v>-</v>
      </c>
      <c r="AF185" s="509" t="str">
        <f>+IF(AF2=0,"-",GENERALES!AF10)</f>
        <v>-</v>
      </c>
      <c r="AG185" s="509" t="str">
        <f>+IF(AG2=0,"-",GENERALES!AG10)</f>
        <v>-</v>
      </c>
      <c r="AH185" s="509" t="str">
        <f>+IF(AH2=0,"-",GENERALES!AH10)</f>
        <v>-</v>
      </c>
      <c r="AI185" s="509" t="str">
        <f>+IF(AI2=0,"-",GENERALES!AI10)</f>
        <v>-</v>
      </c>
      <c r="AJ185" s="509" t="str">
        <f>+IF(AJ2=0,"-",GENERALES!AJ10)</f>
        <v>-</v>
      </c>
      <c r="AK185" s="509" t="str">
        <f>+IF(AK2=0,"-",GENERALES!AK10)</f>
        <v>-</v>
      </c>
      <c r="AL185" s="509" t="str">
        <f>+IF(AL2=0,"-",GENERALES!AL10)</f>
        <v>-</v>
      </c>
      <c r="AM185" s="509" t="str">
        <f>+IF(AM2=0,"-",GENERALES!AM10)</f>
        <v>-</v>
      </c>
      <c r="AN185" s="509" t="str">
        <f>+IF(AN2=0,"-",GENERALES!AN10)</f>
        <v>-</v>
      </c>
      <c r="AO185" s="509" t="str">
        <f>+IF(AO2=0,"-",GENERALES!AO10)</f>
        <v>-</v>
      </c>
      <c r="AP185" s="509" t="str">
        <f>+IF(AP2=0,"-",GENERALES!AP10)</f>
        <v>-</v>
      </c>
      <c r="AQ185" s="509" t="str">
        <f>+IF(AQ2=0,"-",GENERALES!AQ10)</f>
        <v>-</v>
      </c>
      <c r="AR185" s="509" t="str">
        <f>+IF(AR2=0,"-",GENERALES!AR10)</f>
        <v>-</v>
      </c>
      <c r="AS185" s="509" t="str">
        <f>+IF(AS2=0,"-",GENERALES!AS10)</f>
        <v>-</v>
      </c>
      <c r="AT185" s="509" t="str">
        <f>+IF(AT2=0,"-",GENERALES!AT10)</f>
        <v>-</v>
      </c>
      <c r="AU185" s="509" t="str">
        <f>+IF(AU2=0,"-",GENERALES!AU10)</f>
        <v>-</v>
      </c>
      <c r="AV185" s="509" t="str">
        <f>+IF(AV2=0,"-",GENERALES!AV10)</f>
        <v>-</v>
      </c>
      <c r="AW185" s="509" t="str">
        <f>+IF(AW2=0,"-",GENERALES!AW10)</f>
        <v>-</v>
      </c>
      <c r="AX185" s="509" t="str">
        <f>+IF(AX2=0,"-",GENERALES!AX10)</f>
        <v>-</v>
      </c>
      <c r="AY185" s="509" t="str">
        <f>+IF(AY2=0,"-",GENERALES!AY10)</f>
        <v>-</v>
      </c>
      <c r="AZ185" s="509" t="str">
        <f>+IF(AZ2=0,"-",GENERALES!AZ10)</f>
        <v>-</v>
      </c>
      <c r="BA185" s="509" t="str">
        <f>+IF(BA2=0,"-",GENERALES!BA10)</f>
        <v>-</v>
      </c>
      <c r="BB185" s="509" t="str">
        <f>+IF(BB2=0,"-",GENERALES!BB10)</f>
        <v>-</v>
      </c>
      <c r="BC185" s="509" t="str">
        <f>+IF(BC2=0,"-",GENERALES!BC10)</f>
        <v>-</v>
      </c>
      <c r="BD185" s="509" t="str">
        <f>+IF(BD2=0,"-",GENERALES!BD10)</f>
        <v>-</v>
      </c>
      <c r="BE185" s="509" t="str">
        <f>+IF(BE2=0,"-",GENERALES!BE10)</f>
        <v>-</v>
      </c>
      <c r="BF185" s="509" t="str">
        <f>+IF(BF2=0,"-",GENERALES!BF10)</f>
        <v>-</v>
      </c>
      <c r="BG185" s="509" t="str">
        <f>+IF(BG2=0,"-",GENERALES!BG10)</f>
        <v>-</v>
      </c>
      <c r="BH185" s="509" t="str">
        <f>+IF(BH2=0,"-",GENERALES!BH10)</f>
        <v>-</v>
      </c>
      <c r="BI185" s="509" t="str">
        <f>+IF(BI2=0,"-",GENERALES!BI10)</f>
        <v>-</v>
      </c>
      <c r="BJ185" s="509" t="str">
        <f>+IF(BJ2=0,"-",GENERALES!BJ10)</f>
        <v>-</v>
      </c>
      <c r="BK185" s="509" t="str">
        <f>+IF(BK2=0,"-",GENERALES!BK10)</f>
        <v>-</v>
      </c>
      <c r="BL185" s="509" t="str">
        <f>+IF(BL2=0,"-",GENERALES!BL10)</f>
        <v>-</v>
      </c>
      <c r="BM185" s="509" t="str">
        <f>+IF(BM2=0,"-",GENERALES!BM10)</f>
        <v>-</v>
      </c>
      <c r="BN185" s="509" t="str">
        <f>+IF(BN2=0,"-",GENERALES!BN10)</f>
        <v>-</v>
      </c>
      <c r="BO185" s="509" t="str">
        <f>+IF(BO2=0,"-",GENERALES!BO10)</f>
        <v>-</v>
      </c>
      <c r="BP185" s="509" t="str">
        <f>+IF(BP2=0,"-",GENERALES!BP10)</f>
        <v>-</v>
      </c>
      <c r="BQ185" s="509" t="str">
        <f>+IF(BQ2=0,"-",GENERALES!BQ10)</f>
        <v>-</v>
      </c>
      <c r="BR185" s="509" t="str">
        <f>+IF(BR2=0,"-",GENERALES!BR10)</f>
        <v>-</v>
      </c>
      <c r="BS185" s="509" t="str">
        <f>+IF(BS2=0,"-",GENERALES!BS10)</f>
        <v>-</v>
      </c>
      <c r="BT185" s="509" t="str">
        <f>+IF(BT2=0,"-",GENERALES!BT10)</f>
        <v>-</v>
      </c>
      <c r="BU185" s="509" t="str">
        <f>+IF(BU2=0,"-",GENERALES!BU10)</f>
        <v>-</v>
      </c>
      <c r="BV185" s="509" t="str">
        <f>+IF(BV2=0,"-",GENERALES!BV10)</f>
        <v>-</v>
      </c>
      <c r="BW185" s="509" t="str">
        <f>+IF(BW2=0,"-",GENERALES!BW10)</f>
        <v>-</v>
      </c>
      <c r="BX185" s="509" t="str">
        <f>+IF(BX2=0,"-",GENERALES!BX10)</f>
        <v>-</v>
      </c>
      <c r="BY185" s="509" t="str">
        <f>+IF(BY2=0,"-",GENERALES!BY10)</f>
        <v>-</v>
      </c>
      <c r="BZ185" s="509" t="str">
        <f>+IF(BZ2=0,"-",GENERALES!BZ10)</f>
        <v>-</v>
      </c>
      <c r="CA185" s="509" t="str">
        <f>+IF(CA2=0,"-",GENERALES!CA10)</f>
        <v>-</v>
      </c>
      <c r="CB185" s="509" t="str">
        <f>+IF(CB2=0,"-",GENERALES!CB10)</f>
        <v>-</v>
      </c>
      <c r="CC185" s="509" t="str">
        <f>+IF(CC2=0,"-",GENERALES!CC10)</f>
        <v>-</v>
      </c>
      <c r="CD185" s="509" t="str">
        <f>+IF(CD2=0,"-",GENERALES!CD10)</f>
        <v>-</v>
      </c>
      <c r="CE185" s="509" t="str">
        <f>+IF(CE2=0,"-",GENERALES!CE10)</f>
        <v>-</v>
      </c>
      <c r="CF185" s="509" t="str">
        <f>+IF(CF2=0,"-",GENERALES!CF10)</f>
        <v>-</v>
      </c>
    </row>
    <row r="186" spans="3:84" hidden="1" x14ac:dyDescent="0.3">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c r="AM186" s="180"/>
      <c r="AN186" s="180"/>
      <c r="AO186" s="180"/>
      <c r="AP186" s="180"/>
      <c r="AQ186" s="180"/>
      <c r="AR186" s="180"/>
      <c r="AS186" s="180"/>
      <c r="AT186" s="180"/>
      <c r="AU186" s="180"/>
      <c r="AV186" s="180"/>
      <c r="AW186" s="180"/>
      <c r="AX186" s="180"/>
      <c r="AY186" s="180"/>
      <c r="AZ186" s="180"/>
      <c r="BA186" s="180"/>
      <c r="BB186" s="180"/>
      <c r="BC186" s="180"/>
      <c r="BD186" s="180"/>
      <c r="BE186" s="180"/>
      <c r="BF186" s="180"/>
      <c r="BG186" s="180"/>
      <c r="BH186" s="180"/>
      <c r="BI186" s="180"/>
      <c r="BJ186" s="180"/>
      <c r="BK186" s="180"/>
      <c r="BL186" s="180"/>
      <c r="BM186" s="180"/>
      <c r="BN186" s="180"/>
      <c r="BO186" s="180"/>
      <c r="BP186" s="180"/>
      <c r="BQ186" s="180"/>
      <c r="BR186" s="180"/>
      <c r="BS186" s="180"/>
      <c r="BT186" s="180"/>
      <c r="BU186" s="180"/>
      <c r="BV186" s="180"/>
      <c r="BW186" s="180"/>
      <c r="BX186" s="180"/>
      <c r="BY186" s="180"/>
      <c r="BZ186" s="180"/>
      <c r="CA186" s="180"/>
      <c r="CB186" s="180"/>
      <c r="CC186" s="180"/>
      <c r="CD186" s="180"/>
      <c r="CE186" s="180"/>
      <c r="CF186" s="180"/>
    </row>
    <row r="187" spans="3:84" hidden="1" x14ac:dyDescent="0.3">
      <c r="C187" s="518"/>
      <c r="D187" s="519" t="s">
        <v>618</v>
      </c>
      <c r="E187" s="519" t="s">
        <v>621</v>
      </c>
      <c r="F187" s="519" t="s">
        <v>622</v>
      </c>
      <c r="G187" s="519" t="s">
        <v>623</v>
      </c>
      <c r="H187" s="519" t="s">
        <v>624</v>
      </c>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c r="AM187" s="180"/>
      <c r="AN187" s="180"/>
      <c r="AO187" s="180"/>
      <c r="AP187" s="180"/>
      <c r="AQ187" s="180"/>
      <c r="AR187" s="180"/>
      <c r="AS187" s="180"/>
      <c r="AT187" s="180"/>
      <c r="AU187" s="180"/>
      <c r="AV187" s="180"/>
      <c r="AW187" s="180"/>
      <c r="AX187" s="180"/>
      <c r="AY187" s="180"/>
      <c r="AZ187" s="180"/>
      <c r="BA187" s="180"/>
      <c r="BB187" s="180"/>
      <c r="BC187" s="180"/>
      <c r="BD187" s="180"/>
      <c r="BE187" s="180"/>
      <c r="BF187" s="180"/>
      <c r="BG187" s="180"/>
      <c r="BH187" s="180"/>
      <c r="BI187" s="180"/>
      <c r="BJ187" s="180"/>
      <c r="BK187" s="180"/>
      <c r="BL187" s="180"/>
      <c r="BM187" s="180"/>
      <c r="BN187" s="180"/>
      <c r="BO187" s="180"/>
      <c r="BP187" s="180"/>
      <c r="BQ187" s="180"/>
      <c r="BR187" s="180"/>
      <c r="BS187" s="180"/>
      <c r="BT187" s="180"/>
      <c r="BU187" s="180"/>
      <c r="BV187" s="180"/>
      <c r="BW187" s="180"/>
      <c r="BX187" s="180"/>
      <c r="BY187" s="180"/>
      <c r="BZ187" s="180"/>
      <c r="CA187" s="180"/>
      <c r="CB187" s="180"/>
      <c r="CC187" s="180"/>
      <c r="CD187" s="180"/>
      <c r="CE187" s="180"/>
      <c r="CF187" s="180"/>
    </row>
    <row r="188" spans="3:84" hidden="1" x14ac:dyDescent="0.3">
      <c r="C188" s="518">
        <v>1</v>
      </c>
      <c r="D188" s="518">
        <f>+GENERALES!$E$30</f>
        <v>6.75</v>
      </c>
      <c r="E188" s="520">
        <f>+SUMIF($E$185:$CF$185,$D188,$E$37:$CF$37)</f>
        <v>0</v>
      </c>
      <c r="F188" s="520">
        <f>+SUMIF($E$185:$CF$185,$D188,$E$38:$CF$38)</f>
        <v>0</v>
      </c>
      <c r="G188" s="520">
        <f>+SUMIF($E$185:$CF$185,$D188,$E$40:$CF$40)</f>
        <v>0</v>
      </c>
      <c r="H188" s="520">
        <f>+E188-F188-G188</f>
        <v>0</v>
      </c>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c r="AM188" s="180"/>
      <c r="AN188" s="180"/>
      <c r="AO188" s="180"/>
      <c r="AP188" s="180"/>
      <c r="AQ188" s="180"/>
      <c r="AR188" s="180"/>
      <c r="AS188" s="180"/>
      <c r="AT188" s="180"/>
      <c r="AU188" s="180"/>
      <c r="AV188" s="180"/>
      <c r="AW188" s="180"/>
      <c r="AX188" s="180"/>
      <c r="AY188" s="180"/>
      <c r="AZ188" s="180"/>
      <c r="BA188" s="180"/>
      <c r="BB188" s="180"/>
      <c r="BC188" s="180"/>
      <c r="BD188" s="180"/>
      <c r="BE188" s="180"/>
      <c r="BF188" s="180"/>
      <c r="BG188" s="180"/>
      <c r="BH188" s="180"/>
      <c r="BI188" s="180"/>
      <c r="BJ188" s="180"/>
      <c r="BK188" s="180"/>
      <c r="BL188" s="180"/>
      <c r="BM188" s="180"/>
      <c r="BN188" s="180"/>
      <c r="BO188" s="180"/>
      <c r="BP188" s="180"/>
      <c r="BQ188" s="180"/>
      <c r="BR188" s="180"/>
      <c r="BS188" s="180"/>
      <c r="BT188" s="180"/>
      <c r="BU188" s="180"/>
      <c r="BV188" s="180"/>
      <c r="BW188" s="180"/>
      <c r="BX188" s="180"/>
      <c r="BY188" s="180"/>
      <c r="BZ188" s="180"/>
      <c r="CA188" s="180"/>
      <c r="CB188" s="180"/>
      <c r="CC188" s="180"/>
      <c r="CD188" s="180"/>
      <c r="CE188" s="180"/>
      <c r="CF188" s="180"/>
    </row>
    <row r="189" spans="3:84" hidden="1" x14ac:dyDescent="0.3">
      <c r="C189" s="518">
        <v>2</v>
      </c>
      <c r="D189" s="518" t="str">
        <f>+GENERALES!$F$30</f>
        <v/>
      </c>
      <c r="E189" s="520">
        <f>+SUMIF($E$185:$CF$185,$D189,$E$37:$CF$37)</f>
        <v>0</v>
      </c>
      <c r="F189" s="520">
        <f>+SUMIF($E$185:$CF$185,$D189,$E$38:$CF$38)</f>
        <v>0</v>
      </c>
      <c r="G189" s="520">
        <f>+SUMIF($E$185:$CF$185,$D189,$E$40:$CF$40)</f>
        <v>0</v>
      </c>
      <c r="H189" s="520">
        <f>+E189-F189-G189</f>
        <v>0</v>
      </c>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c r="AM189" s="180"/>
      <c r="AN189" s="180"/>
      <c r="AO189" s="180"/>
      <c r="AP189" s="180"/>
      <c r="AQ189" s="180"/>
      <c r="AR189" s="180"/>
      <c r="AS189" s="180"/>
      <c r="AT189" s="180"/>
      <c r="AU189" s="180"/>
      <c r="AV189" s="180"/>
      <c r="AW189" s="180"/>
      <c r="AX189" s="180"/>
      <c r="AY189" s="180"/>
      <c r="AZ189" s="180"/>
      <c r="BA189" s="180"/>
      <c r="BB189" s="180"/>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c r="CE189" s="180"/>
      <c r="CF189" s="180"/>
    </row>
    <row r="190" spans="3:84" hidden="1" x14ac:dyDescent="0.3">
      <c r="C190" s="518">
        <v>3</v>
      </c>
      <c r="D190" s="518" t="str">
        <f>+GENERALES!$G$30</f>
        <v/>
      </c>
      <c r="E190" s="520">
        <f>+SUMIF($E$185:$CF$185,$D190,$E$37:$CF$37)</f>
        <v>0</v>
      </c>
      <c r="F190" s="520">
        <f>+SUMIF($E$185:$CF$185,$D190,$E$38:$CF$38)</f>
        <v>0</v>
      </c>
      <c r="G190" s="520">
        <f>+SUMIF($E$185:$CF$185,$D190,$E$40:$CF$40)</f>
        <v>0</v>
      </c>
      <c r="H190" s="520">
        <f>+E190-F190-G190</f>
        <v>0</v>
      </c>
      <c r="I190" s="169"/>
      <c r="J190" s="169"/>
      <c r="K190" s="169"/>
      <c r="L190" s="169"/>
      <c r="M190" s="169"/>
      <c r="N190" s="169"/>
      <c r="O190" s="169"/>
      <c r="P190" s="169"/>
      <c r="Q190" s="169"/>
      <c r="R190" s="169"/>
      <c r="S190" s="169"/>
      <c r="T190" s="169"/>
      <c r="U190" s="169"/>
      <c r="V190" s="169"/>
      <c r="W190" s="169"/>
      <c r="X190" s="169"/>
      <c r="Y190" s="169"/>
      <c r="Z190" s="169"/>
      <c r="AA190" s="169"/>
      <c r="AB190" s="169"/>
      <c r="AC190" s="169"/>
      <c r="AD190" s="169"/>
      <c r="AE190" s="169"/>
      <c r="AF190" s="169"/>
      <c r="AG190" s="169"/>
      <c r="AH190" s="169"/>
      <c r="AI190" s="169"/>
      <c r="AJ190" s="169"/>
      <c r="AK190" s="169"/>
      <c r="AL190" s="169"/>
      <c r="AM190" s="169"/>
      <c r="AN190" s="169"/>
      <c r="AO190" s="169"/>
      <c r="AP190" s="169"/>
      <c r="AQ190" s="169"/>
      <c r="AR190" s="169"/>
      <c r="AS190" s="169"/>
      <c r="AT190" s="169"/>
      <c r="AU190" s="169"/>
      <c r="AV190" s="169"/>
      <c r="AW190" s="169"/>
      <c r="AX190" s="169"/>
      <c r="AY190" s="169"/>
      <c r="AZ190" s="169"/>
      <c r="BA190" s="169"/>
      <c r="BB190" s="169"/>
      <c r="BC190" s="169"/>
      <c r="BD190" s="169"/>
      <c r="BE190" s="169"/>
      <c r="BF190" s="169"/>
      <c r="BG190" s="169"/>
      <c r="BH190" s="169"/>
      <c r="BI190" s="169"/>
      <c r="BJ190" s="169"/>
      <c r="BK190" s="169"/>
      <c r="BL190" s="169"/>
      <c r="BM190" s="169"/>
      <c r="BN190" s="169"/>
      <c r="BO190" s="169"/>
      <c r="BP190" s="169"/>
      <c r="BQ190" s="169"/>
      <c r="BR190" s="169"/>
      <c r="BS190" s="169"/>
      <c r="BT190" s="169"/>
      <c r="BU190" s="169"/>
      <c r="BV190" s="169"/>
      <c r="BW190" s="169"/>
      <c r="BX190" s="169"/>
      <c r="BY190" s="169"/>
      <c r="BZ190" s="169"/>
      <c r="CA190" s="169"/>
      <c r="CB190" s="169"/>
      <c r="CC190" s="169"/>
      <c r="CD190" s="169"/>
      <c r="CE190" s="169"/>
      <c r="CF190" s="169"/>
    </row>
    <row r="191" spans="3:84" hidden="1" x14ac:dyDescent="0.3">
      <c r="C191" s="518">
        <v>4</v>
      </c>
      <c r="D191" s="518" t="str">
        <f>+GENERALES!$H$30</f>
        <v/>
      </c>
      <c r="E191" s="520">
        <f>+SUMIF($E$185:$CF$185,$D191,$E$37:$CF$37)</f>
        <v>0</v>
      </c>
      <c r="F191" s="520">
        <f>+SUMIF($E$185:$CF$185,$D191,$E$38:$CF$38)</f>
        <v>0</v>
      </c>
      <c r="G191" s="520">
        <f>+SUMIF($E$185:$CF$185,$D191,$E$40:$CF$40)</f>
        <v>0</v>
      </c>
      <c r="H191" s="520">
        <f>+E191-F191-G191</f>
        <v>0</v>
      </c>
      <c r="I191" s="169"/>
      <c r="J191" s="169"/>
      <c r="K191" s="169"/>
      <c r="L191" s="169"/>
      <c r="M191" s="169"/>
      <c r="N191" s="169"/>
      <c r="O191" s="169"/>
      <c r="P191" s="169"/>
      <c r="Q191" s="169"/>
      <c r="R191" s="169"/>
      <c r="S191" s="169"/>
      <c r="T191" s="169"/>
      <c r="U191" s="169"/>
      <c r="V191" s="169"/>
      <c r="W191" s="169"/>
      <c r="X191" s="169"/>
      <c r="Y191" s="169"/>
      <c r="Z191" s="169"/>
      <c r="AA191" s="169"/>
      <c r="AB191" s="169"/>
      <c r="AC191" s="169"/>
      <c r="AD191" s="169"/>
      <c r="AE191" s="169"/>
      <c r="AF191" s="169"/>
      <c r="AG191" s="169"/>
      <c r="AH191" s="169"/>
      <c r="AI191" s="169"/>
      <c r="AJ191" s="169"/>
      <c r="AK191" s="169"/>
      <c r="AL191" s="169"/>
      <c r="AM191" s="169"/>
      <c r="AN191" s="169"/>
      <c r="AO191" s="169"/>
      <c r="AP191" s="169"/>
      <c r="AQ191" s="169"/>
      <c r="AR191" s="169"/>
      <c r="AS191" s="169"/>
      <c r="AT191" s="169"/>
      <c r="AU191" s="169"/>
      <c r="AV191" s="169"/>
      <c r="AW191" s="169"/>
      <c r="AX191" s="169"/>
      <c r="AY191" s="169"/>
      <c r="AZ191" s="169"/>
      <c r="BA191" s="169"/>
      <c r="BB191" s="169"/>
      <c r="BC191" s="169"/>
      <c r="BD191" s="169"/>
      <c r="BE191" s="169"/>
      <c r="BF191" s="169"/>
      <c r="BG191" s="169"/>
      <c r="BH191" s="169"/>
      <c r="BI191" s="169"/>
      <c r="BJ191" s="169"/>
      <c r="BK191" s="169"/>
      <c r="BL191" s="169"/>
      <c r="BM191" s="169"/>
      <c r="BN191" s="169"/>
      <c r="BO191" s="169"/>
      <c r="BP191" s="169"/>
      <c r="BQ191" s="169"/>
      <c r="BR191" s="169"/>
      <c r="BS191" s="169"/>
      <c r="BT191" s="169"/>
      <c r="BU191" s="169"/>
      <c r="BV191" s="169"/>
      <c r="BW191" s="169"/>
      <c r="BX191" s="169"/>
      <c r="BY191" s="169"/>
      <c r="BZ191" s="169"/>
      <c r="CA191" s="169"/>
      <c r="CB191" s="169"/>
      <c r="CC191" s="169"/>
      <c r="CD191" s="169"/>
      <c r="CE191" s="169"/>
      <c r="CF191" s="169"/>
    </row>
    <row r="192" spans="3:84" hidden="1" x14ac:dyDescent="0.3">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c r="AA192" s="169"/>
      <c r="AB192" s="169"/>
      <c r="AC192" s="169"/>
      <c r="AD192" s="169"/>
      <c r="AE192" s="169"/>
      <c r="AF192" s="169"/>
      <c r="AG192" s="169"/>
      <c r="AH192" s="169"/>
      <c r="AI192" s="169"/>
      <c r="AJ192" s="169"/>
      <c r="AK192" s="169"/>
      <c r="AL192" s="169"/>
      <c r="AM192" s="169"/>
      <c r="AN192" s="169"/>
      <c r="AO192" s="169"/>
      <c r="AP192" s="169"/>
      <c r="AQ192" s="169"/>
      <c r="AR192" s="169"/>
      <c r="AS192" s="169"/>
      <c r="AT192" s="169"/>
      <c r="AU192" s="169"/>
      <c r="AV192" s="169"/>
      <c r="AW192" s="169"/>
      <c r="AX192" s="169"/>
      <c r="AY192" s="169"/>
      <c r="AZ192" s="169"/>
      <c r="BA192" s="169"/>
      <c r="BB192" s="169"/>
      <c r="BC192" s="169"/>
      <c r="BD192" s="169"/>
      <c r="BE192" s="169"/>
      <c r="BF192" s="169"/>
      <c r="BG192" s="169"/>
      <c r="BH192" s="169"/>
      <c r="BI192" s="169"/>
      <c r="BJ192" s="169"/>
      <c r="BK192" s="169"/>
      <c r="BL192" s="169"/>
      <c r="BM192" s="169"/>
      <c r="BN192" s="169"/>
      <c r="BO192" s="169"/>
      <c r="BP192" s="169"/>
      <c r="BQ192" s="169"/>
      <c r="BR192" s="169"/>
      <c r="BS192" s="169"/>
      <c r="BT192" s="169"/>
      <c r="BU192" s="169"/>
      <c r="BV192" s="169"/>
      <c r="BW192" s="169"/>
      <c r="BX192" s="169"/>
      <c r="BY192" s="169"/>
      <c r="BZ192" s="169"/>
      <c r="CA192" s="169"/>
      <c r="CB192" s="169"/>
      <c r="CC192" s="169"/>
      <c r="CD192" s="169"/>
      <c r="CE192" s="169"/>
      <c r="CF192" s="169"/>
    </row>
    <row r="193" spans="3:84" hidden="1" x14ac:dyDescent="0.3">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c r="AA193" s="169"/>
      <c r="AB193" s="169"/>
      <c r="AC193" s="169"/>
      <c r="AD193" s="169"/>
      <c r="AE193" s="169"/>
      <c r="AF193" s="169"/>
      <c r="AG193" s="169"/>
      <c r="AH193" s="169"/>
      <c r="AI193" s="169"/>
      <c r="AJ193" s="169"/>
      <c r="AK193" s="169"/>
      <c r="AL193" s="169"/>
      <c r="AM193" s="169"/>
      <c r="AN193" s="169"/>
      <c r="AO193" s="169"/>
      <c r="AP193" s="169"/>
      <c r="AQ193" s="169"/>
      <c r="AR193" s="169"/>
      <c r="AS193" s="169"/>
      <c r="AT193" s="169"/>
      <c r="AU193" s="169"/>
      <c r="AV193" s="169"/>
      <c r="AW193" s="169"/>
      <c r="AX193" s="169"/>
      <c r="AY193" s="169"/>
      <c r="AZ193" s="169"/>
      <c r="BA193" s="169"/>
      <c r="BB193" s="169"/>
      <c r="BC193" s="169"/>
      <c r="BD193" s="169"/>
      <c r="BE193" s="169"/>
      <c r="BF193" s="169"/>
      <c r="BG193" s="169"/>
      <c r="BH193" s="169"/>
      <c r="BI193" s="169"/>
      <c r="BJ193" s="169"/>
      <c r="BK193" s="169"/>
      <c r="BL193" s="169"/>
      <c r="BM193" s="169"/>
      <c r="BN193" s="169"/>
      <c r="BO193" s="169"/>
      <c r="BP193" s="169"/>
      <c r="BQ193" s="169"/>
      <c r="BR193" s="169"/>
      <c r="BS193" s="169"/>
      <c r="BT193" s="169"/>
      <c r="BU193" s="169"/>
      <c r="BV193" s="169"/>
      <c r="BW193" s="169"/>
      <c r="BX193" s="169"/>
      <c r="BY193" s="169"/>
      <c r="BZ193" s="169"/>
      <c r="CA193" s="169"/>
      <c r="CB193" s="169"/>
      <c r="CC193" s="169"/>
      <c r="CD193" s="169"/>
      <c r="CE193" s="169"/>
      <c r="CF193" s="169"/>
    </row>
  </sheetData>
  <sheetProtection algorithmName="SHA-512" hashValue="gl8Xxya5QmaIC9YPh/XM7ibDJbT7a9/Gz3rUH3tCyeb1dhP5U7HkLwBhBCdWuwnTZih4JrJK9aBINXx5qTiTDw==" saltValue="jCmtLgpCpqRO3j21Nd6CoQ==" spinCount="100000" sheet="1" selectLockedCells="1"/>
  <mergeCells count="34">
    <mergeCell ref="C20:C22"/>
    <mergeCell ref="C24:C26"/>
    <mergeCell ref="C28:C30"/>
    <mergeCell ref="C32:C35"/>
    <mergeCell ref="C37:C43"/>
    <mergeCell ref="A52:A57"/>
    <mergeCell ref="B52:B57"/>
    <mergeCell ref="C52:C57"/>
    <mergeCell ref="A58:A63"/>
    <mergeCell ref="B58:B63"/>
    <mergeCell ref="C58:C63"/>
    <mergeCell ref="A64:A69"/>
    <mergeCell ref="B64:B69"/>
    <mergeCell ref="C64:C69"/>
    <mergeCell ref="A70:A75"/>
    <mergeCell ref="B70:B75"/>
    <mergeCell ref="C70:C75"/>
    <mergeCell ref="A88:A92"/>
    <mergeCell ref="B88:B93"/>
    <mergeCell ref="C88:C93"/>
    <mergeCell ref="A93:A97"/>
    <mergeCell ref="B94:B99"/>
    <mergeCell ref="C94:C99"/>
    <mergeCell ref="A98:A102"/>
    <mergeCell ref="B100:B105"/>
    <mergeCell ref="C100:C105"/>
    <mergeCell ref="B106:B111"/>
    <mergeCell ref="C106:C111"/>
    <mergeCell ref="C45:C49"/>
    <mergeCell ref="B76:B81"/>
    <mergeCell ref="C76:C81"/>
    <mergeCell ref="B82:B87"/>
    <mergeCell ref="C82:C87"/>
    <mergeCell ref="C51:D51"/>
  </mergeCells>
  <conditionalFormatting sqref="E3:CF3">
    <cfRule type="expression" dxfId="683" priority="86">
      <formula>E2</formula>
    </cfRule>
  </conditionalFormatting>
  <conditionalFormatting sqref="E52:CF54">
    <cfRule type="expression" dxfId="682" priority="85">
      <formula>E$2&gt;0</formula>
    </cfRule>
  </conditionalFormatting>
  <conditionalFormatting sqref="E7:CF8">
    <cfRule type="expression" dxfId="681" priority="84">
      <formula>E$2&gt;0</formula>
    </cfRule>
  </conditionalFormatting>
  <conditionalFormatting sqref="E9:CF10">
    <cfRule type="expression" dxfId="680" priority="83">
      <formula>E$2&gt;0</formula>
    </cfRule>
  </conditionalFormatting>
  <conditionalFormatting sqref="E17:CF17">
    <cfRule type="expression" dxfId="679" priority="82">
      <formula>E$2&gt;0</formula>
    </cfRule>
  </conditionalFormatting>
  <conditionalFormatting sqref="E20:CF21">
    <cfRule type="expression" dxfId="678" priority="81">
      <formula>E$2&gt;0</formula>
    </cfRule>
  </conditionalFormatting>
  <conditionalFormatting sqref="E55:CF55">
    <cfRule type="expression" dxfId="677" priority="80">
      <formula>E$2&gt;0</formula>
    </cfRule>
  </conditionalFormatting>
  <conditionalFormatting sqref="E28:CF28">
    <cfRule type="expression" dxfId="676" priority="79">
      <formula>E$2&gt;0</formula>
    </cfRule>
  </conditionalFormatting>
  <conditionalFormatting sqref="E29:CF29">
    <cfRule type="expression" dxfId="675" priority="78">
      <formula>E$2&gt;0</formula>
    </cfRule>
  </conditionalFormatting>
  <conditionalFormatting sqref="E30:CF30">
    <cfRule type="expression" dxfId="674" priority="77">
      <formula>E$2&gt;0</formula>
    </cfRule>
  </conditionalFormatting>
  <conditionalFormatting sqref="E37:CF37">
    <cfRule type="expression" dxfId="673" priority="76">
      <formula>E$2&gt;0</formula>
    </cfRule>
  </conditionalFormatting>
  <conditionalFormatting sqref="E38:CF39">
    <cfRule type="expression" dxfId="672" priority="75">
      <formula>E$2&gt;0</formula>
    </cfRule>
  </conditionalFormatting>
  <conditionalFormatting sqref="E40:CF41">
    <cfRule type="expression" dxfId="671" priority="74">
      <formula>E$2&gt;0</formula>
    </cfRule>
  </conditionalFormatting>
  <conditionalFormatting sqref="E42:CF42">
    <cfRule type="expression" dxfId="670" priority="73">
      <formula>E$2&gt;0</formula>
    </cfRule>
  </conditionalFormatting>
  <conditionalFormatting sqref="E43:CF43">
    <cfRule type="expression" dxfId="669" priority="72">
      <formula>E$2&gt;0</formula>
    </cfRule>
  </conditionalFormatting>
  <conditionalFormatting sqref="E45:CF45">
    <cfRule type="expression" dxfId="668" priority="71">
      <formula>E$2&gt;0</formula>
    </cfRule>
  </conditionalFormatting>
  <conditionalFormatting sqref="E46:CF46">
    <cfRule type="expression" dxfId="667" priority="70">
      <formula>E$2&gt;0</formula>
    </cfRule>
  </conditionalFormatting>
  <conditionalFormatting sqref="E47:CF47">
    <cfRule type="expression" dxfId="666" priority="69">
      <formula>E$2&gt;0</formula>
    </cfRule>
  </conditionalFormatting>
  <conditionalFormatting sqref="E32:CF32">
    <cfRule type="expression" dxfId="665" priority="68">
      <formula>E$2&gt;0</formula>
    </cfRule>
  </conditionalFormatting>
  <conditionalFormatting sqref="E33:CF35">
    <cfRule type="expression" dxfId="664" priority="67">
      <formula>E$2&gt;0</formula>
    </cfRule>
  </conditionalFormatting>
  <conditionalFormatting sqref="E4:CF4">
    <cfRule type="expression" dxfId="663" priority="66">
      <formula>E2&gt;0</formula>
    </cfRule>
  </conditionalFormatting>
  <conditionalFormatting sqref="E5:CF5">
    <cfRule type="expression" dxfId="662" priority="65">
      <formula>E2&gt;0</formula>
    </cfRule>
  </conditionalFormatting>
  <conditionalFormatting sqref="E58:CF60">
    <cfRule type="expression" dxfId="661" priority="44">
      <formula>E$2&gt;0</formula>
    </cfRule>
  </conditionalFormatting>
  <conditionalFormatting sqref="E61:CF61">
    <cfRule type="expression" dxfId="660" priority="43">
      <formula>E$2&gt;0</formula>
    </cfRule>
  </conditionalFormatting>
  <conditionalFormatting sqref="E64:CF66">
    <cfRule type="expression" dxfId="659" priority="41">
      <formula>E$2&gt;0</formula>
    </cfRule>
  </conditionalFormatting>
  <conditionalFormatting sqref="E67:CF67">
    <cfRule type="expression" dxfId="658" priority="40">
      <formula>E$2&gt;0</formula>
    </cfRule>
  </conditionalFormatting>
  <conditionalFormatting sqref="E70:CF72">
    <cfRule type="expression" dxfId="657" priority="38">
      <formula>E$2&gt;0</formula>
    </cfRule>
  </conditionalFormatting>
  <conditionalFormatting sqref="E73:CF73">
    <cfRule type="expression" dxfId="656" priority="37">
      <formula>E$2&gt;0</formula>
    </cfRule>
  </conditionalFormatting>
  <conditionalFormatting sqref="E13:CF15">
    <cfRule type="expression" dxfId="655" priority="9">
      <formula>E$2&gt;0</formula>
    </cfRule>
  </conditionalFormatting>
  <conditionalFormatting sqref="E16:CF16">
    <cfRule type="expression" dxfId="654" priority="8">
      <formula>E$2&gt;0</formula>
    </cfRule>
  </conditionalFormatting>
  <conditionalFormatting sqref="E22:CF22">
    <cfRule type="expression" dxfId="653" priority="7">
      <formula>E$2&gt;0</formula>
    </cfRule>
  </conditionalFormatting>
  <conditionalFormatting sqref="E24:CF25">
    <cfRule type="expression" dxfId="652" priority="6">
      <formula>E$2&gt;0</formula>
    </cfRule>
  </conditionalFormatting>
  <conditionalFormatting sqref="E12:CF12">
    <cfRule type="expression" dxfId="651" priority="5">
      <formula>E$2&gt;0</formula>
    </cfRule>
  </conditionalFormatting>
  <conditionalFormatting sqref="E26:CF26">
    <cfRule type="expression" dxfId="650" priority="4">
      <formula>E$2&gt;0</formula>
    </cfRule>
  </conditionalFormatting>
  <conditionalFormatting sqref="E18:CF18">
    <cfRule type="expression" dxfId="649" priority="3">
      <formula>E$2&gt;0</formula>
    </cfRule>
  </conditionalFormatting>
  <conditionalFormatting sqref="E48:CF48">
    <cfRule type="expression" dxfId="648" priority="2">
      <formula>E$2&gt;0</formula>
    </cfRule>
  </conditionalFormatting>
  <conditionalFormatting sqref="E49:CF49">
    <cfRule type="expression" dxfId="647" priority="1">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64" id="{1E67B01F-EF07-4FB2-99E7-3148D9778731}">
            <xm:f>AND(E$2&gt;0,$B$51='Base Datos'!$V$21)</xm:f>
            <x14:dxf>
              <font>
                <color theme="1" tint="4.9989318521683403E-2"/>
              </font>
              <fill>
                <patternFill>
                  <bgColor theme="0" tint="-0.14996795556505021"/>
                </patternFill>
              </fill>
            </x14:dxf>
          </x14:cfRule>
          <xm:sqref>E56:CF56 E110:CF110</xm:sqref>
        </x14:conditionalFormatting>
        <x14:conditionalFormatting xmlns:xm="http://schemas.microsoft.com/office/excel/2006/main">
          <x14:cfRule type="expression" priority="63" id="{055DAAFA-8F68-47EB-B38D-8941F7B7BD04}">
            <xm:f>AND(E$2&gt;0,$B$51='Base Datos'!$V$21)</xm:f>
            <x14:dxf>
              <font>
                <color theme="0"/>
              </font>
              <fill>
                <patternFill>
                  <bgColor theme="9" tint="-0.499984740745262"/>
                </patternFill>
              </fill>
            </x14:dxf>
          </x14:cfRule>
          <xm:sqref>E57:CF57</xm:sqref>
        </x14:conditionalFormatting>
        <x14:conditionalFormatting xmlns:xm="http://schemas.microsoft.com/office/excel/2006/main">
          <x14:cfRule type="expression" priority="62" id="{101847F6-2861-4C2A-96D0-38C729F3AC5E}">
            <xm:f>$B$51='Base Datos'!$V$21</xm:f>
            <x14:dxf>
              <font>
                <color theme="2" tint="-0.89996032593768116"/>
              </font>
            </x14:dxf>
          </x14:cfRule>
          <xm:sqref>D56 D110:D115</xm:sqref>
        </x14:conditionalFormatting>
        <x14:conditionalFormatting xmlns:xm="http://schemas.microsoft.com/office/excel/2006/main">
          <x14:cfRule type="expression" priority="61" id="{675E7662-82BC-4C3E-B0EC-82DF75DE2CCF}">
            <xm:f>$B$51='Base Datos'!$V$21</xm:f>
            <x14:dxf>
              <font>
                <color theme="2" tint="-0.89996032593768116"/>
              </font>
            </x14:dxf>
          </x14:cfRule>
          <xm:sqref>D57</xm:sqref>
        </x14:conditionalFormatting>
        <x14:conditionalFormatting xmlns:xm="http://schemas.microsoft.com/office/excel/2006/main">
          <x14:cfRule type="expression" priority="46" id="{E473B8D8-D560-41AE-BF80-3BA5BE56A24A}">
            <xm:f>$B$51='Base Datos'!$V$21</xm:f>
            <x14:dxf>
              <font>
                <color theme="2" tint="-0.89996032593768116"/>
              </font>
            </x14:dxf>
          </x14:cfRule>
          <xm:sqref>D104</xm:sqref>
        </x14:conditionalFormatting>
        <x14:conditionalFormatting xmlns:xm="http://schemas.microsoft.com/office/excel/2006/main">
          <x14:cfRule type="expression" priority="45" id="{2E630D1B-CC67-44B9-8A05-77C8DF98CA57}">
            <xm:f>$B$51='Base Datos'!$V$21</xm:f>
            <x14:dxf>
              <font>
                <color theme="2" tint="-0.89996032593768116"/>
              </font>
            </x14:dxf>
          </x14:cfRule>
          <xm:sqref>D105</xm:sqref>
        </x14:conditionalFormatting>
        <x14:conditionalFormatting xmlns:xm="http://schemas.microsoft.com/office/excel/2006/main">
          <x14:cfRule type="expression" priority="60" id="{DBB29C6C-16D1-4CA9-ADE6-EB0A8ED070E9}">
            <xm:f>$B$51='Base Datos'!$V$21</xm:f>
            <x14:dxf>
              <font>
                <color theme="2" tint="-0.89996032593768116"/>
              </font>
            </x14:dxf>
          </x14:cfRule>
          <xm:sqref>D62</xm:sqref>
        </x14:conditionalFormatting>
        <x14:conditionalFormatting xmlns:xm="http://schemas.microsoft.com/office/excel/2006/main">
          <x14:cfRule type="expression" priority="59" id="{69D87D28-113B-4307-BEEA-5172142F784A}">
            <xm:f>$B$51='Base Datos'!$V$21</xm:f>
            <x14:dxf>
              <font>
                <color theme="2" tint="-0.89996032593768116"/>
              </font>
            </x14:dxf>
          </x14:cfRule>
          <xm:sqref>D63</xm:sqref>
        </x14:conditionalFormatting>
        <x14:conditionalFormatting xmlns:xm="http://schemas.microsoft.com/office/excel/2006/main">
          <x14:cfRule type="expression" priority="58" id="{23A6CFDE-F4F9-497C-BEFC-7C98839A8AC0}">
            <xm:f>$B$51='Base Datos'!$V$21</xm:f>
            <x14:dxf>
              <font>
                <color theme="2" tint="-0.89996032593768116"/>
              </font>
            </x14:dxf>
          </x14:cfRule>
          <xm:sqref>D68</xm:sqref>
        </x14:conditionalFormatting>
        <x14:conditionalFormatting xmlns:xm="http://schemas.microsoft.com/office/excel/2006/main">
          <x14:cfRule type="expression" priority="57" id="{CA832B03-549E-46D7-9942-0D996701EB31}">
            <xm:f>$B$51='Base Datos'!$V$21</xm:f>
            <x14:dxf>
              <font>
                <color theme="2" tint="-0.89996032593768116"/>
              </font>
            </x14:dxf>
          </x14:cfRule>
          <xm:sqref>D69</xm:sqref>
        </x14:conditionalFormatting>
        <x14:conditionalFormatting xmlns:xm="http://schemas.microsoft.com/office/excel/2006/main">
          <x14:cfRule type="expression" priority="56" id="{69C30EDB-D607-4B95-9098-808B358EAA59}">
            <xm:f>$B$51='Base Datos'!$V$21</xm:f>
            <x14:dxf>
              <font>
                <color theme="2" tint="-0.89996032593768116"/>
              </font>
            </x14:dxf>
          </x14:cfRule>
          <xm:sqref>D74</xm:sqref>
        </x14:conditionalFormatting>
        <x14:conditionalFormatting xmlns:xm="http://schemas.microsoft.com/office/excel/2006/main">
          <x14:cfRule type="expression" priority="55" id="{E9F55A19-9D35-4C1B-B45F-26754926F734}">
            <xm:f>$B$51='Base Datos'!$V$21</xm:f>
            <x14:dxf>
              <font>
                <color theme="2" tint="-0.89996032593768116"/>
              </font>
            </x14:dxf>
          </x14:cfRule>
          <xm:sqref>D75</xm:sqref>
        </x14:conditionalFormatting>
        <x14:conditionalFormatting xmlns:xm="http://schemas.microsoft.com/office/excel/2006/main">
          <x14:cfRule type="expression" priority="54" id="{5061A9D9-9CAD-44BF-A2F8-EB352763F7B1}">
            <xm:f>$B$51='Base Datos'!$V$21</xm:f>
            <x14:dxf>
              <font>
                <color theme="2" tint="-0.89996032593768116"/>
              </font>
            </x14:dxf>
          </x14:cfRule>
          <xm:sqref>D80</xm:sqref>
        </x14:conditionalFormatting>
        <x14:conditionalFormatting xmlns:xm="http://schemas.microsoft.com/office/excel/2006/main">
          <x14:cfRule type="expression" priority="53" id="{10A88A4D-1031-4DCB-972D-A0CDF867EC9D}">
            <xm:f>$B$51='Base Datos'!$V$21</xm:f>
            <x14:dxf>
              <font>
                <color theme="2" tint="-0.89996032593768116"/>
              </font>
            </x14:dxf>
          </x14:cfRule>
          <xm:sqref>D81</xm:sqref>
        </x14:conditionalFormatting>
        <x14:conditionalFormatting xmlns:xm="http://schemas.microsoft.com/office/excel/2006/main">
          <x14:cfRule type="expression" priority="52" id="{E0A8550F-C0B6-42AC-B6A4-5572369D0B8F}">
            <xm:f>$B$51='Base Datos'!$V$21</xm:f>
            <x14:dxf>
              <font>
                <color theme="2" tint="-0.89996032593768116"/>
              </font>
            </x14:dxf>
          </x14:cfRule>
          <xm:sqref>D86</xm:sqref>
        </x14:conditionalFormatting>
        <x14:conditionalFormatting xmlns:xm="http://schemas.microsoft.com/office/excel/2006/main">
          <x14:cfRule type="expression" priority="51" id="{390D39FA-A3D3-4C00-A9D6-37BFDC877BC8}">
            <xm:f>$B$51='Base Datos'!$V$21</xm:f>
            <x14:dxf>
              <font>
                <color theme="2" tint="-0.89996032593768116"/>
              </font>
            </x14:dxf>
          </x14:cfRule>
          <xm:sqref>D87</xm:sqref>
        </x14:conditionalFormatting>
        <x14:conditionalFormatting xmlns:xm="http://schemas.microsoft.com/office/excel/2006/main">
          <x14:cfRule type="expression" priority="50" id="{26C46F84-72E1-4693-BE1B-AF7CFB7667C9}">
            <xm:f>$B$51='Base Datos'!$V$21</xm:f>
            <x14:dxf>
              <font>
                <color theme="2" tint="-0.89996032593768116"/>
              </font>
            </x14:dxf>
          </x14:cfRule>
          <xm:sqref>D92</xm:sqref>
        </x14:conditionalFormatting>
        <x14:conditionalFormatting xmlns:xm="http://schemas.microsoft.com/office/excel/2006/main">
          <x14:cfRule type="expression" priority="49" id="{84D12DC2-BA77-4404-870A-19817686C243}">
            <xm:f>$B$51='Base Datos'!$V$21</xm:f>
            <x14:dxf>
              <font>
                <color theme="2" tint="-0.89996032593768116"/>
              </font>
            </x14:dxf>
          </x14:cfRule>
          <xm:sqref>D93</xm:sqref>
        </x14:conditionalFormatting>
        <x14:conditionalFormatting xmlns:xm="http://schemas.microsoft.com/office/excel/2006/main">
          <x14:cfRule type="expression" priority="48" id="{3CD0B226-DE3B-4377-9347-16F95DD7BE31}">
            <xm:f>$B$51='Base Datos'!$V$21</xm:f>
            <x14:dxf>
              <font>
                <color theme="2" tint="-0.89996032593768116"/>
              </font>
            </x14:dxf>
          </x14:cfRule>
          <xm:sqref>D98</xm:sqref>
        </x14:conditionalFormatting>
        <x14:conditionalFormatting xmlns:xm="http://schemas.microsoft.com/office/excel/2006/main">
          <x14:cfRule type="expression" priority="47" id="{2FFF1962-514C-4219-BA51-165CB2FB73F4}">
            <xm:f>$B$51='Base Datos'!$V$21</xm:f>
            <x14:dxf>
              <font>
                <color theme="2" tint="-0.89996032593768116"/>
              </font>
            </x14:dxf>
          </x14:cfRule>
          <xm:sqref>D99</xm:sqref>
        </x14:conditionalFormatting>
        <x14:conditionalFormatting xmlns:xm="http://schemas.microsoft.com/office/excel/2006/main">
          <x14:cfRule type="expression" priority="42" id="{6D88C751-B51D-46F9-AAAE-7E0E03F5C9BB}">
            <xm:f>AND(E$2&gt;0,$B$51='Base Datos'!$V$21)</xm:f>
            <x14:dxf>
              <font>
                <color theme="1" tint="4.9989318521683403E-2"/>
              </font>
              <fill>
                <patternFill>
                  <bgColor theme="0" tint="-0.14996795556505021"/>
                </patternFill>
              </fill>
            </x14:dxf>
          </x14:cfRule>
          <xm:sqref>E62:CF62</xm:sqref>
        </x14:conditionalFormatting>
        <x14:conditionalFormatting xmlns:xm="http://schemas.microsoft.com/office/excel/2006/main">
          <x14:cfRule type="expression" priority="39" id="{6EF3E986-D67B-442B-BCAC-9EFE1859D47A}">
            <xm:f>AND(E$2&gt;0,$B$51='Base Datos'!$V$21)</xm:f>
            <x14:dxf>
              <font>
                <color theme="1" tint="4.9989318521683403E-2"/>
              </font>
              <fill>
                <patternFill>
                  <bgColor theme="0" tint="-0.14996795556505021"/>
                </patternFill>
              </fill>
            </x14:dxf>
          </x14:cfRule>
          <xm:sqref>E68:CF68</xm:sqref>
        </x14:conditionalFormatting>
        <x14:conditionalFormatting xmlns:xm="http://schemas.microsoft.com/office/excel/2006/main">
          <x14:cfRule type="expression" priority="36" id="{151B6DDF-6DDB-4D41-A01F-3AF606D799A7}">
            <xm:f>AND(E$2&gt;0,$B$51='Base Datos'!$V$21)</xm:f>
            <x14:dxf>
              <font>
                <color theme="1" tint="4.9989318521683403E-2"/>
              </font>
              <fill>
                <patternFill>
                  <bgColor theme="0" tint="-0.14996795556505021"/>
                </patternFill>
              </fill>
            </x14:dxf>
          </x14:cfRule>
          <xm:sqref>E74:CF74</xm:sqref>
        </x14:conditionalFormatting>
        <x14:conditionalFormatting xmlns:xm="http://schemas.microsoft.com/office/excel/2006/main">
          <x14:cfRule type="expression" priority="35" id="{27ABBEF5-6652-4AAA-A1C9-7E7FE4696F7C}">
            <xm:f>AND(E$2&gt;0,$B$51='Base Datos'!$V$21)</xm:f>
            <x14:dxf>
              <font>
                <color theme="1" tint="4.9989318521683403E-2"/>
              </font>
              <fill>
                <patternFill>
                  <bgColor theme="0" tint="-0.14996795556505021"/>
                </patternFill>
              </fill>
            </x14:dxf>
          </x14:cfRule>
          <xm:sqref>E76:CF78</xm:sqref>
        </x14:conditionalFormatting>
        <x14:conditionalFormatting xmlns:xm="http://schemas.microsoft.com/office/excel/2006/main">
          <x14:cfRule type="expression" priority="34" id="{58FB8749-E77D-48D3-B0E0-60DE5F3E9965}">
            <xm:f>AND(E$2&gt;0,$B$51='Base Datos'!$V$21)</xm:f>
            <x14:dxf>
              <font>
                <color theme="0"/>
              </font>
              <fill>
                <patternFill>
                  <bgColor theme="9" tint="-0.499984740745262"/>
                </patternFill>
              </fill>
            </x14:dxf>
          </x14:cfRule>
          <xm:sqref>E79:CF79</xm:sqref>
        </x14:conditionalFormatting>
        <x14:conditionalFormatting xmlns:xm="http://schemas.microsoft.com/office/excel/2006/main">
          <x14:cfRule type="expression" priority="33" id="{54D4DF3D-B4F9-4303-90BB-EB4CB4503C5B}">
            <xm:f>AND(E$2&gt;0,$B$51='Base Datos'!$V$21)</xm:f>
            <x14:dxf>
              <font>
                <color theme="1" tint="4.9989318521683403E-2"/>
              </font>
              <fill>
                <patternFill>
                  <bgColor theme="0" tint="-0.14996795556505021"/>
                </patternFill>
              </fill>
            </x14:dxf>
          </x14:cfRule>
          <xm:sqref>E80:CF80</xm:sqref>
        </x14:conditionalFormatting>
        <x14:conditionalFormatting xmlns:xm="http://schemas.microsoft.com/office/excel/2006/main">
          <x14:cfRule type="expression" priority="32" id="{9FAA976A-5F2C-4072-A39C-108D51F4F7C9}">
            <xm:f>AND(E$2&gt;0,$B$51='Base Datos'!$V$21)</xm:f>
            <x14:dxf>
              <font>
                <color theme="1" tint="4.9989318521683403E-2"/>
              </font>
              <fill>
                <patternFill>
                  <bgColor theme="0" tint="-0.14996795556505021"/>
                </patternFill>
              </fill>
            </x14:dxf>
          </x14:cfRule>
          <xm:sqref>E86:CF86</xm:sqref>
        </x14:conditionalFormatting>
        <x14:conditionalFormatting xmlns:xm="http://schemas.microsoft.com/office/excel/2006/main">
          <x14:cfRule type="expression" priority="31" id="{3BCB8BD0-BD0E-41F8-8670-82AA231A5F7B}">
            <xm:f>AND(E$2&gt;0,$B$51='Base Datos'!$V$21)</xm:f>
            <x14:dxf>
              <font>
                <color theme="1" tint="4.9989318521683403E-2"/>
              </font>
              <fill>
                <patternFill>
                  <bgColor theme="0" tint="-0.14996795556505021"/>
                </patternFill>
              </fill>
            </x14:dxf>
          </x14:cfRule>
          <xm:sqref>E92:CF92</xm:sqref>
        </x14:conditionalFormatting>
        <x14:conditionalFormatting xmlns:xm="http://schemas.microsoft.com/office/excel/2006/main">
          <x14:cfRule type="expression" priority="30" id="{E50835AF-678F-4F7C-BB45-E5EFBB7CE4D0}">
            <xm:f>AND(E$2&gt;0,$B$51='Base Datos'!$V$21)</xm:f>
            <x14:dxf>
              <font>
                <color theme="1" tint="4.9989318521683403E-2"/>
              </font>
              <fill>
                <patternFill>
                  <bgColor theme="0" tint="-0.14996795556505021"/>
                </patternFill>
              </fill>
            </x14:dxf>
          </x14:cfRule>
          <xm:sqref>E98:CF98</xm:sqref>
        </x14:conditionalFormatting>
        <x14:conditionalFormatting xmlns:xm="http://schemas.microsoft.com/office/excel/2006/main">
          <x14:cfRule type="expression" priority="29" id="{7E8B7DFF-78DB-475B-B902-9678A1CCE4E7}">
            <xm:f>AND(E$2&gt;0,$B$51='Base Datos'!$V$21)</xm:f>
            <x14:dxf>
              <font>
                <color theme="1" tint="4.9989318521683403E-2"/>
              </font>
              <fill>
                <patternFill>
                  <bgColor theme="0" tint="-0.14996795556505021"/>
                </patternFill>
              </fill>
            </x14:dxf>
          </x14:cfRule>
          <xm:sqref>E104:CF104</xm:sqref>
        </x14:conditionalFormatting>
        <x14:conditionalFormatting xmlns:xm="http://schemas.microsoft.com/office/excel/2006/main">
          <x14:cfRule type="expression" priority="28" id="{27DE8B26-4EF8-4A59-97D4-18E11AB1C3B8}">
            <xm:f>AND(E$2&gt;0,$B$51='Base Datos'!$V$21)</xm:f>
            <x14:dxf>
              <font>
                <color theme="0"/>
              </font>
              <fill>
                <patternFill>
                  <bgColor theme="9" tint="-0.499984740745262"/>
                </patternFill>
              </fill>
            </x14:dxf>
          </x14:cfRule>
          <xm:sqref>E63:CF63</xm:sqref>
        </x14:conditionalFormatting>
        <x14:conditionalFormatting xmlns:xm="http://schemas.microsoft.com/office/excel/2006/main">
          <x14:cfRule type="expression" priority="27" id="{CF05C56E-BB70-4EFC-87E4-25665A44C267}">
            <xm:f>AND(E$2&gt;0,$B$51='Base Datos'!$V$21)</xm:f>
            <x14:dxf>
              <font>
                <color theme="0"/>
              </font>
              <fill>
                <patternFill>
                  <bgColor theme="9" tint="-0.499984740745262"/>
                </patternFill>
              </fill>
            </x14:dxf>
          </x14:cfRule>
          <xm:sqref>E69:CF69</xm:sqref>
        </x14:conditionalFormatting>
        <x14:conditionalFormatting xmlns:xm="http://schemas.microsoft.com/office/excel/2006/main">
          <x14:cfRule type="expression" priority="26" id="{7D9E2A98-B81D-4C43-8389-286590911E88}">
            <xm:f>AND(E$2&gt;0,$B$51='Base Datos'!$V$21)</xm:f>
            <x14:dxf>
              <font>
                <color theme="0"/>
              </font>
              <fill>
                <patternFill>
                  <bgColor theme="9" tint="-0.499984740745262"/>
                </patternFill>
              </fill>
            </x14:dxf>
          </x14:cfRule>
          <xm:sqref>E75:CF75</xm:sqref>
        </x14:conditionalFormatting>
        <x14:conditionalFormatting xmlns:xm="http://schemas.microsoft.com/office/excel/2006/main">
          <x14:cfRule type="expression" priority="25" id="{10E81FB4-83D8-43FE-8558-B60ACD8C45E1}">
            <xm:f>AND(E$2&gt;0,$B$51='Base Datos'!$V$21)</xm:f>
            <x14:dxf>
              <font>
                <color theme="0"/>
              </font>
              <fill>
                <patternFill>
                  <bgColor theme="9" tint="-0.499984740745262"/>
                </patternFill>
              </fill>
            </x14:dxf>
          </x14:cfRule>
          <xm:sqref>E81:CF81</xm:sqref>
        </x14:conditionalFormatting>
        <x14:conditionalFormatting xmlns:xm="http://schemas.microsoft.com/office/excel/2006/main">
          <x14:cfRule type="expression" priority="24" id="{B722E7CA-B27D-4ACD-BBC7-7C6B6BF7E66F}">
            <xm:f>AND(E$2&gt;0,$B$51='Base Datos'!$V$21)</xm:f>
            <x14:dxf>
              <font>
                <color theme="0"/>
              </font>
              <fill>
                <patternFill>
                  <bgColor theme="9" tint="-0.499984740745262"/>
                </patternFill>
              </fill>
            </x14:dxf>
          </x14:cfRule>
          <xm:sqref>E87:CF87</xm:sqref>
        </x14:conditionalFormatting>
        <x14:conditionalFormatting xmlns:xm="http://schemas.microsoft.com/office/excel/2006/main">
          <x14:cfRule type="expression" priority="23" id="{C17FB271-D73C-42B6-84B4-96070C6DDD0E}">
            <xm:f>AND(E$2&gt;0,$B$51='Base Datos'!$V$21)</xm:f>
            <x14:dxf>
              <font>
                <color theme="0"/>
              </font>
              <fill>
                <patternFill>
                  <bgColor theme="9" tint="-0.499984740745262"/>
                </patternFill>
              </fill>
            </x14:dxf>
          </x14:cfRule>
          <xm:sqref>E93:CF93</xm:sqref>
        </x14:conditionalFormatting>
        <x14:conditionalFormatting xmlns:xm="http://schemas.microsoft.com/office/excel/2006/main">
          <x14:cfRule type="expression" priority="22" id="{90C087BA-6D58-4EA7-B44F-11A42B773761}">
            <xm:f>AND(E$2&gt;0,$B$51='Base Datos'!$V$21)</xm:f>
            <x14:dxf>
              <font>
                <color theme="0"/>
              </font>
              <fill>
                <patternFill>
                  <bgColor theme="9" tint="-0.499984740745262"/>
                </patternFill>
              </fill>
            </x14:dxf>
          </x14:cfRule>
          <xm:sqref>E99:CF99</xm:sqref>
        </x14:conditionalFormatting>
        <x14:conditionalFormatting xmlns:xm="http://schemas.microsoft.com/office/excel/2006/main">
          <x14:cfRule type="expression" priority="21" id="{B3D7758B-1CFA-4A3C-A7DC-257467A1038E}">
            <xm:f>AND(E$2&gt;0,$B$51='Base Datos'!$V$21)</xm:f>
            <x14:dxf>
              <font>
                <color theme="0"/>
              </font>
              <fill>
                <patternFill>
                  <bgColor theme="9" tint="-0.499984740745262"/>
                </patternFill>
              </fill>
            </x14:dxf>
          </x14:cfRule>
          <xm:sqref>E105:CF105</xm:sqref>
        </x14:conditionalFormatting>
        <x14:conditionalFormatting xmlns:xm="http://schemas.microsoft.com/office/excel/2006/main">
          <x14:cfRule type="expression" priority="20" id="{FB76084F-1033-4ED6-908C-70B56005AA97}">
            <xm:f>AND(E$2&gt;0,$B$51='Base Datos'!$V$21)</xm:f>
            <x14:dxf>
              <font>
                <color theme="0"/>
              </font>
              <fill>
                <patternFill>
                  <bgColor theme="9" tint="-0.499984740745262"/>
                </patternFill>
              </fill>
            </x14:dxf>
          </x14:cfRule>
          <xm:sqref>E111:CF111</xm:sqref>
        </x14:conditionalFormatting>
        <x14:conditionalFormatting xmlns:xm="http://schemas.microsoft.com/office/excel/2006/main">
          <x14:cfRule type="expression" priority="19" id="{F03C605D-6F2B-407B-B041-C2FFF9EBF5E0}">
            <xm:f>AND(E$2&gt;0,$B$51='Base Datos'!$V$21)</xm:f>
            <x14:dxf>
              <font>
                <color theme="1" tint="4.9989318521683403E-2"/>
              </font>
              <fill>
                <patternFill>
                  <bgColor theme="0" tint="-0.14996795556505021"/>
                </patternFill>
              </fill>
            </x14:dxf>
          </x14:cfRule>
          <xm:sqref>E82:CF84</xm:sqref>
        </x14:conditionalFormatting>
        <x14:conditionalFormatting xmlns:xm="http://schemas.microsoft.com/office/excel/2006/main">
          <x14:cfRule type="expression" priority="18" id="{F2996834-1C08-482A-A7D7-8F8FF0B98A82}">
            <xm:f>AND(E$2&gt;0,$B$51='Base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17" id="{116A3B2F-5C1E-43B1-AA32-BF3AB808A46D}">
            <xm:f>AND(E$2&gt;0,$B$51='Base Datos'!$V$21)</xm:f>
            <x14:dxf>
              <font>
                <color theme="1" tint="4.9989318521683403E-2"/>
              </font>
              <fill>
                <patternFill>
                  <bgColor theme="0" tint="-0.14996795556505021"/>
                </patternFill>
              </fill>
            </x14:dxf>
          </x14:cfRule>
          <xm:sqref>E88:CF90</xm:sqref>
        </x14:conditionalFormatting>
        <x14:conditionalFormatting xmlns:xm="http://schemas.microsoft.com/office/excel/2006/main">
          <x14:cfRule type="expression" priority="16" id="{B528EB10-A0BA-4B8C-A477-9604977F09D2}">
            <xm:f>AND(E$2&gt;0,$B$51='Base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15" id="{B5EA0609-1904-4F79-BF5C-8B4C2F01B261}">
            <xm:f>AND(E$2&gt;0,$B$51='Base Datos'!$V$21)</xm:f>
            <x14:dxf>
              <font>
                <color theme="1" tint="4.9989318521683403E-2"/>
              </font>
              <fill>
                <patternFill>
                  <bgColor theme="0" tint="-0.14996795556505021"/>
                </patternFill>
              </fill>
            </x14:dxf>
          </x14:cfRule>
          <xm:sqref>E94:CF96</xm:sqref>
        </x14:conditionalFormatting>
        <x14:conditionalFormatting xmlns:xm="http://schemas.microsoft.com/office/excel/2006/main">
          <x14:cfRule type="expression" priority="14" id="{2C8E126B-AFAE-4C14-AAB0-8B2D03407162}">
            <xm:f>AND(E$2&gt;0,$B$51='Base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13" id="{E6B7E2D2-40D3-4B0F-B44C-EAFA50A167F8}">
            <xm:f>AND(E$2&gt;0,$B$51='Base Datos'!$V$21)</xm:f>
            <x14:dxf>
              <font>
                <color theme="1" tint="4.9989318521683403E-2"/>
              </font>
              <fill>
                <patternFill>
                  <bgColor theme="0" tint="-0.14996795556505021"/>
                </patternFill>
              </fill>
            </x14:dxf>
          </x14:cfRule>
          <xm:sqref>E100:CF102</xm:sqref>
        </x14:conditionalFormatting>
        <x14:conditionalFormatting xmlns:xm="http://schemas.microsoft.com/office/excel/2006/main">
          <x14:cfRule type="expression" priority="12" id="{061176EB-2BC2-4AA1-B73F-DD9BA68935A5}">
            <xm:f>AND(E$2&gt;0,$B$51='Base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11" id="{94C4AC44-84D3-4BAA-A75F-85484F7F6DC0}">
            <xm:f>AND(E$2&gt;0,$B$51='Base Datos'!$V$21)</xm:f>
            <x14:dxf>
              <font>
                <color theme="1" tint="4.9989318521683403E-2"/>
              </font>
              <fill>
                <patternFill>
                  <bgColor theme="0" tint="-0.14996795556505021"/>
                </patternFill>
              </fill>
            </x14:dxf>
          </x14:cfRule>
          <xm:sqref>E106:CF108</xm:sqref>
        </x14:conditionalFormatting>
        <x14:conditionalFormatting xmlns:xm="http://schemas.microsoft.com/office/excel/2006/main">
          <x14:cfRule type="expression" priority="10" id="{D6622A91-A69C-4CC6-A1FD-E47A579A61A6}">
            <xm:f>AND(E$2&gt;0,$B$51='Base Datos'!$V$21)</xm:f>
            <x14:dxf>
              <font>
                <color theme="0"/>
              </font>
              <fill>
                <patternFill>
                  <bgColor theme="9" tint="-0.499984740745262"/>
                </patternFill>
              </fill>
            </x14:dxf>
          </x14:cfRule>
          <xm:sqref>E109:CF109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5"/>
  <dimension ref="A1:CF223"/>
  <sheetViews>
    <sheetView zoomScaleNormal="100" workbookViewId="0">
      <pane xSplit="4" ySplit="13" topLeftCell="E14" activePane="bottomRight" state="frozen"/>
      <selection pane="topRight" activeCell="E1" sqref="E1"/>
      <selection pane="bottomLeft" activeCell="A14" sqref="A14"/>
      <selection pane="bottomRight" activeCell="N23" sqref="N23"/>
    </sheetView>
  </sheetViews>
  <sheetFormatPr baseColWidth="10" defaultRowHeight="16.5" x14ac:dyDescent="0.3"/>
  <cols>
    <col min="1" max="2" width="1.7109375" style="699" customWidth="1"/>
    <col min="3" max="3" width="13.7109375" style="705" customWidth="1"/>
    <col min="4" max="4" width="36.85546875" style="705" customWidth="1"/>
    <col min="5" max="84" width="14.7109375" style="705" customWidth="1"/>
    <col min="85" max="86" width="11.5703125" style="699"/>
    <col min="87" max="16383" width="0" style="699" hidden="1" customWidth="1"/>
    <col min="16384" max="16384" width="11.5703125" style="699"/>
  </cols>
  <sheetData>
    <row r="1" spans="3:84" ht="14.45" customHeight="1" thickBot="1" x14ac:dyDescent="0.3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3:84" ht="27" customHeight="1" thickBot="1" x14ac:dyDescent="0.35">
      <c r="C2" s="699"/>
      <c r="D2" s="222" t="s">
        <v>550</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3:84" ht="34.9" customHeight="1" thickBot="1" x14ac:dyDescent="0.35">
      <c r="C3" s="699"/>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C4" s="699"/>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6.899999999999999" customHeight="1" thickBot="1" x14ac:dyDescent="0.35">
      <c r="C5" s="699"/>
      <c r="D5" s="264" t="s">
        <v>246</v>
      </c>
      <c r="E5" s="265" t="str">
        <f>+INDICE!$F$41</f>
        <v>DESARENADOR</v>
      </c>
      <c r="F5" s="265" t="str">
        <f>+INDICE!$F$41</f>
        <v>DESARENADOR</v>
      </c>
      <c r="G5" s="265" t="str">
        <f>+INDICE!$F$41</f>
        <v>DESARENADOR</v>
      </c>
      <c r="H5" s="265" t="str">
        <f>+INDICE!$F$41</f>
        <v>DESARENADOR</v>
      </c>
      <c r="I5" s="265" t="str">
        <f>+INDICE!$F$41</f>
        <v>DESARENADOR</v>
      </c>
      <c r="J5" s="265" t="str">
        <f>+INDICE!$F$41</f>
        <v>DESARENADOR</v>
      </c>
      <c r="K5" s="265" t="str">
        <f>+INDICE!$F$41</f>
        <v>DESARENADOR</v>
      </c>
      <c r="L5" s="265" t="str">
        <f>+INDICE!$F$41</f>
        <v>DESARENADOR</v>
      </c>
      <c r="M5" s="265" t="str">
        <f>+INDICE!$F$41</f>
        <v>DESARENADOR</v>
      </c>
      <c r="N5" s="265" t="str">
        <f>+INDICE!$F$41</f>
        <v>DESARENADOR</v>
      </c>
      <c r="O5" s="265" t="str">
        <f>+INDICE!$F$41</f>
        <v>DESARENADOR</v>
      </c>
      <c r="P5" s="265" t="str">
        <f>+INDICE!$F$41</f>
        <v>DESARENADOR</v>
      </c>
      <c r="Q5" s="265" t="str">
        <f>+INDICE!$F$41</f>
        <v>DESARENADOR</v>
      </c>
      <c r="R5" s="265" t="str">
        <f>+INDICE!$F$41</f>
        <v>DESARENADOR</v>
      </c>
      <c r="S5" s="265" t="str">
        <f>+INDICE!$F$41</f>
        <v>DESARENADOR</v>
      </c>
      <c r="T5" s="265" t="str">
        <f>+INDICE!$F$41</f>
        <v>DESARENADOR</v>
      </c>
      <c r="U5" s="265" t="str">
        <f>+INDICE!$F$41</f>
        <v>DESARENADOR</v>
      </c>
      <c r="V5" s="265" t="str">
        <f>+INDICE!$F$41</f>
        <v>DESARENADOR</v>
      </c>
      <c r="W5" s="265" t="str">
        <f>+INDICE!$F$41</f>
        <v>DESARENADOR</v>
      </c>
      <c r="X5" s="265" t="str">
        <f>+INDICE!$F$41</f>
        <v>DESARENADOR</v>
      </c>
      <c r="Y5" s="265" t="str">
        <f>+INDICE!$F$41</f>
        <v>DESARENADOR</v>
      </c>
      <c r="Z5" s="265" t="str">
        <f>+INDICE!$F$41</f>
        <v>DESARENADOR</v>
      </c>
      <c r="AA5" s="265" t="str">
        <f>+INDICE!$F$41</f>
        <v>DESARENADOR</v>
      </c>
      <c r="AB5" s="265" t="str">
        <f>+INDICE!$F$41</f>
        <v>DESARENADOR</v>
      </c>
      <c r="AC5" s="265" t="str">
        <f>+INDICE!$F$41</f>
        <v>DESARENADOR</v>
      </c>
      <c r="AD5" s="265" t="str">
        <f>+INDICE!$F$41</f>
        <v>DESARENADOR</v>
      </c>
      <c r="AE5" s="265" t="str">
        <f>+INDICE!$F$41</f>
        <v>DESARENADOR</v>
      </c>
      <c r="AF5" s="265" t="str">
        <f>+INDICE!$F$41</f>
        <v>DESARENADOR</v>
      </c>
      <c r="AG5" s="265" t="str">
        <f>+INDICE!$F$41</f>
        <v>DESARENADOR</v>
      </c>
      <c r="AH5" s="265" t="str">
        <f>+INDICE!$F$41</f>
        <v>DESARENADOR</v>
      </c>
      <c r="AI5" s="265" t="str">
        <f>+INDICE!$F$41</f>
        <v>DESARENADOR</v>
      </c>
      <c r="AJ5" s="265" t="str">
        <f>+INDICE!$F$41</f>
        <v>DESARENADOR</v>
      </c>
      <c r="AK5" s="265" t="str">
        <f>+INDICE!$F$41</f>
        <v>DESARENADOR</v>
      </c>
      <c r="AL5" s="265" t="str">
        <f>+INDICE!$F$41</f>
        <v>DESARENADOR</v>
      </c>
      <c r="AM5" s="265" t="str">
        <f>+INDICE!$F$41</f>
        <v>DESARENADOR</v>
      </c>
      <c r="AN5" s="265" t="str">
        <f>+INDICE!$F$41</f>
        <v>DESARENADOR</v>
      </c>
      <c r="AO5" s="265" t="str">
        <f>+INDICE!$F$41</f>
        <v>DESARENADOR</v>
      </c>
      <c r="AP5" s="265" t="str">
        <f>+INDICE!$F$41</f>
        <v>DESARENADOR</v>
      </c>
      <c r="AQ5" s="265" t="str">
        <f>+INDICE!$F$41</f>
        <v>DESARENADOR</v>
      </c>
      <c r="AR5" s="265" t="str">
        <f>+INDICE!$F$41</f>
        <v>DESARENADOR</v>
      </c>
      <c r="AS5" s="265" t="str">
        <f>+INDICE!$F$41</f>
        <v>DESARENADOR</v>
      </c>
      <c r="AT5" s="265" t="str">
        <f>+INDICE!$F$41</f>
        <v>DESARENADOR</v>
      </c>
      <c r="AU5" s="265" t="str">
        <f>+INDICE!$F$41</f>
        <v>DESARENADOR</v>
      </c>
      <c r="AV5" s="265" t="str">
        <f>+INDICE!$F$41</f>
        <v>DESARENADOR</v>
      </c>
      <c r="AW5" s="265" t="str">
        <f>+INDICE!$F$41</f>
        <v>DESARENADOR</v>
      </c>
      <c r="AX5" s="265" t="str">
        <f>+INDICE!$F$41</f>
        <v>DESARENADOR</v>
      </c>
      <c r="AY5" s="265" t="str">
        <f>+INDICE!$F$41</f>
        <v>DESARENADOR</v>
      </c>
      <c r="AZ5" s="265" t="str">
        <f>+INDICE!$F$41</f>
        <v>DESARENADOR</v>
      </c>
      <c r="BA5" s="265" t="str">
        <f>+INDICE!$F$41</f>
        <v>DESARENADOR</v>
      </c>
      <c r="BB5" s="265" t="str">
        <f>+INDICE!$F$41</f>
        <v>DESARENADOR</v>
      </c>
      <c r="BC5" s="265" t="str">
        <f>+INDICE!$F$41</f>
        <v>DESARENADOR</v>
      </c>
      <c r="BD5" s="265" t="str">
        <f>+INDICE!$F$41</f>
        <v>DESARENADOR</v>
      </c>
      <c r="BE5" s="265" t="str">
        <f>+INDICE!$F$41</f>
        <v>DESARENADOR</v>
      </c>
      <c r="BF5" s="265" t="str">
        <f>+INDICE!$F$41</f>
        <v>DESARENADOR</v>
      </c>
      <c r="BG5" s="265" t="str">
        <f>+INDICE!$F$41</f>
        <v>DESARENADOR</v>
      </c>
      <c r="BH5" s="265" t="str">
        <f>+INDICE!$F$41</f>
        <v>DESARENADOR</v>
      </c>
      <c r="BI5" s="265" t="str">
        <f>+INDICE!$F$41</f>
        <v>DESARENADOR</v>
      </c>
      <c r="BJ5" s="265" t="str">
        <f>+INDICE!$F$41</f>
        <v>DESARENADOR</v>
      </c>
      <c r="BK5" s="265" t="str">
        <f>+INDICE!$F$41</f>
        <v>DESARENADOR</v>
      </c>
      <c r="BL5" s="265" t="str">
        <f>+INDICE!$F$41</f>
        <v>DESARENADOR</v>
      </c>
      <c r="BM5" s="265" t="str">
        <f>+INDICE!$F$41</f>
        <v>DESARENADOR</v>
      </c>
      <c r="BN5" s="265" t="str">
        <f>+INDICE!$F$41</f>
        <v>DESARENADOR</v>
      </c>
      <c r="BO5" s="265" t="str">
        <f>+INDICE!$F$41</f>
        <v>DESARENADOR</v>
      </c>
      <c r="BP5" s="265" t="str">
        <f>+INDICE!$F$41</f>
        <v>DESARENADOR</v>
      </c>
      <c r="BQ5" s="265" t="str">
        <f>+INDICE!$F$41</f>
        <v>DESARENADOR</v>
      </c>
      <c r="BR5" s="265" t="str">
        <f>+INDICE!$F$41</f>
        <v>DESARENADOR</v>
      </c>
      <c r="BS5" s="265" t="str">
        <f>+INDICE!$F$41</f>
        <v>DESARENADOR</v>
      </c>
      <c r="BT5" s="265" t="str">
        <f>+INDICE!$F$41</f>
        <v>DESARENADOR</v>
      </c>
      <c r="BU5" s="265" t="str">
        <f>+INDICE!$F$41</f>
        <v>DESARENADOR</v>
      </c>
      <c r="BV5" s="265" t="str">
        <f>+INDICE!$F$41</f>
        <v>DESARENADOR</v>
      </c>
      <c r="BW5" s="265" t="str">
        <f>+INDICE!$F$41</f>
        <v>DESARENADOR</v>
      </c>
      <c r="BX5" s="265" t="str">
        <f>+INDICE!$F$41</f>
        <v>DESARENADOR</v>
      </c>
      <c r="BY5" s="265" t="str">
        <f>+INDICE!$F$41</f>
        <v>DESARENADOR</v>
      </c>
      <c r="BZ5" s="265" t="str">
        <f>+INDICE!$F$41</f>
        <v>DESARENADOR</v>
      </c>
      <c r="CA5" s="265" t="str">
        <f>+INDICE!$F$41</f>
        <v>DESARENADOR</v>
      </c>
      <c r="CB5" s="265" t="str">
        <f>+INDICE!$F$41</f>
        <v>DESARENADOR</v>
      </c>
      <c r="CC5" s="265" t="str">
        <f>+INDICE!$F$41</f>
        <v>DESARENADOR</v>
      </c>
      <c r="CD5" s="265" t="str">
        <f>+INDICE!$F$41</f>
        <v>DESARENADOR</v>
      </c>
      <c r="CE5" s="265" t="str">
        <f>+INDICE!$F$41</f>
        <v>DESARENADOR</v>
      </c>
      <c r="CF5" s="265" t="str">
        <f>+INDICE!$F$41</f>
        <v>DESARENADOR</v>
      </c>
    </row>
    <row r="6" spans="3:84" ht="16.899999999999999" customHeight="1" thickBot="1" x14ac:dyDescent="0.35">
      <c r="C6" s="699"/>
      <c r="D6" s="264" t="s">
        <v>246</v>
      </c>
      <c r="E6" s="266" t="str">
        <f>+INDICE!$F$43</f>
        <v>DESILTER</v>
      </c>
      <c r="F6" s="265" t="str">
        <f>+INDICE!$F$43</f>
        <v>DESILTER</v>
      </c>
      <c r="G6" s="265" t="str">
        <f>+INDICE!$F$43</f>
        <v>DESILTER</v>
      </c>
      <c r="H6" s="265" t="str">
        <f>+INDICE!$F$43</f>
        <v>DESILTER</v>
      </c>
      <c r="I6" s="265" t="str">
        <f>+INDICE!$F$43</f>
        <v>DESILTER</v>
      </c>
      <c r="J6" s="265" t="str">
        <f>+INDICE!$F$43</f>
        <v>DESILTER</v>
      </c>
      <c r="K6" s="265" t="str">
        <f>+INDICE!$F$43</f>
        <v>DESILTER</v>
      </c>
      <c r="L6" s="265" t="str">
        <f>+INDICE!$F$43</f>
        <v>DESILTER</v>
      </c>
      <c r="M6" s="265" t="str">
        <f>+INDICE!$F$43</f>
        <v>DESILTER</v>
      </c>
      <c r="N6" s="265" t="str">
        <f>+INDICE!$F$43</f>
        <v>DESILTER</v>
      </c>
      <c r="O6" s="265" t="str">
        <f>+INDICE!$F$43</f>
        <v>DESILTER</v>
      </c>
      <c r="P6" s="265" t="str">
        <f>+INDICE!$F$43</f>
        <v>DESILTER</v>
      </c>
      <c r="Q6" s="265" t="str">
        <f>+INDICE!$F$43</f>
        <v>DESILTER</v>
      </c>
      <c r="R6" s="265" t="str">
        <f>+INDICE!$F$43</f>
        <v>DESILTER</v>
      </c>
      <c r="S6" s="265" t="str">
        <f>+INDICE!$F$43</f>
        <v>DESILTER</v>
      </c>
      <c r="T6" s="265" t="str">
        <f>+INDICE!$F$43</f>
        <v>DESILTER</v>
      </c>
      <c r="U6" s="265" t="str">
        <f>+INDICE!$F$43</f>
        <v>DESILTER</v>
      </c>
      <c r="V6" s="265" t="str">
        <f>+INDICE!$F$43</f>
        <v>DESILTER</v>
      </c>
      <c r="W6" s="265" t="str">
        <f>+INDICE!$F$43</f>
        <v>DESILTER</v>
      </c>
      <c r="X6" s="265" t="str">
        <f>+INDICE!$F$43</f>
        <v>DESILTER</v>
      </c>
      <c r="Y6" s="265" t="str">
        <f>+INDICE!$F$43</f>
        <v>DESILTER</v>
      </c>
      <c r="Z6" s="265" t="str">
        <f>+INDICE!$F$43</f>
        <v>DESILTER</v>
      </c>
      <c r="AA6" s="265" t="str">
        <f>+INDICE!$F$43</f>
        <v>DESILTER</v>
      </c>
      <c r="AB6" s="265" t="str">
        <f>+INDICE!$F$43</f>
        <v>DESILTER</v>
      </c>
      <c r="AC6" s="265" t="str">
        <f>+INDICE!$F$43</f>
        <v>DESILTER</v>
      </c>
      <c r="AD6" s="265" t="str">
        <f>+INDICE!$F$43</f>
        <v>DESILTER</v>
      </c>
      <c r="AE6" s="265" t="str">
        <f>+INDICE!$F$43</f>
        <v>DESILTER</v>
      </c>
      <c r="AF6" s="265" t="str">
        <f>+INDICE!$F$43</f>
        <v>DESILTER</v>
      </c>
      <c r="AG6" s="265" t="str">
        <f>+INDICE!$F$43</f>
        <v>DESILTER</v>
      </c>
      <c r="AH6" s="265" t="str">
        <f>+INDICE!$F$43</f>
        <v>DESILTER</v>
      </c>
      <c r="AI6" s="265" t="str">
        <f>+INDICE!$F$43</f>
        <v>DESILTER</v>
      </c>
      <c r="AJ6" s="265" t="str">
        <f>+INDICE!$F$43</f>
        <v>DESILTER</v>
      </c>
      <c r="AK6" s="265" t="str">
        <f>+INDICE!$F$43</f>
        <v>DESILTER</v>
      </c>
      <c r="AL6" s="265" t="str">
        <f>+INDICE!$F$43</f>
        <v>DESILTER</v>
      </c>
      <c r="AM6" s="265" t="str">
        <f>+INDICE!$F$43</f>
        <v>DESILTER</v>
      </c>
      <c r="AN6" s="265" t="str">
        <f>+INDICE!$F$43</f>
        <v>DESILTER</v>
      </c>
      <c r="AO6" s="265" t="str">
        <f>+INDICE!$F$43</f>
        <v>DESILTER</v>
      </c>
      <c r="AP6" s="265" t="str">
        <f>+INDICE!$F$43</f>
        <v>DESILTER</v>
      </c>
      <c r="AQ6" s="265" t="str">
        <f>+INDICE!$F$43</f>
        <v>DESILTER</v>
      </c>
      <c r="AR6" s="265" t="str">
        <f>+INDICE!$F$43</f>
        <v>DESILTER</v>
      </c>
      <c r="AS6" s="265" t="str">
        <f>+INDICE!$F$43</f>
        <v>DESILTER</v>
      </c>
      <c r="AT6" s="265" t="str">
        <f>+INDICE!$F$43</f>
        <v>DESILTER</v>
      </c>
      <c r="AU6" s="265" t="str">
        <f>+INDICE!$F$43</f>
        <v>DESILTER</v>
      </c>
      <c r="AV6" s="265" t="str">
        <f>+INDICE!$F$43</f>
        <v>DESILTER</v>
      </c>
      <c r="AW6" s="265" t="str">
        <f>+INDICE!$F$43</f>
        <v>DESILTER</v>
      </c>
      <c r="AX6" s="265" t="str">
        <f>+INDICE!$F$43</f>
        <v>DESILTER</v>
      </c>
      <c r="AY6" s="265" t="str">
        <f>+INDICE!$F$43</f>
        <v>DESILTER</v>
      </c>
      <c r="AZ6" s="265" t="str">
        <f>+INDICE!$F$43</f>
        <v>DESILTER</v>
      </c>
      <c r="BA6" s="265" t="str">
        <f>+INDICE!$F$43</f>
        <v>DESILTER</v>
      </c>
      <c r="BB6" s="265" t="str">
        <f>+INDICE!$F$43</f>
        <v>DESILTER</v>
      </c>
      <c r="BC6" s="265" t="str">
        <f>+INDICE!$F$43</f>
        <v>DESILTER</v>
      </c>
      <c r="BD6" s="265" t="str">
        <f>+INDICE!$F$43</f>
        <v>DESILTER</v>
      </c>
      <c r="BE6" s="265" t="str">
        <f>+INDICE!$F$43</f>
        <v>DESILTER</v>
      </c>
      <c r="BF6" s="265" t="str">
        <f>+INDICE!$F$43</f>
        <v>DESILTER</v>
      </c>
      <c r="BG6" s="265" t="str">
        <f>+INDICE!$F$43</f>
        <v>DESILTER</v>
      </c>
      <c r="BH6" s="265" t="str">
        <f>+INDICE!$F$43</f>
        <v>DESILTER</v>
      </c>
      <c r="BI6" s="265" t="str">
        <f>+INDICE!$F$43</f>
        <v>DESILTER</v>
      </c>
      <c r="BJ6" s="265" t="str">
        <f>+INDICE!$F$43</f>
        <v>DESILTER</v>
      </c>
      <c r="BK6" s="265" t="str">
        <f>+INDICE!$F$43</f>
        <v>DESILTER</v>
      </c>
      <c r="BL6" s="265" t="str">
        <f>+INDICE!$F$43</f>
        <v>DESILTER</v>
      </c>
      <c r="BM6" s="265" t="str">
        <f>+INDICE!$F$43</f>
        <v>DESILTER</v>
      </c>
      <c r="BN6" s="265" t="str">
        <f>+INDICE!$F$43</f>
        <v>DESILTER</v>
      </c>
      <c r="BO6" s="265" t="str">
        <f>+INDICE!$F$43</f>
        <v>DESILTER</v>
      </c>
      <c r="BP6" s="265" t="str">
        <f>+INDICE!$F$43</f>
        <v>DESILTER</v>
      </c>
      <c r="BQ6" s="265" t="str">
        <f>+INDICE!$F$43</f>
        <v>DESILTER</v>
      </c>
      <c r="BR6" s="265" t="str">
        <f>+INDICE!$F$43</f>
        <v>DESILTER</v>
      </c>
      <c r="BS6" s="265" t="str">
        <f>+INDICE!$F$43</f>
        <v>DESILTER</v>
      </c>
      <c r="BT6" s="265" t="str">
        <f>+INDICE!$F$43</f>
        <v>DESILTER</v>
      </c>
      <c r="BU6" s="265" t="str">
        <f>+INDICE!$F$43</f>
        <v>DESILTER</v>
      </c>
      <c r="BV6" s="265" t="str">
        <f>+INDICE!$F$43</f>
        <v>DESILTER</v>
      </c>
      <c r="BW6" s="265" t="str">
        <f>+INDICE!$F$43</f>
        <v>DESILTER</v>
      </c>
      <c r="BX6" s="265" t="str">
        <f>+INDICE!$F$43</f>
        <v>DESILTER</v>
      </c>
      <c r="BY6" s="265" t="str">
        <f>+INDICE!$F$43</f>
        <v>DESILTER</v>
      </c>
      <c r="BZ6" s="265" t="str">
        <f>+INDICE!$F$43</f>
        <v>DESILTER</v>
      </c>
      <c r="CA6" s="265" t="str">
        <f>+INDICE!$F$43</f>
        <v>DESILTER</v>
      </c>
      <c r="CB6" s="265" t="str">
        <f>+INDICE!$F$43</f>
        <v>DESILTER</v>
      </c>
      <c r="CC6" s="265" t="str">
        <f>+INDICE!$F$43</f>
        <v>DESILTER</v>
      </c>
      <c r="CD6" s="265" t="str">
        <f>+INDICE!$F$43</f>
        <v>DESILTER</v>
      </c>
      <c r="CE6" s="265" t="str">
        <f>+INDICE!$F$43</f>
        <v>DESILTER</v>
      </c>
      <c r="CF6" s="265" t="str">
        <f>+INDICE!$F$43</f>
        <v>DESILTER</v>
      </c>
    </row>
    <row r="7" spans="3:84" ht="16.899999999999999" customHeight="1" thickBot="1" x14ac:dyDescent="0.35">
      <c r="C7" s="699"/>
      <c r="D7" s="267" t="s">
        <v>241</v>
      </c>
      <c r="E7" s="265" t="str">
        <f>+'Base Datos'!$V$21</f>
        <v>CONTENEDOR</v>
      </c>
      <c r="F7" s="265" t="str">
        <f>+'Base Datos'!$V$21</f>
        <v>CONTENEDOR</v>
      </c>
      <c r="G7" s="265" t="str">
        <f>+'Base Datos'!$V$21</f>
        <v>CONTENEDOR</v>
      </c>
      <c r="H7" s="265" t="str">
        <f>+'Base Datos'!$V$21</f>
        <v>CONTENEDOR</v>
      </c>
      <c r="I7" s="265" t="str">
        <f>+'Base Datos'!$V$21</f>
        <v>CONTENEDOR</v>
      </c>
      <c r="J7" s="265" t="str">
        <f>+'Base Datos'!$V$21</f>
        <v>CONTENEDOR</v>
      </c>
      <c r="K7" s="265" t="str">
        <f>+'Base Datos'!$V$21</f>
        <v>CONTENEDOR</v>
      </c>
      <c r="L7" s="265" t="str">
        <f>+'Base Datos'!$V$21</f>
        <v>CONTENEDOR</v>
      </c>
      <c r="M7" s="265" t="str">
        <f>+'Base Datos'!$V$21</f>
        <v>CONTENEDOR</v>
      </c>
      <c r="N7" s="265" t="str">
        <f>+'Base Datos'!$V$21</f>
        <v>CONTENEDOR</v>
      </c>
      <c r="O7" s="265" t="str">
        <f>+'Base Datos'!$V$21</f>
        <v>CONTENEDOR</v>
      </c>
      <c r="P7" s="265" t="str">
        <f>+'Base Datos'!$V$21</f>
        <v>CONTENEDOR</v>
      </c>
      <c r="Q7" s="265" t="str">
        <f>+'Base Datos'!$V$21</f>
        <v>CONTENEDOR</v>
      </c>
      <c r="R7" s="265" t="str">
        <f>+'Base Datos'!$V$21</f>
        <v>CONTENEDOR</v>
      </c>
      <c r="S7" s="265" t="str">
        <f>+'Base Datos'!$V$21</f>
        <v>CONTENEDOR</v>
      </c>
      <c r="T7" s="265" t="str">
        <f>+'Base Datos'!$V$21</f>
        <v>CONTENEDOR</v>
      </c>
      <c r="U7" s="265" t="str">
        <f>+'Base Datos'!$V$21</f>
        <v>CONTENEDOR</v>
      </c>
      <c r="V7" s="265" t="str">
        <f>+'Base Datos'!$V$21</f>
        <v>CONTENEDOR</v>
      </c>
      <c r="W7" s="265" t="str">
        <f>+'Base Datos'!$V$21</f>
        <v>CONTENEDOR</v>
      </c>
      <c r="X7" s="265" t="str">
        <f>+'Base Datos'!$V$21</f>
        <v>CONTENEDOR</v>
      </c>
      <c r="Y7" s="265" t="str">
        <f>+'Base Datos'!$V$21</f>
        <v>CONTENEDOR</v>
      </c>
      <c r="Z7" s="265" t="str">
        <f>+'Base Datos'!$V$21</f>
        <v>CONTENEDOR</v>
      </c>
      <c r="AA7" s="265" t="str">
        <f>+'Base Datos'!$V$21</f>
        <v>CONTENEDOR</v>
      </c>
      <c r="AB7" s="265" t="str">
        <f>+'Base Datos'!$V$21</f>
        <v>CONTENEDOR</v>
      </c>
      <c r="AC7" s="265" t="str">
        <f>+'Base Datos'!$V$21</f>
        <v>CONTENEDOR</v>
      </c>
      <c r="AD7" s="265" t="str">
        <f>+'Base Datos'!$V$21</f>
        <v>CONTENEDOR</v>
      </c>
      <c r="AE7" s="265" t="str">
        <f>+'Base Datos'!$V$21</f>
        <v>CONTENEDOR</v>
      </c>
      <c r="AF7" s="265" t="str">
        <f>+'Base Datos'!$V$21</f>
        <v>CONTENEDOR</v>
      </c>
      <c r="AG7" s="265" t="str">
        <f>+'Base Datos'!$V$21</f>
        <v>CONTENEDOR</v>
      </c>
      <c r="AH7" s="265" t="str">
        <f>+'Base Datos'!$V$21</f>
        <v>CONTENEDOR</v>
      </c>
      <c r="AI7" s="265" t="str">
        <f>+'Base Datos'!$V$21</f>
        <v>CONTENEDOR</v>
      </c>
      <c r="AJ7" s="265" t="str">
        <f>+'Base Datos'!$V$21</f>
        <v>CONTENEDOR</v>
      </c>
      <c r="AK7" s="265" t="str">
        <f>+'Base Datos'!$V$21</f>
        <v>CONTENEDOR</v>
      </c>
      <c r="AL7" s="265" t="str">
        <f>+'Base Datos'!$V$21</f>
        <v>CONTENEDOR</v>
      </c>
      <c r="AM7" s="265" t="str">
        <f>+'Base Datos'!$V$21</f>
        <v>CONTENEDOR</v>
      </c>
      <c r="AN7" s="265" t="str">
        <f>+'Base Datos'!$V$21</f>
        <v>CONTENEDOR</v>
      </c>
      <c r="AO7" s="265" t="str">
        <f>+'Base Datos'!$V$21</f>
        <v>CONTENEDOR</v>
      </c>
      <c r="AP7" s="265" t="str">
        <f>+'Base Datos'!$V$21</f>
        <v>CONTENEDOR</v>
      </c>
      <c r="AQ7" s="265" t="str">
        <f>+'Base Datos'!$V$21</f>
        <v>CONTENEDOR</v>
      </c>
      <c r="AR7" s="265" t="str">
        <f>+'Base Datos'!$V$21</f>
        <v>CONTENEDOR</v>
      </c>
      <c r="AS7" s="265" t="str">
        <f>+'Base Datos'!$V$21</f>
        <v>CONTENEDOR</v>
      </c>
      <c r="AT7" s="265" t="str">
        <f>+'Base Datos'!$V$21</f>
        <v>CONTENEDOR</v>
      </c>
      <c r="AU7" s="265" t="str">
        <f>+'Base Datos'!$V$21</f>
        <v>CONTENEDOR</v>
      </c>
      <c r="AV7" s="265" t="str">
        <f>+'Base Datos'!$V$21</f>
        <v>CONTENEDOR</v>
      </c>
      <c r="AW7" s="265" t="str">
        <f>+'Base Datos'!$V$21</f>
        <v>CONTENEDOR</v>
      </c>
      <c r="AX7" s="265" t="str">
        <f>+'Base Datos'!$V$21</f>
        <v>CONTENEDOR</v>
      </c>
      <c r="AY7" s="265" t="str">
        <f>+'Base Datos'!$V$21</f>
        <v>CONTENEDOR</v>
      </c>
      <c r="AZ7" s="265" t="str">
        <f>+'Base Datos'!$V$21</f>
        <v>CONTENEDOR</v>
      </c>
      <c r="BA7" s="265" t="str">
        <f>+'Base Datos'!$V$21</f>
        <v>CONTENEDOR</v>
      </c>
      <c r="BB7" s="265" t="str">
        <f>+'Base Datos'!$V$21</f>
        <v>CONTENEDOR</v>
      </c>
      <c r="BC7" s="265" t="str">
        <f>+'Base Datos'!$V$21</f>
        <v>CONTENEDOR</v>
      </c>
      <c r="BD7" s="265" t="str">
        <f>+'Base Datos'!$V$21</f>
        <v>CONTENEDOR</v>
      </c>
      <c r="BE7" s="265" t="str">
        <f>+'Base Datos'!$V$21</f>
        <v>CONTENEDOR</v>
      </c>
      <c r="BF7" s="265" t="str">
        <f>+'Base Datos'!$V$21</f>
        <v>CONTENEDOR</v>
      </c>
      <c r="BG7" s="265" t="str">
        <f>+'Base Datos'!$V$21</f>
        <v>CONTENEDOR</v>
      </c>
      <c r="BH7" s="265" t="str">
        <f>+'Base Datos'!$V$21</f>
        <v>CONTENEDOR</v>
      </c>
      <c r="BI7" s="265" t="str">
        <f>+'Base Datos'!$V$21</f>
        <v>CONTENEDOR</v>
      </c>
      <c r="BJ7" s="265" t="str">
        <f>+'Base Datos'!$V$21</f>
        <v>CONTENEDOR</v>
      </c>
      <c r="BK7" s="265" t="str">
        <f>+'Base Datos'!$V$21</f>
        <v>CONTENEDOR</v>
      </c>
      <c r="BL7" s="265" t="str">
        <f>+'Base Datos'!$V$21</f>
        <v>CONTENEDOR</v>
      </c>
      <c r="BM7" s="265" t="str">
        <f>+'Base Datos'!$V$21</f>
        <v>CONTENEDOR</v>
      </c>
      <c r="BN7" s="265" t="str">
        <f>+'Base Datos'!$V$21</f>
        <v>CONTENEDOR</v>
      </c>
      <c r="BO7" s="265" t="str">
        <f>+'Base Datos'!$V$21</f>
        <v>CONTENEDOR</v>
      </c>
      <c r="BP7" s="265" t="str">
        <f>+'Base Datos'!$V$21</f>
        <v>CONTENEDOR</v>
      </c>
      <c r="BQ7" s="265" t="str">
        <f>+'Base Datos'!$V$21</f>
        <v>CONTENEDOR</v>
      </c>
      <c r="BR7" s="265" t="str">
        <f>+'Base Datos'!$V$21</f>
        <v>CONTENEDOR</v>
      </c>
      <c r="BS7" s="265" t="str">
        <f>+'Base Datos'!$V$21</f>
        <v>CONTENEDOR</v>
      </c>
      <c r="BT7" s="265" t="str">
        <f>+'Base Datos'!$V$21</f>
        <v>CONTENEDOR</v>
      </c>
      <c r="BU7" s="265" t="str">
        <f>+'Base Datos'!$V$21</f>
        <v>CONTENEDOR</v>
      </c>
      <c r="BV7" s="265" t="str">
        <f>+'Base Datos'!$V$21</f>
        <v>CONTENEDOR</v>
      </c>
      <c r="BW7" s="265" t="str">
        <f>+'Base Datos'!$V$21</f>
        <v>CONTENEDOR</v>
      </c>
      <c r="BX7" s="265" t="str">
        <f>+'Base Datos'!$V$21</f>
        <v>CONTENEDOR</v>
      </c>
      <c r="BY7" s="265" t="str">
        <f>+'Base Datos'!$V$21</f>
        <v>CONTENEDOR</v>
      </c>
      <c r="BZ7" s="265" t="str">
        <f>+'Base Datos'!$V$21</f>
        <v>CONTENEDOR</v>
      </c>
      <c r="CA7" s="265" t="str">
        <f>+'Base Datos'!$V$21</f>
        <v>CONTENEDOR</v>
      </c>
      <c r="CB7" s="265" t="str">
        <f>+'Base Datos'!$V$21</f>
        <v>CONTENEDOR</v>
      </c>
      <c r="CC7" s="265" t="str">
        <f>+'Base Datos'!$V$21</f>
        <v>CONTENEDOR</v>
      </c>
      <c r="CD7" s="265" t="str">
        <f>+'Base Datos'!$V$21</f>
        <v>CONTENEDOR</v>
      </c>
      <c r="CE7" s="265" t="str">
        <f>+'Base Datos'!$V$21</f>
        <v>CONTENEDOR</v>
      </c>
      <c r="CF7" s="265" t="str">
        <f>+'Base Datos'!$V$21</f>
        <v>CONTENEDOR</v>
      </c>
    </row>
    <row r="8" spans="3:84" ht="12" customHeight="1" thickBot="1" x14ac:dyDescent="0.35">
      <c r="C8" s="699"/>
      <c r="D8" s="699"/>
      <c r="E8" s="754">
        <f>+IF(E2=0,"",GENERALES!E10)</f>
        <v>6.75</v>
      </c>
      <c r="F8" s="754">
        <f>+IF(F2=0,"",GENERALES!F10)</f>
        <v>6.75</v>
      </c>
      <c r="G8" s="754">
        <f>+IF(G2=0,"",GENERALES!G10)</f>
        <v>6.75</v>
      </c>
      <c r="H8" s="754">
        <f>+IF(H2=0,"",GENERALES!H10)</f>
        <v>6.75</v>
      </c>
      <c r="I8" s="754">
        <f>+IF(I2=0,"",GENERALES!I10)</f>
        <v>6.75</v>
      </c>
      <c r="J8" s="754">
        <f>+IF(J2=0,"",GENERALES!J10)</f>
        <v>6.75</v>
      </c>
      <c r="K8" s="754">
        <f>+IF(K2=0,"",GENERALES!K10)</f>
        <v>6.75</v>
      </c>
      <c r="L8" s="754">
        <f>+IF(L2=0,"",GENERALES!L10)</f>
        <v>6.75</v>
      </c>
      <c r="M8" s="754">
        <f>+IF(M2=0,"",GENERALES!M10)</f>
        <v>6.75</v>
      </c>
      <c r="N8" s="754">
        <f>+IF(N2=0,"",GENERALES!N10)</f>
        <v>6.75</v>
      </c>
      <c r="O8" s="754">
        <f>+IF(O2=0,"",GENERALES!O10)</f>
        <v>6.75</v>
      </c>
      <c r="P8" s="754">
        <f>+IF(P2=0,"",GENERALES!P10)</f>
        <v>6.75</v>
      </c>
      <c r="Q8" s="754" t="str">
        <f>+IF(Q2=0,"",GENERALES!Q10)</f>
        <v/>
      </c>
      <c r="R8" s="754" t="str">
        <f>+IF(R2=0,"",GENERALES!R10)</f>
        <v/>
      </c>
      <c r="S8" s="754" t="str">
        <f>+IF(S2=0,"",GENERALES!S10)</f>
        <v/>
      </c>
      <c r="T8" s="754" t="str">
        <f>+IF(T2=0,"",GENERALES!T10)</f>
        <v/>
      </c>
      <c r="U8" s="754" t="str">
        <f>+IF(U2=0,"",GENERALES!U10)</f>
        <v/>
      </c>
      <c r="V8" s="754" t="str">
        <f>+IF(V2=0,"",GENERALES!V10)</f>
        <v/>
      </c>
      <c r="W8" s="754" t="str">
        <f>+IF(W2=0,"",GENERALES!W10)</f>
        <v/>
      </c>
      <c r="X8" s="754" t="str">
        <f>+IF(X2=0,"",GENERALES!X10)</f>
        <v/>
      </c>
      <c r="Y8" s="754" t="str">
        <f>+IF(Y2=0,"",GENERALES!Y10)</f>
        <v/>
      </c>
      <c r="Z8" s="754" t="str">
        <f>+IF(Z2=0,"",GENERALES!Z10)</f>
        <v/>
      </c>
      <c r="AA8" s="754" t="str">
        <f>+IF(AA2=0,"",GENERALES!AA10)</f>
        <v/>
      </c>
      <c r="AB8" s="754" t="str">
        <f>+IF(AB2=0,"",GENERALES!AB10)</f>
        <v/>
      </c>
      <c r="AC8" s="754" t="str">
        <f>+IF(AC2=0,"",GENERALES!AC10)</f>
        <v/>
      </c>
      <c r="AD8" s="754" t="str">
        <f>+IF(AD2=0,"",GENERALES!AD10)</f>
        <v/>
      </c>
      <c r="AE8" s="754" t="str">
        <f>+IF(AE2=0,"",GENERALES!AE10)</f>
        <v/>
      </c>
      <c r="AF8" s="754" t="str">
        <f>+IF(AF2=0,"",GENERALES!AF10)</f>
        <v/>
      </c>
      <c r="AG8" s="754" t="str">
        <f>+IF(AG2=0,"",GENERALES!AG10)</f>
        <v/>
      </c>
      <c r="AH8" s="754" t="str">
        <f>+IF(AH2=0,"",GENERALES!AH10)</f>
        <v/>
      </c>
      <c r="AI8" s="754" t="str">
        <f>+IF(AI2=0,"",GENERALES!AI10)</f>
        <v/>
      </c>
      <c r="AJ8" s="754" t="str">
        <f>+IF(AJ2=0,"",GENERALES!AJ10)</f>
        <v/>
      </c>
      <c r="AK8" s="754" t="str">
        <f>+IF(AK2=0,"",GENERALES!AK10)</f>
        <v/>
      </c>
      <c r="AL8" s="754" t="str">
        <f>+IF(AL2=0,"",GENERALES!AL10)</f>
        <v/>
      </c>
      <c r="AM8" s="754" t="str">
        <f>+IF(AM2=0,"",GENERALES!AM10)</f>
        <v/>
      </c>
      <c r="AN8" s="754" t="str">
        <f>+IF(AN2=0,"",GENERALES!AN10)</f>
        <v/>
      </c>
      <c r="AO8" s="754" t="str">
        <f>+IF(AO2=0,"",GENERALES!AO10)</f>
        <v/>
      </c>
      <c r="AP8" s="754" t="str">
        <f>+IF(AP2=0,"",GENERALES!AP10)</f>
        <v/>
      </c>
      <c r="AQ8" s="754" t="str">
        <f>+IF(AQ2=0,"",GENERALES!AQ10)</f>
        <v/>
      </c>
      <c r="AR8" s="754" t="str">
        <f>+IF(AR2=0,"",GENERALES!AR10)</f>
        <v/>
      </c>
      <c r="AS8" s="754" t="str">
        <f>+IF(AS2=0,"",GENERALES!AS10)</f>
        <v/>
      </c>
      <c r="AT8" s="754" t="str">
        <f>+IF(AT2=0,"",GENERALES!AT10)</f>
        <v/>
      </c>
      <c r="AU8" s="754" t="str">
        <f>+IF(AU2=0,"",GENERALES!AU10)</f>
        <v/>
      </c>
      <c r="AV8" s="754" t="str">
        <f>+IF(AV2=0,"",GENERALES!AV10)</f>
        <v/>
      </c>
      <c r="AW8" s="754" t="str">
        <f>+IF(AW2=0,"",GENERALES!AW10)</f>
        <v/>
      </c>
      <c r="AX8" s="754" t="str">
        <f>+IF(AX2=0,"",GENERALES!AX10)</f>
        <v/>
      </c>
      <c r="AY8" s="754" t="str">
        <f>+IF(AY2=0,"",GENERALES!AY10)</f>
        <v/>
      </c>
      <c r="AZ8" s="754" t="str">
        <f>+IF(AZ2=0,"",GENERALES!AZ10)</f>
        <v/>
      </c>
      <c r="BA8" s="754" t="str">
        <f>+IF(BA2=0,"",GENERALES!BA10)</f>
        <v/>
      </c>
      <c r="BB8" s="754" t="str">
        <f>+IF(BB2=0,"",GENERALES!BB10)</f>
        <v/>
      </c>
      <c r="BC8" s="754" t="str">
        <f>+IF(BC2=0,"",GENERALES!BC10)</f>
        <v/>
      </c>
      <c r="BD8" s="754" t="str">
        <f>+IF(BD2=0,"",GENERALES!BD10)</f>
        <v/>
      </c>
      <c r="BE8" s="754" t="str">
        <f>+IF(BE2=0,"",GENERALES!BE10)</f>
        <v/>
      </c>
      <c r="BF8" s="754" t="str">
        <f>+IF(BF2=0,"",GENERALES!BF10)</f>
        <v/>
      </c>
      <c r="BG8" s="754" t="str">
        <f>+IF(BG2=0,"",GENERALES!BG10)</f>
        <v/>
      </c>
      <c r="BH8" s="754" t="str">
        <f>+IF(BH2=0,"",GENERALES!BH10)</f>
        <v/>
      </c>
      <c r="BI8" s="754" t="str">
        <f>+IF(BI2=0,"",GENERALES!BI10)</f>
        <v/>
      </c>
      <c r="BJ8" s="754" t="str">
        <f>+IF(BJ2=0,"",GENERALES!BJ10)</f>
        <v/>
      </c>
      <c r="BK8" s="754" t="str">
        <f>+IF(BK2=0,"",GENERALES!BK10)</f>
        <v/>
      </c>
      <c r="BL8" s="754" t="str">
        <f>+IF(BL2=0,"",GENERALES!BL10)</f>
        <v/>
      </c>
      <c r="BM8" s="754" t="str">
        <f>+IF(BM2=0,"",GENERALES!BM10)</f>
        <v/>
      </c>
      <c r="BN8" s="754" t="str">
        <f>+IF(BN2=0,"",GENERALES!BN10)</f>
        <v/>
      </c>
      <c r="BO8" s="754" t="str">
        <f>+IF(BO2=0,"",GENERALES!BO10)</f>
        <v/>
      </c>
      <c r="BP8" s="754" t="str">
        <f>+IF(BP2=0,"",GENERALES!BP10)</f>
        <v/>
      </c>
      <c r="BQ8" s="754" t="str">
        <f>+IF(BQ2=0,"",GENERALES!BQ10)</f>
        <v/>
      </c>
      <c r="BR8" s="754" t="str">
        <f>+IF(BR2=0,"",GENERALES!BR10)</f>
        <v/>
      </c>
      <c r="BS8" s="754" t="str">
        <f>+IF(BS2=0,"",GENERALES!BS10)</f>
        <v/>
      </c>
      <c r="BT8" s="754" t="str">
        <f>+IF(BT2=0,"",GENERALES!BT10)</f>
        <v/>
      </c>
      <c r="BU8" s="754" t="str">
        <f>+IF(BU2=0,"",GENERALES!BU10)</f>
        <v/>
      </c>
      <c r="BV8" s="754" t="str">
        <f>+IF(BV2=0,"",GENERALES!BV10)</f>
        <v/>
      </c>
      <c r="BW8" s="754" t="str">
        <f>+IF(BW2=0,"",GENERALES!BW10)</f>
        <v/>
      </c>
      <c r="BX8" s="754" t="str">
        <f>+IF(BX2=0,"",GENERALES!BX10)</f>
        <v/>
      </c>
      <c r="BY8" s="754" t="str">
        <f>+IF(BY2=0,"",GENERALES!BY10)</f>
        <v/>
      </c>
      <c r="BZ8" s="754" t="str">
        <f>+IF(BZ2=0,"",GENERALES!BZ10)</f>
        <v/>
      </c>
      <c r="CA8" s="754" t="str">
        <f>+IF(CA2=0,"",GENERALES!CA10)</f>
        <v/>
      </c>
      <c r="CB8" s="754" t="str">
        <f>+IF(CB2=0,"",GENERALES!CB10)</f>
        <v/>
      </c>
      <c r="CC8" s="754" t="str">
        <f>+IF(CC2=0,"",GENERALES!CC10)</f>
        <v/>
      </c>
      <c r="CD8" s="754" t="str">
        <f>+IF(CD2=0,"",GENERALES!CD10)</f>
        <v/>
      </c>
      <c r="CE8" s="754" t="str">
        <f>+IF(CE2=0,"",GENERALES!CE10)</f>
        <v/>
      </c>
      <c r="CF8" s="754" t="str">
        <f>+IF(CF2=0,"",GENERALES!CF10)</f>
        <v/>
      </c>
    </row>
    <row r="9" spans="3:84" ht="17.25" hidden="1" thickBot="1" x14ac:dyDescent="0.35">
      <c r="C9" s="699"/>
      <c r="D9" s="226" t="s">
        <v>27</v>
      </c>
      <c r="E9" s="197">
        <f>+LODO!E42</f>
        <v>0.84</v>
      </c>
      <c r="F9" s="197">
        <f>+LODO!F42</f>
        <v>0.84</v>
      </c>
      <c r="G9" s="197">
        <f>+LODO!G42</f>
        <v>0.84</v>
      </c>
      <c r="H9" s="197">
        <f>+LODO!H42</f>
        <v>0.84</v>
      </c>
      <c r="I9" s="197">
        <f>+LODO!I42</f>
        <v>0.84</v>
      </c>
      <c r="J9" s="197">
        <f>+LODO!J42</f>
        <v>0.84</v>
      </c>
      <c r="K9" s="197">
        <f>+LODO!K42</f>
        <v>0.84</v>
      </c>
      <c r="L9" s="197">
        <f>+LODO!L42</f>
        <v>0.84</v>
      </c>
      <c r="M9" s="197">
        <f>+LODO!M42</f>
        <v>0.84</v>
      </c>
      <c r="N9" s="197">
        <f>+LODO!N42</f>
        <v>0.84</v>
      </c>
      <c r="O9" s="197">
        <f>+LODO!O42</f>
        <v>0.84</v>
      </c>
      <c r="P9" s="197">
        <f>+LODO!P42</f>
        <v>0.84</v>
      </c>
      <c r="Q9" s="197">
        <f>+LODO!Q42</f>
        <v>0</v>
      </c>
      <c r="R9" s="197">
        <f>+LODO!R42</f>
        <v>0</v>
      </c>
      <c r="S9" s="197">
        <f>+LODO!S42</f>
        <v>0</v>
      </c>
      <c r="T9" s="197">
        <f>+LODO!T42</f>
        <v>0</v>
      </c>
      <c r="U9" s="197">
        <f>+LODO!U42</f>
        <v>0</v>
      </c>
      <c r="V9" s="197">
        <f>+LODO!V42</f>
        <v>0</v>
      </c>
      <c r="W9" s="197">
        <f>+LODO!W42</f>
        <v>0</v>
      </c>
      <c r="X9" s="197">
        <f>+LODO!X42</f>
        <v>0</v>
      </c>
      <c r="Y9" s="197">
        <f>+LODO!Y42</f>
        <v>0</v>
      </c>
      <c r="Z9" s="197">
        <f>+LODO!Z42</f>
        <v>0</v>
      </c>
      <c r="AA9" s="197">
        <f>+LODO!AA42</f>
        <v>0</v>
      </c>
      <c r="AB9" s="197">
        <f>+LODO!AB42</f>
        <v>0</v>
      </c>
      <c r="AC9" s="197">
        <f>+LODO!AC42</f>
        <v>0</v>
      </c>
      <c r="AD9" s="197">
        <f>+LODO!AD42</f>
        <v>0</v>
      </c>
      <c r="AE9" s="197">
        <f>+LODO!AE42</f>
        <v>0</v>
      </c>
      <c r="AF9" s="197">
        <f>+LODO!AF42</f>
        <v>0</v>
      </c>
      <c r="AG9" s="197">
        <f>+LODO!AG42</f>
        <v>0</v>
      </c>
      <c r="AH9" s="197">
        <f>+LODO!AH42</f>
        <v>0</v>
      </c>
      <c r="AI9" s="197">
        <f>+LODO!AI42</f>
        <v>0</v>
      </c>
      <c r="AJ9" s="197">
        <f>+LODO!AJ42</f>
        <v>0</v>
      </c>
      <c r="AK9" s="197">
        <f>+LODO!AK42</f>
        <v>0</v>
      </c>
      <c r="AL9" s="197">
        <f>+LODO!AL42</f>
        <v>0</v>
      </c>
      <c r="AM9" s="197">
        <f>+LODO!AM42</f>
        <v>0</v>
      </c>
      <c r="AN9" s="197">
        <f>+LODO!AN42</f>
        <v>0</v>
      </c>
      <c r="AO9" s="197">
        <f>+LODO!AO42</f>
        <v>0</v>
      </c>
      <c r="AP9" s="197">
        <f>+LODO!AP42</f>
        <v>0</v>
      </c>
      <c r="AQ9" s="197">
        <f>+LODO!AQ42</f>
        <v>0</v>
      </c>
      <c r="AR9" s="197">
        <f>+LODO!AR42</f>
        <v>0</v>
      </c>
      <c r="AS9" s="197">
        <f>+LODO!AS42</f>
        <v>0</v>
      </c>
      <c r="AT9" s="197">
        <f>+LODO!AT42</f>
        <v>0</v>
      </c>
      <c r="AU9" s="197">
        <f>+LODO!AU42</f>
        <v>0</v>
      </c>
      <c r="AV9" s="197">
        <f>+LODO!AV42</f>
        <v>0</v>
      </c>
      <c r="AW9" s="197">
        <f>+LODO!AW42</f>
        <v>0</v>
      </c>
      <c r="AX9" s="197">
        <f>+LODO!AX42</f>
        <v>0</v>
      </c>
      <c r="AY9" s="197">
        <f>+LODO!AY42</f>
        <v>0</v>
      </c>
      <c r="AZ9" s="197">
        <f>+LODO!AZ42</f>
        <v>0</v>
      </c>
      <c r="BA9" s="197">
        <f>+LODO!BA42</f>
        <v>0</v>
      </c>
      <c r="BB9" s="197">
        <f>+LODO!BB42</f>
        <v>0</v>
      </c>
      <c r="BC9" s="197">
        <f>+LODO!BC42</f>
        <v>0</v>
      </c>
      <c r="BD9" s="197">
        <f>+LODO!BD42</f>
        <v>0</v>
      </c>
      <c r="BE9" s="197">
        <f>+LODO!BE42</f>
        <v>0</v>
      </c>
      <c r="BF9" s="197">
        <f>+LODO!BF42</f>
        <v>0</v>
      </c>
      <c r="BG9" s="197">
        <f>+LODO!BG42</f>
        <v>0</v>
      </c>
      <c r="BH9" s="197">
        <f>+LODO!BH42</f>
        <v>0</v>
      </c>
      <c r="BI9" s="197">
        <f>+LODO!BI42</f>
        <v>0</v>
      </c>
      <c r="BJ9" s="197">
        <f>+LODO!BJ42</f>
        <v>0</v>
      </c>
      <c r="BK9" s="197">
        <f>+LODO!BK42</f>
        <v>0</v>
      </c>
      <c r="BL9" s="197">
        <f>+LODO!BL42</f>
        <v>0</v>
      </c>
      <c r="BM9" s="197">
        <f>+LODO!BM42</f>
        <v>0</v>
      </c>
      <c r="BN9" s="197">
        <f>+LODO!BN42</f>
        <v>0</v>
      </c>
      <c r="BO9" s="197">
        <f>+LODO!BO42</f>
        <v>0</v>
      </c>
      <c r="BP9" s="197">
        <f>+LODO!BP42</f>
        <v>0</v>
      </c>
      <c r="BQ9" s="197">
        <f>+LODO!BQ42</f>
        <v>0</v>
      </c>
      <c r="BR9" s="197">
        <f>+LODO!BR42</f>
        <v>0</v>
      </c>
      <c r="BS9" s="197">
        <f>+LODO!BS42</f>
        <v>0</v>
      </c>
      <c r="BT9" s="197">
        <f>+LODO!BT42</f>
        <v>0</v>
      </c>
      <c r="BU9" s="197">
        <f>+LODO!BU42</f>
        <v>0</v>
      </c>
      <c r="BV9" s="197">
        <f>+LODO!BV42</f>
        <v>0</v>
      </c>
      <c r="BW9" s="197">
        <f>+LODO!BW42</f>
        <v>0</v>
      </c>
      <c r="BX9" s="197">
        <f>+LODO!BX42</f>
        <v>0</v>
      </c>
      <c r="BY9" s="197">
        <f>+LODO!BY42</f>
        <v>0</v>
      </c>
      <c r="BZ9" s="197">
        <f>+LODO!BZ42</f>
        <v>0</v>
      </c>
      <c r="CA9" s="197">
        <f>+LODO!CA42</f>
        <v>0</v>
      </c>
      <c r="CB9" s="197">
        <f>+LODO!CB42</f>
        <v>0</v>
      </c>
      <c r="CC9" s="197">
        <f>+LODO!CC42</f>
        <v>0</v>
      </c>
      <c r="CD9" s="197">
        <f>+LODO!CD42</f>
        <v>0</v>
      </c>
      <c r="CE9" s="197">
        <f>+LODO!CE42</f>
        <v>0</v>
      </c>
      <c r="CF9" s="197">
        <f>+LODO!CF42</f>
        <v>0</v>
      </c>
    </row>
    <row r="10" spans="3:84" ht="17.25" hidden="1" thickBot="1" x14ac:dyDescent="0.35">
      <c r="C10" s="699"/>
      <c r="D10" s="226" t="s">
        <v>24</v>
      </c>
      <c r="E10" s="197">
        <f>+LODO!E43</f>
        <v>4.2</v>
      </c>
      <c r="F10" s="197">
        <f>+LODO!F43</f>
        <v>4.2</v>
      </c>
      <c r="G10" s="197">
        <f>+LODO!G43</f>
        <v>4.2</v>
      </c>
      <c r="H10" s="197">
        <f>+LODO!H43</f>
        <v>4.2</v>
      </c>
      <c r="I10" s="197">
        <f>+LODO!I43</f>
        <v>4.2</v>
      </c>
      <c r="J10" s="197">
        <f>+LODO!J43</f>
        <v>4.2</v>
      </c>
      <c r="K10" s="197">
        <f>+LODO!K43</f>
        <v>4.2</v>
      </c>
      <c r="L10" s="197">
        <f>+LODO!L43</f>
        <v>4.2</v>
      </c>
      <c r="M10" s="197">
        <f>+LODO!M43</f>
        <v>4.2</v>
      </c>
      <c r="N10" s="197">
        <f>+LODO!N43</f>
        <v>4.2</v>
      </c>
      <c r="O10" s="197">
        <f>+LODO!O43</f>
        <v>4.2</v>
      </c>
      <c r="P10" s="197">
        <f>+LODO!P43</f>
        <v>4.2</v>
      </c>
      <c r="Q10" s="197">
        <f>+LODO!Q43</f>
        <v>0</v>
      </c>
      <c r="R10" s="197">
        <f>+LODO!R43</f>
        <v>0</v>
      </c>
      <c r="S10" s="197">
        <f>+LODO!S43</f>
        <v>0</v>
      </c>
      <c r="T10" s="197">
        <f>+LODO!T43</f>
        <v>0</v>
      </c>
      <c r="U10" s="197">
        <f>+LODO!U43</f>
        <v>0</v>
      </c>
      <c r="V10" s="197">
        <f>+LODO!V43</f>
        <v>0</v>
      </c>
      <c r="W10" s="197">
        <f>+LODO!W43</f>
        <v>0</v>
      </c>
      <c r="X10" s="197">
        <f>+LODO!X43</f>
        <v>0</v>
      </c>
      <c r="Y10" s="197">
        <f>+LODO!Y43</f>
        <v>0</v>
      </c>
      <c r="Z10" s="197">
        <f>+LODO!Z43</f>
        <v>0</v>
      </c>
      <c r="AA10" s="197">
        <f>+LODO!AA43</f>
        <v>0</v>
      </c>
      <c r="AB10" s="197">
        <f>+LODO!AB43</f>
        <v>0</v>
      </c>
      <c r="AC10" s="197">
        <f>+LODO!AC43</f>
        <v>0</v>
      </c>
      <c r="AD10" s="197">
        <f>+LODO!AD43</f>
        <v>0</v>
      </c>
      <c r="AE10" s="197">
        <f>+LODO!AE43</f>
        <v>0</v>
      </c>
      <c r="AF10" s="197">
        <f>+LODO!AF43</f>
        <v>0</v>
      </c>
      <c r="AG10" s="197">
        <f>+LODO!AG43</f>
        <v>0</v>
      </c>
      <c r="AH10" s="197">
        <f>+LODO!AH43</f>
        <v>0</v>
      </c>
      <c r="AI10" s="197">
        <f>+LODO!AI43</f>
        <v>0</v>
      </c>
      <c r="AJ10" s="197">
        <f>+LODO!AJ43</f>
        <v>0</v>
      </c>
      <c r="AK10" s="197">
        <f>+LODO!AK43</f>
        <v>0</v>
      </c>
      <c r="AL10" s="197">
        <f>+LODO!AL43</f>
        <v>0</v>
      </c>
      <c r="AM10" s="197">
        <f>+LODO!AM43</f>
        <v>0</v>
      </c>
      <c r="AN10" s="197">
        <f>+LODO!AN43</f>
        <v>0</v>
      </c>
      <c r="AO10" s="197">
        <f>+LODO!AO43</f>
        <v>0</v>
      </c>
      <c r="AP10" s="197">
        <f>+LODO!AP43</f>
        <v>0</v>
      </c>
      <c r="AQ10" s="197">
        <f>+LODO!AQ43</f>
        <v>0</v>
      </c>
      <c r="AR10" s="197">
        <f>+LODO!AR43</f>
        <v>0</v>
      </c>
      <c r="AS10" s="197">
        <f>+LODO!AS43</f>
        <v>0</v>
      </c>
      <c r="AT10" s="197">
        <f>+LODO!AT43</f>
        <v>0</v>
      </c>
      <c r="AU10" s="197">
        <f>+LODO!AU43</f>
        <v>0</v>
      </c>
      <c r="AV10" s="197">
        <f>+LODO!AV43</f>
        <v>0</v>
      </c>
      <c r="AW10" s="197">
        <f>+LODO!AW43</f>
        <v>0</v>
      </c>
      <c r="AX10" s="197">
        <f>+LODO!AX43</f>
        <v>0</v>
      </c>
      <c r="AY10" s="197">
        <f>+LODO!AY43</f>
        <v>0</v>
      </c>
      <c r="AZ10" s="197">
        <f>+LODO!AZ43</f>
        <v>0</v>
      </c>
      <c r="BA10" s="197">
        <f>+LODO!BA43</f>
        <v>0</v>
      </c>
      <c r="BB10" s="197">
        <f>+LODO!BB43</f>
        <v>0</v>
      </c>
      <c r="BC10" s="197">
        <f>+LODO!BC43</f>
        <v>0</v>
      </c>
      <c r="BD10" s="197">
        <f>+LODO!BD43</f>
        <v>0</v>
      </c>
      <c r="BE10" s="197">
        <f>+LODO!BE43</f>
        <v>0</v>
      </c>
      <c r="BF10" s="197">
        <f>+LODO!BF43</f>
        <v>0</v>
      </c>
      <c r="BG10" s="197">
        <f>+LODO!BG43</f>
        <v>0</v>
      </c>
      <c r="BH10" s="197">
        <f>+LODO!BH43</f>
        <v>0</v>
      </c>
      <c r="BI10" s="197">
        <f>+LODO!BI43</f>
        <v>0</v>
      </c>
      <c r="BJ10" s="197">
        <f>+LODO!BJ43</f>
        <v>0</v>
      </c>
      <c r="BK10" s="197">
        <f>+LODO!BK43</f>
        <v>0</v>
      </c>
      <c r="BL10" s="197">
        <f>+LODO!BL43</f>
        <v>0</v>
      </c>
      <c r="BM10" s="197">
        <f>+LODO!BM43</f>
        <v>0</v>
      </c>
      <c r="BN10" s="197">
        <f>+LODO!BN43</f>
        <v>0</v>
      </c>
      <c r="BO10" s="197">
        <f>+LODO!BO43</f>
        <v>0</v>
      </c>
      <c r="BP10" s="197">
        <f>+LODO!BP43</f>
        <v>0</v>
      </c>
      <c r="BQ10" s="197">
        <f>+LODO!BQ43</f>
        <v>0</v>
      </c>
      <c r="BR10" s="197">
        <f>+LODO!BR43</f>
        <v>0</v>
      </c>
      <c r="BS10" s="197">
        <f>+LODO!BS43</f>
        <v>0</v>
      </c>
      <c r="BT10" s="197">
        <f>+LODO!BT43</f>
        <v>0</v>
      </c>
      <c r="BU10" s="197">
        <f>+LODO!BU43</f>
        <v>0</v>
      </c>
      <c r="BV10" s="197">
        <f>+LODO!BV43</f>
        <v>0</v>
      </c>
      <c r="BW10" s="197">
        <f>+LODO!BW43</f>
        <v>0</v>
      </c>
      <c r="BX10" s="197">
        <f>+LODO!BX43</f>
        <v>0</v>
      </c>
      <c r="BY10" s="197">
        <f>+LODO!BY43</f>
        <v>0</v>
      </c>
      <c r="BZ10" s="197">
        <f>+LODO!BZ43</f>
        <v>0</v>
      </c>
      <c r="CA10" s="197">
        <f>+LODO!CA43</f>
        <v>0</v>
      </c>
      <c r="CB10" s="197">
        <f>+LODO!CB43</f>
        <v>0</v>
      </c>
      <c r="CC10" s="197">
        <f>+LODO!CC43</f>
        <v>0</v>
      </c>
      <c r="CD10" s="197">
        <f>+LODO!CD43</f>
        <v>0</v>
      </c>
      <c r="CE10" s="197">
        <f>+LODO!CE43</f>
        <v>0</v>
      </c>
      <c r="CF10" s="197">
        <f>+LODO!CF43</f>
        <v>0</v>
      </c>
    </row>
    <row r="11" spans="3:84" ht="17.25" hidden="1" thickBot="1" x14ac:dyDescent="0.35">
      <c r="C11" s="699"/>
      <c r="D11" s="226" t="s">
        <v>147</v>
      </c>
      <c r="E11" s="197">
        <f>+LODO!E13</f>
        <v>2.2000000000000002</v>
      </c>
      <c r="F11" s="197">
        <f>+LODO!F13</f>
        <v>2.2000000000000002</v>
      </c>
      <c r="G11" s="197">
        <f>+LODO!G13</f>
        <v>2.2000000000000002</v>
      </c>
      <c r="H11" s="197">
        <f>+LODO!H13</f>
        <v>2.2000000000000002</v>
      </c>
      <c r="I11" s="197">
        <f>+LODO!I13</f>
        <v>2.2000000000000002</v>
      </c>
      <c r="J11" s="197">
        <f>+LODO!J13</f>
        <v>2.2000000000000002</v>
      </c>
      <c r="K11" s="197">
        <f>+LODO!K13</f>
        <v>2.2000000000000002</v>
      </c>
      <c r="L11" s="197">
        <f>+LODO!L13</f>
        <v>2.2000000000000002</v>
      </c>
      <c r="M11" s="197">
        <f>+LODO!M13</f>
        <v>2.6</v>
      </c>
      <c r="N11" s="197">
        <f>+LODO!N13</f>
        <v>2.6</v>
      </c>
      <c r="O11" s="197">
        <f>+LODO!O13</f>
        <v>2.2000000000000002</v>
      </c>
      <c r="P11" s="197">
        <f>+LODO!P13</f>
        <v>2.2000000000000002</v>
      </c>
      <c r="Q11" s="197">
        <f>+LODO!Q13</f>
        <v>2.2000000000000002</v>
      </c>
      <c r="R11" s="197">
        <f>+LODO!R13</f>
        <v>2.2000000000000002</v>
      </c>
      <c r="S11" s="197">
        <f>+LODO!S13</f>
        <v>2.2000000000000002</v>
      </c>
      <c r="T11" s="197">
        <f>+LODO!T13</f>
        <v>2.2000000000000002</v>
      </c>
      <c r="U11" s="197">
        <f>+LODO!U13</f>
        <v>2.2000000000000002</v>
      </c>
      <c r="V11" s="197">
        <f>+LODO!V13</f>
        <v>2.2000000000000002</v>
      </c>
      <c r="W11" s="197">
        <f>+LODO!W13</f>
        <v>2.2000000000000002</v>
      </c>
      <c r="X11" s="197">
        <f>+LODO!X13</f>
        <v>2.2000000000000002</v>
      </c>
      <c r="Y11" s="197">
        <f>+LODO!Y13</f>
        <v>2.2000000000000002</v>
      </c>
      <c r="Z11" s="197">
        <f>+LODO!Z13</f>
        <v>2.2000000000000002</v>
      </c>
      <c r="AA11" s="197">
        <f>+LODO!AA13</f>
        <v>2.2000000000000002</v>
      </c>
      <c r="AB11" s="197">
        <f>+LODO!AB13</f>
        <v>2.2000000000000002</v>
      </c>
      <c r="AC11" s="197">
        <f>+LODO!AC13</f>
        <v>2.2000000000000002</v>
      </c>
      <c r="AD11" s="197">
        <f>+LODO!AD13</f>
        <v>2.2000000000000002</v>
      </c>
      <c r="AE11" s="197">
        <f>+LODO!AE13</f>
        <v>2.2000000000000002</v>
      </c>
      <c r="AF11" s="197">
        <f>+LODO!AF13</f>
        <v>2.2000000000000002</v>
      </c>
      <c r="AG11" s="197">
        <f>+LODO!AG13</f>
        <v>2.2000000000000002</v>
      </c>
      <c r="AH11" s="197">
        <f>+LODO!AH13</f>
        <v>2.2000000000000002</v>
      </c>
      <c r="AI11" s="197">
        <f>+LODO!AI13</f>
        <v>2.2000000000000002</v>
      </c>
      <c r="AJ11" s="197">
        <f>+LODO!AJ13</f>
        <v>2.2000000000000002</v>
      </c>
      <c r="AK11" s="197">
        <f>+LODO!AK13</f>
        <v>2.2000000000000002</v>
      </c>
      <c r="AL11" s="197">
        <f>+LODO!AL13</f>
        <v>2.2000000000000002</v>
      </c>
      <c r="AM11" s="197">
        <f>+LODO!AM13</f>
        <v>2.2000000000000002</v>
      </c>
      <c r="AN11" s="197">
        <f>+LODO!AN13</f>
        <v>2.2000000000000002</v>
      </c>
      <c r="AO11" s="197">
        <f>+LODO!AO13</f>
        <v>2.2000000000000002</v>
      </c>
      <c r="AP11" s="197">
        <f>+LODO!AP13</f>
        <v>2.2000000000000002</v>
      </c>
      <c r="AQ11" s="197">
        <f>+LODO!AQ13</f>
        <v>2.2000000000000002</v>
      </c>
      <c r="AR11" s="197">
        <f>+LODO!AR13</f>
        <v>2.2000000000000002</v>
      </c>
      <c r="AS11" s="197">
        <f>+LODO!AS13</f>
        <v>2.2000000000000002</v>
      </c>
      <c r="AT11" s="197">
        <f>+LODO!AT13</f>
        <v>2.2000000000000002</v>
      </c>
      <c r="AU11" s="197">
        <f>+LODO!AU13</f>
        <v>2.2000000000000002</v>
      </c>
      <c r="AV11" s="197">
        <f>+LODO!AV13</f>
        <v>2.2000000000000002</v>
      </c>
      <c r="AW11" s="197">
        <f>+LODO!AW13</f>
        <v>2.2000000000000002</v>
      </c>
      <c r="AX11" s="197">
        <f>+LODO!AX13</f>
        <v>2.2000000000000002</v>
      </c>
      <c r="AY11" s="197">
        <f>+LODO!AY13</f>
        <v>2.2000000000000002</v>
      </c>
      <c r="AZ11" s="197">
        <f>+LODO!AZ13</f>
        <v>2.2000000000000002</v>
      </c>
      <c r="BA11" s="197">
        <f>+LODO!BA13</f>
        <v>2.2000000000000002</v>
      </c>
      <c r="BB11" s="197">
        <f>+LODO!BB13</f>
        <v>2.2000000000000002</v>
      </c>
      <c r="BC11" s="197">
        <f>+LODO!BC13</f>
        <v>2.2000000000000002</v>
      </c>
      <c r="BD11" s="197">
        <f>+LODO!BD13</f>
        <v>2.2000000000000002</v>
      </c>
      <c r="BE11" s="197">
        <f>+LODO!BE13</f>
        <v>2.2000000000000002</v>
      </c>
      <c r="BF11" s="197">
        <f>+LODO!BF13</f>
        <v>2.2000000000000002</v>
      </c>
      <c r="BG11" s="197">
        <f>+LODO!BG13</f>
        <v>2.2000000000000002</v>
      </c>
      <c r="BH11" s="197">
        <f>+LODO!BH13</f>
        <v>2.2000000000000002</v>
      </c>
      <c r="BI11" s="197">
        <f>+LODO!BI13</f>
        <v>2.2000000000000002</v>
      </c>
      <c r="BJ11" s="197">
        <f>+LODO!BJ13</f>
        <v>2.2000000000000002</v>
      </c>
      <c r="BK11" s="197">
        <f>+LODO!BK13</f>
        <v>2.2000000000000002</v>
      </c>
      <c r="BL11" s="197">
        <f>+LODO!BL13</f>
        <v>2.2000000000000002</v>
      </c>
      <c r="BM11" s="197">
        <f>+LODO!BM13</f>
        <v>2.2000000000000002</v>
      </c>
      <c r="BN11" s="197">
        <f>+LODO!BN13</f>
        <v>2.2000000000000002</v>
      </c>
      <c r="BO11" s="197">
        <f>+LODO!BO13</f>
        <v>2.2000000000000002</v>
      </c>
      <c r="BP11" s="197">
        <f>+LODO!BP13</f>
        <v>2.2000000000000002</v>
      </c>
      <c r="BQ11" s="197">
        <f>+LODO!BQ13</f>
        <v>2.2000000000000002</v>
      </c>
      <c r="BR11" s="197">
        <f>+LODO!BR13</f>
        <v>2.2000000000000002</v>
      </c>
      <c r="BS11" s="197">
        <f>+LODO!BS13</f>
        <v>2.2000000000000002</v>
      </c>
      <c r="BT11" s="197">
        <f>+LODO!BT13</f>
        <v>2.2000000000000002</v>
      </c>
      <c r="BU11" s="197">
        <f>+LODO!BU13</f>
        <v>2.2000000000000002</v>
      </c>
      <c r="BV11" s="197">
        <f>+LODO!BV13</f>
        <v>2.2000000000000002</v>
      </c>
      <c r="BW11" s="197">
        <f>+LODO!BW13</f>
        <v>2.2000000000000002</v>
      </c>
      <c r="BX11" s="197">
        <f>+LODO!BX13</f>
        <v>2.2000000000000002</v>
      </c>
      <c r="BY11" s="197">
        <f>+LODO!BY13</f>
        <v>2.2000000000000002</v>
      </c>
      <c r="BZ11" s="197">
        <f>+LODO!BZ13</f>
        <v>2.2000000000000002</v>
      </c>
      <c r="CA11" s="197">
        <f>+LODO!CA13</f>
        <v>2.2000000000000002</v>
      </c>
      <c r="CB11" s="197">
        <f>+LODO!CB13</f>
        <v>2.2000000000000002</v>
      </c>
      <c r="CC11" s="197">
        <f>+LODO!CC13</f>
        <v>2.2000000000000002</v>
      </c>
      <c r="CD11" s="197">
        <f>+LODO!CD13</f>
        <v>2.2000000000000002</v>
      </c>
      <c r="CE11" s="197">
        <f>+LODO!CE13</f>
        <v>2.2000000000000002</v>
      </c>
      <c r="CF11" s="197">
        <f>+LODO!CF13</f>
        <v>2.2000000000000002</v>
      </c>
    </row>
    <row r="12" spans="3:84" ht="17.25" hidden="1" thickBot="1" x14ac:dyDescent="0.35">
      <c r="C12" s="699"/>
      <c r="D12" s="226" t="s">
        <v>36</v>
      </c>
      <c r="E12" s="227">
        <f>+LODO!E20</f>
        <v>186720</v>
      </c>
      <c r="F12" s="227">
        <f>+LODO!F20</f>
        <v>186720</v>
      </c>
      <c r="G12" s="227">
        <f>+LODO!G20</f>
        <v>186720</v>
      </c>
      <c r="H12" s="227">
        <f>+LODO!H20</f>
        <v>186720</v>
      </c>
      <c r="I12" s="227">
        <f>+LODO!I20</f>
        <v>186720</v>
      </c>
      <c r="J12" s="227">
        <f>+LODO!J20</f>
        <v>184916</v>
      </c>
      <c r="K12" s="227">
        <f>+LODO!K20</f>
        <v>184486</v>
      </c>
      <c r="L12" s="227">
        <f>+LODO!L20</f>
        <v>185418</v>
      </c>
      <c r="M12" s="227">
        <f>+LODO!M20</f>
        <v>184916</v>
      </c>
      <c r="N12" s="227">
        <f>+LODO!N20</f>
        <v>184916</v>
      </c>
      <c r="O12" s="227">
        <f>+LODO!O20</f>
        <v>186010</v>
      </c>
      <c r="P12" s="227">
        <f>+LODO!P20</f>
        <v>186010</v>
      </c>
      <c r="Q12" s="227">
        <f>+LODO!Q20</f>
        <v>0</v>
      </c>
      <c r="R12" s="227">
        <f>+LODO!R20</f>
        <v>0</v>
      </c>
      <c r="S12" s="227">
        <f>+LODO!S20</f>
        <v>0</v>
      </c>
      <c r="T12" s="227">
        <f>+LODO!T20</f>
        <v>0</v>
      </c>
      <c r="U12" s="227">
        <f>+LODO!U20</f>
        <v>0</v>
      </c>
      <c r="V12" s="227">
        <f>+LODO!V20</f>
        <v>0</v>
      </c>
      <c r="W12" s="227">
        <f>+LODO!W20</f>
        <v>0</v>
      </c>
      <c r="X12" s="227">
        <f>+LODO!X20</f>
        <v>0</v>
      </c>
      <c r="Y12" s="227">
        <f>+LODO!Y20</f>
        <v>0</v>
      </c>
      <c r="Z12" s="227">
        <f>+LODO!Z20</f>
        <v>0</v>
      </c>
      <c r="AA12" s="227">
        <f>+LODO!AA20</f>
        <v>0</v>
      </c>
      <c r="AB12" s="227">
        <f>+LODO!AB20</f>
        <v>0</v>
      </c>
      <c r="AC12" s="227">
        <f>+LODO!AC20</f>
        <v>0</v>
      </c>
      <c r="AD12" s="227">
        <f>+LODO!AD20</f>
        <v>0</v>
      </c>
      <c r="AE12" s="227">
        <f>+LODO!AE20</f>
        <v>0</v>
      </c>
      <c r="AF12" s="227">
        <f>+LODO!AF20</f>
        <v>0</v>
      </c>
      <c r="AG12" s="227">
        <f>+LODO!AG20</f>
        <v>0</v>
      </c>
      <c r="AH12" s="227">
        <f>+LODO!AH20</f>
        <v>0</v>
      </c>
      <c r="AI12" s="227">
        <f>+LODO!AI20</f>
        <v>0</v>
      </c>
      <c r="AJ12" s="227">
        <f>+LODO!AJ20</f>
        <v>0</v>
      </c>
      <c r="AK12" s="227">
        <f>+LODO!AK20</f>
        <v>0</v>
      </c>
      <c r="AL12" s="227">
        <f>+LODO!AL20</f>
        <v>0</v>
      </c>
      <c r="AM12" s="227">
        <f>+LODO!AM20</f>
        <v>0</v>
      </c>
      <c r="AN12" s="227">
        <f>+LODO!AN20</f>
        <v>0</v>
      </c>
      <c r="AO12" s="227">
        <f>+LODO!AO20</f>
        <v>0</v>
      </c>
      <c r="AP12" s="227">
        <f>+LODO!AP20</f>
        <v>0</v>
      </c>
      <c r="AQ12" s="227">
        <f>+LODO!AQ20</f>
        <v>0</v>
      </c>
      <c r="AR12" s="227">
        <f>+LODO!AR20</f>
        <v>0</v>
      </c>
      <c r="AS12" s="227">
        <f>+LODO!AS20</f>
        <v>0</v>
      </c>
      <c r="AT12" s="227">
        <f>+LODO!AT20</f>
        <v>0</v>
      </c>
      <c r="AU12" s="227">
        <f>+LODO!AU20</f>
        <v>0</v>
      </c>
      <c r="AV12" s="227">
        <f>+LODO!AV20</f>
        <v>0</v>
      </c>
      <c r="AW12" s="227">
        <f>+LODO!AW20</f>
        <v>0</v>
      </c>
      <c r="AX12" s="227">
        <f>+LODO!AX20</f>
        <v>0</v>
      </c>
      <c r="AY12" s="227">
        <f>+LODO!AY20</f>
        <v>0</v>
      </c>
      <c r="AZ12" s="227">
        <f>+LODO!AZ20</f>
        <v>0</v>
      </c>
      <c r="BA12" s="227">
        <f>+LODO!BA20</f>
        <v>0</v>
      </c>
      <c r="BB12" s="227">
        <f>+LODO!BB20</f>
        <v>0</v>
      </c>
      <c r="BC12" s="227">
        <f>+LODO!BC20</f>
        <v>0</v>
      </c>
      <c r="BD12" s="227">
        <f>+LODO!BD20</f>
        <v>0</v>
      </c>
      <c r="BE12" s="227">
        <f>+LODO!BE20</f>
        <v>0</v>
      </c>
      <c r="BF12" s="227">
        <f>+LODO!BF20</f>
        <v>0</v>
      </c>
      <c r="BG12" s="227">
        <f>+LODO!BG20</f>
        <v>0</v>
      </c>
      <c r="BH12" s="227">
        <f>+LODO!BH20</f>
        <v>0</v>
      </c>
      <c r="BI12" s="227">
        <f>+LODO!BI20</f>
        <v>0</v>
      </c>
      <c r="BJ12" s="227">
        <f>+LODO!BJ20</f>
        <v>0</v>
      </c>
      <c r="BK12" s="227">
        <f>+LODO!BK20</f>
        <v>0</v>
      </c>
      <c r="BL12" s="227">
        <f>+LODO!BL20</f>
        <v>0</v>
      </c>
      <c r="BM12" s="227">
        <f>+LODO!BM20</f>
        <v>0</v>
      </c>
      <c r="BN12" s="227">
        <f>+LODO!BN20</f>
        <v>0</v>
      </c>
      <c r="BO12" s="227">
        <f>+LODO!BO20</f>
        <v>0</v>
      </c>
      <c r="BP12" s="227">
        <f>+LODO!BP20</f>
        <v>0</v>
      </c>
      <c r="BQ12" s="227">
        <f>+LODO!BQ20</f>
        <v>0</v>
      </c>
      <c r="BR12" s="227">
        <f>+LODO!BR20</f>
        <v>0</v>
      </c>
      <c r="BS12" s="227">
        <f>+LODO!BS20</f>
        <v>0</v>
      </c>
      <c r="BT12" s="227">
        <f>+LODO!BT20</f>
        <v>0</v>
      </c>
      <c r="BU12" s="227">
        <f>+LODO!BU20</f>
        <v>0</v>
      </c>
      <c r="BV12" s="227">
        <f>+LODO!BV20</f>
        <v>0</v>
      </c>
      <c r="BW12" s="227">
        <f>+LODO!BW20</f>
        <v>0</v>
      </c>
      <c r="BX12" s="227">
        <f>+LODO!BX20</f>
        <v>0</v>
      </c>
      <c r="BY12" s="227">
        <f>+LODO!BY20</f>
        <v>0</v>
      </c>
      <c r="BZ12" s="227">
        <f>+LODO!BZ20</f>
        <v>0</v>
      </c>
      <c r="CA12" s="227">
        <f>+LODO!CA20</f>
        <v>0</v>
      </c>
      <c r="CB12" s="227">
        <f>+LODO!CB20</f>
        <v>0</v>
      </c>
      <c r="CC12" s="227">
        <f>+LODO!CC20</f>
        <v>0</v>
      </c>
      <c r="CD12" s="227">
        <f>+LODO!CD20</f>
        <v>0</v>
      </c>
      <c r="CE12" s="227">
        <f>+LODO!CE20</f>
        <v>0</v>
      </c>
      <c r="CF12" s="227">
        <f>+LODO!CF20</f>
        <v>0</v>
      </c>
    </row>
    <row r="13" spans="3:84" ht="17.25" hidden="1" thickBot="1" x14ac:dyDescent="0.35">
      <c r="C13" s="699"/>
      <c r="D13" s="180"/>
      <c r="E13" s="228">
        <v>1</v>
      </c>
      <c r="F13" s="228">
        <v>2</v>
      </c>
      <c r="G13" s="228">
        <v>3</v>
      </c>
      <c r="H13" s="228">
        <v>4</v>
      </c>
      <c r="I13" s="228">
        <v>5</v>
      </c>
      <c r="J13" s="228">
        <v>6</v>
      </c>
      <c r="K13" s="228">
        <v>7</v>
      </c>
      <c r="L13" s="228">
        <v>8</v>
      </c>
      <c r="M13" s="228">
        <v>9</v>
      </c>
      <c r="N13" s="228">
        <v>10</v>
      </c>
      <c r="O13" s="228">
        <v>11</v>
      </c>
      <c r="P13" s="228">
        <v>12</v>
      </c>
      <c r="Q13" s="228">
        <v>13</v>
      </c>
      <c r="R13" s="228">
        <v>14</v>
      </c>
      <c r="S13" s="228">
        <v>15</v>
      </c>
      <c r="T13" s="228">
        <v>16</v>
      </c>
      <c r="U13" s="228">
        <v>17</v>
      </c>
      <c r="V13" s="228">
        <v>18</v>
      </c>
      <c r="W13" s="228">
        <v>19</v>
      </c>
      <c r="X13" s="228">
        <v>20</v>
      </c>
      <c r="Y13" s="228">
        <v>21</v>
      </c>
      <c r="Z13" s="228">
        <v>22</v>
      </c>
      <c r="AA13" s="228">
        <v>23</v>
      </c>
      <c r="AB13" s="228">
        <v>24</v>
      </c>
      <c r="AC13" s="228">
        <v>25</v>
      </c>
      <c r="AD13" s="228">
        <v>26</v>
      </c>
      <c r="AE13" s="228">
        <v>27</v>
      </c>
      <c r="AF13" s="228">
        <v>28</v>
      </c>
      <c r="AG13" s="228">
        <v>29</v>
      </c>
      <c r="AH13" s="228">
        <v>30</v>
      </c>
      <c r="AI13" s="228">
        <v>31</v>
      </c>
      <c r="AJ13" s="228">
        <v>32</v>
      </c>
      <c r="AK13" s="228">
        <v>33</v>
      </c>
      <c r="AL13" s="228">
        <v>34</v>
      </c>
      <c r="AM13" s="228">
        <v>35</v>
      </c>
      <c r="AN13" s="228">
        <v>36</v>
      </c>
      <c r="AO13" s="228">
        <v>37</v>
      </c>
      <c r="AP13" s="228">
        <v>38</v>
      </c>
      <c r="AQ13" s="228">
        <v>39</v>
      </c>
      <c r="AR13" s="228">
        <v>40</v>
      </c>
      <c r="AS13" s="228">
        <v>41</v>
      </c>
      <c r="AT13" s="228">
        <v>42</v>
      </c>
      <c r="AU13" s="228">
        <v>43</v>
      </c>
      <c r="AV13" s="228">
        <v>44</v>
      </c>
      <c r="AW13" s="228">
        <v>45</v>
      </c>
      <c r="AX13" s="228">
        <v>46</v>
      </c>
      <c r="AY13" s="228">
        <v>47</v>
      </c>
      <c r="AZ13" s="228">
        <v>48</v>
      </c>
      <c r="BA13" s="228">
        <v>49</v>
      </c>
      <c r="BB13" s="228">
        <v>50</v>
      </c>
      <c r="BC13" s="228">
        <v>51</v>
      </c>
      <c r="BD13" s="228">
        <v>52</v>
      </c>
      <c r="BE13" s="228">
        <v>53</v>
      </c>
      <c r="BF13" s="228">
        <v>54</v>
      </c>
      <c r="BG13" s="228">
        <v>55</v>
      </c>
      <c r="BH13" s="228">
        <v>56</v>
      </c>
      <c r="BI13" s="228">
        <v>57</v>
      </c>
      <c r="BJ13" s="228">
        <v>58</v>
      </c>
      <c r="BK13" s="228">
        <v>59</v>
      </c>
      <c r="BL13" s="228">
        <v>60</v>
      </c>
      <c r="BM13" s="228">
        <v>61</v>
      </c>
      <c r="BN13" s="228">
        <v>62</v>
      </c>
      <c r="BO13" s="228">
        <v>63</v>
      </c>
      <c r="BP13" s="228">
        <v>64</v>
      </c>
      <c r="BQ13" s="228">
        <v>65</v>
      </c>
      <c r="BR13" s="228">
        <v>66</v>
      </c>
      <c r="BS13" s="228">
        <v>67</v>
      </c>
      <c r="BT13" s="228">
        <v>68</v>
      </c>
      <c r="BU13" s="228">
        <v>69</v>
      </c>
      <c r="BV13" s="228">
        <v>70</v>
      </c>
      <c r="BW13" s="228">
        <v>71</v>
      </c>
      <c r="BX13" s="228">
        <v>72</v>
      </c>
      <c r="BY13" s="228">
        <v>73</v>
      </c>
      <c r="BZ13" s="228">
        <v>74</v>
      </c>
      <c r="CA13" s="228">
        <v>75</v>
      </c>
      <c r="CB13" s="228">
        <v>76</v>
      </c>
      <c r="CC13" s="228">
        <v>77</v>
      </c>
      <c r="CD13" s="228">
        <v>78</v>
      </c>
      <c r="CE13" s="228">
        <v>79</v>
      </c>
      <c r="CF13" s="228">
        <v>80</v>
      </c>
    </row>
    <row r="14" spans="3:84" ht="17.25" thickBot="1" x14ac:dyDescent="0.35">
      <c r="C14" s="699"/>
      <c r="D14" s="229" t="s">
        <v>167</v>
      </c>
      <c r="E14" s="212">
        <v>200</v>
      </c>
      <c r="F14" s="212">
        <v>200</v>
      </c>
      <c r="G14" s="212">
        <v>200</v>
      </c>
      <c r="H14" s="212">
        <v>200</v>
      </c>
      <c r="I14" s="212">
        <v>200</v>
      </c>
      <c r="J14" s="212">
        <v>200</v>
      </c>
      <c r="K14" s="212">
        <v>200</v>
      </c>
      <c r="L14" s="212">
        <v>200</v>
      </c>
      <c r="M14" s="212">
        <v>200</v>
      </c>
      <c r="N14" s="212">
        <v>200</v>
      </c>
      <c r="O14" s="212">
        <f t="shared" ref="O14:V14" si="2">+IF(N14="","",N14)</f>
        <v>200</v>
      </c>
      <c r="P14" s="212">
        <f t="shared" si="2"/>
        <v>200</v>
      </c>
      <c r="Q14" s="212">
        <f t="shared" si="2"/>
        <v>200</v>
      </c>
      <c r="R14" s="212">
        <f t="shared" si="2"/>
        <v>200</v>
      </c>
      <c r="S14" s="212">
        <f t="shared" si="2"/>
        <v>200</v>
      </c>
      <c r="T14" s="212">
        <f t="shared" si="2"/>
        <v>200</v>
      </c>
      <c r="U14" s="212">
        <f t="shared" si="2"/>
        <v>200</v>
      </c>
      <c r="V14" s="212">
        <f t="shared" si="2"/>
        <v>200</v>
      </c>
      <c r="W14" s="212">
        <f t="shared" ref="W14:AL17" si="3">+IF(V14="","",V14)</f>
        <v>200</v>
      </c>
      <c r="X14" s="212">
        <f t="shared" si="3"/>
        <v>200</v>
      </c>
      <c r="Y14" s="212">
        <f t="shared" si="3"/>
        <v>200</v>
      </c>
      <c r="Z14" s="212">
        <f t="shared" si="3"/>
        <v>200</v>
      </c>
      <c r="AA14" s="212">
        <f t="shared" si="3"/>
        <v>200</v>
      </c>
      <c r="AB14" s="212">
        <f t="shared" si="3"/>
        <v>200</v>
      </c>
      <c r="AC14" s="212">
        <f t="shared" si="3"/>
        <v>200</v>
      </c>
      <c r="AD14" s="212">
        <f t="shared" si="3"/>
        <v>200</v>
      </c>
      <c r="AE14" s="212">
        <f t="shared" si="3"/>
        <v>200</v>
      </c>
      <c r="AF14" s="212">
        <f t="shared" si="3"/>
        <v>200</v>
      </c>
      <c r="AG14" s="212">
        <f t="shared" si="3"/>
        <v>200</v>
      </c>
      <c r="AH14" s="212">
        <f t="shared" si="3"/>
        <v>200</v>
      </c>
      <c r="AI14" s="212">
        <f t="shared" si="3"/>
        <v>200</v>
      </c>
      <c r="AJ14" s="212">
        <f t="shared" si="3"/>
        <v>200</v>
      </c>
      <c r="AK14" s="212">
        <f t="shared" si="3"/>
        <v>200</v>
      </c>
      <c r="AL14" s="212">
        <f t="shared" si="3"/>
        <v>200</v>
      </c>
      <c r="AM14" s="212">
        <f t="shared" ref="AM14:BB17" si="4">+IF(AL14="","",AL14)</f>
        <v>200</v>
      </c>
      <c r="AN14" s="212">
        <f t="shared" si="4"/>
        <v>200</v>
      </c>
      <c r="AO14" s="212">
        <f t="shared" si="4"/>
        <v>200</v>
      </c>
      <c r="AP14" s="212">
        <f t="shared" si="4"/>
        <v>200</v>
      </c>
      <c r="AQ14" s="212">
        <f t="shared" si="4"/>
        <v>200</v>
      </c>
      <c r="AR14" s="212">
        <f t="shared" si="4"/>
        <v>200</v>
      </c>
      <c r="AS14" s="212">
        <f t="shared" si="4"/>
        <v>200</v>
      </c>
      <c r="AT14" s="212">
        <f t="shared" si="4"/>
        <v>200</v>
      </c>
      <c r="AU14" s="212">
        <f t="shared" si="4"/>
        <v>200</v>
      </c>
      <c r="AV14" s="212">
        <f t="shared" si="4"/>
        <v>200</v>
      </c>
      <c r="AW14" s="212">
        <f t="shared" si="4"/>
        <v>200</v>
      </c>
      <c r="AX14" s="212">
        <f t="shared" si="4"/>
        <v>200</v>
      </c>
      <c r="AY14" s="212">
        <f t="shared" si="4"/>
        <v>200</v>
      </c>
      <c r="AZ14" s="212">
        <f t="shared" si="4"/>
        <v>200</v>
      </c>
      <c r="BA14" s="212">
        <f t="shared" si="4"/>
        <v>200</v>
      </c>
      <c r="BB14" s="212">
        <f t="shared" si="4"/>
        <v>200</v>
      </c>
      <c r="BC14" s="212">
        <f t="shared" ref="BC14:BR17" si="5">+IF(BB14="","",BB14)</f>
        <v>200</v>
      </c>
      <c r="BD14" s="212">
        <f t="shared" si="5"/>
        <v>200</v>
      </c>
      <c r="BE14" s="212">
        <f t="shared" si="5"/>
        <v>200</v>
      </c>
      <c r="BF14" s="212">
        <f t="shared" si="5"/>
        <v>200</v>
      </c>
      <c r="BG14" s="212">
        <f t="shared" si="5"/>
        <v>200</v>
      </c>
      <c r="BH14" s="212">
        <f t="shared" si="5"/>
        <v>200</v>
      </c>
      <c r="BI14" s="212">
        <f t="shared" si="5"/>
        <v>200</v>
      </c>
      <c r="BJ14" s="212">
        <f t="shared" si="5"/>
        <v>200</v>
      </c>
      <c r="BK14" s="212">
        <f t="shared" si="5"/>
        <v>200</v>
      </c>
      <c r="BL14" s="212">
        <f t="shared" si="5"/>
        <v>200</v>
      </c>
      <c r="BM14" s="212">
        <f t="shared" si="5"/>
        <v>200</v>
      </c>
      <c r="BN14" s="212">
        <f t="shared" si="5"/>
        <v>200</v>
      </c>
      <c r="BO14" s="212">
        <f t="shared" si="5"/>
        <v>200</v>
      </c>
      <c r="BP14" s="212">
        <f t="shared" si="5"/>
        <v>200</v>
      </c>
      <c r="BQ14" s="212">
        <f t="shared" si="5"/>
        <v>200</v>
      </c>
      <c r="BR14" s="212">
        <f t="shared" si="5"/>
        <v>200</v>
      </c>
      <c r="BS14" s="212">
        <f t="shared" ref="BS14:CF17" si="6">+IF(BR14="","",BR14)</f>
        <v>200</v>
      </c>
      <c r="BT14" s="212">
        <f t="shared" si="6"/>
        <v>200</v>
      </c>
      <c r="BU14" s="212">
        <f t="shared" si="6"/>
        <v>200</v>
      </c>
      <c r="BV14" s="212">
        <f t="shared" si="6"/>
        <v>200</v>
      </c>
      <c r="BW14" s="212">
        <f t="shared" si="6"/>
        <v>200</v>
      </c>
      <c r="BX14" s="212">
        <f t="shared" si="6"/>
        <v>200</v>
      </c>
      <c r="BY14" s="212">
        <f t="shared" si="6"/>
        <v>200</v>
      </c>
      <c r="BZ14" s="212">
        <f t="shared" si="6"/>
        <v>200</v>
      </c>
      <c r="CA14" s="212">
        <f t="shared" si="6"/>
        <v>200</v>
      </c>
      <c r="CB14" s="212">
        <f t="shared" si="6"/>
        <v>200</v>
      </c>
      <c r="CC14" s="212">
        <f t="shared" si="6"/>
        <v>200</v>
      </c>
      <c r="CD14" s="212">
        <f t="shared" si="6"/>
        <v>200</v>
      </c>
      <c r="CE14" s="212">
        <f t="shared" si="6"/>
        <v>200</v>
      </c>
      <c r="CF14" s="212">
        <f t="shared" si="6"/>
        <v>200</v>
      </c>
    </row>
    <row r="15" spans="3:84" ht="17.25" thickBot="1" x14ac:dyDescent="0.35">
      <c r="C15" s="699"/>
      <c r="D15" s="229" t="s">
        <v>168</v>
      </c>
      <c r="E15" s="212">
        <v>200</v>
      </c>
      <c r="F15" s="212">
        <v>200</v>
      </c>
      <c r="G15" s="212">
        <v>200</v>
      </c>
      <c r="H15" s="212">
        <v>200</v>
      </c>
      <c r="I15" s="212">
        <v>200</v>
      </c>
      <c r="J15" s="212">
        <v>200</v>
      </c>
      <c r="K15" s="212">
        <v>200</v>
      </c>
      <c r="L15" s="212">
        <v>200</v>
      </c>
      <c r="M15" s="212">
        <v>200</v>
      </c>
      <c r="N15" s="212">
        <v>200</v>
      </c>
      <c r="O15" s="212">
        <f t="shared" ref="O15:U17" si="7">+IF(N15="","",N15)</f>
        <v>200</v>
      </c>
      <c r="P15" s="212">
        <f t="shared" si="7"/>
        <v>200</v>
      </c>
      <c r="Q15" s="212">
        <f t="shared" si="7"/>
        <v>200</v>
      </c>
      <c r="R15" s="212">
        <f t="shared" si="7"/>
        <v>200</v>
      </c>
      <c r="S15" s="212">
        <f t="shared" si="7"/>
        <v>200</v>
      </c>
      <c r="T15" s="212">
        <f t="shared" si="7"/>
        <v>200</v>
      </c>
      <c r="U15" s="212">
        <f t="shared" si="7"/>
        <v>200</v>
      </c>
      <c r="V15" s="212">
        <f>+IF(U15="","",U15)</f>
        <v>200</v>
      </c>
      <c r="W15" s="212">
        <f t="shared" si="3"/>
        <v>200</v>
      </c>
      <c r="X15" s="212">
        <f t="shared" si="3"/>
        <v>200</v>
      </c>
      <c r="Y15" s="212">
        <f t="shared" si="3"/>
        <v>200</v>
      </c>
      <c r="Z15" s="212">
        <f t="shared" si="3"/>
        <v>200</v>
      </c>
      <c r="AA15" s="212">
        <f t="shared" si="3"/>
        <v>200</v>
      </c>
      <c r="AB15" s="212">
        <f t="shared" si="3"/>
        <v>200</v>
      </c>
      <c r="AC15" s="212">
        <f t="shared" si="3"/>
        <v>200</v>
      </c>
      <c r="AD15" s="212">
        <f t="shared" si="3"/>
        <v>200</v>
      </c>
      <c r="AE15" s="212">
        <f t="shared" si="3"/>
        <v>200</v>
      </c>
      <c r="AF15" s="212">
        <f t="shared" si="3"/>
        <v>200</v>
      </c>
      <c r="AG15" s="212">
        <f t="shared" si="3"/>
        <v>200</v>
      </c>
      <c r="AH15" s="212">
        <f t="shared" si="3"/>
        <v>200</v>
      </c>
      <c r="AI15" s="212">
        <f t="shared" si="3"/>
        <v>200</v>
      </c>
      <c r="AJ15" s="212">
        <f t="shared" si="3"/>
        <v>200</v>
      </c>
      <c r="AK15" s="212">
        <f t="shared" si="3"/>
        <v>200</v>
      </c>
      <c r="AL15" s="212">
        <f t="shared" si="3"/>
        <v>200</v>
      </c>
      <c r="AM15" s="212">
        <f t="shared" si="4"/>
        <v>200</v>
      </c>
      <c r="AN15" s="212">
        <f t="shared" si="4"/>
        <v>200</v>
      </c>
      <c r="AO15" s="212">
        <f t="shared" si="4"/>
        <v>200</v>
      </c>
      <c r="AP15" s="212">
        <f t="shared" si="4"/>
        <v>200</v>
      </c>
      <c r="AQ15" s="212">
        <f t="shared" si="4"/>
        <v>200</v>
      </c>
      <c r="AR15" s="212">
        <f t="shared" si="4"/>
        <v>200</v>
      </c>
      <c r="AS15" s="212">
        <f t="shared" si="4"/>
        <v>200</v>
      </c>
      <c r="AT15" s="212">
        <f t="shared" si="4"/>
        <v>200</v>
      </c>
      <c r="AU15" s="212">
        <f t="shared" si="4"/>
        <v>200</v>
      </c>
      <c r="AV15" s="212">
        <f t="shared" si="4"/>
        <v>200</v>
      </c>
      <c r="AW15" s="212">
        <f t="shared" si="4"/>
        <v>200</v>
      </c>
      <c r="AX15" s="212">
        <f t="shared" si="4"/>
        <v>200</v>
      </c>
      <c r="AY15" s="212">
        <f t="shared" si="4"/>
        <v>200</v>
      </c>
      <c r="AZ15" s="212">
        <f t="shared" si="4"/>
        <v>200</v>
      </c>
      <c r="BA15" s="212">
        <f t="shared" si="4"/>
        <v>200</v>
      </c>
      <c r="BB15" s="212">
        <f t="shared" si="4"/>
        <v>200</v>
      </c>
      <c r="BC15" s="212">
        <f t="shared" si="5"/>
        <v>200</v>
      </c>
      <c r="BD15" s="212">
        <f t="shared" si="5"/>
        <v>200</v>
      </c>
      <c r="BE15" s="212">
        <f t="shared" si="5"/>
        <v>200</v>
      </c>
      <c r="BF15" s="212">
        <f t="shared" si="5"/>
        <v>200</v>
      </c>
      <c r="BG15" s="212">
        <f t="shared" si="5"/>
        <v>200</v>
      </c>
      <c r="BH15" s="212">
        <f t="shared" si="5"/>
        <v>200</v>
      </c>
      <c r="BI15" s="212">
        <f t="shared" si="5"/>
        <v>200</v>
      </c>
      <c r="BJ15" s="212">
        <f t="shared" si="5"/>
        <v>200</v>
      </c>
      <c r="BK15" s="212">
        <f t="shared" si="5"/>
        <v>200</v>
      </c>
      <c r="BL15" s="212">
        <f t="shared" si="5"/>
        <v>200</v>
      </c>
      <c r="BM15" s="212">
        <f t="shared" si="5"/>
        <v>200</v>
      </c>
      <c r="BN15" s="212">
        <f t="shared" si="5"/>
        <v>200</v>
      </c>
      <c r="BO15" s="212">
        <f t="shared" si="5"/>
        <v>200</v>
      </c>
      <c r="BP15" s="212">
        <f t="shared" si="5"/>
        <v>200</v>
      </c>
      <c r="BQ15" s="212">
        <f t="shared" si="5"/>
        <v>200</v>
      </c>
      <c r="BR15" s="212">
        <f t="shared" si="5"/>
        <v>200</v>
      </c>
      <c r="BS15" s="212">
        <f t="shared" si="6"/>
        <v>200</v>
      </c>
      <c r="BT15" s="212">
        <f t="shared" si="6"/>
        <v>200</v>
      </c>
      <c r="BU15" s="212">
        <f t="shared" si="6"/>
        <v>200</v>
      </c>
      <c r="BV15" s="212">
        <f t="shared" si="6"/>
        <v>200</v>
      </c>
      <c r="BW15" s="212">
        <f t="shared" si="6"/>
        <v>200</v>
      </c>
      <c r="BX15" s="212">
        <f t="shared" si="6"/>
        <v>200</v>
      </c>
      <c r="BY15" s="212">
        <f t="shared" si="6"/>
        <v>200</v>
      </c>
      <c r="BZ15" s="212">
        <f t="shared" si="6"/>
        <v>200</v>
      </c>
      <c r="CA15" s="212">
        <f t="shared" si="6"/>
        <v>200</v>
      </c>
      <c r="CB15" s="212">
        <f t="shared" si="6"/>
        <v>200</v>
      </c>
      <c r="CC15" s="212">
        <f t="shared" si="6"/>
        <v>200</v>
      </c>
      <c r="CD15" s="212">
        <f t="shared" si="6"/>
        <v>200</v>
      </c>
      <c r="CE15" s="212">
        <f t="shared" si="6"/>
        <v>200</v>
      </c>
      <c r="CF15" s="212">
        <f t="shared" si="6"/>
        <v>200</v>
      </c>
    </row>
    <row r="16" spans="3:84" ht="17.25" thickBot="1" x14ac:dyDescent="0.35">
      <c r="C16" s="699"/>
      <c r="D16" s="229" t="s">
        <v>169</v>
      </c>
      <c r="E16" s="212">
        <v>200</v>
      </c>
      <c r="F16" s="212">
        <v>200</v>
      </c>
      <c r="G16" s="212">
        <v>200</v>
      </c>
      <c r="H16" s="212">
        <v>200</v>
      </c>
      <c r="I16" s="212">
        <v>200</v>
      </c>
      <c r="J16" s="212">
        <v>200</v>
      </c>
      <c r="K16" s="212">
        <v>200</v>
      </c>
      <c r="L16" s="212">
        <v>200</v>
      </c>
      <c r="M16" s="212">
        <v>200</v>
      </c>
      <c r="N16" s="212">
        <v>200</v>
      </c>
      <c r="O16" s="212">
        <f t="shared" si="7"/>
        <v>200</v>
      </c>
      <c r="P16" s="212">
        <f t="shared" si="7"/>
        <v>200</v>
      </c>
      <c r="Q16" s="212">
        <f t="shared" si="7"/>
        <v>200</v>
      </c>
      <c r="R16" s="212">
        <f t="shared" si="7"/>
        <v>200</v>
      </c>
      <c r="S16" s="212">
        <f t="shared" si="7"/>
        <v>200</v>
      </c>
      <c r="T16" s="212">
        <f t="shared" si="7"/>
        <v>200</v>
      </c>
      <c r="U16" s="212">
        <f t="shared" si="7"/>
        <v>200</v>
      </c>
      <c r="V16" s="212">
        <f>+IF(U16="","",U16)</f>
        <v>200</v>
      </c>
      <c r="W16" s="212">
        <f t="shared" si="3"/>
        <v>200</v>
      </c>
      <c r="X16" s="212">
        <f t="shared" si="3"/>
        <v>200</v>
      </c>
      <c r="Y16" s="212">
        <f t="shared" si="3"/>
        <v>200</v>
      </c>
      <c r="Z16" s="212">
        <f t="shared" si="3"/>
        <v>200</v>
      </c>
      <c r="AA16" s="212">
        <f t="shared" si="3"/>
        <v>200</v>
      </c>
      <c r="AB16" s="212">
        <f t="shared" si="3"/>
        <v>200</v>
      </c>
      <c r="AC16" s="212">
        <f t="shared" si="3"/>
        <v>200</v>
      </c>
      <c r="AD16" s="212">
        <f t="shared" si="3"/>
        <v>200</v>
      </c>
      <c r="AE16" s="212">
        <f t="shared" si="3"/>
        <v>200</v>
      </c>
      <c r="AF16" s="212">
        <f t="shared" si="3"/>
        <v>200</v>
      </c>
      <c r="AG16" s="212">
        <f t="shared" si="3"/>
        <v>200</v>
      </c>
      <c r="AH16" s="212">
        <f t="shared" si="3"/>
        <v>200</v>
      </c>
      <c r="AI16" s="212">
        <f t="shared" si="3"/>
        <v>200</v>
      </c>
      <c r="AJ16" s="212">
        <f t="shared" si="3"/>
        <v>200</v>
      </c>
      <c r="AK16" s="212">
        <f t="shared" si="3"/>
        <v>200</v>
      </c>
      <c r="AL16" s="212">
        <f t="shared" si="3"/>
        <v>200</v>
      </c>
      <c r="AM16" s="212">
        <f t="shared" si="4"/>
        <v>200</v>
      </c>
      <c r="AN16" s="212">
        <f t="shared" si="4"/>
        <v>200</v>
      </c>
      <c r="AO16" s="212">
        <f t="shared" si="4"/>
        <v>200</v>
      </c>
      <c r="AP16" s="212">
        <f t="shared" si="4"/>
        <v>200</v>
      </c>
      <c r="AQ16" s="212">
        <f t="shared" si="4"/>
        <v>200</v>
      </c>
      <c r="AR16" s="212">
        <f t="shared" si="4"/>
        <v>200</v>
      </c>
      <c r="AS16" s="212">
        <f t="shared" si="4"/>
        <v>200</v>
      </c>
      <c r="AT16" s="212">
        <f t="shared" si="4"/>
        <v>200</v>
      </c>
      <c r="AU16" s="212">
        <f t="shared" si="4"/>
        <v>200</v>
      </c>
      <c r="AV16" s="212">
        <f t="shared" si="4"/>
        <v>200</v>
      </c>
      <c r="AW16" s="212">
        <f t="shared" si="4"/>
        <v>200</v>
      </c>
      <c r="AX16" s="212">
        <f t="shared" si="4"/>
        <v>200</v>
      </c>
      <c r="AY16" s="212">
        <f t="shared" si="4"/>
        <v>200</v>
      </c>
      <c r="AZ16" s="212">
        <f t="shared" si="4"/>
        <v>200</v>
      </c>
      <c r="BA16" s="212">
        <f t="shared" si="4"/>
        <v>200</v>
      </c>
      <c r="BB16" s="212">
        <f t="shared" si="4"/>
        <v>200</v>
      </c>
      <c r="BC16" s="212">
        <f t="shared" si="5"/>
        <v>200</v>
      </c>
      <c r="BD16" s="212">
        <f t="shared" si="5"/>
        <v>200</v>
      </c>
      <c r="BE16" s="212">
        <f t="shared" si="5"/>
        <v>200</v>
      </c>
      <c r="BF16" s="212">
        <f t="shared" si="5"/>
        <v>200</v>
      </c>
      <c r="BG16" s="212">
        <f t="shared" si="5"/>
        <v>200</v>
      </c>
      <c r="BH16" s="212">
        <f t="shared" si="5"/>
        <v>200</v>
      </c>
      <c r="BI16" s="212">
        <f t="shared" si="5"/>
        <v>200</v>
      </c>
      <c r="BJ16" s="212">
        <f t="shared" si="5"/>
        <v>200</v>
      </c>
      <c r="BK16" s="212">
        <f t="shared" si="5"/>
        <v>200</v>
      </c>
      <c r="BL16" s="212">
        <f t="shared" si="5"/>
        <v>200</v>
      </c>
      <c r="BM16" s="212">
        <f t="shared" si="5"/>
        <v>200</v>
      </c>
      <c r="BN16" s="212">
        <f t="shared" si="5"/>
        <v>200</v>
      </c>
      <c r="BO16" s="212">
        <f t="shared" si="5"/>
        <v>200</v>
      </c>
      <c r="BP16" s="212">
        <f t="shared" si="5"/>
        <v>200</v>
      </c>
      <c r="BQ16" s="212">
        <f t="shared" si="5"/>
        <v>200</v>
      </c>
      <c r="BR16" s="212">
        <f t="shared" si="5"/>
        <v>200</v>
      </c>
      <c r="BS16" s="212">
        <f t="shared" si="6"/>
        <v>200</v>
      </c>
      <c r="BT16" s="212">
        <f t="shared" si="6"/>
        <v>200</v>
      </c>
      <c r="BU16" s="212">
        <f t="shared" si="6"/>
        <v>200</v>
      </c>
      <c r="BV16" s="212">
        <f t="shared" si="6"/>
        <v>200</v>
      </c>
      <c r="BW16" s="212">
        <f t="shared" si="6"/>
        <v>200</v>
      </c>
      <c r="BX16" s="212">
        <f t="shared" si="6"/>
        <v>200</v>
      </c>
      <c r="BY16" s="212">
        <f t="shared" si="6"/>
        <v>200</v>
      </c>
      <c r="BZ16" s="212">
        <f t="shared" si="6"/>
        <v>200</v>
      </c>
      <c r="CA16" s="212">
        <f t="shared" si="6"/>
        <v>200</v>
      </c>
      <c r="CB16" s="212">
        <f t="shared" si="6"/>
        <v>200</v>
      </c>
      <c r="CC16" s="212">
        <f t="shared" si="6"/>
        <v>200</v>
      </c>
      <c r="CD16" s="212">
        <f t="shared" si="6"/>
        <v>200</v>
      </c>
      <c r="CE16" s="212">
        <f t="shared" si="6"/>
        <v>200</v>
      </c>
      <c r="CF16" s="212">
        <f t="shared" si="6"/>
        <v>200</v>
      </c>
    </row>
    <row r="17" spans="2:84" ht="17.25" thickBot="1" x14ac:dyDescent="0.35">
      <c r="C17" s="699"/>
      <c r="D17" s="229" t="s">
        <v>170</v>
      </c>
      <c r="E17" s="212">
        <v>200</v>
      </c>
      <c r="F17" s="212">
        <v>200</v>
      </c>
      <c r="G17" s="212">
        <v>200</v>
      </c>
      <c r="H17" s="212">
        <v>200</v>
      </c>
      <c r="I17" s="212">
        <v>200</v>
      </c>
      <c r="J17" s="212">
        <v>200</v>
      </c>
      <c r="K17" s="212">
        <v>200</v>
      </c>
      <c r="L17" s="212">
        <v>200</v>
      </c>
      <c r="M17" s="212">
        <v>200</v>
      </c>
      <c r="N17" s="212">
        <v>200</v>
      </c>
      <c r="O17" s="212">
        <f t="shared" si="7"/>
        <v>200</v>
      </c>
      <c r="P17" s="212">
        <f t="shared" si="7"/>
        <v>200</v>
      </c>
      <c r="Q17" s="212">
        <f t="shared" si="7"/>
        <v>200</v>
      </c>
      <c r="R17" s="212">
        <f t="shared" si="7"/>
        <v>200</v>
      </c>
      <c r="S17" s="212">
        <f t="shared" si="7"/>
        <v>200</v>
      </c>
      <c r="T17" s="212">
        <f t="shared" si="7"/>
        <v>200</v>
      </c>
      <c r="U17" s="212">
        <f t="shared" si="7"/>
        <v>200</v>
      </c>
      <c r="V17" s="212">
        <f>+IF(U17="","",U17)</f>
        <v>200</v>
      </c>
      <c r="W17" s="212">
        <f t="shared" si="3"/>
        <v>200</v>
      </c>
      <c r="X17" s="212">
        <f t="shared" si="3"/>
        <v>200</v>
      </c>
      <c r="Y17" s="212">
        <f t="shared" si="3"/>
        <v>200</v>
      </c>
      <c r="Z17" s="212">
        <f t="shared" si="3"/>
        <v>200</v>
      </c>
      <c r="AA17" s="212">
        <f t="shared" si="3"/>
        <v>200</v>
      </c>
      <c r="AB17" s="212">
        <f t="shared" si="3"/>
        <v>200</v>
      </c>
      <c r="AC17" s="212">
        <f t="shared" si="3"/>
        <v>200</v>
      </c>
      <c r="AD17" s="212">
        <f t="shared" si="3"/>
        <v>200</v>
      </c>
      <c r="AE17" s="212">
        <f t="shared" si="3"/>
        <v>200</v>
      </c>
      <c r="AF17" s="212">
        <f t="shared" si="3"/>
        <v>200</v>
      </c>
      <c r="AG17" s="212">
        <f t="shared" si="3"/>
        <v>200</v>
      </c>
      <c r="AH17" s="212">
        <f t="shared" si="3"/>
        <v>200</v>
      </c>
      <c r="AI17" s="212">
        <f t="shared" si="3"/>
        <v>200</v>
      </c>
      <c r="AJ17" s="212">
        <f t="shared" si="3"/>
        <v>200</v>
      </c>
      <c r="AK17" s="212">
        <f t="shared" si="3"/>
        <v>200</v>
      </c>
      <c r="AL17" s="212">
        <f t="shared" si="3"/>
        <v>200</v>
      </c>
      <c r="AM17" s="212">
        <f t="shared" si="4"/>
        <v>200</v>
      </c>
      <c r="AN17" s="212">
        <f t="shared" si="4"/>
        <v>200</v>
      </c>
      <c r="AO17" s="212">
        <f t="shared" si="4"/>
        <v>200</v>
      </c>
      <c r="AP17" s="212">
        <f t="shared" si="4"/>
        <v>200</v>
      </c>
      <c r="AQ17" s="212">
        <f t="shared" si="4"/>
        <v>200</v>
      </c>
      <c r="AR17" s="212">
        <f t="shared" si="4"/>
        <v>200</v>
      </c>
      <c r="AS17" s="212">
        <f t="shared" si="4"/>
        <v>200</v>
      </c>
      <c r="AT17" s="212">
        <f t="shared" si="4"/>
        <v>200</v>
      </c>
      <c r="AU17" s="212">
        <f t="shared" si="4"/>
        <v>200</v>
      </c>
      <c r="AV17" s="212">
        <f t="shared" si="4"/>
        <v>200</v>
      </c>
      <c r="AW17" s="212">
        <f t="shared" si="4"/>
        <v>200</v>
      </c>
      <c r="AX17" s="212">
        <f t="shared" si="4"/>
        <v>200</v>
      </c>
      <c r="AY17" s="212">
        <f t="shared" si="4"/>
        <v>200</v>
      </c>
      <c r="AZ17" s="212">
        <f t="shared" si="4"/>
        <v>200</v>
      </c>
      <c r="BA17" s="212">
        <f t="shared" si="4"/>
        <v>200</v>
      </c>
      <c r="BB17" s="212">
        <f t="shared" si="4"/>
        <v>200</v>
      </c>
      <c r="BC17" s="212">
        <f t="shared" si="5"/>
        <v>200</v>
      </c>
      <c r="BD17" s="212">
        <f t="shared" si="5"/>
        <v>200</v>
      </c>
      <c r="BE17" s="212">
        <f t="shared" si="5"/>
        <v>200</v>
      </c>
      <c r="BF17" s="212">
        <f t="shared" si="5"/>
        <v>200</v>
      </c>
      <c r="BG17" s="212">
        <f t="shared" si="5"/>
        <v>200</v>
      </c>
      <c r="BH17" s="212">
        <f t="shared" si="5"/>
        <v>200</v>
      </c>
      <c r="BI17" s="212">
        <f t="shared" si="5"/>
        <v>200</v>
      </c>
      <c r="BJ17" s="212">
        <f t="shared" si="5"/>
        <v>200</v>
      </c>
      <c r="BK17" s="212">
        <f t="shared" si="5"/>
        <v>200</v>
      </c>
      <c r="BL17" s="212">
        <f t="shared" si="5"/>
        <v>200</v>
      </c>
      <c r="BM17" s="212">
        <f t="shared" si="5"/>
        <v>200</v>
      </c>
      <c r="BN17" s="212">
        <f t="shared" si="5"/>
        <v>200</v>
      </c>
      <c r="BO17" s="212">
        <f t="shared" si="5"/>
        <v>200</v>
      </c>
      <c r="BP17" s="212">
        <f t="shared" si="5"/>
        <v>200</v>
      </c>
      <c r="BQ17" s="212">
        <f t="shared" si="5"/>
        <v>200</v>
      </c>
      <c r="BR17" s="212">
        <f t="shared" si="5"/>
        <v>200</v>
      </c>
      <c r="BS17" s="212">
        <f t="shared" si="6"/>
        <v>200</v>
      </c>
      <c r="BT17" s="212">
        <f t="shared" si="6"/>
        <v>200</v>
      </c>
      <c r="BU17" s="212">
        <f t="shared" si="6"/>
        <v>200</v>
      </c>
      <c r="BV17" s="212">
        <f t="shared" si="6"/>
        <v>200</v>
      </c>
      <c r="BW17" s="212">
        <f t="shared" si="6"/>
        <v>200</v>
      </c>
      <c r="BX17" s="212">
        <f t="shared" si="6"/>
        <v>200</v>
      </c>
      <c r="BY17" s="212">
        <f t="shared" si="6"/>
        <v>200</v>
      </c>
      <c r="BZ17" s="212">
        <f t="shared" si="6"/>
        <v>200</v>
      </c>
      <c r="CA17" s="212">
        <f t="shared" si="6"/>
        <v>200</v>
      </c>
      <c r="CB17" s="212">
        <f t="shared" si="6"/>
        <v>200</v>
      </c>
      <c r="CC17" s="212">
        <f t="shared" si="6"/>
        <v>200</v>
      </c>
      <c r="CD17" s="212">
        <f t="shared" si="6"/>
        <v>200</v>
      </c>
      <c r="CE17" s="212">
        <f t="shared" si="6"/>
        <v>200</v>
      </c>
      <c r="CF17" s="212">
        <f t="shared" si="6"/>
        <v>200</v>
      </c>
    </row>
    <row r="18" spans="2:84" ht="17.25" thickBot="1" x14ac:dyDescent="0.35">
      <c r="C18" s="699"/>
      <c r="D18" s="231" t="s">
        <v>155</v>
      </c>
      <c r="E18" s="246" t="str">
        <f>+IF(E17="",CONCATENATE(E14,"-",E15,"- ",E16),CONCATENATE(E14,"-",E15,"-",E16,"-",E17))</f>
        <v>200-200-200-200</v>
      </c>
      <c r="F18" s="246" t="str">
        <f t="shared" ref="F18:BQ18" si="8">+IF(F17="",CONCATENATE(F14,"-",F15,"- ",F16),CONCATENATE(F14,"-",F15,"-",F16,"-",F17))</f>
        <v>200-200-200-200</v>
      </c>
      <c r="G18" s="246" t="str">
        <f t="shared" si="8"/>
        <v>200-200-200-200</v>
      </c>
      <c r="H18" s="246" t="str">
        <f t="shared" si="8"/>
        <v>200-200-200-200</v>
      </c>
      <c r="I18" s="246" t="str">
        <f t="shared" si="8"/>
        <v>200-200-200-200</v>
      </c>
      <c r="J18" s="246" t="str">
        <f t="shared" si="8"/>
        <v>200-200-200-200</v>
      </c>
      <c r="K18" s="246" t="str">
        <f t="shared" si="8"/>
        <v>200-200-200-200</v>
      </c>
      <c r="L18" s="246" t="str">
        <f t="shared" si="8"/>
        <v>200-200-200-200</v>
      </c>
      <c r="M18" s="246" t="str">
        <f t="shared" si="8"/>
        <v>200-200-200-200</v>
      </c>
      <c r="N18" s="246" t="str">
        <f t="shared" si="8"/>
        <v>200-200-200-200</v>
      </c>
      <c r="O18" s="246" t="str">
        <f t="shared" si="8"/>
        <v>200-200-200-200</v>
      </c>
      <c r="P18" s="246" t="str">
        <f t="shared" si="8"/>
        <v>200-200-200-200</v>
      </c>
      <c r="Q18" s="246" t="str">
        <f t="shared" si="8"/>
        <v>200-200-200-200</v>
      </c>
      <c r="R18" s="246" t="str">
        <f t="shared" si="8"/>
        <v>200-200-200-200</v>
      </c>
      <c r="S18" s="246" t="str">
        <f t="shared" si="8"/>
        <v>200-200-200-200</v>
      </c>
      <c r="T18" s="246" t="str">
        <f t="shared" si="8"/>
        <v>200-200-200-200</v>
      </c>
      <c r="U18" s="246" t="str">
        <f t="shared" si="8"/>
        <v>200-200-200-200</v>
      </c>
      <c r="V18" s="246" t="str">
        <f t="shared" si="8"/>
        <v>200-200-200-200</v>
      </c>
      <c r="W18" s="246" t="str">
        <f t="shared" si="8"/>
        <v>200-200-200-200</v>
      </c>
      <c r="X18" s="246" t="str">
        <f t="shared" si="8"/>
        <v>200-200-200-200</v>
      </c>
      <c r="Y18" s="246" t="str">
        <f t="shared" si="8"/>
        <v>200-200-200-200</v>
      </c>
      <c r="Z18" s="246" t="str">
        <f t="shared" si="8"/>
        <v>200-200-200-200</v>
      </c>
      <c r="AA18" s="246" t="str">
        <f t="shared" si="8"/>
        <v>200-200-200-200</v>
      </c>
      <c r="AB18" s="246" t="str">
        <f t="shared" si="8"/>
        <v>200-200-200-200</v>
      </c>
      <c r="AC18" s="246" t="str">
        <f t="shared" si="8"/>
        <v>200-200-200-200</v>
      </c>
      <c r="AD18" s="246" t="str">
        <f t="shared" si="8"/>
        <v>200-200-200-200</v>
      </c>
      <c r="AE18" s="246" t="str">
        <f t="shared" si="8"/>
        <v>200-200-200-200</v>
      </c>
      <c r="AF18" s="246" t="str">
        <f t="shared" si="8"/>
        <v>200-200-200-200</v>
      </c>
      <c r="AG18" s="246" t="str">
        <f t="shared" si="8"/>
        <v>200-200-200-200</v>
      </c>
      <c r="AH18" s="246" t="str">
        <f t="shared" si="8"/>
        <v>200-200-200-200</v>
      </c>
      <c r="AI18" s="246" t="str">
        <f t="shared" si="8"/>
        <v>200-200-200-200</v>
      </c>
      <c r="AJ18" s="246" t="str">
        <f t="shared" si="8"/>
        <v>200-200-200-200</v>
      </c>
      <c r="AK18" s="246" t="str">
        <f t="shared" si="8"/>
        <v>200-200-200-200</v>
      </c>
      <c r="AL18" s="246" t="str">
        <f t="shared" si="8"/>
        <v>200-200-200-200</v>
      </c>
      <c r="AM18" s="246" t="str">
        <f t="shared" si="8"/>
        <v>200-200-200-200</v>
      </c>
      <c r="AN18" s="246" t="str">
        <f t="shared" si="8"/>
        <v>200-200-200-200</v>
      </c>
      <c r="AO18" s="246" t="str">
        <f t="shared" si="8"/>
        <v>200-200-200-200</v>
      </c>
      <c r="AP18" s="246" t="str">
        <f t="shared" si="8"/>
        <v>200-200-200-200</v>
      </c>
      <c r="AQ18" s="246" t="str">
        <f t="shared" si="8"/>
        <v>200-200-200-200</v>
      </c>
      <c r="AR18" s="246" t="str">
        <f t="shared" si="8"/>
        <v>200-200-200-200</v>
      </c>
      <c r="AS18" s="246" t="str">
        <f t="shared" si="8"/>
        <v>200-200-200-200</v>
      </c>
      <c r="AT18" s="246" t="str">
        <f t="shared" si="8"/>
        <v>200-200-200-200</v>
      </c>
      <c r="AU18" s="246" t="str">
        <f t="shared" si="8"/>
        <v>200-200-200-200</v>
      </c>
      <c r="AV18" s="246" t="str">
        <f t="shared" si="8"/>
        <v>200-200-200-200</v>
      </c>
      <c r="AW18" s="246" t="str">
        <f t="shared" si="8"/>
        <v>200-200-200-200</v>
      </c>
      <c r="AX18" s="246" t="str">
        <f t="shared" si="8"/>
        <v>200-200-200-200</v>
      </c>
      <c r="AY18" s="246" t="str">
        <f t="shared" si="8"/>
        <v>200-200-200-200</v>
      </c>
      <c r="AZ18" s="246" t="str">
        <f t="shared" si="8"/>
        <v>200-200-200-200</v>
      </c>
      <c r="BA18" s="246" t="str">
        <f t="shared" si="8"/>
        <v>200-200-200-200</v>
      </c>
      <c r="BB18" s="246" t="str">
        <f t="shared" si="8"/>
        <v>200-200-200-200</v>
      </c>
      <c r="BC18" s="246" t="str">
        <f t="shared" si="8"/>
        <v>200-200-200-200</v>
      </c>
      <c r="BD18" s="246" t="str">
        <f t="shared" si="8"/>
        <v>200-200-200-200</v>
      </c>
      <c r="BE18" s="246" t="str">
        <f t="shared" si="8"/>
        <v>200-200-200-200</v>
      </c>
      <c r="BF18" s="246" t="str">
        <f t="shared" si="8"/>
        <v>200-200-200-200</v>
      </c>
      <c r="BG18" s="246" t="str">
        <f t="shared" si="8"/>
        <v>200-200-200-200</v>
      </c>
      <c r="BH18" s="246" t="str">
        <f t="shared" si="8"/>
        <v>200-200-200-200</v>
      </c>
      <c r="BI18" s="246" t="str">
        <f t="shared" si="8"/>
        <v>200-200-200-200</v>
      </c>
      <c r="BJ18" s="246" t="str">
        <f t="shared" si="8"/>
        <v>200-200-200-200</v>
      </c>
      <c r="BK18" s="246" t="str">
        <f t="shared" si="8"/>
        <v>200-200-200-200</v>
      </c>
      <c r="BL18" s="246" t="str">
        <f t="shared" si="8"/>
        <v>200-200-200-200</v>
      </c>
      <c r="BM18" s="246" t="str">
        <f t="shared" si="8"/>
        <v>200-200-200-200</v>
      </c>
      <c r="BN18" s="246" t="str">
        <f t="shared" si="8"/>
        <v>200-200-200-200</v>
      </c>
      <c r="BO18" s="246" t="str">
        <f t="shared" si="8"/>
        <v>200-200-200-200</v>
      </c>
      <c r="BP18" s="246" t="str">
        <f t="shared" si="8"/>
        <v>200-200-200-200</v>
      </c>
      <c r="BQ18" s="246" t="str">
        <f t="shared" si="8"/>
        <v>200-200-200-200</v>
      </c>
      <c r="BR18" s="246" t="str">
        <f t="shared" ref="BR18:CF18" si="9">+IF(BR17="",CONCATENATE(BR14,"-",BR15,"- ",BR16),CONCATENATE(BR14,"-",BR15,"-",BR16,"-",BR17))</f>
        <v>200-200-200-200</v>
      </c>
      <c r="BS18" s="246" t="str">
        <f t="shared" si="9"/>
        <v>200-200-200-200</v>
      </c>
      <c r="BT18" s="246" t="str">
        <f t="shared" si="9"/>
        <v>200-200-200-200</v>
      </c>
      <c r="BU18" s="246" t="str">
        <f t="shared" si="9"/>
        <v>200-200-200-200</v>
      </c>
      <c r="BV18" s="246" t="str">
        <f t="shared" si="9"/>
        <v>200-200-200-200</v>
      </c>
      <c r="BW18" s="246" t="str">
        <f t="shared" si="9"/>
        <v>200-200-200-200</v>
      </c>
      <c r="BX18" s="246" t="str">
        <f t="shared" si="9"/>
        <v>200-200-200-200</v>
      </c>
      <c r="BY18" s="246" t="str">
        <f t="shared" si="9"/>
        <v>200-200-200-200</v>
      </c>
      <c r="BZ18" s="246" t="str">
        <f t="shared" si="9"/>
        <v>200-200-200-200</v>
      </c>
      <c r="CA18" s="246" t="str">
        <f t="shared" si="9"/>
        <v>200-200-200-200</v>
      </c>
      <c r="CB18" s="246" t="str">
        <f t="shared" si="9"/>
        <v>200-200-200-200</v>
      </c>
      <c r="CC18" s="246" t="str">
        <f t="shared" si="9"/>
        <v>200-200-200-200</v>
      </c>
      <c r="CD18" s="246" t="str">
        <f t="shared" si="9"/>
        <v>200-200-200-200</v>
      </c>
      <c r="CE18" s="246" t="str">
        <f t="shared" si="9"/>
        <v>200-200-200-200</v>
      </c>
      <c r="CF18" s="246" t="str">
        <f t="shared" si="9"/>
        <v>200-200-200-200</v>
      </c>
    </row>
    <row r="19" spans="2:84" ht="17.25" thickBot="1" x14ac:dyDescent="0.35">
      <c r="C19" s="699"/>
      <c r="D19" s="232" t="s">
        <v>161</v>
      </c>
      <c r="E19" s="259"/>
      <c r="F19" s="259"/>
      <c r="G19" s="259"/>
      <c r="H19" s="259"/>
      <c r="I19" s="259"/>
      <c r="J19" s="259">
        <v>15</v>
      </c>
      <c r="K19" s="259">
        <v>24</v>
      </c>
      <c r="L19" s="259">
        <v>24</v>
      </c>
      <c r="M19" s="259">
        <v>24</v>
      </c>
      <c r="N19" s="259">
        <v>8</v>
      </c>
      <c r="O19" s="259"/>
      <c r="P19" s="259"/>
      <c r="Q19" s="259"/>
      <c r="R19" s="259"/>
      <c r="S19" s="259"/>
      <c r="T19" s="259"/>
      <c r="U19" s="259"/>
      <c r="V19" s="259"/>
      <c r="W19" s="259"/>
      <c r="X19" s="259"/>
      <c r="Y19" s="259"/>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row>
    <row r="20" spans="2:84" ht="17.25" thickBot="1" x14ac:dyDescent="0.35">
      <c r="C20" s="699"/>
      <c r="D20" s="231" t="s">
        <v>171</v>
      </c>
      <c r="E20" s="197">
        <f>+IF(E2=0,"",E19)</f>
        <v>0</v>
      </c>
      <c r="F20" s="197">
        <f>+IF(F2=0,"",F19+E20)</f>
        <v>0</v>
      </c>
      <c r="G20" s="197">
        <f t="shared" ref="G20:BR20" si="10">+IF(G2=0,"",G19+F20)</f>
        <v>0</v>
      </c>
      <c r="H20" s="197">
        <f t="shared" si="10"/>
        <v>0</v>
      </c>
      <c r="I20" s="197">
        <f t="shared" si="10"/>
        <v>0</v>
      </c>
      <c r="J20" s="197">
        <f t="shared" si="10"/>
        <v>15</v>
      </c>
      <c r="K20" s="197">
        <f t="shared" si="10"/>
        <v>39</v>
      </c>
      <c r="L20" s="197">
        <f t="shared" si="10"/>
        <v>63</v>
      </c>
      <c r="M20" s="197">
        <f t="shared" si="10"/>
        <v>87</v>
      </c>
      <c r="N20" s="197">
        <f t="shared" si="10"/>
        <v>95</v>
      </c>
      <c r="O20" s="197">
        <f t="shared" si="10"/>
        <v>95</v>
      </c>
      <c r="P20" s="197">
        <f t="shared" si="10"/>
        <v>95</v>
      </c>
      <c r="Q20" s="197" t="str">
        <f t="shared" si="10"/>
        <v/>
      </c>
      <c r="R20" s="197" t="str">
        <f t="shared" si="10"/>
        <v/>
      </c>
      <c r="S20" s="197" t="str">
        <f t="shared" si="10"/>
        <v/>
      </c>
      <c r="T20" s="197" t="str">
        <f t="shared" si="10"/>
        <v/>
      </c>
      <c r="U20" s="197" t="str">
        <f t="shared" si="10"/>
        <v/>
      </c>
      <c r="V20" s="197" t="str">
        <f t="shared" si="10"/>
        <v/>
      </c>
      <c r="W20" s="197" t="str">
        <f t="shared" si="10"/>
        <v/>
      </c>
      <c r="X20" s="197" t="str">
        <f t="shared" si="10"/>
        <v/>
      </c>
      <c r="Y20" s="197" t="str">
        <f t="shared" si="10"/>
        <v/>
      </c>
      <c r="Z20" s="197" t="str">
        <f t="shared" si="10"/>
        <v/>
      </c>
      <c r="AA20" s="197" t="str">
        <f t="shared" si="10"/>
        <v/>
      </c>
      <c r="AB20" s="197" t="str">
        <f t="shared" si="10"/>
        <v/>
      </c>
      <c r="AC20" s="197" t="str">
        <f t="shared" si="10"/>
        <v/>
      </c>
      <c r="AD20" s="197" t="str">
        <f t="shared" si="10"/>
        <v/>
      </c>
      <c r="AE20" s="197" t="str">
        <f t="shared" si="10"/>
        <v/>
      </c>
      <c r="AF20" s="197" t="str">
        <f t="shared" si="10"/>
        <v/>
      </c>
      <c r="AG20" s="197" t="str">
        <f t="shared" si="10"/>
        <v/>
      </c>
      <c r="AH20" s="197" t="str">
        <f t="shared" si="10"/>
        <v/>
      </c>
      <c r="AI20" s="197" t="str">
        <f t="shared" si="10"/>
        <v/>
      </c>
      <c r="AJ20" s="197" t="str">
        <f t="shared" si="10"/>
        <v/>
      </c>
      <c r="AK20" s="197" t="str">
        <f t="shared" si="10"/>
        <v/>
      </c>
      <c r="AL20" s="197" t="str">
        <f t="shared" si="10"/>
        <v/>
      </c>
      <c r="AM20" s="197" t="str">
        <f t="shared" si="10"/>
        <v/>
      </c>
      <c r="AN20" s="197" t="str">
        <f t="shared" si="10"/>
        <v/>
      </c>
      <c r="AO20" s="197" t="str">
        <f t="shared" si="10"/>
        <v/>
      </c>
      <c r="AP20" s="197" t="str">
        <f t="shared" si="10"/>
        <v/>
      </c>
      <c r="AQ20" s="197" t="str">
        <f t="shared" si="10"/>
        <v/>
      </c>
      <c r="AR20" s="197" t="str">
        <f t="shared" si="10"/>
        <v/>
      </c>
      <c r="AS20" s="197" t="str">
        <f t="shared" si="10"/>
        <v/>
      </c>
      <c r="AT20" s="197" t="str">
        <f t="shared" si="10"/>
        <v/>
      </c>
      <c r="AU20" s="197" t="str">
        <f t="shared" si="10"/>
        <v/>
      </c>
      <c r="AV20" s="197" t="str">
        <f t="shared" si="10"/>
        <v/>
      </c>
      <c r="AW20" s="197" t="str">
        <f t="shared" si="10"/>
        <v/>
      </c>
      <c r="AX20" s="197" t="str">
        <f t="shared" si="10"/>
        <v/>
      </c>
      <c r="AY20" s="197" t="str">
        <f t="shared" si="10"/>
        <v/>
      </c>
      <c r="AZ20" s="197" t="str">
        <f t="shared" si="10"/>
        <v/>
      </c>
      <c r="BA20" s="197" t="str">
        <f t="shared" si="10"/>
        <v/>
      </c>
      <c r="BB20" s="197" t="str">
        <f t="shared" si="10"/>
        <v/>
      </c>
      <c r="BC20" s="197" t="str">
        <f t="shared" si="10"/>
        <v/>
      </c>
      <c r="BD20" s="197" t="str">
        <f t="shared" si="10"/>
        <v/>
      </c>
      <c r="BE20" s="197" t="str">
        <f t="shared" si="10"/>
        <v/>
      </c>
      <c r="BF20" s="197" t="str">
        <f t="shared" si="10"/>
        <v/>
      </c>
      <c r="BG20" s="197" t="str">
        <f t="shared" si="10"/>
        <v/>
      </c>
      <c r="BH20" s="197" t="str">
        <f t="shared" si="10"/>
        <v/>
      </c>
      <c r="BI20" s="197" t="str">
        <f t="shared" si="10"/>
        <v/>
      </c>
      <c r="BJ20" s="197" t="str">
        <f t="shared" si="10"/>
        <v/>
      </c>
      <c r="BK20" s="197" t="str">
        <f t="shared" si="10"/>
        <v/>
      </c>
      <c r="BL20" s="197" t="str">
        <f t="shared" si="10"/>
        <v/>
      </c>
      <c r="BM20" s="197" t="str">
        <f t="shared" si="10"/>
        <v/>
      </c>
      <c r="BN20" s="197" t="str">
        <f t="shared" si="10"/>
        <v/>
      </c>
      <c r="BO20" s="197" t="str">
        <f t="shared" si="10"/>
        <v/>
      </c>
      <c r="BP20" s="197" t="str">
        <f t="shared" si="10"/>
        <v/>
      </c>
      <c r="BQ20" s="197" t="str">
        <f t="shared" si="10"/>
        <v/>
      </c>
      <c r="BR20" s="197" t="str">
        <f t="shared" si="10"/>
        <v/>
      </c>
      <c r="BS20" s="197" t="str">
        <f t="shared" ref="BS20:CF20" si="11">+IF(BS2=0,"",BS19+BR20)</f>
        <v/>
      </c>
      <c r="BT20" s="197" t="str">
        <f t="shared" si="11"/>
        <v/>
      </c>
      <c r="BU20" s="197" t="str">
        <f t="shared" si="11"/>
        <v/>
      </c>
      <c r="BV20" s="197" t="str">
        <f t="shared" si="11"/>
        <v/>
      </c>
      <c r="BW20" s="197" t="str">
        <f t="shared" si="11"/>
        <v/>
      </c>
      <c r="BX20" s="197" t="str">
        <f t="shared" si="11"/>
        <v/>
      </c>
      <c r="BY20" s="197" t="str">
        <f t="shared" si="11"/>
        <v/>
      </c>
      <c r="BZ20" s="197" t="str">
        <f t="shared" si="11"/>
        <v/>
      </c>
      <c r="CA20" s="197" t="str">
        <f t="shared" si="11"/>
        <v/>
      </c>
      <c r="CB20" s="197" t="str">
        <f t="shared" si="11"/>
        <v/>
      </c>
      <c r="CC20" s="197" t="str">
        <f t="shared" si="11"/>
        <v/>
      </c>
      <c r="CD20" s="197" t="str">
        <f t="shared" si="11"/>
        <v/>
      </c>
      <c r="CE20" s="197" t="str">
        <f t="shared" si="11"/>
        <v/>
      </c>
      <c r="CF20" s="197" t="str">
        <f t="shared" si="11"/>
        <v/>
      </c>
    </row>
    <row r="21" spans="2:84" ht="12" customHeight="1" thickBot="1" x14ac:dyDescent="0.35">
      <c r="B21" s="700">
        <v>1</v>
      </c>
      <c r="C21" s="699"/>
      <c r="D21" s="699"/>
      <c r="E21" s="701">
        <v>1</v>
      </c>
      <c r="F21" s="701">
        <v>2</v>
      </c>
      <c r="G21" s="701">
        <v>3</v>
      </c>
      <c r="H21" s="701">
        <v>4</v>
      </c>
      <c r="I21" s="701">
        <v>5</v>
      </c>
      <c r="J21" s="701">
        <v>6</v>
      </c>
      <c r="K21" s="701">
        <v>7</v>
      </c>
      <c r="L21" s="701">
        <v>8</v>
      </c>
      <c r="M21" s="701">
        <v>9</v>
      </c>
      <c r="N21" s="701">
        <v>10</v>
      </c>
      <c r="O21" s="701">
        <v>11</v>
      </c>
      <c r="P21" s="701">
        <v>12</v>
      </c>
      <c r="Q21" s="701">
        <v>13</v>
      </c>
      <c r="R21" s="701">
        <v>14</v>
      </c>
      <c r="S21" s="701">
        <v>15</v>
      </c>
      <c r="T21" s="701">
        <v>16</v>
      </c>
      <c r="U21" s="701">
        <v>17</v>
      </c>
      <c r="V21" s="701">
        <v>18</v>
      </c>
      <c r="W21" s="701">
        <v>19</v>
      </c>
      <c r="X21" s="701">
        <v>20</v>
      </c>
      <c r="Y21" s="701">
        <v>21</v>
      </c>
      <c r="Z21" s="701">
        <v>22</v>
      </c>
      <c r="AA21" s="701">
        <v>23</v>
      </c>
      <c r="AB21" s="701">
        <v>24</v>
      </c>
      <c r="AC21" s="701">
        <v>25</v>
      </c>
      <c r="AD21" s="701">
        <v>26</v>
      </c>
      <c r="AE21" s="701">
        <v>27</v>
      </c>
      <c r="AF21" s="701">
        <v>28</v>
      </c>
      <c r="AG21" s="701">
        <v>29</v>
      </c>
      <c r="AH21" s="701">
        <v>30</v>
      </c>
      <c r="AI21" s="701">
        <v>31</v>
      </c>
      <c r="AJ21" s="701">
        <v>32</v>
      </c>
      <c r="AK21" s="701">
        <v>33</v>
      </c>
      <c r="AL21" s="701">
        <v>34</v>
      </c>
      <c r="AM21" s="701">
        <v>35</v>
      </c>
      <c r="AN21" s="701">
        <v>36</v>
      </c>
      <c r="AO21" s="701">
        <v>37</v>
      </c>
      <c r="AP21" s="701">
        <v>38</v>
      </c>
      <c r="AQ21" s="701">
        <v>39</v>
      </c>
      <c r="AR21" s="701">
        <v>40</v>
      </c>
      <c r="AS21" s="701">
        <v>41</v>
      </c>
      <c r="AT21" s="701">
        <v>42</v>
      </c>
      <c r="AU21" s="701">
        <v>43</v>
      </c>
      <c r="AV21" s="701">
        <v>44</v>
      </c>
      <c r="AW21" s="701">
        <v>45</v>
      </c>
      <c r="AX21" s="701">
        <v>46</v>
      </c>
      <c r="AY21" s="701">
        <v>47</v>
      </c>
      <c r="AZ21" s="701">
        <v>48</v>
      </c>
      <c r="BA21" s="701">
        <v>49</v>
      </c>
      <c r="BB21" s="701">
        <v>50</v>
      </c>
      <c r="BC21" s="701">
        <v>51</v>
      </c>
      <c r="BD21" s="701">
        <v>52</v>
      </c>
      <c r="BE21" s="701">
        <v>53</v>
      </c>
      <c r="BF21" s="701">
        <v>54</v>
      </c>
      <c r="BG21" s="701">
        <v>55</v>
      </c>
      <c r="BH21" s="701">
        <v>56</v>
      </c>
      <c r="BI21" s="701">
        <v>57</v>
      </c>
      <c r="BJ21" s="701">
        <v>58</v>
      </c>
      <c r="BK21" s="701">
        <v>59</v>
      </c>
      <c r="BL21" s="701">
        <v>60</v>
      </c>
      <c r="BM21" s="701">
        <v>61</v>
      </c>
      <c r="BN21" s="701">
        <v>62</v>
      </c>
      <c r="BO21" s="701">
        <v>63</v>
      </c>
      <c r="BP21" s="701">
        <v>64</v>
      </c>
      <c r="BQ21" s="701">
        <v>65</v>
      </c>
      <c r="BR21" s="701">
        <v>66</v>
      </c>
      <c r="BS21" s="701">
        <v>67</v>
      </c>
      <c r="BT21" s="701">
        <v>68</v>
      </c>
      <c r="BU21" s="701">
        <v>69</v>
      </c>
      <c r="BV21" s="701">
        <v>70</v>
      </c>
      <c r="BW21" s="701">
        <v>71</v>
      </c>
      <c r="BX21" s="701">
        <v>72</v>
      </c>
      <c r="BY21" s="701">
        <v>73</v>
      </c>
      <c r="BZ21" s="701">
        <v>74</v>
      </c>
      <c r="CA21" s="701">
        <v>75</v>
      </c>
      <c r="CB21" s="701">
        <v>76</v>
      </c>
      <c r="CC21" s="701">
        <v>77</v>
      </c>
      <c r="CD21" s="701">
        <v>78</v>
      </c>
      <c r="CE21" s="701">
        <v>79</v>
      </c>
      <c r="CF21" s="701">
        <v>80</v>
      </c>
    </row>
    <row r="22" spans="2:84" ht="16.149999999999999" customHeight="1" thickBot="1" x14ac:dyDescent="0.35">
      <c r="B22" s="700">
        <v>2</v>
      </c>
      <c r="C22" s="972" t="s">
        <v>189</v>
      </c>
      <c r="D22" s="233" t="s">
        <v>172</v>
      </c>
      <c r="E22" s="249">
        <f>+E208</f>
        <v>0</v>
      </c>
      <c r="F22" s="249">
        <f t="shared" ref="F22:BQ22" si="12">+F208</f>
        <v>0</v>
      </c>
      <c r="G22" s="249">
        <f t="shared" si="12"/>
        <v>0</v>
      </c>
      <c r="H22" s="249">
        <f t="shared" si="12"/>
        <v>0</v>
      </c>
      <c r="I22" s="249">
        <f t="shared" si="12"/>
        <v>0</v>
      </c>
      <c r="J22" s="249">
        <f t="shared" si="12"/>
        <v>0</v>
      </c>
      <c r="K22" s="249">
        <f t="shared" si="12"/>
        <v>1720</v>
      </c>
      <c r="L22" s="249">
        <f t="shared" si="12"/>
        <v>1740</v>
      </c>
      <c r="M22" s="249">
        <f t="shared" si="12"/>
        <v>1750</v>
      </c>
      <c r="N22" s="249">
        <f t="shared" si="12"/>
        <v>1750</v>
      </c>
      <c r="O22" s="249">
        <f t="shared" si="12"/>
        <v>0</v>
      </c>
      <c r="P22" s="249">
        <f t="shared" si="12"/>
        <v>0</v>
      </c>
      <c r="Q22" s="249">
        <f t="shared" si="12"/>
        <v>0</v>
      </c>
      <c r="R22" s="249">
        <f t="shared" si="12"/>
        <v>0</v>
      </c>
      <c r="S22" s="249">
        <f t="shared" si="12"/>
        <v>0</v>
      </c>
      <c r="T22" s="249">
        <f t="shared" si="12"/>
        <v>0</v>
      </c>
      <c r="U22" s="249">
        <f t="shared" si="12"/>
        <v>0</v>
      </c>
      <c r="V22" s="249">
        <f t="shared" si="12"/>
        <v>0</v>
      </c>
      <c r="W22" s="249">
        <f t="shared" si="12"/>
        <v>0</v>
      </c>
      <c r="X22" s="249">
        <f t="shared" si="12"/>
        <v>0</v>
      </c>
      <c r="Y22" s="249">
        <f t="shared" si="12"/>
        <v>0</v>
      </c>
      <c r="Z22" s="249">
        <f t="shared" si="12"/>
        <v>0</v>
      </c>
      <c r="AA22" s="249">
        <f t="shared" si="12"/>
        <v>0</v>
      </c>
      <c r="AB22" s="249">
        <f t="shared" si="12"/>
        <v>0</v>
      </c>
      <c r="AC22" s="249">
        <f t="shared" si="12"/>
        <v>0</v>
      </c>
      <c r="AD22" s="249">
        <f t="shared" si="12"/>
        <v>0</v>
      </c>
      <c r="AE22" s="249">
        <f t="shared" si="12"/>
        <v>0</v>
      </c>
      <c r="AF22" s="249">
        <f t="shared" si="12"/>
        <v>0</v>
      </c>
      <c r="AG22" s="249">
        <f t="shared" si="12"/>
        <v>0</v>
      </c>
      <c r="AH22" s="249">
        <f t="shared" si="12"/>
        <v>0</v>
      </c>
      <c r="AI22" s="249">
        <f t="shared" si="12"/>
        <v>0</v>
      </c>
      <c r="AJ22" s="249">
        <f t="shared" si="12"/>
        <v>0</v>
      </c>
      <c r="AK22" s="249">
        <f t="shared" si="12"/>
        <v>0</v>
      </c>
      <c r="AL22" s="249">
        <f t="shared" si="12"/>
        <v>0</v>
      </c>
      <c r="AM22" s="249">
        <f t="shared" si="12"/>
        <v>0</v>
      </c>
      <c r="AN22" s="249">
        <f t="shared" si="12"/>
        <v>0</v>
      </c>
      <c r="AO22" s="249">
        <f t="shared" si="12"/>
        <v>0</v>
      </c>
      <c r="AP22" s="249">
        <f t="shared" si="12"/>
        <v>0</v>
      </c>
      <c r="AQ22" s="249">
        <f t="shared" si="12"/>
        <v>0</v>
      </c>
      <c r="AR22" s="249">
        <f t="shared" si="12"/>
        <v>0</v>
      </c>
      <c r="AS22" s="249">
        <f t="shared" si="12"/>
        <v>0</v>
      </c>
      <c r="AT22" s="249">
        <f t="shared" si="12"/>
        <v>0</v>
      </c>
      <c r="AU22" s="249">
        <f t="shared" si="12"/>
        <v>0</v>
      </c>
      <c r="AV22" s="249">
        <f t="shared" si="12"/>
        <v>0</v>
      </c>
      <c r="AW22" s="249">
        <f t="shared" si="12"/>
        <v>0</v>
      </c>
      <c r="AX22" s="249">
        <f t="shared" si="12"/>
        <v>0</v>
      </c>
      <c r="AY22" s="249">
        <f t="shared" si="12"/>
        <v>0</v>
      </c>
      <c r="AZ22" s="249">
        <f t="shared" si="12"/>
        <v>0</v>
      </c>
      <c r="BA22" s="249">
        <f t="shared" si="12"/>
        <v>0</v>
      </c>
      <c r="BB22" s="249">
        <f t="shared" si="12"/>
        <v>0</v>
      </c>
      <c r="BC22" s="249">
        <f t="shared" si="12"/>
        <v>0</v>
      </c>
      <c r="BD22" s="249">
        <f t="shared" si="12"/>
        <v>0</v>
      </c>
      <c r="BE22" s="249">
        <f t="shared" si="12"/>
        <v>0</v>
      </c>
      <c r="BF22" s="249">
        <f t="shared" si="12"/>
        <v>0</v>
      </c>
      <c r="BG22" s="249">
        <f t="shared" si="12"/>
        <v>0</v>
      </c>
      <c r="BH22" s="249">
        <f t="shared" si="12"/>
        <v>0</v>
      </c>
      <c r="BI22" s="249">
        <f t="shared" si="12"/>
        <v>0</v>
      </c>
      <c r="BJ22" s="249">
        <f t="shared" si="12"/>
        <v>0</v>
      </c>
      <c r="BK22" s="249">
        <f t="shared" si="12"/>
        <v>0</v>
      </c>
      <c r="BL22" s="249">
        <f t="shared" si="12"/>
        <v>0</v>
      </c>
      <c r="BM22" s="249">
        <f t="shared" si="12"/>
        <v>0</v>
      </c>
      <c r="BN22" s="249">
        <f t="shared" si="12"/>
        <v>0</v>
      </c>
      <c r="BO22" s="249">
        <f t="shared" si="12"/>
        <v>0</v>
      </c>
      <c r="BP22" s="249">
        <f t="shared" si="12"/>
        <v>0</v>
      </c>
      <c r="BQ22" s="249">
        <f t="shared" si="12"/>
        <v>0</v>
      </c>
      <c r="BR22" s="249">
        <f t="shared" ref="BR22:CF22" si="13">+BR208</f>
        <v>0</v>
      </c>
      <c r="BS22" s="249">
        <f t="shared" si="13"/>
        <v>0</v>
      </c>
      <c r="BT22" s="249">
        <f t="shared" si="13"/>
        <v>0</v>
      </c>
      <c r="BU22" s="249">
        <f t="shared" si="13"/>
        <v>0</v>
      </c>
      <c r="BV22" s="249">
        <f t="shared" si="13"/>
        <v>0</v>
      </c>
      <c r="BW22" s="249">
        <f t="shared" si="13"/>
        <v>0</v>
      </c>
      <c r="BX22" s="249">
        <f t="shared" si="13"/>
        <v>0</v>
      </c>
      <c r="BY22" s="249">
        <f t="shared" si="13"/>
        <v>0</v>
      </c>
      <c r="BZ22" s="249">
        <f t="shared" si="13"/>
        <v>0</v>
      </c>
      <c r="CA22" s="249">
        <f t="shared" si="13"/>
        <v>0</v>
      </c>
      <c r="CB22" s="249">
        <f t="shared" si="13"/>
        <v>0</v>
      </c>
      <c r="CC22" s="249">
        <f t="shared" si="13"/>
        <v>0</v>
      </c>
      <c r="CD22" s="249">
        <f t="shared" si="13"/>
        <v>0</v>
      </c>
      <c r="CE22" s="249">
        <f t="shared" si="13"/>
        <v>0</v>
      </c>
      <c r="CF22" s="249">
        <f t="shared" si="13"/>
        <v>0</v>
      </c>
    </row>
    <row r="23" spans="2:84" ht="16.149999999999999" customHeight="1" thickBot="1" x14ac:dyDescent="0.35">
      <c r="B23" s="700">
        <v>3</v>
      </c>
      <c r="C23" s="972"/>
      <c r="D23" s="233" t="s">
        <v>285</v>
      </c>
      <c r="E23" s="250"/>
      <c r="F23" s="250"/>
      <c r="G23" s="250"/>
      <c r="H23" s="250"/>
      <c r="I23" s="250"/>
      <c r="J23" s="250">
        <v>1700</v>
      </c>
      <c r="K23" s="250">
        <v>1700</v>
      </c>
      <c r="L23" s="250">
        <v>1720</v>
      </c>
      <c r="M23" s="250">
        <v>1720</v>
      </c>
      <c r="N23" s="250">
        <v>1720</v>
      </c>
      <c r="O23" s="250"/>
      <c r="P23" s="250"/>
      <c r="Q23" s="250"/>
      <c r="R23" s="250"/>
      <c r="S23" s="250"/>
      <c r="T23" s="250"/>
      <c r="U23" s="250"/>
      <c r="V23" s="250"/>
      <c r="W23" s="250"/>
      <c r="X23" s="250"/>
      <c r="Y23" s="250"/>
      <c r="Z23" s="250"/>
      <c r="AA23" s="250"/>
      <c r="AB23" s="250"/>
      <c r="AC23" s="250"/>
      <c r="AD23" s="250"/>
      <c r="AE23" s="250"/>
      <c r="AF23" s="250"/>
      <c r="AG23" s="250"/>
      <c r="AH23" s="250"/>
      <c r="AI23" s="250"/>
      <c r="AJ23" s="250"/>
      <c r="AK23" s="250"/>
      <c r="AL23" s="250"/>
      <c r="AM23" s="250"/>
      <c r="AN23" s="250"/>
      <c r="AO23" s="250"/>
      <c r="AP23" s="250"/>
      <c r="AQ23" s="250"/>
      <c r="AR23" s="250"/>
      <c r="AS23" s="250"/>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c r="BW23" s="250"/>
      <c r="BX23" s="250"/>
      <c r="BY23" s="250"/>
      <c r="BZ23" s="250"/>
      <c r="CA23" s="250"/>
      <c r="CB23" s="250"/>
      <c r="CC23" s="250"/>
      <c r="CD23" s="250"/>
      <c r="CE23" s="250"/>
      <c r="CF23" s="250"/>
    </row>
    <row r="24" spans="2:84" ht="16.149999999999999" customHeight="1" thickBot="1" x14ac:dyDescent="0.35">
      <c r="B24" s="700">
        <v>4</v>
      </c>
      <c r="C24" s="972"/>
      <c r="D24" s="233" t="s">
        <v>250</v>
      </c>
      <c r="E24" s="249">
        <f>+IF(SUM(E123:E132)=0,0,IF(E7='Base Datos'!$V$21,E133,E134))</f>
        <v>0</v>
      </c>
      <c r="F24" s="249">
        <f>+IF(SUM(F123:F132)=0,0,IF(F7='Base Datos'!$V$21,F133,F134))</f>
        <v>0</v>
      </c>
      <c r="G24" s="249">
        <f>+IF(SUM(G123:G132)=0,0,IF(G7='Base Datos'!$V$21,G133,G134))</f>
        <v>0</v>
      </c>
      <c r="H24" s="249">
        <f>+IF(SUM(H123:H132)=0,0,IF(H7='Base Datos'!$V$21,H133,H134))</f>
        <v>0</v>
      </c>
      <c r="I24" s="249">
        <f>+IF(SUM(I123:I132)=0,0,IF(I7='Base Datos'!$V$21,I133,I134))</f>
        <v>0</v>
      </c>
      <c r="J24" s="249">
        <f>+IF(SUM(J123:J132)=0,0,IF(J7='Base Datos'!$V$21,J133,J134))</f>
        <v>2460</v>
      </c>
      <c r="K24" s="249">
        <f>+IF(SUM(K123:K132)=0,0,IF(K7='Base Datos'!$V$21,K133,K134))</f>
        <v>2140</v>
      </c>
      <c r="L24" s="249">
        <f>+IF(SUM(L123:L132)=0,0,IF(L7='Base Datos'!$V$21,L133,L134))</f>
        <v>2160</v>
      </c>
      <c r="M24" s="249">
        <f>+IF(SUM(M123:M132)=0,0,IF(M7='Base Datos'!$V$21,M133,M134))</f>
        <v>2190</v>
      </c>
      <c r="N24" s="249">
        <f>+IF(SUM(N123:N132)=0,0,IF(N7='Base Datos'!$V$21,N133,N134))</f>
        <v>2190</v>
      </c>
      <c r="O24" s="249">
        <f>+IF(SUM(O123:O132)=0,0,IF(O7='Base Datos'!$V$21,O133,O134))</f>
        <v>0</v>
      </c>
      <c r="P24" s="249">
        <f>+IF(SUM(P123:P132)=0,0,IF(P7='Base Datos'!$V$21,P133,P134))</f>
        <v>0</v>
      </c>
      <c r="Q24" s="249">
        <f>+IF(SUM(Q123:Q132)=0,0,IF(Q7='Base Datos'!$V$21,Q133,Q134))</f>
        <v>0</v>
      </c>
      <c r="R24" s="249">
        <f>+IF(SUM(R123:R132)=0,0,IF(R7='Base Datos'!$V$21,R133,R134))</f>
        <v>0</v>
      </c>
      <c r="S24" s="249">
        <f>+IF(SUM(S123:S132)=0,0,IF(S7='Base Datos'!$V$21,S133,S134))</f>
        <v>0</v>
      </c>
      <c r="T24" s="249">
        <f>+IF(SUM(T123:T132)=0,0,IF(T7='Base Datos'!$V$21,T133,T134))</f>
        <v>0</v>
      </c>
      <c r="U24" s="249">
        <f>+IF(SUM(U123:U132)=0,0,IF(U7='Base Datos'!$V$21,U133,U134))</f>
        <v>0</v>
      </c>
      <c r="V24" s="249">
        <f>+IF(SUM(V123:V132)=0,0,IF(V7='Base Datos'!$V$21,V133,V134))</f>
        <v>0</v>
      </c>
      <c r="W24" s="249">
        <f>+IF(SUM(W123:W132)=0,0,IF(W7='Base Datos'!$V$21,W133,W134))</f>
        <v>0</v>
      </c>
      <c r="X24" s="249">
        <f>+IF(SUM(X123:X132)=0,0,IF(X7='Base Datos'!$V$21,X133,X134))</f>
        <v>0</v>
      </c>
      <c r="Y24" s="249">
        <f>+IF(SUM(Y123:Y132)=0,0,IF(Y7='Base Datos'!$V$21,Y133,Y134))</f>
        <v>0</v>
      </c>
      <c r="Z24" s="249">
        <f>+IF(SUM(Z123:Z132)=0,0,IF(Z7='Base Datos'!$V$21,Z133,Z134))</f>
        <v>0</v>
      </c>
      <c r="AA24" s="249">
        <f>+IF(SUM(AA123:AA132)=0,0,IF(AA7='Base Datos'!$V$21,AA133,AA134))</f>
        <v>0</v>
      </c>
      <c r="AB24" s="249">
        <f>+IF(SUM(AB123:AB132)=0,0,IF(AB7='Base Datos'!$V$21,AB133,AB134))</f>
        <v>0</v>
      </c>
      <c r="AC24" s="249">
        <f>+IF(SUM(AC123:AC132)=0,0,IF(AC7='Base Datos'!$V$21,AC133,AC134))</f>
        <v>0</v>
      </c>
      <c r="AD24" s="249">
        <f>+IF(SUM(AD123:AD132)=0,0,IF(AD7='Base Datos'!$V$21,AD133,AD134))</f>
        <v>0</v>
      </c>
      <c r="AE24" s="249">
        <f>+IF(SUM(AE123:AE132)=0,0,IF(AE7='Base Datos'!$V$21,AE133,AE134))</f>
        <v>0</v>
      </c>
      <c r="AF24" s="249">
        <f>+IF(SUM(AF123:AF132)=0,0,IF(AF7='Base Datos'!$V$21,AF133,AF134))</f>
        <v>0</v>
      </c>
      <c r="AG24" s="249">
        <f>+IF(SUM(AG123:AG132)=0,0,IF(AG7='Base Datos'!$V$21,AG133,AG134))</f>
        <v>0</v>
      </c>
      <c r="AH24" s="249">
        <f>+IF(SUM(AH123:AH132)=0,0,IF(AH7='Base Datos'!$V$21,AH133,AH134))</f>
        <v>0</v>
      </c>
      <c r="AI24" s="249">
        <f>+IF(SUM(AI123:AI132)=0,0,IF(AI7='Base Datos'!$V$21,AI133,AI134))</f>
        <v>0</v>
      </c>
      <c r="AJ24" s="249">
        <f>+IF(SUM(AJ123:AJ132)=0,0,IF(AJ7='Base Datos'!$V$21,AJ133,AJ134))</f>
        <v>0</v>
      </c>
      <c r="AK24" s="249">
        <f>+IF(SUM(AK123:AK132)=0,0,IF(AK7='Base Datos'!$V$21,AK133,AK134))</f>
        <v>0</v>
      </c>
      <c r="AL24" s="249">
        <f>+IF(SUM(AL123:AL132)=0,0,IF(AL7='Base Datos'!$V$21,AL133,AL134))</f>
        <v>0</v>
      </c>
      <c r="AM24" s="249">
        <f>+IF(SUM(AM123:AM132)=0,0,IF(AM7='Base Datos'!$V$21,AM133,AM134))</f>
        <v>0</v>
      </c>
      <c r="AN24" s="249">
        <f>+IF(SUM(AN123:AN132)=0,0,IF(AN7='Base Datos'!$V$21,AN133,AN134))</f>
        <v>0</v>
      </c>
      <c r="AO24" s="249">
        <f>+IF(SUM(AO123:AO132)=0,0,IF(AO7='Base Datos'!$V$21,AO133,AO134))</f>
        <v>0</v>
      </c>
      <c r="AP24" s="249">
        <f>+IF(SUM(AP123:AP132)=0,0,IF(AP7='Base Datos'!$V$21,AP133,AP134))</f>
        <v>0</v>
      </c>
      <c r="AQ24" s="249">
        <f>+IF(SUM(AQ123:AQ132)=0,0,IF(AQ7='Base Datos'!$V$21,AQ133,AQ134))</f>
        <v>0</v>
      </c>
      <c r="AR24" s="249">
        <f>+IF(SUM(AR123:AR132)=0,0,IF(AR7='Base Datos'!$V$21,AR133,AR134))</f>
        <v>0</v>
      </c>
      <c r="AS24" s="249">
        <f>+IF(SUM(AS123:AS132)=0,0,IF(AS7='Base Datos'!$V$21,AS133,AS134))</f>
        <v>0</v>
      </c>
      <c r="AT24" s="249">
        <f>+IF(SUM(AT123:AT132)=0,0,IF(AT7='Base Datos'!$V$21,AT133,AT134))</f>
        <v>0</v>
      </c>
      <c r="AU24" s="249">
        <f>+IF(SUM(AU123:AU132)=0,0,IF(AU7='Base Datos'!$V$21,AU133,AU134))</f>
        <v>0</v>
      </c>
      <c r="AV24" s="249">
        <f>+IF(SUM(AV123:AV132)=0,0,IF(AV7='Base Datos'!$V$21,AV133,AV134))</f>
        <v>0</v>
      </c>
      <c r="AW24" s="249">
        <f>+IF(SUM(AW123:AW132)=0,0,IF(AW7='Base Datos'!$V$21,AW133,AW134))</f>
        <v>0</v>
      </c>
      <c r="AX24" s="249">
        <f>+IF(SUM(AX123:AX132)=0,0,IF(AX7='Base Datos'!$V$21,AX133,AX134))</f>
        <v>0</v>
      </c>
      <c r="AY24" s="249">
        <f>+IF(SUM(AY123:AY132)=0,0,IF(AY7='Base Datos'!$V$21,AY133,AY134))</f>
        <v>0</v>
      </c>
      <c r="AZ24" s="249">
        <f>+IF(SUM(AZ123:AZ132)=0,0,IF(AZ7='Base Datos'!$V$21,AZ133,AZ134))</f>
        <v>0</v>
      </c>
      <c r="BA24" s="249">
        <f>+IF(SUM(BA123:BA132)=0,0,IF(BA7='Base Datos'!$V$21,BA133,BA134))</f>
        <v>0</v>
      </c>
      <c r="BB24" s="249">
        <f>+IF(SUM(BB123:BB132)=0,0,IF(BB7='Base Datos'!$V$21,BB133,BB134))</f>
        <v>0</v>
      </c>
      <c r="BC24" s="249">
        <f>+IF(SUM(BC123:BC132)=0,0,IF(BC7='Base Datos'!$V$21,BC133,BC134))</f>
        <v>0</v>
      </c>
      <c r="BD24" s="249">
        <f>+IF(SUM(BD123:BD132)=0,0,IF(BD7='Base Datos'!$V$21,BD133,BD134))</f>
        <v>0</v>
      </c>
      <c r="BE24" s="249">
        <f>+IF(SUM(BE123:BE132)=0,0,IF(BE7='Base Datos'!$V$21,BE133,BE134))</f>
        <v>0</v>
      </c>
      <c r="BF24" s="249">
        <f>+IF(SUM(BF123:BF132)=0,0,IF(BF7='Base Datos'!$V$21,BF133,BF134))</f>
        <v>0</v>
      </c>
      <c r="BG24" s="249">
        <f>+IF(SUM(BG123:BG132)=0,0,IF(BG7='Base Datos'!$V$21,BG133,BG134))</f>
        <v>0</v>
      </c>
      <c r="BH24" s="249">
        <f>+IF(SUM(BH123:BH132)=0,0,IF(BH7='Base Datos'!$V$21,BH133,BH134))</f>
        <v>0</v>
      </c>
      <c r="BI24" s="249">
        <f>+IF(SUM(BI123:BI132)=0,0,IF(BI7='Base Datos'!$V$21,BI133,BI134))</f>
        <v>0</v>
      </c>
      <c r="BJ24" s="249">
        <f>+IF(SUM(BJ123:BJ132)=0,0,IF(BJ7='Base Datos'!$V$21,BJ133,BJ134))</f>
        <v>0</v>
      </c>
      <c r="BK24" s="249">
        <f>+IF(SUM(BK123:BK132)=0,0,IF(BK7='Base Datos'!$V$21,BK133,BK134))</f>
        <v>0</v>
      </c>
      <c r="BL24" s="249">
        <f>+IF(SUM(BL123:BL132)=0,0,IF(BL7='Base Datos'!$V$21,BL133,BL134))</f>
        <v>0</v>
      </c>
      <c r="BM24" s="249">
        <f>+IF(SUM(BM123:BM132)=0,0,IF(BM7='Base Datos'!$V$21,BM133,BM134))</f>
        <v>0</v>
      </c>
      <c r="BN24" s="249">
        <f>+IF(SUM(BN123:BN132)=0,0,IF(BN7='Base Datos'!$V$21,BN133,BN134))</f>
        <v>0</v>
      </c>
      <c r="BO24" s="249">
        <f>+IF(SUM(BO123:BO132)=0,0,IF(BO7='Base Datos'!$V$21,BO133,BO134))</f>
        <v>0</v>
      </c>
      <c r="BP24" s="249">
        <f>+IF(SUM(BP123:BP132)=0,0,IF(BP7='Base Datos'!$V$21,BP133,BP134))</f>
        <v>0</v>
      </c>
      <c r="BQ24" s="249">
        <f>+IF(SUM(BQ123:BQ132)=0,0,IF(BQ7='Base Datos'!$V$21,BQ133,BQ134))</f>
        <v>0</v>
      </c>
      <c r="BR24" s="249">
        <f>+IF(SUM(BR123:BR132)=0,0,IF(BR7='Base Datos'!$V$21,BR133,BR134))</f>
        <v>0</v>
      </c>
      <c r="BS24" s="249">
        <f>+IF(SUM(BS123:BS132)=0,0,IF(BS7='Base Datos'!$V$21,BS133,BS134))</f>
        <v>0</v>
      </c>
      <c r="BT24" s="249">
        <f>+IF(SUM(BT123:BT132)=0,0,IF(BT7='Base Datos'!$V$21,BT133,BT134))</f>
        <v>0</v>
      </c>
      <c r="BU24" s="249">
        <f>+IF(SUM(BU123:BU132)=0,0,IF(BU7='Base Datos'!$V$21,BU133,BU134))</f>
        <v>0</v>
      </c>
      <c r="BV24" s="249">
        <f>+IF(SUM(BV123:BV132)=0,0,IF(BV7='Base Datos'!$V$21,BV133,BV134))</f>
        <v>0</v>
      </c>
      <c r="BW24" s="249">
        <f>+IF(SUM(BW123:BW132)=0,0,IF(BW7='Base Datos'!$V$21,BW133,BW134))</f>
        <v>0</v>
      </c>
      <c r="BX24" s="249">
        <f>+IF(SUM(BX123:BX132)=0,0,IF(BX7='Base Datos'!$V$21,BX133,BX134))</f>
        <v>0</v>
      </c>
      <c r="BY24" s="249">
        <f>+IF(SUM(BY123:BY132)=0,0,IF(BY7='Base Datos'!$V$21,BY133,BY134))</f>
        <v>0</v>
      </c>
      <c r="BZ24" s="249">
        <f>+IF(SUM(BZ123:BZ132)=0,0,IF(BZ7='Base Datos'!$V$21,BZ133,BZ134))</f>
        <v>0</v>
      </c>
      <c r="CA24" s="249">
        <f>+IF(SUM(CA123:CA132)=0,0,IF(CA7='Base Datos'!$V$21,CA133,CA134))</f>
        <v>0</v>
      </c>
      <c r="CB24" s="249">
        <f>+IF(SUM(CB123:CB132)=0,0,IF(CB7='Base Datos'!$V$21,CB133,CB134))</f>
        <v>0</v>
      </c>
      <c r="CC24" s="249">
        <f>+IF(SUM(CC123:CC132)=0,0,IF(CC7='Base Datos'!$V$21,CC133,CC134))</f>
        <v>0</v>
      </c>
      <c r="CD24" s="249">
        <f>+IF(SUM(CD123:CD132)=0,0,IF(CD7='Base Datos'!$V$21,CD133,CD134))</f>
        <v>0</v>
      </c>
      <c r="CE24" s="249">
        <f>+IF(SUM(CE123:CE132)=0,0,IF(CE7='Base Datos'!$V$21,CE133,CE134))</f>
        <v>0</v>
      </c>
      <c r="CF24" s="249">
        <f>+IF(SUM(CF123:CF132)=0,0,IF(CF7='Base Datos'!$V$21,CF133,CF134))</f>
        <v>0</v>
      </c>
    </row>
    <row r="25" spans="2:84" ht="12" customHeight="1" thickBot="1" x14ac:dyDescent="0.35">
      <c r="B25" s="700">
        <v>1</v>
      </c>
      <c r="C25" s="755"/>
      <c r="D25" s="756"/>
      <c r="E25" s="701">
        <v>1</v>
      </c>
      <c r="F25" s="701">
        <v>2</v>
      </c>
      <c r="G25" s="701">
        <v>3</v>
      </c>
      <c r="H25" s="701">
        <v>4</v>
      </c>
      <c r="I25" s="701">
        <v>5</v>
      </c>
      <c r="J25" s="701">
        <v>6</v>
      </c>
      <c r="K25" s="701">
        <v>7</v>
      </c>
      <c r="L25" s="701">
        <v>8</v>
      </c>
      <c r="M25" s="701">
        <v>9</v>
      </c>
      <c r="N25" s="701">
        <v>10</v>
      </c>
      <c r="O25" s="701">
        <v>11</v>
      </c>
      <c r="P25" s="701">
        <v>12</v>
      </c>
      <c r="Q25" s="701">
        <v>13</v>
      </c>
      <c r="R25" s="701">
        <v>14</v>
      </c>
      <c r="S25" s="701">
        <v>15</v>
      </c>
      <c r="T25" s="701">
        <v>16</v>
      </c>
      <c r="U25" s="701">
        <v>17</v>
      </c>
      <c r="V25" s="701">
        <v>18</v>
      </c>
      <c r="W25" s="701">
        <v>19</v>
      </c>
      <c r="X25" s="701">
        <v>20</v>
      </c>
      <c r="Y25" s="701">
        <v>21</v>
      </c>
      <c r="Z25" s="701">
        <v>22</v>
      </c>
      <c r="AA25" s="701">
        <v>23</v>
      </c>
      <c r="AB25" s="701">
        <v>24</v>
      </c>
      <c r="AC25" s="701">
        <v>25</v>
      </c>
      <c r="AD25" s="701">
        <v>26</v>
      </c>
      <c r="AE25" s="701">
        <v>27</v>
      </c>
      <c r="AF25" s="701">
        <v>28</v>
      </c>
      <c r="AG25" s="701">
        <v>29</v>
      </c>
      <c r="AH25" s="701">
        <v>30</v>
      </c>
      <c r="AI25" s="701">
        <v>31</v>
      </c>
      <c r="AJ25" s="701">
        <v>32</v>
      </c>
      <c r="AK25" s="701">
        <v>33</v>
      </c>
      <c r="AL25" s="701">
        <v>34</v>
      </c>
      <c r="AM25" s="701">
        <v>35</v>
      </c>
      <c r="AN25" s="701">
        <v>36</v>
      </c>
      <c r="AO25" s="701">
        <v>37</v>
      </c>
      <c r="AP25" s="701">
        <v>38</v>
      </c>
      <c r="AQ25" s="701">
        <v>39</v>
      </c>
      <c r="AR25" s="701">
        <v>40</v>
      </c>
      <c r="AS25" s="701">
        <v>41</v>
      </c>
      <c r="AT25" s="701">
        <v>42</v>
      </c>
      <c r="AU25" s="701">
        <v>43</v>
      </c>
      <c r="AV25" s="701">
        <v>44</v>
      </c>
      <c r="AW25" s="701">
        <v>45</v>
      </c>
      <c r="AX25" s="701">
        <v>46</v>
      </c>
      <c r="AY25" s="701">
        <v>47</v>
      </c>
      <c r="AZ25" s="701">
        <v>48</v>
      </c>
      <c r="BA25" s="701">
        <v>49</v>
      </c>
      <c r="BB25" s="701">
        <v>50</v>
      </c>
      <c r="BC25" s="701">
        <v>51</v>
      </c>
      <c r="BD25" s="701">
        <v>52</v>
      </c>
      <c r="BE25" s="701">
        <v>53</v>
      </c>
      <c r="BF25" s="701">
        <v>54</v>
      </c>
      <c r="BG25" s="701">
        <v>55</v>
      </c>
      <c r="BH25" s="701">
        <v>56</v>
      </c>
      <c r="BI25" s="701">
        <v>57</v>
      </c>
      <c r="BJ25" s="701">
        <v>58</v>
      </c>
      <c r="BK25" s="701">
        <v>59</v>
      </c>
      <c r="BL25" s="701">
        <v>60</v>
      </c>
      <c r="BM25" s="701">
        <v>61</v>
      </c>
      <c r="BN25" s="701">
        <v>62</v>
      </c>
      <c r="BO25" s="701">
        <v>63</v>
      </c>
      <c r="BP25" s="701">
        <v>64</v>
      </c>
      <c r="BQ25" s="701">
        <v>65</v>
      </c>
      <c r="BR25" s="701">
        <v>66</v>
      </c>
      <c r="BS25" s="701">
        <v>67</v>
      </c>
      <c r="BT25" s="701">
        <v>68</v>
      </c>
      <c r="BU25" s="701">
        <v>69</v>
      </c>
      <c r="BV25" s="701">
        <v>70</v>
      </c>
      <c r="BW25" s="701">
        <v>71</v>
      </c>
      <c r="BX25" s="701">
        <v>72</v>
      </c>
      <c r="BY25" s="701">
        <v>73</v>
      </c>
      <c r="BZ25" s="701">
        <v>74</v>
      </c>
      <c r="CA25" s="701">
        <v>75</v>
      </c>
      <c r="CB25" s="701">
        <v>76</v>
      </c>
      <c r="CC25" s="701">
        <v>77</v>
      </c>
      <c r="CD25" s="701">
        <v>78</v>
      </c>
      <c r="CE25" s="701">
        <v>79</v>
      </c>
      <c r="CF25" s="701">
        <v>80</v>
      </c>
    </row>
    <row r="26" spans="2:84" ht="15" customHeight="1" thickBot="1" x14ac:dyDescent="0.35">
      <c r="B26" s="700">
        <v>2</v>
      </c>
      <c r="C26" s="971" t="s">
        <v>188</v>
      </c>
      <c r="D26" s="234" t="s">
        <v>163</v>
      </c>
      <c r="E26" s="249">
        <f>+IF(E7='Base Datos'!$V$21,ROUND(E146,0),ROUND(E147,0))</f>
        <v>0</v>
      </c>
      <c r="F26" s="249">
        <f>+IF(F7='Base Datos'!$V$21,ROUND(F146,0),ROUND(F147,0))</f>
        <v>0</v>
      </c>
      <c r="G26" s="249">
        <f>+IF(G7='Base Datos'!$V$21,ROUND(G146,0),ROUND(G147,0))</f>
        <v>0</v>
      </c>
      <c r="H26" s="249">
        <f>+IF(H7='Base Datos'!$V$21,ROUND(H146,0),ROUND(H147,0))</f>
        <v>0</v>
      </c>
      <c r="I26" s="249">
        <f>+IF(I7='Base Datos'!$V$21,ROUND(I146,0),ROUND(I147,0))</f>
        <v>0</v>
      </c>
      <c r="J26" s="249">
        <f>+IF(J7='Base Datos'!$V$21,ROUND(J146,0),ROUND(J147,0))</f>
        <v>14</v>
      </c>
      <c r="K26" s="249">
        <f>+IF(K7='Base Datos'!$V$21,ROUND(K146,0),ROUND(K147,0))</f>
        <v>12</v>
      </c>
      <c r="L26" s="249">
        <f>+IF(L7='Base Datos'!$V$21,ROUND(L146,0),ROUND(L147,0))</f>
        <v>12</v>
      </c>
      <c r="M26" s="249">
        <f>+IF(M7='Base Datos'!$V$21,ROUND(M146,0),ROUND(M147,0))</f>
        <v>12</v>
      </c>
      <c r="N26" s="249">
        <f>+IF(N7='Base Datos'!$V$21,ROUND(N146,0),ROUND(N147,0))</f>
        <v>12</v>
      </c>
      <c r="O26" s="249">
        <f>+IF(O7='Base Datos'!$V$21,ROUND(O146,0),ROUND(O147,0))</f>
        <v>0</v>
      </c>
      <c r="P26" s="249">
        <f>+IF(P7='Base Datos'!$V$21,ROUND(P146,0),ROUND(P147,0))</f>
        <v>0</v>
      </c>
      <c r="Q26" s="249">
        <f>+IF(Q7='Base Datos'!$V$21,ROUND(Q146,0),ROUND(Q147,0))</f>
        <v>0</v>
      </c>
      <c r="R26" s="249">
        <f>+IF(R7='Base Datos'!$V$21,ROUND(R146,0),ROUND(R147,0))</f>
        <v>0</v>
      </c>
      <c r="S26" s="249">
        <f>+IF(S7='Base Datos'!$V$21,ROUND(S146,0),ROUND(S147,0))</f>
        <v>0</v>
      </c>
      <c r="T26" s="249">
        <f>+IF(T7='Base Datos'!$V$21,ROUND(T146,0),ROUND(T147,0))</f>
        <v>0</v>
      </c>
      <c r="U26" s="249">
        <f>+IF(U7='Base Datos'!$V$21,ROUND(U146,0),ROUND(U147,0))</f>
        <v>0</v>
      </c>
      <c r="V26" s="249">
        <f>+IF(V7='Base Datos'!$V$21,ROUND(V146,0),ROUND(V147,0))</f>
        <v>0</v>
      </c>
      <c r="W26" s="249">
        <f>+IF(W7='Base Datos'!$V$21,ROUND(W146,0),ROUND(W147,0))</f>
        <v>0</v>
      </c>
      <c r="X26" s="249">
        <f>+IF(X7='Base Datos'!$V$21,ROUND(X146,0),ROUND(X147,0))</f>
        <v>0</v>
      </c>
      <c r="Y26" s="249">
        <f>+IF(Y7='Base Datos'!$V$21,ROUND(Y146,0),ROUND(Y147,0))</f>
        <v>0</v>
      </c>
      <c r="Z26" s="249">
        <f>+IF(Z7='Base Datos'!$V$21,ROUND(Z146,0),ROUND(Z147,0))</f>
        <v>0</v>
      </c>
      <c r="AA26" s="249">
        <f>+IF(AA7='Base Datos'!$V$21,ROUND(AA146,0),ROUND(AA147,0))</f>
        <v>0</v>
      </c>
      <c r="AB26" s="249">
        <f>+IF(AB7='Base Datos'!$V$21,ROUND(AB146,0),ROUND(AB147,0))</f>
        <v>0</v>
      </c>
      <c r="AC26" s="249">
        <f>+IF(AC7='Base Datos'!$V$21,ROUND(AC146,0),ROUND(AC147,0))</f>
        <v>0</v>
      </c>
      <c r="AD26" s="249">
        <f>+IF(AD7='Base Datos'!$V$21,ROUND(AD146,0),ROUND(AD147,0))</f>
        <v>0</v>
      </c>
      <c r="AE26" s="249">
        <f>+IF(AE7='Base Datos'!$V$21,ROUND(AE146,0),ROUND(AE147,0))</f>
        <v>0</v>
      </c>
      <c r="AF26" s="249">
        <f>+IF(AF7='Base Datos'!$V$21,ROUND(AF146,0),ROUND(AF147,0))</f>
        <v>0</v>
      </c>
      <c r="AG26" s="249">
        <f>+IF(AG7='Base Datos'!$V$21,ROUND(AG146,0),ROUND(AG147,0))</f>
        <v>0</v>
      </c>
      <c r="AH26" s="249">
        <f>+IF(AH7='Base Datos'!$V$21,ROUND(AH146,0),ROUND(AH147,0))</f>
        <v>0</v>
      </c>
      <c r="AI26" s="249">
        <f>+IF(AI7='Base Datos'!$V$21,ROUND(AI146,0),ROUND(AI147,0))</f>
        <v>0</v>
      </c>
      <c r="AJ26" s="249">
        <f>+IF(AJ7='Base Datos'!$V$21,ROUND(AJ146,0),ROUND(AJ147,0))</f>
        <v>0</v>
      </c>
      <c r="AK26" s="249">
        <f>+IF(AK7='Base Datos'!$V$21,ROUND(AK146,0),ROUND(AK147,0))</f>
        <v>0</v>
      </c>
      <c r="AL26" s="249">
        <f>+IF(AL7='Base Datos'!$V$21,ROUND(AL146,0),ROUND(AL147,0))</f>
        <v>0</v>
      </c>
      <c r="AM26" s="249">
        <f>+IF(AM7='Base Datos'!$V$21,ROUND(AM146,0),ROUND(AM147,0))</f>
        <v>0</v>
      </c>
      <c r="AN26" s="249">
        <f>+IF(AN7='Base Datos'!$V$21,ROUND(AN146,0),ROUND(AN147,0))</f>
        <v>0</v>
      </c>
      <c r="AO26" s="249">
        <f>+IF(AO7='Base Datos'!$V$21,ROUND(AO146,0),ROUND(AO147,0))</f>
        <v>0</v>
      </c>
      <c r="AP26" s="249">
        <f>+IF(AP7='Base Datos'!$V$21,ROUND(AP146,0),ROUND(AP147,0))</f>
        <v>0</v>
      </c>
      <c r="AQ26" s="249">
        <f>+IF(AQ7='Base Datos'!$V$21,ROUND(AQ146,0),ROUND(AQ147,0))</f>
        <v>0</v>
      </c>
      <c r="AR26" s="249">
        <f>+IF(AR7='Base Datos'!$V$21,ROUND(AR146,0),ROUND(AR147,0))</f>
        <v>0</v>
      </c>
      <c r="AS26" s="249">
        <f>+IF(AS7='Base Datos'!$V$21,ROUND(AS146,0),ROUND(AS147,0))</f>
        <v>0</v>
      </c>
      <c r="AT26" s="249">
        <f>+IF(AT7='Base Datos'!$V$21,ROUND(AT146,0),ROUND(AT147,0))</f>
        <v>0</v>
      </c>
      <c r="AU26" s="249">
        <f>+IF(AU7='Base Datos'!$V$21,ROUND(AU146,0),ROUND(AU147,0))</f>
        <v>0</v>
      </c>
      <c r="AV26" s="249">
        <f>+IF(AV7='Base Datos'!$V$21,ROUND(AV146,0),ROUND(AV147,0))</f>
        <v>0</v>
      </c>
      <c r="AW26" s="249">
        <f>+IF(AW7='Base Datos'!$V$21,ROUND(AW146,0),ROUND(AW147,0))</f>
        <v>0</v>
      </c>
      <c r="AX26" s="249">
        <f>+IF(AX7='Base Datos'!$V$21,ROUND(AX146,0),ROUND(AX147,0))</f>
        <v>0</v>
      </c>
      <c r="AY26" s="249">
        <f>+IF(AY7='Base Datos'!$V$21,ROUND(AY146,0),ROUND(AY147,0))</f>
        <v>0</v>
      </c>
      <c r="AZ26" s="249">
        <f>+IF(AZ7='Base Datos'!$V$21,ROUND(AZ146,0),ROUND(AZ147,0))</f>
        <v>0</v>
      </c>
      <c r="BA26" s="249">
        <f>+IF(BA7='Base Datos'!$V$21,ROUND(BA146,0),ROUND(BA147,0))</f>
        <v>0</v>
      </c>
      <c r="BB26" s="249">
        <f>+IF(BB7='Base Datos'!$V$21,ROUND(BB146,0),ROUND(BB147,0))</f>
        <v>0</v>
      </c>
      <c r="BC26" s="249">
        <f>+IF(BC7='Base Datos'!$V$21,ROUND(BC146,0),ROUND(BC147,0))</f>
        <v>0</v>
      </c>
      <c r="BD26" s="249">
        <f>+IF(BD7='Base Datos'!$V$21,ROUND(BD146,0),ROUND(BD147,0))</f>
        <v>0</v>
      </c>
      <c r="BE26" s="249">
        <f>+IF(BE7='Base Datos'!$V$21,ROUND(BE146,0),ROUND(BE147,0))</f>
        <v>0</v>
      </c>
      <c r="BF26" s="249">
        <f>+IF(BF7='Base Datos'!$V$21,ROUND(BF146,0),ROUND(BF147,0))</f>
        <v>0</v>
      </c>
      <c r="BG26" s="249">
        <f>+IF(BG7='Base Datos'!$V$21,ROUND(BG146,0),ROUND(BG147,0))</f>
        <v>0</v>
      </c>
      <c r="BH26" s="249">
        <f>+IF(BH7='Base Datos'!$V$21,ROUND(BH146,0),ROUND(BH147,0))</f>
        <v>0</v>
      </c>
      <c r="BI26" s="249">
        <f>+IF(BI7='Base Datos'!$V$21,ROUND(BI146,0),ROUND(BI147,0))</f>
        <v>0</v>
      </c>
      <c r="BJ26" s="249">
        <f>+IF(BJ7='Base Datos'!$V$21,ROUND(BJ146,0),ROUND(BJ147,0))</f>
        <v>0</v>
      </c>
      <c r="BK26" s="249">
        <f>+IF(BK7='Base Datos'!$V$21,ROUND(BK146,0),ROUND(BK147,0))</f>
        <v>0</v>
      </c>
      <c r="BL26" s="249">
        <f>+IF(BL7='Base Datos'!$V$21,ROUND(BL146,0),ROUND(BL147,0))</f>
        <v>0</v>
      </c>
      <c r="BM26" s="249">
        <f>+IF(BM7='Base Datos'!$V$21,ROUND(BM146,0),ROUND(BM147,0))</f>
        <v>0</v>
      </c>
      <c r="BN26" s="249">
        <f>+IF(BN7='Base Datos'!$V$21,ROUND(BN146,0),ROUND(BN147,0))</f>
        <v>0</v>
      </c>
      <c r="BO26" s="249">
        <f>+IF(BO7='Base Datos'!$V$21,ROUND(BO146,0),ROUND(BO147,0))</f>
        <v>0</v>
      </c>
      <c r="BP26" s="249">
        <f>+IF(BP7='Base Datos'!$V$21,ROUND(BP146,0),ROUND(BP147,0))</f>
        <v>0</v>
      </c>
      <c r="BQ26" s="249">
        <f>+IF(BQ7='Base Datos'!$V$21,ROUND(BQ146,0),ROUND(BQ147,0))</f>
        <v>0</v>
      </c>
      <c r="BR26" s="249">
        <f>+IF(BR7='Base Datos'!$V$21,ROUND(BR146,0),ROUND(BR147,0))</f>
        <v>0</v>
      </c>
      <c r="BS26" s="249">
        <f>+IF(BS7='Base Datos'!$V$21,ROUND(BS146,0),ROUND(BS147,0))</f>
        <v>0</v>
      </c>
      <c r="BT26" s="249">
        <f>+IF(BT7='Base Datos'!$V$21,ROUND(BT146,0),ROUND(BT147,0))</f>
        <v>0</v>
      </c>
      <c r="BU26" s="249">
        <f>+IF(BU7='Base Datos'!$V$21,ROUND(BU146,0),ROUND(BU147,0))</f>
        <v>0</v>
      </c>
      <c r="BV26" s="249">
        <f>+IF(BV7='Base Datos'!$V$21,ROUND(BV146,0),ROUND(BV147,0))</f>
        <v>0</v>
      </c>
      <c r="BW26" s="249">
        <f>+IF(BW7='Base Datos'!$V$21,ROUND(BW146,0),ROUND(BW147,0))</f>
        <v>0</v>
      </c>
      <c r="BX26" s="249">
        <f>+IF(BX7='Base Datos'!$V$21,ROUND(BX146,0),ROUND(BX147,0))</f>
        <v>0</v>
      </c>
      <c r="BY26" s="249">
        <f>+IF(BY7='Base Datos'!$V$21,ROUND(BY146,0),ROUND(BY147,0))</f>
        <v>0</v>
      </c>
      <c r="BZ26" s="249">
        <f>+IF(BZ7='Base Datos'!$V$21,ROUND(BZ146,0),ROUND(BZ147,0))</f>
        <v>0</v>
      </c>
      <c r="CA26" s="249">
        <f>+IF(CA7='Base Datos'!$V$21,ROUND(CA146,0),ROUND(CA147,0))</f>
        <v>0</v>
      </c>
      <c r="CB26" s="249">
        <f>+IF(CB7='Base Datos'!$V$21,ROUND(CB146,0),ROUND(CB147,0))</f>
        <v>0</v>
      </c>
      <c r="CC26" s="249">
        <f>+IF(CC7='Base Datos'!$V$21,ROUND(CC146,0),ROUND(CC147,0))</f>
        <v>0</v>
      </c>
      <c r="CD26" s="249">
        <f>+IF(CD7='Base Datos'!$V$21,ROUND(CD146,0),ROUND(CD147,0))</f>
        <v>0</v>
      </c>
      <c r="CE26" s="249">
        <f>+IF(CE7='Base Datos'!$V$21,ROUND(CE146,0),ROUND(CE147,0))</f>
        <v>0</v>
      </c>
      <c r="CF26" s="249">
        <f>+IF(CF7='Base Datos'!$V$21,ROUND(CF146,0),ROUND(CF147,0))</f>
        <v>0</v>
      </c>
    </row>
    <row r="27" spans="2:84" ht="15" customHeight="1" thickBot="1" x14ac:dyDescent="0.35">
      <c r="B27" s="700">
        <v>3</v>
      </c>
      <c r="C27" s="971"/>
      <c r="D27" s="234" t="s">
        <v>162</v>
      </c>
      <c r="E27" s="249">
        <f>+IF(E7='Base Datos'!$V$21,ROUND(E159,0),ROUND(E160,0))</f>
        <v>0</v>
      </c>
      <c r="F27" s="249">
        <f>+IF(F7='Base Datos'!$V$21,ROUND(F159,0),ROUND(F160,0))</f>
        <v>0</v>
      </c>
      <c r="G27" s="249">
        <f>+IF(G7='Base Datos'!$V$21,ROUND(G159,0),ROUND(G160,0))</f>
        <v>0</v>
      </c>
      <c r="H27" s="249">
        <f>+IF(H7='Base Datos'!$V$21,ROUND(H159,0),ROUND(H160,0))</f>
        <v>0</v>
      </c>
      <c r="I27" s="249">
        <f>+IF(I7='Base Datos'!$V$21,ROUND(I159,0),ROUND(I160,0))</f>
        <v>0</v>
      </c>
      <c r="J27" s="249">
        <f>+IF(J7='Base Datos'!$V$21,ROUND(J159,0),ROUND(J160,0))</f>
        <v>38</v>
      </c>
      <c r="K27" s="249">
        <f>+IF(K7='Base Datos'!$V$21,ROUND(K159,0),ROUND(K160,0))</f>
        <v>37</v>
      </c>
      <c r="L27" s="249">
        <f>+IF(L7='Base Datos'!$V$21,ROUND(L159,0),ROUND(L160,0))</f>
        <v>35</v>
      </c>
      <c r="M27" s="249">
        <f>+IF(M7='Base Datos'!$V$21,ROUND(M159,0),ROUND(M160,0))</f>
        <v>38</v>
      </c>
      <c r="N27" s="249">
        <f>+IF(N7='Base Datos'!$V$21,ROUND(N159,0),ROUND(N160,0))</f>
        <v>38</v>
      </c>
      <c r="O27" s="249">
        <f>+IF(O7='Base Datos'!$V$21,ROUND(O159,0),ROUND(O160,0))</f>
        <v>0</v>
      </c>
      <c r="P27" s="249">
        <f>+IF(P7='Base Datos'!$V$21,ROUND(P159,0),ROUND(P160,0))</f>
        <v>0</v>
      </c>
      <c r="Q27" s="249">
        <f>+IF(Q7='Base Datos'!$V$21,ROUND(Q159,0),ROUND(Q160,0))</f>
        <v>0</v>
      </c>
      <c r="R27" s="249">
        <f>+IF(R7='Base Datos'!$V$21,ROUND(R159,0),ROUND(R160,0))</f>
        <v>0</v>
      </c>
      <c r="S27" s="249">
        <f>+IF(S7='Base Datos'!$V$21,ROUND(S159,0),ROUND(S160,0))</f>
        <v>0</v>
      </c>
      <c r="T27" s="249">
        <f>+IF(T7='Base Datos'!$V$21,ROUND(T159,0),ROUND(T160,0))</f>
        <v>0</v>
      </c>
      <c r="U27" s="249">
        <f>+IF(U7='Base Datos'!$V$21,ROUND(U159,0),ROUND(U160,0))</f>
        <v>0</v>
      </c>
      <c r="V27" s="249">
        <f>+IF(V7='Base Datos'!$V$21,ROUND(V159,0),ROUND(V160,0))</f>
        <v>0</v>
      </c>
      <c r="W27" s="249">
        <f>+IF(W7='Base Datos'!$V$21,ROUND(W159,0),ROUND(W160,0))</f>
        <v>0</v>
      </c>
      <c r="X27" s="249">
        <f>+IF(X7='Base Datos'!$V$21,ROUND(X159,0),ROUND(X160,0))</f>
        <v>0</v>
      </c>
      <c r="Y27" s="249">
        <f>+IF(Y7='Base Datos'!$V$21,ROUND(Y159,0),ROUND(Y160,0))</f>
        <v>0</v>
      </c>
      <c r="Z27" s="249">
        <f>+IF(Z7='Base Datos'!$V$21,ROUND(Z159,0),ROUND(Z160,0))</f>
        <v>0</v>
      </c>
      <c r="AA27" s="249">
        <f>+IF(AA7='Base Datos'!$V$21,ROUND(AA159,0),ROUND(AA160,0))</f>
        <v>0</v>
      </c>
      <c r="AB27" s="249">
        <f>+IF(AB7='Base Datos'!$V$21,ROUND(AB159,0),ROUND(AB160,0))</f>
        <v>0</v>
      </c>
      <c r="AC27" s="249">
        <f>+IF(AC7='Base Datos'!$V$21,ROUND(AC159,0),ROUND(AC160,0))</f>
        <v>0</v>
      </c>
      <c r="AD27" s="249">
        <f>+IF(AD7='Base Datos'!$V$21,ROUND(AD159,0),ROUND(AD160,0))</f>
        <v>0</v>
      </c>
      <c r="AE27" s="249">
        <f>+IF(AE7='Base Datos'!$V$21,ROUND(AE159,0),ROUND(AE160,0))</f>
        <v>0</v>
      </c>
      <c r="AF27" s="249">
        <f>+IF(AF7='Base Datos'!$V$21,ROUND(AF159,0),ROUND(AF160,0))</f>
        <v>0</v>
      </c>
      <c r="AG27" s="249">
        <f>+IF(AG7='Base Datos'!$V$21,ROUND(AG159,0),ROUND(AG160,0))</f>
        <v>0</v>
      </c>
      <c r="AH27" s="249">
        <f>+IF(AH7='Base Datos'!$V$21,ROUND(AH159,0),ROUND(AH160,0))</f>
        <v>0</v>
      </c>
      <c r="AI27" s="249">
        <f>+IF(AI7='Base Datos'!$V$21,ROUND(AI159,0),ROUND(AI160,0))</f>
        <v>0</v>
      </c>
      <c r="AJ27" s="249">
        <f>+IF(AJ7='Base Datos'!$V$21,ROUND(AJ159,0),ROUND(AJ160,0))</f>
        <v>0</v>
      </c>
      <c r="AK27" s="249">
        <f>+IF(AK7='Base Datos'!$V$21,ROUND(AK159,0),ROUND(AK160,0))</f>
        <v>0</v>
      </c>
      <c r="AL27" s="249">
        <f>+IF(AL7='Base Datos'!$V$21,ROUND(AL159,0),ROUND(AL160,0))</f>
        <v>0</v>
      </c>
      <c r="AM27" s="249">
        <f>+IF(AM7='Base Datos'!$V$21,ROUND(AM159,0),ROUND(AM160,0))</f>
        <v>0</v>
      </c>
      <c r="AN27" s="249">
        <f>+IF(AN7='Base Datos'!$V$21,ROUND(AN159,0),ROUND(AN160,0))</f>
        <v>0</v>
      </c>
      <c r="AO27" s="249">
        <f>+IF(AO7='Base Datos'!$V$21,ROUND(AO159,0),ROUND(AO160,0))</f>
        <v>0</v>
      </c>
      <c r="AP27" s="249">
        <f>+IF(AP7='Base Datos'!$V$21,ROUND(AP159,0),ROUND(AP160,0))</f>
        <v>0</v>
      </c>
      <c r="AQ27" s="249">
        <f>+IF(AQ7='Base Datos'!$V$21,ROUND(AQ159,0),ROUND(AQ160,0))</f>
        <v>0</v>
      </c>
      <c r="AR27" s="249">
        <f>+IF(AR7='Base Datos'!$V$21,ROUND(AR159,0),ROUND(AR160,0))</f>
        <v>0</v>
      </c>
      <c r="AS27" s="249">
        <f>+IF(AS7='Base Datos'!$V$21,ROUND(AS159,0),ROUND(AS160,0))</f>
        <v>0</v>
      </c>
      <c r="AT27" s="249">
        <f>+IF(AT7='Base Datos'!$V$21,ROUND(AT159,0),ROUND(AT160,0))</f>
        <v>0</v>
      </c>
      <c r="AU27" s="249">
        <f>+IF(AU7='Base Datos'!$V$21,ROUND(AU159,0),ROUND(AU160,0))</f>
        <v>0</v>
      </c>
      <c r="AV27" s="249">
        <f>+IF(AV7='Base Datos'!$V$21,ROUND(AV159,0),ROUND(AV160,0))</f>
        <v>0</v>
      </c>
      <c r="AW27" s="249">
        <f>+IF(AW7='Base Datos'!$V$21,ROUND(AW159,0),ROUND(AW160,0))</f>
        <v>0</v>
      </c>
      <c r="AX27" s="249">
        <f>+IF(AX7='Base Datos'!$V$21,ROUND(AX159,0),ROUND(AX160,0))</f>
        <v>0</v>
      </c>
      <c r="AY27" s="249">
        <f>+IF(AY7='Base Datos'!$V$21,ROUND(AY159,0),ROUND(AY160,0))</f>
        <v>0</v>
      </c>
      <c r="AZ27" s="249">
        <f>+IF(AZ7='Base Datos'!$V$21,ROUND(AZ159,0),ROUND(AZ160,0))</f>
        <v>0</v>
      </c>
      <c r="BA27" s="249">
        <f>+IF(BA7='Base Datos'!$V$21,ROUND(BA159,0),ROUND(BA160,0))</f>
        <v>0</v>
      </c>
      <c r="BB27" s="249">
        <f>+IF(BB7='Base Datos'!$V$21,ROUND(BB159,0),ROUND(BB160,0))</f>
        <v>0</v>
      </c>
      <c r="BC27" s="249">
        <f>+IF(BC7='Base Datos'!$V$21,ROUND(BC159,0),ROUND(BC160,0))</f>
        <v>0</v>
      </c>
      <c r="BD27" s="249">
        <f>+IF(BD7='Base Datos'!$V$21,ROUND(BD159,0),ROUND(BD160,0))</f>
        <v>0</v>
      </c>
      <c r="BE27" s="249">
        <f>+IF(BE7='Base Datos'!$V$21,ROUND(BE159,0),ROUND(BE160,0))</f>
        <v>0</v>
      </c>
      <c r="BF27" s="249">
        <f>+IF(BF7='Base Datos'!$V$21,ROUND(BF159,0),ROUND(BF160,0))</f>
        <v>0</v>
      </c>
      <c r="BG27" s="249">
        <f>+IF(BG7='Base Datos'!$V$21,ROUND(BG159,0),ROUND(BG160,0))</f>
        <v>0</v>
      </c>
      <c r="BH27" s="249">
        <f>+IF(BH7='Base Datos'!$V$21,ROUND(BH159,0),ROUND(BH160,0))</f>
        <v>0</v>
      </c>
      <c r="BI27" s="249">
        <f>+IF(BI7='Base Datos'!$V$21,ROUND(BI159,0),ROUND(BI160,0))</f>
        <v>0</v>
      </c>
      <c r="BJ27" s="249">
        <f>+IF(BJ7='Base Datos'!$V$21,ROUND(BJ159,0),ROUND(BJ160,0))</f>
        <v>0</v>
      </c>
      <c r="BK27" s="249">
        <f>+IF(BK7='Base Datos'!$V$21,ROUND(BK159,0),ROUND(BK160,0))</f>
        <v>0</v>
      </c>
      <c r="BL27" s="249">
        <f>+IF(BL7='Base Datos'!$V$21,ROUND(BL159,0),ROUND(BL160,0))</f>
        <v>0</v>
      </c>
      <c r="BM27" s="249">
        <f>+IF(BM7='Base Datos'!$V$21,ROUND(BM159,0),ROUND(BM160,0))</f>
        <v>0</v>
      </c>
      <c r="BN27" s="249">
        <f>+IF(BN7='Base Datos'!$V$21,ROUND(BN159,0),ROUND(BN160,0))</f>
        <v>0</v>
      </c>
      <c r="BO27" s="249">
        <f>+IF(BO7='Base Datos'!$V$21,ROUND(BO159,0),ROUND(BO160,0))</f>
        <v>0</v>
      </c>
      <c r="BP27" s="249">
        <f>+IF(BP7='Base Datos'!$V$21,ROUND(BP159,0),ROUND(BP160,0))</f>
        <v>0</v>
      </c>
      <c r="BQ27" s="249">
        <f>+IF(BQ7='Base Datos'!$V$21,ROUND(BQ159,0),ROUND(BQ160,0))</f>
        <v>0</v>
      </c>
      <c r="BR27" s="249">
        <f>+IF(BR7='Base Datos'!$V$21,ROUND(BR159,0),ROUND(BR160,0))</f>
        <v>0</v>
      </c>
      <c r="BS27" s="249">
        <f>+IF(BS7='Base Datos'!$V$21,ROUND(BS159,0),ROUND(BS160,0))</f>
        <v>0</v>
      </c>
      <c r="BT27" s="249">
        <f>+IF(BT7='Base Datos'!$V$21,ROUND(BT159,0),ROUND(BT160,0))</f>
        <v>0</v>
      </c>
      <c r="BU27" s="249">
        <f>+IF(BU7='Base Datos'!$V$21,ROUND(BU159,0),ROUND(BU160,0))</f>
        <v>0</v>
      </c>
      <c r="BV27" s="249">
        <f>+IF(BV7='Base Datos'!$V$21,ROUND(BV159,0),ROUND(BV160,0))</f>
        <v>0</v>
      </c>
      <c r="BW27" s="249">
        <f>+IF(BW7='Base Datos'!$V$21,ROUND(BW159,0),ROUND(BW160,0))</f>
        <v>0</v>
      </c>
      <c r="BX27" s="249">
        <f>+IF(BX7='Base Datos'!$V$21,ROUND(BX159,0),ROUND(BX160,0))</f>
        <v>0</v>
      </c>
      <c r="BY27" s="249">
        <f>+IF(BY7='Base Datos'!$V$21,ROUND(BY159,0),ROUND(BY160,0))</f>
        <v>0</v>
      </c>
      <c r="BZ27" s="249">
        <f>+IF(BZ7='Base Datos'!$V$21,ROUND(BZ159,0),ROUND(BZ160,0))</f>
        <v>0</v>
      </c>
      <c r="CA27" s="249">
        <f>+IF(CA7='Base Datos'!$V$21,ROUND(CA159,0),ROUND(CA160,0))</f>
        <v>0</v>
      </c>
      <c r="CB27" s="249">
        <f>+IF(CB7='Base Datos'!$V$21,ROUND(CB159,0),ROUND(CB160,0))</f>
        <v>0</v>
      </c>
      <c r="CC27" s="249">
        <f>+IF(CC7='Base Datos'!$V$21,ROUND(CC159,0),ROUND(CC160,0))</f>
        <v>0</v>
      </c>
      <c r="CD27" s="249">
        <f>+IF(CD7='Base Datos'!$V$21,ROUND(CD159,0),ROUND(CD160,0))</f>
        <v>0</v>
      </c>
      <c r="CE27" s="249">
        <f>+IF(CE7='Base Datos'!$V$21,ROUND(CE159,0),ROUND(CE160,0))</f>
        <v>0</v>
      </c>
      <c r="CF27" s="249">
        <f>+IF(CF7='Base Datos'!$V$21,ROUND(CF159,0),ROUND(CF160,0))</f>
        <v>0</v>
      </c>
    </row>
    <row r="28" spans="2:84" ht="15" customHeight="1" thickBot="1" x14ac:dyDescent="0.35">
      <c r="B28" s="700">
        <v>4</v>
      </c>
      <c r="C28" s="971"/>
      <c r="D28" s="234" t="s">
        <v>198</v>
      </c>
      <c r="E28" s="249">
        <f>+IFERROR(IF(SUM(E26:E27)=0,0,100-SUM(E26:E27)),0)</f>
        <v>0</v>
      </c>
      <c r="F28" s="249">
        <f t="shared" ref="F28:BQ28" si="14">+IFERROR(IF(SUM(F26:F27)=0,0,100-SUM(F26:F27)),0)</f>
        <v>0</v>
      </c>
      <c r="G28" s="249">
        <f t="shared" si="14"/>
        <v>0</v>
      </c>
      <c r="H28" s="249">
        <f t="shared" si="14"/>
        <v>0</v>
      </c>
      <c r="I28" s="249">
        <f t="shared" si="14"/>
        <v>0</v>
      </c>
      <c r="J28" s="249">
        <f t="shared" si="14"/>
        <v>48</v>
      </c>
      <c r="K28" s="249">
        <f t="shared" si="14"/>
        <v>51</v>
      </c>
      <c r="L28" s="249">
        <f t="shared" si="14"/>
        <v>53</v>
      </c>
      <c r="M28" s="249">
        <f t="shared" si="14"/>
        <v>50</v>
      </c>
      <c r="N28" s="249">
        <f t="shared" si="14"/>
        <v>50</v>
      </c>
      <c r="O28" s="249">
        <f t="shared" si="14"/>
        <v>0</v>
      </c>
      <c r="P28" s="249">
        <f t="shared" si="14"/>
        <v>0</v>
      </c>
      <c r="Q28" s="249">
        <f t="shared" si="14"/>
        <v>0</v>
      </c>
      <c r="R28" s="249">
        <f t="shared" si="14"/>
        <v>0</v>
      </c>
      <c r="S28" s="249">
        <f t="shared" si="14"/>
        <v>0</v>
      </c>
      <c r="T28" s="249">
        <f t="shared" si="14"/>
        <v>0</v>
      </c>
      <c r="U28" s="249">
        <f t="shared" si="14"/>
        <v>0</v>
      </c>
      <c r="V28" s="249">
        <f t="shared" si="14"/>
        <v>0</v>
      </c>
      <c r="W28" s="249">
        <f t="shared" si="14"/>
        <v>0</v>
      </c>
      <c r="X28" s="249">
        <f t="shared" si="14"/>
        <v>0</v>
      </c>
      <c r="Y28" s="249">
        <f t="shared" si="14"/>
        <v>0</v>
      </c>
      <c r="Z28" s="249">
        <f t="shared" si="14"/>
        <v>0</v>
      </c>
      <c r="AA28" s="249">
        <f t="shared" si="14"/>
        <v>0</v>
      </c>
      <c r="AB28" s="249">
        <f t="shared" si="14"/>
        <v>0</v>
      </c>
      <c r="AC28" s="249">
        <f t="shared" si="14"/>
        <v>0</v>
      </c>
      <c r="AD28" s="249">
        <f t="shared" si="14"/>
        <v>0</v>
      </c>
      <c r="AE28" s="249">
        <f t="shared" si="14"/>
        <v>0</v>
      </c>
      <c r="AF28" s="249">
        <f t="shared" si="14"/>
        <v>0</v>
      </c>
      <c r="AG28" s="249">
        <f t="shared" si="14"/>
        <v>0</v>
      </c>
      <c r="AH28" s="249">
        <f t="shared" si="14"/>
        <v>0</v>
      </c>
      <c r="AI28" s="249">
        <f t="shared" si="14"/>
        <v>0</v>
      </c>
      <c r="AJ28" s="249">
        <f t="shared" si="14"/>
        <v>0</v>
      </c>
      <c r="AK28" s="249">
        <f t="shared" si="14"/>
        <v>0</v>
      </c>
      <c r="AL28" s="249">
        <f t="shared" si="14"/>
        <v>0</v>
      </c>
      <c r="AM28" s="249">
        <f t="shared" si="14"/>
        <v>0</v>
      </c>
      <c r="AN28" s="249">
        <f t="shared" si="14"/>
        <v>0</v>
      </c>
      <c r="AO28" s="249">
        <f t="shared" si="14"/>
        <v>0</v>
      </c>
      <c r="AP28" s="249">
        <f t="shared" si="14"/>
        <v>0</v>
      </c>
      <c r="AQ28" s="249">
        <f t="shared" si="14"/>
        <v>0</v>
      </c>
      <c r="AR28" s="249">
        <f t="shared" si="14"/>
        <v>0</v>
      </c>
      <c r="AS28" s="249">
        <f t="shared" si="14"/>
        <v>0</v>
      </c>
      <c r="AT28" s="249">
        <f t="shared" si="14"/>
        <v>0</v>
      </c>
      <c r="AU28" s="249">
        <f t="shared" si="14"/>
        <v>0</v>
      </c>
      <c r="AV28" s="249">
        <f t="shared" si="14"/>
        <v>0</v>
      </c>
      <c r="AW28" s="249">
        <f t="shared" si="14"/>
        <v>0</v>
      </c>
      <c r="AX28" s="249">
        <f t="shared" si="14"/>
        <v>0</v>
      </c>
      <c r="AY28" s="249">
        <f t="shared" si="14"/>
        <v>0</v>
      </c>
      <c r="AZ28" s="249">
        <f t="shared" si="14"/>
        <v>0</v>
      </c>
      <c r="BA28" s="249">
        <f t="shared" si="14"/>
        <v>0</v>
      </c>
      <c r="BB28" s="249">
        <f t="shared" si="14"/>
        <v>0</v>
      </c>
      <c r="BC28" s="249">
        <f t="shared" si="14"/>
        <v>0</v>
      </c>
      <c r="BD28" s="249">
        <f t="shared" si="14"/>
        <v>0</v>
      </c>
      <c r="BE28" s="249">
        <f t="shared" si="14"/>
        <v>0</v>
      </c>
      <c r="BF28" s="249">
        <f t="shared" si="14"/>
        <v>0</v>
      </c>
      <c r="BG28" s="249">
        <f t="shared" si="14"/>
        <v>0</v>
      </c>
      <c r="BH28" s="249">
        <f t="shared" si="14"/>
        <v>0</v>
      </c>
      <c r="BI28" s="249">
        <f t="shared" si="14"/>
        <v>0</v>
      </c>
      <c r="BJ28" s="249">
        <f t="shared" si="14"/>
        <v>0</v>
      </c>
      <c r="BK28" s="249">
        <f t="shared" si="14"/>
        <v>0</v>
      </c>
      <c r="BL28" s="249">
        <f t="shared" si="14"/>
        <v>0</v>
      </c>
      <c r="BM28" s="249">
        <f t="shared" si="14"/>
        <v>0</v>
      </c>
      <c r="BN28" s="249">
        <f t="shared" si="14"/>
        <v>0</v>
      </c>
      <c r="BO28" s="249">
        <f t="shared" si="14"/>
        <v>0</v>
      </c>
      <c r="BP28" s="249">
        <f t="shared" si="14"/>
        <v>0</v>
      </c>
      <c r="BQ28" s="249">
        <f t="shared" si="14"/>
        <v>0</v>
      </c>
      <c r="BR28" s="249">
        <f t="shared" ref="BR28:CF28" si="15">+IFERROR(IF(SUM(BR26:BR27)=0,0,100-SUM(BR26:BR27)),0)</f>
        <v>0</v>
      </c>
      <c r="BS28" s="249">
        <f t="shared" si="15"/>
        <v>0</v>
      </c>
      <c r="BT28" s="249">
        <f t="shared" si="15"/>
        <v>0</v>
      </c>
      <c r="BU28" s="249">
        <f t="shared" si="15"/>
        <v>0</v>
      </c>
      <c r="BV28" s="249">
        <f t="shared" si="15"/>
        <v>0</v>
      </c>
      <c r="BW28" s="249">
        <f t="shared" si="15"/>
        <v>0</v>
      </c>
      <c r="BX28" s="249">
        <f t="shared" si="15"/>
        <v>0</v>
      </c>
      <c r="BY28" s="249">
        <f t="shared" si="15"/>
        <v>0</v>
      </c>
      <c r="BZ28" s="249">
        <f t="shared" si="15"/>
        <v>0</v>
      </c>
      <c r="CA28" s="249">
        <f t="shared" si="15"/>
        <v>0</v>
      </c>
      <c r="CB28" s="249">
        <f t="shared" si="15"/>
        <v>0</v>
      </c>
      <c r="CC28" s="249">
        <f t="shared" si="15"/>
        <v>0</v>
      </c>
      <c r="CD28" s="249">
        <f t="shared" si="15"/>
        <v>0</v>
      </c>
      <c r="CE28" s="249">
        <f t="shared" si="15"/>
        <v>0</v>
      </c>
      <c r="CF28" s="249">
        <f t="shared" si="15"/>
        <v>0</v>
      </c>
    </row>
    <row r="29" spans="2:84" ht="12" customHeight="1" thickBot="1" x14ac:dyDescent="0.35">
      <c r="B29" s="700">
        <v>5</v>
      </c>
      <c r="C29" s="755"/>
      <c r="D29" s="756"/>
      <c r="E29" s="757"/>
      <c r="F29" s="757"/>
      <c r="G29" s="757"/>
      <c r="H29" s="757"/>
      <c r="I29" s="757"/>
      <c r="J29" s="757"/>
      <c r="K29" s="757"/>
      <c r="L29" s="757"/>
      <c r="M29" s="75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c r="AP29" s="757"/>
      <c r="AQ29" s="757"/>
      <c r="AR29" s="757"/>
      <c r="AS29" s="757"/>
      <c r="AT29" s="757"/>
      <c r="AU29" s="757"/>
      <c r="AV29" s="757"/>
      <c r="AW29" s="757"/>
      <c r="AX29" s="757"/>
      <c r="AY29" s="757"/>
      <c r="AZ29" s="757"/>
      <c r="BA29" s="757"/>
      <c r="BB29" s="757"/>
      <c r="BC29" s="757"/>
      <c r="BD29" s="757"/>
      <c r="BE29" s="757"/>
      <c r="BF29" s="757"/>
      <c r="BG29" s="757"/>
      <c r="BH29" s="757"/>
      <c r="BI29" s="757"/>
      <c r="BJ29" s="757"/>
      <c r="BK29" s="757"/>
      <c r="BL29" s="757"/>
      <c r="BM29" s="757"/>
      <c r="BN29" s="757"/>
      <c r="BO29" s="757"/>
      <c r="BP29" s="757"/>
      <c r="BQ29" s="757"/>
      <c r="BR29" s="757"/>
      <c r="BS29" s="757"/>
      <c r="BT29" s="757"/>
      <c r="BU29" s="757"/>
      <c r="BV29" s="757"/>
      <c r="BW29" s="757"/>
      <c r="BX29" s="757"/>
      <c r="BY29" s="757"/>
      <c r="BZ29" s="757"/>
      <c r="CA29" s="757"/>
      <c r="CB29" s="757"/>
      <c r="CC29" s="757"/>
      <c r="CD29" s="757"/>
      <c r="CE29" s="757"/>
      <c r="CF29" s="757"/>
    </row>
    <row r="30" spans="2:84" ht="15" customHeight="1" thickBot="1" x14ac:dyDescent="0.35">
      <c r="B30" s="700">
        <v>6</v>
      </c>
      <c r="C30" s="973" t="s">
        <v>190</v>
      </c>
      <c r="D30" s="235" t="s">
        <v>52</v>
      </c>
      <c r="E30" s="251">
        <f>+IFERROR(ROUND(((5.88*10^-8)*(E12^1.2)+1)*E26,0),0)</f>
        <v>0</v>
      </c>
      <c r="F30" s="251">
        <f t="shared" ref="F30:BQ30" si="16">+IFERROR(ROUND(((5.88*10^-8)*(F12^1.2)+1)*F26,0),0)</f>
        <v>0</v>
      </c>
      <c r="G30" s="251">
        <f t="shared" si="16"/>
        <v>0</v>
      </c>
      <c r="H30" s="251">
        <f t="shared" si="16"/>
        <v>0</v>
      </c>
      <c r="I30" s="251">
        <f t="shared" si="16"/>
        <v>0</v>
      </c>
      <c r="J30" s="251">
        <f t="shared" si="16"/>
        <v>16</v>
      </c>
      <c r="K30" s="251">
        <f t="shared" si="16"/>
        <v>13</v>
      </c>
      <c r="L30" s="251">
        <f t="shared" si="16"/>
        <v>13</v>
      </c>
      <c r="M30" s="251">
        <f t="shared" si="16"/>
        <v>13</v>
      </c>
      <c r="N30" s="251">
        <f t="shared" si="16"/>
        <v>13</v>
      </c>
      <c r="O30" s="251">
        <f t="shared" si="16"/>
        <v>0</v>
      </c>
      <c r="P30" s="251">
        <f t="shared" si="16"/>
        <v>0</v>
      </c>
      <c r="Q30" s="251">
        <f t="shared" si="16"/>
        <v>0</v>
      </c>
      <c r="R30" s="251">
        <f t="shared" si="16"/>
        <v>0</v>
      </c>
      <c r="S30" s="251">
        <f t="shared" si="16"/>
        <v>0</v>
      </c>
      <c r="T30" s="251">
        <f t="shared" si="16"/>
        <v>0</v>
      </c>
      <c r="U30" s="251">
        <f t="shared" si="16"/>
        <v>0</v>
      </c>
      <c r="V30" s="251">
        <f t="shared" si="16"/>
        <v>0</v>
      </c>
      <c r="W30" s="251">
        <f t="shared" si="16"/>
        <v>0</v>
      </c>
      <c r="X30" s="251">
        <f t="shared" si="16"/>
        <v>0</v>
      </c>
      <c r="Y30" s="251">
        <f t="shared" si="16"/>
        <v>0</v>
      </c>
      <c r="Z30" s="251">
        <f t="shared" si="16"/>
        <v>0</v>
      </c>
      <c r="AA30" s="251">
        <f t="shared" si="16"/>
        <v>0</v>
      </c>
      <c r="AB30" s="251">
        <f t="shared" si="16"/>
        <v>0</v>
      </c>
      <c r="AC30" s="251">
        <f t="shared" si="16"/>
        <v>0</v>
      </c>
      <c r="AD30" s="251">
        <f t="shared" si="16"/>
        <v>0</v>
      </c>
      <c r="AE30" s="251">
        <f t="shared" si="16"/>
        <v>0</v>
      </c>
      <c r="AF30" s="251">
        <f t="shared" si="16"/>
        <v>0</v>
      </c>
      <c r="AG30" s="251">
        <f t="shared" si="16"/>
        <v>0</v>
      </c>
      <c r="AH30" s="251">
        <f t="shared" si="16"/>
        <v>0</v>
      </c>
      <c r="AI30" s="251">
        <f t="shared" si="16"/>
        <v>0</v>
      </c>
      <c r="AJ30" s="251">
        <f t="shared" si="16"/>
        <v>0</v>
      </c>
      <c r="AK30" s="251">
        <f t="shared" si="16"/>
        <v>0</v>
      </c>
      <c r="AL30" s="251">
        <f t="shared" si="16"/>
        <v>0</v>
      </c>
      <c r="AM30" s="251">
        <f t="shared" si="16"/>
        <v>0</v>
      </c>
      <c r="AN30" s="251">
        <f t="shared" si="16"/>
        <v>0</v>
      </c>
      <c r="AO30" s="251">
        <f t="shared" si="16"/>
        <v>0</v>
      </c>
      <c r="AP30" s="251">
        <f t="shared" si="16"/>
        <v>0</v>
      </c>
      <c r="AQ30" s="251">
        <f t="shared" si="16"/>
        <v>0</v>
      </c>
      <c r="AR30" s="251">
        <f t="shared" si="16"/>
        <v>0</v>
      </c>
      <c r="AS30" s="251">
        <f t="shared" si="16"/>
        <v>0</v>
      </c>
      <c r="AT30" s="251">
        <f t="shared" si="16"/>
        <v>0</v>
      </c>
      <c r="AU30" s="251">
        <f t="shared" si="16"/>
        <v>0</v>
      </c>
      <c r="AV30" s="251">
        <f t="shared" si="16"/>
        <v>0</v>
      </c>
      <c r="AW30" s="251">
        <f t="shared" si="16"/>
        <v>0</v>
      </c>
      <c r="AX30" s="251">
        <f t="shared" si="16"/>
        <v>0</v>
      </c>
      <c r="AY30" s="251">
        <f t="shared" si="16"/>
        <v>0</v>
      </c>
      <c r="AZ30" s="251">
        <f t="shared" si="16"/>
        <v>0</v>
      </c>
      <c r="BA30" s="251">
        <f t="shared" si="16"/>
        <v>0</v>
      </c>
      <c r="BB30" s="251">
        <f t="shared" si="16"/>
        <v>0</v>
      </c>
      <c r="BC30" s="251">
        <f t="shared" si="16"/>
        <v>0</v>
      </c>
      <c r="BD30" s="251">
        <f t="shared" si="16"/>
        <v>0</v>
      </c>
      <c r="BE30" s="251">
        <f t="shared" si="16"/>
        <v>0</v>
      </c>
      <c r="BF30" s="251">
        <f t="shared" si="16"/>
        <v>0</v>
      </c>
      <c r="BG30" s="251">
        <f t="shared" si="16"/>
        <v>0</v>
      </c>
      <c r="BH30" s="251">
        <f t="shared" si="16"/>
        <v>0</v>
      </c>
      <c r="BI30" s="251">
        <f t="shared" si="16"/>
        <v>0</v>
      </c>
      <c r="BJ30" s="251">
        <f t="shared" si="16"/>
        <v>0</v>
      </c>
      <c r="BK30" s="251">
        <f t="shared" si="16"/>
        <v>0</v>
      </c>
      <c r="BL30" s="251">
        <f t="shared" si="16"/>
        <v>0</v>
      </c>
      <c r="BM30" s="251">
        <f t="shared" si="16"/>
        <v>0</v>
      </c>
      <c r="BN30" s="251">
        <f t="shared" si="16"/>
        <v>0</v>
      </c>
      <c r="BO30" s="251">
        <f t="shared" si="16"/>
        <v>0</v>
      </c>
      <c r="BP30" s="251">
        <f t="shared" si="16"/>
        <v>0</v>
      </c>
      <c r="BQ30" s="251">
        <f t="shared" si="16"/>
        <v>0</v>
      </c>
      <c r="BR30" s="251">
        <f t="shared" ref="BR30:CF30" si="17">+IFERROR(ROUND(((5.88*10^-8)*(BR12^1.2)+1)*BR26,0),0)</f>
        <v>0</v>
      </c>
      <c r="BS30" s="251">
        <f t="shared" si="17"/>
        <v>0</v>
      </c>
      <c r="BT30" s="251">
        <f t="shared" si="17"/>
        <v>0</v>
      </c>
      <c r="BU30" s="251">
        <f t="shared" si="17"/>
        <v>0</v>
      </c>
      <c r="BV30" s="251">
        <f t="shared" si="17"/>
        <v>0</v>
      </c>
      <c r="BW30" s="251">
        <f t="shared" si="17"/>
        <v>0</v>
      </c>
      <c r="BX30" s="251">
        <f t="shared" si="17"/>
        <v>0</v>
      </c>
      <c r="BY30" s="251">
        <f t="shared" si="17"/>
        <v>0</v>
      </c>
      <c r="BZ30" s="251">
        <f t="shared" si="17"/>
        <v>0</v>
      </c>
      <c r="CA30" s="251">
        <f t="shared" si="17"/>
        <v>0</v>
      </c>
      <c r="CB30" s="251">
        <f t="shared" si="17"/>
        <v>0</v>
      </c>
      <c r="CC30" s="251">
        <f t="shared" si="17"/>
        <v>0</v>
      </c>
      <c r="CD30" s="251">
        <f t="shared" si="17"/>
        <v>0</v>
      </c>
      <c r="CE30" s="251">
        <f t="shared" si="17"/>
        <v>0</v>
      </c>
      <c r="CF30" s="251">
        <f t="shared" si="17"/>
        <v>0</v>
      </c>
    </row>
    <row r="31" spans="2:84" ht="15" customHeight="1" thickBot="1" x14ac:dyDescent="0.35">
      <c r="B31" s="700">
        <v>7</v>
      </c>
      <c r="C31" s="973"/>
      <c r="D31" s="235" t="s">
        <v>45</v>
      </c>
      <c r="E31" s="251">
        <f>IF(E28=0,0,IFERROR(100-E27-E30,0))</f>
        <v>0</v>
      </c>
      <c r="F31" s="251">
        <f t="shared" ref="F31:BQ31" si="18">IF(F28=0,0,IFERROR(100-F27-F30,0))</f>
        <v>0</v>
      </c>
      <c r="G31" s="251">
        <f t="shared" si="18"/>
        <v>0</v>
      </c>
      <c r="H31" s="251">
        <f t="shared" si="18"/>
        <v>0</v>
      </c>
      <c r="I31" s="251">
        <f t="shared" si="18"/>
        <v>0</v>
      </c>
      <c r="J31" s="251">
        <f t="shared" si="18"/>
        <v>46</v>
      </c>
      <c r="K31" s="251">
        <f t="shared" si="18"/>
        <v>50</v>
      </c>
      <c r="L31" s="251">
        <f t="shared" si="18"/>
        <v>52</v>
      </c>
      <c r="M31" s="251">
        <f t="shared" si="18"/>
        <v>49</v>
      </c>
      <c r="N31" s="251">
        <f t="shared" si="18"/>
        <v>49</v>
      </c>
      <c r="O31" s="251">
        <f t="shared" si="18"/>
        <v>0</v>
      </c>
      <c r="P31" s="251">
        <f t="shared" si="18"/>
        <v>0</v>
      </c>
      <c r="Q31" s="251">
        <f t="shared" si="18"/>
        <v>0</v>
      </c>
      <c r="R31" s="251">
        <f t="shared" si="18"/>
        <v>0</v>
      </c>
      <c r="S31" s="251">
        <f t="shared" si="18"/>
        <v>0</v>
      </c>
      <c r="T31" s="251">
        <f t="shared" si="18"/>
        <v>0</v>
      </c>
      <c r="U31" s="251">
        <f t="shared" si="18"/>
        <v>0</v>
      </c>
      <c r="V31" s="251">
        <f t="shared" si="18"/>
        <v>0</v>
      </c>
      <c r="W31" s="251">
        <f t="shared" si="18"/>
        <v>0</v>
      </c>
      <c r="X31" s="251">
        <f t="shared" si="18"/>
        <v>0</v>
      </c>
      <c r="Y31" s="251">
        <f t="shared" si="18"/>
        <v>0</v>
      </c>
      <c r="Z31" s="251">
        <f t="shared" si="18"/>
        <v>0</v>
      </c>
      <c r="AA31" s="251">
        <f t="shared" si="18"/>
        <v>0</v>
      </c>
      <c r="AB31" s="251">
        <f t="shared" si="18"/>
        <v>0</v>
      </c>
      <c r="AC31" s="251">
        <f t="shared" si="18"/>
        <v>0</v>
      </c>
      <c r="AD31" s="251">
        <f t="shared" si="18"/>
        <v>0</v>
      </c>
      <c r="AE31" s="251">
        <f t="shared" si="18"/>
        <v>0</v>
      </c>
      <c r="AF31" s="251">
        <f t="shared" si="18"/>
        <v>0</v>
      </c>
      <c r="AG31" s="251">
        <f t="shared" si="18"/>
        <v>0</v>
      </c>
      <c r="AH31" s="251">
        <f t="shared" si="18"/>
        <v>0</v>
      </c>
      <c r="AI31" s="251">
        <f t="shared" si="18"/>
        <v>0</v>
      </c>
      <c r="AJ31" s="251">
        <f t="shared" si="18"/>
        <v>0</v>
      </c>
      <c r="AK31" s="251">
        <f t="shared" si="18"/>
        <v>0</v>
      </c>
      <c r="AL31" s="251">
        <f t="shared" si="18"/>
        <v>0</v>
      </c>
      <c r="AM31" s="251">
        <f t="shared" si="18"/>
        <v>0</v>
      </c>
      <c r="AN31" s="251">
        <f t="shared" si="18"/>
        <v>0</v>
      </c>
      <c r="AO31" s="251">
        <f t="shared" si="18"/>
        <v>0</v>
      </c>
      <c r="AP31" s="251">
        <f t="shared" si="18"/>
        <v>0</v>
      </c>
      <c r="AQ31" s="251">
        <f t="shared" si="18"/>
        <v>0</v>
      </c>
      <c r="AR31" s="251">
        <f t="shared" si="18"/>
        <v>0</v>
      </c>
      <c r="AS31" s="251">
        <f t="shared" si="18"/>
        <v>0</v>
      </c>
      <c r="AT31" s="251">
        <f t="shared" si="18"/>
        <v>0</v>
      </c>
      <c r="AU31" s="251">
        <f t="shared" si="18"/>
        <v>0</v>
      </c>
      <c r="AV31" s="251">
        <f t="shared" si="18"/>
        <v>0</v>
      </c>
      <c r="AW31" s="251">
        <f t="shared" si="18"/>
        <v>0</v>
      </c>
      <c r="AX31" s="251">
        <f t="shared" si="18"/>
        <v>0</v>
      </c>
      <c r="AY31" s="251">
        <f t="shared" si="18"/>
        <v>0</v>
      </c>
      <c r="AZ31" s="251">
        <f t="shared" si="18"/>
        <v>0</v>
      </c>
      <c r="BA31" s="251">
        <f t="shared" si="18"/>
        <v>0</v>
      </c>
      <c r="BB31" s="251">
        <f t="shared" si="18"/>
        <v>0</v>
      </c>
      <c r="BC31" s="251">
        <f t="shared" si="18"/>
        <v>0</v>
      </c>
      <c r="BD31" s="251">
        <f t="shared" si="18"/>
        <v>0</v>
      </c>
      <c r="BE31" s="251">
        <f t="shared" si="18"/>
        <v>0</v>
      </c>
      <c r="BF31" s="251">
        <f t="shared" si="18"/>
        <v>0</v>
      </c>
      <c r="BG31" s="251">
        <f t="shared" si="18"/>
        <v>0</v>
      </c>
      <c r="BH31" s="251">
        <f t="shared" si="18"/>
        <v>0</v>
      </c>
      <c r="BI31" s="251">
        <f t="shared" si="18"/>
        <v>0</v>
      </c>
      <c r="BJ31" s="251">
        <f t="shared" si="18"/>
        <v>0</v>
      </c>
      <c r="BK31" s="251">
        <f t="shared" si="18"/>
        <v>0</v>
      </c>
      <c r="BL31" s="251">
        <f t="shared" si="18"/>
        <v>0</v>
      </c>
      <c r="BM31" s="251">
        <f t="shared" si="18"/>
        <v>0</v>
      </c>
      <c r="BN31" s="251">
        <f t="shared" si="18"/>
        <v>0</v>
      </c>
      <c r="BO31" s="251">
        <f t="shared" si="18"/>
        <v>0</v>
      </c>
      <c r="BP31" s="251">
        <f t="shared" si="18"/>
        <v>0</v>
      </c>
      <c r="BQ31" s="251">
        <f t="shared" si="18"/>
        <v>0</v>
      </c>
      <c r="BR31" s="251">
        <f t="shared" ref="BR31:CF31" si="19">IF(BR28=0,0,IFERROR(100-BR27-BR30,0))</f>
        <v>0</v>
      </c>
      <c r="BS31" s="251">
        <f t="shared" si="19"/>
        <v>0</v>
      </c>
      <c r="BT31" s="251">
        <f t="shared" si="19"/>
        <v>0</v>
      </c>
      <c r="BU31" s="251">
        <f t="shared" si="19"/>
        <v>0</v>
      </c>
      <c r="BV31" s="251">
        <f t="shared" si="19"/>
        <v>0</v>
      </c>
      <c r="BW31" s="251">
        <f t="shared" si="19"/>
        <v>0</v>
      </c>
      <c r="BX31" s="251">
        <f t="shared" si="19"/>
        <v>0</v>
      </c>
      <c r="BY31" s="251">
        <f t="shared" si="19"/>
        <v>0</v>
      </c>
      <c r="BZ31" s="251">
        <f t="shared" si="19"/>
        <v>0</v>
      </c>
      <c r="CA31" s="251">
        <f t="shared" si="19"/>
        <v>0</v>
      </c>
      <c r="CB31" s="251">
        <f t="shared" si="19"/>
        <v>0</v>
      </c>
      <c r="CC31" s="251">
        <f t="shared" si="19"/>
        <v>0</v>
      </c>
      <c r="CD31" s="251">
        <f t="shared" si="19"/>
        <v>0</v>
      </c>
      <c r="CE31" s="251">
        <f t="shared" si="19"/>
        <v>0</v>
      </c>
      <c r="CF31" s="251">
        <f t="shared" si="19"/>
        <v>0</v>
      </c>
    </row>
    <row r="32" spans="2:84" ht="15" customHeight="1" thickBot="1" x14ac:dyDescent="0.35">
      <c r="B32" s="700">
        <v>8</v>
      </c>
      <c r="C32" s="973"/>
      <c r="D32" s="235" t="s">
        <v>153</v>
      </c>
      <c r="E32" s="251">
        <f>+IFERROR((E12^0.95)*(1.94*10^-6)+1,0)</f>
        <v>1.1974390381774185</v>
      </c>
      <c r="F32" s="251">
        <f t="shared" ref="F32:BQ32" si="20">+IFERROR((F12^0.95)*(1.94*10^-6)+1,0)</f>
        <v>1.1974390381774185</v>
      </c>
      <c r="G32" s="251">
        <f t="shared" si="20"/>
        <v>1.1974390381774185</v>
      </c>
      <c r="H32" s="251">
        <f t="shared" si="20"/>
        <v>1.1974390381774185</v>
      </c>
      <c r="I32" s="251">
        <f t="shared" si="20"/>
        <v>1.1974390381774185</v>
      </c>
      <c r="J32" s="251">
        <f t="shared" si="20"/>
        <v>1.1956264148329394</v>
      </c>
      <c r="K32" s="251">
        <f t="shared" si="20"/>
        <v>1.1951942291920532</v>
      </c>
      <c r="L32" s="251">
        <f t="shared" si="20"/>
        <v>1.1961309028787948</v>
      </c>
      <c r="M32" s="251">
        <f t="shared" si="20"/>
        <v>1.1956264148329394</v>
      </c>
      <c r="N32" s="251">
        <f t="shared" si="20"/>
        <v>1.1956264148329394</v>
      </c>
      <c r="O32" s="251">
        <f t="shared" si="20"/>
        <v>1.1967257492538683</v>
      </c>
      <c r="P32" s="251">
        <f t="shared" si="20"/>
        <v>1.1967257492538683</v>
      </c>
      <c r="Q32" s="251">
        <f t="shared" si="20"/>
        <v>1</v>
      </c>
      <c r="R32" s="251">
        <f t="shared" si="20"/>
        <v>1</v>
      </c>
      <c r="S32" s="251">
        <f t="shared" si="20"/>
        <v>1</v>
      </c>
      <c r="T32" s="251">
        <f t="shared" si="20"/>
        <v>1</v>
      </c>
      <c r="U32" s="251">
        <f t="shared" si="20"/>
        <v>1</v>
      </c>
      <c r="V32" s="251">
        <f t="shared" si="20"/>
        <v>1</v>
      </c>
      <c r="W32" s="251">
        <f t="shared" si="20"/>
        <v>1</v>
      </c>
      <c r="X32" s="251">
        <f t="shared" si="20"/>
        <v>1</v>
      </c>
      <c r="Y32" s="251">
        <f t="shared" si="20"/>
        <v>1</v>
      </c>
      <c r="Z32" s="251">
        <f t="shared" si="20"/>
        <v>1</v>
      </c>
      <c r="AA32" s="251">
        <f t="shared" si="20"/>
        <v>1</v>
      </c>
      <c r="AB32" s="251">
        <f t="shared" si="20"/>
        <v>1</v>
      </c>
      <c r="AC32" s="251">
        <f t="shared" si="20"/>
        <v>1</v>
      </c>
      <c r="AD32" s="251">
        <f t="shared" si="20"/>
        <v>1</v>
      </c>
      <c r="AE32" s="251">
        <f t="shared" si="20"/>
        <v>1</v>
      </c>
      <c r="AF32" s="251">
        <f t="shared" si="20"/>
        <v>1</v>
      </c>
      <c r="AG32" s="251">
        <f t="shared" si="20"/>
        <v>1</v>
      </c>
      <c r="AH32" s="251">
        <f t="shared" si="20"/>
        <v>1</v>
      </c>
      <c r="AI32" s="251">
        <f t="shared" si="20"/>
        <v>1</v>
      </c>
      <c r="AJ32" s="251">
        <f t="shared" si="20"/>
        <v>1</v>
      </c>
      <c r="AK32" s="251">
        <f t="shared" si="20"/>
        <v>1</v>
      </c>
      <c r="AL32" s="251">
        <f t="shared" si="20"/>
        <v>1</v>
      </c>
      <c r="AM32" s="251">
        <f t="shared" si="20"/>
        <v>1</v>
      </c>
      <c r="AN32" s="251">
        <f t="shared" si="20"/>
        <v>1</v>
      </c>
      <c r="AO32" s="251">
        <f t="shared" si="20"/>
        <v>1</v>
      </c>
      <c r="AP32" s="251">
        <f t="shared" si="20"/>
        <v>1</v>
      </c>
      <c r="AQ32" s="251">
        <f t="shared" si="20"/>
        <v>1</v>
      </c>
      <c r="AR32" s="251">
        <f t="shared" si="20"/>
        <v>1</v>
      </c>
      <c r="AS32" s="251">
        <f t="shared" si="20"/>
        <v>1</v>
      </c>
      <c r="AT32" s="251">
        <f t="shared" si="20"/>
        <v>1</v>
      </c>
      <c r="AU32" s="251">
        <f t="shared" si="20"/>
        <v>1</v>
      </c>
      <c r="AV32" s="251">
        <f t="shared" si="20"/>
        <v>1</v>
      </c>
      <c r="AW32" s="251">
        <f t="shared" si="20"/>
        <v>1</v>
      </c>
      <c r="AX32" s="251">
        <f t="shared" si="20"/>
        <v>1</v>
      </c>
      <c r="AY32" s="251">
        <f t="shared" si="20"/>
        <v>1</v>
      </c>
      <c r="AZ32" s="251">
        <f t="shared" si="20"/>
        <v>1</v>
      </c>
      <c r="BA32" s="251">
        <f t="shared" si="20"/>
        <v>1</v>
      </c>
      <c r="BB32" s="251">
        <f t="shared" si="20"/>
        <v>1</v>
      </c>
      <c r="BC32" s="251">
        <f t="shared" si="20"/>
        <v>1</v>
      </c>
      <c r="BD32" s="251">
        <f t="shared" si="20"/>
        <v>1</v>
      </c>
      <c r="BE32" s="251">
        <f t="shared" si="20"/>
        <v>1</v>
      </c>
      <c r="BF32" s="251">
        <f t="shared" si="20"/>
        <v>1</v>
      </c>
      <c r="BG32" s="251">
        <f t="shared" si="20"/>
        <v>1</v>
      </c>
      <c r="BH32" s="251">
        <f t="shared" si="20"/>
        <v>1</v>
      </c>
      <c r="BI32" s="251">
        <f t="shared" si="20"/>
        <v>1</v>
      </c>
      <c r="BJ32" s="251">
        <f t="shared" si="20"/>
        <v>1</v>
      </c>
      <c r="BK32" s="251">
        <f t="shared" si="20"/>
        <v>1</v>
      </c>
      <c r="BL32" s="251">
        <f t="shared" si="20"/>
        <v>1</v>
      </c>
      <c r="BM32" s="251">
        <f t="shared" si="20"/>
        <v>1</v>
      </c>
      <c r="BN32" s="251">
        <f t="shared" si="20"/>
        <v>1</v>
      </c>
      <c r="BO32" s="251">
        <f t="shared" si="20"/>
        <v>1</v>
      </c>
      <c r="BP32" s="251">
        <f t="shared" si="20"/>
        <v>1</v>
      </c>
      <c r="BQ32" s="251">
        <f t="shared" si="20"/>
        <v>1</v>
      </c>
      <c r="BR32" s="251">
        <f t="shared" ref="BR32:CF32" si="21">+IFERROR((BR12^0.95)*(1.94*10^-6)+1,0)</f>
        <v>1</v>
      </c>
      <c r="BS32" s="251">
        <f t="shared" si="21"/>
        <v>1</v>
      </c>
      <c r="BT32" s="251">
        <f t="shared" si="21"/>
        <v>1</v>
      </c>
      <c r="BU32" s="251">
        <f t="shared" si="21"/>
        <v>1</v>
      </c>
      <c r="BV32" s="251">
        <f t="shared" si="21"/>
        <v>1</v>
      </c>
      <c r="BW32" s="251">
        <f t="shared" si="21"/>
        <v>1</v>
      </c>
      <c r="BX32" s="251">
        <f t="shared" si="21"/>
        <v>1</v>
      </c>
      <c r="BY32" s="251">
        <f t="shared" si="21"/>
        <v>1</v>
      </c>
      <c r="BZ32" s="251">
        <f t="shared" si="21"/>
        <v>1</v>
      </c>
      <c r="CA32" s="251">
        <f t="shared" si="21"/>
        <v>1</v>
      </c>
      <c r="CB32" s="251">
        <f t="shared" si="21"/>
        <v>1</v>
      </c>
      <c r="CC32" s="251">
        <f t="shared" si="21"/>
        <v>1</v>
      </c>
      <c r="CD32" s="251">
        <f t="shared" si="21"/>
        <v>1</v>
      </c>
      <c r="CE32" s="251">
        <f t="shared" si="21"/>
        <v>1</v>
      </c>
      <c r="CF32" s="251">
        <f t="shared" si="21"/>
        <v>1</v>
      </c>
    </row>
    <row r="33" spans="2:84" ht="12" customHeight="1" thickBot="1" x14ac:dyDescent="0.35">
      <c r="B33" s="700">
        <v>9</v>
      </c>
      <c r="C33" s="758"/>
      <c r="D33" s="759"/>
      <c r="E33" s="760"/>
      <c r="F33" s="760"/>
      <c r="G33" s="760"/>
      <c r="H33" s="760"/>
      <c r="I33" s="760"/>
      <c r="J33" s="760"/>
      <c r="K33" s="760"/>
      <c r="L33" s="760"/>
      <c r="M33" s="760"/>
      <c r="N33" s="760"/>
      <c r="O33" s="760"/>
      <c r="P33" s="760"/>
      <c r="Q33" s="760"/>
      <c r="R33" s="760"/>
      <c r="S33" s="760"/>
      <c r="T33" s="760"/>
      <c r="U33" s="760"/>
      <c r="V33" s="760"/>
      <c r="W33" s="760"/>
      <c r="X33" s="760"/>
      <c r="Y33" s="760"/>
      <c r="Z33" s="760"/>
      <c r="AA33" s="760"/>
      <c r="AB33" s="760"/>
      <c r="AC33" s="760"/>
      <c r="AD33" s="760"/>
      <c r="AE33" s="760"/>
      <c r="AF33" s="760"/>
      <c r="AG33" s="760"/>
      <c r="AH33" s="760"/>
      <c r="AI33" s="760"/>
      <c r="AJ33" s="760"/>
      <c r="AK33" s="760"/>
      <c r="AL33" s="760"/>
      <c r="AM33" s="760"/>
      <c r="AN33" s="760"/>
      <c r="AO33" s="760"/>
      <c r="AP33" s="760"/>
      <c r="AQ33" s="760"/>
      <c r="AR33" s="760"/>
      <c r="AS33" s="760"/>
      <c r="AT33" s="760"/>
      <c r="AU33" s="760"/>
      <c r="AV33" s="760"/>
      <c r="AW33" s="760"/>
      <c r="AX33" s="760"/>
      <c r="AY33" s="760"/>
      <c r="AZ33" s="760"/>
      <c r="BA33" s="760"/>
      <c r="BB33" s="760"/>
      <c r="BC33" s="760"/>
      <c r="BD33" s="760"/>
      <c r="BE33" s="760"/>
      <c r="BF33" s="760"/>
      <c r="BG33" s="760"/>
      <c r="BH33" s="760"/>
      <c r="BI33" s="760"/>
      <c r="BJ33" s="760"/>
      <c r="BK33" s="760"/>
      <c r="BL33" s="760"/>
      <c r="BM33" s="760"/>
      <c r="BN33" s="760"/>
      <c r="BO33" s="760"/>
      <c r="BP33" s="760"/>
      <c r="BQ33" s="760"/>
      <c r="BR33" s="760"/>
      <c r="BS33" s="760"/>
      <c r="BT33" s="760"/>
      <c r="BU33" s="760"/>
      <c r="BV33" s="760"/>
      <c r="BW33" s="760"/>
      <c r="BX33" s="760"/>
      <c r="BY33" s="760"/>
      <c r="BZ33" s="760"/>
      <c r="CA33" s="760"/>
      <c r="CB33" s="760"/>
      <c r="CC33" s="760"/>
      <c r="CD33" s="760"/>
      <c r="CE33" s="760"/>
      <c r="CF33" s="760"/>
    </row>
    <row r="34" spans="2:84" ht="21" customHeight="1" thickBot="1" x14ac:dyDescent="0.35">
      <c r="B34" s="700">
        <v>10</v>
      </c>
      <c r="C34" s="976" t="s">
        <v>251</v>
      </c>
      <c r="D34" s="236" t="s">
        <v>48</v>
      </c>
      <c r="E34" s="252">
        <f>+IFERROR((E24/1000*100-E9*E27-E32*E30)/E31,0)</f>
        <v>0</v>
      </c>
      <c r="F34" s="252">
        <f t="shared" ref="F34:BQ34" si="22">+IFERROR((F24/1000*100-F9*F27-F32*F30)/F31,0)</f>
        <v>0</v>
      </c>
      <c r="G34" s="252">
        <f t="shared" si="22"/>
        <v>0</v>
      </c>
      <c r="H34" s="252">
        <f t="shared" si="22"/>
        <v>0</v>
      </c>
      <c r="I34" s="252">
        <f t="shared" si="22"/>
        <v>0</v>
      </c>
      <c r="J34" s="252">
        <f t="shared" si="22"/>
        <v>4.2380429861450652</v>
      </c>
      <c r="K34" s="252">
        <f t="shared" si="22"/>
        <v>3.3476495004100668</v>
      </c>
      <c r="L34" s="252">
        <f t="shared" si="22"/>
        <v>3.2894288127418396</v>
      </c>
      <c r="M34" s="252">
        <f t="shared" si="22"/>
        <v>3.5007521756565669</v>
      </c>
      <c r="N34" s="252">
        <f t="shared" si="22"/>
        <v>3.5007521756565669</v>
      </c>
      <c r="O34" s="252">
        <f t="shared" si="22"/>
        <v>0</v>
      </c>
      <c r="P34" s="252">
        <f t="shared" si="22"/>
        <v>0</v>
      </c>
      <c r="Q34" s="252">
        <f t="shared" si="22"/>
        <v>0</v>
      </c>
      <c r="R34" s="252">
        <f t="shared" si="22"/>
        <v>0</v>
      </c>
      <c r="S34" s="252">
        <f t="shared" si="22"/>
        <v>0</v>
      </c>
      <c r="T34" s="252">
        <f t="shared" si="22"/>
        <v>0</v>
      </c>
      <c r="U34" s="252">
        <f t="shared" si="22"/>
        <v>0</v>
      </c>
      <c r="V34" s="252">
        <f t="shared" si="22"/>
        <v>0</v>
      </c>
      <c r="W34" s="252">
        <f t="shared" si="22"/>
        <v>0</v>
      </c>
      <c r="X34" s="252">
        <f t="shared" si="22"/>
        <v>0</v>
      </c>
      <c r="Y34" s="252">
        <f t="shared" si="22"/>
        <v>0</v>
      </c>
      <c r="Z34" s="252">
        <f t="shared" si="22"/>
        <v>0</v>
      </c>
      <c r="AA34" s="252">
        <f t="shared" si="22"/>
        <v>0</v>
      </c>
      <c r="AB34" s="252">
        <f t="shared" si="22"/>
        <v>0</v>
      </c>
      <c r="AC34" s="252">
        <f t="shared" si="22"/>
        <v>0</v>
      </c>
      <c r="AD34" s="252">
        <f t="shared" si="22"/>
        <v>0</v>
      </c>
      <c r="AE34" s="252">
        <f t="shared" si="22"/>
        <v>0</v>
      </c>
      <c r="AF34" s="252">
        <f t="shared" si="22"/>
        <v>0</v>
      </c>
      <c r="AG34" s="252">
        <f t="shared" si="22"/>
        <v>0</v>
      </c>
      <c r="AH34" s="252">
        <f t="shared" si="22"/>
        <v>0</v>
      </c>
      <c r="AI34" s="252">
        <f t="shared" si="22"/>
        <v>0</v>
      </c>
      <c r="AJ34" s="252">
        <f t="shared" si="22"/>
        <v>0</v>
      </c>
      <c r="AK34" s="252">
        <f t="shared" si="22"/>
        <v>0</v>
      </c>
      <c r="AL34" s="252">
        <f t="shared" si="22"/>
        <v>0</v>
      </c>
      <c r="AM34" s="252">
        <f t="shared" si="22"/>
        <v>0</v>
      </c>
      <c r="AN34" s="252">
        <f t="shared" si="22"/>
        <v>0</v>
      </c>
      <c r="AO34" s="252">
        <f t="shared" si="22"/>
        <v>0</v>
      </c>
      <c r="AP34" s="252">
        <f t="shared" si="22"/>
        <v>0</v>
      </c>
      <c r="AQ34" s="252">
        <f t="shared" si="22"/>
        <v>0</v>
      </c>
      <c r="AR34" s="252">
        <f t="shared" si="22"/>
        <v>0</v>
      </c>
      <c r="AS34" s="252">
        <f t="shared" si="22"/>
        <v>0</v>
      </c>
      <c r="AT34" s="252">
        <f t="shared" si="22"/>
        <v>0</v>
      </c>
      <c r="AU34" s="252">
        <f t="shared" si="22"/>
        <v>0</v>
      </c>
      <c r="AV34" s="252">
        <f t="shared" si="22"/>
        <v>0</v>
      </c>
      <c r="AW34" s="252">
        <f t="shared" si="22"/>
        <v>0</v>
      </c>
      <c r="AX34" s="252">
        <f t="shared" si="22"/>
        <v>0</v>
      </c>
      <c r="AY34" s="252">
        <f t="shared" si="22"/>
        <v>0</v>
      </c>
      <c r="AZ34" s="252">
        <f t="shared" si="22"/>
        <v>0</v>
      </c>
      <c r="BA34" s="252">
        <f t="shared" si="22"/>
        <v>0</v>
      </c>
      <c r="BB34" s="252">
        <f t="shared" si="22"/>
        <v>0</v>
      </c>
      <c r="BC34" s="252">
        <f t="shared" si="22"/>
        <v>0</v>
      </c>
      <c r="BD34" s="252">
        <f t="shared" si="22"/>
        <v>0</v>
      </c>
      <c r="BE34" s="252">
        <f t="shared" si="22"/>
        <v>0</v>
      </c>
      <c r="BF34" s="252">
        <f t="shared" si="22"/>
        <v>0</v>
      </c>
      <c r="BG34" s="252">
        <f t="shared" si="22"/>
        <v>0</v>
      </c>
      <c r="BH34" s="252">
        <f t="shared" si="22"/>
        <v>0</v>
      </c>
      <c r="BI34" s="252">
        <f t="shared" si="22"/>
        <v>0</v>
      </c>
      <c r="BJ34" s="252">
        <f t="shared" si="22"/>
        <v>0</v>
      </c>
      <c r="BK34" s="252">
        <f t="shared" si="22"/>
        <v>0</v>
      </c>
      <c r="BL34" s="252">
        <f t="shared" si="22"/>
        <v>0</v>
      </c>
      <c r="BM34" s="252">
        <f t="shared" si="22"/>
        <v>0</v>
      </c>
      <c r="BN34" s="252">
        <f t="shared" si="22"/>
        <v>0</v>
      </c>
      <c r="BO34" s="252">
        <f t="shared" si="22"/>
        <v>0</v>
      </c>
      <c r="BP34" s="252">
        <f t="shared" si="22"/>
        <v>0</v>
      </c>
      <c r="BQ34" s="252">
        <f t="shared" si="22"/>
        <v>0</v>
      </c>
      <c r="BR34" s="252">
        <f t="shared" ref="BR34:CF34" si="23">+IFERROR((BR24/1000*100-BR9*BR27-BR32*BR30)/BR31,0)</f>
        <v>0</v>
      </c>
      <c r="BS34" s="252">
        <f t="shared" si="23"/>
        <v>0</v>
      </c>
      <c r="BT34" s="252">
        <f t="shared" si="23"/>
        <v>0</v>
      </c>
      <c r="BU34" s="252">
        <f t="shared" si="23"/>
        <v>0</v>
      </c>
      <c r="BV34" s="252">
        <f t="shared" si="23"/>
        <v>0</v>
      </c>
      <c r="BW34" s="252">
        <f t="shared" si="23"/>
        <v>0</v>
      </c>
      <c r="BX34" s="252">
        <f t="shared" si="23"/>
        <v>0</v>
      </c>
      <c r="BY34" s="252">
        <f t="shared" si="23"/>
        <v>0</v>
      </c>
      <c r="BZ34" s="252">
        <f t="shared" si="23"/>
        <v>0</v>
      </c>
      <c r="CA34" s="252">
        <f t="shared" si="23"/>
        <v>0</v>
      </c>
      <c r="CB34" s="252">
        <f t="shared" si="23"/>
        <v>0</v>
      </c>
      <c r="CC34" s="252">
        <f t="shared" si="23"/>
        <v>0</v>
      </c>
      <c r="CD34" s="252">
        <f t="shared" si="23"/>
        <v>0</v>
      </c>
      <c r="CE34" s="252">
        <f t="shared" si="23"/>
        <v>0</v>
      </c>
      <c r="CF34" s="252">
        <f t="shared" si="23"/>
        <v>0</v>
      </c>
    </row>
    <row r="35" spans="2:84" ht="15" customHeight="1" thickBot="1" x14ac:dyDescent="0.35">
      <c r="B35" s="700">
        <v>11</v>
      </c>
      <c r="C35" s="976"/>
      <c r="D35" s="237" t="s">
        <v>40</v>
      </c>
      <c r="E35" s="253">
        <f>+IFERROR(ROUND(IF(E34&gt;E11,E31*(E10-E34)/(E10-E11),E31),1),0)</f>
        <v>0</v>
      </c>
      <c r="F35" s="253">
        <f t="shared" ref="F35:BQ35" si="24">+IFERROR(ROUND(IF(F34&gt;F11,F31*(F10-F34)/(F10-F11),F31),1),"")</f>
        <v>0</v>
      </c>
      <c r="G35" s="253">
        <f t="shared" si="24"/>
        <v>0</v>
      </c>
      <c r="H35" s="253">
        <f t="shared" si="24"/>
        <v>0</v>
      </c>
      <c r="I35" s="253">
        <f t="shared" si="24"/>
        <v>0</v>
      </c>
      <c r="J35" s="253">
        <f t="shared" si="24"/>
        <v>-0.9</v>
      </c>
      <c r="K35" s="253">
        <f t="shared" si="24"/>
        <v>21.3</v>
      </c>
      <c r="L35" s="253">
        <f t="shared" si="24"/>
        <v>23.7</v>
      </c>
      <c r="M35" s="253">
        <f t="shared" si="24"/>
        <v>21.4</v>
      </c>
      <c r="N35" s="253">
        <f t="shared" si="24"/>
        <v>21.4</v>
      </c>
      <c r="O35" s="253">
        <f t="shared" si="24"/>
        <v>0</v>
      </c>
      <c r="P35" s="253">
        <f t="shared" si="24"/>
        <v>0</v>
      </c>
      <c r="Q35" s="253">
        <f t="shared" si="24"/>
        <v>0</v>
      </c>
      <c r="R35" s="253">
        <f t="shared" si="24"/>
        <v>0</v>
      </c>
      <c r="S35" s="253">
        <f t="shared" si="24"/>
        <v>0</v>
      </c>
      <c r="T35" s="253">
        <f t="shared" si="24"/>
        <v>0</v>
      </c>
      <c r="U35" s="253">
        <f t="shared" si="24"/>
        <v>0</v>
      </c>
      <c r="V35" s="253">
        <f t="shared" si="24"/>
        <v>0</v>
      </c>
      <c r="W35" s="253">
        <f t="shared" si="24"/>
        <v>0</v>
      </c>
      <c r="X35" s="253">
        <f t="shared" si="24"/>
        <v>0</v>
      </c>
      <c r="Y35" s="253">
        <f t="shared" si="24"/>
        <v>0</v>
      </c>
      <c r="Z35" s="253">
        <f t="shared" si="24"/>
        <v>0</v>
      </c>
      <c r="AA35" s="253">
        <f t="shared" si="24"/>
        <v>0</v>
      </c>
      <c r="AB35" s="253">
        <f t="shared" si="24"/>
        <v>0</v>
      </c>
      <c r="AC35" s="253">
        <f t="shared" si="24"/>
        <v>0</v>
      </c>
      <c r="AD35" s="253">
        <f t="shared" si="24"/>
        <v>0</v>
      </c>
      <c r="AE35" s="253">
        <f t="shared" si="24"/>
        <v>0</v>
      </c>
      <c r="AF35" s="253">
        <f t="shared" si="24"/>
        <v>0</v>
      </c>
      <c r="AG35" s="253">
        <f t="shared" si="24"/>
        <v>0</v>
      </c>
      <c r="AH35" s="253">
        <f t="shared" si="24"/>
        <v>0</v>
      </c>
      <c r="AI35" s="253">
        <f t="shared" si="24"/>
        <v>0</v>
      </c>
      <c r="AJ35" s="253">
        <f t="shared" si="24"/>
        <v>0</v>
      </c>
      <c r="AK35" s="253">
        <f t="shared" si="24"/>
        <v>0</v>
      </c>
      <c r="AL35" s="253">
        <f t="shared" si="24"/>
        <v>0</v>
      </c>
      <c r="AM35" s="253">
        <f t="shared" si="24"/>
        <v>0</v>
      </c>
      <c r="AN35" s="253">
        <f t="shared" si="24"/>
        <v>0</v>
      </c>
      <c r="AO35" s="253">
        <f t="shared" si="24"/>
        <v>0</v>
      </c>
      <c r="AP35" s="253">
        <f t="shared" si="24"/>
        <v>0</v>
      </c>
      <c r="AQ35" s="253">
        <f t="shared" si="24"/>
        <v>0</v>
      </c>
      <c r="AR35" s="253">
        <f t="shared" si="24"/>
        <v>0</v>
      </c>
      <c r="AS35" s="253">
        <f t="shared" si="24"/>
        <v>0</v>
      </c>
      <c r="AT35" s="253">
        <f t="shared" si="24"/>
        <v>0</v>
      </c>
      <c r="AU35" s="253">
        <f t="shared" si="24"/>
        <v>0</v>
      </c>
      <c r="AV35" s="253">
        <f t="shared" si="24"/>
        <v>0</v>
      </c>
      <c r="AW35" s="253">
        <f t="shared" si="24"/>
        <v>0</v>
      </c>
      <c r="AX35" s="253">
        <f t="shared" si="24"/>
        <v>0</v>
      </c>
      <c r="AY35" s="253">
        <f t="shared" si="24"/>
        <v>0</v>
      </c>
      <c r="AZ35" s="253">
        <f t="shared" si="24"/>
        <v>0</v>
      </c>
      <c r="BA35" s="253">
        <f t="shared" si="24"/>
        <v>0</v>
      </c>
      <c r="BB35" s="253">
        <f t="shared" si="24"/>
        <v>0</v>
      </c>
      <c r="BC35" s="253">
        <f t="shared" si="24"/>
        <v>0</v>
      </c>
      <c r="BD35" s="253">
        <f t="shared" si="24"/>
        <v>0</v>
      </c>
      <c r="BE35" s="253">
        <f t="shared" si="24"/>
        <v>0</v>
      </c>
      <c r="BF35" s="253">
        <f t="shared" si="24"/>
        <v>0</v>
      </c>
      <c r="BG35" s="253">
        <f t="shared" si="24"/>
        <v>0</v>
      </c>
      <c r="BH35" s="253">
        <f t="shared" si="24"/>
        <v>0</v>
      </c>
      <c r="BI35" s="253">
        <f t="shared" si="24"/>
        <v>0</v>
      </c>
      <c r="BJ35" s="253">
        <f t="shared" si="24"/>
        <v>0</v>
      </c>
      <c r="BK35" s="253">
        <f t="shared" si="24"/>
        <v>0</v>
      </c>
      <c r="BL35" s="253">
        <f t="shared" si="24"/>
        <v>0</v>
      </c>
      <c r="BM35" s="253">
        <f t="shared" si="24"/>
        <v>0</v>
      </c>
      <c r="BN35" s="253">
        <f t="shared" si="24"/>
        <v>0</v>
      </c>
      <c r="BO35" s="253">
        <f t="shared" si="24"/>
        <v>0</v>
      </c>
      <c r="BP35" s="253">
        <f t="shared" si="24"/>
        <v>0</v>
      </c>
      <c r="BQ35" s="253">
        <f t="shared" si="24"/>
        <v>0</v>
      </c>
      <c r="BR35" s="253">
        <f t="shared" ref="BR35:CF35" si="25">+IFERROR(ROUND(IF(BR34&gt;BR11,BR31*(BR10-BR34)/(BR10-BR11),BR31),1),"")</f>
        <v>0</v>
      </c>
      <c r="BS35" s="253">
        <f t="shared" si="25"/>
        <v>0</v>
      </c>
      <c r="BT35" s="253">
        <f t="shared" si="25"/>
        <v>0</v>
      </c>
      <c r="BU35" s="253">
        <f t="shared" si="25"/>
        <v>0</v>
      </c>
      <c r="BV35" s="253">
        <f t="shared" si="25"/>
        <v>0</v>
      </c>
      <c r="BW35" s="253">
        <f t="shared" si="25"/>
        <v>0</v>
      </c>
      <c r="BX35" s="253">
        <f t="shared" si="25"/>
        <v>0</v>
      </c>
      <c r="BY35" s="253">
        <f t="shared" si="25"/>
        <v>0</v>
      </c>
      <c r="BZ35" s="253">
        <f t="shared" si="25"/>
        <v>0</v>
      </c>
      <c r="CA35" s="253">
        <f t="shared" si="25"/>
        <v>0</v>
      </c>
      <c r="CB35" s="253">
        <f t="shared" si="25"/>
        <v>0</v>
      </c>
      <c r="CC35" s="253">
        <f t="shared" si="25"/>
        <v>0</v>
      </c>
      <c r="CD35" s="253">
        <f t="shared" si="25"/>
        <v>0</v>
      </c>
      <c r="CE35" s="253">
        <f t="shared" si="25"/>
        <v>0</v>
      </c>
      <c r="CF35" s="253">
        <f t="shared" si="25"/>
        <v>0</v>
      </c>
    </row>
    <row r="36" spans="2:84" ht="15" customHeight="1" thickBot="1" x14ac:dyDescent="0.35">
      <c r="B36" s="700">
        <v>12</v>
      </c>
      <c r="C36" s="976"/>
      <c r="D36" s="237" t="s">
        <v>37</v>
      </c>
      <c r="E36" s="253">
        <f>+IFERROR(ROUND(E31-E35,1),0)</f>
        <v>0</v>
      </c>
      <c r="F36" s="253">
        <f t="shared" ref="F36:BQ36" si="26">+IFERROR(ROUND(F31-F35,1),0)</f>
        <v>0</v>
      </c>
      <c r="G36" s="253">
        <f t="shared" si="26"/>
        <v>0</v>
      </c>
      <c r="H36" s="253">
        <f t="shared" si="26"/>
        <v>0</v>
      </c>
      <c r="I36" s="253">
        <f t="shared" si="26"/>
        <v>0</v>
      </c>
      <c r="J36" s="253">
        <f t="shared" si="26"/>
        <v>46.9</v>
      </c>
      <c r="K36" s="253">
        <f t="shared" si="26"/>
        <v>28.7</v>
      </c>
      <c r="L36" s="253">
        <f t="shared" si="26"/>
        <v>28.3</v>
      </c>
      <c r="M36" s="253">
        <f t="shared" si="26"/>
        <v>27.6</v>
      </c>
      <c r="N36" s="253">
        <f t="shared" si="26"/>
        <v>27.6</v>
      </c>
      <c r="O36" s="253">
        <f t="shared" si="26"/>
        <v>0</v>
      </c>
      <c r="P36" s="253">
        <f t="shared" si="26"/>
        <v>0</v>
      </c>
      <c r="Q36" s="253">
        <f t="shared" si="26"/>
        <v>0</v>
      </c>
      <c r="R36" s="253">
        <f t="shared" si="26"/>
        <v>0</v>
      </c>
      <c r="S36" s="253">
        <f t="shared" si="26"/>
        <v>0</v>
      </c>
      <c r="T36" s="253">
        <f t="shared" si="26"/>
        <v>0</v>
      </c>
      <c r="U36" s="253">
        <f t="shared" si="26"/>
        <v>0</v>
      </c>
      <c r="V36" s="253">
        <f t="shared" si="26"/>
        <v>0</v>
      </c>
      <c r="W36" s="253">
        <f t="shared" si="26"/>
        <v>0</v>
      </c>
      <c r="X36" s="253">
        <f t="shared" si="26"/>
        <v>0</v>
      </c>
      <c r="Y36" s="253">
        <f t="shared" si="26"/>
        <v>0</v>
      </c>
      <c r="Z36" s="253">
        <f t="shared" si="26"/>
        <v>0</v>
      </c>
      <c r="AA36" s="253">
        <f t="shared" si="26"/>
        <v>0</v>
      </c>
      <c r="AB36" s="253">
        <f t="shared" si="26"/>
        <v>0</v>
      </c>
      <c r="AC36" s="253">
        <f t="shared" si="26"/>
        <v>0</v>
      </c>
      <c r="AD36" s="253">
        <f t="shared" si="26"/>
        <v>0</v>
      </c>
      <c r="AE36" s="253">
        <f t="shared" si="26"/>
        <v>0</v>
      </c>
      <c r="AF36" s="253">
        <f t="shared" si="26"/>
        <v>0</v>
      </c>
      <c r="AG36" s="253">
        <f t="shared" si="26"/>
        <v>0</v>
      </c>
      <c r="AH36" s="253">
        <f t="shared" si="26"/>
        <v>0</v>
      </c>
      <c r="AI36" s="253">
        <f t="shared" si="26"/>
        <v>0</v>
      </c>
      <c r="AJ36" s="253">
        <f t="shared" si="26"/>
        <v>0</v>
      </c>
      <c r="AK36" s="253">
        <f t="shared" si="26"/>
        <v>0</v>
      </c>
      <c r="AL36" s="253">
        <f t="shared" si="26"/>
        <v>0</v>
      </c>
      <c r="AM36" s="253">
        <f t="shared" si="26"/>
        <v>0</v>
      </c>
      <c r="AN36" s="253">
        <f t="shared" si="26"/>
        <v>0</v>
      </c>
      <c r="AO36" s="253">
        <f t="shared" si="26"/>
        <v>0</v>
      </c>
      <c r="AP36" s="253">
        <f t="shared" si="26"/>
        <v>0</v>
      </c>
      <c r="AQ36" s="253">
        <f t="shared" si="26"/>
        <v>0</v>
      </c>
      <c r="AR36" s="253">
        <f t="shared" si="26"/>
        <v>0</v>
      </c>
      <c r="AS36" s="253">
        <f t="shared" si="26"/>
        <v>0</v>
      </c>
      <c r="AT36" s="253">
        <f t="shared" si="26"/>
        <v>0</v>
      </c>
      <c r="AU36" s="253">
        <f t="shared" si="26"/>
        <v>0</v>
      </c>
      <c r="AV36" s="253">
        <f t="shared" si="26"/>
        <v>0</v>
      </c>
      <c r="AW36" s="253">
        <f t="shared" si="26"/>
        <v>0</v>
      </c>
      <c r="AX36" s="253">
        <f t="shared" si="26"/>
        <v>0</v>
      </c>
      <c r="AY36" s="253">
        <f t="shared" si="26"/>
        <v>0</v>
      </c>
      <c r="AZ36" s="253">
        <f t="shared" si="26"/>
        <v>0</v>
      </c>
      <c r="BA36" s="253">
        <f t="shared" si="26"/>
        <v>0</v>
      </c>
      <c r="BB36" s="253">
        <f t="shared" si="26"/>
        <v>0</v>
      </c>
      <c r="BC36" s="253">
        <f t="shared" si="26"/>
        <v>0</v>
      </c>
      <c r="BD36" s="253">
        <f t="shared" si="26"/>
        <v>0</v>
      </c>
      <c r="BE36" s="253">
        <f t="shared" si="26"/>
        <v>0</v>
      </c>
      <c r="BF36" s="253">
        <f t="shared" si="26"/>
        <v>0</v>
      </c>
      <c r="BG36" s="253">
        <f t="shared" si="26"/>
        <v>0</v>
      </c>
      <c r="BH36" s="253">
        <f t="shared" si="26"/>
        <v>0</v>
      </c>
      <c r="BI36" s="253">
        <f t="shared" si="26"/>
        <v>0</v>
      </c>
      <c r="BJ36" s="253">
        <f t="shared" si="26"/>
        <v>0</v>
      </c>
      <c r="BK36" s="253">
        <f t="shared" si="26"/>
        <v>0</v>
      </c>
      <c r="BL36" s="253">
        <f t="shared" si="26"/>
        <v>0</v>
      </c>
      <c r="BM36" s="253">
        <f t="shared" si="26"/>
        <v>0</v>
      </c>
      <c r="BN36" s="253">
        <f t="shared" si="26"/>
        <v>0</v>
      </c>
      <c r="BO36" s="253">
        <f t="shared" si="26"/>
        <v>0</v>
      </c>
      <c r="BP36" s="253">
        <f t="shared" si="26"/>
        <v>0</v>
      </c>
      <c r="BQ36" s="253">
        <f t="shared" si="26"/>
        <v>0</v>
      </c>
      <c r="BR36" s="253">
        <f t="shared" ref="BR36:CF36" si="27">+IFERROR(ROUND(BR31-BR35,1),0)</f>
        <v>0</v>
      </c>
      <c r="BS36" s="253">
        <f t="shared" si="27"/>
        <v>0</v>
      </c>
      <c r="BT36" s="253">
        <f t="shared" si="27"/>
        <v>0</v>
      </c>
      <c r="BU36" s="253">
        <f t="shared" si="27"/>
        <v>0</v>
      </c>
      <c r="BV36" s="253">
        <f t="shared" si="27"/>
        <v>0</v>
      </c>
      <c r="BW36" s="253">
        <f t="shared" si="27"/>
        <v>0</v>
      </c>
      <c r="BX36" s="253">
        <f t="shared" si="27"/>
        <v>0</v>
      </c>
      <c r="BY36" s="253">
        <f t="shared" si="27"/>
        <v>0</v>
      </c>
      <c r="BZ36" s="253">
        <f t="shared" si="27"/>
        <v>0</v>
      </c>
      <c r="CA36" s="253">
        <f t="shared" si="27"/>
        <v>0</v>
      </c>
      <c r="CB36" s="253">
        <f t="shared" si="27"/>
        <v>0</v>
      </c>
      <c r="CC36" s="253">
        <f t="shared" si="27"/>
        <v>0</v>
      </c>
      <c r="CD36" s="253">
        <f t="shared" si="27"/>
        <v>0</v>
      </c>
      <c r="CE36" s="253">
        <f t="shared" si="27"/>
        <v>0</v>
      </c>
      <c r="CF36" s="253">
        <f t="shared" si="27"/>
        <v>0</v>
      </c>
    </row>
    <row r="37" spans="2:84" ht="15" customHeight="1" thickBot="1" x14ac:dyDescent="0.35">
      <c r="B37" s="700">
        <v>13</v>
      </c>
      <c r="C37" s="976"/>
      <c r="D37" s="237" t="s">
        <v>193</v>
      </c>
      <c r="E37" s="253">
        <f>IF(SUM(E35:E36)=0,0,IFERROR(100-SUM(E35:E36),0))</f>
        <v>0</v>
      </c>
      <c r="F37" s="253">
        <f t="shared" ref="F37:BQ37" si="28">IF(SUM(F35:F36)=0,0,IFERROR(100-SUM(F35:F36),0))</f>
        <v>0</v>
      </c>
      <c r="G37" s="253">
        <f t="shared" si="28"/>
        <v>0</v>
      </c>
      <c r="H37" s="253">
        <f t="shared" si="28"/>
        <v>0</v>
      </c>
      <c r="I37" s="253">
        <f t="shared" si="28"/>
        <v>0</v>
      </c>
      <c r="J37" s="253">
        <f t="shared" si="28"/>
        <v>54</v>
      </c>
      <c r="K37" s="253">
        <f t="shared" si="28"/>
        <v>50</v>
      </c>
      <c r="L37" s="253">
        <f t="shared" si="28"/>
        <v>48</v>
      </c>
      <c r="M37" s="253">
        <f t="shared" si="28"/>
        <v>51</v>
      </c>
      <c r="N37" s="253">
        <f t="shared" si="28"/>
        <v>51</v>
      </c>
      <c r="O37" s="253">
        <f t="shared" si="28"/>
        <v>0</v>
      </c>
      <c r="P37" s="253">
        <f t="shared" si="28"/>
        <v>0</v>
      </c>
      <c r="Q37" s="253">
        <f t="shared" si="28"/>
        <v>0</v>
      </c>
      <c r="R37" s="253">
        <f t="shared" si="28"/>
        <v>0</v>
      </c>
      <c r="S37" s="253">
        <f t="shared" si="28"/>
        <v>0</v>
      </c>
      <c r="T37" s="253">
        <f t="shared" si="28"/>
        <v>0</v>
      </c>
      <c r="U37" s="253">
        <f t="shared" si="28"/>
        <v>0</v>
      </c>
      <c r="V37" s="253">
        <f t="shared" si="28"/>
        <v>0</v>
      </c>
      <c r="W37" s="253">
        <f t="shared" si="28"/>
        <v>0</v>
      </c>
      <c r="X37" s="253">
        <f t="shared" si="28"/>
        <v>0</v>
      </c>
      <c r="Y37" s="253">
        <f t="shared" si="28"/>
        <v>0</v>
      </c>
      <c r="Z37" s="253">
        <f t="shared" si="28"/>
        <v>0</v>
      </c>
      <c r="AA37" s="253">
        <f t="shared" si="28"/>
        <v>0</v>
      </c>
      <c r="AB37" s="253">
        <f t="shared" si="28"/>
        <v>0</v>
      </c>
      <c r="AC37" s="253">
        <f t="shared" si="28"/>
        <v>0</v>
      </c>
      <c r="AD37" s="253">
        <f t="shared" si="28"/>
        <v>0</v>
      </c>
      <c r="AE37" s="253">
        <f t="shared" si="28"/>
        <v>0</v>
      </c>
      <c r="AF37" s="253">
        <f t="shared" si="28"/>
        <v>0</v>
      </c>
      <c r="AG37" s="253">
        <f t="shared" si="28"/>
        <v>0</v>
      </c>
      <c r="AH37" s="253">
        <f t="shared" si="28"/>
        <v>0</v>
      </c>
      <c r="AI37" s="253">
        <f t="shared" si="28"/>
        <v>0</v>
      </c>
      <c r="AJ37" s="253">
        <f t="shared" si="28"/>
        <v>0</v>
      </c>
      <c r="AK37" s="253">
        <f t="shared" si="28"/>
        <v>0</v>
      </c>
      <c r="AL37" s="253">
        <f t="shared" si="28"/>
        <v>0</v>
      </c>
      <c r="AM37" s="253">
        <f t="shared" si="28"/>
        <v>0</v>
      </c>
      <c r="AN37" s="253">
        <f t="shared" si="28"/>
        <v>0</v>
      </c>
      <c r="AO37" s="253">
        <f t="shared" si="28"/>
        <v>0</v>
      </c>
      <c r="AP37" s="253">
        <f t="shared" si="28"/>
        <v>0</v>
      </c>
      <c r="AQ37" s="253">
        <f t="shared" si="28"/>
        <v>0</v>
      </c>
      <c r="AR37" s="253">
        <f t="shared" si="28"/>
        <v>0</v>
      </c>
      <c r="AS37" s="253">
        <f t="shared" si="28"/>
        <v>0</v>
      </c>
      <c r="AT37" s="253">
        <f t="shared" si="28"/>
        <v>0</v>
      </c>
      <c r="AU37" s="253">
        <f t="shared" si="28"/>
        <v>0</v>
      </c>
      <c r="AV37" s="253">
        <f t="shared" si="28"/>
        <v>0</v>
      </c>
      <c r="AW37" s="253">
        <f t="shared" si="28"/>
        <v>0</v>
      </c>
      <c r="AX37" s="253">
        <f t="shared" si="28"/>
        <v>0</v>
      </c>
      <c r="AY37" s="253">
        <f t="shared" si="28"/>
        <v>0</v>
      </c>
      <c r="AZ37" s="253">
        <f t="shared" si="28"/>
        <v>0</v>
      </c>
      <c r="BA37" s="253">
        <f t="shared" si="28"/>
        <v>0</v>
      </c>
      <c r="BB37" s="253">
        <f t="shared" si="28"/>
        <v>0</v>
      </c>
      <c r="BC37" s="253">
        <f t="shared" si="28"/>
        <v>0</v>
      </c>
      <c r="BD37" s="253">
        <f t="shared" si="28"/>
        <v>0</v>
      </c>
      <c r="BE37" s="253">
        <f t="shared" si="28"/>
        <v>0</v>
      </c>
      <c r="BF37" s="253">
        <f t="shared" si="28"/>
        <v>0</v>
      </c>
      <c r="BG37" s="253">
        <f t="shared" si="28"/>
        <v>0</v>
      </c>
      <c r="BH37" s="253">
        <f t="shared" si="28"/>
        <v>0</v>
      </c>
      <c r="BI37" s="253">
        <f t="shared" si="28"/>
        <v>0</v>
      </c>
      <c r="BJ37" s="253">
        <f t="shared" si="28"/>
        <v>0</v>
      </c>
      <c r="BK37" s="253">
        <f t="shared" si="28"/>
        <v>0</v>
      </c>
      <c r="BL37" s="253">
        <f t="shared" si="28"/>
        <v>0</v>
      </c>
      <c r="BM37" s="253">
        <f t="shared" si="28"/>
        <v>0</v>
      </c>
      <c r="BN37" s="253">
        <f t="shared" si="28"/>
        <v>0</v>
      </c>
      <c r="BO37" s="253">
        <f t="shared" si="28"/>
        <v>0</v>
      </c>
      <c r="BP37" s="253">
        <f t="shared" si="28"/>
        <v>0</v>
      </c>
      <c r="BQ37" s="253">
        <f t="shared" si="28"/>
        <v>0</v>
      </c>
      <c r="BR37" s="253">
        <f t="shared" ref="BR37:CF37" si="29">IF(SUM(BR35:BR36)=0,0,IFERROR(100-SUM(BR35:BR36),0))</f>
        <v>0</v>
      </c>
      <c r="BS37" s="253">
        <f t="shared" si="29"/>
        <v>0</v>
      </c>
      <c r="BT37" s="253">
        <f t="shared" si="29"/>
        <v>0</v>
      </c>
      <c r="BU37" s="253">
        <f t="shared" si="29"/>
        <v>0</v>
      </c>
      <c r="BV37" s="253">
        <f t="shared" si="29"/>
        <v>0</v>
      </c>
      <c r="BW37" s="253">
        <f t="shared" si="29"/>
        <v>0</v>
      </c>
      <c r="BX37" s="253">
        <f t="shared" si="29"/>
        <v>0</v>
      </c>
      <c r="BY37" s="253">
        <f t="shared" si="29"/>
        <v>0</v>
      </c>
      <c r="BZ37" s="253">
        <f t="shared" si="29"/>
        <v>0</v>
      </c>
      <c r="CA37" s="253">
        <f t="shared" si="29"/>
        <v>0</v>
      </c>
      <c r="CB37" s="253">
        <f t="shared" si="29"/>
        <v>0</v>
      </c>
      <c r="CC37" s="253">
        <f t="shared" si="29"/>
        <v>0</v>
      </c>
      <c r="CD37" s="253">
        <f t="shared" si="29"/>
        <v>0</v>
      </c>
      <c r="CE37" s="253">
        <f t="shared" si="29"/>
        <v>0</v>
      </c>
      <c r="CF37" s="253">
        <f t="shared" si="29"/>
        <v>0</v>
      </c>
    </row>
    <row r="38" spans="2:84" ht="12" customHeight="1" thickBot="1" x14ac:dyDescent="0.35">
      <c r="B38" s="701">
        <v>1</v>
      </c>
      <c r="C38" s="762"/>
      <c r="D38" s="756"/>
      <c r="E38" s="701">
        <v>1</v>
      </c>
      <c r="F38" s="701">
        <v>2</v>
      </c>
      <c r="G38" s="701">
        <v>3</v>
      </c>
      <c r="H38" s="701">
        <v>4</v>
      </c>
      <c r="I38" s="701">
        <v>5</v>
      </c>
      <c r="J38" s="701">
        <v>6</v>
      </c>
      <c r="K38" s="701">
        <v>7</v>
      </c>
      <c r="L38" s="701">
        <v>8</v>
      </c>
      <c r="M38" s="701">
        <v>9</v>
      </c>
      <c r="N38" s="701">
        <v>10</v>
      </c>
      <c r="O38" s="701">
        <v>11</v>
      </c>
      <c r="P38" s="701">
        <v>12</v>
      </c>
      <c r="Q38" s="701">
        <v>13</v>
      </c>
      <c r="R38" s="701">
        <v>14</v>
      </c>
      <c r="S38" s="701">
        <v>15</v>
      </c>
      <c r="T38" s="701">
        <v>16</v>
      </c>
      <c r="U38" s="701">
        <v>17</v>
      </c>
      <c r="V38" s="701">
        <v>18</v>
      </c>
      <c r="W38" s="701">
        <v>19</v>
      </c>
      <c r="X38" s="701">
        <v>20</v>
      </c>
      <c r="Y38" s="701">
        <v>21</v>
      </c>
      <c r="Z38" s="701">
        <v>22</v>
      </c>
      <c r="AA38" s="701">
        <v>23</v>
      </c>
      <c r="AB38" s="701">
        <v>24</v>
      </c>
      <c r="AC38" s="701">
        <v>25</v>
      </c>
      <c r="AD38" s="701">
        <v>26</v>
      </c>
      <c r="AE38" s="701">
        <v>27</v>
      </c>
      <c r="AF38" s="701">
        <v>28</v>
      </c>
      <c r="AG38" s="701">
        <v>29</v>
      </c>
      <c r="AH38" s="701">
        <v>30</v>
      </c>
      <c r="AI38" s="701">
        <v>31</v>
      </c>
      <c r="AJ38" s="701">
        <v>32</v>
      </c>
      <c r="AK38" s="701">
        <v>33</v>
      </c>
      <c r="AL38" s="701">
        <v>34</v>
      </c>
      <c r="AM38" s="701">
        <v>35</v>
      </c>
      <c r="AN38" s="701">
        <v>36</v>
      </c>
      <c r="AO38" s="701">
        <v>37</v>
      </c>
      <c r="AP38" s="701">
        <v>38</v>
      </c>
      <c r="AQ38" s="701">
        <v>39</v>
      </c>
      <c r="AR38" s="701">
        <v>40</v>
      </c>
      <c r="AS38" s="701">
        <v>41</v>
      </c>
      <c r="AT38" s="701">
        <v>42</v>
      </c>
      <c r="AU38" s="701">
        <v>43</v>
      </c>
      <c r="AV38" s="701">
        <v>44</v>
      </c>
      <c r="AW38" s="701">
        <v>45</v>
      </c>
      <c r="AX38" s="701">
        <v>46</v>
      </c>
      <c r="AY38" s="701">
        <v>47</v>
      </c>
      <c r="AZ38" s="701">
        <v>48</v>
      </c>
      <c r="BA38" s="701">
        <v>49</v>
      </c>
      <c r="BB38" s="701">
        <v>50</v>
      </c>
      <c r="BC38" s="701">
        <v>51</v>
      </c>
      <c r="BD38" s="701">
        <v>52</v>
      </c>
      <c r="BE38" s="701">
        <v>53</v>
      </c>
      <c r="BF38" s="701">
        <v>54</v>
      </c>
      <c r="BG38" s="701">
        <v>55</v>
      </c>
      <c r="BH38" s="701">
        <v>56</v>
      </c>
      <c r="BI38" s="701">
        <v>57</v>
      </c>
      <c r="BJ38" s="701">
        <v>58</v>
      </c>
      <c r="BK38" s="701">
        <v>59</v>
      </c>
      <c r="BL38" s="701">
        <v>60</v>
      </c>
      <c r="BM38" s="701">
        <v>61</v>
      </c>
      <c r="BN38" s="701">
        <v>62</v>
      </c>
      <c r="BO38" s="701">
        <v>63</v>
      </c>
      <c r="BP38" s="701">
        <v>64</v>
      </c>
      <c r="BQ38" s="701">
        <v>65</v>
      </c>
      <c r="BR38" s="701">
        <v>66</v>
      </c>
      <c r="BS38" s="701">
        <v>67</v>
      </c>
      <c r="BT38" s="701">
        <v>68</v>
      </c>
      <c r="BU38" s="701">
        <v>69</v>
      </c>
      <c r="BV38" s="701">
        <v>70</v>
      </c>
      <c r="BW38" s="701">
        <v>71</v>
      </c>
      <c r="BX38" s="701">
        <v>72</v>
      </c>
      <c r="BY38" s="701">
        <v>73</v>
      </c>
      <c r="BZ38" s="701">
        <v>74</v>
      </c>
      <c r="CA38" s="701">
        <v>75</v>
      </c>
      <c r="CB38" s="701">
        <v>76</v>
      </c>
      <c r="CC38" s="701">
        <v>77</v>
      </c>
      <c r="CD38" s="701">
        <v>78</v>
      </c>
      <c r="CE38" s="701">
        <v>79</v>
      </c>
      <c r="CF38" s="701">
        <v>80</v>
      </c>
    </row>
    <row r="39" spans="2:84" ht="15" customHeight="1" thickBot="1" x14ac:dyDescent="0.35">
      <c r="B39" s="701">
        <v>2</v>
      </c>
      <c r="C39" s="977" t="s">
        <v>234</v>
      </c>
      <c r="D39" s="234" t="s">
        <v>180</v>
      </c>
      <c r="E39" s="254">
        <f>+IF(E7='Base Datos'!$V$21,E185,0)</f>
        <v>0</v>
      </c>
      <c r="F39" s="254">
        <f>+IF(F7='Base Datos'!$V$21,F185,0)</f>
        <v>0</v>
      </c>
      <c r="G39" s="254">
        <f>+IF(G7='Base Datos'!$V$21,G185,0)</f>
        <v>0</v>
      </c>
      <c r="H39" s="254">
        <f>+IF(H7='Base Datos'!$V$21,H185,0)</f>
        <v>0</v>
      </c>
      <c r="I39" s="254">
        <f>+IF(I7='Base Datos'!$V$21,I185,0)</f>
        <v>0</v>
      </c>
      <c r="J39" s="254">
        <f>+IF(J7='Base Datos'!$V$21,J185,0)</f>
        <v>0.63915454545454542</v>
      </c>
      <c r="K39" s="254">
        <f>+IF(K7='Base Datos'!$V$21,K185,0)</f>
        <v>1.7402159090909088</v>
      </c>
      <c r="L39" s="254">
        <f>+IF(L7='Base Datos'!$V$21,L185,0)</f>
        <v>2.5691431818181814</v>
      </c>
      <c r="M39" s="254">
        <f>+IF(M7='Base Datos'!$V$21,M185,0)</f>
        <v>3.9233613636363636</v>
      </c>
      <c r="N39" s="254">
        <f>+IF(N7='Base Datos'!$V$21,N185,0)</f>
        <v>0.4722494318181818</v>
      </c>
      <c r="O39" s="254">
        <f>+IF(O7='Base Datos'!$V$21,O185,0)</f>
        <v>0</v>
      </c>
      <c r="P39" s="254">
        <f>+IF(P7='Base Datos'!$V$21,P185,0)</f>
        <v>0</v>
      </c>
      <c r="Q39" s="254">
        <f>+IF(Q7='Base Datos'!$V$21,Q185,0)</f>
        <v>0</v>
      </c>
      <c r="R39" s="254">
        <f>+IF(R7='Base Datos'!$V$21,R185,0)</f>
        <v>0</v>
      </c>
      <c r="S39" s="254">
        <f>+IF(S7='Base Datos'!$V$21,S185,0)</f>
        <v>0</v>
      </c>
      <c r="T39" s="254">
        <f>+IF(T7='Base Datos'!$V$21,T185,0)</f>
        <v>0</v>
      </c>
      <c r="U39" s="254">
        <f>+IF(U7='Base Datos'!$V$21,U185,0)</f>
        <v>0</v>
      </c>
      <c r="V39" s="254">
        <f>+IF(V7='Base Datos'!$V$21,V185,0)</f>
        <v>0</v>
      </c>
      <c r="W39" s="254">
        <f>+IF(W7='Base Datos'!$V$21,W185,0)</f>
        <v>0</v>
      </c>
      <c r="X39" s="254">
        <f>+IF(X7='Base Datos'!$V$21,X185,0)</f>
        <v>0</v>
      </c>
      <c r="Y39" s="254">
        <f>+IF(Y7='Base Datos'!$V$21,Y185,0)</f>
        <v>0</v>
      </c>
      <c r="Z39" s="254">
        <f>+IF(Z7='Base Datos'!$V$21,Z185,0)</f>
        <v>0</v>
      </c>
      <c r="AA39" s="254">
        <f>+IF(AA7='Base Datos'!$V$21,AA185,0)</f>
        <v>0</v>
      </c>
      <c r="AB39" s="254">
        <f>+IF(AB7='Base Datos'!$V$21,AB185,0)</f>
        <v>0</v>
      </c>
      <c r="AC39" s="254">
        <f>+IF(AC7='Base Datos'!$V$21,AC185,0)</f>
        <v>0</v>
      </c>
      <c r="AD39" s="254">
        <f>+IF(AD7='Base Datos'!$V$21,AD185,0)</f>
        <v>0</v>
      </c>
      <c r="AE39" s="254">
        <f>+IF(AE7='Base Datos'!$V$21,AE185,0)</f>
        <v>0</v>
      </c>
      <c r="AF39" s="254">
        <f>+IF(AF7='Base Datos'!$V$21,AF185,0)</f>
        <v>0</v>
      </c>
      <c r="AG39" s="254">
        <f>+IF(AG7='Base Datos'!$V$21,AG185,0)</f>
        <v>0</v>
      </c>
      <c r="AH39" s="254">
        <f>+IF(AH7='Base Datos'!$V$21,AH185,0)</f>
        <v>0</v>
      </c>
      <c r="AI39" s="254">
        <f>+IF(AI7='Base Datos'!$V$21,AI185,0)</f>
        <v>0</v>
      </c>
      <c r="AJ39" s="254">
        <f>+IF(AJ7='Base Datos'!$V$21,AJ185,0)</f>
        <v>0</v>
      </c>
      <c r="AK39" s="254">
        <f>+IF(AK7='Base Datos'!$V$21,AK185,0)</f>
        <v>0</v>
      </c>
      <c r="AL39" s="254">
        <f>+IF(AL7='Base Datos'!$V$21,AL185,0)</f>
        <v>0</v>
      </c>
      <c r="AM39" s="254">
        <f>+IF(AM7='Base Datos'!$V$21,AM185,0)</f>
        <v>0</v>
      </c>
      <c r="AN39" s="254">
        <f>+IF(AN7='Base Datos'!$V$21,AN185,0)</f>
        <v>0</v>
      </c>
      <c r="AO39" s="254">
        <f>+IF(AO7='Base Datos'!$V$21,AO185,0)</f>
        <v>0</v>
      </c>
      <c r="AP39" s="254">
        <f>+IF(AP7='Base Datos'!$V$21,AP185,0)</f>
        <v>0</v>
      </c>
      <c r="AQ39" s="254">
        <f>+IF(AQ7='Base Datos'!$V$21,AQ185,0)</f>
        <v>0</v>
      </c>
      <c r="AR39" s="254">
        <f>+IF(AR7='Base Datos'!$V$21,AR185,0)</f>
        <v>0</v>
      </c>
      <c r="AS39" s="254">
        <f>+IF(AS7='Base Datos'!$V$21,AS185,0)</f>
        <v>0</v>
      </c>
      <c r="AT39" s="254">
        <f>+IF(AT7='Base Datos'!$V$21,AT185,0)</f>
        <v>0</v>
      </c>
      <c r="AU39" s="254">
        <f>+IF(AU7='Base Datos'!$V$21,AU185,0)</f>
        <v>0</v>
      </c>
      <c r="AV39" s="254">
        <f>+IF(AV7='Base Datos'!$V$21,AV185,0)</f>
        <v>0</v>
      </c>
      <c r="AW39" s="254">
        <f>+IF(AW7='Base Datos'!$V$21,AW185,0)</f>
        <v>0</v>
      </c>
      <c r="AX39" s="254">
        <f>+IF(AX7='Base Datos'!$V$21,AX185,0)</f>
        <v>0</v>
      </c>
      <c r="AY39" s="254">
        <f>+IF(AY7='Base Datos'!$V$21,AY185,0)</f>
        <v>0</v>
      </c>
      <c r="AZ39" s="254">
        <f>+IF(AZ7='Base Datos'!$V$21,AZ185,0)</f>
        <v>0</v>
      </c>
      <c r="BA39" s="254">
        <f>+IF(BA7='Base Datos'!$V$21,BA185,0)</f>
        <v>0</v>
      </c>
      <c r="BB39" s="254">
        <f>+IF(BB7='Base Datos'!$V$21,BB185,0)</f>
        <v>0</v>
      </c>
      <c r="BC39" s="254">
        <f>+IF(BC7='Base Datos'!$V$21,BC185,0)</f>
        <v>0</v>
      </c>
      <c r="BD39" s="254">
        <f>+IF(BD7='Base Datos'!$V$21,BD185,0)</f>
        <v>0</v>
      </c>
      <c r="BE39" s="254">
        <f>+IF(BE7='Base Datos'!$V$21,BE185,0)</f>
        <v>0</v>
      </c>
      <c r="BF39" s="254">
        <f>+IF(BF7='Base Datos'!$V$21,BF185,0)</f>
        <v>0</v>
      </c>
      <c r="BG39" s="254">
        <f>+IF(BG7='Base Datos'!$V$21,BG185,0)</f>
        <v>0</v>
      </c>
      <c r="BH39" s="254">
        <f>+IF(BH7='Base Datos'!$V$21,BH185,0)</f>
        <v>0</v>
      </c>
      <c r="BI39" s="254">
        <f>+IF(BI7='Base Datos'!$V$21,BI185,0)</f>
        <v>0</v>
      </c>
      <c r="BJ39" s="254">
        <f>+IF(BJ7='Base Datos'!$V$21,BJ185,0)</f>
        <v>0</v>
      </c>
      <c r="BK39" s="254">
        <f>+IF(BK7='Base Datos'!$V$21,BK185,0)</f>
        <v>0</v>
      </c>
      <c r="BL39" s="254">
        <f>+IF(BL7='Base Datos'!$V$21,BL185,0)</f>
        <v>0</v>
      </c>
      <c r="BM39" s="254">
        <f>+IF(BM7='Base Datos'!$V$21,BM185,0)</f>
        <v>0</v>
      </c>
      <c r="BN39" s="254">
        <f>+IF(BN7='Base Datos'!$V$21,BN185,0)</f>
        <v>0</v>
      </c>
      <c r="BO39" s="254">
        <f>+IF(BO7='Base Datos'!$V$21,BO185,0)</f>
        <v>0</v>
      </c>
      <c r="BP39" s="254">
        <f>+IF(BP7='Base Datos'!$V$21,BP185,0)</f>
        <v>0</v>
      </c>
      <c r="BQ39" s="254">
        <f>+IF(BQ7='Base Datos'!$V$21,BQ185,0)</f>
        <v>0</v>
      </c>
      <c r="BR39" s="254">
        <f>+IF(BR7='Base Datos'!$V$21,BR185,0)</f>
        <v>0</v>
      </c>
      <c r="BS39" s="254">
        <f>+IF(BS7='Base Datos'!$V$21,BS185,0)</f>
        <v>0</v>
      </c>
      <c r="BT39" s="254">
        <f>+IF(BT7='Base Datos'!$V$21,BT185,0)</f>
        <v>0</v>
      </c>
      <c r="BU39" s="254">
        <f>+IF(BU7='Base Datos'!$V$21,BU185,0)</f>
        <v>0</v>
      </c>
      <c r="BV39" s="254">
        <f>+IF(BV7='Base Datos'!$V$21,BV185,0)</f>
        <v>0</v>
      </c>
      <c r="BW39" s="254">
        <f>+IF(BW7='Base Datos'!$V$21,BW185,0)</f>
        <v>0</v>
      </c>
      <c r="BX39" s="254">
        <f>+IF(BX7='Base Datos'!$V$21,BX185,0)</f>
        <v>0</v>
      </c>
      <c r="BY39" s="254">
        <f>+IF(BY7='Base Datos'!$V$21,BY185,0)</f>
        <v>0</v>
      </c>
      <c r="BZ39" s="254">
        <f>+IF(BZ7='Base Datos'!$V$21,BZ185,0)</f>
        <v>0</v>
      </c>
      <c r="CA39" s="254">
        <f>+IF(CA7='Base Datos'!$V$21,CA185,0)</f>
        <v>0</v>
      </c>
      <c r="CB39" s="254">
        <f>+IF(CB7='Base Datos'!$V$21,CB185,0)</f>
        <v>0</v>
      </c>
      <c r="CC39" s="254">
        <f>+IF(CC7='Base Datos'!$V$21,CC185,0)</f>
        <v>0</v>
      </c>
      <c r="CD39" s="254">
        <f>+IF(CD7='Base Datos'!$V$21,CD185,0)</f>
        <v>0</v>
      </c>
      <c r="CE39" s="254">
        <f>+IF(CE7='Base Datos'!$V$21,CE185,0)</f>
        <v>0</v>
      </c>
      <c r="CF39" s="254">
        <f>+IF(CF7='Base Datos'!$V$21,CF185,0)</f>
        <v>0</v>
      </c>
    </row>
    <row r="40" spans="2:84" ht="15" customHeight="1" thickBot="1" x14ac:dyDescent="0.35">
      <c r="B40" s="701">
        <v>3</v>
      </c>
      <c r="C40" s="978"/>
      <c r="D40" s="238" t="s">
        <v>215</v>
      </c>
      <c r="E40" s="254">
        <f>+IFERROR(E39*E35/100,0)</f>
        <v>0</v>
      </c>
      <c r="F40" s="254">
        <f t="shared" ref="F40:BQ40" si="30">+IFERROR(F39*F35/100,0)</f>
        <v>0</v>
      </c>
      <c r="G40" s="254">
        <f t="shared" si="30"/>
        <v>0</v>
      </c>
      <c r="H40" s="254">
        <f t="shared" si="30"/>
        <v>0</v>
      </c>
      <c r="I40" s="254">
        <f t="shared" si="30"/>
        <v>0</v>
      </c>
      <c r="J40" s="254">
        <f t="shared" si="30"/>
        <v>-5.7523909090909089E-3</v>
      </c>
      <c r="K40" s="254">
        <f t="shared" si="30"/>
        <v>0.37066598863636357</v>
      </c>
      <c r="L40" s="254">
        <f t="shared" si="30"/>
        <v>0.60888693409090899</v>
      </c>
      <c r="M40" s="254">
        <f t="shared" si="30"/>
        <v>0.83959933181818169</v>
      </c>
      <c r="N40" s="254">
        <f t="shared" si="30"/>
        <v>0.10106137840909091</v>
      </c>
      <c r="O40" s="254">
        <f t="shared" si="30"/>
        <v>0</v>
      </c>
      <c r="P40" s="254">
        <f t="shared" si="30"/>
        <v>0</v>
      </c>
      <c r="Q40" s="254">
        <f t="shared" si="30"/>
        <v>0</v>
      </c>
      <c r="R40" s="254">
        <f t="shared" si="30"/>
        <v>0</v>
      </c>
      <c r="S40" s="254">
        <f t="shared" si="30"/>
        <v>0</v>
      </c>
      <c r="T40" s="254">
        <f t="shared" si="30"/>
        <v>0</v>
      </c>
      <c r="U40" s="254">
        <f t="shared" si="30"/>
        <v>0</v>
      </c>
      <c r="V40" s="254">
        <f t="shared" si="30"/>
        <v>0</v>
      </c>
      <c r="W40" s="254">
        <f t="shared" si="30"/>
        <v>0</v>
      </c>
      <c r="X40" s="254">
        <f t="shared" si="30"/>
        <v>0</v>
      </c>
      <c r="Y40" s="254">
        <f t="shared" si="30"/>
        <v>0</v>
      </c>
      <c r="Z40" s="254">
        <f t="shared" si="30"/>
        <v>0</v>
      </c>
      <c r="AA40" s="254">
        <f t="shared" si="30"/>
        <v>0</v>
      </c>
      <c r="AB40" s="254">
        <f t="shared" si="30"/>
        <v>0</v>
      </c>
      <c r="AC40" s="254">
        <f t="shared" si="30"/>
        <v>0</v>
      </c>
      <c r="AD40" s="254">
        <f t="shared" si="30"/>
        <v>0</v>
      </c>
      <c r="AE40" s="254">
        <f t="shared" si="30"/>
        <v>0</v>
      </c>
      <c r="AF40" s="254">
        <f t="shared" si="30"/>
        <v>0</v>
      </c>
      <c r="AG40" s="254">
        <f t="shared" si="30"/>
        <v>0</v>
      </c>
      <c r="AH40" s="254">
        <f t="shared" si="30"/>
        <v>0</v>
      </c>
      <c r="AI40" s="254">
        <f t="shared" si="30"/>
        <v>0</v>
      </c>
      <c r="AJ40" s="254">
        <f t="shared" si="30"/>
        <v>0</v>
      </c>
      <c r="AK40" s="254">
        <f t="shared" si="30"/>
        <v>0</v>
      </c>
      <c r="AL40" s="254">
        <f t="shared" si="30"/>
        <v>0</v>
      </c>
      <c r="AM40" s="254">
        <f t="shared" si="30"/>
        <v>0</v>
      </c>
      <c r="AN40" s="254">
        <f t="shared" si="30"/>
        <v>0</v>
      </c>
      <c r="AO40" s="254">
        <f t="shared" si="30"/>
        <v>0</v>
      </c>
      <c r="AP40" s="254">
        <f t="shared" si="30"/>
        <v>0</v>
      </c>
      <c r="AQ40" s="254">
        <f t="shared" si="30"/>
        <v>0</v>
      </c>
      <c r="AR40" s="254">
        <f t="shared" si="30"/>
        <v>0</v>
      </c>
      <c r="AS40" s="254">
        <f t="shared" si="30"/>
        <v>0</v>
      </c>
      <c r="AT40" s="254">
        <f t="shared" si="30"/>
        <v>0</v>
      </c>
      <c r="AU40" s="254">
        <f t="shared" si="30"/>
        <v>0</v>
      </c>
      <c r="AV40" s="254">
        <f t="shared" si="30"/>
        <v>0</v>
      </c>
      <c r="AW40" s="254">
        <f t="shared" si="30"/>
        <v>0</v>
      </c>
      <c r="AX40" s="254">
        <f t="shared" si="30"/>
        <v>0</v>
      </c>
      <c r="AY40" s="254">
        <f t="shared" si="30"/>
        <v>0</v>
      </c>
      <c r="AZ40" s="254">
        <f t="shared" si="30"/>
        <v>0</v>
      </c>
      <c r="BA40" s="254">
        <f t="shared" si="30"/>
        <v>0</v>
      </c>
      <c r="BB40" s="254">
        <f t="shared" si="30"/>
        <v>0</v>
      </c>
      <c r="BC40" s="254">
        <f t="shared" si="30"/>
        <v>0</v>
      </c>
      <c r="BD40" s="254">
        <f t="shared" si="30"/>
        <v>0</v>
      </c>
      <c r="BE40" s="254">
        <f t="shared" si="30"/>
        <v>0</v>
      </c>
      <c r="BF40" s="254">
        <f t="shared" si="30"/>
        <v>0</v>
      </c>
      <c r="BG40" s="254">
        <f t="shared" si="30"/>
        <v>0</v>
      </c>
      <c r="BH40" s="254">
        <f t="shared" si="30"/>
        <v>0</v>
      </c>
      <c r="BI40" s="254">
        <f t="shared" si="30"/>
        <v>0</v>
      </c>
      <c r="BJ40" s="254">
        <f t="shared" si="30"/>
        <v>0</v>
      </c>
      <c r="BK40" s="254">
        <f t="shared" si="30"/>
        <v>0</v>
      </c>
      <c r="BL40" s="254">
        <f t="shared" si="30"/>
        <v>0</v>
      </c>
      <c r="BM40" s="254">
        <f t="shared" si="30"/>
        <v>0</v>
      </c>
      <c r="BN40" s="254">
        <f t="shared" si="30"/>
        <v>0</v>
      </c>
      <c r="BO40" s="254">
        <f t="shared" si="30"/>
        <v>0</v>
      </c>
      <c r="BP40" s="254">
        <f t="shared" si="30"/>
        <v>0</v>
      </c>
      <c r="BQ40" s="254">
        <f t="shared" si="30"/>
        <v>0</v>
      </c>
      <c r="BR40" s="254">
        <f t="shared" ref="BR40:CF40" si="31">+IFERROR(BR39*BR35/100,0)</f>
        <v>0</v>
      </c>
      <c r="BS40" s="254">
        <f t="shared" si="31"/>
        <v>0</v>
      </c>
      <c r="BT40" s="254">
        <f t="shared" si="31"/>
        <v>0</v>
      </c>
      <c r="BU40" s="254">
        <f t="shared" si="31"/>
        <v>0</v>
      </c>
      <c r="BV40" s="254">
        <f t="shared" si="31"/>
        <v>0</v>
      </c>
      <c r="BW40" s="254">
        <f t="shared" si="31"/>
        <v>0</v>
      </c>
      <c r="BX40" s="254">
        <f t="shared" si="31"/>
        <v>0</v>
      </c>
      <c r="BY40" s="254">
        <f t="shared" si="31"/>
        <v>0</v>
      </c>
      <c r="BZ40" s="254">
        <f t="shared" si="31"/>
        <v>0</v>
      </c>
      <c r="CA40" s="254">
        <f t="shared" si="31"/>
        <v>0</v>
      </c>
      <c r="CB40" s="254">
        <f t="shared" si="31"/>
        <v>0</v>
      </c>
      <c r="CC40" s="254">
        <f t="shared" si="31"/>
        <v>0</v>
      </c>
      <c r="CD40" s="254">
        <f t="shared" si="31"/>
        <v>0</v>
      </c>
      <c r="CE40" s="254">
        <f t="shared" si="31"/>
        <v>0</v>
      </c>
      <c r="CF40" s="254">
        <f t="shared" si="31"/>
        <v>0</v>
      </c>
    </row>
    <row r="41" spans="2:84" ht="15" customHeight="1" thickBot="1" x14ac:dyDescent="0.35">
      <c r="B41" s="701">
        <v>4</v>
      </c>
      <c r="C41" s="978"/>
      <c r="D41" s="238" t="s">
        <v>216</v>
      </c>
      <c r="E41" s="254">
        <f>+IFERROR(E40*E11,0)</f>
        <v>0</v>
      </c>
      <c r="F41" s="254">
        <f t="shared" ref="F41:BQ41" si="32">+IFERROR(F40*F11,0)</f>
        <v>0</v>
      </c>
      <c r="G41" s="254">
        <f t="shared" si="32"/>
        <v>0</v>
      </c>
      <c r="H41" s="254">
        <f t="shared" si="32"/>
        <v>0</v>
      </c>
      <c r="I41" s="254">
        <f t="shared" si="32"/>
        <v>0</v>
      </c>
      <c r="J41" s="254">
        <f t="shared" si="32"/>
        <v>-1.265526E-2</v>
      </c>
      <c r="K41" s="254">
        <f t="shared" si="32"/>
        <v>0.81546517499999993</v>
      </c>
      <c r="L41" s="254">
        <f t="shared" si="32"/>
        <v>1.3395512549999999</v>
      </c>
      <c r="M41" s="254">
        <f t="shared" si="32"/>
        <v>2.1829582627272726</v>
      </c>
      <c r="N41" s="254">
        <f t="shared" si="32"/>
        <v>0.26275958386363635</v>
      </c>
      <c r="O41" s="254">
        <f t="shared" si="32"/>
        <v>0</v>
      </c>
      <c r="P41" s="254">
        <f t="shared" si="32"/>
        <v>0</v>
      </c>
      <c r="Q41" s="254">
        <f t="shared" si="32"/>
        <v>0</v>
      </c>
      <c r="R41" s="254">
        <f t="shared" si="32"/>
        <v>0</v>
      </c>
      <c r="S41" s="254">
        <f t="shared" si="32"/>
        <v>0</v>
      </c>
      <c r="T41" s="254">
        <f t="shared" si="32"/>
        <v>0</v>
      </c>
      <c r="U41" s="254">
        <f t="shared" si="32"/>
        <v>0</v>
      </c>
      <c r="V41" s="254">
        <f t="shared" si="32"/>
        <v>0</v>
      </c>
      <c r="W41" s="254">
        <f t="shared" si="32"/>
        <v>0</v>
      </c>
      <c r="X41" s="254">
        <f t="shared" si="32"/>
        <v>0</v>
      </c>
      <c r="Y41" s="254">
        <f t="shared" si="32"/>
        <v>0</v>
      </c>
      <c r="Z41" s="254">
        <f t="shared" si="32"/>
        <v>0</v>
      </c>
      <c r="AA41" s="254">
        <f t="shared" si="32"/>
        <v>0</v>
      </c>
      <c r="AB41" s="254">
        <f t="shared" si="32"/>
        <v>0</v>
      </c>
      <c r="AC41" s="254">
        <f t="shared" si="32"/>
        <v>0</v>
      </c>
      <c r="AD41" s="254">
        <f t="shared" si="32"/>
        <v>0</v>
      </c>
      <c r="AE41" s="254">
        <f t="shared" si="32"/>
        <v>0</v>
      </c>
      <c r="AF41" s="254">
        <f t="shared" si="32"/>
        <v>0</v>
      </c>
      <c r="AG41" s="254">
        <f t="shared" si="32"/>
        <v>0</v>
      </c>
      <c r="AH41" s="254">
        <f t="shared" si="32"/>
        <v>0</v>
      </c>
      <c r="AI41" s="254">
        <f t="shared" si="32"/>
        <v>0</v>
      </c>
      <c r="AJ41" s="254">
        <f t="shared" si="32"/>
        <v>0</v>
      </c>
      <c r="AK41" s="254">
        <f t="shared" si="32"/>
        <v>0</v>
      </c>
      <c r="AL41" s="254">
        <f t="shared" si="32"/>
        <v>0</v>
      </c>
      <c r="AM41" s="254">
        <f t="shared" si="32"/>
        <v>0</v>
      </c>
      <c r="AN41" s="254">
        <f t="shared" si="32"/>
        <v>0</v>
      </c>
      <c r="AO41" s="254">
        <f t="shared" si="32"/>
        <v>0</v>
      </c>
      <c r="AP41" s="254">
        <f t="shared" si="32"/>
        <v>0</v>
      </c>
      <c r="AQ41" s="254">
        <f t="shared" si="32"/>
        <v>0</v>
      </c>
      <c r="AR41" s="254">
        <f t="shared" si="32"/>
        <v>0</v>
      </c>
      <c r="AS41" s="254">
        <f t="shared" si="32"/>
        <v>0</v>
      </c>
      <c r="AT41" s="254">
        <f t="shared" si="32"/>
        <v>0</v>
      </c>
      <c r="AU41" s="254">
        <f t="shared" si="32"/>
        <v>0</v>
      </c>
      <c r="AV41" s="254">
        <f t="shared" si="32"/>
        <v>0</v>
      </c>
      <c r="AW41" s="254">
        <f t="shared" si="32"/>
        <v>0</v>
      </c>
      <c r="AX41" s="254">
        <f t="shared" si="32"/>
        <v>0</v>
      </c>
      <c r="AY41" s="254">
        <f t="shared" si="32"/>
        <v>0</v>
      </c>
      <c r="AZ41" s="254">
        <f t="shared" si="32"/>
        <v>0</v>
      </c>
      <c r="BA41" s="254">
        <f t="shared" si="32"/>
        <v>0</v>
      </c>
      <c r="BB41" s="254">
        <f t="shared" si="32"/>
        <v>0</v>
      </c>
      <c r="BC41" s="254">
        <f t="shared" si="32"/>
        <v>0</v>
      </c>
      <c r="BD41" s="254">
        <f t="shared" si="32"/>
        <v>0</v>
      </c>
      <c r="BE41" s="254">
        <f t="shared" si="32"/>
        <v>0</v>
      </c>
      <c r="BF41" s="254">
        <f t="shared" si="32"/>
        <v>0</v>
      </c>
      <c r="BG41" s="254">
        <f t="shared" si="32"/>
        <v>0</v>
      </c>
      <c r="BH41" s="254">
        <f t="shared" si="32"/>
        <v>0</v>
      </c>
      <c r="BI41" s="254">
        <f t="shared" si="32"/>
        <v>0</v>
      </c>
      <c r="BJ41" s="254">
        <f t="shared" si="32"/>
        <v>0</v>
      </c>
      <c r="BK41" s="254">
        <f t="shared" si="32"/>
        <v>0</v>
      </c>
      <c r="BL41" s="254">
        <f t="shared" si="32"/>
        <v>0</v>
      </c>
      <c r="BM41" s="254">
        <f t="shared" si="32"/>
        <v>0</v>
      </c>
      <c r="BN41" s="254">
        <f t="shared" si="32"/>
        <v>0</v>
      </c>
      <c r="BO41" s="254">
        <f t="shared" si="32"/>
        <v>0</v>
      </c>
      <c r="BP41" s="254">
        <f t="shared" si="32"/>
        <v>0</v>
      </c>
      <c r="BQ41" s="254">
        <f t="shared" si="32"/>
        <v>0</v>
      </c>
      <c r="BR41" s="254">
        <f t="shared" ref="BR41:CF41" si="33">+IFERROR(BR40*BR11,0)</f>
        <v>0</v>
      </c>
      <c r="BS41" s="254">
        <f t="shared" si="33"/>
        <v>0</v>
      </c>
      <c r="BT41" s="254">
        <f t="shared" si="33"/>
        <v>0</v>
      </c>
      <c r="BU41" s="254">
        <f t="shared" si="33"/>
        <v>0</v>
      </c>
      <c r="BV41" s="254">
        <f t="shared" si="33"/>
        <v>0</v>
      </c>
      <c r="BW41" s="254">
        <f t="shared" si="33"/>
        <v>0</v>
      </c>
      <c r="BX41" s="254">
        <f t="shared" si="33"/>
        <v>0</v>
      </c>
      <c r="BY41" s="254">
        <f t="shared" si="33"/>
        <v>0</v>
      </c>
      <c r="BZ41" s="254">
        <f t="shared" si="33"/>
        <v>0</v>
      </c>
      <c r="CA41" s="254">
        <f t="shared" si="33"/>
        <v>0</v>
      </c>
      <c r="CB41" s="254">
        <f t="shared" si="33"/>
        <v>0</v>
      </c>
      <c r="CC41" s="254">
        <f t="shared" si="33"/>
        <v>0</v>
      </c>
      <c r="CD41" s="254">
        <f t="shared" si="33"/>
        <v>0</v>
      </c>
      <c r="CE41" s="254">
        <f t="shared" si="33"/>
        <v>0</v>
      </c>
      <c r="CF41" s="254">
        <f t="shared" si="33"/>
        <v>0</v>
      </c>
    </row>
    <row r="42" spans="2:84" ht="15" customHeight="1" thickBot="1" x14ac:dyDescent="0.35">
      <c r="B42" s="701">
        <v>5</v>
      </c>
      <c r="C42" s="978"/>
      <c r="D42" s="238" t="s">
        <v>219</v>
      </c>
      <c r="E42" s="254">
        <f>+IFERROR(E39*E36/100,0)</f>
        <v>0</v>
      </c>
      <c r="F42" s="254">
        <f t="shared" ref="F42:BQ42" si="34">+IFERROR(F39*F36/100,0)</f>
        <v>0</v>
      </c>
      <c r="G42" s="254">
        <f t="shared" si="34"/>
        <v>0</v>
      </c>
      <c r="H42" s="254">
        <f t="shared" si="34"/>
        <v>0</v>
      </c>
      <c r="I42" s="254">
        <f t="shared" si="34"/>
        <v>0</v>
      </c>
      <c r="J42" s="254">
        <f t="shared" si="34"/>
        <v>0.2997634818181818</v>
      </c>
      <c r="K42" s="254">
        <f t="shared" si="34"/>
        <v>0.49944196590909079</v>
      </c>
      <c r="L42" s="254">
        <f t="shared" si="34"/>
        <v>0.72706752045454537</v>
      </c>
      <c r="M42" s="254">
        <f t="shared" si="34"/>
        <v>1.0828477363636364</v>
      </c>
      <c r="N42" s="254">
        <f t="shared" si="34"/>
        <v>0.13034084318181818</v>
      </c>
      <c r="O42" s="254">
        <f t="shared" si="34"/>
        <v>0</v>
      </c>
      <c r="P42" s="254">
        <f t="shared" si="34"/>
        <v>0</v>
      </c>
      <c r="Q42" s="254">
        <f t="shared" si="34"/>
        <v>0</v>
      </c>
      <c r="R42" s="254">
        <f t="shared" si="34"/>
        <v>0</v>
      </c>
      <c r="S42" s="254">
        <f t="shared" si="34"/>
        <v>0</v>
      </c>
      <c r="T42" s="254">
        <f t="shared" si="34"/>
        <v>0</v>
      </c>
      <c r="U42" s="254">
        <f t="shared" si="34"/>
        <v>0</v>
      </c>
      <c r="V42" s="254">
        <f t="shared" si="34"/>
        <v>0</v>
      </c>
      <c r="W42" s="254">
        <f t="shared" si="34"/>
        <v>0</v>
      </c>
      <c r="X42" s="254">
        <f t="shared" si="34"/>
        <v>0</v>
      </c>
      <c r="Y42" s="254">
        <f t="shared" si="34"/>
        <v>0</v>
      </c>
      <c r="Z42" s="254">
        <f t="shared" si="34"/>
        <v>0</v>
      </c>
      <c r="AA42" s="254">
        <f t="shared" si="34"/>
        <v>0</v>
      </c>
      <c r="AB42" s="254">
        <f t="shared" si="34"/>
        <v>0</v>
      </c>
      <c r="AC42" s="254">
        <f t="shared" si="34"/>
        <v>0</v>
      </c>
      <c r="AD42" s="254">
        <f t="shared" si="34"/>
        <v>0</v>
      </c>
      <c r="AE42" s="254">
        <f t="shared" si="34"/>
        <v>0</v>
      </c>
      <c r="AF42" s="254">
        <f t="shared" si="34"/>
        <v>0</v>
      </c>
      <c r="AG42" s="254">
        <f t="shared" si="34"/>
        <v>0</v>
      </c>
      <c r="AH42" s="254">
        <f t="shared" si="34"/>
        <v>0</v>
      </c>
      <c r="AI42" s="254">
        <f t="shared" si="34"/>
        <v>0</v>
      </c>
      <c r="AJ42" s="254">
        <f t="shared" si="34"/>
        <v>0</v>
      </c>
      <c r="AK42" s="254">
        <f t="shared" si="34"/>
        <v>0</v>
      </c>
      <c r="AL42" s="254">
        <f t="shared" si="34"/>
        <v>0</v>
      </c>
      <c r="AM42" s="254">
        <f t="shared" si="34"/>
        <v>0</v>
      </c>
      <c r="AN42" s="254">
        <f t="shared" si="34"/>
        <v>0</v>
      </c>
      <c r="AO42" s="254">
        <f t="shared" si="34"/>
        <v>0</v>
      </c>
      <c r="AP42" s="254">
        <f t="shared" si="34"/>
        <v>0</v>
      </c>
      <c r="AQ42" s="254">
        <f t="shared" si="34"/>
        <v>0</v>
      </c>
      <c r="AR42" s="254">
        <f t="shared" si="34"/>
        <v>0</v>
      </c>
      <c r="AS42" s="254">
        <f t="shared" si="34"/>
        <v>0</v>
      </c>
      <c r="AT42" s="254">
        <f t="shared" si="34"/>
        <v>0</v>
      </c>
      <c r="AU42" s="254">
        <f t="shared" si="34"/>
        <v>0</v>
      </c>
      <c r="AV42" s="254">
        <f t="shared" si="34"/>
        <v>0</v>
      </c>
      <c r="AW42" s="254">
        <f t="shared" si="34"/>
        <v>0</v>
      </c>
      <c r="AX42" s="254">
        <f t="shared" si="34"/>
        <v>0</v>
      </c>
      <c r="AY42" s="254">
        <f t="shared" si="34"/>
        <v>0</v>
      </c>
      <c r="AZ42" s="254">
        <f t="shared" si="34"/>
        <v>0</v>
      </c>
      <c r="BA42" s="254">
        <f t="shared" si="34"/>
        <v>0</v>
      </c>
      <c r="BB42" s="254">
        <f t="shared" si="34"/>
        <v>0</v>
      </c>
      <c r="BC42" s="254">
        <f t="shared" si="34"/>
        <v>0</v>
      </c>
      <c r="BD42" s="254">
        <f t="shared" si="34"/>
        <v>0</v>
      </c>
      <c r="BE42" s="254">
        <f t="shared" si="34"/>
        <v>0</v>
      </c>
      <c r="BF42" s="254">
        <f t="shared" si="34"/>
        <v>0</v>
      </c>
      <c r="BG42" s="254">
        <f t="shared" si="34"/>
        <v>0</v>
      </c>
      <c r="BH42" s="254">
        <f t="shared" si="34"/>
        <v>0</v>
      </c>
      <c r="BI42" s="254">
        <f t="shared" si="34"/>
        <v>0</v>
      </c>
      <c r="BJ42" s="254">
        <f t="shared" si="34"/>
        <v>0</v>
      </c>
      <c r="BK42" s="254">
        <f t="shared" si="34"/>
        <v>0</v>
      </c>
      <c r="BL42" s="254">
        <f t="shared" si="34"/>
        <v>0</v>
      </c>
      <c r="BM42" s="254">
        <f t="shared" si="34"/>
        <v>0</v>
      </c>
      <c r="BN42" s="254">
        <f t="shared" si="34"/>
        <v>0</v>
      </c>
      <c r="BO42" s="254">
        <f t="shared" si="34"/>
        <v>0</v>
      </c>
      <c r="BP42" s="254">
        <f t="shared" si="34"/>
        <v>0</v>
      </c>
      <c r="BQ42" s="254">
        <f t="shared" si="34"/>
        <v>0</v>
      </c>
      <c r="BR42" s="254">
        <f t="shared" ref="BR42:CF42" si="35">+IFERROR(BR39*BR36/100,0)</f>
        <v>0</v>
      </c>
      <c r="BS42" s="254">
        <f t="shared" si="35"/>
        <v>0</v>
      </c>
      <c r="BT42" s="254">
        <f t="shared" si="35"/>
        <v>0</v>
      </c>
      <c r="BU42" s="254">
        <f t="shared" si="35"/>
        <v>0</v>
      </c>
      <c r="BV42" s="254">
        <f t="shared" si="35"/>
        <v>0</v>
      </c>
      <c r="BW42" s="254">
        <f t="shared" si="35"/>
        <v>0</v>
      </c>
      <c r="BX42" s="254">
        <f t="shared" si="35"/>
        <v>0</v>
      </c>
      <c r="BY42" s="254">
        <f t="shared" si="35"/>
        <v>0</v>
      </c>
      <c r="BZ42" s="254">
        <f t="shared" si="35"/>
        <v>0</v>
      </c>
      <c r="CA42" s="254">
        <f t="shared" si="35"/>
        <v>0</v>
      </c>
      <c r="CB42" s="254">
        <f t="shared" si="35"/>
        <v>0</v>
      </c>
      <c r="CC42" s="254">
        <f t="shared" si="35"/>
        <v>0</v>
      </c>
      <c r="CD42" s="254">
        <f t="shared" si="35"/>
        <v>0</v>
      </c>
      <c r="CE42" s="254">
        <f t="shared" si="35"/>
        <v>0</v>
      </c>
      <c r="CF42" s="254">
        <f t="shared" si="35"/>
        <v>0</v>
      </c>
    </row>
    <row r="43" spans="2:84" ht="15" customHeight="1" thickBot="1" x14ac:dyDescent="0.35">
      <c r="B43" s="701">
        <v>6</v>
      </c>
      <c r="C43" s="978"/>
      <c r="D43" s="238" t="s">
        <v>217</v>
      </c>
      <c r="E43" s="254">
        <f>+IFERROR(E42*E10,0)</f>
        <v>0</v>
      </c>
      <c r="F43" s="254">
        <f t="shared" ref="F43:BQ43" si="36">+IFERROR(F42*F10,0)</f>
        <v>0</v>
      </c>
      <c r="G43" s="254">
        <f t="shared" si="36"/>
        <v>0</v>
      </c>
      <c r="H43" s="254">
        <f t="shared" si="36"/>
        <v>0</v>
      </c>
      <c r="I43" s="254">
        <f t="shared" si="36"/>
        <v>0</v>
      </c>
      <c r="J43" s="254">
        <f t="shared" si="36"/>
        <v>1.2590066236363635</v>
      </c>
      <c r="K43" s="254">
        <f t="shared" si="36"/>
        <v>2.0976562568181816</v>
      </c>
      <c r="L43" s="254">
        <f t="shared" si="36"/>
        <v>3.0536835859090905</v>
      </c>
      <c r="M43" s="254">
        <f t="shared" si="36"/>
        <v>4.547960492727273</v>
      </c>
      <c r="N43" s="254">
        <f t="shared" si="36"/>
        <v>0.54743154136363636</v>
      </c>
      <c r="O43" s="254">
        <f t="shared" si="36"/>
        <v>0</v>
      </c>
      <c r="P43" s="254">
        <f t="shared" si="36"/>
        <v>0</v>
      </c>
      <c r="Q43" s="254">
        <f t="shared" si="36"/>
        <v>0</v>
      </c>
      <c r="R43" s="254">
        <f t="shared" si="36"/>
        <v>0</v>
      </c>
      <c r="S43" s="254">
        <f t="shared" si="36"/>
        <v>0</v>
      </c>
      <c r="T43" s="254">
        <f t="shared" si="36"/>
        <v>0</v>
      </c>
      <c r="U43" s="254">
        <f t="shared" si="36"/>
        <v>0</v>
      </c>
      <c r="V43" s="254">
        <f t="shared" si="36"/>
        <v>0</v>
      </c>
      <c r="W43" s="254">
        <f t="shared" si="36"/>
        <v>0</v>
      </c>
      <c r="X43" s="254">
        <f t="shared" si="36"/>
        <v>0</v>
      </c>
      <c r="Y43" s="254">
        <f t="shared" si="36"/>
        <v>0</v>
      </c>
      <c r="Z43" s="254">
        <f t="shared" si="36"/>
        <v>0</v>
      </c>
      <c r="AA43" s="254">
        <f t="shared" si="36"/>
        <v>0</v>
      </c>
      <c r="AB43" s="254">
        <f t="shared" si="36"/>
        <v>0</v>
      </c>
      <c r="AC43" s="254">
        <f t="shared" si="36"/>
        <v>0</v>
      </c>
      <c r="AD43" s="254">
        <f t="shared" si="36"/>
        <v>0</v>
      </c>
      <c r="AE43" s="254">
        <f t="shared" si="36"/>
        <v>0</v>
      </c>
      <c r="AF43" s="254">
        <f t="shared" si="36"/>
        <v>0</v>
      </c>
      <c r="AG43" s="254">
        <f t="shared" si="36"/>
        <v>0</v>
      </c>
      <c r="AH43" s="254">
        <f t="shared" si="36"/>
        <v>0</v>
      </c>
      <c r="AI43" s="254">
        <f t="shared" si="36"/>
        <v>0</v>
      </c>
      <c r="AJ43" s="254">
        <f t="shared" si="36"/>
        <v>0</v>
      </c>
      <c r="AK43" s="254">
        <f t="shared" si="36"/>
        <v>0</v>
      </c>
      <c r="AL43" s="254">
        <f t="shared" si="36"/>
        <v>0</v>
      </c>
      <c r="AM43" s="254">
        <f t="shared" si="36"/>
        <v>0</v>
      </c>
      <c r="AN43" s="254">
        <f t="shared" si="36"/>
        <v>0</v>
      </c>
      <c r="AO43" s="254">
        <f t="shared" si="36"/>
        <v>0</v>
      </c>
      <c r="AP43" s="254">
        <f t="shared" si="36"/>
        <v>0</v>
      </c>
      <c r="AQ43" s="254">
        <f t="shared" si="36"/>
        <v>0</v>
      </c>
      <c r="AR43" s="254">
        <f t="shared" si="36"/>
        <v>0</v>
      </c>
      <c r="AS43" s="254">
        <f t="shared" si="36"/>
        <v>0</v>
      </c>
      <c r="AT43" s="254">
        <f t="shared" si="36"/>
        <v>0</v>
      </c>
      <c r="AU43" s="254">
        <f t="shared" si="36"/>
        <v>0</v>
      </c>
      <c r="AV43" s="254">
        <f t="shared" si="36"/>
        <v>0</v>
      </c>
      <c r="AW43" s="254">
        <f t="shared" si="36"/>
        <v>0</v>
      </c>
      <c r="AX43" s="254">
        <f t="shared" si="36"/>
        <v>0</v>
      </c>
      <c r="AY43" s="254">
        <f t="shared" si="36"/>
        <v>0</v>
      </c>
      <c r="AZ43" s="254">
        <f t="shared" si="36"/>
        <v>0</v>
      </c>
      <c r="BA43" s="254">
        <f t="shared" si="36"/>
        <v>0</v>
      </c>
      <c r="BB43" s="254">
        <f t="shared" si="36"/>
        <v>0</v>
      </c>
      <c r="BC43" s="254">
        <f t="shared" si="36"/>
        <v>0</v>
      </c>
      <c r="BD43" s="254">
        <f t="shared" si="36"/>
        <v>0</v>
      </c>
      <c r="BE43" s="254">
        <f t="shared" si="36"/>
        <v>0</v>
      </c>
      <c r="BF43" s="254">
        <f t="shared" si="36"/>
        <v>0</v>
      </c>
      <c r="BG43" s="254">
        <f t="shared" si="36"/>
        <v>0</v>
      </c>
      <c r="BH43" s="254">
        <f t="shared" si="36"/>
        <v>0</v>
      </c>
      <c r="BI43" s="254">
        <f t="shared" si="36"/>
        <v>0</v>
      </c>
      <c r="BJ43" s="254">
        <f t="shared" si="36"/>
        <v>0</v>
      </c>
      <c r="BK43" s="254">
        <f t="shared" si="36"/>
        <v>0</v>
      </c>
      <c r="BL43" s="254">
        <f t="shared" si="36"/>
        <v>0</v>
      </c>
      <c r="BM43" s="254">
        <f t="shared" si="36"/>
        <v>0</v>
      </c>
      <c r="BN43" s="254">
        <f t="shared" si="36"/>
        <v>0</v>
      </c>
      <c r="BO43" s="254">
        <f t="shared" si="36"/>
        <v>0</v>
      </c>
      <c r="BP43" s="254">
        <f t="shared" si="36"/>
        <v>0</v>
      </c>
      <c r="BQ43" s="254">
        <f t="shared" si="36"/>
        <v>0</v>
      </c>
      <c r="BR43" s="254">
        <f t="shared" ref="BR43:CF43" si="37">+IFERROR(BR42*BR10,0)</f>
        <v>0</v>
      </c>
      <c r="BS43" s="254">
        <f t="shared" si="37"/>
        <v>0</v>
      </c>
      <c r="BT43" s="254">
        <f t="shared" si="37"/>
        <v>0</v>
      </c>
      <c r="BU43" s="254">
        <f t="shared" si="37"/>
        <v>0</v>
      </c>
      <c r="BV43" s="254">
        <f t="shared" si="37"/>
        <v>0</v>
      </c>
      <c r="BW43" s="254">
        <f t="shared" si="37"/>
        <v>0</v>
      </c>
      <c r="BX43" s="254">
        <f t="shared" si="37"/>
        <v>0</v>
      </c>
      <c r="BY43" s="254">
        <f t="shared" si="37"/>
        <v>0</v>
      </c>
      <c r="BZ43" s="254">
        <f t="shared" si="37"/>
        <v>0</v>
      </c>
      <c r="CA43" s="254">
        <f t="shared" si="37"/>
        <v>0</v>
      </c>
      <c r="CB43" s="254">
        <f t="shared" si="37"/>
        <v>0</v>
      </c>
      <c r="CC43" s="254">
        <f t="shared" si="37"/>
        <v>0</v>
      </c>
      <c r="CD43" s="254">
        <f t="shared" si="37"/>
        <v>0</v>
      </c>
      <c r="CE43" s="254">
        <f t="shared" si="37"/>
        <v>0</v>
      </c>
      <c r="CF43" s="254">
        <f t="shared" si="37"/>
        <v>0</v>
      </c>
    </row>
    <row r="44" spans="2:84" ht="15" customHeight="1" thickBot="1" x14ac:dyDescent="0.35">
      <c r="B44" s="701">
        <v>7</v>
      </c>
      <c r="C44" s="978"/>
      <c r="D44" s="238" t="s">
        <v>220</v>
      </c>
      <c r="E44" s="254">
        <f>+IFERROR(E39-E40,0)</f>
        <v>0</v>
      </c>
      <c r="F44" s="254">
        <f t="shared" ref="F44:BQ44" si="38">+IFERROR(F39-F40,0)</f>
        <v>0</v>
      </c>
      <c r="G44" s="254">
        <f t="shared" si="38"/>
        <v>0</v>
      </c>
      <c r="H44" s="254">
        <f t="shared" si="38"/>
        <v>0</v>
      </c>
      <c r="I44" s="254">
        <f t="shared" si="38"/>
        <v>0</v>
      </c>
      <c r="J44" s="254">
        <f t="shared" si="38"/>
        <v>0.64490693636363627</v>
      </c>
      <c r="K44" s="254">
        <f t="shared" si="38"/>
        <v>1.3695499204545452</v>
      </c>
      <c r="L44" s="254">
        <f t="shared" si="38"/>
        <v>1.9602562477272722</v>
      </c>
      <c r="M44" s="254">
        <f t="shared" si="38"/>
        <v>3.083762031818182</v>
      </c>
      <c r="N44" s="254">
        <f t="shared" si="38"/>
        <v>0.37118805340909089</v>
      </c>
      <c r="O44" s="254">
        <f t="shared" si="38"/>
        <v>0</v>
      </c>
      <c r="P44" s="254">
        <f t="shared" si="38"/>
        <v>0</v>
      </c>
      <c r="Q44" s="254">
        <f t="shared" si="38"/>
        <v>0</v>
      </c>
      <c r="R44" s="254">
        <f t="shared" si="38"/>
        <v>0</v>
      </c>
      <c r="S44" s="254">
        <f t="shared" si="38"/>
        <v>0</v>
      </c>
      <c r="T44" s="254">
        <f t="shared" si="38"/>
        <v>0</v>
      </c>
      <c r="U44" s="254">
        <f t="shared" si="38"/>
        <v>0</v>
      </c>
      <c r="V44" s="254">
        <f t="shared" si="38"/>
        <v>0</v>
      </c>
      <c r="W44" s="254">
        <f t="shared" si="38"/>
        <v>0</v>
      </c>
      <c r="X44" s="254">
        <f t="shared" si="38"/>
        <v>0</v>
      </c>
      <c r="Y44" s="254">
        <f t="shared" si="38"/>
        <v>0</v>
      </c>
      <c r="Z44" s="254">
        <f t="shared" si="38"/>
        <v>0</v>
      </c>
      <c r="AA44" s="254">
        <f t="shared" si="38"/>
        <v>0</v>
      </c>
      <c r="AB44" s="254">
        <f t="shared" si="38"/>
        <v>0</v>
      </c>
      <c r="AC44" s="254">
        <f t="shared" si="38"/>
        <v>0</v>
      </c>
      <c r="AD44" s="254">
        <f t="shared" si="38"/>
        <v>0</v>
      </c>
      <c r="AE44" s="254">
        <f t="shared" si="38"/>
        <v>0</v>
      </c>
      <c r="AF44" s="254">
        <f t="shared" si="38"/>
        <v>0</v>
      </c>
      <c r="AG44" s="254">
        <f t="shared" si="38"/>
        <v>0</v>
      </c>
      <c r="AH44" s="254">
        <f t="shared" si="38"/>
        <v>0</v>
      </c>
      <c r="AI44" s="254">
        <f t="shared" si="38"/>
        <v>0</v>
      </c>
      <c r="AJ44" s="254">
        <f t="shared" si="38"/>
        <v>0</v>
      </c>
      <c r="AK44" s="254">
        <f t="shared" si="38"/>
        <v>0</v>
      </c>
      <c r="AL44" s="254">
        <f t="shared" si="38"/>
        <v>0</v>
      </c>
      <c r="AM44" s="254">
        <f t="shared" si="38"/>
        <v>0</v>
      </c>
      <c r="AN44" s="254">
        <f t="shared" si="38"/>
        <v>0</v>
      </c>
      <c r="AO44" s="254">
        <f t="shared" si="38"/>
        <v>0</v>
      </c>
      <c r="AP44" s="254">
        <f t="shared" si="38"/>
        <v>0</v>
      </c>
      <c r="AQ44" s="254">
        <f t="shared" si="38"/>
        <v>0</v>
      </c>
      <c r="AR44" s="254">
        <f t="shared" si="38"/>
        <v>0</v>
      </c>
      <c r="AS44" s="254">
        <f t="shared" si="38"/>
        <v>0</v>
      </c>
      <c r="AT44" s="254">
        <f t="shared" si="38"/>
        <v>0</v>
      </c>
      <c r="AU44" s="254">
        <f t="shared" si="38"/>
        <v>0</v>
      </c>
      <c r="AV44" s="254">
        <f t="shared" si="38"/>
        <v>0</v>
      </c>
      <c r="AW44" s="254">
        <f t="shared" si="38"/>
        <v>0</v>
      </c>
      <c r="AX44" s="254">
        <f t="shared" si="38"/>
        <v>0</v>
      </c>
      <c r="AY44" s="254">
        <f t="shared" si="38"/>
        <v>0</v>
      </c>
      <c r="AZ44" s="254">
        <f t="shared" si="38"/>
        <v>0</v>
      </c>
      <c r="BA44" s="254">
        <f t="shared" si="38"/>
        <v>0</v>
      </c>
      <c r="BB44" s="254">
        <f t="shared" si="38"/>
        <v>0</v>
      </c>
      <c r="BC44" s="254">
        <f t="shared" si="38"/>
        <v>0</v>
      </c>
      <c r="BD44" s="254">
        <f t="shared" si="38"/>
        <v>0</v>
      </c>
      <c r="BE44" s="254">
        <f t="shared" si="38"/>
        <v>0</v>
      </c>
      <c r="BF44" s="254">
        <f t="shared" si="38"/>
        <v>0</v>
      </c>
      <c r="BG44" s="254">
        <f t="shared" si="38"/>
        <v>0</v>
      </c>
      <c r="BH44" s="254">
        <f t="shared" si="38"/>
        <v>0</v>
      </c>
      <c r="BI44" s="254">
        <f t="shared" si="38"/>
        <v>0</v>
      </c>
      <c r="BJ44" s="254">
        <f t="shared" si="38"/>
        <v>0</v>
      </c>
      <c r="BK44" s="254">
        <f t="shared" si="38"/>
        <v>0</v>
      </c>
      <c r="BL44" s="254">
        <f t="shared" si="38"/>
        <v>0</v>
      </c>
      <c r="BM44" s="254">
        <f t="shared" si="38"/>
        <v>0</v>
      </c>
      <c r="BN44" s="254">
        <f t="shared" si="38"/>
        <v>0</v>
      </c>
      <c r="BO44" s="254">
        <f t="shared" si="38"/>
        <v>0</v>
      </c>
      <c r="BP44" s="254">
        <f t="shared" si="38"/>
        <v>0</v>
      </c>
      <c r="BQ44" s="254">
        <f t="shared" si="38"/>
        <v>0</v>
      </c>
      <c r="BR44" s="254">
        <f t="shared" ref="BR44:CF44" si="39">+IFERROR(BR39-BR40,0)</f>
        <v>0</v>
      </c>
      <c r="BS44" s="254">
        <f t="shared" si="39"/>
        <v>0</v>
      </c>
      <c r="BT44" s="254">
        <f t="shared" si="39"/>
        <v>0</v>
      </c>
      <c r="BU44" s="254">
        <f t="shared" si="39"/>
        <v>0</v>
      </c>
      <c r="BV44" s="254">
        <f t="shared" si="39"/>
        <v>0</v>
      </c>
      <c r="BW44" s="254">
        <f t="shared" si="39"/>
        <v>0</v>
      </c>
      <c r="BX44" s="254">
        <f t="shared" si="39"/>
        <v>0</v>
      </c>
      <c r="BY44" s="254">
        <f t="shared" si="39"/>
        <v>0</v>
      </c>
      <c r="BZ44" s="254">
        <f t="shared" si="39"/>
        <v>0</v>
      </c>
      <c r="CA44" s="254">
        <f t="shared" si="39"/>
        <v>0</v>
      </c>
      <c r="CB44" s="254">
        <f t="shared" si="39"/>
        <v>0</v>
      </c>
      <c r="CC44" s="254">
        <f t="shared" si="39"/>
        <v>0</v>
      </c>
      <c r="CD44" s="254">
        <f t="shared" si="39"/>
        <v>0</v>
      </c>
      <c r="CE44" s="254">
        <f t="shared" si="39"/>
        <v>0</v>
      </c>
      <c r="CF44" s="254">
        <f t="shared" si="39"/>
        <v>0</v>
      </c>
    </row>
    <row r="45" spans="2:84" ht="19.899999999999999" customHeight="1" thickBot="1" x14ac:dyDescent="0.35">
      <c r="B45" s="701">
        <v>8</v>
      </c>
      <c r="C45" s="979"/>
      <c r="D45" s="234" t="s">
        <v>181</v>
      </c>
      <c r="E45" s="254">
        <f>IF(E7='Base Datos'!$V$21,IFERROR(E44/(E40*E11),0),IFERROR((E52+E55)/(E54*E11),0))</f>
        <v>0</v>
      </c>
      <c r="F45" s="251">
        <f>IF(F7='Base Datos'!$V$21,IFERROR(F44/(F40*F11),0),IFERROR((F52+F55)/(F54*F11),0))</f>
        <v>0</v>
      </c>
      <c r="G45" s="251">
        <f>IF(G7='Base Datos'!$V$21,IFERROR(G44/(G40*G11),0),IFERROR((G52+G55)/(G54*G11),0))</f>
        <v>0</v>
      </c>
      <c r="H45" s="251">
        <f>IF(H7='Base Datos'!$V$21,IFERROR(H44/(H40*H11),0),IFERROR((H52+H55)/(H54*H11),0))</f>
        <v>0</v>
      </c>
      <c r="I45" s="251">
        <f>IF(I7='Base Datos'!$V$21,IFERROR(I44/(I40*I11),0),IFERROR((I52+I55)/(I54*I11),0))</f>
        <v>0</v>
      </c>
      <c r="J45" s="251">
        <f>IF(J7='Base Datos'!$V$21,IFERROR(J44/(J40*J11),0),IFERROR((J52+J55)/(J54*J11),0))</f>
        <v>-50.959595959595951</v>
      </c>
      <c r="K45" s="251">
        <f>IF(K7='Base Datos'!$V$21,IFERROR(K44/(K40*K11),0),IFERROR((K52+K55)/(K54*K11),0))</f>
        <v>1.6794707639778059</v>
      </c>
      <c r="L45" s="251">
        <f>IF(L7='Base Datos'!$V$21,IFERROR(L44/(L40*L11),0),IFERROR((L52+L55)/(L54*L11),0))</f>
        <v>1.4633678557729188</v>
      </c>
      <c r="M45" s="251">
        <f>IF(M7='Base Datos'!$V$21,IFERROR(M44/(M40*M11),0),IFERROR((M52+M55)/(M54*M11),0))</f>
        <v>1.4126527677929548</v>
      </c>
      <c r="N45" s="251">
        <f>IF(N7='Base Datos'!$V$21,IFERROR(N44/(N40*N11),0),IFERROR((N52+N55)/(N54*N11),0))</f>
        <v>1.4126527677929548</v>
      </c>
      <c r="O45" s="251">
        <f>IF(O7='Base Datos'!$V$21,IFERROR(O44/(O40*O11),0),IFERROR((O52+O55)/(O54*O11),0))</f>
        <v>0</v>
      </c>
      <c r="P45" s="251">
        <f>IF(P7='Base Datos'!$V$21,IFERROR(P44/(P40*P11),0),IFERROR((P52+P55)/(P54*P11),0))</f>
        <v>0</v>
      </c>
      <c r="Q45" s="251">
        <f>IF(Q7='Base Datos'!$V$21,IFERROR(Q44/(Q40*Q11),0),IFERROR((Q52+Q55)/(Q54*Q11),0))</f>
        <v>0</v>
      </c>
      <c r="R45" s="251">
        <f>IF(R7='Base Datos'!$V$21,IFERROR(R44/(R40*R11),0),IFERROR((R52+R55)/(R54*R11),0))</f>
        <v>0</v>
      </c>
      <c r="S45" s="251">
        <f>IF(S7='Base Datos'!$V$21,IFERROR(S44/(S40*S11),0),IFERROR((S52+S55)/(S54*S11),0))</f>
        <v>0</v>
      </c>
      <c r="T45" s="251">
        <f>IF(T7='Base Datos'!$V$21,IFERROR(T44/(T40*T11),0),IFERROR((T52+T55)/(T54*T11),0))</f>
        <v>0</v>
      </c>
      <c r="U45" s="251">
        <f>IF(U7='Base Datos'!$V$21,IFERROR(U44/(U40*U11),0),IFERROR((U52+U55)/(U54*U11),0))</f>
        <v>0</v>
      </c>
      <c r="V45" s="251">
        <f>IF(V7='Base Datos'!$V$21,IFERROR(V44/(V40*V11),0),IFERROR((V52+V55)/(V54*V11),0))</f>
        <v>0</v>
      </c>
      <c r="W45" s="251">
        <f>IF(W7='Base Datos'!$V$21,IFERROR(W44/(W40*W11),0),IFERROR((W52+W55)/(W54*W11),0))</f>
        <v>0</v>
      </c>
      <c r="X45" s="251">
        <f>IF(X7='Base Datos'!$V$21,IFERROR(X44/(X40*X11),0),IFERROR((X52+X55)/(X54*X11),0))</f>
        <v>0</v>
      </c>
      <c r="Y45" s="251">
        <f>IF(Y7='Base Datos'!$V$21,IFERROR(Y44/(Y40*Y11),0),IFERROR((Y52+Y55)/(Y54*Y11),0))</f>
        <v>0</v>
      </c>
      <c r="Z45" s="251">
        <f>IF(Z7='Base Datos'!$V$21,IFERROR(Z44/(Z40*Z11),0),IFERROR((Z52+Z55)/(Z54*Z11),0))</f>
        <v>0</v>
      </c>
      <c r="AA45" s="251">
        <f>IF(AA7='Base Datos'!$V$21,IFERROR(AA44/(AA40*AA11),0),IFERROR((AA52+AA55)/(AA54*AA11),0))</f>
        <v>0</v>
      </c>
      <c r="AB45" s="251">
        <f>IF(AB7='Base Datos'!$V$21,IFERROR(AB44/(AB40*AB11),0),IFERROR((AB52+AB55)/(AB54*AB11),0))</f>
        <v>0</v>
      </c>
      <c r="AC45" s="251">
        <f>IF(AC7='Base Datos'!$V$21,IFERROR(AC44/(AC40*AC11),0),IFERROR((AC52+AC55)/(AC54*AC11),0))</f>
        <v>0</v>
      </c>
      <c r="AD45" s="251">
        <f>IF(AD7='Base Datos'!$V$21,IFERROR(AD44/(AD40*AD11),0),IFERROR((AD52+AD55)/(AD54*AD11),0))</f>
        <v>0</v>
      </c>
      <c r="AE45" s="251">
        <f>IF(AE7='Base Datos'!$V$21,IFERROR(AE44/(AE40*AE11),0),IFERROR((AE52+AE55)/(AE54*AE11),0))</f>
        <v>0</v>
      </c>
      <c r="AF45" s="251">
        <f>IF(AF7='Base Datos'!$V$21,IFERROR(AF44/(AF40*AF11),0),IFERROR((AF52+AF55)/(AF54*AF11),0))</f>
        <v>0</v>
      </c>
      <c r="AG45" s="251">
        <f>IF(AG7='Base Datos'!$V$21,IFERROR(AG44/(AG40*AG11),0),IFERROR((AG52+AG55)/(AG54*AG11),0))</f>
        <v>0</v>
      </c>
      <c r="AH45" s="251">
        <f>IF(AH7='Base Datos'!$V$21,IFERROR(AH44/(AH40*AH11),0),IFERROR((AH52+AH55)/(AH54*AH11),0))</f>
        <v>0</v>
      </c>
      <c r="AI45" s="251">
        <f>IF(AI7='Base Datos'!$V$21,IFERROR(AI44/(AI40*AI11),0),IFERROR((AI52+AI55)/(AI54*AI11),0))</f>
        <v>0</v>
      </c>
      <c r="AJ45" s="251">
        <f>IF(AJ7='Base Datos'!$V$21,IFERROR(AJ44/(AJ40*AJ11),0),IFERROR((AJ52+AJ55)/(AJ54*AJ11),0))</f>
        <v>0</v>
      </c>
      <c r="AK45" s="251">
        <f>IF(AK7='Base Datos'!$V$21,IFERROR(AK44/(AK40*AK11),0),IFERROR((AK52+AK55)/(AK54*AK11),0))</f>
        <v>0</v>
      </c>
      <c r="AL45" s="251">
        <f>IF(AL7='Base Datos'!$V$21,IFERROR(AL44/(AL40*AL11),0),IFERROR((AL52+AL55)/(AL54*AL11),0))</f>
        <v>0</v>
      </c>
      <c r="AM45" s="251">
        <f>IF(AM7='Base Datos'!$V$21,IFERROR(AM44/(AM40*AM11),0),IFERROR((AM52+AM55)/(AM54*AM11),0))</f>
        <v>0</v>
      </c>
      <c r="AN45" s="251">
        <f>IF(AN7='Base Datos'!$V$21,IFERROR(AN44/(AN40*AN11),0),IFERROR((AN52+AN55)/(AN54*AN11),0))</f>
        <v>0</v>
      </c>
      <c r="AO45" s="251">
        <f>IF(AO7='Base Datos'!$V$21,IFERROR(AO44/(AO40*AO11),0),IFERROR((AO52+AO55)/(AO54*AO11),0))</f>
        <v>0</v>
      </c>
      <c r="AP45" s="251">
        <f>IF(AP7='Base Datos'!$V$21,IFERROR(AP44/(AP40*AP11),0),IFERROR((AP52+AP55)/(AP54*AP11),0))</f>
        <v>0</v>
      </c>
      <c r="AQ45" s="251">
        <f>IF(AQ7='Base Datos'!$V$21,IFERROR(AQ44/(AQ40*AQ11),0),IFERROR((AQ52+AQ55)/(AQ54*AQ11),0))</f>
        <v>0</v>
      </c>
      <c r="AR45" s="251">
        <f>IF(AR7='Base Datos'!$V$21,IFERROR(AR44/(AR40*AR11),0),IFERROR((AR52+AR55)/(AR54*AR11),0))</f>
        <v>0</v>
      </c>
      <c r="AS45" s="251">
        <f>IF(AS7='Base Datos'!$V$21,IFERROR(AS44/(AS40*AS11),0),IFERROR((AS52+AS55)/(AS54*AS11),0))</f>
        <v>0</v>
      </c>
      <c r="AT45" s="251">
        <f>IF(AT7='Base Datos'!$V$21,IFERROR(AT44/(AT40*AT11),0),IFERROR((AT52+AT55)/(AT54*AT11),0))</f>
        <v>0</v>
      </c>
      <c r="AU45" s="251">
        <f>IF(AU7='Base Datos'!$V$21,IFERROR(AU44/(AU40*AU11),0),IFERROR((AU52+AU55)/(AU54*AU11),0))</f>
        <v>0</v>
      </c>
      <c r="AV45" s="251">
        <f>IF(AV7='Base Datos'!$V$21,IFERROR(AV44/(AV40*AV11),0),IFERROR((AV52+AV55)/(AV54*AV11),0))</f>
        <v>0</v>
      </c>
      <c r="AW45" s="251">
        <f>IF(AW7='Base Datos'!$V$21,IFERROR(AW44/(AW40*AW11),0),IFERROR((AW52+AW55)/(AW54*AW11),0))</f>
        <v>0</v>
      </c>
      <c r="AX45" s="251">
        <f>IF(AX7='Base Datos'!$V$21,IFERROR(AX44/(AX40*AX11),0),IFERROR((AX52+AX55)/(AX54*AX11),0))</f>
        <v>0</v>
      </c>
      <c r="AY45" s="251">
        <f>IF(AY7='Base Datos'!$V$21,IFERROR(AY44/(AY40*AY11),0),IFERROR((AY52+AY55)/(AY54*AY11),0))</f>
        <v>0</v>
      </c>
      <c r="AZ45" s="251">
        <f>IF(AZ7='Base Datos'!$V$21,IFERROR(AZ44/(AZ40*AZ11),0),IFERROR((AZ52+AZ55)/(AZ54*AZ11),0))</f>
        <v>0</v>
      </c>
      <c r="BA45" s="251">
        <f>IF(BA7='Base Datos'!$V$21,IFERROR(BA44/(BA40*BA11),0),IFERROR((BA52+BA55)/(BA54*BA11),0))</f>
        <v>0</v>
      </c>
      <c r="BB45" s="251">
        <f>IF(BB7='Base Datos'!$V$21,IFERROR(BB44/(BB40*BB11),0),IFERROR((BB52+BB55)/(BB54*BB11),0))</f>
        <v>0</v>
      </c>
      <c r="BC45" s="251">
        <f>IF(BC7='Base Datos'!$V$21,IFERROR(BC44/(BC40*BC11),0),IFERROR((BC52+BC55)/(BC54*BC11),0))</f>
        <v>0</v>
      </c>
      <c r="BD45" s="251">
        <f>IF(BD7='Base Datos'!$V$21,IFERROR(BD44/(BD40*BD11),0),IFERROR((BD52+BD55)/(BD54*BD11),0))</f>
        <v>0</v>
      </c>
      <c r="BE45" s="251">
        <f>IF(BE7='Base Datos'!$V$21,IFERROR(BE44/(BE40*BE11),0),IFERROR((BE52+BE55)/(BE54*BE11),0))</f>
        <v>0</v>
      </c>
      <c r="BF45" s="251">
        <f>IF(BF7='Base Datos'!$V$21,IFERROR(BF44/(BF40*BF11),0),IFERROR((BF52+BF55)/(BF54*BF11),0))</f>
        <v>0</v>
      </c>
      <c r="BG45" s="251">
        <f>IF(BG7='Base Datos'!$V$21,IFERROR(BG44/(BG40*BG11),0),IFERROR((BG52+BG55)/(BG54*BG11),0))</f>
        <v>0</v>
      </c>
      <c r="BH45" s="251">
        <f>IF(BH7='Base Datos'!$V$21,IFERROR(BH44/(BH40*BH11),0),IFERROR((BH52+BH55)/(BH54*BH11),0))</f>
        <v>0</v>
      </c>
      <c r="BI45" s="251">
        <f>IF(BI7='Base Datos'!$V$21,IFERROR(BI44/(BI40*BI11),0),IFERROR((BI52+BI55)/(BI54*BI11),0))</f>
        <v>0</v>
      </c>
      <c r="BJ45" s="251">
        <f>IF(BJ7='Base Datos'!$V$21,IFERROR(BJ44/(BJ40*BJ11),0),IFERROR((BJ52+BJ55)/(BJ54*BJ11),0))</f>
        <v>0</v>
      </c>
      <c r="BK45" s="251">
        <f>IF(BK7='Base Datos'!$V$21,IFERROR(BK44/(BK40*BK11),0),IFERROR((BK52+BK55)/(BK54*BK11),0))</f>
        <v>0</v>
      </c>
      <c r="BL45" s="251">
        <f>IF(BL7='Base Datos'!$V$21,IFERROR(BL44/(BL40*BL11),0),IFERROR((BL52+BL55)/(BL54*BL11),0))</f>
        <v>0</v>
      </c>
      <c r="BM45" s="251">
        <f>IF(BM7='Base Datos'!$V$21,IFERROR(BM44/(BM40*BM11),0),IFERROR((BM52+BM55)/(BM54*BM11),0))</f>
        <v>0</v>
      </c>
      <c r="BN45" s="251">
        <f>IF(BN7='Base Datos'!$V$21,IFERROR(BN44/(BN40*BN11),0),IFERROR((BN52+BN55)/(BN54*BN11),0))</f>
        <v>0</v>
      </c>
      <c r="BO45" s="251">
        <f>IF(BO7='Base Datos'!$V$21,IFERROR(BO44/(BO40*BO11),0),IFERROR((BO52+BO55)/(BO54*BO11),0))</f>
        <v>0</v>
      </c>
      <c r="BP45" s="251">
        <f>IF(BP7='Base Datos'!$V$21,IFERROR(BP44/(BP40*BP11),0),IFERROR((BP52+BP55)/(BP54*BP11),0))</f>
        <v>0</v>
      </c>
      <c r="BQ45" s="251">
        <f>IF(BQ7='Base Datos'!$V$21,IFERROR(BQ44/(BQ40*BQ11),0),IFERROR((BQ52+BQ55)/(BQ54*BQ11),0))</f>
        <v>0</v>
      </c>
      <c r="BR45" s="251">
        <f>IF(BR7='Base Datos'!$V$21,IFERROR(BR44/(BR40*BR11),0),IFERROR((BR52+BR55)/(BR54*BR11),0))</f>
        <v>0</v>
      </c>
      <c r="BS45" s="251">
        <f>IF(BS7='Base Datos'!$V$21,IFERROR(BS44/(BS40*BS11),0),IFERROR((BS52+BS55)/(BS54*BS11),0))</f>
        <v>0</v>
      </c>
      <c r="BT45" s="251">
        <f>IF(BT7='Base Datos'!$V$21,IFERROR(BT44/(BT40*BT11),0),IFERROR((BT52+BT55)/(BT54*BT11),0))</f>
        <v>0</v>
      </c>
      <c r="BU45" s="251">
        <f>IF(BU7='Base Datos'!$V$21,IFERROR(BU44/(BU40*BU11),0),IFERROR((BU52+BU55)/(BU54*BU11),0))</f>
        <v>0</v>
      </c>
      <c r="BV45" s="251">
        <f>IF(BV7='Base Datos'!$V$21,IFERROR(BV44/(BV40*BV11),0),IFERROR((BV52+BV55)/(BV54*BV11),0))</f>
        <v>0</v>
      </c>
      <c r="BW45" s="251">
        <f>IF(BW7='Base Datos'!$V$21,IFERROR(BW44/(BW40*BW11),0),IFERROR((BW52+BW55)/(BW54*BW11),0))</f>
        <v>0</v>
      </c>
      <c r="BX45" s="251">
        <f>IF(BX7='Base Datos'!$V$21,IFERROR(BX44/(BX40*BX11),0),IFERROR((BX52+BX55)/(BX54*BX11),0))</f>
        <v>0</v>
      </c>
      <c r="BY45" s="251">
        <f>IF(BY7='Base Datos'!$V$21,IFERROR(BY44/(BY40*BY11),0),IFERROR((BY52+BY55)/(BY54*BY11),0))</f>
        <v>0</v>
      </c>
      <c r="BZ45" s="251">
        <f>IF(BZ7='Base Datos'!$V$21,IFERROR(BZ44/(BZ40*BZ11),0),IFERROR((BZ52+BZ55)/(BZ54*BZ11),0))</f>
        <v>0</v>
      </c>
      <c r="CA45" s="251">
        <f>IF(CA7='Base Datos'!$V$21,IFERROR(CA44/(CA40*CA11),0),IFERROR((CA52+CA55)/(CA54*CA11),0))</f>
        <v>0</v>
      </c>
      <c r="CB45" s="251">
        <f>IF(CB7='Base Datos'!$V$21,IFERROR(CB44/(CB40*CB11),0),IFERROR((CB52+CB55)/(CB54*CB11),0))</f>
        <v>0</v>
      </c>
      <c r="CC45" s="251">
        <f>IF(CC7='Base Datos'!$V$21,IFERROR(CC44/(CC40*CC11),0),IFERROR((CC52+CC55)/(CC54*CC11),0))</f>
        <v>0</v>
      </c>
      <c r="CD45" s="251">
        <f>IF(CD7='Base Datos'!$V$21,IFERROR(CD44/(CD40*CD11),0),IFERROR((CD52+CD55)/(CD54*CD11),0))</f>
        <v>0</v>
      </c>
      <c r="CE45" s="251">
        <f>IF(CE7='Base Datos'!$V$21,IFERROR(CE44/(CE40*CE11),0),IFERROR((CE52+CE55)/(CE54*CE11),0))</f>
        <v>0</v>
      </c>
      <c r="CF45" s="251">
        <f>IF(CF7='Base Datos'!$V$21,IFERROR(CF44/(CF40*CF11),0),IFERROR((CF52+CF55)/(CF54*CF11),0))</f>
        <v>0</v>
      </c>
    </row>
    <row r="46" spans="2:84" ht="12" customHeight="1" thickBot="1" x14ac:dyDescent="0.35">
      <c r="C46" s="763"/>
      <c r="D46" s="756"/>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row>
    <row r="47" spans="2:84" ht="15" customHeight="1" thickBot="1" x14ac:dyDescent="0.35">
      <c r="C47" s="976" t="s">
        <v>191</v>
      </c>
      <c r="D47" s="239" t="s">
        <v>182</v>
      </c>
      <c r="E47" s="251">
        <f>+E212</f>
        <v>0</v>
      </c>
      <c r="F47" s="251">
        <f t="shared" ref="F47:BQ47" si="40">+F212</f>
        <v>0</v>
      </c>
      <c r="G47" s="251">
        <f t="shared" si="40"/>
        <v>0</v>
      </c>
      <c r="H47" s="251">
        <f t="shared" si="40"/>
        <v>0</v>
      </c>
      <c r="I47" s="251">
        <f t="shared" si="40"/>
        <v>0</v>
      </c>
      <c r="J47" s="251">
        <f t="shared" si="40"/>
        <v>0</v>
      </c>
      <c r="K47" s="251">
        <f t="shared" si="40"/>
        <v>63.408190224570667</v>
      </c>
      <c r="L47" s="251">
        <f t="shared" si="40"/>
        <v>63.408190224570667</v>
      </c>
      <c r="M47" s="251">
        <f t="shared" si="40"/>
        <v>52.840158520475555</v>
      </c>
      <c r="N47" s="251">
        <f t="shared" si="40"/>
        <v>50.726552179656537</v>
      </c>
      <c r="O47" s="251">
        <f t="shared" si="40"/>
        <v>0</v>
      </c>
      <c r="P47" s="251">
        <f t="shared" si="40"/>
        <v>0</v>
      </c>
      <c r="Q47" s="251">
        <f t="shared" si="40"/>
        <v>0</v>
      </c>
      <c r="R47" s="251">
        <f t="shared" si="40"/>
        <v>0</v>
      </c>
      <c r="S47" s="251">
        <f t="shared" si="40"/>
        <v>0</v>
      </c>
      <c r="T47" s="251">
        <f t="shared" si="40"/>
        <v>0</v>
      </c>
      <c r="U47" s="251">
        <f t="shared" si="40"/>
        <v>0</v>
      </c>
      <c r="V47" s="251">
        <f t="shared" si="40"/>
        <v>0</v>
      </c>
      <c r="W47" s="251">
        <f t="shared" si="40"/>
        <v>0</v>
      </c>
      <c r="X47" s="251">
        <f t="shared" si="40"/>
        <v>0</v>
      </c>
      <c r="Y47" s="251">
        <f t="shared" si="40"/>
        <v>0</v>
      </c>
      <c r="Z47" s="251">
        <f t="shared" si="40"/>
        <v>0</v>
      </c>
      <c r="AA47" s="251">
        <f t="shared" si="40"/>
        <v>0</v>
      </c>
      <c r="AB47" s="251">
        <f t="shared" si="40"/>
        <v>0</v>
      </c>
      <c r="AC47" s="251">
        <f t="shared" si="40"/>
        <v>0</v>
      </c>
      <c r="AD47" s="251">
        <f t="shared" si="40"/>
        <v>0</v>
      </c>
      <c r="AE47" s="251">
        <f t="shared" si="40"/>
        <v>0</v>
      </c>
      <c r="AF47" s="251">
        <f t="shared" si="40"/>
        <v>0</v>
      </c>
      <c r="AG47" s="251">
        <f t="shared" si="40"/>
        <v>0</v>
      </c>
      <c r="AH47" s="251">
        <f t="shared" si="40"/>
        <v>0</v>
      </c>
      <c r="AI47" s="251">
        <f t="shared" si="40"/>
        <v>0</v>
      </c>
      <c r="AJ47" s="251">
        <f t="shared" si="40"/>
        <v>0</v>
      </c>
      <c r="AK47" s="251">
        <f t="shared" si="40"/>
        <v>0</v>
      </c>
      <c r="AL47" s="251">
        <f t="shared" si="40"/>
        <v>0</v>
      </c>
      <c r="AM47" s="251">
        <f t="shared" si="40"/>
        <v>0</v>
      </c>
      <c r="AN47" s="251">
        <f t="shared" si="40"/>
        <v>0</v>
      </c>
      <c r="AO47" s="251">
        <f t="shared" si="40"/>
        <v>0</v>
      </c>
      <c r="AP47" s="251">
        <f t="shared" si="40"/>
        <v>0</v>
      </c>
      <c r="AQ47" s="251">
        <f t="shared" si="40"/>
        <v>0</v>
      </c>
      <c r="AR47" s="251">
        <f t="shared" si="40"/>
        <v>0</v>
      </c>
      <c r="AS47" s="251">
        <f t="shared" si="40"/>
        <v>0</v>
      </c>
      <c r="AT47" s="251">
        <f t="shared" si="40"/>
        <v>0</v>
      </c>
      <c r="AU47" s="251">
        <f t="shared" si="40"/>
        <v>0</v>
      </c>
      <c r="AV47" s="251">
        <f t="shared" si="40"/>
        <v>0</v>
      </c>
      <c r="AW47" s="251">
        <f t="shared" si="40"/>
        <v>0</v>
      </c>
      <c r="AX47" s="251">
        <f t="shared" si="40"/>
        <v>0</v>
      </c>
      <c r="AY47" s="251">
        <f t="shared" si="40"/>
        <v>0</v>
      </c>
      <c r="AZ47" s="251">
        <f t="shared" si="40"/>
        <v>0</v>
      </c>
      <c r="BA47" s="251">
        <f t="shared" si="40"/>
        <v>0</v>
      </c>
      <c r="BB47" s="251">
        <f t="shared" si="40"/>
        <v>0</v>
      </c>
      <c r="BC47" s="251">
        <f t="shared" si="40"/>
        <v>0</v>
      </c>
      <c r="BD47" s="251">
        <f t="shared" si="40"/>
        <v>0</v>
      </c>
      <c r="BE47" s="251">
        <f t="shared" si="40"/>
        <v>0</v>
      </c>
      <c r="BF47" s="251">
        <f t="shared" si="40"/>
        <v>0</v>
      </c>
      <c r="BG47" s="251">
        <f t="shared" si="40"/>
        <v>0</v>
      </c>
      <c r="BH47" s="251">
        <f t="shared" si="40"/>
        <v>0</v>
      </c>
      <c r="BI47" s="251">
        <f t="shared" si="40"/>
        <v>0</v>
      </c>
      <c r="BJ47" s="251">
        <f t="shared" si="40"/>
        <v>0</v>
      </c>
      <c r="BK47" s="251">
        <f t="shared" si="40"/>
        <v>0</v>
      </c>
      <c r="BL47" s="251">
        <f t="shared" si="40"/>
        <v>0</v>
      </c>
      <c r="BM47" s="251">
        <f t="shared" si="40"/>
        <v>0</v>
      </c>
      <c r="BN47" s="251">
        <f t="shared" si="40"/>
        <v>0</v>
      </c>
      <c r="BO47" s="251">
        <f t="shared" si="40"/>
        <v>0</v>
      </c>
      <c r="BP47" s="251">
        <f t="shared" si="40"/>
        <v>0</v>
      </c>
      <c r="BQ47" s="251">
        <f t="shared" si="40"/>
        <v>0</v>
      </c>
      <c r="BR47" s="251">
        <f t="shared" ref="BR47:CF47" si="41">+BR212</f>
        <v>0</v>
      </c>
      <c r="BS47" s="251">
        <f t="shared" si="41"/>
        <v>0</v>
      </c>
      <c r="BT47" s="251">
        <f t="shared" si="41"/>
        <v>0</v>
      </c>
      <c r="BU47" s="251">
        <f t="shared" si="41"/>
        <v>0</v>
      </c>
      <c r="BV47" s="251">
        <f t="shared" si="41"/>
        <v>0</v>
      </c>
      <c r="BW47" s="251">
        <f t="shared" si="41"/>
        <v>0</v>
      </c>
      <c r="BX47" s="251">
        <f t="shared" si="41"/>
        <v>0</v>
      </c>
      <c r="BY47" s="251">
        <f t="shared" si="41"/>
        <v>0</v>
      </c>
      <c r="BZ47" s="251">
        <f t="shared" si="41"/>
        <v>0</v>
      </c>
      <c r="CA47" s="251">
        <f t="shared" si="41"/>
        <v>0</v>
      </c>
      <c r="CB47" s="251">
        <f t="shared" si="41"/>
        <v>0</v>
      </c>
      <c r="CC47" s="251">
        <f t="shared" si="41"/>
        <v>0</v>
      </c>
      <c r="CD47" s="251">
        <f t="shared" si="41"/>
        <v>0</v>
      </c>
      <c r="CE47" s="251">
        <f t="shared" si="41"/>
        <v>0</v>
      </c>
      <c r="CF47" s="251">
        <f t="shared" si="41"/>
        <v>0</v>
      </c>
    </row>
    <row r="48" spans="2:84" ht="15" customHeight="1" thickBot="1" x14ac:dyDescent="0.35">
      <c r="C48" s="976"/>
      <c r="D48" s="233" t="s">
        <v>184</v>
      </c>
      <c r="E48" s="251">
        <f>+IFERROR((E24-E22)/(E24-E23)*E47,0)</f>
        <v>0</v>
      </c>
      <c r="F48" s="251">
        <f t="shared" ref="F48:BQ48" si="42">+IFERROR((F24-F22)/(F24-F23)*F47,0)</f>
        <v>0</v>
      </c>
      <c r="G48" s="251">
        <f t="shared" si="42"/>
        <v>0</v>
      </c>
      <c r="H48" s="251">
        <f t="shared" si="42"/>
        <v>0</v>
      </c>
      <c r="I48" s="251">
        <f t="shared" si="42"/>
        <v>0</v>
      </c>
      <c r="J48" s="251">
        <f t="shared" si="42"/>
        <v>0</v>
      </c>
      <c r="K48" s="251">
        <f t="shared" si="42"/>
        <v>60.525999759817459</v>
      </c>
      <c r="L48" s="251">
        <f t="shared" si="42"/>
        <v>60.525999759817459</v>
      </c>
      <c r="M48" s="251">
        <f t="shared" si="42"/>
        <v>49.467382444700519</v>
      </c>
      <c r="N48" s="251">
        <f t="shared" si="42"/>
        <v>47.488687146912504</v>
      </c>
      <c r="O48" s="251">
        <f t="shared" si="42"/>
        <v>0</v>
      </c>
      <c r="P48" s="251">
        <f t="shared" si="42"/>
        <v>0</v>
      </c>
      <c r="Q48" s="251">
        <f t="shared" si="42"/>
        <v>0</v>
      </c>
      <c r="R48" s="251">
        <f t="shared" si="42"/>
        <v>0</v>
      </c>
      <c r="S48" s="251">
        <f t="shared" si="42"/>
        <v>0</v>
      </c>
      <c r="T48" s="251">
        <f t="shared" si="42"/>
        <v>0</v>
      </c>
      <c r="U48" s="251">
        <f t="shared" si="42"/>
        <v>0</v>
      </c>
      <c r="V48" s="251">
        <f t="shared" si="42"/>
        <v>0</v>
      </c>
      <c r="W48" s="251">
        <f t="shared" si="42"/>
        <v>0</v>
      </c>
      <c r="X48" s="251">
        <f t="shared" si="42"/>
        <v>0</v>
      </c>
      <c r="Y48" s="251">
        <f t="shared" si="42"/>
        <v>0</v>
      </c>
      <c r="Z48" s="251">
        <f t="shared" si="42"/>
        <v>0</v>
      </c>
      <c r="AA48" s="251">
        <f t="shared" si="42"/>
        <v>0</v>
      </c>
      <c r="AB48" s="251">
        <f t="shared" si="42"/>
        <v>0</v>
      </c>
      <c r="AC48" s="251">
        <f t="shared" si="42"/>
        <v>0</v>
      </c>
      <c r="AD48" s="251">
        <f t="shared" si="42"/>
        <v>0</v>
      </c>
      <c r="AE48" s="251">
        <f t="shared" si="42"/>
        <v>0</v>
      </c>
      <c r="AF48" s="251">
        <f t="shared" si="42"/>
        <v>0</v>
      </c>
      <c r="AG48" s="251">
        <f t="shared" si="42"/>
        <v>0</v>
      </c>
      <c r="AH48" s="251">
        <f t="shared" si="42"/>
        <v>0</v>
      </c>
      <c r="AI48" s="251">
        <f t="shared" si="42"/>
        <v>0</v>
      </c>
      <c r="AJ48" s="251">
        <f t="shared" si="42"/>
        <v>0</v>
      </c>
      <c r="AK48" s="251">
        <f t="shared" si="42"/>
        <v>0</v>
      </c>
      <c r="AL48" s="251">
        <f t="shared" si="42"/>
        <v>0</v>
      </c>
      <c r="AM48" s="251">
        <f t="shared" si="42"/>
        <v>0</v>
      </c>
      <c r="AN48" s="251">
        <f t="shared" si="42"/>
        <v>0</v>
      </c>
      <c r="AO48" s="251">
        <f t="shared" si="42"/>
        <v>0</v>
      </c>
      <c r="AP48" s="251">
        <f t="shared" si="42"/>
        <v>0</v>
      </c>
      <c r="AQ48" s="251">
        <f t="shared" si="42"/>
        <v>0</v>
      </c>
      <c r="AR48" s="251">
        <f t="shared" si="42"/>
        <v>0</v>
      </c>
      <c r="AS48" s="251">
        <f t="shared" si="42"/>
        <v>0</v>
      </c>
      <c r="AT48" s="251">
        <f t="shared" si="42"/>
        <v>0</v>
      </c>
      <c r="AU48" s="251">
        <f t="shared" si="42"/>
        <v>0</v>
      </c>
      <c r="AV48" s="251">
        <f t="shared" si="42"/>
        <v>0</v>
      </c>
      <c r="AW48" s="251">
        <f t="shared" si="42"/>
        <v>0</v>
      </c>
      <c r="AX48" s="251">
        <f t="shared" si="42"/>
        <v>0</v>
      </c>
      <c r="AY48" s="251">
        <f t="shared" si="42"/>
        <v>0</v>
      </c>
      <c r="AZ48" s="251">
        <f t="shared" si="42"/>
        <v>0</v>
      </c>
      <c r="BA48" s="251">
        <f t="shared" si="42"/>
        <v>0</v>
      </c>
      <c r="BB48" s="251">
        <f t="shared" si="42"/>
        <v>0</v>
      </c>
      <c r="BC48" s="251">
        <f t="shared" si="42"/>
        <v>0</v>
      </c>
      <c r="BD48" s="251">
        <f t="shared" si="42"/>
        <v>0</v>
      </c>
      <c r="BE48" s="251">
        <f t="shared" si="42"/>
        <v>0</v>
      </c>
      <c r="BF48" s="251">
        <f t="shared" si="42"/>
        <v>0</v>
      </c>
      <c r="BG48" s="251">
        <f t="shared" si="42"/>
        <v>0</v>
      </c>
      <c r="BH48" s="251">
        <f t="shared" si="42"/>
        <v>0</v>
      </c>
      <c r="BI48" s="251">
        <f t="shared" si="42"/>
        <v>0</v>
      </c>
      <c r="BJ48" s="251">
        <f t="shared" si="42"/>
        <v>0</v>
      </c>
      <c r="BK48" s="251">
        <f t="shared" si="42"/>
        <v>0</v>
      </c>
      <c r="BL48" s="251">
        <f t="shared" si="42"/>
        <v>0</v>
      </c>
      <c r="BM48" s="251">
        <f t="shared" si="42"/>
        <v>0</v>
      </c>
      <c r="BN48" s="251">
        <f t="shared" si="42"/>
        <v>0</v>
      </c>
      <c r="BO48" s="251">
        <f t="shared" si="42"/>
        <v>0</v>
      </c>
      <c r="BP48" s="251">
        <f t="shared" si="42"/>
        <v>0</v>
      </c>
      <c r="BQ48" s="251">
        <f t="shared" si="42"/>
        <v>0</v>
      </c>
      <c r="BR48" s="251">
        <f t="shared" ref="BR48:CF48" si="43">+IFERROR((BR24-BR22)/(BR24-BR23)*BR47,0)</f>
        <v>0</v>
      </c>
      <c r="BS48" s="251">
        <f t="shared" si="43"/>
        <v>0</v>
      </c>
      <c r="BT48" s="251">
        <f t="shared" si="43"/>
        <v>0</v>
      </c>
      <c r="BU48" s="251">
        <f t="shared" si="43"/>
        <v>0</v>
      </c>
      <c r="BV48" s="251">
        <f t="shared" si="43"/>
        <v>0</v>
      </c>
      <c r="BW48" s="251">
        <f t="shared" si="43"/>
        <v>0</v>
      </c>
      <c r="BX48" s="251">
        <f t="shared" si="43"/>
        <v>0</v>
      </c>
      <c r="BY48" s="251">
        <f t="shared" si="43"/>
        <v>0</v>
      </c>
      <c r="BZ48" s="251">
        <f t="shared" si="43"/>
        <v>0</v>
      </c>
      <c r="CA48" s="251">
        <f t="shared" si="43"/>
        <v>0</v>
      </c>
      <c r="CB48" s="251">
        <f t="shared" si="43"/>
        <v>0</v>
      </c>
      <c r="CC48" s="251">
        <f t="shared" si="43"/>
        <v>0</v>
      </c>
      <c r="CD48" s="251">
        <f t="shared" si="43"/>
        <v>0</v>
      </c>
      <c r="CE48" s="251">
        <f t="shared" si="43"/>
        <v>0</v>
      </c>
      <c r="CF48" s="251">
        <f t="shared" si="43"/>
        <v>0</v>
      </c>
    </row>
    <row r="49" spans="1:84" ht="15" customHeight="1" thickBot="1" x14ac:dyDescent="0.35">
      <c r="C49" s="976"/>
      <c r="D49" s="233" t="s">
        <v>183</v>
      </c>
      <c r="E49" s="251">
        <f>IF(E48=0,0,IFERROR(E47-E48,0))</f>
        <v>0</v>
      </c>
      <c r="F49" s="251">
        <f t="shared" ref="F49:BQ49" si="44">IF(F48=0,0,IFERROR(F47-F48,0))</f>
        <v>0</v>
      </c>
      <c r="G49" s="251">
        <f t="shared" si="44"/>
        <v>0</v>
      </c>
      <c r="H49" s="251">
        <f t="shared" si="44"/>
        <v>0</v>
      </c>
      <c r="I49" s="251">
        <f t="shared" si="44"/>
        <v>0</v>
      </c>
      <c r="J49" s="251">
        <f t="shared" si="44"/>
        <v>0</v>
      </c>
      <c r="K49" s="251">
        <f t="shared" si="44"/>
        <v>2.8821904647532079</v>
      </c>
      <c r="L49" s="251">
        <f t="shared" si="44"/>
        <v>2.8821904647532079</v>
      </c>
      <c r="M49" s="251">
        <f t="shared" si="44"/>
        <v>3.372776075775036</v>
      </c>
      <c r="N49" s="251">
        <f t="shared" si="44"/>
        <v>3.2378650327440326</v>
      </c>
      <c r="O49" s="251">
        <f t="shared" si="44"/>
        <v>0</v>
      </c>
      <c r="P49" s="251">
        <f t="shared" si="44"/>
        <v>0</v>
      </c>
      <c r="Q49" s="251">
        <f t="shared" si="44"/>
        <v>0</v>
      </c>
      <c r="R49" s="251">
        <f t="shared" si="44"/>
        <v>0</v>
      </c>
      <c r="S49" s="251">
        <f t="shared" si="44"/>
        <v>0</v>
      </c>
      <c r="T49" s="251">
        <f t="shared" si="44"/>
        <v>0</v>
      </c>
      <c r="U49" s="251">
        <f t="shared" si="44"/>
        <v>0</v>
      </c>
      <c r="V49" s="251">
        <f t="shared" si="44"/>
        <v>0</v>
      </c>
      <c r="W49" s="251">
        <f t="shared" si="44"/>
        <v>0</v>
      </c>
      <c r="X49" s="251">
        <f t="shared" si="44"/>
        <v>0</v>
      </c>
      <c r="Y49" s="251">
        <f t="shared" si="44"/>
        <v>0</v>
      </c>
      <c r="Z49" s="251">
        <f t="shared" si="44"/>
        <v>0</v>
      </c>
      <c r="AA49" s="251">
        <f t="shared" si="44"/>
        <v>0</v>
      </c>
      <c r="AB49" s="251">
        <f t="shared" si="44"/>
        <v>0</v>
      </c>
      <c r="AC49" s="251">
        <f t="shared" si="44"/>
        <v>0</v>
      </c>
      <c r="AD49" s="251">
        <f t="shared" si="44"/>
        <v>0</v>
      </c>
      <c r="AE49" s="251">
        <f t="shared" si="44"/>
        <v>0</v>
      </c>
      <c r="AF49" s="251">
        <f t="shared" si="44"/>
        <v>0</v>
      </c>
      <c r="AG49" s="251">
        <f t="shared" si="44"/>
        <v>0</v>
      </c>
      <c r="AH49" s="251">
        <f t="shared" si="44"/>
        <v>0</v>
      </c>
      <c r="AI49" s="251">
        <f t="shared" si="44"/>
        <v>0</v>
      </c>
      <c r="AJ49" s="251">
        <f t="shared" si="44"/>
        <v>0</v>
      </c>
      <c r="AK49" s="251">
        <f t="shared" si="44"/>
        <v>0</v>
      </c>
      <c r="AL49" s="251">
        <f t="shared" si="44"/>
        <v>0</v>
      </c>
      <c r="AM49" s="251">
        <f t="shared" si="44"/>
        <v>0</v>
      </c>
      <c r="AN49" s="251">
        <f t="shared" si="44"/>
        <v>0</v>
      </c>
      <c r="AO49" s="251">
        <f t="shared" si="44"/>
        <v>0</v>
      </c>
      <c r="AP49" s="251">
        <f t="shared" si="44"/>
        <v>0</v>
      </c>
      <c r="AQ49" s="251">
        <f t="shared" si="44"/>
        <v>0</v>
      </c>
      <c r="AR49" s="251">
        <f t="shared" si="44"/>
        <v>0</v>
      </c>
      <c r="AS49" s="251">
        <f t="shared" si="44"/>
        <v>0</v>
      </c>
      <c r="AT49" s="251">
        <f t="shared" si="44"/>
        <v>0</v>
      </c>
      <c r="AU49" s="251">
        <f t="shared" si="44"/>
        <v>0</v>
      </c>
      <c r="AV49" s="251">
        <f t="shared" si="44"/>
        <v>0</v>
      </c>
      <c r="AW49" s="251">
        <f t="shared" si="44"/>
        <v>0</v>
      </c>
      <c r="AX49" s="251">
        <f t="shared" si="44"/>
        <v>0</v>
      </c>
      <c r="AY49" s="251">
        <f t="shared" si="44"/>
        <v>0</v>
      </c>
      <c r="AZ49" s="251">
        <f t="shared" si="44"/>
        <v>0</v>
      </c>
      <c r="BA49" s="251">
        <f t="shared" si="44"/>
        <v>0</v>
      </c>
      <c r="BB49" s="251">
        <f t="shared" si="44"/>
        <v>0</v>
      </c>
      <c r="BC49" s="251">
        <f t="shared" si="44"/>
        <v>0</v>
      </c>
      <c r="BD49" s="251">
        <f t="shared" si="44"/>
        <v>0</v>
      </c>
      <c r="BE49" s="251">
        <f t="shared" si="44"/>
        <v>0</v>
      </c>
      <c r="BF49" s="251">
        <f t="shared" si="44"/>
        <v>0</v>
      </c>
      <c r="BG49" s="251">
        <f t="shared" si="44"/>
        <v>0</v>
      </c>
      <c r="BH49" s="251">
        <f t="shared" si="44"/>
        <v>0</v>
      </c>
      <c r="BI49" s="251">
        <f t="shared" si="44"/>
        <v>0</v>
      </c>
      <c r="BJ49" s="251">
        <f t="shared" si="44"/>
        <v>0</v>
      </c>
      <c r="BK49" s="251">
        <f t="shared" si="44"/>
        <v>0</v>
      </c>
      <c r="BL49" s="251">
        <f t="shared" si="44"/>
        <v>0</v>
      </c>
      <c r="BM49" s="251">
        <f t="shared" si="44"/>
        <v>0</v>
      </c>
      <c r="BN49" s="251">
        <f t="shared" si="44"/>
        <v>0</v>
      </c>
      <c r="BO49" s="251">
        <f t="shared" si="44"/>
        <v>0</v>
      </c>
      <c r="BP49" s="251">
        <f t="shared" si="44"/>
        <v>0</v>
      </c>
      <c r="BQ49" s="251">
        <f t="shared" si="44"/>
        <v>0</v>
      </c>
      <c r="BR49" s="251">
        <f t="shared" ref="BR49:CF49" si="45">IF(BR48=0,0,IFERROR(BR47-BR48,0))</f>
        <v>0</v>
      </c>
      <c r="BS49" s="251">
        <f t="shared" si="45"/>
        <v>0</v>
      </c>
      <c r="BT49" s="251">
        <f t="shared" si="45"/>
        <v>0</v>
      </c>
      <c r="BU49" s="251">
        <f t="shared" si="45"/>
        <v>0</v>
      </c>
      <c r="BV49" s="251">
        <f t="shared" si="45"/>
        <v>0</v>
      </c>
      <c r="BW49" s="251">
        <f t="shared" si="45"/>
        <v>0</v>
      </c>
      <c r="BX49" s="251">
        <f t="shared" si="45"/>
        <v>0</v>
      </c>
      <c r="BY49" s="251">
        <f t="shared" si="45"/>
        <v>0</v>
      </c>
      <c r="BZ49" s="251">
        <f t="shared" si="45"/>
        <v>0</v>
      </c>
      <c r="CA49" s="251">
        <f t="shared" si="45"/>
        <v>0</v>
      </c>
      <c r="CB49" s="251">
        <f t="shared" si="45"/>
        <v>0</v>
      </c>
      <c r="CC49" s="251">
        <f t="shared" si="45"/>
        <v>0</v>
      </c>
      <c r="CD49" s="251">
        <f t="shared" si="45"/>
        <v>0</v>
      </c>
      <c r="CE49" s="251">
        <f t="shared" si="45"/>
        <v>0</v>
      </c>
      <c r="CF49" s="251">
        <f t="shared" si="45"/>
        <v>0</v>
      </c>
    </row>
    <row r="50" spans="1:84" ht="12" customHeight="1" thickBot="1" x14ac:dyDescent="0.35">
      <c r="B50" s="700">
        <v>1</v>
      </c>
      <c r="C50" s="762"/>
      <c r="D50" s="756"/>
      <c r="E50" s="701">
        <v>1</v>
      </c>
      <c r="F50" s="701">
        <v>2</v>
      </c>
      <c r="G50" s="701">
        <v>3</v>
      </c>
      <c r="H50" s="701">
        <v>4</v>
      </c>
      <c r="I50" s="701">
        <v>5</v>
      </c>
      <c r="J50" s="701">
        <v>6</v>
      </c>
      <c r="K50" s="701">
        <v>7</v>
      </c>
      <c r="L50" s="701">
        <v>8</v>
      </c>
      <c r="M50" s="701">
        <v>9</v>
      </c>
      <c r="N50" s="701">
        <v>10</v>
      </c>
      <c r="O50" s="701">
        <v>11</v>
      </c>
      <c r="P50" s="701">
        <v>12</v>
      </c>
      <c r="Q50" s="701">
        <v>13</v>
      </c>
      <c r="R50" s="701">
        <v>14</v>
      </c>
      <c r="S50" s="701">
        <v>15</v>
      </c>
      <c r="T50" s="701">
        <v>16</v>
      </c>
      <c r="U50" s="701">
        <v>17</v>
      </c>
      <c r="V50" s="701">
        <v>18</v>
      </c>
      <c r="W50" s="701">
        <v>19</v>
      </c>
      <c r="X50" s="701">
        <v>20</v>
      </c>
      <c r="Y50" s="701">
        <v>21</v>
      </c>
      <c r="Z50" s="701">
        <v>22</v>
      </c>
      <c r="AA50" s="701">
        <v>23</v>
      </c>
      <c r="AB50" s="701">
        <v>24</v>
      </c>
      <c r="AC50" s="701">
        <v>25</v>
      </c>
      <c r="AD50" s="701">
        <v>26</v>
      </c>
      <c r="AE50" s="701">
        <v>27</v>
      </c>
      <c r="AF50" s="701">
        <v>28</v>
      </c>
      <c r="AG50" s="701">
        <v>29</v>
      </c>
      <c r="AH50" s="701">
        <v>30</v>
      </c>
      <c r="AI50" s="701">
        <v>31</v>
      </c>
      <c r="AJ50" s="701">
        <v>32</v>
      </c>
      <c r="AK50" s="701">
        <v>33</v>
      </c>
      <c r="AL50" s="701">
        <v>34</v>
      </c>
      <c r="AM50" s="701">
        <v>35</v>
      </c>
      <c r="AN50" s="701">
        <v>36</v>
      </c>
      <c r="AO50" s="701">
        <v>37</v>
      </c>
      <c r="AP50" s="701">
        <v>38</v>
      </c>
      <c r="AQ50" s="701">
        <v>39</v>
      </c>
      <c r="AR50" s="701">
        <v>40</v>
      </c>
      <c r="AS50" s="701">
        <v>41</v>
      </c>
      <c r="AT50" s="701">
        <v>42</v>
      </c>
      <c r="AU50" s="701">
        <v>43</v>
      </c>
      <c r="AV50" s="701">
        <v>44</v>
      </c>
      <c r="AW50" s="701">
        <v>45</v>
      </c>
      <c r="AX50" s="701">
        <v>46</v>
      </c>
      <c r="AY50" s="701">
        <v>47</v>
      </c>
      <c r="AZ50" s="701">
        <v>48</v>
      </c>
      <c r="BA50" s="701">
        <v>49</v>
      </c>
      <c r="BB50" s="701">
        <v>50</v>
      </c>
      <c r="BC50" s="701">
        <v>51</v>
      </c>
      <c r="BD50" s="701">
        <v>52</v>
      </c>
      <c r="BE50" s="701">
        <v>53</v>
      </c>
      <c r="BF50" s="701">
        <v>54</v>
      </c>
      <c r="BG50" s="701">
        <v>55</v>
      </c>
      <c r="BH50" s="701">
        <v>56</v>
      </c>
      <c r="BI50" s="701">
        <v>57</v>
      </c>
      <c r="BJ50" s="701">
        <v>58</v>
      </c>
      <c r="BK50" s="701">
        <v>59</v>
      </c>
      <c r="BL50" s="701">
        <v>60</v>
      </c>
      <c r="BM50" s="701">
        <v>61</v>
      </c>
      <c r="BN50" s="701">
        <v>62</v>
      </c>
      <c r="BO50" s="701">
        <v>63</v>
      </c>
      <c r="BP50" s="701">
        <v>64</v>
      </c>
      <c r="BQ50" s="701">
        <v>65</v>
      </c>
      <c r="BR50" s="701">
        <v>66</v>
      </c>
      <c r="BS50" s="701">
        <v>67</v>
      </c>
      <c r="BT50" s="701">
        <v>68</v>
      </c>
      <c r="BU50" s="701">
        <v>69</v>
      </c>
      <c r="BV50" s="701">
        <v>70</v>
      </c>
      <c r="BW50" s="701">
        <v>71</v>
      </c>
      <c r="BX50" s="701">
        <v>72</v>
      </c>
      <c r="BY50" s="701">
        <v>73</v>
      </c>
      <c r="BZ50" s="701">
        <v>74</v>
      </c>
      <c r="CA50" s="701">
        <v>75</v>
      </c>
      <c r="CB50" s="701">
        <v>76</v>
      </c>
      <c r="CC50" s="701">
        <v>77</v>
      </c>
      <c r="CD50" s="701">
        <v>78</v>
      </c>
      <c r="CE50" s="701">
        <v>79</v>
      </c>
      <c r="CF50" s="701">
        <v>80</v>
      </c>
    </row>
    <row r="51" spans="1:84" ht="15" customHeight="1" thickBot="1" x14ac:dyDescent="0.35">
      <c r="B51" s="700">
        <v>2</v>
      </c>
      <c r="C51" s="980" t="s">
        <v>282</v>
      </c>
      <c r="D51" s="263" t="s">
        <v>185</v>
      </c>
      <c r="E51" s="249">
        <f>+IF(E7='Base Datos'!$V$21,IFERROR(E39/E19*1000,0),IFERROR(E49*3.78*60,0))</f>
        <v>0</v>
      </c>
      <c r="F51" s="249">
        <f>+IF(F7='Base Datos'!$V$21,IFERROR(F39/F19*1000,0),IFERROR(F49*3.78*60,0))</f>
        <v>0</v>
      </c>
      <c r="G51" s="249">
        <f>+IF(G7='Base Datos'!$V$21,IFERROR(G39/G19*1000,0),IFERROR(G49*3.78*60,0))</f>
        <v>0</v>
      </c>
      <c r="H51" s="249">
        <f>+IF(H7='Base Datos'!$V$21,IFERROR(H39/H19*1000,0),IFERROR(H49*3.78*60,0))</f>
        <v>0</v>
      </c>
      <c r="I51" s="249">
        <f>+IF(I7='Base Datos'!$V$21,IFERROR(I39/I19*1000,0),IFERROR(I49*3.78*60,0))</f>
        <v>0</v>
      </c>
      <c r="J51" s="249">
        <f>+IF(J7='Base Datos'!$V$21,IFERROR(J39/J19*1000,0),IFERROR(J49*3.78*60,0))</f>
        <v>42.610303030303029</v>
      </c>
      <c r="K51" s="249">
        <f>+IF(K7='Base Datos'!$V$21,IFERROR(K39/K19*1000,0),IFERROR(K49*3.78*60,0))</f>
        <v>72.508996212121204</v>
      </c>
      <c r="L51" s="249">
        <f>+IF(L7='Base Datos'!$V$21,IFERROR(L39/L19*1000,0),IFERROR(L49*3.78*60,0))</f>
        <v>107.04763257575756</v>
      </c>
      <c r="M51" s="249">
        <f>+IF(M7='Base Datos'!$V$21,IFERROR(M39/M19*1000,0),IFERROR(M49*3.78*60,0))</f>
        <v>163.47339015151516</v>
      </c>
      <c r="N51" s="249">
        <f>+IF(N7='Base Datos'!$V$21,IFERROR(N39/N19*1000,0),IFERROR(N49*3.78*60,0))</f>
        <v>59.031178977272724</v>
      </c>
      <c r="O51" s="249">
        <f>+IF(O7='Base Datos'!$V$21,IFERROR(O39/O19*1000,0),IFERROR(O49*3.78*60,0))</f>
        <v>0</v>
      </c>
      <c r="P51" s="249">
        <f>+IF(P7='Base Datos'!$V$21,IFERROR(P39/P19*1000,0),IFERROR(P49*3.78*60,0))</f>
        <v>0</v>
      </c>
      <c r="Q51" s="249">
        <f>+IF(Q7='Base Datos'!$V$21,IFERROR(Q39/Q19*1000,0),IFERROR(Q49*3.78*60,0))</f>
        <v>0</v>
      </c>
      <c r="R51" s="249">
        <f>+IF(R7='Base Datos'!$V$21,IFERROR(R39/R19*1000,0),IFERROR(R49*3.78*60,0))</f>
        <v>0</v>
      </c>
      <c r="S51" s="249">
        <f>+IF(S7='Base Datos'!$V$21,IFERROR(S39/S19*1000,0),IFERROR(S49*3.78*60,0))</f>
        <v>0</v>
      </c>
      <c r="T51" s="249">
        <f>+IF(T7='Base Datos'!$V$21,IFERROR(T39/T19*1000,0),IFERROR(T49*3.78*60,0))</f>
        <v>0</v>
      </c>
      <c r="U51" s="249">
        <f>+IF(U7='Base Datos'!$V$21,IFERROR(U39/U19*1000,0),IFERROR(U49*3.78*60,0))</f>
        <v>0</v>
      </c>
      <c r="V51" s="249">
        <f>+IF(V7='Base Datos'!$V$21,IFERROR(V39/V19*1000,0),IFERROR(V49*3.78*60,0))</f>
        <v>0</v>
      </c>
      <c r="W51" s="249">
        <f>+IF(W7='Base Datos'!$V$21,IFERROR(W39/W19*1000,0),IFERROR(W49*3.78*60,0))</f>
        <v>0</v>
      </c>
      <c r="X51" s="249">
        <f>+IF(X7='Base Datos'!$V$21,IFERROR(X39/X19*1000,0),IFERROR(X49*3.78*60,0))</f>
        <v>0</v>
      </c>
      <c r="Y51" s="249">
        <f>+IF(Y7='Base Datos'!$V$21,IFERROR(Y39/Y19*1000,0),IFERROR(Y49*3.78*60,0))</f>
        <v>0</v>
      </c>
      <c r="Z51" s="249">
        <f>+IF(Z7='Base Datos'!$V$21,IFERROR(Z39/Z19*1000,0),IFERROR(Z49*3.78*60,0))</f>
        <v>0</v>
      </c>
      <c r="AA51" s="249">
        <f>+IF(AA7='Base Datos'!$V$21,IFERROR(AA39/AA19*1000,0),IFERROR(AA49*3.78*60,0))</f>
        <v>0</v>
      </c>
      <c r="AB51" s="249">
        <f>+IF(AB7='Base Datos'!$V$21,IFERROR(AB39/AB19*1000,0),IFERROR(AB49*3.78*60,0))</f>
        <v>0</v>
      </c>
      <c r="AC51" s="249">
        <f>+IF(AC7='Base Datos'!$V$21,IFERROR(AC39/AC19*1000,0),IFERROR(AC49*3.78*60,0))</f>
        <v>0</v>
      </c>
      <c r="AD51" s="249">
        <f>+IF(AD7='Base Datos'!$V$21,IFERROR(AD39/AD19*1000,0),IFERROR(AD49*3.78*60,0))</f>
        <v>0</v>
      </c>
      <c r="AE51" s="249">
        <f>+IF(AE7='Base Datos'!$V$21,IFERROR(AE39/AE19*1000,0),IFERROR(AE49*3.78*60,0))</f>
        <v>0</v>
      </c>
      <c r="AF51" s="249">
        <f>+IF(AF7='Base Datos'!$V$21,IFERROR(AF39/AF19*1000,0),IFERROR(AF49*3.78*60,0))</f>
        <v>0</v>
      </c>
      <c r="AG51" s="249">
        <f>+IF(AG7='Base Datos'!$V$21,IFERROR(AG39/AG19*1000,0),IFERROR(AG49*3.78*60,0))</f>
        <v>0</v>
      </c>
      <c r="AH51" s="249">
        <f>+IF(AH7='Base Datos'!$V$21,IFERROR(AH39/AH19*1000,0),IFERROR(AH49*3.78*60,0))</f>
        <v>0</v>
      </c>
      <c r="AI51" s="249">
        <f>+IF(AI7='Base Datos'!$V$21,IFERROR(AI39/AI19*1000,0),IFERROR(AI49*3.78*60,0))</f>
        <v>0</v>
      </c>
      <c r="AJ51" s="249">
        <f>+IF(AJ7='Base Datos'!$V$21,IFERROR(AJ39/AJ19*1000,0),IFERROR(AJ49*3.78*60,0))</f>
        <v>0</v>
      </c>
      <c r="AK51" s="249">
        <f>+IF(AK7='Base Datos'!$V$21,IFERROR(AK39/AK19*1000,0),IFERROR(AK49*3.78*60,0))</f>
        <v>0</v>
      </c>
      <c r="AL51" s="249">
        <f>+IF(AL7='Base Datos'!$V$21,IFERROR(AL39/AL19*1000,0),IFERROR(AL49*3.78*60,0))</f>
        <v>0</v>
      </c>
      <c r="AM51" s="249">
        <f>+IF(AM7='Base Datos'!$V$21,IFERROR(AM39/AM19*1000,0),IFERROR(AM49*3.78*60,0))</f>
        <v>0</v>
      </c>
      <c r="AN51" s="249">
        <f>+IF(AN7='Base Datos'!$V$21,IFERROR(AN39/AN19*1000,0),IFERROR(AN49*3.78*60,0))</f>
        <v>0</v>
      </c>
      <c r="AO51" s="249">
        <f>+IF(AO7='Base Datos'!$V$21,IFERROR(AO39/AO19*1000,0),IFERROR(AO49*3.78*60,0))</f>
        <v>0</v>
      </c>
      <c r="AP51" s="249">
        <f>+IF(AP7='Base Datos'!$V$21,IFERROR(AP39/AP19*1000,0),IFERROR(AP49*3.78*60,0))</f>
        <v>0</v>
      </c>
      <c r="AQ51" s="249">
        <f>+IF(AQ7='Base Datos'!$V$21,IFERROR(AQ39/AQ19*1000,0),IFERROR(AQ49*3.78*60,0))</f>
        <v>0</v>
      </c>
      <c r="AR51" s="249">
        <f>+IF(AR7='Base Datos'!$V$21,IFERROR(AR39/AR19*1000,0),IFERROR(AR49*3.78*60,0))</f>
        <v>0</v>
      </c>
      <c r="AS51" s="249">
        <f>+IF(AS7='Base Datos'!$V$21,IFERROR(AS39/AS19*1000,0),IFERROR(AS49*3.78*60,0))</f>
        <v>0</v>
      </c>
      <c r="AT51" s="249">
        <f>+IF(AT7='Base Datos'!$V$21,IFERROR(AT39/AT19*1000,0),IFERROR(AT49*3.78*60,0))</f>
        <v>0</v>
      </c>
      <c r="AU51" s="249">
        <f>+IF(AU7='Base Datos'!$V$21,IFERROR(AU39/AU19*1000,0),IFERROR(AU49*3.78*60,0))</f>
        <v>0</v>
      </c>
      <c r="AV51" s="249">
        <f>+IF(AV7='Base Datos'!$V$21,IFERROR(AV39/AV19*1000,0),IFERROR(AV49*3.78*60,0))</f>
        <v>0</v>
      </c>
      <c r="AW51" s="249">
        <f>+IF(AW7='Base Datos'!$V$21,IFERROR(AW39/AW19*1000,0),IFERROR(AW49*3.78*60,0))</f>
        <v>0</v>
      </c>
      <c r="AX51" s="249">
        <f>+IF(AX7='Base Datos'!$V$21,IFERROR(AX39/AX19*1000,0),IFERROR(AX49*3.78*60,0))</f>
        <v>0</v>
      </c>
      <c r="AY51" s="249">
        <f>+IF(AY7='Base Datos'!$V$21,IFERROR(AY39/AY19*1000,0),IFERROR(AY49*3.78*60,0))</f>
        <v>0</v>
      </c>
      <c r="AZ51" s="249">
        <f>+IF(AZ7='Base Datos'!$V$21,IFERROR(AZ39/AZ19*1000,0),IFERROR(AZ49*3.78*60,0))</f>
        <v>0</v>
      </c>
      <c r="BA51" s="249">
        <f>+IF(BA7='Base Datos'!$V$21,IFERROR(BA39/BA19*1000,0),IFERROR(BA49*3.78*60,0))</f>
        <v>0</v>
      </c>
      <c r="BB51" s="249">
        <f>+IF(BB7='Base Datos'!$V$21,IFERROR(BB39/BB19*1000,0),IFERROR(BB49*3.78*60,0))</f>
        <v>0</v>
      </c>
      <c r="BC51" s="249">
        <f>+IF(BC7='Base Datos'!$V$21,IFERROR(BC39/BC19*1000,0),IFERROR(BC49*3.78*60,0))</f>
        <v>0</v>
      </c>
      <c r="BD51" s="249">
        <f>+IF(BD7='Base Datos'!$V$21,IFERROR(BD39/BD19*1000,0),IFERROR(BD49*3.78*60,0))</f>
        <v>0</v>
      </c>
      <c r="BE51" s="249">
        <f>+IF(BE7='Base Datos'!$V$21,IFERROR(BE39/BE19*1000,0),IFERROR(BE49*3.78*60,0))</f>
        <v>0</v>
      </c>
      <c r="BF51" s="249">
        <f>+IF(BF7='Base Datos'!$V$21,IFERROR(BF39/BF19*1000,0),IFERROR(BF49*3.78*60,0))</f>
        <v>0</v>
      </c>
      <c r="BG51" s="249">
        <f>+IF(BG7='Base Datos'!$V$21,IFERROR(BG39/BG19*1000,0),IFERROR(BG49*3.78*60,0))</f>
        <v>0</v>
      </c>
      <c r="BH51" s="249">
        <f>+IF(BH7='Base Datos'!$V$21,IFERROR(BH39/BH19*1000,0),IFERROR(BH49*3.78*60,0))</f>
        <v>0</v>
      </c>
      <c r="BI51" s="249">
        <f>+IF(BI7='Base Datos'!$V$21,IFERROR(BI39/BI19*1000,0),IFERROR(BI49*3.78*60,0))</f>
        <v>0</v>
      </c>
      <c r="BJ51" s="249">
        <f>+IF(BJ7='Base Datos'!$V$21,IFERROR(BJ39/BJ19*1000,0),IFERROR(BJ49*3.78*60,0))</f>
        <v>0</v>
      </c>
      <c r="BK51" s="249">
        <f>+IF(BK7='Base Datos'!$V$21,IFERROR(BK39/BK19*1000,0),IFERROR(BK49*3.78*60,0))</f>
        <v>0</v>
      </c>
      <c r="BL51" s="249">
        <f>+IF(BL7='Base Datos'!$V$21,IFERROR(BL39/BL19*1000,0),IFERROR(BL49*3.78*60,0))</f>
        <v>0</v>
      </c>
      <c r="BM51" s="249">
        <f>+IF(BM7='Base Datos'!$V$21,IFERROR(BM39/BM19*1000,0),IFERROR(BM49*3.78*60,0))</f>
        <v>0</v>
      </c>
      <c r="BN51" s="249">
        <f>+IF(BN7='Base Datos'!$V$21,IFERROR(BN39/BN19*1000,0),IFERROR(BN49*3.78*60,0))</f>
        <v>0</v>
      </c>
      <c r="BO51" s="249">
        <f>+IF(BO7='Base Datos'!$V$21,IFERROR(BO39/BO19*1000,0),IFERROR(BO49*3.78*60,0))</f>
        <v>0</v>
      </c>
      <c r="BP51" s="249">
        <f>+IF(BP7='Base Datos'!$V$21,IFERROR(BP39/BP19*1000,0),IFERROR(BP49*3.78*60,0))</f>
        <v>0</v>
      </c>
      <c r="BQ51" s="249">
        <f>+IF(BQ7='Base Datos'!$V$21,IFERROR(BQ39/BQ19*1000,0),IFERROR(BQ49*3.78*60,0))</f>
        <v>0</v>
      </c>
      <c r="BR51" s="249">
        <f>+IF(BR7='Base Datos'!$V$21,IFERROR(BR39/BR19*1000,0),IFERROR(BR49*3.78*60,0))</f>
        <v>0</v>
      </c>
      <c r="BS51" s="249">
        <f>+IF(BS7='Base Datos'!$V$21,IFERROR(BS39/BS19*1000,0),IFERROR(BS49*3.78*60,0))</f>
        <v>0</v>
      </c>
      <c r="BT51" s="249">
        <f>+IF(BT7='Base Datos'!$V$21,IFERROR(BT39/BT19*1000,0),IFERROR(BT49*3.78*60,0))</f>
        <v>0</v>
      </c>
      <c r="BU51" s="249">
        <f>+IF(BU7='Base Datos'!$V$21,IFERROR(BU39/BU19*1000,0),IFERROR(BU49*3.78*60,0))</f>
        <v>0</v>
      </c>
      <c r="BV51" s="249">
        <f>+IF(BV7='Base Datos'!$V$21,IFERROR(BV39/BV19*1000,0),IFERROR(BV49*3.78*60,0))</f>
        <v>0</v>
      </c>
      <c r="BW51" s="249">
        <f>+IF(BW7='Base Datos'!$V$21,IFERROR(BW39/BW19*1000,0),IFERROR(BW49*3.78*60,0))</f>
        <v>0</v>
      </c>
      <c r="BX51" s="249">
        <f>+IF(BX7='Base Datos'!$V$21,IFERROR(BX39/BX19*1000,0),IFERROR(BX49*3.78*60,0))</f>
        <v>0</v>
      </c>
      <c r="BY51" s="249">
        <f>+IF(BY7='Base Datos'!$V$21,IFERROR(BY39/BY19*1000,0),IFERROR(BY49*3.78*60,0))</f>
        <v>0</v>
      </c>
      <c r="BZ51" s="249">
        <f>+IF(BZ7='Base Datos'!$V$21,IFERROR(BZ39/BZ19*1000,0),IFERROR(BZ49*3.78*60,0))</f>
        <v>0</v>
      </c>
      <c r="CA51" s="249">
        <f>+IF(CA7='Base Datos'!$V$21,IFERROR(CA39/CA19*1000,0),IFERROR(CA49*3.78*60,0))</f>
        <v>0</v>
      </c>
      <c r="CB51" s="249">
        <f>+IF(CB7='Base Datos'!$V$21,IFERROR(CB39/CB19*1000,0),IFERROR(CB49*3.78*60,0))</f>
        <v>0</v>
      </c>
      <c r="CC51" s="249">
        <f>+IF(CC7='Base Datos'!$V$21,IFERROR(CC39/CC19*1000,0),IFERROR(CC49*3.78*60,0))</f>
        <v>0</v>
      </c>
      <c r="CD51" s="249">
        <f>+IF(CD7='Base Datos'!$V$21,IFERROR(CD39/CD19*1000,0),IFERROR(CD49*3.78*60,0))</f>
        <v>0</v>
      </c>
      <c r="CE51" s="249">
        <f>+IF(CE7='Base Datos'!$V$21,IFERROR(CE39/CE19*1000,0),IFERROR(CE49*3.78*60,0))</f>
        <v>0</v>
      </c>
      <c r="CF51" s="249">
        <f>+IF(CF7='Base Datos'!$V$21,IFERROR(CF39/CF19*1000,0),IFERROR(CF49*3.78*60,0))</f>
        <v>0</v>
      </c>
    </row>
    <row r="52" spans="1:84" ht="15" customHeight="1" thickBot="1" x14ac:dyDescent="0.35">
      <c r="B52" s="700">
        <v>3</v>
      </c>
      <c r="C52" s="981"/>
      <c r="D52" s="263" t="s">
        <v>186</v>
      </c>
      <c r="E52" s="249">
        <f>+IFERROR(E51*E37/100,0)</f>
        <v>0</v>
      </c>
      <c r="F52" s="249">
        <f t="shared" ref="F52:BQ52" si="46">+IFERROR(F51*F37/100,0)</f>
        <v>0</v>
      </c>
      <c r="G52" s="249">
        <f t="shared" si="46"/>
        <v>0</v>
      </c>
      <c r="H52" s="249">
        <f t="shared" si="46"/>
        <v>0</v>
      </c>
      <c r="I52" s="249">
        <f t="shared" si="46"/>
        <v>0</v>
      </c>
      <c r="J52" s="249">
        <f t="shared" si="46"/>
        <v>23.009563636363637</v>
      </c>
      <c r="K52" s="249">
        <f t="shared" si="46"/>
        <v>36.254498106060602</v>
      </c>
      <c r="L52" s="249">
        <f t="shared" si="46"/>
        <v>51.382863636363624</v>
      </c>
      <c r="M52" s="249">
        <f t="shared" si="46"/>
        <v>83.371428977272728</v>
      </c>
      <c r="N52" s="249">
        <f t="shared" si="46"/>
        <v>30.105901278409089</v>
      </c>
      <c r="O52" s="249">
        <f t="shared" si="46"/>
        <v>0</v>
      </c>
      <c r="P52" s="249">
        <f t="shared" si="46"/>
        <v>0</v>
      </c>
      <c r="Q52" s="249">
        <f t="shared" si="46"/>
        <v>0</v>
      </c>
      <c r="R52" s="249">
        <f t="shared" si="46"/>
        <v>0</v>
      </c>
      <c r="S52" s="249">
        <f t="shared" si="46"/>
        <v>0</v>
      </c>
      <c r="T52" s="249">
        <f t="shared" si="46"/>
        <v>0</v>
      </c>
      <c r="U52" s="249">
        <f t="shared" si="46"/>
        <v>0</v>
      </c>
      <c r="V52" s="249">
        <f t="shared" si="46"/>
        <v>0</v>
      </c>
      <c r="W52" s="249">
        <f t="shared" si="46"/>
        <v>0</v>
      </c>
      <c r="X52" s="249">
        <f t="shared" si="46"/>
        <v>0</v>
      </c>
      <c r="Y52" s="249">
        <f t="shared" si="46"/>
        <v>0</v>
      </c>
      <c r="Z52" s="249">
        <f t="shared" si="46"/>
        <v>0</v>
      </c>
      <c r="AA52" s="249">
        <f t="shared" si="46"/>
        <v>0</v>
      </c>
      <c r="AB52" s="249">
        <f t="shared" si="46"/>
        <v>0</v>
      </c>
      <c r="AC52" s="249">
        <f t="shared" si="46"/>
        <v>0</v>
      </c>
      <c r="AD52" s="249">
        <f t="shared" si="46"/>
        <v>0</v>
      </c>
      <c r="AE52" s="249">
        <f t="shared" si="46"/>
        <v>0</v>
      </c>
      <c r="AF52" s="249">
        <f t="shared" si="46"/>
        <v>0</v>
      </c>
      <c r="AG52" s="249">
        <f t="shared" si="46"/>
        <v>0</v>
      </c>
      <c r="AH52" s="249">
        <f t="shared" si="46"/>
        <v>0</v>
      </c>
      <c r="AI52" s="249">
        <f t="shared" si="46"/>
        <v>0</v>
      </c>
      <c r="AJ52" s="249">
        <f t="shared" si="46"/>
        <v>0</v>
      </c>
      <c r="AK52" s="249">
        <f t="shared" si="46"/>
        <v>0</v>
      </c>
      <c r="AL52" s="249">
        <f t="shared" si="46"/>
        <v>0</v>
      </c>
      <c r="AM52" s="249">
        <f t="shared" si="46"/>
        <v>0</v>
      </c>
      <c r="AN52" s="249">
        <f t="shared" si="46"/>
        <v>0</v>
      </c>
      <c r="AO52" s="249">
        <f t="shared" si="46"/>
        <v>0</v>
      </c>
      <c r="AP52" s="249">
        <f t="shared" si="46"/>
        <v>0</v>
      </c>
      <c r="AQ52" s="249">
        <f t="shared" si="46"/>
        <v>0</v>
      </c>
      <c r="AR52" s="249">
        <f t="shared" si="46"/>
        <v>0</v>
      </c>
      <c r="AS52" s="249">
        <f t="shared" si="46"/>
        <v>0</v>
      </c>
      <c r="AT52" s="249">
        <f t="shared" si="46"/>
        <v>0</v>
      </c>
      <c r="AU52" s="249">
        <f t="shared" si="46"/>
        <v>0</v>
      </c>
      <c r="AV52" s="249">
        <f t="shared" si="46"/>
        <v>0</v>
      </c>
      <c r="AW52" s="249">
        <f t="shared" si="46"/>
        <v>0</v>
      </c>
      <c r="AX52" s="249">
        <f t="shared" si="46"/>
        <v>0</v>
      </c>
      <c r="AY52" s="249">
        <f t="shared" si="46"/>
        <v>0</v>
      </c>
      <c r="AZ52" s="249">
        <f t="shared" si="46"/>
        <v>0</v>
      </c>
      <c r="BA52" s="249">
        <f t="shared" si="46"/>
        <v>0</v>
      </c>
      <c r="BB52" s="249">
        <f t="shared" si="46"/>
        <v>0</v>
      </c>
      <c r="BC52" s="249">
        <f t="shared" si="46"/>
        <v>0</v>
      </c>
      <c r="BD52" s="249">
        <f t="shared" si="46"/>
        <v>0</v>
      </c>
      <c r="BE52" s="249">
        <f t="shared" si="46"/>
        <v>0</v>
      </c>
      <c r="BF52" s="249">
        <f t="shared" si="46"/>
        <v>0</v>
      </c>
      <c r="BG52" s="249">
        <f t="shared" si="46"/>
        <v>0</v>
      </c>
      <c r="BH52" s="249">
        <f t="shared" si="46"/>
        <v>0</v>
      </c>
      <c r="BI52" s="249">
        <f t="shared" si="46"/>
        <v>0</v>
      </c>
      <c r="BJ52" s="249">
        <f t="shared" si="46"/>
        <v>0</v>
      </c>
      <c r="BK52" s="249">
        <f t="shared" si="46"/>
        <v>0</v>
      </c>
      <c r="BL52" s="249">
        <f t="shared" si="46"/>
        <v>0</v>
      </c>
      <c r="BM52" s="249">
        <f t="shared" si="46"/>
        <v>0</v>
      </c>
      <c r="BN52" s="249">
        <f t="shared" si="46"/>
        <v>0</v>
      </c>
      <c r="BO52" s="249">
        <f t="shared" si="46"/>
        <v>0</v>
      </c>
      <c r="BP52" s="249">
        <f t="shared" si="46"/>
        <v>0</v>
      </c>
      <c r="BQ52" s="249">
        <f t="shared" si="46"/>
        <v>0</v>
      </c>
      <c r="BR52" s="249">
        <f t="shared" ref="BR52:CF52" si="47">+IFERROR(BR51*BR37/100,0)</f>
        <v>0</v>
      </c>
      <c r="BS52" s="249">
        <f t="shared" si="47"/>
        <v>0</v>
      </c>
      <c r="BT52" s="249">
        <f t="shared" si="47"/>
        <v>0</v>
      </c>
      <c r="BU52" s="249">
        <f t="shared" si="47"/>
        <v>0</v>
      </c>
      <c r="BV52" s="249">
        <f t="shared" si="47"/>
        <v>0</v>
      </c>
      <c r="BW52" s="249">
        <f t="shared" si="47"/>
        <v>0</v>
      </c>
      <c r="BX52" s="249">
        <f t="shared" si="47"/>
        <v>0</v>
      </c>
      <c r="BY52" s="249">
        <f t="shared" si="47"/>
        <v>0</v>
      </c>
      <c r="BZ52" s="249">
        <f t="shared" si="47"/>
        <v>0</v>
      </c>
      <c r="CA52" s="249">
        <f t="shared" si="47"/>
        <v>0</v>
      </c>
      <c r="CB52" s="249">
        <f t="shared" si="47"/>
        <v>0</v>
      </c>
      <c r="CC52" s="249">
        <f t="shared" si="47"/>
        <v>0</v>
      </c>
      <c r="CD52" s="249">
        <f t="shared" si="47"/>
        <v>0</v>
      </c>
      <c r="CE52" s="249">
        <f t="shared" si="47"/>
        <v>0</v>
      </c>
      <c r="CF52" s="249">
        <f t="shared" si="47"/>
        <v>0</v>
      </c>
    </row>
    <row r="53" spans="1:84" ht="15" customHeight="1" thickBot="1" x14ac:dyDescent="0.35">
      <c r="B53" s="700">
        <v>4</v>
      </c>
      <c r="C53" s="981"/>
      <c r="D53" s="263" t="s">
        <v>187</v>
      </c>
      <c r="E53" s="249">
        <f>+IFERROR(E51-E52,0)</f>
        <v>0</v>
      </c>
      <c r="F53" s="249">
        <f t="shared" ref="F53:BQ53" si="48">+IFERROR(F51-F52,0)</f>
        <v>0</v>
      </c>
      <c r="G53" s="249">
        <f t="shared" si="48"/>
        <v>0</v>
      </c>
      <c r="H53" s="249">
        <f t="shared" si="48"/>
        <v>0</v>
      </c>
      <c r="I53" s="249">
        <f t="shared" si="48"/>
        <v>0</v>
      </c>
      <c r="J53" s="249">
        <f t="shared" si="48"/>
        <v>19.600739393939392</v>
      </c>
      <c r="K53" s="249">
        <f t="shared" si="48"/>
        <v>36.254498106060602</v>
      </c>
      <c r="L53" s="249">
        <f t="shared" si="48"/>
        <v>55.664768939393937</v>
      </c>
      <c r="M53" s="249">
        <f t="shared" si="48"/>
        <v>80.101961174242433</v>
      </c>
      <c r="N53" s="249">
        <f t="shared" si="48"/>
        <v>28.925277698863635</v>
      </c>
      <c r="O53" s="249">
        <f t="shared" si="48"/>
        <v>0</v>
      </c>
      <c r="P53" s="249">
        <f t="shared" si="48"/>
        <v>0</v>
      </c>
      <c r="Q53" s="249">
        <f t="shared" si="48"/>
        <v>0</v>
      </c>
      <c r="R53" s="249">
        <f t="shared" si="48"/>
        <v>0</v>
      </c>
      <c r="S53" s="249">
        <f t="shared" si="48"/>
        <v>0</v>
      </c>
      <c r="T53" s="249">
        <f t="shared" si="48"/>
        <v>0</v>
      </c>
      <c r="U53" s="249">
        <f t="shared" si="48"/>
        <v>0</v>
      </c>
      <c r="V53" s="249">
        <f t="shared" si="48"/>
        <v>0</v>
      </c>
      <c r="W53" s="249">
        <f t="shared" si="48"/>
        <v>0</v>
      </c>
      <c r="X53" s="249">
        <f t="shared" si="48"/>
        <v>0</v>
      </c>
      <c r="Y53" s="249">
        <f t="shared" si="48"/>
        <v>0</v>
      </c>
      <c r="Z53" s="249">
        <f t="shared" si="48"/>
        <v>0</v>
      </c>
      <c r="AA53" s="249">
        <f t="shared" si="48"/>
        <v>0</v>
      </c>
      <c r="AB53" s="249">
        <f t="shared" si="48"/>
        <v>0</v>
      </c>
      <c r="AC53" s="249">
        <f t="shared" si="48"/>
        <v>0</v>
      </c>
      <c r="AD53" s="249">
        <f t="shared" si="48"/>
        <v>0</v>
      </c>
      <c r="AE53" s="249">
        <f t="shared" si="48"/>
        <v>0</v>
      </c>
      <c r="AF53" s="249">
        <f t="shared" si="48"/>
        <v>0</v>
      </c>
      <c r="AG53" s="249">
        <f t="shared" si="48"/>
        <v>0</v>
      </c>
      <c r="AH53" s="249">
        <f t="shared" si="48"/>
        <v>0</v>
      </c>
      <c r="AI53" s="249">
        <f t="shared" si="48"/>
        <v>0</v>
      </c>
      <c r="AJ53" s="249">
        <f t="shared" si="48"/>
        <v>0</v>
      </c>
      <c r="AK53" s="249">
        <f t="shared" si="48"/>
        <v>0</v>
      </c>
      <c r="AL53" s="249">
        <f t="shared" si="48"/>
        <v>0</v>
      </c>
      <c r="AM53" s="249">
        <f t="shared" si="48"/>
        <v>0</v>
      </c>
      <c r="AN53" s="249">
        <f t="shared" si="48"/>
        <v>0</v>
      </c>
      <c r="AO53" s="249">
        <f t="shared" si="48"/>
        <v>0</v>
      </c>
      <c r="AP53" s="249">
        <f t="shared" si="48"/>
        <v>0</v>
      </c>
      <c r="AQ53" s="249">
        <f t="shared" si="48"/>
        <v>0</v>
      </c>
      <c r="AR53" s="249">
        <f t="shared" si="48"/>
        <v>0</v>
      </c>
      <c r="AS53" s="249">
        <f t="shared" si="48"/>
        <v>0</v>
      </c>
      <c r="AT53" s="249">
        <f t="shared" si="48"/>
        <v>0</v>
      </c>
      <c r="AU53" s="249">
        <f t="shared" si="48"/>
        <v>0</v>
      </c>
      <c r="AV53" s="249">
        <f t="shared" si="48"/>
        <v>0</v>
      </c>
      <c r="AW53" s="249">
        <f t="shared" si="48"/>
        <v>0</v>
      </c>
      <c r="AX53" s="249">
        <f t="shared" si="48"/>
        <v>0</v>
      </c>
      <c r="AY53" s="249">
        <f t="shared" si="48"/>
        <v>0</v>
      </c>
      <c r="AZ53" s="249">
        <f t="shared" si="48"/>
        <v>0</v>
      </c>
      <c r="BA53" s="249">
        <f t="shared" si="48"/>
        <v>0</v>
      </c>
      <c r="BB53" s="249">
        <f t="shared" si="48"/>
        <v>0</v>
      </c>
      <c r="BC53" s="249">
        <f t="shared" si="48"/>
        <v>0</v>
      </c>
      <c r="BD53" s="249">
        <f t="shared" si="48"/>
        <v>0</v>
      </c>
      <c r="BE53" s="249">
        <f t="shared" si="48"/>
        <v>0</v>
      </c>
      <c r="BF53" s="249">
        <f t="shared" si="48"/>
        <v>0</v>
      </c>
      <c r="BG53" s="249">
        <f t="shared" si="48"/>
        <v>0</v>
      </c>
      <c r="BH53" s="249">
        <f t="shared" si="48"/>
        <v>0</v>
      </c>
      <c r="BI53" s="249">
        <f t="shared" si="48"/>
        <v>0</v>
      </c>
      <c r="BJ53" s="249">
        <f t="shared" si="48"/>
        <v>0</v>
      </c>
      <c r="BK53" s="249">
        <f t="shared" si="48"/>
        <v>0</v>
      </c>
      <c r="BL53" s="249">
        <f t="shared" si="48"/>
        <v>0</v>
      </c>
      <c r="BM53" s="249">
        <f t="shared" si="48"/>
        <v>0</v>
      </c>
      <c r="BN53" s="249">
        <f t="shared" si="48"/>
        <v>0</v>
      </c>
      <c r="BO53" s="249">
        <f t="shared" si="48"/>
        <v>0</v>
      </c>
      <c r="BP53" s="249">
        <f t="shared" si="48"/>
        <v>0</v>
      </c>
      <c r="BQ53" s="249">
        <f t="shared" si="48"/>
        <v>0</v>
      </c>
      <c r="BR53" s="249">
        <f t="shared" ref="BR53:CF53" si="49">+IFERROR(BR51-BR52,0)</f>
        <v>0</v>
      </c>
      <c r="BS53" s="249">
        <f t="shared" si="49"/>
        <v>0</v>
      </c>
      <c r="BT53" s="249">
        <f t="shared" si="49"/>
        <v>0</v>
      </c>
      <c r="BU53" s="249">
        <f t="shared" si="49"/>
        <v>0</v>
      </c>
      <c r="BV53" s="249">
        <f t="shared" si="49"/>
        <v>0</v>
      </c>
      <c r="BW53" s="249">
        <f t="shared" si="49"/>
        <v>0</v>
      </c>
      <c r="BX53" s="249">
        <f t="shared" si="49"/>
        <v>0</v>
      </c>
      <c r="BY53" s="249">
        <f t="shared" si="49"/>
        <v>0</v>
      </c>
      <c r="BZ53" s="249">
        <f t="shared" si="49"/>
        <v>0</v>
      </c>
      <c r="CA53" s="249">
        <f t="shared" si="49"/>
        <v>0</v>
      </c>
      <c r="CB53" s="249">
        <f t="shared" si="49"/>
        <v>0</v>
      </c>
      <c r="CC53" s="249">
        <f t="shared" si="49"/>
        <v>0</v>
      </c>
      <c r="CD53" s="249">
        <f t="shared" si="49"/>
        <v>0</v>
      </c>
      <c r="CE53" s="249">
        <f t="shared" si="49"/>
        <v>0</v>
      </c>
      <c r="CF53" s="249">
        <f t="shared" si="49"/>
        <v>0</v>
      </c>
    </row>
    <row r="54" spans="1:84" ht="15" customHeight="1" thickBot="1" x14ac:dyDescent="0.35">
      <c r="B54" s="700">
        <v>5</v>
      </c>
      <c r="C54" s="981"/>
      <c r="D54" s="263" t="s">
        <v>280</v>
      </c>
      <c r="E54" s="249">
        <f>+IFERROR(E51*E35/100,0)</f>
        <v>0</v>
      </c>
      <c r="F54" s="249">
        <f t="shared" ref="F54:BQ54" si="50">+IFERROR(F51*F35/100,0)</f>
        <v>0</v>
      </c>
      <c r="G54" s="249">
        <f t="shared" si="50"/>
        <v>0</v>
      </c>
      <c r="H54" s="249">
        <f t="shared" si="50"/>
        <v>0</v>
      </c>
      <c r="I54" s="249">
        <f t="shared" si="50"/>
        <v>0</v>
      </c>
      <c r="J54" s="249">
        <f t="shared" si="50"/>
        <v>-0.38349272727272726</v>
      </c>
      <c r="K54" s="249">
        <f t="shared" si="50"/>
        <v>15.444416193181816</v>
      </c>
      <c r="L54" s="249">
        <f t="shared" si="50"/>
        <v>25.370288920454541</v>
      </c>
      <c r="M54" s="249">
        <f t="shared" si="50"/>
        <v>34.983305492424243</v>
      </c>
      <c r="N54" s="249">
        <f t="shared" si="50"/>
        <v>12.632672301136363</v>
      </c>
      <c r="O54" s="249">
        <f t="shared" si="50"/>
        <v>0</v>
      </c>
      <c r="P54" s="249">
        <f t="shared" si="50"/>
        <v>0</v>
      </c>
      <c r="Q54" s="249">
        <f t="shared" si="50"/>
        <v>0</v>
      </c>
      <c r="R54" s="249">
        <f t="shared" si="50"/>
        <v>0</v>
      </c>
      <c r="S54" s="249">
        <f t="shared" si="50"/>
        <v>0</v>
      </c>
      <c r="T54" s="249">
        <f t="shared" si="50"/>
        <v>0</v>
      </c>
      <c r="U54" s="249">
        <f t="shared" si="50"/>
        <v>0</v>
      </c>
      <c r="V54" s="249">
        <f t="shared" si="50"/>
        <v>0</v>
      </c>
      <c r="W54" s="249">
        <f t="shared" si="50"/>
        <v>0</v>
      </c>
      <c r="X54" s="249">
        <f t="shared" si="50"/>
        <v>0</v>
      </c>
      <c r="Y54" s="249">
        <f t="shared" si="50"/>
        <v>0</v>
      </c>
      <c r="Z54" s="249">
        <f t="shared" si="50"/>
        <v>0</v>
      </c>
      <c r="AA54" s="249">
        <f t="shared" si="50"/>
        <v>0</v>
      </c>
      <c r="AB54" s="249">
        <f t="shared" si="50"/>
        <v>0</v>
      </c>
      <c r="AC54" s="249">
        <f t="shared" si="50"/>
        <v>0</v>
      </c>
      <c r="AD54" s="249">
        <f t="shared" si="50"/>
        <v>0</v>
      </c>
      <c r="AE54" s="249">
        <f t="shared" si="50"/>
        <v>0</v>
      </c>
      <c r="AF54" s="249">
        <f t="shared" si="50"/>
        <v>0</v>
      </c>
      <c r="AG54" s="249">
        <f t="shared" si="50"/>
        <v>0</v>
      </c>
      <c r="AH54" s="249">
        <f t="shared" si="50"/>
        <v>0</v>
      </c>
      <c r="AI54" s="249">
        <f t="shared" si="50"/>
        <v>0</v>
      </c>
      <c r="AJ54" s="249">
        <f t="shared" si="50"/>
        <v>0</v>
      </c>
      <c r="AK54" s="249">
        <f t="shared" si="50"/>
        <v>0</v>
      </c>
      <c r="AL54" s="249">
        <f t="shared" si="50"/>
        <v>0</v>
      </c>
      <c r="AM54" s="249">
        <f t="shared" si="50"/>
        <v>0</v>
      </c>
      <c r="AN54" s="249">
        <f t="shared" si="50"/>
        <v>0</v>
      </c>
      <c r="AO54" s="249">
        <f t="shared" si="50"/>
        <v>0</v>
      </c>
      <c r="AP54" s="249">
        <f t="shared" si="50"/>
        <v>0</v>
      </c>
      <c r="AQ54" s="249">
        <f t="shared" si="50"/>
        <v>0</v>
      </c>
      <c r="AR54" s="249">
        <f t="shared" si="50"/>
        <v>0</v>
      </c>
      <c r="AS54" s="249">
        <f t="shared" si="50"/>
        <v>0</v>
      </c>
      <c r="AT54" s="249">
        <f t="shared" si="50"/>
        <v>0</v>
      </c>
      <c r="AU54" s="249">
        <f t="shared" si="50"/>
        <v>0</v>
      </c>
      <c r="AV54" s="249">
        <f t="shared" si="50"/>
        <v>0</v>
      </c>
      <c r="AW54" s="249">
        <f t="shared" si="50"/>
        <v>0</v>
      </c>
      <c r="AX54" s="249">
        <f t="shared" si="50"/>
        <v>0</v>
      </c>
      <c r="AY54" s="249">
        <f t="shared" si="50"/>
        <v>0</v>
      </c>
      <c r="AZ54" s="249">
        <f t="shared" si="50"/>
        <v>0</v>
      </c>
      <c r="BA54" s="249">
        <f t="shared" si="50"/>
        <v>0</v>
      </c>
      <c r="BB54" s="249">
        <f t="shared" si="50"/>
        <v>0</v>
      </c>
      <c r="BC54" s="249">
        <f t="shared" si="50"/>
        <v>0</v>
      </c>
      <c r="BD54" s="249">
        <f t="shared" si="50"/>
        <v>0</v>
      </c>
      <c r="BE54" s="249">
        <f t="shared" si="50"/>
        <v>0</v>
      </c>
      <c r="BF54" s="249">
        <f t="shared" si="50"/>
        <v>0</v>
      </c>
      <c r="BG54" s="249">
        <f t="shared" si="50"/>
        <v>0</v>
      </c>
      <c r="BH54" s="249">
        <f t="shared" si="50"/>
        <v>0</v>
      </c>
      <c r="BI54" s="249">
        <f t="shared" si="50"/>
        <v>0</v>
      </c>
      <c r="BJ54" s="249">
        <f t="shared" si="50"/>
        <v>0</v>
      </c>
      <c r="BK54" s="249">
        <f t="shared" si="50"/>
        <v>0</v>
      </c>
      <c r="BL54" s="249">
        <f t="shared" si="50"/>
        <v>0</v>
      </c>
      <c r="BM54" s="249">
        <f t="shared" si="50"/>
        <v>0</v>
      </c>
      <c r="BN54" s="249">
        <f t="shared" si="50"/>
        <v>0</v>
      </c>
      <c r="BO54" s="249">
        <f t="shared" si="50"/>
        <v>0</v>
      </c>
      <c r="BP54" s="249">
        <f t="shared" si="50"/>
        <v>0</v>
      </c>
      <c r="BQ54" s="249">
        <f t="shared" si="50"/>
        <v>0</v>
      </c>
      <c r="BR54" s="249">
        <f t="shared" ref="BR54:CF54" si="51">+IFERROR(BR51*BR35/100,0)</f>
        <v>0</v>
      </c>
      <c r="BS54" s="249">
        <f t="shared" si="51"/>
        <v>0</v>
      </c>
      <c r="BT54" s="249">
        <f t="shared" si="51"/>
        <v>0</v>
      </c>
      <c r="BU54" s="249">
        <f t="shared" si="51"/>
        <v>0</v>
      </c>
      <c r="BV54" s="249">
        <f t="shared" si="51"/>
        <v>0</v>
      </c>
      <c r="BW54" s="249">
        <f t="shared" si="51"/>
        <v>0</v>
      </c>
      <c r="BX54" s="249">
        <f t="shared" si="51"/>
        <v>0</v>
      </c>
      <c r="BY54" s="249">
        <f t="shared" si="51"/>
        <v>0</v>
      </c>
      <c r="BZ54" s="249">
        <f t="shared" si="51"/>
        <v>0</v>
      </c>
      <c r="CA54" s="249">
        <f t="shared" si="51"/>
        <v>0</v>
      </c>
      <c r="CB54" s="249">
        <f t="shared" si="51"/>
        <v>0</v>
      </c>
      <c r="CC54" s="249">
        <f t="shared" si="51"/>
        <v>0</v>
      </c>
      <c r="CD54" s="249">
        <f t="shared" si="51"/>
        <v>0</v>
      </c>
      <c r="CE54" s="249">
        <f t="shared" si="51"/>
        <v>0</v>
      </c>
      <c r="CF54" s="249">
        <f t="shared" si="51"/>
        <v>0</v>
      </c>
    </row>
    <row r="55" spans="1:84" ht="15" customHeight="1" thickBot="1" x14ac:dyDescent="0.35">
      <c r="B55" s="700">
        <v>6</v>
      </c>
      <c r="C55" s="982"/>
      <c r="D55" s="263" t="s">
        <v>281</v>
      </c>
      <c r="E55" s="249">
        <f>+IFERROR(E53-E54,0)</f>
        <v>0</v>
      </c>
      <c r="F55" s="249">
        <f t="shared" ref="F55:BQ55" si="52">+IFERROR(F53-F54,0)</f>
        <v>0</v>
      </c>
      <c r="G55" s="249">
        <f t="shared" si="52"/>
        <v>0</v>
      </c>
      <c r="H55" s="249">
        <f t="shared" si="52"/>
        <v>0</v>
      </c>
      <c r="I55" s="249">
        <f t="shared" si="52"/>
        <v>0</v>
      </c>
      <c r="J55" s="249">
        <f t="shared" si="52"/>
        <v>19.98423212121212</v>
      </c>
      <c r="K55" s="249">
        <f t="shared" si="52"/>
        <v>20.810081912878786</v>
      </c>
      <c r="L55" s="249">
        <f t="shared" si="52"/>
        <v>30.294480018939396</v>
      </c>
      <c r="M55" s="249">
        <f t="shared" si="52"/>
        <v>45.11865568181819</v>
      </c>
      <c r="N55" s="249">
        <f t="shared" si="52"/>
        <v>16.292605397727272</v>
      </c>
      <c r="O55" s="249">
        <f t="shared" si="52"/>
        <v>0</v>
      </c>
      <c r="P55" s="249">
        <f t="shared" si="52"/>
        <v>0</v>
      </c>
      <c r="Q55" s="249">
        <f t="shared" si="52"/>
        <v>0</v>
      </c>
      <c r="R55" s="249">
        <f t="shared" si="52"/>
        <v>0</v>
      </c>
      <c r="S55" s="249">
        <f t="shared" si="52"/>
        <v>0</v>
      </c>
      <c r="T55" s="249">
        <f t="shared" si="52"/>
        <v>0</v>
      </c>
      <c r="U55" s="249">
        <f t="shared" si="52"/>
        <v>0</v>
      </c>
      <c r="V55" s="249">
        <f t="shared" si="52"/>
        <v>0</v>
      </c>
      <c r="W55" s="249">
        <f t="shared" si="52"/>
        <v>0</v>
      </c>
      <c r="X55" s="249">
        <f t="shared" si="52"/>
        <v>0</v>
      </c>
      <c r="Y55" s="249">
        <f t="shared" si="52"/>
        <v>0</v>
      </c>
      <c r="Z55" s="249">
        <f t="shared" si="52"/>
        <v>0</v>
      </c>
      <c r="AA55" s="249">
        <f t="shared" si="52"/>
        <v>0</v>
      </c>
      <c r="AB55" s="249">
        <f t="shared" si="52"/>
        <v>0</v>
      </c>
      <c r="AC55" s="249">
        <f t="shared" si="52"/>
        <v>0</v>
      </c>
      <c r="AD55" s="249">
        <f t="shared" si="52"/>
        <v>0</v>
      </c>
      <c r="AE55" s="249">
        <f t="shared" si="52"/>
        <v>0</v>
      </c>
      <c r="AF55" s="249">
        <f t="shared" si="52"/>
        <v>0</v>
      </c>
      <c r="AG55" s="249">
        <f t="shared" si="52"/>
        <v>0</v>
      </c>
      <c r="AH55" s="249">
        <f t="shared" si="52"/>
        <v>0</v>
      </c>
      <c r="AI55" s="249">
        <f t="shared" si="52"/>
        <v>0</v>
      </c>
      <c r="AJ55" s="249">
        <f t="shared" si="52"/>
        <v>0</v>
      </c>
      <c r="AK55" s="249">
        <f t="shared" si="52"/>
        <v>0</v>
      </c>
      <c r="AL55" s="249">
        <f t="shared" si="52"/>
        <v>0</v>
      </c>
      <c r="AM55" s="249">
        <f t="shared" si="52"/>
        <v>0</v>
      </c>
      <c r="AN55" s="249">
        <f t="shared" si="52"/>
        <v>0</v>
      </c>
      <c r="AO55" s="249">
        <f t="shared" si="52"/>
        <v>0</v>
      </c>
      <c r="AP55" s="249">
        <f t="shared" si="52"/>
        <v>0</v>
      </c>
      <c r="AQ55" s="249">
        <f t="shared" si="52"/>
        <v>0</v>
      </c>
      <c r="AR55" s="249">
        <f t="shared" si="52"/>
        <v>0</v>
      </c>
      <c r="AS55" s="249">
        <f t="shared" si="52"/>
        <v>0</v>
      </c>
      <c r="AT55" s="249">
        <f t="shared" si="52"/>
        <v>0</v>
      </c>
      <c r="AU55" s="249">
        <f t="shared" si="52"/>
        <v>0</v>
      </c>
      <c r="AV55" s="249">
        <f t="shared" si="52"/>
        <v>0</v>
      </c>
      <c r="AW55" s="249">
        <f t="shared" si="52"/>
        <v>0</v>
      </c>
      <c r="AX55" s="249">
        <f t="shared" si="52"/>
        <v>0</v>
      </c>
      <c r="AY55" s="249">
        <f t="shared" si="52"/>
        <v>0</v>
      </c>
      <c r="AZ55" s="249">
        <f t="shared" si="52"/>
        <v>0</v>
      </c>
      <c r="BA55" s="249">
        <f t="shared" si="52"/>
        <v>0</v>
      </c>
      <c r="BB55" s="249">
        <f t="shared" si="52"/>
        <v>0</v>
      </c>
      <c r="BC55" s="249">
        <f t="shared" si="52"/>
        <v>0</v>
      </c>
      <c r="BD55" s="249">
        <f t="shared" si="52"/>
        <v>0</v>
      </c>
      <c r="BE55" s="249">
        <f t="shared" si="52"/>
        <v>0</v>
      </c>
      <c r="BF55" s="249">
        <f t="shared" si="52"/>
        <v>0</v>
      </c>
      <c r="BG55" s="249">
        <f t="shared" si="52"/>
        <v>0</v>
      </c>
      <c r="BH55" s="249">
        <f t="shared" si="52"/>
        <v>0</v>
      </c>
      <c r="BI55" s="249">
        <f t="shared" si="52"/>
        <v>0</v>
      </c>
      <c r="BJ55" s="249">
        <f t="shared" si="52"/>
        <v>0</v>
      </c>
      <c r="BK55" s="249">
        <f t="shared" si="52"/>
        <v>0</v>
      </c>
      <c r="BL55" s="249">
        <f t="shared" si="52"/>
        <v>0</v>
      </c>
      <c r="BM55" s="249">
        <f t="shared" si="52"/>
        <v>0</v>
      </c>
      <c r="BN55" s="249">
        <f t="shared" si="52"/>
        <v>0</v>
      </c>
      <c r="BO55" s="249">
        <f t="shared" si="52"/>
        <v>0</v>
      </c>
      <c r="BP55" s="249">
        <f t="shared" si="52"/>
        <v>0</v>
      </c>
      <c r="BQ55" s="249">
        <f t="shared" si="52"/>
        <v>0</v>
      </c>
      <c r="BR55" s="249">
        <f t="shared" ref="BR55:CF55" si="53">+IFERROR(BR53-BR54,0)</f>
        <v>0</v>
      </c>
      <c r="BS55" s="249">
        <f t="shared" si="53"/>
        <v>0</v>
      </c>
      <c r="BT55" s="249">
        <f t="shared" si="53"/>
        <v>0</v>
      </c>
      <c r="BU55" s="249">
        <f t="shared" si="53"/>
        <v>0</v>
      </c>
      <c r="BV55" s="249">
        <f t="shared" si="53"/>
        <v>0</v>
      </c>
      <c r="BW55" s="249">
        <f t="shared" si="53"/>
        <v>0</v>
      </c>
      <c r="BX55" s="249">
        <f t="shared" si="53"/>
        <v>0</v>
      </c>
      <c r="BY55" s="249">
        <f t="shared" si="53"/>
        <v>0</v>
      </c>
      <c r="BZ55" s="249">
        <f t="shared" si="53"/>
        <v>0</v>
      </c>
      <c r="CA55" s="249">
        <f t="shared" si="53"/>
        <v>0</v>
      </c>
      <c r="CB55" s="249">
        <f t="shared" si="53"/>
        <v>0</v>
      </c>
      <c r="CC55" s="249">
        <f t="shared" si="53"/>
        <v>0</v>
      </c>
      <c r="CD55" s="249">
        <f t="shared" si="53"/>
        <v>0</v>
      </c>
      <c r="CE55" s="249">
        <f t="shared" si="53"/>
        <v>0</v>
      </c>
      <c r="CF55" s="249">
        <f t="shared" si="53"/>
        <v>0</v>
      </c>
    </row>
    <row r="56" spans="1:84" ht="12" customHeight="1" thickBot="1" x14ac:dyDescent="0.35">
      <c r="C56" s="736"/>
      <c r="D56" s="736"/>
      <c r="E56" s="736"/>
      <c r="F56" s="736"/>
      <c r="G56" s="736"/>
      <c r="H56" s="736"/>
      <c r="I56" s="736"/>
      <c r="J56" s="736"/>
      <c r="K56" s="736"/>
      <c r="L56" s="736"/>
      <c r="M56" s="736"/>
      <c r="N56" s="736"/>
      <c r="O56" s="736"/>
      <c r="P56" s="736"/>
      <c r="Q56" s="736"/>
      <c r="R56" s="736"/>
      <c r="S56" s="736"/>
      <c r="T56" s="736"/>
      <c r="U56" s="736"/>
      <c r="V56" s="736"/>
      <c r="W56" s="736"/>
      <c r="X56" s="736"/>
      <c r="Y56" s="736"/>
      <c r="Z56" s="736"/>
      <c r="AA56" s="736"/>
      <c r="AB56" s="736"/>
      <c r="AC56" s="736"/>
      <c r="AD56" s="736"/>
      <c r="AE56" s="736"/>
      <c r="AF56" s="736"/>
      <c r="AG56" s="736"/>
      <c r="AH56" s="736"/>
      <c r="AI56" s="736"/>
      <c r="AJ56" s="736"/>
      <c r="AK56" s="736"/>
      <c r="AL56" s="736"/>
      <c r="AM56" s="736"/>
      <c r="AN56" s="736"/>
      <c r="AO56" s="736"/>
      <c r="AP56" s="736"/>
      <c r="AQ56" s="736"/>
      <c r="AR56" s="736"/>
      <c r="AS56" s="736"/>
      <c r="AT56" s="736"/>
      <c r="AU56" s="736"/>
      <c r="AV56" s="736"/>
      <c r="AW56" s="736"/>
      <c r="AX56" s="736"/>
      <c r="AY56" s="736"/>
      <c r="AZ56" s="736"/>
      <c r="BA56" s="736"/>
      <c r="BB56" s="736"/>
      <c r="BC56" s="736"/>
      <c r="BD56" s="736"/>
      <c r="BE56" s="736"/>
      <c r="BF56" s="736"/>
      <c r="BG56" s="736"/>
      <c r="BH56" s="736"/>
      <c r="BI56" s="736"/>
      <c r="BJ56" s="736"/>
      <c r="BK56" s="736"/>
      <c r="BL56" s="736"/>
      <c r="BM56" s="736"/>
      <c r="BN56" s="736"/>
      <c r="BO56" s="736"/>
      <c r="BP56" s="736"/>
      <c r="BQ56" s="736"/>
      <c r="BR56" s="736"/>
      <c r="BS56" s="736"/>
      <c r="BT56" s="736"/>
      <c r="BU56" s="736"/>
      <c r="BV56" s="736"/>
      <c r="BW56" s="736"/>
      <c r="BX56" s="736"/>
      <c r="BY56" s="736"/>
      <c r="BZ56" s="736"/>
      <c r="CA56" s="736"/>
      <c r="CB56" s="736"/>
      <c r="CC56" s="736"/>
      <c r="CD56" s="736"/>
      <c r="CE56" s="736"/>
      <c r="CF56" s="736"/>
    </row>
    <row r="57" spans="1:84" ht="24" customHeight="1" thickBot="1" x14ac:dyDescent="0.35">
      <c r="B57" s="764" t="str">
        <f>+E7</f>
        <v>CONTENEDOR</v>
      </c>
      <c r="C57" s="983" t="str">
        <f>+IF(B57='Base Datos'!$V$21,"CARGA DE CONTENEDORES EXTRAIDOS","DATOS RETORTA DESCARGA SOLIDA")</f>
        <v>CARGA DE CONTENEDORES EXTRAIDOS</v>
      </c>
      <c r="D57" s="984"/>
      <c r="E57" s="736"/>
      <c r="F57" s="736"/>
      <c r="G57" s="736"/>
      <c r="H57" s="736"/>
      <c r="I57" s="736"/>
      <c r="J57" s="736"/>
      <c r="K57" s="736"/>
      <c r="L57" s="736"/>
      <c r="M57" s="736"/>
      <c r="N57" s="736"/>
      <c r="O57" s="736"/>
      <c r="P57" s="736"/>
      <c r="Q57" s="736"/>
      <c r="R57" s="736"/>
      <c r="S57" s="736"/>
      <c r="T57" s="736"/>
      <c r="U57" s="736"/>
      <c r="V57" s="736"/>
      <c r="W57" s="736"/>
      <c r="X57" s="736"/>
      <c r="Y57" s="736"/>
      <c r="Z57" s="736"/>
      <c r="AA57" s="736"/>
      <c r="AB57" s="736"/>
      <c r="AC57" s="736"/>
      <c r="AD57" s="736"/>
      <c r="AE57" s="736"/>
      <c r="AF57" s="736"/>
      <c r="AG57" s="736"/>
      <c r="AH57" s="736"/>
      <c r="AI57" s="736"/>
      <c r="AJ57" s="736"/>
      <c r="AK57" s="736"/>
      <c r="AL57" s="736"/>
      <c r="AM57" s="736"/>
      <c r="AN57" s="736"/>
      <c r="AO57" s="736"/>
      <c r="AP57" s="736"/>
      <c r="AQ57" s="736"/>
      <c r="AR57" s="736"/>
      <c r="AS57" s="736"/>
      <c r="AT57" s="736"/>
      <c r="AU57" s="736"/>
      <c r="AV57" s="736"/>
      <c r="AW57" s="736"/>
      <c r="AX57" s="736"/>
      <c r="AY57" s="736"/>
      <c r="AZ57" s="736"/>
      <c r="BA57" s="736"/>
      <c r="BB57" s="736"/>
      <c r="BC57" s="736"/>
      <c r="BD57" s="736"/>
      <c r="BE57" s="736"/>
      <c r="BF57" s="736"/>
      <c r="BG57" s="736"/>
      <c r="BH57" s="736"/>
      <c r="BI57" s="736"/>
      <c r="BJ57" s="736"/>
      <c r="BK57" s="736"/>
      <c r="BL57" s="736"/>
      <c r="BM57" s="736"/>
      <c r="BN57" s="736"/>
      <c r="BO57" s="736"/>
      <c r="BP57" s="736"/>
      <c r="BQ57" s="736"/>
      <c r="BR57" s="736"/>
      <c r="BS57" s="736"/>
      <c r="BT57" s="736"/>
      <c r="BU57" s="736"/>
      <c r="BV57" s="736"/>
      <c r="BW57" s="736"/>
      <c r="BX57" s="736"/>
      <c r="BY57" s="736"/>
      <c r="BZ57" s="736"/>
      <c r="CA57" s="736"/>
      <c r="CB57" s="736"/>
      <c r="CC57" s="736"/>
      <c r="CD57" s="736"/>
      <c r="CE57" s="736"/>
      <c r="CF57" s="736"/>
    </row>
    <row r="58" spans="1:84" ht="15" customHeight="1" thickTop="1" thickBot="1" x14ac:dyDescent="0.35">
      <c r="A58" s="967" t="s">
        <v>262</v>
      </c>
      <c r="B58" s="967" t="s">
        <v>252</v>
      </c>
      <c r="C58" s="970" t="str">
        <f>+IF($B$57='Base Datos'!$V$21,B58,A58)</f>
        <v>Contenedor 1</v>
      </c>
      <c r="D58" s="241" t="s">
        <v>266</v>
      </c>
      <c r="E58" s="260"/>
      <c r="F58" s="260"/>
      <c r="G58" s="260"/>
      <c r="H58" s="260"/>
      <c r="I58" s="260"/>
      <c r="J58" s="260">
        <v>2460</v>
      </c>
      <c r="K58" s="260">
        <v>2140</v>
      </c>
      <c r="L58" s="260">
        <v>2160</v>
      </c>
      <c r="M58" s="260">
        <v>2190</v>
      </c>
      <c r="N58" s="260">
        <v>2190</v>
      </c>
      <c r="O58" s="260"/>
      <c r="P58" s="260"/>
      <c r="Q58" s="260"/>
      <c r="R58" s="260"/>
      <c r="S58" s="260"/>
      <c r="T58" s="260"/>
      <c r="U58" s="260"/>
      <c r="V58" s="260"/>
      <c r="W58" s="260"/>
      <c r="X58" s="260"/>
      <c r="Y58" s="260"/>
      <c r="Z58" s="260"/>
      <c r="AA58" s="260"/>
      <c r="AB58" s="260"/>
      <c r="AC58" s="260"/>
      <c r="AD58" s="260"/>
      <c r="AE58" s="260"/>
      <c r="AF58" s="260"/>
      <c r="AG58" s="260"/>
      <c r="AH58" s="260"/>
      <c r="AI58" s="260"/>
      <c r="AJ58" s="260"/>
      <c r="AK58" s="260"/>
      <c r="AL58" s="260"/>
      <c r="AM58" s="260"/>
      <c r="AN58" s="260"/>
      <c r="AO58" s="260"/>
      <c r="AP58" s="260"/>
      <c r="AQ58" s="260"/>
      <c r="AR58" s="260"/>
      <c r="AS58" s="260"/>
      <c r="AT58" s="260"/>
      <c r="AU58" s="260"/>
      <c r="AV58" s="260"/>
      <c r="AW58" s="260"/>
      <c r="AX58" s="260"/>
      <c r="AY58" s="260"/>
      <c r="AZ58" s="260"/>
      <c r="BA58" s="260"/>
      <c r="BB58" s="260"/>
      <c r="BC58" s="260"/>
      <c r="BD58" s="260"/>
      <c r="BE58" s="260"/>
      <c r="BF58" s="260"/>
      <c r="BG58" s="260"/>
      <c r="BH58" s="260"/>
      <c r="BI58" s="260"/>
      <c r="BJ58" s="260"/>
      <c r="BK58" s="260"/>
      <c r="BL58" s="260"/>
      <c r="BM58" s="260"/>
      <c r="BN58" s="260"/>
      <c r="BO58" s="260"/>
      <c r="BP58" s="260"/>
      <c r="BQ58" s="260"/>
      <c r="BR58" s="260"/>
      <c r="BS58" s="260"/>
      <c r="BT58" s="260"/>
      <c r="BU58" s="260"/>
      <c r="BV58" s="260"/>
      <c r="BW58" s="260"/>
      <c r="BX58" s="260"/>
      <c r="BY58" s="260"/>
      <c r="BZ58" s="260"/>
      <c r="CA58" s="260"/>
      <c r="CB58" s="260"/>
      <c r="CC58" s="260"/>
      <c r="CD58" s="260"/>
      <c r="CE58" s="260"/>
      <c r="CF58" s="260"/>
    </row>
    <row r="59" spans="1:84" ht="15" customHeight="1" thickBot="1" x14ac:dyDescent="0.35">
      <c r="A59" s="967"/>
      <c r="B59" s="967"/>
      <c r="C59" s="968"/>
      <c r="D59" s="242" t="s">
        <v>165</v>
      </c>
      <c r="E59" s="261"/>
      <c r="F59" s="261"/>
      <c r="G59" s="261"/>
      <c r="H59" s="261"/>
      <c r="I59" s="261"/>
      <c r="J59" s="261">
        <v>14</v>
      </c>
      <c r="K59" s="261">
        <v>12</v>
      </c>
      <c r="L59" s="261">
        <v>12</v>
      </c>
      <c r="M59" s="261">
        <v>12</v>
      </c>
      <c r="N59" s="261">
        <v>12</v>
      </c>
      <c r="O59" s="261"/>
      <c r="P59" s="261"/>
      <c r="Q59" s="261"/>
      <c r="R59" s="261"/>
      <c r="S59" s="261"/>
      <c r="T59" s="261"/>
      <c r="U59" s="261"/>
      <c r="V59" s="261"/>
      <c r="W59" s="261"/>
      <c r="X59" s="261"/>
      <c r="Y59" s="261"/>
      <c r="Z59" s="261"/>
      <c r="AA59" s="261"/>
      <c r="AB59" s="261"/>
      <c r="AC59" s="261"/>
      <c r="AD59" s="261"/>
      <c r="AE59" s="261"/>
      <c r="AF59" s="261"/>
      <c r="AG59" s="261"/>
      <c r="AH59" s="261"/>
      <c r="AI59" s="261"/>
      <c r="AJ59" s="261"/>
      <c r="AK59" s="261"/>
      <c r="AL59" s="261"/>
      <c r="AM59" s="261"/>
      <c r="AN59" s="261"/>
      <c r="AO59" s="261"/>
      <c r="AP59" s="261"/>
      <c r="AQ59" s="261"/>
      <c r="AR59" s="261"/>
      <c r="AS59" s="261"/>
      <c r="AT59" s="261"/>
      <c r="AU59" s="261"/>
      <c r="AV59" s="261"/>
      <c r="AW59" s="261"/>
      <c r="AX59" s="261"/>
      <c r="AY59" s="261"/>
      <c r="AZ59" s="261"/>
      <c r="BA59" s="261"/>
      <c r="BB59" s="261"/>
      <c r="BC59" s="261"/>
      <c r="BD59" s="261"/>
      <c r="BE59" s="261"/>
      <c r="BF59" s="261"/>
      <c r="BG59" s="261"/>
      <c r="BH59" s="261"/>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row>
    <row r="60" spans="1:84" ht="15" customHeight="1" thickBot="1" x14ac:dyDescent="0.35">
      <c r="A60" s="967"/>
      <c r="B60" s="967"/>
      <c r="C60" s="968"/>
      <c r="D60" s="242" t="s">
        <v>134</v>
      </c>
      <c r="E60" s="247"/>
      <c r="F60" s="247"/>
      <c r="G60" s="247"/>
      <c r="H60" s="247"/>
      <c r="I60" s="247"/>
      <c r="J60" s="247">
        <v>38</v>
      </c>
      <c r="K60" s="247">
        <v>37</v>
      </c>
      <c r="L60" s="247">
        <v>35</v>
      </c>
      <c r="M60" s="247">
        <v>38</v>
      </c>
      <c r="N60" s="247">
        <v>38</v>
      </c>
      <c r="O60" s="247"/>
      <c r="P60" s="247"/>
      <c r="Q60" s="247"/>
      <c r="R60" s="247"/>
      <c r="S60" s="247"/>
      <c r="T60" s="247"/>
      <c r="U60" s="247"/>
      <c r="V60" s="247"/>
      <c r="W60" s="247"/>
      <c r="X60" s="247"/>
      <c r="Y60" s="247"/>
      <c r="Z60" s="247"/>
      <c r="AA60" s="247"/>
      <c r="AB60" s="247"/>
      <c r="AC60" s="247"/>
      <c r="AD60" s="247"/>
      <c r="AE60" s="247"/>
      <c r="AF60" s="247"/>
      <c r="AG60" s="247"/>
      <c r="AH60" s="247"/>
      <c r="AI60" s="247"/>
      <c r="AJ60" s="247"/>
      <c r="AK60" s="247"/>
      <c r="AL60" s="247"/>
      <c r="AM60" s="247"/>
      <c r="AN60" s="247"/>
      <c r="AO60" s="247"/>
      <c r="AP60" s="247"/>
      <c r="AQ60" s="247"/>
      <c r="AR60" s="247"/>
      <c r="AS60" s="247"/>
      <c r="AT60" s="247"/>
      <c r="AU60" s="247"/>
      <c r="AV60" s="247"/>
      <c r="AW60" s="247"/>
      <c r="AX60" s="247"/>
      <c r="AY60" s="247"/>
      <c r="AZ60" s="247"/>
      <c r="BA60" s="247"/>
      <c r="BB60" s="247"/>
      <c r="BC60" s="247"/>
      <c r="BD60" s="247"/>
      <c r="BE60" s="247"/>
      <c r="BF60" s="247"/>
      <c r="BG60" s="247"/>
      <c r="BH60" s="247"/>
      <c r="BI60" s="247"/>
      <c r="BJ60" s="247"/>
      <c r="BK60" s="247"/>
      <c r="BL60" s="247"/>
      <c r="BM60" s="247"/>
      <c r="BN60" s="247"/>
      <c r="BO60" s="247"/>
      <c r="BP60" s="247"/>
      <c r="BQ60" s="247"/>
      <c r="BR60" s="247"/>
      <c r="BS60" s="247"/>
      <c r="BT60" s="247"/>
      <c r="BU60" s="247"/>
      <c r="BV60" s="247"/>
      <c r="BW60" s="247"/>
      <c r="BX60" s="247"/>
      <c r="BY60" s="247"/>
      <c r="BZ60" s="247"/>
      <c r="CA60" s="247"/>
      <c r="CB60" s="247"/>
      <c r="CC60" s="247"/>
      <c r="CD60" s="247"/>
      <c r="CE60" s="247"/>
      <c r="CF60" s="247"/>
    </row>
    <row r="61" spans="1:84" ht="15" customHeight="1" thickBot="1" x14ac:dyDescent="0.35">
      <c r="A61" s="967"/>
      <c r="B61" s="967"/>
      <c r="C61" s="968"/>
      <c r="D61" s="242" t="s">
        <v>133</v>
      </c>
      <c r="E61" s="197">
        <f>IF(SUM(E59:E60)=0,0,100-E59-E60)</f>
        <v>0</v>
      </c>
      <c r="F61" s="197">
        <f t="shared" ref="F61:BQ61" si="54">IF(SUM(F59:F60)=0,0,100-F59-F60)</f>
        <v>0</v>
      </c>
      <c r="G61" s="197">
        <f t="shared" si="54"/>
        <v>0</v>
      </c>
      <c r="H61" s="197">
        <f t="shared" si="54"/>
        <v>0</v>
      </c>
      <c r="I61" s="197">
        <f t="shared" si="54"/>
        <v>0</v>
      </c>
      <c r="J61" s="197">
        <f t="shared" si="54"/>
        <v>48</v>
      </c>
      <c r="K61" s="197">
        <f t="shared" si="54"/>
        <v>51</v>
      </c>
      <c r="L61" s="197">
        <f t="shared" si="54"/>
        <v>53</v>
      </c>
      <c r="M61" s="197">
        <f t="shared" si="54"/>
        <v>50</v>
      </c>
      <c r="N61" s="197">
        <f t="shared" si="54"/>
        <v>50</v>
      </c>
      <c r="O61" s="197">
        <f t="shared" si="54"/>
        <v>0</v>
      </c>
      <c r="P61" s="197">
        <f t="shared" si="54"/>
        <v>0</v>
      </c>
      <c r="Q61" s="197">
        <f t="shared" si="54"/>
        <v>0</v>
      </c>
      <c r="R61" s="197">
        <f t="shared" si="54"/>
        <v>0</v>
      </c>
      <c r="S61" s="197">
        <f t="shared" si="54"/>
        <v>0</v>
      </c>
      <c r="T61" s="197">
        <f t="shared" si="54"/>
        <v>0</v>
      </c>
      <c r="U61" s="197">
        <f t="shared" si="54"/>
        <v>0</v>
      </c>
      <c r="V61" s="197">
        <f t="shared" si="54"/>
        <v>0</v>
      </c>
      <c r="W61" s="197">
        <f t="shared" si="54"/>
        <v>0</v>
      </c>
      <c r="X61" s="197">
        <f t="shared" si="54"/>
        <v>0</v>
      </c>
      <c r="Y61" s="197">
        <f t="shared" si="54"/>
        <v>0</v>
      </c>
      <c r="Z61" s="197">
        <f t="shared" si="54"/>
        <v>0</v>
      </c>
      <c r="AA61" s="197">
        <f t="shared" si="54"/>
        <v>0</v>
      </c>
      <c r="AB61" s="197">
        <f t="shared" si="54"/>
        <v>0</v>
      </c>
      <c r="AC61" s="197">
        <f t="shared" si="54"/>
        <v>0</v>
      </c>
      <c r="AD61" s="197">
        <f t="shared" si="54"/>
        <v>0</v>
      </c>
      <c r="AE61" s="197">
        <f t="shared" si="54"/>
        <v>0</v>
      </c>
      <c r="AF61" s="197">
        <f t="shared" si="54"/>
        <v>0</v>
      </c>
      <c r="AG61" s="197">
        <f t="shared" si="54"/>
        <v>0</v>
      </c>
      <c r="AH61" s="197">
        <f t="shared" si="54"/>
        <v>0</v>
      </c>
      <c r="AI61" s="197">
        <f t="shared" si="54"/>
        <v>0</v>
      </c>
      <c r="AJ61" s="197">
        <f t="shared" si="54"/>
        <v>0</v>
      </c>
      <c r="AK61" s="197">
        <f t="shared" si="54"/>
        <v>0</v>
      </c>
      <c r="AL61" s="197">
        <f t="shared" si="54"/>
        <v>0</v>
      </c>
      <c r="AM61" s="197">
        <f t="shared" si="54"/>
        <v>0</v>
      </c>
      <c r="AN61" s="197">
        <f t="shared" si="54"/>
        <v>0</v>
      </c>
      <c r="AO61" s="197">
        <f t="shared" si="54"/>
        <v>0</v>
      </c>
      <c r="AP61" s="197">
        <f t="shared" si="54"/>
        <v>0</v>
      </c>
      <c r="AQ61" s="197">
        <f t="shared" si="54"/>
        <v>0</v>
      </c>
      <c r="AR61" s="197">
        <f t="shared" si="54"/>
        <v>0</v>
      </c>
      <c r="AS61" s="197">
        <f t="shared" si="54"/>
        <v>0</v>
      </c>
      <c r="AT61" s="197">
        <f t="shared" si="54"/>
        <v>0</v>
      </c>
      <c r="AU61" s="197">
        <f t="shared" si="54"/>
        <v>0</v>
      </c>
      <c r="AV61" s="197">
        <f t="shared" si="54"/>
        <v>0</v>
      </c>
      <c r="AW61" s="197">
        <f t="shared" si="54"/>
        <v>0</v>
      </c>
      <c r="AX61" s="197">
        <f t="shared" si="54"/>
        <v>0</v>
      </c>
      <c r="AY61" s="197">
        <f t="shared" si="54"/>
        <v>0</v>
      </c>
      <c r="AZ61" s="197">
        <f t="shared" si="54"/>
        <v>0</v>
      </c>
      <c r="BA61" s="197">
        <f t="shared" si="54"/>
        <v>0</v>
      </c>
      <c r="BB61" s="197">
        <f t="shared" si="54"/>
        <v>0</v>
      </c>
      <c r="BC61" s="197">
        <f t="shared" si="54"/>
        <v>0</v>
      </c>
      <c r="BD61" s="197">
        <f t="shared" si="54"/>
        <v>0</v>
      </c>
      <c r="BE61" s="197">
        <f t="shared" si="54"/>
        <v>0</v>
      </c>
      <c r="BF61" s="197">
        <f t="shared" si="54"/>
        <v>0</v>
      </c>
      <c r="BG61" s="197">
        <f t="shared" si="54"/>
        <v>0</v>
      </c>
      <c r="BH61" s="197">
        <f t="shared" si="54"/>
        <v>0</v>
      </c>
      <c r="BI61" s="197">
        <f t="shared" si="54"/>
        <v>0</v>
      </c>
      <c r="BJ61" s="197">
        <f t="shared" si="54"/>
        <v>0</v>
      </c>
      <c r="BK61" s="197">
        <f t="shared" si="54"/>
        <v>0</v>
      </c>
      <c r="BL61" s="197">
        <f t="shared" si="54"/>
        <v>0</v>
      </c>
      <c r="BM61" s="197">
        <f t="shared" si="54"/>
        <v>0</v>
      </c>
      <c r="BN61" s="197">
        <f t="shared" si="54"/>
        <v>0</v>
      </c>
      <c r="BO61" s="197">
        <f t="shared" si="54"/>
        <v>0</v>
      </c>
      <c r="BP61" s="197">
        <f t="shared" si="54"/>
        <v>0</v>
      </c>
      <c r="BQ61" s="197">
        <f t="shared" si="54"/>
        <v>0</v>
      </c>
      <c r="BR61" s="197">
        <f t="shared" ref="BR61:CF61" si="55">IF(SUM(BR59:BR60)=0,0,100-BR59-BR60)</f>
        <v>0</v>
      </c>
      <c r="BS61" s="197">
        <f t="shared" si="55"/>
        <v>0</v>
      </c>
      <c r="BT61" s="197">
        <f t="shared" si="55"/>
        <v>0</v>
      </c>
      <c r="BU61" s="197">
        <f t="shared" si="55"/>
        <v>0</v>
      </c>
      <c r="BV61" s="197">
        <f t="shared" si="55"/>
        <v>0</v>
      </c>
      <c r="BW61" s="197">
        <f t="shared" si="55"/>
        <v>0</v>
      </c>
      <c r="BX61" s="197">
        <f t="shared" si="55"/>
        <v>0</v>
      </c>
      <c r="BY61" s="197">
        <f t="shared" si="55"/>
        <v>0</v>
      </c>
      <c r="BZ61" s="197">
        <f t="shared" si="55"/>
        <v>0</v>
      </c>
      <c r="CA61" s="197">
        <f t="shared" si="55"/>
        <v>0</v>
      </c>
      <c r="CB61" s="197">
        <f t="shared" si="55"/>
        <v>0</v>
      </c>
      <c r="CC61" s="197">
        <f t="shared" si="55"/>
        <v>0</v>
      </c>
      <c r="CD61" s="197">
        <f t="shared" si="55"/>
        <v>0</v>
      </c>
      <c r="CE61" s="197">
        <f t="shared" si="55"/>
        <v>0</v>
      </c>
      <c r="CF61" s="197">
        <f t="shared" si="55"/>
        <v>0</v>
      </c>
    </row>
    <row r="62" spans="1:84" ht="15" customHeight="1" thickBot="1" x14ac:dyDescent="0.35">
      <c r="A62" s="967"/>
      <c r="B62" s="967"/>
      <c r="C62" s="968"/>
      <c r="D62" s="243" t="s">
        <v>122</v>
      </c>
      <c r="E62" s="247"/>
      <c r="F62" s="247"/>
      <c r="G62" s="247"/>
      <c r="H62" s="247"/>
      <c r="I62" s="247"/>
      <c r="J62" s="247">
        <v>0.2</v>
      </c>
      <c r="K62" s="247">
        <v>0.5</v>
      </c>
      <c r="L62" s="247">
        <v>0.7</v>
      </c>
      <c r="M62" s="247">
        <v>0.7</v>
      </c>
      <c r="N62" s="247">
        <v>0.15</v>
      </c>
      <c r="O62" s="247"/>
      <c r="P62" s="247"/>
      <c r="Q62" s="247"/>
      <c r="R62" s="247"/>
      <c r="S62" s="247"/>
      <c r="T62" s="247"/>
      <c r="U62" s="247"/>
      <c r="V62" s="247"/>
      <c r="W62" s="247"/>
      <c r="X62" s="247"/>
      <c r="Y62" s="247"/>
      <c r="Z62" s="247"/>
      <c r="AA62" s="247"/>
      <c r="AB62" s="247"/>
      <c r="AC62" s="247"/>
      <c r="AD62" s="247"/>
      <c r="AE62" s="247"/>
      <c r="AF62" s="247"/>
      <c r="AG62" s="247"/>
      <c r="AH62" s="247"/>
      <c r="AI62" s="247"/>
      <c r="AJ62" s="247"/>
      <c r="AK62" s="247"/>
      <c r="AL62" s="247"/>
      <c r="AM62" s="247"/>
      <c r="AN62" s="247"/>
      <c r="AO62" s="247"/>
      <c r="AP62" s="247"/>
      <c r="AQ62" s="247"/>
      <c r="AR62" s="247"/>
      <c r="AS62" s="247"/>
      <c r="AT62" s="247"/>
      <c r="AU62" s="247"/>
      <c r="AV62" s="247"/>
      <c r="AW62" s="247"/>
      <c r="AX62" s="247"/>
      <c r="AY62" s="247"/>
      <c r="AZ62" s="247"/>
      <c r="BA62" s="247"/>
      <c r="BB62" s="247"/>
      <c r="BC62" s="247"/>
      <c r="BD62" s="247"/>
      <c r="BE62" s="247"/>
      <c r="BF62" s="247"/>
      <c r="BG62" s="247"/>
      <c r="BH62" s="247"/>
      <c r="BI62" s="247"/>
      <c r="BJ62" s="247"/>
      <c r="BK62" s="247"/>
      <c r="BL62" s="247"/>
      <c r="BM62" s="247"/>
      <c r="BN62" s="247"/>
      <c r="BO62" s="247"/>
      <c r="BP62" s="247"/>
      <c r="BQ62" s="247"/>
      <c r="BR62" s="247"/>
      <c r="BS62" s="247"/>
      <c r="BT62" s="247"/>
      <c r="BU62" s="247"/>
      <c r="BV62" s="247"/>
      <c r="BW62" s="247"/>
      <c r="BX62" s="247"/>
      <c r="BY62" s="247"/>
      <c r="BZ62" s="247"/>
      <c r="CA62" s="247"/>
      <c r="CB62" s="247"/>
      <c r="CC62" s="247"/>
      <c r="CD62" s="247"/>
      <c r="CE62" s="247"/>
      <c r="CF62" s="247"/>
    </row>
    <row r="63" spans="1:84" ht="15" customHeight="1" thickBot="1" x14ac:dyDescent="0.35">
      <c r="A63" s="967"/>
      <c r="B63" s="967"/>
      <c r="C63" s="969"/>
      <c r="D63" s="244" t="s">
        <v>174</v>
      </c>
      <c r="E63" s="245">
        <f>+IF(E61="","",PROGRAMA!$I$13*E62*(((E62/PROGRAMA!$I$9)*(PROGRAMA!$I$12-PROGRAMA!$I$11)/2)+PROGRAMA!$I$11))</f>
        <v>0</v>
      </c>
      <c r="F63" s="245">
        <f>+IF(F61="","",PROGRAMA!$I$13*F62*(((F62/PROGRAMA!$I$9)*(PROGRAMA!$I$12-PROGRAMA!$I$11)/2)+PROGRAMA!$I$11))</f>
        <v>0</v>
      </c>
      <c r="G63" s="245">
        <f>+IF(G61="","",PROGRAMA!$I$13*G62*(((G62/PROGRAMA!$I$9)*(PROGRAMA!$I$12-PROGRAMA!$I$11)/2)+PROGRAMA!$I$11))</f>
        <v>0</v>
      </c>
      <c r="H63" s="245">
        <f>+IF(H61="","",PROGRAMA!$I$13*H62*(((H62/PROGRAMA!$I$9)*(PROGRAMA!$I$12-PROGRAMA!$I$11)/2)+PROGRAMA!$I$11))</f>
        <v>0</v>
      </c>
      <c r="I63" s="245">
        <f>+IF(I61="","",PROGRAMA!$I$13*I62*(((I62/PROGRAMA!$I$9)*(PROGRAMA!$I$12-PROGRAMA!$I$11)/2)+PROGRAMA!$I$11))</f>
        <v>0</v>
      </c>
      <c r="J63" s="245">
        <f>+IF(J61="","",PROGRAMA!$I$13*J62*(((J62/PROGRAMA!$I$9)*(PROGRAMA!$I$12-PROGRAMA!$I$11)/2)+PROGRAMA!$I$11))</f>
        <v>0.63915454545454542</v>
      </c>
      <c r="K63" s="245">
        <f>+IF(K61="","",PROGRAMA!$I$13*K62*(((K62/PROGRAMA!$I$9)*(PROGRAMA!$I$12-PROGRAMA!$I$11)/2)+PROGRAMA!$I$11))</f>
        <v>1.7402159090909088</v>
      </c>
      <c r="L63" s="245">
        <f>+IF(L61="","",PROGRAMA!$I$13*L62*(((L62/PROGRAMA!$I$9)*(PROGRAMA!$I$12-PROGRAMA!$I$11)/2)+PROGRAMA!$I$11))</f>
        <v>2.5691431818181814</v>
      </c>
      <c r="M63" s="245">
        <f>+IF(M61="","",PROGRAMA!$I$13*M62*(((M62/PROGRAMA!$I$9)*(PROGRAMA!$I$12-PROGRAMA!$I$11)/2)+PROGRAMA!$I$11))</f>
        <v>2.5691431818181814</v>
      </c>
      <c r="N63" s="245">
        <f>+IF(N61="","",PROGRAMA!$I$13*N62*(((N62/PROGRAMA!$I$9)*(PROGRAMA!$I$12-PROGRAMA!$I$11)/2)+PROGRAMA!$I$11))</f>
        <v>0.4722494318181818</v>
      </c>
      <c r="O63" s="245">
        <f>+IF(O61="","",PROGRAMA!$I$13*O62*(((O62/PROGRAMA!$I$9)*(PROGRAMA!$I$12-PROGRAMA!$I$11)/2)+PROGRAMA!$I$11))</f>
        <v>0</v>
      </c>
      <c r="P63" s="245">
        <f>+IF(P61="","",PROGRAMA!$I$13*P62*(((P62/PROGRAMA!$I$9)*(PROGRAMA!$I$12-PROGRAMA!$I$11)/2)+PROGRAMA!$I$11))</f>
        <v>0</v>
      </c>
      <c r="Q63" s="245">
        <f>+IF(Q61="","",PROGRAMA!$I$13*Q62*(((Q62/PROGRAMA!$I$9)*(PROGRAMA!$I$12-PROGRAMA!$I$11)/2)+PROGRAMA!$I$11))</f>
        <v>0</v>
      </c>
      <c r="R63" s="245">
        <f>+IF(R61="","",PROGRAMA!$I$13*R62*(((R62/PROGRAMA!$I$9)*(PROGRAMA!$I$12-PROGRAMA!$I$11)/2)+PROGRAMA!$I$11))</f>
        <v>0</v>
      </c>
      <c r="S63" s="245">
        <f>+IF(S61="","",PROGRAMA!$I$13*S62*(((S62/PROGRAMA!$I$9)*(PROGRAMA!$I$12-PROGRAMA!$I$11)/2)+PROGRAMA!$I$11))</f>
        <v>0</v>
      </c>
      <c r="T63" s="245">
        <f>+IF(T61="","",PROGRAMA!$I$13*T62*(((T62/PROGRAMA!$I$9)*(PROGRAMA!$I$12-PROGRAMA!$I$11)/2)+PROGRAMA!$I$11))</f>
        <v>0</v>
      </c>
      <c r="U63" s="245">
        <f>+IF(U61="","",PROGRAMA!$I$13*U62*(((U62/PROGRAMA!$I$9)*(PROGRAMA!$I$12-PROGRAMA!$I$11)/2)+PROGRAMA!$I$11))</f>
        <v>0</v>
      </c>
      <c r="V63" s="245">
        <f>+IF(V61="","",PROGRAMA!$I$13*V62*(((V62/PROGRAMA!$I$9)*(PROGRAMA!$I$12-PROGRAMA!$I$11)/2)+PROGRAMA!$I$11))</f>
        <v>0</v>
      </c>
      <c r="W63" s="245">
        <f>+IF(W61="","",PROGRAMA!$I$13*W62*(((W62/PROGRAMA!$I$9)*(PROGRAMA!$I$12-PROGRAMA!$I$11)/2)+PROGRAMA!$I$11))</f>
        <v>0</v>
      </c>
      <c r="X63" s="245">
        <f>+IF(X61="","",PROGRAMA!$I$13*X62*(((X62/PROGRAMA!$I$9)*(PROGRAMA!$I$12-PROGRAMA!$I$11)/2)+PROGRAMA!$I$11))</f>
        <v>0</v>
      </c>
      <c r="Y63" s="245">
        <f>+IF(Y61="","",PROGRAMA!$I$13*Y62*(((Y62/PROGRAMA!$I$9)*(PROGRAMA!$I$12-PROGRAMA!$I$11)/2)+PROGRAMA!$I$11))</f>
        <v>0</v>
      </c>
      <c r="Z63" s="245">
        <f>+IF(Z61="","",PROGRAMA!$I$13*Z62*(((Z62/PROGRAMA!$I$9)*(PROGRAMA!$I$12-PROGRAMA!$I$11)/2)+PROGRAMA!$I$11))</f>
        <v>0</v>
      </c>
      <c r="AA63" s="245">
        <f>+IF(AA61="","",PROGRAMA!$I$13*AA62*(((AA62/PROGRAMA!$I$9)*(PROGRAMA!$I$12-PROGRAMA!$I$11)/2)+PROGRAMA!$I$11))</f>
        <v>0</v>
      </c>
      <c r="AB63" s="245">
        <f>+IF(AB61="","",PROGRAMA!$I$13*AB62*(((AB62/PROGRAMA!$I$9)*(PROGRAMA!$I$12-PROGRAMA!$I$11)/2)+PROGRAMA!$I$11))</f>
        <v>0</v>
      </c>
      <c r="AC63" s="245">
        <f>+IF(AC61="","",PROGRAMA!$I$13*AC62*(((AC62/PROGRAMA!$I$9)*(PROGRAMA!$I$12-PROGRAMA!$I$11)/2)+PROGRAMA!$I$11))</f>
        <v>0</v>
      </c>
      <c r="AD63" s="245">
        <f>+IF(AD61="","",PROGRAMA!$I$13*AD62*(((AD62/PROGRAMA!$I$9)*(PROGRAMA!$I$12-PROGRAMA!$I$11)/2)+PROGRAMA!$I$11))</f>
        <v>0</v>
      </c>
      <c r="AE63" s="245">
        <f>+IF(AE61="","",PROGRAMA!$I$13*AE62*(((AE62/PROGRAMA!$I$9)*(PROGRAMA!$I$12-PROGRAMA!$I$11)/2)+PROGRAMA!$I$11))</f>
        <v>0</v>
      </c>
      <c r="AF63" s="245">
        <f>+IF(AF61="","",PROGRAMA!$I$13*AF62*(((AF62/PROGRAMA!$I$9)*(PROGRAMA!$I$12-PROGRAMA!$I$11)/2)+PROGRAMA!$I$11))</f>
        <v>0</v>
      </c>
      <c r="AG63" s="245">
        <f>+IF(AG61="","",PROGRAMA!$I$13*AG62*(((AG62/PROGRAMA!$I$9)*(PROGRAMA!$I$12-PROGRAMA!$I$11)/2)+PROGRAMA!$I$11))</f>
        <v>0</v>
      </c>
      <c r="AH63" s="245">
        <f>+IF(AH61="","",PROGRAMA!$I$13*AH62*(((AH62/PROGRAMA!$I$9)*(PROGRAMA!$I$12-PROGRAMA!$I$11)/2)+PROGRAMA!$I$11))</f>
        <v>0</v>
      </c>
      <c r="AI63" s="245">
        <f>+IF(AI61="","",PROGRAMA!$I$13*AI62*(((AI62/PROGRAMA!$I$9)*(PROGRAMA!$I$12-PROGRAMA!$I$11)/2)+PROGRAMA!$I$11))</f>
        <v>0</v>
      </c>
      <c r="AJ63" s="245">
        <f>+IF(AJ61="","",PROGRAMA!$I$13*AJ62*(((AJ62/PROGRAMA!$I$9)*(PROGRAMA!$I$12-PROGRAMA!$I$11)/2)+PROGRAMA!$I$11))</f>
        <v>0</v>
      </c>
      <c r="AK63" s="245">
        <f>+IF(AK61="","",PROGRAMA!$I$13*AK62*(((AK62/PROGRAMA!$I$9)*(PROGRAMA!$I$12-PROGRAMA!$I$11)/2)+PROGRAMA!$I$11))</f>
        <v>0</v>
      </c>
      <c r="AL63" s="245">
        <f>+IF(AL61="","",PROGRAMA!$I$13*AL62*(((AL62/PROGRAMA!$I$9)*(PROGRAMA!$I$12-PROGRAMA!$I$11)/2)+PROGRAMA!$I$11))</f>
        <v>0</v>
      </c>
      <c r="AM63" s="245">
        <f>+IF(AM61="","",PROGRAMA!$I$13*AM62*(((AM62/PROGRAMA!$I$9)*(PROGRAMA!$I$12-PROGRAMA!$I$11)/2)+PROGRAMA!$I$11))</f>
        <v>0</v>
      </c>
      <c r="AN63" s="245">
        <f>+IF(AN61="","",PROGRAMA!$I$13*AN62*(((AN62/PROGRAMA!$I$9)*(PROGRAMA!$I$12-PROGRAMA!$I$11)/2)+PROGRAMA!$I$11))</f>
        <v>0</v>
      </c>
      <c r="AO63" s="245">
        <f>+IF(AO61="","",PROGRAMA!$I$13*AO62*(((AO62/PROGRAMA!$I$9)*(PROGRAMA!$I$12-PROGRAMA!$I$11)/2)+PROGRAMA!$I$11))</f>
        <v>0</v>
      </c>
      <c r="AP63" s="245">
        <f>+IF(AP61="","",PROGRAMA!$I$13*AP62*(((AP62/PROGRAMA!$I$9)*(PROGRAMA!$I$12-PROGRAMA!$I$11)/2)+PROGRAMA!$I$11))</f>
        <v>0</v>
      </c>
      <c r="AQ63" s="245">
        <f>+IF(AQ61="","",PROGRAMA!$I$13*AQ62*(((AQ62/PROGRAMA!$I$9)*(PROGRAMA!$I$12-PROGRAMA!$I$11)/2)+PROGRAMA!$I$11))</f>
        <v>0</v>
      </c>
      <c r="AR63" s="245">
        <f>+IF(AR61="","",PROGRAMA!$I$13*AR62*(((AR62/PROGRAMA!$I$9)*(PROGRAMA!$I$12-PROGRAMA!$I$11)/2)+PROGRAMA!$I$11))</f>
        <v>0</v>
      </c>
      <c r="AS63" s="245">
        <f>+IF(AS61="","",PROGRAMA!$I$13*AS62*(((AS62/PROGRAMA!$I$9)*(PROGRAMA!$I$12-PROGRAMA!$I$11)/2)+PROGRAMA!$I$11))</f>
        <v>0</v>
      </c>
      <c r="AT63" s="245">
        <f>+IF(AT61="","",PROGRAMA!$I$13*AT62*(((AT62/PROGRAMA!$I$9)*(PROGRAMA!$I$12-PROGRAMA!$I$11)/2)+PROGRAMA!$I$11))</f>
        <v>0</v>
      </c>
      <c r="AU63" s="245">
        <f>+IF(AU61="","",PROGRAMA!$I$13*AU62*(((AU62/PROGRAMA!$I$9)*(PROGRAMA!$I$12-PROGRAMA!$I$11)/2)+PROGRAMA!$I$11))</f>
        <v>0</v>
      </c>
      <c r="AV63" s="245">
        <f>+IF(AV61="","",PROGRAMA!$I$13*AV62*(((AV62/PROGRAMA!$I$9)*(PROGRAMA!$I$12-PROGRAMA!$I$11)/2)+PROGRAMA!$I$11))</f>
        <v>0</v>
      </c>
      <c r="AW63" s="245">
        <f>+IF(AW61="","",PROGRAMA!$I$13*AW62*(((AW62/PROGRAMA!$I$9)*(PROGRAMA!$I$12-PROGRAMA!$I$11)/2)+PROGRAMA!$I$11))</f>
        <v>0</v>
      </c>
      <c r="AX63" s="245">
        <f>+IF(AX61="","",PROGRAMA!$I$13*AX62*(((AX62/PROGRAMA!$I$9)*(PROGRAMA!$I$12-PROGRAMA!$I$11)/2)+PROGRAMA!$I$11))</f>
        <v>0</v>
      </c>
      <c r="AY63" s="245">
        <f>+IF(AY61="","",PROGRAMA!$I$13*AY62*(((AY62/PROGRAMA!$I$9)*(PROGRAMA!$I$12-PROGRAMA!$I$11)/2)+PROGRAMA!$I$11))</f>
        <v>0</v>
      </c>
      <c r="AZ63" s="245">
        <f>+IF(AZ61="","",PROGRAMA!$I$13*AZ62*(((AZ62/PROGRAMA!$I$9)*(PROGRAMA!$I$12-PROGRAMA!$I$11)/2)+PROGRAMA!$I$11))</f>
        <v>0</v>
      </c>
      <c r="BA63" s="245">
        <f>+IF(BA61="","",PROGRAMA!$I$13*BA62*(((BA62/PROGRAMA!$I$9)*(PROGRAMA!$I$12-PROGRAMA!$I$11)/2)+PROGRAMA!$I$11))</f>
        <v>0</v>
      </c>
      <c r="BB63" s="245">
        <f>+IF(BB61="","",PROGRAMA!$I$13*BB62*(((BB62/PROGRAMA!$I$9)*(PROGRAMA!$I$12-PROGRAMA!$I$11)/2)+PROGRAMA!$I$11))</f>
        <v>0</v>
      </c>
      <c r="BC63" s="245">
        <f>+IF(BC61="","",PROGRAMA!$I$13*BC62*(((BC62/PROGRAMA!$I$9)*(PROGRAMA!$I$12-PROGRAMA!$I$11)/2)+PROGRAMA!$I$11))</f>
        <v>0</v>
      </c>
      <c r="BD63" s="245">
        <f>+IF(BD61="","",PROGRAMA!$I$13*BD62*(((BD62/PROGRAMA!$I$9)*(PROGRAMA!$I$12-PROGRAMA!$I$11)/2)+PROGRAMA!$I$11))</f>
        <v>0</v>
      </c>
      <c r="BE63" s="245">
        <f>+IF(BE61="","",PROGRAMA!$I$13*BE62*(((BE62/PROGRAMA!$I$9)*(PROGRAMA!$I$12-PROGRAMA!$I$11)/2)+PROGRAMA!$I$11))</f>
        <v>0</v>
      </c>
      <c r="BF63" s="245">
        <f>+IF(BF61="","",PROGRAMA!$I$13*BF62*(((BF62/PROGRAMA!$I$9)*(PROGRAMA!$I$12-PROGRAMA!$I$11)/2)+PROGRAMA!$I$11))</f>
        <v>0</v>
      </c>
      <c r="BG63" s="245">
        <f>+IF(BG61="","",PROGRAMA!$I$13*BG62*(((BG62/PROGRAMA!$I$9)*(PROGRAMA!$I$12-PROGRAMA!$I$11)/2)+PROGRAMA!$I$11))</f>
        <v>0</v>
      </c>
      <c r="BH63" s="245">
        <f>+IF(BH61="","",PROGRAMA!$I$13*BH62*(((BH62/PROGRAMA!$I$9)*(PROGRAMA!$I$12-PROGRAMA!$I$11)/2)+PROGRAMA!$I$11))</f>
        <v>0</v>
      </c>
      <c r="BI63" s="245">
        <f>+IF(BI61="","",PROGRAMA!$I$13*BI62*(((BI62/PROGRAMA!$I$9)*(PROGRAMA!$I$12-PROGRAMA!$I$11)/2)+PROGRAMA!$I$11))</f>
        <v>0</v>
      </c>
      <c r="BJ63" s="245">
        <f>+IF(BJ61="","",PROGRAMA!$I$13*BJ62*(((BJ62/PROGRAMA!$I$9)*(PROGRAMA!$I$12-PROGRAMA!$I$11)/2)+PROGRAMA!$I$11))</f>
        <v>0</v>
      </c>
      <c r="BK63" s="245">
        <f>+IF(BK61="","",PROGRAMA!$I$13*BK62*(((BK62/PROGRAMA!$I$9)*(PROGRAMA!$I$12-PROGRAMA!$I$11)/2)+PROGRAMA!$I$11))</f>
        <v>0</v>
      </c>
      <c r="BL63" s="245">
        <f>+IF(BL61="","",PROGRAMA!$I$13*BL62*(((BL62/PROGRAMA!$I$9)*(PROGRAMA!$I$12-PROGRAMA!$I$11)/2)+PROGRAMA!$I$11))</f>
        <v>0</v>
      </c>
      <c r="BM63" s="245">
        <f>+IF(BM61="","",PROGRAMA!$I$13*BM62*(((BM62/PROGRAMA!$I$9)*(PROGRAMA!$I$12-PROGRAMA!$I$11)/2)+PROGRAMA!$I$11))</f>
        <v>0</v>
      </c>
      <c r="BN63" s="245">
        <f>+IF(BN61="","",PROGRAMA!$I$13*BN62*(((BN62/PROGRAMA!$I$9)*(PROGRAMA!$I$12-PROGRAMA!$I$11)/2)+PROGRAMA!$I$11))</f>
        <v>0</v>
      </c>
      <c r="BO63" s="245">
        <f>+IF(BO61="","",PROGRAMA!$I$13*BO62*(((BO62/PROGRAMA!$I$9)*(PROGRAMA!$I$12-PROGRAMA!$I$11)/2)+PROGRAMA!$I$11))</f>
        <v>0</v>
      </c>
      <c r="BP63" s="245">
        <f>+IF(BP61="","",PROGRAMA!$I$13*BP62*(((BP62/PROGRAMA!$I$9)*(PROGRAMA!$I$12-PROGRAMA!$I$11)/2)+PROGRAMA!$I$11))</f>
        <v>0</v>
      </c>
      <c r="BQ63" s="245">
        <f>+IF(BQ61="","",PROGRAMA!$I$13*BQ62*(((BQ62/PROGRAMA!$I$9)*(PROGRAMA!$I$12-PROGRAMA!$I$11)/2)+PROGRAMA!$I$11))</f>
        <v>0</v>
      </c>
      <c r="BR63" s="245">
        <f>+IF(BR61="","",PROGRAMA!$I$13*BR62*(((BR62/PROGRAMA!$I$9)*(PROGRAMA!$I$12-PROGRAMA!$I$11)/2)+PROGRAMA!$I$11))</f>
        <v>0</v>
      </c>
      <c r="BS63" s="245">
        <f>+IF(BS61="","",PROGRAMA!$I$13*BS62*(((BS62/PROGRAMA!$I$9)*(PROGRAMA!$I$12-PROGRAMA!$I$11)/2)+PROGRAMA!$I$11))</f>
        <v>0</v>
      </c>
      <c r="BT63" s="245">
        <f>+IF(BT61="","",PROGRAMA!$I$13*BT62*(((BT62/PROGRAMA!$I$9)*(PROGRAMA!$I$12-PROGRAMA!$I$11)/2)+PROGRAMA!$I$11))</f>
        <v>0</v>
      </c>
      <c r="BU63" s="245">
        <f>+IF(BU61="","",PROGRAMA!$I$13*BU62*(((BU62/PROGRAMA!$I$9)*(PROGRAMA!$I$12-PROGRAMA!$I$11)/2)+PROGRAMA!$I$11))</f>
        <v>0</v>
      </c>
      <c r="BV63" s="245">
        <f>+IF(BV61="","",PROGRAMA!$I$13*BV62*(((BV62/PROGRAMA!$I$9)*(PROGRAMA!$I$12-PROGRAMA!$I$11)/2)+PROGRAMA!$I$11))</f>
        <v>0</v>
      </c>
      <c r="BW63" s="245">
        <f>+IF(BW61="","",PROGRAMA!$I$13*BW62*(((BW62/PROGRAMA!$I$9)*(PROGRAMA!$I$12-PROGRAMA!$I$11)/2)+PROGRAMA!$I$11))</f>
        <v>0</v>
      </c>
      <c r="BX63" s="245">
        <f>+IF(BX61="","",PROGRAMA!$I$13*BX62*(((BX62/PROGRAMA!$I$9)*(PROGRAMA!$I$12-PROGRAMA!$I$11)/2)+PROGRAMA!$I$11))</f>
        <v>0</v>
      </c>
      <c r="BY63" s="245">
        <f>+IF(BY61="","",PROGRAMA!$I$13*BY62*(((BY62/PROGRAMA!$I$9)*(PROGRAMA!$I$12-PROGRAMA!$I$11)/2)+PROGRAMA!$I$11))</f>
        <v>0</v>
      </c>
      <c r="BZ63" s="245">
        <f>+IF(BZ61="","",PROGRAMA!$I$13*BZ62*(((BZ62/PROGRAMA!$I$9)*(PROGRAMA!$I$12-PROGRAMA!$I$11)/2)+PROGRAMA!$I$11))</f>
        <v>0</v>
      </c>
      <c r="CA63" s="245">
        <f>+IF(CA61="","",PROGRAMA!$I$13*CA62*(((CA62/PROGRAMA!$I$9)*(PROGRAMA!$I$12-PROGRAMA!$I$11)/2)+PROGRAMA!$I$11))</f>
        <v>0</v>
      </c>
      <c r="CB63" s="245">
        <f>+IF(CB61="","",PROGRAMA!$I$13*CB62*(((CB62/PROGRAMA!$I$9)*(PROGRAMA!$I$12-PROGRAMA!$I$11)/2)+PROGRAMA!$I$11))</f>
        <v>0</v>
      </c>
      <c r="CC63" s="245">
        <f>+IF(CC61="","",PROGRAMA!$I$13*CC62*(((CC62/PROGRAMA!$I$9)*(PROGRAMA!$I$12-PROGRAMA!$I$11)/2)+PROGRAMA!$I$11))</f>
        <v>0</v>
      </c>
      <c r="CD63" s="245">
        <f>+IF(CD61="","",PROGRAMA!$I$13*CD62*(((CD62/PROGRAMA!$I$9)*(PROGRAMA!$I$12-PROGRAMA!$I$11)/2)+PROGRAMA!$I$11))</f>
        <v>0</v>
      </c>
      <c r="CE63" s="245">
        <f>+IF(CE61="","",PROGRAMA!$I$13*CE62*(((CE62/PROGRAMA!$I$9)*(PROGRAMA!$I$12-PROGRAMA!$I$11)/2)+PROGRAMA!$I$11))</f>
        <v>0</v>
      </c>
      <c r="CF63" s="245">
        <f>+IF(CF61="","",PROGRAMA!$I$13*CF62*(((CF62/PROGRAMA!$I$9)*(PROGRAMA!$I$12-PROGRAMA!$I$11)/2)+PROGRAMA!$I$11))</f>
        <v>0</v>
      </c>
    </row>
    <row r="64" spans="1:84" ht="15" customHeight="1" thickTop="1" thickBot="1" x14ac:dyDescent="0.35">
      <c r="A64" s="967" t="s">
        <v>263</v>
      </c>
      <c r="B64" s="967" t="s">
        <v>253</v>
      </c>
      <c r="C64" s="970" t="str">
        <f>+IF($B$57='Base Datos'!$V$21,B64,A64)</f>
        <v>Contenedor 2</v>
      </c>
      <c r="D64" s="241" t="s">
        <v>266</v>
      </c>
      <c r="E64" s="260"/>
      <c r="F64" s="260"/>
      <c r="G64" s="260"/>
      <c r="H64" s="260"/>
      <c r="I64" s="260"/>
      <c r="J64" s="260"/>
      <c r="K64" s="260"/>
      <c r="L64" s="260"/>
      <c r="M64" s="260">
        <v>2190</v>
      </c>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c r="BY64" s="260"/>
      <c r="BZ64" s="260"/>
      <c r="CA64" s="260"/>
      <c r="CB64" s="260"/>
      <c r="CC64" s="260"/>
      <c r="CD64" s="260"/>
      <c r="CE64" s="260"/>
      <c r="CF64" s="260"/>
    </row>
    <row r="65" spans="1:84" ht="15" customHeight="1" thickBot="1" x14ac:dyDescent="0.35">
      <c r="A65" s="967"/>
      <c r="B65" s="967"/>
      <c r="C65" s="968"/>
      <c r="D65" s="242" t="s">
        <v>165</v>
      </c>
      <c r="E65" s="261"/>
      <c r="F65" s="261"/>
      <c r="G65" s="261"/>
      <c r="H65" s="261"/>
      <c r="I65" s="261"/>
      <c r="J65" s="261"/>
      <c r="K65" s="261"/>
      <c r="L65" s="261"/>
      <c r="M65" s="261">
        <v>12</v>
      </c>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c r="CF65" s="261"/>
    </row>
    <row r="66" spans="1:84" ht="15" customHeight="1" thickBot="1" x14ac:dyDescent="0.35">
      <c r="A66" s="967"/>
      <c r="B66" s="967"/>
      <c r="C66" s="968"/>
      <c r="D66" s="242" t="s">
        <v>134</v>
      </c>
      <c r="E66" s="247"/>
      <c r="F66" s="247"/>
      <c r="G66" s="247"/>
      <c r="H66" s="247"/>
      <c r="I66" s="247"/>
      <c r="J66" s="247"/>
      <c r="K66" s="247"/>
      <c r="L66" s="247"/>
      <c r="M66" s="247">
        <v>38</v>
      </c>
      <c r="N66" s="247"/>
      <c r="O66" s="247"/>
      <c r="P66" s="247"/>
      <c r="Q66" s="247"/>
      <c r="R66" s="247"/>
      <c r="S66" s="247"/>
      <c r="T66" s="247"/>
      <c r="U66" s="247"/>
      <c r="V66" s="247"/>
      <c r="W66" s="247"/>
      <c r="X66" s="247"/>
      <c r="Y66" s="247"/>
      <c r="Z66" s="247"/>
      <c r="AA66" s="247"/>
      <c r="AB66" s="247"/>
      <c r="AC66" s="247"/>
      <c r="AD66" s="247"/>
      <c r="AE66" s="247"/>
      <c r="AF66" s="247"/>
      <c r="AG66" s="247"/>
      <c r="AH66" s="247"/>
      <c r="AI66" s="247"/>
      <c r="AJ66" s="247"/>
      <c r="AK66" s="247"/>
      <c r="AL66" s="247"/>
      <c r="AM66" s="247"/>
      <c r="AN66" s="247"/>
      <c r="AO66" s="247"/>
      <c r="AP66" s="247"/>
      <c r="AQ66" s="247"/>
      <c r="AR66" s="247"/>
      <c r="AS66" s="247"/>
      <c r="AT66" s="247"/>
      <c r="AU66" s="247"/>
      <c r="AV66" s="247"/>
      <c r="AW66" s="247"/>
      <c r="AX66" s="247"/>
      <c r="AY66" s="247"/>
      <c r="AZ66" s="247"/>
      <c r="BA66" s="247"/>
      <c r="BB66" s="247"/>
      <c r="BC66" s="247"/>
      <c r="BD66" s="247"/>
      <c r="BE66" s="247"/>
      <c r="BF66" s="247"/>
      <c r="BG66" s="247"/>
      <c r="BH66" s="247"/>
      <c r="BI66" s="247"/>
      <c r="BJ66" s="247"/>
      <c r="BK66" s="247"/>
      <c r="BL66" s="247"/>
      <c r="BM66" s="247"/>
      <c r="BN66" s="247"/>
      <c r="BO66" s="247"/>
      <c r="BP66" s="247"/>
      <c r="BQ66" s="247"/>
      <c r="BR66" s="247"/>
      <c r="BS66" s="247"/>
      <c r="BT66" s="247"/>
      <c r="BU66" s="247"/>
      <c r="BV66" s="247"/>
      <c r="BW66" s="247"/>
      <c r="BX66" s="247"/>
      <c r="BY66" s="247"/>
      <c r="BZ66" s="247"/>
      <c r="CA66" s="247"/>
      <c r="CB66" s="247"/>
      <c r="CC66" s="247"/>
      <c r="CD66" s="247"/>
      <c r="CE66" s="247"/>
      <c r="CF66" s="247"/>
    </row>
    <row r="67" spans="1:84" ht="15" customHeight="1" thickBot="1" x14ac:dyDescent="0.35">
      <c r="A67" s="967"/>
      <c r="B67" s="967"/>
      <c r="C67" s="968"/>
      <c r="D67" s="242" t="s">
        <v>133</v>
      </c>
      <c r="E67" s="197">
        <f>IF(SUM(E65:E66)=0,0,100-E65-E66)</f>
        <v>0</v>
      </c>
      <c r="F67" s="197">
        <f t="shared" ref="F67:BQ67" si="56">IF(SUM(F65:F66)=0,0,100-F65-F66)</f>
        <v>0</v>
      </c>
      <c r="G67" s="197">
        <f t="shared" si="56"/>
        <v>0</v>
      </c>
      <c r="H67" s="197">
        <f t="shared" si="56"/>
        <v>0</v>
      </c>
      <c r="I67" s="197">
        <f t="shared" si="56"/>
        <v>0</v>
      </c>
      <c r="J67" s="197">
        <f t="shared" si="56"/>
        <v>0</v>
      </c>
      <c r="K67" s="197">
        <f t="shared" si="56"/>
        <v>0</v>
      </c>
      <c r="L67" s="197">
        <f t="shared" si="56"/>
        <v>0</v>
      </c>
      <c r="M67" s="197">
        <f t="shared" si="56"/>
        <v>50</v>
      </c>
      <c r="N67" s="197">
        <f t="shared" si="56"/>
        <v>0</v>
      </c>
      <c r="O67" s="197">
        <f t="shared" si="56"/>
        <v>0</v>
      </c>
      <c r="P67" s="197">
        <f t="shared" si="56"/>
        <v>0</v>
      </c>
      <c r="Q67" s="197">
        <f t="shared" si="56"/>
        <v>0</v>
      </c>
      <c r="R67" s="197">
        <f t="shared" si="56"/>
        <v>0</v>
      </c>
      <c r="S67" s="197">
        <f t="shared" si="56"/>
        <v>0</v>
      </c>
      <c r="T67" s="197">
        <f t="shared" si="56"/>
        <v>0</v>
      </c>
      <c r="U67" s="197">
        <f t="shared" si="56"/>
        <v>0</v>
      </c>
      <c r="V67" s="197">
        <f t="shared" si="56"/>
        <v>0</v>
      </c>
      <c r="W67" s="197">
        <f t="shared" si="56"/>
        <v>0</v>
      </c>
      <c r="X67" s="197">
        <f t="shared" si="56"/>
        <v>0</v>
      </c>
      <c r="Y67" s="197">
        <f t="shared" si="56"/>
        <v>0</v>
      </c>
      <c r="Z67" s="197">
        <f t="shared" si="56"/>
        <v>0</v>
      </c>
      <c r="AA67" s="197">
        <f t="shared" si="56"/>
        <v>0</v>
      </c>
      <c r="AB67" s="197">
        <f t="shared" si="56"/>
        <v>0</v>
      </c>
      <c r="AC67" s="197">
        <f t="shared" si="56"/>
        <v>0</v>
      </c>
      <c r="AD67" s="197">
        <f t="shared" si="56"/>
        <v>0</v>
      </c>
      <c r="AE67" s="197">
        <f t="shared" si="56"/>
        <v>0</v>
      </c>
      <c r="AF67" s="197">
        <f t="shared" si="56"/>
        <v>0</v>
      </c>
      <c r="AG67" s="197">
        <f t="shared" si="56"/>
        <v>0</v>
      </c>
      <c r="AH67" s="197">
        <f t="shared" si="56"/>
        <v>0</v>
      </c>
      <c r="AI67" s="197">
        <f t="shared" si="56"/>
        <v>0</v>
      </c>
      <c r="AJ67" s="197">
        <f t="shared" si="56"/>
        <v>0</v>
      </c>
      <c r="AK67" s="197">
        <f t="shared" si="56"/>
        <v>0</v>
      </c>
      <c r="AL67" s="197">
        <f t="shared" si="56"/>
        <v>0</v>
      </c>
      <c r="AM67" s="197">
        <f t="shared" si="56"/>
        <v>0</v>
      </c>
      <c r="AN67" s="197">
        <f t="shared" si="56"/>
        <v>0</v>
      </c>
      <c r="AO67" s="197">
        <f t="shared" si="56"/>
        <v>0</v>
      </c>
      <c r="AP67" s="197">
        <f t="shared" si="56"/>
        <v>0</v>
      </c>
      <c r="AQ67" s="197">
        <f t="shared" si="56"/>
        <v>0</v>
      </c>
      <c r="AR67" s="197">
        <f t="shared" si="56"/>
        <v>0</v>
      </c>
      <c r="AS67" s="197">
        <f t="shared" si="56"/>
        <v>0</v>
      </c>
      <c r="AT67" s="197">
        <f t="shared" si="56"/>
        <v>0</v>
      </c>
      <c r="AU67" s="197">
        <f t="shared" si="56"/>
        <v>0</v>
      </c>
      <c r="AV67" s="197">
        <f t="shared" si="56"/>
        <v>0</v>
      </c>
      <c r="AW67" s="197">
        <f t="shared" si="56"/>
        <v>0</v>
      </c>
      <c r="AX67" s="197">
        <f t="shared" si="56"/>
        <v>0</v>
      </c>
      <c r="AY67" s="197">
        <f t="shared" si="56"/>
        <v>0</v>
      </c>
      <c r="AZ67" s="197">
        <f t="shared" si="56"/>
        <v>0</v>
      </c>
      <c r="BA67" s="197">
        <f t="shared" si="56"/>
        <v>0</v>
      </c>
      <c r="BB67" s="197">
        <f t="shared" si="56"/>
        <v>0</v>
      </c>
      <c r="BC67" s="197">
        <f t="shared" si="56"/>
        <v>0</v>
      </c>
      <c r="BD67" s="197">
        <f t="shared" si="56"/>
        <v>0</v>
      </c>
      <c r="BE67" s="197">
        <f t="shared" si="56"/>
        <v>0</v>
      </c>
      <c r="BF67" s="197">
        <f t="shared" si="56"/>
        <v>0</v>
      </c>
      <c r="BG67" s="197">
        <f t="shared" si="56"/>
        <v>0</v>
      </c>
      <c r="BH67" s="197">
        <f t="shared" si="56"/>
        <v>0</v>
      </c>
      <c r="BI67" s="197">
        <f t="shared" si="56"/>
        <v>0</v>
      </c>
      <c r="BJ67" s="197">
        <f t="shared" si="56"/>
        <v>0</v>
      </c>
      <c r="BK67" s="197">
        <f t="shared" si="56"/>
        <v>0</v>
      </c>
      <c r="BL67" s="197">
        <f t="shared" si="56"/>
        <v>0</v>
      </c>
      <c r="BM67" s="197">
        <f t="shared" si="56"/>
        <v>0</v>
      </c>
      <c r="BN67" s="197">
        <f t="shared" si="56"/>
        <v>0</v>
      </c>
      <c r="BO67" s="197">
        <f t="shared" si="56"/>
        <v>0</v>
      </c>
      <c r="BP67" s="197">
        <f t="shared" si="56"/>
        <v>0</v>
      </c>
      <c r="BQ67" s="197">
        <f t="shared" si="56"/>
        <v>0</v>
      </c>
      <c r="BR67" s="197">
        <f t="shared" ref="BR67:CF67" si="57">IF(SUM(BR65:BR66)=0,0,100-BR65-BR66)</f>
        <v>0</v>
      </c>
      <c r="BS67" s="197">
        <f t="shared" si="57"/>
        <v>0</v>
      </c>
      <c r="BT67" s="197">
        <f t="shared" si="57"/>
        <v>0</v>
      </c>
      <c r="BU67" s="197">
        <f t="shared" si="57"/>
        <v>0</v>
      </c>
      <c r="BV67" s="197">
        <f t="shared" si="57"/>
        <v>0</v>
      </c>
      <c r="BW67" s="197">
        <f t="shared" si="57"/>
        <v>0</v>
      </c>
      <c r="BX67" s="197">
        <f t="shared" si="57"/>
        <v>0</v>
      </c>
      <c r="BY67" s="197">
        <f t="shared" si="57"/>
        <v>0</v>
      </c>
      <c r="BZ67" s="197">
        <f t="shared" si="57"/>
        <v>0</v>
      </c>
      <c r="CA67" s="197">
        <f t="shared" si="57"/>
        <v>0</v>
      </c>
      <c r="CB67" s="197">
        <f t="shared" si="57"/>
        <v>0</v>
      </c>
      <c r="CC67" s="197">
        <f t="shared" si="57"/>
        <v>0</v>
      </c>
      <c r="CD67" s="197">
        <f t="shared" si="57"/>
        <v>0</v>
      </c>
      <c r="CE67" s="197">
        <f t="shared" si="57"/>
        <v>0</v>
      </c>
      <c r="CF67" s="197">
        <f t="shared" si="57"/>
        <v>0</v>
      </c>
    </row>
    <row r="68" spans="1:84" ht="15" customHeight="1" thickBot="1" x14ac:dyDescent="0.35">
      <c r="A68" s="967"/>
      <c r="B68" s="967"/>
      <c r="C68" s="968"/>
      <c r="D68" s="243" t="s">
        <v>122</v>
      </c>
      <c r="E68" s="247"/>
      <c r="F68" s="247"/>
      <c r="G68" s="247"/>
      <c r="H68" s="247"/>
      <c r="I68" s="247"/>
      <c r="J68" s="247"/>
      <c r="K68" s="247"/>
      <c r="L68" s="247"/>
      <c r="M68" s="247">
        <v>0.4</v>
      </c>
      <c r="N68" s="247"/>
      <c r="O68" s="247"/>
      <c r="P68" s="247"/>
      <c r="Q68" s="247"/>
      <c r="R68" s="247"/>
      <c r="S68" s="247"/>
      <c r="T68" s="247"/>
      <c r="U68" s="247"/>
      <c r="V68" s="247"/>
      <c r="W68" s="247"/>
      <c r="X68" s="247"/>
      <c r="Y68" s="247"/>
      <c r="Z68" s="247"/>
      <c r="AA68" s="247"/>
      <c r="AB68" s="247"/>
      <c r="AC68" s="247"/>
      <c r="AD68" s="247"/>
      <c r="AE68" s="247"/>
      <c r="AF68" s="247"/>
      <c r="AG68" s="247"/>
      <c r="AH68" s="247"/>
      <c r="AI68" s="247"/>
      <c r="AJ68" s="247"/>
      <c r="AK68" s="247"/>
      <c r="AL68" s="247"/>
      <c r="AM68" s="247"/>
      <c r="AN68" s="247"/>
      <c r="AO68" s="247"/>
      <c r="AP68" s="247"/>
      <c r="AQ68" s="247"/>
      <c r="AR68" s="247"/>
      <c r="AS68" s="247"/>
      <c r="AT68" s="247"/>
      <c r="AU68" s="247"/>
      <c r="AV68" s="247"/>
      <c r="AW68" s="247"/>
      <c r="AX68" s="247"/>
      <c r="AY68" s="247"/>
      <c r="AZ68" s="247"/>
      <c r="BA68" s="247"/>
      <c r="BB68" s="247"/>
      <c r="BC68" s="247"/>
      <c r="BD68" s="247"/>
      <c r="BE68" s="247"/>
      <c r="BF68" s="247"/>
      <c r="BG68" s="247"/>
      <c r="BH68" s="247"/>
      <c r="BI68" s="247"/>
      <c r="BJ68" s="247"/>
      <c r="BK68" s="247"/>
      <c r="BL68" s="247"/>
      <c r="BM68" s="247"/>
      <c r="BN68" s="247"/>
      <c r="BO68" s="247"/>
      <c r="BP68" s="247"/>
      <c r="BQ68" s="247"/>
      <c r="BR68" s="247"/>
      <c r="BS68" s="247"/>
      <c r="BT68" s="247"/>
      <c r="BU68" s="247"/>
      <c r="BV68" s="247"/>
      <c r="BW68" s="247"/>
      <c r="BX68" s="247"/>
      <c r="BY68" s="247"/>
      <c r="BZ68" s="247"/>
      <c r="CA68" s="247"/>
      <c r="CB68" s="247"/>
      <c r="CC68" s="247"/>
      <c r="CD68" s="247"/>
      <c r="CE68" s="247"/>
      <c r="CF68" s="247"/>
    </row>
    <row r="69" spans="1:84" ht="15" customHeight="1" thickBot="1" x14ac:dyDescent="0.35">
      <c r="A69" s="967"/>
      <c r="B69" s="967"/>
      <c r="C69" s="969"/>
      <c r="D69" s="244" t="s">
        <v>174</v>
      </c>
      <c r="E69" s="245">
        <f>+IF(E67="","",PROGRAMA!$I$13*E68*(((E68/PROGRAMA!$I$9)*(PROGRAMA!$I$12-PROGRAMA!$I$11)/2)+PROGRAMA!$I$11))</f>
        <v>0</v>
      </c>
      <c r="F69" s="245">
        <f>+IF(F67="","",PROGRAMA!$I$13*F68*(((F68/PROGRAMA!$I$9)*(PROGRAMA!$I$12-PROGRAMA!$I$11)/2)+PROGRAMA!$I$11))</f>
        <v>0</v>
      </c>
      <c r="G69" s="245">
        <f>+IF(G67="","",PROGRAMA!$I$13*G68*(((G68/PROGRAMA!$I$9)*(PROGRAMA!$I$12-PROGRAMA!$I$11)/2)+PROGRAMA!$I$11))</f>
        <v>0</v>
      </c>
      <c r="H69" s="245">
        <f>+IF(H67="","",PROGRAMA!$I$13*H68*(((H68/PROGRAMA!$I$9)*(PROGRAMA!$I$12-PROGRAMA!$I$11)/2)+PROGRAMA!$I$11))</f>
        <v>0</v>
      </c>
      <c r="I69" s="245">
        <f>+IF(I67="","",PROGRAMA!$I$13*I68*(((I68/PROGRAMA!$I$9)*(PROGRAMA!$I$12-PROGRAMA!$I$11)/2)+PROGRAMA!$I$11))</f>
        <v>0</v>
      </c>
      <c r="J69" s="245">
        <f>+IF(J67="","",PROGRAMA!$I$13*J68*(((J68/PROGRAMA!$I$9)*(PROGRAMA!$I$12-PROGRAMA!$I$11)/2)+PROGRAMA!$I$11))</f>
        <v>0</v>
      </c>
      <c r="K69" s="245">
        <f>+IF(K67="","",PROGRAMA!$I$13*K68*(((K68/PROGRAMA!$I$9)*(PROGRAMA!$I$12-PROGRAMA!$I$11)/2)+PROGRAMA!$I$11))</f>
        <v>0</v>
      </c>
      <c r="L69" s="245">
        <f>+IF(L67="","",PROGRAMA!$I$13*L68*(((L68/PROGRAMA!$I$9)*(PROGRAMA!$I$12-PROGRAMA!$I$11)/2)+PROGRAMA!$I$11))</f>
        <v>0</v>
      </c>
      <c r="M69" s="245">
        <f>+IF(M67="","",PROGRAMA!$I$13*M68*(((M68/PROGRAMA!$I$9)*(PROGRAMA!$I$12-PROGRAMA!$I$11)/2)+PROGRAMA!$I$11))</f>
        <v>1.354218181818182</v>
      </c>
      <c r="N69" s="245">
        <f>+IF(N67="","",PROGRAMA!$I$13*N68*(((N68/PROGRAMA!$I$9)*(PROGRAMA!$I$12-PROGRAMA!$I$11)/2)+PROGRAMA!$I$11))</f>
        <v>0</v>
      </c>
      <c r="O69" s="245">
        <f>+IF(O67="","",PROGRAMA!$I$13*O68*(((O68/PROGRAMA!$I$9)*(PROGRAMA!$I$12-PROGRAMA!$I$11)/2)+PROGRAMA!$I$11))</f>
        <v>0</v>
      </c>
      <c r="P69" s="245">
        <f>+IF(P67="","",PROGRAMA!$I$13*P68*(((P68/PROGRAMA!$I$9)*(PROGRAMA!$I$12-PROGRAMA!$I$11)/2)+PROGRAMA!$I$11))</f>
        <v>0</v>
      </c>
      <c r="Q69" s="245">
        <f>+IF(Q67="","",PROGRAMA!$I$13*Q68*(((Q68/PROGRAMA!$I$9)*(PROGRAMA!$I$12-PROGRAMA!$I$11)/2)+PROGRAMA!$I$11))</f>
        <v>0</v>
      </c>
      <c r="R69" s="245">
        <f>+IF(R67="","",PROGRAMA!$I$13*R68*(((R68/PROGRAMA!$I$9)*(PROGRAMA!$I$12-PROGRAMA!$I$11)/2)+PROGRAMA!$I$11))</f>
        <v>0</v>
      </c>
      <c r="S69" s="245">
        <f>+IF(S67="","",PROGRAMA!$I$13*S68*(((S68/PROGRAMA!$I$9)*(PROGRAMA!$I$12-PROGRAMA!$I$11)/2)+PROGRAMA!$I$11))</f>
        <v>0</v>
      </c>
      <c r="T69" s="245">
        <f>+IF(T67="","",PROGRAMA!$I$13*T68*(((T68/PROGRAMA!$I$9)*(PROGRAMA!$I$12-PROGRAMA!$I$11)/2)+PROGRAMA!$I$11))</f>
        <v>0</v>
      </c>
      <c r="U69" s="245">
        <f>+IF(U67="","",PROGRAMA!$I$13*U68*(((U68/PROGRAMA!$I$9)*(PROGRAMA!$I$12-PROGRAMA!$I$11)/2)+PROGRAMA!$I$11))</f>
        <v>0</v>
      </c>
      <c r="V69" s="245">
        <f>+IF(V67="","",PROGRAMA!$I$13*V68*(((V68/PROGRAMA!$I$9)*(PROGRAMA!$I$12-PROGRAMA!$I$11)/2)+PROGRAMA!$I$11))</f>
        <v>0</v>
      </c>
      <c r="W69" s="245">
        <f>+IF(W67="","",PROGRAMA!$I$13*W68*(((W68/PROGRAMA!$I$9)*(PROGRAMA!$I$12-PROGRAMA!$I$11)/2)+PROGRAMA!$I$11))</f>
        <v>0</v>
      </c>
      <c r="X69" s="245">
        <f>+IF(X67="","",PROGRAMA!$I$13*X68*(((X68/PROGRAMA!$I$9)*(PROGRAMA!$I$12-PROGRAMA!$I$11)/2)+PROGRAMA!$I$11))</f>
        <v>0</v>
      </c>
      <c r="Y69" s="245">
        <f>+IF(Y67="","",PROGRAMA!$I$13*Y68*(((Y68/PROGRAMA!$I$9)*(PROGRAMA!$I$12-PROGRAMA!$I$11)/2)+PROGRAMA!$I$11))</f>
        <v>0</v>
      </c>
      <c r="Z69" s="245">
        <f>+IF(Z67="","",PROGRAMA!$I$13*Z68*(((Z68/PROGRAMA!$I$9)*(PROGRAMA!$I$12-PROGRAMA!$I$11)/2)+PROGRAMA!$I$11))</f>
        <v>0</v>
      </c>
      <c r="AA69" s="245">
        <f>+IF(AA67="","",PROGRAMA!$I$13*AA68*(((AA68/PROGRAMA!$I$9)*(PROGRAMA!$I$12-PROGRAMA!$I$11)/2)+PROGRAMA!$I$11))</f>
        <v>0</v>
      </c>
      <c r="AB69" s="245">
        <f>+IF(AB67="","",PROGRAMA!$I$13*AB68*(((AB68/PROGRAMA!$I$9)*(PROGRAMA!$I$12-PROGRAMA!$I$11)/2)+PROGRAMA!$I$11))</f>
        <v>0</v>
      </c>
      <c r="AC69" s="245">
        <f>+IF(AC67="","",PROGRAMA!$I$13*AC68*(((AC68/PROGRAMA!$I$9)*(PROGRAMA!$I$12-PROGRAMA!$I$11)/2)+PROGRAMA!$I$11))</f>
        <v>0</v>
      </c>
      <c r="AD69" s="245">
        <f>+IF(AD67="","",PROGRAMA!$I$13*AD68*(((AD68/PROGRAMA!$I$9)*(PROGRAMA!$I$12-PROGRAMA!$I$11)/2)+PROGRAMA!$I$11))</f>
        <v>0</v>
      </c>
      <c r="AE69" s="245">
        <f>+IF(AE67="","",PROGRAMA!$I$13*AE68*(((AE68/PROGRAMA!$I$9)*(PROGRAMA!$I$12-PROGRAMA!$I$11)/2)+PROGRAMA!$I$11))</f>
        <v>0</v>
      </c>
      <c r="AF69" s="245">
        <f>+IF(AF67="","",PROGRAMA!$I$13*AF68*(((AF68/PROGRAMA!$I$9)*(PROGRAMA!$I$12-PROGRAMA!$I$11)/2)+PROGRAMA!$I$11))</f>
        <v>0</v>
      </c>
      <c r="AG69" s="245">
        <f>+IF(AG67="","",PROGRAMA!$I$13*AG68*(((AG68/PROGRAMA!$I$9)*(PROGRAMA!$I$12-PROGRAMA!$I$11)/2)+PROGRAMA!$I$11))</f>
        <v>0</v>
      </c>
      <c r="AH69" s="245">
        <f>+IF(AH67="","",PROGRAMA!$I$13*AH68*(((AH68/PROGRAMA!$I$9)*(PROGRAMA!$I$12-PROGRAMA!$I$11)/2)+PROGRAMA!$I$11))</f>
        <v>0</v>
      </c>
      <c r="AI69" s="245">
        <f>+IF(AI67="","",PROGRAMA!$I$13*AI68*(((AI68/PROGRAMA!$I$9)*(PROGRAMA!$I$12-PROGRAMA!$I$11)/2)+PROGRAMA!$I$11))</f>
        <v>0</v>
      </c>
      <c r="AJ69" s="245">
        <f>+IF(AJ67="","",PROGRAMA!$I$13*AJ68*(((AJ68/PROGRAMA!$I$9)*(PROGRAMA!$I$12-PROGRAMA!$I$11)/2)+PROGRAMA!$I$11))</f>
        <v>0</v>
      </c>
      <c r="AK69" s="245">
        <f>+IF(AK67="","",PROGRAMA!$I$13*AK68*(((AK68/PROGRAMA!$I$9)*(PROGRAMA!$I$12-PROGRAMA!$I$11)/2)+PROGRAMA!$I$11))</f>
        <v>0</v>
      </c>
      <c r="AL69" s="245">
        <f>+IF(AL67="","",PROGRAMA!$I$13*AL68*(((AL68/PROGRAMA!$I$9)*(PROGRAMA!$I$12-PROGRAMA!$I$11)/2)+PROGRAMA!$I$11))</f>
        <v>0</v>
      </c>
      <c r="AM69" s="245">
        <f>+IF(AM67="","",PROGRAMA!$I$13*AM68*(((AM68/PROGRAMA!$I$9)*(PROGRAMA!$I$12-PROGRAMA!$I$11)/2)+PROGRAMA!$I$11))</f>
        <v>0</v>
      </c>
      <c r="AN69" s="245">
        <f>+IF(AN67="","",PROGRAMA!$I$13*AN68*(((AN68/PROGRAMA!$I$9)*(PROGRAMA!$I$12-PROGRAMA!$I$11)/2)+PROGRAMA!$I$11))</f>
        <v>0</v>
      </c>
      <c r="AO69" s="245">
        <f>+IF(AO67="","",PROGRAMA!$I$13*AO68*(((AO68/PROGRAMA!$I$9)*(PROGRAMA!$I$12-PROGRAMA!$I$11)/2)+PROGRAMA!$I$11))</f>
        <v>0</v>
      </c>
      <c r="AP69" s="245">
        <f>+IF(AP67="","",PROGRAMA!$I$13*AP68*(((AP68/PROGRAMA!$I$9)*(PROGRAMA!$I$12-PROGRAMA!$I$11)/2)+PROGRAMA!$I$11))</f>
        <v>0</v>
      </c>
      <c r="AQ69" s="245">
        <f>+IF(AQ67="","",PROGRAMA!$I$13*AQ68*(((AQ68/PROGRAMA!$I$9)*(PROGRAMA!$I$12-PROGRAMA!$I$11)/2)+PROGRAMA!$I$11))</f>
        <v>0</v>
      </c>
      <c r="AR69" s="245">
        <f>+IF(AR67="","",PROGRAMA!$I$13*AR68*(((AR68/PROGRAMA!$I$9)*(PROGRAMA!$I$12-PROGRAMA!$I$11)/2)+PROGRAMA!$I$11))</f>
        <v>0</v>
      </c>
      <c r="AS69" s="245">
        <f>+IF(AS67="","",PROGRAMA!$I$13*AS68*(((AS68/PROGRAMA!$I$9)*(PROGRAMA!$I$12-PROGRAMA!$I$11)/2)+PROGRAMA!$I$11))</f>
        <v>0</v>
      </c>
      <c r="AT69" s="245">
        <f>+IF(AT67="","",PROGRAMA!$I$13*AT68*(((AT68/PROGRAMA!$I$9)*(PROGRAMA!$I$12-PROGRAMA!$I$11)/2)+PROGRAMA!$I$11))</f>
        <v>0</v>
      </c>
      <c r="AU69" s="245">
        <f>+IF(AU67="","",PROGRAMA!$I$13*AU68*(((AU68/PROGRAMA!$I$9)*(PROGRAMA!$I$12-PROGRAMA!$I$11)/2)+PROGRAMA!$I$11))</f>
        <v>0</v>
      </c>
      <c r="AV69" s="245">
        <f>+IF(AV67="","",PROGRAMA!$I$13*AV68*(((AV68/PROGRAMA!$I$9)*(PROGRAMA!$I$12-PROGRAMA!$I$11)/2)+PROGRAMA!$I$11))</f>
        <v>0</v>
      </c>
      <c r="AW69" s="245">
        <f>+IF(AW67="","",PROGRAMA!$I$13*AW68*(((AW68/PROGRAMA!$I$9)*(PROGRAMA!$I$12-PROGRAMA!$I$11)/2)+PROGRAMA!$I$11))</f>
        <v>0</v>
      </c>
      <c r="AX69" s="245">
        <f>+IF(AX67="","",PROGRAMA!$I$13*AX68*(((AX68/PROGRAMA!$I$9)*(PROGRAMA!$I$12-PROGRAMA!$I$11)/2)+PROGRAMA!$I$11))</f>
        <v>0</v>
      </c>
      <c r="AY69" s="245">
        <f>+IF(AY67="","",PROGRAMA!$I$13*AY68*(((AY68/PROGRAMA!$I$9)*(PROGRAMA!$I$12-PROGRAMA!$I$11)/2)+PROGRAMA!$I$11))</f>
        <v>0</v>
      </c>
      <c r="AZ69" s="245">
        <f>+IF(AZ67="","",PROGRAMA!$I$13*AZ68*(((AZ68/PROGRAMA!$I$9)*(PROGRAMA!$I$12-PROGRAMA!$I$11)/2)+PROGRAMA!$I$11))</f>
        <v>0</v>
      </c>
      <c r="BA69" s="245">
        <f>+IF(BA67="","",PROGRAMA!$I$13*BA68*(((BA68/PROGRAMA!$I$9)*(PROGRAMA!$I$12-PROGRAMA!$I$11)/2)+PROGRAMA!$I$11))</f>
        <v>0</v>
      </c>
      <c r="BB69" s="245">
        <f>+IF(BB67="","",PROGRAMA!$I$13*BB68*(((BB68/PROGRAMA!$I$9)*(PROGRAMA!$I$12-PROGRAMA!$I$11)/2)+PROGRAMA!$I$11))</f>
        <v>0</v>
      </c>
      <c r="BC69" s="245">
        <f>+IF(BC67="","",PROGRAMA!$I$13*BC68*(((BC68/PROGRAMA!$I$9)*(PROGRAMA!$I$12-PROGRAMA!$I$11)/2)+PROGRAMA!$I$11))</f>
        <v>0</v>
      </c>
      <c r="BD69" s="245">
        <f>+IF(BD67="","",PROGRAMA!$I$13*BD68*(((BD68/PROGRAMA!$I$9)*(PROGRAMA!$I$12-PROGRAMA!$I$11)/2)+PROGRAMA!$I$11))</f>
        <v>0</v>
      </c>
      <c r="BE69" s="245">
        <f>+IF(BE67="","",PROGRAMA!$I$13*BE68*(((BE68/PROGRAMA!$I$9)*(PROGRAMA!$I$12-PROGRAMA!$I$11)/2)+PROGRAMA!$I$11))</f>
        <v>0</v>
      </c>
      <c r="BF69" s="245">
        <f>+IF(BF67="","",PROGRAMA!$I$13*BF68*(((BF68/PROGRAMA!$I$9)*(PROGRAMA!$I$12-PROGRAMA!$I$11)/2)+PROGRAMA!$I$11))</f>
        <v>0</v>
      </c>
      <c r="BG69" s="245">
        <f>+IF(BG67="","",PROGRAMA!$I$13*BG68*(((BG68/PROGRAMA!$I$9)*(PROGRAMA!$I$12-PROGRAMA!$I$11)/2)+PROGRAMA!$I$11))</f>
        <v>0</v>
      </c>
      <c r="BH69" s="245">
        <f>+IF(BH67="","",PROGRAMA!$I$13*BH68*(((BH68/PROGRAMA!$I$9)*(PROGRAMA!$I$12-PROGRAMA!$I$11)/2)+PROGRAMA!$I$11))</f>
        <v>0</v>
      </c>
      <c r="BI69" s="245">
        <f>+IF(BI67="","",PROGRAMA!$I$13*BI68*(((BI68/PROGRAMA!$I$9)*(PROGRAMA!$I$12-PROGRAMA!$I$11)/2)+PROGRAMA!$I$11))</f>
        <v>0</v>
      </c>
      <c r="BJ69" s="245">
        <f>+IF(BJ67="","",PROGRAMA!$I$13*BJ68*(((BJ68/PROGRAMA!$I$9)*(PROGRAMA!$I$12-PROGRAMA!$I$11)/2)+PROGRAMA!$I$11))</f>
        <v>0</v>
      </c>
      <c r="BK69" s="245">
        <f>+IF(BK67="","",PROGRAMA!$I$13*BK68*(((BK68/PROGRAMA!$I$9)*(PROGRAMA!$I$12-PROGRAMA!$I$11)/2)+PROGRAMA!$I$11))</f>
        <v>0</v>
      </c>
      <c r="BL69" s="245">
        <f>+IF(BL67="","",PROGRAMA!$I$13*BL68*(((BL68/PROGRAMA!$I$9)*(PROGRAMA!$I$12-PROGRAMA!$I$11)/2)+PROGRAMA!$I$11))</f>
        <v>0</v>
      </c>
      <c r="BM69" s="245">
        <f>+IF(BM67="","",PROGRAMA!$I$13*BM68*(((BM68/PROGRAMA!$I$9)*(PROGRAMA!$I$12-PROGRAMA!$I$11)/2)+PROGRAMA!$I$11))</f>
        <v>0</v>
      </c>
      <c r="BN69" s="245">
        <f>+IF(BN67="","",PROGRAMA!$I$13*BN68*(((BN68/PROGRAMA!$I$9)*(PROGRAMA!$I$12-PROGRAMA!$I$11)/2)+PROGRAMA!$I$11))</f>
        <v>0</v>
      </c>
      <c r="BO69" s="245">
        <f>+IF(BO67="","",PROGRAMA!$I$13*BO68*(((BO68/PROGRAMA!$I$9)*(PROGRAMA!$I$12-PROGRAMA!$I$11)/2)+PROGRAMA!$I$11))</f>
        <v>0</v>
      </c>
      <c r="BP69" s="245">
        <f>+IF(BP67="","",PROGRAMA!$I$13*BP68*(((BP68/PROGRAMA!$I$9)*(PROGRAMA!$I$12-PROGRAMA!$I$11)/2)+PROGRAMA!$I$11))</f>
        <v>0</v>
      </c>
      <c r="BQ69" s="245">
        <f>+IF(BQ67="","",PROGRAMA!$I$13*BQ68*(((BQ68/PROGRAMA!$I$9)*(PROGRAMA!$I$12-PROGRAMA!$I$11)/2)+PROGRAMA!$I$11))</f>
        <v>0</v>
      </c>
      <c r="BR69" s="245">
        <f>+IF(BR67="","",PROGRAMA!$I$13*BR68*(((BR68/PROGRAMA!$I$9)*(PROGRAMA!$I$12-PROGRAMA!$I$11)/2)+PROGRAMA!$I$11))</f>
        <v>0</v>
      </c>
      <c r="BS69" s="245">
        <f>+IF(BS67="","",PROGRAMA!$I$13*BS68*(((BS68/PROGRAMA!$I$9)*(PROGRAMA!$I$12-PROGRAMA!$I$11)/2)+PROGRAMA!$I$11))</f>
        <v>0</v>
      </c>
      <c r="BT69" s="245">
        <f>+IF(BT67="","",PROGRAMA!$I$13*BT68*(((BT68/PROGRAMA!$I$9)*(PROGRAMA!$I$12-PROGRAMA!$I$11)/2)+PROGRAMA!$I$11))</f>
        <v>0</v>
      </c>
      <c r="BU69" s="245">
        <f>+IF(BU67="","",PROGRAMA!$I$13*BU68*(((BU68/PROGRAMA!$I$9)*(PROGRAMA!$I$12-PROGRAMA!$I$11)/2)+PROGRAMA!$I$11))</f>
        <v>0</v>
      </c>
      <c r="BV69" s="245">
        <f>+IF(BV67="","",PROGRAMA!$I$13*BV68*(((BV68/PROGRAMA!$I$9)*(PROGRAMA!$I$12-PROGRAMA!$I$11)/2)+PROGRAMA!$I$11))</f>
        <v>0</v>
      </c>
      <c r="BW69" s="245">
        <f>+IF(BW67="","",PROGRAMA!$I$13*BW68*(((BW68/PROGRAMA!$I$9)*(PROGRAMA!$I$12-PROGRAMA!$I$11)/2)+PROGRAMA!$I$11))</f>
        <v>0</v>
      </c>
      <c r="BX69" s="245">
        <f>+IF(BX67="","",PROGRAMA!$I$13*BX68*(((BX68/PROGRAMA!$I$9)*(PROGRAMA!$I$12-PROGRAMA!$I$11)/2)+PROGRAMA!$I$11))</f>
        <v>0</v>
      </c>
      <c r="BY69" s="245">
        <f>+IF(BY67="","",PROGRAMA!$I$13*BY68*(((BY68/PROGRAMA!$I$9)*(PROGRAMA!$I$12-PROGRAMA!$I$11)/2)+PROGRAMA!$I$11))</f>
        <v>0</v>
      </c>
      <c r="BZ69" s="245">
        <f>+IF(BZ67="","",PROGRAMA!$I$13*BZ68*(((BZ68/PROGRAMA!$I$9)*(PROGRAMA!$I$12-PROGRAMA!$I$11)/2)+PROGRAMA!$I$11))</f>
        <v>0</v>
      </c>
      <c r="CA69" s="245">
        <f>+IF(CA67="","",PROGRAMA!$I$13*CA68*(((CA68/PROGRAMA!$I$9)*(PROGRAMA!$I$12-PROGRAMA!$I$11)/2)+PROGRAMA!$I$11))</f>
        <v>0</v>
      </c>
      <c r="CB69" s="245">
        <f>+IF(CB67="","",PROGRAMA!$I$13*CB68*(((CB68/PROGRAMA!$I$9)*(PROGRAMA!$I$12-PROGRAMA!$I$11)/2)+PROGRAMA!$I$11))</f>
        <v>0</v>
      </c>
      <c r="CC69" s="245">
        <f>+IF(CC67="","",PROGRAMA!$I$13*CC68*(((CC68/PROGRAMA!$I$9)*(PROGRAMA!$I$12-PROGRAMA!$I$11)/2)+PROGRAMA!$I$11))</f>
        <v>0</v>
      </c>
      <c r="CD69" s="245">
        <f>+IF(CD67="","",PROGRAMA!$I$13*CD68*(((CD68/PROGRAMA!$I$9)*(PROGRAMA!$I$12-PROGRAMA!$I$11)/2)+PROGRAMA!$I$11))</f>
        <v>0</v>
      </c>
      <c r="CE69" s="245">
        <f>+IF(CE67="","",PROGRAMA!$I$13*CE68*(((CE68/PROGRAMA!$I$9)*(PROGRAMA!$I$12-PROGRAMA!$I$11)/2)+PROGRAMA!$I$11))</f>
        <v>0</v>
      </c>
      <c r="CF69" s="245">
        <f>+IF(CF67="","",PROGRAMA!$I$13*CF68*(((CF68/PROGRAMA!$I$9)*(PROGRAMA!$I$12-PROGRAMA!$I$11)/2)+PROGRAMA!$I$11))</f>
        <v>0</v>
      </c>
    </row>
    <row r="70" spans="1:84" ht="15" customHeight="1" thickTop="1" thickBot="1" x14ac:dyDescent="0.35">
      <c r="A70" s="967" t="s">
        <v>264</v>
      </c>
      <c r="B70" s="967" t="s">
        <v>254</v>
      </c>
      <c r="C70" s="970" t="str">
        <f>+IF($B$57='Base Datos'!$V$21,B70,A70)</f>
        <v>Contenedor 3</v>
      </c>
      <c r="D70" s="241" t="s">
        <v>266</v>
      </c>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c r="AM70" s="260"/>
      <c r="AN70" s="260"/>
      <c r="AO70" s="260"/>
      <c r="AP70" s="260"/>
      <c r="AQ70" s="260"/>
      <c r="AR70" s="260"/>
      <c r="AS70" s="260"/>
      <c r="AT70" s="260"/>
      <c r="AU70" s="260"/>
      <c r="AV70" s="260"/>
      <c r="AW70" s="260"/>
      <c r="AX70" s="260"/>
      <c r="AY70" s="260"/>
      <c r="AZ70" s="260"/>
      <c r="BA70" s="260"/>
      <c r="BB70" s="260"/>
      <c r="BC70" s="260"/>
      <c r="BD70" s="260"/>
      <c r="BE70" s="260"/>
      <c r="BF70" s="260"/>
      <c r="BG70" s="260"/>
      <c r="BH70" s="260"/>
      <c r="BI70" s="260"/>
      <c r="BJ70" s="260"/>
      <c r="BK70" s="260"/>
      <c r="BL70" s="260"/>
      <c r="BM70" s="260"/>
      <c r="BN70" s="260"/>
      <c r="BO70" s="260"/>
      <c r="BP70" s="260"/>
      <c r="BQ70" s="260"/>
      <c r="BR70" s="260"/>
      <c r="BS70" s="260"/>
      <c r="BT70" s="260"/>
      <c r="BU70" s="260"/>
      <c r="BV70" s="260"/>
      <c r="BW70" s="260"/>
      <c r="BX70" s="260"/>
      <c r="BY70" s="260"/>
      <c r="BZ70" s="260"/>
      <c r="CA70" s="260"/>
      <c r="CB70" s="260"/>
      <c r="CC70" s="260"/>
      <c r="CD70" s="260"/>
      <c r="CE70" s="260"/>
      <c r="CF70" s="260"/>
    </row>
    <row r="71" spans="1:84" ht="15" customHeight="1" thickBot="1" x14ac:dyDescent="0.35">
      <c r="A71" s="967"/>
      <c r="B71" s="967"/>
      <c r="C71" s="968"/>
      <c r="D71" s="242" t="s">
        <v>165</v>
      </c>
      <c r="E71" s="261"/>
      <c r="F71" s="261"/>
      <c r="G71" s="261"/>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c r="AF71" s="261"/>
      <c r="AG71" s="261"/>
      <c r="AH71" s="261"/>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c r="BS71" s="261"/>
      <c r="BT71" s="261"/>
      <c r="BU71" s="261"/>
      <c r="BV71" s="261"/>
      <c r="BW71" s="261"/>
      <c r="BX71" s="261"/>
      <c r="BY71" s="261"/>
      <c r="BZ71" s="261"/>
      <c r="CA71" s="261"/>
      <c r="CB71" s="261"/>
      <c r="CC71" s="261"/>
      <c r="CD71" s="261"/>
      <c r="CE71" s="261"/>
      <c r="CF71" s="261"/>
    </row>
    <row r="72" spans="1:84" ht="15" customHeight="1" thickBot="1" x14ac:dyDescent="0.35">
      <c r="A72" s="967"/>
      <c r="B72" s="967"/>
      <c r="C72" s="968"/>
      <c r="D72" s="242" t="s">
        <v>134</v>
      </c>
      <c r="E72" s="247"/>
      <c r="F72" s="247"/>
      <c r="G72" s="247"/>
      <c r="H72" s="247"/>
      <c r="I72" s="247"/>
      <c r="J72" s="247"/>
      <c r="K72" s="247"/>
      <c r="L72" s="247"/>
      <c r="M72" s="247"/>
      <c r="N72" s="247"/>
      <c r="O72" s="247"/>
      <c r="P72" s="247"/>
      <c r="Q72" s="247"/>
      <c r="R72" s="247"/>
      <c r="S72" s="247"/>
      <c r="T72" s="247"/>
      <c r="U72" s="247"/>
      <c r="V72" s="247"/>
      <c r="W72" s="247"/>
      <c r="X72" s="247"/>
      <c r="Y72" s="247"/>
      <c r="Z72" s="247"/>
      <c r="AA72" s="247"/>
      <c r="AB72" s="247"/>
      <c r="AC72" s="247"/>
      <c r="AD72" s="247"/>
      <c r="AE72" s="247"/>
      <c r="AF72" s="247"/>
      <c r="AG72" s="247"/>
      <c r="AH72" s="247"/>
      <c r="AI72" s="247"/>
      <c r="AJ72" s="247"/>
      <c r="AK72" s="247"/>
      <c r="AL72" s="247"/>
      <c r="AM72" s="247"/>
      <c r="AN72" s="247"/>
      <c r="AO72" s="247"/>
      <c r="AP72" s="247"/>
      <c r="AQ72" s="247"/>
      <c r="AR72" s="247"/>
      <c r="AS72" s="247"/>
      <c r="AT72" s="247"/>
      <c r="AU72" s="247"/>
      <c r="AV72" s="247"/>
      <c r="AW72" s="247"/>
      <c r="AX72" s="247"/>
      <c r="AY72" s="247"/>
      <c r="AZ72" s="247"/>
      <c r="BA72" s="247"/>
      <c r="BB72" s="247"/>
      <c r="BC72" s="247"/>
      <c r="BD72" s="247"/>
      <c r="BE72" s="247"/>
      <c r="BF72" s="247"/>
      <c r="BG72" s="247"/>
      <c r="BH72" s="247"/>
      <c r="BI72" s="247"/>
      <c r="BJ72" s="247"/>
      <c r="BK72" s="247"/>
      <c r="BL72" s="247"/>
      <c r="BM72" s="247"/>
      <c r="BN72" s="247"/>
      <c r="BO72" s="247"/>
      <c r="BP72" s="247"/>
      <c r="BQ72" s="247"/>
      <c r="BR72" s="247"/>
      <c r="BS72" s="247"/>
      <c r="BT72" s="247"/>
      <c r="BU72" s="247"/>
      <c r="BV72" s="247"/>
      <c r="BW72" s="247"/>
      <c r="BX72" s="247"/>
      <c r="BY72" s="247"/>
      <c r="BZ72" s="247"/>
      <c r="CA72" s="247"/>
      <c r="CB72" s="247"/>
      <c r="CC72" s="247"/>
      <c r="CD72" s="247"/>
      <c r="CE72" s="247"/>
      <c r="CF72" s="247"/>
    </row>
    <row r="73" spans="1:84" ht="15" customHeight="1" thickBot="1" x14ac:dyDescent="0.35">
      <c r="A73" s="967"/>
      <c r="B73" s="967"/>
      <c r="C73" s="968"/>
      <c r="D73" s="242" t="s">
        <v>133</v>
      </c>
      <c r="E73" s="197">
        <f>IF(SUM(E71:E72)=0,0,100-E71-E72)</f>
        <v>0</v>
      </c>
      <c r="F73" s="197">
        <f t="shared" ref="F73:BQ73" si="58">IF(SUM(F71:F72)=0,0,100-F71-F72)</f>
        <v>0</v>
      </c>
      <c r="G73" s="197">
        <f t="shared" si="58"/>
        <v>0</v>
      </c>
      <c r="H73" s="197">
        <f t="shared" si="58"/>
        <v>0</v>
      </c>
      <c r="I73" s="197">
        <f t="shared" si="58"/>
        <v>0</v>
      </c>
      <c r="J73" s="197">
        <f t="shared" si="58"/>
        <v>0</v>
      </c>
      <c r="K73" s="197">
        <f t="shared" si="58"/>
        <v>0</v>
      </c>
      <c r="L73" s="197">
        <f t="shared" si="58"/>
        <v>0</v>
      </c>
      <c r="M73" s="197">
        <f t="shared" si="58"/>
        <v>0</v>
      </c>
      <c r="N73" s="197">
        <f t="shared" si="58"/>
        <v>0</v>
      </c>
      <c r="O73" s="197">
        <f t="shared" si="58"/>
        <v>0</v>
      </c>
      <c r="P73" s="197">
        <f t="shared" si="58"/>
        <v>0</v>
      </c>
      <c r="Q73" s="197">
        <f t="shared" si="58"/>
        <v>0</v>
      </c>
      <c r="R73" s="197">
        <f t="shared" si="58"/>
        <v>0</v>
      </c>
      <c r="S73" s="197">
        <f t="shared" si="58"/>
        <v>0</v>
      </c>
      <c r="T73" s="197">
        <f t="shared" si="58"/>
        <v>0</v>
      </c>
      <c r="U73" s="197">
        <f t="shared" si="58"/>
        <v>0</v>
      </c>
      <c r="V73" s="197">
        <f t="shared" si="58"/>
        <v>0</v>
      </c>
      <c r="W73" s="197">
        <f t="shared" si="58"/>
        <v>0</v>
      </c>
      <c r="X73" s="197">
        <f t="shared" si="58"/>
        <v>0</v>
      </c>
      <c r="Y73" s="197">
        <f t="shared" si="58"/>
        <v>0</v>
      </c>
      <c r="Z73" s="197">
        <f t="shared" si="58"/>
        <v>0</v>
      </c>
      <c r="AA73" s="197">
        <f t="shared" si="58"/>
        <v>0</v>
      </c>
      <c r="AB73" s="197">
        <f t="shared" si="58"/>
        <v>0</v>
      </c>
      <c r="AC73" s="197">
        <f t="shared" si="58"/>
        <v>0</v>
      </c>
      <c r="AD73" s="197">
        <f t="shared" si="58"/>
        <v>0</v>
      </c>
      <c r="AE73" s="197">
        <f t="shared" si="58"/>
        <v>0</v>
      </c>
      <c r="AF73" s="197">
        <f t="shared" si="58"/>
        <v>0</v>
      </c>
      <c r="AG73" s="197">
        <f t="shared" si="58"/>
        <v>0</v>
      </c>
      <c r="AH73" s="197">
        <f t="shared" si="58"/>
        <v>0</v>
      </c>
      <c r="AI73" s="197">
        <f t="shared" si="58"/>
        <v>0</v>
      </c>
      <c r="AJ73" s="197">
        <f t="shared" si="58"/>
        <v>0</v>
      </c>
      <c r="AK73" s="197">
        <f t="shared" si="58"/>
        <v>0</v>
      </c>
      <c r="AL73" s="197">
        <f t="shared" si="58"/>
        <v>0</v>
      </c>
      <c r="AM73" s="197">
        <f t="shared" si="58"/>
        <v>0</v>
      </c>
      <c r="AN73" s="197">
        <f t="shared" si="58"/>
        <v>0</v>
      </c>
      <c r="AO73" s="197">
        <f t="shared" si="58"/>
        <v>0</v>
      </c>
      <c r="AP73" s="197">
        <f t="shared" si="58"/>
        <v>0</v>
      </c>
      <c r="AQ73" s="197">
        <f t="shared" si="58"/>
        <v>0</v>
      </c>
      <c r="AR73" s="197">
        <f t="shared" si="58"/>
        <v>0</v>
      </c>
      <c r="AS73" s="197">
        <f t="shared" si="58"/>
        <v>0</v>
      </c>
      <c r="AT73" s="197">
        <f t="shared" si="58"/>
        <v>0</v>
      </c>
      <c r="AU73" s="197">
        <f t="shared" si="58"/>
        <v>0</v>
      </c>
      <c r="AV73" s="197">
        <f t="shared" si="58"/>
        <v>0</v>
      </c>
      <c r="AW73" s="197">
        <f t="shared" si="58"/>
        <v>0</v>
      </c>
      <c r="AX73" s="197">
        <f t="shared" si="58"/>
        <v>0</v>
      </c>
      <c r="AY73" s="197">
        <f t="shared" si="58"/>
        <v>0</v>
      </c>
      <c r="AZ73" s="197">
        <f t="shared" si="58"/>
        <v>0</v>
      </c>
      <c r="BA73" s="197">
        <f t="shared" si="58"/>
        <v>0</v>
      </c>
      <c r="BB73" s="197">
        <f t="shared" si="58"/>
        <v>0</v>
      </c>
      <c r="BC73" s="197">
        <f t="shared" si="58"/>
        <v>0</v>
      </c>
      <c r="BD73" s="197">
        <f t="shared" si="58"/>
        <v>0</v>
      </c>
      <c r="BE73" s="197">
        <f t="shared" si="58"/>
        <v>0</v>
      </c>
      <c r="BF73" s="197">
        <f t="shared" si="58"/>
        <v>0</v>
      </c>
      <c r="BG73" s="197">
        <f t="shared" si="58"/>
        <v>0</v>
      </c>
      <c r="BH73" s="197">
        <f t="shared" si="58"/>
        <v>0</v>
      </c>
      <c r="BI73" s="197">
        <f t="shared" si="58"/>
        <v>0</v>
      </c>
      <c r="BJ73" s="197">
        <f t="shared" si="58"/>
        <v>0</v>
      </c>
      <c r="BK73" s="197">
        <f t="shared" si="58"/>
        <v>0</v>
      </c>
      <c r="BL73" s="197">
        <f t="shared" si="58"/>
        <v>0</v>
      </c>
      <c r="BM73" s="197">
        <f t="shared" si="58"/>
        <v>0</v>
      </c>
      <c r="BN73" s="197">
        <f t="shared" si="58"/>
        <v>0</v>
      </c>
      <c r="BO73" s="197">
        <f t="shared" si="58"/>
        <v>0</v>
      </c>
      <c r="BP73" s="197">
        <f t="shared" si="58"/>
        <v>0</v>
      </c>
      <c r="BQ73" s="197">
        <f t="shared" si="58"/>
        <v>0</v>
      </c>
      <c r="BR73" s="197">
        <f t="shared" ref="BR73:CF73" si="59">IF(SUM(BR71:BR72)=0,0,100-BR71-BR72)</f>
        <v>0</v>
      </c>
      <c r="BS73" s="197">
        <f t="shared" si="59"/>
        <v>0</v>
      </c>
      <c r="BT73" s="197">
        <f t="shared" si="59"/>
        <v>0</v>
      </c>
      <c r="BU73" s="197">
        <f t="shared" si="59"/>
        <v>0</v>
      </c>
      <c r="BV73" s="197">
        <f t="shared" si="59"/>
        <v>0</v>
      </c>
      <c r="BW73" s="197">
        <f t="shared" si="59"/>
        <v>0</v>
      </c>
      <c r="BX73" s="197">
        <f t="shared" si="59"/>
        <v>0</v>
      </c>
      <c r="BY73" s="197">
        <f t="shared" si="59"/>
        <v>0</v>
      </c>
      <c r="BZ73" s="197">
        <f t="shared" si="59"/>
        <v>0</v>
      </c>
      <c r="CA73" s="197">
        <f t="shared" si="59"/>
        <v>0</v>
      </c>
      <c r="CB73" s="197">
        <f t="shared" si="59"/>
        <v>0</v>
      </c>
      <c r="CC73" s="197">
        <f t="shared" si="59"/>
        <v>0</v>
      </c>
      <c r="CD73" s="197">
        <f t="shared" si="59"/>
        <v>0</v>
      </c>
      <c r="CE73" s="197">
        <f t="shared" si="59"/>
        <v>0</v>
      </c>
      <c r="CF73" s="197">
        <f t="shared" si="59"/>
        <v>0</v>
      </c>
    </row>
    <row r="74" spans="1:84" ht="15" customHeight="1" thickBot="1" x14ac:dyDescent="0.35">
      <c r="A74" s="967"/>
      <c r="B74" s="967"/>
      <c r="C74" s="968"/>
      <c r="D74" s="243" t="s">
        <v>122</v>
      </c>
      <c r="E74" s="247"/>
      <c r="F74" s="247"/>
      <c r="G74" s="247"/>
      <c r="H74" s="247"/>
      <c r="I74" s="247"/>
      <c r="J74" s="247"/>
      <c r="K74" s="247"/>
      <c r="L74" s="247"/>
      <c r="M74" s="247"/>
      <c r="N74" s="247"/>
      <c r="O74" s="247"/>
      <c r="P74" s="247"/>
      <c r="Q74" s="247"/>
      <c r="R74" s="247"/>
      <c r="S74" s="247"/>
      <c r="T74" s="247"/>
      <c r="U74" s="247"/>
      <c r="V74" s="247"/>
      <c r="W74" s="247"/>
      <c r="X74" s="247"/>
      <c r="Y74" s="247"/>
      <c r="Z74" s="247"/>
      <c r="AA74" s="247"/>
      <c r="AB74" s="247"/>
      <c r="AC74" s="247"/>
      <c r="AD74" s="247"/>
      <c r="AE74" s="247"/>
      <c r="AF74" s="247"/>
      <c r="AG74" s="247"/>
      <c r="AH74" s="247"/>
      <c r="AI74" s="247"/>
      <c r="AJ74" s="247"/>
      <c r="AK74" s="247"/>
      <c r="AL74" s="247"/>
      <c r="AM74" s="247"/>
      <c r="AN74" s="247"/>
      <c r="AO74" s="247"/>
      <c r="AP74" s="247"/>
      <c r="AQ74" s="247"/>
      <c r="AR74" s="247"/>
      <c r="AS74" s="247"/>
      <c r="AT74" s="247"/>
      <c r="AU74" s="247"/>
      <c r="AV74" s="247"/>
      <c r="AW74" s="247"/>
      <c r="AX74" s="247"/>
      <c r="AY74" s="247"/>
      <c r="AZ74" s="247"/>
      <c r="BA74" s="247"/>
      <c r="BB74" s="247"/>
      <c r="BC74" s="247"/>
      <c r="BD74" s="247"/>
      <c r="BE74" s="247"/>
      <c r="BF74" s="247"/>
      <c r="BG74" s="247"/>
      <c r="BH74" s="247"/>
      <c r="BI74" s="247"/>
      <c r="BJ74" s="247"/>
      <c r="BK74" s="247"/>
      <c r="BL74" s="247"/>
      <c r="BM74" s="247"/>
      <c r="BN74" s="247"/>
      <c r="BO74" s="247"/>
      <c r="BP74" s="247"/>
      <c r="BQ74" s="247"/>
      <c r="BR74" s="247"/>
      <c r="BS74" s="247"/>
      <c r="BT74" s="247"/>
      <c r="BU74" s="247"/>
      <c r="BV74" s="247"/>
      <c r="BW74" s="247"/>
      <c r="BX74" s="247"/>
      <c r="BY74" s="247"/>
      <c r="BZ74" s="247"/>
      <c r="CA74" s="247"/>
      <c r="CB74" s="247"/>
      <c r="CC74" s="247"/>
      <c r="CD74" s="247"/>
      <c r="CE74" s="247"/>
      <c r="CF74" s="247"/>
    </row>
    <row r="75" spans="1:84" ht="15" customHeight="1" thickBot="1" x14ac:dyDescent="0.35">
      <c r="A75" s="967"/>
      <c r="B75" s="967"/>
      <c r="C75" s="969"/>
      <c r="D75" s="244" t="s">
        <v>174</v>
      </c>
      <c r="E75" s="245">
        <f>+IF(E73="","",PROGRAMA!$I$13*E74*(((E74/PROGRAMA!$I$9)*(PROGRAMA!$I$12-PROGRAMA!$I$11)/2)+PROGRAMA!$I$11))</f>
        <v>0</v>
      </c>
      <c r="F75" s="245">
        <f>+IF(F73="","",PROGRAMA!$I$13*F74*(((F74/PROGRAMA!$I$9)*(PROGRAMA!$I$12-PROGRAMA!$I$11)/2)+PROGRAMA!$I$11))</f>
        <v>0</v>
      </c>
      <c r="G75" s="245">
        <f>+IF(G73="","",PROGRAMA!$I$13*G74*(((G74/PROGRAMA!$I$9)*(PROGRAMA!$I$12-PROGRAMA!$I$11)/2)+PROGRAMA!$I$11))</f>
        <v>0</v>
      </c>
      <c r="H75" s="245">
        <f>+IF(H73="","",PROGRAMA!$I$13*H74*(((H74/PROGRAMA!$I$9)*(PROGRAMA!$I$12-PROGRAMA!$I$11)/2)+PROGRAMA!$I$11))</f>
        <v>0</v>
      </c>
      <c r="I75" s="245">
        <f>+IF(I73="","",PROGRAMA!$I$13*I74*(((I74/PROGRAMA!$I$9)*(PROGRAMA!$I$12-PROGRAMA!$I$11)/2)+PROGRAMA!$I$11))</f>
        <v>0</v>
      </c>
      <c r="J75" s="245">
        <f>+IF(J73="","",PROGRAMA!$I$13*J74*(((J74/PROGRAMA!$I$9)*(PROGRAMA!$I$12-PROGRAMA!$I$11)/2)+PROGRAMA!$I$11))</f>
        <v>0</v>
      </c>
      <c r="K75" s="245">
        <f>+IF(K73="","",PROGRAMA!$I$13*K74*(((K74/PROGRAMA!$I$9)*(PROGRAMA!$I$12-PROGRAMA!$I$11)/2)+PROGRAMA!$I$11))</f>
        <v>0</v>
      </c>
      <c r="L75" s="245">
        <f>+IF(L73="","",PROGRAMA!$I$13*L74*(((L74/PROGRAMA!$I$9)*(PROGRAMA!$I$12-PROGRAMA!$I$11)/2)+PROGRAMA!$I$11))</f>
        <v>0</v>
      </c>
      <c r="M75" s="245">
        <f>+IF(M73="","",PROGRAMA!$I$13*M74*(((M74/PROGRAMA!$I$9)*(PROGRAMA!$I$12-PROGRAMA!$I$11)/2)+PROGRAMA!$I$11))</f>
        <v>0</v>
      </c>
      <c r="N75" s="245">
        <f>+IF(N73="","",PROGRAMA!$I$13*N74*(((N74/PROGRAMA!$I$9)*(PROGRAMA!$I$12-PROGRAMA!$I$11)/2)+PROGRAMA!$I$11))</f>
        <v>0</v>
      </c>
      <c r="O75" s="245">
        <f>+IF(O73="","",PROGRAMA!$I$13*O74*(((O74/PROGRAMA!$I$9)*(PROGRAMA!$I$12-PROGRAMA!$I$11)/2)+PROGRAMA!$I$11))</f>
        <v>0</v>
      </c>
      <c r="P75" s="245">
        <f>+IF(P73="","",PROGRAMA!$I$13*P74*(((P74/PROGRAMA!$I$9)*(PROGRAMA!$I$12-PROGRAMA!$I$11)/2)+PROGRAMA!$I$11))</f>
        <v>0</v>
      </c>
      <c r="Q75" s="245">
        <f>+IF(Q73="","",PROGRAMA!$I$13*Q74*(((Q74/PROGRAMA!$I$9)*(PROGRAMA!$I$12-PROGRAMA!$I$11)/2)+PROGRAMA!$I$11))</f>
        <v>0</v>
      </c>
      <c r="R75" s="245">
        <f>+IF(R73="","",PROGRAMA!$I$13*R74*(((R74/PROGRAMA!$I$9)*(PROGRAMA!$I$12-PROGRAMA!$I$11)/2)+PROGRAMA!$I$11))</f>
        <v>0</v>
      </c>
      <c r="S75" s="245">
        <f>+IF(S73="","",PROGRAMA!$I$13*S74*(((S74/PROGRAMA!$I$9)*(PROGRAMA!$I$12-PROGRAMA!$I$11)/2)+PROGRAMA!$I$11))</f>
        <v>0</v>
      </c>
      <c r="T75" s="245">
        <f>+IF(T73="","",PROGRAMA!$I$13*T74*(((T74/PROGRAMA!$I$9)*(PROGRAMA!$I$12-PROGRAMA!$I$11)/2)+PROGRAMA!$I$11))</f>
        <v>0</v>
      </c>
      <c r="U75" s="245">
        <f>+IF(U73="","",PROGRAMA!$I$13*U74*(((U74/PROGRAMA!$I$9)*(PROGRAMA!$I$12-PROGRAMA!$I$11)/2)+PROGRAMA!$I$11))</f>
        <v>0</v>
      </c>
      <c r="V75" s="245">
        <f>+IF(V73="","",PROGRAMA!$I$13*V74*(((V74/PROGRAMA!$I$9)*(PROGRAMA!$I$12-PROGRAMA!$I$11)/2)+PROGRAMA!$I$11))</f>
        <v>0</v>
      </c>
      <c r="W75" s="245">
        <f>+IF(W73="","",PROGRAMA!$I$13*W74*(((W74/PROGRAMA!$I$9)*(PROGRAMA!$I$12-PROGRAMA!$I$11)/2)+PROGRAMA!$I$11))</f>
        <v>0</v>
      </c>
      <c r="X75" s="245">
        <f>+IF(X73="","",PROGRAMA!$I$13*X74*(((X74/PROGRAMA!$I$9)*(PROGRAMA!$I$12-PROGRAMA!$I$11)/2)+PROGRAMA!$I$11))</f>
        <v>0</v>
      </c>
      <c r="Y75" s="245">
        <f>+IF(Y73="","",PROGRAMA!$I$13*Y74*(((Y74/PROGRAMA!$I$9)*(PROGRAMA!$I$12-PROGRAMA!$I$11)/2)+PROGRAMA!$I$11))</f>
        <v>0</v>
      </c>
      <c r="Z75" s="245">
        <f>+IF(Z73="","",PROGRAMA!$I$13*Z74*(((Z74/PROGRAMA!$I$9)*(PROGRAMA!$I$12-PROGRAMA!$I$11)/2)+PROGRAMA!$I$11))</f>
        <v>0</v>
      </c>
      <c r="AA75" s="245">
        <f>+IF(AA73="","",PROGRAMA!$I$13*AA74*(((AA74/PROGRAMA!$I$9)*(PROGRAMA!$I$12-PROGRAMA!$I$11)/2)+PROGRAMA!$I$11))</f>
        <v>0</v>
      </c>
      <c r="AB75" s="245">
        <f>+IF(AB73="","",PROGRAMA!$I$13*AB74*(((AB74/PROGRAMA!$I$9)*(PROGRAMA!$I$12-PROGRAMA!$I$11)/2)+PROGRAMA!$I$11))</f>
        <v>0</v>
      </c>
      <c r="AC75" s="245">
        <f>+IF(AC73="","",PROGRAMA!$I$13*AC74*(((AC74/PROGRAMA!$I$9)*(PROGRAMA!$I$12-PROGRAMA!$I$11)/2)+PROGRAMA!$I$11))</f>
        <v>0</v>
      </c>
      <c r="AD75" s="245">
        <f>+IF(AD73="","",PROGRAMA!$I$13*AD74*(((AD74/PROGRAMA!$I$9)*(PROGRAMA!$I$12-PROGRAMA!$I$11)/2)+PROGRAMA!$I$11))</f>
        <v>0</v>
      </c>
      <c r="AE75" s="245">
        <f>+IF(AE73="","",PROGRAMA!$I$13*AE74*(((AE74/PROGRAMA!$I$9)*(PROGRAMA!$I$12-PROGRAMA!$I$11)/2)+PROGRAMA!$I$11))</f>
        <v>0</v>
      </c>
      <c r="AF75" s="245">
        <f>+IF(AF73="","",PROGRAMA!$I$13*AF74*(((AF74/PROGRAMA!$I$9)*(PROGRAMA!$I$12-PROGRAMA!$I$11)/2)+PROGRAMA!$I$11))</f>
        <v>0</v>
      </c>
      <c r="AG75" s="245">
        <f>+IF(AG73="","",PROGRAMA!$I$13*AG74*(((AG74/PROGRAMA!$I$9)*(PROGRAMA!$I$12-PROGRAMA!$I$11)/2)+PROGRAMA!$I$11))</f>
        <v>0</v>
      </c>
      <c r="AH75" s="245">
        <f>+IF(AH73="","",PROGRAMA!$I$13*AH74*(((AH74/PROGRAMA!$I$9)*(PROGRAMA!$I$12-PROGRAMA!$I$11)/2)+PROGRAMA!$I$11))</f>
        <v>0</v>
      </c>
      <c r="AI75" s="245">
        <f>+IF(AI73="","",PROGRAMA!$I$13*AI74*(((AI74/PROGRAMA!$I$9)*(PROGRAMA!$I$12-PROGRAMA!$I$11)/2)+PROGRAMA!$I$11))</f>
        <v>0</v>
      </c>
      <c r="AJ75" s="245">
        <f>+IF(AJ73="","",PROGRAMA!$I$13*AJ74*(((AJ74/PROGRAMA!$I$9)*(PROGRAMA!$I$12-PROGRAMA!$I$11)/2)+PROGRAMA!$I$11))</f>
        <v>0</v>
      </c>
      <c r="AK75" s="245">
        <f>+IF(AK73="","",PROGRAMA!$I$13*AK74*(((AK74/PROGRAMA!$I$9)*(PROGRAMA!$I$12-PROGRAMA!$I$11)/2)+PROGRAMA!$I$11))</f>
        <v>0</v>
      </c>
      <c r="AL75" s="245">
        <f>+IF(AL73="","",PROGRAMA!$I$13*AL74*(((AL74/PROGRAMA!$I$9)*(PROGRAMA!$I$12-PROGRAMA!$I$11)/2)+PROGRAMA!$I$11))</f>
        <v>0</v>
      </c>
      <c r="AM75" s="245">
        <f>+IF(AM73="","",PROGRAMA!$I$13*AM74*(((AM74/PROGRAMA!$I$9)*(PROGRAMA!$I$12-PROGRAMA!$I$11)/2)+PROGRAMA!$I$11))</f>
        <v>0</v>
      </c>
      <c r="AN75" s="245">
        <f>+IF(AN73="","",PROGRAMA!$I$13*AN74*(((AN74/PROGRAMA!$I$9)*(PROGRAMA!$I$12-PROGRAMA!$I$11)/2)+PROGRAMA!$I$11))</f>
        <v>0</v>
      </c>
      <c r="AO75" s="245">
        <f>+IF(AO73="","",PROGRAMA!$I$13*AO74*(((AO74/PROGRAMA!$I$9)*(PROGRAMA!$I$12-PROGRAMA!$I$11)/2)+PROGRAMA!$I$11))</f>
        <v>0</v>
      </c>
      <c r="AP75" s="245">
        <f>+IF(AP73="","",PROGRAMA!$I$13*AP74*(((AP74/PROGRAMA!$I$9)*(PROGRAMA!$I$12-PROGRAMA!$I$11)/2)+PROGRAMA!$I$11))</f>
        <v>0</v>
      </c>
      <c r="AQ75" s="245">
        <f>+IF(AQ73="","",PROGRAMA!$I$13*AQ74*(((AQ74/PROGRAMA!$I$9)*(PROGRAMA!$I$12-PROGRAMA!$I$11)/2)+PROGRAMA!$I$11))</f>
        <v>0</v>
      </c>
      <c r="AR75" s="245">
        <f>+IF(AR73="","",PROGRAMA!$I$13*AR74*(((AR74/PROGRAMA!$I$9)*(PROGRAMA!$I$12-PROGRAMA!$I$11)/2)+PROGRAMA!$I$11))</f>
        <v>0</v>
      </c>
      <c r="AS75" s="245">
        <f>+IF(AS73="","",PROGRAMA!$I$13*AS74*(((AS74/PROGRAMA!$I$9)*(PROGRAMA!$I$12-PROGRAMA!$I$11)/2)+PROGRAMA!$I$11))</f>
        <v>0</v>
      </c>
      <c r="AT75" s="245">
        <f>+IF(AT73="","",PROGRAMA!$I$13*AT74*(((AT74/PROGRAMA!$I$9)*(PROGRAMA!$I$12-PROGRAMA!$I$11)/2)+PROGRAMA!$I$11))</f>
        <v>0</v>
      </c>
      <c r="AU75" s="245">
        <f>+IF(AU73="","",PROGRAMA!$I$13*AU74*(((AU74/PROGRAMA!$I$9)*(PROGRAMA!$I$12-PROGRAMA!$I$11)/2)+PROGRAMA!$I$11))</f>
        <v>0</v>
      </c>
      <c r="AV75" s="245">
        <f>+IF(AV73="","",PROGRAMA!$I$13*AV74*(((AV74/PROGRAMA!$I$9)*(PROGRAMA!$I$12-PROGRAMA!$I$11)/2)+PROGRAMA!$I$11))</f>
        <v>0</v>
      </c>
      <c r="AW75" s="245">
        <f>+IF(AW73="","",PROGRAMA!$I$13*AW74*(((AW74/PROGRAMA!$I$9)*(PROGRAMA!$I$12-PROGRAMA!$I$11)/2)+PROGRAMA!$I$11))</f>
        <v>0</v>
      </c>
      <c r="AX75" s="245">
        <f>+IF(AX73="","",PROGRAMA!$I$13*AX74*(((AX74/PROGRAMA!$I$9)*(PROGRAMA!$I$12-PROGRAMA!$I$11)/2)+PROGRAMA!$I$11))</f>
        <v>0</v>
      </c>
      <c r="AY75" s="245">
        <f>+IF(AY73="","",PROGRAMA!$I$13*AY74*(((AY74/PROGRAMA!$I$9)*(PROGRAMA!$I$12-PROGRAMA!$I$11)/2)+PROGRAMA!$I$11))</f>
        <v>0</v>
      </c>
      <c r="AZ75" s="245">
        <f>+IF(AZ73="","",PROGRAMA!$I$13*AZ74*(((AZ74/PROGRAMA!$I$9)*(PROGRAMA!$I$12-PROGRAMA!$I$11)/2)+PROGRAMA!$I$11))</f>
        <v>0</v>
      </c>
      <c r="BA75" s="245">
        <f>+IF(BA73="","",PROGRAMA!$I$13*BA74*(((BA74/PROGRAMA!$I$9)*(PROGRAMA!$I$12-PROGRAMA!$I$11)/2)+PROGRAMA!$I$11))</f>
        <v>0</v>
      </c>
      <c r="BB75" s="245">
        <f>+IF(BB73="","",PROGRAMA!$I$13*BB74*(((BB74/PROGRAMA!$I$9)*(PROGRAMA!$I$12-PROGRAMA!$I$11)/2)+PROGRAMA!$I$11))</f>
        <v>0</v>
      </c>
      <c r="BC75" s="245">
        <f>+IF(BC73="","",PROGRAMA!$I$13*BC74*(((BC74/PROGRAMA!$I$9)*(PROGRAMA!$I$12-PROGRAMA!$I$11)/2)+PROGRAMA!$I$11))</f>
        <v>0</v>
      </c>
      <c r="BD75" s="245">
        <f>+IF(BD73="","",PROGRAMA!$I$13*BD74*(((BD74/PROGRAMA!$I$9)*(PROGRAMA!$I$12-PROGRAMA!$I$11)/2)+PROGRAMA!$I$11))</f>
        <v>0</v>
      </c>
      <c r="BE75" s="245">
        <f>+IF(BE73="","",PROGRAMA!$I$13*BE74*(((BE74/PROGRAMA!$I$9)*(PROGRAMA!$I$12-PROGRAMA!$I$11)/2)+PROGRAMA!$I$11))</f>
        <v>0</v>
      </c>
      <c r="BF75" s="245">
        <f>+IF(BF73="","",PROGRAMA!$I$13*BF74*(((BF74/PROGRAMA!$I$9)*(PROGRAMA!$I$12-PROGRAMA!$I$11)/2)+PROGRAMA!$I$11))</f>
        <v>0</v>
      </c>
      <c r="BG75" s="245">
        <f>+IF(BG73="","",PROGRAMA!$I$13*BG74*(((BG74/PROGRAMA!$I$9)*(PROGRAMA!$I$12-PROGRAMA!$I$11)/2)+PROGRAMA!$I$11))</f>
        <v>0</v>
      </c>
      <c r="BH75" s="245">
        <f>+IF(BH73="","",PROGRAMA!$I$13*BH74*(((BH74/PROGRAMA!$I$9)*(PROGRAMA!$I$12-PROGRAMA!$I$11)/2)+PROGRAMA!$I$11))</f>
        <v>0</v>
      </c>
      <c r="BI75" s="245">
        <f>+IF(BI73="","",PROGRAMA!$I$13*BI74*(((BI74/PROGRAMA!$I$9)*(PROGRAMA!$I$12-PROGRAMA!$I$11)/2)+PROGRAMA!$I$11))</f>
        <v>0</v>
      </c>
      <c r="BJ75" s="245">
        <f>+IF(BJ73="","",PROGRAMA!$I$13*BJ74*(((BJ74/PROGRAMA!$I$9)*(PROGRAMA!$I$12-PROGRAMA!$I$11)/2)+PROGRAMA!$I$11))</f>
        <v>0</v>
      </c>
      <c r="BK75" s="245">
        <f>+IF(BK73="","",PROGRAMA!$I$13*BK74*(((BK74/PROGRAMA!$I$9)*(PROGRAMA!$I$12-PROGRAMA!$I$11)/2)+PROGRAMA!$I$11))</f>
        <v>0</v>
      </c>
      <c r="BL75" s="245">
        <f>+IF(BL73="","",PROGRAMA!$I$13*BL74*(((BL74/PROGRAMA!$I$9)*(PROGRAMA!$I$12-PROGRAMA!$I$11)/2)+PROGRAMA!$I$11))</f>
        <v>0</v>
      </c>
      <c r="BM75" s="245">
        <f>+IF(BM73="","",PROGRAMA!$I$13*BM74*(((BM74/PROGRAMA!$I$9)*(PROGRAMA!$I$12-PROGRAMA!$I$11)/2)+PROGRAMA!$I$11))</f>
        <v>0</v>
      </c>
      <c r="BN75" s="245">
        <f>+IF(BN73="","",PROGRAMA!$I$13*BN74*(((BN74/PROGRAMA!$I$9)*(PROGRAMA!$I$12-PROGRAMA!$I$11)/2)+PROGRAMA!$I$11))</f>
        <v>0</v>
      </c>
      <c r="BO75" s="245">
        <f>+IF(BO73="","",PROGRAMA!$I$13*BO74*(((BO74/PROGRAMA!$I$9)*(PROGRAMA!$I$12-PROGRAMA!$I$11)/2)+PROGRAMA!$I$11))</f>
        <v>0</v>
      </c>
      <c r="BP75" s="245">
        <f>+IF(BP73="","",PROGRAMA!$I$13*BP74*(((BP74/PROGRAMA!$I$9)*(PROGRAMA!$I$12-PROGRAMA!$I$11)/2)+PROGRAMA!$I$11))</f>
        <v>0</v>
      </c>
      <c r="BQ75" s="245">
        <f>+IF(BQ73="","",PROGRAMA!$I$13*BQ74*(((BQ74/PROGRAMA!$I$9)*(PROGRAMA!$I$12-PROGRAMA!$I$11)/2)+PROGRAMA!$I$11))</f>
        <v>0</v>
      </c>
      <c r="BR75" s="245">
        <f>+IF(BR73="","",PROGRAMA!$I$13*BR74*(((BR74/PROGRAMA!$I$9)*(PROGRAMA!$I$12-PROGRAMA!$I$11)/2)+PROGRAMA!$I$11))</f>
        <v>0</v>
      </c>
      <c r="BS75" s="245">
        <f>+IF(BS73="","",PROGRAMA!$I$13*BS74*(((BS74/PROGRAMA!$I$9)*(PROGRAMA!$I$12-PROGRAMA!$I$11)/2)+PROGRAMA!$I$11))</f>
        <v>0</v>
      </c>
      <c r="BT75" s="245">
        <f>+IF(BT73="","",PROGRAMA!$I$13*BT74*(((BT74/PROGRAMA!$I$9)*(PROGRAMA!$I$12-PROGRAMA!$I$11)/2)+PROGRAMA!$I$11))</f>
        <v>0</v>
      </c>
      <c r="BU75" s="245">
        <f>+IF(BU73="","",PROGRAMA!$I$13*BU74*(((BU74/PROGRAMA!$I$9)*(PROGRAMA!$I$12-PROGRAMA!$I$11)/2)+PROGRAMA!$I$11))</f>
        <v>0</v>
      </c>
      <c r="BV75" s="245">
        <f>+IF(BV73="","",PROGRAMA!$I$13*BV74*(((BV74/PROGRAMA!$I$9)*(PROGRAMA!$I$12-PROGRAMA!$I$11)/2)+PROGRAMA!$I$11))</f>
        <v>0</v>
      </c>
      <c r="BW75" s="245">
        <f>+IF(BW73="","",PROGRAMA!$I$13*BW74*(((BW74/PROGRAMA!$I$9)*(PROGRAMA!$I$12-PROGRAMA!$I$11)/2)+PROGRAMA!$I$11))</f>
        <v>0</v>
      </c>
      <c r="BX75" s="245">
        <f>+IF(BX73="","",PROGRAMA!$I$13*BX74*(((BX74/PROGRAMA!$I$9)*(PROGRAMA!$I$12-PROGRAMA!$I$11)/2)+PROGRAMA!$I$11))</f>
        <v>0</v>
      </c>
      <c r="BY75" s="245">
        <f>+IF(BY73="","",PROGRAMA!$I$13*BY74*(((BY74/PROGRAMA!$I$9)*(PROGRAMA!$I$12-PROGRAMA!$I$11)/2)+PROGRAMA!$I$11))</f>
        <v>0</v>
      </c>
      <c r="BZ75" s="245">
        <f>+IF(BZ73="","",PROGRAMA!$I$13*BZ74*(((BZ74/PROGRAMA!$I$9)*(PROGRAMA!$I$12-PROGRAMA!$I$11)/2)+PROGRAMA!$I$11))</f>
        <v>0</v>
      </c>
      <c r="CA75" s="245">
        <f>+IF(CA73="","",PROGRAMA!$I$13*CA74*(((CA74/PROGRAMA!$I$9)*(PROGRAMA!$I$12-PROGRAMA!$I$11)/2)+PROGRAMA!$I$11))</f>
        <v>0</v>
      </c>
      <c r="CB75" s="245">
        <f>+IF(CB73="","",PROGRAMA!$I$13*CB74*(((CB74/PROGRAMA!$I$9)*(PROGRAMA!$I$12-PROGRAMA!$I$11)/2)+PROGRAMA!$I$11))</f>
        <v>0</v>
      </c>
      <c r="CC75" s="245">
        <f>+IF(CC73="","",PROGRAMA!$I$13*CC74*(((CC74/PROGRAMA!$I$9)*(PROGRAMA!$I$12-PROGRAMA!$I$11)/2)+PROGRAMA!$I$11))</f>
        <v>0</v>
      </c>
      <c r="CD75" s="245">
        <f>+IF(CD73="","",PROGRAMA!$I$13*CD74*(((CD74/PROGRAMA!$I$9)*(PROGRAMA!$I$12-PROGRAMA!$I$11)/2)+PROGRAMA!$I$11))</f>
        <v>0</v>
      </c>
      <c r="CE75" s="245">
        <f>+IF(CE73="","",PROGRAMA!$I$13*CE74*(((CE74/PROGRAMA!$I$9)*(PROGRAMA!$I$12-PROGRAMA!$I$11)/2)+PROGRAMA!$I$11))</f>
        <v>0</v>
      </c>
      <c r="CF75" s="245">
        <f>+IF(CF73="","",PROGRAMA!$I$13*CF74*(((CF74/PROGRAMA!$I$9)*(PROGRAMA!$I$12-PROGRAMA!$I$11)/2)+PROGRAMA!$I$11))</f>
        <v>0</v>
      </c>
    </row>
    <row r="76" spans="1:84" ht="15" customHeight="1" thickTop="1" thickBot="1" x14ac:dyDescent="0.35">
      <c r="A76" s="967" t="s">
        <v>265</v>
      </c>
      <c r="B76" s="967" t="s">
        <v>255</v>
      </c>
      <c r="C76" s="970" t="str">
        <f>+IF($B$57='Base Datos'!$V$21,B76,A76)</f>
        <v>Contenedor 4</v>
      </c>
      <c r="D76" s="241" t="s">
        <v>266</v>
      </c>
      <c r="E76" s="261"/>
      <c r="F76" s="261"/>
      <c r="G76" s="261"/>
      <c r="H76" s="261"/>
      <c r="I76" s="261"/>
      <c r="J76" s="261"/>
      <c r="K76" s="261"/>
      <c r="L76" s="261"/>
      <c r="M76" s="261"/>
      <c r="N76" s="261"/>
      <c r="O76" s="261"/>
      <c r="P76" s="261"/>
      <c r="Q76" s="261"/>
      <c r="R76" s="261"/>
      <c r="S76" s="261"/>
      <c r="T76" s="261"/>
      <c r="U76" s="261"/>
      <c r="V76" s="261"/>
      <c r="W76" s="261"/>
      <c r="X76" s="261"/>
      <c r="Y76" s="261"/>
      <c r="Z76" s="261"/>
      <c r="AA76" s="261"/>
      <c r="AB76" s="261"/>
      <c r="AC76" s="261"/>
      <c r="AD76" s="261"/>
      <c r="AE76" s="261"/>
      <c r="AF76" s="261"/>
      <c r="AG76" s="261"/>
      <c r="AH76" s="261"/>
      <c r="AI76" s="261"/>
      <c r="AJ76" s="261"/>
      <c r="AK76" s="261"/>
      <c r="AL76" s="261"/>
      <c r="AM76" s="261"/>
      <c r="AN76" s="261"/>
      <c r="AO76" s="261"/>
      <c r="AP76" s="261"/>
      <c r="AQ76" s="261"/>
      <c r="AR76" s="261"/>
      <c r="AS76" s="261"/>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61"/>
      <c r="BS76" s="261"/>
      <c r="BT76" s="261"/>
      <c r="BU76" s="261"/>
      <c r="BV76" s="261"/>
      <c r="BW76" s="261"/>
      <c r="BX76" s="261"/>
      <c r="BY76" s="261"/>
      <c r="BZ76" s="261"/>
      <c r="CA76" s="261"/>
      <c r="CB76" s="261"/>
      <c r="CC76" s="261"/>
      <c r="CD76" s="261"/>
      <c r="CE76" s="261"/>
      <c r="CF76" s="261"/>
    </row>
    <row r="77" spans="1:84" ht="15" customHeight="1" thickBot="1" x14ac:dyDescent="0.35">
      <c r="A77" s="967"/>
      <c r="B77" s="967"/>
      <c r="C77" s="968"/>
      <c r="D77" s="242" t="s">
        <v>165</v>
      </c>
      <c r="E77" s="261"/>
      <c r="F77" s="261"/>
      <c r="G77" s="261"/>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c r="AH77" s="261"/>
      <c r="AI77" s="261"/>
      <c r="AJ77" s="261"/>
      <c r="AK77" s="261"/>
      <c r="AL77" s="261"/>
      <c r="AM77" s="261"/>
      <c r="AN77" s="261"/>
      <c r="AO77" s="261"/>
      <c r="AP77" s="261"/>
      <c r="AQ77" s="261"/>
      <c r="AR77" s="261"/>
      <c r="AS77" s="261"/>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c r="BU77" s="261"/>
      <c r="BV77" s="261"/>
      <c r="BW77" s="261"/>
      <c r="BX77" s="261"/>
      <c r="BY77" s="261"/>
      <c r="BZ77" s="261"/>
      <c r="CA77" s="261"/>
      <c r="CB77" s="261"/>
      <c r="CC77" s="261"/>
      <c r="CD77" s="261"/>
      <c r="CE77" s="261"/>
      <c r="CF77" s="261"/>
    </row>
    <row r="78" spans="1:84" ht="15" customHeight="1" thickBot="1" x14ac:dyDescent="0.35">
      <c r="A78" s="967"/>
      <c r="B78" s="967"/>
      <c r="C78" s="968"/>
      <c r="D78" s="242" t="s">
        <v>134</v>
      </c>
      <c r="E78" s="247"/>
      <c r="F78" s="247"/>
      <c r="G78" s="247"/>
      <c r="H78" s="247"/>
      <c r="I78" s="247"/>
      <c r="J78" s="247"/>
      <c r="K78" s="247"/>
      <c r="L78" s="247"/>
      <c r="M78" s="247"/>
      <c r="N78" s="247"/>
      <c r="O78" s="247"/>
      <c r="P78" s="247"/>
      <c r="Q78" s="247"/>
      <c r="R78" s="247"/>
      <c r="S78" s="247"/>
      <c r="T78" s="247"/>
      <c r="U78" s="247"/>
      <c r="V78" s="247"/>
      <c r="W78" s="247"/>
      <c r="X78" s="247"/>
      <c r="Y78" s="247"/>
      <c r="Z78" s="247"/>
      <c r="AA78" s="247"/>
      <c r="AB78" s="247"/>
      <c r="AC78" s="247"/>
      <c r="AD78" s="247"/>
      <c r="AE78" s="247"/>
      <c r="AF78" s="247"/>
      <c r="AG78" s="247"/>
      <c r="AH78" s="247"/>
      <c r="AI78" s="247"/>
      <c r="AJ78" s="247"/>
      <c r="AK78" s="247"/>
      <c r="AL78" s="247"/>
      <c r="AM78" s="247"/>
      <c r="AN78" s="247"/>
      <c r="AO78" s="247"/>
      <c r="AP78" s="247"/>
      <c r="AQ78" s="247"/>
      <c r="AR78" s="247"/>
      <c r="AS78" s="247"/>
      <c r="AT78" s="247"/>
      <c r="AU78" s="247"/>
      <c r="AV78" s="247"/>
      <c r="AW78" s="247"/>
      <c r="AX78" s="247"/>
      <c r="AY78" s="247"/>
      <c r="AZ78" s="247"/>
      <c r="BA78" s="247"/>
      <c r="BB78" s="247"/>
      <c r="BC78" s="247"/>
      <c r="BD78" s="247"/>
      <c r="BE78" s="247"/>
      <c r="BF78" s="247"/>
      <c r="BG78" s="247"/>
      <c r="BH78" s="247"/>
      <c r="BI78" s="247"/>
      <c r="BJ78" s="247"/>
      <c r="BK78" s="247"/>
      <c r="BL78" s="247"/>
      <c r="BM78" s="247"/>
      <c r="BN78" s="247"/>
      <c r="BO78" s="247"/>
      <c r="BP78" s="247"/>
      <c r="BQ78" s="247"/>
      <c r="BR78" s="247"/>
      <c r="BS78" s="247"/>
      <c r="BT78" s="247"/>
      <c r="BU78" s="247"/>
      <c r="BV78" s="247"/>
      <c r="BW78" s="247"/>
      <c r="BX78" s="247"/>
      <c r="BY78" s="247"/>
      <c r="BZ78" s="247"/>
      <c r="CA78" s="247"/>
      <c r="CB78" s="247"/>
      <c r="CC78" s="247"/>
      <c r="CD78" s="247"/>
      <c r="CE78" s="247"/>
      <c r="CF78" s="247"/>
    </row>
    <row r="79" spans="1:84" ht="15" customHeight="1" thickBot="1" x14ac:dyDescent="0.35">
      <c r="A79" s="967"/>
      <c r="B79" s="967"/>
      <c r="C79" s="968"/>
      <c r="D79" s="242" t="s">
        <v>133</v>
      </c>
      <c r="E79" s="197">
        <f>IF(SUM(E77:E78)=0,0,100-E77-E78)</f>
        <v>0</v>
      </c>
      <c r="F79" s="197">
        <f t="shared" ref="F79:BQ79" si="60">IF(SUM(F77:F78)=0,0,100-F77-F78)</f>
        <v>0</v>
      </c>
      <c r="G79" s="197">
        <f t="shared" si="60"/>
        <v>0</v>
      </c>
      <c r="H79" s="197">
        <f t="shared" si="60"/>
        <v>0</v>
      </c>
      <c r="I79" s="197">
        <f t="shared" si="60"/>
        <v>0</v>
      </c>
      <c r="J79" s="197">
        <f t="shared" si="60"/>
        <v>0</v>
      </c>
      <c r="K79" s="197">
        <f t="shared" si="60"/>
        <v>0</v>
      </c>
      <c r="L79" s="197">
        <f t="shared" si="60"/>
        <v>0</v>
      </c>
      <c r="M79" s="197">
        <f t="shared" si="60"/>
        <v>0</v>
      </c>
      <c r="N79" s="197">
        <f t="shared" si="60"/>
        <v>0</v>
      </c>
      <c r="O79" s="197">
        <f t="shared" si="60"/>
        <v>0</v>
      </c>
      <c r="P79" s="197">
        <f t="shared" si="60"/>
        <v>0</v>
      </c>
      <c r="Q79" s="197">
        <f t="shared" si="60"/>
        <v>0</v>
      </c>
      <c r="R79" s="197">
        <f t="shared" si="60"/>
        <v>0</v>
      </c>
      <c r="S79" s="197">
        <f t="shared" si="60"/>
        <v>0</v>
      </c>
      <c r="T79" s="197">
        <f t="shared" si="60"/>
        <v>0</v>
      </c>
      <c r="U79" s="197">
        <f t="shared" si="60"/>
        <v>0</v>
      </c>
      <c r="V79" s="197">
        <f t="shared" si="60"/>
        <v>0</v>
      </c>
      <c r="W79" s="197">
        <f t="shared" si="60"/>
        <v>0</v>
      </c>
      <c r="X79" s="197">
        <f t="shared" si="60"/>
        <v>0</v>
      </c>
      <c r="Y79" s="197">
        <f t="shared" si="60"/>
        <v>0</v>
      </c>
      <c r="Z79" s="197">
        <f t="shared" si="60"/>
        <v>0</v>
      </c>
      <c r="AA79" s="197">
        <f t="shared" si="60"/>
        <v>0</v>
      </c>
      <c r="AB79" s="197">
        <f t="shared" si="60"/>
        <v>0</v>
      </c>
      <c r="AC79" s="197">
        <f t="shared" si="60"/>
        <v>0</v>
      </c>
      <c r="AD79" s="197">
        <f t="shared" si="60"/>
        <v>0</v>
      </c>
      <c r="AE79" s="197">
        <f t="shared" si="60"/>
        <v>0</v>
      </c>
      <c r="AF79" s="197">
        <f t="shared" si="60"/>
        <v>0</v>
      </c>
      <c r="AG79" s="197">
        <f t="shared" si="60"/>
        <v>0</v>
      </c>
      <c r="AH79" s="197">
        <f t="shared" si="60"/>
        <v>0</v>
      </c>
      <c r="AI79" s="197">
        <f t="shared" si="60"/>
        <v>0</v>
      </c>
      <c r="AJ79" s="197">
        <f t="shared" si="60"/>
        <v>0</v>
      </c>
      <c r="AK79" s="197">
        <f t="shared" si="60"/>
        <v>0</v>
      </c>
      <c r="AL79" s="197">
        <f t="shared" si="60"/>
        <v>0</v>
      </c>
      <c r="AM79" s="197">
        <f t="shared" si="60"/>
        <v>0</v>
      </c>
      <c r="AN79" s="197">
        <f t="shared" si="60"/>
        <v>0</v>
      </c>
      <c r="AO79" s="197">
        <f t="shared" si="60"/>
        <v>0</v>
      </c>
      <c r="AP79" s="197">
        <f t="shared" si="60"/>
        <v>0</v>
      </c>
      <c r="AQ79" s="197">
        <f t="shared" si="60"/>
        <v>0</v>
      </c>
      <c r="AR79" s="197">
        <f t="shared" si="60"/>
        <v>0</v>
      </c>
      <c r="AS79" s="197">
        <f t="shared" si="60"/>
        <v>0</v>
      </c>
      <c r="AT79" s="197">
        <f t="shared" si="60"/>
        <v>0</v>
      </c>
      <c r="AU79" s="197">
        <f t="shared" si="60"/>
        <v>0</v>
      </c>
      <c r="AV79" s="197">
        <f t="shared" si="60"/>
        <v>0</v>
      </c>
      <c r="AW79" s="197">
        <f t="shared" si="60"/>
        <v>0</v>
      </c>
      <c r="AX79" s="197">
        <f t="shared" si="60"/>
        <v>0</v>
      </c>
      <c r="AY79" s="197">
        <f t="shared" si="60"/>
        <v>0</v>
      </c>
      <c r="AZ79" s="197">
        <f t="shared" si="60"/>
        <v>0</v>
      </c>
      <c r="BA79" s="197">
        <f t="shared" si="60"/>
        <v>0</v>
      </c>
      <c r="BB79" s="197">
        <f t="shared" si="60"/>
        <v>0</v>
      </c>
      <c r="BC79" s="197">
        <f t="shared" si="60"/>
        <v>0</v>
      </c>
      <c r="BD79" s="197">
        <f t="shared" si="60"/>
        <v>0</v>
      </c>
      <c r="BE79" s="197">
        <f t="shared" si="60"/>
        <v>0</v>
      </c>
      <c r="BF79" s="197">
        <f t="shared" si="60"/>
        <v>0</v>
      </c>
      <c r="BG79" s="197">
        <f t="shared" si="60"/>
        <v>0</v>
      </c>
      <c r="BH79" s="197">
        <f t="shared" si="60"/>
        <v>0</v>
      </c>
      <c r="BI79" s="197">
        <f t="shared" si="60"/>
        <v>0</v>
      </c>
      <c r="BJ79" s="197">
        <f t="shared" si="60"/>
        <v>0</v>
      </c>
      <c r="BK79" s="197">
        <f t="shared" si="60"/>
        <v>0</v>
      </c>
      <c r="BL79" s="197">
        <f t="shared" si="60"/>
        <v>0</v>
      </c>
      <c r="BM79" s="197">
        <f t="shared" si="60"/>
        <v>0</v>
      </c>
      <c r="BN79" s="197">
        <f t="shared" si="60"/>
        <v>0</v>
      </c>
      <c r="BO79" s="197">
        <f t="shared" si="60"/>
        <v>0</v>
      </c>
      <c r="BP79" s="197">
        <f t="shared" si="60"/>
        <v>0</v>
      </c>
      <c r="BQ79" s="197">
        <f t="shared" si="60"/>
        <v>0</v>
      </c>
      <c r="BR79" s="197">
        <f t="shared" ref="BR79:CF79" si="61">IF(SUM(BR77:BR78)=0,0,100-BR77-BR78)</f>
        <v>0</v>
      </c>
      <c r="BS79" s="197">
        <f t="shared" si="61"/>
        <v>0</v>
      </c>
      <c r="BT79" s="197">
        <f t="shared" si="61"/>
        <v>0</v>
      </c>
      <c r="BU79" s="197">
        <f t="shared" si="61"/>
        <v>0</v>
      </c>
      <c r="BV79" s="197">
        <f t="shared" si="61"/>
        <v>0</v>
      </c>
      <c r="BW79" s="197">
        <f t="shared" si="61"/>
        <v>0</v>
      </c>
      <c r="BX79" s="197">
        <f t="shared" si="61"/>
        <v>0</v>
      </c>
      <c r="BY79" s="197">
        <f t="shared" si="61"/>
        <v>0</v>
      </c>
      <c r="BZ79" s="197">
        <f t="shared" si="61"/>
        <v>0</v>
      </c>
      <c r="CA79" s="197">
        <f t="shared" si="61"/>
        <v>0</v>
      </c>
      <c r="CB79" s="197">
        <f t="shared" si="61"/>
        <v>0</v>
      </c>
      <c r="CC79" s="197">
        <f t="shared" si="61"/>
        <v>0</v>
      </c>
      <c r="CD79" s="197">
        <f t="shared" si="61"/>
        <v>0</v>
      </c>
      <c r="CE79" s="197">
        <f t="shared" si="61"/>
        <v>0</v>
      </c>
      <c r="CF79" s="197">
        <f t="shared" si="61"/>
        <v>0</v>
      </c>
    </row>
    <row r="80" spans="1:84" ht="15" customHeight="1" thickBot="1" x14ac:dyDescent="0.35">
      <c r="A80" s="967"/>
      <c r="B80" s="967"/>
      <c r="C80" s="968"/>
      <c r="D80" s="243" t="s">
        <v>122</v>
      </c>
      <c r="E80" s="247"/>
      <c r="F80" s="247"/>
      <c r="G80" s="247"/>
      <c r="H80" s="247"/>
      <c r="I80" s="247"/>
      <c r="J80" s="247"/>
      <c r="K80" s="247"/>
      <c r="L80" s="247"/>
      <c r="M80" s="247"/>
      <c r="N80" s="247"/>
      <c r="O80" s="247"/>
      <c r="P80" s="247"/>
      <c r="Q80" s="247"/>
      <c r="R80" s="247"/>
      <c r="S80" s="247"/>
      <c r="T80" s="247"/>
      <c r="U80" s="247"/>
      <c r="V80" s="247"/>
      <c r="W80" s="247"/>
      <c r="X80" s="247"/>
      <c r="Y80" s="247"/>
      <c r="Z80" s="247"/>
      <c r="AA80" s="247"/>
      <c r="AB80" s="247"/>
      <c r="AC80" s="247"/>
      <c r="AD80" s="247"/>
      <c r="AE80" s="247"/>
      <c r="AF80" s="247"/>
      <c r="AG80" s="247"/>
      <c r="AH80" s="247"/>
      <c r="AI80" s="247"/>
      <c r="AJ80" s="247"/>
      <c r="AK80" s="247"/>
      <c r="AL80" s="247"/>
      <c r="AM80" s="247"/>
      <c r="AN80" s="247"/>
      <c r="AO80" s="247"/>
      <c r="AP80" s="247"/>
      <c r="AQ80" s="247"/>
      <c r="AR80" s="247"/>
      <c r="AS80" s="247"/>
      <c r="AT80" s="247"/>
      <c r="AU80" s="247"/>
      <c r="AV80" s="247"/>
      <c r="AW80" s="247"/>
      <c r="AX80" s="247"/>
      <c r="AY80" s="247"/>
      <c r="AZ80" s="247"/>
      <c r="BA80" s="247"/>
      <c r="BB80" s="247"/>
      <c r="BC80" s="247"/>
      <c r="BD80" s="247"/>
      <c r="BE80" s="247"/>
      <c r="BF80" s="247"/>
      <c r="BG80" s="247"/>
      <c r="BH80" s="247"/>
      <c r="BI80" s="247"/>
      <c r="BJ80" s="247"/>
      <c r="BK80" s="247"/>
      <c r="BL80" s="247"/>
      <c r="BM80" s="247"/>
      <c r="BN80" s="247"/>
      <c r="BO80" s="247"/>
      <c r="BP80" s="247"/>
      <c r="BQ80" s="247"/>
      <c r="BR80" s="247"/>
      <c r="BS80" s="247"/>
      <c r="BT80" s="247"/>
      <c r="BU80" s="247"/>
      <c r="BV80" s="247"/>
      <c r="BW80" s="247"/>
      <c r="BX80" s="247"/>
      <c r="BY80" s="247"/>
      <c r="BZ80" s="247"/>
      <c r="CA80" s="247"/>
      <c r="CB80" s="247"/>
      <c r="CC80" s="247"/>
      <c r="CD80" s="247"/>
      <c r="CE80" s="247"/>
      <c r="CF80" s="247"/>
    </row>
    <row r="81" spans="1:84" ht="15" customHeight="1" thickBot="1" x14ac:dyDescent="0.35">
      <c r="A81" s="967"/>
      <c r="B81" s="967"/>
      <c r="C81" s="969"/>
      <c r="D81" s="244" t="s">
        <v>174</v>
      </c>
      <c r="E81" s="245">
        <f>+IF(E79="","",PROGRAMA!$I$13*E80*(((E80/PROGRAMA!$I$9)*(PROGRAMA!$I$12-PROGRAMA!$I$11)/2)+PROGRAMA!$I$11))</f>
        <v>0</v>
      </c>
      <c r="F81" s="245">
        <f>+IF(F79="","",PROGRAMA!$I$13*F80*(((F80/PROGRAMA!$I$9)*(PROGRAMA!$I$12-PROGRAMA!$I$11)/2)+PROGRAMA!$I$11))</f>
        <v>0</v>
      </c>
      <c r="G81" s="245">
        <f>+IF(G79="","",PROGRAMA!$I$13*G80*(((G80/PROGRAMA!$I$9)*(PROGRAMA!$I$12-PROGRAMA!$I$11)/2)+PROGRAMA!$I$11))</f>
        <v>0</v>
      </c>
      <c r="H81" s="245">
        <f>+IF(H79="","",PROGRAMA!$I$13*H80*(((H80/PROGRAMA!$I$9)*(PROGRAMA!$I$12-PROGRAMA!$I$11)/2)+PROGRAMA!$I$11))</f>
        <v>0</v>
      </c>
      <c r="I81" s="245">
        <f>+IF(I79="","",PROGRAMA!$I$13*I80*(((I80/PROGRAMA!$I$9)*(PROGRAMA!$I$12-PROGRAMA!$I$11)/2)+PROGRAMA!$I$11))</f>
        <v>0</v>
      </c>
      <c r="J81" s="245">
        <f>+IF(J79="","",PROGRAMA!$I$13*J80*(((J80/PROGRAMA!$I$9)*(PROGRAMA!$I$12-PROGRAMA!$I$11)/2)+PROGRAMA!$I$11))</f>
        <v>0</v>
      </c>
      <c r="K81" s="245">
        <f>+IF(K79="","",PROGRAMA!$I$13*K80*(((K80/PROGRAMA!$I$9)*(PROGRAMA!$I$12-PROGRAMA!$I$11)/2)+PROGRAMA!$I$11))</f>
        <v>0</v>
      </c>
      <c r="L81" s="245">
        <f>+IF(L79="","",PROGRAMA!$I$13*L80*(((L80/PROGRAMA!$I$9)*(PROGRAMA!$I$12-PROGRAMA!$I$11)/2)+PROGRAMA!$I$11))</f>
        <v>0</v>
      </c>
      <c r="M81" s="245">
        <f>+IF(M79="","",PROGRAMA!$I$13*M80*(((M80/PROGRAMA!$I$9)*(PROGRAMA!$I$12-PROGRAMA!$I$11)/2)+PROGRAMA!$I$11))</f>
        <v>0</v>
      </c>
      <c r="N81" s="245">
        <f>+IF(N79="","",PROGRAMA!$I$13*N80*(((N80/PROGRAMA!$I$9)*(PROGRAMA!$I$12-PROGRAMA!$I$11)/2)+PROGRAMA!$I$11))</f>
        <v>0</v>
      </c>
      <c r="O81" s="245">
        <f>+IF(O79="","",PROGRAMA!$I$13*O80*(((O80/PROGRAMA!$I$9)*(PROGRAMA!$I$12-PROGRAMA!$I$11)/2)+PROGRAMA!$I$11))</f>
        <v>0</v>
      </c>
      <c r="P81" s="245">
        <f>+IF(P79="","",PROGRAMA!$I$13*P80*(((P80/PROGRAMA!$I$9)*(PROGRAMA!$I$12-PROGRAMA!$I$11)/2)+PROGRAMA!$I$11))</f>
        <v>0</v>
      </c>
      <c r="Q81" s="245">
        <f>+IF(Q79="","",PROGRAMA!$I$13*Q80*(((Q80/PROGRAMA!$I$9)*(PROGRAMA!$I$12-PROGRAMA!$I$11)/2)+PROGRAMA!$I$11))</f>
        <v>0</v>
      </c>
      <c r="R81" s="245">
        <f>+IF(R79="","",PROGRAMA!$I$13*R80*(((R80/PROGRAMA!$I$9)*(PROGRAMA!$I$12-PROGRAMA!$I$11)/2)+PROGRAMA!$I$11))</f>
        <v>0</v>
      </c>
      <c r="S81" s="245">
        <f>+IF(S79="","",PROGRAMA!$I$13*S80*(((S80/PROGRAMA!$I$9)*(PROGRAMA!$I$12-PROGRAMA!$I$11)/2)+PROGRAMA!$I$11))</f>
        <v>0</v>
      </c>
      <c r="T81" s="245">
        <f>+IF(T79="","",PROGRAMA!$I$13*T80*(((T80/PROGRAMA!$I$9)*(PROGRAMA!$I$12-PROGRAMA!$I$11)/2)+PROGRAMA!$I$11))</f>
        <v>0</v>
      </c>
      <c r="U81" s="245">
        <f>+IF(U79="","",PROGRAMA!$I$13*U80*(((U80/PROGRAMA!$I$9)*(PROGRAMA!$I$12-PROGRAMA!$I$11)/2)+PROGRAMA!$I$11))</f>
        <v>0</v>
      </c>
      <c r="V81" s="245">
        <f>+IF(V79="","",PROGRAMA!$I$13*V80*(((V80/PROGRAMA!$I$9)*(PROGRAMA!$I$12-PROGRAMA!$I$11)/2)+PROGRAMA!$I$11))</f>
        <v>0</v>
      </c>
      <c r="W81" s="245">
        <f>+IF(W79="","",PROGRAMA!$I$13*W80*(((W80/PROGRAMA!$I$9)*(PROGRAMA!$I$12-PROGRAMA!$I$11)/2)+PROGRAMA!$I$11))</f>
        <v>0</v>
      </c>
      <c r="X81" s="245">
        <f>+IF(X79="","",PROGRAMA!$I$13*X80*(((X80/PROGRAMA!$I$9)*(PROGRAMA!$I$12-PROGRAMA!$I$11)/2)+PROGRAMA!$I$11))</f>
        <v>0</v>
      </c>
      <c r="Y81" s="245">
        <f>+IF(Y79="","",PROGRAMA!$I$13*Y80*(((Y80/PROGRAMA!$I$9)*(PROGRAMA!$I$12-PROGRAMA!$I$11)/2)+PROGRAMA!$I$11))</f>
        <v>0</v>
      </c>
      <c r="Z81" s="245">
        <f>+IF(Z79="","",PROGRAMA!$I$13*Z80*(((Z80/PROGRAMA!$I$9)*(PROGRAMA!$I$12-PROGRAMA!$I$11)/2)+PROGRAMA!$I$11))</f>
        <v>0</v>
      </c>
      <c r="AA81" s="245">
        <f>+IF(AA79="","",PROGRAMA!$I$13*AA80*(((AA80/PROGRAMA!$I$9)*(PROGRAMA!$I$12-PROGRAMA!$I$11)/2)+PROGRAMA!$I$11))</f>
        <v>0</v>
      </c>
      <c r="AB81" s="245">
        <f>+IF(AB79="","",PROGRAMA!$I$13*AB80*(((AB80/PROGRAMA!$I$9)*(PROGRAMA!$I$12-PROGRAMA!$I$11)/2)+PROGRAMA!$I$11))</f>
        <v>0</v>
      </c>
      <c r="AC81" s="245">
        <f>+IF(AC79="","",PROGRAMA!$I$13*AC80*(((AC80/PROGRAMA!$I$9)*(PROGRAMA!$I$12-PROGRAMA!$I$11)/2)+PROGRAMA!$I$11))</f>
        <v>0</v>
      </c>
      <c r="AD81" s="245">
        <f>+IF(AD79="","",PROGRAMA!$I$13*AD80*(((AD80/PROGRAMA!$I$9)*(PROGRAMA!$I$12-PROGRAMA!$I$11)/2)+PROGRAMA!$I$11))</f>
        <v>0</v>
      </c>
      <c r="AE81" s="245">
        <f>+IF(AE79="","",PROGRAMA!$I$13*AE80*(((AE80/PROGRAMA!$I$9)*(PROGRAMA!$I$12-PROGRAMA!$I$11)/2)+PROGRAMA!$I$11))</f>
        <v>0</v>
      </c>
      <c r="AF81" s="245">
        <f>+IF(AF79="","",PROGRAMA!$I$13*AF80*(((AF80/PROGRAMA!$I$9)*(PROGRAMA!$I$12-PROGRAMA!$I$11)/2)+PROGRAMA!$I$11))</f>
        <v>0</v>
      </c>
      <c r="AG81" s="245">
        <f>+IF(AG79="","",PROGRAMA!$I$13*AG80*(((AG80/PROGRAMA!$I$9)*(PROGRAMA!$I$12-PROGRAMA!$I$11)/2)+PROGRAMA!$I$11))</f>
        <v>0</v>
      </c>
      <c r="AH81" s="245">
        <f>+IF(AH79="","",PROGRAMA!$I$13*AH80*(((AH80/PROGRAMA!$I$9)*(PROGRAMA!$I$12-PROGRAMA!$I$11)/2)+PROGRAMA!$I$11))</f>
        <v>0</v>
      </c>
      <c r="AI81" s="245">
        <f>+IF(AI79="","",PROGRAMA!$I$13*AI80*(((AI80/PROGRAMA!$I$9)*(PROGRAMA!$I$12-PROGRAMA!$I$11)/2)+PROGRAMA!$I$11))</f>
        <v>0</v>
      </c>
      <c r="AJ81" s="245">
        <f>+IF(AJ79="","",PROGRAMA!$I$13*AJ80*(((AJ80/PROGRAMA!$I$9)*(PROGRAMA!$I$12-PROGRAMA!$I$11)/2)+PROGRAMA!$I$11))</f>
        <v>0</v>
      </c>
      <c r="AK81" s="245">
        <f>+IF(AK79="","",PROGRAMA!$I$13*AK80*(((AK80/PROGRAMA!$I$9)*(PROGRAMA!$I$12-PROGRAMA!$I$11)/2)+PROGRAMA!$I$11))</f>
        <v>0</v>
      </c>
      <c r="AL81" s="245">
        <f>+IF(AL79="","",PROGRAMA!$I$13*AL80*(((AL80/PROGRAMA!$I$9)*(PROGRAMA!$I$12-PROGRAMA!$I$11)/2)+PROGRAMA!$I$11))</f>
        <v>0</v>
      </c>
      <c r="AM81" s="245">
        <f>+IF(AM79="","",PROGRAMA!$I$13*AM80*(((AM80/PROGRAMA!$I$9)*(PROGRAMA!$I$12-PROGRAMA!$I$11)/2)+PROGRAMA!$I$11))</f>
        <v>0</v>
      </c>
      <c r="AN81" s="245">
        <f>+IF(AN79="","",PROGRAMA!$I$13*AN80*(((AN80/PROGRAMA!$I$9)*(PROGRAMA!$I$12-PROGRAMA!$I$11)/2)+PROGRAMA!$I$11))</f>
        <v>0</v>
      </c>
      <c r="AO81" s="245">
        <f>+IF(AO79="","",PROGRAMA!$I$13*AO80*(((AO80/PROGRAMA!$I$9)*(PROGRAMA!$I$12-PROGRAMA!$I$11)/2)+PROGRAMA!$I$11))</f>
        <v>0</v>
      </c>
      <c r="AP81" s="245">
        <f>+IF(AP79="","",PROGRAMA!$I$13*AP80*(((AP80/PROGRAMA!$I$9)*(PROGRAMA!$I$12-PROGRAMA!$I$11)/2)+PROGRAMA!$I$11))</f>
        <v>0</v>
      </c>
      <c r="AQ81" s="245">
        <f>+IF(AQ79="","",PROGRAMA!$I$13*AQ80*(((AQ80/PROGRAMA!$I$9)*(PROGRAMA!$I$12-PROGRAMA!$I$11)/2)+PROGRAMA!$I$11))</f>
        <v>0</v>
      </c>
      <c r="AR81" s="245">
        <f>+IF(AR79="","",PROGRAMA!$I$13*AR80*(((AR80/PROGRAMA!$I$9)*(PROGRAMA!$I$12-PROGRAMA!$I$11)/2)+PROGRAMA!$I$11))</f>
        <v>0</v>
      </c>
      <c r="AS81" s="245">
        <f>+IF(AS79="","",PROGRAMA!$I$13*AS80*(((AS80/PROGRAMA!$I$9)*(PROGRAMA!$I$12-PROGRAMA!$I$11)/2)+PROGRAMA!$I$11))</f>
        <v>0</v>
      </c>
      <c r="AT81" s="245">
        <f>+IF(AT79="","",PROGRAMA!$I$13*AT80*(((AT80/PROGRAMA!$I$9)*(PROGRAMA!$I$12-PROGRAMA!$I$11)/2)+PROGRAMA!$I$11))</f>
        <v>0</v>
      </c>
      <c r="AU81" s="245">
        <f>+IF(AU79="","",PROGRAMA!$I$13*AU80*(((AU80/PROGRAMA!$I$9)*(PROGRAMA!$I$12-PROGRAMA!$I$11)/2)+PROGRAMA!$I$11))</f>
        <v>0</v>
      </c>
      <c r="AV81" s="245">
        <f>+IF(AV79="","",PROGRAMA!$I$13*AV80*(((AV80/PROGRAMA!$I$9)*(PROGRAMA!$I$12-PROGRAMA!$I$11)/2)+PROGRAMA!$I$11))</f>
        <v>0</v>
      </c>
      <c r="AW81" s="245">
        <f>+IF(AW79="","",PROGRAMA!$I$13*AW80*(((AW80/PROGRAMA!$I$9)*(PROGRAMA!$I$12-PROGRAMA!$I$11)/2)+PROGRAMA!$I$11))</f>
        <v>0</v>
      </c>
      <c r="AX81" s="245">
        <f>+IF(AX79="","",PROGRAMA!$I$13*AX80*(((AX80/PROGRAMA!$I$9)*(PROGRAMA!$I$12-PROGRAMA!$I$11)/2)+PROGRAMA!$I$11))</f>
        <v>0</v>
      </c>
      <c r="AY81" s="245">
        <f>+IF(AY79="","",PROGRAMA!$I$13*AY80*(((AY80/PROGRAMA!$I$9)*(PROGRAMA!$I$12-PROGRAMA!$I$11)/2)+PROGRAMA!$I$11))</f>
        <v>0</v>
      </c>
      <c r="AZ81" s="245">
        <f>+IF(AZ79="","",PROGRAMA!$I$13*AZ80*(((AZ80/PROGRAMA!$I$9)*(PROGRAMA!$I$12-PROGRAMA!$I$11)/2)+PROGRAMA!$I$11))</f>
        <v>0</v>
      </c>
      <c r="BA81" s="245">
        <f>+IF(BA79="","",PROGRAMA!$I$13*BA80*(((BA80/PROGRAMA!$I$9)*(PROGRAMA!$I$12-PROGRAMA!$I$11)/2)+PROGRAMA!$I$11))</f>
        <v>0</v>
      </c>
      <c r="BB81" s="245">
        <f>+IF(BB79="","",PROGRAMA!$I$13*BB80*(((BB80/PROGRAMA!$I$9)*(PROGRAMA!$I$12-PROGRAMA!$I$11)/2)+PROGRAMA!$I$11))</f>
        <v>0</v>
      </c>
      <c r="BC81" s="245">
        <f>+IF(BC79="","",PROGRAMA!$I$13*BC80*(((BC80/PROGRAMA!$I$9)*(PROGRAMA!$I$12-PROGRAMA!$I$11)/2)+PROGRAMA!$I$11))</f>
        <v>0</v>
      </c>
      <c r="BD81" s="245">
        <f>+IF(BD79="","",PROGRAMA!$I$13*BD80*(((BD80/PROGRAMA!$I$9)*(PROGRAMA!$I$12-PROGRAMA!$I$11)/2)+PROGRAMA!$I$11))</f>
        <v>0</v>
      </c>
      <c r="BE81" s="245">
        <f>+IF(BE79="","",PROGRAMA!$I$13*BE80*(((BE80/PROGRAMA!$I$9)*(PROGRAMA!$I$12-PROGRAMA!$I$11)/2)+PROGRAMA!$I$11))</f>
        <v>0</v>
      </c>
      <c r="BF81" s="245">
        <f>+IF(BF79="","",PROGRAMA!$I$13*BF80*(((BF80/PROGRAMA!$I$9)*(PROGRAMA!$I$12-PROGRAMA!$I$11)/2)+PROGRAMA!$I$11))</f>
        <v>0</v>
      </c>
      <c r="BG81" s="245">
        <f>+IF(BG79="","",PROGRAMA!$I$13*BG80*(((BG80/PROGRAMA!$I$9)*(PROGRAMA!$I$12-PROGRAMA!$I$11)/2)+PROGRAMA!$I$11))</f>
        <v>0</v>
      </c>
      <c r="BH81" s="245">
        <f>+IF(BH79="","",PROGRAMA!$I$13*BH80*(((BH80/PROGRAMA!$I$9)*(PROGRAMA!$I$12-PROGRAMA!$I$11)/2)+PROGRAMA!$I$11))</f>
        <v>0</v>
      </c>
      <c r="BI81" s="245">
        <f>+IF(BI79="","",PROGRAMA!$I$13*BI80*(((BI80/PROGRAMA!$I$9)*(PROGRAMA!$I$12-PROGRAMA!$I$11)/2)+PROGRAMA!$I$11))</f>
        <v>0</v>
      </c>
      <c r="BJ81" s="245">
        <f>+IF(BJ79="","",PROGRAMA!$I$13*BJ80*(((BJ80/PROGRAMA!$I$9)*(PROGRAMA!$I$12-PROGRAMA!$I$11)/2)+PROGRAMA!$I$11))</f>
        <v>0</v>
      </c>
      <c r="BK81" s="245">
        <f>+IF(BK79="","",PROGRAMA!$I$13*BK80*(((BK80/PROGRAMA!$I$9)*(PROGRAMA!$I$12-PROGRAMA!$I$11)/2)+PROGRAMA!$I$11))</f>
        <v>0</v>
      </c>
      <c r="BL81" s="245">
        <f>+IF(BL79="","",PROGRAMA!$I$13*BL80*(((BL80/PROGRAMA!$I$9)*(PROGRAMA!$I$12-PROGRAMA!$I$11)/2)+PROGRAMA!$I$11))</f>
        <v>0</v>
      </c>
      <c r="BM81" s="245">
        <f>+IF(BM79="","",PROGRAMA!$I$13*BM80*(((BM80/PROGRAMA!$I$9)*(PROGRAMA!$I$12-PROGRAMA!$I$11)/2)+PROGRAMA!$I$11))</f>
        <v>0</v>
      </c>
      <c r="BN81" s="245">
        <f>+IF(BN79="","",PROGRAMA!$I$13*BN80*(((BN80/PROGRAMA!$I$9)*(PROGRAMA!$I$12-PROGRAMA!$I$11)/2)+PROGRAMA!$I$11))</f>
        <v>0</v>
      </c>
      <c r="BO81" s="245">
        <f>+IF(BO79="","",PROGRAMA!$I$13*BO80*(((BO80/PROGRAMA!$I$9)*(PROGRAMA!$I$12-PROGRAMA!$I$11)/2)+PROGRAMA!$I$11))</f>
        <v>0</v>
      </c>
      <c r="BP81" s="245">
        <f>+IF(BP79="","",PROGRAMA!$I$13*BP80*(((BP80/PROGRAMA!$I$9)*(PROGRAMA!$I$12-PROGRAMA!$I$11)/2)+PROGRAMA!$I$11))</f>
        <v>0</v>
      </c>
      <c r="BQ81" s="245">
        <f>+IF(BQ79="","",PROGRAMA!$I$13*BQ80*(((BQ80/PROGRAMA!$I$9)*(PROGRAMA!$I$12-PROGRAMA!$I$11)/2)+PROGRAMA!$I$11))</f>
        <v>0</v>
      </c>
      <c r="BR81" s="245">
        <f>+IF(BR79="","",PROGRAMA!$I$13*BR80*(((BR80/PROGRAMA!$I$9)*(PROGRAMA!$I$12-PROGRAMA!$I$11)/2)+PROGRAMA!$I$11))</f>
        <v>0</v>
      </c>
      <c r="BS81" s="245">
        <f>+IF(BS79="","",PROGRAMA!$I$13*BS80*(((BS80/PROGRAMA!$I$9)*(PROGRAMA!$I$12-PROGRAMA!$I$11)/2)+PROGRAMA!$I$11))</f>
        <v>0</v>
      </c>
      <c r="BT81" s="245">
        <f>+IF(BT79="","",PROGRAMA!$I$13*BT80*(((BT80/PROGRAMA!$I$9)*(PROGRAMA!$I$12-PROGRAMA!$I$11)/2)+PROGRAMA!$I$11))</f>
        <v>0</v>
      </c>
      <c r="BU81" s="245">
        <f>+IF(BU79="","",PROGRAMA!$I$13*BU80*(((BU80/PROGRAMA!$I$9)*(PROGRAMA!$I$12-PROGRAMA!$I$11)/2)+PROGRAMA!$I$11))</f>
        <v>0</v>
      </c>
      <c r="BV81" s="245">
        <f>+IF(BV79="","",PROGRAMA!$I$13*BV80*(((BV80/PROGRAMA!$I$9)*(PROGRAMA!$I$12-PROGRAMA!$I$11)/2)+PROGRAMA!$I$11))</f>
        <v>0</v>
      </c>
      <c r="BW81" s="245">
        <f>+IF(BW79="","",PROGRAMA!$I$13*BW80*(((BW80/PROGRAMA!$I$9)*(PROGRAMA!$I$12-PROGRAMA!$I$11)/2)+PROGRAMA!$I$11))</f>
        <v>0</v>
      </c>
      <c r="BX81" s="245">
        <f>+IF(BX79="","",PROGRAMA!$I$13*BX80*(((BX80/PROGRAMA!$I$9)*(PROGRAMA!$I$12-PROGRAMA!$I$11)/2)+PROGRAMA!$I$11))</f>
        <v>0</v>
      </c>
      <c r="BY81" s="245">
        <f>+IF(BY79="","",PROGRAMA!$I$13*BY80*(((BY80/PROGRAMA!$I$9)*(PROGRAMA!$I$12-PROGRAMA!$I$11)/2)+PROGRAMA!$I$11))</f>
        <v>0</v>
      </c>
      <c r="BZ81" s="245">
        <f>+IF(BZ79="","",PROGRAMA!$I$13*BZ80*(((BZ80/PROGRAMA!$I$9)*(PROGRAMA!$I$12-PROGRAMA!$I$11)/2)+PROGRAMA!$I$11))</f>
        <v>0</v>
      </c>
      <c r="CA81" s="245">
        <f>+IF(CA79="","",PROGRAMA!$I$13*CA80*(((CA80/PROGRAMA!$I$9)*(PROGRAMA!$I$12-PROGRAMA!$I$11)/2)+PROGRAMA!$I$11))</f>
        <v>0</v>
      </c>
      <c r="CB81" s="245">
        <f>+IF(CB79="","",PROGRAMA!$I$13*CB80*(((CB80/PROGRAMA!$I$9)*(PROGRAMA!$I$12-PROGRAMA!$I$11)/2)+PROGRAMA!$I$11))</f>
        <v>0</v>
      </c>
      <c r="CC81" s="245">
        <f>+IF(CC79="","",PROGRAMA!$I$13*CC80*(((CC80/PROGRAMA!$I$9)*(PROGRAMA!$I$12-PROGRAMA!$I$11)/2)+PROGRAMA!$I$11))</f>
        <v>0</v>
      </c>
      <c r="CD81" s="245">
        <f>+IF(CD79="","",PROGRAMA!$I$13*CD80*(((CD80/PROGRAMA!$I$9)*(PROGRAMA!$I$12-PROGRAMA!$I$11)/2)+PROGRAMA!$I$11))</f>
        <v>0</v>
      </c>
      <c r="CE81" s="245">
        <f>+IF(CE79="","",PROGRAMA!$I$13*CE80*(((CE80/PROGRAMA!$I$9)*(PROGRAMA!$I$12-PROGRAMA!$I$11)/2)+PROGRAMA!$I$11))</f>
        <v>0</v>
      </c>
      <c r="CF81" s="245">
        <f>+IF(CF79="","",PROGRAMA!$I$13*CF80*(((CF80/PROGRAMA!$I$9)*(PROGRAMA!$I$12-PROGRAMA!$I$11)/2)+PROGRAMA!$I$11))</f>
        <v>0</v>
      </c>
    </row>
    <row r="82" spans="1:84" ht="15" customHeight="1" thickTop="1" thickBot="1" x14ac:dyDescent="0.35">
      <c r="A82" s="765"/>
      <c r="B82" s="967" t="s">
        <v>256</v>
      </c>
      <c r="C82" s="970" t="str">
        <f>+IF($B$57='Base Datos'!$V$21,B82,"")</f>
        <v>Contenedor 5</v>
      </c>
      <c r="D82" s="241" t="str">
        <f>+IF($B$57='Base Datos'!$V$21,D58,"")</f>
        <v>Densidad Descarga Solida, gr/l</v>
      </c>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260"/>
      <c r="BE82" s="260"/>
      <c r="BF82" s="260"/>
      <c r="BG82" s="260"/>
      <c r="BH82" s="260"/>
      <c r="BI82" s="260"/>
      <c r="BJ82" s="260"/>
      <c r="BK82" s="260"/>
      <c r="BL82" s="260"/>
      <c r="BM82" s="260"/>
      <c r="BN82" s="260"/>
      <c r="BO82" s="260"/>
      <c r="BP82" s="260"/>
      <c r="BQ82" s="260"/>
      <c r="BR82" s="260"/>
      <c r="BS82" s="260"/>
      <c r="BT82" s="260"/>
      <c r="BU82" s="260"/>
      <c r="BV82" s="260"/>
      <c r="BW82" s="260"/>
      <c r="BX82" s="260"/>
      <c r="BY82" s="260"/>
      <c r="BZ82" s="260"/>
      <c r="CA82" s="260"/>
      <c r="CB82" s="260"/>
      <c r="CC82" s="260"/>
      <c r="CD82" s="260"/>
      <c r="CE82" s="260"/>
      <c r="CF82" s="260"/>
    </row>
    <row r="83" spans="1:84" ht="15" customHeight="1" thickBot="1" x14ac:dyDescent="0.35">
      <c r="A83" s="765"/>
      <c r="B83" s="967"/>
      <c r="C83" s="968"/>
      <c r="D83" s="242" t="str">
        <f>+IF($B$57='Base Datos'!$V$21,D59,"")</f>
        <v>% AGUA</v>
      </c>
      <c r="E83" s="261"/>
      <c r="F83" s="261"/>
      <c r="G83" s="261"/>
      <c r="H83" s="261"/>
      <c r="I83" s="261"/>
      <c r="J83" s="261"/>
      <c r="K83" s="261"/>
      <c r="L83" s="261"/>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row>
    <row r="84" spans="1:84" ht="15" customHeight="1" thickBot="1" x14ac:dyDescent="0.35">
      <c r="A84" s="765"/>
      <c r="B84" s="967"/>
      <c r="C84" s="968"/>
      <c r="D84" s="242" t="str">
        <f>+IF($B$57='Base Datos'!$V$21,D60,"")</f>
        <v>% HC</v>
      </c>
      <c r="E84" s="247"/>
      <c r="F84" s="247"/>
      <c r="G84" s="247"/>
      <c r="H84" s="247"/>
      <c r="I84" s="247"/>
      <c r="J84" s="247"/>
      <c r="K84" s="247"/>
      <c r="L84" s="247"/>
      <c r="M84" s="247"/>
      <c r="N84" s="247"/>
      <c r="O84" s="247"/>
      <c r="P84" s="247"/>
      <c r="Q84" s="247"/>
      <c r="R84" s="247"/>
      <c r="S84" s="247"/>
      <c r="T84" s="247"/>
      <c r="U84" s="247"/>
      <c r="V84" s="247"/>
      <c r="W84" s="247"/>
      <c r="X84" s="247"/>
      <c r="Y84" s="247"/>
      <c r="Z84" s="247"/>
      <c r="AA84" s="247"/>
      <c r="AB84" s="247"/>
      <c r="AC84" s="247"/>
      <c r="AD84" s="247"/>
      <c r="AE84" s="247"/>
      <c r="AF84" s="247"/>
      <c r="AG84" s="247"/>
      <c r="AH84" s="247"/>
      <c r="AI84" s="247"/>
      <c r="AJ84" s="247"/>
      <c r="AK84" s="247"/>
      <c r="AL84" s="247"/>
      <c r="AM84" s="247"/>
      <c r="AN84" s="247"/>
      <c r="AO84" s="247"/>
      <c r="AP84" s="247"/>
      <c r="AQ84" s="247"/>
      <c r="AR84" s="247"/>
      <c r="AS84" s="247"/>
      <c r="AT84" s="247"/>
      <c r="AU84" s="247"/>
      <c r="AV84" s="247"/>
      <c r="AW84" s="247"/>
      <c r="AX84" s="247"/>
      <c r="AY84" s="247"/>
      <c r="AZ84" s="247"/>
      <c r="BA84" s="247"/>
      <c r="BB84" s="247"/>
      <c r="BC84" s="247"/>
      <c r="BD84" s="247"/>
      <c r="BE84" s="247"/>
      <c r="BF84" s="247"/>
      <c r="BG84" s="247"/>
      <c r="BH84" s="247"/>
      <c r="BI84" s="247"/>
      <c r="BJ84" s="247"/>
      <c r="BK84" s="247"/>
      <c r="BL84" s="247"/>
      <c r="BM84" s="247"/>
      <c r="BN84" s="247"/>
      <c r="BO84" s="247"/>
      <c r="BP84" s="247"/>
      <c r="BQ84" s="247"/>
      <c r="BR84" s="247"/>
      <c r="BS84" s="247"/>
      <c r="BT84" s="247"/>
      <c r="BU84" s="247"/>
      <c r="BV84" s="247"/>
      <c r="BW84" s="247"/>
      <c r="BX84" s="247"/>
      <c r="BY84" s="247"/>
      <c r="BZ84" s="247"/>
      <c r="CA84" s="247"/>
      <c r="CB84" s="247"/>
      <c r="CC84" s="247"/>
      <c r="CD84" s="247"/>
      <c r="CE84" s="247"/>
      <c r="CF84" s="247"/>
    </row>
    <row r="85" spans="1:84" ht="15" customHeight="1" thickBot="1" x14ac:dyDescent="0.35">
      <c r="A85" s="765"/>
      <c r="B85" s="967"/>
      <c r="C85" s="968"/>
      <c r="D85" s="242" t="str">
        <f>+IF($B$57='Base Datos'!$V$21,D61,"")</f>
        <v>% SOLIDOS</v>
      </c>
      <c r="E85" s="197">
        <f>IF(SUM(E83:E84)=0,0,100-E83-E84)</f>
        <v>0</v>
      </c>
      <c r="F85" s="197">
        <f t="shared" ref="F85:BQ85" si="62">IF(SUM(F83:F84)=0,0,100-F83-F84)</f>
        <v>0</v>
      </c>
      <c r="G85" s="197">
        <f t="shared" si="62"/>
        <v>0</v>
      </c>
      <c r="H85" s="197">
        <f t="shared" si="62"/>
        <v>0</v>
      </c>
      <c r="I85" s="197">
        <f t="shared" si="62"/>
        <v>0</v>
      </c>
      <c r="J85" s="197">
        <f t="shared" si="62"/>
        <v>0</v>
      </c>
      <c r="K85" s="197">
        <f t="shared" si="62"/>
        <v>0</v>
      </c>
      <c r="L85" s="197">
        <f t="shared" si="62"/>
        <v>0</v>
      </c>
      <c r="M85" s="197">
        <f t="shared" si="62"/>
        <v>0</v>
      </c>
      <c r="N85" s="197">
        <f t="shared" si="62"/>
        <v>0</v>
      </c>
      <c r="O85" s="197">
        <f t="shared" si="62"/>
        <v>0</v>
      </c>
      <c r="P85" s="197">
        <f t="shared" si="62"/>
        <v>0</v>
      </c>
      <c r="Q85" s="197">
        <f t="shared" si="62"/>
        <v>0</v>
      </c>
      <c r="R85" s="197">
        <f t="shared" si="62"/>
        <v>0</v>
      </c>
      <c r="S85" s="197">
        <f t="shared" si="62"/>
        <v>0</v>
      </c>
      <c r="T85" s="197">
        <f t="shared" si="62"/>
        <v>0</v>
      </c>
      <c r="U85" s="197">
        <f t="shared" si="62"/>
        <v>0</v>
      </c>
      <c r="V85" s="197">
        <f t="shared" si="62"/>
        <v>0</v>
      </c>
      <c r="W85" s="197">
        <f t="shared" si="62"/>
        <v>0</v>
      </c>
      <c r="X85" s="197">
        <f t="shared" si="62"/>
        <v>0</v>
      </c>
      <c r="Y85" s="197">
        <f t="shared" si="62"/>
        <v>0</v>
      </c>
      <c r="Z85" s="197">
        <f t="shared" si="62"/>
        <v>0</v>
      </c>
      <c r="AA85" s="197">
        <f t="shared" si="62"/>
        <v>0</v>
      </c>
      <c r="AB85" s="197">
        <f t="shared" si="62"/>
        <v>0</v>
      </c>
      <c r="AC85" s="197">
        <f t="shared" si="62"/>
        <v>0</v>
      </c>
      <c r="AD85" s="197">
        <f t="shared" si="62"/>
        <v>0</v>
      </c>
      <c r="AE85" s="197">
        <f t="shared" si="62"/>
        <v>0</v>
      </c>
      <c r="AF85" s="197">
        <f t="shared" si="62"/>
        <v>0</v>
      </c>
      <c r="AG85" s="197">
        <f t="shared" si="62"/>
        <v>0</v>
      </c>
      <c r="AH85" s="197">
        <f t="shared" si="62"/>
        <v>0</v>
      </c>
      <c r="AI85" s="197">
        <f t="shared" si="62"/>
        <v>0</v>
      </c>
      <c r="AJ85" s="197">
        <f t="shared" si="62"/>
        <v>0</v>
      </c>
      <c r="AK85" s="197">
        <f t="shared" si="62"/>
        <v>0</v>
      </c>
      <c r="AL85" s="197">
        <f t="shared" si="62"/>
        <v>0</v>
      </c>
      <c r="AM85" s="197">
        <f t="shared" si="62"/>
        <v>0</v>
      </c>
      <c r="AN85" s="197">
        <f t="shared" si="62"/>
        <v>0</v>
      </c>
      <c r="AO85" s="197">
        <f t="shared" si="62"/>
        <v>0</v>
      </c>
      <c r="AP85" s="197">
        <f t="shared" si="62"/>
        <v>0</v>
      </c>
      <c r="AQ85" s="197">
        <f t="shared" si="62"/>
        <v>0</v>
      </c>
      <c r="AR85" s="197">
        <f t="shared" si="62"/>
        <v>0</v>
      </c>
      <c r="AS85" s="197">
        <f t="shared" si="62"/>
        <v>0</v>
      </c>
      <c r="AT85" s="197">
        <f t="shared" si="62"/>
        <v>0</v>
      </c>
      <c r="AU85" s="197">
        <f t="shared" si="62"/>
        <v>0</v>
      </c>
      <c r="AV85" s="197">
        <f t="shared" si="62"/>
        <v>0</v>
      </c>
      <c r="AW85" s="197">
        <f t="shared" si="62"/>
        <v>0</v>
      </c>
      <c r="AX85" s="197">
        <f t="shared" si="62"/>
        <v>0</v>
      </c>
      <c r="AY85" s="197">
        <f t="shared" si="62"/>
        <v>0</v>
      </c>
      <c r="AZ85" s="197">
        <f t="shared" si="62"/>
        <v>0</v>
      </c>
      <c r="BA85" s="197">
        <f t="shared" si="62"/>
        <v>0</v>
      </c>
      <c r="BB85" s="197">
        <f t="shared" si="62"/>
        <v>0</v>
      </c>
      <c r="BC85" s="197">
        <f t="shared" si="62"/>
        <v>0</v>
      </c>
      <c r="BD85" s="197">
        <f t="shared" si="62"/>
        <v>0</v>
      </c>
      <c r="BE85" s="197">
        <f t="shared" si="62"/>
        <v>0</v>
      </c>
      <c r="BF85" s="197">
        <f t="shared" si="62"/>
        <v>0</v>
      </c>
      <c r="BG85" s="197">
        <f t="shared" si="62"/>
        <v>0</v>
      </c>
      <c r="BH85" s="197">
        <f t="shared" si="62"/>
        <v>0</v>
      </c>
      <c r="BI85" s="197">
        <f t="shared" si="62"/>
        <v>0</v>
      </c>
      <c r="BJ85" s="197">
        <f t="shared" si="62"/>
        <v>0</v>
      </c>
      <c r="BK85" s="197">
        <f t="shared" si="62"/>
        <v>0</v>
      </c>
      <c r="BL85" s="197">
        <f t="shared" si="62"/>
        <v>0</v>
      </c>
      <c r="BM85" s="197">
        <f t="shared" si="62"/>
        <v>0</v>
      </c>
      <c r="BN85" s="197">
        <f t="shared" si="62"/>
        <v>0</v>
      </c>
      <c r="BO85" s="197">
        <f t="shared" si="62"/>
        <v>0</v>
      </c>
      <c r="BP85" s="197">
        <f t="shared" si="62"/>
        <v>0</v>
      </c>
      <c r="BQ85" s="197">
        <f t="shared" si="62"/>
        <v>0</v>
      </c>
      <c r="BR85" s="197">
        <f t="shared" ref="BR85:CF85" si="63">IF(SUM(BR83:BR84)=0,0,100-BR83-BR84)</f>
        <v>0</v>
      </c>
      <c r="BS85" s="197">
        <f t="shared" si="63"/>
        <v>0</v>
      </c>
      <c r="BT85" s="197">
        <f t="shared" si="63"/>
        <v>0</v>
      </c>
      <c r="BU85" s="197">
        <f t="shared" si="63"/>
        <v>0</v>
      </c>
      <c r="BV85" s="197">
        <f t="shared" si="63"/>
        <v>0</v>
      </c>
      <c r="BW85" s="197">
        <f t="shared" si="63"/>
        <v>0</v>
      </c>
      <c r="BX85" s="197">
        <f t="shared" si="63"/>
        <v>0</v>
      </c>
      <c r="BY85" s="197">
        <f t="shared" si="63"/>
        <v>0</v>
      </c>
      <c r="BZ85" s="197">
        <f t="shared" si="63"/>
        <v>0</v>
      </c>
      <c r="CA85" s="197">
        <f t="shared" si="63"/>
        <v>0</v>
      </c>
      <c r="CB85" s="197">
        <f t="shared" si="63"/>
        <v>0</v>
      </c>
      <c r="CC85" s="197">
        <f t="shared" si="63"/>
        <v>0</v>
      </c>
      <c r="CD85" s="197">
        <f t="shared" si="63"/>
        <v>0</v>
      </c>
      <c r="CE85" s="197">
        <f t="shared" si="63"/>
        <v>0</v>
      </c>
      <c r="CF85" s="197">
        <f t="shared" si="63"/>
        <v>0</v>
      </c>
    </row>
    <row r="86" spans="1:84" ht="15" customHeight="1" thickBot="1" x14ac:dyDescent="0.35">
      <c r="A86" s="765"/>
      <c r="B86" s="967"/>
      <c r="C86" s="968"/>
      <c r="D86" s="243" t="s">
        <v>122</v>
      </c>
      <c r="E86" s="247"/>
      <c r="F86" s="247"/>
      <c r="G86" s="247"/>
      <c r="H86" s="247"/>
      <c r="I86" s="247"/>
      <c r="J86" s="247"/>
      <c r="K86" s="247"/>
      <c r="L86" s="247"/>
      <c r="M86" s="247"/>
      <c r="N86" s="247"/>
      <c r="O86" s="247"/>
      <c r="P86" s="247"/>
      <c r="Q86" s="247"/>
      <c r="R86" s="247"/>
      <c r="S86" s="247"/>
      <c r="T86" s="247"/>
      <c r="U86" s="247"/>
      <c r="V86" s="247"/>
      <c r="W86" s="247"/>
      <c r="X86" s="247"/>
      <c r="Y86" s="247"/>
      <c r="Z86" s="247"/>
      <c r="AA86" s="247"/>
      <c r="AB86" s="247"/>
      <c r="AC86" s="247"/>
      <c r="AD86" s="247"/>
      <c r="AE86" s="247"/>
      <c r="AF86" s="247"/>
      <c r="AG86" s="247"/>
      <c r="AH86" s="247"/>
      <c r="AI86" s="247"/>
      <c r="AJ86" s="247"/>
      <c r="AK86" s="247"/>
      <c r="AL86" s="247"/>
      <c r="AM86" s="247"/>
      <c r="AN86" s="247"/>
      <c r="AO86" s="247"/>
      <c r="AP86" s="247"/>
      <c r="AQ86" s="247"/>
      <c r="AR86" s="247"/>
      <c r="AS86" s="247"/>
      <c r="AT86" s="247"/>
      <c r="AU86" s="247"/>
      <c r="AV86" s="247"/>
      <c r="AW86" s="247"/>
      <c r="AX86" s="247"/>
      <c r="AY86" s="247"/>
      <c r="AZ86" s="247"/>
      <c r="BA86" s="247"/>
      <c r="BB86" s="247"/>
      <c r="BC86" s="247"/>
      <c r="BD86" s="247"/>
      <c r="BE86" s="247"/>
      <c r="BF86" s="247"/>
      <c r="BG86" s="247"/>
      <c r="BH86" s="247"/>
      <c r="BI86" s="247"/>
      <c r="BJ86" s="247"/>
      <c r="BK86" s="247"/>
      <c r="BL86" s="247"/>
      <c r="BM86" s="247"/>
      <c r="BN86" s="247"/>
      <c r="BO86" s="247"/>
      <c r="BP86" s="247"/>
      <c r="BQ86" s="247"/>
      <c r="BR86" s="247"/>
      <c r="BS86" s="247"/>
      <c r="BT86" s="247"/>
      <c r="BU86" s="247"/>
      <c r="BV86" s="247"/>
      <c r="BW86" s="247"/>
      <c r="BX86" s="247"/>
      <c r="BY86" s="247"/>
      <c r="BZ86" s="247"/>
      <c r="CA86" s="247"/>
      <c r="CB86" s="247"/>
      <c r="CC86" s="247"/>
      <c r="CD86" s="247"/>
      <c r="CE86" s="247"/>
      <c r="CF86" s="247"/>
    </row>
    <row r="87" spans="1:84" ht="15" customHeight="1" thickBot="1" x14ac:dyDescent="0.35">
      <c r="A87" s="765"/>
      <c r="B87" s="967"/>
      <c r="C87" s="969"/>
      <c r="D87" s="244" t="s">
        <v>174</v>
      </c>
      <c r="E87" s="245">
        <f>+IF(E85="","",PROGRAMA!$I$13*E86*(((E86/PROGRAMA!$I$9)*(PROGRAMA!$I$12-PROGRAMA!$I$11)/2)+PROGRAMA!$I$11))</f>
        <v>0</v>
      </c>
      <c r="F87" s="245">
        <f>+IF(F85="","",PROGRAMA!$I$13*F86*(((F86/PROGRAMA!$I$9)*(PROGRAMA!$I$12-PROGRAMA!$I$11)/2)+PROGRAMA!$I$11))</f>
        <v>0</v>
      </c>
      <c r="G87" s="245">
        <f>+IF(G85="","",PROGRAMA!$I$13*G86*(((G86/PROGRAMA!$I$9)*(PROGRAMA!$I$12-PROGRAMA!$I$11)/2)+PROGRAMA!$I$11))</f>
        <v>0</v>
      </c>
      <c r="H87" s="245">
        <f>+IF(H85="","",PROGRAMA!$I$13*H86*(((H86/PROGRAMA!$I$9)*(PROGRAMA!$I$12-PROGRAMA!$I$11)/2)+PROGRAMA!$I$11))</f>
        <v>0</v>
      </c>
      <c r="I87" s="245">
        <f>+IF(I85="","",PROGRAMA!$I$13*I86*(((I86/PROGRAMA!$I$9)*(PROGRAMA!$I$12-PROGRAMA!$I$11)/2)+PROGRAMA!$I$11))</f>
        <v>0</v>
      </c>
      <c r="J87" s="245">
        <f>+IF(J85="","",PROGRAMA!$I$13*J86*(((J86/PROGRAMA!$I$9)*(PROGRAMA!$I$12-PROGRAMA!$I$11)/2)+PROGRAMA!$I$11))</f>
        <v>0</v>
      </c>
      <c r="K87" s="245">
        <f>+IF(K85="","",PROGRAMA!$I$13*K86*(((K86/PROGRAMA!$I$9)*(PROGRAMA!$I$12-PROGRAMA!$I$11)/2)+PROGRAMA!$I$11))</f>
        <v>0</v>
      </c>
      <c r="L87" s="245">
        <f>+IF(L85="","",PROGRAMA!$I$13*L86*(((L86/PROGRAMA!$I$9)*(PROGRAMA!$I$12-PROGRAMA!$I$11)/2)+PROGRAMA!$I$11))</f>
        <v>0</v>
      </c>
      <c r="M87" s="245">
        <f>+IF(M85="","",PROGRAMA!$I$13*M86*(((M86/PROGRAMA!$I$9)*(PROGRAMA!$I$12-PROGRAMA!$I$11)/2)+PROGRAMA!$I$11))</f>
        <v>0</v>
      </c>
      <c r="N87" s="245">
        <f>+IF(N85="","",PROGRAMA!$I$13*N86*(((N86/PROGRAMA!$I$9)*(PROGRAMA!$I$12-PROGRAMA!$I$11)/2)+PROGRAMA!$I$11))</f>
        <v>0</v>
      </c>
      <c r="O87" s="245">
        <f>+IF(O85="","",PROGRAMA!$I$13*O86*(((O86/PROGRAMA!$I$9)*(PROGRAMA!$I$12-PROGRAMA!$I$11)/2)+PROGRAMA!$I$11))</f>
        <v>0</v>
      </c>
      <c r="P87" s="245">
        <f>+IF(P85="","",PROGRAMA!$I$13*P86*(((P86/PROGRAMA!$I$9)*(PROGRAMA!$I$12-PROGRAMA!$I$11)/2)+PROGRAMA!$I$11))</f>
        <v>0</v>
      </c>
      <c r="Q87" s="245">
        <f>+IF(Q85="","",PROGRAMA!$I$13*Q86*(((Q86/PROGRAMA!$I$9)*(PROGRAMA!$I$12-PROGRAMA!$I$11)/2)+PROGRAMA!$I$11))</f>
        <v>0</v>
      </c>
      <c r="R87" s="245">
        <f>+IF(R85="","",PROGRAMA!$I$13*R86*(((R86/PROGRAMA!$I$9)*(PROGRAMA!$I$12-PROGRAMA!$I$11)/2)+PROGRAMA!$I$11))</f>
        <v>0</v>
      </c>
      <c r="S87" s="245">
        <f>+IF(S85="","",PROGRAMA!$I$13*S86*(((S86/PROGRAMA!$I$9)*(PROGRAMA!$I$12-PROGRAMA!$I$11)/2)+PROGRAMA!$I$11))</f>
        <v>0</v>
      </c>
      <c r="T87" s="245">
        <f>+IF(T85="","",PROGRAMA!$I$13*T86*(((T86/PROGRAMA!$I$9)*(PROGRAMA!$I$12-PROGRAMA!$I$11)/2)+PROGRAMA!$I$11))</f>
        <v>0</v>
      </c>
      <c r="U87" s="245">
        <f>+IF(U85="","",PROGRAMA!$I$13*U86*(((U86/PROGRAMA!$I$9)*(PROGRAMA!$I$12-PROGRAMA!$I$11)/2)+PROGRAMA!$I$11))</f>
        <v>0</v>
      </c>
      <c r="V87" s="245">
        <f>+IF(V85="","",PROGRAMA!$I$13*V86*(((V86/PROGRAMA!$I$9)*(PROGRAMA!$I$12-PROGRAMA!$I$11)/2)+PROGRAMA!$I$11))</f>
        <v>0</v>
      </c>
      <c r="W87" s="245">
        <f>+IF(W85="","",PROGRAMA!$I$13*W86*(((W86/PROGRAMA!$I$9)*(PROGRAMA!$I$12-PROGRAMA!$I$11)/2)+PROGRAMA!$I$11))</f>
        <v>0</v>
      </c>
      <c r="X87" s="245">
        <f>+IF(X85="","",PROGRAMA!$I$13*X86*(((X86/PROGRAMA!$I$9)*(PROGRAMA!$I$12-PROGRAMA!$I$11)/2)+PROGRAMA!$I$11))</f>
        <v>0</v>
      </c>
      <c r="Y87" s="245">
        <f>+IF(Y85="","",PROGRAMA!$I$13*Y86*(((Y86/PROGRAMA!$I$9)*(PROGRAMA!$I$12-PROGRAMA!$I$11)/2)+PROGRAMA!$I$11))</f>
        <v>0</v>
      </c>
      <c r="Z87" s="245">
        <f>+IF(Z85="","",PROGRAMA!$I$13*Z86*(((Z86/PROGRAMA!$I$9)*(PROGRAMA!$I$12-PROGRAMA!$I$11)/2)+PROGRAMA!$I$11))</f>
        <v>0</v>
      </c>
      <c r="AA87" s="245">
        <f>+IF(AA85="","",PROGRAMA!$I$13*AA86*(((AA86/PROGRAMA!$I$9)*(PROGRAMA!$I$12-PROGRAMA!$I$11)/2)+PROGRAMA!$I$11))</f>
        <v>0</v>
      </c>
      <c r="AB87" s="245">
        <f>+IF(AB85="","",PROGRAMA!$I$13*AB86*(((AB86/PROGRAMA!$I$9)*(PROGRAMA!$I$12-PROGRAMA!$I$11)/2)+PROGRAMA!$I$11))</f>
        <v>0</v>
      </c>
      <c r="AC87" s="245">
        <f>+IF(AC85="","",PROGRAMA!$I$13*AC86*(((AC86/PROGRAMA!$I$9)*(PROGRAMA!$I$12-PROGRAMA!$I$11)/2)+PROGRAMA!$I$11))</f>
        <v>0</v>
      </c>
      <c r="AD87" s="245">
        <f>+IF(AD85="","",PROGRAMA!$I$13*AD86*(((AD86/PROGRAMA!$I$9)*(PROGRAMA!$I$12-PROGRAMA!$I$11)/2)+PROGRAMA!$I$11))</f>
        <v>0</v>
      </c>
      <c r="AE87" s="245">
        <f>+IF(AE85="","",PROGRAMA!$I$13*AE86*(((AE86/PROGRAMA!$I$9)*(PROGRAMA!$I$12-PROGRAMA!$I$11)/2)+PROGRAMA!$I$11))</f>
        <v>0</v>
      </c>
      <c r="AF87" s="245">
        <f>+IF(AF85="","",PROGRAMA!$I$13*AF86*(((AF86/PROGRAMA!$I$9)*(PROGRAMA!$I$12-PROGRAMA!$I$11)/2)+PROGRAMA!$I$11))</f>
        <v>0</v>
      </c>
      <c r="AG87" s="245">
        <f>+IF(AG85="","",PROGRAMA!$I$13*AG86*(((AG86/PROGRAMA!$I$9)*(PROGRAMA!$I$12-PROGRAMA!$I$11)/2)+PROGRAMA!$I$11))</f>
        <v>0</v>
      </c>
      <c r="AH87" s="245">
        <f>+IF(AH85="","",PROGRAMA!$I$13*AH86*(((AH86/PROGRAMA!$I$9)*(PROGRAMA!$I$12-PROGRAMA!$I$11)/2)+PROGRAMA!$I$11))</f>
        <v>0</v>
      </c>
      <c r="AI87" s="245">
        <f>+IF(AI85="","",PROGRAMA!$I$13*AI86*(((AI86/PROGRAMA!$I$9)*(PROGRAMA!$I$12-PROGRAMA!$I$11)/2)+PROGRAMA!$I$11))</f>
        <v>0</v>
      </c>
      <c r="AJ87" s="245">
        <f>+IF(AJ85="","",PROGRAMA!$I$13*AJ86*(((AJ86/PROGRAMA!$I$9)*(PROGRAMA!$I$12-PROGRAMA!$I$11)/2)+PROGRAMA!$I$11))</f>
        <v>0</v>
      </c>
      <c r="AK87" s="245">
        <f>+IF(AK85="","",PROGRAMA!$I$13*AK86*(((AK86/PROGRAMA!$I$9)*(PROGRAMA!$I$12-PROGRAMA!$I$11)/2)+PROGRAMA!$I$11))</f>
        <v>0</v>
      </c>
      <c r="AL87" s="245">
        <f>+IF(AL85="","",PROGRAMA!$I$13*AL86*(((AL86/PROGRAMA!$I$9)*(PROGRAMA!$I$12-PROGRAMA!$I$11)/2)+PROGRAMA!$I$11))</f>
        <v>0</v>
      </c>
      <c r="AM87" s="245">
        <f>+IF(AM85="","",PROGRAMA!$I$13*AM86*(((AM86/PROGRAMA!$I$9)*(PROGRAMA!$I$12-PROGRAMA!$I$11)/2)+PROGRAMA!$I$11))</f>
        <v>0</v>
      </c>
      <c r="AN87" s="245">
        <f>+IF(AN85="","",PROGRAMA!$I$13*AN86*(((AN86/PROGRAMA!$I$9)*(PROGRAMA!$I$12-PROGRAMA!$I$11)/2)+PROGRAMA!$I$11))</f>
        <v>0</v>
      </c>
      <c r="AO87" s="245">
        <f>+IF(AO85="","",PROGRAMA!$I$13*AO86*(((AO86/PROGRAMA!$I$9)*(PROGRAMA!$I$12-PROGRAMA!$I$11)/2)+PROGRAMA!$I$11))</f>
        <v>0</v>
      </c>
      <c r="AP87" s="245">
        <f>+IF(AP85="","",PROGRAMA!$I$13*AP86*(((AP86/PROGRAMA!$I$9)*(PROGRAMA!$I$12-PROGRAMA!$I$11)/2)+PROGRAMA!$I$11))</f>
        <v>0</v>
      </c>
      <c r="AQ87" s="245">
        <f>+IF(AQ85="","",PROGRAMA!$I$13*AQ86*(((AQ86/PROGRAMA!$I$9)*(PROGRAMA!$I$12-PROGRAMA!$I$11)/2)+PROGRAMA!$I$11))</f>
        <v>0</v>
      </c>
      <c r="AR87" s="245">
        <f>+IF(AR85="","",PROGRAMA!$I$13*AR86*(((AR86/PROGRAMA!$I$9)*(PROGRAMA!$I$12-PROGRAMA!$I$11)/2)+PROGRAMA!$I$11))</f>
        <v>0</v>
      </c>
      <c r="AS87" s="245">
        <f>+IF(AS85="","",PROGRAMA!$I$13*AS86*(((AS86/PROGRAMA!$I$9)*(PROGRAMA!$I$12-PROGRAMA!$I$11)/2)+PROGRAMA!$I$11))</f>
        <v>0</v>
      </c>
      <c r="AT87" s="245">
        <f>+IF(AT85="","",PROGRAMA!$I$13*AT86*(((AT86/PROGRAMA!$I$9)*(PROGRAMA!$I$12-PROGRAMA!$I$11)/2)+PROGRAMA!$I$11))</f>
        <v>0</v>
      </c>
      <c r="AU87" s="245">
        <f>+IF(AU85="","",PROGRAMA!$I$13*AU86*(((AU86/PROGRAMA!$I$9)*(PROGRAMA!$I$12-PROGRAMA!$I$11)/2)+PROGRAMA!$I$11))</f>
        <v>0</v>
      </c>
      <c r="AV87" s="245">
        <f>+IF(AV85="","",PROGRAMA!$I$13*AV86*(((AV86/PROGRAMA!$I$9)*(PROGRAMA!$I$12-PROGRAMA!$I$11)/2)+PROGRAMA!$I$11))</f>
        <v>0</v>
      </c>
      <c r="AW87" s="245">
        <f>+IF(AW85="","",PROGRAMA!$I$13*AW86*(((AW86/PROGRAMA!$I$9)*(PROGRAMA!$I$12-PROGRAMA!$I$11)/2)+PROGRAMA!$I$11))</f>
        <v>0</v>
      </c>
      <c r="AX87" s="245">
        <f>+IF(AX85="","",PROGRAMA!$I$13*AX86*(((AX86/PROGRAMA!$I$9)*(PROGRAMA!$I$12-PROGRAMA!$I$11)/2)+PROGRAMA!$I$11))</f>
        <v>0</v>
      </c>
      <c r="AY87" s="245">
        <f>+IF(AY85="","",PROGRAMA!$I$13*AY86*(((AY86/PROGRAMA!$I$9)*(PROGRAMA!$I$12-PROGRAMA!$I$11)/2)+PROGRAMA!$I$11))</f>
        <v>0</v>
      </c>
      <c r="AZ87" s="245">
        <f>+IF(AZ85="","",PROGRAMA!$I$13*AZ86*(((AZ86/PROGRAMA!$I$9)*(PROGRAMA!$I$12-PROGRAMA!$I$11)/2)+PROGRAMA!$I$11))</f>
        <v>0</v>
      </c>
      <c r="BA87" s="245">
        <f>+IF(BA85="","",PROGRAMA!$I$13*BA86*(((BA86/PROGRAMA!$I$9)*(PROGRAMA!$I$12-PROGRAMA!$I$11)/2)+PROGRAMA!$I$11))</f>
        <v>0</v>
      </c>
      <c r="BB87" s="245">
        <f>+IF(BB85="","",PROGRAMA!$I$13*BB86*(((BB86/PROGRAMA!$I$9)*(PROGRAMA!$I$12-PROGRAMA!$I$11)/2)+PROGRAMA!$I$11))</f>
        <v>0</v>
      </c>
      <c r="BC87" s="245">
        <f>+IF(BC85="","",PROGRAMA!$I$13*BC86*(((BC86/PROGRAMA!$I$9)*(PROGRAMA!$I$12-PROGRAMA!$I$11)/2)+PROGRAMA!$I$11))</f>
        <v>0</v>
      </c>
      <c r="BD87" s="245">
        <f>+IF(BD85="","",PROGRAMA!$I$13*BD86*(((BD86/PROGRAMA!$I$9)*(PROGRAMA!$I$12-PROGRAMA!$I$11)/2)+PROGRAMA!$I$11))</f>
        <v>0</v>
      </c>
      <c r="BE87" s="245">
        <f>+IF(BE85="","",PROGRAMA!$I$13*BE86*(((BE86/PROGRAMA!$I$9)*(PROGRAMA!$I$12-PROGRAMA!$I$11)/2)+PROGRAMA!$I$11))</f>
        <v>0</v>
      </c>
      <c r="BF87" s="245">
        <f>+IF(BF85="","",PROGRAMA!$I$13*BF86*(((BF86/PROGRAMA!$I$9)*(PROGRAMA!$I$12-PROGRAMA!$I$11)/2)+PROGRAMA!$I$11))</f>
        <v>0</v>
      </c>
      <c r="BG87" s="245">
        <f>+IF(BG85="","",PROGRAMA!$I$13*BG86*(((BG86/PROGRAMA!$I$9)*(PROGRAMA!$I$12-PROGRAMA!$I$11)/2)+PROGRAMA!$I$11))</f>
        <v>0</v>
      </c>
      <c r="BH87" s="245">
        <f>+IF(BH85="","",PROGRAMA!$I$13*BH86*(((BH86/PROGRAMA!$I$9)*(PROGRAMA!$I$12-PROGRAMA!$I$11)/2)+PROGRAMA!$I$11))</f>
        <v>0</v>
      </c>
      <c r="BI87" s="245">
        <f>+IF(BI85="","",PROGRAMA!$I$13*BI86*(((BI86/PROGRAMA!$I$9)*(PROGRAMA!$I$12-PROGRAMA!$I$11)/2)+PROGRAMA!$I$11))</f>
        <v>0</v>
      </c>
      <c r="BJ87" s="245">
        <f>+IF(BJ85="","",PROGRAMA!$I$13*BJ86*(((BJ86/PROGRAMA!$I$9)*(PROGRAMA!$I$12-PROGRAMA!$I$11)/2)+PROGRAMA!$I$11))</f>
        <v>0</v>
      </c>
      <c r="BK87" s="245">
        <f>+IF(BK85="","",PROGRAMA!$I$13*BK86*(((BK86/PROGRAMA!$I$9)*(PROGRAMA!$I$12-PROGRAMA!$I$11)/2)+PROGRAMA!$I$11))</f>
        <v>0</v>
      </c>
      <c r="BL87" s="245">
        <f>+IF(BL85="","",PROGRAMA!$I$13*BL86*(((BL86/PROGRAMA!$I$9)*(PROGRAMA!$I$12-PROGRAMA!$I$11)/2)+PROGRAMA!$I$11))</f>
        <v>0</v>
      </c>
      <c r="BM87" s="245">
        <f>+IF(BM85="","",PROGRAMA!$I$13*BM86*(((BM86/PROGRAMA!$I$9)*(PROGRAMA!$I$12-PROGRAMA!$I$11)/2)+PROGRAMA!$I$11))</f>
        <v>0</v>
      </c>
      <c r="BN87" s="245">
        <f>+IF(BN85="","",PROGRAMA!$I$13*BN86*(((BN86/PROGRAMA!$I$9)*(PROGRAMA!$I$12-PROGRAMA!$I$11)/2)+PROGRAMA!$I$11))</f>
        <v>0</v>
      </c>
      <c r="BO87" s="245">
        <f>+IF(BO85="","",PROGRAMA!$I$13*BO86*(((BO86/PROGRAMA!$I$9)*(PROGRAMA!$I$12-PROGRAMA!$I$11)/2)+PROGRAMA!$I$11))</f>
        <v>0</v>
      </c>
      <c r="BP87" s="245">
        <f>+IF(BP85="","",PROGRAMA!$I$13*BP86*(((BP86/PROGRAMA!$I$9)*(PROGRAMA!$I$12-PROGRAMA!$I$11)/2)+PROGRAMA!$I$11))</f>
        <v>0</v>
      </c>
      <c r="BQ87" s="245">
        <f>+IF(BQ85="","",PROGRAMA!$I$13*BQ86*(((BQ86/PROGRAMA!$I$9)*(PROGRAMA!$I$12-PROGRAMA!$I$11)/2)+PROGRAMA!$I$11))</f>
        <v>0</v>
      </c>
      <c r="BR87" s="245">
        <f>+IF(BR85="","",PROGRAMA!$I$13*BR86*(((BR86/PROGRAMA!$I$9)*(PROGRAMA!$I$12-PROGRAMA!$I$11)/2)+PROGRAMA!$I$11))</f>
        <v>0</v>
      </c>
      <c r="BS87" s="245">
        <f>+IF(BS85="","",PROGRAMA!$I$13*BS86*(((BS86/PROGRAMA!$I$9)*(PROGRAMA!$I$12-PROGRAMA!$I$11)/2)+PROGRAMA!$I$11))</f>
        <v>0</v>
      </c>
      <c r="BT87" s="245">
        <f>+IF(BT85="","",PROGRAMA!$I$13*BT86*(((BT86/PROGRAMA!$I$9)*(PROGRAMA!$I$12-PROGRAMA!$I$11)/2)+PROGRAMA!$I$11))</f>
        <v>0</v>
      </c>
      <c r="BU87" s="245">
        <f>+IF(BU85="","",PROGRAMA!$I$13*BU86*(((BU86/PROGRAMA!$I$9)*(PROGRAMA!$I$12-PROGRAMA!$I$11)/2)+PROGRAMA!$I$11))</f>
        <v>0</v>
      </c>
      <c r="BV87" s="245">
        <f>+IF(BV85="","",PROGRAMA!$I$13*BV86*(((BV86/PROGRAMA!$I$9)*(PROGRAMA!$I$12-PROGRAMA!$I$11)/2)+PROGRAMA!$I$11))</f>
        <v>0</v>
      </c>
      <c r="BW87" s="245">
        <f>+IF(BW85="","",PROGRAMA!$I$13*BW86*(((BW86/PROGRAMA!$I$9)*(PROGRAMA!$I$12-PROGRAMA!$I$11)/2)+PROGRAMA!$I$11))</f>
        <v>0</v>
      </c>
      <c r="BX87" s="245">
        <f>+IF(BX85="","",PROGRAMA!$I$13*BX86*(((BX86/PROGRAMA!$I$9)*(PROGRAMA!$I$12-PROGRAMA!$I$11)/2)+PROGRAMA!$I$11))</f>
        <v>0</v>
      </c>
      <c r="BY87" s="245">
        <f>+IF(BY85="","",PROGRAMA!$I$13*BY86*(((BY86/PROGRAMA!$I$9)*(PROGRAMA!$I$12-PROGRAMA!$I$11)/2)+PROGRAMA!$I$11))</f>
        <v>0</v>
      </c>
      <c r="BZ87" s="245">
        <f>+IF(BZ85="","",PROGRAMA!$I$13*BZ86*(((BZ86/PROGRAMA!$I$9)*(PROGRAMA!$I$12-PROGRAMA!$I$11)/2)+PROGRAMA!$I$11))</f>
        <v>0</v>
      </c>
      <c r="CA87" s="245">
        <f>+IF(CA85="","",PROGRAMA!$I$13*CA86*(((CA86/PROGRAMA!$I$9)*(PROGRAMA!$I$12-PROGRAMA!$I$11)/2)+PROGRAMA!$I$11))</f>
        <v>0</v>
      </c>
      <c r="CB87" s="245">
        <f>+IF(CB85="","",PROGRAMA!$I$13*CB86*(((CB86/PROGRAMA!$I$9)*(PROGRAMA!$I$12-PROGRAMA!$I$11)/2)+PROGRAMA!$I$11))</f>
        <v>0</v>
      </c>
      <c r="CC87" s="245">
        <f>+IF(CC85="","",PROGRAMA!$I$13*CC86*(((CC86/PROGRAMA!$I$9)*(PROGRAMA!$I$12-PROGRAMA!$I$11)/2)+PROGRAMA!$I$11))</f>
        <v>0</v>
      </c>
      <c r="CD87" s="245">
        <f>+IF(CD85="","",PROGRAMA!$I$13*CD86*(((CD86/PROGRAMA!$I$9)*(PROGRAMA!$I$12-PROGRAMA!$I$11)/2)+PROGRAMA!$I$11))</f>
        <v>0</v>
      </c>
      <c r="CE87" s="245">
        <f>+IF(CE85="","",PROGRAMA!$I$13*CE86*(((CE86/PROGRAMA!$I$9)*(PROGRAMA!$I$12-PROGRAMA!$I$11)/2)+PROGRAMA!$I$11))</f>
        <v>0</v>
      </c>
      <c r="CF87" s="245">
        <f>+IF(CF85="","",PROGRAMA!$I$13*CF86*(((CF86/PROGRAMA!$I$9)*(PROGRAMA!$I$12-PROGRAMA!$I$11)/2)+PROGRAMA!$I$11))</f>
        <v>0</v>
      </c>
    </row>
    <row r="88" spans="1:84" ht="15" customHeight="1" thickTop="1" thickBot="1" x14ac:dyDescent="0.35">
      <c r="A88" s="765"/>
      <c r="B88" s="967" t="s">
        <v>257</v>
      </c>
      <c r="C88" s="970" t="str">
        <f>+IF($B$57='Base Datos'!$V$21,B88,"")</f>
        <v>Contenedor 6</v>
      </c>
      <c r="D88" s="241" t="str">
        <f>+IF($B$57='Base Datos'!$V$21,D58,"")</f>
        <v>Densidad Descarga Solida, gr/l</v>
      </c>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60"/>
      <c r="AO88" s="260"/>
      <c r="AP88" s="260"/>
      <c r="AQ88" s="260"/>
      <c r="AR88" s="260"/>
      <c r="AS88" s="260"/>
      <c r="AT88" s="260"/>
      <c r="AU88" s="260"/>
      <c r="AV88" s="260"/>
      <c r="AW88" s="260"/>
      <c r="AX88" s="260"/>
      <c r="AY88" s="260"/>
      <c r="AZ88" s="260"/>
      <c r="BA88" s="260"/>
      <c r="BB88" s="260"/>
      <c r="BC88" s="260"/>
      <c r="BD88" s="260"/>
      <c r="BE88" s="260"/>
      <c r="BF88" s="260"/>
      <c r="BG88" s="260"/>
      <c r="BH88" s="260"/>
      <c r="BI88" s="260"/>
      <c r="BJ88" s="260"/>
      <c r="BK88" s="260"/>
      <c r="BL88" s="260"/>
      <c r="BM88" s="260"/>
      <c r="BN88" s="260"/>
      <c r="BO88" s="260"/>
      <c r="BP88" s="260"/>
      <c r="BQ88" s="260"/>
      <c r="BR88" s="260"/>
      <c r="BS88" s="260"/>
      <c r="BT88" s="260"/>
      <c r="BU88" s="260"/>
      <c r="BV88" s="260"/>
      <c r="BW88" s="260"/>
      <c r="BX88" s="260"/>
      <c r="BY88" s="260"/>
      <c r="BZ88" s="260"/>
      <c r="CA88" s="260"/>
      <c r="CB88" s="260"/>
      <c r="CC88" s="260"/>
      <c r="CD88" s="260"/>
      <c r="CE88" s="260"/>
      <c r="CF88" s="260"/>
    </row>
    <row r="89" spans="1:84" ht="15" customHeight="1" thickBot="1" x14ac:dyDescent="0.35">
      <c r="A89" s="765"/>
      <c r="B89" s="967"/>
      <c r="C89" s="968"/>
      <c r="D89" s="242" t="str">
        <f>+IF($B$57='Base Datos'!$V$21,D59,"")</f>
        <v>% AGUA</v>
      </c>
      <c r="E89" s="261"/>
      <c r="F89" s="261"/>
      <c r="G89" s="261"/>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c r="BX89" s="261"/>
      <c r="BY89" s="261"/>
      <c r="BZ89" s="261"/>
      <c r="CA89" s="261"/>
      <c r="CB89" s="261"/>
      <c r="CC89" s="261"/>
      <c r="CD89" s="261"/>
      <c r="CE89" s="261"/>
      <c r="CF89" s="261"/>
    </row>
    <row r="90" spans="1:84" ht="15" customHeight="1" thickBot="1" x14ac:dyDescent="0.35">
      <c r="A90" s="765"/>
      <c r="B90" s="967"/>
      <c r="C90" s="968"/>
      <c r="D90" s="242" t="str">
        <f>+IF($B$57='Base Datos'!$V$21,D60,"")</f>
        <v>% HC</v>
      </c>
      <c r="E90" s="247"/>
      <c r="F90" s="247"/>
      <c r="G90" s="247"/>
      <c r="H90" s="247"/>
      <c r="I90" s="247"/>
      <c r="J90" s="247"/>
      <c r="K90" s="247"/>
      <c r="L90" s="247"/>
      <c r="M90" s="247"/>
      <c r="N90" s="247"/>
      <c r="O90" s="247"/>
      <c r="P90" s="247"/>
      <c r="Q90" s="247"/>
      <c r="R90" s="247"/>
      <c r="S90" s="247"/>
      <c r="T90" s="247"/>
      <c r="U90" s="247"/>
      <c r="V90" s="247"/>
      <c r="W90" s="247"/>
      <c r="X90" s="247"/>
      <c r="Y90" s="247"/>
      <c r="Z90" s="247"/>
      <c r="AA90" s="247"/>
      <c r="AB90" s="247"/>
      <c r="AC90" s="247"/>
      <c r="AD90" s="247"/>
      <c r="AE90" s="247"/>
      <c r="AF90" s="247"/>
      <c r="AG90" s="247"/>
      <c r="AH90" s="247"/>
      <c r="AI90" s="247"/>
      <c r="AJ90" s="247"/>
      <c r="AK90" s="247"/>
      <c r="AL90" s="247"/>
      <c r="AM90" s="247"/>
      <c r="AN90" s="247"/>
      <c r="AO90" s="247"/>
      <c r="AP90" s="247"/>
      <c r="AQ90" s="247"/>
      <c r="AR90" s="247"/>
      <c r="AS90" s="247"/>
      <c r="AT90" s="247"/>
      <c r="AU90" s="247"/>
      <c r="AV90" s="247"/>
      <c r="AW90" s="247"/>
      <c r="AX90" s="247"/>
      <c r="AY90" s="247"/>
      <c r="AZ90" s="247"/>
      <c r="BA90" s="247"/>
      <c r="BB90" s="247"/>
      <c r="BC90" s="247"/>
      <c r="BD90" s="247"/>
      <c r="BE90" s="247"/>
      <c r="BF90" s="247"/>
      <c r="BG90" s="247"/>
      <c r="BH90" s="247"/>
      <c r="BI90" s="247"/>
      <c r="BJ90" s="247"/>
      <c r="BK90" s="247"/>
      <c r="BL90" s="247"/>
      <c r="BM90" s="247"/>
      <c r="BN90" s="247"/>
      <c r="BO90" s="247"/>
      <c r="BP90" s="247"/>
      <c r="BQ90" s="247"/>
      <c r="BR90" s="247"/>
      <c r="BS90" s="247"/>
      <c r="BT90" s="247"/>
      <c r="BU90" s="247"/>
      <c r="BV90" s="247"/>
      <c r="BW90" s="247"/>
      <c r="BX90" s="247"/>
      <c r="BY90" s="247"/>
      <c r="BZ90" s="247"/>
      <c r="CA90" s="247"/>
      <c r="CB90" s="247"/>
      <c r="CC90" s="247"/>
      <c r="CD90" s="247"/>
      <c r="CE90" s="247"/>
      <c r="CF90" s="247"/>
    </row>
    <row r="91" spans="1:84" ht="15" customHeight="1" thickBot="1" x14ac:dyDescent="0.35">
      <c r="A91" s="765"/>
      <c r="B91" s="967"/>
      <c r="C91" s="968"/>
      <c r="D91" s="242" t="str">
        <f>+IF($B$57='Base Datos'!$V$21,D61,"")</f>
        <v>% SOLIDOS</v>
      </c>
      <c r="E91" s="197">
        <f>IF(SUM(E89:E90)=0,0,100-E89-E90)</f>
        <v>0</v>
      </c>
      <c r="F91" s="197">
        <f t="shared" ref="F91:BQ91" si="64">IF(SUM(F89:F90)=0,0,100-F89-F90)</f>
        <v>0</v>
      </c>
      <c r="G91" s="197">
        <f t="shared" si="64"/>
        <v>0</v>
      </c>
      <c r="H91" s="197">
        <f t="shared" si="64"/>
        <v>0</v>
      </c>
      <c r="I91" s="197">
        <f t="shared" si="64"/>
        <v>0</v>
      </c>
      <c r="J91" s="197">
        <f t="shared" si="64"/>
        <v>0</v>
      </c>
      <c r="K91" s="197">
        <f t="shared" si="64"/>
        <v>0</v>
      </c>
      <c r="L91" s="197">
        <f t="shared" si="64"/>
        <v>0</v>
      </c>
      <c r="M91" s="197">
        <f t="shared" si="64"/>
        <v>0</v>
      </c>
      <c r="N91" s="197">
        <f t="shared" si="64"/>
        <v>0</v>
      </c>
      <c r="O91" s="197">
        <f t="shared" si="64"/>
        <v>0</v>
      </c>
      <c r="P91" s="197">
        <f t="shared" si="64"/>
        <v>0</v>
      </c>
      <c r="Q91" s="197">
        <f t="shared" si="64"/>
        <v>0</v>
      </c>
      <c r="R91" s="197">
        <f t="shared" si="64"/>
        <v>0</v>
      </c>
      <c r="S91" s="197">
        <f t="shared" si="64"/>
        <v>0</v>
      </c>
      <c r="T91" s="197">
        <f t="shared" si="64"/>
        <v>0</v>
      </c>
      <c r="U91" s="197">
        <f t="shared" si="64"/>
        <v>0</v>
      </c>
      <c r="V91" s="197">
        <f t="shared" si="64"/>
        <v>0</v>
      </c>
      <c r="W91" s="197">
        <f t="shared" si="64"/>
        <v>0</v>
      </c>
      <c r="X91" s="197">
        <f t="shared" si="64"/>
        <v>0</v>
      </c>
      <c r="Y91" s="197">
        <f t="shared" si="64"/>
        <v>0</v>
      </c>
      <c r="Z91" s="197">
        <f t="shared" si="64"/>
        <v>0</v>
      </c>
      <c r="AA91" s="197">
        <f t="shared" si="64"/>
        <v>0</v>
      </c>
      <c r="AB91" s="197">
        <f t="shared" si="64"/>
        <v>0</v>
      </c>
      <c r="AC91" s="197">
        <f t="shared" si="64"/>
        <v>0</v>
      </c>
      <c r="AD91" s="197">
        <f t="shared" si="64"/>
        <v>0</v>
      </c>
      <c r="AE91" s="197">
        <f t="shared" si="64"/>
        <v>0</v>
      </c>
      <c r="AF91" s="197">
        <f t="shared" si="64"/>
        <v>0</v>
      </c>
      <c r="AG91" s="197">
        <f t="shared" si="64"/>
        <v>0</v>
      </c>
      <c r="AH91" s="197">
        <f t="shared" si="64"/>
        <v>0</v>
      </c>
      <c r="AI91" s="197">
        <f t="shared" si="64"/>
        <v>0</v>
      </c>
      <c r="AJ91" s="197">
        <f t="shared" si="64"/>
        <v>0</v>
      </c>
      <c r="AK91" s="197">
        <f t="shared" si="64"/>
        <v>0</v>
      </c>
      <c r="AL91" s="197">
        <f t="shared" si="64"/>
        <v>0</v>
      </c>
      <c r="AM91" s="197">
        <f t="shared" si="64"/>
        <v>0</v>
      </c>
      <c r="AN91" s="197">
        <f t="shared" si="64"/>
        <v>0</v>
      </c>
      <c r="AO91" s="197">
        <f t="shared" si="64"/>
        <v>0</v>
      </c>
      <c r="AP91" s="197">
        <f t="shared" si="64"/>
        <v>0</v>
      </c>
      <c r="AQ91" s="197">
        <f t="shared" si="64"/>
        <v>0</v>
      </c>
      <c r="AR91" s="197">
        <f t="shared" si="64"/>
        <v>0</v>
      </c>
      <c r="AS91" s="197">
        <f t="shared" si="64"/>
        <v>0</v>
      </c>
      <c r="AT91" s="197">
        <f t="shared" si="64"/>
        <v>0</v>
      </c>
      <c r="AU91" s="197">
        <f t="shared" si="64"/>
        <v>0</v>
      </c>
      <c r="AV91" s="197">
        <f t="shared" si="64"/>
        <v>0</v>
      </c>
      <c r="AW91" s="197">
        <f t="shared" si="64"/>
        <v>0</v>
      </c>
      <c r="AX91" s="197">
        <f t="shared" si="64"/>
        <v>0</v>
      </c>
      <c r="AY91" s="197">
        <f t="shared" si="64"/>
        <v>0</v>
      </c>
      <c r="AZ91" s="197">
        <f t="shared" si="64"/>
        <v>0</v>
      </c>
      <c r="BA91" s="197">
        <f t="shared" si="64"/>
        <v>0</v>
      </c>
      <c r="BB91" s="197">
        <f t="shared" si="64"/>
        <v>0</v>
      </c>
      <c r="BC91" s="197">
        <f t="shared" si="64"/>
        <v>0</v>
      </c>
      <c r="BD91" s="197">
        <f t="shared" si="64"/>
        <v>0</v>
      </c>
      <c r="BE91" s="197">
        <f t="shared" si="64"/>
        <v>0</v>
      </c>
      <c r="BF91" s="197">
        <f t="shared" si="64"/>
        <v>0</v>
      </c>
      <c r="BG91" s="197">
        <f t="shared" si="64"/>
        <v>0</v>
      </c>
      <c r="BH91" s="197">
        <f t="shared" si="64"/>
        <v>0</v>
      </c>
      <c r="BI91" s="197">
        <f t="shared" si="64"/>
        <v>0</v>
      </c>
      <c r="BJ91" s="197">
        <f t="shared" si="64"/>
        <v>0</v>
      </c>
      <c r="BK91" s="197">
        <f t="shared" si="64"/>
        <v>0</v>
      </c>
      <c r="BL91" s="197">
        <f t="shared" si="64"/>
        <v>0</v>
      </c>
      <c r="BM91" s="197">
        <f t="shared" si="64"/>
        <v>0</v>
      </c>
      <c r="BN91" s="197">
        <f t="shared" si="64"/>
        <v>0</v>
      </c>
      <c r="BO91" s="197">
        <f t="shared" si="64"/>
        <v>0</v>
      </c>
      <c r="BP91" s="197">
        <f t="shared" si="64"/>
        <v>0</v>
      </c>
      <c r="BQ91" s="197">
        <f t="shared" si="64"/>
        <v>0</v>
      </c>
      <c r="BR91" s="197">
        <f t="shared" ref="BR91:CF91" si="65">IF(SUM(BR89:BR90)=0,0,100-BR89-BR90)</f>
        <v>0</v>
      </c>
      <c r="BS91" s="197">
        <f t="shared" si="65"/>
        <v>0</v>
      </c>
      <c r="BT91" s="197">
        <f t="shared" si="65"/>
        <v>0</v>
      </c>
      <c r="BU91" s="197">
        <f t="shared" si="65"/>
        <v>0</v>
      </c>
      <c r="BV91" s="197">
        <f t="shared" si="65"/>
        <v>0</v>
      </c>
      <c r="BW91" s="197">
        <f t="shared" si="65"/>
        <v>0</v>
      </c>
      <c r="BX91" s="197">
        <f t="shared" si="65"/>
        <v>0</v>
      </c>
      <c r="BY91" s="197">
        <f t="shared" si="65"/>
        <v>0</v>
      </c>
      <c r="BZ91" s="197">
        <f t="shared" si="65"/>
        <v>0</v>
      </c>
      <c r="CA91" s="197">
        <f t="shared" si="65"/>
        <v>0</v>
      </c>
      <c r="CB91" s="197">
        <f t="shared" si="65"/>
        <v>0</v>
      </c>
      <c r="CC91" s="197">
        <f t="shared" si="65"/>
        <v>0</v>
      </c>
      <c r="CD91" s="197">
        <f t="shared" si="65"/>
        <v>0</v>
      </c>
      <c r="CE91" s="197">
        <f t="shared" si="65"/>
        <v>0</v>
      </c>
      <c r="CF91" s="197">
        <f t="shared" si="65"/>
        <v>0</v>
      </c>
    </row>
    <row r="92" spans="1:84" ht="15" customHeight="1" thickBot="1" x14ac:dyDescent="0.35">
      <c r="A92" s="765"/>
      <c r="B92" s="967"/>
      <c r="C92" s="968"/>
      <c r="D92" s="243" t="s">
        <v>122</v>
      </c>
      <c r="E92" s="247"/>
      <c r="F92" s="247"/>
      <c r="G92" s="247"/>
      <c r="H92" s="247"/>
      <c r="I92" s="247"/>
      <c r="J92" s="247"/>
      <c r="K92" s="247"/>
      <c r="L92" s="247"/>
      <c r="M92" s="247"/>
      <c r="N92" s="247"/>
      <c r="O92" s="247"/>
      <c r="P92" s="247"/>
      <c r="Q92" s="247"/>
      <c r="R92" s="247"/>
      <c r="S92" s="247"/>
      <c r="T92" s="247"/>
      <c r="U92" s="247"/>
      <c r="V92" s="247"/>
      <c r="W92" s="247"/>
      <c r="X92" s="247"/>
      <c r="Y92" s="247"/>
      <c r="Z92" s="247"/>
      <c r="AA92" s="247"/>
      <c r="AB92" s="247"/>
      <c r="AC92" s="247"/>
      <c r="AD92" s="247"/>
      <c r="AE92" s="247"/>
      <c r="AF92" s="247"/>
      <c r="AG92" s="247"/>
      <c r="AH92" s="247"/>
      <c r="AI92" s="247"/>
      <c r="AJ92" s="247"/>
      <c r="AK92" s="247"/>
      <c r="AL92" s="247"/>
      <c r="AM92" s="247"/>
      <c r="AN92" s="247"/>
      <c r="AO92" s="247"/>
      <c r="AP92" s="247"/>
      <c r="AQ92" s="247"/>
      <c r="AR92" s="247"/>
      <c r="AS92" s="247"/>
      <c r="AT92" s="247"/>
      <c r="AU92" s="247"/>
      <c r="AV92" s="247"/>
      <c r="AW92" s="247"/>
      <c r="AX92" s="247"/>
      <c r="AY92" s="247"/>
      <c r="AZ92" s="247"/>
      <c r="BA92" s="247"/>
      <c r="BB92" s="247"/>
      <c r="BC92" s="247"/>
      <c r="BD92" s="247"/>
      <c r="BE92" s="247"/>
      <c r="BF92" s="247"/>
      <c r="BG92" s="247"/>
      <c r="BH92" s="247"/>
      <c r="BI92" s="247"/>
      <c r="BJ92" s="247"/>
      <c r="BK92" s="247"/>
      <c r="BL92" s="247"/>
      <c r="BM92" s="247"/>
      <c r="BN92" s="247"/>
      <c r="BO92" s="247"/>
      <c r="BP92" s="247"/>
      <c r="BQ92" s="247"/>
      <c r="BR92" s="247"/>
      <c r="BS92" s="247"/>
      <c r="BT92" s="247"/>
      <c r="BU92" s="247"/>
      <c r="BV92" s="247"/>
      <c r="BW92" s="247"/>
      <c r="BX92" s="247"/>
      <c r="BY92" s="247"/>
      <c r="BZ92" s="247"/>
      <c r="CA92" s="247"/>
      <c r="CB92" s="247"/>
      <c r="CC92" s="247"/>
      <c r="CD92" s="247"/>
      <c r="CE92" s="247"/>
      <c r="CF92" s="247"/>
    </row>
    <row r="93" spans="1:84" ht="15" customHeight="1" thickBot="1" x14ac:dyDescent="0.35">
      <c r="A93" s="765"/>
      <c r="B93" s="967"/>
      <c r="C93" s="969"/>
      <c r="D93" s="244" t="s">
        <v>174</v>
      </c>
      <c r="E93" s="245">
        <f>+IF(E91="","",PROGRAMA!$I$13*E92*(((E92/PROGRAMA!$I$9)*(PROGRAMA!$I$12-PROGRAMA!$I$11)/2)+PROGRAMA!$I$11))</f>
        <v>0</v>
      </c>
      <c r="F93" s="245">
        <f>+IF(F91="","",PROGRAMA!$I$13*F92*(((F92/PROGRAMA!$I$9)*(PROGRAMA!$I$12-PROGRAMA!$I$11)/2)+PROGRAMA!$I$11))</f>
        <v>0</v>
      </c>
      <c r="G93" s="245">
        <f>+IF(G91="","",PROGRAMA!$I$13*G92*(((G92/PROGRAMA!$I$9)*(PROGRAMA!$I$12-PROGRAMA!$I$11)/2)+PROGRAMA!$I$11))</f>
        <v>0</v>
      </c>
      <c r="H93" s="245">
        <f>+IF(H91="","",PROGRAMA!$I$13*H92*(((H92/PROGRAMA!$I$9)*(PROGRAMA!$I$12-PROGRAMA!$I$11)/2)+PROGRAMA!$I$11))</f>
        <v>0</v>
      </c>
      <c r="I93" s="245">
        <f>+IF(I91="","",PROGRAMA!$I$13*I92*(((I92/PROGRAMA!$I$9)*(PROGRAMA!$I$12-PROGRAMA!$I$11)/2)+PROGRAMA!$I$11))</f>
        <v>0</v>
      </c>
      <c r="J93" s="245">
        <f>+IF(J91="","",PROGRAMA!$I$13*J92*(((J92/PROGRAMA!$I$9)*(PROGRAMA!$I$12-PROGRAMA!$I$11)/2)+PROGRAMA!$I$11))</f>
        <v>0</v>
      </c>
      <c r="K93" s="245">
        <f>+IF(K91="","",PROGRAMA!$I$13*K92*(((K92/PROGRAMA!$I$9)*(PROGRAMA!$I$12-PROGRAMA!$I$11)/2)+PROGRAMA!$I$11))</f>
        <v>0</v>
      </c>
      <c r="L93" s="245">
        <f>+IF(L91="","",PROGRAMA!$I$13*L92*(((L92/PROGRAMA!$I$9)*(PROGRAMA!$I$12-PROGRAMA!$I$11)/2)+PROGRAMA!$I$11))</f>
        <v>0</v>
      </c>
      <c r="M93" s="245">
        <f>+IF(M91="","",PROGRAMA!$I$13*M92*(((M92/PROGRAMA!$I$9)*(PROGRAMA!$I$12-PROGRAMA!$I$11)/2)+PROGRAMA!$I$11))</f>
        <v>0</v>
      </c>
      <c r="N93" s="245">
        <f>+IF(N91="","",PROGRAMA!$I$13*N92*(((N92/PROGRAMA!$I$9)*(PROGRAMA!$I$12-PROGRAMA!$I$11)/2)+PROGRAMA!$I$11))</f>
        <v>0</v>
      </c>
      <c r="O93" s="245">
        <f>+IF(O91="","",PROGRAMA!$I$13*O92*(((O92/PROGRAMA!$I$9)*(PROGRAMA!$I$12-PROGRAMA!$I$11)/2)+PROGRAMA!$I$11))</f>
        <v>0</v>
      </c>
      <c r="P93" s="245">
        <f>+IF(P91="","",PROGRAMA!$I$13*P92*(((P92/PROGRAMA!$I$9)*(PROGRAMA!$I$12-PROGRAMA!$I$11)/2)+PROGRAMA!$I$11))</f>
        <v>0</v>
      </c>
      <c r="Q93" s="245">
        <f>+IF(Q91="","",PROGRAMA!$I$13*Q92*(((Q92/PROGRAMA!$I$9)*(PROGRAMA!$I$12-PROGRAMA!$I$11)/2)+PROGRAMA!$I$11))</f>
        <v>0</v>
      </c>
      <c r="R93" s="245">
        <f>+IF(R91="","",PROGRAMA!$I$13*R92*(((R92/PROGRAMA!$I$9)*(PROGRAMA!$I$12-PROGRAMA!$I$11)/2)+PROGRAMA!$I$11))</f>
        <v>0</v>
      </c>
      <c r="S93" s="245">
        <f>+IF(S91="","",PROGRAMA!$I$13*S92*(((S92/PROGRAMA!$I$9)*(PROGRAMA!$I$12-PROGRAMA!$I$11)/2)+PROGRAMA!$I$11))</f>
        <v>0</v>
      </c>
      <c r="T93" s="245">
        <f>+IF(T91="","",PROGRAMA!$I$13*T92*(((T92/PROGRAMA!$I$9)*(PROGRAMA!$I$12-PROGRAMA!$I$11)/2)+PROGRAMA!$I$11))</f>
        <v>0</v>
      </c>
      <c r="U93" s="245">
        <f>+IF(U91="","",PROGRAMA!$I$13*U92*(((U92/PROGRAMA!$I$9)*(PROGRAMA!$I$12-PROGRAMA!$I$11)/2)+PROGRAMA!$I$11))</f>
        <v>0</v>
      </c>
      <c r="V93" s="245">
        <f>+IF(V91="","",PROGRAMA!$I$13*V92*(((V92/PROGRAMA!$I$9)*(PROGRAMA!$I$12-PROGRAMA!$I$11)/2)+PROGRAMA!$I$11))</f>
        <v>0</v>
      </c>
      <c r="W93" s="245">
        <f>+IF(W91="","",PROGRAMA!$I$13*W92*(((W92/PROGRAMA!$I$9)*(PROGRAMA!$I$12-PROGRAMA!$I$11)/2)+PROGRAMA!$I$11))</f>
        <v>0</v>
      </c>
      <c r="X93" s="245">
        <f>+IF(X91="","",PROGRAMA!$I$13*X92*(((X92/PROGRAMA!$I$9)*(PROGRAMA!$I$12-PROGRAMA!$I$11)/2)+PROGRAMA!$I$11))</f>
        <v>0</v>
      </c>
      <c r="Y93" s="245">
        <f>+IF(Y91="","",PROGRAMA!$I$13*Y92*(((Y92/PROGRAMA!$I$9)*(PROGRAMA!$I$12-PROGRAMA!$I$11)/2)+PROGRAMA!$I$11))</f>
        <v>0</v>
      </c>
      <c r="Z93" s="245">
        <f>+IF(Z91="","",PROGRAMA!$I$13*Z92*(((Z92/PROGRAMA!$I$9)*(PROGRAMA!$I$12-PROGRAMA!$I$11)/2)+PROGRAMA!$I$11))</f>
        <v>0</v>
      </c>
      <c r="AA93" s="245">
        <f>+IF(AA91="","",PROGRAMA!$I$13*AA92*(((AA92/PROGRAMA!$I$9)*(PROGRAMA!$I$12-PROGRAMA!$I$11)/2)+PROGRAMA!$I$11))</f>
        <v>0</v>
      </c>
      <c r="AB93" s="245">
        <f>+IF(AB91="","",PROGRAMA!$I$13*AB92*(((AB92/PROGRAMA!$I$9)*(PROGRAMA!$I$12-PROGRAMA!$I$11)/2)+PROGRAMA!$I$11))</f>
        <v>0</v>
      </c>
      <c r="AC93" s="245">
        <f>+IF(AC91="","",PROGRAMA!$I$13*AC92*(((AC92/PROGRAMA!$I$9)*(PROGRAMA!$I$12-PROGRAMA!$I$11)/2)+PROGRAMA!$I$11))</f>
        <v>0</v>
      </c>
      <c r="AD93" s="245">
        <f>+IF(AD91="","",PROGRAMA!$I$13*AD92*(((AD92/PROGRAMA!$I$9)*(PROGRAMA!$I$12-PROGRAMA!$I$11)/2)+PROGRAMA!$I$11))</f>
        <v>0</v>
      </c>
      <c r="AE93" s="245">
        <f>+IF(AE91="","",PROGRAMA!$I$13*AE92*(((AE92/PROGRAMA!$I$9)*(PROGRAMA!$I$12-PROGRAMA!$I$11)/2)+PROGRAMA!$I$11))</f>
        <v>0</v>
      </c>
      <c r="AF93" s="245">
        <f>+IF(AF91="","",PROGRAMA!$I$13*AF92*(((AF92/PROGRAMA!$I$9)*(PROGRAMA!$I$12-PROGRAMA!$I$11)/2)+PROGRAMA!$I$11))</f>
        <v>0</v>
      </c>
      <c r="AG93" s="245">
        <f>+IF(AG91="","",PROGRAMA!$I$13*AG92*(((AG92/PROGRAMA!$I$9)*(PROGRAMA!$I$12-PROGRAMA!$I$11)/2)+PROGRAMA!$I$11))</f>
        <v>0</v>
      </c>
      <c r="AH93" s="245">
        <f>+IF(AH91="","",PROGRAMA!$I$13*AH92*(((AH92/PROGRAMA!$I$9)*(PROGRAMA!$I$12-PROGRAMA!$I$11)/2)+PROGRAMA!$I$11))</f>
        <v>0</v>
      </c>
      <c r="AI93" s="245">
        <f>+IF(AI91="","",PROGRAMA!$I$13*AI92*(((AI92/PROGRAMA!$I$9)*(PROGRAMA!$I$12-PROGRAMA!$I$11)/2)+PROGRAMA!$I$11))</f>
        <v>0</v>
      </c>
      <c r="AJ93" s="245">
        <f>+IF(AJ91="","",PROGRAMA!$I$13*AJ92*(((AJ92/PROGRAMA!$I$9)*(PROGRAMA!$I$12-PROGRAMA!$I$11)/2)+PROGRAMA!$I$11))</f>
        <v>0</v>
      </c>
      <c r="AK93" s="245">
        <f>+IF(AK91="","",PROGRAMA!$I$13*AK92*(((AK92/PROGRAMA!$I$9)*(PROGRAMA!$I$12-PROGRAMA!$I$11)/2)+PROGRAMA!$I$11))</f>
        <v>0</v>
      </c>
      <c r="AL93" s="245">
        <f>+IF(AL91="","",PROGRAMA!$I$13*AL92*(((AL92/PROGRAMA!$I$9)*(PROGRAMA!$I$12-PROGRAMA!$I$11)/2)+PROGRAMA!$I$11))</f>
        <v>0</v>
      </c>
      <c r="AM93" s="245">
        <f>+IF(AM91="","",PROGRAMA!$I$13*AM92*(((AM92/PROGRAMA!$I$9)*(PROGRAMA!$I$12-PROGRAMA!$I$11)/2)+PROGRAMA!$I$11))</f>
        <v>0</v>
      </c>
      <c r="AN93" s="245">
        <f>+IF(AN91="","",PROGRAMA!$I$13*AN92*(((AN92/PROGRAMA!$I$9)*(PROGRAMA!$I$12-PROGRAMA!$I$11)/2)+PROGRAMA!$I$11))</f>
        <v>0</v>
      </c>
      <c r="AO93" s="245">
        <f>+IF(AO91="","",PROGRAMA!$I$13*AO92*(((AO92/PROGRAMA!$I$9)*(PROGRAMA!$I$12-PROGRAMA!$I$11)/2)+PROGRAMA!$I$11))</f>
        <v>0</v>
      </c>
      <c r="AP93" s="245">
        <f>+IF(AP91="","",PROGRAMA!$I$13*AP92*(((AP92/PROGRAMA!$I$9)*(PROGRAMA!$I$12-PROGRAMA!$I$11)/2)+PROGRAMA!$I$11))</f>
        <v>0</v>
      </c>
      <c r="AQ93" s="245">
        <f>+IF(AQ91="","",PROGRAMA!$I$13*AQ92*(((AQ92/PROGRAMA!$I$9)*(PROGRAMA!$I$12-PROGRAMA!$I$11)/2)+PROGRAMA!$I$11))</f>
        <v>0</v>
      </c>
      <c r="AR93" s="245">
        <f>+IF(AR91="","",PROGRAMA!$I$13*AR92*(((AR92/PROGRAMA!$I$9)*(PROGRAMA!$I$12-PROGRAMA!$I$11)/2)+PROGRAMA!$I$11))</f>
        <v>0</v>
      </c>
      <c r="AS93" s="245">
        <f>+IF(AS91="","",PROGRAMA!$I$13*AS92*(((AS92/PROGRAMA!$I$9)*(PROGRAMA!$I$12-PROGRAMA!$I$11)/2)+PROGRAMA!$I$11))</f>
        <v>0</v>
      </c>
      <c r="AT93" s="245">
        <f>+IF(AT91="","",PROGRAMA!$I$13*AT92*(((AT92/PROGRAMA!$I$9)*(PROGRAMA!$I$12-PROGRAMA!$I$11)/2)+PROGRAMA!$I$11))</f>
        <v>0</v>
      </c>
      <c r="AU93" s="245">
        <f>+IF(AU91="","",PROGRAMA!$I$13*AU92*(((AU92/PROGRAMA!$I$9)*(PROGRAMA!$I$12-PROGRAMA!$I$11)/2)+PROGRAMA!$I$11))</f>
        <v>0</v>
      </c>
      <c r="AV93" s="245">
        <f>+IF(AV91="","",PROGRAMA!$I$13*AV92*(((AV92/PROGRAMA!$I$9)*(PROGRAMA!$I$12-PROGRAMA!$I$11)/2)+PROGRAMA!$I$11))</f>
        <v>0</v>
      </c>
      <c r="AW93" s="245">
        <f>+IF(AW91="","",PROGRAMA!$I$13*AW92*(((AW92/PROGRAMA!$I$9)*(PROGRAMA!$I$12-PROGRAMA!$I$11)/2)+PROGRAMA!$I$11))</f>
        <v>0</v>
      </c>
      <c r="AX93" s="245">
        <f>+IF(AX91="","",PROGRAMA!$I$13*AX92*(((AX92/PROGRAMA!$I$9)*(PROGRAMA!$I$12-PROGRAMA!$I$11)/2)+PROGRAMA!$I$11))</f>
        <v>0</v>
      </c>
      <c r="AY93" s="245">
        <f>+IF(AY91="","",PROGRAMA!$I$13*AY92*(((AY92/PROGRAMA!$I$9)*(PROGRAMA!$I$12-PROGRAMA!$I$11)/2)+PROGRAMA!$I$11))</f>
        <v>0</v>
      </c>
      <c r="AZ93" s="245">
        <f>+IF(AZ91="","",PROGRAMA!$I$13*AZ92*(((AZ92/PROGRAMA!$I$9)*(PROGRAMA!$I$12-PROGRAMA!$I$11)/2)+PROGRAMA!$I$11))</f>
        <v>0</v>
      </c>
      <c r="BA93" s="245">
        <f>+IF(BA91="","",PROGRAMA!$I$13*BA92*(((BA92/PROGRAMA!$I$9)*(PROGRAMA!$I$12-PROGRAMA!$I$11)/2)+PROGRAMA!$I$11))</f>
        <v>0</v>
      </c>
      <c r="BB93" s="245">
        <f>+IF(BB91="","",PROGRAMA!$I$13*BB92*(((BB92/PROGRAMA!$I$9)*(PROGRAMA!$I$12-PROGRAMA!$I$11)/2)+PROGRAMA!$I$11))</f>
        <v>0</v>
      </c>
      <c r="BC93" s="245">
        <f>+IF(BC91="","",PROGRAMA!$I$13*BC92*(((BC92/PROGRAMA!$I$9)*(PROGRAMA!$I$12-PROGRAMA!$I$11)/2)+PROGRAMA!$I$11))</f>
        <v>0</v>
      </c>
      <c r="BD93" s="245">
        <f>+IF(BD91="","",PROGRAMA!$I$13*BD92*(((BD92/PROGRAMA!$I$9)*(PROGRAMA!$I$12-PROGRAMA!$I$11)/2)+PROGRAMA!$I$11))</f>
        <v>0</v>
      </c>
      <c r="BE93" s="245">
        <f>+IF(BE91="","",PROGRAMA!$I$13*BE92*(((BE92/PROGRAMA!$I$9)*(PROGRAMA!$I$12-PROGRAMA!$I$11)/2)+PROGRAMA!$I$11))</f>
        <v>0</v>
      </c>
      <c r="BF93" s="245">
        <f>+IF(BF91="","",PROGRAMA!$I$13*BF92*(((BF92/PROGRAMA!$I$9)*(PROGRAMA!$I$12-PROGRAMA!$I$11)/2)+PROGRAMA!$I$11))</f>
        <v>0</v>
      </c>
      <c r="BG93" s="245">
        <f>+IF(BG91="","",PROGRAMA!$I$13*BG92*(((BG92/PROGRAMA!$I$9)*(PROGRAMA!$I$12-PROGRAMA!$I$11)/2)+PROGRAMA!$I$11))</f>
        <v>0</v>
      </c>
      <c r="BH93" s="245">
        <f>+IF(BH91="","",PROGRAMA!$I$13*BH92*(((BH92/PROGRAMA!$I$9)*(PROGRAMA!$I$12-PROGRAMA!$I$11)/2)+PROGRAMA!$I$11))</f>
        <v>0</v>
      </c>
      <c r="BI93" s="245">
        <f>+IF(BI91="","",PROGRAMA!$I$13*BI92*(((BI92/PROGRAMA!$I$9)*(PROGRAMA!$I$12-PROGRAMA!$I$11)/2)+PROGRAMA!$I$11))</f>
        <v>0</v>
      </c>
      <c r="BJ93" s="245">
        <f>+IF(BJ91="","",PROGRAMA!$I$13*BJ92*(((BJ92/PROGRAMA!$I$9)*(PROGRAMA!$I$12-PROGRAMA!$I$11)/2)+PROGRAMA!$I$11))</f>
        <v>0</v>
      </c>
      <c r="BK93" s="245">
        <f>+IF(BK91="","",PROGRAMA!$I$13*BK92*(((BK92/PROGRAMA!$I$9)*(PROGRAMA!$I$12-PROGRAMA!$I$11)/2)+PROGRAMA!$I$11))</f>
        <v>0</v>
      </c>
      <c r="BL93" s="245">
        <f>+IF(BL91="","",PROGRAMA!$I$13*BL92*(((BL92/PROGRAMA!$I$9)*(PROGRAMA!$I$12-PROGRAMA!$I$11)/2)+PROGRAMA!$I$11))</f>
        <v>0</v>
      </c>
      <c r="BM93" s="245">
        <f>+IF(BM91="","",PROGRAMA!$I$13*BM92*(((BM92/PROGRAMA!$I$9)*(PROGRAMA!$I$12-PROGRAMA!$I$11)/2)+PROGRAMA!$I$11))</f>
        <v>0</v>
      </c>
      <c r="BN93" s="245">
        <f>+IF(BN91="","",PROGRAMA!$I$13*BN92*(((BN92/PROGRAMA!$I$9)*(PROGRAMA!$I$12-PROGRAMA!$I$11)/2)+PROGRAMA!$I$11))</f>
        <v>0</v>
      </c>
      <c r="BO93" s="245">
        <f>+IF(BO91="","",PROGRAMA!$I$13*BO92*(((BO92/PROGRAMA!$I$9)*(PROGRAMA!$I$12-PROGRAMA!$I$11)/2)+PROGRAMA!$I$11))</f>
        <v>0</v>
      </c>
      <c r="BP93" s="245">
        <f>+IF(BP91="","",PROGRAMA!$I$13*BP92*(((BP92/PROGRAMA!$I$9)*(PROGRAMA!$I$12-PROGRAMA!$I$11)/2)+PROGRAMA!$I$11))</f>
        <v>0</v>
      </c>
      <c r="BQ93" s="245">
        <f>+IF(BQ91="","",PROGRAMA!$I$13*BQ92*(((BQ92/PROGRAMA!$I$9)*(PROGRAMA!$I$12-PROGRAMA!$I$11)/2)+PROGRAMA!$I$11))</f>
        <v>0</v>
      </c>
      <c r="BR93" s="245">
        <f>+IF(BR91="","",PROGRAMA!$I$13*BR92*(((BR92/PROGRAMA!$I$9)*(PROGRAMA!$I$12-PROGRAMA!$I$11)/2)+PROGRAMA!$I$11))</f>
        <v>0</v>
      </c>
      <c r="BS93" s="245">
        <f>+IF(BS91="","",PROGRAMA!$I$13*BS92*(((BS92/PROGRAMA!$I$9)*(PROGRAMA!$I$12-PROGRAMA!$I$11)/2)+PROGRAMA!$I$11))</f>
        <v>0</v>
      </c>
      <c r="BT93" s="245">
        <f>+IF(BT91="","",PROGRAMA!$I$13*BT92*(((BT92/PROGRAMA!$I$9)*(PROGRAMA!$I$12-PROGRAMA!$I$11)/2)+PROGRAMA!$I$11))</f>
        <v>0</v>
      </c>
      <c r="BU93" s="245">
        <f>+IF(BU91="","",PROGRAMA!$I$13*BU92*(((BU92/PROGRAMA!$I$9)*(PROGRAMA!$I$12-PROGRAMA!$I$11)/2)+PROGRAMA!$I$11))</f>
        <v>0</v>
      </c>
      <c r="BV93" s="245">
        <f>+IF(BV91="","",PROGRAMA!$I$13*BV92*(((BV92/PROGRAMA!$I$9)*(PROGRAMA!$I$12-PROGRAMA!$I$11)/2)+PROGRAMA!$I$11))</f>
        <v>0</v>
      </c>
      <c r="BW93" s="245">
        <f>+IF(BW91="","",PROGRAMA!$I$13*BW92*(((BW92/PROGRAMA!$I$9)*(PROGRAMA!$I$12-PROGRAMA!$I$11)/2)+PROGRAMA!$I$11))</f>
        <v>0</v>
      </c>
      <c r="BX93" s="245">
        <f>+IF(BX91="","",PROGRAMA!$I$13*BX92*(((BX92/PROGRAMA!$I$9)*(PROGRAMA!$I$12-PROGRAMA!$I$11)/2)+PROGRAMA!$I$11))</f>
        <v>0</v>
      </c>
      <c r="BY93" s="245">
        <f>+IF(BY91="","",PROGRAMA!$I$13*BY92*(((BY92/PROGRAMA!$I$9)*(PROGRAMA!$I$12-PROGRAMA!$I$11)/2)+PROGRAMA!$I$11))</f>
        <v>0</v>
      </c>
      <c r="BZ93" s="245">
        <f>+IF(BZ91="","",PROGRAMA!$I$13*BZ92*(((BZ92/PROGRAMA!$I$9)*(PROGRAMA!$I$12-PROGRAMA!$I$11)/2)+PROGRAMA!$I$11))</f>
        <v>0</v>
      </c>
      <c r="CA93" s="245">
        <f>+IF(CA91="","",PROGRAMA!$I$13*CA92*(((CA92/PROGRAMA!$I$9)*(PROGRAMA!$I$12-PROGRAMA!$I$11)/2)+PROGRAMA!$I$11))</f>
        <v>0</v>
      </c>
      <c r="CB93" s="245">
        <f>+IF(CB91="","",PROGRAMA!$I$13*CB92*(((CB92/PROGRAMA!$I$9)*(PROGRAMA!$I$12-PROGRAMA!$I$11)/2)+PROGRAMA!$I$11))</f>
        <v>0</v>
      </c>
      <c r="CC93" s="245">
        <f>+IF(CC91="","",PROGRAMA!$I$13*CC92*(((CC92/PROGRAMA!$I$9)*(PROGRAMA!$I$12-PROGRAMA!$I$11)/2)+PROGRAMA!$I$11))</f>
        <v>0</v>
      </c>
      <c r="CD93" s="245">
        <f>+IF(CD91="","",PROGRAMA!$I$13*CD92*(((CD92/PROGRAMA!$I$9)*(PROGRAMA!$I$12-PROGRAMA!$I$11)/2)+PROGRAMA!$I$11))</f>
        <v>0</v>
      </c>
      <c r="CE93" s="245">
        <f>+IF(CE91="","",PROGRAMA!$I$13*CE92*(((CE92/PROGRAMA!$I$9)*(PROGRAMA!$I$12-PROGRAMA!$I$11)/2)+PROGRAMA!$I$11))</f>
        <v>0</v>
      </c>
      <c r="CF93" s="245">
        <f>+IF(CF91="","",PROGRAMA!$I$13*CF92*(((CF92/PROGRAMA!$I$9)*(PROGRAMA!$I$12-PROGRAMA!$I$11)/2)+PROGRAMA!$I$11))</f>
        <v>0</v>
      </c>
    </row>
    <row r="94" spans="1:84" ht="15" customHeight="1" thickTop="1" thickBot="1" x14ac:dyDescent="0.35">
      <c r="A94" s="967"/>
      <c r="B94" s="967" t="s">
        <v>258</v>
      </c>
      <c r="C94" s="970" t="str">
        <f>+IF($B$57='Base Datos'!$V$21,B94,"")</f>
        <v>Contenedor 7</v>
      </c>
      <c r="D94" s="241" t="str">
        <f>+IF($B$57='Base Datos'!$V$21,D58,"")</f>
        <v>Densidad Descarga Solida, gr/l</v>
      </c>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c r="AI94" s="260"/>
      <c r="AJ94" s="260"/>
      <c r="AK94" s="260"/>
      <c r="AL94" s="260"/>
      <c r="AM94" s="260"/>
      <c r="AN94" s="260"/>
      <c r="AO94" s="260"/>
      <c r="AP94" s="260"/>
      <c r="AQ94" s="260"/>
      <c r="AR94" s="260"/>
      <c r="AS94" s="260"/>
      <c r="AT94" s="260"/>
      <c r="AU94" s="260"/>
      <c r="AV94" s="260"/>
      <c r="AW94" s="260"/>
      <c r="AX94" s="260"/>
      <c r="AY94" s="260"/>
      <c r="AZ94" s="260"/>
      <c r="BA94" s="260"/>
      <c r="BB94" s="260"/>
      <c r="BC94" s="260"/>
      <c r="BD94" s="260"/>
      <c r="BE94" s="260"/>
      <c r="BF94" s="260"/>
      <c r="BG94" s="260"/>
      <c r="BH94" s="260"/>
      <c r="BI94" s="260"/>
      <c r="BJ94" s="260"/>
      <c r="BK94" s="260"/>
      <c r="BL94" s="260"/>
      <c r="BM94" s="260"/>
      <c r="BN94" s="260"/>
      <c r="BO94" s="260"/>
      <c r="BP94" s="260"/>
      <c r="BQ94" s="260"/>
      <c r="BR94" s="260"/>
      <c r="BS94" s="260"/>
      <c r="BT94" s="260"/>
      <c r="BU94" s="260"/>
      <c r="BV94" s="260"/>
      <c r="BW94" s="260"/>
      <c r="BX94" s="260"/>
      <c r="BY94" s="260"/>
      <c r="BZ94" s="260"/>
      <c r="CA94" s="260"/>
      <c r="CB94" s="260"/>
      <c r="CC94" s="260"/>
      <c r="CD94" s="260"/>
      <c r="CE94" s="260"/>
      <c r="CF94" s="260"/>
    </row>
    <row r="95" spans="1:84" ht="15" customHeight="1" thickBot="1" x14ac:dyDescent="0.35">
      <c r="A95" s="967"/>
      <c r="B95" s="967"/>
      <c r="C95" s="968"/>
      <c r="D95" s="242" t="str">
        <f>+IF($B$57='Base Datos'!$V$21,D59,"")</f>
        <v>% AGUA</v>
      </c>
      <c r="E95" s="261"/>
      <c r="F95" s="261"/>
      <c r="G95" s="261"/>
      <c r="H95" s="261"/>
      <c r="I95" s="261"/>
      <c r="J95" s="261"/>
      <c r="K95" s="261"/>
      <c r="L95" s="261"/>
      <c r="M95" s="261"/>
      <c r="N95" s="261"/>
      <c r="O95" s="261"/>
      <c r="P95" s="261"/>
      <c r="Q95" s="261"/>
      <c r="R95" s="261"/>
      <c r="S95" s="261"/>
      <c r="T95" s="261"/>
      <c r="U95" s="261"/>
      <c r="V95" s="261"/>
      <c r="W95" s="261"/>
      <c r="X95" s="261"/>
      <c r="Y95" s="261"/>
      <c r="Z95" s="261"/>
      <c r="AA95" s="261"/>
      <c r="AB95" s="261"/>
      <c r="AC95" s="261"/>
      <c r="AD95" s="261"/>
      <c r="AE95" s="261"/>
      <c r="AF95" s="261"/>
      <c r="AG95" s="261"/>
      <c r="AH95" s="261"/>
      <c r="AI95" s="261"/>
      <c r="AJ95" s="261"/>
      <c r="AK95" s="261"/>
      <c r="AL95" s="261"/>
      <c r="AM95" s="261"/>
      <c r="AN95" s="261"/>
      <c r="AO95" s="261"/>
      <c r="AP95" s="261"/>
      <c r="AQ95" s="261"/>
      <c r="AR95" s="261"/>
      <c r="AS95" s="261"/>
      <c r="AT95" s="261"/>
      <c r="AU95" s="261"/>
      <c r="AV95" s="261"/>
      <c r="AW95" s="261"/>
      <c r="AX95" s="261"/>
      <c r="AY95" s="261"/>
      <c r="AZ95" s="261"/>
      <c r="BA95" s="261"/>
      <c r="BB95" s="261"/>
      <c r="BC95" s="261"/>
      <c r="BD95" s="261"/>
      <c r="BE95" s="261"/>
      <c r="BF95" s="261"/>
      <c r="BG95" s="261"/>
      <c r="BH95" s="261"/>
      <c r="BI95" s="261"/>
      <c r="BJ95" s="261"/>
      <c r="BK95" s="261"/>
      <c r="BL95" s="261"/>
      <c r="BM95" s="261"/>
      <c r="BN95" s="261"/>
      <c r="BO95" s="261"/>
      <c r="BP95" s="261"/>
      <c r="BQ95" s="261"/>
      <c r="BR95" s="261"/>
      <c r="BS95" s="261"/>
      <c r="BT95" s="261"/>
      <c r="BU95" s="261"/>
      <c r="BV95" s="261"/>
      <c r="BW95" s="261"/>
      <c r="BX95" s="261"/>
      <c r="BY95" s="261"/>
      <c r="BZ95" s="261"/>
      <c r="CA95" s="261"/>
      <c r="CB95" s="261"/>
      <c r="CC95" s="261"/>
      <c r="CD95" s="261"/>
      <c r="CE95" s="261"/>
      <c r="CF95" s="261"/>
    </row>
    <row r="96" spans="1:84" ht="15" customHeight="1" thickBot="1" x14ac:dyDescent="0.35">
      <c r="A96" s="967"/>
      <c r="B96" s="967"/>
      <c r="C96" s="968"/>
      <c r="D96" s="242" t="str">
        <f>+IF($B$57='Base Datos'!$V$21,D60,"")</f>
        <v>% HC</v>
      </c>
      <c r="E96" s="247"/>
      <c r="F96" s="247"/>
      <c r="G96" s="247"/>
      <c r="H96" s="247"/>
      <c r="I96" s="247"/>
      <c r="J96" s="247"/>
      <c r="K96" s="247"/>
      <c r="L96" s="247"/>
      <c r="M96" s="247"/>
      <c r="N96" s="247"/>
      <c r="O96" s="247"/>
      <c r="P96" s="247"/>
      <c r="Q96" s="247"/>
      <c r="R96" s="247"/>
      <c r="S96" s="247"/>
      <c r="T96" s="247"/>
      <c r="U96" s="247"/>
      <c r="V96" s="247"/>
      <c r="W96" s="247"/>
      <c r="X96" s="247"/>
      <c r="Y96" s="247"/>
      <c r="Z96" s="247"/>
      <c r="AA96" s="247"/>
      <c r="AB96" s="247"/>
      <c r="AC96" s="247"/>
      <c r="AD96" s="247"/>
      <c r="AE96" s="247"/>
      <c r="AF96" s="247"/>
      <c r="AG96" s="247"/>
      <c r="AH96" s="247"/>
      <c r="AI96" s="247"/>
      <c r="AJ96" s="247"/>
      <c r="AK96" s="247"/>
      <c r="AL96" s="247"/>
      <c r="AM96" s="247"/>
      <c r="AN96" s="247"/>
      <c r="AO96" s="247"/>
      <c r="AP96" s="247"/>
      <c r="AQ96" s="247"/>
      <c r="AR96" s="247"/>
      <c r="AS96" s="247"/>
      <c r="AT96" s="247"/>
      <c r="AU96" s="247"/>
      <c r="AV96" s="247"/>
      <c r="AW96" s="247"/>
      <c r="AX96" s="247"/>
      <c r="AY96" s="247"/>
      <c r="AZ96" s="247"/>
      <c r="BA96" s="247"/>
      <c r="BB96" s="247"/>
      <c r="BC96" s="247"/>
      <c r="BD96" s="247"/>
      <c r="BE96" s="247"/>
      <c r="BF96" s="247"/>
      <c r="BG96" s="247"/>
      <c r="BH96" s="247"/>
      <c r="BI96" s="247"/>
      <c r="BJ96" s="247"/>
      <c r="BK96" s="247"/>
      <c r="BL96" s="247"/>
      <c r="BM96" s="247"/>
      <c r="BN96" s="247"/>
      <c r="BO96" s="247"/>
      <c r="BP96" s="247"/>
      <c r="BQ96" s="247"/>
      <c r="BR96" s="247"/>
      <c r="BS96" s="247"/>
      <c r="BT96" s="247"/>
      <c r="BU96" s="247"/>
      <c r="BV96" s="247"/>
      <c r="BW96" s="247"/>
      <c r="BX96" s="247"/>
      <c r="BY96" s="247"/>
      <c r="BZ96" s="247"/>
      <c r="CA96" s="247"/>
      <c r="CB96" s="247"/>
      <c r="CC96" s="247"/>
      <c r="CD96" s="247"/>
      <c r="CE96" s="247"/>
      <c r="CF96" s="247"/>
    </row>
    <row r="97" spans="1:84" ht="15" customHeight="1" thickBot="1" x14ac:dyDescent="0.35">
      <c r="A97" s="967"/>
      <c r="B97" s="967"/>
      <c r="C97" s="968"/>
      <c r="D97" s="242" t="str">
        <f>+IF($B$57='Base Datos'!$V$21,D61,"")</f>
        <v>% SOLIDOS</v>
      </c>
      <c r="E97" s="197">
        <f>IF(SUM(E95:E96)=0,0,100-E95-E96)</f>
        <v>0</v>
      </c>
      <c r="F97" s="197">
        <f t="shared" ref="F97:BQ97" si="66">IF(SUM(F95:F96)=0,0,100-F95-F96)</f>
        <v>0</v>
      </c>
      <c r="G97" s="197">
        <f t="shared" si="66"/>
        <v>0</v>
      </c>
      <c r="H97" s="197">
        <f t="shared" si="66"/>
        <v>0</v>
      </c>
      <c r="I97" s="197">
        <f t="shared" si="66"/>
        <v>0</v>
      </c>
      <c r="J97" s="197">
        <f t="shared" si="66"/>
        <v>0</v>
      </c>
      <c r="K97" s="197">
        <f t="shared" si="66"/>
        <v>0</v>
      </c>
      <c r="L97" s="197">
        <f t="shared" si="66"/>
        <v>0</v>
      </c>
      <c r="M97" s="197">
        <f t="shared" si="66"/>
        <v>0</v>
      </c>
      <c r="N97" s="197">
        <f t="shared" si="66"/>
        <v>0</v>
      </c>
      <c r="O97" s="197">
        <f t="shared" si="66"/>
        <v>0</v>
      </c>
      <c r="P97" s="197">
        <f t="shared" si="66"/>
        <v>0</v>
      </c>
      <c r="Q97" s="197">
        <f t="shared" si="66"/>
        <v>0</v>
      </c>
      <c r="R97" s="197">
        <f t="shared" si="66"/>
        <v>0</v>
      </c>
      <c r="S97" s="197">
        <f t="shared" si="66"/>
        <v>0</v>
      </c>
      <c r="T97" s="197">
        <f t="shared" si="66"/>
        <v>0</v>
      </c>
      <c r="U97" s="197">
        <f t="shared" si="66"/>
        <v>0</v>
      </c>
      <c r="V97" s="197">
        <f t="shared" si="66"/>
        <v>0</v>
      </c>
      <c r="W97" s="197">
        <f t="shared" si="66"/>
        <v>0</v>
      </c>
      <c r="X97" s="197">
        <f t="shared" si="66"/>
        <v>0</v>
      </c>
      <c r="Y97" s="197">
        <f t="shared" si="66"/>
        <v>0</v>
      </c>
      <c r="Z97" s="197">
        <f t="shared" si="66"/>
        <v>0</v>
      </c>
      <c r="AA97" s="197">
        <f t="shared" si="66"/>
        <v>0</v>
      </c>
      <c r="AB97" s="197">
        <f t="shared" si="66"/>
        <v>0</v>
      </c>
      <c r="AC97" s="197">
        <f t="shared" si="66"/>
        <v>0</v>
      </c>
      <c r="AD97" s="197">
        <f t="shared" si="66"/>
        <v>0</v>
      </c>
      <c r="AE97" s="197">
        <f t="shared" si="66"/>
        <v>0</v>
      </c>
      <c r="AF97" s="197">
        <f t="shared" si="66"/>
        <v>0</v>
      </c>
      <c r="AG97" s="197">
        <f t="shared" si="66"/>
        <v>0</v>
      </c>
      <c r="AH97" s="197">
        <f t="shared" si="66"/>
        <v>0</v>
      </c>
      <c r="AI97" s="197">
        <f t="shared" si="66"/>
        <v>0</v>
      </c>
      <c r="AJ97" s="197">
        <f t="shared" si="66"/>
        <v>0</v>
      </c>
      <c r="AK97" s="197">
        <f t="shared" si="66"/>
        <v>0</v>
      </c>
      <c r="AL97" s="197">
        <f t="shared" si="66"/>
        <v>0</v>
      </c>
      <c r="AM97" s="197">
        <f t="shared" si="66"/>
        <v>0</v>
      </c>
      <c r="AN97" s="197">
        <f t="shared" si="66"/>
        <v>0</v>
      </c>
      <c r="AO97" s="197">
        <f t="shared" si="66"/>
        <v>0</v>
      </c>
      <c r="AP97" s="197">
        <f t="shared" si="66"/>
        <v>0</v>
      </c>
      <c r="AQ97" s="197">
        <f t="shared" si="66"/>
        <v>0</v>
      </c>
      <c r="AR97" s="197">
        <f t="shared" si="66"/>
        <v>0</v>
      </c>
      <c r="AS97" s="197">
        <f t="shared" si="66"/>
        <v>0</v>
      </c>
      <c r="AT97" s="197">
        <f t="shared" si="66"/>
        <v>0</v>
      </c>
      <c r="AU97" s="197">
        <f t="shared" si="66"/>
        <v>0</v>
      </c>
      <c r="AV97" s="197">
        <f t="shared" si="66"/>
        <v>0</v>
      </c>
      <c r="AW97" s="197">
        <f t="shared" si="66"/>
        <v>0</v>
      </c>
      <c r="AX97" s="197">
        <f t="shared" si="66"/>
        <v>0</v>
      </c>
      <c r="AY97" s="197">
        <f t="shared" si="66"/>
        <v>0</v>
      </c>
      <c r="AZ97" s="197">
        <f t="shared" si="66"/>
        <v>0</v>
      </c>
      <c r="BA97" s="197">
        <f t="shared" si="66"/>
        <v>0</v>
      </c>
      <c r="BB97" s="197">
        <f t="shared" si="66"/>
        <v>0</v>
      </c>
      <c r="BC97" s="197">
        <f t="shared" si="66"/>
        <v>0</v>
      </c>
      <c r="BD97" s="197">
        <f t="shared" si="66"/>
        <v>0</v>
      </c>
      <c r="BE97" s="197">
        <f t="shared" si="66"/>
        <v>0</v>
      </c>
      <c r="BF97" s="197">
        <f t="shared" si="66"/>
        <v>0</v>
      </c>
      <c r="BG97" s="197">
        <f t="shared" si="66"/>
        <v>0</v>
      </c>
      <c r="BH97" s="197">
        <f t="shared" si="66"/>
        <v>0</v>
      </c>
      <c r="BI97" s="197">
        <f t="shared" si="66"/>
        <v>0</v>
      </c>
      <c r="BJ97" s="197">
        <f t="shared" si="66"/>
        <v>0</v>
      </c>
      <c r="BK97" s="197">
        <f t="shared" si="66"/>
        <v>0</v>
      </c>
      <c r="BL97" s="197">
        <f t="shared" si="66"/>
        <v>0</v>
      </c>
      <c r="BM97" s="197">
        <f t="shared" si="66"/>
        <v>0</v>
      </c>
      <c r="BN97" s="197">
        <f t="shared" si="66"/>
        <v>0</v>
      </c>
      <c r="BO97" s="197">
        <f t="shared" si="66"/>
        <v>0</v>
      </c>
      <c r="BP97" s="197">
        <f t="shared" si="66"/>
        <v>0</v>
      </c>
      <c r="BQ97" s="197">
        <f t="shared" si="66"/>
        <v>0</v>
      </c>
      <c r="BR97" s="197">
        <f t="shared" ref="BR97:CF97" si="67">IF(SUM(BR95:BR96)=0,0,100-BR95-BR96)</f>
        <v>0</v>
      </c>
      <c r="BS97" s="197">
        <f t="shared" si="67"/>
        <v>0</v>
      </c>
      <c r="BT97" s="197">
        <f t="shared" si="67"/>
        <v>0</v>
      </c>
      <c r="BU97" s="197">
        <f t="shared" si="67"/>
        <v>0</v>
      </c>
      <c r="BV97" s="197">
        <f t="shared" si="67"/>
        <v>0</v>
      </c>
      <c r="BW97" s="197">
        <f t="shared" si="67"/>
        <v>0</v>
      </c>
      <c r="BX97" s="197">
        <f t="shared" si="67"/>
        <v>0</v>
      </c>
      <c r="BY97" s="197">
        <f t="shared" si="67"/>
        <v>0</v>
      </c>
      <c r="BZ97" s="197">
        <f t="shared" si="67"/>
        <v>0</v>
      </c>
      <c r="CA97" s="197">
        <f t="shared" si="67"/>
        <v>0</v>
      </c>
      <c r="CB97" s="197">
        <f t="shared" si="67"/>
        <v>0</v>
      </c>
      <c r="CC97" s="197">
        <f t="shared" si="67"/>
        <v>0</v>
      </c>
      <c r="CD97" s="197">
        <f t="shared" si="67"/>
        <v>0</v>
      </c>
      <c r="CE97" s="197">
        <f t="shared" si="67"/>
        <v>0</v>
      </c>
      <c r="CF97" s="197">
        <f t="shared" si="67"/>
        <v>0</v>
      </c>
    </row>
    <row r="98" spans="1:84" ht="15" customHeight="1" thickBot="1" x14ac:dyDescent="0.35">
      <c r="A98" s="967"/>
      <c r="B98" s="967"/>
      <c r="C98" s="968"/>
      <c r="D98" s="243" t="s">
        <v>122</v>
      </c>
      <c r="E98" s="247"/>
      <c r="F98" s="247"/>
      <c r="G98" s="247"/>
      <c r="H98" s="247"/>
      <c r="I98" s="247"/>
      <c r="J98" s="247"/>
      <c r="K98" s="247"/>
      <c r="L98" s="247"/>
      <c r="M98" s="247"/>
      <c r="N98" s="247"/>
      <c r="O98" s="247"/>
      <c r="P98" s="247"/>
      <c r="Q98" s="247"/>
      <c r="R98" s="247"/>
      <c r="S98" s="247"/>
      <c r="T98" s="247"/>
      <c r="U98" s="247"/>
      <c r="V98" s="247"/>
      <c r="W98" s="247"/>
      <c r="X98" s="247"/>
      <c r="Y98" s="247"/>
      <c r="Z98" s="247"/>
      <c r="AA98" s="247"/>
      <c r="AB98" s="247"/>
      <c r="AC98" s="247"/>
      <c r="AD98" s="247"/>
      <c r="AE98" s="247"/>
      <c r="AF98" s="247"/>
      <c r="AG98" s="247"/>
      <c r="AH98" s="247"/>
      <c r="AI98" s="247"/>
      <c r="AJ98" s="247"/>
      <c r="AK98" s="247"/>
      <c r="AL98" s="247"/>
      <c r="AM98" s="247"/>
      <c r="AN98" s="247"/>
      <c r="AO98" s="247"/>
      <c r="AP98" s="247"/>
      <c r="AQ98" s="247"/>
      <c r="AR98" s="247"/>
      <c r="AS98" s="247"/>
      <c r="AT98" s="247"/>
      <c r="AU98" s="247"/>
      <c r="AV98" s="247"/>
      <c r="AW98" s="247"/>
      <c r="AX98" s="247"/>
      <c r="AY98" s="247"/>
      <c r="AZ98" s="247"/>
      <c r="BA98" s="247"/>
      <c r="BB98" s="247"/>
      <c r="BC98" s="247"/>
      <c r="BD98" s="247"/>
      <c r="BE98" s="247"/>
      <c r="BF98" s="247"/>
      <c r="BG98" s="247"/>
      <c r="BH98" s="247"/>
      <c r="BI98" s="247"/>
      <c r="BJ98" s="247"/>
      <c r="BK98" s="247"/>
      <c r="BL98" s="247"/>
      <c r="BM98" s="247"/>
      <c r="BN98" s="247"/>
      <c r="BO98" s="247"/>
      <c r="BP98" s="247"/>
      <c r="BQ98" s="247"/>
      <c r="BR98" s="247"/>
      <c r="BS98" s="247"/>
      <c r="BT98" s="247"/>
      <c r="BU98" s="247"/>
      <c r="BV98" s="247"/>
      <c r="BW98" s="247"/>
      <c r="BX98" s="247"/>
      <c r="BY98" s="247"/>
      <c r="BZ98" s="247"/>
      <c r="CA98" s="247"/>
      <c r="CB98" s="247"/>
      <c r="CC98" s="247"/>
      <c r="CD98" s="247"/>
      <c r="CE98" s="247"/>
      <c r="CF98" s="247"/>
    </row>
    <row r="99" spans="1:84" ht="15" customHeight="1" thickBot="1" x14ac:dyDescent="0.35">
      <c r="A99" s="967"/>
      <c r="B99" s="967"/>
      <c r="C99" s="969"/>
      <c r="D99" s="244" t="s">
        <v>174</v>
      </c>
      <c r="E99" s="245">
        <f>+IF(E97="","",PROGRAMA!$I$13*E98*(((E98/PROGRAMA!$I$9)*(PROGRAMA!$I$12-PROGRAMA!$I$11)/2)+PROGRAMA!$I$11))</f>
        <v>0</v>
      </c>
      <c r="F99" s="245">
        <f>+IF(F97="","",PROGRAMA!$I$13*F98*(((F98/PROGRAMA!$I$9)*(PROGRAMA!$I$12-PROGRAMA!$I$11)/2)+PROGRAMA!$I$11))</f>
        <v>0</v>
      </c>
      <c r="G99" s="245">
        <f>+IF(G97="","",PROGRAMA!$I$13*G98*(((G98/PROGRAMA!$I$9)*(PROGRAMA!$I$12-PROGRAMA!$I$11)/2)+PROGRAMA!$I$11))</f>
        <v>0</v>
      </c>
      <c r="H99" s="245">
        <f>+IF(H97="","",PROGRAMA!$I$13*H98*(((H98/PROGRAMA!$I$9)*(PROGRAMA!$I$12-PROGRAMA!$I$11)/2)+PROGRAMA!$I$11))</f>
        <v>0</v>
      </c>
      <c r="I99" s="245">
        <f>+IF(I97="","",PROGRAMA!$I$13*I98*(((I98/PROGRAMA!$I$9)*(PROGRAMA!$I$12-PROGRAMA!$I$11)/2)+PROGRAMA!$I$11))</f>
        <v>0</v>
      </c>
      <c r="J99" s="245">
        <f>+IF(J97="","",PROGRAMA!$I$13*J98*(((J98/PROGRAMA!$I$9)*(PROGRAMA!$I$12-PROGRAMA!$I$11)/2)+PROGRAMA!$I$11))</f>
        <v>0</v>
      </c>
      <c r="K99" s="245">
        <f>+IF(K97="","",PROGRAMA!$I$13*K98*(((K98/PROGRAMA!$I$9)*(PROGRAMA!$I$12-PROGRAMA!$I$11)/2)+PROGRAMA!$I$11))</f>
        <v>0</v>
      </c>
      <c r="L99" s="245">
        <f>+IF(L97="","",PROGRAMA!$I$13*L98*(((L98/PROGRAMA!$I$9)*(PROGRAMA!$I$12-PROGRAMA!$I$11)/2)+PROGRAMA!$I$11))</f>
        <v>0</v>
      </c>
      <c r="M99" s="245">
        <f>+IF(M97="","",PROGRAMA!$I$13*M98*(((M98/PROGRAMA!$I$9)*(PROGRAMA!$I$12-PROGRAMA!$I$11)/2)+PROGRAMA!$I$11))</f>
        <v>0</v>
      </c>
      <c r="N99" s="245">
        <f>+IF(N97="","",PROGRAMA!$I$13*N98*(((N98/PROGRAMA!$I$9)*(PROGRAMA!$I$12-PROGRAMA!$I$11)/2)+PROGRAMA!$I$11))</f>
        <v>0</v>
      </c>
      <c r="O99" s="245">
        <f>+IF(O97="","",PROGRAMA!$I$13*O98*(((O98/PROGRAMA!$I$9)*(PROGRAMA!$I$12-PROGRAMA!$I$11)/2)+PROGRAMA!$I$11))</f>
        <v>0</v>
      </c>
      <c r="P99" s="245">
        <f>+IF(P97="","",PROGRAMA!$I$13*P98*(((P98/PROGRAMA!$I$9)*(PROGRAMA!$I$12-PROGRAMA!$I$11)/2)+PROGRAMA!$I$11))</f>
        <v>0</v>
      </c>
      <c r="Q99" s="245">
        <f>+IF(Q97="","",PROGRAMA!$I$13*Q98*(((Q98/PROGRAMA!$I$9)*(PROGRAMA!$I$12-PROGRAMA!$I$11)/2)+PROGRAMA!$I$11))</f>
        <v>0</v>
      </c>
      <c r="R99" s="245">
        <f>+IF(R97="","",PROGRAMA!$I$13*R98*(((R98/PROGRAMA!$I$9)*(PROGRAMA!$I$12-PROGRAMA!$I$11)/2)+PROGRAMA!$I$11))</f>
        <v>0</v>
      </c>
      <c r="S99" s="245">
        <f>+IF(S97="","",PROGRAMA!$I$13*S98*(((S98/PROGRAMA!$I$9)*(PROGRAMA!$I$12-PROGRAMA!$I$11)/2)+PROGRAMA!$I$11))</f>
        <v>0</v>
      </c>
      <c r="T99" s="245">
        <f>+IF(T97="","",PROGRAMA!$I$13*T98*(((T98/PROGRAMA!$I$9)*(PROGRAMA!$I$12-PROGRAMA!$I$11)/2)+PROGRAMA!$I$11))</f>
        <v>0</v>
      </c>
      <c r="U99" s="245">
        <f>+IF(U97="","",PROGRAMA!$I$13*U98*(((U98/PROGRAMA!$I$9)*(PROGRAMA!$I$12-PROGRAMA!$I$11)/2)+PROGRAMA!$I$11))</f>
        <v>0</v>
      </c>
      <c r="V99" s="245">
        <f>+IF(V97="","",PROGRAMA!$I$13*V98*(((V98/PROGRAMA!$I$9)*(PROGRAMA!$I$12-PROGRAMA!$I$11)/2)+PROGRAMA!$I$11))</f>
        <v>0</v>
      </c>
      <c r="W99" s="245">
        <f>+IF(W97="","",PROGRAMA!$I$13*W98*(((W98/PROGRAMA!$I$9)*(PROGRAMA!$I$12-PROGRAMA!$I$11)/2)+PROGRAMA!$I$11))</f>
        <v>0</v>
      </c>
      <c r="X99" s="245">
        <f>+IF(X97="","",PROGRAMA!$I$13*X98*(((X98/PROGRAMA!$I$9)*(PROGRAMA!$I$12-PROGRAMA!$I$11)/2)+PROGRAMA!$I$11))</f>
        <v>0</v>
      </c>
      <c r="Y99" s="245">
        <f>+IF(Y97="","",PROGRAMA!$I$13*Y98*(((Y98/PROGRAMA!$I$9)*(PROGRAMA!$I$12-PROGRAMA!$I$11)/2)+PROGRAMA!$I$11))</f>
        <v>0</v>
      </c>
      <c r="Z99" s="245">
        <f>+IF(Z97="","",PROGRAMA!$I$13*Z98*(((Z98/PROGRAMA!$I$9)*(PROGRAMA!$I$12-PROGRAMA!$I$11)/2)+PROGRAMA!$I$11))</f>
        <v>0</v>
      </c>
      <c r="AA99" s="245">
        <f>+IF(AA97="","",PROGRAMA!$I$13*AA98*(((AA98/PROGRAMA!$I$9)*(PROGRAMA!$I$12-PROGRAMA!$I$11)/2)+PROGRAMA!$I$11))</f>
        <v>0</v>
      </c>
      <c r="AB99" s="245">
        <f>+IF(AB97="","",PROGRAMA!$I$13*AB98*(((AB98/PROGRAMA!$I$9)*(PROGRAMA!$I$12-PROGRAMA!$I$11)/2)+PROGRAMA!$I$11))</f>
        <v>0</v>
      </c>
      <c r="AC99" s="245">
        <f>+IF(AC97="","",PROGRAMA!$I$13*AC98*(((AC98/PROGRAMA!$I$9)*(PROGRAMA!$I$12-PROGRAMA!$I$11)/2)+PROGRAMA!$I$11))</f>
        <v>0</v>
      </c>
      <c r="AD99" s="245">
        <f>+IF(AD97="","",PROGRAMA!$I$13*AD98*(((AD98/PROGRAMA!$I$9)*(PROGRAMA!$I$12-PROGRAMA!$I$11)/2)+PROGRAMA!$I$11))</f>
        <v>0</v>
      </c>
      <c r="AE99" s="245">
        <f>+IF(AE97="","",PROGRAMA!$I$13*AE98*(((AE98/PROGRAMA!$I$9)*(PROGRAMA!$I$12-PROGRAMA!$I$11)/2)+PROGRAMA!$I$11))</f>
        <v>0</v>
      </c>
      <c r="AF99" s="245">
        <f>+IF(AF97="","",PROGRAMA!$I$13*AF98*(((AF98/PROGRAMA!$I$9)*(PROGRAMA!$I$12-PROGRAMA!$I$11)/2)+PROGRAMA!$I$11))</f>
        <v>0</v>
      </c>
      <c r="AG99" s="245">
        <f>+IF(AG97="","",PROGRAMA!$I$13*AG98*(((AG98/PROGRAMA!$I$9)*(PROGRAMA!$I$12-PROGRAMA!$I$11)/2)+PROGRAMA!$I$11))</f>
        <v>0</v>
      </c>
      <c r="AH99" s="245">
        <f>+IF(AH97="","",PROGRAMA!$I$13*AH98*(((AH98/PROGRAMA!$I$9)*(PROGRAMA!$I$12-PROGRAMA!$I$11)/2)+PROGRAMA!$I$11))</f>
        <v>0</v>
      </c>
      <c r="AI99" s="245">
        <f>+IF(AI97="","",PROGRAMA!$I$13*AI98*(((AI98/PROGRAMA!$I$9)*(PROGRAMA!$I$12-PROGRAMA!$I$11)/2)+PROGRAMA!$I$11))</f>
        <v>0</v>
      </c>
      <c r="AJ99" s="245">
        <f>+IF(AJ97="","",PROGRAMA!$I$13*AJ98*(((AJ98/PROGRAMA!$I$9)*(PROGRAMA!$I$12-PROGRAMA!$I$11)/2)+PROGRAMA!$I$11))</f>
        <v>0</v>
      </c>
      <c r="AK99" s="245">
        <f>+IF(AK97="","",PROGRAMA!$I$13*AK98*(((AK98/PROGRAMA!$I$9)*(PROGRAMA!$I$12-PROGRAMA!$I$11)/2)+PROGRAMA!$I$11))</f>
        <v>0</v>
      </c>
      <c r="AL99" s="245">
        <f>+IF(AL97="","",PROGRAMA!$I$13*AL98*(((AL98/PROGRAMA!$I$9)*(PROGRAMA!$I$12-PROGRAMA!$I$11)/2)+PROGRAMA!$I$11))</f>
        <v>0</v>
      </c>
      <c r="AM99" s="245">
        <f>+IF(AM97="","",PROGRAMA!$I$13*AM98*(((AM98/PROGRAMA!$I$9)*(PROGRAMA!$I$12-PROGRAMA!$I$11)/2)+PROGRAMA!$I$11))</f>
        <v>0</v>
      </c>
      <c r="AN99" s="245">
        <f>+IF(AN97="","",PROGRAMA!$I$13*AN98*(((AN98/PROGRAMA!$I$9)*(PROGRAMA!$I$12-PROGRAMA!$I$11)/2)+PROGRAMA!$I$11))</f>
        <v>0</v>
      </c>
      <c r="AO99" s="245">
        <f>+IF(AO97="","",PROGRAMA!$I$13*AO98*(((AO98/PROGRAMA!$I$9)*(PROGRAMA!$I$12-PROGRAMA!$I$11)/2)+PROGRAMA!$I$11))</f>
        <v>0</v>
      </c>
      <c r="AP99" s="245">
        <f>+IF(AP97="","",PROGRAMA!$I$13*AP98*(((AP98/PROGRAMA!$I$9)*(PROGRAMA!$I$12-PROGRAMA!$I$11)/2)+PROGRAMA!$I$11))</f>
        <v>0</v>
      </c>
      <c r="AQ99" s="245">
        <f>+IF(AQ97="","",PROGRAMA!$I$13*AQ98*(((AQ98/PROGRAMA!$I$9)*(PROGRAMA!$I$12-PROGRAMA!$I$11)/2)+PROGRAMA!$I$11))</f>
        <v>0</v>
      </c>
      <c r="AR99" s="245">
        <f>+IF(AR97="","",PROGRAMA!$I$13*AR98*(((AR98/PROGRAMA!$I$9)*(PROGRAMA!$I$12-PROGRAMA!$I$11)/2)+PROGRAMA!$I$11))</f>
        <v>0</v>
      </c>
      <c r="AS99" s="245">
        <f>+IF(AS97="","",PROGRAMA!$I$13*AS98*(((AS98/PROGRAMA!$I$9)*(PROGRAMA!$I$12-PROGRAMA!$I$11)/2)+PROGRAMA!$I$11))</f>
        <v>0</v>
      </c>
      <c r="AT99" s="245">
        <f>+IF(AT97="","",PROGRAMA!$I$13*AT98*(((AT98/PROGRAMA!$I$9)*(PROGRAMA!$I$12-PROGRAMA!$I$11)/2)+PROGRAMA!$I$11))</f>
        <v>0</v>
      </c>
      <c r="AU99" s="245">
        <f>+IF(AU97="","",PROGRAMA!$I$13*AU98*(((AU98/PROGRAMA!$I$9)*(PROGRAMA!$I$12-PROGRAMA!$I$11)/2)+PROGRAMA!$I$11))</f>
        <v>0</v>
      </c>
      <c r="AV99" s="245">
        <f>+IF(AV97="","",PROGRAMA!$I$13*AV98*(((AV98/PROGRAMA!$I$9)*(PROGRAMA!$I$12-PROGRAMA!$I$11)/2)+PROGRAMA!$I$11))</f>
        <v>0</v>
      </c>
      <c r="AW99" s="245">
        <f>+IF(AW97="","",PROGRAMA!$I$13*AW98*(((AW98/PROGRAMA!$I$9)*(PROGRAMA!$I$12-PROGRAMA!$I$11)/2)+PROGRAMA!$I$11))</f>
        <v>0</v>
      </c>
      <c r="AX99" s="245">
        <f>+IF(AX97="","",PROGRAMA!$I$13*AX98*(((AX98/PROGRAMA!$I$9)*(PROGRAMA!$I$12-PROGRAMA!$I$11)/2)+PROGRAMA!$I$11))</f>
        <v>0</v>
      </c>
      <c r="AY99" s="245">
        <f>+IF(AY97="","",PROGRAMA!$I$13*AY98*(((AY98/PROGRAMA!$I$9)*(PROGRAMA!$I$12-PROGRAMA!$I$11)/2)+PROGRAMA!$I$11))</f>
        <v>0</v>
      </c>
      <c r="AZ99" s="245">
        <f>+IF(AZ97="","",PROGRAMA!$I$13*AZ98*(((AZ98/PROGRAMA!$I$9)*(PROGRAMA!$I$12-PROGRAMA!$I$11)/2)+PROGRAMA!$I$11))</f>
        <v>0</v>
      </c>
      <c r="BA99" s="245">
        <f>+IF(BA97="","",PROGRAMA!$I$13*BA98*(((BA98/PROGRAMA!$I$9)*(PROGRAMA!$I$12-PROGRAMA!$I$11)/2)+PROGRAMA!$I$11))</f>
        <v>0</v>
      </c>
      <c r="BB99" s="245">
        <f>+IF(BB97="","",PROGRAMA!$I$13*BB98*(((BB98/PROGRAMA!$I$9)*(PROGRAMA!$I$12-PROGRAMA!$I$11)/2)+PROGRAMA!$I$11))</f>
        <v>0</v>
      </c>
      <c r="BC99" s="245">
        <f>+IF(BC97="","",PROGRAMA!$I$13*BC98*(((BC98/PROGRAMA!$I$9)*(PROGRAMA!$I$12-PROGRAMA!$I$11)/2)+PROGRAMA!$I$11))</f>
        <v>0</v>
      </c>
      <c r="BD99" s="245">
        <f>+IF(BD97="","",PROGRAMA!$I$13*BD98*(((BD98/PROGRAMA!$I$9)*(PROGRAMA!$I$12-PROGRAMA!$I$11)/2)+PROGRAMA!$I$11))</f>
        <v>0</v>
      </c>
      <c r="BE99" s="245">
        <f>+IF(BE97="","",PROGRAMA!$I$13*BE98*(((BE98/PROGRAMA!$I$9)*(PROGRAMA!$I$12-PROGRAMA!$I$11)/2)+PROGRAMA!$I$11))</f>
        <v>0</v>
      </c>
      <c r="BF99" s="245">
        <f>+IF(BF97="","",PROGRAMA!$I$13*BF98*(((BF98/PROGRAMA!$I$9)*(PROGRAMA!$I$12-PROGRAMA!$I$11)/2)+PROGRAMA!$I$11))</f>
        <v>0</v>
      </c>
      <c r="BG99" s="245">
        <f>+IF(BG97="","",PROGRAMA!$I$13*BG98*(((BG98/PROGRAMA!$I$9)*(PROGRAMA!$I$12-PROGRAMA!$I$11)/2)+PROGRAMA!$I$11))</f>
        <v>0</v>
      </c>
      <c r="BH99" s="245">
        <f>+IF(BH97="","",PROGRAMA!$I$13*BH98*(((BH98/PROGRAMA!$I$9)*(PROGRAMA!$I$12-PROGRAMA!$I$11)/2)+PROGRAMA!$I$11))</f>
        <v>0</v>
      </c>
      <c r="BI99" s="245">
        <f>+IF(BI97="","",PROGRAMA!$I$13*BI98*(((BI98/PROGRAMA!$I$9)*(PROGRAMA!$I$12-PROGRAMA!$I$11)/2)+PROGRAMA!$I$11))</f>
        <v>0</v>
      </c>
      <c r="BJ99" s="245">
        <f>+IF(BJ97="","",PROGRAMA!$I$13*BJ98*(((BJ98/PROGRAMA!$I$9)*(PROGRAMA!$I$12-PROGRAMA!$I$11)/2)+PROGRAMA!$I$11))</f>
        <v>0</v>
      </c>
      <c r="BK99" s="245">
        <f>+IF(BK97="","",PROGRAMA!$I$13*BK98*(((BK98/PROGRAMA!$I$9)*(PROGRAMA!$I$12-PROGRAMA!$I$11)/2)+PROGRAMA!$I$11))</f>
        <v>0</v>
      </c>
      <c r="BL99" s="245">
        <f>+IF(BL97="","",PROGRAMA!$I$13*BL98*(((BL98/PROGRAMA!$I$9)*(PROGRAMA!$I$12-PROGRAMA!$I$11)/2)+PROGRAMA!$I$11))</f>
        <v>0</v>
      </c>
      <c r="BM99" s="245">
        <f>+IF(BM97="","",PROGRAMA!$I$13*BM98*(((BM98/PROGRAMA!$I$9)*(PROGRAMA!$I$12-PROGRAMA!$I$11)/2)+PROGRAMA!$I$11))</f>
        <v>0</v>
      </c>
      <c r="BN99" s="245">
        <f>+IF(BN97="","",PROGRAMA!$I$13*BN98*(((BN98/PROGRAMA!$I$9)*(PROGRAMA!$I$12-PROGRAMA!$I$11)/2)+PROGRAMA!$I$11))</f>
        <v>0</v>
      </c>
      <c r="BO99" s="245">
        <f>+IF(BO97="","",PROGRAMA!$I$13*BO98*(((BO98/PROGRAMA!$I$9)*(PROGRAMA!$I$12-PROGRAMA!$I$11)/2)+PROGRAMA!$I$11))</f>
        <v>0</v>
      </c>
      <c r="BP99" s="245">
        <f>+IF(BP97="","",PROGRAMA!$I$13*BP98*(((BP98/PROGRAMA!$I$9)*(PROGRAMA!$I$12-PROGRAMA!$I$11)/2)+PROGRAMA!$I$11))</f>
        <v>0</v>
      </c>
      <c r="BQ99" s="245">
        <f>+IF(BQ97="","",PROGRAMA!$I$13*BQ98*(((BQ98/PROGRAMA!$I$9)*(PROGRAMA!$I$12-PROGRAMA!$I$11)/2)+PROGRAMA!$I$11))</f>
        <v>0</v>
      </c>
      <c r="BR99" s="245">
        <f>+IF(BR97="","",PROGRAMA!$I$13*BR98*(((BR98/PROGRAMA!$I$9)*(PROGRAMA!$I$12-PROGRAMA!$I$11)/2)+PROGRAMA!$I$11))</f>
        <v>0</v>
      </c>
      <c r="BS99" s="245">
        <f>+IF(BS97="","",PROGRAMA!$I$13*BS98*(((BS98/PROGRAMA!$I$9)*(PROGRAMA!$I$12-PROGRAMA!$I$11)/2)+PROGRAMA!$I$11))</f>
        <v>0</v>
      </c>
      <c r="BT99" s="245">
        <f>+IF(BT97="","",PROGRAMA!$I$13*BT98*(((BT98/PROGRAMA!$I$9)*(PROGRAMA!$I$12-PROGRAMA!$I$11)/2)+PROGRAMA!$I$11))</f>
        <v>0</v>
      </c>
      <c r="BU99" s="245">
        <f>+IF(BU97="","",PROGRAMA!$I$13*BU98*(((BU98/PROGRAMA!$I$9)*(PROGRAMA!$I$12-PROGRAMA!$I$11)/2)+PROGRAMA!$I$11))</f>
        <v>0</v>
      </c>
      <c r="BV99" s="245">
        <f>+IF(BV97="","",PROGRAMA!$I$13*BV98*(((BV98/PROGRAMA!$I$9)*(PROGRAMA!$I$12-PROGRAMA!$I$11)/2)+PROGRAMA!$I$11))</f>
        <v>0</v>
      </c>
      <c r="BW99" s="245">
        <f>+IF(BW97="","",PROGRAMA!$I$13*BW98*(((BW98/PROGRAMA!$I$9)*(PROGRAMA!$I$12-PROGRAMA!$I$11)/2)+PROGRAMA!$I$11))</f>
        <v>0</v>
      </c>
      <c r="BX99" s="245">
        <f>+IF(BX97="","",PROGRAMA!$I$13*BX98*(((BX98/PROGRAMA!$I$9)*(PROGRAMA!$I$12-PROGRAMA!$I$11)/2)+PROGRAMA!$I$11))</f>
        <v>0</v>
      </c>
      <c r="BY99" s="245">
        <f>+IF(BY97="","",PROGRAMA!$I$13*BY98*(((BY98/PROGRAMA!$I$9)*(PROGRAMA!$I$12-PROGRAMA!$I$11)/2)+PROGRAMA!$I$11))</f>
        <v>0</v>
      </c>
      <c r="BZ99" s="245">
        <f>+IF(BZ97="","",PROGRAMA!$I$13*BZ98*(((BZ98/PROGRAMA!$I$9)*(PROGRAMA!$I$12-PROGRAMA!$I$11)/2)+PROGRAMA!$I$11))</f>
        <v>0</v>
      </c>
      <c r="CA99" s="245">
        <f>+IF(CA97="","",PROGRAMA!$I$13*CA98*(((CA98/PROGRAMA!$I$9)*(PROGRAMA!$I$12-PROGRAMA!$I$11)/2)+PROGRAMA!$I$11))</f>
        <v>0</v>
      </c>
      <c r="CB99" s="245">
        <f>+IF(CB97="","",PROGRAMA!$I$13*CB98*(((CB98/PROGRAMA!$I$9)*(PROGRAMA!$I$12-PROGRAMA!$I$11)/2)+PROGRAMA!$I$11))</f>
        <v>0</v>
      </c>
      <c r="CC99" s="245">
        <f>+IF(CC97="","",PROGRAMA!$I$13*CC98*(((CC98/PROGRAMA!$I$9)*(PROGRAMA!$I$12-PROGRAMA!$I$11)/2)+PROGRAMA!$I$11))</f>
        <v>0</v>
      </c>
      <c r="CD99" s="245">
        <f>+IF(CD97="","",PROGRAMA!$I$13*CD98*(((CD98/PROGRAMA!$I$9)*(PROGRAMA!$I$12-PROGRAMA!$I$11)/2)+PROGRAMA!$I$11))</f>
        <v>0</v>
      </c>
      <c r="CE99" s="245">
        <f>+IF(CE97="","",PROGRAMA!$I$13*CE98*(((CE98/PROGRAMA!$I$9)*(PROGRAMA!$I$12-PROGRAMA!$I$11)/2)+PROGRAMA!$I$11))</f>
        <v>0</v>
      </c>
      <c r="CF99" s="245">
        <f>+IF(CF97="","",PROGRAMA!$I$13*CF98*(((CF98/PROGRAMA!$I$9)*(PROGRAMA!$I$12-PROGRAMA!$I$11)/2)+PROGRAMA!$I$11))</f>
        <v>0</v>
      </c>
    </row>
    <row r="100" spans="1:84" ht="15" customHeight="1" thickTop="1" thickBot="1" x14ac:dyDescent="0.35">
      <c r="A100" s="967"/>
      <c r="B100" s="967" t="s">
        <v>259</v>
      </c>
      <c r="C100" s="970" t="str">
        <f>+IF($B$57='Base Datos'!$V$21,B100,"")</f>
        <v>Contenedor 8</v>
      </c>
      <c r="D100" s="241" t="str">
        <f>+IF($B$57='Base Datos'!$V$21,D58,"")</f>
        <v>Densidad Descarga Solida, gr/l</v>
      </c>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260"/>
      <c r="AU100" s="260"/>
      <c r="AV100" s="260"/>
      <c r="AW100" s="260"/>
      <c r="AX100" s="260"/>
      <c r="AY100" s="260"/>
      <c r="AZ100" s="260"/>
      <c r="BA100" s="260"/>
      <c r="BB100" s="260"/>
      <c r="BC100" s="260"/>
      <c r="BD100" s="260"/>
      <c r="BE100" s="260"/>
      <c r="BF100" s="260"/>
      <c r="BG100" s="260"/>
      <c r="BH100" s="260"/>
      <c r="BI100" s="260"/>
      <c r="BJ100" s="260"/>
      <c r="BK100" s="260"/>
      <c r="BL100" s="260"/>
      <c r="BM100" s="260"/>
      <c r="BN100" s="260"/>
      <c r="BO100" s="260"/>
      <c r="BP100" s="260"/>
      <c r="BQ100" s="260"/>
      <c r="BR100" s="260"/>
      <c r="BS100" s="260"/>
      <c r="BT100" s="260"/>
      <c r="BU100" s="260"/>
      <c r="BV100" s="260"/>
      <c r="BW100" s="260"/>
      <c r="BX100" s="260"/>
      <c r="BY100" s="260"/>
      <c r="BZ100" s="260"/>
      <c r="CA100" s="260"/>
      <c r="CB100" s="260"/>
      <c r="CC100" s="260"/>
      <c r="CD100" s="260"/>
      <c r="CE100" s="260"/>
      <c r="CF100" s="260"/>
    </row>
    <row r="101" spans="1:84" ht="15" customHeight="1" thickBot="1" x14ac:dyDescent="0.35">
      <c r="A101" s="967"/>
      <c r="B101" s="967"/>
      <c r="C101" s="968"/>
      <c r="D101" s="242" t="str">
        <f>+IF($B$57='Base Datos'!$V$21,D59,"")</f>
        <v>% AGUA</v>
      </c>
      <c r="E101" s="261"/>
      <c r="F101" s="261"/>
      <c r="G101" s="261"/>
      <c r="H101" s="261"/>
      <c r="I101" s="261"/>
      <c r="J101" s="261"/>
      <c r="K101" s="261"/>
      <c r="L101" s="261"/>
      <c r="M101" s="261"/>
      <c r="N101" s="261"/>
      <c r="O101" s="261"/>
      <c r="P101" s="261"/>
      <c r="Q101" s="261"/>
      <c r="R101" s="261"/>
      <c r="S101" s="261"/>
      <c r="T101" s="261"/>
      <c r="U101" s="261"/>
      <c r="V101" s="261"/>
      <c r="W101" s="261"/>
      <c r="X101" s="261"/>
      <c r="Y101" s="261"/>
      <c r="Z101" s="261"/>
      <c r="AA101" s="261"/>
      <c r="AB101" s="261"/>
      <c r="AC101" s="261"/>
      <c r="AD101" s="261"/>
      <c r="AE101" s="261"/>
      <c r="AF101" s="261"/>
      <c r="AG101" s="261"/>
      <c r="AH101" s="261"/>
      <c r="AI101" s="261"/>
      <c r="AJ101" s="261"/>
      <c r="AK101" s="261"/>
      <c r="AL101" s="261"/>
      <c r="AM101" s="261"/>
      <c r="AN101" s="261"/>
      <c r="AO101" s="261"/>
      <c r="AP101" s="261"/>
      <c r="AQ101" s="261"/>
      <c r="AR101" s="261"/>
      <c r="AS101" s="261"/>
      <c r="AT101" s="261"/>
      <c r="AU101" s="261"/>
      <c r="AV101" s="261"/>
      <c r="AW101" s="261"/>
      <c r="AX101" s="261"/>
      <c r="AY101" s="261"/>
      <c r="AZ101" s="261"/>
      <c r="BA101" s="261"/>
      <c r="BB101" s="261"/>
      <c r="BC101" s="261"/>
      <c r="BD101" s="261"/>
      <c r="BE101" s="261"/>
      <c r="BF101" s="261"/>
      <c r="BG101" s="261"/>
      <c r="BH101" s="261"/>
      <c r="BI101" s="261"/>
      <c r="BJ101" s="261"/>
      <c r="BK101" s="261"/>
      <c r="BL101" s="261"/>
      <c r="BM101" s="261"/>
      <c r="BN101" s="261"/>
      <c r="BO101" s="261"/>
      <c r="BP101" s="261"/>
      <c r="BQ101" s="261"/>
      <c r="BR101" s="261"/>
      <c r="BS101" s="261"/>
      <c r="BT101" s="261"/>
      <c r="BU101" s="261"/>
      <c r="BV101" s="261"/>
      <c r="BW101" s="261"/>
      <c r="BX101" s="261"/>
      <c r="BY101" s="261"/>
      <c r="BZ101" s="261"/>
      <c r="CA101" s="261"/>
      <c r="CB101" s="261"/>
      <c r="CC101" s="261"/>
      <c r="CD101" s="261"/>
      <c r="CE101" s="261"/>
      <c r="CF101" s="261"/>
    </row>
    <row r="102" spans="1:84" ht="15" customHeight="1" thickBot="1" x14ac:dyDescent="0.35">
      <c r="A102" s="967"/>
      <c r="B102" s="967"/>
      <c r="C102" s="968"/>
      <c r="D102" s="242" t="str">
        <f>+IF($B$57='Base Datos'!$V$21,D60,"")</f>
        <v>% HC</v>
      </c>
      <c r="E102" s="247"/>
      <c r="F102" s="247"/>
      <c r="G102" s="247"/>
      <c r="H102" s="247"/>
      <c r="I102" s="247"/>
      <c r="J102" s="247"/>
      <c r="K102" s="247"/>
      <c r="L102" s="247"/>
      <c r="M102" s="247"/>
      <c r="N102" s="247"/>
      <c r="O102" s="247"/>
      <c r="P102" s="247"/>
      <c r="Q102" s="247"/>
      <c r="R102" s="247"/>
      <c r="S102" s="247"/>
      <c r="T102" s="247"/>
      <c r="U102" s="247"/>
      <c r="V102" s="247"/>
      <c r="W102" s="247"/>
      <c r="X102" s="247"/>
      <c r="Y102" s="247"/>
      <c r="Z102" s="247"/>
      <c r="AA102" s="247"/>
      <c r="AB102" s="247"/>
      <c r="AC102" s="247"/>
      <c r="AD102" s="247"/>
      <c r="AE102" s="247"/>
      <c r="AF102" s="247"/>
      <c r="AG102" s="247"/>
      <c r="AH102" s="247"/>
      <c r="AI102" s="247"/>
      <c r="AJ102" s="247"/>
      <c r="AK102" s="247"/>
      <c r="AL102" s="247"/>
      <c r="AM102" s="247"/>
      <c r="AN102" s="247"/>
      <c r="AO102" s="247"/>
      <c r="AP102" s="247"/>
      <c r="AQ102" s="247"/>
      <c r="AR102" s="247"/>
      <c r="AS102" s="247"/>
      <c r="AT102" s="247"/>
      <c r="AU102" s="247"/>
      <c r="AV102" s="247"/>
      <c r="AW102" s="247"/>
      <c r="AX102" s="247"/>
      <c r="AY102" s="247"/>
      <c r="AZ102" s="247"/>
      <c r="BA102" s="247"/>
      <c r="BB102" s="247"/>
      <c r="BC102" s="247"/>
      <c r="BD102" s="247"/>
      <c r="BE102" s="247"/>
      <c r="BF102" s="247"/>
      <c r="BG102" s="247"/>
      <c r="BH102" s="247"/>
      <c r="BI102" s="247"/>
      <c r="BJ102" s="247"/>
      <c r="BK102" s="247"/>
      <c r="BL102" s="247"/>
      <c r="BM102" s="247"/>
      <c r="BN102" s="247"/>
      <c r="BO102" s="247"/>
      <c r="BP102" s="247"/>
      <c r="BQ102" s="247"/>
      <c r="BR102" s="247"/>
      <c r="BS102" s="247"/>
      <c r="BT102" s="247"/>
      <c r="BU102" s="247"/>
      <c r="BV102" s="247"/>
      <c r="BW102" s="247"/>
      <c r="BX102" s="247"/>
      <c r="BY102" s="247"/>
      <c r="BZ102" s="247"/>
      <c r="CA102" s="247"/>
      <c r="CB102" s="247"/>
      <c r="CC102" s="247"/>
      <c r="CD102" s="247"/>
      <c r="CE102" s="247"/>
      <c r="CF102" s="247"/>
    </row>
    <row r="103" spans="1:84" ht="15" customHeight="1" thickBot="1" x14ac:dyDescent="0.35">
      <c r="A103" s="967"/>
      <c r="B103" s="967"/>
      <c r="C103" s="968"/>
      <c r="D103" s="242" t="str">
        <f>+IF($B$57='Base Datos'!$V$21,D61,"")</f>
        <v>% SOLIDOS</v>
      </c>
      <c r="E103" s="197">
        <f>IF(SUM(E101:E102)=0,0,100-E101-E102)</f>
        <v>0</v>
      </c>
      <c r="F103" s="197">
        <f t="shared" ref="F103:BQ103" si="68">IF(SUM(F101:F102)=0,0,100-F101-F102)</f>
        <v>0</v>
      </c>
      <c r="G103" s="197">
        <f t="shared" si="68"/>
        <v>0</v>
      </c>
      <c r="H103" s="197">
        <f t="shared" si="68"/>
        <v>0</v>
      </c>
      <c r="I103" s="197">
        <f t="shared" si="68"/>
        <v>0</v>
      </c>
      <c r="J103" s="197">
        <f t="shared" si="68"/>
        <v>0</v>
      </c>
      <c r="K103" s="197">
        <f t="shared" si="68"/>
        <v>0</v>
      </c>
      <c r="L103" s="197">
        <f t="shared" si="68"/>
        <v>0</v>
      </c>
      <c r="M103" s="197">
        <f t="shared" si="68"/>
        <v>0</v>
      </c>
      <c r="N103" s="197">
        <f t="shared" si="68"/>
        <v>0</v>
      </c>
      <c r="O103" s="197">
        <f t="shared" si="68"/>
        <v>0</v>
      </c>
      <c r="P103" s="197">
        <f t="shared" si="68"/>
        <v>0</v>
      </c>
      <c r="Q103" s="197">
        <f t="shared" si="68"/>
        <v>0</v>
      </c>
      <c r="R103" s="197">
        <f t="shared" si="68"/>
        <v>0</v>
      </c>
      <c r="S103" s="197">
        <f t="shared" si="68"/>
        <v>0</v>
      </c>
      <c r="T103" s="197">
        <f t="shared" si="68"/>
        <v>0</v>
      </c>
      <c r="U103" s="197">
        <f t="shared" si="68"/>
        <v>0</v>
      </c>
      <c r="V103" s="197">
        <f t="shared" si="68"/>
        <v>0</v>
      </c>
      <c r="W103" s="197">
        <f t="shared" si="68"/>
        <v>0</v>
      </c>
      <c r="X103" s="197">
        <f t="shared" si="68"/>
        <v>0</v>
      </c>
      <c r="Y103" s="197">
        <f t="shared" si="68"/>
        <v>0</v>
      </c>
      <c r="Z103" s="197">
        <f t="shared" si="68"/>
        <v>0</v>
      </c>
      <c r="AA103" s="197">
        <f t="shared" si="68"/>
        <v>0</v>
      </c>
      <c r="AB103" s="197">
        <f t="shared" si="68"/>
        <v>0</v>
      </c>
      <c r="AC103" s="197">
        <f t="shared" si="68"/>
        <v>0</v>
      </c>
      <c r="AD103" s="197">
        <f t="shared" si="68"/>
        <v>0</v>
      </c>
      <c r="AE103" s="197">
        <f t="shared" si="68"/>
        <v>0</v>
      </c>
      <c r="AF103" s="197">
        <f t="shared" si="68"/>
        <v>0</v>
      </c>
      <c r="AG103" s="197">
        <f t="shared" si="68"/>
        <v>0</v>
      </c>
      <c r="AH103" s="197">
        <f t="shared" si="68"/>
        <v>0</v>
      </c>
      <c r="AI103" s="197">
        <f t="shared" si="68"/>
        <v>0</v>
      </c>
      <c r="AJ103" s="197">
        <f t="shared" si="68"/>
        <v>0</v>
      </c>
      <c r="AK103" s="197">
        <f t="shared" si="68"/>
        <v>0</v>
      </c>
      <c r="AL103" s="197">
        <f t="shared" si="68"/>
        <v>0</v>
      </c>
      <c r="AM103" s="197">
        <f t="shared" si="68"/>
        <v>0</v>
      </c>
      <c r="AN103" s="197">
        <f t="shared" si="68"/>
        <v>0</v>
      </c>
      <c r="AO103" s="197">
        <f t="shared" si="68"/>
        <v>0</v>
      </c>
      <c r="AP103" s="197">
        <f t="shared" si="68"/>
        <v>0</v>
      </c>
      <c r="AQ103" s="197">
        <f t="shared" si="68"/>
        <v>0</v>
      </c>
      <c r="AR103" s="197">
        <f t="shared" si="68"/>
        <v>0</v>
      </c>
      <c r="AS103" s="197">
        <f t="shared" si="68"/>
        <v>0</v>
      </c>
      <c r="AT103" s="197">
        <f t="shared" si="68"/>
        <v>0</v>
      </c>
      <c r="AU103" s="197">
        <f t="shared" si="68"/>
        <v>0</v>
      </c>
      <c r="AV103" s="197">
        <f t="shared" si="68"/>
        <v>0</v>
      </c>
      <c r="AW103" s="197">
        <f t="shared" si="68"/>
        <v>0</v>
      </c>
      <c r="AX103" s="197">
        <f t="shared" si="68"/>
        <v>0</v>
      </c>
      <c r="AY103" s="197">
        <f t="shared" si="68"/>
        <v>0</v>
      </c>
      <c r="AZ103" s="197">
        <f t="shared" si="68"/>
        <v>0</v>
      </c>
      <c r="BA103" s="197">
        <f t="shared" si="68"/>
        <v>0</v>
      </c>
      <c r="BB103" s="197">
        <f t="shared" si="68"/>
        <v>0</v>
      </c>
      <c r="BC103" s="197">
        <f t="shared" si="68"/>
        <v>0</v>
      </c>
      <c r="BD103" s="197">
        <f t="shared" si="68"/>
        <v>0</v>
      </c>
      <c r="BE103" s="197">
        <f t="shared" si="68"/>
        <v>0</v>
      </c>
      <c r="BF103" s="197">
        <f t="shared" si="68"/>
        <v>0</v>
      </c>
      <c r="BG103" s="197">
        <f t="shared" si="68"/>
        <v>0</v>
      </c>
      <c r="BH103" s="197">
        <f t="shared" si="68"/>
        <v>0</v>
      </c>
      <c r="BI103" s="197">
        <f t="shared" si="68"/>
        <v>0</v>
      </c>
      <c r="BJ103" s="197">
        <f t="shared" si="68"/>
        <v>0</v>
      </c>
      <c r="BK103" s="197">
        <f t="shared" si="68"/>
        <v>0</v>
      </c>
      <c r="BL103" s="197">
        <f t="shared" si="68"/>
        <v>0</v>
      </c>
      <c r="BM103" s="197">
        <f t="shared" si="68"/>
        <v>0</v>
      </c>
      <c r="BN103" s="197">
        <f t="shared" si="68"/>
        <v>0</v>
      </c>
      <c r="BO103" s="197">
        <f t="shared" si="68"/>
        <v>0</v>
      </c>
      <c r="BP103" s="197">
        <f t="shared" si="68"/>
        <v>0</v>
      </c>
      <c r="BQ103" s="197">
        <f t="shared" si="68"/>
        <v>0</v>
      </c>
      <c r="BR103" s="197">
        <f t="shared" ref="BR103:CF103" si="69">IF(SUM(BR101:BR102)=0,0,100-BR101-BR102)</f>
        <v>0</v>
      </c>
      <c r="BS103" s="197">
        <f t="shared" si="69"/>
        <v>0</v>
      </c>
      <c r="BT103" s="197">
        <f t="shared" si="69"/>
        <v>0</v>
      </c>
      <c r="BU103" s="197">
        <f t="shared" si="69"/>
        <v>0</v>
      </c>
      <c r="BV103" s="197">
        <f t="shared" si="69"/>
        <v>0</v>
      </c>
      <c r="BW103" s="197">
        <f t="shared" si="69"/>
        <v>0</v>
      </c>
      <c r="BX103" s="197">
        <f t="shared" si="69"/>
        <v>0</v>
      </c>
      <c r="BY103" s="197">
        <f t="shared" si="69"/>
        <v>0</v>
      </c>
      <c r="BZ103" s="197">
        <f t="shared" si="69"/>
        <v>0</v>
      </c>
      <c r="CA103" s="197">
        <f t="shared" si="69"/>
        <v>0</v>
      </c>
      <c r="CB103" s="197">
        <f t="shared" si="69"/>
        <v>0</v>
      </c>
      <c r="CC103" s="197">
        <f t="shared" si="69"/>
        <v>0</v>
      </c>
      <c r="CD103" s="197">
        <f t="shared" si="69"/>
        <v>0</v>
      </c>
      <c r="CE103" s="197">
        <f t="shared" si="69"/>
        <v>0</v>
      </c>
      <c r="CF103" s="197">
        <f t="shared" si="69"/>
        <v>0</v>
      </c>
    </row>
    <row r="104" spans="1:84" ht="15" customHeight="1" thickBot="1" x14ac:dyDescent="0.35">
      <c r="A104" s="967"/>
      <c r="B104" s="967"/>
      <c r="C104" s="968"/>
      <c r="D104" s="243" t="s">
        <v>122</v>
      </c>
      <c r="E104" s="247"/>
      <c r="F104" s="247"/>
      <c r="G104" s="247"/>
      <c r="H104" s="247"/>
      <c r="I104" s="247"/>
      <c r="J104" s="247"/>
      <c r="K104" s="247"/>
      <c r="L104" s="247"/>
      <c r="M104" s="247"/>
      <c r="N104" s="247"/>
      <c r="O104" s="247"/>
      <c r="P104" s="247"/>
      <c r="Q104" s="247"/>
      <c r="R104" s="247"/>
      <c r="S104" s="247"/>
      <c r="T104" s="247"/>
      <c r="U104" s="247"/>
      <c r="V104" s="247"/>
      <c r="W104" s="247"/>
      <c r="X104" s="247"/>
      <c r="Y104" s="247"/>
      <c r="Z104" s="247"/>
      <c r="AA104" s="247"/>
      <c r="AB104" s="247"/>
      <c r="AC104" s="247"/>
      <c r="AD104" s="247"/>
      <c r="AE104" s="247"/>
      <c r="AF104" s="247"/>
      <c r="AG104" s="247"/>
      <c r="AH104" s="247"/>
      <c r="AI104" s="247"/>
      <c r="AJ104" s="247"/>
      <c r="AK104" s="247"/>
      <c r="AL104" s="247"/>
      <c r="AM104" s="247"/>
      <c r="AN104" s="247"/>
      <c r="AO104" s="247"/>
      <c r="AP104" s="247"/>
      <c r="AQ104" s="247"/>
      <c r="AR104" s="247"/>
      <c r="AS104" s="247"/>
      <c r="AT104" s="247"/>
      <c r="AU104" s="247"/>
      <c r="AV104" s="247"/>
      <c r="AW104" s="247"/>
      <c r="AX104" s="247"/>
      <c r="AY104" s="247"/>
      <c r="AZ104" s="247"/>
      <c r="BA104" s="247"/>
      <c r="BB104" s="247"/>
      <c r="BC104" s="247"/>
      <c r="BD104" s="247"/>
      <c r="BE104" s="247"/>
      <c r="BF104" s="247"/>
      <c r="BG104" s="247"/>
      <c r="BH104" s="247"/>
      <c r="BI104" s="247"/>
      <c r="BJ104" s="247"/>
      <c r="BK104" s="247"/>
      <c r="BL104" s="247"/>
      <c r="BM104" s="247"/>
      <c r="BN104" s="247"/>
      <c r="BO104" s="247"/>
      <c r="BP104" s="247"/>
      <c r="BQ104" s="247"/>
      <c r="BR104" s="247"/>
      <c r="BS104" s="247"/>
      <c r="BT104" s="247"/>
      <c r="BU104" s="247"/>
      <c r="BV104" s="247"/>
      <c r="BW104" s="247"/>
      <c r="BX104" s="247"/>
      <c r="BY104" s="247"/>
      <c r="BZ104" s="247"/>
      <c r="CA104" s="247"/>
      <c r="CB104" s="247"/>
      <c r="CC104" s="247"/>
      <c r="CD104" s="247"/>
      <c r="CE104" s="247"/>
      <c r="CF104" s="247"/>
    </row>
    <row r="105" spans="1:84" ht="15" customHeight="1" thickBot="1" x14ac:dyDescent="0.35">
      <c r="A105" s="967"/>
      <c r="B105" s="967"/>
      <c r="C105" s="969"/>
      <c r="D105" s="244" t="s">
        <v>174</v>
      </c>
      <c r="E105" s="245">
        <f>+IF(E103="","",PROGRAMA!$I$13*E104*(((E104/PROGRAMA!$I$9)*(PROGRAMA!$I$12-PROGRAMA!$I$11)/2)+PROGRAMA!$I$11))</f>
        <v>0</v>
      </c>
      <c r="F105" s="245">
        <f>+IF(F103="","",PROGRAMA!$I$13*F104*(((F104/PROGRAMA!$I$9)*(PROGRAMA!$I$12-PROGRAMA!$I$11)/2)+PROGRAMA!$I$11))</f>
        <v>0</v>
      </c>
      <c r="G105" s="245">
        <f>+IF(G103="","",PROGRAMA!$I$13*G104*(((G104/PROGRAMA!$I$9)*(PROGRAMA!$I$12-PROGRAMA!$I$11)/2)+PROGRAMA!$I$11))</f>
        <v>0</v>
      </c>
      <c r="H105" s="245">
        <f>+IF(H103="","",PROGRAMA!$I$13*H104*(((H104/PROGRAMA!$I$9)*(PROGRAMA!$I$12-PROGRAMA!$I$11)/2)+PROGRAMA!$I$11))</f>
        <v>0</v>
      </c>
      <c r="I105" s="245">
        <f>+IF(I103="","",PROGRAMA!$I$13*I104*(((I104/PROGRAMA!$I$9)*(PROGRAMA!$I$12-PROGRAMA!$I$11)/2)+PROGRAMA!$I$11))</f>
        <v>0</v>
      </c>
      <c r="J105" s="245">
        <f>+IF(J103="","",PROGRAMA!$I$13*J104*(((J104/PROGRAMA!$I$9)*(PROGRAMA!$I$12-PROGRAMA!$I$11)/2)+PROGRAMA!$I$11))</f>
        <v>0</v>
      </c>
      <c r="K105" s="245">
        <f>+IF(K103="","",PROGRAMA!$I$13*K104*(((K104/PROGRAMA!$I$9)*(PROGRAMA!$I$12-PROGRAMA!$I$11)/2)+PROGRAMA!$I$11))</f>
        <v>0</v>
      </c>
      <c r="L105" s="245">
        <f>+IF(L103="","",PROGRAMA!$I$13*L104*(((L104/PROGRAMA!$I$9)*(PROGRAMA!$I$12-PROGRAMA!$I$11)/2)+PROGRAMA!$I$11))</f>
        <v>0</v>
      </c>
      <c r="M105" s="245">
        <f>+IF(M103="","",PROGRAMA!$I$13*M104*(((M104/PROGRAMA!$I$9)*(PROGRAMA!$I$12-PROGRAMA!$I$11)/2)+PROGRAMA!$I$11))</f>
        <v>0</v>
      </c>
      <c r="N105" s="245">
        <f>+IF(N103="","",PROGRAMA!$I$13*N104*(((N104/PROGRAMA!$I$9)*(PROGRAMA!$I$12-PROGRAMA!$I$11)/2)+PROGRAMA!$I$11))</f>
        <v>0</v>
      </c>
      <c r="O105" s="245">
        <f>+IF(O103="","",PROGRAMA!$I$13*O104*(((O104/PROGRAMA!$I$9)*(PROGRAMA!$I$12-PROGRAMA!$I$11)/2)+PROGRAMA!$I$11))</f>
        <v>0</v>
      </c>
      <c r="P105" s="245">
        <f>+IF(P103="","",PROGRAMA!$I$13*P104*(((P104/PROGRAMA!$I$9)*(PROGRAMA!$I$12-PROGRAMA!$I$11)/2)+PROGRAMA!$I$11))</f>
        <v>0</v>
      </c>
      <c r="Q105" s="245">
        <f>+IF(Q103="","",PROGRAMA!$I$13*Q104*(((Q104/PROGRAMA!$I$9)*(PROGRAMA!$I$12-PROGRAMA!$I$11)/2)+PROGRAMA!$I$11))</f>
        <v>0</v>
      </c>
      <c r="R105" s="245">
        <f>+IF(R103="","",PROGRAMA!$I$13*R104*(((R104/PROGRAMA!$I$9)*(PROGRAMA!$I$12-PROGRAMA!$I$11)/2)+PROGRAMA!$I$11))</f>
        <v>0</v>
      </c>
      <c r="S105" s="245">
        <f>+IF(S103="","",PROGRAMA!$I$13*S104*(((S104/PROGRAMA!$I$9)*(PROGRAMA!$I$12-PROGRAMA!$I$11)/2)+PROGRAMA!$I$11))</f>
        <v>0</v>
      </c>
      <c r="T105" s="245">
        <f>+IF(T103="","",PROGRAMA!$I$13*T104*(((T104/PROGRAMA!$I$9)*(PROGRAMA!$I$12-PROGRAMA!$I$11)/2)+PROGRAMA!$I$11))</f>
        <v>0</v>
      </c>
      <c r="U105" s="245">
        <f>+IF(U103="","",PROGRAMA!$I$13*U104*(((U104/PROGRAMA!$I$9)*(PROGRAMA!$I$12-PROGRAMA!$I$11)/2)+PROGRAMA!$I$11))</f>
        <v>0</v>
      </c>
      <c r="V105" s="245">
        <f>+IF(V103="","",PROGRAMA!$I$13*V104*(((V104/PROGRAMA!$I$9)*(PROGRAMA!$I$12-PROGRAMA!$I$11)/2)+PROGRAMA!$I$11))</f>
        <v>0</v>
      </c>
      <c r="W105" s="245">
        <f>+IF(W103="","",PROGRAMA!$I$13*W104*(((W104/PROGRAMA!$I$9)*(PROGRAMA!$I$12-PROGRAMA!$I$11)/2)+PROGRAMA!$I$11))</f>
        <v>0</v>
      </c>
      <c r="X105" s="245">
        <f>+IF(X103="","",PROGRAMA!$I$13*X104*(((X104/PROGRAMA!$I$9)*(PROGRAMA!$I$12-PROGRAMA!$I$11)/2)+PROGRAMA!$I$11))</f>
        <v>0</v>
      </c>
      <c r="Y105" s="245">
        <f>+IF(Y103="","",PROGRAMA!$I$13*Y104*(((Y104/PROGRAMA!$I$9)*(PROGRAMA!$I$12-PROGRAMA!$I$11)/2)+PROGRAMA!$I$11))</f>
        <v>0</v>
      </c>
      <c r="Z105" s="245">
        <f>+IF(Z103="","",PROGRAMA!$I$13*Z104*(((Z104/PROGRAMA!$I$9)*(PROGRAMA!$I$12-PROGRAMA!$I$11)/2)+PROGRAMA!$I$11))</f>
        <v>0</v>
      </c>
      <c r="AA105" s="245">
        <f>+IF(AA103="","",PROGRAMA!$I$13*AA104*(((AA104/PROGRAMA!$I$9)*(PROGRAMA!$I$12-PROGRAMA!$I$11)/2)+PROGRAMA!$I$11))</f>
        <v>0</v>
      </c>
      <c r="AB105" s="245">
        <f>+IF(AB103="","",PROGRAMA!$I$13*AB104*(((AB104/PROGRAMA!$I$9)*(PROGRAMA!$I$12-PROGRAMA!$I$11)/2)+PROGRAMA!$I$11))</f>
        <v>0</v>
      </c>
      <c r="AC105" s="245">
        <f>+IF(AC103="","",PROGRAMA!$I$13*AC104*(((AC104/PROGRAMA!$I$9)*(PROGRAMA!$I$12-PROGRAMA!$I$11)/2)+PROGRAMA!$I$11))</f>
        <v>0</v>
      </c>
      <c r="AD105" s="245">
        <f>+IF(AD103="","",PROGRAMA!$I$13*AD104*(((AD104/PROGRAMA!$I$9)*(PROGRAMA!$I$12-PROGRAMA!$I$11)/2)+PROGRAMA!$I$11))</f>
        <v>0</v>
      </c>
      <c r="AE105" s="245">
        <f>+IF(AE103="","",PROGRAMA!$I$13*AE104*(((AE104/PROGRAMA!$I$9)*(PROGRAMA!$I$12-PROGRAMA!$I$11)/2)+PROGRAMA!$I$11))</f>
        <v>0</v>
      </c>
      <c r="AF105" s="245">
        <f>+IF(AF103="","",PROGRAMA!$I$13*AF104*(((AF104/PROGRAMA!$I$9)*(PROGRAMA!$I$12-PROGRAMA!$I$11)/2)+PROGRAMA!$I$11))</f>
        <v>0</v>
      </c>
      <c r="AG105" s="245">
        <f>+IF(AG103="","",PROGRAMA!$I$13*AG104*(((AG104/PROGRAMA!$I$9)*(PROGRAMA!$I$12-PROGRAMA!$I$11)/2)+PROGRAMA!$I$11))</f>
        <v>0</v>
      </c>
      <c r="AH105" s="245">
        <f>+IF(AH103="","",PROGRAMA!$I$13*AH104*(((AH104/PROGRAMA!$I$9)*(PROGRAMA!$I$12-PROGRAMA!$I$11)/2)+PROGRAMA!$I$11))</f>
        <v>0</v>
      </c>
      <c r="AI105" s="245">
        <f>+IF(AI103="","",PROGRAMA!$I$13*AI104*(((AI104/PROGRAMA!$I$9)*(PROGRAMA!$I$12-PROGRAMA!$I$11)/2)+PROGRAMA!$I$11))</f>
        <v>0</v>
      </c>
      <c r="AJ105" s="245">
        <f>+IF(AJ103="","",PROGRAMA!$I$13*AJ104*(((AJ104/PROGRAMA!$I$9)*(PROGRAMA!$I$12-PROGRAMA!$I$11)/2)+PROGRAMA!$I$11))</f>
        <v>0</v>
      </c>
      <c r="AK105" s="245">
        <f>+IF(AK103="","",PROGRAMA!$I$13*AK104*(((AK104/PROGRAMA!$I$9)*(PROGRAMA!$I$12-PROGRAMA!$I$11)/2)+PROGRAMA!$I$11))</f>
        <v>0</v>
      </c>
      <c r="AL105" s="245">
        <f>+IF(AL103="","",PROGRAMA!$I$13*AL104*(((AL104/PROGRAMA!$I$9)*(PROGRAMA!$I$12-PROGRAMA!$I$11)/2)+PROGRAMA!$I$11))</f>
        <v>0</v>
      </c>
      <c r="AM105" s="245">
        <f>+IF(AM103="","",PROGRAMA!$I$13*AM104*(((AM104/PROGRAMA!$I$9)*(PROGRAMA!$I$12-PROGRAMA!$I$11)/2)+PROGRAMA!$I$11))</f>
        <v>0</v>
      </c>
      <c r="AN105" s="245">
        <f>+IF(AN103="","",PROGRAMA!$I$13*AN104*(((AN104/PROGRAMA!$I$9)*(PROGRAMA!$I$12-PROGRAMA!$I$11)/2)+PROGRAMA!$I$11))</f>
        <v>0</v>
      </c>
      <c r="AO105" s="245">
        <f>+IF(AO103="","",PROGRAMA!$I$13*AO104*(((AO104/PROGRAMA!$I$9)*(PROGRAMA!$I$12-PROGRAMA!$I$11)/2)+PROGRAMA!$I$11))</f>
        <v>0</v>
      </c>
      <c r="AP105" s="245">
        <f>+IF(AP103="","",PROGRAMA!$I$13*AP104*(((AP104/PROGRAMA!$I$9)*(PROGRAMA!$I$12-PROGRAMA!$I$11)/2)+PROGRAMA!$I$11))</f>
        <v>0</v>
      </c>
      <c r="AQ105" s="245">
        <f>+IF(AQ103="","",PROGRAMA!$I$13*AQ104*(((AQ104/PROGRAMA!$I$9)*(PROGRAMA!$I$12-PROGRAMA!$I$11)/2)+PROGRAMA!$I$11))</f>
        <v>0</v>
      </c>
      <c r="AR105" s="245">
        <f>+IF(AR103="","",PROGRAMA!$I$13*AR104*(((AR104/PROGRAMA!$I$9)*(PROGRAMA!$I$12-PROGRAMA!$I$11)/2)+PROGRAMA!$I$11))</f>
        <v>0</v>
      </c>
      <c r="AS105" s="245">
        <f>+IF(AS103="","",PROGRAMA!$I$13*AS104*(((AS104/PROGRAMA!$I$9)*(PROGRAMA!$I$12-PROGRAMA!$I$11)/2)+PROGRAMA!$I$11))</f>
        <v>0</v>
      </c>
      <c r="AT105" s="245">
        <f>+IF(AT103="","",PROGRAMA!$I$13*AT104*(((AT104/PROGRAMA!$I$9)*(PROGRAMA!$I$12-PROGRAMA!$I$11)/2)+PROGRAMA!$I$11))</f>
        <v>0</v>
      </c>
      <c r="AU105" s="245">
        <f>+IF(AU103="","",PROGRAMA!$I$13*AU104*(((AU104/PROGRAMA!$I$9)*(PROGRAMA!$I$12-PROGRAMA!$I$11)/2)+PROGRAMA!$I$11))</f>
        <v>0</v>
      </c>
      <c r="AV105" s="245">
        <f>+IF(AV103="","",PROGRAMA!$I$13*AV104*(((AV104/PROGRAMA!$I$9)*(PROGRAMA!$I$12-PROGRAMA!$I$11)/2)+PROGRAMA!$I$11))</f>
        <v>0</v>
      </c>
      <c r="AW105" s="245">
        <f>+IF(AW103="","",PROGRAMA!$I$13*AW104*(((AW104/PROGRAMA!$I$9)*(PROGRAMA!$I$12-PROGRAMA!$I$11)/2)+PROGRAMA!$I$11))</f>
        <v>0</v>
      </c>
      <c r="AX105" s="245">
        <f>+IF(AX103="","",PROGRAMA!$I$13*AX104*(((AX104/PROGRAMA!$I$9)*(PROGRAMA!$I$12-PROGRAMA!$I$11)/2)+PROGRAMA!$I$11))</f>
        <v>0</v>
      </c>
      <c r="AY105" s="245">
        <f>+IF(AY103="","",PROGRAMA!$I$13*AY104*(((AY104/PROGRAMA!$I$9)*(PROGRAMA!$I$12-PROGRAMA!$I$11)/2)+PROGRAMA!$I$11))</f>
        <v>0</v>
      </c>
      <c r="AZ105" s="245">
        <f>+IF(AZ103="","",PROGRAMA!$I$13*AZ104*(((AZ104/PROGRAMA!$I$9)*(PROGRAMA!$I$12-PROGRAMA!$I$11)/2)+PROGRAMA!$I$11))</f>
        <v>0</v>
      </c>
      <c r="BA105" s="245">
        <f>+IF(BA103="","",PROGRAMA!$I$13*BA104*(((BA104/PROGRAMA!$I$9)*(PROGRAMA!$I$12-PROGRAMA!$I$11)/2)+PROGRAMA!$I$11))</f>
        <v>0</v>
      </c>
      <c r="BB105" s="245">
        <f>+IF(BB103="","",PROGRAMA!$I$13*BB104*(((BB104/PROGRAMA!$I$9)*(PROGRAMA!$I$12-PROGRAMA!$I$11)/2)+PROGRAMA!$I$11))</f>
        <v>0</v>
      </c>
      <c r="BC105" s="245">
        <f>+IF(BC103="","",PROGRAMA!$I$13*BC104*(((BC104/PROGRAMA!$I$9)*(PROGRAMA!$I$12-PROGRAMA!$I$11)/2)+PROGRAMA!$I$11))</f>
        <v>0</v>
      </c>
      <c r="BD105" s="245">
        <f>+IF(BD103="","",PROGRAMA!$I$13*BD104*(((BD104/PROGRAMA!$I$9)*(PROGRAMA!$I$12-PROGRAMA!$I$11)/2)+PROGRAMA!$I$11))</f>
        <v>0</v>
      </c>
      <c r="BE105" s="245">
        <f>+IF(BE103="","",PROGRAMA!$I$13*BE104*(((BE104/PROGRAMA!$I$9)*(PROGRAMA!$I$12-PROGRAMA!$I$11)/2)+PROGRAMA!$I$11))</f>
        <v>0</v>
      </c>
      <c r="BF105" s="245">
        <f>+IF(BF103="","",PROGRAMA!$I$13*BF104*(((BF104/PROGRAMA!$I$9)*(PROGRAMA!$I$12-PROGRAMA!$I$11)/2)+PROGRAMA!$I$11))</f>
        <v>0</v>
      </c>
      <c r="BG105" s="245">
        <f>+IF(BG103="","",PROGRAMA!$I$13*BG104*(((BG104/PROGRAMA!$I$9)*(PROGRAMA!$I$12-PROGRAMA!$I$11)/2)+PROGRAMA!$I$11))</f>
        <v>0</v>
      </c>
      <c r="BH105" s="245">
        <f>+IF(BH103="","",PROGRAMA!$I$13*BH104*(((BH104/PROGRAMA!$I$9)*(PROGRAMA!$I$12-PROGRAMA!$I$11)/2)+PROGRAMA!$I$11))</f>
        <v>0</v>
      </c>
      <c r="BI105" s="245">
        <f>+IF(BI103="","",PROGRAMA!$I$13*BI104*(((BI104/PROGRAMA!$I$9)*(PROGRAMA!$I$12-PROGRAMA!$I$11)/2)+PROGRAMA!$I$11))</f>
        <v>0</v>
      </c>
      <c r="BJ105" s="245">
        <f>+IF(BJ103="","",PROGRAMA!$I$13*BJ104*(((BJ104/PROGRAMA!$I$9)*(PROGRAMA!$I$12-PROGRAMA!$I$11)/2)+PROGRAMA!$I$11))</f>
        <v>0</v>
      </c>
      <c r="BK105" s="245">
        <f>+IF(BK103="","",PROGRAMA!$I$13*BK104*(((BK104/PROGRAMA!$I$9)*(PROGRAMA!$I$12-PROGRAMA!$I$11)/2)+PROGRAMA!$I$11))</f>
        <v>0</v>
      </c>
      <c r="BL105" s="245">
        <f>+IF(BL103="","",PROGRAMA!$I$13*BL104*(((BL104/PROGRAMA!$I$9)*(PROGRAMA!$I$12-PROGRAMA!$I$11)/2)+PROGRAMA!$I$11))</f>
        <v>0</v>
      </c>
      <c r="BM105" s="245">
        <f>+IF(BM103="","",PROGRAMA!$I$13*BM104*(((BM104/PROGRAMA!$I$9)*(PROGRAMA!$I$12-PROGRAMA!$I$11)/2)+PROGRAMA!$I$11))</f>
        <v>0</v>
      </c>
      <c r="BN105" s="245">
        <f>+IF(BN103="","",PROGRAMA!$I$13*BN104*(((BN104/PROGRAMA!$I$9)*(PROGRAMA!$I$12-PROGRAMA!$I$11)/2)+PROGRAMA!$I$11))</f>
        <v>0</v>
      </c>
      <c r="BO105" s="245">
        <f>+IF(BO103="","",PROGRAMA!$I$13*BO104*(((BO104/PROGRAMA!$I$9)*(PROGRAMA!$I$12-PROGRAMA!$I$11)/2)+PROGRAMA!$I$11))</f>
        <v>0</v>
      </c>
      <c r="BP105" s="245">
        <f>+IF(BP103="","",PROGRAMA!$I$13*BP104*(((BP104/PROGRAMA!$I$9)*(PROGRAMA!$I$12-PROGRAMA!$I$11)/2)+PROGRAMA!$I$11))</f>
        <v>0</v>
      </c>
      <c r="BQ105" s="245">
        <f>+IF(BQ103="","",PROGRAMA!$I$13*BQ104*(((BQ104/PROGRAMA!$I$9)*(PROGRAMA!$I$12-PROGRAMA!$I$11)/2)+PROGRAMA!$I$11))</f>
        <v>0</v>
      </c>
      <c r="BR105" s="245">
        <f>+IF(BR103="","",PROGRAMA!$I$13*BR104*(((BR104/PROGRAMA!$I$9)*(PROGRAMA!$I$12-PROGRAMA!$I$11)/2)+PROGRAMA!$I$11))</f>
        <v>0</v>
      </c>
      <c r="BS105" s="245">
        <f>+IF(BS103="","",PROGRAMA!$I$13*BS104*(((BS104/PROGRAMA!$I$9)*(PROGRAMA!$I$12-PROGRAMA!$I$11)/2)+PROGRAMA!$I$11))</f>
        <v>0</v>
      </c>
      <c r="BT105" s="245">
        <f>+IF(BT103="","",PROGRAMA!$I$13*BT104*(((BT104/PROGRAMA!$I$9)*(PROGRAMA!$I$12-PROGRAMA!$I$11)/2)+PROGRAMA!$I$11))</f>
        <v>0</v>
      </c>
      <c r="BU105" s="245">
        <f>+IF(BU103="","",PROGRAMA!$I$13*BU104*(((BU104/PROGRAMA!$I$9)*(PROGRAMA!$I$12-PROGRAMA!$I$11)/2)+PROGRAMA!$I$11))</f>
        <v>0</v>
      </c>
      <c r="BV105" s="245">
        <f>+IF(BV103="","",PROGRAMA!$I$13*BV104*(((BV104/PROGRAMA!$I$9)*(PROGRAMA!$I$12-PROGRAMA!$I$11)/2)+PROGRAMA!$I$11))</f>
        <v>0</v>
      </c>
      <c r="BW105" s="245">
        <f>+IF(BW103="","",PROGRAMA!$I$13*BW104*(((BW104/PROGRAMA!$I$9)*(PROGRAMA!$I$12-PROGRAMA!$I$11)/2)+PROGRAMA!$I$11))</f>
        <v>0</v>
      </c>
      <c r="BX105" s="245">
        <f>+IF(BX103="","",PROGRAMA!$I$13*BX104*(((BX104/PROGRAMA!$I$9)*(PROGRAMA!$I$12-PROGRAMA!$I$11)/2)+PROGRAMA!$I$11))</f>
        <v>0</v>
      </c>
      <c r="BY105" s="245">
        <f>+IF(BY103="","",PROGRAMA!$I$13*BY104*(((BY104/PROGRAMA!$I$9)*(PROGRAMA!$I$12-PROGRAMA!$I$11)/2)+PROGRAMA!$I$11))</f>
        <v>0</v>
      </c>
      <c r="BZ105" s="245">
        <f>+IF(BZ103="","",PROGRAMA!$I$13*BZ104*(((BZ104/PROGRAMA!$I$9)*(PROGRAMA!$I$12-PROGRAMA!$I$11)/2)+PROGRAMA!$I$11))</f>
        <v>0</v>
      </c>
      <c r="CA105" s="245">
        <f>+IF(CA103="","",PROGRAMA!$I$13*CA104*(((CA104/PROGRAMA!$I$9)*(PROGRAMA!$I$12-PROGRAMA!$I$11)/2)+PROGRAMA!$I$11))</f>
        <v>0</v>
      </c>
      <c r="CB105" s="245">
        <f>+IF(CB103="","",PROGRAMA!$I$13*CB104*(((CB104/PROGRAMA!$I$9)*(PROGRAMA!$I$12-PROGRAMA!$I$11)/2)+PROGRAMA!$I$11))</f>
        <v>0</v>
      </c>
      <c r="CC105" s="245">
        <f>+IF(CC103="","",PROGRAMA!$I$13*CC104*(((CC104/PROGRAMA!$I$9)*(PROGRAMA!$I$12-PROGRAMA!$I$11)/2)+PROGRAMA!$I$11))</f>
        <v>0</v>
      </c>
      <c r="CD105" s="245">
        <f>+IF(CD103="","",PROGRAMA!$I$13*CD104*(((CD104/PROGRAMA!$I$9)*(PROGRAMA!$I$12-PROGRAMA!$I$11)/2)+PROGRAMA!$I$11))</f>
        <v>0</v>
      </c>
      <c r="CE105" s="245">
        <f>+IF(CE103="","",PROGRAMA!$I$13*CE104*(((CE104/PROGRAMA!$I$9)*(PROGRAMA!$I$12-PROGRAMA!$I$11)/2)+PROGRAMA!$I$11))</f>
        <v>0</v>
      </c>
      <c r="CF105" s="245">
        <f>+IF(CF103="","",PROGRAMA!$I$13*CF104*(((CF104/PROGRAMA!$I$9)*(PROGRAMA!$I$12-PROGRAMA!$I$11)/2)+PROGRAMA!$I$11))</f>
        <v>0</v>
      </c>
    </row>
    <row r="106" spans="1:84" ht="15" customHeight="1" thickTop="1" thickBot="1" x14ac:dyDescent="0.35">
      <c r="A106" s="967"/>
      <c r="B106" s="967" t="s">
        <v>260</v>
      </c>
      <c r="C106" s="970" t="str">
        <f>+IF($B$57='Base Datos'!$V$21,B106,"")</f>
        <v>Contenedor 9</v>
      </c>
      <c r="D106" s="241" t="str">
        <f>+IF($B$57='Base Datos'!$V$21,D58,"")</f>
        <v>Densidad Descarga Solida, gr/l</v>
      </c>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260"/>
      <c r="AU106" s="260"/>
      <c r="AV106" s="260"/>
      <c r="AW106" s="260"/>
      <c r="AX106" s="260"/>
      <c r="AY106" s="260"/>
      <c r="AZ106" s="260"/>
      <c r="BA106" s="260"/>
      <c r="BB106" s="260"/>
      <c r="BC106" s="260"/>
      <c r="BD106" s="260"/>
      <c r="BE106" s="260"/>
      <c r="BF106" s="260"/>
      <c r="BG106" s="260"/>
      <c r="BH106" s="260"/>
      <c r="BI106" s="260"/>
      <c r="BJ106" s="260"/>
      <c r="BK106" s="260"/>
      <c r="BL106" s="260"/>
      <c r="BM106" s="260"/>
      <c r="BN106" s="260"/>
      <c r="BO106" s="260"/>
      <c r="BP106" s="260"/>
      <c r="BQ106" s="260"/>
      <c r="BR106" s="260"/>
      <c r="BS106" s="260"/>
      <c r="BT106" s="260"/>
      <c r="BU106" s="260"/>
      <c r="BV106" s="260"/>
      <c r="BW106" s="260"/>
      <c r="BX106" s="260"/>
      <c r="BY106" s="260"/>
      <c r="BZ106" s="260"/>
      <c r="CA106" s="260"/>
      <c r="CB106" s="260"/>
      <c r="CC106" s="260"/>
      <c r="CD106" s="260"/>
      <c r="CE106" s="260"/>
      <c r="CF106" s="260"/>
    </row>
    <row r="107" spans="1:84" ht="15" customHeight="1" thickBot="1" x14ac:dyDescent="0.35">
      <c r="A107" s="967"/>
      <c r="B107" s="967"/>
      <c r="C107" s="968"/>
      <c r="D107" s="242" t="str">
        <f>+IF($B$57='Base Datos'!$V$21,D59,"")</f>
        <v>% AGUA</v>
      </c>
      <c r="E107" s="261"/>
      <c r="F107" s="261"/>
      <c r="G107" s="261"/>
      <c r="H107" s="261"/>
      <c r="I107" s="261"/>
      <c r="J107" s="261"/>
      <c r="K107" s="261"/>
      <c r="L107" s="261"/>
      <c r="M107" s="261"/>
      <c r="N107" s="261"/>
      <c r="O107" s="261"/>
      <c r="P107" s="261"/>
      <c r="Q107" s="261"/>
      <c r="R107" s="261"/>
      <c r="S107" s="261"/>
      <c r="T107" s="261"/>
      <c r="U107" s="261"/>
      <c r="V107" s="261"/>
      <c r="W107" s="261"/>
      <c r="X107" s="261"/>
      <c r="Y107" s="261"/>
      <c r="Z107" s="261"/>
      <c r="AA107" s="261"/>
      <c r="AB107" s="261"/>
      <c r="AC107" s="261"/>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A107" s="261"/>
      <c r="BB107" s="261"/>
      <c r="BC107" s="261"/>
      <c r="BD107" s="261"/>
      <c r="BE107" s="261"/>
      <c r="BF107" s="261"/>
      <c r="BG107" s="261"/>
      <c r="BH107" s="261"/>
      <c r="BI107" s="261"/>
      <c r="BJ107" s="261"/>
      <c r="BK107" s="261"/>
      <c r="BL107" s="261"/>
      <c r="BM107" s="261"/>
      <c r="BN107" s="261"/>
      <c r="BO107" s="261"/>
      <c r="BP107" s="261"/>
      <c r="BQ107" s="261"/>
      <c r="BR107" s="261"/>
      <c r="BS107" s="261"/>
      <c r="BT107" s="261"/>
      <c r="BU107" s="261"/>
      <c r="BV107" s="261"/>
      <c r="BW107" s="261"/>
      <c r="BX107" s="261"/>
      <c r="BY107" s="261"/>
      <c r="BZ107" s="261"/>
      <c r="CA107" s="261"/>
      <c r="CB107" s="261"/>
      <c r="CC107" s="261"/>
      <c r="CD107" s="261"/>
      <c r="CE107" s="261"/>
      <c r="CF107" s="261"/>
    </row>
    <row r="108" spans="1:84" ht="15" customHeight="1" thickBot="1" x14ac:dyDescent="0.35">
      <c r="A108" s="967"/>
      <c r="B108" s="967"/>
      <c r="C108" s="968"/>
      <c r="D108" s="242" t="str">
        <f>+IF($B$57='Base Datos'!$V$21,D60,"")</f>
        <v>% HC</v>
      </c>
      <c r="E108" s="247"/>
      <c r="F108" s="247"/>
      <c r="G108" s="247"/>
      <c r="H108" s="247"/>
      <c r="I108" s="247"/>
      <c r="J108" s="247"/>
      <c r="K108" s="247"/>
      <c r="L108" s="247"/>
      <c r="M108" s="247"/>
      <c r="N108" s="247"/>
      <c r="O108" s="247"/>
      <c r="P108" s="247"/>
      <c r="Q108" s="247"/>
      <c r="R108" s="247"/>
      <c r="S108" s="247"/>
      <c r="T108" s="247"/>
      <c r="U108" s="247"/>
      <c r="V108" s="247"/>
      <c r="W108" s="247"/>
      <c r="X108" s="247"/>
      <c r="Y108" s="247"/>
      <c r="Z108" s="247"/>
      <c r="AA108" s="247"/>
      <c r="AB108" s="247"/>
      <c r="AC108" s="247"/>
      <c r="AD108" s="247"/>
      <c r="AE108" s="247"/>
      <c r="AF108" s="247"/>
      <c r="AG108" s="247"/>
      <c r="AH108" s="247"/>
      <c r="AI108" s="247"/>
      <c r="AJ108" s="247"/>
      <c r="AK108" s="247"/>
      <c r="AL108" s="247"/>
      <c r="AM108" s="247"/>
      <c r="AN108" s="247"/>
      <c r="AO108" s="247"/>
      <c r="AP108" s="247"/>
      <c r="AQ108" s="247"/>
      <c r="AR108" s="247"/>
      <c r="AS108" s="247"/>
      <c r="AT108" s="247"/>
      <c r="AU108" s="247"/>
      <c r="AV108" s="247"/>
      <c r="AW108" s="247"/>
      <c r="AX108" s="247"/>
      <c r="AY108" s="247"/>
      <c r="AZ108" s="247"/>
      <c r="BA108" s="247"/>
      <c r="BB108" s="247"/>
      <c r="BC108" s="247"/>
      <c r="BD108" s="247"/>
      <c r="BE108" s="247"/>
      <c r="BF108" s="247"/>
      <c r="BG108" s="247"/>
      <c r="BH108" s="247"/>
      <c r="BI108" s="247"/>
      <c r="BJ108" s="247"/>
      <c r="BK108" s="247"/>
      <c r="BL108" s="247"/>
      <c r="BM108" s="247"/>
      <c r="BN108" s="247"/>
      <c r="BO108" s="247"/>
      <c r="BP108" s="247"/>
      <c r="BQ108" s="247"/>
      <c r="BR108" s="247"/>
      <c r="BS108" s="247"/>
      <c r="BT108" s="247"/>
      <c r="BU108" s="247"/>
      <c r="BV108" s="247"/>
      <c r="BW108" s="247"/>
      <c r="BX108" s="247"/>
      <c r="BY108" s="247"/>
      <c r="BZ108" s="247"/>
      <c r="CA108" s="247"/>
      <c r="CB108" s="247"/>
      <c r="CC108" s="247"/>
      <c r="CD108" s="247"/>
      <c r="CE108" s="247"/>
      <c r="CF108" s="247"/>
    </row>
    <row r="109" spans="1:84" ht="17.25" thickBot="1" x14ac:dyDescent="0.35">
      <c r="B109" s="967"/>
      <c r="C109" s="968"/>
      <c r="D109" s="242" t="str">
        <f>+IF($B$57='Base Datos'!$V$21,D61,"")</f>
        <v>% SOLIDOS</v>
      </c>
      <c r="E109" s="197">
        <f>IF(SUM(E107:E108)=0,0,100-E107-E108)</f>
        <v>0</v>
      </c>
      <c r="F109" s="197">
        <f t="shared" ref="F109:BQ109" si="70">IF(SUM(F107:F108)=0,0,100-F107-F108)</f>
        <v>0</v>
      </c>
      <c r="G109" s="197">
        <f t="shared" si="70"/>
        <v>0</v>
      </c>
      <c r="H109" s="197">
        <f t="shared" si="70"/>
        <v>0</v>
      </c>
      <c r="I109" s="197">
        <f t="shared" si="70"/>
        <v>0</v>
      </c>
      <c r="J109" s="197">
        <f t="shared" si="70"/>
        <v>0</v>
      </c>
      <c r="K109" s="197">
        <f t="shared" si="70"/>
        <v>0</v>
      </c>
      <c r="L109" s="197">
        <f t="shared" si="70"/>
        <v>0</v>
      </c>
      <c r="M109" s="197">
        <f t="shared" si="70"/>
        <v>0</v>
      </c>
      <c r="N109" s="197">
        <f t="shared" si="70"/>
        <v>0</v>
      </c>
      <c r="O109" s="197">
        <f t="shared" si="70"/>
        <v>0</v>
      </c>
      <c r="P109" s="197">
        <f t="shared" si="70"/>
        <v>0</v>
      </c>
      <c r="Q109" s="197">
        <f t="shared" si="70"/>
        <v>0</v>
      </c>
      <c r="R109" s="197">
        <f t="shared" si="70"/>
        <v>0</v>
      </c>
      <c r="S109" s="197">
        <f t="shared" si="70"/>
        <v>0</v>
      </c>
      <c r="T109" s="197">
        <f t="shared" si="70"/>
        <v>0</v>
      </c>
      <c r="U109" s="197">
        <f t="shared" si="70"/>
        <v>0</v>
      </c>
      <c r="V109" s="197">
        <f t="shared" si="70"/>
        <v>0</v>
      </c>
      <c r="W109" s="197">
        <f t="shared" si="70"/>
        <v>0</v>
      </c>
      <c r="X109" s="197">
        <f t="shared" si="70"/>
        <v>0</v>
      </c>
      <c r="Y109" s="197">
        <f t="shared" si="70"/>
        <v>0</v>
      </c>
      <c r="Z109" s="197">
        <f t="shared" si="70"/>
        <v>0</v>
      </c>
      <c r="AA109" s="197">
        <f t="shared" si="70"/>
        <v>0</v>
      </c>
      <c r="AB109" s="197">
        <f t="shared" si="70"/>
        <v>0</v>
      </c>
      <c r="AC109" s="197">
        <f t="shared" si="70"/>
        <v>0</v>
      </c>
      <c r="AD109" s="197">
        <f t="shared" si="70"/>
        <v>0</v>
      </c>
      <c r="AE109" s="197">
        <f t="shared" si="70"/>
        <v>0</v>
      </c>
      <c r="AF109" s="197">
        <f t="shared" si="70"/>
        <v>0</v>
      </c>
      <c r="AG109" s="197">
        <f t="shared" si="70"/>
        <v>0</v>
      </c>
      <c r="AH109" s="197">
        <f t="shared" si="70"/>
        <v>0</v>
      </c>
      <c r="AI109" s="197">
        <f t="shared" si="70"/>
        <v>0</v>
      </c>
      <c r="AJ109" s="197">
        <f t="shared" si="70"/>
        <v>0</v>
      </c>
      <c r="AK109" s="197">
        <f t="shared" si="70"/>
        <v>0</v>
      </c>
      <c r="AL109" s="197">
        <f t="shared" si="70"/>
        <v>0</v>
      </c>
      <c r="AM109" s="197">
        <f t="shared" si="70"/>
        <v>0</v>
      </c>
      <c r="AN109" s="197">
        <f t="shared" si="70"/>
        <v>0</v>
      </c>
      <c r="AO109" s="197">
        <f t="shared" si="70"/>
        <v>0</v>
      </c>
      <c r="AP109" s="197">
        <f t="shared" si="70"/>
        <v>0</v>
      </c>
      <c r="AQ109" s="197">
        <f t="shared" si="70"/>
        <v>0</v>
      </c>
      <c r="AR109" s="197">
        <f t="shared" si="70"/>
        <v>0</v>
      </c>
      <c r="AS109" s="197">
        <f t="shared" si="70"/>
        <v>0</v>
      </c>
      <c r="AT109" s="197">
        <f t="shared" si="70"/>
        <v>0</v>
      </c>
      <c r="AU109" s="197">
        <f t="shared" si="70"/>
        <v>0</v>
      </c>
      <c r="AV109" s="197">
        <f t="shared" si="70"/>
        <v>0</v>
      </c>
      <c r="AW109" s="197">
        <f t="shared" si="70"/>
        <v>0</v>
      </c>
      <c r="AX109" s="197">
        <f t="shared" si="70"/>
        <v>0</v>
      </c>
      <c r="AY109" s="197">
        <f t="shared" si="70"/>
        <v>0</v>
      </c>
      <c r="AZ109" s="197">
        <f t="shared" si="70"/>
        <v>0</v>
      </c>
      <c r="BA109" s="197">
        <f t="shared" si="70"/>
        <v>0</v>
      </c>
      <c r="BB109" s="197">
        <f t="shared" si="70"/>
        <v>0</v>
      </c>
      <c r="BC109" s="197">
        <f t="shared" si="70"/>
        <v>0</v>
      </c>
      <c r="BD109" s="197">
        <f t="shared" si="70"/>
        <v>0</v>
      </c>
      <c r="BE109" s="197">
        <f t="shared" si="70"/>
        <v>0</v>
      </c>
      <c r="BF109" s="197">
        <f t="shared" si="70"/>
        <v>0</v>
      </c>
      <c r="BG109" s="197">
        <f t="shared" si="70"/>
        <v>0</v>
      </c>
      <c r="BH109" s="197">
        <f t="shared" si="70"/>
        <v>0</v>
      </c>
      <c r="BI109" s="197">
        <f t="shared" si="70"/>
        <v>0</v>
      </c>
      <c r="BJ109" s="197">
        <f t="shared" si="70"/>
        <v>0</v>
      </c>
      <c r="BK109" s="197">
        <f t="shared" si="70"/>
        <v>0</v>
      </c>
      <c r="BL109" s="197">
        <f t="shared" si="70"/>
        <v>0</v>
      </c>
      <c r="BM109" s="197">
        <f t="shared" si="70"/>
        <v>0</v>
      </c>
      <c r="BN109" s="197">
        <f t="shared" si="70"/>
        <v>0</v>
      </c>
      <c r="BO109" s="197">
        <f t="shared" si="70"/>
        <v>0</v>
      </c>
      <c r="BP109" s="197">
        <f t="shared" si="70"/>
        <v>0</v>
      </c>
      <c r="BQ109" s="197">
        <f t="shared" si="70"/>
        <v>0</v>
      </c>
      <c r="BR109" s="197">
        <f t="shared" ref="BR109:CF109" si="71">IF(SUM(BR107:BR108)=0,0,100-BR107-BR108)</f>
        <v>0</v>
      </c>
      <c r="BS109" s="197">
        <f t="shared" si="71"/>
        <v>0</v>
      </c>
      <c r="BT109" s="197">
        <f t="shared" si="71"/>
        <v>0</v>
      </c>
      <c r="BU109" s="197">
        <f t="shared" si="71"/>
        <v>0</v>
      </c>
      <c r="BV109" s="197">
        <f t="shared" si="71"/>
        <v>0</v>
      </c>
      <c r="BW109" s="197">
        <f t="shared" si="71"/>
        <v>0</v>
      </c>
      <c r="BX109" s="197">
        <f t="shared" si="71"/>
        <v>0</v>
      </c>
      <c r="BY109" s="197">
        <f t="shared" si="71"/>
        <v>0</v>
      </c>
      <c r="BZ109" s="197">
        <f t="shared" si="71"/>
        <v>0</v>
      </c>
      <c r="CA109" s="197">
        <f t="shared" si="71"/>
        <v>0</v>
      </c>
      <c r="CB109" s="197">
        <f t="shared" si="71"/>
        <v>0</v>
      </c>
      <c r="CC109" s="197">
        <f t="shared" si="71"/>
        <v>0</v>
      </c>
      <c r="CD109" s="197">
        <f t="shared" si="71"/>
        <v>0</v>
      </c>
      <c r="CE109" s="197">
        <f t="shared" si="71"/>
        <v>0</v>
      </c>
      <c r="CF109" s="197">
        <f t="shared" si="71"/>
        <v>0</v>
      </c>
    </row>
    <row r="110" spans="1:84" ht="17.25" thickBot="1" x14ac:dyDescent="0.35">
      <c r="B110" s="967"/>
      <c r="C110" s="968"/>
      <c r="D110" s="243" t="s">
        <v>122</v>
      </c>
      <c r="E110" s="247"/>
      <c r="F110" s="247"/>
      <c r="G110" s="247"/>
      <c r="H110" s="247"/>
      <c r="I110" s="247"/>
      <c r="J110" s="247"/>
      <c r="K110" s="247"/>
      <c r="L110" s="247"/>
      <c r="M110" s="247"/>
      <c r="N110" s="247"/>
      <c r="O110" s="247"/>
      <c r="P110" s="247"/>
      <c r="Q110" s="247"/>
      <c r="R110" s="247"/>
      <c r="S110" s="247"/>
      <c r="T110" s="247"/>
      <c r="U110" s="247"/>
      <c r="V110" s="247"/>
      <c r="W110" s="247"/>
      <c r="X110" s="247"/>
      <c r="Y110" s="247"/>
      <c r="Z110" s="247"/>
      <c r="AA110" s="247"/>
      <c r="AB110" s="247"/>
      <c r="AC110" s="247"/>
      <c r="AD110" s="247"/>
      <c r="AE110" s="247"/>
      <c r="AF110" s="247"/>
      <c r="AG110" s="247"/>
      <c r="AH110" s="247"/>
      <c r="AI110" s="247"/>
      <c r="AJ110" s="247"/>
      <c r="AK110" s="247"/>
      <c r="AL110" s="247"/>
      <c r="AM110" s="247"/>
      <c r="AN110" s="247"/>
      <c r="AO110" s="247"/>
      <c r="AP110" s="247"/>
      <c r="AQ110" s="247"/>
      <c r="AR110" s="247"/>
      <c r="AS110" s="247"/>
      <c r="AT110" s="247"/>
      <c r="AU110" s="247"/>
      <c r="AV110" s="247"/>
      <c r="AW110" s="247"/>
      <c r="AX110" s="247"/>
      <c r="AY110" s="247"/>
      <c r="AZ110" s="247"/>
      <c r="BA110" s="247"/>
      <c r="BB110" s="247"/>
      <c r="BC110" s="247"/>
      <c r="BD110" s="247"/>
      <c r="BE110" s="247"/>
      <c r="BF110" s="247"/>
      <c r="BG110" s="247"/>
      <c r="BH110" s="247"/>
      <c r="BI110" s="247"/>
      <c r="BJ110" s="247"/>
      <c r="BK110" s="247"/>
      <c r="BL110" s="247"/>
      <c r="BM110" s="247"/>
      <c r="BN110" s="247"/>
      <c r="BO110" s="247"/>
      <c r="BP110" s="247"/>
      <c r="BQ110" s="247"/>
      <c r="BR110" s="247"/>
      <c r="BS110" s="247"/>
      <c r="BT110" s="247"/>
      <c r="BU110" s="247"/>
      <c r="BV110" s="247"/>
      <c r="BW110" s="247"/>
      <c r="BX110" s="247"/>
      <c r="BY110" s="247"/>
      <c r="BZ110" s="247"/>
      <c r="CA110" s="247"/>
      <c r="CB110" s="247"/>
      <c r="CC110" s="247"/>
      <c r="CD110" s="247"/>
      <c r="CE110" s="247"/>
      <c r="CF110" s="247"/>
    </row>
    <row r="111" spans="1:84" ht="17.25" thickBot="1" x14ac:dyDescent="0.35">
      <c r="B111" s="967"/>
      <c r="C111" s="969"/>
      <c r="D111" s="244" t="s">
        <v>174</v>
      </c>
      <c r="E111" s="245">
        <f>+IF(E109="","",PROGRAMA!$I$13*E110*(((E110/PROGRAMA!$I$9)*(PROGRAMA!$I$12-PROGRAMA!$I$11)/2)+PROGRAMA!$I$11))</f>
        <v>0</v>
      </c>
      <c r="F111" s="245">
        <f>+IF(F109="","",PROGRAMA!$I$13*F110*(((F110/PROGRAMA!$I$9)*(PROGRAMA!$I$12-PROGRAMA!$I$11)/2)+PROGRAMA!$I$11))</f>
        <v>0</v>
      </c>
      <c r="G111" s="245">
        <f>+IF(G109="","",PROGRAMA!$I$13*G110*(((G110/PROGRAMA!$I$9)*(PROGRAMA!$I$12-PROGRAMA!$I$11)/2)+PROGRAMA!$I$11))</f>
        <v>0</v>
      </c>
      <c r="H111" s="245">
        <f>+IF(H109="","",PROGRAMA!$I$13*H110*(((H110/PROGRAMA!$I$9)*(PROGRAMA!$I$12-PROGRAMA!$I$11)/2)+PROGRAMA!$I$11))</f>
        <v>0</v>
      </c>
      <c r="I111" s="245">
        <f>+IF(I109="","",PROGRAMA!$I$13*I110*(((I110/PROGRAMA!$I$9)*(PROGRAMA!$I$12-PROGRAMA!$I$11)/2)+PROGRAMA!$I$11))</f>
        <v>0</v>
      </c>
      <c r="J111" s="245">
        <f>+IF(J109="","",PROGRAMA!$I$13*J110*(((J110/PROGRAMA!$I$9)*(PROGRAMA!$I$12-PROGRAMA!$I$11)/2)+PROGRAMA!$I$11))</f>
        <v>0</v>
      </c>
      <c r="K111" s="245">
        <f>+IF(K109="","",PROGRAMA!$I$13*K110*(((K110/PROGRAMA!$I$9)*(PROGRAMA!$I$12-PROGRAMA!$I$11)/2)+PROGRAMA!$I$11))</f>
        <v>0</v>
      </c>
      <c r="L111" s="245">
        <f>+IF(L109="","",PROGRAMA!$I$13*L110*(((L110/PROGRAMA!$I$9)*(PROGRAMA!$I$12-PROGRAMA!$I$11)/2)+PROGRAMA!$I$11))</f>
        <v>0</v>
      </c>
      <c r="M111" s="245">
        <f>+IF(M109="","",PROGRAMA!$I$13*M110*(((M110/PROGRAMA!$I$9)*(PROGRAMA!$I$12-PROGRAMA!$I$11)/2)+PROGRAMA!$I$11))</f>
        <v>0</v>
      </c>
      <c r="N111" s="245">
        <f>+IF(N109="","",PROGRAMA!$I$13*N110*(((N110/PROGRAMA!$I$9)*(PROGRAMA!$I$12-PROGRAMA!$I$11)/2)+PROGRAMA!$I$11))</f>
        <v>0</v>
      </c>
      <c r="O111" s="245">
        <f>+IF(O109="","",PROGRAMA!$I$13*O110*(((O110/PROGRAMA!$I$9)*(PROGRAMA!$I$12-PROGRAMA!$I$11)/2)+PROGRAMA!$I$11))</f>
        <v>0</v>
      </c>
      <c r="P111" s="245">
        <f>+IF(P109="","",PROGRAMA!$I$13*P110*(((P110/PROGRAMA!$I$9)*(PROGRAMA!$I$12-PROGRAMA!$I$11)/2)+PROGRAMA!$I$11))</f>
        <v>0</v>
      </c>
      <c r="Q111" s="245">
        <f>+IF(Q109="","",PROGRAMA!$I$13*Q110*(((Q110/PROGRAMA!$I$9)*(PROGRAMA!$I$12-PROGRAMA!$I$11)/2)+PROGRAMA!$I$11))</f>
        <v>0</v>
      </c>
      <c r="R111" s="245">
        <f>+IF(R109="","",PROGRAMA!$I$13*R110*(((R110/PROGRAMA!$I$9)*(PROGRAMA!$I$12-PROGRAMA!$I$11)/2)+PROGRAMA!$I$11))</f>
        <v>0</v>
      </c>
      <c r="S111" s="245">
        <f>+IF(S109="","",PROGRAMA!$I$13*S110*(((S110/PROGRAMA!$I$9)*(PROGRAMA!$I$12-PROGRAMA!$I$11)/2)+PROGRAMA!$I$11))</f>
        <v>0</v>
      </c>
      <c r="T111" s="245">
        <f>+IF(T109="","",PROGRAMA!$I$13*T110*(((T110/PROGRAMA!$I$9)*(PROGRAMA!$I$12-PROGRAMA!$I$11)/2)+PROGRAMA!$I$11))</f>
        <v>0</v>
      </c>
      <c r="U111" s="245">
        <f>+IF(U109="","",PROGRAMA!$I$13*U110*(((U110/PROGRAMA!$I$9)*(PROGRAMA!$I$12-PROGRAMA!$I$11)/2)+PROGRAMA!$I$11))</f>
        <v>0</v>
      </c>
      <c r="V111" s="245">
        <f>+IF(V109="","",PROGRAMA!$I$13*V110*(((V110/PROGRAMA!$I$9)*(PROGRAMA!$I$12-PROGRAMA!$I$11)/2)+PROGRAMA!$I$11))</f>
        <v>0</v>
      </c>
      <c r="W111" s="245">
        <f>+IF(W109="","",PROGRAMA!$I$13*W110*(((W110/PROGRAMA!$I$9)*(PROGRAMA!$I$12-PROGRAMA!$I$11)/2)+PROGRAMA!$I$11))</f>
        <v>0</v>
      </c>
      <c r="X111" s="245">
        <f>+IF(X109="","",PROGRAMA!$I$13*X110*(((X110/PROGRAMA!$I$9)*(PROGRAMA!$I$12-PROGRAMA!$I$11)/2)+PROGRAMA!$I$11))</f>
        <v>0</v>
      </c>
      <c r="Y111" s="245">
        <f>+IF(Y109="","",PROGRAMA!$I$13*Y110*(((Y110/PROGRAMA!$I$9)*(PROGRAMA!$I$12-PROGRAMA!$I$11)/2)+PROGRAMA!$I$11))</f>
        <v>0</v>
      </c>
      <c r="Z111" s="245">
        <f>+IF(Z109="","",PROGRAMA!$I$13*Z110*(((Z110/PROGRAMA!$I$9)*(PROGRAMA!$I$12-PROGRAMA!$I$11)/2)+PROGRAMA!$I$11))</f>
        <v>0</v>
      </c>
      <c r="AA111" s="245">
        <f>+IF(AA109="","",PROGRAMA!$I$13*AA110*(((AA110/PROGRAMA!$I$9)*(PROGRAMA!$I$12-PROGRAMA!$I$11)/2)+PROGRAMA!$I$11))</f>
        <v>0</v>
      </c>
      <c r="AB111" s="245">
        <f>+IF(AB109="","",PROGRAMA!$I$13*AB110*(((AB110/PROGRAMA!$I$9)*(PROGRAMA!$I$12-PROGRAMA!$I$11)/2)+PROGRAMA!$I$11))</f>
        <v>0</v>
      </c>
      <c r="AC111" s="245">
        <f>+IF(AC109="","",PROGRAMA!$I$13*AC110*(((AC110/PROGRAMA!$I$9)*(PROGRAMA!$I$12-PROGRAMA!$I$11)/2)+PROGRAMA!$I$11))</f>
        <v>0</v>
      </c>
      <c r="AD111" s="245">
        <f>+IF(AD109="","",PROGRAMA!$I$13*AD110*(((AD110/PROGRAMA!$I$9)*(PROGRAMA!$I$12-PROGRAMA!$I$11)/2)+PROGRAMA!$I$11))</f>
        <v>0</v>
      </c>
      <c r="AE111" s="245">
        <f>+IF(AE109="","",PROGRAMA!$I$13*AE110*(((AE110/PROGRAMA!$I$9)*(PROGRAMA!$I$12-PROGRAMA!$I$11)/2)+PROGRAMA!$I$11))</f>
        <v>0</v>
      </c>
      <c r="AF111" s="245">
        <f>+IF(AF109="","",PROGRAMA!$I$13*AF110*(((AF110/PROGRAMA!$I$9)*(PROGRAMA!$I$12-PROGRAMA!$I$11)/2)+PROGRAMA!$I$11))</f>
        <v>0</v>
      </c>
      <c r="AG111" s="245">
        <f>+IF(AG109="","",PROGRAMA!$I$13*AG110*(((AG110/PROGRAMA!$I$9)*(PROGRAMA!$I$12-PROGRAMA!$I$11)/2)+PROGRAMA!$I$11))</f>
        <v>0</v>
      </c>
      <c r="AH111" s="245">
        <f>+IF(AH109="","",PROGRAMA!$I$13*AH110*(((AH110/PROGRAMA!$I$9)*(PROGRAMA!$I$12-PROGRAMA!$I$11)/2)+PROGRAMA!$I$11))</f>
        <v>0</v>
      </c>
      <c r="AI111" s="245">
        <f>+IF(AI109="","",PROGRAMA!$I$13*AI110*(((AI110/PROGRAMA!$I$9)*(PROGRAMA!$I$12-PROGRAMA!$I$11)/2)+PROGRAMA!$I$11))</f>
        <v>0</v>
      </c>
      <c r="AJ111" s="245">
        <f>+IF(AJ109="","",PROGRAMA!$I$13*AJ110*(((AJ110/PROGRAMA!$I$9)*(PROGRAMA!$I$12-PROGRAMA!$I$11)/2)+PROGRAMA!$I$11))</f>
        <v>0</v>
      </c>
      <c r="AK111" s="245">
        <f>+IF(AK109="","",PROGRAMA!$I$13*AK110*(((AK110/PROGRAMA!$I$9)*(PROGRAMA!$I$12-PROGRAMA!$I$11)/2)+PROGRAMA!$I$11))</f>
        <v>0</v>
      </c>
      <c r="AL111" s="245">
        <f>+IF(AL109="","",PROGRAMA!$I$13*AL110*(((AL110/PROGRAMA!$I$9)*(PROGRAMA!$I$12-PROGRAMA!$I$11)/2)+PROGRAMA!$I$11))</f>
        <v>0</v>
      </c>
      <c r="AM111" s="245">
        <f>+IF(AM109="","",PROGRAMA!$I$13*AM110*(((AM110/PROGRAMA!$I$9)*(PROGRAMA!$I$12-PROGRAMA!$I$11)/2)+PROGRAMA!$I$11))</f>
        <v>0</v>
      </c>
      <c r="AN111" s="245">
        <f>+IF(AN109="","",PROGRAMA!$I$13*AN110*(((AN110/PROGRAMA!$I$9)*(PROGRAMA!$I$12-PROGRAMA!$I$11)/2)+PROGRAMA!$I$11))</f>
        <v>0</v>
      </c>
      <c r="AO111" s="245">
        <f>+IF(AO109="","",PROGRAMA!$I$13*AO110*(((AO110/PROGRAMA!$I$9)*(PROGRAMA!$I$12-PROGRAMA!$I$11)/2)+PROGRAMA!$I$11))</f>
        <v>0</v>
      </c>
      <c r="AP111" s="245">
        <f>+IF(AP109="","",PROGRAMA!$I$13*AP110*(((AP110/PROGRAMA!$I$9)*(PROGRAMA!$I$12-PROGRAMA!$I$11)/2)+PROGRAMA!$I$11))</f>
        <v>0</v>
      </c>
      <c r="AQ111" s="245">
        <f>+IF(AQ109="","",PROGRAMA!$I$13*AQ110*(((AQ110/PROGRAMA!$I$9)*(PROGRAMA!$I$12-PROGRAMA!$I$11)/2)+PROGRAMA!$I$11))</f>
        <v>0</v>
      </c>
      <c r="AR111" s="245">
        <f>+IF(AR109="","",PROGRAMA!$I$13*AR110*(((AR110/PROGRAMA!$I$9)*(PROGRAMA!$I$12-PROGRAMA!$I$11)/2)+PROGRAMA!$I$11))</f>
        <v>0</v>
      </c>
      <c r="AS111" s="245">
        <f>+IF(AS109="","",PROGRAMA!$I$13*AS110*(((AS110/PROGRAMA!$I$9)*(PROGRAMA!$I$12-PROGRAMA!$I$11)/2)+PROGRAMA!$I$11))</f>
        <v>0</v>
      </c>
      <c r="AT111" s="245">
        <f>+IF(AT109="","",PROGRAMA!$I$13*AT110*(((AT110/PROGRAMA!$I$9)*(PROGRAMA!$I$12-PROGRAMA!$I$11)/2)+PROGRAMA!$I$11))</f>
        <v>0</v>
      </c>
      <c r="AU111" s="245">
        <f>+IF(AU109="","",PROGRAMA!$I$13*AU110*(((AU110/PROGRAMA!$I$9)*(PROGRAMA!$I$12-PROGRAMA!$I$11)/2)+PROGRAMA!$I$11))</f>
        <v>0</v>
      </c>
      <c r="AV111" s="245">
        <f>+IF(AV109="","",PROGRAMA!$I$13*AV110*(((AV110/PROGRAMA!$I$9)*(PROGRAMA!$I$12-PROGRAMA!$I$11)/2)+PROGRAMA!$I$11))</f>
        <v>0</v>
      </c>
      <c r="AW111" s="245">
        <f>+IF(AW109="","",PROGRAMA!$I$13*AW110*(((AW110/PROGRAMA!$I$9)*(PROGRAMA!$I$12-PROGRAMA!$I$11)/2)+PROGRAMA!$I$11))</f>
        <v>0</v>
      </c>
      <c r="AX111" s="245">
        <f>+IF(AX109="","",PROGRAMA!$I$13*AX110*(((AX110/PROGRAMA!$I$9)*(PROGRAMA!$I$12-PROGRAMA!$I$11)/2)+PROGRAMA!$I$11))</f>
        <v>0</v>
      </c>
      <c r="AY111" s="245">
        <f>+IF(AY109="","",PROGRAMA!$I$13*AY110*(((AY110/PROGRAMA!$I$9)*(PROGRAMA!$I$12-PROGRAMA!$I$11)/2)+PROGRAMA!$I$11))</f>
        <v>0</v>
      </c>
      <c r="AZ111" s="245">
        <f>+IF(AZ109="","",PROGRAMA!$I$13*AZ110*(((AZ110/PROGRAMA!$I$9)*(PROGRAMA!$I$12-PROGRAMA!$I$11)/2)+PROGRAMA!$I$11))</f>
        <v>0</v>
      </c>
      <c r="BA111" s="245">
        <f>+IF(BA109="","",PROGRAMA!$I$13*BA110*(((BA110/PROGRAMA!$I$9)*(PROGRAMA!$I$12-PROGRAMA!$I$11)/2)+PROGRAMA!$I$11))</f>
        <v>0</v>
      </c>
      <c r="BB111" s="245">
        <f>+IF(BB109="","",PROGRAMA!$I$13*BB110*(((BB110/PROGRAMA!$I$9)*(PROGRAMA!$I$12-PROGRAMA!$I$11)/2)+PROGRAMA!$I$11))</f>
        <v>0</v>
      </c>
      <c r="BC111" s="245">
        <f>+IF(BC109="","",PROGRAMA!$I$13*BC110*(((BC110/PROGRAMA!$I$9)*(PROGRAMA!$I$12-PROGRAMA!$I$11)/2)+PROGRAMA!$I$11))</f>
        <v>0</v>
      </c>
      <c r="BD111" s="245">
        <f>+IF(BD109="","",PROGRAMA!$I$13*BD110*(((BD110/PROGRAMA!$I$9)*(PROGRAMA!$I$12-PROGRAMA!$I$11)/2)+PROGRAMA!$I$11))</f>
        <v>0</v>
      </c>
      <c r="BE111" s="245">
        <f>+IF(BE109="","",PROGRAMA!$I$13*BE110*(((BE110/PROGRAMA!$I$9)*(PROGRAMA!$I$12-PROGRAMA!$I$11)/2)+PROGRAMA!$I$11))</f>
        <v>0</v>
      </c>
      <c r="BF111" s="245">
        <f>+IF(BF109="","",PROGRAMA!$I$13*BF110*(((BF110/PROGRAMA!$I$9)*(PROGRAMA!$I$12-PROGRAMA!$I$11)/2)+PROGRAMA!$I$11))</f>
        <v>0</v>
      </c>
      <c r="BG111" s="245">
        <f>+IF(BG109="","",PROGRAMA!$I$13*BG110*(((BG110/PROGRAMA!$I$9)*(PROGRAMA!$I$12-PROGRAMA!$I$11)/2)+PROGRAMA!$I$11))</f>
        <v>0</v>
      </c>
      <c r="BH111" s="245">
        <f>+IF(BH109="","",PROGRAMA!$I$13*BH110*(((BH110/PROGRAMA!$I$9)*(PROGRAMA!$I$12-PROGRAMA!$I$11)/2)+PROGRAMA!$I$11))</f>
        <v>0</v>
      </c>
      <c r="BI111" s="245">
        <f>+IF(BI109="","",PROGRAMA!$I$13*BI110*(((BI110/PROGRAMA!$I$9)*(PROGRAMA!$I$12-PROGRAMA!$I$11)/2)+PROGRAMA!$I$11))</f>
        <v>0</v>
      </c>
      <c r="BJ111" s="245">
        <f>+IF(BJ109="","",PROGRAMA!$I$13*BJ110*(((BJ110/PROGRAMA!$I$9)*(PROGRAMA!$I$12-PROGRAMA!$I$11)/2)+PROGRAMA!$I$11))</f>
        <v>0</v>
      </c>
      <c r="BK111" s="245">
        <f>+IF(BK109="","",PROGRAMA!$I$13*BK110*(((BK110/PROGRAMA!$I$9)*(PROGRAMA!$I$12-PROGRAMA!$I$11)/2)+PROGRAMA!$I$11))</f>
        <v>0</v>
      </c>
      <c r="BL111" s="245">
        <f>+IF(BL109="","",PROGRAMA!$I$13*BL110*(((BL110/PROGRAMA!$I$9)*(PROGRAMA!$I$12-PROGRAMA!$I$11)/2)+PROGRAMA!$I$11))</f>
        <v>0</v>
      </c>
      <c r="BM111" s="245">
        <f>+IF(BM109="","",PROGRAMA!$I$13*BM110*(((BM110/PROGRAMA!$I$9)*(PROGRAMA!$I$12-PROGRAMA!$I$11)/2)+PROGRAMA!$I$11))</f>
        <v>0</v>
      </c>
      <c r="BN111" s="245">
        <f>+IF(BN109="","",PROGRAMA!$I$13*BN110*(((BN110/PROGRAMA!$I$9)*(PROGRAMA!$I$12-PROGRAMA!$I$11)/2)+PROGRAMA!$I$11))</f>
        <v>0</v>
      </c>
      <c r="BO111" s="245">
        <f>+IF(BO109="","",PROGRAMA!$I$13*BO110*(((BO110/PROGRAMA!$I$9)*(PROGRAMA!$I$12-PROGRAMA!$I$11)/2)+PROGRAMA!$I$11))</f>
        <v>0</v>
      </c>
      <c r="BP111" s="245">
        <f>+IF(BP109="","",PROGRAMA!$I$13*BP110*(((BP110/PROGRAMA!$I$9)*(PROGRAMA!$I$12-PROGRAMA!$I$11)/2)+PROGRAMA!$I$11))</f>
        <v>0</v>
      </c>
      <c r="BQ111" s="245">
        <f>+IF(BQ109="","",PROGRAMA!$I$13*BQ110*(((BQ110/PROGRAMA!$I$9)*(PROGRAMA!$I$12-PROGRAMA!$I$11)/2)+PROGRAMA!$I$11))</f>
        <v>0</v>
      </c>
      <c r="BR111" s="245">
        <f>+IF(BR109="","",PROGRAMA!$I$13*BR110*(((BR110/PROGRAMA!$I$9)*(PROGRAMA!$I$12-PROGRAMA!$I$11)/2)+PROGRAMA!$I$11))</f>
        <v>0</v>
      </c>
      <c r="BS111" s="245">
        <f>+IF(BS109="","",PROGRAMA!$I$13*BS110*(((BS110/PROGRAMA!$I$9)*(PROGRAMA!$I$12-PROGRAMA!$I$11)/2)+PROGRAMA!$I$11))</f>
        <v>0</v>
      </c>
      <c r="BT111" s="245">
        <f>+IF(BT109="","",PROGRAMA!$I$13*BT110*(((BT110/PROGRAMA!$I$9)*(PROGRAMA!$I$12-PROGRAMA!$I$11)/2)+PROGRAMA!$I$11))</f>
        <v>0</v>
      </c>
      <c r="BU111" s="245">
        <f>+IF(BU109="","",PROGRAMA!$I$13*BU110*(((BU110/PROGRAMA!$I$9)*(PROGRAMA!$I$12-PROGRAMA!$I$11)/2)+PROGRAMA!$I$11))</f>
        <v>0</v>
      </c>
      <c r="BV111" s="245">
        <f>+IF(BV109="","",PROGRAMA!$I$13*BV110*(((BV110/PROGRAMA!$I$9)*(PROGRAMA!$I$12-PROGRAMA!$I$11)/2)+PROGRAMA!$I$11))</f>
        <v>0</v>
      </c>
      <c r="BW111" s="245">
        <f>+IF(BW109="","",PROGRAMA!$I$13*BW110*(((BW110/PROGRAMA!$I$9)*(PROGRAMA!$I$12-PROGRAMA!$I$11)/2)+PROGRAMA!$I$11))</f>
        <v>0</v>
      </c>
      <c r="BX111" s="245">
        <f>+IF(BX109="","",PROGRAMA!$I$13*BX110*(((BX110/PROGRAMA!$I$9)*(PROGRAMA!$I$12-PROGRAMA!$I$11)/2)+PROGRAMA!$I$11))</f>
        <v>0</v>
      </c>
      <c r="BY111" s="245">
        <f>+IF(BY109="","",PROGRAMA!$I$13*BY110*(((BY110/PROGRAMA!$I$9)*(PROGRAMA!$I$12-PROGRAMA!$I$11)/2)+PROGRAMA!$I$11))</f>
        <v>0</v>
      </c>
      <c r="BZ111" s="245">
        <f>+IF(BZ109="","",PROGRAMA!$I$13*BZ110*(((BZ110/PROGRAMA!$I$9)*(PROGRAMA!$I$12-PROGRAMA!$I$11)/2)+PROGRAMA!$I$11))</f>
        <v>0</v>
      </c>
      <c r="CA111" s="245">
        <f>+IF(CA109="","",PROGRAMA!$I$13*CA110*(((CA110/PROGRAMA!$I$9)*(PROGRAMA!$I$12-PROGRAMA!$I$11)/2)+PROGRAMA!$I$11))</f>
        <v>0</v>
      </c>
      <c r="CB111" s="245">
        <f>+IF(CB109="","",PROGRAMA!$I$13*CB110*(((CB110/PROGRAMA!$I$9)*(PROGRAMA!$I$12-PROGRAMA!$I$11)/2)+PROGRAMA!$I$11))</f>
        <v>0</v>
      </c>
      <c r="CC111" s="245">
        <f>+IF(CC109="","",PROGRAMA!$I$13*CC110*(((CC110/PROGRAMA!$I$9)*(PROGRAMA!$I$12-PROGRAMA!$I$11)/2)+PROGRAMA!$I$11))</f>
        <v>0</v>
      </c>
      <c r="CD111" s="245">
        <f>+IF(CD109="","",PROGRAMA!$I$13*CD110*(((CD110/PROGRAMA!$I$9)*(PROGRAMA!$I$12-PROGRAMA!$I$11)/2)+PROGRAMA!$I$11))</f>
        <v>0</v>
      </c>
      <c r="CE111" s="245">
        <f>+IF(CE109="","",PROGRAMA!$I$13*CE110*(((CE110/PROGRAMA!$I$9)*(PROGRAMA!$I$12-PROGRAMA!$I$11)/2)+PROGRAMA!$I$11))</f>
        <v>0</v>
      </c>
      <c r="CF111" s="245">
        <f>+IF(CF109="","",PROGRAMA!$I$13*CF110*(((CF110/PROGRAMA!$I$9)*(PROGRAMA!$I$12-PROGRAMA!$I$11)/2)+PROGRAMA!$I$11))</f>
        <v>0</v>
      </c>
    </row>
    <row r="112" spans="1:84" ht="18" thickTop="1" thickBot="1" x14ac:dyDescent="0.35">
      <c r="B112" s="967" t="s">
        <v>261</v>
      </c>
      <c r="C112" s="970" t="str">
        <f>+IF($B$57='Base Datos'!$V$21,B112,"")</f>
        <v>Contenedor 10</v>
      </c>
      <c r="D112" s="241" t="str">
        <f>+IF($B$57='Base Datos'!$V$21,D58,"")</f>
        <v>Densidad Descarga Solida, gr/l</v>
      </c>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260"/>
      <c r="AL112" s="260"/>
      <c r="AM112" s="260"/>
      <c r="AN112" s="260"/>
      <c r="AO112" s="260"/>
      <c r="AP112" s="260"/>
      <c r="AQ112" s="260"/>
      <c r="AR112" s="260"/>
      <c r="AS112" s="260"/>
      <c r="AT112" s="260"/>
      <c r="AU112" s="260"/>
      <c r="AV112" s="260"/>
      <c r="AW112" s="260"/>
      <c r="AX112" s="260"/>
      <c r="AY112" s="260"/>
      <c r="AZ112" s="260"/>
      <c r="BA112" s="260"/>
      <c r="BB112" s="260"/>
      <c r="BC112" s="260"/>
      <c r="BD112" s="260"/>
      <c r="BE112" s="260"/>
      <c r="BF112" s="260"/>
      <c r="BG112" s="260"/>
      <c r="BH112" s="260"/>
      <c r="BI112" s="260"/>
      <c r="BJ112" s="260"/>
      <c r="BK112" s="260"/>
      <c r="BL112" s="260"/>
      <c r="BM112" s="260"/>
      <c r="BN112" s="260"/>
      <c r="BO112" s="260"/>
      <c r="BP112" s="260"/>
      <c r="BQ112" s="260"/>
      <c r="BR112" s="260"/>
      <c r="BS112" s="260"/>
      <c r="BT112" s="260"/>
      <c r="BU112" s="260"/>
      <c r="BV112" s="260"/>
      <c r="BW112" s="260"/>
      <c r="BX112" s="260"/>
      <c r="BY112" s="260"/>
      <c r="BZ112" s="260"/>
      <c r="CA112" s="260"/>
      <c r="CB112" s="260"/>
      <c r="CC112" s="260"/>
      <c r="CD112" s="260"/>
      <c r="CE112" s="260"/>
      <c r="CF112" s="260"/>
    </row>
    <row r="113" spans="2:84" ht="17.25" thickBot="1" x14ac:dyDescent="0.35">
      <c r="B113" s="967"/>
      <c r="C113" s="968"/>
      <c r="D113" s="242" t="str">
        <f>+IF($B$57='Base Datos'!$V$21,D59,"")</f>
        <v>% AGUA</v>
      </c>
      <c r="E113" s="261"/>
      <c r="F113" s="261"/>
      <c r="G113" s="261"/>
      <c r="H113" s="261"/>
      <c r="I113" s="261"/>
      <c r="J113" s="261"/>
      <c r="K113" s="261"/>
      <c r="L113" s="261"/>
      <c r="M113" s="261"/>
      <c r="N113" s="261"/>
      <c r="O113" s="261"/>
      <c r="P113" s="261"/>
      <c r="Q113" s="261"/>
      <c r="R113" s="261"/>
      <c r="S113" s="261"/>
      <c r="T113" s="261"/>
      <c r="U113" s="261"/>
      <c r="V113" s="261"/>
      <c r="W113" s="261"/>
      <c r="X113" s="261"/>
      <c r="Y113" s="261"/>
      <c r="Z113" s="261"/>
      <c r="AA113" s="261"/>
      <c r="AB113" s="261"/>
      <c r="AC113" s="261"/>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A113" s="261"/>
      <c r="BB113" s="261"/>
      <c r="BC113" s="261"/>
      <c r="BD113" s="261"/>
      <c r="BE113" s="261"/>
      <c r="BF113" s="261"/>
      <c r="BG113" s="261"/>
      <c r="BH113" s="261"/>
      <c r="BI113" s="261"/>
      <c r="BJ113" s="261"/>
      <c r="BK113" s="261"/>
      <c r="BL113" s="261"/>
      <c r="BM113" s="261"/>
      <c r="BN113" s="261"/>
      <c r="BO113" s="261"/>
      <c r="BP113" s="261"/>
      <c r="BQ113" s="261"/>
      <c r="BR113" s="261"/>
      <c r="BS113" s="261"/>
      <c r="BT113" s="261"/>
      <c r="BU113" s="261"/>
      <c r="BV113" s="261"/>
      <c r="BW113" s="261"/>
      <c r="BX113" s="261"/>
      <c r="BY113" s="261"/>
      <c r="BZ113" s="261"/>
      <c r="CA113" s="261"/>
      <c r="CB113" s="261"/>
      <c r="CC113" s="261"/>
      <c r="CD113" s="261"/>
      <c r="CE113" s="261"/>
      <c r="CF113" s="261"/>
    </row>
    <row r="114" spans="2:84" ht="17.25" thickBot="1" x14ac:dyDescent="0.35">
      <c r="B114" s="967"/>
      <c r="C114" s="968"/>
      <c r="D114" s="242" t="str">
        <f>+IF($B$57='Base Datos'!$V$21,D60,"")</f>
        <v>% HC</v>
      </c>
      <c r="E114" s="247"/>
      <c r="F114" s="247"/>
      <c r="G114" s="247"/>
      <c r="H114" s="247"/>
      <c r="I114" s="247"/>
      <c r="J114" s="247"/>
      <c r="K114" s="247"/>
      <c r="L114" s="247"/>
      <c r="M114" s="247"/>
      <c r="N114" s="247"/>
      <c r="O114" s="247"/>
      <c r="P114" s="247"/>
      <c r="Q114" s="247"/>
      <c r="R114" s="247"/>
      <c r="S114" s="247"/>
      <c r="T114" s="247"/>
      <c r="U114" s="247"/>
      <c r="V114" s="247"/>
      <c r="W114" s="247"/>
      <c r="X114" s="247"/>
      <c r="Y114" s="247"/>
      <c r="Z114" s="247"/>
      <c r="AA114" s="247"/>
      <c r="AB114" s="247"/>
      <c r="AC114" s="247"/>
      <c r="AD114" s="247"/>
      <c r="AE114" s="247"/>
      <c r="AF114" s="247"/>
      <c r="AG114" s="247"/>
      <c r="AH114" s="247"/>
      <c r="AI114" s="247"/>
      <c r="AJ114" s="247"/>
      <c r="AK114" s="247"/>
      <c r="AL114" s="247"/>
      <c r="AM114" s="247"/>
      <c r="AN114" s="247"/>
      <c r="AO114" s="247"/>
      <c r="AP114" s="247"/>
      <c r="AQ114" s="247"/>
      <c r="AR114" s="247"/>
      <c r="AS114" s="247"/>
      <c r="AT114" s="247"/>
      <c r="AU114" s="247"/>
      <c r="AV114" s="247"/>
      <c r="AW114" s="247"/>
      <c r="AX114" s="247"/>
      <c r="AY114" s="247"/>
      <c r="AZ114" s="247"/>
      <c r="BA114" s="247"/>
      <c r="BB114" s="247"/>
      <c r="BC114" s="247"/>
      <c r="BD114" s="247"/>
      <c r="BE114" s="247"/>
      <c r="BF114" s="247"/>
      <c r="BG114" s="247"/>
      <c r="BH114" s="247"/>
      <c r="BI114" s="247"/>
      <c r="BJ114" s="247"/>
      <c r="BK114" s="247"/>
      <c r="BL114" s="247"/>
      <c r="BM114" s="247"/>
      <c r="BN114" s="247"/>
      <c r="BO114" s="247"/>
      <c r="BP114" s="247"/>
      <c r="BQ114" s="247"/>
      <c r="BR114" s="247"/>
      <c r="BS114" s="247"/>
      <c r="BT114" s="247"/>
      <c r="BU114" s="247"/>
      <c r="BV114" s="247"/>
      <c r="BW114" s="247"/>
      <c r="BX114" s="247"/>
      <c r="BY114" s="247"/>
      <c r="BZ114" s="247"/>
      <c r="CA114" s="247"/>
      <c r="CB114" s="247"/>
      <c r="CC114" s="247"/>
      <c r="CD114" s="247"/>
      <c r="CE114" s="247"/>
      <c r="CF114" s="247"/>
    </row>
    <row r="115" spans="2:84" ht="17.25" thickBot="1" x14ac:dyDescent="0.35">
      <c r="B115" s="967"/>
      <c r="C115" s="968"/>
      <c r="D115" s="242" t="str">
        <f>+IF($B$57='Base Datos'!$V$21,D61,"")</f>
        <v>% SOLIDOS</v>
      </c>
      <c r="E115" s="197">
        <f>IF(SUM(E113:E114)=0,0,100-E113-E114)</f>
        <v>0</v>
      </c>
      <c r="F115" s="197">
        <f t="shared" ref="F115:BQ115" si="72">IF(SUM(F113:F114)=0,0,100-F113-F114)</f>
        <v>0</v>
      </c>
      <c r="G115" s="197">
        <f t="shared" si="72"/>
        <v>0</v>
      </c>
      <c r="H115" s="197">
        <f t="shared" si="72"/>
        <v>0</v>
      </c>
      <c r="I115" s="197">
        <f t="shared" si="72"/>
        <v>0</v>
      </c>
      <c r="J115" s="197">
        <f t="shared" si="72"/>
        <v>0</v>
      </c>
      <c r="K115" s="197">
        <f t="shared" si="72"/>
        <v>0</v>
      </c>
      <c r="L115" s="197">
        <f t="shared" si="72"/>
        <v>0</v>
      </c>
      <c r="M115" s="197">
        <f t="shared" si="72"/>
        <v>0</v>
      </c>
      <c r="N115" s="197">
        <f t="shared" si="72"/>
        <v>0</v>
      </c>
      <c r="O115" s="197">
        <f t="shared" si="72"/>
        <v>0</v>
      </c>
      <c r="P115" s="197">
        <f t="shared" si="72"/>
        <v>0</v>
      </c>
      <c r="Q115" s="197">
        <f t="shared" si="72"/>
        <v>0</v>
      </c>
      <c r="R115" s="197">
        <f t="shared" si="72"/>
        <v>0</v>
      </c>
      <c r="S115" s="197">
        <f t="shared" si="72"/>
        <v>0</v>
      </c>
      <c r="T115" s="197">
        <f t="shared" si="72"/>
        <v>0</v>
      </c>
      <c r="U115" s="197">
        <f t="shared" si="72"/>
        <v>0</v>
      </c>
      <c r="V115" s="197">
        <f t="shared" si="72"/>
        <v>0</v>
      </c>
      <c r="W115" s="197">
        <f t="shared" si="72"/>
        <v>0</v>
      </c>
      <c r="X115" s="197">
        <f t="shared" si="72"/>
        <v>0</v>
      </c>
      <c r="Y115" s="197">
        <f t="shared" si="72"/>
        <v>0</v>
      </c>
      <c r="Z115" s="197">
        <f t="shared" si="72"/>
        <v>0</v>
      </c>
      <c r="AA115" s="197">
        <f t="shared" si="72"/>
        <v>0</v>
      </c>
      <c r="AB115" s="197">
        <f t="shared" si="72"/>
        <v>0</v>
      </c>
      <c r="AC115" s="197">
        <f t="shared" si="72"/>
        <v>0</v>
      </c>
      <c r="AD115" s="197">
        <f t="shared" si="72"/>
        <v>0</v>
      </c>
      <c r="AE115" s="197">
        <f t="shared" si="72"/>
        <v>0</v>
      </c>
      <c r="AF115" s="197">
        <f t="shared" si="72"/>
        <v>0</v>
      </c>
      <c r="AG115" s="197">
        <f t="shared" si="72"/>
        <v>0</v>
      </c>
      <c r="AH115" s="197">
        <f t="shared" si="72"/>
        <v>0</v>
      </c>
      <c r="AI115" s="197">
        <f t="shared" si="72"/>
        <v>0</v>
      </c>
      <c r="AJ115" s="197">
        <f t="shared" si="72"/>
        <v>0</v>
      </c>
      <c r="AK115" s="197">
        <f t="shared" si="72"/>
        <v>0</v>
      </c>
      <c r="AL115" s="197">
        <f t="shared" si="72"/>
        <v>0</v>
      </c>
      <c r="AM115" s="197">
        <f t="shared" si="72"/>
        <v>0</v>
      </c>
      <c r="AN115" s="197">
        <f t="shared" si="72"/>
        <v>0</v>
      </c>
      <c r="AO115" s="197">
        <f t="shared" si="72"/>
        <v>0</v>
      </c>
      <c r="AP115" s="197">
        <f t="shared" si="72"/>
        <v>0</v>
      </c>
      <c r="AQ115" s="197">
        <f t="shared" si="72"/>
        <v>0</v>
      </c>
      <c r="AR115" s="197">
        <f t="shared" si="72"/>
        <v>0</v>
      </c>
      <c r="AS115" s="197">
        <f t="shared" si="72"/>
        <v>0</v>
      </c>
      <c r="AT115" s="197">
        <f t="shared" si="72"/>
        <v>0</v>
      </c>
      <c r="AU115" s="197">
        <f t="shared" si="72"/>
        <v>0</v>
      </c>
      <c r="AV115" s="197">
        <f t="shared" si="72"/>
        <v>0</v>
      </c>
      <c r="AW115" s="197">
        <f t="shared" si="72"/>
        <v>0</v>
      </c>
      <c r="AX115" s="197">
        <f t="shared" si="72"/>
        <v>0</v>
      </c>
      <c r="AY115" s="197">
        <f t="shared" si="72"/>
        <v>0</v>
      </c>
      <c r="AZ115" s="197">
        <f t="shared" si="72"/>
        <v>0</v>
      </c>
      <c r="BA115" s="197">
        <f t="shared" si="72"/>
        <v>0</v>
      </c>
      <c r="BB115" s="197">
        <f t="shared" si="72"/>
        <v>0</v>
      </c>
      <c r="BC115" s="197">
        <f t="shared" si="72"/>
        <v>0</v>
      </c>
      <c r="BD115" s="197">
        <f t="shared" si="72"/>
        <v>0</v>
      </c>
      <c r="BE115" s="197">
        <f t="shared" si="72"/>
        <v>0</v>
      </c>
      <c r="BF115" s="197">
        <f t="shared" si="72"/>
        <v>0</v>
      </c>
      <c r="BG115" s="197">
        <f t="shared" si="72"/>
        <v>0</v>
      </c>
      <c r="BH115" s="197">
        <f t="shared" si="72"/>
        <v>0</v>
      </c>
      <c r="BI115" s="197">
        <f t="shared" si="72"/>
        <v>0</v>
      </c>
      <c r="BJ115" s="197">
        <f t="shared" si="72"/>
        <v>0</v>
      </c>
      <c r="BK115" s="197">
        <f t="shared" si="72"/>
        <v>0</v>
      </c>
      <c r="BL115" s="197">
        <f t="shared" si="72"/>
        <v>0</v>
      </c>
      <c r="BM115" s="197">
        <f t="shared" si="72"/>
        <v>0</v>
      </c>
      <c r="BN115" s="197">
        <f t="shared" si="72"/>
        <v>0</v>
      </c>
      <c r="BO115" s="197">
        <f t="shared" si="72"/>
        <v>0</v>
      </c>
      <c r="BP115" s="197">
        <f t="shared" si="72"/>
        <v>0</v>
      </c>
      <c r="BQ115" s="197">
        <f t="shared" si="72"/>
        <v>0</v>
      </c>
      <c r="BR115" s="197">
        <f t="shared" ref="BR115:CF115" si="73">IF(SUM(BR113:BR114)=0,0,100-BR113-BR114)</f>
        <v>0</v>
      </c>
      <c r="BS115" s="197">
        <f t="shared" si="73"/>
        <v>0</v>
      </c>
      <c r="BT115" s="197">
        <f t="shared" si="73"/>
        <v>0</v>
      </c>
      <c r="BU115" s="197">
        <f t="shared" si="73"/>
        <v>0</v>
      </c>
      <c r="BV115" s="197">
        <f t="shared" si="73"/>
        <v>0</v>
      </c>
      <c r="BW115" s="197">
        <f t="shared" si="73"/>
        <v>0</v>
      </c>
      <c r="BX115" s="197">
        <f t="shared" si="73"/>
        <v>0</v>
      </c>
      <c r="BY115" s="197">
        <f t="shared" si="73"/>
        <v>0</v>
      </c>
      <c r="BZ115" s="197">
        <f t="shared" si="73"/>
        <v>0</v>
      </c>
      <c r="CA115" s="197">
        <f t="shared" si="73"/>
        <v>0</v>
      </c>
      <c r="CB115" s="197">
        <f t="shared" si="73"/>
        <v>0</v>
      </c>
      <c r="CC115" s="197">
        <f t="shared" si="73"/>
        <v>0</v>
      </c>
      <c r="CD115" s="197">
        <f t="shared" si="73"/>
        <v>0</v>
      </c>
      <c r="CE115" s="197">
        <f t="shared" si="73"/>
        <v>0</v>
      </c>
      <c r="CF115" s="197">
        <f t="shared" si="73"/>
        <v>0</v>
      </c>
    </row>
    <row r="116" spans="2:84" ht="17.25" thickBot="1" x14ac:dyDescent="0.35">
      <c r="B116" s="967"/>
      <c r="C116" s="968"/>
      <c r="D116" s="243" t="s">
        <v>122</v>
      </c>
      <c r="E116" s="247"/>
      <c r="F116" s="247"/>
      <c r="G116" s="247"/>
      <c r="H116" s="247"/>
      <c r="I116" s="247"/>
      <c r="J116" s="247"/>
      <c r="K116" s="247"/>
      <c r="L116" s="247"/>
      <c r="M116" s="247"/>
      <c r="N116" s="247"/>
      <c r="O116" s="247"/>
      <c r="P116" s="247"/>
      <c r="Q116" s="247"/>
      <c r="R116" s="247"/>
      <c r="S116" s="247"/>
      <c r="T116" s="247"/>
      <c r="U116" s="247"/>
      <c r="V116" s="247"/>
      <c r="W116" s="247"/>
      <c r="X116" s="247"/>
      <c r="Y116" s="247"/>
      <c r="Z116" s="247"/>
      <c r="AA116" s="247"/>
      <c r="AB116" s="247"/>
      <c r="AC116" s="247"/>
      <c r="AD116" s="247"/>
      <c r="AE116" s="247"/>
      <c r="AF116" s="247"/>
      <c r="AG116" s="247"/>
      <c r="AH116" s="247"/>
      <c r="AI116" s="247"/>
      <c r="AJ116" s="247"/>
      <c r="AK116" s="247"/>
      <c r="AL116" s="247"/>
      <c r="AM116" s="247"/>
      <c r="AN116" s="247"/>
      <c r="AO116" s="247"/>
      <c r="AP116" s="247"/>
      <c r="AQ116" s="247"/>
      <c r="AR116" s="247"/>
      <c r="AS116" s="247"/>
      <c r="AT116" s="247"/>
      <c r="AU116" s="247"/>
      <c r="AV116" s="247"/>
      <c r="AW116" s="247"/>
      <c r="AX116" s="247"/>
      <c r="AY116" s="247"/>
      <c r="AZ116" s="247"/>
      <c r="BA116" s="247"/>
      <c r="BB116" s="247"/>
      <c r="BC116" s="247"/>
      <c r="BD116" s="247"/>
      <c r="BE116" s="247"/>
      <c r="BF116" s="247"/>
      <c r="BG116" s="247"/>
      <c r="BH116" s="247"/>
      <c r="BI116" s="247"/>
      <c r="BJ116" s="247"/>
      <c r="BK116" s="247"/>
      <c r="BL116" s="247"/>
      <c r="BM116" s="247"/>
      <c r="BN116" s="247"/>
      <c r="BO116" s="247"/>
      <c r="BP116" s="247"/>
      <c r="BQ116" s="247"/>
      <c r="BR116" s="247"/>
      <c r="BS116" s="247"/>
      <c r="BT116" s="247"/>
      <c r="BU116" s="247"/>
      <c r="BV116" s="247"/>
      <c r="BW116" s="247"/>
      <c r="BX116" s="247"/>
      <c r="BY116" s="247"/>
      <c r="BZ116" s="247"/>
      <c r="CA116" s="247"/>
      <c r="CB116" s="247"/>
      <c r="CC116" s="247"/>
      <c r="CD116" s="247"/>
      <c r="CE116" s="247"/>
      <c r="CF116" s="247"/>
    </row>
    <row r="117" spans="2:84" ht="17.25" thickBot="1" x14ac:dyDescent="0.35">
      <c r="B117" s="967"/>
      <c r="C117" s="969"/>
      <c r="D117" s="244" t="s">
        <v>267</v>
      </c>
      <c r="E117" s="245">
        <f>+IF(E115="","",PROGRAMA!$I$13*E116*(((E116/PROGRAMA!$I$9)*(PROGRAMA!$I$12-PROGRAMA!$I$11)/2)+PROGRAMA!$I$11))</f>
        <v>0</v>
      </c>
      <c r="F117" s="245">
        <f>+IF(F115="","",PROGRAMA!$I$13*F116*(((F116/PROGRAMA!$I$9)*(PROGRAMA!$I$12-PROGRAMA!$I$11)/2)+PROGRAMA!$I$11))</f>
        <v>0</v>
      </c>
      <c r="G117" s="245">
        <f>+IF(G115="","",PROGRAMA!$I$13*G116*(((G116/PROGRAMA!$I$9)*(PROGRAMA!$I$12-PROGRAMA!$I$11)/2)+PROGRAMA!$I$11))</f>
        <v>0</v>
      </c>
      <c r="H117" s="245">
        <f>+IF(H115="","",PROGRAMA!$I$13*H116*(((H116/PROGRAMA!$I$9)*(PROGRAMA!$I$12-PROGRAMA!$I$11)/2)+PROGRAMA!$I$11))</f>
        <v>0</v>
      </c>
      <c r="I117" s="245">
        <f>+IF(I115="","",PROGRAMA!$I$13*I116*(((I116/PROGRAMA!$I$9)*(PROGRAMA!$I$12-PROGRAMA!$I$11)/2)+PROGRAMA!$I$11))</f>
        <v>0</v>
      </c>
      <c r="J117" s="245">
        <f>+IF(J115="","",PROGRAMA!$I$13*J116*(((J116/PROGRAMA!$I$9)*(PROGRAMA!$I$12-PROGRAMA!$I$11)/2)+PROGRAMA!$I$11))</f>
        <v>0</v>
      </c>
      <c r="K117" s="245">
        <f>+IF(K115="","",PROGRAMA!$I$13*K116*(((K116/PROGRAMA!$I$9)*(PROGRAMA!$I$12-PROGRAMA!$I$11)/2)+PROGRAMA!$I$11))</f>
        <v>0</v>
      </c>
      <c r="L117" s="245">
        <f>+IF(L115="","",PROGRAMA!$I$13*L116*(((L116/PROGRAMA!$I$9)*(PROGRAMA!$I$12-PROGRAMA!$I$11)/2)+PROGRAMA!$I$11))</f>
        <v>0</v>
      </c>
      <c r="M117" s="245">
        <f>+IF(M115="","",PROGRAMA!$I$13*M116*(((M116/PROGRAMA!$I$9)*(PROGRAMA!$I$12-PROGRAMA!$I$11)/2)+PROGRAMA!$I$11))</f>
        <v>0</v>
      </c>
      <c r="N117" s="245">
        <f>+IF(N115="","",PROGRAMA!$I$13*N116*(((N116/PROGRAMA!$I$9)*(PROGRAMA!$I$12-PROGRAMA!$I$11)/2)+PROGRAMA!$I$11))</f>
        <v>0</v>
      </c>
      <c r="O117" s="245">
        <f>+IF(O115="","",PROGRAMA!$I$13*O116*(((O116/PROGRAMA!$I$9)*(PROGRAMA!$I$12-PROGRAMA!$I$11)/2)+PROGRAMA!$I$11))</f>
        <v>0</v>
      </c>
      <c r="P117" s="245">
        <f>+IF(P115="","",PROGRAMA!$I$13*P116*(((P116/PROGRAMA!$I$9)*(PROGRAMA!$I$12-PROGRAMA!$I$11)/2)+PROGRAMA!$I$11))</f>
        <v>0</v>
      </c>
      <c r="Q117" s="245">
        <f>+IF(Q115="","",PROGRAMA!$I$13*Q116*(((Q116/PROGRAMA!$I$9)*(PROGRAMA!$I$12-PROGRAMA!$I$11)/2)+PROGRAMA!$I$11))</f>
        <v>0</v>
      </c>
      <c r="R117" s="245">
        <f>+IF(R115="","",PROGRAMA!$I$13*R116*(((R116/PROGRAMA!$I$9)*(PROGRAMA!$I$12-PROGRAMA!$I$11)/2)+PROGRAMA!$I$11))</f>
        <v>0</v>
      </c>
      <c r="S117" s="245">
        <f>+IF(S115="","",PROGRAMA!$I$13*S116*(((S116/PROGRAMA!$I$9)*(PROGRAMA!$I$12-PROGRAMA!$I$11)/2)+PROGRAMA!$I$11))</f>
        <v>0</v>
      </c>
      <c r="T117" s="245">
        <f>+IF(T115="","",PROGRAMA!$I$13*T116*(((T116/PROGRAMA!$I$9)*(PROGRAMA!$I$12-PROGRAMA!$I$11)/2)+PROGRAMA!$I$11))</f>
        <v>0</v>
      </c>
      <c r="U117" s="245">
        <f>+IF(U115="","",PROGRAMA!$I$13*U116*(((U116/PROGRAMA!$I$9)*(PROGRAMA!$I$12-PROGRAMA!$I$11)/2)+PROGRAMA!$I$11))</f>
        <v>0</v>
      </c>
      <c r="V117" s="245">
        <f>+IF(V115="","",PROGRAMA!$I$13*V116*(((V116/PROGRAMA!$I$9)*(PROGRAMA!$I$12-PROGRAMA!$I$11)/2)+PROGRAMA!$I$11))</f>
        <v>0</v>
      </c>
      <c r="W117" s="245">
        <f>+IF(W115="","",PROGRAMA!$I$13*W116*(((W116/PROGRAMA!$I$9)*(PROGRAMA!$I$12-PROGRAMA!$I$11)/2)+PROGRAMA!$I$11))</f>
        <v>0</v>
      </c>
      <c r="X117" s="245">
        <f>+IF(X115="","",PROGRAMA!$I$13*X116*(((X116/PROGRAMA!$I$9)*(PROGRAMA!$I$12-PROGRAMA!$I$11)/2)+PROGRAMA!$I$11))</f>
        <v>0</v>
      </c>
      <c r="Y117" s="245">
        <f>+IF(Y115="","",PROGRAMA!$I$13*Y116*(((Y116/PROGRAMA!$I$9)*(PROGRAMA!$I$12-PROGRAMA!$I$11)/2)+PROGRAMA!$I$11))</f>
        <v>0</v>
      </c>
      <c r="Z117" s="245">
        <f>+IF(Z115="","",PROGRAMA!$I$13*Z116*(((Z116/PROGRAMA!$I$9)*(PROGRAMA!$I$12-PROGRAMA!$I$11)/2)+PROGRAMA!$I$11))</f>
        <v>0</v>
      </c>
      <c r="AA117" s="245">
        <f>+IF(AA115="","",PROGRAMA!$I$13*AA116*(((AA116/PROGRAMA!$I$9)*(PROGRAMA!$I$12-PROGRAMA!$I$11)/2)+PROGRAMA!$I$11))</f>
        <v>0</v>
      </c>
      <c r="AB117" s="245">
        <f>+IF(AB115="","",PROGRAMA!$I$13*AB116*(((AB116/PROGRAMA!$I$9)*(PROGRAMA!$I$12-PROGRAMA!$I$11)/2)+PROGRAMA!$I$11))</f>
        <v>0</v>
      </c>
      <c r="AC117" s="245">
        <f>+IF(AC115="","",PROGRAMA!$I$13*AC116*(((AC116/PROGRAMA!$I$9)*(PROGRAMA!$I$12-PROGRAMA!$I$11)/2)+PROGRAMA!$I$11))</f>
        <v>0</v>
      </c>
      <c r="AD117" s="245">
        <f>+IF(AD115="","",PROGRAMA!$I$13*AD116*(((AD116/PROGRAMA!$I$9)*(PROGRAMA!$I$12-PROGRAMA!$I$11)/2)+PROGRAMA!$I$11))</f>
        <v>0</v>
      </c>
      <c r="AE117" s="245">
        <f>+IF(AE115="","",PROGRAMA!$I$13*AE116*(((AE116/PROGRAMA!$I$9)*(PROGRAMA!$I$12-PROGRAMA!$I$11)/2)+PROGRAMA!$I$11))</f>
        <v>0</v>
      </c>
      <c r="AF117" s="245">
        <f>+IF(AF115="","",PROGRAMA!$I$13*AF116*(((AF116/PROGRAMA!$I$9)*(PROGRAMA!$I$12-PROGRAMA!$I$11)/2)+PROGRAMA!$I$11))</f>
        <v>0</v>
      </c>
      <c r="AG117" s="245">
        <f>+IF(AG115="","",PROGRAMA!$I$13*AG116*(((AG116/PROGRAMA!$I$9)*(PROGRAMA!$I$12-PROGRAMA!$I$11)/2)+PROGRAMA!$I$11))</f>
        <v>0</v>
      </c>
      <c r="AH117" s="245">
        <f>+IF(AH115="","",PROGRAMA!$I$13*AH116*(((AH116/PROGRAMA!$I$9)*(PROGRAMA!$I$12-PROGRAMA!$I$11)/2)+PROGRAMA!$I$11))</f>
        <v>0</v>
      </c>
      <c r="AI117" s="245">
        <f>+IF(AI115="","",PROGRAMA!$I$13*AI116*(((AI116/PROGRAMA!$I$9)*(PROGRAMA!$I$12-PROGRAMA!$I$11)/2)+PROGRAMA!$I$11))</f>
        <v>0</v>
      </c>
      <c r="AJ117" s="245">
        <f>+IF(AJ115="","",PROGRAMA!$I$13*AJ116*(((AJ116/PROGRAMA!$I$9)*(PROGRAMA!$I$12-PROGRAMA!$I$11)/2)+PROGRAMA!$I$11))</f>
        <v>0</v>
      </c>
      <c r="AK117" s="245">
        <f>+IF(AK115="","",PROGRAMA!$I$13*AK116*(((AK116/PROGRAMA!$I$9)*(PROGRAMA!$I$12-PROGRAMA!$I$11)/2)+PROGRAMA!$I$11))</f>
        <v>0</v>
      </c>
      <c r="AL117" s="245">
        <f>+IF(AL115="","",PROGRAMA!$I$13*AL116*(((AL116/PROGRAMA!$I$9)*(PROGRAMA!$I$12-PROGRAMA!$I$11)/2)+PROGRAMA!$I$11))</f>
        <v>0</v>
      </c>
      <c r="AM117" s="245">
        <f>+IF(AM115="","",PROGRAMA!$I$13*AM116*(((AM116/PROGRAMA!$I$9)*(PROGRAMA!$I$12-PROGRAMA!$I$11)/2)+PROGRAMA!$I$11))</f>
        <v>0</v>
      </c>
      <c r="AN117" s="245">
        <f>+IF(AN115="","",PROGRAMA!$I$13*AN116*(((AN116/PROGRAMA!$I$9)*(PROGRAMA!$I$12-PROGRAMA!$I$11)/2)+PROGRAMA!$I$11))</f>
        <v>0</v>
      </c>
      <c r="AO117" s="245">
        <f>+IF(AO115="","",PROGRAMA!$I$13*AO116*(((AO116/PROGRAMA!$I$9)*(PROGRAMA!$I$12-PROGRAMA!$I$11)/2)+PROGRAMA!$I$11))</f>
        <v>0</v>
      </c>
      <c r="AP117" s="245">
        <f>+IF(AP115="","",PROGRAMA!$I$13*AP116*(((AP116/PROGRAMA!$I$9)*(PROGRAMA!$I$12-PROGRAMA!$I$11)/2)+PROGRAMA!$I$11))</f>
        <v>0</v>
      </c>
      <c r="AQ117" s="245">
        <f>+IF(AQ115="","",PROGRAMA!$I$13*AQ116*(((AQ116/PROGRAMA!$I$9)*(PROGRAMA!$I$12-PROGRAMA!$I$11)/2)+PROGRAMA!$I$11))</f>
        <v>0</v>
      </c>
      <c r="AR117" s="245">
        <f>+IF(AR115="","",PROGRAMA!$I$13*AR116*(((AR116/PROGRAMA!$I$9)*(PROGRAMA!$I$12-PROGRAMA!$I$11)/2)+PROGRAMA!$I$11))</f>
        <v>0</v>
      </c>
      <c r="AS117" s="245">
        <f>+IF(AS115="","",PROGRAMA!$I$13*AS116*(((AS116/PROGRAMA!$I$9)*(PROGRAMA!$I$12-PROGRAMA!$I$11)/2)+PROGRAMA!$I$11))</f>
        <v>0</v>
      </c>
      <c r="AT117" s="245">
        <f>+IF(AT115="","",PROGRAMA!$I$13*AT116*(((AT116/PROGRAMA!$I$9)*(PROGRAMA!$I$12-PROGRAMA!$I$11)/2)+PROGRAMA!$I$11))</f>
        <v>0</v>
      </c>
      <c r="AU117" s="245">
        <f>+IF(AU115="","",PROGRAMA!$I$13*AU116*(((AU116/PROGRAMA!$I$9)*(PROGRAMA!$I$12-PROGRAMA!$I$11)/2)+PROGRAMA!$I$11))</f>
        <v>0</v>
      </c>
      <c r="AV117" s="245">
        <f>+IF(AV115="","",PROGRAMA!$I$13*AV116*(((AV116/PROGRAMA!$I$9)*(PROGRAMA!$I$12-PROGRAMA!$I$11)/2)+PROGRAMA!$I$11))</f>
        <v>0</v>
      </c>
      <c r="AW117" s="245">
        <f>+IF(AW115="","",PROGRAMA!$I$13*AW116*(((AW116/PROGRAMA!$I$9)*(PROGRAMA!$I$12-PROGRAMA!$I$11)/2)+PROGRAMA!$I$11))</f>
        <v>0</v>
      </c>
      <c r="AX117" s="245">
        <f>+IF(AX115="","",PROGRAMA!$I$13*AX116*(((AX116/PROGRAMA!$I$9)*(PROGRAMA!$I$12-PROGRAMA!$I$11)/2)+PROGRAMA!$I$11))</f>
        <v>0</v>
      </c>
      <c r="AY117" s="245">
        <f>+IF(AY115="","",PROGRAMA!$I$13*AY116*(((AY116/PROGRAMA!$I$9)*(PROGRAMA!$I$12-PROGRAMA!$I$11)/2)+PROGRAMA!$I$11))</f>
        <v>0</v>
      </c>
      <c r="AZ117" s="245">
        <f>+IF(AZ115="","",PROGRAMA!$I$13*AZ116*(((AZ116/PROGRAMA!$I$9)*(PROGRAMA!$I$12-PROGRAMA!$I$11)/2)+PROGRAMA!$I$11))</f>
        <v>0</v>
      </c>
      <c r="BA117" s="245">
        <f>+IF(BA115="","",PROGRAMA!$I$13*BA116*(((BA116/PROGRAMA!$I$9)*(PROGRAMA!$I$12-PROGRAMA!$I$11)/2)+PROGRAMA!$I$11))</f>
        <v>0</v>
      </c>
      <c r="BB117" s="245">
        <f>+IF(BB115="","",PROGRAMA!$I$13*BB116*(((BB116/PROGRAMA!$I$9)*(PROGRAMA!$I$12-PROGRAMA!$I$11)/2)+PROGRAMA!$I$11))</f>
        <v>0</v>
      </c>
      <c r="BC117" s="245">
        <f>+IF(BC115="","",PROGRAMA!$I$13*BC116*(((BC116/PROGRAMA!$I$9)*(PROGRAMA!$I$12-PROGRAMA!$I$11)/2)+PROGRAMA!$I$11))</f>
        <v>0</v>
      </c>
      <c r="BD117" s="245">
        <f>+IF(BD115="","",PROGRAMA!$I$13*BD116*(((BD116/PROGRAMA!$I$9)*(PROGRAMA!$I$12-PROGRAMA!$I$11)/2)+PROGRAMA!$I$11))</f>
        <v>0</v>
      </c>
      <c r="BE117" s="245">
        <f>+IF(BE115="","",PROGRAMA!$I$13*BE116*(((BE116/PROGRAMA!$I$9)*(PROGRAMA!$I$12-PROGRAMA!$I$11)/2)+PROGRAMA!$I$11))</f>
        <v>0</v>
      </c>
      <c r="BF117" s="245">
        <f>+IF(BF115="","",PROGRAMA!$I$13*BF116*(((BF116/PROGRAMA!$I$9)*(PROGRAMA!$I$12-PROGRAMA!$I$11)/2)+PROGRAMA!$I$11))</f>
        <v>0</v>
      </c>
      <c r="BG117" s="245">
        <f>+IF(BG115="","",PROGRAMA!$I$13*BG116*(((BG116/PROGRAMA!$I$9)*(PROGRAMA!$I$12-PROGRAMA!$I$11)/2)+PROGRAMA!$I$11))</f>
        <v>0</v>
      </c>
      <c r="BH117" s="245">
        <f>+IF(BH115="","",PROGRAMA!$I$13*BH116*(((BH116/PROGRAMA!$I$9)*(PROGRAMA!$I$12-PROGRAMA!$I$11)/2)+PROGRAMA!$I$11))</f>
        <v>0</v>
      </c>
      <c r="BI117" s="245">
        <f>+IF(BI115="","",PROGRAMA!$I$13*BI116*(((BI116/PROGRAMA!$I$9)*(PROGRAMA!$I$12-PROGRAMA!$I$11)/2)+PROGRAMA!$I$11))</f>
        <v>0</v>
      </c>
      <c r="BJ117" s="245">
        <f>+IF(BJ115="","",PROGRAMA!$I$13*BJ116*(((BJ116/PROGRAMA!$I$9)*(PROGRAMA!$I$12-PROGRAMA!$I$11)/2)+PROGRAMA!$I$11))</f>
        <v>0</v>
      </c>
      <c r="BK117" s="245">
        <f>+IF(BK115="","",PROGRAMA!$I$13*BK116*(((BK116/PROGRAMA!$I$9)*(PROGRAMA!$I$12-PROGRAMA!$I$11)/2)+PROGRAMA!$I$11))</f>
        <v>0</v>
      </c>
      <c r="BL117" s="245">
        <f>+IF(BL115="","",PROGRAMA!$I$13*BL116*(((BL116/PROGRAMA!$I$9)*(PROGRAMA!$I$12-PROGRAMA!$I$11)/2)+PROGRAMA!$I$11))</f>
        <v>0</v>
      </c>
      <c r="BM117" s="245">
        <f>+IF(BM115="","",PROGRAMA!$I$13*BM116*(((BM116/PROGRAMA!$I$9)*(PROGRAMA!$I$12-PROGRAMA!$I$11)/2)+PROGRAMA!$I$11))</f>
        <v>0</v>
      </c>
      <c r="BN117" s="245">
        <f>+IF(BN115="","",PROGRAMA!$I$13*BN116*(((BN116/PROGRAMA!$I$9)*(PROGRAMA!$I$12-PROGRAMA!$I$11)/2)+PROGRAMA!$I$11))</f>
        <v>0</v>
      </c>
      <c r="BO117" s="245">
        <f>+IF(BO115="","",PROGRAMA!$I$13*BO116*(((BO116/PROGRAMA!$I$9)*(PROGRAMA!$I$12-PROGRAMA!$I$11)/2)+PROGRAMA!$I$11))</f>
        <v>0</v>
      </c>
      <c r="BP117" s="245">
        <f>+IF(BP115="","",PROGRAMA!$I$13*BP116*(((BP116/PROGRAMA!$I$9)*(PROGRAMA!$I$12-PROGRAMA!$I$11)/2)+PROGRAMA!$I$11))</f>
        <v>0</v>
      </c>
      <c r="BQ117" s="245">
        <f>+IF(BQ115="","",PROGRAMA!$I$13*BQ116*(((BQ116/PROGRAMA!$I$9)*(PROGRAMA!$I$12-PROGRAMA!$I$11)/2)+PROGRAMA!$I$11))</f>
        <v>0</v>
      </c>
      <c r="BR117" s="245">
        <f>+IF(BR115="","",PROGRAMA!$I$13*BR116*(((BR116/PROGRAMA!$I$9)*(PROGRAMA!$I$12-PROGRAMA!$I$11)/2)+PROGRAMA!$I$11))</f>
        <v>0</v>
      </c>
      <c r="BS117" s="245">
        <f>+IF(BS115="","",PROGRAMA!$I$13*BS116*(((BS116/PROGRAMA!$I$9)*(PROGRAMA!$I$12-PROGRAMA!$I$11)/2)+PROGRAMA!$I$11))</f>
        <v>0</v>
      </c>
      <c r="BT117" s="245">
        <f>+IF(BT115="","",PROGRAMA!$I$13*BT116*(((BT116/PROGRAMA!$I$9)*(PROGRAMA!$I$12-PROGRAMA!$I$11)/2)+PROGRAMA!$I$11))</f>
        <v>0</v>
      </c>
      <c r="BU117" s="245">
        <f>+IF(BU115="","",PROGRAMA!$I$13*BU116*(((BU116/PROGRAMA!$I$9)*(PROGRAMA!$I$12-PROGRAMA!$I$11)/2)+PROGRAMA!$I$11))</f>
        <v>0</v>
      </c>
      <c r="BV117" s="245">
        <f>+IF(BV115="","",PROGRAMA!$I$13*BV116*(((BV116/PROGRAMA!$I$9)*(PROGRAMA!$I$12-PROGRAMA!$I$11)/2)+PROGRAMA!$I$11))</f>
        <v>0</v>
      </c>
      <c r="BW117" s="245">
        <f>+IF(BW115="","",PROGRAMA!$I$13*BW116*(((BW116/PROGRAMA!$I$9)*(PROGRAMA!$I$12-PROGRAMA!$I$11)/2)+PROGRAMA!$I$11))</f>
        <v>0</v>
      </c>
      <c r="BX117" s="245">
        <f>+IF(BX115="","",PROGRAMA!$I$13*BX116*(((BX116/PROGRAMA!$I$9)*(PROGRAMA!$I$12-PROGRAMA!$I$11)/2)+PROGRAMA!$I$11))</f>
        <v>0</v>
      </c>
      <c r="BY117" s="245">
        <f>+IF(BY115="","",PROGRAMA!$I$13*BY116*(((BY116/PROGRAMA!$I$9)*(PROGRAMA!$I$12-PROGRAMA!$I$11)/2)+PROGRAMA!$I$11))</f>
        <v>0</v>
      </c>
      <c r="BZ117" s="245">
        <f>+IF(BZ115="","",PROGRAMA!$I$13*BZ116*(((BZ116/PROGRAMA!$I$9)*(PROGRAMA!$I$12-PROGRAMA!$I$11)/2)+PROGRAMA!$I$11))</f>
        <v>0</v>
      </c>
      <c r="CA117" s="245">
        <f>+IF(CA115="","",PROGRAMA!$I$13*CA116*(((CA116/PROGRAMA!$I$9)*(PROGRAMA!$I$12-PROGRAMA!$I$11)/2)+PROGRAMA!$I$11))</f>
        <v>0</v>
      </c>
      <c r="CB117" s="245">
        <f>+IF(CB115="","",PROGRAMA!$I$13*CB116*(((CB116/PROGRAMA!$I$9)*(PROGRAMA!$I$12-PROGRAMA!$I$11)/2)+PROGRAMA!$I$11))</f>
        <v>0</v>
      </c>
      <c r="CC117" s="245">
        <f>+IF(CC115="","",PROGRAMA!$I$13*CC116*(((CC116/PROGRAMA!$I$9)*(PROGRAMA!$I$12-PROGRAMA!$I$11)/2)+PROGRAMA!$I$11))</f>
        <v>0</v>
      </c>
      <c r="CD117" s="245">
        <f>+IF(CD115="","",PROGRAMA!$I$13*CD116*(((CD116/PROGRAMA!$I$9)*(PROGRAMA!$I$12-PROGRAMA!$I$11)/2)+PROGRAMA!$I$11))</f>
        <v>0</v>
      </c>
      <c r="CE117" s="245">
        <f>+IF(CE115="","",PROGRAMA!$I$13*CE116*(((CE116/PROGRAMA!$I$9)*(PROGRAMA!$I$12-PROGRAMA!$I$11)/2)+PROGRAMA!$I$11))</f>
        <v>0</v>
      </c>
      <c r="CF117" s="245">
        <f>+IF(CF115="","",PROGRAMA!$I$13*CF116*(((CF116/PROGRAMA!$I$9)*(PROGRAMA!$I$12-PROGRAMA!$I$11)/2)+PROGRAMA!$I$11))</f>
        <v>0</v>
      </c>
    </row>
    <row r="118" spans="2:84" ht="17.25" thickTop="1" x14ac:dyDescent="0.3">
      <c r="C118" s="761"/>
      <c r="D118" s="767"/>
    </row>
    <row r="119" spans="2:84" x14ac:dyDescent="0.3">
      <c r="C119" s="768"/>
      <c r="D119" s="778"/>
      <c r="E119" s="736"/>
      <c r="F119" s="736"/>
      <c r="G119" s="736"/>
      <c r="H119" s="736"/>
      <c r="I119" s="736"/>
      <c r="J119" s="736"/>
      <c r="K119" s="736"/>
      <c r="L119" s="736"/>
      <c r="M119" s="736"/>
      <c r="N119" s="736"/>
      <c r="O119" s="736"/>
      <c r="P119" s="736"/>
      <c r="Q119" s="736"/>
      <c r="R119" s="736"/>
      <c r="S119" s="736"/>
      <c r="T119" s="736"/>
      <c r="U119" s="736"/>
      <c r="V119" s="736"/>
      <c r="W119" s="736"/>
      <c r="X119" s="736"/>
      <c r="Y119" s="736"/>
      <c r="Z119" s="736"/>
      <c r="AA119" s="736"/>
      <c r="AB119" s="736"/>
      <c r="AC119" s="736"/>
      <c r="AD119" s="736"/>
      <c r="AE119" s="736"/>
      <c r="AF119" s="736"/>
      <c r="AG119" s="736"/>
      <c r="AH119" s="736"/>
      <c r="AI119" s="736"/>
      <c r="AJ119" s="736"/>
      <c r="AK119" s="736"/>
      <c r="AL119" s="736"/>
      <c r="AM119" s="736"/>
      <c r="AN119" s="736"/>
      <c r="AO119" s="736"/>
      <c r="AP119" s="736"/>
      <c r="AQ119" s="736"/>
      <c r="AR119" s="736"/>
      <c r="AS119" s="736"/>
      <c r="AT119" s="736"/>
      <c r="AU119" s="736"/>
      <c r="AV119" s="736"/>
      <c r="AW119" s="736"/>
      <c r="AX119" s="736"/>
      <c r="AY119" s="736"/>
      <c r="AZ119" s="736"/>
      <c r="BA119" s="736"/>
      <c r="BB119" s="736"/>
      <c r="BC119" s="736"/>
      <c r="BD119" s="736"/>
      <c r="BE119" s="736"/>
      <c r="BF119" s="736"/>
      <c r="BG119" s="736"/>
      <c r="BH119" s="736"/>
      <c r="BI119" s="736"/>
      <c r="BJ119" s="736"/>
      <c r="BK119" s="736"/>
      <c r="BL119" s="736"/>
      <c r="BM119" s="736"/>
      <c r="BN119" s="736"/>
      <c r="BO119" s="736"/>
      <c r="BP119" s="736"/>
      <c r="BQ119" s="736"/>
      <c r="BR119" s="736"/>
      <c r="BS119" s="736"/>
      <c r="BT119" s="736"/>
      <c r="BU119" s="736"/>
      <c r="BV119" s="736"/>
      <c r="BW119" s="736"/>
      <c r="BX119" s="736"/>
      <c r="BY119" s="736"/>
      <c r="BZ119" s="736"/>
      <c r="CA119" s="736"/>
      <c r="CB119" s="736"/>
      <c r="CC119" s="736"/>
      <c r="CD119" s="736"/>
      <c r="CE119" s="736"/>
      <c r="CF119" s="736"/>
    </row>
    <row r="120" spans="2:84" x14ac:dyDescent="0.3">
      <c r="C120" s="768"/>
      <c r="D120" s="778"/>
      <c r="E120" s="736"/>
      <c r="F120" s="736"/>
      <c r="G120" s="736"/>
      <c r="H120" s="736"/>
      <c r="I120" s="736"/>
      <c r="J120" s="736"/>
      <c r="K120" s="736"/>
      <c r="L120" s="736"/>
      <c r="M120" s="736"/>
      <c r="N120" s="736"/>
      <c r="O120" s="736"/>
      <c r="P120" s="736"/>
      <c r="Q120" s="736"/>
      <c r="R120" s="736"/>
      <c r="S120" s="736"/>
      <c r="T120" s="736"/>
      <c r="U120" s="736"/>
      <c r="V120" s="736"/>
      <c r="W120" s="736"/>
      <c r="X120" s="736"/>
      <c r="Y120" s="736"/>
      <c r="Z120" s="736"/>
      <c r="AA120" s="736"/>
      <c r="AB120" s="736"/>
      <c r="AC120" s="736"/>
      <c r="AD120" s="736"/>
      <c r="AE120" s="736"/>
      <c r="AF120" s="736"/>
      <c r="AG120" s="736"/>
      <c r="AH120" s="736"/>
      <c r="AI120" s="736"/>
      <c r="AJ120" s="736"/>
      <c r="AK120" s="736"/>
      <c r="AL120" s="736"/>
      <c r="AM120" s="736"/>
      <c r="AN120" s="736"/>
      <c r="AO120" s="736"/>
      <c r="AP120" s="736"/>
      <c r="AQ120" s="736"/>
      <c r="AR120" s="736"/>
      <c r="AS120" s="736"/>
      <c r="AT120" s="736"/>
      <c r="AU120" s="736"/>
      <c r="AV120" s="736"/>
      <c r="AW120" s="736"/>
      <c r="AX120" s="736"/>
      <c r="AY120" s="736"/>
      <c r="AZ120" s="736"/>
      <c r="BA120" s="736"/>
      <c r="BB120" s="736"/>
      <c r="BC120" s="736"/>
      <c r="BD120" s="736"/>
      <c r="BE120" s="736"/>
      <c r="BF120" s="736"/>
      <c r="BG120" s="736"/>
      <c r="BH120" s="736"/>
      <c r="BI120" s="736"/>
      <c r="BJ120" s="736"/>
      <c r="BK120" s="736"/>
      <c r="BL120" s="736"/>
      <c r="BM120" s="736"/>
      <c r="BN120" s="736"/>
      <c r="BO120" s="736"/>
      <c r="BP120" s="736"/>
      <c r="BQ120" s="736"/>
      <c r="BR120" s="736"/>
      <c r="BS120" s="736"/>
      <c r="BT120" s="736"/>
      <c r="BU120" s="736"/>
      <c r="BV120" s="736"/>
      <c r="BW120" s="736"/>
      <c r="BX120" s="736"/>
      <c r="BY120" s="736"/>
      <c r="BZ120" s="736"/>
      <c r="CA120" s="736"/>
      <c r="CB120" s="736"/>
      <c r="CC120" s="736"/>
      <c r="CD120" s="736"/>
      <c r="CE120" s="736"/>
      <c r="CF120" s="736"/>
    </row>
    <row r="121" spans="2:84" hidden="1" x14ac:dyDescent="0.3">
      <c r="C121" s="505"/>
      <c r="D121" s="135" t="s">
        <v>268</v>
      </c>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c r="AD121" s="135"/>
      <c r="AE121" s="135"/>
      <c r="AF121" s="135"/>
      <c r="AG121" s="135"/>
      <c r="AH121" s="135"/>
      <c r="AI121" s="135"/>
      <c r="AJ121" s="135"/>
      <c r="AK121" s="135"/>
      <c r="AL121" s="135"/>
      <c r="AM121" s="135"/>
      <c r="AN121" s="135"/>
      <c r="AO121" s="135"/>
      <c r="AP121" s="135"/>
      <c r="AQ121" s="135"/>
      <c r="AR121" s="135"/>
      <c r="AS121" s="135"/>
      <c r="AT121" s="135"/>
      <c r="AU121" s="135"/>
      <c r="AV121" s="135"/>
      <c r="AW121" s="135"/>
      <c r="AX121" s="135"/>
      <c r="AY121" s="135"/>
      <c r="AZ121" s="135"/>
      <c r="BA121" s="135"/>
      <c r="BB121" s="135"/>
      <c r="BC121" s="135"/>
      <c r="BD121" s="135"/>
      <c r="BE121" s="135"/>
      <c r="BF121" s="135"/>
      <c r="BG121" s="135"/>
      <c r="BH121" s="135"/>
      <c r="BI121" s="135"/>
      <c r="BJ121" s="135"/>
      <c r="BK121" s="135"/>
      <c r="BL121" s="135"/>
      <c r="BM121" s="135"/>
      <c r="BN121" s="135"/>
      <c r="BO121" s="135"/>
      <c r="BP121" s="135"/>
      <c r="BQ121" s="135"/>
      <c r="BR121" s="135"/>
      <c r="BS121" s="135"/>
      <c r="BT121" s="135"/>
      <c r="BU121" s="135"/>
      <c r="BV121" s="135"/>
      <c r="BW121" s="135"/>
      <c r="BX121" s="135"/>
      <c r="BY121" s="135"/>
      <c r="BZ121" s="135"/>
      <c r="CA121" s="135"/>
      <c r="CB121" s="135"/>
      <c r="CC121" s="135"/>
      <c r="CD121" s="135"/>
      <c r="CE121" s="135"/>
      <c r="CF121" s="135"/>
    </row>
    <row r="122" spans="2:84" hidden="1" x14ac:dyDescent="0.3">
      <c r="C122" s="135"/>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c r="BS122" s="135"/>
      <c r="BT122" s="135"/>
      <c r="BU122" s="135"/>
      <c r="BV122" s="135"/>
      <c r="BW122" s="135"/>
      <c r="BX122" s="135"/>
      <c r="BY122" s="135"/>
      <c r="BZ122" s="135"/>
      <c r="CA122" s="135"/>
      <c r="CB122" s="135"/>
      <c r="CC122" s="135"/>
      <c r="CD122" s="135"/>
      <c r="CE122" s="135"/>
      <c r="CF122" s="135"/>
    </row>
    <row r="123" spans="2:84" hidden="1" x14ac:dyDescent="0.3">
      <c r="C123" s="135">
        <v>1</v>
      </c>
      <c r="D123" s="135" t="str">
        <f>+D58</f>
        <v>Densidad Descarga Solida, gr/l</v>
      </c>
      <c r="E123" s="135">
        <f t="shared" ref="E123:BP123" si="74">+E58</f>
        <v>0</v>
      </c>
      <c r="F123" s="135">
        <f t="shared" si="74"/>
        <v>0</v>
      </c>
      <c r="G123" s="135">
        <f t="shared" si="74"/>
        <v>0</v>
      </c>
      <c r="H123" s="135">
        <f t="shared" si="74"/>
        <v>0</v>
      </c>
      <c r="I123" s="135">
        <f t="shared" si="74"/>
        <v>0</v>
      </c>
      <c r="J123" s="135">
        <f t="shared" si="74"/>
        <v>2460</v>
      </c>
      <c r="K123" s="135">
        <f t="shared" si="74"/>
        <v>2140</v>
      </c>
      <c r="L123" s="135">
        <f t="shared" si="74"/>
        <v>2160</v>
      </c>
      <c r="M123" s="135">
        <f t="shared" si="74"/>
        <v>2190</v>
      </c>
      <c r="N123" s="135">
        <f t="shared" si="74"/>
        <v>2190</v>
      </c>
      <c r="O123" s="135">
        <f t="shared" si="74"/>
        <v>0</v>
      </c>
      <c r="P123" s="135">
        <f t="shared" si="74"/>
        <v>0</v>
      </c>
      <c r="Q123" s="135">
        <f t="shared" si="74"/>
        <v>0</v>
      </c>
      <c r="R123" s="135">
        <f t="shared" si="74"/>
        <v>0</v>
      </c>
      <c r="S123" s="135">
        <f t="shared" si="74"/>
        <v>0</v>
      </c>
      <c r="T123" s="135">
        <f t="shared" si="74"/>
        <v>0</v>
      </c>
      <c r="U123" s="135">
        <f t="shared" si="74"/>
        <v>0</v>
      </c>
      <c r="V123" s="135">
        <f t="shared" si="74"/>
        <v>0</v>
      </c>
      <c r="W123" s="135">
        <f t="shared" si="74"/>
        <v>0</v>
      </c>
      <c r="X123" s="135">
        <f t="shared" si="74"/>
        <v>0</v>
      </c>
      <c r="Y123" s="135">
        <f t="shared" si="74"/>
        <v>0</v>
      </c>
      <c r="Z123" s="135">
        <f t="shared" si="74"/>
        <v>0</v>
      </c>
      <c r="AA123" s="135">
        <f t="shared" si="74"/>
        <v>0</v>
      </c>
      <c r="AB123" s="135">
        <f t="shared" si="74"/>
        <v>0</v>
      </c>
      <c r="AC123" s="135">
        <f t="shared" si="74"/>
        <v>0</v>
      </c>
      <c r="AD123" s="135">
        <f t="shared" si="74"/>
        <v>0</v>
      </c>
      <c r="AE123" s="135">
        <f t="shared" si="74"/>
        <v>0</v>
      </c>
      <c r="AF123" s="135">
        <f t="shared" si="74"/>
        <v>0</v>
      </c>
      <c r="AG123" s="135">
        <f t="shared" si="74"/>
        <v>0</v>
      </c>
      <c r="AH123" s="135">
        <f t="shared" si="74"/>
        <v>0</v>
      </c>
      <c r="AI123" s="135">
        <f t="shared" si="74"/>
        <v>0</v>
      </c>
      <c r="AJ123" s="135">
        <f t="shared" si="74"/>
        <v>0</v>
      </c>
      <c r="AK123" s="135">
        <f t="shared" si="74"/>
        <v>0</v>
      </c>
      <c r="AL123" s="135">
        <f t="shared" si="74"/>
        <v>0</v>
      </c>
      <c r="AM123" s="135">
        <f t="shared" si="74"/>
        <v>0</v>
      </c>
      <c r="AN123" s="135">
        <f t="shared" si="74"/>
        <v>0</v>
      </c>
      <c r="AO123" s="135">
        <f t="shared" si="74"/>
        <v>0</v>
      </c>
      <c r="AP123" s="135">
        <f t="shared" si="74"/>
        <v>0</v>
      </c>
      <c r="AQ123" s="135">
        <f t="shared" si="74"/>
        <v>0</v>
      </c>
      <c r="AR123" s="135">
        <f t="shared" si="74"/>
        <v>0</v>
      </c>
      <c r="AS123" s="135">
        <f t="shared" si="74"/>
        <v>0</v>
      </c>
      <c r="AT123" s="135">
        <f t="shared" si="74"/>
        <v>0</v>
      </c>
      <c r="AU123" s="135">
        <f t="shared" si="74"/>
        <v>0</v>
      </c>
      <c r="AV123" s="135">
        <f t="shared" si="74"/>
        <v>0</v>
      </c>
      <c r="AW123" s="135">
        <f t="shared" si="74"/>
        <v>0</v>
      </c>
      <c r="AX123" s="135">
        <f t="shared" si="74"/>
        <v>0</v>
      </c>
      <c r="AY123" s="135">
        <f t="shared" si="74"/>
        <v>0</v>
      </c>
      <c r="AZ123" s="135">
        <f t="shared" si="74"/>
        <v>0</v>
      </c>
      <c r="BA123" s="135">
        <f t="shared" si="74"/>
        <v>0</v>
      </c>
      <c r="BB123" s="135">
        <f t="shared" si="74"/>
        <v>0</v>
      </c>
      <c r="BC123" s="135">
        <f t="shared" si="74"/>
        <v>0</v>
      </c>
      <c r="BD123" s="135">
        <f t="shared" si="74"/>
        <v>0</v>
      </c>
      <c r="BE123" s="135">
        <f t="shared" si="74"/>
        <v>0</v>
      </c>
      <c r="BF123" s="135">
        <f t="shared" si="74"/>
        <v>0</v>
      </c>
      <c r="BG123" s="135">
        <f t="shared" si="74"/>
        <v>0</v>
      </c>
      <c r="BH123" s="135">
        <f t="shared" si="74"/>
        <v>0</v>
      </c>
      <c r="BI123" s="135">
        <f t="shared" si="74"/>
        <v>0</v>
      </c>
      <c r="BJ123" s="135">
        <f t="shared" si="74"/>
        <v>0</v>
      </c>
      <c r="BK123" s="135">
        <f t="shared" si="74"/>
        <v>0</v>
      </c>
      <c r="BL123" s="135">
        <f t="shared" si="74"/>
        <v>0</v>
      </c>
      <c r="BM123" s="135">
        <f t="shared" si="74"/>
        <v>0</v>
      </c>
      <c r="BN123" s="135">
        <f t="shared" si="74"/>
        <v>0</v>
      </c>
      <c r="BO123" s="135">
        <f t="shared" si="74"/>
        <v>0</v>
      </c>
      <c r="BP123" s="135">
        <f t="shared" si="74"/>
        <v>0</v>
      </c>
      <c r="BQ123" s="135">
        <f t="shared" ref="BQ123:CF123" si="75">+BQ58</f>
        <v>0</v>
      </c>
      <c r="BR123" s="135">
        <f t="shared" si="75"/>
        <v>0</v>
      </c>
      <c r="BS123" s="135">
        <f t="shared" si="75"/>
        <v>0</v>
      </c>
      <c r="BT123" s="135">
        <f t="shared" si="75"/>
        <v>0</v>
      </c>
      <c r="BU123" s="135">
        <f t="shared" si="75"/>
        <v>0</v>
      </c>
      <c r="BV123" s="135">
        <f t="shared" si="75"/>
        <v>0</v>
      </c>
      <c r="BW123" s="135">
        <f t="shared" si="75"/>
        <v>0</v>
      </c>
      <c r="BX123" s="135">
        <f t="shared" si="75"/>
        <v>0</v>
      </c>
      <c r="BY123" s="135">
        <f t="shared" si="75"/>
        <v>0</v>
      </c>
      <c r="BZ123" s="135">
        <f t="shared" si="75"/>
        <v>0</v>
      </c>
      <c r="CA123" s="135">
        <f t="shared" si="75"/>
        <v>0</v>
      </c>
      <c r="CB123" s="135">
        <f t="shared" si="75"/>
        <v>0</v>
      </c>
      <c r="CC123" s="135">
        <f t="shared" si="75"/>
        <v>0</v>
      </c>
      <c r="CD123" s="135">
        <f t="shared" si="75"/>
        <v>0</v>
      </c>
      <c r="CE123" s="135">
        <f t="shared" si="75"/>
        <v>0</v>
      </c>
      <c r="CF123" s="135">
        <f t="shared" si="75"/>
        <v>0</v>
      </c>
    </row>
    <row r="124" spans="2:84" hidden="1" x14ac:dyDescent="0.3">
      <c r="C124" s="135">
        <v>2</v>
      </c>
      <c r="D124" s="135" t="str">
        <f t="shared" ref="D124:BO124" si="76">+D64</f>
        <v>Densidad Descarga Solida, gr/l</v>
      </c>
      <c r="E124" s="135">
        <f t="shared" si="76"/>
        <v>0</v>
      </c>
      <c r="F124" s="135">
        <f t="shared" si="76"/>
        <v>0</v>
      </c>
      <c r="G124" s="135">
        <f t="shared" si="76"/>
        <v>0</v>
      </c>
      <c r="H124" s="135">
        <f t="shared" si="76"/>
        <v>0</v>
      </c>
      <c r="I124" s="135">
        <f t="shared" si="76"/>
        <v>0</v>
      </c>
      <c r="J124" s="135">
        <f t="shared" si="76"/>
        <v>0</v>
      </c>
      <c r="K124" s="135">
        <f t="shared" si="76"/>
        <v>0</v>
      </c>
      <c r="L124" s="135">
        <f t="shared" si="76"/>
        <v>0</v>
      </c>
      <c r="M124" s="135">
        <f t="shared" si="76"/>
        <v>2190</v>
      </c>
      <c r="N124" s="135">
        <f t="shared" si="76"/>
        <v>0</v>
      </c>
      <c r="O124" s="135">
        <f t="shared" si="76"/>
        <v>0</v>
      </c>
      <c r="P124" s="135">
        <f t="shared" si="76"/>
        <v>0</v>
      </c>
      <c r="Q124" s="135">
        <f t="shared" si="76"/>
        <v>0</v>
      </c>
      <c r="R124" s="135">
        <f t="shared" si="76"/>
        <v>0</v>
      </c>
      <c r="S124" s="135">
        <f t="shared" si="76"/>
        <v>0</v>
      </c>
      <c r="T124" s="135">
        <f t="shared" si="76"/>
        <v>0</v>
      </c>
      <c r="U124" s="135">
        <f t="shared" si="76"/>
        <v>0</v>
      </c>
      <c r="V124" s="135">
        <f t="shared" si="76"/>
        <v>0</v>
      </c>
      <c r="W124" s="135">
        <f t="shared" si="76"/>
        <v>0</v>
      </c>
      <c r="X124" s="135">
        <f t="shared" si="76"/>
        <v>0</v>
      </c>
      <c r="Y124" s="135">
        <f t="shared" si="76"/>
        <v>0</v>
      </c>
      <c r="Z124" s="135">
        <f t="shared" si="76"/>
        <v>0</v>
      </c>
      <c r="AA124" s="135">
        <f t="shared" si="76"/>
        <v>0</v>
      </c>
      <c r="AB124" s="135">
        <f t="shared" si="76"/>
        <v>0</v>
      </c>
      <c r="AC124" s="135">
        <f t="shared" si="76"/>
        <v>0</v>
      </c>
      <c r="AD124" s="135">
        <f t="shared" si="76"/>
        <v>0</v>
      </c>
      <c r="AE124" s="135">
        <f t="shared" si="76"/>
        <v>0</v>
      </c>
      <c r="AF124" s="135">
        <f t="shared" si="76"/>
        <v>0</v>
      </c>
      <c r="AG124" s="135">
        <f t="shared" si="76"/>
        <v>0</v>
      </c>
      <c r="AH124" s="135">
        <f t="shared" si="76"/>
        <v>0</v>
      </c>
      <c r="AI124" s="135">
        <f t="shared" si="76"/>
        <v>0</v>
      </c>
      <c r="AJ124" s="135">
        <f t="shared" si="76"/>
        <v>0</v>
      </c>
      <c r="AK124" s="135">
        <f t="shared" si="76"/>
        <v>0</v>
      </c>
      <c r="AL124" s="135">
        <f t="shared" si="76"/>
        <v>0</v>
      </c>
      <c r="AM124" s="135">
        <f t="shared" si="76"/>
        <v>0</v>
      </c>
      <c r="AN124" s="135">
        <f t="shared" si="76"/>
        <v>0</v>
      </c>
      <c r="AO124" s="135">
        <f t="shared" si="76"/>
        <v>0</v>
      </c>
      <c r="AP124" s="135">
        <f t="shared" si="76"/>
        <v>0</v>
      </c>
      <c r="AQ124" s="135">
        <f t="shared" si="76"/>
        <v>0</v>
      </c>
      <c r="AR124" s="135">
        <f t="shared" si="76"/>
        <v>0</v>
      </c>
      <c r="AS124" s="135">
        <f t="shared" si="76"/>
        <v>0</v>
      </c>
      <c r="AT124" s="135">
        <f t="shared" si="76"/>
        <v>0</v>
      </c>
      <c r="AU124" s="135">
        <f t="shared" si="76"/>
        <v>0</v>
      </c>
      <c r="AV124" s="135">
        <f t="shared" si="76"/>
        <v>0</v>
      </c>
      <c r="AW124" s="135">
        <f t="shared" si="76"/>
        <v>0</v>
      </c>
      <c r="AX124" s="135">
        <f t="shared" si="76"/>
        <v>0</v>
      </c>
      <c r="AY124" s="135">
        <f t="shared" si="76"/>
        <v>0</v>
      </c>
      <c r="AZ124" s="135">
        <f t="shared" si="76"/>
        <v>0</v>
      </c>
      <c r="BA124" s="135">
        <f t="shared" si="76"/>
        <v>0</v>
      </c>
      <c r="BB124" s="135">
        <f t="shared" si="76"/>
        <v>0</v>
      </c>
      <c r="BC124" s="135">
        <f t="shared" si="76"/>
        <v>0</v>
      </c>
      <c r="BD124" s="135">
        <f t="shared" si="76"/>
        <v>0</v>
      </c>
      <c r="BE124" s="135">
        <f t="shared" si="76"/>
        <v>0</v>
      </c>
      <c r="BF124" s="135">
        <f t="shared" si="76"/>
        <v>0</v>
      </c>
      <c r="BG124" s="135">
        <f t="shared" si="76"/>
        <v>0</v>
      </c>
      <c r="BH124" s="135">
        <f t="shared" si="76"/>
        <v>0</v>
      </c>
      <c r="BI124" s="135">
        <f t="shared" si="76"/>
        <v>0</v>
      </c>
      <c r="BJ124" s="135">
        <f t="shared" si="76"/>
        <v>0</v>
      </c>
      <c r="BK124" s="135">
        <f t="shared" si="76"/>
        <v>0</v>
      </c>
      <c r="BL124" s="135">
        <f t="shared" si="76"/>
        <v>0</v>
      </c>
      <c r="BM124" s="135">
        <f t="shared" si="76"/>
        <v>0</v>
      </c>
      <c r="BN124" s="135">
        <f t="shared" si="76"/>
        <v>0</v>
      </c>
      <c r="BO124" s="135">
        <f t="shared" si="76"/>
        <v>0</v>
      </c>
      <c r="BP124" s="135">
        <f t="shared" ref="BP124:CF124" si="77">+BP64</f>
        <v>0</v>
      </c>
      <c r="BQ124" s="135">
        <f t="shared" si="77"/>
        <v>0</v>
      </c>
      <c r="BR124" s="135">
        <f t="shared" si="77"/>
        <v>0</v>
      </c>
      <c r="BS124" s="135">
        <f t="shared" si="77"/>
        <v>0</v>
      </c>
      <c r="BT124" s="135">
        <f t="shared" si="77"/>
        <v>0</v>
      </c>
      <c r="BU124" s="135">
        <f t="shared" si="77"/>
        <v>0</v>
      </c>
      <c r="BV124" s="135">
        <f t="shared" si="77"/>
        <v>0</v>
      </c>
      <c r="BW124" s="135">
        <f t="shared" si="77"/>
        <v>0</v>
      </c>
      <c r="BX124" s="135">
        <f t="shared" si="77"/>
        <v>0</v>
      </c>
      <c r="BY124" s="135">
        <f t="shared" si="77"/>
        <v>0</v>
      </c>
      <c r="BZ124" s="135">
        <f t="shared" si="77"/>
        <v>0</v>
      </c>
      <c r="CA124" s="135">
        <f t="shared" si="77"/>
        <v>0</v>
      </c>
      <c r="CB124" s="135">
        <f t="shared" si="77"/>
        <v>0</v>
      </c>
      <c r="CC124" s="135">
        <f t="shared" si="77"/>
        <v>0</v>
      </c>
      <c r="CD124" s="135">
        <f t="shared" si="77"/>
        <v>0</v>
      </c>
      <c r="CE124" s="135">
        <f t="shared" si="77"/>
        <v>0</v>
      </c>
      <c r="CF124" s="135">
        <f t="shared" si="77"/>
        <v>0</v>
      </c>
    </row>
    <row r="125" spans="2:84" hidden="1" x14ac:dyDescent="0.3">
      <c r="C125" s="135">
        <v>3</v>
      </c>
      <c r="D125" s="135" t="str">
        <f t="shared" ref="D125:BO125" si="78">+D70</f>
        <v>Densidad Descarga Solida, gr/l</v>
      </c>
      <c r="E125" s="135">
        <f t="shared" si="78"/>
        <v>0</v>
      </c>
      <c r="F125" s="135">
        <f t="shared" si="78"/>
        <v>0</v>
      </c>
      <c r="G125" s="135">
        <f t="shared" si="78"/>
        <v>0</v>
      </c>
      <c r="H125" s="135">
        <f t="shared" si="78"/>
        <v>0</v>
      </c>
      <c r="I125" s="135">
        <f t="shared" si="78"/>
        <v>0</v>
      </c>
      <c r="J125" s="135">
        <f t="shared" si="78"/>
        <v>0</v>
      </c>
      <c r="K125" s="135">
        <f t="shared" si="78"/>
        <v>0</v>
      </c>
      <c r="L125" s="135">
        <f t="shared" si="78"/>
        <v>0</v>
      </c>
      <c r="M125" s="135">
        <f t="shared" si="78"/>
        <v>0</v>
      </c>
      <c r="N125" s="135">
        <f t="shared" si="78"/>
        <v>0</v>
      </c>
      <c r="O125" s="135">
        <f t="shared" si="78"/>
        <v>0</v>
      </c>
      <c r="P125" s="135">
        <f t="shared" si="78"/>
        <v>0</v>
      </c>
      <c r="Q125" s="135">
        <f t="shared" si="78"/>
        <v>0</v>
      </c>
      <c r="R125" s="135">
        <f t="shared" si="78"/>
        <v>0</v>
      </c>
      <c r="S125" s="135">
        <f t="shared" si="78"/>
        <v>0</v>
      </c>
      <c r="T125" s="135">
        <f t="shared" si="78"/>
        <v>0</v>
      </c>
      <c r="U125" s="135">
        <f t="shared" si="78"/>
        <v>0</v>
      </c>
      <c r="V125" s="135">
        <f t="shared" si="78"/>
        <v>0</v>
      </c>
      <c r="W125" s="135">
        <f t="shared" si="78"/>
        <v>0</v>
      </c>
      <c r="X125" s="135">
        <f t="shared" si="78"/>
        <v>0</v>
      </c>
      <c r="Y125" s="135">
        <f t="shared" si="78"/>
        <v>0</v>
      </c>
      <c r="Z125" s="135">
        <f t="shared" si="78"/>
        <v>0</v>
      </c>
      <c r="AA125" s="135">
        <f t="shared" si="78"/>
        <v>0</v>
      </c>
      <c r="AB125" s="135">
        <f t="shared" si="78"/>
        <v>0</v>
      </c>
      <c r="AC125" s="135">
        <f t="shared" si="78"/>
        <v>0</v>
      </c>
      <c r="AD125" s="135">
        <f t="shared" si="78"/>
        <v>0</v>
      </c>
      <c r="AE125" s="135">
        <f t="shared" si="78"/>
        <v>0</v>
      </c>
      <c r="AF125" s="135">
        <f t="shared" si="78"/>
        <v>0</v>
      </c>
      <c r="AG125" s="135">
        <f t="shared" si="78"/>
        <v>0</v>
      </c>
      <c r="AH125" s="135">
        <f t="shared" si="78"/>
        <v>0</v>
      </c>
      <c r="AI125" s="135">
        <f t="shared" si="78"/>
        <v>0</v>
      </c>
      <c r="AJ125" s="135">
        <f t="shared" si="78"/>
        <v>0</v>
      </c>
      <c r="AK125" s="135">
        <f t="shared" si="78"/>
        <v>0</v>
      </c>
      <c r="AL125" s="135">
        <f t="shared" si="78"/>
        <v>0</v>
      </c>
      <c r="AM125" s="135">
        <f t="shared" si="78"/>
        <v>0</v>
      </c>
      <c r="AN125" s="135">
        <f t="shared" si="78"/>
        <v>0</v>
      </c>
      <c r="AO125" s="135">
        <f t="shared" si="78"/>
        <v>0</v>
      </c>
      <c r="AP125" s="135">
        <f t="shared" si="78"/>
        <v>0</v>
      </c>
      <c r="AQ125" s="135">
        <f t="shared" si="78"/>
        <v>0</v>
      </c>
      <c r="AR125" s="135">
        <f t="shared" si="78"/>
        <v>0</v>
      </c>
      <c r="AS125" s="135">
        <f t="shared" si="78"/>
        <v>0</v>
      </c>
      <c r="AT125" s="135">
        <f t="shared" si="78"/>
        <v>0</v>
      </c>
      <c r="AU125" s="135">
        <f t="shared" si="78"/>
        <v>0</v>
      </c>
      <c r="AV125" s="135">
        <f t="shared" si="78"/>
        <v>0</v>
      </c>
      <c r="AW125" s="135">
        <f t="shared" si="78"/>
        <v>0</v>
      </c>
      <c r="AX125" s="135">
        <f t="shared" si="78"/>
        <v>0</v>
      </c>
      <c r="AY125" s="135">
        <f t="shared" si="78"/>
        <v>0</v>
      </c>
      <c r="AZ125" s="135">
        <f t="shared" si="78"/>
        <v>0</v>
      </c>
      <c r="BA125" s="135">
        <f t="shared" si="78"/>
        <v>0</v>
      </c>
      <c r="BB125" s="135">
        <f t="shared" si="78"/>
        <v>0</v>
      </c>
      <c r="BC125" s="135">
        <f t="shared" si="78"/>
        <v>0</v>
      </c>
      <c r="BD125" s="135">
        <f t="shared" si="78"/>
        <v>0</v>
      </c>
      <c r="BE125" s="135">
        <f t="shared" si="78"/>
        <v>0</v>
      </c>
      <c r="BF125" s="135">
        <f t="shared" si="78"/>
        <v>0</v>
      </c>
      <c r="BG125" s="135">
        <f t="shared" si="78"/>
        <v>0</v>
      </c>
      <c r="BH125" s="135">
        <f t="shared" si="78"/>
        <v>0</v>
      </c>
      <c r="BI125" s="135">
        <f t="shared" si="78"/>
        <v>0</v>
      </c>
      <c r="BJ125" s="135">
        <f t="shared" si="78"/>
        <v>0</v>
      </c>
      <c r="BK125" s="135">
        <f t="shared" si="78"/>
        <v>0</v>
      </c>
      <c r="BL125" s="135">
        <f t="shared" si="78"/>
        <v>0</v>
      </c>
      <c r="BM125" s="135">
        <f t="shared" si="78"/>
        <v>0</v>
      </c>
      <c r="BN125" s="135">
        <f t="shared" si="78"/>
        <v>0</v>
      </c>
      <c r="BO125" s="135">
        <f t="shared" si="78"/>
        <v>0</v>
      </c>
      <c r="BP125" s="135">
        <f t="shared" ref="BP125:CF125" si="79">+BP70</f>
        <v>0</v>
      </c>
      <c r="BQ125" s="135">
        <f t="shared" si="79"/>
        <v>0</v>
      </c>
      <c r="BR125" s="135">
        <f t="shared" si="79"/>
        <v>0</v>
      </c>
      <c r="BS125" s="135">
        <f t="shared" si="79"/>
        <v>0</v>
      </c>
      <c r="BT125" s="135">
        <f t="shared" si="79"/>
        <v>0</v>
      </c>
      <c r="BU125" s="135">
        <f t="shared" si="79"/>
        <v>0</v>
      </c>
      <c r="BV125" s="135">
        <f t="shared" si="79"/>
        <v>0</v>
      </c>
      <c r="BW125" s="135">
        <f t="shared" si="79"/>
        <v>0</v>
      </c>
      <c r="BX125" s="135">
        <f t="shared" si="79"/>
        <v>0</v>
      </c>
      <c r="BY125" s="135">
        <f t="shared" si="79"/>
        <v>0</v>
      </c>
      <c r="BZ125" s="135">
        <f t="shared" si="79"/>
        <v>0</v>
      </c>
      <c r="CA125" s="135">
        <f t="shared" si="79"/>
        <v>0</v>
      </c>
      <c r="CB125" s="135">
        <f t="shared" si="79"/>
        <v>0</v>
      </c>
      <c r="CC125" s="135">
        <f t="shared" si="79"/>
        <v>0</v>
      </c>
      <c r="CD125" s="135">
        <f t="shared" si="79"/>
        <v>0</v>
      </c>
      <c r="CE125" s="135">
        <f t="shared" si="79"/>
        <v>0</v>
      </c>
      <c r="CF125" s="135">
        <f t="shared" si="79"/>
        <v>0</v>
      </c>
    </row>
    <row r="126" spans="2:84" hidden="1" x14ac:dyDescent="0.3">
      <c r="C126" s="135">
        <v>4</v>
      </c>
      <c r="D126" s="135" t="str">
        <f t="shared" ref="D126:BO126" si="80">+D76</f>
        <v>Densidad Descarga Solida, gr/l</v>
      </c>
      <c r="E126" s="135">
        <f t="shared" si="80"/>
        <v>0</v>
      </c>
      <c r="F126" s="135">
        <f t="shared" si="80"/>
        <v>0</v>
      </c>
      <c r="G126" s="135">
        <f t="shared" si="80"/>
        <v>0</v>
      </c>
      <c r="H126" s="135">
        <f t="shared" si="80"/>
        <v>0</v>
      </c>
      <c r="I126" s="135">
        <f t="shared" si="80"/>
        <v>0</v>
      </c>
      <c r="J126" s="135">
        <f t="shared" si="80"/>
        <v>0</v>
      </c>
      <c r="K126" s="135">
        <f t="shared" si="80"/>
        <v>0</v>
      </c>
      <c r="L126" s="135">
        <f t="shared" si="80"/>
        <v>0</v>
      </c>
      <c r="M126" s="135">
        <f t="shared" si="80"/>
        <v>0</v>
      </c>
      <c r="N126" s="135">
        <f t="shared" si="80"/>
        <v>0</v>
      </c>
      <c r="O126" s="135">
        <f t="shared" si="80"/>
        <v>0</v>
      </c>
      <c r="P126" s="135">
        <f t="shared" si="80"/>
        <v>0</v>
      </c>
      <c r="Q126" s="135">
        <f t="shared" si="80"/>
        <v>0</v>
      </c>
      <c r="R126" s="135">
        <f t="shared" si="80"/>
        <v>0</v>
      </c>
      <c r="S126" s="135">
        <f t="shared" si="80"/>
        <v>0</v>
      </c>
      <c r="T126" s="135">
        <f t="shared" si="80"/>
        <v>0</v>
      </c>
      <c r="U126" s="135">
        <f t="shared" si="80"/>
        <v>0</v>
      </c>
      <c r="V126" s="135">
        <f t="shared" si="80"/>
        <v>0</v>
      </c>
      <c r="W126" s="135">
        <f t="shared" si="80"/>
        <v>0</v>
      </c>
      <c r="X126" s="135">
        <f t="shared" si="80"/>
        <v>0</v>
      </c>
      <c r="Y126" s="135">
        <f t="shared" si="80"/>
        <v>0</v>
      </c>
      <c r="Z126" s="135">
        <f t="shared" si="80"/>
        <v>0</v>
      </c>
      <c r="AA126" s="135">
        <f t="shared" si="80"/>
        <v>0</v>
      </c>
      <c r="AB126" s="135">
        <f t="shared" si="80"/>
        <v>0</v>
      </c>
      <c r="AC126" s="135">
        <f t="shared" si="80"/>
        <v>0</v>
      </c>
      <c r="AD126" s="135">
        <f t="shared" si="80"/>
        <v>0</v>
      </c>
      <c r="AE126" s="135">
        <f t="shared" si="80"/>
        <v>0</v>
      </c>
      <c r="AF126" s="135">
        <f t="shared" si="80"/>
        <v>0</v>
      </c>
      <c r="AG126" s="135">
        <f t="shared" si="80"/>
        <v>0</v>
      </c>
      <c r="AH126" s="135">
        <f t="shared" si="80"/>
        <v>0</v>
      </c>
      <c r="AI126" s="135">
        <f t="shared" si="80"/>
        <v>0</v>
      </c>
      <c r="AJ126" s="135">
        <f t="shared" si="80"/>
        <v>0</v>
      </c>
      <c r="AK126" s="135">
        <f t="shared" si="80"/>
        <v>0</v>
      </c>
      <c r="AL126" s="135">
        <f t="shared" si="80"/>
        <v>0</v>
      </c>
      <c r="AM126" s="135">
        <f t="shared" si="80"/>
        <v>0</v>
      </c>
      <c r="AN126" s="135">
        <f t="shared" si="80"/>
        <v>0</v>
      </c>
      <c r="AO126" s="135">
        <f t="shared" si="80"/>
        <v>0</v>
      </c>
      <c r="AP126" s="135">
        <f t="shared" si="80"/>
        <v>0</v>
      </c>
      <c r="AQ126" s="135">
        <f t="shared" si="80"/>
        <v>0</v>
      </c>
      <c r="AR126" s="135">
        <f t="shared" si="80"/>
        <v>0</v>
      </c>
      <c r="AS126" s="135">
        <f t="shared" si="80"/>
        <v>0</v>
      </c>
      <c r="AT126" s="135">
        <f t="shared" si="80"/>
        <v>0</v>
      </c>
      <c r="AU126" s="135">
        <f t="shared" si="80"/>
        <v>0</v>
      </c>
      <c r="AV126" s="135">
        <f t="shared" si="80"/>
        <v>0</v>
      </c>
      <c r="AW126" s="135">
        <f t="shared" si="80"/>
        <v>0</v>
      </c>
      <c r="AX126" s="135">
        <f t="shared" si="80"/>
        <v>0</v>
      </c>
      <c r="AY126" s="135">
        <f t="shared" si="80"/>
        <v>0</v>
      </c>
      <c r="AZ126" s="135">
        <f t="shared" si="80"/>
        <v>0</v>
      </c>
      <c r="BA126" s="135">
        <f t="shared" si="80"/>
        <v>0</v>
      </c>
      <c r="BB126" s="135">
        <f t="shared" si="80"/>
        <v>0</v>
      </c>
      <c r="BC126" s="135">
        <f t="shared" si="80"/>
        <v>0</v>
      </c>
      <c r="BD126" s="135">
        <f t="shared" si="80"/>
        <v>0</v>
      </c>
      <c r="BE126" s="135">
        <f t="shared" si="80"/>
        <v>0</v>
      </c>
      <c r="BF126" s="135">
        <f t="shared" si="80"/>
        <v>0</v>
      </c>
      <c r="BG126" s="135">
        <f t="shared" si="80"/>
        <v>0</v>
      </c>
      <c r="BH126" s="135">
        <f t="shared" si="80"/>
        <v>0</v>
      </c>
      <c r="BI126" s="135">
        <f t="shared" si="80"/>
        <v>0</v>
      </c>
      <c r="BJ126" s="135">
        <f t="shared" si="80"/>
        <v>0</v>
      </c>
      <c r="BK126" s="135">
        <f t="shared" si="80"/>
        <v>0</v>
      </c>
      <c r="BL126" s="135">
        <f t="shared" si="80"/>
        <v>0</v>
      </c>
      <c r="BM126" s="135">
        <f t="shared" si="80"/>
        <v>0</v>
      </c>
      <c r="BN126" s="135">
        <f t="shared" si="80"/>
        <v>0</v>
      </c>
      <c r="BO126" s="135">
        <f t="shared" si="80"/>
        <v>0</v>
      </c>
      <c r="BP126" s="135">
        <f t="shared" ref="BP126:CF126" si="81">+BP76</f>
        <v>0</v>
      </c>
      <c r="BQ126" s="135">
        <f t="shared" si="81"/>
        <v>0</v>
      </c>
      <c r="BR126" s="135">
        <f t="shared" si="81"/>
        <v>0</v>
      </c>
      <c r="BS126" s="135">
        <f t="shared" si="81"/>
        <v>0</v>
      </c>
      <c r="BT126" s="135">
        <f t="shared" si="81"/>
        <v>0</v>
      </c>
      <c r="BU126" s="135">
        <f t="shared" si="81"/>
        <v>0</v>
      </c>
      <c r="BV126" s="135">
        <f t="shared" si="81"/>
        <v>0</v>
      </c>
      <c r="BW126" s="135">
        <f t="shared" si="81"/>
        <v>0</v>
      </c>
      <c r="BX126" s="135">
        <f t="shared" si="81"/>
        <v>0</v>
      </c>
      <c r="BY126" s="135">
        <f t="shared" si="81"/>
        <v>0</v>
      </c>
      <c r="BZ126" s="135">
        <f t="shared" si="81"/>
        <v>0</v>
      </c>
      <c r="CA126" s="135">
        <f t="shared" si="81"/>
        <v>0</v>
      </c>
      <c r="CB126" s="135">
        <f t="shared" si="81"/>
        <v>0</v>
      </c>
      <c r="CC126" s="135">
        <f t="shared" si="81"/>
        <v>0</v>
      </c>
      <c r="CD126" s="135">
        <f t="shared" si="81"/>
        <v>0</v>
      </c>
      <c r="CE126" s="135">
        <f t="shared" si="81"/>
        <v>0</v>
      </c>
      <c r="CF126" s="135">
        <f t="shared" si="81"/>
        <v>0</v>
      </c>
    </row>
    <row r="127" spans="2:84" hidden="1" x14ac:dyDescent="0.3">
      <c r="C127" s="135">
        <v>5</v>
      </c>
      <c r="D127" s="135" t="str">
        <f t="shared" ref="D127:BO127" si="82">+D82</f>
        <v>Densidad Descarga Solida, gr/l</v>
      </c>
      <c r="E127" s="135">
        <f t="shared" si="82"/>
        <v>0</v>
      </c>
      <c r="F127" s="135">
        <f t="shared" si="82"/>
        <v>0</v>
      </c>
      <c r="G127" s="135">
        <f t="shared" si="82"/>
        <v>0</v>
      </c>
      <c r="H127" s="135">
        <f t="shared" si="82"/>
        <v>0</v>
      </c>
      <c r="I127" s="135">
        <f t="shared" si="82"/>
        <v>0</v>
      </c>
      <c r="J127" s="135">
        <f t="shared" si="82"/>
        <v>0</v>
      </c>
      <c r="K127" s="135">
        <f t="shared" si="82"/>
        <v>0</v>
      </c>
      <c r="L127" s="135">
        <f t="shared" si="82"/>
        <v>0</v>
      </c>
      <c r="M127" s="135">
        <f t="shared" si="82"/>
        <v>0</v>
      </c>
      <c r="N127" s="135">
        <f t="shared" si="82"/>
        <v>0</v>
      </c>
      <c r="O127" s="135">
        <f t="shared" si="82"/>
        <v>0</v>
      </c>
      <c r="P127" s="135">
        <f t="shared" si="82"/>
        <v>0</v>
      </c>
      <c r="Q127" s="135">
        <f t="shared" si="82"/>
        <v>0</v>
      </c>
      <c r="R127" s="135">
        <f t="shared" si="82"/>
        <v>0</v>
      </c>
      <c r="S127" s="135">
        <f t="shared" si="82"/>
        <v>0</v>
      </c>
      <c r="T127" s="135">
        <f t="shared" si="82"/>
        <v>0</v>
      </c>
      <c r="U127" s="135">
        <f t="shared" si="82"/>
        <v>0</v>
      </c>
      <c r="V127" s="135">
        <f t="shared" si="82"/>
        <v>0</v>
      </c>
      <c r="W127" s="135">
        <f t="shared" si="82"/>
        <v>0</v>
      </c>
      <c r="X127" s="135">
        <f t="shared" si="82"/>
        <v>0</v>
      </c>
      <c r="Y127" s="135">
        <f t="shared" si="82"/>
        <v>0</v>
      </c>
      <c r="Z127" s="135">
        <f t="shared" si="82"/>
        <v>0</v>
      </c>
      <c r="AA127" s="135">
        <f t="shared" si="82"/>
        <v>0</v>
      </c>
      <c r="AB127" s="135">
        <f t="shared" si="82"/>
        <v>0</v>
      </c>
      <c r="AC127" s="135">
        <f t="shared" si="82"/>
        <v>0</v>
      </c>
      <c r="AD127" s="135">
        <f t="shared" si="82"/>
        <v>0</v>
      </c>
      <c r="AE127" s="135">
        <f t="shared" si="82"/>
        <v>0</v>
      </c>
      <c r="AF127" s="135">
        <f t="shared" si="82"/>
        <v>0</v>
      </c>
      <c r="AG127" s="135">
        <f t="shared" si="82"/>
        <v>0</v>
      </c>
      <c r="AH127" s="135">
        <f t="shared" si="82"/>
        <v>0</v>
      </c>
      <c r="AI127" s="135">
        <f t="shared" si="82"/>
        <v>0</v>
      </c>
      <c r="AJ127" s="135">
        <f t="shared" si="82"/>
        <v>0</v>
      </c>
      <c r="AK127" s="135">
        <f t="shared" si="82"/>
        <v>0</v>
      </c>
      <c r="AL127" s="135">
        <f t="shared" si="82"/>
        <v>0</v>
      </c>
      <c r="AM127" s="135">
        <f t="shared" si="82"/>
        <v>0</v>
      </c>
      <c r="AN127" s="135">
        <f t="shared" si="82"/>
        <v>0</v>
      </c>
      <c r="AO127" s="135">
        <f t="shared" si="82"/>
        <v>0</v>
      </c>
      <c r="AP127" s="135">
        <f t="shared" si="82"/>
        <v>0</v>
      </c>
      <c r="AQ127" s="135">
        <f t="shared" si="82"/>
        <v>0</v>
      </c>
      <c r="AR127" s="135">
        <f t="shared" si="82"/>
        <v>0</v>
      </c>
      <c r="AS127" s="135">
        <f t="shared" si="82"/>
        <v>0</v>
      </c>
      <c r="AT127" s="135">
        <f t="shared" si="82"/>
        <v>0</v>
      </c>
      <c r="AU127" s="135">
        <f t="shared" si="82"/>
        <v>0</v>
      </c>
      <c r="AV127" s="135">
        <f t="shared" si="82"/>
        <v>0</v>
      </c>
      <c r="AW127" s="135">
        <f t="shared" si="82"/>
        <v>0</v>
      </c>
      <c r="AX127" s="135">
        <f t="shared" si="82"/>
        <v>0</v>
      </c>
      <c r="AY127" s="135">
        <f t="shared" si="82"/>
        <v>0</v>
      </c>
      <c r="AZ127" s="135">
        <f t="shared" si="82"/>
        <v>0</v>
      </c>
      <c r="BA127" s="135">
        <f t="shared" si="82"/>
        <v>0</v>
      </c>
      <c r="BB127" s="135">
        <f t="shared" si="82"/>
        <v>0</v>
      </c>
      <c r="BC127" s="135">
        <f t="shared" si="82"/>
        <v>0</v>
      </c>
      <c r="BD127" s="135">
        <f t="shared" si="82"/>
        <v>0</v>
      </c>
      <c r="BE127" s="135">
        <f t="shared" si="82"/>
        <v>0</v>
      </c>
      <c r="BF127" s="135">
        <f t="shared" si="82"/>
        <v>0</v>
      </c>
      <c r="BG127" s="135">
        <f t="shared" si="82"/>
        <v>0</v>
      </c>
      <c r="BH127" s="135">
        <f t="shared" si="82"/>
        <v>0</v>
      </c>
      <c r="BI127" s="135">
        <f t="shared" si="82"/>
        <v>0</v>
      </c>
      <c r="BJ127" s="135">
        <f t="shared" si="82"/>
        <v>0</v>
      </c>
      <c r="BK127" s="135">
        <f t="shared" si="82"/>
        <v>0</v>
      </c>
      <c r="BL127" s="135">
        <f t="shared" si="82"/>
        <v>0</v>
      </c>
      <c r="BM127" s="135">
        <f t="shared" si="82"/>
        <v>0</v>
      </c>
      <c r="BN127" s="135">
        <f t="shared" si="82"/>
        <v>0</v>
      </c>
      <c r="BO127" s="135">
        <f t="shared" si="82"/>
        <v>0</v>
      </c>
      <c r="BP127" s="135">
        <f t="shared" ref="BP127:CF127" si="83">+BP82</f>
        <v>0</v>
      </c>
      <c r="BQ127" s="135">
        <f t="shared" si="83"/>
        <v>0</v>
      </c>
      <c r="BR127" s="135">
        <f t="shared" si="83"/>
        <v>0</v>
      </c>
      <c r="BS127" s="135">
        <f t="shared" si="83"/>
        <v>0</v>
      </c>
      <c r="BT127" s="135">
        <f t="shared" si="83"/>
        <v>0</v>
      </c>
      <c r="BU127" s="135">
        <f t="shared" si="83"/>
        <v>0</v>
      </c>
      <c r="BV127" s="135">
        <f t="shared" si="83"/>
        <v>0</v>
      </c>
      <c r="BW127" s="135">
        <f t="shared" si="83"/>
        <v>0</v>
      </c>
      <c r="BX127" s="135">
        <f t="shared" si="83"/>
        <v>0</v>
      </c>
      <c r="BY127" s="135">
        <f t="shared" si="83"/>
        <v>0</v>
      </c>
      <c r="BZ127" s="135">
        <f t="shared" si="83"/>
        <v>0</v>
      </c>
      <c r="CA127" s="135">
        <f t="shared" si="83"/>
        <v>0</v>
      </c>
      <c r="CB127" s="135">
        <f t="shared" si="83"/>
        <v>0</v>
      </c>
      <c r="CC127" s="135">
        <f t="shared" si="83"/>
        <v>0</v>
      </c>
      <c r="CD127" s="135">
        <f t="shared" si="83"/>
        <v>0</v>
      </c>
      <c r="CE127" s="135">
        <f t="shared" si="83"/>
        <v>0</v>
      </c>
      <c r="CF127" s="135">
        <f t="shared" si="83"/>
        <v>0</v>
      </c>
    </row>
    <row r="128" spans="2:84" hidden="1" x14ac:dyDescent="0.3">
      <c r="C128" s="135">
        <v>6</v>
      </c>
      <c r="D128" s="135" t="str">
        <f t="shared" ref="D128:BO128" si="84">+D88</f>
        <v>Densidad Descarga Solida, gr/l</v>
      </c>
      <c r="E128" s="135">
        <f t="shared" si="84"/>
        <v>0</v>
      </c>
      <c r="F128" s="135">
        <f t="shared" si="84"/>
        <v>0</v>
      </c>
      <c r="G128" s="135">
        <f t="shared" si="84"/>
        <v>0</v>
      </c>
      <c r="H128" s="135">
        <f t="shared" si="84"/>
        <v>0</v>
      </c>
      <c r="I128" s="135">
        <f t="shared" si="84"/>
        <v>0</v>
      </c>
      <c r="J128" s="135">
        <f t="shared" si="84"/>
        <v>0</v>
      </c>
      <c r="K128" s="135">
        <f t="shared" si="84"/>
        <v>0</v>
      </c>
      <c r="L128" s="135">
        <f t="shared" si="84"/>
        <v>0</v>
      </c>
      <c r="M128" s="135">
        <f t="shared" si="84"/>
        <v>0</v>
      </c>
      <c r="N128" s="135">
        <f t="shared" si="84"/>
        <v>0</v>
      </c>
      <c r="O128" s="135">
        <f t="shared" si="84"/>
        <v>0</v>
      </c>
      <c r="P128" s="135">
        <f t="shared" si="84"/>
        <v>0</v>
      </c>
      <c r="Q128" s="135">
        <f t="shared" si="84"/>
        <v>0</v>
      </c>
      <c r="R128" s="135">
        <f t="shared" si="84"/>
        <v>0</v>
      </c>
      <c r="S128" s="135">
        <f t="shared" si="84"/>
        <v>0</v>
      </c>
      <c r="T128" s="135">
        <f t="shared" si="84"/>
        <v>0</v>
      </c>
      <c r="U128" s="135">
        <f t="shared" si="84"/>
        <v>0</v>
      </c>
      <c r="V128" s="135">
        <f t="shared" si="84"/>
        <v>0</v>
      </c>
      <c r="W128" s="135">
        <f t="shared" si="84"/>
        <v>0</v>
      </c>
      <c r="X128" s="135">
        <f t="shared" si="84"/>
        <v>0</v>
      </c>
      <c r="Y128" s="135">
        <f t="shared" si="84"/>
        <v>0</v>
      </c>
      <c r="Z128" s="135">
        <f t="shared" si="84"/>
        <v>0</v>
      </c>
      <c r="AA128" s="135">
        <f t="shared" si="84"/>
        <v>0</v>
      </c>
      <c r="AB128" s="135">
        <f t="shared" si="84"/>
        <v>0</v>
      </c>
      <c r="AC128" s="135">
        <f t="shared" si="84"/>
        <v>0</v>
      </c>
      <c r="AD128" s="135">
        <f t="shared" si="84"/>
        <v>0</v>
      </c>
      <c r="AE128" s="135">
        <f t="shared" si="84"/>
        <v>0</v>
      </c>
      <c r="AF128" s="135">
        <f t="shared" si="84"/>
        <v>0</v>
      </c>
      <c r="AG128" s="135">
        <f t="shared" si="84"/>
        <v>0</v>
      </c>
      <c r="AH128" s="135">
        <f t="shared" si="84"/>
        <v>0</v>
      </c>
      <c r="AI128" s="135">
        <f t="shared" si="84"/>
        <v>0</v>
      </c>
      <c r="AJ128" s="135">
        <f t="shared" si="84"/>
        <v>0</v>
      </c>
      <c r="AK128" s="135">
        <f t="shared" si="84"/>
        <v>0</v>
      </c>
      <c r="AL128" s="135">
        <f t="shared" si="84"/>
        <v>0</v>
      </c>
      <c r="AM128" s="135">
        <f t="shared" si="84"/>
        <v>0</v>
      </c>
      <c r="AN128" s="135">
        <f t="shared" si="84"/>
        <v>0</v>
      </c>
      <c r="AO128" s="135">
        <f t="shared" si="84"/>
        <v>0</v>
      </c>
      <c r="AP128" s="135">
        <f t="shared" si="84"/>
        <v>0</v>
      </c>
      <c r="AQ128" s="135">
        <f t="shared" si="84"/>
        <v>0</v>
      </c>
      <c r="AR128" s="135">
        <f t="shared" si="84"/>
        <v>0</v>
      </c>
      <c r="AS128" s="135">
        <f t="shared" si="84"/>
        <v>0</v>
      </c>
      <c r="AT128" s="135">
        <f t="shared" si="84"/>
        <v>0</v>
      </c>
      <c r="AU128" s="135">
        <f t="shared" si="84"/>
        <v>0</v>
      </c>
      <c r="AV128" s="135">
        <f t="shared" si="84"/>
        <v>0</v>
      </c>
      <c r="AW128" s="135">
        <f t="shared" si="84"/>
        <v>0</v>
      </c>
      <c r="AX128" s="135">
        <f t="shared" si="84"/>
        <v>0</v>
      </c>
      <c r="AY128" s="135">
        <f t="shared" si="84"/>
        <v>0</v>
      </c>
      <c r="AZ128" s="135">
        <f t="shared" si="84"/>
        <v>0</v>
      </c>
      <c r="BA128" s="135">
        <f t="shared" si="84"/>
        <v>0</v>
      </c>
      <c r="BB128" s="135">
        <f t="shared" si="84"/>
        <v>0</v>
      </c>
      <c r="BC128" s="135">
        <f t="shared" si="84"/>
        <v>0</v>
      </c>
      <c r="BD128" s="135">
        <f t="shared" si="84"/>
        <v>0</v>
      </c>
      <c r="BE128" s="135">
        <f t="shared" si="84"/>
        <v>0</v>
      </c>
      <c r="BF128" s="135">
        <f t="shared" si="84"/>
        <v>0</v>
      </c>
      <c r="BG128" s="135">
        <f t="shared" si="84"/>
        <v>0</v>
      </c>
      <c r="BH128" s="135">
        <f t="shared" si="84"/>
        <v>0</v>
      </c>
      <c r="BI128" s="135">
        <f t="shared" si="84"/>
        <v>0</v>
      </c>
      <c r="BJ128" s="135">
        <f t="shared" si="84"/>
        <v>0</v>
      </c>
      <c r="BK128" s="135">
        <f t="shared" si="84"/>
        <v>0</v>
      </c>
      <c r="BL128" s="135">
        <f t="shared" si="84"/>
        <v>0</v>
      </c>
      <c r="BM128" s="135">
        <f t="shared" si="84"/>
        <v>0</v>
      </c>
      <c r="BN128" s="135">
        <f t="shared" si="84"/>
        <v>0</v>
      </c>
      <c r="BO128" s="135">
        <f t="shared" si="84"/>
        <v>0</v>
      </c>
      <c r="BP128" s="135">
        <f t="shared" ref="BP128:CF128" si="85">+BP88</f>
        <v>0</v>
      </c>
      <c r="BQ128" s="135">
        <f t="shared" si="85"/>
        <v>0</v>
      </c>
      <c r="BR128" s="135">
        <f t="shared" si="85"/>
        <v>0</v>
      </c>
      <c r="BS128" s="135">
        <f t="shared" si="85"/>
        <v>0</v>
      </c>
      <c r="BT128" s="135">
        <f t="shared" si="85"/>
        <v>0</v>
      </c>
      <c r="BU128" s="135">
        <f t="shared" si="85"/>
        <v>0</v>
      </c>
      <c r="BV128" s="135">
        <f t="shared" si="85"/>
        <v>0</v>
      </c>
      <c r="BW128" s="135">
        <f t="shared" si="85"/>
        <v>0</v>
      </c>
      <c r="BX128" s="135">
        <f t="shared" si="85"/>
        <v>0</v>
      </c>
      <c r="BY128" s="135">
        <f t="shared" si="85"/>
        <v>0</v>
      </c>
      <c r="BZ128" s="135">
        <f t="shared" si="85"/>
        <v>0</v>
      </c>
      <c r="CA128" s="135">
        <f t="shared" si="85"/>
        <v>0</v>
      </c>
      <c r="CB128" s="135">
        <f t="shared" si="85"/>
        <v>0</v>
      </c>
      <c r="CC128" s="135">
        <f t="shared" si="85"/>
        <v>0</v>
      </c>
      <c r="CD128" s="135">
        <f t="shared" si="85"/>
        <v>0</v>
      </c>
      <c r="CE128" s="135">
        <f t="shared" si="85"/>
        <v>0</v>
      </c>
      <c r="CF128" s="135">
        <f t="shared" si="85"/>
        <v>0</v>
      </c>
    </row>
    <row r="129" spans="3:84" hidden="1" x14ac:dyDescent="0.3">
      <c r="C129" s="135">
        <v>7</v>
      </c>
      <c r="D129" s="135" t="str">
        <f t="shared" ref="D129:BO129" si="86">+D94</f>
        <v>Densidad Descarga Solida, gr/l</v>
      </c>
      <c r="E129" s="135">
        <f t="shared" si="86"/>
        <v>0</v>
      </c>
      <c r="F129" s="135">
        <f t="shared" si="86"/>
        <v>0</v>
      </c>
      <c r="G129" s="135">
        <f t="shared" si="86"/>
        <v>0</v>
      </c>
      <c r="H129" s="135">
        <f t="shared" si="86"/>
        <v>0</v>
      </c>
      <c r="I129" s="135">
        <f t="shared" si="86"/>
        <v>0</v>
      </c>
      <c r="J129" s="135">
        <f t="shared" si="86"/>
        <v>0</v>
      </c>
      <c r="K129" s="135">
        <f t="shared" si="86"/>
        <v>0</v>
      </c>
      <c r="L129" s="135">
        <f t="shared" si="86"/>
        <v>0</v>
      </c>
      <c r="M129" s="135">
        <f t="shared" si="86"/>
        <v>0</v>
      </c>
      <c r="N129" s="135">
        <f t="shared" si="86"/>
        <v>0</v>
      </c>
      <c r="O129" s="135">
        <f t="shared" si="86"/>
        <v>0</v>
      </c>
      <c r="P129" s="135">
        <f t="shared" si="86"/>
        <v>0</v>
      </c>
      <c r="Q129" s="135">
        <f t="shared" si="86"/>
        <v>0</v>
      </c>
      <c r="R129" s="135">
        <f t="shared" si="86"/>
        <v>0</v>
      </c>
      <c r="S129" s="135">
        <f t="shared" si="86"/>
        <v>0</v>
      </c>
      <c r="T129" s="135">
        <f t="shared" si="86"/>
        <v>0</v>
      </c>
      <c r="U129" s="135">
        <f t="shared" si="86"/>
        <v>0</v>
      </c>
      <c r="V129" s="135">
        <f t="shared" si="86"/>
        <v>0</v>
      </c>
      <c r="W129" s="135">
        <f t="shared" si="86"/>
        <v>0</v>
      </c>
      <c r="X129" s="135">
        <f t="shared" si="86"/>
        <v>0</v>
      </c>
      <c r="Y129" s="135">
        <f t="shared" si="86"/>
        <v>0</v>
      </c>
      <c r="Z129" s="135">
        <f t="shared" si="86"/>
        <v>0</v>
      </c>
      <c r="AA129" s="135">
        <f t="shared" si="86"/>
        <v>0</v>
      </c>
      <c r="AB129" s="135">
        <f t="shared" si="86"/>
        <v>0</v>
      </c>
      <c r="AC129" s="135">
        <f t="shared" si="86"/>
        <v>0</v>
      </c>
      <c r="AD129" s="135">
        <f t="shared" si="86"/>
        <v>0</v>
      </c>
      <c r="AE129" s="135">
        <f t="shared" si="86"/>
        <v>0</v>
      </c>
      <c r="AF129" s="135">
        <f t="shared" si="86"/>
        <v>0</v>
      </c>
      <c r="AG129" s="135">
        <f t="shared" si="86"/>
        <v>0</v>
      </c>
      <c r="AH129" s="135">
        <f t="shared" si="86"/>
        <v>0</v>
      </c>
      <c r="AI129" s="135">
        <f t="shared" si="86"/>
        <v>0</v>
      </c>
      <c r="AJ129" s="135">
        <f t="shared" si="86"/>
        <v>0</v>
      </c>
      <c r="AK129" s="135">
        <f t="shared" si="86"/>
        <v>0</v>
      </c>
      <c r="AL129" s="135">
        <f t="shared" si="86"/>
        <v>0</v>
      </c>
      <c r="AM129" s="135">
        <f t="shared" si="86"/>
        <v>0</v>
      </c>
      <c r="AN129" s="135">
        <f t="shared" si="86"/>
        <v>0</v>
      </c>
      <c r="AO129" s="135">
        <f t="shared" si="86"/>
        <v>0</v>
      </c>
      <c r="AP129" s="135">
        <f t="shared" si="86"/>
        <v>0</v>
      </c>
      <c r="AQ129" s="135">
        <f t="shared" si="86"/>
        <v>0</v>
      </c>
      <c r="AR129" s="135">
        <f t="shared" si="86"/>
        <v>0</v>
      </c>
      <c r="AS129" s="135">
        <f t="shared" si="86"/>
        <v>0</v>
      </c>
      <c r="AT129" s="135">
        <f t="shared" si="86"/>
        <v>0</v>
      </c>
      <c r="AU129" s="135">
        <f t="shared" si="86"/>
        <v>0</v>
      </c>
      <c r="AV129" s="135">
        <f t="shared" si="86"/>
        <v>0</v>
      </c>
      <c r="AW129" s="135">
        <f t="shared" si="86"/>
        <v>0</v>
      </c>
      <c r="AX129" s="135">
        <f t="shared" si="86"/>
        <v>0</v>
      </c>
      <c r="AY129" s="135">
        <f t="shared" si="86"/>
        <v>0</v>
      </c>
      <c r="AZ129" s="135">
        <f t="shared" si="86"/>
        <v>0</v>
      </c>
      <c r="BA129" s="135">
        <f t="shared" si="86"/>
        <v>0</v>
      </c>
      <c r="BB129" s="135">
        <f t="shared" si="86"/>
        <v>0</v>
      </c>
      <c r="BC129" s="135">
        <f t="shared" si="86"/>
        <v>0</v>
      </c>
      <c r="BD129" s="135">
        <f t="shared" si="86"/>
        <v>0</v>
      </c>
      <c r="BE129" s="135">
        <f t="shared" si="86"/>
        <v>0</v>
      </c>
      <c r="BF129" s="135">
        <f t="shared" si="86"/>
        <v>0</v>
      </c>
      <c r="BG129" s="135">
        <f t="shared" si="86"/>
        <v>0</v>
      </c>
      <c r="BH129" s="135">
        <f t="shared" si="86"/>
        <v>0</v>
      </c>
      <c r="BI129" s="135">
        <f t="shared" si="86"/>
        <v>0</v>
      </c>
      <c r="BJ129" s="135">
        <f t="shared" si="86"/>
        <v>0</v>
      </c>
      <c r="BK129" s="135">
        <f t="shared" si="86"/>
        <v>0</v>
      </c>
      <c r="BL129" s="135">
        <f t="shared" si="86"/>
        <v>0</v>
      </c>
      <c r="BM129" s="135">
        <f t="shared" si="86"/>
        <v>0</v>
      </c>
      <c r="BN129" s="135">
        <f t="shared" si="86"/>
        <v>0</v>
      </c>
      <c r="BO129" s="135">
        <f t="shared" si="86"/>
        <v>0</v>
      </c>
      <c r="BP129" s="135">
        <f t="shared" ref="BP129:CF129" si="87">+BP94</f>
        <v>0</v>
      </c>
      <c r="BQ129" s="135">
        <f t="shared" si="87"/>
        <v>0</v>
      </c>
      <c r="BR129" s="135">
        <f t="shared" si="87"/>
        <v>0</v>
      </c>
      <c r="BS129" s="135">
        <f t="shared" si="87"/>
        <v>0</v>
      </c>
      <c r="BT129" s="135">
        <f t="shared" si="87"/>
        <v>0</v>
      </c>
      <c r="BU129" s="135">
        <f t="shared" si="87"/>
        <v>0</v>
      </c>
      <c r="BV129" s="135">
        <f t="shared" si="87"/>
        <v>0</v>
      </c>
      <c r="BW129" s="135">
        <f t="shared" si="87"/>
        <v>0</v>
      </c>
      <c r="BX129" s="135">
        <f t="shared" si="87"/>
        <v>0</v>
      </c>
      <c r="BY129" s="135">
        <f t="shared" si="87"/>
        <v>0</v>
      </c>
      <c r="BZ129" s="135">
        <f t="shared" si="87"/>
        <v>0</v>
      </c>
      <c r="CA129" s="135">
        <f t="shared" si="87"/>
        <v>0</v>
      </c>
      <c r="CB129" s="135">
        <f t="shared" si="87"/>
        <v>0</v>
      </c>
      <c r="CC129" s="135">
        <f t="shared" si="87"/>
        <v>0</v>
      </c>
      <c r="CD129" s="135">
        <f t="shared" si="87"/>
        <v>0</v>
      </c>
      <c r="CE129" s="135">
        <f t="shared" si="87"/>
        <v>0</v>
      </c>
      <c r="CF129" s="135">
        <f t="shared" si="87"/>
        <v>0</v>
      </c>
    </row>
    <row r="130" spans="3:84" hidden="1" x14ac:dyDescent="0.3">
      <c r="C130" s="135">
        <v>8</v>
      </c>
      <c r="D130" s="135" t="str">
        <f t="shared" ref="D130:BO130" si="88">+D100</f>
        <v>Densidad Descarga Solida, gr/l</v>
      </c>
      <c r="E130" s="135">
        <f t="shared" si="88"/>
        <v>0</v>
      </c>
      <c r="F130" s="135">
        <f t="shared" si="88"/>
        <v>0</v>
      </c>
      <c r="G130" s="135">
        <f t="shared" si="88"/>
        <v>0</v>
      </c>
      <c r="H130" s="135">
        <f t="shared" si="88"/>
        <v>0</v>
      </c>
      <c r="I130" s="135">
        <f t="shared" si="88"/>
        <v>0</v>
      </c>
      <c r="J130" s="135">
        <f t="shared" si="88"/>
        <v>0</v>
      </c>
      <c r="K130" s="135">
        <f t="shared" si="88"/>
        <v>0</v>
      </c>
      <c r="L130" s="135">
        <f t="shared" si="88"/>
        <v>0</v>
      </c>
      <c r="M130" s="135">
        <f t="shared" si="88"/>
        <v>0</v>
      </c>
      <c r="N130" s="135">
        <f t="shared" si="88"/>
        <v>0</v>
      </c>
      <c r="O130" s="135">
        <f t="shared" si="88"/>
        <v>0</v>
      </c>
      <c r="P130" s="135">
        <f t="shared" si="88"/>
        <v>0</v>
      </c>
      <c r="Q130" s="135">
        <f t="shared" si="88"/>
        <v>0</v>
      </c>
      <c r="R130" s="135">
        <f t="shared" si="88"/>
        <v>0</v>
      </c>
      <c r="S130" s="135">
        <f t="shared" si="88"/>
        <v>0</v>
      </c>
      <c r="T130" s="135">
        <f t="shared" si="88"/>
        <v>0</v>
      </c>
      <c r="U130" s="135">
        <f t="shared" si="88"/>
        <v>0</v>
      </c>
      <c r="V130" s="135">
        <f t="shared" si="88"/>
        <v>0</v>
      </c>
      <c r="W130" s="135">
        <f t="shared" si="88"/>
        <v>0</v>
      </c>
      <c r="X130" s="135">
        <f t="shared" si="88"/>
        <v>0</v>
      </c>
      <c r="Y130" s="135">
        <f t="shared" si="88"/>
        <v>0</v>
      </c>
      <c r="Z130" s="135">
        <f t="shared" si="88"/>
        <v>0</v>
      </c>
      <c r="AA130" s="135">
        <f t="shared" si="88"/>
        <v>0</v>
      </c>
      <c r="AB130" s="135">
        <f t="shared" si="88"/>
        <v>0</v>
      </c>
      <c r="AC130" s="135">
        <f t="shared" si="88"/>
        <v>0</v>
      </c>
      <c r="AD130" s="135">
        <f t="shared" si="88"/>
        <v>0</v>
      </c>
      <c r="AE130" s="135">
        <f t="shared" si="88"/>
        <v>0</v>
      </c>
      <c r="AF130" s="135">
        <f t="shared" si="88"/>
        <v>0</v>
      </c>
      <c r="AG130" s="135">
        <f t="shared" si="88"/>
        <v>0</v>
      </c>
      <c r="AH130" s="135">
        <f t="shared" si="88"/>
        <v>0</v>
      </c>
      <c r="AI130" s="135">
        <f t="shared" si="88"/>
        <v>0</v>
      </c>
      <c r="AJ130" s="135">
        <f t="shared" si="88"/>
        <v>0</v>
      </c>
      <c r="AK130" s="135">
        <f t="shared" si="88"/>
        <v>0</v>
      </c>
      <c r="AL130" s="135">
        <f t="shared" si="88"/>
        <v>0</v>
      </c>
      <c r="AM130" s="135">
        <f t="shared" si="88"/>
        <v>0</v>
      </c>
      <c r="AN130" s="135">
        <f t="shared" si="88"/>
        <v>0</v>
      </c>
      <c r="AO130" s="135">
        <f t="shared" si="88"/>
        <v>0</v>
      </c>
      <c r="AP130" s="135">
        <f t="shared" si="88"/>
        <v>0</v>
      </c>
      <c r="AQ130" s="135">
        <f t="shared" si="88"/>
        <v>0</v>
      </c>
      <c r="AR130" s="135">
        <f t="shared" si="88"/>
        <v>0</v>
      </c>
      <c r="AS130" s="135">
        <f t="shared" si="88"/>
        <v>0</v>
      </c>
      <c r="AT130" s="135">
        <f t="shared" si="88"/>
        <v>0</v>
      </c>
      <c r="AU130" s="135">
        <f t="shared" si="88"/>
        <v>0</v>
      </c>
      <c r="AV130" s="135">
        <f t="shared" si="88"/>
        <v>0</v>
      </c>
      <c r="AW130" s="135">
        <f t="shared" si="88"/>
        <v>0</v>
      </c>
      <c r="AX130" s="135">
        <f t="shared" si="88"/>
        <v>0</v>
      </c>
      <c r="AY130" s="135">
        <f t="shared" si="88"/>
        <v>0</v>
      </c>
      <c r="AZ130" s="135">
        <f t="shared" si="88"/>
        <v>0</v>
      </c>
      <c r="BA130" s="135">
        <f t="shared" si="88"/>
        <v>0</v>
      </c>
      <c r="BB130" s="135">
        <f t="shared" si="88"/>
        <v>0</v>
      </c>
      <c r="BC130" s="135">
        <f t="shared" si="88"/>
        <v>0</v>
      </c>
      <c r="BD130" s="135">
        <f t="shared" si="88"/>
        <v>0</v>
      </c>
      <c r="BE130" s="135">
        <f t="shared" si="88"/>
        <v>0</v>
      </c>
      <c r="BF130" s="135">
        <f t="shared" si="88"/>
        <v>0</v>
      </c>
      <c r="BG130" s="135">
        <f t="shared" si="88"/>
        <v>0</v>
      </c>
      <c r="BH130" s="135">
        <f t="shared" si="88"/>
        <v>0</v>
      </c>
      <c r="BI130" s="135">
        <f t="shared" si="88"/>
        <v>0</v>
      </c>
      <c r="BJ130" s="135">
        <f t="shared" si="88"/>
        <v>0</v>
      </c>
      <c r="BK130" s="135">
        <f t="shared" si="88"/>
        <v>0</v>
      </c>
      <c r="BL130" s="135">
        <f t="shared" si="88"/>
        <v>0</v>
      </c>
      <c r="BM130" s="135">
        <f t="shared" si="88"/>
        <v>0</v>
      </c>
      <c r="BN130" s="135">
        <f t="shared" si="88"/>
        <v>0</v>
      </c>
      <c r="BO130" s="135">
        <f t="shared" si="88"/>
        <v>0</v>
      </c>
      <c r="BP130" s="135">
        <f t="shared" ref="BP130:CF130" si="89">+BP100</f>
        <v>0</v>
      </c>
      <c r="BQ130" s="135">
        <f t="shared" si="89"/>
        <v>0</v>
      </c>
      <c r="BR130" s="135">
        <f t="shared" si="89"/>
        <v>0</v>
      </c>
      <c r="BS130" s="135">
        <f t="shared" si="89"/>
        <v>0</v>
      </c>
      <c r="BT130" s="135">
        <f t="shared" si="89"/>
        <v>0</v>
      </c>
      <c r="BU130" s="135">
        <f t="shared" si="89"/>
        <v>0</v>
      </c>
      <c r="BV130" s="135">
        <f t="shared" si="89"/>
        <v>0</v>
      </c>
      <c r="BW130" s="135">
        <f t="shared" si="89"/>
        <v>0</v>
      </c>
      <c r="BX130" s="135">
        <f t="shared" si="89"/>
        <v>0</v>
      </c>
      <c r="BY130" s="135">
        <f t="shared" si="89"/>
        <v>0</v>
      </c>
      <c r="BZ130" s="135">
        <f t="shared" si="89"/>
        <v>0</v>
      </c>
      <c r="CA130" s="135">
        <f t="shared" si="89"/>
        <v>0</v>
      </c>
      <c r="CB130" s="135">
        <f t="shared" si="89"/>
        <v>0</v>
      </c>
      <c r="CC130" s="135">
        <f t="shared" si="89"/>
        <v>0</v>
      </c>
      <c r="CD130" s="135">
        <f t="shared" si="89"/>
        <v>0</v>
      </c>
      <c r="CE130" s="135">
        <f t="shared" si="89"/>
        <v>0</v>
      </c>
      <c r="CF130" s="135">
        <f t="shared" si="89"/>
        <v>0</v>
      </c>
    </row>
    <row r="131" spans="3:84" hidden="1" x14ac:dyDescent="0.3">
      <c r="C131" s="135">
        <v>9</v>
      </c>
      <c r="D131" s="135" t="str">
        <f t="shared" ref="D131:BO131" si="90">+D106</f>
        <v>Densidad Descarga Solida, gr/l</v>
      </c>
      <c r="E131" s="135">
        <f t="shared" si="90"/>
        <v>0</v>
      </c>
      <c r="F131" s="135">
        <f t="shared" si="90"/>
        <v>0</v>
      </c>
      <c r="G131" s="135">
        <f t="shared" si="90"/>
        <v>0</v>
      </c>
      <c r="H131" s="135">
        <f t="shared" si="90"/>
        <v>0</v>
      </c>
      <c r="I131" s="135">
        <f t="shared" si="90"/>
        <v>0</v>
      </c>
      <c r="J131" s="135">
        <f t="shared" si="90"/>
        <v>0</v>
      </c>
      <c r="K131" s="135">
        <f t="shared" si="90"/>
        <v>0</v>
      </c>
      <c r="L131" s="135">
        <f t="shared" si="90"/>
        <v>0</v>
      </c>
      <c r="M131" s="135">
        <f t="shared" si="90"/>
        <v>0</v>
      </c>
      <c r="N131" s="135">
        <f t="shared" si="90"/>
        <v>0</v>
      </c>
      <c r="O131" s="135">
        <f t="shared" si="90"/>
        <v>0</v>
      </c>
      <c r="P131" s="135">
        <f t="shared" si="90"/>
        <v>0</v>
      </c>
      <c r="Q131" s="135">
        <f t="shared" si="90"/>
        <v>0</v>
      </c>
      <c r="R131" s="135">
        <f t="shared" si="90"/>
        <v>0</v>
      </c>
      <c r="S131" s="135">
        <f t="shared" si="90"/>
        <v>0</v>
      </c>
      <c r="T131" s="135">
        <f t="shared" si="90"/>
        <v>0</v>
      </c>
      <c r="U131" s="135">
        <f t="shared" si="90"/>
        <v>0</v>
      </c>
      <c r="V131" s="135">
        <f t="shared" si="90"/>
        <v>0</v>
      </c>
      <c r="W131" s="135">
        <f t="shared" si="90"/>
        <v>0</v>
      </c>
      <c r="X131" s="135">
        <f t="shared" si="90"/>
        <v>0</v>
      </c>
      <c r="Y131" s="135">
        <f t="shared" si="90"/>
        <v>0</v>
      </c>
      <c r="Z131" s="135">
        <f t="shared" si="90"/>
        <v>0</v>
      </c>
      <c r="AA131" s="135">
        <f t="shared" si="90"/>
        <v>0</v>
      </c>
      <c r="AB131" s="135">
        <f t="shared" si="90"/>
        <v>0</v>
      </c>
      <c r="AC131" s="135">
        <f t="shared" si="90"/>
        <v>0</v>
      </c>
      <c r="AD131" s="135">
        <f t="shared" si="90"/>
        <v>0</v>
      </c>
      <c r="AE131" s="135">
        <f t="shared" si="90"/>
        <v>0</v>
      </c>
      <c r="AF131" s="135">
        <f t="shared" si="90"/>
        <v>0</v>
      </c>
      <c r="AG131" s="135">
        <f t="shared" si="90"/>
        <v>0</v>
      </c>
      <c r="AH131" s="135">
        <f t="shared" si="90"/>
        <v>0</v>
      </c>
      <c r="AI131" s="135">
        <f t="shared" si="90"/>
        <v>0</v>
      </c>
      <c r="AJ131" s="135">
        <f t="shared" si="90"/>
        <v>0</v>
      </c>
      <c r="AK131" s="135">
        <f t="shared" si="90"/>
        <v>0</v>
      </c>
      <c r="AL131" s="135">
        <f t="shared" si="90"/>
        <v>0</v>
      </c>
      <c r="AM131" s="135">
        <f t="shared" si="90"/>
        <v>0</v>
      </c>
      <c r="AN131" s="135">
        <f t="shared" si="90"/>
        <v>0</v>
      </c>
      <c r="AO131" s="135">
        <f t="shared" si="90"/>
        <v>0</v>
      </c>
      <c r="AP131" s="135">
        <f t="shared" si="90"/>
        <v>0</v>
      </c>
      <c r="AQ131" s="135">
        <f t="shared" si="90"/>
        <v>0</v>
      </c>
      <c r="AR131" s="135">
        <f t="shared" si="90"/>
        <v>0</v>
      </c>
      <c r="AS131" s="135">
        <f t="shared" si="90"/>
        <v>0</v>
      </c>
      <c r="AT131" s="135">
        <f t="shared" si="90"/>
        <v>0</v>
      </c>
      <c r="AU131" s="135">
        <f t="shared" si="90"/>
        <v>0</v>
      </c>
      <c r="AV131" s="135">
        <f t="shared" si="90"/>
        <v>0</v>
      </c>
      <c r="AW131" s="135">
        <f t="shared" si="90"/>
        <v>0</v>
      </c>
      <c r="AX131" s="135">
        <f t="shared" si="90"/>
        <v>0</v>
      </c>
      <c r="AY131" s="135">
        <f t="shared" si="90"/>
        <v>0</v>
      </c>
      <c r="AZ131" s="135">
        <f t="shared" si="90"/>
        <v>0</v>
      </c>
      <c r="BA131" s="135">
        <f t="shared" si="90"/>
        <v>0</v>
      </c>
      <c r="BB131" s="135">
        <f t="shared" si="90"/>
        <v>0</v>
      </c>
      <c r="BC131" s="135">
        <f t="shared" si="90"/>
        <v>0</v>
      </c>
      <c r="BD131" s="135">
        <f t="shared" si="90"/>
        <v>0</v>
      </c>
      <c r="BE131" s="135">
        <f t="shared" si="90"/>
        <v>0</v>
      </c>
      <c r="BF131" s="135">
        <f t="shared" si="90"/>
        <v>0</v>
      </c>
      <c r="BG131" s="135">
        <f t="shared" si="90"/>
        <v>0</v>
      </c>
      <c r="BH131" s="135">
        <f t="shared" si="90"/>
        <v>0</v>
      </c>
      <c r="BI131" s="135">
        <f t="shared" si="90"/>
        <v>0</v>
      </c>
      <c r="BJ131" s="135">
        <f t="shared" si="90"/>
        <v>0</v>
      </c>
      <c r="BK131" s="135">
        <f t="shared" si="90"/>
        <v>0</v>
      </c>
      <c r="BL131" s="135">
        <f t="shared" si="90"/>
        <v>0</v>
      </c>
      <c r="BM131" s="135">
        <f t="shared" si="90"/>
        <v>0</v>
      </c>
      <c r="BN131" s="135">
        <f t="shared" si="90"/>
        <v>0</v>
      </c>
      <c r="BO131" s="135">
        <f t="shared" si="90"/>
        <v>0</v>
      </c>
      <c r="BP131" s="135">
        <f t="shared" ref="BP131:CF131" si="91">+BP106</f>
        <v>0</v>
      </c>
      <c r="BQ131" s="135">
        <f t="shared" si="91"/>
        <v>0</v>
      </c>
      <c r="BR131" s="135">
        <f t="shared" si="91"/>
        <v>0</v>
      </c>
      <c r="BS131" s="135">
        <f t="shared" si="91"/>
        <v>0</v>
      </c>
      <c r="BT131" s="135">
        <f t="shared" si="91"/>
        <v>0</v>
      </c>
      <c r="BU131" s="135">
        <f t="shared" si="91"/>
        <v>0</v>
      </c>
      <c r="BV131" s="135">
        <f t="shared" si="91"/>
        <v>0</v>
      </c>
      <c r="BW131" s="135">
        <f t="shared" si="91"/>
        <v>0</v>
      </c>
      <c r="BX131" s="135">
        <f t="shared" si="91"/>
        <v>0</v>
      </c>
      <c r="BY131" s="135">
        <f t="shared" si="91"/>
        <v>0</v>
      </c>
      <c r="BZ131" s="135">
        <f t="shared" si="91"/>
        <v>0</v>
      </c>
      <c r="CA131" s="135">
        <f t="shared" si="91"/>
        <v>0</v>
      </c>
      <c r="CB131" s="135">
        <f t="shared" si="91"/>
        <v>0</v>
      </c>
      <c r="CC131" s="135">
        <f t="shared" si="91"/>
        <v>0</v>
      </c>
      <c r="CD131" s="135">
        <f t="shared" si="91"/>
        <v>0</v>
      </c>
      <c r="CE131" s="135">
        <f t="shared" si="91"/>
        <v>0</v>
      </c>
      <c r="CF131" s="135">
        <f t="shared" si="91"/>
        <v>0</v>
      </c>
    </row>
    <row r="132" spans="3:84" hidden="1" x14ac:dyDescent="0.3">
      <c r="C132" s="135">
        <v>10</v>
      </c>
      <c r="D132" s="135" t="str">
        <f t="shared" ref="D132:BO132" si="92">+D112</f>
        <v>Densidad Descarga Solida, gr/l</v>
      </c>
      <c r="E132" s="135">
        <f t="shared" si="92"/>
        <v>0</v>
      </c>
      <c r="F132" s="135">
        <f t="shared" si="92"/>
        <v>0</v>
      </c>
      <c r="G132" s="135">
        <f t="shared" si="92"/>
        <v>0</v>
      </c>
      <c r="H132" s="135">
        <f t="shared" si="92"/>
        <v>0</v>
      </c>
      <c r="I132" s="135">
        <f t="shared" si="92"/>
        <v>0</v>
      </c>
      <c r="J132" s="135">
        <f t="shared" si="92"/>
        <v>0</v>
      </c>
      <c r="K132" s="135">
        <f t="shared" si="92"/>
        <v>0</v>
      </c>
      <c r="L132" s="135">
        <f t="shared" si="92"/>
        <v>0</v>
      </c>
      <c r="M132" s="135">
        <f t="shared" si="92"/>
        <v>0</v>
      </c>
      <c r="N132" s="135">
        <f t="shared" si="92"/>
        <v>0</v>
      </c>
      <c r="O132" s="135">
        <f t="shared" si="92"/>
        <v>0</v>
      </c>
      <c r="P132" s="135">
        <f t="shared" si="92"/>
        <v>0</v>
      </c>
      <c r="Q132" s="135">
        <f t="shared" si="92"/>
        <v>0</v>
      </c>
      <c r="R132" s="135">
        <f t="shared" si="92"/>
        <v>0</v>
      </c>
      <c r="S132" s="135">
        <f t="shared" si="92"/>
        <v>0</v>
      </c>
      <c r="T132" s="135">
        <f t="shared" si="92"/>
        <v>0</v>
      </c>
      <c r="U132" s="135">
        <f t="shared" si="92"/>
        <v>0</v>
      </c>
      <c r="V132" s="135">
        <f t="shared" si="92"/>
        <v>0</v>
      </c>
      <c r="W132" s="135">
        <f t="shared" si="92"/>
        <v>0</v>
      </c>
      <c r="X132" s="135">
        <f t="shared" si="92"/>
        <v>0</v>
      </c>
      <c r="Y132" s="135">
        <f t="shared" si="92"/>
        <v>0</v>
      </c>
      <c r="Z132" s="135">
        <f t="shared" si="92"/>
        <v>0</v>
      </c>
      <c r="AA132" s="135">
        <f t="shared" si="92"/>
        <v>0</v>
      </c>
      <c r="AB132" s="135">
        <f t="shared" si="92"/>
        <v>0</v>
      </c>
      <c r="AC132" s="135">
        <f t="shared" si="92"/>
        <v>0</v>
      </c>
      <c r="AD132" s="135">
        <f t="shared" si="92"/>
        <v>0</v>
      </c>
      <c r="AE132" s="135">
        <f t="shared" si="92"/>
        <v>0</v>
      </c>
      <c r="AF132" s="135">
        <f t="shared" si="92"/>
        <v>0</v>
      </c>
      <c r="AG132" s="135">
        <f t="shared" si="92"/>
        <v>0</v>
      </c>
      <c r="AH132" s="135">
        <f t="shared" si="92"/>
        <v>0</v>
      </c>
      <c r="AI132" s="135">
        <f t="shared" si="92"/>
        <v>0</v>
      </c>
      <c r="AJ132" s="135">
        <f t="shared" si="92"/>
        <v>0</v>
      </c>
      <c r="AK132" s="135">
        <f t="shared" si="92"/>
        <v>0</v>
      </c>
      <c r="AL132" s="135">
        <f t="shared" si="92"/>
        <v>0</v>
      </c>
      <c r="AM132" s="135">
        <f t="shared" si="92"/>
        <v>0</v>
      </c>
      <c r="AN132" s="135">
        <f t="shared" si="92"/>
        <v>0</v>
      </c>
      <c r="AO132" s="135">
        <f t="shared" si="92"/>
        <v>0</v>
      </c>
      <c r="AP132" s="135">
        <f t="shared" si="92"/>
        <v>0</v>
      </c>
      <c r="AQ132" s="135">
        <f t="shared" si="92"/>
        <v>0</v>
      </c>
      <c r="AR132" s="135">
        <f t="shared" si="92"/>
        <v>0</v>
      </c>
      <c r="AS132" s="135">
        <f t="shared" si="92"/>
        <v>0</v>
      </c>
      <c r="AT132" s="135">
        <f t="shared" si="92"/>
        <v>0</v>
      </c>
      <c r="AU132" s="135">
        <f t="shared" si="92"/>
        <v>0</v>
      </c>
      <c r="AV132" s="135">
        <f t="shared" si="92"/>
        <v>0</v>
      </c>
      <c r="AW132" s="135">
        <f t="shared" si="92"/>
        <v>0</v>
      </c>
      <c r="AX132" s="135">
        <f t="shared" si="92"/>
        <v>0</v>
      </c>
      <c r="AY132" s="135">
        <f t="shared" si="92"/>
        <v>0</v>
      </c>
      <c r="AZ132" s="135">
        <f t="shared" si="92"/>
        <v>0</v>
      </c>
      <c r="BA132" s="135">
        <f t="shared" si="92"/>
        <v>0</v>
      </c>
      <c r="BB132" s="135">
        <f t="shared" si="92"/>
        <v>0</v>
      </c>
      <c r="BC132" s="135">
        <f t="shared" si="92"/>
        <v>0</v>
      </c>
      <c r="BD132" s="135">
        <f t="shared" si="92"/>
        <v>0</v>
      </c>
      <c r="BE132" s="135">
        <f t="shared" si="92"/>
        <v>0</v>
      </c>
      <c r="BF132" s="135">
        <f t="shared" si="92"/>
        <v>0</v>
      </c>
      <c r="BG132" s="135">
        <f t="shared" si="92"/>
        <v>0</v>
      </c>
      <c r="BH132" s="135">
        <f t="shared" si="92"/>
        <v>0</v>
      </c>
      <c r="BI132" s="135">
        <f t="shared" si="92"/>
        <v>0</v>
      </c>
      <c r="BJ132" s="135">
        <f t="shared" si="92"/>
        <v>0</v>
      </c>
      <c r="BK132" s="135">
        <f t="shared" si="92"/>
        <v>0</v>
      </c>
      <c r="BL132" s="135">
        <f t="shared" si="92"/>
        <v>0</v>
      </c>
      <c r="BM132" s="135">
        <f t="shared" si="92"/>
        <v>0</v>
      </c>
      <c r="BN132" s="135">
        <f t="shared" si="92"/>
        <v>0</v>
      </c>
      <c r="BO132" s="135">
        <f t="shared" si="92"/>
        <v>0</v>
      </c>
      <c r="BP132" s="135">
        <f t="shared" ref="BP132:CF132" si="93">+BP112</f>
        <v>0</v>
      </c>
      <c r="BQ132" s="135">
        <f t="shared" si="93"/>
        <v>0</v>
      </c>
      <c r="BR132" s="135">
        <f t="shared" si="93"/>
        <v>0</v>
      </c>
      <c r="BS132" s="135">
        <f t="shared" si="93"/>
        <v>0</v>
      </c>
      <c r="BT132" s="135">
        <f t="shared" si="93"/>
        <v>0</v>
      </c>
      <c r="BU132" s="135">
        <f t="shared" si="93"/>
        <v>0</v>
      </c>
      <c r="BV132" s="135">
        <f t="shared" si="93"/>
        <v>0</v>
      </c>
      <c r="BW132" s="135">
        <f t="shared" si="93"/>
        <v>0</v>
      </c>
      <c r="BX132" s="135">
        <f t="shared" si="93"/>
        <v>0</v>
      </c>
      <c r="BY132" s="135">
        <f t="shared" si="93"/>
        <v>0</v>
      </c>
      <c r="BZ132" s="135">
        <f t="shared" si="93"/>
        <v>0</v>
      </c>
      <c r="CA132" s="135">
        <f t="shared" si="93"/>
        <v>0</v>
      </c>
      <c r="CB132" s="135">
        <f t="shared" si="93"/>
        <v>0</v>
      </c>
      <c r="CC132" s="135">
        <f t="shared" si="93"/>
        <v>0</v>
      </c>
      <c r="CD132" s="135">
        <f t="shared" si="93"/>
        <v>0</v>
      </c>
      <c r="CE132" s="135">
        <f t="shared" si="93"/>
        <v>0</v>
      </c>
      <c r="CF132" s="135">
        <f t="shared" si="93"/>
        <v>0</v>
      </c>
    </row>
    <row r="133" spans="3:84" hidden="1" x14ac:dyDescent="0.3">
      <c r="C133" s="135"/>
      <c r="D133" s="506" t="s">
        <v>269</v>
      </c>
      <c r="E133" s="507">
        <f>+IFERROR(SUMPRODUCT(E123:E132,E175:E184)/E185,0)</f>
        <v>0</v>
      </c>
      <c r="F133" s="507">
        <f t="shared" ref="F133:BQ133" si="94">+IFERROR(SUMPRODUCT(F123:F132,F175:F184)/F185,0)</f>
        <v>0</v>
      </c>
      <c r="G133" s="507">
        <f t="shared" si="94"/>
        <v>0</v>
      </c>
      <c r="H133" s="507">
        <f t="shared" si="94"/>
        <v>0</v>
      </c>
      <c r="I133" s="507">
        <f t="shared" si="94"/>
        <v>0</v>
      </c>
      <c r="J133" s="507">
        <f t="shared" si="94"/>
        <v>2460</v>
      </c>
      <c r="K133" s="507">
        <f t="shared" si="94"/>
        <v>2140</v>
      </c>
      <c r="L133" s="507">
        <f t="shared" si="94"/>
        <v>2160</v>
      </c>
      <c r="M133" s="507">
        <f t="shared" si="94"/>
        <v>2190</v>
      </c>
      <c r="N133" s="507">
        <f t="shared" si="94"/>
        <v>2190</v>
      </c>
      <c r="O133" s="507">
        <f t="shared" si="94"/>
        <v>0</v>
      </c>
      <c r="P133" s="507">
        <f t="shared" si="94"/>
        <v>0</v>
      </c>
      <c r="Q133" s="507">
        <f t="shared" si="94"/>
        <v>0</v>
      </c>
      <c r="R133" s="507">
        <f t="shared" si="94"/>
        <v>0</v>
      </c>
      <c r="S133" s="507">
        <f t="shared" si="94"/>
        <v>0</v>
      </c>
      <c r="T133" s="507">
        <f t="shared" si="94"/>
        <v>0</v>
      </c>
      <c r="U133" s="507">
        <f t="shared" si="94"/>
        <v>0</v>
      </c>
      <c r="V133" s="507">
        <f t="shared" si="94"/>
        <v>0</v>
      </c>
      <c r="W133" s="507">
        <f t="shared" si="94"/>
        <v>0</v>
      </c>
      <c r="X133" s="507">
        <f t="shared" si="94"/>
        <v>0</v>
      </c>
      <c r="Y133" s="507">
        <f t="shared" si="94"/>
        <v>0</v>
      </c>
      <c r="Z133" s="507">
        <f t="shared" si="94"/>
        <v>0</v>
      </c>
      <c r="AA133" s="507">
        <f t="shared" si="94"/>
        <v>0</v>
      </c>
      <c r="AB133" s="507">
        <f t="shared" si="94"/>
        <v>0</v>
      </c>
      <c r="AC133" s="507">
        <f t="shared" si="94"/>
        <v>0</v>
      </c>
      <c r="AD133" s="507">
        <f t="shared" si="94"/>
        <v>0</v>
      </c>
      <c r="AE133" s="507">
        <f t="shared" si="94"/>
        <v>0</v>
      </c>
      <c r="AF133" s="507">
        <f t="shared" si="94"/>
        <v>0</v>
      </c>
      <c r="AG133" s="507">
        <f t="shared" si="94"/>
        <v>0</v>
      </c>
      <c r="AH133" s="507">
        <f t="shared" si="94"/>
        <v>0</v>
      </c>
      <c r="AI133" s="507">
        <f t="shared" si="94"/>
        <v>0</v>
      </c>
      <c r="AJ133" s="507">
        <f t="shared" si="94"/>
        <v>0</v>
      </c>
      <c r="AK133" s="507">
        <f t="shared" si="94"/>
        <v>0</v>
      </c>
      <c r="AL133" s="507">
        <f t="shared" si="94"/>
        <v>0</v>
      </c>
      <c r="AM133" s="507">
        <f t="shared" si="94"/>
        <v>0</v>
      </c>
      <c r="AN133" s="507">
        <f t="shared" si="94"/>
        <v>0</v>
      </c>
      <c r="AO133" s="507">
        <f t="shared" si="94"/>
        <v>0</v>
      </c>
      <c r="AP133" s="507">
        <f t="shared" si="94"/>
        <v>0</v>
      </c>
      <c r="AQ133" s="507">
        <f t="shared" si="94"/>
        <v>0</v>
      </c>
      <c r="AR133" s="507">
        <f t="shared" si="94"/>
        <v>0</v>
      </c>
      <c r="AS133" s="507">
        <f t="shared" si="94"/>
        <v>0</v>
      </c>
      <c r="AT133" s="507">
        <f t="shared" si="94"/>
        <v>0</v>
      </c>
      <c r="AU133" s="507">
        <f t="shared" si="94"/>
        <v>0</v>
      </c>
      <c r="AV133" s="507">
        <f t="shared" si="94"/>
        <v>0</v>
      </c>
      <c r="AW133" s="507">
        <f t="shared" si="94"/>
        <v>0</v>
      </c>
      <c r="AX133" s="507">
        <f t="shared" si="94"/>
        <v>0</v>
      </c>
      <c r="AY133" s="507">
        <f t="shared" si="94"/>
        <v>0</v>
      </c>
      <c r="AZ133" s="507">
        <f t="shared" si="94"/>
        <v>0</v>
      </c>
      <c r="BA133" s="507">
        <f t="shared" si="94"/>
        <v>0</v>
      </c>
      <c r="BB133" s="507">
        <f t="shared" si="94"/>
        <v>0</v>
      </c>
      <c r="BC133" s="507">
        <f t="shared" si="94"/>
        <v>0</v>
      </c>
      <c r="BD133" s="507">
        <f t="shared" si="94"/>
        <v>0</v>
      </c>
      <c r="BE133" s="507">
        <f t="shared" si="94"/>
        <v>0</v>
      </c>
      <c r="BF133" s="507">
        <f t="shared" si="94"/>
        <v>0</v>
      </c>
      <c r="BG133" s="507">
        <f t="shared" si="94"/>
        <v>0</v>
      </c>
      <c r="BH133" s="507">
        <f t="shared" si="94"/>
        <v>0</v>
      </c>
      <c r="BI133" s="507">
        <f t="shared" si="94"/>
        <v>0</v>
      </c>
      <c r="BJ133" s="507">
        <f t="shared" si="94"/>
        <v>0</v>
      </c>
      <c r="BK133" s="507">
        <f t="shared" si="94"/>
        <v>0</v>
      </c>
      <c r="BL133" s="507">
        <f t="shared" si="94"/>
        <v>0</v>
      </c>
      <c r="BM133" s="507">
        <f t="shared" si="94"/>
        <v>0</v>
      </c>
      <c r="BN133" s="507">
        <f t="shared" si="94"/>
        <v>0</v>
      </c>
      <c r="BO133" s="507">
        <f t="shared" si="94"/>
        <v>0</v>
      </c>
      <c r="BP133" s="507">
        <f t="shared" si="94"/>
        <v>0</v>
      </c>
      <c r="BQ133" s="507">
        <f t="shared" si="94"/>
        <v>0</v>
      </c>
      <c r="BR133" s="507">
        <f t="shared" ref="BR133:CF133" si="95">+IFERROR(SUMPRODUCT(BR123:BR132,BR175:BR184)/BR185,0)</f>
        <v>0</v>
      </c>
      <c r="BS133" s="507">
        <f t="shared" si="95"/>
        <v>0</v>
      </c>
      <c r="BT133" s="507">
        <f t="shared" si="95"/>
        <v>0</v>
      </c>
      <c r="BU133" s="507">
        <f t="shared" si="95"/>
        <v>0</v>
      </c>
      <c r="BV133" s="507">
        <f t="shared" si="95"/>
        <v>0</v>
      </c>
      <c r="BW133" s="507">
        <f t="shared" si="95"/>
        <v>0</v>
      </c>
      <c r="BX133" s="507">
        <f t="shared" si="95"/>
        <v>0</v>
      </c>
      <c r="BY133" s="507">
        <f t="shared" si="95"/>
        <v>0</v>
      </c>
      <c r="BZ133" s="507">
        <f t="shared" si="95"/>
        <v>0</v>
      </c>
      <c r="CA133" s="507">
        <f t="shared" si="95"/>
        <v>0</v>
      </c>
      <c r="CB133" s="507">
        <f t="shared" si="95"/>
        <v>0</v>
      </c>
      <c r="CC133" s="507">
        <f t="shared" si="95"/>
        <v>0</v>
      </c>
      <c r="CD133" s="507">
        <f t="shared" si="95"/>
        <v>0</v>
      </c>
      <c r="CE133" s="507">
        <f t="shared" si="95"/>
        <v>0</v>
      </c>
      <c r="CF133" s="507">
        <f t="shared" si="95"/>
        <v>0</v>
      </c>
    </row>
    <row r="134" spans="3:84" hidden="1" x14ac:dyDescent="0.3">
      <c r="C134" s="135"/>
      <c r="D134" s="508" t="s">
        <v>270</v>
      </c>
      <c r="E134" s="507">
        <f>+IFERROR(AVERAGEIF(E123:E132,"&gt;0"),0)</f>
        <v>0</v>
      </c>
      <c r="F134" s="507">
        <f t="shared" ref="F134:BQ134" si="96">+IFERROR(AVERAGEIF(F123:F132,"&gt;0"),0)</f>
        <v>0</v>
      </c>
      <c r="G134" s="507">
        <f t="shared" si="96"/>
        <v>0</v>
      </c>
      <c r="H134" s="507">
        <f t="shared" si="96"/>
        <v>0</v>
      </c>
      <c r="I134" s="507">
        <f t="shared" si="96"/>
        <v>0</v>
      </c>
      <c r="J134" s="507">
        <f t="shared" si="96"/>
        <v>2460</v>
      </c>
      <c r="K134" s="507">
        <f t="shared" si="96"/>
        <v>2140</v>
      </c>
      <c r="L134" s="507">
        <f t="shared" si="96"/>
        <v>2160</v>
      </c>
      <c r="M134" s="507">
        <f t="shared" si="96"/>
        <v>2190</v>
      </c>
      <c r="N134" s="507">
        <f t="shared" si="96"/>
        <v>2190</v>
      </c>
      <c r="O134" s="507">
        <f t="shared" si="96"/>
        <v>0</v>
      </c>
      <c r="P134" s="507">
        <f t="shared" si="96"/>
        <v>0</v>
      </c>
      <c r="Q134" s="507">
        <f t="shared" si="96"/>
        <v>0</v>
      </c>
      <c r="R134" s="507">
        <f t="shared" si="96"/>
        <v>0</v>
      </c>
      <c r="S134" s="507">
        <f t="shared" si="96"/>
        <v>0</v>
      </c>
      <c r="T134" s="507">
        <f t="shared" si="96"/>
        <v>0</v>
      </c>
      <c r="U134" s="507">
        <f t="shared" si="96"/>
        <v>0</v>
      </c>
      <c r="V134" s="507">
        <f t="shared" si="96"/>
        <v>0</v>
      </c>
      <c r="W134" s="507">
        <f t="shared" si="96"/>
        <v>0</v>
      </c>
      <c r="X134" s="507">
        <f t="shared" si="96"/>
        <v>0</v>
      </c>
      <c r="Y134" s="507">
        <f t="shared" si="96"/>
        <v>0</v>
      </c>
      <c r="Z134" s="507">
        <f t="shared" si="96"/>
        <v>0</v>
      </c>
      <c r="AA134" s="507">
        <f t="shared" si="96"/>
        <v>0</v>
      </c>
      <c r="AB134" s="507">
        <f t="shared" si="96"/>
        <v>0</v>
      </c>
      <c r="AC134" s="507">
        <f t="shared" si="96"/>
        <v>0</v>
      </c>
      <c r="AD134" s="507">
        <f t="shared" si="96"/>
        <v>0</v>
      </c>
      <c r="AE134" s="507">
        <f t="shared" si="96"/>
        <v>0</v>
      </c>
      <c r="AF134" s="507">
        <f t="shared" si="96"/>
        <v>0</v>
      </c>
      <c r="AG134" s="507">
        <f t="shared" si="96"/>
        <v>0</v>
      </c>
      <c r="AH134" s="507">
        <f t="shared" si="96"/>
        <v>0</v>
      </c>
      <c r="AI134" s="507">
        <f t="shared" si="96"/>
        <v>0</v>
      </c>
      <c r="AJ134" s="507">
        <f t="shared" si="96"/>
        <v>0</v>
      </c>
      <c r="AK134" s="507">
        <f t="shared" si="96"/>
        <v>0</v>
      </c>
      <c r="AL134" s="507">
        <f t="shared" si="96"/>
        <v>0</v>
      </c>
      <c r="AM134" s="507">
        <f t="shared" si="96"/>
        <v>0</v>
      </c>
      <c r="AN134" s="507">
        <f t="shared" si="96"/>
        <v>0</v>
      </c>
      <c r="AO134" s="507">
        <f t="shared" si="96"/>
        <v>0</v>
      </c>
      <c r="AP134" s="507">
        <f t="shared" si="96"/>
        <v>0</v>
      </c>
      <c r="AQ134" s="507">
        <f t="shared" si="96"/>
        <v>0</v>
      </c>
      <c r="AR134" s="507">
        <f t="shared" si="96"/>
        <v>0</v>
      </c>
      <c r="AS134" s="507">
        <f t="shared" si="96"/>
        <v>0</v>
      </c>
      <c r="AT134" s="507">
        <f t="shared" si="96"/>
        <v>0</v>
      </c>
      <c r="AU134" s="507">
        <f t="shared" si="96"/>
        <v>0</v>
      </c>
      <c r="AV134" s="507">
        <f t="shared" si="96"/>
        <v>0</v>
      </c>
      <c r="AW134" s="507">
        <f t="shared" si="96"/>
        <v>0</v>
      </c>
      <c r="AX134" s="507">
        <f t="shared" si="96"/>
        <v>0</v>
      </c>
      <c r="AY134" s="507">
        <f t="shared" si="96"/>
        <v>0</v>
      </c>
      <c r="AZ134" s="507">
        <f t="shared" si="96"/>
        <v>0</v>
      </c>
      <c r="BA134" s="507">
        <f t="shared" si="96"/>
        <v>0</v>
      </c>
      <c r="BB134" s="507">
        <f t="shared" si="96"/>
        <v>0</v>
      </c>
      <c r="BC134" s="507">
        <f t="shared" si="96"/>
        <v>0</v>
      </c>
      <c r="BD134" s="507">
        <f t="shared" si="96"/>
        <v>0</v>
      </c>
      <c r="BE134" s="507">
        <f t="shared" si="96"/>
        <v>0</v>
      </c>
      <c r="BF134" s="507">
        <f t="shared" si="96"/>
        <v>0</v>
      </c>
      <c r="BG134" s="507">
        <f t="shared" si="96"/>
        <v>0</v>
      </c>
      <c r="BH134" s="507">
        <f t="shared" si="96"/>
        <v>0</v>
      </c>
      <c r="BI134" s="507">
        <f t="shared" si="96"/>
        <v>0</v>
      </c>
      <c r="BJ134" s="507">
        <f t="shared" si="96"/>
        <v>0</v>
      </c>
      <c r="BK134" s="507">
        <f t="shared" si="96"/>
        <v>0</v>
      </c>
      <c r="BL134" s="507">
        <f t="shared" si="96"/>
        <v>0</v>
      </c>
      <c r="BM134" s="507">
        <f t="shared" si="96"/>
        <v>0</v>
      </c>
      <c r="BN134" s="507">
        <f t="shared" si="96"/>
        <v>0</v>
      </c>
      <c r="BO134" s="507">
        <f t="shared" si="96"/>
        <v>0</v>
      </c>
      <c r="BP134" s="507">
        <f t="shared" si="96"/>
        <v>0</v>
      </c>
      <c r="BQ134" s="507">
        <f t="shared" si="96"/>
        <v>0</v>
      </c>
      <c r="BR134" s="507">
        <f t="shared" ref="BR134:CF134" si="97">+IFERROR(AVERAGEIF(BR123:BR132,"&gt;0"),0)</f>
        <v>0</v>
      </c>
      <c r="BS134" s="507">
        <f t="shared" si="97"/>
        <v>0</v>
      </c>
      <c r="BT134" s="507">
        <f t="shared" si="97"/>
        <v>0</v>
      </c>
      <c r="BU134" s="507">
        <f t="shared" si="97"/>
        <v>0</v>
      </c>
      <c r="BV134" s="507">
        <f t="shared" si="97"/>
        <v>0</v>
      </c>
      <c r="BW134" s="507">
        <f t="shared" si="97"/>
        <v>0</v>
      </c>
      <c r="BX134" s="507">
        <f t="shared" si="97"/>
        <v>0</v>
      </c>
      <c r="BY134" s="507">
        <f t="shared" si="97"/>
        <v>0</v>
      </c>
      <c r="BZ134" s="507">
        <f t="shared" si="97"/>
        <v>0</v>
      </c>
      <c r="CA134" s="507">
        <f t="shared" si="97"/>
        <v>0</v>
      </c>
      <c r="CB134" s="507">
        <f t="shared" si="97"/>
        <v>0</v>
      </c>
      <c r="CC134" s="507">
        <f t="shared" si="97"/>
        <v>0</v>
      </c>
      <c r="CD134" s="507">
        <f t="shared" si="97"/>
        <v>0</v>
      </c>
      <c r="CE134" s="507">
        <f t="shared" si="97"/>
        <v>0</v>
      </c>
      <c r="CF134" s="507">
        <f t="shared" si="97"/>
        <v>0</v>
      </c>
    </row>
    <row r="135" spans="3:84" hidden="1" x14ac:dyDescent="0.3">
      <c r="C135" s="135"/>
      <c r="D135" s="135"/>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c r="AD135" s="135"/>
      <c r="AE135" s="135"/>
      <c r="AF135" s="135"/>
      <c r="AG135" s="135"/>
      <c r="AH135" s="135"/>
      <c r="AI135" s="135"/>
      <c r="AJ135" s="135"/>
      <c r="AK135" s="135"/>
      <c r="AL135" s="135"/>
      <c r="AM135" s="135"/>
      <c r="AN135" s="135"/>
      <c r="AO135" s="135"/>
      <c r="AP135" s="135"/>
      <c r="AQ135" s="135"/>
      <c r="AR135" s="135"/>
      <c r="AS135" s="135"/>
      <c r="AT135" s="135"/>
      <c r="AU135" s="135"/>
      <c r="AV135" s="135"/>
      <c r="AW135" s="135"/>
      <c r="AX135" s="135"/>
      <c r="AY135" s="135"/>
      <c r="AZ135" s="135"/>
      <c r="BA135" s="135"/>
      <c r="BB135" s="135"/>
      <c r="BC135" s="135"/>
      <c r="BD135" s="135"/>
      <c r="BE135" s="135"/>
      <c r="BF135" s="135"/>
      <c r="BG135" s="135"/>
      <c r="BH135" s="135"/>
      <c r="BI135" s="135"/>
      <c r="BJ135" s="135"/>
      <c r="BK135" s="135"/>
      <c r="BL135" s="135"/>
      <c r="BM135" s="135"/>
      <c r="BN135" s="135"/>
      <c r="BO135" s="135"/>
      <c r="BP135" s="135"/>
      <c r="BQ135" s="135"/>
      <c r="BR135" s="135"/>
      <c r="BS135" s="135"/>
      <c r="BT135" s="135"/>
      <c r="BU135" s="135"/>
      <c r="BV135" s="135"/>
      <c r="BW135" s="135"/>
      <c r="BX135" s="135"/>
      <c r="BY135" s="135"/>
      <c r="BZ135" s="135"/>
      <c r="CA135" s="135"/>
      <c r="CB135" s="135"/>
      <c r="CC135" s="135"/>
      <c r="CD135" s="135"/>
      <c r="CE135" s="135"/>
      <c r="CF135" s="135"/>
    </row>
    <row r="136" spans="3:84" hidden="1" x14ac:dyDescent="0.3">
      <c r="C136" s="135">
        <v>1</v>
      </c>
      <c r="D136" s="135" t="str">
        <f t="shared" ref="D136:BO136" si="98">+D59</f>
        <v>% AGUA</v>
      </c>
      <c r="E136" s="135">
        <f t="shared" si="98"/>
        <v>0</v>
      </c>
      <c r="F136" s="135">
        <f t="shared" si="98"/>
        <v>0</v>
      </c>
      <c r="G136" s="135">
        <f t="shared" si="98"/>
        <v>0</v>
      </c>
      <c r="H136" s="135">
        <f t="shared" si="98"/>
        <v>0</v>
      </c>
      <c r="I136" s="135">
        <f t="shared" si="98"/>
        <v>0</v>
      </c>
      <c r="J136" s="135">
        <f t="shared" si="98"/>
        <v>14</v>
      </c>
      <c r="K136" s="135">
        <f t="shared" si="98"/>
        <v>12</v>
      </c>
      <c r="L136" s="135">
        <f t="shared" si="98"/>
        <v>12</v>
      </c>
      <c r="M136" s="135">
        <f t="shared" si="98"/>
        <v>12</v>
      </c>
      <c r="N136" s="135">
        <f t="shared" si="98"/>
        <v>12</v>
      </c>
      <c r="O136" s="135">
        <f t="shared" si="98"/>
        <v>0</v>
      </c>
      <c r="P136" s="135">
        <f t="shared" si="98"/>
        <v>0</v>
      </c>
      <c r="Q136" s="135">
        <f t="shared" si="98"/>
        <v>0</v>
      </c>
      <c r="R136" s="135">
        <f t="shared" si="98"/>
        <v>0</v>
      </c>
      <c r="S136" s="135">
        <f t="shared" si="98"/>
        <v>0</v>
      </c>
      <c r="T136" s="135">
        <f t="shared" si="98"/>
        <v>0</v>
      </c>
      <c r="U136" s="135">
        <f t="shared" si="98"/>
        <v>0</v>
      </c>
      <c r="V136" s="135">
        <f t="shared" si="98"/>
        <v>0</v>
      </c>
      <c r="W136" s="135">
        <f t="shared" si="98"/>
        <v>0</v>
      </c>
      <c r="X136" s="135">
        <f t="shared" si="98"/>
        <v>0</v>
      </c>
      <c r="Y136" s="135">
        <f t="shared" si="98"/>
        <v>0</v>
      </c>
      <c r="Z136" s="135">
        <f t="shared" si="98"/>
        <v>0</v>
      </c>
      <c r="AA136" s="135">
        <f t="shared" si="98"/>
        <v>0</v>
      </c>
      <c r="AB136" s="135">
        <f t="shared" si="98"/>
        <v>0</v>
      </c>
      <c r="AC136" s="135">
        <f t="shared" si="98"/>
        <v>0</v>
      </c>
      <c r="AD136" s="135">
        <f t="shared" si="98"/>
        <v>0</v>
      </c>
      <c r="AE136" s="135">
        <f t="shared" si="98"/>
        <v>0</v>
      </c>
      <c r="AF136" s="135">
        <f t="shared" si="98"/>
        <v>0</v>
      </c>
      <c r="AG136" s="135">
        <f t="shared" si="98"/>
        <v>0</v>
      </c>
      <c r="AH136" s="135">
        <f t="shared" si="98"/>
        <v>0</v>
      </c>
      <c r="AI136" s="135">
        <f t="shared" si="98"/>
        <v>0</v>
      </c>
      <c r="AJ136" s="135">
        <f t="shared" si="98"/>
        <v>0</v>
      </c>
      <c r="AK136" s="135">
        <f t="shared" si="98"/>
        <v>0</v>
      </c>
      <c r="AL136" s="135">
        <f t="shared" si="98"/>
        <v>0</v>
      </c>
      <c r="AM136" s="135">
        <f t="shared" si="98"/>
        <v>0</v>
      </c>
      <c r="AN136" s="135">
        <f t="shared" si="98"/>
        <v>0</v>
      </c>
      <c r="AO136" s="135">
        <f t="shared" si="98"/>
        <v>0</v>
      </c>
      <c r="AP136" s="135">
        <f t="shared" si="98"/>
        <v>0</v>
      </c>
      <c r="AQ136" s="135">
        <f t="shared" si="98"/>
        <v>0</v>
      </c>
      <c r="AR136" s="135">
        <f t="shared" si="98"/>
        <v>0</v>
      </c>
      <c r="AS136" s="135">
        <f t="shared" si="98"/>
        <v>0</v>
      </c>
      <c r="AT136" s="135">
        <f t="shared" si="98"/>
        <v>0</v>
      </c>
      <c r="AU136" s="135">
        <f t="shared" si="98"/>
        <v>0</v>
      </c>
      <c r="AV136" s="135">
        <f t="shared" si="98"/>
        <v>0</v>
      </c>
      <c r="AW136" s="135">
        <f t="shared" si="98"/>
        <v>0</v>
      </c>
      <c r="AX136" s="135">
        <f t="shared" si="98"/>
        <v>0</v>
      </c>
      <c r="AY136" s="135">
        <f t="shared" si="98"/>
        <v>0</v>
      </c>
      <c r="AZ136" s="135">
        <f t="shared" si="98"/>
        <v>0</v>
      </c>
      <c r="BA136" s="135">
        <f t="shared" si="98"/>
        <v>0</v>
      </c>
      <c r="BB136" s="135">
        <f t="shared" si="98"/>
        <v>0</v>
      </c>
      <c r="BC136" s="135">
        <f t="shared" si="98"/>
        <v>0</v>
      </c>
      <c r="BD136" s="135">
        <f t="shared" si="98"/>
        <v>0</v>
      </c>
      <c r="BE136" s="135">
        <f t="shared" si="98"/>
        <v>0</v>
      </c>
      <c r="BF136" s="135">
        <f t="shared" si="98"/>
        <v>0</v>
      </c>
      <c r="BG136" s="135">
        <f t="shared" si="98"/>
        <v>0</v>
      </c>
      <c r="BH136" s="135">
        <f t="shared" si="98"/>
        <v>0</v>
      </c>
      <c r="BI136" s="135">
        <f t="shared" si="98"/>
        <v>0</v>
      </c>
      <c r="BJ136" s="135">
        <f t="shared" si="98"/>
        <v>0</v>
      </c>
      <c r="BK136" s="135">
        <f t="shared" si="98"/>
        <v>0</v>
      </c>
      <c r="BL136" s="135">
        <f t="shared" si="98"/>
        <v>0</v>
      </c>
      <c r="BM136" s="135">
        <f t="shared" si="98"/>
        <v>0</v>
      </c>
      <c r="BN136" s="135">
        <f t="shared" si="98"/>
        <v>0</v>
      </c>
      <c r="BO136" s="135">
        <f t="shared" si="98"/>
        <v>0</v>
      </c>
      <c r="BP136" s="135">
        <f t="shared" ref="BP136:CF136" si="99">+BP59</f>
        <v>0</v>
      </c>
      <c r="BQ136" s="135">
        <f t="shared" si="99"/>
        <v>0</v>
      </c>
      <c r="BR136" s="135">
        <f t="shared" si="99"/>
        <v>0</v>
      </c>
      <c r="BS136" s="135">
        <f t="shared" si="99"/>
        <v>0</v>
      </c>
      <c r="BT136" s="135">
        <f t="shared" si="99"/>
        <v>0</v>
      </c>
      <c r="BU136" s="135">
        <f t="shared" si="99"/>
        <v>0</v>
      </c>
      <c r="BV136" s="135">
        <f t="shared" si="99"/>
        <v>0</v>
      </c>
      <c r="BW136" s="135">
        <f t="shared" si="99"/>
        <v>0</v>
      </c>
      <c r="BX136" s="135">
        <f t="shared" si="99"/>
        <v>0</v>
      </c>
      <c r="BY136" s="135">
        <f t="shared" si="99"/>
        <v>0</v>
      </c>
      <c r="BZ136" s="135">
        <f t="shared" si="99"/>
        <v>0</v>
      </c>
      <c r="CA136" s="135">
        <f t="shared" si="99"/>
        <v>0</v>
      </c>
      <c r="CB136" s="135">
        <f t="shared" si="99"/>
        <v>0</v>
      </c>
      <c r="CC136" s="135">
        <f t="shared" si="99"/>
        <v>0</v>
      </c>
      <c r="CD136" s="135">
        <f t="shared" si="99"/>
        <v>0</v>
      </c>
      <c r="CE136" s="135">
        <f t="shared" si="99"/>
        <v>0</v>
      </c>
      <c r="CF136" s="135">
        <f t="shared" si="99"/>
        <v>0</v>
      </c>
    </row>
    <row r="137" spans="3:84" hidden="1" x14ac:dyDescent="0.3">
      <c r="C137" s="135">
        <v>2</v>
      </c>
      <c r="D137" s="135" t="str">
        <f t="shared" ref="D137:BO137" si="100">+D65</f>
        <v>% AGUA</v>
      </c>
      <c r="E137" s="135">
        <f t="shared" si="100"/>
        <v>0</v>
      </c>
      <c r="F137" s="135">
        <f t="shared" si="100"/>
        <v>0</v>
      </c>
      <c r="G137" s="135">
        <f t="shared" si="100"/>
        <v>0</v>
      </c>
      <c r="H137" s="135">
        <f t="shared" si="100"/>
        <v>0</v>
      </c>
      <c r="I137" s="135">
        <f t="shared" si="100"/>
        <v>0</v>
      </c>
      <c r="J137" s="135">
        <f t="shared" si="100"/>
        <v>0</v>
      </c>
      <c r="K137" s="135">
        <f t="shared" si="100"/>
        <v>0</v>
      </c>
      <c r="L137" s="135">
        <f t="shared" si="100"/>
        <v>0</v>
      </c>
      <c r="M137" s="135">
        <f t="shared" si="100"/>
        <v>12</v>
      </c>
      <c r="N137" s="135">
        <f t="shared" si="100"/>
        <v>0</v>
      </c>
      <c r="O137" s="135">
        <f t="shared" si="100"/>
        <v>0</v>
      </c>
      <c r="P137" s="135">
        <f t="shared" si="100"/>
        <v>0</v>
      </c>
      <c r="Q137" s="135">
        <f t="shared" si="100"/>
        <v>0</v>
      </c>
      <c r="R137" s="135">
        <f t="shared" si="100"/>
        <v>0</v>
      </c>
      <c r="S137" s="135">
        <f t="shared" si="100"/>
        <v>0</v>
      </c>
      <c r="T137" s="135">
        <f t="shared" si="100"/>
        <v>0</v>
      </c>
      <c r="U137" s="135">
        <f t="shared" si="100"/>
        <v>0</v>
      </c>
      <c r="V137" s="135">
        <f t="shared" si="100"/>
        <v>0</v>
      </c>
      <c r="W137" s="135">
        <f t="shared" si="100"/>
        <v>0</v>
      </c>
      <c r="X137" s="135">
        <f t="shared" si="100"/>
        <v>0</v>
      </c>
      <c r="Y137" s="135">
        <f t="shared" si="100"/>
        <v>0</v>
      </c>
      <c r="Z137" s="135">
        <f t="shared" si="100"/>
        <v>0</v>
      </c>
      <c r="AA137" s="135">
        <f t="shared" si="100"/>
        <v>0</v>
      </c>
      <c r="AB137" s="135">
        <f t="shared" si="100"/>
        <v>0</v>
      </c>
      <c r="AC137" s="135">
        <f t="shared" si="100"/>
        <v>0</v>
      </c>
      <c r="AD137" s="135">
        <f t="shared" si="100"/>
        <v>0</v>
      </c>
      <c r="AE137" s="135">
        <f t="shared" si="100"/>
        <v>0</v>
      </c>
      <c r="AF137" s="135">
        <f t="shared" si="100"/>
        <v>0</v>
      </c>
      <c r="AG137" s="135">
        <f t="shared" si="100"/>
        <v>0</v>
      </c>
      <c r="AH137" s="135">
        <f t="shared" si="100"/>
        <v>0</v>
      </c>
      <c r="AI137" s="135">
        <f t="shared" si="100"/>
        <v>0</v>
      </c>
      <c r="AJ137" s="135">
        <f t="shared" si="100"/>
        <v>0</v>
      </c>
      <c r="AK137" s="135">
        <f t="shared" si="100"/>
        <v>0</v>
      </c>
      <c r="AL137" s="135">
        <f t="shared" si="100"/>
        <v>0</v>
      </c>
      <c r="AM137" s="135">
        <f t="shared" si="100"/>
        <v>0</v>
      </c>
      <c r="AN137" s="135">
        <f t="shared" si="100"/>
        <v>0</v>
      </c>
      <c r="AO137" s="135">
        <f t="shared" si="100"/>
        <v>0</v>
      </c>
      <c r="AP137" s="135">
        <f t="shared" si="100"/>
        <v>0</v>
      </c>
      <c r="AQ137" s="135">
        <f t="shared" si="100"/>
        <v>0</v>
      </c>
      <c r="AR137" s="135">
        <f t="shared" si="100"/>
        <v>0</v>
      </c>
      <c r="AS137" s="135">
        <f t="shared" si="100"/>
        <v>0</v>
      </c>
      <c r="AT137" s="135">
        <f t="shared" si="100"/>
        <v>0</v>
      </c>
      <c r="AU137" s="135">
        <f t="shared" si="100"/>
        <v>0</v>
      </c>
      <c r="AV137" s="135">
        <f t="shared" si="100"/>
        <v>0</v>
      </c>
      <c r="AW137" s="135">
        <f t="shared" si="100"/>
        <v>0</v>
      </c>
      <c r="AX137" s="135">
        <f t="shared" si="100"/>
        <v>0</v>
      </c>
      <c r="AY137" s="135">
        <f t="shared" si="100"/>
        <v>0</v>
      </c>
      <c r="AZ137" s="135">
        <f t="shared" si="100"/>
        <v>0</v>
      </c>
      <c r="BA137" s="135">
        <f t="shared" si="100"/>
        <v>0</v>
      </c>
      <c r="BB137" s="135">
        <f t="shared" si="100"/>
        <v>0</v>
      </c>
      <c r="BC137" s="135">
        <f t="shared" si="100"/>
        <v>0</v>
      </c>
      <c r="BD137" s="135">
        <f t="shared" si="100"/>
        <v>0</v>
      </c>
      <c r="BE137" s="135">
        <f t="shared" si="100"/>
        <v>0</v>
      </c>
      <c r="BF137" s="135">
        <f t="shared" si="100"/>
        <v>0</v>
      </c>
      <c r="BG137" s="135">
        <f t="shared" si="100"/>
        <v>0</v>
      </c>
      <c r="BH137" s="135">
        <f t="shared" si="100"/>
        <v>0</v>
      </c>
      <c r="BI137" s="135">
        <f t="shared" si="100"/>
        <v>0</v>
      </c>
      <c r="BJ137" s="135">
        <f t="shared" si="100"/>
        <v>0</v>
      </c>
      <c r="BK137" s="135">
        <f t="shared" si="100"/>
        <v>0</v>
      </c>
      <c r="BL137" s="135">
        <f t="shared" si="100"/>
        <v>0</v>
      </c>
      <c r="BM137" s="135">
        <f t="shared" si="100"/>
        <v>0</v>
      </c>
      <c r="BN137" s="135">
        <f t="shared" si="100"/>
        <v>0</v>
      </c>
      <c r="BO137" s="135">
        <f t="shared" si="100"/>
        <v>0</v>
      </c>
      <c r="BP137" s="135">
        <f t="shared" ref="BP137:CF137" si="101">+BP65</f>
        <v>0</v>
      </c>
      <c r="BQ137" s="135">
        <f t="shared" si="101"/>
        <v>0</v>
      </c>
      <c r="BR137" s="135">
        <f t="shared" si="101"/>
        <v>0</v>
      </c>
      <c r="BS137" s="135">
        <f t="shared" si="101"/>
        <v>0</v>
      </c>
      <c r="BT137" s="135">
        <f t="shared" si="101"/>
        <v>0</v>
      </c>
      <c r="BU137" s="135">
        <f t="shared" si="101"/>
        <v>0</v>
      </c>
      <c r="BV137" s="135">
        <f t="shared" si="101"/>
        <v>0</v>
      </c>
      <c r="BW137" s="135">
        <f t="shared" si="101"/>
        <v>0</v>
      </c>
      <c r="BX137" s="135">
        <f t="shared" si="101"/>
        <v>0</v>
      </c>
      <c r="BY137" s="135">
        <f t="shared" si="101"/>
        <v>0</v>
      </c>
      <c r="BZ137" s="135">
        <f t="shared" si="101"/>
        <v>0</v>
      </c>
      <c r="CA137" s="135">
        <f t="shared" si="101"/>
        <v>0</v>
      </c>
      <c r="CB137" s="135">
        <f t="shared" si="101"/>
        <v>0</v>
      </c>
      <c r="CC137" s="135">
        <f t="shared" si="101"/>
        <v>0</v>
      </c>
      <c r="CD137" s="135">
        <f t="shared" si="101"/>
        <v>0</v>
      </c>
      <c r="CE137" s="135">
        <f t="shared" si="101"/>
        <v>0</v>
      </c>
      <c r="CF137" s="135">
        <f t="shared" si="101"/>
        <v>0</v>
      </c>
    </row>
    <row r="138" spans="3:84" hidden="1" x14ac:dyDescent="0.3">
      <c r="C138" s="135">
        <v>3</v>
      </c>
      <c r="D138" s="135" t="str">
        <f t="shared" ref="D138:BO138" si="102">+D71</f>
        <v>% AGUA</v>
      </c>
      <c r="E138" s="135">
        <f t="shared" si="102"/>
        <v>0</v>
      </c>
      <c r="F138" s="135">
        <f t="shared" si="102"/>
        <v>0</v>
      </c>
      <c r="G138" s="135">
        <f t="shared" si="102"/>
        <v>0</v>
      </c>
      <c r="H138" s="135">
        <f t="shared" si="102"/>
        <v>0</v>
      </c>
      <c r="I138" s="135">
        <f t="shared" si="102"/>
        <v>0</v>
      </c>
      <c r="J138" s="135">
        <f t="shared" si="102"/>
        <v>0</v>
      </c>
      <c r="K138" s="135">
        <f t="shared" si="102"/>
        <v>0</v>
      </c>
      <c r="L138" s="135">
        <f t="shared" si="102"/>
        <v>0</v>
      </c>
      <c r="M138" s="135">
        <f t="shared" si="102"/>
        <v>0</v>
      </c>
      <c r="N138" s="135">
        <f t="shared" si="102"/>
        <v>0</v>
      </c>
      <c r="O138" s="135">
        <f t="shared" si="102"/>
        <v>0</v>
      </c>
      <c r="P138" s="135">
        <f t="shared" si="102"/>
        <v>0</v>
      </c>
      <c r="Q138" s="135">
        <f t="shared" si="102"/>
        <v>0</v>
      </c>
      <c r="R138" s="135">
        <f t="shared" si="102"/>
        <v>0</v>
      </c>
      <c r="S138" s="135">
        <f t="shared" si="102"/>
        <v>0</v>
      </c>
      <c r="T138" s="135">
        <f t="shared" si="102"/>
        <v>0</v>
      </c>
      <c r="U138" s="135">
        <f t="shared" si="102"/>
        <v>0</v>
      </c>
      <c r="V138" s="135">
        <f t="shared" si="102"/>
        <v>0</v>
      </c>
      <c r="W138" s="135">
        <f t="shared" si="102"/>
        <v>0</v>
      </c>
      <c r="X138" s="135">
        <f t="shared" si="102"/>
        <v>0</v>
      </c>
      <c r="Y138" s="135">
        <f t="shared" si="102"/>
        <v>0</v>
      </c>
      <c r="Z138" s="135">
        <f t="shared" si="102"/>
        <v>0</v>
      </c>
      <c r="AA138" s="135">
        <f t="shared" si="102"/>
        <v>0</v>
      </c>
      <c r="AB138" s="135">
        <f t="shared" si="102"/>
        <v>0</v>
      </c>
      <c r="AC138" s="135">
        <f t="shared" si="102"/>
        <v>0</v>
      </c>
      <c r="AD138" s="135">
        <f t="shared" si="102"/>
        <v>0</v>
      </c>
      <c r="AE138" s="135">
        <f t="shared" si="102"/>
        <v>0</v>
      </c>
      <c r="AF138" s="135">
        <f t="shared" si="102"/>
        <v>0</v>
      </c>
      <c r="AG138" s="135">
        <f t="shared" si="102"/>
        <v>0</v>
      </c>
      <c r="AH138" s="135">
        <f t="shared" si="102"/>
        <v>0</v>
      </c>
      <c r="AI138" s="135">
        <f t="shared" si="102"/>
        <v>0</v>
      </c>
      <c r="AJ138" s="135">
        <f t="shared" si="102"/>
        <v>0</v>
      </c>
      <c r="AK138" s="135">
        <f t="shared" si="102"/>
        <v>0</v>
      </c>
      <c r="AL138" s="135">
        <f t="shared" si="102"/>
        <v>0</v>
      </c>
      <c r="AM138" s="135">
        <f t="shared" si="102"/>
        <v>0</v>
      </c>
      <c r="AN138" s="135">
        <f t="shared" si="102"/>
        <v>0</v>
      </c>
      <c r="AO138" s="135">
        <f t="shared" si="102"/>
        <v>0</v>
      </c>
      <c r="AP138" s="135">
        <f t="shared" si="102"/>
        <v>0</v>
      </c>
      <c r="AQ138" s="135">
        <f t="shared" si="102"/>
        <v>0</v>
      </c>
      <c r="AR138" s="135">
        <f t="shared" si="102"/>
        <v>0</v>
      </c>
      <c r="AS138" s="135">
        <f t="shared" si="102"/>
        <v>0</v>
      </c>
      <c r="AT138" s="135">
        <f t="shared" si="102"/>
        <v>0</v>
      </c>
      <c r="AU138" s="135">
        <f t="shared" si="102"/>
        <v>0</v>
      </c>
      <c r="AV138" s="135">
        <f t="shared" si="102"/>
        <v>0</v>
      </c>
      <c r="AW138" s="135">
        <f t="shared" si="102"/>
        <v>0</v>
      </c>
      <c r="AX138" s="135">
        <f t="shared" si="102"/>
        <v>0</v>
      </c>
      <c r="AY138" s="135">
        <f t="shared" si="102"/>
        <v>0</v>
      </c>
      <c r="AZ138" s="135">
        <f t="shared" si="102"/>
        <v>0</v>
      </c>
      <c r="BA138" s="135">
        <f t="shared" si="102"/>
        <v>0</v>
      </c>
      <c r="BB138" s="135">
        <f t="shared" si="102"/>
        <v>0</v>
      </c>
      <c r="BC138" s="135">
        <f t="shared" si="102"/>
        <v>0</v>
      </c>
      <c r="BD138" s="135">
        <f t="shared" si="102"/>
        <v>0</v>
      </c>
      <c r="BE138" s="135">
        <f t="shared" si="102"/>
        <v>0</v>
      </c>
      <c r="BF138" s="135">
        <f t="shared" si="102"/>
        <v>0</v>
      </c>
      <c r="BG138" s="135">
        <f t="shared" si="102"/>
        <v>0</v>
      </c>
      <c r="BH138" s="135">
        <f t="shared" si="102"/>
        <v>0</v>
      </c>
      <c r="BI138" s="135">
        <f t="shared" si="102"/>
        <v>0</v>
      </c>
      <c r="BJ138" s="135">
        <f t="shared" si="102"/>
        <v>0</v>
      </c>
      <c r="BK138" s="135">
        <f t="shared" si="102"/>
        <v>0</v>
      </c>
      <c r="BL138" s="135">
        <f t="shared" si="102"/>
        <v>0</v>
      </c>
      <c r="BM138" s="135">
        <f t="shared" si="102"/>
        <v>0</v>
      </c>
      <c r="BN138" s="135">
        <f t="shared" si="102"/>
        <v>0</v>
      </c>
      <c r="BO138" s="135">
        <f t="shared" si="102"/>
        <v>0</v>
      </c>
      <c r="BP138" s="135">
        <f t="shared" ref="BP138:CF138" si="103">+BP71</f>
        <v>0</v>
      </c>
      <c r="BQ138" s="135">
        <f t="shared" si="103"/>
        <v>0</v>
      </c>
      <c r="BR138" s="135">
        <f t="shared" si="103"/>
        <v>0</v>
      </c>
      <c r="BS138" s="135">
        <f t="shared" si="103"/>
        <v>0</v>
      </c>
      <c r="BT138" s="135">
        <f t="shared" si="103"/>
        <v>0</v>
      </c>
      <c r="BU138" s="135">
        <f t="shared" si="103"/>
        <v>0</v>
      </c>
      <c r="BV138" s="135">
        <f t="shared" si="103"/>
        <v>0</v>
      </c>
      <c r="BW138" s="135">
        <f t="shared" si="103"/>
        <v>0</v>
      </c>
      <c r="BX138" s="135">
        <f t="shared" si="103"/>
        <v>0</v>
      </c>
      <c r="BY138" s="135">
        <f t="shared" si="103"/>
        <v>0</v>
      </c>
      <c r="BZ138" s="135">
        <f t="shared" si="103"/>
        <v>0</v>
      </c>
      <c r="CA138" s="135">
        <f t="shared" si="103"/>
        <v>0</v>
      </c>
      <c r="CB138" s="135">
        <f t="shared" si="103"/>
        <v>0</v>
      </c>
      <c r="CC138" s="135">
        <f t="shared" si="103"/>
        <v>0</v>
      </c>
      <c r="CD138" s="135">
        <f t="shared" si="103"/>
        <v>0</v>
      </c>
      <c r="CE138" s="135">
        <f t="shared" si="103"/>
        <v>0</v>
      </c>
      <c r="CF138" s="135">
        <f t="shared" si="103"/>
        <v>0</v>
      </c>
    </row>
    <row r="139" spans="3:84" hidden="1" x14ac:dyDescent="0.3">
      <c r="C139" s="135">
        <v>4</v>
      </c>
      <c r="D139" s="135" t="str">
        <f t="shared" ref="D139:BO139" si="104">+D77</f>
        <v>% AGUA</v>
      </c>
      <c r="E139" s="135">
        <f t="shared" si="104"/>
        <v>0</v>
      </c>
      <c r="F139" s="135">
        <f t="shared" si="104"/>
        <v>0</v>
      </c>
      <c r="G139" s="135">
        <f t="shared" si="104"/>
        <v>0</v>
      </c>
      <c r="H139" s="135">
        <f t="shared" si="104"/>
        <v>0</v>
      </c>
      <c r="I139" s="135">
        <f t="shared" si="104"/>
        <v>0</v>
      </c>
      <c r="J139" s="135">
        <f t="shared" si="104"/>
        <v>0</v>
      </c>
      <c r="K139" s="135">
        <f t="shared" si="104"/>
        <v>0</v>
      </c>
      <c r="L139" s="135">
        <f t="shared" si="104"/>
        <v>0</v>
      </c>
      <c r="M139" s="135">
        <f t="shared" si="104"/>
        <v>0</v>
      </c>
      <c r="N139" s="135">
        <f t="shared" si="104"/>
        <v>0</v>
      </c>
      <c r="O139" s="135">
        <f t="shared" si="104"/>
        <v>0</v>
      </c>
      <c r="P139" s="135">
        <f t="shared" si="104"/>
        <v>0</v>
      </c>
      <c r="Q139" s="135">
        <f t="shared" si="104"/>
        <v>0</v>
      </c>
      <c r="R139" s="135">
        <f t="shared" si="104"/>
        <v>0</v>
      </c>
      <c r="S139" s="135">
        <f t="shared" si="104"/>
        <v>0</v>
      </c>
      <c r="T139" s="135">
        <f t="shared" si="104"/>
        <v>0</v>
      </c>
      <c r="U139" s="135">
        <f t="shared" si="104"/>
        <v>0</v>
      </c>
      <c r="V139" s="135">
        <f t="shared" si="104"/>
        <v>0</v>
      </c>
      <c r="W139" s="135">
        <f t="shared" si="104"/>
        <v>0</v>
      </c>
      <c r="X139" s="135">
        <f t="shared" si="104"/>
        <v>0</v>
      </c>
      <c r="Y139" s="135">
        <f t="shared" si="104"/>
        <v>0</v>
      </c>
      <c r="Z139" s="135">
        <f t="shared" si="104"/>
        <v>0</v>
      </c>
      <c r="AA139" s="135">
        <f t="shared" si="104"/>
        <v>0</v>
      </c>
      <c r="AB139" s="135">
        <f t="shared" si="104"/>
        <v>0</v>
      </c>
      <c r="AC139" s="135">
        <f t="shared" si="104"/>
        <v>0</v>
      </c>
      <c r="AD139" s="135">
        <f t="shared" si="104"/>
        <v>0</v>
      </c>
      <c r="AE139" s="135">
        <f t="shared" si="104"/>
        <v>0</v>
      </c>
      <c r="AF139" s="135">
        <f t="shared" si="104"/>
        <v>0</v>
      </c>
      <c r="AG139" s="135">
        <f t="shared" si="104"/>
        <v>0</v>
      </c>
      <c r="AH139" s="135">
        <f t="shared" si="104"/>
        <v>0</v>
      </c>
      <c r="AI139" s="135">
        <f t="shared" si="104"/>
        <v>0</v>
      </c>
      <c r="AJ139" s="135">
        <f t="shared" si="104"/>
        <v>0</v>
      </c>
      <c r="AK139" s="135">
        <f t="shared" si="104"/>
        <v>0</v>
      </c>
      <c r="AL139" s="135">
        <f t="shared" si="104"/>
        <v>0</v>
      </c>
      <c r="AM139" s="135">
        <f t="shared" si="104"/>
        <v>0</v>
      </c>
      <c r="AN139" s="135">
        <f t="shared" si="104"/>
        <v>0</v>
      </c>
      <c r="AO139" s="135">
        <f t="shared" si="104"/>
        <v>0</v>
      </c>
      <c r="AP139" s="135">
        <f t="shared" si="104"/>
        <v>0</v>
      </c>
      <c r="AQ139" s="135">
        <f t="shared" si="104"/>
        <v>0</v>
      </c>
      <c r="AR139" s="135">
        <f t="shared" si="104"/>
        <v>0</v>
      </c>
      <c r="AS139" s="135">
        <f t="shared" si="104"/>
        <v>0</v>
      </c>
      <c r="AT139" s="135">
        <f t="shared" si="104"/>
        <v>0</v>
      </c>
      <c r="AU139" s="135">
        <f t="shared" si="104"/>
        <v>0</v>
      </c>
      <c r="AV139" s="135">
        <f t="shared" si="104"/>
        <v>0</v>
      </c>
      <c r="AW139" s="135">
        <f t="shared" si="104"/>
        <v>0</v>
      </c>
      <c r="AX139" s="135">
        <f t="shared" si="104"/>
        <v>0</v>
      </c>
      <c r="AY139" s="135">
        <f t="shared" si="104"/>
        <v>0</v>
      </c>
      <c r="AZ139" s="135">
        <f t="shared" si="104"/>
        <v>0</v>
      </c>
      <c r="BA139" s="135">
        <f t="shared" si="104"/>
        <v>0</v>
      </c>
      <c r="BB139" s="135">
        <f t="shared" si="104"/>
        <v>0</v>
      </c>
      <c r="BC139" s="135">
        <f t="shared" si="104"/>
        <v>0</v>
      </c>
      <c r="BD139" s="135">
        <f t="shared" si="104"/>
        <v>0</v>
      </c>
      <c r="BE139" s="135">
        <f t="shared" si="104"/>
        <v>0</v>
      </c>
      <c r="BF139" s="135">
        <f t="shared" si="104"/>
        <v>0</v>
      </c>
      <c r="BG139" s="135">
        <f t="shared" si="104"/>
        <v>0</v>
      </c>
      <c r="BH139" s="135">
        <f t="shared" si="104"/>
        <v>0</v>
      </c>
      <c r="BI139" s="135">
        <f t="shared" si="104"/>
        <v>0</v>
      </c>
      <c r="BJ139" s="135">
        <f t="shared" si="104"/>
        <v>0</v>
      </c>
      <c r="BK139" s="135">
        <f t="shared" si="104"/>
        <v>0</v>
      </c>
      <c r="BL139" s="135">
        <f t="shared" si="104"/>
        <v>0</v>
      </c>
      <c r="BM139" s="135">
        <f t="shared" si="104"/>
        <v>0</v>
      </c>
      <c r="BN139" s="135">
        <f t="shared" si="104"/>
        <v>0</v>
      </c>
      <c r="BO139" s="135">
        <f t="shared" si="104"/>
        <v>0</v>
      </c>
      <c r="BP139" s="135">
        <f t="shared" ref="BP139:CF139" si="105">+BP77</f>
        <v>0</v>
      </c>
      <c r="BQ139" s="135">
        <f t="shared" si="105"/>
        <v>0</v>
      </c>
      <c r="BR139" s="135">
        <f t="shared" si="105"/>
        <v>0</v>
      </c>
      <c r="BS139" s="135">
        <f t="shared" si="105"/>
        <v>0</v>
      </c>
      <c r="BT139" s="135">
        <f t="shared" si="105"/>
        <v>0</v>
      </c>
      <c r="BU139" s="135">
        <f t="shared" si="105"/>
        <v>0</v>
      </c>
      <c r="BV139" s="135">
        <f t="shared" si="105"/>
        <v>0</v>
      </c>
      <c r="BW139" s="135">
        <f t="shared" si="105"/>
        <v>0</v>
      </c>
      <c r="BX139" s="135">
        <f t="shared" si="105"/>
        <v>0</v>
      </c>
      <c r="BY139" s="135">
        <f t="shared" si="105"/>
        <v>0</v>
      </c>
      <c r="BZ139" s="135">
        <f t="shared" si="105"/>
        <v>0</v>
      </c>
      <c r="CA139" s="135">
        <f t="shared" si="105"/>
        <v>0</v>
      </c>
      <c r="CB139" s="135">
        <f t="shared" si="105"/>
        <v>0</v>
      </c>
      <c r="CC139" s="135">
        <f t="shared" si="105"/>
        <v>0</v>
      </c>
      <c r="CD139" s="135">
        <f t="shared" si="105"/>
        <v>0</v>
      </c>
      <c r="CE139" s="135">
        <f t="shared" si="105"/>
        <v>0</v>
      </c>
      <c r="CF139" s="135">
        <f t="shared" si="105"/>
        <v>0</v>
      </c>
    </row>
    <row r="140" spans="3:84" hidden="1" x14ac:dyDescent="0.3">
      <c r="C140" s="135">
        <v>5</v>
      </c>
      <c r="D140" s="135" t="str">
        <f t="shared" ref="D140:BO140" si="106">+D83</f>
        <v>% AGUA</v>
      </c>
      <c r="E140" s="135">
        <f t="shared" si="106"/>
        <v>0</v>
      </c>
      <c r="F140" s="135">
        <f t="shared" si="106"/>
        <v>0</v>
      </c>
      <c r="G140" s="135">
        <f t="shared" si="106"/>
        <v>0</v>
      </c>
      <c r="H140" s="135">
        <f t="shared" si="106"/>
        <v>0</v>
      </c>
      <c r="I140" s="135">
        <f t="shared" si="106"/>
        <v>0</v>
      </c>
      <c r="J140" s="135">
        <f t="shared" si="106"/>
        <v>0</v>
      </c>
      <c r="K140" s="135">
        <f t="shared" si="106"/>
        <v>0</v>
      </c>
      <c r="L140" s="135">
        <f t="shared" si="106"/>
        <v>0</v>
      </c>
      <c r="M140" s="135">
        <f t="shared" si="106"/>
        <v>0</v>
      </c>
      <c r="N140" s="135">
        <f t="shared" si="106"/>
        <v>0</v>
      </c>
      <c r="O140" s="135">
        <f t="shared" si="106"/>
        <v>0</v>
      </c>
      <c r="P140" s="135">
        <f t="shared" si="106"/>
        <v>0</v>
      </c>
      <c r="Q140" s="135">
        <f t="shared" si="106"/>
        <v>0</v>
      </c>
      <c r="R140" s="135">
        <f t="shared" si="106"/>
        <v>0</v>
      </c>
      <c r="S140" s="135">
        <f t="shared" si="106"/>
        <v>0</v>
      </c>
      <c r="T140" s="135">
        <f t="shared" si="106"/>
        <v>0</v>
      </c>
      <c r="U140" s="135">
        <f t="shared" si="106"/>
        <v>0</v>
      </c>
      <c r="V140" s="135">
        <f t="shared" si="106"/>
        <v>0</v>
      </c>
      <c r="W140" s="135">
        <f t="shared" si="106"/>
        <v>0</v>
      </c>
      <c r="X140" s="135">
        <f t="shared" si="106"/>
        <v>0</v>
      </c>
      <c r="Y140" s="135">
        <f t="shared" si="106"/>
        <v>0</v>
      </c>
      <c r="Z140" s="135">
        <f t="shared" si="106"/>
        <v>0</v>
      </c>
      <c r="AA140" s="135">
        <f t="shared" si="106"/>
        <v>0</v>
      </c>
      <c r="AB140" s="135">
        <f t="shared" si="106"/>
        <v>0</v>
      </c>
      <c r="AC140" s="135">
        <f t="shared" si="106"/>
        <v>0</v>
      </c>
      <c r="AD140" s="135">
        <f t="shared" si="106"/>
        <v>0</v>
      </c>
      <c r="AE140" s="135">
        <f t="shared" si="106"/>
        <v>0</v>
      </c>
      <c r="AF140" s="135">
        <f t="shared" si="106"/>
        <v>0</v>
      </c>
      <c r="AG140" s="135">
        <f t="shared" si="106"/>
        <v>0</v>
      </c>
      <c r="AH140" s="135">
        <f t="shared" si="106"/>
        <v>0</v>
      </c>
      <c r="AI140" s="135">
        <f t="shared" si="106"/>
        <v>0</v>
      </c>
      <c r="AJ140" s="135">
        <f t="shared" si="106"/>
        <v>0</v>
      </c>
      <c r="AK140" s="135">
        <f t="shared" si="106"/>
        <v>0</v>
      </c>
      <c r="AL140" s="135">
        <f t="shared" si="106"/>
        <v>0</v>
      </c>
      <c r="AM140" s="135">
        <f t="shared" si="106"/>
        <v>0</v>
      </c>
      <c r="AN140" s="135">
        <f t="shared" si="106"/>
        <v>0</v>
      </c>
      <c r="AO140" s="135">
        <f t="shared" si="106"/>
        <v>0</v>
      </c>
      <c r="AP140" s="135">
        <f t="shared" si="106"/>
        <v>0</v>
      </c>
      <c r="AQ140" s="135">
        <f t="shared" si="106"/>
        <v>0</v>
      </c>
      <c r="AR140" s="135">
        <f t="shared" si="106"/>
        <v>0</v>
      </c>
      <c r="AS140" s="135">
        <f t="shared" si="106"/>
        <v>0</v>
      </c>
      <c r="AT140" s="135">
        <f t="shared" si="106"/>
        <v>0</v>
      </c>
      <c r="AU140" s="135">
        <f t="shared" si="106"/>
        <v>0</v>
      </c>
      <c r="AV140" s="135">
        <f t="shared" si="106"/>
        <v>0</v>
      </c>
      <c r="AW140" s="135">
        <f t="shared" si="106"/>
        <v>0</v>
      </c>
      <c r="AX140" s="135">
        <f t="shared" si="106"/>
        <v>0</v>
      </c>
      <c r="AY140" s="135">
        <f t="shared" si="106"/>
        <v>0</v>
      </c>
      <c r="AZ140" s="135">
        <f t="shared" si="106"/>
        <v>0</v>
      </c>
      <c r="BA140" s="135">
        <f t="shared" si="106"/>
        <v>0</v>
      </c>
      <c r="BB140" s="135">
        <f t="shared" si="106"/>
        <v>0</v>
      </c>
      <c r="BC140" s="135">
        <f t="shared" si="106"/>
        <v>0</v>
      </c>
      <c r="BD140" s="135">
        <f t="shared" si="106"/>
        <v>0</v>
      </c>
      <c r="BE140" s="135">
        <f t="shared" si="106"/>
        <v>0</v>
      </c>
      <c r="BF140" s="135">
        <f t="shared" si="106"/>
        <v>0</v>
      </c>
      <c r="BG140" s="135">
        <f t="shared" si="106"/>
        <v>0</v>
      </c>
      <c r="BH140" s="135">
        <f t="shared" si="106"/>
        <v>0</v>
      </c>
      <c r="BI140" s="135">
        <f t="shared" si="106"/>
        <v>0</v>
      </c>
      <c r="BJ140" s="135">
        <f t="shared" si="106"/>
        <v>0</v>
      </c>
      <c r="BK140" s="135">
        <f t="shared" si="106"/>
        <v>0</v>
      </c>
      <c r="BL140" s="135">
        <f t="shared" si="106"/>
        <v>0</v>
      </c>
      <c r="BM140" s="135">
        <f t="shared" si="106"/>
        <v>0</v>
      </c>
      <c r="BN140" s="135">
        <f t="shared" si="106"/>
        <v>0</v>
      </c>
      <c r="BO140" s="135">
        <f t="shared" si="106"/>
        <v>0</v>
      </c>
      <c r="BP140" s="135">
        <f t="shared" ref="BP140:CF140" si="107">+BP83</f>
        <v>0</v>
      </c>
      <c r="BQ140" s="135">
        <f t="shared" si="107"/>
        <v>0</v>
      </c>
      <c r="BR140" s="135">
        <f t="shared" si="107"/>
        <v>0</v>
      </c>
      <c r="BS140" s="135">
        <f t="shared" si="107"/>
        <v>0</v>
      </c>
      <c r="BT140" s="135">
        <f t="shared" si="107"/>
        <v>0</v>
      </c>
      <c r="BU140" s="135">
        <f t="shared" si="107"/>
        <v>0</v>
      </c>
      <c r="BV140" s="135">
        <f t="shared" si="107"/>
        <v>0</v>
      </c>
      <c r="BW140" s="135">
        <f t="shared" si="107"/>
        <v>0</v>
      </c>
      <c r="BX140" s="135">
        <f t="shared" si="107"/>
        <v>0</v>
      </c>
      <c r="BY140" s="135">
        <f t="shared" si="107"/>
        <v>0</v>
      </c>
      <c r="BZ140" s="135">
        <f t="shared" si="107"/>
        <v>0</v>
      </c>
      <c r="CA140" s="135">
        <f t="shared" si="107"/>
        <v>0</v>
      </c>
      <c r="CB140" s="135">
        <f t="shared" si="107"/>
        <v>0</v>
      </c>
      <c r="CC140" s="135">
        <f t="shared" si="107"/>
        <v>0</v>
      </c>
      <c r="CD140" s="135">
        <f t="shared" si="107"/>
        <v>0</v>
      </c>
      <c r="CE140" s="135">
        <f t="shared" si="107"/>
        <v>0</v>
      </c>
      <c r="CF140" s="135">
        <f t="shared" si="107"/>
        <v>0</v>
      </c>
    </row>
    <row r="141" spans="3:84" hidden="1" x14ac:dyDescent="0.3">
      <c r="C141" s="135">
        <v>6</v>
      </c>
      <c r="D141" s="135" t="str">
        <f t="shared" ref="D141:BO141" si="108">+D89</f>
        <v>% AGUA</v>
      </c>
      <c r="E141" s="135">
        <f t="shared" si="108"/>
        <v>0</v>
      </c>
      <c r="F141" s="135">
        <f t="shared" si="108"/>
        <v>0</v>
      </c>
      <c r="G141" s="135">
        <f t="shared" si="108"/>
        <v>0</v>
      </c>
      <c r="H141" s="135">
        <f t="shared" si="108"/>
        <v>0</v>
      </c>
      <c r="I141" s="135">
        <f t="shared" si="108"/>
        <v>0</v>
      </c>
      <c r="J141" s="135">
        <f t="shared" si="108"/>
        <v>0</v>
      </c>
      <c r="K141" s="135">
        <f t="shared" si="108"/>
        <v>0</v>
      </c>
      <c r="L141" s="135">
        <f t="shared" si="108"/>
        <v>0</v>
      </c>
      <c r="M141" s="135">
        <f t="shared" si="108"/>
        <v>0</v>
      </c>
      <c r="N141" s="135">
        <f t="shared" si="108"/>
        <v>0</v>
      </c>
      <c r="O141" s="135">
        <f t="shared" si="108"/>
        <v>0</v>
      </c>
      <c r="P141" s="135">
        <f t="shared" si="108"/>
        <v>0</v>
      </c>
      <c r="Q141" s="135">
        <f t="shared" si="108"/>
        <v>0</v>
      </c>
      <c r="R141" s="135">
        <f t="shared" si="108"/>
        <v>0</v>
      </c>
      <c r="S141" s="135">
        <f t="shared" si="108"/>
        <v>0</v>
      </c>
      <c r="T141" s="135">
        <f t="shared" si="108"/>
        <v>0</v>
      </c>
      <c r="U141" s="135">
        <f t="shared" si="108"/>
        <v>0</v>
      </c>
      <c r="V141" s="135">
        <f t="shared" si="108"/>
        <v>0</v>
      </c>
      <c r="W141" s="135">
        <f t="shared" si="108"/>
        <v>0</v>
      </c>
      <c r="X141" s="135">
        <f t="shared" si="108"/>
        <v>0</v>
      </c>
      <c r="Y141" s="135">
        <f t="shared" si="108"/>
        <v>0</v>
      </c>
      <c r="Z141" s="135">
        <f t="shared" si="108"/>
        <v>0</v>
      </c>
      <c r="AA141" s="135">
        <f t="shared" si="108"/>
        <v>0</v>
      </c>
      <c r="AB141" s="135">
        <f t="shared" si="108"/>
        <v>0</v>
      </c>
      <c r="AC141" s="135">
        <f t="shared" si="108"/>
        <v>0</v>
      </c>
      <c r="AD141" s="135">
        <f t="shared" si="108"/>
        <v>0</v>
      </c>
      <c r="AE141" s="135">
        <f t="shared" si="108"/>
        <v>0</v>
      </c>
      <c r="AF141" s="135">
        <f t="shared" si="108"/>
        <v>0</v>
      </c>
      <c r="AG141" s="135">
        <f t="shared" si="108"/>
        <v>0</v>
      </c>
      <c r="AH141" s="135">
        <f t="shared" si="108"/>
        <v>0</v>
      </c>
      <c r="AI141" s="135">
        <f t="shared" si="108"/>
        <v>0</v>
      </c>
      <c r="AJ141" s="135">
        <f t="shared" si="108"/>
        <v>0</v>
      </c>
      <c r="AK141" s="135">
        <f t="shared" si="108"/>
        <v>0</v>
      </c>
      <c r="AL141" s="135">
        <f t="shared" si="108"/>
        <v>0</v>
      </c>
      <c r="AM141" s="135">
        <f t="shared" si="108"/>
        <v>0</v>
      </c>
      <c r="AN141" s="135">
        <f t="shared" si="108"/>
        <v>0</v>
      </c>
      <c r="AO141" s="135">
        <f t="shared" si="108"/>
        <v>0</v>
      </c>
      <c r="AP141" s="135">
        <f t="shared" si="108"/>
        <v>0</v>
      </c>
      <c r="AQ141" s="135">
        <f t="shared" si="108"/>
        <v>0</v>
      </c>
      <c r="AR141" s="135">
        <f t="shared" si="108"/>
        <v>0</v>
      </c>
      <c r="AS141" s="135">
        <f t="shared" si="108"/>
        <v>0</v>
      </c>
      <c r="AT141" s="135">
        <f t="shared" si="108"/>
        <v>0</v>
      </c>
      <c r="AU141" s="135">
        <f t="shared" si="108"/>
        <v>0</v>
      </c>
      <c r="AV141" s="135">
        <f t="shared" si="108"/>
        <v>0</v>
      </c>
      <c r="AW141" s="135">
        <f t="shared" si="108"/>
        <v>0</v>
      </c>
      <c r="AX141" s="135">
        <f t="shared" si="108"/>
        <v>0</v>
      </c>
      <c r="AY141" s="135">
        <f t="shared" si="108"/>
        <v>0</v>
      </c>
      <c r="AZ141" s="135">
        <f t="shared" si="108"/>
        <v>0</v>
      </c>
      <c r="BA141" s="135">
        <f t="shared" si="108"/>
        <v>0</v>
      </c>
      <c r="BB141" s="135">
        <f t="shared" si="108"/>
        <v>0</v>
      </c>
      <c r="BC141" s="135">
        <f t="shared" si="108"/>
        <v>0</v>
      </c>
      <c r="BD141" s="135">
        <f t="shared" si="108"/>
        <v>0</v>
      </c>
      <c r="BE141" s="135">
        <f t="shared" si="108"/>
        <v>0</v>
      </c>
      <c r="BF141" s="135">
        <f t="shared" si="108"/>
        <v>0</v>
      </c>
      <c r="BG141" s="135">
        <f t="shared" si="108"/>
        <v>0</v>
      </c>
      <c r="BH141" s="135">
        <f t="shared" si="108"/>
        <v>0</v>
      </c>
      <c r="BI141" s="135">
        <f t="shared" si="108"/>
        <v>0</v>
      </c>
      <c r="BJ141" s="135">
        <f t="shared" si="108"/>
        <v>0</v>
      </c>
      <c r="BK141" s="135">
        <f t="shared" si="108"/>
        <v>0</v>
      </c>
      <c r="BL141" s="135">
        <f t="shared" si="108"/>
        <v>0</v>
      </c>
      <c r="BM141" s="135">
        <f t="shared" si="108"/>
        <v>0</v>
      </c>
      <c r="BN141" s="135">
        <f t="shared" si="108"/>
        <v>0</v>
      </c>
      <c r="BO141" s="135">
        <f t="shared" si="108"/>
        <v>0</v>
      </c>
      <c r="BP141" s="135">
        <f t="shared" ref="BP141:CF141" si="109">+BP89</f>
        <v>0</v>
      </c>
      <c r="BQ141" s="135">
        <f t="shared" si="109"/>
        <v>0</v>
      </c>
      <c r="BR141" s="135">
        <f t="shared" si="109"/>
        <v>0</v>
      </c>
      <c r="BS141" s="135">
        <f t="shared" si="109"/>
        <v>0</v>
      </c>
      <c r="BT141" s="135">
        <f t="shared" si="109"/>
        <v>0</v>
      </c>
      <c r="BU141" s="135">
        <f t="shared" si="109"/>
        <v>0</v>
      </c>
      <c r="BV141" s="135">
        <f t="shared" si="109"/>
        <v>0</v>
      </c>
      <c r="BW141" s="135">
        <f t="shared" si="109"/>
        <v>0</v>
      </c>
      <c r="BX141" s="135">
        <f t="shared" si="109"/>
        <v>0</v>
      </c>
      <c r="BY141" s="135">
        <f t="shared" si="109"/>
        <v>0</v>
      </c>
      <c r="BZ141" s="135">
        <f t="shared" si="109"/>
        <v>0</v>
      </c>
      <c r="CA141" s="135">
        <f t="shared" si="109"/>
        <v>0</v>
      </c>
      <c r="CB141" s="135">
        <f t="shared" si="109"/>
        <v>0</v>
      </c>
      <c r="CC141" s="135">
        <f t="shared" si="109"/>
        <v>0</v>
      </c>
      <c r="CD141" s="135">
        <f t="shared" si="109"/>
        <v>0</v>
      </c>
      <c r="CE141" s="135">
        <f t="shared" si="109"/>
        <v>0</v>
      </c>
      <c r="CF141" s="135">
        <f t="shared" si="109"/>
        <v>0</v>
      </c>
    </row>
    <row r="142" spans="3:84" hidden="1" x14ac:dyDescent="0.3">
      <c r="C142" s="135">
        <v>7</v>
      </c>
      <c r="D142" s="135" t="str">
        <f t="shared" ref="D142:BO142" si="110">+D95</f>
        <v>% AGUA</v>
      </c>
      <c r="E142" s="135">
        <f t="shared" si="110"/>
        <v>0</v>
      </c>
      <c r="F142" s="135">
        <f t="shared" si="110"/>
        <v>0</v>
      </c>
      <c r="G142" s="135">
        <f t="shared" si="110"/>
        <v>0</v>
      </c>
      <c r="H142" s="135">
        <f t="shared" si="110"/>
        <v>0</v>
      </c>
      <c r="I142" s="135">
        <f t="shared" si="110"/>
        <v>0</v>
      </c>
      <c r="J142" s="135">
        <f t="shared" si="110"/>
        <v>0</v>
      </c>
      <c r="K142" s="135">
        <f t="shared" si="110"/>
        <v>0</v>
      </c>
      <c r="L142" s="135">
        <f t="shared" si="110"/>
        <v>0</v>
      </c>
      <c r="M142" s="135">
        <f t="shared" si="110"/>
        <v>0</v>
      </c>
      <c r="N142" s="135">
        <f t="shared" si="110"/>
        <v>0</v>
      </c>
      <c r="O142" s="135">
        <f t="shared" si="110"/>
        <v>0</v>
      </c>
      <c r="P142" s="135">
        <f t="shared" si="110"/>
        <v>0</v>
      </c>
      <c r="Q142" s="135">
        <f t="shared" si="110"/>
        <v>0</v>
      </c>
      <c r="R142" s="135">
        <f t="shared" si="110"/>
        <v>0</v>
      </c>
      <c r="S142" s="135">
        <f t="shared" si="110"/>
        <v>0</v>
      </c>
      <c r="T142" s="135">
        <f t="shared" si="110"/>
        <v>0</v>
      </c>
      <c r="U142" s="135">
        <f t="shared" si="110"/>
        <v>0</v>
      </c>
      <c r="V142" s="135">
        <f t="shared" si="110"/>
        <v>0</v>
      </c>
      <c r="W142" s="135">
        <f t="shared" si="110"/>
        <v>0</v>
      </c>
      <c r="X142" s="135">
        <f t="shared" si="110"/>
        <v>0</v>
      </c>
      <c r="Y142" s="135">
        <f t="shared" si="110"/>
        <v>0</v>
      </c>
      <c r="Z142" s="135">
        <f t="shared" si="110"/>
        <v>0</v>
      </c>
      <c r="AA142" s="135">
        <f t="shared" si="110"/>
        <v>0</v>
      </c>
      <c r="AB142" s="135">
        <f t="shared" si="110"/>
        <v>0</v>
      </c>
      <c r="AC142" s="135">
        <f t="shared" si="110"/>
        <v>0</v>
      </c>
      <c r="AD142" s="135">
        <f t="shared" si="110"/>
        <v>0</v>
      </c>
      <c r="AE142" s="135">
        <f t="shared" si="110"/>
        <v>0</v>
      </c>
      <c r="AF142" s="135">
        <f t="shared" si="110"/>
        <v>0</v>
      </c>
      <c r="AG142" s="135">
        <f t="shared" si="110"/>
        <v>0</v>
      </c>
      <c r="AH142" s="135">
        <f t="shared" si="110"/>
        <v>0</v>
      </c>
      <c r="AI142" s="135">
        <f t="shared" si="110"/>
        <v>0</v>
      </c>
      <c r="AJ142" s="135">
        <f t="shared" si="110"/>
        <v>0</v>
      </c>
      <c r="AK142" s="135">
        <f t="shared" si="110"/>
        <v>0</v>
      </c>
      <c r="AL142" s="135">
        <f t="shared" si="110"/>
        <v>0</v>
      </c>
      <c r="AM142" s="135">
        <f t="shared" si="110"/>
        <v>0</v>
      </c>
      <c r="AN142" s="135">
        <f t="shared" si="110"/>
        <v>0</v>
      </c>
      <c r="AO142" s="135">
        <f t="shared" si="110"/>
        <v>0</v>
      </c>
      <c r="AP142" s="135">
        <f t="shared" si="110"/>
        <v>0</v>
      </c>
      <c r="AQ142" s="135">
        <f t="shared" si="110"/>
        <v>0</v>
      </c>
      <c r="AR142" s="135">
        <f t="shared" si="110"/>
        <v>0</v>
      </c>
      <c r="AS142" s="135">
        <f t="shared" si="110"/>
        <v>0</v>
      </c>
      <c r="AT142" s="135">
        <f t="shared" si="110"/>
        <v>0</v>
      </c>
      <c r="AU142" s="135">
        <f t="shared" si="110"/>
        <v>0</v>
      </c>
      <c r="AV142" s="135">
        <f t="shared" si="110"/>
        <v>0</v>
      </c>
      <c r="AW142" s="135">
        <f t="shared" si="110"/>
        <v>0</v>
      </c>
      <c r="AX142" s="135">
        <f t="shared" si="110"/>
        <v>0</v>
      </c>
      <c r="AY142" s="135">
        <f t="shared" si="110"/>
        <v>0</v>
      </c>
      <c r="AZ142" s="135">
        <f t="shared" si="110"/>
        <v>0</v>
      </c>
      <c r="BA142" s="135">
        <f t="shared" si="110"/>
        <v>0</v>
      </c>
      <c r="BB142" s="135">
        <f t="shared" si="110"/>
        <v>0</v>
      </c>
      <c r="BC142" s="135">
        <f t="shared" si="110"/>
        <v>0</v>
      </c>
      <c r="BD142" s="135">
        <f t="shared" si="110"/>
        <v>0</v>
      </c>
      <c r="BE142" s="135">
        <f t="shared" si="110"/>
        <v>0</v>
      </c>
      <c r="BF142" s="135">
        <f t="shared" si="110"/>
        <v>0</v>
      </c>
      <c r="BG142" s="135">
        <f t="shared" si="110"/>
        <v>0</v>
      </c>
      <c r="BH142" s="135">
        <f t="shared" si="110"/>
        <v>0</v>
      </c>
      <c r="BI142" s="135">
        <f t="shared" si="110"/>
        <v>0</v>
      </c>
      <c r="BJ142" s="135">
        <f t="shared" si="110"/>
        <v>0</v>
      </c>
      <c r="BK142" s="135">
        <f t="shared" si="110"/>
        <v>0</v>
      </c>
      <c r="BL142" s="135">
        <f t="shared" si="110"/>
        <v>0</v>
      </c>
      <c r="BM142" s="135">
        <f t="shared" si="110"/>
        <v>0</v>
      </c>
      <c r="BN142" s="135">
        <f t="shared" si="110"/>
        <v>0</v>
      </c>
      <c r="BO142" s="135">
        <f t="shared" si="110"/>
        <v>0</v>
      </c>
      <c r="BP142" s="135">
        <f t="shared" ref="BP142:CF142" si="111">+BP95</f>
        <v>0</v>
      </c>
      <c r="BQ142" s="135">
        <f t="shared" si="111"/>
        <v>0</v>
      </c>
      <c r="BR142" s="135">
        <f t="shared" si="111"/>
        <v>0</v>
      </c>
      <c r="BS142" s="135">
        <f t="shared" si="111"/>
        <v>0</v>
      </c>
      <c r="BT142" s="135">
        <f t="shared" si="111"/>
        <v>0</v>
      </c>
      <c r="BU142" s="135">
        <f t="shared" si="111"/>
        <v>0</v>
      </c>
      <c r="BV142" s="135">
        <f t="shared" si="111"/>
        <v>0</v>
      </c>
      <c r="BW142" s="135">
        <f t="shared" si="111"/>
        <v>0</v>
      </c>
      <c r="BX142" s="135">
        <f t="shared" si="111"/>
        <v>0</v>
      </c>
      <c r="BY142" s="135">
        <f t="shared" si="111"/>
        <v>0</v>
      </c>
      <c r="BZ142" s="135">
        <f t="shared" si="111"/>
        <v>0</v>
      </c>
      <c r="CA142" s="135">
        <f t="shared" si="111"/>
        <v>0</v>
      </c>
      <c r="CB142" s="135">
        <f t="shared" si="111"/>
        <v>0</v>
      </c>
      <c r="CC142" s="135">
        <f t="shared" si="111"/>
        <v>0</v>
      </c>
      <c r="CD142" s="135">
        <f t="shared" si="111"/>
        <v>0</v>
      </c>
      <c r="CE142" s="135">
        <f t="shared" si="111"/>
        <v>0</v>
      </c>
      <c r="CF142" s="135">
        <f t="shared" si="111"/>
        <v>0</v>
      </c>
    </row>
    <row r="143" spans="3:84" hidden="1" x14ac:dyDescent="0.3">
      <c r="C143" s="135">
        <v>8</v>
      </c>
      <c r="D143" s="135" t="str">
        <f t="shared" ref="D143:BO143" si="112">+D101</f>
        <v>% AGUA</v>
      </c>
      <c r="E143" s="135">
        <f t="shared" si="112"/>
        <v>0</v>
      </c>
      <c r="F143" s="135">
        <f t="shared" si="112"/>
        <v>0</v>
      </c>
      <c r="G143" s="135">
        <f t="shared" si="112"/>
        <v>0</v>
      </c>
      <c r="H143" s="135">
        <f t="shared" si="112"/>
        <v>0</v>
      </c>
      <c r="I143" s="135">
        <f t="shared" si="112"/>
        <v>0</v>
      </c>
      <c r="J143" s="135">
        <f t="shared" si="112"/>
        <v>0</v>
      </c>
      <c r="K143" s="135">
        <f t="shared" si="112"/>
        <v>0</v>
      </c>
      <c r="L143" s="135">
        <f t="shared" si="112"/>
        <v>0</v>
      </c>
      <c r="M143" s="135">
        <f t="shared" si="112"/>
        <v>0</v>
      </c>
      <c r="N143" s="135">
        <f t="shared" si="112"/>
        <v>0</v>
      </c>
      <c r="O143" s="135">
        <f t="shared" si="112"/>
        <v>0</v>
      </c>
      <c r="P143" s="135">
        <f t="shared" si="112"/>
        <v>0</v>
      </c>
      <c r="Q143" s="135">
        <f t="shared" si="112"/>
        <v>0</v>
      </c>
      <c r="R143" s="135">
        <f t="shared" si="112"/>
        <v>0</v>
      </c>
      <c r="S143" s="135">
        <f t="shared" si="112"/>
        <v>0</v>
      </c>
      <c r="T143" s="135">
        <f t="shared" si="112"/>
        <v>0</v>
      </c>
      <c r="U143" s="135">
        <f t="shared" si="112"/>
        <v>0</v>
      </c>
      <c r="V143" s="135">
        <f t="shared" si="112"/>
        <v>0</v>
      </c>
      <c r="W143" s="135">
        <f t="shared" si="112"/>
        <v>0</v>
      </c>
      <c r="X143" s="135">
        <f t="shared" si="112"/>
        <v>0</v>
      </c>
      <c r="Y143" s="135">
        <f t="shared" si="112"/>
        <v>0</v>
      </c>
      <c r="Z143" s="135">
        <f t="shared" si="112"/>
        <v>0</v>
      </c>
      <c r="AA143" s="135">
        <f t="shared" si="112"/>
        <v>0</v>
      </c>
      <c r="AB143" s="135">
        <f t="shared" si="112"/>
        <v>0</v>
      </c>
      <c r="AC143" s="135">
        <f t="shared" si="112"/>
        <v>0</v>
      </c>
      <c r="AD143" s="135">
        <f t="shared" si="112"/>
        <v>0</v>
      </c>
      <c r="AE143" s="135">
        <f t="shared" si="112"/>
        <v>0</v>
      </c>
      <c r="AF143" s="135">
        <f t="shared" si="112"/>
        <v>0</v>
      </c>
      <c r="AG143" s="135">
        <f t="shared" si="112"/>
        <v>0</v>
      </c>
      <c r="AH143" s="135">
        <f t="shared" si="112"/>
        <v>0</v>
      </c>
      <c r="AI143" s="135">
        <f t="shared" si="112"/>
        <v>0</v>
      </c>
      <c r="AJ143" s="135">
        <f t="shared" si="112"/>
        <v>0</v>
      </c>
      <c r="AK143" s="135">
        <f t="shared" si="112"/>
        <v>0</v>
      </c>
      <c r="AL143" s="135">
        <f t="shared" si="112"/>
        <v>0</v>
      </c>
      <c r="AM143" s="135">
        <f t="shared" si="112"/>
        <v>0</v>
      </c>
      <c r="AN143" s="135">
        <f t="shared" si="112"/>
        <v>0</v>
      </c>
      <c r="AO143" s="135">
        <f t="shared" si="112"/>
        <v>0</v>
      </c>
      <c r="AP143" s="135">
        <f t="shared" si="112"/>
        <v>0</v>
      </c>
      <c r="AQ143" s="135">
        <f t="shared" si="112"/>
        <v>0</v>
      </c>
      <c r="AR143" s="135">
        <f t="shared" si="112"/>
        <v>0</v>
      </c>
      <c r="AS143" s="135">
        <f t="shared" si="112"/>
        <v>0</v>
      </c>
      <c r="AT143" s="135">
        <f t="shared" si="112"/>
        <v>0</v>
      </c>
      <c r="AU143" s="135">
        <f t="shared" si="112"/>
        <v>0</v>
      </c>
      <c r="AV143" s="135">
        <f t="shared" si="112"/>
        <v>0</v>
      </c>
      <c r="AW143" s="135">
        <f t="shared" si="112"/>
        <v>0</v>
      </c>
      <c r="AX143" s="135">
        <f t="shared" si="112"/>
        <v>0</v>
      </c>
      <c r="AY143" s="135">
        <f t="shared" si="112"/>
        <v>0</v>
      </c>
      <c r="AZ143" s="135">
        <f t="shared" si="112"/>
        <v>0</v>
      </c>
      <c r="BA143" s="135">
        <f t="shared" si="112"/>
        <v>0</v>
      </c>
      <c r="BB143" s="135">
        <f t="shared" si="112"/>
        <v>0</v>
      </c>
      <c r="BC143" s="135">
        <f t="shared" si="112"/>
        <v>0</v>
      </c>
      <c r="BD143" s="135">
        <f t="shared" si="112"/>
        <v>0</v>
      </c>
      <c r="BE143" s="135">
        <f t="shared" si="112"/>
        <v>0</v>
      </c>
      <c r="BF143" s="135">
        <f t="shared" si="112"/>
        <v>0</v>
      </c>
      <c r="BG143" s="135">
        <f t="shared" si="112"/>
        <v>0</v>
      </c>
      <c r="BH143" s="135">
        <f t="shared" si="112"/>
        <v>0</v>
      </c>
      <c r="BI143" s="135">
        <f t="shared" si="112"/>
        <v>0</v>
      </c>
      <c r="BJ143" s="135">
        <f t="shared" si="112"/>
        <v>0</v>
      </c>
      <c r="BK143" s="135">
        <f t="shared" si="112"/>
        <v>0</v>
      </c>
      <c r="BL143" s="135">
        <f t="shared" si="112"/>
        <v>0</v>
      </c>
      <c r="BM143" s="135">
        <f t="shared" si="112"/>
        <v>0</v>
      </c>
      <c r="BN143" s="135">
        <f t="shared" si="112"/>
        <v>0</v>
      </c>
      <c r="BO143" s="135">
        <f t="shared" si="112"/>
        <v>0</v>
      </c>
      <c r="BP143" s="135">
        <f t="shared" ref="BP143:CF143" si="113">+BP101</f>
        <v>0</v>
      </c>
      <c r="BQ143" s="135">
        <f t="shared" si="113"/>
        <v>0</v>
      </c>
      <c r="BR143" s="135">
        <f t="shared" si="113"/>
        <v>0</v>
      </c>
      <c r="BS143" s="135">
        <f t="shared" si="113"/>
        <v>0</v>
      </c>
      <c r="BT143" s="135">
        <f t="shared" si="113"/>
        <v>0</v>
      </c>
      <c r="BU143" s="135">
        <f t="shared" si="113"/>
        <v>0</v>
      </c>
      <c r="BV143" s="135">
        <f t="shared" si="113"/>
        <v>0</v>
      </c>
      <c r="BW143" s="135">
        <f t="shared" si="113"/>
        <v>0</v>
      </c>
      <c r="BX143" s="135">
        <f t="shared" si="113"/>
        <v>0</v>
      </c>
      <c r="BY143" s="135">
        <f t="shared" si="113"/>
        <v>0</v>
      </c>
      <c r="BZ143" s="135">
        <f t="shared" si="113"/>
        <v>0</v>
      </c>
      <c r="CA143" s="135">
        <f t="shared" si="113"/>
        <v>0</v>
      </c>
      <c r="CB143" s="135">
        <f t="shared" si="113"/>
        <v>0</v>
      </c>
      <c r="CC143" s="135">
        <f t="shared" si="113"/>
        <v>0</v>
      </c>
      <c r="CD143" s="135">
        <f t="shared" si="113"/>
        <v>0</v>
      </c>
      <c r="CE143" s="135">
        <f t="shared" si="113"/>
        <v>0</v>
      </c>
      <c r="CF143" s="135">
        <f t="shared" si="113"/>
        <v>0</v>
      </c>
    </row>
    <row r="144" spans="3:84" hidden="1" x14ac:dyDescent="0.3">
      <c r="C144" s="135">
        <v>9</v>
      </c>
      <c r="D144" s="135" t="str">
        <f t="shared" ref="D144:BO144" si="114">+D107</f>
        <v>% AGUA</v>
      </c>
      <c r="E144" s="135">
        <f t="shared" si="114"/>
        <v>0</v>
      </c>
      <c r="F144" s="135">
        <f t="shared" si="114"/>
        <v>0</v>
      </c>
      <c r="G144" s="135">
        <f t="shared" si="114"/>
        <v>0</v>
      </c>
      <c r="H144" s="135">
        <f t="shared" si="114"/>
        <v>0</v>
      </c>
      <c r="I144" s="135">
        <f t="shared" si="114"/>
        <v>0</v>
      </c>
      <c r="J144" s="135">
        <f t="shared" si="114"/>
        <v>0</v>
      </c>
      <c r="K144" s="135">
        <f t="shared" si="114"/>
        <v>0</v>
      </c>
      <c r="L144" s="135">
        <f t="shared" si="114"/>
        <v>0</v>
      </c>
      <c r="M144" s="135">
        <f t="shared" si="114"/>
        <v>0</v>
      </c>
      <c r="N144" s="135">
        <f t="shared" si="114"/>
        <v>0</v>
      </c>
      <c r="O144" s="135">
        <f t="shared" si="114"/>
        <v>0</v>
      </c>
      <c r="P144" s="135">
        <f t="shared" si="114"/>
        <v>0</v>
      </c>
      <c r="Q144" s="135">
        <f t="shared" si="114"/>
        <v>0</v>
      </c>
      <c r="R144" s="135">
        <f t="shared" si="114"/>
        <v>0</v>
      </c>
      <c r="S144" s="135">
        <f t="shared" si="114"/>
        <v>0</v>
      </c>
      <c r="T144" s="135">
        <f t="shared" si="114"/>
        <v>0</v>
      </c>
      <c r="U144" s="135">
        <f t="shared" si="114"/>
        <v>0</v>
      </c>
      <c r="V144" s="135">
        <f t="shared" si="114"/>
        <v>0</v>
      </c>
      <c r="W144" s="135">
        <f t="shared" si="114"/>
        <v>0</v>
      </c>
      <c r="X144" s="135">
        <f t="shared" si="114"/>
        <v>0</v>
      </c>
      <c r="Y144" s="135">
        <f t="shared" si="114"/>
        <v>0</v>
      </c>
      <c r="Z144" s="135">
        <f t="shared" si="114"/>
        <v>0</v>
      </c>
      <c r="AA144" s="135">
        <f t="shared" si="114"/>
        <v>0</v>
      </c>
      <c r="AB144" s="135">
        <f t="shared" si="114"/>
        <v>0</v>
      </c>
      <c r="AC144" s="135">
        <f t="shared" si="114"/>
        <v>0</v>
      </c>
      <c r="AD144" s="135">
        <f t="shared" si="114"/>
        <v>0</v>
      </c>
      <c r="AE144" s="135">
        <f t="shared" si="114"/>
        <v>0</v>
      </c>
      <c r="AF144" s="135">
        <f t="shared" si="114"/>
        <v>0</v>
      </c>
      <c r="AG144" s="135">
        <f t="shared" si="114"/>
        <v>0</v>
      </c>
      <c r="AH144" s="135">
        <f t="shared" si="114"/>
        <v>0</v>
      </c>
      <c r="AI144" s="135">
        <f t="shared" si="114"/>
        <v>0</v>
      </c>
      <c r="AJ144" s="135">
        <f t="shared" si="114"/>
        <v>0</v>
      </c>
      <c r="AK144" s="135">
        <f t="shared" si="114"/>
        <v>0</v>
      </c>
      <c r="AL144" s="135">
        <f t="shared" si="114"/>
        <v>0</v>
      </c>
      <c r="AM144" s="135">
        <f t="shared" si="114"/>
        <v>0</v>
      </c>
      <c r="AN144" s="135">
        <f t="shared" si="114"/>
        <v>0</v>
      </c>
      <c r="AO144" s="135">
        <f t="shared" si="114"/>
        <v>0</v>
      </c>
      <c r="AP144" s="135">
        <f t="shared" si="114"/>
        <v>0</v>
      </c>
      <c r="AQ144" s="135">
        <f t="shared" si="114"/>
        <v>0</v>
      </c>
      <c r="AR144" s="135">
        <f t="shared" si="114"/>
        <v>0</v>
      </c>
      <c r="AS144" s="135">
        <f t="shared" si="114"/>
        <v>0</v>
      </c>
      <c r="AT144" s="135">
        <f t="shared" si="114"/>
        <v>0</v>
      </c>
      <c r="AU144" s="135">
        <f t="shared" si="114"/>
        <v>0</v>
      </c>
      <c r="AV144" s="135">
        <f t="shared" si="114"/>
        <v>0</v>
      </c>
      <c r="AW144" s="135">
        <f t="shared" si="114"/>
        <v>0</v>
      </c>
      <c r="AX144" s="135">
        <f t="shared" si="114"/>
        <v>0</v>
      </c>
      <c r="AY144" s="135">
        <f t="shared" si="114"/>
        <v>0</v>
      </c>
      <c r="AZ144" s="135">
        <f t="shared" si="114"/>
        <v>0</v>
      </c>
      <c r="BA144" s="135">
        <f t="shared" si="114"/>
        <v>0</v>
      </c>
      <c r="BB144" s="135">
        <f t="shared" si="114"/>
        <v>0</v>
      </c>
      <c r="BC144" s="135">
        <f t="shared" si="114"/>
        <v>0</v>
      </c>
      <c r="BD144" s="135">
        <f t="shared" si="114"/>
        <v>0</v>
      </c>
      <c r="BE144" s="135">
        <f t="shared" si="114"/>
        <v>0</v>
      </c>
      <c r="BF144" s="135">
        <f t="shared" si="114"/>
        <v>0</v>
      </c>
      <c r="BG144" s="135">
        <f t="shared" si="114"/>
        <v>0</v>
      </c>
      <c r="BH144" s="135">
        <f t="shared" si="114"/>
        <v>0</v>
      </c>
      <c r="BI144" s="135">
        <f t="shared" si="114"/>
        <v>0</v>
      </c>
      <c r="BJ144" s="135">
        <f t="shared" si="114"/>
        <v>0</v>
      </c>
      <c r="BK144" s="135">
        <f t="shared" si="114"/>
        <v>0</v>
      </c>
      <c r="BL144" s="135">
        <f t="shared" si="114"/>
        <v>0</v>
      </c>
      <c r="BM144" s="135">
        <f t="shared" si="114"/>
        <v>0</v>
      </c>
      <c r="BN144" s="135">
        <f t="shared" si="114"/>
        <v>0</v>
      </c>
      <c r="BO144" s="135">
        <f t="shared" si="114"/>
        <v>0</v>
      </c>
      <c r="BP144" s="135">
        <f t="shared" ref="BP144:CF144" si="115">+BP107</f>
        <v>0</v>
      </c>
      <c r="BQ144" s="135">
        <f t="shared" si="115"/>
        <v>0</v>
      </c>
      <c r="BR144" s="135">
        <f t="shared" si="115"/>
        <v>0</v>
      </c>
      <c r="BS144" s="135">
        <f t="shared" si="115"/>
        <v>0</v>
      </c>
      <c r="BT144" s="135">
        <f t="shared" si="115"/>
        <v>0</v>
      </c>
      <c r="BU144" s="135">
        <f t="shared" si="115"/>
        <v>0</v>
      </c>
      <c r="BV144" s="135">
        <f t="shared" si="115"/>
        <v>0</v>
      </c>
      <c r="BW144" s="135">
        <f t="shared" si="115"/>
        <v>0</v>
      </c>
      <c r="BX144" s="135">
        <f t="shared" si="115"/>
        <v>0</v>
      </c>
      <c r="BY144" s="135">
        <f t="shared" si="115"/>
        <v>0</v>
      </c>
      <c r="BZ144" s="135">
        <f t="shared" si="115"/>
        <v>0</v>
      </c>
      <c r="CA144" s="135">
        <f t="shared" si="115"/>
        <v>0</v>
      </c>
      <c r="CB144" s="135">
        <f t="shared" si="115"/>
        <v>0</v>
      </c>
      <c r="CC144" s="135">
        <f t="shared" si="115"/>
        <v>0</v>
      </c>
      <c r="CD144" s="135">
        <f t="shared" si="115"/>
        <v>0</v>
      </c>
      <c r="CE144" s="135">
        <f t="shared" si="115"/>
        <v>0</v>
      </c>
      <c r="CF144" s="135">
        <f t="shared" si="115"/>
        <v>0</v>
      </c>
    </row>
    <row r="145" spans="3:84" hidden="1" x14ac:dyDescent="0.3">
      <c r="C145" s="135">
        <v>10</v>
      </c>
      <c r="D145" s="135" t="str">
        <f t="shared" ref="D145:BO145" si="116">+D113</f>
        <v>% AGUA</v>
      </c>
      <c r="E145" s="135">
        <f t="shared" si="116"/>
        <v>0</v>
      </c>
      <c r="F145" s="135">
        <f t="shared" si="116"/>
        <v>0</v>
      </c>
      <c r="G145" s="135">
        <f t="shared" si="116"/>
        <v>0</v>
      </c>
      <c r="H145" s="135">
        <f t="shared" si="116"/>
        <v>0</v>
      </c>
      <c r="I145" s="135">
        <f t="shared" si="116"/>
        <v>0</v>
      </c>
      <c r="J145" s="135">
        <f t="shared" si="116"/>
        <v>0</v>
      </c>
      <c r="K145" s="135">
        <f t="shared" si="116"/>
        <v>0</v>
      </c>
      <c r="L145" s="135">
        <f t="shared" si="116"/>
        <v>0</v>
      </c>
      <c r="M145" s="135">
        <f t="shared" si="116"/>
        <v>0</v>
      </c>
      <c r="N145" s="135">
        <f t="shared" si="116"/>
        <v>0</v>
      </c>
      <c r="O145" s="135">
        <f t="shared" si="116"/>
        <v>0</v>
      </c>
      <c r="P145" s="135">
        <f t="shared" si="116"/>
        <v>0</v>
      </c>
      <c r="Q145" s="135">
        <f t="shared" si="116"/>
        <v>0</v>
      </c>
      <c r="R145" s="135">
        <f t="shared" si="116"/>
        <v>0</v>
      </c>
      <c r="S145" s="135">
        <f t="shared" si="116"/>
        <v>0</v>
      </c>
      <c r="T145" s="135">
        <f t="shared" si="116"/>
        <v>0</v>
      </c>
      <c r="U145" s="135">
        <f t="shared" si="116"/>
        <v>0</v>
      </c>
      <c r="V145" s="135">
        <f t="shared" si="116"/>
        <v>0</v>
      </c>
      <c r="W145" s="135">
        <f t="shared" si="116"/>
        <v>0</v>
      </c>
      <c r="X145" s="135">
        <f t="shared" si="116"/>
        <v>0</v>
      </c>
      <c r="Y145" s="135">
        <f t="shared" si="116"/>
        <v>0</v>
      </c>
      <c r="Z145" s="135">
        <f t="shared" si="116"/>
        <v>0</v>
      </c>
      <c r="AA145" s="135">
        <f t="shared" si="116"/>
        <v>0</v>
      </c>
      <c r="AB145" s="135">
        <f t="shared" si="116"/>
        <v>0</v>
      </c>
      <c r="AC145" s="135">
        <f t="shared" si="116"/>
        <v>0</v>
      </c>
      <c r="AD145" s="135">
        <f t="shared" si="116"/>
        <v>0</v>
      </c>
      <c r="AE145" s="135">
        <f t="shared" si="116"/>
        <v>0</v>
      </c>
      <c r="AF145" s="135">
        <f t="shared" si="116"/>
        <v>0</v>
      </c>
      <c r="AG145" s="135">
        <f t="shared" si="116"/>
        <v>0</v>
      </c>
      <c r="AH145" s="135">
        <f t="shared" si="116"/>
        <v>0</v>
      </c>
      <c r="AI145" s="135">
        <f t="shared" si="116"/>
        <v>0</v>
      </c>
      <c r="AJ145" s="135">
        <f t="shared" si="116"/>
        <v>0</v>
      </c>
      <c r="AK145" s="135">
        <f t="shared" si="116"/>
        <v>0</v>
      </c>
      <c r="AL145" s="135">
        <f t="shared" si="116"/>
        <v>0</v>
      </c>
      <c r="AM145" s="135">
        <f t="shared" si="116"/>
        <v>0</v>
      </c>
      <c r="AN145" s="135">
        <f t="shared" si="116"/>
        <v>0</v>
      </c>
      <c r="AO145" s="135">
        <f t="shared" si="116"/>
        <v>0</v>
      </c>
      <c r="AP145" s="135">
        <f t="shared" si="116"/>
        <v>0</v>
      </c>
      <c r="AQ145" s="135">
        <f t="shared" si="116"/>
        <v>0</v>
      </c>
      <c r="AR145" s="135">
        <f t="shared" si="116"/>
        <v>0</v>
      </c>
      <c r="AS145" s="135">
        <f t="shared" si="116"/>
        <v>0</v>
      </c>
      <c r="AT145" s="135">
        <f t="shared" si="116"/>
        <v>0</v>
      </c>
      <c r="AU145" s="135">
        <f t="shared" si="116"/>
        <v>0</v>
      </c>
      <c r="AV145" s="135">
        <f t="shared" si="116"/>
        <v>0</v>
      </c>
      <c r="AW145" s="135">
        <f t="shared" si="116"/>
        <v>0</v>
      </c>
      <c r="AX145" s="135">
        <f t="shared" si="116"/>
        <v>0</v>
      </c>
      <c r="AY145" s="135">
        <f t="shared" si="116"/>
        <v>0</v>
      </c>
      <c r="AZ145" s="135">
        <f t="shared" si="116"/>
        <v>0</v>
      </c>
      <c r="BA145" s="135">
        <f t="shared" si="116"/>
        <v>0</v>
      </c>
      <c r="BB145" s="135">
        <f t="shared" si="116"/>
        <v>0</v>
      </c>
      <c r="BC145" s="135">
        <f t="shared" si="116"/>
        <v>0</v>
      </c>
      <c r="BD145" s="135">
        <f t="shared" si="116"/>
        <v>0</v>
      </c>
      <c r="BE145" s="135">
        <f t="shared" si="116"/>
        <v>0</v>
      </c>
      <c r="BF145" s="135">
        <f t="shared" si="116"/>
        <v>0</v>
      </c>
      <c r="BG145" s="135">
        <f t="shared" si="116"/>
        <v>0</v>
      </c>
      <c r="BH145" s="135">
        <f t="shared" si="116"/>
        <v>0</v>
      </c>
      <c r="BI145" s="135">
        <f t="shared" si="116"/>
        <v>0</v>
      </c>
      <c r="BJ145" s="135">
        <f t="shared" si="116"/>
        <v>0</v>
      </c>
      <c r="BK145" s="135">
        <f t="shared" si="116"/>
        <v>0</v>
      </c>
      <c r="BL145" s="135">
        <f t="shared" si="116"/>
        <v>0</v>
      </c>
      <c r="BM145" s="135">
        <f t="shared" si="116"/>
        <v>0</v>
      </c>
      <c r="BN145" s="135">
        <f t="shared" si="116"/>
        <v>0</v>
      </c>
      <c r="BO145" s="135">
        <f t="shared" si="116"/>
        <v>0</v>
      </c>
      <c r="BP145" s="135">
        <f t="shared" ref="BP145:CF145" si="117">+BP113</f>
        <v>0</v>
      </c>
      <c r="BQ145" s="135">
        <f t="shared" si="117"/>
        <v>0</v>
      </c>
      <c r="BR145" s="135">
        <f t="shared" si="117"/>
        <v>0</v>
      </c>
      <c r="BS145" s="135">
        <f t="shared" si="117"/>
        <v>0</v>
      </c>
      <c r="BT145" s="135">
        <f t="shared" si="117"/>
        <v>0</v>
      </c>
      <c r="BU145" s="135">
        <f t="shared" si="117"/>
        <v>0</v>
      </c>
      <c r="BV145" s="135">
        <f t="shared" si="117"/>
        <v>0</v>
      </c>
      <c r="BW145" s="135">
        <f t="shared" si="117"/>
        <v>0</v>
      </c>
      <c r="BX145" s="135">
        <f t="shared" si="117"/>
        <v>0</v>
      </c>
      <c r="BY145" s="135">
        <f t="shared" si="117"/>
        <v>0</v>
      </c>
      <c r="BZ145" s="135">
        <f t="shared" si="117"/>
        <v>0</v>
      </c>
      <c r="CA145" s="135">
        <f t="shared" si="117"/>
        <v>0</v>
      </c>
      <c r="CB145" s="135">
        <f t="shared" si="117"/>
        <v>0</v>
      </c>
      <c r="CC145" s="135">
        <f t="shared" si="117"/>
        <v>0</v>
      </c>
      <c r="CD145" s="135">
        <f t="shared" si="117"/>
        <v>0</v>
      </c>
      <c r="CE145" s="135">
        <f t="shared" si="117"/>
        <v>0</v>
      </c>
      <c r="CF145" s="135">
        <f t="shared" si="117"/>
        <v>0</v>
      </c>
    </row>
    <row r="146" spans="3:84" hidden="1" x14ac:dyDescent="0.3">
      <c r="C146" s="135"/>
      <c r="D146" s="506" t="s">
        <v>269</v>
      </c>
      <c r="E146" s="507">
        <f>+IFERROR(SUMPRODUCT(E136:E145,E175:E184)/E185,0)</f>
        <v>0</v>
      </c>
      <c r="F146" s="507">
        <f t="shared" ref="F146:BQ146" si="118">+IFERROR(SUMPRODUCT(F136:F145,F175:F184)/F185,0)</f>
        <v>0</v>
      </c>
      <c r="G146" s="507">
        <f t="shared" si="118"/>
        <v>0</v>
      </c>
      <c r="H146" s="507">
        <f t="shared" si="118"/>
        <v>0</v>
      </c>
      <c r="I146" s="507">
        <f t="shared" si="118"/>
        <v>0</v>
      </c>
      <c r="J146" s="507">
        <f t="shared" si="118"/>
        <v>14.000000000000002</v>
      </c>
      <c r="K146" s="507">
        <f t="shared" si="118"/>
        <v>12.000000000000002</v>
      </c>
      <c r="L146" s="507">
        <f t="shared" si="118"/>
        <v>12</v>
      </c>
      <c r="M146" s="507">
        <f t="shared" si="118"/>
        <v>12</v>
      </c>
      <c r="N146" s="507">
        <f t="shared" si="118"/>
        <v>12</v>
      </c>
      <c r="O146" s="507">
        <f t="shared" si="118"/>
        <v>0</v>
      </c>
      <c r="P146" s="507">
        <f t="shared" si="118"/>
        <v>0</v>
      </c>
      <c r="Q146" s="507">
        <f t="shared" si="118"/>
        <v>0</v>
      </c>
      <c r="R146" s="507">
        <f t="shared" si="118"/>
        <v>0</v>
      </c>
      <c r="S146" s="507">
        <f t="shared" si="118"/>
        <v>0</v>
      </c>
      <c r="T146" s="507">
        <f t="shared" si="118"/>
        <v>0</v>
      </c>
      <c r="U146" s="507">
        <f t="shared" si="118"/>
        <v>0</v>
      </c>
      <c r="V146" s="507">
        <f t="shared" si="118"/>
        <v>0</v>
      </c>
      <c r="W146" s="507">
        <f t="shared" si="118"/>
        <v>0</v>
      </c>
      <c r="X146" s="507">
        <f t="shared" si="118"/>
        <v>0</v>
      </c>
      <c r="Y146" s="507">
        <f t="shared" si="118"/>
        <v>0</v>
      </c>
      <c r="Z146" s="507">
        <f t="shared" si="118"/>
        <v>0</v>
      </c>
      <c r="AA146" s="507">
        <f t="shared" si="118"/>
        <v>0</v>
      </c>
      <c r="AB146" s="507">
        <f t="shared" si="118"/>
        <v>0</v>
      </c>
      <c r="AC146" s="507">
        <f t="shared" si="118"/>
        <v>0</v>
      </c>
      <c r="AD146" s="507">
        <f t="shared" si="118"/>
        <v>0</v>
      </c>
      <c r="AE146" s="507">
        <f t="shared" si="118"/>
        <v>0</v>
      </c>
      <c r="AF146" s="507">
        <f t="shared" si="118"/>
        <v>0</v>
      </c>
      <c r="AG146" s="507">
        <f t="shared" si="118"/>
        <v>0</v>
      </c>
      <c r="AH146" s="507">
        <f t="shared" si="118"/>
        <v>0</v>
      </c>
      <c r="AI146" s="507">
        <f t="shared" si="118"/>
        <v>0</v>
      </c>
      <c r="AJ146" s="507">
        <f t="shared" si="118"/>
        <v>0</v>
      </c>
      <c r="AK146" s="507">
        <f t="shared" si="118"/>
        <v>0</v>
      </c>
      <c r="AL146" s="507">
        <f t="shared" si="118"/>
        <v>0</v>
      </c>
      <c r="AM146" s="507">
        <f t="shared" si="118"/>
        <v>0</v>
      </c>
      <c r="AN146" s="507">
        <f t="shared" si="118"/>
        <v>0</v>
      </c>
      <c r="AO146" s="507">
        <f t="shared" si="118"/>
        <v>0</v>
      </c>
      <c r="AP146" s="507">
        <f t="shared" si="118"/>
        <v>0</v>
      </c>
      <c r="AQ146" s="507">
        <f t="shared" si="118"/>
        <v>0</v>
      </c>
      <c r="AR146" s="507">
        <f t="shared" si="118"/>
        <v>0</v>
      </c>
      <c r="AS146" s="507">
        <f t="shared" si="118"/>
        <v>0</v>
      </c>
      <c r="AT146" s="507">
        <f t="shared" si="118"/>
        <v>0</v>
      </c>
      <c r="AU146" s="507">
        <f t="shared" si="118"/>
        <v>0</v>
      </c>
      <c r="AV146" s="507">
        <f t="shared" si="118"/>
        <v>0</v>
      </c>
      <c r="AW146" s="507">
        <f t="shared" si="118"/>
        <v>0</v>
      </c>
      <c r="AX146" s="507">
        <f t="shared" si="118"/>
        <v>0</v>
      </c>
      <c r="AY146" s="507">
        <f t="shared" si="118"/>
        <v>0</v>
      </c>
      <c r="AZ146" s="507">
        <f t="shared" si="118"/>
        <v>0</v>
      </c>
      <c r="BA146" s="507">
        <f t="shared" si="118"/>
        <v>0</v>
      </c>
      <c r="BB146" s="507">
        <f t="shared" si="118"/>
        <v>0</v>
      </c>
      <c r="BC146" s="507">
        <f t="shared" si="118"/>
        <v>0</v>
      </c>
      <c r="BD146" s="507">
        <f t="shared" si="118"/>
        <v>0</v>
      </c>
      <c r="BE146" s="507">
        <f t="shared" si="118"/>
        <v>0</v>
      </c>
      <c r="BF146" s="507">
        <f t="shared" si="118"/>
        <v>0</v>
      </c>
      <c r="BG146" s="507">
        <f t="shared" si="118"/>
        <v>0</v>
      </c>
      <c r="BH146" s="507">
        <f t="shared" si="118"/>
        <v>0</v>
      </c>
      <c r="BI146" s="507">
        <f t="shared" si="118"/>
        <v>0</v>
      </c>
      <c r="BJ146" s="507">
        <f t="shared" si="118"/>
        <v>0</v>
      </c>
      <c r="BK146" s="507">
        <f t="shared" si="118"/>
        <v>0</v>
      </c>
      <c r="BL146" s="507">
        <f t="shared" si="118"/>
        <v>0</v>
      </c>
      <c r="BM146" s="507">
        <f t="shared" si="118"/>
        <v>0</v>
      </c>
      <c r="BN146" s="507">
        <f t="shared" si="118"/>
        <v>0</v>
      </c>
      <c r="BO146" s="507">
        <f t="shared" si="118"/>
        <v>0</v>
      </c>
      <c r="BP146" s="507">
        <f t="shared" si="118"/>
        <v>0</v>
      </c>
      <c r="BQ146" s="507">
        <f t="shared" si="118"/>
        <v>0</v>
      </c>
      <c r="BR146" s="507">
        <f t="shared" ref="BR146:CF146" si="119">+IFERROR(SUMPRODUCT(BR136:BR145,BR175:BR184)/BR185,0)</f>
        <v>0</v>
      </c>
      <c r="BS146" s="507">
        <f t="shared" si="119"/>
        <v>0</v>
      </c>
      <c r="BT146" s="507">
        <f t="shared" si="119"/>
        <v>0</v>
      </c>
      <c r="BU146" s="507">
        <f t="shared" si="119"/>
        <v>0</v>
      </c>
      <c r="BV146" s="507">
        <f t="shared" si="119"/>
        <v>0</v>
      </c>
      <c r="BW146" s="507">
        <f t="shared" si="119"/>
        <v>0</v>
      </c>
      <c r="BX146" s="507">
        <f t="shared" si="119"/>
        <v>0</v>
      </c>
      <c r="BY146" s="507">
        <f t="shared" si="119"/>
        <v>0</v>
      </c>
      <c r="BZ146" s="507">
        <f t="shared" si="119"/>
        <v>0</v>
      </c>
      <c r="CA146" s="507">
        <f t="shared" si="119"/>
        <v>0</v>
      </c>
      <c r="CB146" s="507">
        <f t="shared" si="119"/>
        <v>0</v>
      </c>
      <c r="CC146" s="507">
        <f t="shared" si="119"/>
        <v>0</v>
      </c>
      <c r="CD146" s="507">
        <f t="shared" si="119"/>
        <v>0</v>
      </c>
      <c r="CE146" s="507">
        <f t="shared" si="119"/>
        <v>0</v>
      </c>
      <c r="CF146" s="507">
        <f t="shared" si="119"/>
        <v>0</v>
      </c>
    </row>
    <row r="147" spans="3:84" hidden="1" x14ac:dyDescent="0.3">
      <c r="C147" s="135"/>
      <c r="D147" s="508" t="s">
        <v>271</v>
      </c>
      <c r="E147" s="507">
        <f>+IFERROR(AVERAGEIF(E136:E145,"&gt;0"),0)</f>
        <v>0</v>
      </c>
      <c r="F147" s="507">
        <f t="shared" ref="F147:BQ147" si="120">+IFERROR(AVERAGEIF(F136:F145,"&gt;0"),0)</f>
        <v>0</v>
      </c>
      <c r="G147" s="507">
        <f t="shared" si="120"/>
        <v>0</v>
      </c>
      <c r="H147" s="507">
        <f t="shared" si="120"/>
        <v>0</v>
      </c>
      <c r="I147" s="507">
        <f t="shared" si="120"/>
        <v>0</v>
      </c>
      <c r="J147" s="507">
        <f t="shared" si="120"/>
        <v>14</v>
      </c>
      <c r="K147" s="507">
        <f t="shared" si="120"/>
        <v>12</v>
      </c>
      <c r="L147" s="507">
        <f t="shared" si="120"/>
        <v>12</v>
      </c>
      <c r="M147" s="507">
        <f t="shared" si="120"/>
        <v>12</v>
      </c>
      <c r="N147" s="507">
        <f t="shared" si="120"/>
        <v>12</v>
      </c>
      <c r="O147" s="507">
        <f t="shared" si="120"/>
        <v>0</v>
      </c>
      <c r="P147" s="507">
        <f t="shared" si="120"/>
        <v>0</v>
      </c>
      <c r="Q147" s="507">
        <f t="shared" si="120"/>
        <v>0</v>
      </c>
      <c r="R147" s="507">
        <f t="shared" si="120"/>
        <v>0</v>
      </c>
      <c r="S147" s="507">
        <f t="shared" si="120"/>
        <v>0</v>
      </c>
      <c r="T147" s="507">
        <f t="shared" si="120"/>
        <v>0</v>
      </c>
      <c r="U147" s="507">
        <f t="shared" si="120"/>
        <v>0</v>
      </c>
      <c r="V147" s="507">
        <f t="shared" si="120"/>
        <v>0</v>
      </c>
      <c r="W147" s="507">
        <f t="shared" si="120"/>
        <v>0</v>
      </c>
      <c r="X147" s="507">
        <f t="shared" si="120"/>
        <v>0</v>
      </c>
      <c r="Y147" s="507">
        <f t="shared" si="120"/>
        <v>0</v>
      </c>
      <c r="Z147" s="507">
        <f t="shared" si="120"/>
        <v>0</v>
      </c>
      <c r="AA147" s="507">
        <f t="shared" si="120"/>
        <v>0</v>
      </c>
      <c r="AB147" s="507">
        <f t="shared" si="120"/>
        <v>0</v>
      </c>
      <c r="AC147" s="507">
        <f t="shared" si="120"/>
        <v>0</v>
      </c>
      <c r="AD147" s="507">
        <f t="shared" si="120"/>
        <v>0</v>
      </c>
      <c r="AE147" s="507">
        <f t="shared" si="120"/>
        <v>0</v>
      </c>
      <c r="AF147" s="507">
        <f t="shared" si="120"/>
        <v>0</v>
      </c>
      <c r="AG147" s="507">
        <f t="shared" si="120"/>
        <v>0</v>
      </c>
      <c r="AH147" s="507">
        <f t="shared" si="120"/>
        <v>0</v>
      </c>
      <c r="AI147" s="507">
        <f t="shared" si="120"/>
        <v>0</v>
      </c>
      <c r="AJ147" s="507">
        <f t="shared" si="120"/>
        <v>0</v>
      </c>
      <c r="AK147" s="507">
        <f t="shared" si="120"/>
        <v>0</v>
      </c>
      <c r="AL147" s="507">
        <f t="shared" si="120"/>
        <v>0</v>
      </c>
      <c r="AM147" s="507">
        <f t="shared" si="120"/>
        <v>0</v>
      </c>
      <c r="AN147" s="507">
        <f t="shared" si="120"/>
        <v>0</v>
      </c>
      <c r="AO147" s="507">
        <f t="shared" si="120"/>
        <v>0</v>
      </c>
      <c r="AP147" s="507">
        <f t="shared" si="120"/>
        <v>0</v>
      </c>
      <c r="AQ147" s="507">
        <f t="shared" si="120"/>
        <v>0</v>
      </c>
      <c r="AR147" s="507">
        <f t="shared" si="120"/>
        <v>0</v>
      </c>
      <c r="AS147" s="507">
        <f t="shared" si="120"/>
        <v>0</v>
      </c>
      <c r="AT147" s="507">
        <f t="shared" si="120"/>
        <v>0</v>
      </c>
      <c r="AU147" s="507">
        <f t="shared" si="120"/>
        <v>0</v>
      </c>
      <c r="AV147" s="507">
        <f t="shared" si="120"/>
        <v>0</v>
      </c>
      <c r="AW147" s="507">
        <f t="shared" si="120"/>
        <v>0</v>
      </c>
      <c r="AX147" s="507">
        <f t="shared" si="120"/>
        <v>0</v>
      </c>
      <c r="AY147" s="507">
        <f t="shared" si="120"/>
        <v>0</v>
      </c>
      <c r="AZ147" s="507">
        <f t="shared" si="120"/>
        <v>0</v>
      </c>
      <c r="BA147" s="507">
        <f t="shared" si="120"/>
        <v>0</v>
      </c>
      <c r="BB147" s="507">
        <f t="shared" si="120"/>
        <v>0</v>
      </c>
      <c r="BC147" s="507">
        <f t="shared" si="120"/>
        <v>0</v>
      </c>
      <c r="BD147" s="507">
        <f t="shared" si="120"/>
        <v>0</v>
      </c>
      <c r="BE147" s="507">
        <f t="shared" si="120"/>
        <v>0</v>
      </c>
      <c r="BF147" s="507">
        <f t="shared" si="120"/>
        <v>0</v>
      </c>
      <c r="BG147" s="507">
        <f t="shared" si="120"/>
        <v>0</v>
      </c>
      <c r="BH147" s="507">
        <f t="shared" si="120"/>
        <v>0</v>
      </c>
      <c r="BI147" s="507">
        <f t="shared" si="120"/>
        <v>0</v>
      </c>
      <c r="BJ147" s="507">
        <f t="shared" si="120"/>
        <v>0</v>
      </c>
      <c r="BK147" s="507">
        <f t="shared" si="120"/>
        <v>0</v>
      </c>
      <c r="BL147" s="507">
        <f t="shared" si="120"/>
        <v>0</v>
      </c>
      <c r="BM147" s="507">
        <f t="shared" si="120"/>
        <v>0</v>
      </c>
      <c r="BN147" s="507">
        <f t="shared" si="120"/>
        <v>0</v>
      </c>
      <c r="BO147" s="507">
        <f t="shared" si="120"/>
        <v>0</v>
      </c>
      <c r="BP147" s="507">
        <f t="shared" si="120"/>
        <v>0</v>
      </c>
      <c r="BQ147" s="507">
        <f t="shared" si="120"/>
        <v>0</v>
      </c>
      <c r="BR147" s="507">
        <f t="shared" ref="BR147:CF147" si="121">+IFERROR(AVERAGEIF(BR136:BR145,"&gt;0"),0)</f>
        <v>0</v>
      </c>
      <c r="BS147" s="507">
        <f t="shared" si="121"/>
        <v>0</v>
      </c>
      <c r="BT147" s="507">
        <f t="shared" si="121"/>
        <v>0</v>
      </c>
      <c r="BU147" s="507">
        <f t="shared" si="121"/>
        <v>0</v>
      </c>
      <c r="BV147" s="507">
        <f t="shared" si="121"/>
        <v>0</v>
      </c>
      <c r="BW147" s="507">
        <f t="shared" si="121"/>
        <v>0</v>
      </c>
      <c r="BX147" s="507">
        <f t="shared" si="121"/>
        <v>0</v>
      </c>
      <c r="BY147" s="507">
        <f t="shared" si="121"/>
        <v>0</v>
      </c>
      <c r="BZ147" s="507">
        <f t="shared" si="121"/>
        <v>0</v>
      </c>
      <c r="CA147" s="507">
        <f t="shared" si="121"/>
        <v>0</v>
      </c>
      <c r="CB147" s="507">
        <f t="shared" si="121"/>
        <v>0</v>
      </c>
      <c r="CC147" s="507">
        <f t="shared" si="121"/>
        <v>0</v>
      </c>
      <c r="CD147" s="507">
        <f t="shared" si="121"/>
        <v>0</v>
      </c>
      <c r="CE147" s="507">
        <f t="shared" si="121"/>
        <v>0</v>
      </c>
      <c r="CF147" s="507">
        <f t="shared" si="121"/>
        <v>0</v>
      </c>
    </row>
    <row r="148" spans="3:84" hidden="1" x14ac:dyDescent="0.3">
      <c r="C148" s="135"/>
      <c r="D148" s="135"/>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c r="AD148" s="135"/>
      <c r="AE148" s="135"/>
      <c r="AF148" s="135"/>
      <c r="AG148" s="135"/>
      <c r="AH148" s="135"/>
      <c r="AI148" s="135"/>
      <c r="AJ148" s="135"/>
      <c r="AK148" s="135"/>
      <c r="AL148" s="135"/>
      <c r="AM148" s="135"/>
      <c r="AN148" s="135"/>
      <c r="AO148" s="135"/>
      <c r="AP148" s="135"/>
      <c r="AQ148" s="135"/>
      <c r="AR148" s="135"/>
      <c r="AS148" s="135"/>
      <c r="AT148" s="135"/>
      <c r="AU148" s="135"/>
      <c r="AV148" s="135"/>
      <c r="AW148" s="135"/>
      <c r="AX148" s="135"/>
      <c r="AY148" s="135"/>
      <c r="AZ148" s="135"/>
      <c r="BA148" s="135"/>
      <c r="BB148" s="135"/>
      <c r="BC148" s="135"/>
      <c r="BD148" s="135"/>
      <c r="BE148" s="135"/>
      <c r="BF148" s="135"/>
      <c r="BG148" s="135"/>
      <c r="BH148" s="135"/>
      <c r="BI148" s="135"/>
      <c r="BJ148" s="135"/>
      <c r="BK148" s="135"/>
      <c r="BL148" s="135"/>
      <c r="BM148" s="135"/>
      <c r="BN148" s="135"/>
      <c r="BO148" s="135"/>
      <c r="BP148" s="135"/>
      <c r="BQ148" s="135"/>
      <c r="BR148" s="135"/>
      <c r="BS148" s="135"/>
      <c r="BT148" s="135"/>
      <c r="BU148" s="135"/>
      <c r="BV148" s="135"/>
      <c r="BW148" s="135"/>
      <c r="BX148" s="135"/>
      <c r="BY148" s="135"/>
      <c r="BZ148" s="135"/>
      <c r="CA148" s="135"/>
      <c r="CB148" s="135"/>
      <c r="CC148" s="135"/>
      <c r="CD148" s="135"/>
      <c r="CE148" s="135"/>
      <c r="CF148" s="135"/>
    </row>
    <row r="149" spans="3:84" hidden="1" x14ac:dyDescent="0.3">
      <c r="C149" s="135">
        <v>1</v>
      </c>
      <c r="D149" s="135" t="str">
        <f t="shared" ref="D149:BO149" si="122">+D60</f>
        <v>% HC</v>
      </c>
      <c r="E149" s="135">
        <f t="shared" si="122"/>
        <v>0</v>
      </c>
      <c r="F149" s="135">
        <f t="shared" si="122"/>
        <v>0</v>
      </c>
      <c r="G149" s="135">
        <f t="shared" si="122"/>
        <v>0</v>
      </c>
      <c r="H149" s="135">
        <f t="shared" si="122"/>
        <v>0</v>
      </c>
      <c r="I149" s="135">
        <f t="shared" si="122"/>
        <v>0</v>
      </c>
      <c r="J149" s="135">
        <f t="shared" si="122"/>
        <v>38</v>
      </c>
      <c r="K149" s="135">
        <f t="shared" si="122"/>
        <v>37</v>
      </c>
      <c r="L149" s="135">
        <f t="shared" si="122"/>
        <v>35</v>
      </c>
      <c r="M149" s="135">
        <f t="shared" si="122"/>
        <v>38</v>
      </c>
      <c r="N149" s="135">
        <f t="shared" si="122"/>
        <v>38</v>
      </c>
      <c r="O149" s="135">
        <f t="shared" si="122"/>
        <v>0</v>
      </c>
      <c r="P149" s="135">
        <f t="shared" si="122"/>
        <v>0</v>
      </c>
      <c r="Q149" s="135">
        <f t="shared" si="122"/>
        <v>0</v>
      </c>
      <c r="R149" s="135">
        <f t="shared" si="122"/>
        <v>0</v>
      </c>
      <c r="S149" s="135">
        <f t="shared" si="122"/>
        <v>0</v>
      </c>
      <c r="T149" s="135">
        <f t="shared" si="122"/>
        <v>0</v>
      </c>
      <c r="U149" s="135">
        <f t="shared" si="122"/>
        <v>0</v>
      </c>
      <c r="V149" s="135">
        <f t="shared" si="122"/>
        <v>0</v>
      </c>
      <c r="W149" s="135">
        <f t="shared" si="122"/>
        <v>0</v>
      </c>
      <c r="X149" s="135">
        <f t="shared" si="122"/>
        <v>0</v>
      </c>
      <c r="Y149" s="135">
        <f t="shared" si="122"/>
        <v>0</v>
      </c>
      <c r="Z149" s="135">
        <f t="shared" si="122"/>
        <v>0</v>
      </c>
      <c r="AA149" s="135">
        <f t="shared" si="122"/>
        <v>0</v>
      </c>
      <c r="AB149" s="135">
        <f t="shared" si="122"/>
        <v>0</v>
      </c>
      <c r="AC149" s="135">
        <f t="shared" si="122"/>
        <v>0</v>
      </c>
      <c r="AD149" s="135">
        <f t="shared" si="122"/>
        <v>0</v>
      </c>
      <c r="AE149" s="135">
        <f t="shared" si="122"/>
        <v>0</v>
      </c>
      <c r="AF149" s="135">
        <f t="shared" si="122"/>
        <v>0</v>
      </c>
      <c r="AG149" s="135">
        <f t="shared" si="122"/>
        <v>0</v>
      </c>
      <c r="AH149" s="135">
        <f t="shared" si="122"/>
        <v>0</v>
      </c>
      <c r="AI149" s="135">
        <f t="shared" si="122"/>
        <v>0</v>
      </c>
      <c r="AJ149" s="135">
        <f t="shared" si="122"/>
        <v>0</v>
      </c>
      <c r="AK149" s="135">
        <f t="shared" si="122"/>
        <v>0</v>
      </c>
      <c r="AL149" s="135">
        <f t="shared" si="122"/>
        <v>0</v>
      </c>
      <c r="AM149" s="135">
        <f t="shared" si="122"/>
        <v>0</v>
      </c>
      <c r="AN149" s="135">
        <f t="shared" si="122"/>
        <v>0</v>
      </c>
      <c r="AO149" s="135">
        <f t="shared" si="122"/>
        <v>0</v>
      </c>
      <c r="AP149" s="135">
        <f t="shared" si="122"/>
        <v>0</v>
      </c>
      <c r="AQ149" s="135">
        <f t="shared" si="122"/>
        <v>0</v>
      </c>
      <c r="AR149" s="135">
        <f t="shared" si="122"/>
        <v>0</v>
      </c>
      <c r="AS149" s="135">
        <f t="shared" si="122"/>
        <v>0</v>
      </c>
      <c r="AT149" s="135">
        <f t="shared" si="122"/>
        <v>0</v>
      </c>
      <c r="AU149" s="135">
        <f t="shared" si="122"/>
        <v>0</v>
      </c>
      <c r="AV149" s="135">
        <f t="shared" si="122"/>
        <v>0</v>
      </c>
      <c r="AW149" s="135">
        <f t="shared" si="122"/>
        <v>0</v>
      </c>
      <c r="AX149" s="135">
        <f t="shared" si="122"/>
        <v>0</v>
      </c>
      <c r="AY149" s="135">
        <f t="shared" si="122"/>
        <v>0</v>
      </c>
      <c r="AZ149" s="135">
        <f t="shared" si="122"/>
        <v>0</v>
      </c>
      <c r="BA149" s="135">
        <f t="shared" si="122"/>
        <v>0</v>
      </c>
      <c r="BB149" s="135">
        <f t="shared" si="122"/>
        <v>0</v>
      </c>
      <c r="BC149" s="135">
        <f t="shared" si="122"/>
        <v>0</v>
      </c>
      <c r="BD149" s="135">
        <f t="shared" si="122"/>
        <v>0</v>
      </c>
      <c r="BE149" s="135">
        <f t="shared" si="122"/>
        <v>0</v>
      </c>
      <c r="BF149" s="135">
        <f t="shared" si="122"/>
        <v>0</v>
      </c>
      <c r="BG149" s="135">
        <f t="shared" si="122"/>
        <v>0</v>
      </c>
      <c r="BH149" s="135">
        <f t="shared" si="122"/>
        <v>0</v>
      </c>
      <c r="BI149" s="135">
        <f t="shared" si="122"/>
        <v>0</v>
      </c>
      <c r="BJ149" s="135">
        <f t="shared" si="122"/>
        <v>0</v>
      </c>
      <c r="BK149" s="135">
        <f t="shared" si="122"/>
        <v>0</v>
      </c>
      <c r="BL149" s="135">
        <f t="shared" si="122"/>
        <v>0</v>
      </c>
      <c r="BM149" s="135">
        <f t="shared" si="122"/>
        <v>0</v>
      </c>
      <c r="BN149" s="135">
        <f t="shared" si="122"/>
        <v>0</v>
      </c>
      <c r="BO149" s="135">
        <f t="shared" si="122"/>
        <v>0</v>
      </c>
      <c r="BP149" s="135">
        <f t="shared" ref="BP149:CF149" si="123">+BP60</f>
        <v>0</v>
      </c>
      <c r="BQ149" s="135">
        <f t="shared" si="123"/>
        <v>0</v>
      </c>
      <c r="BR149" s="135">
        <f t="shared" si="123"/>
        <v>0</v>
      </c>
      <c r="BS149" s="135">
        <f t="shared" si="123"/>
        <v>0</v>
      </c>
      <c r="BT149" s="135">
        <f t="shared" si="123"/>
        <v>0</v>
      </c>
      <c r="BU149" s="135">
        <f t="shared" si="123"/>
        <v>0</v>
      </c>
      <c r="BV149" s="135">
        <f t="shared" si="123"/>
        <v>0</v>
      </c>
      <c r="BW149" s="135">
        <f t="shared" si="123"/>
        <v>0</v>
      </c>
      <c r="BX149" s="135">
        <f t="shared" si="123"/>
        <v>0</v>
      </c>
      <c r="BY149" s="135">
        <f t="shared" si="123"/>
        <v>0</v>
      </c>
      <c r="BZ149" s="135">
        <f t="shared" si="123"/>
        <v>0</v>
      </c>
      <c r="CA149" s="135">
        <f t="shared" si="123"/>
        <v>0</v>
      </c>
      <c r="CB149" s="135">
        <f t="shared" si="123"/>
        <v>0</v>
      </c>
      <c r="CC149" s="135">
        <f t="shared" si="123"/>
        <v>0</v>
      </c>
      <c r="CD149" s="135">
        <f t="shared" si="123"/>
        <v>0</v>
      </c>
      <c r="CE149" s="135">
        <f t="shared" si="123"/>
        <v>0</v>
      </c>
      <c r="CF149" s="135">
        <f t="shared" si="123"/>
        <v>0</v>
      </c>
    </row>
    <row r="150" spans="3:84" hidden="1" x14ac:dyDescent="0.3">
      <c r="C150" s="135">
        <v>2</v>
      </c>
      <c r="D150" s="135" t="str">
        <f t="shared" ref="D150:BO150" si="124">+D66</f>
        <v>% HC</v>
      </c>
      <c r="E150" s="135">
        <f t="shared" si="124"/>
        <v>0</v>
      </c>
      <c r="F150" s="135">
        <f t="shared" si="124"/>
        <v>0</v>
      </c>
      <c r="G150" s="135">
        <f t="shared" si="124"/>
        <v>0</v>
      </c>
      <c r="H150" s="135">
        <f t="shared" si="124"/>
        <v>0</v>
      </c>
      <c r="I150" s="135">
        <f t="shared" si="124"/>
        <v>0</v>
      </c>
      <c r="J150" s="135">
        <f t="shared" si="124"/>
        <v>0</v>
      </c>
      <c r="K150" s="135">
        <f t="shared" si="124"/>
        <v>0</v>
      </c>
      <c r="L150" s="135">
        <f t="shared" si="124"/>
        <v>0</v>
      </c>
      <c r="M150" s="135">
        <f t="shared" si="124"/>
        <v>38</v>
      </c>
      <c r="N150" s="135">
        <f t="shared" si="124"/>
        <v>0</v>
      </c>
      <c r="O150" s="135">
        <f t="shared" si="124"/>
        <v>0</v>
      </c>
      <c r="P150" s="135">
        <f t="shared" si="124"/>
        <v>0</v>
      </c>
      <c r="Q150" s="135">
        <f t="shared" si="124"/>
        <v>0</v>
      </c>
      <c r="R150" s="135">
        <f t="shared" si="124"/>
        <v>0</v>
      </c>
      <c r="S150" s="135">
        <f t="shared" si="124"/>
        <v>0</v>
      </c>
      <c r="T150" s="135">
        <f t="shared" si="124"/>
        <v>0</v>
      </c>
      <c r="U150" s="135">
        <f t="shared" si="124"/>
        <v>0</v>
      </c>
      <c r="V150" s="135">
        <f t="shared" si="124"/>
        <v>0</v>
      </c>
      <c r="W150" s="135">
        <f t="shared" si="124"/>
        <v>0</v>
      </c>
      <c r="X150" s="135">
        <f t="shared" si="124"/>
        <v>0</v>
      </c>
      <c r="Y150" s="135">
        <f t="shared" si="124"/>
        <v>0</v>
      </c>
      <c r="Z150" s="135">
        <f t="shared" si="124"/>
        <v>0</v>
      </c>
      <c r="AA150" s="135">
        <f t="shared" si="124"/>
        <v>0</v>
      </c>
      <c r="AB150" s="135">
        <f t="shared" si="124"/>
        <v>0</v>
      </c>
      <c r="AC150" s="135">
        <f t="shared" si="124"/>
        <v>0</v>
      </c>
      <c r="AD150" s="135">
        <f t="shared" si="124"/>
        <v>0</v>
      </c>
      <c r="AE150" s="135">
        <f t="shared" si="124"/>
        <v>0</v>
      </c>
      <c r="AF150" s="135">
        <f t="shared" si="124"/>
        <v>0</v>
      </c>
      <c r="AG150" s="135">
        <f t="shared" si="124"/>
        <v>0</v>
      </c>
      <c r="AH150" s="135">
        <f t="shared" si="124"/>
        <v>0</v>
      </c>
      <c r="AI150" s="135">
        <f t="shared" si="124"/>
        <v>0</v>
      </c>
      <c r="AJ150" s="135">
        <f t="shared" si="124"/>
        <v>0</v>
      </c>
      <c r="AK150" s="135">
        <f t="shared" si="124"/>
        <v>0</v>
      </c>
      <c r="AL150" s="135">
        <f t="shared" si="124"/>
        <v>0</v>
      </c>
      <c r="AM150" s="135">
        <f t="shared" si="124"/>
        <v>0</v>
      </c>
      <c r="AN150" s="135">
        <f t="shared" si="124"/>
        <v>0</v>
      </c>
      <c r="AO150" s="135">
        <f t="shared" si="124"/>
        <v>0</v>
      </c>
      <c r="AP150" s="135">
        <f t="shared" si="124"/>
        <v>0</v>
      </c>
      <c r="AQ150" s="135">
        <f t="shared" si="124"/>
        <v>0</v>
      </c>
      <c r="AR150" s="135">
        <f t="shared" si="124"/>
        <v>0</v>
      </c>
      <c r="AS150" s="135">
        <f t="shared" si="124"/>
        <v>0</v>
      </c>
      <c r="AT150" s="135">
        <f t="shared" si="124"/>
        <v>0</v>
      </c>
      <c r="AU150" s="135">
        <f t="shared" si="124"/>
        <v>0</v>
      </c>
      <c r="AV150" s="135">
        <f t="shared" si="124"/>
        <v>0</v>
      </c>
      <c r="AW150" s="135">
        <f t="shared" si="124"/>
        <v>0</v>
      </c>
      <c r="AX150" s="135">
        <f t="shared" si="124"/>
        <v>0</v>
      </c>
      <c r="AY150" s="135">
        <f t="shared" si="124"/>
        <v>0</v>
      </c>
      <c r="AZ150" s="135">
        <f t="shared" si="124"/>
        <v>0</v>
      </c>
      <c r="BA150" s="135">
        <f t="shared" si="124"/>
        <v>0</v>
      </c>
      <c r="BB150" s="135">
        <f t="shared" si="124"/>
        <v>0</v>
      </c>
      <c r="BC150" s="135">
        <f t="shared" si="124"/>
        <v>0</v>
      </c>
      <c r="BD150" s="135">
        <f t="shared" si="124"/>
        <v>0</v>
      </c>
      <c r="BE150" s="135">
        <f t="shared" si="124"/>
        <v>0</v>
      </c>
      <c r="BF150" s="135">
        <f t="shared" si="124"/>
        <v>0</v>
      </c>
      <c r="BG150" s="135">
        <f t="shared" si="124"/>
        <v>0</v>
      </c>
      <c r="BH150" s="135">
        <f t="shared" si="124"/>
        <v>0</v>
      </c>
      <c r="BI150" s="135">
        <f t="shared" si="124"/>
        <v>0</v>
      </c>
      <c r="BJ150" s="135">
        <f t="shared" si="124"/>
        <v>0</v>
      </c>
      <c r="BK150" s="135">
        <f t="shared" si="124"/>
        <v>0</v>
      </c>
      <c r="BL150" s="135">
        <f t="shared" si="124"/>
        <v>0</v>
      </c>
      <c r="BM150" s="135">
        <f t="shared" si="124"/>
        <v>0</v>
      </c>
      <c r="BN150" s="135">
        <f t="shared" si="124"/>
        <v>0</v>
      </c>
      <c r="BO150" s="135">
        <f t="shared" si="124"/>
        <v>0</v>
      </c>
      <c r="BP150" s="135">
        <f t="shared" ref="BP150:CF150" si="125">+BP66</f>
        <v>0</v>
      </c>
      <c r="BQ150" s="135">
        <f t="shared" si="125"/>
        <v>0</v>
      </c>
      <c r="BR150" s="135">
        <f t="shared" si="125"/>
        <v>0</v>
      </c>
      <c r="BS150" s="135">
        <f t="shared" si="125"/>
        <v>0</v>
      </c>
      <c r="BT150" s="135">
        <f t="shared" si="125"/>
        <v>0</v>
      </c>
      <c r="BU150" s="135">
        <f t="shared" si="125"/>
        <v>0</v>
      </c>
      <c r="BV150" s="135">
        <f t="shared" si="125"/>
        <v>0</v>
      </c>
      <c r="BW150" s="135">
        <f t="shared" si="125"/>
        <v>0</v>
      </c>
      <c r="BX150" s="135">
        <f t="shared" si="125"/>
        <v>0</v>
      </c>
      <c r="BY150" s="135">
        <f t="shared" si="125"/>
        <v>0</v>
      </c>
      <c r="BZ150" s="135">
        <f t="shared" si="125"/>
        <v>0</v>
      </c>
      <c r="CA150" s="135">
        <f t="shared" si="125"/>
        <v>0</v>
      </c>
      <c r="CB150" s="135">
        <f t="shared" si="125"/>
        <v>0</v>
      </c>
      <c r="CC150" s="135">
        <f t="shared" si="125"/>
        <v>0</v>
      </c>
      <c r="CD150" s="135">
        <f t="shared" si="125"/>
        <v>0</v>
      </c>
      <c r="CE150" s="135">
        <f t="shared" si="125"/>
        <v>0</v>
      </c>
      <c r="CF150" s="135">
        <f t="shared" si="125"/>
        <v>0</v>
      </c>
    </row>
    <row r="151" spans="3:84" hidden="1" x14ac:dyDescent="0.3">
      <c r="C151" s="135">
        <v>3</v>
      </c>
      <c r="D151" s="135" t="str">
        <f t="shared" ref="D151:BO151" si="126">+D72</f>
        <v>% HC</v>
      </c>
      <c r="E151" s="135">
        <f t="shared" si="126"/>
        <v>0</v>
      </c>
      <c r="F151" s="135">
        <f t="shared" si="126"/>
        <v>0</v>
      </c>
      <c r="G151" s="135">
        <f t="shared" si="126"/>
        <v>0</v>
      </c>
      <c r="H151" s="135">
        <f t="shared" si="126"/>
        <v>0</v>
      </c>
      <c r="I151" s="135">
        <f t="shared" si="126"/>
        <v>0</v>
      </c>
      <c r="J151" s="135">
        <f t="shared" si="126"/>
        <v>0</v>
      </c>
      <c r="K151" s="135">
        <f t="shared" si="126"/>
        <v>0</v>
      </c>
      <c r="L151" s="135">
        <f t="shared" si="126"/>
        <v>0</v>
      </c>
      <c r="M151" s="135">
        <f t="shared" si="126"/>
        <v>0</v>
      </c>
      <c r="N151" s="135">
        <f t="shared" si="126"/>
        <v>0</v>
      </c>
      <c r="O151" s="135">
        <f t="shared" si="126"/>
        <v>0</v>
      </c>
      <c r="P151" s="135">
        <f t="shared" si="126"/>
        <v>0</v>
      </c>
      <c r="Q151" s="135">
        <f t="shared" si="126"/>
        <v>0</v>
      </c>
      <c r="R151" s="135">
        <f t="shared" si="126"/>
        <v>0</v>
      </c>
      <c r="S151" s="135">
        <f t="shared" si="126"/>
        <v>0</v>
      </c>
      <c r="T151" s="135">
        <f t="shared" si="126"/>
        <v>0</v>
      </c>
      <c r="U151" s="135">
        <f t="shared" si="126"/>
        <v>0</v>
      </c>
      <c r="V151" s="135">
        <f t="shared" si="126"/>
        <v>0</v>
      </c>
      <c r="W151" s="135">
        <f t="shared" si="126"/>
        <v>0</v>
      </c>
      <c r="X151" s="135">
        <f t="shared" si="126"/>
        <v>0</v>
      </c>
      <c r="Y151" s="135">
        <f t="shared" si="126"/>
        <v>0</v>
      </c>
      <c r="Z151" s="135">
        <f t="shared" si="126"/>
        <v>0</v>
      </c>
      <c r="AA151" s="135">
        <f t="shared" si="126"/>
        <v>0</v>
      </c>
      <c r="AB151" s="135">
        <f t="shared" si="126"/>
        <v>0</v>
      </c>
      <c r="AC151" s="135">
        <f t="shared" si="126"/>
        <v>0</v>
      </c>
      <c r="AD151" s="135">
        <f t="shared" si="126"/>
        <v>0</v>
      </c>
      <c r="AE151" s="135">
        <f t="shared" si="126"/>
        <v>0</v>
      </c>
      <c r="AF151" s="135">
        <f t="shared" si="126"/>
        <v>0</v>
      </c>
      <c r="AG151" s="135">
        <f t="shared" si="126"/>
        <v>0</v>
      </c>
      <c r="AH151" s="135">
        <f t="shared" si="126"/>
        <v>0</v>
      </c>
      <c r="AI151" s="135">
        <f t="shared" si="126"/>
        <v>0</v>
      </c>
      <c r="AJ151" s="135">
        <f t="shared" si="126"/>
        <v>0</v>
      </c>
      <c r="AK151" s="135">
        <f t="shared" si="126"/>
        <v>0</v>
      </c>
      <c r="AL151" s="135">
        <f t="shared" si="126"/>
        <v>0</v>
      </c>
      <c r="AM151" s="135">
        <f t="shared" si="126"/>
        <v>0</v>
      </c>
      <c r="AN151" s="135">
        <f t="shared" si="126"/>
        <v>0</v>
      </c>
      <c r="AO151" s="135">
        <f t="shared" si="126"/>
        <v>0</v>
      </c>
      <c r="AP151" s="135">
        <f t="shared" si="126"/>
        <v>0</v>
      </c>
      <c r="AQ151" s="135">
        <f t="shared" si="126"/>
        <v>0</v>
      </c>
      <c r="AR151" s="135">
        <f t="shared" si="126"/>
        <v>0</v>
      </c>
      <c r="AS151" s="135">
        <f t="shared" si="126"/>
        <v>0</v>
      </c>
      <c r="AT151" s="135">
        <f t="shared" si="126"/>
        <v>0</v>
      </c>
      <c r="AU151" s="135">
        <f t="shared" si="126"/>
        <v>0</v>
      </c>
      <c r="AV151" s="135">
        <f t="shared" si="126"/>
        <v>0</v>
      </c>
      <c r="AW151" s="135">
        <f t="shared" si="126"/>
        <v>0</v>
      </c>
      <c r="AX151" s="135">
        <f t="shared" si="126"/>
        <v>0</v>
      </c>
      <c r="AY151" s="135">
        <f t="shared" si="126"/>
        <v>0</v>
      </c>
      <c r="AZ151" s="135">
        <f t="shared" si="126"/>
        <v>0</v>
      </c>
      <c r="BA151" s="135">
        <f t="shared" si="126"/>
        <v>0</v>
      </c>
      <c r="BB151" s="135">
        <f t="shared" si="126"/>
        <v>0</v>
      </c>
      <c r="BC151" s="135">
        <f t="shared" si="126"/>
        <v>0</v>
      </c>
      <c r="BD151" s="135">
        <f t="shared" si="126"/>
        <v>0</v>
      </c>
      <c r="BE151" s="135">
        <f t="shared" si="126"/>
        <v>0</v>
      </c>
      <c r="BF151" s="135">
        <f t="shared" si="126"/>
        <v>0</v>
      </c>
      <c r="BG151" s="135">
        <f t="shared" si="126"/>
        <v>0</v>
      </c>
      <c r="BH151" s="135">
        <f t="shared" si="126"/>
        <v>0</v>
      </c>
      <c r="BI151" s="135">
        <f t="shared" si="126"/>
        <v>0</v>
      </c>
      <c r="BJ151" s="135">
        <f t="shared" si="126"/>
        <v>0</v>
      </c>
      <c r="BK151" s="135">
        <f t="shared" si="126"/>
        <v>0</v>
      </c>
      <c r="BL151" s="135">
        <f t="shared" si="126"/>
        <v>0</v>
      </c>
      <c r="BM151" s="135">
        <f t="shared" si="126"/>
        <v>0</v>
      </c>
      <c r="BN151" s="135">
        <f t="shared" si="126"/>
        <v>0</v>
      </c>
      <c r="BO151" s="135">
        <f t="shared" si="126"/>
        <v>0</v>
      </c>
      <c r="BP151" s="135">
        <f t="shared" ref="BP151:CF151" si="127">+BP72</f>
        <v>0</v>
      </c>
      <c r="BQ151" s="135">
        <f t="shared" si="127"/>
        <v>0</v>
      </c>
      <c r="BR151" s="135">
        <f t="shared" si="127"/>
        <v>0</v>
      </c>
      <c r="BS151" s="135">
        <f t="shared" si="127"/>
        <v>0</v>
      </c>
      <c r="BT151" s="135">
        <f t="shared" si="127"/>
        <v>0</v>
      </c>
      <c r="BU151" s="135">
        <f t="shared" si="127"/>
        <v>0</v>
      </c>
      <c r="BV151" s="135">
        <f t="shared" si="127"/>
        <v>0</v>
      </c>
      <c r="BW151" s="135">
        <f t="shared" si="127"/>
        <v>0</v>
      </c>
      <c r="BX151" s="135">
        <f t="shared" si="127"/>
        <v>0</v>
      </c>
      <c r="BY151" s="135">
        <f t="shared" si="127"/>
        <v>0</v>
      </c>
      <c r="BZ151" s="135">
        <f t="shared" si="127"/>
        <v>0</v>
      </c>
      <c r="CA151" s="135">
        <f t="shared" si="127"/>
        <v>0</v>
      </c>
      <c r="CB151" s="135">
        <f t="shared" si="127"/>
        <v>0</v>
      </c>
      <c r="CC151" s="135">
        <f t="shared" si="127"/>
        <v>0</v>
      </c>
      <c r="CD151" s="135">
        <f t="shared" si="127"/>
        <v>0</v>
      </c>
      <c r="CE151" s="135">
        <f t="shared" si="127"/>
        <v>0</v>
      </c>
      <c r="CF151" s="135">
        <f t="shared" si="127"/>
        <v>0</v>
      </c>
    </row>
    <row r="152" spans="3:84" hidden="1" x14ac:dyDescent="0.3">
      <c r="C152" s="135">
        <v>4</v>
      </c>
      <c r="D152" s="135" t="str">
        <f t="shared" ref="D152:BO152" si="128">+D78</f>
        <v>% HC</v>
      </c>
      <c r="E152" s="135">
        <f t="shared" si="128"/>
        <v>0</v>
      </c>
      <c r="F152" s="135">
        <f t="shared" si="128"/>
        <v>0</v>
      </c>
      <c r="G152" s="135">
        <f t="shared" si="128"/>
        <v>0</v>
      </c>
      <c r="H152" s="135">
        <f t="shared" si="128"/>
        <v>0</v>
      </c>
      <c r="I152" s="135">
        <f t="shared" si="128"/>
        <v>0</v>
      </c>
      <c r="J152" s="135">
        <f t="shared" si="128"/>
        <v>0</v>
      </c>
      <c r="K152" s="135">
        <f t="shared" si="128"/>
        <v>0</v>
      </c>
      <c r="L152" s="135">
        <f t="shared" si="128"/>
        <v>0</v>
      </c>
      <c r="M152" s="135">
        <f t="shared" si="128"/>
        <v>0</v>
      </c>
      <c r="N152" s="135">
        <f t="shared" si="128"/>
        <v>0</v>
      </c>
      <c r="O152" s="135">
        <f t="shared" si="128"/>
        <v>0</v>
      </c>
      <c r="P152" s="135">
        <f t="shared" si="128"/>
        <v>0</v>
      </c>
      <c r="Q152" s="135">
        <f t="shared" si="128"/>
        <v>0</v>
      </c>
      <c r="R152" s="135">
        <f t="shared" si="128"/>
        <v>0</v>
      </c>
      <c r="S152" s="135">
        <f t="shared" si="128"/>
        <v>0</v>
      </c>
      <c r="T152" s="135">
        <f t="shared" si="128"/>
        <v>0</v>
      </c>
      <c r="U152" s="135">
        <f t="shared" si="128"/>
        <v>0</v>
      </c>
      <c r="V152" s="135">
        <f t="shared" si="128"/>
        <v>0</v>
      </c>
      <c r="W152" s="135">
        <f t="shared" si="128"/>
        <v>0</v>
      </c>
      <c r="X152" s="135">
        <f t="shared" si="128"/>
        <v>0</v>
      </c>
      <c r="Y152" s="135">
        <f t="shared" si="128"/>
        <v>0</v>
      </c>
      <c r="Z152" s="135">
        <f t="shared" si="128"/>
        <v>0</v>
      </c>
      <c r="AA152" s="135">
        <f t="shared" si="128"/>
        <v>0</v>
      </c>
      <c r="AB152" s="135">
        <f t="shared" si="128"/>
        <v>0</v>
      </c>
      <c r="AC152" s="135">
        <f t="shared" si="128"/>
        <v>0</v>
      </c>
      <c r="AD152" s="135">
        <f t="shared" si="128"/>
        <v>0</v>
      </c>
      <c r="AE152" s="135">
        <f t="shared" si="128"/>
        <v>0</v>
      </c>
      <c r="AF152" s="135">
        <f t="shared" si="128"/>
        <v>0</v>
      </c>
      <c r="AG152" s="135">
        <f t="shared" si="128"/>
        <v>0</v>
      </c>
      <c r="AH152" s="135">
        <f t="shared" si="128"/>
        <v>0</v>
      </c>
      <c r="AI152" s="135">
        <f t="shared" si="128"/>
        <v>0</v>
      </c>
      <c r="AJ152" s="135">
        <f t="shared" si="128"/>
        <v>0</v>
      </c>
      <c r="AK152" s="135">
        <f t="shared" si="128"/>
        <v>0</v>
      </c>
      <c r="AL152" s="135">
        <f t="shared" si="128"/>
        <v>0</v>
      </c>
      <c r="AM152" s="135">
        <f t="shared" si="128"/>
        <v>0</v>
      </c>
      <c r="AN152" s="135">
        <f t="shared" si="128"/>
        <v>0</v>
      </c>
      <c r="AO152" s="135">
        <f t="shared" si="128"/>
        <v>0</v>
      </c>
      <c r="AP152" s="135">
        <f t="shared" si="128"/>
        <v>0</v>
      </c>
      <c r="AQ152" s="135">
        <f t="shared" si="128"/>
        <v>0</v>
      </c>
      <c r="AR152" s="135">
        <f t="shared" si="128"/>
        <v>0</v>
      </c>
      <c r="AS152" s="135">
        <f t="shared" si="128"/>
        <v>0</v>
      </c>
      <c r="AT152" s="135">
        <f t="shared" si="128"/>
        <v>0</v>
      </c>
      <c r="AU152" s="135">
        <f t="shared" si="128"/>
        <v>0</v>
      </c>
      <c r="AV152" s="135">
        <f t="shared" si="128"/>
        <v>0</v>
      </c>
      <c r="AW152" s="135">
        <f t="shared" si="128"/>
        <v>0</v>
      </c>
      <c r="AX152" s="135">
        <f t="shared" si="128"/>
        <v>0</v>
      </c>
      <c r="AY152" s="135">
        <f t="shared" si="128"/>
        <v>0</v>
      </c>
      <c r="AZ152" s="135">
        <f t="shared" si="128"/>
        <v>0</v>
      </c>
      <c r="BA152" s="135">
        <f t="shared" si="128"/>
        <v>0</v>
      </c>
      <c r="BB152" s="135">
        <f t="shared" si="128"/>
        <v>0</v>
      </c>
      <c r="BC152" s="135">
        <f t="shared" si="128"/>
        <v>0</v>
      </c>
      <c r="BD152" s="135">
        <f t="shared" si="128"/>
        <v>0</v>
      </c>
      <c r="BE152" s="135">
        <f t="shared" si="128"/>
        <v>0</v>
      </c>
      <c r="BF152" s="135">
        <f t="shared" si="128"/>
        <v>0</v>
      </c>
      <c r="BG152" s="135">
        <f t="shared" si="128"/>
        <v>0</v>
      </c>
      <c r="BH152" s="135">
        <f t="shared" si="128"/>
        <v>0</v>
      </c>
      <c r="BI152" s="135">
        <f t="shared" si="128"/>
        <v>0</v>
      </c>
      <c r="BJ152" s="135">
        <f t="shared" si="128"/>
        <v>0</v>
      </c>
      <c r="BK152" s="135">
        <f t="shared" si="128"/>
        <v>0</v>
      </c>
      <c r="BL152" s="135">
        <f t="shared" si="128"/>
        <v>0</v>
      </c>
      <c r="BM152" s="135">
        <f t="shared" si="128"/>
        <v>0</v>
      </c>
      <c r="BN152" s="135">
        <f t="shared" si="128"/>
        <v>0</v>
      </c>
      <c r="BO152" s="135">
        <f t="shared" si="128"/>
        <v>0</v>
      </c>
      <c r="BP152" s="135">
        <f t="shared" ref="BP152:CF152" si="129">+BP78</f>
        <v>0</v>
      </c>
      <c r="BQ152" s="135">
        <f t="shared" si="129"/>
        <v>0</v>
      </c>
      <c r="BR152" s="135">
        <f t="shared" si="129"/>
        <v>0</v>
      </c>
      <c r="BS152" s="135">
        <f t="shared" si="129"/>
        <v>0</v>
      </c>
      <c r="BT152" s="135">
        <f t="shared" si="129"/>
        <v>0</v>
      </c>
      <c r="BU152" s="135">
        <f t="shared" si="129"/>
        <v>0</v>
      </c>
      <c r="BV152" s="135">
        <f t="shared" si="129"/>
        <v>0</v>
      </c>
      <c r="BW152" s="135">
        <f t="shared" si="129"/>
        <v>0</v>
      </c>
      <c r="BX152" s="135">
        <f t="shared" si="129"/>
        <v>0</v>
      </c>
      <c r="BY152" s="135">
        <f t="shared" si="129"/>
        <v>0</v>
      </c>
      <c r="BZ152" s="135">
        <f t="shared" si="129"/>
        <v>0</v>
      </c>
      <c r="CA152" s="135">
        <f t="shared" si="129"/>
        <v>0</v>
      </c>
      <c r="CB152" s="135">
        <f t="shared" si="129"/>
        <v>0</v>
      </c>
      <c r="CC152" s="135">
        <f t="shared" si="129"/>
        <v>0</v>
      </c>
      <c r="CD152" s="135">
        <f t="shared" si="129"/>
        <v>0</v>
      </c>
      <c r="CE152" s="135">
        <f t="shared" si="129"/>
        <v>0</v>
      </c>
      <c r="CF152" s="135">
        <f t="shared" si="129"/>
        <v>0</v>
      </c>
    </row>
    <row r="153" spans="3:84" hidden="1" x14ac:dyDescent="0.3">
      <c r="C153" s="135">
        <v>5</v>
      </c>
      <c r="D153" s="135" t="str">
        <f t="shared" ref="D153:BO153" si="130">+D84</f>
        <v>% HC</v>
      </c>
      <c r="E153" s="135">
        <f t="shared" si="130"/>
        <v>0</v>
      </c>
      <c r="F153" s="135">
        <f t="shared" si="130"/>
        <v>0</v>
      </c>
      <c r="G153" s="135">
        <f t="shared" si="130"/>
        <v>0</v>
      </c>
      <c r="H153" s="135">
        <f t="shared" si="130"/>
        <v>0</v>
      </c>
      <c r="I153" s="135">
        <f t="shared" si="130"/>
        <v>0</v>
      </c>
      <c r="J153" s="135">
        <f t="shared" si="130"/>
        <v>0</v>
      </c>
      <c r="K153" s="135">
        <f t="shared" si="130"/>
        <v>0</v>
      </c>
      <c r="L153" s="135">
        <f t="shared" si="130"/>
        <v>0</v>
      </c>
      <c r="M153" s="135">
        <f t="shared" si="130"/>
        <v>0</v>
      </c>
      <c r="N153" s="135">
        <f t="shared" si="130"/>
        <v>0</v>
      </c>
      <c r="O153" s="135">
        <f t="shared" si="130"/>
        <v>0</v>
      </c>
      <c r="P153" s="135">
        <f t="shared" si="130"/>
        <v>0</v>
      </c>
      <c r="Q153" s="135">
        <f t="shared" si="130"/>
        <v>0</v>
      </c>
      <c r="R153" s="135">
        <f t="shared" si="130"/>
        <v>0</v>
      </c>
      <c r="S153" s="135">
        <f t="shared" si="130"/>
        <v>0</v>
      </c>
      <c r="T153" s="135">
        <f t="shared" si="130"/>
        <v>0</v>
      </c>
      <c r="U153" s="135">
        <f t="shared" si="130"/>
        <v>0</v>
      </c>
      <c r="V153" s="135">
        <f t="shared" si="130"/>
        <v>0</v>
      </c>
      <c r="W153" s="135">
        <f t="shared" si="130"/>
        <v>0</v>
      </c>
      <c r="X153" s="135">
        <f t="shared" si="130"/>
        <v>0</v>
      </c>
      <c r="Y153" s="135">
        <f t="shared" si="130"/>
        <v>0</v>
      </c>
      <c r="Z153" s="135">
        <f t="shared" si="130"/>
        <v>0</v>
      </c>
      <c r="AA153" s="135">
        <f t="shared" si="130"/>
        <v>0</v>
      </c>
      <c r="AB153" s="135">
        <f t="shared" si="130"/>
        <v>0</v>
      </c>
      <c r="AC153" s="135">
        <f t="shared" si="130"/>
        <v>0</v>
      </c>
      <c r="AD153" s="135">
        <f t="shared" si="130"/>
        <v>0</v>
      </c>
      <c r="AE153" s="135">
        <f t="shared" si="130"/>
        <v>0</v>
      </c>
      <c r="AF153" s="135">
        <f t="shared" si="130"/>
        <v>0</v>
      </c>
      <c r="AG153" s="135">
        <f t="shared" si="130"/>
        <v>0</v>
      </c>
      <c r="AH153" s="135">
        <f t="shared" si="130"/>
        <v>0</v>
      </c>
      <c r="AI153" s="135">
        <f t="shared" si="130"/>
        <v>0</v>
      </c>
      <c r="AJ153" s="135">
        <f t="shared" si="130"/>
        <v>0</v>
      </c>
      <c r="AK153" s="135">
        <f t="shared" si="130"/>
        <v>0</v>
      </c>
      <c r="AL153" s="135">
        <f t="shared" si="130"/>
        <v>0</v>
      </c>
      <c r="AM153" s="135">
        <f t="shared" si="130"/>
        <v>0</v>
      </c>
      <c r="AN153" s="135">
        <f t="shared" si="130"/>
        <v>0</v>
      </c>
      <c r="AO153" s="135">
        <f t="shared" si="130"/>
        <v>0</v>
      </c>
      <c r="AP153" s="135">
        <f t="shared" si="130"/>
        <v>0</v>
      </c>
      <c r="AQ153" s="135">
        <f t="shared" si="130"/>
        <v>0</v>
      </c>
      <c r="AR153" s="135">
        <f t="shared" si="130"/>
        <v>0</v>
      </c>
      <c r="AS153" s="135">
        <f t="shared" si="130"/>
        <v>0</v>
      </c>
      <c r="AT153" s="135">
        <f t="shared" si="130"/>
        <v>0</v>
      </c>
      <c r="AU153" s="135">
        <f t="shared" si="130"/>
        <v>0</v>
      </c>
      <c r="AV153" s="135">
        <f t="shared" si="130"/>
        <v>0</v>
      </c>
      <c r="AW153" s="135">
        <f t="shared" si="130"/>
        <v>0</v>
      </c>
      <c r="AX153" s="135">
        <f t="shared" si="130"/>
        <v>0</v>
      </c>
      <c r="AY153" s="135">
        <f t="shared" si="130"/>
        <v>0</v>
      </c>
      <c r="AZ153" s="135">
        <f t="shared" si="130"/>
        <v>0</v>
      </c>
      <c r="BA153" s="135">
        <f t="shared" si="130"/>
        <v>0</v>
      </c>
      <c r="BB153" s="135">
        <f t="shared" si="130"/>
        <v>0</v>
      </c>
      <c r="BC153" s="135">
        <f t="shared" si="130"/>
        <v>0</v>
      </c>
      <c r="BD153" s="135">
        <f t="shared" si="130"/>
        <v>0</v>
      </c>
      <c r="BE153" s="135">
        <f t="shared" si="130"/>
        <v>0</v>
      </c>
      <c r="BF153" s="135">
        <f t="shared" si="130"/>
        <v>0</v>
      </c>
      <c r="BG153" s="135">
        <f t="shared" si="130"/>
        <v>0</v>
      </c>
      <c r="BH153" s="135">
        <f t="shared" si="130"/>
        <v>0</v>
      </c>
      <c r="BI153" s="135">
        <f t="shared" si="130"/>
        <v>0</v>
      </c>
      <c r="BJ153" s="135">
        <f t="shared" si="130"/>
        <v>0</v>
      </c>
      <c r="BK153" s="135">
        <f t="shared" si="130"/>
        <v>0</v>
      </c>
      <c r="BL153" s="135">
        <f t="shared" si="130"/>
        <v>0</v>
      </c>
      <c r="BM153" s="135">
        <f t="shared" si="130"/>
        <v>0</v>
      </c>
      <c r="BN153" s="135">
        <f t="shared" si="130"/>
        <v>0</v>
      </c>
      <c r="BO153" s="135">
        <f t="shared" si="130"/>
        <v>0</v>
      </c>
      <c r="BP153" s="135">
        <f t="shared" ref="BP153:CF153" si="131">+BP84</f>
        <v>0</v>
      </c>
      <c r="BQ153" s="135">
        <f t="shared" si="131"/>
        <v>0</v>
      </c>
      <c r="BR153" s="135">
        <f t="shared" si="131"/>
        <v>0</v>
      </c>
      <c r="BS153" s="135">
        <f t="shared" si="131"/>
        <v>0</v>
      </c>
      <c r="BT153" s="135">
        <f t="shared" si="131"/>
        <v>0</v>
      </c>
      <c r="BU153" s="135">
        <f t="shared" si="131"/>
        <v>0</v>
      </c>
      <c r="BV153" s="135">
        <f t="shared" si="131"/>
        <v>0</v>
      </c>
      <c r="BW153" s="135">
        <f t="shared" si="131"/>
        <v>0</v>
      </c>
      <c r="BX153" s="135">
        <f t="shared" si="131"/>
        <v>0</v>
      </c>
      <c r="BY153" s="135">
        <f t="shared" si="131"/>
        <v>0</v>
      </c>
      <c r="BZ153" s="135">
        <f t="shared" si="131"/>
        <v>0</v>
      </c>
      <c r="CA153" s="135">
        <f t="shared" si="131"/>
        <v>0</v>
      </c>
      <c r="CB153" s="135">
        <f t="shared" si="131"/>
        <v>0</v>
      </c>
      <c r="CC153" s="135">
        <f t="shared" si="131"/>
        <v>0</v>
      </c>
      <c r="CD153" s="135">
        <f t="shared" si="131"/>
        <v>0</v>
      </c>
      <c r="CE153" s="135">
        <f t="shared" si="131"/>
        <v>0</v>
      </c>
      <c r="CF153" s="135">
        <f t="shared" si="131"/>
        <v>0</v>
      </c>
    </row>
    <row r="154" spans="3:84" hidden="1" x14ac:dyDescent="0.3">
      <c r="C154" s="135">
        <v>6</v>
      </c>
      <c r="D154" s="135" t="str">
        <f t="shared" ref="D154:BO154" si="132">+D90</f>
        <v>% HC</v>
      </c>
      <c r="E154" s="135">
        <f t="shared" si="132"/>
        <v>0</v>
      </c>
      <c r="F154" s="135">
        <f t="shared" si="132"/>
        <v>0</v>
      </c>
      <c r="G154" s="135">
        <f t="shared" si="132"/>
        <v>0</v>
      </c>
      <c r="H154" s="135">
        <f t="shared" si="132"/>
        <v>0</v>
      </c>
      <c r="I154" s="135">
        <f t="shared" si="132"/>
        <v>0</v>
      </c>
      <c r="J154" s="135">
        <f t="shared" si="132"/>
        <v>0</v>
      </c>
      <c r="K154" s="135">
        <f t="shared" si="132"/>
        <v>0</v>
      </c>
      <c r="L154" s="135">
        <f t="shared" si="132"/>
        <v>0</v>
      </c>
      <c r="M154" s="135">
        <f t="shared" si="132"/>
        <v>0</v>
      </c>
      <c r="N154" s="135">
        <f t="shared" si="132"/>
        <v>0</v>
      </c>
      <c r="O154" s="135">
        <f t="shared" si="132"/>
        <v>0</v>
      </c>
      <c r="P154" s="135">
        <f t="shared" si="132"/>
        <v>0</v>
      </c>
      <c r="Q154" s="135">
        <f t="shared" si="132"/>
        <v>0</v>
      </c>
      <c r="R154" s="135">
        <f t="shared" si="132"/>
        <v>0</v>
      </c>
      <c r="S154" s="135">
        <f t="shared" si="132"/>
        <v>0</v>
      </c>
      <c r="T154" s="135">
        <f t="shared" si="132"/>
        <v>0</v>
      </c>
      <c r="U154" s="135">
        <f t="shared" si="132"/>
        <v>0</v>
      </c>
      <c r="V154" s="135">
        <f t="shared" si="132"/>
        <v>0</v>
      </c>
      <c r="W154" s="135">
        <f t="shared" si="132"/>
        <v>0</v>
      </c>
      <c r="X154" s="135">
        <f t="shared" si="132"/>
        <v>0</v>
      </c>
      <c r="Y154" s="135">
        <f t="shared" si="132"/>
        <v>0</v>
      </c>
      <c r="Z154" s="135">
        <f t="shared" si="132"/>
        <v>0</v>
      </c>
      <c r="AA154" s="135">
        <f t="shared" si="132"/>
        <v>0</v>
      </c>
      <c r="AB154" s="135">
        <f t="shared" si="132"/>
        <v>0</v>
      </c>
      <c r="AC154" s="135">
        <f t="shared" si="132"/>
        <v>0</v>
      </c>
      <c r="AD154" s="135">
        <f t="shared" si="132"/>
        <v>0</v>
      </c>
      <c r="AE154" s="135">
        <f t="shared" si="132"/>
        <v>0</v>
      </c>
      <c r="AF154" s="135">
        <f t="shared" si="132"/>
        <v>0</v>
      </c>
      <c r="AG154" s="135">
        <f t="shared" si="132"/>
        <v>0</v>
      </c>
      <c r="AH154" s="135">
        <f t="shared" si="132"/>
        <v>0</v>
      </c>
      <c r="AI154" s="135">
        <f t="shared" si="132"/>
        <v>0</v>
      </c>
      <c r="AJ154" s="135">
        <f t="shared" si="132"/>
        <v>0</v>
      </c>
      <c r="AK154" s="135">
        <f t="shared" si="132"/>
        <v>0</v>
      </c>
      <c r="AL154" s="135">
        <f t="shared" si="132"/>
        <v>0</v>
      </c>
      <c r="AM154" s="135">
        <f t="shared" si="132"/>
        <v>0</v>
      </c>
      <c r="AN154" s="135">
        <f t="shared" si="132"/>
        <v>0</v>
      </c>
      <c r="AO154" s="135">
        <f t="shared" si="132"/>
        <v>0</v>
      </c>
      <c r="AP154" s="135">
        <f t="shared" si="132"/>
        <v>0</v>
      </c>
      <c r="AQ154" s="135">
        <f t="shared" si="132"/>
        <v>0</v>
      </c>
      <c r="AR154" s="135">
        <f t="shared" si="132"/>
        <v>0</v>
      </c>
      <c r="AS154" s="135">
        <f t="shared" si="132"/>
        <v>0</v>
      </c>
      <c r="AT154" s="135">
        <f t="shared" si="132"/>
        <v>0</v>
      </c>
      <c r="AU154" s="135">
        <f t="shared" si="132"/>
        <v>0</v>
      </c>
      <c r="AV154" s="135">
        <f t="shared" si="132"/>
        <v>0</v>
      </c>
      <c r="AW154" s="135">
        <f t="shared" si="132"/>
        <v>0</v>
      </c>
      <c r="AX154" s="135">
        <f t="shared" si="132"/>
        <v>0</v>
      </c>
      <c r="AY154" s="135">
        <f t="shared" si="132"/>
        <v>0</v>
      </c>
      <c r="AZ154" s="135">
        <f t="shared" si="132"/>
        <v>0</v>
      </c>
      <c r="BA154" s="135">
        <f t="shared" si="132"/>
        <v>0</v>
      </c>
      <c r="BB154" s="135">
        <f t="shared" si="132"/>
        <v>0</v>
      </c>
      <c r="BC154" s="135">
        <f t="shared" si="132"/>
        <v>0</v>
      </c>
      <c r="BD154" s="135">
        <f t="shared" si="132"/>
        <v>0</v>
      </c>
      <c r="BE154" s="135">
        <f t="shared" si="132"/>
        <v>0</v>
      </c>
      <c r="BF154" s="135">
        <f t="shared" si="132"/>
        <v>0</v>
      </c>
      <c r="BG154" s="135">
        <f t="shared" si="132"/>
        <v>0</v>
      </c>
      <c r="BH154" s="135">
        <f t="shared" si="132"/>
        <v>0</v>
      </c>
      <c r="BI154" s="135">
        <f t="shared" si="132"/>
        <v>0</v>
      </c>
      <c r="BJ154" s="135">
        <f t="shared" si="132"/>
        <v>0</v>
      </c>
      <c r="BK154" s="135">
        <f t="shared" si="132"/>
        <v>0</v>
      </c>
      <c r="BL154" s="135">
        <f t="shared" si="132"/>
        <v>0</v>
      </c>
      <c r="BM154" s="135">
        <f t="shared" si="132"/>
        <v>0</v>
      </c>
      <c r="BN154" s="135">
        <f t="shared" si="132"/>
        <v>0</v>
      </c>
      <c r="BO154" s="135">
        <f t="shared" si="132"/>
        <v>0</v>
      </c>
      <c r="BP154" s="135">
        <f t="shared" ref="BP154:CF154" si="133">+BP90</f>
        <v>0</v>
      </c>
      <c r="BQ154" s="135">
        <f t="shared" si="133"/>
        <v>0</v>
      </c>
      <c r="BR154" s="135">
        <f t="shared" si="133"/>
        <v>0</v>
      </c>
      <c r="BS154" s="135">
        <f t="shared" si="133"/>
        <v>0</v>
      </c>
      <c r="BT154" s="135">
        <f t="shared" si="133"/>
        <v>0</v>
      </c>
      <c r="BU154" s="135">
        <f t="shared" si="133"/>
        <v>0</v>
      </c>
      <c r="BV154" s="135">
        <f t="shared" si="133"/>
        <v>0</v>
      </c>
      <c r="BW154" s="135">
        <f t="shared" si="133"/>
        <v>0</v>
      </c>
      <c r="BX154" s="135">
        <f t="shared" si="133"/>
        <v>0</v>
      </c>
      <c r="BY154" s="135">
        <f t="shared" si="133"/>
        <v>0</v>
      </c>
      <c r="BZ154" s="135">
        <f t="shared" si="133"/>
        <v>0</v>
      </c>
      <c r="CA154" s="135">
        <f t="shared" si="133"/>
        <v>0</v>
      </c>
      <c r="CB154" s="135">
        <f t="shared" si="133"/>
        <v>0</v>
      </c>
      <c r="CC154" s="135">
        <f t="shared" si="133"/>
        <v>0</v>
      </c>
      <c r="CD154" s="135">
        <f t="shared" si="133"/>
        <v>0</v>
      </c>
      <c r="CE154" s="135">
        <f t="shared" si="133"/>
        <v>0</v>
      </c>
      <c r="CF154" s="135">
        <f t="shared" si="133"/>
        <v>0</v>
      </c>
    </row>
    <row r="155" spans="3:84" hidden="1" x14ac:dyDescent="0.3">
      <c r="C155" s="135">
        <v>7</v>
      </c>
      <c r="D155" s="135" t="str">
        <f t="shared" ref="D155:BO155" si="134">+D96</f>
        <v>% HC</v>
      </c>
      <c r="E155" s="135">
        <f t="shared" si="134"/>
        <v>0</v>
      </c>
      <c r="F155" s="135">
        <f t="shared" si="134"/>
        <v>0</v>
      </c>
      <c r="G155" s="135">
        <f t="shared" si="134"/>
        <v>0</v>
      </c>
      <c r="H155" s="135">
        <f t="shared" si="134"/>
        <v>0</v>
      </c>
      <c r="I155" s="135">
        <f t="shared" si="134"/>
        <v>0</v>
      </c>
      <c r="J155" s="135">
        <f t="shared" si="134"/>
        <v>0</v>
      </c>
      <c r="K155" s="135">
        <f t="shared" si="134"/>
        <v>0</v>
      </c>
      <c r="L155" s="135">
        <f t="shared" si="134"/>
        <v>0</v>
      </c>
      <c r="M155" s="135">
        <f t="shared" si="134"/>
        <v>0</v>
      </c>
      <c r="N155" s="135">
        <f t="shared" si="134"/>
        <v>0</v>
      </c>
      <c r="O155" s="135">
        <f t="shared" si="134"/>
        <v>0</v>
      </c>
      <c r="P155" s="135">
        <f t="shared" si="134"/>
        <v>0</v>
      </c>
      <c r="Q155" s="135">
        <f t="shared" si="134"/>
        <v>0</v>
      </c>
      <c r="R155" s="135">
        <f t="shared" si="134"/>
        <v>0</v>
      </c>
      <c r="S155" s="135">
        <f t="shared" si="134"/>
        <v>0</v>
      </c>
      <c r="T155" s="135">
        <f t="shared" si="134"/>
        <v>0</v>
      </c>
      <c r="U155" s="135">
        <f t="shared" si="134"/>
        <v>0</v>
      </c>
      <c r="V155" s="135">
        <f t="shared" si="134"/>
        <v>0</v>
      </c>
      <c r="W155" s="135">
        <f t="shared" si="134"/>
        <v>0</v>
      </c>
      <c r="X155" s="135">
        <f t="shared" si="134"/>
        <v>0</v>
      </c>
      <c r="Y155" s="135">
        <f t="shared" si="134"/>
        <v>0</v>
      </c>
      <c r="Z155" s="135">
        <f t="shared" si="134"/>
        <v>0</v>
      </c>
      <c r="AA155" s="135">
        <f t="shared" si="134"/>
        <v>0</v>
      </c>
      <c r="AB155" s="135">
        <f t="shared" si="134"/>
        <v>0</v>
      </c>
      <c r="AC155" s="135">
        <f t="shared" si="134"/>
        <v>0</v>
      </c>
      <c r="AD155" s="135">
        <f t="shared" si="134"/>
        <v>0</v>
      </c>
      <c r="AE155" s="135">
        <f t="shared" si="134"/>
        <v>0</v>
      </c>
      <c r="AF155" s="135">
        <f t="shared" si="134"/>
        <v>0</v>
      </c>
      <c r="AG155" s="135">
        <f t="shared" si="134"/>
        <v>0</v>
      </c>
      <c r="AH155" s="135">
        <f t="shared" si="134"/>
        <v>0</v>
      </c>
      <c r="AI155" s="135">
        <f t="shared" si="134"/>
        <v>0</v>
      </c>
      <c r="AJ155" s="135">
        <f t="shared" si="134"/>
        <v>0</v>
      </c>
      <c r="AK155" s="135">
        <f t="shared" si="134"/>
        <v>0</v>
      </c>
      <c r="AL155" s="135">
        <f t="shared" si="134"/>
        <v>0</v>
      </c>
      <c r="AM155" s="135">
        <f t="shared" si="134"/>
        <v>0</v>
      </c>
      <c r="AN155" s="135">
        <f t="shared" si="134"/>
        <v>0</v>
      </c>
      <c r="AO155" s="135">
        <f t="shared" si="134"/>
        <v>0</v>
      </c>
      <c r="AP155" s="135">
        <f t="shared" si="134"/>
        <v>0</v>
      </c>
      <c r="AQ155" s="135">
        <f t="shared" si="134"/>
        <v>0</v>
      </c>
      <c r="AR155" s="135">
        <f t="shared" si="134"/>
        <v>0</v>
      </c>
      <c r="AS155" s="135">
        <f t="shared" si="134"/>
        <v>0</v>
      </c>
      <c r="AT155" s="135">
        <f t="shared" si="134"/>
        <v>0</v>
      </c>
      <c r="AU155" s="135">
        <f t="shared" si="134"/>
        <v>0</v>
      </c>
      <c r="AV155" s="135">
        <f t="shared" si="134"/>
        <v>0</v>
      </c>
      <c r="AW155" s="135">
        <f t="shared" si="134"/>
        <v>0</v>
      </c>
      <c r="AX155" s="135">
        <f t="shared" si="134"/>
        <v>0</v>
      </c>
      <c r="AY155" s="135">
        <f t="shared" si="134"/>
        <v>0</v>
      </c>
      <c r="AZ155" s="135">
        <f t="shared" si="134"/>
        <v>0</v>
      </c>
      <c r="BA155" s="135">
        <f t="shared" si="134"/>
        <v>0</v>
      </c>
      <c r="BB155" s="135">
        <f t="shared" si="134"/>
        <v>0</v>
      </c>
      <c r="BC155" s="135">
        <f t="shared" si="134"/>
        <v>0</v>
      </c>
      <c r="BD155" s="135">
        <f t="shared" si="134"/>
        <v>0</v>
      </c>
      <c r="BE155" s="135">
        <f t="shared" si="134"/>
        <v>0</v>
      </c>
      <c r="BF155" s="135">
        <f t="shared" si="134"/>
        <v>0</v>
      </c>
      <c r="BG155" s="135">
        <f t="shared" si="134"/>
        <v>0</v>
      </c>
      <c r="BH155" s="135">
        <f t="shared" si="134"/>
        <v>0</v>
      </c>
      <c r="BI155" s="135">
        <f t="shared" si="134"/>
        <v>0</v>
      </c>
      <c r="BJ155" s="135">
        <f t="shared" si="134"/>
        <v>0</v>
      </c>
      <c r="BK155" s="135">
        <f t="shared" si="134"/>
        <v>0</v>
      </c>
      <c r="BL155" s="135">
        <f t="shared" si="134"/>
        <v>0</v>
      </c>
      <c r="BM155" s="135">
        <f t="shared" si="134"/>
        <v>0</v>
      </c>
      <c r="BN155" s="135">
        <f t="shared" si="134"/>
        <v>0</v>
      </c>
      <c r="BO155" s="135">
        <f t="shared" si="134"/>
        <v>0</v>
      </c>
      <c r="BP155" s="135">
        <f t="shared" ref="BP155:CF155" si="135">+BP96</f>
        <v>0</v>
      </c>
      <c r="BQ155" s="135">
        <f t="shared" si="135"/>
        <v>0</v>
      </c>
      <c r="BR155" s="135">
        <f t="shared" si="135"/>
        <v>0</v>
      </c>
      <c r="BS155" s="135">
        <f t="shared" si="135"/>
        <v>0</v>
      </c>
      <c r="BT155" s="135">
        <f t="shared" si="135"/>
        <v>0</v>
      </c>
      <c r="BU155" s="135">
        <f t="shared" si="135"/>
        <v>0</v>
      </c>
      <c r="BV155" s="135">
        <f t="shared" si="135"/>
        <v>0</v>
      </c>
      <c r="BW155" s="135">
        <f t="shared" si="135"/>
        <v>0</v>
      </c>
      <c r="BX155" s="135">
        <f t="shared" si="135"/>
        <v>0</v>
      </c>
      <c r="BY155" s="135">
        <f t="shared" si="135"/>
        <v>0</v>
      </c>
      <c r="BZ155" s="135">
        <f t="shared" si="135"/>
        <v>0</v>
      </c>
      <c r="CA155" s="135">
        <f t="shared" si="135"/>
        <v>0</v>
      </c>
      <c r="CB155" s="135">
        <f t="shared" si="135"/>
        <v>0</v>
      </c>
      <c r="CC155" s="135">
        <f t="shared" si="135"/>
        <v>0</v>
      </c>
      <c r="CD155" s="135">
        <f t="shared" si="135"/>
        <v>0</v>
      </c>
      <c r="CE155" s="135">
        <f t="shared" si="135"/>
        <v>0</v>
      </c>
      <c r="CF155" s="135">
        <f t="shared" si="135"/>
        <v>0</v>
      </c>
    </row>
    <row r="156" spans="3:84" hidden="1" x14ac:dyDescent="0.3">
      <c r="C156" s="135">
        <v>8</v>
      </c>
      <c r="D156" s="135" t="str">
        <f t="shared" ref="D156:BO156" si="136">+D102</f>
        <v>% HC</v>
      </c>
      <c r="E156" s="135">
        <f t="shared" si="136"/>
        <v>0</v>
      </c>
      <c r="F156" s="135">
        <f t="shared" si="136"/>
        <v>0</v>
      </c>
      <c r="G156" s="135">
        <f t="shared" si="136"/>
        <v>0</v>
      </c>
      <c r="H156" s="135">
        <f t="shared" si="136"/>
        <v>0</v>
      </c>
      <c r="I156" s="135">
        <f t="shared" si="136"/>
        <v>0</v>
      </c>
      <c r="J156" s="135">
        <f t="shared" si="136"/>
        <v>0</v>
      </c>
      <c r="K156" s="135">
        <f t="shared" si="136"/>
        <v>0</v>
      </c>
      <c r="L156" s="135">
        <f t="shared" si="136"/>
        <v>0</v>
      </c>
      <c r="M156" s="135">
        <f t="shared" si="136"/>
        <v>0</v>
      </c>
      <c r="N156" s="135">
        <f t="shared" si="136"/>
        <v>0</v>
      </c>
      <c r="O156" s="135">
        <f t="shared" si="136"/>
        <v>0</v>
      </c>
      <c r="P156" s="135">
        <f t="shared" si="136"/>
        <v>0</v>
      </c>
      <c r="Q156" s="135">
        <f t="shared" si="136"/>
        <v>0</v>
      </c>
      <c r="R156" s="135">
        <f t="shared" si="136"/>
        <v>0</v>
      </c>
      <c r="S156" s="135">
        <f t="shared" si="136"/>
        <v>0</v>
      </c>
      <c r="T156" s="135">
        <f t="shared" si="136"/>
        <v>0</v>
      </c>
      <c r="U156" s="135">
        <f t="shared" si="136"/>
        <v>0</v>
      </c>
      <c r="V156" s="135">
        <f t="shared" si="136"/>
        <v>0</v>
      </c>
      <c r="W156" s="135">
        <f t="shared" si="136"/>
        <v>0</v>
      </c>
      <c r="X156" s="135">
        <f t="shared" si="136"/>
        <v>0</v>
      </c>
      <c r="Y156" s="135">
        <f t="shared" si="136"/>
        <v>0</v>
      </c>
      <c r="Z156" s="135">
        <f t="shared" si="136"/>
        <v>0</v>
      </c>
      <c r="AA156" s="135">
        <f t="shared" si="136"/>
        <v>0</v>
      </c>
      <c r="AB156" s="135">
        <f t="shared" si="136"/>
        <v>0</v>
      </c>
      <c r="AC156" s="135">
        <f t="shared" si="136"/>
        <v>0</v>
      </c>
      <c r="AD156" s="135">
        <f t="shared" si="136"/>
        <v>0</v>
      </c>
      <c r="AE156" s="135">
        <f t="shared" si="136"/>
        <v>0</v>
      </c>
      <c r="AF156" s="135">
        <f t="shared" si="136"/>
        <v>0</v>
      </c>
      <c r="AG156" s="135">
        <f t="shared" si="136"/>
        <v>0</v>
      </c>
      <c r="AH156" s="135">
        <f t="shared" si="136"/>
        <v>0</v>
      </c>
      <c r="AI156" s="135">
        <f t="shared" si="136"/>
        <v>0</v>
      </c>
      <c r="AJ156" s="135">
        <f t="shared" si="136"/>
        <v>0</v>
      </c>
      <c r="AK156" s="135">
        <f t="shared" si="136"/>
        <v>0</v>
      </c>
      <c r="AL156" s="135">
        <f t="shared" si="136"/>
        <v>0</v>
      </c>
      <c r="AM156" s="135">
        <f t="shared" si="136"/>
        <v>0</v>
      </c>
      <c r="AN156" s="135">
        <f t="shared" si="136"/>
        <v>0</v>
      </c>
      <c r="AO156" s="135">
        <f t="shared" si="136"/>
        <v>0</v>
      </c>
      <c r="AP156" s="135">
        <f t="shared" si="136"/>
        <v>0</v>
      </c>
      <c r="AQ156" s="135">
        <f t="shared" si="136"/>
        <v>0</v>
      </c>
      <c r="AR156" s="135">
        <f t="shared" si="136"/>
        <v>0</v>
      </c>
      <c r="AS156" s="135">
        <f t="shared" si="136"/>
        <v>0</v>
      </c>
      <c r="AT156" s="135">
        <f t="shared" si="136"/>
        <v>0</v>
      </c>
      <c r="AU156" s="135">
        <f t="shared" si="136"/>
        <v>0</v>
      </c>
      <c r="AV156" s="135">
        <f t="shared" si="136"/>
        <v>0</v>
      </c>
      <c r="AW156" s="135">
        <f t="shared" si="136"/>
        <v>0</v>
      </c>
      <c r="AX156" s="135">
        <f t="shared" si="136"/>
        <v>0</v>
      </c>
      <c r="AY156" s="135">
        <f t="shared" si="136"/>
        <v>0</v>
      </c>
      <c r="AZ156" s="135">
        <f t="shared" si="136"/>
        <v>0</v>
      </c>
      <c r="BA156" s="135">
        <f t="shared" si="136"/>
        <v>0</v>
      </c>
      <c r="BB156" s="135">
        <f t="shared" si="136"/>
        <v>0</v>
      </c>
      <c r="BC156" s="135">
        <f t="shared" si="136"/>
        <v>0</v>
      </c>
      <c r="BD156" s="135">
        <f t="shared" si="136"/>
        <v>0</v>
      </c>
      <c r="BE156" s="135">
        <f t="shared" si="136"/>
        <v>0</v>
      </c>
      <c r="BF156" s="135">
        <f t="shared" si="136"/>
        <v>0</v>
      </c>
      <c r="BG156" s="135">
        <f t="shared" si="136"/>
        <v>0</v>
      </c>
      <c r="BH156" s="135">
        <f t="shared" si="136"/>
        <v>0</v>
      </c>
      <c r="BI156" s="135">
        <f t="shared" si="136"/>
        <v>0</v>
      </c>
      <c r="BJ156" s="135">
        <f t="shared" si="136"/>
        <v>0</v>
      </c>
      <c r="BK156" s="135">
        <f t="shared" si="136"/>
        <v>0</v>
      </c>
      <c r="BL156" s="135">
        <f t="shared" si="136"/>
        <v>0</v>
      </c>
      <c r="BM156" s="135">
        <f t="shared" si="136"/>
        <v>0</v>
      </c>
      <c r="BN156" s="135">
        <f t="shared" si="136"/>
        <v>0</v>
      </c>
      <c r="BO156" s="135">
        <f t="shared" si="136"/>
        <v>0</v>
      </c>
      <c r="BP156" s="135">
        <f t="shared" ref="BP156:CF156" si="137">+BP102</f>
        <v>0</v>
      </c>
      <c r="BQ156" s="135">
        <f t="shared" si="137"/>
        <v>0</v>
      </c>
      <c r="BR156" s="135">
        <f t="shared" si="137"/>
        <v>0</v>
      </c>
      <c r="BS156" s="135">
        <f t="shared" si="137"/>
        <v>0</v>
      </c>
      <c r="BT156" s="135">
        <f t="shared" si="137"/>
        <v>0</v>
      </c>
      <c r="BU156" s="135">
        <f t="shared" si="137"/>
        <v>0</v>
      </c>
      <c r="BV156" s="135">
        <f t="shared" si="137"/>
        <v>0</v>
      </c>
      <c r="BW156" s="135">
        <f t="shared" si="137"/>
        <v>0</v>
      </c>
      <c r="BX156" s="135">
        <f t="shared" si="137"/>
        <v>0</v>
      </c>
      <c r="BY156" s="135">
        <f t="shared" si="137"/>
        <v>0</v>
      </c>
      <c r="BZ156" s="135">
        <f t="shared" si="137"/>
        <v>0</v>
      </c>
      <c r="CA156" s="135">
        <f t="shared" si="137"/>
        <v>0</v>
      </c>
      <c r="CB156" s="135">
        <f t="shared" si="137"/>
        <v>0</v>
      </c>
      <c r="CC156" s="135">
        <f t="shared" si="137"/>
        <v>0</v>
      </c>
      <c r="CD156" s="135">
        <f t="shared" si="137"/>
        <v>0</v>
      </c>
      <c r="CE156" s="135">
        <f t="shared" si="137"/>
        <v>0</v>
      </c>
      <c r="CF156" s="135">
        <f t="shared" si="137"/>
        <v>0</v>
      </c>
    </row>
    <row r="157" spans="3:84" hidden="1" x14ac:dyDescent="0.3">
      <c r="C157" s="135">
        <v>9</v>
      </c>
      <c r="D157" s="135" t="str">
        <f t="shared" ref="D157:BO157" si="138">+D108</f>
        <v>% HC</v>
      </c>
      <c r="E157" s="135">
        <f t="shared" si="138"/>
        <v>0</v>
      </c>
      <c r="F157" s="135">
        <f t="shared" si="138"/>
        <v>0</v>
      </c>
      <c r="G157" s="135">
        <f t="shared" si="138"/>
        <v>0</v>
      </c>
      <c r="H157" s="135">
        <f t="shared" si="138"/>
        <v>0</v>
      </c>
      <c r="I157" s="135">
        <f t="shared" si="138"/>
        <v>0</v>
      </c>
      <c r="J157" s="135">
        <f t="shared" si="138"/>
        <v>0</v>
      </c>
      <c r="K157" s="135">
        <f t="shared" si="138"/>
        <v>0</v>
      </c>
      <c r="L157" s="135">
        <f t="shared" si="138"/>
        <v>0</v>
      </c>
      <c r="M157" s="135">
        <f t="shared" si="138"/>
        <v>0</v>
      </c>
      <c r="N157" s="135">
        <f t="shared" si="138"/>
        <v>0</v>
      </c>
      <c r="O157" s="135">
        <f t="shared" si="138"/>
        <v>0</v>
      </c>
      <c r="P157" s="135">
        <f t="shared" si="138"/>
        <v>0</v>
      </c>
      <c r="Q157" s="135">
        <f t="shared" si="138"/>
        <v>0</v>
      </c>
      <c r="R157" s="135">
        <f t="shared" si="138"/>
        <v>0</v>
      </c>
      <c r="S157" s="135">
        <f t="shared" si="138"/>
        <v>0</v>
      </c>
      <c r="T157" s="135">
        <f t="shared" si="138"/>
        <v>0</v>
      </c>
      <c r="U157" s="135">
        <f t="shared" si="138"/>
        <v>0</v>
      </c>
      <c r="V157" s="135">
        <f t="shared" si="138"/>
        <v>0</v>
      </c>
      <c r="W157" s="135">
        <f t="shared" si="138"/>
        <v>0</v>
      </c>
      <c r="X157" s="135">
        <f t="shared" si="138"/>
        <v>0</v>
      </c>
      <c r="Y157" s="135">
        <f t="shared" si="138"/>
        <v>0</v>
      </c>
      <c r="Z157" s="135">
        <f t="shared" si="138"/>
        <v>0</v>
      </c>
      <c r="AA157" s="135">
        <f t="shared" si="138"/>
        <v>0</v>
      </c>
      <c r="AB157" s="135">
        <f t="shared" si="138"/>
        <v>0</v>
      </c>
      <c r="AC157" s="135">
        <f t="shared" si="138"/>
        <v>0</v>
      </c>
      <c r="AD157" s="135">
        <f t="shared" si="138"/>
        <v>0</v>
      </c>
      <c r="AE157" s="135">
        <f t="shared" si="138"/>
        <v>0</v>
      </c>
      <c r="AF157" s="135">
        <f t="shared" si="138"/>
        <v>0</v>
      </c>
      <c r="AG157" s="135">
        <f t="shared" si="138"/>
        <v>0</v>
      </c>
      <c r="AH157" s="135">
        <f t="shared" si="138"/>
        <v>0</v>
      </c>
      <c r="AI157" s="135">
        <f t="shared" si="138"/>
        <v>0</v>
      </c>
      <c r="AJ157" s="135">
        <f t="shared" si="138"/>
        <v>0</v>
      </c>
      <c r="AK157" s="135">
        <f t="shared" si="138"/>
        <v>0</v>
      </c>
      <c r="AL157" s="135">
        <f t="shared" si="138"/>
        <v>0</v>
      </c>
      <c r="AM157" s="135">
        <f t="shared" si="138"/>
        <v>0</v>
      </c>
      <c r="AN157" s="135">
        <f t="shared" si="138"/>
        <v>0</v>
      </c>
      <c r="AO157" s="135">
        <f t="shared" si="138"/>
        <v>0</v>
      </c>
      <c r="AP157" s="135">
        <f t="shared" si="138"/>
        <v>0</v>
      </c>
      <c r="AQ157" s="135">
        <f t="shared" si="138"/>
        <v>0</v>
      </c>
      <c r="AR157" s="135">
        <f t="shared" si="138"/>
        <v>0</v>
      </c>
      <c r="AS157" s="135">
        <f t="shared" si="138"/>
        <v>0</v>
      </c>
      <c r="AT157" s="135">
        <f t="shared" si="138"/>
        <v>0</v>
      </c>
      <c r="AU157" s="135">
        <f t="shared" si="138"/>
        <v>0</v>
      </c>
      <c r="AV157" s="135">
        <f t="shared" si="138"/>
        <v>0</v>
      </c>
      <c r="AW157" s="135">
        <f t="shared" si="138"/>
        <v>0</v>
      </c>
      <c r="AX157" s="135">
        <f t="shared" si="138"/>
        <v>0</v>
      </c>
      <c r="AY157" s="135">
        <f t="shared" si="138"/>
        <v>0</v>
      </c>
      <c r="AZ157" s="135">
        <f t="shared" si="138"/>
        <v>0</v>
      </c>
      <c r="BA157" s="135">
        <f t="shared" si="138"/>
        <v>0</v>
      </c>
      <c r="BB157" s="135">
        <f t="shared" si="138"/>
        <v>0</v>
      </c>
      <c r="BC157" s="135">
        <f t="shared" si="138"/>
        <v>0</v>
      </c>
      <c r="BD157" s="135">
        <f t="shared" si="138"/>
        <v>0</v>
      </c>
      <c r="BE157" s="135">
        <f t="shared" si="138"/>
        <v>0</v>
      </c>
      <c r="BF157" s="135">
        <f t="shared" si="138"/>
        <v>0</v>
      </c>
      <c r="BG157" s="135">
        <f t="shared" si="138"/>
        <v>0</v>
      </c>
      <c r="BH157" s="135">
        <f t="shared" si="138"/>
        <v>0</v>
      </c>
      <c r="BI157" s="135">
        <f t="shared" si="138"/>
        <v>0</v>
      </c>
      <c r="BJ157" s="135">
        <f t="shared" si="138"/>
        <v>0</v>
      </c>
      <c r="BK157" s="135">
        <f t="shared" si="138"/>
        <v>0</v>
      </c>
      <c r="BL157" s="135">
        <f t="shared" si="138"/>
        <v>0</v>
      </c>
      <c r="BM157" s="135">
        <f t="shared" si="138"/>
        <v>0</v>
      </c>
      <c r="BN157" s="135">
        <f t="shared" si="138"/>
        <v>0</v>
      </c>
      <c r="BO157" s="135">
        <f t="shared" si="138"/>
        <v>0</v>
      </c>
      <c r="BP157" s="135">
        <f t="shared" ref="BP157:CF157" si="139">+BP108</f>
        <v>0</v>
      </c>
      <c r="BQ157" s="135">
        <f t="shared" si="139"/>
        <v>0</v>
      </c>
      <c r="BR157" s="135">
        <f t="shared" si="139"/>
        <v>0</v>
      </c>
      <c r="BS157" s="135">
        <f t="shared" si="139"/>
        <v>0</v>
      </c>
      <c r="BT157" s="135">
        <f t="shared" si="139"/>
        <v>0</v>
      </c>
      <c r="BU157" s="135">
        <f t="shared" si="139"/>
        <v>0</v>
      </c>
      <c r="BV157" s="135">
        <f t="shared" si="139"/>
        <v>0</v>
      </c>
      <c r="BW157" s="135">
        <f t="shared" si="139"/>
        <v>0</v>
      </c>
      <c r="BX157" s="135">
        <f t="shared" si="139"/>
        <v>0</v>
      </c>
      <c r="BY157" s="135">
        <f t="shared" si="139"/>
        <v>0</v>
      </c>
      <c r="BZ157" s="135">
        <f t="shared" si="139"/>
        <v>0</v>
      </c>
      <c r="CA157" s="135">
        <f t="shared" si="139"/>
        <v>0</v>
      </c>
      <c r="CB157" s="135">
        <f t="shared" si="139"/>
        <v>0</v>
      </c>
      <c r="CC157" s="135">
        <f t="shared" si="139"/>
        <v>0</v>
      </c>
      <c r="CD157" s="135">
        <f t="shared" si="139"/>
        <v>0</v>
      </c>
      <c r="CE157" s="135">
        <f t="shared" si="139"/>
        <v>0</v>
      </c>
      <c r="CF157" s="135">
        <f t="shared" si="139"/>
        <v>0</v>
      </c>
    </row>
    <row r="158" spans="3:84" hidden="1" x14ac:dyDescent="0.3">
      <c r="C158" s="135">
        <v>10</v>
      </c>
      <c r="D158" s="135" t="str">
        <f t="shared" ref="D158:BO158" si="140">+D114</f>
        <v>% HC</v>
      </c>
      <c r="E158" s="135">
        <f t="shared" si="140"/>
        <v>0</v>
      </c>
      <c r="F158" s="135">
        <f t="shared" si="140"/>
        <v>0</v>
      </c>
      <c r="G158" s="135">
        <f t="shared" si="140"/>
        <v>0</v>
      </c>
      <c r="H158" s="135">
        <f t="shared" si="140"/>
        <v>0</v>
      </c>
      <c r="I158" s="135">
        <f t="shared" si="140"/>
        <v>0</v>
      </c>
      <c r="J158" s="135">
        <f t="shared" si="140"/>
        <v>0</v>
      </c>
      <c r="K158" s="135">
        <f t="shared" si="140"/>
        <v>0</v>
      </c>
      <c r="L158" s="135">
        <f t="shared" si="140"/>
        <v>0</v>
      </c>
      <c r="M158" s="135">
        <f t="shared" si="140"/>
        <v>0</v>
      </c>
      <c r="N158" s="135">
        <f t="shared" si="140"/>
        <v>0</v>
      </c>
      <c r="O158" s="135">
        <f t="shared" si="140"/>
        <v>0</v>
      </c>
      <c r="P158" s="135">
        <f t="shared" si="140"/>
        <v>0</v>
      </c>
      <c r="Q158" s="135">
        <f t="shared" si="140"/>
        <v>0</v>
      </c>
      <c r="R158" s="135">
        <f t="shared" si="140"/>
        <v>0</v>
      </c>
      <c r="S158" s="135">
        <f t="shared" si="140"/>
        <v>0</v>
      </c>
      <c r="T158" s="135">
        <f t="shared" si="140"/>
        <v>0</v>
      </c>
      <c r="U158" s="135">
        <f t="shared" si="140"/>
        <v>0</v>
      </c>
      <c r="V158" s="135">
        <f t="shared" si="140"/>
        <v>0</v>
      </c>
      <c r="W158" s="135">
        <f t="shared" si="140"/>
        <v>0</v>
      </c>
      <c r="X158" s="135">
        <f t="shared" si="140"/>
        <v>0</v>
      </c>
      <c r="Y158" s="135">
        <f t="shared" si="140"/>
        <v>0</v>
      </c>
      <c r="Z158" s="135">
        <f t="shared" si="140"/>
        <v>0</v>
      </c>
      <c r="AA158" s="135">
        <f t="shared" si="140"/>
        <v>0</v>
      </c>
      <c r="AB158" s="135">
        <f t="shared" si="140"/>
        <v>0</v>
      </c>
      <c r="AC158" s="135">
        <f t="shared" si="140"/>
        <v>0</v>
      </c>
      <c r="AD158" s="135">
        <f t="shared" si="140"/>
        <v>0</v>
      </c>
      <c r="AE158" s="135">
        <f t="shared" si="140"/>
        <v>0</v>
      </c>
      <c r="AF158" s="135">
        <f t="shared" si="140"/>
        <v>0</v>
      </c>
      <c r="AG158" s="135">
        <f t="shared" si="140"/>
        <v>0</v>
      </c>
      <c r="AH158" s="135">
        <f t="shared" si="140"/>
        <v>0</v>
      </c>
      <c r="AI158" s="135">
        <f t="shared" si="140"/>
        <v>0</v>
      </c>
      <c r="AJ158" s="135">
        <f t="shared" si="140"/>
        <v>0</v>
      </c>
      <c r="AK158" s="135">
        <f t="shared" si="140"/>
        <v>0</v>
      </c>
      <c r="AL158" s="135">
        <f t="shared" si="140"/>
        <v>0</v>
      </c>
      <c r="AM158" s="135">
        <f t="shared" si="140"/>
        <v>0</v>
      </c>
      <c r="AN158" s="135">
        <f t="shared" si="140"/>
        <v>0</v>
      </c>
      <c r="AO158" s="135">
        <f t="shared" si="140"/>
        <v>0</v>
      </c>
      <c r="AP158" s="135">
        <f t="shared" si="140"/>
        <v>0</v>
      </c>
      <c r="AQ158" s="135">
        <f t="shared" si="140"/>
        <v>0</v>
      </c>
      <c r="AR158" s="135">
        <f t="shared" si="140"/>
        <v>0</v>
      </c>
      <c r="AS158" s="135">
        <f t="shared" si="140"/>
        <v>0</v>
      </c>
      <c r="AT158" s="135">
        <f t="shared" si="140"/>
        <v>0</v>
      </c>
      <c r="AU158" s="135">
        <f t="shared" si="140"/>
        <v>0</v>
      </c>
      <c r="AV158" s="135">
        <f t="shared" si="140"/>
        <v>0</v>
      </c>
      <c r="AW158" s="135">
        <f t="shared" si="140"/>
        <v>0</v>
      </c>
      <c r="AX158" s="135">
        <f t="shared" si="140"/>
        <v>0</v>
      </c>
      <c r="AY158" s="135">
        <f t="shared" si="140"/>
        <v>0</v>
      </c>
      <c r="AZ158" s="135">
        <f t="shared" si="140"/>
        <v>0</v>
      </c>
      <c r="BA158" s="135">
        <f t="shared" si="140"/>
        <v>0</v>
      </c>
      <c r="BB158" s="135">
        <f t="shared" si="140"/>
        <v>0</v>
      </c>
      <c r="BC158" s="135">
        <f t="shared" si="140"/>
        <v>0</v>
      </c>
      <c r="BD158" s="135">
        <f t="shared" si="140"/>
        <v>0</v>
      </c>
      <c r="BE158" s="135">
        <f t="shared" si="140"/>
        <v>0</v>
      </c>
      <c r="BF158" s="135">
        <f t="shared" si="140"/>
        <v>0</v>
      </c>
      <c r="BG158" s="135">
        <f t="shared" si="140"/>
        <v>0</v>
      </c>
      <c r="BH158" s="135">
        <f t="shared" si="140"/>
        <v>0</v>
      </c>
      <c r="BI158" s="135">
        <f t="shared" si="140"/>
        <v>0</v>
      </c>
      <c r="BJ158" s="135">
        <f t="shared" si="140"/>
        <v>0</v>
      </c>
      <c r="BK158" s="135">
        <f t="shared" si="140"/>
        <v>0</v>
      </c>
      <c r="BL158" s="135">
        <f t="shared" si="140"/>
        <v>0</v>
      </c>
      <c r="BM158" s="135">
        <f t="shared" si="140"/>
        <v>0</v>
      </c>
      <c r="BN158" s="135">
        <f t="shared" si="140"/>
        <v>0</v>
      </c>
      <c r="BO158" s="135">
        <f t="shared" si="140"/>
        <v>0</v>
      </c>
      <c r="BP158" s="135">
        <f t="shared" ref="BP158:CF158" si="141">+BP114</f>
        <v>0</v>
      </c>
      <c r="BQ158" s="135">
        <f t="shared" si="141"/>
        <v>0</v>
      </c>
      <c r="BR158" s="135">
        <f t="shared" si="141"/>
        <v>0</v>
      </c>
      <c r="BS158" s="135">
        <f t="shared" si="141"/>
        <v>0</v>
      </c>
      <c r="BT158" s="135">
        <f t="shared" si="141"/>
        <v>0</v>
      </c>
      <c r="BU158" s="135">
        <f t="shared" si="141"/>
        <v>0</v>
      </c>
      <c r="BV158" s="135">
        <f t="shared" si="141"/>
        <v>0</v>
      </c>
      <c r="BW158" s="135">
        <f t="shared" si="141"/>
        <v>0</v>
      </c>
      <c r="BX158" s="135">
        <f t="shared" si="141"/>
        <v>0</v>
      </c>
      <c r="BY158" s="135">
        <f t="shared" si="141"/>
        <v>0</v>
      </c>
      <c r="BZ158" s="135">
        <f t="shared" si="141"/>
        <v>0</v>
      </c>
      <c r="CA158" s="135">
        <f t="shared" si="141"/>
        <v>0</v>
      </c>
      <c r="CB158" s="135">
        <f t="shared" si="141"/>
        <v>0</v>
      </c>
      <c r="CC158" s="135">
        <f t="shared" si="141"/>
        <v>0</v>
      </c>
      <c r="CD158" s="135">
        <f t="shared" si="141"/>
        <v>0</v>
      </c>
      <c r="CE158" s="135">
        <f t="shared" si="141"/>
        <v>0</v>
      </c>
      <c r="CF158" s="135">
        <f t="shared" si="141"/>
        <v>0</v>
      </c>
    </row>
    <row r="159" spans="3:84" hidden="1" x14ac:dyDescent="0.3">
      <c r="C159" s="135"/>
      <c r="D159" s="506" t="s">
        <v>269</v>
      </c>
      <c r="E159" s="507">
        <f>+IFERROR(SUMPRODUCT(E149:E158,E175:E184)/E185,0)</f>
        <v>0</v>
      </c>
      <c r="F159" s="507">
        <f t="shared" ref="F159:BQ159" si="142">+IFERROR(SUMPRODUCT(F149:F158,F175:F184)/F185,0)</f>
        <v>0</v>
      </c>
      <c r="G159" s="507">
        <f t="shared" si="142"/>
        <v>0</v>
      </c>
      <c r="H159" s="507">
        <f t="shared" si="142"/>
        <v>0</v>
      </c>
      <c r="I159" s="507">
        <f t="shared" si="142"/>
        <v>0</v>
      </c>
      <c r="J159" s="507">
        <f t="shared" si="142"/>
        <v>38</v>
      </c>
      <c r="K159" s="507">
        <f t="shared" si="142"/>
        <v>37</v>
      </c>
      <c r="L159" s="507">
        <f t="shared" si="142"/>
        <v>35</v>
      </c>
      <c r="M159" s="507">
        <f t="shared" si="142"/>
        <v>37.999999999999993</v>
      </c>
      <c r="N159" s="507">
        <f t="shared" si="142"/>
        <v>38.000000000000007</v>
      </c>
      <c r="O159" s="507">
        <f t="shared" si="142"/>
        <v>0</v>
      </c>
      <c r="P159" s="507">
        <f t="shared" si="142"/>
        <v>0</v>
      </c>
      <c r="Q159" s="507">
        <f t="shared" si="142"/>
        <v>0</v>
      </c>
      <c r="R159" s="507">
        <f t="shared" si="142"/>
        <v>0</v>
      </c>
      <c r="S159" s="507">
        <f t="shared" si="142"/>
        <v>0</v>
      </c>
      <c r="T159" s="507">
        <f t="shared" si="142"/>
        <v>0</v>
      </c>
      <c r="U159" s="507">
        <f t="shared" si="142"/>
        <v>0</v>
      </c>
      <c r="V159" s="507">
        <f t="shared" si="142"/>
        <v>0</v>
      </c>
      <c r="W159" s="507">
        <f t="shared" si="142"/>
        <v>0</v>
      </c>
      <c r="X159" s="507">
        <f t="shared" si="142"/>
        <v>0</v>
      </c>
      <c r="Y159" s="507">
        <f t="shared" si="142"/>
        <v>0</v>
      </c>
      <c r="Z159" s="507">
        <f t="shared" si="142"/>
        <v>0</v>
      </c>
      <c r="AA159" s="507">
        <f t="shared" si="142"/>
        <v>0</v>
      </c>
      <c r="AB159" s="507">
        <f t="shared" si="142"/>
        <v>0</v>
      </c>
      <c r="AC159" s="507">
        <f t="shared" si="142"/>
        <v>0</v>
      </c>
      <c r="AD159" s="507">
        <f t="shared" si="142"/>
        <v>0</v>
      </c>
      <c r="AE159" s="507">
        <f t="shared" si="142"/>
        <v>0</v>
      </c>
      <c r="AF159" s="507">
        <f t="shared" si="142"/>
        <v>0</v>
      </c>
      <c r="AG159" s="507">
        <f t="shared" si="142"/>
        <v>0</v>
      </c>
      <c r="AH159" s="507">
        <f t="shared" si="142"/>
        <v>0</v>
      </c>
      <c r="AI159" s="507">
        <f t="shared" si="142"/>
        <v>0</v>
      </c>
      <c r="AJ159" s="507">
        <f t="shared" si="142"/>
        <v>0</v>
      </c>
      <c r="AK159" s="507">
        <f t="shared" si="142"/>
        <v>0</v>
      </c>
      <c r="AL159" s="507">
        <f t="shared" si="142"/>
        <v>0</v>
      </c>
      <c r="AM159" s="507">
        <f t="shared" si="142"/>
        <v>0</v>
      </c>
      <c r="AN159" s="507">
        <f t="shared" si="142"/>
        <v>0</v>
      </c>
      <c r="AO159" s="507">
        <f t="shared" si="142"/>
        <v>0</v>
      </c>
      <c r="AP159" s="507">
        <f t="shared" si="142"/>
        <v>0</v>
      </c>
      <c r="AQ159" s="507">
        <f t="shared" si="142"/>
        <v>0</v>
      </c>
      <c r="AR159" s="507">
        <f t="shared" si="142"/>
        <v>0</v>
      </c>
      <c r="AS159" s="507">
        <f t="shared" si="142"/>
        <v>0</v>
      </c>
      <c r="AT159" s="507">
        <f t="shared" si="142"/>
        <v>0</v>
      </c>
      <c r="AU159" s="507">
        <f t="shared" si="142"/>
        <v>0</v>
      </c>
      <c r="AV159" s="507">
        <f t="shared" si="142"/>
        <v>0</v>
      </c>
      <c r="AW159" s="507">
        <f t="shared" si="142"/>
        <v>0</v>
      </c>
      <c r="AX159" s="507">
        <f t="shared" si="142"/>
        <v>0</v>
      </c>
      <c r="AY159" s="507">
        <f t="shared" si="142"/>
        <v>0</v>
      </c>
      <c r="AZ159" s="507">
        <f t="shared" si="142"/>
        <v>0</v>
      </c>
      <c r="BA159" s="507">
        <f t="shared" si="142"/>
        <v>0</v>
      </c>
      <c r="BB159" s="507">
        <f t="shared" si="142"/>
        <v>0</v>
      </c>
      <c r="BC159" s="507">
        <f t="shared" si="142"/>
        <v>0</v>
      </c>
      <c r="BD159" s="507">
        <f t="shared" si="142"/>
        <v>0</v>
      </c>
      <c r="BE159" s="507">
        <f t="shared" si="142"/>
        <v>0</v>
      </c>
      <c r="BF159" s="507">
        <f t="shared" si="142"/>
        <v>0</v>
      </c>
      <c r="BG159" s="507">
        <f t="shared" si="142"/>
        <v>0</v>
      </c>
      <c r="BH159" s="507">
        <f t="shared" si="142"/>
        <v>0</v>
      </c>
      <c r="BI159" s="507">
        <f t="shared" si="142"/>
        <v>0</v>
      </c>
      <c r="BJ159" s="507">
        <f t="shared" si="142"/>
        <v>0</v>
      </c>
      <c r="BK159" s="507">
        <f t="shared" si="142"/>
        <v>0</v>
      </c>
      <c r="BL159" s="507">
        <f t="shared" si="142"/>
        <v>0</v>
      </c>
      <c r="BM159" s="507">
        <f t="shared" si="142"/>
        <v>0</v>
      </c>
      <c r="BN159" s="507">
        <f t="shared" si="142"/>
        <v>0</v>
      </c>
      <c r="BO159" s="507">
        <f t="shared" si="142"/>
        <v>0</v>
      </c>
      <c r="BP159" s="507">
        <f t="shared" si="142"/>
        <v>0</v>
      </c>
      <c r="BQ159" s="507">
        <f t="shared" si="142"/>
        <v>0</v>
      </c>
      <c r="BR159" s="507">
        <f t="shared" ref="BR159:CF159" si="143">+IFERROR(SUMPRODUCT(BR149:BR158,BR175:BR184)/BR185,0)</f>
        <v>0</v>
      </c>
      <c r="BS159" s="507">
        <f t="shared" si="143"/>
        <v>0</v>
      </c>
      <c r="BT159" s="507">
        <f t="shared" si="143"/>
        <v>0</v>
      </c>
      <c r="BU159" s="507">
        <f t="shared" si="143"/>
        <v>0</v>
      </c>
      <c r="BV159" s="507">
        <f t="shared" si="143"/>
        <v>0</v>
      </c>
      <c r="BW159" s="507">
        <f t="shared" si="143"/>
        <v>0</v>
      </c>
      <c r="BX159" s="507">
        <f t="shared" si="143"/>
        <v>0</v>
      </c>
      <c r="BY159" s="507">
        <f t="shared" si="143"/>
        <v>0</v>
      </c>
      <c r="BZ159" s="507">
        <f t="shared" si="143"/>
        <v>0</v>
      </c>
      <c r="CA159" s="507">
        <f t="shared" si="143"/>
        <v>0</v>
      </c>
      <c r="CB159" s="507">
        <f t="shared" si="143"/>
        <v>0</v>
      </c>
      <c r="CC159" s="507">
        <f t="shared" si="143"/>
        <v>0</v>
      </c>
      <c r="CD159" s="507">
        <f t="shared" si="143"/>
        <v>0</v>
      </c>
      <c r="CE159" s="507">
        <f t="shared" si="143"/>
        <v>0</v>
      </c>
      <c r="CF159" s="507">
        <f t="shared" si="143"/>
        <v>0</v>
      </c>
    </row>
    <row r="160" spans="3:84" hidden="1" x14ac:dyDescent="0.3">
      <c r="C160" s="135"/>
      <c r="D160" s="508" t="s">
        <v>271</v>
      </c>
      <c r="E160" s="507">
        <f>+IFERROR(AVERAGEIF(E149:E158,"&gt;0"),0)</f>
        <v>0</v>
      </c>
      <c r="F160" s="507">
        <f t="shared" ref="F160:BQ160" si="144">+IFERROR(AVERAGEIF(F149:F158,"&gt;0"),0)</f>
        <v>0</v>
      </c>
      <c r="G160" s="507">
        <f t="shared" si="144"/>
        <v>0</v>
      </c>
      <c r="H160" s="507">
        <f t="shared" si="144"/>
        <v>0</v>
      </c>
      <c r="I160" s="507">
        <f t="shared" si="144"/>
        <v>0</v>
      </c>
      <c r="J160" s="507">
        <f t="shared" si="144"/>
        <v>38</v>
      </c>
      <c r="K160" s="507">
        <f t="shared" si="144"/>
        <v>37</v>
      </c>
      <c r="L160" s="507">
        <f t="shared" si="144"/>
        <v>35</v>
      </c>
      <c r="M160" s="507">
        <f t="shared" si="144"/>
        <v>38</v>
      </c>
      <c r="N160" s="507">
        <f t="shared" si="144"/>
        <v>38</v>
      </c>
      <c r="O160" s="507">
        <f t="shared" si="144"/>
        <v>0</v>
      </c>
      <c r="P160" s="507">
        <f t="shared" si="144"/>
        <v>0</v>
      </c>
      <c r="Q160" s="507">
        <f t="shared" si="144"/>
        <v>0</v>
      </c>
      <c r="R160" s="507">
        <f t="shared" si="144"/>
        <v>0</v>
      </c>
      <c r="S160" s="507">
        <f t="shared" si="144"/>
        <v>0</v>
      </c>
      <c r="T160" s="507">
        <f t="shared" si="144"/>
        <v>0</v>
      </c>
      <c r="U160" s="507">
        <f t="shared" si="144"/>
        <v>0</v>
      </c>
      <c r="V160" s="507">
        <f t="shared" si="144"/>
        <v>0</v>
      </c>
      <c r="W160" s="507">
        <f t="shared" si="144"/>
        <v>0</v>
      </c>
      <c r="X160" s="507">
        <f t="shared" si="144"/>
        <v>0</v>
      </c>
      <c r="Y160" s="507">
        <f t="shared" si="144"/>
        <v>0</v>
      </c>
      <c r="Z160" s="507">
        <f t="shared" si="144"/>
        <v>0</v>
      </c>
      <c r="AA160" s="507">
        <f t="shared" si="144"/>
        <v>0</v>
      </c>
      <c r="AB160" s="507">
        <f t="shared" si="144"/>
        <v>0</v>
      </c>
      <c r="AC160" s="507">
        <f t="shared" si="144"/>
        <v>0</v>
      </c>
      <c r="AD160" s="507">
        <f t="shared" si="144"/>
        <v>0</v>
      </c>
      <c r="AE160" s="507">
        <f t="shared" si="144"/>
        <v>0</v>
      </c>
      <c r="AF160" s="507">
        <f t="shared" si="144"/>
        <v>0</v>
      </c>
      <c r="AG160" s="507">
        <f t="shared" si="144"/>
        <v>0</v>
      </c>
      <c r="AH160" s="507">
        <f t="shared" si="144"/>
        <v>0</v>
      </c>
      <c r="AI160" s="507">
        <f t="shared" si="144"/>
        <v>0</v>
      </c>
      <c r="AJ160" s="507">
        <f t="shared" si="144"/>
        <v>0</v>
      </c>
      <c r="AK160" s="507">
        <f t="shared" si="144"/>
        <v>0</v>
      </c>
      <c r="AL160" s="507">
        <f t="shared" si="144"/>
        <v>0</v>
      </c>
      <c r="AM160" s="507">
        <f t="shared" si="144"/>
        <v>0</v>
      </c>
      <c r="AN160" s="507">
        <f t="shared" si="144"/>
        <v>0</v>
      </c>
      <c r="AO160" s="507">
        <f t="shared" si="144"/>
        <v>0</v>
      </c>
      <c r="AP160" s="507">
        <f t="shared" si="144"/>
        <v>0</v>
      </c>
      <c r="AQ160" s="507">
        <f t="shared" si="144"/>
        <v>0</v>
      </c>
      <c r="AR160" s="507">
        <f t="shared" si="144"/>
        <v>0</v>
      </c>
      <c r="AS160" s="507">
        <f t="shared" si="144"/>
        <v>0</v>
      </c>
      <c r="AT160" s="507">
        <f t="shared" si="144"/>
        <v>0</v>
      </c>
      <c r="AU160" s="507">
        <f t="shared" si="144"/>
        <v>0</v>
      </c>
      <c r="AV160" s="507">
        <f t="shared" si="144"/>
        <v>0</v>
      </c>
      <c r="AW160" s="507">
        <f t="shared" si="144"/>
        <v>0</v>
      </c>
      <c r="AX160" s="507">
        <f t="shared" si="144"/>
        <v>0</v>
      </c>
      <c r="AY160" s="507">
        <f t="shared" si="144"/>
        <v>0</v>
      </c>
      <c r="AZ160" s="507">
        <f t="shared" si="144"/>
        <v>0</v>
      </c>
      <c r="BA160" s="507">
        <f t="shared" si="144"/>
        <v>0</v>
      </c>
      <c r="BB160" s="507">
        <f t="shared" si="144"/>
        <v>0</v>
      </c>
      <c r="BC160" s="507">
        <f t="shared" si="144"/>
        <v>0</v>
      </c>
      <c r="BD160" s="507">
        <f t="shared" si="144"/>
        <v>0</v>
      </c>
      <c r="BE160" s="507">
        <f t="shared" si="144"/>
        <v>0</v>
      </c>
      <c r="BF160" s="507">
        <f t="shared" si="144"/>
        <v>0</v>
      </c>
      <c r="BG160" s="507">
        <f t="shared" si="144"/>
        <v>0</v>
      </c>
      <c r="BH160" s="507">
        <f t="shared" si="144"/>
        <v>0</v>
      </c>
      <c r="BI160" s="507">
        <f t="shared" si="144"/>
        <v>0</v>
      </c>
      <c r="BJ160" s="507">
        <f t="shared" si="144"/>
        <v>0</v>
      </c>
      <c r="BK160" s="507">
        <f t="shared" si="144"/>
        <v>0</v>
      </c>
      <c r="BL160" s="507">
        <f t="shared" si="144"/>
        <v>0</v>
      </c>
      <c r="BM160" s="507">
        <f t="shared" si="144"/>
        <v>0</v>
      </c>
      <c r="BN160" s="507">
        <f t="shared" si="144"/>
        <v>0</v>
      </c>
      <c r="BO160" s="507">
        <f t="shared" si="144"/>
        <v>0</v>
      </c>
      <c r="BP160" s="507">
        <f t="shared" si="144"/>
        <v>0</v>
      </c>
      <c r="BQ160" s="507">
        <f t="shared" si="144"/>
        <v>0</v>
      </c>
      <c r="BR160" s="507">
        <f t="shared" ref="BR160:CF160" si="145">+IFERROR(AVERAGEIF(BR149:BR158,"&gt;0"),0)</f>
        <v>0</v>
      </c>
      <c r="BS160" s="507">
        <f t="shared" si="145"/>
        <v>0</v>
      </c>
      <c r="BT160" s="507">
        <f t="shared" si="145"/>
        <v>0</v>
      </c>
      <c r="BU160" s="507">
        <f t="shared" si="145"/>
        <v>0</v>
      </c>
      <c r="BV160" s="507">
        <f t="shared" si="145"/>
        <v>0</v>
      </c>
      <c r="BW160" s="507">
        <f t="shared" si="145"/>
        <v>0</v>
      </c>
      <c r="BX160" s="507">
        <f t="shared" si="145"/>
        <v>0</v>
      </c>
      <c r="BY160" s="507">
        <f t="shared" si="145"/>
        <v>0</v>
      </c>
      <c r="BZ160" s="507">
        <f t="shared" si="145"/>
        <v>0</v>
      </c>
      <c r="CA160" s="507">
        <f t="shared" si="145"/>
        <v>0</v>
      </c>
      <c r="CB160" s="507">
        <f t="shared" si="145"/>
        <v>0</v>
      </c>
      <c r="CC160" s="507">
        <f t="shared" si="145"/>
        <v>0</v>
      </c>
      <c r="CD160" s="507">
        <f t="shared" si="145"/>
        <v>0</v>
      </c>
      <c r="CE160" s="507">
        <f t="shared" si="145"/>
        <v>0</v>
      </c>
      <c r="CF160" s="507">
        <f t="shared" si="145"/>
        <v>0</v>
      </c>
    </row>
    <row r="161" spans="3:84" hidden="1" x14ac:dyDescent="0.3">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row>
    <row r="162" spans="3:84" hidden="1" x14ac:dyDescent="0.3">
      <c r="C162" s="135">
        <v>1</v>
      </c>
      <c r="D162" s="135" t="str">
        <f t="shared" ref="D162:BO162" si="146">+D61</f>
        <v>% SOLIDOS</v>
      </c>
      <c r="E162" s="135">
        <f t="shared" si="146"/>
        <v>0</v>
      </c>
      <c r="F162" s="135">
        <f t="shared" si="146"/>
        <v>0</v>
      </c>
      <c r="G162" s="135">
        <f t="shared" si="146"/>
        <v>0</v>
      </c>
      <c r="H162" s="135">
        <f t="shared" si="146"/>
        <v>0</v>
      </c>
      <c r="I162" s="135">
        <f t="shared" si="146"/>
        <v>0</v>
      </c>
      <c r="J162" s="135">
        <f t="shared" si="146"/>
        <v>48</v>
      </c>
      <c r="K162" s="135">
        <f t="shared" si="146"/>
        <v>51</v>
      </c>
      <c r="L162" s="135">
        <f t="shared" si="146"/>
        <v>53</v>
      </c>
      <c r="M162" s="135">
        <f t="shared" si="146"/>
        <v>50</v>
      </c>
      <c r="N162" s="135">
        <f t="shared" si="146"/>
        <v>50</v>
      </c>
      <c r="O162" s="135">
        <f t="shared" si="146"/>
        <v>0</v>
      </c>
      <c r="P162" s="135">
        <f t="shared" si="146"/>
        <v>0</v>
      </c>
      <c r="Q162" s="135">
        <f t="shared" si="146"/>
        <v>0</v>
      </c>
      <c r="R162" s="135">
        <f t="shared" si="146"/>
        <v>0</v>
      </c>
      <c r="S162" s="135">
        <f t="shared" si="146"/>
        <v>0</v>
      </c>
      <c r="T162" s="135">
        <f t="shared" si="146"/>
        <v>0</v>
      </c>
      <c r="U162" s="135">
        <f t="shared" si="146"/>
        <v>0</v>
      </c>
      <c r="V162" s="135">
        <f t="shared" si="146"/>
        <v>0</v>
      </c>
      <c r="W162" s="135">
        <f t="shared" si="146"/>
        <v>0</v>
      </c>
      <c r="X162" s="135">
        <f t="shared" si="146"/>
        <v>0</v>
      </c>
      <c r="Y162" s="135">
        <f t="shared" si="146"/>
        <v>0</v>
      </c>
      <c r="Z162" s="135">
        <f t="shared" si="146"/>
        <v>0</v>
      </c>
      <c r="AA162" s="135">
        <f t="shared" si="146"/>
        <v>0</v>
      </c>
      <c r="AB162" s="135">
        <f t="shared" si="146"/>
        <v>0</v>
      </c>
      <c r="AC162" s="135">
        <f t="shared" si="146"/>
        <v>0</v>
      </c>
      <c r="AD162" s="135">
        <f t="shared" si="146"/>
        <v>0</v>
      </c>
      <c r="AE162" s="135">
        <f t="shared" si="146"/>
        <v>0</v>
      </c>
      <c r="AF162" s="135">
        <f t="shared" si="146"/>
        <v>0</v>
      </c>
      <c r="AG162" s="135">
        <f t="shared" si="146"/>
        <v>0</v>
      </c>
      <c r="AH162" s="135">
        <f t="shared" si="146"/>
        <v>0</v>
      </c>
      <c r="AI162" s="135">
        <f t="shared" si="146"/>
        <v>0</v>
      </c>
      <c r="AJ162" s="135">
        <f t="shared" si="146"/>
        <v>0</v>
      </c>
      <c r="AK162" s="135">
        <f t="shared" si="146"/>
        <v>0</v>
      </c>
      <c r="AL162" s="135">
        <f t="shared" si="146"/>
        <v>0</v>
      </c>
      <c r="AM162" s="135">
        <f t="shared" si="146"/>
        <v>0</v>
      </c>
      <c r="AN162" s="135">
        <f t="shared" si="146"/>
        <v>0</v>
      </c>
      <c r="AO162" s="135">
        <f t="shared" si="146"/>
        <v>0</v>
      </c>
      <c r="AP162" s="135">
        <f t="shared" si="146"/>
        <v>0</v>
      </c>
      <c r="AQ162" s="135">
        <f t="shared" si="146"/>
        <v>0</v>
      </c>
      <c r="AR162" s="135">
        <f t="shared" si="146"/>
        <v>0</v>
      </c>
      <c r="AS162" s="135">
        <f t="shared" si="146"/>
        <v>0</v>
      </c>
      <c r="AT162" s="135">
        <f t="shared" si="146"/>
        <v>0</v>
      </c>
      <c r="AU162" s="135">
        <f t="shared" si="146"/>
        <v>0</v>
      </c>
      <c r="AV162" s="135">
        <f t="shared" si="146"/>
        <v>0</v>
      </c>
      <c r="AW162" s="135">
        <f t="shared" si="146"/>
        <v>0</v>
      </c>
      <c r="AX162" s="135">
        <f t="shared" si="146"/>
        <v>0</v>
      </c>
      <c r="AY162" s="135">
        <f t="shared" si="146"/>
        <v>0</v>
      </c>
      <c r="AZ162" s="135">
        <f t="shared" si="146"/>
        <v>0</v>
      </c>
      <c r="BA162" s="135">
        <f t="shared" si="146"/>
        <v>0</v>
      </c>
      <c r="BB162" s="135">
        <f t="shared" si="146"/>
        <v>0</v>
      </c>
      <c r="BC162" s="135">
        <f t="shared" si="146"/>
        <v>0</v>
      </c>
      <c r="BD162" s="135">
        <f t="shared" si="146"/>
        <v>0</v>
      </c>
      <c r="BE162" s="135">
        <f t="shared" si="146"/>
        <v>0</v>
      </c>
      <c r="BF162" s="135">
        <f t="shared" si="146"/>
        <v>0</v>
      </c>
      <c r="BG162" s="135">
        <f t="shared" si="146"/>
        <v>0</v>
      </c>
      <c r="BH162" s="135">
        <f t="shared" si="146"/>
        <v>0</v>
      </c>
      <c r="BI162" s="135">
        <f t="shared" si="146"/>
        <v>0</v>
      </c>
      <c r="BJ162" s="135">
        <f t="shared" si="146"/>
        <v>0</v>
      </c>
      <c r="BK162" s="135">
        <f t="shared" si="146"/>
        <v>0</v>
      </c>
      <c r="BL162" s="135">
        <f t="shared" si="146"/>
        <v>0</v>
      </c>
      <c r="BM162" s="135">
        <f t="shared" si="146"/>
        <v>0</v>
      </c>
      <c r="BN162" s="135">
        <f t="shared" si="146"/>
        <v>0</v>
      </c>
      <c r="BO162" s="135">
        <f t="shared" si="146"/>
        <v>0</v>
      </c>
      <c r="BP162" s="135">
        <f t="shared" ref="BP162:CF162" si="147">+BP61</f>
        <v>0</v>
      </c>
      <c r="BQ162" s="135">
        <f t="shared" si="147"/>
        <v>0</v>
      </c>
      <c r="BR162" s="135">
        <f t="shared" si="147"/>
        <v>0</v>
      </c>
      <c r="BS162" s="135">
        <f t="shared" si="147"/>
        <v>0</v>
      </c>
      <c r="BT162" s="135">
        <f t="shared" si="147"/>
        <v>0</v>
      </c>
      <c r="BU162" s="135">
        <f t="shared" si="147"/>
        <v>0</v>
      </c>
      <c r="BV162" s="135">
        <f t="shared" si="147"/>
        <v>0</v>
      </c>
      <c r="BW162" s="135">
        <f t="shared" si="147"/>
        <v>0</v>
      </c>
      <c r="BX162" s="135">
        <f t="shared" si="147"/>
        <v>0</v>
      </c>
      <c r="BY162" s="135">
        <f t="shared" si="147"/>
        <v>0</v>
      </c>
      <c r="BZ162" s="135">
        <f t="shared" si="147"/>
        <v>0</v>
      </c>
      <c r="CA162" s="135">
        <f t="shared" si="147"/>
        <v>0</v>
      </c>
      <c r="CB162" s="135">
        <f t="shared" si="147"/>
        <v>0</v>
      </c>
      <c r="CC162" s="135">
        <f t="shared" si="147"/>
        <v>0</v>
      </c>
      <c r="CD162" s="135">
        <f t="shared" si="147"/>
        <v>0</v>
      </c>
      <c r="CE162" s="135">
        <f t="shared" si="147"/>
        <v>0</v>
      </c>
      <c r="CF162" s="135">
        <f t="shared" si="147"/>
        <v>0</v>
      </c>
    </row>
    <row r="163" spans="3:84" hidden="1" x14ac:dyDescent="0.3">
      <c r="C163" s="135">
        <v>2</v>
      </c>
      <c r="D163" s="135" t="str">
        <f t="shared" ref="D163:BO163" si="148">+D67</f>
        <v>% SOLIDOS</v>
      </c>
      <c r="E163" s="135">
        <f t="shared" si="148"/>
        <v>0</v>
      </c>
      <c r="F163" s="135">
        <f t="shared" si="148"/>
        <v>0</v>
      </c>
      <c r="G163" s="135">
        <f t="shared" si="148"/>
        <v>0</v>
      </c>
      <c r="H163" s="135">
        <f t="shared" si="148"/>
        <v>0</v>
      </c>
      <c r="I163" s="135">
        <f t="shared" si="148"/>
        <v>0</v>
      </c>
      <c r="J163" s="135">
        <f t="shared" si="148"/>
        <v>0</v>
      </c>
      <c r="K163" s="135">
        <f t="shared" si="148"/>
        <v>0</v>
      </c>
      <c r="L163" s="135">
        <f t="shared" si="148"/>
        <v>0</v>
      </c>
      <c r="M163" s="135">
        <f t="shared" si="148"/>
        <v>50</v>
      </c>
      <c r="N163" s="135">
        <f t="shared" si="148"/>
        <v>0</v>
      </c>
      <c r="O163" s="135">
        <f t="shared" si="148"/>
        <v>0</v>
      </c>
      <c r="P163" s="135">
        <f t="shared" si="148"/>
        <v>0</v>
      </c>
      <c r="Q163" s="135">
        <f t="shared" si="148"/>
        <v>0</v>
      </c>
      <c r="R163" s="135">
        <f t="shared" si="148"/>
        <v>0</v>
      </c>
      <c r="S163" s="135">
        <f t="shared" si="148"/>
        <v>0</v>
      </c>
      <c r="T163" s="135">
        <f t="shared" si="148"/>
        <v>0</v>
      </c>
      <c r="U163" s="135">
        <f t="shared" si="148"/>
        <v>0</v>
      </c>
      <c r="V163" s="135">
        <f t="shared" si="148"/>
        <v>0</v>
      </c>
      <c r="W163" s="135">
        <f t="shared" si="148"/>
        <v>0</v>
      </c>
      <c r="X163" s="135">
        <f t="shared" si="148"/>
        <v>0</v>
      </c>
      <c r="Y163" s="135">
        <f t="shared" si="148"/>
        <v>0</v>
      </c>
      <c r="Z163" s="135">
        <f t="shared" si="148"/>
        <v>0</v>
      </c>
      <c r="AA163" s="135">
        <f t="shared" si="148"/>
        <v>0</v>
      </c>
      <c r="AB163" s="135">
        <f t="shared" si="148"/>
        <v>0</v>
      </c>
      <c r="AC163" s="135">
        <f t="shared" si="148"/>
        <v>0</v>
      </c>
      <c r="AD163" s="135">
        <f t="shared" si="148"/>
        <v>0</v>
      </c>
      <c r="AE163" s="135">
        <f t="shared" si="148"/>
        <v>0</v>
      </c>
      <c r="AF163" s="135">
        <f t="shared" si="148"/>
        <v>0</v>
      </c>
      <c r="AG163" s="135">
        <f t="shared" si="148"/>
        <v>0</v>
      </c>
      <c r="AH163" s="135">
        <f t="shared" si="148"/>
        <v>0</v>
      </c>
      <c r="AI163" s="135">
        <f t="shared" si="148"/>
        <v>0</v>
      </c>
      <c r="AJ163" s="135">
        <f t="shared" si="148"/>
        <v>0</v>
      </c>
      <c r="AK163" s="135">
        <f t="shared" si="148"/>
        <v>0</v>
      </c>
      <c r="AL163" s="135">
        <f t="shared" si="148"/>
        <v>0</v>
      </c>
      <c r="AM163" s="135">
        <f t="shared" si="148"/>
        <v>0</v>
      </c>
      <c r="AN163" s="135">
        <f t="shared" si="148"/>
        <v>0</v>
      </c>
      <c r="AO163" s="135">
        <f t="shared" si="148"/>
        <v>0</v>
      </c>
      <c r="AP163" s="135">
        <f t="shared" si="148"/>
        <v>0</v>
      </c>
      <c r="AQ163" s="135">
        <f t="shared" si="148"/>
        <v>0</v>
      </c>
      <c r="AR163" s="135">
        <f t="shared" si="148"/>
        <v>0</v>
      </c>
      <c r="AS163" s="135">
        <f t="shared" si="148"/>
        <v>0</v>
      </c>
      <c r="AT163" s="135">
        <f t="shared" si="148"/>
        <v>0</v>
      </c>
      <c r="AU163" s="135">
        <f t="shared" si="148"/>
        <v>0</v>
      </c>
      <c r="AV163" s="135">
        <f t="shared" si="148"/>
        <v>0</v>
      </c>
      <c r="AW163" s="135">
        <f t="shared" si="148"/>
        <v>0</v>
      </c>
      <c r="AX163" s="135">
        <f t="shared" si="148"/>
        <v>0</v>
      </c>
      <c r="AY163" s="135">
        <f t="shared" si="148"/>
        <v>0</v>
      </c>
      <c r="AZ163" s="135">
        <f t="shared" si="148"/>
        <v>0</v>
      </c>
      <c r="BA163" s="135">
        <f t="shared" si="148"/>
        <v>0</v>
      </c>
      <c r="BB163" s="135">
        <f t="shared" si="148"/>
        <v>0</v>
      </c>
      <c r="BC163" s="135">
        <f t="shared" si="148"/>
        <v>0</v>
      </c>
      <c r="BD163" s="135">
        <f t="shared" si="148"/>
        <v>0</v>
      </c>
      <c r="BE163" s="135">
        <f t="shared" si="148"/>
        <v>0</v>
      </c>
      <c r="BF163" s="135">
        <f t="shared" si="148"/>
        <v>0</v>
      </c>
      <c r="BG163" s="135">
        <f t="shared" si="148"/>
        <v>0</v>
      </c>
      <c r="BH163" s="135">
        <f t="shared" si="148"/>
        <v>0</v>
      </c>
      <c r="BI163" s="135">
        <f t="shared" si="148"/>
        <v>0</v>
      </c>
      <c r="BJ163" s="135">
        <f t="shared" si="148"/>
        <v>0</v>
      </c>
      <c r="BK163" s="135">
        <f t="shared" si="148"/>
        <v>0</v>
      </c>
      <c r="BL163" s="135">
        <f t="shared" si="148"/>
        <v>0</v>
      </c>
      <c r="BM163" s="135">
        <f t="shared" si="148"/>
        <v>0</v>
      </c>
      <c r="BN163" s="135">
        <f t="shared" si="148"/>
        <v>0</v>
      </c>
      <c r="BO163" s="135">
        <f t="shared" si="148"/>
        <v>0</v>
      </c>
      <c r="BP163" s="135">
        <f t="shared" ref="BP163:CF163" si="149">+BP67</f>
        <v>0</v>
      </c>
      <c r="BQ163" s="135">
        <f t="shared" si="149"/>
        <v>0</v>
      </c>
      <c r="BR163" s="135">
        <f t="shared" si="149"/>
        <v>0</v>
      </c>
      <c r="BS163" s="135">
        <f t="shared" si="149"/>
        <v>0</v>
      </c>
      <c r="BT163" s="135">
        <f t="shared" si="149"/>
        <v>0</v>
      </c>
      <c r="BU163" s="135">
        <f t="shared" si="149"/>
        <v>0</v>
      </c>
      <c r="BV163" s="135">
        <f t="shared" si="149"/>
        <v>0</v>
      </c>
      <c r="BW163" s="135">
        <f t="shared" si="149"/>
        <v>0</v>
      </c>
      <c r="BX163" s="135">
        <f t="shared" si="149"/>
        <v>0</v>
      </c>
      <c r="BY163" s="135">
        <f t="shared" si="149"/>
        <v>0</v>
      </c>
      <c r="BZ163" s="135">
        <f t="shared" si="149"/>
        <v>0</v>
      </c>
      <c r="CA163" s="135">
        <f t="shared" si="149"/>
        <v>0</v>
      </c>
      <c r="CB163" s="135">
        <f t="shared" si="149"/>
        <v>0</v>
      </c>
      <c r="CC163" s="135">
        <f t="shared" si="149"/>
        <v>0</v>
      </c>
      <c r="CD163" s="135">
        <f t="shared" si="149"/>
        <v>0</v>
      </c>
      <c r="CE163" s="135">
        <f t="shared" si="149"/>
        <v>0</v>
      </c>
      <c r="CF163" s="135">
        <f t="shared" si="149"/>
        <v>0</v>
      </c>
    </row>
    <row r="164" spans="3:84" hidden="1" x14ac:dyDescent="0.3">
      <c r="C164" s="135">
        <v>3</v>
      </c>
      <c r="D164" s="135" t="str">
        <f t="shared" ref="D164:BO164" si="150">+D73</f>
        <v>% SOLIDOS</v>
      </c>
      <c r="E164" s="135">
        <f t="shared" si="150"/>
        <v>0</v>
      </c>
      <c r="F164" s="135">
        <f t="shared" si="150"/>
        <v>0</v>
      </c>
      <c r="G164" s="135">
        <f t="shared" si="150"/>
        <v>0</v>
      </c>
      <c r="H164" s="135">
        <f t="shared" si="150"/>
        <v>0</v>
      </c>
      <c r="I164" s="135">
        <f t="shared" si="150"/>
        <v>0</v>
      </c>
      <c r="J164" s="135">
        <f t="shared" si="150"/>
        <v>0</v>
      </c>
      <c r="K164" s="135">
        <f t="shared" si="150"/>
        <v>0</v>
      </c>
      <c r="L164" s="135">
        <f t="shared" si="150"/>
        <v>0</v>
      </c>
      <c r="M164" s="135">
        <f t="shared" si="150"/>
        <v>0</v>
      </c>
      <c r="N164" s="135">
        <f t="shared" si="150"/>
        <v>0</v>
      </c>
      <c r="O164" s="135">
        <f t="shared" si="150"/>
        <v>0</v>
      </c>
      <c r="P164" s="135">
        <f t="shared" si="150"/>
        <v>0</v>
      </c>
      <c r="Q164" s="135">
        <f t="shared" si="150"/>
        <v>0</v>
      </c>
      <c r="R164" s="135">
        <f t="shared" si="150"/>
        <v>0</v>
      </c>
      <c r="S164" s="135">
        <f t="shared" si="150"/>
        <v>0</v>
      </c>
      <c r="T164" s="135">
        <f t="shared" si="150"/>
        <v>0</v>
      </c>
      <c r="U164" s="135">
        <f t="shared" si="150"/>
        <v>0</v>
      </c>
      <c r="V164" s="135">
        <f t="shared" si="150"/>
        <v>0</v>
      </c>
      <c r="W164" s="135">
        <f t="shared" si="150"/>
        <v>0</v>
      </c>
      <c r="X164" s="135">
        <f t="shared" si="150"/>
        <v>0</v>
      </c>
      <c r="Y164" s="135">
        <f t="shared" si="150"/>
        <v>0</v>
      </c>
      <c r="Z164" s="135">
        <f t="shared" si="150"/>
        <v>0</v>
      </c>
      <c r="AA164" s="135">
        <f t="shared" si="150"/>
        <v>0</v>
      </c>
      <c r="AB164" s="135">
        <f t="shared" si="150"/>
        <v>0</v>
      </c>
      <c r="AC164" s="135">
        <f t="shared" si="150"/>
        <v>0</v>
      </c>
      <c r="AD164" s="135">
        <f t="shared" si="150"/>
        <v>0</v>
      </c>
      <c r="AE164" s="135">
        <f t="shared" si="150"/>
        <v>0</v>
      </c>
      <c r="AF164" s="135">
        <f t="shared" si="150"/>
        <v>0</v>
      </c>
      <c r="AG164" s="135">
        <f t="shared" si="150"/>
        <v>0</v>
      </c>
      <c r="AH164" s="135">
        <f t="shared" si="150"/>
        <v>0</v>
      </c>
      <c r="AI164" s="135">
        <f t="shared" si="150"/>
        <v>0</v>
      </c>
      <c r="AJ164" s="135">
        <f t="shared" si="150"/>
        <v>0</v>
      </c>
      <c r="AK164" s="135">
        <f t="shared" si="150"/>
        <v>0</v>
      </c>
      <c r="AL164" s="135">
        <f t="shared" si="150"/>
        <v>0</v>
      </c>
      <c r="AM164" s="135">
        <f t="shared" si="150"/>
        <v>0</v>
      </c>
      <c r="AN164" s="135">
        <f t="shared" si="150"/>
        <v>0</v>
      </c>
      <c r="AO164" s="135">
        <f t="shared" si="150"/>
        <v>0</v>
      </c>
      <c r="AP164" s="135">
        <f t="shared" si="150"/>
        <v>0</v>
      </c>
      <c r="AQ164" s="135">
        <f t="shared" si="150"/>
        <v>0</v>
      </c>
      <c r="AR164" s="135">
        <f t="shared" si="150"/>
        <v>0</v>
      </c>
      <c r="AS164" s="135">
        <f t="shared" si="150"/>
        <v>0</v>
      </c>
      <c r="AT164" s="135">
        <f t="shared" si="150"/>
        <v>0</v>
      </c>
      <c r="AU164" s="135">
        <f t="shared" si="150"/>
        <v>0</v>
      </c>
      <c r="AV164" s="135">
        <f t="shared" si="150"/>
        <v>0</v>
      </c>
      <c r="AW164" s="135">
        <f t="shared" si="150"/>
        <v>0</v>
      </c>
      <c r="AX164" s="135">
        <f t="shared" si="150"/>
        <v>0</v>
      </c>
      <c r="AY164" s="135">
        <f t="shared" si="150"/>
        <v>0</v>
      </c>
      <c r="AZ164" s="135">
        <f t="shared" si="150"/>
        <v>0</v>
      </c>
      <c r="BA164" s="135">
        <f t="shared" si="150"/>
        <v>0</v>
      </c>
      <c r="BB164" s="135">
        <f t="shared" si="150"/>
        <v>0</v>
      </c>
      <c r="BC164" s="135">
        <f t="shared" si="150"/>
        <v>0</v>
      </c>
      <c r="BD164" s="135">
        <f t="shared" si="150"/>
        <v>0</v>
      </c>
      <c r="BE164" s="135">
        <f t="shared" si="150"/>
        <v>0</v>
      </c>
      <c r="BF164" s="135">
        <f t="shared" si="150"/>
        <v>0</v>
      </c>
      <c r="BG164" s="135">
        <f t="shared" si="150"/>
        <v>0</v>
      </c>
      <c r="BH164" s="135">
        <f t="shared" si="150"/>
        <v>0</v>
      </c>
      <c r="BI164" s="135">
        <f t="shared" si="150"/>
        <v>0</v>
      </c>
      <c r="BJ164" s="135">
        <f t="shared" si="150"/>
        <v>0</v>
      </c>
      <c r="BK164" s="135">
        <f t="shared" si="150"/>
        <v>0</v>
      </c>
      <c r="BL164" s="135">
        <f t="shared" si="150"/>
        <v>0</v>
      </c>
      <c r="BM164" s="135">
        <f t="shared" si="150"/>
        <v>0</v>
      </c>
      <c r="BN164" s="135">
        <f t="shared" si="150"/>
        <v>0</v>
      </c>
      <c r="BO164" s="135">
        <f t="shared" si="150"/>
        <v>0</v>
      </c>
      <c r="BP164" s="135">
        <f t="shared" ref="BP164:CF164" si="151">+BP73</f>
        <v>0</v>
      </c>
      <c r="BQ164" s="135">
        <f t="shared" si="151"/>
        <v>0</v>
      </c>
      <c r="BR164" s="135">
        <f t="shared" si="151"/>
        <v>0</v>
      </c>
      <c r="BS164" s="135">
        <f t="shared" si="151"/>
        <v>0</v>
      </c>
      <c r="BT164" s="135">
        <f t="shared" si="151"/>
        <v>0</v>
      </c>
      <c r="BU164" s="135">
        <f t="shared" si="151"/>
        <v>0</v>
      </c>
      <c r="BV164" s="135">
        <f t="shared" si="151"/>
        <v>0</v>
      </c>
      <c r="BW164" s="135">
        <f t="shared" si="151"/>
        <v>0</v>
      </c>
      <c r="BX164" s="135">
        <f t="shared" si="151"/>
        <v>0</v>
      </c>
      <c r="BY164" s="135">
        <f t="shared" si="151"/>
        <v>0</v>
      </c>
      <c r="BZ164" s="135">
        <f t="shared" si="151"/>
        <v>0</v>
      </c>
      <c r="CA164" s="135">
        <f t="shared" si="151"/>
        <v>0</v>
      </c>
      <c r="CB164" s="135">
        <f t="shared" si="151"/>
        <v>0</v>
      </c>
      <c r="CC164" s="135">
        <f t="shared" si="151"/>
        <v>0</v>
      </c>
      <c r="CD164" s="135">
        <f t="shared" si="151"/>
        <v>0</v>
      </c>
      <c r="CE164" s="135">
        <f t="shared" si="151"/>
        <v>0</v>
      </c>
      <c r="CF164" s="135">
        <f t="shared" si="151"/>
        <v>0</v>
      </c>
    </row>
    <row r="165" spans="3:84" hidden="1" x14ac:dyDescent="0.3">
      <c r="C165" s="135">
        <v>4</v>
      </c>
      <c r="D165" s="135" t="str">
        <f t="shared" ref="D165:BO165" si="152">+D79</f>
        <v>% SOLIDOS</v>
      </c>
      <c r="E165" s="135">
        <f t="shared" si="152"/>
        <v>0</v>
      </c>
      <c r="F165" s="135">
        <f t="shared" si="152"/>
        <v>0</v>
      </c>
      <c r="G165" s="135">
        <f t="shared" si="152"/>
        <v>0</v>
      </c>
      <c r="H165" s="135">
        <f t="shared" si="152"/>
        <v>0</v>
      </c>
      <c r="I165" s="135">
        <f t="shared" si="152"/>
        <v>0</v>
      </c>
      <c r="J165" s="135">
        <f t="shared" si="152"/>
        <v>0</v>
      </c>
      <c r="K165" s="135">
        <f t="shared" si="152"/>
        <v>0</v>
      </c>
      <c r="L165" s="135">
        <f t="shared" si="152"/>
        <v>0</v>
      </c>
      <c r="M165" s="135">
        <f t="shared" si="152"/>
        <v>0</v>
      </c>
      <c r="N165" s="135">
        <f t="shared" si="152"/>
        <v>0</v>
      </c>
      <c r="O165" s="135">
        <f t="shared" si="152"/>
        <v>0</v>
      </c>
      <c r="P165" s="135">
        <f t="shared" si="152"/>
        <v>0</v>
      </c>
      <c r="Q165" s="135">
        <f t="shared" si="152"/>
        <v>0</v>
      </c>
      <c r="R165" s="135">
        <f t="shared" si="152"/>
        <v>0</v>
      </c>
      <c r="S165" s="135">
        <f t="shared" si="152"/>
        <v>0</v>
      </c>
      <c r="T165" s="135">
        <f t="shared" si="152"/>
        <v>0</v>
      </c>
      <c r="U165" s="135">
        <f t="shared" si="152"/>
        <v>0</v>
      </c>
      <c r="V165" s="135">
        <f t="shared" si="152"/>
        <v>0</v>
      </c>
      <c r="W165" s="135">
        <f t="shared" si="152"/>
        <v>0</v>
      </c>
      <c r="X165" s="135">
        <f t="shared" si="152"/>
        <v>0</v>
      </c>
      <c r="Y165" s="135">
        <f t="shared" si="152"/>
        <v>0</v>
      </c>
      <c r="Z165" s="135">
        <f t="shared" si="152"/>
        <v>0</v>
      </c>
      <c r="AA165" s="135">
        <f t="shared" si="152"/>
        <v>0</v>
      </c>
      <c r="AB165" s="135">
        <f t="shared" si="152"/>
        <v>0</v>
      </c>
      <c r="AC165" s="135">
        <f t="shared" si="152"/>
        <v>0</v>
      </c>
      <c r="AD165" s="135">
        <f t="shared" si="152"/>
        <v>0</v>
      </c>
      <c r="AE165" s="135">
        <f t="shared" si="152"/>
        <v>0</v>
      </c>
      <c r="AF165" s="135">
        <f t="shared" si="152"/>
        <v>0</v>
      </c>
      <c r="AG165" s="135">
        <f t="shared" si="152"/>
        <v>0</v>
      </c>
      <c r="AH165" s="135">
        <f t="shared" si="152"/>
        <v>0</v>
      </c>
      <c r="AI165" s="135">
        <f t="shared" si="152"/>
        <v>0</v>
      </c>
      <c r="AJ165" s="135">
        <f t="shared" si="152"/>
        <v>0</v>
      </c>
      <c r="AK165" s="135">
        <f t="shared" si="152"/>
        <v>0</v>
      </c>
      <c r="AL165" s="135">
        <f t="shared" si="152"/>
        <v>0</v>
      </c>
      <c r="AM165" s="135">
        <f t="shared" si="152"/>
        <v>0</v>
      </c>
      <c r="AN165" s="135">
        <f t="shared" si="152"/>
        <v>0</v>
      </c>
      <c r="AO165" s="135">
        <f t="shared" si="152"/>
        <v>0</v>
      </c>
      <c r="AP165" s="135">
        <f t="shared" si="152"/>
        <v>0</v>
      </c>
      <c r="AQ165" s="135">
        <f t="shared" si="152"/>
        <v>0</v>
      </c>
      <c r="AR165" s="135">
        <f t="shared" si="152"/>
        <v>0</v>
      </c>
      <c r="AS165" s="135">
        <f t="shared" si="152"/>
        <v>0</v>
      </c>
      <c r="AT165" s="135">
        <f t="shared" si="152"/>
        <v>0</v>
      </c>
      <c r="AU165" s="135">
        <f t="shared" si="152"/>
        <v>0</v>
      </c>
      <c r="AV165" s="135">
        <f t="shared" si="152"/>
        <v>0</v>
      </c>
      <c r="AW165" s="135">
        <f t="shared" si="152"/>
        <v>0</v>
      </c>
      <c r="AX165" s="135">
        <f t="shared" si="152"/>
        <v>0</v>
      </c>
      <c r="AY165" s="135">
        <f t="shared" si="152"/>
        <v>0</v>
      </c>
      <c r="AZ165" s="135">
        <f t="shared" si="152"/>
        <v>0</v>
      </c>
      <c r="BA165" s="135">
        <f t="shared" si="152"/>
        <v>0</v>
      </c>
      <c r="BB165" s="135">
        <f t="shared" si="152"/>
        <v>0</v>
      </c>
      <c r="BC165" s="135">
        <f t="shared" si="152"/>
        <v>0</v>
      </c>
      <c r="BD165" s="135">
        <f t="shared" si="152"/>
        <v>0</v>
      </c>
      <c r="BE165" s="135">
        <f t="shared" si="152"/>
        <v>0</v>
      </c>
      <c r="BF165" s="135">
        <f t="shared" si="152"/>
        <v>0</v>
      </c>
      <c r="BG165" s="135">
        <f t="shared" si="152"/>
        <v>0</v>
      </c>
      <c r="BH165" s="135">
        <f t="shared" si="152"/>
        <v>0</v>
      </c>
      <c r="BI165" s="135">
        <f t="shared" si="152"/>
        <v>0</v>
      </c>
      <c r="BJ165" s="135">
        <f t="shared" si="152"/>
        <v>0</v>
      </c>
      <c r="BK165" s="135">
        <f t="shared" si="152"/>
        <v>0</v>
      </c>
      <c r="BL165" s="135">
        <f t="shared" si="152"/>
        <v>0</v>
      </c>
      <c r="BM165" s="135">
        <f t="shared" si="152"/>
        <v>0</v>
      </c>
      <c r="BN165" s="135">
        <f t="shared" si="152"/>
        <v>0</v>
      </c>
      <c r="BO165" s="135">
        <f t="shared" si="152"/>
        <v>0</v>
      </c>
      <c r="BP165" s="135">
        <f t="shared" ref="BP165:CF165" si="153">+BP79</f>
        <v>0</v>
      </c>
      <c r="BQ165" s="135">
        <f t="shared" si="153"/>
        <v>0</v>
      </c>
      <c r="BR165" s="135">
        <f t="shared" si="153"/>
        <v>0</v>
      </c>
      <c r="BS165" s="135">
        <f t="shared" si="153"/>
        <v>0</v>
      </c>
      <c r="BT165" s="135">
        <f t="shared" si="153"/>
        <v>0</v>
      </c>
      <c r="BU165" s="135">
        <f t="shared" si="153"/>
        <v>0</v>
      </c>
      <c r="BV165" s="135">
        <f t="shared" si="153"/>
        <v>0</v>
      </c>
      <c r="BW165" s="135">
        <f t="shared" si="153"/>
        <v>0</v>
      </c>
      <c r="BX165" s="135">
        <f t="shared" si="153"/>
        <v>0</v>
      </c>
      <c r="BY165" s="135">
        <f t="shared" si="153"/>
        <v>0</v>
      </c>
      <c r="BZ165" s="135">
        <f t="shared" si="153"/>
        <v>0</v>
      </c>
      <c r="CA165" s="135">
        <f t="shared" si="153"/>
        <v>0</v>
      </c>
      <c r="CB165" s="135">
        <f t="shared" si="153"/>
        <v>0</v>
      </c>
      <c r="CC165" s="135">
        <f t="shared" si="153"/>
        <v>0</v>
      </c>
      <c r="CD165" s="135">
        <f t="shared" si="153"/>
        <v>0</v>
      </c>
      <c r="CE165" s="135">
        <f t="shared" si="153"/>
        <v>0</v>
      </c>
      <c r="CF165" s="135">
        <f t="shared" si="153"/>
        <v>0</v>
      </c>
    </row>
    <row r="166" spans="3:84" hidden="1" x14ac:dyDescent="0.3">
      <c r="C166" s="135">
        <v>5</v>
      </c>
      <c r="D166" s="135" t="str">
        <f t="shared" ref="D166:BO166" si="154">+D85</f>
        <v>% SOLIDOS</v>
      </c>
      <c r="E166" s="135">
        <f t="shared" si="154"/>
        <v>0</v>
      </c>
      <c r="F166" s="135">
        <f t="shared" si="154"/>
        <v>0</v>
      </c>
      <c r="G166" s="135">
        <f t="shared" si="154"/>
        <v>0</v>
      </c>
      <c r="H166" s="135">
        <f t="shared" si="154"/>
        <v>0</v>
      </c>
      <c r="I166" s="135">
        <f t="shared" si="154"/>
        <v>0</v>
      </c>
      <c r="J166" s="135">
        <f t="shared" si="154"/>
        <v>0</v>
      </c>
      <c r="K166" s="135">
        <f t="shared" si="154"/>
        <v>0</v>
      </c>
      <c r="L166" s="135">
        <f t="shared" si="154"/>
        <v>0</v>
      </c>
      <c r="M166" s="135">
        <f t="shared" si="154"/>
        <v>0</v>
      </c>
      <c r="N166" s="135">
        <f t="shared" si="154"/>
        <v>0</v>
      </c>
      <c r="O166" s="135">
        <f t="shared" si="154"/>
        <v>0</v>
      </c>
      <c r="P166" s="135">
        <f t="shared" si="154"/>
        <v>0</v>
      </c>
      <c r="Q166" s="135">
        <f t="shared" si="154"/>
        <v>0</v>
      </c>
      <c r="R166" s="135">
        <f t="shared" si="154"/>
        <v>0</v>
      </c>
      <c r="S166" s="135">
        <f t="shared" si="154"/>
        <v>0</v>
      </c>
      <c r="T166" s="135">
        <f t="shared" si="154"/>
        <v>0</v>
      </c>
      <c r="U166" s="135">
        <f t="shared" si="154"/>
        <v>0</v>
      </c>
      <c r="V166" s="135">
        <f t="shared" si="154"/>
        <v>0</v>
      </c>
      <c r="W166" s="135">
        <f t="shared" si="154"/>
        <v>0</v>
      </c>
      <c r="X166" s="135">
        <f t="shared" si="154"/>
        <v>0</v>
      </c>
      <c r="Y166" s="135">
        <f t="shared" si="154"/>
        <v>0</v>
      </c>
      <c r="Z166" s="135">
        <f t="shared" si="154"/>
        <v>0</v>
      </c>
      <c r="AA166" s="135">
        <f t="shared" si="154"/>
        <v>0</v>
      </c>
      <c r="AB166" s="135">
        <f t="shared" si="154"/>
        <v>0</v>
      </c>
      <c r="AC166" s="135">
        <f t="shared" si="154"/>
        <v>0</v>
      </c>
      <c r="AD166" s="135">
        <f t="shared" si="154"/>
        <v>0</v>
      </c>
      <c r="AE166" s="135">
        <f t="shared" si="154"/>
        <v>0</v>
      </c>
      <c r="AF166" s="135">
        <f t="shared" si="154"/>
        <v>0</v>
      </c>
      <c r="AG166" s="135">
        <f t="shared" si="154"/>
        <v>0</v>
      </c>
      <c r="AH166" s="135">
        <f t="shared" si="154"/>
        <v>0</v>
      </c>
      <c r="AI166" s="135">
        <f t="shared" si="154"/>
        <v>0</v>
      </c>
      <c r="AJ166" s="135">
        <f t="shared" si="154"/>
        <v>0</v>
      </c>
      <c r="AK166" s="135">
        <f t="shared" si="154"/>
        <v>0</v>
      </c>
      <c r="AL166" s="135">
        <f t="shared" si="154"/>
        <v>0</v>
      </c>
      <c r="AM166" s="135">
        <f t="shared" si="154"/>
        <v>0</v>
      </c>
      <c r="AN166" s="135">
        <f t="shared" si="154"/>
        <v>0</v>
      </c>
      <c r="AO166" s="135">
        <f t="shared" si="154"/>
        <v>0</v>
      </c>
      <c r="AP166" s="135">
        <f t="shared" si="154"/>
        <v>0</v>
      </c>
      <c r="AQ166" s="135">
        <f t="shared" si="154"/>
        <v>0</v>
      </c>
      <c r="AR166" s="135">
        <f t="shared" si="154"/>
        <v>0</v>
      </c>
      <c r="AS166" s="135">
        <f t="shared" si="154"/>
        <v>0</v>
      </c>
      <c r="AT166" s="135">
        <f t="shared" si="154"/>
        <v>0</v>
      </c>
      <c r="AU166" s="135">
        <f t="shared" si="154"/>
        <v>0</v>
      </c>
      <c r="AV166" s="135">
        <f t="shared" si="154"/>
        <v>0</v>
      </c>
      <c r="AW166" s="135">
        <f t="shared" si="154"/>
        <v>0</v>
      </c>
      <c r="AX166" s="135">
        <f t="shared" si="154"/>
        <v>0</v>
      </c>
      <c r="AY166" s="135">
        <f t="shared" si="154"/>
        <v>0</v>
      </c>
      <c r="AZ166" s="135">
        <f t="shared" si="154"/>
        <v>0</v>
      </c>
      <c r="BA166" s="135">
        <f t="shared" si="154"/>
        <v>0</v>
      </c>
      <c r="BB166" s="135">
        <f t="shared" si="154"/>
        <v>0</v>
      </c>
      <c r="BC166" s="135">
        <f t="shared" si="154"/>
        <v>0</v>
      </c>
      <c r="BD166" s="135">
        <f t="shared" si="154"/>
        <v>0</v>
      </c>
      <c r="BE166" s="135">
        <f t="shared" si="154"/>
        <v>0</v>
      </c>
      <c r="BF166" s="135">
        <f t="shared" si="154"/>
        <v>0</v>
      </c>
      <c r="BG166" s="135">
        <f t="shared" si="154"/>
        <v>0</v>
      </c>
      <c r="BH166" s="135">
        <f t="shared" si="154"/>
        <v>0</v>
      </c>
      <c r="BI166" s="135">
        <f t="shared" si="154"/>
        <v>0</v>
      </c>
      <c r="BJ166" s="135">
        <f t="shared" si="154"/>
        <v>0</v>
      </c>
      <c r="BK166" s="135">
        <f t="shared" si="154"/>
        <v>0</v>
      </c>
      <c r="BL166" s="135">
        <f t="shared" si="154"/>
        <v>0</v>
      </c>
      <c r="BM166" s="135">
        <f t="shared" si="154"/>
        <v>0</v>
      </c>
      <c r="BN166" s="135">
        <f t="shared" si="154"/>
        <v>0</v>
      </c>
      <c r="BO166" s="135">
        <f t="shared" si="154"/>
        <v>0</v>
      </c>
      <c r="BP166" s="135">
        <f t="shared" ref="BP166:CF166" si="155">+BP85</f>
        <v>0</v>
      </c>
      <c r="BQ166" s="135">
        <f t="shared" si="155"/>
        <v>0</v>
      </c>
      <c r="BR166" s="135">
        <f t="shared" si="155"/>
        <v>0</v>
      </c>
      <c r="BS166" s="135">
        <f t="shared" si="155"/>
        <v>0</v>
      </c>
      <c r="BT166" s="135">
        <f t="shared" si="155"/>
        <v>0</v>
      </c>
      <c r="BU166" s="135">
        <f t="shared" si="155"/>
        <v>0</v>
      </c>
      <c r="BV166" s="135">
        <f t="shared" si="155"/>
        <v>0</v>
      </c>
      <c r="BW166" s="135">
        <f t="shared" si="155"/>
        <v>0</v>
      </c>
      <c r="BX166" s="135">
        <f t="shared" si="155"/>
        <v>0</v>
      </c>
      <c r="BY166" s="135">
        <f t="shared" si="155"/>
        <v>0</v>
      </c>
      <c r="BZ166" s="135">
        <f t="shared" si="155"/>
        <v>0</v>
      </c>
      <c r="CA166" s="135">
        <f t="shared" si="155"/>
        <v>0</v>
      </c>
      <c r="CB166" s="135">
        <f t="shared" si="155"/>
        <v>0</v>
      </c>
      <c r="CC166" s="135">
        <f t="shared" si="155"/>
        <v>0</v>
      </c>
      <c r="CD166" s="135">
        <f t="shared" si="155"/>
        <v>0</v>
      </c>
      <c r="CE166" s="135">
        <f t="shared" si="155"/>
        <v>0</v>
      </c>
      <c r="CF166" s="135">
        <f t="shared" si="155"/>
        <v>0</v>
      </c>
    </row>
    <row r="167" spans="3:84" hidden="1" x14ac:dyDescent="0.3">
      <c r="C167" s="135">
        <v>6</v>
      </c>
      <c r="D167" s="135" t="str">
        <f t="shared" ref="D167:BO167" si="156">+D91</f>
        <v>% SOLIDOS</v>
      </c>
      <c r="E167" s="135">
        <f t="shared" si="156"/>
        <v>0</v>
      </c>
      <c r="F167" s="135">
        <f t="shared" si="156"/>
        <v>0</v>
      </c>
      <c r="G167" s="135">
        <f t="shared" si="156"/>
        <v>0</v>
      </c>
      <c r="H167" s="135">
        <f t="shared" si="156"/>
        <v>0</v>
      </c>
      <c r="I167" s="135">
        <f t="shared" si="156"/>
        <v>0</v>
      </c>
      <c r="J167" s="135">
        <f t="shared" si="156"/>
        <v>0</v>
      </c>
      <c r="K167" s="135">
        <f t="shared" si="156"/>
        <v>0</v>
      </c>
      <c r="L167" s="135">
        <f t="shared" si="156"/>
        <v>0</v>
      </c>
      <c r="M167" s="135">
        <f t="shared" si="156"/>
        <v>0</v>
      </c>
      <c r="N167" s="135">
        <f t="shared" si="156"/>
        <v>0</v>
      </c>
      <c r="O167" s="135">
        <f t="shared" si="156"/>
        <v>0</v>
      </c>
      <c r="P167" s="135">
        <f t="shared" si="156"/>
        <v>0</v>
      </c>
      <c r="Q167" s="135">
        <f t="shared" si="156"/>
        <v>0</v>
      </c>
      <c r="R167" s="135">
        <f t="shared" si="156"/>
        <v>0</v>
      </c>
      <c r="S167" s="135">
        <f t="shared" si="156"/>
        <v>0</v>
      </c>
      <c r="T167" s="135">
        <f t="shared" si="156"/>
        <v>0</v>
      </c>
      <c r="U167" s="135">
        <f t="shared" si="156"/>
        <v>0</v>
      </c>
      <c r="V167" s="135">
        <f t="shared" si="156"/>
        <v>0</v>
      </c>
      <c r="W167" s="135">
        <f t="shared" si="156"/>
        <v>0</v>
      </c>
      <c r="X167" s="135">
        <f t="shared" si="156"/>
        <v>0</v>
      </c>
      <c r="Y167" s="135">
        <f t="shared" si="156"/>
        <v>0</v>
      </c>
      <c r="Z167" s="135">
        <f t="shared" si="156"/>
        <v>0</v>
      </c>
      <c r="AA167" s="135">
        <f t="shared" si="156"/>
        <v>0</v>
      </c>
      <c r="AB167" s="135">
        <f t="shared" si="156"/>
        <v>0</v>
      </c>
      <c r="AC167" s="135">
        <f t="shared" si="156"/>
        <v>0</v>
      </c>
      <c r="AD167" s="135">
        <f t="shared" si="156"/>
        <v>0</v>
      </c>
      <c r="AE167" s="135">
        <f t="shared" si="156"/>
        <v>0</v>
      </c>
      <c r="AF167" s="135">
        <f t="shared" si="156"/>
        <v>0</v>
      </c>
      <c r="AG167" s="135">
        <f t="shared" si="156"/>
        <v>0</v>
      </c>
      <c r="AH167" s="135">
        <f t="shared" si="156"/>
        <v>0</v>
      </c>
      <c r="AI167" s="135">
        <f t="shared" si="156"/>
        <v>0</v>
      </c>
      <c r="AJ167" s="135">
        <f t="shared" si="156"/>
        <v>0</v>
      </c>
      <c r="AK167" s="135">
        <f t="shared" si="156"/>
        <v>0</v>
      </c>
      <c r="AL167" s="135">
        <f t="shared" si="156"/>
        <v>0</v>
      </c>
      <c r="AM167" s="135">
        <f t="shared" si="156"/>
        <v>0</v>
      </c>
      <c r="AN167" s="135">
        <f t="shared" si="156"/>
        <v>0</v>
      </c>
      <c r="AO167" s="135">
        <f t="shared" si="156"/>
        <v>0</v>
      </c>
      <c r="AP167" s="135">
        <f t="shared" si="156"/>
        <v>0</v>
      </c>
      <c r="AQ167" s="135">
        <f t="shared" si="156"/>
        <v>0</v>
      </c>
      <c r="AR167" s="135">
        <f t="shared" si="156"/>
        <v>0</v>
      </c>
      <c r="AS167" s="135">
        <f t="shared" si="156"/>
        <v>0</v>
      </c>
      <c r="AT167" s="135">
        <f t="shared" si="156"/>
        <v>0</v>
      </c>
      <c r="AU167" s="135">
        <f t="shared" si="156"/>
        <v>0</v>
      </c>
      <c r="AV167" s="135">
        <f t="shared" si="156"/>
        <v>0</v>
      </c>
      <c r="AW167" s="135">
        <f t="shared" si="156"/>
        <v>0</v>
      </c>
      <c r="AX167" s="135">
        <f t="shared" si="156"/>
        <v>0</v>
      </c>
      <c r="AY167" s="135">
        <f t="shared" si="156"/>
        <v>0</v>
      </c>
      <c r="AZ167" s="135">
        <f t="shared" si="156"/>
        <v>0</v>
      </c>
      <c r="BA167" s="135">
        <f t="shared" si="156"/>
        <v>0</v>
      </c>
      <c r="BB167" s="135">
        <f t="shared" si="156"/>
        <v>0</v>
      </c>
      <c r="BC167" s="135">
        <f t="shared" si="156"/>
        <v>0</v>
      </c>
      <c r="BD167" s="135">
        <f t="shared" si="156"/>
        <v>0</v>
      </c>
      <c r="BE167" s="135">
        <f t="shared" si="156"/>
        <v>0</v>
      </c>
      <c r="BF167" s="135">
        <f t="shared" si="156"/>
        <v>0</v>
      </c>
      <c r="BG167" s="135">
        <f t="shared" si="156"/>
        <v>0</v>
      </c>
      <c r="BH167" s="135">
        <f t="shared" si="156"/>
        <v>0</v>
      </c>
      <c r="BI167" s="135">
        <f t="shared" si="156"/>
        <v>0</v>
      </c>
      <c r="BJ167" s="135">
        <f t="shared" si="156"/>
        <v>0</v>
      </c>
      <c r="BK167" s="135">
        <f t="shared" si="156"/>
        <v>0</v>
      </c>
      <c r="BL167" s="135">
        <f t="shared" si="156"/>
        <v>0</v>
      </c>
      <c r="BM167" s="135">
        <f t="shared" si="156"/>
        <v>0</v>
      </c>
      <c r="BN167" s="135">
        <f t="shared" si="156"/>
        <v>0</v>
      </c>
      <c r="BO167" s="135">
        <f t="shared" si="156"/>
        <v>0</v>
      </c>
      <c r="BP167" s="135">
        <f t="shared" ref="BP167:CF167" si="157">+BP91</f>
        <v>0</v>
      </c>
      <c r="BQ167" s="135">
        <f t="shared" si="157"/>
        <v>0</v>
      </c>
      <c r="BR167" s="135">
        <f t="shared" si="157"/>
        <v>0</v>
      </c>
      <c r="BS167" s="135">
        <f t="shared" si="157"/>
        <v>0</v>
      </c>
      <c r="BT167" s="135">
        <f t="shared" si="157"/>
        <v>0</v>
      </c>
      <c r="BU167" s="135">
        <f t="shared" si="157"/>
        <v>0</v>
      </c>
      <c r="BV167" s="135">
        <f t="shared" si="157"/>
        <v>0</v>
      </c>
      <c r="BW167" s="135">
        <f t="shared" si="157"/>
        <v>0</v>
      </c>
      <c r="BX167" s="135">
        <f t="shared" si="157"/>
        <v>0</v>
      </c>
      <c r="BY167" s="135">
        <f t="shared" si="157"/>
        <v>0</v>
      </c>
      <c r="BZ167" s="135">
        <f t="shared" si="157"/>
        <v>0</v>
      </c>
      <c r="CA167" s="135">
        <f t="shared" si="157"/>
        <v>0</v>
      </c>
      <c r="CB167" s="135">
        <f t="shared" si="157"/>
        <v>0</v>
      </c>
      <c r="CC167" s="135">
        <f t="shared" si="157"/>
        <v>0</v>
      </c>
      <c r="CD167" s="135">
        <f t="shared" si="157"/>
        <v>0</v>
      </c>
      <c r="CE167" s="135">
        <f t="shared" si="157"/>
        <v>0</v>
      </c>
      <c r="CF167" s="135">
        <f t="shared" si="157"/>
        <v>0</v>
      </c>
    </row>
    <row r="168" spans="3:84" hidden="1" x14ac:dyDescent="0.3">
      <c r="C168" s="135">
        <v>7</v>
      </c>
      <c r="D168" s="135" t="str">
        <f t="shared" ref="D168:BO168" si="158">+D97</f>
        <v>% SOLIDOS</v>
      </c>
      <c r="E168" s="135">
        <f t="shared" si="158"/>
        <v>0</v>
      </c>
      <c r="F168" s="135">
        <f t="shared" si="158"/>
        <v>0</v>
      </c>
      <c r="G168" s="135">
        <f t="shared" si="158"/>
        <v>0</v>
      </c>
      <c r="H168" s="135">
        <f t="shared" si="158"/>
        <v>0</v>
      </c>
      <c r="I168" s="135">
        <f t="shared" si="158"/>
        <v>0</v>
      </c>
      <c r="J168" s="135">
        <f t="shared" si="158"/>
        <v>0</v>
      </c>
      <c r="K168" s="135">
        <f t="shared" si="158"/>
        <v>0</v>
      </c>
      <c r="L168" s="135">
        <f t="shared" si="158"/>
        <v>0</v>
      </c>
      <c r="M168" s="135">
        <f t="shared" si="158"/>
        <v>0</v>
      </c>
      <c r="N168" s="135">
        <f t="shared" si="158"/>
        <v>0</v>
      </c>
      <c r="O168" s="135">
        <f t="shared" si="158"/>
        <v>0</v>
      </c>
      <c r="P168" s="135">
        <f t="shared" si="158"/>
        <v>0</v>
      </c>
      <c r="Q168" s="135">
        <f t="shared" si="158"/>
        <v>0</v>
      </c>
      <c r="R168" s="135">
        <f t="shared" si="158"/>
        <v>0</v>
      </c>
      <c r="S168" s="135">
        <f t="shared" si="158"/>
        <v>0</v>
      </c>
      <c r="T168" s="135">
        <f t="shared" si="158"/>
        <v>0</v>
      </c>
      <c r="U168" s="135">
        <f t="shared" si="158"/>
        <v>0</v>
      </c>
      <c r="V168" s="135">
        <f t="shared" si="158"/>
        <v>0</v>
      </c>
      <c r="W168" s="135">
        <f t="shared" si="158"/>
        <v>0</v>
      </c>
      <c r="X168" s="135">
        <f t="shared" si="158"/>
        <v>0</v>
      </c>
      <c r="Y168" s="135">
        <f t="shared" si="158"/>
        <v>0</v>
      </c>
      <c r="Z168" s="135">
        <f t="shared" si="158"/>
        <v>0</v>
      </c>
      <c r="AA168" s="135">
        <f t="shared" si="158"/>
        <v>0</v>
      </c>
      <c r="AB168" s="135">
        <f t="shared" si="158"/>
        <v>0</v>
      </c>
      <c r="AC168" s="135">
        <f t="shared" si="158"/>
        <v>0</v>
      </c>
      <c r="AD168" s="135">
        <f t="shared" si="158"/>
        <v>0</v>
      </c>
      <c r="AE168" s="135">
        <f t="shared" si="158"/>
        <v>0</v>
      </c>
      <c r="AF168" s="135">
        <f t="shared" si="158"/>
        <v>0</v>
      </c>
      <c r="AG168" s="135">
        <f t="shared" si="158"/>
        <v>0</v>
      </c>
      <c r="AH168" s="135">
        <f t="shared" si="158"/>
        <v>0</v>
      </c>
      <c r="AI168" s="135">
        <f t="shared" si="158"/>
        <v>0</v>
      </c>
      <c r="AJ168" s="135">
        <f t="shared" si="158"/>
        <v>0</v>
      </c>
      <c r="AK168" s="135">
        <f t="shared" si="158"/>
        <v>0</v>
      </c>
      <c r="AL168" s="135">
        <f t="shared" si="158"/>
        <v>0</v>
      </c>
      <c r="AM168" s="135">
        <f t="shared" si="158"/>
        <v>0</v>
      </c>
      <c r="AN168" s="135">
        <f t="shared" si="158"/>
        <v>0</v>
      </c>
      <c r="AO168" s="135">
        <f t="shared" si="158"/>
        <v>0</v>
      </c>
      <c r="AP168" s="135">
        <f t="shared" si="158"/>
        <v>0</v>
      </c>
      <c r="AQ168" s="135">
        <f t="shared" si="158"/>
        <v>0</v>
      </c>
      <c r="AR168" s="135">
        <f t="shared" si="158"/>
        <v>0</v>
      </c>
      <c r="AS168" s="135">
        <f t="shared" si="158"/>
        <v>0</v>
      </c>
      <c r="AT168" s="135">
        <f t="shared" si="158"/>
        <v>0</v>
      </c>
      <c r="AU168" s="135">
        <f t="shared" si="158"/>
        <v>0</v>
      </c>
      <c r="AV168" s="135">
        <f t="shared" si="158"/>
        <v>0</v>
      </c>
      <c r="AW168" s="135">
        <f t="shared" si="158"/>
        <v>0</v>
      </c>
      <c r="AX168" s="135">
        <f t="shared" si="158"/>
        <v>0</v>
      </c>
      <c r="AY168" s="135">
        <f t="shared" si="158"/>
        <v>0</v>
      </c>
      <c r="AZ168" s="135">
        <f t="shared" si="158"/>
        <v>0</v>
      </c>
      <c r="BA168" s="135">
        <f t="shared" si="158"/>
        <v>0</v>
      </c>
      <c r="BB168" s="135">
        <f t="shared" si="158"/>
        <v>0</v>
      </c>
      <c r="BC168" s="135">
        <f t="shared" si="158"/>
        <v>0</v>
      </c>
      <c r="BD168" s="135">
        <f t="shared" si="158"/>
        <v>0</v>
      </c>
      <c r="BE168" s="135">
        <f t="shared" si="158"/>
        <v>0</v>
      </c>
      <c r="BF168" s="135">
        <f t="shared" si="158"/>
        <v>0</v>
      </c>
      <c r="BG168" s="135">
        <f t="shared" si="158"/>
        <v>0</v>
      </c>
      <c r="BH168" s="135">
        <f t="shared" si="158"/>
        <v>0</v>
      </c>
      <c r="BI168" s="135">
        <f t="shared" si="158"/>
        <v>0</v>
      </c>
      <c r="BJ168" s="135">
        <f t="shared" si="158"/>
        <v>0</v>
      </c>
      <c r="BK168" s="135">
        <f t="shared" si="158"/>
        <v>0</v>
      </c>
      <c r="BL168" s="135">
        <f t="shared" si="158"/>
        <v>0</v>
      </c>
      <c r="BM168" s="135">
        <f t="shared" si="158"/>
        <v>0</v>
      </c>
      <c r="BN168" s="135">
        <f t="shared" si="158"/>
        <v>0</v>
      </c>
      <c r="BO168" s="135">
        <f t="shared" si="158"/>
        <v>0</v>
      </c>
      <c r="BP168" s="135">
        <f t="shared" ref="BP168:CF168" si="159">+BP97</f>
        <v>0</v>
      </c>
      <c r="BQ168" s="135">
        <f t="shared" si="159"/>
        <v>0</v>
      </c>
      <c r="BR168" s="135">
        <f t="shared" si="159"/>
        <v>0</v>
      </c>
      <c r="BS168" s="135">
        <f t="shared" si="159"/>
        <v>0</v>
      </c>
      <c r="BT168" s="135">
        <f t="shared" si="159"/>
        <v>0</v>
      </c>
      <c r="BU168" s="135">
        <f t="shared" si="159"/>
        <v>0</v>
      </c>
      <c r="BV168" s="135">
        <f t="shared" si="159"/>
        <v>0</v>
      </c>
      <c r="BW168" s="135">
        <f t="shared" si="159"/>
        <v>0</v>
      </c>
      <c r="BX168" s="135">
        <f t="shared" si="159"/>
        <v>0</v>
      </c>
      <c r="BY168" s="135">
        <f t="shared" si="159"/>
        <v>0</v>
      </c>
      <c r="BZ168" s="135">
        <f t="shared" si="159"/>
        <v>0</v>
      </c>
      <c r="CA168" s="135">
        <f t="shared" si="159"/>
        <v>0</v>
      </c>
      <c r="CB168" s="135">
        <f t="shared" si="159"/>
        <v>0</v>
      </c>
      <c r="CC168" s="135">
        <f t="shared" si="159"/>
        <v>0</v>
      </c>
      <c r="CD168" s="135">
        <f t="shared" si="159"/>
        <v>0</v>
      </c>
      <c r="CE168" s="135">
        <f t="shared" si="159"/>
        <v>0</v>
      </c>
      <c r="CF168" s="135">
        <f t="shared" si="159"/>
        <v>0</v>
      </c>
    </row>
    <row r="169" spans="3:84" hidden="1" x14ac:dyDescent="0.3">
      <c r="C169" s="135">
        <v>8</v>
      </c>
      <c r="D169" s="135" t="str">
        <f t="shared" ref="D169:BO169" si="160">+D103</f>
        <v>% SOLIDOS</v>
      </c>
      <c r="E169" s="135">
        <f t="shared" si="160"/>
        <v>0</v>
      </c>
      <c r="F169" s="135">
        <f t="shared" si="160"/>
        <v>0</v>
      </c>
      <c r="G169" s="135">
        <f t="shared" si="160"/>
        <v>0</v>
      </c>
      <c r="H169" s="135">
        <f t="shared" si="160"/>
        <v>0</v>
      </c>
      <c r="I169" s="135">
        <f t="shared" si="160"/>
        <v>0</v>
      </c>
      <c r="J169" s="135">
        <f t="shared" si="160"/>
        <v>0</v>
      </c>
      <c r="K169" s="135">
        <f t="shared" si="160"/>
        <v>0</v>
      </c>
      <c r="L169" s="135">
        <f t="shared" si="160"/>
        <v>0</v>
      </c>
      <c r="M169" s="135">
        <f t="shared" si="160"/>
        <v>0</v>
      </c>
      <c r="N169" s="135">
        <f t="shared" si="160"/>
        <v>0</v>
      </c>
      <c r="O169" s="135">
        <f t="shared" si="160"/>
        <v>0</v>
      </c>
      <c r="P169" s="135">
        <f t="shared" si="160"/>
        <v>0</v>
      </c>
      <c r="Q169" s="135">
        <f t="shared" si="160"/>
        <v>0</v>
      </c>
      <c r="R169" s="135">
        <f t="shared" si="160"/>
        <v>0</v>
      </c>
      <c r="S169" s="135">
        <f t="shared" si="160"/>
        <v>0</v>
      </c>
      <c r="T169" s="135">
        <f t="shared" si="160"/>
        <v>0</v>
      </c>
      <c r="U169" s="135">
        <f t="shared" si="160"/>
        <v>0</v>
      </c>
      <c r="V169" s="135">
        <f t="shared" si="160"/>
        <v>0</v>
      </c>
      <c r="W169" s="135">
        <f t="shared" si="160"/>
        <v>0</v>
      </c>
      <c r="X169" s="135">
        <f t="shared" si="160"/>
        <v>0</v>
      </c>
      <c r="Y169" s="135">
        <f t="shared" si="160"/>
        <v>0</v>
      </c>
      <c r="Z169" s="135">
        <f t="shared" si="160"/>
        <v>0</v>
      </c>
      <c r="AA169" s="135">
        <f t="shared" si="160"/>
        <v>0</v>
      </c>
      <c r="AB169" s="135">
        <f t="shared" si="160"/>
        <v>0</v>
      </c>
      <c r="AC169" s="135">
        <f t="shared" si="160"/>
        <v>0</v>
      </c>
      <c r="AD169" s="135">
        <f t="shared" si="160"/>
        <v>0</v>
      </c>
      <c r="AE169" s="135">
        <f t="shared" si="160"/>
        <v>0</v>
      </c>
      <c r="AF169" s="135">
        <f t="shared" si="160"/>
        <v>0</v>
      </c>
      <c r="AG169" s="135">
        <f t="shared" si="160"/>
        <v>0</v>
      </c>
      <c r="AH169" s="135">
        <f t="shared" si="160"/>
        <v>0</v>
      </c>
      <c r="AI169" s="135">
        <f t="shared" si="160"/>
        <v>0</v>
      </c>
      <c r="AJ169" s="135">
        <f t="shared" si="160"/>
        <v>0</v>
      </c>
      <c r="AK169" s="135">
        <f t="shared" si="160"/>
        <v>0</v>
      </c>
      <c r="AL169" s="135">
        <f t="shared" si="160"/>
        <v>0</v>
      </c>
      <c r="AM169" s="135">
        <f t="shared" si="160"/>
        <v>0</v>
      </c>
      <c r="AN169" s="135">
        <f t="shared" si="160"/>
        <v>0</v>
      </c>
      <c r="AO169" s="135">
        <f t="shared" si="160"/>
        <v>0</v>
      </c>
      <c r="AP169" s="135">
        <f t="shared" si="160"/>
        <v>0</v>
      </c>
      <c r="AQ169" s="135">
        <f t="shared" si="160"/>
        <v>0</v>
      </c>
      <c r="AR169" s="135">
        <f t="shared" si="160"/>
        <v>0</v>
      </c>
      <c r="AS169" s="135">
        <f t="shared" si="160"/>
        <v>0</v>
      </c>
      <c r="AT169" s="135">
        <f t="shared" si="160"/>
        <v>0</v>
      </c>
      <c r="AU169" s="135">
        <f t="shared" si="160"/>
        <v>0</v>
      </c>
      <c r="AV169" s="135">
        <f t="shared" si="160"/>
        <v>0</v>
      </c>
      <c r="AW169" s="135">
        <f t="shared" si="160"/>
        <v>0</v>
      </c>
      <c r="AX169" s="135">
        <f t="shared" si="160"/>
        <v>0</v>
      </c>
      <c r="AY169" s="135">
        <f t="shared" si="160"/>
        <v>0</v>
      </c>
      <c r="AZ169" s="135">
        <f t="shared" si="160"/>
        <v>0</v>
      </c>
      <c r="BA169" s="135">
        <f t="shared" si="160"/>
        <v>0</v>
      </c>
      <c r="BB169" s="135">
        <f t="shared" si="160"/>
        <v>0</v>
      </c>
      <c r="BC169" s="135">
        <f t="shared" si="160"/>
        <v>0</v>
      </c>
      <c r="BD169" s="135">
        <f t="shared" si="160"/>
        <v>0</v>
      </c>
      <c r="BE169" s="135">
        <f t="shared" si="160"/>
        <v>0</v>
      </c>
      <c r="BF169" s="135">
        <f t="shared" si="160"/>
        <v>0</v>
      </c>
      <c r="BG169" s="135">
        <f t="shared" si="160"/>
        <v>0</v>
      </c>
      <c r="BH169" s="135">
        <f t="shared" si="160"/>
        <v>0</v>
      </c>
      <c r="BI169" s="135">
        <f t="shared" si="160"/>
        <v>0</v>
      </c>
      <c r="BJ169" s="135">
        <f t="shared" si="160"/>
        <v>0</v>
      </c>
      <c r="BK169" s="135">
        <f t="shared" si="160"/>
        <v>0</v>
      </c>
      <c r="BL169" s="135">
        <f t="shared" si="160"/>
        <v>0</v>
      </c>
      <c r="BM169" s="135">
        <f t="shared" si="160"/>
        <v>0</v>
      </c>
      <c r="BN169" s="135">
        <f t="shared" si="160"/>
        <v>0</v>
      </c>
      <c r="BO169" s="135">
        <f t="shared" si="160"/>
        <v>0</v>
      </c>
      <c r="BP169" s="135">
        <f t="shared" ref="BP169:CF169" si="161">+BP103</f>
        <v>0</v>
      </c>
      <c r="BQ169" s="135">
        <f t="shared" si="161"/>
        <v>0</v>
      </c>
      <c r="BR169" s="135">
        <f t="shared" si="161"/>
        <v>0</v>
      </c>
      <c r="BS169" s="135">
        <f t="shared" si="161"/>
        <v>0</v>
      </c>
      <c r="BT169" s="135">
        <f t="shared" si="161"/>
        <v>0</v>
      </c>
      <c r="BU169" s="135">
        <f t="shared" si="161"/>
        <v>0</v>
      </c>
      <c r="BV169" s="135">
        <f t="shared" si="161"/>
        <v>0</v>
      </c>
      <c r="BW169" s="135">
        <f t="shared" si="161"/>
        <v>0</v>
      </c>
      <c r="BX169" s="135">
        <f t="shared" si="161"/>
        <v>0</v>
      </c>
      <c r="BY169" s="135">
        <f t="shared" si="161"/>
        <v>0</v>
      </c>
      <c r="BZ169" s="135">
        <f t="shared" si="161"/>
        <v>0</v>
      </c>
      <c r="CA169" s="135">
        <f t="shared" si="161"/>
        <v>0</v>
      </c>
      <c r="CB169" s="135">
        <f t="shared" si="161"/>
        <v>0</v>
      </c>
      <c r="CC169" s="135">
        <f t="shared" si="161"/>
        <v>0</v>
      </c>
      <c r="CD169" s="135">
        <f t="shared" si="161"/>
        <v>0</v>
      </c>
      <c r="CE169" s="135">
        <f t="shared" si="161"/>
        <v>0</v>
      </c>
      <c r="CF169" s="135">
        <f t="shared" si="161"/>
        <v>0</v>
      </c>
    </row>
    <row r="170" spans="3:84" hidden="1" x14ac:dyDescent="0.3">
      <c r="C170" s="135">
        <v>9</v>
      </c>
      <c r="D170" s="135" t="str">
        <f t="shared" ref="D170:BO170" si="162">+D109</f>
        <v>% SOLIDOS</v>
      </c>
      <c r="E170" s="135">
        <f t="shared" si="162"/>
        <v>0</v>
      </c>
      <c r="F170" s="135">
        <f t="shared" si="162"/>
        <v>0</v>
      </c>
      <c r="G170" s="135">
        <f t="shared" si="162"/>
        <v>0</v>
      </c>
      <c r="H170" s="135">
        <f t="shared" si="162"/>
        <v>0</v>
      </c>
      <c r="I170" s="135">
        <f t="shared" si="162"/>
        <v>0</v>
      </c>
      <c r="J170" s="135">
        <f t="shared" si="162"/>
        <v>0</v>
      </c>
      <c r="K170" s="135">
        <f t="shared" si="162"/>
        <v>0</v>
      </c>
      <c r="L170" s="135">
        <f t="shared" si="162"/>
        <v>0</v>
      </c>
      <c r="M170" s="135">
        <f t="shared" si="162"/>
        <v>0</v>
      </c>
      <c r="N170" s="135">
        <f t="shared" si="162"/>
        <v>0</v>
      </c>
      <c r="O170" s="135">
        <f t="shared" si="162"/>
        <v>0</v>
      </c>
      <c r="P170" s="135">
        <f t="shared" si="162"/>
        <v>0</v>
      </c>
      <c r="Q170" s="135">
        <f t="shared" si="162"/>
        <v>0</v>
      </c>
      <c r="R170" s="135">
        <f t="shared" si="162"/>
        <v>0</v>
      </c>
      <c r="S170" s="135">
        <f t="shared" si="162"/>
        <v>0</v>
      </c>
      <c r="T170" s="135">
        <f t="shared" si="162"/>
        <v>0</v>
      </c>
      <c r="U170" s="135">
        <f t="shared" si="162"/>
        <v>0</v>
      </c>
      <c r="V170" s="135">
        <f t="shared" si="162"/>
        <v>0</v>
      </c>
      <c r="W170" s="135">
        <f t="shared" si="162"/>
        <v>0</v>
      </c>
      <c r="X170" s="135">
        <f t="shared" si="162"/>
        <v>0</v>
      </c>
      <c r="Y170" s="135">
        <f t="shared" si="162"/>
        <v>0</v>
      </c>
      <c r="Z170" s="135">
        <f t="shared" si="162"/>
        <v>0</v>
      </c>
      <c r="AA170" s="135">
        <f t="shared" si="162"/>
        <v>0</v>
      </c>
      <c r="AB170" s="135">
        <f t="shared" si="162"/>
        <v>0</v>
      </c>
      <c r="AC170" s="135">
        <f t="shared" si="162"/>
        <v>0</v>
      </c>
      <c r="AD170" s="135">
        <f t="shared" si="162"/>
        <v>0</v>
      </c>
      <c r="AE170" s="135">
        <f t="shared" si="162"/>
        <v>0</v>
      </c>
      <c r="AF170" s="135">
        <f t="shared" si="162"/>
        <v>0</v>
      </c>
      <c r="AG170" s="135">
        <f t="shared" si="162"/>
        <v>0</v>
      </c>
      <c r="AH170" s="135">
        <f t="shared" si="162"/>
        <v>0</v>
      </c>
      <c r="AI170" s="135">
        <f t="shared" si="162"/>
        <v>0</v>
      </c>
      <c r="AJ170" s="135">
        <f t="shared" si="162"/>
        <v>0</v>
      </c>
      <c r="AK170" s="135">
        <f t="shared" si="162"/>
        <v>0</v>
      </c>
      <c r="AL170" s="135">
        <f t="shared" si="162"/>
        <v>0</v>
      </c>
      <c r="AM170" s="135">
        <f t="shared" si="162"/>
        <v>0</v>
      </c>
      <c r="AN170" s="135">
        <f t="shared" si="162"/>
        <v>0</v>
      </c>
      <c r="AO170" s="135">
        <f t="shared" si="162"/>
        <v>0</v>
      </c>
      <c r="AP170" s="135">
        <f t="shared" si="162"/>
        <v>0</v>
      </c>
      <c r="AQ170" s="135">
        <f t="shared" si="162"/>
        <v>0</v>
      </c>
      <c r="AR170" s="135">
        <f t="shared" si="162"/>
        <v>0</v>
      </c>
      <c r="AS170" s="135">
        <f t="shared" si="162"/>
        <v>0</v>
      </c>
      <c r="AT170" s="135">
        <f t="shared" si="162"/>
        <v>0</v>
      </c>
      <c r="AU170" s="135">
        <f t="shared" si="162"/>
        <v>0</v>
      </c>
      <c r="AV170" s="135">
        <f t="shared" si="162"/>
        <v>0</v>
      </c>
      <c r="AW170" s="135">
        <f t="shared" si="162"/>
        <v>0</v>
      </c>
      <c r="AX170" s="135">
        <f t="shared" si="162"/>
        <v>0</v>
      </c>
      <c r="AY170" s="135">
        <f t="shared" si="162"/>
        <v>0</v>
      </c>
      <c r="AZ170" s="135">
        <f t="shared" si="162"/>
        <v>0</v>
      </c>
      <c r="BA170" s="135">
        <f t="shared" si="162"/>
        <v>0</v>
      </c>
      <c r="BB170" s="135">
        <f t="shared" si="162"/>
        <v>0</v>
      </c>
      <c r="BC170" s="135">
        <f t="shared" si="162"/>
        <v>0</v>
      </c>
      <c r="BD170" s="135">
        <f t="shared" si="162"/>
        <v>0</v>
      </c>
      <c r="BE170" s="135">
        <f t="shared" si="162"/>
        <v>0</v>
      </c>
      <c r="BF170" s="135">
        <f t="shared" si="162"/>
        <v>0</v>
      </c>
      <c r="BG170" s="135">
        <f t="shared" si="162"/>
        <v>0</v>
      </c>
      <c r="BH170" s="135">
        <f t="shared" si="162"/>
        <v>0</v>
      </c>
      <c r="BI170" s="135">
        <f t="shared" si="162"/>
        <v>0</v>
      </c>
      <c r="BJ170" s="135">
        <f t="shared" si="162"/>
        <v>0</v>
      </c>
      <c r="BK170" s="135">
        <f t="shared" si="162"/>
        <v>0</v>
      </c>
      <c r="BL170" s="135">
        <f t="shared" si="162"/>
        <v>0</v>
      </c>
      <c r="BM170" s="135">
        <f t="shared" si="162"/>
        <v>0</v>
      </c>
      <c r="BN170" s="135">
        <f t="shared" si="162"/>
        <v>0</v>
      </c>
      <c r="BO170" s="135">
        <f t="shared" si="162"/>
        <v>0</v>
      </c>
      <c r="BP170" s="135">
        <f t="shared" ref="BP170:CF170" si="163">+BP109</f>
        <v>0</v>
      </c>
      <c r="BQ170" s="135">
        <f t="shared" si="163"/>
        <v>0</v>
      </c>
      <c r="BR170" s="135">
        <f t="shared" si="163"/>
        <v>0</v>
      </c>
      <c r="BS170" s="135">
        <f t="shared" si="163"/>
        <v>0</v>
      </c>
      <c r="BT170" s="135">
        <f t="shared" si="163"/>
        <v>0</v>
      </c>
      <c r="BU170" s="135">
        <f t="shared" si="163"/>
        <v>0</v>
      </c>
      <c r="BV170" s="135">
        <f t="shared" si="163"/>
        <v>0</v>
      </c>
      <c r="BW170" s="135">
        <f t="shared" si="163"/>
        <v>0</v>
      </c>
      <c r="BX170" s="135">
        <f t="shared" si="163"/>
        <v>0</v>
      </c>
      <c r="BY170" s="135">
        <f t="shared" si="163"/>
        <v>0</v>
      </c>
      <c r="BZ170" s="135">
        <f t="shared" si="163"/>
        <v>0</v>
      </c>
      <c r="CA170" s="135">
        <f t="shared" si="163"/>
        <v>0</v>
      </c>
      <c r="CB170" s="135">
        <f t="shared" si="163"/>
        <v>0</v>
      </c>
      <c r="CC170" s="135">
        <f t="shared" si="163"/>
        <v>0</v>
      </c>
      <c r="CD170" s="135">
        <f t="shared" si="163"/>
        <v>0</v>
      </c>
      <c r="CE170" s="135">
        <f t="shared" si="163"/>
        <v>0</v>
      </c>
      <c r="CF170" s="135">
        <f t="shared" si="163"/>
        <v>0</v>
      </c>
    </row>
    <row r="171" spans="3:84" hidden="1" x14ac:dyDescent="0.3">
      <c r="C171" s="135">
        <v>10</v>
      </c>
      <c r="D171" s="135" t="str">
        <f t="shared" ref="D171:BO171" si="164">+D115</f>
        <v>% SOLIDOS</v>
      </c>
      <c r="E171" s="135">
        <f t="shared" si="164"/>
        <v>0</v>
      </c>
      <c r="F171" s="135">
        <f t="shared" si="164"/>
        <v>0</v>
      </c>
      <c r="G171" s="135">
        <f t="shared" si="164"/>
        <v>0</v>
      </c>
      <c r="H171" s="135">
        <f t="shared" si="164"/>
        <v>0</v>
      </c>
      <c r="I171" s="135">
        <f t="shared" si="164"/>
        <v>0</v>
      </c>
      <c r="J171" s="135">
        <f t="shared" si="164"/>
        <v>0</v>
      </c>
      <c r="K171" s="135">
        <f t="shared" si="164"/>
        <v>0</v>
      </c>
      <c r="L171" s="135">
        <f t="shared" si="164"/>
        <v>0</v>
      </c>
      <c r="M171" s="135">
        <f t="shared" si="164"/>
        <v>0</v>
      </c>
      <c r="N171" s="135">
        <f t="shared" si="164"/>
        <v>0</v>
      </c>
      <c r="O171" s="135">
        <f t="shared" si="164"/>
        <v>0</v>
      </c>
      <c r="P171" s="135">
        <f t="shared" si="164"/>
        <v>0</v>
      </c>
      <c r="Q171" s="135">
        <f t="shared" si="164"/>
        <v>0</v>
      </c>
      <c r="R171" s="135">
        <f t="shared" si="164"/>
        <v>0</v>
      </c>
      <c r="S171" s="135">
        <f t="shared" si="164"/>
        <v>0</v>
      </c>
      <c r="T171" s="135">
        <f t="shared" si="164"/>
        <v>0</v>
      </c>
      <c r="U171" s="135">
        <f t="shared" si="164"/>
        <v>0</v>
      </c>
      <c r="V171" s="135">
        <f t="shared" si="164"/>
        <v>0</v>
      </c>
      <c r="W171" s="135">
        <f t="shared" si="164"/>
        <v>0</v>
      </c>
      <c r="X171" s="135">
        <f t="shared" si="164"/>
        <v>0</v>
      </c>
      <c r="Y171" s="135">
        <f t="shared" si="164"/>
        <v>0</v>
      </c>
      <c r="Z171" s="135">
        <f t="shared" si="164"/>
        <v>0</v>
      </c>
      <c r="AA171" s="135">
        <f t="shared" si="164"/>
        <v>0</v>
      </c>
      <c r="AB171" s="135">
        <f t="shared" si="164"/>
        <v>0</v>
      </c>
      <c r="AC171" s="135">
        <f t="shared" si="164"/>
        <v>0</v>
      </c>
      <c r="AD171" s="135">
        <f t="shared" si="164"/>
        <v>0</v>
      </c>
      <c r="AE171" s="135">
        <f t="shared" si="164"/>
        <v>0</v>
      </c>
      <c r="AF171" s="135">
        <f t="shared" si="164"/>
        <v>0</v>
      </c>
      <c r="AG171" s="135">
        <f t="shared" si="164"/>
        <v>0</v>
      </c>
      <c r="AH171" s="135">
        <f t="shared" si="164"/>
        <v>0</v>
      </c>
      <c r="AI171" s="135">
        <f t="shared" si="164"/>
        <v>0</v>
      </c>
      <c r="AJ171" s="135">
        <f t="shared" si="164"/>
        <v>0</v>
      </c>
      <c r="AK171" s="135">
        <f t="shared" si="164"/>
        <v>0</v>
      </c>
      <c r="AL171" s="135">
        <f t="shared" si="164"/>
        <v>0</v>
      </c>
      <c r="AM171" s="135">
        <f t="shared" si="164"/>
        <v>0</v>
      </c>
      <c r="AN171" s="135">
        <f t="shared" si="164"/>
        <v>0</v>
      </c>
      <c r="AO171" s="135">
        <f t="shared" si="164"/>
        <v>0</v>
      </c>
      <c r="AP171" s="135">
        <f t="shared" si="164"/>
        <v>0</v>
      </c>
      <c r="AQ171" s="135">
        <f t="shared" si="164"/>
        <v>0</v>
      </c>
      <c r="AR171" s="135">
        <f t="shared" si="164"/>
        <v>0</v>
      </c>
      <c r="AS171" s="135">
        <f t="shared" si="164"/>
        <v>0</v>
      </c>
      <c r="AT171" s="135">
        <f t="shared" si="164"/>
        <v>0</v>
      </c>
      <c r="AU171" s="135">
        <f t="shared" si="164"/>
        <v>0</v>
      </c>
      <c r="AV171" s="135">
        <f t="shared" si="164"/>
        <v>0</v>
      </c>
      <c r="AW171" s="135">
        <f t="shared" si="164"/>
        <v>0</v>
      </c>
      <c r="AX171" s="135">
        <f t="shared" si="164"/>
        <v>0</v>
      </c>
      <c r="AY171" s="135">
        <f t="shared" si="164"/>
        <v>0</v>
      </c>
      <c r="AZ171" s="135">
        <f t="shared" si="164"/>
        <v>0</v>
      </c>
      <c r="BA171" s="135">
        <f t="shared" si="164"/>
        <v>0</v>
      </c>
      <c r="BB171" s="135">
        <f t="shared" si="164"/>
        <v>0</v>
      </c>
      <c r="BC171" s="135">
        <f t="shared" si="164"/>
        <v>0</v>
      </c>
      <c r="BD171" s="135">
        <f t="shared" si="164"/>
        <v>0</v>
      </c>
      <c r="BE171" s="135">
        <f t="shared" si="164"/>
        <v>0</v>
      </c>
      <c r="BF171" s="135">
        <f t="shared" si="164"/>
        <v>0</v>
      </c>
      <c r="BG171" s="135">
        <f t="shared" si="164"/>
        <v>0</v>
      </c>
      <c r="BH171" s="135">
        <f t="shared" si="164"/>
        <v>0</v>
      </c>
      <c r="BI171" s="135">
        <f t="shared" si="164"/>
        <v>0</v>
      </c>
      <c r="BJ171" s="135">
        <f t="shared" si="164"/>
        <v>0</v>
      </c>
      <c r="BK171" s="135">
        <f t="shared" si="164"/>
        <v>0</v>
      </c>
      <c r="BL171" s="135">
        <f t="shared" si="164"/>
        <v>0</v>
      </c>
      <c r="BM171" s="135">
        <f t="shared" si="164"/>
        <v>0</v>
      </c>
      <c r="BN171" s="135">
        <f t="shared" si="164"/>
        <v>0</v>
      </c>
      <c r="BO171" s="135">
        <f t="shared" si="164"/>
        <v>0</v>
      </c>
      <c r="BP171" s="135">
        <f t="shared" ref="BP171:CF171" si="165">+BP115</f>
        <v>0</v>
      </c>
      <c r="BQ171" s="135">
        <f t="shared" si="165"/>
        <v>0</v>
      </c>
      <c r="BR171" s="135">
        <f t="shared" si="165"/>
        <v>0</v>
      </c>
      <c r="BS171" s="135">
        <f t="shared" si="165"/>
        <v>0</v>
      </c>
      <c r="BT171" s="135">
        <f t="shared" si="165"/>
        <v>0</v>
      </c>
      <c r="BU171" s="135">
        <f t="shared" si="165"/>
        <v>0</v>
      </c>
      <c r="BV171" s="135">
        <f t="shared" si="165"/>
        <v>0</v>
      </c>
      <c r="BW171" s="135">
        <f t="shared" si="165"/>
        <v>0</v>
      </c>
      <c r="BX171" s="135">
        <f t="shared" si="165"/>
        <v>0</v>
      </c>
      <c r="BY171" s="135">
        <f t="shared" si="165"/>
        <v>0</v>
      </c>
      <c r="BZ171" s="135">
        <f t="shared" si="165"/>
        <v>0</v>
      </c>
      <c r="CA171" s="135">
        <f t="shared" si="165"/>
        <v>0</v>
      </c>
      <c r="CB171" s="135">
        <f t="shared" si="165"/>
        <v>0</v>
      </c>
      <c r="CC171" s="135">
        <f t="shared" si="165"/>
        <v>0</v>
      </c>
      <c r="CD171" s="135">
        <f t="shared" si="165"/>
        <v>0</v>
      </c>
      <c r="CE171" s="135">
        <f t="shared" si="165"/>
        <v>0</v>
      </c>
      <c r="CF171" s="135">
        <f t="shared" si="165"/>
        <v>0</v>
      </c>
    </row>
    <row r="172" spans="3:84" hidden="1" x14ac:dyDescent="0.3">
      <c r="C172" s="135"/>
      <c r="D172" s="506" t="s">
        <v>269</v>
      </c>
      <c r="E172" s="507">
        <f>+IFERROR(SUMPRODUCT(E162:E171,E175:E184)/E185,0)</f>
        <v>0</v>
      </c>
      <c r="F172" s="507">
        <f t="shared" ref="F172:BQ172" si="166">+IFERROR(SUMPRODUCT(F162:F171,F175:F184)/F185,0)</f>
        <v>0</v>
      </c>
      <c r="G172" s="507">
        <f t="shared" si="166"/>
        <v>0</v>
      </c>
      <c r="H172" s="507">
        <f t="shared" si="166"/>
        <v>0</v>
      </c>
      <c r="I172" s="507">
        <f t="shared" si="166"/>
        <v>0</v>
      </c>
      <c r="J172" s="507">
        <f t="shared" si="166"/>
        <v>48</v>
      </c>
      <c r="K172" s="507">
        <f t="shared" si="166"/>
        <v>51</v>
      </c>
      <c r="L172" s="507">
        <f t="shared" si="166"/>
        <v>53</v>
      </c>
      <c r="M172" s="507">
        <f t="shared" si="166"/>
        <v>50</v>
      </c>
      <c r="N172" s="507">
        <f t="shared" si="166"/>
        <v>49.999999999999993</v>
      </c>
      <c r="O172" s="507">
        <f t="shared" si="166"/>
        <v>0</v>
      </c>
      <c r="P172" s="507">
        <f t="shared" si="166"/>
        <v>0</v>
      </c>
      <c r="Q172" s="507">
        <f t="shared" si="166"/>
        <v>0</v>
      </c>
      <c r="R172" s="507">
        <f t="shared" si="166"/>
        <v>0</v>
      </c>
      <c r="S172" s="507">
        <f t="shared" si="166"/>
        <v>0</v>
      </c>
      <c r="T172" s="507">
        <f t="shared" si="166"/>
        <v>0</v>
      </c>
      <c r="U172" s="507">
        <f t="shared" si="166"/>
        <v>0</v>
      </c>
      <c r="V172" s="507">
        <f t="shared" si="166"/>
        <v>0</v>
      </c>
      <c r="W172" s="507">
        <f t="shared" si="166"/>
        <v>0</v>
      </c>
      <c r="X172" s="507">
        <f t="shared" si="166"/>
        <v>0</v>
      </c>
      <c r="Y172" s="507">
        <f t="shared" si="166"/>
        <v>0</v>
      </c>
      <c r="Z172" s="507">
        <f t="shared" si="166"/>
        <v>0</v>
      </c>
      <c r="AA172" s="507">
        <f t="shared" si="166"/>
        <v>0</v>
      </c>
      <c r="AB172" s="507">
        <f t="shared" si="166"/>
        <v>0</v>
      </c>
      <c r="AC172" s="507">
        <f t="shared" si="166"/>
        <v>0</v>
      </c>
      <c r="AD172" s="507">
        <f t="shared" si="166"/>
        <v>0</v>
      </c>
      <c r="AE172" s="507">
        <f t="shared" si="166"/>
        <v>0</v>
      </c>
      <c r="AF172" s="507">
        <f t="shared" si="166"/>
        <v>0</v>
      </c>
      <c r="AG172" s="507">
        <f t="shared" si="166"/>
        <v>0</v>
      </c>
      <c r="AH172" s="507">
        <f t="shared" si="166"/>
        <v>0</v>
      </c>
      <c r="AI172" s="507">
        <f t="shared" si="166"/>
        <v>0</v>
      </c>
      <c r="AJ172" s="507">
        <f t="shared" si="166"/>
        <v>0</v>
      </c>
      <c r="AK172" s="507">
        <f t="shared" si="166"/>
        <v>0</v>
      </c>
      <c r="AL172" s="507">
        <f t="shared" si="166"/>
        <v>0</v>
      </c>
      <c r="AM172" s="507">
        <f t="shared" si="166"/>
        <v>0</v>
      </c>
      <c r="AN172" s="507">
        <f t="shared" si="166"/>
        <v>0</v>
      </c>
      <c r="AO172" s="507">
        <f t="shared" si="166"/>
        <v>0</v>
      </c>
      <c r="AP172" s="507">
        <f t="shared" si="166"/>
        <v>0</v>
      </c>
      <c r="AQ172" s="507">
        <f t="shared" si="166"/>
        <v>0</v>
      </c>
      <c r="AR172" s="507">
        <f t="shared" si="166"/>
        <v>0</v>
      </c>
      <c r="AS172" s="507">
        <f t="shared" si="166"/>
        <v>0</v>
      </c>
      <c r="AT172" s="507">
        <f t="shared" si="166"/>
        <v>0</v>
      </c>
      <c r="AU172" s="507">
        <f t="shared" si="166"/>
        <v>0</v>
      </c>
      <c r="AV172" s="507">
        <f t="shared" si="166"/>
        <v>0</v>
      </c>
      <c r="AW172" s="507">
        <f t="shared" si="166"/>
        <v>0</v>
      </c>
      <c r="AX172" s="507">
        <f t="shared" si="166"/>
        <v>0</v>
      </c>
      <c r="AY172" s="507">
        <f t="shared" si="166"/>
        <v>0</v>
      </c>
      <c r="AZ172" s="507">
        <f t="shared" si="166"/>
        <v>0</v>
      </c>
      <c r="BA172" s="507">
        <f t="shared" si="166"/>
        <v>0</v>
      </c>
      <c r="BB172" s="507">
        <f t="shared" si="166"/>
        <v>0</v>
      </c>
      <c r="BC172" s="507">
        <f t="shared" si="166"/>
        <v>0</v>
      </c>
      <c r="BD172" s="507">
        <f t="shared" si="166"/>
        <v>0</v>
      </c>
      <c r="BE172" s="507">
        <f t="shared" si="166"/>
        <v>0</v>
      </c>
      <c r="BF172" s="507">
        <f t="shared" si="166"/>
        <v>0</v>
      </c>
      <c r="BG172" s="507">
        <f t="shared" si="166"/>
        <v>0</v>
      </c>
      <c r="BH172" s="507">
        <f t="shared" si="166"/>
        <v>0</v>
      </c>
      <c r="BI172" s="507">
        <f t="shared" si="166"/>
        <v>0</v>
      </c>
      <c r="BJ172" s="507">
        <f t="shared" si="166"/>
        <v>0</v>
      </c>
      <c r="BK172" s="507">
        <f t="shared" si="166"/>
        <v>0</v>
      </c>
      <c r="BL172" s="507">
        <f t="shared" si="166"/>
        <v>0</v>
      </c>
      <c r="BM172" s="507">
        <f t="shared" si="166"/>
        <v>0</v>
      </c>
      <c r="BN172" s="507">
        <f t="shared" si="166"/>
        <v>0</v>
      </c>
      <c r="BO172" s="507">
        <f t="shared" si="166"/>
        <v>0</v>
      </c>
      <c r="BP172" s="507">
        <f t="shared" si="166"/>
        <v>0</v>
      </c>
      <c r="BQ172" s="507">
        <f t="shared" si="166"/>
        <v>0</v>
      </c>
      <c r="BR172" s="507">
        <f t="shared" ref="BR172:CF172" si="167">+IFERROR(SUMPRODUCT(BR162:BR171,BR175:BR184)/BR185,0)</f>
        <v>0</v>
      </c>
      <c r="BS172" s="507">
        <f t="shared" si="167"/>
        <v>0</v>
      </c>
      <c r="BT172" s="507">
        <f t="shared" si="167"/>
        <v>0</v>
      </c>
      <c r="BU172" s="507">
        <f t="shared" si="167"/>
        <v>0</v>
      </c>
      <c r="BV172" s="507">
        <f t="shared" si="167"/>
        <v>0</v>
      </c>
      <c r="BW172" s="507">
        <f t="shared" si="167"/>
        <v>0</v>
      </c>
      <c r="BX172" s="507">
        <f t="shared" si="167"/>
        <v>0</v>
      </c>
      <c r="BY172" s="507">
        <f t="shared" si="167"/>
        <v>0</v>
      </c>
      <c r="BZ172" s="507">
        <f t="shared" si="167"/>
        <v>0</v>
      </c>
      <c r="CA172" s="507">
        <f t="shared" si="167"/>
        <v>0</v>
      </c>
      <c r="CB172" s="507">
        <f t="shared" si="167"/>
        <v>0</v>
      </c>
      <c r="CC172" s="507">
        <f t="shared" si="167"/>
        <v>0</v>
      </c>
      <c r="CD172" s="507">
        <f t="shared" si="167"/>
        <v>0</v>
      </c>
      <c r="CE172" s="507">
        <f t="shared" si="167"/>
        <v>0</v>
      </c>
      <c r="CF172" s="507">
        <f t="shared" si="167"/>
        <v>0</v>
      </c>
    </row>
    <row r="173" spans="3:84" hidden="1" x14ac:dyDescent="0.3">
      <c r="C173" s="135"/>
      <c r="D173" s="508" t="s">
        <v>271</v>
      </c>
      <c r="E173" s="507">
        <f>+IFERROR(AVERAGEIF(E162:E171,"&gt;0"),0)</f>
        <v>0</v>
      </c>
      <c r="F173" s="507">
        <f t="shared" ref="F173:BQ173" si="168">+IFERROR(AVERAGEIF(F162:F171,"&gt;0"),0)</f>
        <v>0</v>
      </c>
      <c r="G173" s="507">
        <f t="shared" si="168"/>
        <v>0</v>
      </c>
      <c r="H173" s="507">
        <f t="shared" si="168"/>
        <v>0</v>
      </c>
      <c r="I173" s="507">
        <f t="shared" si="168"/>
        <v>0</v>
      </c>
      <c r="J173" s="507">
        <f t="shared" si="168"/>
        <v>48</v>
      </c>
      <c r="K173" s="507">
        <f t="shared" si="168"/>
        <v>51</v>
      </c>
      <c r="L173" s="507">
        <f t="shared" si="168"/>
        <v>53</v>
      </c>
      <c r="M173" s="507">
        <f t="shared" si="168"/>
        <v>50</v>
      </c>
      <c r="N173" s="507">
        <f t="shared" si="168"/>
        <v>50</v>
      </c>
      <c r="O173" s="507">
        <f t="shared" si="168"/>
        <v>0</v>
      </c>
      <c r="P173" s="507">
        <f t="shared" si="168"/>
        <v>0</v>
      </c>
      <c r="Q173" s="507">
        <f t="shared" si="168"/>
        <v>0</v>
      </c>
      <c r="R173" s="507">
        <f t="shared" si="168"/>
        <v>0</v>
      </c>
      <c r="S173" s="507">
        <f t="shared" si="168"/>
        <v>0</v>
      </c>
      <c r="T173" s="507">
        <f t="shared" si="168"/>
        <v>0</v>
      </c>
      <c r="U173" s="507">
        <f t="shared" si="168"/>
        <v>0</v>
      </c>
      <c r="V173" s="507">
        <f t="shared" si="168"/>
        <v>0</v>
      </c>
      <c r="W173" s="507">
        <f t="shared" si="168"/>
        <v>0</v>
      </c>
      <c r="X173" s="507">
        <f t="shared" si="168"/>
        <v>0</v>
      </c>
      <c r="Y173" s="507">
        <f t="shared" si="168"/>
        <v>0</v>
      </c>
      <c r="Z173" s="507">
        <f t="shared" si="168"/>
        <v>0</v>
      </c>
      <c r="AA173" s="507">
        <f t="shared" si="168"/>
        <v>0</v>
      </c>
      <c r="AB173" s="507">
        <f t="shared" si="168"/>
        <v>0</v>
      </c>
      <c r="AC173" s="507">
        <f t="shared" si="168"/>
        <v>0</v>
      </c>
      <c r="AD173" s="507">
        <f t="shared" si="168"/>
        <v>0</v>
      </c>
      <c r="AE173" s="507">
        <f t="shared" si="168"/>
        <v>0</v>
      </c>
      <c r="AF173" s="507">
        <f t="shared" si="168"/>
        <v>0</v>
      </c>
      <c r="AG173" s="507">
        <f t="shared" si="168"/>
        <v>0</v>
      </c>
      <c r="AH173" s="507">
        <f t="shared" si="168"/>
        <v>0</v>
      </c>
      <c r="AI173" s="507">
        <f t="shared" si="168"/>
        <v>0</v>
      </c>
      <c r="AJ173" s="507">
        <f t="shared" si="168"/>
        <v>0</v>
      </c>
      <c r="AK173" s="507">
        <f t="shared" si="168"/>
        <v>0</v>
      </c>
      <c r="AL173" s="507">
        <f t="shared" si="168"/>
        <v>0</v>
      </c>
      <c r="AM173" s="507">
        <f t="shared" si="168"/>
        <v>0</v>
      </c>
      <c r="AN173" s="507">
        <f t="shared" si="168"/>
        <v>0</v>
      </c>
      <c r="AO173" s="507">
        <f t="shared" si="168"/>
        <v>0</v>
      </c>
      <c r="AP173" s="507">
        <f t="shared" si="168"/>
        <v>0</v>
      </c>
      <c r="AQ173" s="507">
        <f t="shared" si="168"/>
        <v>0</v>
      </c>
      <c r="AR173" s="507">
        <f t="shared" si="168"/>
        <v>0</v>
      </c>
      <c r="AS173" s="507">
        <f t="shared" si="168"/>
        <v>0</v>
      </c>
      <c r="AT173" s="507">
        <f t="shared" si="168"/>
        <v>0</v>
      </c>
      <c r="AU173" s="507">
        <f t="shared" si="168"/>
        <v>0</v>
      </c>
      <c r="AV173" s="507">
        <f t="shared" si="168"/>
        <v>0</v>
      </c>
      <c r="AW173" s="507">
        <f t="shared" si="168"/>
        <v>0</v>
      </c>
      <c r="AX173" s="507">
        <f t="shared" si="168"/>
        <v>0</v>
      </c>
      <c r="AY173" s="507">
        <f t="shared" si="168"/>
        <v>0</v>
      </c>
      <c r="AZ173" s="507">
        <f t="shared" si="168"/>
        <v>0</v>
      </c>
      <c r="BA173" s="507">
        <f t="shared" si="168"/>
        <v>0</v>
      </c>
      <c r="BB173" s="507">
        <f t="shared" si="168"/>
        <v>0</v>
      </c>
      <c r="BC173" s="507">
        <f t="shared" si="168"/>
        <v>0</v>
      </c>
      <c r="BD173" s="507">
        <f t="shared" si="168"/>
        <v>0</v>
      </c>
      <c r="BE173" s="507">
        <f t="shared" si="168"/>
        <v>0</v>
      </c>
      <c r="BF173" s="507">
        <f t="shared" si="168"/>
        <v>0</v>
      </c>
      <c r="BG173" s="507">
        <f t="shared" si="168"/>
        <v>0</v>
      </c>
      <c r="BH173" s="507">
        <f t="shared" si="168"/>
        <v>0</v>
      </c>
      <c r="BI173" s="507">
        <f t="shared" si="168"/>
        <v>0</v>
      </c>
      <c r="BJ173" s="507">
        <f t="shared" si="168"/>
        <v>0</v>
      </c>
      <c r="BK173" s="507">
        <f t="shared" si="168"/>
        <v>0</v>
      </c>
      <c r="BL173" s="507">
        <f t="shared" si="168"/>
        <v>0</v>
      </c>
      <c r="BM173" s="507">
        <f t="shared" si="168"/>
        <v>0</v>
      </c>
      <c r="BN173" s="507">
        <f t="shared" si="168"/>
        <v>0</v>
      </c>
      <c r="BO173" s="507">
        <f t="shared" si="168"/>
        <v>0</v>
      </c>
      <c r="BP173" s="507">
        <f t="shared" si="168"/>
        <v>0</v>
      </c>
      <c r="BQ173" s="507">
        <f t="shared" si="168"/>
        <v>0</v>
      </c>
      <c r="BR173" s="507">
        <f t="shared" ref="BR173:CF173" si="169">+IFERROR(AVERAGEIF(BR162:BR171,"&gt;0"),0)</f>
        <v>0</v>
      </c>
      <c r="BS173" s="507">
        <f t="shared" si="169"/>
        <v>0</v>
      </c>
      <c r="BT173" s="507">
        <f t="shared" si="169"/>
        <v>0</v>
      </c>
      <c r="BU173" s="507">
        <f t="shared" si="169"/>
        <v>0</v>
      </c>
      <c r="BV173" s="507">
        <f t="shared" si="169"/>
        <v>0</v>
      </c>
      <c r="BW173" s="507">
        <f t="shared" si="169"/>
        <v>0</v>
      </c>
      <c r="BX173" s="507">
        <f t="shared" si="169"/>
        <v>0</v>
      </c>
      <c r="BY173" s="507">
        <f t="shared" si="169"/>
        <v>0</v>
      </c>
      <c r="BZ173" s="507">
        <f t="shared" si="169"/>
        <v>0</v>
      </c>
      <c r="CA173" s="507">
        <f t="shared" si="169"/>
        <v>0</v>
      </c>
      <c r="CB173" s="507">
        <f t="shared" si="169"/>
        <v>0</v>
      </c>
      <c r="CC173" s="507">
        <f t="shared" si="169"/>
        <v>0</v>
      </c>
      <c r="CD173" s="507">
        <f t="shared" si="169"/>
        <v>0</v>
      </c>
      <c r="CE173" s="507">
        <f t="shared" si="169"/>
        <v>0</v>
      </c>
      <c r="CF173" s="507">
        <f t="shared" si="169"/>
        <v>0</v>
      </c>
    </row>
    <row r="174" spans="3:84" hidden="1" x14ac:dyDescent="0.3">
      <c r="C174" s="135"/>
      <c r="D174" s="135"/>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row>
    <row r="175" spans="3:84" hidden="1" x14ac:dyDescent="0.3">
      <c r="C175" s="135">
        <v>1</v>
      </c>
      <c r="D175" s="135" t="str">
        <f>+D63</f>
        <v>Volumen del Contenedor, m3</v>
      </c>
      <c r="E175" s="135">
        <f t="shared" ref="E175:BP175" si="170">+E63</f>
        <v>0</v>
      </c>
      <c r="F175" s="135">
        <f t="shared" si="170"/>
        <v>0</v>
      </c>
      <c r="G175" s="135">
        <f t="shared" si="170"/>
        <v>0</v>
      </c>
      <c r="H175" s="135">
        <f t="shared" si="170"/>
        <v>0</v>
      </c>
      <c r="I175" s="135">
        <f t="shared" si="170"/>
        <v>0</v>
      </c>
      <c r="J175" s="135">
        <f t="shared" si="170"/>
        <v>0.63915454545454542</v>
      </c>
      <c r="K175" s="135">
        <f t="shared" si="170"/>
        <v>1.7402159090909088</v>
      </c>
      <c r="L175" s="135">
        <f t="shared" si="170"/>
        <v>2.5691431818181814</v>
      </c>
      <c r="M175" s="135">
        <f t="shared" si="170"/>
        <v>2.5691431818181814</v>
      </c>
      <c r="N175" s="135">
        <f t="shared" si="170"/>
        <v>0.4722494318181818</v>
      </c>
      <c r="O175" s="135">
        <f t="shared" si="170"/>
        <v>0</v>
      </c>
      <c r="P175" s="135">
        <f t="shared" si="170"/>
        <v>0</v>
      </c>
      <c r="Q175" s="135">
        <f t="shared" si="170"/>
        <v>0</v>
      </c>
      <c r="R175" s="135">
        <f t="shared" si="170"/>
        <v>0</v>
      </c>
      <c r="S175" s="135">
        <f t="shared" si="170"/>
        <v>0</v>
      </c>
      <c r="T175" s="135">
        <f t="shared" si="170"/>
        <v>0</v>
      </c>
      <c r="U175" s="135">
        <f t="shared" si="170"/>
        <v>0</v>
      </c>
      <c r="V175" s="135">
        <f t="shared" si="170"/>
        <v>0</v>
      </c>
      <c r="W175" s="135">
        <f t="shared" si="170"/>
        <v>0</v>
      </c>
      <c r="X175" s="135">
        <f t="shared" si="170"/>
        <v>0</v>
      </c>
      <c r="Y175" s="135">
        <f t="shared" si="170"/>
        <v>0</v>
      </c>
      <c r="Z175" s="135">
        <f t="shared" si="170"/>
        <v>0</v>
      </c>
      <c r="AA175" s="135">
        <f t="shared" si="170"/>
        <v>0</v>
      </c>
      <c r="AB175" s="135">
        <f t="shared" si="170"/>
        <v>0</v>
      </c>
      <c r="AC175" s="135">
        <f t="shared" si="170"/>
        <v>0</v>
      </c>
      <c r="AD175" s="135">
        <f t="shared" si="170"/>
        <v>0</v>
      </c>
      <c r="AE175" s="135">
        <f t="shared" si="170"/>
        <v>0</v>
      </c>
      <c r="AF175" s="135">
        <f t="shared" si="170"/>
        <v>0</v>
      </c>
      <c r="AG175" s="135">
        <f t="shared" si="170"/>
        <v>0</v>
      </c>
      <c r="AH175" s="135">
        <f t="shared" si="170"/>
        <v>0</v>
      </c>
      <c r="AI175" s="135">
        <f t="shared" si="170"/>
        <v>0</v>
      </c>
      <c r="AJ175" s="135">
        <f t="shared" si="170"/>
        <v>0</v>
      </c>
      <c r="AK175" s="135">
        <f t="shared" si="170"/>
        <v>0</v>
      </c>
      <c r="AL175" s="135">
        <f t="shared" si="170"/>
        <v>0</v>
      </c>
      <c r="AM175" s="135">
        <f t="shared" si="170"/>
        <v>0</v>
      </c>
      <c r="AN175" s="135">
        <f t="shared" si="170"/>
        <v>0</v>
      </c>
      <c r="AO175" s="135">
        <f t="shared" si="170"/>
        <v>0</v>
      </c>
      <c r="AP175" s="135">
        <f t="shared" si="170"/>
        <v>0</v>
      </c>
      <c r="AQ175" s="135">
        <f t="shared" si="170"/>
        <v>0</v>
      </c>
      <c r="AR175" s="135">
        <f t="shared" si="170"/>
        <v>0</v>
      </c>
      <c r="AS175" s="135">
        <f t="shared" si="170"/>
        <v>0</v>
      </c>
      <c r="AT175" s="135">
        <f t="shared" si="170"/>
        <v>0</v>
      </c>
      <c r="AU175" s="135">
        <f t="shared" si="170"/>
        <v>0</v>
      </c>
      <c r="AV175" s="135">
        <f t="shared" si="170"/>
        <v>0</v>
      </c>
      <c r="AW175" s="135">
        <f t="shared" si="170"/>
        <v>0</v>
      </c>
      <c r="AX175" s="135">
        <f t="shared" si="170"/>
        <v>0</v>
      </c>
      <c r="AY175" s="135">
        <f t="shared" si="170"/>
        <v>0</v>
      </c>
      <c r="AZ175" s="135">
        <f t="shared" si="170"/>
        <v>0</v>
      </c>
      <c r="BA175" s="135">
        <f t="shared" si="170"/>
        <v>0</v>
      </c>
      <c r="BB175" s="135">
        <f t="shared" si="170"/>
        <v>0</v>
      </c>
      <c r="BC175" s="135">
        <f t="shared" si="170"/>
        <v>0</v>
      </c>
      <c r="BD175" s="135">
        <f t="shared" si="170"/>
        <v>0</v>
      </c>
      <c r="BE175" s="135">
        <f t="shared" si="170"/>
        <v>0</v>
      </c>
      <c r="BF175" s="135">
        <f t="shared" si="170"/>
        <v>0</v>
      </c>
      <c r="BG175" s="135">
        <f t="shared" si="170"/>
        <v>0</v>
      </c>
      <c r="BH175" s="135">
        <f t="shared" si="170"/>
        <v>0</v>
      </c>
      <c r="BI175" s="135">
        <f t="shared" si="170"/>
        <v>0</v>
      </c>
      <c r="BJ175" s="135">
        <f t="shared" si="170"/>
        <v>0</v>
      </c>
      <c r="BK175" s="135">
        <f t="shared" si="170"/>
        <v>0</v>
      </c>
      <c r="BL175" s="135">
        <f t="shared" si="170"/>
        <v>0</v>
      </c>
      <c r="BM175" s="135">
        <f t="shared" si="170"/>
        <v>0</v>
      </c>
      <c r="BN175" s="135">
        <f t="shared" si="170"/>
        <v>0</v>
      </c>
      <c r="BO175" s="135">
        <f t="shared" si="170"/>
        <v>0</v>
      </c>
      <c r="BP175" s="135">
        <f t="shared" si="170"/>
        <v>0</v>
      </c>
      <c r="BQ175" s="135">
        <f t="shared" ref="BQ175:CF175" si="171">+BQ63</f>
        <v>0</v>
      </c>
      <c r="BR175" s="135">
        <f t="shared" si="171"/>
        <v>0</v>
      </c>
      <c r="BS175" s="135">
        <f t="shared" si="171"/>
        <v>0</v>
      </c>
      <c r="BT175" s="135">
        <f t="shared" si="171"/>
        <v>0</v>
      </c>
      <c r="BU175" s="135">
        <f t="shared" si="171"/>
        <v>0</v>
      </c>
      <c r="BV175" s="135">
        <f t="shared" si="171"/>
        <v>0</v>
      </c>
      <c r="BW175" s="135">
        <f t="shared" si="171"/>
        <v>0</v>
      </c>
      <c r="BX175" s="135">
        <f t="shared" si="171"/>
        <v>0</v>
      </c>
      <c r="BY175" s="135">
        <f t="shared" si="171"/>
        <v>0</v>
      </c>
      <c r="BZ175" s="135">
        <f t="shared" si="171"/>
        <v>0</v>
      </c>
      <c r="CA175" s="135">
        <f t="shared" si="171"/>
        <v>0</v>
      </c>
      <c r="CB175" s="135">
        <f t="shared" si="171"/>
        <v>0</v>
      </c>
      <c r="CC175" s="135">
        <f t="shared" si="171"/>
        <v>0</v>
      </c>
      <c r="CD175" s="135">
        <f t="shared" si="171"/>
        <v>0</v>
      </c>
      <c r="CE175" s="135">
        <f t="shared" si="171"/>
        <v>0</v>
      </c>
      <c r="CF175" s="135">
        <f t="shared" si="171"/>
        <v>0</v>
      </c>
    </row>
    <row r="176" spans="3:84" hidden="1" x14ac:dyDescent="0.3">
      <c r="C176" s="135">
        <v>2</v>
      </c>
      <c r="D176" s="135" t="str">
        <f t="shared" ref="D176:BO176" si="172">+D69</f>
        <v>Volumen del Contenedor, m3</v>
      </c>
      <c r="E176" s="135">
        <f t="shared" si="172"/>
        <v>0</v>
      </c>
      <c r="F176" s="135">
        <f t="shared" si="172"/>
        <v>0</v>
      </c>
      <c r="G176" s="135">
        <f t="shared" si="172"/>
        <v>0</v>
      </c>
      <c r="H176" s="135">
        <f t="shared" si="172"/>
        <v>0</v>
      </c>
      <c r="I176" s="135">
        <f t="shared" si="172"/>
        <v>0</v>
      </c>
      <c r="J176" s="135">
        <f t="shared" si="172"/>
        <v>0</v>
      </c>
      <c r="K176" s="135">
        <f t="shared" si="172"/>
        <v>0</v>
      </c>
      <c r="L176" s="135">
        <f t="shared" si="172"/>
        <v>0</v>
      </c>
      <c r="M176" s="135">
        <f t="shared" si="172"/>
        <v>1.354218181818182</v>
      </c>
      <c r="N176" s="135">
        <f t="shared" si="172"/>
        <v>0</v>
      </c>
      <c r="O176" s="135">
        <f t="shared" si="172"/>
        <v>0</v>
      </c>
      <c r="P176" s="135">
        <f t="shared" si="172"/>
        <v>0</v>
      </c>
      <c r="Q176" s="135">
        <f t="shared" si="172"/>
        <v>0</v>
      </c>
      <c r="R176" s="135">
        <f t="shared" si="172"/>
        <v>0</v>
      </c>
      <c r="S176" s="135">
        <f t="shared" si="172"/>
        <v>0</v>
      </c>
      <c r="T176" s="135">
        <f t="shared" si="172"/>
        <v>0</v>
      </c>
      <c r="U176" s="135">
        <f t="shared" si="172"/>
        <v>0</v>
      </c>
      <c r="V176" s="135">
        <f t="shared" si="172"/>
        <v>0</v>
      </c>
      <c r="W176" s="135">
        <f t="shared" si="172"/>
        <v>0</v>
      </c>
      <c r="X176" s="135">
        <f t="shared" si="172"/>
        <v>0</v>
      </c>
      <c r="Y176" s="135">
        <f t="shared" si="172"/>
        <v>0</v>
      </c>
      <c r="Z176" s="135">
        <f t="shared" si="172"/>
        <v>0</v>
      </c>
      <c r="AA176" s="135">
        <f t="shared" si="172"/>
        <v>0</v>
      </c>
      <c r="AB176" s="135">
        <f t="shared" si="172"/>
        <v>0</v>
      </c>
      <c r="AC176" s="135">
        <f t="shared" si="172"/>
        <v>0</v>
      </c>
      <c r="AD176" s="135">
        <f t="shared" si="172"/>
        <v>0</v>
      </c>
      <c r="AE176" s="135">
        <f t="shared" si="172"/>
        <v>0</v>
      </c>
      <c r="AF176" s="135">
        <f t="shared" si="172"/>
        <v>0</v>
      </c>
      <c r="AG176" s="135">
        <f t="shared" si="172"/>
        <v>0</v>
      </c>
      <c r="AH176" s="135">
        <f t="shared" si="172"/>
        <v>0</v>
      </c>
      <c r="AI176" s="135">
        <f t="shared" si="172"/>
        <v>0</v>
      </c>
      <c r="AJ176" s="135">
        <f t="shared" si="172"/>
        <v>0</v>
      </c>
      <c r="AK176" s="135">
        <f t="shared" si="172"/>
        <v>0</v>
      </c>
      <c r="AL176" s="135">
        <f t="shared" si="172"/>
        <v>0</v>
      </c>
      <c r="AM176" s="135">
        <f t="shared" si="172"/>
        <v>0</v>
      </c>
      <c r="AN176" s="135">
        <f t="shared" si="172"/>
        <v>0</v>
      </c>
      <c r="AO176" s="135">
        <f t="shared" si="172"/>
        <v>0</v>
      </c>
      <c r="AP176" s="135">
        <f t="shared" si="172"/>
        <v>0</v>
      </c>
      <c r="AQ176" s="135">
        <f t="shared" si="172"/>
        <v>0</v>
      </c>
      <c r="AR176" s="135">
        <f t="shared" si="172"/>
        <v>0</v>
      </c>
      <c r="AS176" s="135">
        <f t="shared" si="172"/>
        <v>0</v>
      </c>
      <c r="AT176" s="135">
        <f t="shared" si="172"/>
        <v>0</v>
      </c>
      <c r="AU176" s="135">
        <f t="shared" si="172"/>
        <v>0</v>
      </c>
      <c r="AV176" s="135">
        <f t="shared" si="172"/>
        <v>0</v>
      </c>
      <c r="AW176" s="135">
        <f t="shared" si="172"/>
        <v>0</v>
      </c>
      <c r="AX176" s="135">
        <f t="shared" si="172"/>
        <v>0</v>
      </c>
      <c r="AY176" s="135">
        <f t="shared" si="172"/>
        <v>0</v>
      </c>
      <c r="AZ176" s="135">
        <f t="shared" si="172"/>
        <v>0</v>
      </c>
      <c r="BA176" s="135">
        <f t="shared" si="172"/>
        <v>0</v>
      </c>
      <c r="BB176" s="135">
        <f t="shared" si="172"/>
        <v>0</v>
      </c>
      <c r="BC176" s="135">
        <f t="shared" si="172"/>
        <v>0</v>
      </c>
      <c r="BD176" s="135">
        <f t="shared" si="172"/>
        <v>0</v>
      </c>
      <c r="BE176" s="135">
        <f t="shared" si="172"/>
        <v>0</v>
      </c>
      <c r="BF176" s="135">
        <f t="shared" si="172"/>
        <v>0</v>
      </c>
      <c r="BG176" s="135">
        <f t="shared" si="172"/>
        <v>0</v>
      </c>
      <c r="BH176" s="135">
        <f t="shared" si="172"/>
        <v>0</v>
      </c>
      <c r="BI176" s="135">
        <f t="shared" si="172"/>
        <v>0</v>
      </c>
      <c r="BJ176" s="135">
        <f t="shared" si="172"/>
        <v>0</v>
      </c>
      <c r="BK176" s="135">
        <f t="shared" si="172"/>
        <v>0</v>
      </c>
      <c r="BL176" s="135">
        <f t="shared" si="172"/>
        <v>0</v>
      </c>
      <c r="BM176" s="135">
        <f t="shared" si="172"/>
        <v>0</v>
      </c>
      <c r="BN176" s="135">
        <f t="shared" si="172"/>
        <v>0</v>
      </c>
      <c r="BO176" s="135">
        <f t="shared" si="172"/>
        <v>0</v>
      </c>
      <c r="BP176" s="135">
        <f t="shared" ref="BP176:CF176" si="173">+BP69</f>
        <v>0</v>
      </c>
      <c r="BQ176" s="135">
        <f t="shared" si="173"/>
        <v>0</v>
      </c>
      <c r="BR176" s="135">
        <f t="shared" si="173"/>
        <v>0</v>
      </c>
      <c r="BS176" s="135">
        <f t="shared" si="173"/>
        <v>0</v>
      </c>
      <c r="BT176" s="135">
        <f t="shared" si="173"/>
        <v>0</v>
      </c>
      <c r="BU176" s="135">
        <f t="shared" si="173"/>
        <v>0</v>
      </c>
      <c r="BV176" s="135">
        <f t="shared" si="173"/>
        <v>0</v>
      </c>
      <c r="BW176" s="135">
        <f t="shared" si="173"/>
        <v>0</v>
      </c>
      <c r="BX176" s="135">
        <f t="shared" si="173"/>
        <v>0</v>
      </c>
      <c r="BY176" s="135">
        <f t="shared" si="173"/>
        <v>0</v>
      </c>
      <c r="BZ176" s="135">
        <f t="shared" si="173"/>
        <v>0</v>
      </c>
      <c r="CA176" s="135">
        <f t="shared" si="173"/>
        <v>0</v>
      </c>
      <c r="CB176" s="135">
        <f t="shared" si="173"/>
        <v>0</v>
      </c>
      <c r="CC176" s="135">
        <f t="shared" si="173"/>
        <v>0</v>
      </c>
      <c r="CD176" s="135">
        <f t="shared" si="173"/>
        <v>0</v>
      </c>
      <c r="CE176" s="135">
        <f t="shared" si="173"/>
        <v>0</v>
      </c>
      <c r="CF176" s="135">
        <f t="shared" si="173"/>
        <v>0</v>
      </c>
    </row>
    <row r="177" spans="3:84" hidden="1" x14ac:dyDescent="0.3">
      <c r="C177" s="135">
        <v>3</v>
      </c>
      <c r="D177" s="135" t="str">
        <f t="shared" ref="D177:BO177" si="174">+D75</f>
        <v>Volumen del Contenedor, m3</v>
      </c>
      <c r="E177" s="135">
        <f t="shared" si="174"/>
        <v>0</v>
      </c>
      <c r="F177" s="135">
        <f t="shared" si="174"/>
        <v>0</v>
      </c>
      <c r="G177" s="135">
        <f t="shared" si="174"/>
        <v>0</v>
      </c>
      <c r="H177" s="135">
        <f t="shared" si="174"/>
        <v>0</v>
      </c>
      <c r="I177" s="135">
        <f t="shared" si="174"/>
        <v>0</v>
      </c>
      <c r="J177" s="135">
        <f t="shared" si="174"/>
        <v>0</v>
      </c>
      <c r="K177" s="135">
        <f t="shared" si="174"/>
        <v>0</v>
      </c>
      <c r="L177" s="135">
        <f t="shared" si="174"/>
        <v>0</v>
      </c>
      <c r="M177" s="135">
        <f t="shared" si="174"/>
        <v>0</v>
      </c>
      <c r="N177" s="135">
        <f t="shared" si="174"/>
        <v>0</v>
      </c>
      <c r="O177" s="135">
        <f t="shared" si="174"/>
        <v>0</v>
      </c>
      <c r="P177" s="135">
        <f t="shared" si="174"/>
        <v>0</v>
      </c>
      <c r="Q177" s="135">
        <f t="shared" si="174"/>
        <v>0</v>
      </c>
      <c r="R177" s="135">
        <f t="shared" si="174"/>
        <v>0</v>
      </c>
      <c r="S177" s="135">
        <f t="shared" si="174"/>
        <v>0</v>
      </c>
      <c r="T177" s="135">
        <f t="shared" si="174"/>
        <v>0</v>
      </c>
      <c r="U177" s="135">
        <f t="shared" si="174"/>
        <v>0</v>
      </c>
      <c r="V177" s="135">
        <f t="shared" si="174"/>
        <v>0</v>
      </c>
      <c r="W177" s="135">
        <f t="shared" si="174"/>
        <v>0</v>
      </c>
      <c r="X177" s="135">
        <f t="shared" si="174"/>
        <v>0</v>
      </c>
      <c r="Y177" s="135">
        <f t="shared" si="174"/>
        <v>0</v>
      </c>
      <c r="Z177" s="135">
        <f t="shared" si="174"/>
        <v>0</v>
      </c>
      <c r="AA177" s="135">
        <f t="shared" si="174"/>
        <v>0</v>
      </c>
      <c r="AB177" s="135">
        <f t="shared" si="174"/>
        <v>0</v>
      </c>
      <c r="AC177" s="135">
        <f t="shared" si="174"/>
        <v>0</v>
      </c>
      <c r="AD177" s="135">
        <f t="shared" si="174"/>
        <v>0</v>
      </c>
      <c r="AE177" s="135">
        <f t="shared" si="174"/>
        <v>0</v>
      </c>
      <c r="AF177" s="135">
        <f t="shared" si="174"/>
        <v>0</v>
      </c>
      <c r="AG177" s="135">
        <f t="shared" si="174"/>
        <v>0</v>
      </c>
      <c r="AH177" s="135">
        <f t="shared" si="174"/>
        <v>0</v>
      </c>
      <c r="AI177" s="135">
        <f t="shared" si="174"/>
        <v>0</v>
      </c>
      <c r="AJ177" s="135">
        <f t="shared" si="174"/>
        <v>0</v>
      </c>
      <c r="AK177" s="135">
        <f t="shared" si="174"/>
        <v>0</v>
      </c>
      <c r="AL177" s="135">
        <f t="shared" si="174"/>
        <v>0</v>
      </c>
      <c r="AM177" s="135">
        <f t="shared" si="174"/>
        <v>0</v>
      </c>
      <c r="AN177" s="135">
        <f t="shared" si="174"/>
        <v>0</v>
      </c>
      <c r="AO177" s="135">
        <f t="shared" si="174"/>
        <v>0</v>
      </c>
      <c r="AP177" s="135">
        <f t="shared" si="174"/>
        <v>0</v>
      </c>
      <c r="AQ177" s="135">
        <f t="shared" si="174"/>
        <v>0</v>
      </c>
      <c r="AR177" s="135">
        <f t="shared" si="174"/>
        <v>0</v>
      </c>
      <c r="AS177" s="135">
        <f t="shared" si="174"/>
        <v>0</v>
      </c>
      <c r="AT177" s="135">
        <f t="shared" si="174"/>
        <v>0</v>
      </c>
      <c r="AU177" s="135">
        <f t="shared" si="174"/>
        <v>0</v>
      </c>
      <c r="AV177" s="135">
        <f t="shared" si="174"/>
        <v>0</v>
      </c>
      <c r="AW177" s="135">
        <f t="shared" si="174"/>
        <v>0</v>
      </c>
      <c r="AX177" s="135">
        <f t="shared" si="174"/>
        <v>0</v>
      </c>
      <c r="AY177" s="135">
        <f t="shared" si="174"/>
        <v>0</v>
      </c>
      <c r="AZ177" s="135">
        <f t="shared" si="174"/>
        <v>0</v>
      </c>
      <c r="BA177" s="135">
        <f t="shared" si="174"/>
        <v>0</v>
      </c>
      <c r="BB177" s="135">
        <f t="shared" si="174"/>
        <v>0</v>
      </c>
      <c r="BC177" s="135">
        <f t="shared" si="174"/>
        <v>0</v>
      </c>
      <c r="BD177" s="135">
        <f t="shared" si="174"/>
        <v>0</v>
      </c>
      <c r="BE177" s="135">
        <f t="shared" si="174"/>
        <v>0</v>
      </c>
      <c r="BF177" s="135">
        <f t="shared" si="174"/>
        <v>0</v>
      </c>
      <c r="BG177" s="135">
        <f t="shared" si="174"/>
        <v>0</v>
      </c>
      <c r="BH177" s="135">
        <f t="shared" si="174"/>
        <v>0</v>
      </c>
      <c r="BI177" s="135">
        <f t="shared" si="174"/>
        <v>0</v>
      </c>
      <c r="BJ177" s="135">
        <f t="shared" si="174"/>
        <v>0</v>
      </c>
      <c r="BK177" s="135">
        <f t="shared" si="174"/>
        <v>0</v>
      </c>
      <c r="BL177" s="135">
        <f t="shared" si="174"/>
        <v>0</v>
      </c>
      <c r="BM177" s="135">
        <f t="shared" si="174"/>
        <v>0</v>
      </c>
      <c r="BN177" s="135">
        <f t="shared" si="174"/>
        <v>0</v>
      </c>
      <c r="BO177" s="135">
        <f t="shared" si="174"/>
        <v>0</v>
      </c>
      <c r="BP177" s="135">
        <f t="shared" ref="BP177:CF177" si="175">+BP75</f>
        <v>0</v>
      </c>
      <c r="BQ177" s="135">
        <f t="shared" si="175"/>
        <v>0</v>
      </c>
      <c r="BR177" s="135">
        <f t="shared" si="175"/>
        <v>0</v>
      </c>
      <c r="BS177" s="135">
        <f t="shared" si="175"/>
        <v>0</v>
      </c>
      <c r="BT177" s="135">
        <f t="shared" si="175"/>
        <v>0</v>
      </c>
      <c r="BU177" s="135">
        <f t="shared" si="175"/>
        <v>0</v>
      </c>
      <c r="BV177" s="135">
        <f t="shared" si="175"/>
        <v>0</v>
      </c>
      <c r="BW177" s="135">
        <f t="shared" si="175"/>
        <v>0</v>
      </c>
      <c r="BX177" s="135">
        <f t="shared" si="175"/>
        <v>0</v>
      </c>
      <c r="BY177" s="135">
        <f t="shared" si="175"/>
        <v>0</v>
      </c>
      <c r="BZ177" s="135">
        <f t="shared" si="175"/>
        <v>0</v>
      </c>
      <c r="CA177" s="135">
        <f t="shared" si="175"/>
        <v>0</v>
      </c>
      <c r="CB177" s="135">
        <f t="shared" si="175"/>
        <v>0</v>
      </c>
      <c r="CC177" s="135">
        <f t="shared" si="175"/>
        <v>0</v>
      </c>
      <c r="CD177" s="135">
        <f t="shared" si="175"/>
        <v>0</v>
      </c>
      <c r="CE177" s="135">
        <f t="shared" si="175"/>
        <v>0</v>
      </c>
      <c r="CF177" s="135">
        <f t="shared" si="175"/>
        <v>0</v>
      </c>
    </row>
    <row r="178" spans="3:84" hidden="1" x14ac:dyDescent="0.3">
      <c r="C178" s="135">
        <v>4</v>
      </c>
      <c r="D178" s="135" t="str">
        <f t="shared" ref="D178:BO178" si="176">+D81</f>
        <v>Volumen del Contenedor, m3</v>
      </c>
      <c r="E178" s="135">
        <f t="shared" si="176"/>
        <v>0</v>
      </c>
      <c r="F178" s="135">
        <f t="shared" si="176"/>
        <v>0</v>
      </c>
      <c r="G178" s="135">
        <f t="shared" si="176"/>
        <v>0</v>
      </c>
      <c r="H178" s="135">
        <f t="shared" si="176"/>
        <v>0</v>
      </c>
      <c r="I178" s="135">
        <f t="shared" si="176"/>
        <v>0</v>
      </c>
      <c r="J178" s="135">
        <f t="shared" si="176"/>
        <v>0</v>
      </c>
      <c r="K178" s="135">
        <f t="shared" si="176"/>
        <v>0</v>
      </c>
      <c r="L178" s="135">
        <f t="shared" si="176"/>
        <v>0</v>
      </c>
      <c r="M178" s="135">
        <f t="shared" si="176"/>
        <v>0</v>
      </c>
      <c r="N178" s="135">
        <f t="shared" si="176"/>
        <v>0</v>
      </c>
      <c r="O178" s="135">
        <f t="shared" si="176"/>
        <v>0</v>
      </c>
      <c r="P178" s="135">
        <f t="shared" si="176"/>
        <v>0</v>
      </c>
      <c r="Q178" s="135">
        <f t="shared" si="176"/>
        <v>0</v>
      </c>
      <c r="R178" s="135">
        <f t="shared" si="176"/>
        <v>0</v>
      </c>
      <c r="S178" s="135">
        <f t="shared" si="176"/>
        <v>0</v>
      </c>
      <c r="T178" s="135">
        <f t="shared" si="176"/>
        <v>0</v>
      </c>
      <c r="U178" s="135">
        <f t="shared" si="176"/>
        <v>0</v>
      </c>
      <c r="V178" s="135">
        <f t="shared" si="176"/>
        <v>0</v>
      </c>
      <c r="W178" s="135">
        <f t="shared" si="176"/>
        <v>0</v>
      </c>
      <c r="X178" s="135">
        <f t="shared" si="176"/>
        <v>0</v>
      </c>
      <c r="Y178" s="135">
        <f t="shared" si="176"/>
        <v>0</v>
      </c>
      <c r="Z178" s="135">
        <f t="shared" si="176"/>
        <v>0</v>
      </c>
      <c r="AA178" s="135">
        <f t="shared" si="176"/>
        <v>0</v>
      </c>
      <c r="AB178" s="135">
        <f t="shared" si="176"/>
        <v>0</v>
      </c>
      <c r="AC178" s="135">
        <f t="shared" si="176"/>
        <v>0</v>
      </c>
      <c r="AD178" s="135">
        <f t="shared" si="176"/>
        <v>0</v>
      </c>
      <c r="AE178" s="135">
        <f t="shared" si="176"/>
        <v>0</v>
      </c>
      <c r="AF178" s="135">
        <f t="shared" si="176"/>
        <v>0</v>
      </c>
      <c r="AG178" s="135">
        <f t="shared" si="176"/>
        <v>0</v>
      </c>
      <c r="AH178" s="135">
        <f t="shared" si="176"/>
        <v>0</v>
      </c>
      <c r="AI178" s="135">
        <f t="shared" si="176"/>
        <v>0</v>
      </c>
      <c r="AJ178" s="135">
        <f t="shared" si="176"/>
        <v>0</v>
      </c>
      <c r="AK178" s="135">
        <f t="shared" si="176"/>
        <v>0</v>
      </c>
      <c r="AL178" s="135">
        <f t="shared" si="176"/>
        <v>0</v>
      </c>
      <c r="AM178" s="135">
        <f t="shared" si="176"/>
        <v>0</v>
      </c>
      <c r="AN178" s="135">
        <f t="shared" si="176"/>
        <v>0</v>
      </c>
      <c r="AO178" s="135">
        <f t="shared" si="176"/>
        <v>0</v>
      </c>
      <c r="AP178" s="135">
        <f t="shared" si="176"/>
        <v>0</v>
      </c>
      <c r="AQ178" s="135">
        <f t="shared" si="176"/>
        <v>0</v>
      </c>
      <c r="AR178" s="135">
        <f t="shared" si="176"/>
        <v>0</v>
      </c>
      <c r="AS178" s="135">
        <f t="shared" si="176"/>
        <v>0</v>
      </c>
      <c r="AT178" s="135">
        <f t="shared" si="176"/>
        <v>0</v>
      </c>
      <c r="AU178" s="135">
        <f t="shared" si="176"/>
        <v>0</v>
      </c>
      <c r="AV178" s="135">
        <f t="shared" si="176"/>
        <v>0</v>
      </c>
      <c r="AW178" s="135">
        <f t="shared" si="176"/>
        <v>0</v>
      </c>
      <c r="AX178" s="135">
        <f t="shared" si="176"/>
        <v>0</v>
      </c>
      <c r="AY178" s="135">
        <f t="shared" si="176"/>
        <v>0</v>
      </c>
      <c r="AZ178" s="135">
        <f t="shared" si="176"/>
        <v>0</v>
      </c>
      <c r="BA178" s="135">
        <f t="shared" si="176"/>
        <v>0</v>
      </c>
      <c r="BB178" s="135">
        <f t="shared" si="176"/>
        <v>0</v>
      </c>
      <c r="BC178" s="135">
        <f t="shared" si="176"/>
        <v>0</v>
      </c>
      <c r="BD178" s="135">
        <f t="shared" si="176"/>
        <v>0</v>
      </c>
      <c r="BE178" s="135">
        <f t="shared" si="176"/>
        <v>0</v>
      </c>
      <c r="BF178" s="135">
        <f t="shared" si="176"/>
        <v>0</v>
      </c>
      <c r="BG178" s="135">
        <f t="shared" si="176"/>
        <v>0</v>
      </c>
      <c r="BH178" s="135">
        <f t="shared" si="176"/>
        <v>0</v>
      </c>
      <c r="BI178" s="135">
        <f t="shared" si="176"/>
        <v>0</v>
      </c>
      <c r="BJ178" s="135">
        <f t="shared" si="176"/>
        <v>0</v>
      </c>
      <c r="BK178" s="135">
        <f t="shared" si="176"/>
        <v>0</v>
      </c>
      <c r="BL178" s="135">
        <f t="shared" si="176"/>
        <v>0</v>
      </c>
      <c r="BM178" s="135">
        <f t="shared" si="176"/>
        <v>0</v>
      </c>
      <c r="BN178" s="135">
        <f t="shared" si="176"/>
        <v>0</v>
      </c>
      <c r="BO178" s="135">
        <f t="shared" si="176"/>
        <v>0</v>
      </c>
      <c r="BP178" s="135">
        <f t="shared" ref="BP178:CF178" si="177">+BP81</f>
        <v>0</v>
      </c>
      <c r="BQ178" s="135">
        <f t="shared" si="177"/>
        <v>0</v>
      </c>
      <c r="BR178" s="135">
        <f t="shared" si="177"/>
        <v>0</v>
      </c>
      <c r="BS178" s="135">
        <f t="shared" si="177"/>
        <v>0</v>
      </c>
      <c r="BT178" s="135">
        <f t="shared" si="177"/>
        <v>0</v>
      </c>
      <c r="BU178" s="135">
        <f t="shared" si="177"/>
        <v>0</v>
      </c>
      <c r="BV178" s="135">
        <f t="shared" si="177"/>
        <v>0</v>
      </c>
      <c r="BW178" s="135">
        <f t="shared" si="177"/>
        <v>0</v>
      </c>
      <c r="BX178" s="135">
        <f t="shared" si="177"/>
        <v>0</v>
      </c>
      <c r="BY178" s="135">
        <f t="shared" si="177"/>
        <v>0</v>
      </c>
      <c r="BZ178" s="135">
        <f t="shared" si="177"/>
        <v>0</v>
      </c>
      <c r="CA178" s="135">
        <f t="shared" si="177"/>
        <v>0</v>
      </c>
      <c r="CB178" s="135">
        <f t="shared" si="177"/>
        <v>0</v>
      </c>
      <c r="CC178" s="135">
        <f t="shared" si="177"/>
        <v>0</v>
      </c>
      <c r="CD178" s="135">
        <f t="shared" si="177"/>
        <v>0</v>
      </c>
      <c r="CE178" s="135">
        <f t="shared" si="177"/>
        <v>0</v>
      </c>
      <c r="CF178" s="135">
        <f t="shared" si="177"/>
        <v>0</v>
      </c>
    </row>
    <row r="179" spans="3:84" hidden="1" x14ac:dyDescent="0.3">
      <c r="C179" s="135">
        <v>5</v>
      </c>
      <c r="D179" s="135" t="str">
        <f t="shared" ref="D179:BO179" si="178">+D87</f>
        <v>Volumen del Contenedor, m3</v>
      </c>
      <c r="E179" s="135">
        <f t="shared" si="178"/>
        <v>0</v>
      </c>
      <c r="F179" s="135">
        <f t="shared" si="178"/>
        <v>0</v>
      </c>
      <c r="G179" s="135">
        <f t="shared" si="178"/>
        <v>0</v>
      </c>
      <c r="H179" s="135">
        <f t="shared" si="178"/>
        <v>0</v>
      </c>
      <c r="I179" s="135">
        <f t="shared" si="178"/>
        <v>0</v>
      </c>
      <c r="J179" s="135">
        <f t="shared" si="178"/>
        <v>0</v>
      </c>
      <c r="K179" s="135">
        <f t="shared" si="178"/>
        <v>0</v>
      </c>
      <c r="L179" s="135">
        <f t="shared" si="178"/>
        <v>0</v>
      </c>
      <c r="M179" s="135">
        <f t="shared" si="178"/>
        <v>0</v>
      </c>
      <c r="N179" s="135">
        <f t="shared" si="178"/>
        <v>0</v>
      </c>
      <c r="O179" s="135">
        <f t="shared" si="178"/>
        <v>0</v>
      </c>
      <c r="P179" s="135">
        <f t="shared" si="178"/>
        <v>0</v>
      </c>
      <c r="Q179" s="135">
        <f t="shared" si="178"/>
        <v>0</v>
      </c>
      <c r="R179" s="135">
        <f t="shared" si="178"/>
        <v>0</v>
      </c>
      <c r="S179" s="135">
        <f t="shared" si="178"/>
        <v>0</v>
      </c>
      <c r="T179" s="135">
        <f t="shared" si="178"/>
        <v>0</v>
      </c>
      <c r="U179" s="135">
        <f t="shared" si="178"/>
        <v>0</v>
      </c>
      <c r="V179" s="135">
        <f t="shared" si="178"/>
        <v>0</v>
      </c>
      <c r="W179" s="135">
        <f t="shared" si="178"/>
        <v>0</v>
      </c>
      <c r="X179" s="135">
        <f t="shared" si="178"/>
        <v>0</v>
      </c>
      <c r="Y179" s="135">
        <f t="shared" si="178"/>
        <v>0</v>
      </c>
      <c r="Z179" s="135">
        <f t="shared" si="178"/>
        <v>0</v>
      </c>
      <c r="AA179" s="135">
        <f t="shared" si="178"/>
        <v>0</v>
      </c>
      <c r="AB179" s="135">
        <f t="shared" si="178"/>
        <v>0</v>
      </c>
      <c r="AC179" s="135">
        <f t="shared" si="178"/>
        <v>0</v>
      </c>
      <c r="AD179" s="135">
        <f t="shared" si="178"/>
        <v>0</v>
      </c>
      <c r="AE179" s="135">
        <f t="shared" si="178"/>
        <v>0</v>
      </c>
      <c r="AF179" s="135">
        <f t="shared" si="178"/>
        <v>0</v>
      </c>
      <c r="AG179" s="135">
        <f t="shared" si="178"/>
        <v>0</v>
      </c>
      <c r="AH179" s="135">
        <f t="shared" si="178"/>
        <v>0</v>
      </c>
      <c r="AI179" s="135">
        <f t="shared" si="178"/>
        <v>0</v>
      </c>
      <c r="AJ179" s="135">
        <f t="shared" si="178"/>
        <v>0</v>
      </c>
      <c r="AK179" s="135">
        <f t="shared" si="178"/>
        <v>0</v>
      </c>
      <c r="AL179" s="135">
        <f t="shared" si="178"/>
        <v>0</v>
      </c>
      <c r="AM179" s="135">
        <f t="shared" si="178"/>
        <v>0</v>
      </c>
      <c r="AN179" s="135">
        <f t="shared" si="178"/>
        <v>0</v>
      </c>
      <c r="AO179" s="135">
        <f t="shared" si="178"/>
        <v>0</v>
      </c>
      <c r="AP179" s="135">
        <f t="shared" si="178"/>
        <v>0</v>
      </c>
      <c r="AQ179" s="135">
        <f t="shared" si="178"/>
        <v>0</v>
      </c>
      <c r="AR179" s="135">
        <f t="shared" si="178"/>
        <v>0</v>
      </c>
      <c r="AS179" s="135">
        <f t="shared" si="178"/>
        <v>0</v>
      </c>
      <c r="AT179" s="135">
        <f t="shared" si="178"/>
        <v>0</v>
      </c>
      <c r="AU179" s="135">
        <f t="shared" si="178"/>
        <v>0</v>
      </c>
      <c r="AV179" s="135">
        <f t="shared" si="178"/>
        <v>0</v>
      </c>
      <c r="AW179" s="135">
        <f t="shared" si="178"/>
        <v>0</v>
      </c>
      <c r="AX179" s="135">
        <f t="shared" si="178"/>
        <v>0</v>
      </c>
      <c r="AY179" s="135">
        <f t="shared" si="178"/>
        <v>0</v>
      </c>
      <c r="AZ179" s="135">
        <f t="shared" si="178"/>
        <v>0</v>
      </c>
      <c r="BA179" s="135">
        <f t="shared" si="178"/>
        <v>0</v>
      </c>
      <c r="BB179" s="135">
        <f t="shared" si="178"/>
        <v>0</v>
      </c>
      <c r="BC179" s="135">
        <f t="shared" si="178"/>
        <v>0</v>
      </c>
      <c r="BD179" s="135">
        <f t="shared" si="178"/>
        <v>0</v>
      </c>
      <c r="BE179" s="135">
        <f t="shared" si="178"/>
        <v>0</v>
      </c>
      <c r="BF179" s="135">
        <f t="shared" si="178"/>
        <v>0</v>
      </c>
      <c r="BG179" s="135">
        <f t="shared" si="178"/>
        <v>0</v>
      </c>
      <c r="BH179" s="135">
        <f t="shared" si="178"/>
        <v>0</v>
      </c>
      <c r="BI179" s="135">
        <f t="shared" si="178"/>
        <v>0</v>
      </c>
      <c r="BJ179" s="135">
        <f t="shared" si="178"/>
        <v>0</v>
      </c>
      <c r="BK179" s="135">
        <f t="shared" si="178"/>
        <v>0</v>
      </c>
      <c r="BL179" s="135">
        <f t="shared" si="178"/>
        <v>0</v>
      </c>
      <c r="BM179" s="135">
        <f t="shared" si="178"/>
        <v>0</v>
      </c>
      <c r="BN179" s="135">
        <f t="shared" si="178"/>
        <v>0</v>
      </c>
      <c r="BO179" s="135">
        <f t="shared" si="178"/>
        <v>0</v>
      </c>
      <c r="BP179" s="135">
        <f t="shared" ref="BP179:CF179" si="179">+BP87</f>
        <v>0</v>
      </c>
      <c r="BQ179" s="135">
        <f t="shared" si="179"/>
        <v>0</v>
      </c>
      <c r="BR179" s="135">
        <f t="shared" si="179"/>
        <v>0</v>
      </c>
      <c r="BS179" s="135">
        <f t="shared" si="179"/>
        <v>0</v>
      </c>
      <c r="BT179" s="135">
        <f t="shared" si="179"/>
        <v>0</v>
      </c>
      <c r="BU179" s="135">
        <f t="shared" si="179"/>
        <v>0</v>
      </c>
      <c r="BV179" s="135">
        <f t="shared" si="179"/>
        <v>0</v>
      </c>
      <c r="BW179" s="135">
        <f t="shared" si="179"/>
        <v>0</v>
      </c>
      <c r="BX179" s="135">
        <f t="shared" si="179"/>
        <v>0</v>
      </c>
      <c r="BY179" s="135">
        <f t="shared" si="179"/>
        <v>0</v>
      </c>
      <c r="BZ179" s="135">
        <f t="shared" si="179"/>
        <v>0</v>
      </c>
      <c r="CA179" s="135">
        <f t="shared" si="179"/>
        <v>0</v>
      </c>
      <c r="CB179" s="135">
        <f t="shared" si="179"/>
        <v>0</v>
      </c>
      <c r="CC179" s="135">
        <f t="shared" si="179"/>
        <v>0</v>
      </c>
      <c r="CD179" s="135">
        <f t="shared" si="179"/>
        <v>0</v>
      </c>
      <c r="CE179" s="135">
        <f t="shared" si="179"/>
        <v>0</v>
      </c>
      <c r="CF179" s="135">
        <f t="shared" si="179"/>
        <v>0</v>
      </c>
    </row>
    <row r="180" spans="3:84" hidden="1" x14ac:dyDescent="0.3">
      <c r="C180" s="135">
        <v>6</v>
      </c>
      <c r="D180" s="135" t="str">
        <f t="shared" ref="D180:BO180" si="180">+D93</f>
        <v>Volumen del Contenedor, m3</v>
      </c>
      <c r="E180" s="135">
        <f t="shared" si="180"/>
        <v>0</v>
      </c>
      <c r="F180" s="135">
        <f t="shared" si="180"/>
        <v>0</v>
      </c>
      <c r="G180" s="135">
        <f t="shared" si="180"/>
        <v>0</v>
      </c>
      <c r="H180" s="135">
        <f t="shared" si="180"/>
        <v>0</v>
      </c>
      <c r="I180" s="135">
        <f t="shared" si="180"/>
        <v>0</v>
      </c>
      <c r="J180" s="135">
        <f t="shared" si="180"/>
        <v>0</v>
      </c>
      <c r="K180" s="135">
        <f t="shared" si="180"/>
        <v>0</v>
      </c>
      <c r="L180" s="135">
        <f t="shared" si="180"/>
        <v>0</v>
      </c>
      <c r="M180" s="135">
        <f t="shared" si="180"/>
        <v>0</v>
      </c>
      <c r="N180" s="135">
        <f t="shared" si="180"/>
        <v>0</v>
      </c>
      <c r="O180" s="135">
        <f t="shared" si="180"/>
        <v>0</v>
      </c>
      <c r="P180" s="135">
        <f t="shared" si="180"/>
        <v>0</v>
      </c>
      <c r="Q180" s="135">
        <f t="shared" si="180"/>
        <v>0</v>
      </c>
      <c r="R180" s="135">
        <f t="shared" si="180"/>
        <v>0</v>
      </c>
      <c r="S180" s="135">
        <f t="shared" si="180"/>
        <v>0</v>
      </c>
      <c r="T180" s="135">
        <f t="shared" si="180"/>
        <v>0</v>
      </c>
      <c r="U180" s="135">
        <f t="shared" si="180"/>
        <v>0</v>
      </c>
      <c r="V180" s="135">
        <f t="shared" si="180"/>
        <v>0</v>
      </c>
      <c r="W180" s="135">
        <f t="shared" si="180"/>
        <v>0</v>
      </c>
      <c r="X180" s="135">
        <f t="shared" si="180"/>
        <v>0</v>
      </c>
      <c r="Y180" s="135">
        <f t="shared" si="180"/>
        <v>0</v>
      </c>
      <c r="Z180" s="135">
        <f t="shared" si="180"/>
        <v>0</v>
      </c>
      <c r="AA180" s="135">
        <f t="shared" si="180"/>
        <v>0</v>
      </c>
      <c r="AB180" s="135">
        <f t="shared" si="180"/>
        <v>0</v>
      </c>
      <c r="AC180" s="135">
        <f t="shared" si="180"/>
        <v>0</v>
      </c>
      <c r="AD180" s="135">
        <f t="shared" si="180"/>
        <v>0</v>
      </c>
      <c r="AE180" s="135">
        <f t="shared" si="180"/>
        <v>0</v>
      </c>
      <c r="AF180" s="135">
        <f t="shared" si="180"/>
        <v>0</v>
      </c>
      <c r="AG180" s="135">
        <f t="shared" si="180"/>
        <v>0</v>
      </c>
      <c r="AH180" s="135">
        <f t="shared" si="180"/>
        <v>0</v>
      </c>
      <c r="AI180" s="135">
        <f t="shared" si="180"/>
        <v>0</v>
      </c>
      <c r="AJ180" s="135">
        <f t="shared" si="180"/>
        <v>0</v>
      </c>
      <c r="AK180" s="135">
        <f t="shared" si="180"/>
        <v>0</v>
      </c>
      <c r="AL180" s="135">
        <f t="shared" si="180"/>
        <v>0</v>
      </c>
      <c r="AM180" s="135">
        <f t="shared" si="180"/>
        <v>0</v>
      </c>
      <c r="AN180" s="135">
        <f t="shared" si="180"/>
        <v>0</v>
      </c>
      <c r="AO180" s="135">
        <f t="shared" si="180"/>
        <v>0</v>
      </c>
      <c r="AP180" s="135">
        <f t="shared" si="180"/>
        <v>0</v>
      </c>
      <c r="AQ180" s="135">
        <f t="shared" si="180"/>
        <v>0</v>
      </c>
      <c r="AR180" s="135">
        <f t="shared" si="180"/>
        <v>0</v>
      </c>
      <c r="AS180" s="135">
        <f t="shared" si="180"/>
        <v>0</v>
      </c>
      <c r="AT180" s="135">
        <f t="shared" si="180"/>
        <v>0</v>
      </c>
      <c r="AU180" s="135">
        <f t="shared" si="180"/>
        <v>0</v>
      </c>
      <c r="AV180" s="135">
        <f t="shared" si="180"/>
        <v>0</v>
      </c>
      <c r="AW180" s="135">
        <f t="shared" si="180"/>
        <v>0</v>
      </c>
      <c r="AX180" s="135">
        <f t="shared" si="180"/>
        <v>0</v>
      </c>
      <c r="AY180" s="135">
        <f t="shared" si="180"/>
        <v>0</v>
      </c>
      <c r="AZ180" s="135">
        <f t="shared" si="180"/>
        <v>0</v>
      </c>
      <c r="BA180" s="135">
        <f t="shared" si="180"/>
        <v>0</v>
      </c>
      <c r="BB180" s="135">
        <f t="shared" si="180"/>
        <v>0</v>
      </c>
      <c r="BC180" s="135">
        <f t="shared" si="180"/>
        <v>0</v>
      </c>
      <c r="BD180" s="135">
        <f t="shared" si="180"/>
        <v>0</v>
      </c>
      <c r="BE180" s="135">
        <f t="shared" si="180"/>
        <v>0</v>
      </c>
      <c r="BF180" s="135">
        <f t="shared" si="180"/>
        <v>0</v>
      </c>
      <c r="BG180" s="135">
        <f t="shared" si="180"/>
        <v>0</v>
      </c>
      <c r="BH180" s="135">
        <f t="shared" si="180"/>
        <v>0</v>
      </c>
      <c r="BI180" s="135">
        <f t="shared" si="180"/>
        <v>0</v>
      </c>
      <c r="BJ180" s="135">
        <f t="shared" si="180"/>
        <v>0</v>
      </c>
      <c r="BK180" s="135">
        <f t="shared" si="180"/>
        <v>0</v>
      </c>
      <c r="BL180" s="135">
        <f t="shared" si="180"/>
        <v>0</v>
      </c>
      <c r="BM180" s="135">
        <f t="shared" si="180"/>
        <v>0</v>
      </c>
      <c r="BN180" s="135">
        <f t="shared" si="180"/>
        <v>0</v>
      </c>
      <c r="BO180" s="135">
        <f t="shared" si="180"/>
        <v>0</v>
      </c>
      <c r="BP180" s="135">
        <f t="shared" ref="BP180:CF180" si="181">+BP93</f>
        <v>0</v>
      </c>
      <c r="BQ180" s="135">
        <f t="shared" si="181"/>
        <v>0</v>
      </c>
      <c r="BR180" s="135">
        <f t="shared" si="181"/>
        <v>0</v>
      </c>
      <c r="BS180" s="135">
        <f t="shared" si="181"/>
        <v>0</v>
      </c>
      <c r="BT180" s="135">
        <f t="shared" si="181"/>
        <v>0</v>
      </c>
      <c r="BU180" s="135">
        <f t="shared" si="181"/>
        <v>0</v>
      </c>
      <c r="BV180" s="135">
        <f t="shared" si="181"/>
        <v>0</v>
      </c>
      <c r="BW180" s="135">
        <f t="shared" si="181"/>
        <v>0</v>
      </c>
      <c r="BX180" s="135">
        <f t="shared" si="181"/>
        <v>0</v>
      </c>
      <c r="BY180" s="135">
        <f t="shared" si="181"/>
        <v>0</v>
      </c>
      <c r="BZ180" s="135">
        <f t="shared" si="181"/>
        <v>0</v>
      </c>
      <c r="CA180" s="135">
        <f t="shared" si="181"/>
        <v>0</v>
      </c>
      <c r="CB180" s="135">
        <f t="shared" si="181"/>
        <v>0</v>
      </c>
      <c r="CC180" s="135">
        <f t="shared" si="181"/>
        <v>0</v>
      </c>
      <c r="CD180" s="135">
        <f t="shared" si="181"/>
        <v>0</v>
      </c>
      <c r="CE180" s="135">
        <f t="shared" si="181"/>
        <v>0</v>
      </c>
      <c r="CF180" s="135">
        <f t="shared" si="181"/>
        <v>0</v>
      </c>
    </row>
    <row r="181" spans="3:84" hidden="1" x14ac:dyDescent="0.3">
      <c r="C181" s="135">
        <v>7</v>
      </c>
      <c r="D181" s="135" t="str">
        <f t="shared" ref="D181:BO181" si="182">+D99</f>
        <v>Volumen del Contenedor, m3</v>
      </c>
      <c r="E181" s="135">
        <f t="shared" si="182"/>
        <v>0</v>
      </c>
      <c r="F181" s="135">
        <f t="shared" si="182"/>
        <v>0</v>
      </c>
      <c r="G181" s="135">
        <f t="shared" si="182"/>
        <v>0</v>
      </c>
      <c r="H181" s="135">
        <f t="shared" si="182"/>
        <v>0</v>
      </c>
      <c r="I181" s="135">
        <f t="shared" si="182"/>
        <v>0</v>
      </c>
      <c r="J181" s="135">
        <f t="shared" si="182"/>
        <v>0</v>
      </c>
      <c r="K181" s="135">
        <f t="shared" si="182"/>
        <v>0</v>
      </c>
      <c r="L181" s="135">
        <f t="shared" si="182"/>
        <v>0</v>
      </c>
      <c r="M181" s="135">
        <f t="shared" si="182"/>
        <v>0</v>
      </c>
      <c r="N181" s="135">
        <f t="shared" si="182"/>
        <v>0</v>
      </c>
      <c r="O181" s="135">
        <f t="shared" si="182"/>
        <v>0</v>
      </c>
      <c r="P181" s="135">
        <f t="shared" si="182"/>
        <v>0</v>
      </c>
      <c r="Q181" s="135">
        <f t="shared" si="182"/>
        <v>0</v>
      </c>
      <c r="R181" s="135">
        <f t="shared" si="182"/>
        <v>0</v>
      </c>
      <c r="S181" s="135">
        <f t="shared" si="182"/>
        <v>0</v>
      </c>
      <c r="T181" s="135">
        <f t="shared" si="182"/>
        <v>0</v>
      </c>
      <c r="U181" s="135">
        <f t="shared" si="182"/>
        <v>0</v>
      </c>
      <c r="V181" s="135">
        <f t="shared" si="182"/>
        <v>0</v>
      </c>
      <c r="W181" s="135">
        <f t="shared" si="182"/>
        <v>0</v>
      </c>
      <c r="X181" s="135">
        <f t="shared" si="182"/>
        <v>0</v>
      </c>
      <c r="Y181" s="135">
        <f t="shared" si="182"/>
        <v>0</v>
      </c>
      <c r="Z181" s="135">
        <f t="shared" si="182"/>
        <v>0</v>
      </c>
      <c r="AA181" s="135">
        <f t="shared" si="182"/>
        <v>0</v>
      </c>
      <c r="AB181" s="135">
        <f t="shared" si="182"/>
        <v>0</v>
      </c>
      <c r="AC181" s="135">
        <f t="shared" si="182"/>
        <v>0</v>
      </c>
      <c r="AD181" s="135">
        <f t="shared" si="182"/>
        <v>0</v>
      </c>
      <c r="AE181" s="135">
        <f t="shared" si="182"/>
        <v>0</v>
      </c>
      <c r="AF181" s="135">
        <f t="shared" si="182"/>
        <v>0</v>
      </c>
      <c r="AG181" s="135">
        <f t="shared" si="182"/>
        <v>0</v>
      </c>
      <c r="AH181" s="135">
        <f t="shared" si="182"/>
        <v>0</v>
      </c>
      <c r="AI181" s="135">
        <f t="shared" si="182"/>
        <v>0</v>
      </c>
      <c r="AJ181" s="135">
        <f t="shared" si="182"/>
        <v>0</v>
      </c>
      <c r="AK181" s="135">
        <f t="shared" si="182"/>
        <v>0</v>
      </c>
      <c r="AL181" s="135">
        <f t="shared" si="182"/>
        <v>0</v>
      </c>
      <c r="AM181" s="135">
        <f t="shared" si="182"/>
        <v>0</v>
      </c>
      <c r="AN181" s="135">
        <f t="shared" si="182"/>
        <v>0</v>
      </c>
      <c r="AO181" s="135">
        <f t="shared" si="182"/>
        <v>0</v>
      </c>
      <c r="AP181" s="135">
        <f t="shared" si="182"/>
        <v>0</v>
      </c>
      <c r="AQ181" s="135">
        <f t="shared" si="182"/>
        <v>0</v>
      </c>
      <c r="AR181" s="135">
        <f t="shared" si="182"/>
        <v>0</v>
      </c>
      <c r="AS181" s="135">
        <f t="shared" si="182"/>
        <v>0</v>
      </c>
      <c r="AT181" s="135">
        <f t="shared" si="182"/>
        <v>0</v>
      </c>
      <c r="AU181" s="135">
        <f t="shared" si="182"/>
        <v>0</v>
      </c>
      <c r="AV181" s="135">
        <f t="shared" si="182"/>
        <v>0</v>
      </c>
      <c r="AW181" s="135">
        <f t="shared" si="182"/>
        <v>0</v>
      </c>
      <c r="AX181" s="135">
        <f t="shared" si="182"/>
        <v>0</v>
      </c>
      <c r="AY181" s="135">
        <f t="shared" si="182"/>
        <v>0</v>
      </c>
      <c r="AZ181" s="135">
        <f t="shared" si="182"/>
        <v>0</v>
      </c>
      <c r="BA181" s="135">
        <f t="shared" si="182"/>
        <v>0</v>
      </c>
      <c r="BB181" s="135">
        <f t="shared" si="182"/>
        <v>0</v>
      </c>
      <c r="BC181" s="135">
        <f t="shared" si="182"/>
        <v>0</v>
      </c>
      <c r="BD181" s="135">
        <f t="shared" si="182"/>
        <v>0</v>
      </c>
      <c r="BE181" s="135">
        <f t="shared" si="182"/>
        <v>0</v>
      </c>
      <c r="BF181" s="135">
        <f t="shared" si="182"/>
        <v>0</v>
      </c>
      <c r="BG181" s="135">
        <f t="shared" si="182"/>
        <v>0</v>
      </c>
      <c r="BH181" s="135">
        <f t="shared" si="182"/>
        <v>0</v>
      </c>
      <c r="BI181" s="135">
        <f t="shared" si="182"/>
        <v>0</v>
      </c>
      <c r="BJ181" s="135">
        <f t="shared" si="182"/>
        <v>0</v>
      </c>
      <c r="BK181" s="135">
        <f t="shared" si="182"/>
        <v>0</v>
      </c>
      <c r="BL181" s="135">
        <f t="shared" si="182"/>
        <v>0</v>
      </c>
      <c r="BM181" s="135">
        <f t="shared" si="182"/>
        <v>0</v>
      </c>
      <c r="BN181" s="135">
        <f t="shared" si="182"/>
        <v>0</v>
      </c>
      <c r="BO181" s="135">
        <f t="shared" si="182"/>
        <v>0</v>
      </c>
      <c r="BP181" s="135">
        <f t="shared" ref="BP181:CF181" si="183">+BP99</f>
        <v>0</v>
      </c>
      <c r="BQ181" s="135">
        <f t="shared" si="183"/>
        <v>0</v>
      </c>
      <c r="BR181" s="135">
        <f t="shared" si="183"/>
        <v>0</v>
      </c>
      <c r="BS181" s="135">
        <f t="shared" si="183"/>
        <v>0</v>
      </c>
      <c r="BT181" s="135">
        <f t="shared" si="183"/>
        <v>0</v>
      </c>
      <c r="BU181" s="135">
        <f t="shared" si="183"/>
        <v>0</v>
      </c>
      <c r="BV181" s="135">
        <f t="shared" si="183"/>
        <v>0</v>
      </c>
      <c r="BW181" s="135">
        <f t="shared" si="183"/>
        <v>0</v>
      </c>
      <c r="BX181" s="135">
        <f t="shared" si="183"/>
        <v>0</v>
      </c>
      <c r="BY181" s="135">
        <f t="shared" si="183"/>
        <v>0</v>
      </c>
      <c r="BZ181" s="135">
        <f t="shared" si="183"/>
        <v>0</v>
      </c>
      <c r="CA181" s="135">
        <f t="shared" si="183"/>
        <v>0</v>
      </c>
      <c r="CB181" s="135">
        <f t="shared" si="183"/>
        <v>0</v>
      </c>
      <c r="CC181" s="135">
        <f t="shared" si="183"/>
        <v>0</v>
      </c>
      <c r="CD181" s="135">
        <f t="shared" si="183"/>
        <v>0</v>
      </c>
      <c r="CE181" s="135">
        <f t="shared" si="183"/>
        <v>0</v>
      </c>
      <c r="CF181" s="135">
        <f t="shared" si="183"/>
        <v>0</v>
      </c>
    </row>
    <row r="182" spans="3:84" hidden="1" x14ac:dyDescent="0.3">
      <c r="C182" s="135">
        <v>8</v>
      </c>
      <c r="D182" s="135" t="str">
        <f t="shared" ref="D182:BO182" si="184">+D105</f>
        <v>Volumen del Contenedor, m3</v>
      </c>
      <c r="E182" s="135">
        <f t="shared" si="184"/>
        <v>0</v>
      </c>
      <c r="F182" s="135">
        <f t="shared" si="184"/>
        <v>0</v>
      </c>
      <c r="G182" s="135">
        <f t="shared" si="184"/>
        <v>0</v>
      </c>
      <c r="H182" s="135">
        <f t="shared" si="184"/>
        <v>0</v>
      </c>
      <c r="I182" s="135">
        <f t="shared" si="184"/>
        <v>0</v>
      </c>
      <c r="J182" s="135">
        <f t="shared" si="184"/>
        <v>0</v>
      </c>
      <c r="K182" s="135">
        <f t="shared" si="184"/>
        <v>0</v>
      </c>
      <c r="L182" s="135">
        <f t="shared" si="184"/>
        <v>0</v>
      </c>
      <c r="M182" s="135">
        <f t="shared" si="184"/>
        <v>0</v>
      </c>
      <c r="N182" s="135">
        <f t="shared" si="184"/>
        <v>0</v>
      </c>
      <c r="O182" s="135">
        <f t="shared" si="184"/>
        <v>0</v>
      </c>
      <c r="P182" s="135">
        <f t="shared" si="184"/>
        <v>0</v>
      </c>
      <c r="Q182" s="135">
        <f t="shared" si="184"/>
        <v>0</v>
      </c>
      <c r="R182" s="135">
        <f t="shared" si="184"/>
        <v>0</v>
      </c>
      <c r="S182" s="135">
        <f t="shared" si="184"/>
        <v>0</v>
      </c>
      <c r="T182" s="135">
        <f t="shared" si="184"/>
        <v>0</v>
      </c>
      <c r="U182" s="135">
        <f t="shared" si="184"/>
        <v>0</v>
      </c>
      <c r="V182" s="135">
        <f t="shared" si="184"/>
        <v>0</v>
      </c>
      <c r="W182" s="135">
        <f t="shared" si="184"/>
        <v>0</v>
      </c>
      <c r="X182" s="135">
        <f t="shared" si="184"/>
        <v>0</v>
      </c>
      <c r="Y182" s="135">
        <f t="shared" si="184"/>
        <v>0</v>
      </c>
      <c r="Z182" s="135">
        <f t="shared" si="184"/>
        <v>0</v>
      </c>
      <c r="AA182" s="135">
        <f t="shared" si="184"/>
        <v>0</v>
      </c>
      <c r="AB182" s="135">
        <f t="shared" si="184"/>
        <v>0</v>
      </c>
      <c r="AC182" s="135">
        <f t="shared" si="184"/>
        <v>0</v>
      </c>
      <c r="AD182" s="135">
        <f t="shared" si="184"/>
        <v>0</v>
      </c>
      <c r="AE182" s="135">
        <f t="shared" si="184"/>
        <v>0</v>
      </c>
      <c r="AF182" s="135">
        <f t="shared" si="184"/>
        <v>0</v>
      </c>
      <c r="AG182" s="135">
        <f t="shared" si="184"/>
        <v>0</v>
      </c>
      <c r="AH182" s="135">
        <f t="shared" si="184"/>
        <v>0</v>
      </c>
      <c r="AI182" s="135">
        <f t="shared" si="184"/>
        <v>0</v>
      </c>
      <c r="AJ182" s="135">
        <f t="shared" si="184"/>
        <v>0</v>
      </c>
      <c r="AK182" s="135">
        <f t="shared" si="184"/>
        <v>0</v>
      </c>
      <c r="AL182" s="135">
        <f t="shared" si="184"/>
        <v>0</v>
      </c>
      <c r="AM182" s="135">
        <f t="shared" si="184"/>
        <v>0</v>
      </c>
      <c r="AN182" s="135">
        <f t="shared" si="184"/>
        <v>0</v>
      </c>
      <c r="AO182" s="135">
        <f t="shared" si="184"/>
        <v>0</v>
      </c>
      <c r="AP182" s="135">
        <f t="shared" si="184"/>
        <v>0</v>
      </c>
      <c r="AQ182" s="135">
        <f t="shared" si="184"/>
        <v>0</v>
      </c>
      <c r="AR182" s="135">
        <f t="shared" si="184"/>
        <v>0</v>
      </c>
      <c r="AS182" s="135">
        <f t="shared" si="184"/>
        <v>0</v>
      </c>
      <c r="AT182" s="135">
        <f t="shared" si="184"/>
        <v>0</v>
      </c>
      <c r="AU182" s="135">
        <f t="shared" si="184"/>
        <v>0</v>
      </c>
      <c r="AV182" s="135">
        <f t="shared" si="184"/>
        <v>0</v>
      </c>
      <c r="AW182" s="135">
        <f t="shared" si="184"/>
        <v>0</v>
      </c>
      <c r="AX182" s="135">
        <f t="shared" si="184"/>
        <v>0</v>
      </c>
      <c r="AY182" s="135">
        <f t="shared" si="184"/>
        <v>0</v>
      </c>
      <c r="AZ182" s="135">
        <f t="shared" si="184"/>
        <v>0</v>
      </c>
      <c r="BA182" s="135">
        <f t="shared" si="184"/>
        <v>0</v>
      </c>
      <c r="BB182" s="135">
        <f t="shared" si="184"/>
        <v>0</v>
      </c>
      <c r="BC182" s="135">
        <f t="shared" si="184"/>
        <v>0</v>
      </c>
      <c r="BD182" s="135">
        <f t="shared" si="184"/>
        <v>0</v>
      </c>
      <c r="BE182" s="135">
        <f t="shared" si="184"/>
        <v>0</v>
      </c>
      <c r="BF182" s="135">
        <f t="shared" si="184"/>
        <v>0</v>
      </c>
      <c r="BG182" s="135">
        <f t="shared" si="184"/>
        <v>0</v>
      </c>
      <c r="BH182" s="135">
        <f t="shared" si="184"/>
        <v>0</v>
      </c>
      <c r="BI182" s="135">
        <f t="shared" si="184"/>
        <v>0</v>
      </c>
      <c r="BJ182" s="135">
        <f t="shared" si="184"/>
        <v>0</v>
      </c>
      <c r="BK182" s="135">
        <f t="shared" si="184"/>
        <v>0</v>
      </c>
      <c r="BL182" s="135">
        <f t="shared" si="184"/>
        <v>0</v>
      </c>
      <c r="BM182" s="135">
        <f t="shared" si="184"/>
        <v>0</v>
      </c>
      <c r="BN182" s="135">
        <f t="shared" si="184"/>
        <v>0</v>
      </c>
      <c r="BO182" s="135">
        <f t="shared" si="184"/>
        <v>0</v>
      </c>
      <c r="BP182" s="135">
        <f t="shared" ref="BP182:CF182" si="185">+BP105</f>
        <v>0</v>
      </c>
      <c r="BQ182" s="135">
        <f t="shared" si="185"/>
        <v>0</v>
      </c>
      <c r="BR182" s="135">
        <f t="shared" si="185"/>
        <v>0</v>
      </c>
      <c r="BS182" s="135">
        <f t="shared" si="185"/>
        <v>0</v>
      </c>
      <c r="BT182" s="135">
        <f t="shared" si="185"/>
        <v>0</v>
      </c>
      <c r="BU182" s="135">
        <f t="shared" si="185"/>
        <v>0</v>
      </c>
      <c r="BV182" s="135">
        <f t="shared" si="185"/>
        <v>0</v>
      </c>
      <c r="BW182" s="135">
        <f t="shared" si="185"/>
        <v>0</v>
      </c>
      <c r="BX182" s="135">
        <f t="shared" si="185"/>
        <v>0</v>
      </c>
      <c r="BY182" s="135">
        <f t="shared" si="185"/>
        <v>0</v>
      </c>
      <c r="BZ182" s="135">
        <f t="shared" si="185"/>
        <v>0</v>
      </c>
      <c r="CA182" s="135">
        <f t="shared" si="185"/>
        <v>0</v>
      </c>
      <c r="CB182" s="135">
        <f t="shared" si="185"/>
        <v>0</v>
      </c>
      <c r="CC182" s="135">
        <f t="shared" si="185"/>
        <v>0</v>
      </c>
      <c r="CD182" s="135">
        <f t="shared" si="185"/>
        <v>0</v>
      </c>
      <c r="CE182" s="135">
        <f t="shared" si="185"/>
        <v>0</v>
      </c>
      <c r="CF182" s="135">
        <f t="shared" si="185"/>
        <v>0</v>
      </c>
    </row>
    <row r="183" spans="3:84" hidden="1" x14ac:dyDescent="0.3">
      <c r="C183" s="135">
        <v>9</v>
      </c>
      <c r="D183" s="135" t="str">
        <f t="shared" ref="D183:BO183" si="186">+D111</f>
        <v>Volumen del Contenedor, m3</v>
      </c>
      <c r="E183" s="135">
        <f t="shared" si="186"/>
        <v>0</v>
      </c>
      <c r="F183" s="135">
        <f t="shared" si="186"/>
        <v>0</v>
      </c>
      <c r="G183" s="135">
        <f t="shared" si="186"/>
        <v>0</v>
      </c>
      <c r="H183" s="135">
        <f t="shared" si="186"/>
        <v>0</v>
      </c>
      <c r="I183" s="135">
        <f t="shared" si="186"/>
        <v>0</v>
      </c>
      <c r="J183" s="135">
        <f t="shared" si="186"/>
        <v>0</v>
      </c>
      <c r="K183" s="135">
        <f t="shared" si="186"/>
        <v>0</v>
      </c>
      <c r="L183" s="135">
        <f t="shared" si="186"/>
        <v>0</v>
      </c>
      <c r="M183" s="135">
        <f t="shared" si="186"/>
        <v>0</v>
      </c>
      <c r="N183" s="135">
        <f t="shared" si="186"/>
        <v>0</v>
      </c>
      <c r="O183" s="135">
        <f t="shared" si="186"/>
        <v>0</v>
      </c>
      <c r="P183" s="135">
        <f t="shared" si="186"/>
        <v>0</v>
      </c>
      <c r="Q183" s="135">
        <f t="shared" si="186"/>
        <v>0</v>
      </c>
      <c r="R183" s="135">
        <f t="shared" si="186"/>
        <v>0</v>
      </c>
      <c r="S183" s="135">
        <f t="shared" si="186"/>
        <v>0</v>
      </c>
      <c r="T183" s="135">
        <f t="shared" si="186"/>
        <v>0</v>
      </c>
      <c r="U183" s="135">
        <f t="shared" si="186"/>
        <v>0</v>
      </c>
      <c r="V183" s="135">
        <f t="shared" si="186"/>
        <v>0</v>
      </c>
      <c r="W183" s="135">
        <f t="shared" si="186"/>
        <v>0</v>
      </c>
      <c r="X183" s="135">
        <f t="shared" si="186"/>
        <v>0</v>
      </c>
      <c r="Y183" s="135">
        <f t="shared" si="186"/>
        <v>0</v>
      </c>
      <c r="Z183" s="135">
        <f t="shared" si="186"/>
        <v>0</v>
      </c>
      <c r="AA183" s="135">
        <f t="shared" si="186"/>
        <v>0</v>
      </c>
      <c r="AB183" s="135">
        <f t="shared" si="186"/>
        <v>0</v>
      </c>
      <c r="AC183" s="135">
        <f t="shared" si="186"/>
        <v>0</v>
      </c>
      <c r="AD183" s="135">
        <f t="shared" si="186"/>
        <v>0</v>
      </c>
      <c r="AE183" s="135">
        <f t="shared" si="186"/>
        <v>0</v>
      </c>
      <c r="AF183" s="135">
        <f t="shared" si="186"/>
        <v>0</v>
      </c>
      <c r="AG183" s="135">
        <f t="shared" si="186"/>
        <v>0</v>
      </c>
      <c r="AH183" s="135">
        <f t="shared" si="186"/>
        <v>0</v>
      </c>
      <c r="AI183" s="135">
        <f t="shared" si="186"/>
        <v>0</v>
      </c>
      <c r="AJ183" s="135">
        <f t="shared" si="186"/>
        <v>0</v>
      </c>
      <c r="AK183" s="135">
        <f t="shared" si="186"/>
        <v>0</v>
      </c>
      <c r="AL183" s="135">
        <f t="shared" si="186"/>
        <v>0</v>
      </c>
      <c r="AM183" s="135">
        <f t="shared" si="186"/>
        <v>0</v>
      </c>
      <c r="AN183" s="135">
        <f t="shared" si="186"/>
        <v>0</v>
      </c>
      <c r="AO183" s="135">
        <f t="shared" si="186"/>
        <v>0</v>
      </c>
      <c r="AP183" s="135">
        <f t="shared" si="186"/>
        <v>0</v>
      </c>
      <c r="AQ183" s="135">
        <f t="shared" si="186"/>
        <v>0</v>
      </c>
      <c r="AR183" s="135">
        <f t="shared" si="186"/>
        <v>0</v>
      </c>
      <c r="AS183" s="135">
        <f t="shared" si="186"/>
        <v>0</v>
      </c>
      <c r="AT183" s="135">
        <f t="shared" si="186"/>
        <v>0</v>
      </c>
      <c r="AU183" s="135">
        <f t="shared" si="186"/>
        <v>0</v>
      </c>
      <c r="AV183" s="135">
        <f t="shared" si="186"/>
        <v>0</v>
      </c>
      <c r="AW183" s="135">
        <f t="shared" si="186"/>
        <v>0</v>
      </c>
      <c r="AX183" s="135">
        <f t="shared" si="186"/>
        <v>0</v>
      </c>
      <c r="AY183" s="135">
        <f t="shared" si="186"/>
        <v>0</v>
      </c>
      <c r="AZ183" s="135">
        <f t="shared" si="186"/>
        <v>0</v>
      </c>
      <c r="BA183" s="135">
        <f t="shared" si="186"/>
        <v>0</v>
      </c>
      <c r="BB183" s="135">
        <f t="shared" si="186"/>
        <v>0</v>
      </c>
      <c r="BC183" s="135">
        <f t="shared" si="186"/>
        <v>0</v>
      </c>
      <c r="BD183" s="135">
        <f t="shared" si="186"/>
        <v>0</v>
      </c>
      <c r="BE183" s="135">
        <f t="shared" si="186"/>
        <v>0</v>
      </c>
      <c r="BF183" s="135">
        <f t="shared" si="186"/>
        <v>0</v>
      </c>
      <c r="BG183" s="135">
        <f t="shared" si="186"/>
        <v>0</v>
      </c>
      <c r="BH183" s="135">
        <f t="shared" si="186"/>
        <v>0</v>
      </c>
      <c r="BI183" s="135">
        <f t="shared" si="186"/>
        <v>0</v>
      </c>
      <c r="BJ183" s="135">
        <f t="shared" si="186"/>
        <v>0</v>
      </c>
      <c r="BK183" s="135">
        <f t="shared" si="186"/>
        <v>0</v>
      </c>
      <c r="BL183" s="135">
        <f t="shared" si="186"/>
        <v>0</v>
      </c>
      <c r="BM183" s="135">
        <f t="shared" si="186"/>
        <v>0</v>
      </c>
      <c r="BN183" s="135">
        <f t="shared" si="186"/>
        <v>0</v>
      </c>
      <c r="BO183" s="135">
        <f t="shared" si="186"/>
        <v>0</v>
      </c>
      <c r="BP183" s="135">
        <f t="shared" ref="BP183:CF183" si="187">+BP111</f>
        <v>0</v>
      </c>
      <c r="BQ183" s="135">
        <f t="shared" si="187"/>
        <v>0</v>
      </c>
      <c r="BR183" s="135">
        <f t="shared" si="187"/>
        <v>0</v>
      </c>
      <c r="BS183" s="135">
        <f t="shared" si="187"/>
        <v>0</v>
      </c>
      <c r="BT183" s="135">
        <f t="shared" si="187"/>
        <v>0</v>
      </c>
      <c r="BU183" s="135">
        <f t="shared" si="187"/>
        <v>0</v>
      </c>
      <c r="BV183" s="135">
        <f t="shared" si="187"/>
        <v>0</v>
      </c>
      <c r="BW183" s="135">
        <f t="shared" si="187"/>
        <v>0</v>
      </c>
      <c r="BX183" s="135">
        <f t="shared" si="187"/>
        <v>0</v>
      </c>
      <c r="BY183" s="135">
        <f t="shared" si="187"/>
        <v>0</v>
      </c>
      <c r="BZ183" s="135">
        <f t="shared" si="187"/>
        <v>0</v>
      </c>
      <c r="CA183" s="135">
        <f t="shared" si="187"/>
        <v>0</v>
      </c>
      <c r="CB183" s="135">
        <f t="shared" si="187"/>
        <v>0</v>
      </c>
      <c r="CC183" s="135">
        <f t="shared" si="187"/>
        <v>0</v>
      </c>
      <c r="CD183" s="135">
        <f t="shared" si="187"/>
        <v>0</v>
      </c>
      <c r="CE183" s="135">
        <f t="shared" si="187"/>
        <v>0</v>
      </c>
      <c r="CF183" s="135">
        <f t="shared" si="187"/>
        <v>0</v>
      </c>
    </row>
    <row r="184" spans="3:84" hidden="1" x14ac:dyDescent="0.3">
      <c r="C184" s="135">
        <v>10</v>
      </c>
      <c r="D184" s="135" t="str">
        <f>+D117</f>
        <v>Volumen del Contenedor, m4</v>
      </c>
      <c r="E184" s="135">
        <f t="shared" ref="E184:BP184" si="188">+E117</f>
        <v>0</v>
      </c>
      <c r="F184" s="135">
        <f t="shared" si="188"/>
        <v>0</v>
      </c>
      <c r="G184" s="135">
        <f t="shared" si="188"/>
        <v>0</v>
      </c>
      <c r="H184" s="135">
        <f t="shared" si="188"/>
        <v>0</v>
      </c>
      <c r="I184" s="135">
        <f t="shared" si="188"/>
        <v>0</v>
      </c>
      <c r="J184" s="135">
        <f t="shared" si="188"/>
        <v>0</v>
      </c>
      <c r="K184" s="135">
        <f t="shared" si="188"/>
        <v>0</v>
      </c>
      <c r="L184" s="135">
        <f t="shared" si="188"/>
        <v>0</v>
      </c>
      <c r="M184" s="135">
        <f t="shared" si="188"/>
        <v>0</v>
      </c>
      <c r="N184" s="135">
        <f t="shared" si="188"/>
        <v>0</v>
      </c>
      <c r="O184" s="135">
        <f t="shared" si="188"/>
        <v>0</v>
      </c>
      <c r="P184" s="135">
        <f t="shared" si="188"/>
        <v>0</v>
      </c>
      <c r="Q184" s="135">
        <f t="shared" si="188"/>
        <v>0</v>
      </c>
      <c r="R184" s="135">
        <f t="shared" si="188"/>
        <v>0</v>
      </c>
      <c r="S184" s="135">
        <f t="shared" si="188"/>
        <v>0</v>
      </c>
      <c r="T184" s="135">
        <f t="shared" si="188"/>
        <v>0</v>
      </c>
      <c r="U184" s="135">
        <f t="shared" si="188"/>
        <v>0</v>
      </c>
      <c r="V184" s="135">
        <f t="shared" si="188"/>
        <v>0</v>
      </c>
      <c r="W184" s="135">
        <f t="shared" si="188"/>
        <v>0</v>
      </c>
      <c r="X184" s="135">
        <f t="shared" si="188"/>
        <v>0</v>
      </c>
      <c r="Y184" s="135">
        <f t="shared" si="188"/>
        <v>0</v>
      </c>
      <c r="Z184" s="135">
        <f t="shared" si="188"/>
        <v>0</v>
      </c>
      <c r="AA184" s="135">
        <f t="shared" si="188"/>
        <v>0</v>
      </c>
      <c r="AB184" s="135">
        <f t="shared" si="188"/>
        <v>0</v>
      </c>
      <c r="AC184" s="135">
        <f t="shared" si="188"/>
        <v>0</v>
      </c>
      <c r="AD184" s="135">
        <f t="shared" si="188"/>
        <v>0</v>
      </c>
      <c r="AE184" s="135">
        <f t="shared" si="188"/>
        <v>0</v>
      </c>
      <c r="AF184" s="135">
        <f t="shared" si="188"/>
        <v>0</v>
      </c>
      <c r="AG184" s="135">
        <f t="shared" si="188"/>
        <v>0</v>
      </c>
      <c r="AH184" s="135">
        <f t="shared" si="188"/>
        <v>0</v>
      </c>
      <c r="AI184" s="135">
        <f t="shared" si="188"/>
        <v>0</v>
      </c>
      <c r="AJ184" s="135">
        <f t="shared" si="188"/>
        <v>0</v>
      </c>
      <c r="AK184" s="135">
        <f t="shared" si="188"/>
        <v>0</v>
      </c>
      <c r="AL184" s="135">
        <f t="shared" si="188"/>
        <v>0</v>
      </c>
      <c r="AM184" s="135">
        <f t="shared" si="188"/>
        <v>0</v>
      </c>
      <c r="AN184" s="135">
        <f t="shared" si="188"/>
        <v>0</v>
      </c>
      <c r="AO184" s="135">
        <f t="shared" si="188"/>
        <v>0</v>
      </c>
      <c r="AP184" s="135">
        <f t="shared" si="188"/>
        <v>0</v>
      </c>
      <c r="AQ184" s="135">
        <f t="shared" si="188"/>
        <v>0</v>
      </c>
      <c r="AR184" s="135">
        <f t="shared" si="188"/>
        <v>0</v>
      </c>
      <c r="AS184" s="135">
        <f t="shared" si="188"/>
        <v>0</v>
      </c>
      <c r="AT184" s="135">
        <f t="shared" si="188"/>
        <v>0</v>
      </c>
      <c r="AU184" s="135">
        <f t="shared" si="188"/>
        <v>0</v>
      </c>
      <c r="AV184" s="135">
        <f t="shared" si="188"/>
        <v>0</v>
      </c>
      <c r="AW184" s="135">
        <f t="shared" si="188"/>
        <v>0</v>
      </c>
      <c r="AX184" s="135">
        <f t="shared" si="188"/>
        <v>0</v>
      </c>
      <c r="AY184" s="135">
        <f t="shared" si="188"/>
        <v>0</v>
      </c>
      <c r="AZ184" s="135">
        <f t="shared" si="188"/>
        <v>0</v>
      </c>
      <c r="BA184" s="135">
        <f t="shared" si="188"/>
        <v>0</v>
      </c>
      <c r="BB184" s="135">
        <f t="shared" si="188"/>
        <v>0</v>
      </c>
      <c r="BC184" s="135">
        <f t="shared" si="188"/>
        <v>0</v>
      </c>
      <c r="BD184" s="135">
        <f t="shared" si="188"/>
        <v>0</v>
      </c>
      <c r="BE184" s="135">
        <f t="shared" si="188"/>
        <v>0</v>
      </c>
      <c r="BF184" s="135">
        <f t="shared" si="188"/>
        <v>0</v>
      </c>
      <c r="BG184" s="135">
        <f t="shared" si="188"/>
        <v>0</v>
      </c>
      <c r="BH184" s="135">
        <f t="shared" si="188"/>
        <v>0</v>
      </c>
      <c r="BI184" s="135">
        <f t="shared" si="188"/>
        <v>0</v>
      </c>
      <c r="BJ184" s="135">
        <f t="shared" si="188"/>
        <v>0</v>
      </c>
      <c r="BK184" s="135">
        <f t="shared" si="188"/>
        <v>0</v>
      </c>
      <c r="BL184" s="135">
        <f t="shared" si="188"/>
        <v>0</v>
      </c>
      <c r="BM184" s="135">
        <f t="shared" si="188"/>
        <v>0</v>
      </c>
      <c r="BN184" s="135">
        <f t="shared" si="188"/>
        <v>0</v>
      </c>
      <c r="BO184" s="135">
        <f t="shared" si="188"/>
        <v>0</v>
      </c>
      <c r="BP184" s="135">
        <f t="shared" si="188"/>
        <v>0</v>
      </c>
      <c r="BQ184" s="135">
        <f t="shared" ref="BQ184:CF184" si="189">+BQ117</f>
        <v>0</v>
      </c>
      <c r="BR184" s="135">
        <f t="shared" si="189"/>
        <v>0</v>
      </c>
      <c r="BS184" s="135">
        <f t="shared" si="189"/>
        <v>0</v>
      </c>
      <c r="BT184" s="135">
        <f t="shared" si="189"/>
        <v>0</v>
      </c>
      <c r="BU184" s="135">
        <f t="shared" si="189"/>
        <v>0</v>
      </c>
      <c r="BV184" s="135">
        <f t="shared" si="189"/>
        <v>0</v>
      </c>
      <c r="BW184" s="135">
        <f t="shared" si="189"/>
        <v>0</v>
      </c>
      <c r="BX184" s="135">
        <f t="shared" si="189"/>
        <v>0</v>
      </c>
      <c r="BY184" s="135">
        <f t="shared" si="189"/>
        <v>0</v>
      </c>
      <c r="BZ184" s="135">
        <f t="shared" si="189"/>
        <v>0</v>
      </c>
      <c r="CA184" s="135">
        <f t="shared" si="189"/>
        <v>0</v>
      </c>
      <c r="CB184" s="135">
        <f t="shared" si="189"/>
        <v>0</v>
      </c>
      <c r="CC184" s="135">
        <f t="shared" si="189"/>
        <v>0</v>
      </c>
      <c r="CD184" s="135">
        <f t="shared" si="189"/>
        <v>0</v>
      </c>
      <c r="CE184" s="135">
        <f t="shared" si="189"/>
        <v>0</v>
      </c>
      <c r="CF184" s="135">
        <f t="shared" si="189"/>
        <v>0</v>
      </c>
    </row>
    <row r="185" spans="3:84" hidden="1" x14ac:dyDescent="0.3">
      <c r="C185" s="135"/>
      <c r="D185" s="135" t="s">
        <v>272</v>
      </c>
      <c r="E185" s="135">
        <f>+SUM(E175:E184)</f>
        <v>0</v>
      </c>
      <c r="F185" s="135">
        <f t="shared" ref="F185:BQ185" si="190">+SUM(F175:F184)</f>
        <v>0</v>
      </c>
      <c r="G185" s="135">
        <f t="shared" si="190"/>
        <v>0</v>
      </c>
      <c r="H185" s="135">
        <f t="shared" si="190"/>
        <v>0</v>
      </c>
      <c r="I185" s="135">
        <f t="shared" si="190"/>
        <v>0</v>
      </c>
      <c r="J185" s="135">
        <f t="shared" si="190"/>
        <v>0.63915454545454542</v>
      </c>
      <c r="K185" s="135">
        <f t="shared" si="190"/>
        <v>1.7402159090909088</v>
      </c>
      <c r="L185" s="135">
        <f t="shared" si="190"/>
        <v>2.5691431818181814</v>
      </c>
      <c r="M185" s="135">
        <f t="shared" si="190"/>
        <v>3.9233613636363636</v>
      </c>
      <c r="N185" s="135">
        <f t="shared" si="190"/>
        <v>0.4722494318181818</v>
      </c>
      <c r="O185" s="135">
        <f t="shared" si="190"/>
        <v>0</v>
      </c>
      <c r="P185" s="135">
        <f t="shared" si="190"/>
        <v>0</v>
      </c>
      <c r="Q185" s="135">
        <f t="shared" si="190"/>
        <v>0</v>
      </c>
      <c r="R185" s="135">
        <f t="shared" si="190"/>
        <v>0</v>
      </c>
      <c r="S185" s="135">
        <f t="shared" si="190"/>
        <v>0</v>
      </c>
      <c r="T185" s="135">
        <f t="shared" si="190"/>
        <v>0</v>
      </c>
      <c r="U185" s="135">
        <f t="shared" si="190"/>
        <v>0</v>
      </c>
      <c r="V185" s="135">
        <f t="shared" si="190"/>
        <v>0</v>
      </c>
      <c r="W185" s="135">
        <f t="shared" si="190"/>
        <v>0</v>
      </c>
      <c r="X185" s="135">
        <f t="shared" si="190"/>
        <v>0</v>
      </c>
      <c r="Y185" s="135">
        <f t="shared" si="190"/>
        <v>0</v>
      </c>
      <c r="Z185" s="135">
        <f t="shared" si="190"/>
        <v>0</v>
      </c>
      <c r="AA185" s="135">
        <f t="shared" si="190"/>
        <v>0</v>
      </c>
      <c r="AB185" s="135">
        <f t="shared" si="190"/>
        <v>0</v>
      </c>
      <c r="AC185" s="135">
        <f t="shared" si="190"/>
        <v>0</v>
      </c>
      <c r="AD185" s="135">
        <f t="shared" si="190"/>
        <v>0</v>
      </c>
      <c r="AE185" s="135">
        <f t="shared" si="190"/>
        <v>0</v>
      </c>
      <c r="AF185" s="135">
        <f t="shared" si="190"/>
        <v>0</v>
      </c>
      <c r="AG185" s="135">
        <f t="shared" si="190"/>
        <v>0</v>
      </c>
      <c r="AH185" s="135">
        <f t="shared" si="190"/>
        <v>0</v>
      </c>
      <c r="AI185" s="135">
        <f t="shared" si="190"/>
        <v>0</v>
      </c>
      <c r="AJ185" s="135">
        <f t="shared" si="190"/>
        <v>0</v>
      </c>
      <c r="AK185" s="135">
        <f t="shared" si="190"/>
        <v>0</v>
      </c>
      <c r="AL185" s="135">
        <f t="shared" si="190"/>
        <v>0</v>
      </c>
      <c r="AM185" s="135">
        <f t="shared" si="190"/>
        <v>0</v>
      </c>
      <c r="AN185" s="135">
        <f t="shared" si="190"/>
        <v>0</v>
      </c>
      <c r="AO185" s="135">
        <f t="shared" si="190"/>
        <v>0</v>
      </c>
      <c r="AP185" s="135">
        <f t="shared" si="190"/>
        <v>0</v>
      </c>
      <c r="AQ185" s="135">
        <f t="shared" si="190"/>
        <v>0</v>
      </c>
      <c r="AR185" s="135">
        <f t="shared" si="190"/>
        <v>0</v>
      </c>
      <c r="AS185" s="135">
        <f t="shared" si="190"/>
        <v>0</v>
      </c>
      <c r="AT185" s="135">
        <f t="shared" si="190"/>
        <v>0</v>
      </c>
      <c r="AU185" s="135">
        <f t="shared" si="190"/>
        <v>0</v>
      </c>
      <c r="AV185" s="135">
        <f t="shared" si="190"/>
        <v>0</v>
      </c>
      <c r="AW185" s="135">
        <f t="shared" si="190"/>
        <v>0</v>
      </c>
      <c r="AX185" s="135">
        <f t="shared" si="190"/>
        <v>0</v>
      </c>
      <c r="AY185" s="135">
        <f t="shared" si="190"/>
        <v>0</v>
      </c>
      <c r="AZ185" s="135">
        <f t="shared" si="190"/>
        <v>0</v>
      </c>
      <c r="BA185" s="135">
        <f t="shared" si="190"/>
        <v>0</v>
      </c>
      <c r="BB185" s="135">
        <f t="shared" si="190"/>
        <v>0</v>
      </c>
      <c r="BC185" s="135">
        <f t="shared" si="190"/>
        <v>0</v>
      </c>
      <c r="BD185" s="135">
        <f t="shared" si="190"/>
        <v>0</v>
      </c>
      <c r="BE185" s="135">
        <f t="shared" si="190"/>
        <v>0</v>
      </c>
      <c r="BF185" s="135">
        <f t="shared" si="190"/>
        <v>0</v>
      </c>
      <c r="BG185" s="135">
        <f t="shared" si="190"/>
        <v>0</v>
      </c>
      <c r="BH185" s="135">
        <f t="shared" si="190"/>
        <v>0</v>
      </c>
      <c r="BI185" s="135">
        <f t="shared" si="190"/>
        <v>0</v>
      </c>
      <c r="BJ185" s="135">
        <f t="shared" si="190"/>
        <v>0</v>
      </c>
      <c r="BK185" s="135">
        <f t="shared" si="190"/>
        <v>0</v>
      </c>
      <c r="BL185" s="135">
        <f t="shared" si="190"/>
        <v>0</v>
      </c>
      <c r="BM185" s="135">
        <f t="shared" si="190"/>
        <v>0</v>
      </c>
      <c r="BN185" s="135">
        <f t="shared" si="190"/>
        <v>0</v>
      </c>
      <c r="BO185" s="135">
        <f t="shared" si="190"/>
        <v>0</v>
      </c>
      <c r="BP185" s="135">
        <f t="shared" si="190"/>
        <v>0</v>
      </c>
      <c r="BQ185" s="135">
        <f t="shared" si="190"/>
        <v>0</v>
      </c>
      <c r="BR185" s="135">
        <f t="shared" ref="BR185:CF185" si="191">+SUM(BR175:BR184)</f>
        <v>0</v>
      </c>
      <c r="BS185" s="135">
        <f t="shared" si="191"/>
        <v>0</v>
      </c>
      <c r="BT185" s="135">
        <f t="shared" si="191"/>
        <v>0</v>
      </c>
      <c r="BU185" s="135">
        <f t="shared" si="191"/>
        <v>0</v>
      </c>
      <c r="BV185" s="135">
        <f t="shared" si="191"/>
        <v>0</v>
      </c>
      <c r="BW185" s="135">
        <f t="shared" si="191"/>
        <v>0</v>
      </c>
      <c r="BX185" s="135">
        <f t="shared" si="191"/>
        <v>0</v>
      </c>
      <c r="BY185" s="135">
        <f t="shared" si="191"/>
        <v>0</v>
      </c>
      <c r="BZ185" s="135">
        <f t="shared" si="191"/>
        <v>0</v>
      </c>
      <c r="CA185" s="135">
        <f t="shared" si="191"/>
        <v>0</v>
      </c>
      <c r="CB185" s="135">
        <f t="shared" si="191"/>
        <v>0</v>
      </c>
      <c r="CC185" s="135">
        <f t="shared" si="191"/>
        <v>0</v>
      </c>
      <c r="CD185" s="135">
        <f t="shared" si="191"/>
        <v>0</v>
      </c>
      <c r="CE185" s="135">
        <f t="shared" si="191"/>
        <v>0</v>
      </c>
      <c r="CF185" s="135">
        <f t="shared" si="191"/>
        <v>0</v>
      </c>
    </row>
    <row r="186" spans="3:84" hidden="1" x14ac:dyDescent="0.3">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row>
    <row r="187" spans="3:84" ht="17.25" hidden="1" thickBot="1" x14ac:dyDescent="0.35">
      <c r="C187" s="135"/>
      <c r="D187" s="135"/>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c r="AI187" s="135"/>
      <c r="AJ187" s="135"/>
      <c r="AK187" s="135"/>
      <c r="AL187" s="135"/>
      <c r="AM187" s="135"/>
      <c r="AN187" s="135"/>
      <c r="AO187" s="135"/>
      <c r="AP187" s="135"/>
      <c r="AQ187" s="135"/>
      <c r="AR187" s="135"/>
      <c r="AS187" s="135"/>
      <c r="AT187" s="135"/>
      <c r="AU187" s="135"/>
      <c r="AV187" s="135"/>
      <c r="AW187" s="135"/>
      <c r="AX187" s="135"/>
      <c r="AY187" s="135"/>
      <c r="AZ187" s="135"/>
      <c r="BA187" s="135"/>
      <c r="BB187" s="135"/>
      <c r="BC187" s="135"/>
      <c r="BD187" s="135"/>
      <c r="BE187" s="135"/>
      <c r="BF187" s="135"/>
      <c r="BG187" s="135"/>
      <c r="BH187" s="135"/>
      <c r="BI187" s="135"/>
      <c r="BJ187" s="135"/>
      <c r="BK187" s="135"/>
      <c r="BL187" s="135"/>
      <c r="BM187" s="135"/>
      <c r="BN187" s="135"/>
      <c r="BO187" s="135"/>
      <c r="BP187" s="135"/>
      <c r="BQ187" s="135"/>
      <c r="BR187" s="135"/>
      <c r="BS187" s="135"/>
      <c r="BT187" s="135"/>
      <c r="BU187" s="135"/>
      <c r="BV187" s="135"/>
      <c r="BW187" s="135"/>
      <c r="BX187" s="135"/>
      <c r="BY187" s="135"/>
      <c r="BZ187" s="135"/>
      <c r="CA187" s="135"/>
      <c r="CB187" s="135"/>
      <c r="CC187" s="135"/>
      <c r="CD187" s="135"/>
      <c r="CE187" s="135"/>
      <c r="CF187" s="135"/>
    </row>
    <row r="188" spans="3:84" hidden="1" x14ac:dyDescent="0.3">
      <c r="C188" s="135"/>
      <c r="D188" s="521" t="s">
        <v>250</v>
      </c>
      <c r="E188" s="507">
        <v>2</v>
      </c>
      <c r="F188" s="507">
        <v>3</v>
      </c>
      <c r="G188" s="507">
        <v>4</v>
      </c>
      <c r="H188" s="507">
        <v>5</v>
      </c>
      <c r="I188" s="507">
        <v>6</v>
      </c>
      <c r="J188" s="507">
        <v>7</v>
      </c>
      <c r="K188" s="507">
        <v>8</v>
      </c>
      <c r="L188" s="507">
        <v>9</v>
      </c>
      <c r="M188" s="507">
        <v>10</v>
      </c>
      <c r="N188" s="507">
        <v>11</v>
      </c>
      <c r="O188" s="507">
        <v>12</v>
      </c>
      <c r="P188" s="507">
        <v>13</v>
      </c>
      <c r="Q188" s="507">
        <v>14</v>
      </c>
      <c r="R188" s="507">
        <v>15</v>
      </c>
      <c r="S188" s="507">
        <v>16</v>
      </c>
      <c r="T188" s="507">
        <v>17</v>
      </c>
      <c r="U188" s="507">
        <v>18</v>
      </c>
      <c r="V188" s="507">
        <v>19</v>
      </c>
      <c r="W188" s="507">
        <v>20</v>
      </c>
      <c r="X188" s="507">
        <v>21</v>
      </c>
      <c r="Y188" s="507">
        <v>22</v>
      </c>
      <c r="Z188" s="507">
        <v>23</v>
      </c>
      <c r="AA188" s="507">
        <v>24</v>
      </c>
      <c r="AB188" s="507">
        <v>25</v>
      </c>
      <c r="AC188" s="507">
        <v>26</v>
      </c>
      <c r="AD188" s="507">
        <v>27</v>
      </c>
      <c r="AE188" s="507">
        <v>28</v>
      </c>
      <c r="AF188" s="507">
        <v>29</v>
      </c>
      <c r="AG188" s="507">
        <v>30</v>
      </c>
      <c r="AH188" s="507">
        <v>31</v>
      </c>
      <c r="AI188" s="507">
        <v>32</v>
      </c>
      <c r="AJ188" s="507">
        <v>33</v>
      </c>
      <c r="AK188" s="507">
        <v>34</v>
      </c>
      <c r="AL188" s="507">
        <v>35</v>
      </c>
      <c r="AM188" s="507">
        <v>36</v>
      </c>
      <c r="AN188" s="507">
        <v>37</v>
      </c>
      <c r="AO188" s="507">
        <v>38</v>
      </c>
      <c r="AP188" s="507">
        <v>39</v>
      </c>
      <c r="AQ188" s="507">
        <v>40</v>
      </c>
      <c r="AR188" s="507">
        <v>41</v>
      </c>
      <c r="AS188" s="507">
        <v>42</v>
      </c>
      <c r="AT188" s="507">
        <v>43</v>
      </c>
      <c r="AU188" s="507">
        <v>44</v>
      </c>
      <c r="AV188" s="507">
        <v>45</v>
      </c>
      <c r="AW188" s="507">
        <v>46</v>
      </c>
      <c r="AX188" s="507">
        <v>47</v>
      </c>
      <c r="AY188" s="507">
        <v>48</v>
      </c>
      <c r="AZ188" s="507">
        <v>49</v>
      </c>
      <c r="BA188" s="507">
        <v>50</v>
      </c>
      <c r="BB188" s="507">
        <v>51</v>
      </c>
      <c r="BC188" s="507">
        <v>52</v>
      </c>
      <c r="BD188" s="507">
        <v>53</v>
      </c>
      <c r="BE188" s="507">
        <v>54</v>
      </c>
      <c r="BF188" s="507">
        <v>55</v>
      </c>
      <c r="BG188" s="507">
        <v>56</v>
      </c>
      <c r="BH188" s="507">
        <v>57</v>
      </c>
      <c r="BI188" s="507">
        <v>58</v>
      </c>
      <c r="BJ188" s="507">
        <v>59</v>
      </c>
      <c r="BK188" s="507">
        <v>60</v>
      </c>
      <c r="BL188" s="507">
        <v>61</v>
      </c>
      <c r="BM188" s="507">
        <v>62</v>
      </c>
      <c r="BN188" s="507">
        <v>63</v>
      </c>
      <c r="BO188" s="507">
        <v>64</v>
      </c>
      <c r="BP188" s="507">
        <v>65</v>
      </c>
      <c r="BQ188" s="507">
        <v>66</v>
      </c>
      <c r="BR188" s="507">
        <v>67</v>
      </c>
      <c r="BS188" s="507">
        <v>68</v>
      </c>
      <c r="BT188" s="507">
        <v>69</v>
      </c>
      <c r="BU188" s="507">
        <v>70</v>
      </c>
      <c r="BV188" s="507">
        <v>71</v>
      </c>
      <c r="BW188" s="507">
        <v>72</v>
      </c>
      <c r="BX188" s="507">
        <v>73</v>
      </c>
      <c r="BY188" s="507">
        <v>74</v>
      </c>
      <c r="BZ188" s="507">
        <v>75</v>
      </c>
      <c r="CA188" s="507">
        <v>76</v>
      </c>
      <c r="CB188" s="507">
        <v>77</v>
      </c>
      <c r="CC188" s="507">
        <v>78</v>
      </c>
      <c r="CD188" s="507">
        <v>79</v>
      </c>
      <c r="CE188" s="507">
        <v>80</v>
      </c>
      <c r="CF188" s="507">
        <v>81</v>
      </c>
    </row>
    <row r="189" spans="3:84" hidden="1" x14ac:dyDescent="0.3">
      <c r="C189" s="135">
        <v>1</v>
      </c>
      <c r="D189" s="522" t="str">
        <f>+'Base Datos'!Y4</f>
        <v>ZARANDA 1</v>
      </c>
      <c r="E189" s="523">
        <f>+'ZARANDA 1'!E22</f>
        <v>0</v>
      </c>
      <c r="F189" s="523">
        <f>+'ZARANDA 1'!F22</f>
        <v>0</v>
      </c>
      <c r="G189" s="523">
        <f>+'ZARANDA 1'!G22</f>
        <v>0</v>
      </c>
      <c r="H189" s="523">
        <f>+'ZARANDA 1'!H22</f>
        <v>0</v>
      </c>
      <c r="I189" s="523">
        <f>+'ZARANDA 1'!I22</f>
        <v>0</v>
      </c>
      <c r="J189" s="523">
        <f>+'ZARANDA 1'!J22</f>
        <v>2010</v>
      </c>
      <c r="K189" s="523">
        <f>+'ZARANDA 1'!K22</f>
        <v>1819.9999999999998</v>
      </c>
      <c r="L189" s="523">
        <f>+'ZARANDA 1'!L22</f>
        <v>1869.9999999999998</v>
      </c>
      <c r="M189" s="523">
        <f>+'ZARANDA 1'!M22</f>
        <v>1880</v>
      </c>
      <c r="N189" s="523">
        <f>+'ZARANDA 1'!N22</f>
        <v>1880</v>
      </c>
      <c r="O189" s="523">
        <f>+'ZARANDA 1'!O22</f>
        <v>0</v>
      </c>
      <c r="P189" s="523">
        <f>+'ZARANDA 1'!P22</f>
        <v>0</v>
      </c>
      <c r="Q189" s="523">
        <f>+'ZARANDA 1'!Q22</f>
        <v>0</v>
      </c>
      <c r="R189" s="523">
        <f>+'ZARANDA 1'!R22</f>
        <v>0</v>
      </c>
      <c r="S189" s="523">
        <f>+'ZARANDA 1'!S22</f>
        <v>0</v>
      </c>
      <c r="T189" s="523">
        <f>+'ZARANDA 1'!T22</f>
        <v>0</v>
      </c>
      <c r="U189" s="523">
        <f>+'ZARANDA 1'!U22</f>
        <v>0</v>
      </c>
      <c r="V189" s="523">
        <f>+'ZARANDA 1'!V22</f>
        <v>0</v>
      </c>
      <c r="W189" s="523">
        <f>+'ZARANDA 1'!W22</f>
        <v>0</v>
      </c>
      <c r="X189" s="523">
        <f>+'ZARANDA 1'!X22</f>
        <v>0</v>
      </c>
      <c r="Y189" s="523">
        <f>+'ZARANDA 1'!Y22</f>
        <v>0</v>
      </c>
      <c r="Z189" s="523">
        <f>+'ZARANDA 1'!Z22</f>
        <v>0</v>
      </c>
      <c r="AA189" s="523">
        <f>+'ZARANDA 1'!AA22</f>
        <v>0</v>
      </c>
      <c r="AB189" s="523">
        <f>+'ZARANDA 1'!AB22</f>
        <v>0</v>
      </c>
      <c r="AC189" s="523">
        <f>+'ZARANDA 1'!AC22</f>
        <v>0</v>
      </c>
      <c r="AD189" s="523">
        <f>+'ZARANDA 1'!AD22</f>
        <v>0</v>
      </c>
      <c r="AE189" s="523">
        <f>+'ZARANDA 1'!AE22</f>
        <v>0</v>
      </c>
      <c r="AF189" s="523">
        <f>+'ZARANDA 1'!AF22</f>
        <v>0</v>
      </c>
      <c r="AG189" s="523">
        <f>+'ZARANDA 1'!AG22</f>
        <v>0</v>
      </c>
      <c r="AH189" s="523">
        <f>+'ZARANDA 1'!AH22</f>
        <v>0</v>
      </c>
      <c r="AI189" s="523">
        <f>+'ZARANDA 1'!AI22</f>
        <v>0</v>
      </c>
      <c r="AJ189" s="523">
        <f>+'ZARANDA 1'!AJ22</f>
        <v>0</v>
      </c>
      <c r="AK189" s="523">
        <f>+'ZARANDA 1'!AK22</f>
        <v>0</v>
      </c>
      <c r="AL189" s="523">
        <f>+'ZARANDA 1'!AL22</f>
        <v>0</v>
      </c>
      <c r="AM189" s="523">
        <f>+'ZARANDA 1'!AM22</f>
        <v>0</v>
      </c>
      <c r="AN189" s="523">
        <f>+'ZARANDA 1'!AN22</f>
        <v>0</v>
      </c>
      <c r="AO189" s="523">
        <f>+'ZARANDA 1'!AO22</f>
        <v>0</v>
      </c>
      <c r="AP189" s="523">
        <f>+'ZARANDA 1'!AP22</f>
        <v>0</v>
      </c>
      <c r="AQ189" s="523">
        <f>+'ZARANDA 1'!AQ22</f>
        <v>0</v>
      </c>
      <c r="AR189" s="523">
        <f>+'ZARANDA 1'!AR22</f>
        <v>0</v>
      </c>
      <c r="AS189" s="523">
        <f>+'ZARANDA 1'!AS22</f>
        <v>0</v>
      </c>
      <c r="AT189" s="523">
        <f>+'ZARANDA 1'!AT22</f>
        <v>0</v>
      </c>
      <c r="AU189" s="523">
        <f>+'ZARANDA 1'!AU22</f>
        <v>0</v>
      </c>
      <c r="AV189" s="523">
        <f>+'ZARANDA 1'!AV22</f>
        <v>0</v>
      </c>
      <c r="AW189" s="523">
        <f>+'ZARANDA 1'!AW22</f>
        <v>0</v>
      </c>
      <c r="AX189" s="523">
        <f>+'ZARANDA 1'!AX22</f>
        <v>0</v>
      </c>
      <c r="AY189" s="523">
        <f>+'ZARANDA 1'!AY22</f>
        <v>0</v>
      </c>
      <c r="AZ189" s="523">
        <f>+'ZARANDA 1'!AZ22</f>
        <v>0</v>
      </c>
      <c r="BA189" s="523">
        <f>+'ZARANDA 1'!BA22</f>
        <v>0</v>
      </c>
      <c r="BB189" s="523">
        <f>+'ZARANDA 1'!BB22</f>
        <v>0</v>
      </c>
      <c r="BC189" s="523">
        <f>+'ZARANDA 1'!BC22</f>
        <v>0</v>
      </c>
      <c r="BD189" s="523">
        <f>+'ZARANDA 1'!BD22</f>
        <v>0</v>
      </c>
      <c r="BE189" s="523">
        <f>+'ZARANDA 1'!BE22</f>
        <v>0</v>
      </c>
      <c r="BF189" s="523">
        <f>+'ZARANDA 1'!BF22</f>
        <v>0</v>
      </c>
      <c r="BG189" s="523">
        <f>+'ZARANDA 1'!BG22</f>
        <v>0</v>
      </c>
      <c r="BH189" s="523">
        <f>+'ZARANDA 1'!BH22</f>
        <v>0</v>
      </c>
      <c r="BI189" s="523">
        <f>+'ZARANDA 1'!BI22</f>
        <v>0</v>
      </c>
      <c r="BJ189" s="523">
        <f>+'ZARANDA 1'!BJ22</f>
        <v>0</v>
      </c>
      <c r="BK189" s="523">
        <f>+'ZARANDA 1'!BK22</f>
        <v>0</v>
      </c>
      <c r="BL189" s="523">
        <f>+'ZARANDA 1'!BL22</f>
        <v>0</v>
      </c>
      <c r="BM189" s="523">
        <f>+'ZARANDA 1'!BM22</f>
        <v>0</v>
      </c>
      <c r="BN189" s="523">
        <f>+'ZARANDA 1'!BN22</f>
        <v>0</v>
      </c>
      <c r="BO189" s="523">
        <f>+'ZARANDA 1'!BO22</f>
        <v>0</v>
      </c>
      <c r="BP189" s="523">
        <f>+'ZARANDA 1'!BP22</f>
        <v>0</v>
      </c>
      <c r="BQ189" s="523">
        <f>+'ZARANDA 1'!BQ22</f>
        <v>0</v>
      </c>
      <c r="BR189" s="523">
        <f>+'ZARANDA 1'!BR22</f>
        <v>0</v>
      </c>
      <c r="BS189" s="523">
        <f>+'ZARANDA 1'!BS22</f>
        <v>0</v>
      </c>
      <c r="BT189" s="523">
        <f>+'ZARANDA 1'!BT22</f>
        <v>0</v>
      </c>
      <c r="BU189" s="523">
        <f>+'ZARANDA 1'!BU22</f>
        <v>0</v>
      </c>
      <c r="BV189" s="523">
        <f>+'ZARANDA 1'!BV22</f>
        <v>0</v>
      </c>
      <c r="BW189" s="523">
        <f>+'ZARANDA 1'!BW22</f>
        <v>0</v>
      </c>
      <c r="BX189" s="523">
        <f>+'ZARANDA 1'!BX22</f>
        <v>0</v>
      </c>
      <c r="BY189" s="523">
        <f>+'ZARANDA 1'!BY22</f>
        <v>0</v>
      </c>
      <c r="BZ189" s="523">
        <f>+'ZARANDA 1'!BZ22</f>
        <v>0</v>
      </c>
      <c r="CA189" s="523">
        <f>+'ZARANDA 1'!CA22</f>
        <v>0</v>
      </c>
      <c r="CB189" s="523">
        <f>+'ZARANDA 1'!CB22</f>
        <v>0</v>
      </c>
      <c r="CC189" s="523">
        <f>+'ZARANDA 1'!CC22</f>
        <v>0</v>
      </c>
      <c r="CD189" s="523">
        <f>+'ZARANDA 1'!CD22</f>
        <v>0</v>
      </c>
      <c r="CE189" s="523">
        <f>+'ZARANDA 1'!CE22</f>
        <v>0</v>
      </c>
      <c r="CF189" s="523">
        <f>+'ZARANDA 1'!CF22</f>
        <v>0</v>
      </c>
    </row>
    <row r="190" spans="3:84" hidden="1" x14ac:dyDescent="0.3">
      <c r="C190" s="135">
        <v>2</v>
      </c>
      <c r="D190" s="522" t="str">
        <f>+'Base Datos'!Y5</f>
        <v>ZARANDA 2</v>
      </c>
      <c r="E190" s="523">
        <f>+'ZARANDA 2'!E22</f>
        <v>0</v>
      </c>
      <c r="F190" s="523">
        <f>+'ZARANDA 2'!F22</f>
        <v>0</v>
      </c>
      <c r="G190" s="523">
        <f>+'ZARANDA 2'!G22</f>
        <v>0</v>
      </c>
      <c r="H190" s="523">
        <f>+'ZARANDA 2'!H22</f>
        <v>0</v>
      </c>
      <c r="I190" s="523">
        <f>+'ZARANDA 2'!I22</f>
        <v>0</v>
      </c>
      <c r="J190" s="523">
        <f>+'ZARANDA 2'!J22</f>
        <v>1960</v>
      </c>
      <c r="K190" s="523">
        <f>+'ZARANDA 2'!K22</f>
        <v>1900.0000000000002</v>
      </c>
      <c r="L190" s="523">
        <f>+'ZARANDA 2'!L22</f>
        <v>1880.0000000000002</v>
      </c>
      <c r="M190" s="523">
        <f>+'ZARANDA 2'!M22</f>
        <v>1870</v>
      </c>
      <c r="N190" s="523">
        <f>+'ZARANDA 2'!N22</f>
        <v>1869.9999999999998</v>
      </c>
      <c r="O190" s="523">
        <f>+'ZARANDA 2'!O22</f>
        <v>0</v>
      </c>
      <c r="P190" s="523">
        <f>+'ZARANDA 2'!P22</f>
        <v>0</v>
      </c>
      <c r="Q190" s="523">
        <f>+'ZARANDA 2'!Q22</f>
        <v>0</v>
      </c>
      <c r="R190" s="523">
        <f>+'ZARANDA 2'!R22</f>
        <v>0</v>
      </c>
      <c r="S190" s="523">
        <f>+'ZARANDA 2'!S22</f>
        <v>0</v>
      </c>
      <c r="T190" s="523">
        <f>+'ZARANDA 2'!T22</f>
        <v>0</v>
      </c>
      <c r="U190" s="523">
        <f>+'ZARANDA 2'!U22</f>
        <v>0</v>
      </c>
      <c r="V190" s="523">
        <f>+'ZARANDA 2'!V22</f>
        <v>0</v>
      </c>
      <c r="W190" s="523">
        <f>+'ZARANDA 2'!W22</f>
        <v>0</v>
      </c>
      <c r="X190" s="523">
        <f>+'ZARANDA 2'!X22</f>
        <v>0</v>
      </c>
      <c r="Y190" s="523">
        <f>+'ZARANDA 2'!Y22</f>
        <v>0</v>
      </c>
      <c r="Z190" s="523">
        <f>+'ZARANDA 2'!Z22</f>
        <v>0</v>
      </c>
      <c r="AA190" s="523">
        <f>+'ZARANDA 2'!AA22</f>
        <v>0</v>
      </c>
      <c r="AB190" s="523">
        <f>+'ZARANDA 2'!AB22</f>
        <v>0</v>
      </c>
      <c r="AC190" s="523">
        <f>+'ZARANDA 2'!AC22</f>
        <v>0</v>
      </c>
      <c r="AD190" s="523">
        <f>+'ZARANDA 2'!AD22</f>
        <v>0</v>
      </c>
      <c r="AE190" s="523">
        <f>+'ZARANDA 2'!AE22</f>
        <v>0</v>
      </c>
      <c r="AF190" s="523">
        <f>+'ZARANDA 2'!AF22</f>
        <v>0</v>
      </c>
      <c r="AG190" s="523">
        <f>+'ZARANDA 2'!AG22</f>
        <v>0</v>
      </c>
      <c r="AH190" s="523">
        <f>+'ZARANDA 2'!AH22</f>
        <v>0</v>
      </c>
      <c r="AI190" s="523">
        <f>+'ZARANDA 2'!AI22</f>
        <v>0</v>
      </c>
      <c r="AJ190" s="523">
        <f>+'ZARANDA 2'!AJ22</f>
        <v>0</v>
      </c>
      <c r="AK190" s="523">
        <f>+'ZARANDA 2'!AK22</f>
        <v>0</v>
      </c>
      <c r="AL190" s="523">
        <f>+'ZARANDA 2'!AL22</f>
        <v>0</v>
      </c>
      <c r="AM190" s="523">
        <f>+'ZARANDA 2'!AM22</f>
        <v>0</v>
      </c>
      <c r="AN190" s="523">
        <f>+'ZARANDA 2'!AN22</f>
        <v>0</v>
      </c>
      <c r="AO190" s="523">
        <f>+'ZARANDA 2'!AO22</f>
        <v>0</v>
      </c>
      <c r="AP190" s="523">
        <f>+'ZARANDA 2'!AP22</f>
        <v>0</v>
      </c>
      <c r="AQ190" s="523">
        <f>+'ZARANDA 2'!AQ22</f>
        <v>0</v>
      </c>
      <c r="AR190" s="523">
        <f>+'ZARANDA 2'!AR22</f>
        <v>0</v>
      </c>
      <c r="AS190" s="523">
        <f>+'ZARANDA 2'!AS22</f>
        <v>0</v>
      </c>
      <c r="AT190" s="523">
        <f>+'ZARANDA 2'!AT22</f>
        <v>0</v>
      </c>
      <c r="AU190" s="523">
        <f>+'ZARANDA 2'!AU22</f>
        <v>0</v>
      </c>
      <c r="AV190" s="523">
        <f>+'ZARANDA 2'!AV22</f>
        <v>0</v>
      </c>
      <c r="AW190" s="523">
        <f>+'ZARANDA 2'!AW22</f>
        <v>0</v>
      </c>
      <c r="AX190" s="523">
        <f>+'ZARANDA 2'!AX22</f>
        <v>0</v>
      </c>
      <c r="AY190" s="523">
        <f>+'ZARANDA 2'!AY22</f>
        <v>0</v>
      </c>
      <c r="AZ190" s="523">
        <f>+'ZARANDA 2'!AZ22</f>
        <v>0</v>
      </c>
      <c r="BA190" s="523">
        <f>+'ZARANDA 2'!BA22</f>
        <v>0</v>
      </c>
      <c r="BB190" s="523">
        <f>+'ZARANDA 2'!BB22</f>
        <v>0</v>
      </c>
      <c r="BC190" s="523">
        <f>+'ZARANDA 2'!BC22</f>
        <v>0</v>
      </c>
      <c r="BD190" s="523">
        <f>+'ZARANDA 2'!BD22</f>
        <v>0</v>
      </c>
      <c r="BE190" s="523">
        <f>+'ZARANDA 2'!BE22</f>
        <v>0</v>
      </c>
      <c r="BF190" s="523">
        <f>+'ZARANDA 2'!BF22</f>
        <v>0</v>
      </c>
      <c r="BG190" s="523">
        <f>+'ZARANDA 2'!BG22</f>
        <v>0</v>
      </c>
      <c r="BH190" s="523">
        <f>+'ZARANDA 2'!BH22</f>
        <v>0</v>
      </c>
      <c r="BI190" s="523">
        <f>+'ZARANDA 2'!BI22</f>
        <v>0</v>
      </c>
      <c r="BJ190" s="523">
        <f>+'ZARANDA 2'!BJ22</f>
        <v>0</v>
      </c>
      <c r="BK190" s="523">
        <f>+'ZARANDA 2'!BK22</f>
        <v>0</v>
      </c>
      <c r="BL190" s="523">
        <f>+'ZARANDA 2'!BL22</f>
        <v>0</v>
      </c>
      <c r="BM190" s="523">
        <f>+'ZARANDA 2'!BM22</f>
        <v>0</v>
      </c>
      <c r="BN190" s="523">
        <f>+'ZARANDA 2'!BN22</f>
        <v>0</v>
      </c>
      <c r="BO190" s="523">
        <f>+'ZARANDA 2'!BO22</f>
        <v>0</v>
      </c>
      <c r="BP190" s="523">
        <f>+'ZARANDA 2'!BP22</f>
        <v>0</v>
      </c>
      <c r="BQ190" s="523">
        <f>+'ZARANDA 2'!BQ22</f>
        <v>0</v>
      </c>
      <c r="BR190" s="523">
        <f>+'ZARANDA 2'!BR22</f>
        <v>0</v>
      </c>
      <c r="BS190" s="523">
        <f>+'ZARANDA 2'!BS22</f>
        <v>0</v>
      </c>
      <c r="BT190" s="523">
        <f>+'ZARANDA 2'!BT22</f>
        <v>0</v>
      </c>
      <c r="BU190" s="523">
        <f>+'ZARANDA 2'!BU22</f>
        <v>0</v>
      </c>
      <c r="BV190" s="523">
        <f>+'ZARANDA 2'!BV22</f>
        <v>0</v>
      </c>
      <c r="BW190" s="523">
        <f>+'ZARANDA 2'!BW22</f>
        <v>0</v>
      </c>
      <c r="BX190" s="523">
        <f>+'ZARANDA 2'!BX22</f>
        <v>0</v>
      </c>
      <c r="BY190" s="523">
        <f>+'ZARANDA 2'!BY22</f>
        <v>0</v>
      </c>
      <c r="BZ190" s="523">
        <f>+'ZARANDA 2'!BZ22</f>
        <v>0</v>
      </c>
      <c r="CA190" s="523">
        <f>+'ZARANDA 2'!CA22</f>
        <v>0</v>
      </c>
      <c r="CB190" s="523">
        <f>+'ZARANDA 2'!CB22</f>
        <v>0</v>
      </c>
      <c r="CC190" s="523">
        <f>+'ZARANDA 2'!CC22</f>
        <v>0</v>
      </c>
      <c r="CD190" s="523">
        <f>+'ZARANDA 2'!CD22</f>
        <v>0</v>
      </c>
      <c r="CE190" s="523">
        <f>+'ZARANDA 2'!CE22</f>
        <v>0</v>
      </c>
      <c r="CF190" s="523">
        <f>+'ZARANDA 2'!CF22</f>
        <v>0</v>
      </c>
    </row>
    <row r="191" spans="3:84" hidden="1" x14ac:dyDescent="0.3">
      <c r="C191" s="135">
        <v>3</v>
      </c>
      <c r="D191" s="522" t="str">
        <f>+'Base Datos'!Y6</f>
        <v>ZARANDA 3</v>
      </c>
      <c r="E191" s="523">
        <f>+'ZARANDA 3'!E22</f>
        <v>0</v>
      </c>
      <c r="F191" s="523">
        <f>+'ZARANDA 3'!F22</f>
        <v>0</v>
      </c>
      <c r="G191" s="523">
        <f>+'ZARANDA 3'!G22</f>
        <v>0</v>
      </c>
      <c r="H191" s="523">
        <f>+'ZARANDA 3'!H22</f>
        <v>0</v>
      </c>
      <c r="I191" s="523">
        <f>+'ZARANDA 3'!I22</f>
        <v>0</v>
      </c>
      <c r="J191" s="523">
        <f>+'ZARANDA 3'!J22</f>
        <v>2040</v>
      </c>
      <c r="K191" s="523">
        <f>+'ZARANDA 3'!K22</f>
        <v>1850</v>
      </c>
      <c r="L191" s="523">
        <f>+'ZARANDA 3'!L22</f>
        <v>1910</v>
      </c>
      <c r="M191" s="523">
        <f>+'ZARANDA 3'!M22</f>
        <v>1890</v>
      </c>
      <c r="N191" s="523">
        <f>+'ZARANDA 3'!N22</f>
        <v>1890</v>
      </c>
      <c r="O191" s="523">
        <f>+'ZARANDA 3'!O22</f>
        <v>0</v>
      </c>
      <c r="P191" s="523">
        <f>+'ZARANDA 3'!P22</f>
        <v>0</v>
      </c>
      <c r="Q191" s="523">
        <f>+'ZARANDA 3'!Q22</f>
        <v>0</v>
      </c>
      <c r="R191" s="523">
        <f>+'ZARANDA 3'!R22</f>
        <v>0</v>
      </c>
      <c r="S191" s="523">
        <f>+'ZARANDA 3'!S22</f>
        <v>0</v>
      </c>
      <c r="T191" s="523">
        <f>+'ZARANDA 3'!T22</f>
        <v>0</v>
      </c>
      <c r="U191" s="523">
        <f>+'ZARANDA 3'!U22</f>
        <v>0</v>
      </c>
      <c r="V191" s="523">
        <f>+'ZARANDA 3'!V22</f>
        <v>0</v>
      </c>
      <c r="W191" s="523">
        <f>+'ZARANDA 3'!W22</f>
        <v>0</v>
      </c>
      <c r="X191" s="523">
        <f>+'ZARANDA 3'!X22</f>
        <v>0</v>
      </c>
      <c r="Y191" s="523">
        <f>+'ZARANDA 3'!Y22</f>
        <v>0</v>
      </c>
      <c r="Z191" s="523">
        <f>+'ZARANDA 3'!Z22</f>
        <v>0</v>
      </c>
      <c r="AA191" s="523">
        <f>+'ZARANDA 3'!AA22</f>
        <v>0</v>
      </c>
      <c r="AB191" s="523">
        <f>+'ZARANDA 3'!AB22</f>
        <v>0</v>
      </c>
      <c r="AC191" s="523">
        <f>+'ZARANDA 3'!AC22</f>
        <v>0</v>
      </c>
      <c r="AD191" s="523">
        <f>+'ZARANDA 3'!AD22</f>
        <v>0</v>
      </c>
      <c r="AE191" s="523">
        <f>+'ZARANDA 3'!AE22</f>
        <v>0</v>
      </c>
      <c r="AF191" s="523">
        <f>+'ZARANDA 3'!AF22</f>
        <v>0</v>
      </c>
      <c r="AG191" s="523">
        <f>+'ZARANDA 3'!AG22</f>
        <v>0</v>
      </c>
      <c r="AH191" s="523">
        <f>+'ZARANDA 3'!AH22</f>
        <v>0</v>
      </c>
      <c r="AI191" s="523">
        <f>+'ZARANDA 3'!AI22</f>
        <v>0</v>
      </c>
      <c r="AJ191" s="523">
        <f>+'ZARANDA 3'!AJ22</f>
        <v>0</v>
      </c>
      <c r="AK191" s="523">
        <f>+'ZARANDA 3'!AK22</f>
        <v>0</v>
      </c>
      <c r="AL191" s="523">
        <f>+'ZARANDA 3'!AL22</f>
        <v>0</v>
      </c>
      <c r="AM191" s="523">
        <f>+'ZARANDA 3'!AM22</f>
        <v>0</v>
      </c>
      <c r="AN191" s="523">
        <f>+'ZARANDA 3'!AN22</f>
        <v>0</v>
      </c>
      <c r="AO191" s="523">
        <f>+'ZARANDA 3'!AO22</f>
        <v>0</v>
      </c>
      <c r="AP191" s="523">
        <f>+'ZARANDA 3'!AP22</f>
        <v>0</v>
      </c>
      <c r="AQ191" s="523">
        <f>+'ZARANDA 3'!AQ22</f>
        <v>0</v>
      </c>
      <c r="AR191" s="523">
        <f>+'ZARANDA 3'!AR22</f>
        <v>0</v>
      </c>
      <c r="AS191" s="523">
        <f>+'ZARANDA 3'!AS22</f>
        <v>0</v>
      </c>
      <c r="AT191" s="523">
        <f>+'ZARANDA 3'!AT22</f>
        <v>0</v>
      </c>
      <c r="AU191" s="523">
        <f>+'ZARANDA 3'!AU22</f>
        <v>0</v>
      </c>
      <c r="AV191" s="523">
        <f>+'ZARANDA 3'!AV22</f>
        <v>0</v>
      </c>
      <c r="AW191" s="523">
        <f>+'ZARANDA 3'!AW22</f>
        <v>0</v>
      </c>
      <c r="AX191" s="523">
        <f>+'ZARANDA 3'!AX22</f>
        <v>0</v>
      </c>
      <c r="AY191" s="523">
        <f>+'ZARANDA 3'!AY22</f>
        <v>0</v>
      </c>
      <c r="AZ191" s="523">
        <f>+'ZARANDA 3'!AZ22</f>
        <v>0</v>
      </c>
      <c r="BA191" s="523">
        <f>+'ZARANDA 3'!BA22</f>
        <v>0</v>
      </c>
      <c r="BB191" s="523">
        <f>+'ZARANDA 3'!BB22</f>
        <v>0</v>
      </c>
      <c r="BC191" s="523">
        <f>+'ZARANDA 3'!BC22</f>
        <v>0</v>
      </c>
      <c r="BD191" s="523">
        <f>+'ZARANDA 3'!BD22</f>
        <v>0</v>
      </c>
      <c r="BE191" s="523">
        <f>+'ZARANDA 3'!BE22</f>
        <v>0</v>
      </c>
      <c r="BF191" s="523">
        <f>+'ZARANDA 3'!BF22</f>
        <v>0</v>
      </c>
      <c r="BG191" s="523">
        <f>+'ZARANDA 3'!BG22</f>
        <v>0</v>
      </c>
      <c r="BH191" s="523">
        <f>+'ZARANDA 3'!BH22</f>
        <v>0</v>
      </c>
      <c r="BI191" s="523">
        <f>+'ZARANDA 3'!BI22</f>
        <v>0</v>
      </c>
      <c r="BJ191" s="523">
        <f>+'ZARANDA 3'!BJ22</f>
        <v>0</v>
      </c>
      <c r="BK191" s="523">
        <f>+'ZARANDA 3'!BK22</f>
        <v>0</v>
      </c>
      <c r="BL191" s="523">
        <f>+'ZARANDA 3'!BL22</f>
        <v>0</v>
      </c>
      <c r="BM191" s="523">
        <f>+'ZARANDA 3'!BM22</f>
        <v>0</v>
      </c>
      <c r="BN191" s="523">
        <f>+'ZARANDA 3'!BN22</f>
        <v>0</v>
      </c>
      <c r="BO191" s="523">
        <f>+'ZARANDA 3'!BO22</f>
        <v>0</v>
      </c>
      <c r="BP191" s="523">
        <f>+'ZARANDA 3'!BP22</f>
        <v>0</v>
      </c>
      <c r="BQ191" s="523">
        <f>+'ZARANDA 3'!BQ22</f>
        <v>0</v>
      </c>
      <c r="BR191" s="523">
        <f>+'ZARANDA 3'!BR22</f>
        <v>0</v>
      </c>
      <c r="BS191" s="523">
        <f>+'ZARANDA 3'!BS22</f>
        <v>0</v>
      </c>
      <c r="BT191" s="523">
        <f>+'ZARANDA 3'!BT22</f>
        <v>0</v>
      </c>
      <c r="BU191" s="523">
        <f>+'ZARANDA 3'!BU22</f>
        <v>0</v>
      </c>
      <c r="BV191" s="523">
        <f>+'ZARANDA 3'!BV22</f>
        <v>0</v>
      </c>
      <c r="BW191" s="523">
        <f>+'ZARANDA 3'!BW22</f>
        <v>0</v>
      </c>
      <c r="BX191" s="523">
        <f>+'ZARANDA 3'!BX22</f>
        <v>0</v>
      </c>
      <c r="BY191" s="523">
        <f>+'ZARANDA 3'!BY22</f>
        <v>0</v>
      </c>
      <c r="BZ191" s="523">
        <f>+'ZARANDA 3'!BZ22</f>
        <v>0</v>
      </c>
      <c r="CA191" s="523">
        <f>+'ZARANDA 3'!CA22</f>
        <v>0</v>
      </c>
      <c r="CB191" s="523">
        <f>+'ZARANDA 3'!CB22</f>
        <v>0</v>
      </c>
      <c r="CC191" s="523">
        <f>+'ZARANDA 3'!CC22</f>
        <v>0</v>
      </c>
      <c r="CD191" s="523">
        <f>+'ZARANDA 3'!CD22</f>
        <v>0</v>
      </c>
      <c r="CE191" s="523">
        <f>+'ZARANDA 3'!CE22</f>
        <v>0</v>
      </c>
      <c r="CF191" s="523">
        <f>+'ZARANDA 3'!CF22</f>
        <v>0</v>
      </c>
    </row>
    <row r="192" spans="3:84" hidden="1" x14ac:dyDescent="0.3">
      <c r="C192" s="135">
        <v>4</v>
      </c>
      <c r="D192" s="522" t="str">
        <f>+'Base Datos'!Y7</f>
        <v>DESARENADOR</v>
      </c>
      <c r="E192" s="523">
        <f>+DESARENADOR!E22</f>
        <v>0</v>
      </c>
      <c r="F192" s="523">
        <f>+DESARENADOR!F22</f>
        <v>0</v>
      </c>
      <c r="G192" s="523">
        <f>+DESARENADOR!G22</f>
        <v>0</v>
      </c>
      <c r="H192" s="523">
        <f>+DESARENADOR!H22</f>
        <v>0</v>
      </c>
      <c r="I192" s="523">
        <f>+DESARENADOR!I22</f>
        <v>0</v>
      </c>
      <c r="J192" s="523">
        <f>+DESARENADOR!J22</f>
        <v>0</v>
      </c>
      <c r="K192" s="523">
        <f>+DESARENADOR!K22</f>
        <v>1720</v>
      </c>
      <c r="L192" s="523">
        <f>+DESARENADOR!L22</f>
        <v>1740</v>
      </c>
      <c r="M192" s="523">
        <f>+DESARENADOR!M22</f>
        <v>1750</v>
      </c>
      <c r="N192" s="523">
        <f>+DESARENADOR!N22</f>
        <v>1750</v>
      </c>
      <c r="O192" s="523">
        <f>+DESARENADOR!O22</f>
        <v>0</v>
      </c>
      <c r="P192" s="523">
        <f>+DESARENADOR!P22</f>
        <v>0</v>
      </c>
      <c r="Q192" s="523">
        <f>+DESARENADOR!Q22</f>
        <v>0</v>
      </c>
      <c r="R192" s="523">
        <f>+DESARENADOR!R22</f>
        <v>0</v>
      </c>
      <c r="S192" s="523">
        <f>+DESARENADOR!S22</f>
        <v>0</v>
      </c>
      <c r="T192" s="523">
        <f>+DESARENADOR!T22</f>
        <v>0</v>
      </c>
      <c r="U192" s="523">
        <f>+DESARENADOR!U22</f>
        <v>0</v>
      </c>
      <c r="V192" s="523">
        <f>+DESARENADOR!V22</f>
        <v>0</v>
      </c>
      <c r="W192" s="523">
        <f>+DESARENADOR!W22</f>
        <v>0</v>
      </c>
      <c r="X192" s="523">
        <f>+DESARENADOR!X22</f>
        <v>0</v>
      </c>
      <c r="Y192" s="523">
        <f>+DESARENADOR!Y22</f>
        <v>0</v>
      </c>
      <c r="Z192" s="523">
        <f>+DESARENADOR!Z22</f>
        <v>0</v>
      </c>
      <c r="AA192" s="523">
        <f>+DESARENADOR!AA22</f>
        <v>0</v>
      </c>
      <c r="AB192" s="523">
        <f>+DESARENADOR!AB22</f>
        <v>0</v>
      </c>
      <c r="AC192" s="523">
        <f>+DESARENADOR!AC22</f>
        <v>0</v>
      </c>
      <c r="AD192" s="523">
        <f>+DESARENADOR!AD22</f>
        <v>0</v>
      </c>
      <c r="AE192" s="523">
        <f>+DESARENADOR!AE22</f>
        <v>0</v>
      </c>
      <c r="AF192" s="523">
        <f>+DESARENADOR!AF22</f>
        <v>0</v>
      </c>
      <c r="AG192" s="523">
        <f>+DESARENADOR!AG22</f>
        <v>0</v>
      </c>
      <c r="AH192" s="523">
        <f>+DESARENADOR!AH22</f>
        <v>0</v>
      </c>
      <c r="AI192" s="523">
        <f>+DESARENADOR!AI22</f>
        <v>0</v>
      </c>
      <c r="AJ192" s="523">
        <f>+DESARENADOR!AJ22</f>
        <v>0</v>
      </c>
      <c r="AK192" s="523">
        <f>+DESARENADOR!AK22</f>
        <v>0</v>
      </c>
      <c r="AL192" s="523">
        <f>+DESARENADOR!AL22</f>
        <v>0</v>
      </c>
      <c r="AM192" s="523">
        <f>+DESARENADOR!AM22</f>
        <v>0</v>
      </c>
      <c r="AN192" s="523">
        <f>+DESARENADOR!AN22</f>
        <v>0</v>
      </c>
      <c r="AO192" s="523">
        <f>+DESARENADOR!AO22</f>
        <v>0</v>
      </c>
      <c r="AP192" s="523">
        <f>+DESARENADOR!AP22</f>
        <v>0</v>
      </c>
      <c r="AQ192" s="523">
        <f>+DESARENADOR!AQ22</f>
        <v>0</v>
      </c>
      <c r="AR192" s="523">
        <f>+DESARENADOR!AR22</f>
        <v>0</v>
      </c>
      <c r="AS192" s="523">
        <f>+DESARENADOR!AS22</f>
        <v>0</v>
      </c>
      <c r="AT192" s="523">
        <f>+DESARENADOR!AT22</f>
        <v>0</v>
      </c>
      <c r="AU192" s="523">
        <f>+DESARENADOR!AU22</f>
        <v>0</v>
      </c>
      <c r="AV192" s="523">
        <f>+DESARENADOR!AV22</f>
        <v>0</v>
      </c>
      <c r="AW192" s="523">
        <f>+DESARENADOR!AW22</f>
        <v>0</v>
      </c>
      <c r="AX192" s="523">
        <f>+DESARENADOR!AX22</f>
        <v>0</v>
      </c>
      <c r="AY192" s="523">
        <f>+DESARENADOR!AY22</f>
        <v>0</v>
      </c>
      <c r="AZ192" s="523">
        <f>+DESARENADOR!AZ22</f>
        <v>0</v>
      </c>
      <c r="BA192" s="523">
        <f>+DESARENADOR!BA22</f>
        <v>0</v>
      </c>
      <c r="BB192" s="523">
        <f>+DESARENADOR!BB22</f>
        <v>0</v>
      </c>
      <c r="BC192" s="523">
        <f>+DESARENADOR!BC22</f>
        <v>0</v>
      </c>
      <c r="BD192" s="523">
        <f>+DESARENADOR!BD22</f>
        <v>0</v>
      </c>
      <c r="BE192" s="523">
        <f>+DESARENADOR!BE22</f>
        <v>0</v>
      </c>
      <c r="BF192" s="523">
        <f>+DESARENADOR!BF22</f>
        <v>0</v>
      </c>
      <c r="BG192" s="523">
        <f>+DESARENADOR!BG22</f>
        <v>0</v>
      </c>
      <c r="BH192" s="523">
        <f>+DESARENADOR!BH22</f>
        <v>0</v>
      </c>
      <c r="BI192" s="523">
        <f>+DESARENADOR!BI22</f>
        <v>0</v>
      </c>
      <c r="BJ192" s="523">
        <f>+DESARENADOR!BJ22</f>
        <v>0</v>
      </c>
      <c r="BK192" s="523">
        <f>+DESARENADOR!BK22</f>
        <v>0</v>
      </c>
      <c r="BL192" s="523">
        <f>+DESARENADOR!BL22</f>
        <v>0</v>
      </c>
      <c r="BM192" s="523">
        <f>+DESARENADOR!BM22</f>
        <v>0</v>
      </c>
      <c r="BN192" s="523">
        <f>+DESARENADOR!BN22</f>
        <v>0</v>
      </c>
      <c r="BO192" s="523">
        <f>+DESARENADOR!BO22</f>
        <v>0</v>
      </c>
      <c r="BP192" s="523">
        <f>+DESARENADOR!BP22</f>
        <v>0</v>
      </c>
      <c r="BQ192" s="523">
        <f>+DESARENADOR!BQ22</f>
        <v>0</v>
      </c>
      <c r="BR192" s="523">
        <f>+DESARENADOR!BR22</f>
        <v>0</v>
      </c>
      <c r="BS192" s="523">
        <f>+DESARENADOR!BS22</f>
        <v>0</v>
      </c>
      <c r="BT192" s="523">
        <f>+DESARENADOR!BT22</f>
        <v>0</v>
      </c>
      <c r="BU192" s="523">
        <f>+DESARENADOR!BU22</f>
        <v>0</v>
      </c>
      <c r="BV192" s="523">
        <f>+DESARENADOR!BV22</f>
        <v>0</v>
      </c>
      <c r="BW192" s="523">
        <f>+DESARENADOR!BW22</f>
        <v>0</v>
      </c>
      <c r="BX192" s="523">
        <f>+DESARENADOR!BX22</f>
        <v>0</v>
      </c>
      <c r="BY192" s="523">
        <f>+DESARENADOR!BY22</f>
        <v>0</v>
      </c>
      <c r="BZ192" s="523">
        <f>+DESARENADOR!BZ22</f>
        <v>0</v>
      </c>
      <c r="CA192" s="523">
        <f>+DESARENADOR!CA22</f>
        <v>0</v>
      </c>
      <c r="CB192" s="523">
        <f>+DESARENADOR!CB22</f>
        <v>0</v>
      </c>
      <c r="CC192" s="523">
        <f>+DESARENADOR!CC22</f>
        <v>0</v>
      </c>
      <c r="CD192" s="523">
        <f>+DESARENADOR!CD22</f>
        <v>0</v>
      </c>
      <c r="CE192" s="523">
        <f>+DESARENADOR!CE22</f>
        <v>0</v>
      </c>
      <c r="CF192" s="523">
        <f>+DESARENADOR!CF22</f>
        <v>0</v>
      </c>
    </row>
    <row r="193" spans="3:84" hidden="1" x14ac:dyDescent="0.3">
      <c r="C193" s="135">
        <v>5</v>
      </c>
      <c r="D193" s="522" t="str">
        <f>+'Base Datos'!Y8</f>
        <v>DESILTER</v>
      </c>
      <c r="E193" s="523">
        <f>+DESILTER!E22</f>
        <v>0</v>
      </c>
      <c r="F193" s="523">
        <f>+DESILTER!F22</f>
        <v>0</v>
      </c>
      <c r="G193" s="523">
        <f>+DESILTER!G22</f>
        <v>0</v>
      </c>
      <c r="H193" s="523">
        <f>+DESILTER!H22</f>
        <v>0</v>
      </c>
      <c r="I193" s="523">
        <f>+DESILTER!I22</f>
        <v>0</v>
      </c>
      <c r="J193" s="523">
        <f>+DESILTER!J22</f>
        <v>0</v>
      </c>
      <c r="K193" s="523">
        <f>+DESILTER!K22</f>
        <v>1720</v>
      </c>
      <c r="L193" s="523">
        <f>+DESILTER!L22</f>
        <v>1740</v>
      </c>
      <c r="M193" s="523">
        <f>+DESILTER!M22</f>
        <v>1750</v>
      </c>
      <c r="N193" s="523">
        <f>+DESILTER!N22</f>
        <v>1750</v>
      </c>
      <c r="O193" s="523">
        <f>+DESILTER!O22</f>
        <v>0</v>
      </c>
      <c r="P193" s="523">
        <f>+DESILTER!P22</f>
        <v>0</v>
      </c>
      <c r="Q193" s="523">
        <f>+DESILTER!Q22</f>
        <v>0</v>
      </c>
      <c r="R193" s="523">
        <f>+DESILTER!R22</f>
        <v>0</v>
      </c>
      <c r="S193" s="523">
        <f>+DESILTER!S22</f>
        <v>0</v>
      </c>
      <c r="T193" s="523">
        <f>+DESILTER!T22</f>
        <v>0</v>
      </c>
      <c r="U193" s="523">
        <f>+DESILTER!U22</f>
        <v>0</v>
      </c>
      <c r="V193" s="523">
        <f>+DESILTER!V22</f>
        <v>0</v>
      </c>
      <c r="W193" s="523">
        <f>+DESILTER!W22</f>
        <v>0</v>
      </c>
      <c r="X193" s="523">
        <f>+DESILTER!X22</f>
        <v>0</v>
      </c>
      <c r="Y193" s="523">
        <f>+DESILTER!Y22</f>
        <v>0</v>
      </c>
      <c r="Z193" s="523">
        <f>+DESILTER!Z22</f>
        <v>0</v>
      </c>
      <c r="AA193" s="523">
        <f>+DESILTER!AA22</f>
        <v>0</v>
      </c>
      <c r="AB193" s="523">
        <f>+DESILTER!AB22</f>
        <v>0</v>
      </c>
      <c r="AC193" s="523">
        <f>+DESILTER!AC22</f>
        <v>0</v>
      </c>
      <c r="AD193" s="523">
        <f>+DESILTER!AD22</f>
        <v>0</v>
      </c>
      <c r="AE193" s="523">
        <f>+DESILTER!AE22</f>
        <v>0</v>
      </c>
      <c r="AF193" s="523">
        <f>+DESILTER!AF22</f>
        <v>0</v>
      </c>
      <c r="AG193" s="523">
        <f>+DESILTER!AG22</f>
        <v>0</v>
      </c>
      <c r="AH193" s="523">
        <f>+DESILTER!AH22</f>
        <v>0</v>
      </c>
      <c r="AI193" s="523">
        <f>+DESILTER!AI22</f>
        <v>0</v>
      </c>
      <c r="AJ193" s="523">
        <f>+DESILTER!AJ22</f>
        <v>0</v>
      </c>
      <c r="AK193" s="523">
        <f>+DESILTER!AK22</f>
        <v>0</v>
      </c>
      <c r="AL193" s="523">
        <f>+DESILTER!AL22</f>
        <v>0</v>
      </c>
      <c r="AM193" s="523">
        <f>+DESILTER!AM22</f>
        <v>0</v>
      </c>
      <c r="AN193" s="523">
        <f>+DESILTER!AN22</f>
        <v>0</v>
      </c>
      <c r="AO193" s="523">
        <f>+DESILTER!AO22</f>
        <v>0</v>
      </c>
      <c r="AP193" s="523">
        <f>+DESILTER!AP22</f>
        <v>0</v>
      </c>
      <c r="AQ193" s="523">
        <f>+DESILTER!AQ22</f>
        <v>0</v>
      </c>
      <c r="AR193" s="523">
        <f>+DESILTER!AR22</f>
        <v>0</v>
      </c>
      <c r="AS193" s="523">
        <f>+DESILTER!AS22</f>
        <v>0</v>
      </c>
      <c r="AT193" s="523">
        <f>+DESILTER!AT22</f>
        <v>0</v>
      </c>
      <c r="AU193" s="523">
        <f>+DESILTER!AU22</f>
        <v>0</v>
      </c>
      <c r="AV193" s="523">
        <f>+DESILTER!AV22</f>
        <v>0</v>
      </c>
      <c r="AW193" s="523">
        <f>+DESILTER!AW22</f>
        <v>0</v>
      </c>
      <c r="AX193" s="523">
        <f>+DESILTER!AX22</f>
        <v>0</v>
      </c>
      <c r="AY193" s="523">
        <f>+DESILTER!AY22</f>
        <v>0</v>
      </c>
      <c r="AZ193" s="523">
        <f>+DESILTER!AZ22</f>
        <v>0</v>
      </c>
      <c r="BA193" s="523">
        <f>+DESILTER!BA22</f>
        <v>0</v>
      </c>
      <c r="BB193" s="523">
        <f>+DESILTER!BB22</f>
        <v>0</v>
      </c>
      <c r="BC193" s="523">
        <f>+DESILTER!BC22</f>
        <v>0</v>
      </c>
      <c r="BD193" s="523">
        <f>+DESILTER!BD22</f>
        <v>0</v>
      </c>
      <c r="BE193" s="523">
        <f>+DESILTER!BE22</f>
        <v>0</v>
      </c>
      <c r="BF193" s="523">
        <f>+DESILTER!BF22</f>
        <v>0</v>
      </c>
      <c r="BG193" s="523">
        <f>+DESILTER!BG22</f>
        <v>0</v>
      </c>
      <c r="BH193" s="523">
        <f>+DESILTER!BH22</f>
        <v>0</v>
      </c>
      <c r="BI193" s="523">
        <f>+DESILTER!BI22</f>
        <v>0</v>
      </c>
      <c r="BJ193" s="523">
        <f>+DESILTER!BJ22</f>
        <v>0</v>
      </c>
      <c r="BK193" s="523">
        <f>+DESILTER!BK22</f>
        <v>0</v>
      </c>
      <c r="BL193" s="523">
        <f>+DESILTER!BL22</f>
        <v>0</v>
      </c>
      <c r="BM193" s="523">
        <f>+DESILTER!BM22</f>
        <v>0</v>
      </c>
      <c r="BN193" s="523">
        <f>+DESILTER!BN22</f>
        <v>0</v>
      </c>
      <c r="BO193" s="523">
        <f>+DESILTER!BO22</f>
        <v>0</v>
      </c>
      <c r="BP193" s="523">
        <f>+DESILTER!BP22</f>
        <v>0</v>
      </c>
      <c r="BQ193" s="523">
        <f>+DESILTER!BQ22</f>
        <v>0</v>
      </c>
      <c r="BR193" s="523">
        <f>+DESILTER!BR22</f>
        <v>0</v>
      </c>
      <c r="BS193" s="523">
        <f>+DESILTER!BS22</f>
        <v>0</v>
      </c>
      <c r="BT193" s="523">
        <f>+DESILTER!BT22</f>
        <v>0</v>
      </c>
      <c r="BU193" s="523">
        <f>+DESILTER!BU22</f>
        <v>0</v>
      </c>
      <c r="BV193" s="523">
        <f>+DESILTER!BV22</f>
        <v>0</v>
      </c>
      <c r="BW193" s="523">
        <f>+DESILTER!BW22</f>
        <v>0</v>
      </c>
      <c r="BX193" s="523">
        <f>+DESILTER!BX22</f>
        <v>0</v>
      </c>
      <c r="BY193" s="523">
        <f>+DESILTER!BY22</f>
        <v>0</v>
      </c>
      <c r="BZ193" s="523">
        <f>+DESILTER!BZ22</f>
        <v>0</v>
      </c>
      <c r="CA193" s="523">
        <f>+DESILTER!CA22</f>
        <v>0</v>
      </c>
      <c r="CB193" s="523">
        <f>+DESILTER!CB22</f>
        <v>0</v>
      </c>
      <c r="CC193" s="523">
        <f>+DESILTER!CC22</f>
        <v>0</v>
      </c>
      <c r="CD193" s="523">
        <f>+DESILTER!CD22</f>
        <v>0</v>
      </c>
      <c r="CE193" s="523">
        <f>+DESILTER!CE22</f>
        <v>0</v>
      </c>
      <c r="CF193" s="523">
        <f>+DESILTER!CF22</f>
        <v>0</v>
      </c>
    </row>
    <row r="194" spans="3:84" hidden="1" x14ac:dyDescent="0.3">
      <c r="C194" s="135"/>
      <c r="D194" s="524"/>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c r="AI194" s="135"/>
      <c r="AJ194" s="135"/>
      <c r="AK194" s="135"/>
      <c r="AL194" s="135"/>
      <c r="AM194" s="135"/>
      <c r="AN194" s="135"/>
      <c r="AO194" s="135"/>
      <c r="AP194" s="135"/>
      <c r="AQ194" s="135"/>
      <c r="AR194" s="135"/>
      <c r="AS194" s="135"/>
      <c r="AT194" s="135"/>
      <c r="AU194" s="135"/>
      <c r="AV194" s="135"/>
      <c r="AW194" s="135"/>
      <c r="AX194" s="135"/>
      <c r="AY194" s="135"/>
      <c r="AZ194" s="135"/>
      <c r="BA194" s="135"/>
      <c r="BB194" s="135"/>
      <c r="BC194" s="135"/>
      <c r="BD194" s="135"/>
      <c r="BE194" s="135"/>
      <c r="BF194" s="135"/>
      <c r="BG194" s="135"/>
      <c r="BH194" s="135"/>
      <c r="BI194" s="135"/>
      <c r="BJ194" s="135"/>
      <c r="BK194" s="135"/>
      <c r="BL194" s="135"/>
      <c r="BM194" s="135"/>
      <c r="BN194" s="135"/>
      <c r="BO194" s="135"/>
      <c r="BP194" s="135"/>
      <c r="BQ194" s="135"/>
      <c r="BR194" s="135"/>
      <c r="BS194" s="135"/>
      <c r="BT194" s="135"/>
      <c r="BU194" s="135"/>
      <c r="BV194" s="135"/>
      <c r="BW194" s="135"/>
      <c r="BX194" s="135"/>
      <c r="BY194" s="135"/>
      <c r="BZ194" s="135"/>
      <c r="CA194" s="135"/>
      <c r="CB194" s="135"/>
      <c r="CC194" s="135"/>
      <c r="CD194" s="135"/>
      <c r="CE194" s="135"/>
      <c r="CF194" s="135"/>
    </row>
    <row r="195" spans="3:84" ht="17.25" hidden="1" thickBot="1" x14ac:dyDescent="0.35">
      <c r="C195" s="135"/>
      <c r="D195" s="525" t="s">
        <v>185</v>
      </c>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c r="AX195" s="135"/>
      <c r="AY195" s="135"/>
      <c r="AZ195" s="135"/>
      <c r="BA195" s="135"/>
      <c r="BB195" s="135"/>
      <c r="BC195" s="135"/>
      <c r="BD195" s="135"/>
      <c r="BE195" s="135"/>
      <c r="BF195" s="135"/>
      <c r="BG195" s="135"/>
      <c r="BH195" s="135"/>
      <c r="BI195" s="135"/>
      <c r="BJ195" s="135"/>
      <c r="BK195" s="135"/>
      <c r="BL195" s="135"/>
      <c r="BM195" s="135"/>
      <c r="BN195" s="135"/>
      <c r="BO195" s="135"/>
      <c r="BP195" s="135"/>
      <c r="BQ195" s="135"/>
      <c r="BR195" s="135"/>
      <c r="BS195" s="135"/>
      <c r="BT195" s="135"/>
      <c r="BU195" s="135"/>
      <c r="BV195" s="135"/>
      <c r="BW195" s="135"/>
      <c r="BX195" s="135"/>
      <c r="BY195" s="135"/>
      <c r="BZ195" s="135"/>
      <c r="CA195" s="135"/>
      <c r="CB195" s="135"/>
      <c r="CC195" s="135"/>
      <c r="CD195" s="135"/>
      <c r="CE195" s="135"/>
      <c r="CF195" s="135"/>
    </row>
    <row r="196" spans="3:84" hidden="1" x14ac:dyDescent="0.3">
      <c r="C196" s="135">
        <v>1</v>
      </c>
      <c r="D196" s="522" t="str">
        <f>+D189</f>
        <v>ZARANDA 1</v>
      </c>
      <c r="E196" s="523">
        <f>+'ZARANDA 1'!E49</f>
        <v>0</v>
      </c>
      <c r="F196" s="523">
        <f>+'ZARANDA 1'!F49</f>
        <v>0</v>
      </c>
      <c r="G196" s="523">
        <f>+'ZARANDA 1'!G49</f>
        <v>0</v>
      </c>
      <c r="H196" s="523">
        <f>+'ZARANDA 1'!H49</f>
        <v>0</v>
      </c>
      <c r="I196" s="523">
        <f>+'ZARANDA 1'!I49</f>
        <v>0</v>
      </c>
      <c r="J196" s="523">
        <f>+'ZARANDA 1'!J49</f>
        <v>108.7634943181818</v>
      </c>
      <c r="K196" s="523">
        <f>+'ZARANDA 1'!K49</f>
        <v>321.14289772727267</v>
      </c>
      <c r="L196" s="523">
        <f>+'ZARANDA 1'!L49</f>
        <v>484.61628787878777</v>
      </c>
      <c r="M196" s="523">
        <f>+'ZARANDA 1'!M49</f>
        <v>321.14289772727267</v>
      </c>
      <c r="N196" s="523">
        <f>+'ZARANDA 1'!N49</f>
        <v>268.14886363636361</v>
      </c>
      <c r="O196" s="523">
        <f>+'ZARANDA 1'!O49</f>
        <v>0</v>
      </c>
      <c r="P196" s="523">
        <f>+'ZARANDA 1'!P49</f>
        <v>0</v>
      </c>
      <c r="Q196" s="523">
        <f>+'ZARANDA 1'!Q49</f>
        <v>0</v>
      </c>
      <c r="R196" s="523">
        <f>+'ZARANDA 1'!R49</f>
        <v>0</v>
      </c>
      <c r="S196" s="523">
        <f>+'ZARANDA 1'!S49</f>
        <v>0</v>
      </c>
      <c r="T196" s="523">
        <f>+'ZARANDA 1'!T49</f>
        <v>0</v>
      </c>
      <c r="U196" s="523">
        <f>+'ZARANDA 1'!U49</f>
        <v>0</v>
      </c>
      <c r="V196" s="523">
        <f>+'ZARANDA 1'!V49</f>
        <v>0</v>
      </c>
      <c r="W196" s="523">
        <f>+'ZARANDA 1'!W49</f>
        <v>0</v>
      </c>
      <c r="X196" s="523">
        <f>+'ZARANDA 1'!X49</f>
        <v>0</v>
      </c>
      <c r="Y196" s="523">
        <f>+'ZARANDA 1'!Y49</f>
        <v>0</v>
      </c>
      <c r="Z196" s="523">
        <f>+'ZARANDA 1'!Z49</f>
        <v>0</v>
      </c>
      <c r="AA196" s="523">
        <f>+'ZARANDA 1'!AA49</f>
        <v>0</v>
      </c>
      <c r="AB196" s="523">
        <f>+'ZARANDA 1'!AB49</f>
        <v>0</v>
      </c>
      <c r="AC196" s="523">
        <f>+'ZARANDA 1'!AC49</f>
        <v>0</v>
      </c>
      <c r="AD196" s="523">
        <f>+'ZARANDA 1'!AD49</f>
        <v>0</v>
      </c>
      <c r="AE196" s="523">
        <f>+'ZARANDA 1'!AE49</f>
        <v>0</v>
      </c>
      <c r="AF196" s="523">
        <f>+'ZARANDA 1'!AF49</f>
        <v>0</v>
      </c>
      <c r="AG196" s="523">
        <f>+'ZARANDA 1'!AG49</f>
        <v>0</v>
      </c>
      <c r="AH196" s="523">
        <f>+'ZARANDA 1'!AH49</f>
        <v>0</v>
      </c>
      <c r="AI196" s="523">
        <f>+'ZARANDA 1'!AI49</f>
        <v>0</v>
      </c>
      <c r="AJ196" s="523">
        <f>+'ZARANDA 1'!AJ49</f>
        <v>0</v>
      </c>
      <c r="AK196" s="523">
        <f>+'ZARANDA 1'!AK49</f>
        <v>0</v>
      </c>
      <c r="AL196" s="523">
        <f>+'ZARANDA 1'!AL49</f>
        <v>0</v>
      </c>
      <c r="AM196" s="523">
        <f>+'ZARANDA 1'!AM49</f>
        <v>0</v>
      </c>
      <c r="AN196" s="523">
        <f>+'ZARANDA 1'!AN49</f>
        <v>0</v>
      </c>
      <c r="AO196" s="523">
        <f>+'ZARANDA 1'!AO49</f>
        <v>0</v>
      </c>
      <c r="AP196" s="523">
        <f>+'ZARANDA 1'!AP49</f>
        <v>0</v>
      </c>
      <c r="AQ196" s="523">
        <f>+'ZARANDA 1'!AQ49</f>
        <v>0</v>
      </c>
      <c r="AR196" s="523">
        <f>+'ZARANDA 1'!AR49</f>
        <v>0</v>
      </c>
      <c r="AS196" s="523">
        <f>+'ZARANDA 1'!AS49</f>
        <v>0</v>
      </c>
      <c r="AT196" s="523">
        <f>+'ZARANDA 1'!AT49</f>
        <v>0</v>
      </c>
      <c r="AU196" s="523">
        <f>+'ZARANDA 1'!AU49</f>
        <v>0</v>
      </c>
      <c r="AV196" s="523">
        <f>+'ZARANDA 1'!AV49</f>
        <v>0</v>
      </c>
      <c r="AW196" s="523">
        <f>+'ZARANDA 1'!AW49</f>
        <v>0</v>
      </c>
      <c r="AX196" s="523">
        <f>+'ZARANDA 1'!AX49</f>
        <v>0</v>
      </c>
      <c r="AY196" s="523">
        <f>+'ZARANDA 1'!AY49</f>
        <v>0</v>
      </c>
      <c r="AZ196" s="523">
        <f>+'ZARANDA 1'!AZ49</f>
        <v>0</v>
      </c>
      <c r="BA196" s="523">
        <f>+'ZARANDA 1'!BA49</f>
        <v>0</v>
      </c>
      <c r="BB196" s="523">
        <f>+'ZARANDA 1'!BB49</f>
        <v>0</v>
      </c>
      <c r="BC196" s="523">
        <f>+'ZARANDA 1'!BC49</f>
        <v>0</v>
      </c>
      <c r="BD196" s="523">
        <f>+'ZARANDA 1'!BD49</f>
        <v>0</v>
      </c>
      <c r="BE196" s="523">
        <f>+'ZARANDA 1'!BE49</f>
        <v>0</v>
      </c>
      <c r="BF196" s="523">
        <f>+'ZARANDA 1'!BF49</f>
        <v>0</v>
      </c>
      <c r="BG196" s="523">
        <f>+'ZARANDA 1'!BG49</f>
        <v>0</v>
      </c>
      <c r="BH196" s="523">
        <f>+'ZARANDA 1'!BH49</f>
        <v>0</v>
      </c>
      <c r="BI196" s="523">
        <f>+'ZARANDA 1'!BI49</f>
        <v>0</v>
      </c>
      <c r="BJ196" s="523">
        <f>+'ZARANDA 1'!BJ49</f>
        <v>0</v>
      </c>
      <c r="BK196" s="523">
        <f>+'ZARANDA 1'!BK49</f>
        <v>0</v>
      </c>
      <c r="BL196" s="523">
        <f>+'ZARANDA 1'!BL49</f>
        <v>0</v>
      </c>
      <c r="BM196" s="523">
        <f>+'ZARANDA 1'!BM49</f>
        <v>0</v>
      </c>
      <c r="BN196" s="523">
        <f>+'ZARANDA 1'!BN49</f>
        <v>0</v>
      </c>
      <c r="BO196" s="523">
        <f>+'ZARANDA 1'!BO49</f>
        <v>0</v>
      </c>
      <c r="BP196" s="523">
        <f>+'ZARANDA 1'!BP49</f>
        <v>0</v>
      </c>
      <c r="BQ196" s="523">
        <f>+'ZARANDA 1'!BQ49</f>
        <v>0</v>
      </c>
      <c r="BR196" s="523">
        <f>+'ZARANDA 1'!BR49</f>
        <v>0</v>
      </c>
      <c r="BS196" s="523">
        <f>+'ZARANDA 1'!BS49</f>
        <v>0</v>
      </c>
      <c r="BT196" s="523">
        <f>+'ZARANDA 1'!BT49</f>
        <v>0</v>
      </c>
      <c r="BU196" s="523">
        <f>+'ZARANDA 1'!BU49</f>
        <v>0</v>
      </c>
      <c r="BV196" s="523">
        <f>+'ZARANDA 1'!BV49</f>
        <v>0</v>
      </c>
      <c r="BW196" s="523">
        <f>+'ZARANDA 1'!BW49</f>
        <v>0</v>
      </c>
      <c r="BX196" s="523">
        <f>+'ZARANDA 1'!BX49</f>
        <v>0</v>
      </c>
      <c r="BY196" s="523">
        <f>+'ZARANDA 1'!BY49</f>
        <v>0</v>
      </c>
      <c r="BZ196" s="523">
        <f>+'ZARANDA 1'!BZ49</f>
        <v>0</v>
      </c>
      <c r="CA196" s="523">
        <f>+'ZARANDA 1'!CA49</f>
        <v>0</v>
      </c>
      <c r="CB196" s="523">
        <f>+'ZARANDA 1'!CB49</f>
        <v>0</v>
      </c>
      <c r="CC196" s="523">
        <f>+'ZARANDA 1'!CC49</f>
        <v>0</v>
      </c>
      <c r="CD196" s="523">
        <f>+'ZARANDA 1'!CD49</f>
        <v>0</v>
      </c>
      <c r="CE196" s="523">
        <f>+'ZARANDA 1'!CE49</f>
        <v>0</v>
      </c>
      <c r="CF196" s="523">
        <f>+'ZARANDA 1'!CF49</f>
        <v>0</v>
      </c>
    </row>
    <row r="197" spans="3:84" hidden="1" x14ac:dyDescent="0.3">
      <c r="C197" s="135">
        <v>2</v>
      </c>
      <c r="D197" s="522" t="str">
        <f>+D190</f>
        <v>ZARANDA 2</v>
      </c>
      <c r="E197" s="523">
        <f>+'ZARANDA 2'!E49</f>
        <v>0</v>
      </c>
      <c r="F197" s="523">
        <f>+'ZARANDA 2'!F49</f>
        <v>0</v>
      </c>
      <c r="G197" s="523">
        <f>+'ZARANDA 2'!G49</f>
        <v>0</v>
      </c>
      <c r="H197" s="523">
        <f>+'ZARANDA 2'!H49</f>
        <v>0</v>
      </c>
      <c r="I197" s="523">
        <f>+'ZARANDA 2'!I49</f>
        <v>0</v>
      </c>
      <c r="J197" s="523">
        <f>+'ZARANDA 2'!J49</f>
        <v>160.57144886363633</v>
      </c>
      <c r="K197" s="523">
        <f>+'ZARANDA 2'!K49</f>
        <v>321.14289772727267</v>
      </c>
      <c r="L197" s="523">
        <f>+'ZARANDA 2'!L49</f>
        <v>428.19053030303024</v>
      </c>
      <c r="M197" s="523">
        <f>+'ZARANDA 2'!M49</f>
        <v>393.65189393939386</v>
      </c>
      <c r="N197" s="523">
        <f>+'ZARANDA 2'!N49</f>
        <v>321.14289772727267</v>
      </c>
      <c r="O197" s="523">
        <f>+'ZARANDA 2'!O49</f>
        <v>0</v>
      </c>
      <c r="P197" s="523">
        <f>+'ZARANDA 2'!P49</f>
        <v>0</v>
      </c>
      <c r="Q197" s="523">
        <f>+'ZARANDA 2'!Q49</f>
        <v>0</v>
      </c>
      <c r="R197" s="523">
        <f>+'ZARANDA 2'!R49</f>
        <v>0</v>
      </c>
      <c r="S197" s="523">
        <f>+'ZARANDA 2'!S49</f>
        <v>0</v>
      </c>
      <c r="T197" s="523">
        <f>+'ZARANDA 2'!T49</f>
        <v>0</v>
      </c>
      <c r="U197" s="523">
        <f>+'ZARANDA 2'!U49</f>
        <v>0</v>
      </c>
      <c r="V197" s="523">
        <f>+'ZARANDA 2'!V49</f>
        <v>0</v>
      </c>
      <c r="W197" s="523">
        <f>+'ZARANDA 2'!W49</f>
        <v>0</v>
      </c>
      <c r="X197" s="523">
        <f>+'ZARANDA 2'!X49</f>
        <v>0</v>
      </c>
      <c r="Y197" s="523">
        <f>+'ZARANDA 2'!Y49</f>
        <v>0</v>
      </c>
      <c r="Z197" s="523">
        <f>+'ZARANDA 2'!Z49</f>
        <v>0</v>
      </c>
      <c r="AA197" s="523">
        <f>+'ZARANDA 2'!AA49</f>
        <v>0</v>
      </c>
      <c r="AB197" s="523">
        <f>+'ZARANDA 2'!AB49</f>
        <v>0</v>
      </c>
      <c r="AC197" s="523">
        <f>+'ZARANDA 2'!AC49</f>
        <v>0</v>
      </c>
      <c r="AD197" s="523">
        <f>+'ZARANDA 2'!AD49</f>
        <v>0</v>
      </c>
      <c r="AE197" s="523">
        <f>+'ZARANDA 2'!AE49</f>
        <v>0</v>
      </c>
      <c r="AF197" s="523">
        <f>+'ZARANDA 2'!AF49</f>
        <v>0</v>
      </c>
      <c r="AG197" s="523">
        <f>+'ZARANDA 2'!AG49</f>
        <v>0</v>
      </c>
      <c r="AH197" s="523">
        <f>+'ZARANDA 2'!AH49</f>
        <v>0</v>
      </c>
      <c r="AI197" s="523">
        <f>+'ZARANDA 2'!AI49</f>
        <v>0</v>
      </c>
      <c r="AJ197" s="523">
        <f>+'ZARANDA 2'!AJ49</f>
        <v>0</v>
      </c>
      <c r="AK197" s="523">
        <f>+'ZARANDA 2'!AK49</f>
        <v>0</v>
      </c>
      <c r="AL197" s="523">
        <f>+'ZARANDA 2'!AL49</f>
        <v>0</v>
      </c>
      <c r="AM197" s="523">
        <f>+'ZARANDA 2'!AM49</f>
        <v>0</v>
      </c>
      <c r="AN197" s="523">
        <f>+'ZARANDA 2'!AN49</f>
        <v>0</v>
      </c>
      <c r="AO197" s="523">
        <f>+'ZARANDA 2'!AO49</f>
        <v>0</v>
      </c>
      <c r="AP197" s="523">
        <f>+'ZARANDA 2'!AP49</f>
        <v>0</v>
      </c>
      <c r="AQ197" s="523">
        <f>+'ZARANDA 2'!AQ49</f>
        <v>0</v>
      </c>
      <c r="AR197" s="523">
        <f>+'ZARANDA 2'!AR49</f>
        <v>0</v>
      </c>
      <c r="AS197" s="523">
        <f>+'ZARANDA 2'!AS49</f>
        <v>0</v>
      </c>
      <c r="AT197" s="523">
        <f>+'ZARANDA 2'!AT49</f>
        <v>0</v>
      </c>
      <c r="AU197" s="523">
        <f>+'ZARANDA 2'!AU49</f>
        <v>0</v>
      </c>
      <c r="AV197" s="523">
        <f>+'ZARANDA 2'!AV49</f>
        <v>0</v>
      </c>
      <c r="AW197" s="523">
        <f>+'ZARANDA 2'!AW49</f>
        <v>0</v>
      </c>
      <c r="AX197" s="523">
        <f>+'ZARANDA 2'!AX49</f>
        <v>0</v>
      </c>
      <c r="AY197" s="523">
        <f>+'ZARANDA 2'!AY49</f>
        <v>0</v>
      </c>
      <c r="AZ197" s="523">
        <f>+'ZARANDA 2'!AZ49</f>
        <v>0</v>
      </c>
      <c r="BA197" s="523">
        <f>+'ZARANDA 2'!BA49</f>
        <v>0</v>
      </c>
      <c r="BB197" s="523">
        <f>+'ZARANDA 2'!BB49</f>
        <v>0</v>
      </c>
      <c r="BC197" s="523">
        <f>+'ZARANDA 2'!BC49</f>
        <v>0</v>
      </c>
      <c r="BD197" s="523">
        <f>+'ZARANDA 2'!BD49</f>
        <v>0</v>
      </c>
      <c r="BE197" s="523">
        <f>+'ZARANDA 2'!BE49</f>
        <v>0</v>
      </c>
      <c r="BF197" s="523">
        <f>+'ZARANDA 2'!BF49</f>
        <v>0</v>
      </c>
      <c r="BG197" s="523">
        <f>+'ZARANDA 2'!BG49</f>
        <v>0</v>
      </c>
      <c r="BH197" s="523">
        <f>+'ZARANDA 2'!BH49</f>
        <v>0</v>
      </c>
      <c r="BI197" s="523">
        <f>+'ZARANDA 2'!BI49</f>
        <v>0</v>
      </c>
      <c r="BJ197" s="523">
        <f>+'ZARANDA 2'!BJ49</f>
        <v>0</v>
      </c>
      <c r="BK197" s="523">
        <f>+'ZARANDA 2'!BK49</f>
        <v>0</v>
      </c>
      <c r="BL197" s="523">
        <f>+'ZARANDA 2'!BL49</f>
        <v>0</v>
      </c>
      <c r="BM197" s="523">
        <f>+'ZARANDA 2'!BM49</f>
        <v>0</v>
      </c>
      <c r="BN197" s="523">
        <f>+'ZARANDA 2'!BN49</f>
        <v>0</v>
      </c>
      <c r="BO197" s="523">
        <f>+'ZARANDA 2'!BO49</f>
        <v>0</v>
      </c>
      <c r="BP197" s="523">
        <f>+'ZARANDA 2'!BP49</f>
        <v>0</v>
      </c>
      <c r="BQ197" s="523">
        <f>+'ZARANDA 2'!BQ49</f>
        <v>0</v>
      </c>
      <c r="BR197" s="523">
        <f>+'ZARANDA 2'!BR49</f>
        <v>0</v>
      </c>
      <c r="BS197" s="523">
        <f>+'ZARANDA 2'!BS49</f>
        <v>0</v>
      </c>
      <c r="BT197" s="523">
        <f>+'ZARANDA 2'!BT49</f>
        <v>0</v>
      </c>
      <c r="BU197" s="523">
        <f>+'ZARANDA 2'!BU49</f>
        <v>0</v>
      </c>
      <c r="BV197" s="523">
        <f>+'ZARANDA 2'!BV49</f>
        <v>0</v>
      </c>
      <c r="BW197" s="523">
        <f>+'ZARANDA 2'!BW49</f>
        <v>0</v>
      </c>
      <c r="BX197" s="523">
        <f>+'ZARANDA 2'!BX49</f>
        <v>0</v>
      </c>
      <c r="BY197" s="523">
        <f>+'ZARANDA 2'!BY49</f>
        <v>0</v>
      </c>
      <c r="BZ197" s="523">
        <f>+'ZARANDA 2'!BZ49</f>
        <v>0</v>
      </c>
      <c r="CA197" s="523">
        <f>+'ZARANDA 2'!CA49</f>
        <v>0</v>
      </c>
      <c r="CB197" s="523">
        <f>+'ZARANDA 2'!CB49</f>
        <v>0</v>
      </c>
      <c r="CC197" s="523">
        <f>+'ZARANDA 2'!CC49</f>
        <v>0</v>
      </c>
      <c r="CD197" s="523">
        <f>+'ZARANDA 2'!CD49</f>
        <v>0</v>
      </c>
      <c r="CE197" s="523">
        <f>+'ZARANDA 2'!CE49</f>
        <v>0</v>
      </c>
      <c r="CF197" s="523">
        <f>+'ZARANDA 2'!CF49</f>
        <v>0</v>
      </c>
    </row>
    <row r="198" spans="3:84" hidden="1" x14ac:dyDescent="0.3">
      <c r="C198" s="135">
        <v>3</v>
      </c>
      <c r="D198" s="522" t="str">
        <f>+D191</f>
        <v>ZARANDA 3</v>
      </c>
      <c r="E198" s="523">
        <f>+'ZARANDA 3'!E49</f>
        <v>0</v>
      </c>
      <c r="F198" s="523">
        <f>+'ZARANDA 3'!F49</f>
        <v>0</v>
      </c>
      <c r="G198" s="523">
        <f>+'ZARANDA 3'!G49</f>
        <v>0</v>
      </c>
      <c r="H198" s="523">
        <f>+'ZARANDA 3'!H49</f>
        <v>0</v>
      </c>
      <c r="I198" s="523">
        <f>+'ZARANDA 3'!I49</f>
        <v>0</v>
      </c>
      <c r="J198" s="523">
        <f>+'ZARANDA 3'!J49</f>
        <v>160.57144886363633</v>
      </c>
      <c r="K198" s="523">
        <f>+'ZARANDA 3'!K49</f>
        <v>321.14289772727267</v>
      </c>
      <c r="L198" s="523">
        <f>+'ZARANDA 3'!L49</f>
        <v>428.19053030303024</v>
      </c>
      <c r="M198" s="523">
        <f>+'ZARANDA 3'!M49</f>
        <v>321.14289772727267</v>
      </c>
      <c r="N198" s="523">
        <f>+'ZARANDA 3'!N49</f>
        <v>268.14886363636361</v>
      </c>
      <c r="O198" s="523">
        <f>+'ZARANDA 3'!O49</f>
        <v>0</v>
      </c>
      <c r="P198" s="523">
        <f>+'ZARANDA 3'!P49</f>
        <v>0</v>
      </c>
      <c r="Q198" s="523">
        <f>+'ZARANDA 3'!Q49</f>
        <v>0</v>
      </c>
      <c r="R198" s="523">
        <f>+'ZARANDA 3'!R49</f>
        <v>0</v>
      </c>
      <c r="S198" s="523">
        <f>+'ZARANDA 3'!S49</f>
        <v>0</v>
      </c>
      <c r="T198" s="523">
        <f>+'ZARANDA 3'!T49</f>
        <v>0</v>
      </c>
      <c r="U198" s="523">
        <f>+'ZARANDA 3'!U49</f>
        <v>0</v>
      </c>
      <c r="V198" s="523">
        <f>+'ZARANDA 3'!V49</f>
        <v>0</v>
      </c>
      <c r="W198" s="523">
        <f>+'ZARANDA 3'!W49</f>
        <v>0</v>
      </c>
      <c r="X198" s="523">
        <f>+'ZARANDA 3'!X49</f>
        <v>0</v>
      </c>
      <c r="Y198" s="523">
        <f>+'ZARANDA 3'!Y49</f>
        <v>0</v>
      </c>
      <c r="Z198" s="523">
        <f>+'ZARANDA 3'!Z49</f>
        <v>0</v>
      </c>
      <c r="AA198" s="523">
        <f>+'ZARANDA 3'!AA49</f>
        <v>0</v>
      </c>
      <c r="AB198" s="523">
        <f>+'ZARANDA 3'!AB49</f>
        <v>0</v>
      </c>
      <c r="AC198" s="523">
        <f>+'ZARANDA 3'!AC49</f>
        <v>0</v>
      </c>
      <c r="AD198" s="523">
        <f>+'ZARANDA 3'!AD49</f>
        <v>0</v>
      </c>
      <c r="AE198" s="523">
        <f>+'ZARANDA 3'!AE49</f>
        <v>0</v>
      </c>
      <c r="AF198" s="523">
        <f>+'ZARANDA 3'!AF49</f>
        <v>0</v>
      </c>
      <c r="AG198" s="523">
        <f>+'ZARANDA 3'!AG49</f>
        <v>0</v>
      </c>
      <c r="AH198" s="523">
        <f>+'ZARANDA 3'!AH49</f>
        <v>0</v>
      </c>
      <c r="AI198" s="523">
        <f>+'ZARANDA 3'!AI49</f>
        <v>0</v>
      </c>
      <c r="AJ198" s="523">
        <f>+'ZARANDA 3'!AJ49</f>
        <v>0</v>
      </c>
      <c r="AK198" s="523">
        <f>+'ZARANDA 3'!AK49</f>
        <v>0</v>
      </c>
      <c r="AL198" s="523">
        <f>+'ZARANDA 3'!AL49</f>
        <v>0</v>
      </c>
      <c r="AM198" s="523">
        <f>+'ZARANDA 3'!AM49</f>
        <v>0</v>
      </c>
      <c r="AN198" s="523">
        <f>+'ZARANDA 3'!AN49</f>
        <v>0</v>
      </c>
      <c r="AO198" s="523">
        <f>+'ZARANDA 3'!AO49</f>
        <v>0</v>
      </c>
      <c r="AP198" s="523">
        <f>+'ZARANDA 3'!AP49</f>
        <v>0</v>
      </c>
      <c r="AQ198" s="523">
        <f>+'ZARANDA 3'!AQ49</f>
        <v>0</v>
      </c>
      <c r="AR198" s="523">
        <f>+'ZARANDA 3'!AR49</f>
        <v>0</v>
      </c>
      <c r="AS198" s="523">
        <f>+'ZARANDA 3'!AS49</f>
        <v>0</v>
      </c>
      <c r="AT198" s="523">
        <f>+'ZARANDA 3'!AT49</f>
        <v>0</v>
      </c>
      <c r="AU198" s="523">
        <f>+'ZARANDA 3'!AU49</f>
        <v>0</v>
      </c>
      <c r="AV198" s="523">
        <f>+'ZARANDA 3'!AV49</f>
        <v>0</v>
      </c>
      <c r="AW198" s="523">
        <f>+'ZARANDA 3'!AW49</f>
        <v>0</v>
      </c>
      <c r="AX198" s="523">
        <f>+'ZARANDA 3'!AX49</f>
        <v>0</v>
      </c>
      <c r="AY198" s="523">
        <f>+'ZARANDA 3'!AY49</f>
        <v>0</v>
      </c>
      <c r="AZ198" s="523">
        <f>+'ZARANDA 3'!AZ49</f>
        <v>0</v>
      </c>
      <c r="BA198" s="523">
        <f>+'ZARANDA 3'!BA49</f>
        <v>0</v>
      </c>
      <c r="BB198" s="523">
        <f>+'ZARANDA 3'!BB49</f>
        <v>0</v>
      </c>
      <c r="BC198" s="523">
        <f>+'ZARANDA 3'!BC49</f>
        <v>0</v>
      </c>
      <c r="BD198" s="523">
        <f>+'ZARANDA 3'!BD49</f>
        <v>0</v>
      </c>
      <c r="BE198" s="523">
        <f>+'ZARANDA 3'!BE49</f>
        <v>0</v>
      </c>
      <c r="BF198" s="523">
        <f>+'ZARANDA 3'!BF49</f>
        <v>0</v>
      </c>
      <c r="BG198" s="523">
        <f>+'ZARANDA 3'!BG49</f>
        <v>0</v>
      </c>
      <c r="BH198" s="523">
        <f>+'ZARANDA 3'!BH49</f>
        <v>0</v>
      </c>
      <c r="BI198" s="523">
        <f>+'ZARANDA 3'!BI49</f>
        <v>0</v>
      </c>
      <c r="BJ198" s="523">
        <f>+'ZARANDA 3'!BJ49</f>
        <v>0</v>
      </c>
      <c r="BK198" s="523">
        <f>+'ZARANDA 3'!BK49</f>
        <v>0</v>
      </c>
      <c r="BL198" s="523">
        <f>+'ZARANDA 3'!BL49</f>
        <v>0</v>
      </c>
      <c r="BM198" s="523">
        <f>+'ZARANDA 3'!BM49</f>
        <v>0</v>
      </c>
      <c r="BN198" s="523">
        <f>+'ZARANDA 3'!BN49</f>
        <v>0</v>
      </c>
      <c r="BO198" s="523">
        <f>+'ZARANDA 3'!BO49</f>
        <v>0</v>
      </c>
      <c r="BP198" s="523">
        <f>+'ZARANDA 3'!BP49</f>
        <v>0</v>
      </c>
      <c r="BQ198" s="523">
        <f>+'ZARANDA 3'!BQ49</f>
        <v>0</v>
      </c>
      <c r="BR198" s="523">
        <f>+'ZARANDA 3'!BR49</f>
        <v>0</v>
      </c>
      <c r="BS198" s="523">
        <f>+'ZARANDA 3'!BS49</f>
        <v>0</v>
      </c>
      <c r="BT198" s="523">
        <f>+'ZARANDA 3'!BT49</f>
        <v>0</v>
      </c>
      <c r="BU198" s="523">
        <f>+'ZARANDA 3'!BU49</f>
        <v>0</v>
      </c>
      <c r="BV198" s="523">
        <f>+'ZARANDA 3'!BV49</f>
        <v>0</v>
      </c>
      <c r="BW198" s="523">
        <f>+'ZARANDA 3'!BW49</f>
        <v>0</v>
      </c>
      <c r="BX198" s="523">
        <f>+'ZARANDA 3'!BX49</f>
        <v>0</v>
      </c>
      <c r="BY198" s="523">
        <f>+'ZARANDA 3'!BY49</f>
        <v>0</v>
      </c>
      <c r="BZ198" s="523">
        <f>+'ZARANDA 3'!BZ49</f>
        <v>0</v>
      </c>
      <c r="CA198" s="523">
        <f>+'ZARANDA 3'!CA49</f>
        <v>0</v>
      </c>
      <c r="CB198" s="523">
        <f>+'ZARANDA 3'!CB49</f>
        <v>0</v>
      </c>
      <c r="CC198" s="523">
        <f>+'ZARANDA 3'!CC49</f>
        <v>0</v>
      </c>
      <c r="CD198" s="523">
        <f>+'ZARANDA 3'!CD49</f>
        <v>0</v>
      </c>
      <c r="CE198" s="523">
        <f>+'ZARANDA 3'!CE49</f>
        <v>0</v>
      </c>
      <c r="CF198" s="523">
        <f>+'ZARANDA 3'!CF49</f>
        <v>0</v>
      </c>
    </row>
    <row r="199" spans="3:84" hidden="1" x14ac:dyDescent="0.3">
      <c r="C199" s="135">
        <v>4</v>
      </c>
      <c r="D199" s="522" t="str">
        <f>+D192</f>
        <v>DESARENADOR</v>
      </c>
      <c r="E199" s="523">
        <f>+DESARENADOR!E45</f>
        <v>0</v>
      </c>
      <c r="F199" s="523">
        <f>+DESARENADOR!F45</f>
        <v>0</v>
      </c>
      <c r="G199" s="523">
        <f>+DESARENADOR!G45</f>
        <v>0</v>
      </c>
      <c r="H199" s="523">
        <f>+DESARENADOR!H45</f>
        <v>0</v>
      </c>
      <c r="I199" s="523">
        <f>+DESARENADOR!I45</f>
        <v>0</v>
      </c>
      <c r="J199" s="523">
        <f>+DESARENADOR!J45</f>
        <v>0</v>
      </c>
      <c r="K199" s="523">
        <f>+DESARENADOR!K45</f>
        <v>1200</v>
      </c>
      <c r="L199" s="523">
        <f>+DESARENADOR!L45</f>
        <v>1200</v>
      </c>
      <c r="M199" s="523">
        <f>+DESARENADOR!M45</f>
        <v>1200</v>
      </c>
      <c r="N199" s="523">
        <f>+DESARENADOR!N45</f>
        <v>720</v>
      </c>
      <c r="O199" s="523">
        <f>+DESARENADOR!O45</f>
        <v>0</v>
      </c>
      <c r="P199" s="523">
        <f>+DESARENADOR!P45</f>
        <v>0</v>
      </c>
      <c r="Q199" s="523">
        <f>+DESARENADOR!Q45</f>
        <v>0</v>
      </c>
      <c r="R199" s="523">
        <f>+DESARENADOR!R45</f>
        <v>0</v>
      </c>
      <c r="S199" s="523">
        <f>+DESARENADOR!S45</f>
        <v>0</v>
      </c>
      <c r="T199" s="523">
        <f>+DESARENADOR!T45</f>
        <v>0</v>
      </c>
      <c r="U199" s="523">
        <f>+DESARENADOR!U45</f>
        <v>0</v>
      </c>
      <c r="V199" s="523">
        <f>+DESARENADOR!V45</f>
        <v>0</v>
      </c>
      <c r="W199" s="523">
        <f>+DESARENADOR!W45</f>
        <v>0</v>
      </c>
      <c r="X199" s="523">
        <f>+DESARENADOR!X45</f>
        <v>0</v>
      </c>
      <c r="Y199" s="523">
        <f>+DESARENADOR!Y45</f>
        <v>0</v>
      </c>
      <c r="Z199" s="523">
        <f>+DESARENADOR!Z45</f>
        <v>0</v>
      </c>
      <c r="AA199" s="523">
        <f>+DESARENADOR!AA45</f>
        <v>0</v>
      </c>
      <c r="AB199" s="523">
        <f>+DESARENADOR!AB45</f>
        <v>0</v>
      </c>
      <c r="AC199" s="523">
        <f>+DESARENADOR!AC45</f>
        <v>0</v>
      </c>
      <c r="AD199" s="523">
        <f>+DESARENADOR!AD45</f>
        <v>0</v>
      </c>
      <c r="AE199" s="523">
        <f>+DESARENADOR!AE45</f>
        <v>0</v>
      </c>
      <c r="AF199" s="523">
        <f>+DESARENADOR!AF45</f>
        <v>0</v>
      </c>
      <c r="AG199" s="523">
        <f>+DESARENADOR!AG45</f>
        <v>0</v>
      </c>
      <c r="AH199" s="523">
        <f>+DESARENADOR!AH45</f>
        <v>0</v>
      </c>
      <c r="AI199" s="523">
        <f>+DESARENADOR!AI45</f>
        <v>0</v>
      </c>
      <c r="AJ199" s="523">
        <f>+DESARENADOR!AJ45</f>
        <v>0</v>
      </c>
      <c r="AK199" s="523">
        <f>+DESARENADOR!AK45</f>
        <v>0</v>
      </c>
      <c r="AL199" s="523">
        <f>+DESARENADOR!AL45</f>
        <v>0</v>
      </c>
      <c r="AM199" s="523">
        <f>+DESARENADOR!AM45</f>
        <v>0</v>
      </c>
      <c r="AN199" s="523">
        <f>+DESARENADOR!AN45</f>
        <v>0</v>
      </c>
      <c r="AO199" s="523">
        <f>+DESARENADOR!AO45</f>
        <v>0</v>
      </c>
      <c r="AP199" s="523">
        <f>+DESARENADOR!AP45</f>
        <v>0</v>
      </c>
      <c r="AQ199" s="523">
        <f>+DESARENADOR!AQ45</f>
        <v>0</v>
      </c>
      <c r="AR199" s="523">
        <f>+DESARENADOR!AR45</f>
        <v>0</v>
      </c>
      <c r="AS199" s="523">
        <f>+DESARENADOR!AS45</f>
        <v>0</v>
      </c>
      <c r="AT199" s="523">
        <f>+DESARENADOR!AT45</f>
        <v>0</v>
      </c>
      <c r="AU199" s="523">
        <f>+DESARENADOR!AU45</f>
        <v>0</v>
      </c>
      <c r="AV199" s="523">
        <f>+DESARENADOR!AV45</f>
        <v>0</v>
      </c>
      <c r="AW199" s="523">
        <f>+DESARENADOR!AW45</f>
        <v>0</v>
      </c>
      <c r="AX199" s="523">
        <f>+DESARENADOR!AX45</f>
        <v>0</v>
      </c>
      <c r="AY199" s="523">
        <f>+DESARENADOR!AY45</f>
        <v>0</v>
      </c>
      <c r="AZ199" s="523">
        <f>+DESARENADOR!AZ45</f>
        <v>0</v>
      </c>
      <c r="BA199" s="523">
        <f>+DESARENADOR!BA45</f>
        <v>0</v>
      </c>
      <c r="BB199" s="523">
        <f>+DESARENADOR!BB45</f>
        <v>0</v>
      </c>
      <c r="BC199" s="523">
        <f>+DESARENADOR!BC45</f>
        <v>0</v>
      </c>
      <c r="BD199" s="523">
        <f>+DESARENADOR!BD45</f>
        <v>0</v>
      </c>
      <c r="BE199" s="523">
        <f>+DESARENADOR!BE45</f>
        <v>0</v>
      </c>
      <c r="BF199" s="523">
        <f>+DESARENADOR!BF45</f>
        <v>0</v>
      </c>
      <c r="BG199" s="523">
        <f>+DESARENADOR!BG45</f>
        <v>0</v>
      </c>
      <c r="BH199" s="523">
        <f>+DESARENADOR!BH45</f>
        <v>0</v>
      </c>
      <c r="BI199" s="523">
        <f>+DESARENADOR!BI45</f>
        <v>0</v>
      </c>
      <c r="BJ199" s="523">
        <f>+DESARENADOR!BJ45</f>
        <v>0</v>
      </c>
      <c r="BK199" s="523">
        <f>+DESARENADOR!BK45</f>
        <v>0</v>
      </c>
      <c r="BL199" s="523">
        <f>+DESARENADOR!BL45</f>
        <v>0</v>
      </c>
      <c r="BM199" s="523">
        <f>+DESARENADOR!BM45</f>
        <v>0</v>
      </c>
      <c r="BN199" s="523">
        <f>+DESARENADOR!BN45</f>
        <v>0</v>
      </c>
      <c r="BO199" s="523">
        <f>+DESARENADOR!BO45</f>
        <v>0</v>
      </c>
      <c r="BP199" s="523">
        <f>+DESARENADOR!BP45</f>
        <v>0</v>
      </c>
      <c r="BQ199" s="523">
        <f>+DESARENADOR!BQ45</f>
        <v>0</v>
      </c>
      <c r="BR199" s="523">
        <f>+DESARENADOR!BR45</f>
        <v>0</v>
      </c>
      <c r="BS199" s="523">
        <f>+DESARENADOR!BS45</f>
        <v>0</v>
      </c>
      <c r="BT199" s="523">
        <f>+DESARENADOR!BT45</f>
        <v>0</v>
      </c>
      <c r="BU199" s="523">
        <f>+DESARENADOR!BU45</f>
        <v>0</v>
      </c>
      <c r="BV199" s="523">
        <f>+DESARENADOR!BV45</f>
        <v>0</v>
      </c>
      <c r="BW199" s="523">
        <f>+DESARENADOR!BW45</f>
        <v>0</v>
      </c>
      <c r="BX199" s="523">
        <f>+DESARENADOR!BX45</f>
        <v>0</v>
      </c>
      <c r="BY199" s="523">
        <f>+DESARENADOR!BY45</f>
        <v>0</v>
      </c>
      <c r="BZ199" s="523">
        <f>+DESARENADOR!BZ45</f>
        <v>0</v>
      </c>
      <c r="CA199" s="523">
        <f>+DESARENADOR!CA45</f>
        <v>0</v>
      </c>
      <c r="CB199" s="523">
        <f>+DESARENADOR!CB45</f>
        <v>0</v>
      </c>
      <c r="CC199" s="523">
        <f>+DESARENADOR!CC45</f>
        <v>0</v>
      </c>
      <c r="CD199" s="523">
        <f>+DESARENADOR!CD45</f>
        <v>0</v>
      </c>
      <c r="CE199" s="523">
        <f>+DESARENADOR!CE45</f>
        <v>0</v>
      </c>
      <c r="CF199" s="523">
        <f>+DESARENADOR!CF45</f>
        <v>0</v>
      </c>
    </row>
    <row r="200" spans="3:84" hidden="1" x14ac:dyDescent="0.3">
      <c r="C200" s="135">
        <v>5</v>
      </c>
      <c r="D200" s="522" t="str">
        <f>+D193</f>
        <v>DESILTER</v>
      </c>
      <c r="E200" s="523">
        <f>+DESILTER!E45</f>
        <v>0</v>
      </c>
      <c r="F200" s="523">
        <f>+DESILTER!F45</f>
        <v>0</v>
      </c>
      <c r="G200" s="523">
        <f>+DESILTER!G45</f>
        <v>0</v>
      </c>
      <c r="H200" s="523">
        <f>+DESILTER!H45</f>
        <v>0</v>
      </c>
      <c r="I200" s="523">
        <f>+DESILTER!I45</f>
        <v>0</v>
      </c>
      <c r="J200" s="523">
        <f>+DESILTER!J45</f>
        <v>0</v>
      </c>
      <c r="K200" s="523">
        <f>+DESILTER!K45</f>
        <v>13200</v>
      </c>
      <c r="L200" s="523">
        <f>+DESILTER!L45</f>
        <v>13200</v>
      </c>
      <c r="M200" s="523">
        <f>+DESILTER!M45</f>
        <v>10800</v>
      </c>
      <c r="N200" s="523">
        <f>+DESILTER!N45</f>
        <v>10800</v>
      </c>
      <c r="O200" s="523">
        <f>+DESILTER!O45</f>
        <v>0</v>
      </c>
      <c r="P200" s="523">
        <f>+DESILTER!P45</f>
        <v>0</v>
      </c>
      <c r="Q200" s="523">
        <f>+DESILTER!Q45</f>
        <v>0</v>
      </c>
      <c r="R200" s="523">
        <f>+DESILTER!R45</f>
        <v>0</v>
      </c>
      <c r="S200" s="523">
        <f>+DESILTER!S45</f>
        <v>0</v>
      </c>
      <c r="T200" s="523">
        <f>+DESILTER!T45</f>
        <v>0</v>
      </c>
      <c r="U200" s="523">
        <f>+DESILTER!U45</f>
        <v>0</v>
      </c>
      <c r="V200" s="523">
        <f>+DESILTER!V45</f>
        <v>0</v>
      </c>
      <c r="W200" s="523">
        <f>+DESILTER!W45</f>
        <v>0</v>
      </c>
      <c r="X200" s="523">
        <f>+DESILTER!X45</f>
        <v>0</v>
      </c>
      <c r="Y200" s="523">
        <f>+DESILTER!Y45</f>
        <v>0</v>
      </c>
      <c r="Z200" s="523">
        <f>+DESILTER!Z45</f>
        <v>0</v>
      </c>
      <c r="AA200" s="523">
        <f>+DESILTER!AA45</f>
        <v>0</v>
      </c>
      <c r="AB200" s="523">
        <f>+DESILTER!AB45</f>
        <v>0</v>
      </c>
      <c r="AC200" s="523">
        <f>+DESILTER!AC45</f>
        <v>0</v>
      </c>
      <c r="AD200" s="523">
        <f>+DESILTER!AD45</f>
        <v>0</v>
      </c>
      <c r="AE200" s="523">
        <f>+DESILTER!AE45</f>
        <v>0</v>
      </c>
      <c r="AF200" s="523">
        <f>+DESILTER!AF45</f>
        <v>0</v>
      </c>
      <c r="AG200" s="523">
        <f>+DESILTER!AG45</f>
        <v>0</v>
      </c>
      <c r="AH200" s="523">
        <f>+DESILTER!AH45</f>
        <v>0</v>
      </c>
      <c r="AI200" s="523">
        <f>+DESILTER!AI45</f>
        <v>0</v>
      </c>
      <c r="AJ200" s="523">
        <f>+DESILTER!AJ45</f>
        <v>0</v>
      </c>
      <c r="AK200" s="523">
        <f>+DESILTER!AK45</f>
        <v>0</v>
      </c>
      <c r="AL200" s="523">
        <f>+DESILTER!AL45</f>
        <v>0</v>
      </c>
      <c r="AM200" s="523">
        <f>+DESILTER!AM45</f>
        <v>0</v>
      </c>
      <c r="AN200" s="523">
        <f>+DESILTER!AN45</f>
        <v>0</v>
      </c>
      <c r="AO200" s="523">
        <f>+DESILTER!AO45</f>
        <v>0</v>
      </c>
      <c r="AP200" s="523">
        <f>+DESILTER!AP45</f>
        <v>0</v>
      </c>
      <c r="AQ200" s="523">
        <f>+DESILTER!AQ45</f>
        <v>0</v>
      </c>
      <c r="AR200" s="523">
        <f>+DESILTER!AR45</f>
        <v>0</v>
      </c>
      <c r="AS200" s="523">
        <f>+DESILTER!AS45</f>
        <v>0</v>
      </c>
      <c r="AT200" s="523">
        <f>+DESILTER!AT45</f>
        <v>0</v>
      </c>
      <c r="AU200" s="523">
        <f>+DESILTER!AU45</f>
        <v>0</v>
      </c>
      <c r="AV200" s="523">
        <f>+DESILTER!AV45</f>
        <v>0</v>
      </c>
      <c r="AW200" s="523">
        <f>+DESILTER!AW45</f>
        <v>0</v>
      </c>
      <c r="AX200" s="523">
        <f>+DESILTER!AX45</f>
        <v>0</v>
      </c>
      <c r="AY200" s="523">
        <f>+DESILTER!AY45</f>
        <v>0</v>
      </c>
      <c r="AZ200" s="523">
        <f>+DESILTER!AZ45</f>
        <v>0</v>
      </c>
      <c r="BA200" s="523">
        <f>+DESILTER!BA45</f>
        <v>0</v>
      </c>
      <c r="BB200" s="523">
        <f>+DESILTER!BB45</f>
        <v>0</v>
      </c>
      <c r="BC200" s="523">
        <f>+DESILTER!BC45</f>
        <v>0</v>
      </c>
      <c r="BD200" s="523">
        <f>+DESILTER!BD45</f>
        <v>0</v>
      </c>
      <c r="BE200" s="523">
        <f>+DESILTER!BE45</f>
        <v>0</v>
      </c>
      <c r="BF200" s="523">
        <f>+DESILTER!BF45</f>
        <v>0</v>
      </c>
      <c r="BG200" s="523">
        <f>+DESILTER!BG45</f>
        <v>0</v>
      </c>
      <c r="BH200" s="523">
        <f>+DESILTER!BH45</f>
        <v>0</v>
      </c>
      <c r="BI200" s="523">
        <f>+DESILTER!BI45</f>
        <v>0</v>
      </c>
      <c r="BJ200" s="523">
        <f>+DESILTER!BJ45</f>
        <v>0</v>
      </c>
      <c r="BK200" s="523">
        <f>+DESILTER!BK45</f>
        <v>0</v>
      </c>
      <c r="BL200" s="523">
        <f>+DESILTER!BL45</f>
        <v>0</v>
      </c>
      <c r="BM200" s="523">
        <f>+DESILTER!BM45</f>
        <v>0</v>
      </c>
      <c r="BN200" s="523">
        <f>+DESILTER!BN45</f>
        <v>0</v>
      </c>
      <c r="BO200" s="523">
        <f>+DESILTER!BO45</f>
        <v>0</v>
      </c>
      <c r="BP200" s="523">
        <f>+DESILTER!BP45</f>
        <v>0</v>
      </c>
      <c r="BQ200" s="523">
        <f>+DESILTER!BQ45</f>
        <v>0</v>
      </c>
      <c r="BR200" s="523">
        <f>+DESILTER!BR45</f>
        <v>0</v>
      </c>
      <c r="BS200" s="523">
        <f>+DESILTER!BS45</f>
        <v>0</v>
      </c>
      <c r="BT200" s="523">
        <f>+DESILTER!BT45</f>
        <v>0</v>
      </c>
      <c r="BU200" s="523">
        <f>+DESILTER!BU45</f>
        <v>0</v>
      </c>
      <c r="BV200" s="523">
        <f>+DESILTER!BV45</f>
        <v>0</v>
      </c>
      <c r="BW200" s="523">
        <f>+DESILTER!BW45</f>
        <v>0</v>
      </c>
      <c r="BX200" s="523">
        <f>+DESILTER!BX45</f>
        <v>0</v>
      </c>
      <c r="BY200" s="523">
        <f>+DESILTER!BY45</f>
        <v>0</v>
      </c>
      <c r="BZ200" s="523">
        <f>+DESILTER!BZ45</f>
        <v>0</v>
      </c>
      <c r="CA200" s="523">
        <f>+DESILTER!CA45</f>
        <v>0</v>
      </c>
      <c r="CB200" s="523">
        <f>+DESILTER!CB45</f>
        <v>0</v>
      </c>
      <c r="CC200" s="523">
        <f>+DESILTER!CC45</f>
        <v>0</v>
      </c>
      <c r="CD200" s="523">
        <f>+DESILTER!CD45</f>
        <v>0</v>
      </c>
      <c r="CE200" s="523">
        <f>+DESILTER!CE45</f>
        <v>0</v>
      </c>
      <c r="CF200" s="523">
        <f>+DESILTER!CF45</f>
        <v>0</v>
      </c>
    </row>
    <row r="201" spans="3:84" ht="17.25" hidden="1" thickBot="1" x14ac:dyDescent="0.35">
      <c r="C201" s="135"/>
      <c r="D201" s="522"/>
      <c r="E201" s="526"/>
      <c r="F201" s="526"/>
      <c r="G201" s="526"/>
      <c r="H201" s="526"/>
      <c r="I201" s="526"/>
      <c r="J201" s="526"/>
      <c r="K201" s="526"/>
      <c r="L201" s="526"/>
      <c r="M201" s="526"/>
      <c r="N201" s="526"/>
      <c r="O201" s="526"/>
      <c r="P201" s="526"/>
      <c r="Q201" s="526"/>
      <c r="R201" s="526"/>
      <c r="S201" s="526"/>
      <c r="T201" s="526"/>
      <c r="U201" s="526"/>
      <c r="V201" s="526"/>
      <c r="W201" s="526"/>
      <c r="X201" s="526"/>
      <c r="Y201" s="526"/>
      <c r="Z201" s="526"/>
      <c r="AA201" s="526"/>
      <c r="AB201" s="526"/>
      <c r="AC201" s="526"/>
      <c r="AD201" s="526"/>
      <c r="AE201" s="526"/>
      <c r="AF201" s="526"/>
      <c r="AG201" s="526"/>
      <c r="AH201" s="526"/>
      <c r="AI201" s="526"/>
      <c r="AJ201" s="526"/>
      <c r="AK201" s="526"/>
      <c r="AL201" s="526"/>
      <c r="AM201" s="526"/>
      <c r="AN201" s="526"/>
      <c r="AO201" s="526"/>
      <c r="AP201" s="526"/>
      <c r="AQ201" s="526"/>
      <c r="AR201" s="526"/>
      <c r="AS201" s="526"/>
      <c r="AT201" s="526"/>
      <c r="AU201" s="526"/>
      <c r="AV201" s="526"/>
      <c r="AW201" s="526"/>
      <c r="AX201" s="526"/>
      <c r="AY201" s="526"/>
      <c r="AZ201" s="526"/>
      <c r="BA201" s="526"/>
      <c r="BB201" s="526"/>
      <c r="BC201" s="526"/>
      <c r="BD201" s="526"/>
      <c r="BE201" s="526"/>
      <c r="BF201" s="526"/>
      <c r="BG201" s="526"/>
      <c r="BH201" s="526"/>
      <c r="BI201" s="526"/>
      <c r="BJ201" s="526"/>
      <c r="BK201" s="526"/>
      <c r="BL201" s="526"/>
      <c r="BM201" s="526"/>
      <c r="BN201" s="526"/>
      <c r="BO201" s="526"/>
      <c r="BP201" s="526"/>
      <c r="BQ201" s="526"/>
      <c r="BR201" s="526"/>
      <c r="BS201" s="526"/>
      <c r="BT201" s="526"/>
      <c r="BU201" s="526"/>
      <c r="BV201" s="526"/>
      <c r="BW201" s="526"/>
      <c r="BX201" s="526"/>
      <c r="BY201" s="526"/>
      <c r="BZ201" s="526"/>
      <c r="CA201" s="526"/>
      <c r="CB201" s="526"/>
      <c r="CC201" s="526"/>
      <c r="CD201" s="526"/>
      <c r="CE201" s="526"/>
      <c r="CF201" s="526"/>
    </row>
    <row r="202" spans="3:84" hidden="1" x14ac:dyDescent="0.3">
      <c r="C202" s="135"/>
      <c r="D202" s="527" t="s">
        <v>250</v>
      </c>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c r="AD202" s="135"/>
      <c r="AE202" s="135"/>
      <c r="AF202" s="135"/>
      <c r="AG202" s="135"/>
      <c r="AH202" s="135"/>
      <c r="AI202" s="135"/>
      <c r="AJ202" s="135"/>
      <c r="AK202" s="135"/>
      <c r="AL202" s="135"/>
      <c r="AM202" s="135"/>
      <c r="AN202" s="135"/>
      <c r="AO202" s="135"/>
      <c r="AP202" s="135"/>
      <c r="AQ202" s="135"/>
      <c r="AR202" s="135"/>
      <c r="AS202" s="135"/>
      <c r="AT202" s="135"/>
      <c r="AU202" s="135"/>
      <c r="AV202" s="135"/>
      <c r="AW202" s="135"/>
      <c r="AX202" s="135"/>
      <c r="AY202" s="135"/>
      <c r="AZ202" s="135"/>
      <c r="BA202" s="135"/>
      <c r="BB202" s="135"/>
      <c r="BC202" s="135"/>
      <c r="BD202" s="135"/>
      <c r="BE202" s="135"/>
      <c r="BF202" s="135"/>
      <c r="BG202" s="135"/>
      <c r="BH202" s="135"/>
      <c r="BI202" s="135"/>
      <c r="BJ202" s="135"/>
      <c r="BK202" s="135"/>
      <c r="BL202" s="135"/>
      <c r="BM202" s="135"/>
      <c r="BN202" s="135"/>
      <c r="BO202" s="135"/>
      <c r="BP202" s="135"/>
      <c r="BQ202" s="135"/>
      <c r="BR202" s="135"/>
      <c r="BS202" s="135"/>
      <c r="BT202" s="135"/>
      <c r="BU202" s="135"/>
      <c r="BV202" s="135"/>
      <c r="BW202" s="135"/>
      <c r="BX202" s="135"/>
      <c r="BY202" s="135"/>
      <c r="BZ202" s="135"/>
      <c r="CA202" s="135"/>
      <c r="CB202" s="135"/>
      <c r="CC202" s="135"/>
      <c r="CD202" s="135"/>
      <c r="CE202" s="135"/>
      <c r="CF202" s="135"/>
    </row>
    <row r="203" spans="3:84" hidden="1" x14ac:dyDescent="0.3">
      <c r="C203" s="135"/>
      <c r="D203" s="414" t="str">
        <f>+INDICE!F41</f>
        <v>DESARENADOR</v>
      </c>
      <c r="E203" s="507">
        <f>+IFERROR(VLOOKUP($D203,$D$189:$CF$193,E$188,FALSE),0)</f>
        <v>0</v>
      </c>
      <c r="F203" s="507">
        <f t="shared" ref="F203:BQ204" si="192">+IFERROR(VLOOKUP($D203,$D$189:$CF$193,F$188,FALSE),0)</f>
        <v>0</v>
      </c>
      <c r="G203" s="507">
        <f t="shared" si="192"/>
        <v>0</v>
      </c>
      <c r="H203" s="507">
        <f t="shared" si="192"/>
        <v>0</v>
      </c>
      <c r="I203" s="507">
        <f t="shared" si="192"/>
        <v>0</v>
      </c>
      <c r="J203" s="507">
        <f t="shared" si="192"/>
        <v>0</v>
      </c>
      <c r="K203" s="507">
        <f t="shared" si="192"/>
        <v>1720</v>
      </c>
      <c r="L203" s="507">
        <f t="shared" si="192"/>
        <v>1740</v>
      </c>
      <c r="M203" s="507">
        <f t="shared" si="192"/>
        <v>1750</v>
      </c>
      <c r="N203" s="507">
        <f t="shared" si="192"/>
        <v>1750</v>
      </c>
      <c r="O203" s="507">
        <f t="shared" si="192"/>
        <v>0</v>
      </c>
      <c r="P203" s="507">
        <f t="shared" si="192"/>
        <v>0</v>
      </c>
      <c r="Q203" s="507">
        <f t="shared" si="192"/>
        <v>0</v>
      </c>
      <c r="R203" s="507">
        <f t="shared" si="192"/>
        <v>0</v>
      </c>
      <c r="S203" s="507">
        <f t="shared" si="192"/>
        <v>0</v>
      </c>
      <c r="T203" s="507">
        <f t="shared" si="192"/>
        <v>0</v>
      </c>
      <c r="U203" s="507">
        <f t="shared" si="192"/>
        <v>0</v>
      </c>
      <c r="V203" s="507">
        <f t="shared" si="192"/>
        <v>0</v>
      </c>
      <c r="W203" s="507">
        <f t="shared" si="192"/>
        <v>0</v>
      </c>
      <c r="X203" s="507">
        <f t="shared" si="192"/>
        <v>0</v>
      </c>
      <c r="Y203" s="507">
        <f t="shared" si="192"/>
        <v>0</v>
      </c>
      <c r="Z203" s="507">
        <f t="shared" si="192"/>
        <v>0</v>
      </c>
      <c r="AA203" s="507">
        <f t="shared" si="192"/>
        <v>0</v>
      </c>
      <c r="AB203" s="507">
        <f t="shared" si="192"/>
        <v>0</v>
      </c>
      <c r="AC203" s="507">
        <f t="shared" si="192"/>
        <v>0</v>
      </c>
      <c r="AD203" s="507">
        <f t="shared" si="192"/>
        <v>0</v>
      </c>
      <c r="AE203" s="507">
        <f t="shared" si="192"/>
        <v>0</v>
      </c>
      <c r="AF203" s="507">
        <f t="shared" si="192"/>
        <v>0</v>
      </c>
      <c r="AG203" s="507">
        <f t="shared" si="192"/>
        <v>0</v>
      </c>
      <c r="AH203" s="507">
        <f t="shared" si="192"/>
        <v>0</v>
      </c>
      <c r="AI203" s="507">
        <f t="shared" si="192"/>
        <v>0</v>
      </c>
      <c r="AJ203" s="507">
        <f t="shared" si="192"/>
        <v>0</v>
      </c>
      <c r="AK203" s="507">
        <f t="shared" si="192"/>
        <v>0</v>
      </c>
      <c r="AL203" s="507">
        <f t="shared" si="192"/>
        <v>0</v>
      </c>
      <c r="AM203" s="507">
        <f t="shared" si="192"/>
        <v>0</v>
      </c>
      <c r="AN203" s="507">
        <f t="shared" si="192"/>
        <v>0</v>
      </c>
      <c r="AO203" s="507">
        <f t="shared" si="192"/>
        <v>0</v>
      </c>
      <c r="AP203" s="507">
        <f t="shared" si="192"/>
        <v>0</v>
      </c>
      <c r="AQ203" s="507">
        <f t="shared" si="192"/>
        <v>0</v>
      </c>
      <c r="AR203" s="507">
        <f t="shared" si="192"/>
        <v>0</v>
      </c>
      <c r="AS203" s="507">
        <f t="shared" si="192"/>
        <v>0</v>
      </c>
      <c r="AT203" s="507">
        <f t="shared" si="192"/>
        <v>0</v>
      </c>
      <c r="AU203" s="507">
        <f t="shared" si="192"/>
        <v>0</v>
      </c>
      <c r="AV203" s="507">
        <f t="shared" si="192"/>
        <v>0</v>
      </c>
      <c r="AW203" s="507">
        <f t="shared" si="192"/>
        <v>0</v>
      </c>
      <c r="AX203" s="507">
        <f t="shared" si="192"/>
        <v>0</v>
      </c>
      <c r="AY203" s="507">
        <f t="shared" si="192"/>
        <v>0</v>
      </c>
      <c r="AZ203" s="507">
        <f t="shared" si="192"/>
        <v>0</v>
      </c>
      <c r="BA203" s="507">
        <f t="shared" si="192"/>
        <v>0</v>
      </c>
      <c r="BB203" s="507">
        <f t="shared" si="192"/>
        <v>0</v>
      </c>
      <c r="BC203" s="507">
        <f t="shared" si="192"/>
        <v>0</v>
      </c>
      <c r="BD203" s="507">
        <f t="shared" si="192"/>
        <v>0</v>
      </c>
      <c r="BE203" s="507">
        <f t="shared" si="192"/>
        <v>0</v>
      </c>
      <c r="BF203" s="507">
        <f t="shared" si="192"/>
        <v>0</v>
      </c>
      <c r="BG203" s="507">
        <f t="shared" si="192"/>
        <v>0</v>
      </c>
      <c r="BH203" s="507">
        <f t="shared" si="192"/>
        <v>0</v>
      </c>
      <c r="BI203" s="507">
        <f t="shared" si="192"/>
        <v>0</v>
      </c>
      <c r="BJ203" s="507">
        <f t="shared" si="192"/>
        <v>0</v>
      </c>
      <c r="BK203" s="507">
        <f t="shared" si="192"/>
        <v>0</v>
      </c>
      <c r="BL203" s="507">
        <f t="shared" si="192"/>
        <v>0</v>
      </c>
      <c r="BM203" s="507">
        <f t="shared" si="192"/>
        <v>0</v>
      </c>
      <c r="BN203" s="507">
        <f t="shared" si="192"/>
        <v>0</v>
      </c>
      <c r="BO203" s="507">
        <f t="shared" si="192"/>
        <v>0</v>
      </c>
      <c r="BP203" s="507">
        <f t="shared" si="192"/>
        <v>0</v>
      </c>
      <c r="BQ203" s="507">
        <f t="shared" si="192"/>
        <v>0</v>
      </c>
      <c r="BR203" s="507">
        <f t="shared" ref="BR203:CF204" si="193">+IFERROR(VLOOKUP($D203,$D$189:$CF$193,BR$188,FALSE),0)</f>
        <v>0</v>
      </c>
      <c r="BS203" s="507">
        <f t="shared" si="193"/>
        <v>0</v>
      </c>
      <c r="BT203" s="507">
        <f t="shared" si="193"/>
        <v>0</v>
      </c>
      <c r="BU203" s="507">
        <f t="shared" si="193"/>
        <v>0</v>
      </c>
      <c r="BV203" s="507">
        <f t="shared" si="193"/>
        <v>0</v>
      </c>
      <c r="BW203" s="507">
        <f t="shared" si="193"/>
        <v>0</v>
      </c>
      <c r="BX203" s="507">
        <f t="shared" si="193"/>
        <v>0</v>
      </c>
      <c r="BY203" s="507">
        <f t="shared" si="193"/>
        <v>0</v>
      </c>
      <c r="BZ203" s="507">
        <f t="shared" si="193"/>
        <v>0</v>
      </c>
      <c r="CA203" s="507">
        <f t="shared" si="193"/>
        <v>0</v>
      </c>
      <c r="CB203" s="507">
        <f t="shared" si="193"/>
        <v>0</v>
      </c>
      <c r="CC203" s="507">
        <f t="shared" si="193"/>
        <v>0</v>
      </c>
      <c r="CD203" s="507">
        <f t="shared" si="193"/>
        <v>0</v>
      </c>
      <c r="CE203" s="507">
        <f t="shared" si="193"/>
        <v>0</v>
      </c>
      <c r="CF203" s="507">
        <f t="shared" si="193"/>
        <v>0</v>
      </c>
    </row>
    <row r="204" spans="3:84" hidden="1" x14ac:dyDescent="0.3">
      <c r="C204" s="135"/>
      <c r="D204" s="414" t="str">
        <f>+INDICE!F43</f>
        <v>DESILTER</v>
      </c>
      <c r="E204" s="507">
        <f>+IFERROR(VLOOKUP($D204,$D$189:$CF$193,E$188,FALSE),0)</f>
        <v>0</v>
      </c>
      <c r="F204" s="507">
        <f t="shared" si="192"/>
        <v>0</v>
      </c>
      <c r="G204" s="507">
        <f t="shared" si="192"/>
        <v>0</v>
      </c>
      <c r="H204" s="507">
        <f t="shared" si="192"/>
        <v>0</v>
      </c>
      <c r="I204" s="507">
        <f t="shared" si="192"/>
        <v>0</v>
      </c>
      <c r="J204" s="507">
        <f t="shared" si="192"/>
        <v>0</v>
      </c>
      <c r="K204" s="507">
        <f t="shared" si="192"/>
        <v>1720</v>
      </c>
      <c r="L204" s="507">
        <f t="shared" si="192"/>
        <v>1740</v>
      </c>
      <c r="M204" s="507">
        <f t="shared" si="192"/>
        <v>1750</v>
      </c>
      <c r="N204" s="507">
        <f t="shared" si="192"/>
        <v>1750</v>
      </c>
      <c r="O204" s="507">
        <f t="shared" si="192"/>
        <v>0</v>
      </c>
      <c r="P204" s="507">
        <f t="shared" si="192"/>
        <v>0</v>
      </c>
      <c r="Q204" s="507">
        <f t="shared" si="192"/>
        <v>0</v>
      </c>
      <c r="R204" s="507">
        <f t="shared" si="192"/>
        <v>0</v>
      </c>
      <c r="S204" s="507">
        <f t="shared" si="192"/>
        <v>0</v>
      </c>
      <c r="T204" s="507">
        <f t="shared" si="192"/>
        <v>0</v>
      </c>
      <c r="U204" s="507">
        <f t="shared" si="192"/>
        <v>0</v>
      </c>
      <c r="V204" s="507">
        <f t="shared" si="192"/>
        <v>0</v>
      </c>
      <c r="W204" s="507">
        <f t="shared" si="192"/>
        <v>0</v>
      </c>
      <c r="X204" s="507">
        <f t="shared" si="192"/>
        <v>0</v>
      </c>
      <c r="Y204" s="507">
        <f t="shared" si="192"/>
        <v>0</v>
      </c>
      <c r="Z204" s="507">
        <f t="shared" si="192"/>
        <v>0</v>
      </c>
      <c r="AA204" s="507">
        <f t="shared" si="192"/>
        <v>0</v>
      </c>
      <c r="AB204" s="507">
        <f t="shared" si="192"/>
        <v>0</v>
      </c>
      <c r="AC204" s="507">
        <f t="shared" si="192"/>
        <v>0</v>
      </c>
      <c r="AD204" s="507">
        <f t="shared" si="192"/>
        <v>0</v>
      </c>
      <c r="AE204" s="507">
        <f t="shared" si="192"/>
        <v>0</v>
      </c>
      <c r="AF204" s="507">
        <f t="shared" si="192"/>
        <v>0</v>
      </c>
      <c r="AG204" s="507">
        <f t="shared" si="192"/>
        <v>0</v>
      </c>
      <c r="AH204" s="507">
        <f t="shared" si="192"/>
        <v>0</v>
      </c>
      <c r="AI204" s="507">
        <f t="shared" si="192"/>
        <v>0</v>
      </c>
      <c r="AJ204" s="507">
        <f t="shared" si="192"/>
        <v>0</v>
      </c>
      <c r="AK204" s="507">
        <f t="shared" si="192"/>
        <v>0</v>
      </c>
      <c r="AL204" s="507">
        <f t="shared" si="192"/>
        <v>0</v>
      </c>
      <c r="AM204" s="507">
        <f t="shared" si="192"/>
        <v>0</v>
      </c>
      <c r="AN204" s="507">
        <f t="shared" si="192"/>
        <v>0</v>
      </c>
      <c r="AO204" s="507">
        <f t="shared" si="192"/>
        <v>0</v>
      </c>
      <c r="AP204" s="507">
        <f t="shared" si="192"/>
        <v>0</v>
      </c>
      <c r="AQ204" s="507">
        <f t="shared" si="192"/>
        <v>0</v>
      </c>
      <c r="AR204" s="507">
        <f t="shared" si="192"/>
        <v>0</v>
      </c>
      <c r="AS204" s="507">
        <f t="shared" si="192"/>
        <v>0</v>
      </c>
      <c r="AT204" s="507">
        <f t="shared" si="192"/>
        <v>0</v>
      </c>
      <c r="AU204" s="507">
        <f t="shared" si="192"/>
        <v>0</v>
      </c>
      <c r="AV204" s="507">
        <f t="shared" si="192"/>
        <v>0</v>
      </c>
      <c r="AW204" s="507">
        <f t="shared" si="192"/>
        <v>0</v>
      </c>
      <c r="AX204" s="507">
        <f t="shared" si="192"/>
        <v>0</v>
      </c>
      <c r="AY204" s="507">
        <f t="shared" si="192"/>
        <v>0</v>
      </c>
      <c r="AZ204" s="507">
        <f t="shared" si="192"/>
        <v>0</v>
      </c>
      <c r="BA204" s="507">
        <f t="shared" si="192"/>
        <v>0</v>
      </c>
      <c r="BB204" s="507">
        <f t="shared" si="192"/>
        <v>0</v>
      </c>
      <c r="BC204" s="507">
        <f t="shared" si="192"/>
        <v>0</v>
      </c>
      <c r="BD204" s="507">
        <f t="shared" si="192"/>
        <v>0</v>
      </c>
      <c r="BE204" s="507">
        <f t="shared" si="192"/>
        <v>0</v>
      </c>
      <c r="BF204" s="507">
        <f t="shared" si="192"/>
        <v>0</v>
      </c>
      <c r="BG204" s="507">
        <f t="shared" si="192"/>
        <v>0</v>
      </c>
      <c r="BH204" s="507">
        <f t="shared" si="192"/>
        <v>0</v>
      </c>
      <c r="BI204" s="507">
        <f t="shared" si="192"/>
        <v>0</v>
      </c>
      <c r="BJ204" s="507">
        <f t="shared" si="192"/>
        <v>0</v>
      </c>
      <c r="BK204" s="507">
        <f t="shared" si="192"/>
        <v>0</v>
      </c>
      <c r="BL204" s="507">
        <f t="shared" si="192"/>
        <v>0</v>
      </c>
      <c r="BM204" s="507">
        <f t="shared" si="192"/>
        <v>0</v>
      </c>
      <c r="BN204" s="507">
        <f t="shared" si="192"/>
        <v>0</v>
      </c>
      <c r="BO204" s="507">
        <f t="shared" si="192"/>
        <v>0</v>
      </c>
      <c r="BP204" s="507">
        <f t="shared" si="192"/>
        <v>0</v>
      </c>
      <c r="BQ204" s="507">
        <f t="shared" si="192"/>
        <v>0</v>
      </c>
      <c r="BR204" s="507">
        <f t="shared" si="193"/>
        <v>0</v>
      </c>
      <c r="BS204" s="507">
        <f t="shared" si="193"/>
        <v>0</v>
      </c>
      <c r="BT204" s="507">
        <f t="shared" si="193"/>
        <v>0</v>
      </c>
      <c r="BU204" s="507">
        <f t="shared" si="193"/>
        <v>0</v>
      </c>
      <c r="BV204" s="507">
        <f t="shared" si="193"/>
        <v>0</v>
      </c>
      <c r="BW204" s="507">
        <f t="shared" si="193"/>
        <v>0</v>
      </c>
      <c r="BX204" s="507">
        <f t="shared" si="193"/>
        <v>0</v>
      </c>
      <c r="BY204" s="507">
        <f t="shared" si="193"/>
        <v>0</v>
      </c>
      <c r="BZ204" s="507">
        <f t="shared" si="193"/>
        <v>0</v>
      </c>
      <c r="CA204" s="507">
        <f t="shared" si="193"/>
        <v>0</v>
      </c>
      <c r="CB204" s="507">
        <f t="shared" si="193"/>
        <v>0</v>
      </c>
      <c r="CC204" s="507">
        <f t="shared" si="193"/>
        <v>0</v>
      </c>
      <c r="CD204" s="507">
        <f t="shared" si="193"/>
        <v>0</v>
      </c>
      <c r="CE204" s="507">
        <f t="shared" si="193"/>
        <v>0</v>
      </c>
      <c r="CF204" s="507">
        <f t="shared" si="193"/>
        <v>0</v>
      </c>
    </row>
    <row r="205" spans="3:84" ht="17.25" hidden="1" thickBot="1" x14ac:dyDescent="0.35">
      <c r="C205" s="135"/>
      <c r="D205" s="525" t="s">
        <v>185</v>
      </c>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c r="AD205" s="135"/>
      <c r="AE205" s="135"/>
      <c r="AF205" s="135"/>
      <c r="AG205" s="135"/>
      <c r="AH205" s="135"/>
      <c r="AI205" s="135"/>
      <c r="AJ205" s="135"/>
      <c r="AK205" s="135"/>
      <c r="AL205" s="135"/>
      <c r="AM205" s="135"/>
      <c r="AN205" s="135"/>
      <c r="AO205" s="135"/>
      <c r="AP205" s="135"/>
      <c r="AQ205" s="135"/>
      <c r="AR205" s="135"/>
      <c r="AS205" s="135"/>
      <c r="AT205" s="135"/>
      <c r="AU205" s="135"/>
      <c r="AV205" s="135"/>
      <c r="AW205" s="135"/>
      <c r="AX205" s="135"/>
      <c r="AY205" s="135"/>
      <c r="AZ205" s="135"/>
      <c r="BA205" s="135"/>
      <c r="BB205" s="135"/>
      <c r="BC205" s="135"/>
      <c r="BD205" s="135"/>
      <c r="BE205" s="135"/>
      <c r="BF205" s="135"/>
      <c r="BG205" s="135"/>
      <c r="BH205" s="135"/>
      <c r="BI205" s="135"/>
      <c r="BJ205" s="135"/>
      <c r="BK205" s="135"/>
      <c r="BL205" s="135"/>
      <c r="BM205" s="135"/>
      <c r="BN205" s="135"/>
      <c r="BO205" s="135"/>
      <c r="BP205" s="135"/>
      <c r="BQ205" s="135"/>
      <c r="BR205" s="135"/>
      <c r="BS205" s="135"/>
      <c r="BT205" s="135"/>
      <c r="BU205" s="135"/>
      <c r="BV205" s="135"/>
      <c r="BW205" s="135"/>
      <c r="BX205" s="135"/>
      <c r="BY205" s="135"/>
      <c r="BZ205" s="135"/>
      <c r="CA205" s="135"/>
      <c r="CB205" s="135"/>
      <c r="CC205" s="135"/>
      <c r="CD205" s="135"/>
      <c r="CE205" s="135"/>
      <c r="CF205" s="135"/>
    </row>
    <row r="206" spans="3:84" hidden="1" x14ac:dyDescent="0.3">
      <c r="C206" s="135"/>
      <c r="D206" s="414" t="str">
        <f>+D203</f>
        <v>DESARENADOR</v>
      </c>
      <c r="E206" s="528">
        <f>+IFERROR(VLOOKUP($D206,$D$196:$CF$200,E$188,FALSE),0)</f>
        <v>0</v>
      </c>
      <c r="F206" s="528">
        <f t="shared" ref="F206:BQ207" si="194">+IFERROR(VLOOKUP($D206,$D$196:$CF$200,F$188,FALSE),0)</f>
        <v>0</v>
      </c>
      <c r="G206" s="528">
        <f t="shared" si="194"/>
        <v>0</v>
      </c>
      <c r="H206" s="528">
        <f t="shared" si="194"/>
        <v>0</v>
      </c>
      <c r="I206" s="528">
        <f t="shared" si="194"/>
        <v>0</v>
      </c>
      <c r="J206" s="528">
        <f t="shared" si="194"/>
        <v>0</v>
      </c>
      <c r="K206" s="528">
        <f t="shared" si="194"/>
        <v>1200</v>
      </c>
      <c r="L206" s="528">
        <f t="shared" si="194"/>
        <v>1200</v>
      </c>
      <c r="M206" s="528">
        <f t="shared" si="194"/>
        <v>1200</v>
      </c>
      <c r="N206" s="528">
        <f t="shared" si="194"/>
        <v>720</v>
      </c>
      <c r="O206" s="528">
        <f t="shared" si="194"/>
        <v>0</v>
      </c>
      <c r="P206" s="528">
        <f t="shared" si="194"/>
        <v>0</v>
      </c>
      <c r="Q206" s="528">
        <f t="shared" si="194"/>
        <v>0</v>
      </c>
      <c r="R206" s="528">
        <f t="shared" si="194"/>
        <v>0</v>
      </c>
      <c r="S206" s="528">
        <f t="shared" si="194"/>
        <v>0</v>
      </c>
      <c r="T206" s="528">
        <f t="shared" si="194"/>
        <v>0</v>
      </c>
      <c r="U206" s="528">
        <f t="shared" si="194"/>
        <v>0</v>
      </c>
      <c r="V206" s="528">
        <f t="shared" si="194"/>
        <v>0</v>
      </c>
      <c r="W206" s="528">
        <f t="shared" si="194"/>
        <v>0</v>
      </c>
      <c r="X206" s="528">
        <f t="shared" si="194"/>
        <v>0</v>
      </c>
      <c r="Y206" s="528">
        <f t="shared" si="194"/>
        <v>0</v>
      </c>
      <c r="Z206" s="528">
        <f t="shared" si="194"/>
        <v>0</v>
      </c>
      <c r="AA206" s="528">
        <f t="shared" si="194"/>
        <v>0</v>
      </c>
      <c r="AB206" s="528">
        <f t="shared" si="194"/>
        <v>0</v>
      </c>
      <c r="AC206" s="528">
        <f t="shared" si="194"/>
        <v>0</v>
      </c>
      <c r="AD206" s="528">
        <f t="shared" si="194"/>
        <v>0</v>
      </c>
      <c r="AE206" s="528">
        <f t="shared" si="194"/>
        <v>0</v>
      </c>
      <c r="AF206" s="528">
        <f t="shared" si="194"/>
        <v>0</v>
      </c>
      <c r="AG206" s="528">
        <f t="shared" si="194"/>
        <v>0</v>
      </c>
      <c r="AH206" s="528">
        <f t="shared" si="194"/>
        <v>0</v>
      </c>
      <c r="AI206" s="528">
        <f t="shared" si="194"/>
        <v>0</v>
      </c>
      <c r="AJ206" s="528">
        <f t="shared" si="194"/>
        <v>0</v>
      </c>
      <c r="AK206" s="528">
        <f t="shared" si="194"/>
        <v>0</v>
      </c>
      <c r="AL206" s="528">
        <f t="shared" si="194"/>
        <v>0</v>
      </c>
      <c r="AM206" s="528">
        <f t="shared" si="194"/>
        <v>0</v>
      </c>
      <c r="AN206" s="528">
        <f t="shared" si="194"/>
        <v>0</v>
      </c>
      <c r="AO206" s="528">
        <f t="shared" si="194"/>
        <v>0</v>
      </c>
      <c r="AP206" s="528">
        <f t="shared" si="194"/>
        <v>0</v>
      </c>
      <c r="AQ206" s="528">
        <f t="shared" si="194"/>
        <v>0</v>
      </c>
      <c r="AR206" s="528">
        <f t="shared" si="194"/>
        <v>0</v>
      </c>
      <c r="AS206" s="528">
        <f t="shared" si="194"/>
        <v>0</v>
      </c>
      <c r="AT206" s="528">
        <f t="shared" si="194"/>
        <v>0</v>
      </c>
      <c r="AU206" s="528">
        <f t="shared" si="194"/>
        <v>0</v>
      </c>
      <c r="AV206" s="528">
        <f t="shared" si="194"/>
        <v>0</v>
      </c>
      <c r="AW206" s="528">
        <f t="shared" si="194"/>
        <v>0</v>
      </c>
      <c r="AX206" s="528">
        <f t="shared" si="194"/>
        <v>0</v>
      </c>
      <c r="AY206" s="528">
        <f t="shared" si="194"/>
        <v>0</v>
      </c>
      <c r="AZ206" s="528">
        <f t="shared" si="194"/>
        <v>0</v>
      </c>
      <c r="BA206" s="528">
        <f t="shared" si="194"/>
        <v>0</v>
      </c>
      <c r="BB206" s="528">
        <f t="shared" si="194"/>
        <v>0</v>
      </c>
      <c r="BC206" s="528">
        <f t="shared" si="194"/>
        <v>0</v>
      </c>
      <c r="BD206" s="528">
        <f t="shared" si="194"/>
        <v>0</v>
      </c>
      <c r="BE206" s="528">
        <f t="shared" si="194"/>
        <v>0</v>
      </c>
      <c r="BF206" s="528">
        <f t="shared" si="194"/>
        <v>0</v>
      </c>
      <c r="BG206" s="528">
        <f t="shared" si="194"/>
        <v>0</v>
      </c>
      <c r="BH206" s="528">
        <f t="shared" si="194"/>
        <v>0</v>
      </c>
      <c r="BI206" s="528">
        <f t="shared" si="194"/>
        <v>0</v>
      </c>
      <c r="BJ206" s="528">
        <f t="shared" si="194"/>
        <v>0</v>
      </c>
      <c r="BK206" s="528">
        <f t="shared" si="194"/>
        <v>0</v>
      </c>
      <c r="BL206" s="528">
        <f t="shared" si="194"/>
        <v>0</v>
      </c>
      <c r="BM206" s="528">
        <f t="shared" si="194"/>
        <v>0</v>
      </c>
      <c r="BN206" s="528">
        <f t="shared" si="194"/>
        <v>0</v>
      </c>
      <c r="BO206" s="528">
        <f t="shared" si="194"/>
        <v>0</v>
      </c>
      <c r="BP206" s="528">
        <f t="shared" si="194"/>
        <v>0</v>
      </c>
      <c r="BQ206" s="528">
        <f t="shared" si="194"/>
        <v>0</v>
      </c>
      <c r="BR206" s="528">
        <f t="shared" ref="BR206:CF207" si="195">+IFERROR(VLOOKUP($D206,$D$196:$CF$200,BR$188,FALSE),0)</f>
        <v>0</v>
      </c>
      <c r="BS206" s="528">
        <f t="shared" si="195"/>
        <v>0</v>
      </c>
      <c r="BT206" s="528">
        <f t="shared" si="195"/>
        <v>0</v>
      </c>
      <c r="BU206" s="528">
        <f t="shared" si="195"/>
        <v>0</v>
      </c>
      <c r="BV206" s="528">
        <f t="shared" si="195"/>
        <v>0</v>
      </c>
      <c r="BW206" s="528">
        <f t="shared" si="195"/>
        <v>0</v>
      </c>
      <c r="BX206" s="528">
        <f t="shared" si="195"/>
        <v>0</v>
      </c>
      <c r="BY206" s="528">
        <f t="shared" si="195"/>
        <v>0</v>
      </c>
      <c r="BZ206" s="528">
        <f t="shared" si="195"/>
        <v>0</v>
      </c>
      <c r="CA206" s="528">
        <f t="shared" si="195"/>
        <v>0</v>
      </c>
      <c r="CB206" s="528">
        <f t="shared" si="195"/>
        <v>0</v>
      </c>
      <c r="CC206" s="528">
        <f t="shared" si="195"/>
        <v>0</v>
      </c>
      <c r="CD206" s="528">
        <f t="shared" si="195"/>
        <v>0</v>
      </c>
      <c r="CE206" s="528">
        <f t="shared" si="195"/>
        <v>0</v>
      </c>
      <c r="CF206" s="528">
        <f t="shared" si="195"/>
        <v>0</v>
      </c>
    </row>
    <row r="207" spans="3:84" hidden="1" x14ac:dyDescent="0.3">
      <c r="C207" s="135"/>
      <c r="D207" s="414" t="str">
        <f>+D204</f>
        <v>DESILTER</v>
      </c>
      <c r="E207" s="528">
        <f>+IFERROR(VLOOKUP($D207,$D$196:$CF$200,E$188,FALSE),0)</f>
        <v>0</v>
      </c>
      <c r="F207" s="528">
        <f t="shared" si="194"/>
        <v>0</v>
      </c>
      <c r="G207" s="528">
        <f t="shared" si="194"/>
        <v>0</v>
      </c>
      <c r="H207" s="528">
        <f t="shared" si="194"/>
        <v>0</v>
      </c>
      <c r="I207" s="528">
        <f t="shared" si="194"/>
        <v>0</v>
      </c>
      <c r="J207" s="528">
        <f t="shared" si="194"/>
        <v>0</v>
      </c>
      <c r="K207" s="528">
        <f t="shared" si="194"/>
        <v>13200</v>
      </c>
      <c r="L207" s="528">
        <f t="shared" si="194"/>
        <v>13200</v>
      </c>
      <c r="M207" s="528">
        <f t="shared" si="194"/>
        <v>10800</v>
      </c>
      <c r="N207" s="528">
        <f t="shared" si="194"/>
        <v>10800</v>
      </c>
      <c r="O207" s="528">
        <f t="shared" si="194"/>
        <v>0</v>
      </c>
      <c r="P207" s="528">
        <f t="shared" si="194"/>
        <v>0</v>
      </c>
      <c r="Q207" s="528">
        <f t="shared" si="194"/>
        <v>0</v>
      </c>
      <c r="R207" s="528">
        <f t="shared" si="194"/>
        <v>0</v>
      </c>
      <c r="S207" s="528">
        <f t="shared" si="194"/>
        <v>0</v>
      </c>
      <c r="T207" s="528">
        <f t="shared" si="194"/>
        <v>0</v>
      </c>
      <c r="U207" s="528">
        <f t="shared" si="194"/>
        <v>0</v>
      </c>
      <c r="V207" s="528">
        <f t="shared" si="194"/>
        <v>0</v>
      </c>
      <c r="W207" s="528">
        <f t="shared" si="194"/>
        <v>0</v>
      </c>
      <c r="X207" s="528">
        <f t="shared" si="194"/>
        <v>0</v>
      </c>
      <c r="Y207" s="528">
        <f t="shared" si="194"/>
        <v>0</v>
      </c>
      <c r="Z207" s="528">
        <f t="shared" si="194"/>
        <v>0</v>
      </c>
      <c r="AA207" s="528">
        <f t="shared" si="194"/>
        <v>0</v>
      </c>
      <c r="AB207" s="528">
        <f t="shared" si="194"/>
        <v>0</v>
      </c>
      <c r="AC207" s="528">
        <f t="shared" si="194"/>
        <v>0</v>
      </c>
      <c r="AD207" s="528">
        <f t="shared" si="194"/>
        <v>0</v>
      </c>
      <c r="AE207" s="528">
        <f t="shared" si="194"/>
        <v>0</v>
      </c>
      <c r="AF207" s="528">
        <f t="shared" si="194"/>
        <v>0</v>
      </c>
      <c r="AG207" s="528">
        <f t="shared" si="194"/>
        <v>0</v>
      </c>
      <c r="AH207" s="528">
        <f t="shared" si="194"/>
        <v>0</v>
      </c>
      <c r="AI207" s="528">
        <f t="shared" si="194"/>
        <v>0</v>
      </c>
      <c r="AJ207" s="528">
        <f t="shared" si="194"/>
        <v>0</v>
      </c>
      <c r="AK207" s="528">
        <f t="shared" si="194"/>
        <v>0</v>
      </c>
      <c r="AL207" s="528">
        <f t="shared" si="194"/>
        <v>0</v>
      </c>
      <c r="AM207" s="528">
        <f t="shared" si="194"/>
        <v>0</v>
      </c>
      <c r="AN207" s="528">
        <f t="shared" si="194"/>
        <v>0</v>
      </c>
      <c r="AO207" s="528">
        <f t="shared" si="194"/>
        <v>0</v>
      </c>
      <c r="AP207" s="528">
        <f t="shared" si="194"/>
        <v>0</v>
      </c>
      <c r="AQ207" s="528">
        <f t="shared" si="194"/>
        <v>0</v>
      </c>
      <c r="AR207" s="528">
        <f t="shared" si="194"/>
        <v>0</v>
      </c>
      <c r="AS207" s="528">
        <f t="shared" si="194"/>
        <v>0</v>
      </c>
      <c r="AT207" s="528">
        <f t="shared" si="194"/>
        <v>0</v>
      </c>
      <c r="AU207" s="528">
        <f t="shared" si="194"/>
        <v>0</v>
      </c>
      <c r="AV207" s="528">
        <f t="shared" si="194"/>
        <v>0</v>
      </c>
      <c r="AW207" s="528">
        <f t="shared" si="194"/>
        <v>0</v>
      </c>
      <c r="AX207" s="528">
        <f t="shared" si="194"/>
        <v>0</v>
      </c>
      <c r="AY207" s="528">
        <f t="shared" si="194"/>
        <v>0</v>
      </c>
      <c r="AZ207" s="528">
        <f t="shared" si="194"/>
        <v>0</v>
      </c>
      <c r="BA207" s="528">
        <f t="shared" si="194"/>
        <v>0</v>
      </c>
      <c r="BB207" s="528">
        <f t="shared" si="194"/>
        <v>0</v>
      </c>
      <c r="BC207" s="528">
        <f t="shared" si="194"/>
        <v>0</v>
      </c>
      <c r="BD207" s="528">
        <f t="shared" si="194"/>
        <v>0</v>
      </c>
      <c r="BE207" s="528">
        <f t="shared" si="194"/>
        <v>0</v>
      </c>
      <c r="BF207" s="528">
        <f t="shared" si="194"/>
        <v>0</v>
      </c>
      <c r="BG207" s="528">
        <f t="shared" si="194"/>
        <v>0</v>
      </c>
      <c r="BH207" s="528">
        <f t="shared" si="194"/>
        <v>0</v>
      </c>
      <c r="BI207" s="528">
        <f t="shared" si="194"/>
        <v>0</v>
      </c>
      <c r="BJ207" s="528">
        <f t="shared" si="194"/>
        <v>0</v>
      </c>
      <c r="BK207" s="528">
        <f t="shared" si="194"/>
        <v>0</v>
      </c>
      <c r="BL207" s="528">
        <f t="shared" si="194"/>
        <v>0</v>
      </c>
      <c r="BM207" s="528">
        <f t="shared" si="194"/>
        <v>0</v>
      </c>
      <c r="BN207" s="528">
        <f t="shared" si="194"/>
        <v>0</v>
      </c>
      <c r="BO207" s="528">
        <f t="shared" si="194"/>
        <v>0</v>
      </c>
      <c r="BP207" s="528">
        <f t="shared" si="194"/>
        <v>0</v>
      </c>
      <c r="BQ207" s="528">
        <f t="shared" si="194"/>
        <v>0</v>
      </c>
      <c r="BR207" s="528">
        <f t="shared" si="195"/>
        <v>0</v>
      </c>
      <c r="BS207" s="528">
        <f t="shared" si="195"/>
        <v>0</v>
      </c>
      <c r="BT207" s="528">
        <f t="shared" si="195"/>
        <v>0</v>
      </c>
      <c r="BU207" s="528">
        <f t="shared" si="195"/>
        <v>0</v>
      </c>
      <c r="BV207" s="528">
        <f t="shared" si="195"/>
        <v>0</v>
      </c>
      <c r="BW207" s="528">
        <f t="shared" si="195"/>
        <v>0</v>
      </c>
      <c r="BX207" s="528">
        <f t="shared" si="195"/>
        <v>0</v>
      </c>
      <c r="BY207" s="528">
        <f t="shared" si="195"/>
        <v>0</v>
      </c>
      <c r="BZ207" s="528">
        <f t="shared" si="195"/>
        <v>0</v>
      </c>
      <c r="CA207" s="528">
        <f t="shared" si="195"/>
        <v>0</v>
      </c>
      <c r="CB207" s="528">
        <f t="shared" si="195"/>
        <v>0</v>
      </c>
      <c r="CC207" s="528">
        <f t="shared" si="195"/>
        <v>0</v>
      </c>
      <c r="CD207" s="528">
        <f t="shared" si="195"/>
        <v>0</v>
      </c>
      <c r="CE207" s="528">
        <f t="shared" si="195"/>
        <v>0</v>
      </c>
      <c r="CF207" s="528">
        <f t="shared" si="195"/>
        <v>0</v>
      </c>
    </row>
    <row r="208" spans="3:84" ht="17.25" hidden="1" thickBot="1" x14ac:dyDescent="0.35">
      <c r="C208" s="135"/>
      <c r="D208" s="529" t="s">
        <v>284</v>
      </c>
      <c r="E208" s="528">
        <f>+IFERROR((E203*E206+E204*E207)/SUM(E206:E207),0)</f>
        <v>0</v>
      </c>
      <c r="F208" s="528">
        <f t="shared" ref="F208:AJ208" si="196">+IFERROR((F203*F206+F204*F207)/SUM(F206:F207),0)</f>
        <v>0</v>
      </c>
      <c r="G208" s="528">
        <f t="shared" si="196"/>
        <v>0</v>
      </c>
      <c r="H208" s="528">
        <f t="shared" si="196"/>
        <v>0</v>
      </c>
      <c r="I208" s="528">
        <f t="shared" si="196"/>
        <v>0</v>
      </c>
      <c r="J208" s="528">
        <f t="shared" si="196"/>
        <v>0</v>
      </c>
      <c r="K208" s="528">
        <f t="shared" si="196"/>
        <v>1720</v>
      </c>
      <c r="L208" s="528">
        <f t="shared" si="196"/>
        <v>1740</v>
      </c>
      <c r="M208" s="528">
        <f t="shared" si="196"/>
        <v>1750</v>
      </c>
      <c r="N208" s="528">
        <f t="shared" si="196"/>
        <v>1750</v>
      </c>
      <c r="O208" s="528">
        <f t="shared" si="196"/>
        <v>0</v>
      </c>
      <c r="P208" s="528">
        <f t="shared" si="196"/>
        <v>0</v>
      </c>
      <c r="Q208" s="528">
        <f t="shared" si="196"/>
        <v>0</v>
      </c>
      <c r="R208" s="528">
        <f t="shared" si="196"/>
        <v>0</v>
      </c>
      <c r="S208" s="528">
        <f t="shared" si="196"/>
        <v>0</v>
      </c>
      <c r="T208" s="528">
        <f t="shared" si="196"/>
        <v>0</v>
      </c>
      <c r="U208" s="528">
        <f t="shared" si="196"/>
        <v>0</v>
      </c>
      <c r="V208" s="528">
        <f t="shared" si="196"/>
        <v>0</v>
      </c>
      <c r="W208" s="528">
        <f t="shared" si="196"/>
        <v>0</v>
      </c>
      <c r="X208" s="528">
        <f t="shared" si="196"/>
        <v>0</v>
      </c>
      <c r="Y208" s="528">
        <f t="shared" si="196"/>
        <v>0</v>
      </c>
      <c r="Z208" s="528">
        <f t="shared" si="196"/>
        <v>0</v>
      </c>
      <c r="AA208" s="528">
        <f t="shared" si="196"/>
        <v>0</v>
      </c>
      <c r="AB208" s="528">
        <f t="shared" si="196"/>
        <v>0</v>
      </c>
      <c r="AC208" s="528">
        <f t="shared" si="196"/>
        <v>0</v>
      </c>
      <c r="AD208" s="528">
        <f t="shared" si="196"/>
        <v>0</v>
      </c>
      <c r="AE208" s="528">
        <f t="shared" si="196"/>
        <v>0</v>
      </c>
      <c r="AF208" s="528">
        <f t="shared" si="196"/>
        <v>0</v>
      </c>
      <c r="AG208" s="528">
        <f t="shared" si="196"/>
        <v>0</v>
      </c>
      <c r="AH208" s="528">
        <f t="shared" si="196"/>
        <v>0</v>
      </c>
      <c r="AI208" s="528">
        <f t="shared" si="196"/>
        <v>0</v>
      </c>
      <c r="AJ208" s="528">
        <f t="shared" si="196"/>
        <v>0</v>
      </c>
      <c r="AK208" s="528">
        <f t="shared" ref="AK208:BP208" si="197">+IFERROR((AK203*AK206+AK204*AK207)/SUM(AK206:AK207),0)</f>
        <v>0</v>
      </c>
      <c r="AL208" s="528">
        <f t="shared" si="197"/>
        <v>0</v>
      </c>
      <c r="AM208" s="528">
        <f t="shared" si="197"/>
        <v>0</v>
      </c>
      <c r="AN208" s="528">
        <f t="shared" si="197"/>
        <v>0</v>
      </c>
      <c r="AO208" s="528">
        <f t="shared" si="197"/>
        <v>0</v>
      </c>
      <c r="AP208" s="528">
        <f t="shared" si="197"/>
        <v>0</v>
      </c>
      <c r="AQ208" s="528">
        <f t="shared" si="197"/>
        <v>0</v>
      </c>
      <c r="AR208" s="528">
        <f t="shared" si="197"/>
        <v>0</v>
      </c>
      <c r="AS208" s="528">
        <f t="shared" si="197"/>
        <v>0</v>
      </c>
      <c r="AT208" s="528">
        <f t="shared" si="197"/>
        <v>0</v>
      </c>
      <c r="AU208" s="528">
        <f t="shared" si="197"/>
        <v>0</v>
      </c>
      <c r="AV208" s="528">
        <f t="shared" si="197"/>
        <v>0</v>
      </c>
      <c r="AW208" s="528">
        <f t="shared" si="197"/>
        <v>0</v>
      </c>
      <c r="AX208" s="528">
        <f t="shared" si="197"/>
        <v>0</v>
      </c>
      <c r="AY208" s="528">
        <f t="shared" si="197"/>
        <v>0</v>
      </c>
      <c r="AZ208" s="528">
        <f t="shared" si="197"/>
        <v>0</v>
      </c>
      <c r="BA208" s="528">
        <f t="shared" si="197"/>
        <v>0</v>
      </c>
      <c r="BB208" s="528">
        <f t="shared" si="197"/>
        <v>0</v>
      </c>
      <c r="BC208" s="528">
        <f t="shared" si="197"/>
        <v>0</v>
      </c>
      <c r="BD208" s="528">
        <f t="shared" si="197"/>
        <v>0</v>
      </c>
      <c r="BE208" s="528">
        <f t="shared" si="197"/>
        <v>0</v>
      </c>
      <c r="BF208" s="528">
        <f t="shared" si="197"/>
        <v>0</v>
      </c>
      <c r="BG208" s="528">
        <f t="shared" si="197"/>
        <v>0</v>
      </c>
      <c r="BH208" s="528">
        <f t="shared" si="197"/>
        <v>0</v>
      </c>
      <c r="BI208" s="528">
        <f t="shared" si="197"/>
        <v>0</v>
      </c>
      <c r="BJ208" s="528">
        <f t="shared" si="197"/>
        <v>0</v>
      </c>
      <c r="BK208" s="528">
        <f t="shared" si="197"/>
        <v>0</v>
      </c>
      <c r="BL208" s="528">
        <f t="shared" si="197"/>
        <v>0</v>
      </c>
      <c r="BM208" s="528">
        <f t="shared" si="197"/>
        <v>0</v>
      </c>
      <c r="BN208" s="528">
        <f t="shared" si="197"/>
        <v>0</v>
      </c>
      <c r="BO208" s="528">
        <f t="shared" si="197"/>
        <v>0</v>
      </c>
      <c r="BP208" s="528">
        <f t="shared" si="197"/>
        <v>0</v>
      </c>
      <c r="BQ208" s="528">
        <f t="shared" ref="BQ208:CF208" si="198">+IFERROR((BQ203*BQ206+BQ204*BQ207)/SUM(BQ206:BQ207),0)</f>
        <v>0</v>
      </c>
      <c r="BR208" s="528">
        <f t="shared" si="198"/>
        <v>0</v>
      </c>
      <c r="BS208" s="528">
        <f t="shared" si="198"/>
        <v>0</v>
      </c>
      <c r="BT208" s="528">
        <f t="shared" si="198"/>
        <v>0</v>
      </c>
      <c r="BU208" s="528">
        <f t="shared" si="198"/>
        <v>0</v>
      </c>
      <c r="BV208" s="528">
        <f t="shared" si="198"/>
        <v>0</v>
      </c>
      <c r="BW208" s="528">
        <f t="shared" si="198"/>
        <v>0</v>
      </c>
      <c r="BX208" s="528">
        <f t="shared" si="198"/>
        <v>0</v>
      </c>
      <c r="BY208" s="528">
        <f t="shared" si="198"/>
        <v>0</v>
      </c>
      <c r="BZ208" s="528">
        <f t="shared" si="198"/>
        <v>0</v>
      </c>
      <c r="CA208" s="528">
        <f t="shared" si="198"/>
        <v>0</v>
      </c>
      <c r="CB208" s="528">
        <f t="shared" si="198"/>
        <v>0</v>
      </c>
      <c r="CC208" s="528">
        <f t="shared" si="198"/>
        <v>0</v>
      </c>
      <c r="CD208" s="528">
        <f t="shared" si="198"/>
        <v>0</v>
      </c>
      <c r="CE208" s="528">
        <f t="shared" si="198"/>
        <v>0</v>
      </c>
      <c r="CF208" s="528">
        <f t="shared" si="198"/>
        <v>0</v>
      </c>
    </row>
    <row r="209" spans="3:84" ht="17.25" hidden="1" thickBot="1" x14ac:dyDescent="0.35">
      <c r="C209" s="135"/>
      <c r="D209" s="530" t="s">
        <v>185</v>
      </c>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c r="AD209" s="135"/>
      <c r="AE209" s="135"/>
      <c r="AF209" s="135"/>
      <c r="AG209" s="135"/>
      <c r="AH209" s="135"/>
      <c r="AI209" s="135"/>
      <c r="AJ209" s="135"/>
      <c r="AK209" s="135"/>
      <c r="AL209" s="135"/>
      <c r="AM209" s="135"/>
      <c r="AN209" s="135"/>
      <c r="AO209" s="135"/>
      <c r="AP209" s="135"/>
      <c r="AQ209" s="135"/>
      <c r="AR209" s="135"/>
      <c r="AS209" s="135"/>
      <c r="AT209" s="135"/>
      <c r="AU209" s="135"/>
      <c r="AV209" s="135"/>
      <c r="AW209" s="135"/>
      <c r="AX209" s="135"/>
      <c r="AY209" s="135"/>
      <c r="AZ209" s="135"/>
      <c r="BA209" s="135"/>
      <c r="BB209" s="135"/>
      <c r="BC209" s="135"/>
      <c r="BD209" s="135"/>
      <c r="BE209" s="135"/>
      <c r="BF209" s="135"/>
      <c r="BG209" s="135"/>
      <c r="BH209" s="135"/>
      <c r="BI209" s="135"/>
      <c r="BJ209" s="135"/>
      <c r="BK209" s="135"/>
      <c r="BL209" s="135"/>
      <c r="BM209" s="135"/>
      <c r="BN209" s="135"/>
      <c r="BO209" s="135"/>
      <c r="BP209" s="135"/>
      <c r="BQ209" s="135"/>
      <c r="BR209" s="135"/>
      <c r="BS209" s="135"/>
      <c r="BT209" s="135"/>
      <c r="BU209" s="135"/>
      <c r="BV209" s="135"/>
      <c r="BW209" s="135"/>
      <c r="BX209" s="135"/>
      <c r="BY209" s="135"/>
      <c r="BZ209" s="135"/>
      <c r="CA209" s="135"/>
      <c r="CB209" s="135"/>
      <c r="CC209" s="135"/>
      <c r="CD209" s="135"/>
      <c r="CE209" s="135"/>
      <c r="CF209" s="135"/>
    </row>
    <row r="210" spans="3:84" hidden="1" x14ac:dyDescent="0.3">
      <c r="C210" s="135"/>
      <c r="D210" s="414" t="str">
        <f>+D206</f>
        <v>DESARENADOR</v>
      </c>
      <c r="E210" s="528">
        <f>+IFERROR(VLOOKUP($D210,$D$196:$CF$200,E$188,FALSE),0)</f>
        <v>0</v>
      </c>
      <c r="F210" s="528">
        <f t="shared" ref="F210:BQ211" si="199">+IFERROR(VLOOKUP($D210,$D$196:$CF$200,F$188,FALSE),0)</f>
        <v>0</v>
      </c>
      <c r="G210" s="528">
        <f t="shared" si="199"/>
        <v>0</v>
      </c>
      <c r="H210" s="528">
        <f t="shared" si="199"/>
        <v>0</v>
      </c>
      <c r="I210" s="528">
        <f t="shared" si="199"/>
        <v>0</v>
      </c>
      <c r="J210" s="528">
        <f t="shared" si="199"/>
        <v>0</v>
      </c>
      <c r="K210" s="528">
        <f t="shared" si="199"/>
        <v>1200</v>
      </c>
      <c r="L210" s="528">
        <f t="shared" si="199"/>
        <v>1200</v>
      </c>
      <c r="M210" s="528">
        <f t="shared" si="199"/>
        <v>1200</v>
      </c>
      <c r="N210" s="528">
        <f t="shared" si="199"/>
        <v>720</v>
      </c>
      <c r="O210" s="528">
        <f t="shared" si="199"/>
        <v>0</v>
      </c>
      <c r="P210" s="528">
        <f t="shared" si="199"/>
        <v>0</v>
      </c>
      <c r="Q210" s="528">
        <f t="shared" si="199"/>
        <v>0</v>
      </c>
      <c r="R210" s="528">
        <f t="shared" si="199"/>
        <v>0</v>
      </c>
      <c r="S210" s="528">
        <f t="shared" si="199"/>
        <v>0</v>
      </c>
      <c r="T210" s="528">
        <f t="shared" si="199"/>
        <v>0</v>
      </c>
      <c r="U210" s="528">
        <f t="shared" si="199"/>
        <v>0</v>
      </c>
      <c r="V210" s="528">
        <f t="shared" si="199"/>
        <v>0</v>
      </c>
      <c r="W210" s="528">
        <f t="shared" si="199"/>
        <v>0</v>
      </c>
      <c r="X210" s="528">
        <f t="shared" si="199"/>
        <v>0</v>
      </c>
      <c r="Y210" s="528">
        <f t="shared" si="199"/>
        <v>0</v>
      </c>
      <c r="Z210" s="528">
        <f t="shared" si="199"/>
        <v>0</v>
      </c>
      <c r="AA210" s="528">
        <f t="shared" si="199"/>
        <v>0</v>
      </c>
      <c r="AB210" s="528">
        <f t="shared" si="199"/>
        <v>0</v>
      </c>
      <c r="AC210" s="528">
        <f t="shared" si="199"/>
        <v>0</v>
      </c>
      <c r="AD210" s="528">
        <f t="shared" si="199"/>
        <v>0</v>
      </c>
      <c r="AE210" s="528">
        <f t="shared" si="199"/>
        <v>0</v>
      </c>
      <c r="AF210" s="528">
        <f t="shared" si="199"/>
        <v>0</v>
      </c>
      <c r="AG210" s="528">
        <f t="shared" si="199"/>
        <v>0</v>
      </c>
      <c r="AH210" s="528">
        <f t="shared" si="199"/>
        <v>0</v>
      </c>
      <c r="AI210" s="528">
        <f t="shared" si="199"/>
        <v>0</v>
      </c>
      <c r="AJ210" s="528">
        <f t="shared" si="199"/>
        <v>0</v>
      </c>
      <c r="AK210" s="528">
        <f t="shared" si="199"/>
        <v>0</v>
      </c>
      <c r="AL210" s="528">
        <f t="shared" si="199"/>
        <v>0</v>
      </c>
      <c r="AM210" s="528">
        <f t="shared" si="199"/>
        <v>0</v>
      </c>
      <c r="AN210" s="528">
        <f t="shared" si="199"/>
        <v>0</v>
      </c>
      <c r="AO210" s="528">
        <f t="shared" si="199"/>
        <v>0</v>
      </c>
      <c r="AP210" s="528">
        <f t="shared" si="199"/>
        <v>0</v>
      </c>
      <c r="AQ210" s="528">
        <f t="shared" si="199"/>
        <v>0</v>
      </c>
      <c r="AR210" s="528">
        <f t="shared" si="199"/>
        <v>0</v>
      </c>
      <c r="AS210" s="528">
        <f t="shared" si="199"/>
        <v>0</v>
      </c>
      <c r="AT210" s="528">
        <f t="shared" si="199"/>
        <v>0</v>
      </c>
      <c r="AU210" s="528">
        <f t="shared" si="199"/>
        <v>0</v>
      </c>
      <c r="AV210" s="528">
        <f t="shared" si="199"/>
        <v>0</v>
      </c>
      <c r="AW210" s="528">
        <f t="shared" si="199"/>
        <v>0</v>
      </c>
      <c r="AX210" s="528">
        <f t="shared" si="199"/>
        <v>0</v>
      </c>
      <c r="AY210" s="528">
        <f t="shared" si="199"/>
        <v>0</v>
      </c>
      <c r="AZ210" s="528">
        <f t="shared" si="199"/>
        <v>0</v>
      </c>
      <c r="BA210" s="528">
        <f t="shared" si="199"/>
        <v>0</v>
      </c>
      <c r="BB210" s="528">
        <f t="shared" si="199"/>
        <v>0</v>
      </c>
      <c r="BC210" s="528">
        <f t="shared" si="199"/>
        <v>0</v>
      </c>
      <c r="BD210" s="528">
        <f t="shared" si="199"/>
        <v>0</v>
      </c>
      <c r="BE210" s="528">
        <f t="shared" si="199"/>
        <v>0</v>
      </c>
      <c r="BF210" s="528">
        <f t="shared" si="199"/>
        <v>0</v>
      </c>
      <c r="BG210" s="528">
        <f t="shared" si="199"/>
        <v>0</v>
      </c>
      <c r="BH210" s="528">
        <f t="shared" si="199"/>
        <v>0</v>
      </c>
      <c r="BI210" s="528">
        <f t="shared" si="199"/>
        <v>0</v>
      </c>
      <c r="BJ210" s="528">
        <f t="shared" si="199"/>
        <v>0</v>
      </c>
      <c r="BK210" s="528">
        <f t="shared" si="199"/>
        <v>0</v>
      </c>
      <c r="BL210" s="528">
        <f t="shared" si="199"/>
        <v>0</v>
      </c>
      <c r="BM210" s="528">
        <f t="shared" si="199"/>
        <v>0</v>
      </c>
      <c r="BN210" s="528">
        <f t="shared" si="199"/>
        <v>0</v>
      </c>
      <c r="BO210" s="528">
        <f t="shared" si="199"/>
        <v>0</v>
      </c>
      <c r="BP210" s="528">
        <f t="shared" si="199"/>
        <v>0</v>
      </c>
      <c r="BQ210" s="528">
        <f t="shared" si="199"/>
        <v>0</v>
      </c>
      <c r="BR210" s="528">
        <f t="shared" ref="BR210:CF211" si="200">+IFERROR(VLOOKUP($D210,$D$196:$CF$200,BR$188,FALSE),0)</f>
        <v>0</v>
      </c>
      <c r="BS210" s="528">
        <f t="shared" si="200"/>
        <v>0</v>
      </c>
      <c r="BT210" s="528">
        <f t="shared" si="200"/>
        <v>0</v>
      </c>
      <c r="BU210" s="528">
        <f t="shared" si="200"/>
        <v>0</v>
      </c>
      <c r="BV210" s="528">
        <f t="shared" si="200"/>
        <v>0</v>
      </c>
      <c r="BW210" s="528">
        <f t="shared" si="200"/>
        <v>0</v>
      </c>
      <c r="BX210" s="528">
        <f t="shared" si="200"/>
        <v>0</v>
      </c>
      <c r="BY210" s="528">
        <f t="shared" si="200"/>
        <v>0</v>
      </c>
      <c r="BZ210" s="528">
        <f t="shared" si="200"/>
        <v>0</v>
      </c>
      <c r="CA210" s="528">
        <f t="shared" si="200"/>
        <v>0</v>
      </c>
      <c r="CB210" s="528">
        <f t="shared" si="200"/>
        <v>0</v>
      </c>
      <c r="CC210" s="528">
        <f t="shared" si="200"/>
        <v>0</v>
      </c>
      <c r="CD210" s="528">
        <f t="shared" si="200"/>
        <v>0</v>
      </c>
      <c r="CE210" s="528">
        <f t="shared" si="200"/>
        <v>0</v>
      </c>
      <c r="CF210" s="528">
        <f t="shared" si="200"/>
        <v>0</v>
      </c>
    </row>
    <row r="211" spans="3:84" hidden="1" x14ac:dyDescent="0.3">
      <c r="C211" s="135"/>
      <c r="D211" s="414" t="str">
        <f>+D207</f>
        <v>DESILTER</v>
      </c>
      <c r="E211" s="528">
        <f>+IFERROR(VLOOKUP($D211,$D$196:$CF$200,E$188,FALSE),0)</f>
        <v>0</v>
      </c>
      <c r="F211" s="528">
        <f t="shared" si="199"/>
        <v>0</v>
      </c>
      <c r="G211" s="528">
        <f t="shared" si="199"/>
        <v>0</v>
      </c>
      <c r="H211" s="528">
        <f t="shared" si="199"/>
        <v>0</v>
      </c>
      <c r="I211" s="528">
        <f t="shared" si="199"/>
        <v>0</v>
      </c>
      <c r="J211" s="528">
        <f t="shared" si="199"/>
        <v>0</v>
      </c>
      <c r="K211" s="528">
        <f t="shared" si="199"/>
        <v>13200</v>
      </c>
      <c r="L211" s="528">
        <f t="shared" si="199"/>
        <v>13200</v>
      </c>
      <c r="M211" s="528">
        <f t="shared" si="199"/>
        <v>10800</v>
      </c>
      <c r="N211" s="528">
        <f t="shared" si="199"/>
        <v>10800</v>
      </c>
      <c r="O211" s="528">
        <f t="shared" si="199"/>
        <v>0</v>
      </c>
      <c r="P211" s="528">
        <f t="shared" si="199"/>
        <v>0</v>
      </c>
      <c r="Q211" s="528">
        <f t="shared" si="199"/>
        <v>0</v>
      </c>
      <c r="R211" s="528">
        <f t="shared" si="199"/>
        <v>0</v>
      </c>
      <c r="S211" s="528">
        <f t="shared" si="199"/>
        <v>0</v>
      </c>
      <c r="T211" s="528">
        <f t="shared" si="199"/>
        <v>0</v>
      </c>
      <c r="U211" s="528">
        <f t="shared" si="199"/>
        <v>0</v>
      </c>
      <c r="V211" s="528">
        <f t="shared" si="199"/>
        <v>0</v>
      </c>
      <c r="W211" s="528">
        <f t="shared" si="199"/>
        <v>0</v>
      </c>
      <c r="X211" s="528">
        <f t="shared" si="199"/>
        <v>0</v>
      </c>
      <c r="Y211" s="528">
        <f t="shared" si="199"/>
        <v>0</v>
      </c>
      <c r="Z211" s="528">
        <f t="shared" si="199"/>
        <v>0</v>
      </c>
      <c r="AA211" s="528">
        <f t="shared" si="199"/>
        <v>0</v>
      </c>
      <c r="AB211" s="528">
        <f t="shared" si="199"/>
        <v>0</v>
      </c>
      <c r="AC211" s="528">
        <f t="shared" si="199"/>
        <v>0</v>
      </c>
      <c r="AD211" s="528">
        <f t="shared" si="199"/>
        <v>0</v>
      </c>
      <c r="AE211" s="528">
        <f t="shared" si="199"/>
        <v>0</v>
      </c>
      <c r="AF211" s="528">
        <f t="shared" si="199"/>
        <v>0</v>
      </c>
      <c r="AG211" s="528">
        <f t="shared" si="199"/>
        <v>0</v>
      </c>
      <c r="AH211" s="528">
        <f t="shared" si="199"/>
        <v>0</v>
      </c>
      <c r="AI211" s="528">
        <f t="shared" si="199"/>
        <v>0</v>
      </c>
      <c r="AJ211" s="528">
        <f t="shared" si="199"/>
        <v>0</v>
      </c>
      <c r="AK211" s="528">
        <f t="shared" si="199"/>
        <v>0</v>
      </c>
      <c r="AL211" s="528">
        <f t="shared" si="199"/>
        <v>0</v>
      </c>
      <c r="AM211" s="528">
        <f t="shared" si="199"/>
        <v>0</v>
      </c>
      <c r="AN211" s="528">
        <f t="shared" si="199"/>
        <v>0</v>
      </c>
      <c r="AO211" s="528">
        <f t="shared" si="199"/>
        <v>0</v>
      </c>
      <c r="AP211" s="528">
        <f t="shared" si="199"/>
        <v>0</v>
      </c>
      <c r="AQ211" s="528">
        <f t="shared" si="199"/>
        <v>0</v>
      </c>
      <c r="AR211" s="528">
        <f t="shared" si="199"/>
        <v>0</v>
      </c>
      <c r="AS211" s="528">
        <f t="shared" si="199"/>
        <v>0</v>
      </c>
      <c r="AT211" s="528">
        <f t="shared" si="199"/>
        <v>0</v>
      </c>
      <c r="AU211" s="528">
        <f t="shared" si="199"/>
        <v>0</v>
      </c>
      <c r="AV211" s="528">
        <f t="shared" si="199"/>
        <v>0</v>
      </c>
      <c r="AW211" s="528">
        <f t="shared" si="199"/>
        <v>0</v>
      </c>
      <c r="AX211" s="528">
        <f t="shared" si="199"/>
        <v>0</v>
      </c>
      <c r="AY211" s="528">
        <f t="shared" si="199"/>
        <v>0</v>
      </c>
      <c r="AZ211" s="528">
        <f t="shared" si="199"/>
        <v>0</v>
      </c>
      <c r="BA211" s="528">
        <f t="shared" si="199"/>
        <v>0</v>
      </c>
      <c r="BB211" s="528">
        <f t="shared" si="199"/>
        <v>0</v>
      </c>
      <c r="BC211" s="528">
        <f t="shared" si="199"/>
        <v>0</v>
      </c>
      <c r="BD211" s="528">
        <f t="shared" si="199"/>
        <v>0</v>
      </c>
      <c r="BE211" s="528">
        <f t="shared" si="199"/>
        <v>0</v>
      </c>
      <c r="BF211" s="528">
        <f t="shared" si="199"/>
        <v>0</v>
      </c>
      <c r="BG211" s="528">
        <f t="shared" si="199"/>
        <v>0</v>
      </c>
      <c r="BH211" s="528">
        <f t="shared" si="199"/>
        <v>0</v>
      </c>
      <c r="BI211" s="528">
        <f t="shared" si="199"/>
        <v>0</v>
      </c>
      <c r="BJ211" s="528">
        <f t="shared" si="199"/>
        <v>0</v>
      </c>
      <c r="BK211" s="528">
        <f t="shared" si="199"/>
        <v>0</v>
      </c>
      <c r="BL211" s="528">
        <f t="shared" si="199"/>
        <v>0</v>
      </c>
      <c r="BM211" s="528">
        <f t="shared" si="199"/>
        <v>0</v>
      </c>
      <c r="BN211" s="528">
        <f t="shared" si="199"/>
        <v>0</v>
      </c>
      <c r="BO211" s="528">
        <f t="shared" si="199"/>
        <v>0</v>
      </c>
      <c r="BP211" s="528">
        <f t="shared" si="199"/>
        <v>0</v>
      </c>
      <c r="BQ211" s="528">
        <f t="shared" si="199"/>
        <v>0</v>
      </c>
      <c r="BR211" s="528">
        <f t="shared" si="200"/>
        <v>0</v>
      </c>
      <c r="BS211" s="528">
        <f t="shared" si="200"/>
        <v>0</v>
      </c>
      <c r="BT211" s="528">
        <f t="shared" si="200"/>
        <v>0</v>
      </c>
      <c r="BU211" s="528">
        <f t="shared" si="200"/>
        <v>0</v>
      </c>
      <c r="BV211" s="528">
        <f t="shared" si="200"/>
        <v>0</v>
      </c>
      <c r="BW211" s="528">
        <f t="shared" si="200"/>
        <v>0</v>
      </c>
      <c r="BX211" s="528">
        <f t="shared" si="200"/>
        <v>0</v>
      </c>
      <c r="BY211" s="528">
        <f t="shared" si="200"/>
        <v>0</v>
      </c>
      <c r="BZ211" s="528">
        <f t="shared" si="200"/>
        <v>0</v>
      </c>
      <c r="CA211" s="528">
        <f t="shared" si="200"/>
        <v>0</v>
      </c>
      <c r="CB211" s="528">
        <f t="shared" si="200"/>
        <v>0</v>
      </c>
      <c r="CC211" s="528">
        <f t="shared" si="200"/>
        <v>0</v>
      </c>
      <c r="CD211" s="528">
        <f t="shared" si="200"/>
        <v>0</v>
      </c>
      <c r="CE211" s="528">
        <f t="shared" si="200"/>
        <v>0</v>
      </c>
      <c r="CF211" s="528">
        <f t="shared" si="200"/>
        <v>0</v>
      </c>
    </row>
    <row r="212" spans="3:84" hidden="1" x14ac:dyDescent="0.3">
      <c r="C212" s="135"/>
      <c r="D212" s="529" t="s">
        <v>283</v>
      </c>
      <c r="E212" s="389">
        <f>+SUM(E210:E211)/(60*3.785)</f>
        <v>0</v>
      </c>
      <c r="F212" s="389">
        <f t="shared" ref="F212:BQ212" si="201">+SUM(F210:F211)/(60*3.785)</f>
        <v>0</v>
      </c>
      <c r="G212" s="389">
        <f t="shared" si="201"/>
        <v>0</v>
      </c>
      <c r="H212" s="389">
        <f t="shared" si="201"/>
        <v>0</v>
      </c>
      <c r="I212" s="389">
        <f t="shared" si="201"/>
        <v>0</v>
      </c>
      <c r="J212" s="389">
        <f t="shared" si="201"/>
        <v>0</v>
      </c>
      <c r="K212" s="389">
        <f t="shared" si="201"/>
        <v>63.408190224570667</v>
      </c>
      <c r="L212" s="389">
        <f t="shared" si="201"/>
        <v>63.408190224570667</v>
      </c>
      <c r="M212" s="389">
        <f t="shared" si="201"/>
        <v>52.840158520475555</v>
      </c>
      <c r="N212" s="389">
        <f t="shared" si="201"/>
        <v>50.726552179656537</v>
      </c>
      <c r="O212" s="389">
        <f t="shared" si="201"/>
        <v>0</v>
      </c>
      <c r="P212" s="389">
        <f t="shared" si="201"/>
        <v>0</v>
      </c>
      <c r="Q212" s="389">
        <f t="shared" si="201"/>
        <v>0</v>
      </c>
      <c r="R212" s="389">
        <f t="shared" si="201"/>
        <v>0</v>
      </c>
      <c r="S212" s="389">
        <f t="shared" si="201"/>
        <v>0</v>
      </c>
      <c r="T212" s="389">
        <f t="shared" si="201"/>
        <v>0</v>
      </c>
      <c r="U212" s="389">
        <f t="shared" si="201"/>
        <v>0</v>
      </c>
      <c r="V212" s="389">
        <f t="shared" si="201"/>
        <v>0</v>
      </c>
      <c r="W212" s="389">
        <f t="shared" si="201"/>
        <v>0</v>
      </c>
      <c r="X212" s="389">
        <f t="shared" si="201"/>
        <v>0</v>
      </c>
      <c r="Y212" s="389">
        <f t="shared" si="201"/>
        <v>0</v>
      </c>
      <c r="Z212" s="389">
        <f t="shared" si="201"/>
        <v>0</v>
      </c>
      <c r="AA212" s="389">
        <f t="shared" si="201"/>
        <v>0</v>
      </c>
      <c r="AB212" s="389">
        <f t="shared" si="201"/>
        <v>0</v>
      </c>
      <c r="AC212" s="389">
        <f t="shared" si="201"/>
        <v>0</v>
      </c>
      <c r="AD212" s="389">
        <f t="shared" si="201"/>
        <v>0</v>
      </c>
      <c r="AE212" s="389">
        <f t="shared" si="201"/>
        <v>0</v>
      </c>
      <c r="AF212" s="389">
        <f t="shared" si="201"/>
        <v>0</v>
      </c>
      <c r="AG212" s="389">
        <f t="shared" si="201"/>
        <v>0</v>
      </c>
      <c r="AH212" s="389">
        <f t="shared" si="201"/>
        <v>0</v>
      </c>
      <c r="AI212" s="389">
        <f t="shared" si="201"/>
        <v>0</v>
      </c>
      <c r="AJ212" s="389">
        <f t="shared" si="201"/>
        <v>0</v>
      </c>
      <c r="AK212" s="389">
        <f t="shared" si="201"/>
        <v>0</v>
      </c>
      <c r="AL212" s="389">
        <f t="shared" si="201"/>
        <v>0</v>
      </c>
      <c r="AM212" s="389">
        <f t="shared" si="201"/>
        <v>0</v>
      </c>
      <c r="AN212" s="389">
        <f t="shared" si="201"/>
        <v>0</v>
      </c>
      <c r="AO212" s="389">
        <f t="shared" si="201"/>
        <v>0</v>
      </c>
      <c r="AP212" s="389">
        <f t="shared" si="201"/>
        <v>0</v>
      </c>
      <c r="AQ212" s="389">
        <f t="shared" si="201"/>
        <v>0</v>
      </c>
      <c r="AR212" s="389">
        <f t="shared" si="201"/>
        <v>0</v>
      </c>
      <c r="AS212" s="389">
        <f t="shared" si="201"/>
        <v>0</v>
      </c>
      <c r="AT212" s="389">
        <f t="shared" si="201"/>
        <v>0</v>
      </c>
      <c r="AU212" s="389">
        <f t="shared" si="201"/>
        <v>0</v>
      </c>
      <c r="AV212" s="389">
        <f t="shared" si="201"/>
        <v>0</v>
      </c>
      <c r="AW212" s="389">
        <f t="shared" si="201"/>
        <v>0</v>
      </c>
      <c r="AX212" s="389">
        <f t="shared" si="201"/>
        <v>0</v>
      </c>
      <c r="AY212" s="389">
        <f t="shared" si="201"/>
        <v>0</v>
      </c>
      <c r="AZ212" s="389">
        <f t="shared" si="201"/>
        <v>0</v>
      </c>
      <c r="BA212" s="389">
        <f t="shared" si="201"/>
        <v>0</v>
      </c>
      <c r="BB212" s="389">
        <f t="shared" si="201"/>
        <v>0</v>
      </c>
      <c r="BC212" s="389">
        <f t="shared" si="201"/>
        <v>0</v>
      </c>
      <c r="BD212" s="389">
        <f t="shared" si="201"/>
        <v>0</v>
      </c>
      <c r="BE212" s="389">
        <f t="shared" si="201"/>
        <v>0</v>
      </c>
      <c r="BF212" s="389">
        <f t="shared" si="201"/>
        <v>0</v>
      </c>
      <c r="BG212" s="389">
        <f t="shared" si="201"/>
        <v>0</v>
      </c>
      <c r="BH212" s="389">
        <f t="shared" si="201"/>
        <v>0</v>
      </c>
      <c r="BI212" s="389">
        <f t="shared" si="201"/>
        <v>0</v>
      </c>
      <c r="BJ212" s="389">
        <f t="shared" si="201"/>
        <v>0</v>
      </c>
      <c r="BK212" s="389">
        <f t="shared" si="201"/>
        <v>0</v>
      </c>
      <c r="BL212" s="389">
        <f t="shared" si="201"/>
        <v>0</v>
      </c>
      <c r="BM212" s="389">
        <f t="shared" si="201"/>
        <v>0</v>
      </c>
      <c r="BN212" s="389">
        <f t="shared" si="201"/>
        <v>0</v>
      </c>
      <c r="BO212" s="389">
        <f t="shared" si="201"/>
        <v>0</v>
      </c>
      <c r="BP212" s="389">
        <f t="shared" si="201"/>
        <v>0</v>
      </c>
      <c r="BQ212" s="389">
        <f t="shared" si="201"/>
        <v>0</v>
      </c>
      <c r="BR212" s="389">
        <f t="shared" ref="BR212:CF212" si="202">+SUM(BR210:BR211)/(60*3.785)</f>
        <v>0</v>
      </c>
      <c r="BS212" s="389">
        <f t="shared" si="202"/>
        <v>0</v>
      </c>
      <c r="BT212" s="389">
        <f t="shared" si="202"/>
        <v>0</v>
      </c>
      <c r="BU212" s="389">
        <f t="shared" si="202"/>
        <v>0</v>
      </c>
      <c r="BV212" s="389">
        <f t="shared" si="202"/>
        <v>0</v>
      </c>
      <c r="BW212" s="389">
        <f t="shared" si="202"/>
        <v>0</v>
      </c>
      <c r="BX212" s="389">
        <f t="shared" si="202"/>
        <v>0</v>
      </c>
      <c r="BY212" s="389">
        <f t="shared" si="202"/>
        <v>0</v>
      </c>
      <c r="BZ212" s="389">
        <f t="shared" si="202"/>
        <v>0</v>
      </c>
      <c r="CA212" s="389">
        <f t="shared" si="202"/>
        <v>0</v>
      </c>
      <c r="CB212" s="389">
        <f t="shared" si="202"/>
        <v>0</v>
      </c>
      <c r="CC212" s="389">
        <f t="shared" si="202"/>
        <v>0</v>
      </c>
      <c r="CD212" s="389">
        <f t="shared" si="202"/>
        <v>0</v>
      </c>
      <c r="CE212" s="389">
        <f t="shared" si="202"/>
        <v>0</v>
      </c>
      <c r="CF212" s="389">
        <f t="shared" si="202"/>
        <v>0</v>
      </c>
    </row>
    <row r="213" spans="3:84" hidden="1" x14ac:dyDescent="0.3">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c r="AM213" s="180"/>
      <c r="AN213" s="180"/>
      <c r="AO213" s="180"/>
      <c r="AP213" s="180"/>
      <c r="AQ213" s="180"/>
      <c r="AR213" s="180"/>
      <c r="AS213" s="180"/>
      <c r="AT213" s="180"/>
      <c r="AU213" s="180"/>
      <c r="AV213" s="180"/>
      <c r="AW213" s="180"/>
      <c r="AX213" s="180"/>
      <c r="AY213" s="180"/>
      <c r="AZ213" s="180"/>
      <c r="BA213" s="180"/>
      <c r="BB213" s="180"/>
      <c r="BC213" s="180"/>
      <c r="BD213" s="180"/>
      <c r="BE213" s="180"/>
      <c r="BF213" s="180"/>
      <c r="BG213" s="180"/>
      <c r="BH213" s="180"/>
      <c r="BI213" s="180"/>
      <c r="BJ213" s="180"/>
      <c r="BK213" s="180"/>
      <c r="BL213" s="180"/>
      <c r="BM213" s="180"/>
      <c r="BN213" s="180"/>
      <c r="BO213" s="180"/>
      <c r="BP213" s="180"/>
      <c r="BQ213" s="180"/>
      <c r="BR213" s="180"/>
      <c r="BS213" s="180"/>
      <c r="BT213" s="180"/>
      <c r="BU213" s="180"/>
      <c r="BV213" s="180"/>
      <c r="BW213" s="180"/>
      <c r="BX213" s="180"/>
      <c r="BY213" s="180"/>
      <c r="BZ213" s="180"/>
      <c r="CA213" s="180"/>
      <c r="CB213" s="180"/>
      <c r="CC213" s="180"/>
      <c r="CD213" s="180"/>
      <c r="CE213" s="180"/>
      <c r="CF213" s="180"/>
    </row>
    <row r="214" spans="3:84" hidden="1" x14ac:dyDescent="0.3">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c r="AM214" s="180"/>
      <c r="AN214" s="180"/>
      <c r="AO214" s="180"/>
      <c r="AP214" s="180"/>
      <c r="AQ214" s="180"/>
      <c r="AR214" s="180"/>
      <c r="AS214" s="180"/>
      <c r="AT214" s="180"/>
      <c r="AU214" s="180"/>
      <c r="AV214" s="180"/>
      <c r="AW214" s="180"/>
      <c r="AX214" s="180"/>
      <c r="AY214" s="180"/>
      <c r="AZ214" s="180"/>
      <c r="BA214" s="180"/>
      <c r="BB214" s="180"/>
      <c r="BC214" s="180"/>
      <c r="BD214" s="180"/>
      <c r="BE214" s="180"/>
      <c r="BF214" s="180"/>
      <c r="BG214" s="180"/>
      <c r="BH214" s="180"/>
      <c r="BI214" s="180"/>
      <c r="BJ214" s="180"/>
      <c r="BK214" s="180"/>
      <c r="BL214" s="180"/>
      <c r="BM214" s="180"/>
      <c r="BN214" s="180"/>
      <c r="BO214" s="180"/>
      <c r="BP214" s="180"/>
      <c r="BQ214" s="180"/>
      <c r="BR214" s="180"/>
      <c r="BS214" s="180"/>
      <c r="BT214" s="180"/>
      <c r="BU214" s="180"/>
      <c r="BV214" s="180"/>
      <c r="BW214" s="180"/>
      <c r="BX214" s="180"/>
      <c r="BY214" s="180"/>
      <c r="BZ214" s="180"/>
      <c r="CA214" s="180"/>
      <c r="CB214" s="180"/>
      <c r="CC214" s="180"/>
      <c r="CD214" s="180"/>
      <c r="CE214" s="180"/>
      <c r="CF214" s="180"/>
    </row>
    <row r="215" spans="3:84" hidden="1" x14ac:dyDescent="0.3">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c r="AM215" s="180"/>
      <c r="AN215" s="180"/>
      <c r="AO215" s="180"/>
      <c r="AP215" s="180"/>
      <c r="AQ215" s="180"/>
      <c r="AR215" s="180"/>
      <c r="AS215" s="180"/>
      <c r="AT215" s="180"/>
      <c r="AU215" s="180"/>
      <c r="AV215" s="180"/>
      <c r="AW215" s="180"/>
      <c r="AX215" s="180"/>
      <c r="AY215" s="180"/>
      <c r="AZ215" s="180"/>
      <c r="BA215" s="180"/>
      <c r="BB215" s="180"/>
      <c r="BC215" s="180"/>
      <c r="BD215" s="180"/>
      <c r="BE215" s="180"/>
      <c r="BF215" s="180"/>
      <c r="BG215" s="180"/>
      <c r="BH215" s="180"/>
      <c r="BI215" s="180"/>
      <c r="BJ215" s="180"/>
      <c r="BK215" s="180"/>
      <c r="BL215" s="180"/>
      <c r="BM215" s="180"/>
      <c r="BN215" s="180"/>
      <c r="BO215" s="180"/>
      <c r="BP215" s="180"/>
      <c r="BQ215" s="180"/>
      <c r="BR215" s="180"/>
      <c r="BS215" s="180"/>
      <c r="BT215" s="180"/>
      <c r="BU215" s="180"/>
      <c r="BV215" s="180"/>
      <c r="BW215" s="180"/>
      <c r="BX215" s="180"/>
      <c r="BY215" s="180"/>
      <c r="BZ215" s="180"/>
      <c r="CA215" s="180"/>
      <c r="CB215" s="180"/>
      <c r="CC215" s="180"/>
      <c r="CD215" s="180"/>
      <c r="CE215" s="180"/>
      <c r="CF215" s="180"/>
    </row>
    <row r="216" spans="3:84" hidden="1" x14ac:dyDescent="0.3">
      <c r="C216" s="180"/>
      <c r="D216" s="439" t="s">
        <v>619</v>
      </c>
      <c r="E216" s="509">
        <f>+IF(E2=0,"-",GENERALES!E10)</f>
        <v>6.75</v>
      </c>
      <c r="F216" s="509">
        <f>+IF(F2=0,"-",GENERALES!F10)</f>
        <v>6.75</v>
      </c>
      <c r="G216" s="509">
        <f>+IF(G2=0,"-",GENERALES!G10)</f>
        <v>6.75</v>
      </c>
      <c r="H216" s="509">
        <f>+IF(H2=0,"-",GENERALES!H10)</f>
        <v>6.75</v>
      </c>
      <c r="I216" s="509">
        <f>+IF(I2=0,"-",GENERALES!I10)</f>
        <v>6.75</v>
      </c>
      <c r="J216" s="509">
        <f>+IF(J2=0,"-",GENERALES!J10)</f>
        <v>6.75</v>
      </c>
      <c r="K216" s="509">
        <f>+IF(K2=0,"-",GENERALES!K10)</f>
        <v>6.75</v>
      </c>
      <c r="L216" s="509">
        <f>+IF(L2=0,"-",GENERALES!L10)</f>
        <v>6.75</v>
      </c>
      <c r="M216" s="509">
        <f>+IF(M2=0,"-",GENERALES!M10)</f>
        <v>6.75</v>
      </c>
      <c r="N216" s="509">
        <f>+IF(N2=0,"-",GENERALES!N10)</f>
        <v>6.75</v>
      </c>
      <c r="O216" s="509">
        <f>+IF(O2=0,"-",GENERALES!O10)</f>
        <v>6.75</v>
      </c>
      <c r="P216" s="509">
        <f>+IF(P2=0,"-",GENERALES!P10)</f>
        <v>6.75</v>
      </c>
      <c r="Q216" s="509" t="str">
        <f>+IF(Q2=0,"-",GENERALES!Q10)</f>
        <v>-</v>
      </c>
      <c r="R216" s="509" t="str">
        <f>+IF(R2=0,"-",GENERALES!R10)</f>
        <v>-</v>
      </c>
      <c r="S216" s="509" t="str">
        <f>+IF(S2=0,"-",GENERALES!S10)</f>
        <v>-</v>
      </c>
      <c r="T216" s="509" t="str">
        <f>+IF(T2=0,"-",GENERALES!T10)</f>
        <v>-</v>
      </c>
      <c r="U216" s="509" t="str">
        <f>+IF(U2=0,"-",GENERALES!U10)</f>
        <v>-</v>
      </c>
      <c r="V216" s="509" t="str">
        <f>+IF(V2=0,"-",GENERALES!V10)</f>
        <v>-</v>
      </c>
      <c r="W216" s="509" t="str">
        <f>+IF(W2=0,"-",GENERALES!W10)</f>
        <v>-</v>
      </c>
      <c r="X216" s="509" t="str">
        <f>+IF(X2=0,"-",GENERALES!X10)</f>
        <v>-</v>
      </c>
      <c r="Y216" s="509" t="str">
        <f>+IF(Y2=0,"-",GENERALES!Y10)</f>
        <v>-</v>
      </c>
      <c r="Z216" s="509" t="str">
        <f>+IF(Z2=0,"-",GENERALES!Z10)</f>
        <v>-</v>
      </c>
      <c r="AA216" s="509" t="str">
        <f>+IF(AA2=0,"-",GENERALES!AA10)</f>
        <v>-</v>
      </c>
      <c r="AB216" s="509" t="str">
        <f>+IF(AB2=0,"-",GENERALES!AB10)</f>
        <v>-</v>
      </c>
      <c r="AC216" s="509" t="str">
        <f>+IF(AC2=0,"-",GENERALES!AC10)</f>
        <v>-</v>
      </c>
      <c r="AD216" s="509" t="str">
        <f>+IF(AD2=0,"-",GENERALES!AD10)</f>
        <v>-</v>
      </c>
      <c r="AE216" s="509" t="str">
        <f>+IF(AE2=0,"-",GENERALES!AE10)</f>
        <v>-</v>
      </c>
      <c r="AF216" s="509" t="str">
        <f>+IF(AF2=0,"-",GENERALES!AF10)</f>
        <v>-</v>
      </c>
      <c r="AG216" s="509" t="str">
        <f>+IF(AG2=0,"-",GENERALES!AG10)</f>
        <v>-</v>
      </c>
      <c r="AH216" s="509" t="str">
        <f>+IF(AH2=0,"-",GENERALES!AH10)</f>
        <v>-</v>
      </c>
      <c r="AI216" s="509" t="str">
        <f>+IF(AI2=0,"-",GENERALES!AI10)</f>
        <v>-</v>
      </c>
      <c r="AJ216" s="509" t="str">
        <f>+IF(AJ2=0,"-",GENERALES!AJ10)</f>
        <v>-</v>
      </c>
      <c r="AK216" s="509" t="str">
        <f>+IF(AK2=0,"-",GENERALES!AK10)</f>
        <v>-</v>
      </c>
      <c r="AL216" s="509" t="str">
        <f>+IF(AL2=0,"-",GENERALES!AL10)</f>
        <v>-</v>
      </c>
      <c r="AM216" s="509" t="str">
        <f>+IF(AM2=0,"-",GENERALES!AM10)</f>
        <v>-</v>
      </c>
      <c r="AN216" s="509" t="str">
        <f>+IF(AN2=0,"-",GENERALES!AN10)</f>
        <v>-</v>
      </c>
      <c r="AO216" s="509" t="str">
        <f>+IF(AO2=0,"-",GENERALES!AO10)</f>
        <v>-</v>
      </c>
      <c r="AP216" s="509" t="str">
        <f>+IF(AP2=0,"-",GENERALES!AP10)</f>
        <v>-</v>
      </c>
      <c r="AQ216" s="509" t="str">
        <f>+IF(AQ2=0,"-",GENERALES!AQ10)</f>
        <v>-</v>
      </c>
      <c r="AR216" s="509" t="str">
        <f>+IF(AR2=0,"-",GENERALES!AR10)</f>
        <v>-</v>
      </c>
      <c r="AS216" s="509" t="str">
        <f>+IF(AS2=0,"-",GENERALES!AS10)</f>
        <v>-</v>
      </c>
      <c r="AT216" s="509" t="str">
        <f>+IF(AT2=0,"-",GENERALES!AT10)</f>
        <v>-</v>
      </c>
      <c r="AU216" s="509" t="str">
        <f>+IF(AU2=0,"-",GENERALES!AU10)</f>
        <v>-</v>
      </c>
      <c r="AV216" s="509" t="str">
        <f>+IF(AV2=0,"-",GENERALES!AV10)</f>
        <v>-</v>
      </c>
      <c r="AW216" s="509" t="str">
        <f>+IF(AW2=0,"-",GENERALES!AW10)</f>
        <v>-</v>
      </c>
      <c r="AX216" s="509" t="str">
        <f>+IF(AX2=0,"-",GENERALES!AX10)</f>
        <v>-</v>
      </c>
      <c r="AY216" s="509" t="str">
        <f>+IF(AY2=0,"-",GENERALES!AY10)</f>
        <v>-</v>
      </c>
      <c r="AZ216" s="509" t="str">
        <f>+IF(AZ2=0,"-",GENERALES!AZ10)</f>
        <v>-</v>
      </c>
      <c r="BA216" s="509" t="str">
        <f>+IF(BA2=0,"-",GENERALES!BA10)</f>
        <v>-</v>
      </c>
      <c r="BB216" s="509" t="str">
        <f>+IF(BB2=0,"-",GENERALES!BB10)</f>
        <v>-</v>
      </c>
      <c r="BC216" s="509" t="str">
        <f>+IF(BC2=0,"-",GENERALES!BC10)</f>
        <v>-</v>
      </c>
      <c r="BD216" s="509" t="str">
        <f>+IF(BD2=0,"-",GENERALES!BD10)</f>
        <v>-</v>
      </c>
      <c r="BE216" s="509" t="str">
        <f>+IF(BE2=0,"-",GENERALES!BE10)</f>
        <v>-</v>
      </c>
      <c r="BF216" s="509" t="str">
        <f>+IF(BF2=0,"-",GENERALES!BF10)</f>
        <v>-</v>
      </c>
      <c r="BG216" s="509" t="str">
        <f>+IF(BG2=0,"-",GENERALES!BG10)</f>
        <v>-</v>
      </c>
      <c r="BH216" s="509" t="str">
        <f>+IF(BH2=0,"-",GENERALES!BH10)</f>
        <v>-</v>
      </c>
      <c r="BI216" s="509" t="str">
        <f>+IF(BI2=0,"-",GENERALES!BI10)</f>
        <v>-</v>
      </c>
      <c r="BJ216" s="509" t="str">
        <f>+IF(BJ2=0,"-",GENERALES!BJ10)</f>
        <v>-</v>
      </c>
      <c r="BK216" s="509" t="str">
        <f>+IF(BK2=0,"-",GENERALES!BK10)</f>
        <v>-</v>
      </c>
      <c r="BL216" s="509" t="str">
        <f>+IF(BL2=0,"-",GENERALES!BL10)</f>
        <v>-</v>
      </c>
      <c r="BM216" s="509" t="str">
        <f>+IF(BM2=0,"-",GENERALES!BM10)</f>
        <v>-</v>
      </c>
      <c r="BN216" s="509" t="str">
        <f>+IF(BN2=0,"-",GENERALES!BN10)</f>
        <v>-</v>
      </c>
      <c r="BO216" s="509" t="str">
        <f>+IF(BO2=0,"-",GENERALES!BO10)</f>
        <v>-</v>
      </c>
      <c r="BP216" s="509" t="str">
        <f>+IF(BP2=0,"-",GENERALES!BP10)</f>
        <v>-</v>
      </c>
      <c r="BQ216" s="509" t="str">
        <f>+IF(BQ2=0,"-",GENERALES!BQ10)</f>
        <v>-</v>
      </c>
      <c r="BR216" s="509" t="str">
        <f>+IF(BR2=0,"-",GENERALES!BR10)</f>
        <v>-</v>
      </c>
      <c r="BS216" s="509" t="str">
        <f>+IF(BS2=0,"-",GENERALES!BS10)</f>
        <v>-</v>
      </c>
      <c r="BT216" s="509" t="str">
        <f>+IF(BT2=0,"-",GENERALES!BT10)</f>
        <v>-</v>
      </c>
      <c r="BU216" s="509" t="str">
        <f>+IF(BU2=0,"-",GENERALES!BU10)</f>
        <v>-</v>
      </c>
      <c r="BV216" s="509" t="str">
        <f>+IF(BV2=0,"-",GENERALES!BV10)</f>
        <v>-</v>
      </c>
      <c r="BW216" s="509" t="str">
        <f>+IF(BW2=0,"-",GENERALES!BW10)</f>
        <v>-</v>
      </c>
      <c r="BX216" s="509" t="str">
        <f>+IF(BX2=0,"-",GENERALES!BX10)</f>
        <v>-</v>
      </c>
      <c r="BY216" s="509" t="str">
        <f>+IF(BY2=0,"-",GENERALES!BY10)</f>
        <v>-</v>
      </c>
      <c r="BZ216" s="509" t="str">
        <f>+IF(BZ2=0,"-",GENERALES!BZ10)</f>
        <v>-</v>
      </c>
      <c r="CA216" s="509" t="str">
        <f>+IF(CA2=0,"-",GENERALES!CA10)</f>
        <v>-</v>
      </c>
      <c r="CB216" s="509" t="str">
        <f>+IF(CB2=0,"-",GENERALES!CB10)</f>
        <v>-</v>
      </c>
      <c r="CC216" s="509" t="str">
        <f>+IF(CC2=0,"-",GENERALES!CC10)</f>
        <v>-</v>
      </c>
      <c r="CD216" s="509" t="str">
        <f>+IF(CD2=0,"-",GENERALES!CD10)</f>
        <v>-</v>
      </c>
      <c r="CE216" s="509" t="str">
        <f>+IF(CE2=0,"-",GENERALES!CE10)</f>
        <v>-</v>
      </c>
      <c r="CF216" s="509" t="str">
        <f>+IF(CF2=0,"-",GENERALES!CF10)</f>
        <v>-</v>
      </c>
    </row>
    <row r="217" spans="3:84" hidden="1" x14ac:dyDescent="0.3">
      <c r="C217" s="180"/>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c r="AA217" s="180"/>
      <c r="AB217" s="180"/>
      <c r="AC217" s="180"/>
      <c r="AD217" s="180"/>
      <c r="AE217" s="180"/>
      <c r="AF217" s="180"/>
      <c r="AG217" s="180"/>
      <c r="AH217" s="180"/>
      <c r="AI217" s="180"/>
      <c r="AJ217" s="180"/>
      <c r="AK217" s="180"/>
      <c r="AL217" s="180"/>
      <c r="AM217" s="180"/>
      <c r="AN217" s="180"/>
      <c r="AO217" s="180"/>
      <c r="AP217" s="180"/>
      <c r="AQ217" s="180"/>
      <c r="AR217" s="180"/>
      <c r="AS217" s="180"/>
      <c r="AT217" s="180"/>
      <c r="AU217" s="180"/>
      <c r="AV217" s="180"/>
      <c r="AW217" s="180"/>
      <c r="AX217" s="180"/>
      <c r="AY217" s="180"/>
      <c r="AZ217" s="180"/>
      <c r="BA217" s="180"/>
      <c r="BB217" s="180"/>
      <c r="BC217" s="180"/>
      <c r="BD217" s="180"/>
      <c r="BE217" s="180"/>
      <c r="BF217" s="180"/>
      <c r="BG217" s="180"/>
      <c r="BH217" s="180"/>
      <c r="BI217" s="180"/>
      <c r="BJ217" s="180"/>
      <c r="BK217" s="180"/>
      <c r="BL217" s="180"/>
      <c r="BM217" s="180"/>
      <c r="BN217" s="180"/>
      <c r="BO217" s="180"/>
      <c r="BP217" s="180"/>
      <c r="BQ217" s="180"/>
      <c r="BR217" s="180"/>
      <c r="BS217" s="180"/>
      <c r="BT217" s="180"/>
      <c r="BU217" s="180"/>
      <c r="BV217" s="180"/>
      <c r="BW217" s="180"/>
      <c r="BX217" s="180"/>
      <c r="BY217" s="180"/>
      <c r="BZ217" s="180"/>
      <c r="CA217" s="180"/>
      <c r="CB217" s="180"/>
      <c r="CC217" s="180"/>
      <c r="CD217" s="180"/>
      <c r="CE217" s="180"/>
      <c r="CF217" s="180"/>
    </row>
    <row r="218" spans="3:84" hidden="1" x14ac:dyDescent="0.3">
      <c r="C218" s="518"/>
      <c r="D218" s="519" t="s">
        <v>618</v>
      </c>
      <c r="E218" s="519" t="s">
        <v>621</v>
      </c>
      <c r="F218" s="519" t="s">
        <v>622</v>
      </c>
      <c r="G218" s="519" t="s">
        <v>623</v>
      </c>
      <c r="H218" s="519" t="s">
        <v>624</v>
      </c>
      <c r="I218" s="169"/>
      <c r="J218" s="169"/>
      <c r="K218" s="169"/>
      <c r="L218" s="169"/>
      <c r="M218" s="169"/>
      <c r="N218" s="169"/>
      <c r="O218" s="169"/>
      <c r="P218" s="169"/>
      <c r="Q218" s="169"/>
      <c r="R218" s="169"/>
      <c r="S218" s="169"/>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c r="AZ218" s="169"/>
      <c r="BA218" s="169"/>
      <c r="BB218" s="169"/>
      <c r="BC218" s="169"/>
      <c r="BD218" s="169"/>
      <c r="BE218" s="169"/>
      <c r="BF218" s="169"/>
      <c r="BG218" s="169"/>
      <c r="BH218" s="169"/>
      <c r="BI218" s="169"/>
      <c r="BJ218" s="169"/>
      <c r="BK218" s="169"/>
      <c r="BL218" s="169"/>
      <c r="BM218" s="169"/>
      <c r="BN218" s="169"/>
      <c r="BO218" s="169"/>
      <c r="BP218" s="169"/>
      <c r="BQ218" s="169"/>
      <c r="BR218" s="169"/>
      <c r="BS218" s="169"/>
      <c r="BT218" s="169"/>
      <c r="BU218" s="169"/>
      <c r="BV218" s="169"/>
      <c r="BW218" s="169"/>
      <c r="BX218" s="169"/>
      <c r="BY218" s="169"/>
      <c r="BZ218" s="169"/>
      <c r="CA218" s="169"/>
      <c r="CB218" s="169"/>
      <c r="CC218" s="169"/>
      <c r="CD218" s="169"/>
      <c r="CE218" s="169"/>
      <c r="CF218" s="169"/>
    </row>
    <row r="219" spans="3:84" hidden="1" x14ac:dyDescent="0.3">
      <c r="C219" s="518">
        <v>1</v>
      </c>
      <c r="D219" s="518">
        <f>+GENERALES!$E$30</f>
        <v>6.75</v>
      </c>
      <c r="E219" s="520">
        <f>+SUMIF($E$216:$CF$216,$D219,$E$39:$CF$39)</f>
        <v>9.3441244318181802</v>
      </c>
      <c r="F219" s="520">
        <f>+SUMIF($E$216:$CF$216,$D219,$E$40:$CF$40)</f>
        <v>1.9144612420454541</v>
      </c>
      <c r="G219" s="520">
        <f>+SUMIF($E$216:$CF$216,$D219,$E$42:$CF$42)</f>
        <v>2.7394615477272724</v>
      </c>
      <c r="H219" s="520">
        <f>+E219-F219-G219</f>
        <v>4.6902016420454533</v>
      </c>
      <c r="I219" s="169"/>
      <c r="J219" s="169"/>
      <c r="K219" s="169"/>
      <c r="L219" s="169"/>
      <c r="M219" s="169"/>
      <c r="N219" s="169"/>
      <c r="O219" s="169"/>
      <c r="P219" s="169"/>
      <c r="Q219" s="169"/>
      <c r="R219" s="169"/>
      <c r="S219" s="169"/>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c r="AZ219" s="169"/>
      <c r="BA219" s="169"/>
      <c r="BB219" s="169"/>
      <c r="BC219" s="169"/>
      <c r="BD219" s="169"/>
      <c r="BE219" s="169"/>
      <c r="BF219" s="169"/>
      <c r="BG219" s="169"/>
      <c r="BH219" s="169"/>
      <c r="BI219" s="169"/>
      <c r="BJ219" s="169"/>
      <c r="BK219" s="169"/>
      <c r="BL219" s="169"/>
      <c r="BM219" s="169"/>
      <c r="BN219" s="169"/>
      <c r="BO219" s="169"/>
      <c r="BP219" s="169"/>
      <c r="BQ219" s="169"/>
      <c r="BR219" s="169"/>
      <c r="BS219" s="169"/>
      <c r="BT219" s="169"/>
      <c r="BU219" s="169"/>
      <c r="BV219" s="169"/>
      <c r="BW219" s="169"/>
      <c r="BX219" s="169"/>
      <c r="BY219" s="169"/>
      <c r="BZ219" s="169"/>
      <c r="CA219" s="169"/>
      <c r="CB219" s="169"/>
      <c r="CC219" s="169"/>
      <c r="CD219" s="169"/>
      <c r="CE219" s="169"/>
      <c r="CF219" s="169"/>
    </row>
    <row r="220" spans="3:84" hidden="1" x14ac:dyDescent="0.3">
      <c r="C220" s="518">
        <v>2</v>
      </c>
      <c r="D220" s="518" t="str">
        <f>+GENERALES!$F$30</f>
        <v/>
      </c>
      <c r="E220" s="520">
        <f>+SUMIF($E$216:$CF$216,$D220,$E$39:$CF$39)</f>
        <v>0</v>
      </c>
      <c r="F220" s="520">
        <f>+SUMIF($E$216:$CF$216,$D220,$E$40:$CF$40)</f>
        <v>0</v>
      </c>
      <c r="G220" s="520">
        <f>+SUMIF($E$216:$CF$216,$D220,$E$42:$CF$42)</f>
        <v>0</v>
      </c>
      <c r="H220" s="520">
        <f>+E220-F220-G220</f>
        <v>0</v>
      </c>
      <c r="I220" s="169"/>
      <c r="J220" s="169"/>
      <c r="K220" s="169"/>
      <c r="L220" s="169"/>
      <c r="M220" s="169"/>
      <c r="N220" s="169"/>
      <c r="O220" s="169"/>
      <c r="P220" s="169"/>
      <c r="Q220" s="169"/>
      <c r="R220" s="169"/>
      <c r="S220" s="169"/>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c r="AZ220" s="169"/>
      <c r="BA220" s="169"/>
      <c r="BB220" s="169"/>
      <c r="BC220" s="169"/>
      <c r="BD220" s="169"/>
      <c r="BE220" s="169"/>
      <c r="BF220" s="169"/>
      <c r="BG220" s="169"/>
      <c r="BH220" s="169"/>
      <c r="BI220" s="169"/>
      <c r="BJ220" s="169"/>
      <c r="BK220" s="169"/>
      <c r="BL220" s="169"/>
      <c r="BM220" s="169"/>
      <c r="BN220" s="169"/>
      <c r="BO220" s="169"/>
      <c r="BP220" s="169"/>
      <c r="BQ220" s="169"/>
      <c r="BR220" s="169"/>
      <c r="BS220" s="169"/>
      <c r="BT220" s="169"/>
      <c r="BU220" s="169"/>
      <c r="BV220" s="169"/>
      <c r="BW220" s="169"/>
      <c r="BX220" s="169"/>
      <c r="BY220" s="169"/>
      <c r="BZ220" s="169"/>
      <c r="CA220" s="169"/>
      <c r="CB220" s="169"/>
      <c r="CC220" s="169"/>
      <c r="CD220" s="169"/>
      <c r="CE220" s="169"/>
      <c r="CF220" s="169"/>
    </row>
    <row r="221" spans="3:84" hidden="1" x14ac:dyDescent="0.3">
      <c r="C221" s="518">
        <v>3</v>
      </c>
      <c r="D221" s="518" t="str">
        <f>+GENERALES!$G$30</f>
        <v/>
      </c>
      <c r="E221" s="520">
        <f>+SUMIF($E$216:$CF$216,$D221,$E$39:$CF$39)</f>
        <v>0</v>
      </c>
      <c r="F221" s="520">
        <f>+SUMIF($E$216:$CF$216,$D221,$E$40:$CF$40)</f>
        <v>0</v>
      </c>
      <c r="G221" s="520">
        <f>+SUMIF($E$216:$CF$216,$D221,$E$42:$CF$42)</f>
        <v>0</v>
      </c>
      <c r="H221" s="520">
        <f>+E221-F221-G221</f>
        <v>0</v>
      </c>
      <c r="I221" s="169"/>
      <c r="J221" s="169"/>
      <c r="K221" s="169"/>
      <c r="L221" s="169"/>
      <c r="M221" s="169"/>
      <c r="N221" s="169"/>
      <c r="O221" s="169"/>
      <c r="P221" s="169"/>
      <c r="Q221" s="169"/>
      <c r="R221" s="169"/>
      <c r="S221" s="169"/>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c r="AZ221" s="169"/>
      <c r="BA221" s="169"/>
      <c r="BB221" s="169"/>
      <c r="BC221" s="169"/>
      <c r="BD221" s="169"/>
      <c r="BE221" s="169"/>
      <c r="BF221" s="169"/>
      <c r="BG221" s="169"/>
      <c r="BH221" s="169"/>
      <c r="BI221" s="169"/>
      <c r="BJ221" s="169"/>
      <c r="BK221" s="169"/>
      <c r="BL221" s="169"/>
      <c r="BM221" s="169"/>
      <c r="BN221" s="169"/>
      <c r="BO221" s="169"/>
      <c r="BP221" s="169"/>
      <c r="BQ221" s="169"/>
      <c r="BR221" s="169"/>
      <c r="BS221" s="169"/>
      <c r="BT221" s="169"/>
      <c r="BU221" s="169"/>
      <c r="BV221" s="169"/>
      <c r="BW221" s="169"/>
      <c r="BX221" s="169"/>
      <c r="BY221" s="169"/>
      <c r="BZ221" s="169"/>
      <c r="CA221" s="169"/>
      <c r="CB221" s="169"/>
      <c r="CC221" s="169"/>
      <c r="CD221" s="169"/>
      <c r="CE221" s="169"/>
      <c r="CF221" s="169"/>
    </row>
    <row r="222" spans="3:84" hidden="1" x14ac:dyDescent="0.3">
      <c r="C222" s="518">
        <v>4</v>
      </c>
      <c r="D222" s="518" t="str">
        <f>+GENERALES!$H$30</f>
        <v/>
      </c>
      <c r="E222" s="520">
        <f>+SUMIF($E$216:$CF$216,$D222,$E$39:$CF$39)</f>
        <v>0</v>
      </c>
      <c r="F222" s="520">
        <f>+SUMIF($E$216:$CF$216,$D222,$E$40:$CF$40)</f>
        <v>0</v>
      </c>
      <c r="G222" s="520">
        <f>+SUMIF($E$216:$CF$216,$D222,$E$42:$CF$42)</f>
        <v>0</v>
      </c>
      <c r="H222" s="520">
        <f>+E222-F222-G222</f>
        <v>0</v>
      </c>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c r="BB222" s="169"/>
      <c r="BC222" s="169"/>
      <c r="BD222" s="169"/>
      <c r="BE222" s="169"/>
      <c r="BF222" s="169"/>
      <c r="BG222" s="169"/>
      <c r="BH222" s="169"/>
      <c r="BI222" s="169"/>
      <c r="BJ222" s="169"/>
      <c r="BK222" s="169"/>
      <c r="BL222" s="169"/>
      <c r="BM222" s="169"/>
      <c r="BN222" s="169"/>
      <c r="BO222" s="169"/>
      <c r="BP222" s="169"/>
      <c r="BQ222" s="169"/>
      <c r="BR222" s="169"/>
      <c r="BS222" s="169"/>
      <c r="BT222" s="169"/>
      <c r="BU222" s="169"/>
      <c r="BV222" s="169"/>
      <c r="BW222" s="169"/>
      <c r="BX222" s="169"/>
      <c r="BY222" s="169"/>
      <c r="BZ222" s="169"/>
      <c r="CA222" s="169"/>
      <c r="CB222" s="169"/>
      <c r="CC222" s="169"/>
      <c r="CD222" s="169"/>
      <c r="CE222" s="169"/>
      <c r="CF222" s="169"/>
    </row>
    <row r="223" spans="3:84" hidden="1" x14ac:dyDescent="0.3">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c r="AZ223" s="169"/>
      <c r="BA223" s="169"/>
      <c r="BB223" s="169"/>
      <c r="BC223" s="169"/>
      <c r="BD223" s="169"/>
      <c r="BE223" s="169"/>
      <c r="BF223" s="169"/>
      <c r="BG223" s="169"/>
      <c r="BH223" s="169"/>
      <c r="BI223" s="169"/>
      <c r="BJ223" s="169"/>
      <c r="BK223" s="169"/>
      <c r="BL223" s="169"/>
      <c r="BM223" s="169"/>
      <c r="BN223" s="169"/>
      <c r="BO223" s="169"/>
      <c r="BP223" s="169"/>
      <c r="BQ223" s="169"/>
      <c r="BR223" s="169"/>
      <c r="BS223" s="169"/>
      <c r="BT223" s="169"/>
      <c r="BU223" s="169"/>
      <c r="BV223" s="169"/>
      <c r="BW223" s="169"/>
      <c r="BX223" s="169"/>
      <c r="BY223" s="169"/>
      <c r="BZ223" s="169"/>
      <c r="CA223" s="169"/>
      <c r="CB223" s="169"/>
      <c r="CC223" s="169"/>
      <c r="CD223" s="169"/>
      <c r="CE223" s="169"/>
      <c r="CF223" s="169"/>
    </row>
  </sheetData>
  <sheetProtection algorithmName="SHA-512" hashValue="tAEfdaw2REEZABsnbpi6RvVjzOqXY674w3ha6tiGeyv2ZxoHg6JgMVvTV5TM9vSjcl09pHJF0Ek+O10PIm62WA==" saltValue="nATkeRX3dFmfDSSXTPd1BQ==" spinCount="100000" sheet="1" selectLockedCells="1"/>
  <mergeCells count="35">
    <mergeCell ref="A64:A69"/>
    <mergeCell ref="B64:B69"/>
    <mergeCell ref="C64:C69"/>
    <mergeCell ref="C22:C24"/>
    <mergeCell ref="C26:C28"/>
    <mergeCell ref="C30:C32"/>
    <mergeCell ref="C34:C37"/>
    <mergeCell ref="C39:C45"/>
    <mergeCell ref="C47:C49"/>
    <mergeCell ref="C51:C55"/>
    <mergeCell ref="C57:D57"/>
    <mergeCell ref="A58:A63"/>
    <mergeCell ref="B58:B63"/>
    <mergeCell ref="C58:C63"/>
    <mergeCell ref="A70:A75"/>
    <mergeCell ref="B70:B75"/>
    <mergeCell ref="C70:C75"/>
    <mergeCell ref="A76:A81"/>
    <mergeCell ref="B76:B81"/>
    <mergeCell ref="C76:C81"/>
    <mergeCell ref="A94:A98"/>
    <mergeCell ref="B94:B99"/>
    <mergeCell ref="C94:C99"/>
    <mergeCell ref="A99:A103"/>
    <mergeCell ref="B100:B105"/>
    <mergeCell ref="C100:C105"/>
    <mergeCell ref="A104:A108"/>
    <mergeCell ref="B106:B111"/>
    <mergeCell ref="C106:C111"/>
    <mergeCell ref="B112:B117"/>
    <mergeCell ref="C112:C117"/>
    <mergeCell ref="B82:B87"/>
    <mergeCell ref="C82:C87"/>
    <mergeCell ref="B88:B93"/>
    <mergeCell ref="C88:C93"/>
  </mergeCells>
  <conditionalFormatting sqref="E3:CF3">
    <cfRule type="expression" dxfId="597" priority="87">
      <formula>E2</formula>
    </cfRule>
  </conditionalFormatting>
  <conditionalFormatting sqref="E58:CF60 E14:CF17">
    <cfRule type="expression" dxfId="596" priority="86">
      <formula>E$2&gt;0</formula>
    </cfRule>
  </conditionalFormatting>
  <conditionalFormatting sqref="E9:CF10">
    <cfRule type="expression" dxfId="595" priority="85">
      <formula>E$2&gt;0</formula>
    </cfRule>
  </conditionalFormatting>
  <conditionalFormatting sqref="E11:CF12">
    <cfRule type="expression" dxfId="594" priority="84">
      <formula>E$2&gt;0</formula>
    </cfRule>
  </conditionalFormatting>
  <conditionalFormatting sqref="E18:CF18">
    <cfRule type="expression" dxfId="593" priority="83">
      <formula>E$2&gt;0</formula>
    </cfRule>
  </conditionalFormatting>
  <conditionalFormatting sqref="E19:CF19">
    <cfRule type="expression" dxfId="592" priority="82">
      <formula>E$2&gt;0</formula>
    </cfRule>
  </conditionalFormatting>
  <conditionalFormatting sqref="E20:CF20">
    <cfRule type="expression" dxfId="591" priority="81">
      <formula>E$2&gt;0</formula>
    </cfRule>
  </conditionalFormatting>
  <conditionalFormatting sqref="E23:CF23">
    <cfRule type="expression" dxfId="590" priority="80">
      <formula>E$2&gt;0</formula>
    </cfRule>
  </conditionalFormatting>
  <conditionalFormatting sqref="E61:CF61">
    <cfRule type="expression" dxfId="589" priority="79">
      <formula>E$2&gt;0</formula>
    </cfRule>
  </conditionalFormatting>
  <conditionalFormatting sqref="E26:CF26">
    <cfRule type="expression" dxfId="588" priority="78">
      <formula>E$2&gt;0</formula>
    </cfRule>
  </conditionalFormatting>
  <conditionalFormatting sqref="E30:CF30">
    <cfRule type="expression" dxfId="587" priority="77">
      <formula>E$2&gt;0</formula>
    </cfRule>
  </conditionalFormatting>
  <conditionalFormatting sqref="E47:CF49">
    <cfRule type="expression" dxfId="586" priority="76">
      <formula>E$2&gt;0</formula>
    </cfRule>
  </conditionalFormatting>
  <conditionalFormatting sqref="E27:CF27">
    <cfRule type="expression" dxfId="585" priority="75">
      <formula>E$2&gt;0</formula>
    </cfRule>
  </conditionalFormatting>
  <conditionalFormatting sqref="E28:CF28">
    <cfRule type="expression" dxfId="584" priority="74">
      <formula>E$2&gt;0</formula>
    </cfRule>
  </conditionalFormatting>
  <conditionalFormatting sqref="E31:CF31">
    <cfRule type="expression" dxfId="583" priority="73">
      <formula>E$2&gt;0</formula>
    </cfRule>
  </conditionalFormatting>
  <conditionalFormatting sqref="E32:CF32">
    <cfRule type="expression" dxfId="582" priority="72">
      <formula>E$2&gt;0</formula>
    </cfRule>
  </conditionalFormatting>
  <conditionalFormatting sqref="E39:CF39">
    <cfRule type="expression" dxfId="581" priority="71">
      <formula>E$2&gt;0</formula>
    </cfRule>
  </conditionalFormatting>
  <conditionalFormatting sqref="E40:CF41">
    <cfRule type="expression" dxfId="580" priority="70">
      <formula>E$2&gt;0</formula>
    </cfRule>
  </conditionalFormatting>
  <conditionalFormatting sqref="E42:CF43">
    <cfRule type="expression" dxfId="579" priority="69">
      <formula>E$2&gt;0</formula>
    </cfRule>
  </conditionalFormatting>
  <conditionalFormatting sqref="E44:CF44">
    <cfRule type="expression" dxfId="578" priority="68">
      <formula>E$2&gt;0</formula>
    </cfRule>
  </conditionalFormatting>
  <conditionalFormatting sqref="E45:CF45">
    <cfRule type="expression" dxfId="577" priority="67">
      <formula>E$2&gt;0</formula>
    </cfRule>
  </conditionalFormatting>
  <conditionalFormatting sqref="E51:CF51">
    <cfRule type="expression" dxfId="576" priority="66">
      <formula>E$2&gt;0</formula>
    </cfRule>
  </conditionalFormatting>
  <conditionalFormatting sqref="E52:CF52">
    <cfRule type="expression" dxfId="575" priority="65">
      <formula>E$2&gt;0</formula>
    </cfRule>
  </conditionalFormatting>
  <conditionalFormatting sqref="E53:CF55">
    <cfRule type="expression" dxfId="574" priority="64">
      <formula>E$2&gt;0</formula>
    </cfRule>
  </conditionalFormatting>
  <conditionalFormatting sqref="E34:CF34">
    <cfRule type="expression" dxfId="573" priority="63">
      <formula>E$2&gt;0</formula>
    </cfRule>
  </conditionalFormatting>
  <conditionalFormatting sqref="E35:CF37">
    <cfRule type="expression" dxfId="572" priority="62">
      <formula>E$2&gt;0</formula>
    </cfRule>
  </conditionalFormatting>
  <conditionalFormatting sqref="E4:CF4">
    <cfRule type="expression" dxfId="571" priority="61">
      <formula>E2&gt;0</formula>
    </cfRule>
  </conditionalFormatting>
  <conditionalFormatting sqref="E5:CF5">
    <cfRule type="expression" dxfId="570" priority="60">
      <formula>E2&gt;0</formula>
    </cfRule>
  </conditionalFormatting>
  <conditionalFormatting sqref="E64:CF66">
    <cfRule type="expression" dxfId="569" priority="39">
      <formula>E$2&gt;0</formula>
    </cfRule>
  </conditionalFormatting>
  <conditionalFormatting sqref="E67:CF67">
    <cfRule type="expression" dxfId="568" priority="38">
      <formula>E$2&gt;0</formula>
    </cfRule>
  </conditionalFormatting>
  <conditionalFormatting sqref="E70:CF72">
    <cfRule type="expression" dxfId="567" priority="36">
      <formula>E$2&gt;0</formula>
    </cfRule>
  </conditionalFormatting>
  <conditionalFormatting sqref="E73:CF73">
    <cfRule type="expression" dxfId="566" priority="35">
      <formula>E$2&gt;0</formula>
    </cfRule>
  </conditionalFormatting>
  <conditionalFormatting sqref="E76:CF78">
    <cfRule type="expression" dxfId="565" priority="33">
      <formula>E$2&gt;0</formula>
    </cfRule>
  </conditionalFormatting>
  <conditionalFormatting sqref="E79:CF79">
    <cfRule type="expression" dxfId="564" priority="32">
      <formula>E$2&gt;0</formula>
    </cfRule>
  </conditionalFormatting>
  <conditionalFormatting sqref="E24:CF24">
    <cfRule type="expression" dxfId="563" priority="4">
      <formula>E2&gt;0</formula>
    </cfRule>
  </conditionalFormatting>
  <conditionalFormatting sqref="E6:CF6">
    <cfRule type="expression" dxfId="562" priority="3">
      <formula>E2&gt;0</formula>
    </cfRule>
  </conditionalFormatting>
  <conditionalFormatting sqref="E7:CF7">
    <cfRule type="expression" dxfId="561" priority="2">
      <formula>E2</formula>
    </cfRule>
  </conditionalFormatting>
  <conditionalFormatting sqref="E22:CF22">
    <cfRule type="expression" dxfId="560" priority="1">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59" id="{92096E71-03E8-41A1-9B9B-0B29128F86AD}">
            <xm:f>AND(E$2&gt;0,$B$57='Base Datos'!$V$21)</xm:f>
            <x14:dxf>
              <font>
                <color theme="1" tint="4.9989318521683403E-2"/>
              </font>
              <fill>
                <patternFill>
                  <bgColor theme="0" tint="-0.14996795556505021"/>
                </patternFill>
              </fill>
            </x14:dxf>
          </x14:cfRule>
          <xm:sqref>E62:CF62 E116:CF116</xm:sqref>
        </x14:conditionalFormatting>
        <x14:conditionalFormatting xmlns:xm="http://schemas.microsoft.com/office/excel/2006/main">
          <x14:cfRule type="expression" priority="58" id="{8422D2E5-B5D0-4C79-8B72-19333D980938}">
            <xm:f>AND(E$2&gt;0,$B$57='Base Datos'!$V$21)</xm:f>
            <x14:dxf>
              <font>
                <color theme="0"/>
              </font>
              <fill>
                <patternFill>
                  <bgColor theme="9" tint="-0.499984740745262"/>
                </patternFill>
              </fill>
            </x14:dxf>
          </x14:cfRule>
          <xm:sqref>E63:CF63</xm:sqref>
        </x14:conditionalFormatting>
        <x14:conditionalFormatting xmlns:xm="http://schemas.microsoft.com/office/excel/2006/main">
          <x14:cfRule type="expression" priority="57" id="{6C36E892-4E6F-4D85-A486-6CA72C75A31B}">
            <xm:f>$B$57='Base Datos'!$V$21</xm:f>
            <x14:dxf>
              <font>
                <color theme="2" tint="-0.89996032593768116"/>
              </font>
            </x14:dxf>
          </x14:cfRule>
          <xm:sqref>D62 D116:D121</xm:sqref>
        </x14:conditionalFormatting>
        <x14:conditionalFormatting xmlns:xm="http://schemas.microsoft.com/office/excel/2006/main">
          <x14:cfRule type="expression" priority="56" id="{0CC301AB-1D40-49DC-910F-E515162DB7A3}">
            <xm:f>$B$57='Base Datos'!$V$21</xm:f>
            <x14:dxf>
              <font>
                <color theme="2" tint="-0.89996032593768116"/>
              </font>
            </x14:dxf>
          </x14:cfRule>
          <xm:sqref>D63</xm:sqref>
        </x14:conditionalFormatting>
        <x14:conditionalFormatting xmlns:xm="http://schemas.microsoft.com/office/excel/2006/main">
          <x14:cfRule type="expression" priority="41" id="{26E918D3-1E85-4DD3-A3F8-EE25200C041F}">
            <xm:f>$B$57='Base Datos'!$V$21</xm:f>
            <x14:dxf>
              <font>
                <color theme="2" tint="-0.89996032593768116"/>
              </font>
            </x14:dxf>
          </x14:cfRule>
          <xm:sqref>D110</xm:sqref>
        </x14:conditionalFormatting>
        <x14:conditionalFormatting xmlns:xm="http://schemas.microsoft.com/office/excel/2006/main">
          <x14:cfRule type="expression" priority="40" id="{C12F0098-60F2-4087-9ED8-F0EA549D8969}">
            <xm:f>$B$57='Base Datos'!$V$21</xm:f>
            <x14:dxf>
              <font>
                <color theme="2" tint="-0.89996032593768116"/>
              </font>
            </x14:dxf>
          </x14:cfRule>
          <xm:sqref>D111</xm:sqref>
        </x14:conditionalFormatting>
        <x14:conditionalFormatting xmlns:xm="http://schemas.microsoft.com/office/excel/2006/main">
          <x14:cfRule type="expression" priority="55" id="{2B7E70BA-1910-4C2D-82B2-AC12B63E97E8}">
            <xm:f>$B$57='Base Datos'!$V$21</xm:f>
            <x14:dxf>
              <font>
                <color theme="2" tint="-0.89996032593768116"/>
              </font>
            </x14:dxf>
          </x14:cfRule>
          <xm:sqref>D68</xm:sqref>
        </x14:conditionalFormatting>
        <x14:conditionalFormatting xmlns:xm="http://schemas.microsoft.com/office/excel/2006/main">
          <x14:cfRule type="expression" priority="54" id="{357628E1-F758-47B7-9F1C-E736DAC2BF1F}">
            <xm:f>$B$57='Base Datos'!$V$21</xm:f>
            <x14:dxf>
              <font>
                <color theme="2" tint="-0.89996032593768116"/>
              </font>
            </x14:dxf>
          </x14:cfRule>
          <xm:sqref>D69</xm:sqref>
        </x14:conditionalFormatting>
        <x14:conditionalFormatting xmlns:xm="http://schemas.microsoft.com/office/excel/2006/main">
          <x14:cfRule type="expression" priority="53" id="{02A20B04-90C6-4C21-85FB-D9A1DC916752}">
            <xm:f>$B$57='Base Datos'!$V$21</xm:f>
            <x14:dxf>
              <font>
                <color theme="2" tint="-0.89996032593768116"/>
              </font>
            </x14:dxf>
          </x14:cfRule>
          <xm:sqref>D74</xm:sqref>
        </x14:conditionalFormatting>
        <x14:conditionalFormatting xmlns:xm="http://schemas.microsoft.com/office/excel/2006/main">
          <x14:cfRule type="expression" priority="52" id="{0573BB64-4EC0-4F28-965D-1D3144430AA3}">
            <xm:f>$B$57='Base Datos'!$V$21</xm:f>
            <x14:dxf>
              <font>
                <color theme="2" tint="-0.89996032593768116"/>
              </font>
            </x14:dxf>
          </x14:cfRule>
          <xm:sqref>D75</xm:sqref>
        </x14:conditionalFormatting>
        <x14:conditionalFormatting xmlns:xm="http://schemas.microsoft.com/office/excel/2006/main">
          <x14:cfRule type="expression" priority="51" id="{DC4F1CC7-849F-4E26-A28D-555B8977FD59}">
            <xm:f>$B$57='Base Datos'!$V$21</xm:f>
            <x14:dxf>
              <font>
                <color theme="2" tint="-0.89996032593768116"/>
              </font>
            </x14:dxf>
          </x14:cfRule>
          <xm:sqref>D80</xm:sqref>
        </x14:conditionalFormatting>
        <x14:conditionalFormatting xmlns:xm="http://schemas.microsoft.com/office/excel/2006/main">
          <x14:cfRule type="expression" priority="50" id="{B9F27002-DFCA-46E8-9978-D375BCC7A53D}">
            <xm:f>$B$57='Base Datos'!$V$21</xm:f>
            <x14:dxf>
              <font>
                <color theme="2" tint="-0.89996032593768116"/>
              </font>
            </x14:dxf>
          </x14:cfRule>
          <xm:sqref>D81</xm:sqref>
        </x14:conditionalFormatting>
        <x14:conditionalFormatting xmlns:xm="http://schemas.microsoft.com/office/excel/2006/main">
          <x14:cfRule type="expression" priority="49" id="{CA118AFA-D82B-40B8-9ACE-D18F6EC0102E}">
            <xm:f>$B$57='Base Datos'!$V$21</xm:f>
            <x14:dxf>
              <font>
                <color theme="2" tint="-0.89996032593768116"/>
              </font>
            </x14:dxf>
          </x14:cfRule>
          <xm:sqref>D86</xm:sqref>
        </x14:conditionalFormatting>
        <x14:conditionalFormatting xmlns:xm="http://schemas.microsoft.com/office/excel/2006/main">
          <x14:cfRule type="expression" priority="48" id="{A4EC48D1-89F0-4368-9578-634BDB0F19F9}">
            <xm:f>$B$57='Base Datos'!$V$21</xm:f>
            <x14:dxf>
              <font>
                <color theme="2" tint="-0.89996032593768116"/>
              </font>
            </x14:dxf>
          </x14:cfRule>
          <xm:sqref>D87</xm:sqref>
        </x14:conditionalFormatting>
        <x14:conditionalFormatting xmlns:xm="http://schemas.microsoft.com/office/excel/2006/main">
          <x14:cfRule type="expression" priority="47" id="{83AA76C9-25BB-471F-BD07-15AD91B70574}">
            <xm:f>$B$57='Base Datos'!$V$21</xm:f>
            <x14:dxf>
              <font>
                <color theme="2" tint="-0.89996032593768116"/>
              </font>
            </x14:dxf>
          </x14:cfRule>
          <xm:sqref>D92</xm:sqref>
        </x14:conditionalFormatting>
        <x14:conditionalFormatting xmlns:xm="http://schemas.microsoft.com/office/excel/2006/main">
          <x14:cfRule type="expression" priority="46" id="{9D10F3FA-93FD-41CD-A789-2A6BE8B87168}">
            <xm:f>$B$57='Base Datos'!$V$21</xm:f>
            <x14:dxf>
              <font>
                <color theme="2" tint="-0.89996032593768116"/>
              </font>
            </x14:dxf>
          </x14:cfRule>
          <xm:sqref>D93</xm:sqref>
        </x14:conditionalFormatting>
        <x14:conditionalFormatting xmlns:xm="http://schemas.microsoft.com/office/excel/2006/main">
          <x14:cfRule type="expression" priority="45" id="{7ED2FAFE-E37D-4614-AA28-A7509260A79A}">
            <xm:f>$B$57='Base Datos'!$V$21</xm:f>
            <x14:dxf>
              <font>
                <color theme="2" tint="-0.89996032593768116"/>
              </font>
            </x14:dxf>
          </x14:cfRule>
          <xm:sqref>D98</xm:sqref>
        </x14:conditionalFormatting>
        <x14:conditionalFormatting xmlns:xm="http://schemas.microsoft.com/office/excel/2006/main">
          <x14:cfRule type="expression" priority="44" id="{7277AE30-9A54-41E4-9B0A-96096DB4A4E8}">
            <xm:f>$B$57='Base Datos'!$V$21</xm:f>
            <x14:dxf>
              <font>
                <color theme="2" tint="-0.89996032593768116"/>
              </font>
            </x14:dxf>
          </x14:cfRule>
          <xm:sqref>D99</xm:sqref>
        </x14:conditionalFormatting>
        <x14:conditionalFormatting xmlns:xm="http://schemas.microsoft.com/office/excel/2006/main">
          <x14:cfRule type="expression" priority="43" id="{3119774C-F168-425B-BD04-96D3F6408A72}">
            <xm:f>$B$57='Base Datos'!$V$21</xm:f>
            <x14:dxf>
              <font>
                <color theme="2" tint="-0.89996032593768116"/>
              </font>
            </x14:dxf>
          </x14:cfRule>
          <xm:sqref>D104</xm:sqref>
        </x14:conditionalFormatting>
        <x14:conditionalFormatting xmlns:xm="http://schemas.microsoft.com/office/excel/2006/main">
          <x14:cfRule type="expression" priority="42" id="{D6A8388E-48D9-4BBA-B7AC-04E9FD833417}">
            <xm:f>$B$57='Base Datos'!$V$21</xm:f>
            <x14:dxf>
              <font>
                <color theme="2" tint="-0.89996032593768116"/>
              </font>
            </x14:dxf>
          </x14:cfRule>
          <xm:sqref>D105</xm:sqref>
        </x14:conditionalFormatting>
        <x14:conditionalFormatting xmlns:xm="http://schemas.microsoft.com/office/excel/2006/main">
          <x14:cfRule type="expression" priority="37" id="{48FC0EB3-6459-4E33-8FD8-DD667720CB46}">
            <xm:f>AND(E$2&gt;0,$B$57='Base Datos'!$V$21)</xm:f>
            <x14:dxf>
              <font>
                <color theme="1" tint="4.9989318521683403E-2"/>
              </font>
              <fill>
                <patternFill>
                  <bgColor theme="0" tint="-0.14996795556505021"/>
                </patternFill>
              </fill>
            </x14:dxf>
          </x14:cfRule>
          <xm:sqref>E68:CF68</xm:sqref>
        </x14:conditionalFormatting>
        <x14:conditionalFormatting xmlns:xm="http://schemas.microsoft.com/office/excel/2006/main">
          <x14:cfRule type="expression" priority="34" id="{4E0C8C30-3EAD-4598-8D15-8E799391D9B3}">
            <xm:f>AND(E$2&gt;0,$B$57='Base Datos'!$V$21)</xm:f>
            <x14:dxf>
              <font>
                <color theme="1" tint="4.9989318521683403E-2"/>
              </font>
              <fill>
                <patternFill>
                  <bgColor theme="0" tint="-0.14996795556505021"/>
                </patternFill>
              </fill>
            </x14:dxf>
          </x14:cfRule>
          <xm:sqref>E74:CF74</xm:sqref>
        </x14:conditionalFormatting>
        <x14:conditionalFormatting xmlns:xm="http://schemas.microsoft.com/office/excel/2006/main">
          <x14:cfRule type="expression" priority="31" id="{DF89FC4F-10F8-46E9-BD1E-BB26FA7FFA04}">
            <xm:f>AND(E$2&gt;0,$B$57='Base Datos'!$V$21)</xm:f>
            <x14:dxf>
              <font>
                <color theme="1" tint="4.9989318521683403E-2"/>
              </font>
              <fill>
                <patternFill>
                  <bgColor theme="0" tint="-0.14996795556505021"/>
                </patternFill>
              </fill>
            </x14:dxf>
          </x14:cfRule>
          <xm:sqref>E80:CF80</xm:sqref>
        </x14:conditionalFormatting>
        <x14:conditionalFormatting xmlns:xm="http://schemas.microsoft.com/office/excel/2006/main">
          <x14:cfRule type="expression" priority="30" id="{39E83D4B-5CB3-4628-91D7-60C3AB3804C7}">
            <xm:f>AND(E$2&gt;0,$B$57='Base Datos'!$V$21)</xm:f>
            <x14:dxf>
              <font>
                <color theme="1" tint="4.9989318521683403E-2"/>
              </font>
              <fill>
                <patternFill>
                  <bgColor theme="0" tint="-0.14996795556505021"/>
                </patternFill>
              </fill>
            </x14:dxf>
          </x14:cfRule>
          <xm:sqref>E82:CF84</xm:sqref>
        </x14:conditionalFormatting>
        <x14:conditionalFormatting xmlns:xm="http://schemas.microsoft.com/office/excel/2006/main">
          <x14:cfRule type="expression" priority="29" id="{330A4BA0-914F-4220-ACAA-73721E65622D}">
            <xm:f>AND(E$2&gt;0,$B$57='Base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28" id="{E88BE744-50F2-4F35-B469-3A44BCF9E7B0}">
            <xm:f>AND(E$2&gt;0,$B$57='Base Datos'!$V$21)</xm:f>
            <x14:dxf>
              <font>
                <color theme="1" tint="4.9989318521683403E-2"/>
              </font>
              <fill>
                <patternFill>
                  <bgColor theme="0" tint="-0.14996795556505021"/>
                </patternFill>
              </fill>
            </x14:dxf>
          </x14:cfRule>
          <xm:sqref>E86:CF86</xm:sqref>
        </x14:conditionalFormatting>
        <x14:conditionalFormatting xmlns:xm="http://schemas.microsoft.com/office/excel/2006/main">
          <x14:cfRule type="expression" priority="27" id="{C3F11396-6C4D-4911-ABA8-6BFA84C3B5B3}">
            <xm:f>AND(E$2&gt;0,$B$57='Base Datos'!$V$21)</xm:f>
            <x14:dxf>
              <font>
                <color theme="1" tint="4.9989318521683403E-2"/>
              </font>
              <fill>
                <patternFill>
                  <bgColor theme="0" tint="-0.14996795556505021"/>
                </patternFill>
              </fill>
            </x14:dxf>
          </x14:cfRule>
          <xm:sqref>E92:CF92</xm:sqref>
        </x14:conditionalFormatting>
        <x14:conditionalFormatting xmlns:xm="http://schemas.microsoft.com/office/excel/2006/main">
          <x14:cfRule type="expression" priority="26" id="{A9E2631C-3B53-48D9-B490-9C109434F3A2}">
            <xm:f>AND(E$2&gt;0,$B$57='Base Datos'!$V$21)</xm:f>
            <x14:dxf>
              <font>
                <color theme="1" tint="4.9989318521683403E-2"/>
              </font>
              <fill>
                <patternFill>
                  <bgColor theme="0" tint="-0.14996795556505021"/>
                </patternFill>
              </fill>
            </x14:dxf>
          </x14:cfRule>
          <xm:sqref>E98:CF98</xm:sqref>
        </x14:conditionalFormatting>
        <x14:conditionalFormatting xmlns:xm="http://schemas.microsoft.com/office/excel/2006/main">
          <x14:cfRule type="expression" priority="25" id="{6DE3396F-1DE7-4EA6-A120-38DB51C76495}">
            <xm:f>AND(E$2&gt;0,$B$57='Base Datos'!$V$21)</xm:f>
            <x14:dxf>
              <font>
                <color theme="1" tint="4.9989318521683403E-2"/>
              </font>
              <fill>
                <patternFill>
                  <bgColor theme="0" tint="-0.14996795556505021"/>
                </patternFill>
              </fill>
            </x14:dxf>
          </x14:cfRule>
          <xm:sqref>E104:CF104</xm:sqref>
        </x14:conditionalFormatting>
        <x14:conditionalFormatting xmlns:xm="http://schemas.microsoft.com/office/excel/2006/main">
          <x14:cfRule type="expression" priority="24" id="{60811A36-93B0-4EA8-BE34-E16D3470010D}">
            <xm:f>AND(E$2&gt;0,$B$57='Base Datos'!$V$21)</xm:f>
            <x14:dxf>
              <font>
                <color theme="1" tint="4.9989318521683403E-2"/>
              </font>
              <fill>
                <patternFill>
                  <bgColor theme="0" tint="-0.14996795556505021"/>
                </patternFill>
              </fill>
            </x14:dxf>
          </x14:cfRule>
          <xm:sqref>E110:CF110</xm:sqref>
        </x14:conditionalFormatting>
        <x14:conditionalFormatting xmlns:xm="http://schemas.microsoft.com/office/excel/2006/main">
          <x14:cfRule type="expression" priority="23" id="{BEDF5EE0-D9F6-41FE-9B16-96D2FA96801A}">
            <xm:f>AND(E$2&gt;0,$B$57='Base Datos'!$V$21)</xm:f>
            <x14:dxf>
              <font>
                <color theme="0"/>
              </font>
              <fill>
                <patternFill>
                  <bgColor theme="9" tint="-0.499984740745262"/>
                </patternFill>
              </fill>
            </x14:dxf>
          </x14:cfRule>
          <xm:sqref>E69:CF69</xm:sqref>
        </x14:conditionalFormatting>
        <x14:conditionalFormatting xmlns:xm="http://schemas.microsoft.com/office/excel/2006/main">
          <x14:cfRule type="expression" priority="22" id="{B6D0D73F-9D2A-4BEF-BBC0-860A692C1439}">
            <xm:f>AND(E$2&gt;0,$B$57='Base Datos'!$V$21)</xm:f>
            <x14:dxf>
              <font>
                <color theme="0"/>
              </font>
              <fill>
                <patternFill>
                  <bgColor theme="9" tint="-0.499984740745262"/>
                </patternFill>
              </fill>
            </x14:dxf>
          </x14:cfRule>
          <xm:sqref>E75:CF75</xm:sqref>
        </x14:conditionalFormatting>
        <x14:conditionalFormatting xmlns:xm="http://schemas.microsoft.com/office/excel/2006/main">
          <x14:cfRule type="expression" priority="21" id="{D0F3C374-5E3D-4F69-AFE5-411883BA601D}">
            <xm:f>AND(E$2&gt;0,$B$57='Base Datos'!$V$21)</xm:f>
            <x14:dxf>
              <font>
                <color theme="0"/>
              </font>
              <fill>
                <patternFill>
                  <bgColor theme="9" tint="-0.499984740745262"/>
                </patternFill>
              </fill>
            </x14:dxf>
          </x14:cfRule>
          <xm:sqref>E81:CF81</xm:sqref>
        </x14:conditionalFormatting>
        <x14:conditionalFormatting xmlns:xm="http://schemas.microsoft.com/office/excel/2006/main">
          <x14:cfRule type="expression" priority="20" id="{84BAD6E4-886C-46F9-AD0A-11C96E54BCE2}">
            <xm:f>AND(E$2&gt;0,$B$57='Base Datos'!$V$21)</xm:f>
            <x14:dxf>
              <font>
                <color theme="0"/>
              </font>
              <fill>
                <patternFill>
                  <bgColor theme="9" tint="-0.499984740745262"/>
                </patternFill>
              </fill>
            </x14:dxf>
          </x14:cfRule>
          <xm:sqref>E87:CF87</xm:sqref>
        </x14:conditionalFormatting>
        <x14:conditionalFormatting xmlns:xm="http://schemas.microsoft.com/office/excel/2006/main">
          <x14:cfRule type="expression" priority="19" id="{92102EB2-8968-458B-A85B-D558ADD90E94}">
            <xm:f>AND(E$2&gt;0,$B$57='Base Datos'!$V$21)</xm:f>
            <x14:dxf>
              <font>
                <color theme="0"/>
              </font>
              <fill>
                <patternFill>
                  <bgColor theme="9" tint="-0.499984740745262"/>
                </patternFill>
              </fill>
            </x14:dxf>
          </x14:cfRule>
          <xm:sqref>E93:CF93</xm:sqref>
        </x14:conditionalFormatting>
        <x14:conditionalFormatting xmlns:xm="http://schemas.microsoft.com/office/excel/2006/main">
          <x14:cfRule type="expression" priority="18" id="{B6F5A1DC-7C78-4525-AA73-32C9297FE15E}">
            <xm:f>AND(E$2&gt;0,$B$57='Base Datos'!$V$21)</xm:f>
            <x14:dxf>
              <font>
                <color theme="0"/>
              </font>
              <fill>
                <patternFill>
                  <bgColor theme="9" tint="-0.499984740745262"/>
                </patternFill>
              </fill>
            </x14:dxf>
          </x14:cfRule>
          <xm:sqref>E99:CF99</xm:sqref>
        </x14:conditionalFormatting>
        <x14:conditionalFormatting xmlns:xm="http://schemas.microsoft.com/office/excel/2006/main">
          <x14:cfRule type="expression" priority="17" id="{94B3D9EE-53D6-4BA4-9562-0334ED49DFCA}">
            <xm:f>AND(E$2&gt;0,$B$57='Base Datos'!$V$21)</xm:f>
            <x14:dxf>
              <font>
                <color theme="0"/>
              </font>
              <fill>
                <patternFill>
                  <bgColor theme="9" tint="-0.499984740745262"/>
                </patternFill>
              </fill>
            </x14:dxf>
          </x14:cfRule>
          <xm:sqref>E105:CF105</xm:sqref>
        </x14:conditionalFormatting>
        <x14:conditionalFormatting xmlns:xm="http://schemas.microsoft.com/office/excel/2006/main">
          <x14:cfRule type="expression" priority="16" id="{82FEC80B-AB76-45F0-BD0E-DC28A3AA4CF3}">
            <xm:f>AND(E$2&gt;0,$B$57='Base Datos'!$V$21)</xm:f>
            <x14:dxf>
              <font>
                <color theme="0"/>
              </font>
              <fill>
                <patternFill>
                  <bgColor theme="9" tint="-0.499984740745262"/>
                </patternFill>
              </fill>
            </x14:dxf>
          </x14:cfRule>
          <xm:sqref>E111:CF111</xm:sqref>
        </x14:conditionalFormatting>
        <x14:conditionalFormatting xmlns:xm="http://schemas.microsoft.com/office/excel/2006/main">
          <x14:cfRule type="expression" priority="15" id="{D7DD2E4C-42CD-452C-A047-4F5EC8FD34D3}">
            <xm:f>AND(E$2&gt;0,$B$57='Base Datos'!$V$21)</xm:f>
            <x14:dxf>
              <font>
                <color theme="0"/>
              </font>
              <fill>
                <patternFill>
                  <bgColor theme="9" tint="-0.499984740745262"/>
                </patternFill>
              </fill>
            </x14:dxf>
          </x14:cfRule>
          <xm:sqref>E117:CF117</xm:sqref>
        </x14:conditionalFormatting>
        <x14:conditionalFormatting xmlns:xm="http://schemas.microsoft.com/office/excel/2006/main">
          <x14:cfRule type="expression" priority="14" id="{3B253D83-684A-484A-B482-7549EE69E92D}">
            <xm:f>AND(E$2&gt;0,$B$57='Base Datos'!$V$21)</xm:f>
            <x14:dxf>
              <font>
                <color theme="1" tint="4.9989318521683403E-2"/>
              </font>
              <fill>
                <patternFill>
                  <bgColor theme="0" tint="-0.14996795556505021"/>
                </patternFill>
              </fill>
            </x14:dxf>
          </x14:cfRule>
          <xm:sqref>E88:CF90</xm:sqref>
        </x14:conditionalFormatting>
        <x14:conditionalFormatting xmlns:xm="http://schemas.microsoft.com/office/excel/2006/main">
          <x14:cfRule type="expression" priority="13" id="{7130C17D-F0BB-47F7-9A44-E58D79B3B95E}">
            <xm:f>AND(E$2&gt;0,$B$57='Base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12" id="{C280FD01-29C3-4375-8222-7EDDF4C1997E}">
            <xm:f>AND(E$2&gt;0,$B$57='Base Datos'!$V$21)</xm:f>
            <x14:dxf>
              <font>
                <color theme="1" tint="4.9989318521683403E-2"/>
              </font>
              <fill>
                <patternFill>
                  <bgColor theme="0" tint="-0.14996795556505021"/>
                </patternFill>
              </fill>
            </x14:dxf>
          </x14:cfRule>
          <xm:sqref>E94:CF96</xm:sqref>
        </x14:conditionalFormatting>
        <x14:conditionalFormatting xmlns:xm="http://schemas.microsoft.com/office/excel/2006/main">
          <x14:cfRule type="expression" priority="11" id="{C44144A9-03F6-42D0-AF47-D052DF97096C}">
            <xm:f>AND(E$2&gt;0,$B$57='Base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10" id="{4EBFAFA8-D065-40D0-B37B-84A5F710BE66}">
            <xm:f>AND(E$2&gt;0,$B$57='Base Datos'!$V$21)</xm:f>
            <x14:dxf>
              <font>
                <color theme="1" tint="4.9989318521683403E-2"/>
              </font>
              <fill>
                <patternFill>
                  <bgColor theme="0" tint="-0.14996795556505021"/>
                </patternFill>
              </fill>
            </x14:dxf>
          </x14:cfRule>
          <xm:sqref>E100:CF102</xm:sqref>
        </x14:conditionalFormatting>
        <x14:conditionalFormatting xmlns:xm="http://schemas.microsoft.com/office/excel/2006/main">
          <x14:cfRule type="expression" priority="9" id="{AD3501AE-3E1E-442E-95CA-34EC4A76776A}">
            <xm:f>AND(E$2&gt;0,$B$57='Base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8" id="{80E4AC66-37EE-4041-AA98-D8E8105A658A}">
            <xm:f>AND(E$2&gt;0,$B$57='Base Datos'!$V$21)</xm:f>
            <x14:dxf>
              <font>
                <color theme="1" tint="4.9989318521683403E-2"/>
              </font>
              <fill>
                <patternFill>
                  <bgColor theme="0" tint="-0.14996795556505021"/>
                </patternFill>
              </fill>
            </x14:dxf>
          </x14:cfRule>
          <xm:sqref>E106:CF108</xm:sqref>
        </x14:conditionalFormatting>
        <x14:conditionalFormatting xmlns:xm="http://schemas.microsoft.com/office/excel/2006/main">
          <x14:cfRule type="expression" priority="7" id="{0D21B60B-A82C-461B-963F-F1FC412FD5E8}">
            <xm:f>AND(E$2&gt;0,$B$57='Base Datos'!$V$21)</xm:f>
            <x14:dxf>
              <font>
                <color theme="0"/>
              </font>
              <fill>
                <patternFill>
                  <bgColor theme="9" tint="-0.499984740745262"/>
                </patternFill>
              </fill>
            </x14:dxf>
          </x14:cfRule>
          <xm:sqref>E109:CF109</xm:sqref>
        </x14:conditionalFormatting>
        <x14:conditionalFormatting xmlns:xm="http://schemas.microsoft.com/office/excel/2006/main">
          <x14:cfRule type="expression" priority="6" id="{430D1406-F8AD-48A6-8C90-5DB989DE8F3D}">
            <xm:f>AND(E$2&gt;0,$B$57='Base Datos'!$V$21)</xm:f>
            <x14:dxf>
              <font>
                <color theme="1" tint="4.9989318521683403E-2"/>
              </font>
              <fill>
                <patternFill>
                  <bgColor theme="0" tint="-0.14996795556505021"/>
                </patternFill>
              </fill>
            </x14:dxf>
          </x14:cfRule>
          <xm:sqref>E112:CF114</xm:sqref>
        </x14:conditionalFormatting>
        <x14:conditionalFormatting xmlns:xm="http://schemas.microsoft.com/office/excel/2006/main">
          <x14:cfRule type="expression" priority="5" id="{A2AC8129-182D-4444-8032-8036846DC63A}">
            <xm:f>AND(E$2&gt;0,$B$57='Base Datos'!$V$21)</xm:f>
            <x14:dxf>
              <font>
                <color theme="0"/>
              </font>
              <fill>
                <patternFill>
                  <bgColor theme="9" tint="-0.499984740745262"/>
                </patternFill>
              </fill>
            </x14:dxf>
          </x14:cfRule>
          <xm:sqref>E115:CF115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6"/>
  <dimension ref="A1:CF224"/>
  <sheetViews>
    <sheetView zoomScaleNormal="100" workbookViewId="0">
      <pane xSplit="4" ySplit="13" topLeftCell="E14" activePane="bottomRight" state="frozen"/>
      <selection activeCell="E14" sqref="E14"/>
      <selection pane="topRight" activeCell="E14" sqref="E14"/>
      <selection pane="bottomLeft" activeCell="E14" sqref="E14"/>
      <selection pane="bottomRight" activeCell="E14" sqref="E14"/>
    </sheetView>
  </sheetViews>
  <sheetFormatPr baseColWidth="10" defaultRowHeight="16.5" x14ac:dyDescent="0.3"/>
  <cols>
    <col min="1" max="2" width="1.7109375" style="699" customWidth="1"/>
    <col min="3" max="3" width="13.7109375" style="705" customWidth="1"/>
    <col min="4" max="4" width="36.85546875" style="705" customWidth="1"/>
    <col min="5" max="84" width="14.7109375" style="705" customWidth="1"/>
    <col min="85" max="86" width="11.5703125" style="699"/>
    <col min="87" max="16383" width="0" style="699" hidden="1" customWidth="1"/>
    <col min="16384" max="16384" width="11.5703125" style="699"/>
  </cols>
  <sheetData>
    <row r="1" spans="3:84" ht="13.9" customHeight="1" thickBot="1" x14ac:dyDescent="0.3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3:84" ht="27" customHeight="1" thickBot="1" x14ac:dyDescent="0.35">
      <c r="C2" s="736"/>
      <c r="D2" s="222" t="s">
        <v>551</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3:84" ht="34.9" customHeight="1" thickBot="1" x14ac:dyDescent="0.35">
      <c r="C3" s="736"/>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C4" s="736"/>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6.899999999999999" customHeight="1" thickBot="1" x14ac:dyDescent="0.35">
      <c r="C5" s="736"/>
      <c r="D5" s="264" t="s">
        <v>246</v>
      </c>
      <c r="E5" s="265" t="str">
        <f>+IF(INDICE!L41="","",INDICE!L41)</f>
        <v/>
      </c>
      <c r="F5" s="265" t="str">
        <f>+E5</f>
        <v/>
      </c>
      <c r="G5" s="265" t="str">
        <f>+F5</f>
        <v/>
      </c>
      <c r="H5" s="265" t="str">
        <f t="shared" ref="H5:BR5" si="2">+G5</f>
        <v/>
      </c>
      <c r="I5" s="265" t="str">
        <f t="shared" si="2"/>
        <v/>
      </c>
      <c r="J5" s="265" t="str">
        <f t="shared" si="2"/>
        <v/>
      </c>
      <c r="K5" s="265" t="str">
        <f t="shared" si="2"/>
        <v/>
      </c>
      <c r="L5" s="265" t="str">
        <f t="shared" si="2"/>
        <v/>
      </c>
      <c r="M5" s="265" t="str">
        <f t="shared" si="2"/>
        <v/>
      </c>
      <c r="N5" s="265" t="str">
        <f t="shared" si="2"/>
        <v/>
      </c>
      <c r="O5" s="265" t="str">
        <f t="shared" si="2"/>
        <v/>
      </c>
      <c r="P5" s="265" t="str">
        <f t="shared" si="2"/>
        <v/>
      </c>
      <c r="Q5" s="265" t="str">
        <f t="shared" si="2"/>
        <v/>
      </c>
      <c r="R5" s="265" t="str">
        <f t="shared" si="2"/>
        <v/>
      </c>
      <c r="S5" s="265" t="str">
        <f t="shared" si="2"/>
        <v/>
      </c>
      <c r="T5" s="265" t="str">
        <f t="shared" si="2"/>
        <v/>
      </c>
      <c r="U5" s="265" t="str">
        <f t="shared" si="2"/>
        <v/>
      </c>
      <c r="V5" s="265" t="str">
        <f t="shared" si="2"/>
        <v/>
      </c>
      <c r="W5" s="265" t="str">
        <f t="shared" si="2"/>
        <v/>
      </c>
      <c r="X5" s="265" t="str">
        <f t="shared" si="2"/>
        <v/>
      </c>
      <c r="Y5" s="265" t="str">
        <f t="shared" si="2"/>
        <v/>
      </c>
      <c r="Z5" s="265" t="str">
        <f t="shared" si="2"/>
        <v/>
      </c>
      <c r="AA5" s="265" t="str">
        <f t="shared" si="2"/>
        <v/>
      </c>
      <c r="AB5" s="265" t="str">
        <f t="shared" si="2"/>
        <v/>
      </c>
      <c r="AC5" s="265" t="str">
        <f t="shared" si="2"/>
        <v/>
      </c>
      <c r="AD5" s="265" t="str">
        <f t="shared" si="2"/>
        <v/>
      </c>
      <c r="AE5" s="265" t="str">
        <f t="shared" si="2"/>
        <v/>
      </c>
      <c r="AF5" s="265" t="str">
        <f t="shared" si="2"/>
        <v/>
      </c>
      <c r="AG5" s="265" t="str">
        <f t="shared" si="2"/>
        <v/>
      </c>
      <c r="AH5" s="265" t="str">
        <f t="shared" si="2"/>
        <v/>
      </c>
      <c r="AI5" s="265" t="str">
        <f t="shared" si="2"/>
        <v/>
      </c>
      <c r="AJ5" s="265" t="str">
        <f t="shared" si="2"/>
        <v/>
      </c>
      <c r="AK5" s="265" t="str">
        <f t="shared" si="2"/>
        <v/>
      </c>
      <c r="AL5" s="265" t="str">
        <f t="shared" si="2"/>
        <v/>
      </c>
      <c r="AM5" s="265" t="str">
        <f t="shared" si="2"/>
        <v/>
      </c>
      <c r="AN5" s="265" t="str">
        <f t="shared" si="2"/>
        <v/>
      </c>
      <c r="AO5" s="265" t="str">
        <f t="shared" si="2"/>
        <v/>
      </c>
      <c r="AP5" s="265" t="str">
        <f t="shared" si="2"/>
        <v/>
      </c>
      <c r="AQ5" s="265" t="str">
        <f t="shared" si="2"/>
        <v/>
      </c>
      <c r="AR5" s="265" t="str">
        <f t="shared" si="2"/>
        <v/>
      </c>
      <c r="AS5" s="265" t="str">
        <f t="shared" si="2"/>
        <v/>
      </c>
      <c r="AT5" s="265" t="str">
        <f t="shared" si="2"/>
        <v/>
      </c>
      <c r="AU5" s="265" t="str">
        <f t="shared" si="2"/>
        <v/>
      </c>
      <c r="AV5" s="265" t="str">
        <f t="shared" si="2"/>
        <v/>
      </c>
      <c r="AW5" s="265" t="str">
        <f t="shared" si="2"/>
        <v/>
      </c>
      <c r="AX5" s="265" t="str">
        <f t="shared" si="2"/>
        <v/>
      </c>
      <c r="AY5" s="265" t="str">
        <f t="shared" si="2"/>
        <v/>
      </c>
      <c r="AZ5" s="265" t="str">
        <f t="shared" si="2"/>
        <v/>
      </c>
      <c r="BA5" s="265" t="str">
        <f t="shared" si="2"/>
        <v/>
      </c>
      <c r="BB5" s="265" t="str">
        <f t="shared" si="2"/>
        <v/>
      </c>
      <c r="BC5" s="265" t="str">
        <f t="shared" si="2"/>
        <v/>
      </c>
      <c r="BD5" s="265" t="str">
        <f t="shared" si="2"/>
        <v/>
      </c>
      <c r="BE5" s="265" t="str">
        <f t="shared" si="2"/>
        <v/>
      </c>
      <c r="BF5" s="265" t="str">
        <f t="shared" si="2"/>
        <v/>
      </c>
      <c r="BG5" s="265" t="str">
        <f t="shared" si="2"/>
        <v/>
      </c>
      <c r="BH5" s="265" t="str">
        <f t="shared" si="2"/>
        <v/>
      </c>
      <c r="BI5" s="265" t="str">
        <f t="shared" si="2"/>
        <v/>
      </c>
      <c r="BJ5" s="265" t="str">
        <f t="shared" si="2"/>
        <v/>
      </c>
      <c r="BK5" s="265" t="str">
        <f t="shared" si="2"/>
        <v/>
      </c>
      <c r="BL5" s="265" t="str">
        <f t="shared" si="2"/>
        <v/>
      </c>
      <c r="BM5" s="265" t="str">
        <f t="shared" si="2"/>
        <v/>
      </c>
      <c r="BN5" s="265" t="str">
        <f t="shared" si="2"/>
        <v/>
      </c>
      <c r="BO5" s="265" t="str">
        <f t="shared" si="2"/>
        <v/>
      </c>
      <c r="BP5" s="265" t="str">
        <f t="shared" si="2"/>
        <v/>
      </c>
      <c r="BQ5" s="265" t="str">
        <f t="shared" si="2"/>
        <v/>
      </c>
      <c r="BR5" s="265" t="str">
        <f t="shared" si="2"/>
        <v/>
      </c>
      <c r="BS5" s="265" t="str">
        <f t="shared" ref="BS5:CF5" si="3">+BR5</f>
        <v/>
      </c>
      <c r="BT5" s="265" t="str">
        <f t="shared" si="3"/>
        <v/>
      </c>
      <c r="BU5" s="265" t="str">
        <f t="shared" si="3"/>
        <v/>
      </c>
      <c r="BV5" s="265" t="str">
        <f t="shared" si="3"/>
        <v/>
      </c>
      <c r="BW5" s="265" t="str">
        <f t="shared" si="3"/>
        <v/>
      </c>
      <c r="BX5" s="265" t="str">
        <f t="shared" si="3"/>
        <v/>
      </c>
      <c r="BY5" s="265" t="str">
        <f t="shared" si="3"/>
        <v/>
      </c>
      <c r="BZ5" s="265" t="str">
        <f t="shared" si="3"/>
        <v/>
      </c>
      <c r="CA5" s="265" t="str">
        <f t="shared" si="3"/>
        <v/>
      </c>
      <c r="CB5" s="265" t="str">
        <f t="shared" si="3"/>
        <v/>
      </c>
      <c r="CC5" s="265" t="str">
        <f t="shared" si="3"/>
        <v/>
      </c>
      <c r="CD5" s="265" t="str">
        <f t="shared" si="3"/>
        <v/>
      </c>
      <c r="CE5" s="265" t="str">
        <f t="shared" si="3"/>
        <v/>
      </c>
      <c r="CF5" s="265" t="str">
        <f t="shared" si="3"/>
        <v/>
      </c>
    </row>
    <row r="6" spans="3:84" ht="16.899999999999999" customHeight="1" thickBot="1" x14ac:dyDescent="0.35">
      <c r="C6" s="736"/>
      <c r="D6" s="264" t="s">
        <v>246</v>
      </c>
      <c r="E6" s="266" t="str">
        <f>+IF(INDICE!L43="","",INDICE!L43)</f>
        <v/>
      </c>
      <c r="F6" s="265" t="str">
        <f>+E6</f>
        <v/>
      </c>
      <c r="G6" s="265" t="str">
        <f t="shared" ref="G6:BR6" si="4">+F6</f>
        <v/>
      </c>
      <c r="H6" s="265" t="str">
        <f t="shared" si="4"/>
        <v/>
      </c>
      <c r="I6" s="265" t="str">
        <f t="shared" si="4"/>
        <v/>
      </c>
      <c r="J6" s="265" t="str">
        <f t="shared" si="4"/>
        <v/>
      </c>
      <c r="K6" s="265" t="str">
        <f t="shared" si="4"/>
        <v/>
      </c>
      <c r="L6" s="265" t="str">
        <f t="shared" si="4"/>
        <v/>
      </c>
      <c r="M6" s="265" t="str">
        <f t="shared" si="4"/>
        <v/>
      </c>
      <c r="N6" s="265" t="str">
        <f t="shared" si="4"/>
        <v/>
      </c>
      <c r="O6" s="265" t="str">
        <f t="shared" si="4"/>
        <v/>
      </c>
      <c r="P6" s="265" t="str">
        <f t="shared" si="4"/>
        <v/>
      </c>
      <c r="Q6" s="265" t="str">
        <f t="shared" si="4"/>
        <v/>
      </c>
      <c r="R6" s="265" t="str">
        <f t="shared" si="4"/>
        <v/>
      </c>
      <c r="S6" s="265" t="str">
        <f t="shared" si="4"/>
        <v/>
      </c>
      <c r="T6" s="265" t="str">
        <f t="shared" si="4"/>
        <v/>
      </c>
      <c r="U6" s="265" t="str">
        <f t="shared" si="4"/>
        <v/>
      </c>
      <c r="V6" s="265" t="str">
        <f t="shared" si="4"/>
        <v/>
      </c>
      <c r="W6" s="265" t="str">
        <f t="shared" si="4"/>
        <v/>
      </c>
      <c r="X6" s="265" t="str">
        <f t="shared" si="4"/>
        <v/>
      </c>
      <c r="Y6" s="265" t="str">
        <f t="shared" si="4"/>
        <v/>
      </c>
      <c r="Z6" s="265" t="str">
        <f t="shared" si="4"/>
        <v/>
      </c>
      <c r="AA6" s="265" t="str">
        <f t="shared" si="4"/>
        <v/>
      </c>
      <c r="AB6" s="265" t="str">
        <f t="shared" si="4"/>
        <v/>
      </c>
      <c r="AC6" s="265" t="str">
        <f t="shared" si="4"/>
        <v/>
      </c>
      <c r="AD6" s="265" t="str">
        <f t="shared" si="4"/>
        <v/>
      </c>
      <c r="AE6" s="265" t="str">
        <f t="shared" si="4"/>
        <v/>
      </c>
      <c r="AF6" s="265" t="str">
        <f t="shared" si="4"/>
        <v/>
      </c>
      <c r="AG6" s="265" t="str">
        <f t="shared" si="4"/>
        <v/>
      </c>
      <c r="AH6" s="265" t="str">
        <f t="shared" si="4"/>
        <v/>
      </c>
      <c r="AI6" s="265" t="str">
        <f t="shared" si="4"/>
        <v/>
      </c>
      <c r="AJ6" s="265" t="str">
        <f t="shared" si="4"/>
        <v/>
      </c>
      <c r="AK6" s="265" t="str">
        <f t="shared" si="4"/>
        <v/>
      </c>
      <c r="AL6" s="265" t="str">
        <f t="shared" si="4"/>
        <v/>
      </c>
      <c r="AM6" s="265" t="str">
        <f t="shared" si="4"/>
        <v/>
      </c>
      <c r="AN6" s="265" t="str">
        <f t="shared" si="4"/>
        <v/>
      </c>
      <c r="AO6" s="265" t="str">
        <f t="shared" si="4"/>
        <v/>
      </c>
      <c r="AP6" s="265" t="str">
        <f t="shared" si="4"/>
        <v/>
      </c>
      <c r="AQ6" s="265" t="str">
        <f t="shared" si="4"/>
        <v/>
      </c>
      <c r="AR6" s="265" t="str">
        <f t="shared" si="4"/>
        <v/>
      </c>
      <c r="AS6" s="265" t="str">
        <f t="shared" si="4"/>
        <v/>
      </c>
      <c r="AT6" s="265" t="str">
        <f t="shared" si="4"/>
        <v/>
      </c>
      <c r="AU6" s="265" t="str">
        <f t="shared" si="4"/>
        <v/>
      </c>
      <c r="AV6" s="265" t="str">
        <f t="shared" si="4"/>
        <v/>
      </c>
      <c r="AW6" s="265" t="str">
        <f t="shared" si="4"/>
        <v/>
      </c>
      <c r="AX6" s="265" t="str">
        <f t="shared" si="4"/>
        <v/>
      </c>
      <c r="AY6" s="265" t="str">
        <f t="shared" si="4"/>
        <v/>
      </c>
      <c r="AZ6" s="265" t="str">
        <f t="shared" si="4"/>
        <v/>
      </c>
      <c r="BA6" s="265" t="str">
        <f t="shared" si="4"/>
        <v/>
      </c>
      <c r="BB6" s="265" t="str">
        <f t="shared" si="4"/>
        <v/>
      </c>
      <c r="BC6" s="265" t="str">
        <f t="shared" si="4"/>
        <v/>
      </c>
      <c r="BD6" s="265" t="str">
        <f t="shared" si="4"/>
        <v/>
      </c>
      <c r="BE6" s="265" t="str">
        <f t="shared" si="4"/>
        <v/>
      </c>
      <c r="BF6" s="265" t="str">
        <f t="shared" si="4"/>
        <v/>
      </c>
      <c r="BG6" s="265" t="str">
        <f t="shared" si="4"/>
        <v/>
      </c>
      <c r="BH6" s="265" t="str">
        <f t="shared" si="4"/>
        <v/>
      </c>
      <c r="BI6" s="265" t="str">
        <f t="shared" si="4"/>
        <v/>
      </c>
      <c r="BJ6" s="265" t="str">
        <f t="shared" si="4"/>
        <v/>
      </c>
      <c r="BK6" s="265" t="str">
        <f t="shared" si="4"/>
        <v/>
      </c>
      <c r="BL6" s="265" t="str">
        <f t="shared" si="4"/>
        <v/>
      </c>
      <c r="BM6" s="265" t="str">
        <f t="shared" si="4"/>
        <v/>
      </c>
      <c r="BN6" s="265" t="str">
        <f t="shared" si="4"/>
        <v/>
      </c>
      <c r="BO6" s="265" t="str">
        <f t="shared" si="4"/>
        <v/>
      </c>
      <c r="BP6" s="265" t="str">
        <f t="shared" si="4"/>
        <v/>
      </c>
      <c r="BQ6" s="265" t="str">
        <f t="shared" si="4"/>
        <v/>
      </c>
      <c r="BR6" s="265" t="str">
        <f t="shared" si="4"/>
        <v/>
      </c>
      <c r="BS6" s="265" t="str">
        <f t="shared" ref="BS6:CF6" si="5">+BR6</f>
        <v/>
      </c>
      <c r="BT6" s="265" t="str">
        <f t="shared" si="5"/>
        <v/>
      </c>
      <c r="BU6" s="265" t="str">
        <f t="shared" si="5"/>
        <v/>
      </c>
      <c r="BV6" s="265" t="str">
        <f t="shared" si="5"/>
        <v/>
      </c>
      <c r="BW6" s="265" t="str">
        <f t="shared" si="5"/>
        <v/>
      </c>
      <c r="BX6" s="265" t="str">
        <f t="shared" si="5"/>
        <v/>
      </c>
      <c r="BY6" s="265" t="str">
        <f t="shared" si="5"/>
        <v/>
      </c>
      <c r="BZ6" s="265" t="str">
        <f t="shared" si="5"/>
        <v/>
      </c>
      <c r="CA6" s="265" t="str">
        <f t="shared" si="5"/>
        <v/>
      </c>
      <c r="CB6" s="265" t="str">
        <f t="shared" si="5"/>
        <v/>
      </c>
      <c r="CC6" s="265" t="str">
        <f t="shared" si="5"/>
        <v/>
      </c>
      <c r="CD6" s="265" t="str">
        <f t="shared" si="5"/>
        <v/>
      </c>
      <c r="CE6" s="265" t="str">
        <f t="shared" si="5"/>
        <v/>
      </c>
      <c r="CF6" s="265" t="str">
        <f t="shared" si="5"/>
        <v/>
      </c>
    </row>
    <row r="7" spans="3:84" ht="16.899999999999999" customHeight="1" thickBot="1" x14ac:dyDescent="0.35">
      <c r="C7" s="736"/>
      <c r="D7" s="267" t="s">
        <v>241</v>
      </c>
      <c r="E7" s="265" t="str">
        <f>+'Base Datos'!$V$21</f>
        <v>CONTENEDOR</v>
      </c>
      <c r="F7" s="265" t="str">
        <f>+'Base Datos'!$V$21</f>
        <v>CONTENEDOR</v>
      </c>
      <c r="G7" s="265" t="str">
        <f>+'Base Datos'!$V$21</f>
        <v>CONTENEDOR</v>
      </c>
      <c r="H7" s="265" t="str">
        <f>+'Base Datos'!$V$21</f>
        <v>CONTENEDOR</v>
      </c>
      <c r="I7" s="265" t="str">
        <f>+'Base Datos'!$V$21</f>
        <v>CONTENEDOR</v>
      </c>
      <c r="J7" s="265" t="str">
        <f>+'Base Datos'!$V$21</f>
        <v>CONTENEDOR</v>
      </c>
      <c r="K7" s="265" t="str">
        <f>+'Base Datos'!$V$21</f>
        <v>CONTENEDOR</v>
      </c>
      <c r="L7" s="265" t="str">
        <f>+'Base Datos'!$V$21</f>
        <v>CONTENEDOR</v>
      </c>
      <c r="M7" s="265" t="str">
        <f>+'Base Datos'!$V$21</f>
        <v>CONTENEDOR</v>
      </c>
      <c r="N7" s="265" t="str">
        <f>+'Base Datos'!$V$21</f>
        <v>CONTENEDOR</v>
      </c>
      <c r="O7" s="265" t="str">
        <f>+'Base Datos'!$V$21</f>
        <v>CONTENEDOR</v>
      </c>
      <c r="P7" s="265" t="str">
        <f>+'Base Datos'!$V$21</f>
        <v>CONTENEDOR</v>
      </c>
      <c r="Q7" s="265" t="str">
        <f>+'Base Datos'!$V$21</f>
        <v>CONTENEDOR</v>
      </c>
      <c r="R7" s="265" t="str">
        <f>+'Base Datos'!$V$21</f>
        <v>CONTENEDOR</v>
      </c>
      <c r="S7" s="265" t="str">
        <f>+'Base Datos'!$V$21</f>
        <v>CONTENEDOR</v>
      </c>
      <c r="T7" s="265" t="str">
        <f>+'Base Datos'!$V$21</f>
        <v>CONTENEDOR</v>
      </c>
      <c r="U7" s="265" t="str">
        <f>+'Base Datos'!$V$21</f>
        <v>CONTENEDOR</v>
      </c>
      <c r="V7" s="265" t="str">
        <f>+'Base Datos'!$V$21</f>
        <v>CONTENEDOR</v>
      </c>
      <c r="W7" s="265" t="str">
        <f>+'Base Datos'!$V$21</f>
        <v>CONTENEDOR</v>
      </c>
      <c r="X7" s="265" t="str">
        <f>+'Base Datos'!$V$21</f>
        <v>CONTENEDOR</v>
      </c>
      <c r="Y7" s="265" t="str">
        <f>+'Base Datos'!$V$21</f>
        <v>CONTENEDOR</v>
      </c>
      <c r="Z7" s="265" t="str">
        <f>+'Base Datos'!$V$21</f>
        <v>CONTENEDOR</v>
      </c>
      <c r="AA7" s="265" t="str">
        <f>+'Base Datos'!$V$21</f>
        <v>CONTENEDOR</v>
      </c>
      <c r="AB7" s="265" t="str">
        <f>+'Base Datos'!$V$21</f>
        <v>CONTENEDOR</v>
      </c>
      <c r="AC7" s="265" t="str">
        <f>+'Base Datos'!$V$21</f>
        <v>CONTENEDOR</v>
      </c>
      <c r="AD7" s="265" t="str">
        <f>+'Base Datos'!$V$21</f>
        <v>CONTENEDOR</v>
      </c>
      <c r="AE7" s="265" t="str">
        <f>+'Base Datos'!$V$21</f>
        <v>CONTENEDOR</v>
      </c>
      <c r="AF7" s="265" t="str">
        <f>+'Base Datos'!$V$21</f>
        <v>CONTENEDOR</v>
      </c>
      <c r="AG7" s="265" t="str">
        <f>+'Base Datos'!$V$21</f>
        <v>CONTENEDOR</v>
      </c>
      <c r="AH7" s="265" t="str">
        <f>+'Base Datos'!$V$21</f>
        <v>CONTENEDOR</v>
      </c>
      <c r="AI7" s="265" t="str">
        <f>+'Base Datos'!$V$21</f>
        <v>CONTENEDOR</v>
      </c>
      <c r="AJ7" s="265" t="str">
        <f>+'Base Datos'!$V$21</f>
        <v>CONTENEDOR</v>
      </c>
      <c r="AK7" s="265" t="str">
        <f>+'Base Datos'!$V$21</f>
        <v>CONTENEDOR</v>
      </c>
      <c r="AL7" s="265" t="str">
        <f>+'Base Datos'!$V$21</f>
        <v>CONTENEDOR</v>
      </c>
      <c r="AM7" s="265" t="str">
        <f>+'Base Datos'!$V$21</f>
        <v>CONTENEDOR</v>
      </c>
      <c r="AN7" s="265" t="str">
        <f>+'Base Datos'!$V$21</f>
        <v>CONTENEDOR</v>
      </c>
      <c r="AO7" s="265" t="str">
        <f>+'Base Datos'!$V$21</f>
        <v>CONTENEDOR</v>
      </c>
      <c r="AP7" s="265" t="str">
        <f>+'Base Datos'!$V$21</f>
        <v>CONTENEDOR</v>
      </c>
      <c r="AQ7" s="265" t="str">
        <f>+'Base Datos'!$V$21</f>
        <v>CONTENEDOR</v>
      </c>
      <c r="AR7" s="265" t="str">
        <f>+'Base Datos'!$V$21</f>
        <v>CONTENEDOR</v>
      </c>
      <c r="AS7" s="265" t="str">
        <f>+'Base Datos'!$V$21</f>
        <v>CONTENEDOR</v>
      </c>
      <c r="AT7" s="265" t="str">
        <f>+'Base Datos'!$V$21</f>
        <v>CONTENEDOR</v>
      </c>
      <c r="AU7" s="265" t="str">
        <f>+'Base Datos'!$V$21</f>
        <v>CONTENEDOR</v>
      </c>
      <c r="AV7" s="265" t="str">
        <f>+'Base Datos'!$V$21</f>
        <v>CONTENEDOR</v>
      </c>
      <c r="AW7" s="265" t="str">
        <f>+'Base Datos'!$V$21</f>
        <v>CONTENEDOR</v>
      </c>
      <c r="AX7" s="265" t="str">
        <f>+'Base Datos'!$V$21</f>
        <v>CONTENEDOR</v>
      </c>
      <c r="AY7" s="265" t="str">
        <f>+'Base Datos'!$V$21</f>
        <v>CONTENEDOR</v>
      </c>
      <c r="AZ7" s="265" t="str">
        <f>+'Base Datos'!$V$21</f>
        <v>CONTENEDOR</v>
      </c>
      <c r="BA7" s="265" t="str">
        <f>+'Base Datos'!$V$21</f>
        <v>CONTENEDOR</v>
      </c>
      <c r="BB7" s="265" t="str">
        <f>+'Base Datos'!$V$21</f>
        <v>CONTENEDOR</v>
      </c>
      <c r="BC7" s="265" t="str">
        <f>+'Base Datos'!$V$21</f>
        <v>CONTENEDOR</v>
      </c>
      <c r="BD7" s="265" t="str">
        <f>+'Base Datos'!$V$21</f>
        <v>CONTENEDOR</v>
      </c>
      <c r="BE7" s="265" t="str">
        <f>+'Base Datos'!$V$21</f>
        <v>CONTENEDOR</v>
      </c>
      <c r="BF7" s="265" t="str">
        <f>+'Base Datos'!$V$21</f>
        <v>CONTENEDOR</v>
      </c>
      <c r="BG7" s="265" t="str">
        <f>+'Base Datos'!$V$21</f>
        <v>CONTENEDOR</v>
      </c>
      <c r="BH7" s="265" t="str">
        <f>+'Base Datos'!$V$21</f>
        <v>CONTENEDOR</v>
      </c>
      <c r="BI7" s="265" t="str">
        <f>+'Base Datos'!$V$21</f>
        <v>CONTENEDOR</v>
      </c>
      <c r="BJ7" s="265" t="str">
        <f>+'Base Datos'!$V$21</f>
        <v>CONTENEDOR</v>
      </c>
      <c r="BK7" s="265" t="str">
        <f>+'Base Datos'!$V$21</f>
        <v>CONTENEDOR</v>
      </c>
      <c r="BL7" s="265" t="str">
        <f>+'Base Datos'!$V$21</f>
        <v>CONTENEDOR</v>
      </c>
      <c r="BM7" s="265" t="str">
        <f>+'Base Datos'!$V$21</f>
        <v>CONTENEDOR</v>
      </c>
      <c r="BN7" s="265" t="str">
        <f>+'Base Datos'!$V$21</f>
        <v>CONTENEDOR</v>
      </c>
      <c r="BO7" s="265" t="str">
        <f>+'Base Datos'!$V$21</f>
        <v>CONTENEDOR</v>
      </c>
      <c r="BP7" s="265" t="str">
        <f>+'Base Datos'!$V$21</f>
        <v>CONTENEDOR</v>
      </c>
      <c r="BQ7" s="265" t="str">
        <f>+'Base Datos'!$V$21</f>
        <v>CONTENEDOR</v>
      </c>
      <c r="BR7" s="265" t="str">
        <f>+'Base Datos'!$V$21</f>
        <v>CONTENEDOR</v>
      </c>
      <c r="BS7" s="265" t="str">
        <f>+'Base Datos'!$V$21</f>
        <v>CONTENEDOR</v>
      </c>
      <c r="BT7" s="265" t="str">
        <f>+'Base Datos'!$V$21</f>
        <v>CONTENEDOR</v>
      </c>
      <c r="BU7" s="265" t="str">
        <f>+'Base Datos'!$V$21</f>
        <v>CONTENEDOR</v>
      </c>
      <c r="BV7" s="265" t="str">
        <f>+'Base Datos'!$V$21</f>
        <v>CONTENEDOR</v>
      </c>
      <c r="BW7" s="265" t="str">
        <f>+'Base Datos'!$V$21</f>
        <v>CONTENEDOR</v>
      </c>
      <c r="BX7" s="265" t="str">
        <f>+'Base Datos'!$V$21</f>
        <v>CONTENEDOR</v>
      </c>
      <c r="BY7" s="265" t="str">
        <f>+'Base Datos'!$V$21</f>
        <v>CONTENEDOR</v>
      </c>
      <c r="BZ7" s="265" t="str">
        <f>+'Base Datos'!$V$21</f>
        <v>CONTENEDOR</v>
      </c>
      <c r="CA7" s="265" t="str">
        <f>+'Base Datos'!$V$21</f>
        <v>CONTENEDOR</v>
      </c>
      <c r="CB7" s="265" t="str">
        <f>+'Base Datos'!$V$21</f>
        <v>CONTENEDOR</v>
      </c>
      <c r="CC7" s="265" t="str">
        <f>+'Base Datos'!$V$21</f>
        <v>CONTENEDOR</v>
      </c>
      <c r="CD7" s="265" t="str">
        <f>+'Base Datos'!$V$21</f>
        <v>CONTENEDOR</v>
      </c>
      <c r="CE7" s="265" t="str">
        <f>+'Base Datos'!$V$21</f>
        <v>CONTENEDOR</v>
      </c>
      <c r="CF7" s="265" t="str">
        <f>+'Base Datos'!$V$21</f>
        <v>CONTENEDOR</v>
      </c>
    </row>
    <row r="8" spans="3:84" ht="15" customHeight="1" thickBot="1" x14ac:dyDescent="0.35">
      <c r="C8" s="699"/>
      <c r="D8" s="699"/>
      <c r="E8" s="754">
        <f>+IF(E2=0,"",GENERALES!E10)</f>
        <v>6.75</v>
      </c>
      <c r="F8" s="754">
        <f>+IF(F2=0,"",GENERALES!F10)</f>
        <v>6.75</v>
      </c>
      <c r="G8" s="754">
        <f>+IF(G2=0,"",GENERALES!G10)</f>
        <v>6.75</v>
      </c>
      <c r="H8" s="754">
        <f>+IF(H2=0,"",GENERALES!H10)</f>
        <v>6.75</v>
      </c>
      <c r="I8" s="754">
        <f>+IF(I2=0,"",GENERALES!I10)</f>
        <v>6.75</v>
      </c>
      <c r="J8" s="754">
        <f>+IF(J2=0,"",GENERALES!J10)</f>
        <v>6.75</v>
      </c>
      <c r="K8" s="754">
        <f>+IF(K2=0,"",GENERALES!K10)</f>
        <v>6.75</v>
      </c>
      <c r="L8" s="754">
        <f>+IF(L2=0,"",GENERALES!L10)</f>
        <v>6.75</v>
      </c>
      <c r="M8" s="754">
        <f>+IF(M2=0,"",GENERALES!M10)</f>
        <v>6.75</v>
      </c>
      <c r="N8" s="754">
        <f>+IF(N2=0,"",GENERALES!N10)</f>
        <v>6.75</v>
      </c>
      <c r="O8" s="754">
        <f>+IF(O2=0,"",GENERALES!O10)</f>
        <v>6.75</v>
      </c>
      <c r="P8" s="754">
        <f>+IF(P2=0,"",GENERALES!P10)</f>
        <v>6.75</v>
      </c>
      <c r="Q8" s="754" t="str">
        <f>+IF(Q2=0,"",GENERALES!Q10)</f>
        <v/>
      </c>
      <c r="R8" s="754" t="str">
        <f>+IF(R2=0,"",GENERALES!R10)</f>
        <v/>
      </c>
      <c r="S8" s="754" t="str">
        <f>+IF(S2=0,"",GENERALES!S10)</f>
        <v/>
      </c>
      <c r="T8" s="754" t="str">
        <f>+IF(T2=0,"",GENERALES!T10)</f>
        <v/>
      </c>
      <c r="U8" s="754" t="str">
        <f>+IF(U2=0,"",GENERALES!U10)</f>
        <v/>
      </c>
      <c r="V8" s="754" t="str">
        <f>+IF(V2=0,"",GENERALES!V10)</f>
        <v/>
      </c>
      <c r="W8" s="754" t="str">
        <f>+IF(W2=0,"",GENERALES!W10)</f>
        <v/>
      </c>
      <c r="X8" s="754" t="str">
        <f>+IF(X2=0,"",GENERALES!X10)</f>
        <v/>
      </c>
      <c r="Y8" s="754" t="str">
        <f>+IF(Y2=0,"",GENERALES!Y10)</f>
        <v/>
      </c>
      <c r="Z8" s="754" t="str">
        <f>+IF(Z2=0,"",GENERALES!Z10)</f>
        <v/>
      </c>
      <c r="AA8" s="754" t="str">
        <f>+IF(AA2=0,"",GENERALES!AA10)</f>
        <v/>
      </c>
      <c r="AB8" s="754" t="str">
        <f>+IF(AB2=0,"",GENERALES!AB10)</f>
        <v/>
      </c>
      <c r="AC8" s="754" t="str">
        <f>+IF(AC2=0,"",GENERALES!AC10)</f>
        <v/>
      </c>
      <c r="AD8" s="754" t="str">
        <f>+IF(AD2=0,"",GENERALES!AD10)</f>
        <v/>
      </c>
      <c r="AE8" s="754" t="str">
        <f>+IF(AE2=0,"",GENERALES!AE10)</f>
        <v/>
      </c>
      <c r="AF8" s="754" t="str">
        <f>+IF(AF2=0,"",GENERALES!AF10)</f>
        <v/>
      </c>
      <c r="AG8" s="754" t="str">
        <f>+IF(AG2=0,"",GENERALES!AG10)</f>
        <v/>
      </c>
      <c r="AH8" s="754" t="str">
        <f>+IF(AH2=0,"",GENERALES!AH10)</f>
        <v/>
      </c>
      <c r="AI8" s="754" t="str">
        <f>+IF(AI2=0,"",GENERALES!AI10)</f>
        <v/>
      </c>
      <c r="AJ8" s="754" t="str">
        <f>+IF(AJ2=0,"",GENERALES!AJ10)</f>
        <v/>
      </c>
      <c r="AK8" s="754" t="str">
        <f>+IF(AK2=0,"",GENERALES!AK10)</f>
        <v/>
      </c>
      <c r="AL8" s="754" t="str">
        <f>+IF(AL2=0,"",GENERALES!AL10)</f>
        <v/>
      </c>
      <c r="AM8" s="754" t="str">
        <f>+IF(AM2=0,"",GENERALES!AM10)</f>
        <v/>
      </c>
      <c r="AN8" s="754" t="str">
        <f>+IF(AN2=0,"",GENERALES!AN10)</f>
        <v/>
      </c>
      <c r="AO8" s="754" t="str">
        <f>+IF(AO2=0,"",GENERALES!AO10)</f>
        <v/>
      </c>
      <c r="AP8" s="754" t="str">
        <f>+IF(AP2=0,"",GENERALES!AP10)</f>
        <v/>
      </c>
      <c r="AQ8" s="754" t="str">
        <f>+IF(AQ2=0,"",GENERALES!AQ10)</f>
        <v/>
      </c>
      <c r="AR8" s="754" t="str">
        <f>+IF(AR2=0,"",GENERALES!AR10)</f>
        <v/>
      </c>
      <c r="AS8" s="754" t="str">
        <f>+IF(AS2=0,"",GENERALES!AS10)</f>
        <v/>
      </c>
      <c r="AT8" s="754" t="str">
        <f>+IF(AT2=0,"",GENERALES!AT10)</f>
        <v/>
      </c>
      <c r="AU8" s="754" t="str">
        <f>+IF(AU2=0,"",GENERALES!AU10)</f>
        <v/>
      </c>
      <c r="AV8" s="754" t="str">
        <f>+IF(AV2=0,"",GENERALES!AV10)</f>
        <v/>
      </c>
      <c r="AW8" s="754" t="str">
        <f>+IF(AW2=0,"",GENERALES!AW10)</f>
        <v/>
      </c>
      <c r="AX8" s="754" t="str">
        <f>+IF(AX2=0,"",GENERALES!AX10)</f>
        <v/>
      </c>
      <c r="AY8" s="754" t="str">
        <f>+IF(AY2=0,"",GENERALES!AY10)</f>
        <v/>
      </c>
      <c r="AZ8" s="754" t="str">
        <f>+IF(AZ2=0,"",GENERALES!AZ10)</f>
        <v/>
      </c>
      <c r="BA8" s="754" t="str">
        <f>+IF(BA2=0,"",GENERALES!BA10)</f>
        <v/>
      </c>
      <c r="BB8" s="754" t="str">
        <f>+IF(BB2=0,"",GENERALES!BB10)</f>
        <v/>
      </c>
      <c r="BC8" s="754" t="str">
        <f>+IF(BC2=0,"",GENERALES!BC10)</f>
        <v/>
      </c>
      <c r="BD8" s="754" t="str">
        <f>+IF(BD2=0,"",GENERALES!BD10)</f>
        <v/>
      </c>
      <c r="BE8" s="754" t="str">
        <f>+IF(BE2=0,"",GENERALES!BE10)</f>
        <v/>
      </c>
      <c r="BF8" s="754" t="str">
        <f>+IF(BF2=0,"",GENERALES!BF10)</f>
        <v/>
      </c>
      <c r="BG8" s="754" t="str">
        <f>+IF(BG2=0,"",GENERALES!BG10)</f>
        <v/>
      </c>
      <c r="BH8" s="754" t="str">
        <f>+IF(BH2=0,"",GENERALES!BH10)</f>
        <v/>
      </c>
      <c r="BI8" s="754" t="str">
        <f>+IF(BI2=0,"",GENERALES!BI10)</f>
        <v/>
      </c>
      <c r="BJ8" s="754" t="str">
        <f>+IF(BJ2=0,"",GENERALES!BJ10)</f>
        <v/>
      </c>
      <c r="BK8" s="754" t="str">
        <f>+IF(BK2=0,"",GENERALES!BK10)</f>
        <v/>
      </c>
      <c r="BL8" s="754" t="str">
        <f>+IF(BL2=0,"",GENERALES!BL10)</f>
        <v/>
      </c>
      <c r="BM8" s="754" t="str">
        <f>+IF(BM2=0,"",GENERALES!BM10)</f>
        <v/>
      </c>
      <c r="BN8" s="754" t="str">
        <f>+IF(BN2=0,"",GENERALES!BN10)</f>
        <v/>
      </c>
      <c r="BO8" s="754" t="str">
        <f>+IF(BO2=0,"",GENERALES!BO10)</f>
        <v/>
      </c>
      <c r="BP8" s="754" t="str">
        <f>+IF(BP2=0,"",GENERALES!BP10)</f>
        <v/>
      </c>
      <c r="BQ8" s="754" t="str">
        <f>+IF(BQ2=0,"",GENERALES!BQ10)</f>
        <v/>
      </c>
      <c r="BR8" s="754" t="str">
        <f>+IF(BR2=0,"",GENERALES!BR10)</f>
        <v/>
      </c>
      <c r="BS8" s="754" t="str">
        <f>+IF(BS2=0,"",GENERALES!BS10)</f>
        <v/>
      </c>
      <c r="BT8" s="754" t="str">
        <f>+IF(BT2=0,"",GENERALES!BT10)</f>
        <v/>
      </c>
      <c r="BU8" s="754" t="str">
        <f>+IF(BU2=0,"",GENERALES!BU10)</f>
        <v/>
      </c>
      <c r="BV8" s="754" t="str">
        <f>+IF(BV2=0,"",GENERALES!BV10)</f>
        <v/>
      </c>
      <c r="BW8" s="754" t="str">
        <f>+IF(BW2=0,"",GENERALES!BW10)</f>
        <v/>
      </c>
      <c r="BX8" s="754" t="str">
        <f>+IF(BX2=0,"",GENERALES!BX10)</f>
        <v/>
      </c>
      <c r="BY8" s="754" t="str">
        <f>+IF(BY2=0,"",GENERALES!BY10)</f>
        <v/>
      </c>
      <c r="BZ8" s="754" t="str">
        <f>+IF(BZ2=0,"",GENERALES!BZ10)</f>
        <v/>
      </c>
      <c r="CA8" s="754" t="str">
        <f>+IF(CA2=0,"",GENERALES!CA10)</f>
        <v/>
      </c>
      <c r="CB8" s="754" t="str">
        <f>+IF(CB2=0,"",GENERALES!CB10)</f>
        <v/>
      </c>
      <c r="CC8" s="754" t="str">
        <f>+IF(CC2=0,"",GENERALES!CC10)</f>
        <v/>
      </c>
      <c r="CD8" s="754" t="str">
        <f>+IF(CD2=0,"",GENERALES!CD10)</f>
        <v/>
      </c>
      <c r="CE8" s="754" t="str">
        <f>+IF(CE2=0,"",GENERALES!CE10)</f>
        <v/>
      </c>
      <c r="CF8" s="754" t="str">
        <f>+IF(CF2=0,"",GENERALES!CF10)</f>
        <v/>
      </c>
    </row>
    <row r="9" spans="3:84" ht="17.25" hidden="1" thickBot="1" x14ac:dyDescent="0.35">
      <c r="C9" s="736"/>
      <c r="D9" s="226" t="s">
        <v>27</v>
      </c>
      <c r="E9" s="197">
        <f>+LODO!E42</f>
        <v>0.84</v>
      </c>
      <c r="F9" s="197">
        <f>+LODO!F42</f>
        <v>0.84</v>
      </c>
      <c r="G9" s="197">
        <f>+LODO!G42</f>
        <v>0.84</v>
      </c>
      <c r="H9" s="197">
        <f>+LODO!H42</f>
        <v>0.84</v>
      </c>
      <c r="I9" s="197">
        <f>+LODO!I42</f>
        <v>0.84</v>
      </c>
      <c r="J9" s="197">
        <f>+LODO!J42</f>
        <v>0.84</v>
      </c>
      <c r="K9" s="197">
        <f>+LODO!K42</f>
        <v>0.84</v>
      </c>
      <c r="L9" s="197">
        <f>+LODO!L42</f>
        <v>0.84</v>
      </c>
      <c r="M9" s="197">
        <f>+LODO!M42</f>
        <v>0.84</v>
      </c>
      <c r="N9" s="197">
        <f>+LODO!N42</f>
        <v>0.84</v>
      </c>
      <c r="O9" s="197">
        <f>+LODO!O42</f>
        <v>0.84</v>
      </c>
      <c r="P9" s="197">
        <f>+LODO!P42</f>
        <v>0.84</v>
      </c>
      <c r="Q9" s="197">
        <f>+LODO!Q42</f>
        <v>0</v>
      </c>
      <c r="R9" s="197">
        <f>+LODO!R42</f>
        <v>0</v>
      </c>
      <c r="S9" s="197">
        <f>+LODO!S42</f>
        <v>0</v>
      </c>
      <c r="T9" s="197">
        <f>+LODO!T42</f>
        <v>0</v>
      </c>
      <c r="U9" s="197">
        <f>+LODO!U42</f>
        <v>0</v>
      </c>
      <c r="V9" s="197">
        <f>+LODO!V42</f>
        <v>0</v>
      </c>
      <c r="W9" s="197">
        <f>+LODO!W42</f>
        <v>0</v>
      </c>
      <c r="X9" s="197">
        <f>+LODO!X42</f>
        <v>0</v>
      </c>
      <c r="Y9" s="197">
        <f>+LODO!Y42</f>
        <v>0</v>
      </c>
      <c r="Z9" s="197">
        <f>+LODO!Z42</f>
        <v>0</v>
      </c>
      <c r="AA9" s="197">
        <f>+LODO!AA42</f>
        <v>0</v>
      </c>
      <c r="AB9" s="197">
        <f>+LODO!AB42</f>
        <v>0</v>
      </c>
      <c r="AC9" s="197">
        <f>+LODO!AC42</f>
        <v>0</v>
      </c>
      <c r="AD9" s="197">
        <f>+LODO!AD42</f>
        <v>0</v>
      </c>
      <c r="AE9" s="197">
        <f>+LODO!AE42</f>
        <v>0</v>
      </c>
      <c r="AF9" s="197">
        <f>+LODO!AF42</f>
        <v>0</v>
      </c>
      <c r="AG9" s="197">
        <f>+LODO!AG42</f>
        <v>0</v>
      </c>
      <c r="AH9" s="197">
        <f>+LODO!AH42</f>
        <v>0</v>
      </c>
      <c r="AI9" s="197">
        <f>+LODO!AI42</f>
        <v>0</v>
      </c>
      <c r="AJ9" s="197">
        <f>+LODO!AJ42</f>
        <v>0</v>
      </c>
      <c r="AK9" s="197">
        <f>+LODO!AK42</f>
        <v>0</v>
      </c>
      <c r="AL9" s="197">
        <f>+LODO!AL42</f>
        <v>0</v>
      </c>
      <c r="AM9" s="197">
        <f>+LODO!AM42</f>
        <v>0</v>
      </c>
      <c r="AN9" s="197">
        <f>+LODO!AN42</f>
        <v>0</v>
      </c>
      <c r="AO9" s="197">
        <f>+LODO!AO42</f>
        <v>0</v>
      </c>
      <c r="AP9" s="197">
        <f>+LODO!AP42</f>
        <v>0</v>
      </c>
      <c r="AQ9" s="197">
        <f>+LODO!AQ42</f>
        <v>0</v>
      </c>
      <c r="AR9" s="197">
        <f>+LODO!AR42</f>
        <v>0</v>
      </c>
      <c r="AS9" s="197">
        <f>+LODO!AS42</f>
        <v>0</v>
      </c>
      <c r="AT9" s="197">
        <f>+LODO!AT42</f>
        <v>0</v>
      </c>
      <c r="AU9" s="197">
        <f>+LODO!AU42</f>
        <v>0</v>
      </c>
      <c r="AV9" s="197">
        <f>+LODO!AV42</f>
        <v>0</v>
      </c>
      <c r="AW9" s="197">
        <f>+LODO!AW42</f>
        <v>0</v>
      </c>
      <c r="AX9" s="197">
        <f>+LODO!AX42</f>
        <v>0</v>
      </c>
      <c r="AY9" s="197">
        <f>+LODO!AY42</f>
        <v>0</v>
      </c>
      <c r="AZ9" s="197">
        <f>+LODO!AZ42</f>
        <v>0</v>
      </c>
      <c r="BA9" s="197">
        <f>+LODO!BA42</f>
        <v>0</v>
      </c>
      <c r="BB9" s="197">
        <f>+LODO!BB42</f>
        <v>0</v>
      </c>
      <c r="BC9" s="197">
        <f>+LODO!BC42</f>
        <v>0</v>
      </c>
      <c r="BD9" s="197">
        <f>+LODO!BD42</f>
        <v>0</v>
      </c>
      <c r="BE9" s="197">
        <f>+LODO!BE42</f>
        <v>0</v>
      </c>
      <c r="BF9" s="197">
        <f>+LODO!BF42</f>
        <v>0</v>
      </c>
      <c r="BG9" s="197">
        <f>+LODO!BG42</f>
        <v>0</v>
      </c>
      <c r="BH9" s="197">
        <f>+LODO!BH42</f>
        <v>0</v>
      </c>
      <c r="BI9" s="197">
        <f>+LODO!BI42</f>
        <v>0</v>
      </c>
      <c r="BJ9" s="197">
        <f>+LODO!BJ42</f>
        <v>0</v>
      </c>
      <c r="BK9" s="197">
        <f>+LODO!BK42</f>
        <v>0</v>
      </c>
      <c r="BL9" s="197">
        <f>+LODO!BL42</f>
        <v>0</v>
      </c>
      <c r="BM9" s="197">
        <f>+LODO!BM42</f>
        <v>0</v>
      </c>
      <c r="BN9" s="197">
        <f>+LODO!BN42</f>
        <v>0</v>
      </c>
      <c r="BO9" s="197">
        <f>+LODO!BO42</f>
        <v>0</v>
      </c>
      <c r="BP9" s="197">
        <f>+LODO!BP42</f>
        <v>0</v>
      </c>
      <c r="BQ9" s="197">
        <f>+LODO!BQ42</f>
        <v>0</v>
      </c>
      <c r="BR9" s="197">
        <f>+LODO!BR42</f>
        <v>0</v>
      </c>
      <c r="BS9" s="197">
        <f>+LODO!BS42</f>
        <v>0</v>
      </c>
      <c r="BT9" s="197">
        <f>+LODO!BT42</f>
        <v>0</v>
      </c>
      <c r="BU9" s="197">
        <f>+LODO!BU42</f>
        <v>0</v>
      </c>
      <c r="BV9" s="197">
        <f>+LODO!BV42</f>
        <v>0</v>
      </c>
      <c r="BW9" s="197">
        <f>+LODO!BW42</f>
        <v>0</v>
      </c>
      <c r="BX9" s="197">
        <f>+LODO!BX42</f>
        <v>0</v>
      </c>
      <c r="BY9" s="197">
        <f>+LODO!BY42</f>
        <v>0</v>
      </c>
      <c r="BZ9" s="197">
        <f>+LODO!BZ42</f>
        <v>0</v>
      </c>
      <c r="CA9" s="197">
        <f>+LODO!CA42</f>
        <v>0</v>
      </c>
      <c r="CB9" s="197">
        <f>+LODO!CB42</f>
        <v>0</v>
      </c>
      <c r="CC9" s="197">
        <f>+LODO!CC42</f>
        <v>0</v>
      </c>
      <c r="CD9" s="197">
        <f>+LODO!CD42</f>
        <v>0</v>
      </c>
      <c r="CE9" s="197">
        <f>+LODO!CE42</f>
        <v>0</v>
      </c>
      <c r="CF9" s="197">
        <f>+LODO!CF42</f>
        <v>0</v>
      </c>
    </row>
    <row r="10" spans="3:84" ht="17.25" hidden="1" thickBot="1" x14ac:dyDescent="0.35">
      <c r="C10" s="736"/>
      <c r="D10" s="226" t="s">
        <v>24</v>
      </c>
      <c r="E10" s="197">
        <f>+LODO!E43</f>
        <v>4.2</v>
      </c>
      <c r="F10" s="197">
        <f>+LODO!F43</f>
        <v>4.2</v>
      </c>
      <c r="G10" s="197">
        <f>+LODO!G43</f>
        <v>4.2</v>
      </c>
      <c r="H10" s="197">
        <f>+LODO!H43</f>
        <v>4.2</v>
      </c>
      <c r="I10" s="197">
        <f>+LODO!I43</f>
        <v>4.2</v>
      </c>
      <c r="J10" s="197">
        <f>+LODO!J43</f>
        <v>4.2</v>
      </c>
      <c r="K10" s="197">
        <f>+LODO!K43</f>
        <v>4.2</v>
      </c>
      <c r="L10" s="197">
        <f>+LODO!L43</f>
        <v>4.2</v>
      </c>
      <c r="M10" s="197">
        <f>+LODO!M43</f>
        <v>4.2</v>
      </c>
      <c r="N10" s="197">
        <f>+LODO!N43</f>
        <v>4.2</v>
      </c>
      <c r="O10" s="197">
        <f>+LODO!O43</f>
        <v>4.2</v>
      </c>
      <c r="P10" s="197">
        <f>+LODO!P43</f>
        <v>4.2</v>
      </c>
      <c r="Q10" s="197">
        <f>+LODO!Q43</f>
        <v>0</v>
      </c>
      <c r="R10" s="197">
        <f>+LODO!R43</f>
        <v>0</v>
      </c>
      <c r="S10" s="197">
        <f>+LODO!S43</f>
        <v>0</v>
      </c>
      <c r="T10" s="197">
        <f>+LODO!T43</f>
        <v>0</v>
      </c>
      <c r="U10" s="197">
        <f>+LODO!U43</f>
        <v>0</v>
      </c>
      <c r="V10" s="197">
        <f>+LODO!V43</f>
        <v>0</v>
      </c>
      <c r="W10" s="197">
        <f>+LODO!W43</f>
        <v>0</v>
      </c>
      <c r="X10" s="197">
        <f>+LODO!X43</f>
        <v>0</v>
      </c>
      <c r="Y10" s="197">
        <f>+LODO!Y43</f>
        <v>0</v>
      </c>
      <c r="Z10" s="197">
        <f>+LODO!Z43</f>
        <v>0</v>
      </c>
      <c r="AA10" s="197">
        <f>+LODO!AA43</f>
        <v>0</v>
      </c>
      <c r="AB10" s="197">
        <f>+LODO!AB43</f>
        <v>0</v>
      </c>
      <c r="AC10" s="197">
        <f>+LODO!AC43</f>
        <v>0</v>
      </c>
      <c r="AD10" s="197">
        <f>+LODO!AD43</f>
        <v>0</v>
      </c>
      <c r="AE10" s="197">
        <f>+LODO!AE43</f>
        <v>0</v>
      </c>
      <c r="AF10" s="197">
        <f>+LODO!AF43</f>
        <v>0</v>
      </c>
      <c r="AG10" s="197">
        <f>+LODO!AG43</f>
        <v>0</v>
      </c>
      <c r="AH10" s="197">
        <f>+LODO!AH43</f>
        <v>0</v>
      </c>
      <c r="AI10" s="197">
        <f>+LODO!AI43</f>
        <v>0</v>
      </c>
      <c r="AJ10" s="197">
        <f>+LODO!AJ43</f>
        <v>0</v>
      </c>
      <c r="AK10" s="197">
        <f>+LODO!AK43</f>
        <v>0</v>
      </c>
      <c r="AL10" s="197">
        <f>+LODO!AL43</f>
        <v>0</v>
      </c>
      <c r="AM10" s="197">
        <f>+LODO!AM43</f>
        <v>0</v>
      </c>
      <c r="AN10" s="197">
        <f>+LODO!AN43</f>
        <v>0</v>
      </c>
      <c r="AO10" s="197">
        <f>+LODO!AO43</f>
        <v>0</v>
      </c>
      <c r="AP10" s="197">
        <f>+LODO!AP43</f>
        <v>0</v>
      </c>
      <c r="AQ10" s="197">
        <f>+LODO!AQ43</f>
        <v>0</v>
      </c>
      <c r="AR10" s="197">
        <f>+LODO!AR43</f>
        <v>0</v>
      </c>
      <c r="AS10" s="197">
        <f>+LODO!AS43</f>
        <v>0</v>
      </c>
      <c r="AT10" s="197">
        <f>+LODO!AT43</f>
        <v>0</v>
      </c>
      <c r="AU10" s="197">
        <f>+LODO!AU43</f>
        <v>0</v>
      </c>
      <c r="AV10" s="197">
        <f>+LODO!AV43</f>
        <v>0</v>
      </c>
      <c r="AW10" s="197">
        <f>+LODO!AW43</f>
        <v>0</v>
      </c>
      <c r="AX10" s="197">
        <f>+LODO!AX43</f>
        <v>0</v>
      </c>
      <c r="AY10" s="197">
        <f>+LODO!AY43</f>
        <v>0</v>
      </c>
      <c r="AZ10" s="197">
        <f>+LODO!AZ43</f>
        <v>0</v>
      </c>
      <c r="BA10" s="197">
        <f>+LODO!BA43</f>
        <v>0</v>
      </c>
      <c r="BB10" s="197">
        <f>+LODO!BB43</f>
        <v>0</v>
      </c>
      <c r="BC10" s="197">
        <f>+LODO!BC43</f>
        <v>0</v>
      </c>
      <c r="BD10" s="197">
        <f>+LODO!BD43</f>
        <v>0</v>
      </c>
      <c r="BE10" s="197">
        <f>+LODO!BE43</f>
        <v>0</v>
      </c>
      <c r="BF10" s="197">
        <f>+LODO!BF43</f>
        <v>0</v>
      </c>
      <c r="BG10" s="197">
        <f>+LODO!BG43</f>
        <v>0</v>
      </c>
      <c r="BH10" s="197">
        <f>+LODO!BH43</f>
        <v>0</v>
      </c>
      <c r="BI10" s="197">
        <f>+LODO!BI43</f>
        <v>0</v>
      </c>
      <c r="BJ10" s="197">
        <f>+LODO!BJ43</f>
        <v>0</v>
      </c>
      <c r="BK10" s="197">
        <f>+LODO!BK43</f>
        <v>0</v>
      </c>
      <c r="BL10" s="197">
        <f>+LODO!BL43</f>
        <v>0</v>
      </c>
      <c r="BM10" s="197">
        <f>+LODO!BM43</f>
        <v>0</v>
      </c>
      <c r="BN10" s="197">
        <f>+LODO!BN43</f>
        <v>0</v>
      </c>
      <c r="BO10" s="197">
        <f>+LODO!BO43</f>
        <v>0</v>
      </c>
      <c r="BP10" s="197">
        <f>+LODO!BP43</f>
        <v>0</v>
      </c>
      <c r="BQ10" s="197">
        <f>+LODO!BQ43</f>
        <v>0</v>
      </c>
      <c r="BR10" s="197">
        <f>+LODO!BR43</f>
        <v>0</v>
      </c>
      <c r="BS10" s="197">
        <f>+LODO!BS43</f>
        <v>0</v>
      </c>
      <c r="BT10" s="197">
        <f>+LODO!BT43</f>
        <v>0</v>
      </c>
      <c r="BU10" s="197">
        <f>+LODO!BU43</f>
        <v>0</v>
      </c>
      <c r="BV10" s="197">
        <f>+LODO!BV43</f>
        <v>0</v>
      </c>
      <c r="BW10" s="197">
        <f>+LODO!BW43</f>
        <v>0</v>
      </c>
      <c r="BX10" s="197">
        <f>+LODO!BX43</f>
        <v>0</v>
      </c>
      <c r="BY10" s="197">
        <f>+LODO!BY43</f>
        <v>0</v>
      </c>
      <c r="BZ10" s="197">
        <f>+LODO!BZ43</f>
        <v>0</v>
      </c>
      <c r="CA10" s="197">
        <f>+LODO!CA43</f>
        <v>0</v>
      </c>
      <c r="CB10" s="197">
        <f>+LODO!CB43</f>
        <v>0</v>
      </c>
      <c r="CC10" s="197">
        <f>+LODO!CC43</f>
        <v>0</v>
      </c>
      <c r="CD10" s="197">
        <f>+LODO!CD43</f>
        <v>0</v>
      </c>
      <c r="CE10" s="197">
        <f>+LODO!CE43</f>
        <v>0</v>
      </c>
      <c r="CF10" s="197">
        <f>+LODO!CF43</f>
        <v>0</v>
      </c>
    </row>
    <row r="11" spans="3:84" ht="17.25" hidden="1" thickBot="1" x14ac:dyDescent="0.35">
      <c r="C11" s="736"/>
      <c r="D11" s="226" t="s">
        <v>147</v>
      </c>
      <c r="E11" s="197">
        <f>+LODO!E13</f>
        <v>2.2000000000000002</v>
      </c>
      <c r="F11" s="197">
        <f>+LODO!F13</f>
        <v>2.2000000000000002</v>
      </c>
      <c r="G11" s="197">
        <f>+LODO!G13</f>
        <v>2.2000000000000002</v>
      </c>
      <c r="H11" s="197">
        <f>+LODO!H13</f>
        <v>2.2000000000000002</v>
      </c>
      <c r="I11" s="197">
        <f>+LODO!I13</f>
        <v>2.2000000000000002</v>
      </c>
      <c r="J11" s="197">
        <f>+LODO!J13</f>
        <v>2.2000000000000002</v>
      </c>
      <c r="K11" s="197">
        <f>+LODO!K13</f>
        <v>2.2000000000000002</v>
      </c>
      <c r="L11" s="197">
        <f>+LODO!L13</f>
        <v>2.2000000000000002</v>
      </c>
      <c r="M11" s="197">
        <f>+LODO!M13</f>
        <v>2.6</v>
      </c>
      <c r="N11" s="197">
        <f>+LODO!N13</f>
        <v>2.6</v>
      </c>
      <c r="O11" s="197">
        <f>+LODO!O13</f>
        <v>2.2000000000000002</v>
      </c>
      <c r="P11" s="197">
        <f>+LODO!P13</f>
        <v>2.2000000000000002</v>
      </c>
      <c r="Q11" s="197">
        <f>+LODO!Q13</f>
        <v>2.2000000000000002</v>
      </c>
      <c r="R11" s="197">
        <f>+LODO!R13</f>
        <v>2.2000000000000002</v>
      </c>
      <c r="S11" s="197">
        <f>+LODO!S13</f>
        <v>2.2000000000000002</v>
      </c>
      <c r="T11" s="197">
        <f>+LODO!T13</f>
        <v>2.2000000000000002</v>
      </c>
      <c r="U11" s="197">
        <f>+LODO!U13</f>
        <v>2.2000000000000002</v>
      </c>
      <c r="V11" s="197">
        <f>+LODO!V13</f>
        <v>2.2000000000000002</v>
      </c>
      <c r="W11" s="197">
        <f>+LODO!W13</f>
        <v>2.2000000000000002</v>
      </c>
      <c r="X11" s="197">
        <f>+LODO!X13</f>
        <v>2.2000000000000002</v>
      </c>
      <c r="Y11" s="197">
        <f>+LODO!Y13</f>
        <v>2.2000000000000002</v>
      </c>
      <c r="Z11" s="197">
        <f>+LODO!Z13</f>
        <v>2.2000000000000002</v>
      </c>
      <c r="AA11" s="197">
        <f>+LODO!AA13</f>
        <v>2.2000000000000002</v>
      </c>
      <c r="AB11" s="197">
        <f>+LODO!AB13</f>
        <v>2.2000000000000002</v>
      </c>
      <c r="AC11" s="197">
        <f>+LODO!AC13</f>
        <v>2.2000000000000002</v>
      </c>
      <c r="AD11" s="197">
        <f>+LODO!AD13</f>
        <v>2.2000000000000002</v>
      </c>
      <c r="AE11" s="197">
        <f>+LODO!AE13</f>
        <v>2.2000000000000002</v>
      </c>
      <c r="AF11" s="197">
        <f>+LODO!AF13</f>
        <v>2.2000000000000002</v>
      </c>
      <c r="AG11" s="197">
        <f>+LODO!AG13</f>
        <v>2.2000000000000002</v>
      </c>
      <c r="AH11" s="197">
        <f>+LODO!AH13</f>
        <v>2.2000000000000002</v>
      </c>
      <c r="AI11" s="197">
        <f>+LODO!AI13</f>
        <v>2.2000000000000002</v>
      </c>
      <c r="AJ11" s="197">
        <f>+LODO!AJ13</f>
        <v>2.2000000000000002</v>
      </c>
      <c r="AK11" s="197">
        <f>+LODO!AK13</f>
        <v>2.2000000000000002</v>
      </c>
      <c r="AL11" s="197">
        <f>+LODO!AL13</f>
        <v>2.2000000000000002</v>
      </c>
      <c r="AM11" s="197">
        <f>+LODO!AM13</f>
        <v>2.2000000000000002</v>
      </c>
      <c r="AN11" s="197">
        <f>+LODO!AN13</f>
        <v>2.2000000000000002</v>
      </c>
      <c r="AO11" s="197">
        <f>+LODO!AO13</f>
        <v>2.2000000000000002</v>
      </c>
      <c r="AP11" s="197">
        <f>+LODO!AP13</f>
        <v>2.2000000000000002</v>
      </c>
      <c r="AQ11" s="197">
        <f>+LODO!AQ13</f>
        <v>2.2000000000000002</v>
      </c>
      <c r="AR11" s="197">
        <f>+LODO!AR13</f>
        <v>2.2000000000000002</v>
      </c>
      <c r="AS11" s="197">
        <f>+LODO!AS13</f>
        <v>2.2000000000000002</v>
      </c>
      <c r="AT11" s="197">
        <f>+LODO!AT13</f>
        <v>2.2000000000000002</v>
      </c>
      <c r="AU11" s="197">
        <f>+LODO!AU13</f>
        <v>2.2000000000000002</v>
      </c>
      <c r="AV11" s="197">
        <f>+LODO!AV13</f>
        <v>2.2000000000000002</v>
      </c>
      <c r="AW11" s="197">
        <f>+LODO!AW13</f>
        <v>2.2000000000000002</v>
      </c>
      <c r="AX11" s="197">
        <f>+LODO!AX13</f>
        <v>2.2000000000000002</v>
      </c>
      <c r="AY11" s="197">
        <f>+LODO!AY13</f>
        <v>2.2000000000000002</v>
      </c>
      <c r="AZ11" s="197">
        <f>+LODO!AZ13</f>
        <v>2.2000000000000002</v>
      </c>
      <c r="BA11" s="197">
        <f>+LODO!BA13</f>
        <v>2.2000000000000002</v>
      </c>
      <c r="BB11" s="197">
        <f>+LODO!BB13</f>
        <v>2.2000000000000002</v>
      </c>
      <c r="BC11" s="197">
        <f>+LODO!BC13</f>
        <v>2.2000000000000002</v>
      </c>
      <c r="BD11" s="197">
        <f>+LODO!BD13</f>
        <v>2.2000000000000002</v>
      </c>
      <c r="BE11" s="197">
        <f>+LODO!BE13</f>
        <v>2.2000000000000002</v>
      </c>
      <c r="BF11" s="197">
        <f>+LODO!BF13</f>
        <v>2.2000000000000002</v>
      </c>
      <c r="BG11" s="197">
        <f>+LODO!BG13</f>
        <v>2.2000000000000002</v>
      </c>
      <c r="BH11" s="197">
        <f>+LODO!BH13</f>
        <v>2.2000000000000002</v>
      </c>
      <c r="BI11" s="197">
        <f>+LODO!BI13</f>
        <v>2.2000000000000002</v>
      </c>
      <c r="BJ11" s="197">
        <f>+LODO!BJ13</f>
        <v>2.2000000000000002</v>
      </c>
      <c r="BK11" s="197">
        <f>+LODO!BK13</f>
        <v>2.2000000000000002</v>
      </c>
      <c r="BL11" s="197">
        <f>+LODO!BL13</f>
        <v>2.2000000000000002</v>
      </c>
      <c r="BM11" s="197">
        <f>+LODO!BM13</f>
        <v>2.2000000000000002</v>
      </c>
      <c r="BN11" s="197">
        <f>+LODO!BN13</f>
        <v>2.2000000000000002</v>
      </c>
      <c r="BO11" s="197">
        <f>+LODO!BO13</f>
        <v>2.2000000000000002</v>
      </c>
      <c r="BP11" s="197">
        <f>+LODO!BP13</f>
        <v>2.2000000000000002</v>
      </c>
      <c r="BQ11" s="197">
        <f>+LODO!BQ13</f>
        <v>2.2000000000000002</v>
      </c>
      <c r="BR11" s="197">
        <f>+LODO!BR13</f>
        <v>2.2000000000000002</v>
      </c>
      <c r="BS11" s="197">
        <f>+LODO!BS13</f>
        <v>2.2000000000000002</v>
      </c>
      <c r="BT11" s="197">
        <f>+LODO!BT13</f>
        <v>2.2000000000000002</v>
      </c>
      <c r="BU11" s="197">
        <f>+LODO!BU13</f>
        <v>2.2000000000000002</v>
      </c>
      <c r="BV11" s="197">
        <f>+LODO!BV13</f>
        <v>2.2000000000000002</v>
      </c>
      <c r="BW11" s="197">
        <f>+LODO!BW13</f>
        <v>2.2000000000000002</v>
      </c>
      <c r="BX11" s="197">
        <f>+LODO!BX13</f>
        <v>2.2000000000000002</v>
      </c>
      <c r="BY11" s="197">
        <f>+LODO!BY13</f>
        <v>2.2000000000000002</v>
      </c>
      <c r="BZ11" s="197">
        <f>+LODO!BZ13</f>
        <v>2.2000000000000002</v>
      </c>
      <c r="CA11" s="197">
        <f>+LODO!CA13</f>
        <v>2.2000000000000002</v>
      </c>
      <c r="CB11" s="197">
        <f>+LODO!CB13</f>
        <v>2.2000000000000002</v>
      </c>
      <c r="CC11" s="197">
        <f>+LODO!CC13</f>
        <v>2.2000000000000002</v>
      </c>
      <c r="CD11" s="197">
        <f>+LODO!CD13</f>
        <v>2.2000000000000002</v>
      </c>
      <c r="CE11" s="197">
        <f>+LODO!CE13</f>
        <v>2.2000000000000002</v>
      </c>
      <c r="CF11" s="197">
        <f>+LODO!CF13</f>
        <v>2.2000000000000002</v>
      </c>
    </row>
    <row r="12" spans="3:84" ht="17.25" hidden="1" thickBot="1" x14ac:dyDescent="0.35">
      <c r="C12" s="736"/>
      <c r="D12" s="226" t="s">
        <v>36</v>
      </c>
      <c r="E12" s="227">
        <f>+LODO!E20</f>
        <v>186720</v>
      </c>
      <c r="F12" s="227">
        <f>+LODO!F20</f>
        <v>186720</v>
      </c>
      <c r="G12" s="227">
        <f>+LODO!G20</f>
        <v>186720</v>
      </c>
      <c r="H12" s="227">
        <f>+LODO!H20</f>
        <v>186720</v>
      </c>
      <c r="I12" s="227">
        <f>+LODO!I20</f>
        <v>186720</v>
      </c>
      <c r="J12" s="227">
        <f>+LODO!J20</f>
        <v>184916</v>
      </c>
      <c r="K12" s="227">
        <f>+LODO!K20</f>
        <v>184486</v>
      </c>
      <c r="L12" s="227">
        <f>+LODO!L20</f>
        <v>185418</v>
      </c>
      <c r="M12" s="227">
        <f>+LODO!M20</f>
        <v>184916</v>
      </c>
      <c r="N12" s="227">
        <f>+LODO!N20</f>
        <v>184916</v>
      </c>
      <c r="O12" s="227">
        <f>+LODO!O20</f>
        <v>186010</v>
      </c>
      <c r="P12" s="227">
        <f>+LODO!P20</f>
        <v>186010</v>
      </c>
      <c r="Q12" s="227">
        <f>+LODO!Q20</f>
        <v>0</v>
      </c>
      <c r="R12" s="227">
        <f>+LODO!R20</f>
        <v>0</v>
      </c>
      <c r="S12" s="227">
        <f>+LODO!S20</f>
        <v>0</v>
      </c>
      <c r="T12" s="227">
        <f>+LODO!T20</f>
        <v>0</v>
      </c>
      <c r="U12" s="227">
        <f>+LODO!U20</f>
        <v>0</v>
      </c>
      <c r="V12" s="227">
        <f>+LODO!V20</f>
        <v>0</v>
      </c>
      <c r="W12" s="227">
        <f>+LODO!W20</f>
        <v>0</v>
      </c>
      <c r="X12" s="227">
        <f>+LODO!X20</f>
        <v>0</v>
      </c>
      <c r="Y12" s="227">
        <f>+LODO!Y20</f>
        <v>0</v>
      </c>
      <c r="Z12" s="227">
        <f>+LODO!Z20</f>
        <v>0</v>
      </c>
      <c r="AA12" s="227">
        <f>+LODO!AA20</f>
        <v>0</v>
      </c>
      <c r="AB12" s="227">
        <f>+LODO!AB20</f>
        <v>0</v>
      </c>
      <c r="AC12" s="227">
        <f>+LODO!AC20</f>
        <v>0</v>
      </c>
      <c r="AD12" s="227">
        <f>+LODO!AD20</f>
        <v>0</v>
      </c>
      <c r="AE12" s="227">
        <f>+LODO!AE20</f>
        <v>0</v>
      </c>
      <c r="AF12" s="227">
        <f>+LODO!AF20</f>
        <v>0</v>
      </c>
      <c r="AG12" s="227">
        <f>+LODO!AG20</f>
        <v>0</v>
      </c>
      <c r="AH12" s="227">
        <f>+LODO!AH20</f>
        <v>0</v>
      </c>
      <c r="AI12" s="227">
        <f>+LODO!AI20</f>
        <v>0</v>
      </c>
      <c r="AJ12" s="227">
        <f>+LODO!AJ20</f>
        <v>0</v>
      </c>
      <c r="AK12" s="227">
        <f>+LODO!AK20</f>
        <v>0</v>
      </c>
      <c r="AL12" s="227">
        <f>+LODO!AL20</f>
        <v>0</v>
      </c>
      <c r="AM12" s="227">
        <f>+LODO!AM20</f>
        <v>0</v>
      </c>
      <c r="AN12" s="227">
        <f>+LODO!AN20</f>
        <v>0</v>
      </c>
      <c r="AO12" s="227">
        <f>+LODO!AO20</f>
        <v>0</v>
      </c>
      <c r="AP12" s="227">
        <f>+LODO!AP20</f>
        <v>0</v>
      </c>
      <c r="AQ12" s="227">
        <f>+LODO!AQ20</f>
        <v>0</v>
      </c>
      <c r="AR12" s="227">
        <f>+LODO!AR20</f>
        <v>0</v>
      </c>
      <c r="AS12" s="227">
        <f>+LODO!AS20</f>
        <v>0</v>
      </c>
      <c r="AT12" s="227">
        <f>+LODO!AT20</f>
        <v>0</v>
      </c>
      <c r="AU12" s="227">
        <f>+LODO!AU20</f>
        <v>0</v>
      </c>
      <c r="AV12" s="227">
        <f>+LODO!AV20</f>
        <v>0</v>
      </c>
      <c r="AW12" s="227">
        <f>+LODO!AW20</f>
        <v>0</v>
      </c>
      <c r="AX12" s="227">
        <f>+LODO!AX20</f>
        <v>0</v>
      </c>
      <c r="AY12" s="227">
        <f>+LODO!AY20</f>
        <v>0</v>
      </c>
      <c r="AZ12" s="227">
        <f>+LODO!AZ20</f>
        <v>0</v>
      </c>
      <c r="BA12" s="227">
        <f>+LODO!BA20</f>
        <v>0</v>
      </c>
      <c r="BB12" s="227">
        <f>+LODO!BB20</f>
        <v>0</v>
      </c>
      <c r="BC12" s="227">
        <f>+LODO!BC20</f>
        <v>0</v>
      </c>
      <c r="BD12" s="227">
        <f>+LODO!BD20</f>
        <v>0</v>
      </c>
      <c r="BE12" s="227">
        <f>+LODO!BE20</f>
        <v>0</v>
      </c>
      <c r="BF12" s="227">
        <f>+LODO!BF20</f>
        <v>0</v>
      </c>
      <c r="BG12" s="227">
        <f>+LODO!BG20</f>
        <v>0</v>
      </c>
      <c r="BH12" s="227">
        <f>+LODO!BH20</f>
        <v>0</v>
      </c>
      <c r="BI12" s="227">
        <f>+LODO!BI20</f>
        <v>0</v>
      </c>
      <c r="BJ12" s="227">
        <f>+LODO!BJ20</f>
        <v>0</v>
      </c>
      <c r="BK12" s="227">
        <f>+LODO!BK20</f>
        <v>0</v>
      </c>
      <c r="BL12" s="227">
        <f>+LODO!BL20</f>
        <v>0</v>
      </c>
      <c r="BM12" s="227">
        <f>+LODO!BM20</f>
        <v>0</v>
      </c>
      <c r="BN12" s="227">
        <f>+LODO!BN20</f>
        <v>0</v>
      </c>
      <c r="BO12" s="227">
        <f>+LODO!BO20</f>
        <v>0</v>
      </c>
      <c r="BP12" s="227">
        <f>+LODO!BP20</f>
        <v>0</v>
      </c>
      <c r="BQ12" s="227">
        <f>+LODO!BQ20</f>
        <v>0</v>
      </c>
      <c r="BR12" s="227">
        <f>+LODO!BR20</f>
        <v>0</v>
      </c>
      <c r="BS12" s="227">
        <f>+LODO!BS20</f>
        <v>0</v>
      </c>
      <c r="BT12" s="227">
        <f>+LODO!BT20</f>
        <v>0</v>
      </c>
      <c r="BU12" s="227">
        <f>+LODO!BU20</f>
        <v>0</v>
      </c>
      <c r="BV12" s="227">
        <f>+LODO!BV20</f>
        <v>0</v>
      </c>
      <c r="BW12" s="227">
        <f>+LODO!BW20</f>
        <v>0</v>
      </c>
      <c r="BX12" s="227">
        <f>+LODO!BX20</f>
        <v>0</v>
      </c>
      <c r="BY12" s="227">
        <f>+LODO!BY20</f>
        <v>0</v>
      </c>
      <c r="BZ12" s="227">
        <f>+LODO!BZ20</f>
        <v>0</v>
      </c>
      <c r="CA12" s="227">
        <f>+LODO!CA20</f>
        <v>0</v>
      </c>
      <c r="CB12" s="227">
        <f>+LODO!CB20</f>
        <v>0</v>
      </c>
      <c r="CC12" s="227">
        <f>+LODO!CC20</f>
        <v>0</v>
      </c>
      <c r="CD12" s="227">
        <f>+LODO!CD20</f>
        <v>0</v>
      </c>
      <c r="CE12" s="227">
        <f>+LODO!CE20</f>
        <v>0</v>
      </c>
      <c r="CF12" s="227">
        <f>+LODO!CF20</f>
        <v>0</v>
      </c>
    </row>
    <row r="13" spans="3:84" ht="17.25" hidden="1" thickBot="1" x14ac:dyDescent="0.35">
      <c r="C13" s="736"/>
      <c r="D13" s="180"/>
      <c r="E13" s="228">
        <v>1</v>
      </c>
      <c r="F13" s="228">
        <v>2</v>
      </c>
      <c r="G13" s="228">
        <v>3</v>
      </c>
      <c r="H13" s="228">
        <v>4</v>
      </c>
      <c r="I13" s="228">
        <v>5</v>
      </c>
      <c r="J13" s="228">
        <v>6</v>
      </c>
      <c r="K13" s="228">
        <v>7</v>
      </c>
      <c r="L13" s="228">
        <v>8</v>
      </c>
      <c r="M13" s="228">
        <v>9</v>
      </c>
      <c r="N13" s="228">
        <v>10</v>
      </c>
      <c r="O13" s="228">
        <v>11</v>
      </c>
      <c r="P13" s="228">
        <v>12</v>
      </c>
      <c r="Q13" s="228">
        <v>13</v>
      </c>
      <c r="R13" s="228">
        <v>14</v>
      </c>
      <c r="S13" s="228">
        <v>15</v>
      </c>
      <c r="T13" s="228">
        <v>16</v>
      </c>
      <c r="U13" s="228">
        <v>17</v>
      </c>
      <c r="V13" s="228">
        <v>18</v>
      </c>
      <c r="W13" s="228">
        <v>19</v>
      </c>
      <c r="X13" s="228">
        <v>20</v>
      </c>
      <c r="Y13" s="228">
        <v>21</v>
      </c>
      <c r="Z13" s="228">
        <v>22</v>
      </c>
      <c r="AA13" s="228">
        <v>23</v>
      </c>
      <c r="AB13" s="228">
        <v>24</v>
      </c>
      <c r="AC13" s="228">
        <v>25</v>
      </c>
      <c r="AD13" s="228">
        <v>26</v>
      </c>
      <c r="AE13" s="228">
        <v>27</v>
      </c>
      <c r="AF13" s="228">
        <v>28</v>
      </c>
      <c r="AG13" s="228">
        <v>29</v>
      </c>
      <c r="AH13" s="228">
        <v>30</v>
      </c>
      <c r="AI13" s="228">
        <v>31</v>
      </c>
      <c r="AJ13" s="228">
        <v>32</v>
      </c>
      <c r="AK13" s="228">
        <v>33</v>
      </c>
      <c r="AL13" s="228">
        <v>34</v>
      </c>
      <c r="AM13" s="228">
        <v>35</v>
      </c>
      <c r="AN13" s="228">
        <v>36</v>
      </c>
      <c r="AO13" s="228">
        <v>37</v>
      </c>
      <c r="AP13" s="228">
        <v>38</v>
      </c>
      <c r="AQ13" s="228">
        <v>39</v>
      </c>
      <c r="AR13" s="228">
        <v>40</v>
      </c>
      <c r="AS13" s="228">
        <v>41</v>
      </c>
      <c r="AT13" s="228">
        <v>42</v>
      </c>
      <c r="AU13" s="228">
        <v>43</v>
      </c>
      <c r="AV13" s="228">
        <v>44</v>
      </c>
      <c r="AW13" s="228">
        <v>45</v>
      </c>
      <c r="AX13" s="228">
        <v>46</v>
      </c>
      <c r="AY13" s="228">
        <v>47</v>
      </c>
      <c r="AZ13" s="228">
        <v>48</v>
      </c>
      <c r="BA13" s="228">
        <v>49</v>
      </c>
      <c r="BB13" s="228">
        <v>50</v>
      </c>
      <c r="BC13" s="228">
        <v>51</v>
      </c>
      <c r="BD13" s="228">
        <v>52</v>
      </c>
      <c r="BE13" s="228">
        <v>53</v>
      </c>
      <c r="BF13" s="228">
        <v>54</v>
      </c>
      <c r="BG13" s="228">
        <v>55</v>
      </c>
      <c r="BH13" s="228">
        <v>56</v>
      </c>
      <c r="BI13" s="228">
        <v>57</v>
      </c>
      <c r="BJ13" s="228">
        <v>58</v>
      </c>
      <c r="BK13" s="228">
        <v>59</v>
      </c>
      <c r="BL13" s="228">
        <v>60</v>
      </c>
      <c r="BM13" s="228">
        <v>61</v>
      </c>
      <c r="BN13" s="228">
        <v>62</v>
      </c>
      <c r="BO13" s="228">
        <v>63</v>
      </c>
      <c r="BP13" s="228">
        <v>64</v>
      </c>
      <c r="BQ13" s="228">
        <v>65</v>
      </c>
      <c r="BR13" s="228">
        <v>66</v>
      </c>
      <c r="BS13" s="228">
        <v>67</v>
      </c>
      <c r="BT13" s="228">
        <v>68</v>
      </c>
      <c r="BU13" s="228">
        <v>69</v>
      </c>
      <c r="BV13" s="228">
        <v>70</v>
      </c>
      <c r="BW13" s="228">
        <v>71</v>
      </c>
      <c r="BX13" s="228">
        <v>72</v>
      </c>
      <c r="BY13" s="228">
        <v>73</v>
      </c>
      <c r="BZ13" s="228">
        <v>74</v>
      </c>
      <c r="CA13" s="228">
        <v>75</v>
      </c>
      <c r="CB13" s="228">
        <v>76</v>
      </c>
      <c r="CC13" s="228">
        <v>77</v>
      </c>
      <c r="CD13" s="228">
        <v>78</v>
      </c>
      <c r="CE13" s="228">
        <v>79</v>
      </c>
      <c r="CF13" s="228">
        <v>80</v>
      </c>
    </row>
    <row r="14" spans="3:84" ht="17.25" thickBot="1" x14ac:dyDescent="0.35">
      <c r="C14" s="736"/>
      <c r="D14" s="229" t="s">
        <v>167</v>
      </c>
      <c r="E14" s="212"/>
      <c r="F14" s="212" t="str">
        <f t="shared" ref="F14:V14" si="6">+IF(E14="","",E14)</f>
        <v/>
      </c>
      <c r="G14" s="212" t="str">
        <f t="shared" si="6"/>
        <v/>
      </c>
      <c r="H14" s="212" t="str">
        <f t="shared" si="6"/>
        <v/>
      </c>
      <c r="I14" s="212" t="str">
        <f t="shared" si="6"/>
        <v/>
      </c>
      <c r="J14" s="212" t="str">
        <f t="shared" si="6"/>
        <v/>
      </c>
      <c r="K14" s="212" t="str">
        <f t="shared" si="6"/>
        <v/>
      </c>
      <c r="L14" s="212" t="str">
        <f t="shared" si="6"/>
        <v/>
      </c>
      <c r="M14" s="212" t="str">
        <f t="shared" si="6"/>
        <v/>
      </c>
      <c r="N14" s="212" t="str">
        <f t="shared" si="6"/>
        <v/>
      </c>
      <c r="O14" s="212" t="str">
        <f t="shared" si="6"/>
        <v/>
      </c>
      <c r="P14" s="212" t="str">
        <f t="shared" si="6"/>
        <v/>
      </c>
      <c r="Q14" s="212" t="str">
        <f t="shared" si="6"/>
        <v/>
      </c>
      <c r="R14" s="212" t="str">
        <f t="shared" si="6"/>
        <v/>
      </c>
      <c r="S14" s="212" t="str">
        <f t="shared" si="6"/>
        <v/>
      </c>
      <c r="T14" s="212" t="str">
        <f t="shared" si="6"/>
        <v/>
      </c>
      <c r="U14" s="212" t="str">
        <f t="shared" si="6"/>
        <v/>
      </c>
      <c r="V14" s="212" t="str">
        <f t="shared" si="6"/>
        <v/>
      </c>
      <c r="W14" s="212" t="str">
        <f t="shared" ref="W14:AL17" si="7">+IF(V14="","",V14)</f>
        <v/>
      </c>
      <c r="X14" s="212" t="str">
        <f t="shared" si="7"/>
        <v/>
      </c>
      <c r="Y14" s="212" t="str">
        <f t="shared" si="7"/>
        <v/>
      </c>
      <c r="Z14" s="212" t="str">
        <f t="shared" si="7"/>
        <v/>
      </c>
      <c r="AA14" s="212" t="str">
        <f t="shared" si="7"/>
        <v/>
      </c>
      <c r="AB14" s="212" t="str">
        <f t="shared" si="7"/>
        <v/>
      </c>
      <c r="AC14" s="212" t="str">
        <f t="shared" si="7"/>
        <v/>
      </c>
      <c r="AD14" s="212" t="str">
        <f t="shared" si="7"/>
        <v/>
      </c>
      <c r="AE14" s="212" t="str">
        <f t="shared" si="7"/>
        <v/>
      </c>
      <c r="AF14" s="212" t="str">
        <f t="shared" si="7"/>
        <v/>
      </c>
      <c r="AG14" s="212" t="str">
        <f t="shared" si="7"/>
        <v/>
      </c>
      <c r="AH14" s="212" t="str">
        <f t="shared" si="7"/>
        <v/>
      </c>
      <c r="AI14" s="212" t="str">
        <f t="shared" si="7"/>
        <v/>
      </c>
      <c r="AJ14" s="212" t="str">
        <f t="shared" si="7"/>
        <v/>
      </c>
      <c r="AK14" s="212" t="str">
        <f t="shared" si="7"/>
        <v/>
      </c>
      <c r="AL14" s="212" t="str">
        <f t="shared" si="7"/>
        <v/>
      </c>
      <c r="AM14" s="212" t="str">
        <f t="shared" ref="AM14:BB17" si="8">+IF(AL14="","",AL14)</f>
        <v/>
      </c>
      <c r="AN14" s="212" t="str">
        <f t="shared" si="8"/>
        <v/>
      </c>
      <c r="AO14" s="212" t="str">
        <f t="shared" si="8"/>
        <v/>
      </c>
      <c r="AP14" s="212" t="str">
        <f t="shared" si="8"/>
        <v/>
      </c>
      <c r="AQ14" s="212" t="str">
        <f t="shared" si="8"/>
        <v/>
      </c>
      <c r="AR14" s="212" t="str">
        <f t="shared" si="8"/>
        <v/>
      </c>
      <c r="AS14" s="212" t="str">
        <f t="shared" si="8"/>
        <v/>
      </c>
      <c r="AT14" s="212" t="str">
        <f t="shared" si="8"/>
        <v/>
      </c>
      <c r="AU14" s="212" t="str">
        <f t="shared" si="8"/>
        <v/>
      </c>
      <c r="AV14" s="212" t="str">
        <f t="shared" si="8"/>
        <v/>
      </c>
      <c r="AW14" s="212" t="str">
        <f t="shared" si="8"/>
        <v/>
      </c>
      <c r="AX14" s="212" t="str">
        <f t="shared" si="8"/>
        <v/>
      </c>
      <c r="AY14" s="212" t="str">
        <f t="shared" si="8"/>
        <v/>
      </c>
      <c r="AZ14" s="212" t="str">
        <f t="shared" si="8"/>
        <v/>
      </c>
      <c r="BA14" s="212" t="str">
        <f t="shared" si="8"/>
        <v/>
      </c>
      <c r="BB14" s="212" t="str">
        <f t="shared" si="8"/>
        <v/>
      </c>
      <c r="BC14" s="212" t="str">
        <f t="shared" ref="BC14:BR17" si="9">+IF(BB14="","",BB14)</f>
        <v/>
      </c>
      <c r="BD14" s="212" t="str">
        <f t="shared" si="9"/>
        <v/>
      </c>
      <c r="BE14" s="212" t="str">
        <f t="shared" si="9"/>
        <v/>
      </c>
      <c r="BF14" s="212" t="str">
        <f t="shared" si="9"/>
        <v/>
      </c>
      <c r="BG14" s="212" t="str">
        <f t="shared" si="9"/>
        <v/>
      </c>
      <c r="BH14" s="212" t="str">
        <f t="shared" si="9"/>
        <v/>
      </c>
      <c r="BI14" s="212" t="str">
        <f t="shared" si="9"/>
        <v/>
      </c>
      <c r="BJ14" s="212" t="str">
        <f t="shared" si="9"/>
        <v/>
      </c>
      <c r="BK14" s="212" t="str">
        <f t="shared" si="9"/>
        <v/>
      </c>
      <c r="BL14" s="212" t="str">
        <f t="shared" si="9"/>
        <v/>
      </c>
      <c r="BM14" s="212" t="str">
        <f t="shared" si="9"/>
        <v/>
      </c>
      <c r="BN14" s="212" t="str">
        <f t="shared" si="9"/>
        <v/>
      </c>
      <c r="BO14" s="212" t="str">
        <f t="shared" si="9"/>
        <v/>
      </c>
      <c r="BP14" s="212" t="str">
        <f t="shared" si="9"/>
        <v/>
      </c>
      <c r="BQ14" s="212" t="str">
        <f t="shared" si="9"/>
        <v/>
      </c>
      <c r="BR14" s="212" t="str">
        <f t="shared" si="9"/>
        <v/>
      </c>
      <c r="BS14" s="212" t="str">
        <f t="shared" ref="BS14:CF17" si="10">+IF(BR14="","",BR14)</f>
        <v/>
      </c>
      <c r="BT14" s="212" t="str">
        <f t="shared" si="10"/>
        <v/>
      </c>
      <c r="BU14" s="212" t="str">
        <f t="shared" si="10"/>
        <v/>
      </c>
      <c r="BV14" s="212" t="str">
        <f t="shared" si="10"/>
        <v/>
      </c>
      <c r="BW14" s="212" t="str">
        <f t="shared" si="10"/>
        <v/>
      </c>
      <c r="BX14" s="212" t="str">
        <f t="shared" si="10"/>
        <v/>
      </c>
      <c r="BY14" s="212" t="str">
        <f t="shared" si="10"/>
        <v/>
      </c>
      <c r="BZ14" s="212" t="str">
        <f t="shared" si="10"/>
        <v/>
      </c>
      <c r="CA14" s="212" t="str">
        <f t="shared" si="10"/>
        <v/>
      </c>
      <c r="CB14" s="212" t="str">
        <f t="shared" si="10"/>
        <v/>
      </c>
      <c r="CC14" s="212" t="str">
        <f t="shared" si="10"/>
        <v/>
      </c>
      <c r="CD14" s="212" t="str">
        <f t="shared" si="10"/>
        <v/>
      </c>
      <c r="CE14" s="212" t="str">
        <f t="shared" si="10"/>
        <v/>
      </c>
      <c r="CF14" s="212" t="str">
        <f t="shared" si="10"/>
        <v/>
      </c>
    </row>
    <row r="15" spans="3:84" ht="17.25" thickBot="1" x14ac:dyDescent="0.35">
      <c r="C15" s="736"/>
      <c r="D15" s="229" t="s">
        <v>168</v>
      </c>
      <c r="E15" s="212"/>
      <c r="F15" s="212" t="str">
        <f t="shared" ref="F15:U17" si="11">+IF(E15="","",E15)</f>
        <v/>
      </c>
      <c r="G15" s="212" t="str">
        <f t="shared" si="11"/>
        <v/>
      </c>
      <c r="H15" s="212" t="str">
        <f t="shared" si="11"/>
        <v/>
      </c>
      <c r="I15" s="212" t="str">
        <f t="shared" si="11"/>
        <v/>
      </c>
      <c r="J15" s="212" t="str">
        <f t="shared" si="11"/>
        <v/>
      </c>
      <c r="K15" s="212" t="str">
        <f t="shared" si="11"/>
        <v/>
      </c>
      <c r="L15" s="212" t="str">
        <f t="shared" si="11"/>
        <v/>
      </c>
      <c r="M15" s="212" t="str">
        <f t="shared" si="11"/>
        <v/>
      </c>
      <c r="N15" s="212" t="str">
        <f t="shared" si="11"/>
        <v/>
      </c>
      <c r="O15" s="212" t="str">
        <f t="shared" si="11"/>
        <v/>
      </c>
      <c r="P15" s="212" t="str">
        <f t="shared" si="11"/>
        <v/>
      </c>
      <c r="Q15" s="212" t="str">
        <f t="shared" si="11"/>
        <v/>
      </c>
      <c r="R15" s="212" t="str">
        <f t="shared" si="11"/>
        <v/>
      </c>
      <c r="S15" s="212" t="str">
        <f t="shared" si="11"/>
        <v/>
      </c>
      <c r="T15" s="212" t="str">
        <f t="shared" si="11"/>
        <v/>
      </c>
      <c r="U15" s="212" t="str">
        <f t="shared" si="11"/>
        <v/>
      </c>
      <c r="V15" s="212" t="str">
        <f>+IF(U15="","",U15)</f>
        <v/>
      </c>
      <c r="W15" s="212" t="str">
        <f t="shared" si="7"/>
        <v/>
      </c>
      <c r="X15" s="212" t="str">
        <f t="shared" si="7"/>
        <v/>
      </c>
      <c r="Y15" s="212" t="str">
        <f t="shared" si="7"/>
        <v/>
      </c>
      <c r="Z15" s="212" t="str">
        <f t="shared" si="7"/>
        <v/>
      </c>
      <c r="AA15" s="212" t="str">
        <f t="shared" si="7"/>
        <v/>
      </c>
      <c r="AB15" s="212" t="str">
        <f t="shared" si="7"/>
        <v/>
      </c>
      <c r="AC15" s="212" t="str">
        <f t="shared" si="7"/>
        <v/>
      </c>
      <c r="AD15" s="212" t="str">
        <f t="shared" si="7"/>
        <v/>
      </c>
      <c r="AE15" s="212" t="str">
        <f t="shared" si="7"/>
        <v/>
      </c>
      <c r="AF15" s="212" t="str">
        <f t="shared" si="7"/>
        <v/>
      </c>
      <c r="AG15" s="212" t="str">
        <f t="shared" si="7"/>
        <v/>
      </c>
      <c r="AH15" s="212" t="str">
        <f t="shared" si="7"/>
        <v/>
      </c>
      <c r="AI15" s="212" t="str">
        <f t="shared" si="7"/>
        <v/>
      </c>
      <c r="AJ15" s="212" t="str">
        <f t="shared" si="7"/>
        <v/>
      </c>
      <c r="AK15" s="212" t="str">
        <f t="shared" si="7"/>
        <v/>
      </c>
      <c r="AL15" s="212" t="str">
        <f t="shared" si="7"/>
        <v/>
      </c>
      <c r="AM15" s="212" t="str">
        <f t="shared" si="8"/>
        <v/>
      </c>
      <c r="AN15" s="212" t="str">
        <f t="shared" si="8"/>
        <v/>
      </c>
      <c r="AO15" s="212" t="str">
        <f t="shared" si="8"/>
        <v/>
      </c>
      <c r="AP15" s="212" t="str">
        <f t="shared" si="8"/>
        <v/>
      </c>
      <c r="AQ15" s="212" t="str">
        <f t="shared" si="8"/>
        <v/>
      </c>
      <c r="AR15" s="212" t="str">
        <f t="shared" si="8"/>
        <v/>
      </c>
      <c r="AS15" s="212" t="str">
        <f t="shared" si="8"/>
        <v/>
      </c>
      <c r="AT15" s="212" t="str">
        <f t="shared" si="8"/>
        <v/>
      </c>
      <c r="AU15" s="212" t="str">
        <f t="shared" si="8"/>
        <v/>
      </c>
      <c r="AV15" s="212" t="str">
        <f t="shared" si="8"/>
        <v/>
      </c>
      <c r="AW15" s="212" t="str">
        <f t="shared" si="8"/>
        <v/>
      </c>
      <c r="AX15" s="212" t="str">
        <f t="shared" si="8"/>
        <v/>
      </c>
      <c r="AY15" s="212" t="str">
        <f t="shared" si="8"/>
        <v/>
      </c>
      <c r="AZ15" s="212" t="str">
        <f t="shared" si="8"/>
        <v/>
      </c>
      <c r="BA15" s="212" t="str">
        <f t="shared" si="8"/>
        <v/>
      </c>
      <c r="BB15" s="212" t="str">
        <f t="shared" si="8"/>
        <v/>
      </c>
      <c r="BC15" s="212" t="str">
        <f t="shared" si="9"/>
        <v/>
      </c>
      <c r="BD15" s="212" t="str">
        <f t="shared" si="9"/>
        <v/>
      </c>
      <c r="BE15" s="212" t="str">
        <f t="shared" si="9"/>
        <v/>
      </c>
      <c r="BF15" s="212" t="str">
        <f t="shared" si="9"/>
        <v/>
      </c>
      <c r="BG15" s="212" t="str">
        <f t="shared" si="9"/>
        <v/>
      </c>
      <c r="BH15" s="212" t="str">
        <f t="shared" si="9"/>
        <v/>
      </c>
      <c r="BI15" s="212" t="str">
        <f t="shared" si="9"/>
        <v/>
      </c>
      <c r="BJ15" s="212" t="str">
        <f t="shared" si="9"/>
        <v/>
      </c>
      <c r="BK15" s="212" t="str">
        <f t="shared" si="9"/>
        <v/>
      </c>
      <c r="BL15" s="212" t="str">
        <f t="shared" si="9"/>
        <v/>
      </c>
      <c r="BM15" s="212" t="str">
        <f t="shared" si="9"/>
        <v/>
      </c>
      <c r="BN15" s="212" t="str">
        <f t="shared" si="9"/>
        <v/>
      </c>
      <c r="BO15" s="212" t="str">
        <f t="shared" si="9"/>
        <v/>
      </c>
      <c r="BP15" s="212" t="str">
        <f t="shared" si="9"/>
        <v/>
      </c>
      <c r="BQ15" s="212" t="str">
        <f t="shared" si="9"/>
        <v/>
      </c>
      <c r="BR15" s="212" t="str">
        <f t="shared" si="9"/>
        <v/>
      </c>
      <c r="BS15" s="212" t="str">
        <f t="shared" si="10"/>
        <v/>
      </c>
      <c r="BT15" s="212" t="str">
        <f t="shared" si="10"/>
        <v/>
      </c>
      <c r="BU15" s="212" t="str">
        <f t="shared" si="10"/>
        <v/>
      </c>
      <c r="BV15" s="212" t="str">
        <f t="shared" si="10"/>
        <v/>
      </c>
      <c r="BW15" s="212" t="str">
        <f t="shared" si="10"/>
        <v/>
      </c>
      <c r="BX15" s="212" t="str">
        <f t="shared" si="10"/>
        <v/>
      </c>
      <c r="BY15" s="212" t="str">
        <f t="shared" si="10"/>
        <v/>
      </c>
      <c r="BZ15" s="212" t="str">
        <f t="shared" si="10"/>
        <v/>
      </c>
      <c r="CA15" s="212" t="str">
        <f t="shared" si="10"/>
        <v/>
      </c>
      <c r="CB15" s="212" t="str">
        <f t="shared" si="10"/>
        <v/>
      </c>
      <c r="CC15" s="212" t="str">
        <f t="shared" si="10"/>
        <v/>
      </c>
      <c r="CD15" s="212" t="str">
        <f t="shared" si="10"/>
        <v/>
      </c>
      <c r="CE15" s="212" t="str">
        <f t="shared" si="10"/>
        <v/>
      </c>
      <c r="CF15" s="212" t="str">
        <f t="shared" si="10"/>
        <v/>
      </c>
    </row>
    <row r="16" spans="3:84" ht="17.25" thickBot="1" x14ac:dyDescent="0.35">
      <c r="C16" s="736"/>
      <c r="D16" s="229" t="s">
        <v>169</v>
      </c>
      <c r="E16" s="212"/>
      <c r="F16" s="212" t="str">
        <f t="shared" si="11"/>
        <v/>
      </c>
      <c r="G16" s="212" t="str">
        <f t="shared" si="11"/>
        <v/>
      </c>
      <c r="H16" s="212" t="str">
        <f t="shared" si="11"/>
        <v/>
      </c>
      <c r="I16" s="212" t="str">
        <f t="shared" si="11"/>
        <v/>
      </c>
      <c r="J16" s="212" t="str">
        <f t="shared" si="11"/>
        <v/>
      </c>
      <c r="K16" s="212" t="str">
        <f t="shared" si="11"/>
        <v/>
      </c>
      <c r="L16" s="212" t="str">
        <f t="shared" si="11"/>
        <v/>
      </c>
      <c r="M16" s="212" t="str">
        <f t="shared" si="11"/>
        <v/>
      </c>
      <c r="N16" s="212" t="str">
        <f t="shared" si="11"/>
        <v/>
      </c>
      <c r="O16" s="212" t="str">
        <f t="shared" si="11"/>
        <v/>
      </c>
      <c r="P16" s="212" t="str">
        <f t="shared" si="11"/>
        <v/>
      </c>
      <c r="Q16" s="212" t="str">
        <f t="shared" si="11"/>
        <v/>
      </c>
      <c r="R16" s="212" t="str">
        <f t="shared" si="11"/>
        <v/>
      </c>
      <c r="S16" s="212" t="str">
        <f t="shared" si="11"/>
        <v/>
      </c>
      <c r="T16" s="212" t="str">
        <f t="shared" si="11"/>
        <v/>
      </c>
      <c r="U16" s="212" t="str">
        <f t="shared" si="11"/>
        <v/>
      </c>
      <c r="V16" s="212" t="str">
        <f>+IF(U16="","",U16)</f>
        <v/>
      </c>
      <c r="W16" s="212" t="str">
        <f t="shared" si="7"/>
        <v/>
      </c>
      <c r="X16" s="212" t="str">
        <f t="shared" si="7"/>
        <v/>
      </c>
      <c r="Y16" s="212" t="str">
        <f t="shared" si="7"/>
        <v/>
      </c>
      <c r="Z16" s="212" t="str">
        <f t="shared" si="7"/>
        <v/>
      </c>
      <c r="AA16" s="212" t="str">
        <f t="shared" si="7"/>
        <v/>
      </c>
      <c r="AB16" s="212" t="str">
        <f t="shared" si="7"/>
        <v/>
      </c>
      <c r="AC16" s="212" t="str">
        <f t="shared" si="7"/>
        <v/>
      </c>
      <c r="AD16" s="212" t="str">
        <f t="shared" si="7"/>
        <v/>
      </c>
      <c r="AE16" s="212" t="str">
        <f t="shared" si="7"/>
        <v/>
      </c>
      <c r="AF16" s="212" t="str">
        <f t="shared" si="7"/>
        <v/>
      </c>
      <c r="AG16" s="212" t="str">
        <f t="shared" si="7"/>
        <v/>
      </c>
      <c r="AH16" s="212" t="str">
        <f t="shared" si="7"/>
        <v/>
      </c>
      <c r="AI16" s="212" t="str">
        <f t="shared" si="7"/>
        <v/>
      </c>
      <c r="AJ16" s="212" t="str">
        <f t="shared" si="7"/>
        <v/>
      </c>
      <c r="AK16" s="212" t="str">
        <f t="shared" si="7"/>
        <v/>
      </c>
      <c r="AL16" s="212" t="str">
        <f t="shared" si="7"/>
        <v/>
      </c>
      <c r="AM16" s="212" t="str">
        <f t="shared" si="8"/>
        <v/>
      </c>
      <c r="AN16" s="212" t="str">
        <f t="shared" si="8"/>
        <v/>
      </c>
      <c r="AO16" s="212" t="str">
        <f t="shared" si="8"/>
        <v/>
      </c>
      <c r="AP16" s="212" t="str">
        <f t="shared" si="8"/>
        <v/>
      </c>
      <c r="AQ16" s="212" t="str">
        <f t="shared" si="8"/>
        <v/>
      </c>
      <c r="AR16" s="212" t="str">
        <f t="shared" si="8"/>
        <v/>
      </c>
      <c r="AS16" s="212" t="str">
        <f t="shared" si="8"/>
        <v/>
      </c>
      <c r="AT16" s="212" t="str">
        <f t="shared" si="8"/>
        <v/>
      </c>
      <c r="AU16" s="212" t="str">
        <f t="shared" si="8"/>
        <v/>
      </c>
      <c r="AV16" s="212" t="str">
        <f t="shared" si="8"/>
        <v/>
      </c>
      <c r="AW16" s="212" t="str">
        <f t="shared" si="8"/>
        <v/>
      </c>
      <c r="AX16" s="212" t="str">
        <f t="shared" si="8"/>
        <v/>
      </c>
      <c r="AY16" s="212" t="str">
        <f t="shared" si="8"/>
        <v/>
      </c>
      <c r="AZ16" s="212" t="str">
        <f t="shared" si="8"/>
        <v/>
      </c>
      <c r="BA16" s="212" t="str">
        <f t="shared" si="8"/>
        <v/>
      </c>
      <c r="BB16" s="212" t="str">
        <f t="shared" si="8"/>
        <v/>
      </c>
      <c r="BC16" s="212" t="str">
        <f t="shared" si="9"/>
        <v/>
      </c>
      <c r="BD16" s="212" t="str">
        <f t="shared" si="9"/>
        <v/>
      </c>
      <c r="BE16" s="212" t="str">
        <f t="shared" si="9"/>
        <v/>
      </c>
      <c r="BF16" s="212" t="str">
        <f t="shared" si="9"/>
        <v/>
      </c>
      <c r="BG16" s="212" t="str">
        <f t="shared" si="9"/>
        <v/>
      </c>
      <c r="BH16" s="212" t="str">
        <f t="shared" si="9"/>
        <v/>
      </c>
      <c r="BI16" s="212" t="str">
        <f t="shared" si="9"/>
        <v/>
      </c>
      <c r="BJ16" s="212" t="str">
        <f t="shared" si="9"/>
        <v/>
      </c>
      <c r="BK16" s="212" t="str">
        <f t="shared" si="9"/>
        <v/>
      </c>
      <c r="BL16" s="212" t="str">
        <f t="shared" si="9"/>
        <v/>
      </c>
      <c r="BM16" s="212" t="str">
        <f t="shared" si="9"/>
        <v/>
      </c>
      <c r="BN16" s="212" t="str">
        <f t="shared" si="9"/>
        <v/>
      </c>
      <c r="BO16" s="212" t="str">
        <f t="shared" si="9"/>
        <v/>
      </c>
      <c r="BP16" s="212" t="str">
        <f t="shared" si="9"/>
        <v/>
      </c>
      <c r="BQ16" s="212" t="str">
        <f t="shared" si="9"/>
        <v/>
      </c>
      <c r="BR16" s="212" t="str">
        <f t="shared" si="9"/>
        <v/>
      </c>
      <c r="BS16" s="212" t="str">
        <f t="shared" si="10"/>
        <v/>
      </c>
      <c r="BT16" s="212" t="str">
        <f t="shared" si="10"/>
        <v/>
      </c>
      <c r="BU16" s="212" t="str">
        <f t="shared" si="10"/>
        <v/>
      </c>
      <c r="BV16" s="212" t="str">
        <f t="shared" si="10"/>
        <v/>
      </c>
      <c r="BW16" s="212" t="str">
        <f t="shared" si="10"/>
        <v/>
      </c>
      <c r="BX16" s="212" t="str">
        <f t="shared" si="10"/>
        <v/>
      </c>
      <c r="BY16" s="212" t="str">
        <f t="shared" si="10"/>
        <v/>
      </c>
      <c r="BZ16" s="212" t="str">
        <f t="shared" si="10"/>
        <v/>
      </c>
      <c r="CA16" s="212" t="str">
        <f t="shared" si="10"/>
        <v/>
      </c>
      <c r="CB16" s="212" t="str">
        <f t="shared" si="10"/>
        <v/>
      </c>
      <c r="CC16" s="212" t="str">
        <f t="shared" si="10"/>
        <v/>
      </c>
      <c r="CD16" s="212" t="str">
        <f t="shared" si="10"/>
        <v/>
      </c>
      <c r="CE16" s="212" t="str">
        <f t="shared" si="10"/>
        <v/>
      </c>
      <c r="CF16" s="212" t="str">
        <f t="shared" si="10"/>
        <v/>
      </c>
    </row>
    <row r="17" spans="2:84" ht="17.25" thickBot="1" x14ac:dyDescent="0.35">
      <c r="C17" s="736"/>
      <c r="D17" s="229" t="s">
        <v>170</v>
      </c>
      <c r="E17" s="212"/>
      <c r="F17" s="212" t="str">
        <f t="shared" si="11"/>
        <v/>
      </c>
      <c r="G17" s="212" t="str">
        <f t="shared" si="11"/>
        <v/>
      </c>
      <c r="H17" s="212" t="str">
        <f t="shared" si="11"/>
        <v/>
      </c>
      <c r="I17" s="212" t="str">
        <f t="shared" si="11"/>
        <v/>
      </c>
      <c r="J17" s="212" t="str">
        <f t="shared" si="11"/>
        <v/>
      </c>
      <c r="K17" s="212" t="str">
        <f t="shared" si="11"/>
        <v/>
      </c>
      <c r="L17" s="212" t="str">
        <f t="shared" si="11"/>
        <v/>
      </c>
      <c r="M17" s="212" t="str">
        <f t="shared" si="11"/>
        <v/>
      </c>
      <c r="N17" s="212" t="str">
        <f t="shared" si="11"/>
        <v/>
      </c>
      <c r="O17" s="212" t="str">
        <f t="shared" si="11"/>
        <v/>
      </c>
      <c r="P17" s="212" t="str">
        <f t="shared" si="11"/>
        <v/>
      </c>
      <c r="Q17" s="212" t="str">
        <f t="shared" si="11"/>
        <v/>
      </c>
      <c r="R17" s="212" t="str">
        <f t="shared" si="11"/>
        <v/>
      </c>
      <c r="S17" s="212" t="str">
        <f t="shared" si="11"/>
        <v/>
      </c>
      <c r="T17" s="212" t="str">
        <f t="shared" si="11"/>
        <v/>
      </c>
      <c r="U17" s="212" t="str">
        <f t="shared" si="11"/>
        <v/>
      </c>
      <c r="V17" s="212" t="str">
        <f>+IF(U17="","",U17)</f>
        <v/>
      </c>
      <c r="W17" s="212" t="str">
        <f t="shared" si="7"/>
        <v/>
      </c>
      <c r="X17" s="212" t="str">
        <f t="shared" si="7"/>
        <v/>
      </c>
      <c r="Y17" s="212" t="str">
        <f t="shared" si="7"/>
        <v/>
      </c>
      <c r="Z17" s="212" t="str">
        <f t="shared" si="7"/>
        <v/>
      </c>
      <c r="AA17" s="212" t="str">
        <f t="shared" si="7"/>
        <v/>
      </c>
      <c r="AB17" s="212" t="str">
        <f t="shared" si="7"/>
        <v/>
      </c>
      <c r="AC17" s="212" t="str">
        <f t="shared" si="7"/>
        <v/>
      </c>
      <c r="AD17" s="212" t="str">
        <f t="shared" si="7"/>
        <v/>
      </c>
      <c r="AE17" s="212" t="str">
        <f t="shared" si="7"/>
        <v/>
      </c>
      <c r="AF17" s="212" t="str">
        <f t="shared" si="7"/>
        <v/>
      </c>
      <c r="AG17" s="212" t="str">
        <f t="shared" si="7"/>
        <v/>
      </c>
      <c r="AH17" s="212" t="str">
        <f t="shared" si="7"/>
        <v/>
      </c>
      <c r="AI17" s="212" t="str">
        <f t="shared" si="7"/>
        <v/>
      </c>
      <c r="AJ17" s="212" t="str">
        <f t="shared" si="7"/>
        <v/>
      </c>
      <c r="AK17" s="212" t="str">
        <f t="shared" si="7"/>
        <v/>
      </c>
      <c r="AL17" s="212" t="str">
        <f t="shared" si="7"/>
        <v/>
      </c>
      <c r="AM17" s="212" t="str">
        <f t="shared" si="8"/>
        <v/>
      </c>
      <c r="AN17" s="212" t="str">
        <f t="shared" si="8"/>
        <v/>
      </c>
      <c r="AO17" s="212" t="str">
        <f t="shared" si="8"/>
        <v/>
      </c>
      <c r="AP17" s="212" t="str">
        <f t="shared" si="8"/>
        <v/>
      </c>
      <c r="AQ17" s="212" t="str">
        <f t="shared" si="8"/>
        <v/>
      </c>
      <c r="AR17" s="212" t="str">
        <f t="shared" si="8"/>
        <v/>
      </c>
      <c r="AS17" s="212" t="str">
        <f t="shared" si="8"/>
        <v/>
      </c>
      <c r="AT17" s="212" t="str">
        <f t="shared" si="8"/>
        <v/>
      </c>
      <c r="AU17" s="212" t="str">
        <f t="shared" si="8"/>
        <v/>
      </c>
      <c r="AV17" s="212" t="str">
        <f t="shared" si="8"/>
        <v/>
      </c>
      <c r="AW17" s="212" t="str">
        <f t="shared" si="8"/>
        <v/>
      </c>
      <c r="AX17" s="212" t="str">
        <f t="shared" si="8"/>
        <v/>
      </c>
      <c r="AY17" s="212" t="str">
        <f t="shared" si="8"/>
        <v/>
      </c>
      <c r="AZ17" s="212" t="str">
        <f t="shared" si="8"/>
        <v/>
      </c>
      <c r="BA17" s="212" t="str">
        <f t="shared" si="8"/>
        <v/>
      </c>
      <c r="BB17" s="212" t="str">
        <f t="shared" si="8"/>
        <v/>
      </c>
      <c r="BC17" s="212" t="str">
        <f t="shared" si="9"/>
        <v/>
      </c>
      <c r="BD17" s="212" t="str">
        <f t="shared" si="9"/>
        <v/>
      </c>
      <c r="BE17" s="212" t="str">
        <f t="shared" si="9"/>
        <v/>
      </c>
      <c r="BF17" s="212" t="str">
        <f t="shared" si="9"/>
        <v/>
      </c>
      <c r="BG17" s="212" t="str">
        <f t="shared" si="9"/>
        <v/>
      </c>
      <c r="BH17" s="212" t="str">
        <f t="shared" si="9"/>
        <v/>
      </c>
      <c r="BI17" s="212" t="str">
        <f t="shared" si="9"/>
        <v/>
      </c>
      <c r="BJ17" s="212" t="str">
        <f t="shared" si="9"/>
        <v/>
      </c>
      <c r="BK17" s="212" t="str">
        <f t="shared" si="9"/>
        <v/>
      </c>
      <c r="BL17" s="212" t="str">
        <f t="shared" si="9"/>
        <v/>
      </c>
      <c r="BM17" s="212" t="str">
        <f t="shared" si="9"/>
        <v/>
      </c>
      <c r="BN17" s="212" t="str">
        <f t="shared" si="9"/>
        <v/>
      </c>
      <c r="BO17" s="212" t="str">
        <f t="shared" si="9"/>
        <v/>
      </c>
      <c r="BP17" s="212" t="str">
        <f t="shared" si="9"/>
        <v/>
      </c>
      <c r="BQ17" s="212" t="str">
        <f t="shared" si="9"/>
        <v/>
      </c>
      <c r="BR17" s="212" t="str">
        <f t="shared" si="9"/>
        <v/>
      </c>
      <c r="BS17" s="212" t="str">
        <f t="shared" si="10"/>
        <v/>
      </c>
      <c r="BT17" s="212" t="str">
        <f t="shared" si="10"/>
        <v/>
      </c>
      <c r="BU17" s="212" t="str">
        <f t="shared" si="10"/>
        <v/>
      </c>
      <c r="BV17" s="212" t="str">
        <f t="shared" si="10"/>
        <v/>
      </c>
      <c r="BW17" s="212" t="str">
        <f t="shared" si="10"/>
        <v/>
      </c>
      <c r="BX17" s="212" t="str">
        <f t="shared" si="10"/>
        <v/>
      </c>
      <c r="BY17" s="212" t="str">
        <f t="shared" si="10"/>
        <v/>
      </c>
      <c r="BZ17" s="212" t="str">
        <f t="shared" si="10"/>
        <v/>
      </c>
      <c r="CA17" s="212" t="str">
        <f t="shared" si="10"/>
        <v/>
      </c>
      <c r="CB17" s="212" t="str">
        <f t="shared" si="10"/>
        <v/>
      </c>
      <c r="CC17" s="212" t="str">
        <f t="shared" si="10"/>
        <v/>
      </c>
      <c r="CD17" s="212" t="str">
        <f t="shared" si="10"/>
        <v/>
      </c>
      <c r="CE17" s="212" t="str">
        <f t="shared" si="10"/>
        <v/>
      </c>
      <c r="CF17" s="212" t="str">
        <f t="shared" si="10"/>
        <v/>
      </c>
    </row>
    <row r="18" spans="2:84" ht="17.25" thickBot="1" x14ac:dyDescent="0.35">
      <c r="C18" s="736"/>
      <c r="D18" s="231" t="s">
        <v>155</v>
      </c>
      <c r="E18" s="246" t="str">
        <f>+IF(E17="",CONCATENATE(E14,"-",E15,"- ",E16),CONCATENATE(E14,"-",E15,"-",E16,"-",E17))</f>
        <v xml:space="preserve">-- </v>
      </c>
      <c r="F18" s="246" t="str">
        <f t="shared" ref="F18:BQ18" si="12">+IF(F17="",CONCATENATE(F14,"-",F15,"- ",F16),CONCATENATE(F14,"-",F15,"-",F16,"-",F17))</f>
        <v xml:space="preserve">-- </v>
      </c>
      <c r="G18" s="246" t="str">
        <f t="shared" si="12"/>
        <v xml:space="preserve">-- </v>
      </c>
      <c r="H18" s="246" t="str">
        <f t="shared" si="12"/>
        <v xml:space="preserve">-- </v>
      </c>
      <c r="I18" s="246" t="str">
        <f t="shared" si="12"/>
        <v xml:space="preserve">-- </v>
      </c>
      <c r="J18" s="246" t="str">
        <f t="shared" si="12"/>
        <v xml:space="preserve">-- </v>
      </c>
      <c r="K18" s="246" t="str">
        <f t="shared" si="12"/>
        <v xml:space="preserve">-- </v>
      </c>
      <c r="L18" s="246" t="str">
        <f t="shared" si="12"/>
        <v xml:space="preserve">-- </v>
      </c>
      <c r="M18" s="246" t="str">
        <f t="shared" si="12"/>
        <v xml:space="preserve">-- </v>
      </c>
      <c r="N18" s="246" t="str">
        <f t="shared" si="12"/>
        <v xml:space="preserve">-- </v>
      </c>
      <c r="O18" s="246" t="str">
        <f t="shared" si="12"/>
        <v xml:space="preserve">-- </v>
      </c>
      <c r="P18" s="246" t="str">
        <f t="shared" si="12"/>
        <v xml:space="preserve">-- </v>
      </c>
      <c r="Q18" s="246" t="str">
        <f t="shared" si="12"/>
        <v xml:space="preserve">-- </v>
      </c>
      <c r="R18" s="246" t="str">
        <f t="shared" si="12"/>
        <v xml:space="preserve">-- </v>
      </c>
      <c r="S18" s="246" t="str">
        <f t="shared" si="12"/>
        <v xml:space="preserve">-- </v>
      </c>
      <c r="T18" s="246" t="str">
        <f t="shared" si="12"/>
        <v xml:space="preserve">-- </v>
      </c>
      <c r="U18" s="246" t="str">
        <f t="shared" si="12"/>
        <v xml:space="preserve">-- </v>
      </c>
      <c r="V18" s="246" t="str">
        <f t="shared" si="12"/>
        <v xml:space="preserve">-- </v>
      </c>
      <c r="W18" s="246" t="str">
        <f t="shared" si="12"/>
        <v xml:space="preserve">-- </v>
      </c>
      <c r="X18" s="246" t="str">
        <f t="shared" si="12"/>
        <v xml:space="preserve">-- </v>
      </c>
      <c r="Y18" s="246" t="str">
        <f t="shared" si="12"/>
        <v xml:space="preserve">-- </v>
      </c>
      <c r="Z18" s="246" t="str">
        <f t="shared" si="12"/>
        <v xml:space="preserve">-- </v>
      </c>
      <c r="AA18" s="246" t="str">
        <f t="shared" si="12"/>
        <v xml:space="preserve">-- </v>
      </c>
      <c r="AB18" s="246" t="str">
        <f t="shared" si="12"/>
        <v xml:space="preserve">-- </v>
      </c>
      <c r="AC18" s="246" t="str">
        <f t="shared" si="12"/>
        <v xml:space="preserve">-- </v>
      </c>
      <c r="AD18" s="246" t="str">
        <f t="shared" si="12"/>
        <v xml:space="preserve">-- </v>
      </c>
      <c r="AE18" s="246" t="str">
        <f t="shared" si="12"/>
        <v xml:space="preserve">-- </v>
      </c>
      <c r="AF18" s="246" t="str">
        <f t="shared" si="12"/>
        <v xml:space="preserve">-- </v>
      </c>
      <c r="AG18" s="246" t="str">
        <f t="shared" si="12"/>
        <v xml:space="preserve">-- </v>
      </c>
      <c r="AH18" s="246" t="str">
        <f t="shared" si="12"/>
        <v xml:space="preserve">-- </v>
      </c>
      <c r="AI18" s="246" t="str">
        <f t="shared" si="12"/>
        <v xml:space="preserve">-- </v>
      </c>
      <c r="AJ18" s="246" t="str">
        <f t="shared" si="12"/>
        <v xml:space="preserve">-- </v>
      </c>
      <c r="AK18" s="246" t="str">
        <f t="shared" si="12"/>
        <v xml:space="preserve">-- </v>
      </c>
      <c r="AL18" s="246" t="str">
        <f t="shared" si="12"/>
        <v xml:space="preserve">-- </v>
      </c>
      <c r="AM18" s="246" t="str">
        <f t="shared" si="12"/>
        <v xml:space="preserve">-- </v>
      </c>
      <c r="AN18" s="246" t="str">
        <f t="shared" si="12"/>
        <v xml:space="preserve">-- </v>
      </c>
      <c r="AO18" s="246" t="str">
        <f t="shared" si="12"/>
        <v xml:space="preserve">-- </v>
      </c>
      <c r="AP18" s="246" t="str">
        <f t="shared" si="12"/>
        <v xml:space="preserve">-- </v>
      </c>
      <c r="AQ18" s="246" t="str">
        <f t="shared" si="12"/>
        <v xml:space="preserve">-- </v>
      </c>
      <c r="AR18" s="246" t="str">
        <f t="shared" si="12"/>
        <v xml:space="preserve">-- </v>
      </c>
      <c r="AS18" s="246" t="str">
        <f t="shared" si="12"/>
        <v xml:space="preserve">-- </v>
      </c>
      <c r="AT18" s="246" t="str">
        <f t="shared" si="12"/>
        <v xml:space="preserve">-- </v>
      </c>
      <c r="AU18" s="246" t="str">
        <f t="shared" si="12"/>
        <v xml:space="preserve">-- </v>
      </c>
      <c r="AV18" s="246" t="str">
        <f t="shared" si="12"/>
        <v xml:space="preserve">-- </v>
      </c>
      <c r="AW18" s="246" t="str">
        <f t="shared" si="12"/>
        <v xml:space="preserve">-- </v>
      </c>
      <c r="AX18" s="246" t="str">
        <f t="shared" si="12"/>
        <v xml:space="preserve">-- </v>
      </c>
      <c r="AY18" s="246" t="str">
        <f t="shared" si="12"/>
        <v xml:space="preserve">-- </v>
      </c>
      <c r="AZ18" s="246" t="str">
        <f t="shared" si="12"/>
        <v xml:space="preserve">-- </v>
      </c>
      <c r="BA18" s="246" t="str">
        <f t="shared" si="12"/>
        <v xml:space="preserve">-- </v>
      </c>
      <c r="BB18" s="246" t="str">
        <f t="shared" si="12"/>
        <v xml:space="preserve">-- </v>
      </c>
      <c r="BC18" s="246" t="str">
        <f t="shared" si="12"/>
        <v xml:space="preserve">-- </v>
      </c>
      <c r="BD18" s="246" t="str">
        <f t="shared" si="12"/>
        <v xml:space="preserve">-- </v>
      </c>
      <c r="BE18" s="246" t="str">
        <f t="shared" si="12"/>
        <v xml:space="preserve">-- </v>
      </c>
      <c r="BF18" s="246" t="str">
        <f t="shared" si="12"/>
        <v xml:space="preserve">-- </v>
      </c>
      <c r="BG18" s="246" t="str">
        <f t="shared" si="12"/>
        <v xml:space="preserve">-- </v>
      </c>
      <c r="BH18" s="246" t="str">
        <f t="shared" si="12"/>
        <v xml:space="preserve">-- </v>
      </c>
      <c r="BI18" s="246" t="str">
        <f t="shared" si="12"/>
        <v xml:space="preserve">-- </v>
      </c>
      <c r="BJ18" s="246" t="str">
        <f t="shared" si="12"/>
        <v xml:space="preserve">-- </v>
      </c>
      <c r="BK18" s="246" t="str">
        <f t="shared" si="12"/>
        <v xml:space="preserve">-- </v>
      </c>
      <c r="BL18" s="246" t="str">
        <f t="shared" si="12"/>
        <v xml:space="preserve">-- </v>
      </c>
      <c r="BM18" s="246" t="str">
        <f t="shared" si="12"/>
        <v xml:space="preserve">-- </v>
      </c>
      <c r="BN18" s="246" t="str">
        <f t="shared" si="12"/>
        <v xml:space="preserve">-- </v>
      </c>
      <c r="BO18" s="246" t="str">
        <f t="shared" si="12"/>
        <v xml:space="preserve">-- </v>
      </c>
      <c r="BP18" s="246" t="str">
        <f t="shared" si="12"/>
        <v xml:space="preserve">-- </v>
      </c>
      <c r="BQ18" s="246" t="str">
        <f t="shared" si="12"/>
        <v xml:space="preserve">-- </v>
      </c>
      <c r="BR18" s="246" t="str">
        <f t="shared" ref="BR18:CF18" si="13">+IF(BR17="",CONCATENATE(BR14,"-",BR15,"- ",BR16),CONCATENATE(BR14,"-",BR15,"-",BR16,"-",BR17))</f>
        <v xml:space="preserve">-- </v>
      </c>
      <c r="BS18" s="246" t="str">
        <f t="shared" si="13"/>
        <v xml:space="preserve">-- </v>
      </c>
      <c r="BT18" s="246" t="str">
        <f t="shared" si="13"/>
        <v xml:space="preserve">-- </v>
      </c>
      <c r="BU18" s="246" t="str">
        <f t="shared" si="13"/>
        <v xml:space="preserve">-- </v>
      </c>
      <c r="BV18" s="246" t="str">
        <f t="shared" si="13"/>
        <v xml:space="preserve">-- </v>
      </c>
      <c r="BW18" s="246" t="str">
        <f t="shared" si="13"/>
        <v xml:space="preserve">-- </v>
      </c>
      <c r="BX18" s="246" t="str">
        <f t="shared" si="13"/>
        <v xml:space="preserve">-- </v>
      </c>
      <c r="BY18" s="246" t="str">
        <f t="shared" si="13"/>
        <v xml:space="preserve">-- </v>
      </c>
      <c r="BZ18" s="246" t="str">
        <f t="shared" si="13"/>
        <v xml:space="preserve">-- </v>
      </c>
      <c r="CA18" s="246" t="str">
        <f t="shared" si="13"/>
        <v xml:space="preserve">-- </v>
      </c>
      <c r="CB18" s="246" t="str">
        <f t="shared" si="13"/>
        <v xml:space="preserve">-- </v>
      </c>
      <c r="CC18" s="246" t="str">
        <f t="shared" si="13"/>
        <v xml:space="preserve">-- </v>
      </c>
      <c r="CD18" s="246" t="str">
        <f t="shared" si="13"/>
        <v xml:space="preserve">-- </v>
      </c>
      <c r="CE18" s="246" t="str">
        <f t="shared" si="13"/>
        <v xml:space="preserve">-- </v>
      </c>
      <c r="CF18" s="246" t="str">
        <f t="shared" si="13"/>
        <v xml:space="preserve">-- </v>
      </c>
    </row>
    <row r="19" spans="2:84" ht="17.25" thickBot="1" x14ac:dyDescent="0.35">
      <c r="C19" s="736"/>
      <c r="D19" s="232" t="s">
        <v>161</v>
      </c>
      <c r="E19" s="259"/>
      <c r="F19" s="259"/>
      <c r="G19" s="259"/>
      <c r="H19" s="259"/>
      <c r="I19" s="259"/>
      <c r="J19" s="259"/>
      <c r="K19" s="259"/>
      <c r="L19" s="259"/>
      <c r="M19" s="259"/>
      <c r="N19" s="259"/>
      <c r="O19" s="259"/>
      <c r="P19" s="259"/>
      <c r="Q19" s="259"/>
      <c r="R19" s="259"/>
      <c r="S19" s="259"/>
      <c r="T19" s="259"/>
      <c r="U19" s="259"/>
      <c r="V19" s="259"/>
      <c r="W19" s="259"/>
      <c r="X19" s="259"/>
      <c r="Y19" s="259"/>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row>
    <row r="20" spans="2:84" ht="17.25" thickBot="1" x14ac:dyDescent="0.35">
      <c r="C20" s="736"/>
      <c r="D20" s="231" t="s">
        <v>171</v>
      </c>
      <c r="E20" s="197">
        <f>+IF(E2=0,"",E19)</f>
        <v>0</v>
      </c>
      <c r="F20" s="197">
        <f>+IF(F2=0,"",F19+E20)</f>
        <v>0</v>
      </c>
      <c r="G20" s="197">
        <f t="shared" ref="G20:BR20" si="14">+IF(G2=0,"",G19+F20)</f>
        <v>0</v>
      </c>
      <c r="H20" s="197">
        <f t="shared" si="14"/>
        <v>0</v>
      </c>
      <c r="I20" s="197">
        <f t="shared" si="14"/>
        <v>0</v>
      </c>
      <c r="J20" s="197">
        <f t="shared" si="14"/>
        <v>0</v>
      </c>
      <c r="K20" s="197">
        <f t="shared" si="14"/>
        <v>0</v>
      </c>
      <c r="L20" s="197">
        <f t="shared" si="14"/>
        <v>0</v>
      </c>
      <c r="M20" s="197">
        <f t="shared" si="14"/>
        <v>0</v>
      </c>
      <c r="N20" s="197">
        <f t="shared" si="14"/>
        <v>0</v>
      </c>
      <c r="O20" s="197">
        <f t="shared" si="14"/>
        <v>0</v>
      </c>
      <c r="P20" s="197">
        <f t="shared" si="14"/>
        <v>0</v>
      </c>
      <c r="Q20" s="197" t="str">
        <f t="shared" si="14"/>
        <v/>
      </c>
      <c r="R20" s="197" t="str">
        <f t="shared" si="14"/>
        <v/>
      </c>
      <c r="S20" s="197" t="str">
        <f t="shared" si="14"/>
        <v/>
      </c>
      <c r="T20" s="197" t="str">
        <f t="shared" si="14"/>
        <v/>
      </c>
      <c r="U20" s="197" t="str">
        <f t="shared" si="14"/>
        <v/>
      </c>
      <c r="V20" s="197" t="str">
        <f t="shared" si="14"/>
        <v/>
      </c>
      <c r="W20" s="197" t="str">
        <f t="shared" si="14"/>
        <v/>
      </c>
      <c r="X20" s="197" t="str">
        <f t="shared" si="14"/>
        <v/>
      </c>
      <c r="Y20" s="197" t="str">
        <f t="shared" si="14"/>
        <v/>
      </c>
      <c r="Z20" s="197" t="str">
        <f t="shared" si="14"/>
        <v/>
      </c>
      <c r="AA20" s="197" t="str">
        <f t="shared" si="14"/>
        <v/>
      </c>
      <c r="AB20" s="197" t="str">
        <f t="shared" si="14"/>
        <v/>
      </c>
      <c r="AC20" s="197" t="str">
        <f t="shared" si="14"/>
        <v/>
      </c>
      <c r="AD20" s="197" t="str">
        <f t="shared" si="14"/>
        <v/>
      </c>
      <c r="AE20" s="197" t="str">
        <f t="shared" si="14"/>
        <v/>
      </c>
      <c r="AF20" s="197" t="str">
        <f t="shared" si="14"/>
        <v/>
      </c>
      <c r="AG20" s="197" t="str">
        <f t="shared" si="14"/>
        <v/>
      </c>
      <c r="AH20" s="197" t="str">
        <f t="shared" si="14"/>
        <v/>
      </c>
      <c r="AI20" s="197" t="str">
        <f t="shared" si="14"/>
        <v/>
      </c>
      <c r="AJ20" s="197" t="str">
        <f t="shared" si="14"/>
        <v/>
      </c>
      <c r="AK20" s="197" t="str">
        <f t="shared" si="14"/>
        <v/>
      </c>
      <c r="AL20" s="197" t="str">
        <f t="shared" si="14"/>
        <v/>
      </c>
      <c r="AM20" s="197" t="str">
        <f t="shared" si="14"/>
        <v/>
      </c>
      <c r="AN20" s="197" t="str">
        <f t="shared" si="14"/>
        <v/>
      </c>
      <c r="AO20" s="197" t="str">
        <f t="shared" si="14"/>
        <v/>
      </c>
      <c r="AP20" s="197" t="str">
        <f t="shared" si="14"/>
        <v/>
      </c>
      <c r="AQ20" s="197" t="str">
        <f t="shared" si="14"/>
        <v/>
      </c>
      <c r="AR20" s="197" t="str">
        <f t="shared" si="14"/>
        <v/>
      </c>
      <c r="AS20" s="197" t="str">
        <f t="shared" si="14"/>
        <v/>
      </c>
      <c r="AT20" s="197" t="str">
        <f t="shared" si="14"/>
        <v/>
      </c>
      <c r="AU20" s="197" t="str">
        <f t="shared" si="14"/>
        <v/>
      </c>
      <c r="AV20" s="197" t="str">
        <f t="shared" si="14"/>
        <v/>
      </c>
      <c r="AW20" s="197" t="str">
        <f t="shared" si="14"/>
        <v/>
      </c>
      <c r="AX20" s="197" t="str">
        <f t="shared" si="14"/>
        <v/>
      </c>
      <c r="AY20" s="197" t="str">
        <f t="shared" si="14"/>
        <v/>
      </c>
      <c r="AZ20" s="197" t="str">
        <f t="shared" si="14"/>
        <v/>
      </c>
      <c r="BA20" s="197" t="str">
        <f t="shared" si="14"/>
        <v/>
      </c>
      <c r="BB20" s="197" t="str">
        <f t="shared" si="14"/>
        <v/>
      </c>
      <c r="BC20" s="197" t="str">
        <f t="shared" si="14"/>
        <v/>
      </c>
      <c r="BD20" s="197" t="str">
        <f t="shared" si="14"/>
        <v/>
      </c>
      <c r="BE20" s="197" t="str">
        <f t="shared" si="14"/>
        <v/>
      </c>
      <c r="BF20" s="197" t="str">
        <f t="shared" si="14"/>
        <v/>
      </c>
      <c r="BG20" s="197" t="str">
        <f t="shared" si="14"/>
        <v/>
      </c>
      <c r="BH20" s="197" t="str">
        <f t="shared" si="14"/>
        <v/>
      </c>
      <c r="BI20" s="197" t="str">
        <f t="shared" si="14"/>
        <v/>
      </c>
      <c r="BJ20" s="197" t="str">
        <f t="shared" si="14"/>
        <v/>
      </c>
      <c r="BK20" s="197" t="str">
        <f t="shared" si="14"/>
        <v/>
      </c>
      <c r="BL20" s="197" t="str">
        <f t="shared" si="14"/>
        <v/>
      </c>
      <c r="BM20" s="197" t="str">
        <f t="shared" si="14"/>
        <v/>
      </c>
      <c r="BN20" s="197" t="str">
        <f t="shared" si="14"/>
        <v/>
      </c>
      <c r="BO20" s="197" t="str">
        <f t="shared" si="14"/>
        <v/>
      </c>
      <c r="BP20" s="197" t="str">
        <f t="shared" si="14"/>
        <v/>
      </c>
      <c r="BQ20" s="197" t="str">
        <f t="shared" si="14"/>
        <v/>
      </c>
      <c r="BR20" s="197" t="str">
        <f t="shared" si="14"/>
        <v/>
      </c>
      <c r="BS20" s="197" t="str">
        <f t="shared" ref="BS20:CF20" si="15">+IF(BS2=0,"",BS19+BR20)</f>
        <v/>
      </c>
      <c r="BT20" s="197" t="str">
        <f t="shared" si="15"/>
        <v/>
      </c>
      <c r="BU20" s="197" t="str">
        <f t="shared" si="15"/>
        <v/>
      </c>
      <c r="BV20" s="197" t="str">
        <f t="shared" si="15"/>
        <v/>
      </c>
      <c r="BW20" s="197" t="str">
        <f t="shared" si="15"/>
        <v/>
      </c>
      <c r="BX20" s="197" t="str">
        <f t="shared" si="15"/>
        <v/>
      </c>
      <c r="BY20" s="197" t="str">
        <f t="shared" si="15"/>
        <v/>
      </c>
      <c r="BZ20" s="197" t="str">
        <f t="shared" si="15"/>
        <v/>
      </c>
      <c r="CA20" s="197" t="str">
        <f t="shared" si="15"/>
        <v/>
      </c>
      <c r="CB20" s="197" t="str">
        <f t="shared" si="15"/>
        <v/>
      </c>
      <c r="CC20" s="197" t="str">
        <f t="shared" si="15"/>
        <v/>
      </c>
      <c r="CD20" s="197" t="str">
        <f t="shared" si="15"/>
        <v/>
      </c>
      <c r="CE20" s="197" t="str">
        <f t="shared" si="15"/>
        <v/>
      </c>
      <c r="CF20" s="197" t="str">
        <f t="shared" si="15"/>
        <v/>
      </c>
    </row>
    <row r="21" spans="2:84" ht="12" customHeight="1" thickBot="1" x14ac:dyDescent="0.35">
      <c r="B21" s="700">
        <v>1</v>
      </c>
      <c r="C21" s="699"/>
      <c r="D21" s="699"/>
      <c r="E21" s="701">
        <v>1</v>
      </c>
      <c r="F21" s="701">
        <v>2</v>
      </c>
      <c r="G21" s="701">
        <v>3</v>
      </c>
      <c r="H21" s="701">
        <v>4</v>
      </c>
      <c r="I21" s="701">
        <v>5</v>
      </c>
      <c r="J21" s="701">
        <v>6</v>
      </c>
      <c r="K21" s="701">
        <v>7</v>
      </c>
      <c r="L21" s="701">
        <v>8</v>
      </c>
      <c r="M21" s="701">
        <v>9</v>
      </c>
      <c r="N21" s="701">
        <v>10</v>
      </c>
      <c r="O21" s="701">
        <v>11</v>
      </c>
      <c r="P21" s="701">
        <v>12</v>
      </c>
      <c r="Q21" s="701">
        <v>13</v>
      </c>
      <c r="R21" s="701">
        <v>14</v>
      </c>
      <c r="S21" s="701">
        <v>15</v>
      </c>
      <c r="T21" s="701">
        <v>16</v>
      </c>
      <c r="U21" s="701">
        <v>17</v>
      </c>
      <c r="V21" s="701">
        <v>18</v>
      </c>
      <c r="W21" s="701">
        <v>19</v>
      </c>
      <c r="X21" s="701">
        <v>20</v>
      </c>
      <c r="Y21" s="701">
        <v>21</v>
      </c>
      <c r="Z21" s="701">
        <v>22</v>
      </c>
      <c r="AA21" s="701">
        <v>23</v>
      </c>
      <c r="AB21" s="701">
        <v>24</v>
      </c>
      <c r="AC21" s="701">
        <v>25</v>
      </c>
      <c r="AD21" s="701">
        <v>26</v>
      </c>
      <c r="AE21" s="701">
        <v>27</v>
      </c>
      <c r="AF21" s="701">
        <v>28</v>
      </c>
      <c r="AG21" s="701">
        <v>29</v>
      </c>
      <c r="AH21" s="701">
        <v>30</v>
      </c>
      <c r="AI21" s="701">
        <v>31</v>
      </c>
      <c r="AJ21" s="701">
        <v>32</v>
      </c>
      <c r="AK21" s="701">
        <v>33</v>
      </c>
      <c r="AL21" s="701">
        <v>34</v>
      </c>
      <c r="AM21" s="701">
        <v>35</v>
      </c>
      <c r="AN21" s="701">
        <v>36</v>
      </c>
      <c r="AO21" s="701">
        <v>37</v>
      </c>
      <c r="AP21" s="701">
        <v>38</v>
      </c>
      <c r="AQ21" s="701">
        <v>39</v>
      </c>
      <c r="AR21" s="701">
        <v>40</v>
      </c>
      <c r="AS21" s="701">
        <v>41</v>
      </c>
      <c r="AT21" s="701">
        <v>42</v>
      </c>
      <c r="AU21" s="701">
        <v>43</v>
      </c>
      <c r="AV21" s="701">
        <v>44</v>
      </c>
      <c r="AW21" s="701">
        <v>45</v>
      </c>
      <c r="AX21" s="701">
        <v>46</v>
      </c>
      <c r="AY21" s="701">
        <v>47</v>
      </c>
      <c r="AZ21" s="701">
        <v>48</v>
      </c>
      <c r="BA21" s="701">
        <v>49</v>
      </c>
      <c r="BB21" s="701">
        <v>50</v>
      </c>
      <c r="BC21" s="701">
        <v>51</v>
      </c>
      <c r="BD21" s="701">
        <v>52</v>
      </c>
      <c r="BE21" s="701">
        <v>53</v>
      </c>
      <c r="BF21" s="701">
        <v>54</v>
      </c>
      <c r="BG21" s="701">
        <v>55</v>
      </c>
      <c r="BH21" s="701">
        <v>56</v>
      </c>
      <c r="BI21" s="701">
        <v>57</v>
      </c>
      <c r="BJ21" s="701">
        <v>58</v>
      </c>
      <c r="BK21" s="701">
        <v>59</v>
      </c>
      <c r="BL21" s="701">
        <v>60</v>
      </c>
      <c r="BM21" s="701">
        <v>61</v>
      </c>
      <c r="BN21" s="701">
        <v>62</v>
      </c>
      <c r="BO21" s="701">
        <v>63</v>
      </c>
      <c r="BP21" s="701">
        <v>64</v>
      </c>
      <c r="BQ21" s="701">
        <v>65</v>
      </c>
      <c r="BR21" s="701">
        <v>66</v>
      </c>
      <c r="BS21" s="701">
        <v>67</v>
      </c>
      <c r="BT21" s="701">
        <v>68</v>
      </c>
      <c r="BU21" s="701">
        <v>69</v>
      </c>
      <c r="BV21" s="701">
        <v>70</v>
      </c>
      <c r="BW21" s="701">
        <v>71</v>
      </c>
      <c r="BX21" s="701">
        <v>72</v>
      </c>
      <c r="BY21" s="701">
        <v>73</v>
      </c>
      <c r="BZ21" s="701">
        <v>74</v>
      </c>
      <c r="CA21" s="701">
        <v>75</v>
      </c>
      <c r="CB21" s="701">
        <v>76</v>
      </c>
      <c r="CC21" s="701">
        <v>77</v>
      </c>
      <c r="CD21" s="701">
        <v>78</v>
      </c>
      <c r="CE21" s="701">
        <v>79</v>
      </c>
      <c r="CF21" s="701">
        <v>80</v>
      </c>
    </row>
    <row r="22" spans="2:84" ht="16.149999999999999" customHeight="1" thickBot="1" x14ac:dyDescent="0.35">
      <c r="B22" s="700">
        <v>2</v>
      </c>
      <c r="C22" s="972" t="s">
        <v>189</v>
      </c>
      <c r="D22" s="233" t="s">
        <v>172</v>
      </c>
      <c r="E22" s="249">
        <f>+E208</f>
        <v>0</v>
      </c>
      <c r="F22" s="249">
        <f t="shared" ref="F22:BQ22" si="16">+F208</f>
        <v>0</v>
      </c>
      <c r="G22" s="249">
        <f t="shared" si="16"/>
        <v>0</v>
      </c>
      <c r="H22" s="249">
        <f t="shared" si="16"/>
        <v>0</v>
      </c>
      <c r="I22" s="249">
        <f t="shared" si="16"/>
        <v>0</v>
      </c>
      <c r="J22" s="249">
        <f t="shared" si="16"/>
        <v>0</v>
      </c>
      <c r="K22" s="249">
        <f t="shared" si="16"/>
        <v>1720</v>
      </c>
      <c r="L22" s="249">
        <f t="shared" si="16"/>
        <v>1740</v>
      </c>
      <c r="M22" s="249">
        <f t="shared" si="16"/>
        <v>1750</v>
      </c>
      <c r="N22" s="249">
        <f t="shared" si="16"/>
        <v>1750</v>
      </c>
      <c r="O22" s="249">
        <f t="shared" si="16"/>
        <v>0</v>
      </c>
      <c r="P22" s="249">
        <f t="shared" si="16"/>
        <v>0</v>
      </c>
      <c r="Q22" s="249">
        <f t="shared" si="16"/>
        <v>0</v>
      </c>
      <c r="R22" s="249">
        <f t="shared" si="16"/>
        <v>0</v>
      </c>
      <c r="S22" s="249">
        <f t="shared" si="16"/>
        <v>0</v>
      </c>
      <c r="T22" s="249">
        <f t="shared" si="16"/>
        <v>0</v>
      </c>
      <c r="U22" s="249">
        <f t="shared" si="16"/>
        <v>0</v>
      </c>
      <c r="V22" s="249">
        <f t="shared" si="16"/>
        <v>0</v>
      </c>
      <c r="W22" s="249">
        <f t="shared" si="16"/>
        <v>0</v>
      </c>
      <c r="X22" s="249">
        <f t="shared" si="16"/>
        <v>0</v>
      </c>
      <c r="Y22" s="249">
        <f t="shared" si="16"/>
        <v>0</v>
      </c>
      <c r="Z22" s="249">
        <f t="shared" si="16"/>
        <v>0</v>
      </c>
      <c r="AA22" s="249">
        <f t="shared" si="16"/>
        <v>0</v>
      </c>
      <c r="AB22" s="249">
        <f t="shared" si="16"/>
        <v>0</v>
      </c>
      <c r="AC22" s="249">
        <f t="shared" si="16"/>
        <v>0</v>
      </c>
      <c r="AD22" s="249">
        <f t="shared" si="16"/>
        <v>0</v>
      </c>
      <c r="AE22" s="249">
        <f t="shared" si="16"/>
        <v>0</v>
      </c>
      <c r="AF22" s="249">
        <f t="shared" si="16"/>
        <v>0</v>
      </c>
      <c r="AG22" s="249">
        <f t="shared" si="16"/>
        <v>0</v>
      </c>
      <c r="AH22" s="249">
        <f t="shared" si="16"/>
        <v>0</v>
      </c>
      <c r="AI22" s="249">
        <f t="shared" si="16"/>
        <v>0</v>
      </c>
      <c r="AJ22" s="249">
        <f t="shared" si="16"/>
        <v>0</v>
      </c>
      <c r="AK22" s="249">
        <f t="shared" si="16"/>
        <v>0</v>
      </c>
      <c r="AL22" s="249">
        <f t="shared" si="16"/>
        <v>0</v>
      </c>
      <c r="AM22" s="249">
        <f t="shared" si="16"/>
        <v>0</v>
      </c>
      <c r="AN22" s="249">
        <f t="shared" si="16"/>
        <v>0</v>
      </c>
      <c r="AO22" s="249">
        <f t="shared" si="16"/>
        <v>0</v>
      </c>
      <c r="AP22" s="249">
        <f t="shared" si="16"/>
        <v>0</v>
      </c>
      <c r="AQ22" s="249">
        <f t="shared" si="16"/>
        <v>0</v>
      </c>
      <c r="AR22" s="249">
        <f t="shared" si="16"/>
        <v>0</v>
      </c>
      <c r="AS22" s="249">
        <f t="shared" si="16"/>
        <v>0</v>
      </c>
      <c r="AT22" s="249">
        <f t="shared" si="16"/>
        <v>0</v>
      </c>
      <c r="AU22" s="249">
        <f t="shared" si="16"/>
        <v>0</v>
      </c>
      <c r="AV22" s="249">
        <f t="shared" si="16"/>
        <v>0</v>
      </c>
      <c r="AW22" s="249">
        <f t="shared" si="16"/>
        <v>0</v>
      </c>
      <c r="AX22" s="249">
        <f t="shared" si="16"/>
        <v>0</v>
      </c>
      <c r="AY22" s="249">
        <f t="shared" si="16"/>
        <v>0</v>
      </c>
      <c r="AZ22" s="249">
        <f t="shared" si="16"/>
        <v>0</v>
      </c>
      <c r="BA22" s="249">
        <f t="shared" si="16"/>
        <v>0</v>
      </c>
      <c r="BB22" s="249">
        <f t="shared" si="16"/>
        <v>0</v>
      </c>
      <c r="BC22" s="249">
        <f t="shared" si="16"/>
        <v>0</v>
      </c>
      <c r="BD22" s="249">
        <f t="shared" si="16"/>
        <v>0</v>
      </c>
      <c r="BE22" s="249">
        <f t="shared" si="16"/>
        <v>0</v>
      </c>
      <c r="BF22" s="249">
        <f t="shared" si="16"/>
        <v>0</v>
      </c>
      <c r="BG22" s="249">
        <f t="shared" si="16"/>
        <v>0</v>
      </c>
      <c r="BH22" s="249">
        <f t="shared" si="16"/>
        <v>0</v>
      </c>
      <c r="BI22" s="249">
        <f t="shared" si="16"/>
        <v>0</v>
      </c>
      <c r="BJ22" s="249">
        <f t="shared" si="16"/>
        <v>0</v>
      </c>
      <c r="BK22" s="249">
        <f t="shared" si="16"/>
        <v>0</v>
      </c>
      <c r="BL22" s="249">
        <f t="shared" si="16"/>
        <v>0</v>
      </c>
      <c r="BM22" s="249">
        <f t="shared" si="16"/>
        <v>0</v>
      </c>
      <c r="BN22" s="249">
        <f t="shared" si="16"/>
        <v>0</v>
      </c>
      <c r="BO22" s="249">
        <f t="shared" si="16"/>
        <v>0</v>
      </c>
      <c r="BP22" s="249">
        <f t="shared" si="16"/>
        <v>0</v>
      </c>
      <c r="BQ22" s="249">
        <f t="shared" si="16"/>
        <v>0</v>
      </c>
      <c r="BR22" s="249">
        <f t="shared" ref="BR22:CF22" si="17">+BR208</f>
        <v>0</v>
      </c>
      <c r="BS22" s="249">
        <f t="shared" si="17"/>
        <v>0</v>
      </c>
      <c r="BT22" s="249">
        <f t="shared" si="17"/>
        <v>0</v>
      </c>
      <c r="BU22" s="249">
        <f t="shared" si="17"/>
        <v>0</v>
      </c>
      <c r="BV22" s="249">
        <f t="shared" si="17"/>
        <v>0</v>
      </c>
      <c r="BW22" s="249">
        <f t="shared" si="17"/>
        <v>0</v>
      </c>
      <c r="BX22" s="249">
        <f t="shared" si="17"/>
        <v>0</v>
      </c>
      <c r="BY22" s="249">
        <f t="shared" si="17"/>
        <v>0</v>
      </c>
      <c r="BZ22" s="249">
        <f t="shared" si="17"/>
        <v>0</v>
      </c>
      <c r="CA22" s="249">
        <f t="shared" si="17"/>
        <v>0</v>
      </c>
      <c r="CB22" s="249">
        <f t="shared" si="17"/>
        <v>0</v>
      </c>
      <c r="CC22" s="249">
        <f t="shared" si="17"/>
        <v>0</v>
      </c>
      <c r="CD22" s="249">
        <f t="shared" si="17"/>
        <v>0</v>
      </c>
      <c r="CE22" s="249">
        <f t="shared" si="17"/>
        <v>0</v>
      </c>
      <c r="CF22" s="249">
        <f t="shared" si="17"/>
        <v>0</v>
      </c>
    </row>
    <row r="23" spans="2:84" ht="16.149999999999999" customHeight="1" thickBot="1" x14ac:dyDescent="0.35">
      <c r="B23" s="700">
        <v>3</v>
      </c>
      <c r="C23" s="972"/>
      <c r="D23" s="233" t="s">
        <v>285</v>
      </c>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c r="AD23" s="250"/>
      <c r="AE23" s="250"/>
      <c r="AF23" s="250"/>
      <c r="AG23" s="250"/>
      <c r="AH23" s="250"/>
      <c r="AI23" s="250"/>
      <c r="AJ23" s="250"/>
      <c r="AK23" s="250"/>
      <c r="AL23" s="250"/>
      <c r="AM23" s="250"/>
      <c r="AN23" s="250"/>
      <c r="AO23" s="250"/>
      <c r="AP23" s="250"/>
      <c r="AQ23" s="250"/>
      <c r="AR23" s="250"/>
      <c r="AS23" s="250"/>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c r="BW23" s="250"/>
      <c r="BX23" s="250"/>
      <c r="BY23" s="250"/>
      <c r="BZ23" s="250"/>
      <c r="CA23" s="250"/>
      <c r="CB23" s="250"/>
      <c r="CC23" s="250"/>
      <c r="CD23" s="250"/>
      <c r="CE23" s="250"/>
      <c r="CF23" s="250"/>
    </row>
    <row r="24" spans="2:84" ht="16.149999999999999" customHeight="1" thickBot="1" x14ac:dyDescent="0.35">
      <c r="B24" s="700">
        <v>4</v>
      </c>
      <c r="C24" s="972"/>
      <c r="D24" s="233" t="s">
        <v>250</v>
      </c>
      <c r="E24" s="249">
        <f>+IF(SUM(E123:E132)=0,0,IF(E7='Base Datos'!$V$21,E133,E134))</f>
        <v>0</v>
      </c>
      <c r="F24" s="249">
        <f>+IF(SUM(F123:F132)=0,0,IF(F7='Base Datos'!$V$21,F133,F134))</f>
        <v>0</v>
      </c>
      <c r="G24" s="249">
        <f>+IF(SUM(G123:G132)=0,0,IF(G7='Base Datos'!$V$21,G133,G134))</f>
        <v>0</v>
      </c>
      <c r="H24" s="249">
        <f>+IF(SUM(H123:H132)=0,0,IF(H7='Base Datos'!$V$21,H133,H134))</f>
        <v>0</v>
      </c>
      <c r="I24" s="249">
        <f>+IF(SUM(I123:I132)=0,0,IF(I7='Base Datos'!$V$21,I133,I134))</f>
        <v>0</v>
      </c>
      <c r="J24" s="249">
        <f>+IF(SUM(J123:J132)=0,0,IF(J7='Base Datos'!$V$21,J133,J134))</f>
        <v>0</v>
      </c>
      <c r="K24" s="249">
        <f>+IF(SUM(K123:K132)=0,0,IF(K7='Base Datos'!$V$21,K133,K134))</f>
        <v>0</v>
      </c>
      <c r="L24" s="249">
        <f>+IF(SUM(L123:L132)=0,0,IF(L7='Base Datos'!$V$21,L133,L134))</f>
        <v>0</v>
      </c>
      <c r="M24" s="249">
        <f>+IF(SUM(M123:M132)=0,0,IF(M7='Base Datos'!$V$21,M133,M134))</f>
        <v>0</v>
      </c>
      <c r="N24" s="249">
        <f>+IF(SUM(N123:N132)=0,0,IF(N7='Base Datos'!$V$21,N133,N134))</f>
        <v>0</v>
      </c>
      <c r="O24" s="249">
        <f>+IF(SUM(O123:O132)=0,0,IF(O7='Base Datos'!$V$21,O133,O134))</f>
        <v>0</v>
      </c>
      <c r="P24" s="249">
        <f>+IF(SUM(P123:P132)=0,0,IF(P7='Base Datos'!$V$21,P133,P134))</f>
        <v>0</v>
      </c>
      <c r="Q24" s="249">
        <f>+IF(SUM(Q123:Q132)=0,0,IF(Q7='Base Datos'!$V$21,Q133,Q134))</f>
        <v>0</v>
      </c>
      <c r="R24" s="249">
        <f>+IF(SUM(R123:R132)=0,0,IF(R7='Base Datos'!$V$21,R133,R134))</f>
        <v>0</v>
      </c>
      <c r="S24" s="249">
        <f>+IF(SUM(S123:S132)=0,0,IF(S7='Base Datos'!$V$21,S133,S134))</f>
        <v>0</v>
      </c>
      <c r="T24" s="249">
        <f>+IF(SUM(T123:T132)=0,0,IF(T7='Base Datos'!$V$21,T133,T134))</f>
        <v>0</v>
      </c>
      <c r="U24" s="249">
        <f>+IF(SUM(U123:U132)=0,0,IF(U7='Base Datos'!$V$21,U133,U134))</f>
        <v>0</v>
      </c>
      <c r="V24" s="249">
        <f>+IF(SUM(V123:V132)=0,0,IF(V7='Base Datos'!$V$21,V133,V134))</f>
        <v>0</v>
      </c>
      <c r="W24" s="249">
        <f>+IF(SUM(W123:W132)=0,0,IF(W7='Base Datos'!$V$21,W133,W134))</f>
        <v>0</v>
      </c>
      <c r="X24" s="249">
        <f>+IF(SUM(X123:X132)=0,0,IF(X7='Base Datos'!$V$21,X133,X134))</f>
        <v>0</v>
      </c>
      <c r="Y24" s="249">
        <f>+IF(SUM(Y123:Y132)=0,0,IF(Y7='Base Datos'!$V$21,Y133,Y134))</f>
        <v>0</v>
      </c>
      <c r="Z24" s="249">
        <f>+IF(SUM(Z123:Z132)=0,0,IF(Z7='Base Datos'!$V$21,Z133,Z134))</f>
        <v>0</v>
      </c>
      <c r="AA24" s="249">
        <f>+IF(SUM(AA123:AA132)=0,0,IF(AA7='Base Datos'!$V$21,AA133,AA134))</f>
        <v>0</v>
      </c>
      <c r="AB24" s="249">
        <f>+IF(SUM(AB123:AB132)=0,0,IF(AB7='Base Datos'!$V$21,AB133,AB134))</f>
        <v>0</v>
      </c>
      <c r="AC24" s="249">
        <f>+IF(SUM(AC123:AC132)=0,0,IF(AC7='Base Datos'!$V$21,AC133,AC134))</f>
        <v>0</v>
      </c>
      <c r="AD24" s="249">
        <f>+IF(SUM(AD123:AD132)=0,0,IF(AD7='Base Datos'!$V$21,AD133,AD134))</f>
        <v>0</v>
      </c>
      <c r="AE24" s="249">
        <f>+IF(SUM(AE123:AE132)=0,0,IF(AE7='Base Datos'!$V$21,AE133,AE134))</f>
        <v>0</v>
      </c>
      <c r="AF24" s="249">
        <f>+IF(SUM(AF123:AF132)=0,0,IF(AF7='Base Datos'!$V$21,AF133,AF134))</f>
        <v>0</v>
      </c>
      <c r="AG24" s="249">
        <f>+IF(SUM(AG123:AG132)=0,0,IF(AG7='Base Datos'!$V$21,AG133,AG134))</f>
        <v>0</v>
      </c>
      <c r="AH24" s="249">
        <f>+IF(SUM(AH123:AH132)=0,0,IF(AH7='Base Datos'!$V$21,AH133,AH134))</f>
        <v>0</v>
      </c>
      <c r="AI24" s="249">
        <f>+IF(SUM(AI123:AI132)=0,0,IF(AI7='Base Datos'!$V$21,AI133,AI134))</f>
        <v>0</v>
      </c>
      <c r="AJ24" s="249">
        <f>+IF(SUM(AJ123:AJ132)=0,0,IF(AJ7='Base Datos'!$V$21,AJ133,AJ134))</f>
        <v>0</v>
      </c>
      <c r="AK24" s="249">
        <f>+IF(SUM(AK123:AK132)=0,0,IF(AK7='Base Datos'!$V$21,AK133,AK134))</f>
        <v>0</v>
      </c>
      <c r="AL24" s="249">
        <f>+IF(SUM(AL123:AL132)=0,0,IF(AL7='Base Datos'!$V$21,AL133,AL134))</f>
        <v>0</v>
      </c>
      <c r="AM24" s="249">
        <f>+IF(SUM(AM123:AM132)=0,0,IF(AM7='Base Datos'!$V$21,AM133,AM134))</f>
        <v>0</v>
      </c>
      <c r="AN24" s="249">
        <f>+IF(SUM(AN123:AN132)=0,0,IF(AN7='Base Datos'!$V$21,AN133,AN134))</f>
        <v>0</v>
      </c>
      <c r="AO24" s="249">
        <f>+IF(SUM(AO123:AO132)=0,0,IF(AO7='Base Datos'!$V$21,AO133,AO134))</f>
        <v>0</v>
      </c>
      <c r="AP24" s="249">
        <f>+IF(SUM(AP123:AP132)=0,0,IF(AP7='Base Datos'!$V$21,AP133,AP134))</f>
        <v>0</v>
      </c>
      <c r="AQ24" s="249">
        <f>+IF(SUM(AQ123:AQ132)=0,0,IF(AQ7='Base Datos'!$V$21,AQ133,AQ134))</f>
        <v>0</v>
      </c>
      <c r="AR24" s="249">
        <f>+IF(SUM(AR123:AR132)=0,0,IF(AR7='Base Datos'!$V$21,AR133,AR134))</f>
        <v>0</v>
      </c>
      <c r="AS24" s="249">
        <f>+IF(SUM(AS123:AS132)=0,0,IF(AS7='Base Datos'!$V$21,AS133,AS134))</f>
        <v>0</v>
      </c>
      <c r="AT24" s="249">
        <f>+IF(SUM(AT123:AT132)=0,0,IF(AT7='Base Datos'!$V$21,AT133,AT134))</f>
        <v>0</v>
      </c>
      <c r="AU24" s="249">
        <f>+IF(SUM(AU123:AU132)=0,0,IF(AU7='Base Datos'!$V$21,AU133,AU134))</f>
        <v>0</v>
      </c>
      <c r="AV24" s="249">
        <f>+IF(SUM(AV123:AV132)=0,0,IF(AV7='Base Datos'!$V$21,AV133,AV134))</f>
        <v>0</v>
      </c>
      <c r="AW24" s="249">
        <f>+IF(SUM(AW123:AW132)=0,0,IF(AW7='Base Datos'!$V$21,AW133,AW134))</f>
        <v>0</v>
      </c>
      <c r="AX24" s="249">
        <f>+IF(SUM(AX123:AX132)=0,0,IF(AX7='Base Datos'!$V$21,AX133,AX134))</f>
        <v>0</v>
      </c>
      <c r="AY24" s="249">
        <f>+IF(SUM(AY123:AY132)=0,0,IF(AY7='Base Datos'!$V$21,AY133,AY134))</f>
        <v>0</v>
      </c>
      <c r="AZ24" s="249">
        <f>+IF(SUM(AZ123:AZ132)=0,0,IF(AZ7='Base Datos'!$V$21,AZ133,AZ134))</f>
        <v>0</v>
      </c>
      <c r="BA24" s="249">
        <f>+IF(SUM(BA123:BA132)=0,0,IF(BA7='Base Datos'!$V$21,BA133,BA134))</f>
        <v>0</v>
      </c>
      <c r="BB24" s="249">
        <f>+IF(SUM(BB123:BB132)=0,0,IF(BB7='Base Datos'!$V$21,BB133,BB134))</f>
        <v>0</v>
      </c>
      <c r="BC24" s="249">
        <f>+IF(SUM(BC123:BC132)=0,0,IF(BC7='Base Datos'!$V$21,BC133,BC134))</f>
        <v>0</v>
      </c>
      <c r="BD24" s="249">
        <f>+IF(SUM(BD123:BD132)=0,0,IF(BD7='Base Datos'!$V$21,BD133,BD134))</f>
        <v>0</v>
      </c>
      <c r="BE24" s="249">
        <f>+IF(SUM(BE123:BE132)=0,0,IF(BE7='Base Datos'!$V$21,BE133,BE134))</f>
        <v>0</v>
      </c>
      <c r="BF24" s="249">
        <f>+IF(SUM(BF123:BF132)=0,0,IF(BF7='Base Datos'!$V$21,BF133,BF134))</f>
        <v>0</v>
      </c>
      <c r="BG24" s="249">
        <f>+IF(SUM(BG123:BG132)=0,0,IF(BG7='Base Datos'!$V$21,BG133,BG134))</f>
        <v>0</v>
      </c>
      <c r="BH24" s="249">
        <f>+IF(SUM(BH123:BH132)=0,0,IF(BH7='Base Datos'!$V$21,BH133,BH134))</f>
        <v>0</v>
      </c>
      <c r="BI24" s="249">
        <f>+IF(SUM(BI123:BI132)=0,0,IF(BI7='Base Datos'!$V$21,BI133,BI134))</f>
        <v>0</v>
      </c>
      <c r="BJ24" s="249">
        <f>+IF(SUM(BJ123:BJ132)=0,0,IF(BJ7='Base Datos'!$V$21,BJ133,BJ134))</f>
        <v>0</v>
      </c>
      <c r="BK24" s="249">
        <f>+IF(SUM(BK123:BK132)=0,0,IF(BK7='Base Datos'!$V$21,BK133,BK134))</f>
        <v>0</v>
      </c>
      <c r="BL24" s="249">
        <f>+IF(SUM(BL123:BL132)=0,0,IF(BL7='Base Datos'!$V$21,BL133,BL134))</f>
        <v>0</v>
      </c>
      <c r="BM24" s="249">
        <f>+IF(SUM(BM123:BM132)=0,0,IF(BM7='Base Datos'!$V$21,BM133,BM134))</f>
        <v>0</v>
      </c>
      <c r="BN24" s="249">
        <f>+IF(SUM(BN123:BN132)=0,0,IF(BN7='Base Datos'!$V$21,BN133,BN134))</f>
        <v>0</v>
      </c>
      <c r="BO24" s="249">
        <f>+IF(SUM(BO123:BO132)=0,0,IF(BO7='Base Datos'!$V$21,BO133,BO134))</f>
        <v>0</v>
      </c>
      <c r="BP24" s="249">
        <f>+IF(SUM(BP123:BP132)=0,0,IF(BP7='Base Datos'!$V$21,BP133,BP134))</f>
        <v>0</v>
      </c>
      <c r="BQ24" s="249">
        <f>+IF(SUM(BQ123:BQ132)=0,0,IF(BQ7='Base Datos'!$V$21,BQ133,BQ134))</f>
        <v>0</v>
      </c>
      <c r="BR24" s="249">
        <f>+IF(SUM(BR123:BR132)=0,0,IF(BR7='Base Datos'!$V$21,BR133,BR134))</f>
        <v>0</v>
      </c>
      <c r="BS24" s="249">
        <f>+IF(SUM(BS123:BS132)=0,0,IF(BS7='Base Datos'!$V$21,BS133,BS134))</f>
        <v>0</v>
      </c>
      <c r="BT24" s="249">
        <f>+IF(SUM(BT123:BT132)=0,0,IF(BT7='Base Datos'!$V$21,BT133,BT134))</f>
        <v>0</v>
      </c>
      <c r="BU24" s="249">
        <f>+IF(SUM(BU123:BU132)=0,0,IF(BU7='Base Datos'!$V$21,BU133,BU134))</f>
        <v>0</v>
      </c>
      <c r="BV24" s="249">
        <f>+IF(SUM(BV123:BV132)=0,0,IF(BV7='Base Datos'!$V$21,BV133,BV134))</f>
        <v>0</v>
      </c>
      <c r="BW24" s="249">
        <f>+IF(SUM(BW123:BW132)=0,0,IF(BW7='Base Datos'!$V$21,BW133,BW134))</f>
        <v>0</v>
      </c>
      <c r="BX24" s="249">
        <f>+IF(SUM(BX123:BX132)=0,0,IF(BX7='Base Datos'!$V$21,BX133,BX134))</f>
        <v>0</v>
      </c>
      <c r="BY24" s="249">
        <f>+IF(SUM(BY123:BY132)=0,0,IF(BY7='Base Datos'!$V$21,BY133,BY134))</f>
        <v>0</v>
      </c>
      <c r="BZ24" s="249">
        <f>+IF(SUM(BZ123:BZ132)=0,0,IF(BZ7='Base Datos'!$V$21,BZ133,BZ134))</f>
        <v>0</v>
      </c>
      <c r="CA24" s="249">
        <f>+IF(SUM(CA123:CA132)=0,0,IF(CA7='Base Datos'!$V$21,CA133,CA134))</f>
        <v>0</v>
      </c>
      <c r="CB24" s="249">
        <f>+IF(SUM(CB123:CB132)=0,0,IF(CB7='Base Datos'!$V$21,CB133,CB134))</f>
        <v>0</v>
      </c>
      <c r="CC24" s="249">
        <f>+IF(SUM(CC123:CC132)=0,0,IF(CC7='Base Datos'!$V$21,CC133,CC134))</f>
        <v>0</v>
      </c>
      <c r="CD24" s="249">
        <f>+IF(SUM(CD123:CD132)=0,0,IF(CD7='Base Datos'!$V$21,CD133,CD134))</f>
        <v>0</v>
      </c>
      <c r="CE24" s="249">
        <f>+IF(SUM(CE123:CE132)=0,0,IF(CE7='Base Datos'!$V$21,CE133,CE134))</f>
        <v>0</v>
      </c>
      <c r="CF24" s="249">
        <f>+IF(SUM(CF123:CF132)=0,0,IF(CF7='Base Datos'!$V$21,CF133,CF134))</f>
        <v>0</v>
      </c>
    </row>
    <row r="25" spans="2:84" ht="12" customHeight="1" thickBot="1" x14ac:dyDescent="0.35">
      <c r="B25" s="700">
        <v>1</v>
      </c>
      <c r="C25" s="755"/>
      <c r="D25" s="756"/>
      <c r="E25" s="701">
        <v>1</v>
      </c>
      <c r="F25" s="701">
        <v>2</v>
      </c>
      <c r="G25" s="701">
        <v>3</v>
      </c>
      <c r="H25" s="701">
        <v>4</v>
      </c>
      <c r="I25" s="701">
        <v>5</v>
      </c>
      <c r="J25" s="701">
        <v>6</v>
      </c>
      <c r="K25" s="701">
        <v>7</v>
      </c>
      <c r="L25" s="701">
        <v>8</v>
      </c>
      <c r="M25" s="701">
        <v>9</v>
      </c>
      <c r="N25" s="701">
        <v>10</v>
      </c>
      <c r="O25" s="701">
        <v>11</v>
      </c>
      <c r="P25" s="701">
        <v>12</v>
      </c>
      <c r="Q25" s="701">
        <v>13</v>
      </c>
      <c r="R25" s="701">
        <v>14</v>
      </c>
      <c r="S25" s="701">
        <v>15</v>
      </c>
      <c r="T25" s="701">
        <v>16</v>
      </c>
      <c r="U25" s="701">
        <v>17</v>
      </c>
      <c r="V25" s="701">
        <v>18</v>
      </c>
      <c r="W25" s="701">
        <v>19</v>
      </c>
      <c r="X25" s="701">
        <v>20</v>
      </c>
      <c r="Y25" s="701">
        <v>21</v>
      </c>
      <c r="Z25" s="701">
        <v>22</v>
      </c>
      <c r="AA25" s="701">
        <v>23</v>
      </c>
      <c r="AB25" s="701">
        <v>24</v>
      </c>
      <c r="AC25" s="701">
        <v>25</v>
      </c>
      <c r="AD25" s="701">
        <v>26</v>
      </c>
      <c r="AE25" s="701">
        <v>27</v>
      </c>
      <c r="AF25" s="701">
        <v>28</v>
      </c>
      <c r="AG25" s="701">
        <v>29</v>
      </c>
      <c r="AH25" s="701">
        <v>30</v>
      </c>
      <c r="AI25" s="701">
        <v>31</v>
      </c>
      <c r="AJ25" s="701">
        <v>32</v>
      </c>
      <c r="AK25" s="701">
        <v>33</v>
      </c>
      <c r="AL25" s="701">
        <v>34</v>
      </c>
      <c r="AM25" s="701">
        <v>35</v>
      </c>
      <c r="AN25" s="701">
        <v>36</v>
      </c>
      <c r="AO25" s="701">
        <v>37</v>
      </c>
      <c r="AP25" s="701">
        <v>38</v>
      </c>
      <c r="AQ25" s="701">
        <v>39</v>
      </c>
      <c r="AR25" s="701">
        <v>40</v>
      </c>
      <c r="AS25" s="701">
        <v>41</v>
      </c>
      <c r="AT25" s="701">
        <v>42</v>
      </c>
      <c r="AU25" s="701">
        <v>43</v>
      </c>
      <c r="AV25" s="701">
        <v>44</v>
      </c>
      <c r="AW25" s="701">
        <v>45</v>
      </c>
      <c r="AX25" s="701">
        <v>46</v>
      </c>
      <c r="AY25" s="701">
        <v>47</v>
      </c>
      <c r="AZ25" s="701">
        <v>48</v>
      </c>
      <c r="BA25" s="701">
        <v>49</v>
      </c>
      <c r="BB25" s="701">
        <v>50</v>
      </c>
      <c r="BC25" s="701">
        <v>51</v>
      </c>
      <c r="BD25" s="701">
        <v>52</v>
      </c>
      <c r="BE25" s="701">
        <v>53</v>
      </c>
      <c r="BF25" s="701">
        <v>54</v>
      </c>
      <c r="BG25" s="701">
        <v>55</v>
      </c>
      <c r="BH25" s="701">
        <v>56</v>
      </c>
      <c r="BI25" s="701">
        <v>57</v>
      </c>
      <c r="BJ25" s="701">
        <v>58</v>
      </c>
      <c r="BK25" s="701">
        <v>59</v>
      </c>
      <c r="BL25" s="701">
        <v>60</v>
      </c>
      <c r="BM25" s="701">
        <v>61</v>
      </c>
      <c r="BN25" s="701">
        <v>62</v>
      </c>
      <c r="BO25" s="701">
        <v>63</v>
      </c>
      <c r="BP25" s="701">
        <v>64</v>
      </c>
      <c r="BQ25" s="701">
        <v>65</v>
      </c>
      <c r="BR25" s="701">
        <v>66</v>
      </c>
      <c r="BS25" s="701">
        <v>67</v>
      </c>
      <c r="BT25" s="701">
        <v>68</v>
      </c>
      <c r="BU25" s="701">
        <v>69</v>
      </c>
      <c r="BV25" s="701">
        <v>70</v>
      </c>
      <c r="BW25" s="701">
        <v>71</v>
      </c>
      <c r="BX25" s="701">
        <v>72</v>
      </c>
      <c r="BY25" s="701">
        <v>73</v>
      </c>
      <c r="BZ25" s="701">
        <v>74</v>
      </c>
      <c r="CA25" s="701">
        <v>75</v>
      </c>
      <c r="CB25" s="701">
        <v>76</v>
      </c>
      <c r="CC25" s="701">
        <v>77</v>
      </c>
      <c r="CD25" s="701">
        <v>78</v>
      </c>
      <c r="CE25" s="701">
        <v>79</v>
      </c>
      <c r="CF25" s="701">
        <v>80</v>
      </c>
    </row>
    <row r="26" spans="2:84" ht="15" customHeight="1" thickBot="1" x14ac:dyDescent="0.35">
      <c r="B26" s="700">
        <v>2</v>
      </c>
      <c r="C26" s="971" t="s">
        <v>188</v>
      </c>
      <c r="D26" s="234" t="s">
        <v>163</v>
      </c>
      <c r="E26" s="249">
        <f>+IF(E7='Base Datos'!$V$21,ROUND(E146,0),ROUND(E147,0))</f>
        <v>0</v>
      </c>
      <c r="F26" s="249">
        <f>+IF(F7='Base Datos'!$V$21,ROUND(F146,0),ROUND(F147,0))</f>
        <v>0</v>
      </c>
      <c r="G26" s="249">
        <f>+IF(G7='Base Datos'!$V$21,ROUND(G146,0),ROUND(G147,0))</f>
        <v>0</v>
      </c>
      <c r="H26" s="249">
        <f>+IF(H7='Base Datos'!$V$21,ROUND(H146,0),ROUND(H147,0))</f>
        <v>0</v>
      </c>
      <c r="I26" s="249">
        <f>+IF(I7='Base Datos'!$V$21,ROUND(I146,0),ROUND(I147,0))</f>
        <v>0</v>
      </c>
      <c r="J26" s="249">
        <f>+IF(J7='Base Datos'!$V$21,ROUND(J146,0),ROUND(J147,0))</f>
        <v>0</v>
      </c>
      <c r="K26" s="249">
        <f>+IF(K7='Base Datos'!$V$21,ROUND(K146,0),ROUND(K147,0))</f>
        <v>0</v>
      </c>
      <c r="L26" s="249">
        <f>+IF(L7='Base Datos'!$V$21,ROUND(L146,0),ROUND(L147,0))</f>
        <v>0</v>
      </c>
      <c r="M26" s="249">
        <f>+IF(M7='Base Datos'!$V$21,ROUND(M146,0),ROUND(M147,0))</f>
        <v>0</v>
      </c>
      <c r="N26" s="249">
        <f>+IF(N7='Base Datos'!$V$21,ROUND(N146,0),ROUND(N147,0))</f>
        <v>0</v>
      </c>
      <c r="O26" s="249">
        <f>+IF(O7='Base Datos'!$V$21,ROUND(O146,0),ROUND(O147,0))</f>
        <v>0</v>
      </c>
      <c r="P26" s="249">
        <f>+IF(P7='Base Datos'!$V$21,ROUND(P146,0),ROUND(P147,0))</f>
        <v>0</v>
      </c>
      <c r="Q26" s="249">
        <f>+IF(Q7='Base Datos'!$V$21,ROUND(Q146,0),ROUND(Q147,0))</f>
        <v>0</v>
      </c>
      <c r="R26" s="249">
        <f>+IF(R7='Base Datos'!$V$21,ROUND(R146,0),ROUND(R147,0))</f>
        <v>0</v>
      </c>
      <c r="S26" s="249">
        <f>+IF(S7='Base Datos'!$V$21,ROUND(S146,0),ROUND(S147,0))</f>
        <v>0</v>
      </c>
      <c r="T26" s="249">
        <f>+IF(T7='Base Datos'!$V$21,ROUND(T146,0),ROUND(T147,0))</f>
        <v>0</v>
      </c>
      <c r="U26" s="249">
        <f>+IF(U7='Base Datos'!$V$21,ROUND(U146,0),ROUND(U147,0))</f>
        <v>0</v>
      </c>
      <c r="V26" s="249">
        <f>+IF(V7='Base Datos'!$V$21,ROUND(V146,0),ROUND(V147,0))</f>
        <v>0</v>
      </c>
      <c r="W26" s="249">
        <f>+IF(W7='Base Datos'!$V$21,ROUND(W146,0),ROUND(W147,0))</f>
        <v>0</v>
      </c>
      <c r="X26" s="249">
        <f>+IF(X7='Base Datos'!$V$21,ROUND(X146,0),ROUND(X147,0))</f>
        <v>0</v>
      </c>
      <c r="Y26" s="249">
        <f>+IF(Y7='Base Datos'!$V$21,ROUND(Y146,0),ROUND(Y147,0))</f>
        <v>0</v>
      </c>
      <c r="Z26" s="249">
        <f>+IF(Z7='Base Datos'!$V$21,ROUND(Z146,0),ROUND(Z147,0))</f>
        <v>0</v>
      </c>
      <c r="AA26" s="249">
        <f>+IF(AA7='Base Datos'!$V$21,ROUND(AA146,0),ROUND(AA147,0))</f>
        <v>0</v>
      </c>
      <c r="AB26" s="249">
        <f>+IF(AB7='Base Datos'!$V$21,ROUND(AB146,0),ROUND(AB147,0))</f>
        <v>0</v>
      </c>
      <c r="AC26" s="249">
        <f>+IF(AC7='Base Datos'!$V$21,ROUND(AC146,0),ROUND(AC147,0))</f>
        <v>0</v>
      </c>
      <c r="AD26" s="249">
        <f>+IF(AD7='Base Datos'!$V$21,ROUND(AD146,0),ROUND(AD147,0))</f>
        <v>0</v>
      </c>
      <c r="AE26" s="249">
        <f>+IF(AE7='Base Datos'!$V$21,ROUND(AE146,0),ROUND(AE147,0))</f>
        <v>0</v>
      </c>
      <c r="AF26" s="249">
        <f>+IF(AF7='Base Datos'!$V$21,ROUND(AF146,0),ROUND(AF147,0))</f>
        <v>0</v>
      </c>
      <c r="AG26" s="249">
        <f>+IF(AG7='Base Datos'!$V$21,ROUND(AG146,0),ROUND(AG147,0))</f>
        <v>0</v>
      </c>
      <c r="AH26" s="249">
        <f>+IF(AH7='Base Datos'!$V$21,ROUND(AH146,0),ROUND(AH147,0))</f>
        <v>0</v>
      </c>
      <c r="AI26" s="249">
        <f>+IF(AI7='Base Datos'!$V$21,ROUND(AI146,0),ROUND(AI147,0))</f>
        <v>0</v>
      </c>
      <c r="AJ26" s="249">
        <f>+IF(AJ7='Base Datos'!$V$21,ROUND(AJ146,0),ROUND(AJ147,0))</f>
        <v>0</v>
      </c>
      <c r="AK26" s="249">
        <f>+IF(AK7='Base Datos'!$V$21,ROUND(AK146,0),ROUND(AK147,0))</f>
        <v>0</v>
      </c>
      <c r="AL26" s="249">
        <f>+IF(AL7='Base Datos'!$V$21,ROUND(AL146,0),ROUND(AL147,0))</f>
        <v>0</v>
      </c>
      <c r="AM26" s="249">
        <f>+IF(AM7='Base Datos'!$V$21,ROUND(AM146,0),ROUND(AM147,0))</f>
        <v>0</v>
      </c>
      <c r="AN26" s="249">
        <f>+IF(AN7='Base Datos'!$V$21,ROUND(AN146,0),ROUND(AN147,0))</f>
        <v>0</v>
      </c>
      <c r="AO26" s="249">
        <f>+IF(AO7='Base Datos'!$V$21,ROUND(AO146,0),ROUND(AO147,0))</f>
        <v>0</v>
      </c>
      <c r="AP26" s="249">
        <f>+IF(AP7='Base Datos'!$V$21,ROUND(AP146,0),ROUND(AP147,0))</f>
        <v>0</v>
      </c>
      <c r="AQ26" s="249">
        <f>+IF(AQ7='Base Datos'!$V$21,ROUND(AQ146,0),ROUND(AQ147,0))</f>
        <v>0</v>
      </c>
      <c r="AR26" s="249">
        <f>+IF(AR7='Base Datos'!$V$21,ROUND(AR146,0),ROUND(AR147,0))</f>
        <v>0</v>
      </c>
      <c r="AS26" s="249">
        <f>+IF(AS7='Base Datos'!$V$21,ROUND(AS146,0),ROUND(AS147,0))</f>
        <v>0</v>
      </c>
      <c r="AT26" s="249">
        <f>+IF(AT7='Base Datos'!$V$21,ROUND(AT146,0),ROUND(AT147,0))</f>
        <v>0</v>
      </c>
      <c r="AU26" s="249">
        <f>+IF(AU7='Base Datos'!$V$21,ROUND(AU146,0),ROUND(AU147,0))</f>
        <v>0</v>
      </c>
      <c r="AV26" s="249">
        <f>+IF(AV7='Base Datos'!$V$21,ROUND(AV146,0),ROUND(AV147,0))</f>
        <v>0</v>
      </c>
      <c r="AW26" s="249">
        <f>+IF(AW7='Base Datos'!$V$21,ROUND(AW146,0),ROUND(AW147,0))</f>
        <v>0</v>
      </c>
      <c r="AX26" s="249">
        <f>+IF(AX7='Base Datos'!$V$21,ROUND(AX146,0),ROUND(AX147,0))</f>
        <v>0</v>
      </c>
      <c r="AY26" s="249">
        <f>+IF(AY7='Base Datos'!$V$21,ROUND(AY146,0),ROUND(AY147,0))</f>
        <v>0</v>
      </c>
      <c r="AZ26" s="249">
        <f>+IF(AZ7='Base Datos'!$V$21,ROUND(AZ146,0),ROUND(AZ147,0))</f>
        <v>0</v>
      </c>
      <c r="BA26" s="249">
        <f>+IF(BA7='Base Datos'!$V$21,ROUND(BA146,0),ROUND(BA147,0))</f>
        <v>0</v>
      </c>
      <c r="BB26" s="249">
        <f>+IF(BB7='Base Datos'!$V$21,ROUND(BB146,0),ROUND(BB147,0))</f>
        <v>0</v>
      </c>
      <c r="BC26" s="249">
        <f>+IF(BC7='Base Datos'!$V$21,ROUND(BC146,0),ROUND(BC147,0))</f>
        <v>0</v>
      </c>
      <c r="BD26" s="249">
        <f>+IF(BD7='Base Datos'!$V$21,ROUND(BD146,0),ROUND(BD147,0))</f>
        <v>0</v>
      </c>
      <c r="BE26" s="249">
        <f>+IF(BE7='Base Datos'!$V$21,ROUND(BE146,0),ROUND(BE147,0))</f>
        <v>0</v>
      </c>
      <c r="BF26" s="249">
        <f>+IF(BF7='Base Datos'!$V$21,ROUND(BF146,0),ROUND(BF147,0))</f>
        <v>0</v>
      </c>
      <c r="BG26" s="249">
        <f>+IF(BG7='Base Datos'!$V$21,ROUND(BG146,0),ROUND(BG147,0))</f>
        <v>0</v>
      </c>
      <c r="BH26" s="249">
        <f>+IF(BH7='Base Datos'!$V$21,ROUND(BH146,0),ROUND(BH147,0))</f>
        <v>0</v>
      </c>
      <c r="BI26" s="249">
        <f>+IF(BI7='Base Datos'!$V$21,ROUND(BI146,0),ROUND(BI147,0))</f>
        <v>0</v>
      </c>
      <c r="BJ26" s="249">
        <f>+IF(BJ7='Base Datos'!$V$21,ROUND(BJ146,0),ROUND(BJ147,0))</f>
        <v>0</v>
      </c>
      <c r="BK26" s="249">
        <f>+IF(BK7='Base Datos'!$V$21,ROUND(BK146,0),ROUND(BK147,0))</f>
        <v>0</v>
      </c>
      <c r="BL26" s="249">
        <f>+IF(BL7='Base Datos'!$V$21,ROUND(BL146,0),ROUND(BL147,0))</f>
        <v>0</v>
      </c>
      <c r="BM26" s="249">
        <f>+IF(BM7='Base Datos'!$V$21,ROUND(BM146,0),ROUND(BM147,0))</f>
        <v>0</v>
      </c>
      <c r="BN26" s="249">
        <f>+IF(BN7='Base Datos'!$V$21,ROUND(BN146,0),ROUND(BN147,0))</f>
        <v>0</v>
      </c>
      <c r="BO26" s="249">
        <f>+IF(BO7='Base Datos'!$V$21,ROUND(BO146,0),ROUND(BO147,0))</f>
        <v>0</v>
      </c>
      <c r="BP26" s="249">
        <f>+IF(BP7='Base Datos'!$V$21,ROUND(BP146,0),ROUND(BP147,0))</f>
        <v>0</v>
      </c>
      <c r="BQ26" s="249">
        <f>+IF(BQ7='Base Datos'!$V$21,ROUND(BQ146,0),ROUND(BQ147,0))</f>
        <v>0</v>
      </c>
      <c r="BR26" s="249">
        <f>+IF(BR7='Base Datos'!$V$21,ROUND(BR146,0),ROUND(BR147,0))</f>
        <v>0</v>
      </c>
      <c r="BS26" s="249">
        <f>+IF(BS7='Base Datos'!$V$21,ROUND(BS146,0),ROUND(BS147,0))</f>
        <v>0</v>
      </c>
      <c r="BT26" s="249">
        <f>+IF(BT7='Base Datos'!$V$21,ROUND(BT146,0),ROUND(BT147,0))</f>
        <v>0</v>
      </c>
      <c r="BU26" s="249">
        <f>+IF(BU7='Base Datos'!$V$21,ROUND(BU146,0),ROUND(BU147,0))</f>
        <v>0</v>
      </c>
      <c r="BV26" s="249">
        <f>+IF(BV7='Base Datos'!$V$21,ROUND(BV146,0),ROUND(BV147,0))</f>
        <v>0</v>
      </c>
      <c r="BW26" s="249">
        <f>+IF(BW7='Base Datos'!$V$21,ROUND(BW146,0),ROUND(BW147,0))</f>
        <v>0</v>
      </c>
      <c r="BX26" s="249">
        <f>+IF(BX7='Base Datos'!$V$21,ROUND(BX146,0),ROUND(BX147,0))</f>
        <v>0</v>
      </c>
      <c r="BY26" s="249">
        <f>+IF(BY7='Base Datos'!$V$21,ROUND(BY146,0),ROUND(BY147,0))</f>
        <v>0</v>
      </c>
      <c r="BZ26" s="249">
        <f>+IF(BZ7='Base Datos'!$V$21,ROUND(BZ146,0),ROUND(BZ147,0))</f>
        <v>0</v>
      </c>
      <c r="CA26" s="249">
        <f>+IF(CA7='Base Datos'!$V$21,ROUND(CA146,0),ROUND(CA147,0))</f>
        <v>0</v>
      </c>
      <c r="CB26" s="249">
        <f>+IF(CB7='Base Datos'!$V$21,ROUND(CB146,0),ROUND(CB147,0))</f>
        <v>0</v>
      </c>
      <c r="CC26" s="249">
        <f>+IF(CC7='Base Datos'!$V$21,ROUND(CC146,0),ROUND(CC147,0))</f>
        <v>0</v>
      </c>
      <c r="CD26" s="249">
        <f>+IF(CD7='Base Datos'!$V$21,ROUND(CD146,0),ROUND(CD147,0))</f>
        <v>0</v>
      </c>
      <c r="CE26" s="249">
        <f>+IF(CE7='Base Datos'!$V$21,ROUND(CE146,0),ROUND(CE147,0))</f>
        <v>0</v>
      </c>
      <c r="CF26" s="249">
        <f>+IF(CF7='Base Datos'!$V$21,ROUND(CF146,0),ROUND(CF147,0))</f>
        <v>0</v>
      </c>
    </row>
    <row r="27" spans="2:84" ht="15" customHeight="1" thickBot="1" x14ac:dyDescent="0.35">
      <c r="B27" s="700">
        <v>3</v>
      </c>
      <c r="C27" s="971"/>
      <c r="D27" s="234" t="s">
        <v>162</v>
      </c>
      <c r="E27" s="249">
        <f>+IF(E7='Base Datos'!$V$21,ROUND(E159,0),ROUND(E160,0))</f>
        <v>0</v>
      </c>
      <c r="F27" s="249">
        <f>+IF(F7='Base Datos'!$V$21,ROUND(F159,0),ROUND(F160,0))</f>
        <v>0</v>
      </c>
      <c r="G27" s="249">
        <f>+IF(G7='Base Datos'!$V$21,ROUND(G159,0),ROUND(G160,0))</f>
        <v>0</v>
      </c>
      <c r="H27" s="249">
        <f>+IF(H7='Base Datos'!$V$21,ROUND(H159,0),ROUND(H160,0))</f>
        <v>0</v>
      </c>
      <c r="I27" s="249">
        <f>+IF(I7='Base Datos'!$V$21,ROUND(I159,0),ROUND(I160,0))</f>
        <v>0</v>
      </c>
      <c r="J27" s="249">
        <f>+IF(J7='Base Datos'!$V$21,ROUND(J159,0),ROUND(J160,0))</f>
        <v>0</v>
      </c>
      <c r="K27" s="249">
        <f>+IF(K7='Base Datos'!$V$21,ROUND(K159,0),ROUND(K160,0))</f>
        <v>0</v>
      </c>
      <c r="L27" s="249">
        <f>+IF(L7='Base Datos'!$V$21,ROUND(L159,0),ROUND(L160,0))</f>
        <v>0</v>
      </c>
      <c r="M27" s="249">
        <f>+IF(M7='Base Datos'!$V$21,ROUND(M159,0),ROUND(M160,0))</f>
        <v>0</v>
      </c>
      <c r="N27" s="249">
        <f>+IF(N7='Base Datos'!$V$21,ROUND(N159,0),ROUND(N160,0))</f>
        <v>0</v>
      </c>
      <c r="O27" s="249">
        <f>+IF(O7='Base Datos'!$V$21,ROUND(O159,0),ROUND(O160,0))</f>
        <v>0</v>
      </c>
      <c r="P27" s="249">
        <f>+IF(P7='Base Datos'!$V$21,ROUND(P159,0),ROUND(P160,0))</f>
        <v>0</v>
      </c>
      <c r="Q27" s="249">
        <f>+IF(Q7='Base Datos'!$V$21,ROUND(Q159,0),ROUND(Q160,0))</f>
        <v>0</v>
      </c>
      <c r="R27" s="249">
        <f>+IF(R7='Base Datos'!$V$21,ROUND(R159,0),ROUND(R160,0))</f>
        <v>0</v>
      </c>
      <c r="S27" s="249">
        <f>+IF(S7='Base Datos'!$V$21,ROUND(S159,0),ROUND(S160,0))</f>
        <v>0</v>
      </c>
      <c r="T27" s="249">
        <f>+IF(T7='Base Datos'!$V$21,ROUND(T159,0),ROUND(T160,0))</f>
        <v>0</v>
      </c>
      <c r="U27" s="249">
        <f>+IF(U7='Base Datos'!$V$21,ROUND(U159,0),ROUND(U160,0))</f>
        <v>0</v>
      </c>
      <c r="V27" s="249">
        <f>+IF(V7='Base Datos'!$V$21,ROUND(V159,0),ROUND(V160,0))</f>
        <v>0</v>
      </c>
      <c r="W27" s="249">
        <f>+IF(W7='Base Datos'!$V$21,ROUND(W159,0),ROUND(W160,0))</f>
        <v>0</v>
      </c>
      <c r="X27" s="249">
        <f>+IF(X7='Base Datos'!$V$21,ROUND(X159,0),ROUND(X160,0))</f>
        <v>0</v>
      </c>
      <c r="Y27" s="249">
        <f>+IF(Y7='Base Datos'!$V$21,ROUND(Y159,0),ROUND(Y160,0))</f>
        <v>0</v>
      </c>
      <c r="Z27" s="249">
        <f>+IF(Z7='Base Datos'!$V$21,ROUND(Z159,0),ROUND(Z160,0))</f>
        <v>0</v>
      </c>
      <c r="AA27" s="249">
        <f>+IF(AA7='Base Datos'!$V$21,ROUND(AA159,0),ROUND(AA160,0))</f>
        <v>0</v>
      </c>
      <c r="AB27" s="249">
        <f>+IF(AB7='Base Datos'!$V$21,ROUND(AB159,0),ROUND(AB160,0))</f>
        <v>0</v>
      </c>
      <c r="AC27" s="249">
        <f>+IF(AC7='Base Datos'!$V$21,ROUND(AC159,0),ROUND(AC160,0))</f>
        <v>0</v>
      </c>
      <c r="AD27" s="249">
        <f>+IF(AD7='Base Datos'!$V$21,ROUND(AD159,0),ROUND(AD160,0))</f>
        <v>0</v>
      </c>
      <c r="AE27" s="249">
        <f>+IF(AE7='Base Datos'!$V$21,ROUND(AE159,0),ROUND(AE160,0))</f>
        <v>0</v>
      </c>
      <c r="AF27" s="249">
        <f>+IF(AF7='Base Datos'!$V$21,ROUND(AF159,0),ROUND(AF160,0))</f>
        <v>0</v>
      </c>
      <c r="AG27" s="249">
        <f>+IF(AG7='Base Datos'!$V$21,ROUND(AG159,0),ROUND(AG160,0))</f>
        <v>0</v>
      </c>
      <c r="AH27" s="249">
        <f>+IF(AH7='Base Datos'!$V$21,ROUND(AH159,0),ROUND(AH160,0))</f>
        <v>0</v>
      </c>
      <c r="AI27" s="249">
        <f>+IF(AI7='Base Datos'!$V$21,ROUND(AI159,0),ROUND(AI160,0))</f>
        <v>0</v>
      </c>
      <c r="AJ27" s="249">
        <f>+IF(AJ7='Base Datos'!$V$21,ROUND(AJ159,0),ROUND(AJ160,0))</f>
        <v>0</v>
      </c>
      <c r="AK27" s="249">
        <f>+IF(AK7='Base Datos'!$V$21,ROUND(AK159,0),ROUND(AK160,0))</f>
        <v>0</v>
      </c>
      <c r="AL27" s="249">
        <f>+IF(AL7='Base Datos'!$V$21,ROUND(AL159,0),ROUND(AL160,0))</f>
        <v>0</v>
      </c>
      <c r="AM27" s="249">
        <f>+IF(AM7='Base Datos'!$V$21,ROUND(AM159,0),ROUND(AM160,0))</f>
        <v>0</v>
      </c>
      <c r="AN27" s="249">
        <f>+IF(AN7='Base Datos'!$V$21,ROUND(AN159,0),ROUND(AN160,0))</f>
        <v>0</v>
      </c>
      <c r="AO27" s="249">
        <f>+IF(AO7='Base Datos'!$V$21,ROUND(AO159,0),ROUND(AO160,0))</f>
        <v>0</v>
      </c>
      <c r="AP27" s="249">
        <f>+IF(AP7='Base Datos'!$V$21,ROUND(AP159,0),ROUND(AP160,0))</f>
        <v>0</v>
      </c>
      <c r="AQ27" s="249">
        <f>+IF(AQ7='Base Datos'!$V$21,ROUND(AQ159,0),ROUND(AQ160,0))</f>
        <v>0</v>
      </c>
      <c r="AR27" s="249">
        <f>+IF(AR7='Base Datos'!$V$21,ROUND(AR159,0),ROUND(AR160,0))</f>
        <v>0</v>
      </c>
      <c r="AS27" s="249">
        <f>+IF(AS7='Base Datos'!$V$21,ROUND(AS159,0),ROUND(AS160,0))</f>
        <v>0</v>
      </c>
      <c r="AT27" s="249">
        <f>+IF(AT7='Base Datos'!$V$21,ROUND(AT159,0),ROUND(AT160,0))</f>
        <v>0</v>
      </c>
      <c r="AU27" s="249">
        <f>+IF(AU7='Base Datos'!$V$21,ROUND(AU159,0),ROUND(AU160,0))</f>
        <v>0</v>
      </c>
      <c r="AV27" s="249">
        <f>+IF(AV7='Base Datos'!$V$21,ROUND(AV159,0),ROUND(AV160,0))</f>
        <v>0</v>
      </c>
      <c r="AW27" s="249">
        <f>+IF(AW7='Base Datos'!$V$21,ROUND(AW159,0),ROUND(AW160,0))</f>
        <v>0</v>
      </c>
      <c r="AX27" s="249">
        <f>+IF(AX7='Base Datos'!$V$21,ROUND(AX159,0),ROUND(AX160,0))</f>
        <v>0</v>
      </c>
      <c r="AY27" s="249">
        <f>+IF(AY7='Base Datos'!$V$21,ROUND(AY159,0),ROUND(AY160,0))</f>
        <v>0</v>
      </c>
      <c r="AZ27" s="249">
        <f>+IF(AZ7='Base Datos'!$V$21,ROUND(AZ159,0),ROUND(AZ160,0))</f>
        <v>0</v>
      </c>
      <c r="BA27" s="249">
        <f>+IF(BA7='Base Datos'!$V$21,ROUND(BA159,0),ROUND(BA160,0))</f>
        <v>0</v>
      </c>
      <c r="BB27" s="249">
        <f>+IF(BB7='Base Datos'!$V$21,ROUND(BB159,0),ROUND(BB160,0))</f>
        <v>0</v>
      </c>
      <c r="BC27" s="249">
        <f>+IF(BC7='Base Datos'!$V$21,ROUND(BC159,0),ROUND(BC160,0))</f>
        <v>0</v>
      </c>
      <c r="BD27" s="249">
        <f>+IF(BD7='Base Datos'!$V$21,ROUND(BD159,0),ROUND(BD160,0))</f>
        <v>0</v>
      </c>
      <c r="BE27" s="249">
        <f>+IF(BE7='Base Datos'!$V$21,ROUND(BE159,0),ROUND(BE160,0))</f>
        <v>0</v>
      </c>
      <c r="BF27" s="249">
        <f>+IF(BF7='Base Datos'!$V$21,ROUND(BF159,0),ROUND(BF160,0))</f>
        <v>0</v>
      </c>
      <c r="BG27" s="249">
        <f>+IF(BG7='Base Datos'!$V$21,ROUND(BG159,0),ROUND(BG160,0))</f>
        <v>0</v>
      </c>
      <c r="BH27" s="249">
        <f>+IF(BH7='Base Datos'!$V$21,ROUND(BH159,0),ROUND(BH160,0))</f>
        <v>0</v>
      </c>
      <c r="BI27" s="249">
        <f>+IF(BI7='Base Datos'!$V$21,ROUND(BI159,0),ROUND(BI160,0))</f>
        <v>0</v>
      </c>
      <c r="BJ27" s="249">
        <f>+IF(BJ7='Base Datos'!$V$21,ROUND(BJ159,0),ROUND(BJ160,0))</f>
        <v>0</v>
      </c>
      <c r="BK27" s="249">
        <f>+IF(BK7='Base Datos'!$V$21,ROUND(BK159,0),ROUND(BK160,0))</f>
        <v>0</v>
      </c>
      <c r="BL27" s="249">
        <f>+IF(BL7='Base Datos'!$V$21,ROUND(BL159,0),ROUND(BL160,0))</f>
        <v>0</v>
      </c>
      <c r="BM27" s="249">
        <f>+IF(BM7='Base Datos'!$V$21,ROUND(BM159,0),ROUND(BM160,0))</f>
        <v>0</v>
      </c>
      <c r="BN27" s="249">
        <f>+IF(BN7='Base Datos'!$V$21,ROUND(BN159,0),ROUND(BN160,0))</f>
        <v>0</v>
      </c>
      <c r="BO27" s="249">
        <f>+IF(BO7='Base Datos'!$V$21,ROUND(BO159,0),ROUND(BO160,0))</f>
        <v>0</v>
      </c>
      <c r="BP27" s="249">
        <f>+IF(BP7='Base Datos'!$V$21,ROUND(BP159,0),ROUND(BP160,0))</f>
        <v>0</v>
      </c>
      <c r="BQ27" s="249">
        <f>+IF(BQ7='Base Datos'!$V$21,ROUND(BQ159,0),ROUND(BQ160,0))</f>
        <v>0</v>
      </c>
      <c r="BR27" s="249">
        <f>+IF(BR7='Base Datos'!$V$21,ROUND(BR159,0),ROUND(BR160,0))</f>
        <v>0</v>
      </c>
      <c r="BS27" s="249">
        <f>+IF(BS7='Base Datos'!$V$21,ROUND(BS159,0),ROUND(BS160,0))</f>
        <v>0</v>
      </c>
      <c r="BT27" s="249">
        <f>+IF(BT7='Base Datos'!$V$21,ROUND(BT159,0),ROUND(BT160,0))</f>
        <v>0</v>
      </c>
      <c r="BU27" s="249">
        <f>+IF(BU7='Base Datos'!$V$21,ROUND(BU159,0),ROUND(BU160,0))</f>
        <v>0</v>
      </c>
      <c r="BV27" s="249">
        <f>+IF(BV7='Base Datos'!$V$21,ROUND(BV159,0),ROUND(BV160,0))</f>
        <v>0</v>
      </c>
      <c r="BW27" s="249">
        <f>+IF(BW7='Base Datos'!$V$21,ROUND(BW159,0),ROUND(BW160,0))</f>
        <v>0</v>
      </c>
      <c r="BX27" s="249">
        <f>+IF(BX7='Base Datos'!$V$21,ROUND(BX159,0),ROUND(BX160,0))</f>
        <v>0</v>
      </c>
      <c r="BY27" s="249">
        <f>+IF(BY7='Base Datos'!$V$21,ROUND(BY159,0),ROUND(BY160,0))</f>
        <v>0</v>
      </c>
      <c r="BZ27" s="249">
        <f>+IF(BZ7='Base Datos'!$V$21,ROUND(BZ159,0),ROUND(BZ160,0))</f>
        <v>0</v>
      </c>
      <c r="CA27" s="249">
        <f>+IF(CA7='Base Datos'!$V$21,ROUND(CA159,0),ROUND(CA160,0))</f>
        <v>0</v>
      </c>
      <c r="CB27" s="249">
        <f>+IF(CB7='Base Datos'!$V$21,ROUND(CB159,0),ROUND(CB160,0))</f>
        <v>0</v>
      </c>
      <c r="CC27" s="249">
        <f>+IF(CC7='Base Datos'!$V$21,ROUND(CC159,0),ROUND(CC160,0))</f>
        <v>0</v>
      </c>
      <c r="CD27" s="249">
        <f>+IF(CD7='Base Datos'!$V$21,ROUND(CD159,0),ROUND(CD160,0))</f>
        <v>0</v>
      </c>
      <c r="CE27" s="249">
        <f>+IF(CE7='Base Datos'!$V$21,ROUND(CE159,0),ROUND(CE160,0))</f>
        <v>0</v>
      </c>
      <c r="CF27" s="249">
        <f>+IF(CF7='Base Datos'!$V$21,ROUND(CF159,0),ROUND(CF160,0))</f>
        <v>0</v>
      </c>
    </row>
    <row r="28" spans="2:84" ht="15" customHeight="1" thickBot="1" x14ac:dyDescent="0.35">
      <c r="B28" s="700">
        <v>4</v>
      </c>
      <c r="C28" s="971"/>
      <c r="D28" s="234" t="s">
        <v>198</v>
      </c>
      <c r="E28" s="249">
        <f>+IFERROR(IF(SUM(E26:E27)=0,0,100-SUM(E26:E27)),0)</f>
        <v>0</v>
      </c>
      <c r="F28" s="249">
        <f t="shared" ref="F28:BQ28" si="18">+IFERROR(IF(SUM(F26:F27)=0,0,100-SUM(F26:F27)),0)</f>
        <v>0</v>
      </c>
      <c r="G28" s="249">
        <f t="shared" si="18"/>
        <v>0</v>
      </c>
      <c r="H28" s="249">
        <f t="shared" si="18"/>
        <v>0</v>
      </c>
      <c r="I28" s="249">
        <f t="shared" si="18"/>
        <v>0</v>
      </c>
      <c r="J28" s="249">
        <f t="shared" si="18"/>
        <v>0</v>
      </c>
      <c r="K28" s="249">
        <f t="shared" si="18"/>
        <v>0</v>
      </c>
      <c r="L28" s="249">
        <f t="shared" si="18"/>
        <v>0</v>
      </c>
      <c r="M28" s="249">
        <f t="shared" si="18"/>
        <v>0</v>
      </c>
      <c r="N28" s="249">
        <f t="shared" si="18"/>
        <v>0</v>
      </c>
      <c r="O28" s="249">
        <f t="shared" si="18"/>
        <v>0</v>
      </c>
      <c r="P28" s="249">
        <f t="shared" si="18"/>
        <v>0</v>
      </c>
      <c r="Q28" s="249">
        <f t="shared" si="18"/>
        <v>0</v>
      </c>
      <c r="R28" s="249">
        <f t="shared" si="18"/>
        <v>0</v>
      </c>
      <c r="S28" s="249">
        <f t="shared" si="18"/>
        <v>0</v>
      </c>
      <c r="T28" s="249">
        <f t="shared" si="18"/>
        <v>0</v>
      </c>
      <c r="U28" s="249">
        <f t="shared" si="18"/>
        <v>0</v>
      </c>
      <c r="V28" s="249">
        <f t="shared" si="18"/>
        <v>0</v>
      </c>
      <c r="W28" s="249">
        <f t="shared" si="18"/>
        <v>0</v>
      </c>
      <c r="X28" s="249">
        <f t="shared" si="18"/>
        <v>0</v>
      </c>
      <c r="Y28" s="249">
        <f t="shared" si="18"/>
        <v>0</v>
      </c>
      <c r="Z28" s="249">
        <f t="shared" si="18"/>
        <v>0</v>
      </c>
      <c r="AA28" s="249">
        <f t="shared" si="18"/>
        <v>0</v>
      </c>
      <c r="AB28" s="249">
        <f t="shared" si="18"/>
        <v>0</v>
      </c>
      <c r="AC28" s="249">
        <f t="shared" si="18"/>
        <v>0</v>
      </c>
      <c r="AD28" s="249">
        <f t="shared" si="18"/>
        <v>0</v>
      </c>
      <c r="AE28" s="249">
        <f t="shared" si="18"/>
        <v>0</v>
      </c>
      <c r="AF28" s="249">
        <f t="shared" si="18"/>
        <v>0</v>
      </c>
      <c r="AG28" s="249">
        <f t="shared" si="18"/>
        <v>0</v>
      </c>
      <c r="AH28" s="249">
        <f t="shared" si="18"/>
        <v>0</v>
      </c>
      <c r="AI28" s="249">
        <f t="shared" si="18"/>
        <v>0</v>
      </c>
      <c r="AJ28" s="249">
        <f t="shared" si="18"/>
        <v>0</v>
      </c>
      <c r="AK28" s="249">
        <f t="shared" si="18"/>
        <v>0</v>
      </c>
      <c r="AL28" s="249">
        <f t="shared" si="18"/>
        <v>0</v>
      </c>
      <c r="AM28" s="249">
        <f t="shared" si="18"/>
        <v>0</v>
      </c>
      <c r="AN28" s="249">
        <f t="shared" si="18"/>
        <v>0</v>
      </c>
      <c r="AO28" s="249">
        <f t="shared" si="18"/>
        <v>0</v>
      </c>
      <c r="AP28" s="249">
        <f t="shared" si="18"/>
        <v>0</v>
      </c>
      <c r="AQ28" s="249">
        <f t="shared" si="18"/>
        <v>0</v>
      </c>
      <c r="AR28" s="249">
        <f t="shared" si="18"/>
        <v>0</v>
      </c>
      <c r="AS28" s="249">
        <f t="shared" si="18"/>
        <v>0</v>
      </c>
      <c r="AT28" s="249">
        <f t="shared" si="18"/>
        <v>0</v>
      </c>
      <c r="AU28" s="249">
        <f t="shared" si="18"/>
        <v>0</v>
      </c>
      <c r="AV28" s="249">
        <f t="shared" si="18"/>
        <v>0</v>
      </c>
      <c r="AW28" s="249">
        <f t="shared" si="18"/>
        <v>0</v>
      </c>
      <c r="AX28" s="249">
        <f t="shared" si="18"/>
        <v>0</v>
      </c>
      <c r="AY28" s="249">
        <f t="shared" si="18"/>
        <v>0</v>
      </c>
      <c r="AZ28" s="249">
        <f t="shared" si="18"/>
        <v>0</v>
      </c>
      <c r="BA28" s="249">
        <f t="shared" si="18"/>
        <v>0</v>
      </c>
      <c r="BB28" s="249">
        <f t="shared" si="18"/>
        <v>0</v>
      </c>
      <c r="BC28" s="249">
        <f t="shared" si="18"/>
        <v>0</v>
      </c>
      <c r="BD28" s="249">
        <f t="shared" si="18"/>
        <v>0</v>
      </c>
      <c r="BE28" s="249">
        <f t="shared" si="18"/>
        <v>0</v>
      </c>
      <c r="BF28" s="249">
        <f t="shared" si="18"/>
        <v>0</v>
      </c>
      <c r="BG28" s="249">
        <f t="shared" si="18"/>
        <v>0</v>
      </c>
      <c r="BH28" s="249">
        <f t="shared" si="18"/>
        <v>0</v>
      </c>
      <c r="BI28" s="249">
        <f t="shared" si="18"/>
        <v>0</v>
      </c>
      <c r="BJ28" s="249">
        <f t="shared" si="18"/>
        <v>0</v>
      </c>
      <c r="BK28" s="249">
        <f t="shared" si="18"/>
        <v>0</v>
      </c>
      <c r="BL28" s="249">
        <f t="shared" si="18"/>
        <v>0</v>
      </c>
      <c r="BM28" s="249">
        <f t="shared" si="18"/>
        <v>0</v>
      </c>
      <c r="BN28" s="249">
        <f t="shared" si="18"/>
        <v>0</v>
      </c>
      <c r="BO28" s="249">
        <f t="shared" si="18"/>
        <v>0</v>
      </c>
      <c r="BP28" s="249">
        <f t="shared" si="18"/>
        <v>0</v>
      </c>
      <c r="BQ28" s="249">
        <f t="shared" si="18"/>
        <v>0</v>
      </c>
      <c r="BR28" s="249">
        <f t="shared" ref="BR28:CF28" si="19">+IFERROR(IF(SUM(BR26:BR27)=0,0,100-SUM(BR26:BR27)),0)</f>
        <v>0</v>
      </c>
      <c r="BS28" s="249">
        <f t="shared" si="19"/>
        <v>0</v>
      </c>
      <c r="BT28" s="249">
        <f t="shared" si="19"/>
        <v>0</v>
      </c>
      <c r="BU28" s="249">
        <f t="shared" si="19"/>
        <v>0</v>
      </c>
      <c r="BV28" s="249">
        <f t="shared" si="19"/>
        <v>0</v>
      </c>
      <c r="BW28" s="249">
        <f t="shared" si="19"/>
        <v>0</v>
      </c>
      <c r="BX28" s="249">
        <f t="shared" si="19"/>
        <v>0</v>
      </c>
      <c r="BY28" s="249">
        <f t="shared" si="19"/>
        <v>0</v>
      </c>
      <c r="BZ28" s="249">
        <f t="shared" si="19"/>
        <v>0</v>
      </c>
      <c r="CA28" s="249">
        <f t="shared" si="19"/>
        <v>0</v>
      </c>
      <c r="CB28" s="249">
        <f t="shared" si="19"/>
        <v>0</v>
      </c>
      <c r="CC28" s="249">
        <f t="shared" si="19"/>
        <v>0</v>
      </c>
      <c r="CD28" s="249">
        <f t="shared" si="19"/>
        <v>0</v>
      </c>
      <c r="CE28" s="249">
        <f t="shared" si="19"/>
        <v>0</v>
      </c>
      <c r="CF28" s="249">
        <f t="shared" si="19"/>
        <v>0</v>
      </c>
    </row>
    <row r="29" spans="2:84" ht="12" customHeight="1" thickBot="1" x14ac:dyDescent="0.35">
      <c r="B29" s="700">
        <v>5</v>
      </c>
      <c r="C29" s="755"/>
      <c r="D29" s="756"/>
      <c r="E29" s="757"/>
      <c r="F29" s="757"/>
      <c r="G29" s="757"/>
      <c r="H29" s="757"/>
      <c r="I29" s="757"/>
      <c r="J29" s="757"/>
      <c r="K29" s="757"/>
      <c r="L29" s="757"/>
      <c r="M29" s="75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c r="AP29" s="757"/>
      <c r="AQ29" s="757"/>
      <c r="AR29" s="757"/>
      <c r="AS29" s="757"/>
      <c r="AT29" s="757"/>
      <c r="AU29" s="757"/>
      <c r="AV29" s="757"/>
      <c r="AW29" s="757"/>
      <c r="AX29" s="757"/>
      <c r="AY29" s="757"/>
      <c r="AZ29" s="757"/>
      <c r="BA29" s="757"/>
      <c r="BB29" s="757"/>
      <c r="BC29" s="757"/>
      <c r="BD29" s="757"/>
      <c r="BE29" s="757"/>
      <c r="BF29" s="757"/>
      <c r="BG29" s="757"/>
      <c r="BH29" s="757"/>
      <c r="BI29" s="757"/>
      <c r="BJ29" s="757"/>
      <c r="BK29" s="757"/>
      <c r="BL29" s="757"/>
      <c r="BM29" s="757"/>
      <c r="BN29" s="757"/>
      <c r="BO29" s="757"/>
      <c r="BP29" s="757"/>
      <c r="BQ29" s="757"/>
      <c r="BR29" s="757"/>
      <c r="BS29" s="757"/>
      <c r="BT29" s="757"/>
      <c r="BU29" s="757"/>
      <c r="BV29" s="757"/>
      <c r="BW29" s="757"/>
      <c r="BX29" s="757"/>
      <c r="BY29" s="757"/>
      <c r="BZ29" s="757"/>
      <c r="CA29" s="757"/>
      <c r="CB29" s="757"/>
      <c r="CC29" s="757"/>
      <c r="CD29" s="757"/>
      <c r="CE29" s="757"/>
      <c r="CF29" s="757"/>
    </row>
    <row r="30" spans="2:84" ht="15" customHeight="1" thickBot="1" x14ac:dyDescent="0.35">
      <c r="B30" s="700">
        <v>6</v>
      </c>
      <c r="C30" s="973" t="s">
        <v>190</v>
      </c>
      <c r="D30" s="235" t="s">
        <v>52</v>
      </c>
      <c r="E30" s="251">
        <f>+IFERROR(ROUND(((5.88*10^-8)*(E12^1.2)+1)*E26,0),0)</f>
        <v>0</v>
      </c>
      <c r="F30" s="251">
        <f t="shared" ref="F30:BQ30" si="20">+IFERROR(ROUND(((5.88*10^-8)*(F12^1.2)+1)*F26,0),0)</f>
        <v>0</v>
      </c>
      <c r="G30" s="251">
        <f t="shared" si="20"/>
        <v>0</v>
      </c>
      <c r="H30" s="251">
        <f t="shared" si="20"/>
        <v>0</v>
      </c>
      <c r="I30" s="251">
        <f t="shared" si="20"/>
        <v>0</v>
      </c>
      <c r="J30" s="251">
        <f t="shared" si="20"/>
        <v>0</v>
      </c>
      <c r="K30" s="251">
        <f t="shared" si="20"/>
        <v>0</v>
      </c>
      <c r="L30" s="251">
        <f t="shared" si="20"/>
        <v>0</v>
      </c>
      <c r="M30" s="251">
        <f t="shared" si="20"/>
        <v>0</v>
      </c>
      <c r="N30" s="251">
        <f t="shared" si="20"/>
        <v>0</v>
      </c>
      <c r="O30" s="251">
        <f t="shared" si="20"/>
        <v>0</v>
      </c>
      <c r="P30" s="251">
        <f t="shared" si="20"/>
        <v>0</v>
      </c>
      <c r="Q30" s="251">
        <f t="shared" si="20"/>
        <v>0</v>
      </c>
      <c r="R30" s="251">
        <f t="shared" si="20"/>
        <v>0</v>
      </c>
      <c r="S30" s="251">
        <f t="shared" si="20"/>
        <v>0</v>
      </c>
      <c r="T30" s="251">
        <f t="shared" si="20"/>
        <v>0</v>
      </c>
      <c r="U30" s="251">
        <f t="shared" si="20"/>
        <v>0</v>
      </c>
      <c r="V30" s="251">
        <f t="shared" si="20"/>
        <v>0</v>
      </c>
      <c r="W30" s="251">
        <f t="shared" si="20"/>
        <v>0</v>
      </c>
      <c r="X30" s="251">
        <f t="shared" si="20"/>
        <v>0</v>
      </c>
      <c r="Y30" s="251">
        <f t="shared" si="20"/>
        <v>0</v>
      </c>
      <c r="Z30" s="251">
        <f t="shared" si="20"/>
        <v>0</v>
      </c>
      <c r="AA30" s="251">
        <f t="shared" si="20"/>
        <v>0</v>
      </c>
      <c r="AB30" s="251">
        <f t="shared" si="20"/>
        <v>0</v>
      </c>
      <c r="AC30" s="251">
        <f t="shared" si="20"/>
        <v>0</v>
      </c>
      <c r="AD30" s="251">
        <f t="shared" si="20"/>
        <v>0</v>
      </c>
      <c r="AE30" s="251">
        <f t="shared" si="20"/>
        <v>0</v>
      </c>
      <c r="AF30" s="251">
        <f t="shared" si="20"/>
        <v>0</v>
      </c>
      <c r="AG30" s="251">
        <f t="shared" si="20"/>
        <v>0</v>
      </c>
      <c r="AH30" s="251">
        <f t="shared" si="20"/>
        <v>0</v>
      </c>
      <c r="AI30" s="251">
        <f t="shared" si="20"/>
        <v>0</v>
      </c>
      <c r="AJ30" s="251">
        <f t="shared" si="20"/>
        <v>0</v>
      </c>
      <c r="AK30" s="251">
        <f t="shared" si="20"/>
        <v>0</v>
      </c>
      <c r="AL30" s="251">
        <f t="shared" si="20"/>
        <v>0</v>
      </c>
      <c r="AM30" s="251">
        <f t="shared" si="20"/>
        <v>0</v>
      </c>
      <c r="AN30" s="251">
        <f t="shared" si="20"/>
        <v>0</v>
      </c>
      <c r="AO30" s="251">
        <f t="shared" si="20"/>
        <v>0</v>
      </c>
      <c r="AP30" s="251">
        <f t="shared" si="20"/>
        <v>0</v>
      </c>
      <c r="AQ30" s="251">
        <f t="shared" si="20"/>
        <v>0</v>
      </c>
      <c r="AR30" s="251">
        <f t="shared" si="20"/>
        <v>0</v>
      </c>
      <c r="AS30" s="251">
        <f t="shared" si="20"/>
        <v>0</v>
      </c>
      <c r="AT30" s="251">
        <f t="shared" si="20"/>
        <v>0</v>
      </c>
      <c r="AU30" s="251">
        <f t="shared" si="20"/>
        <v>0</v>
      </c>
      <c r="AV30" s="251">
        <f t="shared" si="20"/>
        <v>0</v>
      </c>
      <c r="AW30" s="251">
        <f t="shared" si="20"/>
        <v>0</v>
      </c>
      <c r="AX30" s="251">
        <f t="shared" si="20"/>
        <v>0</v>
      </c>
      <c r="AY30" s="251">
        <f t="shared" si="20"/>
        <v>0</v>
      </c>
      <c r="AZ30" s="251">
        <f t="shared" si="20"/>
        <v>0</v>
      </c>
      <c r="BA30" s="251">
        <f t="shared" si="20"/>
        <v>0</v>
      </c>
      <c r="BB30" s="251">
        <f t="shared" si="20"/>
        <v>0</v>
      </c>
      <c r="BC30" s="251">
        <f t="shared" si="20"/>
        <v>0</v>
      </c>
      <c r="BD30" s="251">
        <f t="shared" si="20"/>
        <v>0</v>
      </c>
      <c r="BE30" s="251">
        <f t="shared" si="20"/>
        <v>0</v>
      </c>
      <c r="BF30" s="251">
        <f t="shared" si="20"/>
        <v>0</v>
      </c>
      <c r="BG30" s="251">
        <f t="shared" si="20"/>
        <v>0</v>
      </c>
      <c r="BH30" s="251">
        <f t="shared" si="20"/>
        <v>0</v>
      </c>
      <c r="BI30" s="251">
        <f t="shared" si="20"/>
        <v>0</v>
      </c>
      <c r="BJ30" s="251">
        <f t="shared" si="20"/>
        <v>0</v>
      </c>
      <c r="BK30" s="251">
        <f t="shared" si="20"/>
        <v>0</v>
      </c>
      <c r="BL30" s="251">
        <f t="shared" si="20"/>
        <v>0</v>
      </c>
      <c r="BM30" s="251">
        <f t="shared" si="20"/>
        <v>0</v>
      </c>
      <c r="BN30" s="251">
        <f t="shared" si="20"/>
        <v>0</v>
      </c>
      <c r="BO30" s="251">
        <f t="shared" si="20"/>
        <v>0</v>
      </c>
      <c r="BP30" s="251">
        <f t="shared" si="20"/>
        <v>0</v>
      </c>
      <c r="BQ30" s="251">
        <f t="shared" si="20"/>
        <v>0</v>
      </c>
      <c r="BR30" s="251">
        <f t="shared" ref="BR30:CF30" si="21">+IFERROR(ROUND(((5.88*10^-8)*(BR12^1.2)+1)*BR26,0),0)</f>
        <v>0</v>
      </c>
      <c r="BS30" s="251">
        <f t="shared" si="21"/>
        <v>0</v>
      </c>
      <c r="BT30" s="251">
        <f t="shared" si="21"/>
        <v>0</v>
      </c>
      <c r="BU30" s="251">
        <f t="shared" si="21"/>
        <v>0</v>
      </c>
      <c r="BV30" s="251">
        <f t="shared" si="21"/>
        <v>0</v>
      </c>
      <c r="BW30" s="251">
        <f t="shared" si="21"/>
        <v>0</v>
      </c>
      <c r="BX30" s="251">
        <f t="shared" si="21"/>
        <v>0</v>
      </c>
      <c r="BY30" s="251">
        <f t="shared" si="21"/>
        <v>0</v>
      </c>
      <c r="BZ30" s="251">
        <f t="shared" si="21"/>
        <v>0</v>
      </c>
      <c r="CA30" s="251">
        <f t="shared" si="21"/>
        <v>0</v>
      </c>
      <c r="CB30" s="251">
        <f t="shared" si="21"/>
        <v>0</v>
      </c>
      <c r="CC30" s="251">
        <f t="shared" si="21"/>
        <v>0</v>
      </c>
      <c r="CD30" s="251">
        <f t="shared" si="21"/>
        <v>0</v>
      </c>
      <c r="CE30" s="251">
        <f t="shared" si="21"/>
        <v>0</v>
      </c>
      <c r="CF30" s="251">
        <f t="shared" si="21"/>
        <v>0</v>
      </c>
    </row>
    <row r="31" spans="2:84" ht="15" customHeight="1" thickBot="1" x14ac:dyDescent="0.35">
      <c r="B31" s="700">
        <v>7</v>
      </c>
      <c r="C31" s="973"/>
      <c r="D31" s="235" t="s">
        <v>45</v>
      </c>
      <c r="E31" s="251">
        <f>IF(E28=0,0,IFERROR(100-E27-E30,0))</f>
        <v>0</v>
      </c>
      <c r="F31" s="251">
        <f t="shared" ref="F31:BQ31" si="22">IF(F28=0,0,IFERROR(100-F27-F30,0))</f>
        <v>0</v>
      </c>
      <c r="G31" s="251">
        <f t="shared" si="22"/>
        <v>0</v>
      </c>
      <c r="H31" s="251">
        <f t="shared" si="22"/>
        <v>0</v>
      </c>
      <c r="I31" s="251">
        <f t="shared" si="22"/>
        <v>0</v>
      </c>
      <c r="J31" s="251">
        <f t="shared" si="22"/>
        <v>0</v>
      </c>
      <c r="K31" s="251">
        <f t="shared" si="22"/>
        <v>0</v>
      </c>
      <c r="L31" s="251">
        <f t="shared" si="22"/>
        <v>0</v>
      </c>
      <c r="M31" s="251">
        <f t="shared" si="22"/>
        <v>0</v>
      </c>
      <c r="N31" s="251">
        <f t="shared" si="22"/>
        <v>0</v>
      </c>
      <c r="O31" s="251">
        <f t="shared" si="22"/>
        <v>0</v>
      </c>
      <c r="P31" s="251">
        <f t="shared" si="22"/>
        <v>0</v>
      </c>
      <c r="Q31" s="251">
        <f t="shared" si="22"/>
        <v>0</v>
      </c>
      <c r="R31" s="251">
        <f t="shared" si="22"/>
        <v>0</v>
      </c>
      <c r="S31" s="251">
        <f t="shared" si="22"/>
        <v>0</v>
      </c>
      <c r="T31" s="251">
        <f t="shared" si="22"/>
        <v>0</v>
      </c>
      <c r="U31" s="251">
        <f t="shared" si="22"/>
        <v>0</v>
      </c>
      <c r="V31" s="251">
        <f t="shared" si="22"/>
        <v>0</v>
      </c>
      <c r="W31" s="251">
        <f t="shared" si="22"/>
        <v>0</v>
      </c>
      <c r="X31" s="251">
        <f t="shared" si="22"/>
        <v>0</v>
      </c>
      <c r="Y31" s="251">
        <f t="shared" si="22"/>
        <v>0</v>
      </c>
      <c r="Z31" s="251">
        <f t="shared" si="22"/>
        <v>0</v>
      </c>
      <c r="AA31" s="251">
        <f t="shared" si="22"/>
        <v>0</v>
      </c>
      <c r="AB31" s="251">
        <f t="shared" si="22"/>
        <v>0</v>
      </c>
      <c r="AC31" s="251">
        <f t="shared" si="22"/>
        <v>0</v>
      </c>
      <c r="AD31" s="251">
        <f t="shared" si="22"/>
        <v>0</v>
      </c>
      <c r="AE31" s="251">
        <f t="shared" si="22"/>
        <v>0</v>
      </c>
      <c r="AF31" s="251">
        <f t="shared" si="22"/>
        <v>0</v>
      </c>
      <c r="AG31" s="251">
        <f t="shared" si="22"/>
        <v>0</v>
      </c>
      <c r="AH31" s="251">
        <f t="shared" si="22"/>
        <v>0</v>
      </c>
      <c r="AI31" s="251">
        <f t="shared" si="22"/>
        <v>0</v>
      </c>
      <c r="AJ31" s="251">
        <f t="shared" si="22"/>
        <v>0</v>
      </c>
      <c r="AK31" s="251">
        <f t="shared" si="22"/>
        <v>0</v>
      </c>
      <c r="AL31" s="251">
        <f t="shared" si="22"/>
        <v>0</v>
      </c>
      <c r="AM31" s="251">
        <f t="shared" si="22"/>
        <v>0</v>
      </c>
      <c r="AN31" s="251">
        <f t="shared" si="22"/>
        <v>0</v>
      </c>
      <c r="AO31" s="251">
        <f t="shared" si="22"/>
        <v>0</v>
      </c>
      <c r="AP31" s="251">
        <f t="shared" si="22"/>
        <v>0</v>
      </c>
      <c r="AQ31" s="251">
        <f t="shared" si="22"/>
        <v>0</v>
      </c>
      <c r="AR31" s="251">
        <f t="shared" si="22"/>
        <v>0</v>
      </c>
      <c r="AS31" s="251">
        <f t="shared" si="22"/>
        <v>0</v>
      </c>
      <c r="AT31" s="251">
        <f t="shared" si="22"/>
        <v>0</v>
      </c>
      <c r="AU31" s="251">
        <f t="shared" si="22"/>
        <v>0</v>
      </c>
      <c r="AV31" s="251">
        <f t="shared" si="22"/>
        <v>0</v>
      </c>
      <c r="AW31" s="251">
        <f t="shared" si="22"/>
        <v>0</v>
      </c>
      <c r="AX31" s="251">
        <f t="shared" si="22"/>
        <v>0</v>
      </c>
      <c r="AY31" s="251">
        <f t="shared" si="22"/>
        <v>0</v>
      </c>
      <c r="AZ31" s="251">
        <f t="shared" si="22"/>
        <v>0</v>
      </c>
      <c r="BA31" s="251">
        <f t="shared" si="22"/>
        <v>0</v>
      </c>
      <c r="BB31" s="251">
        <f t="shared" si="22"/>
        <v>0</v>
      </c>
      <c r="BC31" s="251">
        <f t="shared" si="22"/>
        <v>0</v>
      </c>
      <c r="BD31" s="251">
        <f t="shared" si="22"/>
        <v>0</v>
      </c>
      <c r="BE31" s="251">
        <f t="shared" si="22"/>
        <v>0</v>
      </c>
      <c r="BF31" s="251">
        <f t="shared" si="22"/>
        <v>0</v>
      </c>
      <c r="BG31" s="251">
        <f t="shared" si="22"/>
        <v>0</v>
      </c>
      <c r="BH31" s="251">
        <f t="shared" si="22"/>
        <v>0</v>
      </c>
      <c r="BI31" s="251">
        <f t="shared" si="22"/>
        <v>0</v>
      </c>
      <c r="BJ31" s="251">
        <f t="shared" si="22"/>
        <v>0</v>
      </c>
      <c r="BK31" s="251">
        <f t="shared" si="22"/>
        <v>0</v>
      </c>
      <c r="BL31" s="251">
        <f t="shared" si="22"/>
        <v>0</v>
      </c>
      <c r="BM31" s="251">
        <f t="shared" si="22"/>
        <v>0</v>
      </c>
      <c r="BN31" s="251">
        <f t="shared" si="22"/>
        <v>0</v>
      </c>
      <c r="BO31" s="251">
        <f t="shared" si="22"/>
        <v>0</v>
      </c>
      <c r="BP31" s="251">
        <f t="shared" si="22"/>
        <v>0</v>
      </c>
      <c r="BQ31" s="251">
        <f t="shared" si="22"/>
        <v>0</v>
      </c>
      <c r="BR31" s="251">
        <f t="shared" ref="BR31:CF31" si="23">IF(BR28=0,0,IFERROR(100-BR27-BR30,0))</f>
        <v>0</v>
      </c>
      <c r="BS31" s="251">
        <f t="shared" si="23"/>
        <v>0</v>
      </c>
      <c r="BT31" s="251">
        <f t="shared" si="23"/>
        <v>0</v>
      </c>
      <c r="BU31" s="251">
        <f t="shared" si="23"/>
        <v>0</v>
      </c>
      <c r="BV31" s="251">
        <f t="shared" si="23"/>
        <v>0</v>
      </c>
      <c r="BW31" s="251">
        <f t="shared" si="23"/>
        <v>0</v>
      </c>
      <c r="BX31" s="251">
        <f t="shared" si="23"/>
        <v>0</v>
      </c>
      <c r="BY31" s="251">
        <f t="shared" si="23"/>
        <v>0</v>
      </c>
      <c r="BZ31" s="251">
        <f t="shared" si="23"/>
        <v>0</v>
      </c>
      <c r="CA31" s="251">
        <f t="shared" si="23"/>
        <v>0</v>
      </c>
      <c r="CB31" s="251">
        <f t="shared" si="23"/>
        <v>0</v>
      </c>
      <c r="CC31" s="251">
        <f t="shared" si="23"/>
        <v>0</v>
      </c>
      <c r="CD31" s="251">
        <f t="shared" si="23"/>
        <v>0</v>
      </c>
      <c r="CE31" s="251">
        <f t="shared" si="23"/>
        <v>0</v>
      </c>
      <c r="CF31" s="251">
        <f t="shared" si="23"/>
        <v>0</v>
      </c>
    </row>
    <row r="32" spans="2:84" ht="15" customHeight="1" thickBot="1" x14ac:dyDescent="0.35">
      <c r="B32" s="700">
        <v>8</v>
      </c>
      <c r="C32" s="973"/>
      <c r="D32" s="235" t="s">
        <v>153</v>
      </c>
      <c r="E32" s="251">
        <f>+IFERROR((E12^0.95)*(1.94*10^-6)+1,0)</f>
        <v>1.1974390381774185</v>
      </c>
      <c r="F32" s="251">
        <f t="shared" ref="F32:BQ32" si="24">+IFERROR((F12^0.95)*(1.94*10^-6)+1,0)</f>
        <v>1.1974390381774185</v>
      </c>
      <c r="G32" s="251">
        <f t="shared" si="24"/>
        <v>1.1974390381774185</v>
      </c>
      <c r="H32" s="251">
        <f t="shared" si="24"/>
        <v>1.1974390381774185</v>
      </c>
      <c r="I32" s="251">
        <f t="shared" si="24"/>
        <v>1.1974390381774185</v>
      </c>
      <c r="J32" s="251">
        <f t="shared" si="24"/>
        <v>1.1956264148329394</v>
      </c>
      <c r="K32" s="251">
        <f t="shared" si="24"/>
        <v>1.1951942291920532</v>
      </c>
      <c r="L32" s="251">
        <f t="shared" si="24"/>
        <v>1.1961309028787948</v>
      </c>
      <c r="M32" s="251">
        <f t="shared" si="24"/>
        <v>1.1956264148329394</v>
      </c>
      <c r="N32" s="251">
        <f t="shared" si="24"/>
        <v>1.1956264148329394</v>
      </c>
      <c r="O32" s="251">
        <f t="shared" si="24"/>
        <v>1.1967257492538683</v>
      </c>
      <c r="P32" s="251">
        <f t="shared" si="24"/>
        <v>1.1967257492538683</v>
      </c>
      <c r="Q32" s="251">
        <f t="shared" si="24"/>
        <v>1</v>
      </c>
      <c r="R32" s="251">
        <f t="shared" si="24"/>
        <v>1</v>
      </c>
      <c r="S32" s="251">
        <f t="shared" si="24"/>
        <v>1</v>
      </c>
      <c r="T32" s="251">
        <f t="shared" si="24"/>
        <v>1</v>
      </c>
      <c r="U32" s="251">
        <f t="shared" si="24"/>
        <v>1</v>
      </c>
      <c r="V32" s="251">
        <f t="shared" si="24"/>
        <v>1</v>
      </c>
      <c r="W32" s="251">
        <f t="shared" si="24"/>
        <v>1</v>
      </c>
      <c r="X32" s="251">
        <f t="shared" si="24"/>
        <v>1</v>
      </c>
      <c r="Y32" s="251">
        <f t="shared" si="24"/>
        <v>1</v>
      </c>
      <c r="Z32" s="251">
        <f t="shared" si="24"/>
        <v>1</v>
      </c>
      <c r="AA32" s="251">
        <f t="shared" si="24"/>
        <v>1</v>
      </c>
      <c r="AB32" s="251">
        <f t="shared" si="24"/>
        <v>1</v>
      </c>
      <c r="AC32" s="251">
        <f t="shared" si="24"/>
        <v>1</v>
      </c>
      <c r="AD32" s="251">
        <f t="shared" si="24"/>
        <v>1</v>
      </c>
      <c r="AE32" s="251">
        <f t="shared" si="24"/>
        <v>1</v>
      </c>
      <c r="AF32" s="251">
        <f t="shared" si="24"/>
        <v>1</v>
      </c>
      <c r="AG32" s="251">
        <f t="shared" si="24"/>
        <v>1</v>
      </c>
      <c r="AH32" s="251">
        <f t="shared" si="24"/>
        <v>1</v>
      </c>
      <c r="AI32" s="251">
        <f t="shared" si="24"/>
        <v>1</v>
      </c>
      <c r="AJ32" s="251">
        <f t="shared" si="24"/>
        <v>1</v>
      </c>
      <c r="AK32" s="251">
        <f t="shared" si="24"/>
        <v>1</v>
      </c>
      <c r="AL32" s="251">
        <f t="shared" si="24"/>
        <v>1</v>
      </c>
      <c r="AM32" s="251">
        <f t="shared" si="24"/>
        <v>1</v>
      </c>
      <c r="AN32" s="251">
        <f t="shared" si="24"/>
        <v>1</v>
      </c>
      <c r="AO32" s="251">
        <f t="shared" si="24"/>
        <v>1</v>
      </c>
      <c r="AP32" s="251">
        <f t="shared" si="24"/>
        <v>1</v>
      </c>
      <c r="AQ32" s="251">
        <f t="shared" si="24"/>
        <v>1</v>
      </c>
      <c r="AR32" s="251">
        <f t="shared" si="24"/>
        <v>1</v>
      </c>
      <c r="AS32" s="251">
        <f t="shared" si="24"/>
        <v>1</v>
      </c>
      <c r="AT32" s="251">
        <f t="shared" si="24"/>
        <v>1</v>
      </c>
      <c r="AU32" s="251">
        <f t="shared" si="24"/>
        <v>1</v>
      </c>
      <c r="AV32" s="251">
        <f t="shared" si="24"/>
        <v>1</v>
      </c>
      <c r="AW32" s="251">
        <f t="shared" si="24"/>
        <v>1</v>
      </c>
      <c r="AX32" s="251">
        <f t="shared" si="24"/>
        <v>1</v>
      </c>
      <c r="AY32" s="251">
        <f t="shared" si="24"/>
        <v>1</v>
      </c>
      <c r="AZ32" s="251">
        <f t="shared" si="24"/>
        <v>1</v>
      </c>
      <c r="BA32" s="251">
        <f t="shared" si="24"/>
        <v>1</v>
      </c>
      <c r="BB32" s="251">
        <f t="shared" si="24"/>
        <v>1</v>
      </c>
      <c r="BC32" s="251">
        <f t="shared" si="24"/>
        <v>1</v>
      </c>
      <c r="BD32" s="251">
        <f t="shared" si="24"/>
        <v>1</v>
      </c>
      <c r="BE32" s="251">
        <f t="shared" si="24"/>
        <v>1</v>
      </c>
      <c r="BF32" s="251">
        <f t="shared" si="24"/>
        <v>1</v>
      </c>
      <c r="BG32" s="251">
        <f t="shared" si="24"/>
        <v>1</v>
      </c>
      <c r="BH32" s="251">
        <f t="shared" si="24"/>
        <v>1</v>
      </c>
      <c r="BI32" s="251">
        <f t="shared" si="24"/>
        <v>1</v>
      </c>
      <c r="BJ32" s="251">
        <f t="shared" si="24"/>
        <v>1</v>
      </c>
      <c r="BK32" s="251">
        <f t="shared" si="24"/>
        <v>1</v>
      </c>
      <c r="BL32" s="251">
        <f t="shared" si="24"/>
        <v>1</v>
      </c>
      <c r="BM32" s="251">
        <f t="shared" si="24"/>
        <v>1</v>
      </c>
      <c r="BN32" s="251">
        <f t="shared" si="24"/>
        <v>1</v>
      </c>
      <c r="BO32" s="251">
        <f t="shared" si="24"/>
        <v>1</v>
      </c>
      <c r="BP32" s="251">
        <f t="shared" si="24"/>
        <v>1</v>
      </c>
      <c r="BQ32" s="251">
        <f t="shared" si="24"/>
        <v>1</v>
      </c>
      <c r="BR32" s="251">
        <f t="shared" ref="BR32:CF32" si="25">+IFERROR((BR12^0.95)*(1.94*10^-6)+1,0)</f>
        <v>1</v>
      </c>
      <c r="BS32" s="251">
        <f t="shared" si="25"/>
        <v>1</v>
      </c>
      <c r="BT32" s="251">
        <f t="shared" si="25"/>
        <v>1</v>
      </c>
      <c r="BU32" s="251">
        <f t="shared" si="25"/>
        <v>1</v>
      </c>
      <c r="BV32" s="251">
        <f t="shared" si="25"/>
        <v>1</v>
      </c>
      <c r="BW32" s="251">
        <f t="shared" si="25"/>
        <v>1</v>
      </c>
      <c r="BX32" s="251">
        <f t="shared" si="25"/>
        <v>1</v>
      </c>
      <c r="BY32" s="251">
        <f t="shared" si="25"/>
        <v>1</v>
      </c>
      <c r="BZ32" s="251">
        <f t="shared" si="25"/>
        <v>1</v>
      </c>
      <c r="CA32" s="251">
        <f t="shared" si="25"/>
        <v>1</v>
      </c>
      <c r="CB32" s="251">
        <f t="shared" si="25"/>
        <v>1</v>
      </c>
      <c r="CC32" s="251">
        <f t="shared" si="25"/>
        <v>1</v>
      </c>
      <c r="CD32" s="251">
        <f t="shared" si="25"/>
        <v>1</v>
      </c>
      <c r="CE32" s="251">
        <f t="shared" si="25"/>
        <v>1</v>
      </c>
      <c r="CF32" s="251">
        <f t="shared" si="25"/>
        <v>1</v>
      </c>
    </row>
    <row r="33" spans="2:84" ht="12" customHeight="1" thickBot="1" x14ac:dyDescent="0.35">
      <c r="B33" s="700">
        <v>9</v>
      </c>
      <c r="C33" s="758"/>
      <c r="D33" s="759"/>
      <c r="E33" s="760"/>
      <c r="F33" s="760"/>
      <c r="G33" s="760"/>
      <c r="H33" s="760"/>
      <c r="I33" s="760"/>
      <c r="J33" s="760"/>
      <c r="K33" s="760"/>
      <c r="L33" s="760"/>
      <c r="M33" s="760"/>
      <c r="N33" s="760"/>
      <c r="O33" s="760"/>
      <c r="P33" s="760"/>
      <c r="Q33" s="760"/>
      <c r="R33" s="760"/>
      <c r="S33" s="760"/>
      <c r="T33" s="760"/>
      <c r="U33" s="760"/>
      <c r="V33" s="760"/>
      <c r="W33" s="760"/>
      <c r="X33" s="760"/>
      <c r="Y33" s="760"/>
      <c r="Z33" s="760"/>
      <c r="AA33" s="760"/>
      <c r="AB33" s="760"/>
      <c r="AC33" s="760"/>
      <c r="AD33" s="760"/>
      <c r="AE33" s="760"/>
      <c r="AF33" s="760"/>
      <c r="AG33" s="760"/>
      <c r="AH33" s="760"/>
      <c r="AI33" s="760"/>
      <c r="AJ33" s="760"/>
      <c r="AK33" s="760"/>
      <c r="AL33" s="760"/>
      <c r="AM33" s="760"/>
      <c r="AN33" s="760"/>
      <c r="AO33" s="760"/>
      <c r="AP33" s="760"/>
      <c r="AQ33" s="760"/>
      <c r="AR33" s="760"/>
      <c r="AS33" s="760"/>
      <c r="AT33" s="760"/>
      <c r="AU33" s="760"/>
      <c r="AV33" s="760"/>
      <c r="AW33" s="760"/>
      <c r="AX33" s="760"/>
      <c r="AY33" s="760"/>
      <c r="AZ33" s="760"/>
      <c r="BA33" s="760"/>
      <c r="BB33" s="760"/>
      <c r="BC33" s="760"/>
      <c r="BD33" s="760"/>
      <c r="BE33" s="760"/>
      <c r="BF33" s="760"/>
      <c r="BG33" s="760"/>
      <c r="BH33" s="760"/>
      <c r="BI33" s="760"/>
      <c r="BJ33" s="760"/>
      <c r="BK33" s="760"/>
      <c r="BL33" s="760"/>
      <c r="BM33" s="760"/>
      <c r="BN33" s="760"/>
      <c r="BO33" s="760"/>
      <c r="BP33" s="760"/>
      <c r="BQ33" s="760"/>
      <c r="BR33" s="760"/>
      <c r="BS33" s="760"/>
      <c r="BT33" s="760"/>
      <c r="BU33" s="760"/>
      <c r="BV33" s="760"/>
      <c r="BW33" s="760"/>
      <c r="BX33" s="760"/>
      <c r="BY33" s="760"/>
      <c r="BZ33" s="760"/>
      <c r="CA33" s="760"/>
      <c r="CB33" s="760"/>
      <c r="CC33" s="760"/>
      <c r="CD33" s="760"/>
      <c r="CE33" s="760"/>
      <c r="CF33" s="760"/>
    </row>
    <row r="34" spans="2:84" ht="21" customHeight="1" thickBot="1" x14ac:dyDescent="0.35">
      <c r="B34" s="700">
        <v>10</v>
      </c>
      <c r="C34" s="976" t="s">
        <v>251</v>
      </c>
      <c r="D34" s="236" t="s">
        <v>48</v>
      </c>
      <c r="E34" s="252">
        <f>+IFERROR((E24/1000*100-E9*E27-E32*E30)/E31,0)</f>
        <v>0</v>
      </c>
      <c r="F34" s="252">
        <f t="shared" ref="F34:BQ34" si="26">+IFERROR((F24/1000*100-F9*F27-F32*F30)/F31,0)</f>
        <v>0</v>
      </c>
      <c r="G34" s="252">
        <f t="shared" si="26"/>
        <v>0</v>
      </c>
      <c r="H34" s="252">
        <f t="shared" si="26"/>
        <v>0</v>
      </c>
      <c r="I34" s="252">
        <f t="shared" si="26"/>
        <v>0</v>
      </c>
      <c r="J34" s="252">
        <f t="shared" si="26"/>
        <v>0</v>
      </c>
      <c r="K34" s="252">
        <f t="shared" si="26"/>
        <v>0</v>
      </c>
      <c r="L34" s="252">
        <f t="shared" si="26"/>
        <v>0</v>
      </c>
      <c r="M34" s="252">
        <f t="shared" si="26"/>
        <v>0</v>
      </c>
      <c r="N34" s="252">
        <f t="shared" si="26"/>
        <v>0</v>
      </c>
      <c r="O34" s="252">
        <f t="shared" si="26"/>
        <v>0</v>
      </c>
      <c r="P34" s="252">
        <f t="shared" si="26"/>
        <v>0</v>
      </c>
      <c r="Q34" s="252">
        <f t="shared" si="26"/>
        <v>0</v>
      </c>
      <c r="R34" s="252">
        <f t="shared" si="26"/>
        <v>0</v>
      </c>
      <c r="S34" s="252">
        <f t="shared" si="26"/>
        <v>0</v>
      </c>
      <c r="T34" s="252">
        <f t="shared" si="26"/>
        <v>0</v>
      </c>
      <c r="U34" s="252">
        <f t="shared" si="26"/>
        <v>0</v>
      </c>
      <c r="V34" s="252">
        <f t="shared" si="26"/>
        <v>0</v>
      </c>
      <c r="W34" s="252">
        <f t="shared" si="26"/>
        <v>0</v>
      </c>
      <c r="X34" s="252">
        <f t="shared" si="26"/>
        <v>0</v>
      </c>
      <c r="Y34" s="252">
        <f t="shared" si="26"/>
        <v>0</v>
      </c>
      <c r="Z34" s="252">
        <f t="shared" si="26"/>
        <v>0</v>
      </c>
      <c r="AA34" s="252">
        <f t="shared" si="26"/>
        <v>0</v>
      </c>
      <c r="AB34" s="252">
        <f t="shared" si="26"/>
        <v>0</v>
      </c>
      <c r="AC34" s="252">
        <f t="shared" si="26"/>
        <v>0</v>
      </c>
      <c r="AD34" s="252">
        <f t="shared" si="26"/>
        <v>0</v>
      </c>
      <c r="AE34" s="252">
        <f t="shared" si="26"/>
        <v>0</v>
      </c>
      <c r="AF34" s="252">
        <f t="shared" si="26"/>
        <v>0</v>
      </c>
      <c r="AG34" s="252">
        <f t="shared" si="26"/>
        <v>0</v>
      </c>
      <c r="AH34" s="252">
        <f t="shared" si="26"/>
        <v>0</v>
      </c>
      <c r="AI34" s="252">
        <f t="shared" si="26"/>
        <v>0</v>
      </c>
      <c r="AJ34" s="252">
        <f t="shared" si="26"/>
        <v>0</v>
      </c>
      <c r="AK34" s="252">
        <f t="shared" si="26"/>
        <v>0</v>
      </c>
      <c r="AL34" s="252">
        <f t="shared" si="26"/>
        <v>0</v>
      </c>
      <c r="AM34" s="252">
        <f t="shared" si="26"/>
        <v>0</v>
      </c>
      <c r="AN34" s="252">
        <f t="shared" si="26"/>
        <v>0</v>
      </c>
      <c r="AO34" s="252">
        <f t="shared" si="26"/>
        <v>0</v>
      </c>
      <c r="AP34" s="252">
        <f t="shared" si="26"/>
        <v>0</v>
      </c>
      <c r="AQ34" s="252">
        <f t="shared" si="26"/>
        <v>0</v>
      </c>
      <c r="AR34" s="252">
        <f t="shared" si="26"/>
        <v>0</v>
      </c>
      <c r="AS34" s="252">
        <f t="shared" si="26"/>
        <v>0</v>
      </c>
      <c r="AT34" s="252">
        <f t="shared" si="26"/>
        <v>0</v>
      </c>
      <c r="AU34" s="252">
        <f t="shared" si="26"/>
        <v>0</v>
      </c>
      <c r="AV34" s="252">
        <f t="shared" si="26"/>
        <v>0</v>
      </c>
      <c r="AW34" s="252">
        <f t="shared" si="26"/>
        <v>0</v>
      </c>
      <c r="AX34" s="252">
        <f t="shared" si="26"/>
        <v>0</v>
      </c>
      <c r="AY34" s="252">
        <f t="shared" si="26"/>
        <v>0</v>
      </c>
      <c r="AZ34" s="252">
        <f t="shared" si="26"/>
        <v>0</v>
      </c>
      <c r="BA34" s="252">
        <f t="shared" si="26"/>
        <v>0</v>
      </c>
      <c r="BB34" s="252">
        <f t="shared" si="26"/>
        <v>0</v>
      </c>
      <c r="BC34" s="252">
        <f t="shared" si="26"/>
        <v>0</v>
      </c>
      <c r="BD34" s="252">
        <f t="shared" si="26"/>
        <v>0</v>
      </c>
      <c r="BE34" s="252">
        <f t="shared" si="26"/>
        <v>0</v>
      </c>
      <c r="BF34" s="252">
        <f t="shared" si="26"/>
        <v>0</v>
      </c>
      <c r="BG34" s="252">
        <f t="shared" si="26"/>
        <v>0</v>
      </c>
      <c r="BH34" s="252">
        <f t="shared" si="26"/>
        <v>0</v>
      </c>
      <c r="BI34" s="252">
        <f t="shared" si="26"/>
        <v>0</v>
      </c>
      <c r="BJ34" s="252">
        <f t="shared" si="26"/>
        <v>0</v>
      </c>
      <c r="BK34" s="252">
        <f t="shared" si="26"/>
        <v>0</v>
      </c>
      <c r="BL34" s="252">
        <f t="shared" si="26"/>
        <v>0</v>
      </c>
      <c r="BM34" s="252">
        <f t="shared" si="26"/>
        <v>0</v>
      </c>
      <c r="BN34" s="252">
        <f t="shared" si="26"/>
        <v>0</v>
      </c>
      <c r="BO34" s="252">
        <f t="shared" si="26"/>
        <v>0</v>
      </c>
      <c r="BP34" s="252">
        <f t="shared" si="26"/>
        <v>0</v>
      </c>
      <c r="BQ34" s="252">
        <f t="shared" si="26"/>
        <v>0</v>
      </c>
      <c r="BR34" s="252">
        <f t="shared" ref="BR34:CF34" si="27">+IFERROR((BR24/1000*100-BR9*BR27-BR32*BR30)/BR31,0)</f>
        <v>0</v>
      </c>
      <c r="BS34" s="252">
        <f t="shared" si="27"/>
        <v>0</v>
      </c>
      <c r="BT34" s="252">
        <f t="shared" si="27"/>
        <v>0</v>
      </c>
      <c r="BU34" s="252">
        <f t="shared" si="27"/>
        <v>0</v>
      </c>
      <c r="BV34" s="252">
        <f t="shared" si="27"/>
        <v>0</v>
      </c>
      <c r="BW34" s="252">
        <f t="shared" si="27"/>
        <v>0</v>
      </c>
      <c r="BX34" s="252">
        <f t="shared" si="27"/>
        <v>0</v>
      </c>
      <c r="BY34" s="252">
        <f t="shared" si="27"/>
        <v>0</v>
      </c>
      <c r="BZ34" s="252">
        <f t="shared" si="27"/>
        <v>0</v>
      </c>
      <c r="CA34" s="252">
        <f t="shared" si="27"/>
        <v>0</v>
      </c>
      <c r="CB34" s="252">
        <f t="shared" si="27"/>
        <v>0</v>
      </c>
      <c r="CC34" s="252">
        <f t="shared" si="27"/>
        <v>0</v>
      </c>
      <c r="CD34" s="252">
        <f t="shared" si="27"/>
        <v>0</v>
      </c>
      <c r="CE34" s="252">
        <f t="shared" si="27"/>
        <v>0</v>
      </c>
      <c r="CF34" s="252">
        <f t="shared" si="27"/>
        <v>0</v>
      </c>
    </row>
    <row r="35" spans="2:84" ht="15" customHeight="1" thickBot="1" x14ac:dyDescent="0.35">
      <c r="B35" s="700">
        <v>11</v>
      </c>
      <c r="C35" s="976"/>
      <c r="D35" s="237" t="s">
        <v>40</v>
      </c>
      <c r="E35" s="253">
        <f>+IFERROR(ROUND(IF(E34&gt;E11,E31*(E10-E34)/(E10-E11),E31),1),0)</f>
        <v>0</v>
      </c>
      <c r="F35" s="253">
        <f t="shared" ref="F35:BQ35" si="28">+IFERROR(ROUND(IF(F34&gt;F11,F31*(F10-F34)/(F10-F11),F31),1),"")</f>
        <v>0</v>
      </c>
      <c r="G35" s="253">
        <f t="shared" si="28"/>
        <v>0</v>
      </c>
      <c r="H35" s="253">
        <f t="shared" si="28"/>
        <v>0</v>
      </c>
      <c r="I35" s="253">
        <f t="shared" si="28"/>
        <v>0</v>
      </c>
      <c r="J35" s="253">
        <f t="shared" si="28"/>
        <v>0</v>
      </c>
      <c r="K35" s="253">
        <f t="shared" si="28"/>
        <v>0</v>
      </c>
      <c r="L35" s="253">
        <f t="shared" si="28"/>
        <v>0</v>
      </c>
      <c r="M35" s="253">
        <f t="shared" si="28"/>
        <v>0</v>
      </c>
      <c r="N35" s="253">
        <f t="shared" si="28"/>
        <v>0</v>
      </c>
      <c r="O35" s="253">
        <f t="shared" si="28"/>
        <v>0</v>
      </c>
      <c r="P35" s="253">
        <f t="shared" si="28"/>
        <v>0</v>
      </c>
      <c r="Q35" s="253">
        <f t="shared" si="28"/>
        <v>0</v>
      </c>
      <c r="R35" s="253">
        <f t="shared" si="28"/>
        <v>0</v>
      </c>
      <c r="S35" s="253">
        <f t="shared" si="28"/>
        <v>0</v>
      </c>
      <c r="T35" s="253">
        <f t="shared" si="28"/>
        <v>0</v>
      </c>
      <c r="U35" s="253">
        <f t="shared" si="28"/>
        <v>0</v>
      </c>
      <c r="V35" s="253">
        <f t="shared" si="28"/>
        <v>0</v>
      </c>
      <c r="W35" s="253">
        <f t="shared" si="28"/>
        <v>0</v>
      </c>
      <c r="X35" s="253">
        <f t="shared" si="28"/>
        <v>0</v>
      </c>
      <c r="Y35" s="253">
        <f t="shared" si="28"/>
        <v>0</v>
      </c>
      <c r="Z35" s="253">
        <f t="shared" si="28"/>
        <v>0</v>
      </c>
      <c r="AA35" s="253">
        <f t="shared" si="28"/>
        <v>0</v>
      </c>
      <c r="AB35" s="253">
        <f t="shared" si="28"/>
        <v>0</v>
      </c>
      <c r="AC35" s="253">
        <f t="shared" si="28"/>
        <v>0</v>
      </c>
      <c r="AD35" s="253">
        <f t="shared" si="28"/>
        <v>0</v>
      </c>
      <c r="AE35" s="253">
        <f t="shared" si="28"/>
        <v>0</v>
      </c>
      <c r="AF35" s="253">
        <f t="shared" si="28"/>
        <v>0</v>
      </c>
      <c r="AG35" s="253">
        <f t="shared" si="28"/>
        <v>0</v>
      </c>
      <c r="AH35" s="253">
        <f t="shared" si="28"/>
        <v>0</v>
      </c>
      <c r="AI35" s="253">
        <f t="shared" si="28"/>
        <v>0</v>
      </c>
      <c r="AJ35" s="253">
        <f t="shared" si="28"/>
        <v>0</v>
      </c>
      <c r="AK35" s="253">
        <f t="shared" si="28"/>
        <v>0</v>
      </c>
      <c r="AL35" s="253">
        <f t="shared" si="28"/>
        <v>0</v>
      </c>
      <c r="AM35" s="253">
        <f t="shared" si="28"/>
        <v>0</v>
      </c>
      <c r="AN35" s="253">
        <f t="shared" si="28"/>
        <v>0</v>
      </c>
      <c r="AO35" s="253">
        <f t="shared" si="28"/>
        <v>0</v>
      </c>
      <c r="AP35" s="253">
        <f t="shared" si="28"/>
        <v>0</v>
      </c>
      <c r="AQ35" s="253">
        <f t="shared" si="28"/>
        <v>0</v>
      </c>
      <c r="AR35" s="253">
        <f t="shared" si="28"/>
        <v>0</v>
      </c>
      <c r="AS35" s="253">
        <f t="shared" si="28"/>
        <v>0</v>
      </c>
      <c r="AT35" s="253">
        <f t="shared" si="28"/>
        <v>0</v>
      </c>
      <c r="AU35" s="253">
        <f t="shared" si="28"/>
        <v>0</v>
      </c>
      <c r="AV35" s="253">
        <f t="shared" si="28"/>
        <v>0</v>
      </c>
      <c r="AW35" s="253">
        <f t="shared" si="28"/>
        <v>0</v>
      </c>
      <c r="AX35" s="253">
        <f t="shared" si="28"/>
        <v>0</v>
      </c>
      <c r="AY35" s="253">
        <f t="shared" si="28"/>
        <v>0</v>
      </c>
      <c r="AZ35" s="253">
        <f t="shared" si="28"/>
        <v>0</v>
      </c>
      <c r="BA35" s="253">
        <f t="shared" si="28"/>
        <v>0</v>
      </c>
      <c r="BB35" s="253">
        <f t="shared" si="28"/>
        <v>0</v>
      </c>
      <c r="BC35" s="253">
        <f t="shared" si="28"/>
        <v>0</v>
      </c>
      <c r="BD35" s="253">
        <f t="shared" si="28"/>
        <v>0</v>
      </c>
      <c r="BE35" s="253">
        <f t="shared" si="28"/>
        <v>0</v>
      </c>
      <c r="BF35" s="253">
        <f t="shared" si="28"/>
        <v>0</v>
      </c>
      <c r="BG35" s="253">
        <f t="shared" si="28"/>
        <v>0</v>
      </c>
      <c r="BH35" s="253">
        <f t="shared" si="28"/>
        <v>0</v>
      </c>
      <c r="BI35" s="253">
        <f t="shared" si="28"/>
        <v>0</v>
      </c>
      <c r="BJ35" s="253">
        <f t="shared" si="28"/>
        <v>0</v>
      </c>
      <c r="BK35" s="253">
        <f t="shared" si="28"/>
        <v>0</v>
      </c>
      <c r="BL35" s="253">
        <f t="shared" si="28"/>
        <v>0</v>
      </c>
      <c r="BM35" s="253">
        <f t="shared" si="28"/>
        <v>0</v>
      </c>
      <c r="BN35" s="253">
        <f t="shared" si="28"/>
        <v>0</v>
      </c>
      <c r="BO35" s="253">
        <f t="shared" si="28"/>
        <v>0</v>
      </c>
      <c r="BP35" s="253">
        <f t="shared" si="28"/>
        <v>0</v>
      </c>
      <c r="BQ35" s="253">
        <f t="shared" si="28"/>
        <v>0</v>
      </c>
      <c r="BR35" s="253">
        <f t="shared" ref="BR35:CF35" si="29">+IFERROR(ROUND(IF(BR34&gt;BR11,BR31*(BR10-BR34)/(BR10-BR11),BR31),1),"")</f>
        <v>0</v>
      </c>
      <c r="BS35" s="253">
        <f t="shared" si="29"/>
        <v>0</v>
      </c>
      <c r="BT35" s="253">
        <f t="shared" si="29"/>
        <v>0</v>
      </c>
      <c r="BU35" s="253">
        <f t="shared" si="29"/>
        <v>0</v>
      </c>
      <c r="BV35" s="253">
        <f t="shared" si="29"/>
        <v>0</v>
      </c>
      <c r="BW35" s="253">
        <f t="shared" si="29"/>
        <v>0</v>
      </c>
      <c r="BX35" s="253">
        <f t="shared" si="29"/>
        <v>0</v>
      </c>
      <c r="BY35" s="253">
        <f t="shared" si="29"/>
        <v>0</v>
      </c>
      <c r="BZ35" s="253">
        <f t="shared" si="29"/>
        <v>0</v>
      </c>
      <c r="CA35" s="253">
        <f t="shared" si="29"/>
        <v>0</v>
      </c>
      <c r="CB35" s="253">
        <f t="shared" si="29"/>
        <v>0</v>
      </c>
      <c r="CC35" s="253">
        <f t="shared" si="29"/>
        <v>0</v>
      </c>
      <c r="CD35" s="253">
        <f t="shared" si="29"/>
        <v>0</v>
      </c>
      <c r="CE35" s="253">
        <f t="shared" si="29"/>
        <v>0</v>
      </c>
      <c r="CF35" s="253">
        <f t="shared" si="29"/>
        <v>0</v>
      </c>
    </row>
    <row r="36" spans="2:84" ht="15" customHeight="1" thickBot="1" x14ac:dyDescent="0.35">
      <c r="B36" s="700">
        <v>12</v>
      </c>
      <c r="C36" s="976"/>
      <c r="D36" s="237" t="s">
        <v>37</v>
      </c>
      <c r="E36" s="253">
        <f>+IFERROR(ROUND(E31-E35,1),0)</f>
        <v>0</v>
      </c>
      <c r="F36" s="253">
        <f>+IFERROR(ROUND(F31-F35,1),0)</f>
        <v>0</v>
      </c>
      <c r="G36" s="253">
        <f t="shared" ref="G36:BQ36" si="30">+IFERROR(ROUND(G31-G35,1),0)</f>
        <v>0</v>
      </c>
      <c r="H36" s="253">
        <f t="shared" si="30"/>
        <v>0</v>
      </c>
      <c r="I36" s="253">
        <f t="shared" si="30"/>
        <v>0</v>
      </c>
      <c r="J36" s="253">
        <f t="shared" si="30"/>
        <v>0</v>
      </c>
      <c r="K36" s="253">
        <f t="shared" si="30"/>
        <v>0</v>
      </c>
      <c r="L36" s="253">
        <f t="shared" si="30"/>
        <v>0</v>
      </c>
      <c r="M36" s="253">
        <f t="shared" si="30"/>
        <v>0</v>
      </c>
      <c r="N36" s="253">
        <f t="shared" si="30"/>
        <v>0</v>
      </c>
      <c r="O36" s="253">
        <f t="shared" si="30"/>
        <v>0</v>
      </c>
      <c r="P36" s="253">
        <f t="shared" si="30"/>
        <v>0</v>
      </c>
      <c r="Q36" s="253">
        <f t="shared" si="30"/>
        <v>0</v>
      </c>
      <c r="R36" s="253">
        <f t="shared" si="30"/>
        <v>0</v>
      </c>
      <c r="S36" s="253">
        <f t="shared" si="30"/>
        <v>0</v>
      </c>
      <c r="T36" s="253">
        <f t="shared" si="30"/>
        <v>0</v>
      </c>
      <c r="U36" s="253">
        <f t="shared" si="30"/>
        <v>0</v>
      </c>
      <c r="V36" s="253">
        <f t="shared" si="30"/>
        <v>0</v>
      </c>
      <c r="W36" s="253">
        <f t="shared" si="30"/>
        <v>0</v>
      </c>
      <c r="X36" s="253">
        <f t="shared" si="30"/>
        <v>0</v>
      </c>
      <c r="Y36" s="253">
        <f t="shared" si="30"/>
        <v>0</v>
      </c>
      <c r="Z36" s="253">
        <f t="shared" si="30"/>
        <v>0</v>
      </c>
      <c r="AA36" s="253">
        <f t="shared" si="30"/>
        <v>0</v>
      </c>
      <c r="AB36" s="253">
        <f t="shared" si="30"/>
        <v>0</v>
      </c>
      <c r="AC36" s="253">
        <f t="shared" si="30"/>
        <v>0</v>
      </c>
      <c r="AD36" s="253">
        <f t="shared" si="30"/>
        <v>0</v>
      </c>
      <c r="AE36" s="253">
        <f t="shared" si="30"/>
        <v>0</v>
      </c>
      <c r="AF36" s="253">
        <f t="shared" si="30"/>
        <v>0</v>
      </c>
      <c r="AG36" s="253">
        <f t="shared" si="30"/>
        <v>0</v>
      </c>
      <c r="AH36" s="253">
        <f t="shared" si="30"/>
        <v>0</v>
      </c>
      <c r="AI36" s="253">
        <f t="shared" si="30"/>
        <v>0</v>
      </c>
      <c r="AJ36" s="253">
        <f t="shared" si="30"/>
        <v>0</v>
      </c>
      <c r="AK36" s="253">
        <f t="shared" si="30"/>
        <v>0</v>
      </c>
      <c r="AL36" s="253">
        <f t="shared" si="30"/>
        <v>0</v>
      </c>
      <c r="AM36" s="253">
        <f t="shared" si="30"/>
        <v>0</v>
      </c>
      <c r="AN36" s="253">
        <f t="shared" si="30"/>
        <v>0</v>
      </c>
      <c r="AO36" s="253">
        <f t="shared" si="30"/>
        <v>0</v>
      </c>
      <c r="AP36" s="253">
        <f t="shared" si="30"/>
        <v>0</v>
      </c>
      <c r="AQ36" s="253">
        <f t="shared" si="30"/>
        <v>0</v>
      </c>
      <c r="AR36" s="253">
        <f t="shared" si="30"/>
        <v>0</v>
      </c>
      <c r="AS36" s="253">
        <f t="shared" si="30"/>
        <v>0</v>
      </c>
      <c r="AT36" s="253">
        <f t="shared" si="30"/>
        <v>0</v>
      </c>
      <c r="AU36" s="253">
        <f t="shared" si="30"/>
        <v>0</v>
      </c>
      <c r="AV36" s="253">
        <f t="shared" si="30"/>
        <v>0</v>
      </c>
      <c r="AW36" s="253">
        <f t="shared" si="30"/>
        <v>0</v>
      </c>
      <c r="AX36" s="253">
        <f t="shared" si="30"/>
        <v>0</v>
      </c>
      <c r="AY36" s="253">
        <f t="shared" si="30"/>
        <v>0</v>
      </c>
      <c r="AZ36" s="253">
        <f t="shared" si="30"/>
        <v>0</v>
      </c>
      <c r="BA36" s="253">
        <f t="shared" si="30"/>
        <v>0</v>
      </c>
      <c r="BB36" s="253">
        <f t="shared" si="30"/>
        <v>0</v>
      </c>
      <c r="BC36" s="253">
        <f t="shared" si="30"/>
        <v>0</v>
      </c>
      <c r="BD36" s="253">
        <f t="shared" si="30"/>
        <v>0</v>
      </c>
      <c r="BE36" s="253">
        <f t="shared" si="30"/>
        <v>0</v>
      </c>
      <c r="BF36" s="253">
        <f t="shared" si="30"/>
        <v>0</v>
      </c>
      <c r="BG36" s="253">
        <f t="shared" si="30"/>
        <v>0</v>
      </c>
      <c r="BH36" s="253">
        <f t="shared" si="30"/>
        <v>0</v>
      </c>
      <c r="BI36" s="253">
        <f t="shared" si="30"/>
        <v>0</v>
      </c>
      <c r="BJ36" s="253">
        <f t="shared" si="30"/>
        <v>0</v>
      </c>
      <c r="BK36" s="253">
        <f t="shared" si="30"/>
        <v>0</v>
      </c>
      <c r="BL36" s="253">
        <f t="shared" si="30"/>
        <v>0</v>
      </c>
      <c r="BM36" s="253">
        <f t="shared" si="30"/>
        <v>0</v>
      </c>
      <c r="BN36" s="253">
        <f t="shared" si="30"/>
        <v>0</v>
      </c>
      <c r="BO36" s="253">
        <f t="shared" si="30"/>
        <v>0</v>
      </c>
      <c r="BP36" s="253">
        <f t="shared" si="30"/>
        <v>0</v>
      </c>
      <c r="BQ36" s="253">
        <f t="shared" si="30"/>
        <v>0</v>
      </c>
      <c r="BR36" s="253">
        <f t="shared" ref="BR36:CF36" si="31">+IFERROR(ROUND(BR31-BR35,1),0)</f>
        <v>0</v>
      </c>
      <c r="BS36" s="253">
        <f t="shared" si="31"/>
        <v>0</v>
      </c>
      <c r="BT36" s="253">
        <f t="shared" si="31"/>
        <v>0</v>
      </c>
      <c r="BU36" s="253">
        <f t="shared" si="31"/>
        <v>0</v>
      </c>
      <c r="BV36" s="253">
        <f t="shared" si="31"/>
        <v>0</v>
      </c>
      <c r="BW36" s="253">
        <f t="shared" si="31"/>
        <v>0</v>
      </c>
      <c r="BX36" s="253">
        <f t="shared" si="31"/>
        <v>0</v>
      </c>
      <c r="BY36" s="253">
        <f t="shared" si="31"/>
        <v>0</v>
      </c>
      <c r="BZ36" s="253">
        <f t="shared" si="31"/>
        <v>0</v>
      </c>
      <c r="CA36" s="253">
        <f t="shared" si="31"/>
        <v>0</v>
      </c>
      <c r="CB36" s="253">
        <f t="shared" si="31"/>
        <v>0</v>
      </c>
      <c r="CC36" s="253">
        <f t="shared" si="31"/>
        <v>0</v>
      </c>
      <c r="CD36" s="253">
        <f t="shared" si="31"/>
        <v>0</v>
      </c>
      <c r="CE36" s="253">
        <f t="shared" si="31"/>
        <v>0</v>
      </c>
      <c r="CF36" s="253">
        <f t="shared" si="31"/>
        <v>0</v>
      </c>
    </row>
    <row r="37" spans="2:84" ht="15" customHeight="1" thickBot="1" x14ac:dyDescent="0.35">
      <c r="B37" s="700">
        <v>13</v>
      </c>
      <c r="C37" s="976"/>
      <c r="D37" s="237" t="s">
        <v>193</v>
      </c>
      <c r="E37" s="253">
        <f>IF(SUM(E35:E36)=0,0,IFERROR(100-SUM(E35:E36),0))</f>
        <v>0</v>
      </c>
      <c r="F37" s="253">
        <f t="shared" ref="F37:BQ37" si="32">IF(SUM(F35:F36)=0,0,IFERROR(100-SUM(F35:F36),0))</f>
        <v>0</v>
      </c>
      <c r="G37" s="253">
        <f t="shared" si="32"/>
        <v>0</v>
      </c>
      <c r="H37" s="253">
        <f t="shared" si="32"/>
        <v>0</v>
      </c>
      <c r="I37" s="253">
        <f t="shared" si="32"/>
        <v>0</v>
      </c>
      <c r="J37" s="253">
        <f t="shared" si="32"/>
        <v>0</v>
      </c>
      <c r="K37" s="253">
        <f t="shared" si="32"/>
        <v>0</v>
      </c>
      <c r="L37" s="253">
        <f t="shared" si="32"/>
        <v>0</v>
      </c>
      <c r="M37" s="253">
        <f t="shared" si="32"/>
        <v>0</v>
      </c>
      <c r="N37" s="253">
        <f t="shared" si="32"/>
        <v>0</v>
      </c>
      <c r="O37" s="253">
        <f t="shared" si="32"/>
        <v>0</v>
      </c>
      <c r="P37" s="253">
        <f t="shared" si="32"/>
        <v>0</v>
      </c>
      <c r="Q37" s="253">
        <f t="shared" si="32"/>
        <v>0</v>
      </c>
      <c r="R37" s="253">
        <f t="shared" si="32"/>
        <v>0</v>
      </c>
      <c r="S37" s="253">
        <f t="shared" si="32"/>
        <v>0</v>
      </c>
      <c r="T37" s="253">
        <f t="shared" si="32"/>
        <v>0</v>
      </c>
      <c r="U37" s="253">
        <f t="shared" si="32"/>
        <v>0</v>
      </c>
      <c r="V37" s="253">
        <f t="shared" si="32"/>
        <v>0</v>
      </c>
      <c r="W37" s="253">
        <f t="shared" si="32"/>
        <v>0</v>
      </c>
      <c r="X37" s="253">
        <f t="shared" si="32"/>
        <v>0</v>
      </c>
      <c r="Y37" s="253">
        <f t="shared" si="32"/>
        <v>0</v>
      </c>
      <c r="Z37" s="253">
        <f t="shared" si="32"/>
        <v>0</v>
      </c>
      <c r="AA37" s="253">
        <f t="shared" si="32"/>
        <v>0</v>
      </c>
      <c r="AB37" s="253">
        <f t="shared" si="32"/>
        <v>0</v>
      </c>
      <c r="AC37" s="253">
        <f t="shared" si="32"/>
        <v>0</v>
      </c>
      <c r="AD37" s="253">
        <f t="shared" si="32"/>
        <v>0</v>
      </c>
      <c r="AE37" s="253">
        <f t="shared" si="32"/>
        <v>0</v>
      </c>
      <c r="AF37" s="253">
        <f t="shared" si="32"/>
        <v>0</v>
      </c>
      <c r="AG37" s="253">
        <f t="shared" si="32"/>
        <v>0</v>
      </c>
      <c r="AH37" s="253">
        <f t="shared" si="32"/>
        <v>0</v>
      </c>
      <c r="AI37" s="253">
        <f t="shared" si="32"/>
        <v>0</v>
      </c>
      <c r="AJ37" s="253">
        <f t="shared" si="32"/>
        <v>0</v>
      </c>
      <c r="AK37" s="253">
        <f t="shared" si="32"/>
        <v>0</v>
      </c>
      <c r="AL37" s="253">
        <f t="shared" si="32"/>
        <v>0</v>
      </c>
      <c r="AM37" s="253">
        <f t="shared" si="32"/>
        <v>0</v>
      </c>
      <c r="AN37" s="253">
        <f t="shared" si="32"/>
        <v>0</v>
      </c>
      <c r="AO37" s="253">
        <f t="shared" si="32"/>
        <v>0</v>
      </c>
      <c r="AP37" s="253">
        <f t="shared" si="32"/>
        <v>0</v>
      </c>
      <c r="AQ37" s="253">
        <f t="shared" si="32"/>
        <v>0</v>
      </c>
      <c r="AR37" s="253">
        <f t="shared" si="32"/>
        <v>0</v>
      </c>
      <c r="AS37" s="253">
        <f t="shared" si="32"/>
        <v>0</v>
      </c>
      <c r="AT37" s="253">
        <f t="shared" si="32"/>
        <v>0</v>
      </c>
      <c r="AU37" s="253">
        <f t="shared" si="32"/>
        <v>0</v>
      </c>
      <c r="AV37" s="253">
        <f t="shared" si="32"/>
        <v>0</v>
      </c>
      <c r="AW37" s="253">
        <f t="shared" si="32"/>
        <v>0</v>
      </c>
      <c r="AX37" s="253">
        <f t="shared" si="32"/>
        <v>0</v>
      </c>
      <c r="AY37" s="253">
        <f t="shared" si="32"/>
        <v>0</v>
      </c>
      <c r="AZ37" s="253">
        <f t="shared" si="32"/>
        <v>0</v>
      </c>
      <c r="BA37" s="253">
        <f t="shared" si="32"/>
        <v>0</v>
      </c>
      <c r="BB37" s="253">
        <f t="shared" si="32"/>
        <v>0</v>
      </c>
      <c r="BC37" s="253">
        <f t="shared" si="32"/>
        <v>0</v>
      </c>
      <c r="BD37" s="253">
        <f t="shared" si="32"/>
        <v>0</v>
      </c>
      <c r="BE37" s="253">
        <f t="shared" si="32"/>
        <v>0</v>
      </c>
      <c r="BF37" s="253">
        <f t="shared" si="32"/>
        <v>0</v>
      </c>
      <c r="BG37" s="253">
        <f t="shared" si="32"/>
        <v>0</v>
      </c>
      <c r="BH37" s="253">
        <f t="shared" si="32"/>
        <v>0</v>
      </c>
      <c r="BI37" s="253">
        <f t="shared" si="32"/>
        <v>0</v>
      </c>
      <c r="BJ37" s="253">
        <f t="shared" si="32"/>
        <v>0</v>
      </c>
      <c r="BK37" s="253">
        <f t="shared" si="32"/>
        <v>0</v>
      </c>
      <c r="BL37" s="253">
        <f t="shared" si="32"/>
        <v>0</v>
      </c>
      <c r="BM37" s="253">
        <f t="shared" si="32"/>
        <v>0</v>
      </c>
      <c r="BN37" s="253">
        <f t="shared" si="32"/>
        <v>0</v>
      </c>
      <c r="BO37" s="253">
        <f t="shared" si="32"/>
        <v>0</v>
      </c>
      <c r="BP37" s="253">
        <f t="shared" si="32"/>
        <v>0</v>
      </c>
      <c r="BQ37" s="253">
        <f t="shared" si="32"/>
        <v>0</v>
      </c>
      <c r="BR37" s="253">
        <f t="shared" ref="BR37:CF37" si="33">IF(SUM(BR35:BR36)=0,0,IFERROR(100-SUM(BR35:BR36),0))</f>
        <v>0</v>
      </c>
      <c r="BS37" s="253">
        <f t="shared" si="33"/>
        <v>0</v>
      </c>
      <c r="BT37" s="253">
        <f t="shared" si="33"/>
        <v>0</v>
      </c>
      <c r="BU37" s="253">
        <f t="shared" si="33"/>
        <v>0</v>
      </c>
      <c r="BV37" s="253">
        <f t="shared" si="33"/>
        <v>0</v>
      </c>
      <c r="BW37" s="253">
        <f t="shared" si="33"/>
        <v>0</v>
      </c>
      <c r="BX37" s="253">
        <f t="shared" si="33"/>
        <v>0</v>
      </c>
      <c r="BY37" s="253">
        <f t="shared" si="33"/>
        <v>0</v>
      </c>
      <c r="BZ37" s="253">
        <f t="shared" si="33"/>
        <v>0</v>
      </c>
      <c r="CA37" s="253">
        <f t="shared" si="33"/>
        <v>0</v>
      </c>
      <c r="CB37" s="253">
        <f t="shared" si="33"/>
        <v>0</v>
      </c>
      <c r="CC37" s="253">
        <f t="shared" si="33"/>
        <v>0</v>
      </c>
      <c r="CD37" s="253">
        <f t="shared" si="33"/>
        <v>0</v>
      </c>
      <c r="CE37" s="253">
        <f t="shared" si="33"/>
        <v>0</v>
      </c>
      <c r="CF37" s="253">
        <f t="shared" si="33"/>
        <v>0</v>
      </c>
    </row>
    <row r="38" spans="2:84" ht="12" customHeight="1" thickBot="1" x14ac:dyDescent="0.35">
      <c r="B38" s="701">
        <v>1</v>
      </c>
      <c r="C38" s="762"/>
      <c r="D38" s="756"/>
      <c r="E38" s="701">
        <v>1</v>
      </c>
      <c r="F38" s="701">
        <v>2</v>
      </c>
      <c r="G38" s="701">
        <v>3</v>
      </c>
      <c r="H38" s="701">
        <v>4</v>
      </c>
      <c r="I38" s="701">
        <v>5</v>
      </c>
      <c r="J38" s="701">
        <v>6</v>
      </c>
      <c r="K38" s="701">
        <v>7</v>
      </c>
      <c r="L38" s="701">
        <v>8</v>
      </c>
      <c r="M38" s="701">
        <v>9</v>
      </c>
      <c r="N38" s="701">
        <v>10</v>
      </c>
      <c r="O38" s="701">
        <v>11</v>
      </c>
      <c r="P38" s="701">
        <v>12</v>
      </c>
      <c r="Q38" s="701">
        <v>13</v>
      </c>
      <c r="R38" s="701">
        <v>14</v>
      </c>
      <c r="S38" s="701">
        <v>15</v>
      </c>
      <c r="T38" s="701">
        <v>16</v>
      </c>
      <c r="U38" s="701">
        <v>17</v>
      </c>
      <c r="V38" s="701">
        <v>18</v>
      </c>
      <c r="W38" s="701">
        <v>19</v>
      </c>
      <c r="X38" s="701">
        <v>20</v>
      </c>
      <c r="Y38" s="701">
        <v>21</v>
      </c>
      <c r="Z38" s="701">
        <v>22</v>
      </c>
      <c r="AA38" s="701">
        <v>23</v>
      </c>
      <c r="AB38" s="701">
        <v>24</v>
      </c>
      <c r="AC38" s="701">
        <v>25</v>
      </c>
      <c r="AD38" s="701">
        <v>26</v>
      </c>
      <c r="AE38" s="701">
        <v>27</v>
      </c>
      <c r="AF38" s="701">
        <v>28</v>
      </c>
      <c r="AG38" s="701">
        <v>29</v>
      </c>
      <c r="AH38" s="701">
        <v>30</v>
      </c>
      <c r="AI38" s="701">
        <v>31</v>
      </c>
      <c r="AJ38" s="701">
        <v>32</v>
      </c>
      <c r="AK38" s="701">
        <v>33</v>
      </c>
      <c r="AL38" s="701">
        <v>34</v>
      </c>
      <c r="AM38" s="701">
        <v>35</v>
      </c>
      <c r="AN38" s="701">
        <v>36</v>
      </c>
      <c r="AO38" s="701">
        <v>37</v>
      </c>
      <c r="AP38" s="701">
        <v>38</v>
      </c>
      <c r="AQ38" s="701">
        <v>39</v>
      </c>
      <c r="AR38" s="701">
        <v>40</v>
      </c>
      <c r="AS38" s="701">
        <v>41</v>
      </c>
      <c r="AT38" s="701">
        <v>42</v>
      </c>
      <c r="AU38" s="701">
        <v>43</v>
      </c>
      <c r="AV38" s="701">
        <v>44</v>
      </c>
      <c r="AW38" s="701">
        <v>45</v>
      </c>
      <c r="AX38" s="701">
        <v>46</v>
      </c>
      <c r="AY38" s="701">
        <v>47</v>
      </c>
      <c r="AZ38" s="701">
        <v>48</v>
      </c>
      <c r="BA38" s="701">
        <v>49</v>
      </c>
      <c r="BB38" s="701">
        <v>50</v>
      </c>
      <c r="BC38" s="701">
        <v>51</v>
      </c>
      <c r="BD38" s="701">
        <v>52</v>
      </c>
      <c r="BE38" s="701">
        <v>53</v>
      </c>
      <c r="BF38" s="701">
        <v>54</v>
      </c>
      <c r="BG38" s="701">
        <v>55</v>
      </c>
      <c r="BH38" s="701">
        <v>56</v>
      </c>
      <c r="BI38" s="701">
        <v>57</v>
      </c>
      <c r="BJ38" s="701">
        <v>58</v>
      </c>
      <c r="BK38" s="701">
        <v>59</v>
      </c>
      <c r="BL38" s="701">
        <v>60</v>
      </c>
      <c r="BM38" s="701">
        <v>61</v>
      </c>
      <c r="BN38" s="701">
        <v>62</v>
      </c>
      <c r="BO38" s="701">
        <v>63</v>
      </c>
      <c r="BP38" s="701">
        <v>64</v>
      </c>
      <c r="BQ38" s="701">
        <v>65</v>
      </c>
      <c r="BR38" s="701">
        <v>66</v>
      </c>
      <c r="BS38" s="701">
        <v>67</v>
      </c>
      <c r="BT38" s="701">
        <v>68</v>
      </c>
      <c r="BU38" s="701">
        <v>69</v>
      </c>
      <c r="BV38" s="701">
        <v>70</v>
      </c>
      <c r="BW38" s="701">
        <v>71</v>
      </c>
      <c r="BX38" s="701">
        <v>72</v>
      </c>
      <c r="BY38" s="701">
        <v>73</v>
      </c>
      <c r="BZ38" s="701">
        <v>74</v>
      </c>
      <c r="CA38" s="701">
        <v>75</v>
      </c>
      <c r="CB38" s="701">
        <v>76</v>
      </c>
      <c r="CC38" s="701">
        <v>77</v>
      </c>
      <c r="CD38" s="701">
        <v>78</v>
      </c>
      <c r="CE38" s="701">
        <v>79</v>
      </c>
      <c r="CF38" s="701">
        <v>80</v>
      </c>
    </row>
    <row r="39" spans="2:84" ht="15" customHeight="1" thickBot="1" x14ac:dyDescent="0.35">
      <c r="B39" s="701">
        <v>2</v>
      </c>
      <c r="C39" s="977" t="s">
        <v>234</v>
      </c>
      <c r="D39" s="234" t="s">
        <v>180</v>
      </c>
      <c r="E39" s="254">
        <f>+IF(E7='Base Datos'!$V$21,E185,0)</f>
        <v>0</v>
      </c>
      <c r="F39" s="254">
        <f>+IF(F7='Base Datos'!$V$21,F185,0)</f>
        <v>0</v>
      </c>
      <c r="G39" s="254">
        <f>+IF(G7='Base Datos'!$V$21,G185,0)</f>
        <v>0</v>
      </c>
      <c r="H39" s="254">
        <f>+IF(H7='Base Datos'!$V$21,H185,0)</f>
        <v>0</v>
      </c>
      <c r="I39" s="254">
        <f>+IF(I7='Base Datos'!$V$21,I185,0)</f>
        <v>0</v>
      </c>
      <c r="J39" s="254">
        <f>+IF(J7='Base Datos'!$V$21,J185,0)</f>
        <v>0</v>
      </c>
      <c r="K39" s="254">
        <f>+IF(K7='Base Datos'!$V$21,K185,0)</f>
        <v>0</v>
      </c>
      <c r="L39" s="254">
        <f>+IF(L7='Base Datos'!$V$21,L185,0)</f>
        <v>0</v>
      </c>
      <c r="M39" s="254">
        <f>+IF(M7='Base Datos'!$V$21,M185,0)</f>
        <v>0</v>
      </c>
      <c r="N39" s="254">
        <f>+IF(N7='Base Datos'!$V$21,N185,0)</f>
        <v>0</v>
      </c>
      <c r="O39" s="254">
        <f>+IF(O7='Base Datos'!$V$21,O185,0)</f>
        <v>0</v>
      </c>
      <c r="P39" s="254">
        <f>+IF(P7='Base Datos'!$V$21,P185,0)</f>
        <v>0</v>
      </c>
      <c r="Q39" s="254">
        <f>+IF(Q7='Base Datos'!$V$21,Q185,0)</f>
        <v>0</v>
      </c>
      <c r="R39" s="254">
        <f>+IF(R7='Base Datos'!$V$21,R185,0)</f>
        <v>0</v>
      </c>
      <c r="S39" s="254">
        <f>+IF(S7='Base Datos'!$V$21,S185,0)</f>
        <v>0</v>
      </c>
      <c r="T39" s="254">
        <f>+IF(T7='Base Datos'!$V$21,T185,0)</f>
        <v>0</v>
      </c>
      <c r="U39" s="254">
        <f>+IF(U7='Base Datos'!$V$21,U185,0)</f>
        <v>0</v>
      </c>
      <c r="V39" s="254">
        <f>+IF(V7='Base Datos'!$V$21,V185,0)</f>
        <v>0</v>
      </c>
      <c r="W39" s="254">
        <f>+IF(W7='Base Datos'!$V$21,W185,0)</f>
        <v>0</v>
      </c>
      <c r="X39" s="254">
        <f>+IF(X7='Base Datos'!$V$21,X185,0)</f>
        <v>0</v>
      </c>
      <c r="Y39" s="254">
        <f>+IF(Y7='Base Datos'!$V$21,Y185,0)</f>
        <v>0</v>
      </c>
      <c r="Z39" s="254">
        <f>+IF(Z7='Base Datos'!$V$21,Z185,0)</f>
        <v>0</v>
      </c>
      <c r="AA39" s="254">
        <f>+IF(AA7='Base Datos'!$V$21,AA185,0)</f>
        <v>0</v>
      </c>
      <c r="AB39" s="254">
        <f>+IF(AB7='Base Datos'!$V$21,AB185,0)</f>
        <v>0</v>
      </c>
      <c r="AC39" s="254">
        <f>+IF(AC7='Base Datos'!$V$21,AC185,0)</f>
        <v>0</v>
      </c>
      <c r="AD39" s="254">
        <f>+IF(AD7='Base Datos'!$V$21,AD185,0)</f>
        <v>0</v>
      </c>
      <c r="AE39" s="254">
        <f>+IF(AE7='Base Datos'!$V$21,AE185,0)</f>
        <v>0</v>
      </c>
      <c r="AF39" s="254">
        <f>+IF(AF7='Base Datos'!$V$21,AF185,0)</f>
        <v>0</v>
      </c>
      <c r="AG39" s="254">
        <f>+IF(AG7='Base Datos'!$V$21,AG185,0)</f>
        <v>0</v>
      </c>
      <c r="AH39" s="254">
        <f>+IF(AH7='Base Datos'!$V$21,AH185,0)</f>
        <v>0</v>
      </c>
      <c r="AI39" s="254">
        <f>+IF(AI7='Base Datos'!$V$21,AI185,0)</f>
        <v>0</v>
      </c>
      <c r="AJ39" s="254">
        <f>+IF(AJ7='Base Datos'!$V$21,AJ185,0)</f>
        <v>0</v>
      </c>
      <c r="AK39" s="254">
        <f>+IF(AK7='Base Datos'!$V$21,AK185,0)</f>
        <v>0</v>
      </c>
      <c r="AL39" s="254">
        <f>+IF(AL7='Base Datos'!$V$21,AL185,0)</f>
        <v>0</v>
      </c>
      <c r="AM39" s="254">
        <f>+IF(AM7='Base Datos'!$V$21,AM185,0)</f>
        <v>0</v>
      </c>
      <c r="AN39" s="254">
        <f>+IF(AN7='Base Datos'!$V$21,AN185,0)</f>
        <v>0</v>
      </c>
      <c r="AO39" s="254">
        <f>+IF(AO7='Base Datos'!$V$21,AO185,0)</f>
        <v>0</v>
      </c>
      <c r="AP39" s="254">
        <f>+IF(AP7='Base Datos'!$V$21,AP185,0)</f>
        <v>0</v>
      </c>
      <c r="AQ39" s="254">
        <f>+IF(AQ7='Base Datos'!$V$21,AQ185,0)</f>
        <v>0</v>
      </c>
      <c r="AR39" s="254">
        <f>+IF(AR7='Base Datos'!$V$21,AR185,0)</f>
        <v>0</v>
      </c>
      <c r="AS39" s="254">
        <f>+IF(AS7='Base Datos'!$V$21,AS185,0)</f>
        <v>0</v>
      </c>
      <c r="AT39" s="254">
        <f>+IF(AT7='Base Datos'!$V$21,AT185,0)</f>
        <v>0</v>
      </c>
      <c r="AU39" s="254">
        <f>+IF(AU7='Base Datos'!$V$21,AU185,0)</f>
        <v>0</v>
      </c>
      <c r="AV39" s="254">
        <f>+IF(AV7='Base Datos'!$V$21,AV185,0)</f>
        <v>0</v>
      </c>
      <c r="AW39" s="254">
        <f>+IF(AW7='Base Datos'!$V$21,AW185,0)</f>
        <v>0</v>
      </c>
      <c r="AX39" s="254">
        <f>+IF(AX7='Base Datos'!$V$21,AX185,0)</f>
        <v>0</v>
      </c>
      <c r="AY39" s="254">
        <f>+IF(AY7='Base Datos'!$V$21,AY185,0)</f>
        <v>0</v>
      </c>
      <c r="AZ39" s="254">
        <f>+IF(AZ7='Base Datos'!$V$21,AZ185,0)</f>
        <v>0</v>
      </c>
      <c r="BA39" s="254">
        <f>+IF(BA7='Base Datos'!$V$21,BA185,0)</f>
        <v>0</v>
      </c>
      <c r="BB39" s="254">
        <f>+IF(BB7='Base Datos'!$V$21,BB185,0)</f>
        <v>0</v>
      </c>
      <c r="BC39" s="254">
        <f>+IF(BC7='Base Datos'!$V$21,BC185,0)</f>
        <v>0</v>
      </c>
      <c r="BD39" s="254">
        <f>+IF(BD7='Base Datos'!$V$21,BD185,0)</f>
        <v>0</v>
      </c>
      <c r="BE39" s="254">
        <f>+IF(BE7='Base Datos'!$V$21,BE185,0)</f>
        <v>0</v>
      </c>
      <c r="BF39" s="254">
        <f>+IF(BF7='Base Datos'!$V$21,BF185,0)</f>
        <v>0</v>
      </c>
      <c r="BG39" s="254">
        <f>+IF(BG7='Base Datos'!$V$21,BG185,0)</f>
        <v>0</v>
      </c>
      <c r="BH39" s="254">
        <f>+IF(BH7='Base Datos'!$V$21,BH185,0)</f>
        <v>0</v>
      </c>
      <c r="BI39" s="254">
        <f>+IF(BI7='Base Datos'!$V$21,BI185,0)</f>
        <v>0</v>
      </c>
      <c r="BJ39" s="254">
        <f>+IF(BJ7='Base Datos'!$V$21,BJ185,0)</f>
        <v>0</v>
      </c>
      <c r="BK39" s="254">
        <f>+IF(BK7='Base Datos'!$V$21,BK185,0)</f>
        <v>0</v>
      </c>
      <c r="BL39" s="254">
        <f>+IF(BL7='Base Datos'!$V$21,BL185,0)</f>
        <v>0</v>
      </c>
      <c r="BM39" s="254">
        <f>+IF(BM7='Base Datos'!$V$21,BM185,0)</f>
        <v>0</v>
      </c>
      <c r="BN39" s="254">
        <f>+IF(BN7='Base Datos'!$V$21,BN185,0)</f>
        <v>0</v>
      </c>
      <c r="BO39" s="254">
        <f>+IF(BO7='Base Datos'!$V$21,BO185,0)</f>
        <v>0</v>
      </c>
      <c r="BP39" s="254">
        <f>+IF(BP7='Base Datos'!$V$21,BP185,0)</f>
        <v>0</v>
      </c>
      <c r="BQ39" s="254">
        <f>+IF(BQ7='Base Datos'!$V$21,BQ185,0)</f>
        <v>0</v>
      </c>
      <c r="BR39" s="254">
        <f>+IF(BR7='Base Datos'!$V$21,BR185,0)</f>
        <v>0</v>
      </c>
      <c r="BS39" s="254">
        <f>+IF(BS7='Base Datos'!$V$21,BS185,0)</f>
        <v>0</v>
      </c>
      <c r="BT39" s="254">
        <f>+IF(BT7='Base Datos'!$V$21,BT185,0)</f>
        <v>0</v>
      </c>
      <c r="BU39" s="254">
        <f>+IF(BU7='Base Datos'!$V$21,BU185,0)</f>
        <v>0</v>
      </c>
      <c r="BV39" s="254">
        <f>+IF(BV7='Base Datos'!$V$21,BV185,0)</f>
        <v>0</v>
      </c>
      <c r="BW39" s="254">
        <f>+IF(BW7='Base Datos'!$V$21,BW185,0)</f>
        <v>0</v>
      </c>
      <c r="BX39" s="254">
        <f>+IF(BX7='Base Datos'!$V$21,BX185,0)</f>
        <v>0</v>
      </c>
      <c r="BY39" s="254">
        <f>+IF(BY7='Base Datos'!$V$21,BY185,0)</f>
        <v>0</v>
      </c>
      <c r="BZ39" s="254">
        <f>+IF(BZ7='Base Datos'!$V$21,BZ185,0)</f>
        <v>0</v>
      </c>
      <c r="CA39" s="254">
        <f>+IF(CA7='Base Datos'!$V$21,CA185,0)</f>
        <v>0</v>
      </c>
      <c r="CB39" s="254">
        <f>+IF(CB7='Base Datos'!$V$21,CB185,0)</f>
        <v>0</v>
      </c>
      <c r="CC39" s="254">
        <f>+IF(CC7='Base Datos'!$V$21,CC185,0)</f>
        <v>0</v>
      </c>
      <c r="CD39" s="254">
        <f>+IF(CD7='Base Datos'!$V$21,CD185,0)</f>
        <v>0</v>
      </c>
      <c r="CE39" s="254">
        <f>+IF(CE7='Base Datos'!$V$21,CE185,0)</f>
        <v>0</v>
      </c>
      <c r="CF39" s="254">
        <f>+IF(CF7='Base Datos'!$V$21,CF185,0)</f>
        <v>0</v>
      </c>
    </row>
    <row r="40" spans="2:84" ht="15" customHeight="1" thickBot="1" x14ac:dyDescent="0.35">
      <c r="B40" s="701">
        <v>3</v>
      </c>
      <c r="C40" s="978"/>
      <c r="D40" s="238" t="s">
        <v>215</v>
      </c>
      <c r="E40" s="254">
        <f>+IFERROR(E39*E35/100,0)</f>
        <v>0</v>
      </c>
      <c r="F40" s="254">
        <f t="shared" ref="F40:BQ40" si="34">+IFERROR(F39*F35/100,0)</f>
        <v>0</v>
      </c>
      <c r="G40" s="254">
        <f t="shared" si="34"/>
        <v>0</v>
      </c>
      <c r="H40" s="254">
        <f t="shared" si="34"/>
        <v>0</v>
      </c>
      <c r="I40" s="254">
        <f t="shared" si="34"/>
        <v>0</v>
      </c>
      <c r="J40" s="254">
        <f t="shared" si="34"/>
        <v>0</v>
      </c>
      <c r="K40" s="254">
        <f t="shared" si="34"/>
        <v>0</v>
      </c>
      <c r="L40" s="254">
        <f t="shared" si="34"/>
        <v>0</v>
      </c>
      <c r="M40" s="254">
        <f t="shared" si="34"/>
        <v>0</v>
      </c>
      <c r="N40" s="254">
        <f t="shared" si="34"/>
        <v>0</v>
      </c>
      <c r="O40" s="254">
        <f t="shared" si="34"/>
        <v>0</v>
      </c>
      <c r="P40" s="254">
        <f t="shared" si="34"/>
        <v>0</v>
      </c>
      <c r="Q40" s="254">
        <f t="shared" si="34"/>
        <v>0</v>
      </c>
      <c r="R40" s="254">
        <f t="shared" si="34"/>
        <v>0</v>
      </c>
      <c r="S40" s="254">
        <f t="shared" si="34"/>
        <v>0</v>
      </c>
      <c r="T40" s="254">
        <f t="shared" si="34"/>
        <v>0</v>
      </c>
      <c r="U40" s="254">
        <f t="shared" si="34"/>
        <v>0</v>
      </c>
      <c r="V40" s="254">
        <f t="shared" si="34"/>
        <v>0</v>
      </c>
      <c r="W40" s="254">
        <f t="shared" si="34"/>
        <v>0</v>
      </c>
      <c r="X40" s="254">
        <f t="shared" si="34"/>
        <v>0</v>
      </c>
      <c r="Y40" s="254">
        <f t="shared" si="34"/>
        <v>0</v>
      </c>
      <c r="Z40" s="254">
        <f t="shared" si="34"/>
        <v>0</v>
      </c>
      <c r="AA40" s="254">
        <f t="shared" si="34"/>
        <v>0</v>
      </c>
      <c r="AB40" s="254">
        <f t="shared" si="34"/>
        <v>0</v>
      </c>
      <c r="AC40" s="254">
        <f t="shared" si="34"/>
        <v>0</v>
      </c>
      <c r="AD40" s="254">
        <f t="shared" si="34"/>
        <v>0</v>
      </c>
      <c r="AE40" s="254">
        <f t="shared" si="34"/>
        <v>0</v>
      </c>
      <c r="AF40" s="254">
        <f t="shared" si="34"/>
        <v>0</v>
      </c>
      <c r="AG40" s="254">
        <f t="shared" si="34"/>
        <v>0</v>
      </c>
      <c r="AH40" s="254">
        <f t="shared" si="34"/>
        <v>0</v>
      </c>
      <c r="AI40" s="254">
        <f t="shared" si="34"/>
        <v>0</v>
      </c>
      <c r="AJ40" s="254">
        <f t="shared" si="34"/>
        <v>0</v>
      </c>
      <c r="AK40" s="254">
        <f t="shared" si="34"/>
        <v>0</v>
      </c>
      <c r="AL40" s="254">
        <f t="shared" si="34"/>
        <v>0</v>
      </c>
      <c r="AM40" s="254">
        <f t="shared" si="34"/>
        <v>0</v>
      </c>
      <c r="AN40" s="254">
        <f t="shared" si="34"/>
        <v>0</v>
      </c>
      <c r="AO40" s="254">
        <f t="shared" si="34"/>
        <v>0</v>
      </c>
      <c r="AP40" s="254">
        <f t="shared" si="34"/>
        <v>0</v>
      </c>
      <c r="AQ40" s="254">
        <f t="shared" si="34"/>
        <v>0</v>
      </c>
      <c r="AR40" s="254">
        <f t="shared" si="34"/>
        <v>0</v>
      </c>
      <c r="AS40" s="254">
        <f t="shared" si="34"/>
        <v>0</v>
      </c>
      <c r="AT40" s="254">
        <f t="shared" si="34"/>
        <v>0</v>
      </c>
      <c r="AU40" s="254">
        <f t="shared" si="34"/>
        <v>0</v>
      </c>
      <c r="AV40" s="254">
        <f t="shared" si="34"/>
        <v>0</v>
      </c>
      <c r="AW40" s="254">
        <f t="shared" si="34"/>
        <v>0</v>
      </c>
      <c r="AX40" s="254">
        <f t="shared" si="34"/>
        <v>0</v>
      </c>
      <c r="AY40" s="254">
        <f t="shared" si="34"/>
        <v>0</v>
      </c>
      <c r="AZ40" s="254">
        <f t="shared" si="34"/>
        <v>0</v>
      </c>
      <c r="BA40" s="254">
        <f t="shared" si="34"/>
        <v>0</v>
      </c>
      <c r="BB40" s="254">
        <f t="shared" si="34"/>
        <v>0</v>
      </c>
      <c r="BC40" s="254">
        <f t="shared" si="34"/>
        <v>0</v>
      </c>
      <c r="BD40" s="254">
        <f t="shared" si="34"/>
        <v>0</v>
      </c>
      <c r="BE40" s="254">
        <f t="shared" si="34"/>
        <v>0</v>
      </c>
      <c r="BF40" s="254">
        <f t="shared" si="34"/>
        <v>0</v>
      </c>
      <c r="BG40" s="254">
        <f t="shared" si="34"/>
        <v>0</v>
      </c>
      <c r="BH40" s="254">
        <f t="shared" si="34"/>
        <v>0</v>
      </c>
      <c r="BI40" s="254">
        <f t="shared" si="34"/>
        <v>0</v>
      </c>
      <c r="BJ40" s="254">
        <f t="shared" si="34"/>
        <v>0</v>
      </c>
      <c r="BK40" s="254">
        <f t="shared" si="34"/>
        <v>0</v>
      </c>
      <c r="BL40" s="254">
        <f t="shared" si="34"/>
        <v>0</v>
      </c>
      <c r="BM40" s="254">
        <f t="shared" si="34"/>
        <v>0</v>
      </c>
      <c r="BN40" s="254">
        <f t="shared" si="34"/>
        <v>0</v>
      </c>
      <c r="BO40" s="254">
        <f t="shared" si="34"/>
        <v>0</v>
      </c>
      <c r="BP40" s="254">
        <f t="shared" si="34"/>
        <v>0</v>
      </c>
      <c r="BQ40" s="254">
        <f t="shared" si="34"/>
        <v>0</v>
      </c>
      <c r="BR40" s="254">
        <f t="shared" ref="BR40:CF40" si="35">+IFERROR(BR39*BR35/100,0)</f>
        <v>0</v>
      </c>
      <c r="BS40" s="254">
        <f t="shared" si="35"/>
        <v>0</v>
      </c>
      <c r="BT40" s="254">
        <f t="shared" si="35"/>
        <v>0</v>
      </c>
      <c r="BU40" s="254">
        <f t="shared" si="35"/>
        <v>0</v>
      </c>
      <c r="BV40" s="254">
        <f t="shared" si="35"/>
        <v>0</v>
      </c>
      <c r="BW40" s="254">
        <f t="shared" si="35"/>
        <v>0</v>
      </c>
      <c r="BX40" s="254">
        <f t="shared" si="35"/>
        <v>0</v>
      </c>
      <c r="BY40" s="254">
        <f t="shared" si="35"/>
        <v>0</v>
      </c>
      <c r="BZ40" s="254">
        <f t="shared" si="35"/>
        <v>0</v>
      </c>
      <c r="CA40" s="254">
        <f t="shared" si="35"/>
        <v>0</v>
      </c>
      <c r="CB40" s="254">
        <f t="shared" si="35"/>
        <v>0</v>
      </c>
      <c r="CC40" s="254">
        <f t="shared" si="35"/>
        <v>0</v>
      </c>
      <c r="CD40" s="254">
        <f t="shared" si="35"/>
        <v>0</v>
      </c>
      <c r="CE40" s="254">
        <f t="shared" si="35"/>
        <v>0</v>
      </c>
      <c r="CF40" s="254">
        <f t="shared" si="35"/>
        <v>0</v>
      </c>
    </row>
    <row r="41" spans="2:84" ht="15" customHeight="1" thickBot="1" x14ac:dyDescent="0.35">
      <c r="B41" s="701">
        <v>4</v>
      </c>
      <c r="C41" s="978"/>
      <c r="D41" s="238" t="s">
        <v>216</v>
      </c>
      <c r="E41" s="254">
        <f>+IFERROR(E40*E11,0)</f>
        <v>0</v>
      </c>
      <c r="F41" s="254">
        <f t="shared" ref="F41:BQ41" si="36">+IFERROR(F40*F11,0)</f>
        <v>0</v>
      </c>
      <c r="G41" s="254">
        <f t="shared" si="36"/>
        <v>0</v>
      </c>
      <c r="H41" s="254">
        <f t="shared" si="36"/>
        <v>0</v>
      </c>
      <c r="I41" s="254">
        <f t="shared" si="36"/>
        <v>0</v>
      </c>
      <c r="J41" s="254">
        <f t="shared" si="36"/>
        <v>0</v>
      </c>
      <c r="K41" s="254">
        <f t="shared" si="36"/>
        <v>0</v>
      </c>
      <c r="L41" s="254">
        <f t="shared" si="36"/>
        <v>0</v>
      </c>
      <c r="M41" s="254">
        <f t="shared" si="36"/>
        <v>0</v>
      </c>
      <c r="N41" s="254">
        <f t="shared" si="36"/>
        <v>0</v>
      </c>
      <c r="O41" s="254">
        <f t="shared" si="36"/>
        <v>0</v>
      </c>
      <c r="P41" s="254">
        <f t="shared" si="36"/>
        <v>0</v>
      </c>
      <c r="Q41" s="254">
        <f t="shared" si="36"/>
        <v>0</v>
      </c>
      <c r="R41" s="254">
        <f t="shared" si="36"/>
        <v>0</v>
      </c>
      <c r="S41" s="254">
        <f t="shared" si="36"/>
        <v>0</v>
      </c>
      <c r="T41" s="254">
        <f t="shared" si="36"/>
        <v>0</v>
      </c>
      <c r="U41" s="254">
        <f t="shared" si="36"/>
        <v>0</v>
      </c>
      <c r="V41" s="254">
        <f t="shared" si="36"/>
        <v>0</v>
      </c>
      <c r="W41" s="254">
        <f t="shared" si="36"/>
        <v>0</v>
      </c>
      <c r="X41" s="254">
        <f t="shared" si="36"/>
        <v>0</v>
      </c>
      <c r="Y41" s="254">
        <f t="shared" si="36"/>
        <v>0</v>
      </c>
      <c r="Z41" s="254">
        <f t="shared" si="36"/>
        <v>0</v>
      </c>
      <c r="AA41" s="254">
        <f t="shared" si="36"/>
        <v>0</v>
      </c>
      <c r="AB41" s="254">
        <f t="shared" si="36"/>
        <v>0</v>
      </c>
      <c r="AC41" s="254">
        <f t="shared" si="36"/>
        <v>0</v>
      </c>
      <c r="AD41" s="254">
        <f t="shared" si="36"/>
        <v>0</v>
      </c>
      <c r="AE41" s="254">
        <f t="shared" si="36"/>
        <v>0</v>
      </c>
      <c r="AF41" s="254">
        <f t="shared" si="36"/>
        <v>0</v>
      </c>
      <c r="AG41" s="254">
        <f t="shared" si="36"/>
        <v>0</v>
      </c>
      <c r="AH41" s="254">
        <f t="shared" si="36"/>
        <v>0</v>
      </c>
      <c r="AI41" s="254">
        <f t="shared" si="36"/>
        <v>0</v>
      </c>
      <c r="AJ41" s="254">
        <f t="shared" si="36"/>
        <v>0</v>
      </c>
      <c r="AK41" s="254">
        <f t="shared" si="36"/>
        <v>0</v>
      </c>
      <c r="AL41" s="254">
        <f t="shared" si="36"/>
        <v>0</v>
      </c>
      <c r="AM41" s="254">
        <f t="shared" si="36"/>
        <v>0</v>
      </c>
      <c r="AN41" s="254">
        <f t="shared" si="36"/>
        <v>0</v>
      </c>
      <c r="AO41" s="254">
        <f t="shared" si="36"/>
        <v>0</v>
      </c>
      <c r="AP41" s="254">
        <f t="shared" si="36"/>
        <v>0</v>
      </c>
      <c r="AQ41" s="254">
        <f t="shared" si="36"/>
        <v>0</v>
      </c>
      <c r="AR41" s="254">
        <f t="shared" si="36"/>
        <v>0</v>
      </c>
      <c r="AS41" s="254">
        <f t="shared" si="36"/>
        <v>0</v>
      </c>
      <c r="AT41" s="254">
        <f t="shared" si="36"/>
        <v>0</v>
      </c>
      <c r="AU41" s="254">
        <f t="shared" si="36"/>
        <v>0</v>
      </c>
      <c r="AV41" s="254">
        <f t="shared" si="36"/>
        <v>0</v>
      </c>
      <c r="AW41" s="254">
        <f t="shared" si="36"/>
        <v>0</v>
      </c>
      <c r="AX41" s="254">
        <f t="shared" si="36"/>
        <v>0</v>
      </c>
      <c r="AY41" s="254">
        <f t="shared" si="36"/>
        <v>0</v>
      </c>
      <c r="AZ41" s="254">
        <f t="shared" si="36"/>
        <v>0</v>
      </c>
      <c r="BA41" s="254">
        <f t="shared" si="36"/>
        <v>0</v>
      </c>
      <c r="BB41" s="254">
        <f t="shared" si="36"/>
        <v>0</v>
      </c>
      <c r="BC41" s="254">
        <f t="shared" si="36"/>
        <v>0</v>
      </c>
      <c r="BD41" s="254">
        <f t="shared" si="36"/>
        <v>0</v>
      </c>
      <c r="BE41" s="254">
        <f t="shared" si="36"/>
        <v>0</v>
      </c>
      <c r="BF41" s="254">
        <f t="shared" si="36"/>
        <v>0</v>
      </c>
      <c r="BG41" s="254">
        <f t="shared" si="36"/>
        <v>0</v>
      </c>
      <c r="BH41" s="254">
        <f t="shared" si="36"/>
        <v>0</v>
      </c>
      <c r="BI41" s="254">
        <f t="shared" si="36"/>
        <v>0</v>
      </c>
      <c r="BJ41" s="254">
        <f t="shared" si="36"/>
        <v>0</v>
      </c>
      <c r="BK41" s="254">
        <f t="shared" si="36"/>
        <v>0</v>
      </c>
      <c r="BL41" s="254">
        <f t="shared" si="36"/>
        <v>0</v>
      </c>
      <c r="BM41" s="254">
        <f t="shared" si="36"/>
        <v>0</v>
      </c>
      <c r="BN41" s="254">
        <f t="shared" si="36"/>
        <v>0</v>
      </c>
      <c r="BO41" s="254">
        <f t="shared" si="36"/>
        <v>0</v>
      </c>
      <c r="BP41" s="254">
        <f t="shared" si="36"/>
        <v>0</v>
      </c>
      <c r="BQ41" s="254">
        <f t="shared" si="36"/>
        <v>0</v>
      </c>
      <c r="BR41" s="254">
        <f t="shared" ref="BR41:CF41" si="37">+IFERROR(BR40*BR11,0)</f>
        <v>0</v>
      </c>
      <c r="BS41" s="254">
        <f t="shared" si="37"/>
        <v>0</v>
      </c>
      <c r="BT41" s="254">
        <f t="shared" si="37"/>
        <v>0</v>
      </c>
      <c r="BU41" s="254">
        <f t="shared" si="37"/>
        <v>0</v>
      </c>
      <c r="BV41" s="254">
        <f t="shared" si="37"/>
        <v>0</v>
      </c>
      <c r="BW41" s="254">
        <f t="shared" si="37"/>
        <v>0</v>
      </c>
      <c r="BX41" s="254">
        <f t="shared" si="37"/>
        <v>0</v>
      </c>
      <c r="BY41" s="254">
        <f t="shared" si="37"/>
        <v>0</v>
      </c>
      <c r="BZ41" s="254">
        <f t="shared" si="37"/>
        <v>0</v>
      </c>
      <c r="CA41" s="254">
        <f t="shared" si="37"/>
        <v>0</v>
      </c>
      <c r="CB41" s="254">
        <f t="shared" si="37"/>
        <v>0</v>
      </c>
      <c r="CC41" s="254">
        <f t="shared" si="37"/>
        <v>0</v>
      </c>
      <c r="CD41" s="254">
        <f t="shared" si="37"/>
        <v>0</v>
      </c>
      <c r="CE41" s="254">
        <f t="shared" si="37"/>
        <v>0</v>
      </c>
      <c r="CF41" s="254">
        <f t="shared" si="37"/>
        <v>0</v>
      </c>
    </row>
    <row r="42" spans="2:84" ht="15" customHeight="1" thickBot="1" x14ac:dyDescent="0.35">
      <c r="B42" s="701">
        <v>5</v>
      </c>
      <c r="C42" s="978"/>
      <c r="D42" s="238" t="s">
        <v>219</v>
      </c>
      <c r="E42" s="254">
        <f>+IFERROR(E39*E36/100,0)</f>
        <v>0</v>
      </c>
      <c r="F42" s="254">
        <f t="shared" ref="F42:BQ42" si="38">+IFERROR(F39*F36/100,0)</f>
        <v>0</v>
      </c>
      <c r="G42" s="254">
        <f t="shared" si="38"/>
        <v>0</v>
      </c>
      <c r="H42" s="254">
        <f t="shared" si="38"/>
        <v>0</v>
      </c>
      <c r="I42" s="254">
        <f t="shared" si="38"/>
        <v>0</v>
      </c>
      <c r="J42" s="254">
        <f t="shared" si="38"/>
        <v>0</v>
      </c>
      <c r="K42" s="254">
        <f t="shared" si="38"/>
        <v>0</v>
      </c>
      <c r="L42" s="254">
        <f t="shared" si="38"/>
        <v>0</v>
      </c>
      <c r="M42" s="254">
        <f t="shared" si="38"/>
        <v>0</v>
      </c>
      <c r="N42" s="254">
        <f t="shared" si="38"/>
        <v>0</v>
      </c>
      <c r="O42" s="254">
        <f t="shared" si="38"/>
        <v>0</v>
      </c>
      <c r="P42" s="254">
        <f t="shared" si="38"/>
        <v>0</v>
      </c>
      <c r="Q42" s="254">
        <f t="shared" si="38"/>
        <v>0</v>
      </c>
      <c r="R42" s="254">
        <f t="shared" si="38"/>
        <v>0</v>
      </c>
      <c r="S42" s="254">
        <f t="shared" si="38"/>
        <v>0</v>
      </c>
      <c r="T42" s="254">
        <f t="shared" si="38"/>
        <v>0</v>
      </c>
      <c r="U42" s="254">
        <f t="shared" si="38"/>
        <v>0</v>
      </c>
      <c r="V42" s="254">
        <f t="shared" si="38"/>
        <v>0</v>
      </c>
      <c r="W42" s="254">
        <f t="shared" si="38"/>
        <v>0</v>
      </c>
      <c r="X42" s="254">
        <f t="shared" si="38"/>
        <v>0</v>
      </c>
      <c r="Y42" s="254">
        <f t="shared" si="38"/>
        <v>0</v>
      </c>
      <c r="Z42" s="254">
        <f t="shared" si="38"/>
        <v>0</v>
      </c>
      <c r="AA42" s="254">
        <f t="shared" si="38"/>
        <v>0</v>
      </c>
      <c r="AB42" s="254">
        <f t="shared" si="38"/>
        <v>0</v>
      </c>
      <c r="AC42" s="254">
        <f t="shared" si="38"/>
        <v>0</v>
      </c>
      <c r="AD42" s="254">
        <f t="shared" si="38"/>
        <v>0</v>
      </c>
      <c r="AE42" s="254">
        <f t="shared" si="38"/>
        <v>0</v>
      </c>
      <c r="AF42" s="254">
        <f t="shared" si="38"/>
        <v>0</v>
      </c>
      <c r="AG42" s="254">
        <f t="shared" si="38"/>
        <v>0</v>
      </c>
      <c r="AH42" s="254">
        <f t="shared" si="38"/>
        <v>0</v>
      </c>
      <c r="AI42" s="254">
        <f t="shared" si="38"/>
        <v>0</v>
      </c>
      <c r="AJ42" s="254">
        <f t="shared" si="38"/>
        <v>0</v>
      </c>
      <c r="AK42" s="254">
        <f t="shared" si="38"/>
        <v>0</v>
      </c>
      <c r="AL42" s="254">
        <f t="shared" si="38"/>
        <v>0</v>
      </c>
      <c r="AM42" s="254">
        <f t="shared" si="38"/>
        <v>0</v>
      </c>
      <c r="AN42" s="254">
        <f t="shared" si="38"/>
        <v>0</v>
      </c>
      <c r="AO42" s="254">
        <f t="shared" si="38"/>
        <v>0</v>
      </c>
      <c r="AP42" s="254">
        <f t="shared" si="38"/>
        <v>0</v>
      </c>
      <c r="AQ42" s="254">
        <f t="shared" si="38"/>
        <v>0</v>
      </c>
      <c r="AR42" s="254">
        <f t="shared" si="38"/>
        <v>0</v>
      </c>
      <c r="AS42" s="254">
        <f t="shared" si="38"/>
        <v>0</v>
      </c>
      <c r="AT42" s="254">
        <f t="shared" si="38"/>
        <v>0</v>
      </c>
      <c r="AU42" s="254">
        <f t="shared" si="38"/>
        <v>0</v>
      </c>
      <c r="AV42" s="254">
        <f t="shared" si="38"/>
        <v>0</v>
      </c>
      <c r="AW42" s="254">
        <f t="shared" si="38"/>
        <v>0</v>
      </c>
      <c r="AX42" s="254">
        <f t="shared" si="38"/>
        <v>0</v>
      </c>
      <c r="AY42" s="254">
        <f t="shared" si="38"/>
        <v>0</v>
      </c>
      <c r="AZ42" s="254">
        <f t="shared" si="38"/>
        <v>0</v>
      </c>
      <c r="BA42" s="254">
        <f t="shared" si="38"/>
        <v>0</v>
      </c>
      <c r="BB42" s="254">
        <f t="shared" si="38"/>
        <v>0</v>
      </c>
      <c r="BC42" s="254">
        <f t="shared" si="38"/>
        <v>0</v>
      </c>
      <c r="BD42" s="254">
        <f t="shared" si="38"/>
        <v>0</v>
      </c>
      <c r="BE42" s="254">
        <f t="shared" si="38"/>
        <v>0</v>
      </c>
      <c r="BF42" s="254">
        <f t="shared" si="38"/>
        <v>0</v>
      </c>
      <c r="BG42" s="254">
        <f t="shared" si="38"/>
        <v>0</v>
      </c>
      <c r="BH42" s="254">
        <f t="shared" si="38"/>
        <v>0</v>
      </c>
      <c r="BI42" s="254">
        <f t="shared" si="38"/>
        <v>0</v>
      </c>
      <c r="BJ42" s="254">
        <f t="shared" si="38"/>
        <v>0</v>
      </c>
      <c r="BK42" s="254">
        <f t="shared" si="38"/>
        <v>0</v>
      </c>
      <c r="BL42" s="254">
        <f t="shared" si="38"/>
        <v>0</v>
      </c>
      <c r="BM42" s="254">
        <f t="shared" si="38"/>
        <v>0</v>
      </c>
      <c r="BN42" s="254">
        <f t="shared" si="38"/>
        <v>0</v>
      </c>
      <c r="BO42" s="254">
        <f t="shared" si="38"/>
        <v>0</v>
      </c>
      <c r="BP42" s="254">
        <f t="shared" si="38"/>
        <v>0</v>
      </c>
      <c r="BQ42" s="254">
        <f t="shared" si="38"/>
        <v>0</v>
      </c>
      <c r="BR42" s="254">
        <f t="shared" ref="BR42:CF42" si="39">+IFERROR(BR39*BR36/100,0)</f>
        <v>0</v>
      </c>
      <c r="BS42" s="254">
        <f t="shared" si="39"/>
        <v>0</v>
      </c>
      <c r="BT42" s="254">
        <f t="shared" si="39"/>
        <v>0</v>
      </c>
      <c r="BU42" s="254">
        <f t="shared" si="39"/>
        <v>0</v>
      </c>
      <c r="BV42" s="254">
        <f t="shared" si="39"/>
        <v>0</v>
      </c>
      <c r="BW42" s="254">
        <f t="shared" si="39"/>
        <v>0</v>
      </c>
      <c r="BX42" s="254">
        <f t="shared" si="39"/>
        <v>0</v>
      </c>
      <c r="BY42" s="254">
        <f t="shared" si="39"/>
        <v>0</v>
      </c>
      <c r="BZ42" s="254">
        <f t="shared" si="39"/>
        <v>0</v>
      </c>
      <c r="CA42" s="254">
        <f t="shared" si="39"/>
        <v>0</v>
      </c>
      <c r="CB42" s="254">
        <f t="shared" si="39"/>
        <v>0</v>
      </c>
      <c r="CC42" s="254">
        <f t="shared" si="39"/>
        <v>0</v>
      </c>
      <c r="CD42" s="254">
        <f t="shared" si="39"/>
        <v>0</v>
      </c>
      <c r="CE42" s="254">
        <f t="shared" si="39"/>
        <v>0</v>
      </c>
      <c r="CF42" s="254">
        <f t="shared" si="39"/>
        <v>0</v>
      </c>
    </row>
    <row r="43" spans="2:84" ht="15" customHeight="1" thickBot="1" x14ac:dyDescent="0.35">
      <c r="B43" s="701">
        <v>6</v>
      </c>
      <c r="C43" s="978"/>
      <c r="D43" s="238" t="s">
        <v>217</v>
      </c>
      <c r="E43" s="254">
        <f>+IFERROR(E42*E10,0)</f>
        <v>0</v>
      </c>
      <c r="F43" s="254">
        <f t="shared" ref="F43:BQ43" si="40">+IFERROR(F42*F10,0)</f>
        <v>0</v>
      </c>
      <c r="G43" s="254">
        <f t="shared" si="40"/>
        <v>0</v>
      </c>
      <c r="H43" s="254">
        <f t="shared" si="40"/>
        <v>0</v>
      </c>
      <c r="I43" s="254">
        <f t="shared" si="40"/>
        <v>0</v>
      </c>
      <c r="J43" s="254">
        <f t="shared" si="40"/>
        <v>0</v>
      </c>
      <c r="K43" s="254">
        <f t="shared" si="40"/>
        <v>0</v>
      </c>
      <c r="L43" s="254">
        <f t="shared" si="40"/>
        <v>0</v>
      </c>
      <c r="M43" s="254">
        <f t="shared" si="40"/>
        <v>0</v>
      </c>
      <c r="N43" s="254">
        <f t="shared" si="40"/>
        <v>0</v>
      </c>
      <c r="O43" s="254">
        <f t="shared" si="40"/>
        <v>0</v>
      </c>
      <c r="P43" s="254">
        <f t="shared" si="40"/>
        <v>0</v>
      </c>
      <c r="Q43" s="254">
        <f t="shared" si="40"/>
        <v>0</v>
      </c>
      <c r="R43" s="254">
        <f t="shared" si="40"/>
        <v>0</v>
      </c>
      <c r="S43" s="254">
        <f t="shared" si="40"/>
        <v>0</v>
      </c>
      <c r="T43" s="254">
        <f t="shared" si="40"/>
        <v>0</v>
      </c>
      <c r="U43" s="254">
        <f t="shared" si="40"/>
        <v>0</v>
      </c>
      <c r="V43" s="254">
        <f t="shared" si="40"/>
        <v>0</v>
      </c>
      <c r="W43" s="254">
        <f t="shared" si="40"/>
        <v>0</v>
      </c>
      <c r="X43" s="254">
        <f t="shared" si="40"/>
        <v>0</v>
      </c>
      <c r="Y43" s="254">
        <f t="shared" si="40"/>
        <v>0</v>
      </c>
      <c r="Z43" s="254">
        <f t="shared" si="40"/>
        <v>0</v>
      </c>
      <c r="AA43" s="254">
        <f t="shared" si="40"/>
        <v>0</v>
      </c>
      <c r="AB43" s="254">
        <f t="shared" si="40"/>
        <v>0</v>
      </c>
      <c r="AC43" s="254">
        <f t="shared" si="40"/>
        <v>0</v>
      </c>
      <c r="AD43" s="254">
        <f t="shared" si="40"/>
        <v>0</v>
      </c>
      <c r="AE43" s="254">
        <f t="shared" si="40"/>
        <v>0</v>
      </c>
      <c r="AF43" s="254">
        <f t="shared" si="40"/>
        <v>0</v>
      </c>
      <c r="AG43" s="254">
        <f t="shared" si="40"/>
        <v>0</v>
      </c>
      <c r="AH43" s="254">
        <f t="shared" si="40"/>
        <v>0</v>
      </c>
      <c r="AI43" s="254">
        <f t="shared" si="40"/>
        <v>0</v>
      </c>
      <c r="AJ43" s="254">
        <f t="shared" si="40"/>
        <v>0</v>
      </c>
      <c r="AK43" s="254">
        <f t="shared" si="40"/>
        <v>0</v>
      </c>
      <c r="AL43" s="254">
        <f t="shared" si="40"/>
        <v>0</v>
      </c>
      <c r="AM43" s="254">
        <f t="shared" si="40"/>
        <v>0</v>
      </c>
      <c r="AN43" s="254">
        <f t="shared" si="40"/>
        <v>0</v>
      </c>
      <c r="AO43" s="254">
        <f t="shared" si="40"/>
        <v>0</v>
      </c>
      <c r="AP43" s="254">
        <f t="shared" si="40"/>
        <v>0</v>
      </c>
      <c r="AQ43" s="254">
        <f t="shared" si="40"/>
        <v>0</v>
      </c>
      <c r="AR43" s="254">
        <f t="shared" si="40"/>
        <v>0</v>
      </c>
      <c r="AS43" s="254">
        <f t="shared" si="40"/>
        <v>0</v>
      </c>
      <c r="AT43" s="254">
        <f t="shared" si="40"/>
        <v>0</v>
      </c>
      <c r="AU43" s="254">
        <f t="shared" si="40"/>
        <v>0</v>
      </c>
      <c r="AV43" s="254">
        <f t="shared" si="40"/>
        <v>0</v>
      </c>
      <c r="AW43" s="254">
        <f t="shared" si="40"/>
        <v>0</v>
      </c>
      <c r="AX43" s="254">
        <f t="shared" si="40"/>
        <v>0</v>
      </c>
      <c r="AY43" s="254">
        <f t="shared" si="40"/>
        <v>0</v>
      </c>
      <c r="AZ43" s="254">
        <f t="shared" si="40"/>
        <v>0</v>
      </c>
      <c r="BA43" s="254">
        <f t="shared" si="40"/>
        <v>0</v>
      </c>
      <c r="BB43" s="254">
        <f t="shared" si="40"/>
        <v>0</v>
      </c>
      <c r="BC43" s="254">
        <f t="shared" si="40"/>
        <v>0</v>
      </c>
      <c r="BD43" s="254">
        <f t="shared" si="40"/>
        <v>0</v>
      </c>
      <c r="BE43" s="254">
        <f t="shared" si="40"/>
        <v>0</v>
      </c>
      <c r="BF43" s="254">
        <f t="shared" si="40"/>
        <v>0</v>
      </c>
      <c r="BG43" s="254">
        <f t="shared" si="40"/>
        <v>0</v>
      </c>
      <c r="BH43" s="254">
        <f t="shared" si="40"/>
        <v>0</v>
      </c>
      <c r="BI43" s="254">
        <f t="shared" si="40"/>
        <v>0</v>
      </c>
      <c r="BJ43" s="254">
        <f t="shared" si="40"/>
        <v>0</v>
      </c>
      <c r="BK43" s="254">
        <f t="shared" si="40"/>
        <v>0</v>
      </c>
      <c r="BL43" s="254">
        <f t="shared" si="40"/>
        <v>0</v>
      </c>
      <c r="BM43" s="254">
        <f t="shared" si="40"/>
        <v>0</v>
      </c>
      <c r="BN43" s="254">
        <f t="shared" si="40"/>
        <v>0</v>
      </c>
      <c r="BO43" s="254">
        <f t="shared" si="40"/>
        <v>0</v>
      </c>
      <c r="BP43" s="254">
        <f t="shared" si="40"/>
        <v>0</v>
      </c>
      <c r="BQ43" s="254">
        <f t="shared" si="40"/>
        <v>0</v>
      </c>
      <c r="BR43" s="254">
        <f t="shared" ref="BR43:CF43" si="41">+IFERROR(BR42*BR10,0)</f>
        <v>0</v>
      </c>
      <c r="BS43" s="254">
        <f t="shared" si="41"/>
        <v>0</v>
      </c>
      <c r="BT43" s="254">
        <f t="shared" si="41"/>
        <v>0</v>
      </c>
      <c r="BU43" s="254">
        <f t="shared" si="41"/>
        <v>0</v>
      </c>
      <c r="BV43" s="254">
        <f t="shared" si="41"/>
        <v>0</v>
      </c>
      <c r="BW43" s="254">
        <f t="shared" si="41"/>
        <v>0</v>
      </c>
      <c r="BX43" s="254">
        <f t="shared" si="41"/>
        <v>0</v>
      </c>
      <c r="BY43" s="254">
        <f t="shared" si="41"/>
        <v>0</v>
      </c>
      <c r="BZ43" s="254">
        <f t="shared" si="41"/>
        <v>0</v>
      </c>
      <c r="CA43" s="254">
        <f t="shared" si="41"/>
        <v>0</v>
      </c>
      <c r="CB43" s="254">
        <f t="shared" si="41"/>
        <v>0</v>
      </c>
      <c r="CC43" s="254">
        <f t="shared" si="41"/>
        <v>0</v>
      </c>
      <c r="CD43" s="254">
        <f t="shared" si="41"/>
        <v>0</v>
      </c>
      <c r="CE43" s="254">
        <f t="shared" si="41"/>
        <v>0</v>
      </c>
      <c r="CF43" s="254">
        <f t="shared" si="41"/>
        <v>0</v>
      </c>
    </row>
    <row r="44" spans="2:84" ht="15" customHeight="1" thickBot="1" x14ac:dyDescent="0.35">
      <c r="B44" s="701">
        <v>7</v>
      </c>
      <c r="C44" s="978"/>
      <c r="D44" s="238" t="s">
        <v>220</v>
      </c>
      <c r="E44" s="254">
        <f>+IFERROR(E39-E40,0)</f>
        <v>0</v>
      </c>
      <c r="F44" s="254">
        <f t="shared" ref="F44:BQ44" si="42">+IFERROR(F39-F40,0)</f>
        <v>0</v>
      </c>
      <c r="G44" s="254">
        <f t="shared" si="42"/>
        <v>0</v>
      </c>
      <c r="H44" s="254">
        <f t="shared" si="42"/>
        <v>0</v>
      </c>
      <c r="I44" s="254">
        <f t="shared" si="42"/>
        <v>0</v>
      </c>
      <c r="J44" s="254">
        <f t="shared" si="42"/>
        <v>0</v>
      </c>
      <c r="K44" s="254">
        <f t="shared" si="42"/>
        <v>0</v>
      </c>
      <c r="L44" s="254">
        <f t="shared" si="42"/>
        <v>0</v>
      </c>
      <c r="M44" s="254">
        <f t="shared" si="42"/>
        <v>0</v>
      </c>
      <c r="N44" s="254">
        <f t="shared" si="42"/>
        <v>0</v>
      </c>
      <c r="O44" s="254">
        <f t="shared" si="42"/>
        <v>0</v>
      </c>
      <c r="P44" s="254">
        <f t="shared" si="42"/>
        <v>0</v>
      </c>
      <c r="Q44" s="254">
        <f t="shared" si="42"/>
        <v>0</v>
      </c>
      <c r="R44" s="254">
        <f t="shared" si="42"/>
        <v>0</v>
      </c>
      <c r="S44" s="254">
        <f t="shared" si="42"/>
        <v>0</v>
      </c>
      <c r="T44" s="254">
        <f t="shared" si="42"/>
        <v>0</v>
      </c>
      <c r="U44" s="254">
        <f t="shared" si="42"/>
        <v>0</v>
      </c>
      <c r="V44" s="254">
        <f t="shared" si="42"/>
        <v>0</v>
      </c>
      <c r="W44" s="254">
        <f t="shared" si="42"/>
        <v>0</v>
      </c>
      <c r="X44" s="254">
        <f t="shared" si="42"/>
        <v>0</v>
      </c>
      <c r="Y44" s="254">
        <f t="shared" si="42"/>
        <v>0</v>
      </c>
      <c r="Z44" s="254">
        <f t="shared" si="42"/>
        <v>0</v>
      </c>
      <c r="AA44" s="254">
        <f t="shared" si="42"/>
        <v>0</v>
      </c>
      <c r="AB44" s="254">
        <f t="shared" si="42"/>
        <v>0</v>
      </c>
      <c r="AC44" s="254">
        <f t="shared" si="42"/>
        <v>0</v>
      </c>
      <c r="AD44" s="254">
        <f t="shared" si="42"/>
        <v>0</v>
      </c>
      <c r="AE44" s="254">
        <f t="shared" si="42"/>
        <v>0</v>
      </c>
      <c r="AF44" s="254">
        <f t="shared" si="42"/>
        <v>0</v>
      </c>
      <c r="AG44" s="254">
        <f t="shared" si="42"/>
        <v>0</v>
      </c>
      <c r="AH44" s="254">
        <f t="shared" si="42"/>
        <v>0</v>
      </c>
      <c r="AI44" s="254">
        <f t="shared" si="42"/>
        <v>0</v>
      </c>
      <c r="AJ44" s="254">
        <f t="shared" si="42"/>
        <v>0</v>
      </c>
      <c r="AK44" s="254">
        <f t="shared" si="42"/>
        <v>0</v>
      </c>
      <c r="AL44" s="254">
        <f t="shared" si="42"/>
        <v>0</v>
      </c>
      <c r="AM44" s="254">
        <f t="shared" si="42"/>
        <v>0</v>
      </c>
      <c r="AN44" s="254">
        <f t="shared" si="42"/>
        <v>0</v>
      </c>
      <c r="AO44" s="254">
        <f t="shared" si="42"/>
        <v>0</v>
      </c>
      <c r="AP44" s="254">
        <f t="shared" si="42"/>
        <v>0</v>
      </c>
      <c r="AQ44" s="254">
        <f t="shared" si="42"/>
        <v>0</v>
      </c>
      <c r="AR44" s="254">
        <f t="shared" si="42"/>
        <v>0</v>
      </c>
      <c r="AS44" s="254">
        <f t="shared" si="42"/>
        <v>0</v>
      </c>
      <c r="AT44" s="254">
        <f t="shared" si="42"/>
        <v>0</v>
      </c>
      <c r="AU44" s="254">
        <f t="shared" si="42"/>
        <v>0</v>
      </c>
      <c r="AV44" s="254">
        <f t="shared" si="42"/>
        <v>0</v>
      </c>
      <c r="AW44" s="254">
        <f t="shared" si="42"/>
        <v>0</v>
      </c>
      <c r="AX44" s="254">
        <f t="shared" si="42"/>
        <v>0</v>
      </c>
      <c r="AY44" s="254">
        <f t="shared" si="42"/>
        <v>0</v>
      </c>
      <c r="AZ44" s="254">
        <f t="shared" si="42"/>
        <v>0</v>
      </c>
      <c r="BA44" s="254">
        <f t="shared" si="42"/>
        <v>0</v>
      </c>
      <c r="BB44" s="254">
        <f t="shared" si="42"/>
        <v>0</v>
      </c>
      <c r="BC44" s="254">
        <f t="shared" si="42"/>
        <v>0</v>
      </c>
      <c r="BD44" s="254">
        <f t="shared" si="42"/>
        <v>0</v>
      </c>
      <c r="BE44" s="254">
        <f t="shared" si="42"/>
        <v>0</v>
      </c>
      <c r="BF44" s="254">
        <f t="shared" si="42"/>
        <v>0</v>
      </c>
      <c r="BG44" s="254">
        <f t="shared" si="42"/>
        <v>0</v>
      </c>
      <c r="BH44" s="254">
        <f t="shared" si="42"/>
        <v>0</v>
      </c>
      <c r="BI44" s="254">
        <f t="shared" si="42"/>
        <v>0</v>
      </c>
      <c r="BJ44" s="254">
        <f t="shared" si="42"/>
        <v>0</v>
      </c>
      <c r="BK44" s="254">
        <f t="shared" si="42"/>
        <v>0</v>
      </c>
      <c r="BL44" s="254">
        <f t="shared" si="42"/>
        <v>0</v>
      </c>
      <c r="BM44" s="254">
        <f t="shared" si="42"/>
        <v>0</v>
      </c>
      <c r="BN44" s="254">
        <f t="shared" si="42"/>
        <v>0</v>
      </c>
      <c r="BO44" s="254">
        <f t="shared" si="42"/>
        <v>0</v>
      </c>
      <c r="BP44" s="254">
        <f t="shared" si="42"/>
        <v>0</v>
      </c>
      <c r="BQ44" s="254">
        <f t="shared" si="42"/>
        <v>0</v>
      </c>
      <c r="BR44" s="254">
        <f t="shared" ref="BR44:CF44" si="43">+IFERROR(BR39-BR40,0)</f>
        <v>0</v>
      </c>
      <c r="BS44" s="254">
        <f t="shared" si="43"/>
        <v>0</v>
      </c>
      <c r="BT44" s="254">
        <f t="shared" si="43"/>
        <v>0</v>
      </c>
      <c r="BU44" s="254">
        <f t="shared" si="43"/>
        <v>0</v>
      </c>
      <c r="BV44" s="254">
        <f t="shared" si="43"/>
        <v>0</v>
      </c>
      <c r="BW44" s="254">
        <f t="shared" si="43"/>
        <v>0</v>
      </c>
      <c r="BX44" s="254">
        <f t="shared" si="43"/>
        <v>0</v>
      </c>
      <c r="BY44" s="254">
        <f t="shared" si="43"/>
        <v>0</v>
      </c>
      <c r="BZ44" s="254">
        <f t="shared" si="43"/>
        <v>0</v>
      </c>
      <c r="CA44" s="254">
        <f t="shared" si="43"/>
        <v>0</v>
      </c>
      <c r="CB44" s="254">
        <f t="shared" si="43"/>
        <v>0</v>
      </c>
      <c r="CC44" s="254">
        <f t="shared" si="43"/>
        <v>0</v>
      </c>
      <c r="CD44" s="254">
        <f t="shared" si="43"/>
        <v>0</v>
      </c>
      <c r="CE44" s="254">
        <f t="shared" si="43"/>
        <v>0</v>
      </c>
      <c r="CF44" s="254">
        <f t="shared" si="43"/>
        <v>0</v>
      </c>
    </row>
    <row r="45" spans="2:84" ht="19.899999999999999" customHeight="1" thickBot="1" x14ac:dyDescent="0.35">
      <c r="B45" s="701">
        <v>8</v>
      </c>
      <c r="C45" s="979"/>
      <c r="D45" s="234" t="s">
        <v>181</v>
      </c>
      <c r="E45" s="254">
        <f>IF(E7='Base Datos'!$V$21,IFERROR(E44/(E40*E11),0),IFERROR((E52+E55)/(E54*E11),0))</f>
        <v>0</v>
      </c>
      <c r="F45" s="251">
        <f>IF(F7='Base Datos'!$V$21,IFERROR(F44/(F40*F11),0),IFERROR((F52+F55)/(F54*F11),0))</f>
        <v>0</v>
      </c>
      <c r="G45" s="251">
        <f>IF(G7='Base Datos'!$V$21,IFERROR(G44/(G40*G11),0),IFERROR((G52+G55)/(G54*G11),0))</f>
        <v>0</v>
      </c>
      <c r="H45" s="251">
        <f>IF(H7='Base Datos'!$V$21,IFERROR(H44/(H40*H11),0),IFERROR((H52+H55)/(H54*H11),0))</f>
        <v>0</v>
      </c>
      <c r="I45" s="251">
        <f>IF(I7='Base Datos'!$V$21,IFERROR(I44/(I40*I11),0),IFERROR((I52+I55)/(I54*I11),0))</f>
        <v>0</v>
      </c>
      <c r="J45" s="251">
        <f>IF(J7='Base Datos'!$V$21,IFERROR(J44/(J40*J11),0),IFERROR((J52+J55)/(J54*J11),0))</f>
        <v>0</v>
      </c>
      <c r="K45" s="251">
        <f>IF(K7='Base Datos'!$V$21,IFERROR(K44/(K40*K11),0),IFERROR((K52+K55)/(K54*K11),0))</f>
        <v>0</v>
      </c>
      <c r="L45" s="251">
        <f>IF(L7='Base Datos'!$V$21,IFERROR(L44/(L40*L11),0),IFERROR((L52+L55)/(L54*L11),0))</f>
        <v>0</v>
      </c>
      <c r="M45" s="251">
        <f>IF(M7='Base Datos'!$V$21,IFERROR(M44/(M40*M11),0),IFERROR((M52+M55)/(M54*M11),0))</f>
        <v>0</v>
      </c>
      <c r="N45" s="251">
        <f>IF(N7='Base Datos'!$V$21,IFERROR(N44/(N40*N11),0),IFERROR((N52+N55)/(N54*N11),0))</f>
        <v>0</v>
      </c>
      <c r="O45" s="251">
        <f>IF(O7='Base Datos'!$V$21,IFERROR(O44/(O40*O11),0),IFERROR((O52+O55)/(O54*O11),0))</f>
        <v>0</v>
      </c>
      <c r="P45" s="251">
        <f>IF(P7='Base Datos'!$V$21,IFERROR(P44/(P40*P11),0),IFERROR((P52+P55)/(P54*P11),0))</f>
        <v>0</v>
      </c>
      <c r="Q45" s="251">
        <f>IF(Q7='Base Datos'!$V$21,IFERROR(Q44/(Q40*Q11),0),IFERROR((Q52+Q55)/(Q54*Q11),0))</f>
        <v>0</v>
      </c>
      <c r="R45" s="251">
        <f>IF(R7='Base Datos'!$V$21,IFERROR(R44/(R40*R11),0),IFERROR((R52+R55)/(R54*R11),0))</f>
        <v>0</v>
      </c>
      <c r="S45" s="251">
        <f>IF(S7='Base Datos'!$V$21,IFERROR(S44/(S40*S11),0),IFERROR((S52+S55)/(S54*S11),0))</f>
        <v>0</v>
      </c>
      <c r="T45" s="251">
        <f>IF(T7='Base Datos'!$V$21,IFERROR(T44/(T40*T11),0),IFERROR((T52+T55)/(T54*T11),0))</f>
        <v>0</v>
      </c>
      <c r="U45" s="251">
        <f>IF(U7='Base Datos'!$V$21,IFERROR(U44/(U40*U11),0),IFERROR((U52+U55)/(U54*U11),0))</f>
        <v>0</v>
      </c>
      <c r="V45" s="251">
        <f>IF(V7='Base Datos'!$V$21,IFERROR(V44/(V40*V11),0),IFERROR((V52+V55)/(V54*V11),0))</f>
        <v>0</v>
      </c>
      <c r="W45" s="251">
        <f>IF(W7='Base Datos'!$V$21,IFERROR(W44/(W40*W11),0),IFERROR((W52+W55)/(W54*W11),0))</f>
        <v>0</v>
      </c>
      <c r="X45" s="251">
        <f>IF(X7='Base Datos'!$V$21,IFERROR(X44/(X40*X11),0),IFERROR((X52+X55)/(X54*X11),0))</f>
        <v>0</v>
      </c>
      <c r="Y45" s="251">
        <f>IF(Y7='Base Datos'!$V$21,IFERROR(Y44/(Y40*Y11),0),IFERROR((Y52+Y55)/(Y54*Y11),0))</f>
        <v>0</v>
      </c>
      <c r="Z45" s="251">
        <f>IF(Z7='Base Datos'!$V$21,IFERROR(Z44/(Z40*Z11),0),IFERROR((Z52+Z55)/(Z54*Z11),0))</f>
        <v>0</v>
      </c>
      <c r="AA45" s="251">
        <f>IF(AA7='Base Datos'!$V$21,IFERROR(AA44/(AA40*AA11),0),IFERROR((AA52+AA55)/(AA54*AA11),0))</f>
        <v>0</v>
      </c>
      <c r="AB45" s="251">
        <f>IF(AB7='Base Datos'!$V$21,IFERROR(AB44/(AB40*AB11),0),IFERROR((AB52+AB55)/(AB54*AB11),0))</f>
        <v>0</v>
      </c>
      <c r="AC45" s="251">
        <f>IF(AC7='Base Datos'!$V$21,IFERROR(AC44/(AC40*AC11),0),IFERROR((AC52+AC55)/(AC54*AC11),0))</f>
        <v>0</v>
      </c>
      <c r="AD45" s="251">
        <f>IF(AD7='Base Datos'!$V$21,IFERROR(AD44/(AD40*AD11),0),IFERROR((AD52+AD55)/(AD54*AD11),0))</f>
        <v>0</v>
      </c>
      <c r="AE45" s="251">
        <f>IF(AE7='Base Datos'!$V$21,IFERROR(AE44/(AE40*AE11),0),IFERROR((AE52+AE55)/(AE54*AE11),0))</f>
        <v>0</v>
      </c>
      <c r="AF45" s="251">
        <f>IF(AF7='Base Datos'!$V$21,IFERROR(AF44/(AF40*AF11),0),IFERROR((AF52+AF55)/(AF54*AF11),0))</f>
        <v>0</v>
      </c>
      <c r="AG45" s="251">
        <f>IF(AG7='Base Datos'!$V$21,IFERROR(AG44/(AG40*AG11),0),IFERROR((AG52+AG55)/(AG54*AG11),0))</f>
        <v>0</v>
      </c>
      <c r="AH45" s="251">
        <f>IF(AH7='Base Datos'!$V$21,IFERROR(AH44/(AH40*AH11),0),IFERROR((AH52+AH55)/(AH54*AH11),0))</f>
        <v>0</v>
      </c>
      <c r="AI45" s="251">
        <f>IF(AI7='Base Datos'!$V$21,IFERROR(AI44/(AI40*AI11),0),IFERROR((AI52+AI55)/(AI54*AI11),0))</f>
        <v>0</v>
      </c>
      <c r="AJ45" s="251">
        <f>IF(AJ7='Base Datos'!$V$21,IFERROR(AJ44/(AJ40*AJ11),0),IFERROR((AJ52+AJ55)/(AJ54*AJ11),0))</f>
        <v>0</v>
      </c>
      <c r="AK45" s="251">
        <f>IF(AK7='Base Datos'!$V$21,IFERROR(AK44/(AK40*AK11),0),IFERROR((AK52+AK55)/(AK54*AK11),0))</f>
        <v>0</v>
      </c>
      <c r="AL45" s="251">
        <f>IF(AL7='Base Datos'!$V$21,IFERROR(AL44/(AL40*AL11),0),IFERROR((AL52+AL55)/(AL54*AL11),0))</f>
        <v>0</v>
      </c>
      <c r="AM45" s="251">
        <f>IF(AM7='Base Datos'!$V$21,IFERROR(AM44/(AM40*AM11),0),IFERROR((AM52+AM55)/(AM54*AM11),0))</f>
        <v>0</v>
      </c>
      <c r="AN45" s="251">
        <f>IF(AN7='Base Datos'!$V$21,IFERROR(AN44/(AN40*AN11),0),IFERROR((AN52+AN55)/(AN54*AN11),0))</f>
        <v>0</v>
      </c>
      <c r="AO45" s="251">
        <f>IF(AO7='Base Datos'!$V$21,IFERROR(AO44/(AO40*AO11),0),IFERROR((AO52+AO55)/(AO54*AO11),0))</f>
        <v>0</v>
      </c>
      <c r="AP45" s="251">
        <f>IF(AP7='Base Datos'!$V$21,IFERROR(AP44/(AP40*AP11),0),IFERROR((AP52+AP55)/(AP54*AP11),0))</f>
        <v>0</v>
      </c>
      <c r="AQ45" s="251">
        <f>IF(AQ7='Base Datos'!$V$21,IFERROR(AQ44/(AQ40*AQ11),0),IFERROR((AQ52+AQ55)/(AQ54*AQ11),0))</f>
        <v>0</v>
      </c>
      <c r="AR45" s="251">
        <f>IF(AR7='Base Datos'!$V$21,IFERROR(AR44/(AR40*AR11),0),IFERROR((AR52+AR55)/(AR54*AR11),0))</f>
        <v>0</v>
      </c>
      <c r="AS45" s="251">
        <f>IF(AS7='Base Datos'!$V$21,IFERROR(AS44/(AS40*AS11),0),IFERROR((AS52+AS55)/(AS54*AS11),0))</f>
        <v>0</v>
      </c>
      <c r="AT45" s="251">
        <f>IF(AT7='Base Datos'!$V$21,IFERROR(AT44/(AT40*AT11),0),IFERROR((AT52+AT55)/(AT54*AT11),0))</f>
        <v>0</v>
      </c>
      <c r="AU45" s="251">
        <f>IF(AU7='Base Datos'!$V$21,IFERROR(AU44/(AU40*AU11),0),IFERROR((AU52+AU55)/(AU54*AU11),0))</f>
        <v>0</v>
      </c>
      <c r="AV45" s="251">
        <f>IF(AV7='Base Datos'!$V$21,IFERROR(AV44/(AV40*AV11),0),IFERROR((AV52+AV55)/(AV54*AV11),0))</f>
        <v>0</v>
      </c>
      <c r="AW45" s="251">
        <f>IF(AW7='Base Datos'!$V$21,IFERROR(AW44/(AW40*AW11),0),IFERROR((AW52+AW55)/(AW54*AW11),0))</f>
        <v>0</v>
      </c>
      <c r="AX45" s="251">
        <f>IF(AX7='Base Datos'!$V$21,IFERROR(AX44/(AX40*AX11),0),IFERROR((AX52+AX55)/(AX54*AX11),0))</f>
        <v>0</v>
      </c>
      <c r="AY45" s="251">
        <f>IF(AY7='Base Datos'!$V$21,IFERROR(AY44/(AY40*AY11),0),IFERROR((AY52+AY55)/(AY54*AY11),0))</f>
        <v>0</v>
      </c>
      <c r="AZ45" s="251">
        <f>IF(AZ7='Base Datos'!$V$21,IFERROR(AZ44/(AZ40*AZ11),0),IFERROR((AZ52+AZ55)/(AZ54*AZ11),0))</f>
        <v>0</v>
      </c>
      <c r="BA45" s="251">
        <f>IF(BA7='Base Datos'!$V$21,IFERROR(BA44/(BA40*BA11),0),IFERROR((BA52+BA55)/(BA54*BA11),0))</f>
        <v>0</v>
      </c>
      <c r="BB45" s="251">
        <f>IF(BB7='Base Datos'!$V$21,IFERROR(BB44/(BB40*BB11),0),IFERROR((BB52+BB55)/(BB54*BB11),0))</f>
        <v>0</v>
      </c>
      <c r="BC45" s="251">
        <f>IF(BC7='Base Datos'!$V$21,IFERROR(BC44/(BC40*BC11),0),IFERROR((BC52+BC55)/(BC54*BC11),0))</f>
        <v>0</v>
      </c>
      <c r="BD45" s="251">
        <f>IF(BD7='Base Datos'!$V$21,IFERROR(BD44/(BD40*BD11),0),IFERROR((BD52+BD55)/(BD54*BD11),0))</f>
        <v>0</v>
      </c>
      <c r="BE45" s="251">
        <f>IF(BE7='Base Datos'!$V$21,IFERROR(BE44/(BE40*BE11),0),IFERROR((BE52+BE55)/(BE54*BE11),0))</f>
        <v>0</v>
      </c>
      <c r="BF45" s="251">
        <f>IF(BF7='Base Datos'!$V$21,IFERROR(BF44/(BF40*BF11),0),IFERROR((BF52+BF55)/(BF54*BF11),0))</f>
        <v>0</v>
      </c>
      <c r="BG45" s="251">
        <f>IF(BG7='Base Datos'!$V$21,IFERROR(BG44/(BG40*BG11),0),IFERROR((BG52+BG55)/(BG54*BG11),0))</f>
        <v>0</v>
      </c>
      <c r="BH45" s="251">
        <f>IF(BH7='Base Datos'!$V$21,IFERROR(BH44/(BH40*BH11),0),IFERROR((BH52+BH55)/(BH54*BH11),0))</f>
        <v>0</v>
      </c>
      <c r="BI45" s="251">
        <f>IF(BI7='Base Datos'!$V$21,IFERROR(BI44/(BI40*BI11),0),IFERROR((BI52+BI55)/(BI54*BI11),0))</f>
        <v>0</v>
      </c>
      <c r="BJ45" s="251">
        <f>IF(BJ7='Base Datos'!$V$21,IFERROR(BJ44/(BJ40*BJ11),0),IFERROR((BJ52+BJ55)/(BJ54*BJ11),0))</f>
        <v>0</v>
      </c>
      <c r="BK45" s="251">
        <f>IF(BK7='Base Datos'!$V$21,IFERROR(BK44/(BK40*BK11),0),IFERROR((BK52+BK55)/(BK54*BK11),0))</f>
        <v>0</v>
      </c>
      <c r="BL45" s="251">
        <f>IF(BL7='Base Datos'!$V$21,IFERROR(BL44/(BL40*BL11),0),IFERROR((BL52+BL55)/(BL54*BL11),0))</f>
        <v>0</v>
      </c>
      <c r="BM45" s="251">
        <f>IF(BM7='Base Datos'!$V$21,IFERROR(BM44/(BM40*BM11),0),IFERROR((BM52+BM55)/(BM54*BM11),0))</f>
        <v>0</v>
      </c>
      <c r="BN45" s="251">
        <f>IF(BN7='Base Datos'!$V$21,IFERROR(BN44/(BN40*BN11),0),IFERROR((BN52+BN55)/(BN54*BN11),0))</f>
        <v>0</v>
      </c>
      <c r="BO45" s="251">
        <f>IF(BO7='Base Datos'!$V$21,IFERROR(BO44/(BO40*BO11),0),IFERROR((BO52+BO55)/(BO54*BO11),0))</f>
        <v>0</v>
      </c>
      <c r="BP45" s="251">
        <f>IF(BP7='Base Datos'!$V$21,IFERROR(BP44/(BP40*BP11),0),IFERROR((BP52+BP55)/(BP54*BP11),0))</f>
        <v>0</v>
      </c>
      <c r="BQ45" s="251">
        <f>IF(BQ7='Base Datos'!$V$21,IFERROR(BQ44/(BQ40*BQ11),0),IFERROR((BQ52+BQ55)/(BQ54*BQ11),0))</f>
        <v>0</v>
      </c>
      <c r="BR45" s="251">
        <f>IF(BR7='Base Datos'!$V$21,IFERROR(BR44/(BR40*BR11),0),IFERROR((BR52+BR55)/(BR54*BR11),0))</f>
        <v>0</v>
      </c>
      <c r="BS45" s="251">
        <f>IF(BS7='Base Datos'!$V$21,IFERROR(BS44/(BS40*BS11),0),IFERROR((BS52+BS55)/(BS54*BS11),0))</f>
        <v>0</v>
      </c>
      <c r="BT45" s="251">
        <f>IF(BT7='Base Datos'!$V$21,IFERROR(BT44/(BT40*BT11),0),IFERROR((BT52+BT55)/(BT54*BT11),0))</f>
        <v>0</v>
      </c>
      <c r="BU45" s="251">
        <f>IF(BU7='Base Datos'!$V$21,IFERROR(BU44/(BU40*BU11),0),IFERROR((BU52+BU55)/(BU54*BU11),0))</f>
        <v>0</v>
      </c>
      <c r="BV45" s="251">
        <f>IF(BV7='Base Datos'!$V$21,IFERROR(BV44/(BV40*BV11),0),IFERROR((BV52+BV55)/(BV54*BV11),0))</f>
        <v>0</v>
      </c>
      <c r="BW45" s="251">
        <f>IF(BW7='Base Datos'!$V$21,IFERROR(BW44/(BW40*BW11),0),IFERROR((BW52+BW55)/(BW54*BW11),0))</f>
        <v>0</v>
      </c>
      <c r="BX45" s="251">
        <f>IF(BX7='Base Datos'!$V$21,IFERROR(BX44/(BX40*BX11),0),IFERROR((BX52+BX55)/(BX54*BX11),0))</f>
        <v>0</v>
      </c>
      <c r="BY45" s="251">
        <f>IF(BY7='Base Datos'!$V$21,IFERROR(BY44/(BY40*BY11),0),IFERROR((BY52+BY55)/(BY54*BY11),0))</f>
        <v>0</v>
      </c>
      <c r="BZ45" s="251">
        <f>IF(BZ7='Base Datos'!$V$21,IFERROR(BZ44/(BZ40*BZ11),0),IFERROR((BZ52+BZ55)/(BZ54*BZ11),0))</f>
        <v>0</v>
      </c>
      <c r="CA45" s="251">
        <f>IF(CA7='Base Datos'!$V$21,IFERROR(CA44/(CA40*CA11),0),IFERROR((CA52+CA55)/(CA54*CA11),0))</f>
        <v>0</v>
      </c>
      <c r="CB45" s="251">
        <f>IF(CB7='Base Datos'!$V$21,IFERROR(CB44/(CB40*CB11),0),IFERROR((CB52+CB55)/(CB54*CB11),0))</f>
        <v>0</v>
      </c>
      <c r="CC45" s="251">
        <f>IF(CC7='Base Datos'!$V$21,IFERROR(CC44/(CC40*CC11),0),IFERROR((CC52+CC55)/(CC54*CC11),0))</f>
        <v>0</v>
      </c>
      <c r="CD45" s="251">
        <f>IF(CD7='Base Datos'!$V$21,IFERROR(CD44/(CD40*CD11),0),IFERROR((CD52+CD55)/(CD54*CD11),0))</f>
        <v>0</v>
      </c>
      <c r="CE45" s="251">
        <f>IF(CE7='Base Datos'!$V$21,IFERROR(CE44/(CE40*CE11),0),IFERROR((CE52+CE55)/(CE54*CE11),0))</f>
        <v>0</v>
      </c>
      <c r="CF45" s="251">
        <f>IF(CF7='Base Datos'!$V$21,IFERROR(CF44/(CF40*CF11),0),IFERROR((CF52+CF55)/(CF54*CF11),0))</f>
        <v>0</v>
      </c>
    </row>
    <row r="46" spans="2:84" ht="12" customHeight="1" thickBot="1" x14ac:dyDescent="0.35">
      <c r="C46" s="763"/>
      <c r="D46" s="756"/>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row>
    <row r="47" spans="2:84" ht="15" customHeight="1" thickBot="1" x14ac:dyDescent="0.35">
      <c r="C47" s="976" t="s">
        <v>191</v>
      </c>
      <c r="D47" s="239" t="s">
        <v>182</v>
      </c>
      <c r="E47" s="251">
        <f>+E212</f>
        <v>0</v>
      </c>
      <c r="F47" s="251">
        <f t="shared" ref="F47:BQ47" si="44">+F212</f>
        <v>0</v>
      </c>
      <c r="G47" s="251">
        <f t="shared" si="44"/>
        <v>0</v>
      </c>
      <c r="H47" s="251">
        <f t="shared" si="44"/>
        <v>0</v>
      </c>
      <c r="I47" s="251">
        <f t="shared" si="44"/>
        <v>0</v>
      </c>
      <c r="J47" s="251">
        <f t="shared" si="44"/>
        <v>0</v>
      </c>
      <c r="K47" s="251">
        <f t="shared" si="44"/>
        <v>63.408190224570667</v>
      </c>
      <c r="L47" s="251">
        <f t="shared" si="44"/>
        <v>63.408190224570667</v>
      </c>
      <c r="M47" s="251">
        <f t="shared" si="44"/>
        <v>52.840158520475555</v>
      </c>
      <c r="N47" s="251">
        <f t="shared" si="44"/>
        <v>50.726552179656537</v>
      </c>
      <c r="O47" s="251">
        <f t="shared" si="44"/>
        <v>0</v>
      </c>
      <c r="P47" s="251">
        <f t="shared" si="44"/>
        <v>0</v>
      </c>
      <c r="Q47" s="251">
        <f t="shared" si="44"/>
        <v>0</v>
      </c>
      <c r="R47" s="251">
        <f t="shared" si="44"/>
        <v>0</v>
      </c>
      <c r="S47" s="251">
        <f t="shared" si="44"/>
        <v>0</v>
      </c>
      <c r="T47" s="251">
        <f t="shared" si="44"/>
        <v>0</v>
      </c>
      <c r="U47" s="251">
        <f t="shared" si="44"/>
        <v>0</v>
      </c>
      <c r="V47" s="251">
        <f t="shared" si="44"/>
        <v>0</v>
      </c>
      <c r="W47" s="251">
        <f t="shared" si="44"/>
        <v>0</v>
      </c>
      <c r="X47" s="251">
        <f t="shared" si="44"/>
        <v>0</v>
      </c>
      <c r="Y47" s="251">
        <f t="shared" si="44"/>
        <v>0</v>
      </c>
      <c r="Z47" s="251">
        <f t="shared" si="44"/>
        <v>0</v>
      </c>
      <c r="AA47" s="251">
        <f t="shared" si="44"/>
        <v>0</v>
      </c>
      <c r="AB47" s="251">
        <f t="shared" si="44"/>
        <v>0</v>
      </c>
      <c r="AC47" s="251">
        <f t="shared" si="44"/>
        <v>0</v>
      </c>
      <c r="AD47" s="251">
        <f t="shared" si="44"/>
        <v>0</v>
      </c>
      <c r="AE47" s="251">
        <f t="shared" si="44"/>
        <v>0</v>
      </c>
      <c r="AF47" s="251">
        <f t="shared" si="44"/>
        <v>0</v>
      </c>
      <c r="AG47" s="251">
        <f t="shared" si="44"/>
        <v>0</v>
      </c>
      <c r="AH47" s="251">
        <f t="shared" si="44"/>
        <v>0</v>
      </c>
      <c r="AI47" s="251">
        <f t="shared" si="44"/>
        <v>0</v>
      </c>
      <c r="AJ47" s="251">
        <f t="shared" si="44"/>
        <v>0</v>
      </c>
      <c r="AK47" s="251">
        <f t="shared" si="44"/>
        <v>0</v>
      </c>
      <c r="AL47" s="251">
        <f t="shared" si="44"/>
        <v>0</v>
      </c>
      <c r="AM47" s="251">
        <f t="shared" si="44"/>
        <v>0</v>
      </c>
      <c r="AN47" s="251">
        <f t="shared" si="44"/>
        <v>0</v>
      </c>
      <c r="AO47" s="251">
        <f t="shared" si="44"/>
        <v>0</v>
      </c>
      <c r="AP47" s="251">
        <f t="shared" si="44"/>
        <v>0</v>
      </c>
      <c r="AQ47" s="251">
        <f t="shared" si="44"/>
        <v>0</v>
      </c>
      <c r="AR47" s="251">
        <f t="shared" si="44"/>
        <v>0</v>
      </c>
      <c r="AS47" s="251">
        <f t="shared" si="44"/>
        <v>0</v>
      </c>
      <c r="AT47" s="251">
        <f t="shared" si="44"/>
        <v>0</v>
      </c>
      <c r="AU47" s="251">
        <f t="shared" si="44"/>
        <v>0</v>
      </c>
      <c r="AV47" s="251">
        <f t="shared" si="44"/>
        <v>0</v>
      </c>
      <c r="AW47" s="251">
        <f t="shared" si="44"/>
        <v>0</v>
      </c>
      <c r="AX47" s="251">
        <f t="shared" si="44"/>
        <v>0</v>
      </c>
      <c r="AY47" s="251">
        <f t="shared" si="44"/>
        <v>0</v>
      </c>
      <c r="AZ47" s="251">
        <f t="shared" si="44"/>
        <v>0</v>
      </c>
      <c r="BA47" s="251">
        <f t="shared" si="44"/>
        <v>0</v>
      </c>
      <c r="BB47" s="251">
        <f t="shared" si="44"/>
        <v>0</v>
      </c>
      <c r="BC47" s="251">
        <f t="shared" si="44"/>
        <v>0</v>
      </c>
      <c r="BD47" s="251">
        <f t="shared" si="44"/>
        <v>0</v>
      </c>
      <c r="BE47" s="251">
        <f t="shared" si="44"/>
        <v>0</v>
      </c>
      <c r="BF47" s="251">
        <f t="shared" si="44"/>
        <v>0</v>
      </c>
      <c r="BG47" s="251">
        <f t="shared" si="44"/>
        <v>0</v>
      </c>
      <c r="BH47" s="251">
        <f t="shared" si="44"/>
        <v>0</v>
      </c>
      <c r="BI47" s="251">
        <f t="shared" si="44"/>
        <v>0</v>
      </c>
      <c r="BJ47" s="251">
        <f t="shared" si="44"/>
        <v>0</v>
      </c>
      <c r="BK47" s="251">
        <f t="shared" si="44"/>
        <v>0</v>
      </c>
      <c r="BL47" s="251">
        <f t="shared" si="44"/>
        <v>0</v>
      </c>
      <c r="BM47" s="251">
        <f t="shared" si="44"/>
        <v>0</v>
      </c>
      <c r="BN47" s="251">
        <f t="shared" si="44"/>
        <v>0</v>
      </c>
      <c r="BO47" s="251">
        <f t="shared" si="44"/>
        <v>0</v>
      </c>
      <c r="BP47" s="251">
        <f t="shared" si="44"/>
        <v>0</v>
      </c>
      <c r="BQ47" s="251">
        <f t="shared" si="44"/>
        <v>0</v>
      </c>
      <c r="BR47" s="251">
        <f t="shared" ref="BR47:CF47" si="45">+BR212</f>
        <v>0</v>
      </c>
      <c r="BS47" s="251">
        <f t="shared" si="45"/>
        <v>0</v>
      </c>
      <c r="BT47" s="251">
        <f t="shared" si="45"/>
        <v>0</v>
      </c>
      <c r="BU47" s="251">
        <f t="shared" si="45"/>
        <v>0</v>
      </c>
      <c r="BV47" s="251">
        <f t="shared" si="45"/>
        <v>0</v>
      </c>
      <c r="BW47" s="251">
        <f t="shared" si="45"/>
        <v>0</v>
      </c>
      <c r="BX47" s="251">
        <f t="shared" si="45"/>
        <v>0</v>
      </c>
      <c r="BY47" s="251">
        <f t="shared" si="45"/>
        <v>0</v>
      </c>
      <c r="BZ47" s="251">
        <f t="shared" si="45"/>
        <v>0</v>
      </c>
      <c r="CA47" s="251">
        <f t="shared" si="45"/>
        <v>0</v>
      </c>
      <c r="CB47" s="251">
        <f t="shared" si="45"/>
        <v>0</v>
      </c>
      <c r="CC47" s="251">
        <f t="shared" si="45"/>
        <v>0</v>
      </c>
      <c r="CD47" s="251">
        <f t="shared" si="45"/>
        <v>0</v>
      </c>
      <c r="CE47" s="251">
        <f t="shared" si="45"/>
        <v>0</v>
      </c>
      <c r="CF47" s="251">
        <f t="shared" si="45"/>
        <v>0</v>
      </c>
    </row>
    <row r="48" spans="2:84" ht="15" customHeight="1" thickBot="1" x14ac:dyDescent="0.35">
      <c r="C48" s="976"/>
      <c r="D48" s="233" t="s">
        <v>184</v>
      </c>
      <c r="E48" s="251">
        <f>+IFERROR((E24-E22)/(E24-E23)*E47,0)</f>
        <v>0</v>
      </c>
      <c r="F48" s="251">
        <f t="shared" ref="F48:BQ48" si="46">+IFERROR((F24-F22)/(F24-F23)*F47,0)</f>
        <v>0</v>
      </c>
      <c r="G48" s="251">
        <f t="shared" si="46"/>
        <v>0</v>
      </c>
      <c r="H48" s="251">
        <f t="shared" si="46"/>
        <v>0</v>
      </c>
      <c r="I48" s="251">
        <f t="shared" si="46"/>
        <v>0</v>
      </c>
      <c r="J48" s="251">
        <f t="shared" si="46"/>
        <v>0</v>
      </c>
      <c r="K48" s="251">
        <f t="shared" si="46"/>
        <v>0</v>
      </c>
      <c r="L48" s="251">
        <f t="shared" si="46"/>
        <v>0</v>
      </c>
      <c r="M48" s="251">
        <f t="shared" si="46"/>
        <v>0</v>
      </c>
      <c r="N48" s="251">
        <f t="shared" si="46"/>
        <v>0</v>
      </c>
      <c r="O48" s="251">
        <f t="shared" si="46"/>
        <v>0</v>
      </c>
      <c r="P48" s="251">
        <f t="shared" si="46"/>
        <v>0</v>
      </c>
      <c r="Q48" s="251">
        <f t="shared" si="46"/>
        <v>0</v>
      </c>
      <c r="R48" s="251">
        <f t="shared" si="46"/>
        <v>0</v>
      </c>
      <c r="S48" s="251">
        <f t="shared" si="46"/>
        <v>0</v>
      </c>
      <c r="T48" s="251">
        <f t="shared" si="46"/>
        <v>0</v>
      </c>
      <c r="U48" s="251">
        <f t="shared" si="46"/>
        <v>0</v>
      </c>
      <c r="V48" s="251">
        <f t="shared" si="46"/>
        <v>0</v>
      </c>
      <c r="W48" s="251">
        <f t="shared" si="46"/>
        <v>0</v>
      </c>
      <c r="X48" s="251">
        <f t="shared" si="46"/>
        <v>0</v>
      </c>
      <c r="Y48" s="251">
        <f t="shared" si="46"/>
        <v>0</v>
      </c>
      <c r="Z48" s="251">
        <f t="shared" si="46"/>
        <v>0</v>
      </c>
      <c r="AA48" s="251">
        <f t="shared" si="46"/>
        <v>0</v>
      </c>
      <c r="AB48" s="251">
        <f t="shared" si="46"/>
        <v>0</v>
      </c>
      <c r="AC48" s="251">
        <f t="shared" si="46"/>
        <v>0</v>
      </c>
      <c r="AD48" s="251">
        <f t="shared" si="46"/>
        <v>0</v>
      </c>
      <c r="AE48" s="251">
        <f t="shared" si="46"/>
        <v>0</v>
      </c>
      <c r="AF48" s="251">
        <f t="shared" si="46"/>
        <v>0</v>
      </c>
      <c r="AG48" s="251">
        <f t="shared" si="46"/>
        <v>0</v>
      </c>
      <c r="AH48" s="251">
        <f t="shared" si="46"/>
        <v>0</v>
      </c>
      <c r="AI48" s="251">
        <f t="shared" si="46"/>
        <v>0</v>
      </c>
      <c r="AJ48" s="251">
        <f t="shared" si="46"/>
        <v>0</v>
      </c>
      <c r="AK48" s="251">
        <f t="shared" si="46"/>
        <v>0</v>
      </c>
      <c r="AL48" s="251">
        <f t="shared" si="46"/>
        <v>0</v>
      </c>
      <c r="AM48" s="251">
        <f t="shared" si="46"/>
        <v>0</v>
      </c>
      <c r="AN48" s="251">
        <f t="shared" si="46"/>
        <v>0</v>
      </c>
      <c r="AO48" s="251">
        <f t="shared" si="46"/>
        <v>0</v>
      </c>
      <c r="AP48" s="251">
        <f t="shared" si="46"/>
        <v>0</v>
      </c>
      <c r="AQ48" s="251">
        <f t="shared" si="46"/>
        <v>0</v>
      </c>
      <c r="AR48" s="251">
        <f t="shared" si="46"/>
        <v>0</v>
      </c>
      <c r="AS48" s="251">
        <f t="shared" si="46"/>
        <v>0</v>
      </c>
      <c r="AT48" s="251">
        <f t="shared" si="46"/>
        <v>0</v>
      </c>
      <c r="AU48" s="251">
        <f t="shared" si="46"/>
        <v>0</v>
      </c>
      <c r="AV48" s="251">
        <f t="shared" si="46"/>
        <v>0</v>
      </c>
      <c r="AW48" s="251">
        <f t="shared" si="46"/>
        <v>0</v>
      </c>
      <c r="AX48" s="251">
        <f t="shared" si="46"/>
        <v>0</v>
      </c>
      <c r="AY48" s="251">
        <f t="shared" si="46"/>
        <v>0</v>
      </c>
      <c r="AZ48" s="251">
        <f t="shared" si="46"/>
        <v>0</v>
      </c>
      <c r="BA48" s="251">
        <f t="shared" si="46"/>
        <v>0</v>
      </c>
      <c r="BB48" s="251">
        <f t="shared" si="46"/>
        <v>0</v>
      </c>
      <c r="BC48" s="251">
        <f t="shared" si="46"/>
        <v>0</v>
      </c>
      <c r="BD48" s="251">
        <f t="shared" si="46"/>
        <v>0</v>
      </c>
      <c r="BE48" s="251">
        <f t="shared" si="46"/>
        <v>0</v>
      </c>
      <c r="BF48" s="251">
        <f t="shared" si="46"/>
        <v>0</v>
      </c>
      <c r="BG48" s="251">
        <f t="shared" si="46"/>
        <v>0</v>
      </c>
      <c r="BH48" s="251">
        <f t="shared" si="46"/>
        <v>0</v>
      </c>
      <c r="BI48" s="251">
        <f t="shared" si="46"/>
        <v>0</v>
      </c>
      <c r="BJ48" s="251">
        <f t="shared" si="46"/>
        <v>0</v>
      </c>
      <c r="BK48" s="251">
        <f t="shared" si="46"/>
        <v>0</v>
      </c>
      <c r="BL48" s="251">
        <f t="shared" si="46"/>
        <v>0</v>
      </c>
      <c r="BM48" s="251">
        <f t="shared" si="46"/>
        <v>0</v>
      </c>
      <c r="BN48" s="251">
        <f t="shared" si="46"/>
        <v>0</v>
      </c>
      <c r="BO48" s="251">
        <f t="shared" si="46"/>
        <v>0</v>
      </c>
      <c r="BP48" s="251">
        <f t="shared" si="46"/>
        <v>0</v>
      </c>
      <c r="BQ48" s="251">
        <f t="shared" si="46"/>
        <v>0</v>
      </c>
      <c r="BR48" s="251">
        <f t="shared" ref="BR48:CF48" si="47">+IFERROR((BR24-BR22)/(BR24-BR23)*BR47,0)</f>
        <v>0</v>
      </c>
      <c r="BS48" s="251">
        <f t="shared" si="47"/>
        <v>0</v>
      </c>
      <c r="BT48" s="251">
        <f t="shared" si="47"/>
        <v>0</v>
      </c>
      <c r="BU48" s="251">
        <f t="shared" si="47"/>
        <v>0</v>
      </c>
      <c r="BV48" s="251">
        <f t="shared" si="47"/>
        <v>0</v>
      </c>
      <c r="BW48" s="251">
        <f t="shared" si="47"/>
        <v>0</v>
      </c>
      <c r="BX48" s="251">
        <f t="shared" si="47"/>
        <v>0</v>
      </c>
      <c r="BY48" s="251">
        <f t="shared" si="47"/>
        <v>0</v>
      </c>
      <c r="BZ48" s="251">
        <f t="shared" si="47"/>
        <v>0</v>
      </c>
      <c r="CA48" s="251">
        <f t="shared" si="47"/>
        <v>0</v>
      </c>
      <c r="CB48" s="251">
        <f t="shared" si="47"/>
        <v>0</v>
      </c>
      <c r="CC48" s="251">
        <f t="shared" si="47"/>
        <v>0</v>
      </c>
      <c r="CD48" s="251">
        <f t="shared" si="47"/>
        <v>0</v>
      </c>
      <c r="CE48" s="251">
        <f t="shared" si="47"/>
        <v>0</v>
      </c>
      <c r="CF48" s="251">
        <f t="shared" si="47"/>
        <v>0</v>
      </c>
    </row>
    <row r="49" spans="1:84" ht="15" customHeight="1" thickBot="1" x14ac:dyDescent="0.35">
      <c r="C49" s="976"/>
      <c r="D49" s="233" t="s">
        <v>183</v>
      </c>
      <c r="E49" s="251">
        <f>IF(E48=0,0,IFERROR(E47-E48,0))</f>
        <v>0</v>
      </c>
      <c r="F49" s="251">
        <f t="shared" ref="F49:BQ49" si="48">IF(F48=0,0,IFERROR(F47-F48,0))</f>
        <v>0</v>
      </c>
      <c r="G49" s="251">
        <f t="shared" si="48"/>
        <v>0</v>
      </c>
      <c r="H49" s="251">
        <f t="shared" si="48"/>
        <v>0</v>
      </c>
      <c r="I49" s="251">
        <f t="shared" si="48"/>
        <v>0</v>
      </c>
      <c r="J49" s="251">
        <f t="shared" si="48"/>
        <v>0</v>
      </c>
      <c r="K49" s="251">
        <f t="shared" si="48"/>
        <v>0</v>
      </c>
      <c r="L49" s="251">
        <f t="shared" si="48"/>
        <v>0</v>
      </c>
      <c r="M49" s="251">
        <f t="shared" si="48"/>
        <v>0</v>
      </c>
      <c r="N49" s="251">
        <f t="shared" si="48"/>
        <v>0</v>
      </c>
      <c r="O49" s="251">
        <f t="shared" si="48"/>
        <v>0</v>
      </c>
      <c r="P49" s="251">
        <f t="shared" si="48"/>
        <v>0</v>
      </c>
      <c r="Q49" s="251">
        <f t="shared" si="48"/>
        <v>0</v>
      </c>
      <c r="R49" s="251">
        <f t="shared" si="48"/>
        <v>0</v>
      </c>
      <c r="S49" s="251">
        <f t="shared" si="48"/>
        <v>0</v>
      </c>
      <c r="T49" s="251">
        <f t="shared" si="48"/>
        <v>0</v>
      </c>
      <c r="U49" s="251">
        <f t="shared" si="48"/>
        <v>0</v>
      </c>
      <c r="V49" s="251">
        <f t="shared" si="48"/>
        <v>0</v>
      </c>
      <c r="W49" s="251">
        <f t="shared" si="48"/>
        <v>0</v>
      </c>
      <c r="X49" s="251">
        <f t="shared" si="48"/>
        <v>0</v>
      </c>
      <c r="Y49" s="251">
        <f t="shared" si="48"/>
        <v>0</v>
      </c>
      <c r="Z49" s="251">
        <f t="shared" si="48"/>
        <v>0</v>
      </c>
      <c r="AA49" s="251">
        <f t="shared" si="48"/>
        <v>0</v>
      </c>
      <c r="AB49" s="251">
        <f t="shared" si="48"/>
        <v>0</v>
      </c>
      <c r="AC49" s="251">
        <f t="shared" si="48"/>
        <v>0</v>
      </c>
      <c r="AD49" s="251">
        <f t="shared" si="48"/>
        <v>0</v>
      </c>
      <c r="AE49" s="251">
        <f t="shared" si="48"/>
        <v>0</v>
      </c>
      <c r="AF49" s="251">
        <f t="shared" si="48"/>
        <v>0</v>
      </c>
      <c r="AG49" s="251">
        <f t="shared" si="48"/>
        <v>0</v>
      </c>
      <c r="AH49" s="251">
        <f t="shared" si="48"/>
        <v>0</v>
      </c>
      <c r="AI49" s="251">
        <f t="shared" si="48"/>
        <v>0</v>
      </c>
      <c r="AJ49" s="251">
        <f t="shared" si="48"/>
        <v>0</v>
      </c>
      <c r="AK49" s="251">
        <f t="shared" si="48"/>
        <v>0</v>
      </c>
      <c r="AL49" s="251">
        <f t="shared" si="48"/>
        <v>0</v>
      </c>
      <c r="AM49" s="251">
        <f t="shared" si="48"/>
        <v>0</v>
      </c>
      <c r="AN49" s="251">
        <f t="shared" si="48"/>
        <v>0</v>
      </c>
      <c r="AO49" s="251">
        <f t="shared" si="48"/>
        <v>0</v>
      </c>
      <c r="AP49" s="251">
        <f t="shared" si="48"/>
        <v>0</v>
      </c>
      <c r="AQ49" s="251">
        <f t="shared" si="48"/>
        <v>0</v>
      </c>
      <c r="AR49" s="251">
        <f t="shared" si="48"/>
        <v>0</v>
      </c>
      <c r="AS49" s="251">
        <f t="shared" si="48"/>
        <v>0</v>
      </c>
      <c r="AT49" s="251">
        <f t="shared" si="48"/>
        <v>0</v>
      </c>
      <c r="AU49" s="251">
        <f t="shared" si="48"/>
        <v>0</v>
      </c>
      <c r="AV49" s="251">
        <f t="shared" si="48"/>
        <v>0</v>
      </c>
      <c r="AW49" s="251">
        <f t="shared" si="48"/>
        <v>0</v>
      </c>
      <c r="AX49" s="251">
        <f t="shared" si="48"/>
        <v>0</v>
      </c>
      <c r="AY49" s="251">
        <f t="shared" si="48"/>
        <v>0</v>
      </c>
      <c r="AZ49" s="251">
        <f t="shared" si="48"/>
        <v>0</v>
      </c>
      <c r="BA49" s="251">
        <f t="shared" si="48"/>
        <v>0</v>
      </c>
      <c r="BB49" s="251">
        <f t="shared" si="48"/>
        <v>0</v>
      </c>
      <c r="BC49" s="251">
        <f t="shared" si="48"/>
        <v>0</v>
      </c>
      <c r="BD49" s="251">
        <f t="shared" si="48"/>
        <v>0</v>
      </c>
      <c r="BE49" s="251">
        <f t="shared" si="48"/>
        <v>0</v>
      </c>
      <c r="BF49" s="251">
        <f t="shared" si="48"/>
        <v>0</v>
      </c>
      <c r="BG49" s="251">
        <f t="shared" si="48"/>
        <v>0</v>
      </c>
      <c r="BH49" s="251">
        <f t="shared" si="48"/>
        <v>0</v>
      </c>
      <c r="BI49" s="251">
        <f t="shared" si="48"/>
        <v>0</v>
      </c>
      <c r="BJ49" s="251">
        <f t="shared" si="48"/>
        <v>0</v>
      </c>
      <c r="BK49" s="251">
        <f t="shared" si="48"/>
        <v>0</v>
      </c>
      <c r="BL49" s="251">
        <f t="shared" si="48"/>
        <v>0</v>
      </c>
      <c r="BM49" s="251">
        <f t="shared" si="48"/>
        <v>0</v>
      </c>
      <c r="BN49" s="251">
        <f t="shared" si="48"/>
        <v>0</v>
      </c>
      <c r="BO49" s="251">
        <f t="shared" si="48"/>
        <v>0</v>
      </c>
      <c r="BP49" s="251">
        <f t="shared" si="48"/>
        <v>0</v>
      </c>
      <c r="BQ49" s="251">
        <f t="shared" si="48"/>
        <v>0</v>
      </c>
      <c r="BR49" s="251">
        <f t="shared" ref="BR49:CF49" si="49">IF(BR48=0,0,IFERROR(BR47-BR48,0))</f>
        <v>0</v>
      </c>
      <c r="BS49" s="251">
        <f t="shared" si="49"/>
        <v>0</v>
      </c>
      <c r="BT49" s="251">
        <f t="shared" si="49"/>
        <v>0</v>
      </c>
      <c r="BU49" s="251">
        <f t="shared" si="49"/>
        <v>0</v>
      </c>
      <c r="BV49" s="251">
        <f t="shared" si="49"/>
        <v>0</v>
      </c>
      <c r="BW49" s="251">
        <f t="shared" si="49"/>
        <v>0</v>
      </c>
      <c r="BX49" s="251">
        <f t="shared" si="49"/>
        <v>0</v>
      </c>
      <c r="BY49" s="251">
        <f t="shared" si="49"/>
        <v>0</v>
      </c>
      <c r="BZ49" s="251">
        <f t="shared" si="49"/>
        <v>0</v>
      </c>
      <c r="CA49" s="251">
        <f t="shared" si="49"/>
        <v>0</v>
      </c>
      <c r="CB49" s="251">
        <f t="shared" si="49"/>
        <v>0</v>
      </c>
      <c r="CC49" s="251">
        <f t="shared" si="49"/>
        <v>0</v>
      </c>
      <c r="CD49" s="251">
        <f t="shared" si="49"/>
        <v>0</v>
      </c>
      <c r="CE49" s="251">
        <f t="shared" si="49"/>
        <v>0</v>
      </c>
      <c r="CF49" s="251">
        <f t="shared" si="49"/>
        <v>0</v>
      </c>
    </row>
    <row r="50" spans="1:84" ht="12" customHeight="1" thickBot="1" x14ac:dyDescent="0.35">
      <c r="B50" s="700">
        <v>1</v>
      </c>
      <c r="C50" s="762"/>
      <c r="D50" s="756"/>
      <c r="E50" s="701">
        <v>1</v>
      </c>
      <c r="F50" s="701">
        <v>2</v>
      </c>
      <c r="G50" s="701">
        <v>3</v>
      </c>
      <c r="H50" s="701">
        <v>4</v>
      </c>
      <c r="I50" s="701">
        <v>5</v>
      </c>
      <c r="J50" s="701">
        <v>6</v>
      </c>
      <c r="K50" s="701">
        <v>7</v>
      </c>
      <c r="L50" s="701">
        <v>8</v>
      </c>
      <c r="M50" s="701">
        <v>9</v>
      </c>
      <c r="N50" s="701">
        <v>10</v>
      </c>
      <c r="O50" s="701">
        <v>11</v>
      </c>
      <c r="P50" s="701">
        <v>12</v>
      </c>
      <c r="Q50" s="701">
        <v>13</v>
      </c>
      <c r="R50" s="701">
        <v>14</v>
      </c>
      <c r="S50" s="701">
        <v>15</v>
      </c>
      <c r="T50" s="701">
        <v>16</v>
      </c>
      <c r="U50" s="701">
        <v>17</v>
      </c>
      <c r="V50" s="701">
        <v>18</v>
      </c>
      <c r="W50" s="701">
        <v>19</v>
      </c>
      <c r="X50" s="701">
        <v>20</v>
      </c>
      <c r="Y50" s="701">
        <v>21</v>
      </c>
      <c r="Z50" s="701">
        <v>22</v>
      </c>
      <c r="AA50" s="701">
        <v>23</v>
      </c>
      <c r="AB50" s="701">
        <v>24</v>
      </c>
      <c r="AC50" s="701">
        <v>25</v>
      </c>
      <c r="AD50" s="701">
        <v>26</v>
      </c>
      <c r="AE50" s="701">
        <v>27</v>
      </c>
      <c r="AF50" s="701">
        <v>28</v>
      </c>
      <c r="AG50" s="701">
        <v>29</v>
      </c>
      <c r="AH50" s="701">
        <v>30</v>
      </c>
      <c r="AI50" s="701">
        <v>31</v>
      </c>
      <c r="AJ50" s="701">
        <v>32</v>
      </c>
      <c r="AK50" s="701">
        <v>33</v>
      </c>
      <c r="AL50" s="701">
        <v>34</v>
      </c>
      <c r="AM50" s="701">
        <v>35</v>
      </c>
      <c r="AN50" s="701">
        <v>36</v>
      </c>
      <c r="AO50" s="701">
        <v>37</v>
      </c>
      <c r="AP50" s="701">
        <v>38</v>
      </c>
      <c r="AQ50" s="701">
        <v>39</v>
      </c>
      <c r="AR50" s="701">
        <v>40</v>
      </c>
      <c r="AS50" s="701">
        <v>41</v>
      </c>
      <c r="AT50" s="701">
        <v>42</v>
      </c>
      <c r="AU50" s="701">
        <v>43</v>
      </c>
      <c r="AV50" s="701">
        <v>44</v>
      </c>
      <c r="AW50" s="701">
        <v>45</v>
      </c>
      <c r="AX50" s="701">
        <v>46</v>
      </c>
      <c r="AY50" s="701">
        <v>47</v>
      </c>
      <c r="AZ50" s="701">
        <v>48</v>
      </c>
      <c r="BA50" s="701">
        <v>49</v>
      </c>
      <c r="BB50" s="701">
        <v>50</v>
      </c>
      <c r="BC50" s="701">
        <v>51</v>
      </c>
      <c r="BD50" s="701">
        <v>52</v>
      </c>
      <c r="BE50" s="701">
        <v>53</v>
      </c>
      <c r="BF50" s="701">
        <v>54</v>
      </c>
      <c r="BG50" s="701">
        <v>55</v>
      </c>
      <c r="BH50" s="701">
        <v>56</v>
      </c>
      <c r="BI50" s="701">
        <v>57</v>
      </c>
      <c r="BJ50" s="701">
        <v>58</v>
      </c>
      <c r="BK50" s="701">
        <v>59</v>
      </c>
      <c r="BL50" s="701">
        <v>60</v>
      </c>
      <c r="BM50" s="701">
        <v>61</v>
      </c>
      <c r="BN50" s="701">
        <v>62</v>
      </c>
      <c r="BO50" s="701">
        <v>63</v>
      </c>
      <c r="BP50" s="701">
        <v>64</v>
      </c>
      <c r="BQ50" s="701">
        <v>65</v>
      </c>
      <c r="BR50" s="701">
        <v>66</v>
      </c>
      <c r="BS50" s="701">
        <v>67</v>
      </c>
      <c r="BT50" s="701">
        <v>68</v>
      </c>
      <c r="BU50" s="701">
        <v>69</v>
      </c>
      <c r="BV50" s="701">
        <v>70</v>
      </c>
      <c r="BW50" s="701">
        <v>71</v>
      </c>
      <c r="BX50" s="701">
        <v>72</v>
      </c>
      <c r="BY50" s="701">
        <v>73</v>
      </c>
      <c r="BZ50" s="701">
        <v>74</v>
      </c>
      <c r="CA50" s="701">
        <v>75</v>
      </c>
      <c r="CB50" s="701">
        <v>76</v>
      </c>
      <c r="CC50" s="701">
        <v>77</v>
      </c>
      <c r="CD50" s="701">
        <v>78</v>
      </c>
      <c r="CE50" s="701">
        <v>79</v>
      </c>
      <c r="CF50" s="701">
        <v>80</v>
      </c>
    </row>
    <row r="51" spans="1:84" ht="15" customHeight="1" thickBot="1" x14ac:dyDescent="0.35">
      <c r="B51" s="700">
        <v>2</v>
      </c>
      <c r="C51" s="980" t="s">
        <v>282</v>
      </c>
      <c r="D51" s="263" t="s">
        <v>185</v>
      </c>
      <c r="E51" s="249">
        <f>+IF(E7='Base Datos'!$V$21,IFERROR(E39/E19*1000,0),IFERROR(E49*3.78*60,0))</f>
        <v>0</v>
      </c>
      <c r="F51" s="249">
        <f>+IF(F7='Base Datos'!$V$21,IFERROR(F39/F19*1000,0),IFERROR(F49*3.78*60,0))</f>
        <v>0</v>
      </c>
      <c r="G51" s="249">
        <f>+IF(G7='Base Datos'!$V$21,IFERROR(G39/G19*1000,0),IFERROR(G49*3.78*60,0))</f>
        <v>0</v>
      </c>
      <c r="H51" s="249">
        <f>+IF(H7='Base Datos'!$V$21,IFERROR(H39/H19*1000,0),IFERROR(H49*3.78*60,0))</f>
        <v>0</v>
      </c>
      <c r="I51" s="249">
        <f>+IF(I7='Base Datos'!$V$21,IFERROR(I39/I19*1000,0),IFERROR(I49*3.78*60,0))</f>
        <v>0</v>
      </c>
      <c r="J51" s="249">
        <f>+IF(J7='Base Datos'!$V$21,IFERROR(J39/J19*1000,0),IFERROR(J49*3.78*60,0))</f>
        <v>0</v>
      </c>
      <c r="K51" s="249">
        <f>+IF(K7='Base Datos'!$V$21,IFERROR(K39/K19*1000,0),IFERROR(K49*3.78*60,0))</f>
        <v>0</v>
      </c>
      <c r="L51" s="249">
        <f>+IF(L7='Base Datos'!$V$21,IFERROR(L39/L19*1000,0),IFERROR(L49*3.78*60,0))</f>
        <v>0</v>
      </c>
      <c r="M51" s="249">
        <f>+IF(M7='Base Datos'!$V$21,IFERROR(M39/M19*1000,0),IFERROR(M49*3.78*60,0))</f>
        <v>0</v>
      </c>
      <c r="N51" s="249">
        <f>+IF(N7='Base Datos'!$V$21,IFERROR(N39/N19*1000,0),IFERROR(N49*3.78*60,0))</f>
        <v>0</v>
      </c>
      <c r="O51" s="249">
        <f>+IF(O7='Base Datos'!$V$21,IFERROR(O39/O19*1000,0),IFERROR(O49*3.78*60,0))</f>
        <v>0</v>
      </c>
      <c r="P51" s="249">
        <f>+IF(P7='Base Datos'!$V$21,IFERROR(P39/P19*1000,0),IFERROR(P49*3.78*60,0))</f>
        <v>0</v>
      </c>
      <c r="Q51" s="249">
        <f>+IF(Q7='Base Datos'!$V$21,IFERROR(Q39/Q19*1000,0),IFERROR(Q49*3.78*60,0))</f>
        <v>0</v>
      </c>
      <c r="R51" s="249">
        <f>+IF(R7='Base Datos'!$V$21,IFERROR(R39/R19*1000,0),IFERROR(R49*3.78*60,0))</f>
        <v>0</v>
      </c>
      <c r="S51" s="249">
        <f>+IF(S7='Base Datos'!$V$21,IFERROR(S39/S19*1000,0),IFERROR(S49*3.78*60,0))</f>
        <v>0</v>
      </c>
      <c r="T51" s="249">
        <f>+IF(T7='Base Datos'!$V$21,IFERROR(T39/T19*1000,0),IFERROR(T49*3.78*60,0))</f>
        <v>0</v>
      </c>
      <c r="U51" s="249">
        <f>+IF(U7='Base Datos'!$V$21,IFERROR(U39/U19*1000,0),IFERROR(U49*3.78*60,0))</f>
        <v>0</v>
      </c>
      <c r="V51" s="249">
        <f>+IF(V7='Base Datos'!$V$21,IFERROR(V39/V19*1000,0),IFERROR(V49*3.78*60,0))</f>
        <v>0</v>
      </c>
      <c r="W51" s="249">
        <f>+IF(W7='Base Datos'!$V$21,IFERROR(W39/W19*1000,0),IFERROR(W49*3.78*60,0))</f>
        <v>0</v>
      </c>
      <c r="X51" s="249">
        <f>+IF(X7='Base Datos'!$V$21,IFERROR(X39/X19*1000,0),IFERROR(X49*3.78*60,0))</f>
        <v>0</v>
      </c>
      <c r="Y51" s="249">
        <f>+IF(Y7='Base Datos'!$V$21,IFERROR(Y39/Y19*1000,0),IFERROR(Y49*3.78*60,0))</f>
        <v>0</v>
      </c>
      <c r="Z51" s="249">
        <f>+IF(Z7='Base Datos'!$V$21,IFERROR(Z39/Z19*1000,0),IFERROR(Z49*3.78*60,0))</f>
        <v>0</v>
      </c>
      <c r="AA51" s="249">
        <f>+IF(AA7='Base Datos'!$V$21,IFERROR(AA39/AA19*1000,0),IFERROR(AA49*3.78*60,0))</f>
        <v>0</v>
      </c>
      <c r="AB51" s="249">
        <f>+IF(AB7='Base Datos'!$V$21,IFERROR(AB39/AB19*1000,0),IFERROR(AB49*3.78*60,0))</f>
        <v>0</v>
      </c>
      <c r="AC51" s="249">
        <f>+IF(AC7='Base Datos'!$V$21,IFERROR(AC39/AC19*1000,0),IFERROR(AC49*3.78*60,0))</f>
        <v>0</v>
      </c>
      <c r="AD51" s="249">
        <f>+IF(AD7='Base Datos'!$V$21,IFERROR(AD39/AD19*1000,0),IFERROR(AD49*3.78*60,0))</f>
        <v>0</v>
      </c>
      <c r="AE51" s="249">
        <f>+IF(AE7='Base Datos'!$V$21,IFERROR(AE39/AE19*1000,0),IFERROR(AE49*3.78*60,0))</f>
        <v>0</v>
      </c>
      <c r="AF51" s="249">
        <f>+IF(AF7='Base Datos'!$V$21,IFERROR(AF39/AF19*1000,0),IFERROR(AF49*3.78*60,0))</f>
        <v>0</v>
      </c>
      <c r="AG51" s="249">
        <f>+IF(AG7='Base Datos'!$V$21,IFERROR(AG39/AG19*1000,0),IFERROR(AG49*3.78*60,0))</f>
        <v>0</v>
      </c>
      <c r="AH51" s="249">
        <f>+IF(AH7='Base Datos'!$V$21,IFERROR(AH39/AH19*1000,0),IFERROR(AH49*3.78*60,0))</f>
        <v>0</v>
      </c>
      <c r="AI51" s="249">
        <f>+IF(AI7='Base Datos'!$V$21,IFERROR(AI39/AI19*1000,0),IFERROR(AI49*3.78*60,0))</f>
        <v>0</v>
      </c>
      <c r="AJ51" s="249">
        <f>+IF(AJ7='Base Datos'!$V$21,IFERROR(AJ39/AJ19*1000,0),IFERROR(AJ49*3.78*60,0))</f>
        <v>0</v>
      </c>
      <c r="AK51" s="249">
        <f>+IF(AK7='Base Datos'!$V$21,IFERROR(AK39/AK19*1000,0),IFERROR(AK49*3.78*60,0))</f>
        <v>0</v>
      </c>
      <c r="AL51" s="249">
        <f>+IF(AL7='Base Datos'!$V$21,IFERROR(AL39/AL19*1000,0),IFERROR(AL49*3.78*60,0))</f>
        <v>0</v>
      </c>
      <c r="AM51" s="249">
        <f>+IF(AM7='Base Datos'!$V$21,IFERROR(AM39/AM19*1000,0),IFERROR(AM49*3.78*60,0))</f>
        <v>0</v>
      </c>
      <c r="AN51" s="249">
        <f>+IF(AN7='Base Datos'!$V$21,IFERROR(AN39/AN19*1000,0),IFERROR(AN49*3.78*60,0))</f>
        <v>0</v>
      </c>
      <c r="AO51" s="249">
        <f>+IF(AO7='Base Datos'!$V$21,IFERROR(AO39/AO19*1000,0),IFERROR(AO49*3.78*60,0))</f>
        <v>0</v>
      </c>
      <c r="AP51" s="249">
        <f>+IF(AP7='Base Datos'!$V$21,IFERROR(AP39/AP19*1000,0),IFERROR(AP49*3.78*60,0))</f>
        <v>0</v>
      </c>
      <c r="AQ51" s="249">
        <f>+IF(AQ7='Base Datos'!$V$21,IFERROR(AQ39/AQ19*1000,0),IFERROR(AQ49*3.78*60,0))</f>
        <v>0</v>
      </c>
      <c r="AR51" s="249">
        <f>+IF(AR7='Base Datos'!$V$21,IFERROR(AR39/AR19*1000,0),IFERROR(AR49*3.78*60,0))</f>
        <v>0</v>
      </c>
      <c r="AS51" s="249">
        <f>+IF(AS7='Base Datos'!$V$21,IFERROR(AS39/AS19*1000,0),IFERROR(AS49*3.78*60,0))</f>
        <v>0</v>
      </c>
      <c r="AT51" s="249">
        <f>+IF(AT7='Base Datos'!$V$21,IFERROR(AT39/AT19*1000,0),IFERROR(AT49*3.78*60,0))</f>
        <v>0</v>
      </c>
      <c r="AU51" s="249">
        <f>+IF(AU7='Base Datos'!$V$21,IFERROR(AU39/AU19*1000,0),IFERROR(AU49*3.78*60,0))</f>
        <v>0</v>
      </c>
      <c r="AV51" s="249">
        <f>+IF(AV7='Base Datos'!$V$21,IFERROR(AV39/AV19*1000,0),IFERROR(AV49*3.78*60,0))</f>
        <v>0</v>
      </c>
      <c r="AW51" s="249">
        <f>+IF(AW7='Base Datos'!$V$21,IFERROR(AW39/AW19*1000,0),IFERROR(AW49*3.78*60,0))</f>
        <v>0</v>
      </c>
      <c r="AX51" s="249">
        <f>+IF(AX7='Base Datos'!$V$21,IFERROR(AX39/AX19*1000,0),IFERROR(AX49*3.78*60,0))</f>
        <v>0</v>
      </c>
      <c r="AY51" s="249">
        <f>+IF(AY7='Base Datos'!$V$21,IFERROR(AY39/AY19*1000,0),IFERROR(AY49*3.78*60,0))</f>
        <v>0</v>
      </c>
      <c r="AZ51" s="249">
        <f>+IF(AZ7='Base Datos'!$V$21,IFERROR(AZ39/AZ19*1000,0),IFERROR(AZ49*3.78*60,0))</f>
        <v>0</v>
      </c>
      <c r="BA51" s="249">
        <f>+IF(BA7='Base Datos'!$V$21,IFERROR(BA39/BA19*1000,0),IFERROR(BA49*3.78*60,0))</f>
        <v>0</v>
      </c>
      <c r="BB51" s="249">
        <f>+IF(BB7='Base Datos'!$V$21,IFERROR(BB39/BB19*1000,0),IFERROR(BB49*3.78*60,0))</f>
        <v>0</v>
      </c>
      <c r="BC51" s="249">
        <f>+IF(BC7='Base Datos'!$V$21,IFERROR(BC39/BC19*1000,0),IFERROR(BC49*3.78*60,0))</f>
        <v>0</v>
      </c>
      <c r="BD51" s="249">
        <f>+IF(BD7='Base Datos'!$V$21,IFERROR(BD39/BD19*1000,0),IFERROR(BD49*3.78*60,0))</f>
        <v>0</v>
      </c>
      <c r="BE51" s="249">
        <f>+IF(BE7='Base Datos'!$V$21,IFERROR(BE39/BE19*1000,0),IFERROR(BE49*3.78*60,0))</f>
        <v>0</v>
      </c>
      <c r="BF51" s="249">
        <f>+IF(BF7='Base Datos'!$V$21,IFERROR(BF39/BF19*1000,0),IFERROR(BF49*3.78*60,0))</f>
        <v>0</v>
      </c>
      <c r="BG51" s="249">
        <f>+IF(BG7='Base Datos'!$V$21,IFERROR(BG39/BG19*1000,0),IFERROR(BG49*3.78*60,0))</f>
        <v>0</v>
      </c>
      <c r="BH51" s="249">
        <f>+IF(BH7='Base Datos'!$V$21,IFERROR(BH39/BH19*1000,0),IFERROR(BH49*3.78*60,0))</f>
        <v>0</v>
      </c>
      <c r="BI51" s="249">
        <f>+IF(BI7='Base Datos'!$V$21,IFERROR(BI39/BI19*1000,0),IFERROR(BI49*3.78*60,0))</f>
        <v>0</v>
      </c>
      <c r="BJ51" s="249">
        <f>+IF(BJ7='Base Datos'!$V$21,IFERROR(BJ39/BJ19*1000,0),IFERROR(BJ49*3.78*60,0))</f>
        <v>0</v>
      </c>
      <c r="BK51" s="249">
        <f>+IF(BK7='Base Datos'!$V$21,IFERROR(BK39/BK19*1000,0),IFERROR(BK49*3.78*60,0))</f>
        <v>0</v>
      </c>
      <c r="BL51" s="249">
        <f>+IF(BL7='Base Datos'!$V$21,IFERROR(BL39/BL19*1000,0),IFERROR(BL49*3.78*60,0))</f>
        <v>0</v>
      </c>
      <c r="BM51" s="249">
        <f>+IF(BM7='Base Datos'!$V$21,IFERROR(BM39/BM19*1000,0),IFERROR(BM49*3.78*60,0))</f>
        <v>0</v>
      </c>
      <c r="BN51" s="249">
        <f>+IF(BN7='Base Datos'!$V$21,IFERROR(BN39/BN19*1000,0),IFERROR(BN49*3.78*60,0))</f>
        <v>0</v>
      </c>
      <c r="BO51" s="249">
        <f>+IF(BO7='Base Datos'!$V$21,IFERROR(BO39/BO19*1000,0),IFERROR(BO49*3.78*60,0))</f>
        <v>0</v>
      </c>
      <c r="BP51" s="249">
        <f>+IF(BP7='Base Datos'!$V$21,IFERROR(BP39/BP19*1000,0),IFERROR(BP49*3.78*60,0))</f>
        <v>0</v>
      </c>
      <c r="BQ51" s="249">
        <f>+IF(BQ7='Base Datos'!$V$21,IFERROR(BQ39/BQ19*1000,0),IFERROR(BQ49*3.78*60,0))</f>
        <v>0</v>
      </c>
      <c r="BR51" s="249">
        <f>+IF(BR7='Base Datos'!$V$21,IFERROR(BR39/BR19*1000,0),IFERROR(BR49*3.78*60,0))</f>
        <v>0</v>
      </c>
      <c r="BS51" s="249">
        <f>+IF(BS7='Base Datos'!$V$21,IFERROR(BS39/BS19*1000,0),IFERROR(BS49*3.78*60,0))</f>
        <v>0</v>
      </c>
      <c r="BT51" s="249">
        <f>+IF(BT7='Base Datos'!$V$21,IFERROR(BT39/BT19*1000,0),IFERROR(BT49*3.78*60,0))</f>
        <v>0</v>
      </c>
      <c r="BU51" s="249">
        <f>+IF(BU7='Base Datos'!$V$21,IFERROR(BU39/BU19*1000,0),IFERROR(BU49*3.78*60,0))</f>
        <v>0</v>
      </c>
      <c r="BV51" s="249">
        <f>+IF(BV7='Base Datos'!$V$21,IFERROR(BV39/BV19*1000,0),IFERROR(BV49*3.78*60,0))</f>
        <v>0</v>
      </c>
      <c r="BW51" s="249">
        <f>+IF(BW7='Base Datos'!$V$21,IFERROR(BW39/BW19*1000,0),IFERROR(BW49*3.78*60,0))</f>
        <v>0</v>
      </c>
      <c r="BX51" s="249">
        <f>+IF(BX7='Base Datos'!$V$21,IFERROR(BX39/BX19*1000,0),IFERROR(BX49*3.78*60,0))</f>
        <v>0</v>
      </c>
      <c r="BY51" s="249">
        <f>+IF(BY7='Base Datos'!$V$21,IFERROR(BY39/BY19*1000,0),IFERROR(BY49*3.78*60,0))</f>
        <v>0</v>
      </c>
      <c r="BZ51" s="249">
        <f>+IF(BZ7='Base Datos'!$V$21,IFERROR(BZ39/BZ19*1000,0),IFERROR(BZ49*3.78*60,0))</f>
        <v>0</v>
      </c>
      <c r="CA51" s="249">
        <f>+IF(CA7='Base Datos'!$V$21,IFERROR(CA39/CA19*1000,0),IFERROR(CA49*3.78*60,0))</f>
        <v>0</v>
      </c>
      <c r="CB51" s="249">
        <f>+IF(CB7='Base Datos'!$V$21,IFERROR(CB39/CB19*1000,0),IFERROR(CB49*3.78*60,0))</f>
        <v>0</v>
      </c>
      <c r="CC51" s="249">
        <f>+IF(CC7='Base Datos'!$V$21,IFERROR(CC39/CC19*1000,0),IFERROR(CC49*3.78*60,0))</f>
        <v>0</v>
      </c>
      <c r="CD51" s="249">
        <f>+IF(CD7='Base Datos'!$V$21,IFERROR(CD39/CD19*1000,0),IFERROR(CD49*3.78*60,0))</f>
        <v>0</v>
      </c>
      <c r="CE51" s="249">
        <f>+IF(CE7='Base Datos'!$V$21,IFERROR(CE39/CE19*1000,0),IFERROR(CE49*3.78*60,0))</f>
        <v>0</v>
      </c>
      <c r="CF51" s="249">
        <f>+IF(CF7='Base Datos'!$V$21,IFERROR(CF39/CF19*1000,0),IFERROR(CF49*3.78*60,0))</f>
        <v>0</v>
      </c>
    </row>
    <row r="52" spans="1:84" ht="15" customHeight="1" thickBot="1" x14ac:dyDescent="0.35">
      <c r="B52" s="700">
        <v>3</v>
      </c>
      <c r="C52" s="981"/>
      <c r="D52" s="263" t="s">
        <v>186</v>
      </c>
      <c r="E52" s="249">
        <f>+IFERROR(E51*E37/100,0)</f>
        <v>0</v>
      </c>
      <c r="F52" s="249">
        <f t="shared" ref="F52:BQ52" si="50">+IFERROR(F51*F37/100,0)</f>
        <v>0</v>
      </c>
      <c r="G52" s="249">
        <f t="shared" si="50"/>
        <v>0</v>
      </c>
      <c r="H52" s="249">
        <f t="shared" si="50"/>
        <v>0</v>
      </c>
      <c r="I52" s="249">
        <f t="shared" si="50"/>
        <v>0</v>
      </c>
      <c r="J52" s="249">
        <f t="shared" si="50"/>
        <v>0</v>
      </c>
      <c r="K52" s="249">
        <f t="shared" si="50"/>
        <v>0</v>
      </c>
      <c r="L52" s="249">
        <f t="shared" si="50"/>
        <v>0</v>
      </c>
      <c r="M52" s="249">
        <f t="shared" si="50"/>
        <v>0</v>
      </c>
      <c r="N52" s="249">
        <f t="shared" si="50"/>
        <v>0</v>
      </c>
      <c r="O52" s="249">
        <f t="shared" si="50"/>
        <v>0</v>
      </c>
      <c r="P52" s="249">
        <f t="shared" si="50"/>
        <v>0</v>
      </c>
      <c r="Q52" s="249">
        <f t="shared" si="50"/>
        <v>0</v>
      </c>
      <c r="R52" s="249">
        <f t="shared" si="50"/>
        <v>0</v>
      </c>
      <c r="S52" s="249">
        <f t="shared" si="50"/>
        <v>0</v>
      </c>
      <c r="T52" s="249">
        <f t="shared" si="50"/>
        <v>0</v>
      </c>
      <c r="U52" s="249">
        <f t="shared" si="50"/>
        <v>0</v>
      </c>
      <c r="V52" s="249">
        <f t="shared" si="50"/>
        <v>0</v>
      </c>
      <c r="W52" s="249">
        <f t="shared" si="50"/>
        <v>0</v>
      </c>
      <c r="X52" s="249">
        <f t="shared" si="50"/>
        <v>0</v>
      </c>
      <c r="Y52" s="249">
        <f t="shared" si="50"/>
        <v>0</v>
      </c>
      <c r="Z52" s="249">
        <f t="shared" si="50"/>
        <v>0</v>
      </c>
      <c r="AA52" s="249">
        <f t="shared" si="50"/>
        <v>0</v>
      </c>
      <c r="AB52" s="249">
        <f t="shared" si="50"/>
        <v>0</v>
      </c>
      <c r="AC52" s="249">
        <f t="shared" si="50"/>
        <v>0</v>
      </c>
      <c r="AD52" s="249">
        <f t="shared" si="50"/>
        <v>0</v>
      </c>
      <c r="AE52" s="249">
        <f t="shared" si="50"/>
        <v>0</v>
      </c>
      <c r="AF52" s="249">
        <f t="shared" si="50"/>
        <v>0</v>
      </c>
      <c r="AG52" s="249">
        <f t="shared" si="50"/>
        <v>0</v>
      </c>
      <c r="AH52" s="249">
        <f t="shared" si="50"/>
        <v>0</v>
      </c>
      <c r="AI52" s="249">
        <f t="shared" si="50"/>
        <v>0</v>
      </c>
      <c r="AJ52" s="249">
        <f t="shared" si="50"/>
        <v>0</v>
      </c>
      <c r="AK52" s="249">
        <f t="shared" si="50"/>
        <v>0</v>
      </c>
      <c r="AL52" s="249">
        <f t="shared" si="50"/>
        <v>0</v>
      </c>
      <c r="AM52" s="249">
        <f t="shared" si="50"/>
        <v>0</v>
      </c>
      <c r="AN52" s="249">
        <f t="shared" si="50"/>
        <v>0</v>
      </c>
      <c r="AO52" s="249">
        <f t="shared" si="50"/>
        <v>0</v>
      </c>
      <c r="AP52" s="249">
        <f t="shared" si="50"/>
        <v>0</v>
      </c>
      <c r="AQ52" s="249">
        <f t="shared" si="50"/>
        <v>0</v>
      </c>
      <c r="AR52" s="249">
        <f t="shared" si="50"/>
        <v>0</v>
      </c>
      <c r="AS52" s="249">
        <f t="shared" si="50"/>
        <v>0</v>
      </c>
      <c r="AT52" s="249">
        <f t="shared" si="50"/>
        <v>0</v>
      </c>
      <c r="AU52" s="249">
        <f t="shared" si="50"/>
        <v>0</v>
      </c>
      <c r="AV52" s="249">
        <f t="shared" si="50"/>
        <v>0</v>
      </c>
      <c r="AW52" s="249">
        <f t="shared" si="50"/>
        <v>0</v>
      </c>
      <c r="AX52" s="249">
        <f t="shared" si="50"/>
        <v>0</v>
      </c>
      <c r="AY52" s="249">
        <f t="shared" si="50"/>
        <v>0</v>
      </c>
      <c r="AZ52" s="249">
        <f t="shared" si="50"/>
        <v>0</v>
      </c>
      <c r="BA52" s="249">
        <f t="shared" si="50"/>
        <v>0</v>
      </c>
      <c r="BB52" s="249">
        <f t="shared" si="50"/>
        <v>0</v>
      </c>
      <c r="BC52" s="249">
        <f t="shared" si="50"/>
        <v>0</v>
      </c>
      <c r="BD52" s="249">
        <f t="shared" si="50"/>
        <v>0</v>
      </c>
      <c r="BE52" s="249">
        <f t="shared" si="50"/>
        <v>0</v>
      </c>
      <c r="BF52" s="249">
        <f t="shared" si="50"/>
        <v>0</v>
      </c>
      <c r="BG52" s="249">
        <f t="shared" si="50"/>
        <v>0</v>
      </c>
      <c r="BH52" s="249">
        <f t="shared" si="50"/>
        <v>0</v>
      </c>
      <c r="BI52" s="249">
        <f t="shared" si="50"/>
        <v>0</v>
      </c>
      <c r="BJ52" s="249">
        <f t="shared" si="50"/>
        <v>0</v>
      </c>
      <c r="BK52" s="249">
        <f t="shared" si="50"/>
        <v>0</v>
      </c>
      <c r="BL52" s="249">
        <f t="shared" si="50"/>
        <v>0</v>
      </c>
      <c r="BM52" s="249">
        <f t="shared" si="50"/>
        <v>0</v>
      </c>
      <c r="BN52" s="249">
        <f t="shared" si="50"/>
        <v>0</v>
      </c>
      <c r="BO52" s="249">
        <f t="shared" si="50"/>
        <v>0</v>
      </c>
      <c r="BP52" s="249">
        <f t="shared" si="50"/>
        <v>0</v>
      </c>
      <c r="BQ52" s="249">
        <f t="shared" si="50"/>
        <v>0</v>
      </c>
      <c r="BR52" s="249">
        <f t="shared" ref="BR52:CF52" si="51">+IFERROR(BR51*BR37/100,0)</f>
        <v>0</v>
      </c>
      <c r="BS52" s="249">
        <f t="shared" si="51"/>
        <v>0</v>
      </c>
      <c r="BT52" s="249">
        <f t="shared" si="51"/>
        <v>0</v>
      </c>
      <c r="BU52" s="249">
        <f t="shared" si="51"/>
        <v>0</v>
      </c>
      <c r="BV52" s="249">
        <f t="shared" si="51"/>
        <v>0</v>
      </c>
      <c r="BW52" s="249">
        <f t="shared" si="51"/>
        <v>0</v>
      </c>
      <c r="BX52" s="249">
        <f t="shared" si="51"/>
        <v>0</v>
      </c>
      <c r="BY52" s="249">
        <f t="shared" si="51"/>
        <v>0</v>
      </c>
      <c r="BZ52" s="249">
        <f t="shared" si="51"/>
        <v>0</v>
      </c>
      <c r="CA52" s="249">
        <f t="shared" si="51"/>
        <v>0</v>
      </c>
      <c r="CB52" s="249">
        <f t="shared" si="51"/>
        <v>0</v>
      </c>
      <c r="CC52" s="249">
        <f t="shared" si="51"/>
        <v>0</v>
      </c>
      <c r="CD52" s="249">
        <f t="shared" si="51"/>
        <v>0</v>
      </c>
      <c r="CE52" s="249">
        <f t="shared" si="51"/>
        <v>0</v>
      </c>
      <c r="CF52" s="249">
        <f t="shared" si="51"/>
        <v>0</v>
      </c>
    </row>
    <row r="53" spans="1:84" ht="15" customHeight="1" thickBot="1" x14ac:dyDescent="0.35">
      <c r="B53" s="700">
        <v>4</v>
      </c>
      <c r="C53" s="981"/>
      <c r="D53" s="263" t="s">
        <v>187</v>
      </c>
      <c r="E53" s="249">
        <f>+IFERROR(E51-E52,0)</f>
        <v>0</v>
      </c>
      <c r="F53" s="249">
        <f t="shared" ref="F53:BQ53" si="52">+IFERROR(F51-F52,0)</f>
        <v>0</v>
      </c>
      <c r="G53" s="249">
        <f t="shared" si="52"/>
        <v>0</v>
      </c>
      <c r="H53" s="249">
        <f t="shared" si="52"/>
        <v>0</v>
      </c>
      <c r="I53" s="249">
        <f t="shared" si="52"/>
        <v>0</v>
      </c>
      <c r="J53" s="249">
        <f t="shared" si="52"/>
        <v>0</v>
      </c>
      <c r="K53" s="249">
        <f t="shared" si="52"/>
        <v>0</v>
      </c>
      <c r="L53" s="249">
        <f t="shared" si="52"/>
        <v>0</v>
      </c>
      <c r="M53" s="249">
        <f t="shared" si="52"/>
        <v>0</v>
      </c>
      <c r="N53" s="249">
        <f t="shared" si="52"/>
        <v>0</v>
      </c>
      <c r="O53" s="249">
        <f t="shared" si="52"/>
        <v>0</v>
      </c>
      <c r="P53" s="249">
        <f t="shared" si="52"/>
        <v>0</v>
      </c>
      <c r="Q53" s="249">
        <f t="shared" si="52"/>
        <v>0</v>
      </c>
      <c r="R53" s="249">
        <f t="shared" si="52"/>
        <v>0</v>
      </c>
      <c r="S53" s="249">
        <f t="shared" si="52"/>
        <v>0</v>
      </c>
      <c r="T53" s="249">
        <f t="shared" si="52"/>
        <v>0</v>
      </c>
      <c r="U53" s="249">
        <f t="shared" si="52"/>
        <v>0</v>
      </c>
      <c r="V53" s="249">
        <f t="shared" si="52"/>
        <v>0</v>
      </c>
      <c r="W53" s="249">
        <f t="shared" si="52"/>
        <v>0</v>
      </c>
      <c r="X53" s="249">
        <f t="shared" si="52"/>
        <v>0</v>
      </c>
      <c r="Y53" s="249">
        <f t="shared" si="52"/>
        <v>0</v>
      </c>
      <c r="Z53" s="249">
        <f t="shared" si="52"/>
        <v>0</v>
      </c>
      <c r="AA53" s="249">
        <f t="shared" si="52"/>
        <v>0</v>
      </c>
      <c r="AB53" s="249">
        <f t="shared" si="52"/>
        <v>0</v>
      </c>
      <c r="AC53" s="249">
        <f t="shared" si="52"/>
        <v>0</v>
      </c>
      <c r="AD53" s="249">
        <f t="shared" si="52"/>
        <v>0</v>
      </c>
      <c r="AE53" s="249">
        <f t="shared" si="52"/>
        <v>0</v>
      </c>
      <c r="AF53" s="249">
        <f t="shared" si="52"/>
        <v>0</v>
      </c>
      <c r="AG53" s="249">
        <f t="shared" si="52"/>
        <v>0</v>
      </c>
      <c r="AH53" s="249">
        <f t="shared" si="52"/>
        <v>0</v>
      </c>
      <c r="AI53" s="249">
        <f t="shared" si="52"/>
        <v>0</v>
      </c>
      <c r="AJ53" s="249">
        <f t="shared" si="52"/>
        <v>0</v>
      </c>
      <c r="AK53" s="249">
        <f t="shared" si="52"/>
        <v>0</v>
      </c>
      <c r="AL53" s="249">
        <f t="shared" si="52"/>
        <v>0</v>
      </c>
      <c r="AM53" s="249">
        <f t="shared" si="52"/>
        <v>0</v>
      </c>
      <c r="AN53" s="249">
        <f t="shared" si="52"/>
        <v>0</v>
      </c>
      <c r="AO53" s="249">
        <f t="shared" si="52"/>
        <v>0</v>
      </c>
      <c r="AP53" s="249">
        <f t="shared" si="52"/>
        <v>0</v>
      </c>
      <c r="AQ53" s="249">
        <f t="shared" si="52"/>
        <v>0</v>
      </c>
      <c r="AR53" s="249">
        <f t="shared" si="52"/>
        <v>0</v>
      </c>
      <c r="AS53" s="249">
        <f t="shared" si="52"/>
        <v>0</v>
      </c>
      <c r="AT53" s="249">
        <f t="shared" si="52"/>
        <v>0</v>
      </c>
      <c r="AU53" s="249">
        <f t="shared" si="52"/>
        <v>0</v>
      </c>
      <c r="AV53" s="249">
        <f t="shared" si="52"/>
        <v>0</v>
      </c>
      <c r="AW53" s="249">
        <f t="shared" si="52"/>
        <v>0</v>
      </c>
      <c r="AX53" s="249">
        <f t="shared" si="52"/>
        <v>0</v>
      </c>
      <c r="AY53" s="249">
        <f t="shared" si="52"/>
        <v>0</v>
      </c>
      <c r="AZ53" s="249">
        <f t="shared" si="52"/>
        <v>0</v>
      </c>
      <c r="BA53" s="249">
        <f t="shared" si="52"/>
        <v>0</v>
      </c>
      <c r="BB53" s="249">
        <f t="shared" si="52"/>
        <v>0</v>
      </c>
      <c r="BC53" s="249">
        <f t="shared" si="52"/>
        <v>0</v>
      </c>
      <c r="BD53" s="249">
        <f t="shared" si="52"/>
        <v>0</v>
      </c>
      <c r="BE53" s="249">
        <f t="shared" si="52"/>
        <v>0</v>
      </c>
      <c r="BF53" s="249">
        <f t="shared" si="52"/>
        <v>0</v>
      </c>
      <c r="BG53" s="249">
        <f t="shared" si="52"/>
        <v>0</v>
      </c>
      <c r="BH53" s="249">
        <f t="shared" si="52"/>
        <v>0</v>
      </c>
      <c r="BI53" s="249">
        <f t="shared" si="52"/>
        <v>0</v>
      </c>
      <c r="BJ53" s="249">
        <f t="shared" si="52"/>
        <v>0</v>
      </c>
      <c r="BK53" s="249">
        <f t="shared" si="52"/>
        <v>0</v>
      </c>
      <c r="BL53" s="249">
        <f t="shared" si="52"/>
        <v>0</v>
      </c>
      <c r="BM53" s="249">
        <f t="shared" si="52"/>
        <v>0</v>
      </c>
      <c r="BN53" s="249">
        <f t="shared" si="52"/>
        <v>0</v>
      </c>
      <c r="BO53" s="249">
        <f t="shared" si="52"/>
        <v>0</v>
      </c>
      <c r="BP53" s="249">
        <f t="shared" si="52"/>
        <v>0</v>
      </c>
      <c r="BQ53" s="249">
        <f t="shared" si="52"/>
        <v>0</v>
      </c>
      <c r="BR53" s="249">
        <f t="shared" ref="BR53:CF53" si="53">+IFERROR(BR51-BR52,0)</f>
        <v>0</v>
      </c>
      <c r="BS53" s="249">
        <f t="shared" si="53"/>
        <v>0</v>
      </c>
      <c r="BT53" s="249">
        <f t="shared" si="53"/>
        <v>0</v>
      </c>
      <c r="BU53" s="249">
        <f t="shared" si="53"/>
        <v>0</v>
      </c>
      <c r="BV53" s="249">
        <f t="shared" si="53"/>
        <v>0</v>
      </c>
      <c r="BW53" s="249">
        <f t="shared" si="53"/>
        <v>0</v>
      </c>
      <c r="BX53" s="249">
        <f t="shared" si="53"/>
        <v>0</v>
      </c>
      <c r="BY53" s="249">
        <f t="shared" si="53"/>
        <v>0</v>
      </c>
      <c r="BZ53" s="249">
        <f t="shared" si="53"/>
        <v>0</v>
      </c>
      <c r="CA53" s="249">
        <f t="shared" si="53"/>
        <v>0</v>
      </c>
      <c r="CB53" s="249">
        <f t="shared" si="53"/>
        <v>0</v>
      </c>
      <c r="CC53" s="249">
        <f t="shared" si="53"/>
        <v>0</v>
      </c>
      <c r="CD53" s="249">
        <f t="shared" si="53"/>
        <v>0</v>
      </c>
      <c r="CE53" s="249">
        <f t="shared" si="53"/>
        <v>0</v>
      </c>
      <c r="CF53" s="249">
        <f t="shared" si="53"/>
        <v>0</v>
      </c>
    </row>
    <row r="54" spans="1:84" ht="15" customHeight="1" thickBot="1" x14ac:dyDescent="0.35">
      <c r="B54" s="700">
        <v>5</v>
      </c>
      <c r="C54" s="981"/>
      <c r="D54" s="263" t="s">
        <v>280</v>
      </c>
      <c r="E54" s="249">
        <f>+IFERROR(E51*E35/100,0)</f>
        <v>0</v>
      </c>
      <c r="F54" s="249">
        <f t="shared" ref="F54:BQ54" si="54">+IFERROR(F51*F35/100,0)</f>
        <v>0</v>
      </c>
      <c r="G54" s="249">
        <f t="shared" si="54"/>
        <v>0</v>
      </c>
      <c r="H54" s="249">
        <f t="shared" si="54"/>
        <v>0</v>
      </c>
      <c r="I54" s="249">
        <f t="shared" si="54"/>
        <v>0</v>
      </c>
      <c r="J54" s="249">
        <f t="shared" si="54"/>
        <v>0</v>
      </c>
      <c r="K54" s="249">
        <f t="shared" si="54"/>
        <v>0</v>
      </c>
      <c r="L54" s="249">
        <f t="shared" si="54"/>
        <v>0</v>
      </c>
      <c r="M54" s="249">
        <f t="shared" si="54"/>
        <v>0</v>
      </c>
      <c r="N54" s="249">
        <f t="shared" si="54"/>
        <v>0</v>
      </c>
      <c r="O54" s="249">
        <f t="shared" si="54"/>
        <v>0</v>
      </c>
      <c r="P54" s="249">
        <f t="shared" si="54"/>
        <v>0</v>
      </c>
      <c r="Q54" s="249">
        <f t="shared" si="54"/>
        <v>0</v>
      </c>
      <c r="R54" s="249">
        <f t="shared" si="54"/>
        <v>0</v>
      </c>
      <c r="S54" s="249">
        <f t="shared" si="54"/>
        <v>0</v>
      </c>
      <c r="T54" s="249">
        <f t="shared" si="54"/>
        <v>0</v>
      </c>
      <c r="U54" s="249">
        <f t="shared" si="54"/>
        <v>0</v>
      </c>
      <c r="V54" s="249">
        <f t="shared" si="54"/>
        <v>0</v>
      </c>
      <c r="W54" s="249">
        <f t="shared" si="54"/>
        <v>0</v>
      </c>
      <c r="X54" s="249">
        <f t="shared" si="54"/>
        <v>0</v>
      </c>
      <c r="Y54" s="249">
        <f t="shared" si="54"/>
        <v>0</v>
      </c>
      <c r="Z54" s="249">
        <f t="shared" si="54"/>
        <v>0</v>
      </c>
      <c r="AA54" s="249">
        <f t="shared" si="54"/>
        <v>0</v>
      </c>
      <c r="AB54" s="249">
        <f t="shared" si="54"/>
        <v>0</v>
      </c>
      <c r="AC54" s="249">
        <f t="shared" si="54"/>
        <v>0</v>
      </c>
      <c r="AD54" s="249">
        <f t="shared" si="54"/>
        <v>0</v>
      </c>
      <c r="AE54" s="249">
        <f t="shared" si="54"/>
        <v>0</v>
      </c>
      <c r="AF54" s="249">
        <f t="shared" si="54"/>
        <v>0</v>
      </c>
      <c r="AG54" s="249">
        <f t="shared" si="54"/>
        <v>0</v>
      </c>
      <c r="AH54" s="249">
        <f t="shared" si="54"/>
        <v>0</v>
      </c>
      <c r="AI54" s="249">
        <f t="shared" si="54"/>
        <v>0</v>
      </c>
      <c r="AJ54" s="249">
        <f t="shared" si="54"/>
        <v>0</v>
      </c>
      <c r="AK54" s="249">
        <f t="shared" si="54"/>
        <v>0</v>
      </c>
      <c r="AL54" s="249">
        <f t="shared" si="54"/>
        <v>0</v>
      </c>
      <c r="AM54" s="249">
        <f t="shared" si="54"/>
        <v>0</v>
      </c>
      <c r="AN54" s="249">
        <f t="shared" si="54"/>
        <v>0</v>
      </c>
      <c r="AO54" s="249">
        <f t="shared" si="54"/>
        <v>0</v>
      </c>
      <c r="AP54" s="249">
        <f t="shared" si="54"/>
        <v>0</v>
      </c>
      <c r="AQ54" s="249">
        <f t="shared" si="54"/>
        <v>0</v>
      </c>
      <c r="AR54" s="249">
        <f t="shared" si="54"/>
        <v>0</v>
      </c>
      <c r="AS54" s="249">
        <f t="shared" si="54"/>
        <v>0</v>
      </c>
      <c r="AT54" s="249">
        <f t="shared" si="54"/>
        <v>0</v>
      </c>
      <c r="AU54" s="249">
        <f t="shared" si="54"/>
        <v>0</v>
      </c>
      <c r="AV54" s="249">
        <f t="shared" si="54"/>
        <v>0</v>
      </c>
      <c r="AW54" s="249">
        <f t="shared" si="54"/>
        <v>0</v>
      </c>
      <c r="AX54" s="249">
        <f t="shared" si="54"/>
        <v>0</v>
      </c>
      <c r="AY54" s="249">
        <f t="shared" si="54"/>
        <v>0</v>
      </c>
      <c r="AZ54" s="249">
        <f t="shared" si="54"/>
        <v>0</v>
      </c>
      <c r="BA54" s="249">
        <f t="shared" si="54"/>
        <v>0</v>
      </c>
      <c r="BB54" s="249">
        <f t="shared" si="54"/>
        <v>0</v>
      </c>
      <c r="BC54" s="249">
        <f t="shared" si="54"/>
        <v>0</v>
      </c>
      <c r="BD54" s="249">
        <f t="shared" si="54"/>
        <v>0</v>
      </c>
      <c r="BE54" s="249">
        <f t="shared" si="54"/>
        <v>0</v>
      </c>
      <c r="BF54" s="249">
        <f t="shared" si="54"/>
        <v>0</v>
      </c>
      <c r="BG54" s="249">
        <f t="shared" si="54"/>
        <v>0</v>
      </c>
      <c r="BH54" s="249">
        <f t="shared" si="54"/>
        <v>0</v>
      </c>
      <c r="BI54" s="249">
        <f t="shared" si="54"/>
        <v>0</v>
      </c>
      <c r="BJ54" s="249">
        <f t="shared" si="54"/>
        <v>0</v>
      </c>
      <c r="BK54" s="249">
        <f t="shared" si="54"/>
        <v>0</v>
      </c>
      <c r="BL54" s="249">
        <f t="shared" si="54"/>
        <v>0</v>
      </c>
      <c r="BM54" s="249">
        <f t="shared" si="54"/>
        <v>0</v>
      </c>
      <c r="BN54" s="249">
        <f t="shared" si="54"/>
        <v>0</v>
      </c>
      <c r="BO54" s="249">
        <f t="shared" si="54"/>
        <v>0</v>
      </c>
      <c r="BP54" s="249">
        <f t="shared" si="54"/>
        <v>0</v>
      </c>
      <c r="BQ54" s="249">
        <f t="shared" si="54"/>
        <v>0</v>
      </c>
      <c r="BR54" s="249">
        <f t="shared" ref="BR54:CF54" si="55">+IFERROR(BR51*BR35/100,0)</f>
        <v>0</v>
      </c>
      <c r="BS54" s="249">
        <f t="shared" si="55"/>
        <v>0</v>
      </c>
      <c r="BT54" s="249">
        <f t="shared" si="55"/>
        <v>0</v>
      </c>
      <c r="BU54" s="249">
        <f t="shared" si="55"/>
        <v>0</v>
      </c>
      <c r="BV54" s="249">
        <f t="shared" si="55"/>
        <v>0</v>
      </c>
      <c r="BW54" s="249">
        <f t="shared" si="55"/>
        <v>0</v>
      </c>
      <c r="BX54" s="249">
        <f t="shared" si="55"/>
        <v>0</v>
      </c>
      <c r="BY54" s="249">
        <f t="shared" si="55"/>
        <v>0</v>
      </c>
      <c r="BZ54" s="249">
        <f t="shared" si="55"/>
        <v>0</v>
      </c>
      <c r="CA54" s="249">
        <f t="shared" si="55"/>
        <v>0</v>
      </c>
      <c r="CB54" s="249">
        <f t="shared" si="55"/>
        <v>0</v>
      </c>
      <c r="CC54" s="249">
        <f t="shared" si="55"/>
        <v>0</v>
      </c>
      <c r="CD54" s="249">
        <f t="shared" si="55"/>
        <v>0</v>
      </c>
      <c r="CE54" s="249">
        <f t="shared" si="55"/>
        <v>0</v>
      </c>
      <c r="CF54" s="249">
        <f t="shared" si="55"/>
        <v>0</v>
      </c>
    </row>
    <row r="55" spans="1:84" ht="15" customHeight="1" thickBot="1" x14ac:dyDescent="0.35">
      <c r="B55" s="700">
        <v>6</v>
      </c>
      <c r="C55" s="982"/>
      <c r="D55" s="263" t="s">
        <v>281</v>
      </c>
      <c r="E55" s="249">
        <f>+IFERROR(E53-E54,0)</f>
        <v>0</v>
      </c>
      <c r="F55" s="249">
        <f t="shared" ref="F55:BQ55" si="56">+IFERROR(F53-F54,0)</f>
        <v>0</v>
      </c>
      <c r="G55" s="249">
        <f t="shared" si="56"/>
        <v>0</v>
      </c>
      <c r="H55" s="249">
        <f t="shared" si="56"/>
        <v>0</v>
      </c>
      <c r="I55" s="249">
        <f t="shared" si="56"/>
        <v>0</v>
      </c>
      <c r="J55" s="249">
        <f t="shared" si="56"/>
        <v>0</v>
      </c>
      <c r="K55" s="249">
        <f t="shared" si="56"/>
        <v>0</v>
      </c>
      <c r="L55" s="249">
        <f t="shared" si="56"/>
        <v>0</v>
      </c>
      <c r="M55" s="249">
        <f t="shared" si="56"/>
        <v>0</v>
      </c>
      <c r="N55" s="249">
        <f t="shared" si="56"/>
        <v>0</v>
      </c>
      <c r="O55" s="249">
        <f t="shared" si="56"/>
        <v>0</v>
      </c>
      <c r="P55" s="249">
        <f t="shared" si="56"/>
        <v>0</v>
      </c>
      <c r="Q55" s="249">
        <f t="shared" si="56"/>
        <v>0</v>
      </c>
      <c r="R55" s="249">
        <f t="shared" si="56"/>
        <v>0</v>
      </c>
      <c r="S55" s="249">
        <f t="shared" si="56"/>
        <v>0</v>
      </c>
      <c r="T55" s="249">
        <f t="shared" si="56"/>
        <v>0</v>
      </c>
      <c r="U55" s="249">
        <f t="shared" si="56"/>
        <v>0</v>
      </c>
      <c r="V55" s="249">
        <f t="shared" si="56"/>
        <v>0</v>
      </c>
      <c r="W55" s="249">
        <f t="shared" si="56"/>
        <v>0</v>
      </c>
      <c r="X55" s="249">
        <f t="shared" si="56"/>
        <v>0</v>
      </c>
      <c r="Y55" s="249">
        <f t="shared" si="56"/>
        <v>0</v>
      </c>
      <c r="Z55" s="249">
        <f t="shared" si="56"/>
        <v>0</v>
      </c>
      <c r="AA55" s="249">
        <f t="shared" si="56"/>
        <v>0</v>
      </c>
      <c r="AB55" s="249">
        <f t="shared" si="56"/>
        <v>0</v>
      </c>
      <c r="AC55" s="249">
        <f t="shared" si="56"/>
        <v>0</v>
      </c>
      <c r="AD55" s="249">
        <f t="shared" si="56"/>
        <v>0</v>
      </c>
      <c r="AE55" s="249">
        <f t="shared" si="56"/>
        <v>0</v>
      </c>
      <c r="AF55" s="249">
        <f t="shared" si="56"/>
        <v>0</v>
      </c>
      <c r="AG55" s="249">
        <f t="shared" si="56"/>
        <v>0</v>
      </c>
      <c r="AH55" s="249">
        <f t="shared" si="56"/>
        <v>0</v>
      </c>
      <c r="AI55" s="249">
        <f t="shared" si="56"/>
        <v>0</v>
      </c>
      <c r="AJ55" s="249">
        <f t="shared" si="56"/>
        <v>0</v>
      </c>
      <c r="AK55" s="249">
        <f t="shared" si="56"/>
        <v>0</v>
      </c>
      <c r="AL55" s="249">
        <f t="shared" si="56"/>
        <v>0</v>
      </c>
      <c r="AM55" s="249">
        <f t="shared" si="56"/>
        <v>0</v>
      </c>
      <c r="AN55" s="249">
        <f t="shared" si="56"/>
        <v>0</v>
      </c>
      <c r="AO55" s="249">
        <f t="shared" si="56"/>
        <v>0</v>
      </c>
      <c r="AP55" s="249">
        <f t="shared" si="56"/>
        <v>0</v>
      </c>
      <c r="AQ55" s="249">
        <f t="shared" si="56"/>
        <v>0</v>
      </c>
      <c r="AR55" s="249">
        <f t="shared" si="56"/>
        <v>0</v>
      </c>
      <c r="AS55" s="249">
        <f t="shared" si="56"/>
        <v>0</v>
      </c>
      <c r="AT55" s="249">
        <f t="shared" si="56"/>
        <v>0</v>
      </c>
      <c r="AU55" s="249">
        <f t="shared" si="56"/>
        <v>0</v>
      </c>
      <c r="AV55" s="249">
        <f t="shared" si="56"/>
        <v>0</v>
      </c>
      <c r="AW55" s="249">
        <f t="shared" si="56"/>
        <v>0</v>
      </c>
      <c r="AX55" s="249">
        <f t="shared" si="56"/>
        <v>0</v>
      </c>
      <c r="AY55" s="249">
        <f t="shared" si="56"/>
        <v>0</v>
      </c>
      <c r="AZ55" s="249">
        <f t="shared" si="56"/>
        <v>0</v>
      </c>
      <c r="BA55" s="249">
        <f t="shared" si="56"/>
        <v>0</v>
      </c>
      <c r="BB55" s="249">
        <f t="shared" si="56"/>
        <v>0</v>
      </c>
      <c r="BC55" s="249">
        <f t="shared" si="56"/>
        <v>0</v>
      </c>
      <c r="BD55" s="249">
        <f t="shared" si="56"/>
        <v>0</v>
      </c>
      <c r="BE55" s="249">
        <f t="shared" si="56"/>
        <v>0</v>
      </c>
      <c r="BF55" s="249">
        <f t="shared" si="56"/>
        <v>0</v>
      </c>
      <c r="BG55" s="249">
        <f t="shared" si="56"/>
        <v>0</v>
      </c>
      <c r="BH55" s="249">
        <f t="shared" si="56"/>
        <v>0</v>
      </c>
      <c r="BI55" s="249">
        <f t="shared" si="56"/>
        <v>0</v>
      </c>
      <c r="BJ55" s="249">
        <f t="shared" si="56"/>
        <v>0</v>
      </c>
      <c r="BK55" s="249">
        <f t="shared" si="56"/>
        <v>0</v>
      </c>
      <c r="BL55" s="249">
        <f t="shared" si="56"/>
        <v>0</v>
      </c>
      <c r="BM55" s="249">
        <f t="shared" si="56"/>
        <v>0</v>
      </c>
      <c r="BN55" s="249">
        <f t="shared" si="56"/>
        <v>0</v>
      </c>
      <c r="BO55" s="249">
        <f t="shared" si="56"/>
        <v>0</v>
      </c>
      <c r="BP55" s="249">
        <f t="shared" si="56"/>
        <v>0</v>
      </c>
      <c r="BQ55" s="249">
        <f t="shared" si="56"/>
        <v>0</v>
      </c>
      <c r="BR55" s="249">
        <f t="shared" ref="BR55:CF55" si="57">+IFERROR(BR53-BR54,0)</f>
        <v>0</v>
      </c>
      <c r="BS55" s="249">
        <f t="shared" si="57"/>
        <v>0</v>
      </c>
      <c r="BT55" s="249">
        <f t="shared" si="57"/>
        <v>0</v>
      </c>
      <c r="BU55" s="249">
        <f t="shared" si="57"/>
        <v>0</v>
      </c>
      <c r="BV55" s="249">
        <f t="shared" si="57"/>
        <v>0</v>
      </c>
      <c r="BW55" s="249">
        <f t="shared" si="57"/>
        <v>0</v>
      </c>
      <c r="BX55" s="249">
        <f t="shared" si="57"/>
        <v>0</v>
      </c>
      <c r="BY55" s="249">
        <f t="shared" si="57"/>
        <v>0</v>
      </c>
      <c r="BZ55" s="249">
        <f t="shared" si="57"/>
        <v>0</v>
      </c>
      <c r="CA55" s="249">
        <f t="shared" si="57"/>
        <v>0</v>
      </c>
      <c r="CB55" s="249">
        <f t="shared" si="57"/>
        <v>0</v>
      </c>
      <c r="CC55" s="249">
        <f t="shared" si="57"/>
        <v>0</v>
      </c>
      <c r="CD55" s="249">
        <f t="shared" si="57"/>
        <v>0</v>
      </c>
      <c r="CE55" s="249">
        <f t="shared" si="57"/>
        <v>0</v>
      </c>
      <c r="CF55" s="249">
        <f t="shared" si="57"/>
        <v>0</v>
      </c>
    </row>
    <row r="56" spans="1:84" ht="12" customHeight="1" thickBot="1" x14ac:dyDescent="0.35">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699"/>
      <c r="AK56" s="699"/>
      <c r="AL56" s="699"/>
      <c r="AM56" s="699"/>
      <c r="AN56" s="699"/>
      <c r="AO56" s="699"/>
      <c r="AP56" s="699"/>
      <c r="AQ56" s="699"/>
      <c r="AR56" s="699"/>
      <c r="AS56" s="699"/>
      <c r="AT56" s="699"/>
      <c r="AU56" s="699"/>
      <c r="AV56" s="699"/>
      <c r="AW56" s="699"/>
      <c r="AX56" s="699"/>
      <c r="AY56" s="699"/>
      <c r="AZ56" s="699"/>
      <c r="BA56" s="699"/>
      <c r="BB56" s="699"/>
      <c r="BC56" s="699"/>
      <c r="BD56" s="699"/>
      <c r="BE56" s="699"/>
      <c r="BF56" s="699"/>
      <c r="BG56" s="699"/>
      <c r="BH56" s="699"/>
      <c r="BI56" s="699"/>
      <c r="BJ56" s="699"/>
      <c r="BK56" s="699"/>
      <c r="BL56" s="699"/>
      <c r="BM56" s="699"/>
      <c r="BN56" s="699"/>
      <c r="BO56" s="699"/>
      <c r="BP56" s="699"/>
      <c r="BQ56" s="699"/>
      <c r="BR56" s="699"/>
      <c r="BS56" s="699"/>
      <c r="BT56" s="699"/>
      <c r="BU56" s="699"/>
      <c r="BV56" s="699"/>
      <c r="BW56" s="699"/>
      <c r="BX56" s="699"/>
      <c r="BY56" s="699"/>
      <c r="BZ56" s="699"/>
      <c r="CA56" s="699"/>
      <c r="CB56" s="699"/>
      <c r="CC56" s="699"/>
      <c r="CD56" s="699"/>
      <c r="CE56" s="699"/>
      <c r="CF56" s="699"/>
    </row>
    <row r="57" spans="1:84" ht="24" customHeight="1" thickBot="1" x14ac:dyDescent="0.35">
      <c r="B57" s="764" t="str">
        <f>+E7</f>
        <v>CONTENEDOR</v>
      </c>
      <c r="C57" s="983" t="str">
        <f>+IF(B57='Base Datos'!$V$21,"CARGA DE CONTENEDORES EXTRAIDOS","DATOS RETORTA DESCARGA SOLIDA")</f>
        <v>CARGA DE CONTENEDORES EXTRAIDOS</v>
      </c>
      <c r="D57" s="984"/>
      <c r="E57" s="699"/>
      <c r="F57" s="699"/>
      <c r="G57" s="699"/>
      <c r="H57" s="699"/>
      <c r="I57" s="699"/>
      <c r="J57" s="699"/>
      <c r="K57" s="699"/>
      <c r="L57" s="699"/>
      <c r="M57" s="699"/>
      <c r="N57" s="699"/>
      <c r="O57" s="699"/>
      <c r="P57" s="699"/>
      <c r="Q57" s="699"/>
      <c r="R57" s="699"/>
      <c r="S57" s="699"/>
      <c r="T57" s="699"/>
      <c r="U57" s="699"/>
      <c r="V57" s="699"/>
      <c r="W57" s="699"/>
      <c r="X57" s="699"/>
      <c r="Y57" s="699"/>
      <c r="Z57" s="699"/>
      <c r="AA57" s="699"/>
      <c r="AB57" s="699"/>
      <c r="AC57" s="699"/>
      <c r="AD57" s="699"/>
      <c r="AE57" s="699"/>
      <c r="AF57" s="699"/>
      <c r="AG57" s="699"/>
      <c r="AH57" s="699"/>
      <c r="AI57" s="699"/>
      <c r="AJ57" s="699"/>
      <c r="AK57" s="699"/>
      <c r="AL57" s="699"/>
      <c r="AM57" s="699"/>
      <c r="AN57" s="699"/>
      <c r="AO57" s="699"/>
      <c r="AP57" s="699"/>
      <c r="AQ57" s="699"/>
      <c r="AR57" s="699"/>
      <c r="AS57" s="699"/>
      <c r="AT57" s="699"/>
      <c r="AU57" s="699"/>
      <c r="AV57" s="699"/>
      <c r="AW57" s="699"/>
      <c r="AX57" s="699"/>
      <c r="AY57" s="699"/>
      <c r="AZ57" s="699"/>
      <c r="BA57" s="699"/>
      <c r="BB57" s="699"/>
      <c r="BC57" s="699"/>
      <c r="BD57" s="699"/>
      <c r="BE57" s="699"/>
      <c r="BF57" s="699"/>
      <c r="BG57" s="699"/>
      <c r="BH57" s="699"/>
      <c r="BI57" s="699"/>
      <c r="BJ57" s="699"/>
      <c r="BK57" s="699"/>
      <c r="BL57" s="699"/>
      <c r="BM57" s="699"/>
      <c r="BN57" s="699"/>
      <c r="BO57" s="699"/>
      <c r="BP57" s="699"/>
      <c r="BQ57" s="699"/>
      <c r="BR57" s="699"/>
      <c r="BS57" s="699"/>
      <c r="BT57" s="699"/>
      <c r="BU57" s="699"/>
      <c r="BV57" s="699"/>
      <c r="BW57" s="699"/>
      <c r="BX57" s="699"/>
      <c r="BY57" s="699"/>
      <c r="BZ57" s="699"/>
      <c r="CA57" s="699"/>
      <c r="CB57" s="699"/>
      <c r="CC57" s="699"/>
      <c r="CD57" s="699"/>
      <c r="CE57" s="699"/>
      <c r="CF57" s="699"/>
    </row>
    <row r="58" spans="1:84" ht="15" customHeight="1" thickTop="1" thickBot="1" x14ac:dyDescent="0.35">
      <c r="A58" s="967" t="s">
        <v>262</v>
      </c>
      <c r="B58" s="967" t="s">
        <v>252</v>
      </c>
      <c r="C58" s="970" t="str">
        <f>+IF($B$57='Base Datos'!$V$21,B58,A58)</f>
        <v>Contenedor 1</v>
      </c>
      <c r="D58" s="241" t="s">
        <v>266</v>
      </c>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c r="AI58" s="260"/>
      <c r="AJ58" s="260"/>
      <c r="AK58" s="260"/>
      <c r="AL58" s="260"/>
      <c r="AM58" s="260"/>
      <c r="AN58" s="260"/>
      <c r="AO58" s="260"/>
      <c r="AP58" s="260"/>
      <c r="AQ58" s="260"/>
      <c r="AR58" s="260"/>
      <c r="AS58" s="260"/>
      <c r="AT58" s="260"/>
      <c r="AU58" s="260"/>
      <c r="AV58" s="260"/>
      <c r="AW58" s="260"/>
      <c r="AX58" s="260"/>
      <c r="AY58" s="260"/>
      <c r="AZ58" s="260"/>
      <c r="BA58" s="260"/>
      <c r="BB58" s="260"/>
      <c r="BC58" s="260"/>
      <c r="BD58" s="260"/>
      <c r="BE58" s="260"/>
      <c r="BF58" s="260"/>
      <c r="BG58" s="260"/>
      <c r="BH58" s="260"/>
      <c r="BI58" s="260"/>
      <c r="BJ58" s="260"/>
      <c r="BK58" s="260"/>
      <c r="BL58" s="260"/>
      <c r="BM58" s="260"/>
      <c r="BN58" s="260"/>
      <c r="BO58" s="260"/>
      <c r="BP58" s="260"/>
      <c r="BQ58" s="260"/>
      <c r="BR58" s="260"/>
      <c r="BS58" s="260"/>
      <c r="BT58" s="260"/>
      <c r="BU58" s="260"/>
      <c r="BV58" s="260"/>
      <c r="BW58" s="260"/>
      <c r="BX58" s="260"/>
      <c r="BY58" s="260"/>
      <c r="BZ58" s="260"/>
      <c r="CA58" s="260"/>
      <c r="CB58" s="260"/>
      <c r="CC58" s="260"/>
      <c r="CD58" s="260"/>
      <c r="CE58" s="260"/>
      <c r="CF58" s="260"/>
    </row>
    <row r="59" spans="1:84" ht="15" customHeight="1" thickBot="1" x14ac:dyDescent="0.35">
      <c r="A59" s="967"/>
      <c r="B59" s="967"/>
      <c r="C59" s="968"/>
      <c r="D59" s="242" t="s">
        <v>165</v>
      </c>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1"/>
      <c r="AI59" s="261"/>
      <c r="AJ59" s="261"/>
      <c r="AK59" s="261"/>
      <c r="AL59" s="261"/>
      <c r="AM59" s="261"/>
      <c r="AN59" s="261"/>
      <c r="AO59" s="261"/>
      <c r="AP59" s="261"/>
      <c r="AQ59" s="261"/>
      <c r="AR59" s="261"/>
      <c r="AS59" s="261"/>
      <c r="AT59" s="261"/>
      <c r="AU59" s="261"/>
      <c r="AV59" s="261"/>
      <c r="AW59" s="261"/>
      <c r="AX59" s="261"/>
      <c r="AY59" s="261"/>
      <c r="AZ59" s="261"/>
      <c r="BA59" s="261"/>
      <c r="BB59" s="261"/>
      <c r="BC59" s="261"/>
      <c r="BD59" s="261"/>
      <c r="BE59" s="261"/>
      <c r="BF59" s="261"/>
      <c r="BG59" s="261"/>
      <c r="BH59" s="261"/>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row>
    <row r="60" spans="1:84" ht="15" customHeight="1" thickBot="1" x14ac:dyDescent="0.35">
      <c r="A60" s="967"/>
      <c r="B60" s="967"/>
      <c r="C60" s="968"/>
      <c r="D60" s="242" t="s">
        <v>134</v>
      </c>
      <c r="E60" s="247"/>
      <c r="F60" s="247"/>
      <c r="G60" s="247"/>
      <c r="H60" s="247"/>
      <c r="I60" s="247"/>
      <c r="J60" s="247"/>
      <c r="K60" s="247"/>
      <c r="L60" s="247"/>
      <c r="M60" s="247"/>
      <c r="N60" s="247"/>
      <c r="O60" s="247"/>
      <c r="P60" s="247"/>
      <c r="Q60" s="247"/>
      <c r="R60" s="247"/>
      <c r="S60" s="247"/>
      <c r="T60" s="247"/>
      <c r="U60" s="247"/>
      <c r="V60" s="247"/>
      <c r="W60" s="247"/>
      <c r="X60" s="247"/>
      <c r="Y60" s="247"/>
      <c r="Z60" s="247"/>
      <c r="AA60" s="247"/>
      <c r="AB60" s="247"/>
      <c r="AC60" s="247"/>
      <c r="AD60" s="247"/>
      <c r="AE60" s="247"/>
      <c r="AF60" s="247"/>
      <c r="AG60" s="247"/>
      <c r="AH60" s="247"/>
      <c r="AI60" s="247"/>
      <c r="AJ60" s="247"/>
      <c r="AK60" s="247"/>
      <c r="AL60" s="247"/>
      <c r="AM60" s="247"/>
      <c r="AN60" s="247"/>
      <c r="AO60" s="247"/>
      <c r="AP60" s="247"/>
      <c r="AQ60" s="247"/>
      <c r="AR60" s="247"/>
      <c r="AS60" s="247"/>
      <c r="AT60" s="247"/>
      <c r="AU60" s="247"/>
      <c r="AV60" s="247"/>
      <c r="AW60" s="247"/>
      <c r="AX60" s="247"/>
      <c r="AY60" s="247"/>
      <c r="AZ60" s="247"/>
      <c r="BA60" s="247"/>
      <c r="BB60" s="247"/>
      <c r="BC60" s="247"/>
      <c r="BD60" s="247"/>
      <c r="BE60" s="247"/>
      <c r="BF60" s="247"/>
      <c r="BG60" s="247"/>
      <c r="BH60" s="247"/>
      <c r="BI60" s="247"/>
      <c r="BJ60" s="247"/>
      <c r="BK60" s="247"/>
      <c r="BL60" s="247"/>
      <c r="BM60" s="247"/>
      <c r="BN60" s="247"/>
      <c r="BO60" s="247"/>
      <c r="BP60" s="247"/>
      <c r="BQ60" s="247"/>
      <c r="BR60" s="247"/>
      <c r="BS60" s="247"/>
      <c r="BT60" s="247"/>
      <c r="BU60" s="247"/>
      <c r="BV60" s="247"/>
      <c r="BW60" s="247"/>
      <c r="BX60" s="247"/>
      <c r="BY60" s="247"/>
      <c r="BZ60" s="247"/>
      <c r="CA60" s="247"/>
      <c r="CB60" s="247"/>
      <c r="CC60" s="247"/>
      <c r="CD60" s="247"/>
      <c r="CE60" s="247"/>
      <c r="CF60" s="247"/>
    </row>
    <row r="61" spans="1:84" ht="15" customHeight="1" thickBot="1" x14ac:dyDescent="0.35">
      <c r="A61" s="967"/>
      <c r="B61" s="967"/>
      <c r="C61" s="968"/>
      <c r="D61" s="242" t="s">
        <v>133</v>
      </c>
      <c r="E61" s="197">
        <f>IF(SUM(E59:E60)=0,0,100-E59-E60)</f>
        <v>0</v>
      </c>
      <c r="F61" s="197">
        <f t="shared" ref="F61:BQ61" si="58">IF(SUM(F59:F60)=0,0,100-F59-F60)</f>
        <v>0</v>
      </c>
      <c r="G61" s="197">
        <f t="shared" si="58"/>
        <v>0</v>
      </c>
      <c r="H61" s="197">
        <f t="shared" si="58"/>
        <v>0</v>
      </c>
      <c r="I61" s="197">
        <f t="shared" si="58"/>
        <v>0</v>
      </c>
      <c r="J61" s="197">
        <f t="shared" si="58"/>
        <v>0</v>
      </c>
      <c r="K61" s="197">
        <f t="shared" si="58"/>
        <v>0</v>
      </c>
      <c r="L61" s="197">
        <f t="shared" si="58"/>
        <v>0</v>
      </c>
      <c r="M61" s="197">
        <f t="shared" si="58"/>
        <v>0</v>
      </c>
      <c r="N61" s="197">
        <f t="shared" si="58"/>
        <v>0</v>
      </c>
      <c r="O61" s="197">
        <f t="shared" si="58"/>
        <v>0</v>
      </c>
      <c r="P61" s="197">
        <f t="shared" si="58"/>
        <v>0</v>
      </c>
      <c r="Q61" s="197">
        <f t="shared" si="58"/>
        <v>0</v>
      </c>
      <c r="R61" s="197">
        <f t="shared" si="58"/>
        <v>0</v>
      </c>
      <c r="S61" s="197">
        <f t="shared" si="58"/>
        <v>0</v>
      </c>
      <c r="T61" s="197">
        <f t="shared" si="58"/>
        <v>0</v>
      </c>
      <c r="U61" s="197">
        <f t="shared" si="58"/>
        <v>0</v>
      </c>
      <c r="V61" s="197">
        <f t="shared" si="58"/>
        <v>0</v>
      </c>
      <c r="W61" s="197">
        <f t="shared" si="58"/>
        <v>0</v>
      </c>
      <c r="X61" s="197">
        <f t="shared" si="58"/>
        <v>0</v>
      </c>
      <c r="Y61" s="197">
        <f t="shared" si="58"/>
        <v>0</v>
      </c>
      <c r="Z61" s="197">
        <f t="shared" si="58"/>
        <v>0</v>
      </c>
      <c r="AA61" s="197">
        <f t="shared" si="58"/>
        <v>0</v>
      </c>
      <c r="AB61" s="197">
        <f t="shared" si="58"/>
        <v>0</v>
      </c>
      <c r="AC61" s="197">
        <f t="shared" si="58"/>
        <v>0</v>
      </c>
      <c r="AD61" s="197">
        <f t="shared" si="58"/>
        <v>0</v>
      </c>
      <c r="AE61" s="197">
        <f t="shared" si="58"/>
        <v>0</v>
      </c>
      <c r="AF61" s="197">
        <f t="shared" si="58"/>
        <v>0</v>
      </c>
      <c r="AG61" s="197">
        <f t="shared" si="58"/>
        <v>0</v>
      </c>
      <c r="AH61" s="197">
        <f t="shared" si="58"/>
        <v>0</v>
      </c>
      <c r="AI61" s="197">
        <f t="shared" si="58"/>
        <v>0</v>
      </c>
      <c r="AJ61" s="197">
        <f t="shared" si="58"/>
        <v>0</v>
      </c>
      <c r="AK61" s="197">
        <f t="shared" si="58"/>
        <v>0</v>
      </c>
      <c r="AL61" s="197">
        <f t="shared" si="58"/>
        <v>0</v>
      </c>
      <c r="AM61" s="197">
        <f t="shared" si="58"/>
        <v>0</v>
      </c>
      <c r="AN61" s="197">
        <f t="shared" si="58"/>
        <v>0</v>
      </c>
      <c r="AO61" s="197">
        <f t="shared" si="58"/>
        <v>0</v>
      </c>
      <c r="AP61" s="197">
        <f t="shared" si="58"/>
        <v>0</v>
      </c>
      <c r="AQ61" s="197">
        <f t="shared" si="58"/>
        <v>0</v>
      </c>
      <c r="AR61" s="197">
        <f t="shared" si="58"/>
        <v>0</v>
      </c>
      <c r="AS61" s="197">
        <f t="shared" si="58"/>
        <v>0</v>
      </c>
      <c r="AT61" s="197">
        <f t="shared" si="58"/>
        <v>0</v>
      </c>
      <c r="AU61" s="197">
        <f t="shared" si="58"/>
        <v>0</v>
      </c>
      <c r="AV61" s="197">
        <f t="shared" si="58"/>
        <v>0</v>
      </c>
      <c r="AW61" s="197">
        <f t="shared" si="58"/>
        <v>0</v>
      </c>
      <c r="AX61" s="197">
        <f t="shared" si="58"/>
        <v>0</v>
      </c>
      <c r="AY61" s="197">
        <f t="shared" si="58"/>
        <v>0</v>
      </c>
      <c r="AZ61" s="197">
        <f t="shared" si="58"/>
        <v>0</v>
      </c>
      <c r="BA61" s="197">
        <f t="shared" si="58"/>
        <v>0</v>
      </c>
      <c r="BB61" s="197">
        <f t="shared" si="58"/>
        <v>0</v>
      </c>
      <c r="BC61" s="197">
        <f t="shared" si="58"/>
        <v>0</v>
      </c>
      <c r="BD61" s="197">
        <f t="shared" si="58"/>
        <v>0</v>
      </c>
      <c r="BE61" s="197">
        <f t="shared" si="58"/>
        <v>0</v>
      </c>
      <c r="BF61" s="197">
        <f t="shared" si="58"/>
        <v>0</v>
      </c>
      <c r="BG61" s="197">
        <f t="shared" si="58"/>
        <v>0</v>
      </c>
      <c r="BH61" s="197">
        <f t="shared" si="58"/>
        <v>0</v>
      </c>
      <c r="BI61" s="197">
        <f t="shared" si="58"/>
        <v>0</v>
      </c>
      <c r="BJ61" s="197">
        <f t="shared" si="58"/>
        <v>0</v>
      </c>
      <c r="BK61" s="197">
        <f t="shared" si="58"/>
        <v>0</v>
      </c>
      <c r="BL61" s="197">
        <f t="shared" si="58"/>
        <v>0</v>
      </c>
      <c r="BM61" s="197">
        <f t="shared" si="58"/>
        <v>0</v>
      </c>
      <c r="BN61" s="197">
        <f t="shared" si="58"/>
        <v>0</v>
      </c>
      <c r="BO61" s="197">
        <f t="shared" si="58"/>
        <v>0</v>
      </c>
      <c r="BP61" s="197">
        <f t="shared" si="58"/>
        <v>0</v>
      </c>
      <c r="BQ61" s="197">
        <f t="shared" si="58"/>
        <v>0</v>
      </c>
      <c r="BR61" s="197">
        <f t="shared" ref="BR61:CF61" si="59">IF(SUM(BR59:BR60)=0,0,100-BR59-BR60)</f>
        <v>0</v>
      </c>
      <c r="BS61" s="197">
        <f t="shared" si="59"/>
        <v>0</v>
      </c>
      <c r="BT61" s="197">
        <f t="shared" si="59"/>
        <v>0</v>
      </c>
      <c r="BU61" s="197">
        <f t="shared" si="59"/>
        <v>0</v>
      </c>
      <c r="BV61" s="197">
        <f t="shared" si="59"/>
        <v>0</v>
      </c>
      <c r="BW61" s="197">
        <f t="shared" si="59"/>
        <v>0</v>
      </c>
      <c r="BX61" s="197">
        <f t="shared" si="59"/>
        <v>0</v>
      </c>
      <c r="BY61" s="197">
        <f t="shared" si="59"/>
        <v>0</v>
      </c>
      <c r="BZ61" s="197">
        <f t="shared" si="59"/>
        <v>0</v>
      </c>
      <c r="CA61" s="197">
        <f t="shared" si="59"/>
        <v>0</v>
      </c>
      <c r="CB61" s="197">
        <f t="shared" si="59"/>
        <v>0</v>
      </c>
      <c r="CC61" s="197">
        <f t="shared" si="59"/>
        <v>0</v>
      </c>
      <c r="CD61" s="197">
        <f t="shared" si="59"/>
        <v>0</v>
      </c>
      <c r="CE61" s="197">
        <f t="shared" si="59"/>
        <v>0</v>
      </c>
      <c r="CF61" s="197">
        <f t="shared" si="59"/>
        <v>0</v>
      </c>
    </row>
    <row r="62" spans="1:84" ht="15" customHeight="1" thickBot="1" x14ac:dyDescent="0.35">
      <c r="A62" s="967"/>
      <c r="B62" s="967"/>
      <c r="C62" s="968"/>
      <c r="D62" s="243" t="s">
        <v>122</v>
      </c>
      <c r="E62" s="247"/>
      <c r="F62" s="247"/>
      <c r="G62" s="247"/>
      <c r="H62" s="247"/>
      <c r="I62" s="247"/>
      <c r="J62" s="247"/>
      <c r="K62" s="247"/>
      <c r="L62" s="247"/>
      <c r="M62" s="247"/>
      <c r="N62" s="247"/>
      <c r="O62" s="247"/>
      <c r="P62" s="247"/>
      <c r="Q62" s="247"/>
      <c r="R62" s="247"/>
      <c r="S62" s="247"/>
      <c r="T62" s="247"/>
      <c r="U62" s="247"/>
      <c r="V62" s="247"/>
      <c r="W62" s="247"/>
      <c r="X62" s="247"/>
      <c r="Y62" s="247"/>
      <c r="Z62" s="247"/>
      <c r="AA62" s="247"/>
      <c r="AB62" s="247"/>
      <c r="AC62" s="247"/>
      <c r="AD62" s="247"/>
      <c r="AE62" s="247"/>
      <c r="AF62" s="247"/>
      <c r="AG62" s="247"/>
      <c r="AH62" s="247"/>
      <c r="AI62" s="247"/>
      <c r="AJ62" s="247"/>
      <c r="AK62" s="247"/>
      <c r="AL62" s="247"/>
      <c r="AM62" s="247"/>
      <c r="AN62" s="247"/>
      <c r="AO62" s="247"/>
      <c r="AP62" s="247"/>
      <c r="AQ62" s="247"/>
      <c r="AR62" s="247"/>
      <c r="AS62" s="247"/>
      <c r="AT62" s="247"/>
      <c r="AU62" s="247"/>
      <c r="AV62" s="247"/>
      <c r="AW62" s="247"/>
      <c r="AX62" s="247"/>
      <c r="AY62" s="247"/>
      <c r="AZ62" s="247"/>
      <c r="BA62" s="247"/>
      <c r="BB62" s="247"/>
      <c r="BC62" s="247"/>
      <c r="BD62" s="247"/>
      <c r="BE62" s="247"/>
      <c r="BF62" s="247"/>
      <c r="BG62" s="247"/>
      <c r="BH62" s="247"/>
      <c r="BI62" s="247"/>
      <c r="BJ62" s="247"/>
      <c r="BK62" s="247"/>
      <c r="BL62" s="247"/>
      <c r="BM62" s="247"/>
      <c r="BN62" s="247"/>
      <c r="BO62" s="247"/>
      <c r="BP62" s="247"/>
      <c r="BQ62" s="247"/>
      <c r="BR62" s="247"/>
      <c r="BS62" s="247"/>
      <c r="BT62" s="247"/>
      <c r="BU62" s="247"/>
      <c r="BV62" s="247"/>
      <c r="BW62" s="247"/>
      <c r="BX62" s="247"/>
      <c r="BY62" s="247"/>
      <c r="BZ62" s="247"/>
      <c r="CA62" s="247"/>
      <c r="CB62" s="247"/>
      <c r="CC62" s="247"/>
      <c r="CD62" s="247"/>
      <c r="CE62" s="247"/>
      <c r="CF62" s="247"/>
    </row>
    <row r="63" spans="1:84" ht="15" customHeight="1" thickBot="1" x14ac:dyDescent="0.35">
      <c r="A63" s="967"/>
      <c r="B63" s="967"/>
      <c r="C63" s="969"/>
      <c r="D63" s="244" t="s">
        <v>174</v>
      </c>
      <c r="E63" s="245">
        <f>+IF(E61="","",PROGRAMA!$I$13*E62*(((E62/PROGRAMA!$I$9)*(PROGRAMA!$I$12-PROGRAMA!$I$11)/2)+PROGRAMA!$I$11))</f>
        <v>0</v>
      </c>
      <c r="F63" s="245">
        <f>+IF(F61="","",PROGRAMA!$I$13*F62*(((F62/PROGRAMA!$I$9)*(PROGRAMA!$I$12-PROGRAMA!$I$11)/2)+PROGRAMA!$I$11))</f>
        <v>0</v>
      </c>
      <c r="G63" s="245">
        <f>+IF(G61="","",PROGRAMA!$I$13*G62*(((G62/PROGRAMA!$I$9)*(PROGRAMA!$I$12-PROGRAMA!$I$11)/2)+PROGRAMA!$I$11))</f>
        <v>0</v>
      </c>
      <c r="H63" s="245">
        <f>+IF(H61="","",PROGRAMA!$I$13*H62*(((H62/PROGRAMA!$I$9)*(PROGRAMA!$I$12-PROGRAMA!$I$11)/2)+PROGRAMA!$I$11))</f>
        <v>0</v>
      </c>
      <c r="I63" s="245">
        <f>+IF(I61="","",PROGRAMA!$I$13*I62*(((I62/PROGRAMA!$I$9)*(PROGRAMA!$I$12-PROGRAMA!$I$11)/2)+PROGRAMA!$I$11))</f>
        <v>0</v>
      </c>
      <c r="J63" s="245">
        <f>+IF(J61="","",PROGRAMA!$I$13*J62*(((J62/PROGRAMA!$I$9)*(PROGRAMA!$I$12-PROGRAMA!$I$11)/2)+PROGRAMA!$I$11))</f>
        <v>0</v>
      </c>
      <c r="K63" s="245">
        <f>+IF(K61="","",PROGRAMA!$I$13*K62*(((K62/PROGRAMA!$I$9)*(PROGRAMA!$I$12-PROGRAMA!$I$11)/2)+PROGRAMA!$I$11))</f>
        <v>0</v>
      </c>
      <c r="L63" s="245">
        <f>+IF(L61="","",PROGRAMA!$I$13*L62*(((L62/PROGRAMA!$I$9)*(PROGRAMA!$I$12-PROGRAMA!$I$11)/2)+PROGRAMA!$I$11))</f>
        <v>0</v>
      </c>
      <c r="M63" s="245">
        <f>+IF(M61="","",PROGRAMA!$I$13*M62*(((M62/PROGRAMA!$I$9)*(PROGRAMA!$I$12-PROGRAMA!$I$11)/2)+PROGRAMA!$I$11))</f>
        <v>0</v>
      </c>
      <c r="N63" s="245">
        <f>+IF(N61="","",PROGRAMA!$I$13*N62*(((N62/PROGRAMA!$I$9)*(PROGRAMA!$I$12-PROGRAMA!$I$11)/2)+PROGRAMA!$I$11))</f>
        <v>0</v>
      </c>
      <c r="O63" s="245">
        <f>+IF(O61="","",PROGRAMA!$I$13*O62*(((O62/PROGRAMA!$I$9)*(PROGRAMA!$I$12-PROGRAMA!$I$11)/2)+PROGRAMA!$I$11))</f>
        <v>0</v>
      </c>
      <c r="P63" s="245">
        <f>+IF(P61="","",PROGRAMA!$I$13*P62*(((P62/PROGRAMA!$I$9)*(PROGRAMA!$I$12-PROGRAMA!$I$11)/2)+PROGRAMA!$I$11))</f>
        <v>0</v>
      </c>
      <c r="Q63" s="245">
        <f>+IF(Q61="","",PROGRAMA!$I$13*Q62*(((Q62/PROGRAMA!$I$9)*(PROGRAMA!$I$12-PROGRAMA!$I$11)/2)+PROGRAMA!$I$11))</f>
        <v>0</v>
      </c>
      <c r="R63" s="245">
        <f>+IF(R61="","",PROGRAMA!$I$13*R62*(((R62/PROGRAMA!$I$9)*(PROGRAMA!$I$12-PROGRAMA!$I$11)/2)+PROGRAMA!$I$11))</f>
        <v>0</v>
      </c>
      <c r="S63" s="245">
        <f>+IF(S61="","",PROGRAMA!$I$13*S62*(((S62/PROGRAMA!$I$9)*(PROGRAMA!$I$12-PROGRAMA!$I$11)/2)+PROGRAMA!$I$11))</f>
        <v>0</v>
      </c>
      <c r="T63" s="245">
        <f>+IF(T61="","",PROGRAMA!$I$13*T62*(((T62/PROGRAMA!$I$9)*(PROGRAMA!$I$12-PROGRAMA!$I$11)/2)+PROGRAMA!$I$11))</f>
        <v>0</v>
      </c>
      <c r="U63" s="245">
        <f>+IF(U61="","",PROGRAMA!$I$13*U62*(((U62/PROGRAMA!$I$9)*(PROGRAMA!$I$12-PROGRAMA!$I$11)/2)+PROGRAMA!$I$11))</f>
        <v>0</v>
      </c>
      <c r="V63" s="245">
        <f>+IF(V61="","",PROGRAMA!$I$13*V62*(((V62/PROGRAMA!$I$9)*(PROGRAMA!$I$12-PROGRAMA!$I$11)/2)+PROGRAMA!$I$11))</f>
        <v>0</v>
      </c>
      <c r="W63" s="245">
        <f>+IF(W61="","",PROGRAMA!$I$13*W62*(((W62/PROGRAMA!$I$9)*(PROGRAMA!$I$12-PROGRAMA!$I$11)/2)+PROGRAMA!$I$11))</f>
        <v>0</v>
      </c>
      <c r="X63" s="245">
        <f>+IF(X61="","",PROGRAMA!$I$13*X62*(((X62/PROGRAMA!$I$9)*(PROGRAMA!$I$12-PROGRAMA!$I$11)/2)+PROGRAMA!$I$11))</f>
        <v>0</v>
      </c>
      <c r="Y63" s="245">
        <f>+IF(Y61="","",PROGRAMA!$I$13*Y62*(((Y62/PROGRAMA!$I$9)*(PROGRAMA!$I$12-PROGRAMA!$I$11)/2)+PROGRAMA!$I$11))</f>
        <v>0</v>
      </c>
      <c r="Z63" s="245">
        <f>+IF(Z61="","",PROGRAMA!$I$13*Z62*(((Z62/PROGRAMA!$I$9)*(PROGRAMA!$I$12-PROGRAMA!$I$11)/2)+PROGRAMA!$I$11))</f>
        <v>0</v>
      </c>
      <c r="AA63" s="245">
        <f>+IF(AA61="","",PROGRAMA!$I$13*AA62*(((AA62/PROGRAMA!$I$9)*(PROGRAMA!$I$12-PROGRAMA!$I$11)/2)+PROGRAMA!$I$11))</f>
        <v>0</v>
      </c>
      <c r="AB63" s="245">
        <f>+IF(AB61="","",PROGRAMA!$I$13*AB62*(((AB62/PROGRAMA!$I$9)*(PROGRAMA!$I$12-PROGRAMA!$I$11)/2)+PROGRAMA!$I$11))</f>
        <v>0</v>
      </c>
      <c r="AC63" s="245">
        <f>+IF(AC61="","",PROGRAMA!$I$13*AC62*(((AC62/PROGRAMA!$I$9)*(PROGRAMA!$I$12-PROGRAMA!$I$11)/2)+PROGRAMA!$I$11))</f>
        <v>0</v>
      </c>
      <c r="AD63" s="245">
        <f>+IF(AD61="","",PROGRAMA!$I$13*AD62*(((AD62/PROGRAMA!$I$9)*(PROGRAMA!$I$12-PROGRAMA!$I$11)/2)+PROGRAMA!$I$11))</f>
        <v>0</v>
      </c>
      <c r="AE63" s="245">
        <f>+IF(AE61="","",PROGRAMA!$I$13*AE62*(((AE62/PROGRAMA!$I$9)*(PROGRAMA!$I$12-PROGRAMA!$I$11)/2)+PROGRAMA!$I$11))</f>
        <v>0</v>
      </c>
      <c r="AF63" s="245">
        <f>+IF(AF61="","",PROGRAMA!$I$13*AF62*(((AF62/PROGRAMA!$I$9)*(PROGRAMA!$I$12-PROGRAMA!$I$11)/2)+PROGRAMA!$I$11))</f>
        <v>0</v>
      </c>
      <c r="AG63" s="245">
        <f>+IF(AG61="","",PROGRAMA!$I$13*AG62*(((AG62/PROGRAMA!$I$9)*(PROGRAMA!$I$12-PROGRAMA!$I$11)/2)+PROGRAMA!$I$11))</f>
        <v>0</v>
      </c>
      <c r="AH63" s="245">
        <f>+IF(AH61="","",PROGRAMA!$I$13*AH62*(((AH62/PROGRAMA!$I$9)*(PROGRAMA!$I$12-PROGRAMA!$I$11)/2)+PROGRAMA!$I$11))</f>
        <v>0</v>
      </c>
      <c r="AI63" s="245">
        <f>+IF(AI61="","",PROGRAMA!$I$13*AI62*(((AI62/PROGRAMA!$I$9)*(PROGRAMA!$I$12-PROGRAMA!$I$11)/2)+PROGRAMA!$I$11))</f>
        <v>0</v>
      </c>
      <c r="AJ63" s="245">
        <f>+IF(AJ61="","",PROGRAMA!$I$13*AJ62*(((AJ62/PROGRAMA!$I$9)*(PROGRAMA!$I$12-PROGRAMA!$I$11)/2)+PROGRAMA!$I$11))</f>
        <v>0</v>
      </c>
      <c r="AK63" s="245">
        <f>+IF(AK61="","",PROGRAMA!$I$13*AK62*(((AK62/PROGRAMA!$I$9)*(PROGRAMA!$I$12-PROGRAMA!$I$11)/2)+PROGRAMA!$I$11))</f>
        <v>0</v>
      </c>
      <c r="AL63" s="245">
        <f>+IF(AL61="","",PROGRAMA!$I$13*AL62*(((AL62/PROGRAMA!$I$9)*(PROGRAMA!$I$12-PROGRAMA!$I$11)/2)+PROGRAMA!$I$11))</f>
        <v>0</v>
      </c>
      <c r="AM63" s="245">
        <f>+IF(AM61="","",PROGRAMA!$I$13*AM62*(((AM62/PROGRAMA!$I$9)*(PROGRAMA!$I$12-PROGRAMA!$I$11)/2)+PROGRAMA!$I$11))</f>
        <v>0</v>
      </c>
      <c r="AN63" s="245">
        <f>+IF(AN61="","",PROGRAMA!$I$13*AN62*(((AN62/PROGRAMA!$I$9)*(PROGRAMA!$I$12-PROGRAMA!$I$11)/2)+PROGRAMA!$I$11))</f>
        <v>0</v>
      </c>
      <c r="AO63" s="245">
        <f>+IF(AO61="","",PROGRAMA!$I$13*AO62*(((AO62/PROGRAMA!$I$9)*(PROGRAMA!$I$12-PROGRAMA!$I$11)/2)+PROGRAMA!$I$11))</f>
        <v>0</v>
      </c>
      <c r="AP63" s="245">
        <f>+IF(AP61="","",PROGRAMA!$I$13*AP62*(((AP62/PROGRAMA!$I$9)*(PROGRAMA!$I$12-PROGRAMA!$I$11)/2)+PROGRAMA!$I$11))</f>
        <v>0</v>
      </c>
      <c r="AQ63" s="245">
        <f>+IF(AQ61="","",PROGRAMA!$I$13*AQ62*(((AQ62/PROGRAMA!$I$9)*(PROGRAMA!$I$12-PROGRAMA!$I$11)/2)+PROGRAMA!$I$11))</f>
        <v>0</v>
      </c>
      <c r="AR63" s="245">
        <f>+IF(AR61="","",PROGRAMA!$I$13*AR62*(((AR62/PROGRAMA!$I$9)*(PROGRAMA!$I$12-PROGRAMA!$I$11)/2)+PROGRAMA!$I$11))</f>
        <v>0</v>
      </c>
      <c r="AS63" s="245">
        <f>+IF(AS61="","",PROGRAMA!$I$13*AS62*(((AS62/PROGRAMA!$I$9)*(PROGRAMA!$I$12-PROGRAMA!$I$11)/2)+PROGRAMA!$I$11))</f>
        <v>0</v>
      </c>
      <c r="AT63" s="245">
        <f>+IF(AT61="","",PROGRAMA!$I$13*AT62*(((AT62/PROGRAMA!$I$9)*(PROGRAMA!$I$12-PROGRAMA!$I$11)/2)+PROGRAMA!$I$11))</f>
        <v>0</v>
      </c>
      <c r="AU63" s="245">
        <f>+IF(AU61="","",PROGRAMA!$I$13*AU62*(((AU62/PROGRAMA!$I$9)*(PROGRAMA!$I$12-PROGRAMA!$I$11)/2)+PROGRAMA!$I$11))</f>
        <v>0</v>
      </c>
      <c r="AV63" s="245">
        <f>+IF(AV61="","",PROGRAMA!$I$13*AV62*(((AV62/PROGRAMA!$I$9)*(PROGRAMA!$I$12-PROGRAMA!$I$11)/2)+PROGRAMA!$I$11))</f>
        <v>0</v>
      </c>
      <c r="AW63" s="245">
        <f>+IF(AW61="","",PROGRAMA!$I$13*AW62*(((AW62/PROGRAMA!$I$9)*(PROGRAMA!$I$12-PROGRAMA!$I$11)/2)+PROGRAMA!$I$11))</f>
        <v>0</v>
      </c>
      <c r="AX63" s="245">
        <f>+IF(AX61="","",PROGRAMA!$I$13*AX62*(((AX62/PROGRAMA!$I$9)*(PROGRAMA!$I$12-PROGRAMA!$I$11)/2)+PROGRAMA!$I$11))</f>
        <v>0</v>
      </c>
      <c r="AY63" s="245">
        <f>+IF(AY61="","",PROGRAMA!$I$13*AY62*(((AY62/PROGRAMA!$I$9)*(PROGRAMA!$I$12-PROGRAMA!$I$11)/2)+PROGRAMA!$I$11))</f>
        <v>0</v>
      </c>
      <c r="AZ63" s="245">
        <f>+IF(AZ61="","",PROGRAMA!$I$13*AZ62*(((AZ62/PROGRAMA!$I$9)*(PROGRAMA!$I$12-PROGRAMA!$I$11)/2)+PROGRAMA!$I$11))</f>
        <v>0</v>
      </c>
      <c r="BA63" s="245">
        <f>+IF(BA61="","",PROGRAMA!$I$13*BA62*(((BA62/PROGRAMA!$I$9)*(PROGRAMA!$I$12-PROGRAMA!$I$11)/2)+PROGRAMA!$I$11))</f>
        <v>0</v>
      </c>
      <c r="BB63" s="245">
        <f>+IF(BB61="","",PROGRAMA!$I$13*BB62*(((BB62/PROGRAMA!$I$9)*(PROGRAMA!$I$12-PROGRAMA!$I$11)/2)+PROGRAMA!$I$11))</f>
        <v>0</v>
      </c>
      <c r="BC63" s="245">
        <f>+IF(BC61="","",PROGRAMA!$I$13*BC62*(((BC62/PROGRAMA!$I$9)*(PROGRAMA!$I$12-PROGRAMA!$I$11)/2)+PROGRAMA!$I$11))</f>
        <v>0</v>
      </c>
      <c r="BD63" s="245">
        <f>+IF(BD61="","",PROGRAMA!$I$13*BD62*(((BD62/PROGRAMA!$I$9)*(PROGRAMA!$I$12-PROGRAMA!$I$11)/2)+PROGRAMA!$I$11))</f>
        <v>0</v>
      </c>
      <c r="BE63" s="245">
        <f>+IF(BE61="","",PROGRAMA!$I$13*BE62*(((BE62/PROGRAMA!$I$9)*(PROGRAMA!$I$12-PROGRAMA!$I$11)/2)+PROGRAMA!$I$11))</f>
        <v>0</v>
      </c>
      <c r="BF63" s="245">
        <f>+IF(BF61="","",PROGRAMA!$I$13*BF62*(((BF62/PROGRAMA!$I$9)*(PROGRAMA!$I$12-PROGRAMA!$I$11)/2)+PROGRAMA!$I$11))</f>
        <v>0</v>
      </c>
      <c r="BG63" s="245">
        <f>+IF(BG61="","",PROGRAMA!$I$13*BG62*(((BG62/PROGRAMA!$I$9)*(PROGRAMA!$I$12-PROGRAMA!$I$11)/2)+PROGRAMA!$I$11))</f>
        <v>0</v>
      </c>
      <c r="BH63" s="245">
        <f>+IF(BH61="","",PROGRAMA!$I$13*BH62*(((BH62/PROGRAMA!$I$9)*(PROGRAMA!$I$12-PROGRAMA!$I$11)/2)+PROGRAMA!$I$11))</f>
        <v>0</v>
      </c>
      <c r="BI63" s="245">
        <f>+IF(BI61="","",PROGRAMA!$I$13*BI62*(((BI62/PROGRAMA!$I$9)*(PROGRAMA!$I$12-PROGRAMA!$I$11)/2)+PROGRAMA!$I$11))</f>
        <v>0</v>
      </c>
      <c r="BJ63" s="245">
        <f>+IF(BJ61="","",PROGRAMA!$I$13*BJ62*(((BJ62/PROGRAMA!$I$9)*(PROGRAMA!$I$12-PROGRAMA!$I$11)/2)+PROGRAMA!$I$11))</f>
        <v>0</v>
      </c>
      <c r="BK63" s="245">
        <f>+IF(BK61="","",PROGRAMA!$I$13*BK62*(((BK62/PROGRAMA!$I$9)*(PROGRAMA!$I$12-PROGRAMA!$I$11)/2)+PROGRAMA!$I$11))</f>
        <v>0</v>
      </c>
      <c r="BL63" s="245">
        <f>+IF(BL61="","",PROGRAMA!$I$13*BL62*(((BL62/PROGRAMA!$I$9)*(PROGRAMA!$I$12-PROGRAMA!$I$11)/2)+PROGRAMA!$I$11))</f>
        <v>0</v>
      </c>
      <c r="BM63" s="245">
        <f>+IF(BM61="","",PROGRAMA!$I$13*BM62*(((BM62/PROGRAMA!$I$9)*(PROGRAMA!$I$12-PROGRAMA!$I$11)/2)+PROGRAMA!$I$11))</f>
        <v>0</v>
      </c>
      <c r="BN63" s="245">
        <f>+IF(BN61="","",PROGRAMA!$I$13*BN62*(((BN62/PROGRAMA!$I$9)*(PROGRAMA!$I$12-PROGRAMA!$I$11)/2)+PROGRAMA!$I$11))</f>
        <v>0</v>
      </c>
      <c r="BO63" s="245">
        <f>+IF(BO61="","",PROGRAMA!$I$13*BO62*(((BO62/PROGRAMA!$I$9)*(PROGRAMA!$I$12-PROGRAMA!$I$11)/2)+PROGRAMA!$I$11))</f>
        <v>0</v>
      </c>
      <c r="BP63" s="245">
        <f>+IF(BP61="","",PROGRAMA!$I$13*BP62*(((BP62/PROGRAMA!$I$9)*(PROGRAMA!$I$12-PROGRAMA!$I$11)/2)+PROGRAMA!$I$11))</f>
        <v>0</v>
      </c>
      <c r="BQ63" s="245">
        <f>+IF(BQ61="","",PROGRAMA!$I$13*BQ62*(((BQ62/PROGRAMA!$I$9)*(PROGRAMA!$I$12-PROGRAMA!$I$11)/2)+PROGRAMA!$I$11))</f>
        <v>0</v>
      </c>
      <c r="BR63" s="245">
        <f>+IF(BR61="","",PROGRAMA!$I$13*BR62*(((BR62/PROGRAMA!$I$9)*(PROGRAMA!$I$12-PROGRAMA!$I$11)/2)+PROGRAMA!$I$11))</f>
        <v>0</v>
      </c>
      <c r="BS63" s="245">
        <f>+IF(BS61="","",PROGRAMA!$I$13*BS62*(((BS62/PROGRAMA!$I$9)*(PROGRAMA!$I$12-PROGRAMA!$I$11)/2)+PROGRAMA!$I$11))</f>
        <v>0</v>
      </c>
      <c r="BT63" s="245">
        <f>+IF(BT61="","",PROGRAMA!$I$13*BT62*(((BT62/PROGRAMA!$I$9)*(PROGRAMA!$I$12-PROGRAMA!$I$11)/2)+PROGRAMA!$I$11))</f>
        <v>0</v>
      </c>
      <c r="BU63" s="245">
        <f>+IF(BU61="","",PROGRAMA!$I$13*BU62*(((BU62/PROGRAMA!$I$9)*(PROGRAMA!$I$12-PROGRAMA!$I$11)/2)+PROGRAMA!$I$11))</f>
        <v>0</v>
      </c>
      <c r="BV63" s="245">
        <f>+IF(BV61="","",PROGRAMA!$I$13*BV62*(((BV62/PROGRAMA!$I$9)*(PROGRAMA!$I$12-PROGRAMA!$I$11)/2)+PROGRAMA!$I$11))</f>
        <v>0</v>
      </c>
      <c r="BW63" s="245">
        <f>+IF(BW61="","",PROGRAMA!$I$13*BW62*(((BW62/PROGRAMA!$I$9)*(PROGRAMA!$I$12-PROGRAMA!$I$11)/2)+PROGRAMA!$I$11))</f>
        <v>0</v>
      </c>
      <c r="BX63" s="245">
        <f>+IF(BX61="","",PROGRAMA!$I$13*BX62*(((BX62/PROGRAMA!$I$9)*(PROGRAMA!$I$12-PROGRAMA!$I$11)/2)+PROGRAMA!$I$11))</f>
        <v>0</v>
      </c>
      <c r="BY63" s="245">
        <f>+IF(BY61="","",PROGRAMA!$I$13*BY62*(((BY62/PROGRAMA!$I$9)*(PROGRAMA!$I$12-PROGRAMA!$I$11)/2)+PROGRAMA!$I$11))</f>
        <v>0</v>
      </c>
      <c r="BZ63" s="245">
        <f>+IF(BZ61="","",PROGRAMA!$I$13*BZ62*(((BZ62/PROGRAMA!$I$9)*(PROGRAMA!$I$12-PROGRAMA!$I$11)/2)+PROGRAMA!$I$11))</f>
        <v>0</v>
      </c>
      <c r="CA63" s="245">
        <f>+IF(CA61="","",PROGRAMA!$I$13*CA62*(((CA62/PROGRAMA!$I$9)*(PROGRAMA!$I$12-PROGRAMA!$I$11)/2)+PROGRAMA!$I$11))</f>
        <v>0</v>
      </c>
      <c r="CB63" s="245">
        <f>+IF(CB61="","",PROGRAMA!$I$13*CB62*(((CB62/PROGRAMA!$I$9)*(PROGRAMA!$I$12-PROGRAMA!$I$11)/2)+PROGRAMA!$I$11))</f>
        <v>0</v>
      </c>
      <c r="CC63" s="245">
        <f>+IF(CC61="","",PROGRAMA!$I$13*CC62*(((CC62/PROGRAMA!$I$9)*(PROGRAMA!$I$12-PROGRAMA!$I$11)/2)+PROGRAMA!$I$11))</f>
        <v>0</v>
      </c>
      <c r="CD63" s="245">
        <f>+IF(CD61="","",PROGRAMA!$I$13*CD62*(((CD62/PROGRAMA!$I$9)*(PROGRAMA!$I$12-PROGRAMA!$I$11)/2)+PROGRAMA!$I$11))</f>
        <v>0</v>
      </c>
      <c r="CE63" s="245">
        <f>+IF(CE61="","",PROGRAMA!$I$13*CE62*(((CE62/PROGRAMA!$I$9)*(PROGRAMA!$I$12-PROGRAMA!$I$11)/2)+PROGRAMA!$I$11))</f>
        <v>0</v>
      </c>
      <c r="CF63" s="245">
        <f>+IF(CF61="","",PROGRAMA!$I$13*CF62*(((CF62/PROGRAMA!$I$9)*(PROGRAMA!$I$12-PROGRAMA!$I$11)/2)+PROGRAMA!$I$11))</f>
        <v>0</v>
      </c>
    </row>
    <row r="64" spans="1:84" ht="15" customHeight="1" thickTop="1" thickBot="1" x14ac:dyDescent="0.35">
      <c r="A64" s="967" t="s">
        <v>263</v>
      </c>
      <c r="B64" s="967" t="s">
        <v>253</v>
      </c>
      <c r="C64" s="970" t="str">
        <f>+IF($B$57='Base Datos'!$V$21,B64,A64)</f>
        <v>Contenedor 2</v>
      </c>
      <c r="D64" s="241" t="s">
        <v>266</v>
      </c>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c r="BY64" s="260"/>
      <c r="BZ64" s="260"/>
      <c r="CA64" s="260"/>
      <c r="CB64" s="260"/>
      <c r="CC64" s="260"/>
      <c r="CD64" s="260"/>
      <c r="CE64" s="260"/>
      <c r="CF64" s="260"/>
    </row>
    <row r="65" spans="1:84" ht="15" customHeight="1" thickBot="1" x14ac:dyDescent="0.35">
      <c r="A65" s="967"/>
      <c r="B65" s="967"/>
      <c r="C65" s="968"/>
      <c r="D65" s="242" t="s">
        <v>165</v>
      </c>
      <c r="E65" s="261"/>
      <c r="F65" s="261"/>
      <c r="G65" s="261"/>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c r="CF65" s="261"/>
    </row>
    <row r="66" spans="1:84" ht="15" customHeight="1" thickBot="1" x14ac:dyDescent="0.35">
      <c r="A66" s="967"/>
      <c r="B66" s="967"/>
      <c r="C66" s="968"/>
      <c r="D66" s="242" t="s">
        <v>134</v>
      </c>
      <c r="E66" s="247"/>
      <c r="F66" s="247"/>
      <c r="G66" s="247"/>
      <c r="H66" s="247"/>
      <c r="I66" s="247"/>
      <c r="J66" s="247"/>
      <c r="K66" s="247"/>
      <c r="L66" s="247"/>
      <c r="M66" s="247"/>
      <c r="N66" s="247"/>
      <c r="O66" s="247"/>
      <c r="P66" s="247"/>
      <c r="Q66" s="247"/>
      <c r="R66" s="247"/>
      <c r="S66" s="247"/>
      <c r="T66" s="247"/>
      <c r="U66" s="247"/>
      <c r="V66" s="247"/>
      <c r="W66" s="247"/>
      <c r="X66" s="247"/>
      <c r="Y66" s="247"/>
      <c r="Z66" s="247"/>
      <c r="AA66" s="247"/>
      <c r="AB66" s="247"/>
      <c r="AC66" s="247"/>
      <c r="AD66" s="247"/>
      <c r="AE66" s="247"/>
      <c r="AF66" s="247"/>
      <c r="AG66" s="247"/>
      <c r="AH66" s="247"/>
      <c r="AI66" s="247"/>
      <c r="AJ66" s="247"/>
      <c r="AK66" s="247"/>
      <c r="AL66" s="247"/>
      <c r="AM66" s="247"/>
      <c r="AN66" s="247"/>
      <c r="AO66" s="247"/>
      <c r="AP66" s="247"/>
      <c r="AQ66" s="247"/>
      <c r="AR66" s="247"/>
      <c r="AS66" s="247"/>
      <c r="AT66" s="247"/>
      <c r="AU66" s="247"/>
      <c r="AV66" s="247"/>
      <c r="AW66" s="247"/>
      <c r="AX66" s="247"/>
      <c r="AY66" s="247"/>
      <c r="AZ66" s="247"/>
      <c r="BA66" s="247"/>
      <c r="BB66" s="247"/>
      <c r="BC66" s="247"/>
      <c r="BD66" s="247"/>
      <c r="BE66" s="247"/>
      <c r="BF66" s="247"/>
      <c r="BG66" s="247"/>
      <c r="BH66" s="247"/>
      <c r="BI66" s="247"/>
      <c r="BJ66" s="247"/>
      <c r="BK66" s="247"/>
      <c r="BL66" s="247"/>
      <c r="BM66" s="247"/>
      <c r="BN66" s="247"/>
      <c r="BO66" s="247"/>
      <c r="BP66" s="247"/>
      <c r="BQ66" s="247"/>
      <c r="BR66" s="247"/>
      <c r="BS66" s="247"/>
      <c r="BT66" s="247"/>
      <c r="BU66" s="247"/>
      <c r="BV66" s="247"/>
      <c r="BW66" s="247"/>
      <c r="BX66" s="247"/>
      <c r="BY66" s="247"/>
      <c r="BZ66" s="247"/>
      <c r="CA66" s="247"/>
      <c r="CB66" s="247"/>
      <c r="CC66" s="247"/>
      <c r="CD66" s="247"/>
      <c r="CE66" s="247"/>
      <c r="CF66" s="247"/>
    </row>
    <row r="67" spans="1:84" ht="15" customHeight="1" thickBot="1" x14ac:dyDescent="0.35">
      <c r="A67" s="967"/>
      <c r="B67" s="967"/>
      <c r="C67" s="968"/>
      <c r="D67" s="242" t="s">
        <v>133</v>
      </c>
      <c r="E67" s="197">
        <f>IF(SUM(E65:E66)=0,0,100-E65-E66)</f>
        <v>0</v>
      </c>
      <c r="F67" s="197">
        <f t="shared" ref="F67:BQ67" si="60">IF(SUM(F65:F66)=0,0,100-F65-F66)</f>
        <v>0</v>
      </c>
      <c r="G67" s="197">
        <f t="shared" si="60"/>
        <v>0</v>
      </c>
      <c r="H67" s="197">
        <f t="shared" si="60"/>
        <v>0</v>
      </c>
      <c r="I67" s="197">
        <f t="shared" si="60"/>
        <v>0</v>
      </c>
      <c r="J67" s="197">
        <f t="shared" si="60"/>
        <v>0</v>
      </c>
      <c r="K67" s="197">
        <f t="shared" si="60"/>
        <v>0</v>
      </c>
      <c r="L67" s="197">
        <f t="shared" si="60"/>
        <v>0</v>
      </c>
      <c r="M67" s="197">
        <f t="shared" si="60"/>
        <v>0</v>
      </c>
      <c r="N67" s="197">
        <f t="shared" si="60"/>
        <v>0</v>
      </c>
      <c r="O67" s="197">
        <f t="shared" si="60"/>
        <v>0</v>
      </c>
      <c r="P67" s="197">
        <f t="shared" si="60"/>
        <v>0</v>
      </c>
      <c r="Q67" s="197">
        <f t="shared" si="60"/>
        <v>0</v>
      </c>
      <c r="R67" s="197">
        <f t="shared" si="60"/>
        <v>0</v>
      </c>
      <c r="S67" s="197">
        <f t="shared" si="60"/>
        <v>0</v>
      </c>
      <c r="T67" s="197">
        <f t="shared" si="60"/>
        <v>0</v>
      </c>
      <c r="U67" s="197">
        <f t="shared" si="60"/>
        <v>0</v>
      </c>
      <c r="V67" s="197">
        <f t="shared" si="60"/>
        <v>0</v>
      </c>
      <c r="W67" s="197">
        <f t="shared" si="60"/>
        <v>0</v>
      </c>
      <c r="X67" s="197">
        <f t="shared" si="60"/>
        <v>0</v>
      </c>
      <c r="Y67" s="197">
        <f t="shared" si="60"/>
        <v>0</v>
      </c>
      <c r="Z67" s="197">
        <f t="shared" si="60"/>
        <v>0</v>
      </c>
      <c r="AA67" s="197">
        <f t="shared" si="60"/>
        <v>0</v>
      </c>
      <c r="AB67" s="197">
        <f t="shared" si="60"/>
        <v>0</v>
      </c>
      <c r="AC67" s="197">
        <f t="shared" si="60"/>
        <v>0</v>
      </c>
      <c r="AD67" s="197">
        <f t="shared" si="60"/>
        <v>0</v>
      </c>
      <c r="AE67" s="197">
        <f t="shared" si="60"/>
        <v>0</v>
      </c>
      <c r="AF67" s="197">
        <f t="shared" si="60"/>
        <v>0</v>
      </c>
      <c r="AG67" s="197">
        <f t="shared" si="60"/>
        <v>0</v>
      </c>
      <c r="AH67" s="197">
        <f t="shared" si="60"/>
        <v>0</v>
      </c>
      <c r="AI67" s="197">
        <f t="shared" si="60"/>
        <v>0</v>
      </c>
      <c r="AJ67" s="197">
        <f t="shared" si="60"/>
        <v>0</v>
      </c>
      <c r="AK67" s="197">
        <f t="shared" si="60"/>
        <v>0</v>
      </c>
      <c r="AL67" s="197">
        <f t="shared" si="60"/>
        <v>0</v>
      </c>
      <c r="AM67" s="197">
        <f t="shared" si="60"/>
        <v>0</v>
      </c>
      <c r="AN67" s="197">
        <f t="shared" si="60"/>
        <v>0</v>
      </c>
      <c r="AO67" s="197">
        <f t="shared" si="60"/>
        <v>0</v>
      </c>
      <c r="AP67" s="197">
        <f t="shared" si="60"/>
        <v>0</v>
      </c>
      <c r="AQ67" s="197">
        <f t="shared" si="60"/>
        <v>0</v>
      </c>
      <c r="AR67" s="197">
        <f t="shared" si="60"/>
        <v>0</v>
      </c>
      <c r="AS67" s="197">
        <f t="shared" si="60"/>
        <v>0</v>
      </c>
      <c r="AT67" s="197">
        <f t="shared" si="60"/>
        <v>0</v>
      </c>
      <c r="AU67" s="197">
        <f t="shared" si="60"/>
        <v>0</v>
      </c>
      <c r="AV67" s="197">
        <f t="shared" si="60"/>
        <v>0</v>
      </c>
      <c r="AW67" s="197">
        <f t="shared" si="60"/>
        <v>0</v>
      </c>
      <c r="AX67" s="197">
        <f t="shared" si="60"/>
        <v>0</v>
      </c>
      <c r="AY67" s="197">
        <f t="shared" si="60"/>
        <v>0</v>
      </c>
      <c r="AZ67" s="197">
        <f t="shared" si="60"/>
        <v>0</v>
      </c>
      <c r="BA67" s="197">
        <f t="shared" si="60"/>
        <v>0</v>
      </c>
      <c r="BB67" s="197">
        <f t="shared" si="60"/>
        <v>0</v>
      </c>
      <c r="BC67" s="197">
        <f t="shared" si="60"/>
        <v>0</v>
      </c>
      <c r="BD67" s="197">
        <f t="shared" si="60"/>
        <v>0</v>
      </c>
      <c r="BE67" s="197">
        <f t="shared" si="60"/>
        <v>0</v>
      </c>
      <c r="BF67" s="197">
        <f t="shared" si="60"/>
        <v>0</v>
      </c>
      <c r="BG67" s="197">
        <f t="shared" si="60"/>
        <v>0</v>
      </c>
      <c r="BH67" s="197">
        <f t="shared" si="60"/>
        <v>0</v>
      </c>
      <c r="BI67" s="197">
        <f t="shared" si="60"/>
        <v>0</v>
      </c>
      <c r="BJ67" s="197">
        <f t="shared" si="60"/>
        <v>0</v>
      </c>
      <c r="BK67" s="197">
        <f t="shared" si="60"/>
        <v>0</v>
      </c>
      <c r="BL67" s="197">
        <f t="shared" si="60"/>
        <v>0</v>
      </c>
      <c r="BM67" s="197">
        <f t="shared" si="60"/>
        <v>0</v>
      </c>
      <c r="BN67" s="197">
        <f t="shared" si="60"/>
        <v>0</v>
      </c>
      <c r="BO67" s="197">
        <f t="shared" si="60"/>
        <v>0</v>
      </c>
      <c r="BP67" s="197">
        <f t="shared" si="60"/>
        <v>0</v>
      </c>
      <c r="BQ67" s="197">
        <f t="shared" si="60"/>
        <v>0</v>
      </c>
      <c r="BR67" s="197">
        <f t="shared" ref="BR67:CF67" si="61">IF(SUM(BR65:BR66)=0,0,100-BR65-BR66)</f>
        <v>0</v>
      </c>
      <c r="BS67" s="197">
        <f t="shared" si="61"/>
        <v>0</v>
      </c>
      <c r="BT67" s="197">
        <f t="shared" si="61"/>
        <v>0</v>
      </c>
      <c r="BU67" s="197">
        <f t="shared" si="61"/>
        <v>0</v>
      </c>
      <c r="BV67" s="197">
        <f t="shared" si="61"/>
        <v>0</v>
      </c>
      <c r="BW67" s="197">
        <f t="shared" si="61"/>
        <v>0</v>
      </c>
      <c r="BX67" s="197">
        <f t="shared" si="61"/>
        <v>0</v>
      </c>
      <c r="BY67" s="197">
        <f t="shared" si="61"/>
        <v>0</v>
      </c>
      <c r="BZ67" s="197">
        <f t="shared" si="61"/>
        <v>0</v>
      </c>
      <c r="CA67" s="197">
        <f t="shared" si="61"/>
        <v>0</v>
      </c>
      <c r="CB67" s="197">
        <f t="shared" si="61"/>
        <v>0</v>
      </c>
      <c r="CC67" s="197">
        <f t="shared" si="61"/>
        <v>0</v>
      </c>
      <c r="CD67" s="197">
        <f t="shared" si="61"/>
        <v>0</v>
      </c>
      <c r="CE67" s="197">
        <f t="shared" si="61"/>
        <v>0</v>
      </c>
      <c r="CF67" s="197">
        <f t="shared" si="61"/>
        <v>0</v>
      </c>
    </row>
    <row r="68" spans="1:84" ht="15" customHeight="1" thickBot="1" x14ac:dyDescent="0.35">
      <c r="A68" s="967"/>
      <c r="B68" s="967"/>
      <c r="C68" s="968"/>
      <c r="D68" s="243" t="s">
        <v>122</v>
      </c>
      <c r="E68" s="247"/>
      <c r="F68" s="247"/>
      <c r="G68" s="247"/>
      <c r="H68" s="247"/>
      <c r="I68" s="247"/>
      <c r="J68" s="247"/>
      <c r="K68" s="247"/>
      <c r="L68" s="247"/>
      <c r="M68" s="247"/>
      <c r="N68" s="247"/>
      <c r="O68" s="247"/>
      <c r="P68" s="247"/>
      <c r="Q68" s="247"/>
      <c r="R68" s="247"/>
      <c r="S68" s="247"/>
      <c r="T68" s="247"/>
      <c r="U68" s="247"/>
      <c r="V68" s="247"/>
      <c r="W68" s="247"/>
      <c r="X68" s="247"/>
      <c r="Y68" s="247"/>
      <c r="Z68" s="247"/>
      <c r="AA68" s="247"/>
      <c r="AB68" s="247"/>
      <c r="AC68" s="247"/>
      <c r="AD68" s="247"/>
      <c r="AE68" s="247"/>
      <c r="AF68" s="247"/>
      <c r="AG68" s="247"/>
      <c r="AH68" s="247"/>
      <c r="AI68" s="247"/>
      <c r="AJ68" s="247"/>
      <c r="AK68" s="247"/>
      <c r="AL68" s="247"/>
      <c r="AM68" s="247"/>
      <c r="AN68" s="247"/>
      <c r="AO68" s="247"/>
      <c r="AP68" s="247"/>
      <c r="AQ68" s="247"/>
      <c r="AR68" s="247"/>
      <c r="AS68" s="247"/>
      <c r="AT68" s="247"/>
      <c r="AU68" s="247"/>
      <c r="AV68" s="247"/>
      <c r="AW68" s="247"/>
      <c r="AX68" s="247"/>
      <c r="AY68" s="247"/>
      <c r="AZ68" s="247"/>
      <c r="BA68" s="247"/>
      <c r="BB68" s="247"/>
      <c r="BC68" s="247"/>
      <c r="BD68" s="247"/>
      <c r="BE68" s="247"/>
      <c r="BF68" s="247"/>
      <c r="BG68" s="247"/>
      <c r="BH68" s="247"/>
      <c r="BI68" s="247"/>
      <c r="BJ68" s="247"/>
      <c r="BK68" s="247"/>
      <c r="BL68" s="247"/>
      <c r="BM68" s="247"/>
      <c r="BN68" s="247"/>
      <c r="BO68" s="247"/>
      <c r="BP68" s="247"/>
      <c r="BQ68" s="247"/>
      <c r="BR68" s="247"/>
      <c r="BS68" s="247"/>
      <c r="BT68" s="247"/>
      <c r="BU68" s="247"/>
      <c r="BV68" s="247"/>
      <c r="BW68" s="247"/>
      <c r="BX68" s="247"/>
      <c r="BY68" s="247"/>
      <c r="BZ68" s="247"/>
      <c r="CA68" s="247"/>
      <c r="CB68" s="247"/>
      <c r="CC68" s="247"/>
      <c r="CD68" s="247"/>
      <c r="CE68" s="247"/>
      <c r="CF68" s="247"/>
    </row>
    <row r="69" spans="1:84" ht="15" customHeight="1" thickBot="1" x14ac:dyDescent="0.35">
      <c r="A69" s="967"/>
      <c r="B69" s="967"/>
      <c r="C69" s="969"/>
      <c r="D69" s="244" t="s">
        <v>174</v>
      </c>
      <c r="E69" s="245">
        <f>+IF(E67="","",PROGRAMA!$I$13*E68*(((E68/PROGRAMA!$I$9)*(PROGRAMA!$I$12-PROGRAMA!$I$11)/2)+PROGRAMA!$I$11))</f>
        <v>0</v>
      </c>
      <c r="F69" s="245">
        <f>+IF(F67="","",PROGRAMA!$I$13*F68*(((F68/PROGRAMA!$I$9)*(PROGRAMA!$I$12-PROGRAMA!$I$11)/2)+PROGRAMA!$I$11))</f>
        <v>0</v>
      </c>
      <c r="G69" s="245">
        <f>+IF(G67="","",PROGRAMA!$I$13*G68*(((G68/PROGRAMA!$I$9)*(PROGRAMA!$I$12-PROGRAMA!$I$11)/2)+PROGRAMA!$I$11))</f>
        <v>0</v>
      </c>
      <c r="H69" s="245">
        <f>+IF(H67="","",PROGRAMA!$I$13*H68*(((H68/PROGRAMA!$I$9)*(PROGRAMA!$I$12-PROGRAMA!$I$11)/2)+PROGRAMA!$I$11))</f>
        <v>0</v>
      </c>
      <c r="I69" s="245">
        <f>+IF(I67="","",PROGRAMA!$I$13*I68*(((I68/PROGRAMA!$I$9)*(PROGRAMA!$I$12-PROGRAMA!$I$11)/2)+PROGRAMA!$I$11))</f>
        <v>0</v>
      </c>
      <c r="J69" s="245">
        <f>+IF(J67="","",PROGRAMA!$I$13*J68*(((J68/PROGRAMA!$I$9)*(PROGRAMA!$I$12-PROGRAMA!$I$11)/2)+PROGRAMA!$I$11))</f>
        <v>0</v>
      </c>
      <c r="K69" s="245">
        <f>+IF(K67="","",PROGRAMA!$I$13*K68*(((K68/PROGRAMA!$I$9)*(PROGRAMA!$I$12-PROGRAMA!$I$11)/2)+PROGRAMA!$I$11))</f>
        <v>0</v>
      </c>
      <c r="L69" s="245">
        <f>+IF(L67="","",PROGRAMA!$I$13*L68*(((L68/PROGRAMA!$I$9)*(PROGRAMA!$I$12-PROGRAMA!$I$11)/2)+PROGRAMA!$I$11))</f>
        <v>0</v>
      </c>
      <c r="M69" s="245">
        <f>+IF(M67="","",PROGRAMA!$I$13*M68*(((M68/PROGRAMA!$I$9)*(PROGRAMA!$I$12-PROGRAMA!$I$11)/2)+PROGRAMA!$I$11))</f>
        <v>0</v>
      </c>
      <c r="N69" s="245">
        <f>+IF(N67="","",PROGRAMA!$I$13*N68*(((N68/PROGRAMA!$I$9)*(PROGRAMA!$I$12-PROGRAMA!$I$11)/2)+PROGRAMA!$I$11))</f>
        <v>0</v>
      </c>
      <c r="O69" s="245">
        <f>+IF(O67="","",PROGRAMA!$I$13*O68*(((O68/PROGRAMA!$I$9)*(PROGRAMA!$I$12-PROGRAMA!$I$11)/2)+PROGRAMA!$I$11))</f>
        <v>0</v>
      </c>
      <c r="P69" s="245">
        <f>+IF(P67="","",PROGRAMA!$I$13*P68*(((P68/PROGRAMA!$I$9)*(PROGRAMA!$I$12-PROGRAMA!$I$11)/2)+PROGRAMA!$I$11))</f>
        <v>0</v>
      </c>
      <c r="Q69" s="245">
        <f>+IF(Q67="","",PROGRAMA!$I$13*Q68*(((Q68/PROGRAMA!$I$9)*(PROGRAMA!$I$12-PROGRAMA!$I$11)/2)+PROGRAMA!$I$11))</f>
        <v>0</v>
      </c>
      <c r="R69" s="245">
        <f>+IF(R67="","",PROGRAMA!$I$13*R68*(((R68/PROGRAMA!$I$9)*(PROGRAMA!$I$12-PROGRAMA!$I$11)/2)+PROGRAMA!$I$11))</f>
        <v>0</v>
      </c>
      <c r="S69" s="245">
        <f>+IF(S67="","",PROGRAMA!$I$13*S68*(((S68/PROGRAMA!$I$9)*(PROGRAMA!$I$12-PROGRAMA!$I$11)/2)+PROGRAMA!$I$11))</f>
        <v>0</v>
      </c>
      <c r="T69" s="245">
        <f>+IF(T67="","",PROGRAMA!$I$13*T68*(((T68/PROGRAMA!$I$9)*(PROGRAMA!$I$12-PROGRAMA!$I$11)/2)+PROGRAMA!$I$11))</f>
        <v>0</v>
      </c>
      <c r="U69" s="245">
        <f>+IF(U67="","",PROGRAMA!$I$13*U68*(((U68/PROGRAMA!$I$9)*(PROGRAMA!$I$12-PROGRAMA!$I$11)/2)+PROGRAMA!$I$11))</f>
        <v>0</v>
      </c>
      <c r="V69" s="245">
        <f>+IF(V67="","",PROGRAMA!$I$13*V68*(((V68/PROGRAMA!$I$9)*(PROGRAMA!$I$12-PROGRAMA!$I$11)/2)+PROGRAMA!$I$11))</f>
        <v>0</v>
      </c>
      <c r="W69" s="245">
        <f>+IF(W67="","",PROGRAMA!$I$13*W68*(((W68/PROGRAMA!$I$9)*(PROGRAMA!$I$12-PROGRAMA!$I$11)/2)+PROGRAMA!$I$11))</f>
        <v>0</v>
      </c>
      <c r="X69" s="245">
        <f>+IF(X67="","",PROGRAMA!$I$13*X68*(((X68/PROGRAMA!$I$9)*(PROGRAMA!$I$12-PROGRAMA!$I$11)/2)+PROGRAMA!$I$11))</f>
        <v>0</v>
      </c>
      <c r="Y69" s="245">
        <f>+IF(Y67="","",PROGRAMA!$I$13*Y68*(((Y68/PROGRAMA!$I$9)*(PROGRAMA!$I$12-PROGRAMA!$I$11)/2)+PROGRAMA!$I$11))</f>
        <v>0</v>
      </c>
      <c r="Z69" s="245">
        <f>+IF(Z67="","",PROGRAMA!$I$13*Z68*(((Z68/PROGRAMA!$I$9)*(PROGRAMA!$I$12-PROGRAMA!$I$11)/2)+PROGRAMA!$I$11))</f>
        <v>0</v>
      </c>
      <c r="AA69" s="245">
        <f>+IF(AA67="","",PROGRAMA!$I$13*AA68*(((AA68/PROGRAMA!$I$9)*(PROGRAMA!$I$12-PROGRAMA!$I$11)/2)+PROGRAMA!$I$11))</f>
        <v>0</v>
      </c>
      <c r="AB69" s="245">
        <f>+IF(AB67="","",PROGRAMA!$I$13*AB68*(((AB68/PROGRAMA!$I$9)*(PROGRAMA!$I$12-PROGRAMA!$I$11)/2)+PROGRAMA!$I$11))</f>
        <v>0</v>
      </c>
      <c r="AC69" s="245">
        <f>+IF(AC67="","",PROGRAMA!$I$13*AC68*(((AC68/PROGRAMA!$I$9)*(PROGRAMA!$I$12-PROGRAMA!$I$11)/2)+PROGRAMA!$I$11))</f>
        <v>0</v>
      </c>
      <c r="AD69" s="245">
        <f>+IF(AD67="","",PROGRAMA!$I$13*AD68*(((AD68/PROGRAMA!$I$9)*(PROGRAMA!$I$12-PROGRAMA!$I$11)/2)+PROGRAMA!$I$11))</f>
        <v>0</v>
      </c>
      <c r="AE69" s="245">
        <f>+IF(AE67="","",PROGRAMA!$I$13*AE68*(((AE68/PROGRAMA!$I$9)*(PROGRAMA!$I$12-PROGRAMA!$I$11)/2)+PROGRAMA!$I$11))</f>
        <v>0</v>
      </c>
      <c r="AF69" s="245">
        <f>+IF(AF67="","",PROGRAMA!$I$13*AF68*(((AF68/PROGRAMA!$I$9)*(PROGRAMA!$I$12-PROGRAMA!$I$11)/2)+PROGRAMA!$I$11))</f>
        <v>0</v>
      </c>
      <c r="AG69" s="245">
        <f>+IF(AG67="","",PROGRAMA!$I$13*AG68*(((AG68/PROGRAMA!$I$9)*(PROGRAMA!$I$12-PROGRAMA!$I$11)/2)+PROGRAMA!$I$11))</f>
        <v>0</v>
      </c>
      <c r="AH69" s="245">
        <f>+IF(AH67="","",PROGRAMA!$I$13*AH68*(((AH68/PROGRAMA!$I$9)*(PROGRAMA!$I$12-PROGRAMA!$I$11)/2)+PROGRAMA!$I$11))</f>
        <v>0</v>
      </c>
      <c r="AI69" s="245">
        <f>+IF(AI67="","",PROGRAMA!$I$13*AI68*(((AI68/PROGRAMA!$I$9)*(PROGRAMA!$I$12-PROGRAMA!$I$11)/2)+PROGRAMA!$I$11))</f>
        <v>0</v>
      </c>
      <c r="AJ69" s="245">
        <f>+IF(AJ67="","",PROGRAMA!$I$13*AJ68*(((AJ68/PROGRAMA!$I$9)*(PROGRAMA!$I$12-PROGRAMA!$I$11)/2)+PROGRAMA!$I$11))</f>
        <v>0</v>
      </c>
      <c r="AK69" s="245">
        <f>+IF(AK67="","",PROGRAMA!$I$13*AK68*(((AK68/PROGRAMA!$I$9)*(PROGRAMA!$I$12-PROGRAMA!$I$11)/2)+PROGRAMA!$I$11))</f>
        <v>0</v>
      </c>
      <c r="AL69" s="245">
        <f>+IF(AL67="","",PROGRAMA!$I$13*AL68*(((AL68/PROGRAMA!$I$9)*(PROGRAMA!$I$12-PROGRAMA!$I$11)/2)+PROGRAMA!$I$11))</f>
        <v>0</v>
      </c>
      <c r="AM69" s="245">
        <f>+IF(AM67="","",PROGRAMA!$I$13*AM68*(((AM68/PROGRAMA!$I$9)*(PROGRAMA!$I$12-PROGRAMA!$I$11)/2)+PROGRAMA!$I$11))</f>
        <v>0</v>
      </c>
      <c r="AN69" s="245">
        <f>+IF(AN67="","",PROGRAMA!$I$13*AN68*(((AN68/PROGRAMA!$I$9)*(PROGRAMA!$I$12-PROGRAMA!$I$11)/2)+PROGRAMA!$I$11))</f>
        <v>0</v>
      </c>
      <c r="AO69" s="245">
        <f>+IF(AO67="","",PROGRAMA!$I$13*AO68*(((AO68/PROGRAMA!$I$9)*(PROGRAMA!$I$12-PROGRAMA!$I$11)/2)+PROGRAMA!$I$11))</f>
        <v>0</v>
      </c>
      <c r="AP69" s="245">
        <f>+IF(AP67="","",PROGRAMA!$I$13*AP68*(((AP68/PROGRAMA!$I$9)*(PROGRAMA!$I$12-PROGRAMA!$I$11)/2)+PROGRAMA!$I$11))</f>
        <v>0</v>
      </c>
      <c r="AQ69" s="245">
        <f>+IF(AQ67="","",PROGRAMA!$I$13*AQ68*(((AQ68/PROGRAMA!$I$9)*(PROGRAMA!$I$12-PROGRAMA!$I$11)/2)+PROGRAMA!$I$11))</f>
        <v>0</v>
      </c>
      <c r="AR69" s="245">
        <f>+IF(AR67="","",PROGRAMA!$I$13*AR68*(((AR68/PROGRAMA!$I$9)*(PROGRAMA!$I$12-PROGRAMA!$I$11)/2)+PROGRAMA!$I$11))</f>
        <v>0</v>
      </c>
      <c r="AS69" s="245">
        <f>+IF(AS67="","",PROGRAMA!$I$13*AS68*(((AS68/PROGRAMA!$I$9)*(PROGRAMA!$I$12-PROGRAMA!$I$11)/2)+PROGRAMA!$I$11))</f>
        <v>0</v>
      </c>
      <c r="AT69" s="245">
        <f>+IF(AT67="","",PROGRAMA!$I$13*AT68*(((AT68/PROGRAMA!$I$9)*(PROGRAMA!$I$12-PROGRAMA!$I$11)/2)+PROGRAMA!$I$11))</f>
        <v>0</v>
      </c>
      <c r="AU69" s="245">
        <f>+IF(AU67="","",PROGRAMA!$I$13*AU68*(((AU68/PROGRAMA!$I$9)*(PROGRAMA!$I$12-PROGRAMA!$I$11)/2)+PROGRAMA!$I$11))</f>
        <v>0</v>
      </c>
      <c r="AV69" s="245">
        <f>+IF(AV67="","",PROGRAMA!$I$13*AV68*(((AV68/PROGRAMA!$I$9)*(PROGRAMA!$I$12-PROGRAMA!$I$11)/2)+PROGRAMA!$I$11))</f>
        <v>0</v>
      </c>
      <c r="AW69" s="245">
        <f>+IF(AW67="","",PROGRAMA!$I$13*AW68*(((AW68/PROGRAMA!$I$9)*(PROGRAMA!$I$12-PROGRAMA!$I$11)/2)+PROGRAMA!$I$11))</f>
        <v>0</v>
      </c>
      <c r="AX69" s="245">
        <f>+IF(AX67="","",PROGRAMA!$I$13*AX68*(((AX68/PROGRAMA!$I$9)*(PROGRAMA!$I$12-PROGRAMA!$I$11)/2)+PROGRAMA!$I$11))</f>
        <v>0</v>
      </c>
      <c r="AY69" s="245">
        <f>+IF(AY67="","",PROGRAMA!$I$13*AY68*(((AY68/PROGRAMA!$I$9)*(PROGRAMA!$I$12-PROGRAMA!$I$11)/2)+PROGRAMA!$I$11))</f>
        <v>0</v>
      </c>
      <c r="AZ69" s="245">
        <f>+IF(AZ67="","",PROGRAMA!$I$13*AZ68*(((AZ68/PROGRAMA!$I$9)*(PROGRAMA!$I$12-PROGRAMA!$I$11)/2)+PROGRAMA!$I$11))</f>
        <v>0</v>
      </c>
      <c r="BA69" s="245">
        <f>+IF(BA67="","",PROGRAMA!$I$13*BA68*(((BA68/PROGRAMA!$I$9)*(PROGRAMA!$I$12-PROGRAMA!$I$11)/2)+PROGRAMA!$I$11))</f>
        <v>0</v>
      </c>
      <c r="BB69" s="245">
        <f>+IF(BB67="","",PROGRAMA!$I$13*BB68*(((BB68/PROGRAMA!$I$9)*(PROGRAMA!$I$12-PROGRAMA!$I$11)/2)+PROGRAMA!$I$11))</f>
        <v>0</v>
      </c>
      <c r="BC69" s="245">
        <f>+IF(BC67="","",PROGRAMA!$I$13*BC68*(((BC68/PROGRAMA!$I$9)*(PROGRAMA!$I$12-PROGRAMA!$I$11)/2)+PROGRAMA!$I$11))</f>
        <v>0</v>
      </c>
      <c r="BD69" s="245">
        <f>+IF(BD67="","",PROGRAMA!$I$13*BD68*(((BD68/PROGRAMA!$I$9)*(PROGRAMA!$I$12-PROGRAMA!$I$11)/2)+PROGRAMA!$I$11))</f>
        <v>0</v>
      </c>
      <c r="BE69" s="245">
        <f>+IF(BE67="","",PROGRAMA!$I$13*BE68*(((BE68/PROGRAMA!$I$9)*(PROGRAMA!$I$12-PROGRAMA!$I$11)/2)+PROGRAMA!$I$11))</f>
        <v>0</v>
      </c>
      <c r="BF69" s="245">
        <f>+IF(BF67="","",PROGRAMA!$I$13*BF68*(((BF68/PROGRAMA!$I$9)*(PROGRAMA!$I$12-PROGRAMA!$I$11)/2)+PROGRAMA!$I$11))</f>
        <v>0</v>
      </c>
      <c r="BG69" s="245">
        <f>+IF(BG67="","",PROGRAMA!$I$13*BG68*(((BG68/PROGRAMA!$I$9)*(PROGRAMA!$I$12-PROGRAMA!$I$11)/2)+PROGRAMA!$I$11))</f>
        <v>0</v>
      </c>
      <c r="BH69" s="245">
        <f>+IF(BH67="","",PROGRAMA!$I$13*BH68*(((BH68/PROGRAMA!$I$9)*(PROGRAMA!$I$12-PROGRAMA!$I$11)/2)+PROGRAMA!$I$11))</f>
        <v>0</v>
      </c>
      <c r="BI69" s="245">
        <f>+IF(BI67="","",PROGRAMA!$I$13*BI68*(((BI68/PROGRAMA!$I$9)*(PROGRAMA!$I$12-PROGRAMA!$I$11)/2)+PROGRAMA!$I$11))</f>
        <v>0</v>
      </c>
      <c r="BJ69" s="245">
        <f>+IF(BJ67="","",PROGRAMA!$I$13*BJ68*(((BJ68/PROGRAMA!$I$9)*(PROGRAMA!$I$12-PROGRAMA!$I$11)/2)+PROGRAMA!$I$11))</f>
        <v>0</v>
      </c>
      <c r="BK69" s="245">
        <f>+IF(BK67="","",PROGRAMA!$I$13*BK68*(((BK68/PROGRAMA!$I$9)*(PROGRAMA!$I$12-PROGRAMA!$I$11)/2)+PROGRAMA!$I$11))</f>
        <v>0</v>
      </c>
      <c r="BL69" s="245">
        <f>+IF(BL67="","",PROGRAMA!$I$13*BL68*(((BL68/PROGRAMA!$I$9)*(PROGRAMA!$I$12-PROGRAMA!$I$11)/2)+PROGRAMA!$I$11))</f>
        <v>0</v>
      </c>
      <c r="BM69" s="245">
        <f>+IF(BM67="","",PROGRAMA!$I$13*BM68*(((BM68/PROGRAMA!$I$9)*(PROGRAMA!$I$12-PROGRAMA!$I$11)/2)+PROGRAMA!$I$11))</f>
        <v>0</v>
      </c>
      <c r="BN69" s="245">
        <f>+IF(BN67="","",PROGRAMA!$I$13*BN68*(((BN68/PROGRAMA!$I$9)*(PROGRAMA!$I$12-PROGRAMA!$I$11)/2)+PROGRAMA!$I$11))</f>
        <v>0</v>
      </c>
      <c r="BO69" s="245">
        <f>+IF(BO67="","",PROGRAMA!$I$13*BO68*(((BO68/PROGRAMA!$I$9)*(PROGRAMA!$I$12-PROGRAMA!$I$11)/2)+PROGRAMA!$I$11))</f>
        <v>0</v>
      </c>
      <c r="BP69" s="245">
        <f>+IF(BP67="","",PROGRAMA!$I$13*BP68*(((BP68/PROGRAMA!$I$9)*(PROGRAMA!$I$12-PROGRAMA!$I$11)/2)+PROGRAMA!$I$11))</f>
        <v>0</v>
      </c>
      <c r="BQ69" s="245">
        <f>+IF(BQ67="","",PROGRAMA!$I$13*BQ68*(((BQ68/PROGRAMA!$I$9)*(PROGRAMA!$I$12-PROGRAMA!$I$11)/2)+PROGRAMA!$I$11))</f>
        <v>0</v>
      </c>
      <c r="BR69" s="245">
        <f>+IF(BR67="","",PROGRAMA!$I$13*BR68*(((BR68/PROGRAMA!$I$9)*(PROGRAMA!$I$12-PROGRAMA!$I$11)/2)+PROGRAMA!$I$11))</f>
        <v>0</v>
      </c>
      <c r="BS69" s="245">
        <f>+IF(BS67="","",PROGRAMA!$I$13*BS68*(((BS68/PROGRAMA!$I$9)*(PROGRAMA!$I$12-PROGRAMA!$I$11)/2)+PROGRAMA!$I$11))</f>
        <v>0</v>
      </c>
      <c r="BT69" s="245">
        <f>+IF(BT67="","",PROGRAMA!$I$13*BT68*(((BT68/PROGRAMA!$I$9)*(PROGRAMA!$I$12-PROGRAMA!$I$11)/2)+PROGRAMA!$I$11))</f>
        <v>0</v>
      </c>
      <c r="BU69" s="245">
        <f>+IF(BU67="","",PROGRAMA!$I$13*BU68*(((BU68/PROGRAMA!$I$9)*(PROGRAMA!$I$12-PROGRAMA!$I$11)/2)+PROGRAMA!$I$11))</f>
        <v>0</v>
      </c>
      <c r="BV69" s="245">
        <f>+IF(BV67="","",PROGRAMA!$I$13*BV68*(((BV68/PROGRAMA!$I$9)*(PROGRAMA!$I$12-PROGRAMA!$I$11)/2)+PROGRAMA!$I$11))</f>
        <v>0</v>
      </c>
      <c r="BW69" s="245">
        <f>+IF(BW67="","",PROGRAMA!$I$13*BW68*(((BW68/PROGRAMA!$I$9)*(PROGRAMA!$I$12-PROGRAMA!$I$11)/2)+PROGRAMA!$I$11))</f>
        <v>0</v>
      </c>
      <c r="BX69" s="245">
        <f>+IF(BX67="","",PROGRAMA!$I$13*BX68*(((BX68/PROGRAMA!$I$9)*(PROGRAMA!$I$12-PROGRAMA!$I$11)/2)+PROGRAMA!$I$11))</f>
        <v>0</v>
      </c>
      <c r="BY69" s="245">
        <f>+IF(BY67="","",PROGRAMA!$I$13*BY68*(((BY68/PROGRAMA!$I$9)*(PROGRAMA!$I$12-PROGRAMA!$I$11)/2)+PROGRAMA!$I$11))</f>
        <v>0</v>
      </c>
      <c r="BZ69" s="245">
        <f>+IF(BZ67="","",PROGRAMA!$I$13*BZ68*(((BZ68/PROGRAMA!$I$9)*(PROGRAMA!$I$12-PROGRAMA!$I$11)/2)+PROGRAMA!$I$11))</f>
        <v>0</v>
      </c>
      <c r="CA69" s="245">
        <f>+IF(CA67="","",PROGRAMA!$I$13*CA68*(((CA68/PROGRAMA!$I$9)*(PROGRAMA!$I$12-PROGRAMA!$I$11)/2)+PROGRAMA!$I$11))</f>
        <v>0</v>
      </c>
      <c r="CB69" s="245">
        <f>+IF(CB67="","",PROGRAMA!$I$13*CB68*(((CB68/PROGRAMA!$I$9)*(PROGRAMA!$I$12-PROGRAMA!$I$11)/2)+PROGRAMA!$I$11))</f>
        <v>0</v>
      </c>
      <c r="CC69" s="245">
        <f>+IF(CC67="","",PROGRAMA!$I$13*CC68*(((CC68/PROGRAMA!$I$9)*(PROGRAMA!$I$12-PROGRAMA!$I$11)/2)+PROGRAMA!$I$11))</f>
        <v>0</v>
      </c>
      <c r="CD69" s="245">
        <f>+IF(CD67="","",PROGRAMA!$I$13*CD68*(((CD68/PROGRAMA!$I$9)*(PROGRAMA!$I$12-PROGRAMA!$I$11)/2)+PROGRAMA!$I$11))</f>
        <v>0</v>
      </c>
      <c r="CE69" s="245">
        <f>+IF(CE67="","",PROGRAMA!$I$13*CE68*(((CE68/PROGRAMA!$I$9)*(PROGRAMA!$I$12-PROGRAMA!$I$11)/2)+PROGRAMA!$I$11))</f>
        <v>0</v>
      </c>
      <c r="CF69" s="245">
        <f>+IF(CF67="","",PROGRAMA!$I$13*CF68*(((CF68/PROGRAMA!$I$9)*(PROGRAMA!$I$12-PROGRAMA!$I$11)/2)+PROGRAMA!$I$11))</f>
        <v>0</v>
      </c>
    </row>
    <row r="70" spans="1:84" ht="15" customHeight="1" thickTop="1" thickBot="1" x14ac:dyDescent="0.35">
      <c r="A70" s="967" t="s">
        <v>264</v>
      </c>
      <c r="B70" s="967" t="s">
        <v>254</v>
      </c>
      <c r="C70" s="970" t="str">
        <f>+IF($B$57='Base Datos'!$V$21,B70,A70)</f>
        <v>Contenedor 3</v>
      </c>
      <c r="D70" s="241" t="s">
        <v>266</v>
      </c>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c r="AM70" s="260"/>
      <c r="AN70" s="260"/>
      <c r="AO70" s="260"/>
      <c r="AP70" s="260"/>
      <c r="AQ70" s="260"/>
      <c r="AR70" s="260"/>
      <c r="AS70" s="260"/>
      <c r="AT70" s="260"/>
      <c r="AU70" s="260"/>
      <c r="AV70" s="260"/>
      <c r="AW70" s="260"/>
      <c r="AX70" s="260"/>
      <c r="AY70" s="260"/>
      <c r="AZ70" s="260"/>
      <c r="BA70" s="260"/>
      <c r="BB70" s="260"/>
      <c r="BC70" s="260"/>
      <c r="BD70" s="260"/>
      <c r="BE70" s="260"/>
      <c r="BF70" s="260"/>
      <c r="BG70" s="260"/>
      <c r="BH70" s="260"/>
      <c r="BI70" s="260"/>
      <c r="BJ70" s="260"/>
      <c r="BK70" s="260"/>
      <c r="BL70" s="260"/>
      <c r="BM70" s="260"/>
      <c r="BN70" s="260"/>
      <c r="BO70" s="260"/>
      <c r="BP70" s="260"/>
      <c r="BQ70" s="260"/>
      <c r="BR70" s="260"/>
      <c r="BS70" s="260"/>
      <c r="BT70" s="260"/>
      <c r="BU70" s="260"/>
      <c r="BV70" s="260"/>
      <c r="BW70" s="260"/>
      <c r="BX70" s="260"/>
      <c r="BY70" s="260"/>
      <c r="BZ70" s="260"/>
      <c r="CA70" s="260"/>
      <c r="CB70" s="260"/>
      <c r="CC70" s="260"/>
      <c r="CD70" s="260"/>
      <c r="CE70" s="260"/>
      <c r="CF70" s="260"/>
    </row>
    <row r="71" spans="1:84" ht="15" customHeight="1" thickBot="1" x14ac:dyDescent="0.35">
      <c r="A71" s="967"/>
      <c r="B71" s="967"/>
      <c r="C71" s="968"/>
      <c r="D71" s="242" t="s">
        <v>165</v>
      </c>
      <c r="E71" s="261"/>
      <c r="F71" s="261"/>
      <c r="G71" s="261"/>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c r="AF71" s="261"/>
      <c r="AG71" s="261"/>
      <c r="AH71" s="261"/>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c r="BS71" s="261"/>
      <c r="BT71" s="261"/>
      <c r="BU71" s="261"/>
      <c r="BV71" s="261"/>
      <c r="BW71" s="261"/>
      <c r="BX71" s="261"/>
      <c r="BY71" s="261"/>
      <c r="BZ71" s="261"/>
      <c r="CA71" s="261"/>
      <c r="CB71" s="261"/>
      <c r="CC71" s="261"/>
      <c r="CD71" s="261"/>
      <c r="CE71" s="261"/>
      <c r="CF71" s="261"/>
    </row>
    <row r="72" spans="1:84" ht="15" customHeight="1" thickBot="1" x14ac:dyDescent="0.35">
      <c r="A72" s="967"/>
      <c r="B72" s="967"/>
      <c r="C72" s="968"/>
      <c r="D72" s="242" t="s">
        <v>134</v>
      </c>
      <c r="E72" s="247"/>
      <c r="F72" s="247"/>
      <c r="G72" s="247"/>
      <c r="H72" s="247"/>
      <c r="I72" s="247"/>
      <c r="J72" s="247"/>
      <c r="K72" s="247"/>
      <c r="L72" s="247"/>
      <c r="M72" s="247"/>
      <c r="N72" s="247"/>
      <c r="O72" s="247"/>
      <c r="P72" s="247"/>
      <c r="Q72" s="247"/>
      <c r="R72" s="247"/>
      <c r="S72" s="247"/>
      <c r="T72" s="247"/>
      <c r="U72" s="247"/>
      <c r="V72" s="247"/>
      <c r="W72" s="247"/>
      <c r="X72" s="247"/>
      <c r="Y72" s="247"/>
      <c r="Z72" s="247"/>
      <c r="AA72" s="247"/>
      <c r="AB72" s="247"/>
      <c r="AC72" s="247"/>
      <c r="AD72" s="247"/>
      <c r="AE72" s="247"/>
      <c r="AF72" s="247"/>
      <c r="AG72" s="247"/>
      <c r="AH72" s="247"/>
      <c r="AI72" s="247"/>
      <c r="AJ72" s="247"/>
      <c r="AK72" s="247"/>
      <c r="AL72" s="247"/>
      <c r="AM72" s="247"/>
      <c r="AN72" s="247"/>
      <c r="AO72" s="247"/>
      <c r="AP72" s="247"/>
      <c r="AQ72" s="247"/>
      <c r="AR72" s="247"/>
      <c r="AS72" s="247"/>
      <c r="AT72" s="247"/>
      <c r="AU72" s="247"/>
      <c r="AV72" s="247"/>
      <c r="AW72" s="247"/>
      <c r="AX72" s="247"/>
      <c r="AY72" s="247"/>
      <c r="AZ72" s="247"/>
      <c r="BA72" s="247"/>
      <c r="BB72" s="247"/>
      <c r="BC72" s="247"/>
      <c r="BD72" s="247"/>
      <c r="BE72" s="247"/>
      <c r="BF72" s="247"/>
      <c r="BG72" s="247"/>
      <c r="BH72" s="247"/>
      <c r="BI72" s="247"/>
      <c r="BJ72" s="247"/>
      <c r="BK72" s="247"/>
      <c r="BL72" s="247"/>
      <c r="BM72" s="247"/>
      <c r="BN72" s="247"/>
      <c r="BO72" s="247"/>
      <c r="BP72" s="247"/>
      <c r="BQ72" s="247"/>
      <c r="BR72" s="247"/>
      <c r="BS72" s="247"/>
      <c r="BT72" s="247"/>
      <c r="BU72" s="247"/>
      <c r="BV72" s="247"/>
      <c r="BW72" s="247"/>
      <c r="BX72" s="247"/>
      <c r="BY72" s="247"/>
      <c r="BZ72" s="247"/>
      <c r="CA72" s="247"/>
      <c r="CB72" s="247"/>
      <c r="CC72" s="247"/>
      <c r="CD72" s="247"/>
      <c r="CE72" s="247"/>
      <c r="CF72" s="247"/>
    </row>
    <row r="73" spans="1:84" ht="15" customHeight="1" thickBot="1" x14ac:dyDescent="0.35">
      <c r="A73" s="967"/>
      <c r="B73" s="967"/>
      <c r="C73" s="968"/>
      <c r="D73" s="242" t="s">
        <v>133</v>
      </c>
      <c r="E73" s="197">
        <f>IF(SUM(E71:E72)=0,0,100-E71-E72)</f>
        <v>0</v>
      </c>
      <c r="F73" s="197">
        <f t="shared" ref="F73:BQ73" si="62">IF(SUM(F71:F72)=0,0,100-F71-F72)</f>
        <v>0</v>
      </c>
      <c r="G73" s="197">
        <f t="shared" si="62"/>
        <v>0</v>
      </c>
      <c r="H73" s="197">
        <f t="shared" si="62"/>
        <v>0</v>
      </c>
      <c r="I73" s="197">
        <f t="shared" si="62"/>
        <v>0</v>
      </c>
      <c r="J73" s="197">
        <f t="shared" si="62"/>
        <v>0</v>
      </c>
      <c r="K73" s="197">
        <f t="shared" si="62"/>
        <v>0</v>
      </c>
      <c r="L73" s="197">
        <f t="shared" si="62"/>
        <v>0</v>
      </c>
      <c r="M73" s="197">
        <f t="shared" si="62"/>
        <v>0</v>
      </c>
      <c r="N73" s="197">
        <f t="shared" si="62"/>
        <v>0</v>
      </c>
      <c r="O73" s="197">
        <f t="shared" si="62"/>
        <v>0</v>
      </c>
      <c r="P73" s="197">
        <f t="shared" si="62"/>
        <v>0</v>
      </c>
      <c r="Q73" s="197">
        <f t="shared" si="62"/>
        <v>0</v>
      </c>
      <c r="R73" s="197">
        <f t="shared" si="62"/>
        <v>0</v>
      </c>
      <c r="S73" s="197">
        <f t="shared" si="62"/>
        <v>0</v>
      </c>
      <c r="T73" s="197">
        <f t="shared" si="62"/>
        <v>0</v>
      </c>
      <c r="U73" s="197">
        <f t="shared" si="62"/>
        <v>0</v>
      </c>
      <c r="V73" s="197">
        <f t="shared" si="62"/>
        <v>0</v>
      </c>
      <c r="W73" s="197">
        <f t="shared" si="62"/>
        <v>0</v>
      </c>
      <c r="X73" s="197">
        <f t="shared" si="62"/>
        <v>0</v>
      </c>
      <c r="Y73" s="197">
        <f t="shared" si="62"/>
        <v>0</v>
      </c>
      <c r="Z73" s="197">
        <f t="shared" si="62"/>
        <v>0</v>
      </c>
      <c r="AA73" s="197">
        <f t="shared" si="62"/>
        <v>0</v>
      </c>
      <c r="AB73" s="197">
        <f t="shared" si="62"/>
        <v>0</v>
      </c>
      <c r="AC73" s="197">
        <f t="shared" si="62"/>
        <v>0</v>
      </c>
      <c r="AD73" s="197">
        <f t="shared" si="62"/>
        <v>0</v>
      </c>
      <c r="AE73" s="197">
        <f t="shared" si="62"/>
        <v>0</v>
      </c>
      <c r="AF73" s="197">
        <f t="shared" si="62"/>
        <v>0</v>
      </c>
      <c r="AG73" s="197">
        <f t="shared" si="62"/>
        <v>0</v>
      </c>
      <c r="AH73" s="197">
        <f t="shared" si="62"/>
        <v>0</v>
      </c>
      <c r="AI73" s="197">
        <f t="shared" si="62"/>
        <v>0</v>
      </c>
      <c r="AJ73" s="197">
        <f t="shared" si="62"/>
        <v>0</v>
      </c>
      <c r="AK73" s="197">
        <f t="shared" si="62"/>
        <v>0</v>
      </c>
      <c r="AL73" s="197">
        <f t="shared" si="62"/>
        <v>0</v>
      </c>
      <c r="AM73" s="197">
        <f t="shared" si="62"/>
        <v>0</v>
      </c>
      <c r="AN73" s="197">
        <f t="shared" si="62"/>
        <v>0</v>
      </c>
      <c r="AO73" s="197">
        <f t="shared" si="62"/>
        <v>0</v>
      </c>
      <c r="AP73" s="197">
        <f t="shared" si="62"/>
        <v>0</v>
      </c>
      <c r="AQ73" s="197">
        <f t="shared" si="62"/>
        <v>0</v>
      </c>
      <c r="AR73" s="197">
        <f t="shared" si="62"/>
        <v>0</v>
      </c>
      <c r="AS73" s="197">
        <f t="shared" si="62"/>
        <v>0</v>
      </c>
      <c r="AT73" s="197">
        <f t="shared" si="62"/>
        <v>0</v>
      </c>
      <c r="AU73" s="197">
        <f t="shared" si="62"/>
        <v>0</v>
      </c>
      <c r="AV73" s="197">
        <f t="shared" si="62"/>
        <v>0</v>
      </c>
      <c r="AW73" s="197">
        <f t="shared" si="62"/>
        <v>0</v>
      </c>
      <c r="AX73" s="197">
        <f t="shared" si="62"/>
        <v>0</v>
      </c>
      <c r="AY73" s="197">
        <f t="shared" si="62"/>
        <v>0</v>
      </c>
      <c r="AZ73" s="197">
        <f t="shared" si="62"/>
        <v>0</v>
      </c>
      <c r="BA73" s="197">
        <f t="shared" si="62"/>
        <v>0</v>
      </c>
      <c r="BB73" s="197">
        <f t="shared" si="62"/>
        <v>0</v>
      </c>
      <c r="BC73" s="197">
        <f t="shared" si="62"/>
        <v>0</v>
      </c>
      <c r="BD73" s="197">
        <f t="shared" si="62"/>
        <v>0</v>
      </c>
      <c r="BE73" s="197">
        <f t="shared" si="62"/>
        <v>0</v>
      </c>
      <c r="BF73" s="197">
        <f t="shared" si="62"/>
        <v>0</v>
      </c>
      <c r="BG73" s="197">
        <f t="shared" si="62"/>
        <v>0</v>
      </c>
      <c r="BH73" s="197">
        <f t="shared" si="62"/>
        <v>0</v>
      </c>
      <c r="BI73" s="197">
        <f t="shared" si="62"/>
        <v>0</v>
      </c>
      <c r="BJ73" s="197">
        <f t="shared" si="62"/>
        <v>0</v>
      </c>
      <c r="BK73" s="197">
        <f t="shared" si="62"/>
        <v>0</v>
      </c>
      <c r="BL73" s="197">
        <f t="shared" si="62"/>
        <v>0</v>
      </c>
      <c r="BM73" s="197">
        <f t="shared" si="62"/>
        <v>0</v>
      </c>
      <c r="BN73" s="197">
        <f t="shared" si="62"/>
        <v>0</v>
      </c>
      <c r="BO73" s="197">
        <f t="shared" si="62"/>
        <v>0</v>
      </c>
      <c r="BP73" s="197">
        <f t="shared" si="62"/>
        <v>0</v>
      </c>
      <c r="BQ73" s="197">
        <f t="shared" si="62"/>
        <v>0</v>
      </c>
      <c r="BR73" s="197">
        <f t="shared" ref="BR73:CF73" si="63">IF(SUM(BR71:BR72)=0,0,100-BR71-BR72)</f>
        <v>0</v>
      </c>
      <c r="BS73" s="197">
        <f t="shared" si="63"/>
        <v>0</v>
      </c>
      <c r="BT73" s="197">
        <f t="shared" si="63"/>
        <v>0</v>
      </c>
      <c r="BU73" s="197">
        <f t="shared" si="63"/>
        <v>0</v>
      </c>
      <c r="BV73" s="197">
        <f t="shared" si="63"/>
        <v>0</v>
      </c>
      <c r="BW73" s="197">
        <f t="shared" si="63"/>
        <v>0</v>
      </c>
      <c r="BX73" s="197">
        <f t="shared" si="63"/>
        <v>0</v>
      </c>
      <c r="BY73" s="197">
        <f t="shared" si="63"/>
        <v>0</v>
      </c>
      <c r="BZ73" s="197">
        <f t="shared" si="63"/>
        <v>0</v>
      </c>
      <c r="CA73" s="197">
        <f t="shared" si="63"/>
        <v>0</v>
      </c>
      <c r="CB73" s="197">
        <f t="shared" si="63"/>
        <v>0</v>
      </c>
      <c r="CC73" s="197">
        <f t="shared" si="63"/>
        <v>0</v>
      </c>
      <c r="CD73" s="197">
        <f t="shared" si="63"/>
        <v>0</v>
      </c>
      <c r="CE73" s="197">
        <f t="shared" si="63"/>
        <v>0</v>
      </c>
      <c r="CF73" s="197">
        <f t="shared" si="63"/>
        <v>0</v>
      </c>
    </row>
    <row r="74" spans="1:84" ht="15" customHeight="1" thickBot="1" x14ac:dyDescent="0.35">
      <c r="A74" s="967"/>
      <c r="B74" s="967"/>
      <c r="C74" s="968"/>
      <c r="D74" s="243" t="s">
        <v>122</v>
      </c>
      <c r="E74" s="247"/>
      <c r="F74" s="247"/>
      <c r="G74" s="247"/>
      <c r="H74" s="247"/>
      <c r="I74" s="247"/>
      <c r="J74" s="247"/>
      <c r="K74" s="247"/>
      <c r="L74" s="247"/>
      <c r="M74" s="247"/>
      <c r="N74" s="247"/>
      <c r="O74" s="247"/>
      <c r="P74" s="247"/>
      <c r="Q74" s="247"/>
      <c r="R74" s="247"/>
      <c r="S74" s="247"/>
      <c r="T74" s="247"/>
      <c r="U74" s="247"/>
      <c r="V74" s="247"/>
      <c r="W74" s="247"/>
      <c r="X74" s="247"/>
      <c r="Y74" s="247"/>
      <c r="Z74" s="247"/>
      <c r="AA74" s="247"/>
      <c r="AB74" s="247"/>
      <c r="AC74" s="247"/>
      <c r="AD74" s="247"/>
      <c r="AE74" s="247"/>
      <c r="AF74" s="247"/>
      <c r="AG74" s="247"/>
      <c r="AH74" s="247"/>
      <c r="AI74" s="247"/>
      <c r="AJ74" s="247"/>
      <c r="AK74" s="247"/>
      <c r="AL74" s="247"/>
      <c r="AM74" s="247"/>
      <c r="AN74" s="247"/>
      <c r="AO74" s="247"/>
      <c r="AP74" s="247"/>
      <c r="AQ74" s="247"/>
      <c r="AR74" s="247"/>
      <c r="AS74" s="247"/>
      <c r="AT74" s="247"/>
      <c r="AU74" s="247"/>
      <c r="AV74" s="247"/>
      <c r="AW74" s="247"/>
      <c r="AX74" s="247"/>
      <c r="AY74" s="247"/>
      <c r="AZ74" s="247"/>
      <c r="BA74" s="247"/>
      <c r="BB74" s="247"/>
      <c r="BC74" s="247"/>
      <c r="BD74" s="247"/>
      <c r="BE74" s="247"/>
      <c r="BF74" s="247"/>
      <c r="BG74" s="247"/>
      <c r="BH74" s="247"/>
      <c r="BI74" s="247"/>
      <c r="BJ74" s="247"/>
      <c r="BK74" s="247"/>
      <c r="BL74" s="247"/>
      <c r="BM74" s="247"/>
      <c r="BN74" s="247"/>
      <c r="BO74" s="247"/>
      <c r="BP74" s="247"/>
      <c r="BQ74" s="247"/>
      <c r="BR74" s="247"/>
      <c r="BS74" s="247"/>
      <c r="BT74" s="247"/>
      <c r="BU74" s="247"/>
      <c r="BV74" s="247"/>
      <c r="BW74" s="247"/>
      <c r="BX74" s="247"/>
      <c r="BY74" s="247"/>
      <c r="BZ74" s="247"/>
      <c r="CA74" s="247"/>
      <c r="CB74" s="247"/>
      <c r="CC74" s="247"/>
      <c r="CD74" s="247"/>
      <c r="CE74" s="247"/>
      <c r="CF74" s="247"/>
    </row>
    <row r="75" spans="1:84" ht="15" customHeight="1" thickBot="1" x14ac:dyDescent="0.35">
      <c r="A75" s="967"/>
      <c r="B75" s="967"/>
      <c r="C75" s="969"/>
      <c r="D75" s="244" t="s">
        <v>174</v>
      </c>
      <c r="E75" s="245">
        <f>+IF(E73="","",PROGRAMA!$I$13*E74*(((E74/PROGRAMA!$I$9)*(PROGRAMA!$I$12-PROGRAMA!$I$11)/2)+PROGRAMA!$I$11))</f>
        <v>0</v>
      </c>
      <c r="F75" s="245">
        <f>+IF(F73="","",PROGRAMA!$I$13*F74*(((F74/PROGRAMA!$I$9)*(PROGRAMA!$I$12-PROGRAMA!$I$11)/2)+PROGRAMA!$I$11))</f>
        <v>0</v>
      </c>
      <c r="G75" s="245">
        <f>+IF(G73="","",PROGRAMA!$I$13*G74*(((G74/PROGRAMA!$I$9)*(PROGRAMA!$I$12-PROGRAMA!$I$11)/2)+PROGRAMA!$I$11))</f>
        <v>0</v>
      </c>
      <c r="H75" s="245">
        <f>+IF(H73="","",PROGRAMA!$I$13*H74*(((H74/PROGRAMA!$I$9)*(PROGRAMA!$I$12-PROGRAMA!$I$11)/2)+PROGRAMA!$I$11))</f>
        <v>0</v>
      </c>
      <c r="I75" s="245">
        <f>+IF(I73="","",PROGRAMA!$I$13*I74*(((I74/PROGRAMA!$I$9)*(PROGRAMA!$I$12-PROGRAMA!$I$11)/2)+PROGRAMA!$I$11))</f>
        <v>0</v>
      </c>
      <c r="J75" s="245">
        <f>+IF(J73="","",PROGRAMA!$I$13*J74*(((J74/PROGRAMA!$I$9)*(PROGRAMA!$I$12-PROGRAMA!$I$11)/2)+PROGRAMA!$I$11))</f>
        <v>0</v>
      </c>
      <c r="K75" s="245">
        <f>+IF(K73="","",PROGRAMA!$I$13*K74*(((K74/PROGRAMA!$I$9)*(PROGRAMA!$I$12-PROGRAMA!$I$11)/2)+PROGRAMA!$I$11))</f>
        <v>0</v>
      </c>
      <c r="L75" s="245">
        <f>+IF(L73="","",PROGRAMA!$I$13*L74*(((L74/PROGRAMA!$I$9)*(PROGRAMA!$I$12-PROGRAMA!$I$11)/2)+PROGRAMA!$I$11))</f>
        <v>0</v>
      </c>
      <c r="M75" s="245">
        <f>+IF(M73="","",PROGRAMA!$I$13*M74*(((M74/PROGRAMA!$I$9)*(PROGRAMA!$I$12-PROGRAMA!$I$11)/2)+PROGRAMA!$I$11))</f>
        <v>0</v>
      </c>
      <c r="N75" s="245">
        <f>+IF(N73="","",PROGRAMA!$I$13*N74*(((N74/PROGRAMA!$I$9)*(PROGRAMA!$I$12-PROGRAMA!$I$11)/2)+PROGRAMA!$I$11))</f>
        <v>0</v>
      </c>
      <c r="O75" s="245">
        <f>+IF(O73="","",PROGRAMA!$I$13*O74*(((O74/PROGRAMA!$I$9)*(PROGRAMA!$I$12-PROGRAMA!$I$11)/2)+PROGRAMA!$I$11))</f>
        <v>0</v>
      </c>
      <c r="P75" s="245">
        <f>+IF(P73="","",PROGRAMA!$I$13*P74*(((P74/PROGRAMA!$I$9)*(PROGRAMA!$I$12-PROGRAMA!$I$11)/2)+PROGRAMA!$I$11))</f>
        <v>0</v>
      </c>
      <c r="Q75" s="245">
        <f>+IF(Q73="","",PROGRAMA!$I$13*Q74*(((Q74/PROGRAMA!$I$9)*(PROGRAMA!$I$12-PROGRAMA!$I$11)/2)+PROGRAMA!$I$11))</f>
        <v>0</v>
      </c>
      <c r="R75" s="245">
        <f>+IF(R73="","",PROGRAMA!$I$13*R74*(((R74/PROGRAMA!$I$9)*(PROGRAMA!$I$12-PROGRAMA!$I$11)/2)+PROGRAMA!$I$11))</f>
        <v>0</v>
      </c>
      <c r="S75" s="245">
        <f>+IF(S73="","",PROGRAMA!$I$13*S74*(((S74/PROGRAMA!$I$9)*(PROGRAMA!$I$12-PROGRAMA!$I$11)/2)+PROGRAMA!$I$11))</f>
        <v>0</v>
      </c>
      <c r="T75" s="245">
        <f>+IF(T73="","",PROGRAMA!$I$13*T74*(((T74/PROGRAMA!$I$9)*(PROGRAMA!$I$12-PROGRAMA!$I$11)/2)+PROGRAMA!$I$11))</f>
        <v>0</v>
      </c>
      <c r="U75" s="245">
        <f>+IF(U73="","",PROGRAMA!$I$13*U74*(((U74/PROGRAMA!$I$9)*(PROGRAMA!$I$12-PROGRAMA!$I$11)/2)+PROGRAMA!$I$11))</f>
        <v>0</v>
      </c>
      <c r="V75" s="245">
        <f>+IF(V73="","",PROGRAMA!$I$13*V74*(((V74/PROGRAMA!$I$9)*(PROGRAMA!$I$12-PROGRAMA!$I$11)/2)+PROGRAMA!$I$11))</f>
        <v>0</v>
      </c>
      <c r="W75" s="245">
        <f>+IF(W73="","",PROGRAMA!$I$13*W74*(((W74/PROGRAMA!$I$9)*(PROGRAMA!$I$12-PROGRAMA!$I$11)/2)+PROGRAMA!$I$11))</f>
        <v>0</v>
      </c>
      <c r="X75" s="245">
        <f>+IF(X73="","",PROGRAMA!$I$13*X74*(((X74/PROGRAMA!$I$9)*(PROGRAMA!$I$12-PROGRAMA!$I$11)/2)+PROGRAMA!$I$11))</f>
        <v>0</v>
      </c>
      <c r="Y75" s="245">
        <f>+IF(Y73="","",PROGRAMA!$I$13*Y74*(((Y74/PROGRAMA!$I$9)*(PROGRAMA!$I$12-PROGRAMA!$I$11)/2)+PROGRAMA!$I$11))</f>
        <v>0</v>
      </c>
      <c r="Z75" s="245">
        <f>+IF(Z73="","",PROGRAMA!$I$13*Z74*(((Z74/PROGRAMA!$I$9)*(PROGRAMA!$I$12-PROGRAMA!$I$11)/2)+PROGRAMA!$I$11))</f>
        <v>0</v>
      </c>
      <c r="AA75" s="245">
        <f>+IF(AA73="","",PROGRAMA!$I$13*AA74*(((AA74/PROGRAMA!$I$9)*(PROGRAMA!$I$12-PROGRAMA!$I$11)/2)+PROGRAMA!$I$11))</f>
        <v>0</v>
      </c>
      <c r="AB75" s="245">
        <f>+IF(AB73="","",PROGRAMA!$I$13*AB74*(((AB74/PROGRAMA!$I$9)*(PROGRAMA!$I$12-PROGRAMA!$I$11)/2)+PROGRAMA!$I$11))</f>
        <v>0</v>
      </c>
      <c r="AC75" s="245">
        <f>+IF(AC73="","",PROGRAMA!$I$13*AC74*(((AC74/PROGRAMA!$I$9)*(PROGRAMA!$I$12-PROGRAMA!$I$11)/2)+PROGRAMA!$I$11))</f>
        <v>0</v>
      </c>
      <c r="AD75" s="245">
        <f>+IF(AD73="","",PROGRAMA!$I$13*AD74*(((AD74/PROGRAMA!$I$9)*(PROGRAMA!$I$12-PROGRAMA!$I$11)/2)+PROGRAMA!$I$11))</f>
        <v>0</v>
      </c>
      <c r="AE75" s="245">
        <f>+IF(AE73="","",PROGRAMA!$I$13*AE74*(((AE74/PROGRAMA!$I$9)*(PROGRAMA!$I$12-PROGRAMA!$I$11)/2)+PROGRAMA!$I$11))</f>
        <v>0</v>
      </c>
      <c r="AF75" s="245">
        <f>+IF(AF73="","",PROGRAMA!$I$13*AF74*(((AF74/PROGRAMA!$I$9)*(PROGRAMA!$I$12-PROGRAMA!$I$11)/2)+PROGRAMA!$I$11))</f>
        <v>0</v>
      </c>
      <c r="AG75" s="245">
        <f>+IF(AG73="","",PROGRAMA!$I$13*AG74*(((AG74/PROGRAMA!$I$9)*(PROGRAMA!$I$12-PROGRAMA!$I$11)/2)+PROGRAMA!$I$11))</f>
        <v>0</v>
      </c>
      <c r="AH75" s="245">
        <f>+IF(AH73="","",PROGRAMA!$I$13*AH74*(((AH74/PROGRAMA!$I$9)*(PROGRAMA!$I$12-PROGRAMA!$I$11)/2)+PROGRAMA!$I$11))</f>
        <v>0</v>
      </c>
      <c r="AI75" s="245">
        <f>+IF(AI73="","",PROGRAMA!$I$13*AI74*(((AI74/PROGRAMA!$I$9)*(PROGRAMA!$I$12-PROGRAMA!$I$11)/2)+PROGRAMA!$I$11))</f>
        <v>0</v>
      </c>
      <c r="AJ75" s="245">
        <f>+IF(AJ73="","",PROGRAMA!$I$13*AJ74*(((AJ74/PROGRAMA!$I$9)*(PROGRAMA!$I$12-PROGRAMA!$I$11)/2)+PROGRAMA!$I$11))</f>
        <v>0</v>
      </c>
      <c r="AK75" s="245">
        <f>+IF(AK73="","",PROGRAMA!$I$13*AK74*(((AK74/PROGRAMA!$I$9)*(PROGRAMA!$I$12-PROGRAMA!$I$11)/2)+PROGRAMA!$I$11))</f>
        <v>0</v>
      </c>
      <c r="AL75" s="245">
        <f>+IF(AL73="","",PROGRAMA!$I$13*AL74*(((AL74/PROGRAMA!$I$9)*(PROGRAMA!$I$12-PROGRAMA!$I$11)/2)+PROGRAMA!$I$11))</f>
        <v>0</v>
      </c>
      <c r="AM75" s="245">
        <f>+IF(AM73="","",PROGRAMA!$I$13*AM74*(((AM74/PROGRAMA!$I$9)*(PROGRAMA!$I$12-PROGRAMA!$I$11)/2)+PROGRAMA!$I$11))</f>
        <v>0</v>
      </c>
      <c r="AN75" s="245">
        <f>+IF(AN73="","",PROGRAMA!$I$13*AN74*(((AN74/PROGRAMA!$I$9)*(PROGRAMA!$I$12-PROGRAMA!$I$11)/2)+PROGRAMA!$I$11))</f>
        <v>0</v>
      </c>
      <c r="AO75" s="245">
        <f>+IF(AO73="","",PROGRAMA!$I$13*AO74*(((AO74/PROGRAMA!$I$9)*(PROGRAMA!$I$12-PROGRAMA!$I$11)/2)+PROGRAMA!$I$11))</f>
        <v>0</v>
      </c>
      <c r="AP75" s="245">
        <f>+IF(AP73="","",PROGRAMA!$I$13*AP74*(((AP74/PROGRAMA!$I$9)*(PROGRAMA!$I$12-PROGRAMA!$I$11)/2)+PROGRAMA!$I$11))</f>
        <v>0</v>
      </c>
      <c r="AQ75" s="245">
        <f>+IF(AQ73="","",PROGRAMA!$I$13*AQ74*(((AQ74/PROGRAMA!$I$9)*(PROGRAMA!$I$12-PROGRAMA!$I$11)/2)+PROGRAMA!$I$11))</f>
        <v>0</v>
      </c>
      <c r="AR75" s="245">
        <f>+IF(AR73="","",PROGRAMA!$I$13*AR74*(((AR74/PROGRAMA!$I$9)*(PROGRAMA!$I$12-PROGRAMA!$I$11)/2)+PROGRAMA!$I$11))</f>
        <v>0</v>
      </c>
      <c r="AS75" s="245">
        <f>+IF(AS73="","",PROGRAMA!$I$13*AS74*(((AS74/PROGRAMA!$I$9)*(PROGRAMA!$I$12-PROGRAMA!$I$11)/2)+PROGRAMA!$I$11))</f>
        <v>0</v>
      </c>
      <c r="AT75" s="245">
        <f>+IF(AT73="","",PROGRAMA!$I$13*AT74*(((AT74/PROGRAMA!$I$9)*(PROGRAMA!$I$12-PROGRAMA!$I$11)/2)+PROGRAMA!$I$11))</f>
        <v>0</v>
      </c>
      <c r="AU75" s="245">
        <f>+IF(AU73="","",PROGRAMA!$I$13*AU74*(((AU74/PROGRAMA!$I$9)*(PROGRAMA!$I$12-PROGRAMA!$I$11)/2)+PROGRAMA!$I$11))</f>
        <v>0</v>
      </c>
      <c r="AV75" s="245">
        <f>+IF(AV73="","",PROGRAMA!$I$13*AV74*(((AV74/PROGRAMA!$I$9)*(PROGRAMA!$I$12-PROGRAMA!$I$11)/2)+PROGRAMA!$I$11))</f>
        <v>0</v>
      </c>
      <c r="AW75" s="245">
        <f>+IF(AW73="","",PROGRAMA!$I$13*AW74*(((AW74/PROGRAMA!$I$9)*(PROGRAMA!$I$12-PROGRAMA!$I$11)/2)+PROGRAMA!$I$11))</f>
        <v>0</v>
      </c>
      <c r="AX75" s="245">
        <f>+IF(AX73="","",PROGRAMA!$I$13*AX74*(((AX74/PROGRAMA!$I$9)*(PROGRAMA!$I$12-PROGRAMA!$I$11)/2)+PROGRAMA!$I$11))</f>
        <v>0</v>
      </c>
      <c r="AY75" s="245">
        <f>+IF(AY73="","",PROGRAMA!$I$13*AY74*(((AY74/PROGRAMA!$I$9)*(PROGRAMA!$I$12-PROGRAMA!$I$11)/2)+PROGRAMA!$I$11))</f>
        <v>0</v>
      </c>
      <c r="AZ75" s="245">
        <f>+IF(AZ73="","",PROGRAMA!$I$13*AZ74*(((AZ74/PROGRAMA!$I$9)*(PROGRAMA!$I$12-PROGRAMA!$I$11)/2)+PROGRAMA!$I$11))</f>
        <v>0</v>
      </c>
      <c r="BA75" s="245">
        <f>+IF(BA73="","",PROGRAMA!$I$13*BA74*(((BA74/PROGRAMA!$I$9)*(PROGRAMA!$I$12-PROGRAMA!$I$11)/2)+PROGRAMA!$I$11))</f>
        <v>0</v>
      </c>
      <c r="BB75" s="245">
        <f>+IF(BB73="","",PROGRAMA!$I$13*BB74*(((BB74/PROGRAMA!$I$9)*(PROGRAMA!$I$12-PROGRAMA!$I$11)/2)+PROGRAMA!$I$11))</f>
        <v>0</v>
      </c>
      <c r="BC75" s="245">
        <f>+IF(BC73="","",PROGRAMA!$I$13*BC74*(((BC74/PROGRAMA!$I$9)*(PROGRAMA!$I$12-PROGRAMA!$I$11)/2)+PROGRAMA!$I$11))</f>
        <v>0</v>
      </c>
      <c r="BD75" s="245">
        <f>+IF(BD73="","",PROGRAMA!$I$13*BD74*(((BD74/PROGRAMA!$I$9)*(PROGRAMA!$I$12-PROGRAMA!$I$11)/2)+PROGRAMA!$I$11))</f>
        <v>0</v>
      </c>
      <c r="BE75" s="245">
        <f>+IF(BE73="","",PROGRAMA!$I$13*BE74*(((BE74/PROGRAMA!$I$9)*(PROGRAMA!$I$12-PROGRAMA!$I$11)/2)+PROGRAMA!$I$11))</f>
        <v>0</v>
      </c>
      <c r="BF75" s="245">
        <f>+IF(BF73="","",PROGRAMA!$I$13*BF74*(((BF74/PROGRAMA!$I$9)*(PROGRAMA!$I$12-PROGRAMA!$I$11)/2)+PROGRAMA!$I$11))</f>
        <v>0</v>
      </c>
      <c r="BG75" s="245">
        <f>+IF(BG73="","",PROGRAMA!$I$13*BG74*(((BG74/PROGRAMA!$I$9)*(PROGRAMA!$I$12-PROGRAMA!$I$11)/2)+PROGRAMA!$I$11))</f>
        <v>0</v>
      </c>
      <c r="BH75" s="245">
        <f>+IF(BH73="","",PROGRAMA!$I$13*BH74*(((BH74/PROGRAMA!$I$9)*(PROGRAMA!$I$12-PROGRAMA!$I$11)/2)+PROGRAMA!$I$11))</f>
        <v>0</v>
      </c>
      <c r="BI75" s="245">
        <f>+IF(BI73="","",PROGRAMA!$I$13*BI74*(((BI74/PROGRAMA!$I$9)*(PROGRAMA!$I$12-PROGRAMA!$I$11)/2)+PROGRAMA!$I$11))</f>
        <v>0</v>
      </c>
      <c r="BJ75" s="245">
        <f>+IF(BJ73="","",PROGRAMA!$I$13*BJ74*(((BJ74/PROGRAMA!$I$9)*(PROGRAMA!$I$12-PROGRAMA!$I$11)/2)+PROGRAMA!$I$11))</f>
        <v>0</v>
      </c>
      <c r="BK75" s="245">
        <f>+IF(BK73="","",PROGRAMA!$I$13*BK74*(((BK74/PROGRAMA!$I$9)*(PROGRAMA!$I$12-PROGRAMA!$I$11)/2)+PROGRAMA!$I$11))</f>
        <v>0</v>
      </c>
      <c r="BL75" s="245">
        <f>+IF(BL73="","",PROGRAMA!$I$13*BL74*(((BL74/PROGRAMA!$I$9)*(PROGRAMA!$I$12-PROGRAMA!$I$11)/2)+PROGRAMA!$I$11))</f>
        <v>0</v>
      </c>
      <c r="BM75" s="245">
        <f>+IF(BM73="","",PROGRAMA!$I$13*BM74*(((BM74/PROGRAMA!$I$9)*(PROGRAMA!$I$12-PROGRAMA!$I$11)/2)+PROGRAMA!$I$11))</f>
        <v>0</v>
      </c>
      <c r="BN75" s="245">
        <f>+IF(BN73="","",PROGRAMA!$I$13*BN74*(((BN74/PROGRAMA!$I$9)*(PROGRAMA!$I$12-PROGRAMA!$I$11)/2)+PROGRAMA!$I$11))</f>
        <v>0</v>
      </c>
      <c r="BO75" s="245">
        <f>+IF(BO73="","",PROGRAMA!$I$13*BO74*(((BO74/PROGRAMA!$I$9)*(PROGRAMA!$I$12-PROGRAMA!$I$11)/2)+PROGRAMA!$I$11))</f>
        <v>0</v>
      </c>
      <c r="BP75" s="245">
        <f>+IF(BP73="","",PROGRAMA!$I$13*BP74*(((BP74/PROGRAMA!$I$9)*(PROGRAMA!$I$12-PROGRAMA!$I$11)/2)+PROGRAMA!$I$11))</f>
        <v>0</v>
      </c>
      <c r="BQ75" s="245">
        <f>+IF(BQ73="","",PROGRAMA!$I$13*BQ74*(((BQ74/PROGRAMA!$I$9)*(PROGRAMA!$I$12-PROGRAMA!$I$11)/2)+PROGRAMA!$I$11))</f>
        <v>0</v>
      </c>
      <c r="BR75" s="245">
        <f>+IF(BR73="","",PROGRAMA!$I$13*BR74*(((BR74/PROGRAMA!$I$9)*(PROGRAMA!$I$12-PROGRAMA!$I$11)/2)+PROGRAMA!$I$11))</f>
        <v>0</v>
      </c>
      <c r="BS75" s="245">
        <f>+IF(BS73="","",PROGRAMA!$I$13*BS74*(((BS74/PROGRAMA!$I$9)*(PROGRAMA!$I$12-PROGRAMA!$I$11)/2)+PROGRAMA!$I$11))</f>
        <v>0</v>
      </c>
      <c r="BT75" s="245">
        <f>+IF(BT73="","",PROGRAMA!$I$13*BT74*(((BT74/PROGRAMA!$I$9)*(PROGRAMA!$I$12-PROGRAMA!$I$11)/2)+PROGRAMA!$I$11))</f>
        <v>0</v>
      </c>
      <c r="BU75" s="245">
        <f>+IF(BU73="","",PROGRAMA!$I$13*BU74*(((BU74/PROGRAMA!$I$9)*(PROGRAMA!$I$12-PROGRAMA!$I$11)/2)+PROGRAMA!$I$11))</f>
        <v>0</v>
      </c>
      <c r="BV75" s="245">
        <f>+IF(BV73="","",PROGRAMA!$I$13*BV74*(((BV74/PROGRAMA!$I$9)*(PROGRAMA!$I$12-PROGRAMA!$I$11)/2)+PROGRAMA!$I$11))</f>
        <v>0</v>
      </c>
      <c r="BW75" s="245">
        <f>+IF(BW73="","",PROGRAMA!$I$13*BW74*(((BW74/PROGRAMA!$I$9)*(PROGRAMA!$I$12-PROGRAMA!$I$11)/2)+PROGRAMA!$I$11))</f>
        <v>0</v>
      </c>
      <c r="BX75" s="245">
        <f>+IF(BX73="","",PROGRAMA!$I$13*BX74*(((BX74/PROGRAMA!$I$9)*(PROGRAMA!$I$12-PROGRAMA!$I$11)/2)+PROGRAMA!$I$11))</f>
        <v>0</v>
      </c>
      <c r="BY75" s="245">
        <f>+IF(BY73="","",PROGRAMA!$I$13*BY74*(((BY74/PROGRAMA!$I$9)*(PROGRAMA!$I$12-PROGRAMA!$I$11)/2)+PROGRAMA!$I$11))</f>
        <v>0</v>
      </c>
      <c r="BZ75" s="245">
        <f>+IF(BZ73="","",PROGRAMA!$I$13*BZ74*(((BZ74/PROGRAMA!$I$9)*(PROGRAMA!$I$12-PROGRAMA!$I$11)/2)+PROGRAMA!$I$11))</f>
        <v>0</v>
      </c>
      <c r="CA75" s="245">
        <f>+IF(CA73="","",PROGRAMA!$I$13*CA74*(((CA74/PROGRAMA!$I$9)*(PROGRAMA!$I$12-PROGRAMA!$I$11)/2)+PROGRAMA!$I$11))</f>
        <v>0</v>
      </c>
      <c r="CB75" s="245">
        <f>+IF(CB73="","",PROGRAMA!$I$13*CB74*(((CB74/PROGRAMA!$I$9)*(PROGRAMA!$I$12-PROGRAMA!$I$11)/2)+PROGRAMA!$I$11))</f>
        <v>0</v>
      </c>
      <c r="CC75" s="245">
        <f>+IF(CC73="","",PROGRAMA!$I$13*CC74*(((CC74/PROGRAMA!$I$9)*(PROGRAMA!$I$12-PROGRAMA!$I$11)/2)+PROGRAMA!$I$11))</f>
        <v>0</v>
      </c>
      <c r="CD75" s="245">
        <f>+IF(CD73="","",PROGRAMA!$I$13*CD74*(((CD74/PROGRAMA!$I$9)*(PROGRAMA!$I$12-PROGRAMA!$I$11)/2)+PROGRAMA!$I$11))</f>
        <v>0</v>
      </c>
      <c r="CE75" s="245">
        <f>+IF(CE73="","",PROGRAMA!$I$13*CE74*(((CE74/PROGRAMA!$I$9)*(PROGRAMA!$I$12-PROGRAMA!$I$11)/2)+PROGRAMA!$I$11))</f>
        <v>0</v>
      </c>
      <c r="CF75" s="245">
        <f>+IF(CF73="","",PROGRAMA!$I$13*CF74*(((CF74/PROGRAMA!$I$9)*(PROGRAMA!$I$12-PROGRAMA!$I$11)/2)+PROGRAMA!$I$11))</f>
        <v>0</v>
      </c>
    </row>
    <row r="76" spans="1:84" ht="15" customHeight="1" thickTop="1" thickBot="1" x14ac:dyDescent="0.35">
      <c r="A76" s="967" t="s">
        <v>265</v>
      </c>
      <c r="B76" s="967" t="s">
        <v>255</v>
      </c>
      <c r="C76" s="970" t="str">
        <f>+IF($B$57='Base Datos'!$V$21,B76,A76)</f>
        <v>Contenedor 4</v>
      </c>
      <c r="D76" s="241" t="s">
        <v>266</v>
      </c>
      <c r="E76" s="261"/>
      <c r="F76" s="261"/>
      <c r="G76" s="261"/>
      <c r="H76" s="261"/>
      <c r="I76" s="261"/>
      <c r="J76" s="261"/>
      <c r="K76" s="261"/>
      <c r="L76" s="261"/>
      <c r="M76" s="261"/>
      <c r="N76" s="261"/>
      <c r="O76" s="261"/>
      <c r="P76" s="261"/>
      <c r="Q76" s="261"/>
      <c r="R76" s="261"/>
      <c r="S76" s="261"/>
      <c r="T76" s="261"/>
      <c r="U76" s="261"/>
      <c r="V76" s="261"/>
      <c r="W76" s="261"/>
      <c r="X76" s="261"/>
      <c r="Y76" s="261"/>
      <c r="Z76" s="261"/>
      <c r="AA76" s="261"/>
      <c r="AB76" s="261"/>
      <c r="AC76" s="261"/>
      <c r="AD76" s="261"/>
      <c r="AE76" s="261"/>
      <c r="AF76" s="261"/>
      <c r="AG76" s="261"/>
      <c r="AH76" s="261"/>
      <c r="AI76" s="261"/>
      <c r="AJ76" s="261"/>
      <c r="AK76" s="261"/>
      <c r="AL76" s="261"/>
      <c r="AM76" s="261"/>
      <c r="AN76" s="261"/>
      <c r="AO76" s="261"/>
      <c r="AP76" s="261"/>
      <c r="AQ76" s="261"/>
      <c r="AR76" s="261"/>
      <c r="AS76" s="261"/>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61"/>
      <c r="BS76" s="261"/>
      <c r="BT76" s="261"/>
      <c r="BU76" s="261"/>
      <c r="BV76" s="261"/>
      <c r="BW76" s="261"/>
      <c r="BX76" s="261"/>
      <c r="BY76" s="261"/>
      <c r="BZ76" s="261"/>
      <c r="CA76" s="261"/>
      <c r="CB76" s="261"/>
      <c r="CC76" s="261"/>
      <c r="CD76" s="261"/>
      <c r="CE76" s="261"/>
      <c r="CF76" s="261"/>
    </row>
    <row r="77" spans="1:84" ht="15" customHeight="1" thickBot="1" x14ac:dyDescent="0.35">
      <c r="A77" s="967"/>
      <c r="B77" s="967"/>
      <c r="C77" s="968"/>
      <c r="D77" s="242" t="s">
        <v>165</v>
      </c>
      <c r="E77" s="261"/>
      <c r="F77" s="261"/>
      <c r="G77" s="261"/>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c r="AH77" s="261"/>
      <c r="AI77" s="261"/>
      <c r="AJ77" s="261"/>
      <c r="AK77" s="261"/>
      <c r="AL77" s="261"/>
      <c r="AM77" s="261"/>
      <c r="AN77" s="261"/>
      <c r="AO77" s="261"/>
      <c r="AP77" s="261"/>
      <c r="AQ77" s="261"/>
      <c r="AR77" s="261"/>
      <c r="AS77" s="261"/>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c r="BU77" s="261"/>
      <c r="BV77" s="261"/>
      <c r="BW77" s="261"/>
      <c r="BX77" s="261"/>
      <c r="BY77" s="261"/>
      <c r="BZ77" s="261"/>
      <c r="CA77" s="261"/>
      <c r="CB77" s="261"/>
      <c r="CC77" s="261"/>
      <c r="CD77" s="261"/>
      <c r="CE77" s="261"/>
      <c r="CF77" s="261"/>
    </row>
    <row r="78" spans="1:84" ht="15" customHeight="1" thickBot="1" x14ac:dyDescent="0.35">
      <c r="A78" s="967"/>
      <c r="B78" s="967"/>
      <c r="C78" s="968"/>
      <c r="D78" s="242" t="s">
        <v>134</v>
      </c>
      <c r="E78" s="247"/>
      <c r="F78" s="247"/>
      <c r="G78" s="247"/>
      <c r="H78" s="247"/>
      <c r="I78" s="247"/>
      <c r="J78" s="247"/>
      <c r="K78" s="247"/>
      <c r="L78" s="247"/>
      <c r="M78" s="247"/>
      <c r="N78" s="247"/>
      <c r="O78" s="247"/>
      <c r="P78" s="247"/>
      <c r="Q78" s="247"/>
      <c r="R78" s="247"/>
      <c r="S78" s="247"/>
      <c r="T78" s="247"/>
      <c r="U78" s="247"/>
      <c r="V78" s="247"/>
      <c r="W78" s="247"/>
      <c r="X78" s="247"/>
      <c r="Y78" s="247"/>
      <c r="Z78" s="247"/>
      <c r="AA78" s="247"/>
      <c r="AB78" s="247"/>
      <c r="AC78" s="247"/>
      <c r="AD78" s="247"/>
      <c r="AE78" s="247"/>
      <c r="AF78" s="247"/>
      <c r="AG78" s="247"/>
      <c r="AH78" s="247"/>
      <c r="AI78" s="247"/>
      <c r="AJ78" s="247"/>
      <c r="AK78" s="247"/>
      <c r="AL78" s="247"/>
      <c r="AM78" s="247"/>
      <c r="AN78" s="247"/>
      <c r="AO78" s="247"/>
      <c r="AP78" s="247"/>
      <c r="AQ78" s="247"/>
      <c r="AR78" s="247"/>
      <c r="AS78" s="247"/>
      <c r="AT78" s="247"/>
      <c r="AU78" s="247"/>
      <c r="AV78" s="247"/>
      <c r="AW78" s="247"/>
      <c r="AX78" s="247"/>
      <c r="AY78" s="247"/>
      <c r="AZ78" s="247"/>
      <c r="BA78" s="247"/>
      <c r="BB78" s="247"/>
      <c r="BC78" s="247"/>
      <c r="BD78" s="247"/>
      <c r="BE78" s="247"/>
      <c r="BF78" s="247"/>
      <c r="BG78" s="247"/>
      <c r="BH78" s="247"/>
      <c r="BI78" s="247"/>
      <c r="BJ78" s="247"/>
      <c r="BK78" s="247"/>
      <c r="BL78" s="247"/>
      <c r="BM78" s="247"/>
      <c r="BN78" s="247"/>
      <c r="BO78" s="247"/>
      <c r="BP78" s="247"/>
      <c r="BQ78" s="247"/>
      <c r="BR78" s="247"/>
      <c r="BS78" s="247"/>
      <c r="BT78" s="247"/>
      <c r="BU78" s="247"/>
      <c r="BV78" s="247"/>
      <c r="BW78" s="247"/>
      <c r="BX78" s="247"/>
      <c r="BY78" s="247"/>
      <c r="BZ78" s="247"/>
      <c r="CA78" s="247"/>
      <c r="CB78" s="247"/>
      <c r="CC78" s="247"/>
      <c r="CD78" s="247"/>
      <c r="CE78" s="247"/>
      <c r="CF78" s="247"/>
    </row>
    <row r="79" spans="1:84" ht="15" customHeight="1" thickBot="1" x14ac:dyDescent="0.35">
      <c r="A79" s="967"/>
      <c r="B79" s="967"/>
      <c r="C79" s="968"/>
      <c r="D79" s="242" t="s">
        <v>133</v>
      </c>
      <c r="E79" s="197">
        <f>IF(SUM(E77:E78)=0,0,100-E77-E78)</f>
        <v>0</v>
      </c>
      <c r="F79" s="197">
        <f t="shared" ref="F79:BQ79" si="64">IF(SUM(F77:F78)=0,0,100-F77-F78)</f>
        <v>0</v>
      </c>
      <c r="G79" s="197">
        <f t="shared" si="64"/>
        <v>0</v>
      </c>
      <c r="H79" s="197">
        <f t="shared" si="64"/>
        <v>0</v>
      </c>
      <c r="I79" s="197">
        <f t="shared" si="64"/>
        <v>0</v>
      </c>
      <c r="J79" s="197">
        <f t="shared" si="64"/>
        <v>0</v>
      </c>
      <c r="K79" s="197">
        <f t="shared" si="64"/>
        <v>0</v>
      </c>
      <c r="L79" s="197">
        <f t="shared" si="64"/>
        <v>0</v>
      </c>
      <c r="M79" s="197">
        <f t="shared" si="64"/>
        <v>0</v>
      </c>
      <c r="N79" s="197">
        <f t="shared" si="64"/>
        <v>0</v>
      </c>
      <c r="O79" s="197">
        <f t="shared" si="64"/>
        <v>0</v>
      </c>
      <c r="P79" s="197">
        <f t="shared" si="64"/>
        <v>0</v>
      </c>
      <c r="Q79" s="197">
        <f t="shared" si="64"/>
        <v>0</v>
      </c>
      <c r="R79" s="197">
        <f t="shared" si="64"/>
        <v>0</v>
      </c>
      <c r="S79" s="197">
        <f t="shared" si="64"/>
        <v>0</v>
      </c>
      <c r="T79" s="197">
        <f t="shared" si="64"/>
        <v>0</v>
      </c>
      <c r="U79" s="197">
        <f t="shared" si="64"/>
        <v>0</v>
      </c>
      <c r="V79" s="197">
        <f t="shared" si="64"/>
        <v>0</v>
      </c>
      <c r="W79" s="197">
        <f t="shared" si="64"/>
        <v>0</v>
      </c>
      <c r="X79" s="197">
        <f t="shared" si="64"/>
        <v>0</v>
      </c>
      <c r="Y79" s="197">
        <f t="shared" si="64"/>
        <v>0</v>
      </c>
      <c r="Z79" s="197">
        <f t="shared" si="64"/>
        <v>0</v>
      </c>
      <c r="AA79" s="197">
        <f t="shared" si="64"/>
        <v>0</v>
      </c>
      <c r="AB79" s="197">
        <f t="shared" si="64"/>
        <v>0</v>
      </c>
      <c r="AC79" s="197">
        <f t="shared" si="64"/>
        <v>0</v>
      </c>
      <c r="AD79" s="197">
        <f t="shared" si="64"/>
        <v>0</v>
      </c>
      <c r="AE79" s="197">
        <f t="shared" si="64"/>
        <v>0</v>
      </c>
      <c r="AF79" s="197">
        <f t="shared" si="64"/>
        <v>0</v>
      </c>
      <c r="AG79" s="197">
        <f t="shared" si="64"/>
        <v>0</v>
      </c>
      <c r="AH79" s="197">
        <f t="shared" si="64"/>
        <v>0</v>
      </c>
      <c r="AI79" s="197">
        <f t="shared" si="64"/>
        <v>0</v>
      </c>
      <c r="AJ79" s="197">
        <f t="shared" si="64"/>
        <v>0</v>
      </c>
      <c r="AK79" s="197">
        <f t="shared" si="64"/>
        <v>0</v>
      </c>
      <c r="AL79" s="197">
        <f t="shared" si="64"/>
        <v>0</v>
      </c>
      <c r="AM79" s="197">
        <f t="shared" si="64"/>
        <v>0</v>
      </c>
      <c r="AN79" s="197">
        <f t="shared" si="64"/>
        <v>0</v>
      </c>
      <c r="AO79" s="197">
        <f t="shared" si="64"/>
        <v>0</v>
      </c>
      <c r="AP79" s="197">
        <f t="shared" si="64"/>
        <v>0</v>
      </c>
      <c r="AQ79" s="197">
        <f t="shared" si="64"/>
        <v>0</v>
      </c>
      <c r="AR79" s="197">
        <f t="shared" si="64"/>
        <v>0</v>
      </c>
      <c r="AS79" s="197">
        <f t="shared" si="64"/>
        <v>0</v>
      </c>
      <c r="AT79" s="197">
        <f t="shared" si="64"/>
        <v>0</v>
      </c>
      <c r="AU79" s="197">
        <f t="shared" si="64"/>
        <v>0</v>
      </c>
      <c r="AV79" s="197">
        <f t="shared" si="64"/>
        <v>0</v>
      </c>
      <c r="AW79" s="197">
        <f t="shared" si="64"/>
        <v>0</v>
      </c>
      <c r="AX79" s="197">
        <f t="shared" si="64"/>
        <v>0</v>
      </c>
      <c r="AY79" s="197">
        <f t="shared" si="64"/>
        <v>0</v>
      </c>
      <c r="AZ79" s="197">
        <f t="shared" si="64"/>
        <v>0</v>
      </c>
      <c r="BA79" s="197">
        <f t="shared" si="64"/>
        <v>0</v>
      </c>
      <c r="BB79" s="197">
        <f t="shared" si="64"/>
        <v>0</v>
      </c>
      <c r="BC79" s="197">
        <f t="shared" si="64"/>
        <v>0</v>
      </c>
      <c r="BD79" s="197">
        <f t="shared" si="64"/>
        <v>0</v>
      </c>
      <c r="BE79" s="197">
        <f t="shared" si="64"/>
        <v>0</v>
      </c>
      <c r="BF79" s="197">
        <f t="shared" si="64"/>
        <v>0</v>
      </c>
      <c r="BG79" s="197">
        <f t="shared" si="64"/>
        <v>0</v>
      </c>
      <c r="BH79" s="197">
        <f t="shared" si="64"/>
        <v>0</v>
      </c>
      <c r="BI79" s="197">
        <f t="shared" si="64"/>
        <v>0</v>
      </c>
      <c r="BJ79" s="197">
        <f t="shared" si="64"/>
        <v>0</v>
      </c>
      <c r="BK79" s="197">
        <f t="shared" si="64"/>
        <v>0</v>
      </c>
      <c r="BL79" s="197">
        <f t="shared" si="64"/>
        <v>0</v>
      </c>
      <c r="BM79" s="197">
        <f t="shared" si="64"/>
        <v>0</v>
      </c>
      <c r="BN79" s="197">
        <f t="shared" si="64"/>
        <v>0</v>
      </c>
      <c r="BO79" s="197">
        <f t="shared" si="64"/>
        <v>0</v>
      </c>
      <c r="BP79" s="197">
        <f t="shared" si="64"/>
        <v>0</v>
      </c>
      <c r="BQ79" s="197">
        <f t="shared" si="64"/>
        <v>0</v>
      </c>
      <c r="BR79" s="197">
        <f t="shared" ref="BR79:CF79" si="65">IF(SUM(BR77:BR78)=0,0,100-BR77-BR78)</f>
        <v>0</v>
      </c>
      <c r="BS79" s="197">
        <f t="shared" si="65"/>
        <v>0</v>
      </c>
      <c r="BT79" s="197">
        <f t="shared" si="65"/>
        <v>0</v>
      </c>
      <c r="BU79" s="197">
        <f t="shared" si="65"/>
        <v>0</v>
      </c>
      <c r="BV79" s="197">
        <f t="shared" si="65"/>
        <v>0</v>
      </c>
      <c r="BW79" s="197">
        <f t="shared" si="65"/>
        <v>0</v>
      </c>
      <c r="BX79" s="197">
        <f t="shared" si="65"/>
        <v>0</v>
      </c>
      <c r="BY79" s="197">
        <f t="shared" si="65"/>
        <v>0</v>
      </c>
      <c r="BZ79" s="197">
        <f t="shared" si="65"/>
        <v>0</v>
      </c>
      <c r="CA79" s="197">
        <f t="shared" si="65"/>
        <v>0</v>
      </c>
      <c r="CB79" s="197">
        <f t="shared" si="65"/>
        <v>0</v>
      </c>
      <c r="CC79" s="197">
        <f t="shared" si="65"/>
        <v>0</v>
      </c>
      <c r="CD79" s="197">
        <f t="shared" si="65"/>
        <v>0</v>
      </c>
      <c r="CE79" s="197">
        <f t="shared" si="65"/>
        <v>0</v>
      </c>
      <c r="CF79" s="197">
        <f t="shared" si="65"/>
        <v>0</v>
      </c>
    </row>
    <row r="80" spans="1:84" ht="15" customHeight="1" thickBot="1" x14ac:dyDescent="0.35">
      <c r="A80" s="967"/>
      <c r="B80" s="967"/>
      <c r="C80" s="968"/>
      <c r="D80" s="243" t="s">
        <v>122</v>
      </c>
      <c r="E80" s="247"/>
      <c r="F80" s="247"/>
      <c r="G80" s="247"/>
      <c r="H80" s="247"/>
      <c r="I80" s="247"/>
      <c r="J80" s="247"/>
      <c r="K80" s="247"/>
      <c r="L80" s="247"/>
      <c r="M80" s="247"/>
      <c r="N80" s="247"/>
      <c r="O80" s="247"/>
      <c r="P80" s="247"/>
      <c r="Q80" s="247"/>
      <c r="R80" s="247"/>
      <c r="S80" s="247"/>
      <c r="T80" s="247"/>
      <c r="U80" s="247"/>
      <c r="V80" s="247"/>
      <c r="W80" s="247"/>
      <c r="X80" s="247"/>
      <c r="Y80" s="247"/>
      <c r="Z80" s="247"/>
      <c r="AA80" s="247"/>
      <c r="AB80" s="247"/>
      <c r="AC80" s="247"/>
      <c r="AD80" s="247"/>
      <c r="AE80" s="247"/>
      <c r="AF80" s="247"/>
      <c r="AG80" s="247"/>
      <c r="AH80" s="247"/>
      <c r="AI80" s="247"/>
      <c r="AJ80" s="247"/>
      <c r="AK80" s="247"/>
      <c r="AL80" s="247"/>
      <c r="AM80" s="247"/>
      <c r="AN80" s="247"/>
      <c r="AO80" s="247"/>
      <c r="AP80" s="247"/>
      <c r="AQ80" s="247"/>
      <c r="AR80" s="247"/>
      <c r="AS80" s="247"/>
      <c r="AT80" s="247"/>
      <c r="AU80" s="247"/>
      <c r="AV80" s="247"/>
      <c r="AW80" s="247"/>
      <c r="AX80" s="247"/>
      <c r="AY80" s="247"/>
      <c r="AZ80" s="247"/>
      <c r="BA80" s="247"/>
      <c r="BB80" s="247"/>
      <c r="BC80" s="247"/>
      <c r="BD80" s="247"/>
      <c r="BE80" s="247"/>
      <c r="BF80" s="247"/>
      <c r="BG80" s="247"/>
      <c r="BH80" s="247"/>
      <c r="BI80" s="247"/>
      <c r="BJ80" s="247"/>
      <c r="BK80" s="247"/>
      <c r="BL80" s="247"/>
      <c r="BM80" s="247"/>
      <c r="BN80" s="247"/>
      <c r="BO80" s="247"/>
      <c r="BP80" s="247"/>
      <c r="BQ80" s="247"/>
      <c r="BR80" s="247"/>
      <c r="BS80" s="247"/>
      <c r="BT80" s="247"/>
      <c r="BU80" s="247"/>
      <c r="BV80" s="247"/>
      <c r="BW80" s="247"/>
      <c r="BX80" s="247"/>
      <c r="BY80" s="247"/>
      <c r="BZ80" s="247"/>
      <c r="CA80" s="247"/>
      <c r="CB80" s="247"/>
      <c r="CC80" s="247"/>
      <c r="CD80" s="247"/>
      <c r="CE80" s="247"/>
      <c r="CF80" s="247"/>
    </row>
    <row r="81" spans="1:84" ht="15" customHeight="1" thickBot="1" x14ac:dyDescent="0.35">
      <c r="A81" s="967"/>
      <c r="B81" s="967"/>
      <c r="C81" s="969"/>
      <c r="D81" s="244" t="s">
        <v>174</v>
      </c>
      <c r="E81" s="245">
        <f>+IF(E79="","",PROGRAMA!$I$13*E80*(((E80/PROGRAMA!$I$9)*(PROGRAMA!$I$12-PROGRAMA!$I$11)/2)+PROGRAMA!$I$11))</f>
        <v>0</v>
      </c>
      <c r="F81" s="245">
        <f>+IF(F79="","",PROGRAMA!$I$13*F80*(((F80/PROGRAMA!$I$9)*(PROGRAMA!$I$12-PROGRAMA!$I$11)/2)+PROGRAMA!$I$11))</f>
        <v>0</v>
      </c>
      <c r="G81" s="245">
        <f>+IF(G79="","",PROGRAMA!$I$13*G80*(((G80/PROGRAMA!$I$9)*(PROGRAMA!$I$12-PROGRAMA!$I$11)/2)+PROGRAMA!$I$11))</f>
        <v>0</v>
      </c>
      <c r="H81" s="245">
        <f>+IF(H79="","",PROGRAMA!$I$13*H80*(((H80/PROGRAMA!$I$9)*(PROGRAMA!$I$12-PROGRAMA!$I$11)/2)+PROGRAMA!$I$11))</f>
        <v>0</v>
      </c>
      <c r="I81" s="245">
        <f>+IF(I79="","",PROGRAMA!$I$13*I80*(((I80/PROGRAMA!$I$9)*(PROGRAMA!$I$12-PROGRAMA!$I$11)/2)+PROGRAMA!$I$11))</f>
        <v>0</v>
      </c>
      <c r="J81" s="245">
        <f>+IF(J79="","",PROGRAMA!$I$13*J80*(((J80/PROGRAMA!$I$9)*(PROGRAMA!$I$12-PROGRAMA!$I$11)/2)+PROGRAMA!$I$11))</f>
        <v>0</v>
      </c>
      <c r="K81" s="245">
        <f>+IF(K79="","",PROGRAMA!$I$13*K80*(((K80/PROGRAMA!$I$9)*(PROGRAMA!$I$12-PROGRAMA!$I$11)/2)+PROGRAMA!$I$11))</f>
        <v>0</v>
      </c>
      <c r="L81" s="245">
        <f>+IF(L79="","",PROGRAMA!$I$13*L80*(((L80/PROGRAMA!$I$9)*(PROGRAMA!$I$12-PROGRAMA!$I$11)/2)+PROGRAMA!$I$11))</f>
        <v>0</v>
      </c>
      <c r="M81" s="245">
        <f>+IF(M79="","",PROGRAMA!$I$13*M80*(((M80/PROGRAMA!$I$9)*(PROGRAMA!$I$12-PROGRAMA!$I$11)/2)+PROGRAMA!$I$11))</f>
        <v>0</v>
      </c>
      <c r="N81" s="245">
        <f>+IF(N79="","",PROGRAMA!$I$13*N80*(((N80/PROGRAMA!$I$9)*(PROGRAMA!$I$12-PROGRAMA!$I$11)/2)+PROGRAMA!$I$11))</f>
        <v>0</v>
      </c>
      <c r="O81" s="245">
        <f>+IF(O79="","",PROGRAMA!$I$13*O80*(((O80/PROGRAMA!$I$9)*(PROGRAMA!$I$12-PROGRAMA!$I$11)/2)+PROGRAMA!$I$11))</f>
        <v>0</v>
      </c>
      <c r="P81" s="245">
        <f>+IF(P79="","",PROGRAMA!$I$13*P80*(((P80/PROGRAMA!$I$9)*(PROGRAMA!$I$12-PROGRAMA!$I$11)/2)+PROGRAMA!$I$11))</f>
        <v>0</v>
      </c>
      <c r="Q81" s="245">
        <f>+IF(Q79="","",PROGRAMA!$I$13*Q80*(((Q80/PROGRAMA!$I$9)*(PROGRAMA!$I$12-PROGRAMA!$I$11)/2)+PROGRAMA!$I$11))</f>
        <v>0</v>
      </c>
      <c r="R81" s="245">
        <f>+IF(R79="","",PROGRAMA!$I$13*R80*(((R80/PROGRAMA!$I$9)*(PROGRAMA!$I$12-PROGRAMA!$I$11)/2)+PROGRAMA!$I$11))</f>
        <v>0</v>
      </c>
      <c r="S81" s="245">
        <f>+IF(S79="","",PROGRAMA!$I$13*S80*(((S80/PROGRAMA!$I$9)*(PROGRAMA!$I$12-PROGRAMA!$I$11)/2)+PROGRAMA!$I$11))</f>
        <v>0</v>
      </c>
      <c r="T81" s="245">
        <f>+IF(T79="","",PROGRAMA!$I$13*T80*(((T80/PROGRAMA!$I$9)*(PROGRAMA!$I$12-PROGRAMA!$I$11)/2)+PROGRAMA!$I$11))</f>
        <v>0</v>
      </c>
      <c r="U81" s="245">
        <f>+IF(U79="","",PROGRAMA!$I$13*U80*(((U80/PROGRAMA!$I$9)*(PROGRAMA!$I$12-PROGRAMA!$I$11)/2)+PROGRAMA!$I$11))</f>
        <v>0</v>
      </c>
      <c r="V81" s="245">
        <f>+IF(V79="","",PROGRAMA!$I$13*V80*(((V80/PROGRAMA!$I$9)*(PROGRAMA!$I$12-PROGRAMA!$I$11)/2)+PROGRAMA!$I$11))</f>
        <v>0</v>
      </c>
      <c r="W81" s="245">
        <f>+IF(W79="","",PROGRAMA!$I$13*W80*(((W80/PROGRAMA!$I$9)*(PROGRAMA!$I$12-PROGRAMA!$I$11)/2)+PROGRAMA!$I$11))</f>
        <v>0</v>
      </c>
      <c r="X81" s="245">
        <f>+IF(X79="","",PROGRAMA!$I$13*X80*(((X80/PROGRAMA!$I$9)*(PROGRAMA!$I$12-PROGRAMA!$I$11)/2)+PROGRAMA!$I$11))</f>
        <v>0</v>
      </c>
      <c r="Y81" s="245">
        <f>+IF(Y79="","",PROGRAMA!$I$13*Y80*(((Y80/PROGRAMA!$I$9)*(PROGRAMA!$I$12-PROGRAMA!$I$11)/2)+PROGRAMA!$I$11))</f>
        <v>0</v>
      </c>
      <c r="Z81" s="245">
        <f>+IF(Z79="","",PROGRAMA!$I$13*Z80*(((Z80/PROGRAMA!$I$9)*(PROGRAMA!$I$12-PROGRAMA!$I$11)/2)+PROGRAMA!$I$11))</f>
        <v>0</v>
      </c>
      <c r="AA81" s="245">
        <f>+IF(AA79="","",PROGRAMA!$I$13*AA80*(((AA80/PROGRAMA!$I$9)*(PROGRAMA!$I$12-PROGRAMA!$I$11)/2)+PROGRAMA!$I$11))</f>
        <v>0</v>
      </c>
      <c r="AB81" s="245">
        <f>+IF(AB79="","",PROGRAMA!$I$13*AB80*(((AB80/PROGRAMA!$I$9)*(PROGRAMA!$I$12-PROGRAMA!$I$11)/2)+PROGRAMA!$I$11))</f>
        <v>0</v>
      </c>
      <c r="AC81" s="245">
        <f>+IF(AC79="","",PROGRAMA!$I$13*AC80*(((AC80/PROGRAMA!$I$9)*(PROGRAMA!$I$12-PROGRAMA!$I$11)/2)+PROGRAMA!$I$11))</f>
        <v>0</v>
      </c>
      <c r="AD81" s="245">
        <f>+IF(AD79="","",PROGRAMA!$I$13*AD80*(((AD80/PROGRAMA!$I$9)*(PROGRAMA!$I$12-PROGRAMA!$I$11)/2)+PROGRAMA!$I$11))</f>
        <v>0</v>
      </c>
      <c r="AE81" s="245">
        <f>+IF(AE79="","",PROGRAMA!$I$13*AE80*(((AE80/PROGRAMA!$I$9)*(PROGRAMA!$I$12-PROGRAMA!$I$11)/2)+PROGRAMA!$I$11))</f>
        <v>0</v>
      </c>
      <c r="AF81" s="245">
        <f>+IF(AF79="","",PROGRAMA!$I$13*AF80*(((AF80/PROGRAMA!$I$9)*(PROGRAMA!$I$12-PROGRAMA!$I$11)/2)+PROGRAMA!$I$11))</f>
        <v>0</v>
      </c>
      <c r="AG81" s="245">
        <f>+IF(AG79="","",PROGRAMA!$I$13*AG80*(((AG80/PROGRAMA!$I$9)*(PROGRAMA!$I$12-PROGRAMA!$I$11)/2)+PROGRAMA!$I$11))</f>
        <v>0</v>
      </c>
      <c r="AH81" s="245">
        <f>+IF(AH79="","",PROGRAMA!$I$13*AH80*(((AH80/PROGRAMA!$I$9)*(PROGRAMA!$I$12-PROGRAMA!$I$11)/2)+PROGRAMA!$I$11))</f>
        <v>0</v>
      </c>
      <c r="AI81" s="245">
        <f>+IF(AI79="","",PROGRAMA!$I$13*AI80*(((AI80/PROGRAMA!$I$9)*(PROGRAMA!$I$12-PROGRAMA!$I$11)/2)+PROGRAMA!$I$11))</f>
        <v>0</v>
      </c>
      <c r="AJ81" s="245">
        <f>+IF(AJ79="","",PROGRAMA!$I$13*AJ80*(((AJ80/PROGRAMA!$I$9)*(PROGRAMA!$I$12-PROGRAMA!$I$11)/2)+PROGRAMA!$I$11))</f>
        <v>0</v>
      </c>
      <c r="AK81" s="245">
        <f>+IF(AK79="","",PROGRAMA!$I$13*AK80*(((AK80/PROGRAMA!$I$9)*(PROGRAMA!$I$12-PROGRAMA!$I$11)/2)+PROGRAMA!$I$11))</f>
        <v>0</v>
      </c>
      <c r="AL81" s="245">
        <f>+IF(AL79="","",PROGRAMA!$I$13*AL80*(((AL80/PROGRAMA!$I$9)*(PROGRAMA!$I$12-PROGRAMA!$I$11)/2)+PROGRAMA!$I$11))</f>
        <v>0</v>
      </c>
      <c r="AM81" s="245">
        <f>+IF(AM79="","",PROGRAMA!$I$13*AM80*(((AM80/PROGRAMA!$I$9)*(PROGRAMA!$I$12-PROGRAMA!$I$11)/2)+PROGRAMA!$I$11))</f>
        <v>0</v>
      </c>
      <c r="AN81" s="245">
        <f>+IF(AN79="","",PROGRAMA!$I$13*AN80*(((AN80/PROGRAMA!$I$9)*(PROGRAMA!$I$12-PROGRAMA!$I$11)/2)+PROGRAMA!$I$11))</f>
        <v>0</v>
      </c>
      <c r="AO81" s="245">
        <f>+IF(AO79="","",PROGRAMA!$I$13*AO80*(((AO80/PROGRAMA!$I$9)*(PROGRAMA!$I$12-PROGRAMA!$I$11)/2)+PROGRAMA!$I$11))</f>
        <v>0</v>
      </c>
      <c r="AP81" s="245">
        <f>+IF(AP79="","",PROGRAMA!$I$13*AP80*(((AP80/PROGRAMA!$I$9)*(PROGRAMA!$I$12-PROGRAMA!$I$11)/2)+PROGRAMA!$I$11))</f>
        <v>0</v>
      </c>
      <c r="AQ81" s="245">
        <f>+IF(AQ79="","",PROGRAMA!$I$13*AQ80*(((AQ80/PROGRAMA!$I$9)*(PROGRAMA!$I$12-PROGRAMA!$I$11)/2)+PROGRAMA!$I$11))</f>
        <v>0</v>
      </c>
      <c r="AR81" s="245">
        <f>+IF(AR79="","",PROGRAMA!$I$13*AR80*(((AR80/PROGRAMA!$I$9)*(PROGRAMA!$I$12-PROGRAMA!$I$11)/2)+PROGRAMA!$I$11))</f>
        <v>0</v>
      </c>
      <c r="AS81" s="245">
        <f>+IF(AS79="","",PROGRAMA!$I$13*AS80*(((AS80/PROGRAMA!$I$9)*(PROGRAMA!$I$12-PROGRAMA!$I$11)/2)+PROGRAMA!$I$11))</f>
        <v>0</v>
      </c>
      <c r="AT81" s="245">
        <f>+IF(AT79="","",PROGRAMA!$I$13*AT80*(((AT80/PROGRAMA!$I$9)*(PROGRAMA!$I$12-PROGRAMA!$I$11)/2)+PROGRAMA!$I$11))</f>
        <v>0</v>
      </c>
      <c r="AU81" s="245">
        <f>+IF(AU79="","",PROGRAMA!$I$13*AU80*(((AU80/PROGRAMA!$I$9)*(PROGRAMA!$I$12-PROGRAMA!$I$11)/2)+PROGRAMA!$I$11))</f>
        <v>0</v>
      </c>
      <c r="AV81" s="245">
        <f>+IF(AV79="","",PROGRAMA!$I$13*AV80*(((AV80/PROGRAMA!$I$9)*(PROGRAMA!$I$12-PROGRAMA!$I$11)/2)+PROGRAMA!$I$11))</f>
        <v>0</v>
      </c>
      <c r="AW81" s="245">
        <f>+IF(AW79="","",PROGRAMA!$I$13*AW80*(((AW80/PROGRAMA!$I$9)*(PROGRAMA!$I$12-PROGRAMA!$I$11)/2)+PROGRAMA!$I$11))</f>
        <v>0</v>
      </c>
      <c r="AX81" s="245">
        <f>+IF(AX79="","",PROGRAMA!$I$13*AX80*(((AX80/PROGRAMA!$I$9)*(PROGRAMA!$I$12-PROGRAMA!$I$11)/2)+PROGRAMA!$I$11))</f>
        <v>0</v>
      </c>
      <c r="AY81" s="245">
        <f>+IF(AY79="","",PROGRAMA!$I$13*AY80*(((AY80/PROGRAMA!$I$9)*(PROGRAMA!$I$12-PROGRAMA!$I$11)/2)+PROGRAMA!$I$11))</f>
        <v>0</v>
      </c>
      <c r="AZ81" s="245">
        <f>+IF(AZ79="","",PROGRAMA!$I$13*AZ80*(((AZ80/PROGRAMA!$I$9)*(PROGRAMA!$I$12-PROGRAMA!$I$11)/2)+PROGRAMA!$I$11))</f>
        <v>0</v>
      </c>
      <c r="BA81" s="245">
        <f>+IF(BA79="","",PROGRAMA!$I$13*BA80*(((BA80/PROGRAMA!$I$9)*(PROGRAMA!$I$12-PROGRAMA!$I$11)/2)+PROGRAMA!$I$11))</f>
        <v>0</v>
      </c>
      <c r="BB81" s="245">
        <f>+IF(BB79="","",PROGRAMA!$I$13*BB80*(((BB80/PROGRAMA!$I$9)*(PROGRAMA!$I$12-PROGRAMA!$I$11)/2)+PROGRAMA!$I$11))</f>
        <v>0</v>
      </c>
      <c r="BC81" s="245">
        <f>+IF(BC79="","",PROGRAMA!$I$13*BC80*(((BC80/PROGRAMA!$I$9)*(PROGRAMA!$I$12-PROGRAMA!$I$11)/2)+PROGRAMA!$I$11))</f>
        <v>0</v>
      </c>
      <c r="BD81" s="245">
        <f>+IF(BD79="","",PROGRAMA!$I$13*BD80*(((BD80/PROGRAMA!$I$9)*(PROGRAMA!$I$12-PROGRAMA!$I$11)/2)+PROGRAMA!$I$11))</f>
        <v>0</v>
      </c>
      <c r="BE81" s="245">
        <f>+IF(BE79="","",PROGRAMA!$I$13*BE80*(((BE80/PROGRAMA!$I$9)*(PROGRAMA!$I$12-PROGRAMA!$I$11)/2)+PROGRAMA!$I$11))</f>
        <v>0</v>
      </c>
      <c r="BF81" s="245">
        <f>+IF(BF79="","",PROGRAMA!$I$13*BF80*(((BF80/PROGRAMA!$I$9)*(PROGRAMA!$I$12-PROGRAMA!$I$11)/2)+PROGRAMA!$I$11))</f>
        <v>0</v>
      </c>
      <c r="BG81" s="245">
        <f>+IF(BG79="","",PROGRAMA!$I$13*BG80*(((BG80/PROGRAMA!$I$9)*(PROGRAMA!$I$12-PROGRAMA!$I$11)/2)+PROGRAMA!$I$11))</f>
        <v>0</v>
      </c>
      <c r="BH81" s="245">
        <f>+IF(BH79="","",PROGRAMA!$I$13*BH80*(((BH80/PROGRAMA!$I$9)*(PROGRAMA!$I$12-PROGRAMA!$I$11)/2)+PROGRAMA!$I$11))</f>
        <v>0</v>
      </c>
      <c r="BI81" s="245">
        <f>+IF(BI79="","",PROGRAMA!$I$13*BI80*(((BI80/PROGRAMA!$I$9)*(PROGRAMA!$I$12-PROGRAMA!$I$11)/2)+PROGRAMA!$I$11))</f>
        <v>0</v>
      </c>
      <c r="BJ81" s="245">
        <f>+IF(BJ79="","",PROGRAMA!$I$13*BJ80*(((BJ80/PROGRAMA!$I$9)*(PROGRAMA!$I$12-PROGRAMA!$I$11)/2)+PROGRAMA!$I$11))</f>
        <v>0</v>
      </c>
      <c r="BK81" s="245">
        <f>+IF(BK79="","",PROGRAMA!$I$13*BK80*(((BK80/PROGRAMA!$I$9)*(PROGRAMA!$I$12-PROGRAMA!$I$11)/2)+PROGRAMA!$I$11))</f>
        <v>0</v>
      </c>
      <c r="BL81" s="245">
        <f>+IF(BL79="","",PROGRAMA!$I$13*BL80*(((BL80/PROGRAMA!$I$9)*(PROGRAMA!$I$12-PROGRAMA!$I$11)/2)+PROGRAMA!$I$11))</f>
        <v>0</v>
      </c>
      <c r="BM81" s="245">
        <f>+IF(BM79="","",PROGRAMA!$I$13*BM80*(((BM80/PROGRAMA!$I$9)*(PROGRAMA!$I$12-PROGRAMA!$I$11)/2)+PROGRAMA!$I$11))</f>
        <v>0</v>
      </c>
      <c r="BN81" s="245">
        <f>+IF(BN79="","",PROGRAMA!$I$13*BN80*(((BN80/PROGRAMA!$I$9)*(PROGRAMA!$I$12-PROGRAMA!$I$11)/2)+PROGRAMA!$I$11))</f>
        <v>0</v>
      </c>
      <c r="BO81" s="245">
        <f>+IF(BO79="","",PROGRAMA!$I$13*BO80*(((BO80/PROGRAMA!$I$9)*(PROGRAMA!$I$12-PROGRAMA!$I$11)/2)+PROGRAMA!$I$11))</f>
        <v>0</v>
      </c>
      <c r="BP81" s="245">
        <f>+IF(BP79="","",PROGRAMA!$I$13*BP80*(((BP80/PROGRAMA!$I$9)*(PROGRAMA!$I$12-PROGRAMA!$I$11)/2)+PROGRAMA!$I$11))</f>
        <v>0</v>
      </c>
      <c r="BQ81" s="245">
        <f>+IF(BQ79="","",PROGRAMA!$I$13*BQ80*(((BQ80/PROGRAMA!$I$9)*(PROGRAMA!$I$12-PROGRAMA!$I$11)/2)+PROGRAMA!$I$11))</f>
        <v>0</v>
      </c>
      <c r="BR81" s="245">
        <f>+IF(BR79="","",PROGRAMA!$I$13*BR80*(((BR80/PROGRAMA!$I$9)*(PROGRAMA!$I$12-PROGRAMA!$I$11)/2)+PROGRAMA!$I$11))</f>
        <v>0</v>
      </c>
      <c r="BS81" s="245">
        <f>+IF(BS79="","",PROGRAMA!$I$13*BS80*(((BS80/PROGRAMA!$I$9)*(PROGRAMA!$I$12-PROGRAMA!$I$11)/2)+PROGRAMA!$I$11))</f>
        <v>0</v>
      </c>
      <c r="BT81" s="245">
        <f>+IF(BT79="","",PROGRAMA!$I$13*BT80*(((BT80/PROGRAMA!$I$9)*(PROGRAMA!$I$12-PROGRAMA!$I$11)/2)+PROGRAMA!$I$11))</f>
        <v>0</v>
      </c>
      <c r="BU81" s="245">
        <f>+IF(BU79="","",PROGRAMA!$I$13*BU80*(((BU80/PROGRAMA!$I$9)*(PROGRAMA!$I$12-PROGRAMA!$I$11)/2)+PROGRAMA!$I$11))</f>
        <v>0</v>
      </c>
      <c r="BV81" s="245">
        <f>+IF(BV79="","",PROGRAMA!$I$13*BV80*(((BV80/PROGRAMA!$I$9)*(PROGRAMA!$I$12-PROGRAMA!$I$11)/2)+PROGRAMA!$I$11))</f>
        <v>0</v>
      </c>
      <c r="BW81" s="245">
        <f>+IF(BW79="","",PROGRAMA!$I$13*BW80*(((BW80/PROGRAMA!$I$9)*(PROGRAMA!$I$12-PROGRAMA!$I$11)/2)+PROGRAMA!$I$11))</f>
        <v>0</v>
      </c>
      <c r="BX81" s="245">
        <f>+IF(BX79="","",PROGRAMA!$I$13*BX80*(((BX80/PROGRAMA!$I$9)*(PROGRAMA!$I$12-PROGRAMA!$I$11)/2)+PROGRAMA!$I$11))</f>
        <v>0</v>
      </c>
      <c r="BY81" s="245">
        <f>+IF(BY79="","",PROGRAMA!$I$13*BY80*(((BY80/PROGRAMA!$I$9)*(PROGRAMA!$I$12-PROGRAMA!$I$11)/2)+PROGRAMA!$I$11))</f>
        <v>0</v>
      </c>
      <c r="BZ81" s="245">
        <f>+IF(BZ79="","",PROGRAMA!$I$13*BZ80*(((BZ80/PROGRAMA!$I$9)*(PROGRAMA!$I$12-PROGRAMA!$I$11)/2)+PROGRAMA!$I$11))</f>
        <v>0</v>
      </c>
      <c r="CA81" s="245">
        <f>+IF(CA79="","",PROGRAMA!$I$13*CA80*(((CA80/PROGRAMA!$I$9)*(PROGRAMA!$I$12-PROGRAMA!$I$11)/2)+PROGRAMA!$I$11))</f>
        <v>0</v>
      </c>
      <c r="CB81" s="245">
        <f>+IF(CB79="","",PROGRAMA!$I$13*CB80*(((CB80/PROGRAMA!$I$9)*(PROGRAMA!$I$12-PROGRAMA!$I$11)/2)+PROGRAMA!$I$11))</f>
        <v>0</v>
      </c>
      <c r="CC81" s="245">
        <f>+IF(CC79="","",PROGRAMA!$I$13*CC80*(((CC80/PROGRAMA!$I$9)*(PROGRAMA!$I$12-PROGRAMA!$I$11)/2)+PROGRAMA!$I$11))</f>
        <v>0</v>
      </c>
      <c r="CD81" s="245">
        <f>+IF(CD79="","",PROGRAMA!$I$13*CD80*(((CD80/PROGRAMA!$I$9)*(PROGRAMA!$I$12-PROGRAMA!$I$11)/2)+PROGRAMA!$I$11))</f>
        <v>0</v>
      </c>
      <c r="CE81" s="245">
        <f>+IF(CE79="","",PROGRAMA!$I$13*CE80*(((CE80/PROGRAMA!$I$9)*(PROGRAMA!$I$12-PROGRAMA!$I$11)/2)+PROGRAMA!$I$11))</f>
        <v>0</v>
      </c>
      <c r="CF81" s="245">
        <f>+IF(CF79="","",PROGRAMA!$I$13*CF80*(((CF80/PROGRAMA!$I$9)*(PROGRAMA!$I$12-PROGRAMA!$I$11)/2)+PROGRAMA!$I$11))</f>
        <v>0</v>
      </c>
    </row>
    <row r="82" spans="1:84" ht="15" customHeight="1" thickTop="1" thickBot="1" x14ac:dyDescent="0.35">
      <c r="A82" s="765"/>
      <c r="B82" s="967" t="s">
        <v>256</v>
      </c>
      <c r="C82" s="970" t="str">
        <f>+IF($B$57='Base Datos'!$V$21,B82,"")</f>
        <v>Contenedor 5</v>
      </c>
      <c r="D82" s="241" t="str">
        <f>+IF($B$57='Base Datos'!$V$21,D58,"")</f>
        <v>Densidad Descarga Solida, gr/l</v>
      </c>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260"/>
      <c r="BE82" s="260"/>
      <c r="BF82" s="260"/>
      <c r="BG82" s="260"/>
      <c r="BH82" s="260"/>
      <c r="BI82" s="260"/>
      <c r="BJ82" s="260"/>
      <c r="BK82" s="260"/>
      <c r="BL82" s="260"/>
      <c r="BM82" s="260"/>
      <c r="BN82" s="260"/>
      <c r="BO82" s="260"/>
      <c r="BP82" s="260"/>
      <c r="BQ82" s="260"/>
      <c r="BR82" s="260"/>
      <c r="BS82" s="260"/>
      <c r="BT82" s="260"/>
      <c r="BU82" s="260"/>
      <c r="BV82" s="260"/>
      <c r="BW82" s="260"/>
      <c r="BX82" s="260"/>
      <c r="BY82" s="260"/>
      <c r="BZ82" s="260"/>
      <c r="CA82" s="260"/>
      <c r="CB82" s="260"/>
      <c r="CC82" s="260"/>
      <c r="CD82" s="260"/>
      <c r="CE82" s="260"/>
      <c r="CF82" s="260"/>
    </row>
    <row r="83" spans="1:84" ht="15" customHeight="1" thickBot="1" x14ac:dyDescent="0.35">
      <c r="A83" s="765"/>
      <c r="B83" s="967"/>
      <c r="C83" s="968"/>
      <c r="D83" s="242" t="str">
        <f>+IF($B$57='Base Datos'!$V$21,D59,"")</f>
        <v>% AGUA</v>
      </c>
      <c r="E83" s="261"/>
      <c r="F83" s="261"/>
      <c r="G83" s="261"/>
      <c r="H83" s="261"/>
      <c r="I83" s="261"/>
      <c r="J83" s="261"/>
      <c r="K83" s="261"/>
      <c r="L83" s="261"/>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row>
    <row r="84" spans="1:84" ht="15" customHeight="1" thickBot="1" x14ac:dyDescent="0.35">
      <c r="A84" s="765"/>
      <c r="B84" s="967"/>
      <c r="C84" s="968"/>
      <c r="D84" s="242" t="str">
        <f>+IF($B$57='Base Datos'!$V$21,D60,"")</f>
        <v>% HC</v>
      </c>
      <c r="E84" s="247"/>
      <c r="F84" s="247"/>
      <c r="G84" s="247"/>
      <c r="H84" s="247"/>
      <c r="I84" s="247"/>
      <c r="J84" s="247"/>
      <c r="K84" s="247"/>
      <c r="L84" s="247"/>
      <c r="M84" s="247"/>
      <c r="N84" s="247"/>
      <c r="O84" s="247"/>
      <c r="P84" s="247"/>
      <c r="Q84" s="247"/>
      <c r="R84" s="247"/>
      <c r="S84" s="247"/>
      <c r="T84" s="247"/>
      <c r="U84" s="247"/>
      <c r="V84" s="247"/>
      <c r="W84" s="247"/>
      <c r="X84" s="247"/>
      <c r="Y84" s="247"/>
      <c r="Z84" s="247"/>
      <c r="AA84" s="247"/>
      <c r="AB84" s="247"/>
      <c r="AC84" s="247"/>
      <c r="AD84" s="247"/>
      <c r="AE84" s="247"/>
      <c r="AF84" s="247"/>
      <c r="AG84" s="247"/>
      <c r="AH84" s="247"/>
      <c r="AI84" s="247"/>
      <c r="AJ84" s="247"/>
      <c r="AK84" s="247"/>
      <c r="AL84" s="247"/>
      <c r="AM84" s="247"/>
      <c r="AN84" s="247"/>
      <c r="AO84" s="247"/>
      <c r="AP84" s="247"/>
      <c r="AQ84" s="247"/>
      <c r="AR84" s="247"/>
      <c r="AS84" s="247"/>
      <c r="AT84" s="247"/>
      <c r="AU84" s="247"/>
      <c r="AV84" s="247"/>
      <c r="AW84" s="247"/>
      <c r="AX84" s="247"/>
      <c r="AY84" s="247"/>
      <c r="AZ84" s="247"/>
      <c r="BA84" s="247"/>
      <c r="BB84" s="247"/>
      <c r="BC84" s="247"/>
      <c r="BD84" s="247"/>
      <c r="BE84" s="247"/>
      <c r="BF84" s="247"/>
      <c r="BG84" s="247"/>
      <c r="BH84" s="247"/>
      <c r="BI84" s="247"/>
      <c r="BJ84" s="247"/>
      <c r="BK84" s="247"/>
      <c r="BL84" s="247"/>
      <c r="BM84" s="247"/>
      <c r="BN84" s="247"/>
      <c r="BO84" s="247"/>
      <c r="BP84" s="247"/>
      <c r="BQ84" s="247"/>
      <c r="BR84" s="247"/>
      <c r="BS84" s="247"/>
      <c r="BT84" s="247"/>
      <c r="BU84" s="247"/>
      <c r="BV84" s="247"/>
      <c r="BW84" s="247"/>
      <c r="BX84" s="247"/>
      <c r="BY84" s="247"/>
      <c r="BZ84" s="247"/>
      <c r="CA84" s="247"/>
      <c r="CB84" s="247"/>
      <c r="CC84" s="247"/>
      <c r="CD84" s="247"/>
      <c r="CE84" s="247"/>
      <c r="CF84" s="247"/>
    </row>
    <row r="85" spans="1:84" ht="15" customHeight="1" thickBot="1" x14ac:dyDescent="0.35">
      <c r="A85" s="765"/>
      <c r="B85" s="967"/>
      <c r="C85" s="968"/>
      <c r="D85" s="242" t="str">
        <f>+IF($B$57='Base Datos'!$V$21,D61,"")</f>
        <v>% SOLIDOS</v>
      </c>
      <c r="E85" s="197">
        <f>IF(SUM(E83:E84)=0,0,100-E83-E84)</f>
        <v>0</v>
      </c>
      <c r="F85" s="197">
        <f t="shared" ref="F85:BQ85" si="66">IF(SUM(F83:F84)=0,0,100-F83-F84)</f>
        <v>0</v>
      </c>
      <c r="G85" s="197">
        <f t="shared" si="66"/>
        <v>0</v>
      </c>
      <c r="H85" s="197">
        <f t="shared" si="66"/>
        <v>0</v>
      </c>
      <c r="I85" s="197">
        <f t="shared" si="66"/>
        <v>0</v>
      </c>
      <c r="J85" s="197">
        <f t="shared" si="66"/>
        <v>0</v>
      </c>
      <c r="K85" s="197">
        <f t="shared" si="66"/>
        <v>0</v>
      </c>
      <c r="L85" s="197">
        <f t="shared" si="66"/>
        <v>0</v>
      </c>
      <c r="M85" s="197">
        <f t="shared" si="66"/>
        <v>0</v>
      </c>
      <c r="N85" s="197">
        <f t="shared" si="66"/>
        <v>0</v>
      </c>
      <c r="O85" s="197">
        <f t="shared" si="66"/>
        <v>0</v>
      </c>
      <c r="P85" s="197">
        <f t="shared" si="66"/>
        <v>0</v>
      </c>
      <c r="Q85" s="197">
        <f t="shared" si="66"/>
        <v>0</v>
      </c>
      <c r="R85" s="197">
        <f t="shared" si="66"/>
        <v>0</v>
      </c>
      <c r="S85" s="197">
        <f t="shared" si="66"/>
        <v>0</v>
      </c>
      <c r="T85" s="197">
        <f t="shared" si="66"/>
        <v>0</v>
      </c>
      <c r="U85" s="197">
        <f t="shared" si="66"/>
        <v>0</v>
      </c>
      <c r="V85" s="197">
        <f t="shared" si="66"/>
        <v>0</v>
      </c>
      <c r="W85" s="197">
        <f t="shared" si="66"/>
        <v>0</v>
      </c>
      <c r="X85" s="197">
        <f t="shared" si="66"/>
        <v>0</v>
      </c>
      <c r="Y85" s="197">
        <f t="shared" si="66"/>
        <v>0</v>
      </c>
      <c r="Z85" s="197">
        <f t="shared" si="66"/>
        <v>0</v>
      </c>
      <c r="AA85" s="197">
        <f t="shared" si="66"/>
        <v>0</v>
      </c>
      <c r="AB85" s="197">
        <f t="shared" si="66"/>
        <v>0</v>
      </c>
      <c r="AC85" s="197">
        <f t="shared" si="66"/>
        <v>0</v>
      </c>
      <c r="AD85" s="197">
        <f t="shared" si="66"/>
        <v>0</v>
      </c>
      <c r="AE85" s="197">
        <f t="shared" si="66"/>
        <v>0</v>
      </c>
      <c r="AF85" s="197">
        <f t="shared" si="66"/>
        <v>0</v>
      </c>
      <c r="AG85" s="197">
        <f t="shared" si="66"/>
        <v>0</v>
      </c>
      <c r="AH85" s="197">
        <f t="shared" si="66"/>
        <v>0</v>
      </c>
      <c r="AI85" s="197">
        <f t="shared" si="66"/>
        <v>0</v>
      </c>
      <c r="AJ85" s="197">
        <f t="shared" si="66"/>
        <v>0</v>
      </c>
      <c r="AK85" s="197">
        <f t="shared" si="66"/>
        <v>0</v>
      </c>
      <c r="AL85" s="197">
        <f t="shared" si="66"/>
        <v>0</v>
      </c>
      <c r="AM85" s="197">
        <f t="shared" si="66"/>
        <v>0</v>
      </c>
      <c r="AN85" s="197">
        <f t="shared" si="66"/>
        <v>0</v>
      </c>
      <c r="AO85" s="197">
        <f t="shared" si="66"/>
        <v>0</v>
      </c>
      <c r="AP85" s="197">
        <f t="shared" si="66"/>
        <v>0</v>
      </c>
      <c r="AQ85" s="197">
        <f t="shared" si="66"/>
        <v>0</v>
      </c>
      <c r="AR85" s="197">
        <f t="shared" si="66"/>
        <v>0</v>
      </c>
      <c r="AS85" s="197">
        <f t="shared" si="66"/>
        <v>0</v>
      </c>
      <c r="AT85" s="197">
        <f t="shared" si="66"/>
        <v>0</v>
      </c>
      <c r="AU85" s="197">
        <f t="shared" si="66"/>
        <v>0</v>
      </c>
      <c r="AV85" s="197">
        <f t="shared" si="66"/>
        <v>0</v>
      </c>
      <c r="AW85" s="197">
        <f t="shared" si="66"/>
        <v>0</v>
      </c>
      <c r="AX85" s="197">
        <f t="shared" si="66"/>
        <v>0</v>
      </c>
      <c r="AY85" s="197">
        <f t="shared" si="66"/>
        <v>0</v>
      </c>
      <c r="AZ85" s="197">
        <f t="shared" si="66"/>
        <v>0</v>
      </c>
      <c r="BA85" s="197">
        <f t="shared" si="66"/>
        <v>0</v>
      </c>
      <c r="BB85" s="197">
        <f t="shared" si="66"/>
        <v>0</v>
      </c>
      <c r="BC85" s="197">
        <f t="shared" si="66"/>
        <v>0</v>
      </c>
      <c r="BD85" s="197">
        <f t="shared" si="66"/>
        <v>0</v>
      </c>
      <c r="BE85" s="197">
        <f t="shared" si="66"/>
        <v>0</v>
      </c>
      <c r="BF85" s="197">
        <f t="shared" si="66"/>
        <v>0</v>
      </c>
      <c r="BG85" s="197">
        <f t="shared" si="66"/>
        <v>0</v>
      </c>
      <c r="BH85" s="197">
        <f t="shared" si="66"/>
        <v>0</v>
      </c>
      <c r="BI85" s="197">
        <f t="shared" si="66"/>
        <v>0</v>
      </c>
      <c r="BJ85" s="197">
        <f t="shared" si="66"/>
        <v>0</v>
      </c>
      <c r="BK85" s="197">
        <f t="shared" si="66"/>
        <v>0</v>
      </c>
      <c r="BL85" s="197">
        <f t="shared" si="66"/>
        <v>0</v>
      </c>
      <c r="BM85" s="197">
        <f t="shared" si="66"/>
        <v>0</v>
      </c>
      <c r="BN85" s="197">
        <f t="shared" si="66"/>
        <v>0</v>
      </c>
      <c r="BO85" s="197">
        <f t="shared" si="66"/>
        <v>0</v>
      </c>
      <c r="BP85" s="197">
        <f t="shared" si="66"/>
        <v>0</v>
      </c>
      <c r="BQ85" s="197">
        <f t="shared" si="66"/>
        <v>0</v>
      </c>
      <c r="BR85" s="197">
        <f t="shared" ref="BR85:CF85" si="67">IF(SUM(BR83:BR84)=0,0,100-BR83-BR84)</f>
        <v>0</v>
      </c>
      <c r="BS85" s="197">
        <f t="shared" si="67"/>
        <v>0</v>
      </c>
      <c r="BT85" s="197">
        <f t="shared" si="67"/>
        <v>0</v>
      </c>
      <c r="BU85" s="197">
        <f t="shared" si="67"/>
        <v>0</v>
      </c>
      <c r="BV85" s="197">
        <f t="shared" si="67"/>
        <v>0</v>
      </c>
      <c r="BW85" s="197">
        <f t="shared" si="67"/>
        <v>0</v>
      </c>
      <c r="BX85" s="197">
        <f t="shared" si="67"/>
        <v>0</v>
      </c>
      <c r="BY85" s="197">
        <f t="shared" si="67"/>
        <v>0</v>
      </c>
      <c r="BZ85" s="197">
        <f t="shared" si="67"/>
        <v>0</v>
      </c>
      <c r="CA85" s="197">
        <f t="shared" si="67"/>
        <v>0</v>
      </c>
      <c r="CB85" s="197">
        <f t="shared" si="67"/>
        <v>0</v>
      </c>
      <c r="CC85" s="197">
        <f t="shared" si="67"/>
        <v>0</v>
      </c>
      <c r="CD85" s="197">
        <f t="shared" si="67"/>
        <v>0</v>
      </c>
      <c r="CE85" s="197">
        <f t="shared" si="67"/>
        <v>0</v>
      </c>
      <c r="CF85" s="197">
        <f t="shared" si="67"/>
        <v>0</v>
      </c>
    </row>
    <row r="86" spans="1:84" ht="15" customHeight="1" thickBot="1" x14ac:dyDescent="0.35">
      <c r="A86" s="765"/>
      <c r="B86" s="967"/>
      <c r="C86" s="968"/>
      <c r="D86" s="243" t="s">
        <v>122</v>
      </c>
      <c r="E86" s="247"/>
      <c r="F86" s="247"/>
      <c r="G86" s="247"/>
      <c r="H86" s="247"/>
      <c r="I86" s="247"/>
      <c r="J86" s="247"/>
      <c r="K86" s="247"/>
      <c r="L86" s="247"/>
      <c r="M86" s="247"/>
      <c r="N86" s="247"/>
      <c r="O86" s="247"/>
      <c r="P86" s="247"/>
      <c r="Q86" s="247"/>
      <c r="R86" s="247"/>
      <c r="S86" s="247"/>
      <c r="T86" s="247"/>
      <c r="U86" s="247"/>
      <c r="V86" s="247"/>
      <c r="W86" s="247"/>
      <c r="X86" s="247"/>
      <c r="Y86" s="247"/>
      <c r="Z86" s="247"/>
      <c r="AA86" s="247"/>
      <c r="AB86" s="247"/>
      <c r="AC86" s="247"/>
      <c r="AD86" s="247"/>
      <c r="AE86" s="247"/>
      <c r="AF86" s="247"/>
      <c r="AG86" s="247"/>
      <c r="AH86" s="247"/>
      <c r="AI86" s="247"/>
      <c r="AJ86" s="247"/>
      <c r="AK86" s="247"/>
      <c r="AL86" s="247"/>
      <c r="AM86" s="247"/>
      <c r="AN86" s="247"/>
      <c r="AO86" s="247"/>
      <c r="AP86" s="247"/>
      <c r="AQ86" s="247"/>
      <c r="AR86" s="247"/>
      <c r="AS86" s="247"/>
      <c r="AT86" s="247"/>
      <c r="AU86" s="247"/>
      <c r="AV86" s="247"/>
      <c r="AW86" s="247"/>
      <c r="AX86" s="247"/>
      <c r="AY86" s="247"/>
      <c r="AZ86" s="247"/>
      <c r="BA86" s="247"/>
      <c r="BB86" s="247"/>
      <c r="BC86" s="247"/>
      <c r="BD86" s="247"/>
      <c r="BE86" s="247"/>
      <c r="BF86" s="247"/>
      <c r="BG86" s="247"/>
      <c r="BH86" s="247"/>
      <c r="BI86" s="247"/>
      <c r="BJ86" s="247"/>
      <c r="BK86" s="247"/>
      <c r="BL86" s="247"/>
      <c r="BM86" s="247"/>
      <c r="BN86" s="247"/>
      <c r="BO86" s="247"/>
      <c r="BP86" s="247"/>
      <c r="BQ86" s="247"/>
      <c r="BR86" s="247"/>
      <c r="BS86" s="247"/>
      <c r="BT86" s="247"/>
      <c r="BU86" s="247"/>
      <c r="BV86" s="247"/>
      <c r="BW86" s="247"/>
      <c r="BX86" s="247"/>
      <c r="BY86" s="247"/>
      <c r="BZ86" s="247"/>
      <c r="CA86" s="247"/>
      <c r="CB86" s="247"/>
      <c r="CC86" s="247"/>
      <c r="CD86" s="247"/>
      <c r="CE86" s="247"/>
      <c r="CF86" s="247"/>
    </row>
    <row r="87" spans="1:84" ht="15" customHeight="1" thickBot="1" x14ac:dyDescent="0.35">
      <c r="A87" s="765"/>
      <c r="B87" s="967"/>
      <c r="C87" s="969"/>
      <c r="D87" s="244" t="s">
        <v>174</v>
      </c>
      <c r="E87" s="245">
        <f>+IF(E85="","",PROGRAMA!$I$13*E86*(((E86/PROGRAMA!$I$9)*(PROGRAMA!$I$12-PROGRAMA!$I$11)/2)+PROGRAMA!$I$11))</f>
        <v>0</v>
      </c>
      <c r="F87" s="245">
        <f>+IF(F85="","",PROGRAMA!$I$13*F86*(((F86/PROGRAMA!$I$9)*(PROGRAMA!$I$12-PROGRAMA!$I$11)/2)+PROGRAMA!$I$11))</f>
        <v>0</v>
      </c>
      <c r="G87" s="245">
        <f>+IF(G85="","",PROGRAMA!$I$13*G86*(((G86/PROGRAMA!$I$9)*(PROGRAMA!$I$12-PROGRAMA!$I$11)/2)+PROGRAMA!$I$11))</f>
        <v>0</v>
      </c>
      <c r="H87" s="245">
        <f>+IF(H85="","",PROGRAMA!$I$13*H86*(((H86/PROGRAMA!$I$9)*(PROGRAMA!$I$12-PROGRAMA!$I$11)/2)+PROGRAMA!$I$11))</f>
        <v>0</v>
      </c>
      <c r="I87" s="245">
        <f>+IF(I85="","",PROGRAMA!$I$13*I86*(((I86/PROGRAMA!$I$9)*(PROGRAMA!$I$12-PROGRAMA!$I$11)/2)+PROGRAMA!$I$11))</f>
        <v>0</v>
      </c>
      <c r="J87" s="245">
        <f>+IF(J85="","",PROGRAMA!$I$13*J86*(((J86/PROGRAMA!$I$9)*(PROGRAMA!$I$12-PROGRAMA!$I$11)/2)+PROGRAMA!$I$11))</f>
        <v>0</v>
      </c>
      <c r="K87" s="245">
        <f>+IF(K85="","",PROGRAMA!$I$13*K86*(((K86/PROGRAMA!$I$9)*(PROGRAMA!$I$12-PROGRAMA!$I$11)/2)+PROGRAMA!$I$11))</f>
        <v>0</v>
      </c>
      <c r="L87" s="245">
        <f>+IF(L85="","",PROGRAMA!$I$13*L86*(((L86/PROGRAMA!$I$9)*(PROGRAMA!$I$12-PROGRAMA!$I$11)/2)+PROGRAMA!$I$11))</f>
        <v>0</v>
      </c>
      <c r="M87" s="245">
        <f>+IF(M85="","",PROGRAMA!$I$13*M86*(((M86/PROGRAMA!$I$9)*(PROGRAMA!$I$12-PROGRAMA!$I$11)/2)+PROGRAMA!$I$11))</f>
        <v>0</v>
      </c>
      <c r="N87" s="245">
        <f>+IF(N85="","",PROGRAMA!$I$13*N86*(((N86/PROGRAMA!$I$9)*(PROGRAMA!$I$12-PROGRAMA!$I$11)/2)+PROGRAMA!$I$11))</f>
        <v>0</v>
      </c>
      <c r="O87" s="245">
        <f>+IF(O85="","",PROGRAMA!$I$13*O86*(((O86/PROGRAMA!$I$9)*(PROGRAMA!$I$12-PROGRAMA!$I$11)/2)+PROGRAMA!$I$11))</f>
        <v>0</v>
      </c>
      <c r="P87" s="245">
        <f>+IF(P85="","",PROGRAMA!$I$13*P86*(((P86/PROGRAMA!$I$9)*(PROGRAMA!$I$12-PROGRAMA!$I$11)/2)+PROGRAMA!$I$11))</f>
        <v>0</v>
      </c>
      <c r="Q87" s="245">
        <f>+IF(Q85="","",PROGRAMA!$I$13*Q86*(((Q86/PROGRAMA!$I$9)*(PROGRAMA!$I$12-PROGRAMA!$I$11)/2)+PROGRAMA!$I$11))</f>
        <v>0</v>
      </c>
      <c r="R87" s="245">
        <f>+IF(R85="","",PROGRAMA!$I$13*R86*(((R86/PROGRAMA!$I$9)*(PROGRAMA!$I$12-PROGRAMA!$I$11)/2)+PROGRAMA!$I$11))</f>
        <v>0</v>
      </c>
      <c r="S87" s="245">
        <f>+IF(S85="","",PROGRAMA!$I$13*S86*(((S86/PROGRAMA!$I$9)*(PROGRAMA!$I$12-PROGRAMA!$I$11)/2)+PROGRAMA!$I$11))</f>
        <v>0</v>
      </c>
      <c r="T87" s="245">
        <f>+IF(T85="","",PROGRAMA!$I$13*T86*(((T86/PROGRAMA!$I$9)*(PROGRAMA!$I$12-PROGRAMA!$I$11)/2)+PROGRAMA!$I$11))</f>
        <v>0</v>
      </c>
      <c r="U87" s="245">
        <f>+IF(U85="","",PROGRAMA!$I$13*U86*(((U86/PROGRAMA!$I$9)*(PROGRAMA!$I$12-PROGRAMA!$I$11)/2)+PROGRAMA!$I$11))</f>
        <v>0</v>
      </c>
      <c r="V87" s="245">
        <f>+IF(V85="","",PROGRAMA!$I$13*V86*(((V86/PROGRAMA!$I$9)*(PROGRAMA!$I$12-PROGRAMA!$I$11)/2)+PROGRAMA!$I$11))</f>
        <v>0</v>
      </c>
      <c r="W87" s="245">
        <f>+IF(W85="","",PROGRAMA!$I$13*W86*(((W86/PROGRAMA!$I$9)*(PROGRAMA!$I$12-PROGRAMA!$I$11)/2)+PROGRAMA!$I$11))</f>
        <v>0</v>
      </c>
      <c r="X87" s="245">
        <f>+IF(X85="","",PROGRAMA!$I$13*X86*(((X86/PROGRAMA!$I$9)*(PROGRAMA!$I$12-PROGRAMA!$I$11)/2)+PROGRAMA!$I$11))</f>
        <v>0</v>
      </c>
      <c r="Y87" s="245">
        <f>+IF(Y85="","",PROGRAMA!$I$13*Y86*(((Y86/PROGRAMA!$I$9)*(PROGRAMA!$I$12-PROGRAMA!$I$11)/2)+PROGRAMA!$I$11))</f>
        <v>0</v>
      </c>
      <c r="Z87" s="245">
        <f>+IF(Z85="","",PROGRAMA!$I$13*Z86*(((Z86/PROGRAMA!$I$9)*(PROGRAMA!$I$12-PROGRAMA!$I$11)/2)+PROGRAMA!$I$11))</f>
        <v>0</v>
      </c>
      <c r="AA87" s="245">
        <f>+IF(AA85="","",PROGRAMA!$I$13*AA86*(((AA86/PROGRAMA!$I$9)*(PROGRAMA!$I$12-PROGRAMA!$I$11)/2)+PROGRAMA!$I$11))</f>
        <v>0</v>
      </c>
      <c r="AB87" s="245">
        <f>+IF(AB85="","",PROGRAMA!$I$13*AB86*(((AB86/PROGRAMA!$I$9)*(PROGRAMA!$I$12-PROGRAMA!$I$11)/2)+PROGRAMA!$I$11))</f>
        <v>0</v>
      </c>
      <c r="AC87" s="245">
        <f>+IF(AC85="","",PROGRAMA!$I$13*AC86*(((AC86/PROGRAMA!$I$9)*(PROGRAMA!$I$12-PROGRAMA!$I$11)/2)+PROGRAMA!$I$11))</f>
        <v>0</v>
      </c>
      <c r="AD87" s="245">
        <f>+IF(AD85="","",PROGRAMA!$I$13*AD86*(((AD86/PROGRAMA!$I$9)*(PROGRAMA!$I$12-PROGRAMA!$I$11)/2)+PROGRAMA!$I$11))</f>
        <v>0</v>
      </c>
      <c r="AE87" s="245">
        <f>+IF(AE85="","",PROGRAMA!$I$13*AE86*(((AE86/PROGRAMA!$I$9)*(PROGRAMA!$I$12-PROGRAMA!$I$11)/2)+PROGRAMA!$I$11))</f>
        <v>0</v>
      </c>
      <c r="AF87" s="245">
        <f>+IF(AF85="","",PROGRAMA!$I$13*AF86*(((AF86/PROGRAMA!$I$9)*(PROGRAMA!$I$12-PROGRAMA!$I$11)/2)+PROGRAMA!$I$11))</f>
        <v>0</v>
      </c>
      <c r="AG87" s="245">
        <f>+IF(AG85="","",PROGRAMA!$I$13*AG86*(((AG86/PROGRAMA!$I$9)*(PROGRAMA!$I$12-PROGRAMA!$I$11)/2)+PROGRAMA!$I$11))</f>
        <v>0</v>
      </c>
      <c r="AH87" s="245">
        <f>+IF(AH85="","",PROGRAMA!$I$13*AH86*(((AH86/PROGRAMA!$I$9)*(PROGRAMA!$I$12-PROGRAMA!$I$11)/2)+PROGRAMA!$I$11))</f>
        <v>0</v>
      </c>
      <c r="AI87" s="245">
        <f>+IF(AI85="","",PROGRAMA!$I$13*AI86*(((AI86/PROGRAMA!$I$9)*(PROGRAMA!$I$12-PROGRAMA!$I$11)/2)+PROGRAMA!$I$11))</f>
        <v>0</v>
      </c>
      <c r="AJ87" s="245">
        <f>+IF(AJ85="","",PROGRAMA!$I$13*AJ86*(((AJ86/PROGRAMA!$I$9)*(PROGRAMA!$I$12-PROGRAMA!$I$11)/2)+PROGRAMA!$I$11))</f>
        <v>0</v>
      </c>
      <c r="AK87" s="245">
        <f>+IF(AK85="","",PROGRAMA!$I$13*AK86*(((AK86/PROGRAMA!$I$9)*(PROGRAMA!$I$12-PROGRAMA!$I$11)/2)+PROGRAMA!$I$11))</f>
        <v>0</v>
      </c>
      <c r="AL87" s="245">
        <f>+IF(AL85="","",PROGRAMA!$I$13*AL86*(((AL86/PROGRAMA!$I$9)*(PROGRAMA!$I$12-PROGRAMA!$I$11)/2)+PROGRAMA!$I$11))</f>
        <v>0</v>
      </c>
      <c r="AM87" s="245">
        <f>+IF(AM85="","",PROGRAMA!$I$13*AM86*(((AM86/PROGRAMA!$I$9)*(PROGRAMA!$I$12-PROGRAMA!$I$11)/2)+PROGRAMA!$I$11))</f>
        <v>0</v>
      </c>
      <c r="AN87" s="245">
        <f>+IF(AN85="","",PROGRAMA!$I$13*AN86*(((AN86/PROGRAMA!$I$9)*(PROGRAMA!$I$12-PROGRAMA!$I$11)/2)+PROGRAMA!$I$11))</f>
        <v>0</v>
      </c>
      <c r="AO87" s="245">
        <f>+IF(AO85="","",PROGRAMA!$I$13*AO86*(((AO86/PROGRAMA!$I$9)*(PROGRAMA!$I$12-PROGRAMA!$I$11)/2)+PROGRAMA!$I$11))</f>
        <v>0</v>
      </c>
      <c r="AP87" s="245">
        <f>+IF(AP85="","",PROGRAMA!$I$13*AP86*(((AP86/PROGRAMA!$I$9)*(PROGRAMA!$I$12-PROGRAMA!$I$11)/2)+PROGRAMA!$I$11))</f>
        <v>0</v>
      </c>
      <c r="AQ87" s="245">
        <f>+IF(AQ85="","",PROGRAMA!$I$13*AQ86*(((AQ86/PROGRAMA!$I$9)*(PROGRAMA!$I$12-PROGRAMA!$I$11)/2)+PROGRAMA!$I$11))</f>
        <v>0</v>
      </c>
      <c r="AR87" s="245">
        <f>+IF(AR85="","",PROGRAMA!$I$13*AR86*(((AR86/PROGRAMA!$I$9)*(PROGRAMA!$I$12-PROGRAMA!$I$11)/2)+PROGRAMA!$I$11))</f>
        <v>0</v>
      </c>
      <c r="AS87" s="245">
        <f>+IF(AS85="","",PROGRAMA!$I$13*AS86*(((AS86/PROGRAMA!$I$9)*(PROGRAMA!$I$12-PROGRAMA!$I$11)/2)+PROGRAMA!$I$11))</f>
        <v>0</v>
      </c>
      <c r="AT87" s="245">
        <f>+IF(AT85="","",PROGRAMA!$I$13*AT86*(((AT86/PROGRAMA!$I$9)*(PROGRAMA!$I$12-PROGRAMA!$I$11)/2)+PROGRAMA!$I$11))</f>
        <v>0</v>
      </c>
      <c r="AU87" s="245">
        <f>+IF(AU85="","",PROGRAMA!$I$13*AU86*(((AU86/PROGRAMA!$I$9)*(PROGRAMA!$I$12-PROGRAMA!$I$11)/2)+PROGRAMA!$I$11))</f>
        <v>0</v>
      </c>
      <c r="AV87" s="245">
        <f>+IF(AV85="","",PROGRAMA!$I$13*AV86*(((AV86/PROGRAMA!$I$9)*(PROGRAMA!$I$12-PROGRAMA!$I$11)/2)+PROGRAMA!$I$11))</f>
        <v>0</v>
      </c>
      <c r="AW87" s="245">
        <f>+IF(AW85="","",PROGRAMA!$I$13*AW86*(((AW86/PROGRAMA!$I$9)*(PROGRAMA!$I$12-PROGRAMA!$I$11)/2)+PROGRAMA!$I$11))</f>
        <v>0</v>
      </c>
      <c r="AX87" s="245">
        <f>+IF(AX85="","",PROGRAMA!$I$13*AX86*(((AX86/PROGRAMA!$I$9)*(PROGRAMA!$I$12-PROGRAMA!$I$11)/2)+PROGRAMA!$I$11))</f>
        <v>0</v>
      </c>
      <c r="AY87" s="245">
        <f>+IF(AY85="","",PROGRAMA!$I$13*AY86*(((AY86/PROGRAMA!$I$9)*(PROGRAMA!$I$12-PROGRAMA!$I$11)/2)+PROGRAMA!$I$11))</f>
        <v>0</v>
      </c>
      <c r="AZ87" s="245">
        <f>+IF(AZ85="","",PROGRAMA!$I$13*AZ86*(((AZ86/PROGRAMA!$I$9)*(PROGRAMA!$I$12-PROGRAMA!$I$11)/2)+PROGRAMA!$I$11))</f>
        <v>0</v>
      </c>
      <c r="BA87" s="245">
        <f>+IF(BA85="","",PROGRAMA!$I$13*BA86*(((BA86/PROGRAMA!$I$9)*(PROGRAMA!$I$12-PROGRAMA!$I$11)/2)+PROGRAMA!$I$11))</f>
        <v>0</v>
      </c>
      <c r="BB87" s="245">
        <f>+IF(BB85="","",PROGRAMA!$I$13*BB86*(((BB86/PROGRAMA!$I$9)*(PROGRAMA!$I$12-PROGRAMA!$I$11)/2)+PROGRAMA!$I$11))</f>
        <v>0</v>
      </c>
      <c r="BC87" s="245">
        <f>+IF(BC85="","",PROGRAMA!$I$13*BC86*(((BC86/PROGRAMA!$I$9)*(PROGRAMA!$I$12-PROGRAMA!$I$11)/2)+PROGRAMA!$I$11))</f>
        <v>0</v>
      </c>
      <c r="BD87" s="245">
        <f>+IF(BD85="","",PROGRAMA!$I$13*BD86*(((BD86/PROGRAMA!$I$9)*(PROGRAMA!$I$12-PROGRAMA!$I$11)/2)+PROGRAMA!$I$11))</f>
        <v>0</v>
      </c>
      <c r="BE87" s="245">
        <f>+IF(BE85="","",PROGRAMA!$I$13*BE86*(((BE86/PROGRAMA!$I$9)*(PROGRAMA!$I$12-PROGRAMA!$I$11)/2)+PROGRAMA!$I$11))</f>
        <v>0</v>
      </c>
      <c r="BF87" s="245">
        <f>+IF(BF85="","",PROGRAMA!$I$13*BF86*(((BF86/PROGRAMA!$I$9)*(PROGRAMA!$I$12-PROGRAMA!$I$11)/2)+PROGRAMA!$I$11))</f>
        <v>0</v>
      </c>
      <c r="BG87" s="245">
        <f>+IF(BG85="","",PROGRAMA!$I$13*BG86*(((BG86/PROGRAMA!$I$9)*(PROGRAMA!$I$12-PROGRAMA!$I$11)/2)+PROGRAMA!$I$11))</f>
        <v>0</v>
      </c>
      <c r="BH87" s="245">
        <f>+IF(BH85="","",PROGRAMA!$I$13*BH86*(((BH86/PROGRAMA!$I$9)*(PROGRAMA!$I$12-PROGRAMA!$I$11)/2)+PROGRAMA!$I$11))</f>
        <v>0</v>
      </c>
      <c r="BI87" s="245">
        <f>+IF(BI85="","",PROGRAMA!$I$13*BI86*(((BI86/PROGRAMA!$I$9)*(PROGRAMA!$I$12-PROGRAMA!$I$11)/2)+PROGRAMA!$I$11))</f>
        <v>0</v>
      </c>
      <c r="BJ87" s="245">
        <f>+IF(BJ85="","",PROGRAMA!$I$13*BJ86*(((BJ86/PROGRAMA!$I$9)*(PROGRAMA!$I$12-PROGRAMA!$I$11)/2)+PROGRAMA!$I$11))</f>
        <v>0</v>
      </c>
      <c r="BK87" s="245">
        <f>+IF(BK85="","",PROGRAMA!$I$13*BK86*(((BK86/PROGRAMA!$I$9)*(PROGRAMA!$I$12-PROGRAMA!$I$11)/2)+PROGRAMA!$I$11))</f>
        <v>0</v>
      </c>
      <c r="BL87" s="245">
        <f>+IF(BL85="","",PROGRAMA!$I$13*BL86*(((BL86/PROGRAMA!$I$9)*(PROGRAMA!$I$12-PROGRAMA!$I$11)/2)+PROGRAMA!$I$11))</f>
        <v>0</v>
      </c>
      <c r="BM87" s="245">
        <f>+IF(BM85="","",PROGRAMA!$I$13*BM86*(((BM86/PROGRAMA!$I$9)*(PROGRAMA!$I$12-PROGRAMA!$I$11)/2)+PROGRAMA!$I$11))</f>
        <v>0</v>
      </c>
      <c r="BN87" s="245">
        <f>+IF(BN85="","",PROGRAMA!$I$13*BN86*(((BN86/PROGRAMA!$I$9)*(PROGRAMA!$I$12-PROGRAMA!$I$11)/2)+PROGRAMA!$I$11))</f>
        <v>0</v>
      </c>
      <c r="BO87" s="245">
        <f>+IF(BO85="","",PROGRAMA!$I$13*BO86*(((BO86/PROGRAMA!$I$9)*(PROGRAMA!$I$12-PROGRAMA!$I$11)/2)+PROGRAMA!$I$11))</f>
        <v>0</v>
      </c>
      <c r="BP87" s="245">
        <f>+IF(BP85="","",PROGRAMA!$I$13*BP86*(((BP86/PROGRAMA!$I$9)*(PROGRAMA!$I$12-PROGRAMA!$I$11)/2)+PROGRAMA!$I$11))</f>
        <v>0</v>
      </c>
      <c r="BQ87" s="245">
        <f>+IF(BQ85="","",PROGRAMA!$I$13*BQ86*(((BQ86/PROGRAMA!$I$9)*(PROGRAMA!$I$12-PROGRAMA!$I$11)/2)+PROGRAMA!$I$11))</f>
        <v>0</v>
      </c>
      <c r="BR87" s="245">
        <f>+IF(BR85="","",PROGRAMA!$I$13*BR86*(((BR86/PROGRAMA!$I$9)*(PROGRAMA!$I$12-PROGRAMA!$I$11)/2)+PROGRAMA!$I$11))</f>
        <v>0</v>
      </c>
      <c r="BS87" s="245">
        <f>+IF(BS85="","",PROGRAMA!$I$13*BS86*(((BS86/PROGRAMA!$I$9)*(PROGRAMA!$I$12-PROGRAMA!$I$11)/2)+PROGRAMA!$I$11))</f>
        <v>0</v>
      </c>
      <c r="BT87" s="245">
        <f>+IF(BT85="","",PROGRAMA!$I$13*BT86*(((BT86/PROGRAMA!$I$9)*(PROGRAMA!$I$12-PROGRAMA!$I$11)/2)+PROGRAMA!$I$11))</f>
        <v>0</v>
      </c>
      <c r="BU87" s="245">
        <f>+IF(BU85="","",PROGRAMA!$I$13*BU86*(((BU86/PROGRAMA!$I$9)*(PROGRAMA!$I$12-PROGRAMA!$I$11)/2)+PROGRAMA!$I$11))</f>
        <v>0</v>
      </c>
      <c r="BV87" s="245">
        <f>+IF(BV85="","",PROGRAMA!$I$13*BV86*(((BV86/PROGRAMA!$I$9)*(PROGRAMA!$I$12-PROGRAMA!$I$11)/2)+PROGRAMA!$I$11))</f>
        <v>0</v>
      </c>
      <c r="BW87" s="245">
        <f>+IF(BW85="","",PROGRAMA!$I$13*BW86*(((BW86/PROGRAMA!$I$9)*(PROGRAMA!$I$12-PROGRAMA!$I$11)/2)+PROGRAMA!$I$11))</f>
        <v>0</v>
      </c>
      <c r="BX87" s="245">
        <f>+IF(BX85="","",PROGRAMA!$I$13*BX86*(((BX86/PROGRAMA!$I$9)*(PROGRAMA!$I$12-PROGRAMA!$I$11)/2)+PROGRAMA!$I$11))</f>
        <v>0</v>
      </c>
      <c r="BY87" s="245">
        <f>+IF(BY85="","",PROGRAMA!$I$13*BY86*(((BY86/PROGRAMA!$I$9)*(PROGRAMA!$I$12-PROGRAMA!$I$11)/2)+PROGRAMA!$I$11))</f>
        <v>0</v>
      </c>
      <c r="BZ87" s="245">
        <f>+IF(BZ85="","",PROGRAMA!$I$13*BZ86*(((BZ86/PROGRAMA!$I$9)*(PROGRAMA!$I$12-PROGRAMA!$I$11)/2)+PROGRAMA!$I$11))</f>
        <v>0</v>
      </c>
      <c r="CA87" s="245">
        <f>+IF(CA85="","",PROGRAMA!$I$13*CA86*(((CA86/PROGRAMA!$I$9)*(PROGRAMA!$I$12-PROGRAMA!$I$11)/2)+PROGRAMA!$I$11))</f>
        <v>0</v>
      </c>
      <c r="CB87" s="245">
        <f>+IF(CB85="","",PROGRAMA!$I$13*CB86*(((CB86/PROGRAMA!$I$9)*(PROGRAMA!$I$12-PROGRAMA!$I$11)/2)+PROGRAMA!$I$11))</f>
        <v>0</v>
      </c>
      <c r="CC87" s="245">
        <f>+IF(CC85="","",PROGRAMA!$I$13*CC86*(((CC86/PROGRAMA!$I$9)*(PROGRAMA!$I$12-PROGRAMA!$I$11)/2)+PROGRAMA!$I$11))</f>
        <v>0</v>
      </c>
      <c r="CD87" s="245">
        <f>+IF(CD85="","",PROGRAMA!$I$13*CD86*(((CD86/PROGRAMA!$I$9)*(PROGRAMA!$I$12-PROGRAMA!$I$11)/2)+PROGRAMA!$I$11))</f>
        <v>0</v>
      </c>
      <c r="CE87" s="245">
        <f>+IF(CE85="","",PROGRAMA!$I$13*CE86*(((CE86/PROGRAMA!$I$9)*(PROGRAMA!$I$12-PROGRAMA!$I$11)/2)+PROGRAMA!$I$11))</f>
        <v>0</v>
      </c>
      <c r="CF87" s="245">
        <f>+IF(CF85="","",PROGRAMA!$I$13*CF86*(((CF86/PROGRAMA!$I$9)*(PROGRAMA!$I$12-PROGRAMA!$I$11)/2)+PROGRAMA!$I$11))</f>
        <v>0</v>
      </c>
    </row>
    <row r="88" spans="1:84" ht="15" customHeight="1" thickTop="1" thickBot="1" x14ac:dyDescent="0.35">
      <c r="A88" s="765"/>
      <c r="B88" s="967" t="s">
        <v>257</v>
      </c>
      <c r="C88" s="970" t="str">
        <f>+IF($B$57='Base Datos'!$V$21,B88,"")</f>
        <v>Contenedor 6</v>
      </c>
      <c r="D88" s="241" t="str">
        <f>+IF($B$57='Base Datos'!$V$21,D58,"")</f>
        <v>Densidad Descarga Solida, gr/l</v>
      </c>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60"/>
      <c r="AO88" s="260"/>
      <c r="AP88" s="260"/>
      <c r="AQ88" s="260"/>
      <c r="AR88" s="260"/>
      <c r="AS88" s="260"/>
      <c r="AT88" s="260"/>
      <c r="AU88" s="260"/>
      <c r="AV88" s="260"/>
      <c r="AW88" s="260"/>
      <c r="AX88" s="260"/>
      <c r="AY88" s="260"/>
      <c r="AZ88" s="260"/>
      <c r="BA88" s="260"/>
      <c r="BB88" s="260"/>
      <c r="BC88" s="260"/>
      <c r="BD88" s="260"/>
      <c r="BE88" s="260"/>
      <c r="BF88" s="260"/>
      <c r="BG88" s="260"/>
      <c r="BH88" s="260"/>
      <c r="BI88" s="260"/>
      <c r="BJ88" s="260"/>
      <c r="BK88" s="260"/>
      <c r="BL88" s="260"/>
      <c r="BM88" s="260"/>
      <c r="BN88" s="260"/>
      <c r="BO88" s="260"/>
      <c r="BP88" s="260"/>
      <c r="BQ88" s="260"/>
      <c r="BR88" s="260"/>
      <c r="BS88" s="260"/>
      <c r="BT88" s="260"/>
      <c r="BU88" s="260"/>
      <c r="BV88" s="260"/>
      <c r="BW88" s="260"/>
      <c r="BX88" s="260"/>
      <c r="BY88" s="260"/>
      <c r="BZ88" s="260"/>
      <c r="CA88" s="260"/>
      <c r="CB88" s="260"/>
      <c r="CC88" s="260"/>
      <c r="CD88" s="260"/>
      <c r="CE88" s="260"/>
      <c r="CF88" s="260"/>
    </row>
    <row r="89" spans="1:84" ht="15" customHeight="1" thickBot="1" x14ac:dyDescent="0.35">
      <c r="A89" s="765"/>
      <c r="B89" s="967"/>
      <c r="C89" s="968"/>
      <c r="D89" s="242" t="str">
        <f>+IF($B$57='Base Datos'!$V$21,D59,"")</f>
        <v>% AGUA</v>
      </c>
      <c r="E89" s="261"/>
      <c r="F89" s="261"/>
      <c r="G89" s="261"/>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c r="BX89" s="261"/>
      <c r="BY89" s="261"/>
      <c r="BZ89" s="261"/>
      <c r="CA89" s="261"/>
      <c r="CB89" s="261"/>
      <c r="CC89" s="261"/>
      <c r="CD89" s="261"/>
      <c r="CE89" s="261"/>
      <c r="CF89" s="261"/>
    </row>
    <row r="90" spans="1:84" ht="15" customHeight="1" thickBot="1" x14ac:dyDescent="0.35">
      <c r="A90" s="765"/>
      <c r="B90" s="967"/>
      <c r="C90" s="968"/>
      <c r="D90" s="242" t="str">
        <f>+IF($B$57='Base Datos'!$V$21,D60,"")</f>
        <v>% HC</v>
      </c>
      <c r="E90" s="247"/>
      <c r="F90" s="247"/>
      <c r="G90" s="247"/>
      <c r="H90" s="247"/>
      <c r="I90" s="247"/>
      <c r="J90" s="247"/>
      <c r="K90" s="247"/>
      <c r="L90" s="247"/>
      <c r="M90" s="247"/>
      <c r="N90" s="247"/>
      <c r="O90" s="247"/>
      <c r="P90" s="247"/>
      <c r="Q90" s="247"/>
      <c r="R90" s="247"/>
      <c r="S90" s="247"/>
      <c r="T90" s="247"/>
      <c r="U90" s="247"/>
      <c r="V90" s="247"/>
      <c r="W90" s="247"/>
      <c r="X90" s="247"/>
      <c r="Y90" s="247"/>
      <c r="Z90" s="247"/>
      <c r="AA90" s="247"/>
      <c r="AB90" s="247"/>
      <c r="AC90" s="247"/>
      <c r="AD90" s="247"/>
      <c r="AE90" s="247"/>
      <c r="AF90" s="247"/>
      <c r="AG90" s="247"/>
      <c r="AH90" s="247"/>
      <c r="AI90" s="247"/>
      <c r="AJ90" s="247"/>
      <c r="AK90" s="247"/>
      <c r="AL90" s="247"/>
      <c r="AM90" s="247"/>
      <c r="AN90" s="247"/>
      <c r="AO90" s="247"/>
      <c r="AP90" s="247"/>
      <c r="AQ90" s="247"/>
      <c r="AR90" s="247"/>
      <c r="AS90" s="247"/>
      <c r="AT90" s="247"/>
      <c r="AU90" s="247"/>
      <c r="AV90" s="247"/>
      <c r="AW90" s="247"/>
      <c r="AX90" s="247"/>
      <c r="AY90" s="247"/>
      <c r="AZ90" s="247"/>
      <c r="BA90" s="247"/>
      <c r="BB90" s="247"/>
      <c r="BC90" s="247"/>
      <c r="BD90" s="247"/>
      <c r="BE90" s="247"/>
      <c r="BF90" s="247"/>
      <c r="BG90" s="247"/>
      <c r="BH90" s="247"/>
      <c r="BI90" s="247"/>
      <c r="BJ90" s="247"/>
      <c r="BK90" s="247"/>
      <c r="BL90" s="247"/>
      <c r="BM90" s="247"/>
      <c r="BN90" s="247"/>
      <c r="BO90" s="247"/>
      <c r="BP90" s="247"/>
      <c r="BQ90" s="247"/>
      <c r="BR90" s="247"/>
      <c r="BS90" s="247"/>
      <c r="BT90" s="247"/>
      <c r="BU90" s="247"/>
      <c r="BV90" s="247"/>
      <c r="BW90" s="247"/>
      <c r="BX90" s="247"/>
      <c r="BY90" s="247"/>
      <c r="BZ90" s="247"/>
      <c r="CA90" s="247"/>
      <c r="CB90" s="247"/>
      <c r="CC90" s="247"/>
      <c r="CD90" s="247"/>
      <c r="CE90" s="247"/>
      <c r="CF90" s="247"/>
    </row>
    <row r="91" spans="1:84" ht="15" customHeight="1" thickBot="1" x14ac:dyDescent="0.35">
      <c r="A91" s="765"/>
      <c r="B91" s="967"/>
      <c r="C91" s="968"/>
      <c r="D91" s="242" t="str">
        <f>+IF($B$57='Base Datos'!$V$21,D61,"")</f>
        <v>% SOLIDOS</v>
      </c>
      <c r="E91" s="197">
        <f>IF(SUM(E89:E90)=0,0,100-E89-E90)</f>
        <v>0</v>
      </c>
      <c r="F91" s="197">
        <f t="shared" ref="F91:BQ91" si="68">IF(SUM(F89:F90)=0,0,100-F89-F90)</f>
        <v>0</v>
      </c>
      <c r="G91" s="197">
        <f t="shared" si="68"/>
        <v>0</v>
      </c>
      <c r="H91" s="197">
        <f t="shared" si="68"/>
        <v>0</v>
      </c>
      <c r="I91" s="197">
        <f t="shared" si="68"/>
        <v>0</v>
      </c>
      <c r="J91" s="197">
        <f t="shared" si="68"/>
        <v>0</v>
      </c>
      <c r="K91" s="197">
        <f t="shared" si="68"/>
        <v>0</v>
      </c>
      <c r="L91" s="197">
        <f t="shared" si="68"/>
        <v>0</v>
      </c>
      <c r="M91" s="197">
        <f t="shared" si="68"/>
        <v>0</v>
      </c>
      <c r="N91" s="197">
        <f t="shared" si="68"/>
        <v>0</v>
      </c>
      <c r="O91" s="197">
        <f t="shared" si="68"/>
        <v>0</v>
      </c>
      <c r="P91" s="197">
        <f t="shared" si="68"/>
        <v>0</v>
      </c>
      <c r="Q91" s="197">
        <f t="shared" si="68"/>
        <v>0</v>
      </c>
      <c r="R91" s="197">
        <f t="shared" si="68"/>
        <v>0</v>
      </c>
      <c r="S91" s="197">
        <f t="shared" si="68"/>
        <v>0</v>
      </c>
      <c r="T91" s="197">
        <f t="shared" si="68"/>
        <v>0</v>
      </c>
      <c r="U91" s="197">
        <f t="shared" si="68"/>
        <v>0</v>
      </c>
      <c r="V91" s="197">
        <f t="shared" si="68"/>
        <v>0</v>
      </c>
      <c r="W91" s="197">
        <f t="shared" si="68"/>
        <v>0</v>
      </c>
      <c r="X91" s="197">
        <f t="shared" si="68"/>
        <v>0</v>
      </c>
      <c r="Y91" s="197">
        <f t="shared" si="68"/>
        <v>0</v>
      </c>
      <c r="Z91" s="197">
        <f t="shared" si="68"/>
        <v>0</v>
      </c>
      <c r="AA91" s="197">
        <f t="shared" si="68"/>
        <v>0</v>
      </c>
      <c r="AB91" s="197">
        <f t="shared" si="68"/>
        <v>0</v>
      </c>
      <c r="AC91" s="197">
        <f t="shared" si="68"/>
        <v>0</v>
      </c>
      <c r="AD91" s="197">
        <f t="shared" si="68"/>
        <v>0</v>
      </c>
      <c r="AE91" s="197">
        <f t="shared" si="68"/>
        <v>0</v>
      </c>
      <c r="AF91" s="197">
        <f t="shared" si="68"/>
        <v>0</v>
      </c>
      <c r="AG91" s="197">
        <f t="shared" si="68"/>
        <v>0</v>
      </c>
      <c r="AH91" s="197">
        <f t="shared" si="68"/>
        <v>0</v>
      </c>
      <c r="AI91" s="197">
        <f t="shared" si="68"/>
        <v>0</v>
      </c>
      <c r="AJ91" s="197">
        <f t="shared" si="68"/>
        <v>0</v>
      </c>
      <c r="AK91" s="197">
        <f t="shared" si="68"/>
        <v>0</v>
      </c>
      <c r="AL91" s="197">
        <f t="shared" si="68"/>
        <v>0</v>
      </c>
      <c r="AM91" s="197">
        <f t="shared" si="68"/>
        <v>0</v>
      </c>
      <c r="AN91" s="197">
        <f t="shared" si="68"/>
        <v>0</v>
      </c>
      <c r="AO91" s="197">
        <f t="shared" si="68"/>
        <v>0</v>
      </c>
      <c r="AP91" s="197">
        <f t="shared" si="68"/>
        <v>0</v>
      </c>
      <c r="AQ91" s="197">
        <f t="shared" si="68"/>
        <v>0</v>
      </c>
      <c r="AR91" s="197">
        <f t="shared" si="68"/>
        <v>0</v>
      </c>
      <c r="AS91" s="197">
        <f t="shared" si="68"/>
        <v>0</v>
      </c>
      <c r="AT91" s="197">
        <f t="shared" si="68"/>
        <v>0</v>
      </c>
      <c r="AU91" s="197">
        <f t="shared" si="68"/>
        <v>0</v>
      </c>
      <c r="AV91" s="197">
        <f t="shared" si="68"/>
        <v>0</v>
      </c>
      <c r="AW91" s="197">
        <f t="shared" si="68"/>
        <v>0</v>
      </c>
      <c r="AX91" s="197">
        <f t="shared" si="68"/>
        <v>0</v>
      </c>
      <c r="AY91" s="197">
        <f t="shared" si="68"/>
        <v>0</v>
      </c>
      <c r="AZ91" s="197">
        <f t="shared" si="68"/>
        <v>0</v>
      </c>
      <c r="BA91" s="197">
        <f t="shared" si="68"/>
        <v>0</v>
      </c>
      <c r="BB91" s="197">
        <f t="shared" si="68"/>
        <v>0</v>
      </c>
      <c r="BC91" s="197">
        <f t="shared" si="68"/>
        <v>0</v>
      </c>
      <c r="BD91" s="197">
        <f t="shared" si="68"/>
        <v>0</v>
      </c>
      <c r="BE91" s="197">
        <f t="shared" si="68"/>
        <v>0</v>
      </c>
      <c r="BF91" s="197">
        <f t="shared" si="68"/>
        <v>0</v>
      </c>
      <c r="BG91" s="197">
        <f t="shared" si="68"/>
        <v>0</v>
      </c>
      <c r="BH91" s="197">
        <f t="shared" si="68"/>
        <v>0</v>
      </c>
      <c r="BI91" s="197">
        <f t="shared" si="68"/>
        <v>0</v>
      </c>
      <c r="BJ91" s="197">
        <f t="shared" si="68"/>
        <v>0</v>
      </c>
      <c r="BK91" s="197">
        <f t="shared" si="68"/>
        <v>0</v>
      </c>
      <c r="BL91" s="197">
        <f t="shared" si="68"/>
        <v>0</v>
      </c>
      <c r="BM91" s="197">
        <f t="shared" si="68"/>
        <v>0</v>
      </c>
      <c r="BN91" s="197">
        <f t="shared" si="68"/>
        <v>0</v>
      </c>
      <c r="BO91" s="197">
        <f t="shared" si="68"/>
        <v>0</v>
      </c>
      <c r="BP91" s="197">
        <f t="shared" si="68"/>
        <v>0</v>
      </c>
      <c r="BQ91" s="197">
        <f t="shared" si="68"/>
        <v>0</v>
      </c>
      <c r="BR91" s="197">
        <f t="shared" ref="BR91:CF91" si="69">IF(SUM(BR89:BR90)=0,0,100-BR89-BR90)</f>
        <v>0</v>
      </c>
      <c r="BS91" s="197">
        <f t="shared" si="69"/>
        <v>0</v>
      </c>
      <c r="BT91" s="197">
        <f t="shared" si="69"/>
        <v>0</v>
      </c>
      <c r="BU91" s="197">
        <f t="shared" si="69"/>
        <v>0</v>
      </c>
      <c r="BV91" s="197">
        <f t="shared" si="69"/>
        <v>0</v>
      </c>
      <c r="BW91" s="197">
        <f t="shared" si="69"/>
        <v>0</v>
      </c>
      <c r="BX91" s="197">
        <f t="shared" si="69"/>
        <v>0</v>
      </c>
      <c r="BY91" s="197">
        <f t="shared" si="69"/>
        <v>0</v>
      </c>
      <c r="BZ91" s="197">
        <f t="shared" si="69"/>
        <v>0</v>
      </c>
      <c r="CA91" s="197">
        <f t="shared" si="69"/>
        <v>0</v>
      </c>
      <c r="CB91" s="197">
        <f t="shared" si="69"/>
        <v>0</v>
      </c>
      <c r="CC91" s="197">
        <f t="shared" si="69"/>
        <v>0</v>
      </c>
      <c r="CD91" s="197">
        <f t="shared" si="69"/>
        <v>0</v>
      </c>
      <c r="CE91" s="197">
        <f t="shared" si="69"/>
        <v>0</v>
      </c>
      <c r="CF91" s="197">
        <f t="shared" si="69"/>
        <v>0</v>
      </c>
    </row>
    <row r="92" spans="1:84" ht="15" customHeight="1" thickBot="1" x14ac:dyDescent="0.35">
      <c r="A92" s="765"/>
      <c r="B92" s="967"/>
      <c r="C92" s="968"/>
      <c r="D92" s="243" t="s">
        <v>122</v>
      </c>
      <c r="E92" s="247"/>
      <c r="F92" s="247"/>
      <c r="G92" s="247"/>
      <c r="H92" s="247"/>
      <c r="I92" s="247"/>
      <c r="J92" s="247"/>
      <c r="K92" s="247"/>
      <c r="L92" s="247"/>
      <c r="M92" s="247"/>
      <c r="N92" s="247"/>
      <c r="O92" s="247"/>
      <c r="P92" s="247"/>
      <c r="Q92" s="247"/>
      <c r="R92" s="247"/>
      <c r="S92" s="247"/>
      <c r="T92" s="247"/>
      <c r="U92" s="247"/>
      <c r="V92" s="247"/>
      <c r="W92" s="247"/>
      <c r="X92" s="247"/>
      <c r="Y92" s="247"/>
      <c r="Z92" s="247"/>
      <c r="AA92" s="247"/>
      <c r="AB92" s="247"/>
      <c r="AC92" s="247"/>
      <c r="AD92" s="247"/>
      <c r="AE92" s="247"/>
      <c r="AF92" s="247"/>
      <c r="AG92" s="247"/>
      <c r="AH92" s="247"/>
      <c r="AI92" s="247"/>
      <c r="AJ92" s="247"/>
      <c r="AK92" s="247"/>
      <c r="AL92" s="247"/>
      <c r="AM92" s="247"/>
      <c r="AN92" s="247"/>
      <c r="AO92" s="247"/>
      <c r="AP92" s="247"/>
      <c r="AQ92" s="247"/>
      <c r="AR92" s="247"/>
      <c r="AS92" s="247"/>
      <c r="AT92" s="247"/>
      <c r="AU92" s="247"/>
      <c r="AV92" s="247"/>
      <c r="AW92" s="247"/>
      <c r="AX92" s="247"/>
      <c r="AY92" s="247"/>
      <c r="AZ92" s="247"/>
      <c r="BA92" s="247"/>
      <c r="BB92" s="247"/>
      <c r="BC92" s="247"/>
      <c r="BD92" s="247"/>
      <c r="BE92" s="247"/>
      <c r="BF92" s="247"/>
      <c r="BG92" s="247"/>
      <c r="BH92" s="247"/>
      <c r="BI92" s="247"/>
      <c r="BJ92" s="247"/>
      <c r="BK92" s="247"/>
      <c r="BL92" s="247"/>
      <c r="BM92" s="247"/>
      <c r="BN92" s="247"/>
      <c r="BO92" s="247"/>
      <c r="BP92" s="247"/>
      <c r="BQ92" s="247"/>
      <c r="BR92" s="247"/>
      <c r="BS92" s="247"/>
      <c r="BT92" s="247"/>
      <c r="BU92" s="247"/>
      <c r="BV92" s="247"/>
      <c r="BW92" s="247"/>
      <c r="BX92" s="247"/>
      <c r="BY92" s="247"/>
      <c r="BZ92" s="247"/>
      <c r="CA92" s="247"/>
      <c r="CB92" s="247"/>
      <c r="CC92" s="247"/>
      <c r="CD92" s="247"/>
      <c r="CE92" s="247"/>
      <c r="CF92" s="247"/>
    </row>
    <row r="93" spans="1:84" ht="15" customHeight="1" thickBot="1" x14ac:dyDescent="0.35">
      <c r="A93" s="765"/>
      <c r="B93" s="967"/>
      <c r="C93" s="969"/>
      <c r="D93" s="244" t="s">
        <v>174</v>
      </c>
      <c r="E93" s="245">
        <f>+IF(E91="","",PROGRAMA!$I$13*E92*(((E92/PROGRAMA!$I$9)*(PROGRAMA!$I$12-PROGRAMA!$I$11)/2)+PROGRAMA!$I$11))</f>
        <v>0</v>
      </c>
      <c r="F93" s="245">
        <f>+IF(F91="","",PROGRAMA!$I$13*F92*(((F92/PROGRAMA!$I$9)*(PROGRAMA!$I$12-PROGRAMA!$I$11)/2)+PROGRAMA!$I$11))</f>
        <v>0</v>
      </c>
      <c r="G93" s="245">
        <f>+IF(G91="","",PROGRAMA!$I$13*G92*(((G92/PROGRAMA!$I$9)*(PROGRAMA!$I$12-PROGRAMA!$I$11)/2)+PROGRAMA!$I$11))</f>
        <v>0</v>
      </c>
      <c r="H93" s="245">
        <f>+IF(H91="","",PROGRAMA!$I$13*H92*(((H92/PROGRAMA!$I$9)*(PROGRAMA!$I$12-PROGRAMA!$I$11)/2)+PROGRAMA!$I$11))</f>
        <v>0</v>
      </c>
      <c r="I93" s="245">
        <f>+IF(I91="","",PROGRAMA!$I$13*I92*(((I92/PROGRAMA!$I$9)*(PROGRAMA!$I$12-PROGRAMA!$I$11)/2)+PROGRAMA!$I$11))</f>
        <v>0</v>
      </c>
      <c r="J93" s="245">
        <f>+IF(J91="","",PROGRAMA!$I$13*J92*(((J92/PROGRAMA!$I$9)*(PROGRAMA!$I$12-PROGRAMA!$I$11)/2)+PROGRAMA!$I$11))</f>
        <v>0</v>
      </c>
      <c r="K93" s="245">
        <f>+IF(K91="","",PROGRAMA!$I$13*K92*(((K92/PROGRAMA!$I$9)*(PROGRAMA!$I$12-PROGRAMA!$I$11)/2)+PROGRAMA!$I$11))</f>
        <v>0</v>
      </c>
      <c r="L93" s="245">
        <f>+IF(L91="","",PROGRAMA!$I$13*L92*(((L92/PROGRAMA!$I$9)*(PROGRAMA!$I$12-PROGRAMA!$I$11)/2)+PROGRAMA!$I$11))</f>
        <v>0</v>
      </c>
      <c r="M93" s="245">
        <f>+IF(M91="","",PROGRAMA!$I$13*M92*(((M92/PROGRAMA!$I$9)*(PROGRAMA!$I$12-PROGRAMA!$I$11)/2)+PROGRAMA!$I$11))</f>
        <v>0</v>
      </c>
      <c r="N93" s="245">
        <f>+IF(N91="","",PROGRAMA!$I$13*N92*(((N92/PROGRAMA!$I$9)*(PROGRAMA!$I$12-PROGRAMA!$I$11)/2)+PROGRAMA!$I$11))</f>
        <v>0</v>
      </c>
      <c r="O93" s="245">
        <f>+IF(O91="","",PROGRAMA!$I$13*O92*(((O92/PROGRAMA!$I$9)*(PROGRAMA!$I$12-PROGRAMA!$I$11)/2)+PROGRAMA!$I$11))</f>
        <v>0</v>
      </c>
      <c r="P93" s="245">
        <f>+IF(P91="","",PROGRAMA!$I$13*P92*(((P92/PROGRAMA!$I$9)*(PROGRAMA!$I$12-PROGRAMA!$I$11)/2)+PROGRAMA!$I$11))</f>
        <v>0</v>
      </c>
      <c r="Q93" s="245">
        <f>+IF(Q91="","",PROGRAMA!$I$13*Q92*(((Q92/PROGRAMA!$I$9)*(PROGRAMA!$I$12-PROGRAMA!$I$11)/2)+PROGRAMA!$I$11))</f>
        <v>0</v>
      </c>
      <c r="R93" s="245">
        <f>+IF(R91="","",PROGRAMA!$I$13*R92*(((R92/PROGRAMA!$I$9)*(PROGRAMA!$I$12-PROGRAMA!$I$11)/2)+PROGRAMA!$I$11))</f>
        <v>0</v>
      </c>
      <c r="S93" s="245">
        <f>+IF(S91="","",PROGRAMA!$I$13*S92*(((S92/PROGRAMA!$I$9)*(PROGRAMA!$I$12-PROGRAMA!$I$11)/2)+PROGRAMA!$I$11))</f>
        <v>0</v>
      </c>
      <c r="T93" s="245">
        <f>+IF(T91="","",PROGRAMA!$I$13*T92*(((T92/PROGRAMA!$I$9)*(PROGRAMA!$I$12-PROGRAMA!$I$11)/2)+PROGRAMA!$I$11))</f>
        <v>0</v>
      </c>
      <c r="U93" s="245">
        <f>+IF(U91="","",PROGRAMA!$I$13*U92*(((U92/PROGRAMA!$I$9)*(PROGRAMA!$I$12-PROGRAMA!$I$11)/2)+PROGRAMA!$I$11))</f>
        <v>0</v>
      </c>
      <c r="V93" s="245">
        <f>+IF(V91="","",PROGRAMA!$I$13*V92*(((V92/PROGRAMA!$I$9)*(PROGRAMA!$I$12-PROGRAMA!$I$11)/2)+PROGRAMA!$I$11))</f>
        <v>0</v>
      </c>
      <c r="W93" s="245">
        <f>+IF(W91="","",PROGRAMA!$I$13*W92*(((W92/PROGRAMA!$I$9)*(PROGRAMA!$I$12-PROGRAMA!$I$11)/2)+PROGRAMA!$I$11))</f>
        <v>0</v>
      </c>
      <c r="X93" s="245">
        <f>+IF(X91="","",PROGRAMA!$I$13*X92*(((X92/PROGRAMA!$I$9)*(PROGRAMA!$I$12-PROGRAMA!$I$11)/2)+PROGRAMA!$I$11))</f>
        <v>0</v>
      </c>
      <c r="Y93" s="245">
        <f>+IF(Y91="","",PROGRAMA!$I$13*Y92*(((Y92/PROGRAMA!$I$9)*(PROGRAMA!$I$12-PROGRAMA!$I$11)/2)+PROGRAMA!$I$11))</f>
        <v>0</v>
      </c>
      <c r="Z93" s="245">
        <f>+IF(Z91="","",PROGRAMA!$I$13*Z92*(((Z92/PROGRAMA!$I$9)*(PROGRAMA!$I$12-PROGRAMA!$I$11)/2)+PROGRAMA!$I$11))</f>
        <v>0</v>
      </c>
      <c r="AA93" s="245">
        <f>+IF(AA91="","",PROGRAMA!$I$13*AA92*(((AA92/PROGRAMA!$I$9)*(PROGRAMA!$I$12-PROGRAMA!$I$11)/2)+PROGRAMA!$I$11))</f>
        <v>0</v>
      </c>
      <c r="AB93" s="245">
        <f>+IF(AB91="","",PROGRAMA!$I$13*AB92*(((AB92/PROGRAMA!$I$9)*(PROGRAMA!$I$12-PROGRAMA!$I$11)/2)+PROGRAMA!$I$11))</f>
        <v>0</v>
      </c>
      <c r="AC93" s="245">
        <f>+IF(AC91="","",PROGRAMA!$I$13*AC92*(((AC92/PROGRAMA!$I$9)*(PROGRAMA!$I$12-PROGRAMA!$I$11)/2)+PROGRAMA!$I$11))</f>
        <v>0</v>
      </c>
      <c r="AD93" s="245">
        <f>+IF(AD91="","",PROGRAMA!$I$13*AD92*(((AD92/PROGRAMA!$I$9)*(PROGRAMA!$I$12-PROGRAMA!$I$11)/2)+PROGRAMA!$I$11))</f>
        <v>0</v>
      </c>
      <c r="AE93" s="245">
        <f>+IF(AE91="","",PROGRAMA!$I$13*AE92*(((AE92/PROGRAMA!$I$9)*(PROGRAMA!$I$12-PROGRAMA!$I$11)/2)+PROGRAMA!$I$11))</f>
        <v>0</v>
      </c>
      <c r="AF93" s="245">
        <f>+IF(AF91="","",PROGRAMA!$I$13*AF92*(((AF92/PROGRAMA!$I$9)*(PROGRAMA!$I$12-PROGRAMA!$I$11)/2)+PROGRAMA!$I$11))</f>
        <v>0</v>
      </c>
      <c r="AG93" s="245">
        <f>+IF(AG91="","",PROGRAMA!$I$13*AG92*(((AG92/PROGRAMA!$I$9)*(PROGRAMA!$I$12-PROGRAMA!$I$11)/2)+PROGRAMA!$I$11))</f>
        <v>0</v>
      </c>
      <c r="AH93" s="245">
        <f>+IF(AH91="","",PROGRAMA!$I$13*AH92*(((AH92/PROGRAMA!$I$9)*(PROGRAMA!$I$12-PROGRAMA!$I$11)/2)+PROGRAMA!$I$11))</f>
        <v>0</v>
      </c>
      <c r="AI93" s="245">
        <f>+IF(AI91="","",PROGRAMA!$I$13*AI92*(((AI92/PROGRAMA!$I$9)*(PROGRAMA!$I$12-PROGRAMA!$I$11)/2)+PROGRAMA!$I$11))</f>
        <v>0</v>
      </c>
      <c r="AJ93" s="245">
        <f>+IF(AJ91="","",PROGRAMA!$I$13*AJ92*(((AJ92/PROGRAMA!$I$9)*(PROGRAMA!$I$12-PROGRAMA!$I$11)/2)+PROGRAMA!$I$11))</f>
        <v>0</v>
      </c>
      <c r="AK93" s="245">
        <f>+IF(AK91="","",PROGRAMA!$I$13*AK92*(((AK92/PROGRAMA!$I$9)*(PROGRAMA!$I$12-PROGRAMA!$I$11)/2)+PROGRAMA!$I$11))</f>
        <v>0</v>
      </c>
      <c r="AL93" s="245">
        <f>+IF(AL91="","",PROGRAMA!$I$13*AL92*(((AL92/PROGRAMA!$I$9)*(PROGRAMA!$I$12-PROGRAMA!$I$11)/2)+PROGRAMA!$I$11))</f>
        <v>0</v>
      </c>
      <c r="AM93" s="245">
        <f>+IF(AM91="","",PROGRAMA!$I$13*AM92*(((AM92/PROGRAMA!$I$9)*(PROGRAMA!$I$12-PROGRAMA!$I$11)/2)+PROGRAMA!$I$11))</f>
        <v>0</v>
      </c>
      <c r="AN93" s="245">
        <f>+IF(AN91="","",PROGRAMA!$I$13*AN92*(((AN92/PROGRAMA!$I$9)*(PROGRAMA!$I$12-PROGRAMA!$I$11)/2)+PROGRAMA!$I$11))</f>
        <v>0</v>
      </c>
      <c r="AO93" s="245">
        <f>+IF(AO91="","",PROGRAMA!$I$13*AO92*(((AO92/PROGRAMA!$I$9)*(PROGRAMA!$I$12-PROGRAMA!$I$11)/2)+PROGRAMA!$I$11))</f>
        <v>0</v>
      </c>
      <c r="AP93" s="245">
        <f>+IF(AP91="","",PROGRAMA!$I$13*AP92*(((AP92/PROGRAMA!$I$9)*(PROGRAMA!$I$12-PROGRAMA!$I$11)/2)+PROGRAMA!$I$11))</f>
        <v>0</v>
      </c>
      <c r="AQ93" s="245">
        <f>+IF(AQ91="","",PROGRAMA!$I$13*AQ92*(((AQ92/PROGRAMA!$I$9)*(PROGRAMA!$I$12-PROGRAMA!$I$11)/2)+PROGRAMA!$I$11))</f>
        <v>0</v>
      </c>
      <c r="AR93" s="245">
        <f>+IF(AR91="","",PROGRAMA!$I$13*AR92*(((AR92/PROGRAMA!$I$9)*(PROGRAMA!$I$12-PROGRAMA!$I$11)/2)+PROGRAMA!$I$11))</f>
        <v>0</v>
      </c>
      <c r="AS93" s="245">
        <f>+IF(AS91="","",PROGRAMA!$I$13*AS92*(((AS92/PROGRAMA!$I$9)*(PROGRAMA!$I$12-PROGRAMA!$I$11)/2)+PROGRAMA!$I$11))</f>
        <v>0</v>
      </c>
      <c r="AT93" s="245">
        <f>+IF(AT91="","",PROGRAMA!$I$13*AT92*(((AT92/PROGRAMA!$I$9)*(PROGRAMA!$I$12-PROGRAMA!$I$11)/2)+PROGRAMA!$I$11))</f>
        <v>0</v>
      </c>
      <c r="AU93" s="245">
        <f>+IF(AU91="","",PROGRAMA!$I$13*AU92*(((AU92/PROGRAMA!$I$9)*(PROGRAMA!$I$12-PROGRAMA!$I$11)/2)+PROGRAMA!$I$11))</f>
        <v>0</v>
      </c>
      <c r="AV93" s="245">
        <f>+IF(AV91="","",PROGRAMA!$I$13*AV92*(((AV92/PROGRAMA!$I$9)*(PROGRAMA!$I$12-PROGRAMA!$I$11)/2)+PROGRAMA!$I$11))</f>
        <v>0</v>
      </c>
      <c r="AW93" s="245">
        <f>+IF(AW91="","",PROGRAMA!$I$13*AW92*(((AW92/PROGRAMA!$I$9)*(PROGRAMA!$I$12-PROGRAMA!$I$11)/2)+PROGRAMA!$I$11))</f>
        <v>0</v>
      </c>
      <c r="AX93" s="245">
        <f>+IF(AX91="","",PROGRAMA!$I$13*AX92*(((AX92/PROGRAMA!$I$9)*(PROGRAMA!$I$12-PROGRAMA!$I$11)/2)+PROGRAMA!$I$11))</f>
        <v>0</v>
      </c>
      <c r="AY93" s="245">
        <f>+IF(AY91="","",PROGRAMA!$I$13*AY92*(((AY92/PROGRAMA!$I$9)*(PROGRAMA!$I$12-PROGRAMA!$I$11)/2)+PROGRAMA!$I$11))</f>
        <v>0</v>
      </c>
      <c r="AZ93" s="245">
        <f>+IF(AZ91="","",PROGRAMA!$I$13*AZ92*(((AZ92/PROGRAMA!$I$9)*(PROGRAMA!$I$12-PROGRAMA!$I$11)/2)+PROGRAMA!$I$11))</f>
        <v>0</v>
      </c>
      <c r="BA93" s="245">
        <f>+IF(BA91="","",PROGRAMA!$I$13*BA92*(((BA92/PROGRAMA!$I$9)*(PROGRAMA!$I$12-PROGRAMA!$I$11)/2)+PROGRAMA!$I$11))</f>
        <v>0</v>
      </c>
      <c r="BB93" s="245">
        <f>+IF(BB91="","",PROGRAMA!$I$13*BB92*(((BB92/PROGRAMA!$I$9)*(PROGRAMA!$I$12-PROGRAMA!$I$11)/2)+PROGRAMA!$I$11))</f>
        <v>0</v>
      </c>
      <c r="BC93" s="245">
        <f>+IF(BC91="","",PROGRAMA!$I$13*BC92*(((BC92/PROGRAMA!$I$9)*(PROGRAMA!$I$12-PROGRAMA!$I$11)/2)+PROGRAMA!$I$11))</f>
        <v>0</v>
      </c>
      <c r="BD93" s="245">
        <f>+IF(BD91="","",PROGRAMA!$I$13*BD92*(((BD92/PROGRAMA!$I$9)*(PROGRAMA!$I$12-PROGRAMA!$I$11)/2)+PROGRAMA!$I$11))</f>
        <v>0</v>
      </c>
      <c r="BE93" s="245">
        <f>+IF(BE91="","",PROGRAMA!$I$13*BE92*(((BE92/PROGRAMA!$I$9)*(PROGRAMA!$I$12-PROGRAMA!$I$11)/2)+PROGRAMA!$I$11))</f>
        <v>0</v>
      </c>
      <c r="BF93" s="245">
        <f>+IF(BF91="","",PROGRAMA!$I$13*BF92*(((BF92/PROGRAMA!$I$9)*(PROGRAMA!$I$12-PROGRAMA!$I$11)/2)+PROGRAMA!$I$11))</f>
        <v>0</v>
      </c>
      <c r="BG93" s="245">
        <f>+IF(BG91="","",PROGRAMA!$I$13*BG92*(((BG92/PROGRAMA!$I$9)*(PROGRAMA!$I$12-PROGRAMA!$I$11)/2)+PROGRAMA!$I$11))</f>
        <v>0</v>
      </c>
      <c r="BH93" s="245">
        <f>+IF(BH91="","",PROGRAMA!$I$13*BH92*(((BH92/PROGRAMA!$I$9)*(PROGRAMA!$I$12-PROGRAMA!$I$11)/2)+PROGRAMA!$I$11))</f>
        <v>0</v>
      </c>
      <c r="BI93" s="245">
        <f>+IF(BI91="","",PROGRAMA!$I$13*BI92*(((BI92/PROGRAMA!$I$9)*(PROGRAMA!$I$12-PROGRAMA!$I$11)/2)+PROGRAMA!$I$11))</f>
        <v>0</v>
      </c>
      <c r="BJ93" s="245">
        <f>+IF(BJ91="","",PROGRAMA!$I$13*BJ92*(((BJ92/PROGRAMA!$I$9)*(PROGRAMA!$I$12-PROGRAMA!$I$11)/2)+PROGRAMA!$I$11))</f>
        <v>0</v>
      </c>
      <c r="BK93" s="245">
        <f>+IF(BK91="","",PROGRAMA!$I$13*BK92*(((BK92/PROGRAMA!$I$9)*(PROGRAMA!$I$12-PROGRAMA!$I$11)/2)+PROGRAMA!$I$11))</f>
        <v>0</v>
      </c>
      <c r="BL93" s="245">
        <f>+IF(BL91="","",PROGRAMA!$I$13*BL92*(((BL92/PROGRAMA!$I$9)*(PROGRAMA!$I$12-PROGRAMA!$I$11)/2)+PROGRAMA!$I$11))</f>
        <v>0</v>
      </c>
      <c r="BM93" s="245">
        <f>+IF(BM91="","",PROGRAMA!$I$13*BM92*(((BM92/PROGRAMA!$I$9)*(PROGRAMA!$I$12-PROGRAMA!$I$11)/2)+PROGRAMA!$I$11))</f>
        <v>0</v>
      </c>
      <c r="BN93" s="245">
        <f>+IF(BN91="","",PROGRAMA!$I$13*BN92*(((BN92/PROGRAMA!$I$9)*(PROGRAMA!$I$12-PROGRAMA!$I$11)/2)+PROGRAMA!$I$11))</f>
        <v>0</v>
      </c>
      <c r="BO93" s="245">
        <f>+IF(BO91="","",PROGRAMA!$I$13*BO92*(((BO92/PROGRAMA!$I$9)*(PROGRAMA!$I$12-PROGRAMA!$I$11)/2)+PROGRAMA!$I$11))</f>
        <v>0</v>
      </c>
      <c r="BP93" s="245">
        <f>+IF(BP91="","",PROGRAMA!$I$13*BP92*(((BP92/PROGRAMA!$I$9)*(PROGRAMA!$I$12-PROGRAMA!$I$11)/2)+PROGRAMA!$I$11))</f>
        <v>0</v>
      </c>
      <c r="BQ93" s="245">
        <f>+IF(BQ91="","",PROGRAMA!$I$13*BQ92*(((BQ92/PROGRAMA!$I$9)*(PROGRAMA!$I$12-PROGRAMA!$I$11)/2)+PROGRAMA!$I$11))</f>
        <v>0</v>
      </c>
      <c r="BR93" s="245">
        <f>+IF(BR91="","",PROGRAMA!$I$13*BR92*(((BR92/PROGRAMA!$I$9)*(PROGRAMA!$I$12-PROGRAMA!$I$11)/2)+PROGRAMA!$I$11))</f>
        <v>0</v>
      </c>
      <c r="BS93" s="245">
        <f>+IF(BS91="","",PROGRAMA!$I$13*BS92*(((BS92/PROGRAMA!$I$9)*(PROGRAMA!$I$12-PROGRAMA!$I$11)/2)+PROGRAMA!$I$11))</f>
        <v>0</v>
      </c>
      <c r="BT93" s="245">
        <f>+IF(BT91="","",PROGRAMA!$I$13*BT92*(((BT92/PROGRAMA!$I$9)*(PROGRAMA!$I$12-PROGRAMA!$I$11)/2)+PROGRAMA!$I$11))</f>
        <v>0</v>
      </c>
      <c r="BU93" s="245">
        <f>+IF(BU91="","",PROGRAMA!$I$13*BU92*(((BU92/PROGRAMA!$I$9)*(PROGRAMA!$I$12-PROGRAMA!$I$11)/2)+PROGRAMA!$I$11))</f>
        <v>0</v>
      </c>
      <c r="BV93" s="245">
        <f>+IF(BV91="","",PROGRAMA!$I$13*BV92*(((BV92/PROGRAMA!$I$9)*(PROGRAMA!$I$12-PROGRAMA!$I$11)/2)+PROGRAMA!$I$11))</f>
        <v>0</v>
      </c>
      <c r="BW93" s="245">
        <f>+IF(BW91="","",PROGRAMA!$I$13*BW92*(((BW92/PROGRAMA!$I$9)*(PROGRAMA!$I$12-PROGRAMA!$I$11)/2)+PROGRAMA!$I$11))</f>
        <v>0</v>
      </c>
      <c r="BX93" s="245">
        <f>+IF(BX91="","",PROGRAMA!$I$13*BX92*(((BX92/PROGRAMA!$I$9)*(PROGRAMA!$I$12-PROGRAMA!$I$11)/2)+PROGRAMA!$I$11))</f>
        <v>0</v>
      </c>
      <c r="BY93" s="245">
        <f>+IF(BY91="","",PROGRAMA!$I$13*BY92*(((BY92/PROGRAMA!$I$9)*(PROGRAMA!$I$12-PROGRAMA!$I$11)/2)+PROGRAMA!$I$11))</f>
        <v>0</v>
      </c>
      <c r="BZ93" s="245">
        <f>+IF(BZ91="","",PROGRAMA!$I$13*BZ92*(((BZ92/PROGRAMA!$I$9)*(PROGRAMA!$I$12-PROGRAMA!$I$11)/2)+PROGRAMA!$I$11))</f>
        <v>0</v>
      </c>
      <c r="CA93" s="245">
        <f>+IF(CA91="","",PROGRAMA!$I$13*CA92*(((CA92/PROGRAMA!$I$9)*(PROGRAMA!$I$12-PROGRAMA!$I$11)/2)+PROGRAMA!$I$11))</f>
        <v>0</v>
      </c>
      <c r="CB93" s="245">
        <f>+IF(CB91="","",PROGRAMA!$I$13*CB92*(((CB92/PROGRAMA!$I$9)*(PROGRAMA!$I$12-PROGRAMA!$I$11)/2)+PROGRAMA!$I$11))</f>
        <v>0</v>
      </c>
      <c r="CC93" s="245">
        <f>+IF(CC91="","",PROGRAMA!$I$13*CC92*(((CC92/PROGRAMA!$I$9)*(PROGRAMA!$I$12-PROGRAMA!$I$11)/2)+PROGRAMA!$I$11))</f>
        <v>0</v>
      </c>
      <c r="CD93" s="245">
        <f>+IF(CD91="","",PROGRAMA!$I$13*CD92*(((CD92/PROGRAMA!$I$9)*(PROGRAMA!$I$12-PROGRAMA!$I$11)/2)+PROGRAMA!$I$11))</f>
        <v>0</v>
      </c>
      <c r="CE93" s="245">
        <f>+IF(CE91="","",PROGRAMA!$I$13*CE92*(((CE92/PROGRAMA!$I$9)*(PROGRAMA!$I$12-PROGRAMA!$I$11)/2)+PROGRAMA!$I$11))</f>
        <v>0</v>
      </c>
      <c r="CF93" s="245">
        <f>+IF(CF91="","",PROGRAMA!$I$13*CF92*(((CF92/PROGRAMA!$I$9)*(PROGRAMA!$I$12-PROGRAMA!$I$11)/2)+PROGRAMA!$I$11))</f>
        <v>0</v>
      </c>
    </row>
    <row r="94" spans="1:84" ht="15" customHeight="1" thickTop="1" thickBot="1" x14ac:dyDescent="0.35">
      <c r="A94" s="967"/>
      <c r="B94" s="967" t="s">
        <v>258</v>
      </c>
      <c r="C94" s="970" t="str">
        <f>+IF($B$57='Base Datos'!$V$21,B94,"")</f>
        <v>Contenedor 7</v>
      </c>
      <c r="D94" s="241" t="str">
        <f>+IF($B$57='Base Datos'!$V$21,D58,"")</f>
        <v>Densidad Descarga Solida, gr/l</v>
      </c>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c r="AI94" s="260"/>
      <c r="AJ94" s="260"/>
      <c r="AK94" s="260"/>
      <c r="AL94" s="260"/>
      <c r="AM94" s="260"/>
      <c r="AN94" s="260"/>
      <c r="AO94" s="260"/>
      <c r="AP94" s="260"/>
      <c r="AQ94" s="260"/>
      <c r="AR94" s="260"/>
      <c r="AS94" s="260"/>
      <c r="AT94" s="260"/>
      <c r="AU94" s="260"/>
      <c r="AV94" s="260"/>
      <c r="AW94" s="260"/>
      <c r="AX94" s="260"/>
      <c r="AY94" s="260"/>
      <c r="AZ94" s="260"/>
      <c r="BA94" s="260"/>
      <c r="BB94" s="260"/>
      <c r="BC94" s="260"/>
      <c r="BD94" s="260"/>
      <c r="BE94" s="260"/>
      <c r="BF94" s="260"/>
      <c r="BG94" s="260"/>
      <c r="BH94" s="260"/>
      <c r="BI94" s="260"/>
      <c r="BJ94" s="260"/>
      <c r="BK94" s="260"/>
      <c r="BL94" s="260"/>
      <c r="BM94" s="260"/>
      <c r="BN94" s="260"/>
      <c r="BO94" s="260"/>
      <c r="BP94" s="260"/>
      <c r="BQ94" s="260"/>
      <c r="BR94" s="260"/>
      <c r="BS94" s="260"/>
      <c r="BT94" s="260"/>
      <c r="BU94" s="260"/>
      <c r="BV94" s="260"/>
      <c r="BW94" s="260"/>
      <c r="BX94" s="260"/>
      <c r="BY94" s="260"/>
      <c r="BZ94" s="260"/>
      <c r="CA94" s="260"/>
      <c r="CB94" s="260"/>
      <c r="CC94" s="260"/>
      <c r="CD94" s="260"/>
      <c r="CE94" s="260"/>
      <c r="CF94" s="260"/>
    </row>
    <row r="95" spans="1:84" ht="15" customHeight="1" thickBot="1" x14ac:dyDescent="0.35">
      <c r="A95" s="967"/>
      <c r="B95" s="967"/>
      <c r="C95" s="968"/>
      <c r="D95" s="242" t="str">
        <f>+IF($B$57='Base Datos'!$V$21,D59,"")</f>
        <v>% AGUA</v>
      </c>
      <c r="E95" s="261"/>
      <c r="F95" s="261"/>
      <c r="G95" s="261"/>
      <c r="H95" s="261"/>
      <c r="I95" s="261"/>
      <c r="J95" s="261"/>
      <c r="K95" s="261"/>
      <c r="L95" s="261"/>
      <c r="M95" s="261"/>
      <c r="N95" s="261"/>
      <c r="O95" s="261"/>
      <c r="P95" s="261"/>
      <c r="Q95" s="261"/>
      <c r="R95" s="261"/>
      <c r="S95" s="261"/>
      <c r="T95" s="261"/>
      <c r="U95" s="261"/>
      <c r="V95" s="261"/>
      <c r="W95" s="261"/>
      <c r="X95" s="261"/>
      <c r="Y95" s="261"/>
      <c r="Z95" s="261"/>
      <c r="AA95" s="261"/>
      <c r="AB95" s="261"/>
      <c r="AC95" s="261"/>
      <c r="AD95" s="261"/>
      <c r="AE95" s="261"/>
      <c r="AF95" s="261"/>
      <c r="AG95" s="261"/>
      <c r="AH95" s="261"/>
      <c r="AI95" s="261"/>
      <c r="AJ95" s="261"/>
      <c r="AK95" s="261"/>
      <c r="AL95" s="261"/>
      <c r="AM95" s="261"/>
      <c r="AN95" s="261"/>
      <c r="AO95" s="261"/>
      <c r="AP95" s="261"/>
      <c r="AQ95" s="261"/>
      <c r="AR95" s="261"/>
      <c r="AS95" s="261"/>
      <c r="AT95" s="261"/>
      <c r="AU95" s="261"/>
      <c r="AV95" s="261"/>
      <c r="AW95" s="261"/>
      <c r="AX95" s="261"/>
      <c r="AY95" s="261"/>
      <c r="AZ95" s="261"/>
      <c r="BA95" s="261"/>
      <c r="BB95" s="261"/>
      <c r="BC95" s="261"/>
      <c r="BD95" s="261"/>
      <c r="BE95" s="261"/>
      <c r="BF95" s="261"/>
      <c r="BG95" s="261"/>
      <c r="BH95" s="261"/>
      <c r="BI95" s="261"/>
      <c r="BJ95" s="261"/>
      <c r="BK95" s="261"/>
      <c r="BL95" s="261"/>
      <c r="BM95" s="261"/>
      <c r="BN95" s="261"/>
      <c r="BO95" s="261"/>
      <c r="BP95" s="261"/>
      <c r="BQ95" s="261"/>
      <c r="BR95" s="261"/>
      <c r="BS95" s="261"/>
      <c r="BT95" s="261"/>
      <c r="BU95" s="261"/>
      <c r="BV95" s="261"/>
      <c r="BW95" s="261"/>
      <c r="BX95" s="261"/>
      <c r="BY95" s="261"/>
      <c r="BZ95" s="261"/>
      <c r="CA95" s="261"/>
      <c r="CB95" s="261"/>
      <c r="CC95" s="261"/>
      <c r="CD95" s="261"/>
      <c r="CE95" s="261"/>
      <c r="CF95" s="261"/>
    </row>
    <row r="96" spans="1:84" ht="15" customHeight="1" thickBot="1" x14ac:dyDescent="0.35">
      <c r="A96" s="967"/>
      <c r="B96" s="967"/>
      <c r="C96" s="968"/>
      <c r="D96" s="242" t="str">
        <f>+IF($B$57='Base Datos'!$V$21,D60,"")</f>
        <v>% HC</v>
      </c>
      <c r="E96" s="247"/>
      <c r="F96" s="247"/>
      <c r="G96" s="247"/>
      <c r="H96" s="247"/>
      <c r="I96" s="247"/>
      <c r="J96" s="247"/>
      <c r="K96" s="247"/>
      <c r="L96" s="247"/>
      <c r="M96" s="247"/>
      <c r="N96" s="247"/>
      <c r="O96" s="247"/>
      <c r="P96" s="247"/>
      <c r="Q96" s="247"/>
      <c r="R96" s="247"/>
      <c r="S96" s="247"/>
      <c r="T96" s="247"/>
      <c r="U96" s="247"/>
      <c r="V96" s="247"/>
      <c r="W96" s="247"/>
      <c r="X96" s="247"/>
      <c r="Y96" s="247"/>
      <c r="Z96" s="247"/>
      <c r="AA96" s="247"/>
      <c r="AB96" s="247"/>
      <c r="AC96" s="247"/>
      <c r="AD96" s="247"/>
      <c r="AE96" s="247"/>
      <c r="AF96" s="247"/>
      <c r="AG96" s="247"/>
      <c r="AH96" s="247"/>
      <c r="AI96" s="247"/>
      <c r="AJ96" s="247"/>
      <c r="AK96" s="247"/>
      <c r="AL96" s="247"/>
      <c r="AM96" s="247"/>
      <c r="AN96" s="247"/>
      <c r="AO96" s="247"/>
      <c r="AP96" s="247"/>
      <c r="AQ96" s="247"/>
      <c r="AR96" s="247"/>
      <c r="AS96" s="247"/>
      <c r="AT96" s="247"/>
      <c r="AU96" s="247"/>
      <c r="AV96" s="247"/>
      <c r="AW96" s="247"/>
      <c r="AX96" s="247"/>
      <c r="AY96" s="247"/>
      <c r="AZ96" s="247"/>
      <c r="BA96" s="247"/>
      <c r="BB96" s="247"/>
      <c r="BC96" s="247"/>
      <c r="BD96" s="247"/>
      <c r="BE96" s="247"/>
      <c r="BF96" s="247"/>
      <c r="BG96" s="247"/>
      <c r="BH96" s="247"/>
      <c r="BI96" s="247"/>
      <c r="BJ96" s="247"/>
      <c r="BK96" s="247"/>
      <c r="BL96" s="247"/>
      <c r="BM96" s="247"/>
      <c r="BN96" s="247"/>
      <c r="BO96" s="247"/>
      <c r="BP96" s="247"/>
      <c r="BQ96" s="247"/>
      <c r="BR96" s="247"/>
      <c r="BS96" s="247"/>
      <c r="BT96" s="247"/>
      <c r="BU96" s="247"/>
      <c r="BV96" s="247"/>
      <c r="BW96" s="247"/>
      <c r="BX96" s="247"/>
      <c r="BY96" s="247"/>
      <c r="BZ96" s="247"/>
      <c r="CA96" s="247"/>
      <c r="CB96" s="247"/>
      <c r="CC96" s="247"/>
      <c r="CD96" s="247"/>
      <c r="CE96" s="247"/>
      <c r="CF96" s="247"/>
    </row>
    <row r="97" spans="1:84" ht="15" customHeight="1" thickBot="1" x14ac:dyDescent="0.35">
      <c r="A97" s="967"/>
      <c r="B97" s="967"/>
      <c r="C97" s="968"/>
      <c r="D97" s="242" t="str">
        <f>+IF($B$57='Base Datos'!$V$21,D61,"")</f>
        <v>% SOLIDOS</v>
      </c>
      <c r="E97" s="197">
        <f>IF(SUM(E95:E96)=0,0,100-E95-E96)</f>
        <v>0</v>
      </c>
      <c r="F97" s="197">
        <f t="shared" ref="F97:BQ97" si="70">IF(SUM(F95:F96)=0,0,100-F95-F96)</f>
        <v>0</v>
      </c>
      <c r="G97" s="197">
        <f t="shared" si="70"/>
        <v>0</v>
      </c>
      <c r="H97" s="197">
        <f t="shared" si="70"/>
        <v>0</v>
      </c>
      <c r="I97" s="197">
        <f t="shared" si="70"/>
        <v>0</v>
      </c>
      <c r="J97" s="197">
        <f t="shared" si="70"/>
        <v>0</v>
      </c>
      <c r="K97" s="197">
        <f t="shared" si="70"/>
        <v>0</v>
      </c>
      <c r="L97" s="197">
        <f t="shared" si="70"/>
        <v>0</v>
      </c>
      <c r="M97" s="197">
        <f t="shared" si="70"/>
        <v>0</v>
      </c>
      <c r="N97" s="197">
        <f t="shared" si="70"/>
        <v>0</v>
      </c>
      <c r="O97" s="197">
        <f t="shared" si="70"/>
        <v>0</v>
      </c>
      <c r="P97" s="197">
        <f t="shared" si="70"/>
        <v>0</v>
      </c>
      <c r="Q97" s="197">
        <f t="shared" si="70"/>
        <v>0</v>
      </c>
      <c r="R97" s="197">
        <f t="shared" si="70"/>
        <v>0</v>
      </c>
      <c r="S97" s="197">
        <f t="shared" si="70"/>
        <v>0</v>
      </c>
      <c r="T97" s="197">
        <f t="shared" si="70"/>
        <v>0</v>
      </c>
      <c r="U97" s="197">
        <f t="shared" si="70"/>
        <v>0</v>
      </c>
      <c r="V97" s="197">
        <f t="shared" si="70"/>
        <v>0</v>
      </c>
      <c r="W97" s="197">
        <f t="shared" si="70"/>
        <v>0</v>
      </c>
      <c r="X97" s="197">
        <f t="shared" si="70"/>
        <v>0</v>
      </c>
      <c r="Y97" s="197">
        <f t="shared" si="70"/>
        <v>0</v>
      </c>
      <c r="Z97" s="197">
        <f t="shared" si="70"/>
        <v>0</v>
      </c>
      <c r="AA97" s="197">
        <f t="shared" si="70"/>
        <v>0</v>
      </c>
      <c r="AB97" s="197">
        <f t="shared" si="70"/>
        <v>0</v>
      </c>
      <c r="AC97" s="197">
        <f t="shared" si="70"/>
        <v>0</v>
      </c>
      <c r="AD97" s="197">
        <f t="shared" si="70"/>
        <v>0</v>
      </c>
      <c r="AE97" s="197">
        <f t="shared" si="70"/>
        <v>0</v>
      </c>
      <c r="AF97" s="197">
        <f t="shared" si="70"/>
        <v>0</v>
      </c>
      <c r="AG97" s="197">
        <f t="shared" si="70"/>
        <v>0</v>
      </c>
      <c r="AH97" s="197">
        <f t="shared" si="70"/>
        <v>0</v>
      </c>
      <c r="AI97" s="197">
        <f t="shared" si="70"/>
        <v>0</v>
      </c>
      <c r="AJ97" s="197">
        <f t="shared" si="70"/>
        <v>0</v>
      </c>
      <c r="AK97" s="197">
        <f t="shared" si="70"/>
        <v>0</v>
      </c>
      <c r="AL97" s="197">
        <f t="shared" si="70"/>
        <v>0</v>
      </c>
      <c r="AM97" s="197">
        <f t="shared" si="70"/>
        <v>0</v>
      </c>
      <c r="AN97" s="197">
        <f t="shared" si="70"/>
        <v>0</v>
      </c>
      <c r="AO97" s="197">
        <f t="shared" si="70"/>
        <v>0</v>
      </c>
      <c r="AP97" s="197">
        <f t="shared" si="70"/>
        <v>0</v>
      </c>
      <c r="AQ97" s="197">
        <f t="shared" si="70"/>
        <v>0</v>
      </c>
      <c r="AR97" s="197">
        <f t="shared" si="70"/>
        <v>0</v>
      </c>
      <c r="AS97" s="197">
        <f t="shared" si="70"/>
        <v>0</v>
      </c>
      <c r="AT97" s="197">
        <f t="shared" si="70"/>
        <v>0</v>
      </c>
      <c r="AU97" s="197">
        <f t="shared" si="70"/>
        <v>0</v>
      </c>
      <c r="AV97" s="197">
        <f t="shared" si="70"/>
        <v>0</v>
      </c>
      <c r="AW97" s="197">
        <f t="shared" si="70"/>
        <v>0</v>
      </c>
      <c r="AX97" s="197">
        <f t="shared" si="70"/>
        <v>0</v>
      </c>
      <c r="AY97" s="197">
        <f t="shared" si="70"/>
        <v>0</v>
      </c>
      <c r="AZ97" s="197">
        <f t="shared" si="70"/>
        <v>0</v>
      </c>
      <c r="BA97" s="197">
        <f t="shared" si="70"/>
        <v>0</v>
      </c>
      <c r="BB97" s="197">
        <f t="shared" si="70"/>
        <v>0</v>
      </c>
      <c r="BC97" s="197">
        <f t="shared" si="70"/>
        <v>0</v>
      </c>
      <c r="BD97" s="197">
        <f t="shared" si="70"/>
        <v>0</v>
      </c>
      <c r="BE97" s="197">
        <f t="shared" si="70"/>
        <v>0</v>
      </c>
      <c r="BF97" s="197">
        <f t="shared" si="70"/>
        <v>0</v>
      </c>
      <c r="BG97" s="197">
        <f t="shared" si="70"/>
        <v>0</v>
      </c>
      <c r="BH97" s="197">
        <f t="shared" si="70"/>
        <v>0</v>
      </c>
      <c r="BI97" s="197">
        <f t="shared" si="70"/>
        <v>0</v>
      </c>
      <c r="BJ97" s="197">
        <f t="shared" si="70"/>
        <v>0</v>
      </c>
      <c r="BK97" s="197">
        <f t="shared" si="70"/>
        <v>0</v>
      </c>
      <c r="BL97" s="197">
        <f t="shared" si="70"/>
        <v>0</v>
      </c>
      <c r="BM97" s="197">
        <f t="shared" si="70"/>
        <v>0</v>
      </c>
      <c r="BN97" s="197">
        <f t="shared" si="70"/>
        <v>0</v>
      </c>
      <c r="BO97" s="197">
        <f t="shared" si="70"/>
        <v>0</v>
      </c>
      <c r="BP97" s="197">
        <f t="shared" si="70"/>
        <v>0</v>
      </c>
      <c r="BQ97" s="197">
        <f t="shared" si="70"/>
        <v>0</v>
      </c>
      <c r="BR97" s="197">
        <f t="shared" ref="BR97:CF97" si="71">IF(SUM(BR95:BR96)=0,0,100-BR95-BR96)</f>
        <v>0</v>
      </c>
      <c r="BS97" s="197">
        <f t="shared" si="71"/>
        <v>0</v>
      </c>
      <c r="BT97" s="197">
        <f t="shared" si="71"/>
        <v>0</v>
      </c>
      <c r="BU97" s="197">
        <f t="shared" si="71"/>
        <v>0</v>
      </c>
      <c r="BV97" s="197">
        <f t="shared" si="71"/>
        <v>0</v>
      </c>
      <c r="BW97" s="197">
        <f t="shared" si="71"/>
        <v>0</v>
      </c>
      <c r="BX97" s="197">
        <f t="shared" si="71"/>
        <v>0</v>
      </c>
      <c r="BY97" s="197">
        <f t="shared" si="71"/>
        <v>0</v>
      </c>
      <c r="BZ97" s="197">
        <f t="shared" si="71"/>
        <v>0</v>
      </c>
      <c r="CA97" s="197">
        <f t="shared" si="71"/>
        <v>0</v>
      </c>
      <c r="CB97" s="197">
        <f t="shared" si="71"/>
        <v>0</v>
      </c>
      <c r="CC97" s="197">
        <f t="shared" si="71"/>
        <v>0</v>
      </c>
      <c r="CD97" s="197">
        <f t="shared" si="71"/>
        <v>0</v>
      </c>
      <c r="CE97" s="197">
        <f t="shared" si="71"/>
        <v>0</v>
      </c>
      <c r="CF97" s="197">
        <f t="shared" si="71"/>
        <v>0</v>
      </c>
    </row>
    <row r="98" spans="1:84" ht="15" customHeight="1" thickBot="1" x14ac:dyDescent="0.35">
      <c r="A98" s="967"/>
      <c r="B98" s="967"/>
      <c r="C98" s="968"/>
      <c r="D98" s="243" t="s">
        <v>122</v>
      </c>
      <c r="E98" s="247"/>
      <c r="F98" s="247"/>
      <c r="G98" s="247"/>
      <c r="H98" s="247"/>
      <c r="I98" s="247"/>
      <c r="J98" s="247"/>
      <c r="K98" s="247"/>
      <c r="L98" s="247"/>
      <c r="M98" s="247"/>
      <c r="N98" s="247"/>
      <c r="O98" s="247"/>
      <c r="P98" s="247"/>
      <c r="Q98" s="247"/>
      <c r="R98" s="247"/>
      <c r="S98" s="247"/>
      <c r="T98" s="247"/>
      <c r="U98" s="247"/>
      <c r="V98" s="247"/>
      <c r="W98" s="247"/>
      <c r="X98" s="247"/>
      <c r="Y98" s="247"/>
      <c r="Z98" s="247"/>
      <c r="AA98" s="247"/>
      <c r="AB98" s="247"/>
      <c r="AC98" s="247"/>
      <c r="AD98" s="247"/>
      <c r="AE98" s="247"/>
      <c r="AF98" s="247"/>
      <c r="AG98" s="247"/>
      <c r="AH98" s="247"/>
      <c r="AI98" s="247"/>
      <c r="AJ98" s="247"/>
      <c r="AK98" s="247"/>
      <c r="AL98" s="247"/>
      <c r="AM98" s="247"/>
      <c r="AN98" s="247"/>
      <c r="AO98" s="247"/>
      <c r="AP98" s="247"/>
      <c r="AQ98" s="247"/>
      <c r="AR98" s="247"/>
      <c r="AS98" s="247"/>
      <c r="AT98" s="247"/>
      <c r="AU98" s="247"/>
      <c r="AV98" s="247"/>
      <c r="AW98" s="247"/>
      <c r="AX98" s="247"/>
      <c r="AY98" s="247"/>
      <c r="AZ98" s="247"/>
      <c r="BA98" s="247"/>
      <c r="BB98" s="247"/>
      <c r="BC98" s="247"/>
      <c r="BD98" s="247"/>
      <c r="BE98" s="247"/>
      <c r="BF98" s="247"/>
      <c r="BG98" s="247"/>
      <c r="BH98" s="247"/>
      <c r="BI98" s="247"/>
      <c r="BJ98" s="247"/>
      <c r="BK98" s="247"/>
      <c r="BL98" s="247"/>
      <c r="BM98" s="247"/>
      <c r="BN98" s="247"/>
      <c r="BO98" s="247"/>
      <c r="BP98" s="247"/>
      <c r="BQ98" s="247"/>
      <c r="BR98" s="247"/>
      <c r="BS98" s="247"/>
      <c r="BT98" s="247"/>
      <c r="BU98" s="247"/>
      <c r="BV98" s="247"/>
      <c r="BW98" s="247"/>
      <c r="BX98" s="247"/>
      <c r="BY98" s="247"/>
      <c r="BZ98" s="247"/>
      <c r="CA98" s="247"/>
      <c r="CB98" s="247"/>
      <c r="CC98" s="247"/>
      <c r="CD98" s="247"/>
      <c r="CE98" s="247"/>
      <c r="CF98" s="247"/>
    </row>
    <row r="99" spans="1:84" ht="15" customHeight="1" thickBot="1" x14ac:dyDescent="0.35">
      <c r="A99" s="967"/>
      <c r="B99" s="967"/>
      <c r="C99" s="969"/>
      <c r="D99" s="244" t="s">
        <v>174</v>
      </c>
      <c r="E99" s="245">
        <f>+IF(E97="","",PROGRAMA!$I$13*E98*(((E98/PROGRAMA!$I$9)*(PROGRAMA!$I$12-PROGRAMA!$I$11)/2)+PROGRAMA!$I$11))</f>
        <v>0</v>
      </c>
      <c r="F99" s="245">
        <f>+IF(F97="","",PROGRAMA!$I$13*F98*(((F98/PROGRAMA!$I$9)*(PROGRAMA!$I$12-PROGRAMA!$I$11)/2)+PROGRAMA!$I$11))</f>
        <v>0</v>
      </c>
      <c r="G99" s="245">
        <f>+IF(G97="","",PROGRAMA!$I$13*G98*(((G98/PROGRAMA!$I$9)*(PROGRAMA!$I$12-PROGRAMA!$I$11)/2)+PROGRAMA!$I$11))</f>
        <v>0</v>
      </c>
      <c r="H99" s="245">
        <f>+IF(H97="","",PROGRAMA!$I$13*H98*(((H98/PROGRAMA!$I$9)*(PROGRAMA!$I$12-PROGRAMA!$I$11)/2)+PROGRAMA!$I$11))</f>
        <v>0</v>
      </c>
      <c r="I99" s="245">
        <f>+IF(I97="","",PROGRAMA!$I$13*I98*(((I98/PROGRAMA!$I$9)*(PROGRAMA!$I$12-PROGRAMA!$I$11)/2)+PROGRAMA!$I$11))</f>
        <v>0</v>
      </c>
      <c r="J99" s="245">
        <f>+IF(J97="","",PROGRAMA!$I$13*J98*(((J98/PROGRAMA!$I$9)*(PROGRAMA!$I$12-PROGRAMA!$I$11)/2)+PROGRAMA!$I$11))</f>
        <v>0</v>
      </c>
      <c r="K99" s="245">
        <f>+IF(K97="","",PROGRAMA!$I$13*K98*(((K98/PROGRAMA!$I$9)*(PROGRAMA!$I$12-PROGRAMA!$I$11)/2)+PROGRAMA!$I$11))</f>
        <v>0</v>
      </c>
      <c r="L99" s="245">
        <f>+IF(L97="","",PROGRAMA!$I$13*L98*(((L98/PROGRAMA!$I$9)*(PROGRAMA!$I$12-PROGRAMA!$I$11)/2)+PROGRAMA!$I$11))</f>
        <v>0</v>
      </c>
      <c r="M99" s="245">
        <f>+IF(M97="","",PROGRAMA!$I$13*M98*(((M98/PROGRAMA!$I$9)*(PROGRAMA!$I$12-PROGRAMA!$I$11)/2)+PROGRAMA!$I$11))</f>
        <v>0</v>
      </c>
      <c r="N99" s="245">
        <f>+IF(N97="","",PROGRAMA!$I$13*N98*(((N98/PROGRAMA!$I$9)*(PROGRAMA!$I$12-PROGRAMA!$I$11)/2)+PROGRAMA!$I$11))</f>
        <v>0</v>
      </c>
      <c r="O99" s="245">
        <f>+IF(O97="","",PROGRAMA!$I$13*O98*(((O98/PROGRAMA!$I$9)*(PROGRAMA!$I$12-PROGRAMA!$I$11)/2)+PROGRAMA!$I$11))</f>
        <v>0</v>
      </c>
      <c r="P99" s="245">
        <f>+IF(P97="","",PROGRAMA!$I$13*P98*(((P98/PROGRAMA!$I$9)*(PROGRAMA!$I$12-PROGRAMA!$I$11)/2)+PROGRAMA!$I$11))</f>
        <v>0</v>
      </c>
      <c r="Q99" s="245">
        <f>+IF(Q97="","",PROGRAMA!$I$13*Q98*(((Q98/PROGRAMA!$I$9)*(PROGRAMA!$I$12-PROGRAMA!$I$11)/2)+PROGRAMA!$I$11))</f>
        <v>0</v>
      </c>
      <c r="R99" s="245">
        <f>+IF(R97="","",PROGRAMA!$I$13*R98*(((R98/PROGRAMA!$I$9)*(PROGRAMA!$I$12-PROGRAMA!$I$11)/2)+PROGRAMA!$I$11))</f>
        <v>0</v>
      </c>
      <c r="S99" s="245">
        <f>+IF(S97="","",PROGRAMA!$I$13*S98*(((S98/PROGRAMA!$I$9)*(PROGRAMA!$I$12-PROGRAMA!$I$11)/2)+PROGRAMA!$I$11))</f>
        <v>0</v>
      </c>
      <c r="T99" s="245">
        <f>+IF(T97="","",PROGRAMA!$I$13*T98*(((T98/PROGRAMA!$I$9)*(PROGRAMA!$I$12-PROGRAMA!$I$11)/2)+PROGRAMA!$I$11))</f>
        <v>0</v>
      </c>
      <c r="U99" s="245">
        <f>+IF(U97="","",PROGRAMA!$I$13*U98*(((U98/PROGRAMA!$I$9)*(PROGRAMA!$I$12-PROGRAMA!$I$11)/2)+PROGRAMA!$I$11))</f>
        <v>0</v>
      </c>
      <c r="V99" s="245">
        <f>+IF(V97="","",PROGRAMA!$I$13*V98*(((V98/PROGRAMA!$I$9)*(PROGRAMA!$I$12-PROGRAMA!$I$11)/2)+PROGRAMA!$I$11))</f>
        <v>0</v>
      </c>
      <c r="W99" s="245">
        <f>+IF(W97="","",PROGRAMA!$I$13*W98*(((W98/PROGRAMA!$I$9)*(PROGRAMA!$I$12-PROGRAMA!$I$11)/2)+PROGRAMA!$I$11))</f>
        <v>0</v>
      </c>
      <c r="X99" s="245">
        <f>+IF(X97="","",PROGRAMA!$I$13*X98*(((X98/PROGRAMA!$I$9)*(PROGRAMA!$I$12-PROGRAMA!$I$11)/2)+PROGRAMA!$I$11))</f>
        <v>0</v>
      </c>
      <c r="Y99" s="245">
        <f>+IF(Y97="","",PROGRAMA!$I$13*Y98*(((Y98/PROGRAMA!$I$9)*(PROGRAMA!$I$12-PROGRAMA!$I$11)/2)+PROGRAMA!$I$11))</f>
        <v>0</v>
      </c>
      <c r="Z99" s="245">
        <f>+IF(Z97="","",PROGRAMA!$I$13*Z98*(((Z98/PROGRAMA!$I$9)*(PROGRAMA!$I$12-PROGRAMA!$I$11)/2)+PROGRAMA!$I$11))</f>
        <v>0</v>
      </c>
      <c r="AA99" s="245">
        <f>+IF(AA97="","",PROGRAMA!$I$13*AA98*(((AA98/PROGRAMA!$I$9)*(PROGRAMA!$I$12-PROGRAMA!$I$11)/2)+PROGRAMA!$I$11))</f>
        <v>0</v>
      </c>
      <c r="AB99" s="245">
        <f>+IF(AB97="","",PROGRAMA!$I$13*AB98*(((AB98/PROGRAMA!$I$9)*(PROGRAMA!$I$12-PROGRAMA!$I$11)/2)+PROGRAMA!$I$11))</f>
        <v>0</v>
      </c>
      <c r="AC99" s="245">
        <f>+IF(AC97="","",PROGRAMA!$I$13*AC98*(((AC98/PROGRAMA!$I$9)*(PROGRAMA!$I$12-PROGRAMA!$I$11)/2)+PROGRAMA!$I$11))</f>
        <v>0</v>
      </c>
      <c r="AD99" s="245">
        <f>+IF(AD97="","",PROGRAMA!$I$13*AD98*(((AD98/PROGRAMA!$I$9)*(PROGRAMA!$I$12-PROGRAMA!$I$11)/2)+PROGRAMA!$I$11))</f>
        <v>0</v>
      </c>
      <c r="AE99" s="245">
        <f>+IF(AE97="","",PROGRAMA!$I$13*AE98*(((AE98/PROGRAMA!$I$9)*(PROGRAMA!$I$12-PROGRAMA!$I$11)/2)+PROGRAMA!$I$11))</f>
        <v>0</v>
      </c>
      <c r="AF99" s="245">
        <f>+IF(AF97="","",PROGRAMA!$I$13*AF98*(((AF98/PROGRAMA!$I$9)*(PROGRAMA!$I$12-PROGRAMA!$I$11)/2)+PROGRAMA!$I$11))</f>
        <v>0</v>
      </c>
      <c r="AG99" s="245">
        <f>+IF(AG97="","",PROGRAMA!$I$13*AG98*(((AG98/PROGRAMA!$I$9)*(PROGRAMA!$I$12-PROGRAMA!$I$11)/2)+PROGRAMA!$I$11))</f>
        <v>0</v>
      </c>
      <c r="AH99" s="245">
        <f>+IF(AH97="","",PROGRAMA!$I$13*AH98*(((AH98/PROGRAMA!$I$9)*(PROGRAMA!$I$12-PROGRAMA!$I$11)/2)+PROGRAMA!$I$11))</f>
        <v>0</v>
      </c>
      <c r="AI99" s="245">
        <f>+IF(AI97="","",PROGRAMA!$I$13*AI98*(((AI98/PROGRAMA!$I$9)*(PROGRAMA!$I$12-PROGRAMA!$I$11)/2)+PROGRAMA!$I$11))</f>
        <v>0</v>
      </c>
      <c r="AJ99" s="245">
        <f>+IF(AJ97="","",PROGRAMA!$I$13*AJ98*(((AJ98/PROGRAMA!$I$9)*(PROGRAMA!$I$12-PROGRAMA!$I$11)/2)+PROGRAMA!$I$11))</f>
        <v>0</v>
      </c>
      <c r="AK99" s="245">
        <f>+IF(AK97="","",PROGRAMA!$I$13*AK98*(((AK98/PROGRAMA!$I$9)*(PROGRAMA!$I$12-PROGRAMA!$I$11)/2)+PROGRAMA!$I$11))</f>
        <v>0</v>
      </c>
      <c r="AL99" s="245">
        <f>+IF(AL97="","",PROGRAMA!$I$13*AL98*(((AL98/PROGRAMA!$I$9)*(PROGRAMA!$I$12-PROGRAMA!$I$11)/2)+PROGRAMA!$I$11))</f>
        <v>0</v>
      </c>
      <c r="AM99" s="245">
        <f>+IF(AM97="","",PROGRAMA!$I$13*AM98*(((AM98/PROGRAMA!$I$9)*(PROGRAMA!$I$12-PROGRAMA!$I$11)/2)+PROGRAMA!$I$11))</f>
        <v>0</v>
      </c>
      <c r="AN99" s="245">
        <f>+IF(AN97="","",PROGRAMA!$I$13*AN98*(((AN98/PROGRAMA!$I$9)*(PROGRAMA!$I$12-PROGRAMA!$I$11)/2)+PROGRAMA!$I$11))</f>
        <v>0</v>
      </c>
      <c r="AO99" s="245">
        <f>+IF(AO97="","",PROGRAMA!$I$13*AO98*(((AO98/PROGRAMA!$I$9)*(PROGRAMA!$I$12-PROGRAMA!$I$11)/2)+PROGRAMA!$I$11))</f>
        <v>0</v>
      </c>
      <c r="AP99" s="245">
        <f>+IF(AP97="","",PROGRAMA!$I$13*AP98*(((AP98/PROGRAMA!$I$9)*(PROGRAMA!$I$12-PROGRAMA!$I$11)/2)+PROGRAMA!$I$11))</f>
        <v>0</v>
      </c>
      <c r="AQ99" s="245">
        <f>+IF(AQ97="","",PROGRAMA!$I$13*AQ98*(((AQ98/PROGRAMA!$I$9)*(PROGRAMA!$I$12-PROGRAMA!$I$11)/2)+PROGRAMA!$I$11))</f>
        <v>0</v>
      </c>
      <c r="AR99" s="245">
        <f>+IF(AR97="","",PROGRAMA!$I$13*AR98*(((AR98/PROGRAMA!$I$9)*(PROGRAMA!$I$12-PROGRAMA!$I$11)/2)+PROGRAMA!$I$11))</f>
        <v>0</v>
      </c>
      <c r="AS99" s="245">
        <f>+IF(AS97="","",PROGRAMA!$I$13*AS98*(((AS98/PROGRAMA!$I$9)*(PROGRAMA!$I$12-PROGRAMA!$I$11)/2)+PROGRAMA!$I$11))</f>
        <v>0</v>
      </c>
      <c r="AT99" s="245">
        <f>+IF(AT97="","",PROGRAMA!$I$13*AT98*(((AT98/PROGRAMA!$I$9)*(PROGRAMA!$I$12-PROGRAMA!$I$11)/2)+PROGRAMA!$I$11))</f>
        <v>0</v>
      </c>
      <c r="AU99" s="245">
        <f>+IF(AU97="","",PROGRAMA!$I$13*AU98*(((AU98/PROGRAMA!$I$9)*(PROGRAMA!$I$12-PROGRAMA!$I$11)/2)+PROGRAMA!$I$11))</f>
        <v>0</v>
      </c>
      <c r="AV99" s="245">
        <f>+IF(AV97="","",PROGRAMA!$I$13*AV98*(((AV98/PROGRAMA!$I$9)*(PROGRAMA!$I$12-PROGRAMA!$I$11)/2)+PROGRAMA!$I$11))</f>
        <v>0</v>
      </c>
      <c r="AW99" s="245">
        <f>+IF(AW97="","",PROGRAMA!$I$13*AW98*(((AW98/PROGRAMA!$I$9)*(PROGRAMA!$I$12-PROGRAMA!$I$11)/2)+PROGRAMA!$I$11))</f>
        <v>0</v>
      </c>
      <c r="AX99" s="245">
        <f>+IF(AX97="","",PROGRAMA!$I$13*AX98*(((AX98/PROGRAMA!$I$9)*(PROGRAMA!$I$12-PROGRAMA!$I$11)/2)+PROGRAMA!$I$11))</f>
        <v>0</v>
      </c>
      <c r="AY99" s="245">
        <f>+IF(AY97="","",PROGRAMA!$I$13*AY98*(((AY98/PROGRAMA!$I$9)*(PROGRAMA!$I$12-PROGRAMA!$I$11)/2)+PROGRAMA!$I$11))</f>
        <v>0</v>
      </c>
      <c r="AZ99" s="245">
        <f>+IF(AZ97="","",PROGRAMA!$I$13*AZ98*(((AZ98/PROGRAMA!$I$9)*(PROGRAMA!$I$12-PROGRAMA!$I$11)/2)+PROGRAMA!$I$11))</f>
        <v>0</v>
      </c>
      <c r="BA99" s="245">
        <f>+IF(BA97="","",PROGRAMA!$I$13*BA98*(((BA98/PROGRAMA!$I$9)*(PROGRAMA!$I$12-PROGRAMA!$I$11)/2)+PROGRAMA!$I$11))</f>
        <v>0</v>
      </c>
      <c r="BB99" s="245">
        <f>+IF(BB97="","",PROGRAMA!$I$13*BB98*(((BB98/PROGRAMA!$I$9)*(PROGRAMA!$I$12-PROGRAMA!$I$11)/2)+PROGRAMA!$I$11))</f>
        <v>0</v>
      </c>
      <c r="BC99" s="245">
        <f>+IF(BC97="","",PROGRAMA!$I$13*BC98*(((BC98/PROGRAMA!$I$9)*(PROGRAMA!$I$12-PROGRAMA!$I$11)/2)+PROGRAMA!$I$11))</f>
        <v>0</v>
      </c>
      <c r="BD99" s="245">
        <f>+IF(BD97="","",PROGRAMA!$I$13*BD98*(((BD98/PROGRAMA!$I$9)*(PROGRAMA!$I$12-PROGRAMA!$I$11)/2)+PROGRAMA!$I$11))</f>
        <v>0</v>
      </c>
      <c r="BE99" s="245">
        <f>+IF(BE97="","",PROGRAMA!$I$13*BE98*(((BE98/PROGRAMA!$I$9)*(PROGRAMA!$I$12-PROGRAMA!$I$11)/2)+PROGRAMA!$I$11))</f>
        <v>0</v>
      </c>
      <c r="BF99" s="245">
        <f>+IF(BF97="","",PROGRAMA!$I$13*BF98*(((BF98/PROGRAMA!$I$9)*(PROGRAMA!$I$12-PROGRAMA!$I$11)/2)+PROGRAMA!$I$11))</f>
        <v>0</v>
      </c>
      <c r="BG99" s="245">
        <f>+IF(BG97="","",PROGRAMA!$I$13*BG98*(((BG98/PROGRAMA!$I$9)*(PROGRAMA!$I$12-PROGRAMA!$I$11)/2)+PROGRAMA!$I$11))</f>
        <v>0</v>
      </c>
      <c r="BH99" s="245">
        <f>+IF(BH97="","",PROGRAMA!$I$13*BH98*(((BH98/PROGRAMA!$I$9)*(PROGRAMA!$I$12-PROGRAMA!$I$11)/2)+PROGRAMA!$I$11))</f>
        <v>0</v>
      </c>
      <c r="BI99" s="245">
        <f>+IF(BI97="","",PROGRAMA!$I$13*BI98*(((BI98/PROGRAMA!$I$9)*(PROGRAMA!$I$12-PROGRAMA!$I$11)/2)+PROGRAMA!$I$11))</f>
        <v>0</v>
      </c>
      <c r="BJ99" s="245">
        <f>+IF(BJ97="","",PROGRAMA!$I$13*BJ98*(((BJ98/PROGRAMA!$I$9)*(PROGRAMA!$I$12-PROGRAMA!$I$11)/2)+PROGRAMA!$I$11))</f>
        <v>0</v>
      </c>
      <c r="BK99" s="245">
        <f>+IF(BK97="","",PROGRAMA!$I$13*BK98*(((BK98/PROGRAMA!$I$9)*(PROGRAMA!$I$12-PROGRAMA!$I$11)/2)+PROGRAMA!$I$11))</f>
        <v>0</v>
      </c>
      <c r="BL99" s="245">
        <f>+IF(BL97="","",PROGRAMA!$I$13*BL98*(((BL98/PROGRAMA!$I$9)*(PROGRAMA!$I$12-PROGRAMA!$I$11)/2)+PROGRAMA!$I$11))</f>
        <v>0</v>
      </c>
      <c r="BM99" s="245">
        <f>+IF(BM97="","",PROGRAMA!$I$13*BM98*(((BM98/PROGRAMA!$I$9)*(PROGRAMA!$I$12-PROGRAMA!$I$11)/2)+PROGRAMA!$I$11))</f>
        <v>0</v>
      </c>
      <c r="BN99" s="245">
        <f>+IF(BN97="","",PROGRAMA!$I$13*BN98*(((BN98/PROGRAMA!$I$9)*(PROGRAMA!$I$12-PROGRAMA!$I$11)/2)+PROGRAMA!$I$11))</f>
        <v>0</v>
      </c>
      <c r="BO99" s="245">
        <f>+IF(BO97="","",PROGRAMA!$I$13*BO98*(((BO98/PROGRAMA!$I$9)*(PROGRAMA!$I$12-PROGRAMA!$I$11)/2)+PROGRAMA!$I$11))</f>
        <v>0</v>
      </c>
      <c r="BP99" s="245">
        <f>+IF(BP97="","",PROGRAMA!$I$13*BP98*(((BP98/PROGRAMA!$I$9)*(PROGRAMA!$I$12-PROGRAMA!$I$11)/2)+PROGRAMA!$I$11))</f>
        <v>0</v>
      </c>
      <c r="BQ99" s="245">
        <f>+IF(BQ97="","",PROGRAMA!$I$13*BQ98*(((BQ98/PROGRAMA!$I$9)*(PROGRAMA!$I$12-PROGRAMA!$I$11)/2)+PROGRAMA!$I$11))</f>
        <v>0</v>
      </c>
      <c r="BR99" s="245">
        <f>+IF(BR97="","",PROGRAMA!$I$13*BR98*(((BR98/PROGRAMA!$I$9)*(PROGRAMA!$I$12-PROGRAMA!$I$11)/2)+PROGRAMA!$I$11))</f>
        <v>0</v>
      </c>
      <c r="BS99" s="245">
        <f>+IF(BS97="","",PROGRAMA!$I$13*BS98*(((BS98/PROGRAMA!$I$9)*(PROGRAMA!$I$12-PROGRAMA!$I$11)/2)+PROGRAMA!$I$11))</f>
        <v>0</v>
      </c>
      <c r="BT99" s="245">
        <f>+IF(BT97="","",PROGRAMA!$I$13*BT98*(((BT98/PROGRAMA!$I$9)*(PROGRAMA!$I$12-PROGRAMA!$I$11)/2)+PROGRAMA!$I$11))</f>
        <v>0</v>
      </c>
      <c r="BU99" s="245">
        <f>+IF(BU97="","",PROGRAMA!$I$13*BU98*(((BU98/PROGRAMA!$I$9)*(PROGRAMA!$I$12-PROGRAMA!$I$11)/2)+PROGRAMA!$I$11))</f>
        <v>0</v>
      </c>
      <c r="BV99" s="245">
        <f>+IF(BV97="","",PROGRAMA!$I$13*BV98*(((BV98/PROGRAMA!$I$9)*(PROGRAMA!$I$12-PROGRAMA!$I$11)/2)+PROGRAMA!$I$11))</f>
        <v>0</v>
      </c>
      <c r="BW99" s="245">
        <f>+IF(BW97="","",PROGRAMA!$I$13*BW98*(((BW98/PROGRAMA!$I$9)*(PROGRAMA!$I$12-PROGRAMA!$I$11)/2)+PROGRAMA!$I$11))</f>
        <v>0</v>
      </c>
      <c r="BX99" s="245">
        <f>+IF(BX97="","",PROGRAMA!$I$13*BX98*(((BX98/PROGRAMA!$I$9)*(PROGRAMA!$I$12-PROGRAMA!$I$11)/2)+PROGRAMA!$I$11))</f>
        <v>0</v>
      </c>
      <c r="BY99" s="245">
        <f>+IF(BY97="","",PROGRAMA!$I$13*BY98*(((BY98/PROGRAMA!$I$9)*(PROGRAMA!$I$12-PROGRAMA!$I$11)/2)+PROGRAMA!$I$11))</f>
        <v>0</v>
      </c>
      <c r="BZ99" s="245">
        <f>+IF(BZ97="","",PROGRAMA!$I$13*BZ98*(((BZ98/PROGRAMA!$I$9)*(PROGRAMA!$I$12-PROGRAMA!$I$11)/2)+PROGRAMA!$I$11))</f>
        <v>0</v>
      </c>
      <c r="CA99" s="245">
        <f>+IF(CA97="","",PROGRAMA!$I$13*CA98*(((CA98/PROGRAMA!$I$9)*(PROGRAMA!$I$12-PROGRAMA!$I$11)/2)+PROGRAMA!$I$11))</f>
        <v>0</v>
      </c>
      <c r="CB99" s="245">
        <f>+IF(CB97="","",PROGRAMA!$I$13*CB98*(((CB98/PROGRAMA!$I$9)*(PROGRAMA!$I$12-PROGRAMA!$I$11)/2)+PROGRAMA!$I$11))</f>
        <v>0</v>
      </c>
      <c r="CC99" s="245">
        <f>+IF(CC97="","",PROGRAMA!$I$13*CC98*(((CC98/PROGRAMA!$I$9)*(PROGRAMA!$I$12-PROGRAMA!$I$11)/2)+PROGRAMA!$I$11))</f>
        <v>0</v>
      </c>
      <c r="CD99" s="245">
        <f>+IF(CD97="","",PROGRAMA!$I$13*CD98*(((CD98/PROGRAMA!$I$9)*(PROGRAMA!$I$12-PROGRAMA!$I$11)/2)+PROGRAMA!$I$11))</f>
        <v>0</v>
      </c>
      <c r="CE99" s="245">
        <f>+IF(CE97="","",PROGRAMA!$I$13*CE98*(((CE98/PROGRAMA!$I$9)*(PROGRAMA!$I$12-PROGRAMA!$I$11)/2)+PROGRAMA!$I$11))</f>
        <v>0</v>
      </c>
      <c r="CF99" s="245">
        <f>+IF(CF97="","",PROGRAMA!$I$13*CF98*(((CF98/PROGRAMA!$I$9)*(PROGRAMA!$I$12-PROGRAMA!$I$11)/2)+PROGRAMA!$I$11))</f>
        <v>0</v>
      </c>
    </row>
    <row r="100" spans="1:84" ht="15" customHeight="1" thickTop="1" thickBot="1" x14ac:dyDescent="0.35">
      <c r="A100" s="967"/>
      <c r="B100" s="967" t="s">
        <v>259</v>
      </c>
      <c r="C100" s="970" t="str">
        <f>+IF($B$57='Base Datos'!$V$21,B100,"")</f>
        <v>Contenedor 8</v>
      </c>
      <c r="D100" s="241" t="str">
        <f>+IF($B$57='Base Datos'!$V$21,D58,"")</f>
        <v>Densidad Descarga Solida, gr/l</v>
      </c>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260"/>
      <c r="AU100" s="260"/>
      <c r="AV100" s="260"/>
      <c r="AW100" s="260"/>
      <c r="AX100" s="260"/>
      <c r="AY100" s="260"/>
      <c r="AZ100" s="260"/>
      <c r="BA100" s="260"/>
      <c r="BB100" s="260"/>
      <c r="BC100" s="260"/>
      <c r="BD100" s="260"/>
      <c r="BE100" s="260"/>
      <c r="BF100" s="260"/>
      <c r="BG100" s="260"/>
      <c r="BH100" s="260"/>
      <c r="BI100" s="260"/>
      <c r="BJ100" s="260"/>
      <c r="BK100" s="260"/>
      <c r="BL100" s="260"/>
      <c r="BM100" s="260"/>
      <c r="BN100" s="260"/>
      <c r="BO100" s="260"/>
      <c r="BP100" s="260"/>
      <c r="BQ100" s="260"/>
      <c r="BR100" s="260"/>
      <c r="BS100" s="260"/>
      <c r="BT100" s="260"/>
      <c r="BU100" s="260"/>
      <c r="BV100" s="260"/>
      <c r="BW100" s="260"/>
      <c r="BX100" s="260"/>
      <c r="BY100" s="260"/>
      <c r="BZ100" s="260"/>
      <c r="CA100" s="260"/>
      <c r="CB100" s="260"/>
      <c r="CC100" s="260"/>
      <c r="CD100" s="260"/>
      <c r="CE100" s="260"/>
      <c r="CF100" s="260"/>
    </row>
    <row r="101" spans="1:84" ht="15" customHeight="1" thickBot="1" x14ac:dyDescent="0.35">
      <c r="A101" s="967"/>
      <c r="B101" s="967"/>
      <c r="C101" s="968"/>
      <c r="D101" s="242" t="str">
        <f>+IF($B$57='Base Datos'!$V$21,D59,"")</f>
        <v>% AGUA</v>
      </c>
      <c r="E101" s="261"/>
      <c r="F101" s="261"/>
      <c r="G101" s="261"/>
      <c r="H101" s="261"/>
      <c r="I101" s="261"/>
      <c r="J101" s="261"/>
      <c r="K101" s="261"/>
      <c r="L101" s="261"/>
      <c r="M101" s="261"/>
      <c r="N101" s="261"/>
      <c r="O101" s="261"/>
      <c r="P101" s="261"/>
      <c r="Q101" s="261"/>
      <c r="R101" s="261"/>
      <c r="S101" s="261"/>
      <c r="T101" s="261"/>
      <c r="U101" s="261"/>
      <c r="V101" s="261"/>
      <c r="W101" s="261"/>
      <c r="X101" s="261"/>
      <c r="Y101" s="261"/>
      <c r="Z101" s="261"/>
      <c r="AA101" s="261"/>
      <c r="AB101" s="261"/>
      <c r="AC101" s="261"/>
      <c r="AD101" s="261"/>
      <c r="AE101" s="261"/>
      <c r="AF101" s="261"/>
      <c r="AG101" s="261"/>
      <c r="AH101" s="261"/>
      <c r="AI101" s="261"/>
      <c r="AJ101" s="261"/>
      <c r="AK101" s="261"/>
      <c r="AL101" s="261"/>
      <c r="AM101" s="261"/>
      <c r="AN101" s="261"/>
      <c r="AO101" s="261"/>
      <c r="AP101" s="261"/>
      <c r="AQ101" s="261"/>
      <c r="AR101" s="261"/>
      <c r="AS101" s="261"/>
      <c r="AT101" s="261"/>
      <c r="AU101" s="261"/>
      <c r="AV101" s="261"/>
      <c r="AW101" s="261"/>
      <c r="AX101" s="261"/>
      <c r="AY101" s="261"/>
      <c r="AZ101" s="261"/>
      <c r="BA101" s="261"/>
      <c r="BB101" s="261"/>
      <c r="BC101" s="261"/>
      <c r="BD101" s="261"/>
      <c r="BE101" s="261"/>
      <c r="BF101" s="261"/>
      <c r="BG101" s="261"/>
      <c r="BH101" s="261"/>
      <c r="BI101" s="261"/>
      <c r="BJ101" s="261"/>
      <c r="BK101" s="261"/>
      <c r="BL101" s="261"/>
      <c r="BM101" s="261"/>
      <c r="BN101" s="261"/>
      <c r="BO101" s="261"/>
      <c r="BP101" s="261"/>
      <c r="BQ101" s="261"/>
      <c r="BR101" s="261"/>
      <c r="BS101" s="261"/>
      <c r="BT101" s="261"/>
      <c r="BU101" s="261"/>
      <c r="BV101" s="261"/>
      <c r="BW101" s="261"/>
      <c r="BX101" s="261"/>
      <c r="BY101" s="261"/>
      <c r="BZ101" s="261"/>
      <c r="CA101" s="261"/>
      <c r="CB101" s="261"/>
      <c r="CC101" s="261"/>
      <c r="CD101" s="261"/>
      <c r="CE101" s="261"/>
      <c r="CF101" s="261"/>
    </row>
    <row r="102" spans="1:84" ht="15" customHeight="1" thickBot="1" x14ac:dyDescent="0.35">
      <c r="A102" s="967"/>
      <c r="B102" s="967"/>
      <c r="C102" s="968"/>
      <c r="D102" s="242" t="str">
        <f>+IF($B$57='Base Datos'!$V$21,D60,"")</f>
        <v>% HC</v>
      </c>
      <c r="E102" s="247"/>
      <c r="F102" s="247"/>
      <c r="G102" s="247"/>
      <c r="H102" s="247"/>
      <c r="I102" s="247"/>
      <c r="J102" s="247"/>
      <c r="K102" s="247"/>
      <c r="L102" s="247"/>
      <c r="M102" s="247"/>
      <c r="N102" s="247"/>
      <c r="O102" s="247"/>
      <c r="P102" s="247"/>
      <c r="Q102" s="247"/>
      <c r="R102" s="247"/>
      <c r="S102" s="247"/>
      <c r="T102" s="247"/>
      <c r="U102" s="247"/>
      <c r="V102" s="247"/>
      <c r="W102" s="247"/>
      <c r="X102" s="247"/>
      <c r="Y102" s="247"/>
      <c r="Z102" s="247"/>
      <c r="AA102" s="247"/>
      <c r="AB102" s="247"/>
      <c r="AC102" s="247"/>
      <c r="AD102" s="247"/>
      <c r="AE102" s="247"/>
      <c r="AF102" s="247"/>
      <c r="AG102" s="247"/>
      <c r="AH102" s="247"/>
      <c r="AI102" s="247"/>
      <c r="AJ102" s="247"/>
      <c r="AK102" s="247"/>
      <c r="AL102" s="247"/>
      <c r="AM102" s="247"/>
      <c r="AN102" s="247"/>
      <c r="AO102" s="247"/>
      <c r="AP102" s="247"/>
      <c r="AQ102" s="247"/>
      <c r="AR102" s="247"/>
      <c r="AS102" s="247"/>
      <c r="AT102" s="247"/>
      <c r="AU102" s="247"/>
      <c r="AV102" s="247"/>
      <c r="AW102" s="247"/>
      <c r="AX102" s="247"/>
      <c r="AY102" s="247"/>
      <c r="AZ102" s="247"/>
      <c r="BA102" s="247"/>
      <c r="BB102" s="247"/>
      <c r="BC102" s="247"/>
      <c r="BD102" s="247"/>
      <c r="BE102" s="247"/>
      <c r="BF102" s="247"/>
      <c r="BG102" s="247"/>
      <c r="BH102" s="247"/>
      <c r="BI102" s="247"/>
      <c r="BJ102" s="247"/>
      <c r="BK102" s="247"/>
      <c r="BL102" s="247"/>
      <c r="BM102" s="247"/>
      <c r="BN102" s="247"/>
      <c r="BO102" s="247"/>
      <c r="BP102" s="247"/>
      <c r="BQ102" s="247"/>
      <c r="BR102" s="247"/>
      <c r="BS102" s="247"/>
      <c r="BT102" s="247"/>
      <c r="BU102" s="247"/>
      <c r="BV102" s="247"/>
      <c r="BW102" s="247"/>
      <c r="BX102" s="247"/>
      <c r="BY102" s="247"/>
      <c r="BZ102" s="247"/>
      <c r="CA102" s="247"/>
      <c r="CB102" s="247"/>
      <c r="CC102" s="247"/>
      <c r="CD102" s="247"/>
      <c r="CE102" s="247"/>
      <c r="CF102" s="247"/>
    </row>
    <row r="103" spans="1:84" ht="15" customHeight="1" thickBot="1" x14ac:dyDescent="0.35">
      <c r="A103" s="967"/>
      <c r="B103" s="967"/>
      <c r="C103" s="968"/>
      <c r="D103" s="242" t="str">
        <f>+IF($B$57='Base Datos'!$V$21,D61,"")</f>
        <v>% SOLIDOS</v>
      </c>
      <c r="E103" s="197">
        <f>IF(SUM(E101:E102)=0,0,100-E101-E102)</f>
        <v>0</v>
      </c>
      <c r="F103" s="197">
        <f t="shared" ref="F103:BQ103" si="72">IF(SUM(F101:F102)=0,0,100-F101-F102)</f>
        <v>0</v>
      </c>
      <c r="G103" s="197">
        <f t="shared" si="72"/>
        <v>0</v>
      </c>
      <c r="H103" s="197">
        <f t="shared" si="72"/>
        <v>0</v>
      </c>
      <c r="I103" s="197">
        <f t="shared" si="72"/>
        <v>0</v>
      </c>
      <c r="J103" s="197">
        <f t="shared" si="72"/>
        <v>0</v>
      </c>
      <c r="K103" s="197">
        <f t="shared" si="72"/>
        <v>0</v>
      </c>
      <c r="L103" s="197">
        <f t="shared" si="72"/>
        <v>0</v>
      </c>
      <c r="M103" s="197">
        <f t="shared" si="72"/>
        <v>0</v>
      </c>
      <c r="N103" s="197">
        <f t="shared" si="72"/>
        <v>0</v>
      </c>
      <c r="O103" s="197">
        <f t="shared" si="72"/>
        <v>0</v>
      </c>
      <c r="P103" s="197">
        <f t="shared" si="72"/>
        <v>0</v>
      </c>
      <c r="Q103" s="197">
        <f t="shared" si="72"/>
        <v>0</v>
      </c>
      <c r="R103" s="197">
        <f t="shared" si="72"/>
        <v>0</v>
      </c>
      <c r="S103" s="197">
        <f t="shared" si="72"/>
        <v>0</v>
      </c>
      <c r="T103" s="197">
        <f t="shared" si="72"/>
        <v>0</v>
      </c>
      <c r="U103" s="197">
        <f t="shared" si="72"/>
        <v>0</v>
      </c>
      <c r="V103" s="197">
        <f t="shared" si="72"/>
        <v>0</v>
      </c>
      <c r="W103" s="197">
        <f t="shared" si="72"/>
        <v>0</v>
      </c>
      <c r="X103" s="197">
        <f t="shared" si="72"/>
        <v>0</v>
      </c>
      <c r="Y103" s="197">
        <f t="shared" si="72"/>
        <v>0</v>
      </c>
      <c r="Z103" s="197">
        <f t="shared" si="72"/>
        <v>0</v>
      </c>
      <c r="AA103" s="197">
        <f t="shared" si="72"/>
        <v>0</v>
      </c>
      <c r="AB103" s="197">
        <f t="shared" si="72"/>
        <v>0</v>
      </c>
      <c r="AC103" s="197">
        <f t="shared" si="72"/>
        <v>0</v>
      </c>
      <c r="AD103" s="197">
        <f t="shared" si="72"/>
        <v>0</v>
      </c>
      <c r="AE103" s="197">
        <f t="shared" si="72"/>
        <v>0</v>
      </c>
      <c r="AF103" s="197">
        <f t="shared" si="72"/>
        <v>0</v>
      </c>
      <c r="AG103" s="197">
        <f t="shared" si="72"/>
        <v>0</v>
      </c>
      <c r="AH103" s="197">
        <f t="shared" si="72"/>
        <v>0</v>
      </c>
      <c r="AI103" s="197">
        <f t="shared" si="72"/>
        <v>0</v>
      </c>
      <c r="AJ103" s="197">
        <f t="shared" si="72"/>
        <v>0</v>
      </c>
      <c r="AK103" s="197">
        <f t="shared" si="72"/>
        <v>0</v>
      </c>
      <c r="AL103" s="197">
        <f t="shared" si="72"/>
        <v>0</v>
      </c>
      <c r="AM103" s="197">
        <f t="shared" si="72"/>
        <v>0</v>
      </c>
      <c r="AN103" s="197">
        <f t="shared" si="72"/>
        <v>0</v>
      </c>
      <c r="AO103" s="197">
        <f t="shared" si="72"/>
        <v>0</v>
      </c>
      <c r="AP103" s="197">
        <f t="shared" si="72"/>
        <v>0</v>
      </c>
      <c r="AQ103" s="197">
        <f t="shared" si="72"/>
        <v>0</v>
      </c>
      <c r="AR103" s="197">
        <f t="shared" si="72"/>
        <v>0</v>
      </c>
      <c r="AS103" s="197">
        <f t="shared" si="72"/>
        <v>0</v>
      </c>
      <c r="AT103" s="197">
        <f t="shared" si="72"/>
        <v>0</v>
      </c>
      <c r="AU103" s="197">
        <f t="shared" si="72"/>
        <v>0</v>
      </c>
      <c r="AV103" s="197">
        <f t="shared" si="72"/>
        <v>0</v>
      </c>
      <c r="AW103" s="197">
        <f t="shared" si="72"/>
        <v>0</v>
      </c>
      <c r="AX103" s="197">
        <f t="shared" si="72"/>
        <v>0</v>
      </c>
      <c r="AY103" s="197">
        <f t="shared" si="72"/>
        <v>0</v>
      </c>
      <c r="AZ103" s="197">
        <f t="shared" si="72"/>
        <v>0</v>
      </c>
      <c r="BA103" s="197">
        <f t="shared" si="72"/>
        <v>0</v>
      </c>
      <c r="BB103" s="197">
        <f t="shared" si="72"/>
        <v>0</v>
      </c>
      <c r="BC103" s="197">
        <f t="shared" si="72"/>
        <v>0</v>
      </c>
      <c r="BD103" s="197">
        <f t="shared" si="72"/>
        <v>0</v>
      </c>
      <c r="BE103" s="197">
        <f t="shared" si="72"/>
        <v>0</v>
      </c>
      <c r="BF103" s="197">
        <f t="shared" si="72"/>
        <v>0</v>
      </c>
      <c r="BG103" s="197">
        <f t="shared" si="72"/>
        <v>0</v>
      </c>
      <c r="BH103" s="197">
        <f t="shared" si="72"/>
        <v>0</v>
      </c>
      <c r="BI103" s="197">
        <f t="shared" si="72"/>
        <v>0</v>
      </c>
      <c r="BJ103" s="197">
        <f t="shared" si="72"/>
        <v>0</v>
      </c>
      <c r="BK103" s="197">
        <f t="shared" si="72"/>
        <v>0</v>
      </c>
      <c r="BL103" s="197">
        <f t="shared" si="72"/>
        <v>0</v>
      </c>
      <c r="BM103" s="197">
        <f t="shared" si="72"/>
        <v>0</v>
      </c>
      <c r="BN103" s="197">
        <f t="shared" si="72"/>
        <v>0</v>
      </c>
      <c r="BO103" s="197">
        <f t="shared" si="72"/>
        <v>0</v>
      </c>
      <c r="BP103" s="197">
        <f t="shared" si="72"/>
        <v>0</v>
      </c>
      <c r="BQ103" s="197">
        <f t="shared" si="72"/>
        <v>0</v>
      </c>
      <c r="BR103" s="197">
        <f t="shared" ref="BR103:CF103" si="73">IF(SUM(BR101:BR102)=0,0,100-BR101-BR102)</f>
        <v>0</v>
      </c>
      <c r="BS103" s="197">
        <f t="shared" si="73"/>
        <v>0</v>
      </c>
      <c r="BT103" s="197">
        <f t="shared" si="73"/>
        <v>0</v>
      </c>
      <c r="BU103" s="197">
        <f t="shared" si="73"/>
        <v>0</v>
      </c>
      <c r="BV103" s="197">
        <f t="shared" si="73"/>
        <v>0</v>
      </c>
      <c r="BW103" s="197">
        <f t="shared" si="73"/>
        <v>0</v>
      </c>
      <c r="BX103" s="197">
        <f t="shared" si="73"/>
        <v>0</v>
      </c>
      <c r="BY103" s="197">
        <f t="shared" si="73"/>
        <v>0</v>
      </c>
      <c r="BZ103" s="197">
        <f t="shared" si="73"/>
        <v>0</v>
      </c>
      <c r="CA103" s="197">
        <f t="shared" si="73"/>
        <v>0</v>
      </c>
      <c r="CB103" s="197">
        <f t="shared" si="73"/>
        <v>0</v>
      </c>
      <c r="CC103" s="197">
        <f t="shared" si="73"/>
        <v>0</v>
      </c>
      <c r="CD103" s="197">
        <f t="shared" si="73"/>
        <v>0</v>
      </c>
      <c r="CE103" s="197">
        <f t="shared" si="73"/>
        <v>0</v>
      </c>
      <c r="CF103" s="197">
        <f t="shared" si="73"/>
        <v>0</v>
      </c>
    </row>
    <row r="104" spans="1:84" ht="15" customHeight="1" thickBot="1" x14ac:dyDescent="0.35">
      <c r="A104" s="967"/>
      <c r="B104" s="967"/>
      <c r="C104" s="968"/>
      <c r="D104" s="243" t="s">
        <v>122</v>
      </c>
      <c r="E104" s="247"/>
      <c r="F104" s="247"/>
      <c r="G104" s="247"/>
      <c r="H104" s="247"/>
      <c r="I104" s="247"/>
      <c r="J104" s="247"/>
      <c r="K104" s="247"/>
      <c r="L104" s="247"/>
      <c r="M104" s="247"/>
      <c r="N104" s="247"/>
      <c r="O104" s="247"/>
      <c r="P104" s="247"/>
      <c r="Q104" s="247"/>
      <c r="R104" s="247"/>
      <c r="S104" s="247"/>
      <c r="T104" s="247"/>
      <c r="U104" s="247"/>
      <c r="V104" s="247"/>
      <c r="W104" s="247"/>
      <c r="X104" s="247"/>
      <c r="Y104" s="247"/>
      <c r="Z104" s="247"/>
      <c r="AA104" s="247"/>
      <c r="AB104" s="247"/>
      <c r="AC104" s="247"/>
      <c r="AD104" s="247"/>
      <c r="AE104" s="247"/>
      <c r="AF104" s="247"/>
      <c r="AG104" s="247"/>
      <c r="AH104" s="247"/>
      <c r="AI104" s="247"/>
      <c r="AJ104" s="247"/>
      <c r="AK104" s="247"/>
      <c r="AL104" s="247"/>
      <c r="AM104" s="247"/>
      <c r="AN104" s="247"/>
      <c r="AO104" s="247"/>
      <c r="AP104" s="247"/>
      <c r="AQ104" s="247"/>
      <c r="AR104" s="247"/>
      <c r="AS104" s="247"/>
      <c r="AT104" s="247"/>
      <c r="AU104" s="247"/>
      <c r="AV104" s="247"/>
      <c r="AW104" s="247"/>
      <c r="AX104" s="247"/>
      <c r="AY104" s="247"/>
      <c r="AZ104" s="247"/>
      <c r="BA104" s="247"/>
      <c r="BB104" s="247"/>
      <c r="BC104" s="247"/>
      <c r="BD104" s="247"/>
      <c r="BE104" s="247"/>
      <c r="BF104" s="247"/>
      <c r="BG104" s="247"/>
      <c r="BH104" s="247"/>
      <c r="BI104" s="247"/>
      <c r="BJ104" s="247"/>
      <c r="BK104" s="247"/>
      <c r="BL104" s="247"/>
      <c r="BM104" s="247"/>
      <c r="BN104" s="247"/>
      <c r="BO104" s="247"/>
      <c r="BP104" s="247"/>
      <c r="BQ104" s="247"/>
      <c r="BR104" s="247"/>
      <c r="BS104" s="247"/>
      <c r="BT104" s="247"/>
      <c r="BU104" s="247"/>
      <c r="BV104" s="247"/>
      <c r="BW104" s="247"/>
      <c r="BX104" s="247"/>
      <c r="BY104" s="247"/>
      <c r="BZ104" s="247"/>
      <c r="CA104" s="247"/>
      <c r="CB104" s="247"/>
      <c r="CC104" s="247"/>
      <c r="CD104" s="247"/>
      <c r="CE104" s="247"/>
      <c r="CF104" s="247"/>
    </row>
    <row r="105" spans="1:84" ht="15" customHeight="1" thickBot="1" x14ac:dyDescent="0.35">
      <c r="A105" s="967"/>
      <c r="B105" s="967"/>
      <c r="C105" s="969"/>
      <c r="D105" s="244" t="s">
        <v>174</v>
      </c>
      <c r="E105" s="245">
        <f>+IF(E103="","",PROGRAMA!$I$13*E104*(((E104/PROGRAMA!$I$9)*(PROGRAMA!$I$12-PROGRAMA!$I$11)/2)+PROGRAMA!$I$11))</f>
        <v>0</v>
      </c>
      <c r="F105" s="245">
        <f>+IF(F103="","",PROGRAMA!$I$13*F104*(((F104/PROGRAMA!$I$9)*(PROGRAMA!$I$12-PROGRAMA!$I$11)/2)+PROGRAMA!$I$11))</f>
        <v>0</v>
      </c>
      <c r="G105" s="245">
        <f>+IF(G103="","",PROGRAMA!$I$13*G104*(((G104/PROGRAMA!$I$9)*(PROGRAMA!$I$12-PROGRAMA!$I$11)/2)+PROGRAMA!$I$11))</f>
        <v>0</v>
      </c>
      <c r="H105" s="245">
        <f>+IF(H103="","",PROGRAMA!$I$13*H104*(((H104/PROGRAMA!$I$9)*(PROGRAMA!$I$12-PROGRAMA!$I$11)/2)+PROGRAMA!$I$11))</f>
        <v>0</v>
      </c>
      <c r="I105" s="245">
        <f>+IF(I103="","",PROGRAMA!$I$13*I104*(((I104/PROGRAMA!$I$9)*(PROGRAMA!$I$12-PROGRAMA!$I$11)/2)+PROGRAMA!$I$11))</f>
        <v>0</v>
      </c>
      <c r="J105" s="245">
        <f>+IF(J103="","",PROGRAMA!$I$13*J104*(((J104/PROGRAMA!$I$9)*(PROGRAMA!$I$12-PROGRAMA!$I$11)/2)+PROGRAMA!$I$11))</f>
        <v>0</v>
      </c>
      <c r="K105" s="245">
        <f>+IF(K103="","",PROGRAMA!$I$13*K104*(((K104/PROGRAMA!$I$9)*(PROGRAMA!$I$12-PROGRAMA!$I$11)/2)+PROGRAMA!$I$11))</f>
        <v>0</v>
      </c>
      <c r="L105" s="245">
        <f>+IF(L103="","",PROGRAMA!$I$13*L104*(((L104/PROGRAMA!$I$9)*(PROGRAMA!$I$12-PROGRAMA!$I$11)/2)+PROGRAMA!$I$11))</f>
        <v>0</v>
      </c>
      <c r="M105" s="245">
        <f>+IF(M103="","",PROGRAMA!$I$13*M104*(((M104/PROGRAMA!$I$9)*(PROGRAMA!$I$12-PROGRAMA!$I$11)/2)+PROGRAMA!$I$11))</f>
        <v>0</v>
      </c>
      <c r="N105" s="245">
        <f>+IF(N103="","",PROGRAMA!$I$13*N104*(((N104/PROGRAMA!$I$9)*(PROGRAMA!$I$12-PROGRAMA!$I$11)/2)+PROGRAMA!$I$11))</f>
        <v>0</v>
      </c>
      <c r="O105" s="245">
        <f>+IF(O103="","",PROGRAMA!$I$13*O104*(((O104/PROGRAMA!$I$9)*(PROGRAMA!$I$12-PROGRAMA!$I$11)/2)+PROGRAMA!$I$11))</f>
        <v>0</v>
      </c>
      <c r="P105" s="245">
        <f>+IF(P103="","",PROGRAMA!$I$13*P104*(((P104/PROGRAMA!$I$9)*(PROGRAMA!$I$12-PROGRAMA!$I$11)/2)+PROGRAMA!$I$11))</f>
        <v>0</v>
      </c>
      <c r="Q105" s="245">
        <f>+IF(Q103="","",PROGRAMA!$I$13*Q104*(((Q104/PROGRAMA!$I$9)*(PROGRAMA!$I$12-PROGRAMA!$I$11)/2)+PROGRAMA!$I$11))</f>
        <v>0</v>
      </c>
      <c r="R105" s="245">
        <f>+IF(R103="","",PROGRAMA!$I$13*R104*(((R104/PROGRAMA!$I$9)*(PROGRAMA!$I$12-PROGRAMA!$I$11)/2)+PROGRAMA!$I$11))</f>
        <v>0</v>
      </c>
      <c r="S105" s="245">
        <f>+IF(S103="","",PROGRAMA!$I$13*S104*(((S104/PROGRAMA!$I$9)*(PROGRAMA!$I$12-PROGRAMA!$I$11)/2)+PROGRAMA!$I$11))</f>
        <v>0</v>
      </c>
      <c r="T105" s="245">
        <f>+IF(T103="","",PROGRAMA!$I$13*T104*(((T104/PROGRAMA!$I$9)*(PROGRAMA!$I$12-PROGRAMA!$I$11)/2)+PROGRAMA!$I$11))</f>
        <v>0</v>
      </c>
      <c r="U105" s="245">
        <f>+IF(U103="","",PROGRAMA!$I$13*U104*(((U104/PROGRAMA!$I$9)*(PROGRAMA!$I$12-PROGRAMA!$I$11)/2)+PROGRAMA!$I$11))</f>
        <v>0</v>
      </c>
      <c r="V105" s="245">
        <f>+IF(V103="","",PROGRAMA!$I$13*V104*(((V104/PROGRAMA!$I$9)*(PROGRAMA!$I$12-PROGRAMA!$I$11)/2)+PROGRAMA!$I$11))</f>
        <v>0</v>
      </c>
      <c r="W105" s="245">
        <f>+IF(W103="","",PROGRAMA!$I$13*W104*(((W104/PROGRAMA!$I$9)*(PROGRAMA!$I$12-PROGRAMA!$I$11)/2)+PROGRAMA!$I$11))</f>
        <v>0</v>
      </c>
      <c r="X105" s="245">
        <f>+IF(X103="","",PROGRAMA!$I$13*X104*(((X104/PROGRAMA!$I$9)*(PROGRAMA!$I$12-PROGRAMA!$I$11)/2)+PROGRAMA!$I$11))</f>
        <v>0</v>
      </c>
      <c r="Y105" s="245">
        <f>+IF(Y103="","",PROGRAMA!$I$13*Y104*(((Y104/PROGRAMA!$I$9)*(PROGRAMA!$I$12-PROGRAMA!$I$11)/2)+PROGRAMA!$I$11))</f>
        <v>0</v>
      </c>
      <c r="Z105" s="245">
        <f>+IF(Z103="","",PROGRAMA!$I$13*Z104*(((Z104/PROGRAMA!$I$9)*(PROGRAMA!$I$12-PROGRAMA!$I$11)/2)+PROGRAMA!$I$11))</f>
        <v>0</v>
      </c>
      <c r="AA105" s="245">
        <f>+IF(AA103="","",PROGRAMA!$I$13*AA104*(((AA104/PROGRAMA!$I$9)*(PROGRAMA!$I$12-PROGRAMA!$I$11)/2)+PROGRAMA!$I$11))</f>
        <v>0</v>
      </c>
      <c r="AB105" s="245">
        <f>+IF(AB103="","",PROGRAMA!$I$13*AB104*(((AB104/PROGRAMA!$I$9)*(PROGRAMA!$I$12-PROGRAMA!$I$11)/2)+PROGRAMA!$I$11))</f>
        <v>0</v>
      </c>
      <c r="AC105" s="245">
        <f>+IF(AC103="","",PROGRAMA!$I$13*AC104*(((AC104/PROGRAMA!$I$9)*(PROGRAMA!$I$12-PROGRAMA!$I$11)/2)+PROGRAMA!$I$11))</f>
        <v>0</v>
      </c>
      <c r="AD105" s="245">
        <f>+IF(AD103="","",PROGRAMA!$I$13*AD104*(((AD104/PROGRAMA!$I$9)*(PROGRAMA!$I$12-PROGRAMA!$I$11)/2)+PROGRAMA!$I$11))</f>
        <v>0</v>
      </c>
      <c r="AE105" s="245">
        <f>+IF(AE103="","",PROGRAMA!$I$13*AE104*(((AE104/PROGRAMA!$I$9)*(PROGRAMA!$I$12-PROGRAMA!$I$11)/2)+PROGRAMA!$I$11))</f>
        <v>0</v>
      </c>
      <c r="AF105" s="245">
        <f>+IF(AF103="","",PROGRAMA!$I$13*AF104*(((AF104/PROGRAMA!$I$9)*(PROGRAMA!$I$12-PROGRAMA!$I$11)/2)+PROGRAMA!$I$11))</f>
        <v>0</v>
      </c>
      <c r="AG105" s="245">
        <f>+IF(AG103="","",PROGRAMA!$I$13*AG104*(((AG104/PROGRAMA!$I$9)*(PROGRAMA!$I$12-PROGRAMA!$I$11)/2)+PROGRAMA!$I$11))</f>
        <v>0</v>
      </c>
      <c r="AH105" s="245">
        <f>+IF(AH103="","",PROGRAMA!$I$13*AH104*(((AH104/PROGRAMA!$I$9)*(PROGRAMA!$I$12-PROGRAMA!$I$11)/2)+PROGRAMA!$I$11))</f>
        <v>0</v>
      </c>
      <c r="AI105" s="245">
        <f>+IF(AI103="","",PROGRAMA!$I$13*AI104*(((AI104/PROGRAMA!$I$9)*(PROGRAMA!$I$12-PROGRAMA!$I$11)/2)+PROGRAMA!$I$11))</f>
        <v>0</v>
      </c>
      <c r="AJ105" s="245">
        <f>+IF(AJ103="","",PROGRAMA!$I$13*AJ104*(((AJ104/PROGRAMA!$I$9)*(PROGRAMA!$I$12-PROGRAMA!$I$11)/2)+PROGRAMA!$I$11))</f>
        <v>0</v>
      </c>
      <c r="AK105" s="245">
        <f>+IF(AK103="","",PROGRAMA!$I$13*AK104*(((AK104/PROGRAMA!$I$9)*(PROGRAMA!$I$12-PROGRAMA!$I$11)/2)+PROGRAMA!$I$11))</f>
        <v>0</v>
      </c>
      <c r="AL105" s="245">
        <f>+IF(AL103="","",PROGRAMA!$I$13*AL104*(((AL104/PROGRAMA!$I$9)*(PROGRAMA!$I$12-PROGRAMA!$I$11)/2)+PROGRAMA!$I$11))</f>
        <v>0</v>
      </c>
      <c r="AM105" s="245">
        <f>+IF(AM103="","",PROGRAMA!$I$13*AM104*(((AM104/PROGRAMA!$I$9)*(PROGRAMA!$I$12-PROGRAMA!$I$11)/2)+PROGRAMA!$I$11))</f>
        <v>0</v>
      </c>
      <c r="AN105" s="245">
        <f>+IF(AN103="","",PROGRAMA!$I$13*AN104*(((AN104/PROGRAMA!$I$9)*(PROGRAMA!$I$12-PROGRAMA!$I$11)/2)+PROGRAMA!$I$11))</f>
        <v>0</v>
      </c>
      <c r="AO105" s="245">
        <f>+IF(AO103="","",PROGRAMA!$I$13*AO104*(((AO104/PROGRAMA!$I$9)*(PROGRAMA!$I$12-PROGRAMA!$I$11)/2)+PROGRAMA!$I$11))</f>
        <v>0</v>
      </c>
      <c r="AP105" s="245">
        <f>+IF(AP103="","",PROGRAMA!$I$13*AP104*(((AP104/PROGRAMA!$I$9)*(PROGRAMA!$I$12-PROGRAMA!$I$11)/2)+PROGRAMA!$I$11))</f>
        <v>0</v>
      </c>
      <c r="AQ105" s="245">
        <f>+IF(AQ103="","",PROGRAMA!$I$13*AQ104*(((AQ104/PROGRAMA!$I$9)*(PROGRAMA!$I$12-PROGRAMA!$I$11)/2)+PROGRAMA!$I$11))</f>
        <v>0</v>
      </c>
      <c r="AR105" s="245">
        <f>+IF(AR103="","",PROGRAMA!$I$13*AR104*(((AR104/PROGRAMA!$I$9)*(PROGRAMA!$I$12-PROGRAMA!$I$11)/2)+PROGRAMA!$I$11))</f>
        <v>0</v>
      </c>
      <c r="AS105" s="245">
        <f>+IF(AS103="","",PROGRAMA!$I$13*AS104*(((AS104/PROGRAMA!$I$9)*(PROGRAMA!$I$12-PROGRAMA!$I$11)/2)+PROGRAMA!$I$11))</f>
        <v>0</v>
      </c>
      <c r="AT105" s="245">
        <f>+IF(AT103="","",PROGRAMA!$I$13*AT104*(((AT104/PROGRAMA!$I$9)*(PROGRAMA!$I$12-PROGRAMA!$I$11)/2)+PROGRAMA!$I$11))</f>
        <v>0</v>
      </c>
      <c r="AU105" s="245">
        <f>+IF(AU103="","",PROGRAMA!$I$13*AU104*(((AU104/PROGRAMA!$I$9)*(PROGRAMA!$I$12-PROGRAMA!$I$11)/2)+PROGRAMA!$I$11))</f>
        <v>0</v>
      </c>
      <c r="AV105" s="245">
        <f>+IF(AV103="","",PROGRAMA!$I$13*AV104*(((AV104/PROGRAMA!$I$9)*(PROGRAMA!$I$12-PROGRAMA!$I$11)/2)+PROGRAMA!$I$11))</f>
        <v>0</v>
      </c>
      <c r="AW105" s="245">
        <f>+IF(AW103="","",PROGRAMA!$I$13*AW104*(((AW104/PROGRAMA!$I$9)*(PROGRAMA!$I$12-PROGRAMA!$I$11)/2)+PROGRAMA!$I$11))</f>
        <v>0</v>
      </c>
      <c r="AX105" s="245">
        <f>+IF(AX103="","",PROGRAMA!$I$13*AX104*(((AX104/PROGRAMA!$I$9)*(PROGRAMA!$I$12-PROGRAMA!$I$11)/2)+PROGRAMA!$I$11))</f>
        <v>0</v>
      </c>
      <c r="AY105" s="245">
        <f>+IF(AY103="","",PROGRAMA!$I$13*AY104*(((AY104/PROGRAMA!$I$9)*(PROGRAMA!$I$12-PROGRAMA!$I$11)/2)+PROGRAMA!$I$11))</f>
        <v>0</v>
      </c>
      <c r="AZ105" s="245">
        <f>+IF(AZ103="","",PROGRAMA!$I$13*AZ104*(((AZ104/PROGRAMA!$I$9)*(PROGRAMA!$I$12-PROGRAMA!$I$11)/2)+PROGRAMA!$I$11))</f>
        <v>0</v>
      </c>
      <c r="BA105" s="245">
        <f>+IF(BA103="","",PROGRAMA!$I$13*BA104*(((BA104/PROGRAMA!$I$9)*(PROGRAMA!$I$12-PROGRAMA!$I$11)/2)+PROGRAMA!$I$11))</f>
        <v>0</v>
      </c>
      <c r="BB105" s="245">
        <f>+IF(BB103="","",PROGRAMA!$I$13*BB104*(((BB104/PROGRAMA!$I$9)*(PROGRAMA!$I$12-PROGRAMA!$I$11)/2)+PROGRAMA!$I$11))</f>
        <v>0</v>
      </c>
      <c r="BC105" s="245">
        <f>+IF(BC103="","",PROGRAMA!$I$13*BC104*(((BC104/PROGRAMA!$I$9)*(PROGRAMA!$I$12-PROGRAMA!$I$11)/2)+PROGRAMA!$I$11))</f>
        <v>0</v>
      </c>
      <c r="BD105" s="245">
        <f>+IF(BD103="","",PROGRAMA!$I$13*BD104*(((BD104/PROGRAMA!$I$9)*(PROGRAMA!$I$12-PROGRAMA!$I$11)/2)+PROGRAMA!$I$11))</f>
        <v>0</v>
      </c>
      <c r="BE105" s="245">
        <f>+IF(BE103="","",PROGRAMA!$I$13*BE104*(((BE104/PROGRAMA!$I$9)*(PROGRAMA!$I$12-PROGRAMA!$I$11)/2)+PROGRAMA!$I$11))</f>
        <v>0</v>
      </c>
      <c r="BF105" s="245">
        <f>+IF(BF103="","",PROGRAMA!$I$13*BF104*(((BF104/PROGRAMA!$I$9)*(PROGRAMA!$I$12-PROGRAMA!$I$11)/2)+PROGRAMA!$I$11))</f>
        <v>0</v>
      </c>
      <c r="BG105" s="245">
        <f>+IF(BG103="","",PROGRAMA!$I$13*BG104*(((BG104/PROGRAMA!$I$9)*(PROGRAMA!$I$12-PROGRAMA!$I$11)/2)+PROGRAMA!$I$11))</f>
        <v>0</v>
      </c>
      <c r="BH105" s="245">
        <f>+IF(BH103="","",PROGRAMA!$I$13*BH104*(((BH104/PROGRAMA!$I$9)*(PROGRAMA!$I$12-PROGRAMA!$I$11)/2)+PROGRAMA!$I$11))</f>
        <v>0</v>
      </c>
      <c r="BI105" s="245">
        <f>+IF(BI103="","",PROGRAMA!$I$13*BI104*(((BI104/PROGRAMA!$I$9)*(PROGRAMA!$I$12-PROGRAMA!$I$11)/2)+PROGRAMA!$I$11))</f>
        <v>0</v>
      </c>
      <c r="BJ105" s="245">
        <f>+IF(BJ103="","",PROGRAMA!$I$13*BJ104*(((BJ104/PROGRAMA!$I$9)*(PROGRAMA!$I$12-PROGRAMA!$I$11)/2)+PROGRAMA!$I$11))</f>
        <v>0</v>
      </c>
      <c r="BK105" s="245">
        <f>+IF(BK103="","",PROGRAMA!$I$13*BK104*(((BK104/PROGRAMA!$I$9)*(PROGRAMA!$I$12-PROGRAMA!$I$11)/2)+PROGRAMA!$I$11))</f>
        <v>0</v>
      </c>
      <c r="BL105" s="245">
        <f>+IF(BL103="","",PROGRAMA!$I$13*BL104*(((BL104/PROGRAMA!$I$9)*(PROGRAMA!$I$12-PROGRAMA!$I$11)/2)+PROGRAMA!$I$11))</f>
        <v>0</v>
      </c>
      <c r="BM105" s="245">
        <f>+IF(BM103="","",PROGRAMA!$I$13*BM104*(((BM104/PROGRAMA!$I$9)*(PROGRAMA!$I$12-PROGRAMA!$I$11)/2)+PROGRAMA!$I$11))</f>
        <v>0</v>
      </c>
      <c r="BN105" s="245">
        <f>+IF(BN103="","",PROGRAMA!$I$13*BN104*(((BN104/PROGRAMA!$I$9)*(PROGRAMA!$I$12-PROGRAMA!$I$11)/2)+PROGRAMA!$I$11))</f>
        <v>0</v>
      </c>
      <c r="BO105" s="245">
        <f>+IF(BO103="","",PROGRAMA!$I$13*BO104*(((BO104/PROGRAMA!$I$9)*(PROGRAMA!$I$12-PROGRAMA!$I$11)/2)+PROGRAMA!$I$11))</f>
        <v>0</v>
      </c>
      <c r="BP105" s="245">
        <f>+IF(BP103="","",PROGRAMA!$I$13*BP104*(((BP104/PROGRAMA!$I$9)*(PROGRAMA!$I$12-PROGRAMA!$I$11)/2)+PROGRAMA!$I$11))</f>
        <v>0</v>
      </c>
      <c r="BQ105" s="245">
        <f>+IF(BQ103="","",PROGRAMA!$I$13*BQ104*(((BQ104/PROGRAMA!$I$9)*(PROGRAMA!$I$12-PROGRAMA!$I$11)/2)+PROGRAMA!$I$11))</f>
        <v>0</v>
      </c>
      <c r="BR105" s="245">
        <f>+IF(BR103="","",PROGRAMA!$I$13*BR104*(((BR104/PROGRAMA!$I$9)*(PROGRAMA!$I$12-PROGRAMA!$I$11)/2)+PROGRAMA!$I$11))</f>
        <v>0</v>
      </c>
      <c r="BS105" s="245">
        <f>+IF(BS103="","",PROGRAMA!$I$13*BS104*(((BS104/PROGRAMA!$I$9)*(PROGRAMA!$I$12-PROGRAMA!$I$11)/2)+PROGRAMA!$I$11))</f>
        <v>0</v>
      </c>
      <c r="BT105" s="245">
        <f>+IF(BT103="","",PROGRAMA!$I$13*BT104*(((BT104/PROGRAMA!$I$9)*(PROGRAMA!$I$12-PROGRAMA!$I$11)/2)+PROGRAMA!$I$11))</f>
        <v>0</v>
      </c>
      <c r="BU105" s="245">
        <f>+IF(BU103="","",PROGRAMA!$I$13*BU104*(((BU104/PROGRAMA!$I$9)*(PROGRAMA!$I$12-PROGRAMA!$I$11)/2)+PROGRAMA!$I$11))</f>
        <v>0</v>
      </c>
      <c r="BV105" s="245">
        <f>+IF(BV103="","",PROGRAMA!$I$13*BV104*(((BV104/PROGRAMA!$I$9)*(PROGRAMA!$I$12-PROGRAMA!$I$11)/2)+PROGRAMA!$I$11))</f>
        <v>0</v>
      </c>
      <c r="BW105" s="245">
        <f>+IF(BW103="","",PROGRAMA!$I$13*BW104*(((BW104/PROGRAMA!$I$9)*(PROGRAMA!$I$12-PROGRAMA!$I$11)/2)+PROGRAMA!$I$11))</f>
        <v>0</v>
      </c>
      <c r="BX105" s="245">
        <f>+IF(BX103="","",PROGRAMA!$I$13*BX104*(((BX104/PROGRAMA!$I$9)*(PROGRAMA!$I$12-PROGRAMA!$I$11)/2)+PROGRAMA!$I$11))</f>
        <v>0</v>
      </c>
      <c r="BY105" s="245">
        <f>+IF(BY103="","",PROGRAMA!$I$13*BY104*(((BY104/PROGRAMA!$I$9)*(PROGRAMA!$I$12-PROGRAMA!$I$11)/2)+PROGRAMA!$I$11))</f>
        <v>0</v>
      </c>
      <c r="BZ105" s="245">
        <f>+IF(BZ103="","",PROGRAMA!$I$13*BZ104*(((BZ104/PROGRAMA!$I$9)*(PROGRAMA!$I$12-PROGRAMA!$I$11)/2)+PROGRAMA!$I$11))</f>
        <v>0</v>
      </c>
      <c r="CA105" s="245">
        <f>+IF(CA103="","",PROGRAMA!$I$13*CA104*(((CA104/PROGRAMA!$I$9)*(PROGRAMA!$I$12-PROGRAMA!$I$11)/2)+PROGRAMA!$I$11))</f>
        <v>0</v>
      </c>
      <c r="CB105" s="245">
        <f>+IF(CB103="","",PROGRAMA!$I$13*CB104*(((CB104/PROGRAMA!$I$9)*(PROGRAMA!$I$12-PROGRAMA!$I$11)/2)+PROGRAMA!$I$11))</f>
        <v>0</v>
      </c>
      <c r="CC105" s="245">
        <f>+IF(CC103="","",PROGRAMA!$I$13*CC104*(((CC104/PROGRAMA!$I$9)*(PROGRAMA!$I$12-PROGRAMA!$I$11)/2)+PROGRAMA!$I$11))</f>
        <v>0</v>
      </c>
      <c r="CD105" s="245">
        <f>+IF(CD103="","",PROGRAMA!$I$13*CD104*(((CD104/PROGRAMA!$I$9)*(PROGRAMA!$I$12-PROGRAMA!$I$11)/2)+PROGRAMA!$I$11))</f>
        <v>0</v>
      </c>
      <c r="CE105" s="245">
        <f>+IF(CE103="","",PROGRAMA!$I$13*CE104*(((CE104/PROGRAMA!$I$9)*(PROGRAMA!$I$12-PROGRAMA!$I$11)/2)+PROGRAMA!$I$11))</f>
        <v>0</v>
      </c>
      <c r="CF105" s="245">
        <f>+IF(CF103="","",PROGRAMA!$I$13*CF104*(((CF104/PROGRAMA!$I$9)*(PROGRAMA!$I$12-PROGRAMA!$I$11)/2)+PROGRAMA!$I$11))</f>
        <v>0</v>
      </c>
    </row>
    <row r="106" spans="1:84" ht="15" customHeight="1" thickTop="1" thickBot="1" x14ac:dyDescent="0.35">
      <c r="A106" s="967"/>
      <c r="B106" s="967" t="s">
        <v>260</v>
      </c>
      <c r="C106" s="970" t="str">
        <f>+IF($B$57='Base Datos'!$V$21,B106,"")</f>
        <v>Contenedor 9</v>
      </c>
      <c r="D106" s="241" t="str">
        <f>+IF($B$57='Base Datos'!$V$21,D58,"")</f>
        <v>Densidad Descarga Solida, gr/l</v>
      </c>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260"/>
      <c r="AU106" s="260"/>
      <c r="AV106" s="260"/>
      <c r="AW106" s="260"/>
      <c r="AX106" s="260"/>
      <c r="AY106" s="260"/>
      <c r="AZ106" s="260"/>
      <c r="BA106" s="260"/>
      <c r="BB106" s="260"/>
      <c r="BC106" s="260"/>
      <c r="BD106" s="260"/>
      <c r="BE106" s="260"/>
      <c r="BF106" s="260"/>
      <c r="BG106" s="260"/>
      <c r="BH106" s="260"/>
      <c r="BI106" s="260"/>
      <c r="BJ106" s="260"/>
      <c r="BK106" s="260"/>
      <c r="BL106" s="260"/>
      <c r="BM106" s="260"/>
      <c r="BN106" s="260"/>
      <c r="BO106" s="260"/>
      <c r="BP106" s="260"/>
      <c r="BQ106" s="260"/>
      <c r="BR106" s="260"/>
      <c r="BS106" s="260"/>
      <c r="BT106" s="260"/>
      <c r="BU106" s="260"/>
      <c r="BV106" s="260"/>
      <c r="BW106" s="260"/>
      <c r="BX106" s="260"/>
      <c r="BY106" s="260"/>
      <c r="BZ106" s="260"/>
      <c r="CA106" s="260"/>
      <c r="CB106" s="260"/>
      <c r="CC106" s="260"/>
      <c r="CD106" s="260"/>
      <c r="CE106" s="260"/>
      <c r="CF106" s="260"/>
    </row>
    <row r="107" spans="1:84" ht="15" customHeight="1" thickBot="1" x14ac:dyDescent="0.35">
      <c r="A107" s="967"/>
      <c r="B107" s="967"/>
      <c r="C107" s="968"/>
      <c r="D107" s="242" t="str">
        <f>+IF($B$57='Base Datos'!$V$21,D59,"")</f>
        <v>% AGUA</v>
      </c>
      <c r="E107" s="261"/>
      <c r="F107" s="261"/>
      <c r="G107" s="261"/>
      <c r="H107" s="261"/>
      <c r="I107" s="261"/>
      <c r="J107" s="261"/>
      <c r="K107" s="261"/>
      <c r="L107" s="261"/>
      <c r="M107" s="261"/>
      <c r="N107" s="261"/>
      <c r="O107" s="261"/>
      <c r="P107" s="261"/>
      <c r="Q107" s="261"/>
      <c r="R107" s="261"/>
      <c r="S107" s="261"/>
      <c r="T107" s="261"/>
      <c r="U107" s="261"/>
      <c r="V107" s="261"/>
      <c r="W107" s="261"/>
      <c r="X107" s="261"/>
      <c r="Y107" s="261"/>
      <c r="Z107" s="261"/>
      <c r="AA107" s="261"/>
      <c r="AB107" s="261"/>
      <c r="AC107" s="261"/>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A107" s="261"/>
      <c r="BB107" s="261"/>
      <c r="BC107" s="261"/>
      <c r="BD107" s="261"/>
      <c r="BE107" s="261"/>
      <c r="BF107" s="261"/>
      <c r="BG107" s="261"/>
      <c r="BH107" s="261"/>
      <c r="BI107" s="261"/>
      <c r="BJ107" s="261"/>
      <c r="BK107" s="261"/>
      <c r="BL107" s="261"/>
      <c r="BM107" s="261"/>
      <c r="BN107" s="261"/>
      <c r="BO107" s="261"/>
      <c r="BP107" s="261"/>
      <c r="BQ107" s="261"/>
      <c r="BR107" s="261"/>
      <c r="BS107" s="261"/>
      <c r="BT107" s="261"/>
      <c r="BU107" s="261"/>
      <c r="BV107" s="261"/>
      <c r="BW107" s="261"/>
      <c r="BX107" s="261"/>
      <c r="BY107" s="261"/>
      <c r="BZ107" s="261"/>
      <c r="CA107" s="261"/>
      <c r="CB107" s="261"/>
      <c r="CC107" s="261"/>
      <c r="CD107" s="261"/>
      <c r="CE107" s="261"/>
      <c r="CF107" s="261"/>
    </row>
    <row r="108" spans="1:84" ht="15" customHeight="1" thickBot="1" x14ac:dyDescent="0.35">
      <c r="A108" s="967"/>
      <c r="B108" s="967"/>
      <c r="C108" s="968"/>
      <c r="D108" s="242" t="str">
        <f>+IF($B$57='Base Datos'!$V$21,D60,"")</f>
        <v>% HC</v>
      </c>
      <c r="E108" s="247"/>
      <c r="F108" s="247"/>
      <c r="G108" s="247"/>
      <c r="H108" s="247"/>
      <c r="I108" s="247"/>
      <c r="J108" s="247"/>
      <c r="K108" s="247"/>
      <c r="L108" s="247"/>
      <c r="M108" s="247"/>
      <c r="N108" s="247"/>
      <c r="O108" s="247"/>
      <c r="P108" s="247"/>
      <c r="Q108" s="247"/>
      <c r="R108" s="247"/>
      <c r="S108" s="247"/>
      <c r="T108" s="247"/>
      <c r="U108" s="247"/>
      <c r="V108" s="247"/>
      <c r="W108" s="247"/>
      <c r="X108" s="247"/>
      <c r="Y108" s="247"/>
      <c r="Z108" s="247"/>
      <c r="AA108" s="247"/>
      <c r="AB108" s="247"/>
      <c r="AC108" s="247"/>
      <c r="AD108" s="247"/>
      <c r="AE108" s="247"/>
      <c r="AF108" s="247"/>
      <c r="AG108" s="247"/>
      <c r="AH108" s="247"/>
      <c r="AI108" s="247"/>
      <c r="AJ108" s="247"/>
      <c r="AK108" s="247"/>
      <c r="AL108" s="247"/>
      <c r="AM108" s="247"/>
      <c r="AN108" s="247"/>
      <c r="AO108" s="247"/>
      <c r="AP108" s="247"/>
      <c r="AQ108" s="247"/>
      <c r="AR108" s="247"/>
      <c r="AS108" s="247"/>
      <c r="AT108" s="247"/>
      <c r="AU108" s="247"/>
      <c r="AV108" s="247"/>
      <c r="AW108" s="247"/>
      <c r="AX108" s="247"/>
      <c r="AY108" s="247"/>
      <c r="AZ108" s="247"/>
      <c r="BA108" s="247"/>
      <c r="BB108" s="247"/>
      <c r="BC108" s="247"/>
      <c r="BD108" s="247"/>
      <c r="BE108" s="247"/>
      <c r="BF108" s="247"/>
      <c r="BG108" s="247"/>
      <c r="BH108" s="247"/>
      <c r="BI108" s="247"/>
      <c r="BJ108" s="247"/>
      <c r="BK108" s="247"/>
      <c r="BL108" s="247"/>
      <c r="BM108" s="247"/>
      <c r="BN108" s="247"/>
      <c r="BO108" s="247"/>
      <c r="BP108" s="247"/>
      <c r="BQ108" s="247"/>
      <c r="BR108" s="247"/>
      <c r="BS108" s="247"/>
      <c r="BT108" s="247"/>
      <c r="BU108" s="247"/>
      <c r="BV108" s="247"/>
      <c r="BW108" s="247"/>
      <c r="BX108" s="247"/>
      <c r="BY108" s="247"/>
      <c r="BZ108" s="247"/>
      <c r="CA108" s="247"/>
      <c r="CB108" s="247"/>
      <c r="CC108" s="247"/>
      <c r="CD108" s="247"/>
      <c r="CE108" s="247"/>
      <c r="CF108" s="247"/>
    </row>
    <row r="109" spans="1:84" ht="17.25" thickBot="1" x14ac:dyDescent="0.35">
      <c r="B109" s="967"/>
      <c r="C109" s="968"/>
      <c r="D109" s="242" t="str">
        <f>+IF($B$57='Base Datos'!$V$21,D61,"")</f>
        <v>% SOLIDOS</v>
      </c>
      <c r="E109" s="197">
        <f>IF(SUM(E107:E108)=0,0,100-E107-E108)</f>
        <v>0</v>
      </c>
      <c r="F109" s="197">
        <f t="shared" ref="F109:BQ109" si="74">IF(SUM(F107:F108)=0,0,100-F107-F108)</f>
        <v>0</v>
      </c>
      <c r="G109" s="197">
        <f t="shared" si="74"/>
        <v>0</v>
      </c>
      <c r="H109" s="197">
        <f t="shared" si="74"/>
        <v>0</v>
      </c>
      <c r="I109" s="197">
        <f t="shared" si="74"/>
        <v>0</v>
      </c>
      <c r="J109" s="197">
        <f t="shared" si="74"/>
        <v>0</v>
      </c>
      <c r="K109" s="197">
        <f t="shared" si="74"/>
        <v>0</v>
      </c>
      <c r="L109" s="197">
        <f t="shared" si="74"/>
        <v>0</v>
      </c>
      <c r="M109" s="197">
        <f t="shared" si="74"/>
        <v>0</v>
      </c>
      <c r="N109" s="197">
        <f t="shared" si="74"/>
        <v>0</v>
      </c>
      <c r="O109" s="197">
        <f t="shared" si="74"/>
        <v>0</v>
      </c>
      <c r="P109" s="197">
        <f t="shared" si="74"/>
        <v>0</v>
      </c>
      <c r="Q109" s="197">
        <f t="shared" si="74"/>
        <v>0</v>
      </c>
      <c r="R109" s="197">
        <f t="shared" si="74"/>
        <v>0</v>
      </c>
      <c r="S109" s="197">
        <f t="shared" si="74"/>
        <v>0</v>
      </c>
      <c r="T109" s="197">
        <f t="shared" si="74"/>
        <v>0</v>
      </c>
      <c r="U109" s="197">
        <f t="shared" si="74"/>
        <v>0</v>
      </c>
      <c r="V109" s="197">
        <f t="shared" si="74"/>
        <v>0</v>
      </c>
      <c r="W109" s="197">
        <f t="shared" si="74"/>
        <v>0</v>
      </c>
      <c r="X109" s="197">
        <f t="shared" si="74"/>
        <v>0</v>
      </c>
      <c r="Y109" s="197">
        <f t="shared" si="74"/>
        <v>0</v>
      </c>
      <c r="Z109" s="197">
        <f t="shared" si="74"/>
        <v>0</v>
      </c>
      <c r="AA109" s="197">
        <f t="shared" si="74"/>
        <v>0</v>
      </c>
      <c r="AB109" s="197">
        <f t="shared" si="74"/>
        <v>0</v>
      </c>
      <c r="AC109" s="197">
        <f t="shared" si="74"/>
        <v>0</v>
      </c>
      <c r="AD109" s="197">
        <f t="shared" si="74"/>
        <v>0</v>
      </c>
      <c r="AE109" s="197">
        <f t="shared" si="74"/>
        <v>0</v>
      </c>
      <c r="AF109" s="197">
        <f t="shared" si="74"/>
        <v>0</v>
      </c>
      <c r="AG109" s="197">
        <f t="shared" si="74"/>
        <v>0</v>
      </c>
      <c r="AH109" s="197">
        <f t="shared" si="74"/>
        <v>0</v>
      </c>
      <c r="AI109" s="197">
        <f t="shared" si="74"/>
        <v>0</v>
      </c>
      <c r="AJ109" s="197">
        <f t="shared" si="74"/>
        <v>0</v>
      </c>
      <c r="AK109" s="197">
        <f t="shared" si="74"/>
        <v>0</v>
      </c>
      <c r="AL109" s="197">
        <f t="shared" si="74"/>
        <v>0</v>
      </c>
      <c r="AM109" s="197">
        <f t="shared" si="74"/>
        <v>0</v>
      </c>
      <c r="AN109" s="197">
        <f t="shared" si="74"/>
        <v>0</v>
      </c>
      <c r="AO109" s="197">
        <f t="shared" si="74"/>
        <v>0</v>
      </c>
      <c r="AP109" s="197">
        <f t="shared" si="74"/>
        <v>0</v>
      </c>
      <c r="AQ109" s="197">
        <f t="shared" si="74"/>
        <v>0</v>
      </c>
      <c r="AR109" s="197">
        <f t="shared" si="74"/>
        <v>0</v>
      </c>
      <c r="AS109" s="197">
        <f t="shared" si="74"/>
        <v>0</v>
      </c>
      <c r="AT109" s="197">
        <f t="shared" si="74"/>
        <v>0</v>
      </c>
      <c r="AU109" s="197">
        <f t="shared" si="74"/>
        <v>0</v>
      </c>
      <c r="AV109" s="197">
        <f t="shared" si="74"/>
        <v>0</v>
      </c>
      <c r="AW109" s="197">
        <f t="shared" si="74"/>
        <v>0</v>
      </c>
      <c r="AX109" s="197">
        <f t="shared" si="74"/>
        <v>0</v>
      </c>
      <c r="AY109" s="197">
        <f t="shared" si="74"/>
        <v>0</v>
      </c>
      <c r="AZ109" s="197">
        <f t="shared" si="74"/>
        <v>0</v>
      </c>
      <c r="BA109" s="197">
        <f t="shared" si="74"/>
        <v>0</v>
      </c>
      <c r="BB109" s="197">
        <f t="shared" si="74"/>
        <v>0</v>
      </c>
      <c r="BC109" s="197">
        <f t="shared" si="74"/>
        <v>0</v>
      </c>
      <c r="BD109" s="197">
        <f t="shared" si="74"/>
        <v>0</v>
      </c>
      <c r="BE109" s="197">
        <f t="shared" si="74"/>
        <v>0</v>
      </c>
      <c r="BF109" s="197">
        <f t="shared" si="74"/>
        <v>0</v>
      </c>
      <c r="BG109" s="197">
        <f t="shared" si="74"/>
        <v>0</v>
      </c>
      <c r="BH109" s="197">
        <f t="shared" si="74"/>
        <v>0</v>
      </c>
      <c r="BI109" s="197">
        <f t="shared" si="74"/>
        <v>0</v>
      </c>
      <c r="BJ109" s="197">
        <f t="shared" si="74"/>
        <v>0</v>
      </c>
      <c r="BK109" s="197">
        <f t="shared" si="74"/>
        <v>0</v>
      </c>
      <c r="BL109" s="197">
        <f t="shared" si="74"/>
        <v>0</v>
      </c>
      <c r="BM109" s="197">
        <f t="shared" si="74"/>
        <v>0</v>
      </c>
      <c r="BN109" s="197">
        <f t="shared" si="74"/>
        <v>0</v>
      </c>
      <c r="BO109" s="197">
        <f t="shared" si="74"/>
        <v>0</v>
      </c>
      <c r="BP109" s="197">
        <f t="shared" si="74"/>
        <v>0</v>
      </c>
      <c r="BQ109" s="197">
        <f t="shared" si="74"/>
        <v>0</v>
      </c>
      <c r="BR109" s="197">
        <f t="shared" ref="BR109:CF109" si="75">IF(SUM(BR107:BR108)=0,0,100-BR107-BR108)</f>
        <v>0</v>
      </c>
      <c r="BS109" s="197">
        <f t="shared" si="75"/>
        <v>0</v>
      </c>
      <c r="BT109" s="197">
        <f t="shared" si="75"/>
        <v>0</v>
      </c>
      <c r="BU109" s="197">
        <f t="shared" si="75"/>
        <v>0</v>
      </c>
      <c r="BV109" s="197">
        <f t="shared" si="75"/>
        <v>0</v>
      </c>
      <c r="BW109" s="197">
        <f t="shared" si="75"/>
        <v>0</v>
      </c>
      <c r="BX109" s="197">
        <f t="shared" si="75"/>
        <v>0</v>
      </c>
      <c r="BY109" s="197">
        <f t="shared" si="75"/>
        <v>0</v>
      </c>
      <c r="BZ109" s="197">
        <f t="shared" si="75"/>
        <v>0</v>
      </c>
      <c r="CA109" s="197">
        <f t="shared" si="75"/>
        <v>0</v>
      </c>
      <c r="CB109" s="197">
        <f t="shared" si="75"/>
        <v>0</v>
      </c>
      <c r="CC109" s="197">
        <f t="shared" si="75"/>
        <v>0</v>
      </c>
      <c r="CD109" s="197">
        <f t="shared" si="75"/>
        <v>0</v>
      </c>
      <c r="CE109" s="197">
        <f t="shared" si="75"/>
        <v>0</v>
      </c>
      <c r="CF109" s="197">
        <f t="shared" si="75"/>
        <v>0</v>
      </c>
    </row>
    <row r="110" spans="1:84" ht="17.25" thickBot="1" x14ac:dyDescent="0.35">
      <c r="B110" s="967"/>
      <c r="C110" s="968"/>
      <c r="D110" s="243" t="s">
        <v>122</v>
      </c>
      <c r="E110" s="247"/>
      <c r="F110" s="247"/>
      <c r="G110" s="247"/>
      <c r="H110" s="247"/>
      <c r="I110" s="247"/>
      <c r="J110" s="247"/>
      <c r="K110" s="247"/>
      <c r="L110" s="247"/>
      <c r="M110" s="247"/>
      <c r="N110" s="247"/>
      <c r="O110" s="247"/>
      <c r="P110" s="247"/>
      <c r="Q110" s="247"/>
      <c r="R110" s="247"/>
      <c r="S110" s="247"/>
      <c r="T110" s="247"/>
      <c r="U110" s="247"/>
      <c r="V110" s="247"/>
      <c r="W110" s="247"/>
      <c r="X110" s="247"/>
      <c r="Y110" s="247"/>
      <c r="Z110" s="247"/>
      <c r="AA110" s="247"/>
      <c r="AB110" s="247"/>
      <c r="AC110" s="247"/>
      <c r="AD110" s="247"/>
      <c r="AE110" s="247"/>
      <c r="AF110" s="247"/>
      <c r="AG110" s="247"/>
      <c r="AH110" s="247"/>
      <c r="AI110" s="247"/>
      <c r="AJ110" s="247"/>
      <c r="AK110" s="247"/>
      <c r="AL110" s="247"/>
      <c r="AM110" s="247"/>
      <c r="AN110" s="247"/>
      <c r="AO110" s="247"/>
      <c r="AP110" s="247"/>
      <c r="AQ110" s="247"/>
      <c r="AR110" s="247"/>
      <c r="AS110" s="247"/>
      <c r="AT110" s="247"/>
      <c r="AU110" s="247"/>
      <c r="AV110" s="247"/>
      <c r="AW110" s="247"/>
      <c r="AX110" s="247"/>
      <c r="AY110" s="247"/>
      <c r="AZ110" s="247"/>
      <c r="BA110" s="247"/>
      <c r="BB110" s="247"/>
      <c r="BC110" s="247"/>
      <c r="BD110" s="247"/>
      <c r="BE110" s="247"/>
      <c r="BF110" s="247"/>
      <c r="BG110" s="247"/>
      <c r="BH110" s="247"/>
      <c r="BI110" s="247"/>
      <c r="BJ110" s="247"/>
      <c r="BK110" s="247"/>
      <c r="BL110" s="247"/>
      <c r="BM110" s="247"/>
      <c r="BN110" s="247"/>
      <c r="BO110" s="247"/>
      <c r="BP110" s="247"/>
      <c r="BQ110" s="247"/>
      <c r="BR110" s="247"/>
      <c r="BS110" s="247"/>
      <c r="BT110" s="247"/>
      <c r="BU110" s="247"/>
      <c r="BV110" s="247"/>
      <c r="BW110" s="247"/>
      <c r="BX110" s="247"/>
      <c r="BY110" s="247"/>
      <c r="BZ110" s="247"/>
      <c r="CA110" s="247"/>
      <c r="CB110" s="247"/>
      <c r="CC110" s="247"/>
      <c r="CD110" s="247"/>
      <c r="CE110" s="247"/>
      <c r="CF110" s="247"/>
    </row>
    <row r="111" spans="1:84" ht="17.25" thickBot="1" x14ac:dyDescent="0.35">
      <c r="B111" s="967"/>
      <c r="C111" s="969"/>
      <c r="D111" s="244" t="s">
        <v>174</v>
      </c>
      <c r="E111" s="245">
        <f>+IF(E109="","",PROGRAMA!$I$13*E110*(((E110/PROGRAMA!$I$9)*(PROGRAMA!$I$12-PROGRAMA!$I$11)/2)+PROGRAMA!$I$11))</f>
        <v>0</v>
      </c>
      <c r="F111" s="245">
        <f>+IF(F109="","",PROGRAMA!$I$13*F110*(((F110/PROGRAMA!$I$9)*(PROGRAMA!$I$12-PROGRAMA!$I$11)/2)+PROGRAMA!$I$11))</f>
        <v>0</v>
      </c>
      <c r="G111" s="245">
        <f>+IF(G109="","",PROGRAMA!$I$13*G110*(((G110/PROGRAMA!$I$9)*(PROGRAMA!$I$12-PROGRAMA!$I$11)/2)+PROGRAMA!$I$11))</f>
        <v>0</v>
      </c>
      <c r="H111" s="245">
        <f>+IF(H109="","",PROGRAMA!$I$13*H110*(((H110/PROGRAMA!$I$9)*(PROGRAMA!$I$12-PROGRAMA!$I$11)/2)+PROGRAMA!$I$11))</f>
        <v>0</v>
      </c>
      <c r="I111" s="245">
        <f>+IF(I109="","",PROGRAMA!$I$13*I110*(((I110/PROGRAMA!$I$9)*(PROGRAMA!$I$12-PROGRAMA!$I$11)/2)+PROGRAMA!$I$11))</f>
        <v>0</v>
      </c>
      <c r="J111" s="245">
        <f>+IF(J109="","",PROGRAMA!$I$13*J110*(((J110/PROGRAMA!$I$9)*(PROGRAMA!$I$12-PROGRAMA!$I$11)/2)+PROGRAMA!$I$11))</f>
        <v>0</v>
      </c>
      <c r="K111" s="245">
        <f>+IF(K109="","",PROGRAMA!$I$13*K110*(((K110/PROGRAMA!$I$9)*(PROGRAMA!$I$12-PROGRAMA!$I$11)/2)+PROGRAMA!$I$11))</f>
        <v>0</v>
      </c>
      <c r="L111" s="245">
        <f>+IF(L109="","",PROGRAMA!$I$13*L110*(((L110/PROGRAMA!$I$9)*(PROGRAMA!$I$12-PROGRAMA!$I$11)/2)+PROGRAMA!$I$11))</f>
        <v>0</v>
      </c>
      <c r="M111" s="245">
        <f>+IF(M109="","",PROGRAMA!$I$13*M110*(((M110/PROGRAMA!$I$9)*(PROGRAMA!$I$12-PROGRAMA!$I$11)/2)+PROGRAMA!$I$11))</f>
        <v>0</v>
      </c>
      <c r="N111" s="245">
        <f>+IF(N109="","",PROGRAMA!$I$13*N110*(((N110/PROGRAMA!$I$9)*(PROGRAMA!$I$12-PROGRAMA!$I$11)/2)+PROGRAMA!$I$11))</f>
        <v>0</v>
      </c>
      <c r="O111" s="245">
        <f>+IF(O109="","",PROGRAMA!$I$13*O110*(((O110/PROGRAMA!$I$9)*(PROGRAMA!$I$12-PROGRAMA!$I$11)/2)+PROGRAMA!$I$11))</f>
        <v>0</v>
      </c>
      <c r="P111" s="245">
        <f>+IF(P109="","",PROGRAMA!$I$13*P110*(((P110/PROGRAMA!$I$9)*(PROGRAMA!$I$12-PROGRAMA!$I$11)/2)+PROGRAMA!$I$11))</f>
        <v>0</v>
      </c>
      <c r="Q111" s="245">
        <f>+IF(Q109="","",PROGRAMA!$I$13*Q110*(((Q110/PROGRAMA!$I$9)*(PROGRAMA!$I$12-PROGRAMA!$I$11)/2)+PROGRAMA!$I$11))</f>
        <v>0</v>
      </c>
      <c r="R111" s="245">
        <f>+IF(R109="","",PROGRAMA!$I$13*R110*(((R110/PROGRAMA!$I$9)*(PROGRAMA!$I$12-PROGRAMA!$I$11)/2)+PROGRAMA!$I$11))</f>
        <v>0</v>
      </c>
      <c r="S111" s="245">
        <f>+IF(S109="","",PROGRAMA!$I$13*S110*(((S110/PROGRAMA!$I$9)*(PROGRAMA!$I$12-PROGRAMA!$I$11)/2)+PROGRAMA!$I$11))</f>
        <v>0</v>
      </c>
      <c r="T111" s="245">
        <f>+IF(T109="","",PROGRAMA!$I$13*T110*(((T110/PROGRAMA!$I$9)*(PROGRAMA!$I$12-PROGRAMA!$I$11)/2)+PROGRAMA!$I$11))</f>
        <v>0</v>
      </c>
      <c r="U111" s="245">
        <f>+IF(U109="","",PROGRAMA!$I$13*U110*(((U110/PROGRAMA!$I$9)*(PROGRAMA!$I$12-PROGRAMA!$I$11)/2)+PROGRAMA!$I$11))</f>
        <v>0</v>
      </c>
      <c r="V111" s="245">
        <f>+IF(V109="","",PROGRAMA!$I$13*V110*(((V110/PROGRAMA!$I$9)*(PROGRAMA!$I$12-PROGRAMA!$I$11)/2)+PROGRAMA!$I$11))</f>
        <v>0</v>
      </c>
      <c r="W111" s="245">
        <f>+IF(W109="","",PROGRAMA!$I$13*W110*(((W110/PROGRAMA!$I$9)*(PROGRAMA!$I$12-PROGRAMA!$I$11)/2)+PROGRAMA!$I$11))</f>
        <v>0</v>
      </c>
      <c r="X111" s="245">
        <f>+IF(X109="","",PROGRAMA!$I$13*X110*(((X110/PROGRAMA!$I$9)*(PROGRAMA!$I$12-PROGRAMA!$I$11)/2)+PROGRAMA!$I$11))</f>
        <v>0</v>
      </c>
      <c r="Y111" s="245">
        <f>+IF(Y109="","",PROGRAMA!$I$13*Y110*(((Y110/PROGRAMA!$I$9)*(PROGRAMA!$I$12-PROGRAMA!$I$11)/2)+PROGRAMA!$I$11))</f>
        <v>0</v>
      </c>
      <c r="Z111" s="245">
        <f>+IF(Z109="","",PROGRAMA!$I$13*Z110*(((Z110/PROGRAMA!$I$9)*(PROGRAMA!$I$12-PROGRAMA!$I$11)/2)+PROGRAMA!$I$11))</f>
        <v>0</v>
      </c>
      <c r="AA111" s="245">
        <f>+IF(AA109="","",PROGRAMA!$I$13*AA110*(((AA110/PROGRAMA!$I$9)*(PROGRAMA!$I$12-PROGRAMA!$I$11)/2)+PROGRAMA!$I$11))</f>
        <v>0</v>
      </c>
      <c r="AB111" s="245">
        <f>+IF(AB109="","",PROGRAMA!$I$13*AB110*(((AB110/PROGRAMA!$I$9)*(PROGRAMA!$I$12-PROGRAMA!$I$11)/2)+PROGRAMA!$I$11))</f>
        <v>0</v>
      </c>
      <c r="AC111" s="245">
        <f>+IF(AC109="","",PROGRAMA!$I$13*AC110*(((AC110/PROGRAMA!$I$9)*(PROGRAMA!$I$12-PROGRAMA!$I$11)/2)+PROGRAMA!$I$11))</f>
        <v>0</v>
      </c>
      <c r="AD111" s="245">
        <f>+IF(AD109="","",PROGRAMA!$I$13*AD110*(((AD110/PROGRAMA!$I$9)*(PROGRAMA!$I$12-PROGRAMA!$I$11)/2)+PROGRAMA!$I$11))</f>
        <v>0</v>
      </c>
      <c r="AE111" s="245">
        <f>+IF(AE109="","",PROGRAMA!$I$13*AE110*(((AE110/PROGRAMA!$I$9)*(PROGRAMA!$I$12-PROGRAMA!$I$11)/2)+PROGRAMA!$I$11))</f>
        <v>0</v>
      </c>
      <c r="AF111" s="245">
        <f>+IF(AF109="","",PROGRAMA!$I$13*AF110*(((AF110/PROGRAMA!$I$9)*(PROGRAMA!$I$12-PROGRAMA!$I$11)/2)+PROGRAMA!$I$11))</f>
        <v>0</v>
      </c>
      <c r="AG111" s="245">
        <f>+IF(AG109="","",PROGRAMA!$I$13*AG110*(((AG110/PROGRAMA!$I$9)*(PROGRAMA!$I$12-PROGRAMA!$I$11)/2)+PROGRAMA!$I$11))</f>
        <v>0</v>
      </c>
      <c r="AH111" s="245">
        <f>+IF(AH109="","",PROGRAMA!$I$13*AH110*(((AH110/PROGRAMA!$I$9)*(PROGRAMA!$I$12-PROGRAMA!$I$11)/2)+PROGRAMA!$I$11))</f>
        <v>0</v>
      </c>
      <c r="AI111" s="245">
        <f>+IF(AI109="","",PROGRAMA!$I$13*AI110*(((AI110/PROGRAMA!$I$9)*(PROGRAMA!$I$12-PROGRAMA!$I$11)/2)+PROGRAMA!$I$11))</f>
        <v>0</v>
      </c>
      <c r="AJ111" s="245">
        <f>+IF(AJ109="","",PROGRAMA!$I$13*AJ110*(((AJ110/PROGRAMA!$I$9)*(PROGRAMA!$I$12-PROGRAMA!$I$11)/2)+PROGRAMA!$I$11))</f>
        <v>0</v>
      </c>
      <c r="AK111" s="245">
        <f>+IF(AK109="","",PROGRAMA!$I$13*AK110*(((AK110/PROGRAMA!$I$9)*(PROGRAMA!$I$12-PROGRAMA!$I$11)/2)+PROGRAMA!$I$11))</f>
        <v>0</v>
      </c>
      <c r="AL111" s="245">
        <f>+IF(AL109="","",PROGRAMA!$I$13*AL110*(((AL110/PROGRAMA!$I$9)*(PROGRAMA!$I$12-PROGRAMA!$I$11)/2)+PROGRAMA!$I$11))</f>
        <v>0</v>
      </c>
      <c r="AM111" s="245">
        <f>+IF(AM109="","",PROGRAMA!$I$13*AM110*(((AM110/PROGRAMA!$I$9)*(PROGRAMA!$I$12-PROGRAMA!$I$11)/2)+PROGRAMA!$I$11))</f>
        <v>0</v>
      </c>
      <c r="AN111" s="245">
        <f>+IF(AN109="","",PROGRAMA!$I$13*AN110*(((AN110/PROGRAMA!$I$9)*(PROGRAMA!$I$12-PROGRAMA!$I$11)/2)+PROGRAMA!$I$11))</f>
        <v>0</v>
      </c>
      <c r="AO111" s="245">
        <f>+IF(AO109="","",PROGRAMA!$I$13*AO110*(((AO110/PROGRAMA!$I$9)*(PROGRAMA!$I$12-PROGRAMA!$I$11)/2)+PROGRAMA!$I$11))</f>
        <v>0</v>
      </c>
      <c r="AP111" s="245">
        <f>+IF(AP109="","",PROGRAMA!$I$13*AP110*(((AP110/PROGRAMA!$I$9)*(PROGRAMA!$I$12-PROGRAMA!$I$11)/2)+PROGRAMA!$I$11))</f>
        <v>0</v>
      </c>
      <c r="AQ111" s="245">
        <f>+IF(AQ109="","",PROGRAMA!$I$13*AQ110*(((AQ110/PROGRAMA!$I$9)*(PROGRAMA!$I$12-PROGRAMA!$I$11)/2)+PROGRAMA!$I$11))</f>
        <v>0</v>
      </c>
      <c r="AR111" s="245">
        <f>+IF(AR109="","",PROGRAMA!$I$13*AR110*(((AR110/PROGRAMA!$I$9)*(PROGRAMA!$I$12-PROGRAMA!$I$11)/2)+PROGRAMA!$I$11))</f>
        <v>0</v>
      </c>
      <c r="AS111" s="245">
        <f>+IF(AS109="","",PROGRAMA!$I$13*AS110*(((AS110/PROGRAMA!$I$9)*(PROGRAMA!$I$12-PROGRAMA!$I$11)/2)+PROGRAMA!$I$11))</f>
        <v>0</v>
      </c>
      <c r="AT111" s="245">
        <f>+IF(AT109="","",PROGRAMA!$I$13*AT110*(((AT110/PROGRAMA!$I$9)*(PROGRAMA!$I$12-PROGRAMA!$I$11)/2)+PROGRAMA!$I$11))</f>
        <v>0</v>
      </c>
      <c r="AU111" s="245">
        <f>+IF(AU109="","",PROGRAMA!$I$13*AU110*(((AU110/PROGRAMA!$I$9)*(PROGRAMA!$I$12-PROGRAMA!$I$11)/2)+PROGRAMA!$I$11))</f>
        <v>0</v>
      </c>
      <c r="AV111" s="245">
        <f>+IF(AV109="","",PROGRAMA!$I$13*AV110*(((AV110/PROGRAMA!$I$9)*(PROGRAMA!$I$12-PROGRAMA!$I$11)/2)+PROGRAMA!$I$11))</f>
        <v>0</v>
      </c>
      <c r="AW111" s="245">
        <f>+IF(AW109="","",PROGRAMA!$I$13*AW110*(((AW110/PROGRAMA!$I$9)*(PROGRAMA!$I$12-PROGRAMA!$I$11)/2)+PROGRAMA!$I$11))</f>
        <v>0</v>
      </c>
      <c r="AX111" s="245">
        <f>+IF(AX109="","",PROGRAMA!$I$13*AX110*(((AX110/PROGRAMA!$I$9)*(PROGRAMA!$I$12-PROGRAMA!$I$11)/2)+PROGRAMA!$I$11))</f>
        <v>0</v>
      </c>
      <c r="AY111" s="245">
        <f>+IF(AY109="","",PROGRAMA!$I$13*AY110*(((AY110/PROGRAMA!$I$9)*(PROGRAMA!$I$12-PROGRAMA!$I$11)/2)+PROGRAMA!$I$11))</f>
        <v>0</v>
      </c>
      <c r="AZ111" s="245">
        <f>+IF(AZ109="","",PROGRAMA!$I$13*AZ110*(((AZ110/PROGRAMA!$I$9)*(PROGRAMA!$I$12-PROGRAMA!$I$11)/2)+PROGRAMA!$I$11))</f>
        <v>0</v>
      </c>
      <c r="BA111" s="245">
        <f>+IF(BA109="","",PROGRAMA!$I$13*BA110*(((BA110/PROGRAMA!$I$9)*(PROGRAMA!$I$12-PROGRAMA!$I$11)/2)+PROGRAMA!$I$11))</f>
        <v>0</v>
      </c>
      <c r="BB111" s="245">
        <f>+IF(BB109="","",PROGRAMA!$I$13*BB110*(((BB110/PROGRAMA!$I$9)*(PROGRAMA!$I$12-PROGRAMA!$I$11)/2)+PROGRAMA!$I$11))</f>
        <v>0</v>
      </c>
      <c r="BC111" s="245">
        <f>+IF(BC109="","",PROGRAMA!$I$13*BC110*(((BC110/PROGRAMA!$I$9)*(PROGRAMA!$I$12-PROGRAMA!$I$11)/2)+PROGRAMA!$I$11))</f>
        <v>0</v>
      </c>
      <c r="BD111" s="245">
        <f>+IF(BD109="","",PROGRAMA!$I$13*BD110*(((BD110/PROGRAMA!$I$9)*(PROGRAMA!$I$12-PROGRAMA!$I$11)/2)+PROGRAMA!$I$11))</f>
        <v>0</v>
      </c>
      <c r="BE111" s="245">
        <f>+IF(BE109="","",PROGRAMA!$I$13*BE110*(((BE110/PROGRAMA!$I$9)*(PROGRAMA!$I$12-PROGRAMA!$I$11)/2)+PROGRAMA!$I$11))</f>
        <v>0</v>
      </c>
      <c r="BF111" s="245">
        <f>+IF(BF109="","",PROGRAMA!$I$13*BF110*(((BF110/PROGRAMA!$I$9)*(PROGRAMA!$I$12-PROGRAMA!$I$11)/2)+PROGRAMA!$I$11))</f>
        <v>0</v>
      </c>
      <c r="BG111" s="245">
        <f>+IF(BG109="","",PROGRAMA!$I$13*BG110*(((BG110/PROGRAMA!$I$9)*(PROGRAMA!$I$12-PROGRAMA!$I$11)/2)+PROGRAMA!$I$11))</f>
        <v>0</v>
      </c>
      <c r="BH111" s="245">
        <f>+IF(BH109="","",PROGRAMA!$I$13*BH110*(((BH110/PROGRAMA!$I$9)*(PROGRAMA!$I$12-PROGRAMA!$I$11)/2)+PROGRAMA!$I$11))</f>
        <v>0</v>
      </c>
      <c r="BI111" s="245">
        <f>+IF(BI109="","",PROGRAMA!$I$13*BI110*(((BI110/PROGRAMA!$I$9)*(PROGRAMA!$I$12-PROGRAMA!$I$11)/2)+PROGRAMA!$I$11))</f>
        <v>0</v>
      </c>
      <c r="BJ111" s="245">
        <f>+IF(BJ109="","",PROGRAMA!$I$13*BJ110*(((BJ110/PROGRAMA!$I$9)*(PROGRAMA!$I$12-PROGRAMA!$I$11)/2)+PROGRAMA!$I$11))</f>
        <v>0</v>
      </c>
      <c r="BK111" s="245">
        <f>+IF(BK109="","",PROGRAMA!$I$13*BK110*(((BK110/PROGRAMA!$I$9)*(PROGRAMA!$I$12-PROGRAMA!$I$11)/2)+PROGRAMA!$I$11))</f>
        <v>0</v>
      </c>
      <c r="BL111" s="245">
        <f>+IF(BL109="","",PROGRAMA!$I$13*BL110*(((BL110/PROGRAMA!$I$9)*(PROGRAMA!$I$12-PROGRAMA!$I$11)/2)+PROGRAMA!$I$11))</f>
        <v>0</v>
      </c>
      <c r="BM111" s="245">
        <f>+IF(BM109="","",PROGRAMA!$I$13*BM110*(((BM110/PROGRAMA!$I$9)*(PROGRAMA!$I$12-PROGRAMA!$I$11)/2)+PROGRAMA!$I$11))</f>
        <v>0</v>
      </c>
      <c r="BN111" s="245">
        <f>+IF(BN109="","",PROGRAMA!$I$13*BN110*(((BN110/PROGRAMA!$I$9)*(PROGRAMA!$I$12-PROGRAMA!$I$11)/2)+PROGRAMA!$I$11))</f>
        <v>0</v>
      </c>
      <c r="BO111" s="245">
        <f>+IF(BO109="","",PROGRAMA!$I$13*BO110*(((BO110/PROGRAMA!$I$9)*(PROGRAMA!$I$12-PROGRAMA!$I$11)/2)+PROGRAMA!$I$11))</f>
        <v>0</v>
      </c>
      <c r="BP111" s="245">
        <f>+IF(BP109="","",PROGRAMA!$I$13*BP110*(((BP110/PROGRAMA!$I$9)*(PROGRAMA!$I$12-PROGRAMA!$I$11)/2)+PROGRAMA!$I$11))</f>
        <v>0</v>
      </c>
      <c r="BQ111" s="245">
        <f>+IF(BQ109="","",PROGRAMA!$I$13*BQ110*(((BQ110/PROGRAMA!$I$9)*(PROGRAMA!$I$12-PROGRAMA!$I$11)/2)+PROGRAMA!$I$11))</f>
        <v>0</v>
      </c>
      <c r="BR111" s="245">
        <f>+IF(BR109="","",PROGRAMA!$I$13*BR110*(((BR110/PROGRAMA!$I$9)*(PROGRAMA!$I$12-PROGRAMA!$I$11)/2)+PROGRAMA!$I$11))</f>
        <v>0</v>
      </c>
      <c r="BS111" s="245">
        <f>+IF(BS109="","",PROGRAMA!$I$13*BS110*(((BS110/PROGRAMA!$I$9)*(PROGRAMA!$I$12-PROGRAMA!$I$11)/2)+PROGRAMA!$I$11))</f>
        <v>0</v>
      </c>
      <c r="BT111" s="245">
        <f>+IF(BT109="","",PROGRAMA!$I$13*BT110*(((BT110/PROGRAMA!$I$9)*(PROGRAMA!$I$12-PROGRAMA!$I$11)/2)+PROGRAMA!$I$11))</f>
        <v>0</v>
      </c>
      <c r="BU111" s="245">
        <f>+IF(BU109="","",PROGRAMA!$I$13*BU110*(((BU110/PROGRAMA!$I$9)*(PROGRAMA!$I$12-PROGRAMA!$I$11)/2)+PROGRAMA!$I$11))</f>
        <v>0</v>
      </c>
      <c r="BV111" s="245">
        <f>+IF(BV109="","",PROGRAMA!$I$13*BV110*(((BV110/PROGRAMA!$I$9)*(PROGRAMA!$I$12-PROGRAMA!$I$11)/2)+PROGRAMA!$I$11))</f>
        <v>0</v>
      </c>
      <c r="BW111" s="245">
        <f>+IF(BW109="","",PROGRAMA!$I$13*BW110*(((BW110/PROGRAMA!$I$9)*(PROGRAMA!$I$12-PROGRAMA!$I$11)/2)+PROGRAMA!$I$11))</f>
        <v>0</v>
      </c>
      <c r="BX111" s="245">
        <f>+IF(BX109="","",PROGRAMA!$I$13*BX110*(((BX110/PROGRAMA!$I$9)*(PROGRAMA!$I$12-PROGRAMA!$I$11)/2)+PROGRAMA!$I$11))</f>
        <v>0</v>
      </c>
      <c r="BY111" s="245">
        <f>+IF(BY109="","",PROGRAMA!$I$13*BY110*(((BY110/PROGRAMA!$I$9)*(PROGRAMA!$I$12-PROGRAMA!$I$11)/2)+PROGRAMA!$I$11))</f>
        <v>0</v>
      </c>
      <c r="BZ111" s="245">
        <f>+IF(BZ109="","",PROGRAMA!$I$13*BZ110*(((BZ110/PROGRAMA!$I$9)*(PROGRAMA!$I$12-PROGRAMA!$I$11)/2)+PROGRAMA!$I$11))</f>
        <v>0</v>
      </c>
      <c r="CA111" s="245">
        <f>+IF(CA109="","",PROGRAMA!$I$13*CA110*(((CA110/PROGRAMA!$I$9)*(PROGRAMA!$I$12-PROGRAMA!$I$11)/2)+PROGRAMA!$I$11))</f>
        <v>0</v>
      </c>
      <c r="CB111" s="245">
        <f>+IF(CB109="","",PROGRAMA!$I$13*CB110*(((CB110/PROGRAMA!$I$9)*(PROGRAMA!$I$12-PROGRAMA!$I$11)/2)+PROGRAMA!$I$11))</f>
        <v>0</v>
      </c>
      <c r="CC111" s="245">
        <f>+IF(CC109="","",PROGRAMA!$I$13*CC110*(((CC110/PROGRAMA!$I$9)*(PROGRAMA!$I$12-PROGRAMA!$I$11)/2)+PROGRAMA!$I$11))</f>
        <v>0</v>
      </c>
      <c r="CD111" s="245">
        <f>+IF(CD109="","",PROGRAMA!$I$13*CD110*(((CD110/PROGRAMA!$I$9)*(PROGRAMA!$I$12-PROGRAMA!$I$11)/2)+PROGRAMA!$I$11))</f>
        <v>0</v>
      </c>
      <c r="CE111" s="245">
        <f>+IF(CE109="","",PROGRAMA!$I$13*CE110*(((CE110/PROGRAMA!$I$9)*(PROGRAMA!$I$12-PROGRAMA!$I$11)/2)+PROGRAMA!$I$11))</f>
        <v>0</v>
      </c>
      <c r="CF111" s="245">
        <f>+IF(CF109="","",PROGRAMA!$I$13*CF110*(((CF110/PROGRAMA!$I$9)*(PROGRAMA!$I$12-PROGRAMA!$I$11)/2)+PROGRAMA!$I$11))</f>
        <v>0</v>
      </c>
    </row>
    <row r="112" spans="1:84" ht="18" thickTop="1" thickBot="1" x14ac:dyDescent="0.35">
      <c r="B112" s="967" t="s">
        <v>261</v>
      </c>
      <c r="C112" s="970" t="str">
        <f>+IF($B$57='Base Datos'!$V$21,B112,"")</f>
        <v>Contenedor 10</v>
      </c>
      <c r="D112" s="241" t="str">
        <f>+IF($B$57='Base Datos'!$V$21,D58,"")</f>
        <v>Densidad Descarga Solida, gr/l</v>
      </c>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260"/>
      <c r="AL112" s="260"/>
      <c r="AM112" s="260"/>
      <c r="AN112" s="260"/>
      <c r="AO112" s="260"/>
      <c r="AP112" s="260"/>
      <c r="AQ112" s="260"/>
      <c r="AR112" s="260"/>
      <c r="AS112" s="260"/>
      <c r="AT112" s="260"/>
      <c r="AU112" s="260"/>
      <c r="AV112" s="260"/>
      <c r="AW112" s="260"/>
      <c r="AX112" s="260"/>
      <c r="AY112" s="260"/>
      <c r="AZ112" s="260"/>
      <c r="BA112" s="260"/>
      <c r="BB112" s="260"/>
      <c r="BC112" s="260"/>
      <c r="BD112" s="260"/>
      <c r="BE112" s="260"/>
      <c r="BF112" s="260"/>
      <c r="BG112" s="260"/>
      <c r="BH112" s="260"/>
      <c r="BI112" s="260"/>
      <c r="BJ112" s="260"/>
      <c r="BK112" s="260"/>
      <c r="BL112" s="260"/>
      <c r="BM112" s="260"/>
      <c r="BN112" s="260"/>
      <c r="BO112" s="260"/>
      <c r="BP112" s="260"/>
      <c r="BQ112" s="260"/>
      <c r="BR112" s="260"/>
      <c r="BS112" s="260"/>
      <c r="BT112" s="260"/>
      <c r="BU112" s="260"/>
      <c r="BV112" s="260"/>
      <c r="BW112" s="260"/>
      <c r="BX112" s="260"/>
      <c r="BY112" s="260"/>
      <c r="BZ112" s="260"/>
      <c r="CA112" s="260"/>
      <c r="CB112" s="260"/>
      <c r="CC112" s="260"/>
      <c r="CD112" s="260"/>
      <c r="CE112" s="260"/>
      <c r="CF112" s="260"/>
    </row>
    <row r="113" spans="2:84" ht="17.25" thickBot="1" x14ac:dyDescent="0.35">
      <c r="B113" s="967"/>
      <c r="C113" s="968"/>
      <c r="D113" s="242" t="str">
        <f>+IF($B$57='Base Datos'!$V$21,D59,"")</f>
        <v>% AGUA</v>
      </c>
      <c r="E113" s="261"/>
      <c r="F113" s="261"/>
      <c r="G113" s="261"/>
      <c r="H113" s="261"/>
      <c r="I113" s="261"/>
      <c r="J113" s="261"/>
      <c r="K113" s="261"/>
      <c r="L113" s="261"/>
      <c r="M113" s="261"/>
      <c r="N113" s="261"/>
      <c r="O113" s="261"/>
      <c r="P113" s="261"/>
      <c r="Q113" s="261"/>
      <c r="R113" s="261"/>
      <c r="S113" s="261"/>
      <c r="T113" s="261"/>
      <c r="U113" s="261"/>
      <c r="V113" s="261"/>
      <c r="W113" s="261"/>
      <c r="X113" s="261"/>
      <c r="Y113" s="261"/>
      <c r="Z113" s="261"/>
      <c r="AA113" s="261"/>
      <c r="AB113" s="261"/>
      <c r="AC113" s="261"/>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A113" s="261"/>
      <c r="BB113" s="261"/>
      <c r="BC113" s="261"/>
      <c r="BD113" s="261"/>
      <c r="BE113" s="261"/>
      <c r="BF113" s="261"/>
      <c r="BG113" s="261"/>
      <c r="BH113" s="261"/>
      <c r="BI113" s="261"/>
      <c r="BJ113" s="261"/>
      <c r="BK113" s="261"/>
      <c r="BL113" s="261"/>
      <c r="BM113" s="261"/>
      <c r="BN113" s="261"/>
      <c r="BO113" s="261"/>
      <c r="BP113" s="261"/>
      <c r="BQ113" s="261"/>
      <c r="BR113" s="261"/>
      <c r="BS113" s="261"/>
      <c r="BT113" s="261"/>
      <c r="BU113" s="261"/>
      <c r="BV113" s="261"/>
      <c r="BW113" s="261"/>
      <c r="BX113" s="261"/>
      <c r="BY113" s="261"/>
      <c r="BZ113" s="261"/>
      <c r="CA113" s="261"/>
      <c r="CB113" s="261"/>
      <c r="CC113" s="261"/>
      <c r="CD113" s="261"/>
      <c r="CE113" s="261"/>
      <c r="CF113" s="261"/>
    </row>
    <row r="114" spans="2:84" ht="17.25" thickBot="1" x14ac:dyDescent="0.35">
      <c r="B114" s="967"/>
      <c r="C114" s="968"/>
      <c r="D114" s="242" t="str">
        <f>+IF($B$57='Base Datos'!$V$21,D60,"")</f>
        <v>% HC</v>
      </c>
      <c r="E114" s="247"/>
      <c r="F114" s="247"/>
      <c r="G114" s="247"/>
      <c r="H114" s="247"/>
      <c r="I114" s="247"/>
      <c r="J114" s="247"/>
      <c r="K114" s="247"/>
      <c r="L114" s="247"/>
      <c r="M114" s="247"/>
      <c r="N114" s="247"/>
      <c r="O114" s="247"/>
      <c r="P114" s="247"/>
      <c r="Q114" s="247"/>
      <c r="R114" s="247"/>
      <c r="S114" s="247"/>
      <c r="T114" s="247"/>
      <c r="U114" s="247"/>
      <c r="V114" s="247"/>
      <c r="W114" s="247"/>
      <c r="X114" s="247"/>
      <c r="Y114" s="247"/>
      <c r="Z114" s="247"/>
      <c r="AA114" s="247"/>
      <c r="AB114" s="247"/>
      <c r="AC114" s="247"/>
      <c r="AD114" s="247"/>
      <c r="AE114" s="247"/>
      <c r="AF114" s="247"/>
      <c r="AG114" s="247"/>
      <c r="AH114" s="247"/>
      <c r="AI114" s="247"/>
      <c r="AJ114" s="247"/>
      <c r="AK114" s="247"/>
      <c r="AL114" s="247"/>
      <c r="AM114" s="247"/>
      <c r="AN114" s="247"/>
      <c r="AO114" s="247"/>
      <c r="AP114" s="247"/>
      <c r="AQ114" s="247"/>
      <c r="AR114" s="247"/>
      <c r="AS114" s="247"/>
      <c r="AT114" s="247"/>
      <c r="AU114" s="247"/>
      <c r="AV114" s="247"/>
      <c r="AW114" s="247"/>
      <c r="AX114" s="247"/>
      <c r="AY114" s="247"/>
      <c r="AZ114" s="247"/>
      <c r="BA114" s="247"/>
      <c r="BB114" s="247"/>
      <c r="BC114" s="247"/>
      <c r="BD114" s="247"/>
      <c r="BE114" s="247"/>
      <c r="BF114" s="247"/>
      <c r="BG114" s="247"/>
      <c r="BH114" s="247"/>
      <c r="BI114" s="247"/>
      <c r="BJ114" s="247"/>
      <c r="BK114" s="247"/>
      <c r="BL114" s="247"/>
      <c r="BM114" s="247"/>
      <c r="BN114" s="247"/>
      <c r="BO114" s="247"/>
      <c r="BP114" s="247"/>
      <c r="BQ114" s="247"/>
      <c r="BR114" s="247"/>
      <c r="BS114" s="247"/>
      <c r="BT114" s="247"/>
      <c r="BU114" s="247"/>
      <c r="BV114" s="247"/>
      <c r="BW114" s="247"/>
      <c r="BX114" s="247"/>
      <c r="BY114" s="247"/>
      <c r="BZ114" s="247"/>
      <c r="CA114" s="247"/>
      <c r="CB114" s="247"/>
      <c r="CC114" s="247"/>
      <c r="CD114" s="247"/>
      <c r="CE114" s="247"/>
      <c r="CF114" s="247"/>
    </row>
    <row r="115" spans="2:84" ht="17.25" thickBot="1" x14ac:dyDescent="0.35">
      <c r="B115" s="967"/>
      <c r="C115" s="968"/>
      <c r="D115" s="242" t="str">
        <f>+IF($B$57='Base Datos'!$V$21,D61,"")</f>
        <v>% SOLIDOS</v>
      </c>
      <c r="E115" s="197">
        <f>IF(SUM(E113:E114)=0,0,100-E113-E114)</f>
        <v>0</v>
      </c>
      <c r="F115" s="197">
        <f t="shared" ref="F115:BQ115" si="76">IF(SUM(F113:F114)=0,0,100-F113-F114)</f>
        <v>0</v>
      </c>
      <c r="G115" s="197">
        <f t="shared" si="76"/>
        <v>0</v>
      </c>
      <c r="H115" s="197">
        <f t="shared" si="76"/>
        <v>0</v>
      </c>
      <c r="I115" s="197">
        <f t="shared" si="76"/>
        <v>0</v>
      </c>
      <c r="J115" s="197">
        <f t="shared" si="76"/>
        <v>0</v>
      </c>
      <c r="K115" s="197">
        <f t="shared" si="76"/>
        <v>0</v>
      </c>
      <c r="L115" s="197">
        <f t="shared" si="76"/>
        <v>0</v>
      </c>
      <c r="M115" s="197">
        <f t="shared" si="76"/>
        <v>0</v>
      </c>
      <c r="N115" s="197">
        <f t="shared" si="76"/>
        <v>0</v>
      </c>
      <c r="O115" s="197">
        <f t="shared" si="76"/>
        <v>0</v>
      </c>
      <c r="P115" s="197">
        <f t="shared" si="76"/>
        <v>0</v>
      </c>
      <c r="Q115" s="197">
        <f t="shared" si="76"/>
        <v>0</v>
      </c>
      <c r="R115" s="197">
        <f t="shared" si="76"/>
        <v>0</v>
      </c>
      <c r="S115" s="197">
        <f t="shared" si="76"/>
        <v>0</v>
      </c>
      <c r="T115" s="197">
        <f t="shared" si="76"/>
        <v>0</v>
      </c>
      <c r="U115" s="197">
        <f t="shared" si="76"/>
        <v>0</v>
      </c>
      <c r="V115" s="197">
        <f t="shared" si="76"/>
        <v>0</v>
      </c>
      <c r="W115" s="197">
        <f t="shared" si="76"/>
        <v>0</v>
      </c>
      <c r="X115" s="197">
        <f t="shared" si="76"/>
        <v>0</v>
      </c>
      <c r="Y115" s="197">
        <f t="shared" si="76"/>
        <v>0</v>
      </c>
      <c r="Z115" s="197">
        <f t="shared" si="76"/>
        <v>0</v>
      </c>
      <c r="AA115" s="197">
        <f t="shared" si="76"/>
        <v>0</v>
      </c>
      <c r="AB115" s="197">
        <f t="shared" si="76"/>
        <v>0</v>
      </c>
      <c r="AC115" s="197">
        <f t="shared" si="76"/>
        <v>0</v>
      </c>
      <c r="AD115" s="197">
        <f t="shared" si="76"/>
        <v>0</v>
      </c>
      <c r="AE115" s="197">
        <f t="shared" si="76"/>
        <v>0</v>
      </c>
      <c r="AF115" s="197">
        <f t="shared" si="76"/>
        <v>0</v>
      </c>
      <c r="AG115" s="197">
        <f t="shared" si="76"/>
        <v>0</v>
      </c>
      <c r="AH115" s="197">
        <f t="shared" si="76"/>
        <v>0</v>
      </c>
      <c r="AI115" s="197">
        <f t="shared" si="76"/>
        <v>0</v>
      </c>
      <c r="AJ115" s="197">
        <f t="shared" si="76"/>
        <v>0</v>
      </c>
      <c r="AK115" s="197">
        <f t="shared" si="76"/>
        <v>0</v>
      </c>
      <c r="AL115" s="197">
        <f t="shared" si="76"/>
        <v>0</v>
      </c>
      <c r="AM115" s="197">
        <f t="shared" si="76"/>
        <v>0</v>
      </c>
      <c r="AN115" s="197">
        <f t="shared" si="76"/>
        <v>0</v>
      </c>
      <c r="AO115" s="197">
        <f t="shared" si="76"/>
        <v>0</v>
      </c>
      <c r="AP115" s="197">
        <f t="shared" si="76"/>
        <v>0</v>
      </c>
      <c r="AQ115" s="197">
        <f t="shared" si="76"/>
        <v>0</v>
      </c>
      <c r="AR115" s="197">
        <f t="shared" si="76"/>
        <v>0</v>
      </c>
      <c r="AS115" s="197">
        <f t="shared" si="76"/>
        <v>0</v>
      </c>
      <c r="AT115" s="197">
        <f t="shared" si="76"/>
        <v>0</v>
      </c>
      <c r="AU115" s="197">
        <f t="shared" si="76"/>
        <v>0</v>
      </c>
      <c r="AV115" s="197">
        <f t="shared" si="76"/>
        <v>0</v>
      </c>
      <c r="AW115" s="197">
        <f t="shared" si="76"/>
        <v>0</v>
      </c>
      <c r="AX115" s="197">
        <f t="shared" si="76"/>
        <v>0</v>
      </c>
      <c r="AY115" s="197">
        <f t="shared" si="76"/>
        <v>0</v>
      </c>
      <c r="AZ115" s="197">
        <f t="shared" si="76"/>
        <v>0</v>
      </c>
      <c r="BA115" s="197">
        <f t="shared" si="76"/>
        <v>0</v>
      </c>
      <c r="BB115" s="197">
        <f t="shared" si="76"/>
        <v>0</v>
      </c>
      <c r="BC115" s="197">
        <f t="shared" si="76"/>
        <v>0</v>
      </c>
      <c r="BD115" s="197">
        <f t="shared" si="76"/>
        <v>0</v>
      </c>
      <c r="BE115" s="197">
        <f t="shared" si="76"/>
        <v>0</v>
      </c>
      <c r="BF115" s="197">
        <f t="shared" si="76"/>
        <v>0</v>
      </c>
      <c r="BG115" s="197">
        <f t="shared" si="76"/>
        <v>0</v>
      </c>
      <c r="BH115" s="197">
        <f t="shared" si="76"/>
        <v>0</v>
      </c>
      <c r="BI115" s="197">
        <f t="shared" si="76"/>
        <v>0</v>
      </c>
      <c r="BJ115" s="197">
        <f t="shared" si="76"/>
        <v>0</v>
      </c>
      <c r="BK115" s="197">
        <f t="shared" si="76"/>
        <v>0</v>
      </c>
      <c r="BL115" s="197">
        <f t="shared" si="76"/>
        <v>0</v>
      </c>
      <c r="BM115" s="197">
        <f t="shared" si="76"/>
        <v>0</v>
      </c>
      <c r="BN115" s="197">
        <f t="shared" si="76"/>
        <v>0</v>
      </c>
      <c r="BO115" s="197">
        <f t="shared" si="76"/>
        <v>0</v>
      </c>
      <c r="BP115" s="197">
        <f t="shared" si="76"/>
        <v>0</v>
      </c>
      <c r="BQ115" s="197">
        <f t="shared" si="76"/>
        <v>0</v>
      </c>
      <c r="BR115" s="197">
        <f t="shared" ref="BR115:CF115" si="77">IF(SUM(BR113:BR114)=0,0,100-BR113-BR114)</f>
        <v>0</v>
      </c>
      <c r="BS115" s="197">
        <f t="shared" si="77"/>
        <v>0</v>
      </c>
      <c r="BT115" s="197">
        <f t="shared" si="77"/>
        <v>0</v>
      </c>
      <c r="BU115" s="197">
        <f t="shared" si="77"/>
        <v>0</v>
      </c>
      <c r="BV115" s="197">
        <f t="shared" si="77"/>
        <v>0</v>
      </c>
      <c r="BW115" s="197">
        <f t="shared" si="77"/>
        <v>0</v>
      </c>
      <c r="BX115" s="197">
        <f t="shared" si="77"/>
        <v>0</v>
      </c>
      <c r="BY115" s="197">
        <f t="shared" si="77"/>
        <v>0</v>
      </c>
      <c r="BZ115" s="197">
        <f t="shared" si="77"/>
        <v>0</v>
      </c>
      <c r="CA115" s="197">
        <f t="shared" si="77"/>
        <v>0</v>
      </c>
      <c r="CB115" s="197">
        <f t="shared" si="77"/>
        <v>0</v>
      </c>
      <c r="CC115" s="197">
        <f t="shared" si="77"/>
        <v>0</v>
      </c>
      <c r="CD115" s="197">
        <f t="shared" si="77"/>
        <v>0</v>
      </c>
      <c r="CE115" s="197">
        <f t="shared" si="77"/>
        <v>0</v>
      </c>
      <c r="CF115" s="197">
        <f t="shared" si="77"/>
        <v>0</v>
      </c>
    </row>
    <row r="116" spans="2:84" ht="17.25" thickBot="1" x14ac:dyDescent="0.35">
      <c r="B116" s="967"/>
      <c r="C116" s="968"/>
      <c r="D116" s="243" t="s">
        <v>122</v>
      </c>
      <c r="E116" s="247"/>
      <c r="F116" s="247"/>
      <c r="G116" s="247"/>
      <c r="H116" s="247"/>
      <c r="I116" s="247"/>
      <c r="J116" s="247"/>
      <c r="K116" s="247"/>
      <c r="L116" s="247"/>
      <c r="M116" s="247"/>
      <c r="N116" s="247"/>
      <c r="O116" s="247"/>
      <c r="P116" s="247"/>
      <c r="Q116" s="247"/>
      <c r="R116" s="247"/>
      <c r="S116" s="247"/>
      <c r="T116" s="247"/>
      <c r="U116" s="247"/>
      <c r="V116" s="247"/>
      <c r="W116" s="247"/>
      <c r="X116" s="247"/>
      <c r="Y116" s="247"/>
      <c r="Z116" s="247"/>
      <c r="AA116" s="247"/>
      <c r="AB116" s="247"/>
      <c r="AC116" s="247"/>
      <c r="AD116" s="247"/>
      <c r="AE116" s="247"/>
      <c r="AF116" s="247"/>
      <c r="AG116" s="247"/>
      <c r="AH116" s="247"/>
      <c r="AI116" s="247"/>
      <c r="AJ116" s="247"/>
      <c r="AK116" s="247"/>
      <c r="AL116" s="247"/>
      <c r="AM116" s="247"/>
      <c r="AN116" s="247"/>
      <c r="AO116" s="247"/>
      <c r="AP116" s="247"/>
      <c r="AQ116" s="247"/>
      <c r="AR116" s="247"/>
      <c r="AS116" s="247"/>
      <c r="AT116" s="247"/>
      <c r="AU116" s="247"/>
      <c r="AV116" s="247"/>
      <c r="AW116" s="247"/>
      <c r="AX116" s="247"/>
      <c r="AY116" s="247"/>
      <c r="AZ116" s="247"/>
      <c r="BA116" s="247"/>
      <c r="BB116" s="247"/>
      <c r="BC116" s="247"/>
      <c r="BD116" s="247"/>
      <c r="BE116" s="247"/>
      <c r="BF116" s="247"/>
      <c r="BG116" s="247"/>
      <c r="BH116" s="247"/>
      <c r="BI116" s="247"/>
      <c r="BJ116" s="247"/>
      <c r="BK116" s="247"/>
      <c r="BL116" s="247"/>
      <c r="BM116" s="247"/>
      <c r="BN116" s="247"/>
      <c r="BO116" s="247"/>
      <c r="BP116" s="247"/>
      <c r="BQ116" s="247"/>
      <c r="BR116" s="247"/>
      <c r="BS116" s="247"/>
      <c r="BT116" s="247"/>
      <c r="BU116" s="247"/>
      <c r="BV116" s="247"/>
      <c r="BW116" s="247"/>
      <c r="BX116" s="247"/>
      <c r="BY116" s="247"/>
      <c r="BZ116" s="247"/>
      <c r="CA116" s="247"/>
      <c r="CB116" s="247"/>
      <c r="CC116" s="247"/>
      <c r="CD116" s="247"/>
      <c r="CE116" s="247"/>
      <c r="CF116" s="247"/>
    </row>
    <row r="117" spans="2:84" ht="17.25" thickBot="1" x14ac:dyDescent="0.35">
      <c r="B117" s="967"/>
      <c r="C117" s="969"/>
      <c r="D117" s="244" t="s">
        <v>267</v>
      </c>
      <c r="E117" s="245">
        <f>+IF(E115="","",PROGRAMA!$I$13*E116*(((E116/PROGRAMA!$I$9)*(PROGRAMA!$I$12-PROGRAMA!$I$11)/2)+PROGRAMA!$I$11))</f>
        <v>0</v>
      </c>
      <c r="F117" s="245">
        <f>+IF(F115="","",PROGRAMA!$I$13*F116*(((F116/PROGRAMA!$I$9)*(PROGRAMA!$I$12-PROGRAMA!$I$11)/2)+PROGRAMA!$I$11))</f>
        <v>0</v>
      </c>
      <c r="G117" s="245">
        <f>+IF(G115="","",PROGRAMA!$I$13*G116*(((G116/PROGRAMA!$I$9)*(PROGRAMA!$I$12-PROGRAMA!$I$11)/2)+PROGRAMA!$I$11))</f>
        <v>0</v>
      </c>
      <c r="H117" s="245">
        <f>+IF(H115="","",PROGRAMA!$I$13*H116*(((H116/PROGRAMA!$I$9)*(PROGRAMA!$I$12-PROGRAMA!$I$11)/2)+PROGRAMA!$I$11))</f>
        <v>0</v>
      </c>
      <c r="I117" s="245">
        <f>+IF(I115="","",PROGRAMA!$I$13*I116*(((I116/PROGRAMA!$I$9)*(PROGRAMA!$I$12-PROGRAMA!$I$11)/2)+PROGRAMA!$I$11))</f>
        <v>0</v>
      </c>
      <c r="J117" s="245">
        <f>+IF(J115="","",PROGRAMA!$I$13*J116*(((J116/PROGRAMA!$I$9)*(PROGRAMA!$I$12-PROGRAMA!$I$11)/2)+PROGRAMA!$I$11))</f>
        <v>0</v>
      </c>
      <c r="K117" s="245">
        <f>+IF(K115="","",PROGRAMA!$I$13*K116*(((K116/PROGRAMA!$I$9)*(PROGRAMA!$I$12-PROGRAMA!$I$11)/2)+PROGRAMA!$I$11))</f>
        <v>0</v>
      </c>
      <c r="L117" s="245">
        <f>+IF(L115="","",PROGRAMA!$I$13*L116*(((L116/PROGRAMA!$I$9)*(PROGRAMA!$I$12-PROGRAMA!$I$11)/2)+PROGRAMA!$I$11))</f>
        <v>0</v>
      </c>
      <c r="M117" s="245">
        <f>+IF(M115="","",PROGRAMA!$I$13*M116*(((M116/PROGRAMA!$I$9)*(PROGRAMA!$I$12-PROGRAMA!$I$11)/2)+PROGRAMA!$I$11))</f>
        <v>0</v>
      </c>
      <c r="N117" s="245">
        <f>+IF(N115="","",PROGRAMA!$I$13*N116*(((N116/PROGRAMA!$I$9)*(PROGRAMA!$I$12-PROGRAMA!$I$11)/2)+PROGRAMA!$I$11))</f>
        <v>0</v>
      </c>
      <c r="O117" s="245">
        <f>+IF(O115="","",PROGRAMA!$I$13*O116*(((O116/PROGRAMA!$I$9)*(PROGRAMA!$I$12-PROGRAMA!$I$11)/2)+PROGRAMA!$I$11))</f>
        <v>0</v>
      </c>
      <c r="P117" s="245">
        <f>+IF(P115="","",PROGRAMA!$I$13*P116*(((P116/PROGRAMA!$I$9)*(PROGRAMA!$I$12-PROGRAMA!$I$11)/2)+PROGRAMA!$I$11))</f>
        <v>0</v>
      </c>
      <c r="Q117" s="245">
        <f>+IF(Q115="","",PROGRAMA!$I$13*Q116*(((Q116/PROGRAMA!$I$9)*(PROGRAMA!$I$12-PROGRAMA!$I$11)/2)+PROGRAMA!$I$11))</f>
        <v>0</v>
      </c>
      <c r="R117" s="245">
        <f>+IF(R115="","",PROGRAMA!$I$13*R116*(((R116/PROGRAMA!$I$9)*(PROGRAMA!$I$12-PROGRAMA!$I$11)/2)+PROGRAMA!$I$11))</f>
        <v>0</v>
      </c>
      <c r="S117" s="245">
        <f>+IF(S115="","",PROGRAMA!$I$13*S116*(((S116/PROGRAMA!$I$9)*(PROGRAMA!$I$12-PROGRAMA!$I$11)/2)+PROGRAMA!$I$11))</f>
        <v>0</v>
      </c>
      <c r="T117" s="245">
        <f>+IF(T115="","",PROGRAMA!$I$13*T116*(((T116/PROGRAMA!$I$9)*(PROGRAMA!$I$12-PROGRAMA!$I$11)/2)+PROGRAMA!$I$11))</f>
        <v>0</v>
      </c>
      <c r="U117" s="245">
        <f>+IF(U115="","",PROGRAMA!$I$13*U116*(((U116/PROGRAMA!$I$9)*(PROGRAMA!$I$12-PROGRAMA!$I$11)/2)+PROGRAMA!$I$11))</f>
        <v>0</v>
      </c>
      <c r="V117" s="245">
        <f>+IF(V115="","",PROGRAMA!$I$13*V116*(((V116/PROGRAMA!$I$9)*(PROGRAMA!$I$12-PROGRAMA!$I$11)/2)+PROGRAMA!$I$11))</f>
        <v>0</v>
      </c>
      <c r="W117" s="245">
        <f>+IF(W115="","",PROGRAMA!$I$13*W116*(((W116/PROGRAMA!$I$9)*(PROGRAMA!$I$12-PROGRAMA!$I$11)/2)+PROGRAMA!$I$11))</f>
        <v>0</v>
      </c>
      <c r="X117" s="245">
        <f>+IF(X115="","",PROGRAMA!$I$13*X116*(((X116/PROGRAMA!$I$9)*(PROGRAMA!$I$12-PROGRAMA!$I$11)/2)+PROGRAMA!$I$11))</f>
        <v>0</v>
      </c>
      <c r="Y117" s="245">
        <f>+IF(Y115="","",PROGRAMA!$I$13*Y116*(((Y116/PROGRAMA!$I$9)*(PROGRAMA!$I$12-PROGRAMA!$I$11)/2)+PROGRAMA!$I$11))</f>
        <v>0</v>
      </c>
      <c r="Z117" s="245">
        <f>+IF(Z115="","",PROGRAMA!$I$13*Z116*(((Z116/PROGRAMA!$I$9)*(PROGRAMA!$I$12-PROGRAMA!$I$11)/2)+PROGRAMA!$I$11))</f>
        <v>0</v>
      </c>
      <c r="AA117" s="245">
        <f>+IF(AA115="","",PROGRAMA!$I$13*AA116*(((AA116/PROGRAMA!$I$9)*(PROGRAMA!$I$12-PROGRAMA!$I$11)/2)+PROGRAMA!$I$11))</f>
        <v>0</v>
      </c>
      <c r="AB117" s="245">
        <f>+IF(AB115="","",PROGRAMA!$I$13*AB116*(((AB116/PROGRAMA!$I$9)*(PROGRAMA!$I$12-PROGRAMA!$I$11)/2)+PROGRAMA!$I$11))</f>
        <v>0</v>
      </c>
      <c r="AC117" s="245">
        <f>+IF(AC115="","",PROGRAMA!$I$13*AC116*(((AC116/PROGRAMA!$I$9)*(PROGRAMA!$I$12-PROGRAMA!$I$11)/2)+PROGRAMA!$I$11))</f>
        <v>0</v>
      </c>
      <c r="AD117" s="245">
        <f>+IF(AD115="","",PROGRAMA!$I$13*AD116*(((AD116/PROGRAMA!$I$9)*(PROGRAMA!$I$12-PROGRAMA!$I$11)/2)+PROGRAMA!$I$11))</f>
        <v>0</v>
      </c>
      <c r="AE117" s="245">
        <f>+IF(AE115="","",PROGRAMA!$I$13*AE116*(((AE116/PROGRAMA!$I$9)*(PROGRAMA!$I$12-PROGRAMA!$I$11)/2)+PROGRAMA!$I$11))</f>
        <v>0</v>
      </c>
      <c r="AF117" s="245">
        <f>+IF(AF115="","",PROGRAMA!$I$13*AF116*(((AF116/PROGRAMA!$I$9)*(PROGRAMA!$I$12-PROGRAMA!$I$11)/2)+PROGRAMA!$I$11))</f>
        <v>0</v>
      </c>
      <c r="AG117" s="245">
        <f>+IF(AG115="","",PROGRAMA!$I$13*AG116*(((AG116/PROGRAMA!$I$9)*(PROGRAMA!$I$12-PROGRAMA!$I$11)/2)+PROGRAMA!$I$11))</f>
        <v>0</v>
      </c>
      <c r="AH117" s="245">
        <f>+IF(AH115="","",PROGRAMA!$I$13*AH116*(((AH116/PROGRAMA!$I$9)*(PROGRAMA!$I$12-PROGRAMA!$I$11)/2)+PROGRAMA!$I$11))</f>
        <v>0</v>
      </c>
      <c r="AI117" s="245">
        <f>+IF(AI115="","",PROGRAMA!$I$13*AI116*(((AI116/PROGRAMA!$I$9)*(PROGRAMA!$I$12-PROGRAMA!$I$11)/2)+PROGRAMA!$I$11))</f>
        <v>0</v>
      </c>
      <c r="AJ117" s="245">
        <f>+IF(AJ115="","",PROGRAMA!$I$13*AJ116*(((AJ116/PROGRAMA!$I$9)*(PROGRAMA!$I$12-PROGRAMA!$I$11)/2)+PROGRAMA!$I$11))</f>
        <v>0</v>
      </c>
      <c r="AK117" s="245">
        <f>+IF(AK115="","",PROGRAMA!$I$13*AK116*(((AK116/PROGRAMA!$I$9)*(PROGRAMA!$I$12-PROGRAMA!$I$11)/2)+PROGRAMA!$I$11))</f>
        <v>0</v>
      </c>
      <c r="AL117" s="245">
        <f>+IF(AL115="","",PROGRAMA!$I$13*AL116*(((AL116/PROGRAMA!$I$9)*(PROGRAMA!$I$12-PROGRAMA!$I$11)/2)+PROGRAMA!$I$11))</f>
        <v>0</v>
      </c>
      <c r="AM117" s="245">
        <f>+IF(AM115="","",PROGRAMA!$I$13*AM116*(((AM116/PROGRAMA!$I$9)*(PROGRAMA!$I$12-PROGRAMA!$I$11)/2)+PROGRAMA!$I$11))</f>
        <v>0</v>
      </c>
      <c r="AN117" s="245">
        <f>+IF(AN115="","",PROGRAMA!$I$13*AN116*(((AN116/PROGRAMA!$I$9)*(PROGRAMA!$I$12-PROGRAMA!$I$11)/2)+PROGRAMA!$I$11))</f>
        <v>0</v>
      </c>
      <c r="AO117" s="245">
        <f>+IF(AO115="","",PROGRAMA!$I$13*AO116*(((AO116/PROGRAMA!$I$9)*(PROGRAMA!$I$12-PROGRAMA!$I$11)/2)+PROGRAMA!$I$11))</f>
        <v>0</v>
      </c>
      <c r="AP117" s="245">
        <f>+IF(AP115="","",PROGRAMA!$I$13*AP116*(((AP116/PROGRAMA!$I$9)*(PROGRAMA!$I$12-PROGRAMA!$I$11)/2)+PROGRAMA!$I$11))</f>
        <v>0</v>
      </c>
      <c r="AQ117" s="245">
        <f>+IF(AQ115="","",PROGRAMA!$I$13*AQ116*(((AQ116/PROGRAMA!$I$9)*(PROGRAMA!$I$12-PROGRAMA!$I$11)/2)+PROGRAMA!$I$11))</f>
        <v>0</v>
      </c>
      <c r="AR117" s="245">
        <f>+IF(AR115="","",PROGRAMA!$I$13*AR116*(((AR116/PROGRAMA!$I$9)*(PROGRAMA!$I$12-PROGRAMA!$I$11)/2)+PROGRAMA!$I$11))</f>
        <v>0</v>
      </c>
      <c r="AS117" s="245">
        <f>+IF(AS115="","",PROGRAMA!$I$13*AS116*(((AS116/PROGRAMA!$I$9)*(PROGRAMA!$I$12-PROGRAMA!$I$11)/2)+PROGRAMA!$I$11))</f>
        <v>0</v>
      </c>
      <c r="AT117" s="245">
        <f>+IF(AT115="","",PROGRAMA!$I$13*AT116*(((AT116/PROGRAMA!$I$9)*(PROGRAMA!$I$12-PROGRAMA!$I$11)/2)+PROGRAMA!$I$11))</f>
        <v>0</v>
      </c>
      <c r="AU117" s="245">
        <f>+IF(AU115="","",PROGRAMA!$I$13*AU116*(((AU116/PROGRAMA!$I$9)*(PROGRAMA!$I$12-PROGRAMA!$I$11)/2)+PROGRAMA!$I$11))</f>
        <v>0</v>
      </c>
      <c r="AV117" s="245">
        <f>+IF(AV115="","",PROGRAMA!$I$13*AV116*(((AV116/PROGRAMA!$I$9)*(PROGRAMA!$I$12-PROGRAMA!$I$11)/2)+PROGRAMA!$I$11))</f>
        <v>0</v>
      </c>
      <c r="AW117" s="245">
        <f>+IF(AW115="","",PROGRAMA!$I$13*AW116*(((AW116/PROGRAMA!$I$9)*(PROGRAMA!$I$12-PROGRAMA!$I$11)/2)+PROGRAMA!$I$11))</f>
        <v>0</v>
      </c>
      <c r="AX117" s="245">
        <f>+IF(AX115="","",PROGRAMA!$I$13*AX116*(((AX116/PROGRAMA!$I$9)*(PROGRAMA!$I$12-PROGRAMA!$I$11)/2)+PROGRAMA!$I$11))</f>
        <v>0</v>
      </c>
      <c r="AY117" s="245">
        <f>+IF(AY115="","",PROGRAMA!$I$13*AY116*(((AY116/PROGRAMA!$I$9)*(PROGRAMA!$I$12-PROGRAMA!$I$11)/2)+PROGRAMA!$I$11))</f>
        <v>0</v>
      </c>
      <c r="AZ117" s="245">
        <f>+IF(AZ115="","",PROGRAMA!$I$13*AZ116*(((AZ116/PROGRAMA!$I$9)*(PROGRAMA!$I$12-PROGRAMA!$I$11)/2)+PROGRAMA!$I$11))</f>
        <v>0</v>
      </c>
      <c r="BA117" s="245">
        <f>+IF(BA115="","",PROGRAMA!$I$13*BA116*(((BA116/PROGRAMA!$I$9)*(PROGRAMA!$I$12-PROGRAMA!$I$11)/2)+PROGRAMA!$I$11))</f>
        <v>0</v>
      </c>
      <c r="BB117" s="245">
        <f>+IF(BB115="","",PROGRAMA!$I$13*BB116*(((BB116/PROGRAMA!$I$9)*(PROGRAMA!$I$12-PROGRAMA!$I$11)/2)+PROGRAMA!$I$11))</f>
        <v>0</v>
      </c>
      <c r="BC117" s="245">
        <f>+IF(BC115="","",PROGRAMA!$I$13*BC116*(((BC116/PROGRAMA!$I$9)*(PROGRAMA!$I$12-PROGRAMA!$I$11)/2)+PROGRAMA!$I$11))</f>
        <v>0</v>
      </c>
      <c r="BD117" s="245">
        <f>+IF(BD115="","",PROGRAMA!$I$13*BD116*(((BD116/PROGRAMA!$I$9)*(PROGRAMA!$I$12-PROGRAMA!$I$11)/2)+PROGRAMA!$I$11))</f>
        <v>0</v>
      </c>
      <c r="BE117" s="245">
        <f>+IF(BE115="","",PROGRAMA!$I$13*BE116*(((BE116/PROGRAMA!$I$9)*(PROGRAMA!$I$12-PROGRAMA!$I$11)/2)+PROGRAMA!$I$11))</f>
        <v>0</v>
      </c>
      <c r="BF117" s="245">
        <f>+IF(BF115="","",PROGRAMA!$I$13*BF116*(((BF116/PROGRAMA!$I$9)*(PROGRAMA!$I$12-PROGRAMA!$I$11)/2)+PROGRAMA!$I$11))</f>
        <v>0</v>
      </c>
      <c r="BG117" s="245">
        <f>+IF(BG115="","",PROGRAMA!$I$13*BG116*(((BG116/PROGRAMA!$I$9)*(PROGRAMA!$I$12-PROGRAMA!$I$11)/2)+PROGRAMA!$I$11))</f>
        <v>0</v>
      </c>
      <c r="BH117" s="245">
        <f>+IF(BH115="","",PROGRAMA!$I$13*BH116*(((BH116/PROGRAMA!$I$9)*(PROGRAMA!$I$12-PROGRAMA!$I$11)/2)+PROGRAMA!$I$11))</f>
        <v>0</v>
      </c>
      <c r="BI117" s="245">
        <f>+IF(BI115="","",PROGRAMA!$I$13*BI116*(((BI116/PROGRAMA!$I$9)*(PROGRAMA!$I$12-PROGRAMA!$I$11)/2)+PROGRAMA!$I$11))</f>
        <v>0</v>
      </c>
      <c r="BJ117" s="245">
        <f>+IF(BJ115="","",PROGRAMA!$I$13*BJ116*(((BJ116/PROGRAMA!$I$9)*(PROGRAMA!$I$12-PROGRAMA!$I$11)/2)+PROGRAMA!$I$11))</f>
        <v>0</v>
      </c>
      <c r="BK117" s="245">
        <f>+IF(BK115="","",PROGRAMA!$I$13*BK116*(((BK116/PROGRAMA!$I$9)*(PROGRAMA!$I$12-PROGRAMA!$I$11)/2)+PROGRAMA!$I$11))</f>
        <v>0</v>
      </c>
      <c r="BL117" s="245">
        <f>+IF(BL115="","",PROGRAMA!$I$13*BL116*(((BL116/PROGRAMA!$I$9)*(PROGRAMA!$I$12-PROGRAMA!$I$11)/2)+PROGRAMA!$I$11))</f>
        <v>0</v>
      </c>
      <c r="BM117" s="245">
        <f>+IF(BM115="","",PROGRAMA!$I$13*BM116*(((BM116/PROGRAMA!$I$9)*(PROGRAMA!$I$12-PROGRAMA!$I$11)/2)+PROGRAMA!$I$11))</f>
        <v>0</v>
      </c>
      <c r="BN117" s="245">
        <f>+IF(BN115="","",PROGRAMA!$I$13*BN116*(((BN116/PROGRAMA!$I$9)*(PROGRAMA!$I$12-PROGRAMA!$I$11)/2)+PROGRAMA!$I$11))</f>
        <v>0</v>
      </c>
      <c r="BO117" s="245">
        <f>+IF(BO115="","",PROGRAMA!$I$13*BO116*(((BO116/PROGRAMA!$I$9)*(PROGRAMA!$I$12-PROGRAMA!$I$11)/2)+PROGRAMA!$I$11))</f>
        <v>0</v>
      </c>
      <c r="BP117" s="245">
        <f>+IF(BP115="","",PROGRAMA!$I$13*BP116*(((BP116/PROGRAMA!$I$9)*(PROGRAMA!$I$12-PROGRAMA!$I$11)/2)+PROGRAMA!$I$11))</f>
        <v>0</v>
      </c>
      <c r="BQ117" s="245">
        <f>+IF(BQ115="","",PROGRAMA!$I$13*BQ116*(((BQ116/PROGRAMA!$I$9)*(PROGRAMA!$I$12-PROGRAMA!$I$11)/2)+PROGRAMA!$I$11))</f>
        <v>0</v>
      </c>
      <c r="BR117" s="245">
        <f>+IF(BR115="","",PROGRAMA!$I$13*BR116*(((BR116/PROGRAMA!$I$9)*(PROGRAMA!$I$12-PROGRAMA!$I$11)/2)+PROGRAMA!$I$11))</f>
        <v>0</v>
      </c>
      <c r="BS117" s="245">
        <f>+IF(BS115="","",PROGRAMA!$I$13*BS116*(((BS116/PROGRAMA!$I$9)*(PROGRAMA!$I$12-PROGRAMA!$I$11)/2)+PROGRAMA!$I$11))</f>
        <v>0</v>
      </c>
      <c r="BT117" s="245">
        <f>+IF(BT115="","",PROGRAMA!$I$13*BT116*(((BT116/PROGRAMA!$I$9)*(PROGRAMA!$I$12-PROGRAMA!$I$11)/2)+PROGRAMA!$I$11))</f>
        <v>0</v>
      </c>
      <c r="BU117" s="245">
        <f>+IF(BU115="","",PROGRAMA!$I$13*BU116*(((BU116/PROGRAMA!$I$9)*(PROGRAMA!$I$12-PROGRAMA!$I$11)/2)+PROGRAMA!$I$11))</f>
        <v>0</v>
      </c>
      <c r="BV117" s="245">
        <f>+IF(BV115="","",PROGRAMA!$I$13*BV116*(((BV116/PROGRAMA!$I$9)*(PROGRAMA!$I$12-PROGRAMA!$I$11)/2)+PROGRAMA!$I$11))</f>
        <v>0</v>
      </c>
      <c r="BW117" s="245">
        <f>+IF(BW115="","",PROGRAMA!$I$13*BW116*(((BW116/PROGRAMA!$I$9)*(PROGRAMA!$I$12-PROGRAMA!$I$11)/2)+PROGRAMA!$I$11))</f>
        <v>0</v>
      </c>
      <c r="BX117" s="245">
        <f>+IF(BX115="","",PROGRAMA!$I$13*BX116*(((BX116/PROGRAMA!$I$9)*(PROGRAMA!$I$12-PROGRAMA!$I$11)/2)+PROGRAMA!$I$11))</f>
        <v>0</v>
      </c>
      <c r="BY117" s="245">
        <f>+IF(BY115="","",PROGRAMA!$I$13*BY116*(((BY116/PROGRAMA!$I$9)*(PROGRAMA!$I$12-PROGRAMA!$I$11)/2)+PROGRAMA!$I$11))</f>
        <v>0</v>
      </c>
      <c r="BZ117" s="245">
        <f>+IF(BZ115="","",PROGRAMA!$I$13*BZ116*(((BZ116/PROGRAMA!$I$9)*(PROGRAMA!$I$12-PROGRAMA!$I$11)/2)+PROGRAMA!$I$11))</f>
        <v>0</v>
      </c>
      <c r="CA117" s="245">
        <f>+IF(CA115="","",PROGRAMA!$I$13*CA116*(((CA116/PROGRAMA!$I$9)*(PROGRAMA!$I$12-PROGRAMA!$I$11)/2)+PROGRAMA!$I$11))</f>
        <v>0</v>
      </c>
      <c r="CB117" s="245">
        <f>+IF(CB115="","",PROGRAMA!$I$13*CB116*(((CB116/PROGRAMA!$I$9)*(PROGRAMA!$I$12-PROGRAMA!$I$11)/2)+PROGRAMA!$I$11))</f>
        <v>0</v>
      </c>
      <c r="CC117" s="245">
        <f>+IF(CC115="","",PROGRAMA!$I$13*CC116*(((CC116/PROGRAMA!$I$9)*(PROGRAMA!$I$12-PROGRAMA!$I$11)/2)+PROGRAMA!$I$11))</f>
        <v>0</v>
      </c>
      <c r="CD117" s="245">
        <f>+IF(CD115="","",PROGRAMA!$I$13*CD116*(((CD116/PROGRAMA!$I$9)*(PROGRAMA!$I$12-PROGRAMA!$I$11)/2)+PROGRAMA!$I$11))</f>
        <v>0</v>
      </c>
      <c r="CE117" s="245">
        <f>+IF(CE115="","",PROGRAMA!$I$13*CE116*(((CE116/PROGRAMA!$I$9)*(PROGRAMA!$I$12-PROGRAMA!$I$11)/2)+PROGRAMA!$I$11))</f>
        <v>0</v>
      </c>
      <c r="CF117" s="245">
        <f>+IF(CF115="","",PROGRAMA!$I$13*CF116*(((CF116/PROGRAMA!$I$9)*(PROGRAMA!$I$12-PROGRAMA!$I$11)/2)+PROGRAMA!$I$11))</f>
        <v>0</v>
      </c>
    </row>
    <row r="118" spans="2:84" ht="17.25" thickTop="1" x14ac:dyDescent="0.3">
      <c r="C118" s="761"/>
      <c r="D118" s="767"/>
    </row>
    <row r="119" spans="2:84" x14ac:dyDescent="0.3">
      <c r="C119" s="768"/>
      <c r="D119" s="778"/>
      <c r="E119" s="736"/>
      <c r="F119" s="736"/>
      <c r="G119" s="736"/>
      <c r="H119" s="736"/>
      <c r="I119" s="736"/>
      <c r="J119" s="736"/>
      <c r="K119" s="736"/>
      <c r="L119" s="736"/>
      <c r="M119" s="736"/>
      <c r="N119" s="736"/>
      <c r="O119" s="736"/>
      <c r="P119" s="736"/>
      <c r="Q119" s="736"/>
      <c r="R119" s="736"/>
      <c r="S119" s="736"/>
      <c r="T119" s="736"/>
      <c r="U119" s="736"/>
      <c r="V119" s="736"/>
      <c r="W119" s="736"/>
      <c r="X119" s="736"/>
      <c r="Y119" s="736"/>
      <c r="Z119" s="736"/>
      <c r="AA119" s="736"/>
      <c r="AB119" s="736"/>
      <c r="AC119" s="736"/>
      <c r="AD119" s="736"/>
      <c r="AE119" s="736"/>
      <c r="AF119" s="736"/>
      <c r="AG119" s="736"/>
      <c r="AH119" s="736"/>
      <c r="AI119" s="736"/>
      <c r="AJ119" s="736"/>
      <c r="AK119" s="736"/>
      <c r="AL119" s="736"/>
      <c r="AM119" s="736"/>
      <c r="AN119" s="736"/>
      <c r="AO119" s="736"/>
      <c r="AP119" s="736"/>
      <c r="AQ119" s="736"/>
      <c r="AR119" s="736"/>
      <c r="AS119" s="736"/>
      <c r="AT119" s="736"/>
      <c r="AU119" s="736"/>
      <c r="AV119" s="736"/>
      <c r="AW119" s="736"/>
      <c r="AX119" s="736"/>
      <c r="AY119" s="736"/>
      <c r="AZ119" s="736"/>
      <c r="BA119" s="736"/>
      <c r="BB119" s="736"/>
      <c r="BC119" s="736"/>
      <c r="BD119" s="736"/>
      <c r="BE119" s="736"/>
      <c r="BF119" s="736"/>
      <c r="BG119" s="736"/>
      <c r="BH119" s="736"/>
      <c r="BI119" s="736"/>
      <c r="BJ119" s="736"/>
      <c r="BK119" s="736"/>
      <c r="BL119" s="736"/>
      <c r="BM119" s="736"/>
      <c r="BN119" s="736"/>
      <c r="BO119" s="736"/>
      <c r="BP119" s="736"/>
      <c r="BQ119" s="736"/>
      <c r="BR119" s="736"/>
      <c r="BS119" s="736"/>
      <c r="BT119" s="736"/>
      <c r="BU119" s="736"/>
      <c r="BV119" s="736"/>
      <c r="BW119" s="736"/>
      <c r="BX119" s="736"/>
      <c r="BY119" s="736"/>
      <c r="BZ119" s="736"/>
      <c r="CA119" s="736"/>
      <c r="CB119" s="736"/>
      <c r="CC119" s="736"/>
      <c r="CD119" s="736"/>
      <c r="CE119" s="736"/>
      <c r="CF119" s="736"/>
    </row>
    <row r="120" spans="2:84" x14ac:dyDescent="0.3">
      <c r="C120" s="768"/>
      <c r="D120" s="778"/>
      <c r="E120" s="736"/>
      <c r="F120" s="736"/>
      <c r="G120" s="736"/>
      <c r="H120" s="736"/>
      <c r="I120" s="736"/>
      <c r="J120" s="736"/>
      <c r="K120" s="736"/>
      <c r="L120" s="736"/>
      <c r="M120" s="736"/>
      <c r="N120" s="736"/>
      <c r="O120" s="736"/>
      <c r="P120" s="736"/>
      <c r="Q120" s="736"/>
      <c r="R120" s="736"/>
      <c r="S120" s="736"/>
      <c r="T120" s="736"/>
      <c r="U120" s="736"/>
      <c r="V120" s="736"/>
      <c r="W120" s="736"/>
      <c r="X120" s="736"/>
      <c r="Y120" s="736"/>
      <c r="Z120" s="736"/>
      <c r="AA120" s="736"/>
      <c r="AB120" s="736"/>
      <c r="AC120" s="736"/>
      <c r="AD120" s="736"/>
      <c r="AE120" s="736"/>
      <c r="AF120" s="736"/>
      <c r="AG120" s="736"/>
      <c r="AH120" s="736"/>
      <c r="AI120" s="736"/>
      <c r="AJ120" s="736"/>
      <c r="AK120" s="736"/>
      <c r="AL120" s="736"/>
      <c r="AM120" s="736"/>
      <c r="AN120" s="736"/>
      <c r="AO120" s="736"/>
      <c r="AP120" s="736"/>
      <c r="AQ120" s="736"/>
      <c r="AR120" s="736"/>
      <c r="AS120" s="736"/>
      <c r="AT120" s="736"/>
      <c r="AU120" s="736"/>
      <c r="AV120" s="736"/>
      <c r="AW120" s="736"/>
      <c r="AX120" s="736"/>
      <c r="AY120" s="736"/>
      <c r="AZ120" s="736"/>
      <c r="BA120" s="736"/>
      <c r="BB120" s="736"/>
      <c r="BC120" s="736"/>
      <c r="BD120" s="736"/>
      <c r="BE120" s="736"/>
      <c r="BF120" s="736"/>
      <c r="BG120" s="736"/>
      <c r="BH120" s="736"/>
      <c r="BI120" s="736"/>
      <c r="BJ120" s="736"/>
      <c r="BK120" s="736"/>
      <c r="BL120" s="736"/>
      <c r="BM120" s="736"/>
      <c r="BN120" s="736"/>
      <c r="BO120" s="736"/>
      <c r="BP120" s="736"/>
      <c r="BQ120" s="736"/>
      <c r="BR120" s="736"/>
      <c r="BS120" s="736"/>
      <c r="BT120" s="736"/>
      <c r="BU120" s="736"/>
      <c r="BV120" s="736"/>
      <c r="BW120" s="736"/>
      <c r="BX120" s="736"/>
      <c r="BY120" s="736"/>
      <c r="BZ120" s="736"/>
      <c r="CA120" s="736"/>
      <c r="CB120" s="736"/>
      <c r="CC120" s="736"/>
      <c r="CD120" s="736"/>
      <c r="CE120" s="736"/>
      <c r="CF120" s="736"/>
    </row>
    <row r="121" spans="2:84" hidden="1" x14ac:dyDescent="0.3">
      <c r="C121" s="505"/>
      <c r="D121" s="135" t="s">
        <v>268</v>
      </c>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c r="AD121" s="135"/>
      <c r="AE121" s="135"/>
      <c r="AF121" s="135"/>
      <c r="AG121" s="135"/>
      <c r="AH121" s="135"/>
      <c r="AI121" s="135"/>
      <c r="AJ121" s="135"/>
      <c r="AK121" s="135"/>
      <c r="AL121" s="135"/>
      <c r="AM121" s="135"/>
      <c r="AN121" s="135"/>
      <c r="AO121" s="135"/>
      <c r="AP121" s="135"/>
      <c r="AQ121" s="135"/>
      <c r="AR121" s="135"/>
      <c r="AS121" s="135"/>
      <c r="AT121" s="135"/>
      <c r="AU121" s="135"/>
      <c r="AV121" s="135"/>
      <c r="AW121" s="135"/>
      <c r="AX121" s="135"/>
      <c r="AY121" s="135"/>
      <c r="AZ121" s="135"/>
      <c r="BA121" s="135"/>
      <c r="BB121" s="135"/>
      <c r="BC121" s="135"/>
      <c r="BD121" s="135"/>
      <c r="BE121" s="135"/>
      <c r="BF121" s="135"/>
      <c r="BG121" s="135"/>
      <c r="BH121" s="135"/>
      <c r="BI121" s="135"/>
      <c r="BJ121" s="135"/>
      <c r="BK121" s="135"/>
      <c r="BL121" s="135"/>
      <c r="BM121" s="135"/>
      <c r="BN121" s="135"/>
      <c r="BO121" s="135"/>
      <c r="BP121" s="135"/>
      <c r="BQ121" s="135"/>
      <c r="BR121" s="135"/>
      <c r="BS121" s="135"/>
      <c r="BT121" s="135"/>
      <c r="BU121" s="135"/>
      <c r="BV121" s="135"/>
      <c r="BW121" s="135"/>
      <c r="BX121" s="135"/>
      <c r="BY121" s="135"/>
      <c r="BZ121" s="135"/>
      <c r="CA121" s="135"/>
      <c r="CB121" s="135"/>
      <c r="CC121" s="135"/>
      <c r="CD121" s="135"/>
      <c r="CE121" s="135"/>
      <c r="CF121" s="135"/>
    </row>
    <row r="122" spans="2:84" hidden="1" x14ac:dyDescent="0.3">
      <c r="C122" s="135"/>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c r="BS122" s="135"/>
      <c r="BT122" s="135"/>
      <c r="BU122" s="135"/>
      <c r="BV122" s="135"/>
      <c r="BW122" s="135"/>
      <c r="BX122" s="135"/>
      <c r="BY122" s="135"/>
      <c r="BZ122" s="135"/>
      <c r="CA122" s="135"/>
      <c r="CB122" s="135"/>
      <c r="CC122" s="135"/>
      <c r="CD122" s="135"/>
      <c r="CE122" s="135"/>
      <c r="CF122" s="135"/>
    </row>
    <row r="123" spans="2:84" hidden="1" x14ac:dyDescent="0.3">
      <c r="C123" s="135">
        <v>1</v>
      </c>
      <c r="D123" s="135" t="str">
        <f>+D58</f>
        <v>Densidad Descarga Solida, gr/l</v>
      </c>
      <c r="E123" s="135">
        <f t="shared" ref="E123:BP123" si="78">+E58</f>
        <v>0</v>
      </c>
      <c r="F123" s="135">
        <f t="shared" si="78"/>
        <v>0</v>
      </c>
      <c r="G123" s="135">
        <f t="shared" si="78"/>
        <v>0</v>
      </c>
      <c r="H123" s="135">
        <f t="shared" si="78"/>
        <v>0</v>
      </c>
      <c r="I123" s="135">
        <f t="shared" si="78"/>
        <v>0</v>
      </c>
      <c r="J123" s="135">
        <f t="shared" si="78"/>
        <v>0</v>
      </c>
      <c r="K123" s="135">
        <f t="shared" si="78"/>
        <v>0</v>
      </c>
      <c r="L123" s="135">
        <f t="shared" si="78"/>
        <v>0</v>
      </c>
      <c r="M123" s="135">
        <f t="shared" si="78"/>
        <v>0</v>
      </c>
      <c r="N123" s="135">
        <f t="shared" si="78"/>
        <v>0</v>
      </c>
      <c r="O123" s="135">
        <f t="shared" si="78"/>
        <v>0</v>
      </c>
      <c r="P123" s="135">
        <f t="shared" si="78"/>
        <v>0</v>
      </c>
      <c r="Q123" s="135">
        <f t="shared" si="78"/>
        <v>0</v>
      </c>
      <c r="R123" s="135">
        <f t="shared" si="78"/>
        <v>0</v>
      </c>
      <c r="S123" s="135">
        <f t="shared" si="78"/>
        <v>0</v>
      </c>
      <c r="T123" s="135">
        <f t="shared" si="78"/>
        <v>0</v>
      </c>
      <c r="U123" s="135">
        <f t="shared" si="78"/>
        <v>0</v>
      </c>
      <c r="V123" s="135">
        <f t="shared" si="78"/>
        <v>0</v>
      </c>
      <c r="W123" s="135">
        <f t="shared" si="78"/>
        <v>0</v>
      </c>
      <c r="X123" s="135">
        <f t="shared" si="78"/>
        <v>0</v>
      </c>
      <c r="Y123" s="135">
        <f t="shared" si="78"/>
        <v>0</v>
      </c>
      <c r="Z123" s="135">
        <f t="shared" si="78"/>
        <v>0</v>
      </c>
      <c r="AA123" s="135">
        <f t="shared" si="78"/>
        <v>0</v>
      </c>
      <c r="AB123" s="135">
        <f t="shared" si="78"/>
        <v>0</v>
      </c>
      <c r="AC123" s="135">
        <f t="shared" si="78"/>
        <v>0</v>
      </c>
      <c r="AD123" s="135">
        <f t="shared" si="78"/>
        <v>0</v>
      </c>
      <c r="AE123" s="135">
        <f t="shared" si="78"/>
        <v>0</v>
      </c>
      <c r="AF123" s="135">
        <f t="shared" si="78"/>
        <v>0</v>
      </c>
      <c r="AG123" s="135">
        <f t="shared" si="78"/>
        <v>0</v>
      </c>
      <c r="AH123" s="135">
        <f t="shared" si="78"/>
        <v>0</v>
      </c>
      <c r="AI123" s="135">
        <f t="shared" si="78"/>
        <v>0</v>
      </c>
      <c r="AJ123" s="135">
        <f t="shared" si="78"/>
        <v>0</v>
      </c>
      <c r="AK123" s="135">
        <f t="shared" si="78"/>
        <v>0</v>
      </c>
      <c r="AL123" s="135">
        <f t="shared" si="78"/>
        <v>0</v>
      </c>
      <c r="AM123" s="135">
        <f t="shared" si="78"/>
        <v>0</v>
      </c>
      <c r="AN123" s="135">
        <f t="shared" si="78"/>
        <v>0</v>
      </c>
      <c r="AO123" s="135">
        <f t="shared" si="78"/>
        <v>0</v>
      </c>
      <c r="AP123" s="135">
        <f t="shared" si="78"/>
        <v>0</v>
      </c>
      <c r="AQ123" s="135">
        <f t="shared" si="78"/>
        <v>0</v>
      </c>
      <c r="AR123" s="135">
        <f t="shared" si="78"/>
        <v>0</v>
      </c>
      <c r="AS123" s="135">
        <f t="shared" si="78"/>
        <v>0</v>
      </c>
      <c r="AT123" s="135">
        <f t="shared" si="78"/>
        <v>0</v>
      </c>
      <c r="AU123" s="135">
        <f t="shared" si="78"/>
        <v>0</v>
      </c>
      <c r="AV123" s="135">
        <f t="shared" si="78"/>
        <v>0</v>
      </c>
      <c r="AW123" s="135">
        <f t="shared" si="78"/>
        <v>0</v>
      </c>
      <c r="AX123" s="135">
        <f t="shared" si="78"/>
        <v>0</v>
      </c>
      <c r="AY123" s="135">
        <f t="shared" si="78"/>
        <v>0</v>
      </c>
      <c r="AZ123" s="135">
        <f t="shared" si="78"/>
        <v>0</v>
      </c>
      <c r="BA123" s="135">
        <f t="shared" si="78"/>
        <v>0</v>
      </c>
      <c r="BB123" s="135">
        <f t="shared" si="78"/>
        <v>0</v>
      </c>
      <c r="BC123" s="135">
        <f t="shared" si="78"/>
        <v>0</v>
      </c>
      <c r="BD123" s="135">
        <f t="shared" si="78"/>
        <v>0</v>
      </c>
      <c r="BE123" s="135">
        <f t="shared" si="78"/>
        <v>0</v>
      </c>
      <c r="BF123" s="135">
        <f t="shared" si="78"/>
        <v>0</v>
      </c>
      <c r="BG123" s="135">
        <f t="shared" si="78"/>
        <v>0</v>
      </c>
      <c r="BH123" s="135">
        <f t="shared" si="78"/>
        <v>0</v>
      </c>
      <c r="BI123" s="135">
        <f t="shared" si="78"/>
        <v>0</v>
      </c>
      <c r="BJ123" s="135">
        <f t="shared" si="78"/>
        <v>0</v>
      </c>
      <c r="BK123" s="135">
        <f t="shared" si="78"/>
        <v>0</v>
      </c>
      <c r="BL123" s="135">
        <f t="shared" si="78"/>
        <v>0</v>
      </c>
      <c r="BM123" s="135">
        <f t="shared" si="78"/>
        <v>0</v>
      </c>
      <c r="BN123" s="135">
        <f t="shared" si="78"/>
        <v>0</v>
      </c>
      <c r="BO123" s="135">
        <f t="shared" si="78"/>
        <v>0</v>
      </c>
      <c r="BP123" s="135">
        <f t="shared" si="78"/>
        <v>0</v>
      </c>
      <c r="BQ123" s="135">
        <f t="shared" ref="BQ123:CF123" si="79">+BQ58</f>
        <v>0</v>
      </c>
      <c r="BR123" s="135">
        <f t="shared" si="79"/>
        <v>0</v>
      </c>
      <c r="BS123" s="135">
        <f t="shared" si="79"/>
        <v>0</v>
      </c>
      <c r="BT123" s="135">
        <f t="shared" si="79"/>
        <v>0</v>
      </c>
      <c r="BU123" s="135">
        <f t="shared" si="79"/>
        <v>0</v>
      </c>
      <c r="BV123" s="135">
        <f t="shared" si="79"/>
        <v>0</v>
      </c>
      <c r="BW123" s="135">
        <f t="shared" si="79"/>
        <v>0</v>
      </c>
      <c r="BX123" s="135">
        <f t="shared" si="79"/>
        <v>0</v>
      </c>
      <c r="BY123" s="135">
        <f t="shared" si="79"/>
        <v>0</v>
      </c>
      <c r="BZ123" s="135">
        <f t="shared" si="79"/>
        <v>0</v>
      </c>
      <c r="CA123" s="135">
        <f t="shared" si="79"/>
        <v>0</v>
      </c>
      <c r="CB123" s="135">
        <f t="shared" si="79"/>
        <v>0</v>
      </c>
      <c r="CC123" s="135">
        <f t="shared" si="79"/>
        <v>0</v>
      </c>
      <c r="CD123" s="135">
        <f t="shared" si="79"/>
        <v>0</v>
      </c>
      <c r="CE123" s="135">
        <f t="shared" si="79"/>
        <v>0</v>
      </c>
      <c r="CF123" s="135">
        <f t="shared" si="79"/>
        <v>0</v>
      </c>
    </row>
    <row r="124" spans="2:84" hidden="1" x14ac:dyDescent="0.3">
      <c r="C124" s="135">
        <v>2</v>
      </c>
      <c r="D124" s="135" t="str">
        <f t="shared" ref="D124:BO124" si="80">+D64</f>
        <v>Densidad Descarga Solida, gr/l</v>
      </c>
      <c r="E124" s="135">
        <f t="shared" si="80"/>
        <v>0</v>
      </c>
      <c r="F124" s="135">
        <f t="shared" si="80"/>
        <v>0</v>
      </c>
      <c r="G124" s="135">
        <f t="shared" si="80"/>
        <v>0</v>
      </c>
      <c r="H124" s="135">
        <f t="shared" si="80"/>
        <v>0</v>
      </c>
      <c r="I124" s="135">
        <f t="shared" si="80"/>
        <v>0</v>
      </c>
      <c r="J124" s="135">
        <f t="shared" si="80"/>
        <v>0</v>
      </c>
      <c r="K124" s="135">
        <f t="shared" si="80"/>
        <v>0</v>
      </c>
      <c r="L124" s="135">
        <f t="shared" si="80"/>
        <v>0</v>
      </c>
      <c r="M124" s="135">
        <f t="shared" si="80"/>
        <v>0</v>
      </c>
      <c r="N124" s="135">
        <f t="shared" si="80"/>
        <v>0</v>
      </c>
      <c r="O124" s="135">
        <f t="shared" si="80"/>
        <v>0</v>
      </c>
      <c r="P124" s="135">
        <f t="shared" si="80"/>
        <v>0</v>
      </c>
      <c r="Q124" s="135">
        <f t="shared" si="80"/>
        <v>0</v>
      </c>
      <c r="R124" s="135">
        <f t="shared" si="80"/>
        <v>0</v>
      </c>
      <c r="S124" s="135">
        <f t="shared" si="80"/>
        <v>0</v>
      </c>
      <c r="T124" s="135">
        <f t="shared" si="80"/>
        <v>0</v>
      </c>
      <c r="U124" s="135">
        <f t="shared" si="80"/>
        <v>0</v>
      </c>
      <c r="V124" s="135">
        <f t="shared" si="80"/>
        <v>0</v>
      </c>
      <c r="W124" s="135">
        <f t="shared" si="80"/>
        <v>0</v>
      </c>
      <c r="X124" s="135">
        <f t="shared" si="80"/>
        <v>0</v>
      </c>
      <c r="Y124" s="135">
        <f t="shared" si="80"/>
        <v>0</v>
      </c>
      <c r="Z124" s="135">
        <f t="shared" si="80"/>
        <v>0</v>
      </c>
      <c r="AA124" s="135">
        <f t="shared" si="80"/>
        <v>0</v>
      </c>
      <c r="AB124" s="135">
        <f t="shared" si="80"/>
        <v>0</v>
      </c>
      <c r="AC124" s="135">
        <f t="shared" si="80"/>
        <v>0</v>
      </c>
      <c r="AD124" s="135">
        <f t="shared" si="80"/>
        <v>0</v>
      </c>
      <c r="AE124" s="135">
        <f t="shared" si="80"/>
        <v>0</v>
      </c>
      <c r="AF124" s="135">
        <f t="shared" si="80"/>
        <v>0</v>
      </c>
      <c r="AG124" s="135">
        <f t="shared" si="80"/>
        <v>0</v>
      </c>
      <c r="AH124" s="135">
        <f t="shared" si="80"/>
        <v>0</v>
      </c>
      <c r="AI124" s="135">
        <f t="shared" si="80"/>
        <v>0</v>
      </c>
      <c r="AJ124" s="135">
        <f t="shared" si="80"/>
        <v>0</v>
      </c>
      <c r="AK124" s="135">
        <f t="shared" si="80"/>
        <v>0</v>
      </c>
      <c r="AL124" s="135">
        <f t="shared" si="80"/>
        <v>0</v>
      </c>
      <c r="AM124" s="135">
        <f t="shared" si="80"/>
        <v>0</v>
      </c>
      <c r="AN124" s="135">
        <f t="shared" si="80"/>
        <v>0</v>
      </c>
      <c r="AO124" s="135">
        <f t="shared" si="80"/>
        <v>0</v>
      </c>
      <c r="AP124" s="135">
        <f t="shared" si="80"/>
        <v>0</v>
      </c>
      <c r="AQ124" s="135">
        <f t="shared" si="80"/>
        <v>0</v>
      </c>
      <c r="AR124" s="135">
        <f t="shared" si="80"/>
        <v>0</v>
      </c>
      <c r="AS124" s="135">
        <f t="shared" si="80"/>
        <v>0</v>
      </c>
      <c r="AT124" s="135">
        <f t="shared" si="80"/>
        <v>0</v>
      </c>
      <c r="AU124" s="135">
        <f t="shared" si="80"/>
        <v>0</v>
      </c>
      <c r="AV124" s="135">
        <f t="shared" si="80"/>
        <v>0</v>
      </c>
      <c r="AW124" s="135">
        <f t="shared" si="80"/>
        <v>0</v>
      </c>
      <c r="AX124" s="135">
        <f t="shared" si="80"/>
        <v>0</v>
      </c>
      <c r="AY124" s="135">
        <f t="shared" si="80"/>
        <v>0</v>
      </c>
      <c r="AZ124" s="135">
        <f t="shared" si="80"/>
        <v>0</v>
      </c>
      <c r="BA124" s="135">
        <f t="shared" si="80"/>
        <v>0</v>
      </c>
      <c r="BB124" s="135">
        <f t="shared" si="80"/>
        <v>0</v>
      </c>
      <c r="BC124" s="135">
        <f t="shared" si="80"/>
        <v>0</v>
      </c>
      <c r="BD124" s="135">
        <f t="shared" si="80"/>
        <v>0</v>
      </c>
      <c r="BE124" s="135">
        <f t="shared" si="80"/>
        <v>0</v>
      </c>
      <c r="BF124" s="135">
        <f t="shared" si="80"/>
        <v>0</v>
      </c>
      <c r="BG124" s="135">
        <f t="shared" si="80"/>
        <v>0</v>
      </c>
      <c r="BH124" s="135">
        <f t="shared" si="80"/>
        <v>0</v>
      </c>
      <c r="BI124" s="135">
        <f t="shared" si="80"/>
        <v>0</v>
      </c>
      <c r="BJ124" s="135">
        <f t="shared" si="80"/>
        <v>0</v>
      </c>
      <c r="BK124" s="135">
        <f t="shared" si="80"/>
        <v>0</v>
      </c>
      <c r="BL124" s="135">
        <f t="shared" si="80"/>
        <v>0</v>
      </c>
      <c r="BM124" s="135">
        <f t="shared" si="80"/>
        <v>0</v>
      </c>
      <c r="BN124" s="135">
        <f t="shared" si="80"/>
        <v>0</v>
      </c>
      <c r="BO124" s="135">
        <f t="shared" si="80"/>
        <v>0</v>
      </c>
      <c r="BP124" s="135">
        <f t="shared" ref="BP124:CF124" si="81">+BP64</f>
        <v>0</v>
      </c>
      <c r="BQ124" s="135">
        <f t="shared" si="81"/>
        <v>0</v>
      </c>
      <c r="BR124" s="135">
        <f t="shared" si="81"/>
        <v>0</v>
      </c>
      <c r="BS124" s="135">
        <f t="shared" si="81"/>
        <v>0</v>
      </c>
      <c r="BT124" s="135">
        <f t="shared" si="81"/>
        <v>0</v>
      </c>
      <c r="BU124" s="135">
        <f t="shared" si="81"/>
        <v>0</v>
      </c>
      <c r="BV124" s="135">
        <f t="shared" si="81"/>
        <v>0</v>
      </c>
      <c r="BW124" s="135">
        <f t="shared" si="81"/>
        <v>0</v>
      </c>
      <c r="BX124" s="135">
        <f t="shared" si="81"/>
        <v>0</v>
      </c>
      <c r="BY124" s="135">
        <f t="shared" si="81"/>
        <v>0</v>
      </c>
      <c r="BZ124" s="135">
        <f t="shared" si="81"/>
        <v>0</v>
      </c>
      <c r="CA124" s="135">
        <f t="shared" si="81"/>
        <v>0</v>
      </c>
      <c r="CB124" s="135">
        <f t="shared" si="81"/>
        <v>0</v>
      </c>
      <c r="CC124" s="135">
        <f t="shared" si="81"/>
        <v>0</v>
      </c>
      <c r="CD124" s="135">
        <f t="shared" si="81"/>
        <v>0</v>
      </c>
      <c r="CE124" s="135">
        <f t="shared" si="81"/>
        <v>0</v>
      </c>
      <c r="CF124" s="135">
        <f t="shared" si="81"/>
        <v>0</v>
      </c>
    </row>
    <row r="125" spans="2:84" hidden="1" x14ac:dyDescent="0.3">
      <c r="C125" s="135">
        <v>3</v>
      </c>
      <c r="D125" s="135" t="str">
        <f t="shared" ref="D125:BO125" si="82">+D70</f>
        <v>Densidad Descarga Solida, gr/l</v>
      </c>
      <c r="E125" s="135">
        <f t="shared" si="82"/>
        <v>0</v>
      </c>
      <c r="F125" s="135">
        <f t="shared" si="82"/>
        <v>0</v>
      </c>
      <c r="G125" s="135">
        <f t="shared" si="82"/>
        <v>0</v>
      </c>
      <c r="H125" s="135">
        <f t="shared" si="82"/>
        <v>0</v>
      </c>
      <c r="I125" s="135">
        <f t="shared" si="82"/>
        <v>0</v>
      </c>
      <c r="J125" s="135">
        <f t="shared" si="82"/>
        <v>0</v>
      </c>
      <c r="K125" s="135">
        <f t="shared" si="82"/>
        <v>0</v>
      </c>
      <c r="L125" s="135">
        <f t="shared" si="82"/>
        <v>0</v>
      </c>
      <c r="M125" s="135">
        <f t="shared" si="82"/>
        <v>0</v>
      </c>
      <c r="N125" s="135">
        <f t="shared" si="82"/>
        <v>0</v>
      </c>
      <c r="O125" s="135">
        <f t="shared" si="82"/>
        <v>0</v>
      </c>
      <c r="P125" s="135">
        <f t="shared" si="82"/>
        <v>0</v>
      </c>
      <c r="Q125" s="135">
        <f t="shared" si="82"/>
        <v>0</v>
      </c>
      <c r="R125" s="135">
        <f t="shared" si="82"/>
        <v>0</v>
      </c>
      <c r="S125" s="135">
        <f t="shared" si="82"/>
        <v>0</v>
      </c>
      <c r="T125" s="135">
        <f t="shared" si="82"/>
        <v>0</v>
      </c>
      <c r="U125" s="135">
        <f t="shared" si="82"/>
        <v>0</v>
      </c>
      <c r="V125" s="135">
        <f t="shared" si="82"/>
        <v>0</v>
      </c>
      <c r="W125" s="135">
        <f t="shared" si="82"/>
        <v>0</v>
      </c>
      <c r="X125" s="135">
        <f t="shared" si="82"/>
        <v>0</v>
      </c>
      <c r="Y125" s="135">
        <f t="shared" si="82"/>
        <v>0</v>
      </c>
      <c r="Z125" s="135">
        <f t="shared" si="82"/>
        <v>0</v>
      </c>
      <c r="AA125" s="135">
        <f t="shared" si="82"/>
        <v>0</v>
      </c>
      <c r="AB125" s="135">
        <f t="shared" si="82"/>
        <v>0</v>
      </c>
      <c r="AC125" s="135">
        <f t="shared" si="82"/>
        <v>0</v>
      </c>
      <c r="AD125" s="135">
        <f t="shared" si="82"/>
        <v>0</v>
      </c>
      <c r="AE125" s="135">
        <f t="shared" si="82"/>
        <v>0</v>
      </c>
      <c r="AF125" s="135">
        <f t="shared" si="82"/>
        <v>0</v>
      </c>
      <c r="AG125" s="135">
        <f t="shared" si="82"/>
        <v>0</v>
      </c>
      <c r="AH125" s="135">
        <f t="shared" si="82"/>
        <v>0</v>
      </c>
      <c r="AI125" s="135">
        <f t="shared" si="82"/>
        <v>0</v>
      </c>
      <c r="AJ125" s="135">
        <f t="shared" si="82"/>
        <v>0</v>
      </c>
      <c r="AK125" s="135">
        <f t="shared" si="82"/>
        <v>0</v>
      </c>
      <c r="AL125" s="135">
        <f t="shared" si="82"/>
        <v>0</v>
      </c>
      <c r="AM125" s="135">
        <f t="shared" si="82"/>
        <v>0</v>
      </c>
      <c r="AN125" s="135">
        <f t="shared" si="82"/>
        <v>0</v>
      </c>
      <c r="AO125" s="135">
        <f t="shared" si="82"/>
        <v>0</v>
      </c>
      <c r="AP125" s="135">
        <f t="shared" si="82"/>
        <v>0</v>
      </c>
      <c r="AQ125" s="135">
        <f t="shared" si="82"/>
        <v>0</v>
      </c>
      <c r="AR125" s="135">
        <f t="shared" si="82"/>
        <v>0</v>
      </c>
      <c r="AS125" s="135">
        <f t="shared" si="82"/>
        <v>0</v>
      </c>
      <c r="AT125" s="135">
        <f t="shared" si="82"/>
        <v>0</v>
      </c>
      <c r="AU125" s="135">
        <f t="shared" si="82"/>
        <v>0</v>
      </c>
      <c r="AV125" s="135">
        <f t="shared" si="82"/>
        <v>0</v>
      </c>
      <c r="AW125" s="135">
        <f t="shared" si="82"/>
        <v>0</v>
      </c>
      <c r="AX125" s="135">
        <f t="shared" si="82"/>
        <v>0</v>
      </c>
      <c r="AY125" s="135">
        <f t="shared" si="82"/>
        <v>0</v>
      </c>
      <c r="AZ125" s="135">
        <f t="shared" si="82"/>
        <v>0</v>
      </c>
      <c r="BA125" s="135">
        <f t="shared" si="82"/>
        <v>0</v>
      </c>
      <c r="BB125" s="135">
        <f t="shared" si="82"/>
        <v>0</v>
      </c>
      <c r="BC125" s="135">
        <f t="shared" si="82"/>
        <v>0</v>
      </c>
      <c r="BD125" s="135">
        <f t="shared" si="82"/>
        <v>0</v>
      </c>
      <c r="BE125" s="135">
        <f t="shared" si="82"/>
        <v>0</v>
      </c>
      <c r="BF125" s="135">
        <f t="shared" si="82"/>
        <v>0</v>
      </c>
      <c r="BG125" s="135">
        <f t="shared" si="82"/>
        <v>0</v>
      </c>
      <c r="BH125" s="135">
        <f t="shared" si="82"/>
        <v>0</v>
      </c>
      <c r="BI125" s="135">
        <f t="shared" si="82"/>
        <v>0</v>
      </c>
      <c r="BJ125" s="135">
        <f t="shared" si="82"/>
        <v>0</v>
      </c>
      <c r="BK125" s="135">
        <f t="shared" si="82"/>
        <v>0</v>
      </c>
      <c r="BL125" s="135">
        <f t="shared" si="82"/>
        <v>0</v>
      </c>
      <c r="BM125" s="135">
        <f t="shared" si="82"/>
        <v>0</v>
      </c>
      <c r="BN125" s="135">
        <f t="shared" si="82"/>
        <v>0</v>
      </c>
      <c r="BO125" s="135">
        <f t="shared" si="82"/>
        <v>0</v>
      </c>
      <c r="BP125" s="135">
        <f t="shared" ref="BP125:CF125" si="83">+BP70</f>
        <v>0</v>
      </c>
      <c r="BQ125" s="135">
        <f t="shared" si="83"/>
        <v>0</v>
      </c>
      <c r="BR125" s="135">
        <f t="shared" si="83"/>
        <v>0</v>
      </c>
      <c r="BS125" s="135">
        <f t="shared" si="83"/>
        <v>0</v>
      </c>
      <c r="BT125" s="135">
        <f t="shared" si="83"/>
        <v>0</v>
      </c>
      <c r="BU125" s="135">
        <f t="shared" si="83"/>
        <v>0</v>
      </c>
      <c r="BV125" s="135">
        <f t="shared" si="83"/>
        <v>0</v>
      </c>
      <c r="BW125" s="135">
        <f t="shared" si="83"/>
        <v>0</v>
      </c>
      <c r="BX125" s="135">
        <f t="shared" si="83"/>
        <v>0</v>
      </c>
      <c r="BY125" s="135">
        <f t="shared" si="83"/>
        <v>0</v>
      </c>
      <c r="BZ125" s="135">
        <f t="shared" si="83"/>
        <v>0</v>
      </c>
      <c r="CA125" s="135">
        <f t="shared" si="83"/>
        <v>0</v>
      </c>
      <c r="CB125" s="135">
        <f t="shared" si="83"/>
        <v>0</v>
      </c>
      <c r="CC125" s="135">
        <f t="shared" si="83"/>
        <v>0</v>
      </c>
      <c r="CD125" s="135">
        <f t="shared" si="83"/>
        <v>0</v>
      </c>
      <c r="CE125" s="135">
        <f t="shared" si="83"/>
        <v>0</v>
      </c>
      <c r="CF125" s="135">
        <f t="shared" si="83"/>
        <v>0</v>
      </c>
    </row>
    <row r="126" spans="2:84" hidden="1" x14ac:dyDescent="0.3">
      <c r="C126" s="135">
        <v>4</v>
      </c>
      <c r="D126" s="135" t="str">
        <f t="shared" ref="D126:BO126" si="84">+D76</f>
        <v>Densidad Descarga Solida, gr/l</v>
      </c>
      <c r="E126" s="135">
        <f t="shared" si="84"/>
        <v>0</v>
      </c>
      <c r="F126" s="135">
        <f t="shared" si="84"/>
        <v>0</v>
      </c>
      <c r="G126" s="135">
        <f t="shared" si="84"/>
        <v>0</v>
      </c>
      <c r="H126" s="135">
        <f t="shared" si="84"/>
        <v>0</v>
      </c>
      <c r="I126" s="135">
        <f t="shared" si="84"/>
        <v>0</v>
      </c>
      <c r="J126" s="135">
        <f t="shared" si="84"/>
        <v>0</v>
      </c>
      <c r="K126" s="135">
        <f t="shared" si="84"/>
        <v>0</v>
      </c>
      <c r="L126" s="135">
        <f t="shared" si="84"/>
        <v>0</v>
      </c>
      <c r="M126" s="135">
        <f t="shared" si="84"/>
        <v>0</v>
      </c>
      <c r="N126" s="135">
        <f t="shared" si="84"/>
        <v>0</v>
      </c>
      <c r="O126" s="135">
        <f t="shared" si="84"/>
        <v>0</v>
      </c>
      <c r="P126" s="135">
        <f t="shared" si="84"/>
        <v>0</v>
      </c>
      <c r="Q126" s="135">
        <f t="shared" si="84"/>
        <v>0</v>
      </c>
      <c r="R126" s="135">
        <f t="shared" si="84"/>
        <v>0</v>
      </c>
      <c r="S126" s="135">
        <f t="shared" si="84"/>
        <v>0</v>
      </c>
      <c r="T126" s="135">
        <f t="shared" si="84"/>
        <v>0</v>
      </c>
      <c r="U126" s="135">
        <f t="shared" si="84"/>
        <v>0</v>
      </c>
      <c r="V126" s="135">
        <f t="shared" si="84"/>
        <v>0</v>
      </c>
      <c r="W126" s="135">
        <f t="shared" si="84"/>
        <v>0</v>
      </c>
      <c r="X126" s="135">
        <f t="shared" si="84"/>
        <v>0</v>
      </c>
      <c r="Y126" s="135">
        <f t="shared" si="84"/>
        <v>0</v>
      </c>
      <c r="Z126" s="135">
        <f t="shared" si="84"/>
        <v>0</v>
      </c>
      <c r="AA126" s="135">
        <f t="shared" si="84"/>
        <v>0</v>
      </c>
      <c r="AB126" s="135">
        <f t="shared" si="84"/>
        <v>0</v>
      </c>
      <c r="AC126" s="135">
        <f t="shared" si="84"/>
        <v>0</v>
      </c>
      <c r="AD126" s="135">
        <f t="shared" si="84"/>
        <v>0</v>
      </c>
      <c r="AE126" s="135">
        <f t="shared" si="84"/>
        <v>0</v>
      </c>
      <c r="AF126" s="135">
        <f t="shared" si="84"/>
        <v>0</v>
      </c>
      <c r="AG126" s="135">
        <f t="shared" si="84"/>
        <v>0</v>
      </c>
      <c r="AH126" s="135">
        <f t="shared" si="84"/>
        <v>0</v>
      </c>
      <c r="AI126" s="135">
        <f t="shared" si="84"/>
        <v>0</v>
      </c>
      <c r="AJ126" s="135">
        <f t="shared" si="84"/>
        <v>0</v>
      </c>
      <c r="AK126" s="135">
        <f t="shared" si="84"/>
        <v>0</v>
      </c>
      <c r="AL126" s="135">
        <f t="shared" si="84"/>
        <v>0</v>
      </c>
      <c r="AM126" s="135">
        <f t="shared" si="84"/>
        <v>0</v>
      </c>
      <c r="AN126" s="135">
        <f t="shared" si="84"/>
        <v>0</v>
      </c>
      <c r="AO126" s="135">
        <f t="shared" si="84"/>
        <v>0</v>
      </c>
      <c r="AP126" s="135">
        <f t="shared" si="84"/>
        <v>0</v>
      </c>
      <c r="AQ126" s="135">
        <f t="shared" si="84"/>
        <v>0</v>
      </c>
      <c r="AR126" s="135">
        <f t="shared" si="84"/>
        <v>0</v>
      </c>
      <c r="AS126" s="135">
        <f t="shared" si="84"/>
        <v>0</v>
      </c>
      <c r="AT126" s="135">
        <f t="shared" si="84"/>
        <v>0</v>
      </c>
      <c r="AU126" s="135">
        <f t="shared" si="84"/>
        <v>0</v>
      </c>
      <c r="AV126" s="135">
        <f t="shared" si="84"/>
        <v>0</v>
      </c>
      <c r="AW126" s="135">
        <f t="shared" si="84"/>
        <v>0</v>
      </c>
      <c r="AX126" s="135">
        <f t="shared" si="84"/>
        <v>0</v>
      </c>
      <c r="AY126" s="135">
        <f t="shared" si="84"/>
        <v>0</v>
      </c>
      <c r="AZ126" s="135">
        <f t="shared" si="84"/>
        <v>0</v>
      </c>
      <c r="BA126" s="135">
        <f t="shared" si="84"/>
        <v>0</v>
      </c>
      <c r="BB126" s="135">
        <f t="shared" si="84"/>
        <v>0</v>
      </c>
      <c r="BC126" s="135">
        <f t="shared" si="84"/>
        <v>0</v>
      </c>
      <c r="BD126" s="135">
        <f t="shared" si="84"/>
        <v>0</v>
      </c>
      <c r="BE126" s="135">
        <f t="shared" si="84"/>
        <v>0</v>
      </c>
      <c r="BF126" s="135">
        <f t="shared" si="84"/>
        <v>0</v>
      </c>
      <c r="BG126" s="135">
        <f t="shared" si="84"/>
        <v>0</v>
      </c>
      <c r="BH126" s="135">
        <f t="shared" si="84"/>
        <v>0</v>
      </c>
      <c r="BI126" s="135">
        <f t="shared" si="84"/>
        <v>0</v>
      </c>
      <c r="BJ126" s="135">
        <f t="shared" si="84"/>
        <v>0</v>
      </c>
      <c r="BK126" s="135">
        <f t="shared" si="84"/>
        <v>0</v>
      </c>
      <c r="BL126" s="135">
        <f t="shared" si="84"/>
        <v>0</v>
      </c>
      <c r="BM126" s="135">
        <f t="shared" si="84"/>
        <v>0</v>
      </c>
      <c r="BN126" s="135">
        <f t="shared" si="84"/>
        <v>0</v>
      </c>
      <c r="BO126" s="135">
        <f t="shared" si="84"/>
        <v>0</v>
      </c>
      <c r="BP126" s="135">
        <f t="shared" ref="BP126:CF126" si="85">+BP76</f>
        <v>0</v>
      </c>
      <c r="BQ126" s="135">
        <f t="shared" si="85"/>
        <v>0</v>
      </c>
      <c r="BR126" s="135">
        <f t="shared" si="85"/>
        <v>0</v>
      </c>
      <c r="BS126" s="135">
        <f t="shared" si="85"/>
        <v>0</v>
      </c>
      <c r="BT126" s="135">
        <f t="shared" si="85"/>
        <v>0</v>
      </c>
      <c r="BU126" s="135">
        <f t="shared" si="85"/>
        <v>0</v>
      </c>
      <c r="BV126" s="135">
        <f t="shared" si="85"/>
        <v>0</v>
      </c>
      <c r="BW126" s="135">
        <f t="shared" si="85"/>
        <v>0</v>
      </c>
      <c r="BX126" s="135">
        <f t="shared" si="85"/>
        <v>0</v>
      </c>
      <c r="BY126" s="135">
        <f t="shared" si="85"/>
        <v>0</v>
      </c>
      <c r="BZ126" s="135">
        <f t="shared" si="85"/>
        <v>0</v>
      </c>
      <c r="CA126" s="135">
        <f t="shared" si="85"/>
        <v>0</v>
      </c>
      <c r="CB126" s="135">
        <f t="shared" si="85"/>
        <v>0</v>
      </c>
      <c r="CC126" s="135">
        <f t="shared" si="85"/>
        <v>0</v>
      </c>
      <c r="CD126" s="135">
        <f t="shared" si="85"/>
        <v>0</v>
      </c>
      <c r="CE126" s="135">
        <f t="shared" si="85"/>
        <v>0</v>
      </c>
      <c r="CF126" s="135">
        <f t="shared" si="85"/>
        <v>0</v>
      </c>
    </row>
    <row r="127" spans="2:84" hidden="1" x14ac:dyDescent="0.3">
      <c r="C127" s="135">
        <v>5</v>
      </c>
      <c r="D127" s="135" t="str">
        <f t="shared" ref="D127:BO127" si="86">+D82</f>
        <v>Densidad Descarga Solida, gr/l</v>
      </c>
      <c r="E127" s="135">
        <f t="shared" si="86"/>
        <v>0</v>
      </c>
      <c r="F127" s="135">
        <f t="shared" si="86"/>
        <v>0</v>
      </c>
      <c r="G127" s="135">
        <f t="shared" si="86"/>
        <v>0</v>
      </c>
      <c r="H127" s="135">
        <f t="shared" si="86"/>
        <v>0</v>
      </c>
      <c r="I127" s="135">
        <f t="shared" si="86"/>
        <v>0</v>
      </c>
      <c r="J127" s="135">
        <f t="shared" si="86"/>
        <v>0</v>
      </c>
      <c r="K127" s="135">
        <f t="shared" si="86"/>
        <v>0</v>
      </c>
      <c r="L127" s="135">
        <f t="shared" si="86"/>
        <v>0</v>
      </c>
      <c r="M127" s="135">
        <f t="shared" si="86"/>
        <v>0</v>
      </c>
      <c r="N127" s="135">
        <f t="shared" si="86"/>
        <v>0</v>
      </c>
      <c r="O127" s="135">
        <f t="shared" si="86"/>
        <v>0</v>
      </c>
      <c r="P127" s="135">
        <f t="shared" si="86"/>
        <v>0</v>
      </c>
      <c r="Q127" s="135">
        <f t="shared" si="86"/>
        <v>0</v>
      </c>
      <c r="R127" s="135">
        <f t="shared" si="86"/>
        <v>0</v>
      </c>
      <c r="S127" s="135">
        <f t="shared" si="86"/>
        <v>0</v>
      </c>
      <c r="T127" s="135">
        <f t="shared" si="86"/>
        <v>0</v>
      </c>
      <c r="U127" s="135">
        <f t="shared" si="86"/>
        <v>0</v>
      </c>
      <c r="V127" s="135">
        <f t="shared" si="86"/>
        <v>0</v>
      </c>
      <c r="W127" s="135">
        <f t="shared" si="86"/>
        <v>0</v>
      </c>
      <c r="X127" s="135">
        <f t="shared" si="86"/>
        <v>0</v>
      </c>
      <c r="Y127" s="135">
        <f t="shared" si="86"/>
        <v>0</v>
      </c>
      <c r="Z127" s="135">
        <f t="shared" si="86"/>
        <v>0</v>
      </c>
      <c r="AA127" s="135">
        <f t="shared" si="86"/>
        <v>0</v>
      </c>
      <c r="AB127" s="135">
        <f t="shared" si="86"/>
        <v>0</v>
      </c>
      <c r="AC127" s="135">
        <f t="shared" si="86"/>
        <v>0</v>
      </c>
      <c r="AD127" s="135">
        <f t="shared" si="86"/>
        <v>0</v>
      </c>
      <c r="AE127" s="135">
        <f t="shared" si="86"/>
        <v>0</v>
      </c>
      <c r="AF127" s="135">
        <f t="shared" si="86"/>
        <v>0</v>
      </c>
      <c r="AG127" s="135">
        <f t="shared" si="86"/>
        <v>0</v>
      </c>
      <c r="AH127" s="135">
        <f t="shared" si="86"/>
        <v>0</v>
      </c>
      <c r="AI127" s="135">
        <f t="shared" si="86"/>
        <v>0</v>
      </c>
      <c r="AJ127" s="135">
        <f t="shared" si="86"/>
        <v>0</v>
      </c>
      <c r="AK127" s="135">
        <f t="shared" si="86"/>
        <v>0</v>
      </c>
      <c r="AL127" s="135">
        <f t="shared" si="86"/>
        <v>0</v>
      </c>
      <c r="AM127" s="135">
        <f t="shared" si="86"/>
        <v>0</v>
      </c>
      <c r="AN127" s="135">
        <f t="shared" si="86"/>
        <v>0</v>
      </c>
      <c r="AO127" s="135">
        <f t="shared" si="86"/>
        <v>0</v>
      </c>
      <c r="AP127" s="135">
        <f t="shared" si="86"/>
        <v>0</v>
      </c>
      <c r="AQ127" s="135">
        <f t="shared" si="86"/>
        <v>0</v>
      </c>
      <c r="AR127" s="135">
        <f t="shared" si="86"/>
        <v>0</v>
      </c>
      <c r="AS127" s="135">
        <f t="shared" si="86"/>
        <v>0</v>
      </c>
      <c r="AT127" s="135">
        <f t="shared" si="86"/>
        <v>0</v>
      </c>
      <c r="AU127" s="135">
        <f t="shared" si="86"/>
        <v>0</v>
      </c>
      <c r="AV127" s="135">
        <f t="shared" si="86"/>
        <v>0</v>
      </c>
      <c r="AW127" s="135">
        <f t="shared" si="86"/>
        <v>0</v>
      </c>
      <c r="AX127" s="135">
        <f t="shared" si="86"/>
        <v>0</v>
      </c>
      <c r="AY127" s="135">
        <f t="shared" si="86"/>
        <v>0</v>
      </c>
      <c r="AZ127" s="135">
        <f t="shared" si="86"/>
        <v>0</v>
      </c>
      <c r="BA127" s="135">
        <f t="shared" si="86"/>
        <v>0</v>
      </c>
      <c r="BB127" s="135">
        <f t="shared" si="86"/>
        <v>0</v>
      </c>
      <c r="BC127" s="135">
        <f t="shared" si="86"/>
        <v>0</v>
      </c>
      <c r="BD127" s="135">
        <f t="shared" si="86"/>
        <v>0</v>
      </c>
      <c r="BE127" s="135">
        <f t="shared" si="86"/>
        <v>0</v>
      </c>
      <c r="BF127" s="135">
        <f t="shared" si="86"/>
        <v>0</v>
      </c>
      <c r="BG127" s="135">
        <f t="shared" si="86"/>
        <v>0</v>
      </c>
      <c r="BH127" s="135">
        <f t="shared" si="86"/>
        <v>0</v>
      </c>
      <c r="BI127" s="135">
        <f t="shared" si="86"/>
        <v>0</v>
      </c>
      <c r="BJ127" s="135">
        <f t="shared" si="86"/>
        <v>0</v>
      </c>
      <c r="BK127" s="135">
        <f t="shared" si="86"/>
        <v>0</v>
      </c>
      <c r="BL127" s="135">
        <f t="shared" si="86"/>
        <v>0</v>
      </c>
      <c r="BM127" s="135">
        <f t="shared" si="86"/>
        <v>0</v>
      </c>
      <c r="BN127" s="135">
        <f t="shared" si="86"/>
        <v>0</v>
      </c>
      <c r="BO127" s="135">
        <f t="shared" si="86"/>
        <v>0</v>
      </c>
      <c r="BP127" s="135">
        <f t="shared" ref="BP127:CF127" si="87">+BP82</f>
        <v>0</v>
      </c>
      <c r="BQ127" s="135">
        <f t="shared" si="87"/>
        <v>0</v>
      </c>
      <c r="BR127" s="135">
        <f t="shared" si="87"/>
        <v>0</v>
      </c>
      <c r="BS127" s="135">
        <f t="shared" si="87"/>
        <v>0</v>
      </c>
      <c r="BT127" s="135">
        <f t="shared" si="87"/>
        <v>0</v>
      </c>
      <c r="BU127" s="135">
        <f t="shared" si="87"/>
        <v>0</v>
      </c>
      <c r="BV127" s="135">
        <f t="shared" si="87"/>
        <v>0</v>
      </c>
      <c r="BW127" s="135">
        <f t="shared" si="87"/>
        <v>0</v>
      </c>
      <c r="BX127" s="135">
        <f t="shared" si="87"/>
        <v>0</v>
      </c>
      <c r="BY127" s="135">
        <f t="shared" si="87"/>
        <v>0</v>
      </c>
      <c r="BZ127" s="135">
        <f t="shared" si="87"/>
        <v>0</v>
      </c>
      <c r="CA127" s="135">
        <f t="shared" si="87"/>
        <v>0</v>
      </c>
      <c r="CB127" s="135">
        <f t="shared" si="87"/>
        <v>0</v>
      </c>
      <c r="CC127" s="135">
        <f t="shared" si="87"/>
        <v>0</v>
      </c>
      <c r="CD127" s="135">
        <f t="shared" si="87"/>
        <v>0</v>
      </c>
      <c r="CE127" s="135">
        <f t="shared" si="87"/>
        <v>0</v>
      </c>
      <c r="CF127" s="135">
        <f t="shared" si="87"/>
        <v>0</v>
      </c>
    </row>
    <row r="128" spans="2:84" hidden="1" x14ac:dyDescent="0.3">
      <c r="C128" s="135">
        <v>6</v>
      </c>
      <c r="D128" s="135" t="str">
        <f t="shared" ref="D128:BO128" si="88">+D88</f>
        <v>Densidad Descarga Solida, gr/l</v>
      </c>
      <c r="E128" s="135">
        <f t="shared" si="88"/>
        <v>0</v>
      </c>
      <c r="F128" s="135">
        <f t="shared" si="88"/>
        <v>0</v>
      </c>
      <c r="G128" s="135">
        <f t="shared" si="88"/>
        <v>0</v>
      </c>
      <c r="H128" s="135">
        <f t="shared" si="88"/>
        <v>0</v>
      </c>
      <c r="I128" s="135">
        <f t="shared" si="88"/>
        <v>0</v>
      </c>
      <c r="J128" s="135">
        <f t="shared" si="88"/>
        <v>0</v>
      </c>
      <c r="K128" s="135">
        <f t="shared" si="88"/>
        <v>0</v>
      </c>
      <c r="L128" s="135">
        <f t="shared" si="88"/>
        <v>0</v>
      </c>
      <c r="M128" s="135">
        <f t="shared" si="88"/>
        <v>0</v>
      </c>
      <c r="N128" s="135">
        <f t="shared" si="88"/>
        <v>0</v>
      </c>
      <c r="O128" s="135">
        <f t="shared" si="88"/>
        <v>0</v>
      </c>
      <c r="P128" s="135">
        <f t="shared" si="88"/>
        <v>0</v>
      </c>
      <c r="Q128" s="135">
        <f t="shared" si="88"/>
        <v>0</v>
      </c>
      <c r="R128" s="135">
        <f t="shared" si="88"/>
        <v>0</v>
      </c>
      <c r="S128" s="135">
        <f t="shared" si="88"/>
        <v>0</v>
      </c>
      <c r="T128" s="135">
        <f t="shared" si="88"/>
        <v>0</v>
      </c>
      <c r="U128" s="135">
        <f t="shared" si="88"/>
        <v>0</v>
      </c>
      <c r="V128" s="135">
        <f t="shared" si="88"/>
        <v>0</v>
      </c>
      <c r="W128" s="135">
        <f t="shared" si="88"/>
        <v>0</v>
      </c>
      <c r="X128" s="135">
        <f t="shared" si="88"/>
        <v>0</v>
      </c>
      <c r="Y128" s="135">
        <f t="shared" si="88"/>
        <v>0</v>
      </c>
      <c r="Z128" s="135">
        <f t="shared" si="88"/>
        <v>0</v>
      </c>
      <c r="AA128" s="135">
        <f t="shared" si="88"/>
        <v>0</v>
      </c>
      <c r="AB128" s="135">
        <f t="shared" si="88"/>
        <v>0</v>
      </c>
      <c r="AC128" s="135">
        <f t="shared" si="88"/>
        <v>0</v>
      </c>
      <c r="AD128" s="135">
        <f t="shared" si="88"/>
        <v>0</v>
      </c>
      <c r="AE128" s="135">
        <f t="shared" si="88"/>
        <v>0</v>
      </c>
      <c r="AF128" s="135">
        <f t="shared" si="88"/>
        <v>0</v>
      </c>
      <c r="AG128" s="135">
        <f t="shared" si="88"/>
        <v>0</v>
      </c>
      <c r="AH128" s="135">
        <f t="shared" si="88"/>
        <v>0</v>
      </c>
      <c r="AI128" s="135">
        <f t="shared" si="88"/>
        <v>0</v>
      </c>
      <c r="AJ128" s="135">
        <f t="shared" si="88"/>
        <v>0</v>
      </c>
      <c r="AK128" s="135">
        <f t="shared" si="88"/>
        <v>0</v>
      </c>
      <c r="AL128" s="135">
        <f t="shared" si="88"/>
        <v>0</v>
      </c>
      <c r="AM128" s="135">
        <f t="shared" si="88"/>
        <v>0</v>
      </c>
      <c r="AN128" s="135">
        <f t="shared" si="88"/>
        <v>0</v>
      </c>
      <c r="AO128" s="135">
        <f t="shared" si="88"/>
        <v>0</v>
      </c>
      <c r="AP128" s="135">
        <f t="shared" si="88"/>
        <v>0</v>
      </c>
      <c r="AQ128" s="135">
        <f t="shared" si="88"/>
        <v>0</v>
      </c>
      <c r="AR128" s="135">
        <f t="shared" si="88"/>
        <v>0</v>
      </c>
      <c r="AS128" s="135">
        <f t="shared" si="88"/>
        <v>0</v>
      </c>
      <c r="AT128" s="135">
        <f t="shared" si="88"/>
        <v>0</v>
      </c>
      <c r="AU128" s="135">
        <f t="shared" si="88"/>
        <v>0</v>
      </c>
      <c r="AV128" s="135">
        <f t="shared" si="88"/>
        <v>0</v>
      </c>
      <c r="AW128" s="135">
        <f t="shared" si="88"/>
        <v>0</v>
      </c>
      <c r="AX128" s="135">
        <f t="shared" si="88"/>
        <v>0</v>
      </c>
      <c r="AY128" s="135">
        <f t="shared" si="88"/>
        <v>0</v>
      </c>
      <c r="AZ128" s="135">
        <f t="shared" si="88"/>
        <v>0</v>
      </c>
      <c r="BA128" s="135">
        <f t="shared" si="88"/>
        <v>0</v>
      </c>
      <c r="BB128" s="135">
        <f t="shared" si="88"/>
        <v>0</v>
      </c>
      <c r="BC128" s="135">
        <f t="shared" si="88"/>
        <v>0</v>
      </c>
      <c r="BD128" s="135">
        <f t="shared" si="88"/>
        <v>0</v>
      </c>
      <c r="BE128" s="135">
        <f t="shared" si="88"/>
        <v>0</v>
      </c>
      <c r="BF128" s="135">
        <f t="shared" si="88"/>
        <v>0</v>
      </c>
      <c r="BG128" s="135">
        <f t="shared" si="88"/>
        <v>0</v>
      </c>
      <c r="BH128" s="135">
        <f t="shared" si="88"/>
        <v>0</v>
      </c>
      <c r="BI128" s="135">
        <f t="shared" si="88"/>
        <v>0</v>
      </c>
      <c r="BJ128" s="135">
        <f t="shared" si="88"/>
        <v>0</v>
      </c>
      <c r="BK128" s="135">
        <f t="shared" si="88"/>
        <v>0</v>
      </c>
      <c r="BL128" s="135">
        <f t="shared" si="88"/>
        <v>0</v>
      </c>
      <c r="BM128" s="135">
        <f t="shared" si="88"/>
        <v>0</v>
      </c>
      <c r="BN128" s="135">
        <f t="shared" si="88"/>
        <v>0</v>
      </c>
      <c r="BO128" s="135">
        <f t="shared" si="88"/>
        <v>0</v>
      </c>
      <c r="BP128" s="135">
        <f t="shared" ref="BP128:CF128" si="89">+BP88</f>
        <v>0</v>
      </c>
      <c r="BQ128" s="135">
        <f t="shared" si="89"/>
        <v>0</v>
      </c>
      <c r="BR128" s="135">
        <f t="shared" si="89"/>
        <v>0</v>
      </c>
      <c r="BS128" s="135">
        <f t="shared" si="89"/>
        <v>0</v>
      </c>
      <c r="BT128" s="135">
        <f t="shared" si="89"/>
        <v>0</v>
      </c>
      <c r="BU128" s="135">
        <f t="shared" si="89"/>
        <v>0</v>
      </c>
      <c r="BV128" s="135">
        <f t="shared" si="89"/>
        <v>0</v>
      </c>
      <c r="BW128" s="135">
        <f t="shared" si="89"/>
        <v>0</v>
      </c>
      <c r="BX128" s="135">
        <f t="shared" si="89"/>
        <v>0</v>
      </c>
      <c r="BY128" s="135">
        <f t="shared" si="89"/>
        <v>0</v>
      </c>
      <c r="BZ128" s="135">
        <f t="shared" si="89"/>
        <v>0</v>
      </c>
      <c r="CA128" s="135">
        <f t="shared" si="89"/>
        <v>0</v>
      </c>
      <c r="CB128" s="135">
        <f t="shared" si="89"/>
        <v>0</v>
      </c>
      <c r="CC128" s="135">
        <f t="shared" si="89"/>
        <v>0</v>
      </c>
      <c r="CD128" s="135">
        <f t="shared" si="89"/>
        <v>0</v>
      </c>
      <c r="CE128" s="135">
        <f t="shared" si="89"/>
        <v>0</v>
      </c>
      <c r="CF128" s="135">
        <f t="shared" si="89"/>
        <v>0</v>
      </c>
    </row>
    <row r="129" spans="3:84" hidden="1" x14ac:dyDescent="0.3">
      <c r="C129" s="135">
        <v>7</v>
      </c>
      <c r="D129" s="135" t="str">
        <f t="shared" ref="D129:BO129" si="90">+D94</f>
        <v>Densidad Descarga Solida, gr/l</v>
      </c>
      <c r="E129" s="135">
        <f t="shared" si="90"/>
        <v>0</v>
      </c>
      <c r="F129" s="135">
        <f t="shared" si="90"/>
        <v>0</v>
      </c>
      <c r="G129" s="135">
        <f t="shared" si="90"/>
        <v>0</v>
      </c>
      <c r="H129" s="135">
        <f t="shared" si="90"/>
        <v>0</v>
      </c>
      <c r="I129" s="135">
        <f t="shared" si="90"/>
        <v>0</v>
      </c>
      <c r="J129" s="135">
        <f t="shared" si="90"/>
        <v>0</v>
      </c>
      <c r="K129" s="135">
        <f t="shared" si="90"/>
        <v>0</v>
      </c>
      <c r="L129" s="135">
        <f t="shared" si="90"/>
        <v>0</v>
      </c>
      <c r="M129" s="135">
        <f t="shared" si="90"/>
        <v>0</v>
      </c>
      <c r="N129" s="135">
        <f t="shared" si="90"/>
        <v>0</v>
      </c>
      <c r="O129" s="135">
        <f t="shared" si="90"/>
        <v>0</v>
      </c>
      <c r="P129" s="135">
        <f t="shared" si="90"/>
        <v>0</v>
      </c>
      <c r="Q129" s="135">
        <f t="shared" si="90"/>
        <v>0</v>
      </c>
      <c r="R129" s="135">
        <f t="shared" si="90"/>
        <v>0</v>
      </c>
      <c r="S129" s="135">
        <f t="shared" si="90"/>
        <v>0</v>
      </c>
      <c r="T129" s="135">
        <f t="shared" si="90"/>
        <v>0</v>
      </c>
      <c r="U129" s="135">
        <f t="shared" si="90"/>
        <v>0</v>
      </c>
      <c r="V129" s="135">
        <f t="shared" si="90"/>
        <v>0</v>
      </c>
      <c r="W129" s="135">
        <f t="shared" si="90"/>
        <v>0</v>
      </c>
      <c r="X129" s="135">
        <f t="shared" si="90"/>
        <v>0</v>
      </c>
      <c r="Y129" s="135">
        <f t="shared" si="90"/>
        <v>0</v>
      </c>
      <c r="Z129" s="135">
        <f t="shared" si="90"/>
        <v>0</v>
      </c>
      <c r="AA129" s="135">
        <f t="shared" si="90"/>
        <v>0</v>
      </c>
      <c r="AB129" s="135">
        <f t="shared" si="90"/>
        <v>0</v>
      </c>
      <c r="AC129" s="135">
        <f t="shared" si="90"/>
        <v>0</v>
      </c>
      <c r="AD129" s="135">
        <f t="shared" si="90"/>
        <v>0</v>
      </c>
      <c r="AE129" s="135">
        <f t="shared" si="90"/>
        <v>0</v>
      </c>
      <c r="AF129" s="135">
        <f t="shared" si="90"/>
        <v>0</v>
      </c>
      <c r="AG129" s="135">
        <f t="shared" si="90"/>
        <v>0</v>
      </c>
      <c r="AH129" s="135">
        <f t="shared" si="90"/>
        <v>0</v>
      </c>
      <c r="AI129" s="135">
        <f t="shared" si="90"/>
        <v>0</v>
      </c>
      <c r="AJ129" s="135">
        <f t="shared" si="90"/>
        <v>0</v>
      </c>
      <c r="AK129" s="135">
        <f t="shared" si="90"/>
        <v>0</v>
      </c>
      <c r="AL129" s="135">
        <f t="shared" si="90"/>
        <v>0</v>
      </c>
      <c r="AM129" s="135">
        <f t="shared" si="90"/>
        <v>0</v>
      </c>
      <c r="AN129" s="135">
        <f t="shared" si="90"/>
        <v>0</v>
      </c>
      <c r="AO129" s="135">
        <f t="shared" si="90"/>
        <v>0</v>
      </c>
      <c r="AP129" s="135">
        <f t="shared" si="90"/>
        <v>0</v>
      </c>
      <c r="AQ129" s="135">
        <f t="shared" si="90"/>
        <v>0</v>
      </c>
      <c r="AR129" s="135">
        <f t="shared" si="90"/>
        <v>0</v>
      </c>
      <c r="AS129" s="135">
        <f t="shared" si="90"/>
        <v>0</v>
      </c>
      <c r="AT129" s="135">
        <f t="shared" si="90"/>
        <v>0</v>
      </c>
      <c r="AU129" s="135">
        <f t="shared" si="90"/>
        <v>0</v>
      </c>
      <c r="AV129" s="135">
        <f t="shared" si="90"/>
        <v>0</v>
      </c>
      <c r="AW129" s="135">
        <f t="shared" si="90"/>
        <v>0</v>
      </c>
      <c r="AX129" s="135">
        <f t="shared" si="90"/>
        <v>0</v>
      </c>
      <c r="AY129" s="135">
        <f t="shared" si="90"/>
        <v>0</v>
      </c>
      <c r="AZ129" s="135">
        <f t="shared" si="90"/>
        <v>0</v>
      </c>
      <c r="BA129" s="135">
        <f t="shared" si="90"/>
        <v>0</v>
      </c>
      <c r="BB129" s="135">
        <f t="shared" si="90"/>
        <v>0</v>
      </c>
      <c r="BC129" s="135">
        <f t="shared" si="90"/>
        <v>0</v>
      </c>
      <c r="BD129" s="135">
        <f t="shared" si="90"/>
        <v>0</v>
      </c>
      <c r="BE129" s="135">
        <f t="shared" si="90"/>
        <v>0</v>
      </c>
      <c r="BF129" s="135">
        <f t="shared" si="90"/>
        <v>0</v>
      </c>
      <c r="BG129" s="135">
        <f t="shared" si="90"/>
        <v>0</v>
      </c>
      <c r="BH129" s="135">
        <f t="shared" si="90"/>
        <v>0</v>
      </c>
      <c r="BI129" s="135">
        <f t="shared" si="90"/>
        <v>0</v>
      </c>
      <c r="BJ129" s="135">
        <f t="shared" si="90"/>
        <v>0</v>
      </c>
      <c r="BK129" s="135">
        <f t="shared" si="90"/>
        <v>0</v>
      </c>
      <c r="BL129" s="135">
        <f t="shared" si="90"/>
        <v>0</v>
      </c>
      <c r="BM129" s="135">
        <f t="shared" si="90"/>
        <v>0</v>
      </c>
      <c r="BN129" s="135">
        <f t="shared" si="90"/>
        <v>0</v>
      </c>
      <c r="BO129" s="135">
        <f t="shared" si="90"/>
        <v>0</v>
      </c>
      <c r="BP129" s="135">
        <f t="shared" ref="BP129:CF129" si="91">+BP94</f>
        <v>0</v>
      </c>
      <c r="BQ129" s="135">
        <f t="shared" si="91"/>
        <v>0</v>
      </c>
      <c r="BR129" s="135">
        <f t="shared" si="91"/>
        <v>0</v>
      </c>
      <c r="BS129" s="135">
        <f t="shared" si="91"/>
        <v>0</v>
      </c>
      <c r="BT129" s="135">
        <f t="shared" si="91"/>
        <v>0</v>
      </c>
      <c r="BU129" s="135">
        <f t="shared" si="91"/>
        <v>0</v>
      </c>
      <c r="BV129" s="135">
        <f t="shared" si="91"/>
        <v>0</v>
      </c>
      <c r="BW129" s="135">
        <f t="shared" si="91"/>
        <v>0</v>
      </c>
      <c r="BX129" s="135">
        <f t="shared" si="91"/>
        <v>0</v>
      </c>
      <c r="BY129" s="135">
        <f t="shared" si="91"/>
        <v>0</v>
      </c>
      <c r="BZ129" s="135">
        <f t="shared" si="91"/>
        <v>0</v>
      </c>
      <c r="CA129" s="135">
        <f t="shared" si="91"/>
        <v>0</v>
      </c>
      <c r="CB129" s="135">
        <f t="shared" si="91"/>
        <v>0</v>
      </c>
      <c r="CC129" s="135">
        <f t="shared" si="91"/>
        <v>0</v>
      </c>
      <c r="CD129" s="135">
        <f t="shared" si="91"/>
        <v>0</v>
      </c>
      <c r="CE129" s="135">
        <f t="shared" si="91"/>
        <v>0</v>
      </c>
      <c r="CF129" s="135">
        <f t="shared" si="91"/>
        <v>0</v>
      </c>
    </row>
    <row r="130" spans="3:84" hidden="1" x14ac:dyDescent="0.3">
      <c r="C130" s="135">
        <v>8</v>
      </c>
      <c r="D130" s="135" t="str">
        <f t="shared" ref="D130:BO130" si="92">+D100</f>
        <v>Densidad Descarga Solida, gr/l</v>
      </c>
      <c r="E130" s="135">
        <f t="shared" si="92"/>
        <v>0</v>
      </c>
      <c r="F130" s="135">
        <f t="shared" si="92"/>
        <v>0</v>
      </c>
      <c r="G130" s="135">
        <f t="shared" si="92"/>
        <v>0</v>
      </c>
      <c r="H130" s="135">
        <f t="shared" si="92"/>
        <v>0</v>
      </c>
      <c r="I130" s="135">
        <f t="shared" si="92"/>
        <v>0</v>
      </c>
      <c r="J130" s="135">
        <f t="shared" si="92"/>
        <v>0</v>
      </c>
      <c r="K130" s="135">
        <f t="shared" si="92"/>
        <v>0</v>
      </c>
      <c r="L130" s="135">
        <f t="shared" si="92"/>
        <v>0</v>
      </c>
      <c r="M130" s="135">
        <f t="shared" si="92"/>
        <v>0</v>
      </c>
      <c r="N130" s="135">
        <f t="shared" si="92"/>
        <v>0</v>
      </c>
      <c r="O130" s="135">
        <f t="shared" si="92"/>
        <v>0</v>
      </c>
      <c r="P130" s="135">
        <f t="shared" si="92"/>
        <v>0</v>
      </c>
      <c r="Q130" s="135">
        <f t="shared" si="92"/>
        <v>0</v>
      </c>
      <c r="R130" s="135">
        <f t="shared" si="92"/>
        <v>0</v>
      </c>
      <c r="S130" s="135">
        <f t="shared" si="92"/>
        <v>0</v>
      </c>
      <c r="T130" s="135">
        <f t="shared" si="92"/>
        <v>0</v>
      </c>
      <c r="U130" s="135">
        <f t="shared" si="92"/>
        <v>0</v>
      </c>
      <c r="V130" s="135">
        <f t="shared" si="92"/>
        <v>0</v>
      </c>
      <c r="W130" s="135">
        <f t="shared" si="92"/>
        <v>0</v>
      </c>
      <c r="X130" s="135">
        <f t="shared" si="92"/>
        <v>0</v>
      </c>
      <c r="Y130" s="135">
        <f t="shared" si="92"/>
        <v>0</v>
      </c>
      <c r="Z130" s="135">
        <f t="shared" si="92"/>
        <v>0</v>
      </c>
      <c r="AA130" s="135">
        <f t="shared" si="92"/>
        <v>0</v>
      </c>
      <c r="AB130" s="135">
        <f t="shared" si="92"/>
        <v>0</v>
      </c>
      <c r="AC130" s="135">
        <f t="shared" si="92"/>
        <v>0</v>
      </c>
      <c r="AD130" s="135">
        <f t="shared" si="92"/>
        <v>0</v>
      </c>
      <c r="AE130" s="135">
        <f t="shared" si="92"/>
        <v>0</v>
      </c>
      <c r="AF130" s="135">
        <f t="shared" si="92"/>
        <v>0</v>
      </c>
      <c r="AG130" s="135">
        <f t="shared" si="92"/>
        <v>0</v>
      </c>
      <c r="AH130" s="135">
        <f t="shared" si="92"/>
        <v>0</v>
      </c>
      <c r="AI130" s="135">
        <f t="shared" si="92"/>
        <v>0</v>
      </c>
      <c r="AJ130" s="135">
        <f t="shared" si="92"/>
        <v>0</v>
      </c>
      <c r="AK130" s="135">
        <f t="shared" si="92"/>
        <v>0</v>
      </c>
      <c r="AL130" s="135">
        <f t="shared" si="92"/>
        <v>0</v>
      </c>
      <c r="AM130" s="135">
        <f t="shared" si="92"/>
        <v>0</v>
      </c>
      <c r="AN130" s="135">
        <f t="shared" si="92"/>
        <v>0</v>
      </c>
      <c r="AO130" s="135">
        <f t="shared" si="92"/>
        <v>0</v>
      </c>
      <c r="AP130" s="135">
        <f t="shared" si="92"/>
        <v>0</v>
      </c>
      <c r="AQ130" s="135">
        <f t="shared" si="92"/>
        <v>0</v>
      </c>
      <c r="AR130" s="135">
        <f t="shared" si="92"/>
        <v>0</v>
      </c>
      <c r="AS130" s="135">
        <f t="shared" si="92"/>
        <v>0</v>
      </c>
      <c r="AT130" s="135">
        <f t="shared" si="92"/>
        <v>0</v>
      </c>
      <c r="AU130" s="135">
        <f t="shared" si="92"/>
        <v>0</v>
      </c>
      <c r="AV130" s="135">
        <f t="shared" si="92"/>
        <v>0</v>
      </c>
      <c r="AW130" s="135">
        <f t="shared" si="92"/>
        <v>0</v>
      </c>
      <c r="AX130" s="135">
        <f t="shared" si="92"/>
        <v>0</v>
      </c>
      <c r="AY130" s="135">
        <f t="shared" si="92"/>
        <v>0</v>
      </c>
      <c r="AZ130" s="135">
        <f t="shared" si="92"/>
        <v>0</v>
      </c>
      <c r="BA130" s="135">
        <f t="shared" si="92"/>
        <v>0</v>
      </c>
      <c r="BB130" s="135">
        <f t="shared" si="92"/>
        <v>0</v>
      </c>
      <c r="BC130" s="135">
        <f t="shared" si="92"/>
        <v>0</v>
      </c>
      <c r="BD130" s="135">
        <f t="shared" si="92"/>
        <v>0</v>
      </c>
      <c r="BE130" s="135">
        <f t="shared" si="92"/>
        <v>0</v>
      </c>
      <c r="BF130" s="135">
        <f t="shared" si="92"/>
        <v>0</v>
      </c>
      <c r="BG130" s="135">
        <f t="shared" si="92"/>
        <v>0</v>
      </c>
      <c r="BH130" s="135">
        <f t="shared" si="92"/>
        <v>0</v>
      </c>
      <c r="BI130" s="135">
        <f t="shared" si="92"/>
        <v>0</v>
      </c>
      <c r="BJ130" s="135">
        <f t="shared" si="92"/>
        <v>0</v>
      </c>
      <c r="BK130" s="135">
        <f t="shared" si="92"/>
        <v>0</v>
      </c>
      <c r="BL130" s="135">
        <f t="shared" si="92"/>
        <v>0</v>
      </c>
      <c r="BM130" s="135">
        <f t="shared" si="92"/>
        <v>0</v>
      </c>
      <c r="BN130" s="135">
        <f t="shared" si="92"/>
        <v>0</v>
      </c>
      <c r="BO130" s="135">
        <f t="shared" si="92"/>
        <v>0</v>
      </c>
      <c r="BP130" s="135">
        <f t="shared" ref="BP130:CF130" si="93">+BP100</f>
        <v>0</v>
      </c>
      <c r="BQ130" s="135">
        <f t="shared" si="93"/>
        <v>0</v>
      </c>
      <c r="BR130" s="135">
        <f t="shared" si="93"/>
        <v>0</v>
      </c>
      <c r="BS130" s="135">
        <f t="shared" si="93"/>
        <v>0</v>
      </c>
      <c r="BT130" s="135">
        <f t="shared" si="93"/>
        <v>0</v>
      </c>
      <c r="BU130" s="135">
        <f t="shared" si="93"/>
        <v>0</v>
      </c>
      <c r="BV130" s="135">
        <f t="shared" si="93"/>
        <v>0</v>
      </c>
      <c r="BW130" s="135">
        <f t="shared" si="93"/>
        <v>0</v>
      </c>
      <c r="BX130" s="135">
        <f t="shared" si="93"/>
        <v>0</v>
      </c>
      <c r="BY130" s="135">
        <f t="shared" si="93"/>
        <v>0</v>
      </c>
      <c r="BZ130" s="135">
        <f t="shared" si="93"/>
        <v>0</v>
      </c>
      <c r="CA130" s="135">
        <f t="shared" si="93"/>
        <v>0</v>
      </c>
      <c r="CB130" s="135">
        <f t="shared" si="93"/>
        <v>0</v>
      </c>
      <c r="CC130" s="135">
        <f t="shared" si="93"/>
        <v>0</v>
      </c>
      <c r="CD130" s="135">
        <f t="shared" si="93"/>
        <v>0</v>
      </c>
      <c r="CE130" s="135">
        <f t="shared" si="93"/>
        <v>0</v>
      </c>
      <c r="CF130" s="135">
        <f t="shared" si="93"/>
        <v>0</v>
      </c>
    </row>
    <row r="131" spans="3:84" hidden="1" x14ac:dyDescent="0.3">
      <c r="C131" s="135">
        <v>9</v>
      </c>
      <c r="D131" s="135" t="str">
        <f t="shared" ref="D131:BO131" si="94">+D106</f>
        <v>Densidad Descarga Solida, gr/l</v>
      </c>
      <c r="E131" s="135">
        <f t="shared" si="94"/>
        <v>0</v>
      </c>
      <c r="F131" s="135">
        <f t="shared" si="94"/>
        <v>0</v>
      </c>
      <c r="G131" s="135">
        <f t="shared" si="94"/>
        <v>0</v>
      </c>
      <c r="H131" s="135">
        <f t="shared" si="94"/>
        <v>0</v>
      </c>
      <c r="I131" s="135">
        <f t="shared" si="94"/>
        <v>0</v>
      </c>
      <c r="J131" s="135">
        <f t="shared" si="94"/>
        <v>0</v>
      </c>
      <c r="K131" s="135">
        <f t="shared" si="94"/>
        <v>0</v>
      </c>
      <c r="L131" s="135">
        <f t="shared" si="94"/>
        <v>0</v>
      </c>
      <c r="M131" s="135">
        <f t="shared" si="94"/>
        <v>0</v>
      </c>
      <c r="N131" s="135">
        <f t="shared" si="94"/>
        <v>0</v>
      </c>
      <c r="O131" s="135">
        <f t="shared" si="94"/>
        <v>0</v>
      </c>
      <c r="P131" s="135">
        <f t="shared" si="94"/>
        <v>0</v>
      </c>
      <c r="Q131" s="135">
        <f t="shared" si="94"/>
        <v>0</v>
      </c>
      <c r="R131" s="135">
        <f t="shared" si="94"/>
        <v>0</v>
      </c>
      <c r="S131" s="135">
        <f t="shared" si="94"/>
        <v>0</v>
      </c>
      <c r="T131" s="135">
        <f t="shared" si="94"/>
        <v>0</v>
      </c>
      <c r="U131" s="135">
        <f t="shared" si="94"/>
        <v>0</v>
      </c>
      <c r="V131" s="135">
        <f t="shared" si="94"/>
        <v>0</v>
      </c>
      <c r="W131" s="135">
        <f t="shared" si="94"/>
        <v>0</v>
      </c>
      <c r="X131" s="135">
        <f t="shared" si="94"/>
        <v>0</v>
      </c>
      <c r="Y131" s="135">
        <f t="shared" si="94"/>
        <v>0</v>
      </c>
      <c r="Z131" s="135">
        <f t="shared" si="94"/>
        <v>0</v>
      </c>
      <c r="AA131" s="135">
        <f t="shared" si="94"/>
        <v>0</v>
      </c>
      <c r="AB131" s="135">
        <f t="shared" si="94"/>
        <v>0</v>
      </c>
      <c r="AC131" s="135">
        <f t="shared" si="94"/>
        <v>0</v>
      </c>
      <c r="AD131" s="135">
        <f t="shared" si="94"/>
        <v>0</v>
      </c>
      <c r="AE131" s="135">
        <f t="shared" si="94"/>
        <v>0</v>
      </c>
      <c r="AF131" s="135">
        <f t="shared" si="94"/>
        <v>0</v>
      </c>
      <c r="AG131" s="135">
        <f t="shared" si="94"/>
        <v>0</v>
      </c>
      <c r="AH131" s="135">
        <f t="shared" si="94"/>
        <v>0</v>
      </c>
      <c r="AI131" s="135">
        <f t="shared" si="94"/>
        <v>0</v>
      </c>
      <c r="AJ131" s="135">
        <f t="shared" si="94"/>
        <v>0</v>
      </c>
      <c r="AK131" s="135">
        <f t="shared" si="94"/>
        <v>0</v>
      </c>
      <c r="AL131" s="135">
        <f t="shared" si="94"/>
        <v>0</v>
      </c>
      <c r="AM131" s="135">
        <f t="shared" si="94"/>
        <v>0</v>
      </c>
      <c r="AN131" s="135">
        <f t="shared" si="94"/>
        <v>0</v>
      </c>
      <c r="AO131" s="135">
        <f t="shared" si="94"/>
        <v>0</v>
      </c>
      <c r="AP131" s="135">
        <f t="shared" si="94"/>
        <v>0</v>
      </c>
      <c r="AQ131" s="135">
        <f t="shared" si="94"/>
        <v>0</v>
      </c>
      <c r="AR131" s="135">
        <f t="shared" si="94"/>
        <v>0</v>
      </c>
      <c r="AS131" s="135">
        <f t="shared" si="94"/>
        <v>0</v>
      </c>
      <c r="AT131" s="135">
        <f t="shared" si="94"/>
        <v>0</v>
      </c>
      <c r="AU131" s="135">
        <f t="shared" si="94"/>
        <v>0</v>
      </c>
      <c r="AV131" s="135">
        <f t="shared" si="94"/>
        <v>0</v>
      </c>
      <c r="AW131" s="135">
        <f t="shared" si="94"/>
        <v>0</v>
      </c>
      <c r="AX131" s="135">
        <f t="shared" si="94"/>
        <v>0</v>
      </c>
      <c r="AY131" s="135">
        <f t="shared" si="94"/>
        <v>0</v>
      </c>
      <c r="AZ131" s="135">
        <f t="shared" si="94"/>
        <v>0</v>
      </c>
      <c r="BA131" s="135">
        <f t="shared" si="94"/>
        <v>0</v>
      </c>
      <c r="BB131" s="135">
        <f t="shared" si="94"/>
        <v>0</v>
      </c>
      <c r="BC131" s="135">
        <f t="shared" si="94"/>
        <v>0</v>
      </c>
      <c r="BD131" s="135">
        <f t="shared" si="94"/>
        <v>0</v>
      </c>
      <c r="BE131" s="135">
        <f t="shared" si="94"/>
        <v>0</v>
      </c>
      <c r="BF131" s="135">
        <f t="shared" si="94"/>
        <v>0</v>
      </c>
      <c r="BG131" s="135">
        <f t="shared" si="94"/>
        <v>0</v>
      </c>
      <c r="BH131" s="135">
        <f t="shared" si="94"/>
        <v>0</v>
      </c>
      <c r="BI131" s="135">
        <f t="shared" si="94"/>
        <v>0</v>
      </c>
      <c r="BJ131" s="135">
        <f t="shared" si="94"/>
        <v>0</v>
      </c>
      <c r="BK131" s="135">
        <f t="shared" si="94"/>
        <v>0</v>
      </c>
      <c r="BL131" s="135">
        <f t="shared" si="94"/>
        <v>0</v>
      </c>
      <c r="BM131" s="135">
        <f t="shared" si="94"/>
        <v>0</v>
      </c>
      <c r="BN131" s="135">
        <f t="shared" si="94"/>
        <v>0</v>
      </c>
      <c r="BO131" s="135">
        <f t="shared" si="94"/>
        <v>0</v>
      </c>
      <c r="BP131" s="135">
        <f t="shared" ref="BP131:CF131" si="95">+BP106</f>
        <v>0</v>
      </c>
      <c r="BQ131" s="135">
        <f t="shared" si="95"/>
        <v>0</v>
      </c>
      <c r="BR131" s="135">
        <f t="shared" si="95"/>
        <v>0</v>
      </c>
      <c r="BS131" s="135">
        <f t="shared" si="95"/>
        <v>0</v>
      </c>
      <c r="BT131" s="135">
        <f t="shared" si="95"/>
        <v>0</v>
      </c>
      <c r="BU131" s="135">
        <f t="shared" si="95"/>
        <v>0</v>
      </c>
      <c r="BV131" s="135">
        <f t="shared" si="95"/>
        <v>0</v>
      </c>
      <c r="BW131" s="135">
        <f t="shared" si="95"/>
        <v>0</v>
      </c>
      <c r="BX131" s="135">
        <f t="shared" si="95"/>
        <v>0</v>
      </c>
      <c r="BY131" s="135">
        <f t="shared" si="95"/>
        <v>0</v>
      </c>
      <c r="BZ131" s="135">
        <f t="shared" si="95"/>
        <v>0</v>
      </c>
      <c r="CA131" s="135">
        <f t="shared" si="95"/>
        <v>0</v>
      </c>
      <c r="CB131" s="135">
        <f t="shared" si="95"/>
        <v>0</v>
      </c>
      <c r="CC131" s="135">
        <f t="shared" si="95"/>
        <v>0</v>
      </c>
      <c r="CD131" s="135">
        <f t="shared" si="95"/>
        <v>0</v>
      </c>
      <c r="CE131" s="135">
        <f t="shared" si="95"/>
        <v>0</v>
      </c>
      <c r="CF131" s="135">
        <f t="shared" si="95"/>
        <v>0</v>
      </c>
    </row>
    <row r="132" spans="3:84" hidden="1" x14ac:dyDescent="0.3">
      <c r="C132" s="135">
        <v>10</v>
      </c>
      <c r="D132" s="135" t="str">
        <f t="shared" ref="D132:BO132" si="96">+D112</f>
        <v>Densidad Descarga Solida, gr/l</v>
      </c>
      <c r="E132" s="135">
        <f t="shared" si="96"/>
        <v>0</v>
      </c>
      <c r="F132" s="135">
        <f t="shared" si="96"/>
        <v>0</v>
      </c>
      <c r="G132" s="135">
        <f t="shared" si="96"/>
        <v>0</v>
      </c>
      <c r="H132" s="135">
        <f t="shared" si="96"/>
        <v>0</v>
      </c>
      <c r="I132" s="135">
        <f t="shared" si="96"/>
        <v>0</v>
      </c>
      <c r="J132" s="135">
        <f t="shared" si="96"/>
        <v>0</v>
      </c>
      <c r="K132" s="135">
        <f t="shared" si="96"/>
        <v>0</v>
      </c>
      <c r="L132" s="135">
        <f t="shared" si="96"/>
        <v>0</v>
      </c>
      <c r="M132" s="135">
        <f t="shared" si="96"/>
        <v>0</v>
      </c>
      <c r="N132" s="135">
        <f t="shared" si="96"/>
        <v>0</v>
      </c>
      <c r="O132" s="135">
        <f t="shared" si="96"/>
        <v>0</v>
      </c>
      <c r="P132" s="135">
        <f t="shared" si="96"/>
        <v>0</v>
      </c>
      <c r="Q132" s="135">
        <f t="shared" si="96"/>
        <v>0</v>
      </c>
      <c r="R132" s="135">
        <f t="shared" si="96"/>
        <v>0</v>
      </c>
      <c r="S132" s="135">
        <f t="shared" si="96"/>
        <v>0</v>
      </c>
      <c r="T132" s="135">
        <f t="shared" si="96"/>
        <v>0</v>
      </c>
      <c r="U132" s="135">
        <f t="shared" si="96"/>
        <v>0</v>
      </c>
      <c r="V132" s="135">
        <f t="shared" si="96"/>
        <v>0</v>
      </c>
      <c r="W132" s="135">
        <f t="shared" si="96"/>
        <v>0</v>
      </c>
      <c r="X132" s="135">
        <f t="shared" si="96"/>
        <v>0</v>
      </c>
      <c r="Y132" s="135">
        <f t="shared" si="96"/>
        <v>0</v>
      </c>
      <c r="Z132" s="135">
        <f t="shared" si="96"/>
        <v>0</v>
      </c>
      <c r="AA132" s="135">
        <f t="shared" si="96"/>
        <v>0</v>
      </c>
      <c r="AB132" s="135">
        <f t="shared" si="96"/>
        <v>0</v>
      </c>
      <c r="AC132" s="135">
        <f t="shared" si="96"/>
        <v>0</v>
      </c>
      <c r="AD132" s="135">
        <f t="shared" si="96"/>
        <v>0</v>
      </c>
      <c r="AE132" s="135">
        <f t="shared" si="96"/>
        <v>0</v>
      </c>
      <c r="AF132" s="135">
        <f t="shared" si="96"/>
        <v>0</v>
      </c>
      <c r="AG132" s="135">
        <f t="shared" si="96"/>
        <v>0</v>
      </c>
      <c r="AH132" s="135">
        <f t="shared" si="96"/>
        <v>0</v>
      </c>
      <c r="AI132" s="135">
        <f t="shared" si="96"/>
        <v>0</v>
      </c>
      <c r="AJ132" s="135">
        <f t="shared" si="96"/>
        <v>0</v>
      </c>
      <c r="AK132" s="135">
        <f t="shared" si="96"/>
        <v>0</v>
      </c>
      <c r="AL132" s="135">
        <f t="shared" si="96"/>
        <v>0</v>
      </c>
      <c r="AM132" s="135">
        <f t="shared" si="96"/>
        <v>0</v>
      </c>
      <c r="AN132" s="135">
        <f t="shared" si="96"/>
        <v>0</v>
      </c>
      <c r="AO132" s="135">
        <f t="shared" si="96"/>
        <v>0</v>
      </c>
      <c r="AP132" s="135">
        <f t="shared" si="96"/>
        <v>0</v>
      </c>
      <c r="AQ132" s="135">
        <f t="shared" si="96"/>
        <v>0</v>
      </c>
      <c r="AR132" s="135">
        <f t="shared" si="96"/>
        <v>0</v>
      </c>
      <c r="AS132" s="135">
        <f t="shared" si="96"/>
        <v>0</v>
      </c>
      <c r="AT132" s="135">
        <f t="shared" si="96"/>
        <v>0</v>
      </c>
      <c r="AU132" s="135">
        <f t="shared" si="96"/>
        <v>0</v>
      </c>
      <c r="AV132" s="135">
        <f t="shared" si="96"/>
        <v>0</v>
      </c>
      <c r="AW132" s="135">
        <f t="shared" si="96"/>
        <v>0</v>
      </c>
      <c r="AX132" s="135">
        <f t="shared" si="96"/>
        <v>0</v>
      </c>
      <c r="AY132" s="135">
        <f t="shared" si="96"/>
        <v>0</v>
      </c>
      <c r="AZ132" s="135">
        <f t="shared" si="96"/>
        <v>0</v>
      </c>
      <c r="BA132" s="135">
        <f t="shared" si="96"/>
        <v>0</v>
      </c>
      <c r="BB132" s="135">
        <f t="shared" si="96"/>
        <v>0</v>
      </c>
      <c r="BC132" s="135">
        <f t="shared" si="96"/>
        <v>0</v>
      </c>
      <c r="BD132" s="135">
        <f t="shared" si="96"/>
        <v>0</v>
      </c>
      <c r="BE132" s="135">
        <f t="shared" si="96"/>
        <v>0</v>
      </c>
      <c r="BF132" s="135">
        <f t="shared" si="96"/>
        <v>0</v>
      </c>
      <c r="BG132" s="135">
        <f t="shared" si="96"/>
        <v>0</v>
      </c>
      <c r="BH132" s="135">
        <f t="shared" si="96"/>
        <v>0</v>
      </c>
      <c r="BI132" s="135">
        <f t="shared" si="96"/>
        <v>0</v>
      </c>
      <c r="BJ132" s="135">
        <f t="shared" si="96"/>
        <v>0</v>
      </c>
      <c r="BK132" s="135">
        <f t="shared" si="96"/>
        <v>0</v>
      </c>
      <c r="BL132" s="135">
        <f t="shared" si="96"/>
        <v>0</v>
      </c>
      <c r="BM132" s="135">
        <f t="shared" si="96"/>
        <v>0</v>
      </c>
      <c r="BN132" s="135">
        <f t="shared" si="96"/>
        <v>0</v>
      </c>
      <c r="BO132" s="135">
        <f t="shared" si="96"/>
        <v>0</v>
      </c>
      <c r="BP132" s="135">
        <f t="shared" ref="BP132:CF132" si="97">+BP112</f>
        <v>0</v>
      </c>
      <c r="BQ132" s="135">
        <f t="shared" si="97"/>
        <v>0</v>
      </c>
      <c r="BR132" s="135">
        <f t="shared" si="97"/>
        <v>0</v>
      </c>
      <c r="BS132" s="135">
        <f t="shared" si="97"/>
        <v>0</v>
      </c>
      <c r="BT132" s="135">
        <f t="shared" si="97"/>
        <v>0</v>
      </c>
      <c r="BU132" s="135">
        <f t="shared" si="97"/>
        <v>0</v>
      </c>
      <c r="BV132" s="135">
        <f t="shared" si="97"/>
        <v>0</v>
      </c>
      <c r="BW132" s="135">
        <f t="shared" si="97"/>
        <v>0</v>
      </c>
      <c r="BX132" s="135">
        <f t="shared" si="97"/>
        <v>0</v>
      </c>
      <c r="BY132" s="135">
        <f t="shared" si="97"/>
        <v>0</v>
      </c>
      <c r="BZ132" s="135">
        <f t="shared" si="97"/>
        <v>0</v>
      </c>
      <c r="CA132" s="135">
        <f t="shared" si="97"/>
        <v>0</v>
      </c>
      <c r="CB132" s="135">
        <f t="shared" si="97"/>
        <v>0</v>
      </c>
      <c r="CC132" s="135">
        <f t="shared" si="97"/>
        <v>0</v>
      </c>
      <c r="CD132" s="135">
        <f t="shared" si="97"/>
        <v>0</v>
      </c>
      <c r="CE132" s="135">
        <f t="shared" si="97"/>
        <v>0</v>
      </c>
      <c r="CF132" s="135">
        <f t="shared" si="97"/>
        <v>0</v>
      </c>
    </row>
    <row r="133" spans="3:84" hidden="1" x14ac:dyDescent="0.3">
      <c r="C133" s="135"/>
      <c r="D133" s="506" t="s">
        <v>269</v>
      </c>
      <c r="E133" s="507">
        <f>+IFERROR(SUMPRODUCT(E123:E132,E175:E184)/E185,0)</f>
        <v>0</v>
      </c>
      <c r="F133" s="507">
        <f t="shared" ref="F133:BQ133" si="98">+IFERROR(SUMPRODUCT(F123:F132,F175:F184)/F185,0)</f>
        <v>0</v>
      </c>
      <c r="G133" s="507">
        <f t="shared" si="98"/>
        <v>0</v>
      </c>
      <c r="H133" s="507">
        <f t="shared" si="98"/>
        <v>0</v>
      </c>
      <c r="I133" s="507">
        <f t="shared" si="98"/>
        <v>0</v>
      </c>
      <c r="J133" s="507">
        <f t="shared" si="98"/>
        <v>0</v>
      </c>
      <c r="K133" s="507">
        <f t="shared" si="98"/>
        <v>0</v>
      </c>
      <c r="L133" s="507">
        <f t="shared" si="98"/>
        <v>0</v>
      </c>
      <c r="M133" s="507">
        <f t="shared" si="98"/>
        <v>0</v>
      </c>
      <c r="N133" s="507">
        <f t="shared" si="98"/>
        <v>0</v>
      </c>
      <c r="O133" s="507">
        <f t="shared" si="98"/>
        <v>0</v>
      </c>
      <c r="P133" s="507">
        <f t="shared" si="98"/>
        <v>0</v>
      </c>
      <c r="Q133" s="507">
        <f t="shared" si="98"/>
        <v>0</v>
      </c>
      <c r="R133" s="507">
        <f t="shared" si="98"/>
        <v>0</v>
      </c>
      <c r="S133" s="507">
        <f t="shared" si="98"/>
        <v>0</v>
      </c>
      <c r="T133" s="507">
        <f t="shared" si="98"/>
        <v>0</v>
      </c>
      <c r="U133" s="507">
        <f t="shared" si="98"/>
        <v>0</v>
      </c>
      <c r="V133" s="507">
        <f t="shared" si="98"/>
        <v>0</v>
      </c>
      <c r="W133" s="507">
        <f t="shared" si="98"/>
        <v>0</v>
      </c>
      <c r="X133" s="507">
        <f t="shared" si="98"/>
        <v>0</v>
      </c>
      <c r="Y133" s="507">
        <f t="shared" si="98"/>
        <v>0</v>
      </c>
      <c r="Z133" s="507">
        <f t="shared" si="98"/>
        <v>0</v>
      </c>
      <c r="AA133" s="507">
        <f t="shared" si="98"/>
        <v>0</v>
      </c>
      <c r="AB133" s="507">
        <f t="shared" si="98"/>
        <v>0</v>
      </c>
      <c r="AC133" s="507">
        <f t="shared" si="98"/>
        <v>0</v>
      </c>
      <c r="AD133" s="507">
        <f t="shared" si="98"/>
        <v>0</v>
      </c>
      <c r="AE133" s="507">
        <f t="shared" si="98"/>
        <v>0</v>
      </c>
      <c r="AF133" s="507">
        <f t="shared" si="98"/>
        <v>0</v>
      </c>
      <c r="AG133" s="507">
        <f t="shared" si="98"/>
        <v>0</v>
      </c>
      <c r="AH133" s="507">
        <f t="shared" si="98"/>
        <v>0</v>
      </c>
      <c r="AI133" s="507">
        <f t="shared" si="98"/>
        <v>0</v>
      </c>
      <c r="AJ133" s="507">
        <f t="shared" si="98"/>
        <v>0</v>
      </c>
      <c r="AK133" s="507">
        <f t="shared" si="98"/>
        <v>0</v>
      </c>
      <c r="AL133" s="507">
        <f t="shared" si="98"/>
        <v>0</v>
      </c>
      <c r="AM133" s="507">
        <f t="shared" si="98"/>
        <v>0</v>
      </c>
      <c r="AN133" s="507">
        <f t="shared" si="98"/>
        <v>0</v>
      </c>
      <c r="AO133" s="507">
        <f t="shared" si="98"/>
        <v>0</v>
      </c>
      <c r="AP133" s="507">
        <f t="shared" si="98"/>
        <v>0</v>
      </c>
      <c r="AQ133" s="507">
        <f t="shared" si="98"/>
        <v>0</v>
      </c>
      <c r="AR133" s="507">
        <f t="shared" si="98"/>
        <v>0</v>
      </c>
      <c r="AS133" s="507">
        <f t="shared" si="98"/>
        <v>0</v>
      </c>
      <c r="AT133" s="507">
        <f t="shared" si="98"/>
        <v>0</v>
      </c>
      <c r="AU133" s="507">
        <f t="shared" si="98"/>
        <v>0</v>
      </c>
      <c r="AV133" s="507">
        <f t="shared" si="98"/>
        <v>0</v>
      </c>
      <c r="AW133" s="507">
        <f t="shared" si="98"/>
        <v>0</v>
      </c>
      <c r="AX133" s="507">
        <f t="shared" si="98"/>
        <v>0</v>
      </c>
      <c r="AY133" s="507">
        <f t="shared" si="98"/>
        <v>0</v>
      </c>
      <c r="AZ133" s="507">
        <f t="shared" si="98"/>
        <v>0</v>
      </c>
      <c r="BA133" s="507">
        <f t="shared" si="98"/>
        <v>0</v>
      </c>
      <c r="BB133" s="507">
        <f t="shared" si="98"/>
        <v>0</v>
      </c>
      <c r="BC133" s="507">
        <f t="shared" si="98"/>
        <v>0</v>
      </c>
      <c r="BD133" s="507">
        <f t="shared" si="98"/>
        <v>0</v>
      </c>
      <c r="BE133" s="507">
        <f t="shared" si="98"/>
        <v>0</v>
      </c>
      <c r="BF133" s="507">
        <f t="shared" si="98"/>
        <v>0</v>
      </c>
      <c r="BG133" s="507">
        <f t="shared" si="98"/>
        <v>0</v>
      </c>
      <c r="BH133" s="507">
        <f t="shared" si="98"/>
        <v>0</v>
      </c>
      <c r="BI133" s="507">
        <f t="shared" si="98"/>
        <v>0</v>
      </c>
      <c r="BJ133" s="507">
        <f t="shared" si="98"/>
        <v>0</v>
      </c>
      <c r="BK133" s="507">
        <f t="shared" si="98"/>
        <v>0</v>
      </c>
      <c r="BL133" s="507">
        <f t="shared" si="98"/>
        <v>0</v>
      </c>
      <c r="BM133" s="507">
        <f t="shared" si="98"/>
        <v>0</v>
      </c>
      <c r="BN133" s="507">
        <f t="shared" si="98"/>
        <v>0</v>
      </c>
      <c r="BO133" s="507">
        <f t="shared" si="98"/>
        <v>0</v>
      </c>
      <c r="BP133" s="507">
        <f t="shared" si="98"/>
        <v>0</v>
      </c>
      <c r="BQ133" s="507">
        <f t="shared" si="98"/>
        <v>0</v>
      </c>
      <c r="BR133" s="507">
        <f t="shared" ref="BR133:CF133" si="99">+IFERROR(SUMPRODUCT(BR123:BR132,BR175:BR184)/BR185,0)</f>
        <v>0</v>
      </c>
      <c r="BS133" s="507">
        <f t="shared" si="99"/>
        <v>0</v>
      </c>
      <c r="BT133" s="507">
        <f t="shared" si="99"/>
        <v>0</v>
      </c>
      <c r="BU133" s="507">
        <f t="shared" si="99"/>
        <v>0</v>
      </c>
      <c r="BV133" s="507">
        <f t="shared" si="99"/>
        <v>0</v>
      </c>
      <c r="BW133" s="507">
        <f t="shared" si="99"/>
        <v>0</v>
      </c>
      <c r="BX133" s="507">
        <f t="shared" si="99"/>
        <v>0</v>
      </c>
      <c r="BY133" s="507">
        <f t="shared" si="99"/>
        <v>0</v>
      </c>
      <c r="BZ133" s="507">
        <f t="shared" si="99"/>
        <v>0</v>
      </c>
      <c r="CA133" s="507">
        <f t="shared" si="99"/>
        <v>0</v>
      </c>
      <c r="CB133" s="507">
        <f t="shared" si="99"/>
        <v>0</v>
      </c>
      <c r="CC133" s="507">
        <f t="shared" si="99"/>
        <v>0</v>
      </c>
      <c r="CD133" s="507">
        <f t="shared" si="99"/>
        <v>0</v>
      </c>
      <c r="CE133" s="507">
        <f t="shared" si="99"/>
        <v>0</v>
      </c>
      <c r="CF133" s="507">
        <f t="shared" si="99"/>
        <v>0</v>
      </c>
    </row>
    <row r="134" spans="3:84" hidden="1" x14ac:dyDescent="0.3">
      <c r="C134" s="135"/>
      <c r="D134" s="508" t="s">
        <v>270</v>
      </c>
      <c r="E134" s="507">
        <f>+IFERROR(AVERAGEIF(E123:E132,"&gt;0"),0)</f>
        <v>0</v>
      </c>
      <c r="F134" s="507">
        <f t="shared" ref="F134:BQ134" si="100">+IFERROR(AVERAGEIF(F123:F132,"&gt;0"),0)</f>
        <v>0</v>
      </c>
      <c r="G134" s="507">
        <f t="shared" si="100"/>
        <v>0</v>
      </c>
      <c r="H134" s="507">
        <f t="shared" si="100"/>
        <v>0</v>
      </c>
      <c r="I134" s="507">
        <f t="shared" si="100"/>
        <v>0</v>
      </c>
      <c r="J134" s="507">
        <f t="shared" si="100"/>
        <v>0</v>
      </c>
      <c r="K134" s="507">
        <f t="shared" si="100"/>
        <v>0</v>
      </c>
      <c r="L134" s="507">
        <f t="shared" si="100"/>
        <v>0</v>
      </c>
      <c r="M134" s="507">
        <f t="shared" si="100"/>
        <v>0</v>
      </c>
      <c r="N134" s="507">
        <f t="shared" si="100"/>
        <v>0</v>
      </c>
      <c r="O134" s="507">
        <f t="shared" si="100"/>
        <v>0</v>
      </c>
      <c r="P134" s="507">
        <f t="shared" si="100"/>
        <v>0</v>
      </c>
      <c r="Q134" s="507">
        <f t="shared" si="100"/>
        <v>0</v>
      </c>
      <c r="R134" s="507">
        <f t="shared" si="100"/>
        <v>0</v>
      </c>
      <c r="S134" s="507">
        <f t="shared" si="100"/>
        <v>0</v>
      </c>
      <c r="T134" s="507">
        <f t="shared" si="100"/>
        <v>0</v>
      </c>
      <c r="U134" s="507">
        <f t="shared" si="100"/>
        <v>0</v>
      </c>
      <c r="V134" s="507">
        <f t="shared" si="100"/>
        <v>0</v>
      </c>
      <c r="W134" s="507">
        <f t="shared" si="100"/>
        <v>0</v>
      </c>
      <c r="X134" s="507">
        <f t="shared" si="100"/>
        <v>0</v>
      </c>
      <c r="Y134" s="507">
        <f t="shared" si="100"/>
        <v>0</v>
      </c>
      <c r="Z134" s="507">
        <f t="shared" si="100"/>
        <v>0</v>
      </c>
      <c r="AA134" s="507">
        <f t="shared" si="100"/>
        <v>0</v>
      </c>
      <c r="AB134" s="507">
        <f t="shared" si="100"/>
        <v>0</v>
      </c>
      <c r="AC134" s="507">
        <f t="shared" si="100"/>
        <v>0</v>
      </c>
      <c r="AD134" s="507">
        <f t="shared" si="100"/>
        <v>0</v>
      </c>
      <c r="AE134" s="507">
        <f t="shared" si="100"/>
        <v>0</v>
      </c>
      <c r="AF134" s="507">
        <f t="shared" si="100"/>
        <v>0</v>
      </c>
      <c r="AG134" s="507">
        <f t="shared" si="100"/>
        <v>0</v>
      </c>
      <c r="AH134" s="507">
        <f t="shared" si="100"/>
        <v>0</v>
      </c>
      <c r="AI134" s="507">
        <f t="shared" si="100"/>
        <v>0</v>
      </c>
      <c r="AJ134" s="507">
        <f t="shared" si="100"/>
        <v>0</v>
      </c>
      <c r="AK134" s="507">
        <f t="shared" si="100"/>
        <v>0</v>
      </c>
      <c r="AL134" s="507">
        <f t="shared" si="100"/>
        <v>0</v>
      </c>
      <c r="AM134" s="507">
        <f t="shared" si="100"/>
        <v>0</v>
      </c>
      <c r="AN134" s="507">
        <f t="shared" si="100"/>
        <v>0</v>
      </c>
      <c r="AO134" s="507">
        <f t="shared" si="100"/>
        <v>0</v>
      </c>
      <c r="AP134" s="507">
        <f t="shared" si="100"/>
        <v>0</v>
      </c>
      <c r="AQ134" s="507">
        <f t="shared" si="100"/>
        <v>0</v>
      </c>
      <c r="AR134" s="507">
        <f t="shared" si="100"/>
        <v>0</v>
      </c>
      <c r="AS134" s="507">
        <f t="shared" si="100"/>
        <v>0</v>
      </c>
      <c r="AT134" s="507">
        <f t="shared" si="100"/>
        <v>0</v>
      </c>
      <c r="AU134" s="507">
        <f t="shared" si="100"/>
        <v>0</v>
      </c>
      <c r="AV134" s="507">
        <f t="shared" si="100"/>
        <v>0</v>
      </c>
      <c r="AW134" s="507">
        <f t="shared" si="100"/>
        <v>0</v>
      </c>
      <c r="AX134" s="507">
        <f t="shared" si="100"/>
        <v>0</v>
      </c>
      <c r="AY134" s="507">
        <f t="shared" si="100"/>
        <v>0</v>
      </c>
      <c r="AZ134" s="507">
        <f t="shared" si="100"/>
        <v>0</v>
      </c>
      <c r="BA134" s="507">
        <f t="shared" si="100"/>
        <v>0</v>
      </c>
      <c r="BB134" s="507">
        <f t="shared" si="100"/>
        <v>0</v>
      </c>
      <c r="BC134" s="507">
        <f t="shared" si="100"/>
        <v>0</v>
      </c>
      <c r="BD134" s="507">
        <f t="shared" si="100"/>
        <v>0</v>
      </c>
      <c r="BE134" s="507">
        <f t="shared" si="100"/>
        <v>0</v>
      </c>
      <c r="BF134" s="507">
        <f t="shared" si="100"/>
        <v>0</v>
      </c>
      <c r="BG134" s="507">
        <f t="shared" si="100"/>
        <v>0</v>
      </c>
      <c r="BH134" s="507">
        <f t="shared" si="100"/>
        <v>0</v>
      </c>
      <c r="BI134" s="507">
        <f t="shared" si="100"/>
        <v>0</v>
      </c>
      <c r="BJ134" s="507">
        <f t="shared" si="100"/>
        <v>0</v>
      </c>
      <c r="BK134" s="507">
        <f t="shared" si="100"/>
        <v>0</v>
      </c>
      <c r="BL134" s="507">
        <f t="shared" si="100"/>
        <v>0</v>
      </c>
      <c r="BM134" s="507">
        <f t="shared" si="100"/>
        <v>0</v>
      </c>
      <c r="BN134" s="507">
        <f t="shared" si="100"/>
        <v>0</v>
      </c>
      <c r="BO134" s="507">
        <f t="shared" si="100"/>
        <v>0</v>
      </c>
      <c r="BP134" s="507">
        <f t="shared" si="100"/>
        <v>0</v>
      </c>
      <c r="BQ134" s="507">
        <f t="shared" si="100"/>
        <v>0</v>
      </c>
      <c r="BR134" s="507">
        <f t="shared" ref="BR134:CF134" si="101">+IFERROR(AVERAGEIF(BR123:BR132,"&gt;0"),0)</f>
        <v>0</v>
      </c>
      <c r="BS134" s="507">
        <f t="shared" si="101"/>
        <v>0</v>
      </c>
      <c r="BT134" s="507">
        <f t="shared" si="101"/>
        <v>0</v>
      </c>
      <c r="BU134" s="507">
        <f t="shared" si="101"/>
        <v>0</v>
      </c>
      <c r="BV134" s="507">
        <f t="shared" si="101"/>
        <v>0</v>
      </c>
      <c r="BW134" s="507">
        <f t="shared" si="101"/>
        <v>0</v>
      </c>
      <c r="BX134" s="507">
        <f t="shared" si="101"/>
        <v>0</v>
      </c>
      <c r="BY134" s="507">
        <f t="shared" si="101"/>
        <v>0</v>
      </c>
      <c r="BZ134" s="507">
        <f t="shared" si="101"/>
        <v>0</v>
      </c>
      <c r="CA134" s="507">
        <f t="shared" si="101"/>
        <v>0</v>
      </c>
      <c r="CB134" s="507">
        <f t="shared" si="101"/>
        <v>0</v>
      </c>
      <c r="CC134" s="507">
        <f t="shared" si="101"/>
        <v>0</v>
      </c>
      <c r="CD134" s="507">
        <f t="shared" si="101"/>
        <v>0</v>
      </c>
      <c r="CE134" s="507">
        <f t="shared" si="101"/>
        <v>0</v>
      </c>
      <c r="CF134" s="507">
        <f t="shared" si="101"/>
        <v>0</v>
      </c>
    </row>
    <row r="135" spans="3:84" hidden="1" x14ac:dyDescent="0.3">
      <c r="C135" s="135"/>
      <c r="D135" s="135"/>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c r="AD135" s="135"/>
      <c r="AE135" s="135"/>
      <c r="AF135" s="135"/>
      <c r="AG135" s="135"/>
      <c r="AH135" s="135"/>
      <c r="AI135" s="135"/>
      <c r="AJ135" s="135"/>
      <c r="AK135" s="135"/>
      <c r="AL135" s="135"/>
      <c r="AM135" s="135"/>
      <c r="AN135" s="135"/>
      <c r="AO135" s="135"/>
      <c r="AP135" s="135"/>
      <c r="AQ135" s="135"/>
      <c r="AR135" s="135"/>
      <c r="AS135" s="135"/>
      <c r="AT135" s="135"/>
      <c r="AU135" s="135"/>
      <c r="AV135" s="135"/>
      <c r="AW135" s="135"/>
      <c r="AX135" s="135"/>
      <c r="AY135" s="135"/>
      <c r="AZ135" s="135"/>
      <c r="BA135" s="135"/>
      <c r="BB135" s="135"/>
      <c r="BC135" s="135"/>
      <c r="BD135" s="135"/>
      <c r="BE135" s="135"/>
      <c r="BF135" s="135"/>
      <c r="BG135" s="135"/>
      <c r="BH135" s="135"/>
      <c r="BI135" s="135"/>
      <c r="BJ135" s="135"/>
      <c r="BK135" s="135"/>
      <c r="BL135" s="135"/>
      <c r="BM135" s="135"/>
      <c r="BN135" s="135"/>
      <c r="BO135" s="135"/>
      <c r="BP135" s="135"/>
      <c r="BQ135" s="135"/>
      <c r="BR135" s="135"/>
      <c r="BS135" s="135"/>
      <c r="BT135" s="135"/>
      <c r="BU135" s="135"/>
      <c r="BV135" s="135"/>
      <c r="BW135" s="135"/>
      <c r="BX135" s="135"/>
      <c r="BY135" s="135"/>
      <c r="BZ135" s="135"/>
      <c r="CA135" s="135"/>
      <c r="CB135" s="135"/>
      <c r="CC135" s="135"/>
      <c r="CD135" s="135"/>
      <c r="CE135" s="135"/>
      <c r="CF135" s="135"/>
    </row>
    <row r="136" spans="3:84" hidden="1" x14ac:dyDescent="0.3">
      <c r="C136" s="135">
        <v>1</v>
      </c>
      <c r="D136" s="135" t="str">
        <f t="shared" ref="D136:BO136" si="102">+D59</f>
        <v>% AGUA</v>
      </c>
      <c r="E136" s="135">
        <f t="shared" si="102"/>
        <v>0</v>
      </c>
      <c r="F136" s="135">
        <f t="shared" si="102"/>
        <v>0</v>
      </c>
      <c r="G136" s="135">
        <f t="shared" si="102"/>
        <v>0</v>
      </c>
      <c r="H136" s="135">
        <f t="shared" si="102"/>
        <v>0</v>
      </c>
      <c r="I136" s="135">
        <f t="shared" si="102"/>
        <v>0</v>
      </c>
      <c r="J136" s="135">
        <f t="shared" si="102"/>
        <v>0</v>
      </c>
      <c r="K136" s="135">
        <f t="shared" si="102"/>
        <v>0</v>
      </c>
      <c r="L136" s="135">
        <f t="shared" si="102"/>
        <v>0</v>
      </c>
      <c r="M136" s="135">
        <f t="shared" si="102"/>
        <v>0</v>
      </c>
      <c r="N136" s="135">
        <f t="shared" si="102"/>
        <v>0</v>
      </c>
      <c r="O136" s="135">
        <f t="shared" si="102"/>
        <v>0</v>
      </c>
      <c r="P136" s="135">
        <f t="shared" si="102"/>
        <v>0</v>
      </c>
      <c r="Q136" s="135">
        <f t="shared" si="102"/>
        <v>0</v>
      </c>
      <c r="R136" s="135">
        <f t="shared" si="102"/>
        <v>0</v>
      </c>
      <c r="S136" s="135">
        <f t="shared" si="102"/>
        <v>0</v>
      </c>
      <c r="T136" s="135">
        <f t="shared" si="102"/>
        <v>0</v>
      </c>
      <c r="U136" s="135">
        <f t="shared" si="102"/>
        <v>0</v>
      </c>
      <c r="V136" s="135">
        <f t="shared" si="102"/>
        <v>0</v>
      </c>
      <c r="W136" s="135">
        <f t="shared" si="102"/>
        <v>0</v>
      </c>
      <c r="X136" s="135">
        <f t="shared" si="102"/>
        <v>0</v>
      </c>
      <c r="Y136" s="135">
        <f t="shared" si="102"/>
        <v>0</v>
      </c>
      <c r="Z136" s="135">
        <f t="shared" si="102"/>
        <v>0</v>
      </c>
      <c r="AA136" s="135">
        <f t="shared" si="102"/>
        <v>0</v>
      </c>
      <c r="AB136" s="135">
        <f t="shared" si="102"/>
        <v>0</v>
      </c>
      <c r="AC136" s="135">
        <f t="shared" si="102"/>
        <v>0</v>
      </c>
      <c r="AD136" s="135">
        <f t="shared" si="102"/>
        <v>0</v>
      </c>
      <c r="AE136" s="135">
        <f t="shared" si="102"/>
        <v>0</v>
      </c>
      <c r="AF136" s="135">
        <f t="shared" si="102"/>
        <v>0</v>
      </c>
      <c r="AG136" s="135">
        <f t="shared" si="102"/>
        <v>0</v>
      </c>
      <c r="AH136" s="135">
        <f t="shared" si="102"/>
        <v>0</v>
      </c>
      <c r="AI136" s="135">
        <f t="shared" si="102"/>
        <v>0</v>
      </c>
      <c r="AJ136" s="135">
        <f t="shared" si="102"/>
        <v>0</v>
      </c>
      <c r="AK136" s="135">
        <f t="shared" si="102"/>
        <v>0</v>
      </c>
      <c r="AL136" s="135">
        <f t="shared" si="102"/>
        <v>0</v>
      </c>
      <c r="AM136" s="135">
        <f t="shared" si="102"/>
        <v>0</v>
      </c>
      <c r="AN136" s="135">
        <f t="shared" si="102"/>
        <v>0</v>
      </c>
      <c r="AO136" s="135">
        <f t="shared" si="102"/>
        <v>0</v>
      </c>
      <c r="AP136" s="135">
        <f t="shared" si="102"/>
        <v>0</v>
      </c>
      <c r="AQ136" s="135">
        <f t="shared" si="102"/>
        <v>0</v>
      </c>
      <c r="AR136" s="135">
        <f t="shared" si="102"/>
        <v>0</v>
      </c>
      <c r="AS136" s="135">
        <f t="shared" si="102"/>
        <v>0</v>
      </c>
      <c r="AT136" s="135">
        <f t="shared" si="102"/>
        <v>0</v>
      </c>
      <c r="AU136" s="135">
        <f t="shared" si="102"/>
        <v>0</v>
      </c>
      <c r="AV136" s="135">
        <f t="shared" si="102"/>
        <v>0</v>
      </c>
      <c r="AW136" s="135">
        <f t="shared" si="102"/>
        <v>0</v>
      </c>
      <c r="AX136" s="135">
        <f t="shared" si="102"/>
        <v>0</v>
      </c>
      <c r="AY136" s="135">
        <f t="shared" si="102"/>
        <v>0</v>
      </c>
      <c r="AZ136" s="135">
        <f t="shared" si="102"/>
        <v>0</v>
      </c>
      <c r="BA136" s="135">
        <f t="shared" si="102"/>
        <v>0</v>
      </c>
      <c r="BB136" s="135">
        <f t="shared" si="102"/>
        <v>0</v>
      </c>
      <c r="BC136" s="135">
        <f t="shared" si="102"/>
        <v>0</v>
      </c>
      <c r="BD136" s="135">
        <f t="shared" si="102"/>
        <v>0</v>
      </c>
      <c r="BE136" s="135">
        <f t="shared" si="102"/>
        <v>0</v>
      </c>
      <c r="BF136" s="135">
        <f t="shared" si="102"/>
        <v>0</v>
      </c>
      <c r="BG136" s="135">
        <f t="shared" si="102"/>
        <v>0</v>
      </c>
      <c r="BH136" s="135">
        <f t="shared" si="102"/>
        <v>0</v>
      </c>
      <c r="BI136" s="135">
        <f t="shared" si="102"/>
        <v>0</v>
      </c>
      <c r="BJ136" s="135">
        <f t="shared" si="102"/>
        <v>0</v>
      </c>
      <c r="BK136" s="135">
        <f t="shared" si="102"/>
        <v>0</v>
      </c>
      <c r="BL136" s="135">
        <f t="shared" si="102"/>
        <v>0</v>
      </c>
      <c r="BM136" s="135">
        <f t="shared" si="102"/>
        <v>0</v>
      </c>
      <c r="BN136" s="135">
        <f t="shared" si="102"/>
        <v>0</v>
      </c>
      <c r="BO136" s="135">
        <f t="shared" si="102"/>
        <v>0</v>
      </c>
      <c r="BP136" s="135">
        <f t="shared" ref="BP136:CF136" si="103">+BP59</f>
        <v>0</v>
      </c>
      <c r="BQ136" s="135">
        <f t="shared" si="103"/>
        <v>0</v>
      </c>
      <c r="BR136" s="135">
        <f t="shared" si="103"/>
        <v>0</v>
      </c>
      <c r="BS136" s="135">
        <f t="shared" si="103"/>
        <v>0</v>
      </c>
      <c r="BT136" s="135">
        <f t="shared" si="103"/>
        <v>0</v>
      </c>
      <c r="BU136" s="135">
        <f t="shared" si="103"/>
        <v>0</v>
      </c>
      <c r="BV136" s="135">
        <f t="shared" si="103"/>
        <v>0</v>
      </c>
      <c r="BW136" s="135">
        <f t="shared" si="103"/>
        <v>0</v>
      </c>
      <c r="BX136" s="135">
        <f t="shared" si="103"/>
        <v>0</v>
      </c>
      <c r="BY136" s="135">
        <f t="shared" si="103"/>
        <v>0</v>
      </c>
      <c r="BZ136" s="135">
        <f t="shared" si="103"/>
        <v>0</v>
      </c>
      <c r="CA136" s="135">
        <f t="shared" si="103"/>
        <v>0</v>
      </c>
      <c r="CB136" s="135">
        <f t="shared" si="103"/>
        <v>0</v>
      </c>
      <c r="CC136" s="135">
        <f t="shared" si="103"/>
        <v>0</v>
      </c>
      <c r="CD136" s="135">
        <f t="shared" si="103"/>
        <v>0</v>
      </c>
      <c r="CE136" s="135">
        <f t="shared" si="103"/>
        <v>0</v>
      </c>
      <c r="CF136" s="135">
        <f t="shared" si="103"/>
        <v>0</v>
      </c>
    </row>
    <row r="137" spans="3:84" hidden="1" x14ac:dyDescent="0.3">
      <c r="C137" s="135">
        <v>2</v>
      </c>
      <c r="D137" s="135" t="str">
        <f t="shared" ref="D137:BO137" si="104">+D65</f>
        <v>% AGUA</v>
      </c>
      <c r="E137" s="135">
        <f t="shared" si="104"/>
        <v>0</v>
      </c>
      <c r="F137" s="135">
        <f t="shared" si="104"/>
        <v>0</v>
      </c>
      <c r="G137" s="135">
        <f t="shared" si="104"/>
        <v>0</v>
      </c>
      <c r="H137" s="135">
        <f t="shared" si="104"/>
        <v>0</v>
      </c>
      <c r="I137" s="135">
        <f t="shared" si="104"/>
        <v>0</v>
      </c>
      <c r="J137" s="135">
        <f t="shared" si="104"/>
        <v>0</v>
      </c>
      <c r="K137" s="135">
        <f t="shared" si="104"/>
        <v>0</v>
      </c>
      <c r="L137" s="135">
        <f t="shared" si="104"/>
        <v>0</v>
      </c>
      <c r="M137" s="135">
        <f t="shared" si="104"/>
        <v>0</v>
      </c>
      <c r="N137" s="135">
        <f t="shared" si="104"/>
        <v>0</v>
      </c>
      <c r="O137" s="135">
        <f t="shared" si="104"/>
        <v>0</v>
      </c>
      <c r="P137" s="135">
        <f t="shared" si="104"/>
        <v>0</v>
      </c>
      <c r="Q137" s="135">
        <f t="shared" si="104"/>
        <v>0</v>
      </c>
      <c r="R137" s="135">
        <f t="shared" si="104"/>
        <v>0</v>
      </c>
      <c r="S137" s="135">
        <f t="shared" si="104"/>
        <v>0</v>
      </c>
      <c r="T137" s="135">
        <f t="shared" si="104"/>
        <v>0</v>
      </c>
      <c r="U137" s="135">
        <f t="shared" si="104"/>
        <v>0</v>
      </c>
      <c r="V137" s="135">
        <f t="shared" si="104"/>
        <v>0</v>
      </c>
      <c r="W137" s="135">
        <f t="shared" si="104"/>
        <v>0</v>
      </c>
      <c r="X137" s="135">
        <f t="shared" si="104"/>
        <v>0</v>
      </c>
      <c r="Y137" s="135">
        <f t="shared" si="104"/>
        <v>0</v>
      </c>
      <c r="Z137" s="135">
        <f t="shared" si="104"/>
        <v>0</v>
      </c>
      <c r="AA137" s="135">
        <f t="shared" si="104"/>
        <v>0</v>
      </c>
      <c r="AB137" s="135">
        <f t="shared" si="104"/>
        <v>0</v>
      </c>
      <c r="AC137" s="135">
        <f t="shared" si="104"/>
        <v>0</v>
      </c>
      <c r="AD137" s="135">
        <f t="shared" si="104"/>
        <v>0</v>
      </c>
      <c r="AE137" s="135">
        <f t="shared" si="104"/>
        <v>0</v>
      </c>
      <c r="AF137" s="135">
        <f t="shared" si="104"/>
        <v>0</v>
      </c>
      <c r="AG137" s="135">
        <f t="shared" si="104"/>
        <v>0</v>
      </c>
      <c r="AH137" s="135">
        <f t="shared" si="104"/>
        <v>0</v>
      </c>
      <c r="AI137" s="135">
        <f t="shared" si="104"/>
        <v>0</v>
      </c>
      <c r="AJ137" s="135">
        <f t="shared" si="104"/>
        <v>0</v>
      </c>
      <c r="AK137" s="135">
        <f t="shared" si="104"/>
        <v>0</v>
      </c>
      <c r="AL137" s="135">
        <f t="shared" si="104"/>
        <v>0</v>
      </c>
      <c r="AM137" s="135">
        <f t="shared" si="104"/>
        <v>0</v>
      </c>
      <c r="AN137" s="135">
        <f t="shared" si="104"/>
        <v>0</v>
      </c>
      <c r="AO137" s="135">
        <f t="shared" si="104"/>
        <v>0</v>
      </c>
      <c r="AP137" s="135">
        <f t="shared" si="104"/>
        <v>0</v>
      </c>
      <c r="AQ137" s="135">
        <f t="shared" si="104"/>
        <v>0</v>
      </c>
      <c r="AR137" s="135">
        <f t="shared" si="104"/>
        <v>0</v>
      </c>
      <c r="AS137" s="135">
        <f t="shared" si="104"/>
        <v>0</v>
      </c>
      <c r="AT137" s="135">
        <f t="shared" si="104"/>
        <v>0</v>
      </c>
      <c r="AU137" s="135">
        <f t="shared" si="104"/>
        <v>0</v>
      </c>
      <c r="AV137" s="135">
        <f t="shared" si="104"/>
        <v>0</v>
      </c>
      <c r="AW137" s="135">
        <f t="shared" si="104"/>
        <v>0</v>
      </c>
      <c r="AX137" s="135">
        <f t="shared" si="104"/>
        <v>0</v>
      </c>
      <c r="AY137" s="135">
        <f t="shared" si="104"/>
        <v>0</v>
      </c>
      <c r="AZ137" s="135">
        <f t="shared" si="104"/>
        <v>0</v>
      </c>
      <c r="BA137" s="135">
        <f t="shared" si="104"/>
        <v>0</v>
      </c>
      <c r="BB137" s="135">
        <f t="shared" si="104"/>
        <v>0</v>
      </c>
      <c r="BC137" s="135">
        <f t="shared" si="104"/>
        <v>0</v>
      </c>
      <c r="BD137" s="135">
        <f t="shared" si="104"/>
        <v>0</v>
      </c>
      <c r="BE137" s="135">
        <f t="shared" si="104"/>
        <v>0</v>
      </c>
      <c r="BF137" s="135">
        <f t="shared" si="104"/>
        <v>0</v>
      </c>
      <c r="BG137" s="135">
        <f t="shared" si="104"/>
        <v>0</v>
      </c>
      <c r="BH137" s="135">
        <f t="shared" si="104"/>
        <v>0</v>
      </c>
      <c r="BI137" s="135">
        <f t="shared" si="104"/>
        <v>0</v>
      </c>
      <c r="BJ137" s="135">
        <f t="shared" si="104"/>
        <v>0</v>
      </c>
      <c r="BK137" s="135">
        <f t="shared" si="104"/>
        <v>0</v>
      </c>
      <c r="BL137" s="135">
        <f t="shared" si="104"/>
        <v>0</v>
      </c>
      <c r="BM137" s="135">
        <f t="shared" si="104"/>
        <v>0</v>
      </c>
      <c r="BN137" s="135">
        <f t="shared" si="104"/>
        <v>0</v>
      </c>
      <c r="BO137" s="135">
        <f t="shared" si="104"/>
        <v>0</v>
      </c>
      <c r="BP137" s="135">
        <f t="shared" ref="BP137:CF137" si="105">+BP65</f>
        <v>0</v>
      </c>
      <c r="BQ137" s="135">
        <f t="shared" si="105"/>
        <v>0</v>
      </c>
      <c r="BR137" s="135">
        <f t="shared" si="105"/>
        <v>0</v>
      </c>
      <c r="BS137" s="135">
        <f t="shared" si="105"/>
        <v>0</v>
      </c>
      <c r="BT137" s="135">
        <f t="shared" si="105"/>
        <v>0</v>
      </c>
      <c r="BU137" s="135">
        <f t="shared" si="105"/>
        <v>0</v>
      </c>
      <c r="BV137" s="135">
        <f t="shared" si="105"/>
        <v>0</v>
      </c>
      <c r="BW137" s="135">
        <f t="shared" si="105"/>
        <v>0</v>
      </c>
      <c r="BX137" s="135">
        <f t="shared" si="105"/>
        <v>0</v>
      </c>
      <c r="BY137" s="135">
        <f t="shared" si="105"/>
        <v>0</v>
      </c>
      <c r="BZ137" s="135">
        <f t="shared" si="105"/>
        <v>0</v>
      </c>
      <c r="CA137" s="135">
        <f t="shared" si="105"/>
        <v>0</v>
      </c>
      <c r="CB137" s="135">
        <f t="shared" si="105"/>
        <v>0</v>
      </c>
      <c r="CC137" s="135">
        <f t="shared" si="105"/>
        <v>0</v>
      </c>
      <c r="CD137" s="135">
        <f t="shared" si="105"/>
        <v>0</v>
      </c>
      <c r="CE137" s="135">
        <f t="shared" si="105"/>
        <v>0</v>
      </c>
      <c r="CF137" s="135">
        <f t="shared" si="105"/>
        <v>0</v>
      </c>
    </row>
    <row r="138" spans="3:84" hidden="1" x14ac:dyDescent="0.3">
      <c r="C138" s="135">
        <v>3</v>
      </c>
      <c r="D138" s="135" t="str">
        <f t="shared" ref="D138:BO138" si="106">+D71</f>
        <v>% AGUA</v>
      </c>
      <c r="E138" s="135">
        <f t="shared" si="106"/>
        <v>0</v>
      </c>
      <c r="F138" s="135">
        <f t="shared" si="106"/>
        <v>0</v>
      </c>
      <c r="G138" s="135">
        <f t="shared" si="106"/>
        <v>0</v>
      </c>
      <c r="H138" s="135">
        <f t="shared" si="106"/>
        <v>0</v>
      </c>
      <c r="I138" s="135">
        <f t="shared" si="106"/>
        <v>0</v>
      </c>
      <c r="J138" s="135">
        <f t="shared" si="106"/>
        <v>0</v>
      </c>
      <c r="K138" s="135">
        <f t="shared" si="106"/>
        <v>0</v>
      </c>
      <c r="L138" s="135">
        <f t="shared" si="106"/>
        <v>0</v>
      </c>
      <c r="M138" s="135">
        <f t="shared" si="106"/>
        <v>0</v>
      </c>
      <c r="N138" s="135">
        <f t="shared" si="106"/>
        <v>0</v>
      </c>
      <c r="O138" s="135">
        <f t="shared" si="106"/>
        <v>0</v>
      </c>
      <c r="P138" s="135">
        <f t="shared" si="106"/>
        <v>0</v>
      </c>
      <c r="Q138" s="135">
        <f t="shared" si="106"/>
        <v>0</v>
      </c>
      <c r="R138" s="135">
        <f t="shared" si="106"/>
        <v>0</v>
      </c>
      <c r="S138" s="135">
        <f t="shared" si="106"/>
        <v>0</v>
      </c>
      <c r="T138" s="135">
        <f t="shared" si="106"/>
        <v>0</v>
      </c>
      <c r="U138" s="135">
        <f t="shared" si="106"/>
        <v>0</v>
      </c>
      <c r="V138" s="135">
        <f t="shared" si="106"/>
        <v>0</v>
      </c>
      <c r="W138" s="135">
        <f t="shared" si="106"/>
        <v>0</v>
      </c>
      <c r="X138" s="135">
        <f t="shared" si="106"/>
        <v>0</v>
      </c>
      <c r="Y138" s="135">
        <f t="shared" si="106"/>
        <v>0</v>
      </c>
      <c r="Z138" s="135">
        <f t="shared" si="106"/>
        <v>0</v>
      </c>
      <c r="AA138" s="135">
        <f t="shared" si="106"/>
        <v>0</v>
      </c>
      <c r="AB138" s="135">
        <f t="shared" si="106"/>
        <v>0</v>
      </c>
      <c r="AC138" s="135">
        <f t="shared" si="106"/>
        <v>0</v>
      </c>
      <c r="AD138" s="135">
        <f t="shared" si="106"/>
        <v>0</v>
      </c>
      <c r="AE138" s="135">
        <f t="shared" si="106"/>
        <v>0</v>
      </c>
      <c r="AF138" s="135">
        <f t="shared" si="106"/>
        <v>0</v>
      </c>
      <c r="AG138" s="135">
        <f t="shared" si="106"/>
        <v>0</v>
      </c>
      <c r="AH138" s="135">
        <f t="shared" si="106"/>
        <v>0</v>
      </c>
      <c r="AI138" s="135">
        <f t="shared" si="106"/>
        <v>0</v>
      </c>
      <c r="AJ138" s="135">
        <f t="shared" si="106"/>
        <v>0</v>
      </c>
      <c r="AK138" s="135">
        <f t="shared" si="106"/>
        <v>0</v>
      </c>
      <c r="AL138" s="135">
        <f t="shared" si="106"/>
        <v>0</v>
      </c>
      <c r="AM138" s="135">
        <f t="shared" si="106"/>
        <v>0</v>
      </c>
      <c r="AN138" s="135">
        <f t="shared" si="106"/>
        <v>0</v>
      </c>
      <c r="AO138" s="135">
        <f t="shared" si="106"/>
        <v>0</v>
      </c>
      <c r="AP138" s="135">
        <f t="shared" si="106"/>
        <v>0</v>
      </c>
      <c r="AQ138" s="135">
        <f t="shared" si="106"/>
        <v>0</v>
      </c>
      <c r="AR138" s="135">
        <f t="shared" si="106"/>
        <v>0</v>
      </c>
      <c r="AS138" s="135">
        <f t="shared" si="106"/>
        <v>0</v>
      </c>
      <c r="AT138" s="135">
        <f t="shared" si="106"/>
        <v>0</v>
      </c>
      <c r="AU138" s="135">
        <f t="shared" si="106"/>
        <v>0</v>
      </c>
      <c r="AV138" s="135">
        <f t="shared" si="106"/>
        <v>0</v>
      </c>
      <c r="AW138" s="135">
        <f t="shared" si="106"/>
        <v>0</v>
      </c>
      <c r="AX138" s="135">
        <f t="shared" si="106"/>
        <v>0</v>
      </c>
      <c r="AY138" s="135">
        <f t="shared" si="106"/>
        <v>0</v>
      </c>
      <c r="AZ138" s="135">
        <f t="shared" si="106"/>
        <v>0</v>
      </c>
      <c r="BA138" s="135">
        <f t="shared" si="106"/>
        <v>0</v>
      </c>
      <c r="BB138" s="135">
        <f t="shared" si="106"/>
        <v>0</v>
      </c>
      <c r="BC138" s="135">
        <f t="shared" si="106"/>
        <v>0</v>
      </c>
      <c r="BD138" s="135">
        <f t="shared" si="106"/>
        <v>0</v>
      </c>
      <c r="BE138" s="135">
        <f t="shared" si="106"/>
        <v>0</v>
      </c>
      <c r="BF138" s="135">
        <f t="shared" si="106"/>
        <v>0</v>
      </c>
      <c r="BG138" s="135">
        <f t="shared" si="106"/>
        <v>0</v>
      </c>
      <c r="BH138" s="135">
        <f t="shared" si="106"/>
        <v>0</v>
      </c>
      <c r="BI138" s="135">
        <f t="shared" si="106"/>
        <v>0</v>
      </c>
      <c r="BJ138" s="135">
        <f t="shared" si="106"/>
        <v>0</v>
      </c>
      <c r="BK138" s="135">
        <f t="shared" si="106"/>
        <v>0</v>
      </c>
      <c r="BL138" s="135">
        <f t="shared" si="106"/>
        <v>0</v>
      </c>
      <c r="BM138" s="135">
        <f t="shared" si="106"/>
        <v>0</v>
      </c>
      <c r="BN138" s="135">
        <f t="shared" si="106"/>
        <v>0</v>
      </c>
      <c r="BO138" s="135">
        <f t="shared" si="106"/>
        <v>0</v>
      </c>
      <c r="BP138" s="135">
        <f t="shared" ref="BP138:CF138" si="107">+BP71</f>
        <v>0</v>
      </c>
      <c r="BQ138" s="135">
        <f t="shared" si="107"/>
        <v>0</v>
      </c>
      <c r="BR138" s="135">
        <f t="shared" si="107"/>
        <v>0</v>
      </c>
      <c r="BS138" s="135">
        <f t="shared" si="107"/>
        <v>0</v>
      </c>
      <c r="BT138" s="135">
        <f t="shared" si="107"/>
        <v>0</v>
      </c>
      <c r="BU138" s="135">
        <f t="shared" si="107"/>
        <v>0</v>
      </c>
      <c r="BV138" s="135">
        <f t="shared" si="107"/>
        <v>0</v>
      </c>
      <c r="BW138" s="135">
        <f t="shared" si="107"/>
        <v>0</v>
      </c>
      <c r="BX138" s="135">
        <f t="shared" si="107"/>
        <v>0</v>
      </c>
      <c r="BY138" s="135">
        <f t="shared" si="107"/>
        <v>0</v>
      </c>
      <c r="BZ138" s="135">
        <f t="shared" si="107"/>
        <v>0</v>
      </c>
      <c r="CA138" s="135">
        <f t="shared" si="107"/>
        <v>0</v>
      </c>
      <c r="CB138" s="135">
        <f t="shared" si="107"/>
        <v>0</v>
      </c>
      <c r="CC138" s="135">
        <f t="shared" si="107"/>
        <v>0</v>
      </c>
      <c r="CD138" s="135">
        <f t="shared" si="107"/>
        <v>0</v>
      </c>
      <c r="CE138" s="135">
        <f t="shared" si="107"/>
        <v>0</v>
      </c>
      <c r="CF138" s="135">
        <f t="shared" si="107"/>
        <v>0</v>
      </c>
    </row>
    <row r="139" spans="3:84" hidden="1" x14ac:dyDescent="0.3">
      <c r="C139" s="135">
        <v>4</v>
      </c>
      <c r="D139" s="135" t="str">
        <f t="shared" ref="D139:BO139" si="108">+D77</f>
        <v>% AGUA</v>
      </c>
      <c r="E139" s="135">
        <f t="shared" si="108"/>
        <v>0</v>
      </c>
      <c r="F139" s="135">
        <f t="shared" si="108"/>
        <v>0</v>
      </c>
      <c r="G139" s="135">
        <f t="shared" si="108"/>
        <v>0</v>
      </c>
      <c r="H139" s="135">
        <f t="shared" si="108"/>
        <v>0</v>
      </c>
      <c r="I139" s="135">
        <f t="shared" si="108"/>
        <v>0</v>
      </c>
      <c r="J139" s="135">
        <f t="shared" si="108"/>
        <v>0</v>
      </c>
      <c r="K139" s="135">
        <f t="shared" si="108"/>
        <v>0</v>
      </c>
      <c r="L139" s="135">
        <f t="shared" si="108"/>
        <v>0</v>
      </c>
      <c r="M139" s="135">
        <f t="shared" si="108"/>
        <v>0</v>
      </c>
      <c r="N139" s="135">
        <f t="shared" si="108"/>
        <v>0</v>
      </c>
      <c r="O139" s="135">
        <f t="shared" si="108"/>
        <v>0</v>
      </c>
      <c r="P139" s="135">
        <f t="shared" si="108"/>
        <v>0</v>
      </c>
      <c r="Q139" s="135">
        <f t="shared" si="108"/>
        <v>0</v>
      </c>
      <c r="R139" s="135">
        <f t="shared" si="108"/>
        <v>0</v>
      </c>
      <c r="S139" s="135">
        <f t="shared" si="108"/>
        <v>0</v>
      </c>
      <c r="T139" s="135">
        <f t="shared" si="108"/>
        <v>0</v>
      </c>
      <c r="U139" s="135">
        <f t="shared" si="108"/>
        <v>0</v>
      </c>
      <c r="V139" s="135">
        <f t="shared" si="108"/>
        <v>0</v>
      </c>
      <c r="W139" s="135">
        <f t="shared" si="108"/>
        <v>0</v>
      </c>
      <c r="X139" s="135">
        <f t="shared" si="108"/>
        <v>0</v>
      </c>
      <c r="Y139" s="135">
        <f t="shared" si="108"/>
        <v>0</v>
      </c>
      <c r="Z139" s="135">
        <f t="shared" si="108"/>
        <v>0</v>
      </c>
      <c r="AA139" s="135">
        <f t="shared" si="108"/>
        <v>0</v>
      </c>
      <c r="AB139" s="135">
        <f t="shared" si="108"/>
        <v>0</v>
      </c>
      <c r="AC139" s="135">
        <f t="shared" si="108"/>
        <v>0</v>
      </c>
      <c r="AD139" s="135">
        <f t="shared" si="108"/>
        <v>0</v>
      </c>
      <c r="AE139" s="135">
        <f t="shared" si="108"/>
        <v>0</v>
      </c>
      <c r="AF139" s="135">
        <f t="shared" si="108"/>
        <v>0</v>
      </c>
      <c r="AG139" s="135">
        <f t="shared" si="108"/>
        <v>0</v>
      </c>
      <c r="AH139" s="135">
        <f t="shared" si="108"/>
        <v>0</v>
      </c>
      <c r="AI139" s="135">
        <f t="shared" si="108"/>
        <v>0</v>
      </c>
      <c r="AJ139" s="135">
        <f t="shared" si="108"/>
        <v>0</v>
      </c>
      <c r="AK139" s="135">
        <f t="shared" si="108"/>
        <v>0</v>
      </c>
      <c r="AL139" s="135">
        <f t="shared" si="108"/>
        <v>0</v>
      </c>
      <c r="AM139" s="135">
        <f t="shared" si="108"/>
        <v>0</v>
      </c>
      <c r="AN139" s="135">
        <f t="shared" si="108"/>
        <v>0</v>
      </c>
      <c r="AO139" s="135">
        <f t="shared" si="108"/>
        <v>0</v>
      </c>
      <c r="AP139" s="135">
        <f t="shared" si="108"/>
        <v>0</v>
      </c>
      <c r="AQ139" s="135">
        <f t="shared" si="108"/>
        <v>0</v>
      </c>
      <c r="AR139" s="135">
        <f t="shared" si="108"/>
        <v>0</v>
      </c>
      <c r="AS139" s="135">
        <f t="shared" si="108"/>
        <v>0</v>
      </c>
      <c r="AT139" s="135">
        <f t="shared" si="108"/>
        <v>0</v>
      </c>
      <c r="AU139" s="135">
        <f t="shared" si="108"/>
        <v>0</v>
      </c>
      <c r="AV139" s="135">
        <f t="shared" si="108"/>
        <v>0</v>
      </c>
      <c r="AW139" s="135">
        <f t="shared" si="108"/>
        <v>0</v>
      </c>
      <c r="AX139" s="135">
        <f t="shared" si="108"/>
        <v>0</v>
      </c>
      <c r="AY139" s="135">
        <f t="shared" si="108"/>
        <v>0</v>
      </c>
      <c r="AZ139" s="135">
        <f t="shared" si="108"/>
        <v>0</v>
      </c>
      <c r="BA139" s="135">
        <f t="shared" si="108"/>
        <v>0</v>
      </c>
      <c r="BB139" s="135">
        <f t="shared" si="108"/>
        <v>0</v>
      </c>
      <c r="BC139" s="135">
        <f t="shared" si="108"/>
        <v>0</v>
      </c>
      <c r="BD139" s="135">
        <f t="shared" si="108"/>
        <v>0</v>
      </c>
      <c r="BE139" s="135">
        <f t="shared" si="108"/>
        <v>0</v>
      </c>
      <c r="BF139" s="135">
        <f t="shared" si="108"/>
        <v>0</v>
      </c>
      <c r="BG139" s="135">
        <f t="shared" si="108"/>
        <v>0</v>
      </c>
      <c r="BH139" s="135">
        <f t="shared" si="108"/>
        <v>0</v>
      </c>
      <c r="BI139" s="135">
        <f t="shared" si="108"/>
        <v>0</v>
      </c>
      <c r="BJ139" s="135">
        <f t="shared" si="108"/>
        <v>0</v>
      </c>
      <c r="BK139" s="135">
        <f t="shared" si="108"/>
        <v>0</v>
      </c>
      <c r="BL139" s="135">
        <f t="shared" si="108"/>
        <v>0</v>
      </c>
      <c r="BM139" s="135">
        <f t="shared" si="108"/>
        <v>0</v>
      </c>
      <c r="BN139" s="135">
        <f t="shared" si="108"/>
        <v>0</v>
      </c>
      <c r="BO139" s="135">
        <f t="shared" si="108"/>
        <v>0</v>
      </c>
      <c r="BP139" s="135">
        <f t="shared" ref="BP139:CF139" si="109">+BP77</f>
        <v>0</v>
      </c>
      <c r="BQ139" s="135">
        <f t="shared" si="109"/>
        <v>0</v>
      </c>
      <c r="BR139" s="135">
        <f t="shared" si="109"/>
        <v>0</v>
      </c>
      <c r="BS139" s="135">
        <f t="shared" si="109"/>
        <v>0</v>
      </c>
      <c r="BT139" s="135">
        <f t="shared" si="109"/>
        <v>0</v>
      </c>
      <c r="BU139" s="135">
        <f t="shared" si="109"/>
        <v>0</v>
      </c>
      <c r="BV139" s="135">
        <f t="shared" si="109"/>
        <v>0</v>
      </c>
      <c r="BW139" s="135">
        <f t="shared" si="109"/>
        <v>0</v>
      </c>
      <c r="BX139" s="135">
        <f t="shared" si="109"/>
        <v>0</v>
      </c>
      <c r="BY139" s="135">
        <f t="shared" si="109"/>
        <v>0</v>
      </c>
      <c r="BZ139" s="135">
        <f t="shared" si="109"/>
        <v>0</v>
      </c>
      <c r="CA139" s="135">
        <f t="shared" si="109"/>
        <v>0</v>
      </c>
      <c r="CB139" s="135">
        <f t="shared" si="109"/>
        <v>0</v>
      </c>
      <c r="CC139" s="135">
        <f t="shared" si="109"/>
        <v>0</v>
      </c>
      <c r="CD139" s="135">
        <f t="shared" si="109"/>
        <v>0</v>
      </c>
      <c r="CE139" s="135">
        <f t="shared" si="109"/>
        <v>0</v>
      </c>
      <c r="CF139" s="135">
        <f t="shared" si="109"/>
        <v>0</v>
      </c>
    </row>
    <row r="140" spans="3:84" hidden="1" x14ac:dyDescent="0.3">
      <c r="C140" s="135">
        <v>5</v>
      </c>
      <c r="D140" s="135" t="str">
        <f t="shared" ref="D140:BO140" si="110">+D83</f>
        <v>% AGUA</v>
      </c>
      <c r="E140" s="135">
        <f t="shared" si="110"/>
        <v>0</v>
      </c>
      <c r="F140" s="135">
        <f t="shared" si="110"/>
        <v>0</v>
      </c>
      <c r="G140" s="135">
        <f t="shared" si="110"/>
        <v>0</v>
      </c>
      <c r="H140" s="135">
        <f t="shared" si="110"/>
        <v>0</v>
      </c>
      <c r="I140" s="135">
        <f t="shared" si="110"/>
        <v>0</v>
      </c>
      <c r="J140" s="135">
        <f t="shared" si="110"/>
        <v>0</v>
      </c>
      <c r="K140" s="135">
        <f t="shared" si="110"/>
        <v>0</v>
      </c>
      <c r="L140" s="135">
        <f t="shared" si="110"/>
        <v>0</v>
      </c>
      <c r="M140" s="135">
        <f t="shared" si="110"/>
        <v>0</v>
      </c>
      <c r="N140" s="135">
        <f t="shared" si="110"/>
        <v>0</v>
      </c>
      <c r="O140" s="135">
        <f t="shared" si="110"/>
        <v>0</v>
      </c>
      <c r="P140" s="135">
        <f t="shared" si="110"/>
        <v>0</v>
      </c>
      <c r="Q140" s="135">
        <f t="shared" si="110"/>
        <v>0</v>
      </c>
      <c r="R140" s="135">
        <f t="shared" si="110"/>
        <v>0</v>
      </c>
      <c r="S140" s="135">
        <f t="shared" si="110"/>
        <v>0</v>
      </c>
      <c r="T140" s="135">
        <f t="shared" si="110"/>
        <v>0</v>
      </c>
      <c r="U140" s="135">
        <f t="shared" si="110"/>
        <v>0</v>
      </c>
      <c r="V140" s="135">
        <f t="shared" si="110"/>
        <v>0</v>
      </c>
      <c r="W140" s="135">
        <f t="shared" si="110"/>
        <v>0</v>
      </c>
      <c r="X140" s="135">
        <f t="shared" si="110"/>
        <v>0</v>
      </c>
      <c r="Y140" s="135">
        <f t="shared" si="110"/>
        <v>0</v>
      </c>
      <c r="Z140" s="135">
        <f t="shared" si="110"/>
        <v>0</v>
      </c>
      <c r="AA140" s="135">
        <f t="shared" si="110"/>
        <v>0</v>
      </c>
      <c r="AB140" s="135">
        <f t="shared" si="110"/>
        <v>0</v>
      </c>
      <c r="AC140" s="135">
        <f t="shared" si="110"/>
        <v>0</v>
      </c>
      <c r="AD140" s="135">
        <f t="shared" si="110"/>
        <v>0</v>
      </c>
      <c r="AE140" s="135">
        <f t="shared" si="110"/>
        <v>0</v>
      </c>
      <c r="AF140" s="135">
        <f t="shared" si="110"/>
        <v>0</v>
      </c>
      <c r="AG140" s="135">
        <f t="shared" si="110"/>
        <v>0</v>
      </c>
      <c r="AH140" s="135">
        <f t="shared" si="110"/>
        <v>0</v>
      </c>
      <c r="AI140" s="135">
        <f t="shared" si="110"/>
        <v>0</v>
      </c>
      <c r="AJ140" s="135">
        <f t="shared" si="110"/>
        <v>0</v>
      </c>
      <c r="AK140" s="135">
        <f t="shared" si="110"/>
        <v>0</v>
      </c>
      <c r="AL140" s="135">
        <f t="shared" si="110"/>
        <v>0</v>
      </c>
      <c r="AM140" s="135">
        <f t="shared" si="110"/>
        <v>0</v>
      </c>
      <c r="AN140" s="135">
        <f t="shared" si="110"/>
        <v>0</v>
      </c>
      <c r="AO140" s="135">
        <f t="shared" si="110"/>
        <v>0</v>
      </c>
      <c r="AP140" s="135">
        <f t="shared" si="110"/>
        <v>0</v>
      </c>
      <c r="AQ140" s="135">
        <f t="shared" si="110"/>
        <v>0</v>
      </c>
      <c r="AR140" s="135">
        <f t="shared" si="110"/>
        <v>0</v>
      </c>
      <c r="AS140" s="135">
        <f t="shared" si="110"/>
        <v>0</v>
      </c>
      <c r="AT140" s="135">
        <f t="shared" si="110"/>
        <v>0</v>
      </c>
      <c r="AU140" s="135">
        <f t="shared" si="110"/>
        <v>0</v>
      </c>
      <c r="AV140" s="135">
        <f t="shared" si="110"/>
        <v>0</v>
      </c>
      <c r="AW140" s="135">
        <f t="shared" si="110"/>
        <v>0</v>
      </c>
      <c r="AX140" s="135">
        <f t="shared" si="110"/>
        <v>0</v>
      </c>
      <c r="AY140" s="135">
        <f t="shared" si="110"/>
        <v>0</v>
      </c>
      <c r="AZ140" s="135">
        <f t="shared" si="110"/>
        <v>0</v>
      </c>
      <c r="BA140" s="135">
        <f t="shared" si="110"/>
        <v>0</v>
      </c>
      <c r="BB140" s="135">
        <f t="shared" si="110"/>
        <v>0</v>
      </c>
      <c r="BC140" s="135">
        <f t="shared" si="110"/>
        <v>0</v>
      </c>
      <c r="BD140" s="135">
        <f t="shared" si="110"/>
        <v>0</v>
      </c>
      <c r="BE140" s="135">
        <f t="shared" si="110"/>
        <v>0</v>
      </c>
      <c r="BF140" s="135">
        <f t="shared" si="110"/>
        <v>0</v>
      </c>
      <c r="BG140" s="135">
        <f t="shared" si="110"/>
        <v>0</v>
      </c>
      <c r="BH140" s="135">
        <f t="shared" si="110"/>
        <v>0</v>
      </c>
      <c r="BI140" s="135">
        <f t="shared" si="110"/>
        <v>0</v>
      </c>
      <c r="BJ140" s="135">
        <f t="shared" si="110"/>
        <v>0</v>
      </c>
      <c r="BK140" s="135">
        <f t="shared" si="110"/>
        <v>0</v>
      </c>
      <c r="BL140" s="135">
        <f t="shared" si="110"/>
        <v>0</v>
      </c>
      <c r="BM140" s="135">
        <f t="shared" si="110"/>
        <v>0</v>
      </c>
      <c r="BN140" s="135">
        <f t="shared" si="110"/>
        <v>0</v>
      </c>
      <c r="BO140" s="135">
        <f t="shared" si="110"/>
        <v>0</v>
      </c>
      <c r="BP140" s="135">
        <f t="shared" ref="BP140:CF140" si="111">+BP83</f>
        <v>0</v>
      </c>
      <c r="BQ140" s="135">
        <f t="shared" si="111"/>
        <v>0</v>
      </c>
      <c r="BR140" s="135">
        <f t="shared" si="111"/>
        <v>0</v>
      </c>
      <c r="BS140" s="135">
        <f t="shared" si="111"/>
        <v>0</v>
      </c>
      <c r="BT140" s="135">
        <f t="shared" si="111"/>
        <v>0</v>
      </c>
      <c r="BU140" s="135">
        <f t="shared" si="111"/>
        <v>0</v>
      </c>
      <c r="BV140" s="135">
        <f t="shared" si="111"/>
        <v>0</v>
      </c>
      <c r="BW140" s="135">
        <f t="shared" si="111"/>
        <v>0</v>
      </c>
      <c r="BX140" s="135">
        <f t="shared" si="111"/>
        <v>0</v>
      </c>
      <c r="BY140" s="135">
        <f t="shared" si="111"/>
        <v>0</v>
      </c>
      <c r="BZ140" s="135">
        <f t="shared" si="111"/>
        <v>0</v>
      </c>
      <c r="CA140" s="135">
        <f t="shared" si="111"/>
        <v>0</v>
      </c>
      <c r="CB140" s="135">
        <f t="shared" si="111"/>
        <v>0</v>
      </c>
      <c r="CC140" s="135">
        <f t="shared" si="111"/>
        <v>0</v>
      </c>
      <c r="CD140" s="135">
        <f t="shared" si="111"/>
        <v>0</v>
      </c>
      <c r="CE140" s="135">
        <f t="shared" si="111"/>
        <v>0</v>
      </c>
      <c r="CF140" s="135">
        <f t="shared" si="111"/>
        <v>0</v>
      </c>
    </row>
    <row r="141" spans="3:84" hidden="1" x14ac:dyDescent="0.3">
      <c r="C141" s="135">
        <v>6</v>
      </c>
      <c r="D141" s="135" t="str">
        <f t="shared" ref="D141:BO141" si="112">+D89</f>
        <v>% AGUA</v>
      </c>
      <c r="E141" s="135">
        <f t="shared" si="112"/>
        <v>0</v>
      </c>
      <c r="F141" s="135">
        <f t="shared" si="112"/>
        <v>0</v>
      </c>
      <c r="G141" s="135">
        <f t="shared" si="112"/>
        <v>0</v>
      </c>
      <c r="H141" s="135">
        <f t="shared" si="112"/>
        <v>0</v>
      </c>
      <c r="I141" s="135">
        <f t="shared" si="112"/>
        <v>0</v>
      </c>
      <c r="J141" s="135">
        <f t="shared" si="112"/>
        <v>0</v>
      </c>
      <c r="K141" s="135">
        <f t="shared" si="112"/>
        <v>0</v>
      </c>
      <c r="L141" s="135">
        <f t="shared" si="112"/>
        <v>0</v>
      </c>
      <c r="M141" s="135">
        <f t="shared" si="112"/>
        <v>0</v>
      </c>
      <c r="N141" s="135">
        <f t="shared" si="112"/>
        <v>0</v>
      </c>
      <c r="O141" s="135">
        <f t="shared" si="112"/>
        <v>0</v>
      </c>
      <c r="P141" s="135">
        <f t="shared" si="112"/>
        <v>0</v>
      </c>
      <c r="Q141" s="135">
        <f t="shared" si="112"/>
        <v>0</v>
      </c>
      <c r="R141" s="135">
        <f t="shared" si="112"/>
        <v>0</v>
      </c>
      <c r="S141" s="135">
        <f t="shared" si="112"/>
        <v>0</v>
      </c>
      <c r="T141" s="135">
        <f t="shared" si="112"/>
        <v>0</v>
      </c>
      <c r="U141" s="135">
        <f t="shared" si="112"/>
        <v>0</v>
      </c>
      <c r="V141" s="135">
        <f t="shared" si="112"/>
        <v>0</v>
      </c>
      <c r="W141" s="135">
        <f t="shared" si="112"/>
        <v>0</v>
      </c>
      <c r="X141" s="135">
        <f t="shared" si="112"/>
        <v>0</v>
      </c>
      <c r="Y141" s="135">
        <f t="shared" si="112"/>
        <v>0</v>
      </c>
      <c r="Z141" s="135">
        <f t="shared" si="112"/>
        <v>0</v>
      </c>
      <c r="AA141" s="135">
        <f t="shared" si="112"/>
        <v>0</v>
      </c>
      <c r="AB141" s="135">
        <f t="shared" si="112"/>
        <v>0</v>
      </c>
      <c r="AC141" s="135">
        <f t="shared" si="112"/>
        <v>0</v>
      </c>
      <c r="AD141" s="135">
        <f t="shared" si="112"/>
        <v>0</v>
      </c>
      <c r="AE141" s="135">
        <f t="shared" si="112"/>
        <v>0</v>
      </c>
      <c r="AF141" s="135">
        <f t="shared" si="112"/>
        <v>0</v>
      </c>
      <c r="AG141" s="135">
        <f t="shared" si="112"/>
        <v>0</v>
      </c>
      <c r="AH141" s="135">
        <f t="shared" si="112"/>
        <v>0</v>
      </c>
      <c r="AI141" s="135">
        <f t="shared" si="112"/>
        <v>0</v>
      </c>
      <c r="AJ141" s="135">
        <f t="shared" si="112"/>
        <v>0</v>
      </c>
      <c r="AK141" s="135">
        <f t="shared" si="112"/>
        <v>0</v>
      </c>
      <c r="AL141" s="135">
        <f t="shared" si="112"/>
        <v>0</v>
      </c>
      <c r="AM141" s="135">
        <f t="shared" si="112"/>
        <v>0</v>
      </c>
      <c r="AN141" s="135">
        <f t="shared" si="112"/>
        <v>0</v>
      </c>
      <c r="AO141" s="135">
        <f t="shared" si="112"/>
        <v>0</v>
      </c>
      <c r="AP141" s="135">
        <f t="shared" si="112"/>
        <v>0</v>
      </c>
      <c r="AQ141" s="135">
        <f t="shared" si="112"/>
        <v>0</v>
      </c>
      <c r="AR141" s="135">
        <f t="shared" si="112"/>
        <v>0</v>
      </c>
      <c r="AS141" s="135">
        <f t="shared" si="112"/>
        <v>0</v>
      </c>
      <c r="AT141" s="135">
        <f t="shared" si="112"/>
        <v>0</v>
      </c>
      <c r="AU141" s="135">
        <f t="shared" si="112"/>
        <v>0</v>
      </c>
      <c r="AV141" s="135">
        <f t="shared" si="112"/>
        <v>0</v>
      </c>
      <c r="AW141" s="135">
        <f t="shared" si="112"/>
        <v>0</v>
      </c>
      <c r="AX141" s="135">
        <f t="shared" si="112"/>
        <v>0</v>
      </c>
      <c r="AY141" s="135">
        <f t="shared" si="112"/>
        <v>0</v>
      </c>
      <c r="AZ141" s="135">
        <f t="shared" si="112"/>
        <v>0</v>
      </c>
      <c r="BA141" s="135">
        <f t="shared" si="112"/>
        <v>0</v>
      </c>
      <c r="BB141" s="135">
        <f t="shared" si="112"/>
        <v>0</v>
      </c>
      <c r="BC141" s="135">
        <f t="shared" si="112"/>
        <v>0</v>
      </c>
      <c r="BD141" s="135">
        <f t="shared" si="112"/>
        <v>0</v>
      </c>
      <c r="BE141" s="135">
        <f t="shared" si="112"/>
        <v>0</v>
      </c>
      <c r="BF141" s="135">
        <f t="shared" si="112"/>
        <v>0</v>
      </c>
      <c r="BG141" s="135">
        <f t="shared" si="112"/>
        <v>0</v>
      </c>
      <c r="BH141" s="135">
        <f t="shared" si="112"/>
        <v>0</v>
      </c>
      <c r="BI141" s="135">
        <f t="shared" si="112"/>
        <v>0</v>
      </c>
      <c r="BJ141" s="135">
        <f t="shared" si="112"/>
        <v>0</v>
      </c>
      <c r="BK141" s="135">
        <f t="shared" si="112"/>
        <v>0</v>
      </c>
      <c r="BL141" s="135">
        <f t="shared" si="112"/>
        <v>0</v>
      </c>
      <c r="BM141" s="135">
        <f t="shared" si="112"/>
        <v>0</v>
      </c>
      <c r="BN141" s="135">
        <f t="shared" si="112"/>
        <v>0</v>
      </c>
      <c r="BO141" s="135">
        <f t="shared" si="112"/>
        <v>0</v>
      </c>
      <c r="BP141" s="135">
        <f t="shared" ref="BP141:CF141" si="113">+BP89</f>
        <v>0</v>
      </c>
      <c r="BQ141" s="135">
        <f t="shared" si="113"/>
        <v>0</v>
      </c>
      <c r="BR141" s="135">
        <f t="shared" si="113"/>
        <v>0</v>
      </c>
      <c r="BS141" s="135">
        <f t="shared" si="113"/>
        <v>0</v>
      </c>
      <c r="BT141" s="135">
        <f t="shared" si="113"/>
        <v>0</v>
      </c>
      <c r="BU141" s="135">
        <f t="shared" si="113"/>
        <v>0</v>
      </c>
      <c r="BV141" s="135">
        <f t="shared" si="113"/>
        <v>0</v>
      </c>
      <c r="BW141" s="135">
        <f t="shared" si="113"/>
        <v>0</v>
      </c>
      <c r="BX141" s="135">
        <f t="shared" si="113"/>
        <v>0</v>
      </c>
      <c r="BY141" s="135">
        <f t="shared" si="113"/>
        <v>0</v>
      </c>
      <c r="BZ141" s="135">
        <f t="shared" si="113"/>
        <v>0</v>
      </c>
      <c r="CA141" s="135">
        <f t="shared" si="113"/>
        <v>0</v>
      </c>
      <c r="CB141" s="135">
        <f t="shared" si="113"/>
        <v>0</v>
      </c>
      <c r="CC141" s="135">
        <f t="shared" si="113"/>
        <v>0</v>
      </c>
      <c r="CD141" s="135">
        <f t="shared" si="113"/>
        <v>0</v>
      </c>
      <c r="CE141" s="135">
        <f t="shared" si="113"/>
        <v>0</v>
      </c>
      <c r="CF141" s="135">
        <f t="shared" si="113"/>
        <v>0</v>
      </c>
    </row>
    <row r="142" spans="3:84" hidden="1" x14ac:dyDescent="0.3">
      <c r="C142" s="135">
        <v>7</v>
      </c>
      <c r="D142" s="135" t="str">
        <f t="shared" ref="D142:BO142" si="114">+D95</f>
        <v>% AGUA</v>
      </c>
      <c r="E142" s="135">
        <f t="shared" si="114"/>
        <v>0</v>
      </c>
      <c r="F142" s="135">
        <f t="shared" si="114"/>
        <v>0</v>
      </c>
      <c r="G142" s="135">
        <f t="shared" si="114"/>
        <v>0</v>
      </c>
      <c r="H142" s="135">
        <f t="shared" si="114"/>
        <v>0</v>
      </c>
      <c r="I142" s="135">
        <f t="shared" si="114"/>
        <v>0</v>
      </c>
      <c r="J142" s="135">
        <f t="shared" si="114"/>
        <v>0</v>
      </c>
      <c r="K142" s="135">
        <f t="shared" si="114"/>
        <v>0</v>
      </c>
      <c r="L142" s="135">
        <f t="shared" si="114"/>
        <v>0</v>
      </c>
      <c r="M142" s="135">
        <f t="shared" si="114"/>
        <v>0</v>
      </c>
      <c r="N142" s="135">
        <f t="shared" si="114"/>
        <v>0</v>
      </c>
      <c r="O142" s="135">
        <f t="shared" si="114"/>
        <v>0</v>
      </c>
      <c r="P142" s="135">
        <f t="shared" si="114"/>
        <v>0</v>
      </c>
      <c r="Q142" s="135">
        <f t="shared" si="114"/>
        <v>0</v>
      </c>
      <c r="R142" s="135">
        <f t="shared" si="114"/>
        <v>0</v>
      </c>
      <c r="S142" s="135">
        <f t="shared" si="114"/>
        <v>0</v>
      </c>
      <c r="T142" s="135">
        <f t="shared" si="114"/>
        <v>0</v>
      </c>
      <c r="U142" s="135">
        <f t="shared" si="114"/>
        <v>0</v>
      </c>
      <c r="V142" s="135">
        <f t="shared" si="114"/>
        <v>0</v>
      </c>
      <c r="W142" s="135">
        <f t="shared" si="114"/>
        <v>0</v>
      </c>
      <c r="X142" s="135">
        <f t="shared" si="114"/>
        <v>0</v>
      </c>
      <c r="Y142" s="135">
        <f t="shared" si="114"/>
        <v>0</v>
      </c>
      <c r="Z142" s="135">
        <f t="shared" si="114"/>
        <v>0</v>
      </c>
      <c r="AA142" s="135">
        <f t="shared" si="114"/>
        <v>0</v>
      </c>
      <c r="AB142" s="135">
        <f t="shared" si="114"/>
        <v>0</v>
      </c>
      <c r="AC142" s="135">
        <f t="shared" si="114"/>
        <v>0</v>
      </c>
      <c r="AD142" s="135">
        <f t="shared" si="114"/>
        <v>0</v>
      </c>
      <c r="AE142" s="135">
        <f t="shared" si="114"/>
        <v>0</v>
      </c>
      <c r="AF142" s="135">
        <f t="shared" si="114"/>
        <v>0</v>
      </c>
      <c r="AG142" s="135">
        <f t="shared" si="114"/>
        <v>0</v>
      </c>
      <c r="AH142" s="135">
        <f t="shared" si="114"/>
        <v>0</v>
      </c>
      <c r="AI142" s="135">
        <f t="shared" si="114"/>
        <v>0</v>
      </c>
      <c r="AJ142" s="135">
        <f t="shared" si="114"/>
        <v>0</v>
      </c>
      <c r="AK142" s="135">
        <f t="shared" si="114"/>
        <v>0</v>
      </c>
      <c r="AL142" s="135">
        <f t="shared" si="114"/>
        <v>0</v>
      </c>
      <c r="AM142" s="135">
        <f t="shared" si="114"/>
        <v>0</v>
      </c>
      <c r="AN142" s="135">
        <f t="shared" si="114"/>
        <v>0</v>
      </c>
      <c r="AO142" s="135">
        <f t="shared" si="114"/>
        <v>0</v>
      </c>
      <c r="AP142" s="135">
        <f t="shared" si="114"/>
        <v>0</v>
      </c>
      <c r="AQ142" s="135">
        <f t="shared" si="114"/>
        <v>0</v>
      </c>
      <c r="AR142" s="135">
        <f t="shared" si="114"/>
        <v>0</v>
      </c>
      <c r="AS142" s="135">
        <f t="shared" si="114"/>
        <v>0</v>
      </c>
      <c r="AT142" s="135">
        <f t="shared" si="114"/>
        <v>0</v>
      </c>
      <c r="AU142" s="135">
        <f t="shared" si="114"/>
        <v>0</v>
      </c>
      <c r="AV142" s="135">
        <f t="shared" si="114"/>
        <v>0</v>
      </c>
      <c r="AW142" s="135">
        <f t="shared" si="114"/>
        <v>0</v>
      </c>
      <c r="AX142" s="135">
        <f t="shared" si="114"/>
        <v>0</v>
      </c>
      <c r="AY142" s="135">
        <f t="shared" si="114"/>
        <v>0</v>
      </c>
      <c r="AZ142" s="135">
        <f t="shared" si="114"/>
        <v>0</v>
      </c>
      <c r="BA142" s="135">
        <f t="shared" si="114"/>
        <v>0</v>
      </c>
      <c r="BB142" s="135">
        <f t="shared" si="114"/>
        <v>0</v>
      </c>
      <c r="BC142" s="135">
        <f t="shared" si="114"/>
        <v>0</v>
      </c>
      <c r="BD142" s="135">
        <f t="shared" si="114"/>
        <v>0</v>
      </c>
      <c r="BE142" s="135">
        <f t="shared" si="114"/>
        <v>0</v>
      </c>
      <c r="BF142" s="135">
        <f t="shared" si="114"/>
        <v>0</v>
      </c>
      <c r="BG142" s="135">
        <f t="shared" si="114"/>
        <v>0</v>
      </c>
      <c r="BH142" s="135">
        <f t="shared" si="114"/>
        <v>0</v>
      </c>
      <c r="BI142" s="135">
        <f t="shared" si="114"/>
        <v>0</v>
      </c>
      <c r="BJ142" s="135">
        <f t="shared" si="114"/>
        <v>0</v>
      </c>
      <c r="BK142" s="135">
        <f t="shared" si="114"/>
        <v>0</v>
      </c>
      <c r="BL142" s="135">
        <f t="shared" si="114"/>
        <v>0</v>
      </c>
      <c r="BM142" s="135">
        <f t="shared" si="114"/>
        <v>0</v>
      </c>
      <c r="BN142" s="135">
        <f t="shared" si="114"/>
        <v>0</v>
      </c>
      <c r="BO142" s="135">
        <f t="shared" si="114"/>
        <v>0</v>
      </c>
      <c r="BP142" s="135">
        <f t="shared" ref="BP142:CF142" si="115">+BP95</f>
        <v>0</v>
      </c>
      <c r="BQ142" s="135">
        <f t="shared" si="115"/>
        <v>0</v>
      </c>
      <c r="BR142" s="135">
        <f t="shared" si="115"/>
        <v>0</v>
      </c>
      <c r="BS142" s="135">
        <f t="shared" si="115"/>
        <v>0</v>
      </c>
      <c r="BT142" s="135">
        <f t="shared" si="115"/>
        <v>0</v>
      </c>
      <c r="BU142" s="135">
        <f t="shared" si="115"/>
        <v>0</v>
      </c>
      <c r="BV142" s="135">
        <f t="shared" si="115"/>
        <v>0</v>
      </c>
      <c r="BW142" s="135">
        <f t="shared" si="115"/>
        <v>0</v>
      </c>
      <c r="BX142" s="135">
        <f t="shared" si="115"/>
        <v>0</v>
      </c>
      <c r="BY142" s="135">
        <f t="shared" si="115"/>
        <v>0</v>
      </c>
      <c r="BZ142" s="135">
        <f t="shared" si="115"/>
        <v>0</v>
      </c>
      <c r="CA142" s="135">
        <f t="shared" si="115"/>
        <v>0</v>
      </c>
      <c r="CB142" s="135">
        <f t="shared" si="115"/>
        <v>0</v>
      </c>
      <c r="CC142" s="135">
        <f t="shared" si="115"/>
        <v>0</v>
      </c>
      <c r="CD142" s="135">
        <f t="shared" si="115"/>
        <v>0</v>
      </c>
      <c r="CE142" s="135">
        <f t="shared" si="115"/>
        <v>0</v>
      </c>
      <c r="CF142" s="135">
        <f t="shared" si="115"/>
        <v>0</v>
      </c>
    </row>
    <row r="143" spans="3:84" hidden="1" x14ac:dyDescent="0.3">
      <c r="C143" s="135">
        <v>8</v>
      </c>
      <c r="D143" s="135" t="str">
        <f t="shared" ref="D143:BO143" si="116">+D101</f>
        <v>% AGUA</v>
      </c>
      <c r="E143" s="135">
        <f t="shared" si="116"/>
        <v>0</v>
      </c>
      <c r="F143" s="135">
        <f t="shared" si="116"/>
        <v>0</v>
      </c>
      <c r="G143" s="135">
        <f t="shared" si="116"/>
        <v>0</v>
      </c>
      <c r="H143" s="135">
        <f t="shared" si="116"/>
        <v>0</v>
      </c>
      <c r="I143" s="135">
        <f t="shared" si="116"/>
        <v>0</v>
      </c>
      <c r="J143" s="135">
        <f t="shared" si="116"/>
        <v>0</v>
      </c>
      <c r="K143" s="135">
        <f t="shared" si="116"/>
        <v>0</v>
      </c>
      <c r="L143" s="135">
        <f t="shared" si="116"/>
        <v>0</v>
      </c>
      <c r="M143" s="135">
        <f t="shared" si="116"/>
        <v>0</v>
      </c>
      <c r="N143" s="135">
        <f t="shared" si="116"/>
        <v>0</v>
      </c>
      <c r="O143" s="135">
        <f t="shared" si="116"/>
        <v>0</v>
      </c>
      <c r="P143" s="135">
        <f t="shared" si="116"/>
        <v>0</v>
      </c>
      <c r="Q143" s="135">
        <f t="shared" si="116"/>
        <v>0</v>
      </c>
      <c r="R143" s="135">
        <f t="shared" si="116"/>
        <v>0</v>
      </c>
      <c r="S143" s="135">
        <f t="shared" si="116"/>
        <v>0</v>
      </c>
      <c r="T143" s="135">
        <f t="shared" si="116"/>
        <v>0</v>
      </c>
      <c r="U143" s="135">
        <f t="shared" si="116"/>
        <v>0</v>
      </c>
      <c r="V143" s="135">
        <f t="shared" si="116"/>
        <v>0</v>
      </c>
      <c r="W143" s="135">
        <f t="shared" si="116"/>
        <v>0</v>
      </c>
      <c r="X143" s="135">
        <f t="shared" si="116"/>
        <v>0</v>
      </c>
      <c r="Y143" s="135">
        <f t="shared" si="116"/>
        <v>0</v>
      </c>
      <c r="Z143" s="135">
        <f t="shared" si="116"/>
        <v>0</v>
      </c>
      <c r="AA143" s="135">
        <f t="shared" si="116"/>
        <v>0</v>
      </c>
      <c r="AB143" s="135">
        <f t="shared" si="116"/>
        <v>0</v>
      </c>
      <c r="AC143" s="135">
        <f t="shared" si="116"/>
        <v>0</v>
      </c>
      <c r="AD143" s="135">
        <f t="shared" si="116"/>
        <v>0</v>
      </c>
      <c r="AE143" s="135">
        <f t="shared" si="116"/>
        <v>0</v>
      </c>
      <c r="AF143" s="135">
        <f t="shared" si="116"/>
        <v>0</v>
      </c>
      <c r="AG143" s="135">
        <f t="shared" si="116"/>
        <v>0</v>
      </c>
      <c r="AH143" s="135">
        <f t="shared" si="116"/>
        <v>0</v>
      </c>
      <c r="AI143" s="135">
        <f t="shared" si="116"/>
        <v>0</v>
      </c>
      <c r="AJ143" s="135">
        <f t="shared" si="116"/>
        <v>0</v>
      </c>
      <c r="AK143" s="135">
        <f t="shared" si="116"/>
        <v>0</v>
      </c>
      <c r="AL143" s="135">
        <f t="shared" si="116"/>
        <v>0</v>
      </c>
      <c r="AM143" s="135">
        <f t="shared" si="116"/>
        <v>0</v>
      </c>
      <c r="AN143" s="135">
        <f t="shared" si="116"/>
        <v>0</v>
      </c>
      <c r="AO143" s="135">
        <f t="shared" si="116"/>
        <v>0</v>
      </c>
      <c r="AP143" s="135">
        <f t="shared" si="116"/>
        <v>0</v>
      </c>
      <c r="AQ143" s="135">
        <f t="shared" si="116"/>
        <v>0</v>
      </c>
      <c r="AR143" s="135">
        <f t="shared" si="116"/>
        <v>0</v>
      </c>
      <c r="AS143" s="135">
        <f t="shared" si="116"/>
        <v>0</v>
      </c>
      <c r="AT143" s="135">
        <f t="shared" si="116"/>
        <v>0</v>
      </c>
      <c r="AU143" s="135">
        <f t="shared" si="116"/>
        <v>0</v>
      </c>
      <c r="AV143" s="135">
        <f t="shared" si="116"/>
        <v>0</v>
      </c>
      <c r="AW143" s="135">
        <f t="shared" si="116"/>
        <v>0</v>
      </c>
      <c r="AX143" s="135">
        <f t="shared" si="116"/>
        <v>0</v>
      </c>
      <c r="AY143" s="135">
        <f t="shared" si="116"/>
        <v>0</v>
      </c>
      <c r="AZ143" s="135">
        <f t="shared" si="116"/>
        <v>0</v>
      </c>
      <c r="BA143" s="135">
        <f t="shared" si="116"/>
        <v>0</v>
      </c>
      <c r="BB143" s="135">
        <f t="shared" si="116"/>
        <v>0</v>
      </c>
      <c r="BC143" s="135">
        <f t="shared" si="116"/>
        <v>0</v>
      </c>
      <c r="BD143" s="135">
        <f t="shared" si="116"/>
        <v>0</v>
      </c>
      <c r="BE143" s="135">
        <f t="shared" si="116"/>
        <v>0</v>
      </c>
      <c r="BF143" s="135">
        <f t="shared" si="116"/>
        <v>0</v>
      </c>
      <c r="BG143" s="135">
        <f t="shared" si="116"/>
        <v>0</v>
      </c>
      <c r="BH143" s="135">
        <f t="shared" si="116"/>
        <v>0</v>
      </c>
      <c r="BI143" s="135">
        <f t="shared" si="116"/>
        <v>0</v>
      </c>
      <c r="BJ143" s="135">
        <f t="shared" si="116"/>
        <v>0</v>
      </c>
      <c r="BK143" s="135">
        <f t="shared" si="116"/>
        <v>0</v>
      </c>
      <c r="BL143" s="135">
        <f t="shared" si="116"/>
        <v>0</v>
      </c>
      <c r="BM143" s="135">
        <f t="shared" si="116"/>
        <v>0</v>
      </c>
      <c r="BN143" s="135">
        <f t="shared" si="116"/>
        <v>0</v>
      </c>
      <c r="BO143" s="135">
        <f t="shared" si="116"/>
        <v>0</v>
      </c>
      <c r="BP143" s="135">
        <f t="shared" ref="BP143:CF143" si="117">+BP101</f>
        <v>0</v>
      </c>
      <c r="BQ143" s="135">
        <f t="shared" si="117"/>
        <v>0</v>
      </c>
      <c r="BR143" s="135">
        <f t="shared" si="117"/>
        <v>0</v>
      </c>
      <c r="BS143" s="135">
        <f t="shared" si="117"/>
        <v>0</v>
      </c>
      <c r="BT143" s="135">
        <f t="shared" si="117"/>
        <v>0</v>
      </c>
      <c r="BU143" s="135">
        <f t="shared" si="117"/>
        <v>0</v>
      </c>
      <c r="BV143" s="135">
        <f t="shared" si="117"/>
        <v>0</v>
      </c>
      <c r="BW143" s="135">
        <f t="shared" si="117"/>
        <v>0</v>
      </c>
      <c r="BX143" s="135">
        <f t="shared" si="117"/>
        <v>0</v>
      </c>
      <c r="BY143" s="135">
        <f t="shared" si="117"/>
        <v>0</v>
      </c>
      <c r="BZ143" s="135">
        <f t="shared" si="117"/>
        <v>0</v>
      </c>
      <c r="CA143" s="135">
        <f t="shared" si="117"/>
        <v>0</v>
      </c>
      <c r="CB143" s="135">
        <f t="shared" si="117"/>
        <v>0</v>
      </c>
      <c r="CC143" s="135">
        <f t="shared" si="117"/>
        <v>0</v>
      </c>
      <c r="CD143" s="135">
        <f t="shared" si="117"/>
        <v>0</v>
      </c>
      <c r="CE143" s="135">
        <f t="shared" si="117"/>
        <v>0</v>
      </c>
      <c r="CF143" s="135">
        <f t="shared" si="117"/>
        <v>0</v>
      </c>
    </row>
    <row r="144" spans="3:84" hidden="1" x14ac:dyDescent="0.3">
      <c r="C144" s="135">
        <v>9</v>
      </c>
      <c r="D144" s="135" t="str">
        <f t="shared" ref="D144:BO144" si="118">+D107</f>
        <v>% AGUA</v>
      </c>
      <c r="E144" s="135">
        <f t="shared" si="118"/>
        <v>0</v>
      </c>
      <c r="F144" s="135">
        <f t="shared" si="118"/>
        <v>0</v>
      </c>
      <c r="G144" s="135">
        <f t="shared" si="118"/>
        <v>0</v>
      </c>
      <c r="H144" s="135">
        <f t="shared" si="118"/>
        <v>0</v>
      </c>
      <c r="I144" s="135">
        <f t="shared" si="118"/>
        <v>0</v>
      </c>
      <c r="J144" s="135">
        <f t="shared" si="118"/>
        <v>0</v>
      </c>
      <c r="K144" s="135">
        <f t="shared" si="118"/>
        <v>0</v>
      </c>
      <c r="L144" s="135">
        <f t="shared" si="118"/>
        <v>0</v>
      </c>
      <c r="M144" s="135">
        <f t="shared" si="118"/>
        <v>0</v>
      </c>
      <c r="N144" s="135">
        <f t="shared" si="118"/>
        <v>0</v>
      </c>
      <c r="O144" s="135">
        <f t="shared" si="118"/>
        <v>0</v>
      </c>
      <c r="P144" s="135">
        <f t="shared" si="118"/>
        <v>0</v>
      </c>
      <c r="Q144" s="135">
        <f t="shared" si="118"/>
        <v>0</v>
      </c>
      <c r="R144" s="135">
        <f t="shared" si="118"/>
        <v>0</v>
      </c>
      <c r="S144" s="135">
        <f t="shared" si="118"/>
        <v>0</v>
      </c>
      <c r="T144" s="135">
        <f t="shared" si="118"/>
        <v>0</v>
      </c>
      <c r="U144" s="135">
        <f t="shared" si="118"/>
        <v>0</v>
      </c>
      <c r="V144" s="135">
        <f t="shared" si="118"/>
        <v>0</v>
      </c>
      <c r="W144" s="135">
        <f t="shared" si="118"/>
        <v>0</v>
      </c>
      <c r="X144" s="135">
        <f t="shared" si="118"/>
        <v>0</v>
      </c>
      <c r="Y144" s="135">
        <f t="shared" si="118"/>
        <v>0</v>
      </c>
      <c r="Z144" s="135">
        <f t="shared" si="118"/>
        <v>0</v>
      </c>
      <c r="AA144" s="135">
        <f t="shared" si="118"/>
        <v>0</v>
      </c>
      <c r="AB144" s="135">
        <f t="shared" si="118"/>
        <v>0</v>
      </c>
      <c r="AC144" s="135">
        <f t="shared" si="118"/>
        <v>0</v>
      </c>
      <c r="AD144" s="135">
        <f t="shared" si="118"/>
        <v>0</v>
      </c>
      <c r="AE144" s="135">
        <f t="shared" si="118"/>
        <v>0</v>
      </c>
      <c r="AF144" s="135">
        <f t="shared" si="118"/>
        <v>0</v>
      </c>
      <c r="AG144" s="135">
        <f t="shared" si="118"/>
        <v>0</v>
      </c>
      <c r="AH144" s="135">
        <f t="shared" si="118"/>
        <v>0</v>
      </c>
      <c r="AI144" s="135">
        <f t="shared" si="118"/>
        <v>0</v>
      </c>
      <c r="AJ144" s="135">
        <f t="shared" si="118"/>
        <v>0</v>
      </c>
      <c r="AK144" s="135">
        <f t="shared" si="118"/>
        <v>0</v>
      </c>
      <c r="AL144" s="135">
        <f t="shared" si="118"/>
        <v>0</v>
      </c>
      <c r="AM144" s="135">
        <f t="shared" si="118"/>
        <v>0</v>
      </c>
      <c r="AN144" s="135">
        <f t="shared" si="118"/>
        <v>0</v>
      </c>
      <c r="AO144" s="135">
        <f t="shared" si="118"/>
        <v>0</v>
      </c>
      <c r="AP144" s="135">
        <f t="shared" si="118"/>
        <v>0</v>
      </c>
      <c r="AQ144" s="135">
        <f t="shared" si="118"/>
        <v>0</v>
      </c>
      <c r="AR144" s="135">
        <f t="shared" si="118"/>
        <v>0</v>
      </c>
      <c r="AS144" s="135">
        <f t="shared" si="118"/>
        <v>0</v>
      </c>
      <c r="AT144" s="135">
        <f t="shared" si="118"/>
        <v>0</v>
      </c>
      <c r="AU144" s="135">
        <f t="shared" si="118"/>
        <v>0</v>
      </c>
      <c r="AV144" s="135">
        <f t="shared" si="118"/>
        <v>0</v>
      </c>
      <c r="AW144" s="135">
        <f t="shared" si="118"/>
        <v>0</v>
      </c>
      <c r="AX144" s="135">
        <f t="shared" si="118"/>
        <v>0</v>
      </c>
      <c r="AY144" s="135">
        <f t="shared" si="118"/>
        <v>0</v>
      </c>
      <c r="AZ144" s="135">
        <f t="shared" si="118"/>
        <v>0</v>
      </c>
      <c r="BA144" s="135">
        <f t="shared" si="118"/>
        <v>0</v>
      </c>
      <c r="BB144" s="135">
        <f t="shared" si="118"/>
        <v>0</v>
      </c>
      <c r="BC144" s="135">
        <f t="shared" si="118"/>
        <v>0</v>
      </c>
      <c r="BD144" s="135">
        <f t="shared" si="118"/>
        <v>0</v>
      </c>
      <c r="BE144" s="135">
        <f t="shared" si="118"/>
        <v>0</v>
      </c>
      <c r="BF144" s="135">
        <f t="shared" si="118"/>
        <v>0</v>
      </c>
      <c r="BG144" s="135">
        <f t="shared" si="118"/>
        <v>0</v>
      </c>
      <c r="BH144" s="135">
        <f t="shared" si="118"/>
        <v>0</v>
      </c>
      <c r="BI144" s="135">
        <f t="shared" si="118"/>
        <v>0</v>
      </c>
      <c r="BJ144" s="135">
        <f t="shared" si="118"/>
        <v>0</v>
      </c>
      <c r="BK144" s="135">
        <f t="shared" si="118"/>
        <v>0</v>
      </c>
      <c r="BL144" s="135">
        <f t="shared" si="118"/>
        <v>0</v>
      </c>
      <c r="BM144" s="135">
        <f t="shared" si="118"/>
        <v>0</v>
      </c>
      <c r="BN144" s="135">
        <f t="shared" si="118"/>
        <v>0</v>
      </c>
      <c r="BO144" s="135">
        <f t="shared" si="118"/>
        <v>0</v>
      </c>
      <c r="BP144" s="135">
        <f t="shared" ref="BP144:CF144" si="119">+BP107</f>
        <v>0</v>
      </c>
      <c r="BQ144" s="135">
        <f t="shared" si="119"/>
        <v>0</v>
      </c>
      <c r="BR144" s="135">
        <f t="shared" si="119"/>
        <v>0</v>
      </c>
      <c r="BS144" s="135">
        <f t="shared" si="119"/>
        <v>0</v>
      </c>
      <c r="BT144" s="135">
        <f t="shared" si="119"/>
        <v>0</v>
      </c>
      <c r="BU144" s="135">
        <f t="shared" si="119"/>
        <v>0</v>
      </c>
      <c r="BV144" s="135">
        <f t="shared" si="119"/>
        <v>0</v>
      </c>
      <c r="BW144" s="135">
        <f t="shared" si="119"/>
        <v>0</v>
      </c>
      <c r="BX144" s="135">
        <f t="shared" si="119"/>
        <v>0</v>
      </c>
      <c r="BY144" s="135">
        <f t="shared" si="119"/>
        <v>0</v>
      </c>
      <c r="BZ144" s="135">
        <f t="shared" si="119"/>
        <v>0</v>
      </c>
      <c r="CA144" s="135">
        <f t="shared" si="119"/>
        <v>0</v>
      </c>
      <c r="CB144" s="135">
        <f t="shared" si="119"/>
        <v>0</v>
      </c>
      <c r="CC144" s="135">
        <f t="shared" si="119"/>
        <v>0</v>
      </c>
      <c r="CD144" s="135">
        <f t="shared" si="119"/>
        <v>0</v>
      </c>
      <c r="CE144" s="135">
        <f t="shared" si="119"/>
        <v>0</v>
      </c>
      <c r="CF144" s="135">
        <f t="shared" si="119"/>
        <v>0</v>
      </c>
    </row>
    <row r="145" spans="3:84" hidden="1" x14ac:dyDescent="0.3">
      <c r="C145" s="135">
        <v>10</v>
      </c>
      <c r="D145" s="135" t="str">
        <f t="shared" ref="D145:BO145" si="120">+D113</f>
        <v>% AGUA</v>
      </c>
      <c r="E145" s="135">
        <f t="shared" si="120"/>
        <v>0</v>
      </c>
      <c r="F145" s="135">
        <f t="shared" si="120"/>
        <v>0</v>
      </c>
      <c r="G145" s="135">
        <f t="shared" si="120"/>
        <v>0</v>
      </c>
      <c r="H145" s="135">
        <f t="shared" si="120"/>
        <v>0</v>
      </c>
      <c r="I145" s="135">
        <f t="shared" si="120"/>
        <v>0</v>
      </c>
      <c r="J145" s="135">
        <f t="shared" si="120"/>
        <v>0</v>
      </c>
      <c r="K145" s="135">
        <f t="shared" si="120"/>
        <v>0</v>
      </c>
      <c r="L145" s="135">
        <f t="shared" si="120"/>
        <v>0</v>
      </c>
      <c r="M145" s="135">
        <f t="shared" si="120"/>
        <v>0</v>
      </c>
      <c r="N145" s="135">
        <f t="shared" si="120"/>
        <v>0</v>
      </c>
      <c r="O145" s="135">
        <f t="shared" si="120"/>
        <v>0</v>
      </c>
      <c r="P145" s="135">
        <f t="shared" si="120"/>
        <v>0</v>
      </c>
      <c r="Q145" s="135">
        <f t="shared" si="120"/>
        <v>0</v>
      </c>
      <c r="R145" s="135">
        <f t="shared" si="120"/>
        <v>0</v>
      </c>
      <c r="S145" s="135">
        <f t="shared" si="120"/>
        <v>0</v>
      </c>
      <c r="T145" s="135">
        <f t="shared" si="120"/>
        <v>0</v>
      </c>
      <c r="U145" s="135">
        <f t="shared" si="120"/>
        <v>0</v>
      </c>
      <c r="V145" s="135">
        <f t="shared" si="120"/>
        <v>0</v>
      </c>
      <c r="W145" s="135">
        <f t="shared" si="120"/>
        <v>0</v>
      </c>
      <c r="X145" s="135">
        <f t="shared" si="120"/>
        <v>0</v>
      </c>
      <c r="Y145" s="135">
        <f t="shared" si="120"/>
        <v>0</v>
      </c>
      <c r="Z145" s="135">
        <f t="shared" si="120"/>
        <v>0</v>
      </c>
      <c r="AA145" s="135">
        <f t="shared" si="120"/>
        <v>0</v>
      </c>
      <c r="AB145" s="135">
        <f t="shared" si="120"/>
        <v>0</v>
      </c>
      <c r="AC145" s="135">
        <f t="shared" si="120"/>
        <v>0</v>
      </c>
      <c r="AD145" s="135">
        <f t="shared" si="120"/>
        <v>0</v>
      </c>
      <c r="AE145" s="135">
        <f t="shared" si="120"/>
        <v>0</v>
      </c>
      <c r="AF145" s="135">
        <f t="shared" si="120"/>
        <v>0</v>
      </c>
      <c r="AG145" s="135">
        <f t="shared" si="120"/>
        <v>0</v>
      </c>
      <c r="AH145" s="135">
        <f t="shared" si="120"/>
        <v>0</v>
      </c>
      <c r="AI145" s="135">
        <f t="shared" si="120"/>
        <v>0</v>
      </c>
      <c r="AJ145" s="135">
        <f t="shared" si="120"/>
        <v>0</v>
      </c>
      <c r="AK145" s="135">
        <f t="shared" si="120"/>
        <v>0</v>
      </c>
      <c r="AL145" s="135">
        <f t="shared" si="120"/>
        <v>0</v>
      </c>
      <c r="AM145" s="135">
        <f t="shared" si="120"/>
        <v>0</v>
      </c>
      <c r="AN145" s="135">
        <f t="shared" si="120"/>
        <v>0</v>
      </c>
      <c r="AO145" s="135">
        <f t="shared" si="120"/>
        <v>0</v>
      </c>
      <c r="AP145" s="135">
        <f t="shared" si="120"/>
        <v>0</v>
      </c>
      <c r="AQ145" s="135">
        <f t="shared" si="120"/>
        <v>0</v>
      </c>
      <c r="AR145" s="135">
        <f t="shared" si="120"/>
        <v>0</v>
      </c>
      <c r="AS145" s="135">
        <f t="shared" si="120"/>
        <v>0</v>
      </c>
      <c r="AT145" s="135">
        <f t="shared" si="120"/>
        <v>0</v>
      </c>
      <c r="AU145" s="135">
        <f t="shared" si="120"/>
        <v>0</v>
      </c>
      <c r="AV145" s="135">
        <f t="shared" si="120"/>
        <v>0</v>
      </c>
      <c r="AW145" s="135">
        <f t="shared" si="120"/>
        <v>0</v>
      </c>
      <c r="AX145" s="135">
        <f t="shared" si="120"/>
        <v>0</v>
      </c>
      <c r="AY145" s="135">
        <f t="shared" si="120"/>
        <v>0</v>
      </c>
      <c r="AZ145" s="135">
        <f t="shared" si="120"/>
        <v>0</v>
      </c>
      <c r="BA145" s="135">
        <f t="shared" si="120"/>
        <v>0</v>
      </c>
      <c r="BB145" s="135">
        <f t="shared" si="120"/>
        <v>0</v>
      </c>
      <c r="BC145" s="135">
        <f t="shared" si="120"/>
        <v>0</v>
      </c>
      <c r="BD145" s="135">
        <f t="shared" si="120"/>
        <v>0</v>
      </c>
      <c r="BE145" s="135">
        <f t="shared" si="120"/>
        <v>0</v>
      </c>
      <c r="BF145" s="135">
        <f t="shared" si="120"/>
        <v>0</v>
      </c>
      <c r="BG145" s="135">
        <f t="shared" si="120"/>
        <v>0</v>
      </c>
      <c r="BH145" s="135">
        <f t="shared" si="120"/>
        <v>0</v>
      </c>
      <c r="BI145" s="135">
        <f t="shared" si="120"/>
        <v>0</v>
      </c>
      <c r="BJ145" s="135">
        <f t="shared" si="120"/>
        <v>0</v>
      </c>
      <c r="BK145" s="135">
        <f t="shared" si="120"/>
        <v>0</v>
      </c>
      <c r="BL145" s="135">
        <f t="shared" si="120"/>
        <v>0</v>
      </c>
      <c r="BM145" s="135">
        <f t="shared" si="120"/>
        <v>0</v>
      </c>
      <c r="BN145" s="135">
        <f t="shared" si="120"/>
        <v>0</v>
      </c>
      <c r="BO145" s="135">
        <f t="shared" si="120"/>
        <v>0</v>
      </c>
      <c r="BP145" s="135">
        <f t="shared" ref="BP145:CF145" si="121">+BP113</f>
        <v>0</v>
      </c>
      <c r="BQ145" s="135">
        <f t="shared" si="121"/>
        <v>0</v>
      </c>
      <c r="BR145" s="135">
        <f t="shared" si="121"/>
        <v>0</v>
      </c>
      <c r="BS145" s="135">
        <f t="shared" si="121"/>
        <v>0</v>
      </c>
      <c r="BT145" s="135">
        <f t="shared" si="121"/>
        <v>0</v>
      </c>
      <c r="BU145" s="135">
        <f t="shared" si="121"/>
        <v>0</v>
      </c>
      <c r="BV145" s="135">
        <f t="shared" si="121"/>
        <v>0</v>
      </c>
      <c r="BW145" s="135">
        <f t="shared" si="121"/>
        <v>0</v>
      </c>
      <c r="BX145" s="135">
        <f t="shared" si="121"/>
        <v>0</v>
      </c>
      <c r="BY145" s="135">
        <f t="shared" si="121"/>
        <v>0</v>
      </c>
      <c r="BZ145" s="135">
        <f t="shared" si="121"/>
        <v>0</v>
      </c>
      <c r="CA145" s="135">
        <f t="shared" si="121"/>
        <v>0</v>
      </c>
      <c r="CB145" s="135">
        <f t="shared" si="121"/>
        <v>0</v>
      </c>
      <c r="CC145" s="135">
        <f t="shared" si="121"/>
        <v>0</v>
      </c>
      <c r="CD145" s="135">
        <f t="shared" si="121"/>
        <v>0</v>
      </c>
      <c r="CE145" s="135">
        <f t="shared" si="121"/>
        <v>0</v>
      </c>
      <c r="CF145" s="135">
        <f t="shared" si="121"/>
        <v>0</v>
      </c>
    </row>
    <row r="146" spans="3:84" hidden="1" x14ac:dyDescent="0.3">
      <c r="C146" s="135"/>
      <c r="D146" s="506" t="s">
        <v>269</v>
      </c>
      <c r="E146" s="507">
        <f>+IFERROR(SUMPRODUCT(E136:E145,E175:E184)/E185,0)</f>
        <v>0</v>
      </c>
      <c r="F146" s="507">
        <f t="shared" ref="F146:BQ146" si="122">+IFERROR(SUMPRODUCT(F136:F145,F175:F184)/F185,0)</f>
        <v>0</v>
      </c>
      <c r="G146" s="507">
        <f t="shared" si="122"/>
        <v>0</v>
      </c>
      <c r="H146" s="507">
        <f t="shared" si="122"/>
        <v>0</v>
      </c>
      <c r="I146" s="507">
        <f t="shared" si="122"/>
        <v>0</v>
      </c>
      <c r="J146" s="507">
        <f t="shared" si="122"/>
        <v>0</v>
      </c>
      <c r="K146" s="507">
        <f t="shared" si="122"/>
        <v>0</v>
      </c>
      <c r="L146" s="507">
        <f t="shared" si="122"/>
        <v>0</v>
      </c>
      <c r="M146" s="507">
        <f t="shared" si="122"/>
        <v>0</v>
      </c>
      <c r="N146" s="507">
        <f t="shared" si="122"/>
        <v>0</v>
      </c>
      <c r="O146" s="507">
        <f t="shared" si="122"/>
        <v>0</v>
      </c>
      <c r="P146" s="507">
        <f t="shared" si="122"/>
        <v>0</v>
      </c>
      <c r="Q146" s="507">
        <f t="shared" si="122"/>
        <v>0</v>
      </c>
      <c r="R146" s="507">
        <f t="shared" si="122"/>
        <v>0</v>
      </c>
      <c r="S146" s="507">
        <f t="shared" si="122"/>
        <v>0</v>
      </c>
      <c r="T146" s="507">
        <f t="shared" si="122"/>
        <v>0</v>
      </c>
      <c r="U146" s="507">
        <f t="shared" si="122"/>
        <v>0</v>
      </c>
      <c r="V146" s="507">
        <f t="shared" si="122"/>
        <v>0</v>
      </c>
      <c r="W146" s="507">
        <f t="shared" si="122"/>
        <v>0</v>
      </c>
      <c r="X146" s="507">
        <f t="shared" si="122"/>
        <v>0</v>
      </c>
      <c r="Y146" s="507">
        <f t="shared" si="122"/>
        <v>0</v>
      </c>
      <c r="Z146" s="507">
        <f t="shared" si="122"/>
        <v>0</v>
      </c>
      <c r="AA146" s="507">
        <f t="shared" si="122"/>
        <v>0</v>
      </c>
      <c r="AB146" s="507">
        <f t="shared" si="122"/>
        <v>0</v>
      </c>
      <c r="AC146" s="507">
        <f t="shared" si="122"/>
        <v>0</v>
      </c>
      <c r="AD146" s="507">
        <f t="shared" si="122"/>
        <v>0</v>
      </c>
      <c r="AE146" s="507">
        <f t="shared" si="122"/>
        <v>0</v>
      </c>
      <c r="AF146" s="507">
        <f t="shared" si="122"/>
        <v>0</v>
      </c>
      <c r="AG146" s="507">
        <f t="shared" si="122"/>
        <v>0</v>
      </c>
      <c r="AH146" s="507">
        <f t="shared" si="122"/>
        <v>0</v>
      </c>
      <c r="AI146" s="507">
        <f t="shared" si="122"/>
        <v>0</v>
      </c>
      <c r="AJ146" s="507">
        <f t="shared" si="122"/>
        <v>0</v>
      </c>
      <c r="AK146" s="507">
        <f t="shared" si="122"/>
        <v>0</v>
      </c>
      <c r="AL146" s="507">
        <f t="shared" si="122"/>
        <v>0</v>
      </c>
      <c r="AM146" s="507">
        <f t="shared" si="122"/>
        <v>0</v>
      </c>
      <c r="AN146" s="507">
        <f t="shared" si="122"/>
        <v>0</v>
      </c>
      <c r="AO146" s="507">
        <f t="shared" si="122"/>
        <v>0</v>
      </c>
      <c r="AP146" s="507">
        <f t="shared" si="122"/>
        <v>0</v>
      </c>
      <c r="AQ146" s="507">
        <f t="shared" si="122"/>
        <v>0</v>
      </c>
      <c r="AR146" s="507">
        <f t="shared" si="122"/>
        <v>0</v>
      </c>
      <c r="AS146" s="507">
        <f t="shared" si="122"/>
        <v>0</v>
      </c>
      <c r="AT146" s="507">
        <f t="shared" si="122"/>
        <v>0</v>
      </c>
      <c r="AU146" s="507">
        <f t="shared" si="122"/>
        <v>0</v>
      </c>
      <c r="AV146" s="507">
        <f t="shared" si="122"/>
        <v>0</v>
      </c>
      <c r="AW146" s="507">
        <f t="shared" si="122"/>
        <v>0</v>
      </c>
      <c r="AX146" s="507">
        <f t="shared" si="122"/>
        <v>0</v>
      </c>
      <c r="AY146" s="507">
        <f t="shared" si="122"/>
        <v>0</v>
      </c>
      <c r="AZ146" s="507">
        <f t="shared" si="122"/>
        <v>0</v>
      </c>
      <c r="BA146" s="507">
        <f t="shared" si="122"/>
        <v>0</v>
      </c>
      <c r="BB146" s="507">
        <f t="shared" si="122"/>
        <v>0</v>
      </c>
      <c r="BC146" s="507">
        <f t="shared" si="122"/>
        <v>0</v>
      </c>
      <c r="BD146" s="507">
        <f t="shared" si="122"/>
        <v>0</v>
      </c>
      <c r="BE146" s="507">
        <f t="shared" si="122"/>
        <v>0</v>
      </c>
      <c r="BF146" s="507">
        <f t="shared" si="122"/>
        <v>0</v>
      </c>
      <c r="BG146" s="507">
        <f t="shared" si="122"/>
        <v>0</v>
      </c>
      <c r="BH146" s="507">
        <f t="shared" si="122"/>
        <v>0</v>
      </c>
      <c r="BI146" s="507">
        <f t="shared" si="122"/>
        <v>0</v>
      </c>
      <c r="BJ146" s="507">
        <f t="shared" si="122"/>
        <v>0</v>
      </c>
      <c r="BK146" s="507">
        <f t="shared" si="122"/>
        <v>0</v>
      </c>
      <c r="BL146" s="507">
        <f t="shared" si="122"/>
        <v>0</v>
      </c>
      <c r="BM146" s="507">
        <f t="shared" si="122"/>
        <v>0</v>
      </c>
      <c r="BN146" s="507">
        <f t="shared" si="122"/>
        <v>0</v>
      </c>
      <c r="BO146" s="507">
        <f t="shared" si="122"/>
        <v>0</v>
      </c>
      <c r="BP146" s="507">
        <f t="shared" si="122"/>
        <v>0</v>
      </c>
      <c r="BQ146" s="507">
        <f t="shared" si="122"/>
        <v>0</v>
      </c>
      <c r="BR146" s="507">
        <f t="shared" ref="BR146:CF146" si="123">+IFERROR(SUMPRODUCT(BR136:BR145,BR175:BR184)/BR185,0)</f>
        <v>0</v>
      </c>
      <c r="BS146" s="507">
        <f t="shared" si="123"/>
        <v>0</v>
      </c>
      <c r="BT146" s="507">
        <f t="shared" si="123"/>
        <v>0</v>
      </c>
      <c r="BU146" s="507">
        <f t="shared" si="123"/>
        <v>0</v>
      </c>
      <c r="BV146" s="507">
        <f t="shared" si="123"/>
        <v>0</v>
      </c>
      <c r="BW146" s="507">
        <f t="shared" si="123"/>
        <v>0</v>
      </c>
      <c r="BX146" s="507">
        <f t="shared" si="123"/>
        <v>0</v>
      </c>
      <c r="BY146" s="507">
        <f t="shared" si="123"/>
        <v>0</v>
      </c>
      <c r="BZ146" s="507">
        <f t="shared" si="123"/>
        <v>0</v>
      </c>
      <c r="CA146" s="507">
        <f t="shared" si="123"/>
        <v>0</v>
      </c>
      <c r="CB146" s="507">
        <f t="shared" si="123"/>
        <v>0</v>
      </c>
      <c r="CC146" s="507">
        <f t="shared" si="123"/>
        <v>0</v>
      </c>
      <c r="CD146" s="507">
        <f t="shared" si="123"/>
        <v>0</v>
      </c>
      <c r="CE146" s="507">
        <f t="shared" si="123"/>
        <v>0</v>
      </c>
      <c r="CF146" s="507">
        <f t="shared" si="123"/>
        <v>0</v>
      </c>
    </row>
    <row r="147" spans="3:84" hidden="1" x14ac:dyDescent="0.3">
      <c r="C147" s="135"/>
      <c r="D147" s="508" t="s">
        <v>271</v>
      </c>
      <c r="E147" s="507">
        <f>+IFERROR(AVERAGEIF(E136:E145,"&gt;0"),0)</f>
        <v>0</v>
      </c>
      <c r="F147" s="507">
        <f t="shared" ref="F147:BQ147" si="124">+IFERROR(AVERAGEIF(F136:F145,"&gt;0"),0)</f>
        <v>0</v>
      </c>
      <c r="G147" s="507">
        <f t="shared" si="124"/>
        <v>0</v>
      </c>
      <c r="H147" s="507">
        <f t="shared" si="124"/>
        <v>0</v>
      </c>
      <c r="I147" s="507">
        <f t="shared" si="124"/>
        <v>0</v>
      </c>
      <c r="J147" s="507">
        <f t="shared" si="124"/>
        <v>0</v>
      </c>
      <c r="K147" s="507">
        <f t="shared" si="124"/>
        <v>0</v>
      </c>
      <c r="L147" s="507">
        <f t="shared" si="124"/>
        <v>0</v>
      </c>
      <c r="M147" s="507">
        <f t="shared" si="124"/>
        <v>0</v>
      </c>
      <c r="N147" s="507">
        <f t="shared" si="124"/>
        <v>0</v>
      </c>
      <c r="O147" s="507">
        <f t="shared" si="124"/>
        <v>0</v>
      </c>
      <c r="P147" s="507">
        <f t="shared" si="124"/>
        <v>0</v>
      </c>
      <c r="Q147" s="507">
        <f t="shared" si="124"/>
        <v>0</v>
      </c>
      <c r="R147" s="507">
        <f t="shared" si="124"/>
        <v>0</v>
      </c>
      <c r="S147" s="507">
        <f t="shared" si="124"/>
        <v>0</v>
      </c>
      <c r="T147" s="507">
        <f t="shared" si="124"/>
        <v>0</v>
      </c>
      <c r="U147" s="507">
        <f t="shared" si="124"/>
        <v>0</v>
      </c>
      <c r="V147" s="507">
        <f t="shared" si="124"/>
        <v>0</v>
      </c>
      <c r="W147" s="507">
        <f t="shared" si="124"/>
        <v>0</v>
      </c>
      <c r="X147" s="507">
        <f t="shared" si="124"/>
        <v>0</v>
      </c>
      <c r="Y147" s="507">
        <f t="shared" si="124"/>
        <v>0</v>
      </c>
      <c r="Z147" s="507">
        <f t="shared" si="124"/>
        <v>0</v>
      </c>
      <c r="AA147" s="507">
        <f t="shared" si="124"/>
        <v>0</v>
      </c>
      <c r="AB147" s="507">
        <f t="shared" si="124"/>
        <v>0</v>
      </c>
      <c r="AC147" s="507">
        <f t="shared" si="124"/>
        <v>0</v>
      </c>
      <c r="AD147" s="507">
        <f t="shared" si="124"/>
        <v>0</v>
      </c>
      <c r="AE147" s="507">
        <f t="shared" si="124"/>
        <v>0</v>
      </c>
      <c r="AF147" s="507">
        <f t="shared" si="124"/>
        <v>0</v>
      </c>
      <c r="AG147" s="507">
        <f t="shared" si="124"/>
        <v>0</v>
      </c>
      <c r="AH147" s="507">
        <f t="shared" si="124"/>
        <v>0</v>
      </c>
      <c r="AI147" s="507">
        <f t="shared" si="124"/>
        <v>0</v>
      </c>
      <c r="AJ147" s="507">
        <f t="shared" si="124"/>
        <v>0</v>
      </c>
      <c r="AK147" s="507">
        <f t="shared" si="124"/>
        <v>0</v>
      </c>
      <c r="AL147" s="507">
        <f t="shared" si="124"/>
        <v>0</v>
      </c>
      <c r="AM147" s="507">
        <f t="shared" si="124"/>
        <v>0</v>
      </c>
      <c r="AN147" s="507">
        <f t="shared" si="124"/>
        <v>0</v>
      </c>
      <c r="AO147" s="507">
        <f t="shared" si="124"/>
        <v>0</v>
      </c>
      <c r="AP147" s="507">
        <f t="shared" si="124"/>
        <v>0</v>
      </c>
      <c r="AQ147" s="507">
        <f t="shared" si="124"/>
        <v>0</v>
      </c>
      <c r="AR147" s="507">
        <f t="shared" si="124"/>
        <v>0</v>
      </c>
      <c r="AS147" s="507">
        <f t="shared" si="124"/>
        <v>0</v>
      </c>
      <c r="AT147" s="507">
        <f t="shared" si="124"/>
        <v>0</v>
      </c>
      <c r="AU147" s="507">
        <f t="shared" si="124"/>
        <v>0</v>
      </c>
      <c r="AV147" s="507">
        <f t="shared" si="124"/>
        <v>0</v>
      </c>
      <c r="AW147" s="507">
        <f t="shared" si="124"/>
        <v>0</v>
      </c>
      <c r="AX147" s="507">
        <f t="shared" si="124"/>
        <v>0</v>
      </c>
      <c r="AY147" s="507">
        <f t="shared" si="124"/>
        <v>0</v>
      </c>
      <c r="AZ147" s="507">
        <f t="shared" si="124"/>
        <v>0</v>
      </c>
      <c r="BA147" s="507">
        <f t="shared" si="124"/>
        <v>0</v>
      </c>
      <c r="BB147" s="507">
        <f t="shared" si="124"/>
        <v>0</v>
      </c>
      <c r="BC147" s="507">
        <f t="shared" si="124"/>
        <v>0</v>
      </c>
      <c r="BD147" s="507">
        <f t="shared" si="124"/>
        <v>0</v>
      </c>
      <c r="BE147" s="507">
        <f t="shared" si="124"/>
        <v>0</v>
      </c>
      <c r="BF147" s="507">
        <f t="shared" si="124"/>
        <v>0</v>
      </c>
      <c r="BG147" s="507">
        <f t="shared" si="124"/>
        <v>0</v>
      </c>
      <c r="BH147" s="507">
        <f t="shared" si="124"/>
        <v>0</v>
      </c>
      <c r="BI147" s="507">
        <f t="shared" si="124"/>
        <v>0</v>
      </c>
      <c r="BJ147" s="507">
        <f t="shared" si="124"/>
        <v>0</v>
      </c>
      <c r="BK147" s="507">
        <f t="shared" si="124"/>
        <v>0</v>
      </c>
      <c r="BL147" s="507">
        <f t="shared" si="124"/>
        <v>0</v>
      </c>
      <c r="BM147" s="507">
        <f t="shared" si="124"/>
        <v>0</v>
      </c>
      <c r="BN147" s="507">
        <f t="shared" si="124"/>
        <v>0</v>
      </c>
      <c r="BO147" s="507">
        <f t="shared" si="124"/>
        <v>0</v>
      </c>
      <c r="BP147" s="507">
        <f t="shared" si="124"/>
        <v>0</v>
      </c>
      <c r="BQ147" s="507">
        <f t="shared" si="124"/>
        <v>0</v>
      </c>
      <c r="BR147" s="507">
        <f t="shared" ref="BR147:CF147" si="125">+IFERROR(AVERAGEIF(BR136:BR145,"&gt;0"),0)</f>
        <v>0</v>
      </c>
      <c r="BS147" s="507">
        <f t="shared" si="125"/>
        <v>0</v>
      </c>
      <c r="BT147" s="507">
        <f t="shared" si="125"/>
        <v>0</v>
      </c>
      <c r="BU147" s="507">
        <f t="shared" si="125"/>
        <v>0</v>
      </c>
      <c r="BV147" s="507">
        <f t="shared" si="125"/>
        <v>0</v>
      </c>
      <c r="BW147" s="507">
        <f t="shared" si="125"/>
        <v>0</v>
      </c>
      <c r="BX147" s="507">
        <f t="shared" si="125"/>
        <v>0</v>
      </c>
      <c r="BY147" s="507">
        <f t="shared" si="125"/>
        <v>0</v>
      </c>
      <c r="BZ147" s="507">
        <f t="shared" si="125"/>
        <v>0</v>
      </c>
      <c r="CA147" s="507">
        <f t="shared" si="125"/>
        <v>0</v>
      </c>
      <c r="CB147" s="507">
        <f t="shared" si="125"/>
        <v>0</v>
      </c>
      <c r="CC147" s="507">
        <f t="shared" si="125"/>
        <v>0</v>
      </c>
      <c r="CD147" s="507">
        <f t="shared" si="125"/>
        <v>0</v>
      </c>
      <c r="CE147" s="507">
        <f t="shared" si="125"/>
        <v>0</v>
      </c>
      <c r="CF147" s="507">
        <f t="shared" si="125"/>
        <v>0</v>
      </c>
    </row>
    <row r="148" spans="3:84" hidden="1" x14ac:dyDescent="0.3">
      <c r="C148" s="135"/>
      <c r="D148" s="135"/>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c r="AD148" s="135"/>
      <c r="AE148" s="135"/>
      <c r="AF148" s="135"/>
      <c r="AG148" s="135"/>
      <c r="AH148" s="135"/>
      <c r="AI148" s="135"/>
      <c r="AJ148" s="135"/>
      <c r="AK148" s="135"/>
      <c r="AL148" s="135"/>
      <c r="AM148" s="135"/>
      <c r="AN148" s="135"/>
      <c r="AO148" s="135"/>
      <c r="AP148" s="135"/>
      <c r="AQ148" s="135"/>
      <c r="AR148" s="135"/>
      <c r="AS148" s="135"/>
      <c r="AT148" s="135"/>
      <c r="AU148" s="135"/>
      <c r="AV148" s="135"/>
      <c r="AW148" s="135"/>
      <c r="AX148" s="135"/>
      <c r="AY148" s="135"/>
      <c r="AZ148" s="135"/>
      <c r="BA148" s="135"/>
      <c r="BB148" s="135"/>
      <c r="BC148" s="135"/>
      <c r="BD148" s="135"/>
      <c r="BE148" s="135"/>
      <c r="BF148" s="135"/>
      <c r="BG148" s="135"/>
      <c r="BH148" s="135"/>
      <c r="BI148" s="135"/>
      <c r="BJ148" s="135"/>
      <c r="BK148" s="135"/>
      <c r="BL148" s="135"/>
      <c r="BM148" s="135"/>
      <c r="BN148" s="135"/>
      <c r="BO148" s="135"/>
      <c r="BP148" s="135"/>
      <c r="BQ148" s="135"/>
      <c r="BR148" s="135"/>
      <c r="BS148" s="135"/>
      <c r="BT148" s="135"/>
      <c r="BU148" s="135"/>
      <c r="BV148" s="135"/>
      <c r="BW148" s="135"/>
      <c r="BX148" s="135"/>
      <c r="BY148" s="135"/>
      <c r="BZ148" s="135"/>
      <c r="CA148" s="135"/>
      <c r="CB148" s="135"/>
      <c r="CC148" s="135"/>
      <c r="CD148" s="135"/>
      <c r="CE148" s="135"/>
      <c r="CF148" s="135"/>
    </row>
    <row r="149" spans="3:84" hidden="1" x14ac:dyDescent="0.3">
      <c r="C149" s="135">
        <v>1</v>
      </c>
      <c r="D149" s="135" t="str">
        <f t="shared" ref="D149:BO149" si="126">+D60</f>
        <v>% HC</v>
      </c>
      <c r="E149" s="135">
        <f t="shared" si="126"/>
        <v>0</v>
      </c>
      <c r="F149" s="135">
        <f t="shared" si="126"/>
        <v>0</v>
      </c>
      <c r="G149" s="135">
        <f t="shared" si="126"/>
        <v>0</v>
      </c>
      <c r="H149" s="135">
        <f t="shared" si="126"/>
        <v>0</v>
      </c>
      <c r="I149" s="135">
        <f t="shared" si="126"/>
        <v>0</v>
      </c>
      <c r="J149" s="135">
        <f t="shared" si="126"/>
        <v>0</v>
      </c>
      <c r="K149" s="135">
        <f t="shared" si="126"/>
        <v>0</v>
      </c>
      <c r="L149" s="135">
        <f t="shared" si="126"/>
        <v>0</v>
      </c>
      <c r="M149" s="135">
        <f t="shared" si="126"/>
        <v>0</v>
      </c>
      <c r="N149" s="135">
        <f t="shared" si="126"/>
        <v>0</v>
      </c>
      <c r="O149" s="135">
        <f t="shared" si="126"/>
        <v>0</v>
      </c>
      <c r="P149" s="135">
        <f t="shared" si="126"/>
        <v>0</v>
      </c>
      <c r="Q149" s="135">
        <f t="shared" si="126"/>
        <v>0</v>
      </c>
      <c r="R149" s="135">
        <f t="shared" si="126"/>
        <v>0</v>
      </c>
      <c r="S149" s="135">
        <f t="shared" si="126"/>
        <v>0</v>
      </c>
      <c r="T149" s="135">
        <f t="shared" si="126"/>
        <v>0</v>
      </c>
      <c r="U149" s="135">
        <f t="shared" si="126"/>
        <v>0</v>
      </c>
      <c r="V149" s="135">
        <f t="shared" si="126"/>
        <v>0</v>
      </c>
      <c r="W149" s="135">
        <f t="shared" si="126"/>
        <v>0</v>
      </c>
      <c r="X149" s="135">
        <f t="shared" si="126"/>
        <v>0</v>
      </c>
      <c r="Y149" s="135">
        <f t="shared" si="126"/>
        <v>0</v>
      </c>
      <c r="Z149" s="135">
        <f t="shared" si="126"/>
        <v>0</v>
      </c>
      <c r="AA149" s="135">
        <f t="shared" si="126"/>
        <v>0</v>
      </c>
      <c r="AB149" s="135">
        <f t="shared" si="126"/>
        <v>0</v>
      </c>
      <c r="AC149" s="135">
        <f t="shared" si="126"/>
        <v>0</v>
      </c>
      <c r="AD149" s="135">
        <f t="shared" si="126"/>
        <v>0</v>
      </c>
      <c r="AE149" s="135">
        <f t="shared" si="126"/>
        <v>0</v>
      </c>
      <c r="AF149" s="135">
        <f t="shared" si="126"/>
        <v>0</v>
      </c>
      <c r="AG149" s="135">
        <f t="shared" si="126"/>
        <v>0</v>
      </c>
      <c r="AH149" s="135">
        <f t="shared" si="126"/>
        <v>0</v>
      </c>
      <c r="AI149" s="135">
        <f t="shared" si="126"/>
        <v>0</v>
      </c>
      <c r="AJ149" s="135">
        <f t="shared" si="126"/>
        <v>0</v>
      </c>
      <c r="AK149" s="135">
        <f t="shared" si="126"/>
        <v>0</v>
      </c>
      <c r="AL149" s="135">
        <f t="shared" si="126"/>
        <v>0</v>
      </c>
      <c r="AM149" s="135">
        <f t="shared" si="126"/>
        <v>0</v>
      </c>
      <c r="AN149" s="135">
        <f t="shared" si="126"/>
        <v>0</v>
      </c>
      <c r="AO149" s="135">
        <f t="shared" si="126"/>
        <v>0</v>
      </c>
      <c r="AP149" s="135">
        <f t="shared" si="126"/>
        <v>0</v>
      </c>
      <c r="AQ149" s="135">
        <f t="shared" si="126"/>
        <v>0</v>
      </c>
      <c r="AR149" s="135">
        <f t="shared" si="126"/>
        <v>0</v>
      </c>
      <c r="AS149" s="135">
        <f t="shared" si="126"/>
        <v>0</v>
      </c>
      <c r="AT149" s="135">
        <f t="shared" si="126"/>
        <v>0</v>
      </c>
      <c r="AU149" s="135">
        <f t="shared" si="126"/>
        <v>0</v>
      </c>
      <c r="AV149" s="135">
        <f t="shared" si="126"/>
        <v>0</v>
      </c>
      <c r="AW149" s="135">
        <f t="shared" si="126"/>
        <v>0</v>
      </c>
      <c r="AX149" s="135">
        <f t="shared" si="126"/>
        <v>0</v>
      </c>
      <c r="AY149" s="135">
        <f t="shared" si="126"/>
        <v>0</v>
      </c>
      <c r="AZ149" s="135">
        <f t="shared" si="126"/>
        <v>0</v>
      </c>
      <c r="BA149" s="135">
        <f t="shared" si="126"/>
        <v>0</v>
      </c>
      <c r="BB149" s="135">
        <f t="shared" si="126"/>
        <v>0</v>
      </c>
      <c r="BC149" s="135">
        <f t="shared" si="126"/>
        <v>0</v>
      </c>
      <c r="BD149" s="135">
        <f t="shared" si="126"/>
        <v>0</v>
      </c>
      <c r="BE149" s="135">
        <f t="shared" si="126"/>
        <v>0</v>
      </c>
      <c r="BF149" s="135">
        <f t="shared" si="126"/>
        <v>0</v>
      </c>
      <c r="BG149" s="135">
        <f t="shared" si="126"/>
        <v>0</v>
      </c>
      <c r="BH149" s="135">
        <f t="shared" si="126"/>
        <v>0</v>
      </c>
      <c r="BI149" s="135">
        <f t="shared" si="126"/>
        <v>0</v>
      </c>
      <c r="BJ149" s="135">
        <f t="shared" si="126"/>
        <v>0</v>
      </c>
      <c r="BK149" s="135">
        <f t="shared" si="126"/>
        <v>0</v>
      </c>
      <c r="BL149" s="135">
        <f t="shared" si="126"/>
        <v>0</v>
      </c>
      <c r="BM149" s="135">
        <f t="shared" si="126"/>
        <v>0</v>
      </c>
      <c r="BN149" s="135">
        <f t="shared" si="126"/>
        <v>0</v>
      </c>
      <c r="BO149" s="135">
        <f t="shared" si="126"/>
        <v>0</v>
      </c>
      <c r="BP149" s="135">
        <f t="shared" ref="BP149:CF149" si="127">+BP60</f>
        <v>0</v>
      </c>
      <c r="BQ149" s="135">
        <f t="shared" si="127"/>
        <v>0</v>
      </c>
      <c r="BR149" s="135">
        <f t="shared" si="127"/>
        <v>0</v>
      </c>
      <c r="BS149" s="135">
        <f t="shared" si="127"/>
        <v>0</v>
      </c>
      <c r="BT149" s="135">
        <f t="shared" si="127"/>
        <v>0</v>
      </c>
      <c r="BU149" s="135">
        <f t="shared" si="127"/>
        <v>0</v>
      </c>
      <c r="BV149" s="135">
        <f t="shared" si="127"/>
        <v>0</v>
      </c>
      <c r="BW149" s="135">
        <f t="shared" si="127"/>
        <v>0</v>
      </c>
      <c r="BX149" s="135">
        <f t="shared" si="127"/>
        <v>0</v>
      </c>
      <c r="BY149" s="135">
        <f t="shared" si="127"/>
        <v>0</v>
      </c>
      <c r="BZ149" s="135">
        <f t="shared" si="127"/>
        <v>0</v>
      </c>
      <c r="CA149" s="135">
        <f t="shared" si="127"/>
        <v>0</v>
      </c>
      <c r="CB149" s="135">
        <f t="shared" si="127"/>
        <v>0</v>
      </c>
      <c r="CC149" s="135">
        <f t="shared" si="127"/>
        <v>0</v>
      </c>
      <c r="CD149" s="135">
        <f t="shared" si="127"/>
        <v>0</v>
      </c>
      <c r="CE149" s="135">
        <f t="shared" si="127"/>
        <v>0</v>
      </c>
      <c r="CF149" s="135">
        <f t="shared" si="127"/>
        <v>0</v>
      </c>
    </row>
    <row r="150" spans="3:84" hidden="1" x14ac:dyDescent="0.3">
      <c r="C150" s="135">
        <v>2</v>
      </c>
      <c r="D150" s="135" t="str">
        <f t="shared" ref="D150:BO150" si="128">+D66</f>
        <v>% HC</v>
      </c>
      <c r="E150" s="135">
        <f t="shared" si="128"/>
        <v>0</v>
      </c>
      <c r="F150" s="135">
        <f t="shared" si="128"/>
        <v>0</v>
      </c>
      <c r="G150" s="135">
        <f t="shared" si="128"/>
        <v>0</v>
      </c>
      <c r="H150" s="135">
        <f t="shared" si="128"/>
        <v>0</v>
      </c>
      <c r="I150" s="135">
        <f t="shared" si="128"/>
        <v>0</v>
      </c>
      <c r="J150" s="135">
        <f t="shared" si="128"/>
        <v>0</v>
      </c>
      <c r="K150" s="135">
        <f t="shared" si="128"/>
        <v>0</v>
      </c>
      <c r="L150" s="135">
        <f t="shared" si="128"/>
        <v>0</v>
      </c>
      <c r="M150" s="135">
        <f t="shared" si="128"/>
        <v>0</v>
      </c>
      <c r="N150" s="135">
        <f t="shared" si="128"/>
        <v>0</v>
      </c>
      <c r="O150" s="135">
        <f t="shared" si="128"/>
        <v>0</v>
      </c>
      <c r="P150" s="135">
        <f t="shared" si="128"/>
        <v>0</v>
      </c>
      <c r="Q150" s="135">
        <f t="shared" si="128"/>
        <v>0</v>
      </c>
      <c r="R150" s="135">
        <f t="shared" si="128"/>
        <v>0</v>
      </c>
      <c r="S150" s="135">
        <f t="shared" si="128"/>
        <v>0</v>
      </c>
      <c r="T150" s="135">
        <f t="shared" si="128"/>
        <v>0</v>
      </c>
      <c r="U150" s="135">
        <f t="shared" si="128"/>
        <v>0</v>
      </c>
      <c r="V150" s="135">
        <f t="shared" si="128"/>
        <v>0</v>
      </c>
      <c r="W150" s="135">
        <f t="shared" si="128"/>
        <v>0</v>
      </c>
      <c r="X150" s="135">
        <f t="shared" si="128"/>
        <v>0</v>
      </c>
      <c r="Y150" s="135">
        <f t="shared" si="128"/>
        <v>0</v>
      </c>
      <c r="Z150" s="135">
        <f t="shared" si="128"/>
        <v>0</v>
      </c>
      <c r="AA150" s="135">
        <f t="shared" si="128"/>
        <v>0</v>
      </c>
      <c r="AB150" s="135">
        <f t="shared" si="128"/>
        <v>0</v>
      </c>
      <c r="AC150" s="135">
        <f t="shared" si="128"/>
        <v>0</v>
      </c>
      <c r="AD150" s="135">
        <f t="shared" si="128"/>
        <v>0</v>
      </c>
      <c r="AE150" s="135">
        <f t="shared" si="128"/>
        <v>0</v>
      </c>
      <c r="AF150" s="135">
        <f t="shared" si="128"/>
        <v>0</v>
      </c>
      <c r="AG150" s="135">
        <f t="shared" si="128"/>
        <v>0</v>
      </c>
      <c r="AH150" s="135">
        <f t="shared" si="128"/>
        <v>0</v>
      </c>
      <c r="AI150" s="135">
        <f t="shared" si="128"/>
        <v>0</v>
      </c>
      <c r="AJ150" s="135">
        <f t="shared" si="128"/>
        <v>0</v>
      </c>
      <c r="AK150" s="135">
        <f t="shared" si="128"/>
        <v>0</v>
      </c>
      <c r="AL150" s="135">
        <f t="shared" si="128"/>
        <v>0</v>
      </c>
      <c r="AM150" s="135">
        <f t="shared" si="128"/>
        <v>0</v>
      </c>
      <c r="AN150" s="135">
        <f t="shared" si="128"/>
        <v>0</v>
      </c>
      <c r="AO150" s="135">
        <f t="shared" si="128"/>
        <v>0</v>
      </c>
      <c r="AP150" s="135">
        <f t="shared" si="128"/>
        <v>0</v>
      </c>
      <c r="AQ150" s="135">
        <f t="shared" si="128"/>
        <v>0</v>
      </c>
      <c r="AR150" s="135">
        <f t="shared" si="128"/>
        <v>0</v>
      </c>
      <c r="AS150" s="135">
        <f t="shared" si="128"/>
        <v>0</v>
      </c>
      <c r="AT150" s="135">
        <f t="shared" si="128"/>
        <v>0</v>
      </c>
      <c r="AU150" s="135">
        <f t="shared" si="128"/>
        <v>0</v>
      </c>
      <c r="AV150" s="135">
        <f t="shared" si="128"/>
        <v>0</v>
      </c>
      <c r="AW150" s="135">
        <f t="shared" si="128"/>
        <v>0</v>
      </c>
      <c r="AX150" s="135">
        <f t="shared" si="128"/>
        <v>0</v>
      </c>
      <c r="AY150" s="135">
        <f t="shared" si="128"/>
        <v>0</v>
      </c>
      <c r="AZ150" s="135">
        <f t="shared" si="128"/>
        <v>0</v>
      </c>
      <c r="BA150" s="135">
        <f t="shared" si="128"/>
        <v>0</v>
      </c>
      <c r="BB150" s="135">
        <f t="shared" si="128"/>
        <v>0</v>
      </c>
      <c r="BC150" s="135">
        <f t="shared" si="128"/>
        <v>0</v>
      </c>
      <c r="BD150" s="135">
        <f t="shared" si="128"/>
        <v>0</v>
      </c>
      <c r="BE150" s="135">
        <f t="shared" si="128"/>
        <v>0</v>
      </c>
      <c r="BF150" s="135">
        <f t="shared" si="128"/>
        <v>0</v>
      </c>
      <c r="BG150" s="135">
        <f t="shared" si="128"/>
        <v>0</v>
      </c>
      <c r="BH150" s="135">
        <f t="shared" si="128"/>
        <v>0</v>
      </c>
      <c r="BI150" s="135">
        <f t="shared" si="128"/>
        <v>0</v>
      </c>
      <c r="BJ150" s="135">
        <f t="shared" si="128"/>
        <v>0</v>
      </c>
      <c r="BK150" s="135">
        <f t="shared" si="128"/>
        <v>0</v>
      </c>
      <c r="BL150" s="135">
        <f t="shared" si="128"/>
        <v>0</v>
      </c>
      <c r="BM150" s="135">
        <f t="shared" si="128"/>
        <v>0</v>
      </c>
      <c r="BN150" s="135">
        <f t="shared" si="128"/>
        <v>0</v>
      </c>
      <c r="BO150" s="135">
        <f t="shared" si="128"/>
        <v>0</v>
      </c>
      <c r="BP150" s="135">
        <f t="shared" ref="BP150:CF150" si="129">+BP66</f>
        <v>0</v>
      </c>
      <c r="BQ150" s="135">
        <f t="shared" si="129"/>
        <v>0</v>
      </c>
      <c r="BR150" s="135">
        <f t="shared" si="129"/>
        <v>0</v>
      </c>
      <c r="BS150" s="135">
        <f t="shared" si="129"/>
        <v>0</v>
      </c>
      <c r="BT150" s="135">
        <f t="shared" si="129"/>
        <v>0</v>
      </c>
      <c r="BU150" s="135">
        <f t="shared" si="129"/>
        <v>0</v>
      </c>
      <c r="BV150" s="135">
        <f t="shared" si="129"/>
        <v>0</v>
      </c>
      <c r="BW150" s="135">
        <f t="shared" si="129"/>
        <v>0</v>
      </c>
      <c r="BX150" s="135">
        <f t="shared" si="129"/>
        <v>0</v>
      </c>
      <c r="BY150" s="135">
        <f t="shared" si="129"/>
        <v>0</v>
      </c>
      <c r="BZ150" s="135">
        <f t="shared" si="129"/>
        <v>0</v>
      </c>
      <c r="CA150" s="135">
        <f t="shared" si="129"/>
        <v>0</v>
      </c>
      <c r="CB150" s="135">
        <f t="shared" si="129"/>
        <v>0</v>
      </c>
      <c r="CC150" s="135">
        <f t="shared" si="129"/>
        <v>0</v>
      </c>
      <c r="CD150" s="135">
        <f t="shared" si="129"/>
        <v>0</v>
      </c>
      <c r="CE150" s="135">
        <f t="shared" si="129"/>
        <v>0</v>
      </c>
      <c r="CF150" s="135">
        <f t="shared" si="129"/>
        <v>0</v>
      </c>
    </row>
    <row r="151" spans="3:84" hidden="1" x14ac:dyDescent="0.3">
      <c r="C151" s="135">
        <v>3</v>
      </c>
      <c r="D151" s="135" t="str">
        <f t="shared" ref="D151:BO151" si="130">+D72</f>
        <v>% HC</v>
      </c>
      <c r="E151" s="135">
        <f t="shared" si="130"/>
        <v>0</v>
      </c>
      <c r="F151" s="135">
        <f t="shared" si="130"/>
        <v>0</v>
      </c>
      <c r="G151" s="135">
        <f t="shared" si="130"/>
        <v>0</v>
      </c>
      <c r="H151" s="135">
        <f t="shared" si="130"/>
        <v>0</v>
      </c>
      <c r="I151" s="135">
        <f t="shared" si="130"/>
        <v>0</v>
      </c>
      <c r="J151" s="135">
        <f t="shared" si="130"/>
        <v>0</v>
      </c>
      <c r="K151" s="135">
        <f t="shared" si="130"/>
        <v>0</v>
      </c>
      <c r="L151" s="135">
        <f t="shared" si="130"/>
        <v>0</v>
      </c>
      <c r="M151" s="135">
        <f t="shared" si="130"/>
        <v>0</v>
      </c>
      <c r="N151" s="135">
        <f t="shared" si="130"/>
        <v>0</v>
      </c>
      <c r="O151" s="135">
        <f t="shared" si="130"/>
        <v>0</v>
      </c>
      <c r="P151" s="135">
        <f t="shared" si="130"/>
        <v>0</v>
      </c>
      <c r="Q151" s="135">
        <f t="shared" si="130"/>
        <v>0</v>
      </c>
      <c r="R151" s="135">
        <f t="shared" si="130"/>
        <v>0</v>
      </c>
      <c r="S151" s="135">
        <f t="shared" si="130"/>
        <v>0</v>
      </c>
      <c r="T151" s="135">
        <f t="shared" si="130"/>
        <v>0</v>
      </c>
      <c r="U151" s="135">
        <f t="shared" si="130"/>
        <v>0</v>
      </c>
      <c r="V151" s="135">
        <f t="shared" si="130"/>
        <v>0</v>
      </c>
      <c r="W151" s="135">
        <f t="shared" si="130"/>
        <v>0</v>
      </c>
      <c r="X151" s="135">
        <f t="shared" si="130"/>
        <v>0</v>
      </c>
      <c r="Y151" s="135">
        <f t="shared" si="130"/>
        <v>0</v>
      </c>
      <c r="Z151" s="135">
        <f t="shared" si="130"/>
        <v>0</v>
      </c>
      <c r="AA151" s="135">
        <f t="shared" si="130"/>
        <v>0</v>
      </c>
      <c r="AB151" s="135">
        <f t="shared" si="130"/>
        <v>0</v>
      </c>
      <c r="AC151" s="135">
        <f t="shared" si="130"/>
        <v>0</v>
      </c>
      <c r="AD151" s="135">
        <f t="shared" si="130"/>
        <v>0</v>
      </c>
      <c r="AE151" s="135">
        <f t="shared" si="130"/>
        <v>0</v>
      </c>
      <c r="AF151" s="135">
        <f t="shared" si="130"/>
        <v>0</v>
      </c>
      <c r="AG151" s="135">
        <f t="shared" si="130"/>
        <v>0</v>
      </c>
      <c r="AH151" s="135">
        <f t="shared" si="130"/>
        <v>0</v>
      </c>
      <c r="AI151" s="135">
        <f t="shared" si="130"/>
        <v>0</v>
      </c>
      <c r="AJ151" s="135">
        <f t="shared" si="130"/>
        <v>0</v>
      </c>
      <c r="AK151" s="135">
        <f t="shared" si="130"/>
        <v>0</v>
      </c>
      <c r="AL151" s="135">
        <f t="shared" si="130"/>
        <v>0</v>
      </c>
      <c r="AM151" s="135">
        <f t="shared" si="130"/>
        <v>0</v>
      </c>
      <c r="AN151" s="135">
        <f t="shared" si="130"/>
        <v>0</v>
      </c>
      <c r="AO151" s="135">
        <f t="shared" si="130"/>
        <v>0</v>
      </c>
      <c r="AP151" s="135">
        <f t="shared" si="130"/>
        <v>0</v>
      </c>
      <c r="AQ151" s="135">
        <f t="shared" si="130"/>
        <v>0</v>
      </c>
      <c r="AR151" s="135">
        <f t="shared" si="130"/>
        <v>0</v>
      </c>
      <c r="AS151" s="135">
        <f t="shared" si="130"/>
        <v>0</v>
      </c>
      <c r="AT151" s="135">
        <f t="shared" si="130"/>
        <v>0</v>
      </c>
      <c r="AU151" s="135">
        <f t="shared" si="130"/>
        <v>0</v>
      </c>
      <c r="AV151" s="135">
        <f t="shared" si="130"/>
        <v>0</v>
      </c>
      <c r="AW151" s="135">
        <f t="shared" si="130"/>
        <v>0</v>
      </c>
      <c r="AX151" s="135">
        <f t="shared" si="130"/>
        <v>0</v>
      </c>
      <c r="AY151" s="135">
        <f t="shared" si="130"/>
        <v>0</v>
      </c>
      <c r="AZ151" s="135">
        <f t="shared" si="130"/>
        <v>0</v>
      </c>
      <c r="BA151" s="135">
        <f t="shared" si="130"/>
        <v>0</v>
      </c>
      <c r="BB151" s="135">
        <f t="shared" si="130"/>
        <v>0</v>
      </c>
      <c r="BC151" s="135">
        <f t="shared" si="130"/>
        <v>0</v>
      </c>
      <c r="BD151" s="135">
        <f t="shared" si="130"/>
        <v>0</v>
      </c>
      <c r="BE151" s="135">
        <f t="shared" si="130"/>
        <v>0</v>
      </c>
      <c r="BF151" s="135">
        <f t="shared" si="130"/>
        <v>0</v>
      </c>
      <c r="BG151" s="135">
        <f t="shared" si="130"/>
        <v>0</v>
      </c>
      <c r="BH151" s="135">
        <f t="shared" si="130"/>
        <v>0</v>
      </c>
      <c r="BI151" s="135">
        <f t="shared" si="130"/>
        <v>0</v>
      </c>
      <c r="BJ151" s="135">
        <f t="shared" si="130"/>
        <v>0</v>
      </c>
      <c r="BK151" s="135">
        <f t="shared" si="130"/>
        <v>0</v>
      </c>
      <c r="BL151" s="135">
        <f t="shared" si="130"/>
        <v>0</v>
      </c>
      <c r="BM151" s="135">
        <f t="shared" si="130"/>
        <v>0</v>
      </c>
      <c r="BN151" s="135">
        <f t="shared" si="130"/>
        <v>0</v>
      </c>
      <c r="BO151" s="135">
        <f t="shared" si="130"/>
        <v>0</v>
      </c>
      <c r="BP151" s="135">
        <f t="shared" ref="BP151:CF151" si="131">+BP72</f>
        <v>0</v>
      </c>
      <c r="BQ151" s="135">
        <f t="shared" si="131"/>
        <v>0</v>
      </c>
      <c r="BR151" s="135">
        <f t="shared" si="131"/>
        <v>0</v>
      </c>
      <c r="BS151" s="135">
        <f t="shared" si="131"/>
        <v>0</v>
      </c>
      <c r="BT151" s="135">
        <f t="shared" si="131"/>
        <v>0</v>
      </c>
      <c r="BU151" s="135">
        <f t="shared" si="131"/>
        <v>0</v>
      </c>
      <c r="BV151" s="135">
        <f t="shared" si="131"/>
        <v>0</v>
      </c>
      <c r="BW151" s="135">
        <f t="shared" si="131"/>
        <v>0</v>
      </c>
      <c r="BX151" s="135">
        <f t="shared" si="131"/>
        <v>0</v>
      </c>
      <c r="BY151" s="135">
        <f t="shared" si="131"/>
        <v>0</v>
      </c>
      <c r="BZ151" s="135">
        <f t="shared" si="131"/>
        <v>0</v>
      </c>
      <c r="CA151" s="135">
        <f t="shared" si="131"/>
        <v>0</v>
      </c>
      <c r="CB151" s="135">
        <f t="shared" si="131"/>
        <v>0</v>
      </c>
      <c r="CC151" s="135">
        <f t="shared" si="131"/>
        <v>0</v>
      </c>
      <c r="CD151" s="135">
        <f t="shared" si="131"/>
        <v>0</v>
      </c>
      <c r="CE151" s="135">
        <f t="shared" si="131"/>
        <v>0</v>
      </c>
      <c r="CF151" s="135">
        <f t="shared" si="131"/>
        <v>0</v>
      </c>
    </row>
    <row r="152" spans="3:84" hidden="1" x14ac:dyDescent="0.3">
      <c r="C152" s="135">
        <v>4</v>
      </c>
      <c r="D152" s="135" t="str">
        <f t="shared" ref="D152:BO152" si="132">+D78</f>
        <v>% HC</v>
      </c>
      <c r="E152" s="135">
        <f t="shared" si="132"/>
        <v>0</v>
      </c>
      <c r="F152" s="135">
        <f t="shared" si="132"/>
        <v>0</v>
      </c>
      <c r="G152" s="135">
        <f t="shared" si="132"/>
        <v>0</v>
      </c>
      <c r="H152" s="135">
        <f t="shared" si="132"/>
        <v>0</v>
      </c>
      <c r="I152" s="135">
        <f t="shared" si="132"/>
        <v>0</v>
      </c>
      <c r="J152" s="135">
        <f t="shared" si="132"/>
        <v>0</v>
      </c>
      <c r="K152" s="135">
        <f t="shared" si="132"/>
        <v>0</v>
      </c>
      <c r="L152" s="135">
        <f t="shared" si="132"/>
        <v>0</v>
      </c>
      <c r="M152" s="135">
        <f t="shared" si="132"/>
        <v>0</v>
      </c>
      <c r="N152" s="135">
        <f t="shared" si="132"/>
        <v>0</v>
      </c>
      <c r="O152" s="135">
        <f t="shared" si="132"/>
        <v>0</v>
      </c>
      <c r="P152" s="135">
        <f t="shared" si="132"/>
        <v>0</v>
      </c>
      <c r="Q152" s="135">
        <f t="shared" si="132"/>
        <v>0</v>
      </c>
      <c r="R152" s="135">
        <f t="shared" si="132"/>
        <v>0</v>
      </c>
      <c r="S152" s="135">
        <f t="shared" si="132"/>
        <v>0</v>
      </c>
      <c r="T152" s="135">
        <f t="shared" si="132"/>
        <v>0</v>
      </c>
      <c r="U152" s="135">
        <f t="shared" si="132"/>
        <v>0</v>
      </c>
      <c r="V152" s="135">
        <f t="shared" si="132"/>
        <v>0</v>
      </c>
      <c r="W152" s="135">
        <f t="shared" si="132"/>
        <v>0</v>
      </c>
      <c r="X152" s="135">
        <f t="shared" si="132"/>
        <v>0</v>
      </c>
      <c r="Y152" s="135">
        <f t="shared" si="132"/>
        <v>0</v>
      </c>
      <c r="Z152" s="135">
        <f t="shared" si="132"/>
        <v>0</v>
      </c>
      <c r="AA152" s="135">
        <f t="shared" si="132"/>
        <v>0</v>
      </c>
      <c r="AB152" s="135">
        <f t="shared" si="132"/>
        <v>0</v>
      </c>
      <c r="AC152" s="135">
        <f t="shared" si="132"/>
        <v>0</v>
      </c>
      <c r="AD152" s="135">
        <f t="shared" si="132"/>
        <v>0</v>
      </c>
      <c r="AE152" s="135">
        <f t="shared" si="132"/>
        <v>0</v>
      </c>
      <c r="AF152" s="135">
        <f t="shared" si="132"/>
        <v>0</v>
      </c>
      <c r="AG152" s="135">
        <f t="shared" si="132"/>
        <v>0</v>
      </c>
      <c r="AH152" s="135">
        <f t="shared" si="132"/>
        <v>0</v>
      </c>
      <c r="AI152" s="135">
        <f t="shared" si="132"/>
        <v>0</v>
      </c>
      <c r="AJ152" s="135">
        <f t="shared" si="132"/>
        <v>0</v>
      </c>
      <c r="AK152" s="135">
        <f t="shared" si="132"/>
        <v>0</v>
      </c>
      <c r="AL152" s="135">
        <f t="shared" si="132"/>
        <v>0</v>
      </c>
      <c r="AM152" s="135">
        <f t="shared" si="132"/>
        <v>0</v>
      </c>
      <c r="AN152" s="135">
        <f t="shared" si="132"/>
        <v>0</v>
      </c>
      <c r="AO152" s="135">
        <f t="shared" si="132"/>
        <v>0</v>
      </c>
      <c r="AP152" s="135">
        <f t="shared" si="132"/>
        <v>0</v>
      </c>
      <c r="AQ152" s="135">
        <f t="shared" si="132"/>
        <v>0</v>
      </c>
      <c r="AR152" s="135">
        <f t="shared" si="132"/>
        <v>0</v>
      </c>
      <c r="AS152" s="135">
        <f t="shared" si="132"/>
        <v>0</v>
      </c>
      <c r="AT152" s="135">
        <f t="shared" si="132"/>
        <v>0</v>
      </c>
      <c r="AU152" s="135">
        <f t="shared" si="132"/>
        <v>0</v>
      </c>
      <c r="AV152" s="135">
        <f t="shared" si="132"/>
        <v>0</v>
      </c>
      <c r="AW152" s="135">
        <f t="shared" si="132"/>
        <v>0</v>
      </c>
      <c r="AX152" s="135">
        <f t="shared" si="132"/>
        <v>0</v>
      </c>
      <c r="AY152" s="135">
        <f t="shared" si="132"/>
        <v>0</v>
      </c>
      <c r="AZ152" s="135">
        <f t="shared" si="132"/>
        <v>0</v>
      </c>
      <c r="BA152" s="135">
        <f t="shared" si="132"/>
        <v>0</v>
      </c>
      <c r="BB152" s="135">
        <f t="shared" si="132"/>
        <v>0</v>
      </c>
      <c r="BC152" s="135">
        <f t="shared" si="132"/>
        <v>0</v>
      </c>
      <c r="BD152" s="135">
        <f t="shared" si="132"/>
        <v>0</v>
      </c>
      <c r="BE152" s="135">
        <f t="shared" si="132"/>
        <v>0</v>
      </c>
      <c r="BF152" s="135">
        <f t="shared" si="132"/>
        <v>0</v>
      </c>
      <c r="BG152" s="135">
        <f t="shared" si="132"/>
        <v>0</v>
      </c>
      <c r="BH152" s="135">
        <f t="shared" si="132"/>
        <v>0</v>
      </c>
      <c r="BI152" s="135">
        <f t="shared" si="132"/>
        <v>0</v>
      </c>
      <c r="BJ152" s="135">
        <f t="shared" si="132"/>
        <v>0</v>
      </c>
      <c r="BK152" s="135">
        <f t="shared" si="132"/>
        <v>0</v>
      </c>
      <c r="BL152" s="135">
        <f t="shared" si="132"/>
        <v>0</v>
      </c>
      <c r="BM152" s="135">
        <f t="shared" si="132"/>
        <v>0</v>
      </c>
      <c r="BN152" s="135">
        <f t="shared" si="132"/>
        <v>0</v>
      </c>
      <c r="BO152" s="135">
        <f t="shared" si="132"/>
        <v>0</v>
      </c>
      <c r="BP152" s="135">
        <f t="shared" ref="BP152:CF152" si="133">+BP78</f>
        <v>0</v>
      </c>
      <c r="BQ152" s="135">
        <f t="shared" si="133"/>
        <v>0</v>
      </c>
      <c r="BR152" s="135">
        <f t="shared" si="133"/>
        <v>0</v>
      </c>
      <c r="BS152" s="135">
        <f t="shared" si="133"/>
        <v>0</v>
      </c>
      <c r="BT152" s="135">
        <f t="shared" si="133"/>
        <v>0</v>
      </c>
      <c r="BU152" s="135">
        <f t="shared" si="133"/>
        <v>0</v>
      </c>
      <c r="BV152" s="135">
        <f t="shared" si="133"/>
        <v>0</v>
      </c>
      <c r="BW152" s="135">
        <f t="shared" si="133"/>
        <v>0</v>
      </c>
      <c r="BX152" s="135">
        <f t="shared" si="133"/>
        <v>0</v>
      </c>
      <c r="BY152" s="135">
        <f t="shared" si="133"/>
        <v>0</v>
      </c>
      <c r="BZ152" s="135">
        <f t="shared" si="133"/>
        <v>0</v>
      </c>
      <c r="CA152" s="135">
        <f t="shared" si="133"/>
        <v>0</v>
      </c>
      <c r="CB152" s="135">
        <f t="shared" si="133"/>
        <v>0</v>
      </c>
      <c r="CC152" s="135">
        <f t="shared" si="133"/>
        <v>0</v>
      </c>
      <c r="CD152" s="135">
        <f t="shared" si="133"/>
        <v>0</v>
      </c>
      <c r="CE152" s="135">
        <f t="shared" si="133"/>
        <v>0</v>
      </c>
      <c r="CF152" s="135">
        <f t="shared" si="133"/>
        <v>0</v>
      </c>
    </row>
    <row r="153" spans="3:84" hidden="1" x14ac:dyDescent="0.3">
      <c r="C153" s="135">
        <v>5</v>
      </c>
      <c r="D153" s="135" t="str">
        <f t="shared" ref="D153:BO153" si="134">+D84</f>
        <v>% HC</v>
      </c>
      <c r="E153" s="135">
        <f t="shared" si="134"/>
        <v>0</v>
      </c>
      <c r="F153" s="135">
        <f t="shared" si="134"/>
        <v>0</v>
      </c>
      <c r="G153" s="135">
        <f t="shared" si="134"/>
        <v>0</v>
      </c>
      <c r="H153" s="135">
        <f t="shared" si="134"/>
        <v>0</v>
      </c>
      <c r="I153" s="135">
        <f t="shared" si="134"/>
        <v>0</v>
      </c>
      <c r="J153" s="135">
        <f t="shared" si="134"/>
        <v>0</v>
      </c>
      <c r="K153" s="135">
        <f t="shared" si="134"/>
        <v>0</v>
      </c>
      <c r="L153" s="135">
        <f t="shared" si="134"/>
        <v>0</v>
      </c>
      <c r="M153" s="135">
        <f t="shared" si="134"/>
        <v>0</v>
      </c>
      <c r="N153" s="135">
        <f t="shared" si="134"/>
        <v>0</v>
      </c>
      <c r="O153" s="135">
        <f t="shared" si="134"/>
        <v>0</v>
      </c>
      <c r="P153" s="135">
        <f t="shared" si="134"/>
        <v>0</v>
      </c>
      <c r="Q153" s="135">
        <f t="shared" si="134"/>
        <v>0</v>
      </c>
      <c r="R153" s="135">
        <f t="shared" si="134"/>
        <v>0</v>
      </c>
      <c r="S153" s="135">
        <f t="shared" si="134"/>
        <v>0</v>
      </c>
      <c r="T153" s="135">
        <f t="shared" si="134"/>
        <v>0</v>
      </c>
      <c r="U153" s="135">
        <f t="shared" si="134"/>
        <v>0</v>
      </c>
      <c r="V153" s="135">
        <f t="shared" si="134"/>
        <v>0</v>
      </c>
      <c r="W153" s="135">
        <f t="shared" si="134"/>
        <v>0</v>
      </c>
      <c r="X153" s="135">
        <f t="shared" si="134"/>
        <v>0</v>
      </c>
      <c r="Y153" s="135">
        <f t="shared" si="134"/>
        <v>0</v>
      </c>
      <c r="Z153" s="135">
        <f t="shared" si="134"/>
        <v>0</v>
      </c>
      <c r="AA153" s="135">
        <f t="shared" si="134"/>
        <v>0</v>
      </c>
      <c r="AB153" s="135">
        <f t="shared" si="134"/>
        <v>0</v>
      </c>
      <c r="AC153" s="135">
        <f t="shared" si="134"/>
        <v>0</v>
      </c>
      <c r="AD153" s="135">
        <f t="shared" si="134"/>
        <v>0</v>
      </c>
      <c r="AE153" s="135">
        <f t="shared" si="134"/>
        <v>0</v>
      </c>
      <c r="AF153" s="135">
        <f t="shared" si="134"/>
        <v>0</v>
      </c>
      <c r="AG153" s="135">
        <f t="shared" si="134"/>
        <v>0</v>
      </c>
      <c r="AH153" s="135">
        <f t="shared" si="134"/>
        <v>0</v>
      </c>
      <c r="AI153" s="135">
        <f t="shared" si="134"/>
        <v>0</v>
      </c>
      <c r="AJ153" s="135">
        <f t="shared" si="134"/>
        <v>0</v>
      </c>
      <c r="AK153" s="135">
        <f t="shared" si="134"/>
        <v>0</v>
      </c>
      <c r="AL153" s="135">
        <f t="shared" si="134"/>
        <v>0</v>
      </c>
      <c r="AM153" s="135">
        <f t="shared" si="134"/>
        <v>0</v>
      </c>
      <c r="AN153" s="135">
        <f t="shared" si="134"/>
        <v>0</v>
      </c>
      <c r="AO153" s="135">
        <f t="shared" si="134"/>
        <v>0</v>
      </c>
      <c r="AP153" s="135">
        <f t="shared" si="134"/>
        <v>0</v>
      </c>
      <c r="AQ153" s="135">
        <f t="shared" si="134"/>
        <v>0</v>
      </c>
      <c r="AR153" s="135">
        <f t="shared" si="134"/>
        <v>0</v>
      </c>
      <c r="AS153" s="135">
        <f t="shared" si="134"/>
        <v>0</v>
      </c>
      <c r="AT153" s="135">
        <f t="shared" si="134"/>
        <v>0</v>
      </c>
      <c r="AU153" s="135">
        <f t="shared" si="134"/>
        <v>0</v>
      </c>
      <c r="AV153" s="135">
        <f t="shared" si="134"/>
        <v>0</v>
      </c>
      <c r="AW153" s="135">
        <f t="shared" si="134"/>
        <v>0</v>
      </c>
      <c r="AX153" s="135">
        <f t="shared" si="134"/>
        <v>0</v>
      </c>
      <c r="AY153" s="135">
        <f t="shared" si="134"/>
        <v>0</v>
      </c>
      <c r="AZ153" s="135">
        <f t="shared" si="134"/>
        <v>0</v>
      </c>
      <c r="BA153" s="135">
        <f t="shared" si="134"/>
        <v>0</v>
      </c>
      <c r="BB153" s="135">
        <f t="shared" si="134"/>
        <v>0</v>
      </c>
      <c r="BC153" s="135">
        <f t="shared" si="134"/>
        <v>0</v>
      </c>
      <c r="BD153" s="135">
        <f t="shared" si="134"/>
        <v>0</v>
      </c>
      <c r="BE153" s="135">
        <f t="shared" si="134"/>
        <v>0</v>
      </c>
      <c r="BF153" s="135">
        <f t="shared" si="134"/>
        <v>0</v>
      </c>
      <c r="BG153" s="135">
        <f t="shared" si="134"/>
        <v>0</v>
      </c>
      <c r="BH153" s="135">
        <f t="shared" si="134"/>
        <v>0</v>
      </c>
      <c r="BI153" s="135">
        <f t="shared" si="134"/>
        <v>0</v>
      </c>
      <c r="BJ153" s="135">
        <f t="shared" si="134"/>
        <v>0</v>
      </c>
      <c r="BK153" s="135">
        <f t="shared" si="134"/>
        <v>0</v>
      </c>
      <c r="BL153" s="135">
        <f t="shared" si="134"/>
        <v>0</v>
      </c>
      <c r="BM153" s="135">
        <f t="shared" si="134"/>
        <v>0</v>
      </c>
      <c r="BN153" s="135">
        <f t="shared" si="134"/>
        <v>0</v>
      </c>
      <c r="BO153" s="135">
        <f t="shared" si="134"/>
        <v>0</v>
      </c>
      <c r="BP153" s="135">
        <f t="shared" ref="BP153:CF153" si="135">+BP84</f>
        <v>0</v>
      </c>
      <c r="BQ153" s="135">
        <f t="shared" si="135"/>
        <v>0</v>
      </c>
      <c r="BR153" s="135">
        <f t="shared" si="135"/>
        <v>0</v>
      </c>
      <c r="BS153" s="135">
        <f t="shared" si="135"/>
        <v>0</v>
      </c>
      <c r="BT153" s="135">
        <f t="shared" si="135"/>
        <v>0</v>
      </c>
      <c r="BU153" s="135">
        <f t="shared" si="135"/>
        <v>0</v>
      </c>
      <c r="BV153" s="135">
        <f t="shared" si="135"/>
        <v>0</v>
      </c>
      <c r="BW153" s="135">
        <f t="shared" si="135"/>
        <v>0</v>
      </c>
      <c r="BX153" s="135">
        <f t="shared" si="135"/>
        <v>0</v>
      </c>
      <c r="BY153" s="135">
        <f t="shared" si="135"/>
        <v>0</v>
      </c>
      <c r="BZ153" s="135">
        <f t="shared" si="135"/>
        <v>0</v>
      </c>
      <c r="CA153" s="135">
        <f t="shared" si="135"/>
        <v>0</v>
      </c>
      <c r="CB153" s="135">
        <f t="shared" si="135"/>
        <v>0</v>
      </c>
      <c r="CC153" s="135">
        <f t="shared" si="135"/>
        <v>0</v>
      </c>
      <c r="CD153" s="135">
        <f t="shared" si="135"/>
        <v>0</v>
      </c>
      <c r="CE153" s="135">
        <f t="shared" si="135"/>
        <v>0</v>
      </c>
      <c r="CF153" s="135">
        <f t="shared" si="135"/>
        <v>0</v>
      </c>
    </row>
    <row r="154" spans="3:84" hidden="1" x14ac:dyDescent="0.3">
      <c r="C154" s="135">
        <v>6</v>
      </c>
      <c r="D154" s="135" t="str">
        <f t="shared" ref="D154:BO154" si="136">+D90</f>
        <v>% HC</v>
      </c>
      <c r="E154" s="135">
        <f t="shared" si="136"/>
        <v>0</v>
      </c>
      <c r="F154" s="135">
        <f t="shared" si="136"/>
        <v>0</v>
      </c>
      <c r="G154" s="135">
        <f t="shared" si="136"/>
        <v>0</v>
      </c>
      <c r="H154" s="135">
        <f t="shared" si="136"/>
        <v>0</v>
      </c>
      <c r="I154" s="135">
        <f t="shared" si="136"/>
        <v>0</v>
      </c>
      <c r="J154" s="135">
        <f t="shared" si="136"/>
        <v>0</v>
      </c>
      <c r="K154" s="135">
        <f t="shared" si="136"/>
        <v>0</v>
      </c>
      <c r="L154" s="135">
        <f t="shared" si="136"/>
        <v>0</v>
      </c>
      <c r="M154" s="135">
        <f t="shared" si="136"/>
        <v>0</v>
      </c>
      <c r="N154" s="135">
        <f t="shared" si="136"/>
        <v>0</v>
      </c>
      <c r="O154" s="135">
        <f t="shared" si="136"/>
        <v>0</v>
      </c>
      <c r="P154" s="135">
        <f t="shared" si="136"/>
        <v>0</v>
      </c>
      <c r="Q154" s="135">
        <f t="shared" si="136"/>
        <v>0</v>
      </c>
      <c r="R154" s="135">
        <f t="shared" si="136"/>
        <v>0</v>
      </c>
      <c r="S154" s="135">
        <f t="shared" si="136"/>
        <v>0</v>
      </c>
      <c r="T154" s="135">
        <f t="shared" si="136"/>
        <v>0</v>
      </c>
      <c r="U154" s="135">
        <f t="shared" si="136"/>
        <v>0</v>
      </c>
      <c r="V154" s="135">
        <f t="shared" si="136"/>
        <v>0</v>
      </c>
      <c r="W154" s="135">
        <f t="shared" si="136"/>
        <v>0</v>
      </c>
      <c r="X154" s="135">
        <f t="shared" si="136"/>
        <v>0</v>
      </c>
      <c r="Y154" s="135">
        <f t="shared" si="136"/>
        <v>0</v>
      </c>
      <c r="Z154" s="135">
        <f t="shared" si="136"/>
        <v>0</v>
      </c>
      <c r="AA154" s="135">
        <f t="shared" si="136"/>
        <v>0</v>
      </c>
      <c r="AB154" s="135">
        <f t="shared" si="136"/>
        <v>0</v>
      </c>
      <c r="AC154" s="135">
        <f t="shared" si="136"/>
        <v>0</v>
      </c>
      <c r="AD154" s="135">
        <f t="shared" si="136"/>
        <v>0</v>
      </c>
      <c r="AE154" s="135">
        <f t="shared" si="136"/>
        <v>0</v>
      </c>
      <c r="AF154" s="135">
        <f t="shared" si="136"/>
        <v>0</v>
      </c>
      <c r="AG154" s="135">
        <f t="shared" si="136"/>
        <v>0</v>
      </c>
      <c r="AH154" s="135">
        <f t="shared" si="136"/>
        <v>0</v>
      </c>
      <c r="AI154" s="135">
        <f t="shared" si="136"/>
        <v>0</v>
      </c>
      <c r="AJ154" s="135">
        <f t="shared" si="136"/>
        <v>0</v>
      </c>
      <c r="AK154" s="135">
        <f t="shared" si="136"/>
        <v>0</v>
      </c>
      <c r="AL154" s="135">
        <f t="shared" si="136"/>
        <v>0</v>
      </c>
      <c r="AM154" s="135">
        <f t="shared" si="136"/>
        <v>0</v>
      </c>
      <c r="AN154" s="135">
        <f t="shared" si="136"/>
        <v>0</v>
      </c>
      <c r="AO154" s="135">
        <f t="shared" si="136"/>
        <v>0</v>
      </c>
      <c r="AP154" s="135">
        <f t="shared" si="136"/>
        <v>0</v>
      </c>
      <c r="AQ154" s="135">
        <f t="shared" si="136"/>
        <v>0</v>
      </c>
      <c r="AR154" s="135">
        <f t="shared" si="136"/>
        <v>0</v>
      </c>
      <c r="AS154" s="135">
        <f t="shared" si="136"/>
        <v>0</v>
      </c>
      <c r="AT154" s="135">
        <f t="shared" si="136"/>
        <v>0</v>
      </c>
      <c r="AU154" s="135">
        <f t="shared" si="136"/>
        <v>0</v>
      </c>
      <c r="AV154" s="135">
        <f t="shared" si="136"/>
        <v>0</v>
      </c>
      <c r="AW154" s="135">
        <f t="shared" si="136"/>
        <v>0</v>
      </c>
      <c r="AX154" s="135">
        <f t="shared" si="136"/>
        <v>0</v>
      </c>
      <c r="AY154" s="135">
        <f t="shared" si="136"/>
        <v>0</v>
      </c>
      <c r="AZ154" s="135">
        <f t="shared" si="136"/>
        <v>0</v>
      </c>
      <c r="BA154" s="135">
        <f t="shared" si="136"/>
        <v>0</v>
      </c>
      <c r="BB154" s="135">
        <f t="shared" si="136"/>
        <v>0</v>
      </c>
      <c r="BC154" s="135">
        <f t="shared" si="136"/>
        <v>0</v>
      </c>
      <c r="BD154" s="135">
        <f t="shared" si="136"/>
        <v>0</v>
      </c>
      <c r="BE154" s="135">
        <f t="shared" si="136"/>
        <v>0</v>
      </c>
      <c r="BF154" s="135">
        <f t="shared" si="136"/>
        <v>0</v>
      </c>
      <c r="BG154" s="135">
        <f t="shared" si="136"/>
        <v>0</v>
      </c>
      <c r="BH154" s="135">
        <f t="shared" si="136"/>
        <v>0</v>
      </c>
      <c r="BI154" s="135">
        <f t="shared" si="136"/>
        <v>0</v>
      </c>
      <c r="BJ154" s="135">
        <f t="shared" si="136"/>
        <v>0</v>
      </c>
      <c r="BK154" s="135">
        <f t="shared" si="136"/>
        <v>0</v>
      </c>
      <c r="BL154" s="135">
        <f t="shared" si="136"/>
        <v>0</v>
      </c>
      <c r="BM154" s="135">
        <f t="shared" si="136"/>
        <v>0</v>
      </c>
      <c r="BN154" s="135">
        <f t="shared" si="136"/>
        <v>0</v>
      </c>
      <c r="BO154" s="135">
        <f t="shared" si="136"/>
        <v>0</v>
      </c>
      <c r="BP154" s="135">
        <f t="shared" ref="BP154:CF154" si="137">+BP90</f>
        <v>0</v>
      </c>
      <c r="BQ154" s="135">
        <f t="shared" si="137"/>
        <v>0</v>
      </c>
      <c r="BR154" s="135">
        <f t="shared" si="137"/>
        <v>0</v>
      </c>
      <c r="BS154" s="135">
        <f t="shared" si="137"/>
        <v>0</v>
      </c>
      <c r="BT154" s="135">
        <f t="shared" si="137"/>
        <v>0</v>
      </c>
      <c r="BU154" s="135">
        <f t="shared" si="137"/>
        <v>0</v>
      </c>
      <c r="BV154" s="135">
        <f t="shared" si="137"/>
        <v>0</v>
      </c>
      <c r="BW154" s="135">
        <f t="shared" si="137"/>
        <v>0</v>
      </c>
      <c r="BX154" s="135">
        <f t="shared" si="137"/>
        <v>0</v>
      </c>
      <c r="BY154" s="135">
        <f t="shared" si="137"/>
        <v>0</v>
      </c>
      <c r="BZ154" s="135">
        <f t="shared" si="137"/>
        <v>0</v>
      </c>
      <c r="CA154" s="135">
        <f t="shared" si="137"/>
        <v>0</v>
      </c>
      <c r="CB154" s="135">
        <f t="shared" si="137"/>
        <v>0</v>
      </c>
      <c r="CC154" s="135">
        <f t="shared" si="137"/>
        <v>0</v>
      </c>
      <c r="CD154" s="135">
        <f t="shared" si="137"/>
        <v>0</v>
      </c>
      <c r="CE154" s="135">
        <f t="shared" si="137"/>
        <v>0</v>
      </c>
      <c r="CF154" s="135">
        <f t="shared" si="137"/>
        <v>0</v>
      </c>
    </row>
    <row r="155" spans="3:84" hidden="1" x14ac:dyDescent="0.3">
      <c r="C155" s="135">
        <v>7</v>
      </c>
      <c r="D155" s="135" t="str">
        <f t="shared" ref="D155:BO155" si="138">+D96</f>
        <v>% HC</v>
      </c>
      <c r="E155" s="135">
        <f t="shared" si="138"/>
        <v>0</v>
      </c>
      <c r="F155" s="135">
        <f t="shared" si="138"/>
        <v>0</v>
      </c>
      <c r="G155" s="135">
        <f t="shared" si="138"/>
        <v>0</v>
      </c>
      <c r="H155" s="135">
        <f t="shared" si="138"/>
        <v>0</v>
      </c>
      <c r="I155" s="135">
        <f t="shared" si="138"/>
        <v>0</v>
      </c>
      <c r="J155" s="135">
        <f t="shared" si="138"/>
        <v>0</v>
      </c>
      <c r="K155" s="135">
        <f t="shared" si="138"/>
        <v>0</v>
      </c>
      <c r="L155" s="135">
        <f t="shared" si="138"/>
        <v>0</v>
      </c>
      <c r="M155" s="135">
        <f t="shared" si="138"/>
        <v>0</v>
      </c>
      <c r="N155" s="135">
        <f t="shared" si="138"/>
        <v>0</v>
      </c>
      <c r="O155" s="135">
        <f t="shared" si="138"/>
        <v>0</v>
      </c>
      <c r="P155" s="135">
        <f t="shared" si="138"/>
        <v>0</v>
      </c>
      <c r="Q155" s="135">
        <f t="shared" si="138"/>
        <v>0</v>
      </c>
      <c r="R155" s="135">
        <f t="shared" si="138"/>
        <v>0</v>
      </c>
      <c r="S155" s="135">
        <f t="shared" si="138"/>
        <v>0</v>
      </c>
      <c r="T155" s="135">
        <f t="shared" si="138"/>
        <v>0</v>
      </c>
      <c r="U155" s="135">
        <f t="shared" si="138"/>
        <v>0</v>
      </c>
      <c r="V155" s="135">
        <f t="shared" si="138"/>
        <v>0</v>
      </c>
      <c r="W155" s="135">
        <f t="shared" si="138"/>
        <v>0</v>
      </c>
      <c r="X155" s="135">
        <f t="shared" si="138"/>
        <v>0</v>
      </c>
      <c r="Y155" s="135">
        <f t="shared" si="138"/>
        <v>0</v>
      </c>
      <c r="Z155" s="135">
        <f t="shared" si="138"/>
        <v>0</v>
      </c>
      <c r="AA155" s="135">
        <f t="shared" si="138"/>
        <v>0</v>
      </c>
      <c r="AB155" s="135">
        <f t="shared" si="138"/>
        <v>0</v>
      </c>
      <c r="AC155" s="135">
        <f t="shared" si="138"/>
        <v>0</v>
      </c>
      <c r="AD155" s="135">
        <f t="shared" si="138"/>
        <v>0</v>
      </c>
      <c r="AE155" s="135">
        <f t="shared" si="138"/>
        <v>0</v>
      </c>
      <c r="AF155" s="135">
        <f t="shared" si="138"/>
        <v>0</v>
      </c>
      <c r="AG155" s="135">
        <f t="shared" si="138"/>
        <v>0</v>
      </c>
      <c r="AH155" s="135">
        <f t="shared" si="138"/>
        <v>0</v>
      </c>
      <c r="AI155" s="135">
        <f t="shared" si="138"/>
        <v>0</v>
      </c>
      <c r="AJ155" s="135">
        <f t="shared" si="138"/>
        <v>0</v>
      </c>
      <c r="AK155" s="135">
        <f t="shared" si="138"/>
        <v>0</v>
      </c>
      <c r="AL155" s="135">
        <f t="shared" si="138"/>
        <v>0</v>
      </c>
      <c r="AM155" s="135">
        <f t="shared" si="138"/>
        <v>0</v>
      </c>
      <c r="AN155" s="135">
        <f t="shared" si="138"/>
        <v>0</v>
      </c>
      <c r="AO155" s="135">
        <f t="shared" si="138"/>
        <v>0</v>
      </c>
      <c r="AP155" s="135">
        <f t="shared" si="138"/>
        <v>0</v>
      </c>
      <c r="AQ155" s="135">
        <f t="shared" si="138"/>
        <v>0</v>
      </c>
      <c r="AR155" s="135">
        <f t="shared" si="138"/>
        <v>0</v>
      </c>
      <c r="AS155" s="135">
        <f t="shared" si="138"/>
        <v>0</v>
      </c>
      <c r="AT155" s="135">
        <f t="shared" si="138"/>
        <v>0</v>
      </c>
      <c r="AU155" s="135">
        <f t="shared" si="138"/>
        <v>0</v>
      </c>
      <c r="AV155" s="135">
        <f t="shared" si="138"/>
        <v>0</v>
      </c>
      <c r="AW155" s="135">
        <f t="shared" si="138"/>
        <v>0</v>
      </c>
      <c r="AX155" s="135">
        <f t="shared" si="138"/>
        <v>0</v>
      </c>
      <c r="AY155" s="135">
        <f t="shared" si="138"/>
        <v>0</v>
      </c>
      <c r="AZ155" s="135">
        <f t="shared" si="138"/>
        <v>0</v>
      </c>
      <c r="BA155" s="135">
        <f t="shared" si="138"/>
        <v>0</v>
      </c>
      <c r="BB155" s="135">
        <f t="shared" si="138"/>
        <v>0</v>
      </c>
      <c r="BC155" s="135">
        <f t="shared" si="138"/>
        <v>0</v>
      </c>
      <c r="BD155" s="135">
        <f t="shared" si="138"/>
        <v>0</v>
      </c>
      <c r="BE155" s="135">
        <f t="shared" si="138"/>
        <v>0</v>
      </c>
      <c r="BF155" s="135">
        <f t="shared" si="138"/>
        <v>0</v>
      </c>
      <c r="BG155" s="135">
        <f t="shared" si="138"/>
        <v>0</v>
      </c>
      <c r="BH155" s="135">
        <f t="shared" si="138"/>
        <v>0</v>
      </c>
      <c r="BI155" s="135">
        <f t="shared" si="138"/>
        <v>0</v>
      </c>
      <c r="BJ155" s="135">
        <f t="shared" si="138"/>
        <v>0</v>
      </c>
      <c r="BK155" s="135">
        <f t="shared" si="138"/>
        <v>0</v>
      </c>
      <c r="BL155" s="135">
        <f t="shared" si="138"/>
        <v>0</v>
      </c>
      <c r="BM155" s="135">
        <f t="shared" si="138"/>
        <v>0</v>
      </c>
      <c r="BN155" s="135">
        <f t="shared" si="138"/>
        <v>0</v>
      </c>
      <c r="BO155" s="135">
        <f t="shared" si="138"/>
        <v>0</v>
      </c>
      <c r="BP155" s="135">
        <f t="shared" ref="BP155:CF155" si="139">+BP96</f>
        <v>0</v>
      </c>
      <c r="BQ155" s="135">
        <f t="shared" si="139"/>
        <v>0</v>
      </c>
      <c r="BR155" s="135">
        <f t="shared" si="139"/>
        <v>0</v>
      </c>
      <c r="BS155" s="135">
        <f t="shared" si="139"/>
        <v>0</v>
      </c>
      <c r="BT155" s="135">
        <f t="shared" si="139"/>
        <v>0</v>
      </c>
      <c r="BU155" s="135">
        <f t="shared" si="139"/>
        <v>0</v>
      </c>
      <c r="BV155" s="135">
        <f t="shared" si="139"/>
        <v>0</v>
      </c>
      <c r="BW155" s="135">
        <f t="shared" si="139"/>
        <v>0</v>
      </c>
      <c r="BX155" s="135">
        <f t="shared" si="139"/>
        <v>0</v>
      </c>
      <c r="BY155" s="135">
        <f t="shared" si="139"/>
        <v>0</v>
      </c>
      <c r="BZ155" s="135">
        <f t="shared" si="139"/>
        <v>0</v>
      </c>
      <c r="CA155" s="135">
        <f t="shared" si="139"/>
        <v>0</v>
      </c>
      <c r="CB155" s="135">
        <f t="shared" si="139"/>
        <v>0</v>
      </c>
      <c r="CC155" s="135">
        <f t="shared" si="139"/>
        <v>0</v>
      </c>
      <c r="CD155" s="135">
        <f t="shared" si="139"/>
        <v>0</v>
      </c>
      <c r="CE155" s="135">
        <f t="shared" si="139"/>
        <v>0</v>
      </c>
      <c r="CF155" s="135">
        <f t="shared" si="139"/>
        <v>0</v>
      </c>
    </row>
    <row r="156" spans="3:84" hidden="1" x14ac:dyDescent="0.3">
      <c r="C156" s="135">
        <v>8</v>
      </c>
      <c r="D156" s="135" t="str">
        <f t="shared" ref="D156:BO156" si="140">+D102</f>
        <v>% HC</v>
      </c>
      <c r="E156" s="135">
        <f t="shared" si="140"/>
        <v>0</v>
      </c>
      <c r="F156" s="135">
        <f t="shared" si="140"/>
        <v>0</v>
      </c>
      <c r="G156" s="135">
        <f t="shared" si="140"/>
        <v>0</v>
      </c>
      <c r="H156" s="135">
        <f t="shared" si="140"/>
        <v>0</v>
      </c>
      <c r="I156" s="135">
        <f t="shared" si="140"/>
        <v>0</v>
      </c>
      <c r="J156" s="135">
        <f t="shared" si="140"/>
        <v>0</v>
      </c>
      <c r="K156" s="135">
        <f t="shared" si="140"/>
        <v>0</v>
      </c>
      <c r="L156" s="135">
        <f t="shared" si="140"/>
        <v>0</v>
      </c>
      <c r="M156" s="135">
        <f t="shared" si="140"/>
        <v>0</v>
      </c>
      <c r="N156" s="135">
        <f t="shared" si="140"/>
        <v>0</v>
      </c>
      <c r="O156" s="135">
        <f t="shared" si="140"/>
        <v>0</v>
      </c>
      <c r="P156" s="135">
        <f t="shared" si="140"/>
        <v>0</v>
      </c>
      <c r="Q156" s="135">
        <f t="shared" si="140"/>
        <v>0</v>
      </c>
      <c r="R156" s="135">
        <f t="shared" si="140"/>
        <v>0</v>
      </c>
      <c r="S156" s="135">
        <f t="shared" si="140"/>
        <v>0</v>
      </c>
      <c r="T156" s="135">
        <f t="shared" si="140"/>
        <v>0</v>
      </c>
      <c r="U156" s="135">
        <f t="shared" si="140"/>
        <v>0</v>
      </c>
      <c r="V156" s="135">
        <f t="shared" si="140"/>
        <v>0</v>
      </c>
      <c r="W156" s="135">
        <f t="shared" si="140"/>
        <v>0</v>
      </c>
      <c r="X156" s="135">
        <f t="shared" si="140"/>
        <v>0</v>
      </c>
      <c r="Y156" s="135">
        <f t="shared" si="140"/>
        <v>0</v>
      </c>
      <c r="Z156" s="135">
        <f t="shared" si="140"/>
        <v>0</v>
      </c>
      <c r="AA156" s="135">
        <f t="shared" si="140"/>
        <v>0</v>
      </c>
      <c r="AB156" s="135">
        <f t="shared" si="140"/>
        <v>0</v>
      </c>
      <c r="AC156" s="135">
        <f t="shared" si="140"/>
        <v>0</v>
      </c>
      <c r="AD156" s="135">
        <f t="shared" si="140"/>
        <v>0</v>
      </c>
      <c r="AE156" s="135">
        <f t="shared" si="140"/>
        <v>0</v>
      </c>
      <c r="AF156" s="135">
        <f t="shared" si="140"/>
        <v>0</v>
      </c>
      <c r="AG156" s="135">
        <f t="shared" si="140"/>
        <v>0</v>
      </c>
      <c r="AH156" s="135">
        <f t="shared" si="140"/>
        <v>0</v>
      </c>
      <c r="AI156" s="135">
        <f t="shared" si="140"/>
        <v>0</v>
      </c>
      <c r="AJ156" s="135">
        <f t="shared" si="140"/>
        <v>0</v>
      </c>
      <c r="AK156" s="135">
        <f t="shared" si="140"/>
        <v>0</v>
      </c>
      <c r="AL156" s="135">
        <f t="shared" si="140"/>
        <v>0</v>
      </c>
      <c r="AM156" s="135">
        <f t="shared" si="140"/>
        <v>0</v>
      </c>
      <c r="AN156" s="135">
        <f t="shared" si="140"/>
        <v>0</v>
      </c>
      <c r="AO156" s="135">
        <f t="shared" si="140"/>
        <v>0</v>
      </c>
      <c r="AP156" s="135">
        <f t="shared" si="140"/>
        <v>0</v>
      </c>
      <c r="AQ156" s="135">
        <f t="shared" si="140"/>
        <v>0</v>
      </c>
      <c r="AR156" s="135">
        <f t="shared" si="140"/>
        <v>0</v>
      </c>
      <c r="AS156" s="135">
        <f t="shared" si="140"/>
        <v>0</v>
      </c>
      <c r="AT156" s="135">
        <f t="shared" si="140"/>
        <v>0</v>
      </c>
      <c r="AU156" s="135">
        <f t="shared" si="140"/>
        <v>0</v>
      </c>
      <c r="AV156" s="135">
        <f t="shared" si="140"/>
        <v>0</v>
      </c>
      <c r="AW156" s="135">
        <f t="shared" si="140"/>
        <v>0</v>
      </c>
      <c r="AX156" s="135">
        <f t="shared" si="140"/>
        <v>0</v>
      </c>
      <c r="AY156" s="135">
        <f t="shared" si="140"/>
        <v>0</v>
      </c>
      <c r="AZ156" s="135">
        <f t="shared" si="140"/>
        <v>0</v>
      </c>
      <c r="BA156" s="135">
        <f t="shared" si="140"/>
        <v>0</v>
      </c>
      <c r="BB156" s="135">
        <f t="shared" si="140"/>
        <v>0</v>
      </c>
      <c r="BC156" s="135">
        <f t="shared" si="140"/>
        <v>0</v>
      </c>
      <c r="BD156" s="135">
        <f t="shared" si="140"/>
        <v>0</v>
      </c>
      <c r="BE156" s="135">
        <f t="shared" si="140"/>
        <v>0</v>
      </c>
      <c r="BF156" s="135">
        <f t="shared" si="140"/>
        <v>0</v>
      </c>
      <c r="BG156" s="135">
        <f t="shared" si="140"/>
        <v>0</v>
      </c>
      <c r="BH156" s="135">
        <f t="shared" si="140"/>
        <v>0</v>
      </c>
      <c r="BI156" s="135">
        <f t="shared" si="140"/>
        <v>0</v>
      </c>
      <c r="BJ156" s="135">
        <f t="shared" si="140"/>
        <v>0</v>
      </c>
      <c r="BK156" s="135">
        <f t="shared" si="140"/>
        <v>0</v>
      </c>
      <c r="BL156" s="135">
        <f t="shared" si="140"/>
        <v>0</v>
      </c>
      <c r="BM156" s="135">
        <f t="shared" si="140"/>
        <v>0</v>
      </c>
      <c r="BN156" s="135">
        <f t="shared" si="140"/>
        <v>0</v>
      </c>
      <c r="BO156" s="135">
        <f t="shared" si="140"/>
        <v>0</v>
      </c>
      <c r="BP156" s="135">
        <f t="shared" ref="BP156:CF156" si="141">+BP102</f>
        <v>0</v>
      </c>
      <c r="BQ156" s="135">
        <f t="shared" si="141"/>
        <v>0</v>
      </c>
      <c r="BR156" s="135">
        <f t="shared" si="141"/>
        <v>0</v>
      </c>
      <c r="BS156" s="135">
        <f t="shared" si="141"/>
        <v>0</v>
      </c>
      <c r="BT156" s="135">
        <f t="shared" si="141"/>
        <v>0</v>
      </c>
      <c r="BU156" s="135">
        <f t="shared" si="141"/>
        <v>0</v>
      </c>
      <c r="BV156" s="135">
        <f t="shared" si="141"/>
        <v>0</v>
      </c>
      <c r="BW156" s="135">
        <f t="shared" si="141"/>
        <v>0</v>
      </c>
      <c r="BX156" s="135">
        <f t="shared" si="141"/>
        <v>0</v>
      </c>
      <c r="BY156" s="135">
        <f t="shared" si="141"/>
        <v>0</v>
      </c>
      <c r="BZ156" s="135">
        <f t="shared" si="141"/>
        <v>0</v>
      </c>
      <c r="CA156" s="135">
        <f t="shared" si="141"/>
        <v>0</v>
      </c>
      <c r="CB156" s="135">
        <f t="shared" si="141"/>
        <v>0</v>
      </c>
      <c r="CC156" s="135">
        <f t="shared" si="141"/>
        <v>0</v>
      </c>
      <c r="CD156" s="135">
        <f t="shared" si="141"/>
        <v>0</v>
      </c>
      <c r="CE156" s="135">
        <f t="shared" si="141"/>
        <v>0</v>
      </c>
      <c r="CF156" s="135">
        <f t="shared" si="141"/>
        <v>0</v>
      </c>
    </row>
    <row r="157" spans="3:84" hidden="1" x14ac:dyDescent="0.3">
      <c r="C157" s="135">
        <v>9</v>
      </c>
      <c r="D157" s="135" t="str">
        <f t="shared" ref="D157:BO157" si="142">+D108</f>
        <v>% HC</v>
      </c>
      <c r="E157" s="135">
        <f t="shared" si="142"/>
        <v>0</v>
      </c>
      <c r="F157" s="135">
        <f t="shared" si="142"/>
        <v>0</v>
      </c>
      <c r="G157" s="135">
        <f t="shared" si="142"/>
        <v>0</v>
      </c>
      <c r="H157" s="135">
        <f t="shared" si="142"/>
        <v>0</v>
      </c>
      <c r="I157" s="135">
        <f t="shared" si="142"/>
        <v>0</v>
      </c>
      <c r="J157" s="135">
        <f t="shared" si="142"/>
        <v>0</v>
      </c>
      <c r="K157" s="135">
        <f t="shared" si="142"/>
        <v>0</v>
      </c>
      <c r="L157" s="135">
        <f t="shared" si="142"/>
        <v>0</v>
      </c>
      <c r="M157" s="135">
        <f t="shared" si="142"/>
        <v>0</v>
      </c>
      <c r="N157" s="135">
        <f t="shared" si="142"/>
        <v>0</v>
      </c>
      <c r="O157" s="135">
        <f t="shared" si="142"/>
        <v>0</v>
      </c>
      <c r="P157" s="135">
        <f t="shared" si="142"/>
        <v>0</v>
      </c>
      <c r="Q157" s="135">
        <f t="shared" si="142"/>
        <v>0</v>
      </c>
      <c r="R157" s="135">
        <f t="shared" si="142"/>
        <v>0</v>
      </c>
      <c r="S157" s="135">
        <f t="shared" si="142"/>
        <v>0</v>
      </c>
      <c r="T157" s="135">
        <f t="shared" si="142"/>
        <v>0</v>
      </c>
      <c r="U157" s="135">
        <f t="shared" si="142"/>
        <v>0</v>
      </c>
      <c r="V157" s="135">
        <f t="shared" si="142"/>
        <v>0</v>
      </c>
      <c r="W157" s="135">
        <f t="shared" si="142"/>
        <v>0</v>
      </c>
      <c r="X157" s="135">
        <f t="shared" si="142"/>
        <v>0</v>
      </c>
      <c r="Y157" s="135">
        <f t="shared" si="142"/>
        <v>0</v>
      </c>
      <c r="Z157" s="135">
        <f t="shared" si="142"/>
        <v>0</v>
      </c>
      <c r="AA157" s="135">
        <f t="shared" si="142"/>
        <v>0</v>
      </c>
      <c r="AB157" s="135">
        <f t="shared" si="142"/>
        <v>0</v>
      </c>
      <c r="AC157" s="135">
        <f t="shared" si="142"/>
        <v>0</v>
      </c>
      <c r="AD157" s="135">
        <f t="shared" si="142"/>
        <v>0</v>
      </c>
      <c r="AE157" s="135">
        <f t="shared" si="142"/>
        <v>0</v>
      </c>
      <c r="AF157" s="135">
        <f t="shared" si="142"/>
        <v>0</v>
      </c>
      <c r="AG157" s="135">
        <f t="shared" si="142"/>
        <v>0</v>
      </c>
      <c r="AH157" s="135">
        <f t="shared" si="142"/>
        <v>0</v>
      </c>
      <c r="AI157" s="135">
        <f t="shared" si="142"/>
        <v>0</v>
      </c>
      <c r="AJ157" s="135">
        <f t="shared" si="142"/>
        <v>0</v>
      </c>
      <c r="AK157" s="135">
        <f t="shared" si="142"/>
        <v>0</v>
      </c>
      <c r="AL157" s="135">
        <f t="shared" si="142"/>
        <v>0</v>
      </c>
      <c r="AM157" s="135">
        <f t="shared" si="142"/>
        <v>0</v>
      </c>
      <c r="AN157" s="135">
        <f t="shared" si="142"/>
        <v>0</v>
      </c>
      <c r="AO157" s="135">
        <f t="shared" si="142"/>
        <v>0</v>
      </c>
      <c r="AP157" s="135">
        <f t="shared" si="142"/>
        <v>0</v>
      </c>
      <c r="AQ157" s="135">
        <f t="shared" si="142"/>
        <v>0</v>
      </c>
      <c r="AR157" s="135">
        <f t="shared" si="142"/>
        <v>0</v>
      </c>
      <c r="AS157" s="135">
        <f t="shared" si="142"/>
        <v>0</v>
      </c>
      <c r="AT157" s="135">
        <f t="shared" si="142"/>
        <v>0</v>
      </c>
      <c r="AU157" s="135">
        <f t="shared" si="142"/>
        <v>0</v>
      </c>
      <c r="AV157" s="135">
        <f t="shared" si="142"/>
        <v>0</v>
      </c>
      <c r="AW157" s="135">
        <f t="shared" si="142"/>
        <v>0</v>
      </c>
      <c r="AX157" s="135">
        <f t="shared" si="142"/>
        <v>0</v>
      </c>
      <c r="AY157" s="135">
        <f t="shared" si="142"/>
        <v>0</v>
      </c>
      <c r="AZ157" s="135">
        <f t="shared" si="142"/>
        <v>0</v>
      </c>
      <c r="BA157" s="135">
        <f t="shared" si="142"/>
        <v>0</v>
      </c>
      <c r="BB157" s="135">
        <f t="shared" si="142"/>
        <v>0</v>
      </c>
      <c r="BC157" s="135">
        <f t="shared" si="142"/>
        <v>0</v>
      </c>
      <c r="BD157" s="135">
        <f t="shared" si="142"/>
        <v>0</v>
      </c>
      <c r="BE157" s="135">
        <f t="shared" si="142"/>
        <v>0</v>
      </c>
      <c r="BF157" s="135">
        <f t="shared" si="142"/>
        <v>0</v>
      </c>
      <c r="BG157" s="135">
        <f t="shared" si="142"/>
        <v>0</v>
      </c>
      <c r="BH157" s="135">
        <f t="shared" si="142"/>
        <v>0</v>
      </c>
      <c r="BI157" s="135">
        <f t="shared" si="142"/>
        <v>0</v>
      </c>
      <c r="BJ157" s="135">
        <f t="shared" si="142"/>
        <v>0</v>
      </c>
      <c r="BK157" s="135">
        <f t="shared" si="142"/>
        <v>0</v>
      </c>
      <c r="BL157" s="135">
        <f t="shared" si="142"/>
        <v>0</v>
      </c>
      <c r="BM157" s="135">
        <f t="shared" si="142"/>
        <v>0</v>
      </c>
      <c r="BN157" s="135">
        <f t="shared" si="142"/>
        <v>0</v>
      </c>
      <c r="BO157" s="135">
        <f t="shared" si="142"/>
        <v>0</v>
      </c>
      <c r="BP157" s="135">
        <f t="shared" ref="BP157:CF157" si="143">+BP108</f>
        <v>0</v>
      </c>
      <c r="BQ157" s="135">
        <f t="shared" si="143"/>
        <v>0</v>
      </c>
      <c r="BR157" s="135">
        <f t="shared" si="143"/>
        <v>0</v>
      </c>
      <c r="BS157" s="135">
        <f t="shared" si="143"/>
        <v>0</v>
      </c>
      <c r="BT157" s="135">
        <f t="shared" si="143"/>
        <v>0</v>
      </c>
      <c r="BU157" s="135">
        <f t="shared" si="143"/>
        <v>0</v>
      </c>
      <c r="BV157" s="135">
        <f t="shared" si="143"/>
        <v>0</v>
      </c>
      <c r="BW157" s="135">
        <f t="shared" si="143"/>
        <v>0</v>
      </c>
      <c r="BX157" s="135">
        <f t="shared" si="143"/>
        <v>0</v>
      </c>
      <c r="BY157" s="135">
        <f t="shared" si="143"/>
        <v>0</v>
      </c>
      <c r="BZ157" s="135">
        <f t="shared" si="143"/>
        <v>0</v>
      </c>
      <c r="CA157" s="135">
        <f t="shared" si="143"/>
        <v>0</v>
      </c>
      <c r="CB157" s="135">
        <f t="shared" si="143"/>
        <v>0</v>
      </c>
      <c r="CC157" s="135">
        <f t="shared" si="143"/>
        <v>0</v>
      </c>
      <c r="CD157" s="135">
        <f t="shared" si="143"/>
        <v>0</v>
      </c>
      <c r="CE157" s="135">
        <f t="shared" si="143"/>
        <v>0</v>
      </c>
      <c r="CF157" s="135">
        <f t="shared" si="143"/>
        <v>0</v>
      </c>
    </row>
    <row r="158" spans="3:84" hidden="1" x14ac:dyDescent="0.3">
      <c r="C158" s="135">
        <v>10</v>
      </c>
      <c r="D158" s="135" t="str">
        <f t="shared" ref="D158:BO158" si="144">+D114</f>
        <v>% HC</v>
      </c>
      <c r="E158" s="135">
        <f t="shared" si="144"/>
        <v>0</v>
      </c>
      <c r="F158" s="135">
        <f t="shared" si="144"/>
        <v>0</v>
      </c>
      <c r="G158" s="135">
        <f t="shared" si="144"/>
        <v>0</v>
      </c>
      <c r="H158" s="135">
        <f t="shared" si="144"/>
        <v>0</v>
      </c>
      <c r="I158" s="135">
        <f t="shared" si="144"/>
        <v>0</v>
      </c>
      <c r="J158" s="135">
        <f t="shared" si="144"/>
        <v>0</v>
      </c>
      <c r="K158" s="135">
        <f t="shared" si="144"/>
        <v>0</v>
      </c>
      <c r="L158" s="135">
        <f t="shared" si="144"/>
        <v>0</v>
      </c>
      <c r="M158" s="135">
        <f t="shared" si="144"/>
        <v>0</v>
      </c>
      <c r="N158" s="135">
        <f t="shared" si="144"/>
        <v>0</v>
      </c>
      <c r="O158" s="135">
        <f t="shared" si="144"/>
        <v>0</v>
      </c>
      <c r="P158" s="135">
        <f t="shared" si="144"/>
        <v>0</v>
      </c>
      <c r="Q158" s="135">
        <f t="shared" si="144"/>
        <v>0</v>
      </c>
      <c r="R158" s="135">
        <f t="shared" si="144"/>
        <v>0</v>
      </c>
      <c r="S158" s="135">
        <f t="shared" si="144"/>
        <v>0</v>
      </c>
      <c r="T158" s="135">
        <f t="shared" si="144"/>
        <v>0</v>
      </c>
      <c r="U158" s="135">
        <f t="shared" si="144"/>
        <v>0</v>
      </c>
      <c r="V158" s="135">
        <f t="shared" si="144"/>
        <v>0</v>
      </c>
      <c r="W158" s="135">
        <f t="shared" si="144"/>
        <v>0</v>
      </c>
      <c r="X158" s="135">
        <f t="shared" si="144"/>
        <v>0</v>
      </c>
      <c r="Y158" s="135">
        <f t="shared" si="144"/>
        <v>0</v>
      </c>
      <c r="Z158" s="135">
        <f t="shared" si="144"/>
        <v>0</v>
      </c>
      <c r="AA158" s="135">
        <f t="shared" si="144"/>
        <v>0</v>
      </c>
      <c r="AB158" s="135">
        <f t="shared" si="144"/>
        <v>0</v>
      </c>
      <c r="AC158" s="135">
        <f t="shared" si="144"/>
        <v>0</v>
      </c>
      <c r="AD158" s="135">
        <f t="shared" si="144"/>
        <v>0</v>
      </c>
      <c r="AE158" s="135">
        <f t="shared" si="144"/>
        <v>0</v>
      </c>
      <c r="AF158" s="135">
        <f t="shared" si="144"/>
        <v>0</v>
      </c>
      <c r="AG158" s="135">
        <f t="shared" si="144"/>
        <v>0</v>
      </c>
      <c r="AH158" s="135">
        <f t="shared" si="144"/>
        <v>0</v>
      </c>
      <c r="AI158" s="135">
        <f t="shared" si="144"/>
        <v>0</v>
      </c>
      <c r="AJ158" s="135">
        <f t="shared" si="144"/>
        <v>0</v>
      </c>
      <c r="AK158" s="135">
        <f t="shared" si="144"/>
        <v>0</v>
      </c>
      <c r="AL158" s="135">
        <f t="shared" si="144"/>
        <v>0</v>
      </c>
      <c r="AM158" s="135">
        <f t="shared" si="144"/>
        <v>0</v>
      </c>
      <c r="AN158" s="135">
        <f t="shared" si="144"/>
        <v>0</v>
      </c>
      <c r="AO158" s="135">
        <f t="shared" si="144"/>
        <v>0</v>
      </c>
      <c r="AP158" s="135">
        <f t="shared" si="144"/>
        <v>0</v>
      </c>
      <c r="AQ158" s="135">
        <f t="shared" si="144"/>
        <v>0</v>
      </c>
      <c r="AR158" s="135">
        <f t="shared" si="144"/>
        <v>0</v>
      </c>
      <c r="AS158" s="135">
        <f t="shared" si="144"/>
        <v>0</v>
      </c>
      <c r="AT158" s="135">
        <f t="shared" si="144"/>
        <v>0</v>
      </c>
      <c r="AU158" s="135">
        <f t="shared" si="144"/>
        <v>0</v>
      </c>
      <c r="AV158" s="135">
        <f t="shared" si="144"/>
        <v>0</v>
      </c>
      <c r="AW158" s="135">
        <f t="shared" si="144"/>
        <v>0</v>
      </c>
      <c r="AX158" s="135">
        <f t="shared" si="144"/>
        <v>0</v>
      </c>
      <c r="AY158" s="135">
        <f t="shared" si="144"/>
        <v>0</v>
      </c>
      <c r="AZ158" s="135">
        <f t="shared" si="144"/>
        <v>0</v>
      </c>
      <c r="BA158" s="135">
        <f t="shared" si="144"/>
        <v>0</v>
      </c>
      <c r="BB158" s="135">
        <f t="shared" si="144"/>
        <v>0</v>
      </c>
      <c r="BC158" s="135">
        <f t="shared" si="144"/>
        <v>0</v>
      </c>
      <c r="BD158" s="135">
        <f t="shared" si="144"/>
        <v>0</v>
      </c>
      <c r="BE158" s="135">
        <f t="shared" si="144"/>
        <v>0</v>
      </c>
      <c r="BF158" s="135">
        <f t="shared" si="144"/>
        <v>0</v>
      </c>
      <c r="BG158" s="135">
        <f t="shared" si="144"/>
        <v>0</v>
      </c>
      <c r="BH158" s="135">
        <f t="shared" si="144"/>
        <v>0</v>
      </c>
      <c r="BI158" s="135">
        <f t="shared" si="144"/>
        <v>0</v>
      </c>
      <c r="BJ158" s="135">
        <f t="shared" si="144"/>
        <v>0</v>
      </c>
      <c r="BK158" s="135">
        <f t="shared" si="144"/>
        <v>0</v>
      </c>
      <c r="BL158" s="135">
        <f t="shared" si="144"/>
        <v>0</v>
      </c>
      <c r="BM158" s="135">
        <f t="shared" si="144"/>
        <v>0</v>
      </c>
      <c r="BN158" s="135">
        <f t="shared" si="144"/>
        <v>0</v>
      </c>
      <c r="BO158" s="135">
        <f t="shared" si="144"/>
        <v>0</v>
      </c>
      <c r="BP158" s="135">
        <f t="shared" ref="BP158:CF158" si="145">+BP114</f>
        <v>0</v>
      </c>
      <c r="BQ158" s="135">
        <f t="shared" si="145"/>
        <v>0</v>
      </c>
      <c r="BR158" s="135">
        <f t="shared" si="145"/>
        <v>0</v>
      </c>
      <c r="BS158" s="135">
        <f t="shared" si="145"/>
        <v>0</v>
      </c>
      <c r="BT158" s="135">
        <f t="shared" si="145"/>
        <v>0</v>
      </c>
      <c r="BU158" s="135">
        <f t="shared" si="145"/>
        <v>0</v>
      </c>
      <c r="BV158" s="135">
        <f t="shared" si="145"/>
        <v>0</v>
      </c>
      <c r="BW158" s="135">
        <f t="shared" si="145"/>
        <v>0</v>
      </c>
      <c r="BX158" s="135">
        <f t="shared" si="145"/>
        <v>0</v>
      </c>
      <c r="BY158" s="135">
        <f t="shared" si="145"/>
        <v>0</v>
      </c>
      <c r="BZ158" s="135">
        <f t="shared" si="145"/>
        <v>0</v>
      </c>
      <c r="CA158" s="135">
        <f t="shared" si="145"/>
        <v>0</v>
      </c>
      <c r="CB158" s="135">
        <f t="shared" si="145"/>
        <v>0</v>
      </c>
      <c r="CC158" s="135">
        <f t="shared" si="145"/>
        <v>0</v>
      </c>
      <c r="CD158" s="135">
        <f t="shared" si="145"/>
        <v>0</v>
      </c>
      <c r="CE158" s="135">
        <f t="shared" si="145"/>
        <v>0</v>
      </c>
      <c r="CF158" s="135">
        <f t="shared" si="145"/>
        <v>0</v>
      </c>
    </row>
    <row r="159" spans="3:84" hidden="1" x14ac:dyDescent="0.3">
      <c r="C159" s="135"/>
      <c r="D159" s="506" t="s">
        <v>269</v>
      </c>
      <c r="E159" s="507">
        <f>+IFERROR(SUMPRODUCT(E149:E158,E175:E184)/E185,0)</f>
        <v>0</v>
      </c>
      <c r="F159" s="507">
        <f t="shared" ref="F159:BQ159" si="146">+IFERROR(SUMPRODUCT(F149:F158,F175:F184)/F185,0)</f>
        <v>0</v>
      </c>
      <c r="G159" s="507">
        <f t="shared" si="146"/>
        <v>0</v>
      </c>
      <c r="H159" s="507">
        <f t="shared" si="146"/>
        <v>0</v>
      </c>
      <c r="I159" s="507">
        <f t="shared" si="146"/>
        <v>0</v>
      </c>
      <c r="J159" s="507">
        <f t="shared" si="146"/>
        <v>0</v>
      </c>
      <c r="K159" s="507">
        <f t="shared" si="146"/>
        <v>0</v>
      </c>
      <c r="L159" s="507">
        <f t="shared" si="146"/>
        <v>0</v>
      </c>
      <c r="M159" s="507">
        <f t="shared" si="146"/>
        <v>0</v>
      </c>
      <c r="N159" s="507">
        <f t="shared" si="146"/>
        <v>0</v>
      </c>
      <c r="O159" s="507">
        <f t="shared" si="146"/>
        <v>0</v>
      </c>
      <c r="P159" s="507">
        <f t="shared" si="146"/>
        <v>0</v>
      </c>
      <c r="Q159" s="507">
        <f t="shared" si="146"/>
        <v>0</v>
      </c>
      <c r="R159" s="507">
        <f t="shared" si="146"/>
        <v>0</v>
      </c>
      <c r="S159" s="507">
        <f t="shared" si="146"/>
        <v>0</v>
      </c>
      <c r="T159" s="507">
        <f t="shared" si="146"/>
        <v>0</v>
      </c>
      <c r="U159" s="507">
        <f t="shared" si="146"/>
        <v>0</v>
      </c>
      <c r="V159" s="507">
        <f t="shared" si="146"/>
        <v>0</v>
      </c>
      <c r="W159" s="507">
        <f t="shared" si="146"/>
        <v>0</v>
      </c>
      <c r="X159" s="507">
        <f t="shared" si="146"/>
        <v>0</v>
      </c>
      <c r="Y159" s="507">
        <f t="shared" si="146"/>
        <v>0</v>
      </c>
      <c r="Z159" s="507">
        <f t="shared" si="146"/>
        <v>0</v>
      </c>
      <c r="AA159" s="507">
        <f t="shared" si="146"/>
        <v>0</v>
      </c>
      <c r="AB159" s="507">
        <f t="shared" si="146"/>
        <v>0</v>
      </c>
      <c r="AC159" s="507">
        <f t="shared" si="146"/>
        <v>0</v>
      </c>
      <c r="AD159" s="507">
        <f t="shared" si="146"/>
        <v>0</v>
      </c>
      <c r="AE159" s="507">
        <f t="shared" si="146"/>
        <v>0</v>
      </c>
      <c r="AF159" s="507">
        <f t="shared" si="146"/>
        <v>0</v>
      </c>
      <c r="AG159" s="507">
        <f t="shared" si="146"/>
        <v>0</v>
      </c>
      <c r="AH159" s="507">
        <f t="shared" si="146"/>
        <v>0</v>
      </c>
      <c r="AI159" s="507">
        <f t="shared" si="146"/>
        <v>0</v>
      </c>
      <c r="AJ159" s="507">
        <f t="shared" si="146"/>
        <v>0</v>
      </c>
      <c r="AK159" s="507">
        <f t="shared" si="146"/>
        <v>0</v>
      </c>
      <c r="AL159" s="507">
        <f t="shared" si="146"/>
        <v>0</v>
      </c>
      <c r="AM159" s="507">
        <f t="shared" si="146"/>
        <v>0</v>
      </c>
      <c r="AN159" s="507">
        <f t="shared" si="146"/>
        <v>0</v>
      </c>
      <c r="AO159" s="507">
        <f t="shared" si="146"/>
        <v>0</v>
      </c>
      <c r="AP159" s="507">
        <f t="shared" si="146"/>
        <v>0</v>
      </c>
      <c r="AQ159" s="507">
        <f t="shared" si="146"/>
        <v>0</v>
      </c>
      <c r="AR159" s="507">
        <f t="shared" si="146"/>
        <v>0</v>
      </c>
      <c r="AS159" s="507">
        <f t="shared" si="146"/>
        <v>0</v>
      </c>
      <c r="AT159" s="507">
        <f t="shared" si="146"/>
        <v>0</v>
      </c>
      <c r="AU159" s="507">
        <f t="shared" si="146"/>
        <v>0</v>
      </c>
      <c r="AV159" s="507">
        <f t="shared" si="146"/>
        <v>0</v>
      </c>
      <c r="AW159" s="507">
        <f t="shared" si="146"/>
        <v>0</v>
      </c>
      <c r="AX159" s="507">
        <f t="shared" si="146"/>
        <v>0</v>
      </c>
      <c r="AY159" s="507">
        <f t="shared" si="146"/>
        <v>0</v>
      </c>
      <c r="AZ159" s="507">
        <f t="shared" si="146"/>
        <v>0</v>
      </c>
      <c r="BA159" s="507">
        <f t="shared" si="146"/>
        <v>0</v>
      </c>
      <c r="BB159" s="507">
        <f t="shared" si="146"/>
        <v>0</v>
      </c>
      <c r="BC159" s="507">
        <f t="shared" si="146"/>
        <v>0</v>
      </c>
      <c r="BD159" s="507">
        <f t="shared" si="146"/>
        <v>0</v>
      </c>
      <c r="BE159" s="507">
        <f t="shared" si="146"/>
        <v>0</v>
      </c>
      <c r="BF159" s="507">
        <f t="shared" si="146"/>
        <v>0</v>
      </c>
      <c r="BG159" s="507">
        <f t="shared" si="146"/>
        <v>0</v>
      </c>
      <c r="BH159" s="507">
        <f t="shared" si="146"/>
        <v>0</v>
      </c>
      <c r="BI159" s="507">
        <f t="shared" si="146"/>
        <v>0</v>
      </c>
      <c r="BJ159" s="507">
        <f t="shared" si="146"/>
        <v>0</v>
      </c>
      <c r="BK159" s="507">
        <f t="shared" si="146"/>
        <v>0</v>
      </c>
      <c r="BL159" s="507">
        <f t="shared" si="146"/>
        <v>0</v>
      </c>
      <c r="BM159" s="507">
        <f t="shared" si="146"/>
        <v>0</v>
      </c>
      <c r="BN159" s="507">
        <f t="shared" si="146"/>
        <v>0</v>
      </c>
      <c r="BO159" s="507">
        <f t="shared" si="146"/>
        <v>0</v>
      </c>
      <c r="BP159" s="507">
        <f t="shared" si="146"/>
        <v>0</v>
      </c>
      <c r="BQ159" s="507">
        <f t="shared" si="146"/>
        <v>0</v>
      </c>
      <c r="BR159" s="507">
        <f t="shared" ref="BR159:CF159" si="147">+IFERROR(SUMPRODUCT(BR149:BR158,BR175:BR184)/BR185,0)</f>
        <v>0</v>
      </c>
      <c r="BS159" s="507">
        <f t="shared" si="147"/>
        <v>0</v>
      </c>
      <c r="BT159" s="507">
        <f t="shared" si="147"/>
        <v>0</v>
      </c>
      <c r="BU159" s="507">
        <f t="shared" si="147"/>
        <v>0</v>
      </c>
      <c r="BV159" s="507">
        <f t="shared" si="147"/>
        <v>0</v>
      </c>
      <c r="BW159" s="507">
        <f t="shared" si="147"/>
        <v>0</v>
      </c>
      <c r="BX159" s="507">
        <f t="shared" si="147"/>
        <v>0</v>
      </c>
      <c r="BY159" s="507">
        <f t="shared" si="147"/>
        <v>0</v>
      </c>
      <c r="BZ159" s="507">
        <f t="shared" si="147"/>
        <v>0</v>
      </c>
      <c r="CA159" s="507">
        <f t="shared" si="147"/>
        <v>0</v>
      </c>
      <c r="CB159" s="507">
        <f t="shared" si="147"/>
        <v>0</v>
      </c>
      <c r="CC159" s="507">
        <f t="shared" si="147"/>
        <v>0</v>
      </c>
      <c r="CD159" s="507">
        <f t="shared" si="147"/>
        <v>0</v>
      </c>
      <c r="CE159" s="507">
        <f t="shared" si="147"/>
        <v>0</v>
      </c>
      <c r="CF159" s="507">
        <f t="shared" si="147"/>
        <v>0</v>
      </c>
    </row>
    <row r="160" spans="3:84" hidden="1" x14ac:dyDescent="0.3">
      <c r="C160" s="135"/>
      <c r="D160" s="508" t="s">
        <v>271</v>
      </c>
      <c r="E160" s="507">
        <f>+IFERROR(AVERAGEIF(E149:E158,"&gt;0"),0)</f>
        <v>0</v>
      </c>
      <c r="F160" s="507">
        <f t="shared" ref="F160:BQ160" si="148">+IFERROR(AVERAGEIF(F149:F158,"&gt;0"),0)</f>
        <v>0</v>
      </c>
      <c r="G160" s="507">
        <f t="shared" si="148"/>
        <v>0</v>
      </c>
      <c r="H160" s="507">
        <f t="shared" si="148"/>
        <v>0</v>
      </c>
      <c r="I160" s="507">
        <f t="shared" si="148"/>
        <v>0</v>
      </c>
      <c r="J160" s="507">
        <f t="shared" si="148"/>
        <v>0</v>
      </c>
      <c r="K160" s="507">
        <f t="shared" si="148"/>
        <v>0</v>
      </c>
      <c r="L160" s="507">
        <f t="shared" si="148"/>
        <v>0</v>
      </c>
      <c r="M160" s="507">
        <f t="shared" si="148"/>
        <v>0</v>
      </c>
      <c r="N160" s="507">
        <f t="shared" si="148"/>
        <v>0</v>
      </c>
      <c r="O160" s="507">
        <f t="shared" si="148"/>
        <v>0</v>
      </c>
      <c r="P160" s="507">
        <f t="shared" si="148"/>
        <v>0</v>
      </c>
      <c r="Q160" s="507">
        <f t="shared" si="148"/>
        <v>0</v>
      </c>
      <c r="R160" s="507">
        <f t="shared" si="148"/>
        <v>0</v>
      </c>
      <c r="S160" s="507">
        <f t="shared" si="148"/>
        <v>0</v>
      </c>
      <c r="T160" s="507">
        <f t="shared" si="148"/>
        <v>0</v>
      </c>
      <c r="U160" s="507">
        <f t="shared" si="148"/>
        <v>0</v>
      </c>
      <c r="V160" s="507">
        <f t="shared" si="148"/>
        <v>0</v>
      </c>
      <c r="W160" s="507">
        <f t="shared" si="148"/>
        <v>0</v>
      </c>
      <c r="X160" s="507">
        <f t="shared" si="148"/>
        <v>0</v>
      </c>
      <c r="Y160" s="507">
        <f t="shared" si="148"/>
        <v>0</v>
      </c>
      <c r="Z160" s="507">
        <f t="shared" si="148"/>
        <v>0</v>
      </c>
      <c r="AA160" s="507">
        <f t="shared" si="148"/>
        <v>0</v>
      </c>
      <c r="AB160" s="507">
        <f t="shared" si="148"/>
        <v>0</v>
      </c>
      <c r="AC160" s="507">
        <f t="shared" si="148"/>
        <v>0</v>
      </c>
      <c r="AD160" s="507">
        <f t="shared" si="148"/>
        <v>0</v>
      </c>
      <c r="AE160" s="507">
        <f t="shared" si="148"/>
        <v>0</v>
      </c>
      <c r="AF160" s="507">
        <f t="shared" si="148"/>
        <v>0</v>
      </c>
      <c r="AG160" s="507">
        <f t="shared" si="148"/>
        <v>0</v>
      </c>
      <c r="AH160" s="507">
        <f t="shared" si="148"/>
        <v>0</v>
      </c>
      <c r="AI160" s="507">
        <f t="shared" si="148"/>
        <v>0</v>
      </c>
      <c r="AJ160" s="507">
        <f t="shared" si="148"/>
        <v>0</v>
      </c>
      <c r="AK160" s="507">
        <f t="shared" si="148"/>
        <v>0</v>
      </c>
      <c r="AL160" s="507">
        <f t="shared" si="148"/>
        <v>0</v>
      </c>
      <c r="AM160" s="507">
        <f t="shared" si="148"/>
        <v>0</v>
      </c>
      <c r="AN160" s="507">
        <f t="shared" si="148"/>
        <v>0</v>
      </c>
      <c r="AO160" s="507">
        <f t="shared" si="148"/>
        <v>0</v>
      </c>
      <c r="AP160" s="507">
        <f t="shared" si="148"/>
        <v>0</v>
      </c>
      <c r="AQ160" s="507">
        <f t="shared" si="148"/>
        <v>0</v>
      </c>
      <c r="AR160" s="507">
        <f t="shared" si="148"/>
        <v>0</v>
      </c>
      <c r="AS160" s="507">
        <f t="shared" si="148"/>
        <v>0</v>
      </c>
      <c r="AT160" s="507">
        <f t="shared" si="148"/>
        <v>0</v>
      </c>
      <c r="AU160" s="507">
        <f t="shared" si="148"/>
        <v>0</v>
      </c>
      <c r="AV160" s="507">
        <f t="shared" si="148"/>
        <v>0</v>
      </c>
      <c r="AW160" s="507">
        <f t="shared" si="148"/>
        <v>0</v>
      </c>
      <c r="AX160" s="507">
        <f t="shared" si="148"/>
        <v>0</v>
      </c>
      <c r="AY160" s="507">
        <f t="shared" si="148"/>
        <v>0</v>
      </c>
      <c r="AZ160" s="507">
        <f t="shared" si="148"/>
        <v>0</v>
      </c>
      <c r="BA160" s="507">
        <f t="shared" si="148"/>
        <v>0</v>
      </c>
      <c r="BB160" s="507">
        <f t="shared" si="148"/>
        <v>0</v>
      </c>
      <c r="BC160" s="507">
        <f t="shared" si="148"/>
        <v>0</v>
      </c>
      <c r="BD160" s="507">
        <f t="shared" si="148"/>
        <v>0</v>
      </c>
      <c r="BE160" s="507">
        <f t="shared" si="148"/>
        <v>0</v>
      </c>
      <c r="BF160" s="507">
        <f t="shared" si="148"/>
        <v>0</v>
      </c>
      <c r="BG160" s="507">
        <f t="shared" si="148"/>
        <v>0</v>
      </c>
      <c r="BH160" s="507">
        <f t="shared" si="148"/>
        <v>0</v>
      </c>
      <c r="BI160" s="507">
        <f t="shared" si="148"/>
        <v>0</v>
      </c>
      <c r="BJ160" s="507">
        <f t="shared" si="148"/>
        <v>0</v>
      </c>
      <c r="BK160" s="507">
        <f t="shared" si="148"/>
        <v>0</v>
      </c>
      <c r="BL160" s="507">
        <f t="shared" si="148"/>
        <v>0</v>
      </c>
      <c r="BM160" s="507">
        <f t="shared" si="148"/>
        <v>0</v>
      </c>
      <c r="BN160" s="507">
        <f t="shared" si="148"/>
        <v>0</v>
      </c>
      <c r="BO160" s="507">
        <f t="shared" si="148"/>
        <v>0</v>
      </c>
      <c r="BP160" s="507">
        <f t="shared" si="148"/>
        <v>0</v>
      </c>
      <c r="BQ160" s="507">
        <f t="shared" si="148"/>
        <v>0</v>
      </c>
      <c r="BR160" s="507">
        <f t="shared" ref="BR160:CF160" si="149">+IFERROR(AVERAGEIF(BR149:BR158,"&gt;0"),0)</f>
        <v>0</v>
      </c>
      <c r="BS160" s="507">
        <f t="shared" si="149"/>
        <v>0</v>
      </c>
      <c r="BT160" s="507">
        <f t="shared" si="149"/>
        <v>0</v>
      </c>
      <c r="BU160" s="507">
        <f t="shared" si="149"/>
        <v>0</v>
      </c>
      <c r="BV160" s="507">
        <f t="shared" si="149"/>
        <v>0</v>
      </c>
      <c r="BW160" s="507">
        <f t="shared" si="149"/>
        <v>0</v>
      </c>
      <c r="BX160" s="507">
        <f t="shared" si="149"/>
        <v>0</v>
      </c>
      <c r="BY160" s="507">
        <f t="shared" si="149"/>
        <v>0</v>
      </c>
      <c r="BZ160" s="507">
        <f t="shared" si="149"/>
        <v>0</v>
      </c>
      <c r="CA160" s="507">
        <f t="shared" si="149"/>
        <v>0</v>
      </c>
      <c r="CB160" s="507">
        <f t="shared" si="149"/>
        <v>0</v>
      </c>
      <c r="CC160" s="507">
        <f t="shared" si="149"/>
        <v>0</v>
      </c>
      <c r="CD160" s="507">
        <f t="shared" si="149"/>
        <v>0</v>
      </c>
      <c r="CE160" s="507">
        <f t="shared" si="149"/>
        <v>0</v>
      </c>
      <c r="CF160" s="507">
        <f t="shared" si="149"/>
        <v>0</v>
      </c>
    </row>
    <row r="161" spans="3:84" hidden="1" x14ac:dyDescent="0.3">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row>
    <row r="162" spans="3:84" hidden="1" x14ac:dyDescent="0.3">
      <c r="C162" s="135">
        <v>1</v>
      </c>
      <c r="D162" s="135" t="str">
        <f t="shared" ref="D162:BO162" si="150">+D61</f>
        <v>% SOLIDOS</v>
      </c>
      <c r="E162" s="135">
        <f t="shared" si="150"/>
        <v>0</v>
      </c>
      <c r="F162" s="135">
        <f t="shared" si="150"/>
        <v>0</v>
      </c>
      <c r="G162" s="135">
        <f t="shared" si="150"/>
        <v>0</v>
      </c>
      <c r="H162" s="135">
        <f t="shared" si="150"/>
        <v>0</v>
      </c>
      <c r="I162" s="135">
        <f t="shared" si="150"/>
        <v>0</v>
      </c>
      <c r="J162" s="135">
        <f t="shared" si="150"/>
        <v>0</v>
      </c>
      <c r="K162" s="135">
        <f t="shared" si="150"/>
        <v>0</v>
      </c>
      <c r="L162" s="135">
        <f t="shared" si="150"/>
        <v>0</v>
      </c>
      <c r="M162" s="135">
        <f t="shared" si="150"/>
        <v>0</v>
      </c>
      <c r="N162" s="135">
        <f t="shared" si="150"/>
        <v>0</v>
      </c>
      <c r="O162" s="135">
        <f t="shared" si="150"/>
        <v>0</v>
      </c>
      <c r="P162" s="135">
        <f t="shared" si="150"/>
        <v>0</v>
      </c>
      <c r="Q162" s="135">
        <f t="shared" si="150"/>
        <v>0</v>
      </c>
      <c r="R162" s="135">
        <f t="shared" si="150"/>
        <v>0</v>
      </c>
      <c r="S162" s="135">
        <f t="shared" si="150"/>
        <v>0</v>
      </c>
      <c r="T162" s="135">
        <f t="shared" si="150"/>
        <v>0</v>
      </c>
      <c r="U162" s="135">
        <f t="shared" si="150"/>
        <v>0</v>
      </c>
      <c r="V162" s="135">
        <f t="shared" si="150"/>
        <v>0</v>
      </c>
      <c r="W162" s="135">
        <f t="shared" si="150"/>
        <v>0</v>
      </c>
      <c r="X162" s="135">
        <f t="shared" si="150"/>
        <v>0</v>
      </c>
      <c r="Y162" s="135">
        <f t="shared" si="150"/>
        <v>0</v>
      </c>
      <c r="Z162" s="135">
        <f t="shared" si="150"/>
        <v>0</v>
      </c>
      <c r="AA162" s="135">
        <f t="shared" si="150"/>
        <v>0</v>
      </c>
      <c r="AB162" s="135">
        <f t="shared" si="150"/>
        <v>0</v>
      </c>
      <c r="AC162" s="135">
        <f t="shared" si="150"/>
        <v>0</v>
      </c>
      <c r="AD162" s="135">
        <f t="shared" si="150"/>
        <v>0</v>
      </c>
      <c r="AE162" s="135">
        <f t="shared" si="150"/>
        <v>0</v>
      </c>
      <c r="AF162" s="135">
        <f t="shared" si="150"/>
        <v>0</v>
      </c>
      <c r="AG162" s="135">
        <f t="shared" si="150"/>
        <v>0</v>
      </c>
      <c r="AH162" s="135">
        <f t="shared" si="150"/>
        <v>0</v>
      </c>
      <c r="AI162" s="135">
        <f t="shared" si="150"/>
        <v>0</v>
      </c>
      <c r="AJ162" s="135">
        <f t="shared" si="150"/>
        <v>0</v>
      </c>
      <c r="AK162" s="135">
        <f t="shared" si="150"/>
        <v>0</v>
      </c>
      <c r="AL162" s="135">
        <f t="shared" si="150"/>
        <v>0</v>
      </c>
      <c r="AM162" s="135">
        <f t="shared" si="150"/>
        <v>0</v>
      </c>
      <c r="AN162" s="135">
        <f t="shared" si="150"/>
        <v>0</v>
      </c>
      <c r="AO162" s="135">
        <f t="shared" si="150"/>
        <v>0</v>
      </c>
      <c r="AP162" s="135">
        <f t="shared" si="150"/>
        <v>0</v>
      </c>
      <c r="AQ162" s="135">
        <f t="shared" si="150"/>
        <v>0</v>
      </c>
      <c r="AR162" s="135">
        <f t="shared" si="150"/>
        <v>0</v>
      </c>
      <c r="AS162" s="135">
        <f t="shared" si="150"/>
        <v>0</v>
      </c>
      <c r="AT162" s="135">
        <f t="shared" si="150"/>
        <v>0</v>
      </c>
      <c r="AU162" s="135">
        <f t="shared" si="150"/>
        <v>0</v>
      </c>
      <c r="AV162" s="135">
        <f t="shared" si="150"/>
        <v>0</v>
      </c>
      <c r="AW162" s="135">
        <f t="shared" si="150"/>
        <v>0</v>
      </c>
      <c r="AX162" s="135">
        <f t="shared" si="150"/>
        <v>0</v>
      </c>
      <c r="AY162" s="135">
        <f t="shared" si="150"/>
        <v>0</v>
      </c>
      <c r="AZ162" s="135">
        <f t="shared" si="150"/>
        <v>0</v>
      </c>
      <c r="BA162" s="135">
        <f t="shared" si="150"/>
        <v>0</v>
      </c>
      <c r="BB162" s="135">
        <f t="shared" si="150"/>
        <v>0</v>
      </c>
      <c r="BC162" s="135">
        <f t="shared" si="150"/>
        <v>0</v>
      </c>
      <c r="BD162" s="135">
        <f t="shared" si="150"/>
        <v>0</v>
      </c>
      <c r="BE162" s="135">
        <f t="shared" si="150"/>
        <v>0</v>
      </c>
      <c r="BF162" s="135">
        <f t="shared" si="150"/>
        <v>0</v>
      </c>
      <c r="BG162" s="135">
        <f t="shared" si="150"/>
        <v>0</v>
      </c>
      <c r="BH162" s="135">
        <f t="shared" si="150"/>
        <v>0</v>
      </c>
      <c r="BI162" s="135">
        <f t="shared" si="150"/>
        <v>0</v>
      </c>
      <c r="BJ162" s="135">
        <f t="shared" si="150"/>
        <v>0</v>
      </c>
      <c r="BK162" s="135">
        <f t="shared" si="150"/>
        <v>0</v>
      </c>
      <c r="BL162" s="135">
        <f t="shared" si="150"/>
        <v>0</v>
      </c>
      <c r="BM162" s="135">
        <f t="shared" si="150"/>
        <v>0</v>
      </c>
      <c r="BN162" s="135">
        <f t="shared" si="150"/>
        <v>0</v>
      </c>
      <c r="BO162" s="135">
        <f t="shared" si="150"/>
        <v>0</v>
      </c>
      <c r="BP162" s="135">
        <f t="shared" ref="BP162:CF162" si="151">+BP61</f>
        <v>0</v>
      </c>
      <c r="BQ162" s="135">
        <f t="shared" si="151"/>
        <v>0</v>
      </c>
      <c r="BR162" s="135">
        <f t="shared" si="151"/>
        <v>0</v>
      </c>
      <c r="BS162" s="135">
        <f t="shared" si="151"/>
        <v>0</v>
      </c>
      <c r="BT162" s="135">
        <f t="shared" si="151"/>
        <v>0</v>
      </c>
      <c r="BU162" s="135">
        <f t="shared" si="151"/>
        <v>0</v>
      </c>
      <c r="BV162" s="135">
        <f t="shared" si="151"/>
        <v>0</v>
      </c>
      <c r="BW162" s="135">
        <f t="shared" si="151"/>
        <v>0</v>
      </c>
      <c r="BX162" s="135">
        <f t="shared" si="151"/>
        <v>0</v>
      </c>
      <c r="BY162" s="135">
        <f t="shared" si="151"/>
        <v>0</v>
      </c>
      <c r="BZ162" s="135">
        <f t="shared" si="151"/>
        <v>0</v>
      </c>
      <c r="CA162" s="135">
        <f t="shared" si="151"/>
        <v>0</v>
      </c>
      <c r="CB162" s="135">
        <f t="shared" si="151"/>
        <v>0</v>
      </c>
      <c r="CC162" s="135">
        <f t="shared" si="151"/>
        <v>0</v>
      </c>
      <c r="CD162" s="135">
        <f t="shared" si="151"/>
        <v>0</v>
      </c>
      <c r="CE162" s="135">
        <f t="shared" si="151"/>
        <v>0</v>
      </c>
      <c r="CF162" s="135">
        <f t="shared" si="151"/>
        <v>0</v>
      </c>
    </row>
    <row r="163" spans="3:84" hidden="1" x14ac:dyDescent="0.3">
      <c r="C163" s="135">
        <v>2</v>
      </c>
      <c r="D163" s="135" t="str">
        <f t="shared" ref="D163:BO163" si="152">+D67</f>
        <v>% SOLIDOS</v>
      </c>
      <c r="E163" s="135">
        <f t="shared" si="152"/>
        <v>0</v>
      </c>
      <c r="F163" s="135">
        <f t="shared" si="152"/>
        <v>0</v>
      </c>
      <c r="G163" s="135">
        <f t="shared" si="152"/>
        <v>0</v>
      </c>
      <c r="H163" s="135">
        <f t="shared" si="152"/>
        <v>0</v>
      </c>
      <c r="I163" s="135">
        <f t="shared" si="152"/>
        <v>0</v>
      </c>
      <c r="J163" s="135">
        <f t="shared" si="152"/>
        <v>0</v>
      </c>
      <c r="K163" s="135">
        <f t="shared" si="152"/>
        <v>0</v>
      </c>
      <c r="L163" s="135">
        <f t="shared" si="152"/>
        <v>0</v>
      </c>
      <c r="M163" s="135">
        <f t="shared" si="152"/>
        <v>0</v>
      </c>
      <c r="N163" s="135">
        <f t="shared" si="152"/>
        <v>0</v>
      </c>
      <c r="O163" s="135">
        <f t="shared" si="152"/>
        <v>0</v>
      </c>
      <c r="P163" s="135">
        <f t="shared" si="152"/>
        <v>0</v>
      </c>
      <c r="Q163" s="135">
        <f t="shared" si="152"/>
        <v>0</v>
      </c>
      <c r="R163" s="135">
        <f t="shared" si="152"/>
        <v>0</v>
      </c>
      <c r="S163" s="135">
        <f t="shared" si="152"/>
        <v>0</v>
      </c>
      <c r="T163" s="135">
        <f t="shared" si="152"/>
        <v>0</v>
      </c>
      <c r="U163" s="135">
        <f t="shared" si="152"/>
        <v>0</v>
      </c>
      <c r="V163" s="135">
        <f t="shared" si="152"/>
        <v>0</v>
      </c>
      <c r="W163" s="135">
        <f t="shared" si="152"/>
        <v>0</v>
      </c>
      <c r="X163" s="135">
        <f t="shared" si="152"/>
        <v>0</v>
      </c>
      <c r="Y163" s="135">
        <f t="shared" si="152"/>
        <v>0</v>
      </c>
      <c r="Z163" s="135">
        <f t="shared" si="152"/>
        <v>0</v>
      </c>
      <c r="AA163" s="135">
        <f t="shared" si="152"/>
        <v>0</v>
      </c>
      <c r="AB163" s="135">
        <f t="shared" si="152"/>
        <v>0</v>
      </c>
      <c r="AC163" s="135">
        <f t="shared" si="152"/>
        <v>0</v>
      </c>
      <c r="AD163" s="135">
        <f t="shared" si="152"/>
        <v>0</v>
      </c>
      <c r="AE163" s="135">
        <f t="shared" si="152"/>
        <v>0</v>
      </c>
      <c r="AF163" s="135">
        <f t="shared" si="152"/>
        <v>0</v>
      </c>
      <c r="AG163" s="135">
        <f t="shared" si="152"/>
        <v>0</v>
      </c>
      <c r="AH163" s="135">
        <f t="shared" si="152"/>
        <v>0</v>
      </c>
      <c r="AI163" s="135">
        <f t="shared" si="152"/>
        <v>0</v>
      </c>
      <c r="AJ163" s="135">
        <f t="shared" si="152"/>
        <v>0</v>
      </c>
      <c r="AK163" s="135">
        <f t="shared" si="152"/>
        <v>0</v>
      </c>
      <c r="AL163" s="135">
        <f t="shared" si="152"/>
        <v>0</v>
      </c>
      <c r="AM163" s="135">
        <f t="shared" si="152"/>
        <v>0</v>
      </c>
      <c r="AN163" s="135">
        <f t="shared" si="152"/>
        <v>0</v>
      </c>
      <c r="AO163" s="135">
        <f t="shared" si="152"/>
        <v>0</v>
      </c>
      <c r="AP163" s="135">
        <f t="shared" si="152"/>
        <v>0</v>
      </c>
      <c r="AQ163" s="135">
        <f t="shared" si="152"/>
        <v>0</v>
      </c>
      <c r="AR163" s="135">
        <f t="shared" si="152"/>
        <v>0</v>
      </c>
      <c r="AS163" s="135">
        <f t="shared" si="152"/>
        <v>0</v>
      </c>
      <c r="AT163" s="135">
        <f t="shared" si="152"/>
        <v>0</v>
      </c>
      <c r="AU163" s="135">
        <f t="shared" si="152"/>
        <v>0</v>
      </c>
      <c r="AV163" s="135">
        <f t="shared" si="152"/>
        <v>0</v>
      </c>
      <c r="AW163" s="135">
        <f t="shared" si="152"/>
        <v>0</v>
      </c>
      <c r="AX163" s="135">
        <f t="shared" si="152"/>
        <v>0</v>
      </c>
      <c r="AY163" s="135">
        <f t="shared" si="152"/>
        <v>0</v>
      </c>
      <c r="AZ163" s="135">
        <f t="shared" si="152"/>
        <v>0</v>
      </c>
      <c r="BA163" s="135">
        <f t="shared" si="152"/>
        <v>0</v>
      </c>
      <c r="BB163" s="135">
        <f t="shared" si="152"/>
        <v>0</v>
      </c>
      <c r="BC163" s="135">
        <f t="shared" si="152"/>
        <v>0</v>
      </c>
      <c r="BD163" s="135">
        <f t="shared" si="152"/>
        <v>0</v>
      </c>
      <c r="BE163" s="135">
        <f t="shared" si="152"/>
        <v>0</v>
      </c>
      <c r="BF163" s="135">
        <f t="shared" si="152"/>
        <v>0</v>
      </c>
      <c r="BG163" s="135">
        <f t="shared" si="152"/>
        <v>0</v>
      </c>
      <c r="BH163" s="135">
        <f t="shared" si="152"/>
        <v>0</v>
      </c>
      <c r="BI163" s="135">
        <f t="shared" si="152"/>
        <v>0</v>
      </c>
      <c r="BJ163" s="135">
        <f t="shared" si="152"/>
        <v>0</v>
      </c>
      <c r="BK163" s="135">
        <f t="shared" si="152"/>
        <v>0</v>
      </c>
      <c r="BL163" s="135">
        <f t="shared" si="152"/>
        <v>0</v>
      </c>
      <c r="BM163" s="135">
        <f t="shared" si="152"/>
        <v>0</v>
      </c>
      <c r="BN163" s="135">
        <f t="shared" si="152"/>
        <v>0</v>
      </c>
      <c r="BO163" s="135">
        <f t="shared" si="152"/>
        <v>0</v>
      </c>
      <c r="BP163" s="135">
        <f t="shared" ref="BP163:CF163" si="153">+BP67</f>
        <v>0</v>
      </c>
      <c r="BQ163" s="135">
        <f t="shared" si="153"/>
        <v>0</v>
      </c>
      <c r="BR163" s="135">
        <f t="shared" si="153"/>
        <v>0</v>
      </c>
      <c r="BS163" s="135">
        <f t="shared" si="153"/>
        <v>0</v>
      </c>
      <c r="BT163" s="135">
        <f t="shared" si="153"/>
        <v>0</v>
      </c>
      <c r="BU163" s="135">
        <f t="shared" si="153"/>
        <v>0</v>
      </c>
      <c r="BV163" s="135">
        <f t="shared" si="153"/>
        <v>0</v>
      </c>
      <c r="BW163" s="135">
        <f t="shared" si="153"/>
        <v>0</v>
      </c>
      <c r="BX163" s="135">
        <f t="shared" si="153"/>
        <v>0</v>
      </c>
      <c r="BY163" s="135">
        <f t="shared" si="153"/>
        <v>0</v>
      </c>
      <c r="BZ163" s="135">
        <f t="shared" si="153"/>
        <v>0</v>
      </c>
      <c r="CA163" s="135">
        <f t="shared" si="153"/>
        <v>0</v>
      </c>
      <c r="CB163" s="135">
        <f t="shared" si="153"/>
        <v>0</v>
      </c>
      <c r="CC163" s="135">
        <f t="shared" si="153"/>
        <v>0</v>
      </c>
      <c r="CD163" s="135">
        <f t="shared" si="153"/>
        <v>0</v>
      </c>
      <c r="CE163" s="135">
        <f t="shared" si="153"/>
        <v>0</v>
      </c>
      <c r="CF163" s="135">
        <f t="shared" si="153"/>
        <v>0</v>
      </c>
    </row>
    <row r="164" spans="3:84" hidden="1" x14ac:dyDescent="0.3">
      <c r="C164" s="135">
        <v>3</v>
      </c>
      <c r="D164" s="135" t="str">
        <f t="shared" ref="D164:BO164" si="154">+D73</f>
        <v>% SOLIDOS</v>
      </c>
      <c r="E164" s="135">
        <f t="shared" si="154"/>
        <v>0</v>
      </c>
      <c r="F164" s="135">
        <f t="shared" si="154"/>
        <v>0</v>
      </c>
      <c r="G164" s="135">
        <f t="shared" si="154"/>
        <v>0</v>
      </c>
      <c r="H164" s="135">
        <f t="shared" si="154"/>
        <v>0</v>
      </c>
      <c r="I164" s="135">
        <f t="shared" si="154"/>
        <v>0</v>
      </c>
      <c r="J164" s="135">
        <f t="shared" si="154"/>
        <v>0</v>
      </c>
      <c r="K164" s="135">
        <f t="shared" si="154"/>
        <v>0</v>
      </c>
      <c r="L164" s="135">
        <f t="shared" si="154"/>
        <v>0</v>
      </c>
      <c r="M164" s="135">
        <f t="shared" si="154"/>
        <v>0</v>
      </c>
      <c r="N164" s="135">
        <f t="shared" si="154"/>
        <v>0</v>
      </c>
      <c r="O164" s="135">
        <f t="shared" si="154"/>
        <v>0</v>
      </c>
      <c r="P164" s="135">
        <f t="shared" si="154"/>
        <v>0</v>
      </c>
      <c r="Q164" s="135">
        <f t="shared" si="154"/>
        <v>0</v>
      </c>
      <c r="R164" s="135">
        <f t="shared" si="154"/>
        <v>0</v>
      </c>
      <c r="S164" s="135">
        <f t="shared" si="154"/>
        <v>0</v>
      </c>
      <c r="T164" s="135">
        <f t="shared" si="154"/>
        <v>0</v>
      </c>
      <c r="U164" s="135">
        <f t="shared" si="154"/>
        <v>0</v>
      </c>
      <c r="V164" s="135">
        <f t="shared" si="154"/>
        <v>0</v>
      </c>
      <c r="W164" s="135">
        <f t="shared" si="154"/>
        <v>0</v>
      </c>
      <c r="X164" s="135">
        <f t="shared" si="154"/>
        <v>0</v>
      </c>
      <c r="Y164" s="135">
        <f t="shared" si="154"/>
        <v>0</v>
      </c>
      <c r="Z164" s="135">
        <f t="shared" si="154"/>
        <v>0</v>
      </c>
      <c r="AA164" s="135">
        <f t="shared" si="154"/>
        <v>0</v>
      </c>
      <c r="AB164" s="135">
        <f t="shared" si="154"/>
        <v>0</v>
      </c>
      <c r="AC164" s="135">
        <f t="shared" si="154"/>
        <v>0</v>
      </c>
      <c r="AD164" s="135">
        <f t="shared" si="154"/>
        <v>0</v>
      </c>
      <c r="AE164" s="135">
        <f t="shared" si="154"/>
        <v>0</v>
      </c>
      <c r="AF164" s="135">
        <f t="shared" si="154"/>
        <v>0</v>
      </c>
      <c r="AG164" s="135">
        <f t="shared" si="154"/>
        <v>0</v>
      </c>
      <c r="AH164" s="135">
        <f t="shared" si="154"/>
        <v>0</v>
      </c>
      <c r="AI164" s="135">
        <f t="shared" si="154"/>
        <v>0</v>
      </c>
      <c r="AJ164" s="135">
        <f t="shared" si="154"/>
        <v>0</v>
      </c>
      <c r="AK164" s="135">
        <f t="shared" si="154"/>
        <v>0</v>
      </c>
      <c r="AL164" s="135">
        <f t="shared" si="154"/>
        <v>0</v>
      </c>
      <c r="AM164" s="135">
        <f t="shared" si="154"/>
        <v>0</v>
      </c>
      <c r="AN164" s="135">
        <f t="shared" si="154"/>
        <v>0</v>
      </c>
      <c r="AO164" s="135">
        <f t="shared" si="154"/>
        <v>0</v>
      </c>
      <c r="AP164" s="135">
        <f t="shared" si="154"/>
        <v>0</v>
      </c>
      <c r="AQ164" s="135">
        <f t="shared" si="154"/>
        <v>0</v>
      </c>
      <c r="AR164" s="135">
        <f t="shared" si="154"/>
        <v>0</v>
      </c>
      <c r="AS164" s="135">
        <f t="shared" si="154"/>
        <v>0</v>
      </c>
      <c r="AT164" s="135">
        <f t="shared" si="154"/>
        <v>0</v>
      </c>
      <c r="AU164" s="135">
        <f t="shared" si="154"/>
        <v>0</v>
      </c>
      <c r="AV164" s="135">
        <f t="shared" si="154"/>
        <v>0</v>
      </c>
      <c r="AW164" s="135">
        <f t="shared" si="154"/>
        <v>0</v>
      </c>
      <c r="AX164" s="135">
        <f t="shared" si="154"/>
        <v>0</v>
      </c>
      <c r="AY164" s="135">
        <f t="shared" si="154"/>
        <v>0</v>
      </c>
      <c r="AZ164" s="135">
        <f t="shared" si="154"/>
        <v>0</v>
      </c>
      <c r="BA164" s="135">
        <f t="shared" si="154"/>
        <v>0</v>
      </c>
      <c r="BB164" s="135">
        <f t="shared" si="154"/>
        <v>0</v>
      </c>
      <c r="BC164" s="135">
        <f t="shared" si="154"/>
        <v>0</v>
      </c>
      <c r="BD164" s="135">
        <f t="shared" si="154"/>
        <v>0</v>
      </c>
      <c r="BE164" s="135">
        <f t="shared" si="154"/>
        <v>0</v>
      </c>
      <c r="BF164" s="135">
        <f t="shared" si="154"/>
        <v>0</v>
      </c>
      <c r="BG164" s="135">
        <f t="shared" si="154"/>
        <v>0</v>
      </c>
      <c r="BH164" s="135">
        <f t="shared" si="154"/>
        <v>0</v>
      </c>
      <c r="BI164" s="135">
        <f t="shared" si="154"/>
        <v>0</v>
      </c>
      <c r="BJ164" s="135">
        <f t="shared" si="154"/>
        <v>0</v>
      </c>
      <c r="BK164" s="135">
        <f t="shared" si="154"/>
        <v>0</v>
      </c>
      <c r="BL164" s="135">
        <f t="shared" si="154"/>
        <v>0</v>
      </c>
      <c r="BM164" s="135">
        <f t="shared" si="154"/>
        <v>0</v>
      </c>
      <c r="BN164" s="135">
        <f t="shared" si="154"/>
        <v>0</v>
      </c>
      <c r="BO164" s="135">
        <f t="shared" si="154"/>
        <v>0</v>
      </c>
      <c r="BP164" s="135">
        <f t="shared" ref="BP164:CF164" si="155">+BP73</f>
        <v>0</v>
      </c>
      <c r="BQ164" s="135">
        <f t="shared" si="155"/>
        <v>0</v>
      </c>
      <c r="BR164" s="135">
        <f t="shared" si="155"/>
        <v>0</v>
      </c>
      <c r="BS164" s="135">
        <f t="shared" si="155"/>
        <v>0</v>
      </c>
      <c r="BT164" s="135">
        <f t="shared" si="155"/>
        <v>0</v>
      </c>
      <c r="BU164" s="135">
        <f t="shared" si="155"/>
        <v>0</v>
      </c>
      <c r="BV164" s="135">
        <f t="shared" si="155"/>
        <v>0</v>
      </c>
      <c r="BW164" s="135">
        <f t="shared" si="155"/>
        <v>0</v>
      </c>
      <c r="BX164" s="135">
        <f t="shared" si="155"/>
        <v>0</v>
      </c>
      <c r="BY164" s="135">
        <f t="shared" si="155"/>
        <v>0</v>
      </c>
      <c r="BZ164" s="135">
        <f t="shared" si="155"/>
        <v>0</v>
      </c>
      <c r="CA164" s="135">
        <f t="shared" si="155"/>
        <v>0</v>
      </c>
      <c r="CB164" s="135">
        <f t="shared" si="155"/>
        <v>0</v>
      </c>
      <c r="CC164" s="135">
        <f t="shared" si="155"/>
        <v>0</v>
      </c>
      <c r="CD164" s="135">
        <f t="shared" si="155"/>
        <v>0</v>
      </c>
      <c r="CE164" s="135">
        <f t="shared" si="155"/>
        <v>0</v>
      </c>
      <c r="CF164" s="135">
        <f t="shared" si="155"/>
        <v>0</v>
      </c>
    </row>
    <row r="165" spans="3:84" hidden="1" x14ac:dyDescent="0.3">
      <c r="C165" s="135">
        <v>4</v>
      </c>
      <c r="D165" s="135" t="str">
        <f t="shared" ref="D165:BO165" si="156">+D79</f>
        <v>% SOLIDOS</v>
      </c>
      <c r="E165" s="135">
        <f t="shared" si="156"/>
        <v>0</v>
      </c>
      <c r="F165" s="135">
        <f t="shared" si="156"/>
        <v>0</v>
      </c>
      <c r="G165" s="135">
        <f t="shared" si="156"/>
        <v>0</v>
      </c>
      <c r="H165" s="135">
        <f t="shared" si="156"/>
        <v>0</v>
      </c>
      <c r="I165" s="135">
        <f t="shared" si="156"/>
        <v>0</v>
      </c>
      <c r="J165" s="135">
        <f t="shared" si="156"/>
        <v>0</v>
      </c>
      <c r="K165" s="135">
        <f t="shared" si="156"/>
        <v>0</v>
      </c>
      <c r="L165" s="135">
        <f t="shared" si="156"/>
        <v>0</v>
      </c>
      <c r="M165" s="135">
        <f t="shared" si="156"/>
        <v>0</v>
      </c>
      <c r="N165" s="135">
        <f t="shared" si="156"/>
        <v>0</v>
      </c>
      <c r="O165" s="135">
        <f t="shared" si="156"/>
        <v>0</v>
      </c>
      <c r="P165" s="135">
        <f t="shared" si="156"/>
        <v>0</v>
      </c>
      <c r="Q165" s="135">
        <f t="shared" si="156"/>
        <v>0</v>
      </c>
      <c r="R165" s="135">
        <f t="shared" si="156"/>
        <v>0</v>
      </c>
      <c r="S165" s="135">
        <f t="shared" si="156"/>
        <v>0</v>
      </c>
      <c r="T165" s="135">
        <f t="shared" si="156"/>
        <v>0</v>
      </c>
      <c r="U165" s="135">
        <f t="shared" si="156"/>
        <v>0</v>
      </c>
      <c r="V165" s="135">
        <f t="shared" si="156"/>
        <v>0</v>
      </c>
      <c r="W165" s="135">
        <f t="shared" si="156"/>
        <v>0</v>
      </c>
      <c r="X165" s="135">
        <f t="shared" si="156"/>
        <v>0</v>
      </c>
      <c r="Y165" s="135">
        <f t="shared" si="156"/>
        <v>0</v>
      </c>
      <c r="Z165" s="135">
        <f t="shared" si="156"/>
        <v>0</v>
      </c>
      <c r="AA165" s="135">
        <f t="shared" si="156"/>
        <v>0</v>
      </c>
      <c r="AB165" s="135">
        <f t="shared" si="156"/>
        <v>0</v>
      </c>
      <c r="AC165" s="135">
        <f t="shared" si="156"/>
        <v>0</v>
      </c>
      <c r="AD165" s="135">
        <f t="shared" si="156"/>
        <v>0</v>
      </c>
      <c r="AE165" s="135">
        <f t="shared" si="156"/>
        <v>0</v>
      </c>
      <c r="AF165" s="135">
        <f t="shared" si="156"/>
        <v>0</v>
      </c>
      <c r="AG165" s="135">
        <f t="shared" si="156"/>
        <v>0</v>
      </c>
      <c r="AH165" s="135">
        <f t="shared" si="156"/>
        <v>0</v>
      </c>
      <c r="AI165" s="135">
        <f t="shared" si="156"/>
        <v>0</v>
      </c>
      <c r="AJ165" s="135">
        <f t="shared" si="156"/>
        <v>0</v>
      </c>
      <c r="AK165" s="135">
        <f t="shared" si="156"/>
        <v>0</v>
      </c>
      <c r="AL165" s="135">
        <f t="shared" si="156"/>
        <v>0</v>
      </c>
      <c r="AM165" s="135">
        <f t="shared" si="156"/>
        <v>0</v>
      </c>
      <c r="AN165" s="135">
        <f t="shared" si="156"/>
        <v>0</v>
      </c>
      <c r="AO165" s="135">
        <f t="shared" si="156"/>
        <v>0</v>
      </c>
      <c r="AP165" s="135">
        <f t="shared" si="156"/>
        <v>0</v>
      </c>
      <c r="AQ165" s="135">
        <f t="shared" si="156"/>
        <v>0</v>
      </c>
      <c r="AR165" s="135">
        <f t="shared" si="156"/>
        <v>0</v>
      </c>
      <c r="AS165" s="135">
        <f t="shared" si="156"/>
        <v>0</v>
      </c>
      <c r="AT165" s="135">
        <f t="shared" si="156"/>
        <v>0</v>
      </c>
      <c r="AU165" s="135">
        <f t="shared" si="156"/>
        <v>0</v>
      </c>
      <c r="AV165" s="135">
        <f t="shared" si="156"/>
        <v>0</v>
      </c>
      <c r="AW165" s="135">
        <f t="shared" si="156"/>
        <v>0</v>
      </c>
      <c r="AX165" s="135">
        <f t="shared" si="156"/>
        <v>0</v>
      </c>
      <c r="AY165" s="135">
        <f t="shared" si="156"/>
        <v>0</v>
      </c>
      <c r="AZ165" s="135">
        <f t="shared" si="156"/>
        <v>0</v>
      </c>
      <c r="BA165" s="135">
        <f t="shared" si="156"/>
        <v>0</v>
      </c>
      <c r="BB165" s="135">
        <f t="shared" si="156"/>
        <v>0</v>
      </c>
      <c r="BC165" s="135">
        <f t="shared" si="156"/>
        <v>0</v>
      </c>
      <c r="BD165" s="135">
        <f t="shared" si="156"/>
        <v>0</v>
      </c>
      <c r="BE165" s="135">
        <f t="shared" si="156"/>
        <v>0</v>
      </c>
      <c r="BF165" s="135">
        <f t="shared" si="156"/>
        <v>0</v>
      </c>
      <c r="BG165" s="135">
        <f t="shared" si="156"/>
        <v>0</v>
      </c>
      <c r="BH165" s="135">
        <f t="shared" si="156"/>
        <v>0</v>
      </c>
      <c r="BI165" s="135">
        <f t="shared" si="156"/>
        <v>0</v>
      </c>
      <c r="BJ165" s="135">
        <f t="shared" si="156"/>
        <v>0</v>
      </c>
      <c r="BK165" s="135">
        <f t="shared" si="156"/>
        <v>0</v>
      </c>
      <c r="BL165" s="135">
        <f t="shared" si="156"/>
        <v>0</v>
      </c>
      <c r="BM165" s="135">
        <f t="shared" si="156"/>
        <v>0</v>
      </c>
      <c r="BN165" s="135">
        <f t="shared" si="156"/>
        <v>0</v>
      </c>
      <c r="BO165" s="135">
        <f t="shared" si="156"/>
        <v>0</v>
      </c>
      <c r="BP165" s="135">
        <f t="shared" ref="BP165:CF165" si="157">+BP79</f>
        <v>0</v>
      </c>
      <c r="BQ165" s="135">
        <f t="shared" si="157"/>
        <v>0</v>
      </c>
      <c r="BR165" s="135">
        <f t="shared" si="157"/>
        <v>0</v>
      </c>
      <c r="BS165" s="135">
        <f t="shared" si="157"/>
        <v>0</v>
      </c>
      <c r="BT165" s="135">
        <f t="shared" si="157"/>
        <v>0</v>
      </c>
      <c r="BU165" s="135">
        <f t="shared" si="157"/>
        <v>0</v>
      </c>
      <c r="BV165" s="135">
        <f t="shared" si="157"/>
        <v>0</v>
      </c>
      <c r="BW165" s="135">
        <f t="shared" si="157"/>
        <v>0</v>
      </c>
      <c r="BX165" s="135">
        <f t="shared" si="157"/>
        <v>0</v>
      </c>
      <c r="BY165" s="135">
        <f t="shared" si="157"/>
        <v>0</v>
      </c>
      <c r="BZ165" s="135">
        <f t="shared" si="157"/>
        <v>0</v>
      </c>
      <c r="CA165" s="135">
        <f t="shared" si="157"/>
        <v>0</v>
      </c>
      <c r="CB165" s="135">
        <f t="shared" si="157"/>
        <v>0</v>
      </c>
      <c r="CC165" s="135">
        <f t="shared" si="157"/>
        <v>0</v>
      </c>
      <c r="CD165" s="135">
        <f t="shared" si="157"/>
        <v>0</v>
      </c>
      <c r="CE165" s="135">
        <f t="shared" si="157"/>
        <v>0</v>
      </c>
      <c r="CF165" s="135">
        <f t="shared" si="157"/>
        <v>0</v>
      </c>
    </row>
    <row r="166" spans="3:84" hidden="1" x14ac:dyDescent="0.3">
      <c r="C166" s="135">
        <v>5</v>
      </c>
      <c r="D166" s="135" t="str">
        <f t="shared" ref="D166:BO166" si="158">+D85</f>
        <v>% SOLIDOS</v>
      </c>
      <c r="E166" s="135">
        <f t="shared" si="158"/>
        <v>0</v>
      </c>
      <c r="F166" s="135">
        <f t="shared" si="158"/>
        <v>0</v>
      </c>
      <c r="G166" s="135">
        <f t="shared" si="158"/>
        <v>0</v>
      </c>
      <c r="H166" s="135">
        <f t="shared" si="158"/>
        <v>0</v>
      </c>
      <c r="I166" s="135">
        <f t="shared" si="158"/>
        <v>0</v>
      </c>
      <c r="J166" s="135">
        <f t="shared" si="158"/>
        <v>0</v>
      </c>
      <c r="K166" s="135">
        <f t="shared" si="158"/>
        <v>0</v>
      </c>
      <c r="L166" s="135">
        <f t="shared" si="158"/>
        <v>0</v>
      </c>
      <c r="M166" s="135">
        <f t="shared" si="158"/>
        <v>0</v>
      </c>
      <c r="N166" s="135">
        <f t="shared" si="158"/>
        <v>0</v>
      </c>
      <c r="O166" s="135">
        <f t="shared" si="158"/>
        <v>0</v>
      </c>
      <c r="P166" s="135">
        <f t="shared" si="158"/>
        <v>0</v>
      </c>
      <c r="Q166" s="135">
        <f t="shared" si="158"/>
        <v>0</v>
      </c>
      <c r="R166" s="135">
        <f t="shared" si="158"/>
        <v>0</v>
      </c>
      <c r="S166" s="135">
        <f t="shared" si="158"/>
        <v>0</v>
      </c>
      <c r="T166" s="135">
        <f t="shared" si="158"/>
        <v>0</v>
      </c>
      <c r="U166" s="135">
        <f t="shared" si="158"/>
        <v>0</v>
      </c>
      <c r="V166" s="135">
        <f t="shared" si="158"/>
        <v>0</v>
      </c>
      <c r="W166" s="135">
        <f t="shared" si="158"/>
        <v>0</v>
      </c>
      <c r="X166" s="135">
        <f t="shared" si="158"/>
        <v>0</v>
      </c>
      <c r="Y166" s="135">
        <f t="shared" si="158"/>
        <v>0</v>
      </c>
      <c r="Z166" s="135">
        <f t="shared" si="158"/>
        <v>0</v>
      </c>
      <c r="AA166" s="135">
        <f t="shared" si="158"/>
        <v>0</v>
      </c>
      <c r="AB166" s="135">
        <f t="shared" si="158"/>
        <v>0</v>
      </c>
      <c r="AC166" s="135">
        <f t="shared" si="158"/>
        <v>0</v>
      </c>
      <c r="AD166" s="135">
        <f t="shared" si="158"/>
        <v>0</v>
      </c>
      <c r="AE166" s="135">
        <f t="shared" si="158"/>
        <v>0</v>
      </c>
      <c r="AF166" s="135">
        <f t="shared" si="158"/>
        <v>0</v>
      </c>
      <c r="AG166" s="135">
        <f t="shared" si="158"/>
        <v>0</v>
      </c>
      <c r="AH166" s="135">
        <f t="shared" si="158"/>
        <v>0</v>
      </c>
      <c r="AI166" s="135">
        <f t="shared" si="158"/>
        <v>0</v>
      </c>
      <c r="AJ166" s="135">
        <f t="shared" si="158"/>
        <v>0</v>
      </c>
      <c r="AK166" s="135">
        <f t="shared" si="158"/>
        <v>0</v>
      </c>
      <c r="AL166" s="135">
        <f t="shared" si="158"/>
        <v>0</v>
      </c>
      <c r="AM166" s="135">
        <f t="shared" si="158"/>
        <v>0</v>
      </c>
      <c r="AN166" s="135">
        <f t="shared" si="158"/>
        <v>0</v>
      </c>
      <c r="AO166" s="135">
        <f t="shared" si="158"/>
        <v>0</v>
      </c>
      <c r="AP166" s="135">
        <f t="shared" si="158"/>
        <v>0</v>
      </c>
      <c r="AQ166" s="135">
        <f t="shared" si="158"/>
        <v>0</v>
      </c>
      <c r="AR166" s="135">
        <f t="shared" si="158"/>
        <v>0</v>
      </c>
      <c r="AS166" s="135">
        <f t="shared" si="158"/>
        <v>0</v>
      </c>
      <c r="AT166" s="135">
        <f t="shared" si="158"/>
        <v>0</v>
      </c>
      <c r="AU166" s="135">
        <f t="shared" si="158"/>
        <v>0</v>
      </c>
      <c r="AV166" s="135">
        <f t="shared" si="158"/>
        <v>0</v>
      </c>
      <c r="AW166" s="135">
        <f t="shared" si="158"/>
        <v>0</v>
      </c>
      <c r="AX166" s="135">
        <f t="shared" si="158"/>
        <v>0</v>
      </c>
      <c r="AY166" s="135">
        <f t="shared" si="158"/>
        <v>0</v>
      </c>
      <c r="AZ166" s="135">
        <f t="shared" si="158"/>
        <v>0</v>
      </c>
      <c r="BA166" s="135">
        <f t="shared" si="158"/>
        <v>0</v>
      </c>
      <c r="BB166" s="135">
        <f t="shared" si="158"/>
        <v>0</v>
      </c>
      <c r="BC166" s="135">
        <f t="shared" si="158"/>
        <v>0</v>
      </c>
      <c r="BD166" s="135">
        <f t="shared" si="158"/>
        <v>0</v>
      </c>
      <c r="BE166" s="135">
        <f t="shared" si="158"/>
        <v>0</v>
      </c>
      <c r="BF166" s="135">
        <f t="shared" si="158"/>
        <v>0</v>
      </c>
      <c r="BG166" s="135">
        <f t="shared" si="158"/>
        <v>0</v>
      </c>
      <c r="BH166" s="135">
        <f t="shared" si="158"/>
        <v>0</v>
      </c>
      <c r="BI166" s="135">
        <f t="shared" si="158"/>
        <v>0</v>
      </c>
      <c r="BJ166" s="135">
        <f t="shared" si="158"/>
        <v>0</v>
      </c>
      <c r="BK166" s="135">
        <f t="shared" si="158"/>
        <v>0</v>
      </c>
      <c r="BL166" s="135">
        <f t="shared" si="158"/>
        <v>0</v>
      </c>
      <c r="BM166" s="135">
        <f t="shared" si="158"/>
        <v>0</v>
      </c>
      <c r="BN166" s="135">
        <f t="shared" si="158"/>
        <v>0</v>
      </c>
      <c r="BO166" s="135">
        <f t="shared" si="158"/>
        <v>0</v>
      </c>
      <c r="BP166" s="135">
        <f t="shared" ref="BP166:CF166" si="159">+BP85</f>
        <v>0</v>
      </c>
      <c r="BQ166" s="135">
        <f t="shared" si="159"/>
        <v>0</v>
      </c>
      <c r="BR166" s="135">
        <f t="shared" si="159"/>
        <v>0</v>
      </c>
      <c r="BS166" s="135">
        <f t="shared" si="159"/>
        <v>0</v>
      </c>
      <c r="BT166" s="135">
        <f t="shared" si="159"/>
        <v>0</v>
      </c>
      <c r="BU166" s="135">
        <f t="shared" si="159"/>
        <v>0</v>
      </c>
      <c r="BV166" s="135">
        <f t="shared" si="159"/>
        <v>0</v>
      </c>
      <c r="BW166" s="135">
        <f t="shared" si="159"/>
        <v>0</v>
      </c>
      <c r="BX166" s="135">
        <f t="shared" si="159"/>
        <v>0</v>
      </c>
      <c r="BY166" s="135">
        <f t="shared" si="159"/>
        <v>0</v>
      </c>
      <c r="BZ166" s="135">
        <f t="shared" si="159"/>
        <v>0</v>
      </c>
      <c r="CA166" s="135">
        <f t="shared" si="159"/>
        <v>0</v>
      </c>
      <c r="CB166" s="135">
        <f t="shared" si="159"/>
        <v>0</v>
      </c>
      <c r="CC166" s="135">
        <f t="shared" si="159"/>
        <v>0</v>
      </c>
      <c r="CD166" s="135">
        <f t="shared" si="159"/>
        <v>0</v>
      </c>
      <c r="CE166" s="135">
        <f t="shared" si="159"/>
        <v>0</v>
      </c>
      <c r="CF166" s="135">
        <f t="shared" si="159"/>
        <v>0</v>
      </c>
    </row>
    <row r="167" spans="3:84" hidden="1" x14ac:dyDescent="0.3">
      <c r="C167" s="135">
        <v>6</v>
      </c>
      <c r="D167" s="135" t="str">
        <f t="shared" ref="D167:BO167" si="160">+D91</f>
        <v>% SOLIDOS</v>
      </c>
      <c r="E167" s="135">
        <f t="shared" si="160"/>
        <v>0</v>
      </c>
      <c r="F167" s="135">
        <f t="shared" si="160"/>
        <v>0</v>
      </c>
      <c r="G167" s="135">
        <f t="shared" si="160"/>
        <v>0</v>
      </c>
      <c r="H167" s="135">
        <f t="shared" si="160"/>
        <v>0</v>
      </c>
      <c r="I167" s="135">
        <f t="shared" si="160"/>
        <v>0</v>
      </c>
      <c r="J167" s="135">
        <f t="shared" si="160"/>
        <v>0</v>
      </c>
      <c r="K167" s="135">
        <f t="shared" si="160"/>
        <v>0</v>
      </c>
      <c r="L167" s="135">
        <f t="shared" si="160"/>
        <v>0</v>
      </c>
      <c r="M167" s="135">
        <f t="shared" si="160"/>
        <v>0</v>
      </c>
      <c r="N167" s="135">
        <f t="shared" si="160"/>
        <v>0</v>
      </c>
      <c r="O167" s="135">
        <f t="shared" si="160"/>
        <v>0</v>
      </c>
      <c r="P167" s="135">
        <f t="shared" si="160"/>
        <v>0</v>
      </c>
      <c r="Q167" s="135">
        <f t="shared" si="160"/>
        <v>0</v>
      </c>
      <c r="R167" s="135">
        <f t="shared" si="160"/>
        <v>0</v>
      </c>
      <c r="S167" s="135">
        <f t="shared" si="160"/>
        <v>0</v>
      </c>
      <c r="T167" s="135">
        <f t="shared" si="160"/>
        <v>0</v>
      </c>
      <c r="U167" s="135">
        <f t="shared" si="160"/>
        <v>0</v>
      </c>
      <c r="V167" s="135">
        <f t="shared" si="160"/>
        <v>0</v>
      </c>
      <c r="W167" s="135">
        <f t="shared" si="160"/>
        <v>0</v>
      </c>
      <c r="X167" s="135">
        <f t="shared" si="160"/>
        <v>0</v>
      </c>
      <c r="Y167" s="135">
        <f t="shared" si="160"/>
        <v>0</v>
      </c>
      <c r="Z167" s="135">
        <f t="shared" si="160"/>
        <v>0</v>
      </c>
      <c r="AA167" s="135">
        <f t="shared" si="160"/>
        <v>0</v>
      </c>
      <c r="AB167" s="135">
        <f t="shared" si="160"/>
        <v>0</v>
      </c>
      <c r="AC167" s="135">
        <f t="shared" si="160"/>
        <v>0</v>
      </c>
      <c r="AD167" s="135">
        <f t="shared" si="160"/>
        <v>0</v>
      </c>
      <c r="AE167" s="135">
        <f t="shared" si="160"/>
        <v>0</v>
      </c>
      <c r="AF167" s="135">
        <f t="shared" si="160"/>
        <v>0</v>
      </c>
      <c r="AG167" s="135">
        <f t="shared" si="160"/>
        <v>0</v>
      </c>
      <c r="AH167" s="135">
        <f t="shared" si="160"/>
        <v>0</v>
      </c>
      <c r="AI167" s="135">
        <f t="shared" si="160"/>
        <v>0</v>
      </c>
      <c r="AJ167" s="135">
        <f t="shared" si="160"/>
        <v>0</v>
      </c>
      <c r="AK167" s="135">
        <f t="shared" si="160"/>
        <v>0</v>
      </c>
      <c r="AL167" s="135">
        <f t="shared" si="160"/>
        <v>0</v>
      </c>
      <c r="AM167" s="135">
        <f t="shared" si="160"/>
        <v>0</v>
      </c>
      <c r="AN167" s="135">
        <f t="shared" si="160"/>
        <v>0</v>
      </c>
      <c r="AO167" s="135">
        <f t="shared" si="160"/>
        <v>0</v>
      </c>
      <c r="AP167" s="135">
        <f t="shared" si="160"/>
        <v>0</v>
      </c>
      <c r="AQ167" s="135">
        <f t="shared" si="160"/>
        <v>0</v>
      </c>
      <c r="AR167" s="135">
        <f t="shared" si="160"/>
        <v>0</v>
      </c>
      <c r="AS167" s="135">
        <f t="shared" si="160"/>
        <v>0</v>
      </c>
      <c r="AT167" s="135">
        <f t="shared" si="160"/>
        <v>0</v>
      </c>
      <c r="AU167" s="135">
        <f t="shared" si="160"/>
        <v>0</v>
      </c>
      <c r="AV167" s="135">
        <f t="shared" si="160"/>
        <v>0</v>
      </c>
      <c r="AW167" s="135">
        <f t="shared" si="160"/>
        <v>0</v>
      </c>
      <c r="AX167" s="135">
        <f t="shared" si="160"/>
        <v>0</v>
      </c>
      <c r="AY167" s="135">
        <f t="shared" si="160"/>
        <v>0</v>
      </c>
      <c r="AZ167" s="135">
        <f t="shared" si="160"/>
        <v>0</v>
      </c>
      <c r="BA167" s="135">
        <f t="shared" si="160"/>
        <v>0</v>
      </c>
      <c r="BB167" s="135">
        <f t="shared" si="160"/>
        <v>0</v>
      </c>
      <c r="BC167" s="135">
        <f t="shared" si="160"/>
        <v>0</v>
      </c>
      <c r="BD167" s="135">
        <f t="shared" si="160"/>
        <v>0</v>
      </c>
      <c r="BE167" s="135">
        <f t="shared" si="160"/>
        <v>0</v>
      </c>
      <c r="BF167" s="135">
        <f t="shared" si="160"/>
        <v>0</v>
      </c>
      <c r="BG167" s="135">
        <f t="shared" si="160"/>
        <v>0</v>
      </c>
      <c r="BH167" s="135">
        <f t="shared" si="160"/>
        <v>0</v>
      </c>
      <c r="BI167" s="135">
        <f t="shared" si="160"/>
        <v>0</v>
      </c>
      <c r="BJ167" s="135">
        <f t="shared" si="160"/>
        <v>0</v>
      </c>
      <c r="BK167" s="135">
        <f t="shared" si="160"/>
        <v>0</v>
      </c>
      <c r="BL167" s="135">
        <f t="shared" si="160"/>
        <v>0</v>
      </c>
      <c r="BM167" s="135">
        <f t="shared" si="160"/>
        <v>0</v>
      </c>
      <c r="BN167" s="135">
        <f t="shared" si="160"/>
        <v>0</v>
      </c>
      <c r="BO167" s="135">
        <f t="shared" si="160"/>
        <v>0</v>
      </c>
      <c r="BP167" s="135">
        <f t="shared" ref="BP167:CF167" si="161">+BP91</f>
        <v>0</v>
      </c>
      <c r="BQ167" s="135">
        <f t="shared" si="161"/>
        <v>0</v>
      </c>
      <c r="BR167" s="135">
        <f t="shared" si="161"/>
        <v>0</v>
      </c>
      <c r="BS167" s="135">
        <f t="shared" si="161"/>
        <v>0</v>
      </c>
      <c r="BT167" s="135">
        <f t="shared" si="161"/>
        <v>0</v>
      </c>
      <c r="BU167" s="135">
        <f t="shared" si="161"/>
        <v>0</v>
      </c>
      <c r="BV167" s="135">
        <f t="shared" si="161"/>
        <v>0</v>
      </c>
      <c r="BW167" s="135">
        <f t="shared" si="161"/>
        <v>0</v>
      </c>
      <c r="BX167" s="135">
        <f t="shared" si="161"/>
        <v>0</v>
      </c>
      <c r="BY167" s="135">
        <f t="shared" si="161"/>
        <v>0</v>
      </c>
      <c r="BZ167" s="135">
        <f t="shared" si="161"/>
        <v>0</v>
      </c>
      <c r="CA167" s="135">
        <f t="shared" si="161"/>
        <v>0</v>
      </c>
      <c r="CB167" s="135">
        <f t="shared" si="161"/>
        <v>0</v>
      </c>
      <c r="CC167" s="135">
        <f t="shared" si="161"/>
        <v>0</v>
      </c>
      <c r="CD167" s="135">
        <f t="shared" si="161"/>
        <v>0</v>
      </c>
      <c r="CE167" s="135">
        <f t="shared" si="161"/>
        <v>0</v>
      </c>
      <c r="CF167" s="135">
        <f t="shared" si="161"/>
        <v>0</v>
      </c>
    </row>
    <row r="168" spans="3:84" hidden="1" x14ac:dyDescent="0.3">
      <c r="C168" s="135">
        <v>7</v>
      </c>
      <c r="D168" s="135" t="str">
        <f t="shared" ref="D168:BO168" si="162">+D97</f>
        <v>% SOLIDOS</v>
      </c>
      <c r="E168" s="135">
        <f t="shared" si="162"/>
        <v>0</v>
      </c>
      <c r="F168" s="135">
        <f t="shared" si="162"/>
        <v>0</v>
      </c>
      <c r="G168" s="135">
        <f t="shared" si="162"/>
        <v>0</v>
      </c>
      <c r="H168" s="135">
        <f t="shared" si="162"/>
        <v>0</v>
      </c>
      <c r="I168" s="135">
        <f t="shared" si="162"/>
        <v>0</v>
      </c>
      <c r="J168" s="135">
        <f t="shared" si="162"/>
        <v>0</v>
      </c>
      <c r="K168" s="135">
        <f t="shared" si="162"/>
        <v>0</v>
      </c>
      <c r="L168" s="135">
        <f t="shared" si="162"/>
        <v>0</v>
      </c>
      <c r="M168" s="135">
        <f t="shared" si="162"/>
        <v>0</v>
      </c>
      <c r="N168" s="135">
        <f t="shared" si="162"/>
        <v>0</v>
      </c>
      <c r="O168" s="135">
        <f t="shared" si="162"/>
        <v>0</v>
      </c>
      <c r="P168" s="135">
        <f t="shared" si="162"/>
        <v>0</v>
      </c>
      <c r="Q168" s="135">
        <f t="shared" si="162"/>
        <v>0</v>
      </c>
      <c r="R168" s="135">
        <f t="shared" si="162"/>
        <v>0</v>
      </c>
      <c r="S168" s="135">
        <f t="shared" si="162"/>
        <v>0</v>
      </c>
      <c r="T168" s="135">
        <f t="shared" si="162"/>
        <v>0</v>
      </c>
      <c r="U168" s="135">
        <f t="shared" si="162"/>
        <v>0</v>
      </c>
      <c r="V168" s="135">
        <f t="shared" si="162"/>
        <v>0</v>
      </c>
      <c r="W168" s="135">
        <f t="shared" si="162"/>
        <v>0</v>
      </c>
      <c r="X168" s="135">
        <f t="shared" si="162"/>
        <v>0</v>
      </c>
      <c r="Y168" s="135">
        <f t="shared" si="162"/>
        <v>0</v>
      </c>
      <c r="Z168" s="135">
        <f t="shared" si="162"/>
        <v>0</v>
      </c>
      <c r="AA168" s="135">
        <f t="shared" si="162"/>
        <v>0</v>
      </c>
      <c r="AB168" s="135">
        <f t="shared" si="162"/>
        <v>0</v>
      </c>
      <c r="AC168" s="135">
        <f t="shared" si="162"/>
        <v>0</v>
      </c>
      <c r="AD168" s="135">
        <f t="shared" si="162"/>
        <v>0</v>
      </c>
      <c r="AE168" s="135">
        <f t="shared" si="162"/>
        <v>0</v>
      </c>
      <c r="AF168" s="135">
        <f t="shared" si="162"/>
        <v>0</v>
      </c>
      <c r="AG168" s="135">
        <f t="shared" si="162"/>
        <v>0</v>
      </c>
      <c r="AH168" s="135">
        <f t="shared" si="162"/>
        <v>0</v>
      </c>
      <c r="AI168" s="135">
        <f t="shared" si="162"/>
        <v>0</v>
      </c>
      <c r="AJ168" s="135">
        <f t="shared" si="162"/>
        <v>0</v>
      </c>
      <c r="AK168" s="135">
        <f t="shared" si="162"/>
        <v>0</v>
      </c>
      <c r="AL168" s="135">
        <f t="shared" si="162"/>
        <v>0</v>
      </c>
      <c r="AM168" s="135">
        <f t="shared" si="162"/>
        <v>0</v>
      </c>
      <c r="AN168" s="135">
        <f t="shared" si="162"/>
        <v>0</v>
      </c>
      <c r="AO168" s="135">
        <f t="shared" si="162"/>
        <v>0</v>
      </c>
      <c r="AP168" s="135">
        <f t="shared" si="162"/>
        <v>0</v>
      </c>
      <c r="AQ168" s="135">
        <f t="shared" si="162"/>
        <v>0</v>
      </c>
      <c r="AR168" s="135">
        <f t="shared" si="162"/>
        <v>0</v>
      </c>
      <c r="AS168" s="135">
        <f t="shared" si="162"/>
        <v>0</v>
      </c>
      <c r="AT168" s="135">
        <f t="shared" si="162"/>
        <v>0</v>
      </c>
      <c r="AU168" s="135">
        <f t="shared" si="162"/>
        <v>0</v>
      </c>
      <c r="AV168" s="135">
        <f t="shared" si="162"/>
        <v>0</v>
      </c>
      <c r="AW168" s="135">
        <f t="shared" si="162"/>
        <v>0</v>
      </c>
      <c r="AX168" s="135">
        <f t="shared" si="162"/>
        <v>0</v>
      </c>
      <c r="AY168" s="135">
        <f t="shared" si="162"/>
        <v>0</v>
      </c>
      <c r="AZ168" s="135">
        <f t="shared" si="162"/>
        <v>0</v>
      </c>
      <c r="BA168" s="135">
        <f t="shared" si="162"/>
        <v>0</v>
      </c>
      <c r="BB168" s="135">
        <f t="shared" si="162"/>
        <v>0</v>
      </c>
      <c r="BC168" s="135">
        <f t="shared" si="162"/>
        <v>0</v>
      </c>
      <c r="BD168" s="135">
        <f t="shared" si="162"/>
        <v>0</v>
      </c>
      <c r="BE168" s="135">
        <f t="shared" si="162"/>
        <v>0</v>
      </c>
      <c r="BF168" s="135">
        <f t="shared" si="162"/>
        <v>0</v>
      </c>
      <c r="BG168" s="135">
        <f t="shared" si="162"/>
        <v>0</v>
      </c>
      <c r="BH168" s="135">
        <f t="shared" si="162"/>
        <v>0</v>
      </c>
      <c r="BI168" s="135">
        <f t="shared" si="162"/>
        <v>0</v>
      </c>
      <c r="BJ168" s="135">
        <f t="shared" si="162"/>
        <v>0</v>
      </c>
      <c r="BK168" s="135">
        <f t="shared" si="162"/>
        <v>0</v>
      </c>
      <c r="BL168" s="135">
        <f t="shared" si="162"/>
        <v>0</v>
      </c>
      <c r="BM168" s="135">
        <f t="shared" si="162"/>
        <v>0</v>
      </c>
      <c r="BN168" s="135">
        <f t="shared" si="162"/>
        <v>0</v>
      </c>
      <c r="BO168" s="135">
        <f t="shared" si="162"/>
        <v>0</v>
      </c>
      <c r="BP168" s="135">
        <f t="shared" ref="BP168:CF168" si="163">+BP97</f>
        <v>0</v>
      </c>
      <c r="BQ168" s="135">
        <f t="shared" si="163"/>
        <v>0</v>
      </c>
      <c r="BR168" s="135">
        <f t="shared" si="163"/>
        <v>0</v>
      </c>
      <c r="BS168" s="135">
        <f t="shared" si="163"/>
        <v>0</v>
      </c>
      <c r="BT168" s="135">
        <f t="shared" si="163"/>
        <v>0</v>
      </c>
      <c r="BU168" s="135">
        <f t="shared" si="163"/>
        <v>0</v>
      </c>
      <c r="BV168" s="135">
        <f t="shared" si="163"/>
        <v>0</v>
      </c>
      <c r="BW168" s="135">
        <f t="shared" si="163"/>
        <v>0</v>
      </c>
      <c r="BX168" s="135">
        <f t="shared" si="163"/>
        <v>0</v>
      </c>
      <c r="BY168" s="135">
        <f t="shared" si="163"/>
        <v>0</v>
      </c>
      <c r="BZ168" s="135">
        <f t="shared" si="163"/>
        <v>0</v>
      </c>
      <c r="CA168" s="135">
        <f t="shared" si="163"/>
        <v>0</v>
      </c>
      <c r="CB168" s="135">
        <f t="shared" si="163"/>
        <v>0</v>
      </c>
      <c r="CC168" s="135">
        <f t="shared" si="163"/>
        <v>0</v>
      </c>
      <c r="CD168" s="135">
        <f t="shared" si="163"/>
        <v>0</v>
      </c>
      <c r="CE168" s="135">
        <f t="shared" si="163"/>
        <v>0</v>
      </c>
      <c r="CF168" s="135">
        <f t="shared" si="163"/>
        <v>0</v>
      </c>
    </row>
    <row r="169" spans="3:84" hidden="1" x14ac:dyDescent="0.3">
      <c r="C169" s="135">
        <v>8</v>
      </c>
      <c r="D169" s="135" t="str">
        <f t="shared" ref="D169:BO169" si="164">+D103</f>
        <v>% SOLIDOS</v>
      </c>
      <c r="E169" s="135">
        <f t="shared" si="164"/>
        <v>0</v>
      </c>
      <c r="F169" s="135">
        <f t="shared" si="164"/>
        <v>0</v>
      </c>
      <c r="G169" s="135">
        <f t="shared" si="164"/>
        <v>0</v>
      </c>
      <c r="H169" s="135">
        <f t="shared" si="164"/>
        <v>0</v>
      </c>
      <c r="I169" s="135">
        <f t="shared" si="164"/>
        <v>0</v>
      </c>
      <c r="J169" s="135">
        <f t="shared" si="164"/>
        <v>0</v>
      </c>
      <c r="K169" s="135">
        <f t="shared" si="164"/>
        <v>0</v>
      </c>
      <c r="L169" s="135">
        <f t="shared" si="164"/>
        <v>0</v>
      </c>
      <c r="M169" s="135">
        <f t="shared" si="164"/>
        <v>0</v>
      </c>
      <c r="N169" s="135">
        <f t="shared" si="164"/>
        <v>0</v>
      </c>
      <c r="O169" s="135">
        <f t="shared" si="164"/>
        <v>0</v>
      </c>
      <c r="P169" s="135">
        <f t="shared" si="164"/>
        <v>0</v>
      </c>
      <c r="Q169" s="135">
        <f t="shared" si="164"/>
        <v>0</v>
      </c>
      <c r="R169" s="135">
        <f t="shared" si="164"/>
        <v>0</v>
      </c>
      <c r="S169" s="135">
        <f t="shared" si="164"/>
        <v>0</v>
      </c>
      <c r="T169" s="135">
        <f t="shared" si="164"/>
        <v>0</v>
      </c>
      <c r="U169" s="135">
        <f t="shared" si="164"/>
        <v>0</v>
      </c>
      <c r="V169" s="135">
        <f t="shared" si="164"/>
        <v>0</v>
      </c>
      <c r="W169" s="135">
        <f t="shared" si="164"/>
        <v>0</v>
      </c>
      <c r="X169" s="135">
        <f t="shared" si="164"/>
        <v>0</v>
      </c>
      <c r="Y169" s="135">
        <f t="shared" si="164"/>
        <v>0</v>
      </c>
      <c r="Z169" s="135">
        <f t="shared" si="164"/>
        <v>0</v>
      </c>
      <c r="AA169" s="135">
        <f t="shared" si="164"/>
        <v>0</v>
      </c>
      <c r="AB169" s="135">
        <f t="shared" si="164"/>
        <v>0</v>
      </c>
      <c r="AC169" s="135">
        <f t="shared" si="164"/>
        <v>0</v>
      </c>
      <c r="AD169" s="135">
        <f t="shared" si="164"/>
        <v>0</v>
      </c>
      <c r="AE169" s="135">
        <f t="shared" si="164"/>
        <v>0</v>
      </c>
      <c r="AF169" s="135">
        <f t="shared" si="164"/>
        <v>0</v>
      </c>
      <c r="AG169" s="135">
        <f t="shared" si="164"/>
        <v>0</v>
      </c>
      <c r="AH169" s="135">
        <f t="shared" si="164"/>
        <v>0</v>
      </c>
      <c r="AI169" s="135">
        <f t="shared" si="164"/>
        <v>0</v>
      </c>
      <c r="AJ169" s="135">
        <f t="shared" si="164"/>
        <v>0</v>
      </c>
      <c r="AK169" s="135">
        <f t="shared" si="164"/>
        <v>0</v>
      </c>
      <c r="AL169" s="135">
        <f t="shared" si="164"/>
        <v>0</v>
      </c>
      <c r="AM169" s="135">
        <f t="shared" si="164"/>
        <v>0</v>
      </c>
      <c r="AN169" s="135">
        <f t="shared" si="164"/>
        <v>0</v>
      </c>
      <c r="AO169" s="135">
        <f t="shared" si="164"/>
        <v>0</v>
      </c>
      <c r="AP169" s="135">
        <f t="shared" si="164"/>
        <v>0</v>
      </c>
      <c r="AQ169" s="135">
        <f t="shared" si="164"/>
        <v>0</v>
      </c>
      <c r="AR169" s="135">
        <f t="shared" si="164"/>
        <v>0</v>
      </c>
      <c r="AS169" s="135">
        <f t="shared" si="164"/>
        <v>0</v>
      </c>
      <c r="AT169" s="135">
        <f t="shared" si="164"/>
        <v>0</v>
      </c>
      <c r="AU169" s="135">
        <f t="shared" si="164"/>
        <v>0</v>
      </c>
      <c r="AV169" s="135">
        <f t="shared" si="164"/>
        <v>0</v>
      </c>
      <c r="AW169" s="135">
        <f t="shared" si="164"/>
        <v>0</v>
      </c>
      <c r="AX169" s="135">
        <f t="shared" si="164"/>
        <v>0</v>
      </c>
      <c r="AY169" s="135">
        <f t="shared" si="164"/>
        <v>0</v>
      </c>
      <c r="AZ169" s="135">
        <f t="shared" si="164"/>
        <v>0</v>
      </c>
      <c r="BA169" s="135">
        <f t="shared" si="164"/>
        <v>0</v>
      </c>
      <c r="BB169" s="135">
        <f t="shared" si="164"/>
        <v>0</v>
      </c>
      <c r="BC169" s="135">
        <f t="shared" si="164"/>
        <v>0</v>
      </c>
      <c r="BD169" s="135">
        <f t="shared" si="164"/>
        <v>0</v>
      </c>
      <c r="BE169" s="135">
        <f t="shared" si="164"/>
        <v>0</v>
      </c>
      <c r="BF169" s="135">
        <f t="shared" si="164"/>
        <v>0</v>
      </c>
      <c r="BG169" s="135">
        <f t="shared" si="164"/>
        <v>0</v>
      </c>
      <c r="BH169" s="135">
        <f t="shared" si="164"/>
        <v>0</v>
      </c>
      <c r="BI169" s="135">
        <f t="shared" si="164"/>
        <v>0</v>
      </c>
      <c r="BJ169" s="135">
        <f t="shared" si="164"/>
        <v>0</v>
      </c>
      <c r="BK169" s="135">
        <f t="shared" si="164"/>
        <v>0</v>
      </c>
      <c r="BL169" s="135">
        <f t="shared" si="164"/>
        <v>0</v>
      </c>
      <c r="BM169" s="135">
        <f t="shared" si="164"/>
        <v>0</v>
      </c>
      <c r="BN169" s="135">
        <f t="shared" si="164"/>
        <v>0</v>
      </c>
      <c r="BO169" s="135">
        <f t="shared" si="164"/>
        <v>0</v>
      </c>
      <c r="BP169" s="135">
        <f t="shared" ref="BP169:CF169" si="165">+BP103</f>
        <v>0</v>
      </c>
      <c r="BQ169" s="135">
        <f t="shared" si="165"/>
        <v>0</v>
      </c>
      <c r="BR169" s="135">
        <f t="shared" si="165"/>
        <v>0</v>
      </c>
      <c r="BS169" s="135">
        <f t="shared" si="165"/>
        <v>0</v>
      </c>
      <c r="BT169" s="135">
        <f t="shared" si="165"/>
        <v>0</v>
      </c>
      <c r="BU169" s="135">
        <f t="shared" si="165"/>
        <v>0</v>
      </c>
      <c r="BV169" s="135">
        <f t="shared" si="165"/>
        <v>0</v>
      </c>
      <c r="BW169" s="135">
        <f t="shared" si="165"/>
        <v>0</v>
      </c>
      <c r="BX169" s="135">
        <f t="shared" si="165"/>
        <v>0</v>
      </c>
      <c r="BY169" s="135">
        <f t="shared" si="165"/>
        <v>0</v>
      </c>
      <c r="BZ169" s="135">
        <f t="shared" si="165"/>
        <v>0</v>
      </c>
      <c r="CA169" s="135">
        <f t="shared" si="165"/>
        <v>0</v>
      </c>
      <c r="CB169" s="135">
        <f t="shared" si="165"/>
        <v>0</v>
      </c>
      <c r="CC169" s="135">
        <f t="shared" si="165"/>
        <v>0</v>
      </c>
      <c r="CD169" s="135">
        <f t="shared" si="165"/>
        <v>0</v>
      </c>
      <c r="CE169" s="135">
        <f t="shared" si="165"/>
        <v>0</v>
      </c>
      <c r="CF169" s="135">
        <f t="shared" si="165"/>
        <v>0</v>
      </c>
    </row>
    <row r="170" spans="3:84" hidden="1" x14ac:dyDescent="0.3">
      <c r="C170" s="135">
        <v>9</v>
      </c>
      <c r="D170" s="135" t="str">
        <f t="shared" ref="D170:BO170" si="166">+D109</f>
        <v>% SOLIDOS</v>
      </c>
      <c r="E170" s="135">
        <f t="shared" si="166"/>
        <v>0</v>
      </c>
      <c r="F170" s="135">
        <f t="shared" si="166"/>
        <v>0</v>
      </c>
      <c r="G170" s="135">
        <f t="shared" si="166"/>
        <v>0</v>
      </c>
      <c r="H170" s="135">
        <f t="shared" si="166"/>
        <v>0</v>
      </c>
      <c r="I170" s="135">
        <f t="shared" si="166"/>
        <v>0</v>
      </c>
      <c r="J170" s="135">
        <f t="shared" si="166"/>
        <v>0</v>
      </c>
      <c r="K170" s="135">
        <f t="shared" si="166"/>
        <v>0</v>
      </c>
      <c r="L170" s="135">
        <f t="shared" si="166"/>
        <v>0</v>
      </c>
      <c r="M170" s="135">
        <f t="shared" si="166"/>
        <v>0</v>
      </c>
      <c r="N170" s="135">
        <f t="shared" si="166"/>
        <v>0</v>
      </c>
      <c r="O170" s="135">
        <f t="shared" si="166"/>
        <v>0</v>
      </c>
      <c r="P170" s="135">
        <f t="shared" si="166"/>
        <v>0</v>
      </c>
      <c r="Q170" s="135">
        <f t="shared" si="166"/>
        <v>0</v>
      </c>
      <c r="R170" s="135">
        <f t="shared" si="166"/>
        <v>0</v>
      </c>
      <c r="S170" s="135">
        <f t="shared" si="166"/>
        <v>0</v>
      </c>
      <c r="T170" s="135">
        <f t="shared" si="166"/>
        <v>0</v>
      </c>
      <c r="U170" s="135">
        <f t="shared" si="166"/>
        <v>0</v>
      </c>
      <c r="V170" s="135">
        <f t="shared" si="166"/>
        <v>0</v>
      </c>
      <c r="W170" s="135">
        <f t="shared" si="166"/>
        <v>0</v>
      </c>
      <c r="X170" s="135">
        <f t="shared" si="166"/>
        <v>0</v>
      </c>
      <c r="Y170" s="135">
        <f t="shared" si="166"/>
        <v>0</v>
      </c>
      <c r="Z170" s="135">
        <f t="shared" si="166"/>
        <v>0</v>
      </c>
      <c r="AA170" s="135">
        <f t="shared" si="166"/>
        <v>0</v>
      </c>
      <c r="AB170" s="135">
        <f t="shared" si="166"/>
        <v>0</v>
      </c>
      <c r="AC170" s="135">
        <f t="shared" si="166"/>
        <v>0</v>
      </c>
      <c r="AD170" s="135">
        <f t="shared" si="166"/>
        <v>0</v>
      </c>
      <c r="AE170" s="135">
        <f t="shared" si="166"/>
        <v>0</v>
      </c>
      <c r="AF170" s="135">
        <f t="shared" si="166"/>
        <v>0</v>
      </c>
      <c r="AG170" s="135">
        <f t="shared" si="166"/>
        <v>0</v>
      </c>
      <c r="AH170" s="135">
        <f t="shared" si="166"/>
        <v>0</v>
      </c>
      <c r="AI170" s="135">
        <f t="shared" si="166"/>
        <v>0</v>
      </c>
      <c r="AJ170" s="135">
        <f t="shared" si="166"/>
        <v>0</v>
      </c>
      <c r="AK170" s="135">
        <f t="shared" si="166"/>
        <v>0</v>
      </c>
      <c r="AL170" s="135">
        <f t="shared" si="166"/>
        <v>0</v>
      </c>
      <c r="AM170" s="135">
        <f t="shared" si="166"/>
        <v>0</v>
      </c>
      <c r="AN170" s="135">
        <f t="shared" si="166"/>
        <v>0</v>
      </c>
      <c r="AO170" s="135">
        <f t="shared" si="166"/>
        <v>0</v>
      </c>
      <c r="AP170" s="135">
        <f t="shared" si="166"/>
        <v>0</v>
      </c>
      <c r="AQ170" s="135">
        <f t="shared" si="166"/>
        <v>0</v>
      </c>
      <c r="AR170" s="135">
        <f t="shared" si="166"/>
        <v>0</v>
      </c>
      <c r="AS170" s="135">
        <f t="shared" si="166"/>
        <v>0</v>
      </c>
      <c r="AT170" s="135">
        <f t="shared" si="166"/>
        <v>0</v>
      </c>
      <c r="AU170" s="135">
        <f t="shared" si="166"/>
        <v>0</v>
      </c>
      <c r="AV170" s="135">
        <f t="shared" si="166"/>
        <v>0</v>
      </c>
      <c r="AW170" s="135">
        <f t="shared" si="166"/>
        <v>0</v>
      </c>
      <c r="AX170" s="135">
        <f t="shared" si="166"/>
        <v>0</v>
      </c>
      <c r="AY170" s="135">
        <f t="shared" si="166"/>
        <v>0</v>
      </c>
      <c r="AZ170" s="135">
        <f t="shared" si="166"/>
        <v>0</v>
      </c>
      <c r="BA170" s="135">
        <f t="shared" si="166"/>
        <v>0</v>
      </c>
      <c r="BB170" s="135">
        <f t="shared" si="166"/>
        <v>0</v>
      </c>
      <c r="BC170" s="135">
        <f t="shared" si="166"/>
        <v>0</v>
      </c>
      <c r="BD170" s="135">
        <f t="shared" si="166"/>
        <v>0</v>
      </c>
      <c r="BE170" s="135">
        <f t="shared" si="166"/>
        <v>0</v>
      </c>
      <c r="BF170" s="135">
        <f t="shared" si="166"/>
        <v>0</v>
      </c>
      <c r="BG170" s="135">
        <f t="shared" si="166"/>
        <v>0</v>
      </c>
      <c r="BH170" s="135">
        <f t="shared" si="166"/>
        <v>0</v>
      </c>
      <c r="BI170" s="135">
        <f t="shared" si="166"/>
        <v>0</v>
      </c>
      <c r="BJ170" s="135">
        <f t="shared" si="166"/>
        <v>0</v>
      </c>
      <c r="BK170" s="135">
        <f t="shared" si="166"/>
        <v>0</v>
      </c>
      <c r="BL170" s="135">
        <f t="shared" si="166"/>
        <v>0</v>
      </c>
      <c r="BM170" s="135">
        <f t="shared" si="166"/>
        <v>0</v>
      </c>
      <c r="BN170" s="135">
        <f t="shared" si="166"/>
        <v>0</v>
      </c>
      <c r="BO170" s="135">
        <f t="shared" si="166"/>
        <v>0</v>
      </c>
      <c r="BP170" s="135">
        <f t="shared" ref="BP170:CF170" si="167">+BP109</f>
        <v>0</v>
      </c>
      <c r="BQ170" s="135">
        <f t="shared" si="167"/>
        <v>0</v>
      </c>
      <c r="BR170" s="135">
        <f t="shared" si="167"/>
        <v>0</v>
      </c>
      <c r="BS170" s="135">
        <f t="shared" si="167"/>
        <v>0</v>
      </c>
      <c r="BT170" s="135">
        <f t="shared" si="167"/>
        <v>0</v>
      </c>
      <c r="BU170" s="135">
        <f t="shared" si="167"/>
        <v>0</v>
      </c>
      <c r="BV170" s="135">
        <f t="shared" si="167"/>
        <v>0</v>
      </c>
      <c r="BW170" s="135">
        <f t="shared" si="167"/>
        <v>0</v>
      </c>
      <c r="BX170" s="135">
        <f t="shared" si="167"/>
        <v>0</v>
      </c>
      <c r="BY170" s="135">
        <f t="shared" si="167"/>
        <v>0</v>
      </c>
      <c r="BZ170" s="135">
        <f t="shared" si="167"/>
        <v>0</v>
      </c>
      <c r="CA170" s="135">
        <f t="shared" si="167"/>
        <v>0</v>
      </c>
      <c r="CB170" s="135">
        <f t="shared" si="167"/>
        <v>0</v>
      </c>
      <c r="CC170" s="135">
        <f t="shared" si="167"/>
        <v>0</v>
      </c>
      <c r="CD170" s="135">
        <f t="shared" si="167"/>
        <v>0</v>
      </c>
      <c r="CE170" s="135">
        <f t="shared" si="167"/>
        <v>0</v>
      </c>
      <c r="CF170" s="135">
        <f t="shared" si="167"/>
        <v>0</v>
      </c>
    </row>
    <row r="171" spans="3:84" hidden="1" x14ac:dyDescent="0.3">
      <c r="C171" s="135">
        <v>10</v>
      </c>
      <c r="D171" s="135" t="str">
        <f t="shared" ref="D171:BO171" si="168">+D115</f>
        <v>% SOLIDOS</v>
      </c>
      <c r="E171" s="135">
        <f t="shared" si="168"/>
        <v>0</v>
      </c>
      <c r="F171" s="135">
        <f t="shared" si="168"/>
        <v>0</v>
      </c>
      <c r="G171" s="135">
        <f t="shared" si="168"/>
        <v>0</v>
      </c>
      <c r="H171" s="135">
        <f t="shared" si="168"/>
        <v>0</v>
      </c>
      <c r="I171" s="135">
        <f t="shared" si="168"/>
        <v>0</v>
      </c>
      <c r="J171" s="135">
        <f t="shared" si="168"/>
        <v>0</v>
      </c>
      <c r="K171" s="135">
        <f t="shared" si="168"/>
        <v>0</v>
      </c>
      <c r="L171" s="135">
        <f t="shared" si="168"/>
        <v>0</v>
      </c>
      <c r="M171" s="135">
        <f t="shared" si="168"/>
        <v>0</v>
      </c>
      <c r="N171" s="135">
        <f t="shared" si="168"/>
        <v>0</v>
      </c>
      <c r="O171" s="135">
        <f t="shared" si="168"/>
        <v>0</v>
      </c>
      <c r="P171" s="135">
        <f t="shared" si="168"/>
        <v>0</v>
      </c>
      <c r="Q171" s="135">
        <f t="shared" si="168"/>
        <v>0</v>
      </c>
      <c r="R171" s="135">
        <f t="shared" si="168"/>
        <v>0</v>
      </c>
      <c r="S171" s="135">
        <f t="shared" si="168"/>
        <v>0</v>
      </c>
      <c r="T171" s="135">
        <f t="shared" si="168"/>
        <v>0</v>
      </c>
      <c r="U171" s="135">
        <f t="shared" si="168"/>
        <v>0</v>
      </c>
      <c r="V171" s="135">
        <f t="shared" si="168"/>
        <v>0</v>
      </c>
      <c r="W171" s="135">
        <f t="shared" si="168"/>
        <v>0</v>
      </c>
      <c r="X171" s="135">
        <f t="shared" si="168"/>
        <v>0</v>
      </c>
      <c r="Y171" s="135">
        <f t="shared" si="168"/>
        <v>0</v>
      </c>
      <c r="Z171" s="135">
        <f t="shared" si="168"/>
        <v>0</v>
      </c>
      <c r="AA171" s="135">
        <f t="shared" si="168"/>
        <v>0</v>
      </c>
      <c r="AB171" s="135">
        <f t="shared" si="168"/>
        <v>0</v>
      </c>
      <c r="AC171" s="135">
        <f t="shared" si="168"/>
        <v>0</v>
      </c>
      <c r="AD171" s="135">
        <f t="shared" si="168"/>
        <v>0</v>
      </c>
      <c r="AE171" s="135">
        <f t="shared" si="168"/>
        <v>0</v>
      </c>
      <c r="AF171" s="135">
        <f t="shared" si="168"/>
        <v>0</v>
      </c>
      <c r="AG171" s="135">
        <f t="shared" si="168"/>
        <v>0</v>
      </c>
      <c r="AH171" s="135">
        <f t="shared" si="168"/>
        <v>0</v>
      </c>
      <c r="AI171" s="135">
        <f t="shared" si="168"/>
        <v>0</v>
      </c>
      <c r="AJ171" s="135">
        <f t="shared" si="168"/>
        <v>0</v>
      </c>
      <c r="AK171" s="135">
        <f t="shared" si="168"/>
        <v>0</v>
      </c>
      <c r="AL171" s="135">
        <f t="shared" si="168"/>
        <v>0</v>
      </c>
      <c r="AM171" s="135">
        <f t="shared" si="168"/>
        <v>0</v>
      </c>
      <c r="AN171" s="135">
        <f t="shared" si="168"/>
        <v>0</v>
      </c>
      <c r="AO171" s="135">
        <f t="shared" si="168"/>
        <v>0</v>
      </c>
      <c r="AP171" s="135">
        <f t="shared" si="168"/>
        <v>0</v>
      </c>
      <c r="AQ171" s="135">
        <f t="shared" si="168"/>
        <v>0</v>
      </c>
      <c r="AR171" s="135">
        <f t="shared" si="168"/>
        <v>0</v>
      </c>
      <c r="AS171" s="135">
        <f t="shared" si="168"/>
        <v>0</v>
      </c>
      <c r="AT171" s="135">
        <f t="shared" si="168"/>
        <v>0</v>
      </c>
      <c r="AU171" s="135">
        <f t="shared" si="168"/>
        <v>0</v>
      </c>
      <c r="AV171" s="135">
        <f t="shared" si="168"/>
        <v>0</v>
      </c>
      <c r="AW171" s="135">
        <f t="shared" si="168"/>
        <v>0</v>
      </c>
      <c r="AX171" s="135">
        <f t="shared" si="168"/>
        <v>0</v>
      </c>
      <c r="AY171" s="135">
        <f t="shared" si="168"/>
        <v>0</v>
      </c>
      <c r="AZ171" s="135">
        <f t="shared" si="168"/>
        <v>0</v>
      </c>
      <c r="BA171" s="135">
        <f t="shared" si="168"/>
        <v>0</v>
      </c>
      <c r="BB171" s="135">
        <f t="shared" si="168"/>
        <v>0</v>
      </c>
      <c r="BC171" s="135">
        <f t="shared" si="168"/>
        <v>0</v>
      </c>
      <c r="BD171" s="135">
        <f t="shared" si="168"/>
        <v>0</v>
      </c>
      <c r="BE171" s="135">
        <f t="shared" si="168"/>
        <v>0</v>
      </c>
      <c r="BF171" s="135">
        <f t="shared" si="168"/>
        <v>0</v>
      </c>
      <c r="BG171" s="135">
        <f t="shared" si="168"/>
        <v>0</v>
      </c>
      <c r="BH171" s="135">
        <f t="shared" si="168"/>
        <v>0</v>
      </c>
      <c r="BI171" s="135">
        <f t="shared" si="168"/>
        <v>0</v>
      </c>
      <c r="BJ171" s="135">
        <f t="shared" si="168"/>
        <v>0</v>
      </c>
      <c r="BK171" s="135">
        <f t="shared" si="168"/>
        <v>0</v>
      </c>
      <c r="BL171" s="135">
        <f t="shared" si="168"/>
        <v>0</v>
      </c>
      <c r="BM171" s="135">
        <f t="shared" si="168"/>
        <v>0</v>
      </c>
      <c r="BN171" s="135">
        <f t="shared" si="168"/>
        <v>0</v>
      </c>
      <c r="BO171" s="135">
        <f t="shared" si="168"/>
        <v>0</v>
      </c>
      <c r="BP171" s="135">
        <f t="shared" ref="BP171:CF171" si="169">+BP115</f>
        <v>0</v>
      </c>
      <c r="BQ171" s="135">
        <f t="shared" si="169"/>
        <v>0</v>
      </c>
      <c r="BR171" s="135">
        <f t="shared" si="169"/>
        <v>0</v>
      </c>
      <c r="BS171" s="135">
        <f t="shared" si="169"/>
        <v>0</v>
      </c>
      <c r="BT171" s="135">
        <f t="shared" si="169"/>
        <v>0</v>
      </c>
      <c r="BU171" s="135">
        <f t="shared" si="169"/>
        <v>0</v>
      </c>
      <c r="BV171" s="135">
        <f t="shared" si="169"/>
        <v>0</v>
      </c>
      <c r="BW171" s="135">
        <f t="shared" si="169"/>
        <v>0</v>
      </c>
      <c r="BX171" s="135">
        <f t="shared" si="169"/>
        <v>0</v>
      </c>
      <c r="BY171" s="135">
        <f t="shared" si="169"/>
        <v>0</v>
      </c>
      <c r="BZ171" s="135">
        <f t="shared" si="169"/>
        <v>0</v>
      </c>
      <c r="CA171" s="135">
        <f t="shared" si="169"/>
        <v>0</v>
      </c>
      <c r="CB171" s="135">
        <f t="shared" si="169"/>
        <v>0</v>
      </c>
      <c r="CC171" s="135">
        <f t="shared" si="169"/>
        <v>0</v>
      </c>
      <c r="CD171" s="135">
        <f t="shared" si="169"/>
        <v>0</v>
      </c>
      <c r="CE171" s="135">
        <f t="shared" si="169"/>
        <v>0</v>
      </c>
      <c r="CF171" s="135">
        <f t="shared" si="169"/>
        <v>0</v>
      </c>
    </row>
    <row r="172" spans="3:84" hidden="1" x14ac:dyDescent="0.3">
      <c r="C172" s="135"/>
      <c r="D172" s="506" t="s">
        <v>269</v>
      </c>
      <c r="E172" s="507">
        <f>+IFERROR(SUMPRODUCT(E162:E171,E175:E184)/E185,0)</f>
        <v>0</v>
      </c>
      <c r="F172" s="507">
        <f t="shared" ref="F172:BQ172" si="170">+IFERROR(SUMPRODUCT(F162:F171,F175:F184)/F185,0)</f>
        <v>0</v>
      </c>
      <c r="G172" s="507">
        <f t="shared" si="170"/>
        <v>0</v>
      </c>
      <c r="H172" s="507">
        <f t="shared" si="170"/>
        <v>0</v>
      </c>
      <c r="I172" s="507">
        <f t="shared" si="170"/>
        <v>0</v>
      </c>
      <c r="J172" s="507">
        <f t="shared" si="170"/>
        <v>0</v>
      </c>
      <c r="K172" s="507">
        <f t="shared" si="170"/>
        <v>0</v>
      </c>
      <c r="L172" s="507">
        <f t="shared" si="170"/>
        <v>0</v>
      </c>
      <c r="M172" s="507">
        <f t="shared" si="170"/>
        <v>0</v>
      </c>
      <c r="N172" s="507">
        <f t="shared" si="170"/>
        <v>0</v>
      </c>
      <c r="O172" s="507">
        <f t="shared" si="170"/>
        <v>0</v>
      </c>
      <c r="P172" s="507">
        <f t="shared" si="170"/>
        <v>0</v>
      </c>
      <c r="Q172" s="507">
        <f t="shared" si="170"/>
        <v>0</v>
      </c>
      <c r="R172" s="507">
        <f t="shared" si="170"/>
        <v>0</v>
      </c>
      <c r="S172" s="507">
        <f t="shared" si="170"/>
        <v>0</v>
      </c>
      <c r="T172" s="507">
        <f t="shared" si="170"/>
        <v>0</v>
      </c>
      <c r="U172" s="507">
        <f t="shared" si="170"/>
        <v>0</v>
      </c>
      <c r="V172" s="507">
        <f t="shared" si="170"/>
        <v>0</v>
      </c>
      <c r="W172" s="507">
        <f t="shared" si="170"/>
        <v>0</v>
      </c>
      <c r="X172" s="507">
        <f t="shared" si="170"/>
        <v>0</v>
      </c>
      <c r="Y172" s="507">
        <f t="shared" si="170"/>
        <v>0</v>
      </c>
      <c r="Z172" s="507">
        <f t="shared" si="170"/>
        <v>0</v>
      </c>
      <c r="AA172" s="507">
        <f t="shared" si="170"/>
        <v>0</v>
      </c>
      <c r="AB172" s="507">
        <f t="shared" si="170"/>
        <v>0</v>
      </c>
      <c r="AC172" s="507">
        <f t="shared" si="170"/>
        <v>0</v>
      </c>
      <c r="AD172" s="507">
        <f t="shared" si="170"/>
        <v>0</v>
      </c>
      <c r="AE172" s="507">
        <f t="shared" si="170"/>
        <v>0</v>
      </c>
      <c r="AF172" s="507">
        <f t="shared" si="170"/>
        <v>0</v>
      </c>
      <c r="AG172" s="507">
        <f t="shared" si="170"/>
        <v>0</v>
      </c>
      <c r="AH172" s="507">
        <f t="shared" si="170"/>
        <v>0</v>
      </c>
      <c r="AI172" s="507">
        <f t="shared" si="170"/>
        <v>0</v>
      </c>
      <c r="AJ172" s="507">
        <f t="shared" si="170"/>
        <v>0</v>
      </c>
      <c r="AK172" s="507">
        <f t="shared" si="170"/>
        <v>0</v>
      </c>
      <c r="AL172" s="507">
        <f t="shared" si="170"/>
        <v>0</v>
      </c>
      <c r="AM172" s="507">
        <f t="shared" si="170"/>
        <v>0</v>
      </c>
      <c r="AN172" s="507">
        <f t="shared" si="170"/>
        <v>0</v>
      </c>
      <c r="AO172" s="507">
        <f t="shared" si="170"/>
        <v>0</v>
      </c>
      <c r="AP172" s="507">
        <f t="shared" si="170"/>
        <v>0</v>
      </c>
      <c r="AQ172" s="507">
        <f t="shared" si="170"/>
        <v>0</v>
      </c>
      <c r="AR172" s="507">
        <f t="shared" si="170"/>
        <v>0</v>
      </c>
      <c r="AS172" s="507">
        <f t="shared" si="170"/>
        <v>0</v>
      </c>
      <c r="AT172" s="507">
        <f t="shared" si="170"/>
        <v>0</v>
      </c>
      <c r="AU172" s="507">
        <f t="shared" si="170"/>
        <v>0</v>
      </c>
      <c r="AV172" s="507">
        <f t="shared" si="170"/>
        <v>0</v>
      </c>
      <c r="AW172" s="507">
        <f t="shared" si="170"/>
        <v>0</v>
      </c>
      <c r="AX172" s="507">
        <f t="shared" si="170"/>
        <v>0</v>
      </c>
      <c r="AY172" s="507">
        <f t="shared" si="170"/>
        <v>0</v>
      </c>
      <c r="AZ172" s="507">
        <f t="shared" si="170"/>
        <v>0</v>
      </c>
      <c r="BA172" s="507">
        <f t="shared" si="170"/>
        <v>0</v>
      </c>
      <c r="BB172" s="507">
        <f t="shared" si="170"/>
        <v>0</v>
      </c>
      <c r="BC172" s="507">
        <f t="shared" si="170"/>
        <v>0</v>
      </c>
      <c r="BD172" s="507">
        <f t="shared" si="170"/>
        <v>0</v>
      </c>
      <c r="BE172" s="507">
        <f t="shared" si="170"/>
        <v>0</v>
      </c>
      <c r="BF172" s="507">
        <f t="shared" si="170"/>
        <v>0</v>
      </c>
      <c r="BG172" s="507">
        <f t="shared" si="170"/>
        <v>0</v>
      </c>
      <c r="BH172" s="507">
        <f t="shared" si="170"/>
        <v>0</v>
      </c>
      <c r="BI172" s="507">
        <f t="shared" si="170"/>
        <v>0</v>
      </c>
      <c r="BJ172" s="507">
        <f t="shared" si="170"/>
        <v>0</v>
      </c>
      <c r="BK172" s="507">
        <f t="shared" si="170"/>
        <v>0</v>
      </c>
      <c r="BL172" s="507">
        <f t="shared" si="170"/>
        <v>0</v>
      </c>
      <c r="BM172" s="507">
        <f t="shared" si="170"/>
        <v>0</v>
      </c>
      <c r="BN172" s="507">
        <f t="shared" si="170"/>
        <v>0</v>
      </c>
      <c r="BO172" s="507">
        <f t="shared" si="170"/>
        <v>0</v>
      </c>
      <c r="BP172" s="507">
        <f t="shared" si="170"/>
        <v>0</v>
      </c>
      <c r="BQ172" s="507">
        <f t="shared" si="170"/>
        <v>0</v>
      </c>
      <c r="BR172" s="507">
        <f t="shared" ref="BR172:CF172" si="171">+IFERROR(SUMPRODUCT(BR162:BR171,BR175:BR184)/BR185,0)</f>
        <v>0</v>
      </c>
      <c r="BS172" s="507">
        <f t="shared" si="171"/>
        <v>0</v>
      </c>
      <c r="BT172" s="507">
        <f t="shared" si="171"/>
        <v>0</v>
      </c>
      <c r="BU172" s="507">
        <f t="shared" si="171"/>
        <v>0</v>
      </c>
      <c r="BV172" s="507">
        <f t="shared" si="171"/>
        <v>0</v>
      </c>
      <c r="BW172" s="507">
        <f t="shared" si="171"/>
        <v>0</v>
      </c>
      <c r="BX172" s="507">
        <f t="shared" si="171"/>
        <v>0</v>
      </c>
      <c r="BY172" s="507">
        <f t="shared" si="171"/>
        <v>0</v>
      </c>
      <c r="BZ172" s="507">
        <f t="shared" si="171"/>
        <v>0</v>
      </c>
      <c r="CA172" s="507">
        <f t="shared" si="171"/>
        <v>0</v>
      </c>
      <c r="CB172" s="507">
        <f t="shared" si="171"/>
        <v>0</v>
      </c>
      <c r="CC172" s="507">
        <f t="shared" si="171"/>
        <v>0</v>
      </c>
      <c r="CD172" s="507">
        <f t="shared" si="171"/>
        <v>0</v>
      </c>
      <c r="CE172" s="507">
        <f t="shared" si="171"/>
        <v>0</v>
      </c>
      <c r="CF172" s="507">
        <f t="shared" si="171"/>
        <v>0</v>
      </c>
    </row>
    <row r="173" spans="3:84" hidden="1" x14ac:dyDescent="0.3">
      <c r="C173" s="135"/>
      <c r="D173" s="508" t="s">
        <v>271</v>
      </c>
      <c r="E173" s="507">
        <f>+IFERROR(AVERAGEIF(E162:E171,"&gt;0"),0)</f>
        <v>0</v>
      </c>
      <c r="F173" s="507">
        <f t="shared" ref="F173:BQ173" si="172">+IFERROR(AVERAGEIF(F162:F171,"&gt;0"),0)</f>
        <v>0</v>
      </c>
      <c r="G173" s="507">
        <f t="shared" si="172"/>
        <v>0</v>
      </c>
      <c r="H173" s="507">
        <f t="shared" si="172"/>
        <v>0</v>
      </c>
      <c r="I173" s="507">
        <f t="shared" si="172"/>
        <v>0</v>
      </c>
      <c r="J173" s="507">
        <f t="shared" si="172"/>
        <v>0</v>
      </c>
      <c r="K173" s="507">
        <f t="shared" si="172"/>
        <v>0</v>
      </c>
      <c r="L173" s="507">
        <f t="shared" si="172"/>
        <v>0</v>
      </c>
      <c r="M173" s="507">
        <f t="shared" si="172"/>
        <v>0</v>
      </c>
      <c r="N173" s="507">
        <f t="shared" si="172"/>
        <v>0</v>
      </c>
      <c r="O173" s="507">
        <f t="shared" si="172"/>
        <v>0</v>
      </c>
      <c r="P173" s="507">
        <f t="shared" si="172"/>
        <v>0</v>
      </c>
      <c r="Q173" s="507">
        <f t="shared" si="172"/>
        <v>0</v>
      </c>
      <c r="R173" s="507">
        <f t="shared" si="172"/>
        <v>0</v>
      </c>
      <c r="S173" s="507">
        <f t="shared" si="172"/>
        <v>0</v>
      </c>
      <c r="T173" s="507">
        <f t="shared" si="172"/>
        <v>0</v>
      </c>
      <c r="U173" s="507">
        <f t="shared" si="172"/>
        <v>0</v>
      </c>
      <c r="V173" s="507">
        <f t="shared" si="172"/>
        <v>0</v>
      </c>
      <c r="W173" s="507">
        <f t="shared" si="172"/>
        <v>0</v>
      </c>
      <c r="X173" s="507">
        <f t="shared" si="172"/>
        <v>0</v>
      </c>
      <c r="Y173" s="507">
        <f t="shared" si="172"/>
        <v>0</v>
      </c>
      <c r="Z173" s="507">
        <f t="shared" si="172"/>
        <v>0</v>
      </c>
      <c r="AA173" s="507">
        <f t="shared" si="172"/>
        <v>0</v>
      </c>
      <c r="AB173" s="507">
        <f t="shared" si="172"/>
        <v>0</v>
      </c>
      <c r="AC173" s="507">
        <f t="shared" si="172"/>
        <v>0</v>
      </c>
      <c r="AD173" s="507">
        <f t="shared" si="172"/>
        <v>0</v>
      </c>
      <c r="AE173" s="507">
        <f t="shared" si="172"/>
        <v>0</v>
      </c>
      <c r="AF173" s="507">
        <f t="shared" si="172"/>
        <v>0</v>
      </c>
      <c r="AG173" s="507">
        <f t="shared" si="172"/>
        <v>0</v>
      </c>
      <c r="AH173" s="507">
        <f t="shared" si="172"/>
        <v>0</v>
      </c>
      <c r="AI173" s="507">
        <f t="shared" si="172"/>
        <v>0</v>
      </c>
      <c r="AJ173" s="507">
        <f t="shared" si="172"/>
        <v>0</v>
      </c>
      <c r="AK173" s="507">
        <f t="shared" si="172"/>
        <v>0</v>
      </c>
      <c r="AL173" s="507">
        <f t="shared" si="172"/>
        <v>0</v>
      </c>
      <c r="AM173" s="507">
        <f t="shared" si="172"/>
        <v>0</v>
      </c>
      <c r="AN173" s="507">
        <f t="shared" si="172"/>
        <v>0</v>
      </c>
      <c r="AO173" s="507">
        <f t="shared" si="172"/>
        <v>0</v>
      </c>
      <c r="AP173" s="507">
        <f t="shared" si="172"/>
        <v>0</v>
      </c>
      <c r="AQ173" s="507">
        <f t="shared" si="172"/>
        <v>0</v>
      </c>
      <c r="AR173" s="507">
        <f t="shared" si="172"/>
        <v>0</v>
      </c>
      <c r="AS173" s="507">
        <f t="shared" si="172"/>
        <v>0</v>
      </c>
      <c r="AT173" s="507">
        <f t="shared" si="172"/>
        <v>0</v>
      </c>
      <c r="AU173" s="507">
        <f t="shared" si="172"/>
        <v>0</v>
      </c>
      <c r="AV173" s="507">
        <f t="shared" si="172"/>
        <v>0</v>
      </c>
      <c r="AW173" s="507">
        <f t="shared" si="172"/>
        <v>0</v>
      </c>
      <c r="AX173" s="507">
        <f t="shared" si="172"/>
        <v>0</v>
      </c>
      <c r="AY173" s="507">
        <f t="shared" si="172"/>
        <v>0</v>
      </c>
      <c r="AZ173" s="507">
        <f t="shared" si="172"/>
        <v>0</v>
      </c>
      <c r="BA173" s="507">
        <f t="shared" si="172"/>
        <v>0</v>
      </c>
      <c r="BB173" s="507">
        <f t="shared" si="172"/>
        <v>0</v>
      </c>
      <c r="BC173" s="507">
        <f t="shared" si="172"/>
        <v>0</v>
      </c>
      <c r="BD173" s="507">
        <f t="shared" si="172"/>
        <v>0</v>
      </c>
      <c r="BE173" s="507">
        <f t="shared" si="172"/>
        <v>0</v>
      </c>
      <c r="BF173" s="507">
        <f t="shared" si="172"/>
        <v>0</v>
      </c>
      <c r="BG173" s="507">
        <f t="shared" si="172"/>
        <v>0</v>
      </c>
      <c r="BH173" s="507">
        <f t="shared" si="172"/>
        <v>0</v>
      </c>
      <c r="BI173" s="507">
        <f t="shared" si="172"/>
        <v>0</v>
      </c>
      <c r="BJ173" s="507">
        <f t="shared" si="172"/>
        <v>0</v>
      </c>
      <c r="BK173" s="507">
        <f t="shared" si="172"/>
        <v>0</v>
      </c>
      <c r="BL173" s="507">
        <f t="shared" si="172"/>
        <v>0</v>
      </c>
      <c r="BM173" s="507">
        <f t="shared" si="172"/>
        <v>0</v>
      </c>
      <c r="BN173" s="507">
        <f t="shared" si="172"/>
        <v>0</v>
      </c>
      <c r="BO173" s="507">
        <f t="shared" si="172"/>
        <v>0</v>
      </c>
      <c r="BP173" s="507">
        <f t="shared" si="172"/>
        <v>0</v>
      </c>
      <c r="BQ173" s="507">
        <f t="shared" si="172"/>
        <v>0</v>
      </c>
      <c r="BR173" s="507">
        <f t="shared" ref="BR173:CF173" si="173">+IFERROR(AVERAGEIF(BR162:BR171,"&gt;0"),0)</f>
        <v>0</v>
      </c>
      <c r="BS173" s="507">
        <f t="shared" si="173"/>
        <v>0</v>
      </c>
      <c r="BT173" s="507">
        <f t="shared" si="173"/>
        <v>0</v>
      </c>
      <c r="BU173" s="507">
        <f t="shared" si="173"/>
        <v>0</v>
      </c>
      <c r="BV173" s="507">
        <f t="shared" si="173"/>
        <v>0</v>
      </c>
      <c r="BW173" s="507">
        <f t="shared" si="173"/>
        <v>0</v>
      </c>
      <c r="BX173" s="507">
        <f t="shared" si="173"/>
        <v>0</v>
      </c>
      <c r="BY173" s="507">
        <f t="shared" si="173"/>
        <v>0</v>
      </c>
      <c r="BZ173" s="507">
        <f t="shared" si="173"/>
        <v>0</v>
      </c>
      <c r="CA173" s="507">
        <f t="shared" si="173"/>
        <v>0</v>
      </c>
      <c r="CB173" s="507">
        <f t="shared" si="173"/>
        <v>0</v>
      </c>
      <c r="CC173" s="507">
        <f t="shared" si="173"/>
        <v>0</v>
      </c>
      <c r="CD173" s="507">
        <f t="shared" si="173"/>
        <v>0</v>
      </c>
      <c r="CE173" s="507">
        <f t="shared" si="173"/>
        <v>0</v>
      </c>
      <c r="CF173" s="507">
        <f t="shared" si="173"/>
        <v>0</v>
      </c>
    </row>
    <row r="174" spans="3:84" hidden="1" x14ac:dyDescent="0.3">
      <c r="C174" s="135"/>
      <c r="D174" s="135"/>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row>
    <row r="175" spans="3:84" hidden="1" x14ac:dyDescent="0.3">
      <c r="C175" s="135">
        <v>1</v>
      </c>
      <c r="D175" s="135" t="str">
        <f>+D63</f>
        <v>Volumen del Contenedor, m3</v>
      </c>
      <c r="E175" s="135">
        <f t="shared" ref="E175:BP175" si="174">+E63</f>
        <v>0</v>
      </c>
      <c r="F175" s="135">
        <f t="shared" si="174"/>
        <v>0</v>
      </c>
      <c r="G175" s="135">
        <f t="shared" si="174"/>
        <v>0</v>
      </c>
      <c r="H175" s="135">
        <f t="shared" si="174"/>
        <v>0</v>
      </c>
      <c r="I175" s="135">
        <f t="shared" si="174"/>
        <v>0</v>
      </c>
      <c r="J175" s="135">
        <f t="shared" si="174"/>
        <v>0</v>
      </c>
      <c r="K175" s="135">
        <f t="shared" si="174"/>
        <v>0</v>
      </c>
      <c r="L175" s="135">
        <f t="shared" si="174"/>
        <v>0</v>
      </c>
      <c r="M175" s="135">
        <f t="shared" si="174"/>
        <v>0</v>
      </c>
      <c r="N175" s="135">
        <f t="shared" si="174"/>
        <v>0</v>
      </c>
      <c r="O175" s="135">
        <f t="shared" si="174"/>
        <v>0</v>
      </c>
      <c r="P175" s="135">
        <f t="shared" si="174"/>
        <v>0</v>
      </c>
      <c r="Q175" s="135">
        <f t="shared" si="174"/>
        <v>0</v>
      </c>
      <c r="R175" s="135">
        <f t="shared" si="174"/>
        <v>0</v>
      </c>
      <c r="S175" s="135">
        <f t="shared" si="174"/>
        <v>0</v>
      </c>
      <c r="T175" s="135">
        <f t="shared" si="174"/>
        <v>0</v>
      </c>
      <c r="U175" s="135">
        <f t="shared" si="174"/>
        <v>0</v>
      </c>
      <c r="V175" s="135">
        <f t="shared" si="174"/>
        <v>0</v>
      </c>
      <c r="W175" s="135">
        <f t="shared" si="174"/>
        <v>0</v>
      </c>
      <c r="X175" s="135">
        <f t="shared" si="174"/>
        <v>0</v>
      </c>
      <c r="Y175" s="135">
        <f t="shared" si="174"/>
        <v>0</v>
      </c>
      <c r="Z175" s="135">
        <f t="shared" si="174"/>
        <v>0</v>
      </c>
      <c r="AA175" s="135">
        <f t="shared" si="174"/>
        <v>0</v>
      </c>
      <c r="AB175" s="135">
        <f t="shared" si="174"/>
        <v>0</v>
      </c>
      <c r="AC175" s="135">
        <f t="shared" si="174"/>
        <v>0</v>
      </c>
      <c r="AD175" s="135">
        <f t="shared" si="174"/>
        <v>0</v>
      </c>
      <c r="AE175" s="135">
        <f t="shared" si="174"/>
        <v>0</v>
      </c>
      <c r="AF175" s="135">
        <f t="shared" si="174"/>
        <v>0</v>
      </c>
      <c r="AG175" s="135">
        <f t="shared" si="174"/>
        <v>0</v>
      </c>
      <c r="AH175" s="135">
        <f t="shared" si="174"/>
        <v>0</v>
      </c>
      <c r="AI175" s="135">
        <f t="shared" si="174"/>
        <v>0</v>
      </c>
      <c r="AJ175" s="135">
        <f t="shared" si="174"/>
        <v>0</v>
      </c>
      <c r="AK175" s="135">
        <f t="shared" si="174"/>
        <v>0</v>
      </c>
      <c r="AL175" s="135">
        <f t="shared" si="174"/>
        <v>0</v>
      </c>
      <c r="AM175" s="135">
        <f t="shared" si="174"/>
        <v>0</v>
      </c>
      <c r="AN175" s="135">
        <f t="shared" si="174"/>
        <v>0</v>
      </c>
      <c r="AO175" s="135">
        <f t="shared" si="174"/>
        <v>0</v>
      </c>
      <c r="AP175" s="135">
        <f t="shared" si="174"/>
        <v>0</v>
      </c>
      <c r="AQ175" s="135">
        <f t="shared" si="174"/>
        <v>0</v>
      </c>
      <c r="AR175" s="135">
        <f t="shared" si="174"/>
        <v>0</v>
      </c>
      <c r="AS175" s="135">
        <f t="shared" si="174"/>
        <v>0</v>
      </c>
      <c r="AT175" s="135">
        <f t="shared" si="174"/>
        <v>0</v>
      </c>
      <c r="AU175" s="135">
        <f t="shared" si="174"/>
        <v>0</v>
      </c>
      <c r="AV175" s="135">
        <f t="shared" si="174"/>
        <v>0</v>
      </c>
      <c r="AW175" s="135">
        <f t="shared" si="174"/>
        <v>0</v>
      </c>
      <c r="AX175" s="135">
        <f t="shared" si="174"/>
        <v>0</v>
      </c>
      <c r="AY175" s="135">
        <f t="shared" si="174"/>
        <v>0</v>
      </c>
      <c r="AZ175" s="135">
        <f t="shared" si="174"/>
        <v>0</v>
      </c>
      <c r="BA175" s="135">
        <f t="shared" si="174"/>
        <v>0</v>
      </c>
      <c r="BB175" s="135">
        <f t="shared" si="174"/>
        <v>0</v>
      </c>
      <c r="BC175" s="135">
        <f t="shared" si="174"/>
        <v>0</v>
      </c>
      <c r="BD175" s="135">
        <f t="shared" si="174"/>
        <v>0</v>
      </c>
      <c r="BE175" s="135">
        <f t="shared" si="174"/>
        <v>0</v>
      </c>
      <c r="BF175" s="135">
        <f t="shared" si="174"/>
        <v>0</v>
      </c>
      <c r="BG175" s="135">
        <f t="shared" si="174"/>
        <v>0</v>
      </c>
      <c r="BH175" s="135">
        <f t="shared" si="174"/>
        <v>0</v>
      </c>
      <c r="BI175" s="135">
        <f t="shared" si="174"/>
        <v>0</v>
      </c>
      <c r="BJ175" s="135">
        <f t="shared" si="174"/>
        <v>0</v>
      </c>
      <c r="BK175" s="135">
        <f t="shared" si="174"/>
        <v>0</v>
      </c>
      <c r="BL175" s="135">
        <f t="shared" si="174"/>
        <v>0</v>
      </c>
      <c r="BM175" s="135">
        <f t="shared" si="174"/>
        <v>0</v>
      </c>
      <c r="BN175" s="135">
        <f t="shared" si="174"/>
        <v>0</v>
      </c>
      <c r="BO175" s="135">
        <f t="shared" si="174"/>
        <v>0</v>
      </c>
      <c r="BP175" s="135">
        <f t="shared" si="174"/>
        <v>0</v>
      </c>
      <c r="BQ175" s="135">
        <f t="shared" ref="BQ175:CF175" si="175">+BQ63</f>
        <v>0</v>
      </c>
      <c r="BR175" s="135">
        <f t="shared" si="175"/>
        <v>0</v>
      </c>
      <c r="BS175" s="135">
        <f t="shared" si="175"/>
        <v>0</v>
      </c>
      <c r="BT175" s="135">
        <f t="shared" si="175"/>
        <v>0</v>
      </c>
      <c r="BU175" s="135">
        <f t="shared" si="175"/>
        <v>0</v>
      </c>
      <c r="BV175" s="135">
        <f t="shared" si="175"/>
        <v>0</v>
      </c>
      <c r="BW175" s="135">
        <f t="shared" si="175"/>
        <v>0</v>
      </c>
      <c r="BX175" s="135">
        <f t="shared" si="175"/>
        <v>0</v>
      </c>
      <c r="BY175" s="135">
        <f t="shared" si="175"/>
        <v>0</v>
      </c>
      <c r="BZ175" s="135">
        <f t="shared" si="175"/>
        <v>0</v>
      </c>
      <c r="CA175" s="135">
        <f t="shared" si="175"/>
        <v>0</v>
      </c>
      <c r="CB175" s="135">
        <f t="shared" si="175"/>
        <v>0</v>
      </c>
      <c r="CC175" s="135">
        <f t="shared" si="175"/>
        <v>0</v>
      </c>
      <c r="CD175" s="135">
        <f t="shared" si="175"/>
        <v>0</v>
      </c>
      <c r="CE175" s="135">
        <f t="shared" si="175"/>
        <v>0</v>
      </c>
      <c r="CF175" s="135">
        <f t="shared" si="175"/>
        <v>0</v>
      </c>
    </row>
    <row r="176" spans="3:84" hidden="1" x14ac:dyDescent="0.3">
      <c r="C176" s="135">
        <v>2</v>
      </c>
      <c r="D176" s="135" t="str">
        <f t="shared" ref="D176:BO176" si="176">+D69</f>
        <v>Volumen del Contenedor, m3</v>
      </c>
      <c r="E176" s="135">
        <f t="shared" si="176"/>
        <v>0</v>
      </c>
      <c r="F176" s="135">
        <f t="shared" si="176"/>
        <v>0</v>
      </c>
      <c r="G176" s="135">
        <f t="shared" si="176"/>
        <v>0</v>
      </c>
      <c r="H176" s="135">
        <f t="shared" si="176"/>
        <v>0</v>
      </c>
      <c r="I176" s="135">
        <f t="shared" si="176"/>
        <v>0</v>
      </c>
      <c r="J176" s="135">
        <f t="shared" si="176"/>
        <v>0</v>
      </c>
      <c r="K176" s="135">
        <f t="shared" si="176"/>
        <v>0</v>
      </c>
      <c r="L176" s="135">
        <f t="shared" si="176"/>
        <v>0</v>
      </c>
      <c r="M176" s="135">
        <f t="shared" si="176"/>
        <v>0</v>
      </c>
      <c r="N176" s="135">
        <f t="shared" si="176"/>
        <v>0</v>
      </c>
      <c r="O176" s="135">
        <f t="shared" si="176"/>
        <v>0</v>
      </c>
      <c r="P176" s="135">
        <f t="shared" si="176"/>
        <v>0</v>
      </c>
      <c r="Q176" s="135">
        <f t="shared" si="176"/>
        <v>0</v>
      </c>
      <c r="R176" s="135">
        <f t="shared" si="176"/>
        <v>0</v>
      </c>
      <c r="S176" s="135">
        <f t="shared" si="176"/>
        <v>0</v>
      </c>
      <c r="T176" s="135">
        <f t="shared" si="176"/>
        <v>0</v>
      </c>
      <c r="U176" s="135">
        <f t="shared" si="176"/>
        <v>0</v>
      </c>
      <c r="V176" s="135">
        <f t="shared" si="176"/>
        <v>0</v>
      </c>
      <c r="W176" s="135">
        <f t="shared" si="176"/>
        <v>0</v>
      </c>
      <c r="X176" s="135">
        <f t="shared" si="176"/>
        <v>0</v>
      </c>
      <c r="Y176" s="135">
        <f t="shared" si="176"/>
        <v>0</v>
      </c>
      <c r="Z176" s="135">
        <f t="shared" si="176"/>
        <v>0</v>
      </c>
      <c r="AA176" s="135">
        <f t="shared" si="176"/>
        <v>0</v>
      </c>
      <c r="AB176" s="135">
        <f t="shared" si="176"/>
        <v>0</v>
      </c>
      <c r="AC176" s="135">
        <f t="shared" si="176"/>
        <v>0</v>
      </c>
      <c r="AD176" s="135">
        <f t="shared" si="176"/>
        <v>0</v>
      </c>
      <c r="AE176" s="135">
        <f t="shared" si="176"/>
        <v>0</v>
      </c>
      <c r="AF176" s="135">
        <f t="shared" si="176"/>
        <v>0</v>
      </c>
      <c r="AG176" s="135">
        <f t="shared" si="176"/>
        <v>0</v>
      </c>
      <c r="AH176" s="135">
        <f t="shared" si="176"/>
        <v>0</v>
      </c>
      <c r="AI176" s="135">
        <f t="shared" si="176"/>
        <v>0</v>
      </c>
      <c r="AJ176" s="135">
        <f t="shared" si="176"/>
        <v>0</v>
      </c>
      <c r="AK176" s="135">
        <f t="shared" si="176"/>
        <v>0</v>
      </c>
      <c r="AL176" s="135">
        <f t="shared" si="176"/>
        <v>0</v>
      </c>
      <c r="AM176" s="135">
        <f t="shared" si="176"/>
        <v>0</v>
      </c>
      <c r="AN176" s="135">
        <f t="shared" si="176"/>
        <v>0</v>
      </c>
      <c r="AO176" s="135">
        <f t="shared" si="176"/>
        <v>0</v>
      </c>
      <c r="AP176" s="135">
        <f t="shared" si="176"/>
        <v>0</v>
      </c>
      <c r="AQ176" s="135">
        <f t="shared" si="176"/>
        <v>0</v>
      </c>
      <c r="AR176" s="135">
        <f t="shared" si="176"/>
        <v>0</v>
      </c>
      <c r="AS176" s="135">
        <f t="shared" si="176"/>
        <v>0</v>
      </c>
      <c r="AT176" s="135">
        <f t="shared" si="176"/>
        <v>0</v>
      </c>
      <c r="AU176" s="135">
        <f t="shared" si="176"/>
        <v>0</v>
      </c>
      <c r="AV176" s="135">
        <f t="shared" si="176"/>
        <v>0</v>
      </c>
      <c r="AW176" s="135">
        <f t="shared" si="176"/>
        <v>0</v>
      </c>
      <c r="AX176" s="135">
        <f t="shared" si="176"/>
        <v>0</v>
      </c>
      <c r="AY176" s="135">
        <f t="shared" si="176"/>
        <v>0</v>
      </c>
      <c r="AZ176" s="135">
        <f t="shared" si="176"/>
        <v>0</v>
      </c>
      <c r="BA176" s="135">
        <f t="shared" si="176"/>
        <v>0</v>
      </c>
      <c r="BB176" s="135">
        <f t="shared" si="176"/>
        <v>0</v>
      </c>
      <c r="BC176" s="135">
        <f t="shared" si="176"/>
        <v>0</v>
      </c>
      <c r="BD176" s="135">
        <f t="shared" si="176"/>
        <v>0</v>
      </c>
      <c r="BE176" s="135">
        <f t="shared" si="176"/>
        <v>0</v>
      </c>
      <c r="BF176" s="135">
        <f t="shared" si="176"/>
        <v>0</v>
      </c>
      <c r="BG176" s="135">
        <f t="shared" si="176"/>
        <v>0</v>
      </c>
      <c r="BH176" s="135">
        <f t="shared" si="176"/>
        <v>0</v>
      </c>
      <c r="BI176" s="135">
        <f t="shared" si="176"/>
        <v>0</v>
      </c>
      <c r="BJ176" s="135">
        <f t="shared" si="176"/>
        <v>0</v>
      </c>
      <c r="BK176" s="135">
        <f t="shared" si="176"/>
        <v>0</v>
      </c>
      <c r="BL176" s="135">
        <f t="shared" si="176"/>
        <v>0</v>
      </c>
      <c r="BM176" s="135">
        <f t="shared" si="176"/>
        <v>0</v>
      </c>
      <c r="BN176" s="135">
        <f t="shared" si="176"/>
        <v>0</v>
      </c>
      <c r="BO176" s="135">
        <f t="shared" si="176"/>
        <v>0</v>
      </c>
      <c r="BP176" s="135">
        <f t="shared" ref="BP176:CF176" si="177">+BP69</f>
        <v>0</v>
      </c>
      <c r="BQ176" s="135">
        <f t="shared" si="177"/>
        <v>0</v>
      </c>
      <c r="BR176" s="135">
        <f t="shared" si="177"/>
        <v>0</v>
      </c>
      <c r="BS176" s="135">
        <f t="shared" si="177"/>
        <v>0</v>
      </c>
      <c r="BT176" s="135">
        <f t="shared" si="177"/>
        <v>0</v>
      </c>
      <c r="BU176" s="135">
        <f t="shared" si="177"/>
        <v>0</v>
      </c>
      <c r="BV176" s="135">
        <f t="shared" si="177"/>
        <v>0</v>
      </c>
      <c r="BW176" s="135">
        <f t="shared" si="177"/>
        <v>0</v>
      </c>
      <c r="BX176" s="135">
        <f t="shared" si="177"/>
        <v>0</v>
      </c>
      <c r="BY176" s="135">
        <f t="shared" si="177"/>
        <v>0</v>
      </c>
      <c r="BZ176" s="135">
        <f t="shared" si="177"/>
        <v>0</v>
      </c>
      <c r="CA176" s="135">
        <f t="shared" si="177"/>
        <v>0</v>
      </c>
      <c r="CB176" s="135">
        <f t="shared" si="177"/>
        <v>0</v>
      </c>
      <c r="CC176" s="135">
        <f t="shared" si="177"/>
        <v>0</v>
      </c>
      <c r="CD176" s="135">
        <f t="shared" si="177"/>
        <v>0</v>
      </c>
      <c r="CE176" s="135">
        <f t="shared" si="177"/>
        <v>0</v>
      </c>
      <c r="CF176" s="135">
        <f t="shared" si="177"/>
        <v>0</v>
      </c>
    </row>
    <row r="177" spans="3:84" hidden="1" x14ac:dyDescent="0.3">
      <c r="C177" s="135">
        <v>3</v>
      </c>
      <c r="D177" s="135" t="str">
        <f t="shared" ref="D177:BO177" si="178">+D75</f>
        <v>Volumen del Contenedor, m3</v>
      </c>
      <c r="E177" s="135">
        <f t="shared" si="178"/>
        <v>0</v>
      </c>
      <c r="F177" s="135">
        <f t="shared" si="178"/>
        <v>0</v>
      </c>
      <c r="G177" s="135">
        <f t="shared" si="178"/>
        <v>0</v>
      </c>
      <c r="H177" s="135">
        <f t="shared" si="178"/>
        <v>0</v>
      </c>
      <c r="I177" s="135">
        <f t="shared" si="178"/>
        <v>0</v>
      </c>
      <c r="J177" s="135">
        <f t="shared" si="178"/>
        <v>0</v>
      </c>
      <c r="K177" s="135">
        <f t="shared" si="178"/>
        <v>0</v>
      </c>
      <c r="L177" s="135">
        <f t="shared" si="178"/>
        <v>0</v>
      </c>
      <c r="M177" s="135">
        <f t="shared" si="178"/>
        <v>0</v>
      </c>
      <c r="N177" s="135">
        <f t="shared" si="178"/>
        <v>0</v>
      </c>
      <c r="O177" s="135">
        <f t="shared" si="178"/>
        <v>0</v>
      </c>
      <c r="P177" s="135">
        <f t="shared" si="178"/>
        <v>0</v>
      </c>
      <c r="Q177" s="135">
        <f t="shared" si="178"/>
        <v>0</v>
      </c>
      <c r="R177" s="135">
        <f t="shared" si="178"/>
        <v>0</v>
      </c>
      <c r="S177" s="135">
        <f t="shared" si="178"/>
        <v>0</v>
      </c>
      <c r="T177" s="135">
        <f t="shared" si="178"/>
        <v>0</v>
      </c>
      <c r="U177" s="135">
        <f t="shared" si="178"/>
        <v>0</v>
      </c>
      <c r="V177" s="135">
        <f t="shared" si="178"/>
        <v>0</v>
      </c>
      <c r="W177" s="135">
        <f t="shared" si="178"/>
        <v>0</v>
      </c>
      <c r="X177" s="135">
        <f t="shared" si="178"/>
        <v>0</v>
      </c>
      <c r="Y177" s="135">
        <f t="shared" si="178"/>
        <v>0</v>
      </c>
      <c r="Z177" s="135">
        <f t="shared" si="178"/>
        <v>0</v>
      </c>
      <c r="AA177" s="135">
        <f t="shared" si="178"/>
        <v>0</v>
      </c>
      <c r="AB177" s="135">
        <f t="shared" si="178"/>
        <v>0</v>
      </c>
      <c r="AC177" s="135">
        <f t="shared" si="178"/>
        <v>0</v>
      </c>
      <c r="AD177" s="135">
        <f t="shared" si="178"/>
        <v>0</v>
      </c>
      <c r="AE177" s="135">
        <f t="shared" si="178"/>
        <v>0</v>
      </c>
      <c r="AF177" s="135">
        <f t="shared" si="178"/>
        <v>0</v>
      </c>
      <c r="AG177" s="135">
        <f t="shared" si="178"/>
        <v>0</v>
      </c>
      <c r="AH177" s="135">
        <f t="shared" si="178"/>
        <v>0</v>
      </c>
      <c r="AI177" s="135">
        <f t="shared" si="178"/>
        <v>0</v>
      </c>
      <c r="AJ177" s="135">
        <f t="shared" si="178"/>
        <v>0</v>
      </c>
      <c r="AK177" s="135">
        <f t="shared" si="178"/>
        <v>0</v>
      </c>
      <c r="AL177" s="135">
        <f t="shared" si="178"/>
        <v>0</v>
      </c>
      <c r="AM177" s="135">
        <f t="shared" si="178"/>
        <v>0</v>
      </c>
      <c r="AN177" s="135">
        <f t="shared" si="178"/>
        <v>0</v>
      </c>
      <c r="AO177" s="135">
        <f t="shared" si="178"/>
        <v>0</v>
      </c>
      <c r="AP177" s="135">
        <f t="shared" si="178"/>
        <v>0</v>
      </c>
      <c r="AQ177" s="135">
        <f t="shared" si="178"/>
        <v>0</v>
      </c>
      <c r="AR177" s="135">
        <f t="shared" si="178"/>
        <v>0</v>
      </c>
      <c r="AS177" s="135">
        <f t="shared" si="178"/>
        <v>0</v>
      </c>
      <c r="AT177" s="135">
        <f t="shared" si="178"/>
        <v>0</v>
      </c>
      <c r="AU177" s="135">
        <f t="shared" si="178"/>
        <v>0</v>
      </c>
      <c r="AV177" s="135">
        <f t="shared" si="178"/>
        <v>0</v>
      </c>
      <c r="AW177" s="135">
        <f t="shared" si="178"/>
        <v>0</v>
      </c>
      <c r="AX177" s="135">
        <f t="shared" si="178"/>
        <v>0</v>
      </c>
      <c r="AY177" s="135">
        <f t="shared" si="178"/>
        <v>0</v>
      </c>
      <c r="AZ177" s="135">
        <f t="shared" si="178"/>
        <v>0</v>
      </c>
      <c r="BA177" s="135">
        <f t="shared" si="178"/>
        <v>0</v>
      </c>
      <c r="BB177" s="135">
        <f t="shared" si="178"/>
        <v>0</v>
      </c>
      <c r="BC177" s="135">
        <f t="shared" si="178"/>
        <v>0</v>
      </c>
      <c r="BD177" s="135">
        <f t="shared" si="178"/>
        <v>0</v>
      </c>
      <c r="BE177" s="135">
        <f t="shared" si="178"/>
        <v>0</v>
      </c>
      <c r="BF177" s="135">
        <f t="shared" si="178"/>
        <v>0</v>
      </c>
      <c r="BG177" s="135">
        <f t="shared" si="178"/>
        <v>0</v>
      </c>
      <c r="BH177" s="135">
        <f t="shared" si="178"/>
        <v>0</v>
      </c>
      <c r="BI177" s="135">
        <f t="shared" si="178"/>
        <v>0</v>
      </c>
      <c r="BJ177" s="135">
        <f t="shared" si="178"/>
        <v>0</v>
      </c>
      <c r="BK177" s="135">
        <f t="shared" si="178"/>
        <v>0</v>
      </c>
      <c r="BL177" s="135">
        <f t="shared" si="178"/>
        <v>0</v>
      </c>
      <c r="BM177" s="135">
        <f t="shared" si="178"/>
        <v>0</v>
      </c>
      <c r="BN177" s="135">
        <f t="shared" si="178"/>
        <v>0</v>
      </c>
      <c r="BO177" s="135">
        <f t="shared" si="178"/>
        <v>0</v>
      </c>
      <c r="BP177" s="135">
        <f t="shared" ref="BP177:CF177" si="179">+BP75</f>
        <v>0</v>
      </c>
      <c r="BQ177" s="135">
        <f t="shared" si="179"/>
        <v>0</v>
      </c>
      <c r="BR177" s="135">
        <f t="shared" si="179"/>
        <v>0</v>
      </c>
      <c r="BS177" s="135">
        <f t="shared" si="179"/>
        <v>0</v>
      </c>
      <c r="BT177" s="135">
        <f t="shared" si="179"/>
        <v>0</v>
      </c>
      <c r="BU177" s="135">
        <f t="shared" si="179"/>
        <v>0</v>
      </c>
      <c r="BV177" s="135">
        <f t="shared" si="179"/>
        <v>0</v>
      </c>
      <c r="BW177" s="135">
        <f t="shared" si="179"/>
        <v>0</v>
      </c>
      <c r="BX177" s="135">
        <f t="shared" si="179"/>
        <v>0</v>
      </c>
      <c r="BY177" s="135">
        <f t="shared" si="179"/>
        <v>0</v>
      </c>
      <c r="BZ177" s="135">
        <f t="shared" si="179"/>
        <v>0</v>
      </c>
      <c r="CA177" s="135">
        <f t="shared" si="179"/>
        <v>0</v>
      </c>
      <c r="CB177" s="135">
        <f t="shared" si="179"/>
        <v>0</v>
      </c>
      <c r="CC177" s="135">
        <f t="shared" si="179"/>
        <v>0</v>
      </c>
      <c r="CD177" s="135">
        <f t="shared" si="179"/>
        <v>0</v>
      </c>
      <c r="CE177" s="135">
        <f t="shared" si="179"/>
        <v>0</v>
      </c>
      <c r="CF177" s="135">
        <f t="shared" si="179"/>
        <v>0</v>
      </c>
    </row>
    <row r="178" spans="3:84" hidden="1" x14ac:dyDescent="0.3">
      <c r="C178" s="135">
        <v>4</v>
      </c>
      <c r="D178" s="135" t="str">
        <f t="shared" ref="D178:BO178" si="180">+D81</f>
        <v>Volumen del Contenedor, m3</v>
      </c>
      <c r="E178" s="135">
        <f t="shared" si="180"/>
        <v>0</v>
      </c>
      <c r="F178" s="135">
        <f t="shared" si="180"/>
        <v>0</v>
      </c>
      <c r="G178" s="135">
        <f t="shared" si="180"/>
        <v>0</v>
      </c>
      <c r="H178" s="135">
        <f t="shared" si="180"/>
        <v>0</v>
      </c>
      <c r="I178" s="135">
        <f t="shared" si="180"/>
        <v>0</v>
      </c>
      <c r="J178" s="135">
        <f t="shared" si="180"/>
        <v>0</v>
      </c>
      <c r="K178" s="135">
        <f t="shared" si="180"/>
        <v>0</v>
      </c>
      <c r="L178" s="135">
        <f t="shared" si="180"/>
        <v>0</v>
      </c>
      <c r="M178" s="135">
        <f t="shared" si="180"/>
        <v>0</v>
      </c>
      <c r="N178" s="135">
        <f t="shared" si="180"/>
        <v>0</v>
      </c>
      <c r="O178" s="135">
        <f t="shared" si="180"/>
        <v>0</v>
      </c>
      <c r="P178" s="135">
        <f t="shared" si="180"/>
        <v>0</v>
      </c>
      <c r="Q178" s="135">
        <f t="shared" si="180"/>
        <v>0</v>
      </c>
      <c r="R178" s="135">
        <f t="shared" si="180"/>
        <v>0</v>
      </c>
      <c r="S178" s="135">
        <f t="shared" si="180"/>
        <v>0</v>
      </c>
      <c r="T178" s="135">
        <f t="shared" si="180"/>
        <v>0</v>
      </c>
      <c r="U178" s="135">
        <f t="shared" si="180"/>
        <v>0</v>
      </c>
      <c r="V178" s="135">
        <f t="shared" si="180"/>
        <v>0</v>
      </c>
      <c r="W178" s="135">
        <f t="shared" si="180"/>
        <v>0</v>
      </c>
      <c r="X178" s="135">
        <f t="shared" si="180"/>
        <v>0</v>
      </c>
      <c r="Y178" s="135">
        <f t="shared" si="180"/>
        <v>0</v>
      </c>
      <c r="Z178" s="135">
        <f t="shared" si="180"/>
        <v>0</v>
      </c>
      <c r="AA178" s="135">
        <f t="shared" si="180"/>
        <v>0</v>
      </c>
      <c r="AB178" s="135">
        <f t="shared" si="180"/>
        <v>0</v>
      </c>
      <c r="AC178" s="135">
        <f t="shared" si="180"/>
        <v>0</v>
      </c>
      <c r="AD178" s="135">
        <f t="shared" si="180"/>
        <v>0</v>
      </c>
      <c r="AE178" s="135">
        <f t="shared" si="180"/>
        <v>0</v>
      </c>
      <c r="AF178" s="135">
        <f t="shared" si="180"/>
        <v>0</v>
      </c>
      <c r="AG178" s="135">
        <f t="shared" si="180"/>
        <v>0</v>
      </c>
      <c r="AH178" s="135">
        <f t="shared" si="180"/>
        <v>0</v>
      </c>
      <c r="AI178" s="135">
        <f t="shared" si="180"/>
        <v>0</v>
      </c>
      <c r="AJ178" s="135">
        <f t="shared" si="180"/>
        <v>0</v>
      </c>
      <c r="AK178" s="135">
        <f t="shared" si="180"/>
        <v>0</v>
      </c>
      <c r="AL178" s="135">
        <f t="shared" si="180"/>
        <v>0</v>
      </c>
      <c r="AM178" s="135">
        <f t="shared" si="180"/>
        <v>0</v>
      </c>
      <c r="AN178" s="135">
        <f t="shared" si="180"/>
        <v>0</v>
      </c>
      <c r="AO178" s="135">
        <f t="shared" si="180"/>
        <v>0</v>
      </c>
      <c r="AP178" s="135">
        <f t="shared" si="180"/>
        <v>0</v>
      </c>
      <c r="AQ178" s="135">
        <f t="shared" si="180"/>
        <v>0</v>
      </c>
      <c r="AR178" s="135">
        <f t="shared" si="180"/>
        <v>0</v>
      </c>
      <c r="AS178" s="135">
        <f t="shared" si="180"/>
        <v>0</v>
      </c>
      <c r="AT178" s="135">
        <f t="shared" si="180"/>
        <v>0</v>
      </c>
      <c r="AU178" s="135">
        <f t="shared" si="180"/>
        <v>0</v>
      </c>
      <c r="AV178" s="135">
        <f t="shared" si="180"/>
        <v>0</v>
      </c>
      <c r="AW178" s="135">
        <f t="shared" si="180"/>
        <v>0</v>
      </c>
      <c r="AX178" s="135">
        <f t="shared" si="180"/>
        <v>0</v>
      </c>
      <c r="AY178" s="135">
        <f t="shared" si="180"/>
        <v>0</v>
      </c>
      <c r="AZ178" s="135">
        <f t="shared" si="180"/>
        <v>0</v>
      </c>
      <c r="BA178" s="135">
        <f t="shared" si="180"/>
        <v>0</v>
      </c>
      <c r="BB178" s="135">
        <f t="shared" si="180"/>
        <v>0</v>
      </c>
      <c r="BC178" s="135">
        <f t="shared" si="180"/>
        <v>0</v>
      </c>
      <c r="BD178" s="135">
        <f t="shared" si="180"/>
        <v>0</v>
      </c>
      <c r="BE178" s="135">
        <f t="shared" si="180"/>
        <v>0</v>
      </c>
      <c r="BF178" s="135">
        <f t="shared" si="180"/>
        <v>0</v>
      </c>
      <c r="BG178" s="135">
        <f t="shared" si="180"/>
        <v>0</v>
      </c>
      <c r="BH178" s="135">
        <f t="shared" si="180"/>
        <v>0</v>
      </c>
      <c r="BI178" s="135">
        <f t="shared" si="180"/>
        <v>0</v>
      </c>
      <c r="BJ178" s="135">
        <f t="shared" si="180"/>
        <v>0</v>
      </c>
      <c r="BK178" s="135">
        <f t="shared" si="180"/>
        <v>0</v>
      </c>
      <c r="BL178" s="135">
        <f t="shared" si="180"/>
        <v>0</v>
      </c>
      <c r="BM178" s="135">
        <f t="shared" si="180"/>
        <v>0</v>
      </c>
      <c r="BN178" s="135">
        <f t="shared" si="180"/>
        <v>0</v>
      </c>
      <c r="BO178" s="135">
        <f t="shared" si="180"/>
        <v>0</v>
      </c>
      <c r="BP178" s="135">
        <f t="shared" ref="BP178:CF178" si="181">+BP81</f>
        <v>0</v>
      </c>
      <c r="BQ178" s="135">
        <f t="shared" si="181"/>
        <v>0</v>
      </c>
      <c r="BR178" s="135">
        <f t="shared" si="181"/>
        <v>0</v>
      </c>
      <c r="BS178" s="135">
        <f t="shared" si="181"/>
        <v>0</v>
      </c>
      <c r="BT178" s="135">
        <f t="shared" si="181"/>
        <v>0</v>
      </c>
      <c r="BU178" s="135">
        <f t="shared" si="181"/>
        <v>0</v>
      </c>
      <c r="BV178" s="135">
        <f t="shared" si="181"/>
        <v>0</v>
      </c>
      <c r="BW178" s="135">
        <f t="shared" si="181"/>
        <v>0</v>
      </c>
      <c r="BX178" s="135">
        <f t="shared" si="181"/>
        <v>0</v>
      </c>
      <c r="BY178" s="135">
        <f t="shared" si="181"/>
        <v>0</v>
      </c>
      <c r="BZ178" s="135">
        <f t="shared" si="181"/>
        <v>0</v>
      </c>
      <c r="CA178" s="135">
        <f t="shared" si="181"/>
        <v>0</v>
      </c>
      <c r="CB178" s="135">
        <f t="shared" si="181"/>
        <v>0</v>
      </c>
      <c r="CC178" s="135">
        <f t="shared" si="181"/>
        <v>0</v>
      </c>
      <c r="CD178" s="135">
        <f t="shared" si="181"/>
        <v>0</v>
      </c>
      <c r="CE178" s="135">
        <f t="shared" si="181"/>
        <v>0</v>
      </c>
      <c r="CF178" s="135">
        <f t="shared" si="181"/>
        <v>0</v>
      </c>
    </row>
    <row r="179" spans="3:84" hidden="1" x14ac:dyDescent="0.3">
      <c r="C179" s="135">
        <v>5</v>
      </c>
      <c r="D179" s="135" t="str">
        <f t="shared" ref="D179:BO179" si="182">+D87</f>
        <v>Volumen del Contenedor, m3</v>
      </c>
      <c r="E179" s="135">
        <f t="shared" si="182"/>
        <v>0</v>
      </c>
      <c r="F179" s="135">
        <f t="shared" si="182"/>
        <v>0</v>
      </c>
      <c r="G179" s="135">
        <f t="shared" si="182"/>
        <v>0</v>
      </c>
      <c r="H179" s="135">
        <f t="shared" si="182"/>
        <v>0</v>
      </c>
      <c r="I179" s="135">
        <f t="shared" si="182"/>
        <v>0</v>
      </c>
      <c r="J179" s="135">
        <f t="shared" si="182"/>
        <v>0</v>
      </c>
      <c r="K179" s="135">
        <f t="shared" si="182"/>
        <v>0</v>
      </c>
      <c r="L179" s="135">
        <f t="shared" si="182"/>
        <v>0</v>
      </c>
      <c r="M179" s="135">
        <f t="shared" si="182"/>
        <v>0</v>
      </c>
      <c r="N179" s="135">
        <f t="shared" si="182"/>
        <v>0</v>
      </c>
      <c r="O179" s="135">
        <f t="shared" si="182"/>
        <v>0</v>
      </c>
      <c r="P179" s="135">
        <f t="shared" si="182"/>
        <v>0</v>
      </c>
      <c r="Q179" s="135">
        <f t="shared" si="182"/>
        <v>0</v>
      </c>
      <c r="R179" s="135">
        <f t="shared" si="182"/>
        <v>0</v>
      </c>
      <c r="S179" s="135">
        <f t="shared" si="182"/>
        <v>0</v>
      </c>
      <c r="T179" s="135">
        <f t="shared" si="182"/>
        <v>0</v>
      </c>
      <c r="U179" s="135">
        <f t="shared" si="182"/>
        <v>0</v>
      </c>
      <c r="V179" s="135">
        <f t="shared" si="182"/>
        <v>0</v>
      </c>
      <c r="W179" s="135">
        <f t="shared" si="182"/>
        <v>0</v>
      </c>
      <c r="X179" s="135">
        <f t="shared" si="182"/>
        <v>0</v>
      </c>
      <c r="Y179" s="135">
        <f t="shared" si="182"/>
        <v>0</v>
      </c>
      <c r="Z179" s="135">
        <f t="shared" si="182"/>
        <v>0</v>
      </c>
      <c r="AA179" s="135">
        <f t="shared" si="182"/>
        <v>0</v>
      </c>
      <c r="AB179" s="135">
        <f t="shared" si="182"/>
        <v>0</v>
      </c>
      <c r="AC179" s="135">
        <f t="shared" si="182"/>
        <v>0</v>
      </c>
      <c r="AD179" s="135">
        <f t="shared" si="182"/>
        <v>0</v>
      </c>
      <c r="AE179" s="135">
        <f t="shared" si="182"/>
        <v>0</v>
      </c>
      <c r="AF179" s="135">
        <f t="shared" si="182"/>
        <v>0</v>
      </c>
      <c r="AG179" s="135">
        <f t="shared" si="182"/>
        <v>0</v>
      </c>
      <c r="AH179" s="135">
        <f t="shared" si="182"/>
        <v>0</v>
      </c>
      <c r="AI179" s="135">
        <f t="shared" si="182"/>
        <v>0</v>
      </c>
      <c r="AJ179" s="135">
        <f t="shared" si="182"/>
        <v>0</v>
      </c>
      <c r="AK179" s="135">
        <f t="shared" si="182"/>
        <v>0</v>
      </c>
      <c r="AL179" s="135">
        <f t="shared" si="182"/>
        <v>0</v>
      </c>
      <c r="AM179" s="135">
        <f t="shared" si="182"/>
        <v>0</v>
      </c>
      <c r="AN179" s="135">
        <f t="shared" si="182"/>
        <v>0</v>
      </c>
      <c r="AO179" s="135">
        <f t="shared" si="182"/>
        <v>0</v>
      </c>
      <c r="AP179" s="135">
        <f t="shared" si="182"/>
        <v>0</v>
      </c>
      <c r="AQ179" s="135">
        <f t="shared" si="182"/>
        <v>0</v>
      </c>
      <c r="AR179" s="135">
        <f t="shared" si="182"/>
        <v>0</v>
      </c>
      <c r="AS179" s="135">
        <f t="shared" si="182"/>
        <v>0</v>
      </c>
      <c r="AT179" s="135">
        <f t="shared" si="182"/>
        <v>0</v>
      </c>
      <c r="AU179" s="135">
        <f t="shared" si="182"/>
        <v>0</v>
      </c>
      <c r="AV179" s="135">
        <f t="shared" si="182"/>
        <v>0</v>
      </c>
      <c r="AW179" s="135">
        <f t="shared" si="182"/>
        <v>0</v>
      </c>
      <c r="AX179" s="135">
        <f t="shared" si="182"/>
        <v>0</v>
      </c>
      <c r="AY179" s="135">
        <f t="shared" si="182"/>
        <v>0</v>
      </c>
      <c r="AZ179" s="135">
        <f t="shared" si="182"/>
        <v>0</v>
      </c>
      <c r="BA179" s="135">
        <f t="shared" si="182"/>
        <v>0</v>
      </c>
      <c r="BB179" s="135">
        <f t="shared" si="182"/>
        <v>0</v>
      </c>
      <c r="BC179" s="135">
        <f t="shared" si="182"/>
        <v>0</v>
      </c>
      <c r="BD179" s="135">
        <f t="shared" si="182"/>
        <v>0</v>
      </c>
      <c r="BE179" s="135">
        <f t="shared" si="182"/>
        <v>0</v>
      </c>
      <c r="BF179" s="135">
        <f t="shared" si="182"/>
        <v>0</v>
      </c>
      <c r="BG179" s="135">
        <f t="shared" si="182"/>
        <v>0</v>
      </c>
      <c r="BH179" s="135">
        <f t="shared" si="182"/>
        <v>0</v>
      </c>
      <c r="BI179" s="135">
        <f t="shared" si="182"/>
        <v>0</v>
      </c>
      <c r="BJ179" s="135">
        <f t="shared" si="182"/>
        <v>0</v>
      </c>
      <c r="BK179" s="135">
        <f t="shared" si="182"/>
        <v>0</v>
      </c>
      <c r="BL179" s="135">
        <f t="shared" si="182"/>
        <v>0</v>
      </c>
      <c r="BM179" s="135">
        <f t="shared" si="182"/>
        <v>0</v>
      </c>
      <c r="BN179" s="135">
        <f t="shared" si="182"/>
        <v>0</v>
      </c>
      <c r="BO179" s="135">
        <f t="shared" si="182"/>
        <v>0</v>
      </c>
      <c r="BP179" s="135">
        <f t="shared" ref="BP179:CF179" si="183">+BP87</f>
        <v>0</v>
      </c>
      <c r="BQ179" s="135">
        <f t="shared" si="183"/>
        <v>0</v>
      </c>
      <c r="BR179" s="135">
        <f t="shared" si="183"/>
        <v>0</v>
      </c>
      <c r="BS179" s="135">
        <f t="shared" si="183"/>
        <v>0</v>
      </c>
      <c r="BT179" s="135">
        <f t="shared" si="183"/>
        <v>0</v>
      </c>
      <c r="BU179" s="135">
        <f t="shared" si="183"/>
        <v>0</v>
      </c>
      <c r="BV179" s="135">
        <f t="shared" si="183"/>
        <v>0</v>
      </c>
      <c r="BW179" s="135">
        <f t="shared" si="183"/>
        <v>0</v>
      </c>
      <c r="BX179" s="135">
        <f t="shared" si="183"/>
        <v>0</v>
      </c>
      <c r="BY179" s="135">
        <f t="shared" si="183"/>
        <v>0</v>
      </c>
      <c r="BZ179" s="135">
        <f t="shared" si="183"/>
        <v>0</v>
      </c>
      <c r="CA179" s="135">
        <f t="shared" si="183"/>
        <v>0</v>
      </c>
      <c r="CB179" s="135">
        <f t="shared" si="183"/>
        <v>0</v>
      </c>
      <c r="CC179" s="135">
        <f t="shared" si="183"/>
        <v>0</v>
      </c>
      <c r="CD179" s="135">
        <f t="shared" si="183"/>
        <v>0</v>
      </c>
      <c r="CE179" s="135">
        <f t="shared" si="183"/>
        <v>0</v>
      </c>
      <c r="CF179" s="135">
        <f t="shared" si="183"/>
        <v>0</v>
      </c>
    </row>
    <row r="180" spans="3:84" hidden="1" x14ac:dyDescent="0.3">
      <c r="C180" s="135">
        <v>6</v>
      </c>
      <c r="D180" s="135" t="str">
        <f t="shared" ref="D180:BO180" si="184">+D93</f>
        <v>Volumen del Contenedor, m3</v>
      </c>
      <c r="E180" s="135">
        <f t="shared" si="184"/>
        <v>0</v>
      </c>
      <c r="F180" s="135">
        <f t="shared" si="184"/>
        <v>0</v>
      </c>
      <c r="G180" s="135">
        <f t="shared" si="184"/>
        <v>0</v>
      </c>
      <c r="H180" s="135">
        <f t="shared" si="184"/>
        <v>0</v>
      </c>
      <c r="I180" s="135">
        <f t="shared" si="184"/>
        <v>0</v>
      </c>
      <c r="J180" s="135">
        <f t="shared" si="184"/>
        <v>0</v>
      </c>
      <c r="K180" s="135">
        <f t="shared" si="184"/>
        <v>0</v>
      </c>
      <c r="L180" s="135">
        <f t="shared" si="184"/>
        <v>0</v>
      </c>
      <c r="M180" s="135">
        <f t="shared" si="184"/>
        <v>0</v>
      </c>
      <c r="N180" s="135">
        <f t="shared" si="184"/>
        <v>0</v>
      </c>
      <c r="O180" s="135">
        <f t="shared" si="184"/>
        <v>0</v>
      </c>
      <c r="P180" s="135">
        <f t="shared" si="184"/>
        <v>0</v>
      </c>
      <c r="Q180" s="135">
        <f t="shared" si="184"/>
        <v>0</v>
      </c>
      <c r="R180" s="135">
        <f t="shared" si="184"/>
        <v>0</v>
      </c>
      <c r="S180" s="135">
        <f t="shared" si="184"/>
        <v>0</v>
      </c>
      <c r="T180" s="135">
        <f t="shared" si="184"/>
        <v>0</v>
      </c>
      <c r="U180" s="135">
        <f t="shared" si="184"/>
        <v>0</v>
      </c>
      <c r="V180" s="135">
        <f t="shared" si="184"/>
        <v>0</v>
      </c>
      <c r="W180" s="135">
        <f t="shared" si="184"/>
        <v>0</v>
      </c>
      <c r="X180" s="135">
        <f t="shared" si="184"/>
        <v>0</v>
      </c>
      <c r="Y180" s="135">
        <f t="shared" si="184"/>
        <v>0</v>
      </c>
      <c r="Z180" s="135">
        <f t="shared" si="184"/>
        <v>0</v>
      </c>
      <c r="AA180" s="135">
        <f t="shared" si="184"/>
        <v>0</v>
      </c>
      <c r="AB180" s="135">
        <f t="shared" si="184"/>
        <v>0</v>
      </c>
      <c r="AC180" s="135">
        <f t="shared" si="184"/>
        <v>0</v>
      </c>
      <c r="AD180" s="135">
        <f t="shared" si="184"/>
        <v>0</v>
      </c>
      <c r="AE180" s="135">
        <f t="shared" si="184"/>
        <v>0</v>
      </c>
      <c r="AF180" s="135">
        <f t="shared" si="184"/>
        <v>0</v>
      </c>
      <c r="AG180" s="135">
        <f t="shared" si="184"/>
        <v>0</v>
      </c>
      <c r="AH180" s="135">
        <f t="shared" si="184"/>
        <v>0</v>
      </c>
      <c r="AI180" s="135">
        <f t="shared" si="184"/>
        <v>0</v>
      </c>
      <c r="AJ180" s="135">
        <f t="shared" si="184"/>
        <v>0</v>
      </c>
      <c r="AK180" s="135">
        <f t="shared" si="184"/>
        <v>0</v>
      </c>
      <c r="AL180" s="135">
        <f t="shared" si="184"/>
        <v>0</v>
      </c>
      <c r="AM180" s="135">
        <f t="shared" si="184"/>
        <v>0</v>
      </c>
      <c r="AN180" s="135">
        <f t="shared" si="184"/>
        <v>0</v>
      </c>
      <c r="AO180" s="135">
        <f t="shared" si="184"/>
        <v>0</v>
      </c>
      <c r="AP180" s="135">
        <f t="shared" si="184"/>
        <v>0</v>
      </c>
      <c r="AQ180" s="135">
        <f t="shared" si="184"/>
        <v>0</v>
      </c>
      <c r="AR180" s="135">
        <f t="shared" si="184"/>
        <v>0</v>
      </c>
      <c r="AS180" s="135">
        <f t="shared" si="184"/>
        <v>0</v>
      </c>
      <c r="AT180" s="135">
        <f t="shared" si="184"/>
        <v>0</v>
      </c>
      <c r="AU180" s="135">
        <f t="shared" si="184"/>
        <v>0</v>
      </c>
      <c r="AV180" s="135">
        <f t="shared" si="184"/>
        <v>0</v>
      </c>
      <c r="AW180" s="135">
        <f t="shared" si="184"/>
        <v>0</v>
      </c>
      <c r="AX180" s="135">
        <f t="shared" si="184"/>
        <v>0</v>
      </c>
      <c r="AY180" s="135">
        <f t="shared" si="184"/>
        <v>0</v>
      </c>
      <c r="AZ180" s="135">
        <f t="shared" si="184"/>
        <v>0</v>
      </c>
      <c r="BA180" s="135">
        <f t="shared" si="184"/>
        <v>0</v>
      </c>
      <c r="BB180" s="135">
        <f t="shared" si="184"/>
        <v>0</v>
      </c>
      <c r="BC180" s="135">
        <f t="shared" si="184"/>
        <v>0</v>
      </c>
      <c r="BD180" s="135">
        <f t="shared" si="184"/>
        <v>0</v>
      </c>
      <c r="BE180" s="135">
        <f t="shared" si="184"/>
        <v>0</v>
      </c>
      <c r="BF180" s="135">
        <f t="shared" si="184"/>
        <v>0</v>
      </c>
      <c r="BG180" s="135">
        <f t="shared" si="184"/>
        <v>0</v>
      </c>
      <c r="BH180" s="135">
        <f t="shared" si="184"/>
        <v>0</v>
      </c>
      <c r="BI180" s="135">
        <f t="shared" si="184"/>
        <v>0</v>
      </c>
      <c r="BJ180" s="135">
        <f t="shared" si="184"/>
        <v>0</v>
      </c>
      <c r="BK180" s="135">
        <f t="shared" si="184"/>
        <v>0</v>
      </c>
      <c r="BL180" s="135">
        <f t="shared" si="184"/>
        <v>0</v>
      </c>
      <c r="BM180" s="135">
        <f t="shared" si="184"/>
        <v>0</v>
      </c>
      <c r="BN180" s="135">
        <f t="shared" si="184"/>
        <v>0</v>
      </c>
      <c r="BO180" s="135">
        <f t="shared" si="184"/>
        <v>0</v>
      </c>
      <c r="BP180" s="135">
        <f t="shared" ref="BP180:CF180" si="185">+BP93</f>
        <v>0</v>
      </c>
      <c r="BQ180" s="135">
        <f t="shared" si="185"/>
        <v>0</v>
      </c>
      <c r="BR180" s="135">
        <f t="shared" si="185"/>
        <v>0</v>
      </c>
      <c r="BS180" s="135">
        <f t="shared" si="185"/>
        <v>0</v>
      </c>
      <c r="BT180" s="135">
        <f t="shared" si="185"/>
        <v>0</v>
      </c>
      <c r="BU180" s="135">
        <f t="shared" si="185"/>
        <v>0</v>
      </c>
      <c r="BV180" s="135">
        <f t="shared" si="185"/>
        <v>0</v>
      </c>
      <c r="BW180" s="135">
        <f t="shared" si="185"/>
        <v>0</v>
      </c>
      <c r="BX180" s="135">
        <f t="shared" si="185"/>
        <v>0</v>
      </c>
      <c r="BY180" s="135">
        <f t="shared" si="185"/>
        <v>0</v>
      </c>
      <c r="BZ180" s="135">
        <f t="shared" si="185"/>
        <v>0</v>
      </c>
      <c r="CA180" s="135">
        <f t="shared" si="185"/>
        <v>0</v>
      </c>
      <c r="CB180" s="135">
        <f t="shared" si="185"/>
        <v>0</v>
      </c>
      <c r="CC180" s="135">
        <f t="shared" si="185"/>
        <v>0</v>
      </c>
      <c r="CD180" s="135">
        <f t="shared" si="185"/>
        <v>0</v>
      </c>
      <c r="CE180" s="135">
        <f t="shared" si="185"/>
        <v>0</v>
      </c>
      <c r="CF180" s="135">
        <f t="shared" si="185"/>
        <v>0</v>
      </c>
    </row>
    <row r="181" spans="3:84" hidden="1" x14ac:dyDescent="0.3">
      <c r="C181" s="135">
        <v>7</v>
      </c>
      <c r="D181" s="135" t="str">
        <f t="shared" ref="D181:BO181" si="186">+D99</f>
        <v>Volumen del Contenedor, m3</v>
      </c>
      <c r="E181" s="135">
        <f t="shared" si="186"/>
        <v>0</v>
      </c>
      <c r="F181" s="135">
        <f t="shared" si="186"/>
        <v>0</v>
      </c>
      <c r="G181" s="135">
        <f t="shared" si="186"/>
        <v>0</v>
      </c>
      <c r="H181" s="135">
        <f t="shared" si="186"/>
        <v>0</v>
      </c>
      <c r="I181" s="135">
        <f t="shared" si="186"/>
        <v>0</v>
      </c>
      <c r="J181" s="135">
        <f t="shared" si="186"/>
        <v>0</v>
      </c>
      <c r="K181" s="135">
        <f t="shared" si="186"/>
        <v>0</v>
      </c>
      <c r="L181" s="135">
        <f t="shared" si="186"/>
        <v>0</v>
      </c>
      <c r="M181" s="135">
        <f t="shared" si="186"/>
        <v>0</v>
      </c>
      <c r="N181" s="135">
        <f t="shared" si="186"/>
        <v>0</v>
      </c>
      <c r="O181" s="135">
        <f t="shared" si="186"/>
        <v>0</v>
      </c>
      <c r="P181" s="135">
        <f t="shared" si="186"/>
        <v>0</v>
      </c>
      <c r="Q181" s="135">
        <f t="shared" si="186"/>
        <v>0</v>
      </c>
      <c r="R181" s="135">
        <f t="shared" si="186"/>
        <v>0</v>
      </c>
      <c r="S181" s="135">
        <f t="shared" si="186"/>
        <v>0</v>
      </c>
      <c r="T181" s="135">
        <f t="shared" si="186"/>
        <v>0</v>
      </c>
      <c r="U181" s="135">
        <f t="shared" si="186"/>
        <v>0</v>
      </c>
      <c r="V181" s="135">
        <f t="shared" si="186"/>
        <v>0</v>
      </c>
      <c r="W181" s="135">
        <f t="shared" si="186"/>
        <v>0</v>
      </c>
      <c r="X181" s="135">
        <f t="shared" si="186"/>
        <v>0</v>
      </c>
      <c r="Y181" s="135">
        <f t="shared" si="186"/>
        <v>0</v>
      </c>
      <c r="Z181" s="135">
        <f t="shared" si="186"/>
        <v>0</v>
      </c>
      <c r="AA181" s="135">
        <f t="shared" si="186"/>
        <v>0</v>
      </c>
      <c r="AB181" s="135">
        <f t="shared" si="186"/>
        <v>0</v>
      </c>
      <c r="AC181" s="135">
        <f t="shared" si="186"/>
        <v>0</v>
      </c>
      <c r="AD181" s="135">
        <f t="shared" si="186"/>
        <v>0</v>
      </c>
      <c r="AE181" s="135">
        <f t="shared" si="186"/>
        <v>0</v>
      </c>
      <c r="AF181" s="135">
        <f t="shared" si="186"/>
        <v>0</v>
      </c>
      <c r="AG181" s="135">
        <f t="shared" si="186"/>
        <v>0</v>
      </c>
      <c r="AH181" s="135">
        <f t="shared" si="186"/>
        <v>0</v>
      </c>
      <c r="AI181" s="135">
        <f t="shared" si="186"/>
        <v>0</v>
      </c>
      <c r="AJ181" s="135">
        <f t="shared" si="186"/>
        <v>0</v>
      </c>
      <c r="AK181" s="135">
        <f t="shared" si="186"/>
        <v>0</v>
      </c>
      <c r="AL181" s="135">
        <f t="shared" si="186"/>
        <v>0</v>
      </c>
      <c r="AM181" s="135">
        <f t="shared" si="186"/>
        <v>0</v>
      </c>
      <c r="AN181" s="135">
        <f t="shared" si="186"/>
        <v>0</v>
      </c>
      <c r="AO181" s="135">
        <f t="shared" si="186"/>
        <v>0</v>
      </c>
      <c r="AP181" s="135">
        <f t="shared" si="186"/>
        <v>0</v>
      </c>
      <c r="AQ181" s="135">
        <f t="shared" si="186"/>
        <v>0</v>
      </c>
      <c r="AR181" s="135">
        <f t="shared" si="186"/>
        <v>0</v>
      </c>
      <c r="AS181" s="135">
        <f t="shared" si="186"/>
        <v>0</v>
      </c>
      <c r="AT181" s="135">
        <f t="shared" si="186"/>
        <v>0</v>
      </c>
      <c r="AU181" s="135">
        <f t="shared" si="186"/>
        <v>0</v>
      </c>
      <c r="AV181" s="135">
        <f t="shared" si="186"/>
        <v>0</v>
      </c>
      <c r="AW181" s="135">
        <f t="shared" si="186"/>
        <v>0</v>
      </c>
      <c r="AX181" s="135">
        <f t="shared" si="186"/>
        <v>0</v>
      </c>
      <c r="AY181" s="135">
        <f t="shared" si="186"/>
        <v>0</v>
      </c>
      <c r="AZ181" s="135">
        <f t="shared" si="186"/>
        <v>0</v>
      </c>
      <c r="BA181" s="135">
        <f t="shared" si="186"/>
        <v>0</v>
      </c>
      <c r="BB181" s="135">
        <f t="shared" si="186"/>
        <v>0</v>
      </c>
      <c r="BC181" s="135">
        <f t="shared" si="186"/>
        <v>0</v>
      </c>
      <c r="BD181" s="135">
        <f t="shared" si="186"/>
        <v>0</v>
      </c>
      <c r="BE181" s="135">
        <f t="shared" si="186"/>
        <v>0</v>
      </c>
      <c r="BF181" s="135">
        <f t="shared" si="186"/>
        <v>0</v>
      </c>
      <c r="BG181" s="135">
        <f t="shared" si="186"/>
        <v>0</v>
      </c>
      <c r="BH181" s="135">
        <f t="shared" si="186"/>
        <v>0</v>
      </c>
      <c r="BI181" s="135">
        <f t="shared" si="186"/>
        <v>0</v>
      </c>
      <c r="BJ181" s="135">
        <f t="shared" si="186"/>
        <v>0</v>
      </c>
      <c r="BK181" s="135">
        <f t="shared" si="186"/>
        <v>0</v>
      </c>
      <c r="BL181" s="135">
        <f t="shared" si="186"/>
        <v>0</v>
      </c>
      <c r="BM181" s="135">
        <f t="shared" si="186"/>
        <v>0</v>
      </c>
      <c r="BN181" s="135">
        <f t="shared" si="186"/>
        <v>0</v>
      </c>
      <c r="BO181" s="135">
        <f t="shared" si="186"/>
        <v>0</v>
      </c>
      <c r="BP181" s="135">
        <f t="shared" ref="BP181:CF181" si="187">+BP99</f>
        <v>0</v>
      </c>
      <c r="BQ181" s="135">
        <f t="shared" si="187"/>
        <v>0</v>
      </c>
      <c r="BR181" s="135">
        <f t="shared" si="187"/>
        <v>0</v>
      </c>
      <c r="BS181" s="135">
        <f t="shared" si="187"/>
        <v>0</v>
      </c>
      <c r="BT181" s="135">
        <f t="shared" si="187"/>
        <v>0</v>
      </c>
      <c r="BU181" s="135">
        <f t="shared" si="187"/>
        <v>0</v>
      </c>
      <c r="BV181" s="135">
        <f t="shared" si="187"/>
        <v>0</v>
      </c>
      <c r="BW181" s="135">
        <f t="shared" si="187"/>
        <v>0</v>
      </c>
      <c r="BX181" s="135">
        <f t="shared" si="187"/>
        <v>0</v>
      </c>
      <c r="BY181" s="135">
        <f t="shared" si="187"/>
        <v>0</v>
      </c>
      <c r="BZ181" s="135">
        <f t="shared" si="187"/>
        <v>0</v>
      </c>
      <c r="CA181" s="135">
        <f t="shared" si="187"/>
        <v>0</v>
      </c>
      <c r="CB181" s="135">
        <f t="shared" si="187"/>
        <v>0</v>
      </c>
      <c r="CC181" s="135">
        <f t="shared" si="187"/>
        <v>0</v>
      </c>
      <c r="CD181" s="135">
        <f t="shared" si="187"/>
        <v>0</v>
      </c>
      <c r="CE181" s="135">
        <f t="shared" si="187"/>
        <v>0</v>
      </c>
      <c r="CF181" s="135">
        <f t="shared" si="187"/>
        <v>0</v>
      </c>
    </row>
    <row r="182" spans="3:84" hidden="1" x14ac:dyDescent="0.3">
      <c r="C182" s="135">
        <v>8</v>
      </c>
      <c r="D182" s="135" t="str">
        <f t="shared" ref="D182:BO182" si="188">+D105</f>
        <v>Volumen del Contenedor, m3</v>
      </c>
      <c r="E182" s="135">
        <f t="shared" si="188"/>
        <v>0</v>
      </c>
      <c r="F182" s="135">
        <f t="shared" si="188"/>
        <v>0</v>
      </c>
      <c r="G182" s="135">
        <f t="shared" si="188"/>
        <v>0</v>
      </c>
      <c r="H182" s="135">
        <f t="shared" si="188"/>
        <v>0</v>
      </c>
      <c r="I182" s="135">
        <f t="shared" si="188"/>
        <v>0</v>
      </c>
      <c r="J182" s="135">
        <f t="shared" si="188"/>
        <v>0</v>
      </c>
      <c r="K182" s="135">
        <f t="shared" si="188"/>
        <v>0</v>
      </c>
      <c r="L182" s="135">
        <f t="shared" si="188"/>
        <v>0</v>
      </c>
      <c r="M182" s="135">
        <f t="shared" si="188"/>
        <v>0</v>
      </c>
      <c r="N182" s="135">
        <f t="shared" si="188"/>
        <v>0</v>
      </c>
      <c r="O182" s="135">
        <f t="shared" si="188"/>
        <v>0</v>
      </c>
      <c r="P182" s="135">
        <f t="shared" si="188"/>
        <v>0</v>
      </c>
      <c r="Q182" s="135">
        <f t="shared" si="188"/>
        <v>0</v>
      </c>
      <c r="R182" s="135">
        <f t="shared" si="188"/>
        <v>0</v>
      </c>
      <c r="S182" s="135">
        <f t="shared" si="188"/>
        <v>0</v>
      </c>
      <c r="T182" s="135">
        <f t="shared" si="188"/>
        <v>0</v>
      </c>
      <c r="U182" s="135">
        <f t="shared" si="188"/>
        <v>0</v>
      </c>
      <c r="V182" s="135">
        <f t="shared" si="188"/>
        <v>0</v>
      </c>
      <c r="W182" s="135">
        <f t="shared" si="188"/>
        <v>0</v>
      </c>
      <c r="X182" s="135">
        <f t="shared" si="188"/>
        <v>0</v>
      </c>
      <c r="Y182" s="135">
        <f t="shared" si="188"/>
        <v>0</v>
      </c>
      <c r="Z182" s="135">
        <f t="shared" si="188"/>
        <v>0</v>
      </c>
      <c r="AA182" s="135">
        <f t="shared" si="188"/>
        <v>0</v>
      </c>
      <c r="AB182" s="135">
        <f t="shared" si="188"/>
        <v>0</v>
      </c>
      <c r="AC182" s="135">
        <f t="shared" si="188"/>
        <v>0</v>
      </c>
      <c r="AD182" s="135">
        <f t="shared" si="188"/>
        <v>0</v>
      </c>
      <c r="AE182" s="135">
        <f t="shared" si="188"/>
        <v>0</v>
      </c>
      <c r="AF182" s="135">
        <f t="shared" si="188"/>
        <v>0</v>
      </c>
      <c r="AG182" s="135">
        <f t="shared" si="188"/>
        <v>0</v>
      </c>
      <c r="AH182" s="135">
        <f t="shared" si="188"/>
        <v>0</v>
      </c>
      <c r="AI182" s="135">
        <f t="shared" si="188"/>
        <v>0</v>
      </c>
      <c r="AJ182" s="135">
        <f t="shared" si="188"/>
        <v>0</v>
      </c>
      <c r="AK182" s="135">
        <f t="shared" si="188"/>
        <v>0</v>
      </c>
      <c r="AL182" s="135">
        <f t="shared" si="188"/>
        <v>0</v>
      </c>
      <c r="AM182" s="135">
        <f t="shared" si="188"/>
        <v>0</v>
      </c>
      <c r="AN182" s="135">
        <f t="shared" si="188"/>
        <v>0</v>
      </c>
      <c r="AO182" s="135">
        <f t="shared" si="188"/>
        <v>0</v>
      </c>
      <c r="AP182" s="135">
        <f t="shared" si="188"/>
        <v>0</v>
      </c>
      <c r="AQ182" s="135">
        <f t="shared" si="188"/>
        <v>0</v>
      </c>
      <c r="AR182" s="135">
        <f t="shared" si="188"/>
        <v>0</v>
      </c>
      <c r="AS182" s="135">
        <f t="shared" si="188"/>
        <v>0</v>
      </c>
      <c r="AT182" s="135">
        <f t="shared" si="188"/>
        <v>0</v>
      </c>
      <c r="AU182" s="135">
        <f t="shared" si="188"/>
        <v>0</v>
      </c>
      <c r="AV182" s="135">
        <f t="shared" si="188"/>
        <v>0</v>
      </c>
      <c r="AW182" s="135">
        <f t="shared" si="188"/>
        <v>0</v>
      </c>
      <c r="AX182" s="135">
        <f t="shared" si="188"/>
        <v>0</v>
      </c>
      <c r="AY182" s="135">
        <f t="shared" si="188"/>
        <v>0</v>
      </c>
      <c r="AZ182" s="135">
        <f t="shared" si="188"/>
        <v>0</v>
      </c>
      <c r="BA182" s="135">
        <f t="shared" si="188"/>
        <v>0</v>
      </c>
      <c r="BB182" s="135">
        <f t="shared" si="188"/>
        <v>0</v>
      </c>
      <c r="BC182" s="135">
        <f t="shared" si="188"/>
        <v>0</v>
      </c>
      <c r="BD182" s="135">
        <f t="shared" si="188"/>
        <v>0</v>
      </c>
      <c r="BE182" s="135">
        <f t="shared" si="188"/>
        <v>0</v>
      </c>
      <c r="BF182" s="135">
        <f t="shared" si="188"/>
        <v>0</v>
      </c>
      <c r="BG182" s="135">
        <f t="shared" si="188"/>
        <v>0</v>
      </c>
      <c r="BH182" s="135">
        <f t="shared" si="188"/>
        <v>0</v>
      </c>
      <c r="BI182" s="135">
        <f t="shared" si="188"/>
        <v>0</v>
      </c>
      <c r="BJ182" s="135">
        <f t="shared" si="188"/>
        <v>0</v>
      </c>
      <c r="BK182" s="135">
        <f t="shared" si="188"/>
        <v>0</v>
      </c>
      <c r="BL182" s="135">
        <f t="shared" si="188"/>
        <v>0</v>
      </c>
      <c r="BM182" s="135">
        <f t="shared" si="188"/>
        <v>0</v>
      </c>
      <c r="BN182" s="135">
        <f t="shared" si="188"/>
        <v>0</v>
      </c>
      <c r="BO182" s="135">
        <f t="shared" si="188"/>
        <v>0</v>
      </c>
      <c r="BP182" s="135">
        <f t="shared" ref="BP182:CF182" si="189">+BP105</f>
        <v>0</v>
      </c>
      <c r="BQ182" s="135">
        <f t="shared" si="189"/>
        <v>0</v>
      </c>
      <c r="BR182" s="135">
        <f t="shared" si="189"/>
        <v>0</v>
      </c>
      <c r="BS182" s="135">
        <f t="shared" si="189"/>
        <v>0</v>
      </c>
      <c r="BT182" s="135">
        <f t="shared" si="189"/>
        <v>0</v>
      </c>
      <c r="BU182" s="135">
        <f t="shared" si="189"/>
        <v>0</v>
      </c>
      <c r="BV182" s="135">
        <f t="shared" si="189"/>
        <v>0</v>
      </c>
      <c r="BW182" s="135">
        <f t="shared" si="189"/>
        <v>0</v>
      </c>
      <c r="BX182" s="135">
        <f t="shared" si="189"/>
        <v>0</v>
      </c>
      <c r="BY182" s="135">
        <f t="shared" si="189"/>
        <v>0</v>
      </c>
      <c r="BZ182" s="135">
        <f t="shared" si="189"/>
        <v>0</v>
      </c>
      <c r="CA182" s="135">
        <f t="shared" si="189"/>
        <v>0</v>
      </c>
      <c r="CB182" s="135">
        <f t="shared" si="189"/>
        <v>0</v>
      </c>
      <c r="CC182" s="135">
        <f t="shared" si="189"/>
        <v>0</v>
      </c>
      <c r="CD182" s="135">
        <f t="shared" si="189"/>
        <v>0</v>
      </c>
      <c r="CE182" s="135">
        <f t="shared" si="189"/>
        <v>0</v>
      </c>
      <c r="CF182" s="135">
        <f t="shared" si="189"/>
        <v>0</v>
      </c>
    </row>
    <row r="183" spans="3:84" hidden="1" x14ac:dyDescent="0.3">
      <c r="C183" s="135">
        <v>9</v>
      </c>
      <c r="D183" s="135" t="str">
        <f t="shared" ref="D183:BO183" si="190">+D111</f>
        <v>Volumen del Contenedor, m3</v>
      </c>
      <c r="E183" s="135">
        <f t="shared" si="190"/>
        <v>0</v>
      </c>
      <c r="F183" s="135">
        <f t="shared" si="190"/>
        <v>0</v>
      </c>
      <c r="G183" s="135">
        <f t="shared" si="190"/>
        <v>0</v>
      </c>
      <c r="H183" s="135">
        <f t="shared" si="190"/>
        <v>0</v>
      </c>
      <c r="I183" s="135">
        <f t="shared" si="190"/>
        <v>0</v>
      </c>
      <c r="J183" s="135">
        <f t="shared" si="190"/>
        <v>0</v>
      </c>
      <c r="K183" s="135">
        <f t="shared" si="190"/>
        <v>0</v>
      </c>
      <c r="L183" s="135">
        <f t="shared" si="190"/>
        <v>0</v>
      </c>
      <c r="M183" s="135">
        <f t="shared" si="190"/>
        <v>0</v>
      </c>
      <c r="N183" s="135">
        <f t="shared" si="190"/>
        <v>0</v>
      </c>
      <c r="O183" s="135">
        <f t="shared" si="190"/>
        <v>0</v>
      </c>
      <c r="P183" s="135">
        <f t="shared" si="190"/>
        <v>0</v>
      </c>
      <c r="Q183" s="135">
        <f t="shared" si="190"/>
        <v>0</v>
      </c>
      <c r="R183" s="135">
        <f t="shared" si="190"/>
        <v>0</v>
      </c>
      <c r="S183" s="135">
        <f t="shared" si="190"/>
        <v>0</v>
      </c>
      <c r="T183" s="135">
        <f t="shared" si="190"/>
        <v>0</v>
      </c>
      <c r="U183" s="135">
        <f t="shared" si="190"/>
        <v>0</v>
      </c>
      <c r="V183" s="135">
        <f t="shared" si="190"/>
        <v>0</v>
      </c>
      <c r="W183" s="135">
        <f t="shared" si="190"/>
        <v>0</v>
      </c>
      <c r="X183" s="135">
        <f t="shared" si="190"/>
        <v>0</v>
      </c>
      <c r="Y183" s="135">
        <f t="shared" si="190"/>
        <v>0</v>
      </c>
      <c r="Z183" s="135">
        <f t="shared" si="190"/>
        <v>0</v>
      </c>
      <c r="AA183" s="135">
        <f t="shared" si="190"/>
        <v>0</v>
      </c>
      <c r="AB183" s="135">
        <f t="shared" si="190"/>
        <v>0</v>
      </c>
      <c r="AC183" s="135">
        <f t="shared" si="190"/>
        <v>0</v>
      </c>
      <c r="AD183" s="135">
        <f t="shared" si="190"/>
        <v>0</v>
      </c>
      <c r="AE183" s="135">
        <f t="shared" si="190"/>
        <v>0</v>
      </c>
      <c r="AF183" s="135">
        <f t="shared" si="190"/>
        <v>0</v>
      </c>
      <c r="AG183" s="135">
        <f t="shared" si="190"/>
        <v>0</v>
      </c>
      <c r="AH183" s="135">
        <f t="shared" si="190"/>
        <v>0</v>
      </c>
      <c r="AI183" s="135">
        <f t="shared" si="190"/>
        <v>0</v>
      </c>
      <c r="AJ183" s="135">
        <f t="shared" si="190"/>
        <v>0</v>
      </c>
      <c r="AK183" s="135">
        <f t="shared" si="190"/>
        <v>0</v>
      </c>
      <c r="AL183" s="135">
        <f t="shared" si="190"/>
        <v>0</v>
      </c>
      <c r="AM183" s="135">
        <f t="shared" si="190"/>
        <v>0</v>
      </c>
      <c r="AN183" s="135">
        <f t="shared" si="190"/>
        <v>0</v>
      </c>
      <c r="AO183" s="135">
        <f t="shared" si="190"/>
        <v>0</v>
      </c>
      <c r="AP183" s="135">
        <f t="shared" si="190"/>
        <v>0</v>
      </c>
      <c r="AQ183" s="135">
        <f t="shared" si="190"/>
        <v>0</v>
      </c>
      <c r="AR183" s="135">
        <f t="shared" si="190"/>
        <v>0</v>
      </c>
      <c r="AS183" s="135">
        <f t="shared" si="190"/>
        <v>0</v>
      </c>
      <c r="AT183" s="135">
        <f t="shared" si="190"/>
        <v>0</v>
      </c>
      <c r="AU183" s="135">
        <f t="shared" si="190"/>
        <v>0</v>
      </c>
      <c r="AV183" s="135">
        <f t="shared" si="190"/>
        <v>0</v>
      </c>
      <c r="AW183" s="135">
        <f t="shared" si="190"/>
        <v>0</v>
      </c>
      <c r="AX183" s="135">
        <f t="shared" si="190"/>
        <v>0</v>
      </c>
      <c r="AY183" s="135">
        <f t="shared" si="190"/>
        <v>0</v>
      </c>
      <c r="AZ183" s="135">
        <f t="shared" si="190"/>
        <v>0</v>
      </c>
      <c r="BA183" s="135">
        <f t="shared" si="190"/>
        <v>0</v>
      </c>
      <c r="BB183" s="135">
        <f t="shared" si="190"/>
        <v>0</v>
      </c>
      <c r="BC183" s="135">
        <f t="shared" si="190"/>
        <v>0</v>
      </c>
      <c r="BD183" s="135">
        <f t="shared" si="190"/>
        <v>0</v>
      </c>
      <c r="BE183" s="135">
        <f t="shared" si="190"/>
        <v>0</v>
      </c>
      <c r="BF183" s="135">
        <f t="shared" si="190"/>
        <v>0</v>
      </c>
      <c r="BG183" s="135">
        <f t="shared" si="190"/>
        <v>0</v>
      </c>
      <c r="BH183" s="135">
        <f t="shared" si="190"/>
        <v>0</v>
      </c>
      <c r="BI183" s="135">
        <f t="shared" si="190"/>
        <v>0</v>
      </c>
      <c r="BJ183" s="135">
        <f t="shared" si="190"/>
        <v>0</v>
      </c>
      <c r="BK183" s="135">
        <f t="shared" si="190"/>
        <v>0</v>
      </c>
      <c r="BL183" s="135">
        <f t="shared" si="190"/>
        <v>0</v>
      </c>
      <c r="BM183" s="135">
        <f t="shared" si="190"/>
        <v>0</v>
      </c>
      <c r="BN183" s="135">
        <f t="shared" si="190"/>
        <v>0</v>
      </c>
      <c r="BO183" s="135">
        <f t="shared" si="190"/>
        <v>0</v>
      </c>
      <c r="BP183" s="135">
        <f t="shared" ref="BP183:CF183" si="191">+BP111</f>
        <v>0</v>
      </c>
      <c r="BQ183" s="135">
        <f t="shared" si="191"/>
        <v>0</v>
      </c>
      <c r="BR183" s="135">
        <f t="shared" si="191"/>
        <v>0</v>
      </c>
      <c r="BS183" s="135">
        <f t="shared" si="191"/>
        <v>0</v>
      </c>
      <c r="BT183" s="135">
        <f t="shared" si="191"/>
        <v>0</v>
      </c>
      <c r="BU183" s="135">
        <f t="shared" si="191"/>
        <v>0</v>
      </c>
      <c r="BV183" s="135">
        <f t="shared" si="191"/>
        <v>0</v>
      </c>
      <c r="BW183" s="135">
        <f t="shared" si="191"/>
        <v>0</v>
      </c>
      <c r="BX183" s="135">
        <f t="shared" si="191"/>
        <v>0</v>
      </c>
      <c r="BY183" s="135">
        <f t="shared" si="191"/>
        <v>0</v>
      </c>
      <c r="BZ183" s="135">
        <f t="shared" si="191"/>
        <v>0</v>
      </c>
      <c r="CA183" s="135">
        <f t="shared" si="191"/>
        <v>0</v>
      </c>
      <c r="CB183" s="135">
        <f t="shared" si="191"/>
        <v>0</v>
      </c>
      <c r="CC183" s="135">
        <f t="shared" si="191"/>
        <v>0</v>
      </c>
      <c r="CD183" s="135">
        <f t="shared" si="191"/>
        <v>0</v>
      </c>
      <c r="CE183" s="135">
        <f t="shared" si="191"/>
        <v>0</v>
      </c>
      <c r="CF183" s="135">
        <f t="shared" si="191"/>
        <v>0</v>
      </c>
    </row>
    <row r="184" spans="3:84" hidden="1" x14ac:dyDescent="0.3">
      <c r="C184" s="135">
        <v>10</v>
      </c>
      <c r="D184" s="135" t="str">
        <f>+D117</f>
        <v>Volumen del Contenedor, m4</v>
      </c>
      <c r="E184" s="135">
        <f t="shared" ref="E184:BP184" si="192">+E117</f>
        <v>0</v>
      </c>
      <c r="F184" s="135">
        <f t="shared" si="192"/>
        <v>0</v>
      </c>
      <c r="G184" s="135">
        <f t="shared" si="192"/>
        <v>0</v>
      </c>
      <c r="H184" s="135">
        <f t="shared" si="192"/>
        <v>0</v>
      </c>
      <c r="I184" s="135">
        <f t="shared" si="192"/>
        <v>0</v>
      </c>
      <c r="J184" s="135">
        <f t="shared" si="192"/>
        <v>0</v>
      </c>
      <c r="K184" s="135">
        <f t="shared" si="192"/>
        <v>0</v>
      </c>
      <c r="L184" s="135">
        <f t="shared" si="192"/>
        <v>0</v>
      </c>
      <c r="M184" s="135">
        <f t="shared" si="192"/>
        <v>0</v>
      </c>
      <c r="N184" s="135">
        <f t="shared" si="192"/>
        <v>0</v>
      </c>
      <c r="O184" s="135">
        <f t="shared" si="192"/>
        <v>0</v>
      </c>
      <c r="P184" s="135">
        <f t="shared" si="192"/>
        <v>0</v>
      </c>
      <c r="Q184" s="135">
        <f t="shared" si="192"/>
        <v>0</v>
      </c>
      <c r="R184" s="135">
        <f t="shared" si="192"/>
        <v>0</v>
      </c>
      <c r="S184" s="135">
        <f t="shared" si="192"/>
        <v>0</v>
      </c>
      <c r="T184" s="135">
        <f t="shared" si="192"/>
        <v>0</v>
      </c>
      <c r="U184" s="135">
        <f t="shared" si="192"/>
        <v>0</v>
      </c>
      <c r="V184" s="135">
        <f t="shared" si="192"/>
        <v>0</v>
      </c>
      <c r="W184" s="135">
        <f t="shared" si="192"/>
        <v>0</v>
      </c>
      <c r="X184" s="135">
        <f t="shared" si="192"/>
        <v>0</v>
      </c>
      <c r="Y184" s="135">
        <f t="shared" si="192"/>
        <v>0</v>
      </c>
      <c r="Z184" s="135">
        <f t="shared" si="192"/>
        <v>0</v>
      </c>
      <c r="AA184" s="135">
        <f t="shared" si="192"/>
        <v>0</v>
      </c>
      <c r="AB184" s="135">
        <f t="shared" si="192"/>
        <v>0</v>
      </c>
      <c r="AC184" s="135">
        <f t="shared" si="192"/>
        <v>0</v>
      </c>
      <c r="AD184" s="135">
        <f t="shared" si="192"/>
        <v>0</v>
      </c>
      <c r="AE184" s="135">
        <f t="shared" si="192"/>
        <v>0</v>
      </c>
      <c r="AF184" s="135">
        <f t="shared" si="192"/>
        <v>0</v>
      </c>
      <c r="AG184" s="135">
        <f t="shared" si="192"/>
        <v>0</v>
      </c>
      <c r="AH184" s="135">
        <f t="shared" si="192"/>
        <v>0</v>
      </c>
      <c r="AI184" s="135">
        <f t="shared" si="192"/>
        <v>0</v>
      </c>
      <c r="AJ184" s="135">
        <f t="shared" si="192"/>
        <v>0</v>
      </c>
      <c r="AK184" s="135">
        <f t="shared" si="192"/>
        <v>0</v>
      </c>
      <c r="AL184" s="135">
        <f t="shared" si="192"/>
        <v>0</v>
      </c>
      <c r="AM184" s="135">
        <f t="shared" si="192"/>
        <v>0</v>
      </c>
      <c r="AN184" s="135">
        <f t="shared" si="192"/>
        <v>0</v>
      </c>
      <c r="AO184" s="135">
        <f t="shared" si="192"/>
        <v>0</v>
      </c>
      <c r="AP184" s="135">
        <f t="shared" si="192"/>
        <v>0</v>
      </c>
      <c r="AQ184" s="135">
        <f t="shared" si="192"/>
        <v>0</v>
      </c>
      <c r="AR184" s="135">
        <f t="shared" si="192"/>
        <v>0</v>
      </c>
      <c r="AS184" s="135">
        <f t="shared" si="192"/>
        <v>0</v>
      </c>
      <c r="AT184" s="135">
        <f t="shared" si="192"/>
        <v>0</v>
      </c>
      <c r="AU184" s="135">
        <f t="shared" si="192"/>
        <v>0</v>
      </c>
      <c r="AV184" s="135">
        <f t="shared" si="192"/>
        <v>0</v>
      </c>
      <c r="AW184" s="135">
        <f t="shared" si="192"/>
        <v>0</v>
      </c>
      <c r="AX184" s="135">
        <f t="shared" si="192"/>
        <v>0</v>
      </c>
      <c r="AY184" s="135">
        <f t="shared" si="192"/>
        <v>0</v>
      </c>
      <c r="AZ184" s="135">
        <f t="shared" si="192"/>
        <v>0</v>
      </c>
      <c r="BA184" s="135">
        <f t="shared" si="192"/>
        <v>0</v>
      </c>
      <c r="BB184" s="135">
        <f t="shared" si="192"/>
        <v>0</v>
      </c>
      <c r="BC184" s="135">
        <f t="shared" si="192"/>
        <v>0</v>
      </c>
      <c r="BD184" s="135">
        <f t="shared" si="192"/>
        <v>0</v>
      </c>
      <c r="BE184" s="135">
        <f t="shared" si="192"/>
        <v>0</v>
      </c>
      <c r="BF184" s="135">
        <f t="shared" si="192"/>
        <v>0</v>
      </c>
      <c r="BG184" s="135">
        <f t="shared" si="192"/>
        <v>0</v>
      </c>
      <c r="BH184" s="135">
        <f t="shared" si="192"/>
        <v>0</v>
      </c>
      <c r="BI184" s="135">
        <f t="shared" si="192"/>
        <v>0</v>
      </c>
      <c r="BJ184" s="135">
        <f t="shared" si="192"/>
        <v>0</v>
      </c>
      <c r="BK184" s="135">
        <f t="shared" si="192"/>
        <v>0</v>
      </c>
      <c r="BL184" s="135">
        <f t="shared" si="192"/>
        <v>0</v>
      </c>
      <c r="BM184" s="135">
        <f t="shared" si="192"/>
        <v>0</v>
      </c>
      <c r="BN184" s="135">
        <f t="shared" si="192"/>
        <v>0</v>
      </c>
      <c r="BO184" s="135">
        <f t="shared" si="192"/>
        <v>0</v>
      </c>
      <c r="BP184" s="135">
        <f t="shared" si="192"/>
        <v>0</v>
      </c>
      <c r="BQ184" s="135">
        <f t="shared" ref="BQ184:CF184" si="193">+BQ117</f>
        <v>0</v>
      </c>
      <c r="BR184" s="135">
        <f t="shared" si="193"/>
        <v>0</v>
      </c>
      <c r="BS184" s="135">
        <f t="shared" si="193"/>
        <v>0</v>
      </c>
      <c r="BT184" s="135">
        <f t="shared" si="193"/>
        <v>0</v>
      </c>
      <c r="BU184" s="135">
        <f t="shared" si="193"/>
        <v>0</v>
      </c>
      <c r="BV184" s="135">
        <f t="shared" si="193"/>
        <v>0</v>
      </c>
      <c r="BW184" s="135">
        <f t="shared" si="193"/>
        <v>0</v>
      </c>
      <c r="BX184" s="135">
        <f t="shared" si="193"/>
        <v>0</v>
      </c>
      <c r="BY184" s="135">
        <f t="shared" si="193"/>
        <v>0</v>
      </c>
      <c r="BZ184" s="135">
        <f t="shared" si="193"/>
        <v>0</v>
      </c>
      <c r="CA184" s="135">
        <f t="shared" si="193"/>
        <v>0</v>
      </c>
      <c r="CB184" s="135">
        <f t="shared" si="193"/>
        <v>0</v>
      </c>
      <c r="CC184" s="135">
        <f t="shared" si="193"/>
        <v>0</v>
      </c>
      <c r="CD184" s="135">
        <f t="shared" si="193"/>
        <v>0</v>
      </c>
      <c r="CE184" s="135">
        <f t="shared" si="193"/>
        <v>0</v>
      </c>
      <c r="CF184" s="135">
        <f t="shared" si="193"/>
        <v>0</v>
      </c>
    </row>
    <row r="185" spans="3:84" hidden="1" x14ac:dyDescent="0.3">
      <c r="C185" s="135"/>
      <c r="D185" s="135" t="s">
        <v>272</v>
      </c>
      <c r="E185" s="135">
        <f>+SUM(E175:E184)</f>
        <v>0</v>
      </c>
      <c r="F185" s="135">
        <f t="shared" ref="F185:BQ185" si="194">+SUM(F175:F184)</f>
        <v>0</v>
      </c>
      <c r="G185" s="135">
        <f t="shared" si="194"/>
        <v>0</v>
      </c>
      <c r="H185" s="135">
        <f t="shared" si="194"/>
        <v>0</v>
      </c>
      <c r="I185" s="135">
        <f t="shared" si="194"/>
        <v>0</v>
      </c>
      <c r="J185" s="135">
        <f t="shared" si="194"/>
        <v>0</v>
      </c>
      <c r="K185" s="135">
        <f t="shared" si="194"/>
        <v>0</v>
      </c>
      <c r="L185" s="135">
        <f t="shared" si="194"/>
        <v>0</v>
      </c>
      <c r="M185" s="135">
        <f t="shared" si="194"/>
        <v>0</v>
      </c>
      <c r="N185" s="135">
        <f t="shared" si="194"/>
        <v>0</v>
      </c>
      <c r="O185" s="135">
        <f t="shared" si="194"/>
        <v>0</v>
      </c>
      <c r="P185" s="135">
        <f t="shared" si="194"/>
        <v>0</v>
      </c>
      <c r="Q185" s="135">
        <f t="shared" si="194"/>
        <v>0</v>
      </c>
      <c r="R185" s="135">
        <f t="shared" si="194"/>
        <v>0</v>
      </c>
      <c r="S185" s="135">
        <f t="shared" si="194"/>
        <v>0</v>
      </c>
      <c r="T185" s="135">
        <f t="shared" si="194"/>
        <v>0</v>
      </c>
      <c r="U185" s="135">
        <f t="shared" si="194"/>
        <v>0</v>
      </c>
      <c r="V185" s="135">
        <f t="shared" si="194"/>
        <v>0</v>
      </c>
      <c r="W185" s="135">
        <f t="shared" si="194"/>
        <v>0</v>
      </c>
      <c r="X185" s="135">
        <f t="shared" si="194"/>
        <v>0</v>
      </c>
      <c r="Y185" s="135">
        <f t="shared" si="194"/>
        <v>0</v>
      </c>
      <c r="Z185" s="135">
        <f t="shared" si="194"/>
        <v>0</v>
      </c>
      <c r="AA185" s="135">
        <f t="shared" si="194"/>
        <v>0</v>
      </c>
      <c r="AB185" s="135">
        <f t="shared" si="194"/>
        <v>0</v>
      </c>
      <c r="AC185" s="135">
        <f t="shared" si="194"/>
        <v>0</v>
      </c>
      <c r="AD185" s="135">
        <f t="shared" si="194"/>
        <v>0</v>
      </c>
      <c r="AE185" s="135">
        <f t="shared" si="194"/>
        <v>0</v>
      </c>
      <c r="AF185" s="135">
        <f t="shared" si="194"/>
        <v>0</v>
      </c>
      <c r="AG185" s="135">
        <f t="shared" si="194"/>
        <v>0</v>
      </c>
      <c r="AH185" s="135">
        <f t="shared" si="194"/>
        <v>0</v>
      </c>
      <c r="AI185" s="135">
        <f t="shared" si="194"/>
        <v>0</v>
      </c>
      <c r="AJ185" s="135">
        <f t="shared" si="194"/>
        <v>0</v>
      </c>
      <c r="AK185" s="135">
        <f t="shared" si="194"/>
        <v>0</v>
      </c>
      <c r="AL185" s="135">
        <f t="shared" si="194"/>
        <v>0</v>
      </c>
      <c r="AM185" s="135">
        <f t="shared" si="194"/>
        <v>0</v>
      </c>
      <c r="AN185" s="135">
        <f t="shared" si="194"/>
        <v>0</v>
      </c>
      <c r="AO185" s="135">
        <f t="shared" si="194"/>
        <v>0</v>
      </c>
      <c r="AP185" s="135">
        <f t="shared" si="194"/>
        <v>0</v>
      </c>
      <c r="AQ185" s="135">
        <f t="shared" si="194"/>
        <v>0</v>
      </c>
      <c r="AR185" s="135">
        <f t="shared" si="194"/>
        <v>0</v>
      </c>
      <c r="AS185" s="135">
        <f t="shared" si="194"/>
        <v>0</v>
      </c>
      <c r="AT185" s="135">
        <f t="shared" si="194"/>
        <v>0</v>
      </c>
      <c r="AU185" s="135">
        <f t="shared" si="194"/>
        <v>0</v>
      </c>
      <c r="AV185" s="135">
        <f t="shared" si="194"/>
        <v>0</v>
      </c>
      <c r="AW185" s="135">
        <f t="shared" si="194"/>
        <v>0</v>
      </c>
      <c r="AX185" s="135">
        <f t="shared" si="194"/>
        <v>0</v>
      </c>
      <c r="AY185" s="135">
        <f t="shared" si="194"/>
        <v>0</v>
      </c>
      <c r="AZ185" s="135">
        <f t="shared" si="194"/>
        <v>0</v>
      </c>
      <c r="BA185" s="135">
        <f t="shared" si="194"/>
        <v>0</v>
      </c>
      <c r="BB185" s="135">
        <f t="shared" si="194"/>
        <v>0</v>
      </c>
      <c r="BC185" s="135">
        <f t="shared" si="194"/>
        <v>0</v>
      </c>
      <c r="BD185" s="135">
        <f t="shared" si="194"/>
        <v>0</v>
      </c>
      <c r="BE185" s="135">
        <f t="shared" si="194"/>
        <v>0</v>
      </c>
      <c r="BF185" s="135">
        <f t="shared" si="194"/>
        <v>0</v>
      </c>
      <c r="BG185" s="135">
        <f t="shared" si="194"/>
        <v>0</v>
      </c>
      <c r="BH185" s="135">
        <f t="shared" si="194"/>
        <v>0</v>
      </c>
      <c r="BI185" s="135">
        <f t="shared" si="194"/>
        <v>0</v>
      </c>
      <c r="BJ185" s="135">
        <f t="shared" si="194"/>
        <v>0</v>
      </c>
      <c r="BK185" s="135">
        <f t="shared" si="194"/>
        <v>0</v>
      </c>
      <c r="BL185" s="135">
        <f t="shared" si="194"/>
        <v>0</v>
      </c>
      <c r="BM185" s="135">
        <f t="shared" si="194"/>
        <v>0</v>
      </c>
      <c r="BN185" s="135">
        <f t="shared" si="194"/>
        <v>0</v>
      </c>
      <c r="BO185" s="135">
        <f t="shared" si="194"/>
        <v>0</v>
      </c>
      <c r="BP185" s="135">
        <f t="shared" si="194"/>
        <v>0</v>
      </c>
      <c r="BQ185" s="135">
        <f t="shared" si="194"/>
        <v>0</v>
      </c>
      <c r="BR185" s="135">
        <f t="shared" ref="BR185:CF185" si="195">+SUM(BR175:BR184)</f>
        <v>0</v>
      </c>
      <c r="BS185" s="135">
        <f t="shared" si="195"/>
        <v>0</v>
      </c>
      <c r="BT185" s="135">
        <f t="shared" si="195"/>
        <v>0</v>
      </c>
      <c r="BU185" s="135">
        <f t="shared" si="195"/>
        <v>0</v>
      </c>
      <c r="BV185" s="135">
        <f t="shared" si="195"/>
        <v>0</v>
      </c>
      <c r="BW185" s="135">
        <f t="shared" si="195"/>
        <v>0</v>
      </c>
      <c r="BX185" s="135">
        <f t="shared" si="195"/>
        <v>0</v>
      </c>
      <c r="BY185" s="135">
        <f t="shared" si="195"/>
        <v>0</v>
      </c>
      <c r="BZ185" s="135">
        <f t="shared" si="195"/>
        <v>0</v>
      </c>
      <c r="CA185" s="135">
        <f t="shared" si="195"/>
        <v>0</v>
      </c>
      <c r="CB185" s="135">
        <f t="shared" si="195"/>
        <v>0</v>
      </c>
      <c r="CC185" s="135">
        <f t="shared" si="195"/>
        <v>0</v>
      </c>
      <c r="CD185" s="135">
        <f t="shared" si="195"/>
        <v>0</v>
      </c>
      <c r="CE185" s="135">
        <f t="shared" si="195"/>
        <v>0</v>
      </c>
      <c r="CF185" s="135">
        <f t="shared" si="195"/>
        <v>0</v>
      </c>
    </row>
    <row r="186" spans="3:84" hidden="1" x14ac:dyDescent="0.3">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row>
    <row r="187" spans="3:84" ht="17.25" hidden="1" thickBot="1" x14ac:dyDescent="0.35">
      <c r="C187" s="135"/>
      <c r="D187" s="135"/>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c r="AI187" s="135"/>
      <c r="AJ187" s="135"/>
      <c r="AK187" s="135"/>
      <c r="AL187" s="135"/>
      <c r="AM187" s="135"/>
      <c r="AN187" s="135"/>
      <c r="AO187" s="135"/>
      <c r="AP187" s="135"/>
      <c r="AQ187" s="135"/>
      <c r="AR187" s="135"/>
      <c r="AS187" s="135"/>
      <c r="AT187" s="135"/>
      <c r="AU187" s="135"/>
      <c r="AV187" s="135"/>
      <c r="AW187" s="135"/>
      <c r="AX187" s="135"/>
      <c r="AY187" s="135"/>
      <c r="AZ187" s="135"/>
      <c r="BA187" s="135"/>
      <c r="BB187" s="135"/>
      <c r="BC187" s="135"/>
      <c r="BD187" s="135"/>
      <c r="BE187" s="135"/>
      <c r="BF187" s="135"/>
      <c r="BG187" s="135"/>
      <c r="BH187" s="135"/>
      <c r="BI187" s="135"/>
      <c r="BJ187" s="135"/>
      <c r="BK187" s="135"/>
      <c r="BL187" s="135"/>
      <c r="BM187" s="135"/>
      <c r="BN187" s="135"/>
      <c r="BO187" s="135"/>
      <c r="BP187" s="135"/>
      <c r="BQ187" s="135"/>
      <c r="BR187" s="135"/>
      <c r="BS187" s="135"/>
      <c r="BT187" s="135"/>
      <c r="BU187" s="135"/>
      <c r="BV187" s="135"/>
      <c r="BW187" s="135"/>
      <c r="BX187" s="135"/>
      <c r="BY187" s="135"/>
      <c r="BZ187" s="135"/>
      <c r="CA187" s="135"/>
      <c r="CB187" s="135"/>
      <c r="CC187" s="135"/>
      <c r="CD187" s="135"/>
      <c r="CE187" s="135"/>
      <c r="CF187" s="135"/>
    </row>
    <row r="188" spans="3:84" hidden="1" x14ac:dyDescent="0.3">
      <c r="C188" s="135"/>
      <c r="D188" s="521" t="s">
        <v>250</v>
      </c>
      <c r="E188" s="507">
        <v>2</v>
      </c>
      <c r="F188" s="507">
        <v>3</v>
      </c>
      <c r="G188" s="507">
        <v>4</v>
      </c>
      <c r="H188" s="507">
        <v>5</v>
      </c>
      <c r="I188" s="507">
        <v>6</v>
      </c>
      <c r="J188" s="507">
        <v>7</v>
      </c>
      <c r="K188" s="507">
        <v>8</v>
      </c>
      <c r="L188" s="507">
        <v>9</v>
      </c>
      <c r="M188" s="507">
        <v>10</v>
      </c>
      <c r="N188" s="507">
        <v>11</v>
      </c>
      <c r="O188" s="507">
        <v>12</v>
      </c>
      <c r="P188" s="507">
        <v>13</v>
      </c>
      <c r="Q188" s="507">
        <v>14</v>
      </c>
      <c r="R188" s="507">
        <v>15</v>
      </c>
      <c r="S188" s="507">
        <v>16</v>
      </c>
      <c r="T188" s="507">
        <v>17</v>
      </c>
      <c r="U188" s="507">
        <v>18</v>
      </c>
      <c r="V188" s="507">
        <v>19</v>
      </c>
      <c r="W188" s="507">
        <v>20</v>
      </c>
      <c r="X188" s="507">
        <v>21</v>
      </c>
      <c r="Y188" s="507">
        <v>22</v>
      </c>
      <c r="Z188" s="507">
        <v>23</v>
      </c>
      <c r="AA188" s="507">
        <v>24</v>
      </c>
      <c r="AB188" s="507">
        <v>25</v>
      </c>
      <c r="AC188" s="507">
        <v>26</v>
      </c>
      <c r="AD188" s="507">
        <v>27</v>
      </c>
      <c r="AE188" s="507">
        <v>28</v>
      </c>
      <c r="AF188" s="507">
        <v>29</v>
      </c>
      <c r="AG188" s="507">
        <v>30</v>
      </c>
      <c r="AH188" s="507">
        <v>31</v>
      </c>
      <c r="AI188" s="507">
        <v>32</v>
      </c>
      <c r="AJ188" s="507">
        <v>33</v>
      </c>
      <c r="AK188" s="507">
        <v>34</v>
      </c>
      <c r="AL188" s="507">
        <v>35</v>
      </c>
      <c r="AM188" s="507">
        <v>36</v>
      </c>
      <c r="AN188" s="507">
        <v>37</v>
      </c>
      <c r="AO188" s="507">
        <v>38</v>
      </c>
      <c r="AP188" s="507">
        <v>39</v>
      </c>
      <c r="AQ188" s="507">
        <v>40</v>
      </c>
      <c r="AR188" s="507">
        <v>41</v>
      </c>
      <c r="AS188" s="507">
        <v>42</v>
      </c>
      <c r="AT188" s="507">
        <v>43</v>
      </c>
      <c r="AU188" s="507">
        <v>44</v>
      </c>
      <c r="AV188" s="507">
        <v>45</v>
      </c>
      <c r="AW188" s="507">
        <v>46</v>
      </c>
      <c r="AX188" s="507">
        <v>47</v>
      </c>
      <c r="AY188" s="507">
        <v>48</v>
      </c>
      <c r="AZ188" s="507">
        <v>49</v>
      </c>
      <c r="BA188" s="507">
        <v>50</v>
      </c>
      <c r="BB188" s="507">
        <v>51</v>
      </c>
      <c r="BC188" s="507">
        <v>52</v>
      </c>
      <c r="BD188" s="507">
        <v>53</v>
      </c>
      <c r="BE188" s="507">
        <v>54</v>
      </c>
      <c r="BF188" s="507">
        <v>55</v>
      </c>
      <c r="BG188" s="507">
        <v>56</v>
      </c>
      <c r="BH188" s="507">
        <v>57</v>
      </c>
      <c r="BI188" s="507">
        <v>58</v>
      </c>
      <c r="BJ188" s="507">
        <v>59</v>
      </c>
      <c r="BK188" s="507">
        <v>60</v>
      </c>
      <c r="BL188" s="507">
        <v>61</v>
      </c>
      <c r="BM188" s="507">
        <v>62</v>
      </c>
      <c r="BN188" s="507">
        <v>63</v>
      </c>
      <c r="BO188" s="507">
        <v>64</v>
      </c>
      <c r="BP188" s="507">
        <v>65</v>
      </c>
      <c r="BQ188" s="507">
        <v>66</v>
      </c>
      <c r="BR188" s="507">
        <v>67</v>
      </c>
      <c r="BS188" s="507">
        <v>68</v>
      </c>
      <c r="BT188" s="507">
        <v>69</v>
      </c>
      <c r="BU188" s="507">
        <v>70</v>
      </c>
      <c r="BV188" s="507">
        <v>71</v>
      </c>
      <c r="BW188" s="507">
        <v>72</v>
      </c>
      <c r="BX188" s="507">
        <v>73</v>
      </c>
      <c r="BY188" s="507">
        <v>74</v>
      </c>
      <c r="BZ188" s="507">
        <v>75</v>
      </c>
      <c r="CA188" s="507">
        <v>76</v>
      </c>
      <c r="CB188" s="507">
        <v>77</v>
      </c>
      <c r="CC188" s="507">
        <v>78</v>
      </c>
      <c r="CD188" s="507">
        <v>79</v>
      </c>
      <c r="CE188" s="507">
        <v>80</v>
      </c>
      <c r="CF188" s="507">
        <v>81</v>
      </c>
    </row>
    <row r="189" spans="3:84" hidden="1" x14ac:dyDescent="0.3">
      <c r="C189" s="135">
        <v>1</v>
      </c>
      <c r="D189" s="522" t="str">
        <f>+'Base Datos'!Y4</f>
        <v>ZARANDA 1</v>
      </c>
      <c r="E189" s="523">
        <f>+'ZARANDA 1'!E22</f>
        <v>0</v>
      </c>
      <c r="F189" s="523">
        <f>+'ZARANDA 1'!F22</f>
        <v>0</v>
      </c>
      <c r="G189" s="523">
        <f>+'ZARANDA 1'!G22</f>
        <v>0</v>
      </c>
      <c r="H189" s="523">
        <f>+'ZARANDA 1'!H22</f>
        <v>0</v>
      </c>
      <c r="I189" s="523">
        <f>+'ZARANDA 1'!I22</f>
        <v>0</v>
      </c>
      <c r="J189" s="523">
        <f>+'ZARANDA 1'!J22</f>
        <v>2010</v>
      </c>
      <c r="K189" s="523">
        <f>+'ZARANDA 1'!K22</f>
        <v>1819.9999999999998</v>
      </c>
      <c r="L189" s="523">
        <f>+'ZARANDA 1'!L22</f>
        <v>1869.9999999999998</v>
      </c>
      <c r="M189" s="523">
        <f>+'ZARANDA 1'!M22</f>
        <v>1880</v>
      </c>
      <c r="N189" s="523">
        <f>+'ZARANDA 1'!N22</f>
        <v>1880</v>
      </c>
      <c r="O189" s="523">
        <f>+'ZARANDA 1'!O22</f>
        <v>0</v>
      </c>
      <c r="P189" s="523">
        <f>+'ZARANDA 1'!P22</f>
        <v>0</v>
      </c>
      <c r="Q189" s="523">
        <f>+'ZARANDA 1'!Q22</f>
        <v>0</v>
      </c>
      <c r="R189" s="523">
        <f>+'ZARANDA 1'!R22</f>
        <v>0</v>
      </c>
      <c r="S189" s="523">
        <f>+'ZARANDA 1'!S22</f>
        <v>0</v>
      </c>
      <c r="T189" s="523">
        <f>+'ZARANDA 1'!T22</f>
        <v>0</v>
      </c>
      <c r="U189" s="523">
        <f>+'ZARANDA 1'!U22</f>
        <v>0</v>
      </c>
      <c r="V189" s="523">
        <f>+'ZARANDA 1'!V22</f>
        <v>0</v>
      </c>
      <c r="W189" s="523">
        <f>+'ZARANDA 1'!W22</f>
        <v>0</v>
      </c>
      <c r="X189" s="523">
        <f>+'ZARANDA 1'!X22</f>
        <v>0</v>
      </c>
      <c r="Y189" s="523">
        <f>+'ZARANDA 1'!Y22</f>
        <v>0</v>
      </c>
      <c r="Z189" s="523">
        <f>+'ZARANDA 1'!Z22</f>
        <v>0</v>
      </c>
      <c r="AA189" s="523">
        <f>+'ZARANDA 1'!AA22</f>
        <v>0</v>
      </c>
      <c r="AB189" s="523">
        <f>+'ZARANDA 1'!AB22</f>
        <v>0</v>
      </c>
      <c r="AC189" s="523">
        <f>+'ZARANDA 1'!AC22</f>
        <v>0</v>
      </c>
      <c r="AD189" s="523">
        <f>+'ZARANDA 1'!AD22</f>
        <v>0</v>
      </c>
      <c r="AE189" s="523">
        <f>+'ZARANDA 1'!AE22</f>
        <v>0</v>
      </c>
      <c r="AF189" s="523">
        <f>+'ZARANDA 1'!AF22</f>
        <v>0</v>
      </c>
      <c r="AG189" s="523">
        <f>+'ZARANDA 1'!AG22</f>
        <v>0</v>
      </c>
      <c r="AH189" s="523">
        <f>+'ZARANDA 1'!AH22</f>
        <v>0</v>
      </c>
      <c r="AI189" s="523">
        <f>+'ZARANDA 1'!AI22</f>
        <v>0</v>
      </c>
      <c r="AJ189" s="523">
        <f>+'ZARANDA 1'!AJ22</f>
        <v>0</v>
      </c>
      <c r="AK189" s="523">
        <f>+'ZARANDA 1'!AK22</f>
        <v>0</v>
      </c>
      <c r="AL189" s="523">
        <f>+'ZARANDA 1'!AL22</f>
        <v>0</v>
      </c>
      <c r="AM189" s="523">
        <f>+'ZARANDA 1'!AM22</f>
        <v>0</v>
      </c>
      <c r="AN189" s="523">
        <f>+'ZARANDA 1'!AN22</f>
        <v>0</v>
      </c>
      <c r="AO189" s="523">
        <f>+'ZARANDA 1'!AO22</f>
        <v>0</v>
      </c>
      <c r="AP189" s="523">
        <f>+'ZARANDA 1'!AP22</f>
        <v>0</v>
      </c>
      <c r="AQ189" s="523">
        <f>+'ZARANDA 1'!AQ22</f>
        <v>0</v>
      </c>
      <c r="AR189" s="523">
        <f>+'ZARANDA 1'!AR22</f>
        <v>0</v>
      </c>
      <c r="AS189" s="523">
        <f>+'ZARANDA 1'!AS22</f>
        <v>0</v>
      </c>
      <c r="AT189" s="523">
        <f>+'ZARANDA 1'!AT22</f>
        <v>0</v>
      </c>
      <c r="AU189" s="523">
        <f>+'ZARANDA 1'!AU22</f>
        <v>0</v>
      </c>
      <c r="AV189" s="523">
        <f>+'ZARANDA 1'!AV22</f>
        <v>0</v>
      </c>
      <c r="AW189" s="523">
        <f>+'ZARANDA 1'!AW22</f>
        <v>0</v>
      </c>
      <c r="AX189" s="523">
        <f>+'ZARANDA 1'!AX22</f>
        <v>0</v>
      </c>
      <c r="AY189" s="523">
        <f>+'ZARANDA 1'!AY22</f>
        <v>0</v>
      </c>
      <c r="AZ189" s="523">
        <f>+'ZARANDA 1'!AZ22</f>
        <v>0</v>
      </c>
      <c r="BA189" s="523">
        <f>+'ZARANDA 1'!BA22</f>
        <v>0</v>
      </c>
      <c r="BB189" s="523">
        <f>+'ZARANDA 1'!BB22</f>
        <v>0</v>
      </c>
      <c r="BC189" s="523">
        <f>+'ZARANDA 1'!BC22</f>
        <v>0</v>
      </c>
      <c r="BD189" s="523">
        <f>+'ZARANDA 1'!BD22</f>
        <v>0</v>
      </c>
      <c r="BE189" s="523">
        <f>+'ZARANDA 1'!BE22</f>
        <v>0</v>
      </c>
      <c r="BF189" s="523">
        <f>+'ZARANDA 1'!BF22</f>
        <v>0</v>
      </c>
      <c r="BG189" s="523">
        <f>+'ZARANDA 1'!BG22</f>
        <v>0</v>
      </c>
      <c r="BH189" s="523">
        <f>+'ZARANDA 1'!BH22</f>
        <v>0</v>
      </c>
      <c r="BI189" s="523">
        <f>+'ZARANDA 1'!BI22</f>
        <v>0</v>
      </c>
      <c r="BJ189" s="523">
        <f>+'ZARANDA 1'!BJ22</f>
        <v>0</v>
      </c>
      <c r="BK189" s="523">
        <f>+'ZARANDA 1'!BK22</f>
        <v>0</v>
      </c>
      <c r="BL189" s="523">
        <f>+'ZARANDA 1'!BL22</f>
        <v>0</v>
      </c>
      <c r="BM189" s="523">
        <f>+'ZARANDA 1'!BM22</f>
        <v>0</v>
      </c>
      <c r="BN189" s="523">
        <f>+'ZARANDA 1'!BN22</f>
        <v>0</v>
      </c>
      <c r="BO189" s="523">
        <f>+'ZARANDA 1'!BO22</f>
        <v>0</v>
      </c>
      <c r="BP189" s="523">
        <f>+'ZARANDA 1'!BP22</f>
        <v>0</v>
      </c>
      <c r="BQ189" s="523">
        <f>+'ZARANDA 1'!BQ22</f>
        <v>0</v>
      </c>
      <c r="BR189" s="523">
        <f>+'ZARANDA 1'!BR22</f>
        <v>0</v>
      </c>
      <c r="BS189" s="523">
        <f>+'ZARANDA 1'!BS22</f>
        <v>0</v>
      </c>
      <c r="BT189" s="523">
        <f>+'ZARANDA 1'!BT22</f>
        <v>0</v>
      </c>
      <c r="BU189" s="523">
        <f>+'ZARANDA 1'!BU22</f>
        <v>0</v>
      </c>
      <c r="BV189" s="523">
        <f>+'ZARANDA 1'!BV22</f>
        <v>0</v>
      </c>
      <c r="BW189" s="523">
        <f>+'ZARANDA 1'!BW22</f>
        <v>0</v>
      </c>
      <c r="BX189" s="523">
        <f>+'ZARANDA 1'!BX22</f>
        <v>0</v>
      </c>
      <c r="BY189" s="523">
        <f>+'ZARANDA 1'!BY22</f>
        <v>0</v>
      </c>
      <c r="BZ189" s="523">
        <f>+'ZARANDA 1'!BZ22</f>
        <v>0</v>
      </c>
      <c r="CA189" s="523">
        <f>+'ZARANDA 1'!CA22</f>
        <v>0</v>
      </c>
      <c r="CB189" s="523">
        <f>+'ZARANDA 1'!CB22</f>
        <v>0</v>
      </c>
      <c r="CC189" s="523">
        <f>+'ZARANDA 1'!CC22</f>
        <v>0</v>
      </c>
      <c r="CD189" s="523">
        <f>+'ZARANDA 1'!CD22</f>
        <v>0</v>
      </c>
      <c r="CE189" s="523">
        <f>+'ZARANDA 1'!CE22</f>
        <v>0</v>
      </c>
      <c r="CF189" s="523">
        <f>+'ZARANDA 1'!CF22</f>
        <v>0</v>
      </c>
    </row>
    <row r="190" spans="3:84" hidden="1" x14ac:dyDescent="0.3">
      <c r="C190" s="135">
        <v>2</v>
      </c>
      <c r="D190" s="522" t="str">
        <f>+'Base Datos'!Y5</f>
        <v>ZARANDA 2</v>
      </c>
      <c r="E190" s="523">
        <f>+'ZARANDA 2'!E22</f>
        <v>0</v>
      </c>
      <c r="F190" s="523">
        <f>+'ZARANDA 2'!F22</f>
        <v>0</v>
      </c>
      <c r="G190" s="523">
        <f>+'ZARANDA 2'!G22</f>
        <v>0</v>
      </c>
      <c r="H190" s="523">
        <f>+'ZARANDA 2'!H22</f>
        <v>0</v>
      </c>
      <c r="I190" s="523">
        <f>+'ZARANDA 2'!I22</f>
        <v>0</v>
      </c>
      <c r="J190" s="523">
        <f>+'ZARANDA 2'!J22</f>
        <v>1960</v>
      </c>
      <c r="K190" s="523">
        <f>+'ZARANDA 2'!K22</f>
        <v>1900.0000000000002</v>
      </c>
      <c r="L190" s="523">
        <f>+'ZARANDA 2'!L22</f>
        <v>1880.0000000000002</v>
      </c>
      <c r="M190" s="523">
        <f>+'ZARANDA 2'!M22</f>
        <v>1870</v>
      </c>
      <c r="N190" s="523">
        <f>+'ZARANDA 2'!N22</f>
        <v>1869.9999999999998</v>
      </c>
      <c r="O190" s="523">
        <f>+'ZARANDA 2'!O22</f>
        <v>0</v>
      </c>
      <c r="P190" s="523">
        <f>+'ZARANDA 2'!P22</f>
        <v>0</v>
      </c>
      <c r="Q190" s="523">
        <f>+'ZARANDA 2'!Q22</f>
        <v>0</v>
      </c>
      <c r="R190" s="523">
        <f>+'ZARANDA 2'!R22</f>
        <v>0</v>
      </c>
      <c r="S190" s="523">
        <f>+'ZARANDA 2'!S22</f>
        <v>0</v>
      </c>
      <c r="T190" s="523">
        <f>+'ZARANDA 2'!T22</f>
        <v>0</v>
      </c>
      <c r="U190" s="523">
        <f>+'ZARANDA 2'!U22</f>
        <v>0</v>
      </c>
      <c r="V190" s="523">
        <f>+'ZARANDA 2'!V22</f>
        <v>0</v>
      </c>
      <c r="W190" s="523">
        <f>+'ZARANDA 2'!W22</f>
        <v>0</v>
      </c>
      <c r="X190" s="523">
        <f>+'ZARANDA 2'!X22</f>
        <v>0</v>
      </c>
      <c r="Y190" s="523">
        <f>+'ZARANDA 2'!Y22</f>
        <v>0</v>
      </c>
      <c r="Z190" s="523">
        <f>+'ZARANDA 2'!Z22</f>
        <v>0</v>
      </c>
      <c r="AA190" s="523">
        <f>+'ZARANDA 2'!AA22</f>
        <v>0</v>
      </c>
      <c r="AB190" s="523">
        <f>+'ZARANDA 2'!AB22</f>
        <v>0</v>
      </c>
      <c r="AC190" s="523">
        <f>+'ZARANDA 2'!AC22</f>
        <v>0</v>
      </c>
      <c r="AD190" s="523">
        <f>+'ZARANDA 2'!AD22</f>
        <v>0</v>
      </c>
      <c r="AE190" s="523">
        <f>+'ZARANDA 2'!AE22</f>
        <v>0</v>
      </c>
      <c r="AF190" s="523">
        <f>+'ZARANDA 2'!AF22</f>
        <v>0</v>
      </c>
      <c r="AG190" s="523">
        <f>+'ZARANDA 2'!AG22</f>
        <v>0</v>
      </c>
      <c r="AH190" s="523">
        <f>+'ZARANDA 2'!AH22</f>
        <v>0</v>
      </c>
      <c r="AI190" s="523">
        <f>+'ZARANDA 2'!AI22</f>
        <v>0</v>
      </c>
      <c r="AJ190" s="523">
        <f>+'ZARANDA 2'!AJ22</f>
        <v>0</v>
      </c>
      <c r="AK190" s="523">
        <f>+'ZARANDA 2'!AK22</f>
        <v>0</v>
      </c>
      <c r="AL190" s="523">
        <f>+'ZARANDA 2'!AL22</f>
        <v>0</v>
      </c>
      <c r="AM190" s="523">
        <f>+'ZARANDA 2'!AM22</f>
        <v>0</v>
      </c>
      <c r="AN190" s="523">
        <f>+'ZARANDA 2'!AN22</f>
        <v>0</v>
      </c>
      <c r="AO190" s="523">
        <f>+'ZARANDA 2'!AO22</f>
        <v>0</v>
      </c>
      <c r="AP190" s="523">
        <f>+'ZARANDA 2'!AP22</f>
        <v>0</v>
      </c>
      <c r="AQ190" s="523">
        <f>+'ZARANDA 2'!AQ22</f>
        <v>0</v>
      </c>
      <c r="AR190" s="523">
        <f>+'ZARANDA 2'!AR22</f>
        <v>0</v>
      </c>
      <c r="AS190" s="523">
        <f>+'ZARANDA 2'!AS22</f>
        <v>0</v>
      </c>
      <c r="AT190" s="523">
        <f>+'ZARANDA 2'!AT22</f>
        <v>0</v>
      </c>
      <c r="AU190" s="523">
        <f>+'ZARANDA 2'!AU22</f>
        <v>0</v>
      </c>
      <c r="AV190" s="523">
        <f>+'ZARANDA 2'!AV22</f>
        <v>0</v>
      </c>
      <c r="AW190" s="523">
        <f>+'ZARANDA 2'!AW22</f>
        <v>0</v>
      </c>
      <c r="AX190" s="523">
        <f>+'ZARANDA 2'!AX22</f>
        <v>0</v>
      </c>
      <c r="AY190" s="523">
        <f>+'ZARANDA 2'!AY22</f>
        <v>0</v>
      </c>
      <c r="AZ190" s="523">
        <f>+'ZARANDA 2'!AZ22</f>
        <v>0</v>
      </c>
      <c r="BA190" s="523">
        <f>+'ZARANDA 2'!BA22</f>
        <v>0</v>
      </c>
      <c r="BB190" s="523">
        <f>+'ZARANDA 2'!BB22</f>
        <v>0</v>
      </c>
      <c r="BC190" s="523">
        <f>+'ZARANDA 2'!BC22</f>
        <v>0</v>
      </c>
      <c r="BD190" s="523">
        <f>+'ZARANDA 2'!BD22</f>
        <v>0</v>
      </c>
      <c r="BE190" s="523">
        <f>+'ZARANDA 2'!BE22</f>
        <v>0</v>
      </c>
      <c r="BF190" s="523">
        <f>+'ZARANDA 2'!BF22</f>
        <v>0</v>
      </c>
      <c r="BG190" s="523">
        <f>+'ZARANDA 2'!BG22</f>
        <v>0</v>
      </c>
      <c r="BH190" s="523">
        <f>+'ZARANDA 2'!BH22</f>
        <v>0</v>
      </c>
      <c r="BI190" s="523">
        <f>+'ZARANDA 2'!BI22</f>
        <v>0</v>
      </c>
      <c r="BJ190" s="523">
        <f>+'ZARANDA 2'!BJ22</f>
        <v>0</v>
      </c>
      <c r="BK190" s="523">
        <f>+'ZARANDA 2'!BK22</f>
        <v>0</v>
      </c>
      <c r="BL190" s="523">
        <f>+'ZARANDA 2'!BL22</f>
        <v>0</v>
      </c>
      <c r="BM190" s="523">
        <f>+'ZARANDA 2'!BM22</f>
        <v>0</v>
      </c>
      <c r="BN190" s="523">
        <f>+'ZARANDA 2'!BN22</f>
        <v>0</v>
      </c>
      <c r="BO190" s="523">
        <f>+'ZARANDA 2'!BO22</f>
        <v>0</v>
      </c>
      <c r="BP190" s="523">
        <f>+'ZARANDA 2'!BP22</f>
        <v>0</v>
      </c>
      <c r="BQ190" s="523">
        <f>+'ZARANDA 2'!BQ22</f>
        <v>0</v>
      </c>
      <c r="BR190" s="523">
        <f>+'ZARANDA 2'!BR22</f>
        <v>0</v>
      </c>
      <c r="BS190" s="523">
        <f>+'ZARANDA 2'!BS22</f>
        <v>0</v>
      </c>
      <c r="BT190" s="523">
        <f>+'ZARANDA 2'!BT22</f>
        <v>0</v>
      </c>
      <c r="BU190" s="523">
        <f>+'ZARANDA 2'!BU22</f>
        <v>0</v>
      </c>
      <c r="BV190" s="523">
        <f>+'ZARANDA 2'!BV22</f>
        <v>0</v>
      </c>
      <c r="BW190" s="523">
        <f>+'ZARANDA 2'!BW22</f>
        <v>0</v>
      </c>
      <c r="BX190" s="523">
        <f>+'ZARANDA 2'!BX22</f>
        <v>0</v>
      </c>
      <c r="BY190" s="523">
        <f>+'ZARANDA 2'!BY22</f>
        <v>0</v>
      </c>
      <c r="BZ190" s="523">
        <f>+'ZARANDA 2'!BZ22</f>
        <v>0</v>
      </c>
      <c r="CA190" s="523">
        <f>+'ZARANDA 2'!CA22</f>
        <v>0</v>
      </c>
      <c r="CB190" s="523">
        <f>+'ZARANDA 2'!CB22</f>
        <v>0</v>
      </c>
      <c r="CC190" s="523">
        <f>+'ZARANDA 2'!CC22</f>
        <v>0</v>
      </c>
      <c r="CD190" s="523">
        <f>+'ZARANDA 2'!CD22</f>
        <v>0</v>
      </c>
      <c r="CE190" s="523">
        <f>+'ZARANDA 2'!CE22</f>
        <v>0</v>
      </c>
      <c r="CF190" s="523">
        <f>+'ZARANDA 2'!CF22</f>
        <v>0</v>
      </c>
    </row>
    <row r="191" spans="3:84" hidden="1" x14ac:dyDescent="0.3">
      <c r="C191" s="135">
        <v>3</v>
      </c>
      <c r="D191" s="522" t="str">
        <f>+'Base Datos'!Y6</f>
        <v>ZARANDA 3</v>
      </c>
      <c r="E191" s="523">
        <f>+'ZARANDA 3'!E22</f>
        <v>0</v>
      </c>
      <c r="F191" s="523">
        <f>+'ZARANDA 3'!F22</f>
        <v>0</v>
      </c>
      <c r="G191" s="523">
        <f>+'ZARANDA 3'!G22</f>
        <v>0</v>
      </c>
      <c r="H191" s="523">
        <f>+'ZARANDA 3'!H22</f>
        <v>0</v>
      </c>
      <c r="I191" s="523">
        <f>+'ZARANDA 3'!I22</f>
        <v>0</v>
      </c>
      <c r="J191" s="523">
        <f>+'ZARANDA 3'!J22</f>
        <v>2040</v>
      </c>
      <c r="K191" s="523">
        <f>+'ZARANDA 3'!K22</f>
        <v>1850</v>
      </c>
      <c r="L191" s="523">
        <f>+'ZARANDA 3'!L22</f>
        <v>1910</v>
      </c>
      <c r="M191" s="523">
        <f>+'ZARANDA 3'!M22</f>
        <v>1890</v>
      </c>
      <c r="N191" s="523">
        <f>+'ZARANDA 3'!N22</f>
        <v>1890</v>
      </c>
      <c r="O191" s="523">
        <f>+'ZARANDA 3'!O22</f>
        <v>0</v>
      </c>
      <c r="P191" s="523">
        <f>+'ZARANDA 3'!P22</f>
        <v>0</v>
      </c>
      <c r="Q191" s="523">
        <f>+'ZARANDA 3'!Q22</f>
        <v>0</v>
      </c>
      <c r="R191" s="523">
        <f>+'ZARANDA 3'!R22</f>
        <v>0</v>
      </c>
      <c r="S191" s="523">
        <f>+'ZARANDA 3'!S22</f>
        <v>0</v>
      </c>
      <c r="T191" s="523">
        <f>+'ZARANDA 3'!T22</f>
        <v>0</v>
      </c>
      <c r="U191" s="523">
        <f>+'ZARANDA 3'!U22</f>
        <v>0</v>
      </c>
      <c r="V191" s="523">
        <f>+'ZARANDA 3'!V22</f>
        <v>0</v>
      </c>
      <c r="W191" s="523">
        <f>+'ZARANDA 3'!W22</f>
        <v>0</v>
      </c>
      <c r="X191" s="523">
        <f>+'ZARANDA 3'!X22</f>
        <v>0</v>
      </c>
      <c r="Y191" s="523">
        <f>+'ZARANDA 3'!Y22</f>
        <v>0</v>
      </c>
      <c r="Z191" s="523">
        <f>+'ZARANDA 3'!Z22</f>
        <v>0</v>
      </c>
      <c r="AA191" s="523">
        <f>+'ZARANDA 3'!AA22</f>
        <v>0</v>
      </c>
      <c r="AB191" s="523">
        <f>+'ZARANDA 3'!AB22</f>
        <v>0</v>
      </c>
      <c r="AC191" s="523">
        <f>+'ZARANDA 3'!AC22</f>
        <v>0</v>
      </c>
      <c r="AD191" s="523">
        <f>+'ZARANDA 3'!AD22</f>
        <v>0</v>
      </c>
      <c r="AE191" s="523">
        <f>+'ZARANDA 3'!AE22</f>
        <v>0</v>
      </c>
      <c r="AF191" s="523">
        <f>+'ZARANDA 3'!AF22</f>
        <v>0</v>
      </c>
      <c r="AG191" s="523">
        <f>+'ZARANDA 3'!AG22</f>
        <v>0</v>
      </c>
      <c r="AH191" s="523">
        <f>+'ZARANDA 3'!AH22</f>
        <v>0</v>
      </c>
      <c r="AI191" s="523">
        <f>+'ZARANDA 3'!AI22</f>
        <v>0</v>
      </c>
      <c r="AJ191" s="523">
        <f>+'ZARANDA 3'!AJ22</f>
        <v>0</v>
      </c>
      <c r="AK191" s="523">
        <f>+'ZARANDA 3'!AK22</f>
        <v>0</v>
      </c>
      <c r="AL191" s="523">
        <f>+'ZARANDA 3'!AL22</f>
        <v>0</v>
      </c>
      <c r="AM191" s="523">
        <f>+'ZARANDA 3'!AM22</f>
        <v>0</v>
      </c>
      <c r="AN191" s="523">
        <f>+'ZARANDA 3'!AN22</f>
        <v>0</v>
      </c>
      <c r="AO191" s="523">
        <f>+'ZARANDA 3'!AO22</f>
        <v>0</v>
      </c>
      <c r="AP191" s="523">
        <f>+'ZARANDA 3'!AP22</f>
        <v>0</v>
      </c>
      <c r="AQ191" s="523">
        <f>+'ZARANDA 3'!AQ22</f>
        <v>0</v>
      </c>
      <c r="AR191" s="523">
        <f>+'ZARANDA 3'!AR22</f>
        <v>0</v>
      </c>
      <c r="AS191" s="523">
        <f>+'ZARANDA 3'!AS22</f>
        <v>0</v>
      </c>
      <c r="AT191" s="523">
        <f>+'ZARANDA 3'!AT22</f>
        <v>0</v>
      </c>
      <c r="AU191" s="523">
        <f>+'ZARANDA 3'!AU22</f>
        <v>0</v>
      </c>
      <c r="AV191" s="523">
        <f>+'ZARANDA 3'!AV22</f>
        <v>0</v>
      </c>
      <c r="AW191" s="523">
        <f>+'ZARANDA 3'!AW22</f>
        <v>0</v>
      </c>
      <c r="AX191" s="523">
        <f>+'ZARANDA 3'!AX22</f>
        <v>0</v>
      </c>
      <c r="AY191" s="523">
        <f>+'ZARANDA 3'!AY22</f>
        <v>0</v>
      </c>
      <c r="AZ191" s="523">
        <f>+'ZARANDA 3'!AZ22</f>
        <v>0</v>
      </c>
      <c r="BA191" s="523">
        <f>+'ZARANDA 3'!BA22</f>
        <v>0</v>
      </c>
      <c r="BB191" s="523">
        <f>+'ZARANDA 3'!BB22</f>
        <v>0</v>
      </c>
      <c r="BC191" s="523">
        <f>+'ZARANDA 3'!BC22</f>
        <v>0</v>
      </c>
      <c r="BD191" s="523">
        <f>+'ZARANDA 3'!BD22</f>
        <v>0</v>
      </c>
      <c r="BE191" s="523">
        <f>+'ZARANDA 3'!BE22</f>
        <v>0</v>
      </c>
      <c r="BF191" s="523">
        <f>+'ZARANDA 3'!BF22</f>
        <v>0</v>
      </c>
      <c r="BG191" s="523">
        <f>+'ZARANDA 3'!BG22</f>
        <v>0</v>
      </c>
      <c r="BH191" s="523">
        <f>+'ZARANDA 3'!BH22</f>
        <v>0</v>
      </c>
      <c r="BI191" s="523">
        <f>+'ZARANDA 3'!BI22</f>
        <v>0</v>
      </c>
      <c r="BJ191" s="523">
        <f>+'ZARANDA 3'!BJ22</f>
        <v>0</v>
      </c>
      <c r="BK191" s="523">
        <f>+'ZARANDA 3'!BK22</f>
        <v>0</v>
      </c>
      <c r="BL191" s="523">
        <f>+'ZARANDA 3'!BL22</f>
        <v>0</v>
      </c>
      <c r="BM191" s="523">
        <f>+'ZARANDA 3'!BM22</f>
        <v>0</v>
      </c>
      <c r="BN191" s="523">
        <f>+'ZARANDA 3'!BN22</f>
        <v>0</v>
      </c>
      <c r="BO191" s="523">
        <f>+'ZARANDA 3'!BO22</f>
        <v>0</v>
      </c>
      <c r="BP191" s="523">
        <f>+'ZARANDA 3'!BP22</f>
        <v>0</v>
      </c>
      <c r="BQ191" s="523">
        <f>+'ZARANDA 3'!BQ22</f>
        <v>0</v>
      </c>
      <c r="BR191" s="523">
        <f>+'ZARANDA 3'!BR22</f>
        <v>0</v>
      </c>
      <c r="BS191" s="523">
        <f>+'ZARANDA 3'!BS22</f>
        <v>0</v>
      </c>
      <c r="BT191" s="523">
        <f>+'ZARANDA 3'!BT22</f>
        <v>0</v>
      </c>
      <c r="BU191" s="523">
        <f>+'ZARANDA 3'!BU22</f>
        <v>0</v>
      </c>
      <c r="BV191" s="523">
        <f>+'ZARANDA 3'!BV22</f>
        <v>0</v>
      </c>
      <c r="BW191" s="523">
        <f>+'ZARANDA 3'!BW22</f>
        <v>0</v>
      </c>
      <c r="BX191" s="523">
        <f>+'ZARANDA 3'!BX22</f>
        <v>0</v>
      </c>
      <c r="BY191" s="523">
        <f>+'ZARANDA 3'!BY22</f>
        <v>0</v>
      </c>
      <c r="BZ191" s="523">
        <f>+'ZARANDA 3'!BZ22</f>
        <v>0</v>
      </c>
      <c r="CA191" s="523">
        <f>+'ZARANDA 3'!CA22</f>
        <v>0</v>
      </c>
      <c r="CB191" s="523">
        <f>+'ZARANDA 3'!CB22</f>
        <v>0</v>
      </c>
      <c r="CC191" s="523">
        <f>+'ZARANDA 3'!CC22</f>
        <v>0</v>
      </c>
      <c r="CD191" s="523">
        <f>+'ZARANDA 3'!CD22</f>
        <v>0</v>
      </c>
      <c r="CE191" s="523">
        <f>+'ZARANDA 3'!CE22</f>
        <v>0</v>
      </c>
      <c r="CF191" s="523">
        <f>+'ZARANDA 3'!CF22</f>
        <v>0</v>
      </c>
    </row>
    <row r="192" spans="3:84" hidden="1" x14ac:dyDescent="0.3">
      <c r="C192" s="135">
        <v>4</v>
      </c>
      <c r="D192" s="522" t="str">
        <f>+'Base Datos'!Y7</f>
        <v>DESARENADOR</v>
      </c>
      <c r="E192" s="523">
        <f>+DESARENADOR!E22</f>
        <v>0</v>
      </c>
      <c r="F192" s="523">
        <f>+DESARENADOR!F22</f>
        <v>0</v>
      </c>
      <c r="G192" s="523">
        <f>+DESARENADOR!G22</f>
        <v>0</v>
      </c>
      <c r="H192" s="523">
        <f>+DESARENADOR!H22</f>
        <v>0</v>
      </c>
      <c r="I192" s="523">
        <f>+DESARENADOR!I22</f>
        <v>0</v>
      </c>
      <c r="J192" s="523">
        <f>+DESARENADOR!J22</f>
        <v>0</v>
      </c>
      <c r="K192" s="523">
        <f>+DESARENADOR!K22</f>
        <v>1720</v>
      </c>
      <c r="L192" s="523">
        <f>+DESARENADOR!L22</f>
        <v>1740</v>
      </c>
      <c r="M192" s="523">
        <f>+DESARENADOR!M22</f>
        <v>1750</v>
      </c>
      <c r="N192" s="523">
        <f>+DESARENADOR!N22</f>
        <v>1750</v>
      </c>
      <c r="O192" s="523">
        <f>+DESARENADOR!O22</f>
        <v>0</v>
      </c>
      <c r="P192" s="523">
        <f>+DESARENADOR!P22</f>
        <v>0</v>
      </c>
      <c r="Q192" s="523">
        <f>+DESARENADOR!Q22</f>
        <v>0</v>
      </c>
      <c r="R192" s="523">
        <f>+DESARENADOR!R22</f>
        <v>0</v>
      </c>
      <c r="S192" s="523">
        <f>+DESARENADOR!S22</f>
        <v>0</v>
      </c>
      <c r="T192" s="523">
        <f>+DESARENADOR!T22</f>
        <v>0</v>
      </c>
      <c r="U192" s="523">
        <f>+DESARENADOR!U22</f>
        <v>0</v>
      </c>
      <c r="V192" s="523">
        <f>+DESARENADOR!V22</f>
        <v>0</v>
      </c>
      <c r="W192" s="523">
        <f>+DESARENADOR!W22</f>
        <v>0</v>
      </c>
      <c r="X192" s="523">
        <f>+DESARENADOR!X22</f>
        <v>0</v>
      </c>
      <c r="Y192" s="523">
        <f>+DESARENADOR!Y22</f>
        <v>0</v>
      </c>
      <c r="Z192" s="523">
        <f>+DESARENADOR!Z22</f>
        <v>0</v>
      </c>
      <c r="AA192" s="523">
        <f>+DESARENADOR!AA22</f>
        <v>0</v>
      </c>
      <c r="AB192" s="523">
        <f>+DESARENADOR!AB22</f>
        <v>0</v>
      </c>
      <c r="AC192" s="523">
        <f>+DESARENADOR!AC22</f>
        <v>0</v>
      </c>
      <c r="AD192" s="523">
        <f>+DESARENADOR!AD22</f>
        <v>0</v>
      </c>
      <c r="AE192" s="523">
        <f>+DESARENADOR!AE22</f>
        <v>0</v>
      </c>
      <c r="AF192" s="523">
        <f>+DESARENADOR!AF22</f>
        <v>0</v>
      </c>
      <c r="AG192" s="523">
        <f>+DESARENADOR!AG22</f>
        <v>0</v>
      </c>
      <c r="AH192" s="523">
        <f>+DESARENADOR!AH22</f>
        <v>0</v>
      </c>
      <c r="AI192" s="523">
        <f>+DESARENADOR!AI22</f>
        <v>0</v>
      </c>
      <c r="AJ192" s="523">
        <f>+DESARENADOR!AJ22</f>
        <v>0</v>
      </c>
      <c r="AK192" s="523">
        <f>+DESARENADOR!AK22</f>
        <v>0</v>
      </c>
      <c r="AL192" s="523">
        <f>+DESARENADOR!AL22</f>
        <v>0</v>
      </c>
      <c r="AM192" s="523">
        <f>+DESARENADOR!AM22</f>
        <v>0</v>
      </c>
      <c r="AN192" s="523">
        <f>+DESARENADOR!AN22</f>
        <v>0</v>
      </c>
      <c r="AO192" s="523">
        <f>+DESARENADOR!AO22</f>
        <v>0</v>
      </c>
      <c r="AP192" s="523">
        <f>+DESARENADOR!AP22</f>
        <v>0</v>
      </c>
      <c r="AQ192" s="523">
        <f>+DESARENADOR!AQ22</f>
        <v>0</v>
      </c>
      <c r="AR192" s="523">
        <f>+DESARENADOR!AR22</f>
        <v>0</v>
      </c>
      <c r="AS192" s="523">
        <f>+DESARENADOR!AS22</f>
        <v>0</v>
      </c>
      <c r="AT192" s="523">
        <f>+DESARENADOR!AT22</f>
        <v>0</v>
      </c>
      <c r="AU192" s="523">
        <f>+DESARENADOR!AU22</f>
        <v>0</v>
      </c>
      <c r="AV192" s="523">
        <f>+DESARENADOR!AV22</f>
        <v>0</v>
      </c>
      <c r="AW192" s="523">
        <f>+DESARENADOR!AW22</f>
        <v>0</v>
      </c>
      <c r="AX192" s="523">
        <f>+DESARENADOR!AX22</f>
        <v>0</v>
      </c>
      <c r="AY192" s="523">
        <f>+DESARENADOR!AY22</f>
        <v>0</v>
      </c>
      <c r="AZ192" s="523">
        <f>+DESARENADOR!AZ22</f>
        <v>0</v>
      </c>
      <c r="BA192" s="523">
        <f>+DESARENADOR!BA22</f>
        <v>0</v>
      </c>
      <c r="BB192" s="523">
        <f>+DESARENADOR!BB22</f>
        <v>0</v>
      </c>
      <c r="BC192" s="523">
        <f>+DESARENADOR!BC22</f>
        <v>0</v>
      </c>
      <c r="BD192" s="523">
        <f>+DESARENADOR!BD22</f>
        <v>0</v>
      </c>
      <c r="BE192" s="523">
        <f>+DESARENADOR!BE22</f>
        <v>0</v>
      </c>
      <c r="BF192" s="523">
        <f>+DESARENADOR!BF22</f>
        <v>0</v>
      </c>
      <c r="BG192" s="523">
        <f>+DESARENADOR!BG22</f>
        <v>0</v>
      </c>
      <c r="BH192" s="523">
        <f>+DESARENADOR!BH22</f>
        <v>0</v>
      </c>
      <c r="BI192" s="523">
        <f>+DESARENADOR!BI22</f>
        <v>0</v>
      </c>
      <c r="BJ192" s="523">
        <f>+DESARENADOR!BJ22</f>
        <v>0</v>
      </c>
      <c r="BK192" s="523">
        <f>+DESARENADOR!BK22</f>
        <v>0</v>
      </c>
      <c r="BL192" s="523">
        <f>+DESARENADOR!BL22</f>
        <v>0</v>
      </c>
      <c r="BM192" s="523">
        <f>+DESARENADOR!BM22</f>
        <v>0</v>
      </c>
      <c r="BN192" s="523">
        <f>+DESARENADOR!BN22</f>
        <v>0</v>
      </c>
      <c r="BO192" s="523">
        <f>+DESARENADOR!BO22</f>
        <v>0</v>
      </c>
      <c r="BP192" s="523">
        <f>+DESARENADOR!BP22</f>
        <v>0</v>
      </c>
      <c r="BQ192" s="523">
        <f>+DESARENADOR!BQ22</f>
        <v>0</v>
      </c>
      <c r="BR192" s="523">
        <f>+DESARENADOR!BR22</f>
        <v>0</v>
      </c>
      <c r="BS192" s="523">
        <f>+DESARENADOR!BS22</f>
        <v>0</v>
      </c>
      <c r="BT192" s="523">
        <f>+DESARENADOR!BT22</f>
        <v>0</v>
      </c>
      <c r="BU192" s="523">
        <f>+DESARENADOR!BU22</f>
        <v>0</v>
      </c>
      <c r="BV192" s="523">
        <f>+DESARENADOR!BV22</f>
        <v>0</v>
      </c>
      <c r="BW192" s="523">
        <f>+DESARENADOR!BW22</f>
        <v>0</v>
      </c>
      <c r="BX192" s="523">
        <f>+DESARENADOR!BX22</f>
        <v>0</v>
      </c>
      <c r="BY192" s="523">
        <f>+DESARENADOR!BY22</f>
        <v>0</v>
      </c>
      <c r="BZ192" s="523">
        <f>+DESARENADOR!BZ22</f>
        <v>0</v>
      </c>
      <c r="CA192" s="523">
        <f>+DESARENADOR!CA22</f>
        <v>0</v>
      </c>
      <c r="CB192" s="523">
        <f>+DESARENADOR!CB22</f>
        <v>0</v>
      </c>
      <c r="CC192" s="523">
        <f>+DESARENADOR!CC22</f>
        <v>0</v>
      </c>
      <c r="CD192" s="523">
        <f>+DESARENADOR!CD22</f>
        <v>0</v>
      </c>
      <c r="CE192" s="523">
        <f>+DESARENADOR!CE22</f>
        <v>0</v>
      </c>
      <c r="CF192" s="523">
        <f>+DESARENADOR!CF22</f>
        <v>0</v>
      </c>
    </row>
    <row r="193" spans="3:84" hidden="1" x14ac:dyDescent="0.3">
      <c r="C193" s="135">
        <v>5</v>
      </c>
      <c r="D193" s="522" t="str">
        <f>+'Base Datos'!Y8</f>
        <v>DESILTER</v>
      </c>
      <c r="E193" s="523">
        <f>+DESILTER!E22</f>
        <v>0</v>
      </c>
      <c r="F193" s="523">
        <f>+DESILTER!F22</f>
        <v>0</v>
      </c>
      <c r="G193" s="523">
        <f>+DESILTER!G22</f>
        <v>0</v>
      </c>
      <c r="H193" s="523">
        <f>+DESILTER!H22</f>
        <v>0</v>
      </c>
      <c r="I193" s="523">
        <f>+DESILTER!I22</f>
        <v>0</v>
      </c>
      <c r="J193" s="523">
        <f>+DESILTER!J22</f>
        <v>0</v>
      </c>
      <c r="K193" s="523">
        <f>+DESILTER!K22</f>
        <v>1720</v>
      </c>
      <c r="L193" s="523">
        <f>+DESILTER!L22</f>
        <v>1740</v>
      </c>
      <c r="M193" s="523">
        <f>+DESILTER!M22</f>
        <v>1750</v>
      </c>
      <c r="N193" s="523">
        <f>+DESILTER!N22</f>
        <v>1750</v>
      </c>
      <c r="O193" s="523">
        <f>+DESILTER!O22</f>
        <v>0</v>
      </c>
      <c r="P193" s="523">
        <f>+DESILTER!P22</f>
        <v>0</v>
      </c>
      <c r="Q193" s="523">
        <f>+DESILTER!Q22</f>
        <v>0</v>
      </c>
      <c r="R193" s="523">
        <f>+DESILTER!R22</f>
        <v>0</v>
      </c>
      <c r="S193" s="523">
        <f>+DESILTER!S22</f>
        <v>0</v>
      </c>
      <c r="T193" s="523">
        <f>+DESILTER!T22</f>
        <v>0</v>
      </c>
      <c r="U193" s="523">
        <f>+DESILTER!U22</f>
        <v>0</v>
      </c>
      <c r="V193" s="523">
        <f>+DESILTER!V22</f>
        <v>0</v>
      </c>
      <c r="W193" s="523">
        <f>+DESILTER!W22</f>
        <v>0</v>
      </c>
      <c r="X193" s="523">
        <f>+DESILTER!X22</f>
        <v>0</v>
      </c>
      <c r="Y193" s="523">
        <f>+DESILTER!Y22</f>
        <v>0</v>
      </c>
      <c r="Z193" s="523">
        <f>+DESILTER!Z22</f>
        <v>0</v>
      </c>
      <c r="AA193" s="523">
        <f>+DESILTER!AA22</f>
        <v>0</v>
      </c>
      <c r="AB193" s="523">
        <f>+DESILTER!AB22</f>
        <v>0</v>
      </c>
      <c r="AC193" s="523">
        <f>+DESILTER!AC22</f>
        <v>0</v>
      </c>
      <c r="AD193" s="523">
        <f>+DESILTER!AD22</f>
        <v>0</v>
      </c>
      <c r="AE193" s="523">
        <f>+DESILTER!AE22</f>
        <v>0</v>
      </c>
      <c r="AF193" s="523">
        <f>+DESILTER!AF22</f>
        <v>0</v>
      </c>
      <c r="AG193" s="523">
        <f>+DESILTER!AG22</f>
        <v>0</v>
      </c>
      <c r="AH193" s="523">
        <f>+DESILTER!AH22</f>
        <v>0</v>
      </c>
      <c r="AI193" s="523">
        <f>+DESILTER!AI22</f>
        <v>0</v>
      </c>
      <c r="AJ193" s="523">
        <f>+DESILTER!AJ22</f>
        <v>0</v>
      </c>
      <c r="AK193" s="523">
        <f>+DESILTER!AK22</f>
        <v>0</v>
      </c>
      <c r="AL193" s="523">
        <f>+DESILTER!AL22</f>
        <v>0</v>
      </c>
      <c r="AM193" s="523">
        <f>+DESILTER!AM22</f>
        <v>0</v>
      </c>
      <c r="AN193" s="523">
        <f>+DESILTER!AN22</f>
        <v>0</v>
      </c>
      <c r="AO193" s="523">
        <f>+DESILTER!AO22</f>
        <v>0</v>
      </c>
      <c r="AP193" s="523">
        <f>+DESILTER!AP22</f>
        <v>0</v>
      </c>
      <c r="AQ193" s="523">
        <f>+DESILTER!AQ22</f>
        <v>0</v>
      </c>
      <c r="AR193" s="523">
        <f>+DESILTER!AR22</f>
        <v>0</v>
      </c>
      <c r="AS193" s="523">
        <f>+DESILTER!AS22</f>
        <v>0</v>
      </c>
      <c r="AT193" s="523">
        <f>+DESILTER!AT22</f>
        <v>0</v>
      </c>
      <c r="AU193" s="523">
        <f>+DESILTER!AU22</f>
        <v>0</v>
      </c>
      <c r="AV193" s="523">
        <f>+DESILTER!AV22</f>
        <v>0</v>
      </c>
      <c r="AW193" s="523">
        <f>+DESILTER!AW22</f>
        <v>0</v>
      </c>
      <c r="AX193" s="523">
        <f>+DESILTER!AX22</f>
        <v>0</v>
      </c>
      <c r="AY193" s="523">
        <f>+DESILTER!AY22</f>
        <v>0</v>
      </c>
      <c r="AZ193" s="523">
        <f>+DESILTER!AZ22</f>
        <v>0</v>
      </c>
      <c r="BA193" s="523">
        <f>+DESILTER!BA22</f>
        <v>0</v>
      </c>
      <c r="BB193" s="523">
        <f>+DESILTER!BB22</f>
        <v>0</v>
      </c>
      <c r="BC193" s="523">
        <f>+DESILTER!BC22</f>
        <v>0</v>
      </c>
      <c r="BD193" s="523">
        <f>+DESILTER!BD22</f>
        <v>0</v>
      </c>
      <c r="BE193" s="523">
        <f>+DESILTER!BE22</f>
        <v>0</v>
      </c>
      <c r="BF193" s="523">
        <f>+DESILTER!BF22</f>
        <v>0</v>
      </c>
      <c r="BG193" s="523">
        <f>+DESILTER!BG22</f>
        <v>0</v>
      </c>
      <c r="BH193" s="523">
        <f>+DESILTER!BH22</f>
        <v>0</v>
      </c>
      <c r="BI193" s="523">
        <f>+DESILTER!BI22</f>
        <v>0</v>
      </c>
      <c r="BJ193" s="523">
        <f>+DESILTER!BJ22</f>
        <v>0</v>
      </c>
      <c r="BK193" s="523">
        <f>+DESILTER!BK22</f>
        <v>0</v>
      </c>
      <c r="BL193" s="523">
        <f>+DESILTER!BL22</f>
        <v>0</v>
      </c>
      <c r="BM193" s="523">
        <f>+DESILTER!BM22</f>
        <v>0</v>
      </c>
      <c r="BN193" s="523">
        <f>+DESILTER!BN22</f>
        <v>0</v>
      </c>
      <c r="BO193" s="523">
        <f>+DESILTER!BO22</f>
        <v>0</v>
      </c>
      <c r="BP193" s="523">
        <f>+DESILTER!BP22</f>
        <v>0</v>
      </c>
      <c r="BQ193" s="523">
        <f>+DESILTER!BQ22</f>
        <v>0</v>
      </c>
      <c r="BR193" s="523">
        <f>+DESILTER!BR22</f>
        <v>0</v>
      </c>
      <c r="BS193" s="523">
        <f>+DESILTER!BS22</f>
        <v>0</v>
      </c>
      <c r="BT193" s="523">
        <f>+DESILTER!BT22</f>
        <v>0</v>
      </c>
      <c r="BU193" s="523">
        <f>+DESILTER!BU22</f>
        <v>0</v>
      </c>
      <c r="BV193" s="523">
        <f>+DESILTER!BV22</f>
        <v>0</v>
      </c>
      <c r="BW193" s="523">
        <f>+DESILTER!BW22</f>
        <v>0</v>
      </c>
      <c r="BX193" s="523">
        <f>+DESILTER!BX22</f>
        <v>0</v>
      </c>
      <c r="BY193" s="523">
        <f>+DESILTER!BY22</f>
        <v>0</v>
      </c>
      <c r="BZ193" s="523">
        <f>+DESILTER!BZ22</f>
        <v>0</v>
      </c>
      <c r="CA193" s="523">
        <f>+DESILTER!CA22</f>
        <v>0</v>
      </c>
      <c r="CB193" s="523">
        <f>+DESILTER!CB22</f>
        <v>0</v>
      </c>
      <c r="CC193" s="523">
        <f>+DESILTER!CC22</f>
        <v>0</v>
      </c>
      <c r="CD193" s="523">
        <f>+DESILTER!CD22</f>
        <v>0</v>
      </c>
      <c r="CE193" s="523">
        <f>+DESILTER!CE22</f>
        <v>0</v>
      </c>
      <c r="CF193" s="523">
        <f>+DESILTER!CF22</f>
        <v>0</v>
      </c>
    </row>
    <row r="194" spans="3:84" hidden="1" x14ac:dyDescent="0.3">
      <c r="C194" s="135"/>
      <c r="D194" s="524"/>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c r="AI194" s="135"/>
      <c r="AJ194" s="135"/>
      <c r="AK194" s="135"/>
      <c r="AL194" s="135"/>
      <c r="AM194" s="135"/>
      <c r="AN194" s="135"/>
      <c r="AO194" s="135"/>
      <c r="AP194" s="135"/>
      <c r="AQ194" s="135"/>
      <c r="AR194" s="135"/>
      <c r="AS194" s="135"/>
      <c r="AT194" s="135"/>
      <c r="AU194" s="135"/>
      <c r="AV194" s="135"/>
      <c r="AW194" s="135"/>
      <c r="AX194" s="135"/>
      <c r="AY194" s="135"/>
      <c r="AZ194" s="135"/>
      <c r="BA194" s="135"/>
      <c r="BB194" s="135"/>
      <c r="BC194" s="135"/>
      <c r="BD194" s="135"/>
      <c r="BE194" s="135"/>
      <c r="BF194" s="135"/>
      <c r="BG194" s="135"/>
      <c r="BH194" s="135"/>
      <c r="BI194" s="135"/>
      <c r="BJ194" s="135"/>
      <c r="BK194" s="135"/>
      <c r="BL194" s="135"/>
      <c r="BM194" s="135"/>
      <c r="BN194" s="135"/>
      <c r="BO194" s="135"/>
      <c r="BP194" s="135"/>
      <c r="BQ194" s="135"/>
      <c r="BR194" s="135"/>
      <c r="BS194" s="135"/>
      <c r="BT194" s="135"/>
      <c r="BU194" s="135"/>
      <c r="BV194" s="135"/>
      <c r="BW194" s="135"/>
      <c r="BX194" s="135"/>
      <c r="BY194" s="135"/>
      <c r="BZ194" s="135"/>
      <c r="CA194" s="135"/>
      <c r="CB194" s="135"/>
      <c r="CC194" s="135"/>
      <c r="CD194" s="135"/>
      <c r="CE194" s="135"/>
      <c r="CF194" s="135"/>
    </row>
    <row r="195" spans="3:84" ht="17.25" hidden="1" thickBot="1" x14ac:dyDescent="0.35">
      <c r="C195" s="135"/>
      <c r="D195" s="525" t="s">
        <v>185</v>
      </c>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c r="AX195" s="135"/>
      <c r="AY195" s="135"/>
      <c r="AZ195" s="135"/>
      <c r="BA195" s="135"/>
      <c r="BB195" s="135"/>
      <c r="BC195" s="135"/>
      <c r="BD195" s="135"/>
      <c r="BE195" s="135"/>
      <c r="BF195" s="135"/>
      <c r="BG195" s="135"/>
      <c r="BH195" s="135"/>
      <c r="BI195" s="135"/>
      <c r="BJ195" s="135"/>
      <c r="BK195" s="135"/>
      <c r="BL195" s="135"/>
      <c r="BM195" s="135"/>
      <c r="BN195" s="135"/>
      <c r="BO195" s="135"/>
      <c r="BP195" s="135"/>
      <c r="BQ195" s="135"/>
      <c r="BR195" s="135"/>
      <c r="BS195" s="135"/>
      <c r="BT195" s="135"/>
      <c r="BU195" s="135"/>
      <c r="BV195" s="135"/>
      <c r="BW195" s="135"/>
      <c r="BX195" s="135"/>
      <c r="BY195" s="135"/>
      <c r="BZ195" s="135"/>
      <c r="CA195" s="135"/>
      <c r="CB195" s="135"/>
      <c r="CC195" s="135"/>
      <c r="CD195" s="135"/>
      <c r="CE195" s="135"/>
      <c r="CF195" s="135"/>
    </row>
    <row r="196" spans="3:84" hidden="1" x14ac:dyDescent="0.3">
      <c r="C196" s="135">
        <v>1</v>
      </c>
      <c r="D196" s="522" t="str">
        <f>+D189</f>
        <v>ZARANDA 1</v>
      </c>
      <c r="E196" s="523">
        <f>+'ZARANDA 1'!E49</f>
        <v>0</v>
      </c>
      <c r="F196" s="523">
        <f>+'ZARANDA 1'!F49</f>
        <v>0</v>
      </c>
      <c r="G196" s="523">
        <f>+'ZARANDA 1'!G49</f>
        <v>0</v>
      </c>
      <c r="H196" s="523">
        <f>+'ZARANDA 1'!H49</f>
        <v>0</v>
      </c>
      <c r="I196" s="523">
        <f>+'ZARANDA 1'!I49</f>
        <v>0</v>
      </c>
      <c r="J196" s="523">
        <f>+'ZARANDA 1'!J49</f>
        <v>108.7634943181818</v>
      </c>
      <c r="K196" s="523">
        <f>+'ZARANDA 1'!K49</f>
        <v>321.14289772727267</v>
      </c>
      <c r="L196" s="523">
        <f>+'ZARANDA 1'!L49</f>
        <v>484.61628787878777</v>
      </c>
      <c r="M196" s="523">
        <f>+'ZARANDA 1'!M49</f>
        <v>321.14289772727267</v>
      </c>
      <c r="N196" s="523">
        <f>+'ZARANDA 1'!N49</f>
        <v>268.14886363636361</v>
      </c>
      <c r="O196" s="523">
        <f>+'ZARANDA 1'!O49</f>
        <v>0</v>
      </c>
      <c r="P196" s="523">
        <f>+'ZARANDA 1'!P49</f>
        <v>0</v>
      </c>
      <c r="Q196" s="523">
        <f>+'ZARANDA 1'!Q49</f>
        <v>0</v>
      </c>
      <c r="R196" s="523">
        <f>+'ZARANDA 1'!R49</f>
        <v>0</v>
      </c>
      <c r="S196" s="523">
        <f>+'ZARANDA 1'!S49</f>
        <v>0</v>
      </c>
      <c r="T196" s="523">
        <f>+'ZARANDA 1'!T49</f>
        <v>0</v>
      </c>
      <c r="U196" s="523">
        <f>+'ZARANDA 1'!U49</f>
        <v>0</v>
      </c>
      <c r="V196" s="523">
        <f>+'ZARANDA 1'!V49</f>
        <v>0</v>
      </c>
      <c r="W196" s="523">
        <f>+'ZARANDA 1'!W49</f>
        <v>0</v>
      </c>
      <c r="X196" s="523">
        <f>+'ZARANDA 1'!X49</f>
        <v>0</v>
      </c>
      <c r="Y196" s="523">
        <f>+'ZARANDA 1'!Y49</f>
        <v>0</v>
      </c>
      <c r="Z196" s="523">
        <f>+'ZARANDA 1'!Z49</f>
        <v>0</v>
      </c>
      <c r="AA196" s="523">
        <f>+'ZARANDA 1'!AA49</f>
        <v>0</v>
      </c>
      <c r="AB196" s="523">
        <f>+'ZARANDA 1'!AB49</f>
        <v>0</v>
      </c>
      <c r="AC196" s="523">
        <f>+'ZARANDA 1'!AC49</f>
        <v>0</v>
      </c>
      <c r="AD196" s="523">
        <f>+'ZARANDA 1'!AD49</f>
        <v>0</v>
      </c>
      <c r="AE196" s="523">
        <f>+'ZARANDA 1'!AE49</f>
        <v>0</v>
      </c>
      <c r="AF196" s="523">
        <f>+'ZARANDA 1'!AF49</f>
        <v>0</v>
      </c>
      <c r="AG196" s="523">
        <f>+'ZARANDA 1'!AG49</f>
        <v>0</v>
      </c>
      <c r="AH196" s="523">
        <f>+'ZARANDA 1'!AH49</f>
        <v>0</v>
      </c>
      <c r="AI196" s="523">
        <f>+'ZARANDA 1'!AI49</f>
        <v>0</v>
      </c>
      <c r="AJ196" s="523">
        <f>+'ZARANDA 1'!AJ49</f>
        <v>0</v>
      </c>
      <c r="AK196" s="523">
        <f>+'ZARANDA 1'!AK49</f>
        <v>0</v>
      </c>
      <c r="AL196" s="523">
        <f>+'ZARANDA 1'!AL49</f>
        <v>0</v>
      </c>
      <c r="AM196" s="523">
        <f>+'ZARANDA 1'!AM49</f>
        <v>0</v>
      </c>
      <c r="AN196" s="523">
        <f>+'ZARANDA 1'!AN49</f>
        <v>0</v>
      </c>
      <c r="AO196" s="523">
        <f>+'ZARANDA 1'!AO49</f>
        <v>0</v>
      </c>
      <c r="AP196" s="523">
        <f>+'ZARANDA 1'!AP49</f>
        <v>0</v>
      </c>
      <c r="AQ196" s="523">
        <f>+'ZARANDA 1'!AQ49</f>
        <v>0</v>
      </c>
      <c r="AR196" s="523">
        <f>+'ZARANDA 1'!AR49</f>
        <v>0</v>
      </c>
      <c r="AS196" s="523">
        <f>+'ZARANDA 1'!AS49</f>
        <v>0</v>
      </c>
      <c r="AT196" s="523">
        <f>+'ZARANDA 1'!AT49</f>
        <v>0</v>
      </c>
      <c r="AU196" s="523">
        <f>+'ZARANDA 1'!AU49</f>
        <v>0</v>
      </c>
      <c r="AV196" s="523">
        <f>+'ZARANDA 1'!AV49</f>
        <v>0</v>
      </c>
      <c r="AW196" s="523">
        <f>+'ZARANDA 1'!AW49</f>
        <v>0</v>
      </c>
      <c r="AX196" s="523">
        <f>+'ZARANDA 1'!AX49</f>
        <v>0</v>
      </c>
      <c r="AY196" s="523">
        <f>+'ZARANDA 1'!AY49</f>
        <v>0</v>
      </c>
      <c r="AZ196" s="523">
        <f>+'ZARANDA 1'!AZ49</f>
        <v>0</v>
      </c>
      <c r="BA196" s="523">
        <f>+'ZARANDA 1'!BA49</f>
        <v>0</v>
      </c>
      <c r="BB196" s="523">
        <f>+'ZARANDA 1'!BB49</f>
        <v>0</v>
      </c>
      <c r="BC196" s="523">
        <f>+'ZARANDA 1'!BC49</f>
        <v>0</v>
      </c>
      <c r="BD196" s="523">
        <f>+'ZARANDA 1'!BD49</f>
        <v>0</v>
      </c>
      <c r="BE196" s="523">
        <f>+'ZARANDA 1'!BE49</f>
        <v>0</v>
      </c>
      <c r="BF196" s="523">
        <f>+'ZARANDA 1'!BF49</f>
        <v>0</v>
      </c>
      <c r="BG196" s="523">
        <f>+'ZARANDA 1'!BG49</f>
        <v>0</v>
      </c>
      <c r="BH196" s="523">
        <f>+'ZARANDA 1'!BH49</f>
        <v>0</v>
      </c>
      <c r="BI196" s="523">
        <f>+'ZARANDA 1'!BI49</f>
        <v>0</v>
      </c>
      <c r="BJ196" s="523">
        <f>+'ZARANDA 1'!BJ49</f>
        <v>0</v>
      </c>
      <c r="BK196" s="523">
        <f>+'ZARANDA 1'!BK49</f>
        <v>0</v>
      </c>
      <c r="BL196" s="523">
        <f>+'ZARANDA 1'!BL49</f>
        <v>0</v>
      </c>
      <c r="BM196" s="523">
        <f>+'ZARANDA 1'!BM49</f>
        <v>0</v>
      </c>
      <c r="BN196" s="523">
        <f>+'ZARANDA 1'!BN49</f>
        <v>0</v>
      </c>
      <c r="BO196" s="523">
        <f>+'ZARANDA 1'!BO49</f>
        <v>0</v>
      </c>
      <c r="BP196" s="523">
        <f>+'ZARANDA 1'!BP49</f>
        <v>0</v>
      </c>
      <c r="BQ196" s="523">
        <f>+'ZARANDA 1'!BQ49</f>
        <v>0</v>
      </c>
      <c r="BR196" s="523">
        <f>+'ZARANDA 1'!BR49</f>
        <v>0</v>
      </c>
      <c r="BS196" s="523">
        <f>+'ZARANDA 1'!BS49</f>
        <v>0</v>
      </c>
      <c r="BT196" s="523">
        <f>+'ZARANDA 1'!BT49</f>
        <v>0</v>
      </c>
      <c r="BU196" s="523">
        <f>+'ZARANDA 1'!BU49</f>
        <v>0</v>
      </c>
      <c r="BV196" s="523">
        <f>+'ZARANDA 1'!BV49</f>
        <v>0</v>
      </c>
      <c r="BW196" s="523">
        <f>+'ZARANDA 1'!BW49</f>
        <v>0</v>
      </c>
      <c r="BX196" s="523">
        <f>+'ZARANDA 1'!BX49</f>
        <v>0</v>
      </c>
      <c r="BY196" s="523">
        <f>+'ZARANDA 1'!BY49</f>
        <v>0</v>
      </c>
      <c r="BZ196" s="523">
        <f>+'ZARANDA 1'!BZ49</f>
        <v>0</v>
      </c>
      <c r="CA196" s="523">
        <f>+'ZARANDA 1'!CA49</f>
        <v>0</v>
      </c>
      <c r="CB196" s="523">
        <f>+'ZARANDA 1'!CB49</f>
        <v>0</v>
      </c>
      <c r="CC196" s="523">
        <f>+'ZARANDA 1'!CC49</f>
        <v>0</v>
      </c>
      <c r="CD196" s="523">
        <f>+'ZARANDA 1'!CD49</f>
        <v>0</v>
      </c>
      <c r="CE196" s="523">
        <f>+'ZARANDA 1'!CE49</f>
        <v>0</v>
      </c>
      <c r="CF196" s="523">
        <f>+'ZARANDA 1'!CF49</f>
        <v>0</v>
      </c>
    </row>
    <row r="197" spans="3:84" hidden="1" x14ac:dyDescent="0.3">
      <c r="C197" s="135">
        <v>2</v>
      </c>
      <c r="D197" s="522" t="str">
        <f>+D190</f>
        <v>ZARANDA 2</v>
      </c>
      <c r="E197" s="523">
        <f>+'ZARANDA 2'!E49</f>
        <v>0</v>
      </c>
      <c r="F197" s="523">
        <f>+'ZARANDA 2'!F49</f>
        <v>0</v>
      </c>
      <c r="G197" s="523">
        <f>+'ZARANDA 2'!G49</f>
        <v>0</v>
      </c>
      <c r="H197" s="523">
        <f>+'ZARANDA 2'!H49</f>
        <v>0</v>
      </c>
      <c r="I197" s="523">
        <f>+'ZARANDA 2'!I49</f>
        <v>0</v>
      </c>
      <c r="J197" s="523">
        <f>+'ZARANDA 2'!J49</f>
        <v>160.57144886363633</v>
      </c>
      <c r="K197" s="523">
        <f>+'ZARANDA 2'!K49</f>
        <v>321.14289772727267</v>
      </c>
      <c r="L197" s="523">
        <f>+'ZARANDA 2'!L49</f>
        <v>428.19053030303024</v>
      </c>
      <c r="M197" s="523">
        <f>+'ZARANDA 2'!M49</f>
        <v>393.65189393939386</v>
      </c>
      <c r="N197" s="523">
        <f>+'ZARANDA 2'!N49</f>
        <v>321.14289772727267</v>
      </c>
      <c r="O197" s="523">
        <f>+'ZARANDA 2'!O49</f>
        <v>0</v>
      </c>
      <c r="P197" s="523">
        <f>+'ZARANDA 2'!P49</f>
        <v>0</v>
      </c>
      <c r="Q197" s="523">
        <f>+'ZARANDA 2'!Q49</f>
        <v>0</v>
      </c>
      <c r="R197" s="523">
        <f>+'ZARANDA 2'!R49</f>
        <v>0</v>
      </c>
      <c r="S197" s="523">
        <f>+'ZARANDA 2'!S49</f>
        <v>0</v>
      </c>
      <c r="T197" s="523">
        <f>+'ZARANDA 2'!T49</f>
        <v>0</v>
      </c>
      <c r="U197" s="523">
        <f>+'ZARANDA 2'!U49</f>
        <v>0</v>
      </c>
      <c r="V197" s="523">
        <f>+'ZARANDA 2'!V49</f>
        <v>0</v>
      </c>
      <c r="W197" s="523">
        <f>+'ZARANDA 2'!W49</f>
        <v>0</v>
      </c>
      <c r="X197" s="523">
        <f>+'ZARANDA 2'!X49</f>
        <v>0</v>
      </c>
      <c r="Y197" s="523">
        <f>+'ZARANDA 2'!Y49</f>
        <v>0</v>
      </c>
      <c r="Z197" s="523">
        <f>+'ZARANDA 2'!Z49</f>
        <v>0</v>
      </c>
      <c r="AA197" s="523">
        <f>+'ZARANDA 2'!AA49</f>
        <v>0</v>
      </c>
      <c r="AB197" s="523">
        <f>+'ZARANDA 2'!AB49</f>
        <v>0</v>
      </c>
      <c r="AC197" s="523">
        <f>+'ZARANDA 2'!AC49</f>
        <v>0</v>
      </c>
      <c r="AD197" s="523">
        <f>+'ZARANDA 2'!AD49</f>
        <v>0</v>
      </c>
      <c r="AE197" s="523">
        <f>+'ZARANDA 2'!AE49</f>
        <v>0</v>
      </c>
      <c r="AF197" s="523">
        <f>+'ZARANDA 2'!AF49</f>
        <v>0</v>
      </c>
      <c r="AG197" s="523">
        <f>+'ZARANDA 2'!AG49</f>
        <v>0</v>
      </c>
      <c r="AH197" s="523">
        <f>+'ZARANDA 2'!AH49</f>
        <v>0</v>
      </c>
      <c r="AI197" s="523">
        <f>+'ZARANDA 2'!AI49</f>
        <v>0</v>
      </c>
      <c r="AJ197" s="523">
        <f>+'ZARANDA 2'!AJ49</f>
        <v>0</v>
      </c>
      <c r="AK197" s="523">
        <f>+'ZARANDA 2'!AK49</f>
        <v>0</v>
      </c>
      <c r="AL197" s="523">
        <f>+'ZARANDA 2'!AL49</f>
        <v>0</v>
      </c>
      <c r="AM197" s="523">
        <f>+'ZARANDA 2'!AM49</f>
        <v>0</v>
      </c>
      <c r="AN197" s="523">
        <f>+'ZARANDA 2'!AN49</f>
        <v>0</v>
      </c>
      <c r="AO197" s="523">
        <f>+'ZARANDA 2'!AO49</f>
        <v>0</v>
      </c>
      <c r="AP197" s="523">
        <f>+'ZARANDA 2'!AP49</f>
        <v>0</v>
      </c>
      <c r="AQ197" s="523">
        <f>+'ZARANDA 2'!AQ49</f>
        <v>0</v>
      </c>
      <c r="AR197" s="523">
        <f>+'ZARANDA 2'!AR49</f>
        <v>0</v>
      </c>
      <c r="AS197" s="523">
        <f>+'ZARANDA 2'!AS49</f>
        <v>0</v>
      </c>
      <c r="AT197" s="523">
        <f>+'ZARANDA 2'!AT49</f>
        <v>0</v>
      </c>
      <c r="AU197" s="523">
        <f>+'ZARANDA 2'!AU49</f>
        <v>0</v>
      </c>
      <c r="AV197" s="523">
        <f>+'ZARANDA 2'!AV49</f>
        <v>0</v>
      </c>
      <c r="AW197" s="523">
        <f>+'ZARANDA 2'!AW49</f>
        <v>0</v>
      </c>
      <c r="AX197" s="523">
        <f>+'ZARANDA 2'!AX49</f>
        <v>0</v>
      </c>
      <c r="AY197" s="523">
        <f>+'ZARANDA 2'!AY49</f>
        <v>0</v>
      </c>
      <c r="AZ197" s="523">
        <f>+'ZARANDA 2'!AZ49</f>
        <v>0</v>
      </c>
      <c r="BA197" s="523">
        <f>+'ZARANDA 2'!BA49</f>
        <v>0</v>
      </c>
      <c r="BB197" s="523">
        <f>+'ZARANDA 2'!BB49</f>
        <v>0</v>
      </c>
      <c r="BC197" s="523">
        <f>+'ZARANDA 2'!BC49</f>
        <v>0</v>
      </c>
      <c r="BD197" s="523">
        <f>+'ZARANDA 2'!BD49</f>
        <v>0</v>
      </c>
      <c r="BE197" s="523">
        <f>+'ZARANDA 2'!BE49</f>
        <v>0</v>
      </c>
      <c r="BF197" s="523">
        <f>+'ZARANDA 2'!BF49</f>
        <v>0</v>
      </c>
      <c r="BG197" s="523">
        <f>+'ZARANDA 2'!BG49</f>
        <v>0</v>
      </c>
      <c r="BH197" s="523">
        <f>+'ZARANDA 2'!BH49</f>
        <v>0</v>
      </c>
      <c r="BI197" s="523">
        <f>+'ZARANDA 2'!BI49</f>
        <v>0</v>
      </c>
      <c r="BJ197" s="523">
        <f>+'ZARANDA 2'!BJ49</f>
        <v>0</v>
      </c>
      <c r="BK197" s="523">
        <f>+'ZARANDA 2'!BK49</f>
        <v>0</v>
      </c>
      <c r="BL197" s="523">
        <f>+'ZARANDA 2'!BL49</f>
        <v>0</v>
      </c>
      <c r="BM197" s="523">
        <f>+'ZARANDA 2'!BM49</f>
        <v>0</v>
      </c>
      <c r="BN197" s="523">
        <f>+'ZARANDA 2'!BN49</f>
        <v>0</v>
      </c>
      <c r="BO197" s="523">
        <f>+'ZARANDA 2'!BO49</f>
        <v>0</v>
      </c>
      <c r="BP197" s="523">
        <f>+'ZARANDA 2'!BP49</f>
        <v>0</v>
      </c>
      <c r="BQ197" s="523">
        <f>+'ZARANDA 2'!BQ49</f>
        <v>0</v>
      </c>
      <c r="BR197" s="523">
        <f>+'ZARANDA 2'!BR49</f>
        <v>0</v>
      </c>
      <c r="BS197" s="523">
        <f>+'ZARANDA 2'!BS49</f>
        <v>0</v>
      </c>
      <c r="BT197" s="523">
        <f>+'ZARANDA 2'!BT49</f>
        <v>0</v>
      </c>
      <c r="BU197" s="523">
        <f>+'ZARANDA 2'!BU49</f>
        <v>0</v>
      </c>
      <c r="BV197" s="523">
        <f>+'ZARANDA 2'!BV49</f>
        <v>0</v>
      </c>
      <c r="BW197" s="523">
        <f>+'ZARANDA 2'!BW49</f>
        <v>0</v>
      </c>
      <c r="BX197" s="523">
        <f>+'ZARANDA 2'!BX49</f>
        <v>0</v>
      </c>
      <c r="BY197" s="523">
        <f>+'ZARANDA 2'!BY49</f>
        <v>0</v>
      </c>
      <c r="BZ197" s="523">
        <f>+'ZARANDA 2'!BZ49</f>
        <v>0</v>
      </c>
      <c r="CA197" s="523">
        <f>+'ZARANDA 2'!CA49</f>
        <v>0</v>
      </c>
      <c r="CB197" s="523">
        <f>+'ZARANDA 2'!CB49</f>
        <v>0</v>
      </c>
      <c r="CC197" s="523">
        <f>+'ZARANDA 2'!CC49</f>
        <v>0</v>
      </c>
      <c r="CD197" s="523">
        <f>+'ZARANDA 2'!CD49</f>
        <v>0</v>
      </c>
      <c r="CE197" s="523">
        <f>+'ZARANDA 2'!CE49</f>
        <v>0</v>
      </c>
      <c r="CF197" s="523">
        <f>+'ZARANDA 2'!CF49</f>
        <v>0</v>
      </c>
    </row>
    <row r="198" spans="3:84" hidden="1" x14ac:dyDescent="0.3">
      <c r="C198" s="135">
        <v>3</v>
      </c>
      <c r="D198" s="522" t="str">
        <f>+D191</f>
        <v>ZARANDA 3</v>
      </c>
      <c r="E198" s="523">
        <f>+'ZARANDA 3'!E49</f>
        <v>0</v>
      </c>
      <c r="F198" s="523">
        <f>+'ZARANDA 3'!F49</f>
        <v>0</v>
      </c>
      <c r="G198" s="523">
        <f>+'ZARANDA 3'!G49</f>
        <v>0</v>
      </c>
      <c r="H198" s="523">
        <f>+'ZARANDA 3'!H49</f>
        <v>0</v>
      </c>
      <c r="I198" s="523">
        <f>+'ZARANDA 3'!I49</f>
        <v>0</v>
      </c>
      <c r="J198" s="523">
        <f>+'ZARANDA 3'!J49</f>
        <v>160.57144886363633</v>
      </c>
      <c r="K198" s="523">
        <f>+'ZARANDA 3'!K49</f>
        <v>321.14289772727267</v>
      </c>
      <c r="L198" s="523">
        <f>+'ZARANDA 3'!L49</f>
        <v>428.19053030303024</v>
      </c>
      <c r="M198" s="523">
        <f>+'ZARANDA 3'!M49</f>
        <v>321.14289772727267</v>
      </c>
      <c r="N198" s="523">
        <f>+'ZARANDA 3'!N49</f>
        <v>268.14886363636361</v>
      </c>
      <c r="O198" s="523">
        <f>+'ZARANDA 3'!O49</f>
        <v>0</v>
      </c>
      <c r="P198" s="523">
        <f>+'ZARANDA 3'!P49</f>
        <v>0</v>
      </c>
      <c r="Q198" s="523">
        <f>+'ZARANDA 3'!Q49</f>
        <v>0</v>
      </c>
      <c r="R198" s="523">
        <f>+'ZARANDA 3'!R49</f>
        <v>0</v>
      </c>
      <c r="S198" s="523">
        <f>+'ZARANDA 3'!S49</f>
        <v>0</v>
      </c>
      <c r="T198" s="523">
        <f>+'ZARANDA 3'!T49</f>
        <v>0</v>
      </c>
      <c r="U198" s="523">
        <f>+'ZARANDA 3'!U49</f>
        <v>0</v>
      </c>
      <c r="V198" s="523">
        <f>+'ZARANDA 3'!V49</f>
        <v>0</v>
      </c>
      <c r="W198" s="523">
        <f>+'ZARANDA 3'!W49</f>
        <v>0</v>
      </c>
      <c r="X198" s="523">
        <f>+'ZARANDA 3'!X49</f>
        <v>0</v>
      </c>
      <c r="Y198" s="523">
        <f>+'ZARANDA 3'!Y49</f>
        <v>0</v>
      </c>
      <c r="Z198" s="523">
        <f>+'ZARANDA 3'!Z49</f>
        <v>0</v>
      </c>
      <c r="AA198" s="523">
        <f>+'ZARANDA 3'!AA49</f>
        <v>0</v>
      </c>
      <c r="AB198" s="523">
        <f>+'ZARANDA 3'!AB49</f>
        <v>0</v>
      </c>
      <c r="AC198" s="523">
        <f>+'ZARANDA 3'!AC49</f>
        <v>0</v>
      </c>
      <c r="AD198" s="523">
        <f>+'ZARANDA 3'!AD49</f>
        <v>0</v>
      </c>
      <c r="AE198" s="523">
        <f>+'ZARANDA 3'!AE49</f>
        <v>0</v>
      </c>
      <c r="AF198" s="523">
        <f>+'ZARANDA 3'!AF49</f>
        <v>0</v>
      </c>
      <c r="AG198" s="523">
        <f>+'ZARANDA 3'!AG49</f>
        <v>0</v>
      </c>
      <c r="AH198" s="523">
        <f>+'ZARANDA 3'!AH49</f>
        <v>0</v>
      </c>
      <c r="AI198" s="523">
        <f>+'ZARANDA 3'!AI49</f>
        <v>0</v>
      </c>
      <c r="AJ198" s="523">
        <f>+'ZARANDA 3'!AJ49</f>
        <v>0</v>
      </c>
      <c r="AK198" s="523">
        <f>+'ZARANDA 3'!AK49</f>
        <v>0</v>
      </c>
      <c r="AL198" s="523">
        <f>+'ZARANDA 3'!AL49</f>
        <v>0</v>
      </c>
      <c r="AM198" s="523">
        <f>+'ZARANDA 3'!AM49</f>
        <v>0</v>
      </c>
      <c r="AN198" s="523">
        <f>+'ZARANDA 3'!AN49</f>
        <v>0</v>
      </c>
      <c r="AO198" s="523">
        <f>+'ZARANDA 3'!AO49</f>
        <v>0</v>
      </c>
      <c r="AP198" s="523">
        <f>+'ZARANDA 3'!AP49</f>
        <v>0</v>
      </c>
      <c r="AQ198" s="523">
        <f>+'ZARANDA 3'!AQ49</f>
        <v>0</v>
      </c>
      <c r="AR198" s="523">
        <f>+'ZARANDA 3'!AR49</f>
        <v>0</v>
      </c>
      <c r="AS198" s="523">
        <f>+'ZARANDA 3'!AS49</f>
        <v>0</v>
      </c>
      <c r="AT198" s="523">
        <f>+'ZARANDA 3'!AT49</f>
        <v>0</v>
      </c>
      <c r="AU198" s="523">
        <f>+'ZARANDA 3'!AU49</f>
        <v>0</v>
      </c>
      <c r="AV198" s="523">
        <f>+'ZARANDA 3'!AV49</f>
        <v>0</v>
      </c>
      <c r="AW198" s="523">
        <f>+'ZARANDA 3'!AW49</f>
        <v>0</v>
      </c>
      <c r="AX198" s="523">
        <f>+'ZARANDA 3'!AX49</f>
        <v>0</v>
      </c>
      <c r="AY198" s="523">
        <f>+'ZARANDA 3'!AY49</f>
        <v>0</v>
      </c>
      <c r="AZ198" s="523">
        <f>+'ZARANDA 3'!AZ49</f>
        <v>0</v>
      </c>
      <c r="BA198" s="523">
        <f>+'ZARANDA 3'!BA49</f>
        <v>0</v>
      </c>
      <c r="BB198" s="523">
        <f>+'ZARANDA 3'!BB49</f>
        <v>0</v>
      </c>
      <c r="BC198" s="523">
        <f>+'ZARANDA 3'!BC49</f>
        <v>0</v>
      </c>
      <c r="BD198" s="523">
        <f>+'ZARANDA 3'!BD49</f>
        <v>0</v>
      </c>
      <c r="BE198" s="523">
        <f>+'ZARANDA 3'!BE49</f>
        <v>0</v>
      </c>
      <c r="BF198" s="523">
        <f>+'ZARANDA 3'!BF49</f>
        <v>0</v>
      </c>
      <c r="BG198" s="523">
        <f>+'ZARANDA 3'!BG49</f>
        <v>0</v>
      </c>
      <c r="BH198" s="523">
        <f>+'ZARANDA 3'!BH49</f>
        <v>0</v>
      </c>
      <c r="BI198" s="523">
        <f>+'ZARANDA 3'!BI49</f>
        <v>0</v>
      </c>
      <c r="BJ198" s="523">
        <f>+'ZARANDA 3'!BJ49</f>
        <v>0</v>
      </c>
      <c r="BK198" s="523">
        <f>+'ZARANDA 3'!BK49</f>
        <v>0</v>
      </c>
      <c r="BL198" s="523">
        <f>+'ZARANDA 3'!BL49</f>
        <v>0</v>
      </c>
      <c r="BM198" s="523">
        <f>+'ZARANDA 3'!BM49</f>
        <v>0</v>
      </c>
      <c r="BN198" s="523">
        <f>+'ZARANDA 3'!BN49</f>
        <v>0</v>
      </c>
      <c r="BO198" s="523">
        <f>+'ZARANDA 3'!BO49</f>
        <v>0</v>
      </c>
      <c r="BP198" s="523">
        <f>+'ZARANDA 3'!BP49</f>
        <v>0</v>
      </c>
      <c r="BQ198" s="523">
        <f>+'ZARANDA 3'!BQ49</f>
        <v>0</v>
      </c>
      <c r="BR198" s="523">
        <f>+'ZARANDA 3'!BR49</f>
        <v>0</v>
      </c>
      <c r="BS198" s="523">
        <f>+'ZARANDA 3'!BS49</f>
        <v>0</v>
      </c>
      <c r="BT198" s="523">
        <f>+'ZARANDA 3'!BT49</f>
        <v>0</v>
      </c>
      <c r="BU198" s="523">
        <f>+'ZARANDA 3'!BU49</f>
        <v>0</v>
      </c>
      <c r="BV198" s="523">
        <f>+'ZARANDA 3'!BV49</f>
        <v>0</v>
      </c>
      <c r="BW198" s="523">
        <f>+'ZARANDA 3'!BW49</f>
        <v>0</v>
      </c>
      <c r="BX198" s="523">
        <f>+'ZARANDA 3'!BX49</f>
        <v>0</v>
      </c>
      <c r="BY198" s="523">
        <f>+'ZARANDA 3'!BY49</f>
        <v>0</v>
      </c>
      <c r="BZ198" s="523">
        <f>+'ZARANDA 3'!BZ49</f>
        <v>0</v>
      </c>
      <c r="CA198" s="523">
        <f>+'ZARANDA 3'!CA49</f>
        <v>0</v>
      </c>
      <c r="CB198" s="523">
        <f>+'ZARANDA 3'!CB49</f>
        <v>0</v>
      </c>
      <c r="CC198" s="523">
        <f>+'ZARANDA 3'!CC49</f>
        <v>0</v>
      </c>
      <c r="CD198" s="523">
        <f>+'ZARANDA 3'!CD49</f>
        <v>0</v>
      </c>
      <c r="CE198" s="523">
        <f>+'ZARANDA 3'!CE49</f>
        <v>0</v>
      </c>
      <c r="CF198" s="523">
        <f>+'ZARANDA 3'!CF49</f>
        <v>0</v>
      </c>
    </row>
    <row r="199" spans="3:84" hidden="1" x14ac:dyDescent="0.3">
      <c r="C199" s="135">
        <v>4</v>
      </c>
      <c r="D199" s="522" t="str">
        <f>+D192</f>
        <v>DESARENADOR</v>
      </c>
      <c r="E199" s="523">
        <f>+DESARENADOR!E45</f>
        <v>0</v>
      </c>
      <c r="F199" s="523">
        <f>+DESARENADOR!F45</f>
        <v>0</v>
      </c>
      <c r="G199" s="523">
        <f>+DESARENADOR!G45</f>
        <v>0</v>
      </c>
      <c r="H199" s="523">
        <f>+DESARENADOR!H45</f>
        <v>0</v>
      </c>
      <c r="I199" s="523">
        <f>+DESARENADOR!I45</f>
        <v>0</v>
      </c>
      <c r="J199" s="523">
        <f>+DESARENADOR!J45</f>
        <v>0</v>
      </c>
      <c r="K199" s="523">
        <f>+DESARENADOR!K45</f>
        <v>1200</v>
      </c>
      <c r="L199" s="523">
        <f>+DESARENADOR!L45</f>
        <v>1200</v>
      </c>
      <c r="M199" s="523">
        <f>+DESARENADOR!M45</f>
        <v>1200</v>
      </c>
      <c r="N199" s="523">
        <f>+DESARENADOR!N45</f>
        <v>720</v>
      </c>
      <c r="O199" s="523">
        <f>+DESARENADOR!O45</f>
        <v>0</v>
      </c>
      <c r="P199" s="523">
        <f>+DESARENADOR!P45</f>
        <v>0</v>
      </c>
      <c r="Q199" s="523">
        <f>+DESARENADOR!Q45</f>
        <v>0</v>
      </c>
      <c r="R199" s="523">
        <f>+DESARENADOR!R45</f>
        <v>0</v>
      </c>
      <c r="S199" s="523">
        <f>+DESARENADOR!S45</f>
        <v>0</v>
      </c>
      <c r="T199" s="523">
        <f>+DESARENADOR!T45</f>
        <v>0</v>
      </c>
      <c r="U199" s="523">
        <f>+DESARENADOR!U45</f>
        <v>0</v>
      </c>
      <c r="V199" s="523">
        <f>+DESARENADOR!V45</f>
        <v>0</v>
      </c>
      <c r="W199" s="523">
        <f>+DESARENADOR!W45</f>
        <v>0</v>
      </c>
      <c r="X199" s="523">
        <f>+DESARENADOR!X45</f>
        <v>0</v>
      </c>
      <c r="Y199" s="523">
        <f>+DESARENADOR!Y45</f>
        <v>0</v>
      </c>
      <c r="Z199" s="523">
        <f>+DESARENADOR!Z45</f>
        <v>0</v>
      </c>
      <c r="AA199" s="523">
        <f>+DESARENADOR!AA45</f>
        <v>0</v>
      </c>
      <c r="AB199" s="523">
        <f>+DESARENADOR!AB45</f>
        <v>0</v>
      </c>
      <c r="AC199" s="523">
        <f>+DESARENADOR!AC45</f>
        <v>0</v>
      </c>
      <c r="AD199" s="523">
        <f>+DESARENADOR!AD45</f>
        <v>0</v>
      </c>
      <c r="AE199" s="523">
        <f>+DESARENADOR!AE45</f>
        <v>0</v>
      </c>
      <c r="AF199" s="523">
        <f>+DESARENADOR!AF45</f>
        <v>0</v>
      </c>
      <c r="AG199" s="523">
        <f>+DESARENADOR!AG45</f>
        <v>0</v>
      </c>
      <c r="AH199" s="523">
        <f>+DESARENADOR!AH45</f>
        <v>0</v>
      </c>
      <c r="AI199" s="523">
        <f>+DESARENADOR!AI45</f>
        <v>0</v>
      </c>
      <c r="AJ199" s="523">
        <f>+DESARENADOR!AJ45</f>
        <v>0</v>
      </c>
      <c r="AK199" s="523">
        <f>+DESARENADOR!AK45</f>
        <v>0</v>
      </c>
      <c r="AL199" s="523">
        <f>+DESARENADOR!AL45</f>
        <v>0</v>
      </c>
      <c r="AM199" s="523">
        <f>+DESARENADOR!AM45</f>
        <v>0</v>
      </c>
      <c r="AN199" s="523">
        <f>+DESARENADOR!AN45</f>
        <v>0</v>
      </c>
      <c r="AO199" s="523">
        <f>+DESARENADOR!AO45</f>
        <v>0</v>
      </c>
      <c r="AP199" s="523">
        <f>+DESARENADOR!AP45</f>
        <v>0</v>
      </c>
      <c r="AQ199" s="523">
        <f>+DESARENADOR!AQ45</f>
        <v>0</v>
      </c>
      <c r="AR199" s="523">
        <f>+DESARENADOR!AR45</f>
        <v>0</v>
      </c>
      <c r="AS199" s="523">
        <f>+DESARENADOR!AS45</f>
        <v>0</v>
      </c>
      <c r="AT199" s="523">
        <f>+DESARENADOR!AT45</f>
        <v>0</v>
      </c>
      <c r="AU199" s="523">
        <f>+DESARENADOR!AU45</f>
        <v>0</v>
      </c>
      <c r="AV199" s="523">
        <f>+DESARENADOR!AV45</f>
        <v>0</v>
      </c>
      <c r="AW199" s="523">
        <f>+DESARENADOR!AW45</f>
        <v>0</v>
      </c>
      <c r="AX199" s="523">
        <f>+DESARENADOR!AX45</f>
        <v>0</v>
      </c>
      <c r="AY199" s="523">
        <f>+DESARENADOR!AY45</f>
        <v>0</v>
      </c>
      <c r="AZ199" s="523">
        <f>+DESARENADOR!AZ45</f>
        <v>0</v>
      </c>
      <c r="BA199" s="523">
        <f>+DESARENADOR!BA45</f>
        <v>0</v>
      </c>
      <c r="BB199" s="523">
        <f>+DESARENADOR!BB45</f>
        <v>0</v>
      </c>
      <c r="BC199" s="523">
        <f>+DESARENADOR!BC45</f>
        <v>0</v>
      </c>
      <c r="BD199" s="523">
        <f>+DESARENADOR!BD45</f>
        <v>0</v>
      </c>
      <c r="BE199" s="523">
        <f>+DESARENADOR!BE45</f>
        <v>0</v>
      </c>
      <c r="BF199" s="523">
        <f>+DESARENADOR!BF45</f>
        <v>0</v>
      </c>
      <c r="BG199" s="523">
        <f>+DESARENADOR!BG45</f>
        <v>0</v>
      </c>
      <c r="BH199" s="523">
        <f>+DESARENADOR!BH45</f>
        <v>0</v>
      </c>
      <c r="BI199" s="523">
        <f>+DESARENADOR!BI45</f>
        <v>0</v>
      </c>
      <c r="BJ199" s="523">
        <f>+DESARENADOR!BJ45</f>
        <v>0</v>
      </c>
      <c r="BK199" s="523">
        <f>+DESARENADOR!BK45</f>
        <v>0</v>
      </c>
      <c r="BL199" s="523">
        <f>+DESARENADOR!BL45</f>
        <v>0</v>
      </c>
      <c r="BM199" s="523">
        <f>+DESARENADOR!BM45</f>
        <v>0</v>
      </c>
      <c r="BN199" s="523">
        <f>+DESARENADOR!BN45</f>
        <v>0</v>
      </c>
      <c r="BO199" s="523">
        <f>+DESARENADOR!BO45</f>
        <v>0</v>
      </c>
      <c r="BP199" s="523">
        <f>+DESARENADOR!BP45</f>
        <v>0</v>
      </c>
      <c r="BQ199" s="523">
        <f>+DESARENADOR!BQ45</f>
        <v>0</v>
      </c>
      <c r="BR199" s="523">
        <f>+DESARENADOR!BR45</f>
        <v>0</v>
      </c>
      <c r="BS199" s="523">
        <f>+DESARENADOR!BS45</f>
        <v>0</v>
      </c>
      <c r="BT199" s="523">
        <f>+DESARENADOR!BT45</f>
        <v>0</v>
      </c>
      <c r="BU199" s="523">
        <f>+DESARENADOR!BU45</f>
        <v>0</v>
      </c>
      <c r="BV199" s="523">
        <f>+DESARENADOR!BV45</f>
        <v>0</v>
      </c>
      <c r="BW199" s="523">
        <f>+DESARENADOR!BW45</f>
        <v>0</v>
      </c>
      <c r="BX199" s="523">
        <f>+DESARENADOR!BX45</f>
        <v>0</v>
      </c>
      <c r="BY199" s="523">
        <f>+DESARENADOR!BY45</f>
        <v>0</v>
      </c>
      <c r="BZ199" s="523">
        <f>+DESARENADOR!BZ45</f>
        <v>0</v>
      </c>
      <c r="CA199" s="523">
        <f>+DESARENADOR!CA45</f>
        <v>0</v>
      </c>
      <c r="CB199" s="523">
        <f>+DESARENADOR!CB45</f>
        <v>0</v>
      </c>
      <c r="CC199" s="523">
        <f>+DESARENADOR!CC45</f>
        <v>0</v>
      </c>
      <c r="CD199" s="523">
        <f>+DESARENADOR!CD45</f>
        <v>0</v>
      </c>
      <c r="CE199" s="523">
        <f>+DESARENADOR!CE45</f>
        <v>0</v>
      </c>
      <c r="CF199" s="523">
        <f>+DESARENADOR!CF45</f>
        <v>0</v>
      </c>
    </row>
    <row r="200" spans="3:84" hidden="1" x14ac:dyDescent="0.3">
      <c r="C200" s="135">
        <v>5</v>
      </c>
      <c r="D200" s="522" t="str">
        <f>+D193</f>
        <v>DESILTER</v>
      </c>
      <c r="E200" s="523">
        <f>+DESILTER!E45</f>
        <v>0</v>
      </c>
      <c r="F200" s="523">
        <f>+DESILTER!F45</f>
        <v>0</v>
      </c>
      <c r="G200" s="523">
        <f>+DESILTER!G45</f>
        <v>0</v>
      </c>
      <c r="H200" s="523">
        <f>+DESILTER!H45</f>
        <v>0</v>
      </c>
      <c r="I200" s="523">
        <f>+DESILTER!I45</f>
        <v>0</v>
      </c>
      <c r="J200" s="523">
        <f>+DESILTER!J45</f>
        <v>0</v>
      </c>
      <c r="K200" s="523">
        <f>+DESILTER!K45</f>
        <v>13200</v>
      </c>
      <c r="L200" s="523">
        <f>+DESILTER!L45</f>
        <v>13200</v>
      </c>
      <c r="M200" s="523">
        <f>+DESILTER!M45</f>
        <v>10800</v>
      </c>
      <c r="N200" s="523">
        <f>+DESILTER!N45</f>
        <v>10800</v>
      </c>
      <c r="O200" s="523">
        <f>+DESILTER!O45</f>
        <v>0</v>
      </c>
      <c r="P200" s="523">
        <f>+DESILTER!P45</f>
        <v>0</v>
      </c>
      <c r="Q200" s="523">
        <f>+DESILTER!Q45</f>
        <v>0</v>
      </c>
      <c r="R200" s="523">
        <f>+DESILTER!R45</f>
        <v>0</v>
      </c>
      <c r="S200" s="523">
        <f>+DESILTER!S45</f>
        <v>0</v>
      </c>
      <c r="T200" s="523">
        <f>+DESILTER!T45</f>
        <v>0</v>
      </c>
      <c r="U200" s="523">
        <f>+DESILTER!U45</f>
        <v>0</v>
      </c>
      <c r="V200" s="523">
        <f>+DESILTER!V45</f>
        <v>0</v>
      </c>
      <c r="W200" s="523">
        <f>+DESILTER!W45</f>
        <v>0</v>
      </c>
      <c r="X200" s="523">
        <f>+DESILTER!X45</f>
        <v>0</v>
      </c>
      <c r="Y200" s="523">
        <f>+DESILTER!Y45</f>
        <v>0</v>
      </c>
      <c r="Z200" s="523">
        <f>+DESILTER!Z45</f>
        <v>0</v>
      </c>
      <c r="AA200" s="523">
        <f>+DESILTER!AA45</f>
        <v>0</v>
      </c>
      <c r="AB200" s="523">
        <f>+DESILTER!AB45</f>
        <v>0</v>
      </c>
      <c r="AC200" s="523">
        <f>+DESILTER!AC45</f>
        <v>0</v>
      </c>
      <c r="AD200" s="523">
        <f>+DESILTER!AD45</f>
        <v>0</v>
      </c>
      <c r="AE200" s="523">
        <f>+DESILTER!AE45</f>
        <v>0</v>
      </c>
      <c r="AF200" s="523">
        <f>+DESILTER!AF45</f>
        <v>0</v>
      </c>
      <c r="AG200" s="523">
        <f>+DESILTER!AG45</f>
        <v>0</v>
      </c>
      <c r="AH200" s="523">
        <f>+DESILTER!AH45</f>
        <v>0</v>
      </c>
      <c r="AI200" s="523">
        <f>+DESILTER!AI45</f>
        <v>0</v>
      </c>
      <c r="AJ200" s="523">
        <f>+DESILTER!AJ45</f>
        <v>0</v>
      </c>
      <c r="AK200" s="523">
        <f>+DESILTER!AK45</f>
        <v>0</v>
      </c>
      <c r="AL200" s="523">
        <f>+DESILTER!AL45</f>
        <v>0</v>
      </c>
      <c r="AM200" s="523">
        <f>+DESILTER!AM45</f>
        <v>0</v>
      </c>
      <c r="AN200" s="523">
        <f>+DESILTER!AN45</f>
        <v>0</v>
      </c>
      <c r="AO200" s="523">
        <f>+DESILTER!AO45</f>
        <v>0</v>
      </c>
      <c r="AP200" s="523">
        <f>+DESILTER!AP45</f>
        <v>0</v>
      </c>
      <c r="AQ200" s="523">
        <f>+DESILTER!AQ45</f>
        <v>0</v>
      </c>
      <c r="AR200" s="523">
        <f>+DESILTER!AR45</f>
        <v>0</v>
      </c>
      <c r="AS200" s="523">
        <f>+DESILTER!AS45</f>
        <v>0</v>
      </c>
      <c r="AT200" s="523">
        <f>+DESILTER!AT45</f>
        <v>0</v>
      </c>
      <c r="AU200" s="523">
        <f>+DESILTER!AU45</f>
        <v>0</v>
      </c>
      <c r="AV200" s="523">
        <f>+DESILTER!AV45</f>
        <v>0</v>
      </c>
      <c r="AW200" s="523">
        <f>+DESILTER!AW45</f>
        <v>0</v>
      </c>
      <c r="AX200" s="523">
        <f>+DESILTER!AX45</f>
        <v>0</v>
      </c>
      <c r="AY200" s="523">
        <f>+DESILTER!AY45</f>
        <v>0</v>
      </c>
      <c r="AZ200" s="523">
        <f>+DESILTER!AZ45</f>
        <v>0</v>
      </c>
      <c r="BA200" s="523">
        <f>+DESILTER!BA45</f>
        <v>0</v>
      </c>
      <c r="BB200" s="523">
        <f>+DESILTER!BB45</f>
        <v>0</v>
      </c>
      <c r="BC200" s="523">
        <f>+DESILTER!BC45</f>
        <v>0</v>
      </c>
      <c r="BD200" s="523">
        <f>+DESILTER!BD45</f>
        <v>0</v>
      </c>
      <c r="BE200" s="523">
        <f>+DESILTER!BE45</f>
        <v>0</v>
      </c>
      <c r="BF200" s="523">
        <f>+DESILTER!BF45</f>
        <v>0</v>
      </c>
      <c r="BG200" s="523">
        <f>+DESILTER!BG45</f>
        <v>0</v>
      </c>
      <c r="BH200" s="523">
        <f>+DESILTER!BH45</f>
        <v>0</v>
      </c>
      <c r="BI200" s="523">
        <f>+DESILTER!BI45</f>
        <v>0</v>
      </c>
      <c r="BJ200" s="523">
        <f>+DESILTER!BJ45</f>
        <v>0</v>
      </c>
      <c r="BK200" s="523">
        <f>+DESILTER!BK45</f>
        <v>0</v>
      </c>
      <c r="BL200" s="523">
        <f>+DESILTER!BL45</f>
        <v>0</v>
      </c>
      <c r="BM200" s="523">
        <f>+DESILTER!BM45</f>
        <v>0</v>
      </c>
      <c r="BN200" s="523">
        <f>+DESILTER!BN45</f>
        <v>0</v>
      </c>
      <c r="BO200" s="523">
        <f>+DESILTER!BO45</f>
        <v>0</v>
      </c>
      <c r="BP200" s="523">
        <f>+DESILTER!BP45</f>
        <v>0</v>
      </c>
      <c r="BQ200" s="523">
        <f>+DESILTER!BQ45</f>
        <v>0</v>
      </c>
      <c r="BR200" s="523">
        <f>+DESILTER!BR45</f>
        <v>0</v>
      </c>
      <c r="BS200" s="523">
        <f>+DESILTER!BS45</f>
        <v>0</v>
      </c>
      <c r="BT200" s="523">
        <f>+DESILTER!BT45</f>
        <v>0</v>
      </c>
      <c r="BU200" s="523">
        <f>+DESILTER!BU45</f>
        <v>0</v>
      </c>
      <c r="BV200" s="523">
        <f>+DESILTER!BV45</f>
        <v>0</v>
      </c>
      <c r="BW200" s="523">
        <f>+DESILTER!BW45</f>
        <v>0</v>
      </c>
      <c r="BX200" s="523">
        <f>+DESILTER!BX45</f>
        <v>0</v>
      </c>
      <c r="BY200" s="523">
        <f>+DESILTER!BY45</f>
        <v>0</v>
      </c>
      <c r="BZ200" s="523">
        <f>+DESILTER!BZ45</f>
        <v>0</v>
      </c>
      <c r="CA200" s="523">
        <f>+DESILTER!CA45</f>
        <v>0</v>
      </c>
      <c r="CB200" s="523">
        <f>+DESILTER!CB45</f>
        <v>0</v>
      </c>
      <c r="CC200" s="523">
        <f>+DESILTER!CC45</f>
        <v>0</v>
      </c>
      <c r="CD200" s="523">
        <f>+DESILTER!CD45</f>
        <v>0</v>
      </c>
      <c r="CE200" s="523">
        <f>+DESILTER!CE45</f>
        <v>0</v>
      </c>
      <c r="CF200" s="523">
        <f>+DESILTER!CF45</f>
        <v>0</v>
      </c>
    </row>
    <row r="201" spans="3:84" ht="17.25" hidden="1" thickBot="1" x14ac:dyDescent="0.35">
      <c r="C201" s="135"/>
      <c r="D201" s="522"/>
      <c r="E201" s="526"/>
      <c r="F201" s="526"/>
      <c r="G201" s="526"/>
      <c r="H201" s="526"/>
      <c r="I201" s="526"/>
      <c r="J201" s="526"/>
      <c r="K201" s="526"/>
      <c r="L201" s="526"/>
      <c r="M201" s="526"/>
      <c r="N201" s="526"/>
      <c r="O201" s="526"/>
      <c r="P201" s="526"/>
      <c r="Q201" s="526"/>
      <c r="R201" s="526"/>
      <c r="S201" s="526"/>
      <c r="T201" s="526"/>
      <c r="U201" s="526"/>
      <c r="V201" s="526"/>
      <c r="W201" s="526"/>
      <c r="X201" s="526"/>
      <c r="Y201" s="526"/>
      <c r="Z201" s="526"/>
      <c r="AA201" s="526"/>
      <c r="AB201" s="526"/>
      <c r="AC201" s="526"/>
      <c r="AD201" s="526"/>
      <c r="AE201" s="526"/>
      <c r="AF201" s="526"/>
      <c r="AG201" s="526"/>
      <c r="AH201" s="526"/>
      <c r="AI201" s="526"/>
      <c r="AJ201" s="526"/>
      <c r="AK201" s="526"/>
      <c r="AL201" s="526"/>
      <c r="AM201" s="526"/>
      <c r="AN201" s="526"/>
      <c r="AO201" s="526"/>
      <c r="AP201" s="526"/>
      <c r="AQ201" s="526"/>
      <c r="AR201" s="526"/>
      <c r="AS201" s="526"/>
      <c r="AT201" s="526"/>
      <c r="AU201" s="526"/>
      <c r="AV201" s="526"/>
      <c r="AW201" s="526"/>
      <c r="AX201" s="526"/>
      <c r="AY201" s="526"/>
      <c r="AZ201" s="526"/>
      <c r="BA201" s="526"/>
      <c r="BB201" s="526"/>
      <c r="BC201" s="526"/>
      <c r="BD201" s="526"/>
      <c r="BE201" s="526"/>
      <c r="BF201" s="526"/>
      <c r="BG201" s="526"/>
      <c r="BH201" s="526"/>
      <c r="BI201" s="526"/>
      <c r="BJ201" s="526"/>
      <c r="BK201" s="526"/>
      <c r="BL201" s="526"/>
      <c r="BM201" s="526"/>
      <c r="BN201" s="526"/>
      <c r="BO201" s="526"/>
      <c r="BP201" s="526"/>
      <c r="BQ201" s="526"/>
      <c r="BR201" s="526"/>
      <c r="BS201" s="526"/>
      <c r="BT201" s="526"/>
      <c r="BU201" s="526"/>
      <c r="BV201" s="526"/>
      <c r="BW201" s="526"/>
      <c r="BX201" s="526"/>
      <c r="BY201" s="526"/>
      <c r="BZ201" s="526"/>
      <c r="CA201" s="526"/>
      <c r="CB201" s="526"/>
      <c r="CC201" s="526"/>
      <c r="CD201" s="526"/>
      <c r="CE201" s="526"/>
      <c r="CF201" s="526"/>
    </row>
    <row r="202" spans="3:84" hidden="1" x14ac:dyDescent="0.3">
      <c r="C202" s="135"/>
      <c r="D202" s="527" t="s">
        <v>250</v>
      </c>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c r="AD202" s="135"/>
      <c r="AE202" s="135"/>
      <c r="AF202" s="135"/>
      <c r="AG202" s="135"/>
      <c r="AH202" s="135"/>
      <c r="AI202" s="135"/>
      <c r="AJ202" s="135"/>
      <c r="AK202" s="135"/>
      <c r="AL202" s="135"/>
      <c r="AM202" s="135"/>
      <c r="AN202" s="135"/>
      <c r="AO202" s="135"/>
      <c r="AP202" s="135"/>
      <c r="AQ202" s="135"/>
      <c r="AR202" s="135"/>
      <c r="AS202" s="135"/>
      <c r="AT202" s="135"/>
      <c r="AU202" s="135"/>
      <c r="AV202" s="135"/>
      <c r="AW202" s="135"/>
      <c r="AX202" s="135"/>
      <c r="AY202" s="135"/>
      <c r="AZ202" s="135"/>
      <c r="BA202" s="135"/>
      <c r="BB202" s="135"/>
      <c r="BC202" s="135"/>
      <c r="BD202" s="135"/>
      <c r="BE202" s="135"/>
      <c r="BF202" s="135"/>
      <c r="BG202" s="135"/>
      <c r="BH202" s="135"/>
      <c r="BI202" s="135"/>
      <c r="BJ202" s="135"/>
      <c r="BK202" s="135"/>
      <c r="BL202" s="135"/>
      <c r="BM202" s="135"/>
      <c r="BN202" s="135"/>
      <c r="BO202" s="135"/>
      <c r="BP202" s="135"/>
      <c r="BQ202" s="135"/>
      <c r="BR202" s="135"/>
      <c r="BS202" s="135"/>
      <c r="BT202" s="135"/>
      <c r="BU202" s="135"/>
      <c r="BV202" s="135"/>
      <c r="BW202" s="135"/>
      <c r="BX202" s="135"/>
      <c r="BY202" s="135"/>
      <c r="BZ202" s="135"/>
      <c r="CA202" s="135"/>
      <c r="CB202" s="135"/>
      <c r="CC202" s="135"/>
      <c r="CD202" s="135"/>
      <c r="CE202" s="135"/>
      <c r="CF202" s="135"/>
    </row>
    <row r="203" spans="3:84" hidden="1" x14ac:dyDescent="0.3">
      <c r="C203" s="135"/>
      <c r="D203" s="414" t="str">
        <f>+INDICE!F41</f>
        <v>DESARENADOR</v>
      </c>
      <c r="E203" s="507">
        <f>+IFERROR(VLOOKUP($D203,$D$189:$CF$193,E$188,FALSE),0)</f>
        <v>0</v>
      </c>
      <c r="F203" s="507">
        <f t="shared" ref="F203:BQ204" si="196">+IFERROR(VLOOKUP($D203,$D$189:$CF$193,F$188,FALSE),0)</f>
        <v>0</v>
      </c>
      <c r="G203" s="507">
        <f t="shared" si="196"/>
        <v>0</v>
      </c>
      <c r="H203" s="507">
        <f t="shared" si="196"/>
        <v>0</v>
      </c>
      <c r="I203" s="507">
        <f t="shared" si="196"/>
        <v>0</v>
      </c>
      <c r="J203" s="507">
        <f t="shared" si="196"/>
        <v>0</v>
      </c>
      <c r="K203" s="507">
        <f t="shared" si="196"/>
        <v>1720</v>
      </c>
      <c r="L203" s="507">
        <f t="shared" si="196"/>
        <v>1740</v>
      </c>
      <c r="M203" s="507">
        <f t="shared" si="196"/>
        <v>1750</v>
      </c>
      <c r="N203" s="507">
        <f t="shared" si="196"/>
        <v>1750</v>
      </c>
      <c r="O203" s="507">
        <f t="shared" si="196"/>
        <v>0</v>
      </c>
      <c r="P203" s="507">
        <f t="shared" si="196"/>
        <v>0</v>
      </c>
      <c r="Q203" s="507">
        <f t="shared" si="196"/>
        <v>0</v>
      </c>
      <c r="R203" s="507">
        <f t="shared" si="196"/>
        <v>0</v>
      </c>
      <c r="S203" s="507">
        <f t="shared" si="196"/>
        <v>0</v>
      </c>
      <c r="T203" s="507">
        <f t="shared" si="196"/>
        <v>0</v>
      </c>
      <c r="U203" s="507">
        <f t="shared" si="196"/>
        <v>0</v>
      </c>
      <c r="V203" s="507">
        <f t="shared" si="196"/>
        <v>0</v>
      </c>
      <c r="W203" s="507">
        <f t="shared" si="196"/>
        <v>0</v>
      </c>
      <c r="X203" s="507">
        <f t="shared" si="196"/>
        <v>0</v>
      </c>
      <c r="Y203" s="507">
        <f t="shared" si="196"/>
        <v>0</v>
      </c>
      <c r="Z203" s="507">
        <f t="shared" si="196"/>
        <v>0</v>
      </c>
      <c r="AA203" s="507">
        <f t="shared" si="196"/>
        <v>0</v>
      </c>
      <c r="AB203" s="507">
        <f t="shared" si="196"/>
        <v>0</v>
      </c>
      <c r="AC203" s="507">
        <f t="shared" si="196"/>
        <v>0</v>
      </c>
      <c r="AD203" s="507">
        <f t="shared" si="196"/>
        <v>0</v>
      </c>
      <c r="AE203" s="507">
        <f t="shared" si="196"/>
        <v>0</v>
      </c>
      <c r="AF203" s="507">
        <f t="shared" si="196"/>
        <v>0</v>
      </c>
      <c r="AG203" s="507">
        <f t="shared" si="196"/>
        <v>0</v>
      </c>
      <c r="AH203" s="507">
        <f t="shared" si="196"/>
        <v>0</v>
      </c>
      <c r="AI203" s="507">
        <f t="shared" si="196"/>
        <v>0</v>
      </c>
      <c r="AJ203" s="507">
        <f t="shared" si="196"/>
        <v>0</v>
      </c>
      <c r="AK203" s="507">
        <f t="shared" si="196"/>
        <v>0</v>
      </c>
      <c r="AL203" s="507">
        <f t="shared" si="196"/>
        <v>0</v>
      </c>
      <c r="AM203" s="507">
        <f t="shared" si="196"/>
        <v>0</v>
      </c>
      <c r="AN203" s="507">
        <f t="shared" si="196"/>
        <v>0</v>
      </c>
      <c r="AO203" s="507">
        <f t="shared" si="196"/>
        <v>0</v>
      </c>
      <c r="AP203" s="507">
        <f t="shared" si="196"/>
        <v>0</v>
      </c>
      <c r="AQ203" s="507">
        <f t="shared" si="196"/>
        <v>0</v>
      </c>
      <c r="AR203" s="507">
        <f t="shared" si="196"/>
        <v>0</v>
      </c>
      <c r="AS203" s="507">
        <f t="shared" si="196"/>
        <v>0</v>
      </c>
      <c r="AT203" s="507">
        <f t="shared" si="196"/>
        <v>0</v>
      </c>
      <c r="AU203" s="507">
        <f t="shared" si="196"/>
        <v>0</v>
      </c>
      <c r="AV203" s="507">
        <f t="shared" si="196"/>
        <v>0</v>
      </c>
      <c r="AW203" s="507">
        <f t="shared" si="196"/>
        <v>0</v>
      </c>
      <c r="AX203" s="507">
        <f t="shared" si="196"/>
        <v>0</v>
      </c>
      <c r="AY203" s="507">
        <f t="shared" si="196"/>
        <v>0</v>
      </c>
      <c r="AZ203" s="507">
        <f t="shared" si="196"/>
        <v>0</v>
      </c>
      <c r="BA203" s="507">
        <f t="shared" si="196"/>
        <v>0</v>
      </c>
      <c r="BB203" s="507">
        <f t="shared" si="196"/>
        <v>0</v>
      </c>
      <c r="BC203" s="507">
        <f t="shared" si="196"/>
        <v>0</v>
      </c>
      <c r="BD203" s="507">
        <f t="shared" si="196"/>
        <v>0</v>
      </c>
      <c r="BE203" s="507">
        <f t="shared" si="196"/>
        <v>0</v>
      </c>
      <c r="BF203" s="507">
        <f t="shared" si="196"/>
        <v>0</v>
      </c>
      <c r="BG203" s="507">
        <f t="shared" si="196"/>
        <v>0</v>
      </c>
      <c r="BH203" s="507">
        <f t="shared" si="196"/>
        <v>0</v>
      </c>
      <c r="BI203" s="507">
        <f t="shared" si="196"/>
        <v>0</v>
      </c>
      <c r="BJ203" s="507">
        <f t="shared" si="196"/>
        <v>0</v>
      </c>
      <c r="BK203" s="507">
        <f t="shared" si="196"/>
        <v>0</v>
      </c>
      <c r="BL203" s="507">
        <f t="shared" si="196"/>
        <v>0</v>
      </c>
      <c r="BM203" s="507">
        <f t="shared" si="196"/>
        <v>0</v>
      </c>
      <c r="BN203" s="507">
        <f t="shared" si="196"/>
        <v>0</v>
      </c>
      <c r="BO203" s="507">
        <f t="shared" si="196"/>
        <v>0</v>
      </c>
      <c r="BP203" s="507">
        <f t="shared" si="196"/>
        <v>0</v>
      </c>
      <c r="BQ203" s="507">
        <f t="shared" si="196"/>
        <v>0</v>
      </c>
      <c r="BR203" s="507">
        <f t="shared" ref="BR203:CF204" si="197">+IFERROR(VLOOKUP($D203,$D$189:$CF$193,BR$188,FALSE),0)</f>
        <v>0</v>
      </c>
      <c r="BS203" s="507">
        <f t="shared" si="197"/>
        <v>0</v>
      </c>
      <c r="BT203" s="507">
        <f t="shared" si="197"/>
        <v>0</v>
      </c>
      <c r="BU203" s="507">
        <f t="shared" si="197"/>
        <v>0</v>
      </c>
      <c r="BV203" s="507">
        <f t="shared" si="197"/>
        <v>0</v>
      </c>
      <c r="BW203" s="507">
        <f t="shared" si="197"/>
        <v>0</v>
      </c>
      <c r="BX203" s="507">
        <f t="shared" si="197"/>
        <v>0</v>
      </c>
      <c r="BY203" s="507">
        <f t="shared" si="197"/>
        <v>0</v>
      </c>
      <c r="BZ203" s="507">
        <f t="shared" si="197"/>
        <v>0</v>
      </c>
      <c r="CA203" s="507">
        <f t="shared" si="197"/>
        <v>0</v>
      </c>
      <c r="CB203" s="507">
        <f t="shared" si="197"/>
        <v>0</v>
      </c>
      <c r="CC203" s="507">
        <f t="shared" si="197"/>
        <v>0</v>
      </c>
      <c r="CD203" s="507">
        <f t="shared" si="197"/>
        <v>0</v>
      </c>
      <c r="CE203" s="507">
        <f t="shared" si="197"/>
        <v>0</v>
      </c>
      <c r="CF203" s="507">
        <f t="shared" si="197"/>
        <v>0</v>
      </c>
    </row>
    <row r="204" spans="3:84" hidden="1" x14ac:dyDescent="0.3">
      <c r="C204" s="135"/>
      <c r="D204" s="414" t="str">
        <f>+INDICE!F43</f>
        <v>DESILTER</v>
      </c>
      <c r="E204" s="507">
        <f>+IFERROR(VLOOKUP($D204,$D$189:$CF$193,E$188,FALSE),0)</f>
        <v>0</v>
      </c>
      <c r="F204" s="507">
        <f t="shared" si="196"/>
        <v>0</v>
      </c>
      <c r="G204" s="507">
        <f t="shared" si="196"/>
        <v>0</v>
      </c>
      <c r="H204" s="507">
        <f t="shared" si="196"/>
        <v>0</v>
      </c>
      <c r="I204" s="507">
        <f t="shared" si="196"/>
        <v>0</v>
      </c>
      <c r="J204" s="507">
        <f t="shared" si="196"/>
        <v>0</v>
      </c>
      <c r="K204" s="507">
        <f t="shared" si="196"/>
        <v>1720</v>
      </c>
      <c r="L204" s="507">
        <f t="shared" si="196"/>
        <v>1740</v>
      </c>
      <c r="M204" s="507">
        <f t="shared" si="196"/>
        <v>1750</v>
      </c>
      <c r="N204" s="507">
        <f t="shared" si="196"/>
        <v>1750</v>
      </c>
      <c r="O204" s="507">
        <f t="shared" si="196"/>
        <v>0</v>
      </c>
      <c r="P204" s="507">
        <f t="shared" si="196"/>
        <v>0</v>
      </c>
      <c r="Q204" s="507">
        <f t="shared" si="196"/>
        <v>0</v>
      </c>
      <c r="R204" s="507">
        <f t="shared" si="196"/>
        <v>0</v>
      </c>
      <c r="S204" s="507">
        <f t="shared" si="196"/>
        <v>0</v>
      </c>
      <c r="T204" s="507">
        <f t="shared" si="196"/>
        <v>0</v>
      </c>
      <c r="U204" s="507">
        <f t="shared" si="196"/>
        <v>0</v>
      </c>
      <c r="V204" s="507">
        <f t="shared" si="196"/>
        <v>0</v>
      </c>
      <c r="W204" s="507">
        <f t="shared" si="196"/>
        <v>0</v>
      </c>
      <c r="X204" s="507">
        <f t="shared" si="196"/>
        <v>0</v>
      </c>
      <c r="Y204" s="507">
        <f t="shared" si="196"/>
        <v>0</v>
      </c>
      <c r="Z204" s="507">
        <f t="shared" si="196"/>
        <v>0</v>
      </c>
      <c r="AA204" s="507">
        <f t="shared" si="196"/>
        <v>0</v>
      </c>
      <c r="AB204" s="507">
        <f t="shared" si="196"/>
        <v>0</v>
      </c>
      <c r="AC204" s="507">
        <f t="shared" si="196"/>
        <v>0</v>
      </c>
      <c r="AD204" s="507">
        <f t="shared" si="196"/>
        <v>0</v>
      </c>
      <c r="AE204" s="507">
        <f t="shared" si="196"/>
        <v>0</v>
      </c>
      <c r="AF204" s="507">
        <f t="shared" si="196"/>
        <v>0</v>
      </c>
      <c r="AG204" s="507">
        <f t="shared" si="196"/>
        <v>0</v>
      </c>
      <c r="AH204" s="507">
        <f t="shared" si="196"/>
        <v>0</v>
      </c>
      <c r="AI204" s="507">
        <f t="shared" si="196"/>
        <v>0</v>
      </c>
      <c r="AJ204" s="507">
        <f t="shared" si="196"/>
        <v>0</v>
      </c>
      <c r="AK204" s="507">
        <f t="shared" si="196"/>
        <v>0</v>
      </c>
      <c r="AL204" s="507">
        <f t="shared" si="196"/>
        <v>0</v>
      </c>
      <c r="AM204" s="507">
        <f t="shared" si="196"/>
        <v>0</v>
      </c>
      <c r="AN204" s="507">
        <f t="shared" si="196"/>
        <v>0</v>
      </c>
      <c r="AO204" s="507">
        <f t="shared" si="196"/>
        <v>0</v>
      </c>
      <c r="AP204" s="507">
        <f t="shared" si="196"/>
        <v>0</v>
      </c>
      <c r="AQ204" s="507">
        <f t="shared" si="196"/>
        <v>0</v>
      </c>
      <c r="AR204" s="507">
        <f t="shared" si="196"/>
        <v>0</v>
      </c>
      <c r="AS204" s="507">
        <f t="shared" si="196"/>
        <v>0</v>
      </c>
      <c r="AT204" s="507">
        <f t="shared" si="196"/>
        <v>0</v>
      </c>
      <c r="AU204" s="507">
        <f t="shared" si="196"/>
        <v>0</v>
      </c>
      <c r="AV204" s="507">
        <f t="shared" si="196"/>
        <v>0</v>
      </c>
      <c r="AW204" s="507">
        <f t="shared" si="196"/>
        <v>0</v>
      </c>
      <c r="AX204" s="507">
        <f t="shared" si="196"/>
        <v>0</v>
      </c>
      <c r="AY204" s="507">
        <f t="shared" si="196"/>
        <v>0</v>
      </c>
      <c r="AZ204" s="507">
        <f t="shared" si="196"/>
        <v>0</v>
      </c>
      <c r="BA204" s="507">
        <f t="shared" si="196"/>
        <v>0</v>
      </c>
      <c r="BB204" s="507">
        <f t="shared" si="196"/>
        <v>0</v>
      </c>
      <c r="BC204" s="507">
        <f t="shared" si="196"/>
        <v>0</v>
      </c>
      <c r="BD204" s="507">
        <f t="shared" si="196"/>
        <v>0</v>
      </c>
      <c r="BE204" s="507">
        <f t="shared" si="196"/>
        <v>0</v>
      </c>
      <c r="BF204" s="507">
        <f t="shared" si="196"/>
        <v>0</v>
      </c>
      <c r="BG204" s="507">
        <f t="shared" si="196"/>
        <v>0</v>
      </c>
      <c r="BH204" s="507">
        <f t="shared" si="196"/>
        <v>0</v>
      </c>
      <c r="BI204" s="507">
        <f t="shared" si="196"/>
        <v>0</v>
      </c>
      <c r="BJ204" s="507">
        <f t="shared" si="196"/>
        <v>0</v>
      </c>
      <c r="BK204" s="507">
        <f t="shared" si="196"/>
        <v>0</v>
      </c>
      <c r="BL204" s="507">
        <f t="shared" si="196"/>
        <v>0</v>
      </c>
      <c r="BM204" s="507">
        <f t="shared" si="196"/>
        <v>0</v>
      </c>
      <c r="BN204" s="507">
        <f t="shared" si="196"/>
        <v>0</v>
      </c>
      <c r="BO204" s="507">
        <f t="shared" si="196"/>
        <v>0</v>
      </c>
      <c r="BP204" s="507">
        <f t="shared" si="196"/>
        <v>0</v>
      </c>
      <c r="BQ204" s="507">
        <f t="shared" si="196"/>
        <v>0</v>
      </c>
      <c r="BR204" s="507">
        <f t="shared" si="197"/>
        <v>0</v>
      </c>
      <c r="BS204" s="507">
        <f t="shared" si="197"/>
        <v>0</v>
      </c>
      <c r="BT204" s="507">
        <f t="shared" si="197"/>
        <v>0</v>
      </c>
      <c r="BU204" s="507">
        <f t="shared" si="197"/>
        <v>0</v>
      </c>
      <c r="BV204" s="507">
        <f t="shared" si="197"/>
        <v>0</v>
      </c>
      <c r="BW204" s="507">
        <f t="shared" si="197"/>
        <v>0</v>
      </c>
      <c r="BX204" s="507">
        <f t="shared" si="197"/>
        <v>0</v>
      </c>
      <c r="BY204" s="507">
        <f t="shared" si="197"/>
        <v>0</v>
      </c>
      <c r="BZ204" s="507">
        <f t="shared" si="197"/>
        <v>0</v>
      </c>
      <c r="CA204" s="507">
        <f t="shared" si="197"/>
        <v>0</v>
      </c>
      <c r="CB204" s="507">
        <f t="shared" si="197"/>
        <v>0</v>
      </c>
      <c r="CC204" s="507">
        <f t="shared" si="197"/>
        <v>0</v>
      </c>
      <c r="CD204" s="507">
        <f t="shared" si="197"/>
        <v>0</v>
      </c>
      <c r="CE204" s="507">
        <f t="shared" si="197"/>
        <v>0</v>
      </c>
      <c r="CF204" s="507">
        <f t="shared" si="197"/>
        <v>0</v>
      </c>
    </row>
    <row r="205" spans="3:84" ht="17.25" hidden="1" thickBot="1" x14ac:dyDescent="0.35">
      <c r="C205" s="135"/>
      <c r="D205" s="525" t="s">
        <v>185</v>
      </c>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c r="AD205" s="135"/>
      <c r="AE205" s="135"/>
      <c r="AF205" s="135"/>
      <c r="AG205" s="135"/>
      <c r="AH205" s="135"/>
      <c r="AI205" s="135"/>
      <c r="AJ205" s="135"/>
      <c r="AK205" s="135"/>
      <c r="AL205" s="135"/>
      <c r="AM205" s="135"/>
      <c r="AN205" s="135"/>
      <c r="AO205" s="135"/>
      <c r="AP205" s="135"/>
      <c r="AQ205" s="135"/>
      <c r="AR205" s="135"/>
      <c r="AS205" s="135"/>
      <c r="AT205" s="135"/>
      <c r="AU205" s="135"/>
      <c r="AV205" s="135"/>
      <c r="AW205" s="135"/>
      <c r="AX205" s="135"/>
      <c r="AY205" s="135"/>
      <c r="AZ205" s="135"/>
      <c r="BA205" s="135"/>
      <c r="BB205" s="135"/>
      <c r="BC205" s="135"/>
      <c r="BD205" s="135"/>
      <c r="BE205" s="135"/>
      <c r="BF205" s="135"/>
      <c r="BG205" s="135"/>
      <c r="BH205" s="135"/>
      <c r="BI205" s="135"/>
      <c r="BJ205" s="135"/>
      <c r="BK205" s="135"/>
      <c r="BL205" s="135"/>
      <c r="BM205" s="135"/>
      <c r="BN205" s="135"/>
      <c r="BO205" s="135"/>
      <c r="BP205" s="135"/>
      <c r="BQ205" s="135"/>
      <c r="BR205" s="135"/>
      <c r="BS205" s="135"/>
      <c r="BT205" s="135"/>
      <c r="BU205" s="135"/>
      <c r="BV205" s="135"/>
      <c r="BW205" s="135"/>
      <c r="BX205" s="135"/>
      <c r="BY205" s="135"/>
      <c r="BZ205" s="135"/>
      <c r="CA205" s="135"/>
      <c r="CB205" s="135"/>
      <c r="CC205" s="135"/>
      <c r="CD205" s="135"/>
      <c r="CE205" s="135"/>
      <c r="CF205" s="135"/>
    </row>
    <row r="206" spans="3:84" hidden="1" x14ac:dyDescent="0.3">
      <c r="C206" s="135"/>
      <c r="D206" s="414" t="str">
        <f>+D203</f>
        <v>DESARENADOR</v>
      </c>
      <c r="E206" s="528">
        <f>+IFERROR(VLOOKUP($D206,$D$196:$CF$200,E$188,FALSE),0)</f>
        <v>0</v>
      </c>
      <c r="F206" s="528">
        <f t="shared" ref="F206:BQ207" si="198">+IFERROR(VLOOKUP($D206,$D$196:$CF$200,F$188,FALSE),0)</f>
        <v>0</v>
      </c>
      <c r="G206" s="528">
        <f t="shared" si="198"/>
        <v>0</v>
      </c>
      <c r="H206" s="528">
        <f t="shared" si="198"/>
        <v>0</v>
      </c>
      <c r="I206" s="528">
        <f t="shared" si="198"/>
        <v>0</v>
      </c>
      <c r="J206" s="528">
        <f t="shared" si="198"/>
        <v>0</v>
      </c>
      <c r="K206" s="528">
        <f t="shared" si="198"/>
        <v>1200</v>
      </c>
      <c r="L206" s="528">
        <f t="shared" si="198"/>
        <v>1200</v>
      </c>
      <c r="M206" s="528">
        <f t="shared" si="198"/>
        <v>1200</v>
      </c>
      <c r="N206" s="528">
        <f t="shared" si="198"/>
        <v>720</v>
      </c>
      <c r="O206" s="528">
        <f t="shared" si="198"/>
        <v>0</v>
      </c>
      <c r="P206" s="528">
        <f t="shared" si="198"/>
        <v>0</v>
      </c>
      <c r="Q206" s="528">
        <f t="shared" si="198"/>
        <v>0</v>
      </c>
      <c r="R206" s="528">
        <f t="shared" si="198"/>
        <v>0</v>
      </c>
      <c r="S206" s="528">
        <f t="shared" si="198"/>
        <v>0</v>
      </c>
      <c r="T206" s="528">
        <f t="shared" si="198"/>
        <v>0</v>
      </c>
      <c r="U206" s="528">
        <f t="shared" si="198"/>
        <v>0</v>
      </c>
      <c r="V206" s="528">
        <f t="shared" si="198"/>
        <v>0</v>
      </c>
      <c r="W206" s="528">
        <f t="shared" si="198"/>
        <v>0</v>
      </c>
      <c r="X206" s="528">
        <f t="shared" si="198"/>
        <v>0</v>
      </c>
      <c r="Y206" s="528">
        <f t="shared" si="198"/>
        <v>0</v>
      </c>
      <c r="Z206" s="528">
        <f t="shared" si="198"/>
        <v>0</v>
      </c>
      <c r="AA206" s="528">
        <f t="shared" si="198"/>
        <v>0</v>
      </c>
      <c r="AB206" s="528">
        <f t="shared" si="198"/>
        <v>0</v>
      </c>
      <c r="AC206" s="528">
        <f t="shared" si="198"/>
        <v>0</v>
      </c>
      <c r="AD206" s="528">
        <f t="shared" si="198"/>
        <v>0</v>
      </c>
      <c r="AE206" s="528">
        <f t="shared" si="198"/>
        <v>0</v>
      </c>
      <c r="AF206" s="528">
        <f t="shared" si="198"/>
        <v>0</v>
      </c>
      <c r="AG206" s="528">
        <f t="shared" si="198"/>
        <v>0</v>
      </c>
      <c r="AH206" s="528">
        <f t="shared" si="198"/>
        <v>0</v>
      </c>
      <c r="AI206" s="528">
        <f t="shared" si="198"/>
        <v>0</v>
      </c>
      <c r="AJ206" s="528">
        <f t="shared" si="198"/>
        <v>0</v>
      </c>
      <c r="AK206" s="528">
        <f t="shared" si="198"/>
        <v>0</v>
      </c>
      <c r="AL206" s="528">
        <f t="shared" si="198"/>
        <v>0</v>
      </c>
      <c r="AM206" s="528">
        <f t="shared" si="198"/>
        <v>0</v>
      </c>
      <c r="AN206" s="528">
        <f t="shared" si="198"/>
        <v>0</v>
      </c>
      <c r="AO206" s="528">
        <f t="shared" si="198"/>
        <v>0</v>
      </c>
      <c r="AP206" s="528">
        <f t="shared" si="198"/>
        <v>0</v>
      </c>
      <c r="AQ206" s="528">
        <f t="shared" si="198"/>
        <v>0</v>
      </c>
      <c r="AR206" s="528">
        <f t="shared" si="198"/>
        <v>0</v>
      </c>
      <c r="AS206" s="528">
        <f t="shared" si="198"/>
        <v>0</v>
      </c>
      <c r="AT206" s="528">
        <f t="shared" si="198"/>
        <v>0</v>
      </c>
      <c r="AU206" s="528">
        <f t="shared" si="198"/>
        <v>0</v>
      </c>
      <c r="AV206" s="528">
        <f t="shared" si="198"/>
        <v>0</v>
      </c>
      <c r="AW206" s="528">
        <f t="shared" si="198"/>
        <v>0</v>
      </c>
      <c r="AX206" s="528">
        <f t="shared" si="198"/>
        <v>0</v>
      </c>
      <c r="AY206" s="528">
        <f t="shared" si="198"/>
        <v>0</v>
      </c>
      <c r="AZ206" s="528">
        <f t="shared" si="198"/>
        <v>0</v>
      </c>
      <c r="BA206" s="528">
        <f t="shared" si="198"/>
        <v>0</v>
      </c>
      <c r="BB206" s="528">
        <f t="shared" si="198"/>
        <v>0</v>
      </c>
      <c r="BC206" s="528">
        <f t="shared" si="198"/>
        <v>0</v>
      </c>
      <c r="BD206" s="528">
        <f t="shared" si="198"/>
        <v>0</v>
      </c>
      <c r="BE206" s="528">
        <f t="shared" si="198"/>
        <v>0</v>
      </c>
      <c r="BF206" s="528">
        <f t="shared" si="198"/>
        <v>0</v>
      </c>
      <c r="BG206" s="528">
        <f t="shared" si="198"/>
        <v>0</v>
      </c>
      <c r="BH206" s="528">
        <f t="shared" si="198"/>
        <v>0</v>
      </c>
      <c r="BI206" s="528">
        <f t="shared" si="198"/>
        <v>0</v>
      </c>
      <c r="BJ206" s="528">
        <f t="shared" si="198"/>
        <v>0</v>
      </c>
      <c r="BK206" s="528">
        <f t="shared" si="198"/>
        <v>0</v>
      </c>
      <c r="BL206" s="528">
        <f t="shared" si="198"/>
        <v>0</v>
      </c>
      <c r="BM206" s="528">
        <f t="shared" si="198"/>
        <v>0</v>
      </c>
      <c r="BN206" s="528">
        <f t="shared" si="198"/>
        <v>0</v>
      </c>
      <c r="BO206" s="528">
        <f t="shared" si="198"/>
        <v>0</v>
      </c>
      <c r="BP206" s="528">
        <f t="shared" si="198"/>
        <v>0</v>
      </c>
      <c r="BQ206" s="528">
        <f t="shared" si="198"/>
        <v>0</v>
      </c>
      <c r="BR206" s="528">
        <f t="shared" ref="BR206:CF207" si="199">+IFERROR(VLOOKUP($D206,$D$196:$CF$200,BR$188,FALSE),0)</f>
        <v>0</v>
      </c>
      <c r="BS206" s="528">
        <f t="shared" si="199"/>
        <v>0</v>
      </c>
      <c r="BT206" s="528">
        <f t="shared" si="199"/>
        <v>0</v>
      </c>
      <c r="BU206" s="528">
        <f t="shared" si="199"/>
        <v>0</v>
      </c>
      <c r="BV206" s="528">
        <f t="shared" si="199"/>
        <v>0</v>
      </c>
      <c r="BW206" s="528">
        <f t="shared" si="199"/>
        <v>0</v>
      </c>
      <c r="BX206" s="528">
        <f t="shared" si="199"/>
        <v>0</v>
      </c>
      <c r="BY206" s="528">
        <f t="shared" si="199"/>
        <v>0</v>
      </c>
      <c r="BZ206" s="528">
        <f t="shared" si="199"/>
        <v>0</v>
      </c>
      <c r="CA206" s="528">
        <f t="shared" si="199"/>
        <v>0</v>
      </c>
      <c r="CB206" s="528">
        <f t="shared" si="199"/>
        <v>0</v>
      </c>
      <c r="CC206" s="528">
        <f t="shared" si="199"/>
        <v>0</v>
      </c>
      <c r="CD206" s="528">
        <f t="shared" si="199"/>
        <v>0</v>
      </c>
      <c r="CE206" s="528">
        <f t="shared" si="199"/>
        <v>0</v>
      </c>
      <c r="CF206" s="528">
        <f t="shared" si="199"/>
        <v>0</v>
      </c>
    </row>
    <row r="207" spans="3:84" hidden="1" x14ac:dyDescent="0.3">
      <c r="C207" s="135"/>
      <c r="D207" s="414" t="str">
        <f>+D204</f>
        <v>DESILTER</v>
      </c>
      <c r="E207" s="528">
        <f>+IFERROR(VLOOKUP($D207,$D$196:$CF$200,E$188,FALSE),0)</f>
        <v>0</v>
      </c>
      <c r="F207" s="528">
        <f t="shared" si="198"/>
        <v>0</v>
      </c>
      <c r="G207" s="528">
        <f t="shared" si="198"/>
        <v>0</v>
      </c>
      <c r="H207" s="528">
        <f t="shared" si="198"/>
        <v>0</v>
      </c>
      <c r="I207" s="528">
        <f t="shared" si="198"/>
        <v>0</v>
      </c>
      <c r="J207" s="528">
        <f t="shared" si="198"/>
        <v>0</v>
      </c>
      <c r="K207" s="528">
        <f t="shared" si="198"/>
        <v>13200</v>
      </c>
      <c r="L207" s="528">
        <f t="shared" si="198"/>
        <v>13200</v>
      </c>
      <c r="M207" s="528">
        <f t="shared" si="198"/>
        <v>10800</v>
      </c>
      <c r="N207" s="528">
        <f t="shared" si="198"/>
        <v>10800</v>
      </c>
      <c r="O207" s="528">
        <f t="shared" si="198"/>
        <v>0</v>
      </c>
      <c r="P207" s="528">
        <f t="shared" si="198"/>
        <v>0</v>
      </c>
      <c r="Q207" s="528">
        <f t="shared" si="198"/>
        <v>0</v>
      </c>
      <c r="R207" s="528">
        <f t="shared" si="198"/>
        <v>0</v>
      </c>
      <c r="S207" s="528">
        <f t="shared" si="198"/>
        <v>0</v>
      </c>
      <c r="T207" s="528">
        <f t="shared" si="198"/>
        <v>0</v>
      </c>
      <c r="U207" s="528">
        <f t="shared" si="198"/>
        <v>0</v>
      </c>
      <c r="V207" s="528">
        <f t="shared" si="198"/>
        <v>0</v>
      </c>
      <c r="W207" s="528">
        <f t="shared" si="198"/>
        <v>0</v>
      </c>
      <c r="X207" s="528">
        <f t="shared" si="198"/>
        <v>0</v>
      </c>
      <c r="Y207" s="528">
        <f t="shared" si="198"/>
        <v>0</v>
      </c>
      <c r="Z207" s="528">
        <f t="shared" si="198"/>
        <v>0</v>
      </c>
      <c r="AA207" s="528">
        <f t="shared" si="198"/>
        <v>0</v>
      </c>
      <c r="AB207" s="528">
        <f t="shared" si="198"/>
        <v>0</v>
      </c>
      <c r="AC207" s="528">
        <f t="shared" si="198"/>
        <v>0</v>
      </c>
      <c r="AD207" s="528">
        <f t="shared" si="198"/>
        <v>0</v>
      </c>
      <c r="AE207" s="528">
        <f t="shared" si="198"/>
        <v>0</v>
      </c>
      <c r="AF207" s="528">
        <f t="shared" si="198"/>
        <v>0</v>
      </c>
      <c r="AG207" s="528">
        <f t="shared" si="198"/>
        <v>0</v>
      </c>
      <c r="AH207" s="528">
        <f t="shared" si="198"/>
        <v>0</v>
      </c>
      <c r="AI207" s="528">
        <f t="shared" si="198"/>
        <v>0</v>
      </c>
      <c r="AJ207" s="528">
        <f t="shared" si="198"/>
        <v>0</v>
      </c>
      <c r="AK207" s="528">
        <f t="shared" si="198"/>
        <v>0</v>
      </c>
      <c r="AL207" s="528">
        <f t="shared" si="198"/>
        <v>0</v>
      </c>
      <c r="AM207" s="528">
        <f t="shared" si="198"/>
        <v>0</v>
      </c>
      <c r="AN207" s="528">
        <f t="shared" si="198"/>
        <v>0</v>
      </c>
      <c r="AO207" s="528">
        <f t="shared" si="198"/>
        <v>0</v>
      </c>
      <c r="AP207" s="528">
        <f t="shared" si="198"/>
        <v>0</v>
      </c>
      <c r="AQ207" s="528">
        <f t="shared" si="198"/>
        <v>0</v>
      </c>
      <c r="AR207" s="528">
        <f t="shared" si="198"/>
        <v>0</v>
      </c>
      <c r="AS207" s="528">
        <f t="shared" si="198"/>
        <v>0</v>
      </c>
      <c r="AT207" s="528">
        <f t="shared" si="198"/>
        <v>0</v>
      </c>
      <c r="AU207" s="528">
        <f t="shared" si="198"/>
        <v>0</v>
      </c>
      <c r="AV207" s="528">
        <f t="shared" si="198"/>
        <v>0</v>
      </c>
      <c r="AW207" s="528">
        <f t="shared" si="198"/>
        <v>0</v>
      </c>
      <c r="AX207" s="528">
        <f t="shared" si="198"/>
        <v>0</v>
      </c>
      <c r="AY207" s="528">
        <f t="shared" si="198"/>
        <v>0</v>
      </c>
      <c r="AZ207" s="528">
        <f t="shared" si="198"/>
        <v>0</v>
      </c>
      <c r="BA207" s="528">
        <f t="shared" si="198"/>
        <v>0</v>
      </c>
      <c r="BB207" s="528">
        <f t="shared" si="198"/>
        <v>0</v>
      </c>
      <c r="BC207" s="528">
        <f t="shared" si="198"/>
        <v>0</v>
      </c>
      <c r="BD207" s="528">
        <f t="shared" si="198"/>
        <v>0</v>
      </c>
      <c r="BE207" s="528">
        <f t="shared" si="198"/>
        <v>0</v>
      </c>
      <c r="BF207" s="528">
        <f t="shared" si="198"/>
        <v>0</v>
      </c>
      <c r="BG207" s="528">
        <f t="shared" si="198"/>
        <v>0</v>
      </c>
      <c r="BH207" s="528">
        <f t="shared" si="198"/>
        <v>0</v>
      </c>
      <c r="BI207" s="528">
        <f t="shared" si="198"/>
        <v>0</v>
      </c>
      <c r="BJ207" s="528">
        <f t="shared" si="198"/>
        <v>0</v>
      </c>
      <c r="BK207" s="528">
        <f t="shared" si="198"/>
        <v>0</v>
      </c>
      <c r="BL207" s="528">
        <f t="shared" si="198"/>
        <v>0</v>
      </c>
      <c r="BM207" s="528">
        <f t="shared" si="198"/>
        <v>0</v>
      </c>
      <c r="BN207" s="528">
        <f t="shared" si="198"/>
        <v>0</v>
      </c>
      <c r="BO207" s="528">
        <f t="shared" si="198"/>
        <v>0</v>
      </c>
      <c r="BP207" s="528">
        <f t="shared" si="198"/>
        <v>0</v>
      </c>
      <c r="BQ207" s="528">
        <f t="shared" si="198"/>
        <v>0</v>
      </c>
      <c r="BR207" s="528">
        <f t="shared" si="199"/>
        <v>0</v>
      </c>
      <c r="BS207" s="528">
        <f t="shared" si="199"/>
        <v>0</v>
      </c>
      <c r="BT207" s="528">
        <f t="shared" si="199"/>
        <v>0</v>
      </c>
      <c r="BU207" s="528">
        <f t="shared" si="199"/>
        <v>0</v>
      </c>
      <c r="BV207" s="528">
        <f t="shared" si="199"/>
        <v>0</v>
      </c>
      <c r="BW207" s="528">
        <f t="shared" si="199"/>
        <v>0</v>
      </c>
      <c r="BX207" s="528">
        <f t="shared" si="199"/>
        <v>0</v>
      </c>
      <c r="BY207" s="528">
        <f t="shared" si="199"/>
        <v>0</v>
      </c>
      <c r="BZ207" s="528">
        <f t="shared" si="199"/>
        <v>0</v>
      </c>
      <c r="CA207" s="528">
        <f t="shared" si="199"/>
        <v>0</v>
      </c>
      <c r="CB207" s="528">
        <f t="shared" si="199"/>
        <v>0</v>
      </c>
      <c r="CC207" s="528">
        <f t="shared" si="199"/>
        <v>0</v>
      </c>
      <c r="CD207" s="528">
        <f t="shared" si="199"/>
        <v>0</v>
      </c>
      <c r="CE207" s="528">
        <f t="shared" si="199"/>
        <v>0</v>
      </c>
      <c r="CF207" s="528">
        <f t="shared" si="199"/>
        <v>0</v>
      </c>
    </row>
    <row r="208" spans="3:84" ht="17.25" hidden="1" thickBot="1" x14ac:dyDescent="0.35">
      <c r="C208" s="135"/>
      <c r="D208" s="529" t="s">
        <v>284</v>
      </c>
      <c r="E208" s="528">
        <f>+IFERROR((E203*E206+E204*E207)/SUM(E206:E207),0)</f>
        <v>0</v>
      </c>
      <c r="F208" s="528">
        <f t="shared" ref="F208:BP208" si="200">+IFERROR((F203*F206+F204*F207)/SUM(F206:F207),0)</f>
        <v>0</v>
      </c>
      <c r="G208" s="528">
        <f t="shared" si="200"/>
        <v>0</v>
      </c>
      <c r="H208" s="528">
        <f t="shared" si="200"/>
        <v>0</v>
      </c>
      <c r="I208" s="528">
        <f t="shared" si="200"/>
        <v>0</v>
      </c>
      <c r="J208" s="528">
        <f t="shared" si="200"/>
        <v>0</v>
      </c>
      <c r="K208" s="528">
        <f t="shared" si="200"/>
        <v>1720</v>
      </c>
      <c r="L208" s="528">
        <f t="shared" si="200"/>
        <v>1740</v>
      </c>
      <c r="M208" s="528">
        <f t="shared" si="200"/>
        <v>1750</v>
      </c>
      <c r="N208" s="528">
        <f t="shared" si="200"/>
        <v>1750</v>
      </c>
      <c r="O208" s="528">
        <f t="shared" si="200"/>
        <v>0</v>
      </c>
      <c r="P208" s="528">
        <f t="shared" si="200"/>
        <v>0</v>
      </c>
      <c r="Q208" s="528">
        <f t="shared" si="200"/>
        <v>0</v>
      </c>
      <c r="R208" s="528">
        <f t="shared" si="200"/>
        <v>0</v>
      </c>
      <c r="S208" s="528">
        <f t="shared" si="200"/>
        <v>0</v>
      </c>
      <c r="T208" s="528">
        <f t="shared" si="200"/>
        <v>0</v>
      </c>
      <c r="U208" s="528">
        <f t="shared" si="200"/>
        <v>0</v>
      </c>
      <c r="V208" s="528">
        <f t="shared" si="200"/>
        <v>0</v>
      </c>
      <c r="W208" s="528">
        <f t="shared" si="200"/>
        <v>0</v>
      </c>
      <c r="X208" s="528">
        <f t="shared" si="200"/>
        <v>0</v>
      </c>
      <c r="Y208" s="528">
        <f t="shared" si="200"/>
        <v>0</v>
      </c>
      <c r="Z208" s="528">
        <f t="shared" si="200"/>
        <v>0</v>
      </c>
      <c r="AA208" s="528">
        <f t="shared" si="200"/>
        <v>0</v>
      </c>
      <c r="AB208" s="528">
        <f t="shared" si="200"/>
        <v>0</v>
      </c>
      <c r="AC208" s="528">
        <f t="shared" si="200"/>
        <v>0</v>
      </c>
      <c r="AD208" s="528">
        <f t="shared" si="200"/>
        <v>0</v>
      </c>
      <c r="AE208" s="528">
        <f t="shared" si="200"/>
        <v>0</v>
      </c>
      <c r="AF208" s="528">
        <f t="shared" si="200"/>
        <v>0</v>
      </c>
      <c r="AG208" s="528">
        <f t="shared" si="200"/>
        <v>0</v>
      </c>
      <c r="AH208" s="528">
        <f t="shared" si="200"/>
        <v>0</v>
      </c>
      <c r="AI208" s="528">
        <f t="shared" si="200"/>
        <v>0</v>
      </c>
      <c r="AJ208" s="528">
        <f t="shared" si="200"/>
        <v>0</v>
      </c>
      <c r="AK208" s="528">
        <f t="shared" si="200"/>
        <v>0</v>
      </c>
      <c r="AL208" s="528">
        <f t="shared" si="200"/>
        <v>0</v>
      </c>
      <c r="AM208" s="528">
        <f t="shared" si="200"/>
        <v>0</v>
      </c>
      <c r="AN208" s="528">
        <f t="shared" si="200"/>
        <v>0</v>
      </c>
      <c r="AO208" s="528">
        <f t="shared" si="200"/>
        <v>0</v>
      </c>
      <c r="AP208" s="528">
        <f t="shared" si="200"/>
        <v>0</v>
      </c>
      <c r="AQ208" s="528">
        <f t="shared" si="200"/>
        <v>0</v>
      </c>
      <c r="AR208" s="528">
        <f t="shared" si="200"/>
        <v>0</v>
      </c>
      <c r="AS208" s="528">
        <f t="shared" si="200"/>
        <v>0</v>
      </c>
      <c r="AT208" s="528">
        <f t="shared" si="200"/>
        <v>0</v>
      </c>
      <c r="AU208" s="528">
        <f t="shared" si="200"/>
        <v>0</v>
      </c>
      <c r="AV208" s="528">
        <f t="shared" si="200"/>
        <v>0</v>
      </c>
      <c r="AW208" s="528">
        <f t="shared" si="200"/>
        <v>0</v>
      </c>
      <c r="AX208" s="528">
        <f t="shared" si="200"/>
        <v>0</v>
      </c>
      <c r="AY208" s="528">
        <f t="shared" si="200"/>
        <v>0</v>
      </c>
      <c r="AZ208" s="528">
        <f t="shared" si="200"/>
        <v>0</v>
      </c>
      <c r="BA208" s="528">
        <f t="shared" si="200"/>
        <v>0</v>
      </c>
      <c r="BB208" s="528">
        <f t="shared" si="200"/>
        <v>0</v>
      </c>
      <c r="BC208" s="528">
        <f t="shared" si="200"/>
        <v>0</v>
      </c>
      <c r="BD208" s="528">
        <f t="shared" si="200"/>
        <v>0</v>
      </c>
      <c r="BE208" s="528">
        <f t="shared" si="200"/>
        <v>0</v>
      </c>
      <c r="BF208" s="528">
        <f t="shared" si="200"/>
        <v>0</v>
      </c>
      <c r="BG208" s="528">
        <f t="shared" si="200"/>
        <v>0</v>
      </c>
      <c r="BH208" s="528">
        <f t="shared" si="200"/>
        <v>0</v>
      </c>
      <c r="BI208" s="528">
        <f t="shared" si="200"/>
        <v>0</v>
      </c>
      <c r="BJ208" s="528">
        <f t="shared" si="200"/>
        <v>0</v>
      </c>
      <c r="BK208" s="528">
        <f t="shared" si="200"/>
        <v>0</v>
      </c>
      <c r="BL208" s="528">
        <f t="shared" si="200"/>
        <v>0</v>
      </c>
      <c r="BM208" s="528">
        <f t="shared" si="200"/>
        <v>0</v>
      </c>
      <c r="BN208" s="528">
        <f t="shared" si="200"/>
        <v>0</v>
      </c>
      <c r="BO208" s="528">
        <f t="shared" si="200"/>
        <v>0</v>
      </c>
      <c r="BP208" s="528">
        <f t="shared" si="200"/>
        <v>0</v>
      </c>
      <c r="BQ208" s="528">
        <f t="shared" ref="BQ208:CF208" si="201">+IFERROR((BQ203*BQ206+BQ204*BQ207)/SUM(BQ206:BQ207),0)</f>
        <v>0</v>
      </c>
      <c r="BR208" s="528">
        <f t="shared" si="201"/>
        <v>0</v>
      </c>
      <c r="BS208" s="528">
        <f t="shared" si="201"/>
        <v>0</v>
      </c>
      <c r="BT208" s="528">
        <f t="shared" si="201"/>
        <v>0</v>
      </c>
      <c r="BU208" s="528">
        <f t="shared" si="201"/>
        <v>0</v>
      </c>
      <c r="BV208" s="528">
        <f t="shared" si="201"/>
        <v>0</v>
      </c>
      <c r="BW208" s="528">
        <f t="shared" si="201"/>
        <v>0</v>
      </c>
      <c r="BX208" s="528">
        <f t="shared" si="201"/>
        <v>0</v>
      </c>
      <c r="BY208" s="528">
        <f t="shared" si="201"/>
        <v>0</v>
      </c>
      <c r="BZ208" s="528">
        <f t="shared" si="201"/>
        <v>0</v>
      </c>
      <c r="CA208" s="528">
        <f t="shared" si="201"/>
        <v>0</v>
      </c>
      <c r="CB208" s="528">
        <f t="shared" si="201"/>
        <v>0</v>
      </c>
      <c r="CC208" s="528">
        <f t="shared" si="201"/>
        <v>0</v>
      </c>
      <c r="CD208" s="528">
        <f t="shared" si="201"/>
        <v>0</v>
      </c>
      <c r="CE208" s="528">
        <f t="shared" si="201"/>
        <v>0</v>
      </c>
      <c r="CF208" s="528">
        <f t="shared" si="201"/>
        <v>0</v>
      </c>
    </row>
    <row r="209" spans="3:84" ht="17.25" hidden="1" thickBot="1" x14ac:dyDescent="0.35">
      <c r="C209" s="135"/>
      <c r="D209" s="530" t="s">
        <v>185</v>
      </c>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c r="AD209" s="135"/>
      <c r="AE209" s="135"/>
      <c r="AF209" s="135"/>
      <c r="AG209" s="135"/>
      <c r="AH209" s="135"/>
      <c r="AI209" s="135"/>
      <c r="AJ209" s="135"/>
      <c r="AK209" s="135"/>
      <c r="AL209" s="135"/>
      <c r="AM209" s="135"/>
      <c r="AN209" s="135"/>
      <c r="AO209" s="135"/>
      <c r="AP209" s="135"/>
      <c r="AQ209" s="135"/>
      <c r="AR209" s="135"/>
      <c r="AS209" s="135"/>
      <c r="AT209" s="135"/>
      <c r="AU209" s="135"/>
      <c r="AV209" s="135"/>
      <c r="AW209" s="135"/>
      <c r="AX209" s="135"/>
      <c r="AY209" s="135"/>
      <c r="AZ209" s="135"/>
      <c r="BA209" s="135"/>
      <c r="BB209" s="135"/>
      <c r="BC209" s="135"/>
      <c r="BD209" s="135"/>
      <c r="BE209" s="135"/>
      <c r="BF209" s="135"/>
      <c r="BG209" s="135"/>
      <c r="BH209" s="135"/>
      <c r="BI209" s="135"/>
      <c r="BJ209" s="135"/>
      <c r="BK209" s="135"/>
      <c r="BL209" s="135"/>
      <c r="BM209" s="135"/>
      <c r="BN209" s="135"/>
      <c r="BO209" s="135"/>
      <c r="BP209" s="135"/>
      <c r="BQ209" s="135"/>
      <c r="BR209" s="135"/>
      <c r="BS209" s="135"/>
      <c r="BT209" s="135"/>
      <c r="BU209" s="135"/>
      <c r="BV209" s="135"/>
      <c r="BW209" s="135"/>
      <c r="BX209" s="135"/>
      <c r="BY209" s="135"/>
      <c r="BZ209" s="135"/>
      <c r="CA209" s="135"/>
      <c r="CB209" s="135"/>
      <c r="CC209" s="135"/>
      <c r="CD209" s="135"/>
      <c r="CE209" s="135"/>
      <c r="CF209" s="135"/>
    </row>
    <row r="210" spans="3:84" hidden="1" x14ac:dyDescent="0.3">
      <c r="C210" s="135"/>
      <c r="D210" s="414" t="str">
        <f>+D206</f>
        <v>DESARENADOR</v>
      </c>
      <c r="E210" s="528">
        <f>+IFERROR(VLOOKUP($D210,$D$196:$CF$200,E$188,FALSE),0)</f>
        <v>0</v>
      </c>
      <c r="F210" s="528">
        <f t="shared" ref="F210:BQ211" si="202">+IFERROR(VLOOKUP($D210,$D$196:$CF$200,F$188,FALSE),0)</f>
        <v>0</v>
      </c>
      <c r="G210" s="528">
        <f t="shared" si="202"/>
        <v>0</v>
      </c>
      <c r="H210" s="528">
        <f t="shared" si="202"/>
        <v>0</v>
      </c>
      <c r="I210" s="528">
        <f t="shared" si="202"/>
        <v>0</v>
      </c>
      <c r="J210" s="528">
        <f t="shared" si="202"/>
        <v>0</v>
      </c>
      <c r="K210" s="528">
        <f t="shared" si="202"/>
        <v>1200</v>
      </c>
      <c r="L210" s="528">
        <f t="shared" si="202"/>
        <v>1200</v>
      </c>
      <c r="M210" s="528">
        <f t="shared" si="202"/>
        <v>1200</v>
      </c>
      <c r="N210" s="528">
        <f t="shared" si="202"/>
        <v>720</v>
      </c>
      <c r="O210" s="528">
        <f t="shared" si="202"/>
        <v>0</v>
      </c>
      <c r="P210" s="528">
        <f t="shared" si="202"/>
        <v>0</v>
      </c>
      <c r="Q210" s="528">
        <f t="shared" si="202"/>
        <v>0</v>
      </c>
      <c r="R210" s="528">
        <f t="shared" si="202"/>
        <v>0</v>
      </c>
      <c r="S210" s="528">
        <f t="shared" si="202"/>
        <v>0</v>
      </c>
      <c r="T210" s="528">
        <f t="shared" si="202"/>
        <v>0</v>
      </c>
      <c r="U210" s="528">
        <f t="shared" si="202"/>
        <v>0</v>
      </c>
      <c r="V210" s="528">
        <f t="shared" si="202"/>
        <v>0</v>
      </c>
      <c r="W210" s="528">
        <f t="shared" si="202"/>
        <v>0</v>
      </c>
      <c r="X210" s="528">
        <f t="shared" si="202"/>
        <v>0</v>
      </c>
      <c r="Y210" s="528">
        <f t="shared" si="202"/>
        <v>0</v>
      </c>
      <c r="Z210" s="528">
        <f t="shared" si="202"/>
        <v>0</v>
      </c>
      <c r="AA210" s="528">
        <f t="shared" si="202"/>
        <v>0</v>
      </c>
      <c r="AB210" s="528">
        <f t="shared" si="202"/>
        <v>0</v>
      </c>
      <c r="AC210" s="528">
        <f t="shared" si="202"/>
        <v>0</v>
      </c>
      <c r="AD210" s="528">
        <f t="shared" si="202"/>
        <v>0</v>
      </c>
      <c r="AE210" s="528">
        <f t="shared" si="202"/>
        <v>0</v>
      </c>
      <c r="AF210" s="528">
        <f t="shared" si="202"/>
        <v>0</v>
      </c>
      <c r="AG210" s="528">
        <f t="shared" si="202"/>
        <v>0</v>
      </c>
      <c r="AH210" s="528">
        <f t="shared" si="202"/>
        <v>0</v>
      </c>
      <c r="AI210" s="528">
        <f t="shared" si="202"/>
        <v>0</v>
      </c>
      <c r="AJ210" s="528">
        <f t="shared" si="202"/>
        <v>0</v>
      </c>
      <c r="AK210" s="528">
        <f t="shared" si="202"/>
        <v>0</v>
      </c>
      <c r="AL210" s="528">
        <f t="shared" si="202"/>
        <v>0</v>
      </c>
      <c r="AM210" s="528">
        <f t="shared" si="202"/>
        <v>0</v>
      </c>
      <c r="AN210" s="528">
        <f t="shared" si="202"/>
        <v>0</v>
      </c>
      <c r="AO210" s="528">
        <f t="shared" si="202"/>
        <v>0</v>
      </c>
      <c r="AP210" s="528">
        <f t="shared" si="202"/>
        <v>0</v>
      </c>
      <c r="AQ210" s="528">
        <f t="shared" si="202"/>
        <v>0</v>
      </c>
      <c r="AR210" s="528">
        <f t="shared" si="202"/>
        <v>0</v>
      </c>
      <c r="AS210" s="528">
        <f t="shared" si="202"/>
        <v>0</v>
      </c>
      <c r="AT210" s="528">
        <f t="shared" si="202"/>
        <v>0</v>
      </c>
      <c r="AU210" s="528">
        <f t="shared" si="202"/>
        <v>0</v>
      </c>
      <c r="AV210" s="528">
        <f t="shared" si="202"/>
        <v>0</v>
      </c>
      <c r="AW210" s="528">
        <f t="shared" si="202"/>
        <v>0</v>
      </c>
      <c r="AX210" s="528">
        <f t="shared" si="202"/>
        <v>0</v>
      </c>
      <c r="AY210" s="528">
        <f t="shared" si="202"/>
        <v>0</v>
      </c>
      <c r="AZ210" s="528">
        <f t="shared" si="202"/>
        <v>0</v>
      </c>
      <c r="BA210" s="528">
        <f t="shared" si="202"/>
        <v>0</v>
      </c>
      <c r="BB210" s="528">
        <f t="shared" si="202"/>
        <v>0</v>
      </c>
      <c r="BC210" s="528">
        <f t="shared" si="202"/>
        <v>0</v>
      </c>
      <c r="BD210" s="528">
        <f t="shared" si="202"/>
        <v>0</v>
      </c>
      <c r="BE210" s="528">
        <f t="shared" si="202"/>
        <v>0</v>
      </c>
      <c r="BF210" s="528">
        <f t="shared" si="202"/>
        <v>0</v>
      </c>
      <c r="BG210" s="528">
        <f t="shared" si="202"/>
        <v>0</v>
      </c>
      <c r="BH210" s="528">
        <f t="shared" si="202"/>
        <v>0</v>
      </c>
      <c r="BI210" s="528">
        <f t="shared" si="202"/>
        <v>0</v>
      </c>
      <c r="BJ210" s="528">
        <f t="shared" si="202"/>
        <v>0</v>
      </c>
      <c r="BK210" s="528">
        <f t="shared" si="202"/>
        <v>0</v>
      </c>
      <c r="BL210" s="528">
        <f t="shared" si="202"/>
        <v>0</v>
      </c>
      <c r="BM210" s="528">
        <f t="shared" si="202"/>
        <v>0</v>
      </c>
      <c r="BN210" s="528">
        <f t="shared" si="202"/>
        <v>0</v>
      </c>
      <c r="BO210" s="528">
        <f t="shared" si="202"/>
        <v>0</v>
      </c>
      <c r="BP210" s="528">
        <f t="shared" si="202"/>
        <v>0</v>
      </c>
      <c r="BQ210" s="528">
        <f t="shared" si="202"/>
        <v>0</v>
      </c>
      <c r="BR210" s="528">
        <f t="shared" ref="BR210:CF211" si="203">+IFERROR(VLOOKUP($D210,$D$196:$CF$200,BR$188,FALSE),0)</f>
        <v>0</v>
      </c>
      <c r="BS210" s="528">
        <f t="shared" si="203"/>
        <v>0</v>
      </c>
      <c r="BT210" s="528">
        <f t="shared" si="203"/>
        <v>0</v>
      </c>
      <c r="BU210" s="528">
        <f t="shared" si="203"/>
        <v>0</v>
      </c>
      <c r="BV210" s="528">
        <f t="shared" si="203"/>
        <v>0</v>
      </c>
      <c r="BW210" s="528">
        <f t="shared" si="203"/>
        <v>0</v>
      </c>
      <c r="BX210" s="528">
        <f t="shared" si="203"/>
        <v>0</v>
      </c>
      <c r="BY210" s="528">
        <f t="shared" si="203"/>
        <v>0</v>
      </c>
      <c r="BZ210" s="528">
        <f t="shared" si="203"/>
        <v>0</v>
      </c>
      <c r="CA210" s="528">
        <f t="shared" si="203"/>
        <v>0</v>
      </c>
      <c r="CB210" s="528">
        <f t="shared" si="203"/>
        <v>0</v>
      </c>
      <c r="CC210" s="528">
        <f t="shared" si="203"/>
        <v>0</v>
      </c>
      <c r="CD210" s="528">
        <f t="shared" si="203"/>
        <v>0</v>
      </c>
      <c r="CE210" s="528">
        <f>+IFERROR(VLOOKUP($D210,$D$196:$CF$200,CE$188,FALSE),0)</f>
        <v>0</v>
      </c>
      <c r="CF210" s="528">
        <f t="shared" si="203"/>
        <v>0</v>
      </c>
    </row>
    <row r="211" spans="3:84" hidden="1" x14ac:dyDescent="0.3">
      <c r="C211" s="135"/>
      <c r="D211" s="414" t="str">
        <f>+D207</f>
        <v>DESILTER</v>
      </c>
      <c r="E211" s="528">
        <f>+IFERROR(VLOOKUP($D211,$D$196:$CF$200,E$188,FALSE),0)</f>
        <v>0</v>
      </c>
      <c r="F211" s="528">
        <f t="shared" si="202"/>
        <v>0</v>
      </c>
      <c r="G211" s="528">
        <f t="shared" si="202"/>
        <v>0</v>
      </c>
      <c r="H211" s="528">
        <f t="shared" si="202"/>
        <v>0</v>
      </c>
      <c r="I211" s="528">
        <f t="shared" si="202"/>
        <v>0</v>
      </c>
      <c r="J211" s="528">
        <f t="shared" si="202"/>
        <v>0</v>
      </c>
      <c r="K211" s="528">
        <f t="shared" si="202"/>
        <v>13200</v>
      </c>
      <c r="L211" s="528">
        <f t="shared" si="202"/>
        <v>13200</v>
      </c>
      <c r="M211" s="528">
        <f t="shared" si="202"/>
        <v>10800</v>
      </c>
      <c r="N211" s="528">
        <f t="shared" si="202"/>
        <v>10800</v>
      </c>
      <c r="O211" s="528">
        <f t="shared" si="202"/>
        <v>0</v>
      </c>
      <c r="P211" s="528">
        <f t="shared" si="202"/>
        <v>0</v>
      </c>
      <c r="Q211" s="528">
        <f t="shared" si="202"/>
        <v>0</v>
      </c>
      <c r="R211" s="528">
        <f t="shared" si="202"/>
        <v>0</v>
      </c>
      <c r="S211" s="528">
        <f t="shared" si="202"/>
        <v>0</v>
      </c>
      <c r="T211" s="528">
        <f t="shared" si="202"/>
        <v>0</v>
      </c>
      <c r="U211" s="528">
        <f t="shared" si="202"/>
        <v>0</v>
      </c>
      <c r="V211" s="528">
        <f t="shared" si="202"/>
        <v>0</v>
      </c>
      <c r="W211" s="528">
        <f t="shared" si="202"/>
        <v>0</v>
      </c>
      <c r="X211" s="528">
        <f t="shared" si="202"/>
        <v>0</v>
      </c>
      <c r="Y211" s="528">
        <f t="shared" si="202"/>
        <v>0</v>
      </c>
      <c r="Z211" s="528">
        <f t="shared" si="202"/>
        <v>0</v>
      </c>
      <c r="AA211" s="528">
        <f t="shared" si="202"/>
        <v>0</v>
      </c>
      <c r="AB211" s="528">
        <f t="shared" si="202"/>
        <v>0</v>
      </c>
      <c r="AC211" s="528">
        <f t="shared" si="202"/>
        <v>0</v>
      </c>
      <c r="AD211" s="528">
        <f t="shared" si="202"/>
        <v>0</v>
      </c>
      <c r="AE211" s="528">
        <f t="shared" si="202"/>
        <v>0</v>
      </c>
      <c r="AF211" s="528">
        <f t="shared" si="202"/>
        <v>0</v>
      </c>
      <c r="AG211" s="528">
        <f t="shared" si="202"/>
        <v>0</v>
      </c>
      <c r="AH211" s="528">
        <f t="shared" si="202"/>
        <v>0</v>
      </c>
      <c r="AI211" s="528">
        <f t="shared" si="202"/>
        <v>0</v>
      </c>
      <c r="AJ211" s="528">
        <f t="shared" si="202"/>
        <v>0</v>
      </c>
      <c r="AK211" s="528">
        <f t="shared" si="202"/>
        <v>0</v>
      </c>
      <c r="AL211" s="528">
        <f t="shared" si="202"/>
        <v>0</v>
      </c>
      <c r="AM211" s="528">
        <f t="shared" si="202"/>
        <v>0</v>
      </c>
      <c r="AN211" s="528">
        <f t="shared" si="202"/>
        <v>0</v>
      </c>
      <c r="AO211" s="528">
        <f t="shared" si="202"/>
        <v>0</v>
      </c>
      <c r="AP211" s="528">
        <f t="shared" si="202"/>
        <v>0</v>
      </c>
      <c r="AQ211" s="528">
        <f t="shared" si="202"/>
        <v>0</v>
      </c>
      <c r="AR211" s="528">
        <f t="shared" si="202"/>
        <v>0</v>
      </c>
      <c r="AS211" s="528">
        <f t="shared" si="202"/>
        <v>0</v>
      </c>
      <c r="AT211" s="528">
        <f t="shared" si="202"/>
        <v>0</v>
      </c>
      <c r="AU211" s="528">
        <f t="shared" si="202"/>
        <v>0</v>
      </c>
      <c r="AV211" s="528">
        <f t="shared" si="202"/>
        <v>0</v>
      </c>
      <c r="AW211" s="528">
        <f t="shared" si="202"/>
        <v>0</v>
      </c>
      <c r="AX211" s="528">
        <f t="shared" si="202"/>
        <v>0</v>
      </c>
      <c r="AY211" s="528">
        <f t="shared" si="202"/>
        <v>0</v>
      </c>
      <c r="AZ211" s="528">
        <f t="shared" si="202"/>
        <v>0</v>
      </c>
      <c r="BA211" s="528">
        <f t="shared" si="202"/>
        <v>0</v>
      </c>
      <c r="BB211" s="528">
        <f t="shared" si="202"/>
        <v>0</v>
      </c>
      <c r="BC211" s="528">
        <f t="shared" si="202"/>
        <v>0</v>
      </c>
      <c r="BD211" s="528">
        <f t="shared" si="202"/>
        <v>0</v>
      </c>
      <c r="BE211" s="528">
        <f t="shared" si="202"/>
        <v>0</v>
      </c>
      <c r="BF211" s="528">
        <f t="shared" si="202"/>
        <v>0</v>
      </c>
      <c r="BG211" s="528">
        <f t="shared" si="202"/>
        <v>0</v>
      </c>
      <c r="BH211" s="528">
        <f t="shared" si="202"/>
        <v>0</v>
      </c>
      <c r="BI211" s="528">
        <f t="shared" si="202"/>
        <v>0</v>
      </c>
      <c r="BJ211" s="528">
        <f t="shared" si="202"/>
        <v>0</v>
      </c>
      <c r="BK211" s="528">
        <f t="shared" si="202"/>
        <v>0</v>
      </c>
      <c r="BL211" s="528">
        <f t="shared" si="202"/>
        <v>0</v>
      </c>
      <c r="BM211" s="528">
        <f t="shared" si="202"/>
        <v>0</v>
      </c>
      <c r="BN211" s="528">
        <f t="shared" si="202"/>
        <v>0</v>
      </c>
      <c r="BO211" s="528">
        <f t="shared" si="202"/>
        <v>0</v>
      </c>
      <c r="BP211" s="528">
        <f t="shared" si="202"/>
        <v>0</v>
      </c>
      <c r="BQ211" s="528">
        <f t="shared" si="202"/>
        <v>0</v>
      </c>
      <c r="BR211" s="528">
        <f t="shared" si="203"/>
        <v>0</v>
      </c>
      <c r="BS211" s="528">
        <f t="shared" si="203"/>
        <v>0</v>
      </c>
      <c r="BT211" s="528">
        <f t="shared" si="203"/>
        <v>0</v>
      </c>
      <c r="BU211" s="528">
        <f t="shared" si="203"/>
        <v>0</v>
      </c>
      <c r="BV211" s="528">
        <f t="shared" si="203"/>
        <v>0</v>
      </c>
      <c r="BW211" s="528">
        <f t="shared" si="203"/>
        <v>0</v>
      </c>
      <c r="BX211" s="528">
        <f t="shared" si="203"/>
        <v>0</v>
      </c>
      <c r="BY211" s="528">
        <f t="shared" si="203"/>
        <v>0</v>
      </c>
      <c r="BZ211" s="528">
        <f t="shared" si="203"/>
        <v>0</v>
      </c>
      <c r="CA211" s="528">
        <f t="shared" si="203"/>
        <v>0</v>
      </c>
      <c r="CB211" s="528">
        <f t="shared" si="203"/>
        <v>0</v>
      </c>
      <c r="CC211" s="528">
        <f t="shared" si="203"/>
        <v>0</v>
      </c>
      <c r="CD211" s="528">
        <f t="shared" si="203"/>
        <v>0</v>
      </c>
      <c r="CE211" s="528">
        <f>+IFERROR(VLOOKUP($D211,$D$196:$CF$200,CE$188,FALSE),0)</f>
        <v>0</v>
      </c>
      <c r="CF211" s="528">
        <f t="shared" si="203"/>
        <v>0</v>
      </c>
    </row>
    <row r="212" spans="3:84" hidden="1" x14ac:dyDescent="0.3">
      <c r="C212" s="135"/>
      <c r="D212" s="529" t="s">
        <v>283</v>
      </c>
      <c r="E212" s="389">
        <f>+SUM(E210:E211)/(60*3.785)</f>
        <v>0</v>
      </c>
      <c r="F212" s="389">
        <f t="shared" ref="F212:BQ212" si="204">+SUM(F210:F211)/(60*3.785)</f>
        <v>0</v>
      </c>
      <c r="G212" s="389">
        <f t="shared" si="204"/>
        <v>0</v>
      </c>
      <c r="H212" s="389">
        <f t="shared" si="204"/>
        <v>0</v>
      </c>
      <c r="I212" s="389">
        <f t="shared" si="204"/>
        <v>0</v>
      </c>
      <c r="J212" s="389">
        <f t="shared" si="204"/>
        <v>0</v>
      </c>
      <c r="K212" s="389">
        <f t="shared" si="204"/>
        <v>63.408190224570667</v>
      </c>
      <c r="L212" s="389">
        <f t="shared" si="204"/>
        <v>63.408190224570667</v>
      </c>
      <c r="M212" s="389">
        <f t="shared" si="204"/>
        <v>52.840158520475555</v>
      </c>
      <c r="N212" s="389">
        <f t="shared" si="204"/>
        <v>50.726552179656537</v>
      </c>
      <c r="O212" s="389">
        <f t="shared" si="204"/>
        <v>0</v>
      </c>
      <c r="P212" s="389">
        <f t="shared" si="204"/>
        <v>0</v>
      </c>
      <c r="Q212" s="389">
        <f t="shared" si="204"/>
        <v>0</v>
      </c>
      <c r="R212" s="389">
        <f t="shared" si="204"/>
        <v>0</v>
      </c>
      <c r="S212" s="389">
        <f t="shared" si="204"/>
        <v>0</v>
      </c>
      <c r="T212" s="389">
        <f t="shared" si="204"/>
        <v>0</v>
      </c>
      <c r="U212" s="389">
        <f t="shared" si="204"/>
        <v>0</v>
      </c>
      <c r="V212" s="389">
        <f t="shared" si="204"/>
        <v>0</v>
      </c>
      <c r="W212" s="389">
        <f t="shared" si="204"/>
        <v>0</v>
      </c>
      <c r="X212" s="389">
        <f t="shared" si="204"/>
        <v>0</v>
      </c>
      <c r="Y212" s="389">
        <f t="shared" si="204"/>
        <v>0</v>
      </c>
      <c r="Z212" s="389">
        <f t="shared" si="204"/>
        <v>0</v>
      </c>
      <c r="AA212" s="389">
        <f t="shared" si="204"/>
        <v>0</v>
      </c>
      <c r="AB212" s="389">
        <f t="shared" si="204"/>
        <v>0</v>
      </c>
      <c r="AC212" s="389">
        <f t="shared" si="204"/>
        <v>0</v>
      </c>
      <c r="AD212" s="389">
        <f t="shared" si="204"/>
        <v>0</v>
      </c>
      <c r="AE212" s="389">
        <f t="shared" si="204"/>
        <v>0</v>
      </c>
      <c r="AF212" s="389">
        <f t="shared" si="204"/>
        <v>0</v>
      </c>
      <c r="AG212" s="389">
        <f t="shared" si="204"/>
        <v>0</v>
      </c>
      <c r="AH212" s="389">
        <f t="shared" si="204"/>
        <v>0</v>
      </c>
      <c r="AI212" s="389">
        <f t="shared" si="204"/>
        <v>0</v>
      </c>
      <c r="AJ212" s="389">
        <f t="shared" si="204"/>
        <v>0</v>
      </c>
      <c r="AK212" s="389">
        <f t="shared" si="204"/>
        <v>0</v>
      </c>
      <c r="AL212" s="389">
        <f t="shared" si="204"/>
        <v>0</v>
      </c>
      <c r="AM212" s="389">
        <f t="shared" si="204"/>
        <v>0</v>
      </c>
      <c r="AN212" s="389">
        <f t="shared" si="204"/>
        <v>0</v>
      </c>
      <c r="AO212" s="389">
        <f t="shared" si="204"/>
        <v>0</v>
      </c>
      <c r="AP212" s="389">
        <f t="shared" si="204"/>
        <v>0</v>
      </c>
      <c r="AQ212" s="389">
        <f t="shared" si="204"/>
        <v>0</v>
      </c>
      <c r="AR212" s="389">
        <f t="shared" si="204"/>
        <v>0</v>
      </c>
      <c r="AS212" s="389">
        <f t="shared" si="204"/>
        <v>0</v>
      </c>
      <c r="AT212" s="389">
        <f t="shared" si="204"/>
        <v>0</v>
      </c>
      <c r="AU212" s="389">
        <f t="shared" si="204"/>
        <v>0</v>
      </c>
      <c r="AV212" s="389">
        <f t="shared" si="204"/>
        <v>0</v>
      </c>
      <c r="AW212" s="389">
        <f t="shared" si="204"/>
        <v>0</v>
      </c>
      <c r="AX212" s="389">
        <f t="shared" si="204"/>
        <v>0</v>
      </c>
      <c r="AY212" s="389">
        <f t="shared" si="204"/>
        <v>0</v>
      </c>
      <c r="AZ212" s="389">
        <f t="shared" si="204"/>
        <v>0</v>
      </c>
      <c r="BA212" s="389">
        <f t="shared" si="204"/>
        <v>0</v>
      </c>
      <c r="BB212" s="389">
        <f t="shared" si="204"/>
        <v>0</v>
      </c>
      <c r="BC212" s="389">
        <f t="shared" si="204"/>
        <v>0</v>
      </c>
      <c r="BD212" s="389">
        <f t="shared" si="204"/>
        <v>0</v>
      </c>
      <c r="BE212" s="389">
        <f t="shared" si="204"/>
        <v>0</v>
      </c>
      <c r="BF212" s="389">
        <f t="shared" si="204"/>
        <v>0</v>
      </c>
      <c r="BG212" s="389">
        <f t="shared" si="204"/>
        <v>0</v>
      </c>
      <c r="BH212" s="389">
        <f t="shared" si="204"/>
        <v>0</v>
      </c>
      <c r="BI212" s="389">
        <f t="shared" si="204"/>
        <v>0</v>
      </c>
      <c r="BJ212" s="389">
        <f t="shared" si="204"/>
        <v>0</v>
      </c>
      <c r="BK212" s="389">
        <f t="shared" si="204"/>
        <v>0</v>
      </c>
      <c r="BL212" s="389">
        <f t="shared" si="204"/>
        <v>0</v>
      </c>
      <c r="BM212" s="389">
        <f t="shared" si="204"/>
        <v>0</v>
      </c>
      <c r="BN212" s="389">
        <f t="shared" si="204"/>
        <v>0</v>
      </c>
      <c r="BO212" s="389">
        <f t="shared" si="204"/>
        <v>0</v>
      </c>
      <c r="BP212" s="389">
        <f t="shared" si="204"/>
        <v>0</v>
      </c>
      <c r="BQ212" s="389">
        <f t="shared" si="204"/>
        <v>0</v>
      </c>
      <c r="BR212" s="389">
        <f t="shared" ref="BR212:CF212" si="205">+SUM(BR210:BR211)/(60*3.785)</f>
        <v>0</v>
      </c>
      <c r="BS212" s="389">
        <f t="shared" si="205"/>
        <v>0</v>
      </c>
      <c r="BT212" s="389">
        <f t="shared" si="205"/>
        <v>0</v>
      </c>
      <c r="BU212" s="389">
        <f t="shared" si="205"/>
        <v>0</v>
      </c>
      <c r="BV212" s="389">
        <f t="shared" si="205"/>
        <v>0</v>
      </c>
      <c r="BW212" s="389">
        <f t="shared" si="205"/>
        <v>0</v>
      </c>
      <c r="BX212" s="389">
        <f t="shared" si="205"/>
        <v>0</v>
      </c>
      <c r="BY212" s="389">
        <f t="shared" si="205"/>
        <v>0</v>
      </c>
      <c r="BZ212" s="389">
        <f t="shared" si="205"/>
        <v>0</v>
      </c>
      <c r="CA212" s="389">
        <f t="shared" si="205"/>
        <v>0</v>
      </c>
      <c r="CB212" s="389">
        <f t="shared" si="205"/>
        <v>0</v>
      </c>
      <c r="CC212" s="389">
        <f t="shared" si="205"/>
        <v>0</v>
      </c>
      <c r="CD212" s="389">
        <f t="shared" si="205"/>
        <v>0</v>
      </c>
      <c r="CE212" s="389">
        <f t="shared" si="205"/>
        <v>0</v>
      </c>
      <c r="CF212" s="389">
        <f t="shared" si="205"/>
        <v>0</v>
      </c>
    </row>
    <row r="213" spans="3:84" hidden="1" x14ac:dyDescent="0.3">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c r="AM213" s="180"/>
      <c r="AN213" s="180"/>
      <c r="AO213" s="180"/>
      <c r="AP213" s="180"/>
      <c r="AQ213" s="180"/>
      <c r="AR213" s="180"/>
      <c r="AS213" s="180"/>
      <c r="AT213" s="180"/>
      <c r="AU213" s="180"/>
      <c r="AV213" s="180"/>
      <c r="AW213" s="180"/>
      <c r="AX213" s="180"/>
      <c r="AY213" s="180"/>
      <c r="AZ213" s="180"/>
      <c r="BA213" s="180"/>
      <c r="BB213" s="180"/>
      <c r="BC213" s="180"/>
      <c r="BD213" s="180"/>
      <c r="BE213" s="180"/>
      <c r="BF213" s="180"/>
      <c r="BG213" s="180"/>
      <c r="BH213" s="180"/>
      <c r="BI213" s="180"/>
      <c r="BJ213" s="180"/>
      <c r="BK213" s="180"/>
      <c r="BL213" s="180"/>
      <c r="BM213" s="180"/>
      <c r="BN213" s="180"/>
      <c r="BO213" s="180"/>
      <c r="BP213" s="180"/>
      <c r="BQ213" s="180"/>
      <c r="BR213" s="180"/>
      <c r="BS213" s="180"/>
      <c r="BT213" s="180"/>
      <c r="BU213" s="180"/>
      <c r="BV213" s="180"/>
      <c r="BW213" s="180"/>
      <c r="BX213" s="180"/>
      <c r="BY213" s="180"/>
      <c r="BZ213" s="180"/>
      <c r="CA213" s="180"/>
      <c r="CB213" s="180"/>
      <c r="CC213" s="180"/>
      <c r="CD213" s="180"/>
      <c r="CE213" s="180"/>
      <c r="CF213" s="180"/>
    </row>
    <row r="214" spans="3:84" hidden="1" x14ac:dyDescent="0.3">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c r="AM214" s="180"/>
      <c r="AN214" s="180"/>
      <c r="AO214" s="180"/>
      <c r="AP214" s="180"/>
      <c r="AQ214" s="180"/>
      <c r="AR214" s="180"/>
      <c r="AS214" s="180"/>
      <c r="AT214" s="180"/>
      <c r="AU214" s="180"/>
      <c r="AV214" s="180"/>
      <c r="AW214" s="180"/>
      <c r="AX214" s="180"/>
      <c r="AY214" s="180"/>
      <c r="AZ214" s="180"/>
      <c r="BA214" s="180"/>
      <c r="BB214" s="180"/>
      <c r="BC214" s="180"/>
      <c r="BD214" s="180"/>
      <c r="BE214" s="180"/>
      <c r="BF214" s="180"/>
      <c r="BG214" s="180"/>
      <c r="BH214" s="180"/>
      <c r="BI214" s="180"/>
      <c r="BJ214" s="180"/>
      <c r="BK214" s="180"/>
      <c r="BL214" s="180"/>
      <c r="BM214" s="180"/>
      <c r="BN214" s="180"/>
      <c r="BO214" s="180"/>
      <c r="BP214" s="180"/>
      <c r="BQ214" s="180"/>
      <c r="BR214" s="180"/>
      <c r="BS214" s="180"/>
      <c r="BT214" s="180"/>
      <c r="BU214" s="180"/>
      <c r="BV214" s="180"/>
      <c r="BW214" s="180"/>
      <c r="BX214" s="180"/>
      <c r="BY214" s="180"/>
      <c r="BZ214" s="180"/>
      <c r="CA214" s="180"/>
      <c r="CB214" s="180"/>
      <c r="CC214" s="180"/>
      <c r="CD214" s="180"/>
      <c r="CE214" s="180"/>
      <c r="CF214" s="180"/>
    </row>
    <row r="215" spans="3:84" hidden="1" x14ac:dyDescent="0.3">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c r="AM215" s="180"/>
      <c r="AN215" s="180"/>
      <c r="AO215" s="180"/>
      <c r="AP215" s="180"/>
      <c r="AQ215" s="180"/>
      <c r="AR215" s="180"/>
      <c r="AS215" s="180"/>
      <c r="AT215" s="180"/>
      <c r="AU215" s="180"/>
      <c r="AV215" s="180"/>
      <c r="AW215" s="180"/>
      <c r="AX215" s="180"/>
      <c r="AY215" s="180"/>
      <c r="AZ215" s="180"/>
      <c r="BA215" s="180"/>
      <c r="BB215" s="180"/>
      <c r="BC215" s="180"/>
      <c r="BD215" s="180"/>
      <c r="BE215" s="180"/>
      <c r="BF215" s="180"/>
      <c r="BG215" s="180"/>
      <c r="BH215" s="180"/>
      <c r="BI215" s="180"/>
      <c r="BJ215" s="180"/>
      <c r="BK215" s="180"/>
      <c r="BL215" s="180"/>
      <c r="BM215" s="180"/>
      <c r="BN215" s="180"/>
      <c r="BO215" s="180"/>
      <c r="BP215" s="180"/>
      <c r="BQ215" s="180"/>
      <c r="BR215" s="180"/>
      <c r="BS215" s="180"/>
      <c r="BT215" s="180"/>
      <c r="BU215" s="180"/>
      <c r="BV215" s="180"/>
      <c r="BW215" s="180"/>
      <c r="BX215" s="180"/>
      <c r="BY215" s="180"/>
      <c r="BZ215" s="180"/>
      <c r="CA215" s="180"/>
      <c r="CB215" s="180"/>
      <c r="CC215" s="180"/>
      <c r="CD215" s="180"/>
      <c r="CE215" s="180"/>
      <c r="CF215" s="180"/>
    </row>
    <row r="216" spans="3:84" hidden="1" x14ac:dyDescent="0.3">
      <c r="C216" s="169"/>
      <c r="D216" s="439" t="s">
        <v>619</v>
      </c>
      <c r="E216" s="509">
        <f>+IF(E2=0,"-",GENERALES!E10)</f>
        <v>6.75</v>
      </c>
      <c r="F216" s="509">
        <f>+IF(F2=0,"-",GENERALES!F10)</f>
        <v>6.75</v>
      </c>
      <c r="G216" s="509">
        <f>+IF(G2=0,"-",GENERALES!G10)</f>
        <v>6.75</v>
      </c>
      <c r="H216" s="509">
        <f>+IF(H2=0,"-",GENERALES!H10)</f>
        <v>6.75</v>
      </c>
      <c r="I216" s="509">
        <f>+IF(I2=0,"-",GENERALES!I10)</f>
        <v>6.75</v>
      </c>
      <c r="J216" s="509">
        <f>+IF(J2=0,"-",GENERALES!J10)</f>
        <v>6.75</v>
      </c>
      <c r="K216" s="509">
        <f>+IF(K2=0,"-",GENERALES!K10)</f>
        <v>6.75</v>
      </c>
      <c r="L216" s="509">
        <f>+IF(L2=0,"-",GENERALES!L10)</f>
        <v>6.75</v>
      </c>
      <c r="M216" s="509">
        <f>+IF(M2=0,"-",GENERALES!M10)</f>
        <v>6.75</v>
      </c>
      <c r="N216" s="509">
        <f>+IF(N2=0,"-",GENERALES!N10)</f>
        <v>6.75</v>
      </c>
      <c r="O216" s="509">
        <f>+IF(O2=0,"-",GENERALES!O10)</f>
        <v>6.75</v>
      </c>
      <c r="P216" s="509">
        <f>+IF(P2=0,"-",GENERALES!P10)</f>
        <v>6.75</v>
      </c>
      <c r="Q216" s="509" t="str">
        <f>+IF(Q2=0,"-",GENERALES!Q10)</f>
        <v>-</v>
      </c>
      <c r="R216" s="509" t="str">
        <f>+IF(R2=0,"-",GENERALES!R10)</f>
        <v>-</v>
      </c>
      <c r="S216" s="509" t="str">
        <f>+IF(S2=0,"-",GENERALES!S10)</f>
        <v>-</v>
      </c>
      <c r="T216" s="509" t="str">
        <f>+IF(T2=0,"-",GENERALES!T10)</f>
        <v>-</v>
      </c>
      <c r="U216" s="509" t="str">
        <f>+IF(U2=0,"-",GENERALES!U10)</f>
        <v>-</v>
      </c>
      <c r="V216" s="509" t="str">
        <f>+IF(V2=0,"-",GENERALES!V10)</f>
        <v>-</v>
      </c>
      <c r="W216" s="509" t="str">
        <f>+IF(W2=0,"-",GENERALES!W10)</f>
        <v>-</v>
      </c>
      <c r="X216" s="509" t="str">
        <f>+IF(X2=0,"-",GENERALES!X10)</f>
        <v>-</v>
      </c>
      <c r="Y216" s="509" t="str">
        <f>+IF(Y2=0,"-",GENERALES!Y10)</f>
        <v>-</v>
      </c>
      <c r="Z216" s="509" t="str">
        <f>+IF(Z2=0,"-",GENERALES!Z10)</f>
        <v>-</v>
      </c>
      <c r="AA216" s="509" t="str">
        <f>+IF(AA2=0,"-",GENERALES!AA10)</f>
        <v>-</v>
      </c>
      <c r="AB216" s="509" t="str">
        <f>+IF(AB2=0,"-",GENERALES!AB10)</f>
        <v>-</v>
      </c>
      <c r="AC216" s="509" t="str">
        <f>+IF(AC2=0,"-",GENERALES!AC10)</f>
        <v>-</v>
      </c>
      <c r="AD216" s="509" t="str">
        <f>+IF(AD2=0,"-",GENERALES!AD10)</f>
        <v>-</v>
      </c>
      <c r="AE216" s="509" t="str">
        <f>+IF(AE2=0,"-",GENERALES!AE10)</f>
        <v>-</v>
      </c>
      <c r="AF216" s="509" t="str">
        <f>+IF(AF2=0,"-",GENERALES!AF10)</f>
        <v>-</v>
      </c>
      <c r="AG216" s="509" t="str">
        <f>+IF(AG2=0,"-",GENERALES!AG10)</f>
        <v>-</v>
      </c>
      <c r="AH216" s="509" t="str">
        <f>+IF(AH2=0,"-",GENERALES!AH10)</f>
        <v>-</v>
      </c>
      <c r="AI216" s="509" t="str">
        <f>+IF(AI2=0,"-",GENERALES!AI10)</f>
        <v>-</v>
      </c>
      <c r="AJ216" s="509" t="str">
        <f>+IF(AJ2=0,"-",GENERALES!AJ10)</f>
        <v>-</v>
      </c>
      <c r="AK216" s="509" t="str">
        <f>+IF(AK2=0,"-",GENERALES!AK10)</f>
        <v>-</v>
      </c>
      <c r="AL216" s="509" t="str">
        <f>+IF(AL2=0,"-",GENERALES!AL10)</f>
        <v>-</v>
      </c>
      <c r="AM216" s="509" t="str">
        <f>+IF(AM2=0,"-",GENERALES!AM10)</f>
        <v>-</v>
      </c>
      <c r="AN216" s="509" t="str">
        <f>+IF(AN2=0,"-",GENERALES!AN10)</f>
        <v>-</v>
      </c>
      <c r="AO216" s="509" t="str">
        <f>+IF(AO2=0,"-",GENERALES!AO10)</f>
        <v>-</v>
      </c>
      <c r="AP216" s="509" t="str">
        <f>+IF(AP2=0,"-",GENERALES!AP10)</f>
        <v>-</v>
      </c>
      <c r="AQ216" s="509" t="str">
        <f>+IF(AQ2=0,"-",GENERALES!AQ10)</f>
        <v>-</v>
      </c>
      <c r="AR216" s="509" t="str">
        <f>+IF(AR2=0,"-",GENERALES!AR10)</f>
        <v>-</v>
      </c>
      <c r="AS216" s="509" t="str">
        <f>+IF(AS2=0,"-",GENERALES!AS10)</f>
        <v>-</v>
      </c>
      <c r="AT216" s="509" t="str">
        <f>+IF(AT2=0,"-",GENERALES!AT10)</f>
        <v>-</v>
      </c>
      <c r="AU216" s="509" t="str">
        <f>+IF(AU2=0,"-",GENERALES!AU10)</f>
        <v>-</v>
      </c>
      <c r="AV216" s="509" t="str">
        <f>+IF(AV2=0,"-",GENERALES!AV10)</f>
        <v>-</v>
      </c>
      <c r="AW216" s="509" t="str">
        <f>+IF(AW2=0,"-",GENERALES!AW10)</f>
        <v>-</v>
      </c>
      <c r="AX216" s="509" t="str">
        <f>+IF(AX2=0,"-",GENERALES!AX10)</f>
        <v>-</v>
      </c>
      <c r="AY216" s="509" t="str">
        <f>+IF(AY2=0,"-",GENERALES!AY10)</f>
        <v>-</v>
      </c>
      <c r="AZ216" s="509" t="str">
        <f>+IF(AZ2=0,"-",GENERALES!AZ10)</f>
        <v>-</v>
      </c>
      <c r="BA216" s="509" t="str">
        <f>+IF(BA2=0,"-",GENERALES!BA10)</f>
        <v>-</v>
      </c>
      <c r="BB216" s="509" t="str">
        <f>+IF(BB2=0,"-",GENERALES!BB10)</f>
        <v>-</v>
      </c>
      <c r="BC216" s="509" t="str">
        <f>+IF(BC2=0,"-",GENERALES!BC10)</f>
        <v>-</v>
      </c>
      <c r="BD216" s="509" t="str">
        <f>+IF(BD2=0,"-",GENERALES!BD10)</f>
        <v>-</v>
      </c>
      <c r="BE216" s="509" t="str">
        <f>+IF(BE2=0,"-",GENERALES!BE10)</f>
        <v>-</v>
      </c>
      <c r="BF216" s="509" t="str">
        <f>+IF(BF2=0,"-",GENERALES!BF10)</f>
        <v>-</v>
      </c>
      <c r="BG216" s="509" t="str">
        <f>+IF(BG2=0,"-",GENERALES!BG10)</f>
        <v>-</v>
      </c>
      <c r="BH216" s="509" t="str">
        <f>+IF(BH2=0,"-",GENERALES!BH10)</f>
        <v>-</v>
      </c>
      <c r="BI216" s="509" t="str">
        <f>+IF(BI2=0,"-",GENERALES!BI10)</f>
        <v>-</v>
      </c>
      <c r="BJ216" s="509" t="str">
        <f>+IF(BJ2=0,"-",GENERALES!BJ10)</f>
        <v>-</v>
      </c>
      <c r="BK216" s="509" t="str">
        <f>+IF(BK2=0,"-",GENERALES!BK10)</f>
        <v>-</v>
      </c>
      <c r="BL216" s="509" t="str">
        <f>+IF(BL2=0,"-",GENERALES!BL10)</f>
        <v>-</v>
      </c>
      <c r="BM216" s="509" t="str">
        <f>+IF(BM2=0,"-",GENERALES!BM10)</f>
        <v>-</v>
      </c>
      <c r="BN216" s="509" t="str">
        <f>+IF(BN2=0,"-",GENERALES!BN10)</f>
        <v>-</v>
      </c>
      <c r="BO216" s="509" t="str">
        <f>+IF(BO2=0,"-",GENERALES!BO10)</f>
        <v>-</v>
      </c>
      <c r="BP216" s="509" t="str">
        <f>+IF(BP2=0,"-",GENERALES!BP10)</f>
        <v>-</v>
      </c>
      <c r="BQ216" s="509" t="str">
        <f>+IF(BQ2=0,"-",GENERALES!BQ10)</f>
        <v>-</v>
      </c>
      <c r="BR216" s="509" t="str">
        <f>+IF(BR2=0,"-",GENERALES!BR10)</f>
        <v>-</v>
      </c>
      <c r="BS216" s="509" t="str">
        <f>+IF(BS2=0,"-",GENERALES!BS10)</f>
        <v>-</v>
      </c>
      <c r="BT216" s="509" t="str">
        <f>+IF(BT2=0,"-",GENERALES!BT10)</f>
        <v>-</v>
      </c>
      <c r="BU216" s="509" t="str">
        <f>+IF(BU2=0,"-",GENERALES!BU10)</f>
        <v>-</v>
      </c>
      <c r="BV216" s="509" t="str">
        <f>+IF(BV2=0,"-",GENERALES!BV10)</f>
        <v>-</v>
      </c>
      <c r="BW216" s="509" t="str">
        <f>+IF(BW2=0,"-",GENERALES!BW10)</f>
        <v>-</v>
      </c>
      <c r="BX216" s="509" t="str">
        <f>+IF(BX2=0,"-",GENERALES!BX10)</f>
        <v>-</v>
      </c>
      <c r="BY216" s="509" t="str">
        <f>+IF(BY2=0,"-",GENERALES!BY10)</f>
        <v>-</v>
      </c>
      <c r="BZ216" s="509" t="str">
        <f>+IF(BZ2=0,"-",GENERALES!BZ10)</f>
        <v>-</v>
      </c>
      <c r="CA216" s="509" t="str">
        <f>+IF(CA2=0,"-",GENERALES!CA10)</f>
        <v>-</v>
      </c>
      <c r="CB216" s="509" t="str">
        <f>+IF(CB2=0,"-",GENERALES!CB10)</f>
        <v>-</v>
      </c>
      <c r="CC216" s="509" t="str">
        <f>+IF(CC2=0,"-",GENERALES!CC10)</f>
        <v>-</v>
      </c>
      <c r="CD216" s="509" t="str">
        <f>+IF(CD2=0,"-",GENERALES!CD10)</f>
        <v>-</v>
      </c>
      <c r="CE216" s="509" t="str">
        <f>+IF(CE2=0,"-",GENERALES!CE10)</f>
        <v>-</v>
      </c>
      <c r="CF216" s="509" t="str">
        <f>+IF(CF2=0,"-",GENERALES!CF10)</f>
        <v>-</v>
      </c>
    </row>
    <row r="217" spans="3:84" hidden="1" x14ac:dyDescent="0.3">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c r="AZ217" s="169"/>
      <c r="BA217" s="169"/>
      <c r="BB217" s="169"/>
      <c r="BC217" s="169"/>
      <c r="BD217" s="169"/>
      <c r="BE217" s="169"/>
      <c r="BF217" s="169"/>
      <c r="BG217" s="169"/>
      <c r="BH217" s="169"/>
      <c r="BI217" s="169"/>
      <c r="BJ217" s="169"/>
      <c r="BK217" s="169"/>
      <c r="BL217" s="169"/>
      <c r="BM217" s="169"/>
      <c r="BN217" s="169"/>
      <c r="BO217" s="169"/>
      <c r="BP217" s="169"/>
      <c r="BQ217" s="169"/>
      <c r="BR217" s="169"/>
      <c r="BS217" s="169"/>
      <c r="BT217" s="169"/>
      <c r="BU217" s="169"/>
      <c r="BV217" s="169"/>
      <c r="BW217" s="169"/>
      <c r="BX217" s="169"/>
      <c r="BY217" s="169"/>
      <c r="BZ217" s="169"/>
      <c r="CA217" s="169"/>
      <c r="CB217" s="169"/>
      <c r="CC217" s="169"/>
      <c r="CD217" s="169"/>
      <c r="CE217" s="169"/>
      <c r="CF217" s="169"/>
    </row>
    <row r="218" spans="3:84" hidden="1" x14ac:dyDescent="0.3">
      <c r="C218" s="518"/>
      <c r="D218" s="519" t="s">
        <v>618</v>
      </c>
      <c r="E218" s="519" t="s">
        <v>621</v>
      </c>
      <c r="F218" s="519" t="s">
        <v>622</v>
      </c>
      <c r="G218" s="519" t="s">
        <v>623</v>
      </c>
      <c r="H218" s="519" t="s">
        <v>624</v>
      </c>
      <c r="I218" s="169"/>
      <c r="J218" s="169"/>
      <c r="K218" s="169"/>
      <c r="L218" s="169"/>
      <c r="M218" s="169"/>
      <c r="N218" s="169"/>
      <c r="O218" s="169"/>
      <c r="P218" s="169"/>
      <c r="Q218" s="169"/>
      <c r="R218" s="169"/>
      <c r="S218" s="169"/>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c r="AZ218" s="169"/>
      <c r="BA218" s="169"/>
      <c r="BB218" s="169"/>
      <c r="BC218" s="169"/>
      <c r="BD218" s="169"/>
      <c r="BE218" s="169"/>
      <c r="BF218" s="169"/>
      <c r="BG218" s="169"/>
      <c r="BH218" s="169"/>
      <c r="BI218" s="169"/>
      <c r="BJ218" s="169"/>
      <c r="BK218" s="169"/>
      <c r="BL218" s="169"/>
      <c r="BM218" s="169"/>
      <c r="BN218" s="169"/>
      <c r="BO218" s="169"/>
      <c r="BP218" s="169"/>
      <c r="BQ218" s="169"/>
      <c r="BR218" s="169"/>
      <c r="BS218" s="169"/>
      <c r="BT218" s="169"/>
      <c r="BU218" s="169"/>
      <c r="BV218" s="169"/>
      <c r="BW218" s="169"/>
      <c r="BX218" s="169"/>
      <c r="BY218" s="169"/>
      <c r="BZ218" s="169"/>
      <c r="CA218" s="169"/>
      <c r="CB218" s="169"/>
      <c r="CC218" s="169"/>
      <c r="CD218" s="169"/>
      <c r="CE218" s="169"/>
      <c r="CF218" s="169"/>
    </row>
    <row r="219" spans="3:84" hidden="1" x14ac:dyDescent="0.3">
      <c r="C219" s="518">
        <v>1</v>
      </c>
      <c r="D219" s="518">
        <f>+GENERALES!$E$30</f>
        <v>6.75</v>
      </c>
      <c r="E219" s="520">
        <f>+SUMIF($E$216:$CF$216,$D219,$E$39:$CF$39)</f>
        <v>0</v>
      </c>
      <c r="F219" s="520">
        <f>+SUMIF($E$216:$CF$216,$D219,$E$40:$CF$40)</f>
        <v>0</v>
      </c>
      <c r="G219" s="520">
        <f>+SUMIF($E$216:$CF$216,$D219,$E$42:$CF$42)</f>
        <v>0</v>
      </c>
      <c r="H219" s="520">
        <f>+E219-F219-G219</f>
        <v>0</v>
      </c>
      <c r="I219" s="169"/>
      <c r="J219" s="169"/>
      <c r="K219" s="169"/>
      <c r="L219" s="169"/>
      <c r="M219" s="169"/>
      <c r="N219" s="169"/>
      <c r="O219" s="169"/>
      <c r="P219" s="169"/>
      <c r="Q219" s="169"/>
      <c r="R219" s="169"/>
      <c r="S219" s="169"/>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c r="AZ219" s="169"/>
      <c r="BA219" s="169"/>
      <c r="BB219" s="169"/>
      <c r="BC219" s="169"/>
      <c r="BD219" s="169"/>
      <c r="BE219" s="169"/>
      <c r="BF219" s="169"/>
      <c r="BG219" s="169"/>
      <c r="BH219" s="169"/>
      <c r="BI219" s="169"/>
      <c r="BJ219" s="169"/>
      <c r="BK219" s="169"/>
      <c r="BL219" s="169"/>
      <c r="BM219" s="169"/>
      <c r="BN219" s="169"/>
      <c r="BO219" s="169"/>
      <c r="BP219" s="169"/>
      <c r="BQ219" s="169"/>
      <c r="BR219" s="169"/>
      <c r="BS219" s="169"/>
      <c r="BT219" s="169"/>
      <c r="BU219" s="169"/>
      <c r="BV219" s="169"/>
      <c r="BW219" s="169"/>
      <c r="BX219" s="169"/>
      <c r="BY219" s="169"/>
      <c r="BZ219" s="169"/>
      <c r="CA219" s="169"/>
      <c r="CB219" s="169"/>
      <c r="CC219" s="169"/>
      <c r="CD219" s="169"/>
      <c r="CE219" s="169"/>
      <c r="CF219" s="169"/>
    </row>
    <row r="220" spans="3:84" hidden="1" x14ac:dyDescent="0.3">
      <c r="C220" s="518">
        <v>2</v>
      </c>
      <c r="D220" s="518" t="str">
        <f>+GENERALES!$F$30</f>
        <v/>
      </c>
      <c r="E220" s="520">
        <f>+SUMIF($E$216:$CF$216,$D220,$E$39:$CF$39)</f>
        <v>0</v>
      </c>
      <c r="F220" s="520">
        <f>+SUMIF($E$216:$CF$216,$D220,$E$40:$CF$40)</f>
        <v>0</v>
      </c>
      <c r="G220" s="520">
        <f>+SUMIF($E$216:$CF$216,$D220,$E$42:$CF$42)</f>
        <v>0</v>
      </c>
      <c r="H220" s="520">
        <f>+E220-F220-G220</f>
        <v>0</v>
      </c>
      <c r="I220" s="169"/>
      <c r="J220" s="169"/>
      <c r="K220" s="169"/>
      <c r="L220" s="169"/>
      <c r="M220" s="169"/>
      <c r="N220" s="169"/>
      <c r="O220" s="169"/>
      <c r="P220" s="169"/>
      <c r="Q220" s="169"/>
      <c r="R220" s="169"/>
      <c r="S220" s="169"/>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c r="AZ220" s="169"/>
      <c r="BA220" s="169"/>
      <c r="BB220" s="169"/>
      <c r="BC220" s="169"/>
      <c r="BD220" s="169"/>
      <c r="BE220" s="169"/>
      <c r="BF220" s="169"/>
      <c r="BG220" s="169"/>
      <c r="BH220" s="169"/>
      <c r="BI220" s="169"/>
      <c r="BJ220" s="169"/>
      <c r="BK220" s="169"/>
      <c r="BL220" s="169"/>
      <c r="BM220" s="169"/>
      <c r="BN220" s="169"/>
      <c r="BO220" s="169"/>
      <c r="BP220" s="169"/>
      <c r="BQ220" s="169"/>
      <c r="BR220" s="169"/>
      <c r="BS220" s="169"/>
      <c r="BT220" s="169"/>
      <c r="BU220" s="169"/>
      <c r="BV220" s="169"/>
      <c r="BW220" s="169"/>
      <c r="BX220" s="169"/>
      <c r="BY220" s="169"/>
      <c r="BZ220" s="169"/>
      <c r="CA220" s="169"/>
      <c r="CB220" s="169"/>
      <c r="CC220" s="169"/>
      <c r="CD220" s="169"/>
      <c r="CE220" s="169"/>
      <c r="CF220" s="169"/>
    </row>
    <row r="221" spans="3:84" hidden="1" x14ac:dyDescent="0.3">
      <c r="C221" s="518">
        <v>3</v>
      </c>
      <c r="D221" s="518" t="str">
        <f>+GENERALES!$G$30</f>
        <v/>
      </c>
      <c r="E221" s="520">
        <f>+SUMIF($E$216:$CF$216,$D221,$E$39:$CF$39)</f>
        <v>0</v>
      </c>
      <c r="F221" s="520">
        <f>+SUMIF($E$216:$CF$216,$D221,$E$40:$CF$40)</f>
        <v>0</v>
      </c>
      <c r="G221" s="520">
        <f>+SUMIF($E$216:$CF$216,$D221,$E$42:$CF$42)</f>
        <v>0</v>
      </c>
      <c r="H221" s="520">
        <f>+E221-F221-G221</f>
        <v>0</v>
      </c>
      <c r="I221" s="169"/>
      <c r="J221" s="169"/>
      <c r="K221" s="169"/>
      <c r="L221" s="169"/>
      <c r="M221" s="169"/>
      <c r="N221" s="169"/>
      <c r="O221" s="169"/>
      <c r="P221" s="169"/>
      <c r="Q221" s="169"/>
      <c r="R221" s="169"/>
      <c r="S221" s="169"/>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c r="AZ221" s="169"/>
      <c r="BA221" s="169"/>
      <c r="BB221" s="169"/>
      <c r="BC221" s="169"/>
      <c r="BD221" s="169"/>
      <c r="BE221" s="169"/>
      <c r="BF221" s="169"/>
      <c r="BG221" s="169"/>
      <c r="BH221" s="169"/>
      <c r="BI221" s="169"/>
      <c r="BJ221" s="169"/>
      <c r="BK221" s="169"/>
      <c r="BL221" s="169"/>
      <c r="BM221" s="169"/>
      <c r="BN221" s="169"/>
      <c r="BO221" s="169"/>
      <c r="BP221" s="169"/>
      <c r="BQ221" s="169"/>
      <c r="BR221" s="169"/>
      <c r="BS221" s="169"/>
      <c r="BT221" s="169"/>
      <c r="BU221" s="169"/>
      <c r="BV221" s="169"/>
      <c r="BW221" s="169"/>
      <c r="BX221" s="169"/>
      <c r="BY221" s="169"/>
      <c r="BZ221" s="169"/>
      <c r="CA221" s="169"/>
      <c r="CB221" s="169"/>
      <c r="CC221" s="169"/>
      <c r="CD221" s="169"/>
      <c r="CE221" s="169"/>
      <c r="CF221" s="169"/>
    </row>
    <row r="222" spans="3:84" hidden="1" x14ac:dyDescent="0.3">
      <c r="C222" s="518">
        <v>4</v>
      </c>
      <c r="D222" s="518" t="str">
        <f>+GENERALES!$H$30</f>
        <v/>
      </c>
      <c r="E222" s="520">
        <f>+SUMIF($E$216:$CF$216,$D222,$E$39:$CF$39)</f>
        <v>0</v>
      </c>
      <c r="F222" s="520">
        <f>+SUMIF($E$216:$CF$216,$D222,$E$40:$CF$40)</f>
        <v>0</v>
      </c>
      <c r="G222" s="520">
        <f>+SUMIF($E$216:$CF$216,$D222,$E$42:$CF$42)</f>
        <v>0</v>
      </c>
      <c r="H222" s="520">
        <f>+E222-F222-G222</f>
        <v>0</v>
      </c>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c r="BB222" s="169"/>
      <c r="BC222" s="169"/>
      <c r="BD222" s="169"/>
      <c r="BE222" s="169"/>
      <c r="BF222" s="169"/>
      <c r="BG222" s="169"/>
      <c r="BH222" s="169"/>
      <c r="BI222" s="169"/>
      <c r="BJ222" s="169"/>
      <c r="BK222" s="169"/>
      <c r="BL222" s="169"/>
      <c r="BM222" s="169"/>
      <c r="BN222" s="169"/>
      <c r="BO222" s="169"/>
      <c r="BP222" s="169"/>
      <c r="BQ222" s="169"/>
      <c r="BR222" s="169"/>
      <c r="BS222" s="169"/>
      <c r="BT222" s="169"/>
      <c r="BU222" s="169"/>
      <c r="BV222" s="169"/>
      <c r="BW222" s="169"/>
      <c r="BX222" s="169"/>
      <c r="BY222" s="169"/>
      <c r="BZ222" s="169"/>
      <c r="CA222" s="169"/>
      <c r="CB222" s="169"/>
      <c r="CC222" s="169"/>
      <c r="CD222" s="169"/>
      <c r="CE222" s="169"/>
      <c r="CF222" s="169"/>
    </row>
    <row r="223" spans="3:84" hidden="1" x14ac:dyDescent="0.3">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c r="AZ223" s="169"/>
      <c r="BA223" s="169"/>
      <c r="BB223" s="169"/>
      <c r="BC223" s="169"/>
      <c r="BD223" s="169"/>
      <c r="BE223" s="169"/>
      <c r="BF223" s="169"/>
      <c r="BG223" s="169"/>
      <c r="BH223" s="169"/>
      <c r="BI223" s="169"/>
      <c r="BJ223" s="169"/>
      <c r="BK223" s="169"/>
      <c r="BL223" s="169"/>
      <c r="BM223" s="169"/>
      <c r="BN223" s="169"/>
      <c r="BO223" s="169"/>
      <c r="BP223" s="169"/>
      <c r="BQ223" s="169"/>
      <c r="BR223" s="169"/>
      <c r="BS223" s="169"/>
      <c r="BT223" s="169"/>
      <c r="BU223" s="169"/>
      <c r="BV223" s="169"/>
      <c r="BW223" s="169"/>
      <c r="BX223" s="169"/>
      <c r="BY223" s="169"/>
      <c r="BZ223" s="169"/>
      <c r="CA223" s="169"/>
      <c r="CB223" s="169"/>
      <c r="CC223" s="169"/>
      <c r="CD223" s="169"/>
      <c r="CE223" s="169"/>
      <c r="CF223" s="169"/>
    </row>
    <row r="224" spans="3:84" hidden="1" x14ac:dyDescent="0.3">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c r="AZ224" s="169"/>
      <c r="BA224" s="169"/>
      <c r="BB224" s="169"/>
      <c r="BC224" s="169"/>
      <c r="BD224" s="169"/>
      <c r="BE224" s="169"/>
      <c r="BF224" s="169"/>
      <c r="BG224" s="169"/>
      <c r="BH224" s="169"/>
      <c r="BI224" s="169"/>
      <c r="BJ224" s="169"/>
      <c r="BK224" s="169"/>
      <c r="BL224" s="169"/>
      <c r="BM224" s="169"/>
      <c r="BN224" s="169"/>
      <c r="BO224" s="169"/>
      <c r="BP224" s="169"/>
      <c r="BQ224" s="169"/>
      <c r="BR224" s="169"/>
      <c r="BS224" s="169"/>
      <c r="BT224" s="169"/>
      <c r="BU224" s="169"/>
      <c r="BV224" s="169"/>
      <c r="BW224" s="169"/>
      <c r="BX224" s="169"/>
      <c r="BY224" s="169"/>
      <c r="BZ224" s="169"/>
      <c r="CA224" s="169"/>
      <c r="CB224" s="169"/>
      <c r="CC224" s="169"/>
      <c r="CD224" s="169"/>
      <c r="CE224" s="169"/>
      <c r="CF224" s="169"/>
    </row>
  </sheetData>
  <sheetProtection algorithmName="SHA-512" hashValue="Cgju/9wCwgKWhDqcqw7XHy0g3jXBLDgm+VLXlzwaGoeYgJGgVHmhDOiBuzwxiVFapSKmLyI6u901FBf0rPS4pA==" saltValue="HyJ+cYrPkR38eHmmzEIuRQ==" spinCount="100000" sheet="1" objects="1" scenarios="1" selectLockedCells="1"/>
  <mergeCells count="35">
    <mergeCell ref="B112:B117"/>
    <mergeCell ref="C112:C117"/>
    <mergeCell ref="B82:B87"/>
    <mergeCell ref="C82:C87"/>
    <mergeCell ref="B88:B93"/>
    <mergeCell ref="C88:C93"/>
    <mergeCell ref="A94:A98"/>
    <mergeCell ref="B94:B99"/>
    <mergeCell ref="C94:C99"/>
    <mergeCell ref="A99:A103"/>
    <mergeCell ref="B100:B105"/>
    <mergeCell ref="C100:C105"/>
    <mergeCell ref="A104:A108"/>
    <mergeCell ref="B106:B111"/>
    <mergeCell ref="C106:C111"/>
    <mergeCell ref="A70:A75"/>
    <mergeCell ref="B70:B75"/>
    <mergeCell ref="C70:C75"/>
    <mergeCell ref="A76:A81"/>
    <mergeCell ref="B76:B81"/>
    <mergeCell ref="C76:C81"/>
    <mergeCell ref="A64:A69"/>
    <mergeCell ref="B64:B69"/>
    <mergeCell ref="C64:C69"/>
    <mergeCell ref="C22:C24"/>
    <mergeCell ref="C26:C28"/>
    <mergeCell ref="C30:C32"/>
    <mergeCell ref="C34:C37"/>
    <mergeCell ref="C39:C45"/>
    <mergeCell ref="C47:C49"/>
    <mergeCell ref="C51:C55"/>
    <mergeCell ref="C57:D57"/>
    <mergeCell ref="A58:A63"/>
    <mergeCell ref="B58:B63"/>
    <mergeCell ref="C58:C63"/>
  </mergeCells>
  <conditionalFormatting sqref="E3:CF3">
    <cfRule type="expression" dxfId="510" priority="87">
      <formula>E2</formula>
    </cfRule>
  </conditionalFormatting>
  <conditionalFormatting sqref="E14:CF17 E58:CF60">
    <cfRule type="expression" dxfId="509" priority="86">
      <formula>E$2&gt;0</formula>
    </cfRule>
  </conditionalFormatting>
  <conditionalFormatting sqref="E9:CF10">
    <cfRule type="expression" dxfId="508" priority="85">
      <formula>E$2&gt;0</formula>
    </cfRule>
  </conditionalFormatting>
  <conditionalFormatting sqref="E11:CF12">
    <cfRule type="expression" dxfId="507" priority="84">
      <formula>E$2&gt;0</formula>
    </cfRule>
  </conditionalFormatting>
  <conditionalFormatting sqref="E18:CF18">
    <cfRule type="expression" dxfId="506" priority="83">
      <formula>E$2&gt;0</formula>
    </cfRule>
  </conditionalFormatting>
  <conditionalFormatting sqref="E19:CF19">
    <cfRule type="expression" dxfId="505" priority="82">
      <formula>E$2&gt;0</formula>
    </cfRule>
  </conditionalFormatting>
  <conditionalFormatting sqref="E20:CF20">
    <cfRule type="expression" dxfId="504" priority="81">
      <formula>E$2&gt;0</formula>
    </cfRule>
  </conditionalFormatting>
  <conditionalFormatting sqref="E23:CF23">
    <cfRule type="expression" dxfId="503" priority="80">
      <formula>E$2&gt;0</formula>
    </cfRule>
  </conditionalFormatting>
  <conditionalFormatting sqref="E61:CF61">
    <cfRule type="expression" dxfId="502" priority="79">
      <formula>E$2&gt;0</formula>
    </cfRule>
  </conditionalFormatting>
  <conditionalFormatting sqref="E26:CF26">
    <cfRule type="expression" dxfId="501" priority="78">
      <formula>E$2&gt;0</formula>
    </cfRule>
  </conditionalFormatting>
  <conditionalFormatting sqref="E30:CF30">
    <cfRule type="expression" dxfId="500" priority="77">
      <formula>E$2&gt;0</formula>
    </cfRule>
  </conditionalFormatting>
  <conditionalFormatting sqref="E47:CF49">
    <cfRule type="expression" dxfId="499" priority="76">
      <formula>E$2&gt;0</formula>
    </cfRule>
  </conditionalFormatting>
  <conditionalFormatting sqref="E27:CF27">
    <cfRule type="expression" dxfId="498" priority="75">
      <formula>E$2&gt;0</formula>
    </cfRule>
  </conditionalFormatting>
  <conditionalFormatting sqref="E28:CF28">
    <cfRule type="expression" dxfId="497" priority="74">
      <formula>E$2&gt;0</formula>
    </cfRule>
  </conditionalFormatting>
  <conditionalFormatting sqref="E31:CF31">
    <cfRule type="expression" dxfId="496" priority="73">
      <formula>E$2&gt;0</formula>
    </cfRule>
  </conditionalFormatting>
  <conditionalFormatting sqref="E32:CF32">
    <cfRule type="expression" dxfId="495" priority="72">
      <formula>E$2&gt;0</formula>
    </cfRule>
  </conditionalFormatting>
  <conditionalFormatting sqref="E39:CF39">
    <cfRule type="expression" dxfId="494" priority="71">
      <formula>E$2&gt;0</formula>
    </cfRule>
  </conditionalFormatting>
  <conditionalFormatting sqref="E40:CF41">
    <cfRule type="expression" dxfId="493" priority="70">
      <formula>E$2&gt;0</formula>
    </cfRule>
  </conditionalFormatting>
  <conditionalFormatting sqref="E42:CF43">
    <cfRule type="expression" dxfId="492" priority="69">
      <formula>E$2&gt;0</formula>
    </cfRule>
  </conditionalFormatting>
  <conditionalFormatting sqref="E44:CF44">
    <cfRule type="expression" dxfId="491" priority="68">
      <formula>E$2&gt;0</formula>
    </cfRule>
  </conditionalFormatting>
  <conditionalFormatting sqref="E45:CF45">
    <cfRule type="expression" dxfId="490" priority="67">
      <formula>E$2&gt;0</formula>
    </cfRule>
  </conditionalFormatting>
  <conditionalFormatting sqref="E51:CF51">
    <cfRule type="expression" dxfId="489" priority="66">
      <formula>E$2&gt;0</formula>
    </cfRule>
  </conditionalFormatting>
  <conditionalFormatting sqref="E52:CF52">
    <cfRule type="expression" dxfId="488" priority="65">
      <formula>E$2&gt;0</formula>
    </cfRule>
  </conditionalFormatting>
  <conditionalFormatting sqref="E53:CF55">
    <cfRule type="expression" dxfId="487" priority="64">
      <formula>E$2&gt;0</formula>
    </cfRule>
  </conditionalFormatting>
  <conditionalFormatting sqref="E34:CF34">
    <cfRule type="expression" dxfId="486" priority="63">
      <formula>E$2&gt;0</formula>
    </cfRule>
  </conditionalFormatting>
  <conditionalFormatting sqref="E35:CF37">
    <cfRule type="expression" dxfId="485" priority="62">
      <formula>E$2&gt;0</formula>
    </cfRule>
  </conditionalFormatting>
  <conditionalFormatting sqref="E4:CF4">
    <cfRule type="expression" dxfId="484" priority="61">
      <formula>E2&gt;0</formula>
    </cfRule>
  </conditionalFormatting>
  <conditionalFormatting sqref="E5:CF5">
    <cfRule type="expression" dxfId="483" priority="60">
      <formula>E2&gt;0</formula>
    </cfRule>
  </conditionalFormatting>
  <conditionalFormatting sqref="E64:CF66">
    <cfRule type="expression" dxfId="482" priority="39">
      <formula>E$2&gt;0</formula>
    </cfRule>
  </conditionalFormatting>
  <conditionalFormatting sqref="E67:CF67">
    <cfRule type="expression" dxfId="481" priority="38">
      <formula>E$2&gt;0</formula>
    </cfRule>
  </conditionalFormatting>
  <conditionalFormatting sqref="E70:CF72">
    <cfRule type="expression" dxfId="480" priority="36">
      <formula>E$2&gt;0</formula>
    </cfRule>
  </conditionalFormatting>
  <conditionalFormatting sqref="E73:CF73">
    <cfRule type="expression" dxfId="479" priority="35">
      <formula>E$2&gt;0</formula>
    </cfRule>
  </conditionalFormatting>
  <conditionalFormatting sqref="E76:CF78">
    <cfRule type="expression" dxfId="478" priority="33">
      <formula>E$2&gt;0</formula>
    </cfRule>
  </conditionalFormatting>
  <conditionalFormatting sqref="E79:CF79">
    <cfRule type="expression" dxfId="477" priority="32">
      <formula>E$2&gt;0</formula>
    </cfRule>
  </conditionalFormatting>
  <conditionalFormatting sqref="E24:CF24">
    <cfRule type="expression" dxfId="476" priority="4">
      <formula>E2&gt;0</formula>
    </cfRule>
  </conditionalFormatting>
  <conditionalFormatting sqref="E6:CF6">
    <cfRule type="expression" dxfId="475" priority="3">
      <formula>E2&gt;0</formula>
    </cfRule>
  </conditionalFormatting>
  <conditionalFormatting sqref="E7:CF7">
    <cfRule type="expression" dxfId="474" priority="2">
      <formula>E2</formula>
    </cfRule>
  </conditionalFormatting>
  <conditionalFormatting sqref="E22:CF22">
    <cfRule type="expression" dxfId="473" priority="1">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59" id="{8ED31F19-B76E-4E63-B5B9-554F84F8E2C2}">
            <xm:f>AND(E$2&gt;0,$B$57='Base Datos'!$V$21)</xm:f>
            <x14:dxf>
              <font>
                <color theme="1" tint="4.9989318521683403E-2"/>
              </font>
              <fill>
                <patternFill>
                  <bgColor theme="0" tint="-0.14996795556505021"/>
                </patternFill>
              </fill>
            </x14:dxf>
          </x14:cfRule>
          <xm:sqref>E62:CF62 E116:CF116</xm:sqref>
        </x14:conditionalFormatting>
        <x14:conditionalFormatting xmlns:xm="http://schemas.microsoft.com/office/excel/2006/main">
          <x14:cfRule type="expression" priority="58" id="{639699C0-73C1-4DCF-A998-84C5B0C2B928}">
            <xm:f>AND(E$2&gt;0,$B$57='Base Datos'!$V$21)</xm:f>
            <x14:dxf>
              <font>
                <color theme="0"/>
              </font>
              <fill>
                <patternFill>
                  <bgColor theme="9" tint="-0.499984740745262"/>
                </patternFill>
              </fill>
            </x14:dxf>
          </x14:cfRule>
          <xm:sqref>E63:CF63</xm:sqref>
        </x14:conditionalFormatting>
        <x14:conditionalFormatting xmlns:xm="http://schemas.microsoft.com/office/excel/2006/main">
          <x14:cfRule type="expression" priority="57" id="{479BD02F-9BA0-4932-976C-5E079F3FFED9}">
            <xm:f>$B$57='Base Datos'!$V$21</xm:f>
            <x14:dxf>
              <font>
                <color theme="2" tint="-0.89996032593768116"/>
              </font>
            </x14:dxf>
          </x14:cfRule>
          <xm:sqref>D62 D116:D121</xm:sqref>
        </x14:conditionalFormatting>
        <x14:conditionalFormatting xmlns:xm="http://schemas.microsoft.com/office/excel/2006/main">
          <x14:cfRule type="expression" priority="56" id="{676DB24E-9F22-46A2-A7D8-A932A12B1745}">
            <xm:f>$B$57='Base Datos'!$V$21</xm:f>
            <x14:dxf>
              <font>
                <color theme="2" tint="-0.89996032593768116"/>
              </font>
            </x14:dxf>
          </x14:cfRule>
          <xm:sqref>D63</xm:sqref>
        </x14:conditionalFormatting>
        <x14:conditionalFormatting xmlns:xm="http://schemas.microsoft.com/office/excel/2006/main">
          <x14:cfRule type="expression" priority="41" id="{E728F856-FA04-4B5A-8CFF-26F98B880B80}">
            <xm:f>$B$57='Base Datos'!$V$21</xm:f>
            <x14:dxf>
              <font>
                <color theme="2" tint="-0.89996032593768116"/>
              </font>
            </x14:dxf>
          </x14:cfRule>
          <xm:sqref>D110</xm:sqref>
        </x14:conditionalFormatting>
        <x14:conditionalFormatting xmlns:xm="http://schemas.microsoft.com/office/excel/2006/main">
          <x14:cfRule type="expression" priority="40" id="{F3D31DD5-C005-4CB3-9CB5-979A65C1EB65}">
            <xm:f>$B$57='Base Datos'!$V$21</xm:f>
            <x14:dxf>
              <font>
                <color theme="2" tint="-0.89996032593768116"/>
              </font>
            </x14:dxf>
          </x14:cfRule>
          <xm:sqref>D111</xm:sqref>
        </x14:conditionalFormatting>
        <x14:conditionalFormatting xmlns:xm="http://schemas.microsoft.com/office/excel/2006/main">
          <x14:cfRule type="expression" priority="55" id="{757DC656-FF92-429A-BC2E-6A7B938FC655}">
            <xm:f>$B$57='Base Datos'!$V$21</xm:f>
            <x14:dxf>
              <font>
                <color theme="2" tint="-0.89996032593768116"/>
              </font>
            </x14:dxf>
          </x14:cfRule>
          <xm:sqref>D68</xm:sqref>
        </x14:conditionalFormatting>
        <x14:conditionalFormatting xmlns:xm="http://schemas.microsoft.com/office/excel/2006/main">
          <x14:cfRule type="expression" priority="54" id="{30095A26-CD19-4F08-BA29-143BFCE51C36}">
            <xm:f>$B$57='Base Datos'!$V$21</xm:f>
            <x14:dxf>
              <font>
                <color theme="2" tint="-0.89996032593768116"/>
              </font>
            </x14:dxf>
          </x14:cfRule>
          <xm:sqref>D69</xm:sqref>
        </x14:conditionalFormatting>
        <x14:conditionalFormatting xmlns:xm="http://schemas.microsoft.com/office/excel/2006/main">
          <x14:cfRule type="expression" priority="53" id="{9BCC2687-1379-493B-9007-78D64AB62E3E}">
            <xm:f>$B$57='Base Datos'!$V$21</xm:f>
            <x14:dxf>
              <font>
                <color theme="2" tint="-0.89996032593768116"/>
              </font>
            </x14:dxf>
          </x14:cfRule>
          <xm:sqref>D74</xm:sqref>
        </x14:conditionalFormatting>
        <x14:conditionalFormatting xmlns:xm="http://schemas.microsoft.com/office/excel/2006/main">
          <x14:cfRule type="expression" priority="52" id="{66A1E24B-14F0-434B-9EFA-99C887DF2C1A}">
            <xm:f>$B$57='Base Datos'!$V$21</xm:f>
            <x14:dxf>
              <font>
                <color theme="2" tint="-0.89996032593768116"/>
              </font>
            </x14:dxf>
          </x14:cfRule>
          <xm:sqref>D75</xm:sqref>
        </x14:conditionalFormatting>
        <x14:conditionalFormatting xmlns:xm="http://schemas.microsoft.com/office/excel/2006/main">
          <x14:cfRule type="expression" priority="51" id="{18119B7A-79E1-4236-8EA6-E493E3D8A921}">
            <xm:f>$B$57='Base Datos'!$V$21</xm:f>
            <x14:dxf>
              <font>
                <color theme="2" tint="-0.89996032593768116"/>
              </font>
            </x14:dxf>
          </x14:cfRule>
          <xm:sqref>D80</xm:sqref>
        </x14:conditionalFormatting>
        <x14:conditionalFormatting xmlns:xm="http://schemas.microsoft.com/office/excel/2006/main">
          <x14:cfRule type="expression" priority="50" id="{330A984A-087B-43FB-82CE-8EB3CAFBC779}">
            <xm:f>$B$57='Base Datos'!$V$21</xm:f>
            <x14:dxf>
              <font>
                <color theme="2" tint="-0.89996032593768116"/>
              </font>
            </x14:dxf>
          </x14:cfRule>
          <xm:sqref>D81</xm:sqref>
        </x14:conditionalFormatting>
        <x14:conditionalFormatting xmlns:xm="http://schemas.microsoft.com/office/excel/2006/main">
          <x14:cfRule type="expression" priority="49" id="{2503307C-DBC4-4BB7-A6C2-8CB6B1976081}">
            <xm:f>$B$57='Base Datos'!$V$21</xm:f>
            <x14:dxf>
              <font>
                <color theme="2" tint="-0.89996032593768116"/>
              </font>
            </x14:dxf>
          </x14:cfRule>
          <xm:sqref>D86</xm:sqref>
        </x14:conditionalFormatting>
        <x14:conditionalFormatting xmlns:xm="http://schemas.microsoft.com/office/excel/2006/main">
          <x14:cfRule type="expression" priority="48" id="{514F87D6-E6E9-4F01-B230-74D9259E6633}">
            <xm:f>$B$57='Base Datos'!$V$21</xm:f>
            <x14:dxf>
              <font>
                <color theme="2" tint="-0.89996032593768116"/>
              </font>
            </x14:dxf>
          </x14:cfRule>
          <xm:sqref>D87</xm:sqref>
        </x14:conditionalFormatting>
        <x14:conditionalFormatting xmlns:xm="http://schemas.microsoft.com/office/excel/2006/main">
          <x14:cfRule type="expression" priority="47" id="{FEC7211A-0E11-4537-9F0E-D260BDA96F9E}">
            <xm:f>$B$57='Base Datos'!$V$21</xm:f>
            <x14:dxf>
              <font>
                <color theme="2" tint="-0.89996032593768116"/>
              </font>
            </x14:dxf>
          </x14:cfRule>
          <xm:sqref>D92</xm:sqref>
        </x14:conditionalFormatting>
        <x14:conditionalFormatting xmlns:xm="http://schemas.microsoft.com/office/excel/2006/main">
          <x14:cfRule type="expression" priority="46" id="{870F143D-D216-4E27-9DAE-8990DE88C5B9}">
            <xm:f>$B$57='Base Datos'!$V$21</xm:f>
            <x14:dxf>
              <font>
                <color theme="2" tint="-0.89996032593768116"/>
              </font>
            </x14:dxf>
          </x14:cfRule>
          <xm:sqref>D93</xm:sqref>
        </x14:conditionalFormatting>
        <x14:conditionalFormatting xmlns:xm="http://schemas.microsoft.com/office/excel/2006/main">
          <x14:cfRule type="expression" priority="45" id="{61CE454B-A425-48D4-8A76-C441FF29C803}">
            <xm:f>$B$57='Base Datos'!$V$21</xm:f>
            <x14:dxf>
              <font>
                <color theme="2" tint="-0.89996032593768116"/>
              </font>
            </x14:dxf>
          </x14:cfRule>
          <xm:sqref>D98</xm:sqref>
        </x14:conditionalFormatting>
        <x14:conditionalFormatting xmlns:xm="http://schemas.microsoft.com/office/excel/2006/main">
          <x14:cfRule type="expression" priority="44" id="{73BC0524-A442-4E3A-B9BC-7BA63A33FA0B}">
            <xm:f>$B$57='Base Datos'!$V$21</xm:f>
            <x14:dxf>
              <font>
                <color theme="2" tint="-0.89996032593768116"/>
              </font>
            </x14:dxf>
          </x14:cfRule>
          <xm:sqref>D99</xm:sqref>
        </x14:conditionalFormatting>
        <x14:conditionalFormatting xmlns:xm="http://schemas.microsoft.com/office/excel/2006/main">
          <x14:cfRule type="expression" priority="43" id="{6E43F412-4E5A-4AB1-A3E8-723168857D53}">
            <xm:f>$B$57='Base Datos'!$V$21</xm:f>
            <x14:dxf>
              <font>
                <color theme="2" tint="-0.89996032593768116"/>
              </font>
            </x14:dxf>
          </x14:cfRule>
          <xm:sqref>D104</xm:sqref>
        </x14:conditionalFormatting>
        <x14:conditionalFormatting xmlns:xm="http://schemas.microsoft.com/office/excel/2006/main">
          <x14:cfRule type="expression" priority="42" id="{E6C10443-C77C-4916-8374-4427C585D597}">
            <xm:f>$B$57='Base Datos'!$V$21</xm:f>
            <x14:dxf>
              <font>
                <color theme="2" tint="-0.89996032593768116"/>
              </font>
            </x14:dxf>
          </x14:cfRule>
          <xm:sqref>D105</xm:sqref>
        </x14:conditionalFormatting>
        <x14:conditionalFormatting xmlns:xm="http://schemas.microsoft.com/office/excel/2006/main">
          <x14:cfRule type="expression" priority="37" id="{2AA7D9F0-5FC2-47E3-AAF6-1F43D9149FD8}">
            <xm:f>AND(E$2&gt;0,$B$57='Base Datos'!$V$21)</xm:f>
            <x14:dxf>
              <font>
                <color theme="1" tint="4.9989318521683403E-2"/>
              </font>
              <fill>
                <patternFill>
                  <bgColor theme="0" tint="-0.14996795556505021"/>
                </patternFill>
              </fill>
            </x14:dxf>
          </x14:cfRule>
          <xm:sqref>E68:CF68</xm:sqref>
        </x14:conditionalFormatting>
        <x14:conditionalFormatting xmlns:xm="http://schemas.microsoft.com/office/excel/2006/main">
          <x14:cfRule type="expression" priority="34" id="{738CA977-461F-4201-81D5-2E50B1CA5C99}">
            <xm:f>AND(E$2&gt;0,$B$57='Base Datos'!$V$21)</xm:f>
            <x14:dxf>
              <font>
                <color theme="1" tint="4.9989318521683403E-2"/>
              </font>
              <fill>
                <patternFill>
                  <bgColor theme="0" tint="-0.14996795556505021"/>
                </patternFill>
              </fill>
            </x14:dxf>
          </x14:cfRule>
          <xm:sqref>E74:CF74</xm:sqref>
        </x14:conditionalFormatting>
        <x14:conditionalFormatting xmlns:xm="http://schemas.microsoft.com/office/excel/2006/main">
          <x14:cfRule type="expression" priority="31" id="{93DBC399-79EC-49F2-8CBC-14DB6196B966}">
            <xm:f>AND(E$2&gt;0,$B$57='Base Datos'!$V$21)</xm:f>
            <x14:dxf>
              <font>
                <color theme="1" tint="4.9989318521683403E-2"/>
              </font>
              <fill>
                <patternFill>
                  <bgColor theme="0" tint="-0.14996795556505021"/>
                </patternFill>
              </fill>
            </x14:dxf>
          </x14:cfRule>
          <xm:sqref>E80:CF80</xm:sqref>
        </x14:conditionalFormatting>
        <x14:conditionalFormatting xmlns:xm="http://schemas.microsoft.com/office/excel/2006/main">
          <x14:cfRule type="expression" priority="30" id="{578221E3-216D-4B44-9000-620582E4D059}">
            <xm:f>AND(E$2&gt;0,$B$57='Base Datos'!$V$21)</xm:f>
            <x14:dxf>
              <font>
                <color theme="1" tint="4.9989318521683403E-2"/>
              </font>
              <fill>
                <patternFill>
                  <bgColor theme="0" tint="-0.14996795556505021"/>
                </patternFill>
              </fill>
            </x14:dxf>
          </x14:cfRule>
          <xm:sqref>E82:CF84</xm:sqref>
        </x14:conditionalFormatting>
        <x14:conditionalFormatting xmlns:xm="http://schemas.microsoft.com/office/excel/2006/main">
          <x14:cfRule type="expression" priority="29" id="{5756FE2D-65C4-4608-B0FA-5BA8FBA332B0}">
            <xm:f>AND(E$2&gt;0,$B$57='Base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28" id="{CD4D87BF-8FDE-4F7E-9714-A9E200521664}">
            <xm:f>AND(E$2&gt;0,$B$57='Base Datos'!$V$21)</xm:f>
            <x14:dxf>
              <font>
                <color theme="1" tint="4.9989318521683403E-2"/>
              </font>
              <fill>
                <patternFill>
                  <bgColor theme="0" tint="-0.14996795556505021"/>
                </patternFill>
              </fill>
            </x14:dxf>
          </x14:cfRule>
          <xm:sqref>E86:CF86</xm:sqref>
        </x14:conditionalFormatting>
        <x14:conditionalFormatting xmlns:xm="http://schemas.microsoft.com/office/excel/2006/main">
          <x14:cfRule type="expression" priority="27" id="{59348BA1-2CF8-42B0-863F-777FC0859E06}">
            <xm:f>AND(E$2&gt;0,$B$57='Base Datos'!$V$21)</xm:f>
            <x14:dxf>
              <font>
                <color theme="1" tint="4.9989318521683403E-2"/>
              </font>
              <fill>
                <patternFill>
                  <bgColor theme="0" tint="-0.14996795556505021"/>
                </patternFill>
              </fill>
            </x14:dxf>
          </x14:cfRule>
          <xm:sqref>E92:CF92</xm:sqref>
        </x14:conditionalFormatting>
        <x14:conditionalFormatting xmlns:xm="http://schemas.microsoft.com/office/excel/2006/main">
          <x14:cfRule type="expression" priority="26" id="{61383316-8FB9-41E6-9141-FC5695AF3438}">
            <xm:f>AND(E$2&gt;0,$B$57='Base Datos'!$V$21)</xm:f>
            <x14:dxf>
              <font>
                <color theme="1" tint="4.9989318521683403E-2"/>
              </font>
              <fill>
                <patternFill>
                  <bgColor theme="0" tint="-0.14996795556505021"/>
                </patternFill>
              </fill>
            </x14:dxf>
          </x14:cfRule>
          <xm:sqref>E98:CF98</xm:sqref>
        </x14:conditionalFormatting>
        <x14:conditionalFormatting xmlns:xm="http://schemas.microsoft.com/office/excel/2006/main">
          <x14:cfRule type="expression" priority="25" id="{FEB051AF-DFDA-4657-B5EA-73CE7926D3CA}">
            <xm:f>AND(E$2&gt;0,$B$57='Base Datos'!$V$21)</xm:f>
            <x14:dxf>
              <font>
                <color theme="1" tint="4.9989318521683403E-2"/>
              </font>
              <fill>
                <patternFill>
                  <bgColor theme="0" tint="-0.14996795556505021"/>
                </patternFill>
              </fill>
            </x14:dxf>
          </x14:cfRule>
          <xm:sqref>E104:CF104</xm:sqref>
        </x14:conditionalFormatting>
        <x14:conditionalFormatting xmlns:xm="http://schemas.microsoft.com/office/excel/2006/main">
          <x14:cfRule type="expression" priority="24" id="{7241BE37-8336-48E5-8D53-0E3579E2AD78}">
            <xm:f>AND(E$2&gt;0,$B$57='Base Datos'!$V$21)</xm:f>
            <x14:dxf>
              <font>
                <color theme="1" tint="4.9989318521683403E-2"/>
              </font>
              <fill>
                <patternFill>
                  <bgColor theme="0" tint="-0.14996795556505021"/>
                </patternFill>
              </fill>
            </x14:dxf>
          </x14:cfRule>
          <xm:sqref>E110:CF110</xm:sqref>
        </x14:conditionalFormatting>
        <x14:conditionalFormatting xmlns:xm="http://schemas.microsoft.com/office/excel/2006/main">
          <x14:cfRule type="expression" priority="23" id="{4242B6C7-5285-4E09-A50C-9788A3965676}">
            <xm:f>AND(E$2&gt;0,$B$57='Base Datos'!$V$21)</xm:f>
            <x14:dxf>
              <font>
                <color theme="0"/>
              </font>
              <fill>
                <patternFill>
                  <bgColor theme="9" tint="-0.499984740745262"/>
                </patternFill>
              </fill>
            </x14:dxf>
          </x14:cfRule>
          <xm:sqref>E69:CF69</xm:sqref>
        </x14:conditionalFormatting>
        <x14:conditionalFormatting xmlns:xm="http://schemas.microsoft.com/office/excel/2006/main">
          <x14:cfRule type="expression" priority="22" id="{A5A42B34-DBCB-4F75-B984-E1491681DBC9}">
            <xm:f>AND(E$2&gt;0,$B$57='Base Datos'!$V$21)</xm:f>
            <x14:dxf>
              <font>
                <color theme="0"/>
              </font>
              <fill>
                <patternFill>
                  <bgColor theme="9" tint="-0.499984740745262"/>
                </patternFill>
              </fill>
            </x14:dxf>
          </x14:cfRule>
          <xm:sqref>E75:CF75</xm:sqref>
        </x14:conditionalFormatting>
        <x14:conditionalFormatting xmlns:xm="http://schemas.microsoft.com/office/excel/2006/main">
          <x14:cfRule type="expression" priority="21" id="{21F85D01-E0C3-4BEA-8853-36EF326F4C21}">
            <xm:f>AND(E$2&gt;0,$B$57='Base Datos'!$V$21)</xm:f>
            <x14:dxf>
              <font>
                <color theme="0"/>
              </font>
              <fill>
                <patternFill>
                  <bgColor theme="9" tint="-0.499984740745262"/>
                </patternFill>
              </fill>
            </x14:dxf>
          </x14:cfRule>
          <xm:sqref>E81:CF81</xm:sqref>
        </x14:conditionalFormatting>
        <x14:conditionalFormatting xmlns:xm="http://schemas.microsoft.com/office/excel/2006/main">
          <x14:cfRule type="expression" priority="20" id="{F24E1466-AFAA-4233-9D13-51C6A7824BA5}">
            <xm:f>AND(E$2&gt;0,$B$57='Base Datos'!$V$21)</xm:f>
            <x14:dxf>
              <font>
                <color theme="0"/>
              </font>
              <fill>
                <patternFill>
                  <bgColor theme="9" tint="-0.499984740745262"/>
                </patternFill>
              </fill>
            </x14:dxf>
          </x14:cfRule>
          <xm:sqref>E87:CF87</xm:sqref>
        </x14:conditionalFormatting>
        <x14:conditionalFormatting xmlns:xm="http://schemas.microsoft.com/office/excel/2006/main">
          <x14:cfRule type="expression" priority="19" id="{49D616B7-C835-475A-921A-5E26DE56D53C}">
            <xm:f>AND(E$2&gt;0,$B$57='Base Datos'!$V$21)</xm:f>
            <x14:dxf>
              <font>
                <color theme="0"/>
              </font>
              <fill>
                <patternFill>
                  <bgColor theme="9" tint="-0.499984740745262"/>
                </patternFill>
              </fill>
            </x14:dxf>
          </x14:cfRule>
          <xm:sqref>E93:CF93</xm:sqref>
        </x14:conditionalFormatting>
        <x14:conditionalFormatting xmlns:xm="http://schemas.microsoft.com/office/excel/2006/main">
          <x14:cfRule type="expression" priority="18" id="{60AEAD41-B6A4-4C35-B982-83E3105B5ADA}">
            <xm:f>AND(E$2&gt;0,$B$57='Base Datos'!$V$21)</xm:f>
            <x14:dxf>
              <font>
                <color theme="0"/>
              </font>
              <fill>
                <patternFill>
                  <bgColor theme="9" tint="-0.499984740745262"/>
                </patternFill>
              </fill>
            </x14:dxf>
          </x14:cfRule>
          <xm:sqref>E99:CF99</xm:sqref>
        </x14:conditionalFormatting>
        <x14:conditionalFormatting xmlns:xm="http://schemas.microsoft.com/office/excel/2006/main">
          <x14:cfRule type="expression" priority="17" id="{95533C54-D94A-4836-A75F-B0E6912F7F24}">
            <xm:f>AND(E$2&gt;0,$B$57='Base Datos'!$V$21)</xm:f>
            <x14:dxf>
              <font>
                <color theme="0"/>
              </font>
              <fill>
                <patternFill>
                  <bgColor theme="9" tint="-0.499984740745262"/>
                </patternFill>
              </fill>
            </x14:dxf>
          </x14:cfRule>
          <xm:sqref>E105:CF105</xm:sqref>
        </x14:conditionalFormatting>
        <x14:conditionalFormatting xmlns:xm="http://schemas.microsoft.com/office/excel/2006/main">
          <x14:cfRule type="expression" priority="16" id="{2871844A-393E-4A8E-B704-C692AB7C3AD0}">
            <xm:f>AND(E$2&gt;0,$B$57='Base Datos'!$V$21)</xm:f>
            <x14:dxf>
              <font>
                <color theme="0"/>
              </font>
              <fill>
                <patternFill>
                  <bgColor theme="9" tint="-0.499984740745262"/>
                </patternFill>
              </fill>
            </x14:dxf>
          </x14:cfRule>
          <xm:sqref>E111:CF111</xm:sqref>
        </x14:conditionalFormatting>
        <x14:conditionalFormatting xmlns:xm="http://schemas.microsoft.com/office/excel/2006/main">
          <x14:cfRule type="expression" priority="15" id="{BC4A68D5-E87D-45C4-A653-D5911AEEEB34}">
            <xm:f>AND(E$2&gt;0,$B$57='Base Datos'!$V$21)</xm:f>
            <x14:dxf>
              <font>
                <color theme="0"/>
              </font>
              <fill>
                <patternFill>
                  <bgColor theme="9" tint="-0.499984740745262"/>
                </patternFill>
              </fill>
            </x14:dxf>
          </x14:cfRule>
          <xm:sqref>E117:CF117</xm:sqref>
        </x14:conditionalFormatting>
        <x14:conditionalFormatting xmlns:xm="http://schemas.microsoft.com/office/excel/2006/main">
          <x14:cfRule type="expression" priority="14" id="{864354C8-C854-4580-9824-AC662216C5A4}">
            <xm:f>AND(E$2&gt;0,$B$57='Base Datos'!$V$21)</xm:f>
            <x14:dxf>
              <font>
                <color theme="1" tint="4.9989318521683403E-2"/>
              </font>
              <fill>
                <patternFill>
                  <bgColor theme="0" tint="-0.14996795556505021"/>
                </patternFill>
              </fill>
            </x14:dxf>
          </x14:cfRule>
          <xm:sqref>E88:CF90</xm:sqref>
        </x14:conditionalFormatting>
        <x14:conditionalFormatting xmlns:xm="http://schemas.microsoft.com/office/excel/2006/main">
          <x14:cfRule type="expression" priority="13" id="{165C67E4-2DDF-44E0-B13E-052D7CA4A21D}">
            <xm:f>AND(E$2&gt;0,$B$57='Base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12" id="{0F0F81F6-88BB-4B7E-A85B-B9D94BAA0F4E}">
            <xm:f>AND(E$2&gt;0,$B$57='Base Datos'!$V$21)</xm:f>
            <x14:dxf>
              <font>
                <color theme="1" tint="4.9989318521683403E-2"/>
              </font>
              <fill>
                <patternFill>
                  <bgColor theme="0" tint="-0.14996795556505021"/>
                </patternFill>
              </fill>
            </x14:dxf>
          </x14:cfRule>
          <xm:sqref>E94:CF96</xm:sqref>
        </x14:conditionalFormatting>
        <x14:conditionalFormatting xmlns:xm="http://schemas.microsoft.com/office/excel/2006/main">
          <x14:cfRule type="expression" priority="11" id="{F777DA62-EFFE-4F99-96B9-22E390B9C0AC}">
            <xm:f>AND(E$2&gt;0,$B$57='Base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10" id="{D1888B57-B256-4792-B9F8-9FC0DA5E37BC}">
            <xm:f>AND(E$2&gt;0,$B$57='Base Datos'!$V$21)</xm:f>
            <x14:dxf>
              <font>
                <color theme="1" tint="4.9989318521683403E-2"/>
              </font>
              <fill>
                <patternFill>
                  <bgColor theme="0" tint="-0.14996795556505021"/>
                </patternFill>
              </fill>
            </x14:dxf>
          </x14:cfRule>
          <xm:sqref>E100:CF102</xm:sqref>
        </x14:conditionalFormatting>
        <x14:conditionalFormatting xmlns:xm="http://schemas.microsoft.com/office/excel/2006/main">
          <x14:cfRule type="expression" priority="9" id="{9E01F0DD-D328-4E10-BD7F-B4CACF3F33DA}">
            <xm:f>AND(E$2&gt;0,$B$57='Base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8" id="{026D29F7-1280-4835-887E-9BA88DF58128}">
            <xm:f>AND(E$2&gt;0,$B$57='Base Datos'!$V$21)</xm:f>
            <x14:dxf>
              <font>
                <color theme="1" tint="4.9989318521683403E-2"/>
              </font>
              <fill>
                <patternFill>
                  <bgColor theme="0" tint="-0.14996795556505021"/>
                </patternFill>
              </fill>
            </x14:dxf>
          </x14:cfRule>
          <xm:sqref>E106:CF108</xm:sqref>
        </x14:conditionalFormatting>
        <x14:conditionalFormatting xmlns:xm="http://schemas.microsoft.com/office/excel/2006/main">
          <x14:cfRule type="expression" priority="7" id="{76A319AA-286B-4AE5-A26D-344A0C854824}">
            <xm:f>AND(E$2&gt;0,$B$57='Base Datos'!$V$21)</xm:f>
            <x14:dxf>
              <font>
                <color theme="0"/>
              </font>
              <fill>
                <patternFill>
                  <bgColor theme="9" tint="-0.499984740745262"/>
                </patternFill>
              </fill>
            </x14:dxf>
          </x14:cfRule>
          <xm:sqref>E109:CF109</xm:sqref>
        </x14:conditionalFormatting>
        <x14:conditionalFormatting xmlns:xm="http://schemas.microsoft.com/office/excel/2006/main">
          <x14:cfRule type="expression" priority="6" id="{FC5C35B8-3A11-4347-8872-EE5CC9CA6A89}">
            <xm:f>AND(E$2&gt;0,$B$57='Base Datos'!$V$21)</xm:f>
            <x14:dxf>
              <font>
                <color theme="1" tint="4.9989318521683403E-2"/>
              </font>
              <fill>
                <patternFill>
                  <bgColor theme="0" tint="-0.14996795556505021"/>
                </patternFill>
              </fill>
            </x14:dxf>
          </x14:cfRule>
          <xm:sqref>E112:CF114</xm:sqref>
        </x14:conditionalFormatting>
        <x14:conditionalFormatting xmlns:xm="http://schemas.microsoft.com/office/excel/2006/main">
          <x14:cfRule type="expression" priority="5" id="{EE13A4F3-4F58-40FE-9896-86C9AAB31584}">
            <xm:f>AND(E$2&gt;0,$B$57='Base Datos'!$V$21)</xm:f>
            <x14:dxf>
              <font>
                <color theme="0"/>
              </font>
              <fill>
                <patternFill>
                  <bgColor theme="9" tint="-0.499984740745262"/>
                </patternFill>
              </fill>
            </x14:dxf>
          </x14:cfRule>
          <xm:sqref>E115:CF115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7"/>
  <dimension ref="A1:CF224"/>
  <sheetViews>
    <sheetView zoomScaleNormal="100" workbookViewId="0">
      <pane xSplit="4" ySplit="13" topLeftCell="E14" activePane="bottomRight" state="frozen"/>
      <selection activeCell="E14" sqref="E14"/>
      <selection pane="topRight" activeCell="E14" sqref="E14"/>
      <selection pane="bottomLeft" activeCell="E14" sqref="E14"/>
      <selection pane="bottomRight" activeCell="E14" sqref="E14"/>
    </sheetView>
  </sheetViews>
  <sheetFormatPr baseColWidth="10" defaultRowHeight="16.5" x14ac:dyDescent="0.3"/>
  <cols>
    <col min="1" max="2" width="1.7109375" style="699" customWidth="1"/>
    <col min="3" max="3" width="13.7109375" style="705" customWidth="1"/>
    <col min="4" max="4" width="36.85546875" style="705" customWidth="1"/>
    <col min="5" max="84" width="14.7109375" style="705" customWidth="1"/>
    <col min="85" max="86" width="11.5703125" style="699"/>
    <col min="87" max="16383" width="0" style="699" hidden="1" customWidth="1"/>
    <col min="16384" max="16384" width="11.5703125" style="699"/>
  </cols>
  <sheetData>
    <row r="1" spans="3:84" ht="17.25" thickBot="1" x14ac:dyDescent="0.3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3:84" ht="27" customHeight="1" thickBot="1" x14ac:dyDescent="0.35">
      <c r="C2" s="736"/>
      <c r="D2" s="222" t="s">
        <v>552</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3:84" ht="34.9" customHeight="1" thickBot="1" x14ac:dyDescent="0.35">
      <c r="C3" s="736"/>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C4" s="736"/>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6.899999999999999" customHeight="1" thickBot="1" x14ac:dyDescent="0.35">
      <c r="C5" s="736"/>
      <c r="D5" s="264" t="s">
        <v>246</v>
      </c>
      <c r="E5" s="265" t="str">
        <f>+IF(INDICE!R41="","",INDICE!R41)</f>
        <v/>
      </c>
      <c r="F5" s="265" t="str">
        <f>+E5</f>
        <v/>
      </c>
      <c r="G5" s="265" t="str">
        <f>+F5</f>
        <v/>
      </c>
      <c r="H5" s="265" t="str">
        <f t="shared" ref="H5:BS6" si="2">+G5</f>
        <v/>
      </c>
      <c r="I5" s="265" t="str">
        <f t="shared" si="2"/>
        <v/>
      </c>
      <c r="J5" s="265" t="str">
        <f t="shared" si="2"/>
        <v/>
      </c>
      <c r="K5" s="265" t="str">
        <f t="shared" si="2"/>
        <v/>
      </c>
      <c r="L5" s="265" t="str">
        <f t="shared" si="2"/>
        <v/>
      </c>
      <c r="M5" s="265" t="str">
        <f t="shared" si="2"/>
        <v/>
      </c>
      <c r="N5" s="265" t="str">
        <f t="shared" si="2"/>
        <v/>
      </c>
      <c r="O5" s="265" t="str">
        <f t="shared" si="2"/>
        <v/>
      </c>
      <c r="P5" s="265" t="str">
        <f t="shared" si="2"/>
        <v/>
      </c>
      <c r="Q5" s="265" t="str">
        <f t="shared" si="2"/>
        <v/>
      </c>
      <c r="R5" s="265" t="str">
        <f t="shared" si="2"/>
        <v/>
      </c>
      <c r="S5" s="265" t="str">
        <f t="shared" si="2"/>
        <v/>
      </c>
      <c r="T5" s="265" t="str">
        <f t="shared" si="2"/>
        <v/>
      </c>
      <c r="U5" s="265" t="str">
        <f t="shared" si="2"/>
        <v/>
      </c>
      <c r="V5" s="265" t="str">
        <f t="shared" si="2"/>
        <v/>
      </c>
      <c r="W5" s="265" t="str">
        <f t="shared" si="2"/>
        <v/>
      </c>
      <c r="X5" s="265" t="str">
        <f t="shared" si="2"/>
        <v/>
      </c>
      <c r="Y5" s="265" t="str">
        <f t="shared" si="2"/>
        <v/>
      </c>
      <c r="Z5" s="265" t="str">
        <f t="shared" si="2"/>
        <v/>
      </c>
      <c r="AA5" s="265" t="str">
        <f t="shared" si="2"/>
        <v/>
      </c>
      <c r="AB5" s="265" t="str">
        <f t="shared" si="2"/>
        <v/>
      </c>
      <c r="AC5" s="265" t="str">
        <f t="shared" si="2"/>
        <v/>
      </c>
      <c r="AD5" s="265" t="str">
        <f t="shared" si="2"/>
        <v/>
      </c>
      <c r="AE5" s="265" t="str">
        <f t="shared" si="2"/>
        <v/>
      </c>
      <c r="AF5" s="265" t="str">
        <f t="shared" si="2"/>
        <v/>
      </c>
      <c r="AG5" s="265" t="str">
        <f t="shared" si="2"/>
        <v/>
      </c>
      <c r="AH5" s="265" t="str">
        <f t="shared" si="2"/>
        <v/>
      </c>
      <c r="AI5" s="265" t="str">
        <f t="shared" si="2"/>
        <v/>
      </c>
      <c r="AJ5" s="265" t="str">
        <f t="shared" si="2"/>
        <v/>
      </c>
      <c r="AK5" s="265" t="str">
        <f t="shared" si="2"/>
        <v/>
      </c>
      <c r="AL5" s="265" t="str">
        <f t="shared" si="2"/>
        <v/>
      </c>
      <c r="AM5" s="265" t="str">
        <f t="shared" si="2"/>
        <v/>
      </c>
      <c r="AN5" s="265" t="str">
        <f t="shared" si="2"/>
        <v/>
      </c>
      <c r="AO5" s="265" t="str">
        <f t="shared" si="2"/>
        <v/>
      </c>
      <c r="AP5" s="265" t="str">
        <f t="shared" si="2"/>
        <v/>
      </c>
      <c r="AQ5" s="265" t="str">
        <f t="shared" si="2"/>
        <v/>
      </c>
      <c r="AR5" s="265" t="str">
        <f t="shared" si="2"/>
        <v/>
      </c>
      <c r="AS5" s="265" t="str">
        <f t="shared" si="2"/>
        <v/>
      </c>
      <c r="AT5" s="265" t="str">
        <f t="shared" si="2"/>
        <v/>
      </c>
      <c r="AU5" s="265" t="str">
        <f t="shared" si="2"/>
        <v/>
      </c>
      <c r="AV5" s="265" t="str">
        <f t="shared" si="2"/>
        <v/>
      </c>
      <c r="AW5" s="265" t="str">
        <f t="shared" si="2"/>
        <v/>
      </c>
      <c r="AX5" s="265" t="str">
        <f t="shared" si="2"/>
        <v/>
      </c>
      <c r="AY5" s="265" t="str">
        <f t="shared" si="2"/>
        <v/>
      </c>
      <c r="AZ5" s="265" t="str">
        <f t="shared" si="2"/>
        <v/>
      </c>
      <c r="BA5" s="265" t="str">
        <f t="shared" si="2"/>
        <v/>
      </c>
      <c r="BB5" s="265" t="str">
        <f t="shared" si="2"/>
        <v/>
      </c>
      <c r="BC5" s="265" t="str">
        <f t="shared" si="2"/>
        <v/>
      </c>
      <c r="BD5" s="265" t="str">
        <f t="shared" si="2"/>
        <v/>
      </c>
      <c r="BE5" s="265" t="str">
        <f t="shared" si="2"/>
        <v/>
      </c>
      <c r="BF5" s="265" t="str">
        <f t="shared" si="2"/>
        <v/>
      </c>
      <c r="BG5" s="265" t="str">
        <f t="shared" si="2"/>
        <v/>
      </c>
      <c r="BH5" s="265" t="str">
        <f t="shared" si="2"/>
        <v/>
      </c>
      <c r="BI5" s="265" t="str">
        <f t="shared" si="2"/>
        <v/>
      </c>
      <c r="BJ5" s="265" t="str">
        <f t="shared" si="2"/>
        <v/>
      </c>
      <c r="BK5" s="265" t="str">
        <f t="shared" si="2"/>
        <v/>
      </c>
      <c r="BL5" s="265" t="str">
        <f t="shared" si="2"/>
        <v/>
      </c>
      <c r="BM5" s="265" t="str">
        <f t="shared" si="2"/>
        <v/>
      </c>
      <c r="BN5" s="265" t="str">
        <f t="shared" si="2"/>
        <v/>
      </c>
      <c r="BO5" s="265" t="str">
        <f t="shared" si="2"/>
        <v/>
      </c>
      <c r="BP5" s="265" t="str">
        <f t="shared" si="2"/>
        <v/>
      </c>
      <c r="BQ5" s="265" t="str">
        <f t="shared" si="2"/>
        <v/>
      </c>
      <c r="BR5" s="265" t="str">
        <f t="shared" si="2"/>
        <v/>
      </c>
      <c r="BS5" s="265" t="str">
        <f t="shared" si="2"/>
        <v/>
      </c>
      <c r="BT5" s="265" t="str">
        <f t="shared" ref="BT5:CF6" si="3">+BS5</f>
        <v/>
      </c>
      <c r="BU5" s="265" t="str">
        <f t="shared" si="3"/>
        <v/>
      </c>
      <c r="BV5" s="265" t="str">
        <f t="shared" si="3"/>
        <v/>
      </c>
      <c r="BW5" s="265" t="str">
        <f t="shared" si="3"/>
        <v/>
      </c>
      <c r="BX5" s="265" t="str">
        <f t="shared" si="3"/>
        <v/>
      </c>
      <c r="BY5" s="265" t="str">
        <f t="shared" si="3"/>
        <v/>
      </c>
      <c r="BZ5" s="265" t="str">
        <f t="shared" si="3"/>
        <v/>
      </c>
      <c r="CA5" s="265" t="str">
        <f t="shared" si="3"/>
        <v/>
      </c>
      <c r="CB5" s="265" t="str">
        <f t="shared" si="3"/>
        <v/>
      </c>
      <c r="CC5" s="265" t="str">
        <f t="shared" si="3"/>
        <v/>
      </c>
      <c r="CD5" s="265" t="str">
        <f t="shared" si="3"/>
        <v/>
      </c>
      <c r="CE5" s="265" t="str">
        <f t="shared" si="3"/>
        <v/>
      </c>
      <c r="CF5" s="265" t="str">
        <f t="shared" si="3"/>
        <v/>
      </c>
    </row>
    <row r="6" spans="3:84" ht="16.899999999999999" customHeight="1" thickBot="1" x14ac:dyDescent="0.35">
      <c r="C6" s="736"/>
      <c r="D6" s="264" t="s">
        <v>246</v>
      </c>
      <c r="E6" s="266" t="str">
        <f>+IF(INDICE!R43="","",INDICE!R43)</f>
        <v/>
      </c>
      <c r="F6" s="265" t="str">
        <f>+E6</f>
        <v/>
      </c>
      <c r="G6" s="265" t="str">
        <f t="shared" ref="G6:BR6" si="4">+F6</f>
        <v/>
      </c>
      <c r="H6" s="265" t="str">
        <f t="shared" si="4"/>
        <v/>
      </c>
      <c r="I6" s="265" t="str">
        <f t="shared" si="4"/>
        <v/>
      </c>
      <c r="J6" s="265" t="str">
        <f t="shared" si="4"/>
        <v/>
      </c>
      <c r="K6" s="265" t="str">
        <f t="shared" si="4"/>
        <v/>
      </c>
      <c r="L6" s="265" t="str">
        <f t="shared" si="4"/>
        <v/>
      </c>
      <c r="M6" s="265" t="str">
        <f t="shared" si="4"/>
        <v/>
      </c>
      <c r="N6" s="265" t="str">
        <f t="shared" si="4"/>
        <v/>
      </c>
      <c r="O6" s="265" t="str">
        <f t="shared" si="4"/>
        <v/>
      </c>
      <c r="P6" s="265" t="str">
        <f t="shared" si="4"/>
        <v/>
      </c>
      <c r="Q6" s="265" t="str">
        <f t="shared" si="4"/>
        <v/>
      </c>
      <c r="R6" s="265" t="str">
        <f t="shared" si="4"/>
        <v/>
      </c>
      <c r="S6" s="265" t="str">
        <f t="shared" si="4"/>
        <v/>
      </c>
      <c r="T6" s="265" t="str">
        <f t="shared" si="4"/>
        <v/>
      </c>
      <c r="U6" s="265" t="str">
        <f t="shared" si="4"/>
        <v/>
      </c>
      <c r="V6" s="265" t="str">
        <f t="shared" si="4"/>
        <v/>
      </c>
      <c r="W6" s="265" t="str">
        <f t="shared" si="4"/>
        <v/>
      </c>
      <c r="X6" s="265" t="str">
        <f t="shared" si="4"/>
        <v/>
      </c>
      <c r="Y6" s="265" t="str">
        <f t="shared" si="4"/>
        <v/>
      </c>
      <c r="Z6" s="265" t="str">
        <f t="shared" si="4"/>
        <v/>
      </c>
      <c r="AA6" s="265" t="str">
        <f t="shared" si="4"/>
        <v/>
      </c>
      <c r="AB6" s="265" t="str">
        <f t="shared" si="4"/>
        <v/>
      </c>
      <c r="AC6" s="265" t="str">
        <f t="shared" si="4"/>
        <v/>
      </c>
      <c r="AD6" s="265" t="str">
        <f t="shared" si="4"/>
        <v/>
      </c>
      <c r="AE6" s="265" t="str">
        <f t="shared" si="4"/>
        <v/>
      </c>
      <c r="AF6" s="265" t="str">
        <f t="shared" si="4"/>
        <v/>
      </c>
      <c r="AG6" s="265" t="str">
        <f t="shared" si="4"/>
        <v/>
      </c>
      <c r="AH6" s="265" t="str">
        <f t="shared" si="4"/>
        <v/>
      </c>
      <c r="AI6" s="265" t="str">
        <f t="shared" si="4"/>
        <v/>
      </c>
      <c r="AJ6" s="265" t="str">
        <f t="shared" si="4"/>
        <v/>
      </c>
      <c r="AK6" s="265" t="str">
        <f t="shared" si="4"/>
        <v/>
      </c>
      <c r="AL6" s="265" t="str">
        <f t="shared" si="4"/>
        <v/>
      </c>
      <c r="AM6" s="265" t="str">
        <f t="shared" si="4"/>
        <v/>
      </c>
      <c r="AN6" s="265" t="str">
        <f t="shared" si="4"/>
        <v/>
      </c>
      <c r="AO6" s="265" t="str">
        <f t="shared" si="4"/>
        <v/>
      </c>
      <c r="AP6" s="265" t="str">
        <f t="shared" si="4"/>
        <v/>
      </c>
      <c r="AQ6" s="265" t="str">
        <f t="shared" si="4"/>
        <v/>
      </c>
      <c r="AR6" s="265" t="str">
        <f t="shared" si="4"/>
        <v/>
      </c>
      <c r="AS6" s="265" t="str">
        <f t="shared" si="4"/>
        <v/>
      </c>
      <c r="AT6" s="265" t="str">
        <f t="shared" si="4"/>
        <v/>
      </c>
      <c r="AU6" s="265" t="str">
        <f t="shared" si="4"/>
        <v/>
      </c>
      <c r="AV6" s="265" t="str">
        <f t="shared" si="4"/>
        <v/>
      </c>
      <c r="AW6" s="265" t="str">
        <f t="shared" si="4"/>
        <v/>
      </c>
      <c r="AX6" s="265" t="str">
        <f t="shared" si="4"/>
        <v/>
      </c>
      <c r="AY6" s="265" t="str">
        <f t="shared" si="4"/>
        <v/>
      </c>
      <c r="AZ6" s="265" t="str">
        <f t="shared" si="4"/>
        <v/>
      </c>
      <c r="BA6" s="265" t="str">
        <f t="shared" si="4"/>
        <v/>
      </c>
      <c r="BB6" s="265" t="str">
        <f t="shared" si="4"/>
        <v/>
      </c>
      <c r="BC6" s="265" t="str">
        <f t="shared" si="4"/>
        <v/>
      </c>
      <c r="BD6" s="265" t="str">
        <f t="shared" si="4"/>
        <v/>
      </c>
      <c r="BE6" s="265" t="str">
        <f t="shared" si="4"/>
        <v/>
      </c>
      <c r="BF6" s="265" t="str">
        <f t="shared" si="4"/>
        <v/>
      </c>
      <c r="BG6" s="265" t="str">
        <f t="shared" si="4"/>
        <v/>
      </c>
      <c r="BH6" s="265" t="str">
        <f t="shared" si="4"/>
        <v/>
      </c>
      <c r="BI6" s="265" t="str">
        <f t="shared" si="4"/>
        <v/>
      </c>
      <c r="BJ6" s="265" t="str">
        <f t="shared" si="4"/>
        <v/>
      </c>
      <c r="BK6" s="265" t="str">
        <f t="shared" si="4"/>
        <v/>
      </c>
      <c r="BL6" s="265" t="str">
        <f t="shared" si="4"/>
        <v/>
      </c>
      <c r="BM6" s="265" t="str">
        <f t="shared" si="4"/>
        <v/>
      </c>
      <c r="BN6" s="265" t="str">
        <f t="shared" si="4"/>
        <v/>
      </c>
      <c r="BO6" s="265" t="str">
        <f t="shared" si="4"/>
        <v/>
      </c>
      <c r="BP6" s="265" t="str">
        <f t="shared" si="4"/>
        <v/>
      </c>
      <c r="BQ6" s="265" t="str">
        <f t="shared" si="4"/>
        <v/>
      </c>
      <c r="BR6" s="265" t="str">
        <f t="shared" si="4"/>
        <v/>
      </c>
      <c r="BS6" s="265" t="str">
        <f t="shared" si="2"/>
        <v/>
      </c>
      <c r="BT6" s="265" t="str">
        <f t="shared" si="3"/>
        <v/>
      </c>
      <c r="BU6" s="265" t="str">
        <f t="shared" si="3"/>
        <v/>
      </c>
      <c r="BV6" s="265" t="str">
        <f t="shared" si="3"/>
        <v/>
      </c>
      <c r="BW6" s="265" t="str">
        <f t="shared" si="3"/>
        <v/>
      </c>
      <c r="BX6" s="265" t="str">
        <f t="shared" si="3"/>
        <v/>
      </c>
      <c r="BY6" s="265" t="str">
        <f t="shared" si="3"/>
        <v/>
      </c>
      <c r="BZ6" s="265" t="str">
        <f t="shared" si="3"/>
        <v/>
      </c>
      <c r="CA6" s="265" t="str">
        <f t="shared" si="3"/>
        <v/>
      </c>
      <c r="CB6" s="265" t="str">
        <f t="shared" si="3"/>
        <v/>
      </c>
      <c r="CC6" s="265" t="str">
        <f t="shared" si="3"/>
        <v/>
      </c>
      <c r="CD6" s="265" t="str">
        <f t="shared" si="3"/>
        <v/>
      </c>
      <c r="CE6" s="265" t="str">
        <f t="shared" si="3"/>
        <v/>
      </c>
      <c r="CF6" s="265" t="str">
        <f t="shared" si="3"/>
        <v/>
      </c>
    </row>
    <row r="7" spans="3:84" ht="16.149999999999999" customHeight="1" thickBot="1" x14ac:dyDescent="0.35">
      <c r="C7" s="736"/>
      <c r="D7" s="267" t="s">
        <v>241</v>
      </c>
      <c r="E7" s="265" t="str">
        <f>+'Base Datos'!$V$21</f>
        <v>CONTENEDOR</v>
      </c>
      <c r="F7" s="265" t="str">
        <f>+'Base Datos'!$V$21</f>
        <v>CONTENEDOR</v>
      </c>
      <c r="G7" s="265" t="str">
        <f>+'Base Datos'!$V$21</f>
        <v>CONTENEDOR</v>
      </c>
      <c r="H7" s="265" t="str">
        <f>+'Base Datos'!$V$21</f>
        <v>CONTENEDOR</v>
      </c>
      <c r="I7" s="265" t="str">
        <f>+'Base Datos'!$V$21</f>
        <v>CONTENEDOR</v>
      </c>
      <c r="J7" s="265" t="str">
        <f>+'Base Datos'!$V$21</f>
        <v>CONTENEDOR</v>
      </c>
      <c r="K7" s="265" t="str">
        <f>+'Base Datos'!$V$21</f>
        <v>CONTENEDOR</v>
      </c>
      <c r="L7" s="265" t="str">
        <f>+'Base Datos'!$V$21</f>
        <v>CONTENEDOR</v>
      </c>
      <c r="M7" s="265" t="str">
        <f>+'Base Datos'!$V$21</f>
        <v>CONTENEDOR</v>
      </c>
      <c r="N7" s="265" t="str">
        <f>+'Base Datos'!$V$21</f>
        <v>CONTENEDOR</v>
      </c>
      <c r="O7" s="265" t="str">
        <f>+'Base Datos'!$V$21</f>
        <v>CONTENEDOR</v>
      </c>
      <c r="P7" s="265" t="str">
        <f>+'Base Datos'!$V$21</f>
        <v>CONTENEDOR</v>
      </c>
      <c r="Q7" s="265" t="str">
        <f>+'Base Datos'!$V$21</f>
        <v>CONTENEDOR</v>
      </c>
      <c r="R7" s="265" t="str">
        <f>+'Base Datos'!$V$21</f>
        <v>CONTENEDOR</v>
      </c>
      <c r="S7" s="265" t="str">
        <f>+'Base Datos'!$V$21</f>
        <v>CONTENEDOR</v>
      </c>
      <c r="T7" s="265" t="str">
        <f>+'Base Datos'!$V$21</f>
        <v>CONTENEDOR</v>
      </c>
      <c r="U7" s="265" t="str">
        <f>+'Base Datos'!$V$21</f>
        <v>CONTENEDOR</v>
      </c>
      <c r="V7" s="265" t="str">
        <f>+'Base Datos'!$V$21</f>
        <v>CONTENEDOR</v>
      </c>
      <c r="W7" s="265" t="str">
        <f>+'Base Datos'!$V$21</f>
        <v>CONTENEDOR</v>
      </c>
      <c r="X7" s="265" t="str">
        <f>+'Base Datos'!$V$21</f>
        <v>CONTENEDOR</v>
      </c>
      <c r="Y7" s="265" t="str">
        <f>+'Base Datos'!$V$21</f>
        <v>CONTENEDOR</v>
      </c>
      <c r="Z7" s="265" t="str">
        <f>+'Base Datos'!$V$21</f>
        <v>CONTENEDOR</v>
      </c>
      <c r="AA7" s="265" t="str">
        <f>+'Base Datos'!$V$21</f>
        <v>CONTENEDOR</v>
      </c>
      <c r="AB7" s="265" t="str">
        <f>+'Base Datos'!$V$21</f>
        <v>CONTENEDOR</v>
      </c>
      <c r="AC7" s="265" t="str">
        <f>+'Base Datos'!$V$21</f>
        <v>CONTENEDOR</v>
      </c>
      <c r="AD7" s="265" t="str">
        <f>+'Base Datos'!$V$21</f>
        <v>CONTENEDOR</v>
      </c>
      <c r="AE7" s="265" t="str">
        <f>+'Base Datos'!$V$21</f>
        <v>CONTENEDOR</v>
      </c>
      <c r="AF7" s="265" t="str">
        <f>+'Base Datos'!$V$21</f>
        <v>CONTENEDOR</v>
      </c>
      <c r="AG7" s="265" t="str">
        <f>+'Base Datos'!$V$21</f>
        <v>CONTENEDOR</v>
      </c>
      <c r="AH7" s="265" t="str">
        <f>+'Base Datos'!$V$21</f>
        <v>CONTENEDOR</v>
      </c>
      <c r="AI7" s="265" t="str">
        <f>+'Base Datos'!$V$21</f>
        <v>CONTENEDOR</v>
      </c>
      <c r="AJ7" s="265" t="str">
        <f>+'Base Datos'!$V$21</f>
        <v>CONTENEDOR</v>
      </c>
      <c r="AK7" s="265" t="str">
        <f>+'Base Datos'!$V$21</f>
        <v>CONTENEDOR</v>
      </c>
      <c r="AL7" s="265" t="str">
        <f>+'Base Datos'!$V$21</f>
        <v>CONTENEDOR</v>
      </c>
      <c r="AM7" s="265" t="str">
        <f>+'Base Datos'!$V$21</f>
        <v>CONTENEDOR</v>
      </c>
      <c r="AN7" s="265" t="str">
        <f>+'Base Datos'!$V$21</f>
        <v>CONTENEDOR</v>
      </c>
      <c r="AO7" s="265" t="str">
        <f>+'Base Datos'!$V$21</f>
        <v>CONTENEDOR</v>
      </c>
      <c r="AP7" s="265" t="str">
        <f>+'Base Datos'!$V$21</f>
        <v>CONTENEDOR</v>
      </c>
      <c r="AQ7" s="265" t="str">
        <f>+'Base Datos'!$V$21</f>
        <v>CONTENEDOR</v>
      </c>
      <c r="AR7" s="265" t="str">
        <f>+'Base Datos'!$V$21</f>
        <v>CONTENEDOR</v>
      </c>
      <c r="AS7" s="265" t="str">
        <f>+'Base Datos'!$V$21</f>
        <v>CONTENEDOR</v>
      </c>
      <c r="AT7" s="265" t="str">
        <f>+'Base Datos'!$V$21</f>
        <v>CONTENEDOR</v>
      </c>
      <c r="AU7" s="265" t="str">
        <f>+'Base Datos'!$V$21</f>
        <v>CONTENEDOR</v>
      </c>
      <c r="AV7" s="265" t="str">
        <f>+'Base Datos'!$V$21</f>
        <v>CONTENEDOR</v>
      </c>
      <c r="AW7" s="265" t="str">
        <f>+'Base Datos'!$V$21</f>
        <v>CONTENEDOR</v>
      </c>
      <c r="AX7" s="265" t="str">
        <f>+'Base Datos'!$V$21</f>
        <v>CONTENEDOR</v>
      </c>
      <c r="AY7" s="265" t="str">
        <f>+'Base Datos'!$V$21</f>
        <v>CONTENEDOR</v>
      </c>
      <c r="AZ7" s="265" t="str">
        <f>+'Base Datos'!$V$21</f>
        <v>CONTENEDOR</v>
      </c>
      <c r="BA7" s="265" t="str">
        <f>+'Base Datos'!$V$21</f>
        <v>CONTENEDOR</v>
      </c>
      <c r="BB7" s="265" t="str">
        <f>+'Base Datos'!$V$21</f>
        <v>CONTENEDOR</v>
      </c>
      <c r="BC7" s="265" t="str">
        <f>+'Base Datos'!$V$21</f>
        <v>CONTENEDOR</v>
      </c>
      <c r="BD7" s="265" t="str">
        <f>+'Base Datos'!$V$21</f>
        <v>CONTENEDOR</v>
      </c>
      <c r="BE7" s="265" t="str">
        <f>+'Base Datos'!$V$21</f>
        <v>CONTENEDOR</v>
      </c>
      <c r="BF7" s="265" t="str">
        <f>+'Base Datos'!$V$21</f>
        <v>CONTENEDOR</v>
      </c>
      <c r="BG7" s="265" t="str">
        <f>+'Base Datos'!$V$21</f>
        <v>CONTENEDOR</v>
      </c>
      <c r="BH7" s="265" t="str">
        <f>+'Base Datos'!$V$21</f>
        <v>CONTENEDOR</v>
      </c>
      <c r="BI7" s="265" t="str">
        <f>+'Base Datos'!$V$21</f>
        <v>CONTENEDOR</v>
      </c>
      <c r="BJ7" s="265" t="str">
        <f>+'Base Datos'!$V$21</f>
        <v>CONTENEDOR</v>
      </c>
      <c r="BK7" s="265" t="str">
        <f>+'Base Datos'!$V$21</f>
        <v>CONTENEDOR</v>
      </c>
      <c r="BL7" s="265" t="str">
        <f>+'Base Datos'!$V$21</f>
        <v>CONTENEDOR</v>
      </c>
      <c r="BM7" s="265" t="str">
        <f>+'Base Datos'!$V$21</f>
        <v>CONTENEDOR</v>
      </c>
      <c r="BN7" s="265" t="str">
        <f>+'Base Datos'!$V$21</f>
        <v>CONTENEDOR</v>
      </c>
      <c r="BO7" s="265" t="str">
        <f>+'Base Datos'!$V$21</f>
        <v>CONTENEDOR</v>
      </c>
      <c r="BP7" s="265" t="str">
        <f>+'Base Datos'!$V$21</f>
        <v>CONTENEDOR</v>
      </c>
      <c r="BQ7" s="265" t="str">
        <f>+'Base Datos'!$V$21</f>
        <v>CONTENEDOR</v>
      </c>
      <c r="BR7" s="265" t="str">
        <f>+'Base Datos'!$V$21</f>
        <v>CONTENEDOR</v>
      </c>
      <c r="BS7" s="265" t="str">
        <f>+'Base Datos'!$V$21</f>
        <v>CONTENEDOR</v>
      </c>
      <c r="BT7" s="265" t="str">
        <f>+'Base Datos'!$V$21</f>
        <v>CONTENEDOR</v>
      </c>
      <c r="BU7" s="265" t="str">
        <f>+'Base Datos'!$V$21</f>
        <v>CONTENEDOR</v>
      </c>
      <c r="BV7" s="265" t="str">
        <f>+'Base Datos'!$V$21</f>
        <v>CONTENEDOR</v>
      </c>
      <c r="BW7" s="265" t="str">
        <f>+'Base Datos'!$V$21</f>
        <v>CONTENEDOR</v>
      </c>
      <c r="BX7" s="265" t="str">
        <f>+'Base Datos'!$V$21</f>
        <v>CONTENEDOR</v>
      </c>
      <c r="BY7" s="265" t="str">
        <f>+'Base Datos'!$V$21</f>
        <v>CONTENEDOR</v>
      </c>
      <c r="BZ7" s="265" t="str">
        <f>+'Base Datos'!$V$21</f>
        <v>CONTENEDOR</v>
      </c>
      <c r="CA7" s="265" t="str">
        <f>+'Base Datos'!$V$21</f>
        <v>CONTENEDOR</v>
      </c>
      <c r="CB7" s="265" t="str">
        <f>+'Base Datos'!$V$21</f>
        <v>CONTENEDOR</v>
      </c>
      <c r="CC7" s="265" t="str">
        <f>+'Base Datos'!$V$21</f>
        <v>CONTENEDOR</v>
      </c>
      <c r="CD7" s="265" t="str">
        <f>+'Base Datos'!$V$21</f>
        <v>CONTENEDOR</v>
      </c>
      <c r="CE7" s="265" t="str">
        <f>+'Base Datos'!$V$21</f>
        <v>CONTENEDOR</v>
      </c>
      <c r="CF7" s="265" t="str">
        <f>+'Base Datos'!$V$21</f>
        <v>CONTENEDOR</v>
      </c>
    </row>
    <row r="8" spans="3:84" ht="12" customHeight="1" thickBot="1" x14ac:dyDescent="0.35">
      <c r="C8" s="699"/>
      <c r="D8" s="699"/>
      <c r="E8" s="754">
        <f>+IF(E2=0,"",GENERALES!E10)</f>
        <v>6.75</v>
      </c>
      <c r="F8" s="754">
        <f>+IF(F2=0,"",GENERALES!F10)</f>
        <v>6.75</v>
      </c>
      <c r="G8" s="754">
        <f>+IF(G2=0,"",GENERALES!G10)</f>
        <v>6.75</v>
      </c>
      <c r="H8" s="754">
        <f>+IF(H2=0,"",GENERALES!H10)</f>
        <v>6.75</v>
      </c>
      <c r="I8" s="754">
        <f>+IF(I2=0,"",GENERALES!I10)</f>
        <v>6.75</v>
      </c>
      <c r="J8" s="754">
        <f>+IF(J2=0,"",GENERALES!J10)</f>
        <v>6.75</v>
      </c>
      <c r="K8" s="754">
        <f>+IF(K2=0,"",GENERALES!K10)</f>
        <v>6.75</v>
      </c>
      <c r="L8" s="754">
        <f>+IF(L2=0,"",GENERALES!L10)</f>
        <v>6.75</v>
      </c>
      <c r="M8" s="754">
        <f>+IF(M2=0,"",GENERALES!M10)</f>
        <v>6.75</v>
      </c>
      <c r="N8" s="754">
        <f>+IF(N2=0,"",GENERALES!N10)</f>
        <v>6.75</v>
      </c>
      <c r="O8" s="754">
        <f>+IF(O2=0,"",GENERALES!O10)</f>
        <v>6.75</v>
      </c>
      <c r="P8" s="754">
        <f>+IF(P2=0,"",GENERALES!P10)</f>
        <v>6.75</v>
      </c>
      <c r="Q8" s="754" t="str">
        <f>+IF(Q2=0,"",GENERALES!Q10)</f>
        <v/>
      </c>
      <c r="R8" s="754" t="str">
        <f>+IF(R2=0,"",GENERALES!R10)</f>
        <v/>
      </c>
      <c r="S8" s="754" t="str">
        <f>+IF(S2=0,"",GENERALES!S10)</f>
        <v/>
      </c>
      <c r="T8" s="754" t="str">
        <f>+IF(T2=0,"",GENERALES!T10)</f>
        <v/>
      </c>
      <c r="U8" s="754" t="str">
        <f>+IF(U2=0,"",GENERALES!U10)</f>
        <v/>
      </c>
      <c r="V8" s="754" t="str">
        <f>+IF(V2=0,"",GENERALES!V10)</f>
        <v/>
      </c>
      <c r="W8" s="754" t="str">
        <f>+IF(W2=0,"",GENERALES!W10)</f>
        <v/>
      </c>
      <c r="X8" s="754" t="str">
        <f>+IF(X2=0,"",GENERALES!X10)</f>
        <v/>
      </c>
      <c r="Y8" s="754" t="str">
        <f>+IF(Y2=0,"",GENERALES!Y10)</f>
        <v/>
      </c>
      <c r="Z8" s="754" t="str">
        <f>+IF(Z2=0,"",GENERALES!Z10)</f>
        <v/>
      </c>
      <c r="AA8" s="754" t="str">
        <f>+IF(AA2=0,"",GENERALES!AA10)</f>
        <v/>
      </c>
      <c r="AB8" s="754" t="str">
        <f>+IF(AB2=0,"",GENERALES!AB10)</f>
        <v/>
      </c>
      <c r="AC8" s="754" t="str">
        <f>+IF(AC2=0,"",GENERALES!AC10)</f>
        <v/>
      </c>
      <c r="AD8" s="754" t="str">
        <f>+IF(AD2=0,"",GENERALES!AD10)</f>
        <v/>
      </c>
      <c r="AE8" s="754" t="str">
        <f>+IF(AE2=0,"",GENERALES!AE10)</f>
        <v/>
      </c>
      <c r="AF8" s="754" t="str">
        <f>+IF(AF2=0,"",GENERALES!AF10)</f>
        <v/>
      </c>
      <c r="AG8" s="754" t="str">
        <f>+IF(AG2=0,"",GENERALES!AG10)</f>
        <v/>
      </c>
      <c r="AH8" s="754" t="str">
        <f>+IF(AH2=0,"",GENERALES!AH10)</f>
        <v/>
      </c>
      <c r="AI8" s="754" t="str">
        <f>+IF(AI2=0,"",GENERALES!AI10)</f>
        <v/>
      </c>
      <c r="AJ8" s="754" t="str">
        <f>+IF(AJ2=0,"",GENERALES!AJ10)</f>
        <v/>
      </c>
      <c r="AK8" s="754" t="str">
        <f>+IF(AK2=0,"",GENERALES!AK10)</f>
        <v/>
      </c>
      <c r="AL8" s="754" t="str">
        <f>+IF(AL2=0,"",GENERALES!AL10)</f>
        <v/>
      </c>
      <c r="AM8" s="754" t="str">
        <f>+IF(AM2=0,"",GENERALES!AM10)</f>
        <v/>
      </c>
      <c r="AN8" s="754" t="str">
        <f>+IF(AN2=0,"",GENERALES!AN10)</f>
        <v/>
      </c>
      <c r="AO8" s="754" t="str">
        <f>+IF(AO2=0,"",GENERALES!AO10)</f>
        <v/>
      </c>
      <c r="AP8" s="754" t="str">
        <f>+IF(AP2=0,"",GENERALES!AP10)</f>
        <v/>
      </c>
      <c r="AQ8" s="754" t="str">
        <f>+IF(AQ2=0,"",GENERALES!AQ10)</f>
        <v/>
      </c>
      <c r="AR8" s="754" t="str">
        <f>+IF(AR2=0,"",GENERALES!AR10)</f>
        <v/>
      </c>
      <c r="AS8" s="754" t="str">
        <f>+IF(AS2=0,"",GENERALES!AS10)</f>
        <v/>
      </c>
      <c r="AT8" s="754" t="str">
        <f>+IF(AT2=0,"",GENERALES!AT10)</f>
        <v/>
      </c>
      <c r="AU8" s="754" t="str">
        <f>+IF(AU2=0,"",GENERALES!AU10)</f>
        <v/>
      </c>
      <c r="AV8" s="754" t="str">
        <f>+IF(AV2=0,"",GENERALES!AV10)</f>
        <v/>
      </c>
      <c r="AW8" s="754" t="str">
        <f>+IF(AW2=0,"",GENERALES!AW10)</f>
        <v/>
      </c>
      <c r="AX8" s="754" t="str">
        <f>+IF(AX2=0,"",GENERALES!AX10)</f>
        <v/>
      </c>
      <c r="AY8" s="754" t="str">
        <f>+IF(AY2=0,"",GENERALES!AY10)</f>
        <v/>
      </c>
      <c r="AZ8" s="754" t="str">
        <f>+IF(AZ2=0,"",GENERALES!AZ10)</f>
        <v/>
      </c>
      <c r="BA8" s="754" t="str">
        <f>+IF(BA2=0,"",GENERALES!BA10)</f>
        <v/>
      </c>
      <c r="BB8" s="754" t="str">
        <f>+IF(BB2=0,"",GENERALES!BB10)</f>
        <v/>
      </c>
      <c r="BC8" s="754" t="str">
        <f>+IF(BC2=0,"",GENERALES!BC10)</f>
        <v/>
      </c>
      <c r="BD8" s="754" t="str">
        <f>+IF(BD2=0,"",GENERALES!BD10)</f>
        <v/>
      </c>
      <c r="BE8" s="754" t="str">
        <f>+IF(BE2=0,"",GENERALES!BE10)</f>
        <v/>
      </c>
      <c r="BF8" s="754" t="str">
        <f>+IF(BF2=0,"",GENERALES!BF10)</f>
        <v/>
      </c>
      <c r="BG8" s="754" t="str">
        <f>+IF(BG2=0,"",GENERALES!BG10)</f>
        <v/>
      </c>
      <c r="BH8" s="754" t="str">
        <f>+IF(BH2=0,"",GENERALES!BH10)</f>
        <v/>
      </c>
      <c r="BI8" s="754" t="str">
        <f>+IF(BI2=0,"",GENERALES!BI10)</f>
        <v/>
      </c>
      <c r="BJ8" s="754" t="str">
        <f>+IF(BJ2=0,"",GENERALES!BJ10)</f>
        <v/>
      </c>
      <c r="BK8" s="754" t="str">
        <f>+IF(BK2=0,"",GENERALES!BK10)</f>
        <v/>
      </c>
      <c r="BL8" s="754" t="str">
        <f>+IF(BL2=0,"",GENERALES!BL10)</f>
        <v/>
      </c>
      <c r="BM8" s="754" t="str">
        <f>+IF(BM2=0,"",GENERALES!BM10)</f>
        <v/>
      </c>
      <c r="BN8" s="754" t="str">
        <f>+IF(BN2=0,"",GENERALES!BN10)</f>
        <v/>
      </c>
      <c r="BO8" s="754" t="str">
        <f>+IF(BO2=0,"",GENERALES!BO10)</f>
        <v/>
      </c>
      <c r="BP8" s="754" t="str">
        <f>+IF(BP2=0,"",GENERALES!BP10)</f>
        <v/>
      </c>
      <c r="BQ8" s="754" t="str">
        <f>+IF(BQ2=0,"",GENERALES!BQ10)</f>
        <v/>
      </c>
      <c r="BR8" s="754" t="str">
        <f>+IF(BR2=0,"",GENERALES!BR10)</f>
        <v/>
      </c>
      <c r="BS8" s="754" t="str">
        <f>+IF(BS2=0,"",GENERALES!BS10)</f>
        <v/>
      </c>
      <c r="BT8" s="754" t="str">
        <f>+IF(BT2=0,"",GENERALES!BT10)</f>
        <v/>
      </c>
      <c r="BU8" s="754" t="str">
        <f>+IF(BU2=0,"",GENERALES!BU10)</f>
        <v/>
      </c>
      <c r="BV8" s="754" t="str">
        <f>+IF(BV2=0,"",GENERALES!BV10)</f>
        <v/>
      </c>
      <c r="BW8" s="754" t="str">
        <f>+IF(BW2=0,"",GENERALES!BW10)</f>
        <v/>
      </c>
      <c r="BX8" s="754" t="str">
        <f>+IF(BX2=0,"",GENERALES!BX10)</f>
        <v/>
      </c>
      <c r="BY8" s="754" t="str">
        <f>+IF(BY2=0,"",GENERALES!BY10)</f>
        <v/>
      </c>
      <c r="BZ8" s="754" t="str">
        <f>+IF(BZ2=0,"",GENERALES!BZ10)</f>
        <v/>
      </c>
      <c r="CA8" s="754" t="str">
        <f>+IF(CA2=0,"",GENERALES!CA10)</f>
        <v/>
      </c>
      <c r="CB8" s="754" t="str">
        <f>+IF(CB2=0,"",GENERALES!CB10)</f>
        <v/>
      </c>
      <c r="CC8" s="754" t="str">
        <f>+IF(CC2=0,"",GENERALES!CC10)</f>
        <v/>
      </c>
      <c r="CD8" s="754" t="str">
        <f>+IF(CD2=0,"",GENERALES!CD10)</f>
        <v/>
      </c>
      <c r="CE8" s="754" t="str">
        <f>+IF(CE2=0,"",GENERALES!CE10)</f>
        <v/>
      </c>
      <c r="CF8" s="754" t="str">
        <f>+IF(CF2=0,"",GENERALES!CF10)</f>
        <v/>
      </c>
    </row>
    <row r="9" spans="3:84" ht="17.25" hidden="1" thickBot="1" x14ac:dyDescent="0.35">
      <c r="C9" s="736"/>
      <c r="D9" s="226" t="s">
        <v>27</v>
      </c>
      <c r="E9" s="197">
        <f>+LODO!E42</f>
        <v>0.84</v>
      </c>
      <c r="F9" s="197">
        <f>+LODO!F42</f>
        <v>0.84</v>
      </c>
      <c r="G9" s="197">
        <f>+LODO!G42</f>
        <v>0.84</v>
      </c>
      <c r="H9" s="197">
        <f>+LODO!H42</f>
        <v>0.84</v>
      </c>
      <c r="I9" s="197">
        <f>+LODO!I42</f>
        <v>0.84</v>
      </c>
      <c r="J9" s="197">
        <f>+LODO!J42</f>
        <v>0.84</v>
      </c>
      <c r="K9" s="197">
        <f>+LODO!K42</f>
        <v>0.84</v>
      </c>
      <c r="L9" s="197">
        <f>+LODO!L42</f>
        <v>0.84</v>
      </c>
      <c r="M9" s="197">
        <f>+LODO!M42</f>
        <v>0.84</v>
      </c>
      <c r="N9" s="197">
        <f>+LODO!N42</f>
        <v>0.84</v>
      </c>
      <c r="O9" s="197">
        <f>+LODO!O42</f>
        <v>0.84</v>
      </c>
      <c r="P9" s="197">
        <f>+LODO!P42</f>
        <v>0.84</v>
      </c>
      <c r="Q9" s="197">
        <f>+LODO!Q42</f>
        <v>0</v>
      </c>
      <c r="R9" s="197">
        <f>+LODO!R42</f>
        <v>0</v>
      </c>
      <c r="S9" s="197">
        <f>+LODO!S42</f>
        <v>0</v>
      </c>
      <c r="T9" s="197">
        <f>+LODO!T42</f>
        <v>0</v>
      </c>
      <c r="U9" s="197">
        <f>+LODO!U42</f>
        <v>0</v>
      </c>
      <c r="V9" s="197">
        <f>+LODO!V42</f>
        <v>0</v>
      </c>
      <c r="W9" s="197">
        <f>+LODO!W42</f>
        <v>0</v>
      </c>
      <c r="X9" s="197">
        <f>+LODO!X42</f>
        <v>0</v>
      </c>
      <c r="Y9" s="197">
        <f>+LODO!Y42</f>
        <v>0</v>
      </c>
      <c r="Z9" s="197">
        <f>+LODO!Z42</f>
        <v>0</v>
      </c>
      <c r="AA9" s="197">
        <f>+LODO!AA42</f>
        <v>0</v>
      </c>
      <c r="AB9" s="197">
        <f>+LODO!AB42</f>
        <v>0</v>
      </c>
      <c r="AC9" s="197">
        <f>+LODO!AC42</f>
        <v>0</v>
      </c>
      <c r="AD9" s="197">
        <f>+LODO!AD42</f>
        <v>0</v>
      </c>
      <c r="AE9" s="197">
        <f>+LODO!AE42</f>
        <v>0</v>
      </c>
      <c r="AF9" s="197">
        <f>+LODO!AF42</f>
        <v>0</v>
      </c>
      <c r="AG9" s="197">
        <f>+LODO!AG42</f>
        <v>0</v>
      </c>
      <c r="AH9" s="197">
        <f>+LODO!AH42</f>
        <v>0</v>
      </c>
      <c r="AI9" s="197">
        <f>+LODO!AI42</f>
        <v>0</v>
      </c>
      <c r="AJ9" s="197">
        <f>+LODO!AJ42</f>
        <v>0</v>
      </c>
      <c r="AK9" s="197">
        <f>+LODO!AK42</f>
        <v>0</v>
      </c>
      <c r="AL9" s="197">
        <f>+LODO!AL42</f>
        <v>0</v>
      </c>
      <c r="AM9" s="197">
        <f>+LODO!AM42</f>
        <v>0</v>
      </c>
      <c r="AN9" s="197">
        <f>+LODO!AN42</f>
        <v>0</v>
      </c>
      <c r="AO9" s="197">
        <f>+LODO!AO42</f>
        <v>0</v>
      </c>
      <c r="AP9" s="197">
        <f>+LODO!AP42</f>
        <v>0</v>
      </c>
      <c r="AQ9" s="197">
        <f>+LODO!AQ42</f>
        <v>0</v>
      </c>
      <c r="AR9" s="197">
        <f>+LODO!AR42</f>
        <v>0</v>
      </c>
      <c r="AS9" s="197">
        <f>+LODO!AS42</f>
        <v>0</v>
      </c>
      <c r="AT9" s="197">
        <f>+LODO!AT42</f>
        <v>0</v>
      </c>
      <c r="AU9" s="197">
        <f>+LODO!AU42</f>
        <v>0</v>
      </c>
      <c r="AV9" s="197">
        <f>+LODO!AV42</f>
        <v>0</v>
      </c>
      <c r="AW9" s="197">
        <f>+LODO!AW42</f>
        <v>0</v>
      </c>
      <c r="AX9" s="197">
        <f>+LODO!AX42</f>
        <v>0</v>
      </c>
      <c r="AY9" s="197">
        <f>+LODO!AY42</f>
        <v>0</v>
      </c>
      <c r="AZ9" s="197">
        <f>+LODO!AZ42</f>
        <v>0</v>
      </c>
      <c r="BA9" s="197">
        <f>+LODO!BA42</f>
        <v>0</v>
      </c>
      <c r="BB9" s="197">
        <f>+LODO!BB42</f>
        <v>0</v>
      </c>
      <c r="BC9" s="197">
        <f>+LODO!BC42</f>
        <v>0</v>
      </c>
      <c r="BD9" s="197">
        <f>+LODO!BD42</f>
        <v>0</v>
      </c>
      <c r="BE9" s="197">
        <f>+LODO!BE42</f>
        <v>0</v>
      </c>
      <c r="BF9" s="197">
        <f>+LODO!BF42</f>
        <v>0</v>
      </c>
      <c r="BG9" s="197">
        <f>+LODO!BG42</f>
        <v>0</v>
      </c>
      <c r="BH9" s="197">
        <f>+LODO!BH42</f>
        <v>0</v>
      </c>
      <c r="BI9" s="197">
        <f>+LODO!BI42</f>
        <v>0</v>
      </c>
      <c r="BJ9" s="197">
        <f>+LODO!BJ42</f>
        <v>0</v>
      </c>
      <c r="BK9" s="197">
        <f>+LODO!BK42</f>
        <v>0</v>
      </c>
      <c r="BL9" s="197">
        <f>+LODO!BL42</f>
        <v>0</v>
      </c>
      <c r="BM9" s="197">
        <f>+LODO!BM42</f>
        <v>0</v>
      </c>
      <c r="BN9" s="197">
        <f>+LODO!BN42</f>
        <v>0</v>
      </c>
      <c r="BO9" s="197">
        <f>+LODO!BO42</f>
        <v>0</v>
      </c>
      <c r="BP9" s="197">
        <f>+LODO!BP42</f>
        <v>0</v>
      </c>
      <c r="BQ9" s="197">
        <f>+LODO!BQ42</f>
        <v>0</v>
      </c>
      <c r="BR9" s="197">
        <f>+LODO!BR42</f>
        <v>0</v>
      </c>
      <c r="BS9" s="197">
        <f>+LODO!BS42</f>
        <v>0</v>
      </c>
      <c r="BT9" s="197">
        <f>+LODO!BT42</f>
        <v>0</v>
      </c>
      <c r="BU9" s="197">
        <f>+LODO!BU42</f>
        <v>0</v>
      </c>
      <c r="BV9" s="197">
        <f>+LODO!BV42</f>
        <v>0</v>
      </c>
      <c r="BW9" s="197">
        <f>+LODO!BW42</f>
        <v>0</v>
      </c>
      <c r="BX9" s="197">
        <f>+LODO!BX42</f>
        <v>0</v>
      </c>
      <c r="BY9" s="197">
        <f>+LODO!BY42</f>
        <v>0</v>
      </c>
      <c r="BZ9" s="197">
        <f>+LODO!BZ42</f>
        <v>0</v>
      </c>
      <c r="CA9" s="197">
        <f>+LODO!CA42</f>
        <v>0</v>
      </c>
      <c r="CB9" s="197">
        <f>+LODO!CB42</f>
        <v>0</v>
      </c>
      <c r="CC9" s="197">
        <f>+LODO!CC42</f>
        <v>0</v>
      </c>
      <c r="CD9" s="197">
        <f>+LODO!CD42</f>
        <v>0</v>
      </c>
      <c r="CE9" s="197">
        <f>+LODO!CE42</f>
        <v>0</v>
      </c>
      <c r="CF9" s="197">
        <f>+LODO!CF42</f>
        <v>0</v>
      </c>
    </row>
    <row r="10" spans="3:84" ht="17.25" hidden="1" thickBot="1" x14ac:dyDescent="0.35">
      <c r="C10" s="736"/>
      <c r="D10" s="226" t="s">
        <v>24</v>
      </c>
      <c r="E10" s="197">
        <f>+LODO!E43</f>
        <v>4.2</v>
      </c>
      <c r="F10" s="197">
        <f>+LODO!F43</f>
        <v>4.2</v>
      </c>
      <c r="G10" s="197">
        <f>+LODO!G43</f>
        <v>4.2</v>
      </c>
      <c r="H10" s="197">
        <f>+LODO!H43</f>
        <v>4.2</v>
      </c>
      <c r="I10" s="197">
        <f>+LODO!I43</f>
        <v>4.2</v>
      </c>
      <c r="J10" s="197">
        <f>+LODO!J43</f>
        <v>4.2</v>
      </c>
      <c r="K10" s="197">
        <f>+LODO!K43</f>
        <v>4.2</v>
      </c>
      <c r="L10" s="197">
        <f>+LODO!L43</f>
        <v>4.2</v>
      </c>
      <c r="M10" s="197">
        <f>+LODO!M43</f>
        <v>4.2</v>
      </c>
      <c r="N10" s="197">
        <f>+LODO!N43</f>
        <v>4.2</v>
      </c>
      <c r="O10" s="197">
        <f>+LODO!O43</f>
        <v>4.2</v>
      </c>
      <c r="P10" s="197">
        <f>+LODO!P43</f>
        <v>4.2</v>
      </c>
      <c r="Q10" s="197">
        <f>+LODO!Q43</f>
        <v>0</v>
      </c>
      <c r="R10" s="197">
        <f>+LODO!R43</f>
        <v>0</v>
      </c>
      <c r="S10" s="197">
        <f>+LODO!S43</f>
        <v>0</v>
      </c>
      <c r="T10" s="197">
        <f>+LODO!T43</f>
        <v>0</v>
      </c>
      <c r="U10" s="197">
        <f>+LODO!U43</f>
        <v>0</v>
      </c>
      <c r="V10" s="197">
        <f>+LODO!V43</f>
        <v>0</v>
      </c>
      <c r="W10" s="197">
        <f>+LODO!W43</f>
        <v>0</v>
      </c>
      <c r="X10" s="197">
        <f>+LODO!X43</f>
        <v>0</v>
      </c>
      <c r="Y10" s="197">
        <f>+LODO!Y43</f>
        <v>0</v>
      </c>
      <c r="Z10" s="197">
        <f>+LODO!Z43</f>
        <v>0</v>
      </c>
      <c r="AA10" s="197">
        <f>+LODO!AA43</f>
        <v>0</v>
      </c>
      <c r="AB10" s="197">
        <f>+LODO!AB43</f>
        <v>0</v>
      </c>
      <c r="AC10" s="197">
        <f>+LODO!AC43</f>
        <v>0</v>
      </c>
      <c r="AD10" s="197">
        <f>+LODO!AD43</f>
        <v>0</v>
      </c>
      <c r="AE10" s="197">
        <f>+LODO!AE43</f>
        <v>0</v>
      </c>
      <c r="AF10" s="197">
        <f>+LODO!AF43</f>
        <v>0</v>
      </c>
      <c r="AG10" s="197">
        <f>+LODO!AG43</f>
        <v>0</v>
      </c>
      <c r="AH10" s="197">
        <f>+LODO!AH43</f>
        <v>0</v>
      </c>
      <c r="AI10" s="197">
        <f>+LODO!AI43</f>
        <v>0</v>
      </c>
      <c r="AJ10" s="197">
        <f>+LODO!AJ43</f>
        <v>0</v>
      </c>
      <c r="AK10" s="197">
        <f>+LODO!AK43</f>
        <v>0</v>
      </c>
      <c r="AL10" s="197">
        <f>+LODO!AL43</f>
        <v>0</v>
      </c>
      <c r="AM10" s="197">
        <f>+LODO!AM43</f>
        <v>0</v>
      </c>
      <c r="AN10" s="197">
        <f>+LODO!AN43</f>
        <v>0</v>
      </c>
      <c r="AO10" s="197">
        <f>+LODO!AO43</f>
        <v>0</v>
      </c>
      <c r="AP10" s="197">
        <f>+LODO!AP43</f>
        <v>0</v>
      </c>
      <c r="AQ10" s="197">
        <f>+LODO!AQ43</f>
        <v>0</v>
      </c>
      <c r="AR10" s="197">
        <f>+LODO!AR43</f>
        <v>0</v>
      </c>
      <c r="AS10" s="197">
        <f>+LODO!AS43</f>
        <v>0</v>
      </c>
      <c r="AT10" s="197">
        <f>+LODO!AT43</f>
        <v>0</v>
      </c>
      <c r="AU10" s="197">
        <f>+LODO!AU43</f>
        <v>0</v>
      </c>
      <c r="AV10" s="197">
        <f>+LODO!AV43</f>
        <v>0</v>
      </c>
      <c r="AW10" s="197">
        <f>+LODO!AW43</f>
        <v>0</v>
      </c>
      <c r="AX10" s="197">
        <f>+LODO!AX43</f>
        <v>0</v>
      </c>
      <c r="AY10" s="197">
        <f>+LODO!AY43</f>
        <v>0</v>
      </c>
      <c r="AZ10" s="197">
        <f>+LODO!AZ43</f>
        <v>0</v>
      </c>
      <c r="BA10" s="197">
        <f>+LODO!BA43</f>
        <v>0</v>
      </c>
      <c r="BB10" s="197">
        <f>+LODO!BB43</f>
        <v>0</v>
      </c>
      <c r="BC10" s="197">
        <f>+LODO!BC43</f>
        <v>0</v>
      </c>
      <c r="BD10" s="197">
        <f>+LODO!BD43</f>
        <v>0</v>
      </c>
      <c r="BE10" s="197">
        <f>+LODO!BE43</f>
        <v>0</v>
      </c>
      <c r="BF10" s="197">
        <f>+LODO!BF43</f>
        <v>0</v>
      </c>
      <c r="BG10" s="197">
        <f>+LODO!BG43</f>
        <v>0</v>
      </c>
      <c r="BH10" s="197">
        <f>+LODO!BH43</f>
        <v>0</v>
      </c>
      <c r="BI10" s="197">
        <f>+LODO!BI43</f>
        <v>0</v>
      </c>
      <c r="BJ10" s="197">
        <f>+LODO!BJ43</f>
        <v>0</v>
      </c>
      <c r="BK10" s="197">
        <f>+LODO!BK43</f>
        <v>0</v>
      </c>
      <c r="BL10" s="197">
        <f>+LODO!BL43</f>
        <v>0</v>
      </c>
      <c r="BM10" s="197">
        <f>+LODO!BM43</f>
        <v>0</v>
      </c>
      <c r="BN10" s="197">
        <f>+LODO!BN43</f>
        <v>0</v>
      </c>
      <c r="BO10" s="197">
        <f>+LODO!BO43</f>
        <v>0</v>
      </c>
      <c r="BP10" s="197">
        <f>+LODO!BP43</f>
        <v>0</v>
      </c>
      <c r="BQ10" s="197">
        <f>+LODO!BQ43</f>
        <v>0</v>
      </c>
      <c r="BR10" s="197">
        <f>+LODO!BR43</f>
        <v>0</v>
      </c>
      <c r="BS10" s="197">
        <f>+LODO!BS43</f>
        <v>0</v>
      </c>
      <c r="BT10" s="197">
        <f>+LODO!BT43</f>
        <v>0</v>
      </c>
      <c r="BU10" s="197">
        <f>+LODO!BU43</f>
        <v>0</v>
      </c>
      <c r="BV10" s="197">
        <f>+LODO!BV43</f>
        <v>0</v>
      </c>
      <c r="BW10" s="197">
        <f>+LODO!BW43</f>
        <v>0</v>
      </c>
      <c r="BX10" s="197">
        <f>+LODO!BX43</f>
        <v>0</v>
      </c>
      <c r="BY10" s="197">
        <f>+LODO!BY43</f>
        <v>0</v>
      </c>
      <c r="BZ10" s="197">
        <f>+LODO!BZ43</f>
        <v>0</v>
      </c>
      <c r="CA10" s="197">
        <f>+LODO!CA43</f>
        <v>0</v>
      </c>
      <c r="CB10" s="197">
        <f>+LODO!CB43</f>
        <v>0</v>
      </c>
      <c r="CC10" s="197">
        <f>+LODO!CC43</f>
        <v>0</v>
      </c>
      <c r="CD10" s="197">
        <f>+LODO!CD43</f>
        <v>0</v>
      </c>
      <c r="CE10" s="197">
        <f>+LODO!CE43</f>
        <v>0</v>
      </c>
      <c r="CF10" s="197">
        <f>+LODO!CF43</f>
        <v>0</v>
      </c>
    </row>
    <row r="11" spans="3:84" ht="17.25" hidden="1" thickBot="1" x14ac:dyDescent="0.35">
      <c r="C11" s="736"/>
      <c r="D11" s="226" t="s">
        <v>147</v>
      </c>
      <c r="E11" s="197">
        <f>+LODO!E13</f>
        <v>2.2000000000000002</v>
      </c>
      <c r="F11" s="197">
        <f>+LODO!F13</f>
        <v>2.2000000000000002</v>
      </c>
      <c r="G11" s="197">
        <f>+LODO!G13</f>
        <v>2.2000000000000002</v>
      </c>
      <c r="H11" s="197">
        <f>+LODO!H13</f>
        <v>2.2000000000000002</v>
      </c>
      <c r="I11" s="197">
        <f>+LODO!I13</f>
        <v>2.2000000000000002</v>
      </c>
      <c r="J11" s="197">
        <f>+LODO!J13</f>
        <v>2.2000000000000002</v>
      </c>
      <c r="K11" s="197">
        <f>+LODO!K13</f>
        <v>2.2000000000000002</v>
      </c>
      <c r="L11" s="197">
        <f>+LODO!L13</f>
        <v>2.2000000000000002</v>
      </c>
      <c r="M11" s="197">
        <f>+LODO!M13</f>
        <v>2.6</v>
      </c>
      <c r="N11" s="197">
        <f>+LODO!N13</f>
        <v>2.6</v>
      </c>
      <c r="O11" s="197">
        <f>+LODO!O13</f>
        <v>2.2000000000000002</v>
      </c>
      <c r="P11" s="197">
        <f>+LODO!P13</f>
        <v>2.2000000000000002</v>
      </c>
      <c r="Q11" s="197">
        <f>+LODO!Q13</f>
        <v>2.2000000000000002</v>
      </c>
      <c r="R11" s="197">
        <f>+LODO!R13</f>
        <v>2.2000000000000002</v>
      </c>
      <c r="S11" s="197">
        <f>+LODO!S13</f>
        <v>2.2000000000000002</v>
      </c>
      <c r="T11" s="197">
        <f>+LODO!T13</f>
        <v>2.2000000000000002</v>
      </c>
      <c r="U11" s="197">
        <f>+LODO!U13</f>
        <v>2.2000000000000002</v>
      </c>
      <c r="V11" s="197">
        <f>+LODO!V13</f>
        <v>2.2000000000000002</v>
      </c>
      <c r="W11" s="197">
        <f>+LODO!W13</f>
        <v>2.2000000000000002</v>
      </c>
      <c r="X11" s="197">
        <f>+LODO!X13</f>
        <v>2.2000000000000002</v>
      </c>
      <c r="Y11" s="197">
        <f>+LODO!Y13</f>
        <v>2.2000000000000002</v>
      </c>
      <c r="Z11" s="197">
        <f>+LODO!Z13</f>
        <v>2.2000000000000002</v>
      </c>
      <c r="AA11" s="197">
        <f>+LODO!AA13</f>
        <v>2.2000000000000002</v>
      </c>
      <c r="AB11" s="197">
        <f>+LODO!AB13</f>
        <v>2.2000000000000002</v>
      </c>
      <c r="AC11" s="197">
        <f>+LODO!AC13</f>
        <v>2.2000000000000002</v>
      </c>
      <c r="AD11" s="197">
        <f>+LODO!AD13</f>
        <v>2.2000000000000002</v>
      </c>
      <c r="AE11" s="197">
        <f>+LODO!AE13</f>
        <v>2.2000000000000002</v>
      </c>
      <c r="AF11" s="197">
        <f>+LODO!AF13</f>
        <v>2.2000000000000002</v>
      </c>
      <c r="AG11" s="197">
        <f>+LODO!AG13</f>
        <v>2.2000000000000002</v>
      </c>
      <c r="AH11" s="197">
        <f>+LODO!AH13</f>
        <v>2.2000000000000002</v>
      </c>
      <c r="AI11" s="197">
        <f>+LODO!AI13</f>
        <v>2.2000000000000002</v>
      </c>
      <c r="AJ11" s="197">
        <f>+LODO!AJ13</f>
        <v>2.2000000000000002</v>
      </c>
      <c r="AK11" s="197">
        <f>+LODO!AK13</f>
        <v>2.2000000000000002</v>
      </c>
      <c r="AL11" s="197">
        <f>+LODO!AL13</f>
        <v>2.2000000000000002</v>
      </c>
      <c r="AM11" s="197">
        <f>+LODO!AM13</f>
        <v>2.2000000000000002</v>
      </c>
      <c r="AN11" s="197">
        <f>+LODO!AN13</f>
        <v>2.2000000000000002</v>
      </c>
      <c r="AO11" s="197">
        <f>+LODO!AO13</f>
        <v>2.2000000000000002</v>
      </c>
      <c r="AP11" s="197">
        <f>+LODO!AP13</f>
        <v>2.2000000000000002</v>
      </c>
      <c r="AQ11" s="197">
        <f>+LODO!AQ13</f>
        <v>2.2000000000000002</v>
      </c>
      <c r="AR11" s="197">
        <f>+LODO!AR13</f>
        <v>2.2000000000000002</v>
      </c>
      <c r="AS11" s="197">
        <f>+LODO!AS13</f>
        <v>2.2000000000000002</v>
      </c>
      <c r="AT11" s="197">
        <f>+LODO!AT13</f>
        <v>2.2000000000000002</v>
      </c>
      <c r="AU11" s="197">
        <f>+LODO!AU13</f>
        <v>2.2000000000000002</v>
      </c>
      <c r="AV11" s="197">
        <f>+LODO!AV13</f>
        <v>2.2000000000000002</v>
      </c>
      <c r="AW11" s="197">
        <f>+LODO!AW13</f>
        <v>2.2000000000000002</v>
      </c>
      <c r="AX11" s="197">
        <f>+LODO!AX13</f>
        <v>2.2000000000000002</v>
      </c>
      <c r="AY11" s="197">
        <f>+LODO!AY13</f>
        <v>2.2000000000000002</v>
      </c>
      <c r="AZ11" s="197">
        <f>+LODO!AZ13</f>
        <v>2.2000000000000002</v>
      </c>
      <c r="BA11" s="197">
        <f>+LODO!BA13</f>
        <v>2.2000000000000002</v>
      </c>
      <c r="BB11" s="197">
        <f>+LODO!BB13</f>
        <v>2.2000000000000002</v>
      </c>
      <c r="BC11" s="197">
        <f>+LODO!BC13</f>
        <v>2.2000000000000002</v>
      </c>
      <c r="BD11" s="197">
        <f>+LODO!BD13</f>
        <v>2.2000000000000002</v>
      </c>
      <c r="BE11" s="197">
        <f>+LODO!BE13</f>
        <v>2.2000000000000002</v>
      </c>
      <c r="BF11" s="197">
        <f>+LODO!BF13</f>
        <v>2.2000000000000002</v>
      </c>
      <c r="BG11" s="197">
        <f>+LODO!BG13</f>
        <v>2.2000000000000002</v>
      </c>
      <c r="BH11" s="197">
        <f>+LODO!BH13</f>
        <v>2.2000000000000002</v>
      </c>
      <c r="BI11" s="197">
        <f>+LODO!BI13</f>
        <v>2.2000000000000002</v>
      </c>
      <c r="BJ11" s="197">
        <f>+LODO!BJ13</f>
        <v>2.2000000000000002</v>
      </c>
      <c r="BK11" s="197">
        <f>+LODO!BK13</f>
        <v>2.2000000000000002</v>
      </c>
      <c r="BL11" s="197">
        <f>+LODO!BL13</f>
        <v>2.2000000000000002</v>
      </c>
      <c r="BM11" s="197">
        <f>+LODO!BM13</f>
        <v>2.2000000000000002</v>
      </c>
      <c r="BN11" s="197">
        <f>+LODO!BN13</f>
        <v>2.2000000000000002</v>
      </c>
      <c r="BO11" s="197">
        <f>+LODO!BO13</f>
        <v>2.2000000000000002</v>
      </c>
      <c r="BP11" s="197">
        <f>+LODO!BP13</f>
        <v>2.2000000000000002</v>
      </c>
      <c r="BQ11" s="197">
        <f>+LODO!BQ13</f>
        <v>2.2000000000000002</v>
      </c>
      <c r="BR11" s="197">
        <f>+LODO!BR13</f>
        <v>2.2000000000000002</v>
      </c>
      <c r="BS11" s="197">
        <f>+LODO!BS13</f>
        <v>2.2000000000000002</v>
      </c>
      <c r="BT11" s="197">
        <f>+LODO!BT13</f>
        <v>2.2000000000000002</v>
      </c>
      <c r="BU11" s="197">
        <f>+LODO!BU13</f>
        <v>2.2000000000000002</v>
      </c>
      <c r="BV11" s="197">
        <f>+LODO!BV13</f>
        <v>2.2000000000000002</v>
      </c>
      <c r="BW11" s="197">
        <f>+LODO!BW13</f>
        <v>2.2000000000000002</v>
      </c>
      <c r="BX11" s="197">
        <f>+LODO!BX13</f>
        <v>2.2000000000000002</v>
      </c>
      <c r="BY11" s="197">
        <f>+LODO!BY13</f>
        <v>2.2000000000000002</v>
      </c>
      <c r="BZ11" s="197">
        <f>+LODO!BZ13</f>
        <v>2.2000000000000002</v>
      </c>
      <c r="CA11" s="197">
        <f>+LODO!CA13</f>
        <v>2.2000000000000002</v>
      </c>
      <c r="CB11" s="197">
        <f>+LODO!CB13</f>
        <v>2.2000000000000002</v>
      </c>
      <c r="CC11" s="197">
        <f>+LODO!CC13</f>
        <v>2.2000000000000002</v>
      </c>
      <c r="CD11" s="197">
        <f>+LODO!CD13</f>
        <v>2.2000000000000002</v>
      </c>
      <c r="CE11" s="197">
        <f>+LODO!CE13</f>
        <v>2.2000000000000002</v>
      </c>
      <c r="CF11" s="197">
        <f>+LODO!CF13</f>
        <v>2.2000000000000002</v>
      </c>
    </row>
    <row r="12" spans="3:84" ht="17.25" hidden="1" thickBot="1" x14ac:dyDescent="0.35">
      <c r="C12" s="736"/>
      <c r="D12" s="226" t="s">
        <v>36</v>
      </c>
      <c r="E12" s="227">
        <f>+LODO!E20</f>
        <v>186720</v>
      </c>
      <c r="F12" s="227">
        <f>+LODO!F20</f>
        <v>186720</v>
      </c>
      <c r="G12" s="227">
        <f>+LODO!G20</f>
        <v>186720</v>
      </c>
      <c r="H12" s="227">
        <f>+LODO!H20</f>
        <v>186720</v>
      </c>
      <c r="I12" s="227">
        <f>+LODO!I20</f>
        <v>186720</v>
      </c>
      <c r="J12" s="227">
        <f>+LODO!J20</f>
        <v>184916</v>
      </c>
      <c r="K12" s="227">
        <f>+LODO!K20</f>
        <v>184486</v>
      </c>
      <c r="L12" s="227">
        <f>+LODO!L20</f>
        <v>185418</v>
      </c>
      <c r="M12" s="227">
        <f>+LODO!M20</f>
        <v>184916</v>
      </c>
      <c r="N12" s="227">
        <f>+LODO!N20</f>
        <v>184916</v>
      </c>
      <c r="O12" s="227">
        <f>+LODO!O20</f>
        <v>186010</v>
      </c>
      <c r="P12" s="227">
        <f>+LODO!P20</f>
        <v>186010</v>
      </c>
      <c r="Q12" s="227">
        <f>+LODO!Q20</f>
        <v>0</v>
      </c>
      <c r="R12" s="227">
        <f>+LODO!R20</f>
        <v>0</v>
      </c>
      <c r="S12" s="227">
        <f>+LODO!S20</f>
        <v>0</v>
      </c>
      <c r="T12" s="227">
        <f>+LODO!T20</f>
        <v>0</v>
      </c>
      <c r="U12" s="227">
        <f>+LODO!U20</f>
        <v>0</v>
      </c>
      <c r="V12" s="227">
        <f>+LODO!V20</f>
        <v>0</v>
      </c>
      <c r="W12" s="227">
        <f>+LODO!W20</f>
        <v>0</v>
      </c>
      <c r="X12" s="227">
        <f>+LODO!X20</f>
        <v>0</v>
      </c>
      <c r="Y12" s="227">
        <f>+LODO!Y20</f>
        <v>0</v>
      </c>
      <c r="Z12" s="227">
        <f>+LODO!Z20</f>
        <v>0</v>
      </c>
      <c r="AA12" s="227">
        <f>+LODO!AA20</f>
        <v>0</v>
      </c>
      <c r="AB12" s="227">
        <f>+LODO!AB20</f>
        <v>0</v>
      </c>
      <c r="AC12" s="227">
        <f>+LODO!AC20</f>
        <v>0</v>
      </c>
      <c r="AD12" s="227">
        <f>+LODO!AD20</f>
        <v>0</v>
      </c>
      <c r="AE12" s="227">
        <f>+LODO!AE20</f>
        <v>0</v>
      </c>
      <c r="AF12" s="227">
        <f>+LODO!AF20</f>
        <v>0</v>
      </c>
      <c r="AG12" s="227">
        <f>+LODO!AG20</f>
        <v>0</v>
      </c>
      <c r="AH12" s="227">
        <f>+LODO!AH20</f>
        <v>0</v>
      </c>
      <c r="AI12" s="227">
        <f>+LODO!AI20</f>
        <v>0</v>
      </c>
      <c r="AJ12" s="227">
        <f>+LODO!AJ20</f>
        <v>0</v>
      </c>
      <c r="AK12" s="227">
        <f>+LODO!AK20</f>
        <v>0</v>
      </c>
      <c r="AL12" s="227">
        <f>+LODO!AL20</f>
        <v>0</v>
      </c>
      <c r="AM12" s="227">
        <f>+LODO!AM20</f>
        <v>0</v>
      </c>
      <c r="AN12" s="227">
        <f>+LODO!AN20</f>
        <v>0</v>
      </c>
      <c r="AO12" s="227">
        <f>+LODO!AO20</f>
        <v>0</v>
      </c>
      <c r="AP12" s="227">
        <f>+LODO!AP20</f>
        <v>0</v>
      </c>
      <c r="AQ12" s="227">
        <f>+LODO!AQ20</f>
        <v>0</v>
      </c>
      <c r="AR12" s="227">
        <f>+LODO!AR20</f>
        <v>0</v>
      </c>
      <c r="AS12" s="227">
        <f>+LODO!AS20</f>
        <v>0</v>
      </c>
      <c r="AT12" s="227">
        <f>+LODO!AT20</f>
        <v>0</v>
      </c>
      <c r="AU12" s="227">
        <f>+LODO!AU20</f>
        <v>0</v>
      </c>
      <c r="AV12" s="227">
        <f>+LODO!AV20</f>
        <v>0</v>
      </c>
      <c r="AW12" s="227">
        <f>+LODO!AW20</f>
        <v>0</v>
      </c>
      <c r="AX12" s="227">
        <f>+LODO!AX20</f>
        <v>0</v>
      </c>
      <c r="AY12" s="227">
        <f>+LODO!AY20</f>
        <v>0</v>
      </c>
      <c r="AZ12" s="227">
        <f>+LODO!AZ20</f>
        <v>0</v>
      </c>
      <c r="BA12" s="227">
        <f>+LODO!BA20</f>
        <v>0</v>
      </c>
      <c r="BB12" s="227">
        <f>+LODO!BB20</f>
        <v>0</v>
      </c>
      <c r="BC12" s="227">
        <f>+LODO!BC20</f>
        <v>0</v>
      </c>
      <c r="BD12" s="227">
        <f>+LODO!BD20</f>
        <v>0</v>
      </c>
      <c r="BE12" s="227">
        <f>+LODO!BE20</f>
        <v>0</v>
      </c>
      <c r="BF12" s="227">
        <f>+LODO!BF20</f>
        <v>0</v>
      </c>
      <c r="BG12" s="227">
        <f>+LODO!BG20</f>
        <v>0</v>
      </c>
      <c r="BH12" s="227">
        <f>+LODO!BH20</f>
        <v>0</v>
      </c>
      <c r="BI12" s="227">
        <f>+LODO!BI20</f>
        <v>0</v>
      </c>
      <c r="BJ12" s="227">
        <f>+LODO!BJ20</f>
        <v>0</v>
      </c>
      <c r="BK12" s="227">
        <f>+LODO!BK20</f>
        <v>0</v>
      </c>
      <c r="BL12" s="227">
        <f>+LODO!BL20</f>
        <v>0</v>
      </c>
      <c r="BM12" s="227">
        <f>+LODO!BM20</f>
        <v>0</v>
      </c>
      <c r="BN12" s="227">
        <f>+LODO!BN20</f>
        <v>0</v>
      </c>
      <c r="BO12" s="227">
        <f>+LODO!BO20</f>
        <v>0</v>
      </c>
      <c r="BP12" s="227">
        <f>+LODO!BP20</f>
        <v>0</v>
      </c>
      <c r="BQ12" s="227">
        <f>+LODO!BQ20</f>
        <v>0</v>
      </c>
      <c r="BR12" s="227">
        <f>+LODO!BR20</f>
        <v>0</v>
      </c>
      <c r="BS12" s="227">
        <f>+LODO!BS20</f>
        <v>0</v>
      </c>
      <c r="BT12" s="227">
        <f>+LODO!BT20</f>
        <v>0</v>
      </c>
      <c r="BU12" s="227">
        <f>+LODO!BU20</f>
        <v>0</v>
      </c>
      <c r="BV12" s="227">
        <f>+LODO!BV20</f>
        <v>0</v>
      </c>
      <c r="BW12" s="227">
        <f>+LODO!BW20</f>
        <v>0</v>
      </c>
      <c r="BX12" s="227">
        <f>+LODO!BX20</f>
        <v>0</v>
      </c>
      <c r="BY12" s="227">
        <f>+LODO!BY20</f>
        <v>0</v>
      </c>
      <c r="BZ12" s="227">
        <f>+LODO!BZ20</f>
        <v>0</v>
      </c>
      <c r="CA12" s="227">
        <f>+LODO!CA20</f>
        <v>0</v>
      </c>
      <c r="CB12" s="227">
        <f>+LODO!CB20</f>
        <v>0</v>
      </c>
      <c r="CC12" s="227">
        <f>+LODO!CC20</f>
        <v>0</v>
      </c>
      <c r="CD12" s="227">
        <f>+LODO!CD20</f>
        <v>0</v>
      </c>
      <c r="CE12" s="227">
        <f>+LODO!CE20</f>
        <v>0</v>
      </c>
      <c r="CF12" s="227">
        <f>+LODO!CF20</f>
        <v>0</v>
      </c>
    </row>
    <row r="13" spans="3:84" ht="17.25" hidden="1" thickBot="1" x14ac:dyDescent="0.35">
      <c r="C13" s="736"/>
      <c r="D13" s="180"/>
      <c r="E13" s="228">
        <v>1</v>
      </c>
      <c r="F13" s="228">
        <v>2</v>
      </c>
      <c r="G13" s="228">
        <v>3</v>
      </c>
      <c r="H13" s="228">
        <v>4</v>
      </c>
      <c r="I13" s="228">
        <v>5</v>
      </c>
      <c r="J13" s="228">
        <v>6</v>
      </c>
      <c r="K13" s="228">
        <v>7</v>
      </c>
      <c r="L13" s="228">
        <v>8</v>
      </c>
      <c r="M13" s="228">
        <v>9</v>
      </c>
      <c r="N13" s="228">
        <v>10</v>
      </c>
      <c r="O13" s="228">
        <v>11</v>
      </c>
      <c r="P13" s="228">
        <v>12</v>
      </c>
      <c r="Q13" s="228">
        <v>13</v>
      </c>
      <c r="R13" s="228">
        <v>14</v>
      </c>
      <c r="S13" s="228">
        <v>15</v>
      </c>
      <c r="T13" s="228">
        <v>16</v>
      </c>
      <c r="U13" s="228">
        <v>17</v>
      </c>
      <c r="V13" s="228">
        <v>18</v>
      </c>
      <c r="W13" s="228">
        <v>19</v>
      </c>
      <c r="X13" s="228">
        <v>20</v>
      </c>
      <c r="Y13" s="228">
        <v>21</v>
      </c>
      <c r="Z13" s="228">
        <v>22</v>
      </c>
      <c r="AA13" s="228">
        <v>23</v>
      </c>
      <c r="AB13" s="228">
        <v>24</v>
      </c>
      <c r="AC13" s="228">
        <v>25</v>
      </c>
      <c r="AD13" s="228">
        <v>26</v>
      </c>
      <c r="AE13" s="228">
        <v>27</v>
      </c>
      <c r="AF13" s="228">
        <v>28</v>
      </c>
      <c r="AG13" s="228">
        <v>29</v>
      </c>
      <c r="AH13" s="228">
        <v>30</v>
      </c>
      <c r="AI13" s="228">
        <v>31</v>
      </c>
      <c r="AJ13" s="228">
        <v>32</v>
      </c>
      <c r="AK13" s="228">
        <v>33</v>
      </c>
      <c r="AL13" s="228">
        <v>34</v>
      </c>
      <c r="AM13" s="228">
        <v>35</v>
      </c>
      <c r="AN13" s="228">
        <v>36</v>
      </c>
      <c r="AO13" s="228">
        <v>37</v>
      </c>
      <c r="AP13" s="228">
        <v>38</v>
      </c>
      <c r="AQ13" s="228">
        <v>39</v>
      </c>
      <c r="AR13" s="228">
        <v>40</v>
      </c>
      <c r="AS13" s="228">
        <v>41</v>
      </c>
      <c r="AT13" s="228">
        <v>42</v>
      </c>
      <c r="AU13" s="228">
        <v>43</v>
      </c>
      <c r="AV13" s="228">
        <v>44</v>
      </c>
      <c r="AW13" s="228">
        <v>45</v>
      </c>
      <c r="AX13" s="228">
        <v>46</v>
      </c>
      <c r="AY13" s="228">
        <v>47</v>
      </c>
      <c r="AZ13" s="228">
        <v>48</v>
      </c>
      <c r="BA13" s="228">
        <v>49</v>
      </c>
      <c r="BB13" s="228">
        <v>50</v>
      </c>
      <c r="BC13" s="228">
        <v>51</v>
      </c>
      <c r="BD13" s="228">
        <v>52</v>
      </c>
      <c r="BE13" s="228">
        <v>53</v>
      </c>
      <c r="BF13" s="228">
        <v>54</v>
      </c>
      <c r="BG13" s="228">
        <v>55</v>
      </c>
      <c r="BH13" s="228">
        <v>56</v>
      </c>
      <c r="BI13" s="228">
        <v>57</v>
      </c>
      <c r="BJ13" s="228">
        <v>58</v>
      </c>
      <c r="BK13" s="228">
        <v>59</v>
      </c>
      <c r="BL13" s="228">
        <v>60</v>
      </c>
      <c r="BM13" s="228">
        <v>61</v>
      </c>
      <c r="BN13" s="228">
        <v>62</v>
      </c>
      <c r="BO13" s="228">
        <v>63</v>
      </c>
      <c r="BP13" s="228">
        <v>64</v>
      </c>
      <c r="BQ13" s="228">
        <v>65</v>
      </c>
      <c r="BR13" s="228">
        <v>66</v>
      </c>
      <c r="BS13" s="228">
        <v>67</v>
      </c>
      <c r="BT13" s="228">
        <v>68</v>
      </c>
      <c r="BU13" s="228">
        <v>69</v>
      </c>
      <c r="BV13" s="228">
        <v>70</v>
      </c>
      <c r="BW13" s="228">
        <v>71</v>
      </c>
      <c r="BX13" s="228">
        <v>72</v>
      </c>
      <c r="BY13" s="228">
        <v>73</v>
      </c>
      <c r="BZ13" s="228">
        <v>74</v>
      </c>
      <c r="CA13" s="228">
        <v>75</v>
      </c>
      <c r="CB13" s="228">
        <v>76</v>
      </c>
      <c r="CC13" s="228">
        <v>77</v>
      </c>
      <c r="CD13" s="228">
        <v>78</v>
      </c>
      <c r="CE13" s="228">
        <v>79</v>
      </c>
      <c r="CF13" s="228">
        <v>80</v>
      </c>
    </row>
    <row r="14" spans="3:84" ht="17.25" thickBot="1" x14ac:dyDescent="0.35">
      <c r="C14" s="736"/>
      <c r="D14" s="229" t="s">
        <v>167</v>
      </c>
      <c r="E14" s="212"/>
      <c r="F14" s="212" t="str">
        <f t="shared" ref="F14:V14" si="5">+IF(E14="","",E14)</f>
        <v/>
      </c>
      <c r="G14" s="212" t="str">
        <f t="shared" si="5"/>
        <v/>
      </c>
      <c r="H14" s="212" t="str">
        <f t="shared" si="5"/>
        <v/>
      </c>
      <c r="I14" s="212" t="str">
        <f t="shared" si="5"/>
        <v/>
      </c>
      <c r="J14" s="212" t="str">
        <f t="shared" si="5"/>
        <v/>
      </c>
      <c r="K14" s="212" t="str">
        <f t="shared" si="5"/>
        <v/>
      </c>
      <c r="L14" s="212" t="str">
        <f t="shared" si="5"/>
        <v/>
      </c>
      <c r="M14" s="212" t="str">
        <f t="shared" si="5"/>
        <v/>
      </c>
      <c r="N14" s="212" t="str">
        <f t="shared" si="5"/>
        <v/>
      </c>
      <c r="O14" s="212" t="str">
        <f t="shared" si="5"/>
        <v/>
      </c>
      <c r="P14" s="212" t="str">
        <f t="shared" si="5"/>
        <v/>
      </c>
      <c r="Q14" s="212" t="str">
        <f t="shared" si="5"/>
        <v/>
      </c>
      <c r="R14" s="212" t="str">
        <f t="shared" si="5"/>
        <v/>
      </c>
      <c r="S14" s="212" t="str">
        <f t="shared" si="5"/>
        <v/>
      </c>
      <c r="T14" s="212" t="str">
        <f t="shared" si="5"/>
        <v/>
      </c>
      <c r="U14" s="212" t="str">
        <f t="shared" si="5"/>
        <v/>
      </c>
      <c r="V14" s="212" t="str">
        <f t="shared" si="5"/>
        <v/>
      </c>
      <c r="W14" s="212" t="str">
        <f t="shared" ref="W14:AL17" si="6">+IF(V14="","",V14)</f>
        <v/>
      </c>
      <c r="X14" s="212" t="str">
        <f t="shared" si="6"/>
        <v/>
      </c>
      <c r="Y14" s="212" t="str">
        <f t="shared" si="6"/>
        <v/>
      </c>
      <c r="Z14" s="212" t="str">
        <f t="shared" si="6"/>
        <v/>
      </c>
      <c r="AA14" s="212" t="str">
        <f t="shared" si="6"/>
        <v/>
      </c>
      <c r="AB14" s="212" t="str">
        <f t="shared" si="6"/>
        <v/>
      </c>
      <c r="AC14" s="212" t="str">
        <f t="shared" si="6"/>
        <v/>
      </c>
      <c r="AD14" s="212" t="str">
        <f t="shared" si="6"/>
        <v/>
      </c>
      <c r="AE14" s="212" t="str">
        <f t="shared" si="6"/>
        <v/>
      </c>
      <c r="AF14" s="212" t="str">
        <f t="shared" si="6"/>
        <v/>
      </c>
      <c r="AG14" s="212" t="str">
        <f t="shared" si="6"/>
        <v/>
      </c>
      <c r="AH14" s="212" t="str">
        <f t="shared" si="6"/>
        <v/>
      </c>
      <c r="AI14" s="212" t="str">
        <f t="shared" si="6"/>
        <v/>
      </c>
      <c r="AJ14" s="212" t="str">
        <f t="shared" si="6"/>
        <v/>
      </c>
      <c r="AK14" s="212" t="str">
        <f t="shared" si="6"/>
        <v/>
      </c>
      <c r="AL14" s="212" t="str">
        <f t="shared" si="6"/>
        <v/>
      </c>
      <c r="AM14" s="212" t="str">
        <f t="shared" ref="AM14:BB17" si="7">+IF(AL14="","",AL14)</f>
        <v/>
      </c>
      <c r="AN14" s="212" t="str">
        <f t="shared" si="7"/>
        <v/>
      </c>
      <c r="AO14" s="212" t="str">
        <f t="shared" si="7"/>
        <v/>
      </c>
      <c r="AP14" s="212" t="str">
        <f t="shared" si="7"/>
        <v/>
      </c>
      <c r="AQ14" s="212" t="str">
        <f t="shared" si="7"/>
        <v/>
      </c>
      <c r="AR14" s="212" t="str">
        <f t="shared" si="7"/>
        <v/>
      </c>
      <c r="AS14" s="212" t="str">
        <f t="shared" si="7"/>
        <v/>
      </c>
      <c r="AT14" s="212" t="str">
        <f t="shared" si="7"/>
        <v/>
      </c>
      <c r="AU14" s="212" t="str">
        <f t="shared" si="7"/>
        <v/>
      </c>
      <c r="AV14" s="212" t="str">
        <f t="shared" si="7"/>
        <v/>
      </c>
      <c r="AW14" s="212" t="str">
        <f t="shared" si="7"/>
        <v/>
      </c>
      <c r="AX14" s="212" t="str">
        <f t="shared" si="7"/>
        <v/>
      </c>
      <c r="AY14" s="212" t="str">
        <f t="shared" si="7"/>
        <v/>
      </c>
      <c r="AZ14" s="212" t="str">
        <f t="shared" si="7"/>
        <v/>
      </c>
      <c r="BA14" s="212" t="str">
        <f t="shared" si="7"/>
        <v/>
      </c>
      <c r="BB14" s="212" t="str">
        <f t="shared" si="7"/>
        <v/>
      </c>
      <c r="BC14" s="212" t="str">
        <f t="shared" ref="BC14:BR17" si="8">+IF(BB14="","",BB14)</f>
        <v/>
      </c>
      <c r="BD14" s="212" t="str">
        <f t="shared" si="8"/>
        <v/>
      </c>
      <c r="BE14" s="212" t="str">
        <f t="shared" si="8"/>
        <v/>
      </c>
      <c r="BF14" s="212" t="str">
        <f t="shared" si="8"/>
        <v/>
      </c>
      <c r="BG14" s="212" t="str">
        <f t="shared" si="8"/>
        <v/>
      </c>
      <c r="BH14" s="212" t="str">
        <f t="shared" si="8"/>
        <v/>
      </c>
      <c r="BI14" s="212" t="str">
        <f t="shared" si="8"/>
        <v/>
      </c>
      <c r="BJ14" s="212" t="str">
        <f t="shared" si="8"/>
        <v/>
      </c>
      <c r="BK14" s="212" t="str">
        <f t="shared" si="8"/>
        <v/>
      </c>
      <c r="BL14" s="212" t="str">
        <f t="shared" si="8"/>
        <v/>
      </c>
      <c r="BM14" s="212" t="str">
        <f t="shared" si="8"/>
        <v/>
      </c>
      <c r="BN14" s="212" t="str">
        <f t="shared" si="8"/>
        <v/>
      </c>
      <c r="BO14" s="212" t="str">
        <f t="shared" si="8"/>
        <v/>
      </c>
      <c r="BP14" s="212" t="str">
        <f t="shared" si="8"/>
        <v/>
      </c>
      <c r="BQ14" s="212" t="str">
        <f t="shared" si="8"/>
        <v/>
      </c>
      <c r="BR14" s="212" t="str">
        <f t="shared" si="8"/>
        <v/>
      </c>
      <c r="BS14" s="212" t="str">
        <f t="shared" ref="BS14:CF17" si="9">+IF(BR14="","",BR14)</f>
        <v/>
      </c>
      <c r="BT14" s="212" t="str">
        <f t="shared" si="9"/>
        <v/>
      </c>
      <c r="BU14" s="212" t="str">
        <f t="shared" si="9"/>
        <v/>
      </c>
      <c r="BV14" s="212" t="str">
        <f t="shared" si="9"/>
        <v/>
      </c>
      <c r="BW14" s="212" t="str">
        <f t="shared" si="9"/>
        <v/>
      </c>
      <c r="BX14" s="212" t="str">
        <f t="shared" si="9"/>
        <v/>
      </c>
      <c r="BY14" s="212" t="str">
        <f t="shared" si="9"/>
        <v/>
      </c>
      <c r="BZ14" s="212" t="str">
        <f t="shared" si="9"/>
        <v/>
      </c>
      <c r="CA14" s="212" t="str">
        <f t="shared" si="9"/>
        <v/>
      </c>
      <c r="CB14" s="212" t="str">
        <f t="shared" si="9"/>
        <v/>
      </c>
      <c r="CC14" s="212" t="str">
        <f t="shared" si="9"/>
        <v/>
      </c>
      <c r="CD14" s="212" t="str">
        <f t="shared" si="9"/>
        <v/>
      </c>
      <c r="CE14" s="212" t="str">
        <f t="shared" si="9"/>
        <v/>
      </c>
      <c r="CF14" s="212" t="str">
        <f t="shared" si="9"/>
        <v/>
      </c>
    </row>
    <row r="15" spans="3:84" ht="17.25" thickBot="1" x14ac:dyDescent="0.35">
      <c r="C15" s="736"/>
      <c r="D15" s="229" t="s">
        <v>168</v>
      </c>
      <c r="E15" s="212"/>
      <c r="F15" s="212" t="str">
        <f t="shared" ref="F15:U17" si="10">+IF(E15="","",E15)</f>
        <v/>
      </c>
      <c r="G15" s="212" t="str">
        <f t="shared" si="10"/>
        <v/>
      </c>
      <c r="H15" s="212" t="str">
        <f t="shared" si="10"/>
        <v/>
      </c>
      <c r="I15" s="212" t="str">
        <f t="shared" si="10"/>
        <v/>
      </c>
      <c r="J15" s="212" t="str">
        <f t="shared" si="10"/>
        <v/>
      </c>
      <c r="K15" s="212" t="str">
        <f t="shared" si="10"/>
        <v/>
      </c>
      <c r="L15" s="212" t="str">
        <f t="shared" si="10"/>
        <v/>
      </c>
      <c r="M15" s="212" t="str">
        <f t="shared" si="10"/>
        <v/>
      </c>
      <c r="N15" s="212" t="str">
        <f t="shared" si="10"/>
        <v/>
      </c>
      <c r="O15" s="212" t="str">
        <f t="shared" si="10"/>
        <v/>
      </c>
      <c r="P15" s="212" t="str">
        <f t="shared" si="10"/>
        <v/>
      </c>
      <c r="Q15" s="212" t="str">
        <f t="shared" si="10"/>
        <v/>
      </c>
      <c r="R15" s="212" t="str">
        <f t="shared" si="10"/>
        <v/>
      </c>
      <c r="S15" s="212" t="str">
        <f t="shared" si="10"/>
        <v/>
      </c>
      <c r="T15" s="212" t="str">
        <f t="shared" si="10"/>
        <v/>
      </c>
      <c r="U15" s="212" t="str">
        <f t="shared" si="10"/>
        <v/>
      </c>
      <c r="V15" s="212" t="str">
        <f>+IF(U15="","",U15)</f>
        <v/>
      </c>
      <c r="W15" s="212" t="str">
        <f t="shared" si="6"/>
        <v/>
      </c>
      <c r="X15" s="212" t="str">
        <f t="shared" si="6"/>
        <v/>
      </c>
      <c r="Y15" s="212" t="str">
        <f t="shared" si="6"/>
        <v/>
      </c>
      <c r="Z15" s="212" t="str">
        <f t="shared" si="6"/>
        <v/>
      </c>
      <c r="AA15" s="212" t="str">
        <f t="shared" si="6"/>
        <v/>
      </c>
      <c r="AB15" s="212" t="str">
        <f t="shared" si="6"/>
        <v/>
      </c>
      <c r="AC15" s="212" t="str">
        <f t="shared" si="6"/>
        <v/>
      </c>
      <c r="AD15" s="212" t="str">
        <f t="shared" si="6"/>
        <v/>
      </c>
      <c r="AE15" s="212" t="str">
        <f t="shared" si="6"/>
        <v/>
      </c>
      <c r="AF15" s="212" t="str">
        <f t="shared" si="6"/>
        <v/>
      </c>
      <c r="AG15" s="212" t="str">
        <f t="shared" si="6"/>
        <v/>
      </c>
      <c r="AH15" s="212" t="str">
        <f t="shared" si="6"/>
        <v/>
      </c>
      <c r="AI15" s="212" t="str">
        <f t="shared" si="6"/>
        <v/>
      </c>
      <c r="AJ15" s="212" t="str">
        <f t="shared" si="6"/>
        <v/>
      </c>
      <c r="AK15" s="212" t="str">
        <f t="shared" si="6"/>
        <v/>
      </c>
      <c r="AL15" s="212" t="str">
        <f t="shared" si="6"/>
        <v/>
      </c>
      <c r="AM15" s="212" t="str">
        <f t="shared" si="7"/>
        <v/>
      </c>
      <c r="AN15" s="212" t="str">
        <f t="shared" si="7"/>
        <v/>
      </c>
      <c r="AO15" s="212" t="str">
        <f t="shared" si="7"/>
        <v/>
      </c>
      <c r="AP15" s="212" t="str">
        <f t="shared" si="7"/>
        <v/>
      </c>
      <c r="AQ15" s="212" t="str">
        <f t="shared" si="7"/>
        <v/>
      </c>
      <c r="AR15" s="212" t="str">
        <f t="shared" si="7"/>
        <v/>
      </c>
      <c r="AS15" s="212" t="str">
        <f t="shared" si="7"/>
        <v/>
      </c>
      <c r="AT15" s="212" t="str">
        <f t="shared" si="7"/>
        <v/>
      </c>
      <c r="AU15" s="212" t="str">
        <f t="shared" si="7"/>
        <v/>
      </c>
      <c r="AV15" s="212" t="str">
        <f t="shared" si="7"/>
        <v/>
      </c>
      <c r="AW15" s="212" t="str">
        <f t="shared" si="7"/>
        <v/>
      </c>
      <c r="AX15" s="212" t="str">
        <f t="shared" si="7"/>
        <v/>
      </c>
      <c r="AY15" s="212" t="str">
        <f t="shared" si="7"/>
        <v/>
      </c>
      <c r="AZ15" s="212" t="str">
        <f t="shared" si="7"/>
        <v/>
      </c>
      <c r="BA15" s="212" t="str">
        <f t="shared" si="7"/>
        <v/>
      </c>
      <c r="BB15" s="212" t="str">
        <f t="shared" si="7"/>
        <v/>
      </c>
      <c r="BC15" s="212" t="str">
        <f t="shared" si="8"/>
        <v/>
      </c>
      <c r="BD15" s="212" t="str">
        <f t="shared" si="8"/>
        <v/>
      </c>
      <c r="BE15" s="212" t="str">
        <f t="shared" si="8"/>
        <v/>
      </c>
      <c r="BF15" s="212" t="str">
        <f t="shared" si="8"/>
        <v/>
      </c>
      <c r="BG15" s="212" t="str">
        <f t="shared" si="8"/>
        <v/>
      </c>
      <c r="BH15" s="212" t="str">
        <f t="shared" si="8"/>
        <v/>
      </c>
      <c r="BI15" s="212" t="str">
        <f t="shared" si="8"/>
        <v/>
      </c>
      <c r="BJ15" s="212" t="str">
        <f t="shared" si="8"/>
        <v/>
      </c>
      <c r="BK15" s="212" t="str">
        <f t="shared" si="8"/>
        <v/>
      </c>
      <c r="BL15" s="212" t="str">
        <f t="shared" si="8"/>
        <v/>
      </c>
      <c r="BM15" s="212" t="str">
        <f t="shared" si="8"/>
        <v/>
      </c>
      <c r="BN15" s="212" t="str">
        <f t="shared" si="8"/>
        <v/>
      </c>
      <c r="BO15" s="212" t="str">
        <f t="shared" si="8"/>
        <v/>
      </c>
      <c r="BP15" s="212" t="str">
        <f t="shared" si="8"/>
        <v/>
      </c>
      <c r="BQ15" s="212" t="str">
        <f t="shared" si="8"/>
        <v/>
      </c>
      <c r="BR15" s="212" t="str">
        <f t="shared" si="8"/>
        <v/>
      </c>
      <c r="BS15" s="212" t="str">
        <f t="shared" si="9"/>
        <v/>
      </c>
      <c r="BT15" s="212" t="str">
        <f t="shared" si="9"/>
        <v/>
      </c>
      <c r="BU15" s="212" t="str">
        <f t="shared" si="9"/>
        <v/>
      </c>
      <c r="BV15" s="212" t="str">
        <f t="shared" si="9"/>
        <v/>
      </c>
      <c r="BW15" s="212" t="str">
        <f t="shared" si="9"/>
        <v/>
      </c>
      <c r="BX15" s="212" t="str">
        <f t="shared" si="9"/>
        <v/>
      </c>
      <c r="BY15" s="212" t="str">
        <f t="shared" si="9"/>
        <v/>
      </c>
      <c r="BZ15" s="212" t="str">
        <f t="shared" si="9"/>
        <v/>
      </c>
      <c r="CA15" s="212" t="str">
        <f t="shared" si="9"/>
        <v/>
      </c>
      <c r="CB15" s="212" t="str">
        <f t="shared" si="9"/>
        <v/>
      </c>
      <c r="CC15" s="212" t="str">
        <f t="shared" si="9"/>
        <v/>
      </c>
      <c r="CD15" s="212" t="str">
        <f t="shared" si="9"/>
        <v/>
      </c>
      <c r="CE15" s="212" t="str">
        <f t="shared" si="9"/>
        <v/>
      </c>
      <c r="CF15" s="212" t="str">
        <f t="shared" si="9"/>
        <v/>
      </c>
    </row>
    <row r="16" spans="3:84" ht="17.25" thickBot="1" x14ac:dyDescent="0.35">
      <c r="C16" s="736"/>
      <c r="D16" s="229" t="s">
        <v>169</v>
      </c>
      <c r="E16" s="212"/>
      <c r="F16" s="212" t="str">
        <f t="shared" si="10"/>
        <v/>
      </c>
      <c r="G16" s="212" t="str">
        <f t="shared" si="10"/>
        <v/>
      </c>
      <c r="H16" s="212" t="str">
        <f t="shared" si="10"/>
        <v/>
      </c>
      <c r="I16" s="212" t="str">
        <f t="shared" si="10"/>
        <v/>
      </c>
      <c r="J16" s="212" t="str">
        <f t="shared" si="10"/>
        <v/>
      </c>
      <c r="K16" s="212" t="str">
        <f t="shared" si="10"/>
        <v/>
      </c>
      <c r="L16" s="212" t="str">
        <f t="shared" si="10"/>
        <v/>
      </c>
      <c r="M16" s="212" t="str">
        <f t="shared" si="10"/>
        <v/>
      </c>
      <c r="N16" s="212" t="str">
        <f t="shared" si="10"/>
        <v/>
      </c>
      <c r="O16" s="212" t="str">
        <f t="shared" si="10"/>
        <v/>
      </c>
      <c r="P16" s="212" t="str">
        <f t="shared" si="10"/>
        <v/>
      </c>
      <c r="Q16" s="212" t="str">
        <f t="shared" si="10"/>
        <v/>
      </c>
      <c r="R16" s="212" t="str">
        <f t="shared" si="10"/>
        <v/>
      </c>
      <c r="S16" s="212" t="str">
        <f t="shared" si="10"/>
        <v/>
      </c>
      <c r="T16" s="212" t="str">
        <f t="shared" si="10"/>
        <v/>
      </c>
      <c r="U16" s="212" t="str">
        <f t="shared" si="10"/>
        <v/>
      </c>
      <c r="V16" s="212" t="str">
        <f>+IF(U16="","",U16)</f>
        <v/>
      </c>
      <c r="W16" s="212" t="str">
        <f t="shared" si="6"/>
        <v/>
      </c>
      <c r="X16" s="212" t="str">
        <f t="shared" si="6"/>
        <v/>
      </c>
      <c r="Y16" s="212" t="str">
        <f t="shared" si="6"/>
        <v/>
      </c>
      <c r="Z16" s="212" t="str">
        <f t="shared" si="6"/>
        <v/>
      </c>
      <c r="AA16" s="212" t="str">
        <f t="shared" si="6"/>
        <v/>
      </c>
      <c r="AB16" s="212" t="str">
        <f t="shared" si="6"/>
        <v/>
      </c>
      <c r="AC16" s="212" t="str">
        <f t="shared" si="6"/>
        <v/>
      </c>
      <c r="AD16" s="212" t="str">
        <f t="shared" si="6"/>
        <v/>
      </c>
      <c r="AE16" s="212" t="str">
        <f t="shared" si="6"/>
        <v/>
      </c>
      <c r="AF16" s="212" t="str">
        <f t="shared" si="6"/>
        <v/>
      </c>
      <c r="AG16" s="212" t="str">
        <f t="shared" si="6"/>
        <v/>
      </c>
      <c r="AH16" s="212" t="str">
        <f t="shared" si="6"/>
        <v/>
      </c>
      <c r="AI16" s="212" t="str">
        <f t="shared" si="6"/>
        <v/>
      </c>
      <c r="AJ16" s="212" t="str">
        <f t="shared" si="6"/>
        <v/>
      </c>
      <c r="AK16" s="212" t="str">
        <f t="shared" si="6"/>
        <v/>
      </c>
      <c r="AL16" s="212" t="str">
        <f t="shared" si="6"/>
        <v/>
      </c>
      <c r="AM16" s="212" t="str">
        <f t="shared" si="7"/>
        <v/>
      </c>
      <c r="AN16" s="212" t="str">
        <f t="shared" si="7"/>
        <v/>
      </c>
      <c r="AO16" s="212" t="str">
        <f t="shared" si="7"/>
        <v/>
      </c>
      <c r="AP16" s="212" t="str">
        <f t="shared" si="7"/>
        <v/>
      </c>
      <c r="AQ16" s="212" t="str">
        <f t="shared" si="7"/>
        <v/>
      </c>
      <c r="AR16" s="212" t="str">
        <f t="shared" si="7"/>
        <v/>
      </c>
      <c r="AS16" s="212" t="str">
        <f t="shared" si="7"/>
        <v/>
      </c>
      <c r="AT16" s="212" t="str">
        <f t="shared" si="7"/>
        <v/>
      </c>
      <c r="AU16" s="212" t="str">
        <f t="shared" si="7"/>
        <v/>
      </c>
      <c r="AV16" s="212" t="str">
        <f t="shared" si="7"/>
        <v/>
      </c>
      <c r="AW16" s="212" t="str">
        <f t="shared" si="7"/>
        <v/>
      </c>
      <c r="AX16" s="212" t="str">
        <f t="shared" si="7"/>
        <v/>
      </c>
      <c r="AY16" s="212" t="str">
        <f t="shared" si="7"/>
        <v/>
      </c>
      <c r="AZ16" s="212" t="str">
        <f t="shared" si="7"/>
        <v/>
      </c>
      <c r="BA16" s="212" t="str">
        <f t="shared" si="7"/>
        <v/>
      </c>
      <c r="BB16" s="212" t="str">
        <f t="shared" si="7"/>
        <v/>
      </c>
      <c r="BC16" s="212" t="str">
        <f t="shared" si="8"/>
        <v/>
      </c>
      <c r="BD16" s="212" t="str">
        <f t="shared" si="8"/>
        <v/>
      </c>
      <c r="BE16" s="212" t="str">
        <f t="shared" si="8"/>
        <v/>
      </c>
      <c r="BF16" s="212" t="str">
        <f t="shared" si="8"/>
        <v/>
      </c>
      <c r="BG16" s="212" t="str">
        <f t="shared" si="8"/>
        <v/>
      </c>
      <c r="BH16" s="212" t="str">
        <f t="shared" si="8"/>
        <v/>
      </c>
      <c r="BI16" s="212" t="str">
        <f t="shared" si="8"/>
        <v/>
      </c>
      <c r="BJ16" s="212" t="str">
        <f t="shared" si="8"/>
        <v/>
      </c>
      <c r="BK16" s="212" t="str">
        <f t="shared" si="8"/>
        <v/>
      </c>
      <c r="BL16" s="212" t="str">
        <f t="shared" si="8"/>
        <v/>
      </c>
      <c r="BM16" s="212" t="str">
        <f t="shared" si="8"/>
        <v/>
      </c>
      <c r="BN16" s="212" t="str">
        <f t="shared" si="8"/>
        <v/>
      </c>
      <c r="BO16" s="212" t="str">
        <f t="shared" si="8"/>
        <v/>
      </c>
      <c r="BP16" s="212" t="str">
        <f t="shared" si="8"/>
        <v/>
      </c>
      <c r="BQ16" s="212" t="str">
        <f t="shared" si="8"/>
        <v/>
      </c>
      <c r="BR16" s="212" t="str">
        <f t="shared" si="8"/>
        <v/>
      </c>
      <c r="BS16" s="212" t="str">
        <f t="shared" si="9"/>
        <v/>
      </c>
      <c r="BT16" s="212" t="str">
        <f t="shared" si="9"/>
        <v/>
      </c>
      <c r="BU16" s="212" t="str">
        <f t="shared" si="9"/>
        <v/>
      </c>
      <c r="BV16" s="212" t="str">
        <f t="shared" si="9"/>
        <v/>
      </c>
      <c r="BW16" s="212" t="str">
        <f t="shared" si="9"/>
        <v/>
      </c>
      <c r="BX16" s="212" t="str">
        <f t="shared" si="9"/>
        <v/>
      </c>
      <c r="BY16" s="212" t="str">
        <f t="shared" si="9"/>
        <v/>
      </c>
      <c r="BZ16" s="212" t="str">
        <f t="shared" si="9"/>
        <v/>
      </c>
      <c r="CA16" s="212" t="str">
        <f t="shared" si="9"/>
        <v/>
      </c>
      <c r="CB16" s="212" t="str">
        <f t="shared" si="9"/>
        <v/>
      </c>
      <c r="CC16" s="212" t="str">
        <f t="shared" si="9"/>
        <v/>
      </c>
      <c r="CD16" s="212" t="str">
        <f t="shared" si="9"/>
        <v/>
      </c>
      <c r="CE16" s="212" t="str">
        <f t="shared" si="9"/>
        <v/>
      </c>
      <c r="CF16" s="212" t="str">
        <f t="shared" si="9"/>
        <v/>
      </c>
    </row>
    <row r="17" spans="2:84" ht="17.25" thickBot="1" x14ac:dyDescent="0.35">
      <c r="C17" s="736"/>
      <c r="D17" s="229" t="s">
        <v>170</v>
      </c>
      <c r="E17" s="212"/>
      <c r="F17" s="212" t="str">
        <f t="shared" si="10"/>
        <v/>
      </c>
      <c r="G17" s="212" t="str">
        <f t="shared" si="10"/>
        <v/>
      </c>
      <c r="H17" s="212" t="str">
        <f t="shared" si="10"/>
        <v/>
      </c>
      <c r="I17" s="212" t="str">
        <f t="shared" si="10"/>
        <v/>
      </c>
      <c r="J17" s="212" t="str">
        <f t="shared" si="10"/>
        <v/>
      </c>
      <c r="K17" s="212" t="str">
        <f t="shared" si="10"/>
        <v/>
      </c>
      <c r="L17" s="212" t="str">
        <f t="shared" si="10"/>
        <v/>
      </c>
      <c r="M17" s="212" t="str">
        <f t="shared" si="10"/>
        <v/>
      </c>
      <c r="N17" s="212" t="str">
        <f t="shared" si="10"/>
        <v/>
      </c>
      <c r="O17" s="212" t="str">
        <f t="shared" si="10"/>
        <v/>
      </c>
      <c r="P17" s="212" t="str">
        <f t="shared" si="10"/>
        <v/>
      </c>
      <c r="Q17" s="212" t="str">
        <f t="shared" si="10"/>
        <v/>
      </c>
      <c r="R17" s="212" t="str">
        <f t="shared" si="10"/>
        <v/>
      </c>
      <c r="S17" s="212" t="str">
        <f t="shared" si="10"/>
        <v/>
      </c>
      <c r="T17" s="212" t="str">
        <f t="shared" si="10"/>
        <v/>
      </c>
      <c r="U17" s="212" t="str">
        <f t="shared" si="10"/>
        <v/>
      </c>
      <c r="V17" s="212" t="str">
        <f>+IF(U17="","",U17)</f>
        <v/>
      </c>
      <c r="W17" s="212" t="str">
        <f t="shared" si="6"/>
        <v/>
      </c>
      <c r="X17" s="212" t="str">
        <f t="shared" si="6"/>
        <v/>
      </c>
      <c r="Y17" s="212" t="str">
        <f t="shared" si="6"/>
        <v/>
      </c>
      <c r="Z17" s="212" t="str">
        <f t="shared" si="6"/>
        <v/>
      </c>
      <c r="AA17" s="212" t="str">
        <f t="shared" si="6"/>
        <v/>
      </c>
      <c r="AB17" s="212" t="str">
        <f t="shared" si="6"/>
        <v/>
      </c>
      <c r="AC17" s="212" t="str">
        <f t="shared" si="6"/>
        <v/>
      </c>
      <c r="AD17" s="212" t="str">
        <f t="shared" si="6"/>
        <v/>
      </c>
      <c r="AE17" s="212" t="str">
        <f t="shared" si="6"/>
        <v/>
      </c>
      <c r="AF17" s="212" t="str">
        <f t="shared" si="6"/>
        <v/>
      </c>
      <c r="AG17" s="212" t="str">
        <f t="shared" si="6"/>
        <v/>
      </c>
      <c r="AH17" s="212" t="str">
        <f t="shared" si="6"/>
        <v/>
      </c>
      <c r="AI17" s="212" t="str">
        <f t="shared" si="6"/>
        <v/>
      </c>
      <c r="AJ17" s="212" t="str">
        <f t="shared" si="6"/>
        <v/>
      </c>
      <c r="AK17" s="212" t="str">
        <f t="shared" si="6"/>
        <v/>
      </c>
      <c r="AL17" s="212" t="str">
        <f t="shared" si="6"/>
        <v/>
      </c>
      <c r="AM17" s="212" t="str">
        <f t="shared" si="7"/>
        <v/>
      </c>
      <c r="AN17" s="212" t="str">
        <f t="shared" si="7"/>
        <v/>
      </c>
      <c r="AO17" s="212" t="str">
        <f t="shared" si="7"/>
        <v/>
      </c>
      <c r="AP17" s="212" t="str">
        <f t="shared" si="7"/>
        <v/>
      </c>
      <c r="AQ17" s="212" t="str">
        <f t="shared" si="7"/>
        <v/>
      </c>
      <c r="AR17" s="212" t="str">
        <f t="shared" si="7"/>
        <v/>
      </c>
      <c r="AS17" s="212" t="str">
        <f t="shared" si="7"/>
        <v/>
      </c>
      <c r="AT17" s="212" t="str">
        <f t="shared" si="7"/>
        <v/>
      </c>
      <c r="AU17" s="212" t="str">
        <f t="shared" si="7"/>
        <v/>
      </c>
      <c r="AV17" s="212" t="str">
        <f t="shared" si="7"/>
        <v/>
      </c>
      <c r="AW17" s="212" t="str">
        <f t="shared" si="7"/>
        <v/>
      </c>
      <c r="AX17" s="212" t="str">
        <f t="shared" si="7"/>
        <v/>
      </c>
      <c r="AY17" s="212" t="str">
        <f t="shared" si="7"/>
        <v/>
      </c>
      <c r="AZ17" s="212" t="str">
        <f t="shared" si="7"/>
        <v/>
      </c>
      <c r="BA17" s="212" t="str">
        <f t="shared" si="7"/>
        <v/>
      </c>
      <c r="BB17" s="212" t="str">
        <f t="shared" si="7"/>
        <v/>
      </c>
      <c r="BC17" s="212" t="str">
        <f t="shared" si="8"/>
        <v/>
      </c>
      <c r="BD17" s="212" t="str">
        <f t="shared" si="8"/>
        <v/>
      </c>
      <c r="BE17" s="212" t="str">
        <f t="shared" si="8"/>
        <v/>
      </c>
      <c r="BF17" s="212" t="str">
        <f t="shared" si="8"/>
        <v/>
      </c>
      <c r="BG17" s="212" t="str">
        <f t="shared" si="8"/>
        <v/>
      </c>
      <c r="BH17" s="212" t="str">
        <f t="shared" si="8"/>
        <v/>
      </c>
      <c r="BI17" s="212" t="str">
        <f t="shared" si="8"/>
        <v/>
      </c>
      <c r="BJ17" s="212" t="str">
        <f t="shared" si="8"/>
        <v/>
      </c>
      <c r="BK17" s="212" t="str">
        <f t="shared" si="8"/>
        <v/>
      </c>
      <c r="BL17" s="212" t="str">
        <f t="shared" si="8"/>
        <v/>
      </c>
      <c r="BM17" s="212" t="str">
        <f t="shared" si="8"/>
        <v/>
      </c>
      <c r="BN17" s="212" t="str">
        <f t="shared" si="8"/>
        <v/>
      </c>
      <c r="BO17" s="212" t="str">
        <f t="shared" si="8"/>
        <v/>
      </c>
      <c r="BP17" s="212" t="str">
        <f t="shared" si="8"/>
        <v/>
      </c>
      <c r="BQ17" s="212" t="str">
        <f t="shared" si="8"/>
        <v/>
      </c>
      <c r="BR17" s="212" t="str">
        <f t="shared" si="8"/>
        <v/>
      </c>
      <c r="BS17" s="212" t="str">
        <f t="shared" si="9"/>
        <v/>
      </c>
      <c r="BT17" s="212" t="str">
        <f t="shared" si="9"/>
        <v/>
      </c>
      <c r="BU17" s="212" t="str">
        <f t="shared" si="9"/>
        <v/>
      </c>
      <c r="BV17" s="212" t="str">
        <f t="shared" si="9"/>
        <v/>
      </c>
      <c r="BW17" s="212" t="str">
        <f t="shared" si="9"/>
        <v/>
      </c>
      <c r="BX17" s="212" t="str">
        <f t="shared" si="9"/>
        <v/>
      </c>
      <c r="BY17" s="212" t="str">
        <f t="shared" si="9"/>
        <v/>
      </c>
      <c r="BZ17" s="212" t="str">
        <f t="shared" si="9"/>
        <v/>
      </c>
      <c r="CA17" s="212" t="str">
        <f t="shared" si="9"/>
        <v/>
      </c>
      <c r="CB17" s="212" t="str">
        <f t="shared" si="9"/>
        <v/>
      </c>
      <c r="CC17" s="212" t="str">
        <f t="shared" si="9"/>
        <v/>
      </c>
      <c r="CD17" s="212" t="str">
        <f t="shared" si="9"/>
        <v/>
      </c>
      <c r="CE17" s="212" t="str">
        <f t="shared" si="9"/>
        <v/>
      </c>
      <c r="CF17" s="212" t="str">
        <f t="shared" si="9"/>
        <v/>
      </c>
    </row>
    <row r="18" spans="2:84" ht="17.25" thickBot="1" x14ac:dyDescent="0.35">
      <c r="C18" s="736"/>
      <c r="D18" s="231" t="s">
        <v>155</v>
      </c>
      <c r="E18" s="246" t="str">
        <f>+IF(E17="",CONCATENATE(E14,"-",E15,"- ",E16),CONCATENATE(E14,"-",E15,"-",E16,"-",E17))</f>
        <v xml:space="preserve">-- </v>
      </c>
      <c r="F18" s="246" t="str">
        <f t="shared" ref="F18:BQ18" si="11">+IF(F17="",CONCATENATE(F14,"-",F15,"- ",F16),CONCATENATE(F14,"-",F15,"-",F16,"-",F17))</f>
        <v xml:space="preserve">-- </v>
      </c>
      <c r="G18" s="246" t="str">
        <f t="shared" si="11"/>
        <v xml:space="preserve">-- </v>
      </c>
      <c r="H18" s="246" t="str">
        <f t="shared" si="11"/>
        <v xml:space="preserve">-- </v>
      </c>
      <c r="I18" s="246" t="str">
        <f t="shared" si="11"/>
        <v xml:space="preserve">-- </v>
      </c>
      <c r="J18" s="246" t="str">
        <f t="shared" si="11"/>
        <v xml:space="preserve">-- </v>
      </c>
      <c r="K18" s="246" t="str">
        <f t="shared" si="11"/>
        <v xml:space="preserve">-- </v>
      </c>
      <c r="L18" s="246" t="str">
        <f t="shared" si="11"/>
        <v xml:space="preserve">-- </v>
      </c>
      <c r="M18" s="246" t="str">
        <f t="shared" si="11"/>
        <v xml:space="preserve">-- </v>
      </c>
      <c r="N18" s="246" t="str">
        <f t="shared" si="11"/>
        <v xml:space="preserve">-- </v>
      </c>
      <c r="O18" s="246" t="str">
        <f t="shared" si="11"/>
        <v xml:space="preserve">-- </v>
      </c>
      <c r="P18" s="246" t="str">
        <f t="shared" si="11"/>
        <v xml:space="preserve">-- </v>
      </c>
      <c r="Q18" s="246" t="str">
        <f t="shared" si="11"/>
        <v xml:space="preserve">-- </v>
      </c>
      <c r="R18" s="246" t="str">
        <f t="shared" si="11"/>
        <v xml:space="preserve">-- </v>
      </c>
      <c r="S18" s="246" t="str">
        <f t="shared" si="11"/>
        <v xml:space="preserve">-- </v>
      </c>
      <c r="T18" s="246" t="str">
        <f t="shared" si="11"/>
        <v xml:space="preserve">-- </v>
      </c>
      <c r="U18" s="246" t="str">
        <f t="shared" si="11"/>
        <v xml:space="preserve">-- </v>
      </c>
      <c r="V18" s="246" t="str">
        <f t="shared" si="11"/>
        <v xml:space="preserve">-- </v>
      </c>
      <c r="W18" s="246" t="str">
        <f t="shared" si="11"/>
        <v xml:space="preserve">-- </v>
      </c>
      <c r="X18" s="246" t="str">
        <f t="shared" si="11"/>
        <v xml:space="preserve">-- </v>
      </c>
      <c r="Y18" s="246" t="str">
        <f t="shared" si="11"/>
        <v xml:space="preserve">-- </v>
      </c>
      <c r="Z18" s="246" t="str">
        <f t="shared" si="11"/>
        <v xml:space="preserve">-- </v>
      </c>
      <c r="AA18" s="246" t="str">
        <f t="shared" si="11"/>
        <v xml:space="preserve">-- </v>
      </c>
      <c r="AB18" s="246" t="str">
        <f t="shared" si="11"/>
        <v xml:space="preserve">-- </v>
      </c>
      <c r="AC18" s="246" t="str">
        <f t="shared" si="11"/>
        <v xml:space="preserve">-- </v>
      </c>
      <c r="AD18" s="246" t="str">
        <f t="shared" si="11"/>
        <v xml:space="preserve">-- </v>
      </c>
      <c r="AE18" s="246" t="str">
        <f t="shared" si="11"/>
        <v xml:space="preserve">-- </v>
      </c>
      <c r="AF18" s="246" t="str">
        <f t="shared" si="11"/>
        <v xml:space="preserve">-- </v>
      </c>
      <c r="AG18" s="246" t="str">
        <f t="shared" si="11"/>
        <v xml:space="preserve">-- </v>
      </c>
      <c r="AH18" s="246" t="str">
        <f t="shared" si="11"/>
        <v xml:space="preserve">-- </v>
      </c>
      <c r="AI18" s="246" t="str">
        <f t="shared" si="11"/>
        <v xml:space="preserve">-- </v>
      </c>
      <c r="AJ18" s="246" t="str">
        <f t="shared" si="11"/>
        <v xml:space="preserve">-- </v>
      </c>
      <c r="AK18" s="246" t="str">
        <f t="shared" si="11"/>
        <v xml:space="preserve">-- </v>
      </c>
      <c r="AL18" s="246" t="str">
        <f t="shared" si="11"/>
        <v xml:space="preserve">-- </v>
      </c>
      <c r="AM18" s="246" t="str">
        <f t="shared" si="11"/>
        <v xml:space="preserve">-- </v>
      </c>
      <c r="AN18" s="246" t="str">
        <f t="shared" si="11"/>
        <v xml:space="preserve">-- </v>
      </c>
      <c r="AO18" s="246" t="str">
        <f t="shared" si="11"/>
        <v xml:space="preserve">-- </v>
      </c>
      <c r="AP18" s="246" t="str">
        <f t="shared" si="11"/>
        <v xml:space="preserve">-- </v>
      </c>
      <c r="AQ18" s="246" t="str">
        <f t="shared" si="11"/>
        <v xml:space="preserve">-- </v>
      </c>
      <c r="AR18" s="246" t="str">
        <f t="shared" si="11"/>
        <v xml:space="preserve">-- </v>
      </c>
      <c r="AS18" s="246" t="str">
        <f t="shared" si="11"/>
        <v xml:space="preserve">-- </v>
      </c>
      <c r="AT18" s="246" t="str">
        <f t="shared" si="11"/>
        <v xml:space="preserve">-- </v>
      </c>
      <c r="AU18" s="246" t="str">
        <f t="shared" si="11"/>
        <v xml:space="preserve">-- </v>
      </c>
      <c r="AV18" s="246" t="str">
        <f t="shared" si="11"/>
        <v xml:space="preserve">-- </v>
      </c>
      <c r="AW18" s="246" t="str">
        <f t="shared" si="11"/>
        <v xml:space="preserve">-- </v>
      </c>
      <c r="AX18" s="246" t="str">
        <f t="shared" si="11"/>
        <v xml:space="preserve">-- </v>
      </c>
      <c r="AY18" s="246" t="str">
        <f t="shared" si="11"/>
        <v xml:space="preserve">-- </v>
      </c>
      <c r="AZ18" s="246" t="str">
        <f t="shared" si="11"/>
        <v xml:space="preserve">-- </v>
      </c>
      <c r="BA18" s="246" t="str">
        <f t="shared" si="11"/>
        <v xml:space="preserve">-- </v>
      </c>
      <c r="BB18" s="246" t="str">
        <f t="shared" si="11"/>
        <v xml:space="preserve">-- </v>
      </c>
      <c r="BC18" s="246" t="str">
        <f t="shared" si="11"/>
        <v xml:space="preserve">-- </v>
      </c>
      <c r="BD18" s="246" t="str">
        <f t="shared" si="11"/>
        <v xml:space="preserve">-- </v>
      </c>
      <c r="BE18" s="246" t="str">
        <f t="shared" si="11"/>
        <v xml:space="preserve">-- </v>
      </c>
      <c r="BF18" s="246" t="str">
        <f t="shared" si="11"/>
        <v xml:space="preserve">-- </v>
      </c>
      <c r="BG18" s="246" t="str">
        <f t="shared" si="11"/>
        <v xml:space="preserve">-- </v>
      </c>
      <c r="BH18" s="246" t="str">
        <f t="shared" si="11"/>
        <v xml:space="preserve">-- </v>
      </c>
      <c r="BI18" s="246" t="str">
        <f t="shared" si="11"/>
        <v xml:space="preserve">-- </v>
      </c>
      <c r="BJ18" s="246" t="str">
        <f t="shared" si="11"/>
        <v xml:space="preserve">-- </v>
      </c>
      <c r="BK18" s="246" t="str">
        <f t="shared" si="11"/>
        <v xml:space="preserve">-- </v>
      </c>
      <c r="BL18" s="246" t="str">
        <f t="shared" si="11"/>
        <v xml:space="preserve">-- </v>
      </c>
      <c r="BM18" s="246" t="str">
        <f t="shared" si="11"/>
        <v xml:space="preserve">-- </v>
      </c>
      <c r="BN18" s="246" t="str">
        <f t="shared" si="11"/>
        <v xml:space="preserve">-- </v>
      </c>
      <c r="BO18" s="246" t="str">
        <f t="shared" si="11"/>
        <v xml:space="preserve">-- </v>
      </c>
      <c r="BP18" s="246" t="str">
        <f t="shared" si="11"/>
        <v xml:space="preserve">-- </v>
      </c>
      <c r="BQ18" s="246" t="str">
        <f t="shared" si="11"/>
        <v xml:space="preserve">-- </v>
      </c>
      <c r="BR18" s="246" t="str">
        <f t="shared" ref="BR18:CF18" si="12">+IF(BR17="",CONCATENATE(BR14,"-",BR15,"- ",BR16),CONCATENATE(BR14,"-",BR15,"-",BR16,"-",BR17))</f>
        <v xml:space="preserve">-- </v>
      </c>
      <c r="BS18" s="246" t="str">
        <f t="shared" si="12"/>
        <v xml:space="preserve">-- </v>
      </c>
      <c r="BT18" s="246" t="str">
        <f t="shared" si="12"/>
        <v xml:space="preserve">-- </v>
      </c>
      <c r="BU18" s="246" t="str">
        <f t="shared" si="12"/>
        <v xml:space="preserve">-- </v>
      </c>
      <c r="BV18" s="246" t="str">
        <f t="shared" si="12"/>
        <v xml:space="preserve">-- </v>
      </c>
      <c r="BW18" s="246" t="str">
        <f t="shared" si="12"/>
        <v xml:space="preserve">-- </v>
      </c>
      <c r="BX18" s="246" t="str">
        <f t="shared" si="12"/>
        <v xml:space="preserve">-- </v>
      </c>
      <c r="BY18" s="246" t="str">
        <f t="shared" si="12"/>
        <v xml:space="preserve">-- </v>
      </c>
      <c r="BZ18" s="246" t="str">
        <f t="shared" si="12"/>
        <v xml:space="preserve">-- </v>
      </c>
      <c r="CA18" s="246" t="str">
        <f t="shared" si="12"/>
        <v xml:space="preserve">-- </v>
      </c>
      <c r="CB18" s="246" t="str">
        <f t="shared" si="12"/>
        <v xml:space="preserve">-- </v>
      </c>
      <c r="CC18" s="246" t="str">
        <f t="shared" si="12"/>
        <v xml:space="preserve">-- </v>
      </c>
      <c r="CD18" s="246" t="str">
        <f t="shared" si="12"/>
        <v xml:space="preserve">-- </v>
      </c>
      <c r="CE18" s="246" t="str">
        <f t="shared" si="12"/>
        <v xml:space="preserve">-- </v>
      </c>
      <c r="CF18" s="246" t="str">
        <f t="shared" si="12"/>
        <v xml:space="preserve">-- </v>
      </c>
    </row>
    <row r="19" spans="2:84" ht="17.25" thickBot="1" x14ac:dyDescent="0.35">
      <c r="C19" s="736"/>
      <c r="D19" s="232" t="s">
        <v>161</v>
      </c>
      <c r="E19" s="259"/>
      <c r="F19" s="259"/>
      <c r="G19" s="259"/>
      <c r="H19" s="259"/>
      <c r="I19" s="259"/>
      <c r="J19" s="259"/>
      <c r="K19" s="259"/>
      <c r="L19" s="259"/>
      <c r="M19" s="259"/>
      <c r="N19" s="259"/>
      <c r="O19" s="259"/>
      <c r="P19" s="259"/>
      <c r="Q19" s="259"/>
      <c r="R19" s="259"/>
      <c r="S19" s="259"/>
      <c r="T19" s="259"/>
      <c r="U19" s="259"/>
      <c r="V19" s="259"/>
      <c r="W19" s="259"/>
      <c r="X19" s="259"/>
      <c r="Y19" s="259"/>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row>
    <row r="20" spans="2:84" ht="17.25" thickBot="1" x14ac:dyDescent="0.35">
      <c r="C20" s="736"/>
      <c r="D20" s="231" t="s">
        <v>171</v>
      </c>
      <c r="E20" s="197">
        <f>+IF(E2=0,"",E19)</f>
        <v>0</v>
      </c>
      <c r="F20" s="197">
        <f>+IF(F2=0,"",F19+E20)</f>
        <v>0</v>
      </c>
      <c r="G20" s="197">
        <f t="shared" ref="G20:BR20" si="13">+IF(G2=0,"",G19+F20)</f>
        <v>0</v>
      </c>
      <c r="H20" s="197">
        <f t="shared" si="13"/>
        <v>0</v>
      </c>
      <c r="I20" s="197">
        <f t="shared" si="13"/>
        <v>0</v>
      </c>
      <c r="J20" s="197">
        <f t="shared" si="13"/>
        <v>0</v>
      </c>
      <c r="K20" s="197">
        <f t="shared" si="13"/>
        <v>0</v>
      </c>
      <c r="L20" s="197">
        <f t="shared" si="13"/>
        <v>0</v>
      </c>
      <c r="M20" s="197">
        <f t="shared" si="13"/>
        <v>0</v>
      </c>
      <c r="N20" s="197">
        <f t="shared" si="13"/>
        <v>0</v>
      </c>
      <c r="O20" s="197">
        <f t="shared" si="13"/>
        <v>0</v>
      </c>
      <c r="P20" s="197">
        <f t="shared" si="13"/>
        <v>0</v>
      </c>
      <c r="Q20" s="197" t="str">
        <f t="shared" si="13"/>
        <v/>
      </c>
      <c r="R20" s="197" t="str">
        <f t="shared" si="13"/>
        <v/>
      </c>
      <c r="S20" s="197" t="str">
        <f t="shared" si="13"/>
        <v/>
      </c>
      <c r="T20" s="197" t="str">
        <f t="shared" si="13"/>
        <v/>
      </c>
      <c r="U20" s="197" t="str">
        <f t="shared" si="13"/>
        <v/>
      </c>
      <c r="V20" s="197" t="str">
        <f t="shared" si="13"/>
        <v/>
      </c>
      <c r="W20" s="197" t="str">
        <f t="shared" si="13"/>
        <v/>
      </c>
      <c r="X20" s="197" t="str">
        <f t="shared" si="13"/>
        <v/>
      </c>
      <c r="Y20" s="197" t="str">
        <f t="shared" si="13"/>
        <v/>
      </c>
      <c r="Z20" s="197" t="str">
        <f t="shared" si="13"/>
        <v/>
      </c>
      <c r="AA20" s="197" t="str">
        <f t="shared" si="13"/>
        <v/>
      </c>
      <c r="AB20" s="197" t="str">
        <f t="shared" si="13"/>
        <v/>
      </c>
      <c r="AC20" s="197" t="str">
        <f t="shared" si="13"/>
        <v/>
      </c>
      <c r="AD20" s="197" t="str">
        <f t="shared" si="13"/>
        <v/>
      </c>
      <c r="AE20" s="197" t="str">
        <f t="shared" si="13"/>
        <v/>
      </c>
      <c r="AF20" s="197" t="str">
        <f t="shared" si="13"/>
        <v/>
      </c>
      <c r="AG20" s="197" t="str">
        <f t="shared" si="13"/>
        <v/>
      </c>
      <c r="AH20" s="197" t="str">
        <f t="shared" si="13"/>
        <v/>
      </c>
      <c r="AI20" s="197" t="str">
        <f t="shared" si="13"/>
        <v/>
      </c>
      <c r="AJ20" s="197" t="str">
        <f t="shared" si="13"/>
        <v/>
      </c>
      <c r="AK20" s="197" t="str">
        <f t="shared" si="13"/>
        <v/>
      </c>
      <c r="AL20" s="197" t="str">
        <f t="shared" si="13"/>
        <v/>
      </c>
      <c r="AM20" s="197" t="str">
        <f t="shared" si="13"/>
        <v/>
      </c>
      <c r="AN20" s="197" t="str">
        <f t="shared" si="13"/>
        <v/>
      </c>
      <c r="AO20" s="197" t="str">
        <f t="shared" si="13"/>
        <v/>
      </c>
      <c r="AP20" s="197" t="str">
        <f t="shared" si="13"/>
        <v/>
      </c>
      <c r="AQ20" s="197" t="str">
        <f t="shared" si="13"/>
        <v/>
      </c>
      <c r="AR20" s="197" t="str">
        <f t="shared" si="13"/>
        <v/>
      </c>
      <c r="AS20" s="197" t="str">
        <f t="shared" si="13"/>
        <v/>
      </c>
      <c r="AT20" s="197" t="str">
        <f t="shared" si="13"/>
        <v/>
      </c>
      <c r="AU20" s="197" t="str">
        <f t="shared" si="13"/>
        <v/>
      </c>
      <c r="AV20" s="197" t="str">
        <f t="shared" si="13"/>
        <v/>
      </c>
      <c r="AW20" s="197" t="str">
        <f t="shared" si="13"/>
        <v/>
      </c>
      <c r="AX20" s="197" t="str">
        <f t="shared" si="13"/>
        <v/>
      </c>
      <c r="AY20" s="197" t="str">
        <f t="shared" si="13"/>
        <v/>
      </c>
      <c r="AZ20" s="197" t="str">
        <f t="shared" si="13"/>
        <v/>
      </c>
      <c r="BA20" s="197" t="str">
        <f t="shared" si="13"/>
        <v/>
      </c>
      <c r="BB20" s="197" t="str">
        <f t="shared" si="13"/>
        <v/>
      </c>
      <c r="BC20" s="197" t="str">
        <f t="shared" si="13"/>
        <v/>
      </c>
      <c r="BD20" s="197" t="str">
        <f t="shared" si="13"/>
        <v/>
      </c>
      <c r="BE20" s="197" t="str">
        <f t="shared" si="13"/>
        <v/>
      </c>
      <c r="BF20" s="197" t="str">
        <f t="shared" si="13"/>
        <v/>
      </c>
      <c r="BG20" s="197" t="str">
        <f t="shared" si="13"/>
        <v/>
      </c>
      <c r="BH20" s="197" t="str">
        <f t="shared" si="13"/>
        <v/>
      </c>
      <c r="BI20" s="197" t="str">
        <f t="shared" si="13"/>
        <v/>
      </c>
      <c r="BJ20" s="197" t="str">
        <f t="shared" si="13"/>
        <v/>
      </c>
      <c r="BK20" s="197" t="str">
        <f t="shared" si="13"/>
        <v/>
      </c>
      <c r="BL20" s="197" t="str">
        <f t="shared" si="13"/>
        <v/>
      </c>
      <c r="BM20" s="197" t="str">
        <f t="shared" si="13"/>
        <v/>
      </c>
      <c r="BN20" s="197" t="str">
        <f t="shared" si="13"/>
        <v/>
      </c>
      <c r="BO20" s="197" t="str">
        <f t="shared" si="13"/>
        <v/>
      </c>
      <c r="BP20" s="197" t="str">
        <f t="shared" si="13"/>
        <v/>
      </c>
      <c r="BQ20" s="197" t="str">
        <f t="shared" si="13"/>
        <v/>
      </c>
      <c r="BR20" s="197" t="str">
        <f t="shared" si="13"/>
        <v/>
      </c>
      <c r="BS20" s="197" t="str">
        <f t="shared" ref="BS20:CF20" si="14">+IF(BS2=0,"",BS19+BR20)</f>
        <v/>
      </c>
      <c r="BT20" s="197" t="str">
        <f t="shared" si="14"/>
        <v/>
      </c>
      <c r="BU20" s="197" t="str">
        <f t="shared" si="14"/>
        <v/>
      </c>
      <c r="BV20" s="197" t="str">
        <f t="shared" si="14"/>
        <v/>
      </c>
      <c r="BW20" s="197" t="str">
        <f t="shared" si="14"/>
        <v/>
      </c>
      <c r="BX20" s="197" t="str">
        <f t="shared" si="14"/>
        <v/>
      </c>
      <c r="BY20" s="197" t="str">
        <f t="shared" si="14"/>
        <v/>
      </c>
      <c r="BZ20" s="197" t="str">
        <f t="shared" si="14"/>
        <v/>
      </c>
      <c r="CA20" s="197" t="str">
        <f t="shared" si="14"/>
        <v/>
      </c>
      <c r="CB20" s="197" t="str">
        <f t="shared" si="14"/>
        <v/>
      </c>
      <c r="CC20" s="197" t="str">
        <f t="shared" si="14"/>
        <v/>
      </c>
      <c r="CD20" s="197" t="str">
        <f t="shared" si="14"/>
        <v/>
      </c>
      <c r="CE20" s="197" t="str">
        <f t="shared" si="14"/>
        <v/>
      </c>
      <c r="CF20" s="197" t="str">
        <f t="shared" si="14"/>
        <v/>
      </c>
    </row>
    <row r="21" spans="2:84" ht="12" customHeight="1" thickBot="1" x14ac:dyDescent="0.35">
      <c r="B21" s="700">
        <v>1</v>
      </c>
      <c r="C21" s="699"/>
      <c r="D21" s="699"/>
      <c r="E21" s="701">
        <v>1</v>
      </c>
      <c r="F21" s="701">
        <v>2</v>
      </c>
      <c r="G21" s="701">
        <v>3</v>
      </c>
      <c r="H21" s="701">
        <v>4</v>
      </c>
      <c r="I21" s="701">
        <v>5</v>
      </c>
      <c r="J21" s="701">
        <v>6</v>
      </c>
      <c r="K21" s="701">
        <v>7</v>
      </c>
      <c r="L21" s="701">
        <v>8</v>
      </c>
      <c r="M21" s="701">
        <v>9</v>
      </c>
      <c r="N21" s="701">
        <v>10</v>
      </c>
      <c r="O21" s="701">
        <v>11</v>
      </c>
      <c r="P21" s="701">
        <v>12</v>
      </c>
      <c r="Q21" s="701">
        <v>13</v>
      </c>
      <c r="R21" s="701">
        <v>14</v>
      </c>
      <c r="S21" s="701">
        <v>15</v>
      </c>
      <c r="T21" s="701">
        <v>16</v>
      </c>
      <c r="U21" s="701">
        <v>17</v>
      </c>
      <c r="V21" s="701">
        <v>18</v>
      </c>
      <c r="W21" s="701">
        <v>19</v>
      </c>
      <c r="X21" s="701">
        <v>20</v>
      </c>
      <c r="Y21" s="701">
        <v>21</v>
      </c>
      <c r="Z21" s="701">
        <v>22</v>
      </c>
      <c r="AA21" s="701">
        <v>23</v>
      </c>
      <c r="AB21" s="701">
        <v>24</v>
      </c>
      <c r="AC21" s="701">
        <v>25</v>
      </c>
      <c r="AD21" s="701">
        <v>26</v>
      </c>
      <c r="AE21" s="701">
        <v>27</v>
      </c>
      <c r="AF21" s="701">
        <v>28</v>
      </c>
      <c r="AG21" s="701">
        <v>29</v>
      </c>
      <c r="AH21" s="701">
        <v>30</v>
      </c>
      <c r="AI21" s="701">
        <v>31</v>
      </c>
      <c r="AJ21" s="701">
        <v>32</v>
      </c>
      <c r="AK21" s="701">
        <v>33</v>
      </c>
      <c r="AL21" s="701">
        <v>34</v>
      </c>
      <c r="AM21" s="701">
        <v>35</v>
      </c>
      <c r="AN21" s="701">
        <v>36</v>
      </c>
      <c r="AO21" s="701">
        <v>37</v>
      </c>
      <c r="AP21" s="701">
        <v>38</v>
      </c>
      <c r="AQ21" s="701">
        <v>39</v>
      </c>
      <c r="AR21" s="701">
        <v>40</v>
      </c>
      <c r="AS21" s="701">
        <v>41</v>
      </c>
      <c r="AT21" s="701">
        <v>42</v>
      </c>
      <c r="AU21" s="701">
        <v>43</v>
      </c>
      <c r="AV21" s="701">
        <v>44</v>
      </c>
      <c r="AW21" s="701">
        <v>45</v>
      </c>
      <c r="AX21" s="701">
        <v>46</v>
      </c>
      <c r="AY21" s="701">
        <v>47</v>
      </c>
      <c r="AZ21" s="701">
        <v>48</v>
      </c>
      <c r="BA21" s="701">
        <v>49</v>
      </c>
      <c r="BB21" s="701">
        <v>50</v>
      </c>
      <c r="BC21" s="701">
        <v>51</v>
      </c>
      <c r="BD21" s="701">
        <v>52</v>
      </c>
      <c r="BE21" s="701">
        <v>53</v>
      </c>
      <c r="BF21" s="701">
        <v>54</v>
      </c>
      <c r="BG21" s="701">
        <v>55</v>
      </c>
      <c r="BH21" s="701">
        <v>56</v>
      </c>
      <c r="BI21" s="701">
        <v>57</v>
      </c>
      <c r="BJ21" s="701">
        <v>58</v>
      </c>
      <c r="BK21" s="701">
        <v>59</v>
      </c>
      <c r="BL21" s="701">
        <v>60</v>
      </c>
      <c r="BM21" s="701">
        <v>61</v>
      </c>
      <c r="BN21" s="701">
        <v>62</v>
      </c>
      <c r="BO21" s="701">
        <v>63</v>
      </c>
      <c r="BP21" s="701">
        <v>64</v>
      </c>
      <c r="BQ21" s="701">
        <v>65</v>
      </c>
      <c r="BR21" s="701">
        <v>66</v>
      </c>
      <c r="BS21" s="701">
        <v>67</v>
      </c>
      <c r="BT21" s="701">
        <v>68</v>
      </c>
      <c r="BU21" s="701">
        <v>69</v>
      </c>
      <c r="BV21" s="701">
        <v>70</v>
      </c>
      <c r="BW21" s="701">
        <v>71</v>
      </c>
      <c r="BX21" s="701">
        <v>72</v>
      </c>
      <c r="BY21" s="701">
        <v>73</v>
      </c>
      <c r="BZ21" s="701">
        <v>74</v>
      </c>
      <c r="CA21" s="701">
        <v>75</v>
      </c>
      <c r="CB21" s="701">
        <v>76</v>
      </c>
      <c r="CC21" s="701">
        <v>77</v>
      </c>
      <c r="CD21" s="701">
        <v>78</v>
      </c>
      <c r="CE21" s="701">
        <v>79</v>
      </c>
      <c r="CF21" s="701">
        <v>80</v>
      </c>
    </row>
    <row r="22" spans="2:84" ht="16.149999999999999" customHeight="1" thickBot="1" x14ac:dyDescent="0.35">
      <c r="B22" s="700">
        <v>2</v>
      </c>
      <c r="C22" s="972" t="s">
        <v>189</v>
      </c>
      <c r="D22" s="233" t="s">
        <v>172</v>
      </c>
      <c r="E22" s="249">
        <f>+E208</f>
        <v>0</v>
      </c>
      <c r="F22" s="249">
        <f t="shared" ref="F22:BQ22" si="15">+F208</f>
        <v>0</v>
      </c>
      <c r="G22" s="249">
        <f t="shared" si="15"/>
        <v>0</v>
      </c>
      <c r="H22" s="249">
        <f t="shared" si="15"/>
        <v>0</v>
      </c>
      <c r="I22" s="249">
        <f t="shared" si="15"/>
        <v>0</v>
      </c>
      <c r="J22" s="249">
        <f t="shared" si="15"/>
        <v>0</v>
      </c>
      <c r="K22" s="249">
        <f t="shared" si="15"/>
        <v>1720</v>
      </c>
      <c r="L22" s="249">
        <f t="shared" si="15"/>
        <v>1740</v>
      </c>
      <c r="M22" s="249">
        <f t="shared" si="15"/>
        <v>1750</v>
      </c>
      <c r="N22" s="249">
        <f t="shared" si="15"/>
        <v>1750</v>
      </c>
      <c r="O22" s="249">
        <f t="shared" si="15"/>
        <v>0</v>
      </c>
      <c r="P22" s="249">
        <f t="shared" si="15"/>
        <v>0</v>
      </c>
      <c r="Q22" s="249">
        <f t="shared" si="15"/>
        <v>0</v>
      </c>
      <c r="R22" s="249">
        <f t="shared" si="15"/>
        <v>0</v>
      </c>
      <c r="S22" s="249">
        <f t="shared" si="15"/>
        <v>0</v>
      </c>
      <c r="T22" s="249">
        <f t="shared" si="15"/>
        <v>0</v>
      </c>
      <c r="U22" s="249">
        <f t="shared" si="15"/>
        <v>0</v>
      </c>
      <c r="V22" s="249">
        <f t="shared" si="15"/>
        <v>0</v>
      </c>
      <c r="W22" s="249">
        <f t="shared" si="15"/>
        <v>0</v>
      </c>
      <c r="X22" s="249">
        <f t="shared" si="15"/>
        <v>0</v>
      </c>
      <c r="Y22" s="249">
        <f t="shared" si="15"/>
        <v>0</v>
      </c>
      <c r="Z22" s="249">
        <f t="shared" si="15"/>
        <v>0</v>
      </c>
      <c r="AA22" s="249">
        <f t="shared" si="15"/>
        <v>0</v>
      </c>
      <c r="AB22" s="249">
        <f t="shared" si="15"/>
        <v>0</v>
      </c>
      <c r="AC22" s="249">
        <f t="shared" si="15"/>
        <v>0</v>
      </c>
      <c r="AD22" s="249">
        <f t="shared" si="15"/>
        <v>0</v>
      </c>
      <c r="AE22" s="249">
        <f t="shared" si="15"/>
        <v>0</v>
      </c>
      <c r="AF22" s="249">
        <f t="shared" si="15"/>
        <v>0</v>
      </c>
      <c r="AG22" s="249">
        <f t="shared" si="15"/>
        <v>0</v>
      </c>
      <c r="AH22" s="249">
        <f t="shared" si="15"/>
        <v>0</v>
      </c>
      <c r="AI22" s="249">
        <f t="shared" si="15"/>
        <v>0</v>
      </c>
      <c r="AJ22" s="249">
        <f t="shared" si="15"/>
        <v>0</v>
      </c>
      <c r="AK22" s="249">
        <f t="shared" si="15"/>
        <v>0</v>
      </c>
      <c r="AL22" s="249">
        <f t="shared" si="15"/>
        <v>0</v>
      </c>
      <c r="AM22" s="249">
        <f t="shared" si="15"/>
        <v>0</v>
      </c>
      <c r="AN22" s="249">
        <f t="shared" si="15"/>
        <v>0</v>
      </c>
      <c r="AO22" s="249">
        <f t="shared" si="15"/>
        <v>0</v>
      </c>
      <c r="AP22" s="249">
        <f t="shared" si="15"/>
        <v>0</v>
      </c>
      <c r="AQ22" s="249">
        <f t="shared" si="15"/>
        <v>0</v>
      </c>
      <c r="AR22" s="249">
        <f t="shared" si="15"/>
        <v>0</v>
      </c>
      <c r="AS22" s="249">
        <f t="shared" si="15"/>
        <v>0</v>
      </c>
      <c r="AT22" s="249">
        <f t="shared" si="15"/>
        <v>0</v>
      </c>
      <c r="AU22" s="249">
        <f t="shared" si="15"/>
        <v>0</v>
      </c>
      <c r="AV22" s="249">
        <f t="shared" si="15"/>
        <v>0</v>
      </c>
      <c r="AW22" s="249">
        <f t="shared" si="15"/>
        <v>0</v>
      </c>
      <c r="AX22" s="249">
        <f t="shared" si="15"/>
        <v>0</v>
      </c>
      <c r="AY22" s="249">
        <f t="shared" si="15"/>
        <v>0</v>
      </c>
      <c r="AZ22" s="249">
        <f t="shared" si="15"/>
        <v>0</v>
      </c>
      <c r="BA22" s="249">
        <f t="shared" si="15"/>
        <v>0</v>
      </c>
      <c r="BB22" s="249">
        <f t="shared" si="15"/>
        <v>0</v>
      </c>
      <c r="BC22" s="249">
        <f t="shared" si="15"/>
        <v>0</v>
      </c>
      <c r="BD22" s="249">
        <f t="shared" si="15"/>
        <v>0</v>
      </c>
      <c r="BE22" s="249">
        <f t="shared" si="15"/>
        <v>0</v>
      </c>
      <c r="BF22" s="249">
        <f t="shared" si="15"/>
        <v>0</v>
      </c>
      <c r="BG22" s="249">
        <f t="shared" si="15"/>
        <v>0</v>
      </c>
      <c r="BH22" s="249">
        <f t="shared" si="15"/>
        <v>0</v>
      </c>
      <c r="BI22" s="249">
        <f t="shared" si="15"/>
        <v>0</v>
      </c>
      <c r="BJ22" s="249">
        <f t="shared" si="15"/>
        <v>0</v>
      </c>
      <c r="BK22" s="249">
        <f t="shared" si="15"/>
        <v>0</v>
      </c>
      <c r="BL22" s="249">
        <f t="shared" si="15"/>
        <v>0</v>
      </c>
      <c r="BM22" s="249">
        <f t="shared" si="15"/>
        <v>0</v>
      </c>
      <c r="BN22" s="249">
        <f t="shared" si="15"/>
        <v>0</v>
      </c>
      <c r="BO22" s="249">
        <f t="shared" si="15"/>
        <v>0</v>
      </c>
      <c r="BP22" s="249">
        <f t="shared" si="15"/>
        <v>0</v>
      </c>
      <c r="BQ22" s="249">
        <f t="shared" si="15"/>
        <v>0</v>
      </c>
      <c r="BR22" s="249">
        <f t="shared" ref="BR22:CF22" si="16">+BR208</f>
        <v>0</v>
      </c>
      <c r="BS22" s="249">
        <f t="shared" si="16"/>
        <v>0</v>
      </c>
      <c r="BT22" s="249">
        <f t="shared" si="16"/>
        <v>0</v>
      </c>
      <c r="BU22" s="249">
        <f t="shared" si="16"/>
        <v>0</v>
      </c>
      <c r="BV22" s="249">
        <f t="shared" si="16"/>
        <v>0</v>
      </c>
      <c r="BW22" s="249">
        <f t="shared" si="16"/>
        <v>0</v>
      </c>
      <c r="BX22" s="249">
        <f t="shared" si="16"/>
        <v>0</v>
      </c>
      <c r="BY22" s="249">
        <f t="shared" si="16"/>
        <v>0</v>
      </c>
      <c r="BZ22" s="249">
        <f t="shared" si="16"/>
        <v>0</v>
      </c>
      <c r="CA22" s="249">
        <f t="shared" si="16"/>
        <v>0</v>
      </c>
      <c r="CB22" s="249">
        <f t="shared" si="16"/>
        <v>0</v>
      </c>
      <c r="CC22" s="249">
        <f t="shared" si="16"/>
        <v>0</v>
      </c>
      <c r="CD22" s="249">
        <f t="shared" si="16"/>
        <v>0</v>
      </c>
      <c r="CE22" s="249">
        <f t="shared" si="16"/>
        <v>0</v>
      </c>
      <c r="CF22" s="249">
        <f t="shared" si="16"/>
        <v>0</v>
      </c>
    </row>
    <row r="23" spans="2:84" ht="16.149999999999999" customHeight="1" thickBot="1" x14ac:dyDescent="0.35">
      <c r="B23" s="700">
        <v>3</v>
      </c>
      <c r="C23" s="972"/>
      <c r="D23" s="233" t="s">
        <v>285</v>
      </c>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c r="AD23" s="250"/>
      <c r="AE23" s="250"/>
      <c r="AF23" s="250"/>
      <c r="AG23" s="250"/>
      <c r="AH23" s="250"/>
      <c r="AI23" s="250"/>
      <c r="AJ23" s="250"/>
      <c r="AK23" s="250"/>
      <c r="AL23" s="250"/>
      <c r="AM23" s="250"/>
      <c r="AN23" s="250"/>
      <c r="AO23" s="250"/>
      <c r="AP23" s="250"/>
      <c r="AQ23" s="250"/>
      <c r="AR23" s="250"/>
      <c r="AS23" s="250"/>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c r="BW23" s="250"/>
      <c r="BX23" s="250"/>
      <c r="BY23" s="250"/>
      <c r="BZ23" s="250"/>
      <c r="CA23" s="250"/>
      <c r="CB23" s="250"/>
      <c r="CC23" s="250"/>
      <c r="CD23" s="250"/>
      <c r="CE23" s="250"/>
      <c r="CF23" s="250"/>
    </row>
    <row r="24" spans="2:84" ht="16.149999999999999" customHeight="1" thickBot="1" x14ac:dyDescent="0.35">
      <c r="B24" s="700">
        <v>4</v>
      </c>
      <c r="C24" s="972"/>
      <c r="D24" s="233" t="s">
        <v>250</v>
      </c>
      <c r="E24" s="249">
        <f>+IF(SUM(E123:E132)=0,0,IF(E7='Base Datos'!$V$21,E133,E134))</f>
        <v>0</v>
      </c>
      <c r="F24" s="249">
        <f>+IF(SUM(F123:F132)=0,0,IF(F7='Base Datos'!$V$21,F133,F134))</f>
        <v>0</v>
      </c>
      <c r="G24" s="249">
        <f>+IF(SUM(G123:G132)=0,0,IF(G7='Base Datos'!$V$21,G133,G134))</f>
        <v>0</v>
      </c>
      <c r="H24" s="249">
        <f>+IF(SUM(H123:H132)=0,0,IF(H7='Base Datos'!$V$21,H133,H134))</f>
        <v>0</v>
      </c>
      <c r="I24" s="249">
        <f>+IF(SUM(I123:I132)=0,0,IF(I7='Base Datos'!$V$21,I133,I134))</f>
        <v>0</v>
      </c>
      <c r="J24" s="249">
        <f>+IF(SUM(J123:J132)=0,0,IF(J7='Base Datos'!$V$21,J133,J134))</f>
        <v>0</v>
      </c>
      <c r="K24" s="249">
        <f>+IF(SUM(K123:K132)=0,0,IF(K7='Base Datos'!$V$21,K133,K134))</f>
        <v>0</v>
      </c>
      <c r="L24" s="249">
        <f>+IF(SUM(L123:L132)=0,0,IF(L7='Base Datos'!$V$21,L133,L134))</f>
        <v>0</v>
      </c>
      <c r="M24" s="249">
        <f>+IF(SUM(M123:M132)=0,0,IF(M7='Base Datos'!$V$21,M133,M134))</f>
        <v>0</v>
      </c>
      <c r="N24" s="249">
        <f>+IF(SUM(N123:N132)=0,0,IF(N7='Base Datos'!$V$21,N133,N134))</f>
        <v>0</v>
      </c>
      <c r="O24" s="249">
        <f>+IF(SUM(O123:O132)=0,0,IF(O7='Base Datos'!$V$21,O133,O134))</f>
        <v>0</v>
      </c>
      <c r="P24" s="249">
        <f>+IF(SUM(P123:P132)=0,0,IF(P7='Base Datos'!$V$21,P133,P134))</f>
        <v>0</v>
      </c>
      <c r="Q24" s="249">
        <f>+IF(SUM(Q123:Q132)=0,0,IF(Q7='Base Datos'!$V$21,Q133,Q134))</f>
        <v>0</v>
      </c>
      <c r="R24" s="249">
        <f>+IF(SUM(R123:R132)=0,0,IF(R7='Base Datos'!$V$21,R133,R134))</f>
        <v>0</v>
      </c>
      <c r="S24" s="249">
        <f>+IF(SUM(S123:S132)=0,0,IF(S7='Base Datos'!$V$21,S133,S134))</f>
        <v>0</v>
      </c>
      <c r="T24" s="249">
        <f>+IF(SUM(T123:T132)=0,0,IF(T7='Base Datos'!$V$21,T133,T134))</f>
        <v>0</v>
      </c>
      <c r="U24" s="249">
        <f>+IF(SUM(U123:U132)=0,0,IF(U7='Base Datos'!$V$21,U133,U134))</f>
        <v>0</v>
      </c>
      <c r="V24" s="249">
        <f>+IF(SUM(V123:V132)=0,0,IF(V7='Base Datos'!$V$21,V133,V134))</f>
        <v>0</v>
      </c>
      <c r="W24" s="249">
        <f>+IF(SUM(W123:W132)=0,0,IF(W7='Base Datos'!$V$21,W133,W134))</f>
        <v>0</v>
      </c>
      <c r="X24" s="249">
        <f>+IF(SUM(X123:X132)=0,0,IF(X7='Base Datos'!$V$21,X133,X134))</f>
        <v>0</v>
      </c>
      <c r="Y24" s="249">
        <f>+IF(SUM(Y123:Y132)=0,0,IF(Y7='Base Datos'!$V$21,Y133,Y134))</f>
        <v>0</v>
      </c>
      <c r="Z24" s="249">
        <f>+IF(SUM(Z123:Z132)=0,0,IF(Z7='Base Datos'!$V$21,Z133,Z134))</f>
        <v>0</v>
      </c>
      <c r="AA24" s="249">
        <f>+IF(SUM(AA123:AA132)=0,0,IF(AA7='Base Datos'!$V$21,AA133,AA134))</f>
        <v>0</v>
      </c>
      <c r="AB24" s="249">
        <f>+IF(SUM(AB123:AB132)=0,0,IF(AB7='Base Datos'!$V$21,AB133,AB134))</f>
        <v>0</v>
      </c>
      <c r="AC24" s="249">
        <f>+IF(SUM(AC123:AC132)=0,0,IF(AC7='Base Datos'!$V$21,AC133,AC134))</f>
        <v>0</v>
      </c>
      <c r="AD24" s="249">
        <f>+IF(SUM(AD123:AD132)=0,0,IF(AD7='Base Datos'!$V$21,AD133,AD134))</f>
        <v>0</v>
      </c>
      <c r="AE24" s="249">
        <f>+IF(SUM(AE123:AE132)=0,0,IF(AE7='Base Datos'!$V$21,AE133,AE134))</f>
        <v>0</v>
      </c>
      <c r="AF24" s="249">
        <f>+IF(SUM(AF123:AF132)=0,0,IF(AF7='Base Datos'!$V$21,AF133,AF134))</f>
        <v>0</v>
      </c>
      <c r="AG24" s="249">
        <f>+IF(SUM(AG123:AG132)=0,0,IF(AG7='Base Datos'!$V$21,AG133,AG134))</f>
        <v>0</v>
      </c>
      <c r="AH24" s="249">
        <f>+IF(SUM(AH123:AH132)=0,0,IF(AH7='Base Datos'!$V$21,AH133,AH134))</f>
        <v>0</v>
      </c>
      <c r="AI24" s="249">
        <f>+IF(SUM(AI123:AI132)=0,0,IF(AI7='Base Datos'!$V$21,AI133,AI134))</f>
        <v>0</v>
      </c>
      <c r="AJ24" s="249">
        <f>+IF(SUM(AJ123:AJ132)=0,0,IF(AJ7='Base Datos'!$V$21,AJ133,AJ134))</f>
        <v>0</v>
      </c>
      <c r="AK24" s="249">
        <f>+IF(SUM(AK123:AK132)=0,0,IF(AK7='Base Datos'!$V$21,AK133,AK134))</f>
        <v>0</v>
      </c>
      <c r="AL24" s="249">
        <f>+IF(SUM(AL123:AL132)=0,0,IF(AL7='Base Datos'!$V$21,AL133,AL134))</f>
        <v>0</v>
      </c>
      <c r="AM24" s="249">
        <f>+IF(SUM(AM123:AM132)=0,0,IF(AM7='Base Datos'!$V$21,AM133,AM134))</f>
        <v>0</v>
      </c>
      <c r="AN24" s="249">
        <f>+IF(SUM(AN123:AN132)=0,0,IF(AN7='Base Datos'!$V$21,AN133,AN134))</f>
        <v>0</v>
      </c>
      <c r="AO24" s="249">
        <f>+IF(SUM(AO123:AO132)=0,0,IF(AO7='Base Datos'!$V$21,AO133,AO134))</f>
        <v>0</v>
      </c>
      <c r="AP24" s="249">
        <f>+IF(SUM(AP123:AP132)=0,0,IF(AP7='Base Datos'!$V$21,AP133,AP134))</f>
        <v>0</v>
      </c>
      <c r="AQ24" s="249">
        <f>+IF(SUM(AQ123:AQ132)=0,0,IF(AQ7='Base Datos'!$V$21,AQ133,AQ134))</f>
        <v>0</v>
      </c>
      <c r="AR24" s="249">
        <f>+IF(SUM(AR123:AR132)=0,0,IF(AR7='Base Datos'!$V$21,AR133,AR134))</f>
        <v>0</v>
      </c>
      <c r="AS24" s="249">
        <f>+IF(SUM(AS123:AS132)=0,0,IF(AS7='Base Datos'!$V$21,AS133,AS134))</f>
        <v>0</v>
      </c>
      <c r="AT24" s="249">
        <f>+IF(SUM(AT123:AT132)=0,0,IF(AT7='Base Datos'!$V$21,AT133,AT134))</f>
        <v>0</v>
      </c>
      <c r="AU24" s="249">
        <f>+IF(SUM(AU123:AU132)=0,0,IF(AU7='Base Datos'!$V$21,AU133,AU134))</f>
        <v>0</v>
      </c>
      <c r="AV24" s="249">
        <f>+IF(SUM(AV123:AV132)=0,0,IF(AV7='Base Datos'!$V$21,AV133,AV134))</f>
        <v>0</v>
      </c>
      <c r="AW24" s="249">
        <f>+IF(SUM(AW123:AW132)=0,0,IF(AW7='Base Datos'!$V$21,AW133,AW134))</f>
        <v>0</v>
      </c>
      <c r="AX24" s="249">
        <f>+IF(SUM(AX123:AX132)=0,0,IF(AX7='Base Datos'!$V$21,AX133,AX134))</f>
        <v>0</v>
      </c>
      <c r="AY24" s="249">
        <f>+IF(SUM(AY123:AY132)=0,0,IF(AY7='Base Datos'!$V$21,AY133,AY134))</f>
        <v>0</v>
      </c>
      <c r="AZ24" s="249">
        <f>+IF(SUM(AZ123:AZ132)=0,0,IF(AZ7='Base Datos'!$V$21,AZ133,AZ134))</f>
        <v>0</v>
      </c>
      <c r="BA24" s="249">
        <f>+IF(SUM(BA123:BA132)=0,0,IF(BA7='Base Datos'!$V$21,BA133,BA134))</f>
        <v>0</v>
      </c>
      <c r="BB24" s="249">
        <f>+IF(SUM(BB123:BB132)=0,0,IF(BB7='Base Datos'!$V$21,BB133,BB134))</f>
        <v>0</v>
      </c>
      <c r="BC24" s="249">
        <f>+IF(SUM(BC123:BC132)=0,0,IF(BC7='Base Datos'!$V$21,BC133,BC134))</f>
        <v>0</v>
      </c>
      <c r="BD24" s="249">
        <f>+IF(SUM(BD123:BD132)=0,0,IF(BD7='Base Datos'!$V$21,BD133,BD134))</f>
        <v>0</v>
      </c>
      <c r="BE24" s="249">
        <f>+IF(SUM(BE123:BE132)=0,0,IF(BE7='Base Datos'!$V$21,BE133,BE134))</f>
        <v>0</v>
      </c>
      <c r="BF24" s="249">
        <f>+IF(SUM(BF123:BF132)=0,0,IF(BF7='Base Datos'!$V$21,BF133,BF134))</f>
        <v>0</v>
      </c>
      <c r="BG24" s="249">
        <f>+IF(SUM(BG123:BG132)=0,0,IF(BG7='Base Datos'!$V$21,BG133,BG134))</f>
        <v>0</v>
      </c>
      <c r="BH24" s="249">
        <f>+IF(SUM(BH123:BH132)=0,0,IF(BH7='Base Datos'!$V$21,BH133,BH134))</f>
        <v>0</v>
      </c>
      <c r="BI24" s="249">
        <f>+IF(SUM(BI123:BI132)=0,0,IF(BI7='Base Datos'!$V$21,BI133,BI134))</f>
        <v>0</v>
      </c>
      <c r="BJ24" s="249">
        <f>+IF(SUM(BJ123:BJ132)=0,0,IF(BJ7='Base Datos'!$V$21,BJ133,BJ134))</f>
        <v>0</v>
      </c>
      <c r="BK24" s="249">
        <f>+IF(SUM(BK123:BK132)=0,0,IF(BK7='Base Datos'!$V$21,BK133,BK134))</f>
        <v>0</v>
      </c>
      <c r="BL24" s="249">
        <f>+IF(SUM(BL123:BL132)=0,0,IF(BL7='Base Datos'!$V$21,BL133,BL134))</f>
        <v>0</v>
      </c>
      <c r="BM24" s="249">
        <f>+IF(SUM(BM123:BM132)=0,0,IF(BM7='Base Datos'!$V$21,BM133,BM134))</f>
        <v>0</v>
      </c>
      <c r="BN24" s="249">
        <f>+IF(SUM(BN123:BN132)=0,0,IF(BN7='Base Datos'!$V$21,BN133,BN134))</f>
        <v>0</v>
      </c>
      <c r="BO24" s="249">
        <f>+IF(SUM(BO123:BO132)=0,0,IF(BO7='Base Datos'!$V$21,BO133,BO134))</f>
        <v>0</v>
      </c>
      <c r="BP24" s="249">
        <f>+IF(SUM(BP123:BP132)=0,0,IF(BP7='Base Datos'!$V$21,BP133,BP134))</f>
        <v>0</v>
      </c>
      <c r="BQ24" s="249">
        <f>+IF(SUM(BQ123:BQ132)=0,0,IF(BQ7='Base Datos'!$V$21,BQ133,BQ134))</f>
        <v>0</v>
      </c>
      <c r="BR24" s="249">
        <f>+IF(SUM(BR123:BR132)=0,0,IF(BR7='Base Datos'!$V$21,BR133,BR134))</f>
        <v>0</v>
      </c>
      <c r="BS24" s="249">
        <f>+IF(SUM(BS123:BS132)=0,0,IF(BS7='Base Datos'!$V$21,BS133,BS134))</f>
        <v>0</v>
      </c>
      <c r="BT24" s="249">
        <f>+IF(SUM(BT123:BT132)=0,0,IF(BT7='Base Datos'!$V$21,BT133,BT134))</f>
        <v>0</v>
      </c>
      <c r="BU24" s="249">
        <f>+IF(SUM(BU123:BU132)=0,0,IF(BU7='Base Datos'!$V$21,BU133,BU134))</f>
        <v>0</v>
      </c>
      <c r="BV24" s="249">
        <f>+IF(SUM(BV123:BV132)=0,0,IF(BV7='Base Datos'!$V$21,BV133,BV134))</f>
        <v>0</v>
      </c>
      <c r="BW24" s="249">
        <f>+IF(SUM(BW123:BW132)=0,0,IF(BW7='Base Datos'!$V$21,BW133,BW134))</f>
        <v>0</v>
      </c>
      <c r="BX24" s="249">
        <f>+IF(SUM(BX123:BX132)=0,0,IF(BX7='Base Datos'!$V$21,BX133,BX134))</f>
        <v>0</v>
      </c>
      <c r="BY24" s="249">
        <f>+IF(SUM(BY123:BY132)=0,0,IF(BY7='Base Datos'!$V$21,BY133,BY134))</f>
        <v>0</v>
      </c>
      <c r="BZ24" s="249">
        <f>+IF(SUM(BZ123:BZ132)=0,0,IF(BZ7='Base Datos'!$V$21,BZ133,BZ134))</f>
        <v>0</v>
      </c>
      <c r="CA24" s="249">
        <f>+IF(SUM(CA123:CA132)=0,0,IF(CA7='Base Datos'!$V$21,CA133,CA134))</f>
        <v>0</v>
      </c>
      <c r="CB24" s="249">
        <f>+IF(SUM(CB123:CB132)=0,0,IF(CB7='Base Datos'!$V$21,CB133,CB134))</f>
        <v>0</v>
      </c>
      <c r="CC24" s="249">
        <f>+IF(SUM(CC123:CC132)=0,0,IF(CC7='Base Datos'!$V$21,CC133,CC134))</f>
        <v>0</v>
      </c>
      <c r="CD24" s="249">
        <f>+IF(SUM(CD123:CD132)=0,0,IF(CD7='Base Datos'!$V$21,CD133,CD134))</f>
        <v>0</v>
      </c>
      <c r="CE24" s="249">
        <f>+IF(SUM(CE123:CE132)=0,0,IF(CE7='Base Datos'!$V$21,CE133,CE134))</f>
        <v>0</v>
      </c>
      <c r="CF24" s="249">
        <f>+IF(SUM(CF123:CF132)=0,0,IF(CF7='Base Datos'!$V$21,CF133,CF134))</f>
        <v>0</v>
      </c>
    </row>
    <row r="25" spans="2:84" ht="12" customHeight="1" thickBot="1" x14ac:dyDescent="0.35">
      <c r="B25" s="700">
        <v>1</v>
      </c>
      <c r="C25" s="755"/>
      <c r="D25" s="756"/>
      <c r="E25" s="701">
        <v>1</v>
      </c>
      <c r="F25" s="701">
        <v>2</v>
      </c>
      <c r="G25" s="701">
        <v>3</v>
      </c>
      <c r="H25" s="701">
        <v>4</v>
      </c>
      <c r="I25" s="701">
        <v>5</v>
      </c>
      <c r="J25" s="701">
        <v>6</v>
      </c>
      <c r="K25" s="701">
        <v>7</v>
      </c>
      <c r="L25" s="701">
        <v>8</v>
      </c>
      <c r="M25" s="701">
        <v>9</v>
      </c>
      <c r="N25" s="701">
        <v>10</v>
      </c>
      <c r="O25" s="701">
        <v>11</v>
      </c>
      <c r="P25" s="701">
        <v>12</v>
      </c>
      <c r="Q25" s="701">
        <v>13</v>
      </c>
      <c r="R25" s="701">
        <v>14</v>
      </c>
      <c r="S25" s="701">
        <v>15</v>
      </c>
      <c r="T25" s="701">
        <v>16</v>
      </c>
      <c r="U25" s="701">
        <v>17</v>
      </c>
      <c r="V25" s="701">
        <v>18</v>
      </c>
      <c r="W25" s="701">
        <v>19</v>
      </c>
      <c r="X25" s="701">
        <v>20</v>
      </c>
      <c r="Y25" s="701">
        <v>21</v>
      </c>
      <c r="Z25" s="701">
        <v>22</v>
      </c>
      <c r="AA25" s="701">
        <v>23</v>
      </c>
      <c r="AB25" s="701">
        <v>24</v>
      </c>
      <c r="AC25" s="701">
        <v>25</v>
      </c>
      <c r="AD25" s="701">
        <v>26</v>
      </c>
      <c r="AE25" s="701">
        <v>27</v>
      </c>
      <c r="AF25" s="701">
        <v>28</v>
      </c>
      <c r="AG25" s="701">
        <v>29</v>
      </c>
      <c r="AH25" s="701">
        <v>30</v>
      </c>
      <c r="AI25" s="701">
        <v>31</v>
      </c>
      <c r="AJ25" s="701">
        <v>32</v>
      </c>
      <c r="AK25" s="701">
        <v>33</v>
      </c>
      <c r="AL25" s="701">
        <v>34</v>
      </c>
      <c r="AM25" s="701">
        <v>35</v>
      </c>
      <c r="AN25" s="701">
        <v>36</v>
      </c>
      <c r="AO25" s="701">
        <v>37</v>
      </c>
      <c r="AP25" s="701">
        <v>38</v>
      </c>
      <c r="AQ25" s="701">
        <v>39</v>
      </c>
      <c r="AR25" s="701">
        <v>40</v>
      </c>
      <c r="AS25" s="701">
        <v>41</v>
      </c>
      <c r="AT25" s="701">
        <v>42</v>
      </c>
      <c r="AU25" s="701">
        <v>43</v>
      </c>
      <c r="AV25" s="701">
        <v>44</v>
      </c>
      <c r="AW25" s="701">
        <v>45</v>
      </c>
      <c r="AX25" s="701">
        <v>46</v>
      </c>
      <c r="AY25" s="701">
        <v>47</v>
      </c>
      <c r="AZ25" s="701">
        <v>48</v>
      </c>
      <c r="BA25" s="701">
        <v>49</v>
      </c>
      <c r="BB25" s="701">
        <v>50</v>
      </c>
      <c r="BC25" s="701">
        <v>51</v>
      </c>
      <c r="BD25" s="701">
        <v>52</v>
      </c>
      <c r="BE25" s="701">
        <v>53</v>
      </c>
      <c r="BF25" s="701">
        <v>54</v>
      </c>
      <c r="BG25" s="701">
        <v>55</v>
      </c>
      <c r="BH25" s="701">
        <v>56</v>
      </c>
      <c r="BI25" s="701">
        <v>57</v>
      </c>
      <c r="BJ25" s="701">
        <v>58</v>
      </c>
      <c r="BK25" s="701">
        <v>59</v>
      </c>
      <c r="BL25" s="701">
        <v>60</v>
      </c>
      <c r="BM25" s="701">
        <v>61</v>
      </c>
      <c r="BN25" s="701">
        <v>62</v>
      </c>
      <c r="BO25" s="701">
        <v>63</v>
      </c>
      <c r="BP25" s="701">
        <v>64</v>
      </c>
      <c r="BQ25" s="701">
        <v>65</v>
      </c>
      <c r="BR25" s="701">
        <v>66</v>
      </c>
      <c r="BS25" s="701">
        <v>67</v>
      </c>
      <c r="BT25" s="701">
        <v>68</v>
      </c>
      <c r="BU25" s="701">
        <v>69</v>
      </c>
      <c r="BV25" s="701">
        <v>70</v>
      </c>
      <c r="BW25" s="701">
        <v>71</v>
      </c>
      <c r="BX25" s="701">
        <v>72</v>
      </c>
      <c r="BY25" s="701">
        <v>73</v>
      </c>
      <c r="BZ25" s="701">
        <v>74</v>
      </c>
      <c r="CA25" s="701">
        <v>75</v>
      </c>
      <c r="CB25" s="701">
        <v>76</v>
      </c>
      <c r="CC25" s="701">
        <v>77</v>
      </c>
      <c r="CD25" s="701">
        <v>78</v>
      </c>
      <c r="CE25" s="701">
        <v>79</v>
      </c>
      <c r="CF25" s="701">
        <v>80</v>
      </c>
    </row>
    <row r="26" spans="2:84" ht="15" customHeight="1" thickBot="1" x14ac:dyDescent="0.35">
      <c r="B26" s="700">
        <v>2</v>
      </c>
      <c r="C26" s="971" t="s">
        <v>188</v>
      </c>
      <c r="D26" s="234" t="s">
        <v>163</v>
      </c>
      <c r="E26" s="249">
        <f>+IF(E7='Base Datos'!$V$21,ROUND(E146,0),ROUND(E147,0))</f>
        <v>0</v>
      </c>
      <c r="F26" s="249">
        <f>+IF(F7='Base Datos'!$V$21,ROUND(F146,0),ROUND(F147,0))</f>
        <v>0</v>
      </c>
      <c r="G26" s="249">
        <f>+IF(G7='Base Datos'!$V$21,ROUND(G146,0),ROUND(G147,0))</f>
        <v>0</v>
      </c>
      <c r="H26" s="249">
        <f>+IF(H7='Base Datos'!$V$21,ROUND(H146,0),ROUND(H147,0))</f>
        <v>0</v>
      </c>
      <c r="I26" s="249">
        <f>+IF(I7='Base Datos'!$V$21,ROUND(I146,0),ROUND(I147,0))</f>
        <v>0</v>
      </c>
      <c r="J26" s="249">
        <f>+IF(J7='Base Datos'!$V$21,ROUND(J146,0),ROUND(J147,0))</f>
        <v>0</v>
      </c>
      <c r="K26" s="249">
        <f>+IF(K7='Base Datos'!$V$21,ROUND(K146,0),ROUND(K147,0))</f>
        <v>0</v>
      </c>
      <c r="L26" s="249">
        <f>+IF(L7='Base Datos'!$V$21,ROUND(L146,0),ROUND(L147,0))</f>
        <v>0</v>
      </c>
      <c r="M26" s="249">
        <f>+IF(M7='Base Datos'!$V$21,ROUND(M146,0),ROUND(M147,0))</f>
        <v>0</v>
      </c>
      <c r="N26" s="249">
        <f>+IF(N7='Base Datos'!$V$21,ROUND(N146,0),ROUND(N147,0))</f>
        <v>0</v>
      </c>
      <c r="O26" s="249">
        <f>+IF(O7='Base Datos'!$V$21,ROUND(O146,0),ROUND(O147,0))</f>
        <v>0</v>
      </c>
      <c r="P26" s="249">
        <f>+IF(P7='Base Datos'!$V$21,ROUND(P146,0),ROUND(P147,0))</f>
        <v>0</v>
      </c>
      <c r="Q26" s="249">
        <f>+IF(Q7='Base Datos'!$V$21,ROUND(Q146,0),ROUND(Q147,0))</f>
        <v>0</v>
      </c>
      <c r="R26" s="249">
        <f>+IF(R7='Base Datos'!$V$21,ROUND(R146,0),ROUND(R147,0))</f>
        <v>0</v>
      </c>
      <c r="S26" s="249">
        <f>+IF(S7='Base Datos'!$V$21,ROUND(S146,0),ROUND(S147,0))</f>
        <v>0</v>
      </c>
      <c r="T26" s="249">
        <f>+IF(T7='Base Datos'!$V$21,ROUND(T146,0),ROUND(T147,0))</f>
        <v>0</v>
      </c>
      <c r="U26" s="249">
        <f>+IF(U7='Base Datos'!$V$21,ROUND(U146,0),ROUND(U147,0))</f>
        <v>0</v>
      </c>
      <c r="V26" s="249">
        <f>+IF(V7='Base Datos'!$V$21,ROUND(V146,0),ROUND(V147,0))</f>
        <v>0</v>
      </c>
      <c r="W26" s="249">
        <f>+IF(W7='Base Datos'!$V$21,ROUND(W146,0),ROUND(W147,0))</f>
        <v>0</v>
      </c>
      <c r="X26" s="249">
        <f>+IF(X7='Base Datos'!$V$21,ROUND(X146,0),ROUND(X147,0))</f>
        <v>0</v>
      </c>
      <c r="Y26" s="249">
        <f>+IF(Y7='Base Datos'!$V$21,ROUND(Y146,0),ROUND(Y147,0))</f>
        <v>0</v>
      </c>
      <c r="Z26" s="249">
        <f>+IF(Z7='Base Datos'!$V$21,ROUND(Z146,0),ROUND(Z147,0))</f>
        <v>0</v>
      </c>
      <c r="AA26" s="249">
        <f>+IF(AA7='Base Datos'!$V$21,ROUND(AA146,0),ROUND(AA147,0))</f>
        <v>0</v>
      </c>
      <c r="AB26" s="249">
        <f>+IF(AB7='Base Datos'!$V$21,ROUND(AB146,0),ROUND(AB147,0))</f>
        <v>0</v>
      </c>
      <c r="AC26" s="249">
        <f>+IF(AC7='Base Datos'!$V$21,ROUND(AC146,0),ROUND(AC147,0))</f>
        <v>0</v>
      </c>
      <c r="AD26" s="249">
        <f>+IF(AD7='Base Datos'!$V$21,ROUND(AD146,0),ROUND(AD147,0))</f>
        <v>0</v>
      </c>
      <c r="AE26" s="249">
        <f>+IF(AE7='Base Datos'!$V$21,ROUND(AE146,0),ROUND(AE147,0))</f>
        <v>0</v>
      </c>
      <c r="AF26" s="249">
        <f>+IF(AF7='Base Datos'!$V$21,ROUND(AF146,0),ROUND(AF147,0))</f>
        <v>0</v>
      </c>
      <c r="AG26" s="249">
        <f>+IF(AG7='Base Datos'!$V$21,ROUND(AG146,0),ROUND(AG147,0))</f>
        <v>0</v>
      </c>
      <c r="AH26" s="249">
        <f>+IF(AH7='Base Datos'!$V$21,ROUND(AH146,0),ROUND(AH147,0))</f>
        <v>0</v>
      </c>
      <c r="AI26" s="249">
        <f>+IF(AI7='Base Datos'!$V$21,ROUND(AI146,0),ROUND(AI147,0))</f>
        <v>0</v>
      </c>
      <c r="AJ26" s="249">
        <f>+IF(AJ7='Base Datos'!$V$21,ROUND(AJ146,0),ROUND(AJ147,0))</f>
        <v>0</v>
      </c>
      <c r="AK26" s="249">
        <f>+IF(AK7='Base Datos'!$V$21,ROUND(AK146,0),ROUND(AK147,0))</f>
        <v>0</v>
      </c>
      <c r="AL26" s="249">
        <f>+IF(AL7='Base Datos'!$V$21,ROUND(AL146,0),ROUND(AL147,0))</f>
        <v>0</v>
      </c>
      <c r="AM26" s="249">
        <f>+IF(AM7='Base Datos'!$V$21,ROUND(AM146,0),ROUND(AM147,0))</f>
        <v>0</v>
      </c>
      <c r="AN26" s="249">
        <f>+IF(AN7='Base Datos'!$V$21,ROUND(AN146,0),ROUND(AN147,0))</f>
        <v>0</v>
      </c>
      <c r="AO26" s="249">
        <f>+IF(AO7='Base Datos'!$V$21,ROUND(AO146,0),ROUND(AO147,0))</f>
        <v>0</v>
      </c>
      <c r="AP26" s="249">
        <f>+IF(AP7='Base Datos'!$V$21,ROUND(AP146,0),ROUND(AP147,0))</f>
        <v>0</v>
      </c>
      <c r="AQ26" s="249">
        <f>+IF(AQ7='Base Datos'!$V$21,ROUND(AQ146,0),ROUND(AQ147,0))</f>
        <v>0</v>
      </c>
      <c r="AR26" s="249">
        <f>+IF(AR7='Base Datos'!$V$21,ROUND(AR146,0),ROUND(AR147,0))</f>
        <v>0</v>
      </c>
      <c r="AS26" s="249">
        <f>+IF(AS7='Base Datos'!$V$21,ROUND(AS146,0),ROUND(AS147,0))</f>
        <v>0</v>
      </c>
      <c r="AT26" s="249">
        <f>+IF(AT7='Base Datos'!$V$21,ROUND(AT146,0),ROUND(AT147,0))</f>
        <v>0</v>
      </c>
      <c r="AU26" s="249">
        <f>+IF(AU7='Base Datos'!$V$21,ROUND(AU146,0),ROUND(AU147,0))</f>
        <v>0</v>
      </c>
      <c r="AV26" s="249">
        <f>+IF(AV7='Base Datos'!$V$21,ROUND(AV146,0),ROUND(AV147,0))</f>
        <v>0</v>
      </c>
      <c r="AW26" s="249">
        <f>+IF(AW7='Base Datos'!$V$21,ROUND(AW146,0),ROUND(AW147,0))</f>
        <v>0</v>
      </c>
      <c r="AX26" s="249">
        <f>+IF(AX7='Base Datos'!$V$21,ROUND(AX146,0),ROUND(AX147,0))</f>
        <v>0</v>
      </c>
      <c r="AY26" s="249">
        <f>+IF(AY7='Base Datos'!$V$21,ROUND(AY146,0),ROUND(AY147,0))</f>
        <v>0</v>
      </c>
      <c r="AZ26" s="249">
        <f>+IF(AZ7='Base Datos'!$V$21,ROUND(AZ146,0),ROUND(AZ147,0))</f>
        <v>0</v>
      </c>
      <c r="BA26" s="249">
        <f>+IF(BA7='Base Datos'!$V$21,ROUND(BA146,0),ROUND(BA147,0))</f>
        <v>0</v>
      </c>
      <c r="BB26" s="249">
        <f>+IF(BB7='Base Datos'!$V$21,ROUND(BB146,0),ROUND(BB147,0))</f>
        <v>0</v>
      </c>
      <c r="BC26" s="249">
        <f>+IF(BC7='Base Datos'!$V$21,ROUND(BC146,0),ROUND(BC147,0))</f>
        <v>0</v>
      </c>
      <c r="BD26" s="249">
        <f>+IF(BD7='Base Datos'!$V$21,ROUND(BD146,0),ROUND(BD147,0))</f>
        <v>0</v>
      </c>
      <c r="BE26" s="249">
        <f>+IF(BE7='Base Datos'!$V$21,ROUND(BE146,0),ROUND(BE147,0))</f>
        <v>0</v>
      </c>
      <c r="BF26" s="249">
        <f>+IF(BF7='Base Datos'!$V$21,ROUND(BF146,0),ROUND(BF147,0))</f>
        <v>0</v>
      </c>
      <c r="BG26" s="249">
        <f>+IF(BG7='Base Datos'!$V$21,ROUND(BG146,0),ROUND(BG147,0))</f>
        <v>0</v>
      </c>
      <c r="BH26" s="249">
        <f>+IF(BH7='Base Datos'!$V$21,ROUND(BH146,0),ROUND(BH147,0))</f>
        <v>0</v>
      </c>
      <c r="BI26" s="249">
        <f>+IF(BI7='Base Datos'!$V$21,ROUND(BI146,0),ROUND(BI147,0))</f>
        <v>0</v>
      </c>
      <c r="BJ26" s="249">
        <f>+IF(BJ7='Base Datos'!$V$21,ROUND(BJ146,0),ROUND(BJ147,0))</f>
        <v>0</v>
      </c>
      <c r="BK26" s="249">
        <f>+IF(BK7='Base Datos'!$V$21,ROUND(BK146,0),ROUND(BK147,0))</f>
        <v>0</v>
      </c>
      <c r="BL26" s="249">
        <f>+IF(BL7='Base Datos'!$V$21,ROUND(BL146,0),ROUND(BL147,0))</f>
        <v>0</v>
      </c>
      <c r="BM26" s="249">
        <f>+IF(BM7='Base Datos'!$V$21,ROUND(BM146,0),ROUND(BM147,0))</f>
        <v>0</v>
      </c>
      <c r="BN26" s="249">
        <f>+IF(BN7='Base Datos'!$V$21,ROUND(BN146,0),ROUND(BN147,0))</f>
        <v>0</v>
      </c>
      <c r="BO26" s="249">
        <f>+IF(BO7='Base Datos'!$V$21,ROUND(BO146,0),ROUND(BO147,0))</f>
        <v>0</v>
      </c>
      <c r="BP26" s="249">
        <f>+IF(BP7='Base Datos'!$V$21,ROUND(BP146,0),ROUND(BP147,0))</f>
        <v>0</v>
      </c>
      <c r="BQ26" s="249">
        <f>+IF(BQ7='Base Datos'!$V$21,ROUND(BQ146,0),ROUND(BQ147,0))</f>
        <v>0</v>
      </c>
      <c r="BR26" s="249">
        <f>+IF(BR7='Base Datos'!$V$21,ROUND(BR146,0),ROUND(BR147,0))</f>
        <v>0</v>
      </c>
      <c r="BS26" s="249">
        <f>+IF(BS7='Base Datos'!$V$21,ROUND(BS146,0),ROUND(BS147,0))</f>
        <v>0</v>
      </c>
      <c r="BT26" s="249">
        <f>+IF(BT7='Base Datos'!$V$21,ROUND(BT146,0),ROUND(BT147,0))</f>
        <v>0</v>
      </c>
      <c r="BU26" s="249">
        <f>+IF(BU7='Base Datos'!$V$21,ROUND(BU146,0),ROUND(BU147,0))</f>
        <v>0</v>
      </c>
      <c r="BV26" s="249">
        <f>+IF(BV7='Base Datos'!$V$21,ROUND(BV146,0),ROUND(BV147,0))</f>
        <v>0</v>
      </c>
      <c r="BW26" s="249">
        <f>+IF(BW7='Base Datos'!$V$21,ROUND(BW146,0),ROUND(BW147,0))</f>
        <v>0</v>
      </c>
      <c r="BX26" s="249">
        <f>+IF(BX7='Base Datos'!$V$21,ROUND(BX146,0),ROUND(BX147,0))</f>
        <v>0</v>
      </c>
      <c r="BY26" s="249">
        <f>+IF(BY7='Base Datos'!$V$21,ROUND(BY146,0),ROUND(BY147,0))</f>
        <v>0</v>
      </c>
      <c r="BZ26" s="249">
        <f>+IF(BZ7='Base Datos'!$V$21,ROUND(BZ146,0),ROUND(BZ147,0))</f>
        <v>0</v>
      </c>
      <c r="CA26" s="249">
        <f>+IF(CA7='Base Datos'!$V$21,ROUND(CA146,0),ROUND(CA147,0))</f>
        <v>0</v>
      </c>
      <c r="CB26" s="249">
        <f>+IF(CB7='Base Datos'!$V$21,ROUND(CB146,0),ROUND(CB147,0))</f>
        <v>0</v>
      </c>
      <c r="CC26" s="249">
        <f>+IF(CC7='Base Datos'!$V$21,ROUND(CC146,0),ROUND(CC147,0))</f>
        <v>0</v>
      </c>
      <c r="CD26" s="249">
        <f>+IF(CD7='Base Datos'!$V$21,ROUND(CD146,0),ROUND(CD147,0))</f>
        <v>0</v>
      </c>
      <c r="CE26" s="249">
        <f>+IF(CE7='Base Datos'!$V$21,ROUND(CE146,0),ROUND(CE147,0))</f>
        <v>0</v>
      </c>
      <c r="CF26" s="249">
        <f>+IF(CF7='Base Datos'!$V$21,ROUND(CF146,0),ROUND(CF147,0))</f>
        <v>0</v>
      </c>
    </row>
    <row r="27" spans="2:84" ht="15" customHeight="1" thickBot="1" x14ac:dyDescent="0.35">
      <c r="B27" s="700">
        <v>3</v>
      </c>
      <c r="C27" s="971"/>
      <c r="D27" s="234" t="s">
        <v>162</v>
      </c>
      <c r="E27" s="249">
        <f>+IF(E7='Base Datos'!$V$21,ROUND(E159,0),ROUND(E160,0))</f>
        <v>0</v>
      </c>
      <c r="F27" s="249">
        <f>+IF(F7='Base Datos'!$V$21,ROUND(F159,0),ROUND(F160,0))</f>
        <v>0</v>
      </c>
      <c r="G27" s="249">
        <f>+IF(G7='Base Datos'!$V$21,ROUND(G159,0),ROUND(G160,0))</f>
        <v>0</v>
      </c>
      <c r="H27" s="249">
        <f>+IF(H7='Base Datos'!$V$21,ROUND(H159,0),ROUND(H160,0))</f>
        <v>0</v>
      </c>
      <c r="I27" s="249">
        <f>+IF(I7='Base Datos'!$V$21,ROUND(I159,0),ROUND(I160,0))</f>
        <v>0</v>
      </c>
      <c r="J27" s="249">
        <f>+IF(J7='Base Datos'!$V$21,ROUND(J159,0),ROUND(J160,0))</f>
        <v>0</v>
      </c>
      <c r="K27" s="249">
        <f>+IF(K7='Base Datos'!$V$21,ROUND(K159,0),ROUND(K160,0))</f>
        <v>0</v>
      </c>
      <c r="L27" s="249">
        <f>+IF(L7='Base Datos'!$V$21,ROUND(L159,0),ROUND(L160,0))</f>
        <v>0</v>
      </c>
      <c r="M27" s="249">
        <f>+IF(M7='Base Datos'!$V$21,ROUND(M159,0),ROUND(M160,0))</f>
        <v>0</v>
      </c>
      <c r="N27" s="249">
        <f>+IF(N7='Base Datos'!$V$21,ROUND(N159,0),ROUND(N160,0))</f>
        <v>0</v>
      </c>
      <c r="O27" s="249">
        <f>+IF(O7='Base Datos'!$V$21,ROUND(O159,0),ROUND(O160,0))</f>
        <v>0</v>
      </c>
      <c r="P27" s="249">
        <f>+IF(P7='Base Datos'!$V$21,ROUND(P159,0),ROUND(P160,0))</f>
        <v>0</v>
      </c>
      <c r="Q27" s="249">
        <f>+IF(Q7='Base Datos'!$V$21,ROUND(Q159,0),ROUND(Q160,0))</f>
        <v>0</v>
      </c>
      <c r="R27" s="249">
        <f>+IF(R7='Base Datos'!$V$21,ROUND(R159,0),ROUND(R160,0))</f>
        <v>0</v>
      </c>
      <c r="S27" s="249">
        <f>+IF(S7='Base Datos'!$V$21,ROUND(S159,0),ROUND(S160,0))</f>
        <v>0</v>
      </c>
      <c r="T27" s="249">
        <f>+IF(T7='Base Datos'!$V$21,ROUND(T159,0),ROUND(T160,0))</f>
        <v>0</v>
      </c>
      <c r="U27" s="249">
        <f>+IF(U7='Base Datos'!$V$21,ROUND(U159,0),ROUND(U160,0))</f>
        <v>0</v>
      </c>
      <c r="V27" s="249">
        <f>+IF(V7='Base Datos'!$V$21,ROUND(V159,0),ROUND(V160,0))</f>
        <v>0</v>
      </c>
      <c r="W27" s="249">
        <f>+IF(W7='Base Datos'!$V$21,ROUND(W159,0),ROUND(W160,0))</f>
        <v>0</v>
      </c>
      <c r="X27" s="249">
        <f>+IF(X7='Base Datos'!$V$21,ROUND(X159,0),ROUND(X160,0))</f>
        <v>0</v>
      </c>
      <c r="Y27" s="249">
        <f>+IF(Y7='Base Datos'!$V$21,ROUND(Y159,0),ROUND(Y160,0))</f>
        <v>0</v>
      </c>
      <c r="Z27" s="249">
        <f>+IF(Z7='Base Datos'!$V$21,ROUND(Z159,0),ROUND(Z160,0))</f>
        <v>0</v>
      </c>
      <c r="AA27" s="249">
        <f>+IF(AA7='Base Datos'!$V$21,ROUND(AA159,0),ROUND(AA160,0))</f>
        <v>0</v>
      </c>
      <c r="AB27" s="249">
        <f>+IF(AB7='Base Datos'!$V$21,ROUND(AB159,0),ROUND(AB160,0))</f>
        <v>0</v>
      </c>
      <c r="AC27" s="249">
        <f>+IF(AC7='Base Datos'!$V$21,ROUND(AC159,0),ROUND(AC160,0))</f>
        <v>0</v>
      </c>
      <c r="AD27" s="249">
        <f>+IF(AD7='Base Datos'!$V$21,ROUND(AD159,0),ROUND(AD160,0))</f>
        <v>0</v>
      </c>
      <c r="AE27" s="249">
        <f>+IF(AE7='Base Datos'!$V$21,ROUND(AE159,0),ROUND(AE160,0))</f>
        <v>0</v>
      </c>
      <c r="AF27" s="249">
        <f>+IF(AF7='Base Datos'!$V$21,ROUND(AF159,0),ROUND(AF160,0))</f>
        <v>0</v>
      </c>
      <c r="AG27" s="249">
        <f>+IF(AG7='Base Datos'!$V$21,ROUND(AG159,0),ROUND(AG160,0))</f>
        <v>0</v>
      </c>
      <c r="AH27" s="249">
        <f>+IF(AH7='Base Datos'!$V$21,ROUND(AH159,0),ROUND(AH160,0))</f>
        <v>0</v>
      </c>
      <c r="AI27" s="249">
        <f>+IF(AI7='Base Datos'!$V$21,ROUND(AI159,0),ROUND(AI160,0))</f>
        <v>0</v>
      </c>
      <c r="AJ27" s="249">
        <f>+IF(AJ7='Base Datos'!$V$21,ROUND(AJ159,0),ROUND(AJ160,0))</f>
        <v>0</v>
      </c>
      <c r="AK27" s="249">
        <f>+IF(AK7='Base Datos'!$V$21,ROUND(AK159,0),ROUND(AK160,0))</f>
        <v>0</v>
      </c>
      <c r="AL27" s="249">
        <f>+IF(AL7='Base Datos'!$V$21,ROUND(AL159,0),ROUND(AL160,0))</f>
        <v>0</v>
      </c>
      <c r="AM27" s="249">
        <f>+IF(AM7='Base Datos'!$V$21,ROUND(AM159,0),ROUND(AM160,0))</f>
        <v>0</v>
      </c>
      <c r="AN27" s="249">
        <f>+IF(AN7='Base Datos'!$V$21,ROUND(AN159,0),ROUND(AN160,0))</f>
        <v>0</v>
      </c>
      <c r="AO27" s="249">
        <f>+IF(AO7='Base Datos'!$V$21,ROUND(AO159,0),ROUND(AO160,0))</f>
        <v>0</v>
      </c>
      <c r="AP27" s="249">
        <f>+IF(AP7='Base Datos'!$V$21,ROUND(AP159,0),ROUND(AP160,0))</f>
        <v>0</v>
      </c>
      <c r="AQ27" s="249">
        <f>+IF(AQ7='Base Datos'!$V$21,ROUND(AQ159,0),ROUND(AQ160,0))</f>
        <v>0</v>
      </c>
      <c r="AR27" s="249">
        <f>+IF(AR7='Base Datos'!$V$21,ROUND(AR159,0),ROUND(AR160,0))</f>
        <v>0</v>
      </c>
      <c r="AS27" s="249">
        <f>+IF(AS7='Base Datos'!$V$21,ROUND(AS159,0),ROUND(AS160,0))</f>
        <v>0</v>
      </c>
      <c r="AT27" s="249">
        <f>+IF(AT7='Base Datos'!$V$21,ROUND(AT159,0),ROUND(AT160,0))</f>
        <v>0</v>
      </c>
      <c r="AU27" s="249">
        <f>+IF(AU7='Base Datos'!$V$21,ROUND(AU159,0),ROUND(AU160,0))</f>
        <v>0</v>
      </c>
      <c r="AV27" s="249">
        <f>+IF(AV7='Base Datos'!$V$21,ROUND(AV159,0),ROUND(AV160,0))</f>
        <v>0</v>
      </c>
      <c r="AW27" s="249">
        <f>+IF(AW7='Base Datos'!$V$21,ROUND(AW159,0),ROUND(AW160,0))</f>
        <v>0</v>
      </c>
      <c r="AX27" s="249">
        <f>+IF(AX7='Base Datos'!$V$21,ROUND(AX159,0),ROUND(AX160,0))</f>
        <v>0</v>
      </c>
      <c r="AY27" s="249">
        <f>+IF(AY7='Base Datos'!$V$21,ROUND(AY159,0),ROUND(AY160,0))</f>
        <v>0</v>
      </c>
      <c r="AZ27" s="249">
        <f>+IF(AZ7='Base Datos'!$V$21,ROUND(AZ159,0),ROUND(AZ160,0))</f>
        <v>0</v>
      </c>
      <c r="BA27" s="249">
        <f>+IF(BA7='Base Datos'!$V$21,ROUND(BA159,0),ROUND(BA160,0))</f>
        <v>0</v>
      </c>
      <c r="BB27" s="249">
        <f>+IF(BB7='Base Datos'!$V$21,ROUND(BB159,0),ROUND(BB160,0))</f>
        <v>0</v>
      </c>
      <c r="BC27" s="249">
        <f>+IF(BC7='Base Datos'!$V$21,ROUND(BC159,0),ROUND(BC160,0))</f>
        <v>0</v>
      </c>
      <c r="BD27" s="249">
        <f>+IF(BD7='Base Datos'!$V$21,ROUND(BD159,0),ROUND(BD160,0))</f>
        <v>0</v>
      </c>
      <c r="BE27" s="249">
        <f>+IF(BE7='Base Datos'!$V$21,ROUND(BE159,0),ROUND(BE160,0))</f>
        <v>0</v>
      </c>
      <c r="BF27" s="249">
        <f>+IF(BF7='Base Datos'!$V$21,ROUND(BF159,0),ROUND(BF160,0))</f>
        <v>0</v>
      </c>
      <c r="BG27" s="249">
        <f>+IF(BG7='Base Datos'!$V$21,ROUND(BG159,0),ROUND(BG160,0))</f>
        <v>0</v>
      </c>
      <c r="BH27" s="249">
        <f>+IF(BH7='Base Datos'!$V$21,ROUND(BH159,0),ROUND(BH160,0))</f>
        <v>0</v>
      </c>
      <c r="BI27" s="249">
        <f>+IF(BI7='Base Datos'!$V$21,ROUND(BI159,0),ROUND(BI160,0))</f>
        <v>0</v>
      </c>
      <c r="BJ27" s="249">
        <f>+IF(BJ7='Base Datos'!$V$21,ROUND(BJ159,0),ROUND(BJ160,0))</f>
        <v>0</v>
      </c>
      <c r="BK27" s="249">
        <f>+IF(BK7='Base Datos'!$V$21,ROUND(BK159,0),ROUND(BK160,0))</f>
        <v>0</v>
      </c>
      <c r="BL27" s="249">
        <f>+IF(BL7='Base Datos'!$V$21,ROUND(BL159,0),ROUND(BL160,0))</f>
        <v>0</v>
      </c>
      <c r="BM27" s="249">
        <f>+IF(BM7='Base Datos'!$V$21,ROUND(BM159,0),ROUND(BM160,0))</f>
        <v>0</v>
      </c>
      <c r="BN27" s="249">
        <f>+IF(BN7='Base Datos'!$V$21,ROUND(BN159,0),ROUND(BN160,0))</f>
        <v>0</v>
      </c>
      <c r="BO27" s="249">
        <f>+IF(BO7='Base Datos'!$V$21,ROUND(BO159,0),ROUND(BO160,0))</f>
        <v>0</v>
      </c>
      <c r="BP27" s="249">
        <f>+IF(BP7='Base Datos'!$V$21,ROUND(BP159,0),ROUND(BP160,0))</f>
        <v>0</v>
      </c>
      <c r="BQ27" s="249">
        <f>+IF(BQ7='Base Datos'!$V$21,ROUND(BQ159,0),ROUND(BQ160,0))</f>
        <v>0</v>
      </c>
      <c r="BR27" s="249">
        <f>+IF(BR7='Base Datos'!$V$21,ROUND(BR159,0),ROUND(BR160,0))</f>
        <v>0</v>
      </c>
      <c r="BS27" s="249">
        <f>+IF(BS7='Base Datos'!$V$21,ROUND(BS159,0),ROUND(BS160,0))</f>
        <v>0</v>
      </c>
      <c r="BT27" s="249">
        <f>+IF(BT7='Base Datos'!$V$21,ROUND(BT159,0),ROUND(BT160,0))</f>
        <v>0</v>
      </c>
      <c r="BU27" s="249">
        <f>+IF(BU7='Base Datos'!$V$21,ROUND(BU159,0),ROUND(BU160,0))</f>
        <v>0</v>
      </c>
      <c r="BV27" s="249">
        <f>+IF(BV7='Base Datos'!$V$21,ROUND(BV159,0),ROUND(BV160,0))</f>
        <v>0</v>
      </c>
      <c r="BW27" s="249">
        <f>+IF(BW7='Base Datos'!$V$21,ROUND(BW159,0),ROUND(BW160,0))</f>
        <v>0</v>
      </c>
      <c r="BX27" s="249">
        <f>+IF(BX7='Base Datos'!$V$21,ROUND(BX159,0),ROUND(BX160,0))</f>
        <v>0</v>
      </c>
      <c r="BY27" s="249">
        <f>+IF(BY7='Base Datos'!$V$21,ROUND(BY159,0),ROUND(BY160,0))</f>
        <v>0</v>
      </c>
      <c r="BZ27" s="249">
        <f>+IF(BZ7='Base Datos'!$V$21,ROUND(BZ159,0),ROUND(BZ160,0))</f>
        <v>0</v>
      </c>
      <c r="CA27" s="249">
        <f>+IF(CA7='Base Datos'!$V$21,ROUND(CA159,0),ROUND(CA160,0))</f>
        <v>0</v>
      </c>
      <c r="CB27" s="249">
        <f>+IF(CB7='Base Datos'!$V$21,ROUND(CB159,0),ROUND(CB160,0))</f>
        <v>0</v>
      </c>
      <c r="CC27" s="249">
        <f>+IF(CC7='Base Datos'!$V$21,ROUND(CC159,0),ROUND(CC160,0))</f>
        <v>0</v>
      </c>
      <c r="CD27" s="249">
        <f>+IF(CD7='Base Datos'!$V$21,ROUND(CD159,0),ROUND(CD160,0))</f>
        <v>0</v>
      </c>
      <c r="CE27" s="249">
        <f>+IF(CE7='Base Datos'!$V$21,ROUND(CE159,0),ROUND(CE160,0))</f>
        <v>0</v>
      </c>
      <c r="CF27" s="249">
        <f>+IF(CF7='Base Datos'!$V$21,ROUND(CF159,0),ROUND(CF160,0))</f>
        <v>0</v>
      </c>
    </row>
    <row r="28" spans="2:84" ht="15" customHeight="1" thickBot="1" x14ac:dyDescent="0.35">
      <c r="B28" s="700">
        <v>4</v>
      </c>
      <c r="C28" s="971"/>
      <c r="D28" s="234" t="s">
        <v>198</v>
      </c>
      <c r="E28" s="249">
        <f>+IFERROR(IF(SUM(E26:E27)=0,0,100-SUM(E26:E27)),0)</f>
        <v>0</v>
      </c>
      <c r="F28" s="249">
        <f t="shared" ref="F28:BQ28" si="17">+IFERROR(IF(SUM(F26:F27)=0,0,100-SUM(F26:F27)),0)</f>
        <v>0</v>
      </c>
      <c r="G28" s="249">
        <f t="shared" si="17"/>
        <v>0</v>
      </c>
      <c r="H28" s="249">
        <f t="shared" si="17"/>
        <v>0</v>
      </c>
      <c r="I28" s="249">
        <f t="shared" si="17"/>
        <v>0</v>
      </c>
      <c r="J28" s="249">
        <f t="shared" si="17"/>
        <v>0</v>
      </c>
      <c r="K28" s="249">
        <f t="shared" si="17"/>
        <v>0</v>
      </c>
      <c r="L28" s="249">
        <f t="shared" si="17"/>
        <v>0</v>
      </c>
      <c r="M28" s="249">
        <f t="shared" si="17"/>
        <v>0</v>
      </c>
      <c r="N28" s="249">
        <f t="shared" si="17"/>
        <v>0</v>
      </c>
      <c r="O28" s="249">
        <f t="shared" si="17"/>
        <v>0</v>
      </c>
      <c r="P28" s="249">
        <f t="shared" si="17"/>
        <v>0</v>
      </c>
      <c r="Q28" s="249">
        <f t="shared" si="17"/>
        <v>0</v>
      </c>
      <c r="R28" s="249">
        <f t="shared" si="17"/>
        <v>0</v>
      </c>
      <c r="S28" s="249">
        <f t="shared" si="17"/>
        <v>0</v>
      </c>
      <c r="T28" s="249">
        <f t="shared" si="17"/>
        <v>0</v>
      </c>
      <c r="U28" s="249">
        <f t="shared" si="17"/>
        <v>0</v>
      </c>
      <c r="V28" s="249">
        <f t="shared" si="17"/>
        <v>0</v>
      </c>
      <c r="W28" s="249">
        <f t="shared" si="17"/>
        <v>0</v>
      </c>
      <c r="X28" s="249">
        <f t="shared" si="17"/>
        <v>0</v>
      </c>
      <c r="Y28" s="249">
        <f t="shared" si="17"/>
        <v>0</v>
      </c>
      <c r="Z28" s="249">
        <f t="shared" si="17"/>
        <v>0</v>
      </c>
      <c r="AA28" s="249">
        <f t="shared" si="17"/>
        <v>0</v>
      </c>
      <c r="AB28" s="249">
        <f t="shared" si="17"/>
        <v>0</v>
      </c>
      <c r="AC28" s="249">
        <f t="shared" si="17"/>
        <v>0</v>
      </c>
      <c r="AD28" s="249">
        <f t="shared" si="17"/>
        <v>0</v>
      </c>
      <c r="AE28" s="249">
        <f t="shared" si="17"/>
        <v>0</v>
      </c>
      <c r="AF28" s="249">
        <f t="shared" si="17"/>
        <v>0</v>
      </c>
      <c r="AG28" s="249">
        <f t="shared" si="17"/>
        <v>0</v>
      </c>
      <c r="AH28" s="249">
        <f t="shared" si="17"/>
        <v>0</v>
      </c>
      <c r="AI28" s="249">
        <f t="shared" si="17"/>
        <v>0</v>
      </c>
      <c r="AJ28" s="249">
        <f t="shared" si="17"/>
        <v>0</v>
      </c>
      <c r="AK28" s="249">
        <f t="shared" si="17"/>
        <v>0</v>
      </c>
      <c r="AL28" s="249">
        <f t="shared" si="17"/>
        <v>0</v>
      </c>
      <c r="AM28" s="249">
        <f t="shared" si="17"/>
        <v>0</v>
      </c>
      <c r="AN28" s="249">
        <f t="shared" si="17"/>
        <v>0</v>
      </c>
      <c r="AO28" s="249">
        <f t="shared" si="17"/>
        <v>0</v>
      </c>
      <c r="AP28" s="249">
        <f t="shared" si="17"/>
        <v>0</v>
      </c>
      <c r="AQ28" s="249">
        <f t="shared" si="17"/>
        <v>0</v>
      </c>
      <c r="AR28" s="249">
        <f t="shared" si="17"/>
        <v>0</v>
      </c>
      <c r="AS28" s="249">
        <f t="shared" si="17"/>
        <v>0</v>
      </c>
      <c r="AT28" s="249">
        <f t="shared" si="17"/>
        <v>0</v>
      </c>
      <c r="AU28" s="249">
        <f t="shared" si="17"/>
        <v>0</v>
      </c>
      <c r="AV28" s="249">
        <f t="shared" si="17"/>
        <v>0</v>
      </c>
      <c r="AW28" s="249">
        <f t="shared" si="17"/>
        <v>0</v>
      </c>
      <c r="AX28" s="249">
        <f t="shared" si="17"/>
        <v>0</v>
      </c>
      <c r="AY28" s="249">
        <f t="shared" si="17"/>
        <v>0</v>
      </c>
      <c r="AZ28" s="249">
        <f t="shared" si="17"/>
        <v>0</v>
      </c>
      <c r="BA28" s="249">
        <f t="shared" si="17"/>
        <v>0</v>
      </c>
      <c r="BB28" s="249">
        <f t="shared" si="17"/>
        <v>0</v>
      </c>
      <c r="BC28" s="249">
        <f t="shared" si="17"/>
        <v>0</v>
      </c>
      <c r="BD28" s="249">
        <f t="shared" si="17"/>
        <v>0</v>
      </c>
      <c r="BE28" s="249">
        <f t="shared" si="17"/>
        <v>0</v>
      </c>
      <c r="BF28" s="249">
        <f t="shared" si="17"/>
        <v>0</v>
      </c>
      <c r="BG28" s="249">
        <f t="shared" si="17"/>
        <v>0</v>
      </c>
      <c r="BH28" s="249">
        <f t="shared" si="17"/>
        <v>0</v>
      </c>
      <c r="BI28" s="249">
        <f t="shared" si="17"/>
        <v>0</v>
      </c>
      <c r="BJ28" s="249">
        <f t="shared" si="17"/>
        <v>0</v>
      </c>
      <c r="BK28" s="249">
        <f t="shared" si="17"/>
        <v>0</v>
      </c>
      <c r="BL28" s="249">
        <f t="shared" si="17"/>
        <v>0</v>
      </c>
      <c r="BM28" s="249">
        <f t="shared" si="17"/>
        <v>0</v>
      </c>
      <c r="BN28" s="249">
        <f t="shared" si="17"/>
        <v>0</v>
      </c>
      <c r="BO28" s="249">
        <f t="shared" si="17"/>
        <v>0</v>
      </c>
      <c r="BP28" s="249">
        <f t="shared" si="17"/>
        <v>0</v>
      </c>
      <c r="BQ28" s="249">
        <f t="shared" si="17"/>
        <v>0</v>
      </c>
      <c r="BR28" s="249">
        <f t="shared" ref="BR28:CF28" si="18">+IFERROR(IF(SUM(BR26:BR27)=0,0,100-SUM(BR26:BR27)),0)</f>
        <v>0</v>
      </c>
      <c r="BS28" s="249">
        <f t="shared" si="18"/>
        <v>0</v>
      </c>
      <c r="BT28" s="249">
        <f t="shared" si="18"/>
        <v>0</v>
      </c>
      <c r="BU28" s="249">
        <f t="shared" si="18"/>
        <v>0</v>
      </c>
      <c r="BV28" s="249">
        <f t="shared" si="18"/>
        <v>0</v>
      </c>
      <c r="BW28" s="249">
        <f t="shared" si="18"/>
        <v>0</v>
      </c>
      <c r="BX28" s="249">
        <f t="shared" si="18"/>
        <v>0</v>
      </c>
      <c r="BY28" s="249">
        <f t="shared" si="18"/>
        <v>0</v>
      </c>
      <c r="BZ28" s="249">
        <f t="shared" si="18"/>
        <v>0</v>
      </c>
      <c r="CA28" s="249">
        <f t="shared" si="18"/>
        <v>0</v>
      </c>
      <c r="CB28" s="249">
        <f t="shared" si="18"/>
        <v>0</v>
      </c>
      <c r="CC28" s="249">
        <f t="shared" si="18"/>
        <v>0</v>
      </c>
      <c r="CD28" s="249">
        <f t="shared" si="18"/>
        <v>0</v>
      </c>
      <c r="CE28" s="249">
        <f t="shared" si="18"/>
        <v>0</v>
      </c>
      <c r="CF28" s="249">
        <f t="shared" si="18"/>
        <v>0</v>
      </c>
    </row>
    <row r="29" spans="2:84" ht="12" customHeight="1" thickBot="1" x14ac:dyDescent="0.35">
      <c r="B29" s="700">
        <v>5</v>
      </c>
      <c r="C29" s="755"/>
      <c r="D29" s="756"/>
      <c r="E29" s="757"/>
      <c r="F29" s="757"/>
      <c r="G29" s="757"/>
      <c r="H29" s="757"/>
      <c r="I29" s="757"/>
      <c r="J29" s="757"/>
      <c r="K29" s="757"/>
      <c r="L29" s="757"/>
      <c r="M29" s="75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c r="AP29" s="757"/>
      <c r="AQ29" s="757"/>
      <c r="AR29" s="757"/>
      <c r="AS29" s="757"/>
      <c r="AT29" s="757"/>
      <c r="AU29" s="757"/>
      <c r="AV29" s="757"/>
      <c r="AW29" s="757"/>
      <c r="AX29" s="757"/>
      <c r="AY29" s="757"/>
      <c r="AZ29" s="757"/>
      <c r="BA29" s="757"/>
      <c r="BB29" s="757"/>
      <c r="BC29" s="757"/>
      <c r="BD29" s="757"/>
      <c r="BE29" s="757"/>
      <c r="BF29" s="757"/>
      <c r="BG29" s="757"/>
      <c r="BH29" s="757"/>
      <c r="BI29" s="757"/>
      <c r="BJ29" s="757"/>
      <c r="BK29" s="757"/>
      <c r="BL29" s="757"/>
      <c r="BM29" s="757"/>
      <c r="BN29" s="757"/>
      <c r="BO29" s="757"/>
      <c r="BP29" s="757"/>
      <c r="BQ29" s="757"/>
      <c r="BR29" s="757"/>
      <c r="BS29" s="757"/>
      <c r="BT29" s="757"/>
      <c r="BU29" s="757"/>
      <c r="BV29" s="757"/>
      <c r="BW29" s="757"/>
      <c r="BX29" s="757"/>
      <c r="BY29" s="757"/>
      <c r="BZ29" s="757"/>
      <c r="CA29" s="757"/>
      <c r="CB29" s="757"/>
      <c r="CC29" s="757"/>
      <c r="CD29" s="757"/>
      <c r="CE29" s="757"/>
      <c r="CF29" s="757"/>
    </row>
    <row r="30" spans="2:84" ht="15" customHeight="1" thickBot="1" x14ac:dyDescent="0.35">
      <c r="B30" s="700">
        <v>6</v>
      </c>
      <c r="C30" s="973" t="s">
        <v>190</v>
      </c>
      <c r="D30" s="235" t="s">
        <v>52</v>
      </c>
      <c r="E30" s="251">
        <f>+IFERROR(ROUND(((5.88*10^-8)*(E12^1.2)+1)*E26,0),0)</f>
        <v>0</v>
      </c>
      <c r="F30" s="251">
        <f t="shared" ref="F30:BQ30" si="19">+IFERROR(ROUND(((5.88*10^-8)*(F12^1.2)+1)*F26,0),0)</f>
        <v>0</v>
      </c>
      <c r="G30" s="251">
        <f t="shared" si="19"/>
        <v>0</v>
      </c>
      <c r="H30" s="251">
        <f t="shared" si="19"/>
        <v>0</v>
      </c>
      <c r="I30" s="251">
        <f t="shared" si="19"/>
        <v>0</v>
      </c>
      <c r="J30" s="251">
        <f t="shared" si="19"/>
        <v>0</v>
      </c>
      <c r="K30" s="251">
        <f t="shared" si="19"/>
        <v>0</v>
      </c>
      <c r="L30" s="251">
        <f t="shared" si="19"/>
        <v>0</v>
      </c>
      <c r="M30" s="251">
        <f t="shared" si="19"/>
        <v>0</v>
      </c>
      <c r="N30" s="251">
        <f t="shared" si="19"/>
        <v>0</v>
      </c>
      <c r="O30" s="251">
        <f t="shared" si="19"/>
        <v>0</v>
      </c>
      <c r="P30" s="251">
        <f t="shared" si="19"/>
        <v>0</v>
      </c>
      <c r="Q30" s="251">
        <f t="shared" si="19"/>
        <v>0</v>
      </c>
      <c r="R30" s="251">
        <f t="shared" si="19"/>
        <v>0</v>
      </c>
      <c r="S30" s="251">
        <f t="shared" si="19"/>
        <v>0</v>
      </c>
      <c r="T30" s="251">
        <f t="shared" si="19"/>
        <v>0</v>
      </c>
      <c r="U30" s="251">
        <f t="shared" si="19"/>
        <v>0</v>
      </c>
      <c r="V30" s="251">
        <f t="shared" si="19"/>
        <v>0</v>
      </c>
      <c r="W30" s="251">
        <f t="shared" si="19"/>
        <v>0</v>
      </c>
      <c r="X30" s="251">
        <f t="shared" si="19"/>
        <v>0</v>
      </c>
      <c r="Y30" s="251">
        <f t="shared" si="19"/>
        <v>0</v>
      </c>
      <c r="Z30" s="251">
        <f t="shared" si="19"/>
        <v>0</v>
      </c>
      <c r="AA30" s="251">
        <f t="shared" si="19"/>
        <v>0</v>
      </c>
      <c r="AB30" s="251">
        <f t="shared" si="19"/>
        <v>0</v>
      </c>
      <c r="AC30" s="251">
        <f t="shared" si="19"/>
        <v>0</v>
      </c>
      <c r="AD30" s="251">
        <f t="shared" si="19"/>
        <v>0</v>
      </c>
      <c r="AE30" s="251">
        <f t="shared" si="19"/>
        <v>0</v>
      </c>
      <c r="AF30" s="251">
        <f t="shared" si="19"/>
        <v>0</v>
      </c>
      <c r="AG30" s="251">
        <f t="shared" si="19"/>
        <v>0</v>
      </c>
      <c r="AH30" s="251">
        <f t="shared" si="19"/>
        <v>0</v>
      </c>
      <c r="AI30" s="251">
        <f t="shared" si="19"/>
        <v>0</v>
      </c>
      <c r="AJ30" s="251">
        <f t="shared" si="19"/>
        <v>0</v>
      </c>
      <c r="AK30" s="251">
        <f t="shared" si="19"/>
        <v>0</v>
      </c>
      <c r="AL30" s="251">
        <f t="shared" si="19"/>
        <v>0</v>
      </c>
      <c r="AM30" s="251">
        <f t="shared" si="19"/>
        <v>0</v>
      </c>
      <c r="AN30" s="251">
        <f t="shared" si="19"/>
        <v>0</v>
      </c>
      <c r="AO30" s="251">
        <f t="shared" si="19"/>
        <v>0</v>
      </c>
      <c r="AP30" s="251">
        <f t="shared" si="19"/>
        <v>0</v>
      </c>
      <c r="AQ30" s="251">
        <f t="shared" si="19"/>
        <v>0</v>
      </c>
      <c r="AR30" s="251">
        <f t="shared" si="19"/>
        <v>0</v>
      </c>
      <c r="AS30" s="251">
        <f t="shared" si="19"/>
        <v>0</v>
      </c>
      <c r="AT30" s="251">
        <f t="shared" si="19"/>
        <v>0</v>
      </c>
      <c r="AU30" s="251">
        <f t="shared" si="19"/>
        <v>0</v>
      </c>
      <c r="AV30" s="251">
        <f t="shared" si="19"/>
        <v>0</v>
      </c>
      <c r="AW30" s="251">
        <f t="shared" si="19"/>
        <v>0</v>
      </c>
      <c r="AX30" s="251">
        <f t="shared" si="19"/>
        <v>0</v>
      </c>
      <c r="AY30" s="251">
        <f t="shared" si="19"/>
        <v>0</v>
      </c>
      <c r="AZ30" s="251">
        <f t="shared" si="19"/>
        <v>0</v>
      </c>
      <c r="BA30" s="251">
        <f t="shared" si="19"/>
        <v>0</v>
      </c>
      <c r="BB30" s="251">
        <f t="shared" si="19"/>
        <v>0</v>
      </c>
      <c r="BC30" s="251">
        <f t="shared" si="19"/>
        <v>0</v>
      </c>
      <c r="BD30" s="251">
        <f t="shared" si="19"/>
        <v>0</v>
      </c>
      <c r="BE30" s="251">
        <f t="shared" si="19"/>
        <v>0</v>
      </c>
      <c r="BF30" s="251">
        <f t="shared" si="19"/>
        <v>0</v>
      </c>
      <c r="BG30" s="251">
        <f t="shared" si="19"/>
        <v>0</v>
      </c>
      <c r="BH30" s="251">
        <f t="shared" si="19"/>
        <v>0</v>
      </c>
      <c r="BI30" s="251">
        <f t="shared" si="19"/>
        <v>0</v>
      </c>
      <c r="BJ30" s="251">
        <f t="shared" si="19"/>
        <v>0</v>
      </c>
      <c r="BK30" s="251">
        <f t="shared" si="19"/>
        <v>0</v>
      </c>
      <c r="BL30" s="251">
        <f t="shared" si="19"/>
        <v>0</v>
      </c>
      <c r="BM30" s="251">
        <f t="shared" si="19"/>
        <v>0</v>
      </c>
      <c r="BN30" s="251">
        <f t="shared" si="19"/>
        <v>0</v>
      </c>
      <c r="BO30" s="251">
        <f t="shared" si="19"/>
        <v>0</v>
      </c>
      <c r="BP30" s="251">
        <f t="shared" si="19"/>
        <v>0</v>
      </c>
      <c r="BQ30" s="251">
        <f t="shared" si="19"/>
        <v>0</v>
      </c>
      <c r="BR30" s="251">
        <f t="shared" ref="BR30:CF30" si="20">+IFERROR(ROUND(((5.88*10^-8)*(BR12^1.2)+1)*BR26,0),0)</f>
        <v>0</v>
      </c>
      <c r="BS30" s="251">
        <f t="shared" si="20"/>
        <v>0</v>
      </c>
      <c r="BT30" s="251">
        <f t="shared" si="20"/>
        <v>0</v>
      </c>
      <c r="BU30" s="251">
        <f t="shared" si="20"/>
        <v>0</v>
      </c>
      <c r="BV30" s="251">
        <f t="shared" si="20"/>
        <v>0</v>
      </c>
      <c r="BW30" s="251">
        <f t="shared" si="20"/>
        <v>0</v>
      </c>
      <c r="BX30" s="251">
        <f t="shared" si="20"/>
        <v>0</v>
      </c>
      <c r="BY30" s="251">
        <f t="shared" si="20"/>
        <v>0</v>
      </c>
      <c r="BZ30" s="251">
        <f t="shared" si="20"/>
        <v>0</v>
      </c>
      <c r="CA30" s="251">
        <f t="shared" si="20"/>
        <v>0</v>
      </c>
      <c r="CB30" s="251">
        <f t="shared" si="20"/>
        <v>0</v>
      </c>
      <c r="CC30" s="251">
        <f t="shared" si="20"/>
        <v>0</v>
      </c>
      <c r="CD30" s="251">
        <f t="shared" si="20"/>
        <v>0</v>
      </c>
      <c r="CE30" s="251">
        <f t="shared" si="20"/>
        <v>0</v>
      </c>
      <c r="CF30" s="251">
        <f t="shared" si="20"/>
        <v>0</v>
      </c>
    </row>
    <row r="31" spans="2:84" ht="15" customHeight="1" thickBot="1" x14ac:dyDescent="0.35">
      <c r="B31" s="700">
        <v>7</v>
      </c>
      <c r="C31" s="973"/>
      <c r="D31" s="235" t="s">
        <v>45</v>
      </c>
      <c r="E31" s="251">
        <f>IF(E28=0,0,IFERROR(100-E27-E30,0))</f>
        <v>0</v>
      </c>
      <c r="F31" s="251">
        <f t="shared" ref="F31:BQ31" si="21">IF(F28=0,0,IFERROR(100-F27-F30,0))</f>
        <v>0</v>
      </c>
      <c r="G31" s="251">
        <f t="shared" si="21"/>
        <v>0</v>
      </c>
      <c r="H31" s="251">
        <f t="shared" si="21"/>
        <v>0</v>
      </c>
      <c r="I31" s="251">
        <f t="shared" si="21"/>
        <v>0</v>
      </c>
      <c r="J31" s="251">
        <f t="shared" si="21"/>
        <v>0</v>
      </c>
      <c r="K31" s="251">
        <f t="shared" si="21"/>
        <v>0</v>
      </c>
      <c r="L31" s="251">
        <f t="shared" si="21"/>
        <v>0</v>
      </c>
      <c r="M31" s="251">
        <f t="shared" si="21"/>
        <v>0</v>
      </c>
      <c r="N31" s="251">
        <f t="shared" si="21"/>
        <v>0</v>
      </c>
      <c r="O31" s="251">
        <f t="shared" si="21"/>
        <v>0</v>
      </c>
      <c r="P31" s="251">
        <f t="shared" si="21"/>
        <v>0</v>
      </c>
      <c r="Q31" s="251">
        <f t="shared" si="21"/>
        <v>0</v>
      </c>
      <c r="R31" s="251">
        <f t="shared" si="21"/>
        <v>0</v>
      </c>
      <c r="S31" s="251">
        <f t="shared" si="21"/>
        <v>0</v>
      </c>
      <c r="T31" s="251">
        <f t="shared" si="21"/>
        <v>0</v>
      </c>
      <c r="U31" s="251">
        <f t="shared" si="21"/>
        <v>0</v>
      </c>
      <c r="V31" s="251">
        <f t="shared" si="21"/>
        <v>0</v>
      </c>
      <c r="W31" s="251">
        <f t="shared" si="21"/>
        <v>0</v>
      </c>
      <c r="X31" s="251">
        <f t="shared" si="21"/>
        <v>0</v>
      </c>
      <c r="Y31" s="251">
        <f t="shared" si="21"/>
        <v>0</v>
      </c>
      <c r="Z31" s="251">
        <f t="shared" si="21"/>
        <v>0</v>
      </c>
      <c r="AA31" s="251">
        <f t="shared" si="21"/>
        <v>0</v>
      </c>
      <c r="AB31" s="251">
        <f t="shared" si="21"/>
        <v>0</v>
      </c>
      <c r="AC31" s="251">
        <f t="shared" si="21"/>
        <v>0</v>
      </c>
      <c r="AD31" s="251">
        <f t="shared" si="21"/>
        <v>0</v>
      </c>
      <c r="AE31" s="251">
        <f t="shared" si="21"/>
        <v>0</v>
      </c>
      <c r="AF31" s="251">
        <f t="shared" si="21"/>
        <v>0</v>
      </c>
      <c r="AG31" s="251">
        <f t="shared" si="21"/>
        <v>0</v>
      </c>
      <c r="AH31" s="251">
        <f t="shared" si="21"/>
        <v>0</v>
      </c>
      <c r="AI31" s="251">
        <f t="shared" si="21"/>
        <v>0</v>
      </c>
      <c r="AJ31" s="251">
        <f t="shared" si="21"/>
        <v>0</v>
      </c>
      <c r="AK31" s="251">
        <f t="shared" si="21"/>
        <v>0</v>
      </c>
      <c r="AL31" s="251">
        <f t="shared" si="21"/>
        <v>0</v>
      </c>
      <c r="AM31" s="251">
        <f t="shared" si="21"/>
        <v>0</v>
      </c>
      <c r="AN31" s="251">
        <f t="shared" si="21"/>
        <v>0</v>
      </c>
      <c r="AO31" s="251">
        <f t="shared" si="21"/>
        <v>0</v>
      </c>
      <c r="AP31" s="251">
        <f t="shared" si="21"/>
        <v>0</v>
      </c>
      <c r="AQ31" s="251">
        <f t="shared" si="21"/>
        <v>0</v>
      </c>
      <c r="AR31" s="251">
        <f t="shared" si="21"/>
        <v>0</v>
      </c>
      <c r="AS31" s="251">
        <f t="shared" si="21"/>
        <v>0</v>
      </c>
      <c r="AT31" s="251">
        <f t="shared" si="21"/>
        <v>0</v>
      </c>
      <c r="AU31" s="251">
        <f t="shared" si="21"/>
        <v>0</v>
      </c>
      <c r="AV31" s="251">
        <f t="shared" si="21"/>
        <v>0</v>
      </c>
      <c r="AW31" s="251">
        <f t="shared" si="21"/>
        <v>0</v>
      </c>
      <c r="AX31" s="251">
        <f t="shared" si="21"/>
        <v>0</v>
      </c>
      <c r="AY31" s="251">
        <f t="shared" si="21"/>
        <v>0</v>
      </c>
      <c r="AZ31" s="251">
        <f t="shared" si="21"/>
        <v>0</v>
      </c>
      <c r="BA31" s="251">
        <f t="shared" si="21"/>
        <v>0</v>
      </c>
      <c r="BB31" s="251">
        <f t="shared" si="21"/>
        <v>0</v>
      </c>
      <c r="BC31" s="251">
        <f t="shared" si="21"/>
        <v>0</v>
      </c>
      <c r="BD31" s="251">
        <f t="shared" si="21"/>
        <v>0</v>
      </c>
      <c r="BE31" s="251">
        <f t="shared" si="21"/>
        <v>0</v>
      </c>
      <c r="BF31" s="251">
        <f t="shared" si="21"/>
        <v>0</v>
      </c>
      <c r="BG31" s="251">
        <f t="shared" si="21"/>
        <v>0</v>
      </c>
      <c r="BH31" s="251">
        <f t="shared" si="21"/>
        <v>0</v>
      </c>
      <c r="BI31" s="251">
        <f t="shared" si="21"/>
        <v>0</v>
      </c>
      <c r="BJ31" s="251">
        <f t="shared" si="21"/>
        <v>0</v>
      </c>
      <c r="BK31" s="251">
        <f t="shared" si="21"/>
        <v>0</v>
      </c>
      <c r="BL31" s="251">
        <f t="shared" si="21"/>
        <v>0</v>
      </c>
      <c r="BM31" s="251">
        <f t="shared" si="21"/>
        <v>0</v>
      </c>
      <c r="BN31" s="251">
        <f t="shared" si="21"/>
        <v>0</v>
      </c>
      <c r="BO31" s="251">
        <f t="shared" si="21"/>
        <v>0</v>
      </c>
      <c r="BP31" s="251">
        <f t="shared" si="21"/>
        <v>0</v>
      </c>
      <c r="BQ31" s="251">
        <f t="shared" si="21"/>
        <v>0</v>
      </c>
      <c r="BR31" s="251">
        <f t="shared" ref="BR31:CF31" si="22">IF(BR28=0,0,IFERROR(100-BR27-BR30,0))</f>
        <v>0</v>
      </c>
      <c r="BS31" s="251">
        <f t="shared" si="22"/>
        <v>0</v>
      </c>
      <c r="BT31" s="251">
        <f t="shared" si="22"/>
        <v>0</v>
      </c>
      <c r="BU31" s="251">
        <f t="shared" si="22"/>
        <v>0</v>
      </c>
      <c r="BV31" s="251">
        <f t="shared" si="22"/>
        <v>0</v>
      </c>
      <c r="BW31" s="251">
        <f t="shared" si="22"/>
        <v>0</v>
      </c>
      <c r="BX31" s="251">
        <f t="shared" si="22"/>
        <v>0</v>
      </c>
      <c r="BY31" s="251">
        <f t="shared" si="22"/>
        <v>0</v>
      </c>
      <c r="BZ31" s="251">
        <f t="shared" si="22"/>
        <v>0</v>
      </c>
      <c r="CA31" s="251">
        <f t="shared" si="22"/>
        <v>0</v>
      </c>
      <c r="CB31" s="251">
        <f t="shared" si="22"/>
        <v>0</v>
      </c>
      <c r="CC31" s="251">
        <f t="shared" si="22"/>
        <v>0</v>
      </c>
      <c r="CD31" s="251">
        <f t="shared" si="22"/>
        <v>0</v>
      </c>
      <c r="CE31" s="251">
        <f t="shared" si="22"/>
        <v>0</v>
      </c>
      <c r="CF31" s="251">
        <f t="shared" si="22"/>
        <v>0</v>
      </c>
    </row>
    <row r="32" spans="2:84" ht="15" customHeight="1" thickBot="1" x14ac:dyDescent="0.35">
      <c r="B32" s="700">
        <v>8</v>
      </c>
      <c r="C32" s="973"/>
      <c r="D32" s="235" t="s">
        <v>153</v>
      </c>
      <c r="E32" s="251">
        <f>+IFERROR((E12^0.95)*(1.94*10^-6)+1,0)</f>
        <v>1.1974390381774185</v>
      </c>
      <c r="F32" s="251">
        <f t="shared" ref="F32:BQ32" si="23">+IFERROR((F12^0.95)*(1.94*10^-6)+1,0)</f>
        <v>1.1974390381774185</v>
      </c>
      <c r="G32" s="251">
        <f t="shared" si="23"/>
        <v>1.1974390381774185</v>
      </c>
      <c r="H32" s="251">
        <f t="shared" si="23"/>
        <v>1.1974390381774185</v>
      </c>
      <c r="I32" s="251">
        <f t="shared" si="23"/>
        <v>1.1974390381774185</v>
      </c>
      <c r="J32" s="251">
        <f t="shared" si="23"/>
        <v>1.1956264148329394</v>
      </c>
      <c r="K32" s="251">
        <f t="shared" si="23"/>
        <v>1.1951942291920532</v>
      </c>
      <c r="L32" s="251">
        <f t="shared" si="23"/>
        <v>1.1961309028787948</v>
      </c>
      <c r="M32" s="251">
        <f t="shared" si="23"/>
        <v>1.1956264148329394</v>
      </c>
      <c r="N32" s="251">
        <f t="shared" si="23"/>
        <v>1.1956264148329394</v>
      </c>
      <c r="O32" s="251">
        <f t="shared" si="23"/>
        <v>1.1967257492538683</v>
      </c>
      <c r="P32" s="251">
        <f t="shared" si="23"/>
        <v>1.1967257492538683</v>
      </c>
      <c r="Q32" s="251">
        <f t="shared" si="23"/>
        <v>1</v>
      </c>
      <c r="R32" s="251">
        <f t="shared" si="23"/>
        <v>1</v>
      </c>
      <c r="S32" s="251">
        <f t="shared" si="23"/>
        <v>1</v>
      </c>
      <c r="T32" s="251">
        <f t="shared" si="23"/>
        <v>1</v>
      </c>
      <c r="U32" s="251">
        <f t="shared" si="23"/>
        <v>1</v>
      </c>
      <c r="V32" s="251">
        <f t="shared" si="23"/>
        <v>1</v>
      </c>
      <c r="W32" s="251">
        <f t="shared" si="23"/>
        <v>1</v>
      </c>
      <c r="X32" s="251">
        <f t="shared" si="23"/>
        <v>1</v>
      </c>
      <c r="Y32" s="251">
        <f t="shared" si="23"/>
        <v>1</v>
      </c>
      <c r="Z32" s="251">
        <f t="shared" si="23"/>
        <v>1</v>
      </c>
      <c r="AA32" s="251">
        <f t="shared" si="23"/>
        <v>1</v>
      </c>
      <c r="AB32" s="251">
        <f t="shared" si="23"/>
        <v>1</v>
      </c>
      <c r="AC32" s="251">
        <f t="shared" si="23"/>
        <v>1</v>
      </c>
      <c r="AD32" s="251">
        <f t="shared" si="23"/>
        <v>1</v>
      </c>
      <c r="AE32" s="251">
        <f t="shared" si="23"/>
        <v>1</v>
      </c>
      <c r="AF32" s="251">
        <f t="shared" si="23"/>
        <v>1</v>
      </c>
      <c r="AG32" s="251">
        <f t="shared" si="23"/>
        <v>1</v>
      </c>
      <c r="AH32" s="251">
        <f t="shared" si="23"/>
        <v>1</v>
      </c>
      <c r="AI32" s="251">
        <f t="shared" si="23"/>
        <v>1</v>
      </c>
      <c r="AJ32" s="251">
        <f t="shared" si="23"/>
        <v>1</v>
      </c>
      <c r="AK32" s="251">
        <f t="shared" si="23"/>
        <v>1</v>
      </c>
      <c r="AL32" s="251">
        <f t="shared" si="23"/>
        <v>1</v>
      </c>
      <c r="AM32" s="251">
        <f t="shared" si="23"/>
        <v>1</v>
      </c>
      <c r="AN32" s="251">
        <f t="shared" si="23"/>
        <v>1</v>
      </c>
      <c r="AO32" s="251">
        <f t="shared" si="23"/>
        <v>1</v>
      </c>
      <c r="AP32" s="251">
        <f t="shared" si="23"/>
        <v>1</v>
      </c>
      <c r="AQ32" s="251">
        <f t="shared" si="23"/>
        <v>1</v>
      </c>
      <c r="AR32" s="251">
        <f t="shared" si="23"/>
        <v>1</v>
      </c>
      <c r="AS32" s="251">
        <f t="shared" si="23"/>
        <v>1</v>
      </c>
      <c r="AT32" s="251">
        <f t="shared" si="23"/>
        <v>1</v>
      </c>
      <c r="AU32" s="251">
        <f t="shared" si="23"/>
        <v>1</v>
      </c>
      <c r="AV32" s="251">
        <f t="shared" si="23"/>
        <v>1</v>
      </c>
      <c r="AW32" s="251">
        <f t="shared" si="23"/>
        <v>1</v>
      </c>
      <c r="AX32" s="251">
        <f t="shared" si="23"/>
        <v>1</v>
      </c>
      <c r="AY32" s="251">
        <f t="shared" si="23"/>
        <v>1</v>
      </c>
      <c r="AZ32" s="251">
        <f t="shared" si="23"/>
        <v>1</v>
      </c>
      <c r="BA32" s="251">
        <f t="shared" si="23"/>
        <v>1</v>
      </c>
      <c r="BB32" s="251">
        <f t="shared" si="23"/>
        <v>1</v>
      </c>
      <c r="BC32" s="251">
        <f t="shared" si="23"/>
        <v>1</v>
      </c>
      <c r="BD32" s="251">
        <f t="shared" si="23"/>
        <v>1</v>
      </c>
      <c r="BE32" s="251">
        <f t="shared" si="23"/>
        <v>1</v>
      </c>
      <c r="BF32" s="251">
        <f t="shared" si="23"/>
        <v>1</v>
      </c>
      <c r="BG32" s="251">
        <f t="shared" si="23"/>
        <v>1</v>
      </c>
      <c r="BH32" s="251">
        <f t="shared" si="23"/>
        <v>1</v>
      </c>
      <c r="BI32" s="251">
        <f t="shared" si="23"/>
        <v>1</v>
      </c>
      <c r="BJ32" s="251">
        <f t="shared" si="23"/>
        <v>1</v>
      </c>
      <c r="BK32" s="251">
        <f t="shared" si="23"/>
        <v>1</v>
      </c>
      <c r="BL32" s="251">
        <f t="shared" si="23"/>
        <v>1</v>
      </c>
      <c r="BM32" s="251">
        <f t="shared" si="23"/>
        <v>1</v>
      </c>
      <c r="BN32" s="251">
        <f t="shared" si="23"/>
        <v>1</v>
      </c>
      <c r="BO32" s="251">
        <f t="shared" si="23"/>
        <v>1</v>
      </c>
      <c r="BP32" s="251">
        <f t="shared" si="23"/>
        <v>1</v>
      </c>
      <c r="BQ32" s="251">
        <f t="shared" si="23"/>
        <v>1</v>
      </c>
      <c r="BR32" s="251">
        <f t="shared" ref="BR32:CF32" si="24">+IFERROR((BR12^0.95)*(1.94*10^-6)+1,0)</f>
        <v>1</v>
      </c>
      <c r="BS32" s="251">
        <f t="shared" si="24"/>
        <v>1</v>
      </c>
      <c r="BT32" s="251">
        <f t="shared" si="24"/>
        <v>1</v>
      </c>
      <c r="BU32" s="251">
        <f t="shared" si="24"/>
        <v>1</v>
      </c>
      <c r="BV32" s="251">
        <f t="shared" si="24"/>
        <v>1</v>
      </c>
      <c r="BW32" s="251">
        <f t="shared" si="24"/>
        <v>1</v>
      </c>
      <c r="BX32" s="251">
        <f t="shared" si="24"/>
        <v>1</v>
      </c>
      <c r="BY32" s="251">
        <f t="shared" si="24"/>
        <v>1</v>
      </c>
      <c r="BZ32" s="251">
        <f t="shared" si="24"/>
        <v>1</v>
      </c>
      <c r="CA32" s="251">
        <f t="shared" si="24"/>
        <v>1</v>
      </c>
      <c r="CB32" s="251">
        <f t="shared" si="24"/>
        <v>1</v>
      </c>
      <c r="CC32" s="251">
        <f t="shared" si="24"/>
        <v>1</v>
      </c>
      <c r="CD32" s="251">
        <f t="shared" si="24"/>
        <v>1</v>
      </c>
      <c r="CE32" s="251">
        <f t="shared" si="24"/>
        <v>1</v>
      </c>
      <c r="CF32" s="251">
        <f t="shared" si="24"/>
        <v>1</v>
      </c>
    </row>
    <row r="33" spans="2:84" ht="12" customHeight="1" thickBot="1" x14ac:dyDescent="0.35">
      <c r="B33" s="700">
        <v>9</v>
      </c>
      <c r="C33" s="758"/>
      <c r="D33" s="759"/>
      <c r="E33" s="760"/>
      <c r="F33" s="760"/>
      <c r="G33" s="760"/>
      <c r="H33" s="760"/>
      <c r="I33" s="760"/>
      <c r="J33" s="760"/>
      <c r="K33" s="760"/>
      <c r="L33" s="760"/>
      <c r="M33" s="760"/>
      <c r="N33" s="760"/>
      <c r="O33" s="760"/>
      <c r="P33" s="760"/>
      <c r="Q33" s="760"/>
      <c r="R33" s="760"/>
      <c r="S33" s="760"/>
      <c r="T33" s="760"/>
      <c r="U33" s="760"/>
      <c r="V33" s="760"/>
      <c r="W33" s="760"/>
      <c r="X33" s="760"/>
      <c r="Y33" s="760"/>
      <c r="Z33" s="760"/>
      <c r="AA33" s="760"/>
      <c r="AB33" s="760"/>
      <c r="AC33" s="760"/>
      <c r="AD33" s="760"/>
      <c r="AE33" s="760"/>
      <c r="AF33" s="760"/>
      <c r="AG33" s="760"/>
      <c r="AH33" s="760"/>
      <c r="AI33" s="760"/>
      <c r="AJ33" s="760"/>
      <c r="AK33" s="760"/>
      <c r="AL33" s="760"/>
      <c r="AM33" s="760"/>
      <c r="AN33" s="760"/>
      <c r="AO33" s="760"/>
      <c r="AP33" s="760"/>
      <c r="AQ33" s="760"/>
      <c r="AR33" s="760"/>
      <c r="AS33" s="760"/>
      <c r="AT33" s="760"/>
      <c r="AU33" s="760"/>
      <c r="AV33" s="760"/>
      <c r="AW33" s="760"/>
      <c r="AX33" s="760"/>
      <c r="AY33" s="760"/>
      <c r="AZ33" s="760"/>
      <c r="BA33" s="760"/>
      <c r="BB33" s="760"/>
      <c r="BC33" s="760"/>
      <c r="BD33" s="760"/>
      <c r="BE33" s="760"/>
      <c r="BF33" s="760"/>
      <c r="BG33" s="760"/>
      <c r="BH33" s="760"/>
      <c r="BI33" s="760"/>
      <c r="BJ33" s="760"/>
      <c r="BK33" s="760"/>
      <c r="BL33" s="760"/>
      <c r="BM33" s="760"/>
      <c r="BN33" s="760"/>
      <c r="BO33" s="760"/>
      <c r="BP33" s="760"/>
      <c r="BQ33" s="760"/>
      <c r="BR33" s="760"/>
      <c r="BS33" s="760"/>
      <c r="BT33" s="760"/>
      <c r="BU33" s="760"/>
      <c r="BV33" s="760"/>
      <c r="BW33" s="760"/>
      <c r="BX33" s="760"/>
      <c r="BY33" s="760"/>
      <c r="BZ33" s="760"/>
      <c r="CA33" s="760"/>
      <c r="CB33" s="760"/>
      <c r="CC33" s="760"/>
      <c r="CD33" s="760"/>
      <c r="CE33" s="760"/>
      <c r="CF33" s="760"/>
    </row>
    <row r="34" spans="2:84" ht="21" customHeight="1" thickBot="1" x14ac:dyDescent="0.35">
      <c r="B34" s="700">
        <v>10</v>
      </c>
      <c r="C34" s="976" t="s">
        <v>251</v>
      </c>
      <c r="D34" s="236" t="s">
        <v>48</v>
      </c>
      <c r="E34" s="252">
        <f>+IFERROR((E24/1000*100-E9*E27-E32*E30)/E31,0)</f>
        <v>0</v>
      </c>
      <c r="F34" s="252">
        <f t="shared" ref="F34:BQ34" si="25">+IFERROR((F24/1000*100-F9*F27-F32*F30)/F31,0)</f>
        <v>0</v>
      </c>
      <c r="G34" s="252">
        <f t="shared" si="25"/>
        <v>0</v>
      </c>
      <c r="H34" s="252">
        <f t="shared" si="25"/>
        <v>0</v>
      </c>
      <c r="I34" s="252">
        <f t="shared" si="25"/>
        <v>0</v>
      </c>
      <c r="J34" s="252">
        <f t="shared" si="25"/>
        <v>0</v>
      </c>
      <c r="K34" s="252">
        <f t="shared" si="25"/>
        <v>0</v>
      </c>
      <c r="L34" s="252">
        <f t="shared" si="25"/>
        <v>0</v>
      </c>
      <c r="M34" s="252">
        <f t="shared" si="25"/>
        <v>0</v>
      </c>
      <c r="N34" s="252">
        <f t="shared" si="25"/>
        <v>0</v>
      </c>
      <c r="O34" s="252">
        <f t="shared" si="25"/>
        <v>0</v>
      </c>
      <c r="P34" s="252">
        <f t="shared" si="25"/>
        <v>0</v>
      </c>
      <c r="Q34" s="252">
        <f t="shared" si="25"/>
        <v>0</v>
      </c>
      <c r="R34" s="252">
        <f t="shared" si="25"/>
        <v>0</v>
      </c>
      <c r="S34" s="252">
        <f t="shared" si="25"/>
        <v>0</v>
      </c>
      <c r="T34" s="252">
        <f t="shared" si="25"/>
        <v>0</v>
      </c>
      <c r="U34" s="252">
        <f t="shared" si="25"/>
        <v>0</v>
      </c>
      <c r="V34" s="252">
        <f t="shared" si="25"/>
        <v>0</v>
      </c>
      <c r="W34" s="252">
        <f t="shared" si="25"/>
        <v>0</v>
      </c>
      <c r="X34" s="252">
        <f t="shared" si="25"/>
        <v>0</v>
      </c>
      <c r="Y34" s="252">
        <f t="shared" si="25"/>
        <v>0</v>
      </c>
      <c r="Z34" s="252">
        <f t="shared" si="25"/>
        <v>0</v>
      </c>
      <c r="AA34" s="252">
        <f t="shared" si="25"/>
        <v>0</v>
      </c>
      <c r="AB34" s="252">
        <f t="shared" si="25"/>
        <v>0</v>
      </c>
      <c r="AC34" s="252">
        <f t="shared" si="25"/>
        <v>0</v>
      </c>
      <c r="AD34" s="252">
        <f t="shared" si="25"/>
        <v>0</v>
      </c>
      <c r="AE34" s="252">
        <f t="shared" si="25"/>
        <v>0</v>
      </c>
      <c r="AF34" s="252">
        <f t="shared" si="25"/>
        <v>0</v>
      </c>
      <c r="AG34" s="252">
        <f t="shared" si="25"/>
        <v>0</v>
      </c>
      <c r="AH34" s="252">
        <f t="shared" si="25"/>
        <v>0</v>
      </c>
      <c r="AI34" s="252">
        <f t="shared" si="25"/>
        <v>0</v>
      </c>
      <c r="AJ34" s="252">
        <f t="shared" si="25"/>
        <v>0</v>
      </c>
      <c r="AK34" s="252">
        <f t="shared" si="25"/>
        <v>0</v>
      </c>
      <c r="AL34" s="252">
        <f t="shared" si="25"/>
        <v>0</v>
      </c>
      <c r="AM34" s="252">
        <f t="shared" si="25"/>
        <v>0</v>
      </c>
      <c r="AN34" s="252">
        <f t="shared" si="25"/>
        <v>0</v>
      </c>
      <c r="AO34" s="252">
        <f t="shared" si="25"/>
        <v>0</v>
      </c>
      <c r="AP34" s="252">
        <f t="shared" si="25"/>
        <v>0</v>
      </c>
      <c r="AQ34" s="252">
        <f t="shared" si="25"/>
        <v>0</v>
      </c>
      <c r="AR34" s="252">
        <f t="shared" si="25"/>
        <v>0</v>
      </c>
      <c r="AS34" s="252">
        <f t="shared" si="25"/>
        <v>0</v>
      </c>
      <c r="AT34" s="252">
        <f t="shared" si="25"/>
        <v>0</v>
      </c>
      <c r="AU34" s="252">
        <f t="shared" si="25"/>
        <v>0</v>
      </c>
      <c r="AV34" s="252">
        <f t="shared" si="25"/>
        <v>0</v>
      </c>
      <c r="AW34" s="252">
        <f t="shared" si="25"/>
        <v>0</v>
      </c>
      <c r="AX34" s="252">
        <f t="shared" si="25"/>
        <v>0</v>
      </c>
      <c r="AY34" s="252">
        <f t="shared" si="25"/>
        <v>0</v>
      </c>
      <c r="AZ34" s="252">
        <f t="shared" si="25"/>
        <v>0</v>
      </c>
      <c r="BA34" s="252">
        <f t="shared" si="25"/>
        <v>0</v>
      </c>
      <c r="BB34" s="252">
        <f t="shared" si="25"/>
        <v>0</v>
      </c>
      <c r="BC34" s="252">
        <f t="shared" si="25"/>
        <v>0</v>
      </c>
      <c r="BD34" s="252">
        <f t="shared" si="25"/>
        <v>0</v>
      </c>
      <c r="BE34" s="252">
        <f t="shared" si="25"/>
        <v>0</v>
      </c>
      <c r="BF34" s="252">
        <f t="shared" si="25"/>
        <v>0</v>
      </c>
      <c r="BG34" s="252">
        <f t="shared" si="25"/>
        <v>0</v>
      </c>
      <c r="BH34" s="252">
        <f t="shared" si="25"/>
        <v>0</v>
      </c>
      <c r="BI34" s="252">
        <f t="shared" si="25"/>
        <v>0</v>
      </c>
      <c r="BJ34" s="252">
        <f t="shared" si="25"/>
        <v>0</v>
      </c>
      <c r="BK34" s="252">
        <f t="shared" si="25"/>
        <v>0</v>
      </c>
      <c r="BL34" s="252">
        <f t="shared" si="25"/>
        <v>0</v>
      </c>
      <c r="BM34" s="252">
        <f t="shared" si="25"/>
        <v>0</v>
      </c>
      <c r="BN34" s="252">
        <f t="shared" si="25"/>
        <v>0</v>
      </c>
      <c r="BO34" s="252">
        <f t="shared" si="25"/>
        <v>0</v>
      </c>
      <c r="BP34" s="252">
        <f t="shared" si="25"/>
        <v>0</v>
      </c>
      <c r="BQ34" s="252">
        <f t="shared" si="25"/>
        <v>0</v>
      </c>
      <c r="BR34" s="252">
        <f t="shared" ref="BR34:CF34" si="26">+IFERROR((BR24/1000*100-BR9*BR27-BR32*BR30)/BR31,0)</f>
        <v>0</v>
      </c>
      <c r="BS34" s="252">
        <f t="shared" si="26"/>
        <v>0</v>
      </c>
      <c r="BT34" s="252">
        <f t="shared" si="26"/>
        <v>0</v>
      </c>
      <c r="BU34" s="252">
        <f t="shared" si="26"/>
        <v>0</v>
      </c>
      <c r="BV34" s="252">
        <f t="shared" si="26"/>
        <v>0</v>
      </c>
      <c r="BW34" s="252">
        <f t="shared" si="26"/>
        <v>0</v>
      </c>
      <c r="BX34" s="252">
        <f t="shared" si="26"/>
        <v>0</v>
      </c>
      <c r="BY34" s="252">
        <f t="shared" si="26"/>
        <v>0</v>
      </c>
      <c r="BZ34" s="252">
        <f t="shared" si="26"/>
        <v>0</v>
      </c>
      <c r="CA34" s="252">
        <f t="shared" si="26"/>
        <v>0</v>
      </c>
      <c r="CB34" s="252">
        <f t="shared" si="26"/>
        <v>0</v>
      </c>
      <c r="CC34" s="252">
        <f t="shared" si="26"/>
        <v>0</v>
      </c>
      <c r="CD34" s="252">
        <f t="shared" si="26"/>
        <v>0</v>
      </c>
      <c r="CE34" s="252">
        <f t="shared" si="26"/>
        <v>0</v>
      </c>
      <c r="CF34" s="252">
        <f t="shared" si="26"/>
        <v>0</v>
      </c>
    </row>
    <row r="35" spans="2:84" ht="15" customHeight="1" thickBot="1" x14ac:dyDescent="0.35">
      <c r="B35" s="700">
        <v>11</v>
      </c>
      <c r="C35" s="976"/>
      <c r="D35" s="237" t="s">
        <v>40</v>
      </c>
      <c r="E35" s="253">
        <f>+IFERROR(ROUND(IF(E34&gt;E11,E31*(E10-E34)/(E10-E11),E31),1),0)</f>
        <v>0</v>
      </c>
      <c r="F35" s="253">
        <f t="shared" ref="F35:BQ35" si="27">+IFERROR(ROUND(IF(F34&gt;F11,F31*(F10-F34)/(F10-F11),F31),1),"")</f>
        <v>0</v>
      </c>
      <c r="G35" s="253">
        <f t="shared" si="27"/>
        <v>0</v>
      </c>
      <c r="H35" s="253">
        <f t="shared" si="27"/>
        <v>0</v>
      </c>
      <c r="I35" s="253">
        <f t="shared" si="27"/>
        <v>0</v>
      </c>
      <c r="J35" s="253">
        <f t="shared" si="27"/>
        <v>0</v>
      </c>
      <c r="K35" s="253">
        <f t="shared" si="27"/>
        <v>0</v>
      </c>
      <c r="L35" s="253">
        <f t="shared" si="27"/>
        <v>0</v>
      </c>
      <c r="M35" s="253">
        <f t="shared" si="27"/>
        <v>0</v>
      </c>
      <c r="N35" s="253">
        <f t="shared" si="27"/>
        <v>0</v>
      </c>
      <c r="O35" s="253">
        <f t="shared" si="27"/>
        <v>0</v>
      </c>
      <c r="P35" s="253">
        <f t="shared" si="27"/>
        <v>0</v>
      </c>
      <c r="Q35" s="253">
        <f t="shared" si="27"/>
        <v>0</v>
      </c>
      <c r="R35" s="253">
        <f t="shared" si="27"/>
        <v>0</v>
      </c>
      <c r="S35" s="253">
        <f t="shared" si="27"/>
        <v>0</v>
      </c>
      <c r="T35" s="253">
        <f t="shared" si="27"/>
        <v>0</v>
      </c>
      <c r="U35" s="253">
        <f t="shared" si="27"/>
        <v>0</v>
      </c>
      <c r="V35" s="253">
        <f t="shared" si="27"/>
        <v>0</v>
      </c>
      <c r="W35" s="253">
        <f t="shared" si="27"/>
        <v>0</v>
      </c>
      <c r="X35" s="253">
        <f t="shared" si="27"/>
        <v>0</v>
      </c>
      <c r="Y35" s="253">
        <f t="shared" si="27"/>
        <v>0</v>
      </c>
      <c r="Z35" s="253">
        <f t="shared" si="27"/>
        <v>0</v>
      </c>
      <c r="AA35" s="253">
        <f t="shared" si="27"/>
        <v>0</v>
      </c>
      <c r="AB35" s="253">
        <f t="shared" si="27"/>
        <v>0</v>
      </c>
      <c r="AC35" s="253">
        <f t="shared" si="27"/>
        <v>0</v>
      </c>
      <c r="AD35" s="253">
        <f t="shared" si="27"/>
        <v>0</v>
      </c>
      <c r="AE35" s="253">
        <f t="shared" si="27"/>
        <v>0</v>
      </c>
      <c r="AF35" s="253">
        <f t="shared" si="27"/>
        <v>0</v>
      </c>
      <c r="AG35" s="253">
        <f t="shared" si="27"/>
        <v>0</v>
      </c>
      <c r="AH35" s="253">
        <f t="shared" si="27"/>
        <v>0</v>
      </c>
      <c r="AI35" s="253">
        <f t="shared" si="27"/>
        <v>0</v>
      </c>
      <c r="AJ35" s="253">
        <f t="shared" si="27"/>
        <v>0</v>
      </c>
      <c r="AK35" s="253">
        <f t="shared" si="27"/>
        <v>0</v>
      </c>
      <c r="AL35" s="253">
        <f t="shared" si="27"/>
        <v>0</v>
      </c>
      <c r="AM35" s="253">
        <f t="shared" si="27"/>
        <v>0</v>
      </c>
      <c r="AN35" s="253">
        <f t="shared" si="27"/>
        <v>0</v>
      </c>
      <c r="AO35" s="253">
        <f t="shared" si="27"/>
        <v>0</v>
      </c>
      <c r="AP35" s="253">
        <f t="shared" si="27"/>
        <v>0</v>
      </c>
      <c r="AQ35" s="253">
        <f t="shared" si="27"/>
        <v>0</v>
      </c>
      <c r="AR35" s="253">
        <f t="shared" si="27"/>
        <v>0</v>
      </c>
      <c r="AS35" s="253">
        <f t="shared" si="27"/>
        <v>0</v>
      </c>
      <c r="AT35" s="253">
        <f t="shared" si="27"/>
        <v>0</v>
      </c>
      <c r="AU35" s="253">
        <f t="shared" si="27"/>
        <v>0</v>
      </c>
      <c r="AV35" s="253">
        <f t="shared" si="27"/>
        <v>0</v>
      </c>
      <c r="AW35" s="253">
        <f t="shared" si="27"/>
        <v>0</v>
      </c>
      <c r="AX35" s="253">
        <f t="shared" si="27"/>
        <v>0</v>
      </c>
      <c r="AY35" s="253">
        <f t="shared" si="27"/>
        <v>0</v>
      </c>
      <c r="AZ35" s="253">
        <f t="shared" si="27"/>
        <v>0</v>
      </c>
      <c r="BA35" s="253">
        <f t="shared" si="27"/>
        <v>0</v>
      </c>
      <c r="BB35" s="253">
        <f t="shared" si="27"/>
        <v>0</v>
      </c>
      <c r="BC35" s="253">
        <f t="shared" si="27"/>
        <v>0</v>
      </c>
      <c r="BD35" s="253">
        <f t="shared" si="27"/>
        <v>0</v>
      </c>
      <c r="BE35" s="253">
        <f t="shared" si="27"/>
        <v>0</v>
      </c>
      <c r="BF35" s="253">
        <f t="shared" si="27"/>
        <v>0</v>
      </c>
      <c r="BG35" s="253">
        <f t="shared" si="27"/>
        <v>0</v>
      </c>
      <c r="BH35" s="253">
        <f t="shared" si="27"/>
        <v>0</v>
      </c>
      <c r="BI35" s="253">
        <f t="shared" si="27"/>
        <v>0</v>
      </c>
      <c r="BJ35" s="253">
        <f t="shared" si="27"/>
        <v>0</v>
      </c>
      <c r="BK35" s="253">
        <f t="shared" si="27"/>
        <v>0</v>
      </c>
      <c r="BL35" s="253">
        <f t="shared" si="27"/>
        <v>0</v>
      </c>
      <c r="BM35" s="253">
        <f t="shared" si="27"/>
        <v>0</v>
      </c>
      <c r="BN35" s="253">
        <f t="shared" si="27"/>
        <v>0</v>
      </c>
      <c r="BO35" s="253">
        <f t="shared" si="27"/>
        <v>0</v>
      </c>
      <c r="BP35" s="253">
        <f t="shared" si="27"/>
        <v>0</v>
      </c>
      <c r="BQ35" s="253">
        <f t="shared" si="27"/>
        <v>0</v>
      </c>
      <c r="BR35" s="253">
        <f t="shared" ref="BR35:CF35" si="28">+IFERROR(ROUND(IF(BR34&gt;BR11,BR31*(BR10-BR34)/(BR10-BR11),BR31),1),"")</f>
        <v>0</v>
      </c>
      <c r="BS35" s="253">
        <f t="shared" si="28"/>
        <v>0</v>
      </c>
      <c r="BT35" s="253">
        <f t="shared" si="28"/>
        <v>0</v>
      </c>
      <c r="BU35" s="253">
        <f t="shared" si="28"/>
        <v>0</v>
      </c>
      <c r="BV35" s="253">
        <f t="shared" si="28"/>
        <v>0</v>
      </c>
      <c r="BW35" s="253">
        <f t="shared" si="28"/>
        <v>0</v>
      </c>
      <c r="BX35" s="253">
        <f t="shared" si="28"/>
        <v>0</v>
      </c>
      <c r="BY35" s="253">
        <f t="shared" si="28"/>
        <v>0</v>
      </c>
      <c r="BZ35" s="253">
        <f t="shared" si="28"/>
        <v>0</v>
      </c>
      <c r="CA35" s="253">
        <f t="shared" si="28"/>
        <v>0</v>
      </c>
      <c r="CB35" s="253">
        <f t="shared" si="28"/>
        <v>0</v>
      </c>
      <c r="CC35" s="253">
        <f t="shared" si="28"/>
        <v>0</v>
      </c>
      <c r="CD35" s="253">
        <f t="shared" si="28"/>
        <v>0</v>
      </c>
      <c r="CE35" s="253">
        <f t="shared" si="28"/>
        <v>0</v>
      </c>
      <c r="CF35" s="253">
        <f t="shared" si="28"/>
        <v>0</v>
      </c>
    </row>
    <row r="36" spans="2:84" ht="15" customHeight="1" thickBot="1" x14ac:dyDescent="0.35">
      <c r="B36" s="700">
        <v>12</v>
      </c>
      <c r="C36" s="976"/>
      <c r="D36" s="237" t="s">
        <v>37</v>
      </c>
      <c r="E36" s="253">
        <f>+IFERROR(ROUND(E31-E35,1),0)</f>
        <v>0</v>
      </c>
      <c r="F36" s="253">
        <f t="shared" ref="F36:BQ36" si="29">+IFERROR(ROUND(F31-F35,1),0)</f>
        <v>0</v>
      </c>
      <c r="G36" s="253">
        <f t="shared" si="29"/>
        <v>0</v>
      </c>
      <c r="H36" s="253">
        <f t="shared" si="29"/>
        <v>0</v>
      </c>
      <c r="I36" s="253">
        <f t="shared" si="29"/>
        <v>0</v>
      </c>
      <c r="J36" s="253">
        <f t="shared" si="29"/>
        <v>0</v>
      </c>
      <c r="K36" s="253">
        <f t="shared" si="29"/>
        <v>0</v>
      </c>
      <c r="L36" s="253">
        <f t="shared" si="29"/>
        <v>0</v>
      </c>
      <c r="M36" s="253">
        <f t="shared" si="29"/>
        <v>0</v>
      </c>
      <c r="N36" s="253">
        <f t="shared" si="29"/>
        <v>0</v>
      </c>
      <c r="O36" s="253">
        <f t="shared" si="29"/>
        <v>0</v>
      </c>
      <c r="P36" s="253">
        <f t="shared" si="29"/>
        <v>0</v>
      </c>
      <c r="Q36" s="253">
        <f t="shared" si="29"/>
        <v>0</v>
      </c>
      <c r="R36" s="253">
        <f t="shared" si="29"/>
        <v>0</v>
      </c>
      <c r="S36" s="253">
        <f t="shared" si="29"/>
        <v>0</v>
      </c>
      <c r="T36" s="253">
        <f t="shared" si="29"/>
        <v>0</v>
      </c>
      <c r="U36" s="253">
        <f t="shared" si="29"/>
        <v>0</v>
      </c>
      <c r="V36" s="253">
        <f t="shared" si="29"/>
        <v>0</v>
      </c>
      <c r="W36" s="253">
        <f t="shared" si="29"/>
        <v>0</v>
      </c>
      <c r="X36" s="253">
        <f t="shared" si="29"/>
        <v>0</v>
      </c>
      <c r="Y36" s="253">
        <f t="shared" si="29"/>
        <v>0</v>
      </c>
      <c r="Z36" s="253">
        <f t="shared" si="29"/>
        <v>0</v>
      </c>
      <c r="AA36" s="253">
        <f t="shared" si="29"/>
        <v>0</v>
      </c>
      <c r="AB36" s="253">
        <f t="shared" si="29"/>
        <v>0</v>
      </c>
      <c r="AC36" s="253">
        <f t="shared" si="29"/>
        <v>0</v>
      </c>
      <c r="AD36" s="253">
        <f t="shared" si="29"/>
        <v>0</v>
      </c>
      <c r="AE36" s="253">
        <f t="shared" si="29"/>
        <v>0</v>
      </c>
      <c r="AF36" s="253">
        <f t="shared" si="29"/>
        <v>0</v>
      </c>
      <c r="AG36" s="253">
        <f t="shared" si="29"/>
        <v>0</v>
      </c>
      <c r="AH36" s="253">
        <f t="shared" si="29"/>
        <v>0</v>
      </c>
      <c r="AI36" s="253">
        <f t="shared" si="29"/>
        <v>0</v>
      </c>
      <c r="AJ36" s="253">
        <f t="shared" si="29"/>
        <v>0</v>
      </c>
      <c r="AK36" s="253">
        <f t="shared" si="29"/>
        <v>0</v>
      </c>
      <c r="AL36" s="253">
        <f t="shared" si="29"/>
        <v>0</v>
      </c>
      <c r="AM36" s="253">
        <f t="shared" si="29"/>
        <v>0</v>
      </c>
      <c r="AN36" s="253">
        <f t="shared" si="29"/>
        <v>0</v>
      </c>
      <c r="AO36" s="253">
        <f t="shared" si="29"/>
        <v>0</v>
      </c>
      <c r="AP36" s="253">
        <f t="shared" si="29"/>
        <v>0</v>
      </c>
      <c r="AQ36" s="253">
        <f t="shared" si="29"/>
        <v>0</v>
      </c>
      <c r="AR36" s="253">
        <f t="shared" si="29"/>
        <v>0</v>
      </c>
      <c r="AS36" s="253">
        <f t="shared" si="29"/>
        <v>0</v>
      </c>
      <c r="AT36" s="253">
        <f t="shared" si="29"/>
        <v>0</v>
      </c>
      <c r="AU36" s="253">
        <f t="shared" si="29"/>
        <v>0</v>
      </c>
      <c r="AV36" s="253">
        <f t="shared" si="29"/>
        <v>0</v>
      </c>
      <c r="AW36" s="253">
        <f t="shared" si="29"/>
        <v>0</v>
      </c>
      <c r="AX36" s="253">
        <f t="shared" si="29"/>
        <v>0</v>
      </c>
      <c r="AY36" s="253">
        <f t="shared" si="29"/>
        <v>0</v>
      </c>
      <c r="AZ36" s="253">
        <f t="shared" si="29"/>
        <v>0</v>
      </c>
      <c r="BA36" s="253">
        <f t="shared" si="29"/>
        <v>0</v>
      </c>
      <c r="BB36" s="253">
        <f t="shared" si="29"/>
        <v>0</v>
      </c>
      <c r="BC36" s="253">
        <f t="shared" si="29"/>
        <v>0</v>
      </c>
      <c r="BD36" s="253">
        <f t="shared" si="29"/>
        <v>0</v>
      </c>
      <c r="BE36" s="253">
        <f t="shared" si="29"/>
        <v>0</v>
      </c>
      <c r="BF36" s="253">
        <f t="shared" si="29"/>
        <v>0</v>
      </c>
      <c r="BG36" s="253">
        <f t="shared" si="29"/>
        <v>0</v>
      </c>
      <c r="BH36" s="253">
        <f t="shared" si="29"/>
        <v>0</v>
      </c>
      <c r="BI36" s="253">
        <f t="shared" si="29"/>
        <v>0</v>
      </c>
      <c r="BJ36" s="253">
        <f t="shared" si="29"/>
        <v>0</v>
      </c>
      <c r="BK36" s="253">
        <f t="shared" si="29"/>
        <v>0</v>
      </c>
      <c r="BL36" s="253">
        <f t="shared" si="29"/>
        <v>0</v>
      </c>
      <c r="BM36" s="253">
        <f t="shared" si="29"/>
        <v>0</v>
      </c>
      <c r="BN36" s="253">
        <f t="shared" si="29"/>
        <v>0</v>
      </c>
      <c r="BO36" s="253">
        <f t="shared" si="29"/>
        <v>0</v>
      </c>
      <c r="BP36" s="253">
        <f t="shared" si="29"/>
        <v>0</v>
      </c>
      <c r="BQ36" s="253">
        <f t="shared" si="29"/>
        <v>0</v>
      </c>
      <c r="BR36" s="253">
        <f t="shared" ref="BR36:CF36" si="30">+IFERROR(ROUND(BR31-BR35,1),0)</f>
        <v>0</v>
      </c>
      <c r="BS36" s="253">
        <f t="shared" si="30"/>
        <v>0</v>
      </c>
      <c r="BT36" s="253">
        <f t="shared" si="30"/>
        <v>0</v>
      </c>
      <c r="BU36" s="253">
        <f t="shared" si="30"/>
        <v>0</v>
      </c>
      <c r="BV36" s="253">
        <f t="shared" si="30"/>
        <v>0</v>
      </c>
      <c r="BW36" s="253">
        <f t="shared" si="30"/>
        <v>0</v>
      </c>
      <c r="BX36" s="253">
        <f t="shared" si="30"/>
        <v>0</v>
      </c>
      <c r="BY36" s="253">
        <f t="shared" si="30"/>
        <v>0</v>
      </c>
      <c r="BZ36" s="253">
        <f t="shared" si="30"/>
        <v>0</v>
      </c>
      <c r="CA36" s="253">
        <f t="shared" si="30"/>
        <v>0</v>
      </c>
      <c r="CB36" s="253">
        <f t="shared" si="30"/>
        <v>0</v>
      </c>
      <c r="CC36" s="253">
        <f t="shared" si="30"/>
        <v>0</v>
      </c>
      <c r="CD36" s="253">
        <f t="shared" si="30"/>
        <v>0</v>
      </c>
      <c r="CE36" s="253">
        <f t="shared" si="30"/>
        <v>0</v>
      </c>
      <c r="CF36" s="253">
        <f t="shared" si="30"/>
        <v>0</v>
      </c>
    </row>
    <row r="37" spans="2:84" ht="15" customHeight="1" thickBot="1" x14ac:dyDescent="0.35">
      <c r="B37" s="700">
        <v>13</v>
      </c>
      <c r="C37" s="976"/>
      <c r="D37" s="237" t="s">
        <v>193</v>
      </c>
      <c r="E37" s="253">
        <f>IF(SUM(E35:E36)=0,0,IFERROR(100-SUM(E35:E36),0))</f>
        <v>0</v>
      </c>
      <c r="F37" s="253">
        <f t="shared" ref="F37:BQ37" si="31">IF(SUM(F35:F36)=0,0,IFERROR(100-SUM(F35:F36),0))</f>
        <v>0</v>
      </c>
      <c r="G37" s="253">
        <f t="shared" si="31"/>
        <v>0</v>
      </c>
      <c r="H37" s="253">
        <f t="shared" si="31"/>
        <v>0</v>
      </c>
      <c r="I37" s="253">
        <f t="shared" si="31"/>
        <v>0</v>
      </c>
      <c r="J37" s="253">
        <f t="shared" si="31"/>
        <v>0</v>
      </c>
      <c r="K37" s="253">
        <f t="shared" si="31"/>
        <v>0</v>
      </c>
      <c r="L37" s="253">
        <f t="shared" si="31"/>
        <v>0</v>
      </c>
      <c r="M37" s="253">
        <f t="shared" si="31"/>
        <v>0</v>
      </c>
      <c r="N37" s="253">
        <f t="shared" si="31"/>
        <v>0</v>
      </c>
      <c r="O37" s="253">
        <f t="shared" si="31"/>
        <v>0</v>
      </c>
      <c r="P37" s="253">
        <f t="shared" si="31"/>
        <v>0</v>
      </c>
      <c r="Q37" s="253">
        <f t="shared" si="31"/>
        <v>0</v>
      </c>
      <c r="R37" s="253">
        <f t="shared" si="31"/>
        <v>0</v>
      </c>
      <c r="S37" s="253">
        <f t="shared" si="31"/>
        <v>0</v>
      </c>
      <c r="T37" s="253">
        <f t="shared" si="31"/>
        <v>0</v>
      </c>
      <c r="U37" s="253">
        <f t="shared" si="31"/>
        <v>0</v>
      </c>
      <c r="V37" s="253">
        <f t="shared" si="31"/>
        <v>0</v>
      </c>
      <c r="W37" s="253">
        <f t="shared" si="31"/>
        <v>0</v>
      </c>
      <c r="X37" s="253">
        <f t="shared" si="31"/>
        <v>0</v>
      </c>
      <c r="Y37" s="253">
        <f t="shared" si="31"/>
        <v>0</v>
      </c>
      <c r="Z37" s="253">
        <f t="shared" si="31"/>
        <v>0</v>
      </c>
      <c r="AA37" s="253">
        <f t="shared" si="31"/>
        <v>0</v>
      </c>
      <c r="AB37" s="253">
        <f t="shared" si="31"/>
        <v>0</v>
      </c>
      <c r="AC37" s="253">
        <f t="shared" si="31"/>
        <v>0</v>
      </c>
      <c r="AD37" s="253">
        <f t="shared" si="31"/>
        <v>0</v>
      </c>
      <c r="AE37" s="253">
        <f t="shared" si="31"/>
        <v>0</v>
      </c>
      <c r="AF37" s="253">
        <f t="shared" si="31"/>
        <v>0</v>
      </c>
      <c r="AG37" s="253">
        <f t="shared" si="31"/>
        <v>0</v>
      </c>
      <c r="AH37" s="253">
        <f t="shared" si="31"/>
        <v>0</v>
      </c>
      <c r="AI37" s="253">
        <f t="shared" si="31"/>
        <v>0</v>
      </c>
      <c r="AJ37" s="253">
        <f t="shared" si="31"/>
        <v>0</v>
      </c>
      <c r="AK37" s="253">
        <f t="shared" si="31"/>
        <v>0</v>
      </c>
      <c r="AL37" s="253">
        <f t="shared" si="31"/>
        <v>0</v>
      </c>
      <c r="AM37" s="253">
        <f t="shared" si="31"/>
        <v>0</v>
      </c>
      <c r="AN37" s="253">
        <f t="shared" si="31"/>
        <v>0</v>
      </c>
      <c r="AO37" s="253">
        <f t="shared" si="31"/>
        <v>0</v>
      </c>
      <c r="AP37" s="253">
        <f t="shared" si="31"/>
        <v>0</v>
      </c>
      <c r="AQ37" s="253">
        <f t="shared" si="31"/>
        <v>0</v>
      </c>
      <c r="AR37" s="253">
        <f t="shared" si="31"/>
        <v>0</v>
      </c>
      <c r="AS37" s="253">
        <f t="shared" si="31"/>
        <v>0</v>
      </c>
      <c r="AT37" s="253">
        <f t="shared" si="31"/>
        <v>0</v>
      </c>
      <c r="AU37" s="253">
        <f t="shared" si="31"/>
        <v>0</v>
      </c>
      <c r="AV37" s="253">
        <f t="shared" si="31"/>
        <v>0</v>
      </c>
      <c r="AW37" s="253">
        <f t="shared" si="31"/>
        <v>0</v>
      </c>
      <c r="AX37" s="253">
        <f t="shared" si="31"/>
        <v>0</v>
      </c>
      <c r="AY37" s="253">
        <f t="shared" si="31"/>
        <v>0</v>
      </c>
      <c r="AZ37" s="253">
        <f t="shared" si="31"/>
        <v>0</v>
      </c>
      <c r="BA37" s="253">
        <f t="shared" si="31"/>
        <v>0</v>
      </c>
      <c r="BB37" s="253">
        <f t="shared" si="31"/>
        <v>0</v>
      </c>
      <c r="BC37" s="253">
        <f t="shared" si="31"/>
        <v>0</v>
      </c>
      <c r="BD37" s="253">
        <f t="shared" si="31"/>
        <v>0</v>
      </c>
      <c r="BE37" s="253">
        <f t="shared" si="31"/>
        <v>0</v>
      </c>
      <c r="BF37" s="253">
        <f t="shared" si="31"/>
        <v>0</v>
      </c>
      <c r="BG37" s="253">
        <f t="shared" si="31"/>
        <v>0</v>
      </c>
      <c r="BH37" s="253">
        <f t="shared" si="31"/>
        <v>0</v>
      </c>
      <c r="BI37" s="253">
        <f t="shared" si="31"/>
        <v>0</v>
      </c>
      <c r="BJ37" s="253">
        <f t="shared" si="31"/>
        <v>0</v>
      </c>
      <c r="BK37" s="253">
        <f t="shared" si="31"/>
        <v>0</v>
      </c>
      <c r="BL37" s="253">
        <f t="shared" si="31"/>
        <v>0</v>
      </c>
      <c r="BM37" s="253">
        <f t="shared" si="31"/>
        <v>0</v>
      </c>
      <c r="BN37" s="253">
        <f t="shared" si="31"/>
        <v>0</v>
      </c>
      <c r="BO37" s="253">
        <f t="shared" si="31"/>
        <v>0</v>
      </c>
      <c r="BP37" s="253">
        <f t="shared" si="31"/>
        <v>0</v>
      </c>
      <c r="BQ37" s="253">
        <f t="shared" si="31"/>
        <v>0</v>
      </c>
      <c r="BR37" s="253">
        <f t="shared" ref="BR37:CF37" si="32">IF(SUM(BR35:BR36)=0,0,IFERROR(100-SUM(BR35:BR36),0))</f>
        <v>0</v>
      </c>
      <c r="BS37" s="253">
        <f t="shared" si="32"/>
        <v>0</v>
      </c>
      <c r="BT37" s="253">
        <f t="shared" si="32"/>
        <v>0</v>
      </c>
      <c r="BU37" s="253">
        <f t="shared" si="32"/>
        <v>0</v>
      </c>
      <c r="BV37" s="253">
        <f t="shared" si="32"/>
        <v>0</v>
      </c>
      <c r="BW37" s="253">
        <f t="shared" si="32"/>
        <v>0</v>
      </c>
      <c r="BX37" s="253">
        <f t="shared" si="32"/>
        <v>0</v>
      </c>
      <c r="BY37" s="253">
        <f t="shared" si="32"/>
        <v>0</v>
      </c>
      <c r="BZ37" s="253">
        <f t="shared" si="32"/>
        <v>0</v>
      </c>
      <c r="CA37" s="253">
        <f t="shared" si="32"/>
        <v>0</v>
      </c>
      <c r="CB37" s="253">
        <f t="shared" si="32"/>
        <v>0</v>
      </c>
      <c r="CC37" s="253">
        <f t="shared" si="32"/>
        <v>0</v>
      </c>
      <c r="CD37" s="253">
        <f t="shared" si="32"/>
        <v>0</v>
      </c>
      <c r="CE37" s="253">
        <f t="shared" si="32"/>
        <v>0</v>
      </c>
      <c r="CF37" s="253">
        <f t="shared" si="32"/>
        <v>0</v>
      </c>
    </row>
    <row r="38" spans="2:84" ht="12" customHeight="1" thickBot="1" x14ac:dyDescent="0.35">
      <c r="B38" s="701">
        <v>1</v>
      </c>
      <c r="C38" s="762"/>
      <c r="D38" s="756"/>
      <c r="E38" s="701">
        <v>1</v>
      </c>
      <c r="F38" s="701">
        <v>2</v>
      </c>
      <c r="G38" s="701">
        <v>3</v>
      </c>
      <c r="H38" s="701">
        <v>4</v>
      </c>
      <c r="I38" s="701">
        <v>5</v>
      </c>
      <c r="J38" s="701">
        <v>6</v>
      </c>
      <c r="K38" s="701">
        <v>7</v>
      </c>
      <c r="L38" s="701">
        <v>8</v>
      </c>
      <c r="M38" s="701">
        <v>9</v>
      </c>
      <c r="N38" s="701">
        <v>10</v>
      </c>
      <c r="O38" s="701">
        <v>11</v>
      </c>
      <c r="P38" s="701">
        <v>12</v>
      </c>
      <c r="Q38" s="701">
        <v>13</v>
      </c>
      <c r="R38" s="701">
        <v>14</v>
      </c>
      <c r="S38" s="701">
        <v>15</v>
      </c>
      <c r="T38" s="701">
        <v>16</v>
      </c>
      <c r="U38" s="701">
        <v>17</v>
      </c>
      <c r="V38" s="701">
        <v>18</v>
      </c>
      <c r="W38" s="701">
        <v>19</v>
      </c>
      <c r="X38" s="701">
        <v>20</v>
      </c>
      <c r="Y38" s="701">
        <v>21</v>
      </c>
      <c r="Z38" s="701">
        <v>22</v>
      </c>
      <c r="AA38" s="701">
        <v>23</v>
      </c>
      <c r="AB38" s="701">
        <v>24</v>
      </c>
      <c r="AC38" s="701">
        <v>25</v>
      </c>
      <c r="AD38" s="701">
        <v>26</v>
      </c>
      <c r="AE38" s="701">
        <v>27</v>
      </c>
      <c r="AF38" s="701">
        <v>28</v>
      </c>
      <c r="AG38" s="701">
        <v>29</v>
      </c>
      <c r="AH38" s="701">
        <v>30</v>
      </c>
      <c r="AI38" s="701">
        <v>31</v>
      </c>
      <c r="AJ38" s="701">
        <v>32</v>
      </c>
      <c r="AK38" s="701">
        <v>33</v>
      </c>
      <c r="AL38" s="701">
        <v>34</v>
      </c>
      <c r="AM38" s="701">
        <v>35</v>
      </c>
      <c r="AN38" s="701">
        <v>36</v>
      </c>
      <c r="AO38" s="701">
        <v>37</v>
      </c>
      <c r="AP38" s="701">
        <v>38</v>
      </c>
      <c r="AQ38" s="701">
        <v>39</v>
      </c>
      <c r="AR38" s="701">
        <v>40</v>
      </c>
      <c r="AS38" s="701">
        <v>41</v>
      </c>
      <c r="AT38" s="701">
        <v>42</v>
      </c>
      <c r="AU38" s="701">
        <v>43</v>
      </c>
      <c r="AV38" s="701">
        <v>44</v>
      </c>
      <c r="AW38" s="701">
        <v>45</v>
      </c>
      <c r="AX38" s="701">
        <v>46</v>
      </c>
      <c r="AY38" s="701">
        <v>47</v>
      </c>
      <c r="AZ38" s="701">
        <v>48</v>
      </c>
      <c r="BA38" s="701">
        <v>49</v>
      </c>
      <c r="BB38" s="701">
        <v>50</v>
      </c>
      <c r="BC38" s="701">
        <v>51</v>
      </c>
      <c r="BD38" s="701">
        <v>52</v>
      </c>
      <c r="BE38" s="701">
        <v>53</v>
      </c>
      <c r="BF38" s="701">
        <v>54</v>
      </c>
      <c r="BG38" s="701">
        <v>55</v>
      </c>
      <c r="BH38" s="701">
        <v>56</v>
      </c>
      <c r="BI38" s="701">
        <v>57</v>
      </c>
      <c r="BJ38" s="701">
        <v>58</v>
      </c>
      <c r="BK38" s="701">
        <v>59</v>
      </c>
      <c r="BL38" s="701">
        <v>60</v>
      </c>
      <c r="BM38" s="701">
        <v>61</v>
      </c>
      <c r="BN38" s="701">
        <v>62</v>
      </c>
      <c r="BO38" s="701">
        <v>63</v>
      </c>
      <c r="BP38" s="701">
        <v>64</v>
      </c>
      <c r="BQ38" s="701">
        <v>65</v>
      </c>
      <c r="BR38" s="701">
        <v>66</v>
      </c>
      <c r="BS38" s="701">
        <v>67</v>
      </c>
      <c r="BT38" s="701">
        <v>68</v>
      </c>
      <c r="BU38" s="701">
        <v>69</v>
      </c>
      <c r="BV38" s="701">
        <v>70</v>
      </c>
      <c r="BW38" s="701">
        <v>71</v>
      </c>
      <c r="BX38" s="701">
        <v>72</v>
      </c>
      <c r="BY38" s="701">
        <v>73</v>
      </c>
      <c r="BZ38" s="701">
        <v>74</v>
      </c>
      <c r="CA38" s="701">
        <v>75</v>
      </c>
      <c r="CB38" s="701">
        <v>76</v>
      </c>
      <c r="CC38" s="701">
        <v>77</v>
      </c>
      <c r="CD38" s="701">
        <v>78</v>
      </c>
      <c r="CE38" s="701">
        <v>79</v>
      </c>
      <c r="CF38" s="701">
        <v>80</v>
      </c>
    </row>
    <row r="39" spans="2:84" ht="15" customHeight="1" thickBot="1" x14ac:dyDescent="0.35">
      <c r="B39" s="701">
        <v>2</v>
      </c>
      <c r="C39" s="977" t="s">
        <v>234</v>
      </c>
      <c r="D39" s="234" t="s">
        <v>180</v>
      </c>
      <c r="E39" s="254">
        <f>+IF(E7='Base Datos'!$V$21,E185,0)</f>
        <v>0</v>
      </c>
      <c r="F39" s="254">
        <f>+IF(F7='Base Datos'!$V$21,F185,0)</f>
        <v>0</v>
      </c>
      <c r="G39" s="254">
        <f>+IF(G7='Base Datos'!$V$21,G185,0)</f>
        <v>0</v>
      </c>
      <c r="H39" s="254">
        <f>+IF(H7='Base Datos'!$V$21,H185,0)</f>
        <v>0</v>
      </c>
      <c r="I39" s="254">
        <f>+IF(I7='Base Datos'!$V$21,I185,0)</f>
        <v>0</v>
      </c>
      <c r="J39" s="254">
        <f>+IF(J7='Base Datos'!$V$21,J185,0)</f>
        <v>0</v>
      </c>
      <c r="K39" s="254">
        <f>+IF(K7='Base Datos'!$V$21,K185,0)</f>
        <v>0</v>
      </c>
      <c r="L39" s="254">
        <f>+IF(L7='Base Datos'!$V$21,L185,0)</f>
        <v>0</v>
      </c>
      <c r="M39" s="254">
        <f>+IF(M7='Base Datos'!$V$21,M185,0)</f>
        <v>0</v>
      </c>
      <c r="N39" s="254">
        <f>+IF(N7='Base Datos'!$V$21,N185,0)</f>
        <v>0</v>
      </c>
      <c r="O39" s="254">
        <f>+IF(O7='Base Datos'!$V$21,O185,0)</f>
        <v>0</v>
      </c>
      <c r="P39" s="254">
        <f>+IF(P7='Base Datos'!$V$21,P185,0)</f>
        <v>0</v>
      </c>
      <c r="Q39" s="254">
        <f>+IF(Q7='Base Datos'!$V$21,Q185,0)</f>
        <v>0</v>
      </c>
      <c r="R39" s="254">
        <f>+IF(R7='Base Datos'!$V$21,R185,0)</f>
        <v>0</v>
      </c>
      <c r="S39" s="254">
        <f>+IF(S7='Base Datos'!$V$21,S185,0)</f>
        <v>0</v>
      </c>
      <c r="T39" s="254">
        <f>+IF(T7='Base Datos'!$V$21,T185,0)</f>
        <v>0</v>
      </c>
      <c r="U39" s="254">
        <f>+IF(U7='Base Datos'!$V$21,U185,0)</f>
        <v>0</v>
      </c>
      <c r="V39" s="254">
        <f>+IF(V7='Base Datos'!$V$21,V185,0)</f>
        <v>0</v>
      </c>
      <c r="W39" s="254">
        <f>+IF(W7='Base Datos'!$V$21,W185,0)</f>
        <v>0</v>
      </c>
      <c r="X39" s="254">
        <f>+IF(X7='Base Datos'!$V$21,X185,0)</f>
        <v>0</v>
      </c>
      <c r="Y39" s="254">
        <f>+IF(Y7='Base Datos'!$V$21,Y185,0)</f>
        <v>0</v>
      </c>
      <c r="Z39" s="254">
        <f>+IF(Z7='Base Datos'!$V$21,Z185,0)</f>
        <v>0</v>
      </c>
      <c r="AA39" s="254">
        <f>+IF(AA7='Base Datos'!$V$21,AA185,0)</f>
        <v>0</v>
      </c>
      <c r="AB39" s="254">
        <f>+IF(AB7='Base Datos'!$V$21,AB185,0)</f>
        <v>0</v>
      </c>
      <c r="AC39" s="254">
        <f>+IF(AC7='Base Datos'!$V$21,AC185,0)</f>
        <v>0</v>
      </c>
      <c r="AD39" s="254">
        <f>+IF(AD7='Base Datos'!$V$21,AD185,0)</f>
        <v>0</v>
      </c>
      <c r="AE39" s="254">
        <f>+IF(AE7='Base Datos'!$V$21,AE185,0)</f>
        <v>0</v>
      </c>
      <c r="AF39" s="254">
        <f>+IF(AF7='Base Datos'!$V$21,AF185,0)</f>
        <v>0</v>
      </c>
      <c r="AG39" s="254">
        <f>+IF(AG7='Base Datos'!$V$21,AG185,0)</f>
        <v>0</v>
      </c>
      <c r="AH39" s="254">
        <f>+IF(AH7='Base Datos'!$V$21,AH185,0)</f>
        <v>0</v>
      </c>
      <c r="AI39" s="254">
        <f>+IF(AI7='Base Datos'!$V$21,AI185,0)</f>
        <v>0</v>
      </c>
      <c r="AJ39" s="254">
        <f>+IF(AJ7='Base Datos'!$V$21,AJ185,0)</f>
        <v>0</v>
      </c>
      <c r="AK39" s="254">
        <f>+IF(AK7='Base Datos'!$V$21,AK185,0)</f>
        <v>0</v>
      </c>
      <c r="AL39" s="254">
        <f>+IF(AL7='Base Datos'!$V$21,AL185,0)</f>
        <v>0</v>
      </c>
      <c r="AM39" s="254">
        <f>+IF(AM7='Base Datos'!$V$21,AM185,0)</f>
        <v>0</v>
      </c>
      <c r="AN39" s="254">
        <f>+IF(AN7='Base Datos'!$V$21,AN185,0)</f>
        <v>0</v>
      </c>
      <c r="AO39" s="254">
        <f>+IF(AO7='Base Datos'!$V$21,AO185,0)</f>
        <v>0</v>
      </c>
      <c r="AP39" s="254">
        <f>+IF(AP7='Base Datos'!$V$21,AP185,0)</f>
        <v>0</v>
      </c>
      <c r="AQ39" s="254">
        <f>+IF(AQ7='Base Datos'!$V$21,AQ185,0)</f>
        <v>0</v>
      </c>
      <c r="AR39" s="254">
        <f>+IF(AR7='Base Datos'!$V$21,AR185,0)</f>
        <v>0</v>
      </c>
      <c r="AS39" s="254">
        <f>+IF(AS7='Base Datos'!$V$21,AS185,0)</f>
        <v>0</v>
      </c>
      <c r="AT39" s="254">
        <f>+IF(AT7='Base Datos'!$V$21,AT185,0)</f>
        <v>0</v>
      </c>
      <c r="AU39" s="254">
        <f>+IF(AU7='Base Datos'!$V$21,AU185,0)</f>
        <v>0</v>
      </c>
      <c r="AV39" s="254">
        <f>+IF(AV7='Base Datos'!$V$21,AV185,0)</f>
        <v>0</v>
      </c>
      <c r="AW39" s="254">
        <f>+IF(AW7='Base Datos'!$V$21,AW185,0)</f>
        <v>0</v>
      </c>
      <c r="AX39" s="254">
        <f>+IF(AX7='Base Datos'!$V$21,AX185,0)</f>
        <v>0</v>
      </c>
      <c r="AY39" s="254">
        <f>+IF(AY7='Base Datos'!$V$21,AY185,0)</f>
        <v>0</v>
      </c>
      <c r="AZ39" s="254">
        <f>+IF(AZ7='Base Datos'!$V$21,AZ185,0)</f>
        <v>0</v>
      </c>
      <c r="BA39" s="254">
        <f>+IF(BA7='Base Datos'!$V$21,BA185,0)</f>
        <v>0</v>
      </c>
      <c r="BB39" s="254">
        <f>+IF(BB7='Base Datos'!$V$21,BB185,0)</f>
        <v>0</v>
      </c>
      <c r="BC39" s="254">
        <f>+IF(BC7='Base Datos'!$V$21,BC185,0)</f>
        <v>0</v>
      </c>
      <c r="BD39" s="254">
        <f>+IF(BD7='Base Datos'!$V$21,BD185,0)</f>
        <v>0</v>
      </c>
      <c r="BE39" s="254">
        <f>+IF(BE7='Base Datos'!$V$21,BE185,0)</f>
        <v>0</v>
      </c>
      <c r="BF39" s="254">
        <f>+IF(BF7='Base Datos'!$V$21,BF185,0)</f>
        <v>0</v>
      </c>
      <c r="BG39" s="254">
        <f>+IF(BG7='Base Datos'!$V$21,BG185,0)</f>
        <v>0</v>
      </c>
      <c r="BH39" s="254">
        <f>+IF(BH7='Base Datos'!$V$21,BH185,0)</f>
        <v>0</v>
      </c>
      <c r="BI39" s="254">
        <f>+IF(BI7='Base Datos'!$V$21,BI185,0)</f>
        <v>0</v>
      </c>
      <c r="BJ39" s="254">
        <f>+IF(BJ7='Base Datos'!$V$21,BJ185,0)</f>
        <v>0</v>
      </c>
      <c r="BK39" s="254">
        <f>+IF(BK7='Base Datos'!$V$21,BK185,0)</f>
        <v>0</v>
      </c>
      <c r="BL39" s="254">
        <f>+IF(BL7='Base Datos'!$V$21,BL185,0)</f>
        <v>0</v>
      </c>
      <c r="BM39" s="254">
        <f>+IF(BM7='Base Datos'!$V$21,BM185,0)</f>
        <v>0</v>
      </c>
      <c r="BN39" s="254">
        <f>+IF(BN7='Base Datos'!$V$21,BN185,0)</f>
        <v>0</v>
      </c>
      <c r="BO39" s="254">
        <f>+IF(BO7='Base Datos'!$V$21,BO185,0)</f>
        <v>0</v>
      </c>
      <c r="BP39" s="254">
        <f>+IF(BP7='Base Datos'!$V$21,BP185,0)</f>
        <v>0</v>
      </c>
      <c r="BQ39" s="254">
        <f>+IF(BQ7='Base Datos'!$V$21,BQ185,0)</f>
        <v>0</v>
      </c>
      <c r="BR39" s="254">
        <f>+IF(BR7='Base Datos'!$V$21,BR185,0)</f>
        <v>0</v>
      </c>
      <c r="BS39" s="254">
        <f>+IF(BS7='Base Datos'!$V$21,BS185,0)</f>
        <v>0</v>
      </c>
      <c r="BT39" s="254">
        <f>+IF(BT7='Base Datos'!$V$21,BT185,0)</f>
        <v>0</v>
      </c>
      <c r="BU39" s="254">
        <f>+IF(BU7='Base Datos'!$V$21,BU185,0)</f>
        <v>0</v>
      </c>
      <c r="BV39" s="254">
        <f>+IF(BV7='Base Datos'!$V$21,BV185,0)</f>
        <v>0</v>
      </c>
      <c r="BW39" s="254">
        <f>+IF(BW7='Base Datos'!$V$21,BW185,0)</f>
        <v>0</v>
      </c>
      <c r="BX39" s="254">
        <f>+IF(BX7='Base Datos'!$V$21,BX185,0)</f>
        <v>0</v>
      </c>
      <c r="BY39" s="254">
        <f>+IF(BY7='Base Datos'!$V$21,BY185,0)</f>
        <v>0</v>
      </c>
      <c r="BZ39" s="254">
        <f>+IF(BZ7='Base Datos'!$V$21,BZ185,0)</f>
        <v>0</v>
      </c>
      <c r="CA39" s="254">
        <f>+IF(CA7='Base Datos'!$V$21,CA185,0)</f>
        <v>0</v>
      </c>
      <c r="CB39" s="254">
        <f>+IF(CB7='Base Datos'!$V$21,CB185,0)</f>
        <v>0</v>
      </c>
      <c r="CC39" s="254">
        <f>+IF(CC7='Base Datos'!$V$21,CC185,0)</f>
        <v>0</v>
      </c>
      <c r="CD39" s="254">
        <f>+IF(CD7='Base Datos'!$V$21,CD185,0)</f>
        <v>0</v>
      </c>
      <c r="CE39" s="254">
        <f>+IF(CE7='Base Datos'!$V$21,CE185,0)</f>
        <v>0</v>
      </c>
      <c r="CF39" s="254">
        <f>+IF(CF7='Base Datos'!$V$21,CF185,0)</f>
        <v>0</v>
      </c>
    </row>
    <row r="40" spans="2:84" ht="15" customHeight="1" thickBot="1" x14ac:dyDescent="0.35">
      <c r="B40" s="701">
        <v>3</v>
      </c>
      <c r="C40" s="978"/>
      <c r="D40" s="238" t="s">
        <v>215</v>
      </c>
      <c r="E40" s="254">
        <f>+IFERROR(E39*E35/100,0)</f>
        <v>0</v>
      </c>
      <c r="F40" s="254">
        <f t="shared" ref="F40:BQ40" si="33">+IFERROR(F39*F35/100,0)</f>
        <v>0</v>
      </c>
      <c r="G40" s="254">
        <f t="shared" si="33"/>
        <v>0</v>
      </c>
      <c r="H40" s="254">
        <f t="shared" si="33"/>
        <v>0</v>
      </c>
      <c r="I40" s="254">
        <f t="shared" si="33"/>
        <v>0</v>
      </c>
      <c r="J40" s="254">
        <f t="shared" si="33"/>
        <v>0</v>
      </c>
      <c r="K40" s="254">
        <f t="shared" si="33"/>
        <v>0</v>
      </c>
      <c r="L40" s="254">
        <f t="shared" si="33"/>
        <v>0</v>
      </c>
      <c r="M40" s="254">
        <f t="shared" si="33"/>
        <v>0</v>
      </c>
      <c r="N40" s="254">
        <f t="shared" si="33"/>
        <v>0</v>
      </c>
      <c r="O40" s="254">
        <f t="shared" si="33"/>
        <v>0</v>
      </c>
      <c r="P40" s="254">
        <f t="shared" si="33"/>
        <v>0</v>
      </c>
      <c r="Q40" s="254">
        <f t="shared" si="33"/>
        <v>0</v>
      </c>
      <c r="R40" s="254">
        <f t="shared" si="33"/>
        <v>0</v>
      </c>
      <c r="S40" s="254">
        <f t="shared" si="33"/>
        <v>0</v>
      </c>
      <c r="T40" s="254">
        <f t="shared" si="33"/>
        <v>0</v>
      </c>
      <c r="U40" s="254">
        <f t="shared" si="33"/>
        <v>0</v>
      </c>
      <c r="V40" s="254">
        <f t="shared" si="33"/>
        <v>0</v>
      </c>
      <c r="W40" s="254">
        <f t="shared" si="33"/>
        <v>0</v>
      </c>
      <c r="X40" s="254">
        <f t="shared" si="33"/>
        <v>0</v>
      </c>
      <c r="Y40" s="254">
        <f t="shared" si="33"/>
        <v>0</v>
      </c>
      <c r="Z40" s="254">
        <f t="shared" si="33"/>
        <v>0</v>
      </c>
      <c r="AA40" s="254">
        <f t="shared" si="33"/>
        <v>0</v>
      </c>
      <c r="AB40" s="254">
        <f t="shared" si="33"/>
        <v>0</v>
      </c>
      <c r="AC40" s="254">
        <f t="shared" si="33"/>
        <v>0</v>
      </c>
      <c r="AD40" s="254">
        <f t="shared" si="33"/>
        <v>0</v>
      </c>
      <c r="AE40" s="254">
        <f t="shared" si="33"/>
        <v>0</v>
      </c>
      <c r="AF40" s="254">
        <f t="shared" si="33"/>
        <v>0</v>
      </c>
      <c r="AG40" s="254">
        <f t="shared" si="33"/>
        <v>0</v>
      </c>
      <c r="AH40" s="254">
        <f t="shared" si="33"/>
        <v>0</v>
      </c>
      <c r="AI40" s="254">
        <f t="shared" si="33"/>
        <v>0</v>
      </c>
      <c r="AJ40" s="254">
        <f t="shared" si="33"/>
        <v>0</v>
      </c>
      <c r="AK40" s="254">
        <f t="shared" si="33"/>
        <v>0</v>
      </c>
      <c r="AL40" s="254">
        <f t="shared" si="33"/>
        <v>0</v>
      </c>
      <c r="AM40" s="254">
        <f t="shared" si="33"/>
        <v>0</v>
      </c>
      <c r="AN40" s="254">
        <f t="shared" si="33"/>
        <v>0</v>
      </c>
      <c r="AO40" s="254">
        <f t="shared" si="33"/>
        <v>0</v>
      </c>
      <c r="AP40" s="254">
        <f t="shared" si="33"/>
        <v>0</v>
      </c>
      <c r="AQ40" s="254">
        <f t="shared" si="33"/>
        <v>0</v>
      </c>
      <c r="AR40" s="254">
        <f t="shared" si="33"/>
        <v>0</v>
      </c>
      <c r="AS40" s="254">
        <f t="shared" si="33"/>
        <v>0</v>
      </c>
      <c r="AT40" s="254">
        <f t="shared" si="33"/>
        <v>0</v>
      </c>
      <c r="AU40" s="254">
        <f t="shared" si="33"/>
        <v>0</v>
      </c>
      <c r="AV40" s="254">
        <f t="shared" si="33"/>
        <v>0</v>
      </c>
      <c r="AW40" s="254">
        <f t="shared" si="33"/>
        <v>0</v>
      </c>
      <c r="AX40" s="254">
        <f t="shared" si="33"/>
        <v>0</v>
      </c>
      <c r="AY40" s="254">
        <f t="shared" si="33"/>
        <v>0</v>
      </c>
      <c r="AZ40" s="254">
        <f t="shared" si="33"/>
        <v>0</v>
      </c>
      <c r="BA40" s="254">
        <f t="shared" si="33"/>
        <v>0</v>
      </c>
      <c r="BB40" s="254">
        <f t="shared" si="33"/>
        <v>0</v>
      </c>
      <c r="BC40" s="254">
        <f t="shared" si="33"/>
        <v>0</v>
      </c>
      <c r="BD40" s="254">
        <f t="shared" si="33"/>
        <v>0</v>
      </c>
      <c r="BE40" s="254">
        <f t="shared" si="33"/>
        <v>0</v>
      </c>
      <c r="BF40" s="254">
        <f t="shared" si="33"/>
        <v>0</v>
      </c>
      <c r="BG40" s="254">
        <f t="shared" si="33"/>
        <v>0</v>
      </c>
      <c r="BH40" s="254">
        <f t="shared" si="33"/>
        <v>0</v>
      </c>
      <c r="BI40" s="254">
        <f t="shared" si="33"/>
        <v>0</v>
      </c>
      <c r="BJ40" s="254">
        <f t="shared" si="33"/>
        <v>0</v>
      </c>
      <c r="BK40" s="254">
        <f t="shared" si="33"/>
        <v>0</v>
      </c>
      <c r="BL40" s="254">
        <f t="shared" si="33"/>
        <v>0</v>
      </c>
      <c r="BM40" s="254">
        <f t="shared" si="33"/>
        <v>0</v>
      </c>
      <c r="BN40" s="254">
        <f t="shared" si="33"/>
        <v>0</v>
      </c>
      <c r="BO40" s="254">
        <f t="shared" si="33"/>
        <v>0</v>
      </c>
      <c r="BP40" s="254">
        <f t="shared" si="33"/>
        <v>0</v>
      </c>
      <c r="BQ40" s="254">
        <f t="shared" si="33"/>
        <v>0</v>
      </c>
      <c r="BR40" s="254">
        <f t="shared" ref="BR40:CF40" si="34">+IFERROR(BR39*BR35/100,0)</f>
        <v>0</v>
      </c>
      <c r="BS40" s="254">
        <f t="shared" si="34"/>
        <v>0</v>
      </c>
      <c r="BT40" s="254">
        <f t="shared" si="34"/>
        <v>0</v>
      </c>
      <c r="BU40" s="254">
        <f t="shared" si="34"/>
        <v>0</v>
      </c>
      <c r="BV40" s="254">
        <f t="shared" si="34"/>
        <v>0</v>
      </c>
      <c r="BW40" s="254">
        <f t="shared" si="34"/>
        <v>0</v>
      </c>
      <c r="BX40" s="254">
        <f t="shared" si="34"/>
        <v>0</v>
      </c>
      <c r="BY40" s="254">
        <f t="shared" si="34"/>
        <v>0</v>
      </c>
      <c r="BZ40" s="254">
        <f t="shared" si="34"/>
        <v>0</v>
      </c>
      <c r="CA40" s="254">
        <f t="shared" si="34"/>
        <v>0</v>
      </c>
      <c r="CB40" s="254">
        <f t="shared" si="34"/>
        <v>0</v>
      </c>
      <c r="CC40" s="254">
        <f t="shared" si="34"/>
        <v>0</v>
      </c>
      <c r="CD40" s="254">
        <f t="shared" si="34"/>
        <v>0</v>
      </c>
      <c r="CE40" s="254">
        <f t="shared" si="34"/>
        <v>0</v>
      </c>
      <c r="CF40" s="254">
        <f t="shared" si="34"/>
        <v>0</v>
      </c>
    </row>
    <row r="41" spans="2:84" ht="15" customHeight="1" thickBot="1" x14ac:dyDescent="0.35">
      <c r="B41" s="701">
        <v>4</v>
      </c>
      <c r="C41" s="978"/>
      <c r="D41" s="238" t="s">
        <v>216</v>
      </c>
      <c r="E41" s="254">
        <f>+IFERROR(E40*E11,0)</f>
        <v>0</v>
      </c>
      <c r="F41" s="254">
        <f t="shared" ref="F41:BQ41" si="35">+IFERROR(F40*F11,0)</f>
        <v>0</v>
      </c>
      <c r="G41" s="254">
        <f t="shared" si="35"/>
        <v>0</v>
      </c>
      <c r="H41" s="254">
        <f t="shared" si="35"/>
        <v>0</v>
      </c>
      <c r="I41" s="254">
        <f t="shared" si="35"/>
        <v>0</v>
      </c>
      <c r="J41" s="254">
        <f t="shared" si="35"/>
        <v>0</v>
      </c>
      <c r="K41" s="254">
        <f t="shared" si="35"/>
        <v>0</v>
      </c>
      <c r="L41" s="254">
        <f t="shared" si="35"/>
        <v>0</v>
      </c>
      <c r="M41" s="254">
        <f t="shared" si="35"/>
        <v>0</v>
      </c>
      <c r="N41" s="254">
        <f t="shared" si="35"/>
        <v>0</v>
      </c>
      <c r="O41" s="254">
        <f t="shared" si="35"/>
        <v>0</v>
      </c>
      <c r="P41" s="254">
        <f t="shared" si="35"/>
        <v>0</v>
      </c>
      <c r="Q41" s="254">
        <f t="shared" si="35"/>
        <v>0</v>
      </c>
      <c r="R41" s="254">
        <f t="shared" si="35"/>
        <v>0</v>
      </c>
      <c r="S41" s="254">
        <f t="shared" si="35"/>
        <v>0</v>
      </c>
      <c r="T41" s="254">
        <f t="shared" si="35"/>
        <v>0</v>
      </c>
      <c r="U41" s="254">
        <f t="shared" si="35"/>
        <v>0</v>
      </c>
      <c r="V41" s="254">
        <f t="shared" si="35"/>
        <v>0</v>
      </c>
      <c r="W41" s="254">
        <f t="shared" si="35"/>
        <v>0</v>
      </c>
      <c r="X41" s="254">
        <f t="shared" si="35"/>
        <v>0</v>
      </c>
      <c r="Y41" s="254">
        <f t="shared" si="35"/>
        <v>0</v>
      </c>
      <c r="Z41" s="254">
        <f t="shared" si="35"/>
        <v>0</v>
      </c>
      <c r="AA41" s="254">
        <f t="shared" si="35"/>
        <v>0</v>
      </c>
      <c r="AB41" s="254">
        <f t="shared" si="35"/>
        <v>0</v>
      </c>
      <c r="AC41" s="254">
        <f t="shared" si="35"/>
        <v>0</v>
      </c>
      <c r="AD41" s="254">
        <f t="shared" si="35"/>
        <v>0</v>
      </c>
      <c r="AE41" s="254">
        <f t="shared" si="35"/>
        <v>0</v>
      </c>
      <c r="AF41" s="254">
        <f t="shared" si="35"/>
        <v>0</v>
      </c>
      <c r="AG41" s="254">
        <f t="shared" si="35"/>
        <v>0</v>
      </c>
      <c r="AH41" s="254">
        <f t="shared" si="35"/>
        <v>0</v>
      </c>
      <c r="AI41" s="254">
        <f t="shared" si="35"/>
        <v>0</v>
      </c>
      <c r="AJ41" s="254">
        <f t="shared" si="35"/>
        <v>0</v>
      </c>
      <c r="AK41" s="254">
        <f t="shared" si="35"/>
        <v>0</v>
      </c>
      <c r="AL41" s="254">
        <f t="shared" si="35"/>
        <v>0</v>
      </c>
      <c r="AM41" s="254">
        <f t="shared" si="35"/>
        <v>0</v>
      </c>
      <c r="AN41" s="254">
        <f t="shared" si="35"/>
        <v>0</v>
      </c>
      <c r="AO41" s="254">
        <f t="shared" si="35"/>
        <v>0</v>
      </c>
      <c r="AP41" s="254">
        <f t="shared" si="35"/>
        <v>0</v>
      </c>
      <c r="AQ41" s="254">
        <f t="shared" si="35"/>
        <v>0</v>
      </c>
      <c r="AR41" s="254">
        <f t="shared" si="35"/>
        <v>0</v>
      </c>
      <c r="AS41" s="254">
        <f t="shared" si="35"/>
        <v>0</v>
      </c>
      <c r="AT41" s="254">
        <f t="shared" si="35"/>
        <v>0</v>
      </c>
      <c r="AU41" s="254">
        <f t="shared" si="35"/>
        <v>0</v>
      </c>
      <c r="AV41" s="254">
        <f t="shared" si="35"/>
        <v>0</v>
      </c>
      <c r="AW41" s="254">
        <f t="shared" si="35"/>
        <v>0</v>
      </c>
      <c r="AX41" s="254">
        <f t="shared" si="35"/>
        <v>0</v>
      </c>
      <c r="AY41" s="254">
        <f t="shared" si="35"/>
        <v>0</v>
      </c>
      <c r="AZ41" s="254">
        <f t="shared" si="35"/>
        <v>0</v>
      </c>
      <c r="BA41" s="254">
        <f t="shared" si="35"/>
        <v>0</v>
      </c>
      <c r="BB41" s="254">
        <f t="shared" si="35"/>
        <v>0</v>
      </c>
      <c r="BC41" s="254">
        <f t="shared" si="35"/>
        <v>0</v>
      </c>
      <c r="BD41" s="254">
        <f t="shared" si="35"/>
        <v>0</v>
      </c>
      <c r="BE41" s="254">
        <f t="shared" si="35"/>
        <v>0</v>
      </c>
      <c r="BF41" s="254">
        <f t="shared" si="35"/>
        <v>0</v>
      </c>
      <c r="BG41" s="254">
        <f t="shared" si="35"/>
        <v>0</v>
      </c>
      <c r="BH41" s="254">
        <f t="shared" si="35"/>
        <v>0</v>
      </c>
      <c r="BI41" s="254">
        <f t="shared" si="35"/>
        <v>0</v>
      </c>
      <c r="BJ41" s="254">
        <f t="shared" si="35"/>
        <v>0</v>
      </c>
      <c r="BK41" s="254">
        <f t="shared" si="35"/>
        <v>0</v>
      </c>
      <c r="BL41" s="254">
        <f t="shared" si="35"/>
        <v>0</v>
      </c>
      <c r="BM41" s="254">
        <f t="shared" si="35"/>
        <v>0</v>
      </c>
      <c r="BN41" s="254">
        <f t="shared" si="35"/>
        <v>0</v>
      </c>
      <c r="BO41" s="254">
        <f t="shared" si="35"/>
        <v>0</v>
      </c>
      <c r="BP41" s="254">
        <f t="shared" si="35"/>
        <v>0</v>
      </c>
      <c r="BQ41" s="254">
        <f t="shared" si="35"/>
        <v>0</v>
      </c>
      <c r="BR41" s="254">
        <f t="shared" ref="BR41:CF41" si="36">+IFERROR(BR40*BR11,0)</f>
        <v>0</v>
      </c>
      <c r="BS41" s="254">
        <f t="shared" si="36"/>
        <v>0</v>
      </c>
      <c r="BT41" s="254">
        <f t="shared" si="36"/>
        <v>0</v>
      </c>
      <c r="BU41" s="254">
        <f t="shared" si="36"/>
        <v>0</v>
      </c>
      <c r="BV41" s="254">
        <f t="shared" si="36"/>
        <v>0</v>
      </c>
      <c r="BW41" s="254">
        <f t="shared" si="36"/>
        <v>0</v>
      </c>
      <c r="BX41" s="254">
        <f t="shared" si="36"/>
        <v>0</v>
      </c>
      <c r="BY41" s="254">
        <f t="shared" si="36"/>
        <v>0</v>
      </c>
      <c r="BZ41" s="254">
        <f t="shared" si="36"/>
        <v>0</v>
      </c>
      <c r="CA41" s="254">
        <f t="shared" si="36"/>
        <v>0</v>
      </c>
      <c r="CB41" s="254">
        <f t="shared" si="36"/>
        <v>0</v>
      </c>
      <c r="CC41" s="254">
        <f t="shared" si="36"/>
        <v>0</v>
      </c>
      <c r="CD41" s="254">
        <f t="shared" si="36"/>
        <v>0</v>
      </c>
      <c r="CE41" s="254">
        <f t="shared" si="36"/>
        <v>0</v>
      </c>
      <c r="CF41" s="254">
        <f t="shared" si="36"/>
        <v>0</v>
      </c>
    </row>
    <row r="42" spans="2:84" ht="15" customHeight="1" thickBot="1" x14ac:dyDescent="0.35">
      <c r="B42" s="701">
        <v>5</v>
      </c>
      <c r="C42" s="978"/>
      <c r="D42" s="238" t="s">
        <v>219</v>
      </c>
      <c r="E42" s="254">
        <f>+IFERROR(E39*E36/100,0)</f>
        <v>0</v>
      </c>
      <c r="F42" s="254">
        <f t="shared" ref="F42:BQ42" si="37">+IFERROR(F39*F36/100,0)</f>
        <v>0</v>
      </c>
      <c r="G42" s="254">
        <f t="shared" si="37"/>
        <v>0</v>
      </c>
      <c r="H42" s="254">
        <f t="shared" si="37"/>
        <v>0</v>
      </c>
      <c r="I42" s="254">
        <f t="shared" si="37"/>
        <v>0</v>
      </c>
      <c r="J42" s="254">
        <f t="shared" si="37"/>
        <v>0</v>
      </c>
      <c r="K42" s="254">
        <f t="shared" si="37"/>
        <v>0</v>
      </c>
      <c r="L42" s="254">
        <f t="shared" si="37"/>
        <v>0</v>
      </c>
      <c r="M42" s="254">
        <f t="shared" si="37"/>
        <v>0</v>
      </c>
      <c r="N42" s="254">
        <f t="shared" si="37"/>
        <v>0</v>
      </c>
      <c r="O42" s="254">
        <f t="shared" si="37"/>
        <v>0</v>
      </c>
      <c r="P42" s="254">
        <f t="shared" si="37"/>
        <v>0</v>
      </c>
      <c r="Q42" s="254">
        <f t="shared" si="37"/>
        <v>0</v>
      </c>
      <c r="R42" s="254">
        <f t="shared" si="37"/>
        <v>0</v>
      </c>
      <c r="S42" s="254">
        <f t="shared" si="37"/>
        <v>0</v>
      </c>
      <c r="T42" s="254">
        <f t="shared" si="37"/>
        <v>0</v>
      </c>
      <c r="U42" s="254">
        <f t="shared" si="37"/>
        <v>0</v>
      </c>
      <c r="V42" s="254">
        <f t="shared" si="37"/>
        <v>0</v>
      </c>
      <c r="W42" s="254">
        <f t="shared" si="37"/>
        <v>0</v>
      </c>
      <c r="X42" s="254">
        <f t="shared" si="37"/>
        <v>0</v>
      </c>
      <c r="Y42" s="254">
        <f t="shared" si="37"/>
        <v>0</v>
      </c>
      <c r="Z42" s="254">
        <f t="shared" si="37"/>
        <v>0</v>
      </c>
      <c r="AA42" s="254">
        <f t="shared" si="37"/>
        <v>0</v>
      </c>
      <c r="AB42" s="254">
        <f t="shared" si="37"/>
        <v>0</v>
      </c>
      <c r="AC42" s="254">
        <f t="shared" si="37"/>
        <v>0</v>
      </c>
      <c r="AD42" s="254">
        <f t="shared" si="37"/>
        <v>0</v>
      </c>
      <c r="AE42" s="254">
        <f t="shared" si="37"/>
        <v>0</v>
      </c>
      <c r="AF42" s="254">
        <f t="shared" si="37"/>
        <v>0</v>
      </c>
      <c r="AG42" s="254">
        <f t="shared" si="37"/>
        <v>0</v>
      </c>
      <c r="AH42" s="254">
        <f t="shared" si="37"/>
        <v>0</v>
      </c>
      <c r="AI42" s="254">
        <f t="shared" si="37"/>
        <v>0</v>
      </c>
      <c r="AJ42" s="254">
        <f t="shared" si="37"/>
        <v>0</v>
      </c>
      <c r="AK42" s="254">
        <f t="shared" si="37"/>
        <v>0</v>
      </c>
      <c r="AL42" s="254">
        <f t="shared" si="37"/>
        <v>0</v>
      </c>
      <c r="AM42" s="254">
        <f t="shared" si="37"/>
        <v>0</v>
      </c>
      <c r="AN42" s="254">
        <f t="shared" si="37"/>
        <v>0</v>
      </c>
      <c r="AO42" s="254">
        <f t="shared" si="37"/>
        <v>0</v>
      </c>
      <c r="AP42" s="254">
        <f t="shared" si="37"/>
        <v>0</v>
      </c>
      <c r="AQ42" s="254">
        <f t="shared" si="37"/>
        <v>0</v>
      </c>
      <c r="AR42" s="254">
        <f t="shared" si="37"/>
        <v>0</v>
      </c>
      <c r="AS42" s="254">
        <f t="shared" si="37"/>
        <v>0</v>
      </c>
      <c r="AT42" s="254">
        <f t="shared" si="37"/>
        <v>0</v>
      </c>
      <c r="AU42" s="254">
        <f t="shared" si="37"/>
        <v>0</v>
      </c>
      <c r="AV42" s="254">
        <f t="shared" si="37"/>
        <v>0</v>
      </c>
      <c r="AW42" s="254">
        <f t="shared" si="37"/>
        <v>0</v>
      </c>
      <c r="AX42" s="254">
        <f t="shared" si="37"/>
        <v>0</v>
      </c>
      <c r="AY42" s="254">
        <f t="shared" si="37"/>
        <v>0</v>
      </c>
      <c r="AZ42" s="254">
        <f t="shared" si="37"/>
        <v>0</v>
      </c>
      <c r="BA42" s="254">
        <f t="shared" si="37"/>
        <v>0</v>
      </c>
      <c r="BB42" s="254">
        <f t="shared" si="37"/>
        <v>0</v>
      </c>
      <c r="BC42" s="254">
        <f t="shared" si="37"/>
        <v>0</v>
      </c>
      <c r="BD42" s="254">
        <f t="shared" si="37"/>
        <v>0</v>
      </c>
      <c r="BE42" s="254">
        <f t="shared" si="37"/>
        <v>0</v>
      </c>
      <c r="BF42" s="254">
        <f t="shared" si="37"/>
        <v>0</v>
      </c>
      <c r="BG42" s="254">
        <f t="shared" si="37"/>
        <v>0</v>
      </c>
      <c r="BH42" s="254">
        <f t="shared" si="37"/>
        <v>0</v>
      </c>
      <c r="BI42" s="254">
        <f t="shared" si="37"/>
        <v>0</v>
      </c>
      <c r="BJ42" s="254">
        <f t="shared" si="37"/>
        <v>0</v>
      </c>
      <c r="BK42" s="254">
        <f t="shared" si="37"/>
        <v>0</v>
      </c>
      <c r="BL42" s="254">
        <f t="shared" si="37"/>
        <v>0</v>
      </c>
      <c r="BM42" s="254">
        <f t="shared" si="37"/>
        <v>0</v>
      </c>
      <c r="BN42" s="254">
        <f t="shared" si="37"/>
        <v>0</v>
      </c>
      <c r="BO42" s="254">
        <f t="shared" si="37"/>
        <v>0</v>
      </c>
      <c r="BP42" s="254">
        <f t="shared" si="37"/>
        <v>0</v>
      </c>
      <c r="BQ42" s="254">
        <f t="shared" si="37"/>
        <v>0</v>
      </c>
      <c r="BR42" s="254">
        <f t="shared" ref="BR42:CF42" si="38">+IFERROR(BR39*BR36/100,0)</f>
        <v>0</v>
      </c>
      <c r="BS42" s="254">
        <f t="shared" si="38"/>
        <v>0</v>
      </c>
      <c r="BT42" s="254">
        <f t="shared" si="38"/>
        <v>0</v>
      </c>
      <c r="BU42" s="254">
        <f t="shared" si="38"/>
        <v>0</v>
      </c>
      <c r="BV42" s="254">
        <f t="shared" si="38"/>
        <v>0</v>
      </c>
      <c r="BW42" s="254">
        <f t="shared" si="38"/>
        <v>0</v>
      </c>
      <c r="BX42" s="254">
        <f t="shared" si="38"/>
        <v>0</v>
      </c>
      <c r="BY42" s="254">
        <f t="shared" si="38"/>
        <v>0</v>
      </c>
      <c r="BZ42" s="254">
        <f t="shared" si="38"/>
        <v>0</v>
      </c>
      <c r="CA42" s="254">
        <f t="shared" si="38"/>
        <v>0</v>
      </c>
      <c r="CB42" s="254">
        <f t="shared" si="38"/>
        <v>0</v>
      </c>
      <c r="CC42" s="254">
        <f t="shared" si="38"/>
        <v>0</v>
      </c>
      <c r="CD42" s="254">
        <f t="shared" si="38"/>
        <v>0</v>
      </c>
      <c r="CE42" s="254">
        <f t="shared" si="38"/>
        <v>0</v>
      </c>
      <c r="CF42" s="254">
        <f t="shared" si="38"/>
        <v>0</v>
      </c>
    </row>
    <row r="43" spans="2:84" ht="15" customHeight="1" thickBot="1" x14ac:dyDescent="0.35">
      <c r="B43" s="701">
        <v>6</v>
      </c>
      <c r="C43" s="978"/>
      <c r="D43" s="238" t="s">
        <v>217</v>
      </c>
      <c r="E43" s="254">
        <f>+IFERROR(E42*E10,0)</f>
        <v>0</v>
      </c>
      <c r="F43" s="254">
        <f t="shared" ref="F43:BQ43" si="39">+IFERROR(F42*F10,0)</f>
        <v>0</v>
      </c>
      <c r="G43" s="254">
        <f t="shared" si="39"/>
        <v>0</v>
      </c>
      <c r="H43" s="254">
        <f t="shared" si="39"/>
        <v>0</v>
      </c>
      <c r="I43" s="254">
        <f t="shared" si="39"/>
        <v>0</v>
      </c>
      <c r="J43" s="254">
        <f t="shared" si="39"/>
        <v>0</v>
      </c>
      <c r="K43" s="254">
        <f t="shared" si="39"/>
        <v>0</v>
      </c>
      <c r="L43" s="254">
        <f t="shared" si="39"/>
        <v>0</v>
      </c>
      <c r="M43" s="254">
        <f t="shared" si="39"/>
        <v>0</v>
      </c>
      <c r="N43" s="254">
        <f t="shared" si="39"/>
        <v>0</v>
      </c>
      <c r="O43" s="254">
        <f t="shared" si="39"/>
        <v>0</v>
      </c>
      <c r="P43" s="254">
        <f t="shared" si="39"/>
        <v>0</v>
      </c>
      <c r="Q43" s="254">
        <f t="shared" si="39"/>
        <v>0</v>
      </c>
      <c r="R43" s="254">
        <f t="shared" si="39"/>
        <v>0</v>
      </c>
      <c r="S43" s="254">
        <f t="shared" si="39"/>
        <v>0</v>
      </c>
      <c r="T43" s="254">
        <f t="shared" si="39"/>
        <v>0</v>
      </c>
      <c r="U43" s="254">
        <f t="shared" si="39"/>
        <v>0</v>
      </c>
      <c r="V43" s="254">
        <f t="shared" si="39"/>
        <v>0</v>
      </c>
      <c r="W43" s="254">
        <f t="shared" si="39"/>
        <v>0</v>
      </c>
      <c r="X43" s="254">
        <f t="shared" si="39"/>
        <v>0</v>
      </c>
      <c r="Y43" s="254">
        <f t="shared" si="39"/>
        <v>0</v>
      </c>
      <c r="Z43" s="254">
        <f t="shared" si="39"/>
        <v>0</v>
      </c>
      <c r="AA43" s="254">
        <f t="shared" si="39"/>
        <v>0</v>
      </c>
      <c r="AB43" s="254">
        <f t="shared" si="39"/>
        <v>0</v>
      </c>
      <c r="AC43" s="254">
        <f t="shared" si="39"/>
        <v>0</v>
      </c>
      <c r="AD43" s="254">
        <f t="shared" si="39"/>
        <v>0</v>
      </c>
      <c r="AE43" s="254">
        <f t="shared" si="39"/>
        <v>0</v>
      </c>
      <c r="AF43" s="254">
        <f t="shared" si="39"/>
        <v>0</v>
      </c>
      <c r="AG43" s="254">
        <f t="shared" si="39"/>
        <v>0</v>
      </c>
      <c r="AH43" s="254">
        <f t="shared" si="39"/>
        <v>0</v>
      </c>
      <c r="AI43" s="254">
        <f t="shared" si="39"/>
        <v>0</v>
      </c>
      <c r="AJ43" s="254">
        <f t="shared" si="39"/>
        <v>0</v>
      </c>
      <c r="AK43" s="254">
        <f t="shared" si="39"/>
        <v>0</v>
      </c>
      <c r="AL43" s="254">
        <f t="shared" si="39"/>
        <v>0</v>
      </c>
      <c r="AM43" s="254">
        <f t="shared" si="39"/>
        <v>0</v>
      </c>
      <c r="AN43" s="254">
        <f t="shared" si="39"/>
        <v>0</v>
      </c>
      <c r="AO43" s="254">
        <f t="shared" si="39"/>
        <v>0</v>
      </c>
      <c r="AP43" s="254">
        <f t="shared" si="39"/>
        <v>0</v>
      </c>
      <c r="AQ43" s="254">
        <f t="shared" si="39"/>
        <v>0</v>
      </c>
      <c r="AR43" s="254">
        <f t="shared" si="39"/>
        <v>0</v>
      </c>
      <c r="AS43" s="254">
        <f t="shared" si="39"/>
        <v>0</v>
      </c>
      <c r="AT43" s="254">
        <f t="shared" si="39"/>
        <v>0</v>
      </c>
      <c r="AU43" s="254">
        <f t="shared" si="39"/>
        <v>0</v>
      </c>
      <c r="AV43" s="254">
        <f t="shared" si="39"/>
        <v>0</v>
      </c>
      <c r="AW43" s="254">
        <f t="shared" si="39"/>
        <v>0</v>
      </c>
      <c r="AX43" s="254">
        <f t="shared" si="39"/>
        <v>0</v>
      </c>
      <c r="AY43" s="254">
        <f t="shared" si="39"/>
        <v>0</v>
      </c>
      <c r="AZ43" s="254">
        <f t="shared" si="39"/>
        <v>0</v>
      </c>
      <c r="BA43" s="254">
        <f t="shared" si="39"/>
        <v>0</v>
      </c>
      <c r="BB43" s="254">
        <f t="shared" si="39"/>
        <v>0</v>
      </c>
      <c r="BC43" s="254">
        <f t="shared" si="39"/>
        <v>0</v>
      </c>
      <c r="BD43" s="254">
        <f t="shared" si="39"/>
        <v>0</v>
      </c>
      <c r="BE43" s="254">
        <f t="shared" si="39"/>
        <v>0</v>
      </c>
      <c r="BF43" s="254">
        <f t="shared" si="39"/>
        <v>0</v>
      </c>
      <c r="BG43" s="254">
        <f t="shared" si="39"/>
        <v>0</v>
      </c>
      <c r="BH43" s="254">
        <f t="shared" si="39"/>
        <v>0</v>
      </c>
      <c r="BI43" s="254">
        <f t="shared" si="39"/>
        <v>0</v>
      </c>
      <c r="BJ43" s="254">
        <f t="shared" si="39"/>
        <v>0</v>
      </c>
      <c r="BK43" s="254">
        <f t="shared" si="39"/>
        <v>0</v>
      </c>
      <c r="BL43" s="254">
        <f t="shared" si="39"/>
        <v>0</v>
      </c>
      <c r="BM43" s="254">
        <f t="shared" si="39"/>
        <v>0</v>
      </c>
      <c r="BN43" s="254">
        <f t="shared" si="39"/>
        <v>0</v>
      </c>
      <c r="BO43" s="254">
        <f t="shared" si="39"/>
        <v>0</v>
      </c>
      <c r="BP43" s="254">
        <f t="shared" si="39"/>
        <v>0</v>
      </c>
      <c r="BQ43" s="254">
        <f t="shared" si="39"/>
        <v>0</v>
      </c>
      <c r="BR43" s="254">
        <f t="shared" ref="BR43:CF43" si="40">+IFERROR(BR42*BR10,0)</f>
        <v>0</v>
      </c>
      <c r="BS43" s="254">
        <f t="shared" si="40"/>
        <v>0</v>
      </c>
      <c r="BT43" s="254">
        <f t="shared" si="40"/>
        <v>0</v>
      </c>
      <c r="BU43" s="254">
        <f t="shared" si="40"/>
        <v>0</v>
      </c>
      <c r="BV43" s="254">
        <f t="shared" si="40"/>
        <v>0</v>
      </c>
      <c r="BW43" s="254">
        <f t="shared" si="40"/>
        <v>0</v>
      </c>
      <c r="BX43" s="254">
        <f t="shared" si="40"/>
        <v>0</v>
      </c>
      <c r="BY43" s="254">
        <f t="shared" si="40"/>
        <v>0</v>
      </c>
      <c r="BZ43" s="254">
        <f t="shared" si="40"/>
        <v>0</v>
      </c>
      <c r="CA43" s="254">
        <f t="shared" si="40"/>
        <v>0</v>
      </c>
      <c r="CB43" s="254">
        <f t="shared" si="40"/>
        <v>0</v>
      </c>
      <c r="CC43" s="254">
        <f t="shared" si="40"/>
        <v>0</v>
      </c>
      <c r="CD43" s="254">
        <f t="shared" si="40"/>
        <v>0</v>
      </c>
      <c r="CE43" s="254">
        <f t="shared" si="40"/>
        <v>0</v>
      </c>
      <c r="CF43" s="254">
        <f t="shared" si="40"/>
        <v>0</v>
      </c>
    </row>
    <row r="44" spans="2:84" ht="15" customHeight="1" thickBot="1" x14ac:dyDescent="0.35">
      <c r="B44" s="701">
        <v>7</v>
      </c>
      <c r="C44" s="978"/>
      <c r="D44" s="238" t="s">
        <v>220</v>
      </c>
      <c r="E44" s="254">
        <f>+IFERROR(E39-E40,0)</f>
        <v>0</v>
      </c>
      <c r="F44" s="254">
        <f t="shared" ref="F44:BQ44" si="41">+IFERROR(F39-F40,0)</f>
        <v>0</v>
      </c>
      <c r="G44" s="254">
        <f t="shared" si="41"/>
        <v>0</v>
      </c>
      <c r="H44" s="254">
        <f t="shared" si="41"/>
        <v>0</v>
      </c>
      <c r="I44" s="254">
        <f t="shared" si="41"/>
        <v>0</v>
      </c>
      <c r="J44" s="254">
        <f t="shared" si="41"/>
        <v>0</v>
      </c>
      <c r="K44" s="254">
        <f t="shared" si="41"/>
        <v>0</v>
      </c>
      <c r="L44" s="254">
        <f t="shared" si="41"/>
        <v>0</v>
      </c>
      <c r="M44" s="254">
        <f t="shared" si="41"/>
        <v>0</v>
      </c>
      <c r="N44" s="254">
        <f t="shared" si="41"/>
        <v>0</v>
      </c>
      <c r="O44" s="254">
        <f t="shared" si="41"/>
        <v>0</v>
      </c>
      <c r="P44" s="254">
        <f t="shared" si="41"/>
        <v>0</v>
      </c>
      <c r="Q44" s="254">
        <f t="shared" si="41"/>
        <v>0</v>
      </c>
      <c r="R44" s="254">
        <f t="shared" si="41"/>
        <v>0</v>
      </c>
      <c r="S44" s="254">
        <f t="shared" si="41"/>
        <v>0</v>
      </c>
      <c r="T44" s="254">
        <f t="shared" si="41"/>
        <v>0</v>
      </c>
      <c r="U44" s="254">
        <f t="shared" si="41"/>
        <v>0</v>
      </c>
      <c r="V44" s="254">
        <f t="shared" si="41"/>
        <v>0</v>
      </c>
      <c r="W44" s="254">
        <f t="shared" si="41"/>
        <v>0</v>
      </c>
      <c r="X44" s="254">
        <f t="shared" si="41"/>
        <v>0</v>
      </c>
      <c r="Y44" s="254">
        <f t="shared" si="41"/>
        <v>0</v>
      </c>
      <c r="Z44" s="254">
        <f t="shared" si="41"/>
        <v>0</v>
      </c>
      <c r="AA44" s="254">
        <f t="shared" si="41"/>
        <v>0</v>
      </c>
      <c r="AB44" s="254">
        <f t="shared" si="41"/>
        <v>0</v>
      </c>
      <c r="AC44" s="254">
        <f t="shared" si="41"/>
        <v>0</v>
      </c>
      <c r="AD44" s="254">
        <f t="shared" si="41"/>
        <v>0</v>
      </c>
      <c r="AE44" s="254">
        <f t="shared" si="41"/>
        <v>0</v>
      </c>
      <c r="AF44" s="254">
        <f t="shared" si="41"/>
        <v>0</v>
      </c>
      <c r="AG44" s="254">
        <f t="shared" si="41"/>
        <v>0</v>
      </c>
      <c r="AH44" s="254">
        <f t="shared" si="41"/>
        <v>0</v>
      </c>
      <c r="AI44" s="254">
        <f t="shared" si="41"/>
        <v>0</v>
      </c>
      <c r="AJ44" s="254">
        <f t="shared" si="41"/>
        <v>0</v>
      </c>
      <c r="AK44" s="254">
        <f t="shared" si="41"/>
        <v>0</v>
      </c>
      <c r="AL44" s="254">
        <f t="shared" si="41"/>
        <v>0</v>
      </c>
      <c r="AM44" s="254">
        <f t="shared" si="41"/>
        <v>0</v>
      </c>
      <c r="AN44" s="254">
        <f t="shared" si="41"/>
        <v>0</v>
      </c>
      <c r="AO44" s="254">
        <f t="shared" si="41"/>
        <v>0</v>
      </c>
      <c r="AP44" s="254">
        <f t="shared" si="41"/>
        <v>0</v>
      </c>
      <c r="AQ44" s="254">
        <f t="shared" si="41"/>
        <v>0</v>
      </c>
      <c r="AR44" s="254">
        <f t="shared" si="41"/>
        <v>0</v>
      </c>
      <c r="AS44" s="254">
        <f t="shared" si="41"/>
        <v>0</v>
      </c>
      <c r="AT44" s="254">
        <f t="shared" si="41"/>
        <v>0</v>
      </c>
      <c r="AU44" s="254">
        <f t="shared" si="41"/>
        <v>0</v>
      </c>
      <c r="AV44" s="254">
        <f t="shared" si="41"/>
        <v>0</v>
      </c>
      <c r="AW44" s="254">
        <f t="shared" si="41"/>
        <v>0</v>
      </c>
      <c r="AX44" s="254">
        <f t="shared" si="41"/>
        <v>0</v>
      </c>
      <c r="AY44" s="254">
        <f t="shared" si="41"/>
        <v>0</v>
      </c>
      <c r="AZ44" s="254">
        <f t="shared" si="41"/>
        <v>0</v>
      </c>
      <c r="BA44" s="254">
        <f t="shared" si="41"/>
        <v>0</v>
      </c>
      <c r="BB44" s="254">
        <f t="shared" si="41"/>
        <v>0</v>
      </c>
      <c r="BC44" s="254">
        <f t="shared" si="41"/>
        <v>0</v>
      </c>
      <c r="BD44" s="254">
        <f t="shared" si="41"/>
        <v>0</v>
      </c>
      <c r="BE44" s="254">
        <f t="shared" si="41"/>
        <v>0</v>
      </c>
      <c r="BF44" s="254">
        <f t="shared" si="41"/>
        <v>0</v>
      </c>
      <c r="BG44" s="254">
        <f t="shared" si="41"/>
        <v>0</v>
      </c>
      <c r="BH44" s="254">
        <f t="shared" si="41"/>
        <v>0</v>
      </c>
      <c r="BI44" s="254">
        <f t="shared" si="41"/>
        <v>0</v>
      </c>
      <c r="BJ44" s="254">
        <f t="shared" si="41"/>
        <v>0</v>
      </c>
      <c r="BK44" s="254">
        <f t="shared" si="41"/>
        <v>0</v>
      </c>
      <c r="BL44" s="254">
        <f t="shared" si="41"/>
        <v>0</v>
      </c>
      <c r="BM44" s="254">
        <f t="shared" si="41"/>
        <v>0</v>
      </c>
      <c r="BN44" s="254">
        <f t="shared" si="41"/>
        <v>0</v>
      </c>
      <c r="BO44" s="254">
        <f t="shared" si="41"/>
        <v>0</v>
      </c>
      <c r="BP44" s="254">
        <f t="shared" si="41"/>
        <v>0</v>
      </c>
      <c r="BQ44" s="254">
        <f t="shared" si="41"/>
        <v>0</v>
      </c>
      <c r="BR44" s="254">
        <f t="shared" ref="BR44:CF44" si="42">+IFERROR(BR39-BR40,0)</f>
        <v>0</v>
      </c>
      <c r="BS44" s="254">
        <f t="shared" si="42"/>
        <v>0</v>
      </c>
      <c r="BT44" s="254">
        <f t="shared" si="42"/>
        <v>0</v>
      </c>
      <c r="BU44" s="254">
        <f t="shared" si="42"/>
        <v>0</v>
      </c>
      <c r="BV44" s="254">
        <f t="shared" si="42"/>
        <v>0</v>
      </c>
      <c r="BW44" s="254">
        <f t="shared" si="42"/>
        <v>0</v>
      </c>
      <c r="BX44" s="254">
        <f t="shared" si="42"/>
        <v>0</v>
      </c>
      <c r="BY44" s="254">
        <f t="shared" si="42"/>
        <v>0</v>
      </c>
      <c r="BZ44" s="254">
        <f t="shared" si="42"/>
        <v>0</v>
      </c>
      <c r="CA44" s="254">
        <f t="shared" si="42"/>
        <v>0</v>
      </c>
      <c r="CB44" s="254">
        <f t="shared" si="42"/>
        <v>0</v>
      </c>
      <c r="CC44" s="254">
        <f t="shared" si="42"/>
        <v>0</v>
      </c>
      <c r="CD44" s="254">
        <f t="shared" si="42"/>
        <v>0</v>
      </c>
      <c r="CE44" s="254">
        <f t="shared" si="42"/>
        <v>0</v>
      </c>
      <c r="CF44" s="254">
        <f t="shared" si="42"/>
        <v>0</v>
      </c>
    </row>
    <row r="45" spans="2:84" ht="19.899999999999999" customHeight="1" thickBot="1" x14ac:dyDescent="0.35">
      <c r="B45" s="701">
        <v>8</v>
      </c>
      <c r="C45" s="979"/>
      <c r="D45" s="234" t="s">
        <v>181</v>
      </c>
      <c r="E45" s="254">
        <f>IF(E7='Base Datos'!$V$21,IFERROR(E44/(E40*E11),0),IFERROR((E52+E55)/(E54*E11),0))</f>
        <v>0</v>
      </c>
      <c r="F45" s="251">
        <f>IF(F7='Base Datos'!$V$21,IFERROR(F44/(F40*F11),0),IFERROR((F52+F55)/(F54*F11),0))</f>
        <v>0</v>
      </c>
      <c r="G45" s="251">
        <f>IF(G7='Base Datos'!$V$21,IFERROR(G44/(G40*G11),0),IFERROR((G52+G55)/(G54*G11),0))</f>
        <v>0</v>
      </c>
      <c r="H45" s="251">
        <f>IF(H7='Base Datos'!$V$21,IFERROR(H44/(H40*H11),0),IFERROR((H52+H55)/(H54*H11),0))</f>
        <v>0</v>
      </c>
      <c r="I45" s="251">
        <f>IF(I7='Base Datos'!$V$21,IFERROR(I44/(I40*I11),0),IFERROR((I52+I55)/(I54*I11),0))</f>
        <v>0</v>
      </c>
      <c r="J45" s="251">
        <f>IF(J7='Base Datos'!$V$21,IFERROR(J44/(J40*J11),0),IFERROR((J52+J55)/(J54*J11),0))</f>
        <v>0</v>
      </c>
      <c r="K45" s="251">
        <f>IF(K7='Base Datos'!$V$21,IFERROR(K44/(K40*K11),0),IFERROR((K52+K55)/(K54*K11),0))</f>
        <v>0</v>
      </c>
      <c r="L45" s="251">
        <f>IF(L7='Base Datos'!$V$21,IFERROR(L44/(L40*L11),0),IFERROR((L52+L55)/(L54*L11),0))</f>
        <v>0</v>
      </c>
      <c r="M45" s="251">
        <f>IF(M7='Base Datos'!$V$21,IFERROR(M44/(M40*M11),0),IFERROR((M52+M55)/(M54*M11),0))</f>
        <v>0</v>
      </c>
      <c r="N45" s="251">
        <f>IF(N7='Base Datos'!$V$21,IFERROR(N44/(N40*N11),0),IFERROR((N52+N55)/(N54*N11),0))</f>
        <v>0</v>
      </c>
      <c r="O45" s="251">
        <f>IF(O7='Base Datos'!$V$21,IFERROR(O44/(O40*O11),0),IFERROR((O52+O55)/(O54*O11),0))</f>
        <v>0</v>
      </c>
      <c r="P45" s="251">
        <f>IF(P7='Base Datos'!$V$21,IFERROR(P44/(P40*P11),0),IFERROR((P52+P55)/(P54*P11),0))</f>
        <v>0</v>
      </c>
      <c r="Q45" s="251">
        <f>IF(Q7='Base Datos'!$V$21,IFERROR(Q44/(Q40*Q11),0),IFERROR((Q52+Q55)/(Q54*Q11),0))</f>
        <v>0</v>
      </c>
      <c r="R45" s="251">
        <f>IF(R7='Base Datos'!$V$21,IFERROR(R44/(R40*R11),0),IFERROR((R52+R55)/(R54*R11),0))</f>
        <v>0</v>
      </c>
      <c r="S45" s="251">
        <f>IF(S7='Base Datos'!$V$21,IFERROR(S44/(S40*S11),0),IFERROR((S52+S55)/(S54*S11),0))</f>
        <v>0</v>
      </c>
      <c r="T45" s="251">
        <f>IF(T7='Base Datos'!$V$21,IFERROR(T44/(T40*T11),0),IFERROR((T52+T55)/(T54*T11),0))</f>
        <v>0</v>
      </c>
      <c r="U45" s="251">
        <f>IF(U7='Base Datos'!$V$21,IFERROR(U44/(U40*U11),0),IFERROR((U52+U55)/(U54*U11),0))</f>
        <v>0</v>
      </c>
      <c r="V45" s="251">
        <f>IF(V7='Base Datos'!$V$21,IFERROR(V44/(V40*V11),0),IFERROR((V52+V55)/(V54*V11),0))</f>
        <v>0</v>
      </c>
      <c r="W45" s="251">
        <f>IF(W7='Base Datos'!$V$21,IFERROR(W44/(W40*W11),0),IFERROR((W52+W55)/(W54*W11),0))</f>
        <v>0</v>
      </c>
      <c r="X45" s="251">
        <f>IF(X7='Base Datos'!$V$21,IFERROR(X44/(X40*X11),0),IFERROR((X52+X55)/(X54*X11),0))</f>
        <v>0</v>
      </c>
      <c r="Y45" s="251">
        <f>IF(Y7='Base Datos'!$V$21,IFERROR(Y44/(Y40*Y11),0),IFERROR((Y52+Y55)/(Y54*Y11),0))</f>
        <v>0</v>
      </c>
      <c r="Z45" s="251">
        <f>IF(Z7='Base Datos'!$V$21,IFERROR(Z44/(Z40*Z11),0),IFERROR((Z52+Z55)/(Z54*Z11),0))</f>
        <v>0</v>
      </c>
      <c r="AA45" s="251">
        <f>IF(AA7='Base Datos'!$V$21,IFERROR(AA44/(AA40*AA11),0),IFERROR((AA52+AA55)/(AA54*AA11),0))</f>
        <v>0</v>
      </c>
      <c r="AB45" s="251">
        <f>IF(AB7='Base Datos'!$V$21,IFERROR(AB44/(AB40*AB11),0),IFERROR((AB52+AB55)/(AB54*AB11),0))</f>
        <v>0</v>
      </c>
      <c r="AC45" s="251">
        <f>IF(AC7='Base Datos'!$V$21,IFERROR(AC44/(AC40*AC11),0),IFERROR((AC52+AC55)/(AC54*AC11),0))</f>
        <v>0</v>
      </c>
      <c r="AD45" s="251">
        <f>IF(AD7='Base Datos'!$V$21,IFERROR(AD44/(AD40*AD11),0),IFERROR((AD52+AD55)/(AD54*AD11),0))</f>
        <v>0</v>
      </c>
      <c r="AE45" s="251">
        <f>IF(AE7='Base Datos'!$V$21,IFERROR(AE44/(AE40*AE11),0),IFERROR((AE52+AE55)/(AE54*AE11),0))</f>
        <v>0</v>
      </c>
      <c r="AF45" s="251">
        <f>IF(AF7='Base Datos'!$V$21,IFERROR(AF44/(AF40*AF11),0),IFERROR((AF52+AF55)/(AF54*AF11),0))</f>
        <v>0</v>
      </c>
      <c r="AG45" s="251">
        <f>IF(AG7='Base Datos'!$V$21,IFERROR(AG44/(AG40*AG11),0),IFERROR((AG52+AG55)/(AG54*AG11),0))</f>
        <v>0</v>
      </c>
      <c r="AH45" s="251">
        <f>IF(AH7='Base Datos'!$V$21,IFERROR(AH44/(AH40*AH11),0),IFERROR((AH52+AH55)/(AH54*AH11),0))</f>
        <v>0</v>
      </c>
      <c r="AI45" s="251">
        <f>IF(AI7='Base Datos'!$V$21,IFERROR(AI44/(AI40*AI11),0),IFERROR((AI52+AI55)/(AI54*AI11),0))</f>
        <v>0</v>
      </c>
      <c r="AJ45" s="251">
        <f>IF(AJ7='Base Datos'!$V$21,IFERROR(AJ44/(AJ40*AJ11),0),IFERROR((AJ52+AJ55)/(AJ54*AJ11),0))</f>
        <v>0</v>
      </c>
      <c r="AK45" s="251">
        <f>IF(AK7='Base Datos'!$V$21,IFERROR(AK44/(AK40*AK11),0),IFERROR((AK52+AK55)/(AK54*AK11),0))</f>
        <v>0</v>
      </c>
      <c r="AL45" s="251">
        <f>IF(AL7='Base Datos'!$V$21,IFERROR(AL44/(AL40*AL11),0),IFERROR((AL52+AL55)/(AL54*AL11),0))</f>
        <v>0</v>
      </c>
      <c r="AM45" s="251">
        <f>IF(AM7='Base Datos'!$V$21,IFERROR(AM44/(AM40*AM11),0),IFERROR((AM52+AM55)/(AM54*AM11),0))</f>
        <v>0</v>
      </c>
      <c r="AN45" s="251">
        <f>IF(AN7='Base Datos'!$V$21,IFERROR(AN44/(AN40*AN11),0),IFERROR((AN52+AN55)/(AN54*AN11),0))</f>
        <v>0</v>
      </c>
      <c r="AO45" s="251">
        <f>IF(AO7='Base Datos'!$V$21,IFERROR(AO44/(AO40*AO11),0),IFERROR((AO52+AO55)/(AO54*AO11),0))</f>
        <v>0</v>
      </c>
      <c r="AP45" s="251">
        <f>IF(AP7='Base Datos'!$V$21,IFERROR(AP44/(AP40*AP11),0),IFERROR((AP52+AP55)/(AP54*AP11),0))</f>
        <v>0</v>
      </c>
      <c r="AQ45" s="251">
        <f>IF(AQ7='Base Datos'!$V$21,IFERROR(AQ44/(AQ40*AQ11),0),IFERROR((AQ52+AQ55)/(AQ54*AQ11),0))</f>
        <v>0</v>
      </c>
      <c r="AR45" s="251">
        <f>IF(AR7='Base Datos'!$V$21,IFERROR(AR44/(AR40*AR11),0),IFERROR((AR52+AR55)/(AR54*AR11),0))</f>
        <v>0</v>
      </c>
      <c r="AS45" s="251">
        <f>IF(AS7='Base Datos'!$V$21,IFERROR(AS44/(AS40*AS11),0),IFERROR((AS52+AS55)/(AS54*AS11),0))</f>
        <v>0</v>
      </c>
      <c r="AT45" s="251">
        <f>IF(AT7='Base Datos'!$V$21,IFERROR(AT44/(AT40*AT11),0),IFERROR((AT52+AT55)/(AT54*AT11),0))</f>
        <v>0</v>
      </c>
      <c r="AU45" s="251">
        <f>IF(AU7='Base Datos'!$V$21,IFERROR(AU44/(AU40*AU11),0),IFERROR((AU52+AU55)/(AU54*AU11),0))</f>
        <v>0</v>
      </c>
      <c r="AV45" s="251">
        <f>IF(AV7='Base Datos'!$V$21,IFERROR(AV44/(AV40*AV11),0),IFERROR((AV52+AV55)/(AV54*AV11),0))</f>
        <v>0</v>
      </c>
      <c r="AW45" s="251">
        <f>IF(AW7='Base Datos'!$V$21,IFERROR(AW44/(AW40*AW11),0),IFERROR((AW52+AW55)/(AW54*AW11),0))</f>
        <v>0</v>
      </c>
      <c r="AX45" s="251">
        <f>IF(AX7='Base Datos'!$V$21,IFERROR(AX44/(AX40*AX11),0),IFERROR((AX52+AX55)/(AX54*AX11),0))</f>
        <v>0</v>
      </c>
      <c r="AY45" s="251">
        <f>IF(AY7='Base Datos'!$V$21,IFERROR(AY44/(AY40*AY11),0),IFERROR((AY52+AY55)/(AY54*AY11),0))</f>
        <v>0</v>
      </c>
      <c r="AZ45" s="251">
        <f>IF(AZ7='Base Datos'!$V$21,IFERROR(AZ44/(AZ40*AZ11),0),IFERROR((AZ52+AZ55)/(AZ54*AZ11),0))</f>
        <v>0</v>
      </c>
      <c r="BA45" s="251">
        <f>IF(BA7='Base Datos'!$V$21,IFERROR(BA44/(BA40*BA11),0),IFERROR((BA52+BA55)/(BA54*BA11),0))</f>
        <v>0</v>
      </c>
      <c r="BB45" s="251">
        <f>IF(BB7='Base Datos'!$V$21,IFERROR(BB44/(BB40*BB11),0),IFERROR((BB52+BB55)/(BB54*BB11),0))</f>
        <v>0</v>
      </c>
      <c r="BC45" s="251">
        <f>IF(BC7='Base Datos'!$V$21,IFERROR(BC44/(BC40*BC11),0),IFERROR((BC52+BC55)/(BC54*BC11),0))</f>
        <v>0</v>
      </c>
      <c r="BD45" s="251">
        <f>IF(BD7='Base Datos'!$V$21,IFERROR(BD44/(BD40*BD11),0),IFERROR((BD52+BD55)/(BD54*BD11),0))</f>
        <v>0</v>
      </c>
      <c r="BE45" s="251">
        <f>IF(BE7='Base Datos'!$V$21,IFERROR(BE44/(BE40*BE11),0),IFERROR((BE52+BE55)/(BE54*BE11),0))</f>
        <v>0</v>
      </c>
      <c r="BF45" s="251">
        <f>IF(BF7='Base Datos'!$V$21,IFERROR(BF44/(BF40*BF11),0),IFERROR((BF52+BF55)/(BF54*BF11),0))</f>
        <v>0</v>
      </c>
      <c r="BG45" s="251">
        <f>IF(BG7='Base Datos'!$V$21,IFERROR(BG44/(BG40*BG11),0),IFERROR((BG52+BG55)/(BG54*BG11),0))</f>
        <v>0</v>
      </c>
      <c r="BH45" s="251">
        <f>IF(BH7='Base Datos'!$V$21,IFERROR(BH44/(BH40*BH11),0),IFERROR((BH52+BH55)/(BH54*BH11),0))</f>
        <v>0</v>
      </c>
      <c r="BI45" s="251">
        <f>IF(BI7='Base Datos'!$V$21,IFERROR(BI44/(BI40*BI11),0),IFERROR((BI52+BI55)/(BI54*BI11),0))</f>
        <v>0</v>
      </c>
      <c r="BJ45" s="251">
        <f>IF(BJ7='Base Datos'!$V$21,IFERROR(BJ44/(BJ40*BJ11),0),IFERROR((BJ52+BJ55)/(BJ54*BJ11),0))</f>
        <v>0</v>
      </c>
      <c r="BK45" s="251">
        <f>IF(BK7='Base Datos'!$V$21,IFERROR(BK44/(BK40*BK11),0),IFERROR((BK52+BK55)/(BK54*BK11),0))</f>
        <v>0</v>
      </c>
      <c r="BL45" s="251">
        <f>IF(BL7='Base Datos'!$V$21,IFERROR(BL44/(BL40*BL11),0),IFERROR((BL52+BL55)/(BL54*BL11),0))</f>
        <v>0</v>
      </c>
      <c r="BM45" s="251">
        <f>IF(BM7='Base Datos'!$V$21,IFERROR(BM44/(BM40*BM11),0),IFERROR((BM52+BM55)/(BM54*BM11),0))</f>
        <v>0</v>
      </c>
      <c r="BN45" s="251">
        <f>IF(BN7='Base Datos'!$V$21,IFERROR(BN44/(BN40*BN11),0),IFERROR((BN52+BN55)/(BN54*BN11),0))</f>
        <v>0</v>
      </c>
      <c r="BO45" s="251">
        <f>IF(BO7='Base Datos'!$V$21,IFERROR(BO44/(BO40*BO11),0),IFERROR((BO52+BO55)/(BO54*BO11),0))</f>
        <v>0</v>
      </c>
      <c r="BP45" s="251">
        <f>IF(BP7='Base Datos'!$V$21,IFERROR(BP44/(BP40*BP11),0),IFERROR((BP52+BP55)/(BP54*BP11),0))</f>
        <v>0</v>
      </c>
      <c r="BQ45" s="251">
        <f>IF(BQ7='Base Datos'!$V$21,IFERROR(BQ44/(BQ40*BQ11),0),IFERROR((BQ52+BQ55)/(BQ54*BQ11),0))</f>
        <v>0</v>
      </c>
      <c r="BR45" s="251">
        <f>IF(BR7='Base Datos'!$V$21,IFERROR(BR44/(BR40*BR11),0),IFERROR((BR52+BR55)/(BR54*BR11),0))</f>
        <v>0</v>
      </c>
      <c r="BS45" s="251">
        <f>IF(BS7='Base Datos'!$V$21,IFERROR(BS44/(BS40*BS11),0),IFERROR((BS52+BS55)/(BS54*BS11),0))</f>
        <v>0</v>
      </c>
      <c r="BT45" s="251">
        <f>IF(BT7='Base Datos'!$V$21,IFERROR(BT44/(BT40*BT11),0),IFERROR((BT52+BT55)/(BT54*BT11),0))</f>
        <v>0</v>
      </c>
      <c r="BU45" s="251">
        <f>IF(BU7='Base Datos'!$V$21,IFERROR(BU44/(BU40*BU11),0),IFERROR((BU52+BU55)/(BU54*BU11),0))</f>
        <v>0</v>
      </c>
      <c r="BV45" s="251">
        <f>IF(BV7='Base Datos'!$V$21,IFERROR(BV44/(BV40*BV11),0),IFERROR((BV52+BV55)/(BV54*BV11),0))</f>
        <v>0</v>
      </c>
      <c r="BW45" s="251">
        <f>IF(BW7='Base Datos'!$V$21,IFERROR(BW44/(BW40*BW11),0),IFERROR((BW52+BW55)/(BW54*BW11),0))</f>
        <v>0</v>
      </c>
      <c r="BX45" s="251">
        <f>IF(BX7='Base Datos'!$V$21,IFERROR(BX44/(BX40*BX11),0),IFERROR((BX52+BX55)/(BX54*BX11),0))</f>
        <v>0</v>
      </c>
      <c r="BY45" s="251">
        <f>IF(BY7='Base Datos'!$V$21,IFERROR(BY44/(BY40*BY11),0),IFERROR((BY52+BY55)/(BY54*BY11),0))</f>
        <v>0</v>
      </c>
      <c r="BZ45" s="251">
        <f>IF(BZ7='Base Datos'!$V$21,IFERROR(BZ44/(BZ40*BZ11),0),IFERROR((BZ52+BZ55)/(BZ54*BZ11),0))</f>
        <v>0</v>
      </c>
      <c r="CA45" s="251">
        <f>IF(CA7='Base Datos'!$V$21,IFERROR(CA44/(CA40*CA11),0),IFERROR((CA52+CA55)/(CA54*CA11),0))</f>
        <v>0</v>
      </c>
      <c r="CB45" s="251">
        <f>IF(CB7='Base Datos'!$V$21,IFERROR(CB44/(CB40*CB11),0),IFERROR((CB52+CB55)/(CB54*CB11),0))</f>
        <v>0</v>
      </c>
      <c r="CC45" s="251">
        <f>IF(CC7='Base Datos'!$V$21,IFERROR(CC44/(CC40*CC11),0),IFERROR((CC52+CC55)/(CC54*CC11),0))</f>
        <v>0</v>
      </c>
      <c r="CD45" s="251">
        <f>IF(CD7='Base Datos'!$V$21,IFERROR(CD44/(CD40*CD11),0),IFERROR((CD52+CD55)/(CD54*CD11),0))</f>
        <v>0</v>
      </c>
      <c r="CE45" s="251">
        <f>IF(CE7='Base Datos'!$V$21,IFERROR(CE44/(CE40*CE11),0),IFERROR((CE52+CE55)/(CE54*CE11),0))</f>
        <v>0</v>
      </c>
      <c r="CF45" s="251">
        <f>IF(CF7='Base Datos'!$V$21,IFERROR(CF44/(CF40*CF11),0),IFERROR((CF52+CF55)/(CF54*CF11),0))</f>
        <v>0</v>
      </c>
    </row>
    <row r="46" spans="2:84" ht="12" customHeight="1" thickBot="1" x14ac:dyDescent="0.35">
      <c r="C46" s="763"/>
      <c r="D46" s="756"/>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row>
    <row r="47" spans="2:84" ht="15" customHeight="1" thickBot="1" x14ac:dyDescent="0.35">
      <c r="C47" s="976" t="s">
        <v>191</v>
      </c>
      <c r="D47" s="239" t="s">
        <v>182</v>
      </c>
      <c r="E47" s="251">
        <f>+E212</f>
        <v>0</v>
      </c>
      <c r="F47" s="251">
        <f t="shared" ref="F47:BQ47" si="43">+F212</f>
        <v>0</v>
      </c>
      <c r="G47" s="251">
        <f t="shared" si="43"/>
        <v>0</v>
      </c>
      <c r="H47" s="251">
        <f t="shared" si="43"/>
        <v>0</v>
      </c>
      <c r="I47" s="251">
        <f t="shared" si="43"/>
        <v>0</v>
      </c>
      <c r="J47" s="251">
        <f t="shared" si="43"/>
        <v>0</v>
      </c>
      <c r="K47" s="251">
        <f t="shared" si="43"/>
        <v>63.408190224570667</v>
      </c>
      <c r="L47" s="251">
        <f t="shared" si="43"/>
        <v>63.408190224570667</v>
      </c>
      <c r="M47" s="251">
        <f t="shared" si="43"/>
        <v>52.840158520475555</v>
      </c>
      <c r="N47" s="251">
        <f t="shared" si="43"/>
        <v>50.726552179656537</v>
      </c>
      <c r="O47" s="251">
        <f t="shared" si="43"/>
        <v>0</v>
      </c>
      <c r="P47" s="251">
        <f t="shared" si="43"/>
        <v>0</v>
      </c>
      <c r="Q47" s="251">
        <f t="shared" si="43"/>
        <v>0</v>
      </c>
      <c r="R47" s="251">
        <f t="shared" si="43"/>
        <v>0</v>
      </c>
      <c r="S47" s="251">
        <f t="shared" si="43"/>
        <v>0</v>
      </c>
      <c r="T47" s="251">
        <f t="shared" si="43"/>
        <v>0</v>
      </c>
      <c r="U47" s="251">
        <f t="shared" si="43"/>
        <v>0</v>
      </c>
      <c r="V47" s="251">
        <f t="shared" si="43"/>
        <v>0</v>
      </c>
      <c r="W47" s="251">
        <f t="shared" si="43"/>
        <v>0</v>
      </c>
      <c r="X47" s="251">
        <f t="shared" si="43"/>
        <v>0</v>
      </c>
      <c r="Y47" s="251">
        <f t="shared" si="43"/>
        <v>0</v>
      </c>
      <c r="Z47" s="251">
        <f t="shared" si="43"/>
        <v>0</v>
      </c>
      <c r="AA47" s="251">
        <f t="shared" si="43"/>
        <v>0</v>
      </c>
      <c r="AB47" s="251">
        <f t="shared" si="43"/>
        <v>0</v>
      </c>
      <c r="AC47" s="251">
        <f t="shared" si="43"/>
        <v>0</v>
      </c>
      <c r="AD47" s="251">
        <f t="shared" si="43"/>
        <v>0</v>
      </c>
      <c r="AE47" s="251">
        <f t="shared" si="43"/>
        <v>0</v>
      </c>
      <c r="AF47" s="251">
        <f t="shared" si="43"/>
        <v>0</v>
      </c>
      <c r="AG47" s="251">
        <f t="shared" si="43"/>
        <v>0</v>
      </c>
      <c r="AH47" s="251">
        <f t="shared" si="43"/>
        <v>0</v>
      </c>
      <c r="AI47" s="251">
        <f t="shared" si="43"/>
        <v>0</v>
      </c>
      <c r="AJ47" s="251">
        <f t="shared" si="43"/>
        <v>0</v>
      </c>
      <c r="AK47" s="251">
        <f t="shared" si="43"/>
        <v>0</v>
      </c>
      <c r="AL47" s="251">
        <f t="shared" si="43"/>
        <v>0</v>
      </c>
      <c r="AM47" s="251">
        <f t="shared" si="43"/>
        <v>0</v>
      </c>
      <c r="AN47" s="251">
        <f t="shared" si="43"/>
        <v>0</v>
      </c>
      <c r="AO47" s="251">
        <f t="shared" si="43"/>
        <v>0</v>
      </c>
      <c r="AP47" s="251">
        <f t="shared" si="43"/>
        <v>0</v>
      </c>
      <c r="AQ47" s="251">
        <f t="shared" si="43"/>
        <v>0</v>
      </c>
      <c r="AR47" s="251">
        <f t="shared" si="43"/>
        <v>0</v>
      </c>
      <c r="AS47" s="251">
        <f t="shared" si="43"/>
        <v>0</v>
      </c>
      <c r="AT47" s="251">
        <f t="shared" si="43"/>
        <v>0</v>
      </c>
      <c r="AU47" s="251">
        <f t="shared" si="43"/>
        <v>0</v>
      </c>
      <c r="AV47" s="251">
        <f t="shared" si="43"/>
        <v>0</v>
      </c>
      <c r="AW47" s="251">
        <f t="shared" si="43"/>
        <v>0</v>
      </c>
      <c r="AX47" s="251">
        <f t="shared" si="43"/>
        <v>0</v>
      </c>
      <c r="AY47" s="251">
        <f t="shared" si="43"/>
        <v>0</v>
      </c>
      <c r="AZ47" s="251">
        <f t="shared" si="43"/>
        <v>0</v>
      </c>
      <c r="BA47" s="251">
        <f t="shared" si="43"/>
        <v>0</v>
      </c>
      <c r="BB47" s="251">
        <f t="shared" si="43"/>
        <v>0</v>
      </c>
      <c r="BC47" s="251">
        <f t="shared" si="43"/>
        <v>0</v>
      </c>
      <c r="BD47" s="251">
        <f t="shared" si="43"/>
        <v>0</v>
      </c>
      <c r="BE47" s="251">
        <f t="shared" si="43"/>
        <v>0</v>
      </c>
      <c r="BF47" s="251">
        <f t="shared" si="43"/>
        <v>0</v>
      </c>
      <c r="BG47" s="251">
        <f t="shared" si="43"/>
        <v>0</v>
      </c>
      <c r="BH47" s="251">
        <f t="shared" si="43"/>
        <v>0</v>
      </c>
      <c r="BI47" s="251">
        <f t="shared" si="43"/>
        <v>0</v>
      </c>
      <c r="BJ47" s="251">
        <f t="shared" si="43"/>
        <v>0</v>
      </c>
      <c r="BK47" s="251">
        <f t="shared" si="43"/>
        <v>0</v>
      </c>
      <c r="BL47" s="251">
        <f t="shared" si="43"/>
        <v>0</v>
      </c>
      <c r="BM47" s="251">
        <f t="shared" si="43"/>
        <v>0</v>
      </c>
      <c r="BN47" s="251">
        <f t="shared" si="43"/>
        <v>0</v>
      </c>
      <c r="BO47" s="251">
        <f t="shared" si="43"/>
        <v>0</v>
      </c>
      <c r="BP47" s="251">
        <f t="shared" si="43"/>
        <v>0</v>
      </c>
      <c r="BQ47" s="251">
        <f t="shared" si="43"/>
        <v>0</v>
      </c>
      <c r="BR47" s="251">
        <f t="shared" ref="BR47:CF47" si="44">+BR212</f>
        <v>0</v>
      </c>
      <c r="BS47" s="251">
        <f t="shared" si="44"/>
        <v>0</v>
      </c>
      <c r="BT47" s="251">
        <f t="shared" si="44"/>
        <v>0</v>
      </c>
      <c r="BU47" s="251">
        <f t="shared" si="44"/>
        <v>0</v>
      </c>
      <c r="BV47" s="251">
        <f t="shared" si="44"/>
        <v>0</v>
      </c>
      <c r="BW47" s="251">
        <f t="shared" si="44"/>
        <v>0</v>
      </c>
      <c r="BX47" s="251">
        <f t="shared" si="44"/>
        <v>0</v>
      </c>
      <c r="BY47" s="251">
        <f t="shared" si="44"/>
        <v>0</v>
      </c>
      <c r="BZ47" s="251">
        <f t="shared" si="44"/>
        <v>0</v>
      </c>
      <c r="CA47" s="251">
        <f t="shared" si="44"/>
        <v>0</v>
      </c>
      <c r="CB47" s="251">
        <f t="shared" si="44"/>
        <v>0</v>
      </c>
      <c r="CC47" s="251">
        <f t="shared" si="44"/>
        <v>0</v>
      </c>
      <c r="CD47" s="251">
        <f t="shared" si="44"/>
        <v>0</v>
      </c>
      <c r="CE47" s="251">
        <f t="shared" si="44"/>
        <v>0</v>
      </c>
      <c r="CF47" s="251">
        <f t="shared" si="44"/>
        <v>0</v>
      </c>
    </row>
    <row r="48" spans="2:84" ht="15" customHeight="1" thickBot="1" x14ac:dyDescent="0.35">
      <c r="C48" s="976"/>
      <c r="D48" s="233" t="s">
        <v>184</v>
      </c>
      <c r="E48" s="251">
        <f>+IFERROR((E24-E22)/(E24-E23)*E47,0)</f>
        <v>0</v>
      </c>
      <c r="F48" s="251">
        <f t="shared" ref="F48:BQ48" si="45">+IFERROR((F24-F22)/(F24-F23)*F47,0)</f>
        <v>0</v>
      </c>
      <c r="G48" s="251">
        <f t="shared" si="45"/>
        <v>0</v>
      </c>
      <c r="H48" s="251">
        <f t="shared" si="45"/>
        <v>0</v>
      </c>
      <c r="I48" s="251">
        <f t="shared" si="45"/>
        <v>0</v>
      </c>
      <c r="J48" s="251">
        <f t="shared" si="45"/>
        <v>0</v>
      </c>
      <c r="K48" s="251">
        <f t="shared" si="45"/>
        <v>0</v>
      </c>
      <c r="L48" s="251">
        <f t="shared" si="45"/>
        <v>0</v>
      </c>
      <c r="M48" s="251">
        <f t="shared" si="45"/>
        <v>0</v>
      </c>
      <c r="N48" s="251">
        <f t="shared" si="45"/>
        <v>0</v>
      </c>
      <c r="O48" s="251">
        <f t="shared" si="45"/>
        <v>0</v>
      </c>
      <c r="P48" s="251">
        <f t="shared" si="45"/>
        <v>0</v>
      </c>
      <c r="Q48" s="251">
        <f t="shared" si="45"/>
        <v>0</v>
      </c>
      <c r="R48" s="251">
        <f t="shared" si="45"/>
        <v>0</v>
      </c>
      <c r="S48" s="251">
        <f t="shared" si="45"/>
        <v>0</v>
      </c>
      <c r="T48" s="251">
        <f t="shared" si="45"/>
        <v>0</v>
      </c>
      <c r="U48" s="251">
        <f t="shared" si="45"/>
        <v>0</v>
      </c>
      <c r="V48" s="251">
        <f t="shared" si="45"/>
        <v>0</v>
      </c>
      <c r="W48" s="251">
        <f t="shared" si="45"/>
        <v>0</v>
      </c>
      <c r="X48" s="251">
        <f t="shared" si="45"/>
        <v>0</v>
      </c>
      <c r="Y48" s="251">
        <f t="shared" si="45"/>
        <v>0</v>
      </c>
      <c r="Z48" s="251">
        <f t="shared" si="45"/>
        <v>0</v>
      </c>
      <c r="AA48" s="251">
        <f t="shared" si="45"/>
        <v>0</v>
      </c>
      <c r="AB48" s="251">
        <f t="shared" si="45"/>
        <v>0</v>
      </c>
      <c r="AC48" s="251">
        <f t="shared" si="45"/>
        <v>0</v>
      </c>
      <c r="AD48" s="251">
        <f t="shared" si="45"/>
        <v>0</v>
      </c>
      <c r="AE48" s="251">
        <f t="shared" si="45"/>
        <v>0</v>
      </c>
      <c r="AF48" s="251">
        <f t="shared" si="45"/>
        <v>0</v>
      </c>
      <c r="AG48" s="251">
        <f t="shared" si="45"/>
        <v>0</v>
      </c>
      <c r="AH48" s="251">
        <f t="shared" si="45"/>
        <v>0</v>
      </c>
      <c r="AI48" s="251">
        <f t="shared" si="45"/>
        <v>0</v>
      </c>
      <c r="AJ48" s="251">
        <f t="shared" si="45"/>
        <v>0</v>
      </c>
      <c r="AK48" s="251">
        <f t="shared" si="45"/>
        <v>0</v>
      </c>
      <c r="AL48" s="251">
        <f t="shared" si="45"/>
        <v>0</v>
      </c>
      <c r="AM48" s="251">
        <f t="shared" si="45"/>
        <v>0</v>
      </c>
      <c r="AN48" s="251">
        <f t="shared" si="45"/>
        <v>0</v>
      </c>
      <c r="AO48" s="251">
        <f t="shared" si="45"/>
        <v>0</v>
      </c>
      <c r="AP48" s="251">
        <f t="shared" si="45"/>
        <v>0</v>
      </c>
      <c r="AQ48" s="251">
        <f t="shared" si="45"/>
        <v>0</v>
      </c>
      <c r="AR48" s="251">
        <f t="shared" si="45"/>
        <v>0</v>
      </c>
      <c r="AS48" s="251">
        <f t="shared" si="45"/>
        <v>0</v>
      </c>
      <c r="AT48" s="251">
        <f t="shared" si="45"/>
        <v>0</v>
      </c>
      <c r="AU48" s="251">
        <f t="shared" si="45"/>
        <v>0</v>
      </c>
      <c r="AV48" s="251">
        <f t="shared" si="45"/>
        <v>0</v>
      </c>
      <c r="AW48" s="251">
        <f t="shared" si="45"/>
        <v>0</v>
      </c>
      <c r="AX48" s="251">
        <f t="shared" si="45"/>
        <v>0</v>
      </c>
      <c r="AY48" s="251">
        <f t="shared" si="45"/>
        <v>0</v>
      </c>
      <c r="AZ48" s="251">
        <f t="shared" si="45"/>
        <v>0</v>
      </c>
      <c r="BA48" s="251">
        <f t="shared" si="45"/>
        <v>0</v>
      </c>
      <c r="BB48" s="251">
        <f t="shared" si="45"/>
        <v>0</v>
      </c>
      <c r="BC48" s="251">
        <f t="shared" si="45"/>
        <v>0</v>
      </c>
      <c r="BD48" s="251">
        <f t="shared" si="45"/>
        <v>0</v>
      </c>
      <c r="BE48" s="251">
        <f t="shared" si="45"/>
        <v>0</v>
      </c>
      <c r="BF48" s="251">
        <f t="shared" si="45"/>
        <v>0</v>
      </c>
      <c r="BG48" s="251">
        <f t="shared" si="45"/>
        <v>0</v>
      </c>
      <c r="BH48" s="251">
        <f t="shared" si="45"/>
        <v>0</v>
      </c>
      <c r="BI48" s="251">
        <f t="shared" si="45"/>
        <v>0</v>
      </c>
      <c r="BJ48" s="251">
        <f t="shared" si="45"/>
        <v>0</v>
      </c>
      <c r="BK48" s="251">
        <f t="shared" si="45"/>
        <v>0</v>
      </c>
      <c r="BL48" s="251">
        <f t="shared" si="45"/>
        <v>0</v>
      </c>
      <c r="BM48" s="251">
        <f t="shared" si="45"/>
        <v>0</v>
      </c>
      <c r="BN48" s="251">
        <f t="shared" si="45"/>
        <v>0</v>
      </c>
      <c r="BO48" s="251">
        <f t="shared" si="45"/>
        <v>0</v>
      </c>
      <c r="BP48" s="251">
        <f t="shared" si="45"/>
        <v>0</v>
      </c>
      <c r="BQ48" s="251">
        <f t="shared" si="45"/>
        <v>0</v>
      </c>
      <c r="BR48" s="251">
        <f t="shared" ref="BR48:CF48" si="46">+IFERROR((BR24-BR22)/(BR24-BR23)*BR47,0)</f>
        <v>0</v>
      </c>
      <c r="BS48" s="251">
        <f t="shared" si="46"/>
        <v>0</v>
      </c>
      <c r="BT48" s="251">
        <f t="shared" si="46"/>
        <v>0</v>
      </c>
      <c r="BU48" s="251">
        <f t="shared" si="46"/>
        <v>0</v>
      </c>
      <c r="BV48" s="251">
        <f t="shared" si="46"/>
        <v>0</v>
      </c>
      <c r="BW48" s="251">
        <f t="shared" si="46"/>
        <v>0</v>
      </c>
      <c r="BX48" s="251">
        <f t="shared" si="46"/>
        <v>0</v>
      </c>
      <c r="BY48" s="251">
        <f t="shared" si="46"/>
        <v>0</v>
      </c>
      <c r="BZ48" s="251">
        <f t="shared" si="46"/>
        <v>0</v>
      </c>
      <c r="CA48" s="251">
        <f t="shared" si="46"/>
        <v>0</v>
      </c>
      <c r="CB48" s="251">
        <f t="shared" si="46"/>
        <v>0</v>
      </c>
      <c r="CC48" s="251">
        <f t="shared" si="46"/>
        <v>0</v>
      </c>
      <c r="CD48" s="251">
        <f t="shared" si="46"/>
        <v>0</v>
      </c>
      <c r="CE48" s="251">
        <f t="shared" si="46"/>
        <v>0</v>
      </c>
      <c r="CF48" s="251">
        <f t="shared" si="46"/>
        <v>0</v>
      </c>
    </row>
    <row r="49" spans="1:84" ht="15" customHeight="1" thickBot="1" x14ac:dyDescent="0.35">
      <c r="C49" s="976"/>
      <c r="D49" s="233" t="s">
        <v>183</v>
      </c>
      <c r="E49" s="251">
        <f>IF(E48=0,0,IFERROR(E47-E48,0))</f>
        <v>0</v>
      </c>
      <c r="F49" s="251">
        <f t="shared" ref="F49:BQ49" si="47">IF(F48=0,0,IFERROR(F47-F48,0))</f>
        <v>0</v>
      </c>
      <c r="G49" s="251">
        <f t="shared" si="47"/>
        <v>0</v>
      </c>
      <c r="H49" s="251">
        <f t="shared" si="47"/>
        <v>0</v>
      </c>
      <c r="I49" s="251">
        <f t="shared" si="47"/>
        <v>0</v>
      </c>
      <c r="J49" s="251">
        <f t="shared" si="47"/>
        <v>0</v>
      </c>
      <c r="K49" s="251">
        <f t="shared" si="47"/>
        <v>0</v>
      </c>
      <c r="L49" s="251">
        <f t="shared" si="47"/>
        <v>0</v>
      </c>
      <c r="M49" s="251">
        <f t="shared" si="47"/>
        <v>0</v>
      </c>
      <c r="N49" s="251">
        <f t="shared" si="47"/>
        <v>0</v>
      </c>
      <c r="O49" s="251">
        <f t="shared" si="47"/>
        <v>0</v>
      </c>
      <c r="P49" s="251">
        <f t="shared" si="47"/>
        <v>0</v>
      </c>
      <c r="Q49" s="251">
        <f t="shared" si="47"/>
        <v>0</v>
      </c>
      <c r="R49" s="251">
        <f t="shared" si="47"/>
        <v>0</v>
      </c>
      <c r="S49" s="251">
        <f t="shared" si="47"/>
        <v>0</v>
      </c>
      <c r="T49" s="251">
        <f t="shared" si="47"/>
        <v>0</v>
      </c>
      <c r="U49" s="251">
        <f t="shared" si="47"/>
        <v>0</v>
      </c>
      <c r="V49" s="251">
        <f t="shared" si="47"/>
        <v>0</v>
      </c>
      <c r="W49" s="251">
        <f t="shared" si="47"/>
        <v>0</v>
      </c>
      <c r="X49" s="251">
        <f t="shared" si="47"/>
        <v>0</v>
      </c>
      <c r="Y49" s="251">
        <f t="shared" si="47"/>
        <v>0</v>
      </c>
      <c r="Z49" s="251">
        <f t="shared" si="47"/>
        <v>0</v>
      </c>
      <c r="AA49" s="251">
        <f t="shared" si="47"/>
        <v>0</v>
      </c>
      <c r="AB49" s="251">
        <f t="shared" si="47"/>
        <v>0</v>
      </c>
      <c r="AC49" s="251">
        <f t="shared" si="47"/>
        <v>0</v>
      </c>
      <c r="AD49" s="251">
        <f t="shared" si="47"/>
        <v>0</v>
      </c>
      <c r="AE49" s="251">
        <f t="shared" si="47"/>
        <v>0</v>
      </c>
      <c r="AF49" s="251">
        <f t="shared" si="47"/>
        <v>0</v>
      </c>
      <c r="AG49" s="251">
        <f t="shared" si="47"/>
        <v>0</v>
      </c>
      <c r="AH49" s="251">
        <f t="shared" si="47"/>
        <v>0</v>
      </c>
      <c r="AI49" s="251">
        <f t="shared" si="47"/>
        <v>0</v>
      </c>
      <c r="AJ49" s="251">
        <f t="shared" si="47"/>
        <v>0</v>
      </c>
      <c r="AK49" s="251">
        <f t="shared" si="47"/>
        <v>0</v>
      </c>
      <c r="AL49" s="251">
        <f t="shared" si="47"/>
        <v>0</v>
      </c>
      <c r="AM49" s="251">
        <f t="shared" si="47"/>
        <v>0</v>
      </c>
      <c r="AN49" s="251">
        <f t="shared" si="47"/>
        <v>0</v>
      </c>
      <c r="AO49" s="251">
        <f t="shared" si="47"/>
        <v>0</v>
      </c>
      <c r="AP49" s="251">
        <f t="shared" si="47"/>
        <v>0</v>
      </c>
      <c r="AQ49" s="251">
        <f t="shared" si="47"/>
        <v>0</v>
      </c>
      <c r="AR49" s="251">
        <f t="shared" si="47"/>
        <v>0</v>
      </c>
      <c r="AS49" s="251">
        <f t="shared" si="47"/>
        <v>0</v>
      </c>
      <c r="AT49" s="251">
        <f t="shared" si="47"/>
        <v>0</v>
      </c>
      <c r="AU49" s="251">
        <f t="shared" si="47"/>
        <v>0</v>
      </c>
      <c r="AV49" s="251">
        <f t="shared" si="47"/>
        <v>0</v>
      </c>
      <c r="AW49" s="251">
        <f t="shared" si="47"/>
        <v>0</v>
      </c>
      <c r="AX49" s="251">
        <f t="shared" si="47"/>
        <v>0</v>
      </c>
      <c r="AY49" s="251">
        <f t="shared" si="47"/>
        <v>0</v>
      </c>
      <c r="AZ49" s="251">
        <f t="shared" si="47"/>
        <v>0</v>
      </c>
      <c r="BA49" s="251">
        <f t="shared" si="47"/>
        <v>0</v>
      </c>
      <c r="BB49" s="251">
        <f t="shared" si="47"/>
        <v>0</v>
      </c>
      <c r="BC49" s="251">
        <f t="shared" si="47"/>
        <v>0</v>
      </c>
      <c r="BD49" s="251">
        <f t="shared" si="47"/>
        <v>0</v>
      </c>
      <c r="BE49" s="251">
        <f t="shared" si="47"/>
        <v>0</v>
      </c>
      <c r="BF49" s="251">
        <f t="shared" si="47"/>
        <v>0</v>
      </c>
      <c r="BG49" s="251">
        <f t="shared" si="47"/>
        <v>0</v>
      </c>
      <c r="BH49" s="251">
        <f t="shared" si="47"/>
        <v>0</v>
      </c>
      <c r="BI49" s="251">
        <f t="shared" si="47"/>
        <v>0</v>
      </c>
      <c r="BJ49" s="251">
        <f t="shared" si="47"/>
        <v>0</v>
      </c>
      <c r="BK49" s="251">
        <f t="shared" si="47"/>
        <v>0</v>
      </c>
      <c r="BL49" s="251">
        <f t="shared" si="47"/>
        <v>0</v>
      </c>
      <c r="BM49" s="251">
        <f t="shared" si="47"/>
        <v>0</v>
      </c>
      <c r="BN49" s="251">
        <f t="shared" si="47"/>
        <v>0</v>
      </c>
      <c r="BO49" s="251">
        <f t="shared" si="47"/>
        <v>0</v>
      </c>
      <c r="BP49" s="251">
        <f t="shared" si="47"/>
        <v>0</v>
      </c>
      <c r="BQ49" s="251">
        <f t="shared" si="47"/>
        <v>0</v>
      </c>
      <c r="BR49" s="251">
        <f t="shared" ref="BR49:CF49" si="48">IF(BR48=0,0,IFERROR(BR47-BR48,0))</f>
        <v>0</v>
      </c>
      <c r="BS49" s="251">
        <f t="shared" si="48"/>
        <v>0</v>
      </c>
      <c r="BT49" s="251">
        <f t="shared" si="48"/>
        <v>0</v>
      </c>
      <c r="BU49" s="251">
        <f t="shared" si="48"/>
        <v>0</v>
      </c>
      <c r="BV49" s="251">
        <f t="shared" si="48"/>
        <v>0</v>
      </c>
      <c r="BW49" s="251">
        <f t="shared" si="48"/>
        <v>0</v>
      </c>
      <c r="BX49" s="251">
        <f t="shared" si="48"/>
        <v>0</v>
      </c>
      <c r="BY49" s="251">
        <f t="shared" si="48"/>
        <v>0</v>
      </c>
      <c r="BZ49" s="251">
        <f t="shared" si="48"/>
        <v>0</v>
      </c>
      <c r="CA49" s="251">
        <f t="shared" si="48"/>
        <v>0</v>
      </c>
      <c r="CB49" s="251">
        <f t="shared" si="48"/>
        <v>0</v>
      </c>
      <c r="CC49" s="251">
        <f t="shared" si="48"/>
        <v>0</v>
      </c>
      <c r="CD49" s="251">
        <f t="shared" si="48"/>
        <v>0</v>
      </c>
      <c r="CE49" s="251">
        <f t="shared" si="48"/>
        <v>0</v>
      </c>
      <c r="CF49" s="251">
        <f t="shared" si="48"/>
        <v>0</v>
      </c>
    </row>
    <row r="50" spans="1:84" ht="12" customHeight="1" thickBot="1" x14ac:dyDescent="0.35">
      <c r="B50" s="700">
        <v>1</v>
      </c>
      <c r="C50" s="762"/>
      <c r="D50" s="756"/>
      <c r="E50" s="701">
        <v>1</v>
      </c>
      <c r="F50" s="701">
        <v>2</v>
      </c>
      <c r="G50" s="701">
        <v>3</v>
      </c>
      <c r="H50" s="701">
        <v>4</v>
      </c>
      <c r="I50" s="701">
        <v>5</v>
      </c>
      <c r="J50" s="701">
        <v>6</v>
      </c>
      <c r="K50" s="701">
        <v>7</v>
      </c>
      <c r="L50" s="701">
        <v>8</v>
      </c>
      <c r="M50" s="701">
        <v>9</v>
      </c>
      <c r="N50" s="701">
        <v>10</v>
      </c>
      <c r="O50" s="701">
        <v>11</v>
      </c>
      <c r="P50" s="701">
        <v>12</v>
      </c>
      <c r="Q50" s="701">
        <v>13</v>
      </c>
      <c r="R50" s="701">
        <v>14</v>
      </c>
      <c r="S50" s="701">
        <v>15</v>
      </c>
      <c r="T50" s="701">
        <v>16</v>
      </c>
      <c r="U50" s="701">
        <v>17</v>
      </c>
      <c r="V50" s="701">
        <v>18</v>
      </c>
      <c r="W50" s="701">
        <v>19</v>
      </c>
      <c r="X50" s="701">
        <v>20</v>
      </c>
      <c r="Y50" s="701">
        <v>21</v>
      </c>
      <c r="Z50" s="701">
        <v>22</v>
      </c>
      <c r="AA50" s="701">
        <v>23</v>
      </c>
      <c r="AB50" s="701">
        <v>24</v>
      </c>
      <c r="AC50" s="701">
        <v>25</v>
      </c>
      <c r="AD50" s="701">
        <v>26</v>
      </c>
      <c r="AE50" s="701">
        <v>27</v>
      </c>
      <c r="AF50" s="701">
        <v>28</v>
      </c>
      <c r="AG50" s="701">
        <v>29</v>
      </c>
      <c r="AH50" s="701">
        <v>30</v>
      </c>
      <c r="AI50" s="701">
        <v>31</v>
      </c>
      <c r="AJ50" s="701">
        <v>32</v>
      </c>
      <c r="AK50" s="701">
        <v>33</v>
      </c>
      <c r="AL50" s="701">
        <v>34</v>
      </c>
      <c r="AM50" s="701">
        <v>35</v>
      </c>
      <c r="AN50" s="701">
        <v>36</v>
      </c>
      <c r="AO50" s="701">
        <v>37</v>
      </c>
      <c r="AP50" s="701">
        <v>38</v>
      </c>
      <c r="AQ50" s="701">
        <v>39</v>
      </c>
      <c r="AR50" s="701">
        <v>40</v>
      </c>
      <c r="AS50" s="701">
        <v>41</v>
      </c>
      <c r="AT50" s="701">
        <v>42</v>
      </c>
      <c r="AU50" s="701">
        <v>43</v>
      </c>
      <c r="AV50" s="701">
        <v>44</v>
      </c>
      <c r="AW50" s="701">
        <v>45</v>
      </c>
      <c r="AX50" s="701">
        <v>46</v>
      </c>
      <c r="AY50" s="701">
        <v>47</v>
      </c>
      <c r="AZ50" s="701">
        <v>48</v>
      </c>
      <c r="BA50" s="701">
        <v>49</v>
      </c>
      <c r="BB50" s="701">
        <v>50</v>
      </c>
      <c r="BC50" s="701">
        <v>51</v>
      </c>
      <c r="BD50" s="701">
        <v>52</v>
      </c>
      <c r="BE50" s="701">
        <v>53</v>
      </c>
      <c r="BF50" s="701">
        <v>54</v>
      </c>
      <c r="BG50" s="701">
        <v>55</v>
      </c>
      <c r="BH50" s="701">
        <v>56</v>
      </c>
      <c r="BI50" s="701">
        <v>57</v>
      </c>
      <c r="BJ50" s="701">
        <v>58</v>
      </c>
      <c r="BK50" s="701">
        <v>59</v>
      </c>
      <c r="BL50" s="701">
        <v>60</v>
      </c>
      <c r="BM50" s="701">
        <v>61</v>
      </c>
      <c r="BN50" s="701">
        <v>62</v>
      </c>
      <c r="BO50" s="701">
        <v>63</v>
      </c>
      <c r="BP50" s="701">
        <v>64</v>
      </c>
      <c r="BQ50" s="701">
        <v>65</v>
      </c>
      <c r="BR50" s="701">
        <v>66</v>
      </c>
      <c r="BS50" s="701">
        <v>67</v>
      </c>
      <c r="BT50" s="701">
        <v>68</v>
      </c>
      <c r="BU50" s="701">
        <v>69</v>
      </c>
      <c r="BV50" s="701">
        <v>70</v>
      </c>
      <c r="BW50" s="701">
        <v>71</v>
      </c>
      <c r="BX50" s="701">
        <v>72</v>
      </c>
      <c r="BY50" s="701">
        <v>73</v>
      </c>
      <c r="BZ50" s="701">
        <v>74</v>
      </c>
      <c r="CA50" s="701">
        <v>75</v>
      </c>
      <c r="CB50" s="701">
        <v>76</v>
      </c>
      <c r="CC50" s="701">
        <v>77</v>
      </c>
      <c r="CD50" s="701">
        <v>78</v>
      </c>
      <c r="CE50" s="701">
        <v>79</v>
      </c>
      <c r="CF50" s="701">
        <v>80</v>
      </c>
    </row>
    <row r="51" spans="1:84" ht="15" customHeight="1" thickBot="1" x14ac:dyDescent="0.35">
      <c r="B51" s="700">
        <v>2</v>
      </c>
      <c r="C51" s="980" t="s">
        <v>282</v>
      </c>
      <c r="D51" s="263" t="s">
        <v>185</v>
      </c>
      <c r="E51" s="249">
        <f>+IF(E7='Base Datos'!$V$21,IFERROR(E39/E19*1000,0),IFERROR(E49*3.78*60,0))</f>
        <v>0</v>
      </c>
      <c r="F51" s="249">
        <f>+IF(F7='Base Datos'!$V$21,IFERROR(F39/F19*1000,0),IFERROR(F49*3.78*60,0))</f>
        <v>0</v>
      </c>
      <c r="G51" s="249">
        <f>+IF(G7='Base Datos'!$V$21,IFERROR(G39/G19*1000,0),IFERROR(G49*3.78*60,0))</f>
        <v>0</v>
      </c>
      <c r="H51" s="249">
        <f>+IF(H7='Base Datos'!$V$21,IFERROR(H39/H19*1000,0),IFERROR(H49*3.78*60,0))</f>
        <v>0</v>
      </c>
      <c r="I51" s="249">
        <f>+IF(I7='Base Datos'!$V$21,IFERROR(I39/I19*1000,0),IFERROR(I49*3.78*60,0))</f>
        <v>0</v>
      </c>
      <c r="J51" s="249">
        <f>+IF(J7='Base Datos'!$V$21,IFERROR(J39/J19*1000,0),IFERROR(J49*3.78*60,0))</f>
        <v>0</v>
      </c>
      <c r="K51" s="249">
        <f>+IF(K7='Base Datos'!$V$21,IFERROR(K39/K19*1000,0),IFERROR(K49*3.78*60,0))</f>
        <v>0</v>
      </c>
      <c r="L51" s="249">
        <f>+IF(L7='Base Datos'!$V$21,IFERROR(L39/L19*1000,0),IFERROR(L49*3.78*60,0))</f>
        <v>0</v>
      </c>
      <c r="M51" s="249">
        <f>+IF(M7='Base Datos'!$V$21,IFERROR(M39/M19*1000,0),IFERROR(M49*3.78*60,0))</f>
        <v>0</v>
      </c>
      <c r="N51" s="249">
        <f>+IF(N7='Base Datos'!$V$21,IFERROR(N39/N19*1000,0),IFERROR(N49*3.78*60,0))</f>
        <v>0</v>
      </c>
      <c r="O51" s="249">
        <f>+IF(O7='Base Datos'!$V$21,IFERROR(O39/O19*1000,0),IFERROR(O49*3.78*60,0))</f>
        <v>0</v>
      </c>
      <c r="P51" s="249">
        <f>+IF(P7='Base Datos'!$V$21,IFERROR(P39/P19*1000,0),IFERROR(P49*3.78*60,0))</f>
        <v>0</v>
      </c>
      <c r="Q51" s="249">
        <f>+IF(Q7='Base Datos'!$V$21,IFERROR(Q39/Q19*1000,0),IFERROR(Q49*3.78*60,0))</f>
        <v>0</v>
      </c>
      <c r="R51" s="249">
        <f>+IF(R7='Base Datos'!$V$21,IFERROR(R39/R19*1000,0),IFERROR(R49*3.78*60,0))</f>
        <v>0</v>
      </c>
      <c r="S51" s="249">
        <f>+IF(S7='Base Datos'!$V$21,IFERROR(S39/S19*1000,0),IFERROR(S49*3.78*60,0))</f>
        <v>0</v>
      </c>
      <c r="T51" s="249">
        <f>+IF(T7='Base Datos'!$V$21,IFERROR(T39/T19*1000,0),IFERROR(T49*3.78*60,0))</f>
        <v>0</v>
      </c>
      <c r="U51" s="249">
        <f>+IF(U7='Base Datos'!$V$21,IFERROR(U39/U19*1000,0),IFERROR(U49*3.78*60,0))</f>
        <v>0</v>
      </c>
      <c r="V51" s="249">
        <f>+IF(V7='Base Datos'!$V$21,IFERROR(V39/V19*1000,0),IFERROR(V49*3.78*60,0))</f>
        <v>0</v>
      </c>
      <c r="W51" s="249">
        <f>+IF(W7='Base Datos'!$V$21,IFERROR(W39/W19*1000,0),IFERROR(W49*3.78*60,0))</f>
        <v>0</v>
      </c>
      <c r="X51" s="249">
        <f>+IF(X7='Base Datos'!$V$21,IFERROR(X39/X19*1000,0),IFERROR(X49*3.78*60,0))</f>
        <v>0</v>
      </c>
      <c r="Y51" s="249">
        <f>+IF(Y7='Base Datos'!$V$21,IFERROR(Y39/Y19*1000,0),IFERROR(Y49*3.78*60,0))</f>
        <v>0</v>
      </c>
      <c r="Z51" s="249">
        <f>+IF(Z7='Base Datos'!$V$21,IFERROR(Z39/Z19*1000,0),IFERROR(Z49*3.78*60,0))</f>
        <v>0</v>
      </c>
      <c r="AA51" s="249">
        <f>+IF(AA7='Base Datos'!$V$21,IFERROR(AA39/AA19*1000,0),IFERROR(AA49*3.78*60,0))</f>
        <v>0</v>
      </c>
      <c r="AB51" s="249">
        <f>+IF(AB7='Base Datos'!$V$21,IFERROR(AB39/AB19*1000,0),IFERROR(AB49*3.78*60,0))</f>
        <v>0</v>
      </c>
      <c r="AC51" s="249">
        <f>+IF(AC7='Base Datos'!$V$21,IFERROR(AC39/AC19*1000,0),IFERROR(AC49*3.78*60,0))</f>
        <v>0</v>
      </c>
      <c r="AD51" s="249">
        <f>+IF(AD7='Base Datos'!$V$21,IFERROR(AD39/AD19*1000,0),IFERROR(AD49*3.78*60,0))</f>
        <v>0</v>
      </c>
      <c r="AE51" s="249">
        <f>+IF(AE7='Base Datos'!$V$21,IFERROR(AE39/AE19*1000,0),IFERROR(AE49*3.78*60,0))</f>
        <v>0</v>
      </c>
      <c r="AF51" s="249">
        <f>+IF(AF7='Base Datos'!$V$21,IFERROR(AF39/AF19*1000,0),IFERROR(AF49*3.78*60,0))</f>
        <v>0</v>
      </c>
      <c r="AG51" s="249">
        <f>+IF(AG7='Base Datos'!$V$21,IFERROR(AG39/AG19*1000,0),IFERROR(AG49*3.78*60,0))</f>
        <v>0</v>
      </c>
      <c r="AH51" s="249">
        <f>+IF(AH7='Base Datos'!$V$21,IFERROR(AH39/AH19*1000,0),IFERROR(AH49*3.78*60,0))</f>
        <v>0</v>
      </c>
      <c r="AI51" s="249">
        <f>+IF(AI7='Base Datos'!$V$21,IFERROR(AI39/AI19*1000,0),IFERROR(AI49*3.78*60,0))</f>
        <v>0</v>
      </c>
      <c r="AJ51" s="249">
        <f>+IF(AJ7='Base Datos'!$V$21,IFERROR(AJ39/AJ19*1000,0),IFERROR(AJ49*3.78*60,0))</f>
        <v>0</v>
      </c>
      <c r="AK51" s="249">
        <f>+IF(AK7='Base Datos'!$V$21,IFERROR(AK39/AK19*1000,0),IFERROR(AK49*3.78*60,0))</f>
        <v>0</v>
      </c>
      <c r="AL51" s="249">
        <f>+IF(AL7='Base Datos'!$V$21,IFERROR(AL39/AL19*1000,0),IFERROR(AL49*3.78*60,0))</f>
        <v>0</v>
      </c>
      <c r="AM51" s="249">
        <f>+IF(AM7='Base Datos'!$V$21,IFERROR(AM39/AM19*1000,0),IFERROR(AM49*3.78*60,0))</f>
        <v>0</v>
      </c>
      <c r="AN51" s="249">
        <f>+IF(AN7='Base Datos'!$V$21,IFERROR(AN39/AN19*1000,0),IFERROR(AN49*3.78*60,0))</f>
        <v>0</v>
      </c>
      <c r="AO51" s="249">
        <f>+IF(AO7='Base Datos'!$V$21,IFERROR(AO39/AO19*1000,0),IFERROR(AO49*3.78*60,0))</f>
        <v>0</v>
      </c>
      <c r="AP51" s="249">
        <f>+IF(AP7='Base Datos'!$V$21,IFERROR(AP39/AP19*1000,0),IFERROR(AP49*3.78*60,0))</f>
        <v>0</v>
      </c>
      <c r="AQ51" s="249">
        <f>+IF(AQ7='Base Datos'!$V$21,IFERROR(AQ39/AQ19*1000,0),IFERROR(AQ49*3.78*60,0))</f>
        <v>0</v>
      </c>
      <c r="AR51" s="249">
        <f>+IF(AR7='Base Datos'!$V$21,IFERROR(AR39/AR19*1000,0),IFERROR(AR49*3.78*60,0))</f>
        <v>0</v>
      </c>
      <c r="AS51" s="249">
        <f>+IF(AS7='Base Datos'!$V$21,IFERROR(AS39/AS19*1000,0),IFERROR(AS49*3.78*60,0))</f>
        <v>0</v>
      </c>
      <c r="AT51" s="249">
        <f>+IF(AT7='Base Datos'!$V$21,IFERROR(AT39/AT19*1000,0),IFERROR(AT49*3.78*60,0))</f>
        <v>0</v>
      </c>
      <c r="AU51" s="249">
        <f>+IF(AU7='Base Datos'!$V$21,IFERROR(AU39/AU19*1000,0),IFERROR(AU49*3.78*60,0))</f>
        <v>0</v>
      </c>
      <c r="AV51" s="249">
        <f>+IF(AV7='Base Datos'!$V$21,IFERROR(AV39/AV19*1000,0),IFERROR(AV49*3.78*60,0))</f>
        <v>0</v>
      </c>
      <c r="AW51" s="249">
        <f>+IF(AW7='Base Datos'!$V$21,IFERROR(AW39/AW19*1000,0),IFERROR(AW49*3.78*60,0))</f>
        <v>0</v>
      </c>
      <c r="AX51" s="249">
        <f>+IF(AX7='Base Datos'!$V$21,IFERROR(AX39/AX19*1000,0),IFERROR(AX49*3.78*60,0))</f>
        <v>0</v>
      </c>
      <c r="AY51" s="249">
        <f>+IF(AY7='Base Datos'!$V$21,IFERROR(AY39/AY19*1000,0),IFERROR(AY49*3.78*60,0))</f>
        <v>0</v>
      </c>
      <c r="AZ51" s="249">
        <f>+IF(AZ7='Base Datos'!$V$21,IFERROR(AZ39/AZ19*1000,0),IFERROR(AZ49*3.78*60,0))</f>
        <v>0</v>
      </c>
      <c r="BA51" s="249">
        <f>+IF(BA7='Base Datos'!$V$21,IFERROR(BA39/BA19*1000,0),IFERROR(BA49*3.78*60,0))</f>
        <v>0</v>
      </c>
      <c r="BB51" s="249">
        <f>+IF(BB7='Base Datos'!$V$21,IFERROR(BB39/BB19*1000,0),IFERROR(BB49*3.78*60,0))</f>
        <v>0</v>
      </c>
      <c r="BC51" s="249">
        <f>+IF(BC7='Base Datos'!$V$21,IFERROR(BC39/BC19*1000,0),IFERROR(BC49*3.78*60,0))</f>
        <v>0</v>
      </c>
      <c r="BD51" s="249">
        <f>+IF(BD7='Base Datos'!$V$21,IFERROR(BD39/BD19*1000,0),IFERROR(BD49*3.78*60,0))</f>
        <v>0</v>
      </c>
      <c r="BE51" s="249">
        <f>+IF(BE7='Base Datos'!$V$21,IFERROR(BE39/BE19*1000,0),IFERROR(BE49*3.78*60,0))</f>
        <v>0</v>
      </c>
      <c r="BF51" s="249">
        <f>+IF(BF7='Base Datos'!$V$21,IFERROR(BF39/BF19*1000,0),IFERROR(BF49*3.78*60,0))</f>
        <v>0</v>
      </c>
      <c r="BG51" s="249">
        <f>+IF(BG7='Base Datos'!$V$21,IFERROR(BG39/BG19*1000,0),IFERROR(BG49*3.78*60,0))</f>
        <v>0</v>
      </c>
      <c r="BH51" s="249">
        <f>+IF(BH7='Base Datos'!$V$21,IFERROR(BH39/BH19*1000,0),IFERROR(BH49*3.78*60,0))</f>
        <v>0</v>
      </c>
      <c r="BI51" s="249">
        <f>+IF(BI7='Base Datos'!$V$21,IFERROR(BI39/BI19*1000,0),IFERROR(BI49*3.78*60,0))</f>
        <v>0</v>
      </c>
      <c r="BJ51" s="249">
        <f>+IF(BJ7='Base Datos'!$V$21,IFERROR(BJ39/BJ19*1000,0),IFERROR(BJ49*3.78*60,0))</f>
        <v>0</v>
      </c>
      <c r="BK51" s="249">
        <f>+IF(BK7='Base Datos'!$V$21,IFERROR(BK39/BK19*1000,0),IFERROR(BK49*3.78*60,0))</f>
        <v>0</v>
      </c>
      <c r="BL51" s="249">
        <f>+IF(BL7='Base Datos'!$V$21,IFERROR(BL39/BL19*1000,0),IFERROR(BL49*3.78*60,0))</f>
        <v>0</v>
      </c>
      <c r="BM51" s="249">
        <f>+IF(BM7='Base Datos'!$V$21,IFERROR(BM39/BM19*1000,0),IFERROR(BM49*3.78*60,0))</f>
        <v>0</v>
      </c>
      <c r="BN51" s="249">
        <f>+IF(BN7='Base Datos'!$V$21,IFERROR(BN39/BN19*1000,0),IFERROR(BN49*3.78*60,0))</f>
        <v>0</v>
      </c>
      <c r="BO51" s="249">
        <f>+IF(BO7='Base Datos'!$V$21,IFERROR(BO39/BO19*1000,0),IFERROR(BO49*3.78*60,0))</f>
        <v>0</v>
      </c>
      <c r="BP51" s="249">
        <f>+IF(BP7='Base Datos'!$V$21,IFERROR(BP39/BP19*1000,0),IFERROR(BP49*3.78*60,0))</f>
        <v>0</v>
      </c>
      <c r="BQ51" s="249">
        <f>+IF(BQ7='Base Datos'!$V$21,IFERROR(BQ39/BQ19*1000,0),IFERROR(BQ49*3.78*60,0))</f>
        <v>0</v>
      </c>
      <c r="BR51" s="249">
        <f>+IF(BR7='Base Datos'!$V$21,IFERROR(BR39/BR19*1000,0),IFERROR(BR49*3.78*60,0))</f>
        <v>0</v>
      </c>
      <c r="BS51" s="249">
        <f>+IF(BS7='Base Datos'!$V$21,IFERROR(BS39/BS19*1000,0),IFERROR(BS49*3.78*60,0))</f>
        <v>0</v>
      </c>
      <c r="BT51" s="249">
        <f>+IF(BT7='Base Datos'!$V$21,IFERROR(BT39/BT19*1000,0),IFERROR(BT49*3.78*60,0))</f>
        <v>0</v>
      </c>
      <c r="BU51" s="249">
        <f>+IF(BU7='Base Datos'!$V$21,IFERROR(BU39/BU19*1000,0),IFERROR(BU49*3.78*60,0))</f>
        <v>0</v>
      </c>
      <c r="BV51" s="249">
        <f>+IF(BV7='Base Datos'!$V$21,IFERROR(BV39/BV19*1000,0),IFERROR(BV49*3.78*60,0))</f>
        <v>0</v>
      </c>
      <c r="BW51" s="249">
        <f>+IF(BW7='Base Datos'!$V$21,IFERROR(BW39/BW19*1000,0),IFERROR(BW49*3.78*60,0))</f>
        <v>0</v>
      </c>
      <c r="BX51" s="249">
        <f>+IF(BX7='Base Datos'!$V$21,IFERROR(BX39/BX19*1000,0),IFERROR(BX49*3.78*60,0))</f>
        <v>0</v>
      </c>
      <c r="BY51" s="249">
        <f>+IF(BY7='Base Datos'!$V$21,IFERROR(BY39/BY19*1000,0),IFERROR(BY49*3.78*60,0))</f>
        <v>0</v>
      </c>
      <c r="BZ51" s="249">
        <f>+IF(BZ7='Base Datos'!$V$21,IFERROR(BZ39/BZ19*1000,0),IFERROR(BZ49*3.78*60,0))</f>
        <v>0</v>
      </c>
      <c r="CA51" s="249">
        <f>+IF(CA7='Base Datos'!$V$21,IFERROR(CA39/CA19*1000,0),IFERROR(CA49*3.78*60,0))</f>
        <v>0</v>
      </c>
      <c r="CB51" s="249">
        <f>+IF(CB7='Base Datos'!$V$21,IFERROR(CB39/CB19*1000,0),IFERROR(CB49*3.78*60,0))</f>
        <v>0</v>
      </c>
      <c r="CC51" s="249">
        <f>+IF(CC7='Base Datos'!$V$21,IFERROR(CC39/CC19*1000,0),IFERROR(CC49*3.78*60,0))</f>
        <v>0</v>
      </c>
      <c r="CD51" s="249">
        <f>+IF(CD7='Base Datos'!$V$21,IFERROR(CD39/CD19*1000,0),IFERROR(CD49*3.78*60,0))</f>
        <v>0</v>
      </c>
      <c r="CE51" s="249">
        <f>+IF(CE7='Base Datos'!$V$21,IFERROR(CE39/CE19*1000,0),IFERROR(CE49*3.78*60,0))</f>
        <v>0</v>
      </c>
      <c r="CF51" s="249">
        <f>+IF(CF7='Base Datos'!$V$21,IFERROR(CF39/CF19*1000,0),IFERROR(CF49*3.78*60,0))</f>
        <v>0</v>
      </c>
    </row>
    <row r="52" spans="1:84" ht="15" customHeight="1" thickBot="1" x14ac:dyDescent="0.35">
      <c r="B52" s="700">
        <v>3</v>
      </c>
      <c r="C52" s="981"/>
      <c r="D52" s="263" t="s">
        <v>186</v>
      </c>
      <c r="E52" s="249">
        <f>+IFERROR(E51*E37/100,0)</f>
        <v>0</v>
      </c>
      <c r="F52" s="249">
        <f t="shared" ref="F52:BQ52" si="49">+IFERROR(F51*F37/100,0)</f>
        <v>0</v>
      </c>
      <c r="G52" s="249">
        <f t="shared" si="49"/>
        <v>0</v>
      </c>
      <c r="H52" s="249">
        <f t="shared" si="49"/>
        <v>0</v>
      </c>
      <c r="I52" s="249">
        <f t="shared" si="49"/>
        <v>0</v>
      </c>
      <c r="J52" s="249">
        <f t="shared" si="49"/>
        <v>0</v>
      </c>
      <c r="K52" s="249">
        <f t="shared" si="49"/>
        <v>0</v>
      </c>
      <c r="L52" s="249">
        <f t="shared" si="49"/>
        <v>0</v>
      </c>
      <c r="M52" s="249">
        <f t="shared" si="49"/>
        <v>0</v>
      </c>
      <c r="N52" s="249">
        <f t="shared" si="49"/>
        <v>0</v>
      </c>
      <c r="O52" s="249">
        <f t="shared" si="49"/>
        <v>0</v>
      </c>
      <c r="P52" s="249">
        <f t="shared" si="49"/>
        <v>0</v>
      </c>
      <c r="Q52" s="249">
        <f t="shared" si="49"/>
        <v>0</v>
      </c>
      <c r="R52" s="249">
        <f t="shared" si="49"/>
        <v>0</v>
      </c>
      <c r="S52" s="249">
        <f t="shared" si="49"/>
        <v>0</v>
      </c>
      <c r="T52" s="249">
        <f t="shared" si="49"/>
        <v>0</v>
      </c>
      <c r="U52" s="249">
        <f t="shared" si="49"/>
        <v>0</v>
      </c>
      <c r="V52" s="249">
        <f t="shared" si="49"/>
        <v>0</v>
      </c>
      <c r="W52" s="249">
        <f t="shared" si="49"/>
        <v>0</v>
      </c>
      <c r="X52" s="249">
        <f t="shared" si="49"/>
        <v>0</v>
      </c>
      <c r="Y52" s="249">
        <f t="shared" si="49"/>
        <v>0</v>
      </c>
      <c r="Z52" s="249">
        <f t="shared" si="49"/>
        <v>0</v>
      </c>
      <c r="AA52" s="249">
        <f t="shared" si="49"/>
        <v>0</v>
      </c>
      <c r="AB52" s="249">
        <f t="shared" si="49"/>
        <v>0</v>
      </c>
      <c r="AC52" s="249">
        <f t="shared" si="49"/>
        <v>0</v>
      </c>
      <c r="AD52" s="249">
        <f t="shared" si="49"/>
        <v>0</v>
      </c>
      <c r="AE52" s="249">
        <f t="shared" si="49"/>
        <v>0</v>
      </c>
      <c r="AF52" s="249">
        <f t="shared" si="49"/>
        <v>0</v>
      </c>
      <c r="AG52" s="249">
        <f t="shared" si="49"/>
        <v>0</v>
      </c>
      <c r="AH52" s="249">
        <f t="shared" si="49"/>
        <v>0</v>
      </c>
      <c r="AI52" s="249">
        <f t="shared" si="49"/>
        <v>0</v>
      </c>
      <c r="AJ52" s="249">
        <f t="shared" si="49"/>
        <v>0</v>
      </c>
      <c r="AK52" s="249">
        <f t="shared" si="49"/>
        <v>0</v>
      </c>
      <c r="AL52" s="249">
        <f t="shared" si="49"/>
        <v>0</v>
      </c>
      <c r="AM52" s="249">
        <f t="shared" si="49"/>
        <v>0</v>
      </c>
      <c r="AN52" s="249">
        <f t="shared" si="49"/>
        <v>0</v>
      </c>
      <c r="AO52" s="249">
        <f t="shared" si="49"/>
        <v>0</v>
      </c>
      <c r="AP52" s="249">
        <f t="shared" si="49"/>
        <v>0</v>
      </c>
      <c r="AQ52" s="249">
        <f t="shared" si="49"/>
        <v>0</v>
      </c>
      <c r="AR52" s="249">
        <f t="shared" si="49"/>
        <v>0</v>
      </c>
      <c r="AS52" s="249">
        <f t="shared" si="49"/>
        <v>0</v>
      </c>
      <c r="AT52" s="249">
        <f t="shared" si="49"/>
        <v>0</v>
      </c>
      <c r="AU52" s="249">
        <f t="shared" si="49"/>
        <v>0</v>
      </c>
      <c r="AV52" s="249">
        <f t="shared" si="49"/>
        <v>0</v>
      </c>
      <c r="AW52" s="249">
        <f t="shared" si="49"/>
        <v>0</v>
      </c>
      <c r="AX52" s="249">
        <f t="shared" si="49"/>
        <v>0</v>
      </c>
      <c r="AY52" s="249">
        <f t="shared" si="49"/>
        <v>0</v>
      </c>
      <c r="AZ52" s="249">
        <f t="shared" si="49"/>
        <v>0</v>
      </c>
      <c r="BA52" s="249">
        <f t="shared" si="49"/>
        <v>0</v>
      </c>
      <c r="BB52" s="249">
        <f t="shared" si="49"/>
        <v>0</v>
      </c>
      <c r="BC52" s="249">
        <f t="shared" si="49"/>
        <v>0</v>
      </c>
      <c r="BD52" s="249">
        <f t="shared" si="49"/>
        <v>0</v>
      </c>
      <c r="BE52" s="249">
        <f t="shared" si="49"/>
        <v>0</v>
      </c>
      <c r="BF52" s="249">
        <f t="shared" si="49"/>
        <v>0</v>
      </c>
      <c r="BG52" s="249">
        <f t="shared" si="49"/>
        <v>0</v>
      </c>
      <c r="BH52" s="249">
        <f t="shared" si="49"/>
        <v>0</v>
      </c>
      <c r="BI52" s="249">
        <f t="shared" si="49"/>
        <v>0</v>
      </c>
      <c r="BJ52" s="249">
        <f t="shared" si="49"/>
        <v>0</v>
      </c>
      <c r="BK52" s="249">
        <f t="shared" si="49"/>
        <v>0</v>
      </c>
      <c r="BL52" s="249">
        <f t="shared" si="49"/>
        <v>0</v>
      </c>
      <c r="BM52" s="249">
        <f t="shared" si="49"/>
        <v>0</v>
      </c>
      <c r="BN52" s="249">
        <f t="shared" si="49"/>
        <v>0</v>
      </c>
      <c r="BO52" s="249">
        <f t="shared" si="49"/>
        <v>0</v>
      </c>
      <c r="BP52" s="249">
        <f t="shared" si="49"/>
        <v>0</v>
      </c>
      <c r="BQ52" s="249">
        <f t="shared" si="49"/>
        <v>0</v>
      </c>
      <c r="BR52" s="249">
        <f t="shared" ref="BR52:CF52" si="50">+IFERROR(BR51*BR37/100,0)</f>
        <v>0</v>
      </c>
      <c r="BS52" s="249">
        <f t="shared" si="50"/>
        <v>0</v>
      </c>
      <c r="BT52" s="249">
        <f t="shared" si="50"/>
        <v>0</v>
      </c>
      <c r="BU52" s="249">
        <f t="shared" si="50"/>
        <v>0</v>
      </c>
      <c r="BV52" s="249">
        <f t="shared" si="50"/>
        <v>0</v>
      </c>
      <c r="BW52" s="249">
        <f t="shared" si="50"/>
        <v>0</v>
      </c>
      <c r="BX52" s="249">
        <f t="shared" si="50"/>
        <v>0</v>
      </c>
      <c r="BY52" s="249">
        <f t="shared" si="50"/>
        <v>0</v>
      </c>
      <c r="BZ52" s="249">
        <f t="shared" si="50"/>
        <v>0</v>
      </c>
      <c r="CA52" s="249">
        <f t="shared" si="50"/>
        <v>0</v>
      </c>
      <c r="CB52" s="249">
        <f t="shared" si="50"/>
        <v>0</v>
      </c>
      <c r="CC52" s="249">
        <f t="shared" si="50"/>
        <v>0</v>
      </c>
      <c r="CD52" s="249">
        <f t="shared" si="50"/>
        <v>0</v>
      </c>
      <c r="CE52" s="249">
        <f t="shared" si="50"/>
        <v>0</v>
      </c>
      <c r="CF52" s="249">
        <f t="shared" si="50"/>
        <v>0</v>
      </c>
    </row>
    <row r="53" spans="1:84" ht="15" customHeight="1" thickBot="1" x14ac:dyDescent="0.35">
      <c r="B53" s="700">
        <v>4</v>
      </c>
      <c r="C53" s="981"/>
      <c r="D53" s="263" t="s">
        <v>187</v>
      </c>
      <c r="E53" s="249">
        <f>+IFERROR(E51-E52,0)</f>
        <v>0</v>
      </c>
      <c r="F53" s="249">
        <f t="shared" ref="F53:BQ53" si="51">+IFERROR(F51-F52,0)</f>
        <v>0</v>
      </c>
      <c r="G53" s="249">
        <f t="shared" si="51"/>
        <v>0</v>
      </c>
      <c r="H53" s="249">
        <f t="shared" si="51"/>
        <v>0</v>
      </c>
      <c r="I53" s="249">
        <f t="shared" si="51"/>
        <v>0</v>
      </c>
      <c r="J53" s="249">
        <f t="shared" si="51"/>
        <v>0</v>
      </c>
      <c r="K53" s="249">
        <f t="shared" si="51"/>
        <v>0</v>
      </c>
      <c r="L53" s="249">
        <f t="shared" si="51"/>
        <v>0</v>
      </c>
      <c r="M53" s="249">
        <f t="shared" si="51"/>
        <v>0</v>
      </c>
      <c r="N53" s="249">
        <f t="shared" si="51"/>
        <v>0</v>
      </c>
      <c r="O53" s="249">
        <f t="shared" si="51"/>
        <v>0</v>
      </c>
      <c r="P53" s="249">
        <f t="shared" si="51"/>
        <v>0</v>
      </c>
      <c r="Q53" s="249">
        <f t="shared" si="51"/>
        <v>0</v>
      </c>
      <c r="R53" s="249">
        <f t="shared" si="51"/>
        <v>0</v>
      </c>
      <c r="S53" s="249">
        <f t="shared" si="51"/>
        <v>0</v>
      </c>
      <c r="T53" s="249">
        <f t="shared" si="51"/>
        <v>0</v>
      </c>
      <c r="U53" s="249">
        <f t="shared" si="51"/>
        <v>0</v>
      </c>
      <c r="V53" s="249">
        <f t="shared" si="51"/>
        <v>0</v>
      </c>
      <c r="W53" s="249">
        <f t="shared" si="51"/>
        <v>0</v>
      </c>
      <c r="X53" s="249">
        <f t="shared" si="51"/>
        <v>0</v>
      </c>
      <c r="Y53" s="249">
        <f t="shared" si="51"/>
        <v>0</v>
      </c>
      <c r="Z53" s="249">
        <f t="shared" si="51"/>
        <v>0</v>
      </c>
      <c r="AA53" s="249">
        <f t="shared" si="51"/>
        <v>0</v>
      </c>
      <c r="AB53" s="249">
        <f t="shared" si="51"/>
        <v>0</v>
      </c>
      <c r="AC53" s="249">
        <f t="shared" si="51"/>
        <v>0</v>
      </c>
      <c r="AD53" s="249">
        <f t="shared" si="51"/>
        <v>0</v>
      </c>
      <c r="AE53" s="249">
        <f t="shared" si="51"/>
        <v>0</v>
      </c>
      <c r="AF53" s="249">
        <f t="shared" si="51"/>
        <v>0</v>
      </c>
      <c r="AG53" s="249">
        <f t="shared" si="51"/>
        <v>0</v>
      </c>
      <c r="AH53" s="249">
        <f t="shared" si="51"/>
        <v>0</v>
      </c>
      <c r="AI53" s="249">
        <f t="shared" si="51"/>
        <v>0</v>
      </c>
      <c r="AJ53" s="249">
        <f t="shared" si="51"/>
        <v>0</v>
      </c>
      <c r="AK53" s="249">
        <f t="shared" si="51"/>
        <v>0</v>
      </c>
      <c r="AL53" s="249">
        <f t="shared" si="51"/>
        <v>0</v>
      </c>
      <c r="AM53" s="249">
        <f t="shared" si="51"/>
        <v>0</v>
      </c>
      <c r="AN53" s="249">
        <f t="shared" si="51"/>
        <v>0</v>
      </c>
      <c r="AO53" s="249">
        <f t="shared" si="51"/>
        <v>0</v>
      </c>
      <c r="AP53" s="249">
        <f t="shared" si="51"/>
        <v>0</v>
      </c>
      <c r="AQ53" s="249">
        <f t="shared" si="51"/>
        <v>0</v>
      </c>
      <c r="AR53" s="249">
        <f t="shared" si="51"/>
        <v>0</v>
      </c>
      <c r="AS53" s="249">
        <f t="shared" si="51"/>
        <v>0</v>
      </c>
      <c r="AT53" s="249">
        <f t="shared" si="51"/>
        <v>0</v>
      </c>
      <c r="AU53" s="249">
        <f t="shared" si="51"/>
        <v>0</v>
      </c>
      <c r="AV53" s="249">
        <f t="shared" si="51"/>
        <v>0</v>
      </c>
      <c r="AW53" s="249">
        <f t="shared" si="51"/>
        <v>0</v>
      </c>
      <c r="AX53" s="249">
        <f t="shared" si="51"/>
        <v>0</v>
      </c>
      <c r="AY53" s="249">
        <f t="shared" si="51"/>
        <v>0</v>
      </c>
      <c r="AZ53" s="249">
        <f t="shared" si="51"/>
        <v>0</v>
      </c>
      <c r="BA53" s="249">
        <f t="shared" si="51"/>
        <v>0</v>
      </c>
      <c r="BB53" s="249">
        <f t="shared" si="51"/>
        <v>0</v>
      </c>
      <c r="BC53" s="249">
        <f t="shared" si="51"/>
        <v>0</v>
      </c>
      <c r="BD53" s="249">
        <f t="shared" si="51"/>
        <v>0</v>
      </c>
      <c r="BE53" s="249">
        <f t="shared" si="51"/>
        <v>0</v>
      </c>
      <c r="BF53" s="249">
        <f t="shared" si="51"/>
        <v>0</v>
      </c>
      <c r="BG53" s="249">
        <f t="shared" si="51"/>
        <v>0</v>
      </c>
      <c r="BH53" s="249">
        <f t="shared" si="51"/>
        <v>0</v>
      </c>
      <c r="BI53" s="249">
        <f t="shared" si="51"/>
        <v>0</v>
      </c>
      <c r="BJ53" s="249">
        <f t="shared" si="51"/>
        <v>0</v>
      </c>
      <c r="BK53" s="249">
        <f t="shared" si="51"/>
        <v>0</v>
      </c>
      <c r="BL53" s="249">
        <f t="shared" si="51"/>
        <v>0</v>
      </c>
      <c r="BM53" s="249">
        <f t="shared" si="51"/>
        <v>0</v>
      </c>
      <c r="BN53" s="249">
        <f t="shared" si="51"/>
        <v>0</v>
      </c>
      <c r="BO53" s="249">
        <f t="shared" si="51"/>
        <v>0</v>
      </c>
      <c r="BP53" s="249">
        <f t="shared" si="51"/>
        <v>0</v>
      </c>
      <c r="BQ53" s="249">
        <f t="shared" si="51"/>
        <v>0</v>
      </c>
      <c r="BR53" s="249">
        <f t="shared" ref="BR53:CF53" si="52">+IFERROR(BR51-BR52,0)</f>
        <v>0</v>
      </c>
      <c r="BS53" s="249">
        <f t="shared" si="52"/>
        <v>0</v>
      </c>
      <c r="BT53" s="249">
        <f t="shared" si="52"/>
        <v>0</v>
      </c>
      <c r="BU53" s="249">
        <f t="shared" si="52"/>
        <v>0</v>
      </c>
      <c r="BV53" s="249">
        <f t="shared" si="52"/>
        <v>0</v>
      </c>
      <c r="BW53" s="249">
        <f t="shared" si="52"/>
        <v>0</v>
      </c>
      <c r="BX53" s="249">
        <f t="shared" si="52"/>
        <v>0</v>
      </c>
      <c r="BY53" s="249">
        <f t="shared" si="52"/>
        <v>0</v>
      </c>
      <c r="BZ53" s="249">
        <f t="shared" si="52"/>
        <v>0</v>
      </c>
      <c r="CA53" s="249">
        <f t="shared" si="52"/>
        <v>0</v>
      </c>
      <c r="CB53" s="249">
        <f t="shared" si="52"/>
        <v>0</v>
      </c>
      <c r="CC53" s="249">
        <f t="shared" si="52"/>
        <v>0</v>
      </c>
      <c r="CD53" s="249">
        <f t="shared" si="52"/>
        <v>0</v>
      </c>
      <c r="CE53" s="249">
        <f t="shared" si="52"/>
        <v>0</v>
      </c>
      <c r="CF53" s="249">
        <f t="shared" si="52"/>
        <v>0</v>
      </c>
    </row>
    <row r="54" spans="1:84" ht="15" customHeight="1" thickBot="1" x14ac:dyDescent="0.35">
      <c r="B54" s="700">
        <v>5</v>
      </c>
      <c r="C54" s="981"/>
      <c r="D54" s="263" t="s">
        <v>280</v>
      </c>
      <c r="E54" s="249">
        <f>+IFERROR(E51*E35/100,0)</f>
        <v>0</v>
      </c>
      <c r="F54" s="249">
        <f t="shared" ref="F54:BQ54" si="53">+IFERROR(F51*F35/100,0)</f>
        <v>0</v>
      </c>
      <c r="G54" s="249">
        <f t="shared" si="53"/>
        <v>0</v>
      </c>
      <c r="H54" s="249">
        <f t="shared" si="53"/>
        <v>0</v>
      </c>
      <c r="I54" s="249">
        <f t="shared" si="53"/>
        <v>0</v>
      </c>
      <c r="J54" s="249">
        <f t="shared" si="53"/>
        <v>0</v>
      </c>
      <c r="K54" s="249">
        <f t="shared" si="53"/>
        <v>0</v>
      </c>
      <c r="L54" s="249">
        <f t="shared" si="53"/>
        <v>0</v>
      </c>
      <c r="M54" s="249">
        <f t="shared" si="53"/>
        <v>0</v>
      </c>
      <c r="N54" s="249">
        <f t="shared" si="53"/>
        <v>0</v>
      </c>
      <c r="O54" s="249">
        <f t="shared" si="53"/>
        <v>0</v>
      </c>
      <c r="P54" s="249">
        <f t="shared" si="53"/>
        <v>0</v>
      </c>
      <c r="Q54" s="249">
        <f t="shared" si="53"/>
        <v>0</v>
      </c>
      <c r="R54" s="249">
        <f t="shared" si="53"/>
        <v>0</v>
      </c>
      <c r="S54" s="249">
        <f t="shared" si="53"/>
        <v>0</v>
      </c>
      <c r="T54" s="249">
        <f t="shared" si="53"/>
        <v>0</v>
      </c>
      <c r="U54" s="249">
        <f t="shared" si="53"/>
        <v>0</v>
      </c>
      <c r="V54" s="249">
        <f t="shared" si="53"/>
        <v>0</v>
      </c>
      <c r="W54" s="249">
        <f t="shared" si="53"/>
        <v>0</v>
      </c>
      <c r="X54" s="249">
        <f t="shared" si="53"/>
        <v>0</v>
      </c>
      <c r="Y54" s="249">
        <f t="shared" si="53"/>
        <v>0</v>
      </c>
      <c r="Z54" s="249">
        <f t="shared" si="53"/>
        <v>0</v>
      </c>
      <c r="AA54" s="249">
        <f t="shared" si="53"/>
        <v>0</v>
      </c>
      <c r="AB54" s="249">
        <f t="shared" si="53"/>
        <v>0</v>
      </c>
      <c r="AC54" s="249">
        <f t="shared" si="53"/>
        <v>0</v>
      </c>
      <c r="AD54" s="249">
        <f t="shared" si="53"/>
        <v>0</v>
      </c>
      <c r="AE54" s="249">
        <f t="shared" si="53"/>
        <v>0</v>
      </c>
      <c r="AF54" s="249">
        <f t="shared" si="53"/>
        <v>0</v>
      </c>
      <c r="AG54" s="249">
        <f t="shared" si="53"/>
        <v>0</v>
      </c>
      <c r="AH54" s="249">
        <f t="shared" si="53"/>
        <v>0</v>
      </c>
      <c r="AI54" s="249">
        <f t="shared" si="53"/>
        <v>0</v>
      </c>
      <c r="AJ54" s="249">
        <f t="shared" si="53"/>
        <v>0</v>
      </c>
      <c r="AK54" s="249">
        <f t="shared" si="53"/>
        <v>0</v>
      </c>
      <c r="AL54" s="249">
        <f t="shared" si="53"/>
        <v>0</v>
      </c>
      <c r="AM54" s="249">
        <f t="shared" si="53"/>
        <v>0</v>
      </c>
      <c r="AN54" s="249">
        <f t="shared" si="53"/>
        <v>0</v>
      </c>
      <c r="AO54" s="249">
        <f t="shared" si="53"/>
        <v>0</v>
      </c>
      <c r="AP54" s="249">
        <f t="shared" si="53"/>
        <v>0</v>
      </c>
      <c r="AQ54" s="249">
        <f t="shared" si="53"/>
        <v>0</v>
      </c>
      <c r="AR54" s="249">
        <f t="shared" si="53"/>
        <v>0</v>
      </c>
      <c r="AS54" s="249">
        <f t="shared" si="53"/>
        <v>0</v>
      </c>
      <c r="AT54" s="249">
        <f t="shared" si="53"/>
        <v>0</v>
      </c>
      <c r="AU54" s="249">
        <f t="shared" si="53"/>
        <v>0</v>
      </c>
      <c r="AV54" s="249">
        <f t="shared" si="53"/>
        <v>0</v>
      </c>
      <c r="AW54" s="249">
        <f t="shared" si="53"/>
        <v>0</v>
      </c>
      <c r="AX54" s="249">
        <f t="shared" si="53"/>
        <v>0</v>
      </c>
      <c r="AY54" s="249">
        <f t="shared" si="53"/>
        <v>0</v>
      </c>
      <c r="AZ54" s="249">
        <f t="shared" si="53"/>
        <v>0</v>
      </c>
      <c r="BA54" s="249">
        <f t="shared" si="53"/>
        <v>0</v>
      </c>
      <c r="BB54" s="249">
        <f t="shared" si="53"/>
        <v>0</v>
      </c>
      <c r="BC54" s="249">
        <f t="shared" si="53"/>
        <v>0</v>
      </c>
      <c r="BD54" s="249">
        <f t="shared" si="53"/>
        <v>0</v>
      </c>
      <c r="BE54" s="249">
        <f t="shared" si="53"/>
        <v>0</v>
      </c>
      <c r="BF54" s="249">
        <f t="shared" si="53"/>
        <v>0</v>
      </c>
      <c r="BG54" s="249">
        <f t="shared" si="53"/>
        <v>0</v>
      </c>
      <c r="BH54" s="249">
        <f t="shared" si="53"/>
        <v>0</v>
      </c>
      <c r="BI54" s="249">
        <f t="shared" si="53"/>
        <v>0</v>
      </c>
      <c r="BJ54" s="249">
        <f t="shared" si="53"/>
        <v>0</v>
      </c>
      <c r="BK54" s="249">
        <f t="shared" si="53"/>
        <v>0</v>
      </c>
      <c r="BL54" s="249">
        <f t="shared" si="53"/>
        <v>0</v>
      </c>
      <c r="BM54" s="249">
        <f t="shared" si="53"/>
        <v>0</v>
      </c>
      <c r="BN54" s="249">
        <f t="shared" si="53"/>
        <v>0</v>
      </c>
      <c r="BO54" s="249">
        <f t="shared" si="53"/>
        <v>0</v>
      </c>
      <c r="BP54" s="249">
        <f t="shared" si="53"/>
        <v>0</v>
      </c>
      <c r="BQ54" s="249">
        <f t="shared" si="53"/>
        <v>0</v>
      </c>
      <c r="BR54" s="249">
        <f t="shared" ref="BR54:CF54" si="54">+IFERROR(BR51*BR35/100,0)</f>
        <v>0</v>
      </c>
      <c r="BS54" s="249">
        <f t="shared" si="54"/>
        <v>0</v>
      </c>
      <c r="BT54" s="249">
        <f t="shared" si="54"/>
        <v>0</v>
      </c>
      <c r="BU54" s="249">
        <f t="shared" si="54"/>
        <v>0</v>
      </c>
      <c r="BV54" s="249">
        <f t="shared" si="54"/>
        <v>0</v>
      </c>
      <c r="BW54" s="249">
        <f t="shared" si="54"/>
        <v>0</v>
      </c>
      <c r="BX54" s="249">
        <f t="shared" si="54"/>
        <v>0</v>
      </c>
      <c r="BY54" s="249">
        <f t="shared" si="54"/>
        <v>0</v>
      </c>
      <c r="BZ54" s="249">
        <f t="shared" si="54"/>
        <v>0</v>
      </c>
      <c r="CA54" s="249">
        <f t="shared" si="54"/>
        <v>0</v>
      </c>
      <c r="CB54" s="249">
        <f t="shared" si="54"/>
        <v>0</v>
      </c>
      <c r="CC54" s="249">
        <f t="shared" si="54"/>
        <v>0</v>
      </c>
      <c r="CD54" s="249">
        <f t="shared" si="54"/>
        <v>0</v>
      </c>
      <c r="CE54" s="249">
        <f t="shared" si="54"/>
        <v>0</v>
      </c>
      <c r="CF54" s="249">
        <f t="shared" si="54"/>
        <v>0</v>
      </c>
    </row>
    <row r="55" spans="1:84" ht="15" customHeight="1" thickBot="1" x14ac:dyDescent="0.35">
      <c r="B55" s="700">
        <v>6</v>
      </c>
      <c r="C55" s="982"/>
      <c r="D55" s="263" t="s">
        <v>281</v>
      </c>
      <c r="E55" s="249">
        <f>+IFERROR(E53-E54,0)</f>
        <v>0</v>
      </c>
      <c r="F55" s="249">
        <f t="shared" ref="F55:BQ55" si="55">+IFERROR(F53-F54,0)</f>
        <v>0</v>
      </c>
      <c r="G55" s="249">
        <f t="shared" si="55"/>
        <v>0</v>
      </c>
      <c r="H55" s="249">
        <f t="shared" si="55"/>
        <v>0</v>
      </c>
      <c r="I55" s="249">
        <f t="shared" si="55"/>
        <v>0</v>
      </c>
      <c r="J55" s="249">
        <f t="shared" si="55"/>
        <v>0</v>
      </c>
      <c r="K55" s="249">
        <f t="shared" si="55"/>
        <v>0</v>
      </c>
      <c r="L55" s="249">
        <f t="shared" si="55"/>
        <v>0</v>
      </c>
      <c r="M55" s="249">
        <f t="shared" si="55"/>
        <v>0</v>
      </c>
      <c r="N55" s="249">
        <f t="shared" si="55"/>
        <v>0</v>
      </c>
      <c r="O55" s="249">
        <f t="shared" si="55"/>
        <v>0</v>
      </c>
      <c r="P55" s="249">
        <f t="shared" si="55"/>
        <v>0</v>
      </c>
      <c r="Q55" s="249">
        <f t="shared" si="55"/>
        <v>0</v>
      </c>
      <c r="R55" s="249">
        <f t="shared" si="55"/>
        <v>0</v>
      </c>
      <c r="S55" s="249">
        <f t="shared" si="55"/>
        <v>0</v>
      </c>
      <c r="T55" s="249">
        <f t="shared" si="55"/>
        <v>0</v>
      </c>
      <c r="U55" s="249">
        <f t="shared" si="55"/>
        <v>0</v>
      </c>
      <c r="V55" s="249">
        <f t="shared" si="55"/>
        <v>0</v>
      </c>
      <c r="W55" s="249">
        <f t="shared" si="55"/>
        <v>0</v>
      </c>
      <c r="X55" s="249">
        <f t="shared" si="55"/>
        <v>0</v>
      </c>
      <c r="Y55" s="249">
        <f t="shared" si="55"/>
        <v>0</v>
      </c>
      <c r="Z55" s="249">
        <f t="shared" si="55"/>
        <v>0</v>
      </c>
      <c r="AA55" s="249">
        <f t="shared" si="55"/>
        <v>0</v>
      </c>
      <c r="AB55" s="249">
        <f t="shared" si="55"/>
        <v>0</v>
      </c>
      <c r="AC55" s="249">
        <f t="shared" si="55"/>
        <v>0</v>
      </c>
      <c r="AD55" s="249">
        <f t="shared" si="55"/>
        <v>0</v>
      </c>
      <c r="AE55" s="249">
        <f t="shared" si="55"/>
        <v>0</v>
      </c>
      <c r="AF55" s="249">
        <f t="shared" si="55"/>
        <v>0</v>
      </c>
      <c r="AG55" s="249">
        <f t="shared" si="55"/>
        <v>0</v>
      </c>
      <c r="AH55" s="249">
        <f t="shared" si="55"/>
        <v>0</v>
      </c>
      <c r="AI55" s="249">
        <f t="shared" si="55"/>
        <v>0</v>
      </c>
      <c r="AJ55" s="249">
        <f t="shared" si="55"/>
        <v>0</v>
      </c>
      <c r="AK55" s="249">
        <f t="shared" si="55"/>
        <v>0</v>
      </c>
      <c r="AL55" s="249">
        <f t="shared" si="55"/>
        <v>0</v>
      </c>
      <c r="AM55" s="249">
        <f t="shared" si="55"/>
        <v>0</v>
      </c>
      <c r="AN55" s="249">
        <f t="shared" si="55"/>
        <v>0</v>
      </c>
      <c r="AO55" s="249">
        <f t="shared" si="55"/>
        <v>0</v>
      </c>
      <c r="AP55" s="249">
        <f t="shared" si="55"/>
        <v>0</v>
      </c>
      <c r="AQ55" s="249">
        <f t="shared" si="55"/>
        <v>0</v>
      </c>
      <c r="AR55" s="249">
        <f t="shared" si="55"/>
        <v>0</v>
      </c>
      <c r="AS55" s="249">
        <f t="shared" si="55"/>
        <v>0</v>
      </c>
      <c r="AT55" s="249">
        <f t="shared" si="55"/>
        <v>0</v>
      </c>
      <c r="AU55" s="249">
        <f t="shared" si="55"/>
        <v>0</v>
      </c>
      <c r="AV55" s="249">
        <f t="shared" si="55"/>
        <v>0</v>
      </c>
      <c r="AW55" s="249">
        <f t="shared" si="55"/>
        <v>0</v>
      </c>
      <c r="AX55" s="249">
        <f t="shared" si="55"/>
        <v>0</v>
      </c>
      <c r="AY55" s="249">
        <f t="shared" si="55"/>
        <v>0</v>
      </c>
      <c r="AZ55" s="249">
        <f t="shared" si="55"/>
        <v>0</v>
      </c>
      <c r="BA55" s="249">
        <f t="shared" si="55"/>
        <v>0</v>
      </c>
      <c r="BB55" s="249">
        <f t="shared" si="55"/>
        <v>0</v>
      </c>
      <c r="BC55" s="249">
        <f t="shared" si="55"/>
        <v>0</v>
      </c>
      <c r="BD55" s="249">
        <f t="shared" si="55"/>
        <v>0</v>
      </c>
      <c r="BE55" s="249">
        <f t="shared" si="55"/>
        <v>0</v>
      </c>
      <c r="BF55" s="249">
        <f t="shared" si="55"/>
        <v>0</v>
      </c>
      <c r="BG55" s="249">
        <f t="shared" si="55"/>
        <v>0</v>
      </c>
      <c r="BH55" s="249">
        <f t="shared" si="55"/>
        <v>0</v>
      </c>
      <c r="BI55" s="249">
        <f t="shared" si="55"/>
        <v>0</v>
      </c>
      <c r="BJ55" s="249">
        <f t="shared" si="55"/>
        <v>0</v>
      </c>
      <c r="BK55" s="249">
        <f t="shared" si="55"/>
        <v>0</v>
      </c>
      <c r="BL55" s="249">
        <f t="shared" si="55"/>
        <v>0</v>
      </c>
      <c r="BM55" s="249">
        <f t="shared" si="55"/>
        <v>0</v>
      </c>
      <c r="BN55" s="249">
        <f t="shared" si="55"/>
        <v>0</v>
      </c>
      <c r="BO55" s="249">
        <f t="shared" si="55"/>
        <v>0</v>
      </c>
      <c r="BP55" s="249">
        <f t="shared" si="55"/>
        <v>0</v>
      </c>
      <c r="BQ55" s="249">
        <f t="shared" si="55"/>
        <v>0</v>
      </c>
      <c r="BR55" s="249">
        <f t="shared" ref="BR55:CF55" si="56">+IFERROR(BR53-BR54,0)</f>
        <v>0</v>
      </c>
      <c r="BS55" s="249">
        <f t="shared" si="56"/>
        <v>0</v>
      </c>
      <c r="BT55" s="249">
        <f t="shared" si="56"/>
        <v>0</v>
      </c>
      <c r="BU55" s="249">
        <f t="shared" si="56"/>
        <v>0</v>
      </c>
      <c r="BV55" s="249">
        <f t="shared" si="56"/>
        <v>0</v>
      </c>
      <c r="BW55" s="249">
        <f t="shared" si="56"/>
        <v>0</v>
      </c>
      <c r="BX55" s="249">
        <f t="shared" si="56"/>
        <v>0</v>
      </c>
      <c r="BY55" s="249">
        <f t="shared" si="56"/>
        <v>0</v>
      </c>
      <c r="BZ55" s="249">
        <f t="shared" si="56"/>
        <v>0</v>
      </c>
      <c r="CA55" s="249">
        <f t="shared" si="56"/>
        <v>0</v>
      </c>
      <c r="CB55" s="249">
        <f t="shared" si="56"/>
        <v>0</v>
      </c>
      <c r="CC55" s="249">
        <f t="shared" si="56"/>
        <v>0</v>
      </c>
      <c r="CD55" s="249">
        <f t="shared" si="56"/>
        <v>0</v>
      </c>
      <c r="CE55" s="249">
        <f t="shared" si="56"/>
        <v>0</v>
      </c>
      <c r="CF55" s="249">
        <f t="shared" si="56"/>
        <v>0</v>
      </c>
    </row>
    <row r="56" spans="1:84" ht="12" customHeight="1" thickBot="1" x14ac:dyDescent="0.35">
      <c r="C56" s="699"/>
      <c r="D56" s="699"/>
      <c r="E56" s="699"/>
      <c r="F56" s="699"/>
      <c r="G56" s="699"/>
      <c r="H56" s="699"/>
      <c r="I56" s="699"/>
      <c r="J56" s="699"/>
      <c r="K56" s="699"/>
      <c r="L56" s="699"/>
      <c r="M56" s="699"/>
      <c r="N56" s="699"/>
      <c r="O56" s="699"/>
      <c r="P56" s="699"/>
      <c r="Q56" s="699"/>
      <c r="R56" s="699"/>
      <c r="S56" s="699"/>
      <c r="T56" s="699"/>
      <c r="U56" s="699"/>
      <c r="V56" s="699"/>
      <c r="W56" s="699"/>
      <c r="X56" s="699"/>
      <c r="Y56" s="699"/>
      <c r="Z56" s="699"/>
      <c r="AA56" s="699"/>
      <c r="AB56" s="699"/>
      <c r="AC56" s="699"/>
      <c r="AD56" s="699"/>
      <c r="AE56" s="699"/>
      <c r="AF56" s="699"/>
      <c r="AG56" s="699"/>
      <c r="AH56" s="699"/>
      <c r="AI56" s="699"/>
      <c r="AJ56" s="699"/>
      <c r="AK56" s="699"/>
      <c r="AL56" s="699"/>
      <c r="AM56" s="699"/>
      <c r="AN56" s="699"/>
      <c r="AO56" s="699"/>
      <c r="AP56" s="699"/>
      <c r="AQ56" s="699"/>
      <c r="AR56" s="699"/>
      <c r="AS56" s="699"/>
      <c r="AT56" s="699"/>
      <c r="AU56" s="699"/>
      <c r="AV56" s="699"/>
      <c r="AW56" s="699"/>
      <c r="AX56" s="699"/>
      <c r="AY56" s="699"/>
      <c r="AZ56" s="699"/>
      <c r="BA56" s="699"/>
      <c r="BB56" s="699"/>
      <c r="BC56" s="699"/>
      <c r="BD56" s="699"/>
      <c r="BE56" s="699"/>
      <c r="BF56" s="699"/>
      <c r="BG56" s="699"/>
      <c r="BH56" s="699"/>
      <c r="BI56" s="699"/>
      <c r="BJ56" s="699"/>
      <c r="BK56" s="699"/>
      <c r="BL56" s="699"/>
      <c r="BM56" s="699"/>
      <c r="BN56" s="699"/>
      <c r="BO56" s="699"/>
      <c r="BP56" s="699"/>
      <c r="BQ56" s="699"/>
      <c r="BR56" s="699"/>
      <c r="BS56" s="699"/>
      <c r="BT56" s="699"/>
      <c r="BU56" s="699"/>
      <c r="BV56" s="699"/>
      <c r="BW56" s="699"/>
      <c r="BX56" s="699"/>
      <c r="BY56" s="699"/>
      <c r="BZ56" s="699"/>
      <c r="CA56" s="699"/>
      <c r="CB56" s="699"/>
      <c r="CC56" s="699"/>
      <c r="CD56" s="699"/>
      <c r="CE56" s="699"/>
      <c r="CF56" s="699"/>
    </row>
    <row r="57" spans="1:84" ht="24" customHeight="1" thickBot="1" x14ac:dyDescent="0.35">
      <c r="B57" s="764" t="str">
        <f>+E7</f>
        <v>CONTENEDOR</v>
      </c>
      <c r="C57" s="983" t="str">
        <f>+IF(B57='Base Datos'!$V$21,"CARGA DE CONTENEDORES EXTRAIDOS","DATOS RETORTA DESCARGA SOLIDA")</f>
        <v>CARGA DE CONTENEDORES EXTRAIDOS</v>
      </c>
      <c r="D57" s="984"/>
      <c r="E57" s="736"/>
      <c r="F57" s="736"/>
      <c r="G57" s="736"/>
      <c r="H57" s="736"/>
      <c r="I57" s="736"/>
      <c r="J57" s="736"/>
      <c r="K57" s="736"/>
      <c r="L57" s="736"/>
      <c r="M57" s="736"/>
      <c r="N57" s="736"/>
      <c r="O57" s="736"/>
      <c r="P57" s="736"/>
      <c r="Q57" s="736"/>
      <c r="R57" s="736"/>
      <c r="S57" s="736"/>
      <c r="T57" s="736"/>
      <c r="U57" s="736"/>
      <c r="V57" s="736"/>
      <c r="W57" s="736"/>
      <c r="X57" s="736"/>
      <c r="Y57" s="736"/>
      <c r="Z57" s="736"/>
      <c r="AA57" s="736"/>
      <c r="AB57" s="736"/>
      <c r="AC57" s="736"/>
      <c r="AD57" s="736"/>
      <c r="AE57" s="736"/>
      <c r="AF57" s="736"/>
      <c r="AG57" s="736"/>
      <c r="AH57" s="736"/>
      <c r="AI57" s="736"/>
      <c r="AJ57" s="736"/>
      <c r="AK57" s="736"/>
      <c r="AL57" s="736"/>
      <c r="AM57" s="736"/>
      <c r="AN57" s="736"/>
      <c r="AO57" s="736"/>
      <c r="AP57" s="736"/>
      <c r="AQ57" s="736"/>
      <c r="AR57" s="736"/>
      <c r="AS57" s="736"/>
      <c r="AT57" s="736"/>
      <c r="AU57" s="736"/>
      <c r="AV57" s="736"/>
      <c r="AW57" s="736"/>
      <c r="AX57" s="736"/>
      <c r="AY57" s="736"/>
      <c r="AZ57" s="736"/>
      <c r="BA57" s="736"/>
      <c r="BB57" s="736"/>
      <c r="BC57" s="736"/>
      <c r="BD57" s="736"/>
      <c r="BE57" s="736"/>
      <c r="BF57" s="736"/>
      <c r="BG57" s="736"/>
      <c r="BH57" s="736"/>
      <c r="BI57" s="736"/>
      <c r="BJ57" s="736"/>
      <c r="BK57" s="736"/>
      <c r="BL57" s="736"/>
      <c r="BM57" s="736"/>
      <c r="BN57" s="736"/>
      <c r="BO57" s="736"/>
      <c r="BP57" s="736"/>
      <c r="BQ57" s="736"/>
      <c r="BR57" s="736"/>
      <c r="BS57" s="736"/>
      <c r="BT57" s="736"/>
      <c r="BU57" s="736"/>
      <c r="BV57" s="736"/>
      <c r="BW57" s="736"/>
      <c r="BX57" s="736"/>
      <c r="BY57" s="736"/>
      <c r="BZ57" s="736"/>
      <c r="CA57" s="736"/>
      <c r="CB57" s="736"/>
      <c r="CC57" s="736"/>
      <c r="CD57" s="736"/>
      <c r="CE57" s="736"/>
      <c r="CF57" s="736"/>
    </row>
    <row r="58" spans="1:84" ht="15" customHeight="1" thickTop="1" thickBot="1" x14ac:dyDescent="0.35">
      <c r="A58" s="967" t="s">
        <v>262</v>
      </c>
      <c r="B58" s="967" t="s">
        <v>252</v>
      </c>
      <c r="C58" s="970" t="str">
        <f>+IF($B$57='Base Datos'!$V$21,B58,A58)</f>
        <v>Contenedor 1</v>
      </c>
      <c r="D58" s="241" t="s">
        <v>266</v>
      </c>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c r="AI58" s="260"/>
      <c r="AJ58" s="260"/>
      <c r="AK58" s="260"/>
      <c r="AL58" s="260"/>
      <c r="AM58" s="260"/>
      <c r="AN58" s="260"/>
      <c r="AO58" s="260"/>
      <c r="AP58" s="260"/>
      <c r="AQ58" s="260"/>
      <c r="AR58" s="260"/>
      <c r="AS58" s="260"/>
      <c r="AT58" s="260"/>
      <c r="AU58" s="260"/>
      <c r="AV58" s="260"/>
      <c r="AW58" s="260"/>
      <c r="AX58" s="260"/>
      <c r="AY58" s="260"/>
      <c r="AZ58" s="260"/>
      <c r="BA58" s="260"/>
      <c r="BB58" s="260"/>
      <c r="BC58" s="260"/>
      <c r="BD58" s="260"/>
      <c r="BE58" s="260"/>
      <c r="BF58" s="260"/>
      <c r="BG58" s="260"/>
      <c r="BH58" s="260"/>
      <c r="BI58" s="260"/>
      <c r="BJ58" s="260"/>
      <c r="BK58" s="260"/>
      <c r="BL58" s="260"/>
      <c r="BM58" s="260"/>
      <c r="BN58" s="260"/>
      <c r="BO58" s="260"/>
      <c r="BP58" s="260"/>
      <c r="BQ58" s="260"/>
      <c r="BR58" s="260"/>
      <c r="BS58" s="260"/>
      <c r="BT58" s="260"/>
      <c r="BU58" s="260"/>
      <c r="BV58" s="260"/>
      <c r="BW58" s="260"/>
      <c r="BX58" s="260"/>
      <c r="BY58" s="260"/>
      <c r="BZ58" s="260"/>
      <c r="CA58" s="260"/>
      <c r="CB58" s="260"/>
      <c r="CC58" s="260"/>
      <c r="CD58" s="260"/>
      <c r="CE58" s="260"/>
      <c r="CF58" s="260"/>
    </row>
    <row r="59" spans="1:84" ht="15" customHeight="1" thickBot="1" x14ac:dyDescent="0.35">
      <c r="A59" s="967"/>
      <c r="B59" s="967"/>
      <c r="C59" s="968"/>
      <c r="D59" s="242" t="s">
        <v>165</v>
      </c>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1"/>
      <c r="AI59" s="261"/>
      <c r="AJ59" s="261"/>
      <c r="AK59" s="261"/>
      <c r="AL59" s="261"/>
      <c r="AM59" s="261"/>
      <c r="AN59" s="261"/>
      <c r="AO59" s="261"/>
      <c r="AP59" s="261"/>
      <c r="AQ59" s="261"/>
      <c r="AR59" s="261"/>
      <c r="AS59" s="261"/>
      <c r="AT59" s="261"/>
      <c r="AU59" s="261"/>
      <c r="AV59" s="261"/>
      <c r="AW59" s="261"/>
      <c r="AX59" s="261"/>
      <c r="AY59" s="261"/>
      <c r="AZ59" s="261"/>
      <c r="BA59" s="261"/>
      <c r="BB59" s="261"/>
      <c r="BC59" s="261"/>
      <c r="BD59" s="261"/>
      <c r="BE59" s="261"/>
      <c r="BF59" s="261"/>
      <c r="BG59" s="261"/>
      <c r="BH59" s="261"/>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row>
    <row r="60" spans="1:84" ht="15" customHeight="1" thickBot="1" x14ac:dyDescent="0.35">
      <c r="A60" s="967"/>
      <c r="B60" s="967"/>
      <c r="C60" s="968"/>
      <c r="D60" s="242" t="s">
        <v>134</v>
      </c>
      <c r="E60" s="247"/>
      <c r="F60" s="247"/>
      <c r="G60" s="247"/>
      <c r="H60" s="247"/>
      <c r="I60" s="247"/>
      <c r="J60" s="247"/>
      <c r="K60" s="247"/>
      <c r="L60" s="247"/>
      <c r="M60" s="247"/>
      <c r="N60" s="247"/>
      <c r="O60" s="247"/>
      <c r="P60" s="247"/>
      <c r="Q60" s="247"/>
      <c r="R60" s="247"/>
      <c r="S60" s="247"/>
      <c r="T60" s="247"/>
      <c r="U60" s="247"/>
      <c r="V60" s="247"/>
      <c r="W60" s="247"/>
      <c r="X60" s="247"/>
      <c r="Y60" s="247"/>
      <c r="Z60" s="247"/>
      <c r="AA60" s="247"/>
      <c r="AB60" s="247"/>
      <c r="AC60" s="247"/>
      <c r="AD60" s="247"/>
      <c r="AE60" s="247"/>
      <c r="AF60" s="247"/>
      <c r="AG60" s="247"/>
      <c r="AH60" s="247"/>
      <c r="AI60" s="247"/>
      <c r="AJ60" s="247"/>
      <c r="AK60" s="247"/>
      <c r="AL60" s="247"/>
      <c r="AM60" s="247"/>
      <c r="AN60" s="247"/>
      <c r="AO60" s="247"/>
      <c r="AP60" s="247"/>
      <c r="AQ60" s="247"/>
      <c r="AR60" s="247"/>
      <c r="AS60" s="247"/>
      <c r="AT60" s="247"/>
      <c r="AU60" s="247"/>
      <c r="AV60" s="247"/>
      <c r="AW60" s="247"/>
      <c r="AX60" s="247"/>
      <c r="AY60" s="247"/>
      <c r="AZ60" s="247"/>
      <c r="BA60" s="247"/>
      <c r="BB60" s="247"/>
      <c r="BC60" s="247"/>
      <c r="BD60" s="247"/>
      <c r="BE60" s="247"/>
      <c r="BF60" s="247"/>
      <c r="BG60" s="247"/>
      <c r="BH60" s="247"/>
      <c r="BI60" s="247"/>
      <c r="BJ60" s="247"/>
      <c r="BK60" s="247"/>
      <c r="BL60" s="247"/>
      <c r="BM60" s="247"/>
      <c r="BN60" s="247"/>
      <c r="BO60" s="247"/>
      <c r="BP60" s="247"/>
      <c r="BQ60" s="247"/>
      <c r="BR60" s="247"/>
      <c r="BS60" s="247"/>
      <c r="BT60" s="247"/>
      <c r="BU60" s="247"/>
      <c r="BV60" s="247"/>
      <c r="BW60" s="247"/>
      <c r="BX60" s="247"/>
      <c r="BY60" s="247"/>
      <c r="BZ60" s="247"/>
      <c r="CA60" s="247"/>
      <c r="CB60" s="247"/>
      <c r="CC60" s="247"/>
      <c r="CD60" s="247"/>
      <c r="CE60" s="247"/>
      <c r="CF60" s="247"/>
    </row>
    <row r="61" spans="1:84" ht="15" customHeight="1" thickBot="1" x14ac:dyDescent="0.35">
      <c r="A61" s="967"/>
      <c r="B61" s="967"/>
      <c r="C61" s="968"/>
      <c r="D61" s="242" t="s">
        <v>133</v>
      </c>
      <c r="E61" s="197">
        <f>IF(SUM(E59:E60)=0,0,100-E59-E60)</f>
        <v>0</v>
      </c>
      <c r="F61" s="197">
        <f t="shared" ref="F61:BQ61" si="57">IF(SUM(F59:F60)=0,0,100-F59-F60)</f>
        <v>0</v>
      </c>
      <c r="G61" s="197">
        <f t="shared" si="57"/>
        <v>0</v>
      </c>
      <c r="H61" s="197">
        <f t="shared" si="57"/>
        <v>0</v>
      </c>
      <c r="I61" s="197">
        <f t="shared" si="57"/>
        <v>0</v>
      </c>
      <c r="J61" s="197">
        <f t="shared" si="57"/>
        <v>0</v>
      </c>
      <c r="K61" s="197">
        <f t="shared" si="57"/>
        <v>0</v>
      </c>
      <c r="L61" s="197">
        <f t="shared" si="57"/>
        <v>0</v>
      </c>
      <c r="M61" s="197">
        <f t="shared" si="57"/>
        <v>0</v>
      </c>
      <c r="N61" s="197">
        <f t="shared" si="57"/>
        <v>0</v>
      </c>
      <c r="O61" s="197">
        <f t="shared" si="57"/>
        <v>0</v>
      </c>
      <c r="P61" s="197">
        <f t="shared" si="57"/>
        <v>0</v>
      </c>
      <c r="Q61" s="197">
        <f t="shared" si="57"/>
        <v>0</v>
      </c>
      <c r="R61" s="197">
        <f t="shared" si="57"/>
        <v>0</v>
      </c>
      <c r="S61" s="197">
        <f t="shared" si="57"/>
        <v>0</v>
      </c>
      <c r="T61" s="197">
        <f t="shared" si="57"/>
        <v>0</v>
      </c>
      <c r="U61" s="197">
        <f t="shared" si="57"/>
        <v>0</v>
      </c>
      <c r="V61" s="197">
        <f t="shared" si="57"/>
        <v>0</v>
      </c>
      <c r="W61" s="197">
        <f t="shared" si="57"/>
        <v>0</v>
      </c>
      <c r="X61" s="197">
        <f t="shared" si="57"/>
        <v>0</v>
      </c>
      <c r="Y61" s="197">
        <f t="shared" si="57"/>
        <v>0</v>
      </c>
      <c r="Z61" s="197">
        <f t="shared" si="57"/>
        <v>0</v>
      </c>
      <c r="AA61" s="197">
        <f t="shared" si="57"/>
        <v>0</v>
      </c>
      <c r="AB61" s="197">
        <f t="shared" si="57"/>
        <v>0</v>
      </c>
      <c r="AC61" s="197">
        <f t="shared" si="57"/>
        <v>0</v>
      </c>
      <c r="AD61" s="197">
        <f t="shared" si="57"/>
        <v>0</v>
      </c>
      <c r="AE61" s="197">
        <f t="shared" si="57"/>
        <v>0</v>
      </c>
      <c r="AF61" s="197">
        <f t="shared" si="57"/>
        <v>0</v>
      </c>
      <c r="AG61" s="197">
        <f t="shared" si="57"/>
        <v>0</v>
      </c>
      <c r="AH61" s="197">
        <f t="shared" si="57"/>
        <v>0</v>
      </c>
      <c r="AI61" s="197">
        <f t="shared" si="57"/>
        <v>0</v>
      </c>
      <c r="AJ61" s="197">
        <f t="shared" si="57"/>
        <v>0</v>
      </c>
      <c r="AK61" s="197">
        <f t="shared" si="57"/>
        <v>0</v>
      </c>
      <c r="AL61" s="197">
        <f t="shared" si="57"/>
        <v>0</v>
      </c>
      <c r="AM61" s="197">
        <f t="shared" si="57"/>
        <v>0</v>
      </c>
      <c r="AN61" s="197">
        <f t="shared" si="57"/>
        <v>0</v>
      </c>
      <c r="AO61" s="197">
        <f t="shared" si="57"/>
        <v>0</v>
      </c>
      <c r="AP61" s="197">
        <f t="shared" si="57"/>
        <v>0</v>
      </c>
      <c r="AQ61" s="197">
        <f t="shared" si="57"/>
        <v>0</v>
      </c>
      <c r="AR61" s="197">
        <f t="shared" si="57"/>
        <v>0</v>
      </c>
      <c r="AS61" s="197">
        <f t="shared" si="57"/>
        <v>0</v>
      </c>
      <c r="AT61" s="197">
        <f t="shared" si="57"/>
        <v>0</v>
      </c>
      <c r="AU61" s="197">
        <f t="shared" si="57"/>
        <v>0</v>
      </c>
      <c r="AV61" s="197">
        <f t="shared" si="57"/>
        <v>0</v>
      </c>
      <c r="AW61" s="197">
        <f t="shared" si="57"/>
        <v>0</v>
      </c>
      <c r="AX61" s="197">
        <f t="shared" si="57"/>
        <v>0</v>
      </c>
      <c r="AY61" s="197">
        <f t="shared" si="57"/>
        <v>0</v>
      </c>
      <c r="AZ61" s="197">
        <f t="shared" si="57"/>
        <v>0</v>
      </c>
      <c r="BA61" s="197">
        <f t="shared" si="57"/>
        <v>0</v>
      </c>
      <c r="BB61" s="197">
        <f t="shared" si="57"/>
        <v>0</v>
      </c>
      <c r="BC61" s="197">
        <f t="shared" si="57"/>
        <v>0</v>
      </c>
      <c r="BD61" s="197">
        <f t="shared" si="57"/>
        <v>0</v>
      </c>
      <c r="BE61" s="197">
        <f t="shared" si="57"/>
        <v>0</v>
      </c>
      <c r="BF61" s="197">
        <f t="shared" si="57"/>
        <v>0</v>
      </c>
      <c r="BG61" s="197">
        <f t="shared" si="57"/>
        <v>0</v>
      </c>
      <c r="BH61" s="197">
        <f t="shared" si="57"/>
        <v>0</v>
      </c>
      <c r="BI61" s="197">
        <f t="shared" si="57"/>
        <v>0</v>
      </c>
      <c r="BJ61" s="197">
        <f t="shared" si="57"/>
        <v>0</v>
      </c>
      <c r="BK61" s="197">
        <f t="shared" si="57"/>
        <v>0</v>
      </c>
      <c r="BL61" s="197">
        <f t="shared" si="57"/>
        <v>0</v>
      </c>
      <c r="BM61" s="197">
        <f t="shared" si="57"/>
        <v>0</v>
      </c>
      <c r="BN61" s="197">
        <f t="shared" si="57"/>
        <v>0</v>
      </c>
      <c r="BO61" s="197">
        <f t="shared" si="57"/>
        <v>0</v>
      </c>
      <c r="BP61" s="197">
        <f t="shared" si="57"/>
        <v>0</v>
      </c>
      <c r="BQ61" s="197">
        <f t="shared" si="57"/>
        <v>0</v>
      </c>
      <c r="BR61" s="197">
        <f t="shared" ref="BR61:CF61" si="58">IF(SUM(BR59:BR60)=0,0,100-BR59-BR60)</f>
        <v>0</v>
      </c>
      <c r="BS61" s="197">
        <f t="shared" si="58"/>
        <v>0</v>
      </c>
      <c r="BT61" s="197">
        <f t="shared" si="58"/>
        <v>0</v>
      </c>
      <c r="BU61" s="197">
        <f t="shared" si="58"/>
        <v>0</v>
      </c>
      <c r="BV61" s="197">
        <f t="shared" si="58"/>
        <v>0</v>
      </c>
      <c r="BW61" s="197">
        <f t="shared" si="58"/>
        <v>0</v>
      </c>
      <c r="BX61" s="197">
        <f t="shared" si="58"/>
        <v>0</v>
      </c>
      <c r="BY61" s="197">
        <f t="shared" si="58"/>
        <v>0</v>
      </c>
      <c r="BZ61" s="197">
        <f t="shared" si="58"/>
        <v>0</v>
      </c>
      <c r="CA61" s="197">
        <f t="shared" si="58"/>
        <v>0</v>
      </c>
      <c r="CB61" s="197">
        <f t="shared" si="58"/>
        <v>0</v>
      </c>
      <c r="CC61" s="197">
        <f t="shared" si="58"/>
        <v>0</v>
      </c>
      <c r="CD61" s="197">
        <f t="shared" si="58"/>
        <v>0</v>
      </c>
      <c r="CE61" s="197">
        <f t="shared" si="58"/>
        <v>0</v>
      </c>
      <c r="CF61" s="197">
        <f t="shared" si="58"/>
        <v>0</v>
      </c>
    </row>
    <row r="62" spans="1:84" ht="15" customHeight="1" thickBot="1" x14ac:dyDescent="0.35">
      <c r="A62" s="967"/>
      <c r="B62" s="967"/>
      <c r="C62" s="968"/>
      <c r="D62" s="243" t="s">
        <v>122</v>
      </c>
      <c r="E62" s="247"/>
      <c r="F62" s="247"/>
      <c r="G62" s="247"/>
      <c r="H62" s="247"/>
      <c r="I62" s="247"/>
      <c r="J62" s="247"/>
      <c r="K62" s="247"/>
      <c r="L62" s="247"/>
      <c r="M62" s="247"/>
      <c r="N62" s="247"/>
      <c r="O62" s="247"/>
      <c r="P62" s="247"/>
      <c r="Q62" s="247"/>
      <c r="R62" s="247"/>
      <c r="S62" s="247"/>
      <c r="T62" s="247"/>
      <c r="U62" s="247"/>
      <c r="V62" s="247"/>
      <c r="W62" s="247"/>
      <c r="X62" s="247"/>
      <c r="Y62" s="247"/>
      <c r="Z62" s="247"/>
      <c r="AA62" s="247"/>
      <c r="AB62" s="247"/>
      <c r="AC62" s="247"/>
      <c r="AD62" s="247"/>
      <c r="AE62" s="247"/>
      <c r="AF62" s="247"/>
      <c r="AG62" s="247"/>
      <c r="AH62" s="247"/>
      <c r="AI62" s="247"/>
      <c r="AJ62" s="247"/>
      <c r="AK62" s="247"/>
      <c r="AL62" s="247"/>
      <c r="AM62" s="247"/>
      <c r="AN62" s="247"/>
      <c r="AO62" s="247"/>
      <c r="AP62" s="247"/>
      <c r="AQ62" s="247"/>
      <c r="AR62" s="247"/>
      <c r="AS62" s="247"/>
      <c r="AT62" s="247"/>
      <c r="AU62" s="247"/>
      <c r="AV62" s="247"/>
      <c r="AW62" s="247"/>
      <c r="AX62" s="247"/>
      <c r="AY62" s="247"/>
      <c r="AZ62" s="247"/>
      <c r="BA62" s="247"/>
      <c r="BB62" s="247"/>
      <c r="BC62" s="247"/>
      <c r="BD62" s="247"/>
      <c r="BE62" s="247"/>
      <c r="BF62" s="247"/>
      <c r="BG62" s="247"/>
      <c r="BH62" s="247"/>
      <c r="BI62" s="247"/>
      <c r="BJ62" s="247"/>
      <c r="BK62" s="247"/>
      <c r="BL62" s="247"/>
      <c r="BM62" s="247"/>
      <c r="BN62" s="247"/>
      <c r="BO62" s="247"/>
      <c r="BP62" s="247"/>
      <c r="BQ62" s="247"/>
      <c r="BR62" s="247"/>
      <c r="BS62" s="247"/>
      <c r="BT62" s="247"/>
      <c r="BU62" s="247"/>
      <c r="BV62" s="247"/>
      <c r="BW62" s="247"/>
      <c r="BX62" s="247"/>
      <c r="BY62" s="247"/>
      <c r="BZ62" s="247"/>
      <c r="CA62" s="247"/>
      <c r="CB62" s="247"/>
      <c r="CC62" s="247"/>
      <c r="CD62" s="247"/>
      <c r="CE62" s="247"/>
      <c r="CF62" s="247"/>
    </row>
    <row r="63" spans="1:84" ht="15" customHeight="1" thickBot="1" x14ac:dyDescent="0.35">
      <c r="A63" s="967"/>
      <c r="B63" s="967"/>
      <c r="C63" s="969"/>
      <c r="D63" s="244" t="s">
        <v>174</v>
      </c>
      <c r="E63" s="245">
        <f>+IF(E61="","",PROGRAMA!$I$13*E62*(((E62/PROGRAMA!$I$9)*(PROGRAMA!$I$12-PROGRAMA!$I$11)/2)+PROGRAMA!$I$11))</f>
        <v>0</v>
      </c>
      <c r="F63" s="245">
        <f>+IF(F61="","",PROGRAMA!$I$13*F62*(((F62/PROGRAMA!$I$9)*(PROGRAMA!$I$12-PROGRAMA!$I$11)/2)+PROGRAMA!$I$11))</f>
        <v>0</v>
      </c>
      <c r="G63" s="245">
        <f>+IF(G61="","",PROGRAMA!$I$13*G62*(((G62/PROGRAMA!$I$9)*(PROGRAMA!$I$12-PROGRAMA!$I$11)/2)+PROGRAMA!$I$11))</f>
        <v>0</v>
      </c>
      <c r="H63" s="245">
        <f>+IF(H61="","",PROGRAMA!$I$13*H62*(((H62/PROGRAMA!$I$9)*(PROGRAMA!$I$12-PROGRAMA!$I$11)/2)+PROGRAMA!$I$11))</f>
        <v>0</v>
      </c>
      <c r="I63" s="245">
        <f>+IF(I61="","",PROGRAMA!$I$13*I62*(((I62/PROGRAMA!$I$9)*(PROGRAMA!$I$12-PROGRAMA!$I$11)/2)+PROGRAMA!$I$11))</f>
        <v>0</v>
      </c>
      <c r="J63" s="245">
        <f>+IF(J61="","",PROGRAMA!$I$13*J62*(((J62/PROGRAMA!$I$9)*(PROGRAMA!$I$12-PROGRAMA!$I$11)/2)+PROGRAMA!$I$11))</f>
        <v>0</v>
      </c>
      <c r="K63" s="245">
        <f>+IF(K61="","",PROGRAMA!$I$13*K62*(((K62/PROGRAMA!$I$9)*(PROGRAMA!$I$12-PROGRAMA!$I$11)/2)+PROGRAMA!$I$11))</f>
        <v>0</v>
      </c>
      <c r="L63" s="245">
        <f>+IF(L61="","",PROGRAMA!$I$13*L62*(((L62/PROGRAMA!$I$9)*(PROGRAMA!$I$12-PROGRAMA!$I$11)/2)+PROGRAMA!$I$11))</f>
        <v>0</v>
      </c>
      <c r="M63" s="245">
        <f>+IF(M61="","",PROGRAMA!$I$13*M62*(((M62/PROGRAMA!$I$9)*(PROGRAMA!$I$12-PROGRAMA!$I$11)/2)+PROGRAMA!$I$11))</f>
        <v>0</v>
      </c>
      <c r="N63" s="245">
        <f>+IF(N61="","",PROGRAMA!$I$13*N62*(((N62/PROGRAMA!$I$9)*(PROGRAMA!$I$12-PROGRAMA!$I$11)/2)+PROGRAMA!$I$11))</f>
        <v>0</v>
      </c>
      <c r="O63" s="245">
        <f>+IF(O61="","",PROGRAMA!$I$13*O62*(((O62/PROGRAMA!$I$9)*(PROGRAMA!$I$12-PROGRAMA!$I$11)/2)+PROGRAMA!$I$11))</f>
        <v>0</v>
      </c>
      <c r="P63" s="245">
        <f>+IF(P61="","",PROGRAMA!$I$13*P62*(((P62/PROGRAMA!$I$9)*(PROGRAMA!$I$12-PROGRAMA!$I$11)/2)+PROGRAMA!$I$11))</f>
        <v>0</v>
      </c>
      <c r="Q63" s="245">
        <f>+IF(Q61="","",PROGRAMA!$I$13*Q62*(((Q62/PROGRAMA!$I$9)*(PROGRAMA!$I$12-PROGRAMA!$I$11)/2)+PROGRAMA!$I$11))</f>
        <v>0</v>
      </c>
      <c r="R63" s="245">
        <f>+IF(R61="","",PROGRAMA!$I$13*R62*(((R62/PROGRAMA!$I$9)*(PROGRAMA!$I$12-PROGRAMA!$I$11)/2)+PROGRAMA!$I$11))</f>
        <v>0</v>
      </c>
      <c r="S63" s="245">
        <f>+IF(S61="","",PROGRAMA!$I$13*S62*(((S62/PROGRAMA!$I$9)*(PROGRAMA!$I$12-PROGRAMA!$I$11)/2)+PROGRAMA!$I$11))</f>
        <v>0</v>
      </c>
      <c r="T63" s="245">
        <f>+IF(T61="","",PROGRAMA!$I$13*T62*(((T62/PROGRAMA!$I$9)*(PROGRAMA!$I$12-PROGRAMA!$I$11)/2)+PROGRAMA!$I$11))</f>
        <v>0</v>
      </c>
      <c r="U63" s="245">
        <f>+IF(U61="","",PROGRAMA!$I$13*U62*(((U62/PROGRAMA!$I$9)*(PROGRAMA!$I$12-PROGRAMA!$I$11)/2)+PROGRAMA!$I$11))</f>
        <v>0</v>
      </c>
      <c r="V63" s="245">
        <f>+IF(V61="","",PROGRAMA!$I$13*V62*(((V62/PROGRAMA!$I$9)*(PROGRAMA!$I$12-PROGRAMA!$I$11)/2)+PROGRAMA!$I$11))</f>
        <v>0</v>
      </c>
      <c r="W63" s="245">
        <f>+IF(W61="","",PROGRAMA!$I$13*W62*(((W62/PROGRAMA!$I$9)*(PROGRAMA!$I$12-PROGRAMA!$I$11)/2)+PROGRAMA!$I$11))</f>
        <v>0</v>
      </c>
      <c r="X63" s="245">
        <f>+IF(X61="","",PROGRAMA!$I$13*X62*(((X62/PROGRAMA!$I$9)*(PROGRAMA!$I$12-PROGRAMA!$I$11)/2)+PROGRAMA!$I$11))</f>
        <v>0</v>
      </c>
      <c r="Y63" s="245">
        <f>+IF(Y61="","",PROGRAMA!$I$13*Y62*(((Y62/PROGRAMA!$I$9)*(PROGRAMA!$I$12-PROGRAMA!$I$11)/2)+PROGRAMA!$I$11))</f>
        <v>0</v>
      </c>
      <c r="Z63" s="245">
        <f>+IF(Z61="","",PROGRAMA!$I$13*Z62*(((Z62/PROGRAMA!$I$9)*(PROGRAMA!$I$12-PROGRAMA!$I$11)/2)+PROGRAMA!$I$11))</f>
        <v>0</v>
      </c>
      <c r="AA63" s="245">
        <f>+IF(AA61="","",PROGRAMA!$I$13*AA62*(((AA62/PROGRAMA!$I$9)*(PROGRAMA!$I$12-PROGRAMA!$I$11)/2)+PROGRAMA!$I$11))</f>
        <v>0</v>
      </c>
      <c r="AB63" s="245">
        <f>+IF(AB61="","",PROGRAMA!$I$13*AB62*(((AB62/PROGRAMA!$I$9)*(PROGRAMA!$I$12-PROGRAMA!$I$11)/2)+PROGRAMA!$I$11))</f>
        <v>0</v>
      </c>
      <c r="AC63" s="245">
        <f>+IF(AC61="","",PROGRAMA!$I$13*AC62*(((AC62/PROGRAMA!$I$9)*(PROGRAMA!$I$12-PROGRAMA!$I$11)/2)+PROGRAMA!$I$11))</f>
        <v>0</v>
      </c>
      <c r="AD63" s="245">
        <f>+IF(AD61="","",PROGRAMA!$I$13*AD62*(((AD62/PROGRAMA!$I$9)*(PROGRAMA!$I$12-PROGRAMA!$I$11)/2)+PROGRAMA!$I$11))</f>
        <v>0</v>
      </c>
      <c r="AE63" s="245">
        <f>+IF(AE61="","",PROGRAMA!$I$13*AE62*(((AE62/PROGRAMA!$I$9)*(PROGRAMA!$I$12-PROGRAMA!$I$11)/2)+PROGRAMA!$I$11))</f>
        <v>0</v>
      </c>
      <c r="AF63" s="245">
        <f>+IF(AF61="","",PROGRAMA!$I$13*AF62*(((AF62/PROGRAMA!$I$9)*(PROGRAMA!$I$12-PROGRAMA!$I$11)/2)+PROGRAMA!$I$11))</f>
        <v>0</v>
      </c>
      <c r="AG63" s="245">
        <f>+IF(AG61="","",PROGRAMA!$I$13*AG62*(((AG62/PROGRAMA!$I$9)*(PROGRAMA!$I$12-PROGRAMA!$I$11)/2)+PROGRAMA!$I$11))</f>
        <v>0</v>
      </c>
      <c r="AH63" s="245">
        <f>+IF(AH61="","",PROGRAMA!$I$13*AH62*(((AH62/PROGRAMA!$I$9)*(PROGRAMA!$I$12-PROGRAMA!$I$11)/2)+PROGRAMA!$I$11))</f>
        <v>0</v>
      </c>
      <c r="AI63" s="245">
        <f>+IF(AI61="","",PROGRAMA!$I$13*AI62*(((AI62/PROGRAMA!$I$9)*(PROGRAMA!$I$12-PROGRAMA!$I$11)/2)+PROGRAMA!$I$11))</f>
        <v>0</v>
      </c>
      <c r="AJ63" s="245">
        <f>+IF(AJ61="","",PROGRAMA!$I$13*AJ62*(((AJ62/PROGRAMA!$I$9)*(PROGRAMA!$I$12-PROGRAMA!$I$11)/2)+PROGRAMA!$I$11))</f>
        <v>0</v>
      </c>
      <c r="AK63" s="245">
        <f>+IF(AK61="","",PROGRAMA!$I$13*AK62*(((AK62/PROGRAMA!$I$9)*(PROGRAMA!$I$12-PROGRAMA!$I$11)/2)+PROGRAMA!$I$11))</f>
        <v>0</v>
      </c>
      <c r="AL63" s="245">
        <f>+IF(AL61="","",PROGRAMA!$I$13*AL62*(((AL62/PROGRAMA!$I$9)*(PROGRAMA!$I$12-PROGRAMA!$I$11)/2)+PROGRAMA!$I$11))</f>
        <v>0</v>
      </c>
      <c r="AM63" s="245">
        <f>+IF(AM61="","",PROGRAMA!$I$13*AM62*(((AM62/PROGRAMA!$I$9)*(PROGRAMA!$I$12-PROGRAMA!$I$11)/2)+PROGRAMA!$I$11))</f>
        <v>0</v>
      </c>
      <c r="AN63" s="245">
        <f>+IF(AN61="","",PROGRAMA!$I$13*AN62*(((AN62/PROGRAMA!$I$9)*(PROGRAMA!$I$12-PROGRAMA!$I$11)/2)+PROGRAMA!$I$11))</f>
        <v>0</v>
      </c>
      <c r="AO63" s="245">
        <f>+IF(AO61="","",PROGRAMA!$I$13*AO62*(((AO62/PROGRAMA!$I$9)*(PROGRAMA!$I$12-PROGRAMA!$I$11)/2)+PROGRAMA!$I$11))</f>
        <v>0</v>
      </c>
      <c r="AP63" s="245">
        <f>+IF(AP61="","",PROGRAMA!$I$13*AP62*(((AP62/PROGRAMA!$I$9)*(PROGRAMA!$I$12-PROGRAMA!$I$11)/2)+PROGRAMA!$I$11))</f>
        <v>0</v>
      </c>
      <c r="AQ63" s="245">
        <f>+IF(AQ61="","",PROGRAMA!$I$13*AQ62*(((AQ62/PROGRAMA!$I$9)*(PROGRAMA!$I$12-PROGRAMA!$I$11)/2)+PROGRAMA!$I$11))</f>
        <v>0</v>
      </c>
      <c r="AR63" s="245">
        <f>+IF(AR61="","",PROGRAMA!$I$13*AR62*(((AR62/PROGRAMA!$I$9)*(PROGRAMA!$I$12-PROGRAMA!$I$11)/2)+PROGRAMA!$I$11))</f>
        <v>0</v>
      </c>
      <c r="AS63" s="245">
        <f>+IF(AS61="","",PROGRAMA!$I$13*AS62*(((AS62/PROGRAMA!$I$9)*(PROGRAMA!$I$12-PROGRAMA!$I$11)/2)+PROGRAMA!$I$11))</f>
        <v>0</v>
      </c>
      <c r="AT63" s="245">
        <f>+IF(AT61="","",PROGRAMA!$I$13*AT62*(((AT62/PROGRAMA!$I$9)*(PROGRAMA!$I$12-PROGRAMA!$I$11)/2)+PROGRAMA!$I$11))</f>
        <v>0</v>
      </c>
      <c r="AU63" s="245">
        <f>+IF(AU61="","",PROGRAMA!$I$13*AU62*(((AU62/PROGRAMA!$I$9)*(PROGRAMA!$I$12-PROGRAMA!$I$11)/2)+PROGRAMA!$I$11))</f>
        <v>0</v>
      </c>
      <c r="AV63" s="245">
        <f>+IF(AV61="","",PROGRAMA!$I$13*AV62*(((AV62/PROGRAMA!$I$9)*(PROGRAMA!$I$12-PROGRAMA!$I$11)/2)+PROGRAMA!$I$11))</f>
        <v>0</v>
      </c>
      <c r="AW63" s="245">
        <f>+IF(AW61="","",PROGRAMA!$I$13*AW62*(((AW62/PROGRAMA!$I$9)*(PROGRAMA!$I$12-PROGRAMA!$I$11)/2)+PROGRAMA!$I$11))</f>
        <v>0</v>
      </c>
      <c r="AX63" s="245">
        <f>+IF(AX61="","",PROGRAMA!$I$13*AX62*(((AX62/PROGRAMA!$I$9)*(PROGRAMA!$I$12-PROGRAMA!$I$11)/2)+PROGRAMA!$I$11))</f>
        <v>0</v>
      </c>
      <c r="AY63" s="245">
        <f>+IF(AY61="","",PROGRAMA!$I$13*AY62*(((AY62/PROGRAMA!$I$9)*(PROGRAMA!$I$12-PROGRAMA!$I$11)/2)+PROGRAMA!$I$11))</f>
        <v>0</v>
      </c>
      <c r="AZ63" s="245">
        <f>+IF(AZ61="","",PROGRAMA!$I$13*AZ62*(((AZ62/PROGRAMA!$I$9)*(PROGRAMA!$I$12-PROGRAMA!$I$11)/2)+PROGRAMA!$I$11))</f>
        <v>0</v>
      </c>
      <c r="BA63" s="245">
        <f>+IF(BA61="","",PROGRAMA!$I$13*BA62*(((BA62/PROGRAMA!$I$9)*(PROGRAMA!$I$12-PROGRAMA!$I$11)/2)+PROGRAMA!$I$11))</f>
        <v>0</v>
      </c>
      <c r="BB63" s="245">
        <f>+IF(BB61="","",PROGRAMA!$I$13*BB62*(((BB62/PROGRAMA!$I$9)*(PROGRAMA!$I$12-PROGRAMA!$I$11)/2)+PROGRAMA!$I$11))</f>
        <v>0</v>
      </c>
      <c r="BC63" s="245">
        <f>+IF(BC61="","",PROGRAMA!$I$13*BC62*(((BC62/PROGRAMA!$I$9)*(PROGRAMA!$I$12-PROGRAMA!$I$11)/2)+PROGRAMA!$I$11))</f>
        <v>0</v>
      </c>
      <c r="BD63" s="245">
        <f>+IF(BD61="","",PROGRAMA!$I$13*BD62*(((BD62/PROGRAMA!$I$9)*(PROGRAMA!$I$12-PROGRAMA!$I$11)/2)+PROGRAMA!$I$11))</f>
        <v>0</v>
      </c>
      <c r="BE63" s="245">
        <f>+IF(BE61="","",PROGRAMA!$I$13*BE62*(((BE62/PROGRAMA!$I$9)*(PROGRAMA!$I$12-PROGRAMA!$I$11)/2)+PROGRAMA!$I$11))</f>
        <v>0</v>
      </c>
      <c r="BF63" s="245">
        <f>+IF(BF61="","",PROGRAMA!$I$13*BF62*(((BF62/PROGRAMA!$I$9)*(PROGRAMA!$I$12-PROGRAMA!$I$11)/2)+PROGRAMA!$I$11))</f>
        <v>0</v>
      </c>
      <c r="BG63" s="245">
        <f>+IF(BG61="","",PROGRAMA!$I$13*BG62*(((BG62/PROGRAMA!$I$9)*(PROGRAMA!$I$12-PROGRAMA!$I$11)/2)+PROGRAMA!$I$11))</f>
        <v>0</v>
      </c>
      <c r="BH63" s="245">
        <f>+IF(BH61="","",PROGRAMA!$I$13*BH62*(((BH62/PROGRAMA!$I$9)*(PROGRAMA!$I$12-PROGRAMA!$I$11)/2)+PROGRAMA!$I$11))</f>
        <v>0</v>
      </c>
      <c r="BI63" s="245">
        <f>+IF(BI61="","",PROGRAMA!$I$13*BI62*(((BI62/PROGRAMA!$I$9)*(PROGRAMA!$I$12-PROGRAMA!$I$11)/2)+PROGRAMA!$I$11))</f>
        <v>0</v>
      </c>
      <c r="BJ63" s="245">
        <f>+IF(BJ61="","",PROGRAMA!$I$13*BJ62*(((BJ62/PROGRAMA!$I$9)*(PROGRAMA!$I$12-PROGRAMA!$I$11)/2)+PROGRAMA!$I$11))</f>
        <v>0</v>
      </c>
      <c r="BK63" s="245">
        <f>+IF(BK61="","",PROGRAMA!$I$13*BK62*(((BK62/PROGRAMA!$I$9)*(PROGRAMA!$I$12-PROGRAMA!$I$11)/2)+PROGRAMA!$I$11))</f>
        <v>0</v>
      </c>
      <c r="BL63" s="245">
        <f>+IF(BL61="","",PROGRAMA!$I$13*BL62*(((BL62/PROGRAMA!$I$9)*(PROGRAMA!$I$12-PROGRAMA!$I$11)/2)+PROGRAMA!$I$11))</f>
        <v>0</v>
      </c>
      <c r="BM63" s="245">
        <f>+IF(BM61="","",PROGRAMA!$I$13*BM62*(((BM62/PROGRAMA!$I$9)*(PROGRAMA!$I$12-PROGRAMA!$I$11)/2)+PROGRAMA!$I$11))</f>
        <v>0</v>
      </c>
      <c r="BN63" s="245">
        <f>+IF(BN61="","",PROGRAMA!$I$13*BN62*(((BN62/PROGRAMA!$I$9)*(PROGRAMA!$I$12-PROGRAMA!$I$11)/2)+PROGRAMA!$I$11))</f>
        <v>0</v>
      </c>
      <c r="BO63" s="245">
        <f>+IF(BO61="","",PROGRAMA!$I$13*BO62*(((BO62/PROGRAMA!$I$9)*(PROGRAMA!$I$12-PROGRAMA!$I$11)/2)+PROGRAMA!$I$11))</f>
        <v>0</v>
      </c>
      <c r="BP63" s="245">
        <f>+IF(BP61="","",PROGRAMA!$I$13*BP62*(((BP62/PROGRAMA!$I$9)*(PROGRAMA!$I$12-PROGRAMA!$I$11)/2)+PROGRAMA!$I$11))</f>
        <v>0</v>
      </c>
      <c r="BQ63" s="245">
        <f>+IF(BQ61="","",PROGRAMA!$I$13*BQ62*(((BQ62/PROGRAMA!$I$9)*(PROGRAMA!$I$12-PROGRAMA!$I$11)/2)+PROGRAMA!$I$11))</f>
        <v>0</v>
      </c>
      <c r="BR63" s="245">
        <f>+IF(BR61="","",PROGRAMA!$I$13*BR62*(((BR62/PROGRAMA!$I$9)*(PROGRAMA!$I$12-PROGRAMA!$I$11)/2)+PROGRAMA!$I$11))</f>
        <v>0</v>
      </c>
      <c r="BS63" s="245">
        <f>+IF(BS61="","",PROGRAMA!$I$13*BS62*(((BS62/PROGRAMA!$I$9)*(PROGRAMA!$I$12-PROGRAMA!$I$11)/2)+PROGRAMA!$I$11))</f>
        <v>0</v>
      </c>
      <c r="BT63" s="245">
        <f>+IF(BT61="","",PROGRAMA!$I$13*BT62*(((BT62/PROGRAMA!$I$9)*(PROGRAMA!$I$12-PROGRAMA!$I$11)/2)+PROGRAMA!$I$11))</f>
        <v>0</v>
      </c>
      <c r="BU63" s="245">
        <f>+IF(BU61="","",PROGRAMA!$I$13*BU62*(((BU62/PROGRAMA!$I$9)*(PROGRAMA!$I$12-PROGRAMA!$I$11)/2)+PROGRAMA!$I$11))</f>
        <v>0</v>
      </c>
      <c r="BV63" s="245">
        <f>+IF(BV61="","",PROGRAMA!$I$13*BV62*(((BV62/PROGRAMA!$I$9)*(PROGRAMA!$I$12-PROGRAMA!$I$11)/2)+PROGRAMA!$I$11))</f>
        <v>0</v>
      </c>
      <c r="BW63" s="245">
        <f>+IF(BW61="","",PROGRAMA!$I$13*BW62*(((BW62/PROGRAMA!$I$9)*(PROGRAMA!$I$12-PROGRAMA!$I$11)/2)+PROGRAMA!$I$11))</f>
        <v>0</v>
      </c>
      <c r="BX63" s="245">
        <f>+IF(BX61="","",PROGRAMA!$I$13*BX62*(((BX62/PROGRAMA!$I$9)*(PROGRAMA!$I$12-PROGRAMA!$I$11)/2)+PROGRAMA!$I$11))</f>
        <v>0</v>
      </c>
      <c r="BY63" s="245">
        <f>+IF(BY61="","",PROGRAMA!$I$13*BY62*(((BY62/PROGRAMA!$I$9)*(PROGRAMA!$I$12-PROGRAMA!$I$11)/2)+PROGRAMA!$I$11))</f>
        <v>0</v>
      </c>
      <c r="BZ63" s="245">
        <f>+IF(BZ61="","",PROGRAMA!$I$13*BZ62*(((BZ62/PROGRAMA!$I$9)*(PROGRAMA!$I$12-PROGRAMA!$I$11)/2)+PROGRAMA!$I$11))</f>
        <v>0</v>
      </c>
      <c r="CA63" s="245">
        <f>+IF(CA61="","",PROGRAMA!$I$13*CA62*(((CA62/PROGRAMA!$I$9)*(PROGRAMA!$I$12-PROGRAMA!$I$11)/2)+PROGRAMA!$I$11))</f>
        <v>0</v>
      </c>
      <c r="CB63" s="245">
        <f>+IF(CB61="","",PROGRAMA!$I$13*CB62*(((CB62/PROGRAMA!$I$9)*(PROGRAMA!$I$12-PROGRAMA!$I$11)/2)+PROGRAMA!$I$11))</f>
        <v>0</v>
      </c>
      <c r="CC63" s="245">
        <f>+IF(CC61="","",PROGRAMA!$I$13*CC62*(((CC62/PROGRAMA!$I$9)*(PROGRAMA!$I$12-PROGRAMA!$I$11)/2)+PROGRAMA!$I$11))</f>
        <v>0</v>
      </c>
      <c r="CD63" s="245">
        <f>+IF(CD61="","",PROGRAMA!$I$13*CD62*(((CD62/PROGRAMA!$I$9)*(PROGRAMA!$I$12-PROGRAMA!$I$11)/2)+PROGRAMA!$I$11))</f>
        <v>0</v>
      </c>
      <c r="CE63" s="245">
        <f>+IF(CE61="","",PROGRAMA!$I$13*CE62*(((CE62/PROGRAMA!$I$9)*(PROGRAMA!$I$12-PROGRAMA!$I$11)/2)+PROGRAMA!$I$11))</f>
        <v>0</v>
      </c>
      <c r="CF63" s="245">
        <f>+IF(CF61="","",PROGRAMA!$I$13*CF62*(((CF62/PROGRAMA!$I$9)*(PROGRAMA!$I$12-PROGRAMA!$I$11)/2)+PROGRAMA!$I$11))</f>
        <v>0</v>
      </c>
    </row>
    <row r="64" spans="1:84" ht="15" customHeight="1" thickTop="1" thickBot="1" x14ac:dyDescent="0.35">
      <c r="A64" s="967" t="s">
        <v>263</v>
      </c>
      <c r="B64" s="967" t="s">
        <v>253</v>
      </c>
      <c r="C64" s="970" t="str">
        <f>+IF($B$57='Base Datos'!$V$21,B64,A64)</f>
        <v>Contenedor 2</v>
      </c>
      <c r="D64" s="241" t="s">
        <v>266</v>
      </c>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c r="BY64" s="260"/>
      <c r="BZ64" s="260"/>
      <c r="CA64" s="260"/>
      <c r="CB64" s="260"/>
      <c r="CC64" s="260"/>
      <c r="CD64" s="260"/>
      <c r="CE64" s="260"/>
      <c r="CF64" s="260"/>
    </row>
    <row r="65" spans="1:84" ht="15" customHeight="1" thickBot="1" x14ac:dyDescent="0.35">
      <c r="A65" s="967"/>
      <c r="B65" s="967"/>
      <c r="C65" s="968"/>
      <c r="D65" s="242" t="s">
        <v>165</v>
      </c>
      <c r="E65" s="261"/>
      <c r="F65" s="261"/>
      <c r="G65" s="261"/>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c r="CF65" s="261"/>
    </row>
    <row r="66" spans="1:84" ht="15" customHeight="1" thickBot="1" x14ac:dyDescent="0.35">
      <c r="A66" s="967"/>
      <c r="B66" s="967"/>
      <c r="C66" s="968"/>
      <c r="D66" s="242" t="s">
        <v>134</v>
      </c>
      <c r="E66" s="247"/>
      <c r="F66" s="247"/>
      <c r="G66" s="247"/>
      <c r="H66" s="247"/>
      <c r="I66" s="247"/>
      <c r="J66" s="247"/>
      <c r="K66" s="247"/>
      <c r="L66" s="247"/>
      <c r="M66" s="247"/>
      <c r="N66" s="247"/>
      <c r="O66" s="247"/>
      <c r="P66" s="247"/>
      <c r="Q66" s="247"/>
      <c r="R66" s="247"/>
      <c r="S66" s="247"/>
      <c r="T66" s="247"/>
      <c r="U66" s="247"/>
      <c r="V66" s="247"/>
      <c r="W66" s="247"/>
      <c r="X66" s="247"/>
      <c r="Y66" s="247"/>
      <c r="Z66" s="247"/>
      <c r="AA66" s="247"/>
      <c r="AB66" s="247"/>
      <c r="AC66" s="247"/>
      <c r="AD66" s="247"/>
      <c r="AE66" s="247"/>
      <c r="AF66" s="247"/>
      <c r="AG66" s="247"/>
      <c r="AH66" s="247"/>
      <c r="AI66" s="247"/>
      <c r="AJ66" s="247"/>
      <c r="AK66" s="247"/>
      <c r="AL66" s="247"/>
      <c r="AM66" s="247"/>
      <c r="AN66" s="247"/>
      <c r="AO66" s="247"/>
      <c r="AP66" s="247"/>
      <c r="AQ66" s="247"/>
      <c r="AR66" s="247"/>
      <c r="AS66" s="247"/>
      <c r="AT66" s="247"/>
      <c r="AU66" s="247"/>
      <c r="AV66" s="247"/>
      <c r="AW66" s="247"/>
      <c r="AX66" s="247"/>
      <c r="AY66" s="247"/>
      <c r="AZ66" s="247"/>
      <c r="BA66" s="247"/>
      <c r="BB66" s="247"/>
      <c r="BC66" s="247"/>
      <c r="BD66" s="247"/>
      <c r="BE66" s="247"/>
      <c r="BF66" s="247"/>
      <c r="BG66" s="247"/>
      <c r="BH66" s="247"/>
      <c r="BI66" s="247"/>
      <c r="BJ66" s="247"/>
      <c r="BK66" s="247"/>
      <c r="BL66" s="247"/>
      <c r="BM66" s="247"/>
      <c r="BN66" s="247"/>
      <c r="BO66" s="247"/>
      <c r="BP66" s="247"/>
      <c r="BQ66" s="247"/>
      <c r="BR66" s="247"/>
      <c r="BS66" s="247"/>
      <c r="BT66" s="247"/>
      <c r="BU66" s="247"/>
      <c r="BV66" s="247"/>
      <c r="BW66" s="247"/>
      <c r="BX66" s="247"/>
      <c r="BY66" s="247"/>
      <c r="BZ66" s="247"/>
      <c r="CA66" s="247"/>
      <c r="CB66" s="247"/>
      <c r="CC66" s="247"/>
      <c r="CD66" s="247"/>
      <c r="CE66" s="247"/>
      <c r="CF66" s="247"/>
    </row>
    <row r="67" spans="1:84" ht="15" customHeight="1" thickBot="1" x14ac:dyDescent="0.35">
      <c r="A67" s="967"/>
      <c r="B67" s="967"/>
      <c r="C67" s="968"/>
      <c r="D67" s="242" t="s">
        <v>133</v>
      </c>
      <c r="E67" s="197">
        <f>IF(SUM(E65:E66)=0,0,100-E65-E66)</f>
        <v>0</v>
      </c>
      <c r="F67" s="197">
        <f t="shared" ref="F67:BQ67" si="59">IF(SUM(F65:F66)=0,0,100-F65-F66)</f>
        <v>0</v>
      </c>
      <c r="G67" s="197">
        <f t="shared" si="59"/>
        <v>0</v>
      </c>
      <c r="H67" s="197">
        <f t="shared" si="59"/>
        <v>0</v>
      </c>
      <c r="I67" s="197">
        <f t="shared" si="59"/>
        <v>0</v>
      </c>
      <c r="J67" s="197">
        <f t="shared" si="59"/>
        <v>0</v>
      </c>
      <c r="K67" s="197">
        <f t="shared" si="59"/>
        <v>0</v>
      </c>
      <c r="L67" s="197">
        <f t="shared" si="59"/>
        <v>0</v>
      </c>
      <c r="M67" s="197">
        <f t="shared" si="59"/>
        <v>0</v>
      </c>
      <c r="N67" s="197">
        <f t="shared" si="59"/>
        <v>0</v>
      </c>
      <c r="O67" s="197">
        <f t="shared" si="59"/>
        <v>0</v>
      </c>
      <c r="P67" s="197">
        <f t="shared" si="59"/>
        <v>0</v>
      </c>
      <c r="Q67" s="197">
        <f t="shared" si="59"/>
        <v>0</v>
      </c>
      <c r="R67" s="197">
        <f t="shared" si="59"/>
        <v>0</v>
      </c>
      <c r="S67" s="197">
        <f t="shared" si="59"/>
        <v>0</v>
      </c>
      <c r="T67" s="197">
        <f t="shared" si="59"/>
        <v>0</v>
      </c>
      <c r="U67" s="197">
        <f t="shared" si="59"/>
        <v>0</v>
      </c>
      <c r="V67" s="197">
        <f t="shared" si="59"/>
        <v>0</v>
      </c>
      <c r="W67" s="197">
        <f t="shared" si="59"/>
        <v>0</v>
      </c>
      <c r="X67" s="197">
        <f t="shared" si="59"/>
        <v>0</v>
      </c>
      <c r="Y67" s="197">
        <f t="shared" si="59"/>
        <v>0</v>
      </c>
      <c r="Z67" s="197">
        <f t="shared" si="59"/>
        <v>0</v>
      </c>
      <c r="AA67" s="197">
        <f t="shared" si="59"/>
        <v>0</v>
      </c>
      <c r="AB67" s="197">
        <f t="shared" si="59"/>
        <v>0</v>
      </c>
      <c r="AC67" s="197">
        <f t="shared" si="59"/>
        <v>0</v>
      </c>
      <c r="AD67" s="197">
        <f t="shared" si="59"/>
        <v>0</v>
      </c>
      <c r="AE67" s="197">
        <f t="shared" si="59"/>
        <v>0</v>
      </c>
      <c r="AF67" s="197">
        <f t="shared" si="59"/>
        <v>0</v>
      </c>
      <c r="AG67" s="197">
        <f t="shared" si="59"/>
        <v>0</v>
      </c>
      <c r="AH67" s="197">
        <f t="shared" si="59"/>
        <v>0</v>
      </c>
      <c r="AI67" s="197">
        <f t="shared" si="59"/>
        <v>0</v>
      </c>
      <c r="AJ67" s="197">
        <f t="shared" si="59"/>
        <v>0</v>
      </c>
      <c r="AK67" s="197">
        <f t="shared" si="59"/>
        <v>0</v>
      </c>
      <c r="AL67" s="197">
        <f t="shared" si="59"/>
        <v>0</v>
      </c>
      <c r="AM67" s="197">
        <f t="shared" si="59"/>
        <v>0</v>
      </c>
      <c r="AN67" s="197">
        <f t="shared" si="59"/>
        <v>0</v>
      </c>
      <c r="AO67" s="197">
        <f t="shared" si="59"/>
        <v>0</v>
      </c>
      <c r="AP67" s="197">
        <f t="shared" si="59"/>
        <v>0</v>
      </c>
      <c r="AQ67" s="197">
        <f t="shared" si="59"/>
        <v>0</v>
      </c>
      <c r="AR67" s="197">
        <f t="shared" si="59"/>
        <v>0</v>
      </c>
      <c r="AS67" s="197">
        <f t="shared" si="59"/>
        <v>0</v>
      </c>
      <c r="AT67" s="197">
        <f t="shared" si="59"/>
        <v>0</v>
      </c>
      <c r="AU67" s="197">
        <f t="shared" si="59"/>
        <v>0</v>
      </c>
      <c r="AV67" s="197">
        <f t="shared" si="59"/>
        <v>0</v>
      </c>
      <c r="AW67" s="197">
        <f t="shared" si="59"/>
        <v>0</v>
      </c>
      <c r="AX67" s="197">
        <f t="shared" si="59"/>
        <v>0</v>
      </c>
      <c r="AY67" s="197">
        <f t="shared" si="59"/>
        <v>0</v>
      </c>
      <c r="AZ67" s="197">
        <f t="shared" si="59"/>
        <v>0</v>
      </c>
      <c r="BA67" s="197">
        <f t="shared" si="59"/>
        <v>0</v>
      </c>
      <c r="BB67" s="197">
        <f t="shared" si="59"/>
        <v>0</v>
      </c>
      <c r="BC67" s="197">
        <f t="shared" si="59"/>
        <v>0</v>
      </c>
      <c r="BD67" s="197">
        <f t="shared" si="59"/>
        <v>0</v>
      </c>
      <c r="BE67" s="197">
        <f t="shared" si="59"/>
        <v>0</v>
      </c>
      <c r="BF67" s="197">
        <f t="shared" si="59"/>
        <v>0</v>
      </c>
      <c r="BG67" s="197">
        <f t="shared" si="59"/>
        <v>0</v>
      </c>
      <c r="BH67" s="197">
        <f t="shared" si="59"/>
        <v>0</v>
      </c>
      <c r="BI67" s="197">
        <f t="shared" si="59"/>
        <v>0</v>
      </c>
      <c r="BJ67" s="197">
        <f t="shared" si="59"/>
        <v>0</v>
      </c>
      <c r="BK67" s="197">
        <f t="shared" si="59"/>
        <v>0</v>
      </c>
      <c r="BL67" s="197">
        <f t="shared" si="59"/>
        <v>0</v>
      </c>
      <c r="BM67" s="197">
        <f t="shared" si="59"/>
        <v>0</v>
      </c>
      <c r="BN67" s="197">
        <f t="shared" si="59"/>
        <v>0</v>
      </c>
      <c r="BO67" s="197">
        <f t="shared" si="59"/>
        <v>0</v>
      </c>
      <c r="BP67" s="197">
        <f t="shared" si="59"/>
        <v>0</v>
      </c>
      <c r="BQ67" s="197">
        <f t="shared" si="59"/>
        <v>0</v>
      </c>
      <c r="BR67" s="197">
        <f t="shared" ref="BR67:CF67" si="60">IF(SUM(BR65:BR66)=0,0,100-BR65-BR66)</f>
        <v>0</v>
      </c>
      <c r="BS67" s="197">
        <f t="shared" si="60"/>
        <v>0</v>
      </c>
      <c r="BT67" s="197">
        <f t="shared" si="60"/>
        <v>0</v>
      </c>
      <c r="BU67" s="197">
        <f t="shared" si="60"/>
        <v>0</v>
      </c>
      <c r="BV67" s="197">
        <f t="shared" si="60"/>
        <v>0</v>
      </c>
      <c r="BW67" s="197">
        <f t="shared" si="60"/>
        <v>0</v>
      </c>
      <c r="BX67" s="197">
        <f t="shared" si="60"/>
        <v>0</v>
      </c>
      <c r="BY67" s="197">
        <f t="shared" si="60"/>
        <v>0</v>
      </c>
      <c r="BZ67" s="197">
        <f t="shared" si="60"/>
        <v>0</v>
      </c>
      <c r="CA67" s="197">
        <f t="shared" si="60"/>
        <v>0</v>
      </c>
      <c r="CB67" s="197">
        <f t="shared" si="60"/>
        <v>0</v>
      </c>
      <c r="CC67" s="197">
        <f t="shared" si="60"/>
        <v>0</v>
      </c>
      <c r="CD67" s="197">
        <f t="shared" si="60"/>
        <v>0</v>
      </c>
      <c r="CE67" s="197">
        <f t="shared" si="60"/>
        <v>0</v>
      </c>
      <c r="CF67" s="197">
        <f t="shared" si="60"/>
        <v>0</v>
      </c>
    </row>
    <row r="68" spans="1:84" ht="15" customHeight="1" thickBot="1" x14ac:dyDescent="0.35">
      <c r="A68" s="967"/>
      <c r="B68" s="967"/>
      <c r="C68" s="968"/>
      <c r="D68" s="243" t="s">
        <v>122</v>
      </c>
      <c r="E68" s="247"/>
      <c r="F68" s="247"/>
      <c r="G68" s="247"/>
      <c r="H68" s="247"/>
      <c r="I68" s="247"/>
      <c r="J68" s="247"/>
      <c r="K68" s="247"/>
      <c r="L68" s="247"/>
      <c r="M68" s="247"/>
      <c r="N68" s="247"/>
      <c r="O68" s="247"/>
      <c r="P68" s="247"/>
      <c r="Q68" s="247"/>
      <c r="R68" s="247"/>
      <c r="S68" s="247"/>
      <c r="T68" s="247"/>
      <c r="U68" s="247"/>
      <c r="V68" s="247"/>
      <c r="W68" s="247"/>
      <c r="X68" s="247"/>
      <c r="Y68" s="247"/>
      <c r="Z68" s="247"/>
      <c r="AA68" s="247"/>
      <c r="AB68" s="247"/>
      <c r="AC68" s="247"/>
      <c r="AD68" s="247"/>
      <c r="AE68" s="247"/>
      <c r="AF68" s="247"/>
      <c r="AG68" s="247"/>
      <c r="AH68" s="247"/>
      <c r="AI68" s="247"/>
      <c r="AJ68" s="247"/>
      <c r="AK68" s="247"/>
      <c r="AL68" s="247"/>
      <c r="AM68" s="247"/>
      <c r="AN68" s="247"/>
      <c r="AO68" s="247"/>
      <c r="AP68" s="247"/>
      <c r="AQ68" s="247"/>
      <c r="AR68" s="247"/>
      <c r="AS68" s="247"/>
      <c r="AT68" s="247"/>
      <c r="AU68" s="247"/>
      <c r="AV68" s="247"/>
      <c r="AW68" s="247"/>
      <c r="AX68" s="247"/>
      <c r="AY68" s="247"/>
      <c r="AZ68" s="247"/>
      <c r="BA68" s="247"/>
      <c r="BB68" s="247"/>
      <c r="BC68" s="247"/>
      <c r="BD68" s="247"/>
      <c r="BE68" s="247"/>
      <c r="BF68" s="247"/>
      <c r="BG68" s="247"/>
      <c r="BH68" s="247"/>
      <c r="BI68" s="247"/>
      <c r="BJ68" s="247"/>
      <c r="BK68" s="247"/>
      <c r="BL68" s="247"/>
      <c r="BM68" s="247"/>
      <c r="BN68" s="247"/>
      <c r="BO68" s="247"/>
      <c r="BP68" s="247"/>
      <c r="BQ68" s="247"/>
      <c r="BR68" s="247"/>
      <c r="BS68" s="247"/>
      <c r="BT68" s="247"/>
      <c r="BU68" s="247"/>
      <c r="BV68" s="247"/>
      <c r="BW68" s="247"/>
      <c r="BX68" s="247"/>
      <c r="BY68" s="247"/>
      <c r="BZ68" s="247"/>
      <c r="CA68" s="247"/>
      <c r="CB68" s="247"/>
      <c r="CC68" s="247"/>
      <c r="CD68" s="247"/>
      <c r="CE68" s="247"/>
      <c r="CF68" s="247"/>
    </row>
    <row r="69" spans="1:84" ht="15" customHeight="1" thickBot="1" x14ac:dyDescent="0.35">
      <c r="A69" s="967"/>
      <c r="B69" s="967"/>
      <c r="C69" s="969"/>
      <c r="D69" s="244" t="s">
        <v>174</v>
      </c>
      <c r="E69" s="245">
        <f>+IF(E67="","",PROGRAMA!$I$13*E68*(((E68/PROGRAMA!$I$9)*(PROGRAMA!$I$12-PROGRAMA!$I$11)/2)+PROGRAMA!$I$11))</f>
        <v>0</v>
      </c>
      <c r="F69" s="245">
        <f>+IF(F67="","",PROGRAMA!$I$13*F68*(((F68/PROGRAMA!$I$9)*(PROGRAMA!$I$12-PROGRAMA!$I$11)/2)+PROGRAMA!$I$11))</f>
        <v>0</v>
      </c>
      <c r="G69" s="245">
        <f>+IF(G67="","",PROGRAMA!$I$13*G68*(((G68/PROGRAMA!$I$9)*(PROGRAMA!$I$12-PROGRAMA!$I$11)/2)+PROGRAMA!$I$11))</f>
        <v>0</v>
      </c>
      <c r="H69" s="245">
        <f>+IF(H67="","",PROGRAMA!$I$13*H68*(((H68/PROGRAMA!$I$9)*(PROGRAMA!$I$12-PROGRAMA!$I$11)/2)+PROGRAMA!$I$11))</f>
        <v>0</v>
      </c>
      <c r="I69" s="245">
        <f>+IF(I67="","",PROGRAMA!$I$13*I68*(((I68/PROGRAMA!$I$9)*(PROGRAMA!$I$12-PROGRAMA!$I$11)/2)+PROGRAMA!$I$11))</f>
        <v>0</v>
      </c>
      <c r="J69" s="245">
        <f>+IF(J67="","",PROGRAMA!$I$13*J68*(((J68/PROGRAMA!$I$9)*(PROGRAMA!$I$12-PROGRAMA!$I$11)/2)+PROGRAMA!$I$11))</f>
        <v>0</v>
      </c>
      <c r="K69" s="245">
        <f>+IF(K67="","",PROGRAMA!$I$13*K68*(((K68/PROGRAMA!$I$9)*(PROGRAMA!$I$12-PROGRAMA!$I$11)/2)+PROGRAMA!$I$11))</f>
        <v>0</v>
      </c>
      <c r="L69" s="245">
        <f>+IF(L67="","",PROGRAMA!$I$13*L68*(((L68/PROGRAMA!$I$9)*(PROGRAMA!$I$12-PROGRAMA!$I$11)/2)+PROGRAMA!$I$11))</f>
        <v>0</v>
      </c>
      <c r="M69" s="245">
        <f>+IF(M67="","",PROGRAMA!$I$13*M68*(((M68/PROGRAMA!$I$9)*(PROGRAMA!$I$12-PROGRAMA!$I$11)/2)+PROGRAMA!$I$11))</f>
        <v>0</v>
      </c>
      <c r="N69" s="245">
        <f>+IF(N67="","",PROGRAMA!$I$13*N68*(((N68/PROGRAMA!$I$9)*(PROGRAMA!$I$12-PROGRAMA!$I$11)/2)+PROGRAMA!$I$11))</f>
        <v>0</v>
      </c>
      <c r="O69" s="245">
        <f>+IF(O67="","",PROGRAMA!$I$13*O68*(((O68/PROGRAMA!$I$9)*(PROGRAMA!$I$12-PROGRAMA!$I$11)/2)+PROGRAMA!$I$11))</f>
        <v>0</v>
      </c>
      <c r="P69" s="245">
        <f>+IF(P67="","",PROGRAMA!$I$13*P68*(((P68/PROGRAMA!$I$9)*(PROGRAMA!$I$12-PROGRAMA!$I$11)/2)+PROGRAMA!$I$11))</f>
        <v>0</v>
      </c>
      <c r="Q69" s="245">
        <f>+IF(Q67="","",PROGRAMA!$I$13*Q68*(((Q68/PROGRAMA!$I$9)*(PROGRAMA!$I$12-PROGRAMA!$I$11)/2)+PROGRAMA!$I$11))</f>
        <v>0</v>
      </c>
      <c r="R69" s="245">
        <f>+IF(R67="","",PROGRAMA!$I$13*R68*(((R68/PROGRAMA!$I$9)*(PROGRAMA!$I$12-PROGRAMA!$I$11)/2)+PROGRAMA!$I$11))</f>
        <v>0</v>
      </c>
      <c r="S69" s="245">
        <f>+IF(S67="","",PROGRAMA!$I$13*S68*(((S68/PROGRAMA!$I$9)*(PROGRAMA!$I$12-PROGRAMA!$I$11)/2)+PROGRAMA!$I$11))</f>
        <v>0</v>
      </c>
      <c r="T69" s="245">
        <f>+IF(T67="","",PROGRAMA!$I$13*T68*(((T68/PROGRAMA!$I$9)*(PROGRAMA!$I$12-PROGRAMA!$I$11)/2)+PROGRAMA!$I$11))</f>
        <v>0</v>
      </c>
      <c r="U69" s="245">
        <f>+IF(U67="","",PROGRAMA!$I$13*U68*(((U68/PROGRAMA!$I$9)*(PROGRAMA!$I$12-PROGRAMA!$I$11)/2)+PROGRAMA!$I$11))</f>
        <v>0</v>
      </c>
      <c r="V69" s="245">
        <f>+IF(V67="","",PROGRAMA!$I$13*V68*(((V68/PROGRAMA!$I$9)*(PROGRAMA!$I$12-PROGRAMA!$I$11)/2)+PROGRAMA!$I$11))</f>
        <v>0</v>
      </c>
      <c r="W69" s="245">
        <f>+IF(W67="","",PROGRAMA!$I$13*W68*(((W68/PROGRAMA!$I$9)*(PROGRAMA!$I$12-PROGRAMA!$I$11)/2)+PROGRAMA!$I$11))</f>
        <v>0</v>
      </c>
      <c r="X69" s="245">
        <f>+IF(X67="","",PROGRAMA!$I$13*X68*(((X68/PROGRAMA!$I$9)*(PROGRAMA!$I$12-PROGRAMA!$I$11)/2)+PROGRAMA!$I$11))</f>
        <v>0</v>
      </c>
      <c r="Y69" s="245">
        <f>+IF(Y67="","",PROGRAMA!$I$13*Y68*(((Y68/PROGRAMA!$I$9)*(PROGRAMA!$I$12-PROGRAMA!$I$11)/2)+PROGRAMA!$I$11))</f>
        <v>0</v>
      </c>
      <c r="Z69" s="245">
        <f>+IF(Z67="","",PROGRAMA!$I$13*Z68*(((Z68/PROGRAMA!$I$9)*(PROGRAMA!$I$12-PROGRAMA!$I$11)/2)+PROGRAMA!$I$11))</f>
        <v>0</v>
      </c>
      <c r="AA69" s="245">
        <f>+IF(AA67="","",PROGRAMA!$I$13*AA68*(((AA68/PROGRAMA!$I$9)*(PROGRAMA!$I$12-PROGRAMA!$I$11)/2)+PROGRAMA!$I$11))</f>
        <v>0</v>
      </c>
      <c r="AB69" s="245">
        <f>+IF(AB67="","",PROGRAMA!$I$13*AB68*(((AB68/PROGRAMA!$I$9)*(PROGRAMA!$I$12-PROGRAMA!$I$11)/2)+PROGRAMA!$I$11))</f>
        <v>0</v>
      </c>
      <c r="AC69" s="245">
        <f>+IF(AC67="","",PROGRAMA!$I$13*AC68*(((AC68/PROGRAMA!$I$9)*(PROGRAMA!$I$12-PROGRAMA!$I$11)/2)+PROGRAMA!$I$11))</f>
        <v>0</v>
      </c>
      <c r="AD69" s="245">
        <f>+IF(AD67="","",PROGRAMA!$I$13*AD68*(((AD68/PROGRAMA!$I$9)*(PROGRAMA!$I$12-PROGRAMA!$I$11)/2)+PROGRAMA!$I$11))</f>
        <v>0</v>
      </c>
      <c r="AE69" s="245">
        <f>+IF(AE67="","",PROGRAMA!$I$13*AE68*(((AE68/PROGRAMA!$I$9)*(PROGRAMA!$I$12-PROGRAMA!$I$11)/2)+PROGRAMA!$I$11))</f>
        <v>0</v>
      </c>
      <c r="AF69" s="245">
        <f>+IF(AF67="","",PROGRAMA!$I$13*AF68*(((AF68/PROGRAMA!$I$9)*(PROGRAMA!$I$12-PROGRAMA!$I$11)/2)+PROGRAMA!$I$11))</f>
        <v>0</v>
      </c>
      <c r="AG69" s="245">
        <f>+IF(AG67="","",PROGRAMA!$I$13*AG68*(((AG68/PROGRAMA!$I$9)*(PROGRAMA!$I$12-PROGRAMA!$I$11)/2)+PROGRAMA!$I$11))</f>
        <v>0</v>
      </c>
      <c r="AH69" s="245">
        <f>+IF(AH67="","",PROGRAMA!$I$13*AH68*(((AH68/PROGRAMA!$I$9)*(PROGRAMA!$I$12-PROGRAMA!$I$11)/2)+PROGRAMA!$I$11))</f>
        <v>0</v>
      </c>
      <c r="AI69" s="245">
        <f>+IF(AI67="","",PROGRAMA!$I$13*AI68*(((AI68/PROGRAMA!$I$9)*(PROGRAMA!$I$12-PROGRAMA!$I$11)/2)+PROGRAMA!$I$11))</f>
        <v>0</v>
      </c>
      <c r="AJ69" s="245">
        <f>+IF(AJ67="","",PROGRAMA!$I$13*AJ68*(((AJ68/PROGRAMA!$I$9)*(PROGRAMA!$I$12-PROGRAMA!$I$11)/2)+PROGRAMA!$I$11))</f>
        <v>0</v>
      </c>
      <c r="AK69" s="245">
        <f>+IF(AK67="","",PROGRAMA!$I$13*AK68*(((AK68/PROGRAMA!$I$9)*(PROGRAMA!$I$12-PROGRAMA!$I$11)/2)+PROGRAMA!$I$11))</f>
        <v>0</v>
      </c>
      <c r="AL69" s="245">
        <f>+IF(AL67="","",PROGRAMA!$I$13*AL68*(((AL68/PROGRAMA!$I$9)*(PROGRAMA!$I$12-PROGRAMA!$I$11)/2)+PROGRAMA!$I$11))</f>
        <v>0</v>
      </c>
      <c r="AM69" s="245">
        <f>+IF(AM67="","",PROGRAMA!$I$13*AM68*(((AM68/PROGRAMA!$I$9)*(PROGRAMA!$I$12-PROGRAMA!$I$11)/2)+PROGRAMA!$I$11))</f>
        <v>0</v>
      </c>
      <c r="AN69" s="245">
        <f>+IF(AN67="","",PROGRAMA!$I$13*AN68*(((AN68/PROGRAMA!$I$9)*(PROGRAMA!$I$12-PROGRAMA!$I$11)/2)+PROGRAMA!$I$11))</f>
        <v>0</v>
      </c>
      <c r="AO69" s="245">
        <f>+IF(AO67="","",PROGRAMA!$I$13*AO68*(((AO68/PROGRAMA!$I$9)*(PROGRAMA!$I$12-PROGRAMA!$I$11)/2)+PROGRAMA!$I$11))</f>
        <v>0</v>
      </c>
      <c r="AP69" s="245">
        <f>+IF(AP67="","",PROGRAMA!$I$13*AP68*(((AP68/PROGRAMA!$I$9)*(PROGRAMA!$I$12-PROGRAMA!$I$11)/2)+PROGRAMA!$I$11))</f>
        <v>0</v>
      </c>
      <c r="AQ69" s="245">
        <f>+IF(AQ67="","",PROGRAMA!$I$13*AQ68*(((AQ68/PROGRAMA!$I$9)*(PROGRAMA!$I$12-PROGRAMA!$I$11)/2)+PROGRAMA!$I$11))</f>
        <v>0</v>
      </c>
      <c r="AR69" s="245">
        <f>+IF(AR67="","",PROGRAMA!$I$13*AR68*(((AR68/PROGRAMA!$I$9)*(PROGRAMA!$I$12-PROGRAMA!$I$11)/2)+PROGRAMA!$I$11))</f>
        <v>0</v>
      </c>
      <c r="AS69" s="245">
        <f>+IF(AS67="","",PROGRAMA!$I$13*AS68*(((AS68/PROGRAMA!$I$9)*(PROGRAMA!$I$12-PROGRAMA!$I$11)/2)+PROGRAMA!$I$11))</f>
        <v>0</v>
      </c>
      <c r="AT69" s="245">
        <f>+IF(AT67="","",PROGRAMA!$I$13*AT68*(((AT68/PROGRAMA!$I$9)*(PROGRAMA!$I$12-PROGRAMA!$I$11)/2)+PROGRAMA!$I$11))</f>
        <v>0</v>
      </c>
      <c r="AU69" s="245">
        <f>+IF(AU67="","",PROGRAMA!$I$13*AU68*(((AU68/PROGRAMA!$I$9)*(PROGRAMA!$I$12-PROGRAMA!$I$11)/2)+PROGRAMA!$I$11))</f>
        <v>0</v>
      </c>
      <c r="AV69" s="245">
        <f>+IF(AV67="","",PROGRAMA!$I$13*AV68*(((AV68/PROGRAMA!$I$9)*(PROGRAMA!$I$12-PROGRAMA!$I$11)/2)+PROGRAMA!$I$11))</f>
        <v>0</v>
      </c>
      <c r="AW69" s="245">
        <f>+IF(AW67="","",PROGRAMA!$I$13*AW68*(((AW68/PROGRAMA!$I$9)*(PROGRAMA!$I$12-PROGRAMA!$I$11)/2)+PROGRAMA!$I$11))</f>
        <v>0</v>
      </c>
      <c r="AX69" s="245">
        <f>+IF(AX67="","",PROGRAMA!$I$13*AX68*(((AX68/PROGRAMA!$I$9)*(PROGRAMA!$I$12-PROGRAMA!$I$11)/2)+PROGRAMA!$I$11))</f>
        <v>0</v>
      </c>
      <c r="AY69" s="245">
        <f>+IF(AY67="","",PROGRAMA!$I$13*AY68*(((AY68/PROGRAMA!$I$9)*(PROGRAMA!$I$12-PROGRAMA!$I$11)/2)+PROGRAMA!$I$11))</f>
        <v>0</v>
      </c>
      <c r="AZ69" s="245">
        <f>+IF(AZ67="","",PROGRAMA!$I$13*AZ68*(((AZ68/PROGRAMA!$I$9)*(PROGRAMA!$I$12-PROGRAMA!$I$11)/2)+PROGRAMA!$I$11))</f>
        <v>0</v>
      </c>
      <c r="BA69" s="245">
        <f>+IF(BA67="","",PROGRAMA!$I$13*BA68*(((BA68/PROGRAMA!$I$9)*(PROGRAMA!$I$12-PROGRAMA!$I$11)/2)+PROGRAMA!$I$11))</f>
        <v>0</v>
      </c>
      <c r="BB69" s="245">
        <f>+IF(BB67="","",PROGRAMA!$I$13*BB68*(((BB68/PROGRAMA!$I$9)*(PROGRAMA!$I$12-PROGRAMA!$I$11)/2)+PROGRAMA!$I$11))</f>
        <v>0</v>
      </c>
      <c r="BC69" s="245">
        <f>+IF(BC67="","",PROGRAMA!$I$13*BC68*(((BC68/PROGRAMA!$I$9)*(PROGRAMA!$I$12-PROGRAMA!$I$11)/2)+PROGRAMA!$I$11))</f>
        <v>0</v>
      </c>
      <c r="BD69" s="245">
        <f>+IF(BD67="","",PROGRAMA!$I$13*BD68*(((BD68/PROGRAMA!$I$9)*(PROGRAMA!$I$12-PROGRAMA!$I$11)/2)+PROGRAMA!$I$11))</f>
        <v>0</v>
      </c>
      <c r="BE69" s="245">
        <f>+IF(BE67="","",PROGRAMA!$I$13*BE68*(((BE68/PROGRAMA!$I$9)*(PROGRAMA!$I$12-PROGRAMA!$I$11)/2)+PROGRAMA!$I$11))</f>
        <v>0</v>
      </c>
      <c r="BF69" s="245">
        <f>+IF(BF67="","",PROGRAMA!$I$13*BF68*(((BF68/PROGRAMA!$I$9)*(PROGRAMA!$I$12-PROGRAMA!$I$11)/2)+PROGRAMA!$I$11))</f>
        <v>0</v>
      </c>
      <c r="BG69" s="245">
        <f>+IF(BG67="","",PROGRAMA!$I$13*BG68*(((BG68/PROGRAMA!$I$9)*(PROGRAMA!$I$12-PROGRAMA!$I$11)/2)+PROGRAMA!$I$11))</f>
        <v>0</v>
      </c>
      <c r="BH69" s="245">
        <f>+IF(BH67="","",PROGRAMA!$I$13*BH68*(((BH68/PROGRAMA!$I$9)*(PROGRAMA!$I$12-PROGRAMA!$I$11)/2)+PROGRAMA!$I$11))</f>
        <v>0</v>
      </c>
      <c r="BI69" s="245">
        <f>+IF(BI67="","",PROGRAMA!$I$13*BI68*(((BI68/PROGRAMA!$I$9)*(PROGRAMA!$I$12-PROGRAMA!$I$11)/2)+PROGRAMA!$I$11))</f>
        <v>0</v>
      </c>
      <c r="BJ69" s="245">
        <f>+IF(BJ67="","",PROGRAMA!$I$13*BJ68*(((BJ68/PROGRAMA!$I$9)*(PROGRAMA!$I$12-PROGRAMA!$I$11)/2)+PROGRAMA!$I$11))</f>
        <v>0</v>
      </c>
      <c r="BK69" s="245">
        <f>+IF(BK67="","",PROGRAMA!$I$13*BK68*(((BK68/PROGRAMA!$I$9)*(PROGRAMA!$I$12-PROGRAMA!$I$11)/2)+PROGRAMA!$I$11))</f>
        <v>0</v>
      </c>
      <c r="BL69" s="245">
        <f>+IF(BL67="","",PROGRAMA!$I$13*BL68*(((BL68/PROGRAMA!$I$9)*(PROGRAMA!$I$12-PROGRAMA!$I$11)/2)+PROGRAMA!$I$11))</f>
        <v>0</v>
      </c>
      <c r="BM69" s="245">
        <f>+IF(BM67="","",PROGRAMA!$I$13*BM68*(((BM68/PROGRAMA!$I$9)*(PROGRAMA!$I$12-PROGRAMA!$I$11)/2)+PROGRAMA!$I$11))</f>
        <v>0</v>
      </c>
      <c r="BN69" s="245">
        <f>+IF(BN67="","",PROGRAMA!$I$13*BN68*(((BN68/PROGRAMA!$I$9)*(PROGRAMA!$I$12-PROGRAMA!$I$11)/2)+PROGRAMA!$I$11))</f>
        <v>0</v>
      </c>
      <c r="BO69" s="245">
        <f>+IF(BO67="","",PROGRAMA!$I$13*BO68*(((BO68/PROGRAMA!$I$9)*(PROGRAMA!$I$12-PROGRAMA!$I$11)/2)+PROGRAMA!$I$11))</f>
        <v>0</v>
      </c>
      <c r="BP69" s="245">
        <f>+IF(BP67="","",PROGRAMA!$I$13*BP68*(((BP68/PROGRAMA!$I$9)*(PROGRAMA!$I$12-PROGRAMA!$I$11)/2)+PROGRAMA!$I$11))</f>
        <v>0</v>
      </c>
      <c r="BQ69" s="245">
        <f>+IF(BQ67="","",PROGRAMA!$I$13*BQ68*(((BQ68/PROGRAMA!$I$9)*(PROGRAMA!$I$12-PROGRAMA!$I$11)/2)+PROGRAMA!$I$11))</f>
        <v>0</v>
      </c>
      <c r="BR69" s="245">
        <f>+IF(BR67="","",PROGRAMA!$I$13*BR68*(((BR68/PROGRAMA!$I$9)*(PROGRAMA!$I$12-PROGRAMA!$I$11)/2)+PROGRAMA!$I$11))</f>
        <v>0</v>
      </c>
      <c r="BS69" s="245">
        <f>+IF(BS67="","",PROGRAMA!$I$13*BS68*(((BS68/PROGRAMA!$I$9)*(PROGRAMA!$I$12-PROGRAMA!$I$11)/2)+PROGRAMA!$I$11))</f>
        <v>0</v>
      </c>
      <c r="BT69" s="245">
        <f>+IF(BT67="","",PROGRAMA!$I$13*BT68*(((BT68/PROGRAMA!$I$9)*(PROGRAMA!$I$12-PROGRAMA!$I$11)/2)+PROGRAMA!$I$11))</f>
        <v>0</v>
      </c>
      <c r="BU69" s="245">
        <f>+IF(BU67="","",PROGRAMA!$I$13*BU68*(((BU68/PROGRAMA!$I$9)*(PROGRAMA!$I$12-PROGRAMA!$I$11)/2)+PROGRAMA!$I$11))</f>
        <v>0</v>
      </c>
      <c r="BV69" s="245">
        <f>+IF(BV67="","",PROGRAMA!$I$13*BV68*(((BV68/PROGRAMA!$I$9)*(PROGRAMA!$I$12-PROGRAMA!$I$11)/2)+PROGRAMA!$I$11))</f>
        <v>0</v>
      </c>
      <c r="BW69" s="245">
        <f>+IF(BW67="","",PROGRAMA!$I$13*BW68*(((BW68/PROGRAMA!$I$9)*(PROGRAMA!$I$12-PROGRAMA!$I$11)/2)+PROGRAMA!$I$11))</f>
        <v>0</v>
      </c>
      <c r="BX69" s="245">
        <f>+IF(BX67="","",PROGRAMA!$I$13*BX68*(((BX68/PROGRAMA!$I$9)*(PROGRAMA!$I$12-PROGRAMA!$I$11)/2)+PROGRAMA!$I$11))</f>
        <v>0</v>
      </c>
      <c r="BY69" s="245">
        <f>+IF(BY67="","",PROGRAMA!$I$13*BY68*(((BY68/PROGRAMA!$I$9)*(PROGRAMA!$I$12-PROGRAMA!$I$11)/2)+PROGRAMA!$I$11))</f>
        <v>0</v>
      </c>
      <c r="BZ69" s="245">
        <f>+IF(BZ67="","",PROGRAMA!$I$13*BZ68*(((BZ68/PROGRAMA!$I$9)*(PROGRAMA!$I$12-PROGRAMA!$I$11)/2)+PROGRAMA!$I$11))</f>
        <v>0</v>
      </c>
      <c r="CA69" s="245">
        <f>+IF(CA67="","",PROGRAMA!$I$13*CA68*(((CA68/PROGRAMA!$I$9)*(PROGRAMA!$I$12-PROGRAMA!$I$11)/2)+PROGRAMA!$I$11))</f>
        <v>0</v>
      </c>
      <c r="CB69" s="245">
        <f>+IF(CB67="","",PROGRAMA!$I$13*CB68*(((CB68/PROGRAMA!$I$9)*(PROGRAMA!$I$12-PROGRAMA!$I$11)/2)+PROGRAMA!$I$11))</f>
        <v>0</v>
      </c>
      <c r="CC69" s="245">
        <f>+IF(CC67="","",PROGRAMA!$I$13*CC68*(((CC68/PROGRAMA!$I$9)*(PROGRAMA!$I$12-PROGRAMA!$I$11)/2)+PROGRAMA!$I$11))</f>
        <v>0</v>
      </c>
      <c r="CD69" s="245">
        <f>+IF(CD67="","",PROGRAMA!$I$13*CD68*(((CD68/PROGRAMA!$I$9)*(PROGRAMA!$I$12-PROGRAMA!$I$11)/2)+PROGRAMA!$I$11))</f>
        <v>0</v>
      </c>
      <c r="CE69" s="245">
        <f>+IF(CE67="","",PROGRAMA!$I$13*CE68*(((CE68/PROGRAMA!$I$9)*(PROGRAMA!$I$12-PROGRAMA!$I$11)/2)+PROGRAMA!$I$11))</f>
        <v>0</v>
      </c>
      <c r="CF69" s="245">
        <f>+IF(CF67="","",PROGRAMA!$I$13*CF68*(((CF68/PROGRAMA!$I$9)*(PROGRAMA!$I$12-PROGRAMA!$I$11)/2)+PROGRAMA!$I$11))</f>
        <v>0</v>
      </c>
    </row>
    <row r="70" spans="1:84" ht="15" customHeight="1" thickTop="1" thickBot="1" x14ac:dyDescent="0.35">
      <c r="A70" s="967" t="s">
        <v>264</v>
      </c>
      <c r="B70" s="967" t="s">
        <v>254</v>
      </c>
      <c r="C70" s="970" t="str">
        <f>+IF($B$57='Base Datos'!$V$21,B70,A70)</f>
        <v>Contenedor 3</v>
      </c>
      <c r="D70" s="241" t="s">
        <v>266</v>
      </c>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c r="AI70" s="260"/>
      <c r="AJ70" s="260"/>
      <c r="AK70" s="260"/>
      <c r="AL70" s="260"/>
      <c r="AM70" s="260"/>
      <c r="AN70" s="260"/>
      <c r="AO70" s="260"/>
      <c r="AP70" s="260"/>
      <c r="AQ70" s="260"/>
      <c r="AR70" s="260"/>
      <c r="AS70" s="260"/>
      <c r="AT70" s="260"/>
      <c r="AU70" s="260"/>
      <c r="AV70" s="260"/>
      <c r="AW70" s="260"/>
      <c r="AX70" s="260"/>
      <c r="AY70" s="260"/>
      <c r="AZ70" s="260"/>
      <c r="BA70" s="260"/>
      <c r="BB70" s="260"/>
      <c r="BC70" s="260"/>
      <c r="BD70" s="260"/>
      <c r="BE70" s="260"/>
      <c r="BF70" s="260"/>
      <c r="BG70" s="260"/>
      <c r="BH70" s="260"/>
      <c r="BI70" s="260"/>
      <c r="BJ70" s="260"/>
      <c r="BK70" s="260"/>
      <c r="BL70" s="260"/>
      <c r="BM70" s="260"/>
      <c r="BN70" s="260"/>
      <c r="BO70" s="260"/>
      <c r="BP70" s="260"/>
      <c r="BQ70" s="260"/>
      <c r="BR70" s="260"/>
      <c r="BS70" s="260"/>
      <c r="BT70" s="260"/>
      <c r="BU70" s="260"/>
      <c r="BV70" s="260"/>
      <c r="BW70" s="260"/>
      <c r="BX70" s="260"/>
      <c r="BY70" s="260"/>
      <c r="BZ70" s="260"/>
      <c r="CA70" s="260"/>
      <c r="CB70" s="260"/>
      <c r="CC70" s="260"/>
      <c r="CD70" s="260"/>
      <c r="CE70" s="260"/>
      <c r="CF70" s="260"/>
    </row>
    <row r="71" spans="1:84" ht="15" customHeight="1" thickBot="1" x14ac:dyDescent="0.35">
      <c r="A71" s="967"/>
      <c r="B71" s="967"/>
      <c r="C71" s="968"/>
      <c r="D71" s="242" t="s">
        <v>165</v>
      </c>
      <c r="E71" s="261"/>
      <c r="F71" s="261"/>
      <c r="G71" s="261"/>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c r="AF71" s="261"/>
      <c r="AG71" s="261"/>
      <c r="AH71" s="261"/>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c r="BS71" s="261"/>
      <c r="BT71" s="261"/>
      <c r="BU71" s="261"/>
      <c r="BV71" s="261"/>
      <c r="BW71" s="261"/>
      <c r="BX71" s="261"/>
      <c r="BY71" s="261"/>
      <c r="BZ71" s="261"/>
      <c r="CA71" s="261"/>
      <c r="CB71" s="261"/>
      <c r="CC71" s="261"/>
      <c r="CD71" s="261"/>
      <c r="CE71" s="261"/>
      <c r="CF71" s="261"/>
    </row>
    <row r="72" spans="1:84" ht="15" customHeight="1" thickBot="1" x14ac:dyDescent="0.35">
      <c r="A72" s="967"/>
      <c r="B72" s="967"/>
      <c r="C72" s="968"/>
      <c r="D72" s="242" t="s">
        <v>134</v>
      </c>
      <c r="E72" s="247"/>
      <c r="F72" s="247"/>
      <c r="G72" s="247"/>
      <c r="H72" s="247"/>
      <c r="I72" s="247"/>
      <c r="J72" s="247"/>
      <c r="K72" s="247"/>
      <c r="L72" s="247"/>
      <c r="M72" s="247"/>
      <c r="N72" s="247"/>
      <c r="O72" s="247"/>
      <c r="P72" s="247"/>
      <c r="Q72" s="247"/>
      <c r="R72" s="247"/>
      <c r="S72" s="247"/>
      <c r="T72" s="247"/>
      <c r="U72" s="247"/>
      <c r="V72" s="247"/>
      <c r="W72" s="247"/>
      <c r="X72" s="247"/>
      <c r="Y72" s="247"/>
      <c r="Z72" s="247"/>
      <c r="AA72" s="247"/>
      <c r="AB72" s="247"/>
      <c r="AC72" s="247"/>
      <c r="AD72" s="247"/>
      <c r="AE72" s="247"/>
      <c r="AF72" s="247"/>
      <c r="AG72" s="247"/>
      <c r="AH72" s="247"/>
      <c r="AI72" s="247"/>
      <c r="AJ72" s="247"/>
      <c r="AK72" s="247"/>
      <c r="AL72" s="247"/>
      <c r="AM72" s="247"/>
      <c r="AN72" s="247"/>
      <c r="AO72" s="247"/>
      <c r="AP72" s="247"/>
      <c r="AQ72" s="247"/>
      <c r="AR72" s="247"/>
      <c r="AS72" s="247"/>
      <c r="AT72" s="247"/>
      <c r="AU72" s="247"/>
      <c r="AV72" s="247"/>
      <c r="AW72" s="247"/>
      <c r="AX72" s="247"/>
      <c r="AY72" s="247"/>
      <c r="AZ72" s="247"/>
      <c r="BA72" s="247"/>
      <c r="BB72" s="247"/>
      <c r="BC72" s="247"/>
      <c r="BD72" s="247"/>
      <c r="BE72" s="247"/>
      <c r="BF72" s="247"/>
      <c r="BG72" s="247"/>
      <c r="BH72" s="247"/>
      <c r="BI72" s="247"/>
      <c r="BJ72" s="247"/>
      <c r="BK72" s="247"/>
      <c r="BL72" s="247"/>
      <c r="BM72" s="247"/>
      <c r="BN72" s="247"/>
      <c r="BO72" s="247"/>
      <c r="BP72" s="247"/>
      <c r="BQ72" s="247"/>
      <c r="BR72" s="247"/>
      <c r="BS72" s="247"/>
      <c r="BT72" s="247"/>
      <c r="BU72" s="247"/>
      <c r="BV72" s="247"/>
      <c r="BW72" s="247"/>
      <c r="BX72" s="247"/>
      <c r="BY72" s="247"/>
      <c r="BZ72" s="247"/>
      <c r="CA72" s="247"/>
      <c r="CB72" s="247"/>
      <c r="CC72" s="247"/>
      <c r="CD72" s="247"/>
      <c r="CE72" s="247"/>
      <c r="CF72" s="247"/>
    </row>
    <row r="73" spans="1:84" ht="15" customHeight="1" thickBot="1" x14ac:dyDescent="0.35">
      <c r="A73" s="967"/>
      <c r="B73" s="967"/>
      <c r="C73" s="968"/>
      <c r="D73" s="242" t="s">
        <v>133</v>
      </c>
      <c r="E73" s="197">
        <f>IF(SUM(E71:E72)=0,0,100-E71-E72)</f>
        <v>0</v>
      </c>
      <c r="F73" s="197">
        <f t="shared" ref="F73:BQ73" si="61">IF(SUM(F71:F72)=0,0,100-F71-F72)</f>
        <v>0</v>
      </c>
      <c r="G73" s="197">
        <f t="shared" si="61"/>
        <v>0</v>
      </c>
      <c r="H73" s="197">
        <f t="shared" si="61"/>
        <v>0</v>
      </c>
      <c r="I73" s="197">
        <f t="shared" si="61"/>
        <v>0</v>
      </c>
      <c r="J73" s="197">
        <f t="shared" si="61"/>
        <v>0</v>
      </c>
      <c r="K73" s="197">
        <f t="shared" si="61"/>
        <v>0</v>
      </c>
      <c r="L73" s="197">
        <f t="shared" si="61"/>
        <v>0</v>
      </c>
      <c r="M73" s="197">
        <f t="shared" si="61"/>
        <v>0</v>
      </c>
      <c r="N73" s="197">
        <f t="shared" si="61"/>
        <v>0</v>
      </c>
      <c r="O73" s="197">
        <f t="shared" si="61"/>
        <v>0</v>
      </c>
      <c r="P73" s="197">
        <f t="shared" si="61"/>
        <v>0</v>
      </c>
      <c r="Q73" s="197">
        <f t="shared" si="61"/>
        <v>0</v>
      </c>
      <c r="R73" s="197">
        <f t="shared" si="61"/>
        <v>0</v>
      </c>
      <c r="S73" s="197">
        <f t="shared" si="61"/>
        <v>0</v>
      </c>
      <c r="T73" s="197">
        <f t="shared" si="61"/>
        <v>0</v>
      </c>
      <c r="U73" s="197">
        <f t="shared" si="61"/>
        <v>0</v>
      </c>
      <c r="V73" s="197">
        <f t="shared" si="61"/>
        <v>0</v>
      </c>
      <c r="W73" s="197">
        <f t="shared" si="61"/>
        <v>0</v>
      </c>
      <c r="X73" s="197">
        <f t="shared" si="61"/>
        <v>0</v>
      </c>
      <c r="Y73" s="197">
        <f t="shared" si="61"/>
        <v>0</v>
      </c>
      <c r="Z73" s="197">
        <f t="shared" si="61"/>
        <v>0</v>
      </c>
      <c r="AA73" s="197">
        <f t="shared" si="61"/>
        <v>0</v>
      </c>
      <c r="AB73" s="197">
        <f t="shared" si="61"/>
        <v>0</v>
      </c>
      <c r="AC73" s="197">
        <f t="shared" si="61"/>
        <v>0</v>
      </c>
      <c r="AD73" s="197">
        <f t="shared" si="61"/>
        <v>0</v>
      </c>
      <c r="AE73" s="197">
        <f t="shared" si="61"/>
        <v>0</v>
      </c>
      <c r="AF73" s="197">
        <f t="shared" si="61"/>
        <v>0</v>
      </c>
      <c r="AG73" s="197">
        <f t="shared" si="61"/>
        <v>0</v>
      </c>
      <c r="AH73" s="197">
        <f t="shared" si="61"/>
        <v>0</v>
      </c>
      <c r="AI73" s="197">
        <f t="shared" si="61"/>
        <v>0</v>
      </c>
      <c r="AJ73" s="197">
        <f t="shared" si="61"/>
        <v>0</v>
      </c>
      <c r="AK73" s="197">
        <f t="shared" si="61"/>
        <v>0</v>
      </c>
      <c r="AL73" s="197">
        <f t="shared" si="61"/>
        <v>0</v>
      </c>
      <c r="AM73" s="197">
        <f t="shared" si="61"/>
        <v>0</v>
      </c>
      <c r="AN73" s="197">
        <f t="shared" si="61"/>
        <v>0</v>
      </c>
      <c r="AO73" s="197">
        <f t="shared" si="61"/>
        <v>0</v>
      </c>
      <c r="AP73" s="197">
        <f t="shared" si="61"/>
        <v>0</v>
      </c>
      <c r="AQ73" s="197">
        <f t="shared" si="61"/>
        <v>0</v>
      </c>
      <c r="AR73" s="197">
        <f t="shared" si="61"/>
        <v>0</v>
      </c>
      <c r="AS73" s="197">
        <f t="shared" si="61"/>
        <v>0</v>
      </c>
      <c r="AT73" s="197">
        <f t="shared" si="61"/>
        <v>0</v>
      </c>
      <c r="AU73" s="197">
        <f t="shared" si="61"/>
        <v>0</v>
      </c>
      <c r="AV73" s="197">
        <f t="shared" si="61"/>
        <v>0</v>
      </c>
      <c r="AW73" s="197">
        <f t="shared" si="61"/>
        <v>0</v>
      </c>
      <c r="AX73" s="197">
        <f t="shared" si="61"/>
        <v>0</v>
      </c>
      <c r="AY73" s="197">
        <f t="shared" si="61"/>
        <v>0</v>
      </c>
      <c r="AZ73" s="197">
        <f t="shared" si="61"/>
        <v>0</v>
      </c>
      <c r="BA73" s="197">
        <f t="shared" si="61"/>
        <v>0</v>
      </c>
      <c r="BB73" s="197">
        <f t="shared" si="61"/>
        <v>0</v>
      </c>
      <c r="BC73" s="197">
        <f t="shared" si="61"/>
        <v>0</v>
      </c>
      <c r="BD73" s="197">
        <f t="shared" si="61"/>
        <v>0</v>
      </c>
      <c r="BE73" s="197">
        <f t="shared" si="61"/>
        <v>0</v>
      </c>
      <c r="BF73" s="197">
        <f t="shared" si="61"/>
        <v>0</v>
      </c>
      <c r="BG73" s="197">
        <f t="shared" si="61"/>
        <v>0</v>
      </c>
      <c r="BH73" s="197">
        <f t="shared" si="61"/>
        <v>0</v>
      </c>
      <c r="BI73" s="197">
        <f t="shared" si="61"/>
        <v>0</v>
      </c>
      <c r="BJ73" s="197">
        <f t="shared" si="61"/>
        <v>0</v>
      </c>
      <c r="BK73" s="197">
        <f t="shared" si="61"/>
        <v>0</v>
      </c>
      <c r="BL73" s="197">
        <f t="shared" si="61"/>
        <v>0</v>
      </c>
      <c r="BM73" s="197">
        <f t="shared" si="61"/>
        <v>0</v>
      </c>
      <c r="BN73" s="197">
        <f t="shared" si="61"/>
        <v>0</v>
      </c>
      <c r="BO73" s="197">
        <f t="shared" si="61"/>
        <v>0</v>
      </c>
      <c r="BP73" s="197">
        <f t="shared" si="61"/>
        <v>0</v>
      </c>
      <c r="BQ73" s="197">
        <f t="shared" si="61"/>
        <v>0</v>
      </c>
      <c r="BR73" s="197">
        <f t="shared" ref="BR73:CF73" si="62">IF(SUM(BR71:BR72)=0,0,100-BR71-BR72)</f>
        <v>0</v>
      </c>
      <c r="BS73" s="197">
        <f t="shared" si="62"/>
        <v>0</v>
      </c>
      <c r="BT73" s="197">
        <f t="shared" si="62"/>
        <v>0</v>
      </c>
      <c r="BU73" s="197">
        <f t="shared" si="62"/>
        <v>0</v>
      </c>
      <c r="BV73" s="197">
        <f t="shared" si="62"/>
        <v>0</v>
      </c>
      <c r="BW73" s="197">
        <f t="shared" si="62"/>
        <v>0</v>
      </c>
      <c r="BX73" s="197">
        <f t="shared" si="62"/>
        <v>0</v>
      </c>
      <c r="BY73" s="197">
        <f t="shared" si="62"/>
        <v>0</v>
      </c>
      <c r="BZ73" s="197">
        <f t="shared" si="62"/>
        <v>0</v>
      </c>
      <c r="CA73" s="197">
        <f t="shared" si="62"/>
        <v>0</v>
      </c>
      <c r="CB73" s="197">
        <f t="shared" si="62"/>
        <v>0</v>
      </c>
      <c r="CC73" s="197">
        <f t="shared" si="62"/>
        <v>0</v>
      </c>
      <c r="CD73" s="197">
        <f t="shared" si="62"/>
        <v>0</v>
      </c>
      <c r="CE73" s="197">
        <f t="shared" si="62"/>
        <v>0</v>
      </c>
      <c r="CF73" s="197">
        <f t="shared" si="62"/>
        <v>0</v>
      </c>
    </row>
    <row r="74" spans="1:84" ht="15" customHeight="1" thickBot="1" x14ac:dyDescent="0.35">
      <c r="A74" s="967"/>
      <c r="B74" s="967"/>
      <c r="C74" s="968"/>
      <c r="D74" s="243" t="s">
        <v>122</v>
      </c>
      <c r="E74" s="247"/>
      <c r="F74" s="247"/>
      <c r="G74" s="247"/>
      <c r="H74" s="247"/>
      <c r="I74" s="247"/>
      <c r="J74" s="247"/>
      <c r="K74" s="247"/>
      <c r="L74" s="247"/>
      <c r="M74" s="247"/>
      <c r="N74" s="247"/>
      <c r="O74" s="247"/>
      <c r="P74" s="247"/>
      <c r="Q74" s="247"/>
      <c r="R74" s="247"/>
      <c r="S74" s="247"/>
      <c r="T74" s="247"/>
      <c r="U74" s="247"/>
      <c r="V74" s="247"/>
      <c r="W74" s="247"/>
      <c r="X74" s="247"/>
      <c r="Y74" s="247"/>
      <c r="Z74" s="247"/>
      <c r="AA74" s="247"/>
      <c r="AB74" s="247"/>
      <c r="AC74" s="247"/>
      <c r="AD74" s="247"/>
      <c r="AE74" s="247"/>
      <c r="AF74" s="247"/>
      <c r="AG74" s="247"/>
      <c r="AH74" s="247"/>
      <c r="AI74" s="247"/>
      <c r="AJ74" s="247"/>
      <c r="AK74" s="247"/>
      <c r="AL74" s="247"/>
      <c r="AM74" s="247"/>
      <c r="AN74" s="247"/>
      <c r="AO74" s="247"/>
      <c r="AP74" s="247"/>
      <c r="AQ74" s="247"/>
      <c r="AR74" s="247"/>
      <c r="AS74" s="247"/>
      <c r="AT74" s="247"/>
      <c r="AU74" s="247"/>
      <c r="AV74" s="247"/>
      <c r="AW74" s="247"/>
      <c r="AX74" s="247"/>
      <c r="AY74" s="247"/>
      <c r="AZ74" s="247"/>
      <c r="BA74" s="247"/>
      <c r="BB74" s="247"/>
      <c r="BC74" s="247"/>
      <c r="BD74" s="247"/>
      <c r="BE74" s="247"/>
      <c r="BF74" s="247"/>
      <c r="BG74" s="247"/>
      <c r="BH74" s="247"/>
      <c r="BI74" s="247"/>
      <c r="BJ74" s="247"/>
      <c r="BK74" s="247"/>
      <c r="BL74" s="247"/>
      <c r="BM74" s="247"/>
      <c r="BN74" s="247"/>
      <c r="BO74" s="247"/>
      <c r="BP74" s="247"/>
      <c r="BQ74" s="247"/>
      <c r="BR74" s="247"/>
      <c r="BS74" s="247"/>
      <c r="BT74" s="247"/>
      <c r="BU74" s="247"/>
      <c r="BV74" s="247"/>
      <c r="BW74" s="247"/>
      <c r="BX74" s="247"/>
      <c r="BY74" s="247"/>
      <c r="BZ74" s="247"/>
      <c r="CA74" s="247"/>
      <c r="CB74" s="247"/>
      <c r="CC74" s="247"/>
      <c r="CD74" s="247"/>
      <c r="CE74" s="247"/>
      <c r="CF74" s="247"/>
    </row>
    <row r="75" spans="1:84" ht="15" customHeight="1" thickBot="1" x14ac:dyDescent="0.35">
      <c r="A75" s="967"/>
      <c r="B75" s="967"/>
      <c r="C75" s="969"/>
      <c r="D75" s="244" t="s">
        <v>174</v>
      </c>
      <c r="E75" s="245">
        <f>+IF(E73="","",PROGRAMA!$I$13*E74*(((E74/PROGRAMA!$I$9)*(PROGRAMA!$I$12-PROGRAMA!$I$11)/2)+PROGRAMA!$I$11))</f>
        <v>0</v>
      </c>
      <c r="F75" s="245">
        <f>+IF(F73="","",PROGRAMA!$I$13*F74*(((F74/PROGRAMA!$I$9)*(PROGRAMA!$I$12-PROGRAMA!$I$11)/2)+PROGRAMA!$I$11))</f>
        <v>0</v>
      </c>
      <c r="G75" s="245">
        <f>+IF(G73="","",PROGRAMA!$I$13*G74*(((G74/PROGRAMA!$I$9)*(PROGRAMA!$I$12-PROGRAMA!$I$11)/2)+PROGRAMA!$I$11))</f>
        <v>0</v>
      </c>
      <c r="H75" s="245">
        <f>+IF(H73="","",PROGRAMA!$I$13*H74*(((H74/PROGRAMA!$I$9)*(PROGRAMA!$I$12-PROGRAMA!$I$11)/2)+PROGRAMA!$I$11))</f>
        <v>0</v>
      </c>
      <c r="I75" s="245">
        <f>+IF(I73="","",PROGRAMA!$I$13*I74*(((I74/PROGRAMA!$I$9)*(PROGRAMA!$I$12-PROGRAMA!$I$11)/2)+PROGRAMA!$I$11))</f>
        <v>0</v>
      </c>
      <c r="J75" s="245">
        <f>+IF(J73="","",PROGRAMA!$I$13*J74*(((J74/PROGRAMA!$I$9)*(PROGRAMA!$I$12-PROGRAMA!$I$11)/2)+PROGRAMA!$I$11))</f>
        <v>0</v>
      </c>
      <c r="K75" s="245">
        <f>+IF(K73="","",PROGRAMA!$I$13*K74*(((K74/PROGRAMA!$I$9)*(PROGRAMA!$I$12-PROGRAMA!$I$11)/2)+PROGRAMA!$I$11))</f>
        <v>0</v>
      </c>
      <c r="L75" s="245">
        <f>+IF(L73="","",PROGRAMA!$I$13*L74*(((L74/PROGRAMA!$I$9)*(PROGRAMA!$I$12-PROGRAMA!$I$11)/2)+PROGRAMA!$I$11))</f>
        <v>0</v>
      </c>
      <c r="M75" s="245">
        <f>+IF(M73="","",PROGRAMA!$I$13*M74*(((M74/PROGRAMA!$I$9)*(PROGRAMA!$I$12-PROGRAMA!$I$11)/2)+PROGRAMA!$I$11))</f>
        <v>0</v>
      </c>
      <c r="N75" s="245">
        <f>+IF(N73="","",PROGRAMA!$I$13*N74*(((N74/PROGRAMA!$I$9)*(PROGRAMA!$I$12-PROGRAMA!$I$11)/2)+PROGRAMA!$I$11))</f>
        <v>0</v>
      </c>
      <c r="O75" s="245">
        <f>+IF(O73="","",PROGRAMA!$I$13*O74*(((O74/PROGRAMA!$I$9)*(PROGRAMA!$I$12-PROGRAMA!$I$11)/2)+PROGRAMA!$I$11))</f>
        <v>0</v>
      </c>
      <c r="P75" s="245">
        <f>+IF(P73="","",PROGRAMA!$I$13*P74*(((P74/PROGRAMA!$I$9)*(PROGRAMA!$I$12-PROGRAMA!$I$11)/2)+PROGRAMA!$I$11))</f>
        <v>0</v>
      </c>
      <c r="Q75" s="245">
        <f>+IF(Q73="","",PROGRAMA!$I$13*Q74*(((Q74/PROGRAMA!$I$9)*(PROGRAMA!$I$12-PROGRAMA!$I$11)/2)+PROGRAMA!$I$11))</f>
        <v>0</v>
      </c>
      <c r="R75" s="245">
        <f>+IF(R73="","",PROGRAMA!$I$13*R74*(((R74/PROGRAMA!$I$9)*(PROGRAMA!$I$12-PROGRAMA!$I$11)/2)+PROGRAMA!$I$11))</f>
        <v>0</v>
      </c>
      <c r="S75" s="245">
        <f>+IF(S73="","",PROGRAMA!$I$13*S74*(((S74/PROGRAMA!$I$9)*(PROGRAMA!$I$12-PROGRAMA!$I$11)/2)+PROGRAMA!$I$11))</f>
        <v>0</v>
      </c>
      <c r="T75" s="245">
        <f>+IF(T73="","",PROGRAMA!$I$13*T74*(((T74/PROGRAMA!$I$9)*(PROGRAMA!$I$12-PROGRAMA!$I$11)/2)+PROGRAMA!$I$11))</f>
        <v>0</v>
      </c>
      <c r="U75" s="245">
        <f>+IF(U73="","",PROGRAMA!$I$13*U74*(((U74/PROGRAMA!$I$9)*(PROGRAMA!$I$12-PROGRAMA!$I$11)/2)+PROGRAMA!$I$11))</f>
        <v>0</v>
      </c>
      <c r="V75" s="245">
        <f>+IF(V73="","",PROGRAMA!$I$13*V74*(((V74/PROGRAMA!$I$9)*(PROGRAMA!$I$12-PROGRAMA!$I$11)/2)+PROGRAMA!$I$11))</f>
        <v>0</v>
      </c>
      <c r="W75" s="245">
        <f>+IF(W73="","",PROGRAMA!$I$13*W74*(((W74/PROGRAMA!$I$9)*(PROGRAMA!$I$12-PROGRAMA!$I$11)/2)+PROGRAMA!$I$11))</f>
        <v>0</v>
      </c>
      <c r="X75" s="245">
        <f>+IF(X73="","",PROGRAMA!$I$13*X74*(((X74/PROGRAMA!$I$9)*(PROGRAMA!$I$12-PROGRAMA!$I$11)/2)+PROGRAMA!$I$11))</f>
        <v>0</v>
      </c>
      <c r="Y75" s="245">
        <f>+IF(Y73="","",PROGRAMA!$I$13*Y74*(((Y74/PROGRAMA!$I$9)*(PROGRAMA!$I$12-PROGRAMA!$I$11)/2)+PROGRAMA!$I$11))</f>
        <v>0</v>
      </c>
      <c r="Z75" s="245">
        <f>+IF(Z73="","",PROGRAMA!$I$13*Z74*(((Z74/PROGRAMA!$I$9)*(PROGRAMA!$I$12-PROGRAMA!$I$11)/2)+PROGRAMA!$I$11))</f>
        <v>0</v>
      </c>
      <c r="AA75" s="245">
        <f>+IF(AA73="","",PROGRAMA!$I$13*AA74*(((AA74/PROGRAMA!$I$9)*(PROGRAMA!$I$12-PROGRAMA!$I$11)/2)+PROGRAMA!$I$11))</f>
        <v>0</v>
      </c>
      <c r="AB75" s="245">
        <f>+IF(AB73="","",PROGRAMA!$I$13*AB74*(((AB74/PROGRAMA!$I$9)*(PROGRAMA!$I$12-PROGRAMA!$I$11)/2)+PROGRAMA!$I$11))</f>
        <v>0</v>
      </c>
      <c r="AC75" s="245">
        <f>+IF(AC73="","",PROGRAMA!$I$13*AC74*(((AC74/PROGRAMA!$I$9)*(PROGRAMA!$I$12-PROGRAMA!$I$11)/2)+PROGRAMA!$I$11))</f>
        <v>0</v>
      </c>
      <c r="AD75" s="245">
        <f>+IF(AD73="","",PROGRAMA!$I$13*AD74*(((AD74/PROGRAMA!$I$9)*(PROGRAMA!$I$12-PROGRAMA!$I$11)/2)+PROGRAMA!$I$11))</f>
        <v>0</v>
      </c>
      <c r="AE75" s="245">
        <f>+IF(AE73="","",PROGRAMA!$I$13*AE74*(((AE74/PROGRAMA!$I$9)*(PROGRAMA!$I$12-PROGRAMA!$I$11)/2)+PROGRAMA!$I$11))</f>
        <v>0</v>
      </c>
      <c r="AF75" s="245">
        <f>+IF(AF73="","",PROGRAMA!$I$13*AF74*(((AF74/PROGRAMA!$I$9)*(PROGRAMA!$I$12-PROGRAMA!$I$11)/2)+PROGRAMA!$I$11))</f>
        <v>0</v>
      </c>
      <c r="AG75" s="245">
        <f>+IF(AG73="","",PROGRAMA!$I$13*AG74*(((AG74/PROGRAMA!$I$9)*(PROGRAMA!$I$12-PROGRAMA!$I$11)/2)+PROGRAMA!$I$11))</f>
        <v>0</v>
      </c>
      <c r="AH75" s="245">
        <f>+IF(AH73="","",PROGRAMA!$I$13*AH74*(((AH74/PROGRAMA!$I$9)*(PROGRAMA!$I$12-PROGRAMA!$I$11)/2)+PROGRAMA!$I$11))</f>
        <v>0</v>
      </c>
      <c r="AI75" s="245">
        <f>+IF(AI73="","",PROGRAMA!$I$13*AI74*(((AI74/PROGRAMA!$I$9)*(PROGRAMA!$I$12-PROGRAMA!$I$11)/2)+PROGRAMA!$I$11))</f>
        <v>0</v>
      </c>
      <c r="AJ75" s="245">
        <f>+IF(AJ73="","",PROGRAMA!$I$13*AJ74*(((AJ74/PROGRAMA!$I$9)*(PROGRAMA!$I$12-PROGRAMA!$I$11)/2)+PROGRAMA!$I$11))</f>
        <v>0</v>
      </c>
      <c r="AK75" s="245">
        <f>+IF(AK73="","",PROGRAMA!$I$13*AK74*(((AK74/PROGRAMA!$I$9)*(PROGRAMA!$I$12-PROGRAMA!$I$11)/2)+PROGRAMA!$I$11))</f>
        <v>0</v>
      </c>
      <c r="AL75" s="245">
        <f>+IF(AL73="","",PROGRAMA!$I$13*AL74*(((AL74/PROGRAMA!$I$9)*(PROGRAMA!$I$12-PROGRAMA!$I$11)/2)+PROGRAMA!$I$11))</f>
        <v>0</v>
      </c>
      <c r="AM75" s="245">
        <f>+IF(AM73="","",PROGRAMA!$I$13*AM74*(((AM74/PROGRAMA!$I$9)*(PROGRAMA!$I$12-PROGRAMA!$I$11)/2)+PROGRAMA!$I$11))</f>
        <v>0</v>
      </c>
      <c r="AN75" s="245">
        <f>+IF(AN73="","",PROGRAMA!$I$13*AN74*(((AN74/PROGRAMA!$I$9)*(PROGRAMA!$I$12-PROGRAMA!$I$11)/2)+PROGRAMA!$I$11))</f>
        <v>0</v>
      </c>
      <c r="AO75" s="245">
        <f>+IF(AO73="","",PROGRAMA!$I$13*AO74*(((AO74/PROGRAMA!$I$9)*(PROGRAMA!$I$12-PROGRAMA!$I$11)/2)+PROGRAMA!$I$11))</f>
        <v>0</v>
      </c>
      <c r="AP75" s="245">
        <f>+IF(AP73="","",PROGRAMA!$I$13*AP74*(((AP74/PROGRAMA!$I$9)*(PROGRAMA!$I$12-PROGRAMA!$I$11)/2)+PROGRAMA!$I$11))</f>
        <v>0</v>
      </c>
      <c r="AQ75" s="245">
        <f>+IF(AQ73="","",PROGRAMA!$I$13*AQ74*(((AQ74/PROGRAMA!$I$9)*(PROGRAMA!$I$12-PROGRAMA!$I$11)/2)+PROGRAMA!$I$11))</f>
        <v>0</v>
      </c>
      <c r="AR75" s="245">
        <f>+IF(AR73="","",PROGRAMA!$I$13*AR74*(((AR74/PROGRAMA!$I$9)*(PROGRAMA!$I$12-PROGRAMA!$I$11)/2)+PROGRAMA!$I$11))</f>
        <v>0</v>
      </c>
      <c r="AS75" s="245">
        <f>+IF(AS73="","",PROGRAMA!$I$13*AS74*(((AS74/PROGRAMA!$I$9)*(PROGRAMA!$I$12-PROGRAMA!$I$11)/2)+PROGRAMA!$I$11))</f>
        <v>0</v>
      </c>
      <c r="AT75" s="245">
        <f>+IF(AT73="","",PROGRAMA!$I$13*AT74*(((AT74/PROGRAMA!$I$9)*(PROGRAMA!$I$12-PROGRAMA!$I$11)/2)+PROGRAMA!$I$11))</f>
        <v>0</v>
      </c>
      <c r="AU75" s="245">
        <f>+IF(AU73="","",PROGRAMA!$I$13*AU74*(((AU74/PROGRAMA!$I$9)*(PROGRAMA!$I$12-PROGRAMA!$I$11)/2)+PROGRAMA!$I$11))</f>
        <v>0</v>
      </c>
      <c r="AV75" s="245">
        <f>+IF(AV73="","",PROGRAMA!$I$13*AV74*(((AV74/PROGRAMA!$I$9)*(PROGRAMA!$I$12-PROGRAMA!$I$11)/2)+PROGRAMA!$I$11))</f>
        <v>0</v>
      </c>
      <c r="AW75" s="245">
        <f>+IF(AW73="","",PROGRAMA!$I$13*AW74*(((AW74/PROGRAMA!$I$9)*(PROGRAMA!$I$12-PROGRAMA!$I$11)/2)+PROGRAMA!$I$11))</f>
        <v>0</v>
      </c>
      <c r="AX75" s="245">
        <f>+IF(AX73="","",PROGRAMA!$I$13*AX74*(((AX74/PROGRAMA!$I$9)*(PROGRAMA!$I$12-PROGRAMA!$I$11)/2)+PROGRAMA!$I$11))</f>
        <v>0</v>
      </c>
      <c r="AY75" s="245">
        <f>+IF(AY73="","",PROGRAMA!$I$13*AY74*(((AY74/PROGRAMA!$I$9)*(PROGRAMA!$I$12-PROGRAMA!$I$11)/2)+PROGRAMA!$I$11))</f>
        <v>0</v>
      </c>
      <c r="AZ75" s="245">
        <f>+IF(AZ73="","",PROGRAMA!$I$13*AZ74*(((AZ74/PROGRAMA!$I$9)*(PROGRAMA!$I$12-PROGRAMA!$I$11)/2)+PROGRAMA!$I$11))</f>
        <v>0</v>
      </c>
      <c r="BA75" s="245">
        <f>+IF(BA73="","",PROGRAMA!$I$13*BA74*(((BA74/PROGRAMA!$I$9)*(PROGRAMA!$I$12-PROGRAMA!$I$11)/2)+PROGRAMA!$I$11))</f>
        <v>0</v>
      </c>
      <c r="BB75" s="245">
        <f>+IF(BB73="","",PROGRAMA!$I$13*BB74*(((BB74/PROGRAMA!$I$9)*(PROGRAMA!$I$12-PROGRAMA!$I$11)/2)+PROGRAMA!$I$11))</f>
        <v>0</v>
      </c>
      <c r="BC75" s="245">
        <f>+IF(BC73="","",PROGRAMA!$I$13*BC74*(((BC74/PROGRAMA!$I$9)*(PROGRAMA!$I$12-PROGRAMA!$I$11)/2)+PROGRAMA!$I$11))</f>
        <v>0</v>
      </c>
      <c r="BD75" s="245">
        <f>+IF(BD73="","",PROGRAMA!$I$13*BD74*(((BD74/PROGRAMA!$I$9)*(PROGRAMA!$I$12-PROGRAMA!$I$11)/2)+PROGRAMA!$I$11))</f>
        <v>0</v>
      </c>
      <c r="BE75" s="245">
        <f>+IF(BE73="","",PROGRAMA!$I$13*BE74*(((BE74/PROGRAMA!$I$9)*(PROGRAMA!$I$12-PROGRAMA!$I$11)/2)+PROGRAMA!$I$11))</f>
        <v>0</v>
      </c>
      <c r="BF75" s="245">
        <f>+IF(BF73="","",PROGRAMA!$I$13*BF74*(((BF74/PROGRAMA!$I$9)*(PROGRAMA!$I$12-PROGRAMA!$I$11)/2)+PROGRAMA!$I$11))</f>
        <v>0</v>
      </c>
      <c r="BG75" s="245">
        <f>+IF(BG73="","",PROGRAMA!$I$13*BG74*(((BG74/PROGRAMA!$I$9)*(PROGRAMA!$I$12-PROGRAMA!$I$11)/2)+PROGRAMA!$I$11))</f>
        <v>0</v>
      </c>
      <c r="BH75" s="245">
        <f>+IF(BH73="","",PROGRAMA!$I$13*BH74*(((BH74/PROGRAMA!$I$9)*(PROGRAMA!$I$12-PROGRAMA!$I$11)/2)+PROGRAMA!$I$11))</f>
        <v>0</v>
      </c>
      <c r="BI75" s="245">
        <f>+IF(BI73="","",PROGRAMA!$I$13*BI74*(((BI74/PROGRAMA!$I$9)*(PROGRAMA!$I$12-PROGRAMA!$I$11)/2)+PROGRAMA!$I$11))</f>
        <v>0</v>
      </c>
      <c r="BJ75" s="245">
        <f>+IF(BJ73="","",PROGRAMA!$I$13*BJ74*(((BJ74/PROGRAMA!$I$9)*(PROGRAMA!$I$12-PROGRAMA!$I$11)/2)+PROGRAMA!$I$11))</f>
        <v>0</v>
      </c>
      <c r="BK75" s="245">
        <f>+IF(BK73="","",PROGRAMA!$I$13*BK74*(((BK74/PROGRAMA!$I$9)*(PROGRAMA!$I$12-PROGRAMA!$I$11)/2)+PROGRAMA!$I$11))</f>
        <v>0</v>
      </c>
      <c r="BL75" s="245">
        <f>+IF(BL73="","",PROGRAMA!$I$13*BL74*(((BL74/PROGRAMA!$I$9)*(PROGRAMA!$I$12-PROGRAMA!$I$11)/2)+PROGRAMA!$I$11))</f>
        <v>0</v>
      </c>
      <c r="BM75" s="245">
        <f>+IF(BM73="","",PROGRAMA!$I$13*BM74*(((BM74/PROGRAMA!$I$9)*(PROGRAMA!$I$12-PROGRAMA!$I$11)/2)+PROGRAMA!$I$11))</f>
        <v>0</v>
      </c>
      <c r="BN75" s="245">
        <f>+IF(BN73="","",PROGRAMA!$I$13*BN74*(((BN74/PROGRAMA!$I$9)*(PROGRAMA!$I$12-PROGRAMA!$I$11)/2)+PROGRAMA!$I$11))</f>
        <v>0</v>
      </c>
      <c r="BO75" s="245">
        <f>+IF(BO73="","",PROGRAMA!$I$13*BO74*(((BO74/PROGRAMA!$I$9)*(PROGRAMA!$I$12-PROGRAMA!$I$11)/2)+PROGRAMA!$I$11))</f>
        <v>0</v>
      </c>
      <c r="BP75" s="245">
        <f>+IF(BP73="","",PROGRAMA!$I$13*BP74*(((BP74/PROGRAMA!$I$9)*(PROGRAMA!$I$12-PROGRAMA!$I$11)/2)+PROGRAMA!$I$11))</f>
        <v>0</v>
      </c>
      <c r="BQ75" s="245">
        <f>+IF(BQ73="","",PROGRAMA!$I$13*BQ74*(((BQ74/PROGRAMA!$I$9)*(PROGRAMA!$I$12-PROGRAMA!$I$11)/2)+PROGRAMA!$I$11))</f>
        <v>0</v>
      </c>
      <c r="BR75" s="245">
        <f>+IF(BR73="","",PROGRAMA!$I$13*BR74*(((BR74/PROGRAMA!$I$9)*(PROGRAMA!$I$12-PROGRAMA!$I$11)/2)+PROGRAMA!$I$11))</f>
        <v>0</v>
      </c>
      <c r="BS75" s="245">
        <f>+IF(BS73="","",PROGRAMA!$I$13*BS74*(((BS74/PROGRAMA!$I$9)*(PROGRAMA!$I$12-PROGRAMA!$I$11)/2)+PROGRAMA!$I$11))</f>
        <v>0</v>
      </c>
      <c r="BT75" s="245">
        <f>+IF(BT73="","",PROGRAMA!$I$13*BT74*(((BT74/PROGRAMA!$I$9)*(PROGRAMA!$I$12-PROGRAMA!$I$11)/2)+PROGRAMA!$I$11))</f>
        <v>0</v>
      </c>
      <c r="BU75" s="245">
        <f>+IF(BU73="","",PROGRAMA!$I$13*BU74*(((BU74/PROGRAMA!$I$9)*(PROGRAMA!$I$12-PROGRAMA!$I$11)/2)+PROGRAMA!$I$11))</f>
        <v>0</v>
      </c>
      <c r="BV75" s="245">
        <f>+IF(BV73="","",PROGRAMA!$I$13*BV74*(((BV74/PROGRAMA!$I$9)*(PROGRAMA!$I$12-PROGRAMA!$I$11)/2)+PROGRAMA!$I$11))</f>
        <v>0</v>
      </c>
      <c r="BW75" s="245">
        <f>+IF(BW73="","",PROGRAMA!$I$13*BW74*(((BW74/PROGRAMA!$I$9)*(PROGRAMA!$I$12-PROGRAMA!$I$11)/2)+PROGRAMA!$I$11))</f>
        <v>0</v>
      </c>
      <c r="BX75" s="245">
        <f>+IF(BX73="","",PROGRAMA!$I$13*BX74*(((BX74/PROGRAMA!$I$9)*(PROGRAMA!$I$12-PROGRAMA!$I$11)/2)+PROGRAMA!$I$11))</f>
        <v>0</v>
      </c>
      <c r="BY75" s="245">
        <f>+IF(BY73="","",PROGRAMA!$I$13*BY74*(((BY74/PROGRAMA!$I$9)*(PROGRAMA!$I$12-PROGRAMA!$I$11)/2)+PROGRAMA!$I$11))</f>
        <v>0</v>
      </c>
      <c r="BZ75" s="245">
        <f>+IF(BZ73="","",PROGRAMA!$I$13*BZ74*(((BZ74/PROGRAMA!$I$9)*(PROGRAMA!$I$12-PROGRAMA!$I$11)/2)+PROGRAMA!$I$11))</f>
        <v>0</v>
      </c>
      <c r="CA75" s="245">
        <f>+IF(CA73="","",PROGRAMA!$I$13*CA74*(((CA74/PROGRAMA!$I$9)*(PROGRAMA!$I$12-PROGRAMA!$I$11)/2)+PROGRAMA!$I$11))</f>
        <v>0</v>
      </c>
      <c r="CB75" s="245">
        <f>+IF(CB73="","",PROGRAMA!$I$13*CB74*(((CB74/PROGRAMA!$I$9)*(PROGRAMA!$I$12-PROGRAMA!$I$11)/2)+PROGRAMA!$I$11))</f>
        <v>0</v>
      </c>
      <c r="CC75" s="245">
        <f>+IF(CC73="","",PROGRAMA!$I$13*CC74*(((CC74/PROGRAMA!$I$9)*(PROGRAMA!$I$12-PROGRAMA!$I$11)/2)+PROGRAMA!$I$11))</f>
        <v>0</v>
      </c>
      <c r="CD75" s="245">
        <f>+IF(CD73="","",PROGRAMA!$I$13*CD74*(((CD74/PROGRAMA!$I$9)*(PROGRAMA!$I$12-PROGRAMA!$I$11)/2)+PROGRAMA!$I$11))</f>
        <v>0</v>
      </c>
      <c r="CE75" s="245">
        <f>+IF(CE73="","",PROGRAMA!$I$13*CE74*(((CE74/PROGRAMA!$I$9)*(PROGRAMA!$I$12-PROGRAMA!$I$11)/2)+PROGRAMA!$I$11))</f>
        <v>0</v>
      </c>
      <c r="CF75" s="245">
        <f>+IF(CF73="","",PROGRAMA!$I$13*CF74*(((CF74/PROGRAMA!$I$9)*(PROGRAMA!$I$12-PROGRAMA!$I$11)/2)+PROGRAMA!$I$11))</f>
        <v>0</v>
      </c>
    </row>
    <row r="76" spans="1:84" ht="15" customHeight="1" thickTop="1" thickBot="1" x14ac:dyDescent="0.35">
      <c r="A76" s="967" t="s">
        <v>265</v>
      </c>
      <c r="B76" s="967" t="s">
        <v>255</v>
      </c>
      <c r="C76" s="970" t="str">
        <f>+IF($B$57='Base Datos'!$V$21,B76,A76)</f>
        <v>Contenedor 4</v>
      </c>
      <c r="D76" s="241" t="s">
        <v>266</v>
      </c>
      <c r="E76" s="261"/>
      <c r="F76" s="261"/>
      <c r="G76" s="261"/>
      <c r="H76" s="261"/>
      <c r="I76" s="261"/>
      <c r="J76" s="261"/>
      <c r="K76" s="261"/>
      <c r="L76" s="261"/>
      <c r="M76" s="261"/>
      <c r="N76" s="261"/>
      <c r="O76" s="261"/>
      <c r="P76" s="261"/>
      <c r="Q76" s="261"/>
      <c r="R76" s="261"/>
      <c r="S76" s="261"/>
      <c r="T76" s="261"/>
      <c r="U76" s="261"/>
      <c r="V76" s="261"/>
      <c r="W76" s="261"/>
      <c r="X76" s="261"/>
      <c r="Y76" s="261"/>
      <c r="Z76" s="261"/>
      <c r="AA76" s="261"/>
      <c r="AB76" s="261"/>
      <c r="AC76" s="261"/>
      <c r="AD76" s="261"/>
      <c r="AE76" s="261"/>
      <c r="AF76" s="261"/>
      <c r="AG76" s="261"/>
      <c r="AH76" s="261"/>
      <c r="AI76" s="261"/>
      <c r="AJ76" s="261"/>
      <c r="AK76" s="261"/>
      <c r="AL76" s="261"/>
      <c r="AM76" s="261"/>
      <c r="AN76" s="261"/>
      <c r="AO76" s="261"/>
      <c r="AP76" s="261"/>
      <c r="AQ76" s="261"/>
      <c r="AR76" s="261"/>
      <c r="AS76" s="261"/>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61"/>
      <c r="BS76" s="261"/>
      <c r="BT76" s="261"/>
      <c r="BU76" s="261"/>
      <c r="BV76" s="261"/>
      <c r="BW76" s="261"/>
      <c r="BX76" s="261"/>
      <c r="BY76" s="261"/>
      <c r="BZ76" s="261"/>
      <c r="CA76" s="261"/>
      <c r="CB76" s="261"/>
      <c r="CC76" s="261"/>
      <c r="CD76" s="261"/>
      <c r="CE76" s="261"/>
      <c r="CF76" s="261"/>
    </row>
    <row r="77" spans="1:84" ht="15" customHeight="1" thickBot="1" x14ac:dyDescent="0.35">
      <c r="A77" s="967"/>
      <c r="B77" s="967"/>
      <c r="C77" s="968"/>
      <c r="D77" s="242" t="s">
        <v>165</v>
      </c>
      <c r="E77" s="261"/>
      <c r="F77" s="261"/>
      <c r="G77" s="261"/>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c r="AH77" s="261"/>
      <c r="AI77" s="261"/>
      <c r="AJ77" s="261"/>
      <c r="AK77" s="261"/>
      <c r="AL77" s="261"/>
      <c r="AM77" s="261"/>
      <c r="AN77" s="261"/>
      <c r="AO77" s="261"/>
      <c r="AP77" s="261"/>
      <c r="AQ77" s="261"/>
      <c r="AR77" s="261"/>
      <c r="AS77" s="261"/>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c r="BU77" s="261"/>
      <c r="BV77" s="261"/>
      <c r="BW77" s="261"/>
      <c r="BX77" s="261"/>
      <c r="BY77" s="261"/>
      <c r="BZ77" s="261"/>
      <c r="CA77" s="261"/>
      <c r="CB77" s="261"/>
      <c r="CC77" s="261"/>
      <c r="CD77" s="261"/>
      <c r="CE77" s="261"/>
      <c r="CF77" s="261"/>
    </row>
    <row r="78" spans="1:84" ht="15" customHeight="1" thickBot="1" x14ac:dyDescent="0.35">
      <c r="A78" s="967"/>
      <c r="B78" s="967"/>
      <c r="C78" s="968"/>
      <c r="D78" s="242" t="s">
        <v>134</v>
      </c>
      <c r="E78" s="247"/>
      <c r="F78" s="247"/>
      <c r="G78" s="247"/>
      <c r="H78" s="247"/>
      <c r="I78" s="247"/>
      <c r="J78" s="247"/>
      <c r="K78" s="247"/>
      <c r="L78" s="247"/>
      <c r="M78" s="247"/>
      <c r="N78" s="247"/>
      <c r="O78" s="247"/>
      <c r="P78" s="247"/>
      <c r="Q78" s="247"/>
      <c r="R78" s="247"/>
      <c r="S78" s="247"/>
      <c r="T78" s="247"/>
      <c r="U78" s="247"/>
      <c r="V78" s="247"/>
      <c r="W78" s="247"/>
      <c r="X78" s="247"/>
      <c r="Y78" s="247"/>
      <c r="Z78" s="247"/>
      <c r="AA78" s="247"/>
      <c r="AB78" s="247"/>
      <c r="AC78" s="247"/>
      <c r="AD78" s="247"/>
      <c r="AE78" s="247"/>
      <c r="AF78" s="247"/>
      <c r="AG78" s="247"/>
      <c r="AH78" s="247"/>
      <c r="AI78" s="247"/>
      <c r="AJ78" s="247"/>
      <c r="AK78" s="247"/>
      <c r="AL78" s="247"/>
      <c r="AM78" s="247"/>
      <c r="AN78" s="247"/>
      <c r="AO78" s="247"/>
      <c r="AP78" s="247"/>
      <c r="AQ78" s="247"/>
      <c r="AR78" s="247"/>
      <c r="AS78" s="247"/>
      <c r="AT78" s="247"/>
      <c r="AU78" s="247"/>
      <c r="AV78" s="247"/>
      <c r="AW78" s="247"/>
      <c r="AX78" s="247"/>
      <c r="AY78" s="247"/>
      <c r="AZ78" s="247"/>
      <c r="BA78" s="247"/>
      <c r="BB78" s="247"/>
      <c r="BC78" s="247"/>
      <c r="BD78" s="247"/>
      <c r="BE78" s="247"/>
      <c r="BF78" s="247"/>
      <c r="BG78" s="247"/>
      <c r="BH78" s="247"/>
      <c r="BI78" s="247"/>
      <c r="BJ78" s="247"/>
      <c r="BK78" s="247"/>
      <c r="BL78" s="247"/>
      <c r="BM78" s="247"/>
      <c r="BN78" s="247"/>
      <c r="BO78" s="247"/>
      <c r="BP78" s="247"/>
      <c r="BQ78" s="247"/>
      <c r="BR78" s="247"/>
      <c r="BS78" s="247"/>
      <c r="BT78" s="247"/>
      <c r="BU78" s="247"/>
      <c r="BV78" s="247"/>
      <c r="BW78" s="247"/>
      <c r="BX78" s="247"/>
      <c r="BY78" s="247"/>
      <c r="BZ78" s="247"/>
      <c r="CA78" s="247"/>
      <c r="CB78" s="247"/>
      <c r="CC78" s="247"/>
      <c r="CD78" s="247"/>
      <c r="CE78" s="247"/>
      <c r="CF78" s="247"/>
    </row>
    <row r="79" spans="1:84" ht="15" customHeight="1" thickBot="1" x14ac:dyDescent="0.35">
      <c r="A79" s="967"/>
      <c r="B79" s="967"/>
      <c r="C79" s="968"/>
      <c r="D79" s="242" t="s">
        <v>133</v>
      </c>
      <c r="E79" s="197">
        <f>IF(SUM(E77:E78)=0,0,100-E77-E78)</f>
        <v>0</v>
      </c>
      <c r="F79" s="197">
        <f t="shared" ref="F79:BQ79" si="63">IF(SUM(F77:F78)=0,0,100-F77-F78)</f>
        <v>0</v>
      </c>
      <c r="G79" s="197">
        <f t="shared" si="63"/>
        <v>0</v>
      </c>
      <c r="H79" s="197">
        <f t="shared" si="63"/>
        <v>0</v>
      </c>
      <c r="I79" s="197">
        <f t="shared" si="63"/>
        <v>0</v>
      </c>
      <c r="J79" s="197">
        <f t="shared" si="63"/>
        <v>0</v>
      </c>
      <c r="K79" s="197">
        <f t="shared" si="63"/>
        <v>0</v>
      </c>
      <c r="L79" s="197">
        <f t="shared" si="63"/>
        <v>0</v>
      </c>
      <c r="M79" s="197">
        <f t="shared" si="63"/>
        <v>0</v>
      </c>
      <c r="N79" s="197">
        <f t="shared" si="63"/>
        <v>0</v>
      </c>
      <c r="O79" s="197">
        <f t="shared" si="63"/>
        <v>0</v>
      </c>
      <c r="P79" s="197">
        <f t="shared" si="63"/>
        <v>0</v>
      </c>
      <c r="Q79" s="197">
        <f t="shared" si="63"/>
        <v>0</v>
      </c>
      <c r="R79" s="197">
        <f t="shared" si="63"/>
        <v>0</v>
      </c>
      <c r="S79" s="197">
        <f t="shared" si="63"/>
        <v>0</v>
      </c>
      <c r="T79" s="197">
        <f t="shared" si="63"/>
        <v>0</v>
      </c>
      <c r="U79" s="197">
        <f t="shared" si="63"/>
        <v>0</v>
      </c>
      <c r="V79" s="197">
        <f t="shared" si="63"/>
        <v>0</v>
      </c>
      <c r="W79" s="197">
        <f t="shared" si="63"/>
        <v>0</v>
      </c>
      <c r="X79" s="197">
        <f t="shared" si="63"/>
        <v>0</v>
      </c>
      <c r="Y79" s="197">
        <f t="shared" si="63"/>
        <v>0</v>
      </c>
      <c r="Z79" s="197">
        <f t="shared" si="63"/>
        <v>0</v>
      </c>
      <c r="AA79" s="197">
        <f t="shared" si="63"/>
        <v>0</v>
      </c>
      <c r="AB79" s="197">
        <f t="shared" si="63"/>
        <v>0</v>
      </c>
      <c r="AC79" s="197">
        <f t="shared" si="63"/>
        <v>0</v>
      </c>
      <c r="AD79" s="197">
        <f t="shared" si="63"/>
        <v>0</v>
      </c>
      <c r="AE79" s="197">
        <f t="shared" si="63"/>
        <v>0</v>
      </c>
      <c r="AF79" s="197">
        <f t="shared" si="63"/>
        <v>0</v>
      </c>
      <c r="AG79" s="197">
        <f t="shared" si="63"/>
        <v>0</v>
      </c>
      <c r="AH79" s="197">
        <f t="shared" si="63"/>
        <v>0</v>
      </c>
      <c r="AI79" s="197">
        <f t="shared" si="63"/>
        <v>0</v>
      </c>
      <c r="AJ79" s="197">
        <f t="shared" si="63"/>
        <v>0</v>
      </c>
      <c r="AK79" s="197">
        <f t="shared" si="63"/>
        <v>0</v>
      </c>
      <c r="AL79" s="197">
        <f t="shared" si="63"/>
        <v>0</v>
      </c>
      <c r="AM79" s="197">
        <f t="shared" si="63"/>
        <v>0</v>
      </c>
      <c r="AN79" s="197">
        <f t="shared" si="63"/>
        <v>0</v>
      </c>
      <c r="AO79" s="197">
        <f t="shared" si="63"/>
        <v>0</v>
      </c>
      <c r="AP79" s="197">
        <f t="shared" si="63"/>
        <v>0</v>
      </c>
      <c r="AQ79" s="197">
        <f t="shared" si="63"/>
        <v>0</v>
      </c>
      <c r="AR79" s="197">
        <f t="shared" si="63"/>
        <v>0</v>
      </c>
      <c r="AS79" s="197">
        <f t="shared" si="63"/>
        <v>0</v>
      </c>
      <c r="AT79" s="197">
        <f t="shared" si="63"/>
        <v>0</v>
      </c>
      <c r="AU79" s="197">
        <f t="shared" si="63"/>
        <v>0</v>
      </c>
      <c r="AV79" s="197">
        <f t="shared" si="63"/>
        <v>0</v>
      </c>
      <c r="AW79" s="197">
        <f t="shared" si="63"/>
        <v>0</v>
      </c>
      <c r="AX79" s="197">
        <f t="shared" si="63"/>
        <v>0</v>
      </c>
      <c r="AY79" s="197">
        <f t="shared" si="63"/>
        <v>0</v>
      </c>
      <c r="AZ79" s="197">
        <f t="shared" si="63"/>
        <v>0</v>
      </c>
      <c r="BA79" s="197">
        <f t="shared" si="63"/>
        <v>0</v>
      </c>
      <c r="BB79" s="197">
        <f t="shared" si="63"/>
        <v>0</v>
      </c>
      <c r="BC79" s="197">
        <f t="shared" si="63"/>
        <v>0</v>
      </c>
      <c r="BD79" s="197">
        <f t="shared" si="63"/>
        <v>0</v>
      </c>
      <c r="BE79" s="197">
        <f t="shared" si="63"/>
        <v>0</v>
      </c>
      <c r="BF79" s="197">
        <f t="shared" si="63"/>
        <v>0</v>
      </c>
      <c r="BG79" s="197">
        <f t="shared" si="63"/>
        <v>0</v>
      </c>
      <c r="BH79" s="197">
        <f t="shared" si="63"/>
        <v>0</v>
      </c>
      <c r="BI79" s="197">
        <f t="shared" si="63"/>
        <v>0</v>
      </c>
      <c r="BJ79" s="197">
        <f t="shared" si="63"/>
        <v>0</v>
      </c>
      <c r="BK79" s="197">
        <f t="shared" si="63"/>
        <v>0</v>
      </c>
      <c r="BL79" s="197">
        <f t="shared" si="63"/>
        <v>0</v>
      </c>
      <c r="BM79" s="197">
        <f t="shared" si="63"/>
        <v>0</v>
      </c>
      <c r="BN79" s="197">
        <f t="shared" si="63"/>
        <v>0</v>
      </c>
      <c r="BO79" s="197">
        <f t="shared" si="63"/>
        <v>0</v>
      </c>
      <c r="BP79" s="197">
        <f t="shared" si="63"/>
        <v>0</v>
      </c>
      <c r="BQ79" s="197">
        <f t="shared" si="63"/>
        <v>0</v>
      </c>
      <c r="BR79" s="197">
        <f t="shared" ref="BR79:CF79" si="64">IF(SUM(BR77:BR78)=0,0,100-BR77-BR78)</f>
        <v>0</v>
      </c>
      <c r="BS79" s="197">
        <f t="shared" si="64"/>
        <v>0</v>
      </c>
      <c r="BT79" s="197">
        <f t="shared" si="64"/>
        <v>0</v>
      </c>
      <c r="BU79" s="197">
        <f t="shared" si="64"/>
        <v>0</v>
      </c>
      <c r="BV79" s="197">
        <f t="shared" si="64"/>
        <v>0</v>
      </c>
      <c r="BW79" s="197">
        <f t="shared" si="64"/>
        <v>0</v>
      </c>
      <c r="BX79" s="197">
        <f t="shared" si="64"/>
        <v>0</v>
      </c>
      <c r="BY79" s="197">
        <f t="shared" si="64"/>
        <v>0</v>
      </c>
      <c r="BZ79" s="197">
        <f t="shared" si="64"/>
        <v>0</v>
      </c>
      <c r="CA79" s="197">
        <f t="shared" si="64"/>
        <v>0</v>
      </c>
      <c r="CB79" s="197">
        <f t="shared" si="64"/>
        <v>0</v>
      </c>
      <c r="CC79" s="197">
        <f t="shared" si="64"/>
        <v>0</v>
      </c>
      <c r="CD79" s="197">
        <f t="shared" si="64"/>
        <v>0</v>
      </c>
      <c r="CE79" s="197">
        <f t="shared" si="64"/>
        <v>0</v>
      </c>
      <c r="CF79" s="197">
        <f t="shared" si="64"/>
        <v>0</v>
      </c>
    </row>
    <row r="80" spans="1:84" ht="15" customHeight="1" thickBot="1" x14ac:dyDescent="0.35">
      <c r="A80" s="967"/>
      <c r="B80" s="967"/>
      <c r="C80" s="968"/>
      <c r="D80" s="243" t="s">
        <v>122</v>
      </c>
      <c r="E80" s="247"/>
      <c r="F80" s="247"/>
      <c r="G80" s="247"/>
      <c r="H80" s="247"/>
      <c r="I80" s="247"/>
      <c r="J80" s="247"/>
      <c r="K80" s="247"/>
      <c r="L80" s="247"/>
      <c r="M80" s="247"/>
      <c r="N80" s="247"/>
      <c r="O80" s="247"/>
      <c r="P80" s="247"/>
      <c r="Q80" s="247"/>
      <c r="R80" s="247"/>
      <c r="S80" s="247"/>
      <c r="T80" s="247"/>
      <c r="U80" s="247"/>
      <c r="V80" s="247"/>
      <c r="W80" s="247"/>
      <c r="X80" s="247"/>
      <c r="Y80" s="247"/>
      <c r="Z80" s="247"/>
      <c r="AA80" s="247"/>
      <c r="AB80" s="247"/>
      <c r="AC80" s="247"/>
      <c r="AD80" s="247"/>
      <c r="AE80" s="247"/>
      <c r="AF80" s="247"/>
      <c r="AG80" s="247"/>
      <c r="AH80" s="247"/>
      <c r="AI80" s="247"/>
      <c r="AJ80" s="247"/>
      <c r="AK80" s="247"/>
      <c r="AL80" s="247"/>
      <c r="AM80" s="247"/>
      <c r="AN80" s="247"/>
      <c r="AO80" s="247"/>
      <c r="AP80" s="247"/>
      <c r="AQ80" s="247"/>
      <c r="AR80" s="247"/>
      <c r="AS80" s="247"/>
      <c r="AT80" s="247"/>
      <c r="AU80" s="247"/>
      <c r="AV80" s="247"/>
      <c r="AW80" s="247"/>
      <c r="AX80" s="247"/>
      <c r="AY80" s="247"/>
      <c r="AZ80" s="247"/>
      <c r="BA80" s="247"/>
      <c r="BB80" s="247"/>
      <c r="BC80" s="247"/>
      <c r="BD80" s="247"/>
      <c r="BE80" s="247"/>
      <c r="BF80" s="247"/>
      <c r="BG80" s="247"/>
      <c r="BH80" s="247"/>
      <c r="BI80" s="247"/>
      <c r="BJ80" s="247"/>
      <c r="BK80" s="247"/>
      <c r="BL80" s="247"/>
      <c r="BM80" s="247"/>
      <c r="BN80" s="247"/>
      <c r="BO80" s="247"/>
      <c r="BP80" s="247"/>
      <c r="BQ80" s="247"/>
      <c r="BR80" s="247"/>
      <c r="BS80" s="247"/>
      <c r="BT80" s="247"/>
      <c r="BU80" s="247"/>
      <c r="BV80" s="247"/>
      <c r="BW80" s="247"/>
      <c r="BX80" s="247"/>
      <c r="BY80" s="247"/>
      <c r="BZ80" s="247"/>
      <c r="CA80" s="247"/>
      <c r="CB80" s="247"/>
      <c r="CC80" s="247"/>
      <c r="CD80" s="247"/>
      <c r="CE80" s="247"/>
      <c r="CF80" s="247"/>
    </row>
    <row r="81" spans="1:84" ht="15" customHeight="1" thickBot="1" x14ac:dyDescent="0.35">
      <c r="A81" s="967"/>
      <c r="B81" s="967"/>
      <c r="C81" s="969"/>
      <c r="D81" s="244" t="s">
        <v>174</v>
      </c>
      <c r="E81" s="245">
        <f>+IF(E79="","",PROGRAMA!$I$13*E80*(((E80/PROGRAMA!$I$9)*(PROGRAMA!$I$12-PROGRAMA!$I$11)/2)+PROGRAMA!$I$11))</f>
        <v>0</v>
      </c>
      <c r="F81" s="245">
        <f>+IF(F79="","",PROGRAMA!$I$13*F80*(((F80/PROGRAMA!$I$9)*(PROGRAMA!$I$12-PROGRAMA!$I$11)/2)+PROGRAMA!$I$11))</f>
        <v>0</v>
      </c>
      <c r="G81" s="245">
        <f>+IF(G79="","",PROGRAMA!$I$13*G80*(((G80/PROGRAMA!$I$9)*(PROGRAMA!$I$12-PROGRAMA!$I$11)/2)+PROGRAMA!$I$11))</f>
        <v>0</v>
      </c>
      <c r="H81" s="245">
        <f>+IF(H79="","",PROGRAMA!$I$13*H80*(((H80/PROGRAMA!$I$9)*(PROGRAMA!$I$12-PROGRAMA!$I$11)/2)+PROGRAMA!$I$11))</f>
        <v>0</v>
      </c>
      <c r="I81" s="245">
        <f>+IF(I79="","",PROGRAMA!$I$13*I80*(((I80/PROGRAMA!$I$9)*(PROGRAMA!$I$12-PROGRAMA!$I$11)/2)+PROGRAMA!$I$11))</f>
        <v>0</v>
      </c>
      <c r="J81" s="245">
        <f>+IF(J79="","",PROGRAMA!$I$13*J80*(((J80/PROGRAMA!$I$9)*(PROGRAMA!$I$12-PROGRAMA!$I$11)/2)+PROGRAMA!$I$11))</f>
        <v>0</v>
      </c>
      <c r="K81" s="245">
        <f>+IF(K79="","",PROGRAMA!$I$13*K80*(((K80/PROGRAMA!$I$9)*(PROGRAMA!$I$12-PROGRAMA!$I$11)/2)+PROGRAMA!$I$11))</f>
        <v>0</v>
      </c>
      <c r="L81" s="245">
        <f>+IF(L79="","",PROGRAMA!$I$13*L80*(((L80/PROGRAMA!$I$9)*(PROGRAMA!$I$12-PROGRAMA!$I$11)/2)+PROGRAMA!$I$11))</f>
        <v>0</v>
      </c>
      <c r="M81" s="245">
        <f>+IF(M79="","",PROGRAMA!$I$13*M80*(((M80/PROGRAMA!$I$9)*(PROGRAMA!$I$12-PROGRAMA!$I$11)/2)+PROGRAMA!$I$11))</f>
        <v>0</v>
      </c>
      <c r="N81" s="245">
        <f>+IF(N79="","",PROGRAMA!$I$13*N80*(((N80/PROGRAMA!$I$9)*(PROGRAMA!$I$12-PROGRAMA!$I$11)/2)+PROGRAMA!$I$11))</f>
        <v>0</v>
      </c>
      <c r="O81" s="245">
        <f>+IF(O79="","",PROGRAMA!$I$13*O80*(((O80/PROGRAMA!$I$9)*(PROGRAMA!$I$12-PROGRAMA!$I$11)/2)+PROGRAMA!$I$11))</f>
        <v>0</v>
      </c>
      <c r="P81" s="245">
        <f>+IF(P79="","",PROGRAMA!$I$13*P80*(((P80/PROGRAMA!$I$9)*(PROGRAMA!$I$12-PROGRAMA!$I$11)/2)+PROGRAMA!$I$11))</f>
        <v>0</v>
      </c>
      <c r="Q81" s="245">
        <f>+IF(Q79="","",PROGRAMA!$I$13*Q80*(((Q80/PROGRAMA!$I$9)*(PROGRAMA!$I$12-PROGRAMA!$I$11)/2)+PROGRAMA!$I$11))</f>
        <v>0</v>
      </c>
      <c r="R81" s="245">
        <f>+IF(R79="","",PROGRAMA!$I$13*R80*(((R80/PROGRAMA!$I$9)*(PROGRAMA!$I$12-PROGRAMA!$I$11)/2)+PROGRAMA!$I$11))</f>
        <v>0</v>
      </c>
      <c r="S81" s="245">
        <f>+IF(S79="","",PROGRAMA!$I$13*S80*(((S80/PROGRAMA!$I$9)*(PROGRAMA!$I$12-PROGRAMA!$I$11)/2)+PROGRAMA!$I$11))</f>
        <v>0</v>
      </c>
      <c r="T81" s="245">
        <f>+IF(T79="","",PROGRAMA!$I$13*T80*(((T80/PROGRAMA!$I$9)*(PROGRAMA!$I$12-PROGRAMA!$I$11)/2)+PROGRAMA!$I$11))</f>
        <v>0</v>
      </c>
      <c r="U81" s="245">
        <f>+IF(U79="","",PROGRAMA!$I$13*U80*(((U80/PROGRAMA!$I$9)*(PROGRAMA!$I$12-PROGRAMA!$I$11)/2)+PROGRAMA!$I$11))</f>
        <v>0</v>
      </c>
      <c r="V81" s="245">
        <f>+IF(V79="","",PROGRAMA!$I$13*V80*(((V80/PROGRAMA!$I$9)*(PROGRAMA!$I$12-PROGRAMA!$I$11)/2)+PROGRAMA!$I$11))</f>
        <v>0</v>
      </c>
      <c r="W81" s="245">
        <f>+IF(W79="","",PROGRAMA!$I$13*W80*(((W80/PROGRAMA!$I$9)*(PROGRAMA!$I$12-PROGRAMA!$I$11)/2)+PROGRAMA!$I$11))</f>
        <v>0</v>
      </c>
      <c r="X81" s="245">
        <f>+IF(X79="","",PROGRAMA!$I$13*X80*(((X80/PROGRAMA!$I$9)*(PROGRAMA!$I$12-PROGRAMA!$I$11)/2)+PROGRAMA!$I$11))</f>
        <v>0</v>
      </c>
      <c r="Y81" s="245">
        <f>+IF(Y79="","",PROGRAMA!$I$13*Y80*(((Y80/PROGRAMA!$I$9)*(PROGRAMA!$I$12-PROGRAMA!$I$11)/2)+PROGRAMA!$I$11))</f>
        <v>0</v>
      </c>
      <c r="Z81" s="245">
        <f>+IF(Z79="","",PROGRAMA!$I$13*Z80*(((Z80/PROGRAMA!$I$9)*(PROGRAMA!$I$12-PROGRAMA!$I$11)/2)+PROGRAMA!$I$11))</f>
        <v>0</v>
      </c>
      <c r="AA81" s="245">
        <f>+IF(AA79="","",PROGRAMA!$I$13*AA80*(((AA80/PROGRAMA!$I$9)*(PROGRAMA!$I$12-PROGRAMA!$I$11)/2)+PROGRAMA!$I$11))</f>
        <v>0</v>
      </c>
      <c r="AB81" s="245">
        <f>+IF(AB79="","",PROGRAMA!$I$13*AB80*(((AB80/PROGRAMA!$I$9)*(PROGRAMA!$I$12-PROGRAMA!$I$11)/2)+PROGRAMA!$I$11))</f>
        <v>0</v>
      </c>
      <c r="AC81" s="245">
        <f>+IF(AC79="","",PROGRAMA!$I$13*AC80*(((AC80/PROGRAMA!$I$9)*(PROGRAMA!$I$12-PROGRAMA!$I$11)/2)+PROGRAMA!$I$11))</f>
        <v>0</v>
      </c>
      <c r="AD81" s="245">
        <f>+IF(AD79="","",PROGRAMA!$I$13*AD80*(((AD80/PROGRAMA!$I$9)*(PROGRAMA!$I$12-PROGRAMA!$I$11)/2)+PROGRAMA!$I$11))</f>
        <v>0</v>
      </c>
      <c r="AE81" s="245">
        <f>+IF(AE79="","",PROGRAMA!$I$13*AE80*(((AE80/PROGRAMA!$I$9)*(PROGRAMA!$I$12-PROGRAMA!$I$11)/2)+PROGRAMA!$I$11))</f>
        <v>0</v>
      </c>
      <c r="AF81" s="245">
        <f>+IF(AF79="","",PROGRAMA!$I$13*AF80*(((AF80/PROGRAMA!$I$9)*(PROGRAMA!$I$12-PROGRAMA!$I$11)/2)+PROGRAMA!$I$11))</f>
        <v>0</v>
      </c>
      <c r="AG81" s="245">
        <f>+IF(AG79="","",PROGRAMA!$I$13*AG80*(((AG80/PROGRAMA!$I$9)*(PROGRAMA!$I$12-PROGRAMA!$I$11)/2)+PROGRAMA!$I$11))</f>
        <v>0</v>
      </c>
      <c r="AH81" s="245">
        <f>+IF(AH79="","",PROGRAMA!$I$13*AH80*(((AH80/PROGRAMA!$I$9)*(PROGRAMA!$I$12-PROGRAMA!$I$11)/2)+PROGRAMA!$I$11))</f>
        <v>0</v>
      </c>
      <c r="AI81" s="245">
        <f>+IF(AI79="","",PROGRAMA!$I$13*AI80*(((AI80/PROGRAMA!$I$9)*(PROGRAMA!$I$12-PROGRAMA!$I$11)/2)+PROGRAMA!$I$11))</f>
        <v>0</v>
      </c>
      <c r="AJ81" s="245">
        <f>+IF(AJ79="","",PROGRAMA!$I$13*AJ80*(((AJ80/PROGRAMA!$I$9)*(PROGRAMA!$I$12-PROGRAMA!$I$11)/2)+PROGRAMA!$I$11))</f>
        <v>0</v>
      </c>
      <c r="AK81" s="245">
        <f>+IF(AK79="","",PROGRAMA!$I$13*AK80*(((AK80/PROGRAMA!$I$9)*(PROGRAMA!$I$12-PROGRAMA!$I$11)/2)+PROGRAMA!$I$11))</f>
        <v>0</v>
      </c>
      <c r="AL81" s="245">
        <f>+IF(AL79="","",PROGRAMA!$I$13*AL80*(((AL80/PROGRAMA!$I$9)*(PROGRAMA!$I$12-PROGRAMA!$I$11)/2)+PROGRAMA!$I$11))</f>
        <v>0</v>
      </c>
      <c r="AM81" s="245">
        <f>+IF(AM79="","",PROGRAMA!$I$13*AM80*(((AM80/PROGRAMA!$I$9)*(PROGRAMA!$I$12-PROGRAMA!$I$11)/2)+PROGRAMA!$I$11))</f>
        <v>0</v>
      </c>
      <c r="AN81" s="245">
        <f>+IF(AN79="","",PROGRAMA!$I$13*AN80*(((AN80/PROGRAMA!$I$9)*(PROGRAMA!$I$12-PROGRAMA!$I$11)/2)+PROGRAMA!$I$11))</f>
        <v>0</v>
      </c>
      <c r="AO81" s="245">
        <f>+IF(AO79="","",PROGRAMA!$I$13*AO80*(((AO80/PROGRAMA!$I$9)*(PROGRAMA!$I$12-PROGRAMA!$I$11)/2)+PROGRAMA!$I$11))</f>
        <v>0</v>
      </c>
      <c r="AP81" s="245">
        <f>+IF(AP79="","",PROGRAMA!$I$13*AP80*(((AP80/PROGRAMA!$I$9)*(PROGRAMA!$I$12-PROGRAMA!$I$11)/2)+PROGRAMA!$I$11))</f>
        <v>0</v>
      </c>
      <c r="AQ81" s="245">
        <f>+IF(AQ79="","",PROGRAMA!$I$13*AQ80*(((AQ80/PROGRAMA!$I$9)*(PROGRAMA!$I$12-PROGRAMA!$I$11)/2)+PROGRAMA!$I$11))</f>
        <v>0</v>
      </c>
      <c r="AR81" s="245">
        <f>+IF(AR79="","",PROGRAMA!$I$13*AR80*(((AR80/PROGRAMA!$I$9)*(PROGRAMA!$I$12-PROGRAMA!$I$11)/2)+PROGRAMA!$I$11))</f>
        <v>0</v>
      </c>
      <c r="AS81" s="245">
        <f>+IF(AS79="","",PROGRAMA!$I$13*AS80*(((AS80/PROGRAMA!$I$9)*(PROGRAMA!$I$12-PROGRAMA!$I$11)/2)+PROGRAMA!$I$11))</f>
        <v>0</v>
      </c>
      <c r="AT81" s="245">
        <f>+IF(AT79="","",PROGRAMA!$I$13*AT80*(((AT80/PROGRAMA!$I$9)*(PROGRAMA!$I$12-PROGRAMA!$I$11)/2)+PROGRAMA!$I$11))</f>
        <v>0</v>
      </c>
      <c r="AU81" s="245">
        <f>+IF(AU79="","",PROGRAMA!$I$13*AU80*(((AU80/PROGRAMA!$I$9)*(PROGRAMA!$I$12-PROGRAMA!$I$11)/2)+PROGRAMA!$I$11))</f>
        <v>0</v>
      </c>
      <c r="AV81" s="245">
        <f>+IF(AV79="","",PROGRAMA!$I$13*AV80*(((AV80/PROGRAMA!$I$9)*(PROGRAMA!$I$12-PROGRAMA!$I$11)/2)+PROGRAMA!$I$11))</f>
        <v>0</v>
      </c>
      <c r="AW81" s="245">
        <f>+IF(AW79="","",PROGRAMA!$I$13*AW80*(((AW80/PROGRAMA!$I$9)*(PROGRAMA!$I$12-PROGRAMA!$I$11)/2)+PROGRAMA!$I$11))</f>
        <v>0</v>
      </c>
      <c r="AX81" s="245">
        <f>+IF(AX79="","",PROGRAMA!$I$13*AX80*(((AX80/PROGRAMA!$I$9)*(PROGRAMA!$I$12-PROGRAMA!$I$11)/2)+PROGRAMA!$I$11))</f>
        <v>0</v>
      </c>
      <c r="AY81" s="245">
        <f>+IF(AY79="","",PROGRAMA!$I$13*AY80*(((AY80/PROGRAMA!$I$9)*(PROGRAMA!$I$12-PROGRAMA!$I$11)/2)+PROGRAMA!$I$11))</f>
        <v>0</v>
      </c>
      <c r="AZ81" s="245">
        <f>+IF(AZ79="","",PROGRAMA!$I$13*AZ80*(((AZ80/PROGRAMA!$I$9)*(PROGRAMA!$I$12-PROGRAMA!$I$11)/2)+PROGRAMA!$I$11))</f>
        <v>0</v>
      </c>
      <c r="BA81" s="245">
        <f>+IF(BA79="","",PROGRAMA!$I$13*BA80*(((BA80/PROGRAMA!$I$9)*(PROGRAMA!$I$12-PROGRAMA!$I$11)/2)+PROGRAMA!$I$11))</f>
        <v>0</v>
      </c>
      <c r="BB81" s="245">
        <f>+IF(BB79="","",PROGRAMA!$I$13*BB80*(((BB80/PROGRAMA!$I$9)*(PROGRAMA!$I$12-PROGRAMA!$I$11)/2)+PROGRAMA!$I$11))</f>
        <v>0</v>
      </c>
      <c r="BC81" s="245">
        <f>+IF(BC79="","",PROGRAMA!$I$13*BC80*(((BC80/PROGRAMA!$I$9)*(PROGRAMA!$I$12-PROGRAMA!$I$11)/2)+PROGRAMA!$I$11))</f>
        <v>0</v>
      </c>
      <c r="BD81" s="245">
        <f>+IF(BD79="","",PROGRAMA!$I$13*BD80*(((BD80/PROGRAMA!$I$9)*(PROGRAMA!$I$12-PROGRAMA!$I$11)/2)+PROGRAMA!$I$11))</f>
        <v>0</v>
      </c>
      <c r="BE81" s="245">
        <f>+IF(BE79="","",PROGRAMA!$I$13*BE80*(((BE80/PROGRAMA!$I$9)*(PROGRAMA!$I$12-PROGRAMA!$I$11)/2)+PROGRAMA!$I$11))</f>
        <v>0</v>
      </c>
      <c r="BF81" s="245">
        <f>+IF(BF79="","",PROGRAMA!$I$13*BF80*(((BF80/PROGRAMA!$I$9)*(PROGRAMA!$I$12-PROGRAMA!$I$11)/2)+PROGRAMA!$I$11))</f>
        <v>0</v>
      </c>
      <c r="BG81" s="245">
        <f>+IF(BG79="","",PROGRAMA!$I$13*BG80*(((BG80/PROGRAMA!$I$9)*(PROGRAMA!$I$12-PROGRAMA!$I$11)/2)+PROGRAMA!$I$11))</f>
        <v>0</v>
      </c>
      <c r="BH81" s="245">
        <f>+IF(BH79="","",PROGRAMA!$I$13*BH80*(((BH80/PROGRAMA!$I$9)*(PROGRAMA!$I$12-PROGRAMA!$I$11)/2)+PROGRAMA!$I$11))</f>
        <v>0</v>
      </c>
      <c r="BI81" s="245">
        <f>+IF(BI79="","",PROGRAMA!$I$13*BI80*(((BI80/PROGRAMA!$I$9)*(PROGRAMA!$I$12-PROGRAMA!$I$11)/2)+PROGRAMA!$I$11))</f>
        <v>0</v>
      </c>
      <c r="BJ81" s="245">
        <f>+IF(BJ79="","",PROGRAMA!$I$13*BJ80*(((BJ80/PROGRAMA!$I$9)*(PROGRAMA!$I$12-PROGRAMA!$I$11)/2)+PROGRAMA!$I$11))</f>
        <v>0</v>
      </c>
      <c r="BK81" s="245">
        <f>+IF(BK79="","",PROGRAMA!$I$13*BK80*(((BK80/PROGRAMA!$I$9)*(PROGRAMA!$I$12-PROGRAMA!$I$11)/2)+PROGRAMA!$I$11))</f>
        <v>0</v>
      </c>
      <c r="BL81" s="245">
        <f>+IF(BL79="","",PROGRAMA!$I$13*BL80*(((BL80/PROGRAMA!$I$9)*(PROGRAMA!$I$12-PROGRAMA!$I$11)/2)+PROGRAMA!$I$11))</f>
        <v>0</v>
      </c>
      <c r="BM81" s="245">
        <f>+IF(BM79="","",PROGRAMA!$I$13*BM80*(((BM80/PROGRAMA!$I$9)*(PROGRAMA!$I$12-PROGRAMA!$I$11)/2)+PROGRAMA!$I$11))</f>
        <v>0</v>
      </c>
      <c r="BN81" s="245">
        <f>+IF(BN79="","",PROGRAMA!$I$13*BN80*(((BN80/PROGRAMA!$I$9)*(PROGRAMA!$I$12-PROGRAMA!$I$11)/2)+PROGRAMA!$I$11))</f>
        <v>0</v>
      </c>
      <c r="BO81" s="245">
        <f>+IF(BO79="","",PROGRAMA!$I$13*BO80*(((BO80/PROGRAMA!$I$9)*(PROGRAMA!$I$12-PROGRAMA!$I$11)/2)+PROGRAMA!$I$11))</f>
        <v>0</v>
      </c>
      <c r="BP81" s="245">
        <f>+IF(BP79="","",PROGRAMA!$I$13*BP80*(((BP80/PROGRAMA!$I$9)*(PROGRAMA!$I$12-PROGRAMA!$I$11)/2)+PROGRAMA!$I$11))</f>
        <v>0</v>
      </c>
      <c r="BQ81" s="245">
        <f>+IF(BQ79="","",PROGRAMA!$I$13*BQ80*(((BQ80/PROGRAMA!$I$9)*(PROGRAMA!$I$12-PROGRAMA!$I$11)/2)+PROGRAMA!$I$11))</f>
        <v>0</v>
      </c>
      <c r="BR81" s="245">
        <f>+IF(BR79="","",PROGRAMA!$I$13*BR80*(((BR80/PROGRAMA!$I$9)*(PROGRAMA!$I$12-PROGRAMA!$I$11)/2)+PROGRAMA!$I$11))</f>
        <v>0</v>
      </c>
      <c r="BS81" s="245">
        <f>+IF(BS79="","",PROGRAMA!$I$13*BS80*(((BS80/PROGRAMA!$I$9)*(PROGRAMA!$I$12-PROGRAMA!$I$11)/2)+PROGRAMA!$I$11))</f>
        <v>0</v>
      </c>
      <c r="BT81" s="245">
        <f>+IF(BT79="","",PROGRAMA!$I$13*BT80*(((BT80/PROGRAMA!$I$9)*(PROGRAMA!$I$12-PROGRAMA!$I$11)/2)+PROGRAMA!$I$11))</f>
        <v>0</v>
      </c>
      <c r="BU81" s="245">
        <f>+IF(BU79="","",PROGRAMA!$I$13*BU80*(((BU80/PROGRAMA!$I$9)*(PROGRAMA!$I$12-PROGRAMA!$I$11)/2)+PROGRAMA!$I$11))</f>
        <v>0</v>
      </c>
      <c r="BV81" s="245">
        <f>+IF(BV79="","",PROGRAMA!$I$13*BV80*(((BV80/PROGRAMA!$I$9)*(PROGRAMA!$I$12-PROGRAMA!$I$11)/2)+PROGRAMA!$I$11))</f>
        <v>0</v>
      </c>
      <c r="BW81" s="245">
        <f>+IF(BW79="","",PROGRAMA!$I$13*BW80*(((BW80/PROGRAMA!$I$9)*(PROGRAMA!$I$12-PROGRAMA!$I$11)/2)+PROGRAMA!$I$11))</f>
        <v>0</v>
      </c>
      <c r="BX81" s="245">
        <f>+IF(BX79="","",PROGRAMA!$I$13*BX80*(((BX80/PROGRAMA!$I$9)*(PROGRAMA!$I$12-PROGRAMA!$I$11)/2)+PROGRAMA!$I$11))</f>
        <v>0</v>
      </c>
      <c r="BY81" s="245">
        <f>+IF(BY79="","",PROGRAMA!$I$13*BY80*(((BY80/PROGRAMA!$I$9)*(PROGRAMA!$I$12-PROGRAMA!$I$11)/2)+PROGRAMA!$I$11))</f>
        <v>0</v>
      </c>
      <c r="BZ81" s="245">
        <f>+IF(BZ79="","",PROGRAMA!$I$13*BZ80*(((BZ80/PROGRAMA!$I$9)*(PROGRAMA!$I$12-PROGRAMA!$I$11)/2)+PROGRAMA!$I$11))</f>
        <v>0</v>
      </c>
      <c r="CA81" s="245">
        <f>+IF(CA79="","",PROGRAMA!$I$13*CA80*(((CA80/PROGRAMA!$I$9)*(PROGRAMA!$I$12-PROGRAMA!$I$11)/2)+PROGRAMA!$I$11))</f>
        <v>0</v>
      </c>
      <c r="CB81" s="245">
        <f>+IF(CB79="","",PROGRAMA!$I$13*CB80*(((CB80/PROGRAMA!$I$9)*(PROGRAMA!$I$12-PROGRAMA!$I$11)/2)+PROGRAMA!$I$11))</f>
        <v>0</v>
      </c>
      <c r="CC81" s="245">
        <f>+IF(CC79="","",PROGRAMA!$I$13*CC80*(((CC80/PROGRAMA!$I$9)*(PROGRAMA!$I$12-PROGRAMA!$I$11)/2)+PROGRAMA!$I$11))</f>
        <v>0</v>
      </c>
      <c r="CD81" s="245">
        <f>+IF(CD79="","",PROGRAMA!$I$13*CD80*(((CD80/PROGRAMA!$I$9)*(PROGRAMA!$I$12-PROGRAMA!$I$11)/2)+PROGRAMA!$I$11))</f>
        <v>0</v>
      </c>
      <c r="CE81" s="245">
        <f>+IF(CE79="","",PROGRAMA!$I$13*CE80*(((CE80/PROGRAMA!$I$9)*(PROGRAMA!$I$12-PROGRAMA!$I$11)/2)+PROGRAMA!$I$11))</f>
        <v>0</v>
      </c>
      <c r="CF81" s="245">
        <f>+IF(CF79="","",PROGRAMA!$I$13*CF80*(((CF80/PROGRAMA!$I$9)*(PROGRAMA!$I$12-PROGRAMA!$I$11)/2)+PROGRAMA!$I$11))</f>
        <v>0</v>
      </c>
    </row>
    <row r="82" spans="1:84" ht="15" customHeight="1" thickTop="1" thickBot="1" x14ac:dyDescent="0.35">
      <c r="A82" s="765"/>
      <c r="B82" s="967" t="s">
        <v>256</v>
      </c>
      <c r="C82" s="970" t="str">
        <f>+IF($B$57='Base Datos'!$V$21,B82,"")</f>
        <v>Contenedor 5</v>
      </c>
      <c r="D82" s="241" t="str">
        <f>+IF($B$57='Base Datos'!$V$21,D58,"")</f>
        <v>Densidad Descarga Solida, gr/l</v>
      </c>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260"/>
      <c r="BE82" s="260"/>
      <c r="BF82" s="260"/>
      <c r="BG82" s="260"/>
      <c r="BH82" s="260"/>
      <c r="BI82" s="260"/>
      <c r="BJ82" s="260"/>
      <c r="BK82" s="260"/>
      <c r="BL82" s="260"/>
      <c r="BM82" s="260"/>
      <c r="BN82" s="260"/>
      <c r="BO82" s="260"/>
      <c r="BP82" s="260"/>
      <c r="BQ82" s="260"/>
      <c r="BR82" s="260"/>
      <c r="BS82" s="260"/>
      <c r="BT82" s="260"/>
      <c r="BU82" s="260"/>
      <c r="BV82" s="260"/>
      <c r="BW82" s="260"/>
      <c r="BX82" s="260"/>
      <c r="BY82" s="260"/>
      <c r="BZ82" s="260"/>
      <c r="CA82" s="260"/>
      <c r="CB82" s="260"/>
      <c r="CC82" s="260"/>
      <c r="CD82" s="260"/>
      <c r="CE82" s="260"/>
      <c r="CF82" s="260"/>
    </row>
    <row r="83" spans="1:84" ht="15" customHeight="1" thickBot="1" x14ac:dyDescent="0.35">
      <c r="A83" s="765"/>
      <c r="B83" s="967"/>
      <c r="C83" s="968"/>
      <c r="D83" s="242" t="str">
        <f>+IF($B$57='Base Datos'!$V$21,D59,"")</f>
        <v>% AGUA</v>
      </c>
      <c r="E83" s="261"/>
      <c r="F83" s="261"/>
      <c r="G83" s="261"/>
      <c r="H83" s="261"/>
      <c r="I83" s="261"/>
      <c r="J83" s="261"/>
      <c r="K83" s="261"/>
      <c r="L83" s="261"/>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row>
    <row r="84" spans="1:84" ht="15" customHeight="1" thickBot="1" x14ac:dyDescent="0.35">
      <c r="A84" s="765"/>
      <c r="B84" s="967"/>
      <c r="C84" s="968"/>
      <c r="D84" s="242" t="str">
        <f>+IF($B$57='Base Datos'!$V$21,D60,"")</f>
        <v>% HC</v>
      </c>
      <c r="E84" s="247"/>
      <c r="F84" s="247"/>
      <c r="G84" s="247"/>
      <c r="H84" s="247"/>
      <c r="I84" s="247"/>
      <c r="J84" s="247"/>
      <c r="K84" s="247"/>
      <c r="L84" s="247"/>
      <c r="M84" s="247"/>
      <c r="N84" s="247"/>
      <c r="O84" s="247"/>
      <c r="P84" s="247"/>
      <c r="Q84" s="247"/>
      <c r="R84" s="247"/>
      <c r="S84" s="247"/>
      <c r="T84" s="247"/>
      <c r="U84" s="247"/>
      <c r="V84" s="247"/>
      <c r="W84" s="247"/>
      <c r="X84" s="247"/>
      <c r="Y84" s="247"/>
      <c r="Z84" s="247"/>
      <c r="AA84" s="247"/>
      <c r="AB84" s="247"/>
      <c r="AC84" s="247"/>
      <c r="AD84" s="247"/>
      <c r="AE84" s="247"/>
      <c r="AF84" s="247"/>
      <c r="AG84" s="247"/>
      <c r="AH84" s="247"/>
      <c r="AI84" s="247"/>
      <c r="AJ84" s="247"/>
      <c r="AK84" s="247"/>
      <c r="AL84" s="247"/>
      <c r="AM84" s="247"/>
      <c r="AN84" s="247"/>
      <c r="AO84" s="247"/>
      <c r="AP84" s="247"/>
      <c r="AQ84" s="247"/>
      <c r="AR84" s="247"/>
      <c r="AS84" s="247"/>
      <c r="AT84" s="247"/>
      <c r="AU84" s="247"/>
      <c r="AV84" s="247"/>
      <c r="AW84" s="247"/>
      <c r="AX84" s="247"/>
      <c r="AY84" s="247"/>
      <c r="AZ84" s="247"/>
      <c r="BA84" s="247"/>
      <c r="BB84" s="247"/>
      <c r="BC84" s="247"/>
      <c r="BD84" s="247"/>
      <c r="BE84" s="247"/>
      <c r="BF84" s="247"/>
      <c r="BG84" s="247"/>
      <c r="BH84" s="247"/>
      <c r="BI84" s="247"/>
      <c r="BJ84" s="247"/>
      <c r="BK84" s="247"/>
      <c r="BL84" s="247"/>
      <c r="BM84" s="247"/>
      <c r="BN84" s="247"/>
      <c r="BO84" s="247"/>
      <c r="BP84" s="247"/>
      <c r="BQ84" s="247"/>
      <c r="BR84" s="247"/>
      <c r="BS84" s="247"/>
      <c r="BT84" s="247"/>
      <c r="BU84" s="247"/>
      <c r="BV84" s="247"/>
      <c r="BW84" s="247"/>
      <c r="BX84" s="247"/>
      <c r="BY84" s="247"/>
      <c r="BZ84" s="247"/>
      <c r="CA84" s="247"/>
      <c r="CB84" s="247"/>
      <c r="CC84" s="247"/>
      <c r="CD84" s="247"/>
      <c r="CE84" s="247"/>
      <c r="CF84" s="247"/>
    </row>
    <row r="85" spans="1:84" ht="15" customHeight="1" thickBot="1" x14ac:dyDescent="0.35">
      <c r="A85" s="765"/>
      <c r="B85" s="967"/>
      <c r="C85" s="968"/>
      <c r="D85" s="242" t="str">
        <f>+IF($B$57='Base Datos'!$V$21,D61,"")</f>
        <v>% SOLIDOS</v>
      </c>
      <c r="E85" s="197">
        <f>IF(SUM(E83:E84)=0,0,100-E83-E84)</f>
        <v>0</v>
      </c>
      <c r="F85" s="197">
        <f t="shared" ref="F85:BQ85" si="65">IF(SUM(F83:F84)=0,0,100-F83-F84)</f>
        <v>0</v>
      </c>
      <c r="G85" s="197">
        <f t="shared" si="65"/>
        <v>0</v>
      </c>
      <c r="H85" s="197">
        <f t="shared" si="65"/>
        <v>0</v>
      </c>
      <c r="I85" s="197">
        <f t="shared" si="65"/>
        <v>0</v>
      </c>
      <c r="J85" s="197">
        <f t="shared" si="65"/>
        <v>0</v>
      </c>
      <c r="K85" s="197">
        <f t="shared" si="65"/>
        <v>0</v>
      </c>
      <c r="L85" s="197">
        <f t="shared" si="65"/>
        <v>0</v>
      </c>
      <c r="M85" s="197">
        <f t="shared" si="65"/>
        <v>0</v>
      </c>
      <c r="N85" s="197">
        <f t="shared" si="65"/>
        <v>0</v>
      </c>
      <c r="O85" s="197">
        <f t="shared" si="65"/>
        <v>0</v>
      </c>
      <c r="P85" s="197">
        <f t="shared" si="65"/>
        <v>0</v>
      </c>
      <c r="Q85" s="197">
        <f t="shared" si="65"/>
        <v>0</v>
      </c>
      <c r="R85" s="197">
        <f t="shared" si="65"/>
        <v>0</v>
      </c>
      <c r="S85" s="197">
        <f t="shared" si="65"/>
        <v>0</v>
      </c>
      <c r="T85" s="197">
        <f t="shared" si="65"/>
        <v>0</v>
      </c>
      <c r="U85" s="197">
        <f t="shared" si="65"/>
        <v>0</v>
      </c>
      <c r="V85" s="197">
        <f t="shared" si="65"/>
        <v>0</v>
      </c>
      <c r="W85" s="197">
        <f t="shared" si="65"/>
        <v>0</v>
      </c>
      <c r="X85" s="197">
        <f t="shared" si="65"/>
        <v>0</v>
      </c>
      <c r="Y85" s="197">
        <f t="shared" si="65"/>
        <v>0</v>
      </c>
      <c r="Z85" s="197">
        <f t="shared" si="65"/>
        <v>0</v>
      </c>
      <c r="AA85" s="197">
        <f t="shared" si="65"/>
        <v>0</v>
      </c>
      <c r="AB85" s="197">
        <f t="shared" si="65"/>
        <v>0</v>
      </c>
      <c r="AC85" s="197">
        <f t="shared" si="65"/>
        <v>0</v>
      </c>
      <c r="AD85" s="197">
        <f t="shared" si="65"/>
        <v>0</v>
      </c>
      <c r="AE85" s="197">
        <f t="shared" si="65"/>
        <v>0</v>
      </c>
      <c r="AF85" s="197">
        <f t="shared" si="65"/>
        <v>0</v>
      </c>
      <c r="AG85" s="197">
        <f t="shared" si="65"/>
        <v>0</v>
      </c>
      <c r="AH85" s="197">
        <f t="shared" si="65"/>
        <v>0</v>
      </c>
      <c r="AI85" s="197">
        <f t="shared" si="65"/>
        <v>0</v>
      </c>
      <c r="AJ85" s="197">
        <f t="shared" si="65"/>
        <v>0</v>
      </c>
      <c r="AK85" s="197">
        <f t="shared" si="65"/>
        <v>0</v>
      </c>
      <c r="AL85" s="197">
        <f t="shared" si="65"/>
        <v>0</v>
      </c>
      <c r="AM85" s="197">
        <f t="shared" si="65"/>
        <v>0</v>
      </c>
      <c r="AN85" s="197">
        <f t="shared" si="65"/>
        <v>0</v>
      </c>
      <c r="AO85" s="197">
        <f t="shared" si="65"/>
        <v>0</v>
      </c>
      <c r="AP85" s="197">
        <f t="shared" si="65"/>
        <v>0</v>
      </c>
      <c r="AQ85" s="197">
        <f t="shared" si="65"/>
        <v>0</v>
      </c>
      <c r="AR85" s="197">
        <f t="shared" si="65"/>
        <v>0</v>
      </c>
      <c r="AS85" s="197">
        <f t="shared" si="65"/>
        <v>0</v>
      </c>
      <c r="AT85" s="197">
        <f t="shared" si="65"/>
        <v>0</v>
      </c>
      <c r="AU85" s="197">
        <f t="shared" si="65"/>
        <v>0</v>
      </c>
      <c r="AV85" s="197">
        <f t="shared" si="65"/>
        <v>0</v>
      </c>
      <c r="AW85" s="197">
        <f t="shared" si="65"/>
        <v>0</v>
      </c>
      <c r="AX85" s="197">
        <f t="shared" si="65"/>
        <v>0</v>
      </c>
      <c r="AY85" s="197">
        <f t="shared" si="65"/>
        <v>0</v>
      </c>
      <c r="AZ85" s="197">
        <f t="shared" si="65"/>
        <v>0</v>
      </c>
      <c r="BA85" s="197">
        <f t="shared" si="65"/>
        <v>0</v>
      </c>
      <c r="BB85" s="197">
        <f t="shared" si="65"/>
        <v>0</v>
      </c>
      <c r="BC85" s="197">
        <f t="shared" si="65"/>
        <v>0</v>
      </c>
      <c r="BD85" s="197">
        <f t="shared" si="65"/>
        <v>0</v>
      </c>
      <c r="BE85" s="197">
        <f t="shared" si="65"/>
        <v>0</v>
      </c>
      <c r="BF85" s="197">
        <f t="shared" si="65"/>
        <v>0</v>
      </c>
      <c r="BG85" s="197">
        <f t="shared" si="65"/>
        <v>0</v>
      </c>
      <c r="BH85" s="197">
        <f t="shared" si="65"/>
        <v>0</v>
      </c>
      <c r="BI85" s="197">
        <f t="shared" si="65"/>
        <v>0</v>
      </c>
      <c r="BJ85" s="197">
        <f t="shared" si="65"/>
        <v>0</v>
      </c>
      <c r="BK85" s="197">
        <f t="shared" si="65"/>
        <v>0</v>
      </c>
      <c r="BL85" s="197">
        <f t="shared" si="65"/>
        <v>0</v>
      </c>
      <c r="BM85" s="197">
        <f t="shared" si="65"/>
        <v>0</v>
      </c>
      <c r="BN85" s="197">
        <f t="shared" si="65"/>
        <v>0</v>
      </c>
      <c r="BO85" s="197">
        <f t="shared" si="65"/>
        <v>0</v>
      </c>
      <c r="BP85" s="197">
        <f t="shared" si="65"/>
        <v>0</v>
      </c>
      <c r="BQ85" s="197">
        <f t="shared" si="65"/>
        <v>0</v>
      </c>
      <c r="BR85" s="197">
        <f t="shared" ref="BR85:CF85" si="66">IF(SUM(BR83:BR84)=0,0,100-BR83-BR84)</f>
        <v>0</v>
      </c>
      <c r="BS85" s="197">
        <f t="shared" si="66"/>
        <v>0</v>
      </c>
      <c r="BT85" s="197">
        <f t="shared" si="66"/>
        <v>0</v>
      </c>
      <c r="BU85" s="197">
        <f t="shared" si="66"/>
        <v>0</v>
      </c>
      <c r="BV85" s="197">
        <f t="shared" si="66"/>
        <v>0</v>
      </c>
      <c r="BW85" s="197">
        <f t="shared" si="66"/>
        <v>0</v>
      </c>
      <c r="BX85" s="197">
        <f t="shared" si="66"/>
        <v>0</v>
      </c>
      <c r="BY85" s="197">
        <f t="shared" si="66"/>
        <v>0</v>
      </c>
      <c r="BZ85" s="197">
        <f t="shared" si="66"/>
        <v>0</v>
      </c>
      <c r="CA85" s="197">
        <f t="shared" si="66"/>
        <v>0</v>
      </c>
      <c r="CB85" s="197">
        <f t="shared" si="66"/>
        <v>0</v>
      </c>
      <c r="CC85" s="197">
        <f t="shared" si="66"/>
        <v>0</v>
      </c>
      <c r="CD85" s="197">
        <f t="shared" si="66"/>
        <v>0</v>
      </c>
      <c r="CE85" s="197">
        <f t="shared" si="66"/>
        <v>0</v>
      </c>
      <c r="CF85" s="197">
        <f t="shared" si="66"/>
        <v>0</v>
      </c>
    </row>
    <row r="86" spans="1:84" ht="15" customHeight="1" thickBot="1" x14ac:dyDescent="0.35">
      <c r="A86" s="765"/>
      <c r="B86" s="967"/>
      <c r="C86" s="968"/>
      <c r="D86" s="243" t="s">
        <v>122</v>
      </c>
      <c r="E86" s="247"/>
      <c r="F86" s="247"/>
      <c r="G86" s="247"/>
      <c r="H86" s="247"/>
      <c r="I86" s="247"/>
      <c r="J86" s="247"/>
      <c r="K86" s="247"/>
      <c r="L86" s="247"/>
      <c r="M86" s="247"/>
      <c r="N86" s="247"/>
      <c r="O86" s="247"/>
      <c r="P86" s="247"/>
      <c r="Q86" s="247"/>
      <c r="R86" s="247"/>
      <c r="S86" s="247"/>
      <c r="T86" s="247"/>
      <c r="U86" s="247"/>
      <c r="V86" s="247"/>
      <c r="W86" s="247"/>
      <c r="X86" s="247"/>
      <c r="Y86" s="247"/>
      <c r="Z86" s="247"/>
      <c r="AA86" s="247"/>
      <c r="AB86" s="247"/>
      <c r="AC86" s="247"/>
      <c r="AD86" s="247"/>
      <c r="AE86" s="247"/>
      <c r="AF86" s="247"/>
      <c r="AG86" s="247"/>
      <c r="AH86" s="247"/>
      <c r="AI86" s="247"/>
      <c r="AJ86" s="247"/>
      <c r="AK86" s="247"/>
      <c r="AL86" s="247"/>
      <c r="AM86" s="247"/>
      <c r="AN86" s="247"/>
      <c r="AO86" s="247"/>
      <c r="AP86" s="247"/>
      <c r="AQ86" s="247"/>
      <c r="AR86" s="247"/>
      <c r="AS86" s="247"/>
      <c r="AT86" s="247"/>
      <c r="AU86" s="247"/>
      <c r="AV86" s="247"/>
      <c r="AW86" s="247"/>
      <c r="AX86" s="247"/>
      <c r="AY86" s="247"/>
      <c r="AZ86" s="247"/>
      <c r="BA86" s="247"/>
      <c r="BB86" s="247"/>
      <c r="BC86" s="247"/>
      <c r="BD86" s="247"/>
      <c r="BE86" s="247"/>
      <c r="BF86" s="247"/>
      <c r="BG86" s="247"/>
      <c r="BH86" s="247"/>
      <c r="BI86" s="247"/>
      <c r="BJ86" s="247"/>
      <c r="BK86" s="247"/>
      <c r="BL86" s="247"/>
      <c r="BM86" s="247"/>
      <c r="BN86" s="247"/>
      <c r="BO86" s="247"/>
      <c r="BP86" s="247"/>
      <c r="BQ86" s="247"/>
      <c r="BR86" s="247"/>
      <c r="BS86" s="247"/>
      <c r="BT86" s="247"/>
      <c r="BU86" s="247"/>
      <c r="BV86" s="247"/>
      <c r="BW86" s="247"/>
      <c r="BX86" s="247"/>
      <c r="BY86" s="247"/>
      <c r="BZ86" s="247"/>
      <c r="CA86" s="247"/>
      <c r="CB86" s="247"/>
      <c r="CC86" s="247"/>
      <c r="CD86" s="247"/>
      <c r="CE86" s="247"/>
      <c r="CF86" s="247"/>
    </row>
    <row r="87" spans="1:84" ht="15" customHeight="1" thickBot="1" x14ac:dyDescent="0.35">
      <c r="A87" s="765"/>
      <c r="B87" s="967"/>
      <c r="C87" s="969"/>
      <c r="D87" s="244" t="s">
        <v>174</v>
      </c>
      <c r="E87" s="245">
        <f>+IF(E85="","",PROGRAMA!$I$13*E86*(((E86/PROGRAMA!$I$9)*(PROGRAMA!$I$12-PROGRAMA!$I$11)/2)+PROGRAMA!$I$11))</f>
        <v>0</v>
      </c>
      <c r="F87" s="245">
        <f>+IF(F85="","",PROGRAMA!$I$13*F86*(((F86/PROGRAMA!$I$9)*(PROGRAMA!$I$12-PROGRAMA!$I$11)/2)+PROGRAMA!$I$11))</f>
        <v>0</v>
      </c>
      <c r="G87" s="245">
        <f>+IF(G85="","",PROGRAMA!$I$13*G86*(((G86/PROGRAMA!$I$9)*(PROGRAMA!$I$12-PROGRAMA!$I$11)/2)+PROGRAMA!$I$11))</f>
        <v>0</v>
      </c>
      <c r="H87" s="245">
        <f>+IF(H85="","",PROGRAMA!$I$13*H86*(((H86/PROGRAMA!$I$9)*(PROGRAMA!$I$12-PROGRAMA!$I$11)/2)+PROGRAMA!$I$11))</f>
        <v>0</v>
      </c>
      <c r="I87" s="245">
        <f>+IF(I85="","",PROGRAMA!$I$13*I86*(((I86/PROGRAMA!$I$9)*(PROGRAMA!$I$12-PROGRAMA!$I$11)/2)+PROGRAMA!$I$11))</f>
        <v>0</v>
      </c>
      <c r="J87" s="245">
        <f>+IF(J85="","",PROGRAMA!$I$13*J86*(((J86/PROGRAMA!$I$9)*(PROGRAMA!$I$12-PROGRAMA!$I$11)/2)+PROGRAMA!$I$11))</f>
        <v>0</v>
      </c>
      <c r="K87" s="245">
        <f>+IF(K85="","",PROGRAMA!$I$13*K86*(((K86/PROGRAMA!$I$9)*(PROGRAMA!$I$12-PROGRAMA!$I$11)/2)+PROGRAMA!$I$11))</f>
        <v>0</v>
      </c>
      <c r="L87" s="245">
        <f>+IF(L85="","",PROGRAMA!$I$13*L86*(((L86/PROGRAMA!$I$9)*(PROGRAMA!$I$12-PROGRAMA!$I$11)/2)+PROGRAMA!$I$11))</f>
        <v>0</v>
      </c>
      <c r="M87" s="245">
        <f>+IF(M85="","",PROGRAMA!$I$13*M86*(((M86/PROGRAMA!$I$9)*(PROGRAMA!$I$12-PROGRAMA!$I$11)/2)+PROGRAMA!$I$11))</f>
        <v>0</v>
      </c>
      <c r="N87" s="245">
        <f>+IF(N85="","",PROGRAMA!$I$13*N86*(((N86/PROGRAMA!$I$9)*(PROGRAMA!$I$12-PROGRAMA!$I$11)/2)+PROGRAMA!$I$11))</f>
        <v>0</v>
      </c>
      <c r="O87" s="245">
        <f>+IF(O85="","",PROGRAMA!$I$13*O86*(((O86/PROGRAMA!$I$9)*(PROGRAMA!$I$12-PROGRAMA!$I$11)/2)+PROGRAMA!$I$11))</f>
        <v>0</v>
      </c>
      <c r="P87" s="245">
        <f>+IF(P85="","",PROGRAMA!$I$13*P86*(((P86/PROGRAMA!$I$9)*(PROGRAMA!$I$12-PROGRAMA!$I$11)/2)+PROGRAMA!$I$11))</f>
        <v>0</v>
      </c>
      <c r="Q87" s="245">
        <f>+IF(Q85="","",PROGRAMA!$I$13*Q86*(((Q86/PROGRAMA!$I$9)*(PROGRAMA!$I$12-PROGRAMA!$I$11)/2)+PROGRAMA!$I$11))</f>
        <v>0</v>
      </c>
      <c r="R87" s="245">
        <f>+IF(R85="","",PROGRAMA!$I$13*R86*(((R86/PROGRAMA!$I$9)*(PROGRAMA!$I$12-PROGRAMA!$I$11)/2)+PROGRAMA!$I$11))</f>
        <v>0</v>
      </c>
      <c r="S87" s="245">
        <f>+IF(S85="","",PROGRAMA!$I$13*S86*(((S86/PROGRAMA!$I$9)*(PROGRAMA!$I$12-PROGRAMA!$I$11)/2)+PROGRAMA!$I$11))</f>
        <v>0</v>
      </c>
      <c r="T87" s="245">
        <f>+IF(T85="","",PROGRAMA!$I$13*T86*(((T86/PROGRAMA!$I$9)*(PROGRAMA!$I$12-PROGRAMA!$I$11)/2)+PROGRAMA!$I$11))</f>
        <v>0</v>
      </c>
      <c r="U87" s="245">
        <f>+IF(U85="","",PROGRAMA!$I$13*U86*(((U86/PROGRAMA!$I$9)*(PROGRAMA!$I$12-PROGRAMA!$I$11)/2)+PROGRAMA!$I$11))</f>
        <v>0</v>
      </c>
      <c r="V87" s="245">
        <f>+IF(V85="","",PROGRAMA!$I$13*V86*(((V86/PROGRAMA!$I$9)*(PROGRAMA!$I$12-PROGRAMA!$I$11)/2)+PROGRAMA!$I$11))</f>
        <v>0</v>
      </c>
      <c r="W87" s="245">
        <f>+IF(W85="","",PROGRAMA!$I$13*W86*(((W86/PROGRAMA!$I$9)*(PROGRAMA!$I$12-PROGRAMA!$I$11)/2)+PROGRAMA!$I$11))</f>
        <v>0</v>
      </c>
      <c r="X87" s="245">
        <f>+IF(X85="","",PROGRAMA!$I$13*X86*(((X86/PROGRAMA!$I$9)*(PROGRAMA!$I$12-PROGRAMA!$I$11)/2)+PROGRAMA!$I$11))</f>
        <v>0</v>
      </c>
      <c r="Y87" s="245">
        <f>+IF(Y85="","",PROGRAMA!$I$13*Y86*(((Y86/PROGRAMA!$I$9)*(PROGRAMA!$I$12-PROGRAMA!$I$11)/2)+PROGRAMA!$I$11))</f>
        <v>0</v>
      </c>
      <c r="Z87" s="245">
        <f>+IF(Z85="","",PROGRAMA!$I$13*Z86*(((Z86/PROGRAMA!$I$9)*(PROGRAMA!$I$12-PROGRAMA!$I$11)/2)+PROGRAMA!$I$11))</f>
        <v>0</v>
      </c>
      <c r="AA87" s="245">
        <f>+IF(AA85="","",PROGRAMA!$I$13*AA86*(((AA86/PROGRAMA!$I$9)*(PROGRAMA!$I$12-PROGRAMA!$I$11)/2)+PROGRAMA!$I$11))</f>
        <v>0</v>
      </c>
      <c r="AB87" s="245">
        <f>+IF(AB85="","",PROGRAMA!$I$13*AB86*(((AB86/PROGRAMA!$I$9)*(PROGRAMA!$I$12-PROGRAMA!$I$11)/2)+PROGRAMA!$I$11))</f>
        <v>0</v>
      </c>
      <c r="AC87" s="245">
        <f>+IF(AC85="","",PROGRAMA!$I$13*AC86*(((AC86/PROGRAMA!$I$9)*(PROGRAMA!$I$12-PROGRAMA!$I$11)/2)+PROGRAMA!$I$11))</f>
        <v>0</v>
      </c>
      <c r="AD87" s="245">
        <f>+IF(AD85="","",PROGRAMA!$I$13*AD86*(((AD86/PROGRAMA!$I$9)*(PROGRAMA!$I$12-PROGRAMA!$I$11)/2)+PROGRAMA!$I$11))</f>
        <v>0</v>
      </c>
      <c r="AE87" s="245">
        <f>+IF(AE85="","",PROGRAMA!$I$13*AE86*(((AE86/PROGRAMA!$I$9)*(PROGRAMA!$I$12-PROGRAMA!$I$11)/2)+PROGRAMA!$I$11))</f>
        <v>0</v>
      </c>
      <c r="AF87" s="245">
        <f>+IF(AF85="","",PROGRAMA!$I$13*AF86*(((AF86/PROGRAMA!$I$9)*(PROGRAMA!$I$12-PROGRAMA!$I$11)/2)+PROGRAMA!$I$11))</f>
        <v>0</v>
      </c>
      <c r="AG87" s="245">
        <f>+IF(AG85="","",PROGRAMA!$I$13*AG86*(((AG86/PROGRAMA!$I$9)*(PROGRAMA!$I$12-PROGRAMA!$I$11)/2)+PROGRAMA!$I$11))</f>
        <v>0</v>
      </c>
      <c r="AH87" s="245">
        <f>+IF(AH85="","",PROGRAMA!$I$13*AH86*(((AH86/PROGRAMA!$I$9)*(PROGRAMA!$I$12-PROGRAMA!$I$11)/2)+PROGRAMA!$I$11))</f>
        <v>0</v>
      </c>
      <c r="AI87" s="245">
        <f>+IF(AI85="","",PROGRAMA!$I$13*AI86*(((AI86/PROGRAMA!$I$9)*(PROGRAMA!$I$12-PROGRAMA!$I$11)/2)+PROGRAMA!$I$11))</f>
        <v>0</v>
      </c>
      <c r="AJ87" s="245">
        <f>+IF(AJ85="","",PROGRAMA!$I$13*AJ86*(((AJ86/PROGRAMA!$I$9)*(PROGRAMA!$I$12-PROGRAMA!$I$11)/2)+PROGRAMA!$I$11))</f>
        <v>0</v>
      </c>
      <c r="AK87" s="245">
        <f>+IF(AK85="","",PROGRAMA!$I$13*AK86*(((AK86/PROGRAMA!$I$9)*(PROGRAMA!$I$12-PROGRAMA!$I$11)/2)+PROGRAMA!$I$11))</f>
        <v>0</v>
      </c>
      <c r="AL87" s="245">
        <f>+IF(AL85="","",PROGRAMA!$I$13*AL86*(((AL86/PROGRAMA!$I$9)*(PROGRAMA!$I$12-PROGRAMA!$I$11)/2)+PROGRAMA!$I$11))</f>
        <v>0</v>
      </c>
      <c r="AM87" s="245">
        <f>+IF(AM85="","",PROGRAMA!$I$13*AM86*(((AM86/PROGRAMA!$I$9)*(PROGRAMA!$I$12-PROGRAMA!$I$11)/2)+PROGRAMA!$I$11))</f>
        <v>0</v>
      </c>
      <c r="AN87" s="245">
        <f>+IF(AN85="","",PROGRAMA!$I$13*AN86*(((AN86/PROGRAMA!$I$9)*(PROGRAMA!$I$12-PROGRAMA!$I$11)/2)+PROGRAMA!$I$11))</f>
        <v>0</v>
      </c>
      <c r="AO87" s="245">
        <f>+IF(AO85="","",PROGRAMA!$I$13*AO86*(((AO86/PROGRAMA!$I$9)*(PROGRAMA!$I$12-PROGRAMA!$I$11)/2)+PROGRAMA!$I$11))</f>
        <v>0</v>
      </c>
      <c r="AP87" s="245">
        <f>+IF(AP85="","",PROGRAMA!$I$13*AP86*(((AP86/PROGRAMA!$I$9)*(PROGRAMA!$I$12-PROGRAMA!$I$11)/2)+PROGRAMA!$I$11))</f>
        <v>0</v>
      </c>
      <c r="AQ87" s="245">
        <f>+IF(AQ85="","",PROGRAMA!$I$13*AQ86*(((AQ86/PROGRAMA!$I$9)*(PROGRAMA!$I$12-PROGRAMA!$I$11)/2)+PROGRAMA!$I$11))</f>
        <v>0</v>
      </c>
      <c r="AR87" s="245">
        <f>+IF(AR85="","",PROGRAMA!$I$13*AR86*(((AR86/PROGRAMA!$I$9)*(PROGRAMA!$I$12-PROGRAMA!$I$11)/2)+PROGRAMA!$I$11))</f>
        <v>0</v>
      </c>
      <c r="AS87" s="245">
        <f>+IF(AS85="","",PROGRAMA!$I$13*AS86*(((AS86/PROGRAMA!$I$9)*(PROGRAMA!$I$12-PROGRAMA!$I$11)/2)+PROGRAMA!$I$11))</f>
        <v>0</v>
      </c>
      <c r="AT87" s="245">
        <f>+IF(AT85="","",PROGRAMA!$I$13*AT86*(((AT86/PROGRAMA!$I$9)*(PROGRAMA!$I$12-PROGRAMA!$I$11)/2)+PROGRAMA!$I$11))</f>
        <v>0</v>
      </c>
      <c r="AU87" s="245">
        <f>+IF(AU85="","",PROGRAMA!$I$13*AU86*(((AU86/PROGRAMA!$I$9)*(PROGRAMA!$I$12-PROGRAMA!$I$11)/2)+PROGRAMA!$I$11))</f>
        <v>0</v>
      </c>
      <c r="AV87" s="245">
        <f>+IF(AV85="","",PROGRAMA!$I$13*AV86*(((AV86/PROGRAMA!$I$9)*(PROGRAMA!$I$12-PROGRAMA!$I$11)/2)+PROGRAMA!$I$11))</f>
        <v>0</v>
      </c>
      <c r="AW87" s="245">
        <f>+IF(AW85="","",PROGRAMA!$I$13*AW86*(((AW86/PROGRAMA!$I$9)*(PROGRAMA!$I$12-PROGRAMA!$I$11)/2)+PROGRAMA!$I$11))</f>
        <v>0</v>
      </c>
      <c r="AX87" s="245">
        <f>+IF(AX85="","",PROGRAMA!$I$13*AX86*(((AX86/PROGRAMA!$I$9)*(PROGRAMA!$I$12-PROGRAMA!$I$11)/2)+PROGRAMA!$I$11))</f>
        <v>0</v>
      </c>
      <c r="AY87" s="245">
        <f>+IF(AY85="","",PROGRAMA!$I$13*AY86*(((AY86/PROGRAMA!$I$9)*(PROGRAMA!$I$12-PROGRAMA!$I$11)/2)+PROGRAMA!$I$11))</f>
        <v>0</v>
      </c>
      <c r="AZ87" s="245">
        <f>+IF(AZ85="","",PROGRAMA!$I$13*AZ86*(((AZ86/PROGRAMA!$I$9)*(PROGRAMA!$I$12-PROGRAMA!$I$11)/2)+PROGRAMA!$I$11))</f>
        <v>0</v>
      </c>
      <c r="BA87" s="245">
        <f>+IF(BA85="","",PROGRAMA!$I$13*BA86*(((BA86/PROGRAMA!$I$9)*(PROGRAMA!$I$12-PROGRAMA!$I$11)/2)+PROGRAMA!$I$11))</f>
        <v>0</v>
      </c>
      <c r="BB87" s="245">
        <f>+IF(BB85="","",PROGRAMA!$I$13*BB86*(((BB86/PROGRAMA!$I$9)*(PROGRAMA!$I$12-PROGRAMA!$I$11)/2)+PROGRAMA!$I$11))</f>
        <v>0</v>
      </c>
      <c r="BC87" s="245">
        <f>+IF(BC85="","",PROGRAMA!$I$13*BC86*(((BC86/PROGRAMA!$I$9)*(PROGRAMA!$I$12-PROGRAMA!$I$11)/2)+PROGRAMA!$I$11))</f>
        <v>0</v>
      </c>
      <c r="BD87" s="245">
        <f>+IF(BD85="","",PROGRAMA!$I$13*BD86*(((BD86/PROGRAMA!$I$9)*(PROGRAMA!$I$12-PROGRAMA!$I$11)/2)+PROGRAMA!$I$11))</f>
        <v>0</v>
      </c>
      <c r="BE87" s="245">
        <f>+IF(BE85="","",PROGRAMA!$I$13*BE86*(((BE86/PROGRAMA!$I$9)*(PROGRAMA!$I$12-PROGRAMA!$I$11)/2)+PROGRAMA!$I$11))</f>
        <v>0</v>
      </c>
      <c r="BF87" s="245">
        <f>+IF(BF85="","",PROGRAMA!$I$13*BF86*(((BF86/PROGRAMA!$I$9)*(PROGRAMA!$I$12-PROGRAMA!$I$11)/2)+PROGRAMA!$I$11))</f>
        <v>0</v>
      </c>
      <c r="BG87" s="245">
        <f>+IF(BG85="","",PROGRAMA!$I$13*BG86*(((BG86/PROGRAMA!$I$9)*(PROGRAMA!$I$12-PROGRAMA!$I$11)/2)+PROGRAMA!$I$11))</f>
        <v>0</v>
      </c>
      <c r="BH87" s="245">
        <f>+IF(BH85="","",PROGRAMA!$I$13*BH86*(((BH86/PROGRAMA!$I$9)*(PROGRAMA!$I$12-PROGRAMA!$I$11)/2)+PROGRAMA!$I$11))</f>
        <v>0</v>
      </c>
      <c r="BI87" s="245">
        <f>+IF(BI85="","",PROGRAMA!$I$13*BI86*(((BI86/PROGRAMA!$I$9)*(PROGRAMA!$I$12-PROGRAMA!$I$11)/2)+PROGRAMA!$I$11))</f>
        <v>0</v>
      </c>
      <c r="BJ87" s="245">
        <f>+IF(BJ85="","",PROGRAMA!$I$13*BJ86*(((BJ86/PROGRAMA!$I$9)*(PROGRAMA!$I$12-PROGRAMA!$I$11)/2)+PROGRAMA!$I$11))</f>
        <v>0</v>
      </c>
      <c r="BK87" s="245">
        <f>+IF(BK85="","",PROGRAMA!$I$13*BK86*(((BK86/PROGRAMA!$I$9)*(PROGRAMA!$I$12-PROGRAMA!$I$11)/2)+PROGRAMA!$I$11))</f>
        <v>0</v>
      </c>
      <c r="BL87" s="245">
        <f>+IF(BL85="","",PROGRAMA!$I$13*BL86*(((BL86/PROGRAMA!$I$9)*(PROGRAMA!$I$12-PROGRAMA!$I$11)/2)+PROGRAMA!$I$11))</f>
        <v>0</v>
      </c>
      <c r="BM87" s="245">
        <f>+IF(BM85="","",PROGRAMA!$I$13*BM86*(((BM86/PROGRAMA!$I$9)*(PROGRAMA!$I$12-PROGRAMA!$I$11)/2)+PROGRAMA!$I$11))</f>
        <v>0</v>
      </c>
      <c r="BN87" s="245">
        <f>+IF(BN85="","",PROGRAMA!$I$13*BN86*(((BN86/PROGRAMA!$I$9)*(PROGRAMA!$I$12-PROGRAMA!$I$11)/2)+PROGRAMA!$I$11))</f>
        <v>0</v>
      </c>
      <c r="BO87" s="245">
        <f>+IF(BO85="","",PROGRAMA!$I$13*BO86*(((BO86/PROGRAMA!$I$9)*(PROGRAMA!$I$12-PROGRAMA!$I$11)/2)+PROGRAMA!$I$11))</f>
        <v>0</v>
      </c>
      <c r="BP87" s="245">
        <f>+IF(BP85="","",PROGRAMA!$I$13*BP86*(((BP86/PROGRAMA!$I$9)*(PROGRAMA!$I$12-PROGRAMA!$I$11)/2)+PROGRAMA!$I$11))</f>
        <v>0</v>
      </c>
      <c r="BQ87" s="245">
        <f>+IF(BQ85="","",PROGRAMA!$I$13*BQ86*(((BQ86/PROGRAMA!$I$9)*(PROGRAMA!$I$12-PROGRAMA!$I$11)/2)+PROGRAMA!$I$11))</f>
        <v>0</v>
      </c>
      <c r="BR87" s="245">
        <f>+IF(BR85="","",PROGRAMA!$I$13*BR86*(((BR86/PROGRAMA!$I$9)*(PROGRAMA!$I$12-PROGRAMA!$I$11)/2)+PROGRAMA!$I$11))</f>
        <v>0</v>
      </c>
      <c r="BS87" s="245">
        <f>+IF(BS85="","",PROGRAMA!$I$13*BS86*(((BS86/PROGRAMA!$I$9)*(PROGRAMA!$I$12-PROGRAMA!$I$11)/2)+PROGRAMA!$I$11))</f>
        <v>0</v>
      </c>
      <c r="BT87" s="245">
        <f>+IF(BT85="","",PROGRAMA!$I$13*BT86*(((BT86/PROGRAMA!$I$9)*(PROGRAMA!$I$12-PROGRAMA!$I$11)/2)+PROGRAMA!$I$11))</f>
        <v>0</v>
      </c>
      <c r="BU87" s="245">
        <f>+IF(BU85="","",PROGRAMA!$I$13*BU86*(((BU86/PROGRAMA!$I$9)*(PROGRAMA!$I$12-PROGRAMA!$I$11)/2)+PROGRAMA!$I$11))</f>
        <v>0</v>
      </c>
      <c r="BV87" s="245">
        <f>+IF(BV85="","",PROGRAMA!$I$13*BV86*(((BV86/PROGRAMA!$I$9)*(PROGRAMA!$I$12-PROGRAMA!$I$11)/2)+PROGRAMA!$I$11))</f>
        <v>0</v>
      </c>
      <c r="BW87" s="245">
        <f>+IF(BW85="","",PROGRAMA!$I$13*BW86*(((BW86/PROGRAMA!$I$9)*(PROGRAMA!$I$12-PROGRAMA!$I$11)/2)+PROGRAMA!$I$11))</f>
        <v>0</v>
      </c>
      <c r="BX87" s="245">
        <f>+IF(BX85="","",PROGRAMA!$I$13*BX86*(((BX86/PROGRAMA!$I$9)*(PROGRAMA!$I$12-PROGRAMA!$I$11)/2)+PROGRAMA!$I$11))</f>
        <v>0</v>
      </c>
      <c r="BY87" s="245">
        <f>+IF(BY85="","",PROGRAMA!$I$13*BY86*(((BY86/PROGRAMA!$I$9)*(PROGRAMA!$I$12-PROGRAMA!$I$11)/2)+PROGRAMA!$I$11))</f>
        <v>0</v>
      </c>
      <c r="BZ87" s="245">
        <f>+IF(BZ85="","",PROGRAMA!$I$13*BZ86*(((BZ86/PROGRAMA!$I$9)*(PROGRAMA!$I$12-PROGRAMA!$I$11)/2)+PROGRAMA!$I$11))</f>
        <v>0</v>
      </c>
      <c r="CA87" s="245">
        <f>+IF(CA85="","",PROGRAMA!$I$13*CA86*(((CA86/PROGRAMA!$I$9)*(PROGRAMA!$I$12-PROGRAMA!$I$11)/2)+PROGRAMA!$I$11))</f>
        <v>0</v>
      </c>
      <c r="CB87" s="245">
        <f>+IF(CB85="","",PROGRAMA!$I$13*CB86*(((CB86/PROGRAMA!$I$9)*(PROGRAMA!$I$12-PROGRAMA!$I$11)/2)+PROGRAMA!$I$11))</f>
        <v>0</v>
      </c>
      <c r="CC87" s="245">
        <f>+IF(CC85="","",PROGRAMA!$I$13*CC86*(((CC86/PROGRAMA!$I$9)*(PROGRAMA!$I$12-PROGRAMA!$I$11)/2)+PROGRAMA!$I$11))</f>
        <v>0</v>
      </c>
      <c r="CD87" s="245">
        <f>+IF(CD85="","",PROGRAMA!$I$13*CD86*(((CD86/PROGRAMA!$I$9)*(PROGRAMA!$I$12-PROGRAMA!$I$11)/2)+PROGRAMA!$I$11))</f>
        <v>0</v>
      </c>
      <c r="CE87" s="245">
        <f>+IF(CE85="","",PROGRAMA!$I$13*CE86*(((CE86/PROGRAMA!$I$9)*(PROGRAMA!$I$12-PROGRAMA!$I$11)/2)+PROGRAMA!$I$11))</f>
        <v>0</v>
      </c>
      <c r="CF87" s="245">
        <f>+IF(CF85="","",PROGRAMA!$I$13*CF86*(((CF86/PROGRAMA!$I$9)*(PROGRAMA!$I$12-PROGRAMA!$I$11)/2)+PROGRAMA!$I$11))</f>
        <v>0</v>
      </c>
    </row>
    <row r="88" spans="1:84" ht="15" customHeight="1" thickTop="1" thickBot="1" x14ac:dyDescent="0.35">
      <c r="A88" s="765"/>
      <c r="B88" s="967" t="s">
        <v>257</v>
      </c>
      <c r="C88" s="970" t="str">
        <f>+IF($B$57='Base Datos'!$V$21,B88,"")</f>
        <v>Contenedor 6</v>
      </c>
      <c r="D88" s="241" t="str">
        <f>+IF($B$57='Base Datos'!$V$21,D58,"")</f>
        <v>Densidad Descarga Solida, gr/l</v>
      </c>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60"/>
      <c r="AO88" s="260"/>
      <c r="AP88" s="260"/>
      <c r="AQ88" s="260"/>
      <c r="AR88" s="260"/>
      <c r="AS88" s="260"/>
      <c r="AT88" s="260"/>
      <c r="AU88" s="260"/>
      <c r="AV88" s="260"/>
      <c r="AW88" s="260"/>
      <c r="AX88" s="260"/>
      <c r="AY88" s="260"/>
      <c r="AZ88" s="260"/>
      <c r="BA88" s="260"/>
      <c r="BB88" s="260"/>
      <c r="BC88" s="260"/>
      <c r="BD88" s="260"/>
      <c r="BE88" s="260"/>
      <c r="BF88" s="260"/>
      <c r="BG88" s="260"/>
      <c r="BH88" s="260"/>
      <c r="BI88" s="260"/>
      <c r="BJ88" s="260"/>
      <c r="BK88" s="260"/>
      <c r="BL88" s="260"/>
      <c r="BM88" s="260"/>
      <c r="BN88" s="260"/>
      <c r="BO88" s="260"/>
      <c r="BP88" s="260"/>
      <c r="BQ88" s="260"/>
      <c r="BR88" s="260"/>
      <c r="BS88" s="260"/>
      <c r="BT88" s="260"/>
      <c r="BU88" s="260"/>
      <c r="BV88" s="260"/>
      <c r="BW88" s="260"/>
      <c r="BX88" s="260"/>
      <c r="BY88" s="260"/>
      <c r="BZ88" s="260"/>
      <c r="CA88" s="260"/>
      <c r="CB88" s="260"/>
      <c r="CC88" s="260"/>
      <c r="CD88" s="260"/>
      <c r="CE88" s="260"/>
      <c r="CF88" s="260"/>
    </row>
    <row r="89" spans="1:84" ht="15" customHeight="1" thickBot="1" x14ac:dyDescent="0.35">
      <c r="A89" s="765"/>
      <c r="B89" s="967"/>
      <c r="C89" s="968"/>
      <c r="D89" s="242" t="str">
        <f>+IF($B$57='Base Datos'!$V$21,D59,"")</f>
        <v>% AGUA</v>
      </c>
      <c r="E89" s="261"/>
      <c r="F89" s="261"/>
      <c r="G89" s="261"/>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c r="BX89" s="261"/>
      <c r="BY89" s="261"/>
      <c r="BZ89" s="261"/>
      <c r="CA89" s="261"/>
      <c r="CB89" s="261"/>
      <c r="CC89" s="261"/>
      <c r="CD89" s="261"/>
      <c r="CE89" s="261"/>
      <c r="CF89" s="261"/>
    </row>
    <row r="90" spans="1:84" ht="15" customHeight="1" thickBot="1" x14ac:dyDescent="0.35">
      <c r="A90" s="765"/>
      <c r="B90" s="967"/>
      <c r="C90" s="968"/>
      <c r="D90" s="242" t="str">
        <f>+IF($B$57='Base Datos'!$V$21,D60,"")</f>
        <v>% HC</v>
      </c>
      <c r="E90" s="247"/>
      <c r="F90" s="247"/>
      <c r="G90" s="247"/>
      <c r="H90" s="247"/>
      <c r="I90" s="247"/>
      <c r="J90" s="247"/>
      <c r="K90" s="247"/>
      <c r="L90" s="247"/>
      <c r="M90" s="247"/>
      <c r="N90" s="247"/>
      <c r="O90" s="247"/>
      <c r="P90" s="247"/>
      <c r="Q90" s="247"/>
      <c r="R90" s="247"/>
      <c r="S90" s="247"/>
      <c r="T90" s="247"/>
      <c r="U90" s="247"/>
      <c r="V90" s="247"/>
      <c r="W90" s="247"/>
      <c r="X90" s="247"/>
      <c r="Y90" s="247"/>
      <c r="Z90" s="247"/>
      <c r="AA90" s="247"/>
      <c r="AB90" s="247"/>
      <c r="AC90" s="247"/>
      <c r="AD90" s="247"/>
      <c r="AE90" s="247"/>
      <c r="AF90" s="247"/>
      <c r="AG90" s="247"/>
      <c r="AH90" s="247"/>
      <c r="AI90" s="247"/>
      <c r="AJ90" s="247"/>
      <c r="AK90" s="247"/>
      <c r="AL90" s="247"/>
      <c r="AM90" s="247"/>
      <c r="AN90" s="247"/>
      <c r="AO90" s="247"/>
      <c r="AP90" s="247"/>
      <c r="AQ90" s="247"/>
      <c r="AR90" s="247"/>
      <c r="AS90" s="247"/>
      <c r="AT90" s="247"/>
      <c r="AU90" s="247"/>
      <c r="AV90" s="247"/>
      <c r="AW90" s="247"/>
      <c r="AX90" s="247"/>
      <c r="AY90" s="247"/>
      <c r="AZ90" s="247"/>
      <c r="BA90" s="247"/>
      <c r="BB90" s="247"/>
      <c r="BC90" s="247"/>
      <c r="BD90" s="247"/>
      <c r="BE90" s="247"/>
      <c r="BF90" s="247"/>
      <c r="BG90" s="247"/>
      <c r="BH90" s="247"/>
      <c r="BI90" s="247"/>
      <c r="BJ90" s="247"/>
      <c r="BK90" s="247"/>
      <c r="BL90" s="247"/>
      <c r="BM90" s="247"/>
      <c r="BN90" s="247"/>
      <c r="BO90" s="247"/>
      <c r="BP90" s="247"/>
      <c r="BQ90" s="247"/>
      <c r="BR90" s="247"/>
      <c r="BS90" s="247"/>
      <c r="BT90" s="247"/>
      <c r="BU90" s="247"/>
      <c r="BV90" s="247"/>
      <c r="BW90" s="247"/>
      <c r="BX90" s="247"/>
      <c r="BY90" s="247"/>
      <c r="BZ90" s="247"/>
      <c r="CA90" s="247"/>
      <c r="CB90" s="247"/>
      <c r="CC90" s="247"/>
      <c r="CD90" s="247"/>
      <c r="CE90" s="247"/>
      <c r="CF90" s="247"/>
    </row>
    <row r="91" spans="1:84" ht="15" customHeight="1" thickBot="1" x14ac:dyDescent="0.35">
      <c r="A91" s="765"/>
      <c r="B91" s="967"/>
      <c r="C91" s="968"/>
      <c r="D91" s="242" t="str">
        <f>+IF($B$57='Base Datos'!$V$21,D61,"")</f>
        <v>% SOLIDOS</v>
      </c>
      <c r="E91" s="197">
        <f>IF(SUM(E89:E90)=0,0,100-E89-E90)</f>
        <v>0</v>
      </c>
      <c r="F91" s="197">
        <f t="shared" ref="F91:BQ91" si="67">IF(SUM(F89:F90)=0,0,100-F89-F90)</f>
        <v>0</v>
      </c>
      <c r="G91" s="197">
        <f t="shared" si="67"/>
        <v>0</v>
      </c>
      <c r="H91" s="197">
        <f t="shared" si="67"/>
        <v>0</v>
      </c>
      <c r="I91" s="197">
        <f t="shared" si="67"/>
        <v>0</v>
      </c>
      <c r="J91" s="197">
        <f t="shared" si="67"/>
        <v>0</v>
      </c>
      <c r="K91" s="197">
        <f t="shared" si="67"/>
        <v>0</v>
      </c>
      <c r="L91" s="197">
        <f t="shared" si="67"/>
        <v>0</v>
      </c>
      <c r="M91" s="197">
        <f t="shared" si="67"/>
        <v>0</v>
      </c>
      <c r="N91" s="197">
        <f t="shared" si="67"/>
        <v>0</v>
      </c>
      <c r="O91" s="197">
        <f t="shared" si="67"/>
        <v>0</v>
      </c>
      <c r="P91" s="197">
        <f t="shared" si="67"/>
        <v>0</v>
      </c>
      <c r="Q91" s="197">
        <f t="shared" si="67"/>
        <v>0</v>
      </c>
      <c r="R91" s="197">
        <f t="shared" si="67"/>
        <v>0</v>
      </c>
      <c r="S91" s="197">
        <f t="shared" si="67"/>
        <v>0</v>
      </c>
      <c r="T91" s="197">
        <f t="shared" si="67"/>
        <v>0</v>
      </c>
      <c r="U91" s="197">
        <f t="shared" si="67"/>
        <v>0</v>
      </c>
      <c r="V91" s="197">
        <f t="shared" si="67"/>
        <v>0</v>
      </c>
      <c r="W91" s="197">
        <f t="shared" si="67"/>
        <v>0</v>
      </c>
      <c r="X91" s="197">
        <f t="shared" si="67"/>
        <v>0</v>
      </c>
      <c r="Y91" s="197">
        <f t="shared" si="67"/>
        <v>0</v>
      </c>
      <c r="Z91" s="197">
        <f t="shared" si="67"/>
        <v>0</v>
      </c>
      <c r="AA91" s="197">
        <f t="shared" si="67"/>
        <v>0</v>
      </c>
      <c r="AB91" s="197">
        <f t="shared" si="67"/>
        <v>0</v>
      </c>
      <c r="AC91" s="197">
        <f t="shared" si="67"/>
        <v>0</v>
      </c>
      <c r="AD91" s="197">
        <f t="shared" si="67"/>
        <v>0</v>
      </c>
      <c r="AE91" s="197">
        <f t="shared" si="67"/>
        <v>0</v>
      </c>
      <c r="AF91" s="197">
        <f t="shared" si="67"/>
        <v>0</v>
      </c>
      <c r="AG91" s="197">
        <f t="shared" si="67"/>
        <v>0</v>
      </c>
      <c r="AH91" s="197">
        <f t="shared" si="67"/>
        <v>0</v>
      </c>
      <c r="AI91" s="197">
        <f t="shared" si="67"/>
        <v>0</v>
      </c>
      <c r="AJ91" s="197">
        <f t="shared" si="67"/>
        <v>0</v>
      </c>
      <c r="AK91" s="197">
        <f t="shared" si="67"/>
        <v>0</v>
      </c>
      <c r="AL91" s="197">
        <f t="shared" si="67"/>
        <v>0</v>
      </c>
      <c r="AM91" s="197">
        <f t="shared" si="67"/>
        <v>0</v>
      </c>
      <c r="AN91" s="197">
        <f t="shared" si="67"/>
        <v>0</v>
      </c>
      <c r="AO91" s="197">
        <f t="shared" si="67"/>
        <v>0</v>
      </c>
      <c r="AP91" s="197">
        <f t="shared" si="67"/>
        <v>0</v>
      </c>
      <c r="AQ91" s="197">
        <f t="shared" si="67"/>
        <v>0</v>
      </c>
      <c r="AR91" s="197">
        <f t="shared" si="67"/>
        <v>0</v>
      </c>
      <c r="AS91" s="197">
        <f t="shared" si="67"/>
        <v>0</v>
      </c>
      <c r="AT91" s="197">
        <f t="shared" si="67"/>
        <v>0</v>
      </c>
      <c r="AU91" s="197">
        <f t="shared" si="67"/>
        <v>0</v>
      </c>
      <c r="AV91" s="197">
        <f t="shared" si="67"/>
        <v>0</v>
      </c>
      <c r="AW91" s="197">
        <f t="shared" si="67"/>
        <v>0</v>
      </c>
      <c r="AX91" s="197">
        <f t="shared" si="67"/>
        <v>0</v>
      </c>
      <c r="AY91" s="197">
        <f t="shared" si="67"/>
        <v>0</v>
      </c>
      <c r="AZ91" s="197">
        <f t="shared" si="67"/>
        <v>0</v>
      </c>
      <c r="BA91" s="197">
        <f t="shared" si="67"/>
        <v>0</v>
      </c>
      <c r="BB91" s="197">
        <f t="shared" si="67"/>
        <v>0</v>
      </c>
      <c r="BC91" s="197">
        <f t="shared" si="67"/>
        <v>0</v>
      </c>
      <c r="BD91" s="197">
        <f t="shared" si="67"/>
        <v>0</v>
      </c>
      <c r="BE91" s="197">
        <f t="shared" si="67"/>
        <v>0</v>
      </c>
      <c r="BF91" s="197">
        <f t="shared" si="67"/>
        <v>0</v>
      </c>
      <c r="BG91" s="197">
        <f t="shared" si="67"/>
        <v>0</v>
      </c>
      <c r="BH91" s="197">
        <f t="shared" si="67"/>
        <v>0</v>
      </c>
      <c r="BI91" s="197">
        <f t="shared" si="67"/>
        <v>0</v>
      </c>
      <c r="BJ91" s="197">
        <f t="shared" si="67"/>
        <v>0</v>
      </c>
      <c r="BK91" s="197">
        <f t="shared" si="67"/>
        <v>0</v>
      </c>
      <c r="BL91" s="197">
        <f t="shared" si="67"/>
        <v>0</v>
      </c>
      <c r="BM91" s="197">
        <f t="shared" si="67"/>
        <v>0</v>
      </c>
      <c r="BN91" s="197">
        <f t="shared" si="67"/>
        <v>0</v>
      </c>
      <c r="BO91" s="197">
        <f t="shared" si="67"/>
        <v>0</v>
      </c>
      <c r="BP91" s="197">
        <f t="shared" si="67"/>
        <v>0</v>
      </c>
      <c r="BQ91" s="197">
        <f t="shared" si="67"/>
        <v>0</v>
      </c>
      <c r="BR91" s="197">
        <f t="shared" ref="BR91:CF91" si="68">IF(SUM(BR89:BR90)=0,0,100-BR89-BR90)</f>
        <v>0</v>
      </c>
      <c r="BS91" s="197">
        <f t="shared" si="68"/>
        <v>0</v>
      </c>
      <c r="BT91" s="197">
        <f t="shared" si="68"/>
        <v>0</v>
      </c>
      <c r="BU91" s="197">
        <f t="shared" si="68"/>
        <v>0</v>
      </c>
      <c r="BV91" s="197">
        <f t="shared" si="68"/>
        <v>0</v>
      </c>
      <c r="BW91" s="197">
        <f t="shared" si="68"/>
        <v>0</v>
      </c>
      <c r="BX91" s="197">
        <f t="shared" si="68"/>
        <v>0</v>
      </c>
      <c r="BY91" s="197">
        <f t="shared" si="68"/>
        <v>0</v>
      </c>
      <c r="BZ91" s="197">
        <f t="shared" si="68"/>
        <v>0</v>
      </c>
      <c r="CA91" s="197">
        <f t="shared" si="68"/>
        <v>0</v>
      </c>
      <c r="CB91" s="197">
        <f t="shared" si="68"/>
        <v>0</v>
      </c>
      <c r="CC91" s="197">
        <f t="shared" si="68"/>
        <v>0</v>
      </c>
      <c r="CD91" s="197">
        <f t="shared" si="68"/>
        <v>0</v>
      </c>
      <c r="CE91" s="197">
        <f t="shared" si="68"/>
        <v>0</v>
      </c>
      <c r="CF91" s="197">
        <f t="shared" si="68"/>
        <v>0</v>
      </c>
    </row>
    <row r="92" spans="1:84" ht="15" customHeight="1" thickBot="1" x14ac:dyDescent="0.35">
      <c r="A92" s="765"/>
      <c r="B92" s="967"/>
      <c r="C92" s="968"/>
      <c r="D92" s="243" t="s">
        <v>122</v>
      </c>
      <c r="E92" s="247"/>
      <c r="F92" s="247"/>
      <c r="G92" s="247"/>
      <c r="H92" s="247"/>
      <c r="I92" s="247"/>
      <c r="J92" s="247"/>
      <c r="K92" s="247"/>
      <c r="L92" s="247"/>
      <c r="M92" s="247"/>
      <c r="N92" s="247"/>
      <c r="O92" s="247"/>
      <c r="P92" s="247"/>
      <c r="Q92" s="247"/>
      <c r="R92" s="247"/>
      <c r="S92" s="247"/>
      <c r="T92" s="247"/>
      <c r="U92" s="247"/>
      <c r="V92" s="247"/>
      <c r="W92" s="247"/>
      <c r="X92" s="247"/>
      <c r="Y92" s="247"/>
      <c r="Z92" s="247"/>
      <c r="AA92" s="247"/>
      <c r="AB92" s="247"/>
      <c r="AC92" s="247"/>
      <c r="AD92" s="247"/>
      <c r="AE92" s="247"/>
      <c r="AF92" s="247"/>
      <c r="AG92" s="247"/>
      <c r="AH92" s="247"/>
      <c r="AI92" s="247"/>
      <c r="AJ92" s="247"/>
      <c r="AK92" s="247"/>
      <c r="AL92" s="247"/>
      <c r="AM92" s="247"/>
      <c r="AN92" s="247"/>
      <c r="AO92" s="247"/>
      <c r="AP92" s="247"/>
      <c r="AQ92" s="247"/>
      <c r="AR92" s="247"/>
      <c r="AS92" s="247"/>
      <c r="AT92" s="247"/>
      <c r="AU92" s="247"/>
      <c r="AV92" s="247"/>
      <c r="AW92" s="247"/>
      <c r="AX92" s="247"/>
      <c r="AY92" s="247"/>
      <c r="AZ92" s="247"/>
      <c r="BA92" s="247"/>
      <c r="BB92" s="247"/>
      <c r="BC92" s="247"/>
      <c r="BD92" s="247"/>
      <c r="BE92" s="247"/>
      <c r="BF92" s="247"/>
      <c r="BG92" s="247"/>
      <c r="BH92" s="247"/>
      <c r="BI92" s="247"/>
      <c r="BJ92" s="247"/>
      <c r="BK92" s="247"/>
      <c r="BL92" s="247"/>
      <c r="BM92" s="247"/>
      <c r="BN92" s="247"/>
      <c r="BO92" s="247"/>
      <c r="BP92" s="247"/>
      <c r="BQ92" s="247"/>
      <c r="BR92" s="247"/>
      <c r="BS92" s="247"/>
      <c r="BT92" s="247"/>
      <c r="BU92" s="247"/>
      <c r="BV92" s="247"/>
      <c r="BW92" s="247"/>
      <c r="BX92" s="247"/>
      <c r="BY92" s="247"/>
      <c r="BZ92" s="247"/>
      <c r="CA92" s="247"/>
      <c r="CB92" s="247"/>
      <c r="CC92" s="247"/>
      <c r="CD92" s="247"/>
      <c r="CE92" s="247"/>
      <c r="CF92" s="247"/>
    </row>
    <row r="93" spans="1:84" ht="15" customHeight="1" thickBot="1" x14ac:dyDescent="0.35">
      <c r="A93" s="765"/>
      <c r="B93" s="967"/>
      <c r="C93" s="969"/>
      <c r="D93" s="244" t="s">
        <v>174</v>
      </c>
      <c r="E93" s="245">
        <f>+IF(E91="","",PROGRAMA!$I$13*E92*(((E92/PROGRAMA!$I$9)*(PROGRAMA!$I$12-PROGRAMA!$I$11)/2)+PROGRAMA!$I$11))</f>
        <v>0</v>
      </c>
      <c r="F93" s="245">
        <f>+IF(F91="","",PROGRAMA!$I$13*F92*(((F92/PROGRAMA!$I$9)*(PROGRAMA!$I$12-PROGRAMA!$I$11)/2)+PROGRAMA!$I$11))</f>
        <v>0</v>
      </c>
      <c r="G93" s="245">
        <f>+IF(G91="","",PROGRAMA!$I$13*G92*(((G92/PROGRAMA!$I$9)*(PROGRAMA!$I$12-PROGRAMA!$I$11)/2)+PROGRAMA!$I$11))</f>
        <v>0</v>
      </c>
      <c r="H93" s="245">
        <f>+IF(H91="","",PROGRAMA!$I$13*H92*(((H92/PROGRAMA!$I$9)*(PROGRAMA!$I$12-PROGRAMA!$I$11)/2)+PROGRAMA!$I$11))</f>
        <v>0</v>
      </c>
      <c r="I93" s="245">
        <f>+IF(I91="","",PROGRAMA!$I$13*I92*(((I92/PROGRAMA!$I$9)*(PROGRAMA!$I$12-PROGRAMA!$I$11)/2)+PROGRAMA!$I$11))</f>
        <v>0</v>
      </c>
      <c r="J93" s="245">
        <f>+IF(J91="","",PROGRAMA!$I$13*J92*(((J92/PROGRAMA!$I$9)*(PROGRAMA!$I$12-PROGRAMA!$I$11)/2)+PROGRAMA!$I$11))</f>
        <v>0</v>
      </c>
      <c r="K93" s="245">
        <f>+IF(K91="","",PROGRAMA!$I$13*K92*(((K92/PROGRAMA!$I$9)*(PROGRAMA!$I$12-PROGRAMA!$I$11)/2)+PROGRAMA!$I$11))</f>
        <v>0</v>
      </c>
      <c r="L93" s="245">
        <f>+IF(L91="","",PROGRAMA!$I$13*L92*(((L92/PROGRAMA!$I$9)*(PROGRAMA!$I$12-PROGRAMA!$I$11)/2)+PROGRAMA!$I$11))</f>
        <v>0</v>
      </c>
      <c r="M93" s="245">
        <f>+IF(M91="","",PROGRAMA!$I$13*M92*(((M92/PROGRAMA!$I$9)*(PROGRAMA!$I$12-PROGRAMA!$I$11)/2)+PROGRAMA!$I$11))</f>
        <v>0</v>
      </c>
      <c r="N93" s="245">
        <f>+IF(N91="","",PROGRAMA!$I$13*N92*(((N92/PROGRAMA!$I$9)*(PROGRAMA!$I$12-PROGRAMA!$I$11)/2)+PROGRAMA!$I$11))</f>
        <v>0</v>
      </c>
      <c r="O93" s="245">
        <f>+IF(O91="","",PROGRAMA!$I$13*O92*(((O92/PROGRAMA!$I$9)*(PROGRAMA!$I$12-PROGRAMA!$I$11)/2)+PROGRAMA!$I$11))</f>
        <v>0</v>
      </c>
      <c r="P93" s="245">
        <f>+IF(P91="","",PROGRAMA!$I$13*P92*(((P92/PROGRAMA!$I$9)*(PROGRAMA!$I$12-PROGRAMA!$I$11)/2)+PROGRAMA!$I$11))</f>
        <v>0</v>
      </c>
      <c r="Q93" s="245">
        <f>+IF(Q91="","",PROGRAMA!$I$13*Q92*(((Q92/PROGRAMA!$I$9)*(PROGRAMA!$I$12-PROGRAMA!$I$11)/2)+PROGRAMA!$I$11))</f>
        <v>0</v>
      </c>
      <c r="R93" s="245">
        <f>+IF(R91="","",PROGRAMA!$I$13*R92*(((R92/PROGRAMA!$I$9)*(PROGRAMA!$I$12-PROGRAMA!$I$11)/2)+PROGRAMA!$I$11))</f>
        <v>0</v>
      </c>
      <c r="S93" s="245">
        <f>+IF(S91="","",PROGRAMA!$I$13*S92*(((S92/PROGRAMA!$I$9)*(PROGRAMA!$I$12-PROGRAMA!$I$11)/2)+PROGRAMA!$I$11))</f>
        <v>0</v>
      </c>
      <c r="T93" s="245">
        <f>+IF(T91="","",PROGRAMA!$I$13*T92*(((T92/PROGRAMA!$I$9)*(PROGRAMA!$I$12-PROGRAMA!$I$11)/2)+PROGRAMA!$I$11))</f>
        <v>0</v>
      </c>
      <c r="U93" s="245">
        <f>+IF(U91="","",PROGRAMA!$I$13*U92*(((U92/PROGRAMA!$I$9)*(PROGRAMA!$I$12-PROGRAMA!$I$11)/2)+PROGRAMA!$I$11))</f>
        <v>0</v>
      </c>
      <c r="V93" s="245">
        <f>+IF(V91="","",PROGRAMA!$I$13*V92*(((V92/PROGRAMA!$I$9)*(PROGRAMA!$I$12-PROGRAMA!$I$11)/2)+PROGRAMA!$I$11))</f>
        <v>0</v>
      </c>
      <c r="W93" s="245">
        <f>+IF(W91="","",PROGRAMA!$I$13*W92*(((W92/PROGRAMA!$I$9)*(PROGRAMA!$I$12-PROGRAMA!$I$11)/2)+PROGRAMA!$I$11))</f>
        <v>0</v>
      </c>
      <c r="X93" s="245">
        <f>+IF(X91="","",PROGRAMA!$I$13*X92*(((X92/PROGRAMA!$I$9)*(PROGRAMA!$I$12-PROGRAMA!$I$11)/2)+PROGRAMA!$I$11))</f>
        <v>0</v>
      </c>
      <c r="Y93" s="245">
        <f>+IF(Y91="","",PROGRAMA!$I$13*Y92*(((Y92/PROGRAMA!$I$9)*(PROGRAMA!$I$12-PROGRAMA!$I$11)/2)+PROGRAMA!$I$11))</f>
        <v>0</v>
      </c>
      <c r="Z93" s="245">
        <f>+IF(Z91="","",PROGRAMA!$I$13*Z92*(((Z92/PROGRAMA!$I$9)*(PROGRAMA!$I$12-PROGRAMA!$I$11)/2)+PROGRAMA!$I$11))</f>
        <v>0</v>
      </c>
      <c r="AA93" s="245">
        <f>+IF(AA91="","",PROGRAMA!$I$13*AA92*(((AA92/PROGRAMA!$I$9)*(PROGRAMA!$I$12-PROGRAMA!$I$11)/2)+PROGRAMA!$I$11))</f>
        <v>0</v>
      </c>
      <c r="AB93" s="245">
        <f>+IF(AB91="","",PROGRAMA!$I$13*AB92*(((AB92/PROGRAMA!$I$9)*(PROGRAMA!$I$12-PROGRAMA!$I$11)/2)+PROGRAMA!$I$11))</f>
        <v>0</v>
      </c>
      <c r="AC93" s="245">
        <f>+IF(AC91="","",PROGRAMA!$I$13*AC92*(((AC92/PROGRAMA!$I$9)*(PROGRAMA!$I$12-PROGRAMA!$I$11)/2)+PROGRAMA!$I$11))</f>
        <v>0</v>
      </c>
      <c r="AD93" s="245">
        <f>+IF(AD91="","",PROGRAMA!$I$13*AD92*(((AD92/PROGRAMA!$I$9)*(PROGRAMA!$I$12-PROGRAMA!$I$11)/2)+PROGRAMA!$I$11))</f>
        <v>0</v>
      </c>
      <c r="AE93" s="245">
        <f>+IF(AE91="","",PROGRAMA!$I$13*AE92*(((AE92/PROGRAMA!$I$9)*(PROGRAMA!$I$12-PROGRAMA!$I$11)/2)+PROGRAMA!$I$11))</f>
        <v>0</v>
      </c>
      <c r="AF93" s="245">
        <f>+IF(AF91="","",PROGRAMA!$I$13*AF92*(((AF92/PROGRAMA!$I$9)*(PROGRAMA!$I$12-PROGRAMA!$I$11)/2)+PROGRAMA!$I$11))</f>
        <v>0</v>
      </c>
      <c r="AG93" s="245">
        <f>+IF(AG91="","",PROGRAMA!$I$13*AG92*(((AG92/PROGRAMA!$I$9)*(PROGRAMA!$I$12-PROGRAMA!$I$11)/2)+PROGRAMA!$I$11))</f>
        <v>0</v>
      </c>
      <c r="AH93" s="245">
        <f>+IF(AH91="","",PROGRAMA!$I$13*AH92*(((AH92/PROGRAMA!$I$9)*(PROGRAMA!$I$12-PROGRAMA!$I$11)/2)+PROGRAMA!$I$11))</f>
        <v>0</v>
      </c>
      <c r="AI93" s="245">
        <f>+IF(AI91="","",PROGRAMA!$I$13*AI92*(((AI92/PROGRAMA!$I$9)*(PROGRAMA!$I$12-PROGRAMA!$I$11)/2)+PROGRAMA!$I$11))</f>
        <v>0</v>
      </c>
      <c r="AJ93" s="245">
        <f>+IF(AJ91="","",PROGRAMA!$I$13*AJ92*(((AJ92/PROGRAMA!$I$9)*(PROGRAMA!$I$12-PROGRAMA!$I$11)/2)+PROGRAMA!$I$11))</f>
        <v>0</v>
      </c>
      <c r="AK93" s="245">
        <f>+IF(AK91="","",PROGRAMA!$I$13*AK92*(((AK92/PROGRAMA!$I$9)*(PROGRAMA!$I$12-PROGRAMA!$I$11)/2)+PROGRAMA!$I$11))</f>
        <v>0</v>
      </c>
      <c r="AL93" s="245">
        <f>+IF(AL91="","",PROGRAMA!$I$13*AL92*(((AL92/PROGRAMA!$I$9)*(PROGRAMA!$I$12-PROGRAMA!$I$11)/2)+PROGRAMA!$I$11))</f>
        <v>0</v>
      </c>
      <c r="AM93" s="245">
        <f>+IF(AM91="","",PROGRAMA!$I$13*AM92*(((AM92/PROGRAMA!$I$9)*(PROGRAMA!$I$12-PROGRAMA!$I$11)/2)+PROGRAMA!$I$11))</f>
        <v>0</v>
      </c>
      <c r="AN93" s="245">
        <f>+IF(AN91="","",PROGRAMA!$I$13*AN92*(((AN92/PROGRAMA!$I$9)*(PROGRAMA!$I$12-PROGRAMA!$I$11)/2)+PROGRAMA!$I$11))</f>
        <v>0</v>
      </c>
      <c r="AO93" s="245">
        <f>+IF(AO91="","",PROGRAMA!$I$13*AO92*(((AO92/PROGRAMA!$I$9)*(PROGRAMA!$I$12-PROGRAMA!$I$11)/2)+PROGRAMA!$I$11))</f>
        <v>0</v>
      </c>
      <c r="AP93" s="245">
        <f>+IF(AP91="","",PROGRAMA!$I$13*AP92*(((AP92/PROGRAMA!$I$9)*(PROGRAMA!$I$12-PROGRAMA!$I$11)/2)+PROGRAMA!$I$11))</f>
        <v>0</v>
      </c>
      <c r="AQ93" s="245">
        <f>+IF(AQ91="","",PROGRAMA!$I$13*AQ92*(((AQ92/PROGRAMA!$I$9)*(PROGRAMA!$I$12-PROGRAMA!$I$11)/2)+PROGRAMA!$I$11))</f>
        <v>0</v>
      </c>
      <c r="AR93" s="245">
        <f>+IF(AR91="","",PROGRAMA!$I$13*AR92*(((AR92/PROGRAMA!$I$9)*(PROGRAMA!$I$12-PROGRAMA!$I$11)/2)+PROGRAMA!$I$11))</f>
        <v>0</v>
      </c>
      <c r="AS93" s="245">
        <f>+IF(AS91="","",PROGRAMA!$I$13*AS92*(((AS92/PROGRAMA!$I$9)*(PROGRAMA!$I$12-PROGRAMA!$I$11)/2)+PROGRAMA!$I$11))</f>
        <v>0</v>
      </c>
      <c r="AT93" s="245">
        <f>+IF(AT91="","",PROGRAMA!$I$13*AT92*(((AT92/PROGRAMA!$I$9)*(PROGRAMA!$I$12-PROGRAMA!$I$11)/2)+PROGRAMA!$I$11))</f>
        <v>0</v>
      </c>
      <c r="AU93" s="245">
        <f>+IF(AU91="","",PROGRAMA!$I$13*AU92*(((AU92/PROGRAMA!$I$9)*(PROGRAMA!$I$12-PROGRAMA!$I$11)/2)+PROGRAMA!$I$11))</f>
        <v>0</v>
      </c>
      <c r="AV93" s="245">
        <f>+IF(AV91="","",PROGRAMA!$I$13*AV92*(((AV92/PROGRAMA!$I$9)*(PROGRAMA!$I$12-PROGRAMA!$I$11)/2)+PROGRAMA!$I$11))</f>
        <v>0</v>
      </c>
      <c r="AW93" s="245">
        <f>+IF(AW91="","",PROGRAMA!$I$13*AW92*(((AW92/PROGRAMA!$I$9)*(PROGRAMA!$I$12-PROGRAMA!$I$11)/2)+PROGRAMA!$I$11))</f>
        <v>0</v>
      </c>
      <c r="AX93" s="245">
        <f>+IF(AX91="","",PROGRAMA!$I$13*AX92*(((AX92/PROGRAMA!$I$9)*(PROGRAMA!$I$12-PROGRAMA!$I$11)/2)+PROGRAMA!$I$11))</f>
        <v>0</v>
      </c>
      <c r="AY93" s="245">
        <f>+IF(AY91="","",PROGRAMA!$I$13*AY92*(((AY92/PROGRAMA!$I$9)*(PROGRAMA!$I$12-PROGRAMA!$I$11)/2)+PROGRAMA!$I$11))</f>
        <v>0</v>
      </c>
      <c r="AZ93" s="245">
        <f>+IF(AZ91="","",PROGRAMA!$I$13*AZ92*(((AZ92/PROGRAMA!$I$9)*(PROGRAMA!$I$12-PROGRAMA!$I$11)/2)+PROGRAMA!$I$11))</f>
        <v>0</v>
      </c>
      <c r="BA93" s="245">
        <f>+IF(BA91="","",PROGRAMA!$I$13*BA92*(((BA92/PROGRAMA!$I$9)*(PROGRAMA!$I$12-PROGRAMA!$I$11)/2)+PROGRAMA!$I$11))</f>
        <v>0</v>
      </c>
      <c r="BB93" s="245">
        <f>+IF(BB91="","",PROGRAMA!$I$13*BB92*(((BB92/PROGRAMA!$I$9)*(PROGRAMA!$I$12-PROGRAMA!$I$11)/2)+PROGRAMA!$I$11))</f>
        <v>0</v>
      </c>
      <c r="BC93" s="245">
        <f>+IF(BC91="","",PROGRAMA!$I$13*BC92*(((BC92/PROGRAMA!$I$9)*(PROGRAMA!$I$12-PROGRAMA!$I$11)/2)+PROGRAMA!$I$11))</f>
        <v>0</v>
      </c>
      <c r="BD93" s="245">
        <f>+IF(BD91="","",PROGRAMA!$I$13*BD92*(((BD92/PROGRAMA!$I$9)*(PROGRAMA!$I$12-PROGRAMA!$I$11)/2)+PROGRAMA!$I$11))</f>
        <v>0</v>
      </c>
      <c r="BE93" s="245">
        <f>+IF(BE91="","",PROGRAMA!$I$13*BE92*(((BE92/PROGRAMA!$I$9)*(PROGRAMA!$I$12-PROGRAMA!$I$11)/2)+PROGRAMA!$I$11))</f>
        <v>0</v>
      </c>
      <c r="BF93" s="245">
        <f>+IF(BF91="","",PROGRAMA!$I$13*BF92*(((BF92/PROGRAMA!$I$9)*(PROGRAMA!$I$12-PROGRAMA!$I$11)/2)+PROGRAMA!$I$11))</f>
        <v>0</v>
      </c>
      <c r="BG93" s="245">
        <f>+IF(BG91="","",PROGRAMA!$I$13*BG92*(((BG92/PROGRAMA!$I$9)*(PROGRAMA!$I$12-PROGRAMA!$I$11)/2)+PROGRAMA!$I$11))</f>
        <v>0</v>
      </c>
      <c r="BH93" s="245">
        <f>+IF(BH91="","",PROGRAMA!$I$13*BH92*(((BH92/PROGRAMA!$I$9)*(PROGRAMA!$I$12-PROGRAMA!$I$11)/2)+PROGRAMA!$I$11))</f>
        <v>0</v>
      </c>
      <c r="BI93" s="245">
        <f>+IF(BI91="","",PROGRAMA!$I$13*BI92*(((BI92/PROGRAMA!$I$9)*(PROGRAMA!$I$12-PROGRAMA!$I$11)/2)+PROGRAMA!$I$11))</f>
        <v>0</v>
      </c>
      <c r="BJ93" s="245">
        <f>+IF(BJ91="","",PROGRAMA!$I$13*BJ92*(((BJ92/PROGRAMA!$I$9)*(PROGRAMA!$I$12-PROGRAMA!$I$11)/2)+PROGRAMA!$I$11))</f>
        <v>0</v>
      </c>
      <c r="BK93" s="245">
        <f>+IF(BK91="","",PROGRAMA!$I$13*BK92*(((BK92/PROGRAMA!$I$9)*(PROGRAMA!$I$12-PROGRAMA!$I$11)/2)+PROGRAMA!$I$11))</f>
        <v>0</v>
      </c>
      <c r="BL93" s="245">
        <f>+IF(BL91="","",PROGRAMA!$I$13*BL92*(((BL92/PROGRAMA!$I$9)*(PROGRAMA!$I$12-PROGRAMA!$I$11)/2)+PROGRAMA!$I$11))</f>
        <v>0</v>
      </c>
      <c r="BM93" s="245">
        <f>+IF(BM91="","",PROGRAMA!$I$13*BM92*(((BM92/PROGRAMA!$I$9)*(PROGRAMA!$I$12-PROGRAMA!$I$11)/2)+PROGRAMA!$I$11))</f>
        <v>0</v>
      </c>
      <c r="BN93" s="245">
        <f>+IF(BN91="","",PROGRAMA!$I$13*BN92*(((BN92/PROGRAMA!$I$9)*(PROGRAMA!$I$12-PROGRAMA!$I$11)/2)+PROGRAMA!$I$11))</f>
        <v>0</v>
      </c>
      <c r="BO93" s="245">
        <f>+IF(BO91="","",PROGRAMA!$I$13*BO92*(((BO92/PROGRAMA!$I$9)*(PROGRAMA!$I$12-PROGRAMA!$I$11)/2)+PROGRAMA!$I$11))</f>
        <v>0</v>
      </c>
      <c r="BP93" s="245">
        <f>+IF(BP91="","",PROGRAMA!$I$13*BP92*(((BP92/PROGRAMA!$I$9)*(PROGRAMA!$I$12-PROGRAMA!$I$11)/2)+PROGRAMA!$I$11))</f>
        <v>0</v>
      </c>
      <c r="BQ93" s="245">
        <f>+IF(BQ91="","",PROGRAMA!$I$13*BQ92*(((BQ92/PROGRAMA!$I$9)*(PROGRAMA!$I$12-PROGRAMA!$I$11)/2)+PROGRAMA!$I$11))</f>
        <v>0</v>
      </c>
      <c r="BR93" s="245">
        <f>+IF(BR91="","",PROGRAMA!$I$13*BR92*(((BR92/PROGRAMA!$I$9)*(PROGRAMA!$I$12-PROGRAMA!$I$11)/2)+PROGRAMA!$I$11))</f>
        <v>0</v>
      </c>
      <c r="BS93" s="245">
        <f>+IF(BS91="","",PROGRAMA!$I$13*BS92*(((BS92/PROGRAMA!$I$9)*(PROGRAMA!$I$12-PROGRAMA!$I$11)/2)+PROGRAMA!$I$11))</f>
        <v>0</v>
      </c>
      <c r="BT93" s="245">
        <f>+IF(BT91="","",PROGRAMA!$I$13*BT92*(((BT92/PROGRAMA!$I$9)*(PROGRAMA!$I$12-PROGRAMA!$I$11)/2)+PROGRAMA!$I$11))</f>
        <v>0</v>
      </c>
      <c r="BU93" s="245">
        <f>+IF(BU91="","",PROGRAMA!$I$13*BU92*(((BU92/PROGRAMA!$I$9)*(PROGRAMA!$I$12-PROGRAMA!$I$11)/2)+PROGRAMA!$I$11))</f>
        <v>0</v>
      </c>
      <c r="BV93" s="245">
        <f>+IF(BV91="","",PROGRAMA!$I$13*BV92*(((BV92/PROGRAMA!$I$9)*(PROGRAMA!$I$12-PROGRAMA!$I$11)/2)+PROGRAMA!$I$11))</f>
        <v>0</v>
      </c>
      <c r="BW93" s="245">
        <f>+IF(BW91="","",PROGRAMA!$I$13*BW92*(((BW92/PROGRAMA!$I$9)*(PROGRAMA!$I$12-PROGRAMA!$I$11)/2)+PROGRAMA!$I$11))</f>
        <v>0</v>
      </c>
      <c r="BX93" s="245">
        <f>+IF(BX91="","",PROGRAMA!$I$13*BX92*(((BX92/PROGRAMA!$I$9)*(PROGRAMA!$I$12-PROGRAMA!$I$11)/2)+PROGRAMA!$I$11))</f>
        <v>0</v>
      </c>
      <c r="BY93" s="245">
        <f>+IF(BY91="","",PROGRAMA!$I$13*BY92*(((BY92/PROGRAMA!$I$9)*(PROGRAMA!$I$12-PROGRAMA!$I$11)/2)+PROGRAMA!$I$11))</f>
        <v>0</v>
      </c>
      <c r="BZ93" s="245">
        <f>+IF(BZ91="","",PROGRAMA!$I$13*BZ92*(((BZ92/PROGRAMA!$I$9)*(PROGRAMA!$I$12-PROGRAMA!$I$11)/2)+PROGRAMA!$I$11))</f>
        <v>0</v>
      </c>
      <c r="CA93" s="245">
        <f>+IF(CA91="","",PROGRAMA!$I$13*CA92*(((CA92/PROGRAMA!$I$9)*(PROGRAMA!$I$12-PROGRAMA!$I$11)/2)+PROGRAMA!$I$11))</f>
        <v>0</v>
      </c>
      <c r="CB93" s="245">
        <f>+IF(CB91="","",PROGRAMA!$I$13*CB92*(((CB92/PROGRAMA!$I$9)*(PROGRAMA!$I$12-PROGRAMA!$I$11)/2)+PROGRAMA!$I$11))</f>
        <v>0</v>
      </c>
      <c r="CC93" s="245">
        <f>+IF(CC91="","",PROGRAMA!$I$13*CC92*(((CC92/PROGRAMA!$I$9)*(PROGRAMA!$I$12-PROGRAMA!$I$11)/2)+PROGRAMA!$I$11))</f>
        <v>0</v>
      </c>
      <c r="CD93" s="245">
        <f>+IF(CD91="","",PROGRAMA!$I$13*CD92*(((CD92/PROGRAMA!$I$9)*(PROGRAMA!$I$12-PROGRAMA!$I$11)/2)+PROGRAMA!$I$11))</f>
        <v>0</v>
      </c>
      <c r="CE93" s="245">
        <f>+IF(CE91="","",PROGRAMA!$I$13*CE92*(((CE92/PROGRAMA!$I$9)*(PROGRAMA!$I$12-PROGRAMA!$I$11)/2)+PROGRAMA!$I$11))</f>
        <v>0</v>
      </c>
      <c r="CF93" s="245">
        <f>+IF(CF91="","",PROGRAMA!$I$13*CF92*(((CF92/PROGRAMA!$I$9)*(PROGRAMA!$I$12-PROGRAMA!$I$11)/2)+PROGRAMA!$I$11))</f>
        <v>0</v>
      </c>
    </row>
    <row r="94" spans="1:84" ht="15" customHeight="1" thickTop="1" thickBot="1" x14ac:dyDescent="0.35">
      <c r="A94" s="967"/>
      <c r="B94" s="967" t="s">
        <v>258</v>
      </c>
      <c r="C94" s="970" t="str">
        <f>+IF($B$57='Base Datos'!$V$21,B94,"")</f>
        <v>Contenedor 7</v>
      </c>
      <c r="D94" s="241" t="str">
        <f>+IF($B$57='Base Datos'!$V$21,D58,"")</f>
        <v>Densidad Descarga Solida, gr/l</v>
      </c>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c r="AI94" s="260"/>
      <c r="AJ94" s="260"/>
      <c r="AK94" s="260"/>
      <c r="AL94" s="260"/>
      <c r="AM94" s="260"/>
      <c r="AN94" s="260"/>
      <c r="AO94" s="260"/>
      <c r="AP94" s="260"/>
      <c r="AQ94" s="260"/>
      <c r="AR94" s="260"/>
      <c r="AS94" s="260"/>
      <c r="AT94" s="260"/>
      <c r="AU94" s="260"/>
      <c r="AV94" s="260"/>
      <c r="AW94" s="260"/>
      <c r="AX94" s="260"/>
      <c r="AY94" s="260"/>
      <c r="AZ94" s="260"/>
      <c r="BA94" s="260"/>
      <c r="BB94" s="260"/>
      <c r="BC94" s="260"/>
      <c r="BD94" s="260"/>
      <c r="BE94" s="260"/>
      <c r="BF94" s="260"/>
      <c r="BG94" s="260"/>
      <c r="BH94" s="260"/>
      <c r="BI94" s="260"/>
      <c r="BJ94" s="260"/>
      <c r="BK94" s="260"/>
      <c r="BL94" s="260"/>
      <c r="BM94" s="260"/>
      <c r="BN94" s="260"/>
      <c r="BO94" s="260"/>
      <c r="BP94" s="260"/>
      <c r="BQ94" s="260"/>
      <c r="BR94" s="260"/>
      <c r="BS94" s="260"/>
      <c r="BT94" s="260"/>
      <c r="BU94" s="260"/>
      <c r="BV94" s="260"/>
      <c r="BW94" s="260"/>
      <c r="BX94" s="260"/>
      <c r="BY94" s="260"/>
      <c r="BZ94" s="260"/>
      <c r="CA94" s="260"/>
      <c r="CB94" s="260"/>
      <c r="CC94" s="260"/>
      <c r="CD94" s="260"/>
      <c r="CE94" s="260"/>
      <c r="CF94" s="260"/>
    </row>
    <row r="95" spans="1:84" ht="15" customHeight="1" thickBot="1" x14ac:dyDescent="0.35">
      <c r="A95" s="967"/>
      <c r="B95" s="967"/>
      <c r="C95" s="968"/>
      <c r="D95" s="242" t="str">
        <f>+IF($B$57='Base Datos'!$V$21,D59,"")</f>
        <v>% AGUA</v>
      </c>
      <c r="E95" s="261"/>
      <c r="F95" s="261"/>
      <c r="G95" s="261"/>
      <c r="H95" s="261"/>
      <c r="I95" s="261"/>
      <c r="J95" s="261"/>
      <c r="K95" s="261"/>
      <c r="L95" s="261"/>
      <c r="M95" s="261"/>
      <c r="N95" s="261"/>
      <c r="O95" s="261"/>
      <c r="P95" s="261"/>
      <c r="Q95" s="261"/>
      <c r="R95" s="261"/>
      <c r="S95" s="261"/>
      <c r="T95" s="261"/>
      <c r="U95" s="261"/>
      <c r="V95" s="261"/>
      <c r="W95" s="261"/>
      <c r="X95" s="261"/>
      <c r="Y95" s="261"/>
      <c r="Z95" s="261"/>
      <c r="AA95" s="261"/>
      <c r="AB95" s="261"/>
      <c r="AC95" s="261"/>
      <c r="AD95" s="261"/>
      <c r="AE95" s="261"/>
      <c r="AF95" s="261"/>
      <c r="AG95" s="261"/>
      <c r="AH95" s="261"/>
      <c r="AI95" s="261"/>
      <c r="AJ95" s="261"/>
      <c r="AK95" s="261"/>
      <c r="AL95" s="261"/>
      <c r="AM95" s="261"/>
      <c r="AN95" s="261"/>
      <c r="AO95" s="261"/>
      <c r="AP95" s="261"/>
      <c r="AQ95" s="261"/>
      <c r="AR95" s="261"/>
      <c r="AS95" s="261"/>
      <c r="AT95" s="261"/>
      <c r="AU95" s="261"/>
      <c r="AV95" s="261"/>
      <c r="AW95" s="261"/>
      <c r="AX95" s="261"/>
      <c r="AY95" s="261"/>
      <c r="AZ95" s="261"/>
      <c r="BA95" s="261"/>
      <c r="BB95" s="261"/>
      <c r="BC95" s="261"/>
      <c r="BD95" s="261"/>
      <c r="BE95" s="261"/>
      <c r="BF95" s="261"/>
      <c r="BG95" s="261"/>
      <c r="BH95" s="261"/>
      <c r="BI95" s="261"/>
      <c r="BJ95" s="261"/>
      <c r="BK95" s="261"/>
      <c r="BL95" s="261"/>
      <c r="BM95" s="261"/>
      <c r="BN95" s="261"/>
      <c r="BO95" s="261"/>
      <c r="BP95" s="261"/>
      <c r="BQ95" s="261"/>
      <c r="BR95" s="261"/>
      <c r="BS95" s="261"/>
      <c r="BT95" s="261"/>
      <c r="BU95" s="261"/>
      <c r="BV95" s="261"/>
      <c r="BW95" s="261"/>
      <c r="BX95" s="261"/>
      <c r="BY95" s="261"/>
      <c r="BZ95" s="261"/>
      <c r="CA95" s="261"/>
      <c r="CB95" s="261"/>
      <c r="CC95" s="261"/>
      <c r="CD95" s="261"/>
      <c r="CE95" s="261"/>
      <c r="CF95" s="261"/>
    </row>
    <row r="96" spans="1:84" ht="15" customHeight="1" thickBot="1" x14ac:dyDescent="0.35">
      <c r="A96" s="967"/>
      <c r="B96" s="967"/>
      <c r="C96" s="968"/>
      <c r="D96" s="242" t="str">
        <f>+IF($B$57='Base Datos'!$V$21,D60,"")</f>
        <v>% HC</v>
      </c>
      <c r="E96" s="247"/>
      <c r="F96" s="247"/>
      <c r="G96" s="247"/>
      <c r="H96" s="247"/>
      <c r="I96" s="247"/>
      <c r="J96" s="247"/>
      <c r="K96" s="247"/>
      <c r="L96" s="247"/>
      <c r="M96" s="247"/>
      <c r="N96" s="247"/>
      <c r="O96" s="247"/>
      <c r="P96" s="247"/>
      <c r="Q96" s="247"/>
      <c r="R96" s="247"/>
      <c r="S96" s="247"/>
      <c r="T96" s="247"/>
      <c r="U96" s="247"/>
      <c r="V96" s="247"/>
      <c r="W96" s="247"/>
      <c r="X96" s="247"/>
      <c r="Y96" s="247"/>
      <c r="Z96" s="247"/>
      <c r="AA96" s="247"/>
      <c r="AB96" s="247"/>
      <c r="AC96" s="247"/>
      <c r="AD96" s="247"/>
      <c r="AE96" s="247"/>
      <c r="AF96" s="247"/>
      <c r="AG96" s="247"/>
      <c r="AH96" s="247"/>
      <c r="AI96" s="247"/>
      <c r="AJ96" s="247"/>
      <c r="AK96" s="247"/>
      <c r="AL96" s="247"/>
      <c r="AM96" s="247"/>
      <c r="AN96" s="247"/>
      <c r="AO96" s="247"/>
      <c r="AP96" s="247"/>
      <c r="AQ96" s="247"/>
      <c r="AR96" s="247"/>
      <c r="AS96" s="247"/>
      <c r="AT96" s="247"/>
      <c r="AU96" s="247"/>
      <c r="AV96" s="247"/>
      <c r="AW96" s="247"/>
      <c r="AX96" s="247"/>
      <c r="AY96" s="247"/>
      <c r="AZ96" s="247"/>
      <c r="BA96" s="247"/>
      <c r="BB96" s="247"/>
      <c r="BC96" s="247"/>
      <c r="BD96" s="247"/>
      <c r="BE96" s="247"/>
      <c r="BF96" s="247"/>
      <c r="BG96" s="247"/>
      <c r="BH96" s="247"/>
      <c r="BI96" s="247"/>
      <c r="BJ96" s="247"/>
      <c r="BK96" s="247"/>
      <c r="BL96" s="247"/>
      <c r="BM96" s="247"/>
      <c r="BN96" s="247"/>
      <c r="BO96" s="247"/>
      <c r="BP96" s="247"/>
      <c r="BQ96" s="247"/>
      <c r="BR96" s="247"/>
      <c r="BS96" s="247"/>
      <c r="BT96" s="247"/>
      <c r="BU96" s="247"/>
      <c r="BV96" s="247"/>
      <c r="BW96" s="247"/>
      <c r="BX96" s="247"/>
      <c r="BY96" s="247"/>
      <c r="BZ96" s="247"/>
      <c r="CA96" s="247"/>
      <c r="CB96" s="247"/>
      <c r="CC96" s="247"/>
      <c r="CD96" s="247"/>
      <c r="CE96" s="247"/>
      <c r="CF96" s="247"/>
    </row>
    <row r="97" spans="1:84" ht="15" customHeight="1" thickBot="1" x14ac:dyDescent="0.35">
      <c r="A97" s="967"/>
      <c r="B97" s="967"/>
      <c r="C97" s="968"/>
      <c r="D97" s="242" t="str">
        <f>+IF($B$57='Base Datos'!$V$21,D61,"")</f>
        <v>% SOLIDOS</v>
      </c>
      <c r="E97" s="197">
        <f>IF(SUM(E95:E96)=0,0,100-E95-E96)</f>
        <v>0</v>
      </c>
      <c r="F97" s="197">
        <f t="shared" ref="F97:BQ97" si="69">IF(SUM(F95:F96)=0,0,100-F95-F96)</f>
        <v>0</v>
      </c>
      <c r="G97" s="197">
        <f t="shared" si="69"/>
        <v>0</v>
      </c>
      <c r="H97" s="197">
        <f t="shared" si="69"/>
        <v>0</v>
      </c>
      <c r="I97" s="197">
        <f t="shared" si="69"/>
        <v>0</v>
      </c>
      <c r="J97" s="197">
        <f t="shared" si="69"/>
        <v>0</v>
      </c>
      <c r="K97" s="197">
        <f t="shared" si="69"/>
        <v>0</v>
      </c>
      <c r="L97" s="197">
        <f t="shared" si="69"/>
        <v>0</v>
      </c>
      <c r="M97" s="197">
        <f t="shared" si="69"/>
        <v>0</v>
      </c>
      <c r="N97" s="197">
        <f t="shared" si="69"/>
        <v>0</v>
      </c>
      <c r="O97" s="197">
        <f t="shared" si="69"/>
        <v>0</v>
      </c>
      <c r="P97" s="197">
        <f t="shared" si="69"/>
        <v>0</v>
      </c>
      <c r="Q97" s="197">
        <f t="shared" si="69"/>
        <v>0</v>
      </c>
      <c r="R97" s="197">
        <f t="shared" si="69"/>
        <v>0</v>
      </c>
      <c r="S97" s="197">
        <f t="shared" si="69"/>
        <v>0</v>
      </c>
      <c r="T97" s="197">
        <f t="shared" si="69"/>
        <v>0</v>
      </c>
      <c r="U97" s="197">
        <f t="shared" si="69"/>
        <v>0</v>
      </c>
      <c r="V97" s="197">
        <f t="shared" si="69"/>
        <v>0</v>
      </c>
      <c r="W97" s="197">
        <f t="shared" si="69"/>
        <v>0</v>
      </c>
      <c r="X97" s="197">
        <f t="shared" si="69"/>
        <v>0</v>
      </c>
      <c r="Y97" s="197">
        <f t="shared" si="69"/>
        <v>0</v>
      </c>
      <c r="Z97" s="197">
        <f t="shared" si="69"/>
        <v>0</v>
      </c>
      <c r="AA97" s="197">
        <f t="shared" si="69"/>
        <v>0</v>
      </c>
      <c r="AB97" s="197">
        <f t="shared" si="69"/>
        <v>0</v>
      </c>
      <c r="AC97" s="197">
        <f t="shared" si="69"/>
        <v>0</v>
      </c>
      <c r="AD97" s="197">
        <f t="shared" si="69"/>
        <v>0</v>
      </c>
      <c r="AE97" s="197">
        <f t="shared" si="69"/>
        <v>0</v>
      </c>
      <c r="AF97" s="197">
        <f t="shared" si="69"/>
        <v>0</v>
      </c>
      <c r="AG97" s="197">
        <f t="shared" si="69"/>
        <v>0</v>
      </c>
      <c r="AH97" s="197">
        <f t="shared" si="69"/>
        <v>0</v>
      </c>
      <c r="AI97" s="197">
        <f t="shared" si="69"/>
        <v>0</v>
      </c>
      <c r="AJ97" s="197">
        <f t="shared" si="69"/>
        <v>0</v>
      </c>
      <c r="AK97" s="197">
        <f t="shared" si="69"/>
        <v>0</v>
      </c>
      <c r="AL97" s="197">
        <f t="shared" si="69"/>
        <v>0</v>
      </c>
      <c r="AM97" s="197">
        <f t="shared" si="69"/>
        <v>0</v>
      </c>
      <c r="AN97" s="197">
        <f t="shared" si="69"/>
        <v>0</v>
      </c>
      <c r="AO97" s="197">
        <f t="shared" si="69"/>
        <v>0</v>
      </c>
      <c r="AP97" s="197">
        <f t="shared" si="69"/>
        <v>0</v>
      </c>
      <c r="AQ97" s="197">
        <f t="shared" si="69"/>
        <v>0</v>
      </c>
      <c r="AR97" s="197">
        <f t="shared" si="69"/>
        <v>0</v>
      </c>
      <c r="AS97" s="197">
        <f t="shared" si="69"/>
        <v>0</v>
      </c>
      <c r="AT97" s="197">
        <f t="shared" si="69"/>
        <v>0</v>
      </c>
      <c r="AU97" s="197">
        <f t="shared" si="69"/>
        <v>0</v>
      </c>
      <c r="AV97" s="197">
        <f t="shared" si="69"/>
        <v>0</v>
      </c>
      <c r="AW97" s="197">
        <f t="shared" si="69"/>
        <v>0</v>
      </c>
      <c r="AX97" s="197">
        <f t="shared" si="69"/>
        <v>0</v>
      </c>
      <c r="AY97" s="197">
        <f t="shared" si="69"/>
        <v>0</v>
      </c>
      <c r="AZ97" s="197">
        <f t="shared" si="69"/>
        <v>0</v>
      </c>
      <c r="BA97" s="197">
        <f t="shared" si="69"/>
        <v>0</v>
      </c>
      <c r="BB97" s="197">
        <f t="shared" si="69"/>
        <v>0</v>
      </c>
      <c r="BC97" s="197">
        <f t="shared" si="69"/>
        <v>0</v>
      </c>
      <c r="BD97" s="197">
        <f t="shared" si="69"/>
        <v>0</v>
      </c>
      <c r="BE97" s="197">
        <f t="shared" si="69"/>
        <v>0</v>
      </c>
      <c r="BF97" s="197">
        <f t="shared" si="69"/>
        <v>0</v>
      </c>
      <c r="BG97" s="197">
        <f t="shared" si="69"/>
        <v>0</v>
      </c>
      <c r="BH97" s="197">
        <f t="shared" si="69"/>
        <v>0</v>
      </c>
      <c r="BI97" s="197">
        <f t="shared" si="69"/>
        <v>0</v>
      </c>
      <c r="BJ97" s="197">
        <f t="shared" si="69"/>
        <v>0</v>
      </c>
      <c r="BK97" s="197">
        <f t="shared" si="69"/>
        <v>0</v>
      </c>
      <c r="BL97" s="197">
        <f t="shared" si="69"/>
        <v>0</v>
      </c>
      <c r="BM97" s="197">
        <f t="shared" si="69"/>
        <v>0</v>
      </c>
      <c r="BN97" s="197">
        <f t="shared" si="69"/>
        <v>0</v>
      </c>
      <c r="BO97" s="197">
        <f t="shared" si="69"/>
        <v>0</v>
      </c>
      <c r="BP97" s="197">
        <f t="shared" si="69"/>
        <v>0</v>
      </c>
      <c r="BQ97" s="197">
        <f t="shared" si="69"/>
        <v>0</v>
      </c>
      <c r="BR97" s="197">
        <f t="shared" ref="BR97:CF97" si="70">IF(SUM(BR95:BR96)=0,0,100-BR95-BR96)</f>
        <v>0</v>
      </c>
      <c r="BS97" s="197">
        <f t="shared" si="70"/>
        <v>0</v>
      </c>
      <c r="BT97" s="197">
        <f t="shared" si="70"/>
        <v>0</v>
      </c>
      <c r="BU97" s="197">
        <f t="shared" si="70"/>
        <v>0</v>
      </c>
      <c r="BV97" s="197">
        <f t="shared" si="70"/>
        <v>0</v>
      </c>
      <c r="BW97" s="197">
        <f t="shared" si="70"/>
        <v>0</v>
      </c>
      <c r="BX97" s="197">
        <f t="shared" si="70"/>
        <v>0</v>
      </c>
      <c r="BY97" s="197">
        <f t="shared" si="70"/>
        <v>0</v>
      </c>
      <c r="BZ97" s="197">
        <f t="shared" si="70"/>
        <v>0</v>
      </c>
      <c r="CA97" s="197">
        <f t="shared" si="70"/>
        <v>0</v>
      </c>
      <c r="CB97" s="197">
        <f t="shared" si="70"/>
        <v>0</v>
      </c>
      <c r="CC97" s="197">
        <f t="shared" si="70"/>
        <v>0</v>
      </c>
      <c r="CD97" s="197">
        <f t="shared" si="70"/>
        <v>0</v>
      </c>
      <c r="CE97" s="197">
        <f t="shared" si="70"/>
        <v>0</v>
      </c>
      <c r="CF97" s="197">
        <f t="shared" si="70"/>
        <v>0</v>
      </c>
    </row>
    <row r="98" spans="1:84" ht="15" customHeight="1" thickBot="1" x14ac:dyDescent="0.35">
      <c r="A98" s="967"/>
      <c r="B98" s="967"/>
      <c r="C98" s="968"/>
      <c r="D98" s="243" t="s">
        <v>122</v>
      </c>
      <c r="E98" s="247"/>
      <c r="F98" s="247"/>
      <c r="G98" s="247"/>
      <c r="H98" s="247"/>
      <c r="I98" s="247"/>
      <c r="J98" s="247"/>
      <c r="K98" s="247"/>
      <c r="L98" s="247"/>
      <c r="M98" s="247"/>
      <c r="N98" s="247"/>
      <c r="O98" s="247"/>
      <c r="P98" s="247"/>
      <c r="Q98" s="247"/>
      <c r="R98" s="247"/>
      <c r="S98" s="247"/>
      <c r="T98" s="247"/>
      <c r="U98" s="247"/>
      <c r="V98" s="247"/>
      <c r="W98" s="247"/>
      <c r="X98" s="247"/>
      <c r="Y98" s="247"/>
      <c r="Z98" s="247"/>
      <c r="AA98" s="247"/>
      <c r="AB98" s="247"/>
      <c r="AC98" s="247"/>
      <c r="AD98" s="247"/>
      <c r="AE98" s="247"/>
      <c r="AF98" s="247"/>
      <c r="AG98" s="247"/>
      <c r="AH98" s="247"/>
      <c r="AI98" s="247"/>
      <c r="AJ98" s="247"/>
      <c r="AK98" s="247"/>
      <c r="AL98" s="247"/>
      <c r="AM98" s="247"/>
      <c r="AN98" s="247"/>
      <c r="AO98" s="247"/>
      <c r="AP98" s="247"/>
      <c r="AQ98" s="247"/>
      <c r="AR98" s="247"/>
      <c r="AS98" s="247"/>
      <c r="AT98" s="247"/>
      <c r="AU98" s="247"/>
      <c r="AV98" s="247"/>
      <c r="AW98" s="247"/>
      <c r="AX98" s="247"/>
      <c r="AY98" s="247"/>
      <c r="AZ98" s="247"/>
      <c r="BA98" s="247"/>
      <c r="BB98" s="247"/>
      <c r="BC98" s="247"/>
      <c r="BD98" s="247"/>
      <c r="BE98" s="247"/>
      <c r="BF98" s="247"/>
      <c r="BG98" s="247"/>
      <c r="BH98" s="247"/>
      <c r="BI98" s="247"/>
      <c r="BJ98" s="247"/>
      <c r="BK98" s="247"/>
      <c r="BL98" s="247"/>
      <c r="BM98" s="247"/>
      <c r="BN98" s="247"/>
      <c r="BO98" s="247"/>
      <c r="BP98" s="247"/>
      <c r="BQ98" s="247"/>
      <c r="BR98" s="247"/>
      <c r="BS98" s="247"/>
      <c r="BT98" s="247"/>
      <c r="BU98" s="247"/>
      <c r="BV98" s="247"/>
      <c r="BW98" s="247"/>
      <c r="BX98" s="247"/>
      <c r="BY98" s="247"/>
      <c r="BZ98" s="247"/>
      <c r="CA98" s="247"/>
      <c r="CB98" s="247"/>
      <c r="CC98" s="247"/>
      <c r="CD98" s="247"/>
      <c r="CE98" s="247"/>
      <c r="CF98" s="247"/>
    </row>
    <row r="99" spans="1:84" ht="15" customHeight="1" thickBot="1" x14ac:dyDescent="0.35">
      <c r="A99" s="967"/>
      <c r="B99" s="967"/>
      <c r="C99" s="969"/>
      <c r="D99" s="244" t="s">
        <v>174</v>
      </c>
      <c r="E99" s="245">
        <f>+IF(E97="","",PROGRAMA!$I$13*E98*(((E98/PROGRAMA!$I$9)*(PROGRAMA!$I$12-PROGRAMA!$I$11)/2)+PROGRAMA!$I$11))</f>
        <v>0</v>
      </c>
      <c r="F99" s="245">
        <f>+IF(F97="","",PROGRAMA!$I$13*F98*(((F98/PROGRAMA!$I$9)*(PROGRAMA!$I$12-PROGRAMA!$I$11)/2)+PROGRAMA!$I$11))</f>
        <v>0</v>
      </c>
      <c r="G99" s="245">
        <f>+IF(G97="","",PROGRAMA!$I$13*G98*(((G98/PROGRAMA!$I$9)*(PROGRAMA!$I$12-PROGRAMA!$I$11)/2)+PROGRAMA!$I$11))</f>
        <v>0</v>
      </c>
      <c r="H99" s="245">
        <f>+IF(H97="","",PROGRAMA!$I$13*H98*(((H98/PROGRAMA!$I$9)*(PROGRAMA!$I$12-PROGRAMA!$I$11)/2)+PROGRAMA!$I$11))</f>
        <v>0</v>
      </c>
      <c r="I99" s="245">
        <f>+IF(I97="","",PROGRAMA!$I$13*I98*(((I98/PROGRAMA!$I$9)*(PROGRAMA!$I$12-PROGRAMA!$I$11)/2)+PROGRAMA!$I$11))</f>
        <v>0</v>
      </c>
      <c r="J99" s="245">
        <f>+IF(J97="","",PROGRAMA!$I$13*J98*(((J98/PROGRAMA!$I$9)*(PROGRAMA!$I$12-PROGRAMA!$I$11)/2)+PROGRAMA!$I$11))</f>
        <v>0</v>
      </c>
      <c r="K99" s="245">
        <f>+IF(K97="","",PROGRAMA!$I$13*K98*(((K98/PROGRAMA!$I$9)*(PROGRAMA!$I$12-PROGRAMA!$I$11)/2)+PROGRAMA!$I$11))</f>
        <v>0</v>
      </c>
      <c r="L99" s="245">
        <f>+IF(L97="","",PROGRAMA!$I$13*L98*(((L98/PROGRAMA!$I$9)*(PROGRAMA!$I$12-PROGRAMA!$I$11)/2)+PROGRAMA!$I$11))</f>
        <v>0</v>
      </c>
      <c r="M99" s="245">
        <f>+IF(M97="","",PROGRAMA!$I$13*M98*(((M98/PROGRAMA!$I$9)*(PROGRAMA!$I$12-PROGRAMA!$I$11)/2)+PROGRAMA!$I$11))</f>
        <v>0</v>
      </c>
      <c r="N99" s="245">
        <f>+IF(N97="","",PROGRAMA!$I$13*N98*(((N98/PROGRAMA!$I$9)*(PROGRAMA!$I$12-PROGRAMA!$I$11)/2)+PROGRAMA!$I$11))</f>
        <v>0</v>
      </c>
      <c r="O99" s="245">
        <f>+IF(O97="","",PROGRAMA!$I$13*O98*(((O98/PROGRAMA!$I$9)*(PROGRAMA!$I$12-PROGRAMA!$I$11)/2)+PROGRAMA!$I$11))</f>
        <v>0</v>
      </c>
      <c r="P99" s="245">
        <f>+IF(P97="","",PROGRAMA!$I$13*P98*(((P98/PROGRAMA!$I$9)*(PROGRAMA!$I$12-PROGRAMA!$I$11)/2)+PROGRAMA!$I$11))</f>
        <v>0</v>
      </c>
      <c r="Q99" s="245">
        <f>+IF(Q97="","",PROGRAMA!$I$13*Q98*(((Q98/PROGRAMA!$I$9)*(PROGRAMA!$I$12-PROGRAMA!$I$11)/2)+PROGRAMA!$I$11))</f>
        <v>0</v>
      </c>
      <c r="R99" s="245">
        <f>+IF(R97="","",PROGRAMA!$I$13*R98*(((R98/PROGRAMA!$I$9)*(PROGRAMA!$I$12-PROGRAMA!$I$11)/2)+PROGRAMA!$I$11))</f>
        <v>0</v>
      </c>
      <c r="S99" s="245">
        <f>+IF(S97="","",PROGRAMA!$I$13*S98*(((S98/PROGRAMA!$I$9)*(PROGRAMA!$I$12-PROGRAMA!$I$11)/2)+PROGRAMA!$I$11))</f>
        <v>0</v>
      </c>
      <c r="T99" s="245">
        <f>+IF(T97="","",PROGRAMA!$I$13*T98*(((T98/PROGRAMA!$I$9)*(PROGRAMA!$I$12-PROGRAMA!$I$11)/2)+PROGRAMA!$I$11))</f>
        <v>0</v>
      </c>
      <c r="U99" s="245">
        <f>+IF(U97="","",PROGRAMA!$I$13*U98*(((U98/PROGRAMA!$I$9)*(PROGRAMA!$I$12-PROGRAMA!$I$11)/2)+PROGRAMA!$I$11))</f>
        <v>0</v>
      </c>
      <c r="V99" s="245">
        <f>+IF(V97="","",PROGRAMA!$I$13*V98*(((V98/PROGRAMA!$I$9)*(PROGRAMA!$I$12-PROGRAMA!$I$11)/2)+PROGRAMA!$I$11))</f>
        <v>0</v>
      </c>
      <c r="W99" s="245">
        <f>+IF(W97="","",PROGRAMA!$I$13*W98*(((W98/PROGRAMA!$I$9)*(PROGRAMA!$I$12-PROGRAMA!$I$11)/2)+PROGRAMA!$I$11))</f>
        <v>0</v>
      </c>
      <c r="X99" s="245">
        <f>+IF(X97="","",PROGRAMA!$I$13*X98*(((X98/PROGRAMA!$I$9)*(PROGRAMA!$I$12-PROGRAMA!$I$11)/2)+PROGRAMA!$I$11))</f>
        <v>0</v>
      </c>
      <c r="Y99" s="245">
        <f>+IF(Y97="","",PROGRAMA!$I$13*Y98*(((Y98/PROGRAMA!$I$9)*(PROGRAMA!$I$12-PROGRAMA!$I$11)/2)+PROGRAMA!$I$11))</f>
        <v>0</v>
      </c>
      <c r="Z99" s="245">
        <f>+IF(Z97="","",PROGRAMA!$I$13*Z98*(((Z98/PROGRAMA!$I$9)*(PROGRAMA!$I$12-PROGRAMA!$I$11)/2)+PROGRAMA!$I$11))</f>
        <v>0</v>
      </c>
      <c r="AA99" s="245">
        <f>+IF(AA97="","",PROGRAMA!$I$13*AA98*(((AA98/PROGRAMA!$I$9)*(PROGRAMA!$I$12-PROGRAMA!$I$11)/2)+PROGRAMA!$I$11))</f>
        <v>0</v>
      </c>
      <c r="AB99" s="245">
        <f>+IF(AB97="","",PROGRAMA!$I$13*AB98*(((AB98/PROGRAMA!$I$9)*(PROGRAMA!$I$12-PROGRAMA!$I$11)/2)+PROGRAMA!$I$11))</f>
        <v>0</v>
      </c>
      <c r="AC99" s="245">
        <f>+IF(AC97="","",PROGRAMA!$I$13*AC98*(((AC98/PROGRAMA!$I$9)*(PROGRAMA!$I$12-PROGRAMA!$I$11)/2)+PROGRAMA!$I$11))</f>
        <v>0</v>
      </c>
      <c r="AD99" s="245">
        <f>+IF(AD97="","",PROGRAMA!$I$13*AD98*(((AD98/PROGRAMA!$I$9)*(PROGRAMA!$I$12-PROGRAMA!$I$11)/2)+PROGRAMA!$I$11))</f>
        <v>0</v>
      </c>
      <c r="AE99" s="245">
        <f>+IF(AE97="","",PROGRAMA!$I$13*AE98*(((AE98/PROGRAMA!$I$9)*(PROGRAMA!$I$12-PROGRAMA!$I$11)/2)+PROGRAMA!$I$11))</f>
        <v>0</v>
      </c>
      <c r="AF99" s="245">
        <f>+IF(AF97="","",PROGRAMA!$I$13*AF98*(((AF98/PROGRAMA!$I$9)*(PROGRAMA!$I$12-PROGRAMA!$I$11)/2)+PROGRAMA!$I$11))</f>
        <v>0</v>
      </c>
      <c r="AG99" s="245">
        <f>+IF(AG97="","",PROGRAMA!$I$13*AG98*(((AG98/PROGRAMA!$I$9)*(PROGRAMA!$I$12-PROGRAMA!$I$11)/2)+PROGRAMA!$I$11))</f>
        <v>0</v>
      </c>
      <c r="AH99" s="245">
        <f>+IF(AH97="","",PROGRAMA!$I$13*AH98*(((AH98/PROGRAMA!$I$9)*(PROGRAMA!$I$12-PROGRAMA!$I$11)/2)+PROGRAMA!$I$11))</f>
        <v>0</v>
      </c>
      <c r="AI99" s="245">
        <f>+IF(AI97="","",PROGRAMA!$I$13*AI98*(((AI98/PROGRAMA!$I$9)*(PROGRAMA!$I$12-PROGRAMA!$I$11)/2)+PROGRAMA!$I$11))</f>
        <v>0</v>
      </c>
      <c r="AJ99" s="245">
        <f>+IF(AJ97="","",PROGRAMA!$I$13*AJ98*(((AJ98/PROGRAMA!$I$9)*(PROGRAMA!$I$12-PROGRAMA!$I$11)/2)+PROGRAMA!$I$11))</f>
        <v>0</v>
      </c>
      <c r="AK99" s="245">
        <f>+IF(AK97="","",PROGRAMA!$I$13*AK98*(((AK98/PROGRAMA!$I$9)*(PROGRAMA!$I$12-PROGRAMA!$I$11)/2)+PROGRAMA!$I$11))</f>
        <v>0</v>
      </c>
      <c r="AL99" s="245">
        <f>+IF(AL97="","",PROGRAMA!$I$13*AL98*(((AL98/PROGRAMA!$I$9)*(PROGRAMA!$I$12-PROGRAMA!$I$11)/2)+PROGRAMA!$I$11))</f>
        <v>0</v>
      </c>
      <c r="AM99" s="245">
        <f>+IF(AM97="","",PROGRAMA!$I$13*AM98*(((AM98/PROGRAMA!$I$9)*(PROGRAMA!$I$12-PROGRAMA!$I$11)/2)+PROGRAMA!$I$11))</f>
        <v>0</v>
      </c>
      <c r="AN99" s="245">
        <f>+IF(AN97="","",PROGRAMA!$I$13*AN98*(((AN98/PROGRAMA!$I$9)*(PROGRAMA!$I$12-PROGRAMA!$I$11)/2)+PROGRAMA!$I$11))</f>
        <v>0</v>
      </c>
      <c r="AO99" s="245">
        <f>+IF(AO97="","",PROGRAMA!$I$13*AO98*(((AO98/PROGRAMA!$I$9)*(PROGRAMA!$I$12-PROGRAMA!$I$11)/2)+PROGRAMA!$I$11))</f>
        <v>0</v>
      </c>
      <c r="AP99" s="245">
        <f>+IF(AP97="","",PROGRAMA!$I$13*AP98*(((AP98/PROGRAMA!$I$9)*(PROGRAMA!$I$12-PROGRAMA!$I$11)/2)+PROGRAMA!$I$11))</f>
        <v>0</v>
      </c>
      <c r="AQ99" s="245">
        <f>+IF(AQ97="","",PROGRAMA!$I$13*AQ98*(((AQ98/PROGRAMA!$I$9)*(PROGRAMA!$I$12-PROGRAMA!$I$11)/2)+PROGRAMA!$I$11))</f>
        <v>0</v>
      </c>
      <c r="AR99" s="245">
        <f>+IF(AR97="","",PROGRAMA!$I$13*AR98*(((AR98/PROGRAMA!$I$9)*(PROGRAMA!$I$12-PROGRAMA!$I$11)/2)+PROGRAMA!$I$11))</f>
        <v>0</v>
      </c>
      <c r="AS99" s="245">
        <f>+IF(AS97="","",PROGRAMA!$I$13*AS98*(((AS98/PROGRAMA!$I$9)*(PROGRAMA!$I$12-PROGRAMA!$I$11)/2)+PROGRAMA!$I$11))</f>
        <v>0</v>
      </c>
      <c r="AT99" s="245">
        <f>+IF(AT97="","",PROGRAMA!$I$13*AT98*(((AT98/PROGRAMA!$I$9)*(PROGRAMA!$I$12-PROGRAMA!$I$11)/2)+PROGRAMA!$I$11))</f>
        <v>0</v>
      </c>
      <c r="AU99" s="245">
        <f>+IF(AU97="","",PROGRAMA!$I$13*AU98*(((AU98/PROGRAMA!$I$9)*(PROGRAMA!$I$12-PROGRAMA!$I$11)/2)+PROGRAMA!$I$11))</f>
        <v>0</v>
      </c>
      <c r="AV99" s="245">
        <f>+IF(AV97="","",PROGRAMA!$I$13*AV98*(((AV98/PROGRAMA!$I$9)*(PROGRAMA!$I$12-PROGRAMA!$I$11)/2)+PROGRAMA!$I$11))</f>
        <v>0</v>
      </c>
      <c r="AW99" s="245">
        <f>+IF(AW97="","",PROGRAMA!$I$13*AW98*(((AW98/PROGRAMA!$I$9)*(PROGRAMA!$I$12-PROGRAMA!$I$11)/2)+PROGRAMA!$I$11))</f>
        <v>0</v>
      </c>
      <c r="AX99" s="245">
        <f>+IF(AX97="","",PROGRAMA!$I$13*AX98*(((AX98/PROGRAMA!$I$9)*(PROGRAMA!$I$12-PROGRAMA!$I$11)/2)+PROGRAMA!$I$11))</f>
        <v>0</v>
      </c>
      <c r="AY99" s="245">
        <f>+IF(AY97="","",PROGRAMA!$I$13*AY98*(((AY98/PROGRAMA!$I$9)*(PROGRAMA!$I$12-PROGRAMA!$I$11)/2)+PROGRAMA!$I$11))</f>
        <v>0</v>
      </c>
      <c r="AZ99" s="245">
        <f>+IF(AZ97="","",PROGRAMA!$I$13*AZ98*(((AZ98/PROGRAMA!$I$9)*(PROGRAMA!$I$12-PROGRAMA!$I$11)/2)+PROGRAMA!$I$11))</f>
        <v>0</v>
      </c>
      <c r="BA99" s="245">
        <f>+IF(BA97="","",PROGRAMA!$I$13*BA98*(((BA98/PROGRAMA!$I$9)*(PROGRAMA!$I$12-PROGRAMA!$I$11)/2)+PROGRAMA!$I$11))</f>
        <v>0</v>
      </c>
      <c r="BB99" s="245">
        <f>+IF(BB97="","",PROGRAMA!$I$13*BB98*(((BB98/PROGRAMA!$I$9)*(PROGRAMA!$I$12-PROGRAMA!$I$11)/2)+PROGRAMA!$I$11))</f>
        <v>0</v>
      </c>
      <c r="BC99" s="245">
        <f>+IF(BC97="","",PROGRAMA!$I$13*BC98*(((BC98/PROGRAMA!$I$9)*(PROGRAMA!$I$12-PROGRAMA!$I$11)/2)+PROGRAMA!$I$11))</f>
        <v>0</v>
      </c>
      <c r="BD99" s="245">
        <f>+IF(BD97="","",PROGRAMA!$I$13*BD98*(((BD98/PROGRAMA!$I$9)*(PROGRAMA!$I$12-PROGRAMA!$I$11)/2)+PROGRAMA!$I$11))</f>
        <v>0</v>
      </c>
      <c r="BE99" s="245">
        <f>+IF(BE97="","",PROGRAMA!$I$13*BE98*(((BE98/PROGRAMA!$I$9)*(PROGRAMA!$I$12-PROGRAMA!$I$11)/2)+PROGRAMA!$I$11))</f>
        <v>0</v>
      </c>
      <c r="BF99" s="245">
        <f>+IF(BF97="","",PROGRAMA!$I$13*BF98*(((BF98/PROGRAMA!$I$9)*(PROGRAMA!$I$12-PROGRAMA!$I$11)/2)+PROGRAMA!$I$11))</f>
        <v>0</v>
      </c>
      <c r="BG99" s="245">
        <f>+IF(BG97="","",PROGRAMA!$I$13*BG98*(((BG98/PROGRAMA!$I$9)*(PROGRAMA!$I$12-PROGRAMA!$I$11)/2)+PROGRAMA!$I$11))</f>
        <v>0</v>
      </c>
      <c r="BH99" s="245">
        <f>+IF(BH97="","",PROGRAMA!$I$13*BH98*(((BH98/PROGRAMA!$I$9)*(PROGRAMA!$I$12-PROGRAMA!$I$11)/2)+PROGRAMA!$I$11))</f>
        <v>0</v>
      </c>
      <c r="BI99" s="245">
        <f>+IF(BI97="","",PROGRAMA!$I$13*BI98*(((BI98/PROGRAMA!$I$9)*(PROGRAMA!$I$12-PROGRAMA!$I$11)/2)+PROGRAMA!$I$11))</f>
        <v>0</v>
      </c>
      <c r="BJ99" s="245">
        <f>+IF(BJ97="","",PROGRAMA!$I$13*BJ98*(((BJ98/PROGRAMA!$I$9)*(PROGRAMA!$I$12-PROGRAMA!$I$11)/2)+PROGRAMA!$I$11))</f>
        <v>0</v>
      </c>
      <c r="BK99" s="245">
        <f>+IF(BK97="","",PROGRAMA!$I$13*BK98*(((BK98/PROGRAMA!$I$9)*(PROGRAMA!$I$12-PROGRAMA!$I$11)/2)+PROGRAMA!$I$11))</f>
        <v>0</v>
      </c>
      <c r="BL99" s="245">
        <f>+IF(BL97="","",PROGRAMA!$I$13*BL98*(((BL98/PROGRAMA!$I$9)*(PROGRAMA!$I$12-PROGRAMA!$I$11)/2)+PROGRAMA!$I$11))</f>
        <v>0</v>
      </c>
      <c r="BM99" s="245">
        <f>+IF(BM97="","",PROGRAMA!$I$13*BM98*(((BM98/PROGRAMA!$I$9)*(PROGRAMA!$I$12-PROGRAMA!$I$11)/2)+PROGRAMA!$I$11))</f>
        <v>0</v>
      </c>
      <c r="BN99" s="245">
        <f>+IF(BN97="","",PROGRAMA!$I$13*BN98*(((BN98/PROGRAMA!$I$9)*(PROGRAMA!$I$12-PROGRAMA!$I$11)/2)+PROGRAMA!$I$11))</f>
        <v>0</v>
      </c>
      <c r="BO99" s="245">
        <f>+IF(BO97="","",PROGRAMA!$I$13*BO98*(((BO98/PROGRAMA!$I$9)*(PROGRAMA!$I$12-PROGRAMA!$I$11)/2)+PROGRAMA!$I$11))</f>
        <v>0</v>
      </c>
      <c r="BP99" s="245">
        <f>+IF(BP97="","",PROGRAMA!$I$13*BP98*(((BP98/PROGRAMA!$I$9)*(PROGRAMA!$I$12-PROGRAMA!$I$11)/2)+PROGRAMA!$I$11))</f>
        <v>0</v>
      </c>
      <c r="BQ99" s="245">
        <f>+IF(BQ97="","",PROGRAMA!$I$13*BQ98*(((BQ98/PROGRAMA!$I$9)*(PROGRAMA!$I$12-PROGRAMA!$I$11)/2)+PROGRAMA!$I$11))</f>
        <v>0</v>
      </c>
      <c r="BR99" s="245">
        <f>+IF(BR97="","",PROGRAMA!$I$13*BR98*(((BR98/PROGRAMA!$I$9)*(PROGRAMA!$I$12-PROGRAMA!$I$11)/2)+PROGRAMA!$I$11))</f>
        <v>0</v>
      </c>
      <c r="BS99" s="245">
        <f>+IF(BS97="","",PROGRAMA!$I$13*BS98*(((BS98/PROGRAMA!$I$9)*(PROGRAMA!$I$12-PROGRAMA!$I$11)/2)+PROGRAMA!$I$11))</f>
        <v>0</v>
      </c>
      <c r="BT99" s="245">
        <f>+IF(BT97="","",PROGRAMA!$I$13*BT98*(((BT98/PROGRAMA!$I$9)*(PROGRAMA!$I$12-PROGRAMA!$I$11)/2)+PROGRAMA!$I$11))</f>
        <v>0</v>
      </c>
      <c r="BU99" s="245">
        <f>+IF(BU97="","",PROGRAMA!$I$13*BU98*(((BU98/PROGRAMA!$I$9)*(PROGRAMA!$I$12-PROGRAMA!$I$11)/2)+PROGRAMA!$I$11))</f>
        <v>0</v>
      </c>
      <c r="BV99" s="245">
        <f>+IF(BV97="","",PROGRAMA!$I$13*BV98*(((BV98/PROGRAMA!$I$9)*(PROGRAMA!$I$12-PROGRAMA!$I$11)/2)+PROGRAMA!$I$11))</f>
        <v>0</v>
      </c>
      <c r="BW99" s="245">
        <f>+IF(BW97="","",PROGRAMA!$I$13*BW98*(((BW98/PROGRAMA!$I$9)*(PROGRAMA!$I$12-PROGRAMA!$I$11)/2)+PROGRAMA!$I$11))</f>
        <v>0</v>
      </c>
      <c r="BX99" s="245">
        <f>+IF(BX97="","",PROGRAMA!$I$13*BX98*(((BX98/PROGRAMA!$I$9)*(PROGRAMA!$I$12-PROGRAMA!$I$11)/2)+PROGRAMA!$I$11))</f>
        <v>0</v>
      </c>
      <c r="BY99" s="245">
        <f>+IF(BY97="","",PROGRAMA!$I$13*BY98*(((BY98/PROGRAMA!$I$9)*(PROGRAMA!$I$12-PROGRAMA!$I$11)/2)+PROGRAMA!$I$11))</f>
        <v>0</v>
      </c>
      <c r="BZ99" s="245">
        <f>+IF(BZ97="","",PROGRAMA!$I$13*BZ98*(((BZ98/PROGRAMA!$I$9)*(PROGRAMA!$I$12-PROGRAMA!$I$11)/2)+PROGRAMA!$I$11))</f>
        <v>0</v>
      </c>
      <c r="CA99" s="245">
        <f>+IF(CA97="","",PROGRAMA!$I$13*CA98*(((CA98/PROGRAMA!$I$9)*(PROGRAMA!$I$12-PROGRAMA!$I$11)/2)+PROGRAMA!$I$11))</f>
        <v>0</v>
      </c>
      <c r="CB99" s="245">
        <f>+IF(CB97="","",PROGRAMA!$I$13*CB98*(((CB98/PROGRAMA!$I$9)*(PROGRAMA!$I$12-PROGRAMA!$I$11)/2)+PROGRAMA!$I$11))</f>
        <v>0</v>
      </c>
      <c r="CC99" s="245">
        <f>+IF(CC97="","",PROGRAMA!$I$13*CC98*(((CC98/PROGRAMA!$I$9)*(PROGRAMA!$I$12-PROGRAMA!$I$11)/2)+PROGRAMA!$I$11))</f>
        <v>0</v>
      </c>
      <c r="CD99" s="245">
        <f>+IF(CD97="","",PROGRAMA!$I$13*CD98*(((CD98/PROGRAMA!$I$9)*(PROGRAMA!$I$12-PROGRAMA!$I$11)/2)+PROGRAMA!$I$11))</f>
        <v>0</v>
      </c>
      <c r="CE99" s="245">
        <f>+IF(CE97="","",PROGRAMA!$I$13*CE98*(((CE98/PROGRAMA!$I$9)*(PROGRAMA!$I$12-PROGRAMA!$I$11)/2)+PROGRAMA!$I$11))</f>
        <v>0</v>
      </c>
      <c r="CF99" s="245">
        <f>+IF(CF97="","",PROGRAMA!$I$13*CF98*(((CF98/PROGRAMA!$I$9)*(PROGRAMA!$I$12-PROGRAMA!$I$11)/2)+PROGRAMA!$I$11))</f>
        <v>0</v>
      </c>
    </row>
    <row r="100" spans="1:84" ht="15" customHeight="1" thickTop="1" thickBot="1" x14ac:dyDescent="0.35">
      <c r="A100" s="967"/>
      <c r="B100" s="967" t="s">
        <v>259</v>
      </c>
      <c r="C100" s="970" t="str">
        <f>+IF($B$57='Base Datos'!$V$21,B100,"")</f>
        <v>Contenedor 8</v>
      </c>
      <c r="D100" s="241" t="str">
        <f>+IF($B$57='Base Datos'!$V$21,D58,"")</f>
        <v>Densidad Descarga Solida, gr/l</v>
      </c>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260"/>
      <c r="AU100" s="260"/>
      <c r="AV100" s="260"/>
      <c r="AW100" s="260"/>
      <c r="AX100" s="260"/>
      <c r="AY100" s="260"/>
      <c r="AZ100" s="260"/>
      <c r="BA100" s="260"/>
      <c r="BB100" s="260"/>
      <c r="BC100" s="260"/>
      <c r="BD100" s="260"/>
      <c r="BE100" s="260"/>
      <c r="BF100" s="260"/>
      <c r="BG100" s="260"/>
      <c r="BH100" s="260"/>
      <c r="BI100" s="260"/>
      <c r="BJ100" s="260"/>
      <c r="BK100" s="260"/>
      <c r="BL100" s="260"/>
      <c r="BM100" s="260"/>
      <c r="BN100" s="260"/>
      <c r="BO100" s="260"/>
      <c r="BP100" s="260"/>
      <c r="BQ100" s="260"/>
      <c r="BR100" s="260"/>
      <c r="BS100" s="260"/>
      <c r="BT100" s="260"/>
      <c r="BU100" s="260"/>
      <c r="BV100" s="260"/>
      <c r="BW100" s="260"/>
      <c r="BX100" s="260"/>
      <c r="BY100" s="260"/>
      <c r="BZ100" s="260"/>
      <c r="CA100" s="260"/>
      <c r="CB100" s="260"/>
      <c r="CC100" s="260"/>
      <c r="CD100" s="260"/>
      <c r="CE100" s="260"/>
      <c r="CF100" s="260"/>
    </row>
    <row r="101" spans="1:84" ht="15" customHeight="1" thickBot="1" x14ac:dyDescent="0.35">
      <c r="A101" s="967"/>
      <c r="B101" s="967"/>
      <c r="C101" s="968"/>
      <c r="D101" s="242" t="str">
        <f>+IF($B$57='Base Datos'!$V$21,D59,"")</f>
        <v>% AGUA</v>
      </c>
      <c r="E101" s="261"/>
      <c r="F101" s="261"/>
      <c r="G101" s="261"/>
      <c r="H101" s="261"/>
      <c r="I101" s="261"/>
      <c r="J101" s="261"/>
      <c r="K101" s="261"/>
      <c r="L101" s="261"/>
      <c r="M101" s="261"/>
      <c r="N101" s="261"/>
      <c r="O101" s="261"/>
      <c r="P101" s="261"/>
      <c r="Q101" s="261"/>
      <c r="R101" s="261"/>
      <c r="S101" s="261"/>
      <c r="T101" s="261"/>
      <c r="U101" s="261"/>
      <c r="V101" s="261"/>
      <c r="W101" s="261"/>
      <c r="X101" s="261"/>
      <c r="Y101" s="261"/>
      <c r="Z101" s="261"/>
      <c r="AA101" s="261"/>
      <c r="AB101" s="261"/>
      <c r="AC101" s="261"/>
      <c r="AD101" s="261"/>
      <c r="AE101" s="261"/>
      <c r="AF101" s="261"/>
      <c r="AG101" s="261"/>
      <c r="AH101" s="261"/>
      <c r="AI101" s="261"/>
      <c r="AJ101" s="261"/>
      <c r="AK101" s="261"/>
      <c r="AL101" s="261"/>
      <c r="AM101" s="261"/>
      <c r="AN101" s="261"/>
      <c r="AO101" s="261"/>
      <c r="AP101" s="261"/>
      <c r="AQ101" s="261"/>
      <c r="AR101" s="261"/>
      <c r="AS101" s="261"/>
      <c r="AT101" s="261"/>
      <c r="AU101" s="261"/>
      <c r="AV101" s="261"/>
      <c r="AW101" s="261"/>
      <c r="AX101" s="261"/>
      <c r="AY101" s="261"/>
      <c r="AZ101" s="261"/>
      <c r="BA101" s="261"/>
      <c r="BB101" s="261"/>
      <c r="BC101" s="261"/>
      <c r="BD101" s="261"/>
      <c r="BE101" s="261"/>
      <c r="BF101" s="261"/>
      <c r="BG101" s="261"/>
      <c r="BH101" s="261"/>
      <c r="BI101" s="261"/>
      <c r="BJ101" s="261"/>
      <c r="BK101" s="261"/>
      <c r="BL101" s="261"/>
      <c r="BM101" s="261"/>
      <c r="BN101" s="261"/>
      <c r="BO101" s="261"/>
      <c r="BP101" s="261"/>
      <c r="BQ101" s="261"/>
      <c r="BR101" s="261"/>
      <c r="BS101" s="261"/>
      <c r="BT101" s="261"/>
      <c r="BU101" s="261"/>
      <c r="BV101" s="261"/>
      <c r="BW101" s="261"/>
      <c r="BX101" s="261"/>
      <c r="BY101" s="261"/>
      <c r="BZ101" s="261"/>
      <c r="CA101" s="261"/>
      <c r="CB101" s="261"/>
      <c r="CC101" s="261"/>
      <c r="CD101" s="261"/>
      <c r="CE101" s="261"/>
      <c r="CF101" s="261"/>
    </row>
    <row r="102" spans="1:84" ht="15" customHeight="1" thickBot="1" x14ac:dyDescent="0.35">
      <c r="A102" s="967"/>
      <c r="B102" s="967"/>
      <c r="C102" s="968"/>
      <c r="D102" s="242" t="str">
        <f>+IF($B$57='Base Datos'!$V$21,D60,"")</f>
        <v>% HC</v>
      </c>
      <c r="E102" s="247"/>
      <c r="F102" s="247"/>
      <c r="G102" s="247"/>
      <c r="H102" s="247"/>
      <c r="I102" s="247"/>
      <c r="J102" s="247"/>
      <c r="K102" s="247"/>
      <c r="L102" s="247"/>
      <c r="M102" s="247"/>
      <c r="N102" s="247"/>
      <c r="O102" s="247"/>
      <c r="P102" s="247"/>
      <c r="Q102" s="247"/>
      <c r="R102" s="247"/>
      <c r="S102" s="247"/>
      <c r="T102" s="247"/>
      <c r="U102" s="247"/>
      <c r="V102" s="247"/>
      <c r="W102" s="247"/>
      <c r="X102" s="247"/>
      <c r="Y102" s="247"/>
      <c r="Z102" s="247"/>
      <c r="AA102" s="247"/>
      <c r="AB102" s="247"/>
      <c r="AC102" s="247"/>
      <c r="AD102" s="247"/>
      <c r="AE102" s="247"/>
      <c r="AF102" s="247"/>
      <c r="AG102" s="247"/>
      <c r="AH102" s="247"/>
      <c r="AI102" s="247"/>
      <c r="AJ102" s="247"/>
      <c r="AK102" s="247"/>
      <c r="AL102" s="247"/>
      <c r="AM102" s="247"/>
      <c r="AN102" s="247"/>
      <c r="AO102" s="247"/>
      <c r="AP102" s="247"/>
      <c r="AQ102" s="247"/>
      <c r="AR102" s="247"/>
      <c r="AS102" s="247"/>
      <c r="AT102" s="247"/>
      <c r="AU102" s="247"/>
      <c r="AV102" s="247"/>
      <c r="AW102" s="247"/>
      <c r="AX102" s="247"/>
      <c r="AY102" s="247"/>
      <c r="AZ102" s="247"/>
      <c r="BA102" s="247"/>
      <c r="BB102" s="247"/>
      <c r="BC102" s="247"/>
      <c r="BD102" s="247"/>
      <c r="BE102" s="247"/>
      <c r="BF102" s="247"/>
      <c r="BG102" s="247"/>
      <c r="BH102" s="247"/>
      <c r="BI102" s="247"/>
      <c r="BJ102" s="247"/>
      <c r="BK102" s="247"/>
      <c r="BL102" s="247"/>
      <c r="BM102" s="247"/>
      <c r="BN102" s="247"/>
      <c r="BO102" s="247"/>
      <c r="BP102" s="247"/>
      <c r="BQ102" s="247"/>
      <c r="BR102" s="247"/>
      <c r="BS102" s="247"/>
      <c r="BT102" s="247"/>
      <c r="BU102" s="247"/>
      <c r="BV102" s="247"/>
      <c r="BW102" s="247"/>
      <c r="BX102" s="247"/>
      <c r="BY102" s="247"/>
      <c r="BZ102" s="247"/>
      <c r="CA102" s="247"/>
      <c r="CB102" s="247"/>
      <c r="CC102" s="247"/>
      <c r="CD102" s="247"/>
      <c r="CE102" s="247"/>
      <c r="CF102" s="247"/>
    </row>
    <row r="103" spans="1:84" ht="15" customHeight="1" thickBot="1" x14ac:dyDescent="0.35">
      <c r="A103" s="967"/>
      <c r="B103" s="967"/>
      <c r="C103" s="968"/>
      <c r="D103" s="242" t="str">
        <f>+IF($B$57='Base Datos'!$V$21,D61,"")</f>
        <v>% SOLIDOS</v>
      </c>
      <c r="E103" s="197">
        <f>IF(SUM(E101:E102)=0,0,100-E101-E102)</f>
        <v>0</v>
      </c>
      <c r="F103" s="197">
        <f t="shared" ref="F103:BQ103" si="71">IF(SUM(F101:F102)=0,0,100-F101-F102)</f>
        <v>0</v>
      </c>
      <c r="G103" s="197">
        <f t="shared" si="71"/>
        <v>0</v>
      </c>
      <c r="H103" s="197">
        <f t="shared" si="71"/>
        <v>0</v>
      </c>
      <c r="I103" s="197">
        <f t="shared" si="71"/>
        <v>0</v>
      </c>
      <c r="J103" s="197">
        <f t="shared" si="71"/>
        <v>0</v>
      </c>
      <c r="K103" s="197">
        <f t="shared" si="71"/>
        <v>0</v>
      </c>
      <c r="L103" s="197">
        <f t="shared" si="71"/>
        <v>0</v>
      </c>
      <c r="M103" s="197">
        <f t="shared" si="71"/>
        <v>0</v>
      </c>
      <c r="N103" s="197">
        <f t="shared" si="71"/>
        <v>0</v>
      </c>
      <c r="O103" s="197">
        <f t="shared" si="71"/>
        <v>0</v>
      </c>
      <c r="P103" s="197">
        <f t="shared" si="71"/>
        <v>0</v>
      </c>
      <c r="Q103" s="197">
        <f t="shared" si="71"/>
        <v>0</v>
      </c>
      <c r="R103" s="197">
        <f t="shared" si="71"/>
        <v>0</v>
      </c>
      <c r="S103" s="197">
        <f t="shared" si="71"/>
        <v>0</v>
      </c>
      <c r="T103" s="197">
        <f t="shared" si="71"/>
        <v>0</v>
      </c>
      <c r="U103" s="197">
        <f t="shared" si="71"/>
        <v>0</v>
      </c>
      <c r="V103" s="197">
        <f t="shared" si="71"/>
        <v>0</v>
      </c>
      <c r="W103" s="197">
        <f t="shared" si="71"/>
        <v>0</v>
      </c>
      <c r="X103" s="197">
        <f t="shared" si="71"/>
        <v>0</v>
      </c>
      <c r="Y103" s="197">
        <f t="shared" si="71"/>
        <v>0</v>
      </c>
      <c r="Z103" s="197">
        <f t="shared" si="71"/>
        <v>0</v>
      </c>
      <c r="AA103" s="197">
        <f t="shared" si="71"/>
        <v>0</v>
      </c>
      <c r="AB103" s="197">
        <f t="shared" si="71"/>
        <v>0</v>
      </c>
      <c r="AC103" s="197">
        <f t="shared" si="71"/>
        <v>0</v>
      </c>
      <c r="AD103" s="197">
        <f t="shared" si="71"/>
        <v>0</v>
      </c>
      <c r="AE103" s="197">
        <f t="shared" si="71"/>
        <v>0</v>
      </c>
      <c r="AF103" s="197">
        <f t="shared" si="71"/>
        <v>0</v>
      </c>
      <c r="AG103" s="197">
        <f t="shared" si="71"/>
        <v>0</v>
      </c>
      <c r="AH103" s="197">
        <f t="shared" si="71"/>
        <v>0</v>
      </c>
      <c r="AI103" s="197">
        <f t="shared" si="71"/>
        <v>0</v>
      </c>
      <c r="AJ103" s="197">
        <f t="shared" si="71"/>
        <v>0</v>
      </c>
      <c r="AK103" s="197">
        <f t="shared" si="71"/>
        <v>0</v>
      </c>
      <c r="AL103" s="197">
        <f t="shared" si="71"/>
        <v>0</v>
      </c>
      <c r="AM103" s="197">
        <f t="shared" si="71"/>
        <v>0</v>
      </c>
      <c r="AN103" s="197">
        <f t="shared" si="71"/>
        <v>0</v>
      </c>
      <c r="AO103" s="197">
        <f t="shared" si="71"/>
        <v>0</v>
      </c>
      <c r="AP103" s="197">
        <f t="shared" si="71"/>
        <v>0</v>
      </c>
      <c r="AQ103" s="197">
        <f t="shared" si="71"/>
        <v>0</v>
      </c>
      <c r="AR103" s="197">
        <f t="shared" si="71"/>
        <v>0</v>
      </c>
      <c r="AS103" s="197">
        <f t="shared" si="71"/>
        <v>0</v>
      </c>
      <c r="AT103" s="197">
        <f t="shared" si="71"/>
        <v>0</v>
      </c>
      <c r="AU103" s="197">
        <f t="shared" si="71"/>
        <v>0</v>
      </c>
      <c r="AV103" s="197">
        <f t="shared" si="71"/>
        <v>0</v>
      </c>
      <c r="AW103" s="197">
        <f t="shared" si="71"/>
        <v>0</v>
      </c>
      <c r="AX103" s="197">
        <f t="shared" si="71"/>
        <v>0</v>
      </c>
      <c r="AY103" s="197">
        <f t="shared" si="71"/>
        <v>0</v>
      </c>
      <c r="AZ103" s="197">
        <f t="shared" si="71"/>
        <v>0</v>
      </c>
      <c r="BA103" s="197">
        <f t="shared" si="71"/>
        <v>0</v>
      </c>
      <c r="BB103" s="197">
        <f t="shared" si="71"/>
        <v>0</v>
      </c>
      <c r="BC103" s="197">
        <f t="shared" si="71"/>
        <v>0</v>
      </c>
      <c r="BD103" s="197">
        <f t="shared" si="71"/>
        <v>0</v>
      </c>
      <c r="BE103" s="197">
        <f t="shared" si="71"/>
        <v>0</v>
      </c>
      <c r="BF103" s="197">
        <f t="shared" si="71"/>
        <v>0</v>
      </c>
      <c r="BG103" s="197">
        <f t="shared" si="71"/>
        <v>0</v>
      </c>
      <c r="BH103" s="197">
        <f t="shared" si="71"/>
        <v>0</v>
      </c>
      <c r="BI103" s="197">
        <f t="shared" si="71"/>
        <v>0</v>
      </c>
      <c r="BJ103" s="197">
        <f t="shared" si="71"/>
        <v>0</v>
      </c>
      <c r="BK103" s="197">
        <f t="shared" si="71"/>
        <v>0</v>
      </c>
      <c r="BL103" s="197">
        <f t="shared" si="71"/>
        <v>0</v>
      </c>
      <c r="BM103" s="197">
        <f t="shared" si="71"/>
        <v>0</v>
      </c>
      <c r="BN103" s="197">
        <f t="shared" si="71"/>
        <v>0</v>
      </c>
      <c r="BO103" s="197">
        <f t="shared" si="71"/>
        <v>0</v>
      </c>
      <c r="BP103" s="197">
        <f t="shared" si="71"/>
        <v>0</v>
      </c>
      <c r="BQ103" s="197">
        <f t="shared" si="71"/>
        <v>0</v>
      </c>
      <c r="BR103" s="197">
        <f t="shared" ref="BR103:CF103" si="72">IF(SUM(BR101:BR102)=0,0,100-BR101-BR102)</f>
        <v>0</v>
      </c>
      <c r="BS103" s="197">
        <f t="shared" si="72"/>
        <v>0</v>
      </c>
      <c r="BT103" s="197">
        <f t="shared" si="72"/>
        <v>0</v>
      </c>
      <c r="BU103" s="197">
        <f t="shared" si="72"/>
        <v>0</v>
      </c>
      <c r="BV103" s="197">
        <f t="shared" si="72"/>
        <v>0</v>
      </c>
      <c r="BW103" s="197">
        <f t="shared" si="72"/>
        <v>0</v>
      </c>
      <c r="BX103" s="197">
        <f t="shared" si="72"/>
        <v>0</v>
      </c>
      <c r="BY103" s="197">
        <f t="shared" si="72"/>
        <v>0</v>
      </c>
      <c r="BZ103" s="197">
        <f t="shared" si="72"/>
        <v>0</v>
      </c>
      <c r="CA103" s="197">
        <f t="shared" si="72"/>
        <v>0</v>
      </c>
      <c r="CB103" s="197">
        <f t="shared" si="72"/>
        <v>0</v>
      </c>
      <c r="CC103" s="197">
        <f t="shared" si="72"/>
        <v>0</v>
      </c>
      <c r="CD103" s="197">
        <f t="shared" si="72"/>
        <v>0</v>
      </c>
      <c r="CE103" s="197">
        <f t="shared" si="72"/>
        <v>0</v>
      </c>
      <c r="CF103" s="197">
        <f t="shared" si="72"/>
        <v>0</v>
      </c>
    </row>
    <row r="104" spans="1:84" ht="15" customHeight="1" thickBot="1" x14ac:dyDescent="0.35">
      <c r="A104" s="967"/>
      <c r="B104" s="967"/>
      <c r="C104" s="968"/>
      <c r="D104" s="243" t="s">
        <v>122</v>
      </c>
      <c r="E104" s="247"/>
      <c r="F104" s="247"/>
      <c r="G104" s="247"/>
      <c r="H104" s="247"/>
      <c r="I104" s="247"/>
      <c r="J104" s="247"/>
      <c r="K104" s="247"/>
      <c r="L104" s="247"/>
      <c r="M104" s="247"/>
      <c r="N104" s="247"/>
      <c r="O104" s="247"/>
      <c r="P104" s="247"/>
      <c r="Q104" s="247"/>
      <c r="R104" s="247"/>
      <c r="S104" s="247"/>
      <c r="T104" s="247"/>
      <c r="U104" s="247"/>
      <c r="V104" s="247"/>
      <c r="W104" s="247"/>
      <c r="X104" s="247"/>
      <c r="Y104" s="247"/>
      <c r="Z104" s="247"/>
      <c r="AA104" s="247"/>
      <c r="AB104" s="247"/>
      <c r="AC104" s="247"/>
      <c r="AD104" s="247"/>
      <c r="AE104" s="247"/>
      <c r="AF104" s="247"/>
      <c r="AG104" s="247"/>
      <c r="AH104" s="247"/>
      <c r="AI104" s="247"/>
      <c r="AJ104" s="247"/>
      <c r="AK104" s="247"/>
      <c r="AL104" s="247"/>
      <c r="AM104" s="247"/>
      <c r="AN104" s="247"/>
      <c r="AO104" s="247"/>
      <c r="AP104" s="247"/>
      <c r="AQ104" s="247"/>
      <c r="AR104" s="247"/>
      <c r="AS104" s="247"/>
      <c r="AT104" s="247"/>
      <c r="AU104" s="247"/>
      <c r="AV104" s="247"/>
      <c r="AW104" s="247"/>
      <c r="AX104" s="247"/>
      <c r="AY104" s="247"/>
      <c r="AZ104" s="247"/>
      <c r="BA104" s="247"/>
      <c r="BB104" s="247"/>
      <c r="BC104" s="247"/>
      <c r="BD104" s="247"/>
      <c r="BE104" s="247"/>
      <c r="BF104" s="247"/>
      <c r="BG104" s="247"/>
      <c r="BH104" s="247"/>
      <c r="BI104" s="247"/>
      <c r="BJ104" s="247"/>
      <c r="BK104" s="247"/>
      <c r="BL104" s="247"/>
      <c r="BM104" s="247"/>
      <c r="BN104" s="247"/>
      <c r="BO104" s="247"/>
      <c r="BP104" s="247"/>
      <c r="BQ104" s="247"/>
      <c r="BR104" s="247"/>
      <c r="BS104" s="247"/>
      <c r="BT104" s="247"/>
      <c r="BU104" s="247"/>
      <c r="BV104" s="247"/>
      <c r="BW104" s="247"/>
      <c r="BX104" s="247"/>
      <c r="BY104" s="247"/>
      <c r="BZ104" s="247"/>
      <c r="CA104" s="247"/>
      <c r="CB104" s="247"/>
      <c r="CC104" s="247"/>
      <c r="CD104" s="247"/>
      <c r="CE104" s="247"/>
      <c r="CF104" s="247"/>
    </row>
    <row r="105" spans="1:84" ht="15" customHeight="1" thickBot="1" x14ac:dyDescent="0.35">
      <c r="A105" s="967"/>
      <c r="B105" s="967"/>
      <c r="C105" s="969"/>
      <c r="D105" s="244" t="s">
        <v>174</v>
      </c>
      <c r="E105" s="245">
        <f>+IF(E103="","",PROGRAMA!$I$13*E104*(((E104/PROGRAMA!$I$9)*(PROGRAMA!$I$12-PROGRAMA!$I$11)/2)+PROGRAMA!$I$11))</f>
        <v>0</v>
      </c>
      <c r="F105" s="245">
        <f>+IF(F103="","",PROGRAMA!$I$13*F104*(((F104/PROGRAMA!$I$9)*(PROGRAMA!$I$12-PROGRAMA!$I$11)/2)+PROGRAMA!$I$11))</f>
        <v>0</v>
      </c>
      <c r="G105" s="245">
        <f>+IF(G103="","",PROGRAMA!$I$13*G104*(((G104/PROGRAMA!$I$9)*(PROGRAMA!$I$12-PROGRAMA!$I$11)/2)+PROGRAMA!$I$11))</f>
        <v>0</v>
      </c>
      <c r="H105" s="245">
        <f>+IF(H103="","",PROGRAMA!$I$13*H104*(((H104/PROGRAMA!$I$9)*(PROGRAMA!$I$12-PROGRAMA!$I$11)/2)+PROGRAMA!$I$11))</f>
        <v>0</v>
      </c>
      <c r="I105" s="245">
        <f>+IF(I103="","",PROGRAMA!$I$13*I104*(((I104/PROGRAMA!$I$9)*(PROGRAMA!$I$12-PROGRAMA!$I$11)/2)+PROGRAMA!$I$11))</f>
        <v>0</v>
      </c>
      <c r="J105" s="245">
        <f>+IF(J103="","",PROGRAMA!$I$13*J104*(((J104/PROGRAMA!$I$9)*(PROGRAMA!$I$12-PROGRAMA!$I$11)/2)+PROGRAMA!$I$11))</f>
        <v>0</v>
      </c>
      <c r="K105" s="245">
        <f>+IF(K103="","",PROGRAMA!$I$13*K104*(((K104/PROGRAMA!$I$9)*(PROGRAMA!$I$12-PROGRAMA!$I$11)/2)+PROGRAMA!$I$11))</f>
        <v>0</v>
      </c>
      <c r="L105" s="245">
        <f>+IF(L103="","",PROGRAMA!$I$13*L104*(((L104/PROGRAMA!$I$9)*(PROGRAMA!$I$12-PROGRAMA!$I$11)/2)+PROGRAMA!$I$11))</f>
        <v>0</v>
      </c>
      <c r="M105" s="245">
        <f>+IF(M103="","",PROGRAMA!$I$13*M104*(((M104/PROGRAMA!$I$9)*(PROGRAMA!$I$12-PROGRAMA!$I$11)/2)+PROGRAMA!$I$11))</f>
        <v>0</v>
      </c>
      <c r="N105" s="245">
        <f>+IF(N103="","",PROGRAMA!$I$13*N104*(((N104/PROGRAMA!$I$9)*(PROGRAMA!$I$12-PROGRAMA!$I$11)/2)+PROGRAMA!$I$11))</f>
        <v>0</v>
      </c>
      <c r="O105" s="245">
        <f>+IF(O103="","",PROGRAMA!$I$13*O104*(((O104/PROGRAMA!$I$9)*(PROGRAMA!$I$12-PROGRAMA!$I$11)/2)+PROGRAMA!$I$11))</f>
        <v>0</v>
      </c>
      <c r="P105" s="245">
        <f>+IF(P103="","",PROGRAMA!$I$13*P104*(((P104/PROGRAMA!$I$9)*(PROGRAMA!$I$12-PROGRAMA!$I$11)/2)+PROGRAMA!$I$11))</f>
        <v>0</v>
      </c>
      <c r="Q105" s="245">
        <f>+IF(Q103="","",PROGRAMA!$I$13*Q104*(((Q104/PROGRAMA!$I$9)*(PROGRAMA!$I$12-PROGRAMA!$I$11)/2)+PROGRAMA!$I$11))</f>
        <v>0</v>
      </c>
      <c r="R105" s="245">
        <f>+IF(R103="","",PROGRAMA!$I$13*R104*(((R104/PROGRAMA!$I$9)*(PROGRAMA!$I$12-PROGRAMA!$I$11)/2)+PROGRAMA!$I$11))</f>
        <v>0</v>
      </c>
      <c r="S105" s="245">
        <f>+IF(S103="","",PROGRAMA!$I$13*S104*(((S104/PROGRAMA!$I$9)*(PROGRAMA!$I$12-PROGRAMA!$I$11)/2)+PROGRAMA!$I$11))</f>
        <v>0</v>
      </c>
      <c r="T105" s="245">
        <f>+IF(T103="","",PROGRAMA!$I$13*T104*(((T104/PROGRAMA!$I$9)*(PROGRAMA!$I$12-PROGRAMA!$I$11)/2)+PROGRAMA!$I$11))</f>
        <v>0</v>
      </c>
      <c r="U105" s="245">
        <f>+IF(U103="","",PROGRAMA!$I$13*U104*(((U104/PROGRAMA!$I$9)*(PROGRAMA!$I$12-PROGRAMA!$I$11)/2)+PROGRAMA!$I$11))</f>
        <v>0</v>
      </c>
      <c r="V105" s="245">
        <f>+IF(V103="","",PROGRAMA!$I$13*V104*(((V104/PROGRAMA!$I$9)*(PROGRAMA!$I$12-PROGRAMA!$I$11)/2)+PROGRAMA!$I$11))</f>
        <v>0</v>
      </c>
      <c r="W105" s="245">
        <f>+IF(W103="","",PROGRAMA!$I$13*W104*(((W104/PROGRAMA!$I$9)*(PROGRAMA!$I$12-PROGRAMA!$I$11)/2)+PROGRAMA!$I$11))</f>
        <v>0</v>
      </c>
      <c r="X105" s="245">
        <f>+IF(X103="","",PROGRAMA!$I$13*X104*(((X104/PROGRAMA!$I$9)*(PROGRAMA!$I$12-PROGRAMA!$I$11)/2)+PROGRAMA!$I$11))</f>
        <v>0</v>
      </c>
      <c r="Y105" s="245">
        <f>+IF(Y103="","",PROGRAMA!$I$13*Y104*(((Y104/PROGRAMA!$I$9)*(PROGRAMA!$I$12-PROGRAMA!$I$11)/2)+PROGRAMA!$I$11))</f>
        <v>0</v>
      </c>
      <c r="Z105" s="245">
        <f>+IF(Z103="","",PROGRAMA!$I$13*Z104*(((Z104/PROGRAMA!$I$9)*(PROGRAMA!$I$12-PROGRAMA!$I$11)/2)+PROGRAMA!$I$11))</f>
        <v>0</v>
      </c>
      <c r="AA105" s="245">
        <f>+IF(AA103="","",PROGRAMA!$I$13*AA104*(((AA104/PROGRAMA!$I$9)*(PROGRAMA!$I$12-PROGRAMA!$I$11)/2)+PROGRAMA!$I$11))</f>
        <v>0</v>
      </c>
      <c r="AB105" s="245">
        <f>+IF(AB103="","",PROGRAMA!$I$13*AB104*(((AB104/PROGRAMA!$I$9)*(PROGRAMA!$I$12-PROGRAMA!$I$11)/2)+PROGRAMA!$I$11))</f>
        <v>0</v>
      </c>
      <c r="AC105" s="245">
        <f>+IF(AC103="","",PROGRAMA!$I$13*AC104*(((AC104/PROGRAMA!$I$9)*(PROGRAMA!$I$12-PROGRAMA!$I$11)/2)+PROGRAMA!$I$11))</f>
        <v>0</v>
      </c>
      <c r="AD105" s="245">
        <f>+IF(AD103="","",PROGRAMA!$I$13*AD104*(((AD104/PROGRAMA!$I$9)*(PROGRAMA!$I$12-PROGRAMA!$I$11)/2)+PROGRAMA!$I$11))</f>
        <v>0</v>
      </c>
      <c r="AE105" s="245">
        <f>+IF(AE103="","",PROGRAMA!$I$13*AE104*(((AE104/PROGRAMA!$I$9)*(PROGRAMA!$I$12-PROGRAMA!$I$11)/2)+PROGRAMA!$I$11))</f>
        <v>0</v>
      </c>
      <c r="AF105" s="245">
        <f>+IF(AF103="","",PROGRAMA!$I$13*AF104*(((AF104/PROGRAMA!$I$9)*(PROGRAMA!$I$12-PROGRAMA!$I$11)/2)+PROGRAMA!$I$11))</f>
        <v>0</v>
      </c>
      <c r="AG105" s="245">
        <f>+IF(AG103="","",PROGRAMA!$I$13*AG104*(((AG104/PROGRAMA!$I$9)*(PROGRAMA!$I$12-PROGRAMA!$I$11)/2)+PROGRAMA!$I$11))</f>
        <v>0</v>
      </c>
      <c r="AH105" s="245">
        <f>+IF(AH103="","",PROGRAMA!$I$13*AH104*(((AH104/PROGRAMA!$I$9)*(PROGRAMA!$I$12-PROGRAMA!$I$11)/2)+PROGRAMA!$I$11))</f>
        <v>0</v>
      </c>
      <c r="AI105" s="245">
        <f>+IF(AI103="","",PROGRAMA!$I$13*AI104*(((AI104/PROGRAMA!$I$9)*(PROGRAMA!$I$12-PROGRAMA!$I$11)/2)+PROGRAMA!$I$11))</f>
        <v>0</v>
      </c>
      <c r="AJ105" s="245">
        <f>+IF(AJ103="","",PROGRAMA!$I$13*AJ104*(((AJ104/PROGRAMA!$I$9)*(PROGRAMA!$I$12-PROGRAMA!$I$11)/2)+PROGRAMA!$I$11))</f>
        <v>0</v>
      </c>
      <c r="AK105" s="245">
        <f>+IF(AK103="","",PROGRAMA!$I$13*AK104*(((AK104/PROGRAMA!$I$9)*(PROGRAMA!$I$12-PROGRAMA!$I$11)/2)+PROGRAMA!$I$11))</f>
        <v>0</v>
      </c>
      <c r="AL105" s="245">
        <f>+IF(AL103="","",PROGRAMA!$I$13*AL104*(((AL104/PROGRAMA!$I$9)*(PROGRAMA!$I$12-PROGRAMA!$I$11)/2)+PROGRAMA!$I$11))</f>
        <v>0</v>
      </c>
      <c r="AM105" s="245">
        <f>+IF(AM103="","",PROGRAMA!$I$13*AM104*(((AM104/PROGRAMA!$I$9)*(PROGRAMA!$I$12-PROGRAMA!$I$11)/2)+PROGRAMA!$I$11))</f>
        <v>0</v>
      </c>
      <c r="AN105" s="245">
        <f>+IF(AN103="","",PROGRAMA!$I$13*AN104*(((AN104/PROGRAMA!$I$9)*(PROGRAMA!$I$12-PROGRAMA!$I$11)/2)+PROGRAMA!$I$11))</f>
        <v>0</v>
      </c>
      <c r="AO105" s="245">
        <f>+IF(AO103="","",PROGRAMA!$I$13*AO104*(((AO104/PROGRAMA!$I$9)*(PROGRAMA!$I$12-PROGRAMA!$I$11)/2)+PROGRAMA!$I$11))</f>
        <v>0</v>
      </c>
      <c r="AP105" s="245">
        <f>+IF(AP103="","",PROGRAMA!$I$13*AP104*(((AP104/PROGRAMA!$I$9)*(PROGRAMA!$I$12-PROGRAMA!$I$11)/2)+PROGRAMA!$I$11))</f>
        <v>0</v>
      </c>
      <c r="AQ105" s="245">
        <f>+IF(AQ103="","",PROGRAMA!$I$13*AQ104*(((AQ104/PROGRAMA!$I$9)*(PROGRAMA!$I$12-PROGRAMA!$I$11)/2)+PROGRAMA!$I$11))</f>
        <v>0</v>
      </c>
      <c r="AR105" s="245">
        <f>+IF(AR103="","",PROGRAMA!$I$13*AR104*(((AR104/PROGRAMA!$I$9)*(PROGRAMA!$I$12-PROGRAMA!$I$11)/2)+PROGRAMA!$I$11))</f>
        <v>0</v>
      </c>
      <c r="AS105" s="245">
        <f>+IF(AS103="","",PROGRAMA!$I$13*AS104*(((AS104/PROGRAMA!$I$9)*(PROGRAMA!$I$12-PROGRAMA!$I$11)/2)+PROGRAMA!$I$11))</f>
        <v>0</v>
      </c>
      <c r="AT105" s="245">
        <f>+IF(AT103="","",PROGRAMA!$I$13*AT104*(((AT104/PROGRAMA!$I$9)*(PROGRAMA!$I$12-PROGRAMA!$I$11)/2)+PROGRAMA!$I$11))</f>
        <v>0</v>
      </c>
      <c r="AU105" s="245">
        <f>+IF(AU103="","",PROGRAMA!$I$13*AU104*(((AU104/PROGRAMA!$I$9)*(PROGRAMA!$I$12-PROGRAMA!$I$11)/2)+PROGRAMA!$I$11))</f>
        <v>0</v>
      </c>
      <c r="AV105" s="245">
        <f>+IF(AV103="","",PROGRAMA!$I$13*AV104*(((AV104/PROGRAMA!$I$9)*(PROGRAMA!$I$12-PROGRAMA!$I$11)/2)+PROGRAMA!$I$11))</f>
        <v>0</v>
      </c>
      <c r="AW105" s="245">
        <f>+IF(AW103="","",PROGRAMA!$I$13*AW104*(((AW104/PROGRAMA!$I$9)*(PROGRAMA!$I$12-PROGRAMA!$I$11)/2)+PROGRAMA!$I$11))</f>
        <v>0</v>
      </c>
      <c r="AX105" s="245">
        <f>+IF(AX103="","",PROGRAMA!$I$13*AX104*(((AX104/PROGRAMA!$I$9)*(PROGRAMA!$I$12-PROGRAMA!$I$11)/2)+PROGRAMA!$I$11))</f>
        <v>0</v>
      </c>
      <c r="AY105" s="245">
        <f>+IF(AY103="","",PROGRAMA!$I$13*AY104*(((AY104/PROGRAMA!$I$9)*(PROGRAMA!$I$12-PROGRAMA!$I$11)/2)+PROGRAMA!$I$11))</f>
        <v>0</v>
      </c>
      <c r="AZ105" s="245">
        <f>+IF(AZ103="","",PROGRAMA!$I$13*AZ104*(((AZ104/PROGRAMA!$I$9)*(PROGRAMA!$I$12-PROGRAMA!$I$11)/2)+PROGRAMA!$I$11))</f>
        <v>0</v>
      </c>
      <c r="BA105" s="245">
        <f>+IF(BA103="","",PROGRAMA!$I$13*BA104*(((BA104/PROGRAMA!$I$9)*(PROGRAMA!$I$12-PROGRAMA!$I$11)/2)+PROGRAMA!$I$11))</f>
        <v>0</v>
      </c>
      <c r="BB105" s="245">
        <f>+IF(BB103="","",PROGRAMA!$I$13*BB104*(((BB104/PROGRAMA!$I$9)*(PROGRAMA!$I$12-PROGRAMA!$I$11)/2)+PROGRAMA!$I$11))</f>
        <v>0</v>
      </c>
      <c r="BC105" s="245">
        <f>+IF(BC103="","",PROGRAMA!$I$13*BC104*(((BC104/PROGRAMA!$I$9)*(PROGRAMA!$I$12-PROGRAMA!$I$11)/2)+PROGRAMA!$I$11))</f>
        <v>0</v>
      </c>
      <c r="BD105" s="245">
        <f>+IF(BD103="","",PROGRAMA!$I$13*BD104*(((BD104/PROGRAMA!$I$9)*(PROGRAMA!$I$12-PROGRAMA!$I$11)/2)+PROGRAMA!$I$11))</f>
        <v>0</v>
      </c>
      <c r="BE105" s="245">
        <f>+IF(BE103="","",PROGRAMA!$I$13*BE104*(((BE104/PROGRAMA!$I$9)*(PROGRAMA!$I$12-PROGRAMA!$I$11)/2)+PROGRAMA!$I$11))</f>
        <v>0</v>
      </c>
      <c r="BF105" s="245">
        <f>+IF(BF103="","",PROGRAMA!$I$13*BF104*(((BF104/PROGRAMA!$I$9)*(PROGRAMA!$I$12-PROGRAMA!$I$11)/2)+PROGRAMA!$I$11))</f>
        <v>0</v>
      </c>
      <c r="BG105" s="245">
        <f>+IF(BG103="","",PROGRAMA!$I$13*BG104*(((BG104/PROGRAMA!$I$9)*(PROGRAMA!$I$12-PROGRAMA!$I$11)/2)+PROGRAMA!$I$11))</f>
        <v>0</v>
      </c>
      <c r="BH105" s="245">
        <f>+IF(BH103="","",PROGRAMA!$I$13*BH104*(((BH104/PROGRAMA!$I$9)*(PROGRAMA!$I$12-PROGRAMA!$I$11)/2)+PROGRAMA!$I$11))</f>
        <v>0</v>
      </c>
      <c r="BI105" s="245">
        <f>+IF(BI103="","",PROGRAMA!$I$13*BI104*(((BI104/PROGRAMA!$I$9)*(PROGRAMA!$I$12-PROGRAMA!$I$11)/2)+PROGRAMA!$I$11))</f>
        <v>0</v>
      </c>
      <c r="BJ105" s="245">
        <f>+IF(BJ103="","",PROGRAMA!$I$13*BJ104*(((BJ104/PROGRAMA!$I$9)*(PROGRAMA!$I$12-PROGRAMA!$I$11)/2)+PROGRAMA!$I$11))</f>
        <v>0</v>
      </c>
      <c r="BK105" s="245">
        <f>+IF(BK103="","",PROGRAMA!$I$13*BK104*(((BK104/PROGRAMA!$I$9)*(PROGRAMA!$I$12-PROGRAMA!$I$11)/2)+PROGRAMA!$I$11))</f>
        <v>0</v>
      </c>
      <c r="BL105" s="245">
        <f>+IF(BL103="","",PROGRAMA!$I$13*BL104*(((BL104/PROGRAMA!$I$9)*(PROGRAMA!$I$12-PROGRAMA!$I$11)/2)+PROGRAMA!$I$11))</f>
        <v>0</v>
      </c>
      <c r="BM105" s="245">
        <f>+IF(BM103="","",PROGRAMA!$I$13*BM104*(((BM104/PROGRAMA!$I$9)*(PROGRAMA!$I$12-PROGRAMA!$I$11)/2)+PROGRAMA!$I$11))</f>
        <v>0</v>
      </c>
      <c r="BN105" s="245">
        <f>+IF(BN103="","",PROGRAMA!$I$13*BN104*(((BN104/PROGRAMA!$I$9)*(PROGRAMA!$I$12-PROGRAMA!$I$11)/2)+PROGRAMA!$I$11))</f>
        <v>0</v>
      </c>
      <c r="BO105" s="245">
        <f>+IF(BO103="","",PROGRAMA!$I$13*BO104*(((BO104/PROGRAMA!$I$9)*(PROGRAMA!$I$12-PROGRAMA!$I$11)/2)+PROGRAMA!$I$11))</f>
        <v>0</v>
      </c>
      <c r="BP105" s="245">
        <f>+IF(BP103="","",PROGRAMA!$I$13*BP104*(((BP104/PROGRAMA!$I$9)*(PROGRAMA!$I$12-PROGRAMA!$I$11)/2)+PROGRAMA!$I$11))</f>
        <v>0</v>
      </c>
      <c r="BQ105" s="245">
        <f>+IF(BQ103="","",PROGRAMA!$I$13*BQ104*(((BQ104/PROGRAMA!$I$9)*(PROGRAMA!$I$12-PROGRAMA!$I$11)/2)+PROGRAMA!$I$11))</f>
        <v>0</v>
      </c>
      <c r="BR105" s="245">
        <f>+IF(BR103="","",PROGRAMA!$I$13*BR104*(((BR104/PROGRAMA!$I$9)*(PROGRAMA!$I$12-PROGRAMA!$I$11)/2)+PROGRAMA!$I$11))</f>
        <v>0</v>
      </c>
      <c r="BS105" s="245">
        <f>+IF(BS103="","",PROGRAMA!$I$13*BS104*(((BS104/PROGRAMA!$I$9)*(PROGRAMA!$I$12-PROGRAMA!$I$11)/2)+PROGRAMA!$I$11))</f>
        <v>0</v>
      </c>
      <c r="BT105" s="245">
        <f>+IF(BT103="","",PROGRAMA!$I$13*BT104*(((BT104/PROGRAMA!$I$9)*(PROGRAMA!$I$12-PROGRAMA!$I$11)/2)+PROGRAMA!$I$11))</f>
        <v>0</v>
      </c>
      <c r="BU105" s="245">
        <f>+IF(BU103="","",PROGRAMA!$I$13*BU104*(((BU104/PROGRAMA!$I$9)*(PROGRAMA!$I$12-PROGRAMA!$I$11)/2)+PROGRAMA!$I$11))</f>
        <v>0</v>
      </c>
      <c r="BV105" s="245">
        <f>+IF(BV103="","",PROGRAMA!$I$13*BV104*(((BV104/PROGRAMA!$I$9)*(PROGRAMA!$I$12-PROGRAMA!$I$11)/2)+PROGRAMA!$I$11))</f>
        <v>0</v>
      </c>
      <c r="BW105" s="245">
        <f>+IF(BW103="","",PROGRAMA!$I$13*BW104*(((BW104/PROGRAMA!$I$9)*(PROGRAMA!$I$12-PROGRAMA!$I$11)/2)+PROGRAMA!$I$11))</f>
        <v>0</v>
      </c>
      <c r="BX105" s="245">
        <f>+IF(BX103="","",PROGRAMA!$I$13*BX104*(((BX104/PROGRAMA!$I$9)*(PROGRAMA!$I$12-PROGRAMA!$I$11)/2)+PROGRAMA!$I$11))</f>
        <v>0</v>
      </c>
      <c r="BY105" s="245">
        <f>+IF(BY103="","",PROGRAMA!$I$13*BY104*(((BY104/PROGRAMA!$I$9)*(PROGRAMA!$I$12-PROGRAMA!$I$11)/2)+PROGRAMA!$I$11))</f>
        <v>0</v>
      </c>
      <c r="BZ105" s="245">
        <f>+IF(BZ103="","",PROGRAMA!$I$13*BZ104*(((BZ104/PROGRAMA!$I$9)*(PROGRAMA!$I$12-PROGRAMA!$I$11)/2)+PROGRAMA!$I$11))</f>
        <v>0</v>
      </c>
      <c r="CA105" s="245">
        <f>+IF(CA103="","",PROGRAMA!$I$13*CA104*(((CA104/PROGRAMA!$I$9)*(PROGRAMA!$I$12-PROGRAMA!$I$11)/2)+PROGRAMA!$I$11))</f>
        <v>0</v>
      </c>
      <c r="CB105" s="245">
        <f>+IF(CB103="","",PROGRAMA!$I$13*CB104*(((CB104/PROGRAMA!$I$9)*(PROGRAMA!$I$12-PROGRAMA!$I$11)/2)+PROGRAMA!$I$11))</f>
        <v>0</v>
      </c>
      <c r="CC105" s="245">
        <f>+IF(CC103="","",PROGRAMA!$I$13*CC104*(((CC104/PROGRAMA!$I$9)*(PROGRAMA!$I$12-PROGRAMA!$I$11)/2)+PROGRAMA!$I$11))</f>
        <v>0</v>
      </c>
      <c r="CD105" s="245">
        <f>+IF(CD103="","",PROGRAMA!$I$13*CD104*(((CD104/PROGRAMA!$I$9)*(PROGRAMA!$I$12-PROGRAMA!$I$11)/2)+PROGRAMA!$I$11))</f>
        <v>0</v>
      </c>
      <c r="CE105" s="245">
        <f>+IF(CE103="","",PROGRAMA!$I$13*CE104*(((CE104/PROGRAMA!$I$9)*(PROGRAMA!$I$12-PROGRAMA!$I$11)/2)+PROGRAMA!$I$11))</f>
        <v>0</v>
      </c>
      <c r="CF105" s="245">
        <f>+IF(CF103="","",PROGRAMA!$I$13*CF104*(((CF104/PROGRAMA!$I$9)*(PROGRAMA!$I$12-PROGRAMA!$I$11)/2)+PROGRAMA!$I$11))</f>
        <v>0</v>
      </c>
    </row>
    <row r="106" spans="1:84" ht="15" customHeight="1" thickTop="1" thickBot="1" x14ac:dyDescent="0.35">
      <c r="A106" s="967"/>
      <c r="B106" s="967" t="s">
        <v>260</v>
      </c>
      <c r="C106" s="970" t="str">
        <f>+IF($B$57='Base Datos'!$V$21,B106,"")</f>
        <v>Contenedor 9</v>
      </c>
      <c r="D106" s="241" t="str">
        <f>+IF($B$57='Base Datos'!$V$21,D58,"")</f>
        <v>Densidad Descarga Solida, gr/l</v>
      </c>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260"/>
      <c r="AU106" s="260"/>
      <c r="AV106" s="260"/>
      <c r="AW106" s="260"/>
      <c r="AX106" s="260"/>
      <c r="AY106" s="260"/>
      <c r="AZ106" s="260"/>
      <c r="BA106" s="260"/>
      <c r="BB106" s="260"/>
      <c r="BC106" s="260"/>
      <c r="BD106" s="260"/>
      <c r="BE106" s="260"/>
      <c r="BF106" s="260"/>
      <c r="BG106" s="260"/>
      <c r="BH106" s="260"/>
      <c r="BI106" s="260"/>
      <c r="BJ106" s="260"/>
      <c r="BK106" s="260"/>
      <c r="BL106" s="260"/>
      <c r="BM106" s="260"/>
      <c r="BN106" s="260"/>
      <c r="BO106" s="260"/>
      <c r="BP106" s="260"/>
      <c r="BQ106" s="260"/>
      <c r="BR106" s="260"/>
      <c r="BS106" s="260"/>
      <c r="BT106" s="260"/>
      <c r="BU106" s="260"/>
      <c r="BV106" s="260"/>
      <c r="BW106" s="260"/>
      <c r="BX106" s="260"/>
      <c r="BY106" s="260"/>
      <c r="BZ106" s="260"/>
      <c r="CA106" s="260"/>
      <c r="CB106" s="260"/>
      <c r="CC106" s="260"/>
      <c r="CD106" s="260"/>
      <c r="CE106" s="260"/>
      <c r="CF106" s="260"/>
    </row>
    <row r="107" spans="1:84" ht="15" customHeight="1" thickBot="1" x14ac:dyDescent="0.35">
      <c r="A107" s="967"/>
      <c r="B107" s="967"/>
      <c r="C107" s="968"/>
      <c r="D107" s="242" t="str">
        <f>+IF($B$57='Base Datos'!$V$21,D59,"")</f>
        <v>% AGUA</v>
      </c>
      <c r="E107" s="261"/>
      <c r="F107" s="261"/>
      <c r="G107" s="261"/>
      <c r="H107" s="261"/>
      <c r="I107" s="261"/>
      <c r="J107" s="261"/>
      <c r="K107" s="261"/>
      <c r="L107" s="261"/>
      <c r="M107" s="261"/>
      <c r="N107" s="261"/>
      <c r="O107" s="261"/>
      <c r="P107" s="261"/>
      <c r="Q107" s="261"/>
      <c r="R107" s="261"/>
      <c r="S107" s="261"/>
      <c r="T107" s="261"/>
      <c r="U107" s="261"/>
      <c r="V107" s="261"/>
      <c r="W107" s="261"/>
      <c r="X107" s="261"/>
      <c r="Y107" s="261"/>
      <c r="Z107" s="261"/>
      <c r="AA107" s="261"/>
      <c r="AB107" s="261"/>
      <c r="AC107" s="261"/>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A107" s="261"/>
      <c r="BB107" s="261"/>
      <c r="BC107" s="261"/>
      <c r="BD107" s="261"/>
      <c r="BE107" s="261"/>
      <c r="BF107" s="261"/>
      <c r="BG107" s="261"/>
      <c r="BH107" s="261"/>
      <c r="BI107" s="261"/>
      <c r="BJ107" s="261"/>
      <c r="BK107" s="261"/>
      <c r="BL107" s="261"/>
      <c r="BM107" s="261"/>
      <c r="BN107" s="261"/>
      <c r="BO107" s="261"/>
      <c r="BP107" s="261"/>
      <c r="BQ107" s="261"/>
      <c r="BR107" s="261"/>
      <c r="BS107" s="261"/>
      <c r="BT107" s="261"/>
      <c r="BU107" s="261"/>
      <c r="BV107" s="261"/>
      <c r="BW107" s="261"/>
      <c r="BX107" s="261"/>
      <c r="BY107" s="261"/>
      <c r="BZ107" s="261"/>
      <c r="CA107" s="261"/>
      <c r="CB107" s="261"/>
      <c r="CC107" s="261"/>
      <c r="CD107" s="261"/>
      <c r="CE107" s="261"/>
      <c r="CF107" s="261"/>
    </row>
    <row r="108" spans="1:84" ht="15" customHeight="1" thickBot="1" x14ac:dyDescent="0.35">
      <c r="A108" s="967"/>
      <c r="B108" s="967"/>
      <c r="C108" s="968"/>
      <c r="D108" s="242" t="str">
        <f>+IF($B$57='Base Datos'!$V$21,D60,"")</f>
        <v>% HC</v>
      </c>
      <c r="E108" s="247"/>
      <c r="F108" s="247"/>
      <c r="G108" s="247"/>
      <c r="H108" s="247"/>
      <c r="I108" s="247"/>
      <c r="J108" s="247"/>
      <c r="K108" s="247"/>
      <c r="L108" s="247"/>
      <c r="M108" s="247"/>
      <c r="N108" s="247"/>
      <c r="O108" s="247"/>
      <c r="P108" s="247"/>
      <c r="Q108" s="247"/>
      <c r="R108" s="247"/>
      <c r="S108" s="247"/>
      <c r="T108" s="247"/>
      <c r="U108" s="247"/>
      <c r="V108" s="247"/>
      <c r="W108" s="247"/>
      <c r="X108" s="247"/>
      <c r="Y108" s="247"/>
      <c r="Z108" s="247"/>
      <c r="AA108" s="247"/>
      <c r="AB108" s="247"/>
      <c r="AC108" s="247"/>
      <c r="AD108" s="247"/>
      <c r="AE108" s="247"/>
      <c r="AF108" s="247"/>
      <c r="AG108" s="247"/>
      <c r="AH108" s="247"/>
      <c r="AI108" s="247"/>
      <c r="AJ108" s="247"/>
      <c r="AK108" s="247"/>
      <c r="AL108" s="247"/>
      <c r="AM108" s="247"/>
      <c r="AN108" s="247"/>
      <c r="AO108" s="247"/>
      <c r="AP108" s="247"/>
      <c r="AQ108" s="247"/>
      <c r="AR108" s="247"/>
      <c r="AS108" s="247"/>
      <c r="AT108" s="247"/>
      <c r="AU108" s="247"/>
      <c r="AV108" s="247"/>
      <c r="AW108" s="247"/>
      <c r="AX108" s="247"/>
      <c r="AY108" s="247"/>
      <c r="AZ108" s="247"/>
      <c r="BA108" s="247"/>
      <c r="BB108" s="247"/>
      <c r="BC108" s="247"/>
      <c r="BD108" s="247"/>
      <c r="BE108" s="247"/>
      <c r="BF108" s="247"/>
      <c r="BG108" s="247"/>
      <c r="BH108" s="247"/>
      <c r="BI108" s="247"/>
      <c r="BJ108" s="247"/>
      <c r="BK108" s="247"/>
      <c r="BL108" s="247"/>
      <c r="BM108" s="247"/>
      <c r="BN108" s="247"/>
      <c r="BO108" s="247"/>
      <c r="BP108" s="247"/>
      <c r="BQ108" s="247"/>
      <c r="BR108" s="247"/>
      <c r="BS108" s="247"/>
      <c r="BT108" s="247"/>
      <c r="BU108" s="247"/>
      <c r="BV108" s="247"/>
      <c r="BW108" s="247"/>
      <c r="BX108" s="247"/>
      <c r="BY108" s="247"/>
      <c r="BZ108" s="247"/>
      <c r="CA108" s="247"/>
      <c r="CB108" s="247"/>
      <c r="CC108" s="247"/>
      <c r="CD108" s="247"/>
      <c r="CE108" s="247"/>
      <c r="CF108" s="247"/>
    </row>
    <row r="109" spans="1:84" ht="17.25" thickBot="1" x14ac:dyDescent="0.35">
      <c r="B109" s="967"/>
      <c r="C109" s="968"/>
      <c r="D109" s="242" t="str">
        <f>+IF($B$57='Base Datos'!$V$21,D61,"")</f>
        <v>% SOLIDOS</v>
      </c>
      <c r="E109" s="197">
        <f>IF(SUM(E107:E108)=0,0,100-E107-E108)</f>
        <v>0</v>
      </c>
      <c r="F109" s="197">
        <f t="shared" ref="F109:BQ109" si="73">IF(SUM(F107:F108)=0,0,100-F107-F108)</f>
        <v>0</v>
      </c>
      <c r="G109" s="197">
        <f t="shared" si="73"/>
        <v>0</v>
      </c>
      <c r="H109" s="197">
        <f t="shared" si="73"/>
        <v>0</v>
      </c>
      <c r="I109" s="197">
        <f t="shared" si="73"/>
        <v>0</v>
      </c>
      <c r="J109" s="197">
        <f t="shared" si="73"/>
        <v>0</v>
      </c>
      <c r="K109" s="197">
        <f t="shared" si="73"/>
        <v>0</v>
      </c>
      <c r="L109" s="197">
        <f t="shared" si="73"/>
        <v>0</v>
      </c>
      <c r="M109" s="197">
        <f t="shared" si="73"/>
        <v>0</v>
      </c>
      <c r="N109" s="197">
        <f t="shared" si="73"/>
        <v>0</v>
      </c>
      <c r="O109" s="197">
        <f t="shared" si="73"/>
        <v>0</v>
      </c>
      <c r="P109" s="197">
        <f t="shared" si="73"/>
        <v>0</v>
      </c>
      <c r="Q109" s="197">
        <f t="shared" si="73"/>
        <v>0</v>
      </c>
      <c r="R109" s="197">
        <f t="shared" si="73"/>
        <v>0</v>
      </c>
      <c r="S109" s="197">
        <f t="shared" si="73"/>
        <v>0</v>
      </c>
      <c r="T109" s="197">
        <f t="shared" si="73"/>
        <v>0</v>
      </c>
      <c r="U109" s="197">
        <f t="shared" si="73"/>
        <v>0</v>
      </c>
      <c r="V109" s="197">
        <f t="shared" si="73"/>
        <v>0</v>
      </c>
      <c r="W109" s="197">
        <f t="shared" si="73"/>
        <v>0</v>
      </c>
      <c r="X109" s="197">
        <f t="shared" si="73"/>
        <v>0</v>
      </c>
      <c r="Y109" s="197">
        <f t="shared" si="73"/>
        <v>0</v>
      </c>
      <c r="Z109" s="197">
        <f t="shared" si="73"/>
        <v>0</v>
      </c>
      <c r="AA109" s="197">
        <f t="shared" si="73"/>
        <v>0</v>
      </c>
      <c r="AB109" s="197">
        <f t="shared" si="73"/>
        <v>0</v>
      </c>
      <c r="AC109" s="197">
        <f t="shared" si="73"/>
        <v>0</v>
      </c>
      <c r="AD109" s="197">
        <f t="shared" si="73"/>
        <v>0</v>
      </c>
      <c r="AE109" s="197">
        <f t="shared" si="73"/>
        <v>0</v>
      </c>
      <c r="AF109" s="197">
        <f t="shared" si="73"/>
        <v>0</v>
      </c>
      <c r="AG109" s="197">
        <f t="shared" si="73"/>
        <v>0</v>
      </c>
      <c r="AH109" s="197">
        <f t="shared" si="73"/>
        <v>0</v>
      </c>
      <c r="AI109" s="197">
        <f t="shared" si="73"/>
        <v>0</v>
      </c>
      <c r="AJ109" s="197">
        <f t="shared" si="73"/>
        <v>0</v>
      </c>
      <c r="AK109" s="197">
        <f t="shared" si="73"/>
        <v>0</v>
      </c>
      <c r="AL109" s="197">
        <f t="shared" si="73"/>
        <v>0</v>
      </c>
      <c r="AM109" s="197">
        <f t="shared" si="73"/>
        <v>0</v>
      </c>
      <c r="AN109" s="197">
        <f t="shared" si="73"/>
        <v>0</v>
      </c>
      <c r="AO109" s="197">
        <f t="shared" si="73"/>
        <v>0</v>
      </c>
      <c r="AP109" s="197">
        <f t="shared" si="73"/>
        <v>0</v>
      </c>
      <c r="AQ109" s="197">
        <f t="shared" si="73"/>
        <v>0</v>
      </c>
      <c r="AR109" s="197">
        <f t="shared" si="73"/>
        <v>0</v>
      </c>
      <c r="AS109" s="197">
        <f t="shared" si="73"/>
        <v>0</v>
      </c>
      <c r="AT109" s="197">
        <f t="shared" si="73"/>
        <v>0</v>
      </c>
      <c r="AU109" s="197">
        <f t="shared" si="73"/>
        <v>0</v>
      </c>
      <c r="AV109" s="197">
        <f t="shared" si="73"/>
        <v>0</v>
      </c>
      <c r="AW109" s="197">
        <f t="shared" si="73"/>
        <v>0</v>
      </c>
      <c r="AX109" s="197">
        <f t="shared" si="73"/>
        <v>0</v>
      </c>
      <c r="AY109" s="197">
        <f t="shared" si="73"/>
        <v>0</v>
      </c>
      <c r="AZ109" s="197">
        <f t="shared" si="73"/>
        <v>0</v>
      </c>
      <c r="BA109" s="197">
        <f t="shared" si="73"/>
        <v>0</v>
      </c>
      <c r="BB109" s="197">
        <f t="shared" si="73"/>
        <v>0</v>
      </c>
      <c r="BC109" s="197">
        <f t="shared" si="73"/>
        <v>0</v>
      </c>
      <c r="BD109" s="197">
        <f t="shared" si="73"/>
        <v>0</v>
      </c>
      <c r="BE109" s="197">
        <f t="shared" si="73"/>
        <v>0</v>
      </c>
      <c r="BF109" s="197">
        <f t="shared" si="73"/>
        <v>0</v>
      </c>
      <c r="BG109" s="197">
        <f t="shared" si="73"/>
        <v>0</v>
      </c>
      <c r="BH109" s="197">
        <f t="shared" si="73"/>
        <v>0</v>
      </c>
      <c r="BI109" s="197">
        <f t="shared" si="73"/>
        <v>0</v>
      </c>
      <c r="BJ109" s="197">
        <f t="shared" si="73"/>
        <v>0</v>
      </c>
      <c r="BK109" s="197">
        <f t="shared" si="73"/>
        <v>0</v>
      </c>
      <c r="BL109" s="197">
        <f t="shared" si="73"/>
        <v>0</v>
      </c>
      <c r="BM109" s="197">
        <f t="shared" si="73"/>
        <v>0</v>
      </c>
      <c r="BN109" s="197">
        <f t="shared" si="73"/>
        <v>0</v>
      </c>
      <c r="BO109" s="197">
        <f t="shared" si="73"/>
        <v>0</v>
      </c>
      <c r="BP109" s="197">
        <f t="shared" si="73"/>
        <v>0</v>
      </c>
      <c r="BQ109" s="197">
        <f t="shared" si="73"/>
        <v>0</v>
      </c>
      <c r="BR109" s="197">
        <f t="shared" ref="BR109:CF109" si="74">IF(SUM(BR107:BR108)=0,0,100-BR107-BR108)</f>
        <v>0</v>
      </c>
      <c r="BS109" s="197">
        <f t="shared" si="74"/>
        <v>0</v>
      </c>
      <c r="BT109" s="197">
        <f t="shared" si="74"/>
        <v>0</v>
      </c>
      <c r="BU109" s="197">
        <f t="shared" si="74"/>
        <v>0</v>
      </c>
      <c r="BV109" s="197">
        <f t="shared" si="74"/>
        <v>0</v>
      </c>
      <c r="BW109" s="197">
        <f t="shared" si="74"/>
        <v>0</v>
      </c>
      <c r="BX109" s="197">
        <f t="shared" si="74"/>
        <v>0</v>
      </c>
      <c r="BY109" s="197">
        <f t="shared" si="74"/>
        <v>0</v>
      </c>
      <c r="BZ109" s="197">
        <f t="shared" si="74"/>
        <v>0</v>
      </c>
      <c r="CA109" s="197">
        <f t="shared" si="74"/>
        <v>0</v>
      </c>
      <c r="CB109" s="197">
        <f t="shared" si="74"/>
        <v>0</v>
      </c>
      <c r="CC109" s="197">
        <f t="shared" si="74"/>
        <v>0</v>
      </c>
      <c r="CD109" s="197">
        <f t="shared" si="74"/>
        <v>0</v>
      </c>
      <c r="CE109" s="197">
        <f t="shared" si="74"/>
        <v>0</v>
      </c>
      <c r="CF109" s="197">
        <f t="shared" si="74"/>
        <v>0</v>
      </c>
    </row>
    <row r="110" spans="1:84" ht="17.25" thickBot="1" x14ac:dyDescent="0.35">
      <c r="B110" s="967"/>
      <c r="C110" s="968"/>
      <c r="D110" s="243" t="s">
        <v>122</v>
      </c>
      <c r="E110" s="247"/>
      <c r="F110" s="247"/>
      <c r="G110" s="247"/>
      <c r="H110" s="247"/>
      <c r="I110" s="247"/>
      <c r="J110" s="247"/>
      <c r="K110" s="247"/>
      <c r="L110" s="247"/>
      <c r="M110" s="247"/>
      <c r="N110" s="247"/>
      <c r="O110" s="247"/>
      <c r="P110" s="247"/>
      <c r="Q110" s="247"/>
      <c r="R110" s="247"/>
      <c r="S110" s="247"/>
      <c r="T110" s="247"/>
      <c r="U110" s="247"/>
      <c r="V110" s="247"/>
      <c r="W110" s="247"/>
      <c r="X110" s="247"/>
      <c r="Y110" s="247"/>
      <c r="Z110" s="247"/>
      <c r="AA110" s="247"/>
      <c r="AB110" s="247"/>
      <c r="AC110" s="247"/>
      <c r="AD110" s="247"/>
      <c r="AE110" s="247"/>
      <c r="AF110" s="247"/>
      <c r="AG110" s="247"/>
      <c r="AH110" s="247"/>
      <c r="AI110" s="247"/>
      <c r="AJ110" s="247"/>
      <c r="AK110" s="247"/>
      <c r="AL110" s="247"/>
      <c r="AM110" s="247"/>
      <c r="AN110" s="247"/>
      <c r="AO110" s="247"/>
      <c r="AP110" s="247"/>
      <c r="AQ110" s="247"/>
      <c r="AR110" s="247"/>
      <c r="AS110" s="247"/>
      <c r="AT110" s="247"/>
      <c r="AU110" s="247"/>
      <c r="AV110" s="247"/>
      <c r="AW110" s="247"/>
      <c r="AX110" s="247"/>
      <c r="AY110" s="247"/>
      <c r="AZ110" s="247"/>
      <c r="BA110" s="247"/>
      <c r="BB110" s="247"/>
      <c r="BC110" s="247"/>
      <c r="BD110" s="247"/>
      <c r="BE110" s="247"/>
      <c r="BF110" s="247"/>
      <c r="BG110" s="247"/>
      <c r="BH110" s="247"/>
      <c r="BI110" s="247"/>
      <c r="BJ110" s="247"/>
      <c r="BK110" s="247"/>
      <c r="BL110" s="247"/>
      <c r="BM110" s="247"/>
      <c r="BN110" s="247"/>
      <c r="BO110" s="247"/>
      <c r="BP110" s="247"/>
      <c r="BQ110" s="247"/>
      <c r="BR110" s="247"/>
      <c r="BS110" s="247"/>
      <c r="BT110" s="247"/>
      <c r="BU110" s="247"/>
      <c r="BV110" s="247"/>
      <c r="BW110" s="247"/>
      <c r="BX110" s="247"/>
      <c r="BY110" s="247"/>
      <c r="BZ110" s="247"/>
      <c r="CA110" s="247"/>
      <c r="CB110" s="247"/>
      <c r="CC110" s="247"/>
      <c r="CD110" s="247"/>
      <c r="CE110" s="247"/>
      <c r="CF110" s="247"/>
    </row>
    <row r="111" spans="1:84" ht="17.25" thickBot="1" x14ac:dyDescent="0.35">
      <c r="B111" s="967"/>
      <c r="C111" s="969"/>
      <c r="D111" s="244" t="s">
        <v>174</v>
      </c>
      <c r="E111" s="245">
        <f>+IF(E109="","",PROGRAMA!$I$13*E110*(((E110/PROGRAMA!$I$9)*(PROGRAMA!$I$12-PROGRAMA!$I$11)/2)+PROGRAMA!$I$11))</f>
        <v>0</v>
      </c>
      <c r="F111" s="245">
        <f>+IF(F109="","",PROGRAMA!$I$13*F110*(((F110/PROGRAMA!$I$9)*(PROGRAMA!$I$12-PROGRAMA!$I$11)/2)+PROGRAMA!$I$11))</f>
        <v>0</v>
      </c>
      <c r="G111" s="245">
        <f>+IF(G109="","",PROGRAMA!$I$13*G110*(((G110/PROGRAMA!$I$9)*(PROGRAMA!$I$12-PROGRAMA!$I$11)/2)+PROGRAMA!$I$11))</f>
        <v>0</v>
      </c>
      <c r="H111" s="245">
        <f>+IF(H109="","",PROGRAMA!$I$13*H110*(((H110/PROGRAMA!$I$9)*(PROGRAMA!$I$12-PROGRAMA!$I$11)/2)+PROGRAMA!$I$11))</f>
        <v>0</v>
      </c>
      <c r="I111" s="245">
        <f>+IF(I109="","",PROGRAMA!$I$13*I110*(((I110/PROGRAMA!$I$9)*(PROGRAMA!$I$12-PROGRAMA!$I$11)/2)+PROGRAMA!$I$11))</f>
        <v>0</v>
      </c>
      <c r="J111" s="245">
        <f>+IF(J109="","",PROGRAMA!$I$13*J110*(((J110/PROGRAMA!$I$9)*(PROGRAMA!$I$12-PROGRAMA!$I$11)/2)+PROGRAMA!$I$11))</f>
        <v>0</v>
      </c>
      <c r="K111" s="245">
        <f>+IF(K109="","",PROGRAMA!$I$13*K110*(((K110/PROGRAMA!$I$9)*(PROGRAMA!$I$12-PROGRAMA!$I$11)/2)+PROGRAMA!$I$11))</f>
        <v>0</v>
      </c>
      <c r="L111" s="245">
        <f>+IF(L109="","",PROGRAMA!$I$13*L110*(((L110/PROGRAMA!$I$9)*(PROGRAMA!$I$12-PROGRAMA!$I$11)/2)+PROGRAMA!$I$11))</f>
        <v>0</v>
      </c>
      <c r="M111" s="245">
        <f>+IF(M109="","",PROGRAMA!$I$13*M110*(((M110/PROGRAMA!$I$9)*(PROGRAMA!$I$12-PROGRAMA!$I$11)/2)+PROGRAMA!$I$11))</f>
        <v>0</v>
      </c>
      <c r="N111" s="245">
        <f>+IF(N109="","",PROGRAMA!$I$13*N110*(((N110/PROGRAMA!$I$9)*(PROGRAMA!$I$12-PROGRAMA!$I$11)/2)+PROGRAMA!$I$11))</f>
        <v>0</v>
      </c>
      <c r="O111" s="245">
        <f>+IF(O109="","",PROGRAMA!$I$13*O110*(((O110/PROGRAMA!$I$9)*(PROGRAMA!$I$12-PROGRAMA!$I$11)/2)+PROGRAMA!$I$11))</f>
        <v>0</v>
      </c>
      <c r="P111" s="245">
        <f>+IF(P109="","",PROGRAMA!$I$13*P110*(((P110/PROGRAMA!$I$9)*(PROGRAMA!$I$12-PROGRAMA!$I$11)/2)+PROGRAMA!$I$11))</f>
        <v>0</v>
      </c>
      <c r="Q111" s="245">
        <f>+IF(Q109="","",PROGRAMA!$I$13*Q110*(((Q110/PROGRAMA!$I$9)*(PROGRAMA!$I$12-PROGRAMA!$I$11)/2)+PROGRAMA!$I$11))</f>
        <v>0</v>
      </c>
      <c r="R111" s="245">
        <f>+IF(R109="","",PROGRAMA!$I$13*R110*(((R110/PROGRAMA!$I$9)*(PROGRAMA!$I$12-PROGRAMA!$I$11)/2)+PROGRAMA!$I$11))</f>
        <v>0</v>
      </c>
      <c r="S111" s="245">
        <f>+IF(S109="","",PROGRAMA!$I$13*S110*(((S110/PROGRAMA!$I$9)*(PROGRAMA!$I$12-PROGRAMA!$I$11)/2)+PROGRAMA!$I$11))</f>
        <v>0</v>
      </c>
      <c r="T111" s="245">
        <f>+IF(T109="","",PROGRAMA!$I$13*T110*(((T110/PROGRAMA!$I$9)*(PROGRAMA!$I$12-PROGRAMA!$I$11)/2)+PROGRAMA!$I$11))</f>
        <v>0</v>
      </c>
      <c r="U111" s="245">
        <f>+IF(U109="","",PROGRAMA!$I$13*U110*(((U110/PROGRAMA!$I$9)*(PROGRAMA!$I$12-PROGRAMA!$I$11)/2)+PROGRAMA!$I$11))</f>
        <v>0</v>
      </c>
      <c r="V111" s="245">
        <f>+IF(V109="","",PROGRAMA!$I$13*V110*(((V110/PROGRAMA!$I$9)*(PROGRAMA!$I$12-PROGRAMA!$I$11)/2)+PROGRAMA!$I$11))</f>
        <v>0</v>
      </c>
      <c r="W111" s="245">
        <f>+IF(W109="","",PROGRAMA!$I$13*W110*(((W110/PROGRAMA!$I$9)*(PROGRAMA!$I$12-PROGRAMA!$I$11)/2)+PROGRAMA!$I$11))</f>
        <v>0</v>
      </c>
      <c r="X111" s="245">
        <f>+IF(X109="","",PROGRAMA!$I$13*X110*(((X110/PROGRAMA!$I$9)*(PROGRAMA!$I$12-PROGRAMA!$I$11)/2)+PROGRAMA!$I$11))</f>
        <v>0</v>
      </c>
      <c r="Y111" s="245">
        <f>+IF(Y109="","",PROGRAMA!$I$13*Y110*(((Y110/PROGRAMA!$I$9)*(PROGRAMA!$I$12-PROGRAMA!$I$11)/2)+PROGRAMA!$I$11))</f>
        <v>0</v>
      </c>
      <c r="Z111" s="245">
        <f>+IF(Z109="","",PROGRAMA!$I$13*Z110*(((Z110/PROGRAMA!$I$9)*(PROGRAMA!$I$12-PROGRAMA!$I$11)/2)+PROGRAMA!$I$11))</f>
        <v>0</v>
      </c>
      <c r="AA111" s="245">
        <f>+IF(AA109="","",PROGRAMA!$I$13*AA110*(((AA110/PROGRAMA!$I$9)*(PROGRAMA!$I$12-PROGRAMA!$I$11)/2)+PROGRAMA!$I$11))</f>
        <v>0</v>
      </c>
      <c r="AB111" s="245">
        <f>+IF(AB109="","",PROGRAMA!$I$13*AB110*(((AB110/PROGRAMA!$I$9)*(PROGRAMA!$I$12-PROGRAMA!$I$11)/2)+PROGRAMA!$I$11))</f>
        <v>0</v>
      </c>
      <c r="AC111" s="245">
        <f>+IF(AC109="","",PROGRAMA!$I$13*AC110*(((AC110/PROGRAMA!$I$9)*(PROGRAMA!$I$12-PROGRAMA!$I$11)/2)+PROGRAMA!$I$11))</f>
        <v>0</v>
      </c>
      <c r="AD111" s="245">
        <f>+IF(AD109="","",PROGRAMA!$I$13*AD110*(((AD110/PROGRAMA!$I$9)*(PROGRAMA!$I$12-PROGRAMA!$I$11)/2)+PROGRAMA!$I$11))</f>
        <v>0</v>
      </c>
      <c r="AE111" s="245">
        <f>+IF(AE109="","",PROGRAMA!$I$13*AE110*(((AE110/PROGRAMA!$I$9)*(PROGRAMA!$I$12-PROGRAMA!$I$11)/2)+PROGRAMA!$I$11))</f>
        <v>0</v>
      </c>
      <c r="AF111" s="245">
        <f>+IF(AF109="","",PROGRAMA!$I$13*AF110*(((AF110/PROGRAMA!$I$9)*(PROGRAMA!$I$12-PROGRAMA!$I$11)/2)+PROGRAMA!$I$11))</f>
        <v>0</v>
      </c>
      <c r="AG111" s="245">
        <f>+IF(AG109="","",PROGRAMA!$I$13*AG110*(((AG110/PROGRAMA!$I$9)*(PROGRAMA!$I$12-PROGRAMA!$I$11)/2)+PROGRAMA!$I$11))</f>
        <v>0</v>
      </c>
      <c r="AH111" s="245">
        <f>+IF(AH109="","",PROGRAMA!$I$13*AH110*(((AH110/PROGRAMA!$I$9)*(PROGRAMA!$I$12-PROGRAMA!$I$11)/2)+PROGRAMA!$I$11))</f>
        <v>0</v>
      </c>
      <c r="AI111" s="245">
        <f>+IF(AI109="","",PROGRAMA!$I$13*AI110*(((AI110/PROGRAMA!$I$9)*(PROGRAMA!$I$12-PROGRAMA!$I$11)/2)+PROGRAMA!$I$11))</f>
        <v>0</v>
      </c>
      <c r="AJ111" s="245">
        <f>+IF(AJ109="","",PROGRAMA!$I$13*AJ110*(((AJ110/PROGRAMA!$I$9)*(PROGRAMA!$I$12-PROGRAMA!$I$11)/2)+PROGRAMA!$I$11))</f>
        <v>0</v>
      </c>
      <c r="AK111" s="245">
        <f>+IF(AK109="","",PROGRAMA!$I$13*AK110*(((AK110/PROGRAMA!$I$9)*(PROGRAMA!$I$12-PROGRAMA!$I$11)/2)+PROGRAMA!$I$11))</f>
        <v>0</v>
      </c>
      <c r="AL111" s="245">
        <f>+IF(AL109="","",PROGRAMA!$I$13*AL110*(((AL110/PROGRAMA!$I$9)*(PROGRAMA!$I$12-PROGRAMA!$I$11)/2)+PROGRAMA!$I$11))</f>
        <v>0</v>
      </c>
      <c r="AM111" s="245">
        <f>+IF(AM109="","",PROGRAMA!$I$13*AM110*(((AM110/PROGRAMA!$I$9)*(PROGRAMA!$I$12-PROGRAMA!$I$11)/2)+PROGRAMA!$I$11))</f>
        <v>0</v>
      </c>
      <c r="AN111" s="245">
        <f>+IF(AN109="","",PROGRAMA!$I$13*AN110*(((AN110/PROGRAMA!$I$9)*(PROGRAMA!$I$12-PROGRAMA!$I$11)/2)+PROGRAMA!$I$11))</f>
        <v>0</v>
      </c>
      <c r="AO111" s="245">
        <f>+IF(AO109="","",PROGRAMA!$I$13*AO110*(((AO110/PROGRAMA!$I$9)*(PROGRAMA!$I$12-PROGRAMA!$I$11)/2)+PROGRAMA!$I$11))</f>
        <v>0</v>
      </c>
      <c r="AP111" s="245">
        <f>+IF(AP109="","",PROGRAMA!$I$13*AP110*(((AP110/PROGRAMA!$I$9)*(PROGRAMA!$I$12-PROGRAMA!$I$11)/2)+PROGRAMA!$I$11))</f>
        <v>0</v>
      </c>
      <c r="AQ111" s="245">
        <f>+IF(AQ109="","",PROGRAMA!$I$13*AQ110*(((AQ110/PROGRAMA!$I$9)*(PROGRAMA!$I$12-PROGRAMA!$I$11)/2)+PROGRAMA!$I$11))</f>
        <v>0</v>
      </c>
      <c r="AR111" s="245">
        <f>+IF(AR109="","",PROGRAMA!$I$13*AR110*(((AR110/PROGRAMA!$I$9)*(PROGRAMA!$I$12-PROGRAMA!$I$11)/2)+PROGRAMA!$I$11))</f>
        <v>0</v>
      </c>
      <c r="AS111" s="245">
        <f>+IF(AS109="","",PROGRAMA!$I$13*AS110*(((AS110/PROGRAMA!$I$9)*(PROGRAMA!$I$12-PROGRAMA!$I$11)/2)+PROGRAMA!$I$11))</f>
        <v>0</v>
      </c>
      <c r="AT111" s="245">
        <f>+IF(AT109="","",PROGRAMA!$I$13*AT110*(((AT110/PROGRAMA!$I$9)*(PROGRAMA!$I$12-PROGRAMA!$I$11)/2)+PROGRAMA!$I$11))</f>
        <v>0</v>
      </c>
      <c r="AU111" s="245">
        <f>+IF(AU109="","",PROGRAMA!$I$13*AU110*(((AU110/PROGRAMA!$I$9)*(PROGRAMA!$I$12-PROGRAMA!$I$11)/2)+PROGRAMA!$I$11))</f>
        <v>0</v>
      </c>
      <c r="AV111" s="245">
        <f>+IF(AV109="","",PROGRAMA!$I$13*AV110*(((AV110/PROGRAMA!$I$9)*(PROGRAMA!$I$12-PROGRAMA!$I$11)/2)+PROGRAMA!$I$11))</f>
        <v>0</v>
      </c>
      <c r="AW111" s="245">
        <f>+IF(AW109="","",PROGRAMA!$I$13*AW110*(((AW110/PROGRAMA!$I$9)*(PROGRAMA!$I$12-PROGRAMA!$I$11)/2)+PROGRAMA!$I$11))</f>
        <v>0</v>
      </c>
      <c r="AX111" s="245">
        <f>+IF(AX109="","",PROGRAMA!$I$13*AX110*(((AX110/PROGRAMA!$I$9)*(PROGRAMA!$I$12-PROGRAMA!$I$11)/2)+PROGRAMA!$I$11))</f>
        <v>0</v>
      </c>
      <c r="AY111" s="245">
        <f>+IF(AY109="","",PROGRAMA!$I$13*AY110*(((AY110/PROGRAMA!$I$9)*(PROGRAMA!$I$12-PROGRAMA!$I$11)/2)+PROGRAMA!$I$11))</f>
        <v>0</v>
      </c>
      <c r="AZ111" s="245">
        <f>+IF(AZ109="","",PROGRAMA!$I$13*AZ110*(((AZ110/PROGRAMA!$I$9)*(PROGRAMA!$I$12-PROGRAMA!$I$11)/2)+PROGRAMA!$I$11))</f>
        <v>0</v>
      </c>
      <c r="BA111" s="245">
        <f>+IF(BA109="","",PROGRAMA!$I$13*BA110*(((BA110/PROGRAMA!$I$9)*(PROGRAMA!$I$12-PROGRAMA!$I$11)/2)+PROGRAMA!$I$11))</f>
        <v>0</v>
      </c>
      <c r="BB111" s="245">
        <f>+IF(BB109="","",PROGRAMA!$I$13*BB110*(((BB110/PROGRAMA!$I$9)*(PROGRAMA!$I$12-PROGRAMA!$I$11)/2)+PROGRAMA!$I$11))</f>
        <v>0</v>
      </c>
      <c r="BC111" s="245">
        <f>+IF(BC109="","",PROGRAMA!$I$13*BC110*(((BC110/PROGRAMA!$I$9)*(PROGRAMA!$I$12-PROGRAMA!$I$11)/2)+PROGRAMA!$I$11))</f>
        <v>0</v>
      </c>
      <c r="BD111" s="245">
        <f>+IF(BD109="","",PROGRAMA!$I$13*BD110*(((BD110/PROGRAMA!$I$9)*(PROGRAMA!$I$12-PROGRAMA!$I$11)/2)+PROGRAMA!$I$11))</f>
        <v>0</v>
      </c>
      <c r="BE111" s="245">
        <f>+IF(BE109="","",PROGRAMA!$I$13*BE110*(((BE110/PROGRAMA!$I$9)*(PROGRAMA!$I$12-PROGRAMA!$I$11)/2)+PROGRAMA!$I$11))</f>
        <v>0</v>
      </c>
      <c r="BF111" s="245">
        <f>+IF(BF109="","",PROGRAMA!$I$13*BF110*(((BF110/PROGRAMA!$I$9)*(PROGRAMA!$I$12-PROGRAMA!$I$11)/2)+PROGRAMA!$I$11))</f>
        <v>0</v>
      </c>
      <c r="BG111" s="245">
        <f>+IF(BG109="","",PROGRAMA!$I$13*BG110*(((BG110/PROGRAMA!$I$9)*(PROGRAMA!$I$12-PROGRAMA!$I$11)/2)+PROGRAMA!$I$11))</f>
        <v>0</v>
      </c>
      <c r="BH111" s="245">
        <f>+IF(BH109="","",PROGRAMA!$I$13*BH110*(((BH110/PROGRAMA!$I$9)*(PROGRAMA!$I$12-PROGRAMA!$I$11)/2)+PROGRAMA!$I$11))</f>
        <v>0</v>
      </c>
      <c r="BI111" s="245">
        <f>+IF(BI109="","",PROGRAMA!$I$13*BI110*(((BI110/PROGRAMA!$I$9)*(PROGRAMA!$I$12-PROGRAMA!$I$11)/2)+PROGRAMA!$I$11))</f>
        <v>0</v>
      </c>
      <c r="BJ111" s="245">
        <f>+IF(BJ109="","",PROGRAMA!$I$13*BJ110*(((BJ110/PROGRAMA!$I$9)*(PROGRAMA!$I$12-PROGRAMA!$I$11)/2)+PROGRAMA!$I$11))</f>
        <v>0</v>
      </c>
      <c r="BK111" s="245">
        <f>+IF(BK109="","",PROGRAMA!$I$13*BK110*(((BK110/PROGRAMA!$I$9)*(PROGRAMA!$I$12-PROGRAMA!$I$11)/2)+PROGRAMA!$I$11))</f>
        <v>0</v>
      </c>
      <c r="BL111" s="245">
        <f>+IF(BL109="","",PROGRAMA!$I$13*BL110*(((BL110/PROGRAMA!$I$9)*(PROGRAMA!$I$12-PROGRAMA!$I$11)/2)+PROGRAMA!$I$11))</f>
        <v>0</v>
      </c>
      <c r="BM111" s="245">
        <f>+IF(BM109="","",PROGRAMA!$I$13*BM110*(((BM110/PROGRAMA!$I$9)*(PROGRAMA!$I$12-PROGRAMA!$I$11)/2)+PROGRAMA!$I$11))</f>
        <v>0</v>
      </c>
      <c r="BN111" s="245">
        <f>+IF(BN109="","",PROGRAMA!$I$13*BN110*(((BN110/PROGRAMA!$I$9)*(PROGRAMA!$I$12-PROGRAMA!$I$11)/2)+PROGRAMA!$I$11))</f>
        <v>0</v>
      </c>
      <c r="BO111" s="245">
        <f>+IF(BO109="","",PROGRAMA!$I$13*BO110*(((BO110/PROGRAMA!$I$9)*(PROGRAMA!$I$12-PROGRAMA!$I$11)/2)+PROGRAMA!$I$11))</f>
        <v>0</v>
      </c>
      <c r="BP111" s="245">
        <f>+IF(BP109="","",PROGRAMA!$I$13*BP110*(((BP110/PROGRAMA!$I$9)*(PROGRAMA!$I$12-PROGRAMA!$I$11)/2)+PROGRAMA!$I$11))</f>
        <v>0</v>
      </c>
      <c r="BQ111" s="245">
        <f>+IF(BQ109="","",PROGRAMA!$I$13*BQ110*(((BQ110/PROGRAMA!$I$9)*(PROGRAMA!$I$12-PROGRAMA!$I$11)/2)+PROGRAMA!$I$11))</f>
        <v>0</v>
      </c>
      <c r="BR111" s="245">
        <f>+IF(BR109="","",PROGRAMA!$I$13*BR110*(((BR110/PROGRAMA!$I$9)*(PROGRAMA!$I$12-PROGRAMA!$I$11)/2)+PROGRAMA!$I$11))</f>
        <v>0</v>
      </c>
      <c r="BS111" s="245">
        <f>+IF(BS109="","",PROGRAMA!$I$13*BS110*(((BS110/PROGRAMA!$I$9)*(PROGRAMA!$I$12-PROGRAMA!$I$11)/2)+PROGRAMA!$I$11))</f>
        <v>0</v>
      </c>
      <c r="BT111" s="245">
        <f>+IF(BT109="","",PROGRAMA!$I$13*BT110*(((BT110/PROGRAMA!$I$9)*(PROGRAMA!$I$12-PROGRAMA!$I$11)/2)+PROGRAMA!$I$11))</f>
        <v>0</v>
      </c>
      <c r="BU111" s="245">
        <f>+IF(BU109="","",PROGRAMA!$I$13*BU110*(((BU110/PROGRAMA!$I$9)*(PROGRAMA!$I$12-PROGRAMA!$I$11)/2)+PROGRAMA!$I$11))</f>
        <v>0</v>
      </c>
      <c r="BV111" s="245">
        <f>+IF(BV109="","",PROGRAMA!$I$13*BV110*(((BV110/PROGRAMA!$I$9)*(PROGRAMA!$I$12-PROGRAMA!$I$11)/2)+PROGRAMA!$I$11))</f>
        <v>0</v>
      </c>
      <c r="BW111" s="245">
        <f>+IF(BW109="","",PROGRAMA!$I$13*BW110*(((BW110/PROGRAMA!$I$9)*(PROGRAMA!$I$12-PROGRAMA!$I$11)/2)+PROGRAMA!$I$11))</f>
        <v>0</v>
      </c>
      <c r="BX111" s="245">
        <f>+IF(BX109="","",PROGRAMA!$I$13*BX110*(((BX110/PROGRAMA!$I$9)*(PROGRAMA!$I$12-PROGRAMA!$I$11)/2)+PROGRAMA!$I$11))</f>
        <v>0</v>
      </c>
      <c r="BY111" s="245">
        <f>+IF(BY109="","",PROGRAMA!$I$13*BY110*(((BY110/PROGRAMA!$I$9)*(PROGRAMA!$I$12-PROGRAMA!$I$11)/2)+PROGRAMA!$I$11))</f>
        <v>0</v>
      </c>
      <c r="BZ111" s="245">
        <f>+IF(BZ109="","",PROGRAMA!$I$13*BZ110*(((BZ110/PROGRAMA!$I$9)*(PROGRAMA!$I$12-PROGRAMA!$I$11)/2)+PROGRAMA!$I$11))</f>
        <v>0</v>
      </c>
      <c r="CA111" s="245">
        <f>+IF(CA109="","",PROGRAMA!$I$13*CA110*(((CA110/PROGRAMA!$I$9)*(PROGRAMA!$I$12-PROGRAMA!$I$11)/2)+PROGRAMA!$I$11))</f>
        <v>0</v>
      </c>
      <c r="CB111" s="245">
        <f>+IF(CB109="","",PROGRAMA!$I$13*CB110*(((CB110/PROGRAMA!$I$9)*(PROGRAMA!$I$12-PROGRAMA!$I$11)/2)+PROGRAMA!$I$11))</f>
        <v>0</v>
      </c>
      <c r="CC111" s="245">
        <f>+IF(CC109="","",PROGRAMA!$I$13*CC110*(((CC110/PROGRAMA!$I$9)*(PROGRAMA!$I$12-PROGRAMA!$I$11)/2)+PROGRAMA!$I$11))</f>
        <v>0</v>
      </c>
      <c r="CD111" s="245">
        <f>+IF(CD109="","",PROGRAMA!$I$13*CD110*(((CD110/PROGRAMA!$I$9)*(PROGRAMA!$I$12-PROGRAMA!$I$11)/2)+PROGRAMA!$I$11))</f>
        <v>0</v>
      </c>
      <c r="CE111" s="245">
        <f>+IF(CE109="","",PROGRAMA!$I$13*CE110*(((CE110/PROGRAMA!$I$9)*(PROGRAMA!$I$12-PROGRAMA!$I$11)/2)+PROGRAMA!$I$11))</f>
        <v>0</v>
      </c>
      <c r="CF111" s="245">
        <f>+IF(CF109="","",PROGRAMA!$I$13*CF110*(((CF110/PROGRAMA!$I$9)*(PROGRAMA!$I$12-PROGRAMA!$I$11)/2)+PROGRAMA!$I$11))</f>
        <v>0</v>
      </c>
    </row>
    <row r="112" spans="1:84" ht="18" thickTop="1" thickBot="1" x14ac:dyDescent="0.35">
      <c r="B112" s="967" t="s">
        <v>261</v>
      </c>
      <c r="C112" s="970" t="str">
        <f>+IF($B$57='Base Datos'!$V$21,B112,"")</f>
        <v>Contenedor 10</v>
      </c>
      <c r="D112" s="241" t="str">
        <f>+IF($B$57='Base Datos'!$V$21,D58,"")</f>
        <v>Densidad Descarga Solida, gr/l</v>
      </c>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260"/>
      <c r="AL112" s="260"/>
      <c r="AM112" s="260"/>
      <c r="AN112" s="260"/>
      <c r="AO112" s="260"/>
      <c r="AP112" s="260"/>
      <c r="AQ112" s="260"/>
      <c r="AR112" s="260"/>
      <c r="AS112" s="260"/>
      <c r="AT112" s="260"/>
      <c r="AU112" s="260"/>
      <c r="AV112" s="260"/>
      <c r="AW112" s="260"/>
      <c r="AX112" s="260"/>
      <c r="AY112" s="260"/>
      <c r="AZ112" s="260"/>
      <c r="BA112" s="260"/>
      <c r="BB112" s="260"/>
      <c r="BC112" s="260"/>
      <c r="BD112" s="260"/>
      <c r="BE112" s="260"/>
      <c r="BF112" s="260"/>
      <c r="BG112" s="260"/>
      <c r="BH112" s="260"/>
      <c r="BI112" s="260"/>
      <c r="BJ112" s="260"/>
      <c r="BK112" s="260"/>
      <c r="BL112" s="260"/>
      <c r="BM112" s="260"/>
      <c r="BN112" s="260"/>
      <c r="BO112" s="260"/>
      <c r="BP112" s="260"/>
      <c r="BQ112" s="260"/>
      <c r="BR112" s="260"/>
      <c r="BS112" s="260"/>
      <c r="BT112" s="260"/>
      <c r="BU112" s="260"/>
      <c r="BV112" s="260"/>
      <c r="BW112" s="260"/>
      <c r="BX112" s="260"/>
      <c r="BY112" s="260"/>
      <c r="BZ112" s="260"/>
      <c r="CA112" s="260"/>
      <c r="CB112" s="260"/>
      <c r="CC112" s="260"/>
      <c r="CD112" s="260"/>
      <c r="CE112" s="260"/>
      <c r="CF112" s="260"/>
    </row>
    <row r="113" spans="2:84" ht="17.25" thickBot="1" x14ac:dyDescent="0.35">
      <c r="B113" s="967"/>
      <c r="C113" s="968"/>
      <c r="D113" s="242" t="str">
        <f>+IF($B$57='Base Datos'!$V$21,D59,"")</f>
        <v>% AGUA</v>
      </c>
      <c r="E113" s="261"/>
      <c r="F113" s="261"/>
      <c r="G113" s="261"/>
      <c r="H113" s="261"/>
      <c r="I113" s="261"/>
      <c r="J113" s="261"/>
      <c r="K113" s="261"/>
      <c r="L113" s="261"/>
      <c r="M113" s="261"/>
      <c r="N113" s="261"/>
      <c r="O113" s="261"/>
      <c r="P113" s="261"/>
      <c r="Q113" s="261"/>
      <c r="R113" s="261"/>
      <c r="S113" s="261"/>
      <c r="T113" s="261"/>
      <c r="U113" s="261"/>
      <c r="V113" s="261"/>
      <c r="W113" s="261"/>
      <c r="X113" s="261"/>
      <c r="Y113" s="261"/>
      <c r="Z113" s="261"/>
      <c r="AA113" s="261"/>
      <c r="AB113" s="261"/>
      <c r="AC113" s="261"/>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A113" s="261"/>
      <c r="BB113" s="261"/>
      <c r="BC113" s="261"/>
      <c r="BD113" s="261"/>
      <c r="BE113" s="261"/>
      <c r="BF113" s="261"/>
      <c r="BG113" s="261"/>
      <c r="BH113" s="261"/>
      <c r="BI113" s="261"/>
      <c r="BJ113" s="261"/>
      <c r="BK113" s="261"/>
      <c r="BL113" s="261"/>
      <c r="BM113" s="261"/>
      <c r="BN113" s="261"/>
      <c r="BO113" s="261"/>
      <c r="BP113" s="261"/>
      <c r="BQ113" s="261"/>
      <c r="BR113" s="261"/>
      <c r="BS113" s="261"/>
      <c r="BT113" s="261"/>
      <c r="BU113" s="261"/>
      <c r="BV113" s="261"/>
      <c r="BW113" s="261"/>
      <c r="BX113" s="261"/>
      <c r="BY113" s="261"/>
      <c r="BZ113" s="261"/>
      <c r="CA113" s="261"/>
      <c r="CB113" s="261"/>
      <c r="CC113" s="261"/>
      <c r="CD113" s="261"/>
      <c r="CE113" s="261"/>
      <c r="CF113" s="261"/>
    </row>
    <row r="114" spans="2:84" ht="17.25" thickBot="1" x14ac:dyDescent="0.35">
      <c r="B114" s="967"/>
      <c r="C114" s="968"/>
      <c r="D114" s="242" t="str">
        <f>+IF($B$57='Base Datos'!$V$21,D60,"")</f>
        <v>% HC</v>
      </c>
      <c r="E114" s="247"/>
      <c r="F114" s="247"/>
      <c r="G114" s="247"/>
      <c r="H114" s="247"/>
      <c r="I114" s="247"/>
      <c r="J114" s="247"/>
      <c r="K114" s="247"/>
      <c r="L114" s="247"/>
      <c r="M114" s="247"/>
      <c r="N114" s="247"/>
      <c r="O114" s="247"/>
      <c r="P114" s="247"/>
      <c r="Q114" s="247"/>
      <c r="R114" s="247"/>
      <c r="S114" s="247"/>
      <c r="T114" s="247"/>
      <c r="U114" s="247"/>
      <c r="V114" s="247"/>
      <c r="W114" s="247"/>
      <c r="X114" s="247"/>
      <c r="Y114" s="247"/>
      <c r="Z114" s="247"/>
      <c r="AA114" s="247"/>
      <c r="AB114" s="247"/>
      <c r="AC114" s="247"/>
      <c r="AD114" s="247"/>
      <c r="AE114" s="247"/>
      <c r="AF114" s="247"/>
      <c r="AG114" s="247"/>
      <c r="AH114" s="247"/>
      <c r="AI114" s="247"/>
      <c r="AJ114" s="247"/>
      <c r="AK114" s="247"/>
      <c r="AL114" s="247"/>
      <c r="AM114" s="247"/>
      <c r="AN114" s="247"/>
      <c r="AO114" s="247"/>
      <c r="AP114" s="247"/>
      <c r="AQ114" s="247"/>
      <c r="AR114" s="247"/>
      <c r="AS114" s="247"/>
      <c r="AT114" s="247"/>
      <c r="AU114" s="247"/>
      <c r="AV114" s="247"/>
      <c r="AW114" s="247"/>
      <c r="AX114" s="247"/>
      <c r="AY114" s="247"/>
      <c r="AZ114" s="247"/>
      <c r="BA114" s="247"/>
      <c r="BB114" s="247"/>
      <c r="BC114" s="247"/>
      <c r="BD114" s="247"/>
      <c r="BE114" s="247"/>
      <c r="BF114" s="247"/>
      <c r="BG114" s="247"/>
      <c r="BH114" s="247"/>
      <c r="BI114" s="247"/>
      <c r="BJ114" s="247"/>
      <c r="BK114" s="247"/>
      <c r="BL114" s="247"/>
      <c r="BM114" s="247"/>
      <c r="BN114" s="247"/>
      <c r="BO114" s="247"/>
      <c r="BP114" s="247"/>
      <c r="BQ114" s="247"/>
      <c r="BR114" s="247"/>
      <c r="BS114" s="247"/>
      <c r="BT114" s="247"/>
      <c r="BU114" s="247"/>
      <c r="BV114" s="247"/>
      <c r="BW114" s="247"/>
      <c r="BX114" s="247"/>
      <c r="BY114" s="247"/>
      <c r="BZ114" s="247"/>
      <c r="CA114" s="247"/>
      <c r="CB114" s="247"/>
      <c r="CC114" s="247"/>
      <c r="CD114" s="247"/>
      <c r="CE114" s="247"/>
      <c r="CF114" s="247"/>
    </row>
    <row r="115" spans="2:84" ht="17.25" thickBot="1" x14ac:dyDescent="0.35">
      <c r="B115" s="967"/>
      <c r="C115" s="968"/>
      <c r="D115" s="242" t="str">
        <f>+IF($B$57='Base Datos'!$V$21,D61,"")</f>
        <v>% SOLIDOS</v>
      </c>
      <c r="E115" s="197">
        <f>IF(SUM(E113:E114)=0,0,100-E113-E114)</f>
        <v>0</v>
      </c>
      <c r="F115" s="197">
        <f t="shared" ref="F115:BQ115" si="75">IF(SUM(F113:F114)=0,0,100-F113-F114)</f>
        <v>0</v>
      </c>
      <c r="G115" s="197">
        <f t="shared" si="75"/>
        <v>0</v>
      </c>
      <c r="H115" s="197">
        <f t="shared" si="75"/>
        <v>0</v>
      </c>
      <c r="I115" s="197">
        <f t="shared" si="75"/>
        <v>0</v>
      </c>
      <c r="J115" s="197">
        <f t="shared" si="75"/>
        <v>0</v>
      </c>
      <c r="K115" s="197">
        <f t="shared" si="75"/>
        <v>0</v>
      </c>
      <c r="L115" s="197">
        <f t="shared" si="75"/>
        <v>0</v>
      </c>
      <c r="M115" s="197">
        <f t="shared" si="75"/>
        <v>0</v>
      </c>
      <c r="N115" s="197">
        <f t="shared" si="75"/>
        <v>0</v>
      </c>
      <c r="O115" s="197">
        <f t="shared" si="75"/>
        <v>0</v>
      </c>
      <c r="P115" s="197">
        <f t="shared" si="75"/>
        <v>0</v>
      </c>
      <c r="Q115" s="197">
        <f t="shared" si="75"/>
        <v>0</v>
      </c>
      <c r="R115" s="197">
        <f t="shared" si="75"/>
        <v>0</v>
      </c>
      <c r="S115" s="197">
        <f t="shared" si="75"/>
        <v>0</v>
      </c>
      <c r="T115" s="197">
        <f t="shared" si="75"/>
        <v>0</v>
      </c>
      <c r="U115" s="197">
        <f t="shared" si="75"/>
        <v>0</v>
      </c>
      <c r="V115" s="197">
        <f t="shared" si="75"/>
        <v>0</v>
      </c>
      <c r="W115" s="197">
        <f t="shared" si="75"/>
        <v>0</v>
      </c>
      <c r="X115" s="197">
        <f t="shared" si="75"/>
        <v>0</v>
      </c>
      <c r="Y115" s="197">
        <f t="shared" si="75"/>
        <v>0</v>
      </c>
      <c r="Z115" s="197">
        <f t="shared" si="75"/>
        <v>0</v>
      </c>
      <c r="AA115" s="197">
        <f t="shared" si="75"/>
        <v>0</v>
      </c>
      <c r="AB115" s="197">
        <f t="shared" si="75"/>
        <v>0</v>
      </c>
      <c r="AC115" s="197">
        <f t="shared" si="75"/>
        <v>0</v>
      </c>
      <c r="AD115" s="197">
        <f t="shared" si="75"/>
        <v>0</v>
      </c>
      <c r="AE115" s="197">
        <f t="shared" si="75"/>
        <v>0</v>
      </c>
      <c r="AF115" s="197">
        <f t="shared" si="75"/>
        <v>0</v>
      </c>
      <c r="AG115" s="197">
        <f t="shared" si="75"/>
        <v>0</v>
      </c>
      <c r="AH115" s="197">
        <f t="shared" si="75"/>
        <v>0</v>
      </c>
      <c r="AI115" s="197">
        <f t="shared" si="75"/>
        <v>0</v>
      </c>
      <c r="AJ115" s="197">
        <f t="shared" si="75"/>
        <v>0</v>
      </c>
      <c r="AK115" s="197">
        <f t="shared" si="75"/>
        <v>0</v>
      </c>
      <c r="AL115" s="197">
        <f t="shared" si="75"/>
        <v>0</v>
      </c>
      <c r="AM115" s="197">
        <f t="shared" si="75"/>
        <v>0</v>
      </c>
      <c r="AN115" s="197">
        <f t="shared" si="75"/>
        <v>0</v>
      </c>
      <c r="AO115" s="197">
        <f t="shared" si="75"/>
        <v>0</v>
      </c>
      <c r="AP115" s="197">
        <f t="shared" si="75"/>
        <v>0</v>
      </c>
      <c r="AQ115" s="197">
        <f t="shared" si="75"/>
        <v>0</v>
      </c>
      <c r="AR115" s="197">
        <f t="shared" si="75"/>
        <v>0</v>
      </c>
      <c r="AS115" s="197">
        <f t="shared" si="75"/>
        <v>0</v>
      </c>
      <c r="AT115" s="197">
        <f t="shared" si="75"/>
        <v>0</v>
      </c>
      <c r="AU115" s="197">
        <f t="shared" si="75"/>
        <v>0</v>
      </c>
      <c r="AV115" s="197">
        <f t="shared" si="75"/>
        <v>0</v>
      </c>
      <c r="AW115" s="197">
        <f t="shared" si="75"/>
        <v>0</v>
      </c>
      <c r="AX115" s="197">
        <f t="shared" si="75"/>
        <v>0</v>
      </c>
      <c r="AY115" s="197">
        <f t="shared" si="75"/>
        <v>0</v>
      </c>
      <c r="AZ115" s="197">
        <f t="shared" si="75"/>
        <v>0</v>
      </c>
      <c r="BA115" s="197">
        <f t="shared" si="75"/>
        <v>0</v>
      </c>
      <c r="BB115" s="197">
        <f t="shared" si="75"/>
        <v>0</v>
      </c>
      <c r="BC115" s="197">
        <f t="shared" si="75"/>
        <v>0</v>
      </c>
      <c r="BD115" s="197">
        <f t="shared" si="75"/>
        <v>0</v>
      </c>
      <c r="BE115" s="197">
        <f t="shared" si="75"/>
        <v>0</v>
      </c>
      <c r="BF115" s="197">
        <f t="shared" si="75"/>
        <v>0</v>
      </c>
      <c r="BG115" s="197">
        <f t="shared" si="75"/>
        <v>0</v>
      </c>
      <c r="BH115" s="197">
        <f t="shared" si="75"/>
        <v>0</v>
      </c>
      <c r="BI115" s="197">
        <f t="shared" si="75"/>
        <v>0</v>
      </c>
      <c r="BJ115" s="197">
        <f t="shared" si="75"/>
        <v>0</v>
      </c>
      <c r="BK115" s="197">
        <f t="shared" si="75"/>
        <v>0</v>
      </c>
      <c r="BL115" s="197">
        <f t="shared" si="75"/>
        <v>0</v>
      </c>
      <c r="BM115" s="197">
        <f t="shared" si="75"/>
        <v>0</v>
      </c>
      <c r="BN115" s="197">
        <f t="shared" si="75"/>
        <v>0</v>
      </c>
      <c r="BO115" s="197">
        <f t="shared" si="75"/>
        <v>0</v>
      </c>
      <c r="BP115" s="197">
        <f t="shared" si="75"/>
        <v>0</v>
      </c>
      <c r="BQ115" s="197">
        <f t="shared" si="75"/>
        <v>0</v>
      </c>
      <c r="BR115" s="197">
        <f t="shared" ref="BR115:CF115" si="76">IF(SUM(BR113:BR114)=0,0,100-BR113-BR114)</f>
        <v>0</v>
      </c>
      <c r="BS115" s="197">
        <f t="shared" si="76"/>
        <v>0</v>
      </c>
      <c r="BT115" s="197">
        <f t="shared" si="76"/>
        <v>0</v>
      </c>
      <c r="BU115" s="197">
        <f t="shared" si="76"/>
        <v>0</v>
      </c>
      <c r="BV115" s="197">
        <f t="shared" si="76"/>
        <v>0</v>
      </c>
      <c r="BW115" s="197">
        <f t="shared" si="76"/>
        <v>0</v>
      </c>
      <c r="BX115" s="197">
        <f t="shared" si="76"/>
        <v>0</v>
      </c>
      <c r="BY115" s="197">
        <f t="shared" si="76"/>
        <v>0</v>
      </c>
      <c r="BZ115" s="197">
        <f t="shared" si="76"/>
        <v>0</v>
      </c>
      <c r="CA115" s="197">
        <f t="shared" si="76"/>
        <v>0</v>
      </c>
      <c r="CB115" s="197">
        <f t="shared" si="76"/>
        <v>0</v>
      </c>
      <c r="CC115" s="197">
        <f t="shared" si="76"/>
        <v>0</v>
      </c>
      <c r="CD115" s="197">
        <f t="shared" si="76"/>
        <v>0</v>
      </c>
      <c r="CE115" s="197">
        <f t="shared" si="76"/>
        <v>0</v>
      </c>
      <c r="CF115" s="197">
        <f t="shared" si="76"/>
        <v>0</v>
      </c>
    </row>
    <row r="116" spans="2:84" ht="17.25" thickBot="1" x14ac:dyDescent="0.35">
      <c r="B116" s="967"/>
      <c r="C116" s="968"/>
      <c r="D116" s="243" t="s">
        <v>122</v>
      </c>
      <c r="E116" s="247"/>
      <c r="F116" s="247"/>
      <c r="G116" s="247"/>
      <c r="H116" s="247"/>
      <c r="I116" s="247"/>
      <c r="J116" s="247"/>
      <c r="K116" s="247"/>
      <c r="L116" s="247"/>
      <c r="M116" s="247"/>
      <c r="N116" s="247"/>
      <c r="O116" s="247"/>
      <c r="P116" s="247"/>
      <c r="Q116" s="247"/>
      <c r="R116" s="247"/>
      <c r="S116" s="247"/>
      <c r="T116" s="247"/>
      <c r="U116" s="247"/>
      <c r="V116" s="247"/>
      <c r="W116" s="247"/>
      <c r="X116" s="247"/>
      <c r="Y116" s="247"/>
      <c r="Z116" s="247"/>
      <c r="AA116" s="247"/>
      <c r="AB116" s="247"/>
      <c r="AC116" s="247"/>
      <c r="AD116" s="247"/>
      <c r="AE116" s="247"/>
      <c r="AF116" s="247"/>
      <c r="AG116" s="247"/>
      <c r="AH116" s="247"/>
      <c r="AI116" s="247"/>
      <c r="AJ116" s="247"/>
      <c r="AK116" s="247"/>
      <c r="AL116" s="247"/>
      <c r="AM116" s="247"/>
      <c r="AN116" s="247"/>
      <c r="AO116" s="247"/>
      <c r="AP116" s="247"/>
      <c r="AQ116" s="247"/>
      <c r="AR116" s="247"/>
      <c r="AS116" s="247"/>
      <c r="AT116" s="247"/>
      <c r="AU116" s="247"/>
      <c r="AV116" s="247"/>
      <c r="AW116" s="247"/>
      <c r="AX116" s="247"/>
      <c r="AY116" s="247"/>
      <c r="AZ116" s="247"/>
      <c r="BA116" s="247"/>
      <c r="BB116" s="247"/>
      <c r="BC116" s="247"/>
      <c r="BD116" s="247"/>
      <c r="BE116" s="247"/>
      <c r="BF116" s="247"/>
      <c r="BG116" s="247"/>
      <c r="BH116" s="247"/>
      <c r="BI116" s="247"/>
      <c r="BJ116" s="247"/>
      <c r="BK116" s="247"/>
      <c r="BL116" s="247"/>
      <c r="BM116" s="247"/>
      <c r="BN116" s="247"/>
      <c r="BO116" s="247"/>
      <c r="BP116" s="247"/>
      <c r="BQ116" s="247"/>
      <c r="BR116" s="247"/>
      <c r="BS116" s="247"/>
      <c r="BT116" s="247"/>
      <c r="BU116" s="247"/>
      <c r="BV116" s="247"/>
      <c r="BW116" s="247"/>
      <c r="BX116" s="247"/>
      <c r="BY116" s="247"/>
      <c r="BZ116" s="247"/>
      <c r="CA116" s="247"/>
      <c r="CB116" s="247"/>
      <c r="CC116" s="247"/>
      <c r="CD116" s="247"/>
      <c r="CE116" s="247"/>
      <c r="CF116" s="247"/>
    </row>
    <row r="117" spans="2:84" ht="17.25" thickBot="1" x14ac:dyDescent="0.35">
      <c r="B117" s="967"/>
      <c r="C117" s="969"/>
      <c r="D117" s="244" t="s">
        <v>267</v>
      </c>
      <c r="E117" s="245">
        <f>+IF(E115="","",PROGRAMA!$I$13*E116*(((E116/PROGRAMA!$I$9)*(PROGRAMA!$I$12-PROGRAMA!$I$11)/2)+PROGRAMA!$I$11))</f>
        <v>0</v>
      </c>
      <c r="F117" s="245">
        <f>+IF(F115="","",PROGRAMA!$I$13*F116*(((F116/PROGRAMA!$I$9)*(PROGRAMA!$I$12-PROGRAMA!$I$11)/2)+PROGRAMA!$I$11))</f>
        <v>0</v>
      </c>
      <c r="G117" s="245">
        <f>+IF(G115="","",PROGRAMA!$I$13*G116*(((G116/PROGRAMA!$I$9)*(PROGRAMA!$I$12-PROGRAMA!$I$11)/2)+PROGRAMA!$I$11))</f>
        <v>0</v>
      </c>
      <c r="H117" s="245">
        <f>+IF(H115="","",PROGRAMA!$I$13*H116*(((H116/PROGRAMA!$I$9)*(PROGRAMA!$I$12-PROGRAMA!$I$11)/2)+PROGRAMA!$I$11))</f>
        <v>0</v>
      </c>
      <c r="I117" s="245">
        <f>+IF(I115="","",PROGRAMA!$I$13*I116*(((I116/PROGRAMA!$I$9)*(PROGRAMA!$I$12-PROGRAMA!$I$11)/2)+PROGRAMA!$I$11))</f>
        <v>0</v>
      </c>
      <c r="J117" s="245">
        <f>+IF(J115="","",PROGRAMA!$I$13*J116*(((J116/PROGRAMA!$I$9)*(PROGRAMA!$I$12-PROGRAMA!$I$11)/2)+PROGRAMA!$I$11))</f>
        <v>0</v>
      </c>
      <c r="K117" s="245">
        <f>+IF(K115="","",PROGRAMA!$I$13*K116*(((K116/PROGRAMA!$I$9)*(PROGRAMA!$I$12-PROGRAMA!$I$11)/2)+PROGRAMA!$I$11))</f>
        <v>0</v>
      </c>
      <c r="L117" s="245">
        <f>+IF(L115="","",PROGRAMA!$I$13*L116*(((L116/PROGRAMA!$I$9)*(PROGRAMA!$I$12-PROGRAMA!$I$11)/2)+PROGRAMA!$I$11))</f>
        <v>0</v>
      </c>
      <c r="M117" s="245">
        <f>+IF(M115="","",PROGRAMA!$I$13*M116*(((M116/PROGRAMA!$I$9)*(PROGRAMA!$I$12-PROGRAMA!$I$11)/2)+PROGRAMA!$I$11))</f>
        <v>0</v>
      </c>
      <c r="N117" s="245">
        <f>+IF(N115="","",PROGRAMA!$I$13*N116*(((N116/PROGRAMA!$I$9)*(PROGRAMA!$I$12-PROGRAMA!$I$11)/2)+PROGRAMA!$I$11))</f>
        <v>0</v>
      </c>
      <c r="O117" s="245">
        <f>+IF(O115="","",PROGRAMA!$I$13*O116*(((O116/PROGRAMA!$I$9)*(PROGRAMA!$I$12-PROGRAMA!$I$11)/2)+PROGRAMA!$I$11))</f>
        <v>0</v>
      </c>
      <c r="P117" s="245">
        <f>+IF(P115="","",PROGRAMA!$I$13*P116*(((P116/PROGRAMA!$I$9)*(PROGRAMA!$I$12-PROGRAMA!$I$11)/2)+PROGRAMA!$I$11))</f>
        <v>0</v>
      </c>
      <c r="Q117" s="245">
        <f>+IF(Q115="","",PROGRAMA!$I$13*Q116*(((Q116/PROGRAMA!$I$9)*(PROGRAMA!$I$12-PROGRAMA!$I$11)/2)+PROGRAMA!$I$11))</f>
        <v>0</v>
      </c>
      <c r="R117" s="245">
        <f>+IF(R115="","",PROGRAMA!$I$13*R116*(((R116/PROGRAMA!$I$9)*(PROGRAMA!$I$12-PROGRAMA!$I$11)/2)+PROGRAMA!$I$11))</f>
        <v>0</v>
      </c>
      <c r="S117" s="245">
        <f>+IF(S115="","",PROGRAMA!$I$13*S116*(((S116/PROGRAMA!$I$9)*(PROGRAMA!$I$12-PROGRAMA!$I$11)/2)+PROGRAMA!$I$11))</f>
        <v>0</v>
      </c>
      <c r="T117" s="245">
        <f>+IF(T115="","",PROGRAMA!$I$13*T116*(((T116/PROGRAMA!$I$9)*(PROGRAMA!$I$12-PROGRAMA!$I$11)/2)+PROGRAMA!$I$11))</f>
        <v>0</v>
      </c>
      <c r="U117" s="245">
        <f>+IF(U115="","",PROGRAMA!$I$13*U116*(((U116/PROGRAMA!$I$9)*(PROGRAMA!$I$12-PROGRAMA!$I$11)/2)+PROGRAMA!$I$11))</f>
        <v>0</v>
      </c>
      <c r="V117" s="245">
        <f>+IF(V115="","",PROGRAMA!$I$13*V116*(((V116/PROGRAMA!$I$9)*(PROGRAMA!$I$12-PROGRAMA!$I$11)/2)+PROGRAMA!$I$11))</f>
        <v>0</v>
      </c>
      <c r="W117" s="245">
        <f>+IF(W115="","",PROGRAMA!$I$13*W116*(((W116/PROGRAMA!$I$9)*(PROGRAMA!$I$12-PROGRAMA!$I$11)/2)+PROGRAMA!$I$11))</f>
        <v>0</v>
      </c>
      <c r="X117" s="245">
        <f>+IF(X115="","",PROGRAMA!$I$13*X116*(((X116/PROGRAMA!$I$9)*(PROGRAMA!$I$12-PROGRAMA!$I$11)/2)+PROGRAMA!$I$11))</f>
        <v>0</v>
      </c>
      <c r="Y117" s="245">
        <f>+IF(Y115="","",PROGRAMA!$I$13*Y116*(((Y116/PROGRAMA!$I$9)*(PROGRAMA!$I$12-PROGRAMA!$I$11)/2)+PROGRAMA!$I$11))</f>
        <v>0</v>
      </c>
      <c r="Z117" s="245">
        <f>+IF(Z115="","",PROGRAMA!$I$13*Z116*(((Z116/PROGRAMA!$I$9)*(PROGRAMA!$I$12-PROGRAMA!$I$11)/2)+PROGRAMA!$I$11))</f>
        <v>0</v>
      </c>
      <c r="AA117" s="245">
        <f>+IF(AA115="","",PROGRAMA!$I$13*AA116*(((AA116/PROGRAMA!$I$9)*(PROGRAMA!$I$12-PROGRAMA!$I$11)/2)+PROGRAMA!$I$11))</f>
        <v>0</v>
      </c>
      <c r="AB117" s="245">
        <f>+IF(AB115="","",PROGRAMA!$I$13*AB116*(((AB116/PROGRAMA!$I$9)*(PROGRAMA!$I$12-PROGRAMA!$I$11)/2)+PROGRAMA!$I$11))</f>
        <v>0</v>
      </c>
      <c r="AC117" s="245">
        <f>+IF(AC115="","",PROGRAMA!$I$13*AC116*(((AC116/PROGRAMA!$I$9)*(PROGRAMA!$I$12-PROGRAMA!$I$11)/2)+PROGRAMA!$I$11))</f>
        <v>0</v>
      </c>
      <c r="AD117" s="245">
        <f>+IF(AD115="","",PROGRAMA!$I$13*AD116*(((AD116/PROGRAMA!$I$9)*(PROGRAMA!$I$12-PROGRAMA!$I$11)/2)+PROGRAMA!$I$11))</f>
        <v>0</v>
      </c>
      <c r="AE117" s="245">
        <f>+IF(AE115="","",PROGRAMA!$I$13*AE116*(((AE116/PROGRAMA!$I$9)*(PROGRAMA!$I$12-PROGRAMA!$I$11)/2)+PROGRAMA!$I$11))</f>
        <v>0</v>
      </c>
      <c r="AF117" s="245">
        <f>+IF(AF115="","",PROGRAMA!$I$13*AF116*(((AF116/PROGRAMA!$I$9)*(PROGRAMA!$I$12-PROGRAMA!$I$11)/2)+PROGRAMA!$I$11))</f>
        <v>0</v>
      </c>
      <c r="AG117" s="245">
        <f>+IF(AG115="","",PROGRAMA!$I$13*AG116*(((AG116/PROGRAMA!$I$9)*(PROGRAMA!$I$12-PROGRAMA!$I$11)/2)+PROGRAMA!$I$11))</f>
        <v>0</v>
      </c>
      <c r="AH117" s="245">
        <f>+IF(AH115="","",PROGRAMA!$I$13*AH116*(((AH116/PROGRAMA!$I$9)*(PROGRAMA!$I$12-PROGRAMA!$I$11)/2)+PROGRAMA!$I$11))</f>
        <v>0</v>
      </c>
      <c r="AI117" s="245">
        <f>+IF(AI115="","",PROGRAMA!$I$13*AI116*(((AI116/PROGRAMA!$I$9)*(PROGRAMA!$I$12-PROGRAMA!$I$11)/2)+PROGRAMA!$I$11))</f>
        <v>0</v>
      </c>
      <c r="AJ117" s="245">
        <f>+IF(AJ115="","",PROGRAMA!$I$13*AJ116*(((AJ116/PROGRAMA!$I$9)*(PROGRAMA!$I$12-PROGRAMA!$I$11)/2)+PROGRAMA!$I$11))</f>
        <v>0</v>
      </c>
      <c r="AK117" s="245">
        <f>+IF(AK115="","",PROGRAMA!$I$13*AK116*(((AK116/PROGRAMA!$I$9)*(PROGRAMA!$I$12-PROGRAMA!$I$11)/2)+PROGRAMA!$I$11))</f>
        <v>0</v>
      </c>
      <c r="AL117" s="245">
        <f>+IF(AL115="","",PROGRAMA!$I$13*AL116*(((AL116/PROGRAMA!$I$9)*(PROGRAMA!$I$12-PROGRAMA!$I$11)/2)+PROGRAMA!$I$11))</f>
        <v>0</v>
      </c>
      <c r="AM117" s="245">
        <f>+IF(AM115="","",PROGRAMA!$I$13*AM116*(((AM116/PROGRAMA!$I$9)*(PROGRAMA!$I$12-PROGRAMA!$I$11)/2)+PROGRAMA!$I$11))</f>
        <v>0</v>
      </c>
      <c r="AN117" s="245">
        <f>+IF(AN115="","",PROGRAMA!$I$13*AN116*(((AN116/PROGRAMA!$I$9)*(PROGRAMA!$I$12-PROGRAMA!$I$11)/2)+PROGRAMA!$I$11))</f>
        <v>0</v>
      </c>
      <c r="AO117" s="245">
        <f>+IF(AO115="","",PROGRAMA!$I$13*AO116*(((AO116/PROGRAMA!$I$9)*(PROGRAMA!$I$12-PROGRAMA!$I$11)/2)+PROGRAMA!$I$11))</f>
        <v>0</v>
      </c>
      <c r="AP117" s="245">
        <f>+IF(AP115="","",PROGRAMA!$I$13*AP116*(((AP116/PROGRAMA!$I$9)*(PROGRAMA!$I$12-PROGRAMA!$I$11)/2)+PROGRAMA!$I$11))</f>
        <v>0</v>
      </c>
      <c r="AQ117" s="245">
        <f>+IF(AQ115="","",PROGRAMA!$I$13*AQ116*(((AQ116/PROGRAMA!$I$9)*(PROGRAMA!$I$12-PROGRAMA!$I$11)/2)+PROGRAMA!$I$11))</f>
        <v>0</v>
      </c>
      <c r="AR117" s="245">
        <f>+IF(AR115="","",PROGRAMA!$I$13*AR116*(((AR116/PROGRAMA!$I$9)*(PROGRAMA!$I$12-PROGRAMA!$I$11)/2)+PROGRAMA!$I$11))</f>
        <v>0</v>
      </c>
      <c r="AS117" s="245">
        <f>+IF(AS115="","",PROGRAMA!$I$13*AS116*(((AS116/PROGRAMA!$I$9)*(PROGRAMA!$I$12-PROGRAMA!$I$11)/2)+PROGRAMA!$I$11))</f>
        <v>0</v>
      </c>
      <c r="AT117" s="245">
        <f>+IF(AT115="","",PROGRAMA!$I$13*AT116*(((AT116/PROGRAMA!$I$9)*(PROGRAMA!$I$12-PROGRAMA!$I$11)/2)+PROGRAMA!$I$11))</f>
        <v>0</v>
      </c>
      <c r="AU117" s="245">
        <f>+IF(AU115="","",PROGRAMA!$I$13*AU116*(((AU116/PROGRAMA!$I$9)*(PROGRAMA!$I$12-PROGRAMA!$I$11)/2)+PROGRAMA!$I$11))</f>
        <v>0</v>
      </c>
      <c r="AV117" s="245">
        <f>+IF(AV115="","",PROGRAMA!$I$13*AV116*(((AV116/PROGRAMA!$I$9)*(PROGRAMA!$I$12-PROGRAMA!$I$11)/2)+PROGRAMA!$I$11))</f>
        <v>0</v>
      </c>
      <c r="AW117" s="245">
        <f>+IF(AW115="","",PROGRAMA!$I$13*AW116*(((AW116/PROGRAMA!$I$9)*(PROGRAMA!$I$12-PROGRAMA!$I$11)/2)+PROGRAMA!$I$11))</f>
        <v>0</v>
      </c>
      <c r="AX117" s="245">
        <f>+IF(AX115="","",PROGRAMA!$I$13*AX116*(((AX116/PROGRAMA!$I$9)*(PROGRAMA!$I$12-PROGRAMA!$I$11)/2)+PROGRAMA!$I$11))</f>
        <v>0</v>
      </c>
      <c r="AY117" s="245">
        <f>+IF(AY115="","",PROGRAMA!$I$13*AY116*(((AY116/PROGRAMA!$I$9)*(PROGRAMA!$I$12-PROGRAMA!$I$11)/2)+PROGRAMA!$I$11))</f>
        <v>0</v>
      </c>
      <c r="AZ117" s="245">
        <f>+IF(AZ115="","",PROGRAMA!$I$13*AZ116*(((AZ116/PROGRAMA!$I$9)*(PROGRAMA!$I$12-PROGRAMA!$I$11)/2)+PROGRAMA!$I$11))</f>
        <v>0</v>
      </c>
      <c r="BA117" s="245">
        <f>+IF(BA115="","",PROGRAMA!$I$13*BA116*(((BA116/PROGRAMA!$I$9)*(PROGRAMA!$I$12-PROGRAMA!$I$11)/2)+PROGRAMA!$I$11))</f>
        <v>0</v>
      </c>
      <c r="BB117" s="245">
        <f>+IF(BB115="","",PROGRAMA!$I$13*BB116*(((BB116/PROGRAMA!$I$9)*(PROGRAMA!$I$12-PROGRAMA!$I$11)/2)+PROGRAMA!$I$11))</f>
        <v>0</v>
      </c>
      <c r="BC117" s="245">
        <f>+IF(BC115="","",PROGRAMA!$I$13*BC116*(((BC116/PROGRAMA!$I$9)*(PROGRAMA!$I$12-PROGRAMA!$I$11)/2)+PROGRAMA!$I$11))</f>
        <v>0</v>
      </c>
      <c r="BD117" s="245">
        <f>+IF(BD115="","",PROGRAMA!$I$13*BD116*(((BD116/PROGRAMA!$I$9)*(PROGRAMA!$I$12-PROGRAMA!$I$11)/2)+PROGRAMA!$I$11))</f>
        <v>0</v>
      </c>
      <c r="BE117" s="245">
        <f>+IF(BE115="","",PROGRAMA!$I$13*BE116*(((BE116/PROGRAMA!$I$9)*(PROGRAMA!$I$12-PROGRAMA!$I$11)/2)+PROGRAMA!$I$11))</f>
        <v>0</v>
      </c>
      <c r="BF117" s="245">
        <f>+IF(BF115="","",PROGRAMA!$I$13*BF116*(((BF116/PROGRAMA!$I$9)*(PROGRAMA!$I$12-PROGRAMA!$I$11)/2)+PROGRAMA!$I$11))</f>
        <v>0</v>
      </c>
      <c r="BG117" s="245">
        <f>+IF(BG115="","",PROGRAMA!$I$13*BG116*(((BG116/PROGRAMA!$I$9)*(PROGRAMA!$I$12-PROGRAMA!$I$11)/2)+PROGRAMA!$I$11))</f>
        <v>0</v>
      </c>
      <c r="BH117" s="245">
        <f>+IF(BH115="","",PROGRAMA!$I$13*BH116*(((BH116/PROGRAMA!$I$9)*(PROGRAMA!$I$12-PROGRAMA!$I$11)/2)+PROGRAMA!$I$11))</f>
        <v>0</v>
      </c>
      <c r="BI117" s="245">
        <f>+IF(BI115="","",PROGRAMA!$I$13*BI116*(((BI116/PROGRAMA!$I$9)*(PROGRAMA!$I$12-PROGRAMA!$I$11)/2)+PROGRAMA!$I$11))</f>
        <v>0</v>
      </c>
      <c r="BJ117" s="245">
        <f>+IF(BJ115="","",PROGRAMA!$I$13*BJ116*(((BJ116/PROGRAMA!$I$9)*(PROGRAMA!$I$12-PROGRAMA!$I$11)/2)+PROGRAMA!$I$11))</f>
        <v>0</v>
      </c>
      <c r="BK117" s="245">
        <f>+IF(BK115="","",PROGRAMA!$I$13*BK116*(((BK116/PROGRAMA!$I$9)*(PROGRAMA!$I$12-PROGRAMA!$I$11)/2)+PROGRAMA!$I$11))</f>
        <v>0</v>
      </c>
      <c r="BL117" s="245">
        <f>+IF(BL115="","",PROGRAMA!$I$13*BL116*(((BL116/PROGRAMA!$I$9)*(PROGRAMA!$I$12-PROGRAMA!$I$11)/2)+PROGRAMA!$I$11))</f>
        <v>0</v>
      </c>
      <c r="BM117" s="245">
        <f>+IF(BM115="","",PROGRAMA!$I$13*BM116*(((BM116/PROGRAMA!$I$9)*(PROGRAMA!$I$12-PROGRAMA!$I$11)/2)+PROGRAMA!$I$11))</f>
        <v>0</v>
      </c>
      <c r="BN117" s="245">
        <f>+IF(BN115="","",PROGRAMA!$I$13*BN116*(((BN116/PROGRAMA!$I$9)*(PROGRAMA!$I$12-PROGRAMA!$I$11)/2)+PROGRAMA!$I$11))</f>
        <v>0</v>
      </c>
      <c r="BO117" s="245">
        <f>+IF(BO115="","",PROGRAMA!$I$13*BO116*(((BO116/PROGRAMA!$I$9)*(PROGRAMA!$I$12-PROGRAMA!$I$11)/2)+PROGRAMA!$I$11))</f>
        <v>0</v>
      </c>
      <c r="BP117" s="245">
        <f>+IF(BP115="","",PROGRAMA!$I$13*BP116*(((BP116/PROGRAMA!$I$9)*(PROGRAMA!$I$12-PROGRAMA!$I$11)/2)+PROGRAMA!$I$11))</f>
        <v>0</v>
      </c>
      <c r="BQ117" s="245">
        <f>+IF(BQ115="","",PROGRAMA!$I$13*BQ116*(((BQ116/PROGRAMA!$I$9)*(PROGRAMA!$I$12-PROGRAMA!$I$11)/2)+PROGRAMA!$I$11))</f>
        <v>0</v>
      </c>
      <c r="BR117" s="245">
        <f>+IF(BR115="","",PROGRAMA!$I$13*BR116*(((BR116/PROGRAMA!$I$9)*(PROGRAMA!$I$12-PROGRAMA!$I$11)/2)+PROGRAMA!$I$11))</f>
        <v>0</v>
      </c>
      <c r="BS117" s="245">
        <f>+IF(BS115="","",PROGRAMA!$I$13*BS116*(((BS116/PROGRAMA!$I$9)*(PROGRAMA!$I$12-PROGRAMA!$I$11)/2)+PROGRAMA!$I$11))</f>
        <v>0</v>
      </c>
      <c r="BT117" s="245">
        <f>+IF(BT115="","",PROGRAMA!$I$13*BT116*(((BT116/PROGRAMA!$I$9)*(PROGRAMA!$I$12-PROGRAMA!$I$11)/2)+PROGRAMA!$I$11))</f>
        <v>0</v>
      </c>
      <c r="BU117" s="245">
        <f>+IF(BU115="","",PROGRAMA!$I$13*BU116*(((BU116/PROGRAMA!$I$9)*(PROGRAMA!$I$12-PROGRAMA!$I$11)/2)+PROGRAMA!$I$11))</f>
        <v>0</v>
      </c>
      <c r="BV117" s="245">
        <f>+IF(BV115="","",PROGRAMA!$I$13*BV116*(((BV116/PROGRAMA!$I$9)*(PROGRAMA!$I$12-PROGRAMA!$I$11)/2)+PROGRAMA!$I$11))</f>
        <v>0</v>
      </c>
      <c r="BW117" s="245">
        <f>+IF(BW115="","",PROGRAMA!$I$13*BW116*(((BW116/PROGRAMA!$I$9)*(PROGRAMA!$I$12-PROGRAMA!$I$11)/2)+PROGRAMA!$I$11))</f>
        <v>0</v>
      </c>
      <c r="BX117" s="245">
        <f>+IF(BX115="","",PROGRAMA!$I$13*BX116*(((BX116/PROGRAMA!$I$9)*(PROGRAMA!$I$12-PROGRAMA!$I$11)/2)+PROGRAMA!$I$11))</f>
        <v>0</v>
      </c>
      <c r="BY117" s="245">
        <f>+IF(BY115="","",PROGRAMA!$I$13*BY116*(((BY116/PROGRAMA!$I$9)*(PROGRAMA!$I$12-PROGRAMA!$I$11)/2)+PROGRAMA!$I$11))</f>
        <v>0</v>
      </c>
      <c r="BZ117" s="245">
        <f>+IF(BZ115="","",PROGRAMA!$I$13*BZ116*(((BZ116/PROGRAMA!$I$9)*(PROGRAMA!$I$12-PROGRAMA!$I$11)/2)+PROGRAMA!$I$11))</f>
        <v>0</v>
      </c>
      <c r="CA117" s="245">
        <f>+IF(CA115="","",PROGRAMA!$I$13*CA116*(((CA116/PROGRAMA!$I$9)*(PROGRAMA!$I$12-PROGRAMA!$I$11)/2)+PROGRAMA!$I$11))</f>
        <v>0</v>
      </c>
      <c r="CB117" s="245">
        <f>+IF(CB115="","",PROGRAMA!$I$13*CB116*(((CB116/PROGRAMA!$I$9)*(PROGRAMA!$I$12-PROGRAMA!$I$11)/2)+PROGRAMA!$I$11))</f>
        <v>0</v>
      </c>
      <c r="CC117" s="245">
        <f>+IF(CC115="","",PROGRAMA!$I$13*CC116*(((CC116/PROGRAMA!$I$9)*(PROGRAMA!$I$12-PROGRAMA!$I$11)/2)+PROGRAMA!$I$11))</f>
        <v>0</v>
      </c>
      <c r="CD117" s="245">
        <f>+IF(CD115="","",PROGRAMA!$I$13*CD116*(((CD116/PROGRAMA!$I$9)*(PROGRAMA!$I$12-PROGRAMA!$I$11)/2)+PROGRAMA!$I$11))</f>
        <v>0</v>
      </c>
      <c r="CE117" s="245">
        <f>+IF(CE115="","",PROGRAMA!$I$13*CE116*(((CE116/PROGRAMA!$I$9)*(PROGRAMA!$I$12-PROGRAMA!$I$11)/2)+PROGRAMA!$I$11))</f>
        <v>0</v>
      </c>
      <c r="CF117" s="245">
        <f>+IF(CF115="","",PROGRAMA!$I$13*CF116*(((CF116/PROGRAMA!$I$9)*(PROGRAMA!$I$12-PROGRAMA!$I$11)/2)+PROGRAMA!$I$11))</f>
        <v>0</v>
      </c>
    </row>
    <row r="118" spans="2:84" ht="17.25" thickTop="1" x14ac:dyDescent="0.3">
      <c r="C118" s="761"/>
      <c r="D118" s="767"/>
    </row>
    <row r="119" spans="2:84" x14ac:dyDescent="0.3">
      <c r="C119" s="768"/>
      <c r="D119" s="778"/>
      <c r="E119" s="736"/>
      <c r="F119" s="736"/>
      <c r="G119" s="736"/>
      <c r="H119" s="736"/>
      <c r="I119" s="736"/>
      <c r="J119" s="736"/>
      <c r="K119" s="736"/>
      <c r="L119" s="736"/>
      <c r="M119" s="736"/>
      <c r="N119" s="736"/>
      <c r="O119" s="736"/>
      <c r="P119" s="736"/>
      <c r="Q119" s="736"/>
      <c r="R119" s="736"/>
      <c r="S119" s="736"/>
      <c r="T119" s="736"/>
      <c r="U119" s="736"/>
      <c r="V119" s="736"/>
      <c r="W119" s="736"/>
      <c r="X119" s="736"/>
      <c r="Y119" s="736"/>
      <c r="Z119" s="736"/>
      <c r="AA119" s="736"/>
      <c r="AB119" s="736"/>
      <c r="AC119" s="736"/>
      <c r="AD119" s="736"/>
      <c r="AE119" s="736"/>
      <c r="AF119" s="736"/>
      <c r="AG119" s="736"/>
      <c r="AH119" s="736"/>
      <c r="AI119" s="736"/>
      <c r="AJ119" s="736"/>
      <c r="AK119" s="736"/>
      <c r="AL119" s="736"/>
      <c r="AM119" s="736"/>
      <c r="AN119" s="736"/>
      <c r="AO119" s="736"/>
      <c r="AP119" s="736"/>
      <c r="AQ119" s="736"/>
      <c r="AR119" s="736"/>
      <c r="AS119" s="736"/>
      <c r="AT119" s="736"/>
      <c r="AU119" s="736"/>
      <c r="AV119" s="736"/>
      <c r="AW119" s="736"/>
      <c r="AX119" s="736"/>
      <c r="AY119" s="736"/>
      <c r="AZ119" s="736"/>
      <c r="BA119" s="736"/>
      <c r="BB119" s="736"/>
      <c r="BC119" s="736"/>
      <c r="BD119" s="736"/>
      <c r="BE119" s="736"/>
      <c r="BF119" s="736"/>
      <c r="BG119" s="736"/>
      <c r="BH119" s="736"/>
      <c r="BI119" s="736"/>
      <c r="BJ119" s="736"/>
      <c r="BK119" s="736"/>
      <c r="BL119" s="736"/>
      <c r="BM119" s="736"/>
      <c r="BN119" s="736"/>
      <c r="BO119" s="736"/>
      <c r="BP119" s="736"/>
      <c r="BQ119" s="736"/>
      <c r="BR119" s="736"/>
      <c r="BS119" s="736"/>
      <c r="BT119" s="736"/>
      <c r="BU119" s="736"/>
      <c r="BV119" s="736"/>
      <c r="BW119" s="736"/>
      <c r="BX119" s="736"/>
      <c r="BY119" s="736"/>
      <c r="BZ119" s="736"/>
      <c r="CA119" s="736"/>
      <c r="CB119" s="736"/>
      <c r="CC119" s="736"/>
      <c r="CD119" s="736"/>
      <c r="CE119" s="736"/>
      <c r="CF119" s="736"/>
    </row>
    <row r="120" spans="2:84" x14ac:dyDescent="0.3">
      <c r="C120" s="768"/>
      <c r="D120" s="778"/>
      <c r="E120" s="736"/>
      <c r="F120" s="736"/>
      <c r="G120" s="736"/>
      <c r="H120" s="736"/>
      <c r="I120" s="736"/>
      <c r="J120" s="736"/>
      <c r="K120" s="736"/>
      <c r="L120" s="736"/>
      <c r="M120" s="736"/>
      <c r="N120" s="736"/>
      <c r="O120" s="736"/>
      <c r="P120" s="736"/>
      <c r="Q120" s="736"/>
      <c r="R120" s="736"/>
      <c r="S120" s="736"/>
      <c r="T120" s="736"/>
      <c r="U120" s="736"/>
      <c r="V120" s="736"/>
      <c r="W120" s="736"/>
      <c r="X120" s="736"/>
      <c r="Y120" s="736"/>
      <c r="Z120" s="736"/>
      <c r="AA120" s="736"/>
      <c r="AB120" s="736"/>
      <c r="AC120" s="736"/>
      <c r="AD120" s="736"/>
      <c r="AE120" s="736"/>
      <c r="AF120" s="736"/>
      <c r="AG120" s="736"/>
      <c r="AH120" s="736"/>
      <c r="AI120" s="736"/>
      <c r="AJ120" s="736"/>
      <c r="AK120" s="736"/>
      <c r="AL120" s="736"/>
      <c r="AM120" s="736"/>
      <c r="AN120" s="736"/>
      <c r="AO120" s="736"/>
      <c r="AP120" s="736"/>
      <c r="AQ120" s="736"/>
      <c r="AR120" s="736"/>
      <c r="AS120" s="736"/>
      <c r="AT120" s="736"/>
      <c r="AU120" s="736"/>
      <c r="AV120" s="736"/>
      <c r="AW120" s="736"/>
      <c r="AX120" s="736"/>
      <c r="AY120" s="736"/>
      <c r="AZ120" s="736"/>
      <c r="BA120" s="736"/>
      <c r="BB120" s="736"/>
      <c r="BC120" s="736"/>
      <c r="BD120" s="736"/>
      <c r="BE120" s="736"/>
      <c r="BF120" s="736"/>
      <c r="BG120" s="736"/>
      <c r="BH120" s="736"/>
      <c r="BI120" s="736"/>
      <c r="BJ120" s="736"/>
      <c r="BK120" s="736"/>
      <c r="BL120" s="736"/>
      <c r="BM120" s="736"/>
      <c r="BN120" s="736"/>
      <c r="BO120" s="736"/>
      <c r="BP120" s="736"/>
      <c r="BQ120" s="736"/>
      <c r="BR120" s="736"/>
      <c r="BS120" s="736"/>
      <c r="BT120" s="736"/>
      <c r="BU120" s="736"/>
      <c r="BV120" s="736"/>
      <c r="BW120" s="736"/>
      <c r="BX120" s="736"/>
      <c r="BY120" s="736"/>
      <c r="BZ120" s="736"/>
      <c r="CA120" s="736"/>
      <c r="CB120" s="736"/>
      <c r="CC120" s="736"/>
      <c r="CD120" s="736"/>
      <c r="CE120" s="736"/>
      <c r="CF120" s="736"/>
    </row>
    <row r="121" spans="2:84" hidden="1" x14ac:dyDescent="0.3">
      <c r="C121" s="505"/>
      <c r="D121" s="135" t="s">
        <v>268</v>
      </c>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c r="AD121" s="135"/>
      <c r="AE121" s="135"/>
      <c r="AF121" s="135"/>
      <c r="AG121" s="135"/>
      <c r="AH121" s="135"/>
      <c r="AI121" s="135"/>
      <c r="AJ121" s="135"/>
      <c r="AK121" s="135"/>
      <c r="AL121" s="135"/>
      <c r="AM121" s="135"/>
      <c r="AN121" s="135"/>
      <c r="AO121" s="135"/>
      <c r="AP121" s="135"/>
      <c r="AQ121" s="135"/>
      <c r="AR121" s="135"/>
      <c r="AS121" s="135"/>
      <c r="AT121" s="135"/>
      <c r="AU121" s="135"/>
      <c r="AV121" s="135"/>
      <c r="AW121" s="135"/>
      <c r="AX121" s="135"/>
      <c r="AY121" s="135"/>
      <c r="AZ121" s="135"/>
      <c r="BA121" s="135"/>
      <c r="BB121" s="135"/>
      <c r="BC121" s="135"/>
      <c r="BD121" s="135"/>
      <c r="BE121" s="135"/>
      <c r="BF121" s="135"/>
      <c r="BG121" s="135"/>
      <c r="BH121" s="135"/>
      <c r="BI121" s="135"/>
      <c r="BJ121" s="135"/>
      <c r="BK121" s="135"/>
      <c r="BL121" s="135"/>
      <c r="BM121" s="135"/>
      <c r="BN121" s="135"/>
      <c r="BO121" s="135"/>
      <c r="BP121" s="135"/>
      <c r="BQ121" s="135"/>
      <c r="BR121" s="135"/>
      <c r="BS121" s="135"/>
      <c r="BT121" s="135"/>
      <c r="BU121" s="135"/>
      <c r="BV121" s="135"/>
      <c r="BW121" s="135"/>
      <c r="BX121" s="135"/>
      <c r="BY121" s="135"/>
      <c r="BZ121" s="135"/>
      <c r="CA121" s="135"/>
      <c r="CB121" s="135"/>
      <c r="CC121" s="135"/>
      <c r="CD121" s="135"/>
      <c r="CE121" s="135"/>
      <c r="CF121" s="135"/>
    </row>
    <row r="122" spans="2:84" hidden="1" x14ac:dyDescent="0.3">
      <c r="C122" s="135"/>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c r="BS122" s="135"/>
      <c r="BT122" s="135"/>
      <c r="BU122" s="135"/>
      <c r="BV122" s="135"/>
      <c r="BW122" s="135"/>
      <c r="BX122" s="135"/>
      <c r="BY122" s="135"/>
      <c r="BZ122" s="135"/>
      <c r="CA122" s="135"/>
      <c r="CB122" s="135"/>
      <c r="CC122" s="135"/>
      <c r="CD122" s="135"/>
      <c r="CE122" s="135"/>
      <c r="CF122" s="135"/>
    </row>
    <row r="123" spans="2:84" hidden="1" x14ac:dyDescent="0.3">
      <c r="C123" s="135">
        <v>1</v>
      </c>
      <c r="D123" s="135" t="str">
        <f>+D58</f>
        <v>Densidad Descarga Solida, gr/l</v>
      </c>
      <c r="E123" s="135">
        <f t="shared" ref="E123:BP123" si="77">+E58</f>
        <v>0</v>
      </c>
      <c r="F123" s="135">
        <f t="shared" si="77"/>
        <v>0</v>
      </c>
      <c r="G123" s="135">
        <f t="shared" si="77"/>
        <v>0</v>
      </c>
      <c r="H123" s="135">
        <f t="shared" si="77"/>
        <v>0</v>
      </c>
      <c r="I123" s="135">
        <f t="shared" si="77"/>
        <v>0</v>
      </c>
      <c r="J123" s="135">
        <f t="shared" si="77"/>
        <v>0</v>
      </c>
      <c r="K123" s="135">
        <f t="shared" si="77"/>
        <v>0</v>
      </c>
      <c r="L123" s="135">
        <f t="shared" si="77"/>
        <v>0</v>
      </c>
      <c r="M123" s="135">
        <f t="shared" si="77"/>
        <v>0</v>
      </c>
      <c r="N123" s="135">
        <f t="shared" si="77"/>
        <v>0</v>
      </c>
      <c r="O123" s="135">
        <f t="shared" si="77"/>
        <v>0</v>
      </c>
      <c r="P123" s="135">
        <f t="shared" si="77"/>
        <v>0</v>
      </c>
      <c r="Q123" s="135">
        <f t="shared" si="77"/>
        <v>0</v>
      </c>
      <c r="R123" s="135">
        <f t="shared" si="77"/>
        <v>0</v>
      </c>
      <c r="S123" s="135">
        <f t="shared" si="77"/>
        <v>0</v>
      </c>
      <c r="T123" s="135">
        <f t="shared" si="77"/>
        <v>0</v>
      </c>
      <c r="U123" s="135">
        <f t="shared" si="77"/>
        <v>0</v>
      </c>
      <c r="V123" s="135">
        <f t="shared" si="77"/>
        <v>0</v>
      </c>
      <c r="W123" s="135">
        <f t="shared" si="77"/>
        <v>0</v>
      </c>
      <c r="X123" s="135">
        <f t="shared" si="77"/>
        <v>0</v>
      </c>
      <c r="Y123" s="135">
        <f t="shared" si="77"/>
        <v>0</v>
      </c>
      <c r="Z123" s="135">
        <f t="shared" si="77"/>
        <v>0</v>
      </c>
      <c r="AA123" s="135">
        <f t="shared" si="77"/>
        <v>0</v>
      </c>
      <c r="AB123" s="135">
        <f t="shared" si="77"/>
        <v>0</v>
      </c>
      <c r="AC123" s="135">
        <f t="shared" si="77"/>
        <v>0</v>
      </c>
      <c r="AD123" s="135">
        <f t="shared" si="77"/>
        <v>0</v>
      </c>
      <c r="AE123" s="135">
        <f t="shared" si="77"/>
        <v>0</v>
      </c>
      <c r="AF123" s="135">
        <f t="shared" si="77"/>
        <v>0</v>
      </c>
      <c r="AG123" s="135">
        <f t="shared" si="77"/>
        <v>0</v>
      </c>
      <c r="AH123" s="135">
        <f t="shared" si="77"/>
        <v>0</v>
      </c>
      <c r="AI123" s="135">
        <f t="shared" si="77"/>
        <v>0</v>
      </c>
      <c r="AJ123" s="135">
        <f t="shared" si="77"/>
        <v>0</v>
      </c>
      <c r="AK123" s="135">
        <f t="shared" si="77"/>
        <v>0</v>
      </c>
      <c r="AL123" s="135">
        <f t="shared" si="77"/>
        <v>0</v>
      </c>
      <c r="AM123" s="135">
        <f t="shared" si="77"/>
        <v>0</v>
      </c>
      <c r="AN123" s="135">
        <f t="shared" si="77"/>
        <v>0</v>
      </c>
      <c r="AO123" s="135">
        <f t="shared" si="77"/>
        <v>0</v>
      </c>
      <c r="AP123" s="135">
        <f t="shared" si="77"/>
        <v>0</v>
      </c>
      <c r="AQ123" s="135">
        <f t="shared" si="77"/>
        <v>0</v>
      </c>
      <c r="AR123" s="135">
        <f t="shared" si="77"/>
        <v>0</v>
      </c>
      <c r="AS123" s="135">
        <f t="shared" si="77"/>
        <v>0</v>
      </c>
      <c r="AT123" s="135">
        <f t="shared" si="77"/>
        <v>0</v>
      </c>
      <c r="AU123" s="135">
        <f t="shared" si="77"/>
        <v>0</v>
      </c>
      <c r="AV123" s="135">
        <f t="shared" si="77"/>
        <v>0</v>
      </c>
      <c r="AW123" s="135">
        <f t="shared" si="77"/>
        <v>0</v>
      </c>
      <c r="AX123" s="135">
        <f t="shared" si="77"/>
        <v>0</v>
      </c>
      <c r="AY123" s="135">
        <f t="shared" si="77"/>
        <v>0</v>
      </c>
      <c r="AZ123" s="135">
        <f t="shared" si="77"/>
        <v>0</v>
      </c>
      <c r="BA123" s="135">
        <f t="shared" si="77"/>
        <v>0</v>
      </c>
      <c r="BB123" s="135">
        <f t="shared" si="77"/>
        <v>0</v>
      </c>
      <c r="BC123" s="135">
        <f t="shared" si="77"/>
        <v>0</v>
      </c>
      <c r="BD123" s="135">
        <f t="shared" si="77"/>
        <v>0</v>
      </c>
      <c r="BE123" s="135">
        <f t="shared" si="77"/>
        <v>0</v>
      </c>
      <c r="BF123" s="135">
        <f t="shared" si="77"/>
        <v>0</v>
      </c>
      <c r="BG123" s="135">
        <f t="shared" si="77"/>
        <v>0</v>
      </c>
      <c r="BH123" s="135">
        <f t="shared" si="77"/>
        <v>0</v>
      </c>
      <c r="BI123" s="135">
        <f t="shared" si="77"/>
        <v>0</v>
      </c>
      <c r="BJ123" s="135">
        <f t="shared" si="77"/>
        <v>0</v>
      </c>
      <c r="BK123" s="135">
        <f t="shared" si="77"/>
        <v>0</v>
      </c>
      <c r="BL123" s="135">
        <f t="shared" si="77"/>
        <v>0</v>
      </c>
      <c r="BM123" s="135">
        <f t="shared" si="77"/>
        <v>0</v>
      </c>
      <c r="BN123" s="135">
        <f t="shared" si="77"/>
        <v>0</v>
      </c>
      <c r="BO123" s="135">
        <f t="shared" si="77"/>
        <v>0</v>
      </c>
      <c r="BP123" s="135">
        <f t="shared" si="77"/>
        <v>0</v>
      </c>
      <c r="BQ123" s="135">
        <f t="shared" ref="BQ123:CF123" si="78">+BQ58</f>
        <v>0</v>
      </c>
      <c r="BR123" s="135">
        <f t="shared" si="78"/>
        <v>0</v>
      </c>
      <c r="BS123" s="135">
        <f t="shared" si="78"/>
        <v>0</v>
      </c>
      <c r="BT123" s="135">
        <f t="shared" si="78"/>
        <v>0</v>
      </c>
      <c r="BU123" s="135">
        <f t="shared" si="78"/>
        <v>0</v>
      </c>
      <c r="BV123" s="135">
        <f t="shared" si="78"/>
        <v>0</v>
      </c>
      <c r="BW123" s="135">
        <f t="shared" si="78"/>
        <v>0</v>
      </c>
      <c r="BX123" s="135">
        <f t="shared" si="78"/>
        <v>0</v>
      </c>
      <c r="BY123" s="135">
        <f t="shared" si="78"/>
        <v>0</v>
      </c>
      <c r="BZ123" s="135">
        <f t="shared" si="78"/>
        <v>0</v>
      </c>
      <c r="CA123" s="135">
        <f t="shared" si="78"/>
        <v>0</v>
      </c>
      <c r="CB123" s="135">
        <f t="shared" si="78"/>
        <v>0</v>
      </c>
      <c r="CC123" s="135">
        <f t="shared" si="78"/>
        <v>0</v>
      </c>
      <c r="CD123" s="135">
        <f t="shared" si="78"/>
        <v>0</v>
      </c>
      <c r="CE123" s="135">
        <f t="shared" si="78"/>
        <v>0</v>
      </c>
      <c r="CF123" s="135">
        <f t="shared" si="78"/>
        <v>0</v>
      </c>
    </row>
    <row r="124" spans="2:84" hidden="1" x14ac:dyDescent="0.3">
      <c r="C124" s="135">
        <v>2</v>
      </c>
      <c r="D124" s="135" t="str">
        <f t="shared" ref="D124:BO124" si="79">+D64</f>
        <v>Densidad Descarga Solida, gr/l</v>
      </c>
      <c r="E124" s="135">
        <f t="shared" si="79"/>
        <v>0</v>
      </c>
      <c r="F124" s="135">
        <f t="shared" si="79"/>
        <v>0</v>
      </c>
      <c r="G124" s="135">
        <f t="shared" si="79"/>
        <v>0</v>
      </c>
      <c r="H124" s="135">
        <f t="shared" si="79"/>
        <v>0</v>
      </c>
      <c r="I124" s="135">
        <f t="shared" si="79"/>
        <v>0</v>
      </c>
      <c r="J124" s="135">
        <f t="shared" si="79"/>
        <v>0</v>
      </c>
      <c r="K124" s="135">
        <f t="shared" si="79"/>
        <v>0</v>
      </c>
      <c r="L124" s="135">
        <f t="shared" si="79"/>
        <v>0</v>
      </c>
      <c r="M124" s="135">
        <f t="shared" si="79"/>
        <v>0</v>
      </c>
      <c r="N124" s="135">
        <f t="shared" si="79"/>
        <v>0</v>
      </c>
      <c r="O124" s="135">
        <f t="shared" si="79"/>
        <v>0</v>
      </c>
      <c r="P124" s="135">
        <f t="shared" si="79"/>
        <v>0</v>
      </c>
      <c r="Q124" s="135">
        <f t="shared" si="79"/>
        <v>0</v>
      </c>
      <c r="R124" s="135">
        <f t="shared" si="79"/>
        <v>0</v>
      </c>
      <c r="S124" s="135">
        <f t="shared" si="79"/>
        <v>0</v>
      </c>
      <c r="T124" s="135">
        <f t="shared" si="79"/>
        <v>0</v>
      </c>
      <c r="U124" s="135">
        <f t="shared" si="79"/>
        <v>0</v>
      </c>
      <c r="V124" s="135">
        <f t="shared" si="79"/>
        <v>0</v>
      </c>
      <c r="W124" s="135">
        <f t="shared" si="79"/>
        <v>0</v>
      </c>
      <c r="X124" s="135">
        <f t="shared" si="79"/>
        <v>0</v>
      </c>
      <c r="Y124" s="135">
        <f t="shared" si="79"/>
        <v>0</v>
      </c>
      <c r="Z124" s="135">
        <f t="shared" si="79"/>
        <v>0</v>
      </c>
      <c r="AA124" s="135">
        <f t="shared" si="79"/>
        <v>0</v>
      </c>
      <c r="AB124" s="135">
        <f t="shared" si="79"/>
        <v>0</v>
      </c>
      <c r="AC124" s="135">
        <f t="shared" si="79"/>
        <v>0</v>
      </c>
      <c r="AD124" s="135">
        <f t="shared" si="79"/>
        <v>0</v>
      </c>
      <c r="AE124" s="135">
        <f t="shared" si="79"/>
        <v>0</v>
      </c>
      <c r="AF124" s="135">
        <f t="shared" si="79"/>
        <v>0</v>
      </c>
      <c r="AG124" s="135">
        <f t="shared" si="79"/>
        <v>0</v>
      </c>
      <c r="AH124" s="135">
        <f t="shared" si="79"/>
        <v>0</v>
      </c>
      <c r="AI124" s="135">
        <f t="shared" si="79"/>
        <v>0</v>
      </c>
      <c r="AJ124" s="135">
        <f t="shared" si="79"/>
        <v>0</v>
      </c>
      <c r="AK124" s="135">
        <f t="shared" si="79"/>
        <v>0</v>
      </c>
      <c r="AL124" s="135">
        <f t="shared" si="79"/>
        <v>0</v>
      </c>
      <c r="AM124" s="135">
        <f t="shared" si="79"/>
        <v>0</v>
      </c>
      <c r="AN124" s="135">
        <f t="shared" si="79"/>
        <v>0</v>
      </c>
      <c r="AO124" s="135">
        <f t="shared" si="79"/>
        <v>0</v>
      </c>
      <c r="AP124" s="135">
        <f t="shared" si="79"/>
        <v>0</v>
      </c>
      <c r="AQ124" s="135">
        <f t="shared" si="79"/>
        <v>0</v>
      </c>
      <c r="AR124" s="135">
        <f t="shared" si="79"/>
        <v>0</v>
      </c>
      <c r="AS124" s="135">
        <f t="shared" si="79"/>
        <v>0</v>
      </c>
      <c r="AT124" s="135">
        <f t="shared" si="79"/>
        <v>0</v>
      </c>
      <c r="AU124" s="135">
        <f t="shared" si="79"/>
        <v>0</v>
      </c>
      <c r="AV124" s="135">
        <f t="shared" si="79"/>
        <v>0</v>
      </c>
      <c r="AW124" s="135">
        <f t="shared" si="79"/>
        <v>0</v>
      </c>
      <c r="AX124" s="135">
        <f t="shared" si="79"/>
        <v>0</v>
      </c>
      <c r="AY124" s="135">
        <f t="shared" si="79"/>
        <v>0</v>
      </c>
      <c r="AZ124" s="135">
        <f t="shared" si="79"/>
        <v>0</v>
      </c>
      <c r="BA124" s="135">
        <f t="shared" si="79"/>
        <v>0</v>
      </c>
      <c r="BB124" s="135">
        <f t="shared" si="79"/>
        <v>0</v>
      </c>
      <c r="BC124" s="135">
        <f t="shared" si="79"/>
        <v>0</v>
      </c>
      <c r="BD124" s="135">
        <f t="shared" si="79"/>
        <v>0</v>
      </c>
      <c r="BE124" s="135">
        <f t="shared" si="79"/>
        <v>0</v>
      </c>
      <c r="BF124" s="135">
        <f t="shared" si="79"/>
        <v>0</v>
      </c>
      <c r="BG124" s="135">
        <f t="shared" si="79"/>
        <v>0</v>
      </c>
      <c r="BH124" s="135">
        <f t="shared" si="79"/>
        <v>0</v>
      </c>
      <c r="BI124" s="135">
        <f t="shared" si="79"/>
        <v>0</v>
      </c>
      <c r="BJ124" s="135">
        <f t="shared" si="79"/>
        <v>0</v>
      </c>
      <c r="BK124" s="135">
        <f t="shared" si="79"/>
        <v>0</v>
      </c>
      <c r="BL124" s="135">
        <f t="shared" si="79"/>
        <v>0</v>
      </c>
      <c r="BM124" s="135">
        <f t="shared" si="79"/>
        <v>0</v>
      </c>
      <c r="BN124" s="135">
        <f t="shared" si="79"/>
        <v>0</v>
      </c>
      <c r="BO124" s="135">
        <f t="shared" si="79"/>
        <v>0</v>
      </c>
      <c r="BP124" s="135">
        <f t="shared" ref="BP124:CF124" si="80">+BP64</f>
        <v>0</v>
      </c>
      <c r="BQ124" s="135">
        <f t="shared" si="80"/>
        <v>0</v>
      </c>
      <c r="BR124" s="135">
        <f t="shared" si="80"/>
        <v>0</v>
      </c>
      <c r="BS124" s="135">
        <f t="shared" si="80"/>
        <v>0</v>
      </c>
      <c r="BT124" s="135">
        <f t="shared" si="80"/>
        <v>0</v>
      </c>
      <c r="BU124" s="135">
        <f t="shared" si="80"/>
        <v>0</v>
      </c>
      <c r="BV124" s="135">
        <f t="shared" si="80"/>
        <v>0</v>
      </c>
      <c r="BW124" s="135">
        <f t="shared" si="80"/>
        <v>0</v>
      </c>
      <c r="BX124" s="135">
        <f t="shared" si="80"/>
        <v>0</v>
      </c>
      <c r="BY124" s="135">
        <f t="shared" si="80"/>
        <v>0</v>
      </c>
      <c r="BZ124" s="135">
        <f t="shared" si="80"/>
        <v>0</v>
      </c>
      <c r="CA124" s="135">
        <f t="shared" si="80"/>
        <v>0</v>
      </c>
      <c r="CB124" s="135">
        <f t="shared" si="80"/>
        <v>0</v>
      </c>
      <c r="CC124" s="135">
        <f t="shared" si="80"/>
        <v>0</v>
      </c>
      <c r="CD124" s="135">
        <f t="shared" si="80"/>
        <v>0</v>
      </c>
      <c r="CE124" s="135">
        <f t="shared" si="80"/>
        <v>0</v>
      </c>
      <c r="CF124" s="135">
        <f t="shared" si="80"/>
        <v>0</v>
      </c>
    </row>
    <row r="125" spans="2:84" hidden="1" x14ac:dyDescent="0.3">
      <c r="C125" s="135">
        <v>3</v>
      </c>
      <c r="D125" s="135" t="str">
        <f t="shared" ref="D125:BO125" si="81">+D70</f>
        <v>Densidad Descarga Solida, gr/l</v>
      </c>
      <c r="E125" s="135">
        <f t="shared" si="81"/>
        <v>0</v>
      </c>
      <c r="F125" s="135">
        <f t="shared" si="81"/>
        <v>0</v>
      </c>
      <c r="G125" s="135">
        <f t="shared" si="81"/>
        <v>0</v>
      </c>
      <c r="H125" s="135">
        <f t="shared" si="81"/>
        <v>0</v>
      </c>
      <c r="I125" s="135">
        <f t="shared" si="81"/>
        <v>0</v>
      </c>
      <c r="J125" s="135">
        <f t="shared" si="81"/>
        <v>0</v>
      </c>
      <c r="K125" s="135">
        <f t="shared" si="81"/>
        <v>0</v>
      </c>
      <c r="L125" s="135">
        <f t="shared" si="81"/>
        <v>0</v>
      </c>
      <c r="M125" s="135">
        <f t="shared" si="81"/>
        <v>0</v>
      </c>
      <c r="N125" s="135">
        <f t="shared" si="81"/>
        <v>0</v>
      </c>
      <c r="O125" s="135">
        <f t="shared" si="81"/>
        <v>0</v>
      </c>
      <c r="P125" s="135">
        <f t="shared" si="81"/>
        <v>0</v>
      </c>
      <c r="Q125" s="135">
        <f t="shared" si="81"/>
        <v>0</v>
      </c>
      <c r="R125" s="135">
        <f t="shared" si="81"/>
        <v>0</v>
      </c>
      <c r="S125" s="135">
        <f t="shared" si="81"/>
        <v>0</v>
      </c>
      <c r="T125" s="135">
        <f t="shared" si="81"/>
        <v>0</v>
      </c>
      <c r="U125" s="135">
        <f t="shared" si="81"/>
        <v>0</v>
      </c>
      <c r="V125" s="135">
        <f t="shared" si="81"/>
        <v>0</v>
      </c>
      <c r="W125" s="135">
        <f t="shared" si="81"/>
        <v>0</v>
      </c>
      <c r="X125" s="135">
        <f t="shared" si="81"/>
        <v>0</v>
      </c>
      <c r="Y125" s="135">
        <f t="shared" si="81"/>
        <v>0</v>
      </c>
      <c r="Z125" s="135">
        <f t="shared" si="81"/>
        <v>0</v>
      </c>
      <c r="AA125" s="135">
        <f t="shared" si="81"/>
        <v>0</v>
      </c>
      <c r="AB125" s="135">
        <f t="shared" si="81"/>
        <v>0</v>
      </c>
      <c r="AC125" s="135">
        <f t="shared" si="81"/>
        <v>0</v>
      </c>
      <c r="AD125" s="135">
        <f t="shared" si="81"/>
        <v>0</v>
      </c>
      <c r="AE125" s="135">
        <f t="shared" si="81"/>
        <v>0</v>
      </c>
      <c r="AF125" s="135">
        <f t="shared" si="81"/>
        <v>0</v>
      </c>
      <c r="AG125" s="135">
        <f t="shared" si="81"/>
        <v>0</v>
      </c>
      <c r="AH125" s="135">
        <f t="shared" si="81"/>
        <v>0</v>
      </c>
      <c r="AI125" s="135">
        <f t="shared" si="81"/>
        <v>0</v>
      </c>
      <c r="AJ125" s="135">
        <f t="shared" si="81"/>
        <v>0</v>
      </c>
      <c r="AK125" s="135">
        <f t="shared" si="81"/>
        <v>0</v>
      </c>
      <c r="AL125" s="135">
        <f t="shared" si="81"/>
        <v>0</v>
      </c>
      <c r="AM125" s="135">
        <f t="shared" si="81"/>
        <v>0</v>
      </c>
      <c r="AN125" s="135">
        <f t="shared" si="81"/>
        <v>0</v>
      </c>
      <c r="AO125" s="135">
        <f t="shared" si="81"/>
        <v>0</v>
      </c>
      <c r="AP125" s="135">
        <f t="shared" si="81"/>
        <v>0</v>
      </c>
      <c r="AQ125" s="135">
        <f t="shared" si="81"/>
        <v>0</v>
      </c>
      <c r="AR125" s="135">
        <f t="shared" si="81"/>
        <v>0</v>
      </c>
      <c r="AS125" s="135">
        <f t="shared" si="81"/>
        <v>0</v>
      </c>
      <c r="AT125" s="135">
        <f t="shared" si="81"/>
        <v>0</v>
      </c>
      <c r="AU125" s="135">
        <f t="shared" si="81"/>
        <v>0</v>
      </c>
      <c r="AV125" s="135">
        <f t="shared" si="81"/>
        <v>0</v>
      </c>
      <c r="AW125" s="135">
        <f t="shared" si="81"/>
        <v>0</v>
      </c>
      <c r="AX125" s="135">
        <f t="shared" si="81"/>
        <v>0</v>
      </c>
      <c r="AY125" s="135">
        <f t="shared" si="81"/>
        <v>0</v>
      </c>
      <c r="AZ125" s="135">
        <f t="shared" si="81"/>
        <v>0</v>
      </c>
      <c r="BA125" s="135">
        <f t="shared" si="81"/>
        <v>0</v>
      </c>
      <c r="BB125" s="135">
        <f t="shared" si="81"/>
        <v>0</v>
      </c>
      <c r="BC125" s="135">
        <f t="shared" si="81"/>
        <v>0</v>
      </c>
      <c r="BD125" s="135">
        <f t="shared" si="81"/>
        <v>0</v>
      </c>
      <c r="BE125" s="135">
        <f t="shared" si="81"/>
        <v>0</v>
      </c>
      <c r="BF125" s="135">
        <f t="shared" si="81"/>
        <v>0</v>
      </c>
      <c r="BG125" s="135">
        <f t="shared" si="81"/>
        <v>0</v>
      </c>
      <c r="BH125" s="135">
        <f t="shared" si="81"/>
        <v>0</v>
      </c>
      <c r="BI125" s="135">
        <f t="shared" si="81"/>
        <v>0</v>
      </c>
      <c r="BJ125" s="135">
        <f t="shared" si="81"/>
        <v>0</v>
      </c>
      <c r="BK125" s="135">
        <f t="shared" si="81"/>
        <v>0</v>
      </c>
      <c r="BL125" s="135">
        <f t="shared" si="81"/>
        <v>0</v>
      </c>
      <c r="BM125" s="135">
        <f t="shared" si="81"/>
        <v>0</v>
      </c>
      <c r="BN125" s="135">
        <f t="shared" si="81"/>
        <v>0</v>
      </c>
      <c r="BO125" s="135">
        <f t="shared" si="81"/>
        <v>0</v>
      </c>
      <c r="BP125" s="135">
        <f t="shared" ref="BP125:CF125" si="82">+BP70</f>
        <v>0</v>
      </c>
      <c r="BQ125" s="135">
        <f t="shared" si="82"/>
        <v>0</v>
      </c>
      <c r="BR125" s="135">
        <f t="shared" si="82"/>
        <v>0</v>
      </c>
      <c r="BS125" s="135">
        <f t="shared" si="82"/>
        <v>0</v>
      </c>
      <c r="BT125" s="135">
        <f t="shared" si="82"/>
        <v>0</v>
      </c>
      <c r="BU125" s="135">
        <f t="shared" si="82"/>
        <v>0</v>
      </c>
      <c r="BV125" s="135">
        <f t="shared" si="82"/>
        <v>0</v>
      </c>
      <c r="BW125" s="135">
        <f t="shared" si="82"/>
        <v>0</v>
      </c>
      <c r="BX125" s="135">
        <f t="shared" si="82"/>
        <v>0</v>
      </c>
      <c r="BY125" s="135">
        <f t="shared" si="82"/>
        <v>0</v>
      </c>
      <c r="BZ125" s="135">
        <f t="shared" si="82"/>
        <v>0</v>
      </c>
      <c r="CA125" s="135">
        <f t="shared" si="82"/>
        <v>0</v>
      </c>
      <c r="CB125" s="135">
        <f t="shared" si="82"/>
        <v>0</v>
      </c>
      <c r="CC125" s="135">
        <f t="shared" si="82"/>
        <v>0</v>
      </c>
      <c r="CD125" s="135">
        <f t="shared" si="82"/>
        <v>0</v>
      </c>
      <c r="CE125" s="135">
        <f t="shared" si="82"/>
        <v>0</v>
      </c>
      <c r="CF125" s="135">
        <f t="shared" si="82"/>
        <v>0</v>
      </c>
    </row>
    <row r="126" spans="2:84" hidden="1" x14ac:dyDescent="0.3">
      <c r="C126" s="135">
        <v>4</v>
      </c>
      <c r="D126" s="135" t="str">
        <f t="shared" ref="D126:BO126" si="83">+D76</f>
        <v>Densidad Descarga Solida, gr/l</v>
      </c>
      <c r="E126" s="135">
        <f t="shared" si="83"/>
        <v>0</v>
      </c>
      <c r="F126" s="135">
        <f t="shared" si="83"/>
        <v>0</v>
      </c>
      <c r="G126" s="135">
        <f t="shared" si="83"/>
        <v>0</v>
      </c>
      <c r="H126" s="135">
        <f t="shared" si="83"/>
        <v>0</v>
      </c>
      <c r="I126" s="135">
        <f t="shared" si="83"/>
        <v>0</v>
      </c>
      <c r="J126" s="135">
        <f t="shared" si="83"/>
        <v>0</v>
      </c>
      <c r="K126" s="135">
        <f t="shared" si="83"/>
        <v>0</v>
      </c>
      <c r="L126" s="135">
        <f t="shared" si="83"/>
        <v>0</v>
      </c>
      <c r="M126" s="135">
        <f t="shared" si="83"/>
        <v>0</v>
      </c>
      <c r="N126" s="135">
        <f t="shared" si="83"/>
        <v>0</v>
      </c>
      <c r="O126" s="135">
        <f t="shared" si="83"/>
        <v>0</v>
      </c>
      <c r="P126" s="135">
        <f t="shared" si="83"/>
        <v>0</v>
      </c>
      <c r="Q126" s="135">
        <f t="shared" si="83"/>
        <v>0</v>
      </c>
      <c r="R126" s="135">
        <f t="shared" si="83"/>
        <v>0</v>
      </c>
      <c r="S126" s="135">
        <f t="shared" si="83"/>
        <v>0</v>
      </c>
      <c r="T126" s="135">
        <f t="shared" si="83"/>
        <v>0</v>
      </c>
      <c r="U126" s="135">
        <f t="shared" si="83"/>
        <v>0</v>
      </c>
      <c r="V126" s="135">
        <f t="shared" si="83"/>
        <v>0</v>
      </c>
      <c r="W126" s="135">
        <f t="shared" si="83"/>
        <v>0</v>
      </c>
      <c r="X126" s="135">
        <f t="shared" si="83"/>
        <v>0</v>
      </c>
      <c r="Y126" s="135">
        <f t="shared" si="83"/>
        <v>0</v>
      </c>
      <c r="Z126" s="135">
        <f t="shared" si="83"/>
        <v>0</v>
      </c>
      <c r="AA126" s="135">
        <f t="shared" si="83"/>
        <v>0</v>
      </c>
      <c r="AB126" s="135">
        <f t="shared" si="83"/>
        <v>0</v>
      </c>
      <c r="AC126" s="135">
        <f t="shared" si="83"/>
        <v>0</v>
      </c>
      <c r="AD126" s="135">
        <f t="shared" si="83"/>
        <v>0</v>
      </c>
      <c r="AE126" s="135">
        <f t="shared" si="83"/>
        <v>0</v>
      </c>
      <c r="AF126" s="135">
        <f t="shared" si="83"/>
        <v>0</v>
      </c>
      <c r="AG126" s="135">
        <f t="shared" si="83"/>
        <v>0</v>
      </c>
      <c r="AH126" s="135">
        <f t="shared" si="83"/>
        <v>0</v>
      </c>
      <c r="AI126" s="135">
        <f t="shared" si="83"/>
        <v>0</v>
      </c>
      <c r="AJ126" s="135">
        <f t="shared" si="83"/>
        <v>0</v>
      </c>
      <c r="AK126" s="135">
        <f t="shared" si="83"/>
        <v>0</v>
      </c>
      <c r="AL126" s="135">
        <f t="shared" si="83"/>
        <v>0</v>
      </c>
      <c r="AM126" s="135">
        <f t="shared" si="83"/>
        <v>0</v>
      </c>
      <c r="AN126" s="135">
        <f t="shared" si="83"/>
        <v>0</v>
      </c>
      <c r="AO126" s="135">
        <f t="shared" si="83"/>
        <v>0</v>
      </c>
      <c r="AP126" s="135">
        <f t="shared" si="83"/>
        <v>0</v>
      </c>
      <c r="AQ126" s="135">
        <f t="shared" si="83"/>
        <v>0</v>
      </c>
      <c r="AR126" s="135">
        <f t="shared" si="83"/>
        <v>0</v>
      </c>
      <c r="AS126" s="135">
        <f t="shared" si="83"/>
        <v>0</v>
      </c>
      <c r="AT126" s="135">
        <f t="shared" si="83"/>
        <v>0</v>
      </c>
      <c r="AU126" s="135">
        <f t="shared" si="83"/>
        <v>0</v>
      </c>
      <c r="AV126" s="135">
        <f t="shared" si="83"/>
        <v>0</v>
      </c>
      <c r="AW126" s="135">
        <f t="shared" si="83"/>
        <v>0</v>
      </c>
      <c r="AX126" s="135">
        <f t="shared" si="83"/>
        <v>0</v>
      </c>
      <c r="AY126" s="135">
        <f t="shared" si="83"/>
        <v>0</v>
      </c>
      <c r="AZ126" s="135">
        <f t="shared" si="83"/>
        <v>0</v>
      </c>
      <c r="BA126" s="135">
        <f t="shared" si="83"/>
        <v>0</v>
      </c>
      <c r="BB126" s="135">
        <f t="shared" si="83"/>
        <v>0</v>
      </c>
      <c r="BC126" s="135">
        <f t="shared" si="83"/>
        <v>0</v>
      </c>
      <c r="BD126" s="135">
        <f t="shared" si="83"/>
        <v>0</v>
      </c>
      <c r="BE126" s="135">
        <f t="shared" si="83"/>
        <v>0</v>
      </c>
      <c r="BF126" s="135">
        <f t="shared" si="83"/>
        <v>0</v>
      </c>
      <c r="BG126" s="135">
        <f t="shared" si="83"/>
        <v>0</v>
      </c>
      <c r="BH126" s="135">
        <f t="shared" si="83"/>
        <v>0</v>
      </c>
      <c r="BI126" s="135">
        <f t="shared" si="83"/>
        <v>0</v>
      </c>
      <c r="BJ126" s="135">
        <f t="shared" si="83"/>
        <v>0</v>
      </c>
      <c r="BK126" s="135">
        <f t="shared" si="83"/>
        <v>0</v>
      </c>
      <c r="BL126" s="135">
        <f t="shared" si="83"/>
        <v>0</v>
      </c>
      <c r="BM126" s="135">
        <f t="shared" si="83"/>
        <v>0</v>
      </c>
      <c r="BN126" s="135">
        <f t="shared" si="83"/>
        <v>0</v>
      </c>
      <c r="BO126" s="135">
        <f t="shared" si="83"/>
        <v>0</v>
      </c>
      <c r="BP126" s="135">
        <f t="shared" ref="BP126:CF126" si="84">+BP76</f>
        <v>0</v>
      </c>
      <c r="BQ126" s="135">
        <f t="shared" si="84"/>
        <v>0</v>
      </c>
      <c r="BR126" s="135">
        <f t="shared" si="84"/>
        <v>0</v>
      </c>
      <c r="BS126" s="135">
        <f t="shared" si="84"/>
        <v>0</v>
      </c>
      <c r="BT126" s="135">
        <f t="shared" si="84"/>
        <v>0</v>
      </c>
      <c r="BU126" s="135">
        <f t="shared" si="84"/>
        <v>0</v>
      </c>
      <c r="BV126" s="135">
        <f t="shared" si="84"/>
        <v>0</v>
      </c>
      <c r="BW126" s="135">
        <f t="shared" si="84"/>
        <v>0</v>
      </c>
      <c r="BX126" s="135">
        <f t="shared" si="84"/>
        <v>0</v>
      </c>
      <c r="BY126" s="135">
        <f t="shared" si="84"/>
        <v>0</v>
      </c>
      <c r="BZ126" s="135">
        <f t="shared" si="84"/>
        <v>0</v>
      </c>
      <c r="CA126" s="135">
        <f t="shared" si="84"/>
        <v>0</v>
      </c>
      <c r="CB126" s="135">
        <f t="shared" si="84"/>
        <v>0</v>
      </c>
      <c r="CC126" s="135">
        <f t="shared" si="84"/>
        <v>0</v>
      </c>
      <c r="CD126" s="135">
        <f t="shared" si="84"/>
        <v>0</v>
      </c>
      <c r="CE126" s="135">
        <f t="shared" si="84"/>
        <v>0</v>
      </c>
      <c r="CF126" s="135">
        <f t="shared" si="84"/>
        <v>0</v>
      </c>
    </row>
    <row r="127" spans="2:84" hidden="1" x14ac:dyDescent="0.3">
      <c r="C127" s="135">
        <v>5</v>
      </c>
      <c r="D127" s="135" t="str">
        <f t="shared" ref="D127:BO127" si="85">+D82</f>
        <v>Densidad Descarga Solida, gr/l</v>
      </c>
      <c r="E127" s="135">
        <f t="shared" si="85"/>
        <v>0</v>
      </c>
      <c r="F127" s="135">
        <f t="shared" si="85"/>
        <v>0</v>
      </c>
      <c r="G127" s="135">
        <f t="shared" si="85"/>
        <v>0</v>
      </c>
      <c r="H127" s="135">
        <f t="shared" si="85"/>
        <v>0</v>
      </c>
      <c r="I127" s="135">
        <f t="shared" si="85"/>
        <v>0</v>
      </c>
      <c r="J127" s="135">
        <f t="shared" si="85"/>
        <v>0</v>
      </c>
      <c r="K127" s="135">
        <f t="shared" si="85"/>
        <v>0</v>
      </c>
      <c r="L127" s="135">
        <f t="shared" si="85"/>
        <v>0</v>
      </c>
      <c r="M127" s="135">
        <f t="shared" si="85"/>
        <v>0</v>
      </c>
      <c r="N127" s="135">
        <f t="shared" si="85"/>
        <v>0</v>
      </c>
      <c r="O127" s="135">
        <f t="shared" si="85"/>
        <v>0</v>
      </c>
      <c r="P127" s="135">
        <f t="shared" si="85"/>
        <v>0</v>
      </c>
      <c r="Q127" s="135">
        <f t="shared" si="85"/>
        <v>0</v>
      </c>
      <c r="R127" s="135">
        <f t="shared" si="85"/>
        <v>0</v>
      </c>
      <c r="S127" s="135">
        <f t="shared" si="85"/>
        <v>0</v>
      </c>
      <c r="T127" s="135">
        <f t="shared" si="85"/>
        <v>0</v>
      </c>
      <c r="U127" s="135">
        <f t="shared" si="85"/>
        <v>0</v>
      </c>
      <c r="V127" s="135">
        <f t="shared" si="85"/>
        <v>0</v>
      </c>
      <c r="W127" s="135">
        <f t="shared" si="85"/>
        <v>0</v>
      </c>
      <c r="X127" s="135">
        <f t="shared" si="85"/>
        <v>0</v>
      </c>
      <c r="Y127" s="135">
        <f t="shared" si="85"/>
        <v>0</v>
      </c>
      <c r="Z127" s="135">
        <f t="shared" si="85"/>
        <v>0</v>
      </c>
      <c r="AA127" s="135">
        <f t="shared" si="85"/>
        <v>0</v>
      </c>
      <c r="AB127" s="135">
        <f t="shared" si="85"/>
        <v>0</v>
      </c>
      <c r="AC127" s="135">
        <f t="shared" si="85"/>
        <v>0</v>
      </c>
      <c r="AD127" s="135">
        <f t="shared" si="85"/>
        <v>0</v>
      </c>
      <c r="AE127" s="135">
        <f t="shared" si="85"/>
        <v>0</v>
      </c>
      <c r="AF127" s="135">
        <f t="shared" si="85"/>
        <v>0</v>
      </c>
      <c r="AG127" s="135">
        <f t="shared" si="85"/>
        <v>0</v>
      </c>
      <c r="AH127" s="135">
        <f t="shared" si="85"/>
        <v>0</v>
      </c>
      <c r="AI127" s="135">
        <f t="shared" si="85"/>
        <v>0</v>
      </c>
      <c r="AJ127" s="135">
        <f t="shared" si="85"/>
        <v>0</v>
      </c>
      <c r="AK127" s="135">
        <f t="shared" si="85"/>
        <v>0</v>
      </c>
      <c r="AL127" s="135">
        <f t="shared" si="85"/>
        <v>0</v>
      </c>
      <c r="AM127" s="135">
        <f t="shared" si="85"/>
        <v>0</v>
      </c>
      <c r="AN127" s="135">
        <f t="shared" si="85"/>
        <v>0</v>
      </c>
      <c r="AO127" s="135">
        <f t="shared" si="85"/>
        <v>0</v>
      </c>
      <c r="AP127" s="135">
        <f t="shared" si="85"/>
        <v>0</v>
      </c>
      <c r="AQ127" s="135">
        <f t="shared" si="85"/>
        <v>0</v>
      </c>
      <c r="AR127" s="135">
        <f t="shared" si="85"/>
        <v>0</v>
      </c>
      <c r="AS127" s="135">
        <f t="shared" si="85"/>
        <v>0</v>
      </c>
      <c r="AT127" s="135">
        <f t="shared" si="85"/>
        <v>0</v>
      </c>
      <c r="AU127" s="135">
        <f t="shared" si="85"/>
        <v>0</v>
      </c>
      <c r="AV127" s="135">
        <f t="shared" si="85"/>
        <v>0</v>
      </c>
      <c r="AW127" s="135">
        <f t="shared" si="85"/>
        <v>0</v>
      </c>
      <c r="AX127" s="135">
        <f t="shared" si="85"/>
        <v>0</v>
      </c>
      <c r="AY127" s="135">
        <f t="shared" si="85"/>
        <v>0</v>
      </c>
      <c r="AZ127" s="135">
        <f t="shared" si="85"/>
        <v>0</v>
      </c>
      <c r="BA127" s="135">
        <f t="shared" si="85"/>
        <v>0</v>
      </c>
      <c r="BB127" s="135">
        <f t="shared" si="85"/>
        <v>0</v>
      </c>
      <c r="BC127" s="135">
        <f t="shared" si="85"/>
        <v>0</v>
      </c>
      <c r="BD127" s="135">
        <f t="shared" si="85"/>
        <v>0</v>
      </c>
      <c r="BE127" s="135">
        <f t="shared" si="85"/>
        <v>0</v>
      </c>
      <c r="BF127" s="135">
        <f t="shared" si="85"/>
        <v>0</v>
      </c>
      <c r="BG127" s="135">
        <f t="shared" si="85"/>
        <v>0</v>
      </c>
      <c r="BH127" s="135">
        <f t="shared" si="85"/>
        <v>0</v>
      </c>
      <c r="BI127" s="135">
        <f t="shared" si="85"/>
        <v>0</v>
      </c>
      <c r="BJ127" s="135">
        <f t="shared" si="85"/>
        <v>0</v>
      </c>
      <c r="BK127" s="135">
        <f t="shared" si="85"/>
        <v>0</v>
      </c>
      <c r="BL127" s="135">
        <f t="shared" si="85"/>
        <v>0</v>
      </c>
      <c r="BM127" s="135">
        <f t="shared" si="85"/>
        <v>0</v>
      </c>
      <c r="BN127" s="135">
        <f t="shared" si="85"/>
        <v>0</v>
      </c>
      <c r="BO127" s="135">
        <f t="shared" si="85"/>
        <v>0</v>
      </c>
      <c r="BP127" s="135">
        <f t="shared" ref="BP127:CF127" si="86">+BP82</f>
        <v>0</v>
      </c>
      <c r="BQ127" s="135">
        <f t="shared" si="86"/>
        <v>0</v>
      </c>
      <c r="BR127" s="135">
        <f t="shared" si="86"/>
        <v>0</v>
      </c>
      <c r="BS127" s="135">
        <f t="shared" si="86"/>
        <v>0</v>
      </c>
      <c r="BT127" s="135">
        <f t="shared" si="86"/>
        <v>0</v>
      </c>
      <c r="BU127" s="135">
        <f t="shared" si="86"/>
        <v>0</v>
      </c>
      <c r="BV127" s="135">
        <f t="shared" si="86"/>
        <v>0</v>
      </c>
      <c r="BW127" s="135">
        <f t="shared" si="86"/>
        <v>0</v>
      </c>
      <c r="BX127" s="135">
        <f t="shared" si="86"/>
        <v>0</v>
      </c>
      <c r="BY127" s="135">
        <f t="shared" si="86"/>
        <v>0</v>
      </c>
      <c r="BZ127" s="135">
        <f t="shared" si="86"/>
        <v>0</v>
      </c>
      <c r="CA127" s="135">
        <f t="shared" si="86"/>
        <v>0</v>
      </c>
      <c r="CB127" s="135">
        <f t="shared" si="86"/>
        <v>0</v>
      </c>
      <c r="CC127" s="135">
        <f t="shared" si="86"/>
        <v>0</v>
      </c>
      <c r="CD127" s="135">
        <f t="shared" si="86"/>
        <v>0</v>
      </c>
      <c r="CE127" s="135">
        <f t="shared" si="86"/>
        <v>0</v>
      </c>
      <c r="CF127" s="135">
        <f t="shared" si="86"/>
        <v>0</v>
      </c>
    </row>
    <row r="128" spans="2:84" hidden="1" x14ac:dyDescent="0.3">
      <c r="C128" s="135">
        <v>6</v>
      </c>
      <c r="D128" s="135" t="str">
        <f t="shared" ref="D128:BO128" si="87">+D88</f>
        <v>Densidad Descarga Solida, gr/l</v>
      </c>
      <c r="E128" s="135">
        <f t="shared" si="87"/>
        <v>0</v>
      </c>
      <c r="F128" s="135">
        <f t="shared" si="87"/>
        <v>0</v>
      </c>
      <c r="G128" s="135">
        <f t="shared" si="87"/>
        <v>0</v>
      </c>
      <c r="H128" s="135">
        <f t="shared" si="87"/>
        <v>0</v>
      </c>
      <c r="I128" s="135">
        <f t="shared" si="87"/>
        <v>0</v>
      </c>
      <c r="J128" s="135">
        <f t="shared" si="87"/>
        <v>0</v>
      </c>
      <c r="K128" s="135">
        <f t="shared" si="87"/>
        <v>0</v>
      </c>
      <c r="L128" s="135">
        <f t="shared" si="87"/>
        <v>0</v>
      </c>
      <c r="M128" s="135">
        <f t="shared" si="87"/>
        <v>0</v>
      </c>
      <c r="N128" s="135">
        <f t="shared" si="87"/>
        <v>0</v>
      </c>
      <c r="O128" s="135">
        <f t="shared" si="87"/>
        <v>0</v>
      </c>
      <c r="P128" s="135">
        <f t="shared" si="87"/>
        <v>0</v>
      </c>
      <c r="Q128" s="135">
        <f t="shared" si="87"/>
        <v>0</v>
      </c>
      <c r="R128" s="135">
        <f t="shared" si="87"/>
        <v>0</v>
      </c>
      <c r="S128" s="135">
        <f t="shared" si="87"/>
        <v>0</v>
      </c>
      <c r="T128" s="135">
        <f t="shared" si="87"/>
        <v>0</v>
      </c>
      <c r="U128" s="135">
        <f t="shared" si="87"/>
        <v>0</v>
      </c>
      <c r="V128" s="135">
        <f t="shared" si="87"/>
        <v>0</v>
      </c>
      <c r="W128" s="135">
        <f t="shared" si="87"/>
        <v>0</v>
      </c>
      <c r="X128" s="135">
        <f t="shared" si="87"/>
        <v>0</v>
      </c>
      <c r="Y128" s="135">
        <f t="shared" si="87"/>
        <v>0</v>
      </c>
      <c r="Z128" s="135">
        <f t="shared" si="87"/>
        <v>0</v>
      </c>
      <c r="AA128" s="135">
        <f t="shared" si="87"/>
        <v>0</v>
      </c>
      <c r="AB128" s="135">
        <f t="shared" si="87"/>
        <v>0</v>
      </c>
      <c r="AC128" s="135">
        <f t="shared" si="87"/>
        <v>0</v>
      </c>
      <c r="AD128" s="135">
        <f t="shared" si="87"/>
        <v>0</v>
      </c>
      <c r="AE128" s="135">
        <f t="shared" si="87"/>
        <v>0</v>
      </c>
      <c r="AF128" s="135">
        <f t="shared" si="87"/>
        <v>0</v>
      </c>
      <c r="AG128" s="135">
        <f t="shared" si="87"/>
        <v>0</v>
      </c>
      <c r="AH128" s="135">
        <f t="shared" si="87"/>
        <v>0</v>
      </c>
      <c r="AI128" s="135">
        <f t="shared" si="87"/>
        <v>0</v>
      </c>
      <c r="AJ128" s="135">
        <f t="shared" si="87"/>
        <v>0</v>
      </c>
      <c r="AK128" s="135">
        <f t="shared" si="87"/>
        <v>0</v>
      </c>
      <c r="AL128" s="135">
        <f t="shared" si="87"/>
        <v>0</v>
      </c>
      <c r="AM128" s="135">
        <f t="shared" si="87"/>
        <v>0</v>
      </c>
      <c r="AN128" s="135">
        <f t="shared" si="87"/>
        <v>0</v>
      </c>
      <c r="AO128" s="135">
        <f t="shared" si="87"/>
        <v>0</v>
      </c>
      <c r="AP128" s="135">
        <f t="shared" si="87"/>
        <v>0</v>
      </c>
      <c r="AQ128" s="135">
        <f t="shared" si="87"/>
        <v>0</v>
      </c>
      <c r="AR128" s="135">
        <f t="shared" si="87"/>
        <v>0</v>
      </c>
      <c r="AS128" s="135">
        <f t="shared" si="87"/>
        <v>0</v>
      </c>
      <c r="AT128" s="135">
        <f t="shared" si="87"/>
        <v>0</v>
      </c>
      <c r="AU128" s="135">
        <f t="shared" si="87"/>
        <v>0</v>
      </c>
      <c r="AV128" s="135">
        <f t="shared" si="87"/>
        <v>0</v>
      </c>
      <c r="AW128" s="135">
        <f t="shared" si="87"/>
        <v>0</v>
      </c>
      <c r="AX128" s="135">
        <f t="shared" si="87"/>
        <v>0</v>
      </c>
      <c r="AY128" s="135">
        <f t="shared" si="87"/>
        <v>0</v>
      </c>
      <c r="AZ128" s="135">
        <f t="shared" si="87"/>
        <v>0</v>
      </c>
      <c r="BA128" s="135">
        <f t="shared" si="87"/>
        <v>0</v>
      </c>
      <c r="BB128" s="135">
        <f t="shared" si="87"/>
        <v>0</v>
      </c>
      <c r="BC128" s="135">
        <f t="shared" si="87"/>
        <v>0</v>
      </c>
      <c r="BD128" s="135">
        <f t="shared" si="87"/>
        <v>0</v>
      </c>
      <c r="BE128" s="135">
        <f t="shared" si="87"/>
        <v>0</v>
      </c>
      <c r="BF128" s="135">
        <f t="shared" si="87"/>
        <v>0</v>
      </c>
      <c r="BG128" s="135">
        <f t="shared" si="87"/>
        <v>0</v>
      </c>
      <c r="BH128" s="135">
        <f t="shared" si="87"/>
        <v>0</v>
      </c>
      <c r="BI128" s="135">
        <f t="shared" si="87"/>
        <v>0</v>
      </c>
      <c r="BJ128" s="135">
        <f t="shared" si="87"/>
        <v>0</v>
      </c>
      <c r="BK128" s="135">
        <f t="shared" si="87"/>
        <v>0</v>
      </c>
      <c r="BL128" s="135">
        <f t="shared" si="87"/>
        <v>0</v>
      </c>
      <c r="BM128" s="135">
        <f t="shared" si="87"/>
        <v>0</v>
      </c>
      <c r="BN128" s="135">
        <f t="shared" si="87"/>
        <v>0</v>
      </c>
      <c r="BO128" s="135">
        <f t="shared" si="87"/>
        <v>0</v>
      </c>
      <c r="BP128" s="135">
        <f t="shared" ref="BP128:CF128" si="88">+BP88</f>
        <v>0</v>
      </c>
      <c r="BQ128" s="135">
        <f t="shared" si="88"/>
        <v>0</v>
      </c>
      <c r="BR128" s="135">
        <f t="shared" si="88"/>
        <v>0</v>
      </c>
      <c r="BS128" s="135">
        <f t="shared" si="88"/>
        <v>0</v>
      </c>
      <c r="BT128" s="135">
        <f t="shared" si="88"/>
        <v>0</v>
      </c>
      <c r="BU128" s="135">
        <f t="shared" si="88"/>
        <v>0</v>
      </c>
      <c r="BV128" s="135">
        <f t="shared" si="88"/>
        <v>0</v>
      </c>
      <c r="BW128" s="135">
        <f t="shared" si="88"/>
        <v>0</v>
      </c>
      <c r="BX128" s="135">
        <f t="shared" si="88"/>
        <v>0</v>
      </c>
      <c r="BY128" s="135">
        <f t="shared" si="88"/>
        <v>0</v>
      </c>
      <c r="BZ128" s="135">
        <f t="shared" si="88"/>
        <v>0</v>
      </c>
      <c r="CA128" s="135">
        <f t="shared" si="88"/>
        <v>0</v>
      </c>
      <c r="CB128" s="135">
        <f t="shared" si="88"/>
        <v>0</v>
      </c>
      <c r="CC128" s="135">
        <f t="shared" si="88"/>
        <v>0</v>
      </c>
      <c r="CD128" s="135">
        <f t="shared" si="88"/>
        <v>0</v>
      </c>
      <c r="CE128" s="135">
        <f t="shared" si="88"/>
        <v>0</v>
      </c>
      <c r="CF128" s="135">
        <f t="shared" si="88"/>
        <v>0</v>
      </c>
    </row>
    <row r="129" spans="3:84" hidden="1" x14ac:dyDescent="0.3">
      <c r="C129" s="135">
        <v>7</v>
      </c>
      <c r="D129" s="135" t="str">
        <f t="shared" ref="D129:BO129" si="89">+D94</f>
        <v>Densidad Descarga Solida, gr/l</v>
      </c>
      <c r="E129" s="135">
        <f t="shared" si="89"/>
        <v>0</v>
      </c>
      <c r="F129" s="135">
        <f t="shared" si="89"/>
        <v>0</v>
      </c>
      <c r="G129" s="135">
        <f t="shared" si="89"/>
        <v>0</v>
      </c>
      <c r="H129" s="135">
        <f t="shared" si="89"/>
        <v>0</v>
      </c>
      <c r="I129" s="135">
        <f t="shared" si="89"/>
        <v>0</v>
      </c>
      <c r="J129" s="135">
        <f t="shared" si="89"/>
        <v>0</v>
      </c>
      <c r="K129" s="135">
        <f t="shared" si="89"/>
        <v>0</v>
      </c>
      <c r="L129" s="135">
        <f t="shared" si="89"/>
        <v>0</v>
      </c>
      <c r="M129" s="135">
        <f t="shared" si="89"/>
        <v>0</v>
      </c>
      <c r="N129" s="135">
        <f t="shared" si="89"/>
        <v>0</v>
      </c>
      <c r="O129" s="135">
        <f t="shared" si="89"/>
        <v>0</v>
      </c>
      <c r="P129" s="135">
        <f t="shared" si="89"/>
        <v>0</v>
      </c>
      <c r="Q129" s="135">
        <f t="shared" si="89"/>
        <v>0</v>
      </c>
      <c r="R129" s="135">
        <f t="shared" si="89"/>
        <v>0</v>
      </c>
      <c r="S129" s="135">
        <f t="shared" si="89"/>
        <v>0</v>
      </c>
      <c r="T129" s="135">
        <f t="shared" si="89"/>
        <v>0</v>
      </c>
      <c r="U129" s="135">
        <f t="shared" si="89"/>
        <v>0</v>
      </c>
      <c r="V129" s="135">
        <f t="shared" si="89"/>
        <v>0</v>
      </c>
      <c r="W129" s="135">
        <f t="shared" si="89"/>
        <v>0</v>
      </c>
      <c r="X129" s="135">
        <f t="shared" si="89"/>
        <v>0</v>
      </c>
      <c r="Y129" s="135">
        <f t="shared" si="89"/>
        <v>0</v>
      </c>
      <c r="Z129" s="135">
        <f t="shared" si="89"/>
        <v>0</v>
      </c>
      <c r="AA129" s="135">
        <f t="shared" si="89"/>
        <v>0</v>
      </c>
      <c r="AB129" s="135">
        <f t="shared" si="89"/>
        <v>0</v>
      </c>
      <c r="AC129" s="135">
        <f t="shared" si="89"/>
        <v>0</v>
      </c>
      <c r="AD129" s="135">
        <f t="shared" si="89"/>
        <v>0</v>
      </c>
      <c r="AE129" s="135">
        <f t="shared" si="89"/>
        <v>0</v>
      </c>
      <c r="AF129" s="135">
        <f t="shared" si="89"/>
        <v>0</v>
      </c>
      <c r="AG129" s="135">
        <f t="shared" si="89"/>
        <v>0</v>
      </c>
      <c r="AH129" s="135">
        <f t="shared" si="89"/>
        <v>0</v>
      </c>
      <c r="AI129" s="135">
        <f t="shared" si="89"/>
        <v>0</v>
      </c>
      <c r="AJ129" s="135">
        <f t="shared" si="89"/>
        <v>0</v>
      </c>
      <c r="AK129" s="135">
        <f t="shared" si="89"/>
        <v>0</v>
      </c>
      <c r="AL129" s="135">
        <f t="shared" si="89"/>
        <v>0</v>
      </c>
      <c r="AM129" s="135">
        <f t="shared" si="89"/>
        <v>0</v>
      </c>
      <c r="AN129" s="135">
        <f t="shared" si="89"/>
        <v>0</v>
      </c>
      <c r="AO129" s="135">
        <f t="shared" si="89"/>
        <v>0</v>
      </c>
      <c r="AP129" s="135">
        <f t="shared" si="89"/>
        <v>0</v>
      </c>
      <c r="AQ129" s="135">
        <f t="shared" si="89"/>
        <v>0</v>
      </c>
      <c r="AR129" s="135">
        <f t="shared" si="89"/>
        <v>0</v>
      </c>
      <c r="AS129" s="135">
        <f t="shared" si="89"/>
        <v>0</v>
      </c>
      <c r="AT129" s="135">
        <f t="shared" si="89"/>
        <v>0</v>
      </c>
      <c r="AU129" s="135">
        <f t="shared" si="89"/>
        <v>0</v>
      </c>
      <c r="AV129" s="135">
        <f t="shared" si="89"/>
        <v>0</v>
      </c>
      <c r="AW129" s="135">
        <f t="shared" si="89"/>
        <v>0</v>
      </c>
      <c r="AX129" s="135">
        <f t="shared" si="89"/>
        <v>0</v>
      </c>
      <c r="AY129" s="135">
        <f t="shared" si="89"/>
        <v>0</v>
      </c>
      <c r="AZ129" s="135">
        <f t="shared" si="89"/>
        <v>0</v>
      </c>
      <c r="BA129" s="135">
        <f t="shared" si="89"/>
        <v>0</v>
      </c>
      <c r="BB129" s="135">
        <f t="shared" si="89"/>
        <v>0</v>
      </c>
      <c r="BC129" s="135">
        <f t="shared" si="89"/>
        <v>0</v>
      </c>
      <c r="BD129" s="135">
        <f t="shared" si="89"/>
        <v>0</v>
      </c>
      <c r="BE129" s="135">
        <f t="shared" si="89"/>
        <v>0</v>
      </c>
      <c r="BF129" s="135">
        <f t="shared" si="89"/>
        <v>0</v>
      </c>
      <c r="BG129" s="135">
        <f t="shared" si="89"/>
        <v>0</v>
      </c>
      <c r="BH129" s="135">
        <f t="shared" si="89"/>
        <v>0</v>
      </c>
      <c r="BI129" s="135">
        <f t="shared" si="89"/>
        <v>0</v>
      </c>
      <c r="BJ129" s="135">
        <f t="shared" si="89"/>
        <v>0</v>
      </c>
      <c r="BK129" s="135">
        <f t="shared" si="89"/>
        <v>0</v>
      </c>
      <c r="BL129" s="135">
        <f t="shared" si="89"/>
        <v>0</v>
      </c>
      <c r="BM129" s="135">
        <f t="shared" si="89"/>
        <v>0</v>
      </c>
      <c r="BN129" s="135">
        <f t="shared" si="89"/>
        <v>0</v>
      </c>
      <c r="BO129" s="135">
        <f t="shared" si="89"/>
        <v>0</v>
      </c>
      <c r="BP129" s="135">
        <f t="shared" ref="BP129:CF129" si="90">+BP94</f>
        <v>0</v>
      </c>
      <c r="BQ129" s="135">
        <f t="shared" si="90"/>
        <v>0</v>
      </c>
      <c r="BR129" s="135">
        <f t="shared" si="90"/>
        <v>0</v>
      </c>
      <c r="BS129" s="135">
        <f t="shared" si="90"/>
        <v>0</v>
      </c>
      <c r="BT129" s="135">
        <f t="shared" si="90"/>
        <v>0</v>
      </c>
      <c r="BU129" s="135">
        <f t="shared" si="90"/>
        <v>0</v>
      </c>
      <c r="BV129" s="135">
        <f t="shared" si="90"/>
        <v>0</v>
      </c>
      <c r="BW129" s="135">
        <f t="shared" si="90"/>
        <v>0</v>
      </c>
      <c r="BX129" s="135">
        <f t="shared" si="90"/>
        <v>0</v>
      </c>
      <c r="BY129" s="135">
        <f t="shared" si="90"/>
        <v>0</v>
      </c>
      <c r="BZ129" s="135">
        <f t="shared" si="90"/>
        <v>0</v>
      </c>
      <c r="CA129" s="135">
        <f t="shared" si="90"/>
        <v>0</v>
      </c>
      <c r="CB129" s="135">
        <f t="shared" si="90"/>
        <v>0</v>
      </c>
      <c r="CC129" s="135">
        <f t="shared" si="90"/>
        <v>0</v>
      </c>
      <c r="CD129" s="135">
        <f t="shared" si="90"/>
        <v>0</v>
      </c>
      <c r="CE129" s="135">
        <f t="shared" si="90"/>
        <v>0</v>
      </c>
      <c r="CF129" s="135">
        <f t="shared" si="90"/>
        <v>0</v>
      </c>
    </row>
    <row r="130" spans="3:84" hidden="1" x14ac:dyDescent="0.3">
      <c r="C130" s="135">
        <v>8</v>
      </c>
      <c r="D130" s="135" t="str">
        <f t="shared" ref="D130:BO130" si="91">+D100</f>
        <v>Densidad Descarga Solida, gr/l</v>
      </c>
      <c r="E130" s="135">
        <f t="shared" si="91"/>
        <v>0</v>
      </c>
      <c r="F130" s="135">
        <f t="shared" si="91"/>
        <v>0</v>
      </c>
      <c r="G130" s="135">
        <f t="shared" si="91"/>
        <v>0</v>
      </c>
      <c r="H130" s="135">
        <f t="shared" si="91"/>
        <v>0</v>
      </c>
      <c r="I130" s="135">
        <f t="shared" si="91"/>
        <v>0</v>
      </c>
      <c r="J130" s="135">
        <f t="shared" si="91"/>
        <v>0</v>
      </c>
      <c r="K130" s="135">
        <f t="shared" si="91"/>
        <v>0</v>
      </c>
      <c r="L130" s="135">
        <f t="shared" si="91"/>
        <v>0</v>
      </c>
      <c r="M130" s="135">
        <f t="shared" si="91"/>
        <v>0</v>
      </c>
      <c r="N130" s="135">
        <f t="shared" si="91"/>
        <v>0</v>
      </c>
      <c r="O130" s="135">
        <f t="shared" si="91"/>
        <v>0</v>
      </c>
      <c r="P130" s="135">
        <f t="shared" si="91"/>
        <v>0</v>
      </c>
      <c r="Q130" s="135">
        <f t="shared" si="91"/>
        <v>0</v>
      </c>
      <c r="R130" s="135">
        <f t="shared" si="91"/>
        <v>0</v>
      </c>
      <c r="S130" s="135">
        <f t="shared" si="91"/>
        <v>0</v>
      </c>
      <c r="T130" s="135">
        <f t="shared" si="91"/>
        <v>0</v>
      </c>
      <c r="U130" s="135">
        <f t="shared" si="91"/>
        <v>0</v>
      </c>
      <c r="V130" s="135">
        <f t="shared" si="91"/>
        <v>0</v>
      </c>
      <c r="W130" s="135">
        <f t="shared" si="91"/>
        <v>0</v>
      </c>
      <c r="X130" s="135">
        <f t="shared" si="91"/>
        <v>0</v>
      </c>
      <c r="Y130" s="135">
        <f t="shared" si="91"/>
        <v>0</v>
      </c>
      <c r="Z130" s="135">
        <f t="shared" si="91"/>
        <v>0</v>
      </c>
      <c r="AA130" s="135">
        <f t="shared" si="91"/>
        <v>0</v>
      </c>
      <c r="AB130" s="135">
        <f t="shared" si="91"/>
        <v>0</v>
      </c>
      <c r="AC130" s="135">
        <f t="shared" si="91"/>
        <v>0</v>
      </c>
      <c r="AD130" s="135">
        <f t="shared" si="91"/>
        <v>0</v>
      </c>
      <c r="AE130" s="135">
        <f t="shared" si="91"/>
        <v>0</v>
      </c>
      <c r="AF130" s="135">
        <f t="shared" si="91"/>
        <v>0</v>
      </c>
      <c r="AG130" s="135">
        <f t="shared" si="91"/>
        <v>0</v>
      </c>
      <c r="AH130" s="135">
        <f t="shared" si="91"/>
        <v>0</v>
      </c>
      <c r="AI130" s="135">
        <f t="shared" si="91"/>
        <v>0</v>
      </c>
      <c r="AJ130" s="135">
        <f t="shared" si="91"/>
        <v>0</v>
      </c>
      <c r="AK130" s="135">
        <f t="shared" si="91"/>
        <v>0</v>
      </c>
      <c r="AL130" s="135">
        <f t="shared" si="91"/>
        <v>0</v>
      </c>
      <c r="AM130" s="135">
        <f t="shared" si="91"/>
        <v>0</v>
      </c>
      <c r="AN130" s="135">
        <f t="shared" si="91"/>
        <v>0</v>
      </c>
      <c r="AO130" s="135">
        <f t="shared" si="91"/>
        <v>0</v>
      </c>
      <c r="AP130" s="135">
        <f t="shared" si="91"/>
        <v>0</v>
      </c>
      <c r="AQ130" s="135">
        <f t="shared" si="91"/>
        <v>0</v>
      </c>
      <c r="AR130" s="135">
        <f t="shared" si="91"/>
        <v>0</v>
      </c>
      <c r="AS130" s="135">
        <f t="shared" si="91"/>
        <v>0</v>
      </c>
      <c r="AT130" s="135">
        <f t="shared" si="91"/>
        <v>0</v>
      </c>
      <c r="AU130" s="135">
        <f t="shared" si="91"/>
        <v>0</v>
      </c>
      <c r="AV130" s="135">
        <f t="shared" si="91"/>
        <v>0</v>
      </c>
      <c r="AW130" s="135">
        <f t="shared" si="91"/>
        <v>0</v>
      </c>
      <c r="AX130" s="135">
        <f t="shared" si="91"/>
        <v>0</v>
      </c>
      <c r="AY130" s="135">
        <f t="shared" si="91"/>
        <v>0</v>
      </c>
      <c r="AZ130" s="135">
        <f t="shared" si="91"/>
        <v>0</v>
      </c>
      <c r="BA130" s="135">
        <f t="shared" si="91"/>
        <v>0</v>
      </c>
      <c r="BB130" s="135">
        <f t="shared" si="91"/>
        <v>0</v>
      </c>
      <c r="BC130" s="135">
        <f t="shared" si="91"/>
        <v>0</v>
      </c>
      <c r="BD130" s="135">
        <f t="shared" si="91"/>
        <v>0</v>
      </c>
      <c r="BE130" s="135">
        <f t="shared" si="91"/>
        <v>0</v>
      </c>
      <c r="BF130" s="135">
        <f t="shared" si="91"/>
        <v>0</v>
      </c>
      <c r="BG130" s="135">
        <f t="shared" si="91"/>
        <v>0</v>
      </c>
      <c r="BH130" s="135">
        <f t="shared" si="91"/>
        <v>0</v>
      </c>
      <c r="BI130" s="135">
        <f t="shared" si="91"/>
        <v>0</v>
      </c>
      <c r="BJ130" s="135">
        <f t="shared" si="91"/>
        <v>0</v>
      </c>
      <c r="BK130" s="135">
        <f t="shared" si="91"/>
        <v>0</v>
      </c>
      <c r="BL130" s="135">
        <f t="shared" si="91"/>
        <v>0</v>
      </c>
      <c r="BM130" s="135">
        <f t="shared" si="91"/>
        <v>0</v>
      </c>
      <c r="BN130" s="135">
        <f t="shared" si="91"/>
        <v>0</v>
      </c>
      <c r="BO130" s="135">
        <f t="shared" si="91"/>
        <v>0</v>
      </c>
      <c r="BP130" s="135">
        <f t="shared" ref="BP130:CF130" si="92">+BP100</f>
        <v>0</v>
      </c>
      <c r="BQ130" s="135">
        <f t="shared" si="92"/>
        <v>0</v>
      </c>
      <c r="BR130" s="135">
        <f t="shared" si="92"/>
        <v>0</v>
      </c>
      <c r="BS130" s="135">
        <f t="shared" si="92"/>
        <v>0</v>
      </c>
      <c r="BT130" s="135">
        <f t="shared" si="92"/>
        <v>0</v>
      </c>
      <c r="BU130" s="135">
        <f t="shared" si="92"/>
        <v>0</v>
      </c>
      <c r="BV130" s="135">
        <f t="shared" si="92"/>
        <v>0</v>
      </c>
      <c r="BW130" s="135">
        <f t="shared" si="92"/>
        <v>0</v>
      </c>
      <c r="BX130" s="135">
        <f t="shared" si="92"/>
        <v>0</v>
      </c>
      <c r="BY130" s="135">
        <f t="shared" si="92"/>
        <v>0</v>
      </c>
      <c r="BZ130" s="135">
        <f t="shared" si="92"/>
        <v>0</v>
      </c>
      <c r="CA130" s="135">
        <f t="shared" si="92"/>
        <v>0</v>
      </c>
      <c r="CB130" s="135">
        <f t="shared" si="92"/>
        <v>0</v>
      </c>
      <c r="CC130" s="135">
        <f t="shared" si="92"/>
        <v>0</v>
      </c>
      <c r="CD130" s="135">
        <f t="shared" si="92"/>
        <v>0</v>
      </c>
      <c r="CE130" s="135">
        <f t="shared" si="92"/>
        <v>0</v>
      </c>
      <c r="CF130" s="135">
        <f t="shared" si="92"/>
        <v>0</v>
      </c>
    </row>
    <row r="131" spans="3:84" hidden="1" x14ac:dyDescent="0.3">
      <c r="C131" s="135">
        <v>9</v>
      </c>
      <c r="D131" s="135" t="str">
        <f t="shared" ref="D131:BO131" si="93">+D106</f>
        <v>Densidad Descarga Solida, gr/l</v>
      </c>
      <c r="E131" s="135">
        <f t="shared" si="93"/>
        <v>0</v>
      </c>
      <c r="F131" s="135">
        <f t="shared" si="93"/>
        <v>0</v>
      </c>
      <c r="G131" s="135">
        <f t="shared" si="93"/>
        <v>0</v>
      </c>
      <c r="H131" s="135">
        <f t="shared" si="93"/>
        <v>0</v>
      </c>
      <c r="I131" s="135">
        <f t="shared" si="93"/>
        <v>0</v>
      </c>
      <c r="J131" s="135">
        <f t="shared" si="93"/>
        <v>0</v>
      </c>
      <c r="K131" s="135">
        <f t="shared" si="93"/>
        <v>0</v>
      </c>
      <c r="L131" s="135">
        <f t="shared" si="93"/>
        <v>0</v>
      </c>
      <c r="M131" s="135">
        <f t="shared" si="93"/>
        <v>0</v>
      </c>
      <c r="N131" s="135">
        <f t="shared" si="93"/>
        <v>0</v>
      </c>
      <c r="O131" s="135">
        <f t="shared" si="93"/>
        <v>0</v>
      </c>
      <c r="P131" s="135">
        <f t="shared" si="93"/>
        <v>0</v>
      </c>
      <c r="Q131" s="135">
        <f t="shared" si="93"/>
        <v>0</v>
      </c>
      <c r="R131" s="135">
        <f t="shared" si="93"/>
        <v>0</v>
      </c>
      <c r="S131" s="135">
        <f t="shared" si="93"/>
        <v>0</v>
      </c>
      <c r="T131" s="135">
        <f t="shared" si="93"/>
        <v>0</v>
      </c>
      <c r="U131" s="135">
        <f t="shared" si="93"/>
        <v>0</v>
      </c>
      <c r="V131" s="135">
        <f t="shared" si="93"/>
        <v>0</v>
      </c>
      <c r="W131" s="135">
        <f t="shared" si="93"/>
        <v>0</v>
      </c>
      <c r="X131" s="135">
        <f t="shared" si="93"/>
        <v>0</v>
      </c>
      <c r="Y131" s="135">
        <f t="shared" si="93"/>
        <v>0</v>
      </c>
      <c r="Z131" s="135">
        <f t="shared" si="93"/>
        <v>0</v>
      </c>
      <c r="AA131" s="135">
        <f t="shared" si="93"/>
        <v>0</v>
      </c>
      <c r="AB131" s="135">
        <f t="shared" si="93"/>
        <v>0</v>
      </c>
      <c r="AC131" s="135">
        <f t="shared" si="93"/>
        <v>0</v>
      </c>
      <c r="AD131" s="135">
        <f t="shared" si="93"/>
        <v>0</v>
      </c>
      <c r="AE131" s="135">
        <f t="shared" si="93"/>
        <v>0</v>
      </c>
      <c r="AF131" s="135">
        <f t="shared" si="93"/>
        <v>0</v>
      </c>
      <c r="AG131" s="135">
        <f t="shared" si="93"/>
        <v>0</v>
      </c>
      <c r="AH131" s="135">
        <f t="shared" si="93"/>
        <v>0</v>
      </c>
      <c r="AI131" s="135">
        <f t="shared" si="93"/>
        <v>0</v>
      </c>
      <c r="AJ131" s="135">
        <f t="shared" si="93"/>
        <v>0</v>
      </c>
      <c r="AK131" s="135">
        <f t="shared" si="93"/>
        <v>0</v>
      </c>
      <c r="AL131" s="135">
        <f t="shared" si="93"/>
        <v>0</v>
      </c>
      <c r="AM131" s="135">
        <f t="shared" si="93"/>
        <v>0</v>
      </c>
      <c r="AN131" s="135">
        <f t="shared" si="93"/>
        <v>0</v>
      </c>
      <c r="AO131" s="135">
        <f t="shared" si="93"/>
        <v>0</v>
      </c>
      <c r="AP131" s="135">
        <f t="shared" si="93"/>
        <v>0</v>
      </c>
      <c r="AQ131" s="135">
        <f t="shared" si="93"/>
        <v>0</v>
      </c>
      <c r="AR131" s="135">
        <f t="shared" si="93"/>
        <v>0</v>
      </c>
      <c r="AS131" s="135">
        <f t="shared" si="93"/>
        <v>0</v>
      </c>
      <c r="AT131" s="135">
        <f t="shared" si="93"/>
        <v>0</v>
      </c>
      <c r="AU131" s="135">
        <f t="shared" si="93"/>
        <v>0</v>
      </c>
      <c r="AV131" s="135">
        <f t="shared" si="93"/>
        <v>0</v>
      </c>
      <c r="AW131" s="135">
        <f t="shared" si="93"/>
        <v>0</v>
      </c>
      <c r="AX131" s="135">
        <f t="shared" si="93"/>
        <v>0</v>
      </c>
      <c r="AY131" s="135">
        <f t="shared" si="93"/>
        <v>0</v>
      </c>
      <c r="AZ131" s="135">
        <f t="shared" si="93"/>
        <v>0</v>
      </c>
      <c r="BA131" s="135">
        <f t="shared" si="93"/>
        <v>0</v>
      </c>
      <c r="BB131" s="135">
        <f t="shared" si="93"/>
        <v>0</v>
      </c>
      <c r="BC131" s="135">
        <f t="shared" si="93"/>
        <v>0</v>
      </c>
      <c r="BD131" s="135">
        <f t="shared" si="93"/>
        <v>0</v>
      </c>
      <c r="BE131" s="135">
        <f t="shared" si="93"/>
        <v>0</v>
      </c>
      <c r="BF131" s="135">
        <f t="shared" si="93"/>
        <v>0</v>
      </c>
      <c r="BG131" s="135">
        <f t="shared" si="93"/>
        <v>0</v>
      </c>
      <c r="BH131" s="135">
        <f t="shared" si="93"/>
        <v>0</v>
      </c>
      <c r="BI131" s="135">
        <f t="shared" si="93"/>
        <v>0</v>
      </c>
      <c r="BJ131" s="135">
        <f t="shared" si="93"/>
        <v>0</v>
      </c>
      <c r="BK131" s="135">
        <f t="shared" si="93"/>
        <v>0</v>
      </c>
      <c r="BL131" s="135">
        <f t="shared" si="93"/>
        <v>0</v>
      </c>
      <c r="BM131" s="135">
        <f t="shared" si="93"/>
        <v>0</v>
      </c>
      <c r="BN131" s="135">
        <f t="shared" si="93"/>
        <v>0</v>
      </c>
      <c r="BO131" s="135">
        <f t="shared" si="93"/>
        <v>0</v>
      </c>
      <c r="BP131" s="135">
        <f t="shared" ref="BP131:CF131" si="94">+BP106</f>
        <v>0</v>
      </c>
      <c r="BQ131" s="135">
        <f t="shared" si="94"/>
        <v>0</v>
      </c>
      <c r="BR131" s="135">
        <f t="shared" si="94"/>
        <v>0</v>
      </c>
      <c r="BS131" s="135">
        <f t="shared" si="94"/>
        <v>0</v>
      </c>
      <c r="BT131" s="135">
        <f t="shared" si="94"/>
        <v>0</v>
      </c>
      <c r="BU131" s="135">
        <f t="shared" si="94"/>
        <v>0</v>
      </c>
      <c r="BV131" s="135">
        <f t="shared" si="94"/>
        <v>0</v>
      </c>
      <c r="BW131" s="135">
        <f t="shared" si="94"/>
        <v>0</v>
      </c>
      <c r="BX131" s="135">
        <f t="shared" si="94"/>
        <v>0</v>
      </c>
      <c r="BY131" s="135">
        <f t="shared" si="94"/>
        <v>0</v>
      </c>
      <c r="BZ131" s="135">
        <f t="shared" si="94"/>
        <v>0</v>
      </c>
      <c r="CA131" s="135">
        <f t="shared" si="94"/>
        <v>0</v>
      </c>
      <c r="CB131" s="135">
        <f t="shared" si="94"/>
        <v>0</v>
      </c>
      <c r="CC131" s="135">
        <f t="shared" si="94"/>
        <v>0</v>
      </c>
      <c r="CD131" s="135">
        <f t="shared" si="94"/>
        <v>0</v>
      </c>
      <c r="CE131" s="135">
        <f t="shared" si="94"/>
        <v>0</v>
      </c>
      <c r="CF131" s="135">
        <f t="shared" si="94"/>
        <v>0</v>
      </c>
    </row>
    <row r="132" spans="3:84" hidden="1" x14ac:dyDescent="0.3">
      <c r="C132" s="135">
        <v>10</v>
      </c>
      <c r="D132" s="135" t="str">
        <f t="shared" ref="D132:BO132" si="95">+D112</f>
        <v>Densidad Descarga Solida, gr/l</v>
      </c>
      <c r="E132" s="135">
        <f t="shared" si="95"/>
        <v>0</v>
      </c>
      <c r="F132" s="135">
        <f t="shared" si="95"/>
        <v>0</v>
      </c>
      <c r="G132" s="135">
        <f t="shared" si="95"/>
        <v>0</v>
      </c>
      <c r="H132" s="135">
        <f t="shared" si="95"/>
        <v>0</v>
      </c>
      <c r="I132" s="135">
        <f t="shared" si="95"/>
        <v>0</v>
      </c>
      <c r="J132" s="135">
        <f t="shared" si="95"/>
        <v>0</v>
      </c>
      <c r="K132" s="135">
        <f t="shared" si="95"/>
        <v>0</v>
      </c>
      <c r="L132" s="135">
        <f t="shared" si="95"/>
        <v>0</v>
      </c>
      <c r="M132" s="135">
        <f t="shared" si="95"/>
        <v>0</v>
      </c>
      <c r="N132" s="135">
        <f t="shared" si="95"/>
        <v>0</v>
      </c>
      <c r="O132" s="135">
        <f t="shared" si="95"/>
        <v>0</v>
      </c>
      <c r="P132" s="135">
        <f t="shared" si="95"/>
        <v>0</v>
      </c>
      <c r="Q132" s="135">
        <f t="shared" si="95"/>
        <v>0</v>
      </c>
      <c r="R132" s="135">
        <f t="shared" si="95"/>
        <v>0</v>
      </c>
      <c r="S132" s="135">
        <f t="shared" si="95"/>
        <v>0</v>
      </c>
      <c r="T132" s="135">
        <f t="shared" si="95"/>
        <v>0</v>
      </c>
      <c r="U132" s="135">
        <f t="shared" si="95"/>
        <v>0</v>
      </c>
      <c r="V132" s="135">
        <f t="shared" si="95"/>
        <v>0</v>
      </c>
      <c r="W132" s="135">
        <f t="shared" si="95"/>
        <v>0</v>
      </c>
      <c r="X132" s="135">
        <f t="shared" si="95"/>
        <v>0</v>
      </c>
      <c r="Y132" s="135">
        <f t="shared" si="95"/>
        <v>0</v>
      </c>
      <c r="Z132" s="135">
        <f t="shared" si="95"/>
        <v>0</v>
      </c>
      <c r="AA132" s="135">
        <f t="shared" si="95"/>
        <v>0</v>
      </c>
      <c r="AB132" s="135">
        <f t="shared" si="95"/>
        <v>0</v>
      </c>
      <c r="AC132" s="135">
        <f t="shared" si="95"/>
        <v>0</v>
      </c>
      <c r="AD132" s="135">
        <f t="shared" si="95"/>
        <v>0</v>
      </c>
      <c r="AE132" s="135">
        <f t="shared" si="95"/>
        <v>0</v>
      </c>
      <c r="AF132" s="135">
        <f t="shared" si="95"/>
        <v>0</v>
      </c>
      <c r="AG132" s="135">
        <f t="shared" si="95"/>
        <v>0</v>
      </c>
      <c r="AH132" s="135">
        <f t="shared" si="95"/>
        <v>0</v>
      </c>
      <c r="AI132" s="135">
        <f t="shared" si="95"/>
        <v>0</v>
      </c>
      <c r="AJ132" s="135">
        <f t="shared" si="95"/>
        <v>0</v>
      </c>
      <c r="AK132" s="135">
        <f t="shared" si="95"/>
        <v>0</v>
      </c>
      <c r="AL132" s="135">
        <f t="shared" si="95"/>
        <v>0</v>
      </c>
      <c r="AM132" s="135">
        <f t="shared" si="95"/>
        <v>0</v>
      </c>
      <c r="AN132" s="135">
        <f t="shared" si="95"/>
        <v>0</v>
      </c>
      <c r="AO132" s="135">
        <f t="shared" si="95"/>
        <v>0</v>
      </c>
      <c r="AP132" s="135">
        <f t="shared" si="95"/>
        <v>0</v>
      </c>
      <c r="AQ132" s="135">
        <f t="shared" si="95"/>
        <v>0</v>
      </c>
      <c r="AR132" s="135">
        <f t="shared" si="95"/>
        <v>0</v>
      </c>
      <c r="AS132" s="135">
        <f t="shared" si="95"/>
        <v>0</v>
      </c>
      <c r="AT132" s="135">
        <f t="shared" si="95"/>
        <v>0</v>
      </c>
      <c r="AU132" s="135">
        <f t="shared" si="95"/>
        <v>0</v>
      </c>
      <c r="AV132" s="135">
        <f t="shared" si="95"/>
        <v>0</v>
      </c>
      <c r="AW132" s="135">
        <f t="shared" si="95"/>
        <v>0</v>
      </c>
      <c r="AX132" s="135">
        <f t="shared" si="95"/>
        <v>0</v>
      </c>
      <c r="AY132" s="135">
        <f t="shared" si="95"/>
        <v>0</v>
      </c>
      <c r="AZ132" s="135">
        <f t="shared" si="95"/>
        <v>0</v>
      </c>
      <c r="BA132" s="135">
        <f t="shared" si="95"/>
        <v>0</v>
      </c>
      <c r="BB132" s="135">
        <f t="shared" si="95"/>
        <v>0</v>
      </c>
      <c r="BC132" s="135">
        <f t="shared" si="95"/>
        <v>0</v>
      </c>
      <c r="BD132" s="135">
        <f t="shared" si="95"/>
        <v>0</v>
      </c>
      <c r="BE132" s="135">
        <f t="shared" si="95"/>
        <v>0</v>
      </c>
      <c r="BF132" s="135">
        <f t="shared" si="95"/>
        <v>0</v>
      </c>
      <c r="BG132" s="135">
        <f t="shared" si="95"/>
        <v>0</v>
      </c>
      <c r="BH132" s="135">
        <f t="shared" si="95"/>
        <v>0</v>
      </c>
      <c r="BI132" s="135">
        <f t="shared" si="95"/>
        <v>0</v>
      </c>
      <c r="BJ132" s="135">
        <f t="shared" si="95"/>
        <v>0</v>
      </c>
      <c r="BK132" s="135">
        <f t="shared" si="95"/>
        <v>0</v>
      </c>
      <c r="BL132" s="135">
        <f t="shared" si="95"/>
        <v>0</v>
      </c>
      <c r="BM132" s="135">
        <f t="shared" si="95"/>
        <v>0</v>
      </c>
      <c r="BN132" s="135">
        <f t="shared" si="95"/>
        <v>0</v>
      </c>
      <c r="BO132" s="135">
        <f t="shared" si="95"/>
        <v>0</v>
      </c>
      <c r="BP132" s="135">
        <f t="shared" ref="BP132:CF132" si="96">+BP112</f>
        <v>0</v>
      </c>
      <c r="BQ132" s="135">
        <f t="shared" si="96"/>
        <v>0</v>
      </c>
      <c r="BR132" s="135">
        <f t="shared" si="96"/>
        <v>0</v>
      </c>
      <c r="BS132" s="135">
        <f t="shared" si="96"/>
        <v>0</v>
      </c>
      <c r="BT132" s="135">
        <f t="shared" si="96"/>
        <v>0</v>
      </c>
      <c r="BU132" s="135">
        <f t="shared" si="96"/>
        <v>0</v>
      </c>
      <c r="BV132" s="135">
        <f t="shared" si="96"/>
        <v>0</v>
      </c>
      <c r="BW132" s="135">
        <f t="shared" si="96"/>
        <v>0</v>
      </c>
      <c r="BX132" s="135">
        <f t="shared" si="96"/>
        <v>0</v>
      </c>
      <c r="BY132" s="135">
        <f t="shared" si="96"/>
        <v>0</v>
      </c>
      <c r="BZ132" s="135">
        <f t="shared" si="96"/>
        <v>0</v>
      </c>
      <c r="CA132" s="135">
        <f t="shared" si="96"/>
        <v>0</v>
      </c>
      <c r="CB132" s="135">
        <f t="shared" si="96"/>
        <v>0</v>
      </c>
      <c r="CC132" s="135">
        <f t="shared" si="96"/>
        <v>0</v>
      </c>
      <c r="CD132" s="135">
        <f t="shared" si="96"/>
        <v>0</v>
      </c>
      <c r="CE132" s="135">
        <f t="shared" si="96"/>
        <v>0</v>
      </c>
      <c r="CF132" s="135">
        <f t="shared" si="96"/>
        <v>0</v>
      </c>
    </row>
    <row r="133" spans="3:84" hidden="1" x14ac:dyDescent="0.3">
      <c r="C133" s="135"/>
      <c r="D133" s="506" t="s">
        <v>269</v>
      </c>
      <c r="E133" s="507">
        <f>+IFERROR(SUMPRODUCT(E123:E132,E175:E184)/E185,0)</f>
        <v>0</v>
      </c>
      <c r="F133" s="507">
        <f t="shared" ref="F133:BQ133" si="97">+IFERROR(SUMPRODUCT(F123:F132,F175:F184)/F185,0)</f>
        <v>0</v>
      </c>
      <c r="G133" s="507">
        <f t="shared" si="97"/>
        <v>0</v>
      </c>
      <c r="H133" s="507">
        <f t="shared" si="97"/>
        <v>0</v>
      </c>
      <c r="I133" s="507">
        <f t="shared" si="97"/>
        <v>0</v>
      </c>
      <c r="J133" s="507">
        <f t="shared" si="97"/>
        <v>0</v>
      </c>
      <c r="K133" s="507">
        <f t="shared" si="97"/>
        <v>0</v>
      </c>
      <c r="L133" s="507">
        <f t="shared" si="97"/>
        <v>0</v>
      </c>
      <c r="M133" s="507">
        <f t="shared" si="97"/>
        <v>0</v>
      </c>
      <c r="N133" s="507">
        <f t="shared" si="97"/>
        <v>0</v>
      </c>
      <c r="O133" s="507">
        <f t="shared" si="97"/>
        <v>0</v>
      </c>
      <c r="P133" s="507">
        <f t="shared" si="97"/>
        <v>0</v>
      </c>
      <c r="Q133" s="507">
        <f t="shared" si="97"/>
        <v>0</v>
      </c>
      <c r="R133" s="507">
        <f t="shared" si="97"/>
        <v>0</v>
      </c>
      <c r="S133" s="507">
        <f t="shared" si="97"/>
        <v>0</v>
      </c>
      <c r="T133" s="507">
        <f t="shared" si="97"/>
        <v>0</v>
      </c>
      <c r="U133" s="507">
        <f t="shared" si="97"/>
        <v>0</v>
      </c>
      <c r="V133" s="507">
        <f t="shared" si="97"/>
        <v>0</v>
      </c>
      <c r="W133" s="507">
        <f t="shared" si="97"/>
        <v>0</v>
      </c>
      <c r="X133" s="507">
        <f t="shared" si="97"/>
        <v>0</v>
      </c>
      <c r="Y133" s="507">
        <f t="shared" si="97"/>
        <v>0</v>
      </c>
      <c r="Z133" s="507">
        <f t="shared" si="97"/>
        <v>0</v>
      </c>
      <c r="AA133" s="507">
        <f t="shared" si="97"/>
        <v>0</v>
      </c>
      <c r="AB133" s="507">
        <f t="shared" si="97"/>
        <v>0</v>
      </c>
      <c r="AC133" s="507">
        <f t="shared" si="97"/>
        <v>0</v>
      </c>
      <c r="AD133" s="507">
        <f t="shared" si="97"/>
        <v>0</v>
      </c>
      <c r="AE133" s="507">
        <f t="shared" si="97"/>
        <v>0</v>
      </c>
      <c r="AF133" s="507">
        <f t="shared" si="97"/>
        <v>0</v>
      </c>
      <c r="AG133" s="507">
        <f t="shared" si="97"/>
        <v>0</v>
      </c>
      <c r="AH133" s="507">
        <f t="shared" si="97"/>
        <v>0</v>
      </c>
      <c r="AI133" s="507">
        <f t="shared" si="97"/>
        <v>0</v>
      </c>
      <c r="AJ133" s="507">
        <f t="shared" si="97"/>
        <v>0</v>
      </c>
      <c r="AK133" s="507">
        <f t="shared" si="97"/>
        <v>0</v>
      </c>
      <c r="AL133" s="507">
        <f t="shared" si="97"/>
        <v>0</v>
      </c>
      <c r="AM133" s="507">
        <f t="shared" si="97"/>
        <v>0</v>
      </c>
      <c r="AN133" s="507">
        <f t="shared" si="97"/>
        <v>0</v>
      </c>
      <c r="AO133" s="507">
        <f t="shared" si="97"/>
        <v>0</v>
      </c>
      <c r="AP133" s="507">
        <f t="shared" si="97"/>
        <v>0</v>
      </c>
      <c r="AQ133" s="507">
        <f t="shared" si="97"/>
        <v>0</v>
      </c>
      <c r="AR133" s="507">
        <f t="shared" si="97"/>
        <v>0</v>
      </c>
      <c r="AS133" s="507">
        <f t="shared" si="97"/>
        <v>0</v>
      </c>
      <c r="AT133" s="507">
        <f t="shared" si="97"/>
        <v>0</v>
      </c>
      <c r="AU133" s="507">
        <f t="shared" si="97"/>
        <v>0</v>
      </c>
      <c r="AV133" s="507">
        <f t="shared" si="97"/>
        <v>0</v>
      </c>
      <c r="AW133" s="507">
        <f t="shared" si="97"/>
        <v>0</v>
      </c>
      <c r="AX133" s="507">
        <f t="shared" si="97"/>
        <v>0</v>
      </c>
      <c r="AY133" s="507">
        <f t="shared" si="97"/>
        <v>0</v>
      </c>
      <c r="AZ133" s="507">
        <f t="shared" si="97"/>
        <v>0</v>
      </c>
      <c r="BA133" s="507">
        <f t="shared" si="97"/>
        <v>0</v>
      </c>
      <c r="BB133" s="507">
        <f t="shared" si="97"/>
        <v>0</v>
      </c>
      <c r="BC133" s="507">
        <f t="shared" si="97"/>
        <v>0</v>
      </c>
      <c r="BD133" s="507">
        <f t="shared" si="97"/>
        <v>0</v>
      </c>
      <c r="BE133" s="507">
        <f t="shared" si="97"/>
        <v>0</v>
      </c>
      <c r="BF133" s="507">
        <f t="shared" si="97"/>
        <v>0</v>
      </c>
      <c r="BG133" s="507">
        <f t="shared" si="97"/>
        <v>0</v>
      </c>
      <c r="BH133" s="507">
        <f t="shared" si="97"/>
        <v>0</v>
      </c>
      <c r="BI133" s="507">
        <f t="shared" si="97"/>
        <v>0</v>
      </c>
      <c r="BJ133" s="507">
        <f t="shared" si="97"/>
        <v>0</v>
      </c>
      <c r="BK133" s="507">
        <f t="shared" si="97"/>
        <v>0</v>
      </c>
      <c r="BL133" s="507">
        <f t="shared" si="97"/>
        <v>0</v>
      </c>
      <c r="BM133" s="507">
        <f t="shared" si="97"/>
        <v>0</v>
      </c>
      <c r="BN133" s="507">
        <f t="shared" si="97"/>
        <v>0</v>
      </c>
      <c r="BO133" s="507">
        <f t="shared" si="97"/>
        <v>0</v>
      </c>
      <c r="BP133" s="507">
        <f t="shared" si="97"/>
        <v>0</v>
      </c>
      <c r="BQ133" s="507">
        <f t="shared" si="97"/>
        <v>0</v>
      </c>
      <c r="BR133" s="507">
        <f t="shared" ref="BR133:CF133" si="98">+IFERROR(SUMPRODUCT(BR123:BR132,BR175:BR184)/BR185,0)</f>
        <v>0</v>
      </c>
      <c r="BS133" s="507">
        <f t="shared" si="98"/>
        <v>0</v>
      </c>
      <c r="BT133" s="507">
        <f t="shared" si="98"/>
        <v>0</v>
      </c>
      <c r="BU133" s="507">
        <f t="shared" si="98"/>
        <v>0</v>
      </c>
      <c r="BV133" s="507">
        <f t="shared" si="98"/>
        <v>0</v>
      </c>
      <c r="BW133" s="507">
        <f t="shared" si="98"/>
        <v>0</v>
      </c>
      <c r="BX133" s="507">
        <f t="shared" si="98"/>
        <v>0</v>
      </c>
      <c r="BY133" s="507">
        <f t="shared" si="98"/>
        <v>0</v>
      </c>
      <c r="BZ133" s="507">
        <f t="shared" si="98"/>
        <v>0</v>
      </c>
      <c r="CA133" s="507">
        <f t="shared" si="98"/>
        <v>0</v>
      </c>
      <c r="CB133" s="507">
        <f t="shared" si="98"/>
        <v>0</v>
      </c>
      <c r="CC133" s="507">
        <f t="shared" si="98"/>
        <v>0</v>
      </c>
      <c r="CD133" s="507">
        <f t="shared" si="98"/>
        <v>0</v>
      </c>
      <c r="CE133" s="507">
        <f t="shared" si="98"/>
        <v>0</v>
      </c>
      <c r="CF133" s="507">
        <f t="shared" si="98"/>
        <v>0</v>
      </c>
    </row>
    <row r="134" spans="3:84" hidden="1" x14ac:dyDescent="0.3">
      <c r="C134" s="135"/>
      <c r="D134" s="508" t="s">
        <v>270</v>
      </c>
      <c r="E134" s="507">
        <f>+IFERROR(AVERAGEIF(E123:E132,"&gt;0"),0)</f>
        <v>0</v>
      </c>
      <c r="F134" s="507">
        <f t="shared" ref="F134:BQ134" si="99">+IFERROR(AVERAGEIF(F123:F132,"&gt;0"),0)</f>
        <v>0</v>
      </c>
      <c r="G134" s="507">
        <f t="shared" si="99"/>
        <v>0</v>
      </c>
      <c r="H134" s="507">
        <f t="shared" si="99"/>
        <v>0</v>
      </c>
      <c r="I134" s="507">
        <f t="shared" si="99"/>
        <v>0</v>
      </c>
      <c r="J134" s="507">
        <f t="shared" si="99"/>
        <v>0</v>
      </c>
      <c r="K134" s="507">
        <f t="shared" si="99"/>
        <v>0</v>
      </c>
      <c r="L134" s="507">
        <f t="shared" si="99"/>
        <v>0</v>
      </c>
      <c r="M134" s="507">
        <f t="shared" si="99"/>
        <v>0</v>
      </c>
      <c r="N134" s="507">
        <f t="shared" si="99"/>
        <v>0</v>
      </c>
      <c r="O134" s="507">
        <f t="shared" si="99"/>
        <v>0</v>
      </c>
      <c r="P134" s="507">
        <f t="shared" si="99"/>
        <v>0</v>
      </c>
      <c r="Q134" s="507">
        <f t="shared" si="99"/>
        <v>0</v>
      </c>
      <c r="R134" s="507">
        <f t="shared" si="99"/>
        <v>0</v>
      </c>
      <c r="S134" s="507">
        <f t="shared" si="99"/>
        <v>0</v>
      </c>
      <c r="T134" s="507">
        <f t="shared" si="99"/>
        <v>0</v>
      </c>
      <c r="U134" s="507">
        <f t="shared" si="99"/>
        <v>0</v>
      </c>
      <c r="V134" s="507">
        <f t="shared" si="99"/>
        <v>0</v>
      </c>
      <c r="W134" s="507">
        <f t="shared" si="99"/>
        <v>0</v>
      </c>
      <c r="X134" s="507">
        <f t="shared" si="99"/>
        <v>0</v>
      </c>
      <c r="Y134" s="507">
        <f t="shared" si="99"/>
        <v>0</v>
      </c>
      <c r="Z134" s="507">
        <f t="shared" si="99"/>
        <v>0</v>
      </c>
      <c r="AA134" s="507">
        <f t="shared" si="99"/>
        <v>0</v>
      </c>
      <c r="AB134" s="507">
        <f t="shared" si="99"/>
        <v>0</v>
      </c>
      <c r="AC134" s="507">
        <f t="shared" si="99"/>
        <v>0</v>
      </c>
      <c r="AD134" s="507">
        <f t="shared" si="99"/>
        <v>0</v>
      </c>
      <c r="AE134" s="507">
        <f t="shared" si="99"/>
        <v>0</v>
      </c>
      <c r="AF134" s="507">
        <f t="shared" si="99"/>
        <v>0</v>
      </c>
      <c r="AG134" s="507">
        <f t="shared" si="99"/>
        <v>0</v>
      </c>
      <c r="AH134" s="507">
        <f t="shared" si="99"/>
        <v>0</v>
      </c>
      <c r="AI134" s="507">
        <f t="shared" si="99"/>
        <v>0</v>
      </c>
      <c r="AJ134" s="507">
        <f t="shared" si="99"/>
        <v>0</v>
      </c>
      <c r="AK134" s="507">
        <f t="shared" si="99"/>
        <v>0</v>
      </c>
      <c r="AL134" s="507">
        <f t="shared" si="99"/>
        <v>0</v>
      </c>
      <c r="AM134" s="507">
        <f t="shared" si="99"/>
        <v>0</v>
      </c>
      <c r="AN134" s="507">
        <f t="shared" si="99"/>
        <v>0</v>
      </c>
      <c r="AO134" s="507">
        <f t="shared" si="99"/>
        <v>0</v>
      </c>
      <c r="AP134" s="507">
        <f t="shared" si="99"/>
        <v>0</v>
      </c>
      <c r="AQ134" s="507">
        <f t="shared" si="99"/>
        <v>0</v>
      </c>
      <c r="AR134" s="507">
        <f t="shared" si="99"/>
        <v>0</v>
      </c>
      <c r="AS134" s="507">
        <f t="shared" si="99"/>
        <v>0</v>
      </c>
      <c r="AT134" s="507">
        <f t="shared" si="99"/>
        <v>0</v>
      </c>
      <c r="AU134" s="507">
        <f t="shared" si="99"/>
        <v>0</v>
      </c>
      <c r="AV134" s="507">
        <f t="shared" si="99"/>
        <v>0</v>
      </c>
      <c r="AW134" s="507">
        <f t="shared" si="99"/>
        <v>0</v>
      </c>
      <c r="AX134" s="507">
        <f t="shared" si="99"/>
        <v>0</v>
      </c>
      <c r="AY134" s="507">
        <f t="shared" si="99"/>
        <v>0</v>
      </c>
      <c r="AZ134" s="507">
        <f t="shared" si="99"/>
        <v>0</v>
      </c>
      <c r="BA134" s="507">
        <f t="shared" si="99"/>
        <v>0</v>
      </c>
      <c r="BB134" s="507">
        <f t="shared" si="99"/>
        <v>0</v>
      </c>
      <c r="BC134" s="507">
        <f t="shared" si="99"/>
        <v>0</v>
      </c>
      <c r="BD134" s="507">
        <f t="shared" si="99"/>
        <v>0</v>
      </c>
      <c r="BE134" s="507">
        <f t="shared" si="99"/>
        <v>0</v>
      </c>
      <c r="BF134" s="507">
        <f t="shared" si="99"/>
        <v>0</v>
      </c>
      <c r="BG134" s="507">
        <f t="shared" si="99"/>
        <v>0</v>
      </c>
      <c r="BH134" s="507">
        <f t="shared" si="99"/>
        <v>0</v>
      </c>
      <c r="BI134" s="507">
        <f t="shared" si="99"/>
        <v>0</v>
      </c>
      <c r="BJ134" s="507">
        <f t="shared" si="99"/>
        <v>0</v>
      </c>
      <c r="BK134" s="507">
        <f t="shared" si="99"/>
        <v>0</v>
      </c>
      <c r="BL134" s="507">
        <f t="shared" si="99"/>
        <v>0</v>
      </c>
      <c r="BM134" s="507">
        <f t="shared" si="99"/>
        <v>0</v>
      </c>
      <c r="BN134" s="507">
        <f t="shared" si="99"/>
        <v>0</v>
      </c>
      <c r="BO134" s="507">
        <f t="shared" si="99"/>
        <v>0</v>
      </c>
      <c r="BP134" s="507">
        <f t="shared" si="99"/>
        <v>0</v>
      </c>
      <c r="BQ134" s="507">
        <f t="shared" si="99"/>
        <v>0</v>
      </c>
      <c r="BR134" s="507">
        <f t="shared" ref="BR134:CF134" si="100">+IFERROR(AVERAGEIF(BR123:BR132,"&gt;0"),0)</f>
        <v>0</v>
      </c>
      <c r="BS134" s="507">
        <f t="shared" si="100"/>
        <v>0</v>
      </c>
      <c r="BT134" s="507">
        <f t="shared" si="100"/>
        <v>0</v>
      </c>
      <c r="BU134" s="507">
        <f t="shared" si="100"/>
        <v>0</v>
      </c>
      <c r="BV134" s="507">
        <f t="shared" si="100"/>
        <v>0</v>
      </c>
      <c r="BW134" s="507">
        <f t="shared" si="100"/>
        <v>0</v>
      </c>
      <c r="BX134" s="507">
        <f t="shared" si="100"/>
        <v>0</v>
      </c>
      <c r="BY134" s="507">
        <f t="shared" si="100"/>
        <v>0</v>
      </c>
      <c r="BZ134" s="507">
        <f t="shared" si="100"/>
        <v>0</v>
      </c>
      <c r="CA134" s="507">
        <f t="shared" si="100"/>
        <v>0</v>
      </c>
      <c r="CB134" s="507">
        <f t="shared" si="100"/>
        <v>0</v>
      </c>
      <c r="CC134" s="507">
        <f t="shared" si="100"/>
        <v>0</v>
      </c>
      <c r="CD134" s="507">
        <f t="shared" si="100"/>
        <v>0</v>
      </c>
      <c r="CE134" s="507">
        <f t="shared" si="100"/>
        <v>0</v>
      </c>
      <c r="CF134" s="507">
        <f t="shared" si="100"/>
        <v>0</v>
      </c>
    </row>
    <row r="135" spans="3:84" hidden="1" x14ac:dyDescent="0.3">
      <c r="C135" s="135"/>
      <c r="D135" s="135"/>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c r="AD135" s="135"/>
      <c r="AE135" s="135"/>
      <c r="AF135" s="135"/>
      <c r="AG135" s="135"/>
      <c r="AH135" s="135"/>
      <c r="AI135" s="135"/>
      <c r="AJ135" s="135"/>
      <c r="AK135" s="135"/>
      <c r="AL135" s="135"/>
      <c r="AM135" s="135"/>
      <c r="AN135" s="135"/>
      <c r="AO135" s="135"/>
      <c r="AP135" s="135"/>
      <c r="AQ135" s="135"/>
      <c r="AR135" s="135"/>
      <c r="AS135" s="135"/>
      <c r="AT135" s="135"/>
      <c r="AU135" s="135"/>
      <c r="AV135" s="135"/>
      <c r="AW135" s="135"/>
      <c r="AX135" s="135"/>
      <c r="AY135" s="135"/>
      <c r="AZ135" s="135"/>
      <c r="BA135" s="135"/>
      <c r="BB135" s="135"/>
      <c r="BC135" s="135"/>
      <c r="BD135" s="135"/>
      <c r="BE135" s="135"/>
      <c r="BF135" s="135"/>
      <c r="BG135" s="135"/>
      <c r="BH135" s="135"/>
      <c r="BI135" s="135"/>
      <c r="BJ135" s="135"/>
      <c r="BK135" s="135"/>
      <c r="BL135" s="135"/>
      <c r="BM135" s="135"/>
      <c r="BN135" s="135"/>
      <c r="BO135" s="135"/>
      <c r="BP135" s="135"/>
      <c r="BQ135" s="135"/>
      <c r="BR135" s="135"/>
      <c r="BS135" s="135"/>
      <c r="BT135" s="135"/>
      <c r="BU135" s="135"/>
      <c r="BV135" s="135"/>
      <c r="BW135" s="135"/>
      <c r="BX135" s="135"/>
      <c r="BY135" s="135"/>
      <c r="BZ135" s="135"/>
      <c r="CA135" s="135"/>
      <c r="CB135" s="135"/>
      <c r="CC135" s="135"/>
      <c r="CD135" s="135"/>
      <c r="CE135" s="135"/>
      <c r="CF135" s="135"/>
    </row>
    <row r="136" spans="3:84" hidden="1" x14ac:dyDescent="0.3">
      <c r="C136" s="135">
        <v>1</v>
      </c>
      <c r="D136" s="135" t="str">
        <f t="shared" ref="D136:BO136" si="101">+D59</f>
        <v>% AGUA</v>
      </c>
      <c r="E136" s="135">
        <f t="shared" si="101"/>
        <v>0</v>
      </c>
      <c r="F136" s="135">
        <f t="shared" si="101"/>
        <v>0</v>
      </c>
      <c r="G136" s="135">
        <f t="shared" si="101"/>
        <v>0</v>
      </c>
      <c r="H136" s="135">
        <f t="shared" si="101"/>
        <v>0</v>
      </c>
      <c r="I136" s="135">
        <f t="shared" si="101"/>
        <v>0</v>
      </c>
      <c r="J136" s="135">
        <f t="shared" si="101"/>
        <v>0</v>
      </c>
      <c r="K136" s="135">
        <f t="shared" si="101"/>
        <v>0</v>
      </c>
      <c r="L136" s="135">
        <f t="shared" si="101"/>
        <v>0</v>
      </c>
      <c r="M136" s="135">
        <f t="shared" si="101"/>
        <v>0</v>
      </c>
      <c r="N136" s="135">
        <f t="shared" si="101"/>
        <v>0</v>
      </c>
      <c r="O136" s="135">
        <f t="shared" si="101"/>
        <v>0</v>
      </c>
      <c r="P136" s="135">
        <f t="shared" si="101"/>
        <v>0</v>
      </c>
      <c r="Q136" s="135">
        <f t="shared" si="101"/>
        <v>0</v>
      </c>
      <c r="R136" s="135">
        <f t="shared" si="101"/>
        <v>0</v>
      </c>
      <c r="S136" s="135">
        <f t="shared" si="101"/>
        <v>0</v>
      </c>
      <c r="T136" s="135">
        <f t="shared" si="101"/>
        <v>0</v>
      </c>
      <c r="U136" s="135">
        <f t="shared" si="101"/>
        <v>0</v>
      </c>
      <c r="V136" s="135">
        <f t="shared" si="101"/>
        <v>0</v>
      </c>
      <c r="W136" s="135">
        <f t="shared" si="101"/>
        <v>0</v>
      </c>
      <c r="X136" s="135">
        <f t="shared" si="101"/>
        <v>0</v>
      </c>
      <c r="Y136" s="135">
        <f t="shared" si="101"/>
        <v>0</v>
      </c>
      <c r="Z136" s="135">
        <f t="shared" si="101"/>
        <v>0</v>
      </c>
      <c r="AA136" s="135">
        <f t="shared" si="101"/>
        <v>0</v>
      </c>
      <c r="AB136" s="135">
        <f t="shared" si="101"/>
        <v>0</v>
      </c>
      <c r="AC136" s="135">
        <f t="shared" si="101"/>
        <v>0</v>
      </c>
      <c r="AD136" s="135">
        <f t="shared" si="101"/>
        <v>0</v>
      </c>
      <c r="AE136" s="135">
        <f t="shared" si="101"/>
        <v>0</v>
      </c>
      <c r="AF136" s="135">
        <f t="shared" si="101"/>
        <v>0</v>
      </c>
      <c r="AG136" s="135">
        <f t="shared" si="101"/>
        <v>0</v>
      </c>
      <c r="AH136" s="135">
        <f t="shared" si="101"/>
        <v>0</v>
      </c>
      <c r="AI136" s="135">
        <f t="shared" si="101"/>
        <v>0</v>
      </c>
      <c r="AJ136" s="135">
        <f t="shared" si="101"/>
        <v>0</v>
      </c>
      <c r="AK136" s="135">
        <f t="shared" si="101"/>
        <v>0</v>
      </c>
      <c r="AL136" s="135">
        <f t="shared" si="101"/>
        <v>0</v>
      </c>
      <c r="AM136" s="135">
        <f t="shared" si="101"/>
        <v>0</v>
      </c>
      <c r="AN136" s="135">
        <f t="shared" si="101"/>
        <v>0</v>
      </c>
      <c r="AO136" s="135">
        <f t="shared" si="101"/>
        <v>0</v>
      </c>
      <c r="AP136" s="135">
        <f t="shared" si="101"/>
        <v>0</v>
      </c>
      <c r="AQ136" s="135">
        <f t="shared" si="101"/>
        <v>0</v>
      </c>
      <c r="AR136" s="135">
        <f t="shared" si="101"/>
        <v>0</v>
      </c>
      <c r="AS136" s="135">
        <f t="shared" si="101"/>
        <v>0</v>
      </c>
      <c r="AT136" s="135">
        <f t="shared" si="101"/>
        <v>0</v>
      </c>
      <c r="AU136" s="135">
        <f t="shared" si="101"/>
        <v>0</v>
      </c>
      <c r="AV136" s="135">
        <f t="shared" si="101"/>
        <v>0</v>
      </c>
      <c r="AW136" s="135">
        <f t="shared" si="101"/>
        <v>0</v>
      </c>
      <c r="AX136" s="135">
        <f t="shared" si="101"/>
        <v>0</v>
      </c>
      <c r="AY136" s="135">
        <f t="shared" si="101"/>
        <v>0</v>
      </c>
      <c r="AZ136" s="135">
        <f t="shared" si="101"/>
        <v>0</v>
      </c>
      <c r="BA136" s="135">
        <f t="shared" si="101"/>
        <v>0</v>
      </c>
      <c r="BB136" s="135">
        <f t="shared" si="101"/>
        <v>0</v>
      </c>
      <c r="BC136" s="135">
        <f t="shared" si="101"/>
        <v>0</v>
      </c>
      <c r="BD136" s="135">
        <f t="shared" si="101"/>
        <v>0</v>
      </c>
      <c r="BE136" s="135">
        <f t="shared" si="101"/>
        <v>0</v>
      </c>
      <c r="BF136" s="135">
        <f t="shared" si="101"/>
        <v>0</v>
      </c>
      <c r="BG136" s="135">
        <f t="shared" si="101"/>
        <v>0</v>
      </c>
      <c r="BH136" s="135">
        <f t="shared" si="101"/>
        <v>0</v>
      </c>
      <c r="BI136" s="135">
        <f t="shared" si="101"/>
        <v>0</v>
      </c>
      <c r="BJ136" s="135">
        <f t="shared" si="101"/>
        <v>0</v>
      </c>
      <c r="BK136" s="135">
        <f t="shared" si="101"/>
        <v>0</v>
      </c>
      <c r="BL136" s="135">
        <f t="shared" si="101"/>
        <v>0</v>
      </c>
      <c r="BM136" s="135">
        <f t="shared" si="101"/>
        <v>0</v>
      </c>
      <c r="BN136" s="135">
        <f t="shared" si="101"/>
        <v>0</v>
      </c>
      <c r="BO136" s="135">
        <f t="shared" si="101"/>
        <v>0</v>
      </c>
      <c r="BP136" s="135">
        <f t="shared" ref="BP136:CF136" si="102">+BP59</f>
        <v>0</v>
      </c>
      <c r="BQ136" s="135">
        <f t="shared" si="102"/>
        <v>0</v>
      </c>
      <c r="BR136" s="135">
        <f t="shared" si="102"/>
        <v>0</v>
      </c>
      <c r="BS136" s="135">
        <f t="shared" si="102"/>
        <v>0</v>
      </c>
      <c r="BT136" s="135">
        <f t="shared" si="102"/>
        <v>0</v>
      </c>
      <c r="BU136" s="135">
        <f t="shared" si="102"/>
        <v>0</v>
      </c>
      <c r="BV136" s="135">
        <f t="shared" si="102"/>
        <v>0</v>
      </c>
      <c r="BW136" s="135">
        <f t="shared" si="102"/>
        <v>0</v>
      </c>
      <c r="BX136" s="135">
        <f t="shared" si="102"/>
        <v>0</v>
      </c>
      <c r="BY136" s="135">
        <f t="shared" si="102"/>
        <v>0</v>
      </c>
      <c r="BZ136" s="135">
        <f t="shared" si="102"/>
        <v>0</v>
      </c>
      <c r="CA136" s="135">
        <f t="shared" si="102"/>
        <v>0</v>
      </c>
      <c r="CB136" s="135">
        <f t="shared" si="102"/>
        <v>0</v>
      </c>
      <c r="CC136" s="135">
        <f t="shared" si="102"/>
        <v>0</v>
      </c>
      <c r="CD136" s="135">
        <f t="shared" si="102"/>
        <v>0</v>
      </c>
      <c r="CE136" s="135">
        <f t="shared" si="102"/>
        <v>0</v>
      </c>
      <c r="CF136" s="135">
        <f t="shared" si="102"/>
        <v>0</v>
      </c>
    </row>
    <row r="137" spans="3:84" hidden="1" x14ac:dyDescent="0.3">
      <c r="C137" s="135">
        <v>2</v>
      </c>
      <c r="D137" s="135" t="str">
        <f t="shared" ref="D137:BO137" si="103">+D65</f>
        <v>% AGUA</v>
      </c>
      <c r="E137" s="135">
        <f t="shared" si="103"/>
        <v>0</v>
      </c>
      <c r="F137" s="135">
        <f t="shared" si="103"/>
        <v>0</v>
      </c>
      <c r="G137" s="135">
        <f t="shared" si="103"/>
        <v>0</v>
      </c>
      <c r="H137" s="135">
        <f t="shared" si="103"/>
        <v>0</v>
      </c>
      <c r="I137" s="135">
        <f t="shared" si="103"/>
        <v>0</v>
      </c>
      <c r="J137" s="135">
        <f t="shared" si="103"/>
        <v>0</v>
      </c>
      <c r="K137" s="135">
        <f t="shared" si="103"/>
        <v>0</v>
      </c>
      <c r="L137" s="135">
        <f t="shared" si="103"/>
        <v>0</v>
      </c>
      <c r="M137" s="135">
        <f t="shared" si="103"/>
        <v>0</v>
      </c>
      <c r="N137" s="135">
        <f t="shared" si="103"/>
        <v>0</v>
      </c>
      <c r="O137" s="135">
        <f t="shared" si="103"/>
        <v>0</v>
      </c>
      <c r="P137" s="135">
        <f t="shared" si="103"/>
        <v>0</v>
      </c>
      <c r="Q137" s="135">
        <f t="shared" si="103"/>
        <v>0</v>
      </c>
      <c r="R137" s="135">
        <f t="shared" si="103"/>
        <v>0</v>
      </c>
      <c r="S137" s="135">
        <f t="shared" si="103"/>
        <v>0</v>
      </c>
      <c r="T137" s="135">
        <f t="shared" si="103"/>
        <v>0</v>
      </c>
      <c r="U137" s="135">
        <f t="shared" si="103"/>
        <v>0</v>
      </c>
      <c r="V137" s="135">
        <f t="shared" si="103"/>
        <v>0</v>
      </c>
      <c r="W137" s="135">
        <f t="shared" si="103"/>
        <v>0</v>
      </c>
      <c r="X137" s="135">
        <f t="shared" si="103"/>
        <v>0</v>
      </c>
      <c r="Y137" s="135">
        <f t="shared" si="103"/>
        <v>0</v>
      </c>
      <c r="Z137" s="135">
        <f t="shared" si="103"/>
        <v>0</v>
      </c>
      <c r="AA137" s="135">
        <f t="shared" si="103"/>
        <v>0</v>
      </c>
      <c r="AB137" s="135">
        <f t="shared" si="103"/>
        <v>0</v>
      </c>
      <c r="AC137" s="135">
        <f t="shared" si="103"/>
        <v>0</v>
      </c>
      <c r="AD137" s="135">
        <f t="shared" si="103"/>
        <v>0</v>
      </c>
      <c r="AE137" s="135">
        <f t="shared" si="103"/>
        <v>0</v>
      </c>
      <c r="AF137" s="135">
        <f t="shared" si="103"/>
        <v>0</v>
      </c>
      <c r="AG137" s="135">
        <f t="shared" si="103"/>
        <v>0</v>
      </c>
      <c r="AH137" s="135">
        <f t="shared" si="103"/>
        <v>0</v>
      </c>
      <c r="AI137" s="135">
        <f t="shared" si="103"/>
        <v>0</v>
      </c>
      <c r="AJ137" s="135">
        <f t="shared" si="103"/>
        <v>0</v>
      </c>
      <c r="AK137" s="135">
        <f t="shared" si="103"/>
        <v>0</v>
      </c>
      <c r="AL137" s="135">
        <f t="shared" si="103"/>
        <v>0</v>
      </c>
      <c r="AM137" s="135">
        <f t="shared" si="103"/>
        <v>0</v>
      </c>
      <c r="AN137" s="135">
        <f t="shared" si="103"/>
        <v>0</v>
      </c>
      <c r="AO137" s="135">
        <f t="shared" si="103"/>
        <v>0</v>
      </c>
      <c r="AP137" s="135">
        <f t="shared" si="103"/>
        <v>0</v>
      </c>
      <c r="AQ137" s="135">
        <f t="shared" si="103"/>
        <v>0</v>
      </c>
      <c r="AR137" s="135">
        <f t="shared" si="103"/>
        <v>0</v>
      </c>
      <c r="AS137" s="135">
        <f t="shared" si="103"/>
        <v>0</v>
      </c>
      <c r="AT137" s="135">
        <f t="shared" si="103"/>
        <v>0</v>
      </c>
      <c r="AU137" s="135">
        <f t="shared" si="103"/>
        <v>0</v>
      </c>
      <c r="AV137" s="135">
        <f t="shared" si="103"/>
        <v>0</v>
      </c>
      <c r="AW137" s="135">
        <f t="shared" si="103"/>
        <v>0</v>
      </c>
      <c r="AX137" s="135">
        <f t="shared" si="103"/>
        <v>0</v>
      </c>
      <c r="AY137" s="135">
        <f t="shared" si="103"/>
        <v>0</v>
      </c>
      <c r="AZ137" s="135">
        <f t="shared" si="103"/>
        <v>0</v>
      </c>
      <c r="BA137" s="135">
        <f t="shared" si="103"/>
        <v>0</v>
      </c>
      <c r="BB137" s="135">
        <f t="shared" si="103"/>
        <v>0</v>
      </c>
      <c r="BC137" s="135">
        <f t="shared" si="103"/>
        <v>0</v>
      </c>
      <c r="BD137" s="135">
        <f t="shared" si="103"/>
        <v>0</v>
      </c>
      <c r="BE137" s="135">
        <f t="shared" si="103"/>
        <v>0</v>
      </c>
      <c r="BF137" s="135">
        <f t="shared" si="103"/>
        <v>0</v>
      </c>
      <c r="BG137" s="135">
        <f t="shared" si="103"/>
        <v>0</v>
      </c>
      <c r="BH137" s="135">
        <f t="shared" si="103"/>
        <v>0</v>
      </c>
      <c r="BI137" s="135">
        <f t="shared" si="103"/>
        <v>0</v>
      </c>
      <c r="BJ137" s="135">
        <f t="shared" si="103"/>
        <v>0</v>
      </c>
      <c r="BK137" s="135">
        <f t="shared" si="103"/>
        <v>0</v>
      </c>
      <c r="BL137" s="135">
        <f t="shared" si="103"/>
        <v>0</v>
      </c>
      <c r="BM137" s="135">
        <f t="shared" si="103"/>
        <v>0</v>
      </c>
      <c r="BN137" s="135">
        <f t="shared" si="103"/>
        <v>0</v>
      </c>
      <c r="BO137" s="135">
        <f t="shared" si="103"/>
        <v>0</v>
      </c>
      <c r="BP137" s="135">
        <f t="shared" ref="BP137:CF137" si="104">+BP65</f>
        <v>0</v>
      </c>
      <c r="BQ137" s="135">
        <f t="shared" si="104"/>
        <v>0</v>
      </c>
      <c r="BR137" s="135">
        <f t="shared" si="104"/>
        <v>0</v>
      </c>
      <c r="BS137" s="135">
        <f t="shared" si="104"/>
        <v>0</v>
      </c>
      <c r="BT137" s="135">
        <f t="shared" si="104"/>
        <v>0</v>
      </c>
      <c r="BU137" s="135">
        <f t="shared" si="104"/>
        <v>0</v>
      </c>
      <c r="BV137" s="135">
        <f t="shared" si="104"/>
        <v>0</v>
      </c>
      <c r="BW137" s="135">
        <f t="shared" si="104"/>
        <v>0</v>
      </c>
      <c r="BX137" s="135">
        <f t="shared" si="104"/>
        <v>0</v>
      </c>
      <c r="BY137" s="135">
        <f t="shared" si="104"/>
        <v>0</v>
      </c>
      <c r="BZ137" s="135">
        <f t="shared" si="104"/>
        <v>0</v>
      </c>
      <c r="CA137" s="135">
        <f t="shared" si="104"/>
        <v>0</v>
      </c>
      <c r="CB137" s="135">
        <f t="shared" si="104"/>
        <v>0</v>
      </c>
      <c r="CC137" s="135">
        <f t="shared" si="104"/>
        <v>0</v>
      </c>
      <c r="CD137" s="135">
        <f t="shared" si="104"/>
        <v>0</v>
      </c>
      <c r="CE137" s="135">
        <f t="shared" si="104"/>
        <v>0</v>
      </c>
      <c r="CF137" s="135">
        <f t="shared" si="104"/>
        <v>0</v>
      </c>
    </row>
    <row r="138" spans="3:84" hidden="1" x14ac:dyDescent="0.3">
      <c r="C138" s="135">
        <v>3</v>
      </c>
      <c r="D138" s="135" t="str">
        <f t="shared" ref="D138:BO138" si="105">+D71</f>
        <v>% AGUA</v>
      </c>
      <c r="E138" s="135">
        <f t="shared" si="105"/>
        <v>0</v>
      </c>
      <c r="F138" s="135">
        <f t="shared" si="105"/>
        <v>0</v>
      </c>
      <c r="G138" s="135">
        <f t="shared" si="105"/>
        <v>0</v>
      </c>
      <c r="H138" s="135">
        <f t="shared" si="105"/>
        <v>0</v>
      </c>
      <c r="I138" s="135">
        <f t="shared" si="105"/>
        <v>0</v>
      </c>
      <c r="J138" s="135">
        <f t="shared" si="105"/>
        <v>0</v>
      </c>
      <c r="K138" s="135">
        <f t="shared" si="105"/>
        <v>0</v>
      </c>
      <c r="L138" s="135">
        <f t="shared" si="105"/>
        <v>0</v>
      </c>
      <c r="M138" s="135">
        <f t="shared" si="105"/>
        <v>0</v>
      </c>
      <c r="N138" s="135">
        <f t="shared" si="105"/>
        <v>0</v>
      </c>
      <c r="O138" s="135">
        <f t="shared" si="105"/>
        <v>0</v>
      </c>
      <c r="P138" s="135">
        <f t="shared" si="105"/>
        <v>0</v>
      </c>
      <c r="Q138" s="135">
        <f t="shared" si="105"/>
        <v>0</v>
      </c>
      <c r="R138" s="135">
        <f t="shared" si="105"/>
        <v>0</v>
      </c>
      <c r="S138" s="135">
        <f t="shared" si="105"/>
        <v>0</v>
      </c>
      <c r="T138" s="135">
        <f t="shared" si="105"/>
        <v>0</v>
      </c>
      <c r="U138" s="135">
        <f t="shared" si="105"/>
        <v>0</v>
      </c>
      <c r="V138" s="135">
        <f t="shared" si="105"/>
        <v>0</v>
      </c>
      <c r="W138" s="135">
        <f t="shared" si="105"/>
        <v>0</v>
      </c>
      <c r="X138" s="135">
        <f t="shared" si="105"/>
        <v>0</v>
      </c>
      <c r="Y138" s="135">
        <f t="shared" si="105"/>
        <v>0</v>
      </c>
      <c r="Z138" s="135">
        <f t="shared" si="105"/>
        <v>0</v>
      </c>
      <c r="AA138" s="135">
        <f t="shared" si="105"/>
        <v>0</v>
      </c>
      <c r="AB138" s="135">
        <f t="shared" si="105"/>
        <v>0</v>
      </c>
      <c r="AC138" s="135">
        <f t="shared" si="105"/>
        <v>0</v>
      </c>
      <c r="AD138" s="135">
        <f t="shared" si="105"/>
        <v>0</v>
      </c>
      <c r="AE138" s="135">
        <f t="shared" si="105"/>
        <v>0</v>
      </c>
      <c r="AF138" s="135">
        <f t="shared" si="105"/>
        <v>0</v>
      </c>
      <c r="AG138" s="135">
        <f t="shared" si="105"/>
        <v>0</v>
      </c>
      <c r="AH138" s="135">
        <f t="shared" si="105"/>
        <v>0</v>
      </c>
      <c r="AI138" s="135">
        <f t="shared" si="105"/>
        <v>0</v>
      </c>
      <c r="AJ138" s="135">
        <f t="shared" si="105"/>
        <v>0</v>
      </c>
      <c r="AK138" s="135">
        <f t="shared" si="105"/>
        <v>0</v>
      </c>
      <c r="AL138" s="135">
        <f t="shared" si="105"/>
        <v>0</v>
      </c>
      <c r="AM138" s="135">
        <f t="shared" si="105"/>
        <v>0</v>
      </c>
      <c r="AN138" s="135">
        <f t="shared" si="105"/>
        <v>0</v>
      </c>
      <c r="AO138" s="135">
        <f t="shared" si="105"/>
        <v>0</v>
      </c>
      <c r="AP138" s="135">
        <f t="shared" si="105"/>
        <v>0</v>
      </c>
      <c r="AQ138" s="135">
        <f t="shared" si="105"/>
        <v>0</v>
      </c>
      <c r="AR138" s="135">
        <f t="shared" si="105"/>
        <v>0</v>
      </c>
      <c r="AS138" s="135">
        <f t="shared" si="105"/>
        <v>0</v>
      </c>
      <c r="AT138" s="135">
        <f t="shared" si="105"/>
        <v>0</v>
      </c>
      <c r="AU138" s="135">
        <f t="shared" si="105"/>
        <v>0</v>
      </c>
      <c r="AV138" s="135">
        <f t="shared" si="105"/>
        <v>0</v>
      </c>
      <c r="AW138" s="135">
        <f t="shared" si="105"/>
        <v>0</v>
      </c>
      <c r="AX138" s="135">
        <f t="shared" si="105"/>
        <v>0</v>
      </c>
      <c r="AY138" s="135">
        <f t="shared" si="105"/>
        <v>0</v>
      </c>
      <c r="AZ138" s="135">
        <f t="shared" si="105"/>
        <v>0</v>
      </c>
      <c r="BA138" s="135">
        <f t="shared" si="105"/>
        <v>0</v>
      </c>
      <c r="BB138" s="135">
        <f t="shared" si="105"/>
        <v>0</v>
      </c>
      <c r="BC138" s="135">
        <f t="shared" si="105"/>
        <v>0</v>
      </c>
      <c r="BD138" s="135">
        <f t="shared" si="105"/>
        <v>0</v>
      </c>
      <c r="BE138" s="135">
        <f t="shared" si="105"/>
        <v>0</v>
      </c>
      <c r="BF138" s="135">
        <f t="shared" si="105"/>
        <v>0</v>
      </c>
      <c r="BG138" s="135">
        <f t="shared" si="105"/>
        <v>0</v>
      </c>
      <c r="BH138" s="135">
        <f t="shared" si="105"/>
        <v>0</v>
      </c>
      <c r="BI138" s="135">
        <f t="shared" si="105"/>
        <v>0</v>
      </c>
      <c r="BJ138" s="135">
        <f t="shared" si="105"/>
        <v>0</v>
      </c>
      <c r="BK138" s="135">
        <f t="shared" si="105"/>
        <v>0</v>
      </c>
      <c r="BL138" s="135">
        <f t="shared" si="105"/>
        <v>0</v>
      </c>
      <c r="BM138" s="135">
        <f t="shared" si="105"/>
        <v>0</v>
      </c>
      <c r="BN138" s="135">
        <f t="shared" si="105"/>
        <v>0</v>
      </c>
      <c r="BO138" s="135">
        <f t="shared" si="105"/>
        <v>0</v>
      </c>
      <c r="BP138" s="135">
        <f t="shared" ref="BP138:CF138" si="106">+BP71</f>
        <v>0</v>
      </c>
      <c r="BQ138" s="135">
        <f t="shared" si="106"/>
        <v>0</v>
      </c>
      <c r="BR138" s="135">
        <f t="shared" si="106"/>
        <v>0</v>
      </c>
      <c r="BS138" s="135">
        <f t="shared" si="106"/>
        <v>0</v>
      </c>
      <c r="BT138" s="135">
        <f t="shared" si="106"/>
        <v>0</v>
      </c>
      <c r="BU138" s="135">
        <f t="shared" si="106"/>
        <v>0</v>
      </c>
      <c r="BV138" s="135">
        <f t="shared" si="106"/>
        <v>0</v>
      </c>
      <c r="BW138" s="135">
        <f t="shared" si="106"/>
        <v>0</v>
      </c>
      <c r="BX138" s="135">
        <f t="shared" si="106"/>
        <v>0</v>
      </c>
      <c r="BY138" s="135">
        <f t="shared" si="106"/>
        <v>0</v>
      </c>
      <c r="BZ138" s="135">
        <f t="shared" si="106"/>
        <v>0</v>
      </c>
      <c r="CA138" s="135">
        <f t="shared" si="106"/>
        <v>0</v>
      </c>
      <c r="CB138" s="135">
        <f t="shared" si="106"/>
        <v>0</v>
      </c>
      <c r="CC138" s="135">
        <f t="shared" si="106"/>
        <v>0</v>
      </c>
      <c r="CD138" s="135">
        <f t="shared" si="106"/>
        <v>0</v>
      </c>
      <c r="CE138" s="135">
        <f t="shared" si="106"/>
        <v>0</v>
      </c>
      <c r="CF138" s="135">
        <f t="shared" si="106"/>
        <v>0</v>
      </c>
    </row>
    <row r="139" spans="3:84" hidden="1" x14ac:dyDescent="0.3">
      <c r="C139" s="135">
        <v>4</v>
      </c>
      <c r="D139" s="135" t="str">
        <f t="shared" ref="D139:BO139" si="107">+D77</f>
        <v>% AGUA</v>
      </c>
      <c r="E139" s="135">
        <f t="shared" si="107"/>
        <v>0</v>
      </c>
      <c r="F139" s="135">
        <f t="shared" si="107"/>
        <v>0</v>
      </c>
      <c r="G139" s="135">
        <f t="shared" si="107"/>
        <v>0</v>
      </c>
      <c r="H139" s="135">
        <f t="shared" si="107"/>
        <v>0</v>
      </c>
      <c r="I139" s="135">
        <f t="shared" si="107"/>
        <v>0</v>
      </c>
      <c r="J139" s="135">
        <f t="shared" si="107"/>
        <v>0</v>
      </c>
      <c r="K139" s="135">
        <f t="shared" si="107"/>
        <v>0</v>
      </c>
      <c r="L139" s="135">
        <f t="shared" si="107"/>
        <v>0</v>
      </c>
      <c r="M139" s="135">
        <f t="shared" si="107"/>
        <v>0</v>
      </c>
      <c r="N139" s="135">
        <f t="shared" si="107"/>
        <v>0</v>
      </c>
      <c r="O139" s="135">
        <f t="shared" si="107"/>
        <v>0</v>
      </c>
      <c r="P139" s="135">
        <f t="shared" si="107"/>
        <v>0</v>
      </c>
      <c r="Q139" s="135">
        <f t="shared" si="107"/>
        <v>0</v>
      </c>
      <c r="R139" s="135">
        <f t="shared" si="107"/>
        <v>0</v>
      </c>
      <c r="S139" s="135">
        <f t="shared" si="107"/>
        <v>0</v>
      </c>
      <c r="T139" s="135">
        <f t="shared" si="107"/>
        <v>0</v>
      </c>
      <c r="U139" s="135">
        <f t="shared" si="107"/>
        <v>0</v>
      </c>
      <c r="V139" s="135">
        <f t="shared" si="107"/>
        <v>0</v>
      </c>
      <c r="W139" s="135">
        <f t="shared" si="107"/>
        <v>0</v>
      </c>
      <c r="X139" s="135">
        <f t="shared" si="107"/>
        <v>0</v>
      </c>
      <c r="Y139" s="135">
        <f t="shared" si="107"/>
        <v>0</v>
      </c>
      <c r="Z139" s="135">
        <f t="shared" si="107"/>
        <v>0</v>
      </c>
      <c r="AA139" s="135">
        <f t="shared" si="107"/>
        <v>0</v>
      </c>
      <c r="AB139" s="135">
        <f t="shared" si="107"/>
        <v>0</v>
      </c>
      <c r="AC139" s="135">
        <f t="shared" si="107"/>
        <v>0</v>
      </c>
      <c r="AD139" s="135">
        <f t="shared" si="107"/>
        <v>0</v>
      </c>
      <c r="AE139" s="135">
        <f t="shared" si="107"/>
        <v>0</v>
      </c>
      <c r="AF139" s="135">
        <f t="shared" si="107"/>
        <v>0</v>
      </c>
      <c r="AG139" s="135">
        <f t="shared" si="107"/>
        <v>0</v>
      </c>
      <c r="AH139" s="135">
        <f t="shared" si="107"/>
        <v>0</v>
      </c>
      <c r="AI139" s="135">
        <f t="shared" si="107"/>
        <v>0</v>
      </c>
      <c r="AJ139" s="135">
        <f t="shared" si="107"/>
        <v>0</v>
      </c>
      <c r="AK139" s="135">
        <f t="shared" si="107"/>
        <v>0</v>
      </c>
      <c r="AL139" s="135">
        <f t="shared" si="107"/>
        <v>0</v>
      </c>
      <c r="AM139" s="135">
        <f t="shared" si="107"/>
        <v>0</v>
      </c>
      <c r="AN139" s="135">
        <f t="shared" si="107"/>
        <v>0</v>
      </c>
      <c r="AO139" s="135">
        <f t="shared" si="107"/>
        <v>0</v>
      </c>
      <c r="AP139" s="135">
        <f t="shared" si="107"/>
        <v>0</v>
      </c>
      <c r="AQ139" s="135">
        <f t="shared" si="107"/>
        <v>0</v>
      </c>
      <c r="AR139" s="135">
        <f t="shared" si="107"/>
        <v>0</v>
      </c>
      <c r="AS139" s="135">
        <f t="shared" si="107"/>
        <v>0</v>
      </c>
      <c r="AT139" s="135">
        <f t="shared" si="107"/>
        <v>0</v>
      </c>
      <c r="AU139" s="135">
        <f t="shared" si="107"/>
        <v>0</v>
      </c>
      <c r="AV139" s="135">
        <f t="shared" si="107"/>
        <v>0</v>
      </c>
      <c r="AW139" s="135">
        <f t="shared" si="107"/>
        <v>0</v>
      </c>
      <c r="AX139" s="135">
        <f t="shared" si="107"/>
        <v>0</v>
      </c>
      <c r="AY139" s="135">
        <f t="shared" si="107"/>
        <v>0</v>
      </c>
      <c r="AZ139" s="135">
        <f t="shared" si="107"/>
        <v>0</v>
      </c>
      <c r="BA139" s="135">
        <f t="shared" si="107"/>
        <v>0</v>
      </c>
      <c r="BB139" s="135">
        <f t="shared" si="107"/>
        <v>0</v>
      </c>
      <c r="BC139" s="135">
        <f t="shared" si="107"/>
        <v>0</v>
      </c>
      <c r="BD139" s="135">
        <f t="shared" si="107"/>
        <v>0</v>
      </c>
      <c r="BE139" s="135">
        <f t="shared" si="107"/>
        <v>0</v>
      </c>
      <c r="BF139" s="135">
        <f t="shared" si="107"/>
        <v>0</v>
      </c>
      <c r="BG139" s="135">
        <f t="shared" si="107"/>
        <v>0</v>
      </c>
      <c r="BH139" s="135">
        <f t="shared" si="107"/>
        <v>0</v>
      </c>
      <c r="BI139" s="135">
        <f t="shared" si="107"/>
        <v>0</v>
      </c>
      <c r="BJ139" s="135">
        <f t="shared" si="107"/>
        <v>0</v>
      </c>
      <c r="BK139" s="135">
        <f t="shared" si="107"/>
        <v>0</v>
      </c>
      <c r="BL139" s="135">
        <f t="shared" si="107"/>
        <v>0</v>
      </c>
      <c r="BM139" s="135">
        <f t="shared" si="107"/>
        <v>0</v>
      </c>
      <c r="BN139" s="135">
        <f t="shared" si="107"/>
        <v>0</v>
      </c>
      <c r="BO139" s="135">
        <f t="shared" si="107"/>
        <v>0</v>
      </c>
      <c r="BP139" s="135">
        <f t="shared" ref="BP139:CF139" si="108">+BP77</f>
        <v>0</v>
      </c>
      <c r="BQ139" s="135">
        <f t="shared" si="108"/>
        <v>0</v>
      </c>
      <c r="BR139" s="135">
        <f t="shared" si="108"/>
        <v>0</v>
      </c>
      <c r="BS139" s="135">
        <f t="shared" si="108"/>
        <v>0</v>
      </c>
      <c r="BT139" s="135">
        <f t="shared" si="108"/>
        <v>0</v>
      </c>
      <c r="BU139" s="135">
        <f t="shared" si="108"/>
        <v>0</v>
      </c>
      <c r="BV139" s="135">
        <f t="shared" si="108"/>
        <v>0</v>
      </c>
      <c r="BW139" s="135">
        <f t="shared" si="108"/>
        <v>0</v>
      </c>
      <c r="BX139" s="135">
        <f t="shared" si="108"/>
        <v>0</v>
      </c>
      <c r="BY139" s="135">
        <f t="shared" si="108"/>
        <v>0</v>
      </c>
      <c r="BZ139" s="135">
        <f t="shared" si="108"/>
        <v>0</v>
      </c>
      <c r="CA139" s="135">
        <f t="shared" si="108"/>
        <v>0</v>
      </c>
      <c r="CB139" s="135">
        <f t="shared" si="108"/>
        <v>0</v>
      </c>
      <c r="CC139" s="135">
        <f t="shared" si="108"/>
        <v>0</v>
      </c>
      <c r="CD139" s="135">
        <f t="shared" si="108"/>
        <v>0</v>
      </c>
      <c r="CE139" s="135">
        <f t="shared" si="108"/>
        <v>0</v>
      </c>
      <c r="CF139" s="135">
        <f t="shared" si="108"/>
        <v>0</v>
      </c>
    </row>
    <row r="140" spans="3:84" hidden="1" x14ac:dyDescent="0.3">
      <c r="C140" s="135">
        <v>5</v>
      </c>
      <c r="D140" s="135" t="str">
        <f t="shared" ref="D140:BO140" si="109">+D83</f>
        <v>% AGUA</v>
      </c>
      <c r="E140" s="135">
        <f t="shared" si="109"/>
        <v>0</v>
      </c>
      <c r="F140" s="135">
        <f t="shared" si="109"/>
        <v>0</v>
      </c>
      <c r="G140" s="135">
        <f t="shared" si="109"/>
        <v>0</v>
      </c>
      <c r="H140" s="135">
        <f t="shared" si="109"/>
        <v>0</v>
      </c>
      <c r="I140" s="135">
        <f t="shared" si="109"/>
        <v>0</v>
      </c>
      <c r="J140" s="135">
        <f t="shared" si="109"/>
        <v>0</v>
      </c>
      <c r="K140" s="135">
        <f t="shared" si="109"/>
        <v>0</v>
      </c>
      <c r="L140" s="135">
        <f t="shared" si="109"/>
        <v>0</v>
      </c>
      <c r="M140" s="135">
        <f t="shared" si="109"/>
        <v>0</v>
      </c>
      <c r="N140" s="135">
        <f t="shared" si="109"/>
        <v>0</v>
      </c>
      <c r="O140" s="135">
        <f t="shared" si="109"/>
        <v>0</v>
      </c>
      <c r="P140" s="135">
        <f t="shared" si="109"/>
        <v>0</v>
      </c>
      <c r="Q140" s="135">
        <f t="shared" si="109"/>
        <v>0</v>
      </c>
      <c r="R140" s="135">
        <f t="shared" si="109"/>
        <v>0</v>
      </c>
      <c r="S140" s="135">
        <f t="shared" si="109"/>
        <v>0</v>
      </c>
      <c r="T140" s="135">
        <f t="shared" si="109"/>
        <v>0</v>
      </c>
      <c r="U140" s="135">
        <f t="shared" si="109"/>
        <v>0</v>
      </c>
      <c r="V140" s="135">
        <f t="shared" si="109"/>
        <v>0</v>
      </c>
      <c r="W140" s="135">
        <f t="shared" si="109"/>
        <v>0</v>
      </c>
      <c r="X140" s="135">
        <f t="shared" si="109"/>
        <v>0</v>
      </c>
      <c r="Y140" s="135">
        <f t="shared" si="109"/>
        <v>0</v>
      </c>
      <c r="Z140" s="135">
        <f t="shared" si="109"/>
        <v>0</v>
      </c>
      <c r="AA140" s="135">
        <f t="shared" si="109"/>
        <v>0</v>
      </c>
      <c r="AB140" s="135">
        <f t="shared" si="109"/>
        <v>0</v>
      </c>
      <c r="AC140" s="135">
        <f t="shared" si="109"/>
        <v>0</v>
      </c>
      <c r="AD140" s="135">
        <f t="shared" si="109"/>
        <v>0</v>
      </c>
      <c r="AE140" s="135">
        <f t="shared" si="109"/>
        <v>0</v>
      </c>
      <c r="AF140" s="135">
        <f t="shared" si="109"/>
        <v>0</v>
      </c>
      <c r="AG140" s="135">
        <f t="shared" si="109"/>
        <v>0</v>
      </c>
      <c r="AH140" s="135">
        <f t="shared" si="109"/>
        <v>0</v>
      </c>
      <c r="AI140" s="135">
        <f t="shared" si="109"/>
        <v>0</v>
      </c>
      <c r="AJ140" s="135">
        <f t="shared" si="109"/>
        <v>0</v>
      </c>
      <c r="AK140" s="135">
        <f t="shared" si="109"/>
        <v>0</v>
      </c>
      <c r="AL140" s="135">
        <f t="shared" si="109"/>
        <v>0</v>
      </c>
      <c r="AM140" s="135">
        <f t="shared" si="109"/>
        <v>0</v>
      </c>
      <c r="AN140" s="135">
        <f t="shared" si="109"/>
        <v>0</v>
      </c>
      <c r="AO140" s="135">
        <f t="shared" si="109"/>
        <v>0</v>
      </c>
      <c r="AP140" s="135">
        <f t="shared" si="109"/>
        <v>0</v>
      </c>
      <c r="AQ140" s="135">
        <f t="shared" si="109"/>
        <v>0</v>
      </c>
      <c r="AR140" s="135">
        <f t="shared" si="109"/>
        <v>0</v>
      </c>
      <c r="AS140" s="135">
        <f t="shared" si="109"/>
        <v>0</v>
      </c>
      <c r="AT140" s="135">
        <f t="shared" si="109"/>
        <v>0</v>
      </c>
      <c r="AU140" s="135">
        <f t="shared" si="109"/>
        <v>0</v>
      </c>
      <c r="AV140" s="135">
        <f t="shared" si="109"/>
        <v>0</v>
      </c>
      <c r="AW140" s="135">
        <f t="shared" si="109"/>
        <v>0</v>
      </c>
      <c r="AX140" s="135">
        <f t="shared" si="109"/>
        <v>0</v>
      </c>
      <c r="AY140" s="135">
        <f t="shared" si="109"/>
        <v>0</v>
      </c>
      <c r="AZ140" s="135">
        <f t="shared" si="109"/>
        <v>0</v>
      </c>
      <c r="BA140" s="135">
        <f t="shared" si="109"/>
        <v>0</v>
      </c>
      <c r="BB140" s="135">
        <f t="shared" si="109"/>
        <v>0</v>
      </c>
      <c r="BC140" s="135">
        <f t="shared" si="109"/>
        <v>0</v>
      </c>
      <c r="BD140" s="135">
        <f t="shared" si="109"/>
        <v>0</v>
      </c>
      <c r="BE140" s="135">
        <f t="shared" si="109"/>
        <v>0</v>
      </c>
      <c r="BF140" s="135">
        <f t="shared" si="109"/>
        <v>0</v>
      </c>
      <c r="BG140" s="135">
        <f t="shared" si="109"/>
        <v>0</v>
      </c>
      <c r="BH140" s="135">
        <f t="shared" si="109"/>
        <v>0</v>
      </c>
      <c r="BI140" s="135">
        <f t="shared" si="109"/>
        <v>0</v>
      </c>
      <c r="BJ140" s="135">
        <f t="shared" si="109"/>
        <v>0</v>
      </c>
      <c r="BK140" s="135">
        <f t="shared" si="109"/>
        <v>0</v>
      </c>
      <c r="BL140" s="135">
        <f t="shared" si="109"/>
        <v>0</v>
      </c>
      <c r="BM140" s="135">
        <f t="shared" si="109"/>
        <v>0</v>
      </c>
      <c r="BN140" s="135">
        <f t="shared" si="109"/>
        <v>0</v>
      </c>
      <c r="BO140" s="135">
        <f t="shared" si="109"/>
        <v>0</v>
      </c>
      <c r="BP140" s="135">
        <f t="shared" ref="BP140:CF140" si="110">+BP83</f>
        <v>0</v>
      </c>
      <c r="BQ140" s="135">
        <f t="shared" si="110"/>
        <v>0</v>
      </c>
      <c r="BR140" s="135">
        <f t="shared" si="110"/>
        <v>0</v>
      </c>
      <c r="BS140" s="135">
        <f t="shared" si="110"/>
        <v>0</v>
      </c>
      <c r="BT140" s="135">
        <f t="shared" si="110"/>
        <v>0</v>
      </c>
      <c r="BU140" s="135">
        <f t="shared" si="110"/>
        <v>0</v>
      </c>
      <c r="BV140" s="135">
        <f t="shared" si="110"/>
        <v>0</v>
      </c>
      <c r="BW140" s="135">
        <f t="shared" si="110"/>
        <v>0</v>
      </c>
      <c r="BX140" s="135">
        <f t="shared" si="110"/>
        <v>0</v>
      </c>
      <c r="BY140" s="135">
        <f t="shared" si="110"/>
        <v>0</v>
      </c>
      <c r="BZ140" s="135">
        <f t="shared" si="110"/>
        <v>0</v>
      </c>
      <c r="CA140" s="135">
        <f t="shared" si="110"/>
        <v>0</v>
      </c>
      <c r="CB140" s="135">
        <f t="shared" si="110"/>
        <v>0</v>
      </c>
      <c r="CC140" s="135">
        <f t="shared" si="110"/>
        <v>0</v>
      </c>
      <c r="CD140" s="135">
        <f t="shared" si="110"/>
        <v>0</v>
      </c>
      <c r="CE140" s="135">
        <f t="shared" si="110"/>
        <v>0</v>
      </c>
      <c r="CF140" s="135">
        <f t="shared" si="110"/>
        <v>0</v>
      </c>
    </row>
    <row r="141" spans="3:84" hidden="1" x14ac:dyDescent="0.3">
      <c r="C141" s="135">
        <v>6</v>
      </c>
      <c r="D141" s="135" t="str">
        <f t="shared" ref="D141:BO141" si="111">+D89</f>
        <v>% AGUA</v>
      </c>
      <c r="E141" s="135">
        <f t="shared" si="111"/>
        <v>0</v>
      </c>
      <c r="F141" s="135">
        <f t="shared" si="111"/>
        <v>0</v>
      </c>
      <c r="G141" s="135">
        <f t="shared" si="111"/>
        <v>0</v>
      </c>
      <c r="H141" s="135">
        <f t="shared" si="111"/>
        <v>0</v>
      </c>
      <c r="I141" s="135">
        <f t="shared" si="111"/>
        <v>0</v>
      </c>
      <c r="J141" s="135">
        <f t="shared" si="111"/>
        <v>0</v>
      </c>
      <c r="K141" s="135">
        <f t="shared" si="111"/>
        <v>0</v>
      </c>
      <c r="L141" s="135">
        <f t="shared" si="111"/>
        <v>0</v>
      </c>
      <c r="M141" s="135">
        <f t="shared" si="111"/>
        <v>0</v>
      </c>
      <c r="N141" s="135">
        <f t="shared" si="111"/>
        <v>0</v>
      </c>
      <c r="O141" s="135">
        <f t="shared" si="111"/>
        <v>0</v>
      </c>
      <c r="P141" s="135">
        <f t="shared" si="111"/>
        <v>0</v>
      </c>
      <c r="Q141" s="135">
        <f t="shared" si="111"/>
        <v>0</v>
      </c>
      <c r="R141" s="135">
        <f t="shared" si="111"/>
        <v>0</v>
      </c>
      <c r="S141" s="135">
        <f t="shared" si="111"/>
        <v>0</v>
      </c>
      <c r="T141" s="135">
        <f t="shared" si="111"/>
        <v>0</v>
      </c>
      <c r="U141" s="135">
        <f t="shared" si="111"/>
        <v>0</v>
      </c>
      <c r="V141" s="135">
        <f t="shared" si="111"/>
        <v>0</v>
      </c>
      <c r="W141" s="135">
        <f t="shared" si="111"/>
        <v>0</v>
      </c>
      <c r="X141" s="135">
        <f t="shared" si="111"/>
        <v>0</v>
      </c>
      <c r="Y141" s="135">
        <f t="shared" si="111"/>
        <v>0</v>
      </c>
      <c r="Z141" s="135">
        <f t="shared" si="111"/>
        <v>0</v>
      </c>
      <c r="AA141" s="135">
        <f t="shared" si="111"/>
        <v>0</v>
      </c>
      <c r="AB141" s="135">
        <f t="shared" si="111"/>
        <v>0</v>
      </c>
      <c r="AC141" s="135">
        <f t="shared" si="111"/>
        <v>0</v>
      </c>
      <c r="AD141" s="135">
        <f t="shared" si="111"/>
        <v>0</v>
      </c>
      <c r="AE141" s="135">
        <f t="shared" si="111"/>
        <v>0</v>
      </c>
      <c r="AF141" s="135">
        <f t="shared" si="111"/>
        <v>0</v>
      </c>
      <c r="AG141" s="135">
        <f t="shared" si="111"/>
        <v>0</v>
      </c>
      <c r="AH141" s="135">
        <f t="shared" si="111"/>
        <v>0</v>
      </c>
      <c r="AI141" s="135">
        <f t="shared" si="111"/>
        <v>0</v>
      </c>
      <c r="AJ141" s="135">
        <f t="shared" si="111"/>
        <v>0</v>
      </c>
      <c r="AK141" s="135">
        <f t="shared" si="111"/>
        <v>0</v>
      </c>
      <c r="AL141" s="135">
        <f t="shared" si="111"/>
        <v>0</v>
      </c>
      <c r="AM141" s="135">
        <f t="shared" si="111"/>
        <v>0</v>
      </c>
      <c r="AN141" s="135">
        <f t="shared" si="111"/>
        <v>0</v>
      </c>
      <c r="AO141" s="135">
        <f t="shared" si="111"/>
        <v>0</v>
      </c>
      <c r="AP141" s="135">
        <f t="shared" si="111"/>
        <v>0</v>
      </c>
      <c r="AQ141" s="135">
        <f t="shared" si="111"/>
        <v>0</v>
      </c>
      <c r="AR141" s="135">
        <f t="shared" si="111"/>
        <v>0</v>
      </c>
      <c r="AS141" s="135">
        <f t="shared" si="111"/>
        <v>0</v>
      </c>
      <c r="AT141" s="135">
        <f t="shared" si="111"/>
        <v>0</v>
      </c>
      <c r="AU141" s="135">
        <f t="shared" si="111"/>
        <v>0</v>
      </c>
      <c r="AV141" s="135">
        <f t="shared" si="111"/>
        <v>0</v>
      </c>
      <c r="AW141" s="135">
        <f t="shared" si="111"/>
        <v>0</v>
      </c>
      <c r="AX141" s="135">
        <f t="shared" si="111"/>
        <v>0</v>
      </c>
      <c r="AY141" s="135">
        <f t="shared" si="111"/>
        <v>0</v>
      </c>
      <c r="AZ141" s="135">
        <f t="shared" si="111"/>
        <v>0</v>
      </c>
      <c r="BA141" s="135">
        <f t="shared" si="111"/>
        <v>0</v>
      </c>
      <c r="BB141" s="135">
        <f t="shared" si="111"/>
        <v>0</v>
      </c>
      <c r="BC141" s="135">
        <f t="shared" si="111"/>
        <v>0</v>
      </c>
      <c r="BD141" s="135">
        <f t="shared" si="111"/>
        <v>0</v>
      </c>
      <c r="BE141" s="135">
        <f t="shared" si="111"/>
        <v>0</v>
      </c>
      <c r="BF141" s="135">
        <f t="shared" si="111"/>
        <v>0</v>
      </c>
      <c r="BG141" s="135">
        <f t="shared" si="111"/>
        <v>0</v>
      </c>
      <c r="BH141" s="135">
        <f t="shared" si="111"/>
        <v>0</v>
      </c>
      <c r="BI141" s="135">
        <f t="shared" si="111"/>
        <v>0</v>
      </c>
      <c r="BJ141" s="135">
        <f t="shared" si="111"/>
        <v>0</v>
      </c>
      <c r="BK141" s="135">
        <f t="shared" si="111"/>
        <v>0</v>
      </c>
      <c r="BL141" s="135">
        <f t="shared" si="111"/>
        <v>0</v>
      </c>
      <c r="BM141" s="135">
        <f t="shared" si="111"/>
        <v>0</v>
      </c>
      <c r="BN141" s="135">
        <f t="shared" si="111"/>
        <v>0</v>
      </c>
      <c r="BO141" s="135">
        <f t="shared" si="111"/>
        <v>0</v>
      </c>
      <c r="BP141" s="135">
        <f t="shared" ref="BP141:CF141" si="112">+BP89</f>
        <v>0</v>
      </c>
      <c r="BQ141" s="135">
        <f t="shared" si="112"/>
        <v>0</v>
      </c>
      <c r="BR141" s="135">
        <f t="shared" si="112"/>
        <v>0</v>
      </c>
      <c r="BS141" s="135">
        <f t="shared" si="112"/>
        <v>0</v>
      </c>
      <c r="BT141" s="135">
        <f t="shared" si="112"/>
        <v>0</v>
      </c>
      <c r="BU141" s="135">
        <f t="shared" si="112"/>
        <v>0</v>
      </c>
      <c r="BV141" s="135">
        <f t="shared" si="112"/>
        <v>0</v>
      </c>
      <c r="BW141" s="135">
        <f t="shared" si="112"/>
        <v>0</v>
      </c>
      <c r="BX141" s="135">
        <f t="shared" si="112"/>
        <v>0</v>
      </c>
      <c r="BY141" s="135">
        <f t="shared" si="112"/>
        <v>0</v>
      </c>
      <c r="BZ141" s="135">
        <f t="shared" si="112"/>
        <v>0</v>
      </c>
      <c r="CA141" s="135">
        <f t="shared" si="112"/>
        <v>0</v>
      </c>
      <c r="CB141" s="135">
        <f t="shared" si="112"/>
        <v>0</v>
      </c>
      <c r="CC141" s="135">
        <f t="shared" si="112"/>
        <v>0</v>
      </c>
      <c r="CD141" s="135">
        <f t="shared" si="112"/>
        <v>0</v>
      </c>
      <c r="CE141" s="135">
        <f t="shared" si="112"/>
        <v>0</v>
      </c>
      <c r="CF141" s="135">
        <f t="shared" si="112"/>
        <v>0</v>
      </c>
    </row>
    <row r="142" spans="3:84" hidden="1" x14ac:dyDescent="0.3">
      <c r="C142" s="135">
        <v>7</v>
      </c>
      <c r="D142" s="135" t="str">
        <f t="shared" ref="D142:BO142" si="113">+D95</f>
        <v>% AGUA</v>
      </c>
      <c r="E142" s="135">
        <f t="shared" si="113"/>
        <v>0</v>
      </c>
      <c r="F142" s="135">
        <f t="shared" si="113"/>
        <v>0</v>
      </c>
      <c r="G142" s="135">
        <f t="shared" si="113"/>
        <v>0</v>
      </c>
      <c r="H142" s="135">
        <f t="shared" si="113"/>
        <v>0</v>
      </c>
      <c r="I142" s="135">
        <f t="shared" si="113"/>
        <v>0</v>
      </c>
      <c r="J142" s="135">
        <f t="shared" si="113"/>
        <v>0</v>
      </c>
      <c r="K142" s="135">
        <f t="shared" si="113"/>
        <v>0</v>
      </c>
      <c r="L142" s="135">
        <f t="shared" si="113"/>
        <v>0</v>
      </c>
      <c r="M142" s="135">
        <f t="shared" si="113"/>
        <v>0</v>
      </c>
      <c r="N142" s="135">
        <f t="shared" si="113"/>
        <v>0</v>
      </c>
      <c r="O142" s="135">
        <f t="shared" si="113"/>
        <v>0</v>
      </c>
      <c r="P142" s="135">
        <f t="shared" si="113"/>
        <v>0</v>
      </c>
      <c r="Q142" s="135">
        <f t="shared" si="113"/>
        <v>0</v>
      </c>
      <c r="R142" s="135">
        <f t="shared" si="113"/>
        <v>0</v>
      </c>
      <c r="S142" s="135">
        <f t="shared" si="113"/>
        <v>0</v>
      </c>
      <c r="T142" s="135">
        <f t="shared" si="113"/>
        <v>0</v>
      </c>
      <c r="U142" s="135">
        <f t="shared" si="113"/>
        <v>0</v>
      </c>
      <c r="V142" s="135">
        <f t="shared" si="113"/>
        <v>0</v>
      </c>
      <c r="W142" s="135">
        <f t="shared" si="113"/>
        <v>0</v>
      </c>
      <c r="X142" s="135">
        <f t="shared" si="113"/>
        <v>0</v>
      </c>
      <c r="Y142" s="135">
        <f t="shared" si="113"/>
        <v>0</v>
      </c>
      <c r="Z142" s="135">
        <f t="shared" si="113"/>
        <v>0</v>
      </c>
      <c r="AA142" s="135">
        <f t="shared" si="113"/>
        <v>0</v>
      </c>
      <c r="AB142" s="135">
        <f t="shared" si="113"/>
        <v>0</v>
      </c>
      <c r="AC142" s="135">
        <f t="shared" si="113"/>
        <v>0</v>
      </c>
      <c r="AD142" s="135">
        <f t="shared" si="113"/>
        <v>0</v>
      </c>
      <c r="AE142" s="135">
        <f t="shared" si="113"/>
        <v>0</v>
      </c>
      <c r="AF142" s="135">
        <f t="shared" si="113"/>
        <v>0</v>
      </c>
      <c r="AG142" s="135">
        <f t="shared" si="113"/>
        <v>0</v>
      </c>
      <c r="AH142" s="135">
        <f t="shared" si="113"/>
        <v>0</v>
      </c>
      <c r="AI142" s="135">
        <f t="shared" si="113"/>
        <v>0</v>
      </c>
      <c r="AJ142" s="135">
        <f t="shared" si="113"/>
        <v>0</v>
      </c>
      <c r="AK142" s="135">
        <f t="shared" si="113"/>
        <v>0</v>
      </c>
      <c r="AL142" s="135">
        <f t="shared" si="113"/>
        <v>0</v>
      </c>
      <c r="AM142" s="135">
        <f t="shared" si="113"/>
        <v>0</v>
      </c>
      <c r="AN142" s="135">
        <f t="shared" si="113"/>
        <v>0</v>
      </c>
      <c r="AO142" s="135">
        <f t="shared" si="113"/>
        <v>0</v>
      </c>
      <c r="AP142" s="135">
        <f t="shared" si="113"/>
        <v>0</v>
      </c>
      <c r="AQ142" s="135">
        <f t="shared" si="113"/>
        <v>0</v>
      </c>
      <c r="AR142" s="135">
        <f t="shared" si="113"/>
        <v>0</v>
      </c>
      <c r="AS142" s="135">
        <f t="shared" si="113"/>
        <v>0</v>
      </c>
      <c r="AT142" s="135">
        <f t="shared" si="113"/>
        <v>0</v>
      </c>
      <c r="AU142" s="135">
        <f t="shared" si="113"/>
        <v>0</v>
      </c>
      <c r="AV142" s="135">
        <f t="shared" si="113"/>
        <v>0</v>
      </c>
      <c r="AW142" s="135">
        <f t="shared" si="113"/>
        <v>0</v>
      </c>
      <c r="AX142" s="135">
        <f t="shared" si="113"/>
        <v>0</v>
      </c>
      <c r="AY142" s="135">
        <f t="shared" si="113"/>
        <v>0</v>
      </c>
      <c r="AZ142" s="135">
        <f t="shared" si="113"/>
        <v>0</v>
      </c>
      <c r="BA142" s="135">
        <f t="shared" si="113"/>
        <v>0</v>
      </c>
      <c r="BB142" s="135">
        <f t="shared" si="113"/>
        <v>0</v>
      </c>
      <c r="BC142" s="135">
        <f t="shared" si="113"/>
        <v>0</v>
      </c>
      <c r="BD142" s="135">
        <f t="shared" si="113"/>
        <v>0</v>
      </c>
      <c r="BE142" s="135">
        <f t="shared" si="113"/>
        <v>0</v>
      </c>
      <c r="BF142" s="135">
        <f t="shared" si="113"/>
        <v>0</v>
      </c>
      <c r="BG142" s="135">
        <f t="shared" si="113"/>
        <v>0</v>
      </c>
      <c r="BH142" s="135">
        <f t="shared" si="113"/>
        <v>0</v>
      </c>
      <c r="BI142" s="135">
        <f t="shared" si="113"/>
        <v>0</v>
      </c>
      <c r="BJ142" s="135">
        <f t="shared" si="113"/>
        <v>0</v>
      </c>
      <c r="BK142" s="135">
        <f t="shared" si="113"/>
        <v>0</v>
      </c>
      <c r="BL142" s="135">
        <f t="shared" si="113"/>
        <v>0</v>
      </c>
      <c r="BM142" s="135">
        <f t="shared" si="113"/>
        <v>0</v>
      </c>
      <c r="BN142" s="135">
        <f t="shared" si="113"/>
        <v>0</v>
      </c>
      <c r="BO142" s="135">
        <f t="shared" si="113"/>
        <v>0</v>
      </c>
      <c r="BP142" s="135">
        <f t="shared" ref="BP142:CF142" si="114">+BP95</f>
        <v>0</v>
      </c>
      <c r="BQ142" s="135">
        <f t="shared" si="114"/>
        <v>0</v>
      </c>
      <c r="BR142" s="135">
        <f t="shared" si="114"/>
        <v>0</v>
      </c>
      <c r="BS142" s="135">
        <f t="shared" si="114"/>
        <v>0</v>
      </c>
      <c r="BT142" s="135">
        <f t="shared" si="114"/>
        <v>0</v>
      </c>
      <c r="BU142" s="135">
        <f t="shared" si="114"/>
        <v>0</v>
      </c>
      <c r="BV142" s="135">
        <f t="shared" si="114"/>
        <v>0</v>
      </c>
      <c r="BW142" s="135">
        <f t="shared" si="114"/>
        <v>0</v>
      </c>
      <c r="BX142" s="135">
        <f t="shared" si="114"/>
        <v>0</v>
      </c>
      <c r="BY142" s="135">
        <f t="shared" si="114"/>
        <v>0</v>
      </c>
      <c r="BZ142" s="135">
        <f t="shared" si="114"/>
        <v>0</v>
      </c>
      <c r="CA142" s="135">
        <f t="shared" si="114"/>
        <v>0</v>
      </c>
      <c r="CB142" s="135">
        <f t="shared" si="114"/>
        <v>0</v>
      </c>
      <c r="CC142" s="135">
        <f t="shared" si="114"/>
        <v>0</v>
      </c>
      <c r="CD142" s="135">
        <f t="shared" si="114"/>
        <v>0</v>
      </c>
      <c r="CE142" s="135">
        <f t="shared" si="114"/>
        <v>0</v>
      </c>
      <c r="CF142" s="135">
        <f t="shared" si="114"/>
        <v>0</v>
      </c>
    </row>
    <row r="143" spans="3:84" hidden="1" x14ac:dyDescent="0.3">
      <c r="C143" s="135">
        <v>8</v>
      </c>
      <c r="D143" s="135" t="str">
        <f t="shared" ref="D143:BO143" si="115">+D101</f>
        <v>% AGUA</v>
      </c>
      <c r="E143" s="135">
        <f t="shared" si="115"/>
        <v>0</v>
      </c>
      <c r="F143" s="135">
        <f t="shared" si="115"/>
        <v>0</v>
      </c>
      <c r="G143" s="135">
        <f t="shared" si="115"/>
        <v>0</v>
      </c>
      <c r="H143" s="135">
        <f t="shared" si="115"/>
        <v>0</v>
      </c>
      <c r="I143" s="135">
        <f t="shared" si="115"/>
        <v>0</v>
      </c>
      <c r="J143" s="135">
        <f t="shared" si="115"/>
        <v>0</v>
      </c>
      <c r="K143" s="135">
        <f t="shared" si="115"/>
        <v>0</v>
      </c>
      <c r="L143" s="135">
        <f t="shared" si="115"/>
        <v>0</v>
      </c>
      <c r="M143" s="135">
        <f t="shared" si="115"/>
        <v>0</v>
      </c>
      <c r="N143" s="135">
        <f t="shared" si="115"/>
        <v>0</v>
      </c>
      <c r="O143" s="135">
        <f t="shared" si="115"/>
        <v>0</v>
      </c>
      <c r="P143" s="135">
        <f t="shared" si="115"/>
        <v>0</v>
      </c>
      <c r="Q143" s="135">
        <f t="shared" si="115"/>
        <v>0</v>
      </c>
      <c r="R143" s="135">
        <f t="shared" si="115"/>
        <v>0</v>
      </c>
      <c r="S143" s="135">
        <f t="shared" si="115"/>
        <v>0</v>
      </c>
      <c r="T143" s="135">
        <f t="shared" si="115"/>
        <v>0</v>
      </c>
      <c r="U143" s="135">
        <f t="shared" si="115"/>
        <v>0</v>
      </c>
      <c r="V143" s="135">
        <f t="shared" si="115"/>
        <v>0</v>
      </c>
      <c r="W143" s="135">
        <f t="shared" si="115"/>
        <v>0</v>
      </c>
      <c r="X143" s="135">
        <f t="shared" si="115"/>
        <v>0</v>
      </c>
      <c r="Y143" s="135">
        <f t="shared" si="115"/>
        <v>0</v>
      </c>
      <c r="Z143" s="135">
        <f t="shared" si="115"/>
        <v>0</v>
      </c>
      <c r="AA143" s="135">
        <f t="shared" si="115"/>
        <v>0</v>
      </c>
      <c r="AB143" s="135">
        <f t="shared" si="115"/>
        <v>0</v>
      </c>
      <c r="AC143" s="135">
        <f t="shared" si="115"/>
        <v>0</v>
      </c>
      <c r="AD143" s="135">
        <f t="shared" si="115"/>
        <v>0</v>
      </c>
      <c r="AE143" s="135">
        <f t="shared" si="115"/>
        <v>0</v>
      </c>
      <c r="AF143" s="135">
        <f t="shared" si="115"/>
        <v>0</v>
      </c>
      <c r="AG143" s="135">
        <f t="shared" si="115"/>
        <v>0</v>
      </c>
      <c r="AH143" s="135">
        <f t="shared" si="115"/>
        <v>0</v>
      </c>
      <c r="AI143" s="135">
        <f t="shared" si="115"/>
        <v>0</v>
      </c>
      <c r="AJ143" s="135">
        <f t="shared" si="115"/>
        <v>0</v>
      </c>
      <c r="AK143" s="135">
        <f t="shared" si="115"/>
        <v>0</v>
      </c>
      <c r="AL143" s="135">
        <f t="shared" si="115"/>
        <v>0</v>
      </c>
      <c r="AM143" s="135">
        <f t="shared" si="115"/>
        <v>0</v>
      </c>
      <c r="AN143" s="135">
        <f t="shared" si="115"/>
        <v>0</v>
      </c>
      <c r="AO143" s="135">
        <f t="shared" si="115"/>
        <v>0</v>
      </c>
      <c r="AP143" s="135">
        <f t="shared" si="115"/>
        <v>0</v>
      </c>
      <c r="AQ143" s="135">
        <f t="shared" si="115"/>
        <v>0</v>
      </c>
      <c r="AR143" s="135">
        <f t="shared" si="115"/>
        <v>0</v>
      </c>
      <c r="AS143" s="135">
        <f t="shared" si="115"/>
        <v>0</v>
      </c>
      <c r="AT143" s="135">
        <f t="shared" si="115"/>
        <v>0</v>
      </c>
      <c r="AU143" s="135">
        <f t="shared" si="115"/>
        <v>0</v>
      </c>
      <c r="AV143" s="135">
        <f t="shared" si="115"/>
        <v>0</v>
      </c>
      <c r="AW143" s="135">
        <f t="shared" si="115"/>
        <v>0</v>
      </c>
      <c r="AX143" s="135">
        <f t="shared" si="115"/>
        <v>0</v>
      </c>
      <c r="AY143" s="135">
        <f t="shared" si="115"/>
        <v>0</v>
      </c>
      <c r="AZ143" s="135">
        <f t="shared" si="115"/>
        <v>0</v>
      </c>
      <c r="BA143" s="135">
        <f t="shared" si="115"/>
        <v>0</v>
      </c>
      <c r="BB143" s="135">
        <f t="shared" si="115"/>
        <v>0</v>
      </c>
      <c r="BC143" s="135">
        <f t="shared" si="115"/>
        <v>0</v>
      </c>
      <c r="BD143" s="135">
        <f t="shared" si="115"/>
        <v>0</v>
      </c>
      <c r="BE143" s="135">
        <f t="shared" si="115"/>
        <v>0</v>
      </c>
      <c r="BF143" s="135">
        <f t="shared" si="115"/>
        <v>0</v>
      </c>
      <c r="BG143" s="135">
        <f t="shared" si="115"/>
        <v>0</v>
      </c>
      <c r="BH143" s="135">
        <f t="shared" si="115"/>
        <v>0</v>
      </c>
      <c r="BI143" s="135">
        <f t="shared" si="115"/>
        <v>0</v>
      </c>
      <c r="BJ143" s="135">
        <f t="shared" si="115"/>
        <v>0</v>
      </c>
      <c r="BK143" s="135">
        <f t="shared" si="115"/>
        <v>0</v>
      </c>
      <c r="BL143" s="135">
        <f t="shared" si="115"/>
        <v>0</v>
      </c>
      <c r="BM143" s="135">
        <f t="shared" si="115"/>
        <v>0</v>
      </c>
      <c r="BN143" s="135">
        <f t="shared" si="115"/>
        <v>0</v>
      </c>
      <c r="BO143" s="135">
        <f t="shared" si="115"/>
        <v>0</v>
      </c>
      <c r="BP143" s="135">
        <f t="shared" ref="BP143:CF143" si="116">+BP101</f>
        <v>0</v>
      </c>
      <c r="BQ143" s="135">
        <f t="shared" si="116"/>
        <v>0</v>
      </c>
      <c r="BR143" s="135">
        <f t="shared" si="116"/>
        <v>0</v>
      </c>
      <c r="BS143" s="135">
        <f t="shared" si="116"/>
        <v>0</v>
      </c>
      <c r="BT143" s="135">
        <f t="shared" si="116"/>
        <v>0</v>
      </c>
      <c r="BU143" s="135">
        <f t="shared" si="116"/>
        <v>0</v>
      </c>
      <c r="BV143" s="135">
        <f t="shared" si="116"/>
        <v>0</v>
      </c>
      <c r="BW143" s="135">
        <f t="shared" si="116"/>
        <v>0</v>
      </c>
      <c r="BX143" s="135">
        <f t="shared" si="116"/>
        <v>0</v>
      </c>
      <c r="BY143" s="135">
        <f t="shared" si="116"/>
        <v>0</v>
      </c>
      <c r="BZ143" s="135">
        <f t="shared" si="116"/>
        <v>0</v>
      </c>
      <c r="CA143" s="135">
        <f t="shared" si="116"/>
        <v>0</v>
      </c>
      <c r="CB143" s="135">
        <f t="shared" si="116"/>
        <v>0</v>
      </c>
      <c r="CC143" s="135">
        <f t="shared" si="116"/>
        <v>0</v>
      </c>
      <c r="CD143" s="135">
        <f t="shared" si="116"/>
        <v>0</v>
      </c>
      <c r="CE143" s="135">
        <f t="shared" si="116"/>
        <v>0</v>
      </c>
      <c r="CF143" s="135">
        <f t="shared" si="116"/>
        <v>0</v>
      </c>
    </row>
    <row r="144" spans="3:84" hidden="1" x14ac:dyDescent="0.3">
      <c r="C144" s="135">
        <v>9</v>
      </c>
      <c r="D144" s="135" t="str">
        <f t="shared" ref="D144:BO144" si="117">+D107</f>
        <v>% AGUA</v>
      </c>
      <c r="E144" s="135">
        <f t="shared" si="117"/>
        <v>0</v>
      </c>
      <c r="F144" s="135">
        <f t="shared" si="117"/>
        <v>0</v>
      </c>
      <c r="G144" s="135">
        <f t="shared" si="117"/>
        <v>0</v>
      </c>
      <c r="H144" s="135">
        <f t="shared" si="117"/>
        <v>0</v>
      </c>
      <c r="I144" s="135">
        <f t="shared" si="117"/>
        <v>0</v>
      </c>
      <c r="J144" s="135">
        <f t="shared" si="117"/>
        <v>0</v>
      </c>
      <c r="K144" s="135">
        <f t="shared" si="117"/>
        <v>0</v>
      </c>
      <c r="L144" s="135">
        <f t="shared" si="117"/>
        <v>0</v>
      </c>
      <c r="M144" s="135">
        <f t="shared" si="117"/>
        <v>0</v>
      </c>
      <c r="N144" s="135">
        <f t="shared" si="117"/>
        <v>0</v>
      </c>
      <c r="O144" s="135">
        <f t="shared" si="117"/>
        <v>0</v>
      </c>
      <c r="P144" s="135">
        <f t="shared" si="117"/>
        <v>0</v>
      </c>
      <c r="Q144" s="135">
        <f t="shared" si="117"/>
        <v>0</v>
      </c>
      <c r="R144" s="135">
        <f t="shared" si="117"/>
        <v>0</v>
      </c>
      <c r="S144" s="135">
        <f t="shared" si="117"/>
        <v>0</v>
      </c>
      <c r="T144" s="135">
        <f t="shared" si="117"/>
        <v>0</v>
      </c>
      <c r="U144" s="135">
        <f t="shared" si="117"/>
        <v>0</v>
      </c>
      <c r="V144" s="135">
        <f t="shared" si="117"/>
        <v>0</v>
      </c>
      <c r="W144" s="135">
        <f t="shared" si="117"/>
        <v>0</v>
      </c>
      <c r="X144" s="135">
        <f t="shared" si="117"/>
        <v>0</v>
      </c>
      <c r="Y144" s="135">
        <f t="shared" si="117"/>
        <v>0</v>
      </c>
      <c r="Z144" s="135">
        <f t="shared" si="117"/>
        <v>0</v>
      </c>
      <c r="AA144" s="135">
        <f t="shared" si="117"/>
        <v>0</v>
      </c>
      <c r="AB144" s="135">
        <f t="shared" si="117"/>
        <v>0</v>
      </c>
      <c r="AC144" s="135">
        <f t="shared" si="117"/>
        <v>0</v>
      </c>
      <c r="AD144" s="135">
        <f t="shared" si="117"/>
        <v>0</v>
      </c>
      <c r="AE144" s="135">
        <f t="shared" si="117"/>
        <v>0</v>
      </c>
      <c r="AF144" s="135">
        <f t="shared" si="117"/>
        <v>0</v>
      </c>
      <c r="AG144" s="135">
        <f t="shared" si="117"/>
        <v>0</v>
      </c>
      <c r="AH144" s="135">
        <f t="shared" si="117"/>
        <v>0</v>
      </c>
      <c r="AI144" s="135">
        <f t="shared" si="117"/>
        <v>0</v>
      </c>
      <c r="AJ144" s="135">
        <f t="shared" si="117"/>
        <v>0</v>
      </c>
      <c r="AK144" s="135">
        <f t="shared" si="117"/>
        <v>0</v>
      </c>
      <c r="AL144" s="135">
        <f t="shared" si="117"/>
        <v>0</v>
      </c>
      <c r="AM144" s="135">
        <f t="shared" si="117"/>
        <v>0</v>
      </c>
      <c r="AN144" s="135">
        <f t="shared" si="117"/>
        <v>0</v>
      </c>
      <c r="AO144" s="135">
        <f t="shared" si="117"/>
        <v>0</v>
      </c>
      <c r="AP144" s="135">
        <f t="shared" si="117"/>
        <v>0</v>
      </c>
      <c r="AQ144" s="135">
        <f t="shared" si="117"/>
        <v>0</v>
      </c>
      <c r="AR144" s="135">
        <f t="shared" si="117"/>
        <v>0</v>
      </c>
      <c r="AS144" s="135">
        <f t="shared" si="117"/>
        <v>0</v>
      </c>
      <c r="AT144" s="135">
        <f t="shared" si="117"/>
        <v>0</v>
      </c>
      <c r="AU144" s="135">
        <f t="shared" si="117"/>
        <v>0</v>
      </c>
      <c r="AV144" s="135">
        <f t="shared" si="117"/>
        <v>0</v>
      </c>
      <c r="AW144" s="135">
        <f t="shared" si="117"/>
        <v>0</v>
      </c>
      <c r="AX144" s="135">
        <f t="shared" si="117"/>
        <v>0</v>
      </c>
      <c r="AY144" s="135">
        <f t="shared" si="117"/>
        <v>0</v>
      </c>
      <c r="AZ144" s="135">
        <f t="shared" si="117"/>
        <v>0</v>
      </c>
      <c r="BA144" s="135">
        <f t="shared" si="117"/>
        <v>0</v>
      </c>
      <c r="BB144" s="135">
        <f t="shared" si="117"/>
        <v>0</v>
      </c>
      <c r="BC144" s="135">
        <f t="shared" si="117"/>
        <v>0</v>
      </c>
      <c r="BD144" s="135">
        <f t="shared" si="117"/>
        <v>0</v>
      </c>
      <c r="BE144" s="135">
        <f t="shared" si="117"/>
        <v>0</v>
      </c>
      <c r="BF144" s="135">
        <f t="shared" si="117"/>
        <v>0</v>
      </c>
      <c r="BG144" s="135">
        <f t="shared" si="117"/>
        <v>0</v>
      </c>
      <c r="BH144" s="135">
        <f t="shared" si="117"/>
        <v>0</v>
      </c>
      <c r="BI144" s="135">
        <f t="shared" si="117"/>
        <v>0</v>
      </c>
      <c r="BJ144" s="135">
        <f t="shared" si="117"/>
        <v>0</v>
      </c>
      <c r="BK144" s="135">
        <f t="shared" si="117"/>
        <v>0</v>
      </c>
      <c r="BL144" s="135">
        <f t="shared" si="117"/>
        <v>0</v>
      </c>
      <c r="BM144" s="135">
        <f t="shared" si="117"/>
        <v>0</v>
      </c>
      <c r="BN144" s="135">
        <f t="shared" si="117"/>
        <v>0</v>
      </c>
      <c r="BO144" s="135">
        <f t="shared" si="117"/>
        <v>0</v>
      </c>
      <c r="BP144" s="135">
        <f t="shared" ref="BP144:CF144" si="118">+BP107</f>
        <v>0</v>
      </c>
      <c r="BQ144" s="135">
        <f t="shared" si="118"/>
        <v>0</v>
      </c>
      <c r="BR144" s="135">
        <f t="shared" si="118"/>
        <v>0</v>
      </c>
      <c r="BS144" s="135">
        <f t="shared" si="118"/>
        <v>0</v>
      </c>
      <c r="BT144" s="135">
        <f t="shared" si="118"/>
        <v>0</v>
      </c>
      <c r="BU144" s="135">
        <f t="shared" si="118"/>
        <v>0</v>
      </c>
      <c r="BV144" s="135">
        <f t="shared" si="118"/>
        <v>0</v>
      </c>
      <c r="BW144" s="135">
        <f t="shared" si="118"/>
        <v>0</v>
      </c>
      <c r="BX144" s="135">
        <f t="shared" si="118"/>
        <v>0</v>
      </c>
      <c r="BY144" s="135">
        <f t="shared" si="118"/>
        <v>0</v>
      </c>
      <c r="BZ144" s="135">
        <f t="shared" si="118"/>
        <v>0</v>
      </c>
      <c r="CA144" s="135">
        <f t="shared" si="118"/>
        <v>0</v>
      </c>
      <c r="CB144" s="135">
        <f t="shared" si="118"/>
        <v>0</v>
      </c>
      <c r="CC144" s="135">
        <f t="shared" si="118"/>
        <v>0</v>
      </c>
      <c r="CD144" s="135">
        <f t="shared" si="118"/>
        <v>0</v>
      </c>
      <c r="CE144" s="135">
        <f t="shared" si="118"/>
        <v>0</v>
      </c>
      <c r="CF144" s="135">
        <f t="shared" si="118"/>
        <v>0</v>
      </c>
    </row>
    <row r="145" spans="3:84" hidden="1" x14ac:dyDescent="0.3">
      <c r="C145" s="135">
        <v>10</v>
      </c>
      <c r="D145" s="135" t="str">
        <f t="shared" ref="D145:BO145" si="119">+D113</f>
        <v>% AGUA</v>
      </c>
      <c r="E145" s="135">
        <f t="shared" si="119"/>
        <v>0</v>
      </c>
      <c r="F145" s="135">
        <f t="shared" si="119"/>
        <v>0</v>
      </c>
      <c r="G145" s="135">
        <f t="shared" si="119"/>
        <v>0</v>
      </c>
      <c r="H145" s="135">
        <f t="shared" si="119"/>
        <v>0</v>
      </c>
      <c r="I145" s="135">
        <f t="shared" si="119"/>
        <v>0</v>
      </c>
      <c r="J145" s="135">
        <f t="shared" si="119"/>
        <v>0</v>
      </c>
      <c r="K145" s="135">
        <f t="shared" si="119"/>
        <v>0</v>
      </c>
      <c r="L145" s="135">
        <f t="shared" si="119"/>
        <v>0</v>
      </c>
      <c r="M145" s="135">
        <f t="shared" si="119"/>
        <v>0</v>
      </c>
      <c r="N145" s="135">
        <f t="shared" si="119"/>
        <v>0</v>
      </c>
      <c r="O145" s="135">
        <f t="shared" si="119"/>
        <v>0</v>
      </c>
      <c r="P145" s="135">
        <f t="shared" si="119"/>
        <v>0</v>
      </c>
      <c r="Q145" s="135">
        <f t="shared" si="119"/>
        <v>0</v>
      </c>
      <c r="R145" s="135">
        <f t="shared" si="119"/>
        <v>0</v>
      </c>
      <c r="S145" s="135">
        <f t="shared" si="119"/>
        <v>0</v>
      </c>
      <c r="T145" s="135">
        <f t="shared" si="119"/>
        <v>0</v>
      </c>
      <c r="U145" s="135">
        <f t="shared" si="119"/>
        <v>0</v>
      </c>
      <c r="V145" s="135">
        <f t="shared" si="119"/>
        <v>0</v>
      </c>
      <c r="W145" s="135">
        <f t="shared" si="119"/>
        <v>0</v>
      </c>
      <c r="X145" s="135">
        <f t="shared" si="119"/>
        <v>0</v>
      </c>
      <c r="Y145" s="135">
        <f t="shared" si="119"/>
        <v>0</v>
      </c>
      <c r="Z145" s="135">
        <f t="shared" si="119"/>
        <v>0</v>
      </c>
      <c r="AA145" s="135">
        <f t="shared" si="119"/>
        <v>0</v>
      </c>
      <c r="AB145" s="135">
        <f t="shared" si="119"/>
        <v>0</v>
      </c>
      <c r="AC145" s="135">
        <f t="shared" si="119"/>
        <v>0</v>
      </c>
      <c r="AD145" s="135">
        <f t="shared" si="119"/>
        <v>0</v>
      </c>
      <c r="AE145" s="135">
        <f t="shared" si="119"/>
        <v>0</v>
      </c>
      <c r="AF145" s="135">
        <f t="shared" si="119"/>
        <v>0</v>
      </c>
      <c r="AG145" s="135">
        <f t="shared" si="119"/>
        <v>0</v>
      </c>
      <c r="AH145" s="135">
        <f t="shared" si="119"/>
        <v>0</v>
      </c>
      <c r="AI145" s="135">
        <f t="shared" si="119"/>
        <v>0</v>
      </c>
      <c r="AJ145" s="135">
        <f t="shared" si="119"/>
        <v>0</v>
      </c>
      <c r="AK145" s="135">
        <f t="shared" si="119"/>
        <v>0</v>
      </c>
      <c r="AL145" s="135">
        <f t="shared" si="119"/>
        <v>0</v>
      </c>
      <c r="AM145" s="135">
        <f t="shared" si="119"/>
        <v>0</v>
      </c>
      <c r="AN145" s="135">
        <f t="shared" si="119"/>
        <v>0</v>
      </c>
      <c r="AO145" s="135">
        <f t="shared" si="119"/>
        <v>0</v>
      </c>
      <c r="AP145" s="135">
        <f t="shared" si="119"/>
        <v>0</v>
      </c>
      <c r="AQ145" s="135">
        <f t="shared" si="119"/>
        <v>0</v>
      </c>
      <c r="AR145" s="135">
        <f t="shared" si="119"/>
        <v>0</v>
      </c>
      <c r="AS145" s="135">
        <f t="shared" si="119"/>
        <v>0</v>
      </c>
      <c r="AT145" s="135">
        <f t="shared" si="119"/>
        <v>0</v>
      </c>
      <c r="AU145" s="135">
        <f t="shared" si="119"/>
        <v>0</v>
      </c>
      <c r="AV145" s="135">
        <f t="shared" si="119"/>
        <v>0</v>
      </c>
      <c r="AW145" s="135">
        <f t="shared" si="119"/>
        <v>0</v>
      </c>
      <c r="AX145" s="135">
        <f t="shared" si="119"/>
        <v>0</v>
      </c>
      <c r="AY145" s="135">
        <f t="shared" si="119"/>
        <v>0</v>
      </c>
      <c r="AZ145" s="135">
        <f t="shared" si="119"/>
        <v>0</v>
      </c>
      <c r="BA145" s="135">
        <f t="shared" si="119"/>
        <v>0</v>
      </c>
      <c r="BB145" s="135">
        <f t="shared" si="119"/>
        <v>0</v>
      </c>
      <c r="BC145" s="135">
        <f t="shared" si="119"/>
        <v>0</v>
      </c>
      <c r="BD145" s="135">
        <f t="shared" si="119"/>
        <v>0</v>
      </c>
      <c r="BE145" s="135">
        <f t="shared" si="119"/>
        <v>0</v>
      </c>
      <c r="BF145" s="135">
        <f t="shared" si="119"/>
        <v>0</v>
      </c>
      <c r="BG145" s="135">
        <f t="shared" si="119"/>
        <v>0</v>
      </c>
      <c r="BH145" s="135">
        <f t="shared" si="119"/>
        <v>0</v>
      </c>
      <c r="BI145" s="135">
        <f t="shared" si="119"/>
        <v>0</v>
      </c>
      <c r="BJ145" s="135">
        <f t="shared" si="119"/>
        <v>0</v>
      </c>
      <c r="BK145" s="135">
        <f t="shared" si="119"/>
        <v>0</v>
      </c>
      <c r="BL145" s="135">
        <f t="shared" si="119"/>
        <v>0</v>
      </c>
      <c r="BM145" s="135">
        <f t="shared" si="119"/>
        <v>0</v>
      </c>
      <c r="BN145" s="135">
        <f t="shared" si="119"/>
        <v>0</v>
      </c>
      <c r="BO145" s="135">
        <f t="shared" si="119"/>
        <v>0</v>
      </c>
      <c r="BP145" s="135">
        <f t="shared" ref="BP145:CF145" si="120">+BP113</f>
        <v>0</v>
      </c>
      <c r="BQ145" s="135">
        <f t="shared" si="120"/>
        <v>0</v>
      </c>
      <c r="BR145" s="135">
        <f t="shared" si="120"/>
        <v>0</v>
      </c>
      <c r="BS145" s="135">
        <f t="shared" si="120"/>
        <v>0</v>
      </c>
      <c r="BT145" s="135">
        <f t="shared" si="120"/>
        <v>0</v>
      </c>
      <c r="BU145" s="135">
        <f t="shared" si="120"/>
        <v>0</v>
      </c>
      <c r="BV145" s="135">
        <f t="shared" si="120"/>
        <v>0</v>
      </c>
      <c r="BW145" s="135">
        <f t="shared" si="120"/>
        <v>0</v>
      </c>
      <c r="BX145" s="135">
        <f t="shared" si="120"/>
        <v>0</v>
      </c>
      <c r="BY145" s="135">
        <f t="shared" si="120"/>
        <v>0</v>
      </c>
      <c r="BZ145" s="135">
        <f t="shared" si="120"/>
        <v>0</v>
      </c>
      <c r="CA145" s="135">
        <f t="shared" si="120"/>
        <v>0</v>
      </c>
      <c r="CB145" s="135">
        <f t="shared" si="120"/>
        <v>0</v>
      </c>
      <c r="CC145" s="135">
        <f t="shared" si="120"/>
        <v>0</v>
      </c>
      <c r="CD145" s="135">
        <f t="shared" si="120"/>
        <v>0</v>
      </c>
      <c r="CE145" s="135">
        <f t="shared" si="120"/>
        <v>0</v>
      </c>
      <c r="CF145" s="135">
        <f t="shared" si="120"/>
        <v>0</v>
      </c>
    </row>
    <row r="146" spans="3:84" hidden="1" x14ac:dyDescent="0.3">
      <c r="C146" s="135"/>
      <c r="D146" s="506" t="s">
        <v>269</v>
      </c>
      <c r="E146" s="507">
        <f>+IFERROR(SUMPRODUCT(E136:E145,E175:E184)/E185,0)</f>
        <v>0</v>
      </c>
      <c r="F146" s="507">
        <f t="shared" ref="F146:BQ146" si="121">+IFERROR(SUMPRODUCT(F136:F145,F175:F184)/F185,0)</f>
        <v>0</v>
      </c>
      <c r="G146" s="507">
        <f t="shared" si="121"/>
        <v>0</v>
      </c>
      <c r="H146" s="507">
        <f t="shared" si="121"/>
        <v>0</v>
      </c>
      <c r="I146" s="507">
        <f t="shared" si="121"/>
        <v>0</v>
      </c>
      <c r="J146" s="507">
        <f t="shared" si="121"/>
        <v>0</v>
      </c>
      <c r="K146" s="507">
        <f t="shared" si="121"/>
        <v>0</v>
      </c>
      <c r="L146" s="507">
        <f t="shared" si="121"/>
        <v>0</v>
      </c>
      <c r="M146" s="507">
        <f t="shared" si="121"/>
        <v>0</v>
      </c>
      <c r="N146" s="507">
        <f t="shared" si="121"/>
        <v>0</v>
      </c>
      <c r="O146" s="507">
        <f t="shared" si="121"/>
        <v>0</v>
      </c>
      <c r="P146" s="507">
        <f t="shared" si="121"/>
        <v>0</v>
      </c>
      <c r="Q146" s="507">
        <f t="shared" si="121"/>
        <v>0</v>
      </c>
      <c r="R146" s="507">
        <f t="shared" si="121"/>
        <v>0</v>
      </c>
      <c r="S146" s="507">
        <f t="shared" si="121"/>
        <v>0</v>
      </c>
      <c r="T146" s="507">
        <f t="shared" si="121"/>
        <v>0</v>
      </c>
      <c r="U146" s="507">
        <f t="shared" si="121"/>
        <v>0</v>
      </c>
      <c r="V146" s="507">
        <f t="shared" si="121"/>
        <v>0</v>
      </c>
      <c r="W146" s="507">
        <f t="shared" si="121"/>
        <v>0</v>
      </c>
      <c r="X146" s="507">
        <f t="shared" si="121"/>
        <v>0</v>
      </c>
      <c r="Y146" s="507">
        <f t="shared" si="121"/>
        <v>0</v>
      </c>
      <c r="Z146" s="507">
        <f t="shared" si="121"/>
        <v>0</v>
      </c>
      <c r="AA146" s="507">
        <f t="shared" si="121"/>
        <v>0</v>
      </c>
      <c r="AB146" s="507">
        <f t="shared" si="121"/>
        <v>0</v>
      </c>
      <c r="AC146" s="507">
        <f t="shared" si="121"/>
        <v>0</v>
      </c>
      <c r="AD146" s="507">
        <f t="shared" si="121"/>
        <v>0</v>
      </c>
      <c r="AE146" s="507">
        <f t="shared" si="121"/>
        <v>0</v>
      </c>
      <c r="AF146" s="507">
        <f t="shared" si="121"/>
        <v>0</v>
      </c>
      <c r="AG146" s="507">
        <f t="shared" si="121"/>
        <v>0</v>
      </c>
      <c r="AH146" s="507">
        <f t="shared" si="121"/>
        <v>0</v>
      </c>
      <c r="AI146" s="507">
        <f t="shared" si="121"/>
        <v>0</v>
      </c>
      <c r="AJ146" s="507">
        <f t="shared" si="121"/>
        <v>0</v>
      </c>
      <c r="AK146" s="507">
        <f t="shared" si="121"/>
        <v>0</v>
      </c>
      <c r="AL146" s="507">
        <f t="shared" si="121"/>
        <v>0</v>
      </c>
      <c r="AM146" s="507">
        <f t="shared" si="121"/>
        <v>0</v>
      </c>
      <c r="AN146" s="507">
        <f t="shared" si="121"/>
        <v>0</v>
      </c>
      <c r="AO146" s="507">
        <f t="shared" si="121"/>
        <v>0</v>
      </c>
      <c r="AP146" s="507">
        <f t="shared" si="121"/>
        <v>0</v>
      </c>
      <c r="AQ146" s="507">
        <f t="shared" si="121"/>
        <v>0</v>
      </c>
      <c r="AR146" s="507">
        <f t="shared" si="121"/>
        <v>0</v>
      </c>
      <c r="AS146" s="507">
        <f t="shared" si="121"/>
        <v>0</v>
      </c>
      <c r="AT146" s="507">
        <f t="shared" si="121"/>
        <v>0</v>
      </c>
      <c r="AU146" s="507">
        <f t="shared" si="121"/>
        <v>0</v>
      </c>
      <c r="AV146" s="507">
        <f t="shared" si="121"/>
        <v>0</v>
      </c>
      <c r="AW146" s="507">
        <f t="shared" si="121"/>
        <v>0</v>
      </c>
      <c r="AX146" s="507">
        <f t="shared" si="121"/>
        <v>0</v>
      </c>
      <c r="AY146" s="507">
        <f t="shared" si="121"/>
        <v>0</v>
      </c>
      <c r="AZ146" s="507">
        <f t="shared" si="121"/>
        <v>0</v>
      </c>
      <c r="BA146" s="507">
        <f t="shared" si="121"/>
        <v>0</v>
      </c>
      <c r="BB146" s="507">
        <f t="shared" si="121"/>
        <v>0</v>
      </c>
      <c r="BC146" s="507">
        <f t="shared" si="121"/>
        <v>0</v>
      </c>
      <c r="BD146" s="507">
        <f t="shared" si="121"/>
        <v>0</v>
      </c>
      <c r="BE146" s="507">
        <f t="shared" si="121"/>
        <v>0</v>
      </c>
      <c r="BF146" s="507">
        <f t="shared" si="121"/>
        <v>0</v>
      </c>
      <c r="BG146" s="507">
        <f t="shared" si="121"/>
        <v>0</v>
      </c>
      <c r="BH146" s="507">
        <f t="shared" si="121"/>
        <v>0</v>
      </c>
      <c r="BI146" s="507">
        <f t="shared" si="121"/>
        <v>0</v>
      </c>
      <c r="BJ146" s="507">
        <f t="shared" si="121"/>
        <v>0</v>
      </c>
      <c r="BK146" s="507">
        <f t="shared" si="121"/>
        <v>0</v>
      </c>
      <c r="BL146" s="507">
        <f t="shared" si="121"/>
        <v>0</v>
      </c>
      <c r="BM146" s="507">
        <f t="shared" si="121"/>
        <v>0</v>
      </c>
      <c r="BN146" s="507">
        <f t="shared" si="121"/>
        <v>0</v>
      </c>
      <c r="BO146" s="507">
        <f t="shared" si="121"/>
        <v>0</v>
      </c>
      <c r="BP146" s="507">
        <f t="shared" si="121"/>
        <v>0</v>
      </c>
      <c r="BQ146" s="507">
        <f t="shared" si="121"/>
        <v>0</v>
      </c>
      <c r="BR146" s="507">
        <f t="shared" ref="BR146:CF146" si="122">+IFERROR(SUMPRODUCT(BR136:BR145,BR175:BR184)/BR185,0)</f>
        <v>0</v>
      </c>
      <c r="BS146" s="507">
        <f t="shared" si="122"/>
        <v>0</v>
      </c>
      <c r="BT146" s="507">
        <f t="shared" si="122"/>
        <v>0</v>
      </c>
      <c r="BU146" s="507">
        <f t="shared" si="122"/>
        <v>0</v>
      </c>
      <c r="BV146" s="507">
        <f t="shared" si="122"/>
        <v>0</v>
      </c>
      <c r="BW146" s="507">
        <f t="shared" si="122"/>
        <v>0</v>
      </c>
      <c r="BX146" s="507">
        <f t="shared" si="122"/>
        <v>0</v>
      </c>
      <c r="BY146" s="507">
        <f t="shared" si="122"/>
        <v>0</v>
      </c>
      <c r="BZ146" s="507">
        <f t="shared" si="122"/>
        <v>0</v>
      </c>
      <c r="CA146" s="507">
        <f t="shared" si="122"/>
        <v>0</v>
      </c>
      <c r="CB146" s="507">
        <f t="shared" si="122"/>
        <v>0</v>
      </c>
      <c r="CC146" s="507">
        <f t="shared" si="122"/>
        <v>0</v>
      </c>
      <c r="CD146" s="507">
        <f t="shared" si="122"/>
        <v>0</v>
      </c>
      <c r="CE146" s="507">
        <f t="shared" si="122"/>
        <v>0</v>
      </c>
      <c r="CF146" s="507">
        <f t="shared" si="122"/>
        <v>0</v>
      </c>
    </row>
    <row r="147" spans="3:84" hidden="1" x14ac:dyDescent="0.3">
      <c r="C147" s="135"/>
      <c r="D147" s="508" t="s">
        <v>271</v>
      </c>
      <c r="E147" s="507">
        <f>+IFERROR(AVERAGEIF(E136:E145,"&gt;0"),0)</f>
        <v>0</v>
      </c>
      <c r="F147" s="507">
        <f t="shared" ref="F147:BQ147" si="123">+IFERROR(AVERAGEIF(F136:F145,"&gt;0"),0)</f>
        <v>0</v>
      </c>
      <c r="G147" s="507">
        <f t="shared" si="123"/>
        <v>0</v>
      </c>
      <c r="H147" s="507">
        <f t="shared" si="123"/>
        <v>0</v>
      </c>
      <c r="I147" s="507">
        <f t="shared" si="123"/>
        <v>0</v>
      </c>
      <c r="J147" s="507">
        <f t="shared" si="123"/>
        <v>0</v>
      </c>
      <c r="K147" s="507">
        <f t="shared" si="123"/>
        <v>0</v>
      </c>
      <c r="L147" s="507">
        <f t="shared" si="123"/>
        <v>0</v>
      </c>
      <c r="M147" s="507">
        <f t="shared" si="123"/>
        <v>0</v>
      </c>
      <c r="N147" s="507">
        <f t="shared" si="123"/>
        <v>0</v>
      </c>
      <c r="O147" s="507">
        <f t="shared" si="123"/>
        <v>0</v>
      </c>
      <c r="P147" s="507">
        <f t="shared" si="123"/>
        <v>0</v>
      </c>
      <c r="Q147" s="507">
        <f t="shared" si="123"/>
        <v>0</v>
      </c>
      <c r="R147" s="507">
        <f t="shared" si="123"/>
        <v>0</v>
      </c>
      <c r="S147" s="507">
        <f t="shared" si="123"/>
        <v>0</v>
      </c>
      <c r="T147" s="507">
        <f t="shared" si="123"/>
        <v>0</v>
      </c>
      <c r="U147" s="507">
        <f t="shared" si="123"/>
        <v>0</v>
      </c>
      <c r="V147" s="507">
        <f t="shared" si="123"/>
        <v>0</v>
      </c>
      <c r="W147" s="507">
        <f t="shared" si="123"/>
        <v>0</v>
      </c>
      <c r="X147" s="507">
        <f t="shared" si="123"/>
        <v>0</v>
      </c>
      <c r="Y147" s="507">
        <f t="shared" si="123"/>
        <v>0</v>
      </c>
      <c r="Z147" s="507">
        <f t="shared" si="123"/>
        <v>0</v>
      </c>
      <c r="AA147" s="507">
        <f t="shared" si="123"/>
        <v>0</v>
      </c>
      <c r="AB147" s="507">
        <f t="shared" si="123"/>
        <v>0</v>
      </c>
      <c r="AC147" s="507">
        <f t="shared" si="123"/>
        <v>0</v>
      </c>
      <c r="AD147" s="507">
        <f t="shared" si="123"/>
        <v>0</v>
      </c>
      <c r="AE147" s="507">
        <f t="shared" si="123"/>
        <v>0</v>
      </c>
      <c r="AF147" s="507">
        <f t="shared" si="123"/>
        <v>0</v>
      </c>
      <c r="AG147" s="507">
        <f t="shared" si="123"/>
        <v>0</v>
      </c>
      <c r="AH147" s="507">
        <f t="shared" si="123"/>
        <v>0</v>
      </c>
      <c r="AI147" s="507">
        <f t="shared" si="123"/>
        <v>0</v>
      </c>
      <c r="AJ147" s="507">
        <f t="shared" si="123"/>
        <v>0</v>
      </c>
      <c r="AK147" s="507">
        <f t="shared" si="123"/>
        <v>0</v>
      </c>
      <c r="AL147" s="507">
        <f t="shared" si="123"/>
        <v>0</v>
      </c>
      <c r="AM147" s="507">
        <f t="shared" si="123"/>
        <v>0</v>
      </c>
      <c r="AN147" s="507">
        <f t="shared" si="123"/>
        <v>0</v>
      </c>
      <c r="AO147" s="507">
        <f t="shared" si="123"/>
        <v>0</v>
      </c>
      <c r="AP147" s="507">
        <f t="shared" si="123"/>
        <v>0</v>
      </c>
      <c r="AQ147" s="507">
        <f t="shared" si="123"/>
        <v>0</v>
      </c>
      <c r="AR147" s="507">
        <f t="shared" si="123"/>
        <v>0</v>
      </c>
      <c r="AS147" s="507">
        <f t="shared" si="123"/>
        <v>0</v>
      </c>
      <c r="AT147" s="507">
        <f t="shared" si="123"/>
        <v>0</v>
      </c>
      <c r="AU147" s="507">
        <f t="shared" si="123"/>
        <v>0</v>
      </c>
      <c r="AV147" s="507">
        <f t="shared" si="123"/>
        <v>0</v>
      </c>
      <c r="AW147" s="507">
        <f t="shared" si="123"/>
        <v>0</v>
      </c>
      <c r="AX147" s="507">
        <f t="shared" si="123"/>
        <v>0</v>
      </c>
      <c r="AY147" s="507">
        <f t="shared" si="123"/>
        <v>0</v>
      </c>
      <c r="AZ147" s="507">
        <f t="shared" si="123"/>
        <v>0</v>
      </c>
      <c r="BA147" s="507">
        <f t="shared" si="123"/>
        <v>0</v>
      </c>
      <c r="BB147" s="507">
        <f t="shared" si="123"/>
        <v>0</v>
      </c>
      <c r="BC147" s="507">
        <f t="shared" si="123"/>
        <v>0</v>
      </c>
      <c r="BD147" s="507">
        <f t="shared" si="123"/>
        <v>0</v>
      </c>
      <c r="BE147" s="507">
        <f t="shared" si="123"/>
        <v>0</v>
      </c>
      <c r="BF147" s="507">
        <f t="shared" si="123"/>
        <v>0</v>
      </c>
      <c r="BG147" s="507">
        <f t="shared" si="123"/>
        <v>0</v>
      </c>
      <c r="BH147" s="507">
        <f t="shared" si="123"/>
        <v>0</v>
      </c>
      <c r="BI147" s="507">
        <f t="shared" si="123"/>
        <v>0</v>
      </c>
      <c r="BJ147" s="507">
        <f t="shared" si="123"/>
        <v>0</v>
      </c>
      <c r="BK147" s="507">
        <f t="shared" si="123"/>
        <v>0</v>
      </c>
      <c r="BL147" s="507">
        <f t="shared" si="123"/>
        <v>0</v>
      </c>
      <c r="BM147" s="507">
        <f t="shared" si="123"/>
        <v>0</v>
      </c>
      <c r="BN147" s="507">
        <f t="shared" si="123"/>
        <v>0</v>
      </c>
      <c r="BO147" s="507">
        <f t="shared" si="123"/>
        <v>0</v>
      </c>
      <c r="BP147" s="507">
        <f t="shared" si="123"/>
        <v>0</v>
      </c>
      <c r="BQ147" s="507">
        <f t="shared" si="123"/>
        <v>0</v>
      </c>
      <c r="BR147" s="507">
        <f t="shared" ref="BR147:CF147" si="124">+IFERROR(AVERAGEIF(BR136:BR145,"&gt;0"),0)</f>
        <v>0</v>
      </c>
      <c r="BS147" s="507">
        <f t="shared" si="124"/>
        <v>0</v>
      </c>
      <c r="BT147" s="507">
        <f t="shared" si="124"/>
        <v>0</v>
      </c>
      <c r="BU147" s="507">
        <f t="shared" si="124"/>
        <v>0</v>
      </c>
      <c r="BV147" s="507">
        <f t="shared" si="124"/>
        <v>0</v>
      </c>
      <c r="BW147" s="507">
        <f t="shared" si="124"/>
        <v>0</v>
      </c>
      <c r="BX147" s="507">
        <f t="shared" si="124"/>
        <v>0</v>
      </c>
      <c r="BY147" s="507">
        <f t="shared" si="124"/>
        <v>0</v>
      </c>
      <c r="BZ147" s="507">
        <f t="shared" si="124"/>
        <v>0</v>
      </c>
      <c r="CA147" s="507">
        <f t="shared" si="124"/>
        <v>0</v>
      </c>
      <c r="CB147" s="507">
        <f t="shared" si="124"/>
        <v>0</v>
      </c>
      <c r="CC147" s="507">
        <f t="shared" si="124"/>
        <v>0</v>
      </c>
      <c r="CD147" s="507">
        <f t="shared" si="124"/>
        <v>0</v>
      </c>
      <c r="CE147" s="507">
        <f t="shared" si="124"/>
        <v>0</v>
      </c>
      <c r="CF147" s="507">
        <f t="shared" si="124"/>
        <v>0</v>
      </c>
    </row>
    <row r="148" spans="3:84" hidden="1" x14ac:dyDescent="0.3">
      <c r="C148" s="135"/>
      <c r="D148" s="135"/>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c r="AD148" s="135"/>
      <c r="AE148" s="135"/>
      <c r="AF148" s="135"/>
      <c r="AG148" s="135"/>
      <c r="AH148" s="135"/>
      <c r="AI148" s="135"/>
      <c r="AJ148" s="135"/>
      <c r="AK148" s="135"/>
      <c r="AL148" s="135"/>
      <c r="AM148" s="135"/>
      <c r="AN148" s="135"/>
      <c r="AO148" s="135"/>
      <c r="AP148" s="135"/>
      <c r="AQ148" s="135"/>
      <c r="AR148" s="135"/>
      <c r="AS148" s="135"/>
      <c r="AT148" s="135"/>
      <c r="AU148" s="135"/>
      <c r="AV148" s="135"/>
      <c r="AW148" s="135"/>
      <c r="AX148" s="135"/>
      <c r="AY148" s="135"/>
      <c r="AZ148" s="135"/>
      <c r="BA148" s="135"/>
      <c r="BB148" s="135"/>
      <c r="BC148" s="135"/>
      <c r="BD148" s="135"/>
      <c r="BE148" s="135"/>
      <c r="BF148" s="135"/>
      <c r="BG148" s="135"/>
      <c r="BH148" s="135"/>
      <c r="BI148" s="135"/>
      <c r="BJ148" s="135"/>
      <c r="BK148" s="135"/>
      <c r="BL148" s="135"/>
      <c r="BM148" s="135"/>
      <c r="BN148" s="135"/>
      <c r="BO148" s="135"/>
      <c r="BP148" s="135"/>
      <c r="BQ148" s="135"/>
      <c r="BR148" s="135"/>
      <c r="BS148" s="135"/>
      <c r="BT148" s="135"/>
      <c r="BU148" s="135"/>
      <c r="BV148" s="135"/>
      <c r="BW148" s="135"/>
      <c r="BX148" s="135"/>
      <c r="BY148" s="135"/>
      <c r="BZ148" s="135"/>
      <c r="CA148" s="135"/>
      <c r="CB148" s="135"/>
      <c r="CC148" s="135"/>
      <c r="CD148" s="135"/>
      <c r="CE148" s="135"/>
      <c r="CF148" s="135"/>
    </row>
    <row r="149" spans="3:84" hidden="1" x14ac:dyDescent="0.3">
      <c r="C149" s="135">
        <v>1</v>
      </c>
      <c r="D149" s="135" t="str">
        <f t="shared" ref="D149:BO149" si="125">+D60</f>
        <v>% HC</v>
      </c>
      <c r="E149" s="135">
        <f t="shared" si="125"/>
        <v>0</v>
      </c>
      <c r="F149" s="135">
        <f t="shared" si="125"/>
        <v>0</v>
      </c>
      <c r="G149" s="135">
        <f t="shared" si="125"/>
        <v>0</v>
      </c>
      <c r="H149" s="135">
        <f t="shared" si="125"/>
        <v>0</v>
      </c>
      <c r="I149" s="135">
        <f t="shared" si="125"/>
        <v>0</v>
      </c>
      <c r="J149" s="135">
        <f t="shared" si="125"/>
        <v>0</v>
      </c>
      <c r="K149" s="135">
        <f t="shared" si="125"/>
        <v>0</v>
      </c>
      <c r="L149" s="135">
        <f t="shared" si="125"/>
        <v>0</v>
      </c>
      <c r="M149" s="135">
        <f t="shared" si="125"/>
        <v>0</v>
      </c>
      <c r="N149" s="135">
        <f t="shared" si="125"/>
        <v>0</v>
      </c>
      <c r="O149" s="135">
        <f t="shared" si="125"/>
        <v>0</v>
      </c>
      <c r="P149" s="135">
        <f t="shared" si="125"/>
        <v>0</v>
      </c>
      <c r="Q149" s="135">
        <f t="shared" si="125"/>
        <v>0</v>
      </c>
      <c r="R149" s="135">
        <f t="shared" si="125"/>
        <v>0</v>
      </c>
      <c r="S149" s="135">
        <f t="shared" si="125"/>
        <v>0</v>
      </c>
      <c r="T149" s="135">
        <f t="shared" si="125"/>
        <v>0</v>
      </c>
      <c r="U149" s="135">
        <f t="shared" si="125"/>
        <v>0</v>
      </c>
      <c r="V149" s="135">
        <f t="shared" si="125"/>
        <v>0</v>
      </c>
      <c r="W149" s="135">
        <f t="shared" si="125"/>
        <v>0</v>
      </c>
      <c r="X149" s="135">
        <f t="shared" si="125"/>
        <v>0</v>
      </c>
      <c r="Y149" s="135">
        <f t="shared" si="125"/>
        <v>0</v>
      </c>
      <c r="Z149" s="135">
        <f t="shared" si="125"/>
        <v>0</v>
      </c>
      <c r="AA149" s="135">
        <f t="shared" si="125"/>
        <v>0</v>
      </c>
      <c r="AB149" s="135">
        <f t="shared" si="125"/>
        <v>0</v>
      </c>
      <c r="AC149" s="135">
        <f t="shared" si="125"/>
        <v>0</v>
      </c>
      <c r="AD149" s="135">
        <f t="shared" si="125"/>
        <v>0</v>
      </c>
      <c r="AE149" s="135">
        <f t="shared" si="125"/>
        <v>0</v>
      </c>
      <c r="AF149" s="135">
        <f t="shared" si="125"/>
        <v>0</v>
      </c>
      <c r="AG149" s="135">
        <f t="shared" si="125"/>
        <v>0</v>
      </c>
      <c r="AH149" s="135">
        <f t="shared" si="125"/>
        <v>0</v>
      </c>
      <c r="AI149" s="135">
        <f t="shared" si="125"/>
        <v>0</v>
      </c>
      <c r="AJ149" s="135">
        <f t="shared" si="125"/>
        <v>0</v>
      </c>
      <c r="AK149" s="135">
        <f t="shared" si="125"/>
        <v>0</v>
      </c>
      <c r="AL149" s="135">
        <f t="shared" si="125"/>
        <v>0</v>
      </c>
      <c r="AM149" s="135">
        <f t="shared" si="125"/>
        <v>0</v>
      </c>
      <c r="AN149" s="135">
        <f t="shared" si="125"/>
        <v>0</v>
      </c>
      <c r="AO149" s="135">
        <f t="shared" si="125"/>
        <v>0</v>
      </c>
      <c r="AP149" s="135">
        <f t="shared" si="125"/>
        <v>0</v>
      </c>
      <c r="AQ149" s="135">
        <f t="shared" si="125"/>
        <v>0</v>
      </c>
      <c r="AR149" s="135">
        <f t="shared" si="125"/>
        <v>0</v>
      </c>
      <c r="AS149" s="135">
        <f t="shared" si="125"/>
        <v>0</v>
      </c>
      <c r="AT149" s="135">
        <f t="shared" si="125"/>
        <v>0</v>
      </c>
      <c r="AU149" s="135">
        <f t="shared" si="125"/>
        <v>0</v>
      </c>
      <c r="AV149" s="135">
        <f t="shared" si="125"/>
        <v>0</v>
      </c>
      <c r="AW149" s="135">
        <f t="shared" si="125"/>
        <v>0</v>
      </c>
      <c r="AX149" s="135">
        <f t="shared" si="125"/>
        <v>0</v>
      </c>
      <c r="AY149" s="135">
        <f t="shared" si="125"/>
        <v>0</v>
      </c>
      <c r="AZ149" s="135">
        <f t="shared" si="125"/>
        <v>0</v>
      </c>
      <c r="BA149" s="135">
        <f t="shared" si="125"/>
        <v>0</v>
      </c>
      <c r="BB149" s="135">
        <f t="shared" si="125"/>
        <v>0</v>
      </c>
      <c r="BC149" s="135">
        <f t="shared" si="125"/>
        <v>0</v>
      </c>
      <c r="BD149" s="135">
        <f t="shared" si="125"/>
        <v>0</v>
      </c>
      <c r="BE149" s="135">
        <f t="shared" si="125"/>
        <v>0</v>
      </c>
      <c r="BF149" s="135">
        <f t="shared" si="125"/>
        <v>0</v>
      </c>
      <c r="BG149" s="135">
        <f t="shared" si="125"/>
        <v>0</v>
      </c>
      <c r="BH149" s="135">
        <f t="shared" si="125"/>
        <v>0</v>
      </c>
      <c r="BI149" s="135">
        <f t="shared" si="125"/>
        <v>0</v>
      </c>
      <c r="BJ149" s="135">
        <f t="shared" si="125"/>
        <v>0</v>
      </c>
      <c r="BK149" s="135">
        <f t="shared" si="125"/>
        <v>0</v>
      </c>
      <c r="BL149" s="135">
        <f t="shared" si="125"/>
        <v>0</v>
      </c>
      <c r="BM149" s="135">
        <f t="shared" si="125"/>
        <v>0</v>
      </c>
      <c r="BN149" s="135">
        <f t="shared" si="125"/>
        <v>0</v>
      </c>
      <c r="BO149" s="135">
        <f t="shared" si="125"/>
        <v>0</v>
      </c>
      <c r="BP149" s="135">
        <f t="shared" ref="BP149:CF149" si="126">+BP60</f>
        <v>0</v>
      </c>
      <c r="BQ149" s="135">
        <f t="shared" si="126"/>
        <v>0</v>
      </c>
      <c r="BR149" s="135">
        <f t="shared" si="126"/>
        <v>0</v>
      </c>
      <c r="BS149" s="135">
        <f t="shared" si="126"/>
        <v>0</v>
      </c>
      <c r="BT149" s="135">
        <f t="shared" si="126"/>
        <v>0</v>
      </c>
      <c r="BU149" s="135">
        <f t="shared" si="126"/>
        <v>0</v>
      </c>
      <c r="BV149" s="135">
        <f t="shared" si="126"/>
        <v>0</v>
      </c>
      <c r="BW149" s="135">
        <f t="shared" si="126"/>
        <v>0</v>
      </c>
      <c r="BX149" s="135">
        <f t="shared" si="126"/>
        <v>0</v>
      </c>
      <c r="BY149" s="135">
        <f t="shared" si="126"/>
        <v>0</v>
      </c>
      <c r="BZ149" s="135">
        <f t="shared" si="126"/>
        <v>0</v>
      </c>
      <c r="CA149" s="135">
        <f t="shared" si="126"/>
        <v>0</v>
      </c>
      <c r="CB149" s="135">
        <f t="shared" si="126"/>
        <v>0</v>
      </c>
      <c r="CC149" s="135">
        <f t="shared" si="126"/>
        <v>0</v>
      </c>
      <c r="CD149" s="135">
        <f t="shared" si="126"/>
        <v>0</v>
      </c>
      <c r="CE149" s="135">
        <f t="shared" si="126"/>
        <v>0</v>
      </c>
      <c r="CF149" s="135">
        <f t="shared" si="126"/>
        <v>0</v>
      </c>
    </row>
    <row r="150" spans="3:84" hidden="1" x14ac:dyDescent="0.3">
      <c r="C150" s="135">
        <v>2</v>
      </c>
      <c r="D150" s="135" t="str">
        <f t="shared" ref="D150:BO150" si="127">+D66</f>
        <v>% HC</v>
      </c>
      <c r="E150" s="135">
        <f t="shared" si="127"/>
        <v>0</v>
      </c>
      <c r="F150" s="135">
        <f t="shared" si="127"/>
        <v>0</v>
      </c>
      <c r="G150" s="135">
        <f t="shared" si="127"/>
        <v>0</v>
      </c>
      <c r="H150" s="135">
        <f t="shared" si="127"/>
        <v>0</v>
      </c>
      <c r="I150" s="135">
        <f t="shared" si="127"/>
        <v>0</v>
      </c>
      <c r="J150" s="135">
        <f t="shared" si="127"/>
        <v>0</v>
      </c>
      <c r="K150" s="135">
        <f t="shared" si="127"/>
        <v>0</v>
      </c>
      <c r="L150" s="135">
        <f t="shared" si="127"/>
        <v>0</v>
      </c>
      <c r="M150" s="135">
        <f t="shared" si="127"/>
        <v>0</v>
      </c>
      <c r="N150" s="135">
        <f t="shared" si="127"/>
        <v>0</v>
      </c>
      <c r="O150" s="135">
        <f t="shared" si="127"/>
        <v>0</v>
      </c>
      <c r="P150" s="135">
        <f t="shared" si="127"/>
        <v>0</v>
      </c>
      <c r="Q150" s="135">
        <f t="shared" si="127"/>
        <v>0</v>
      </c>
      <c r="R150" s="135">
        <f t="shared" si="127"/>
        <v>0</v>
      </c>
      <c r="S150" s="135">
        <f t="shared" si="127"/>
        <v>0</v>
      </c>
      <c r="T150" s="135">
        <f t="shared" si="127"/>
        <v>0</v>
      </c>
      <c r="U150" s="135">
        <f t="shared" si="127"/>
        <v>0</v>
      </c>
      <c r="V150" s="135">
        <f t="shared" si="127"/>
        <v>0</v>
      </c>
      <c r="W150" s="135">
        <f t="shared" si="127"/>
        <v>0</v>
      </c>
      <c r="X150" s="135">
        <f t="shared" si="127"/>
        <v>0</v>
      </c>
      <c r="Y150" s="135">
        <f t="shared" si="127"/>
        <v>0</v>
      </c>
      <c r="Z150" s="135">
        <f t="shared" si="127"/>
        <v>0</v>
      </c>
      <c r="AA150" s="135">
        <f t="shared" si="127"/>
        <v>0</v>
      </c>
      <c r="AB150" s="135">
        <f t="shared" si="127"/>
        <v>0</v>
      </c>
      <c r="AC150" s="135">
        <f t="shared" si="127"/>
        <v>0</v>
      </c>
      <c r="AD150" s="135">
        <f t="shared" si="127"/>
        <v>0</v>
      </c>
      <c r="AE150" s="135">
        <f t="shared" si="127"/>
        <v>0</v>
      </c>
      <c r="AF150" s="135">
        <f t="shared" si="127"/>
        <v>0</v>
      </c>
      <c r="AG150" s="135">
        <f t="shared" si="127"/>
        <v>0</v>
      </c>
      <c r="AH150" s="135">
        <f t="shared" si="127"/>
        <v>0</v>
      </c>
      <c r="AI150" s="135">
        <f t="shared" si="127"/>
        <v>0</v>
      </c>
      <c r="AJ150" s="135">
        <f t="shared" si="127"/>
        <v>0</v>
      </c>
      <c r="AK150" s="135">
        <f t="shared" si="127"/>
        <v>0</v>
      </c>
      <c r="AL150" s="135">
        <f t="shared" si="127"/>
        <v>0</v>
      </c>
      <c r="AM150" s="135">
        <f t="shared" si="127"/>
        <v>0</v>
      </c>
      <c r="AN150" s="135">
        <f t="shared" si="127"/>
        <v>0</v>
      </c>
      <c r="AO150" s="135">
        <f t="shared" si="127"/>
        <v>0</v>
      </c>
      <c r="AP150" s="135">
        <f t="shared" si="127"/>
        <v>0</v>
      </c>
      <c r="AQ150" s="135">
        <f t="shared" si="127"/>
        <v>0</v>
      </c>
      <c r="AR150" s="135">
        <f t="shared" si="127"/>
        <v>0</v>
      </c>
      <c r="AS150" s="135">
        <f t="shared" si="127"/>
        <v>0</v>
      </c>
      <c r="AT150" s="135">
        <f t="shared" si="127"/>
        <v>0</v>
      </c>
      <c r="AU150" s="135">
        <f t="shared" si="127"/>
        <v>0</v>
      </c>
      <c r="AV150" s="135">
        <f t="shared" si="127"/>
        <v>0</v>
      </c>
      <c r="AW150" s="135">
        <f t="shared" si="127"/>
        <v>0</v>
      </c>
      <c r="AX150" s="135">
        <f t="shared" si="127"/>
        <v>0</v>
      </c>
      <c r="AY150" s="135">
        <f t="shared" si="127"/>
        <v>0</v>
      </c>
      <c r="AZ150" s="135">
        <f t="shared" si="127"/>
        <v>0</v>
      </c>
      <c r="BA150" s="135">
        <f t="shared" si="127"/>
        <v>0</v>
      </c>
      <c r="BB150" s="135">
        <f t="shared" si="127"/>
        <v>0</v>
      </c>
      <c r="BC150" s="135">
        <f t="shared" si="127"/>
        <v>0</v>
      </c>
      <c r="BD150" s="135">
        <f t="shared" si="127"/>
        <v>0</v>
      </c>
      <c r="BE150" s="135">
        <f t="shared" si="127"/>
        <v>0</v>
      </c>
      <c r="BF150" s="135">
        <f t="shared" si="127"/>
        <v>0</v>
      </c>
      <c r="BG150" s="135">
        <f t="shared" si="127"/>
        <v>0</v>
      </c>
      <c r="BH150" s="135">
        <f t="shared" si="127"/>
        <v>0</v>
      </c>
      <c r="BI150" s="135">
        <f t="shared" si="127"/>
        <v>0</v>
      </c>
      <c r="BJ150" s="135">
        <f t="shared" si="127"/>
        <v>0</v>
      </c>
      <c r="BK150" s="135">
        <f t="shared" si="127"/>
        <v>0</v>
      </c>
      <c r="BL150" s="135">
        <f t="shared" si="127"/>
        <v>0</v>
      </c>
      <c r="BM150" s="135">
        <f t="shared" si="127"/>
        <v>0</v>
      </c>
      <c r="BN150" s="135">
        <f t="shared" si="127"/>
        <v>0</v>
      </c>
      <c r="BO150" s="135">
        <f t="shared" si="127"/>
        <v>0</v>
      </c>
      <c r="BP150" s="135">
        <f t="shared" ref="BP150:CF150" si="128">+BP66</f>
        <v>0</v>
      </c>
      <c r="BQ150" s="135">
        <f t="shared" si="128"/>
        <v>0</v>
      </c>
      <c r="BR150" s="135">
        <f t="shared" si="128"/>
        <v>0</v>
      </c>
      <c r="BS150" s="135">
        <f t="shared" si="128"/>
        <v>0</v>
      </c>
      <c r="BT150" s="135">
        <f t="shared" si="128"/>
        <v>0</v>
      </c>
      <c r="BU150" s="135">
        <f t="shared" si="128"/>
        <v>0</v>
      </c>
      <c r="BV150" s="135">
        <f t="shared" si="128"/>
        <v>0</v>
      </c>
      <c r="BW150" s="135">
        <f t="shared" si="128"/>
        <v>0</v>
      </c>
      <c r="BX150" s="135">
        <f t="shared" si="128"/>
        <v>0</v>
      </c>
      <c r="BY150" s="135">
        <f t="shared" si="128"/>
        <v>0</v>
      </c>
      <c r="BZ150" s="135">
        <f t="shared" si="128"/>
        <v>0</v>
      </c>
      <c r="CA150" s="135">
        <f t="shared" si="128"/>
        <v>0</v>
      </c>
      <c r="CB150" s="135">
        <f t="shared" si="128"/>
        <v>0</v>
      </c>
      <c r="CC150" s="135">
        <f t="shared" si="128"/>
        <v>0</v>
      </c>
      <c r="CD150" s="135">
        <f t="shared" si="128"/>
        <v>0</v>
      </c>
      <c r="CE150" s="135">
        <f t="shared" si="128"/>
        <v>0</v>
      </c>
      <c r="CF150" s="135">
        <f t="shared" si="128"/>
        <v>0</v>
      </c>
    </row>
    <row r="151" spans="3:84" hidden="1" x14ac:dyDescent="0.3">
      <c r="C151" s="135">
        <v>3</v>
      </c>
      <c r="D151" s="135" t="str">
        <f t="shared" ref="D151:BO151" si="129">+D72</f>
        <v>% HC</v>
      </c>
      <c r="E151" s="135">
        <f t="shared" si="129"/>
        <v>0</v>
      </c>
      <c r="F151" s="135">
        <f t="shared" si="129"/>
        <v>0</v>
      </c>
      <c r="G151" s="135">
        <f t="shared" si="129"/>
        <v>0</v>
      </c>
      <c r="H151" s="135">
        <f t="shared" si="129"/>
        <v>0</v>
      </c>
      <c r="I151" s="135">
        <f t="shared" si="129"/>
        <v>0</v>
      </c>
      <c r="J151" s="135">
        <f t="shared" si="129"/>
        <v>0</v>
      </c>
      <c r="K151" s="135">
        <f t="shared" si="129"/>
        <v>0</v>
      </c>
      <c r="L151" s="135">
        <f t="shared" si="129"/>
        <v>0</v>
      </c>
      <c r="M151" s="135">
        <f t="shared" si="129"/>
        <v>0</v>
      </c>
      <c r="N151" s="135">
        <f t="shared" si="129"/>
        <v>0</v>
      </c>
      <c r="O151" s="135">
        <f t="shared" si="129"/>
        <v>0</v>
      </c>
      <c r="P151" s="135">
        <f t="shared" si="129"/>
        <v>0</v>
      </c>
      <c r="Q151" s="135">
        <f t="shared" si="129"/>
        <v>0</v>
      </c>
      <c r="R151" s="135">
        <f t="shared" si="129"/>
        <v>0</v>
      </c>
      <c r="S151" s="135">
        <f t="shared" si="129"/>
        <v>0</v>
      </c>
      <c r="T151" s="135">
        <f t="shared" si="129"/>
        <v>0</v>
      </c>
      <c r="U151" s="135">
        <f t="shared" si="129"/>
        <v>0</v>
      </c>
      <c r="V151" s="135">
        <f t="shared" si="129"/>
        <v>0</v>
      </c>
      <c r="W151" s="135">
        <f t="shared" si="129"/>
        <v>0</v>
      </c>
      <c r="X151" s="135">
        <f t="shared" si="129"/>
        <v>0</v>
      </c>
      <c r="Y151" s="135">
        <f t="shared" si="129"/>
        <v>0</v>
      </c>
      <c r="Z151" s="135">
        <f t="shared" si="129"/>
        <v>0</v>
      </c>
      <c r="AA151" s="135">
        <f t="shared" si="129"/>
        <v>0</v>
      </c>
      <c r="AB151" s="135">
        <f t="shared" si="129"/>
        <v>0</v>
      </c>
      <c r="AC151" s="135">
        <f t="shared" si="129"/>
        <v>0</v>
      </c>
      <c r="AD151" s="135">
        <f t="shared" si="129"/>
        <v>0</v>
      </c>
      <c r="AE151" s="135">
        <f t="shared" si="129"/>
        <v>0</v>
      </c>
      <c r="AF151" s="135">
        <f t="shared" si="129"/>
        <v>0</v>
      </c>
      <c r="AG151" s="135">
        <f t="shared" si="129"/>
        <v>0</v>
      </c>
      <c r="AH151" s="135">
        <f t="shared" si="129"/>
        <v>0</v>
      </c>
      <c r="AI151" s="135">
        <f t="shared" si="129"/>
        <v>0</v>
      </c>
      <c r="AJ151" s="135">
        <f t="shared" si="129"/>
        <v>0</v>
      </c>
      <c r="AK151" s="135">
        <f t="shared" si="129"/>
        <v>0</v>
      </c>
      <c r="AL151" s="135">
        <f t="shared" si="129"/>
        <v>0</v>
      </c>
      <c r="AM151" s="135">
        <f t="shared" si="129"/>
        <v>0</v>
      </c>
      <c r="AN151" s="135">
        <f t="shared" si="129"/>
        <v>0</v>
      </c>
      <c r="AO151" s="135">
        <f t="shared" si="129"/>
        <v>0</v>
      </c>
      <c r="AP151" s="135">
        <f t="shared" si="129"/>
        <v>0</v>
      </c>
      <c r="AQ151" s="135">
        <f t="shared" si="129"/>
        <v>0</v>
      </c>
      <c r="AR151" s="135">
        <f t="shared" si="129"/>
        <v>0</v>
      </c>
      <c r="AS151" s="135">
        <f t="shared" si="129"/>
        <v>0</v>
      </c>
      <c r="AT151" s="135">
        <f t="shared" si="129"/>
        <v>0</v>
      </c>
      <c r="AU151" s="135">
        <f t="shared" si="129"/>
        <v>0</v>
      </c>
      <c r="AV151" s="135">
        <f t="shared" si="129"/>
        <v>0</v>
      </c>
      <c r="AW151" s="135">
        <f t="shared" si="129"/>
        <v>0</v>
      </c>
      <c r="AX151" s="135">
        <f t="shared" si="129"/>
        <v>0</v>
      </c>
      <c r="AY151" s="135">
        <f t="shared" si="129"/>
        <v>0</v>
      </c>
      <c r="AZ151" s="135">
        <f t="shared" si="129"/>
        <v>0</v>
      </c>
      <c r="BA151" s="135">
        <f t="shared" si="129"/>
        <v>0</v>
      </c>
      <c r="BB151" s="135">
        <f t="shared" si="129"/>
        <v>0</v>
      </c>
      <c r="BC151" s="135">
        <f t="shared" si="129"/>
        <v>0</v>
      </c>
      <c r="BD151" s="135">
        <f t="shared" si="129"/>
        <v>0</v>
      </c>
      <c r="BE151" s="135">
        <f t="shared" si="129"/>
        <v>0</v>
      </c>
      <c r="BF151" s="135">
        <f t="shared" si="129"/>
        <v>0</v>
      </c>
      <c r="BG151" s="135">
        <f t="shared" si="129"/>
        <v>0</v>
      </c>
      <c r="BH151" s="135">
        <f t="shared" si="129"/>
        <v>0</v>
      </c>
      <c r="BI151" s="135">
        <f t="shared" si="129"/>
        <v>0</v>
      </c>
      <c r="BJ151" s="135">
        <f t="shared" si="129"/>
        <v>0</v>
      </c>
      <c r="BK151" s="135">
        <f t="shared" si="129"/>
        <v>0</v>
      </c>
      <c r="BL151" s="135">
        <f t="shared" si="129"/>
        <v>0</v>
      </c>
      <c r="BM151" s="135">
        <f t="shared" si="129"/>
        <v>0</v>
      </c>
      <c r="BN151" s="135">
        <f t="shared" si="129"/>
        <v>0</v>
      </c>
      <c r="BO151" s="135">
        <f t="shared" si="129"/>
        <v>0</v>
      </c>
      <c r="BP151" s="135">
        <f t="shared" ref="BP151:CF151" si="130">+BP72</f>
        <v>0</v>
      </c>
      <c r="BQ151" s="135">
        <f t="shared" si="130"/>
        <v>0</v>
      </c>
      <c r="BR151" s="135">
        <f t="shared" si="130"/>
        <v>0</v>
      </c>
      <c r="BS151" s="135">
        <f t="shared" si="130"/>
        <v>0</v>
      </c>
      <c r="BT151" s="135">
        <f t="shared" si="130"/>
        <v>0</v>
      </c>
      <c r="BU151" s="135">
        <f t="shared" si="130"/>
        <v>0</v>
      </c>
      <c r="BV151" s="135">
        <f t="shared" si="130"/>
        <v>0</v>
      </c>
      <c r="BW151" s="135">
        <f t="shared" si="130"/>
        <v>0</v>
      </c>
      <c r="BX151" s="135">
        <f t="shared" si="130"/>
        <v>0</v>
      </c>
      <c r="BY151" s="135">
        <f t="shared" si="130"/>
        <v>0</v>
      </c>
      <c r="BZ151" s="135">
        <f t="shared" si="130"/>
        <v>0</v>
      </c>
      <c r="CA151" s="135">
        <f t="shared" si="130"/>
        <v>0</v>
      </c>
      <c r="CB151" s="135">
        <f t="shared" si="130"/>
        <v>0</v>
      </c>
      <c r="CC151" s="135">
        <f t="shared" si="130"/>
        <v>0</v>
      </c>
      <c r="CD151" s="135">
        <f t="shared" si="130"/>
        <v>0</v>
      </c>
      <c r="CE151" s="135">
        <f t="shared" si="130"/>
        <v>0</v>
      </c>
      <c r="CF151" s="135">
        <f t="shared" si="130"/>
        <v>0</v>
      </c>
    </row>
    <row r="152" spans="3:84" hidden="1" x14ac:dyDescent="0.3">
      <c r="C152" s="135">
        <v>4</v>
      </c>
      <c r="D152" s="135" t="str">
        <f t="shared" ref="D152:BO152" si="131">+D78</f>
        <v>% HC</v>
      </c>
      <c r="E152" s="135">
        <f t="shared" si="131"/>
        <v>0</v>
      </c>
      <c r="F152" s="135">
        <f t="shared" si="131"/>
        <v>0</v>
      </c>
      <c r="G152" s="135">
        <f t="shared" si="131"/>
        <v>0</v>
      </c>
      <c r="H152" s="135">
        <f t="shared" si="131"/>
        <v>0</v>
      </c>
      <c r="I152" s="135">
        <f t="shared" si="131"/>
        <v>0</v>
      </c>
      <c r="J152" s="135">
        <f t="shared" si="131"/>
        <v>0</v>
      </c>
      <c r="K152" s="135">
        <f t="shared" si="131"/>
        <v>0</v>
      </c>
      <c r="L152" s="135">
        <f t="shared" si="131"/>
        <v>0</v>
      </c>
      <c r="M152" s="135">
        <f t="shared" si="131"/>
        <v>0</v>
      </c>
      <c r="N152" s="135">
        <f t="shared" si="131"/>
        <v>0</v>
      </c>
      <c r="O152" s="135">
        <f t="shared" si="131"/>
        <v>0</v>
      </c>
      <c r="P152" s="135">
        <f t="shared" si="131"/>
        <v>0</v>
      </c>
      <c r="Q152" s="135">
        <f t="shared" si="131"/>
        <v>0</v>
      </c>
      <c r="R152" s="135">
        <f t="shared" si="131"/>
        <v>0</v>
      </c>
      <c r="S152" s="135">
        <f t="shared" si="131"/>
        <v>0</v>
      </c>
      <c r="T152" s="135">
        <f t="shared" si="131"/>
        <v>0</v>
      </c>
      <c r="U152" s="135">
        <f t="shared" si="131"/>
        <v>0</v>
      </c>
      <c r="V152" s="135">
        <f t="shared" si="131"/>
        <v>0</v>
      </c>
      <c r="W152" s="135">
        <f t="shared" si="131"/>
        <v>0</v>
      </c>
      <c r="X152" s="135">
        <f t="shared" si="131"/>
        <v>0</v>
      </c>
      <c r="Y152" s="135">
        <f t="shared" si="131"/>
        <v>0</v>
      </c>
      <c r="Z152" s="135">
        <f t="shared" si="131"/>
        <v>0</v>
      </c>
      <c r="AA152" s="135">
        <f t="shared" si="131"/>
        <v>0</v>
      </c>
      <c r="AB152" s="135">
        <f t="shared" si="131"/>
        <v>0</v>
      </c>
      <c r="AC152" s="135">
        <f t="shared" si="131"/>
        <v>0</v>
      </c>
      <c r="AD152" s="135">
        <f t="shared" si="131"/>
        <v>0</v>
      </c>
      <c r="AE152" s="135">
        <f t="shared" si="131"/>
        <v>0</v>
      </c>
      <c r="AF152" s="135">
        <f t="shared" si="131"/>
        <v>0</v>
      </c>
      <c r="AG152" s="135">
        <f t="shared" si="131"/>
        <v>0</v>
      </c>
      <c r="AH152" s="135">
        <f t="shared" si="131"/>
        <v>0</v>
      </c>
      <c r="AI152" s="135">
        <f t="shared" si="131"/>
        <v>0</v>
      </c>
      <c r="AJ152" s="135">
        <f t="shared" si="131"/>
        <v>0</v>
      </c>
      <c r="AK152" s="135">
        <f t="shared" si="131"/>
        <v>0</v>
      </c>
      <c r="AL152" s="135">
        <f t="shared" si="131"/>
        <v>0</v>
      </c>
      <c r="AM152" s="135">
        <f t="shared" si="131"/>
        <v>0</v>
      </c>
      <c r="AN152" s="135">
        <f t="shared" si="131"/>
        <v>0</v>
      </c>
      <c r="AO152" s="135">
        <f t="shared" si="131"/>
        <v>0</v>
      </c>
      <c r="AP152" s="135">
        <f t="shared" si="131"/>
        <v>0</v>
      </c>
      <c r="AQ152" s="135">
        <f t="shared" si="131"/>
        <v>0</v>
      </c>
      <c r="AR152" s="135">
        <f t="shared" si="131"/>
        <v>0</v>
      </c>
      <c r="AS152" s="135">
        <f t="shared" si="131"/>
        <v>0</v>
      </c>
      <c r="AT152" s="135">
        <f t="shared" si="131"/>
        <v>0</v>
      </c>
      <c r="AU152" s="135">
        <f t="shared" si="131"/>
        <v>0</v>
      </c>
      <c r="AV152" s="135">
        <f t="shared" si="131"/>
        <v>0</v>
      </c>
      <c r="AW152" s="135">
        <f t="shared" si="131"/>
        <v>0</v>
      </c>
      <c r="AX152" s="135">
        <f t="shared" si="131"/>
        <v>0</v>
      </c>
      <c r="AY152" s="135">
        <f t="shared" si="131"/>
        <v>0</v>
      </c>
      <c r="AZ152" s="135">
        <f t="shared" si="131"/>
        <v>0</v>
      </c>
      <c r="BA152" s="135">
        <f t="shared" si="131"/>
        <v>0</v>
      </c>
      <c r="BB152" s="135">
        <f t="shared" si="131"/>
        <v>0</v>
      </c>
      <c r="BC152" s="135">
        <f t="shared" si="131"/>
        <v>0</v>
      </c>
      <c r="BD152" s="135">
        <f t="shared" si="131"/>
        <v>0</v>
      </c>
      <c r="BE152" s="135">
        <f t="shared" si="131"/>
        <v>0</v>
      </c>
      <c r="BF152" s="135">
        <f t="shared" si="131"/>
        <v>0</v>
      </c>
      <c r="BG152" s="135">
        <f t="shared" si="131"/>
        <v>0</v>
      </c>
      <c r="BH152" s="135">
        <f t="shared" si="131"/>
        <v>0</v>
      </c>
      <c r="BI152" s="135">
        <f t="shared" si="131"/>
        <v>0</v>
      </c>
      <c r="BJ152" s="135">
        <f t="shared" si="131"/>
        <v>0</v>
      </c>
      <c r="BK152" s="135">
        <f t="shared" si="131"/>
        <v>0</v>
      </c>
      <c r="BL152" s="135">
        <f t="shared" si="131"/>
        <v>0</v>
      </c>
      <c r="BM152" s="135">
        <f t="shared" si="131"/>
        <v>0</v>
      </c>
      <c r="BN152" s="135">
        <f t="shared" si="131"/>
        <v>0</v>
      </c>
      <c r="BO152" s="135">
        <f t="shared" si="131"/>
        <v>0</v>
      </c>
      <c r="BP152" s="135">
        <f t="shared" ref="BP152:CF152" si="132">+BP78</f>
        <v>0</v>
      </c>
      <c r="BQ152" s="135">
        <f t="shared" si="132"/>
        <v>0</v>
      </c>
      <c r="BR152" s="135">
        <f t="shared" si="132"/>
        <v>0</v>
      </c>
      <c r="BS152" s="135">
        <f t="shared" si="132"/>
        <v>0</v>
      </c>
      <c r="BT152" s="135">
        <f t="shared" si="132"/>
        <v>0</v>
      </c>
      <c r="BU152" s="135">
        <f t="shared" si="132"/>
        <v>0</v>
      </c>
      <c r="BV152" s="135">
        <f t="shared" si="132"/>
        <v>0</v>
      </c>
      <c r="BW152" s="135">
        <f t="shared" si="132"/>
        <v>0</v>
      </c>
      <c r="BX152" s="135">
        <f t="shared" si="132"/>
        <v>0</v>
      </c>
      <c r="BY152" s="135">
        <f t="shared" si="132"/>
        <v>0</v>
      </c>
      <c r="BZ152" s="135">
        <f t="shared" si="132"/>
        <v>0</v>
      </c>
      <c r="CA152" s="135">
        <f t="shared" si="132"/>
        <v>0</v>
      </c>
      <c r="CB152" s="135">
        <f t="shared" si="132"/>
        <v>0</v>
      </c>
      <c r="CC152" s="135">
        <f t="shared" si="132"/>
        <v>0</v>
      </c>
      <c r="CD152" s="135">
        <f t="shared" si="132"/>
        <v>0</v>
      </c>
      <c r="CE152" s="135">
        <f t="shared" si="132"/>
        <v>0</v>
      </c>
      <c r="CF152" s="135">
        <f t="shared" si="132"/>
        <v>0</v>
      </c>
    </row>
    <row r="153" spans="3:84" hidden="1" x14ac:dyDescent="0.3">
      <c r="C153" s="135">
        <v>5</v>
      </c>
      <c r="D153" s="135" t="str">
        <f t="shared" ref="D153:BO153" si="133">+D84</f>
        <v>% HC</v>
      </c>
      <c r="E153" s="135">
        <f t="shared" si="133"/>
        <v>0</v>
      </c>
      <c r="F153" s="135">
        <f t="shared" si="133"/>
        <v>0</v>
      </c>
      <c r="G153" s="135">
        <f t="shared" si="133"/>
        <v>0</v>
      </c>
      <c r="H153" s="135">
        <f t="shared" si="133"/>
        <v>0</v>
      </c>
      <c r="I153" s="135">
        <f t="shared" si="133"/>
        <v>0</v>
      </c>
      <c r="J153" s="135">
        <f t="shared" si="133"/>
        <v>0</v>
      </c>
      <c r="K153" s="135">
        <f t="shared" si="133"/>
        <v>0</v>
      </c>
      <c r="L153" s="135">
        <f t="shared" si="133"/>
        <v>0</v>
      </c>
      <c r="M153" s="135">
        <f t="shared" si="133"/>
        <v>0</v>
      </c>
      <c r="N153" s="135">
        <f t="shared" si="133"/>
        <v>0</v>
      </c>
      <c r="O153" s="135">
        <f t="shared" si="133"/>
        <v>0</v>
      </c>
      <c r="P153" s="135">
        <f t="shared" si="133"/>
        <v>0</v>
      </c>
      <c r="Q153" s="135">
        <f t="shared" si="133"/>
        <v>0</v>
      </c>
      <c r="R153" s="135">
        <f t="shared" si="133"/>
        <v>0</v>
      </c>
      <c r="S153" s="135">
        <f t="shared" si="133"/>
        <v>0</v>
      </c>
      <c r="T153" s="135">
        <f t="shared" si="133"/>
        <v>0</v>
      </c>
      <c r="U153" s="135">
        <f t="shared" si="133"/>
        <v>0</v>
      </c>
      <c r="V153" s="135">
        <f t="shared" si="133"/>
        <v>0</v>
      </c>
      <c r="W153" s="135">
        <f t="shared" si="133"/>
        <v>0</v>
      </c>
      <c r="X153" s="135">
        <f t="shared" si="133"/>
        <v>0</v>
      </c>
      <c r="Y153" s="135">
        <f t="shared" si="133"/>
        <v>0</v>
      </c>
      <c r="Z153" s="135">
        <f t="shared" si="133"/>
        <v>0</v>
      </c>
      <c r="AA153" s="135">
        <f t="shared" si="133"/>
        <v>0</v>
      </c>
      <c r="AB153" s="135">
        <f t="shared" si="133"/>
        <v>0</v>
      </c>
      <c r="AC153" s="135">
        <f t="shared" si="133"/>
        <v>0</v>
      </c>
      <c r="AD153" s="135">
        <f t="shared" si="133"/>
        <v>0</v>
      </c>
      <c r="AE153" s="135">
        <f t="shared" si="133"/>
        <v>0</v>
      </c>
      <c r="AF153" s="135">
        <f t="shared" si="133"/>
        <v>0</v>
      </c>
      <c r="AG153" s="135">
        <f t="shared" si="133"/>
        <v>0</v>
      </c>
      <c r="AH153" s="135">
        <f t="shared" si="133"/>
        <v>0</v>
      </c>
      <c r="AI153" s="135">
        <f t="shared" si="133"/>
        <v>0</v>
      </c>
      <c r="AJ153" s="135">
        <f t="shared" si="133"/>
        <v>0</v>
      </c>
      <c r="AK153" s="135">
        <f t="shared" si="133"/>
        <v>0</v>
      </c>
      <c r="AL153" s="135">
        <f t="shared" si="133"/>
        <v>0</v>
      </c>
      <c r="AM153" s="135">
        <f t="shared" si="133"/>
        <v>0</v>
      </c>
      <c r="AN153" s="135">
        <f t="shared" si="133"/>
        <v>0</v>
      </c>
      <c r="AO153" s="135">
        <f t="shared" si="133"/>
        <v>0</v>
      </c>
      <c r="AP153" s="135">
        <f t="shared" si="133"/>
        <v>0</v>
      </c>
      <c r="AQ153" s="135">
        <f t="shared" si="133"/>
        <v>0</v>
      </c>
      <c r="AR153" s="135">
        <f t="shared" si="133"/>
        <v>0</v>
      </c>
      <c r="AS153" s="135">
        <f t="shared" si="133"/>
        <v>0</v>
      </c>
      <c r="AT153" s="135">
        <f t="shared" si="133"/>
        <v>0</v>
      </c>
      <c r="AU153" s="135">
        <f t="shared" si="133"/>
        <v>0</v>
      </c>
      <c r="AV153" s="135">
        <f t="shared" si="133"/>
        <v>0</v>
      </c>
      <c r="AW153" s="135">
        <f t="shared" si="133"/>
        <v>0</v>
      </c>
      <c r="AX153" s="135">
        <f t="shared" si="133"/>
        <v>0</v>
      </c>
      <c r="AY153" s="135">
        <f t="shared" si="133"/>
        <v>0</v>
      </c>
      <c r="AZ153" s="135">
        <f t="shared" si="133"/>
        <v>0</v>
      </c>
      <c r="BA153" s="135">
        <f t="shared" si="133"/>
        <v>0</v>
      </c>
      <c r="BB153" s="135">
        <f t="shared" si="133"/>
        <v>0</v>
      </c>
      <c r="BC153" s="135">
        <f t="shared" si="133"/>
        <v>0</v>
      </c>
      <c r="BD153" s="135">
        <f t="shared" si="133"/>
        <v>0</v>
      </c>
      <c r="BE153" s="135">
        <f t="shared" si="133"/>
        <v>0</v>
      </c>
      <c r="BF153" s="135">
        <f t="shared" si="133"/>
        <v>0</v>
      </c>
      <c r="BG153" s="135">
        <f t="shared" si="133"/>
        <v>0</v>
      </c>
      <c r="BH153" s="135">
        <f t="shared" si="133"/>
        <v>0</v>
      </c>
      <c r="BI153" s="135">
        <f t="shared" si="133"/>
        <v>0</v>
      </c>
      <c r="BJ153" s="135">
        <f t="shared" si="133"/>
        <v>0</v>
      </c>
      <c r="BK153" s="135">
        <f t="shared" si="133"/>
        <v>0</v>
      </c>
      <c r="BL153" s="135">
        <f t="shared" si="133"/>
        <v>0</v>
      </c>
      <c r="BM153" s="135">
        <f t="shared" si="133"/>
        <v>0</v>
      </c>
      <c r="BN153" s="135">
        <f t="shared" si="133"/>
        <v>0</v>
      </c>
      <c r="BO153" s="135">
        <f t="shared" si="133"/>
        <v>0</v>
      </c>
      <c r="BP153" s="135">
        <f t="shared" ref="BP153:CF153" si="134">+BP84</f>
        <v>0</v>
      </c>
      <c r="BQ153" s="135">
        <f t="shared" si="134"/>
        <v>0</v>
      </c>
      <c r="BR153" s="135">
        <f t="shared" si="134"/>
        <v>0</v>
      </c>
      <c r="BS153" s="135">
        <f t="shared" si="134"/>
        <v>0</v>
      </c>
      <c r="BT153" s="135">
        <f t="shared" si="134"/>
        <v>0</v>
      </c>
      <c r="BU153" s="135">
        <f t="shared" si="134"/>
        <v>0</v>
      </c>
      <c r="BV153" s="135">
        <f t="shared" si="134"/>
        <v>0</v>
      </c>
      <c r="BW153" s="135">
        <f t="shared" si="134"/>
        <v>0</v>
      </c>
      <c r="BX153" s="135">
        <f t="shared" si="134"/>
        <v>0</v>
      </c>
      <c r="BY153" s="135">
        <f t="shared" si="134"/>
        <v>0</v>
      </c>
      <c r="BZ153" s="135">
        <f t="shared" si="134"/>
        <v>0</v>
      </c>
      <c r="CA153" s="135">
        <f t="shared" si="134"/>
        <v>0</v>
      </c>
      <c r="CB153" s="135">
        <f t="shared" si="134"/>
        <v>0</v>
      </c>
      <c r="CC153" s="135">
        <f t="shared" si="134"/>
        <v>0</v>
      </c>
      <c r="CD153" s="135">
        <f t="shared" si="134"/>
        <v>0</v>
      </c>
      <c r="CE153" s="135">
        <f t="shared" si="134"/>
        <v>0</v>
      </c>
      <c r="CF153" s="135">
        <f t="shared" si="134"/>
        <v>0</v>
      </c>
    </row>
    <row r="154" spans="3:84" hidden="1" x14ac:dyDescent="0.3">
      <c r="C154" s="135">
        <v>6</v>
      </c>
      <c r="D154" s="135" t="str">
        <f t="shared" ref="D154:BO154" si="135">+D90</f>
        <v>% HC</v>
      </c>
      <c r="E154" s="135">
        <f t="shared" si="135"/>
        <v>0</v>
      </c>
      <c r="F154" s="135">
        <f t="shared" si="135"/>
        <v>0</v>
      </c>
      <c r="G154" s="135">
        <f t="shared" si="135"/>
        <v>0</v>
      </c>
      <c r="H154" s="135">
        <f t="shared" si="135"/>
        <v>0</v>
      </c>
      <c r="I154" s="135">
        <f t="shared" si="135"/>
        <v>0</v>
      </c>
      <c r="J154" s="135">
        <f t="shared" si="135"/>
        <v>0</v>
      </c>
      <c r="K154" s="135">
        <f t="shared" si="135"/>
        <v>0</v>
      </c>
      <c r="L154" s="135">
        <f t="shared" si="135"/>
        <v>0</v>
      </c>
      <c r="M154" s="135">
        <f t="shared" si="135"/>
        <v>0</v>
      </c>
      <c r="N154" s="135">
        <f t="shared" si="135"/>
        <v>0</v>
      </c>
      <c r="O154" s="135">
        <f t="shared" si="135"/>
        <v>0</v>
      </c>
      <c r="P154" s="135">
        <f t="shared" si="135"/>
        <v>0</v>
      </c>
      <c r="Q154" s="135">
        <f t="shared" si="135"/>
        <v>0</v>
      </c>
      <c r="R154" s="135">
        <f t="shared" si="135"/>
        <v>0</v>
      </c>
      <c r="S154" s="135">
        <f t="shared" si="135"/>
        <v>0</v>
      </c>
      <c r="T154" s="135">
        <f t="shared" si="135"/>
        <v>0</v>
      </c>
      <c r="U154" s="135">
        <f t="shared" si="135"/>
        <v>0</v>
      </c>
      <c r="V154" s="135">
        <f t="shared" si="135"/>
        <v>0</v>
      </c>
      <c r="W154" s="135">
        <f t="shared" si="135"/>
        <v>0</v>
      </c>
      <c r="X154" s="135">
        <f t="shared" si="135"/>
        <v>0</v>
      </c>
      <c r="Y154" s="135">
        <f t="shared" si="135"/>
        <v>0</v>
      </c>
      <c r="Z154" s="135">
        <f t="shared" si="135"/>
        <v>0</v>
      </c>
      <c r="AA154" s="135">
        <f t="shared" si="135"/>
        <v>0</v>
      </c>
      <c r="AB154" s="135">
        <f t="shared" si="135"/>
        <v>0</v>
      </c>
      <c r="AC154" s="135">
        <f t="shared" si="135"/>
        <v>0</v>
      </c>
      <c r="AD154" s="135">
        <f t="shared" si="135"/>
        <v>0</v>
      </c>
      <c r="AE154" s="135">
        <f t="shared" si="135"/>
        <v>0</v>
      </c>
      <c r="AF154" s="135">
        <f t="shared" si="135"/>
        <v>0</v>
      </c>
      <c r="AG154" s="135">
        <f t="shared" si="135"/>
        <v>0</v>
      </c>
      <c r="AH154" s="135">
        <f t="shared" si="135"/>
        <v>0</v>
      </c>
      <c r="AI154" s="135">
        <f t="shared" si="135"/>
        <v>0</v>
      </c>
      <c r="AJ154" s="135">
        <f t="shared" si="135"/>
        <v>0</v>
      </c>
      <c r="AK154" s="135">
        <f t="shared" si="135"/>
        <v>0</v>
      </c>
      <c r="AL154" s="135">
        <f t="shared" si="135"/>
        <v>0</v>
      </c>
      <c r="AM154" s="135">
        <f t="shared" si="135"/>
        <v>0</v>
      </c>
      <c r="AN154" s="135">
        <f t="shared" si="135"/>
        <v>0</v>
      </c>
      <c r="AO154" s="135">
        <f t="shared" si="135"/>
        <v>0</v>
      </c>
      <c r="AP154" s="135">
        <f t="shared" si="135"/>
        <v>0</v>
      </c>
      <c r="AQ154" s="135">
        <f t="shared" si="135"/>
        <v>0</v>
      </c>
      <c r="AR154" s="135">
        <f t="shared" si="135"/>
        <v>0</v>
      </c>
      <c r="AS154" s="135">
        <f t="shared" si="135"/>
        <v>0</v>
      </c>
      <c r="AT154" s="135">
        <f t="shared" si="135"/>
        <v>0</v>
      </c>
      <c r="AU154" s="135">
        <f t="shared" si="135"/>
        <v>0</v>
      </c>
      <c r="AV154" s="135">
        <f t="shared" si="135"/>
        <v>0</v>
      </c>
      <c r="AW154" s="135">
        <f t="shared" si="135"/>
        <v>0</v>
      </c>
      <c r="AX154" s="135">
        <f t="shared" si="135"/>
        <v>0</v>
      </c>
      <c r="AY154" s="135">
        <f t="shared" si="135"/>
        <v>0</v>
      </c>
      <c r="AZ154" s="135">
        <f t="shared" si="135"/>
        <v>0</v>
      </c>
      <c r="BA154" s="135">
        <f t="shared" si="135"/>
        <v>0</v>
      </c>
      <c r="BB154" s="135">
        <f t="shared" si="135"/>
        <v>0</v>
      </c>
      <c r="BC154" s="135">
        <f t="shared" si="135"/>
        <v>0</v>
      </c>
      <c r="BD154" s="135">
        <f t="shared" si="135"/>
        <v>0</v>
      </c>
      <c r="BE154" s="135">
        <f t="shared" si="135"/>
        <v>0</v>
      </c>
      <c r="BF154" s="135">
        <f t="shared" si="135"/>
        <v>0</v>
      </c>
      <c r="BG154" s="135">
        <f t="shared" si="135"/>
        <v>0</v>
      </c>
      <c r="BH154" s="135">
        <f t="shared" si="135"/>
        <v>0</v>
      </c>
      <c r="BI154" s="135">
        <f t="shared" si="135"/>
        <v>0</v>
      </c>
      <c r="BJ154" s="135">
        <f t="shared" si="135"/>
        <v>0</v>
      </c>
      <c r="BK154" s="135">
        <f t="shared" si="135"/>
        <v>0</v>
      </c>
      <c r="BL154" s="135">
        <f t="shared" si="135"/>
        <v>0</v>
      </c>
      <c r="BM154" s="135">
        <f t="shared" si="135"/>
        <v>0</v>
      </c>
      <c r="BN154" s="135">
        <f t="shared" si="135"/>
        <v>0</v>
      </c>
      <c r="BO154" s="135">
        <f t="shared" si="135"/>
        <v>0</v>
      </c>
      <c r="BP154" s="135">
        <f t="shared" ref="BP154:CF154" si="136">+BP90</f>
        <v>0</v>
      </c>
      <c r="BQ154" s="135">
        <f t="shared" si="136"/>
        <v>0</v>
      </c>
      <c r="BR154" s="135">
        <f t="shared" si="136"/>
        <v>0</v>
      </c>
      <c r="BS154" s="135">
        <f t="shared" si="136"/>
        <v>0</v>
      </c>
      <c r="BT154" s="135">
        <f t="shared" si="136"/>
        <v>0</v>
      </c>
      <c r="BU154" s="135">
        <f t="shared" si="136"/>
        <v>0</v>
      </c>
      <c r="BV154" s="135">
        <f t="shared" si="136"/>
        <v>0</v>
      </c>
      <c r="BW154" s="135">
        <f t="shared" si="136"/>
        <v>0</v>
      </c>
      <c r="BX154" s="135">
        <f t="shared" si="136"/>
        <v>0</v>
      </c>
      <c r="BY154" s="135">
        <f t="shared" si="136"/>
        <v>0</v>
      </c>
      <c r="BZ154" s="135">
        <f t="shared" si="136"/>
        <v>0</v>
      </c>
      <c r="CA154" s="135">
        <f t="shared" si="136"/>
        <v>0</v>
      </c>
      <c r="CB154" s="135">
        <f t="shared" si="136"/>
        <v>0</v>
      </c>
      <c r="CC154" s="135">
        <f t="shared" si="136"/>
        <v>0</v>
      </c>
      <c r="CD154" s="135">
        <f t="shared" si="136"/>
        <v>0</v>
      </c>
      <c r="CE154" s="135">
        <f t="shared" si="136"/>
        <v>0</v>
      </c>
      <c r="CF154" s="135">
        <f t="shared" si="136"/>
        <v>0</v>
      </c>
    </row>
    <row r="155" spans="3:84" hidden="1" x14ac:dyDescent="0.3">
      <c r="C155" s="135">
        <v>7</v>
      </c>
      <c r="D155" s="135" t="str">
        <f t="shared" ref="D155:BO155" si="137">+D96</f>
        <v>% HC</v>
      </c>
      <c r="E155" s="135">
        <f t="shared" si="137"/>
        <v>0</v>
      </c>
      <c r="F155" s="135">
        <f t="shared" si="137"/>
        <v>0</v>
      </c>
      <c r="G155" s="135">
        <f t="shared" si="137"/>
        <v>0</v>
      </c>
      <c r="H155" s="135">
        <f t="shared" si="137"/>
        <v>0</v>
      </c>
      <c r="I155" s="135">
        <f t="shared" si="137"/>
        <v>0</v>
      </c>
      <c r="J155" s="135">
        <f t="shared" si="137"/>
        <v>0</v>
      </c>
      <c r="K155" s="135">
        <f t="shared" si="137"/>
        <v>0</v>
      </c>
      <c r="L155" s="135">
        <f t="shared" si="137"/>
        <v>0</v>
      </c>
      <c r="M155" s="135">
        <f t="shared" si="137"/>
        <v>0</v>
      </c>
      <c r="N155" s="135">
        <f t="shared" si="137"/>
        <v>0</v>
      </c>
      <c r="O155" s="135">
        <f t="shared" si="137"/>
        <v>0</v>
      </c>
      <c r="P155" s="135">
        <f t="shared" si="137"/>
        <v>0</v>
      </c>
      <c r="Q155" s="135">
        <f t="shared" si="137"/>
        <v>0</v>
      </c>
      <c r="R155" s="135">
        <f t="shared" si="137"/>
        <v>0</v>
      </c>
      <c r="S155" s="135">
        <f t="shared" si="137"/>
        <v>0</v>
      </c>
      <c r="T155" s="135">
        <f t="shared" si="137"/>
        <v>0</v>
      </c>
      <c r="U155" s="135">
        <f t="shared" si="137"/>
        <v>0</v>
      </c>
      <c r="V155" s="135">
        <f t="shared" si="137"/>
        <v>0</v>
      </c>
      <c r="W155" s="135">
        <f t="shared" si="137"/>
        <v>0</v>
      </c>
      <c r="X155" s="135">
        <f t="shared" si="137"/>
        <v>0</v>
      </c>
      <c r="Y155" s="135">
        <f t="shared" si="137"/>
        <v>0</v>
      </c>
      <c r="Z155" s="135">
        <f t="shared" si="137"/>
        <v>0</v>
      </c>
      <c r="AA155" s="135">
        <f t="shared" si="137"/>
        <v>0</v>
      </c>
      <c r="AB155" s="135">
        <f t="shared" si="137"/>
        <v>0</v>
      </c>
      <c r="AC155" s="135">
        <f t="shared" si="137"/>
        <v>0</v>
      </c>
      <c r="AD155" s="135">
        <f t="shared" si="137"/>
        <v>0</v>
      </c>
      <c r="AE155" s="135">
        <f t="shared" si="137"/>
        <v>0</v>
      </c>
      <c r="AF155" s="135">
        <f t="shared" si="137"/>
        <v>0</v>
      </c>
      <c r="AG155" s="135">
        <f t="shared" si="137"/>
        <v>0</v>
      </c>
      <c r="AH155" s="135">
        <f t="shared" si="137"/>
        <v>0</v>
      </c>
      <c r="AI155" s="135">
        <f t="shared" si="137"/>
        <v>0</v>
      </c>
      <c r="AJ155" s="135">
        <f t="shared" si="137"/>
        <v>0</v>
      </c>
      <c r="AK155" s="135">
        <f t="shared" si="137"/>
        <v>0</v>
      </c>
      <c r="AL155" s="135">
        <f t="shared" si="137"/>
        <v>0</v>
      </c>
      <c r="AM155" s="135">
        <f t="shared" si="137"/>
        <v>0</v>
      </c>
      <c r="AN155" s="135">
        <f t="shared" si="137"/>
        <v>0</v>
      </c>
      <c r="AO155" s="135">
        <f t="shared" si="137"/>
        <v>0</v>
      </c>
      <c r="AP155" s="135">
        <f t="shared" si="137"/>
        <v>0</v>
      </c>
      <c r="AQ155" s="135">
        <f t="shared" si="137"/>
        <v>0</v>
      </c>
      <c r="AR155" s="135">
        <f t="shared" si="137"/>
        <v>0</v>
      </c>
      <c r="AS155" s="135">
        <f t="shared" si="137"/>
        <v>0</v>
      </c>
      <c r="AT155" s="135">
        <f t="shared" si="137"/>
        <v>0</v>
      </c>
      <c r="AU155" s="135">
        <f t="shared" si="137"/>
        <v>0</v>
      </c>
      <c r="AV155" s="135">
        <f t="shared" si="137"/>
        <v>0</v>
      </c>
      <c r="AW155" s="135">
        <f t="shared" si="137"/>
        <v>0</v>
      </c>
      <c r="AX155" s="135">
        <f t="shared" si="137"/>
        <v>0</v>
      </c>
      <c r="AY155" s="135">
        <f t="shared" si="137"/>
        <v>0</v>
      </c>
      <c r="AZ155" s="135">
        <f t="shared" si="137"/>
        <v>0</v>
      </c>
      <c r="BA155" s="135">
        <f t="shared" si="137"/>
        <v>0</v>
      </c>
      <c r="BB155" s="135">
        <f t="shared" si="137"/>
        <v>0</v>
      </c>
      <c r="BC155" s="135">
        <f t="shared" si="137"/>
        <v>0</v>
      </c>
      <c r="BD155" s="135">
        <f t="shared" si="137"/>
        <v>0</v>
      </c>
      <c r="BE155" s="135">
        <f t="shared" si="137"/>
        <v>0</v>
      </c>
      <c r="BF155" s="135">
        <f t="shared" si="137"/>
        <v>0</v>
      </c>
      <c r="BG155" s="135">
        <f t="shared" si="137"/>
        <v>0</v>
      </c>
      <c r="BH155" s="135">
        <f t="shared" si="137"/>
        <v>0</v>
      </c>
      <c r="BI155" s="135">
        <f t="shared" si="137"/>
        <v>0</v>
      </c>
      <c r="BJ155" s="135">
        <f t="shared" si="137"/>
        <v>0</v>
      </c>
      <c r="BK155" s="135">
        <f t="shared" si="137"/>
        <v>0</v>
      </c>
      <c r="BL155" s="135">
        <f t="shared" si="137"/>
        <v>0</v>
      </c>
      <c r="BM155" s="135">
        <f t="shared" si="137"/>
        <v>0</v>
      </c>
      <c r="BN155" s="135">
        <f t="shared" si="137"/>
        <v>0</v>
      </c>
      <c r="BO155" s="135">
        <f t="shared" si="137"/>
        <v>0</v>
      </c>
      <c r="BP155" s="135">
        <f t="shared" ref="BP155:CF155" si="138">+BP96</f>
        <v>0</v>
      </c>
      <c r="BQ155" s="135">
        <f t="shared" si="138"/>
        <v>0</v>
      </c>
      <c r="BR155" s="135">
        <f t="shared" si="138"/>
        <v>0</v>
      </c>
      <c r="BS155" s="135">
        <f t="shared" si="138"/>
        <v>0</v>
      </c>
      <c r="BT155" s="135">
        <f t="shared" si="138"/>
        <v>0</v>
      </c>
      <c r="BU155" s="135">
        <f t="shared" si="138"/>
        <v>0</v>
      </c>
      <c r="BV155" s="135">
        <f t="shared" si="138"/>
        <v>0</v>
      </c>
      <c r="BW155" s="135">
        <f t="shared" si="138"/>
        <v>0</v>
      </c>
      <c r="BX155" s="135">
        <f t="shared" si="138"/>
        <v>0</v>
      </c>
      <c r="BY155" s="135">
        <f t="shared" si="138"/>
        <v>0</v>
      </c>
      <c r="BZ155" s="135">
        <f t="shared" si="138"/>
        <v>0</v>
      </c>
      <c r="CA155" s="135">
        <f t="shared" si="138"/>
        <v>0</v>
      </c>
      <c r="CB155" s="135">
        <f t="shared" si="138"/>
        <v>0</v>
      </c>
      <c r="CC155" s="135">
        <f t="shared" si="138"/>
        <v>0</v>
      </c>
      <c r="CD155" s="135">
        <f t="shared" si="138"/>
        <v>0</v>
      </c>
      <c r="CE155" s="135">
        <f t="shared" si="138"/>
        <v>0</v>
      </c>
      <c r="CF155" s="135">
        <f t="shared" si="138"/>
        <v>0</v>
      </c>
    </row>
    <row r="156" spans="3:84" hidden="1" x14ac:dyDescent="0.3">
      <c r="C156" s="135">
        <v>8</v>
      </c>
      <c r="D156" s="135" t="str">
        <f t="shared" ref="D156:BO156" si="139">+D102</f>
        <v>% HC</v>
      </c>
      <c r="E156" s="135">
        <f t="shared" si="139"/>
        <v>0</v>
      </c>
      <c r="F156" s="135">
        <f t="shared" si="139"/>
        <v>0</v>
      </c>
      <c r="G156" s="135">
        <f t="shared" si="139"/>
        <v>0</v>
      </c>
      <c r="H156" s="135">
        <f t="shared" si="139"/>
        <v>0</v>
      </c>
      <c r="I156" s="135">
        <f t="shared" si="139"/>
        <v>0</v>
      </c>
      <c r="J156" s="135">
        <f t="shared" si="139"/>
        <v>0</v>
      </c>
      <c r="K156" s="135">
        <f t="shared" si="139"/>
        <v>0</v>
      </c>
      <c r="L156" s="135">
        <f t="shared" si="139"/>
        <v>0</v>
      </c>
      <c r="M156" s="135">
        <f t="shared" si="139"/>
        <v>0</v>
      </c>
      <c r="N156" s="135">
        <f t="shared" si="139"/>
        <v>0</v>
      </c>
      <c r="O156" s="135">
        <f t="shared" si="139"/>
        <v>0</v>
      </c>
      <c r="P156" s="135">
        <f t="shared" si="139"/>
        <v>0</v>
      </c>
      <c r="Q156" s="135">
        <f t="shared" si="139"/>
        <v>0</v>
      </c>
      <c r="R156" s="135">
        <f t="shared" si="139"/>
        <v>0</v>
      </c>
      <c r="S156" s="135">
        <f t="shared" si="139"/>
        <v>0</v>
      </c>
      <c r="T156" s="135">
        <f t="shared" si="139"/>
        <v>0</v>
      </c>
      <c r="U156" s="135">
        <f t="shared" si="139"/>
        <v>0</v>
      </c>
      <c r="V156" s="135">
        <f t="shared" si="139"/>
        <v>0</v>
      </c>
      <c r="W156" s="135">
        <f t="shared" si="139"/>
        <v>0</v>
      </c>
      <c r="X156" s="135">
        <f t="shared" si="139"/>
        <v>0</v>
      </c>
      <c r="Y156" s="135">
        <f t="shared" si="139"/>
        <v>0</v>
      </c>
      <c r="Z156" s="135">
        <f t="shared" si="139"/>
        <v>0</v>
      </c>
      <c r="AA156" s="135">
        <f t="shared" si="139"/>
        <v>0</v>
      </c>
      <c r="AB156" s="135">
        <f t="shared" si="139"/>
        <v>0</v>
      </c>
      <c r="AC156" s="135">
        <f t="shared" si="139"/>
        <v>0</v>
      </c>
      <c r="AD156" s="135">
        <f t="shared" si="139"/>
        <v>0</v>
      </c>
      <c r="AE156" s="135">
        <f t="shared" si="139"/>
        <v>0</v>
      </c>
      <c r="AF156" s="135">
        <f t="shared" si="139"/>
        <v>0</v>
      </c>
      <c r="AG156" s="135">
        <f t="shared" si="139"/>
        <v>0</v>
      </c>
      <c r="AH156" s="135">
        <f t="shared" si="139"/>
        <v>0</v>
      </c>
      <c r="AI156" s="135">
        <f t="shared" si="139"/>
        <v>0</v>
      </c>
      <c r="AJ156" s="135">
        <f t="shared" si="139"/>
        <v>0</v>
      </c>
      <c r="AK156" s="135">
        <f t="shared" si="139"/>
        <v>0</v>
      </c>
      <c r="AL156" s="135">
        <f t="shared" si="139"/>
        <v>0</v>
      </c>
      <c r="AM156" s="135">
        <f t="shared" si="139"/>
        <v>0</v>
      </c>
      <c r="AN156" s="135">
        <f t="shared" si="139"/>
        <v>0</v>
      </c>
      <c r="AO156" s="135">
        <f t="shared" si="139"/>
        <v>0</v>
      </c>
      <c r="AP156" s="135">
        <f t="shared" si="139"/>
        <v>0</v>
      </c>
      <c r="AQ156" s="135">
        <f t="shared" si="139"/>
        <v>0</v>
      </c>
      <c r="AR156" s="135">
        <f t="shared" si="139"/>
        <v>0</v>
      </c>
      <c r="AS156" s="135">
        <f t="shared" si="139"/>
        <v>0</v>
      </c>
      <c r="AT156" s="135">
        <f t="shared" si="139"/>
        <v>0</v>
      </c>
      <c r="AU156" s="135">
        <f t="shared" si="139"/>
        <v>0</v>
      </c>
      <c r="AV156" s="135">
        <f t="shared" si="139"/>
        <v>0</v>
      </c>
      <c r="AW156" s="135">
        <f t="shared" si="139"/>
        <v>0</v>
      </c>
      <c r="AX156" s="135">
        <f t="shared" si="139"/>
        <v>0</v>
      </c>
      <c r="AY156" s="135">
        <f t="shared" si="139"/>
        <v>0</v>
      </c>
      <c r="AZ156" s="135">
        <f t="shared" si="139"/>
        <v>0</v>
      </c>
      <c r="BA156" s="135">
        <f t="shared" si="139"/>
        <v>0</v>
      </c>
      <c r="BB156" s="135">
        <f t="shared" si="139"/>
        <v>0</v>
      </c>
      <c r="BC156" s="135">
        <f t="shared" si="139"/>
        <v>0</v>
      </c>
      <c r="BD156" s="135">
        <f t="shared" si="139"/>
        <v>0</v>
      </c>
      <c r="BE156" s="135">
        <f t="shared" si="139"/>
        <v>0</v>
      </c>
      <c r="BF156" s="135">
        <f t="shared" si="139"/>
        <v>0</v>
      </c>
      <c r="BG156" s="135">
        <f t="shared" si="139"/>
        <v>0</v>
      </c>
      <c r="BH156" s="135">
        <f t="shared" si="139"/>
        <v>0</v>
      </c>
      <c r="BI156" s="135">
        <f t="shared" si="139"/>
        <v>0</v>
      </c>
      <c r="BJ156" s="135">
        <f t="shared" si="139"/>
        <v>0</v>
      </c>
      <c r="BK156" s="135">
        <f t="shared" si="139"/>
        <v>0</v>
      </c>
      <c r="BL156" s="135">
        <f t="shared" si="139"/>
        <v>0</v>
      </c>
      <c r="BM156" s="135">
        <f t="shared" si="139"/>
        <v>0</v>
      </c>
      <c r="BN156" s="135">
        <f t="shared" si="139"/>
        <v>0</v>
      </c>
      <c r="BO156" s="135">
        <f t="shared" si="139"/>
        <v>0</v>
      </c>
      <c r="BP156" s="135">
        <f t="shared" ref="BP156:CF156" si="140">+BP102</f>
        <v>0</v>
      </c>
      <c r="BQ156" s="135">
        <f t="shared" si="140"/>
        <v>0</v>
      </c>
      <c r="BR156" s="135">
        <f t="shared" si="140"/>
        <v>0</v>
      </c>
      <c r="BS156" s="135">
        <f t="shared" si="140"/>
        <v>0</v>
      </c>
      <c r="BT156" s="135">
        <f t="shared" si="140"/>
        <v>0</v>
      </c>
      <c r="BU156" s="135">
        <f t="shared" si="140"/>
        <v>0</v>
      </c>
      <c r="BV156" s="135">
        <f t="shared" si="140"/>
        <v>0</v>
      </c>
      <c r="BW156" s="135">
        <f t="shared" si="140"/>
        <v>0</v>
      </c>
      <c r="BX156" s="135">
        <f t="shared" si="140"/>
        <v>0</v>
      </c>
      <c r="BY156" s="135">
        <f t="shared" si="140"/>
        <v>0</v>
      </c>
      <c r="BZ156" s="135">
        <f t="shared" si="140"/>
        <v>0</v>
      </c>
      <c r="CA156" s="135">
        <f t="shared" si="140"/>
        <v>0</v>
      </c>
      <c r="CB156" s="135">
        <f t="shared" si="140"/>
        <v>0</v>
      </c>
      <c r="CC156" s="135">
        <f t="shared" si="140"/>
        <v>0</v>
      </c>
      <c r="CD156" s="135">
        <f t="shared" si="140"/>
        <v>0</v>
      </c>
      <c r="CE156" s="135">
        <f t="shared" si="140"/>
        <v>0</v>
      </c>
      <c r="CF156" s="135">
        <f t="shared" si="140"/>
        <v>0</v>
      </c>
    </row>
    <row r="157" spans="3:84" hidden="1" x14ac:dyDescent="0.3">
      <c r="C157" s="135">
        <v>9</v>
      </c>
      <c r="D157" s="135" t="str">
        <f t="shared" ref="D157:BO157" si="141">+D108</f>
        <v>% HC</v>
      </c>
      <c r="E157" s="135">
        <f t="shared" si="141"/>
        <v>0</v>
      </c>
      <c r="F157" s="135">
        <f t="shared" si="141"/>
        <v>0</v>
      </c>
      <c r="G157" s="135">
        <f t="shared" si="141"/>
        <v>0</v>
      </c>
      <c r="H157" s="135">
        <f t="shared" si="141"/>
        <v>0</v>
      </c>
      <c r="I157" s="135">
        <f t="shared" si="141"/>
        <v>0</v>
      </c>
      <c r="J157" s="135">
        <f t="shared" si="141"/>
        <v>0</v>
      </c>
      <c r="K157" s="135">
        <f t="shared" si="141"/>
        <v>0</v>
      </c>
      <c r="L157" s="135">
        <f t="shared" si="141"/>
        <v>0</v>
      </c>
      <c r="M157" s="135">
        <f t="shared" si="141"/>
        <v>0</v>
      </c>
      <c r="N157" s="135">
        <f t="shared" si="141"/>
        <v>0</v>
      </c>
      <c r="O157" s="135">
        <f t="shared" si="141"/>
        <v>0</v>
      </c>
      <c r="P157" s="135">
        <f t="shared" si="141"/>
        <v>0</v>
      </c>
      <c r="Q157" s="135">
        <f t="shared" si="141"/>
        <v>0</v>
      </c>
      <c r="R157" s="135">
        <f t="shared" si="141"/>
        <v>0</v>
      </c>
      <c r="S157" s="135">
        <f t="shared" si="141"/>
        <v>0</v>
      </c>
      <c r="T157" s="135">
        <f t="shared" si="141"/>
        <v>0</v>
      </c>
      <c r="U157" s="135">
        <f t="shared" si="141"/>
        <v>0</v>
      </c>
      <c r="V157" s="135">
        <f t="shared" si="141"/>
        <v>0</v>
      </c>
      <c r="W157" s="135">
        <f t="shared" si="141"/>
        <v>0</v>
      </c>
      <c r="X157" s="135">
        <f t="shared" si="141"/>
        <v>0</v>
      </c>
      <c r="Y157" s="135">
        <f t="shared" si="141"/>
        <v>0</v>
      </c>
      <c r="Z157" s="135">
        <f t="shared" si="141"/>
        <v>0</v>
      </c>
      <c r="AA157" s="135">
        <f t="shared" si="141"/>
        <v>0</v>
      </c>
      <c r="AB157" s="135">
        <f t="shared" si="141"/>
        <v>0</v>
      </c>
      <c r="AC157" s="135">
        <f t="shared" si="141"/>
        <v>0</v>
      </c>
      <c r="AD157" s="135">
        <f t="shared" si="141"/>
        <v>0</v>
      </c>
      <c r="AE157" s="135">
        <f t="shared" si="141"/>
        <v>0</v>
      </c>
      <c r="AF157" s="135">
        <f t="shared" si="141"/>
        <v>0</v>
      </c>
      <c r="AG157" s="135">
        <f t="shared" si="141"/>
        <v>0</v>
      </c>
      <c r="AH157" s="135">
        <f t="shared" si="141"/>
        <v>0</v>
      </c>
      <c r="AI157" s="135">
        <f t="shared" si="141"/>
        <v>0</v>
      </c>
      <c r="AJ157" s="135">
        <f t="shared" si="141"/>
        <v>0</v>
      </c>
      <c r="AK157" s="135">
        <f t="shared" si="141"/>
        <v>0</v>
      </c>
      <c r="AL157" s="135">
        <f t="shared" si="141"/>
        <v>0</v>
      </c>
      <c r="AM157" s="135">
        <f t="shared" si="141"/>
        <v>0</v>
      </c>
      <c r="AN157" s="135">
        <f t="shared" si="141"/>
        <v>0</v>
      </c>
      <c r="AO157" s="135">
        <f t="shared" si="141"/>
        <v>0</v>
      </c>
      <c r="AP157" s="135">
        <f t="shared" si="141"/>
        <v>0</v>
      </c>
      <c r="AQ157" s="135">
        <f t="shared" si="141"/>
        <v>0</v>
      </c>
      <c r="AR157" s="135">
        <f t="shared" si="141"/>
        <v>0</v>
      </c>
      <c r="AS157" s="135">
        <f t="shared" si="141"/>
        <v>0</v>
      </c>
      <c r="AT157" s="135">
        <f t="shared" si="141"/>
        <v>0</v>
      </c>
      <c r="AU157" s="135">
        <f t="shared" si="141"/>
        <v>0</v>
      </c>
      <c r="AV157" s="135">
        <f t="shared" si="141"/>
        <v>0</v>
      </c>
      <c r="AW157" s="135">
        <f t="shared" si="141"/>
        <v>0</v>
      </c>
      <c r="AX157" s="135">
        <f t="shared" si="141"/>
        <v>0</v>
      </c>
      <c r="AY157" s="135">
        <f t="shared" si="141"/>
        <v>0</v>
      </c>
      <c r="AZ157" s="135">
        <f t="shared" si="141"/>
        <v>0</v>
      </c>
      <c r="BA157" s="135">
        <f t="shared" si="141"/>
        <v>0</v>
      </c>
      <c r="BB157" s="135">
        <f t="shared" si="141"/>
        <v>0</v>
      </c>
      <c r="BC157" s="135">
        <f t="shared" si="141"/>
        <v>0</v>
      </c>
      <c r="BD157" s="135">
        <f t="shared" si="141"/>
        <v>0</v>
      </c>
      <c r="BE157" s="135">
        <f t="shared" si="141"/>
        <v>0</v>
      </c>
      <c r="BF157" s="135">
        <f t="shared" si="141"/>
        <v>0</v>
      </c>
      <c r="BG157" s="135">
        <f t="shared" si="141"/>
        <v>0</v>
      </c>
      <c r="BH157" s="135">
        <f t="shared" si="141"/>
        <v>0</v>
      </c>
      <c r="BI157" s="135">
        <f t="shared" si="141"/>
        <v>0</v>
      </c>
      <c r="BJ157" s="135">
        <f t="shared" si="141"/>
        <v>0</v>
      </c>
      <c r="BK157" s="135">
        <f t="shared" si="141"/>
        <v>0</v>
      </c>
      <c r="BL157" s="135">
        <f t="shared" si="141"/>
        <v>0</v>
      </c>
      <c r="BM157" s="135">
        <f t="shared" si="141"/>
        <v>0</v>
      </c>
      <c r="BN157" s="135">
        <f t="shared" si="141"/>
        <v>0</v>
      </c>
      <c r="BO157" s="135">
        <f t="shared" si="141"/>
        <v>0</v>
      </c>
      <c r="BP157" s="135">
        <f t="shared" ref="BP157:CF157" si="142">+BP108</f>
        <v>0</v>
      </c>
      <c r="BQ157" s="135">
        <f t="shared" si="142"/>
        <v>0</v>
      </c>
      <c r="BR157" s="135">
        <f t="shared" si="142"/>
        <v>0</v>
      </c>
      <c r="BS157" s="135">
        <f t="shared" si="142"/>
        <v>0</v>
      </c>
      <c r="BT157" s="135">
        <f t="shared" si="142"/>
        <v>0</v>
      </c>
      <c r="BU157" s="135">
        <f t="shared" si="142"/>
        <v>0</v>
      </c>
      <c r="BV157" s="135">
        <f t="shared" si="142"/>
        <v>0</v>
      </c>
      <c r="BW157" s="135">
        <f t="shared" si="142"/>
        <v>0</v>
      </c>
      <c r="BX157" s="135">
        <f t="shared" si="142"/>
        <v>0</v>
      </c>
      <c r="BY157" s="135">
        <f t="shared" si="142"/>
        <v>0</v>
      </c>
      <c r="BZ157" s="135">
        <f t="shared" si="142"/>
        <v>0</v>
      </c>
      <c r="CA157" s="135">
        <f t="shared" si="142"/>
        <v>0</v>
      </c>
      <c r="CB157" s="135">
        <f t="shared" si="142"/>
        <v>0</v>
      </c>
      <c r="CC157" s="135">
        <f t="shared" si="142"/>
        <v>0</v>
      </c>
      <c r="CD157" s="135">
        <f t="shared" si="142"/>
        <v>0</v>
      </c>
      <c r="CE157" s="135">
        <f t="shared" si="142"/>
        <v>0</v>
      </c>
      <c r="CF157" s="135">
        <f t="shared" si="142"/>
        <v>0</v>
      </c>
    </row>
    <row r="158" spans="3:84" hidden="1" x14ac:dyDescent="0.3">
      <c r="C158" s="135">
        <v>10</v>
      </c>
      <c r="D158" s="135" t="str">
        <f t="shared" ref="D158:BO158" si="143">+D114</f>
        <v>% HC</v>
      </c>
      <c r="E158" s="135">
        <f t="shared" si="143"/>
        <v>0</v>
      </c>
      <c r="F158" s="135">
        <f t="shared" si="143"/>
        <v>0</v>
      </c>
      <c r="G158" s="135">
        <f t="shared" si="143"/>
        <v>0</v>
      </c>
      <c r="H158" s="135">
        <f t="shared" si="143"/>
        <v>0</v>
      </c>
      <c r="I158" s="135">
        <f t="shared" si="143"/>
        <v>0</v>
      </c>
      <c r="J158" s="135">
        <f t="shared" si="143"/>
        <v>0</v>
      </c>
      <c r="K158" s="135">
        <f t="shared" si="143"/>
        <v>0</v>
      </c>
      <c r="L158" s="135">
        <f t="shared" si="143"/>
        <v>0</v>
      </c>
      <c r="M158" s="135">
        <f t="shared" si="143"/>
        <v>0</v>
      </c>
      <c r="N158" s="135">
        <f t="shared" si="143"/>
        <v>0</v>
      </c>
      <c r="O158" s="135">
        <f t="shared" si="143"/>
        <v>0</v>
      </c>
      <c r="P158" s="135">
        <f t="shared" si="143"/>
        <v>0</v>
      </c>
      <c r="Q158" s="135">
        <f t="shared" si="143"/>
        <v>0</v>
      </c>
      <c r="R158" s="135">
        <f t="shared" si="143"/>
        <v>0</v>
      </c>
      <c r="S158" s="135">
        <f t="shared" si="143"/>
        <v>0</v>
      </c>
      <c r="T158" s="135">
        <f t="shared" si="143"/>
        <v>0</v>
      </c>
      <c r="U158" s="135">
        <f t="shared" si="143"/>
        <v>0</v>
      </c>
      <c r="V158" s="135">
        <f t="shared" si="143"/>
        <v>0</v>
      </c>
      <c r="W158" s="135">
        <f t="shared" si="143"/>
        <v>0</v>
      </c>
      <c r="X158" s="135">
        <f t="shared" si="143"/>
        <v>0</v>
      </c>
      <c r="Y158" s="135">
        <f t="shared" si="143"/>
        <v>0</v>
      </c>
      <c r="Z158" s="135">
        <f t="shared" si="143"/>
        <v>0</v>
      </c>
      <c r="AA158" s="135">
        <f t="shared" si="143"/>
        <v>0</v>
      </c>
      <c r="AB158" s="135">
        <f t="shared" si="143"/>
        <v>0</v>
      </c>
      <c r="AC158" s="135">
        <f t="shared" si="143"/>
        <v>0</v>
      </c>
      <c r="AD158" s="135">
        <f t="shared" si="143"/>
        <v>0</v>
      </c>
      <c r="AE158" s="135">
        <f t="shared" si="143"/>
        <v>0</v>
      </c>
      <c r="AF158" s="135">
        <f t="shared" si="143"/>
        <v>0</v>
      </c>
      <c r="AG158" s="135">
        <f t="shared" si="143"/>
        <v>0</v>
      </c>
      <c r="AH158" s="135">
        <f t="shared" si="143"/>
        <v>0</v>
      </c>
      <c r="AI158" s="135">
        <f t="shared" si="143"/>
        <v>0</v>
      </c>
      <c r="AJ158" s="135">
        <f t="shared" si="143"/>
        <v>0</v>
      </c>
      <c r="AK158" s="135">
        <f t="shared" si="143"/>
        <v>0</v>
      </c>
      <c r="AL158" s="135">
        <f t="shared" si="143"/>
        <v>0</v>
      </c>
      <c r="AM158" s="135">
        <f t="shared" si="143"/>
        <v>0</v>
      </c>
      <c r="AN158" s="135">
        <f t="shared" si="143"/>
        <v>0</v>
      </c>
      <c r="AO158" s="135">
        <f t="shared" si="143"/>
        <v>0</v>
      </c>
      <c r="AP158" s="135">
        <f t="shared" si="143"/>
        <v>0</v>
      </c>
      <c r="AQ158" s="135">
        <f t="shared" si="143"/>
        <v>0</v>
      </c>
      <c r="AR158" s="135">
        <f t="shared" si="143"/>
        <v>0</v>
      </c>
      <c r="AS158" s="135">
        <f t="shared" si="143"/>
        <v>0</v>
      </c>
      <c r="AT158" s="135">
        <f t="shared" si="143"/>
        <v>0</v>
      </c>
      <c r="AU158" s="135">
        <f t="shared" si="143"/>
        <v>0</v>
      </c>
      <c r="AV158" s="135">
        <f t="shared" si="143"/>
        <v>0</v>
      </c>
      <c r="AW158" s="135">
        <f t="shared" si="143"/>
        <v>0</v>
      </c>
      <c r="AX158" s="135">
        <f t="shared" si="143"/>
        <v>0</v>
      </c>
      <c r="AY158" s="135">
        <f t="shared" si="143"/>
        <v>0</v>
      </c>
      <c r="AZ158" s="135">
        <f t="shared" si="143"/>
        <v>0</v>
      </c>
      <c r="BA158" s="135">
        <f t="shared" si="143"/>
        <v>0</v>
      </c>
      <c r="BB158" s="135">
        <f t="shared" si="143"/>
        <v>0</v>
      </c>
      <c r="BC158" s="135">
        <f t="shared" si="143"/>
        <v>0</v>
      </c>
      <c r="BD158" s="135">
        <f t="shared" si="143"/>
        <v>0</v>
      </c>
      <c r="BE158" s="135">
        <f t="shared" si="143"/>
        <v>0</v>
      </c>
      <c r="BF158" s="135">
        <f t="shared" si="143"/>
        <v>0</v>
      </c>
      <c r="BG158" s="135">
        <f t="shared" si="143"/>
        <v>0</v>
      </c>
      <c r="BH158" s="135">
        <f t="shared" si="143"/>
        <v>0</v>
      </c>
      <c r="BI158" s="135">
        <f t="shared" si="143"/>
        <v>0</v>
      </c>
      <c r="BJ158" s="135">
        <f t="shared" si="143"/>
        <v>0</v>
      </c>
      <c r="BK158" s="135">
        <f t="shared" si="143"/>
        <v>0</v>
      </c>
      <c r="BL158" s="135">
        <f t="shared" si="143"/>
        <v>0</v>
      </c>
      <c r="BM158" s="135">
        <f t="shared" si="143"/>
        <v>0</v>
      </c>
      <c r="BN158" s="135">
        <f t="shared" si="143"/>
        <v>0</v>
      </c>
      <c r="BO158" s="135">
        <f t="shared" si="143"/>
        <v>0</v>
      </c>
      <c r="BP158" s="135">
        <f t="shared" ref="BP158:CF158" si="144">+BP114</f>
        <v>0</v>
      </c>
      <c r="BQ158" s="135">
        <f t="shared" si="144"/>
        <v>0</v>
      </c>
      <c r="BR158" s="135">
        <f t="shared" si="144"/>
        <v>0</v>
      </c>
      <c r="BS158" s="135">
        <f t="shared" si="144"/>
        <v>0</v>
      </c>
      <c r="BT158" s="135">
        <f t="shared" si="144"/>
        <v>0</v>
      </c>
      <c r="BU158" s="135">
        <f t="shared" si="144"/>
        <v>0</v>
      </c>
      <c r="BV158" s="135">
        <f t="shared" si="144"/>
        <v>0</v>
      </c>
      <c r="BW158" s="135">
        <f t="shared" si="144"/>
        <v>0</v>
      </c>
      <c r="BX158" s="135">
        <f t="shared" si="144"/>
        <v>0</v>
      </c>
      <c r="BY158" s="135">
        <f t="shared" si="144"/>
        <v>0</v>
      </c>
      <c r="BZ158" s="135">
        <f t="shared" si="144"/>
        <v>0</v>
      </c>
      <c r="CA158" s="135">
        <f t="shared" si="144"/>
        <v>0</v>
      </c>
      <c r="CB158" s="135">
        <f t="shared" si="144"/>
        <v>0</v>
      </c>
      <c r="CC158" s="135">
        <f t="shared" si="144"/>
        <v>0</v>
      </c>
      <c r="CD158" s="135">
        <f t="shared" si="144"/>
        <v>0</v>
      </c>
      <c r="CE158" s="135">
        <f t="shared" si="144"/>
        <v>0</v>
      </c>
      <c r="CF158" s="135">
        <f t="shared" si="144"/>
        <v>0</v>
      </c>
    </row>
    <row r="159" spans="3:84" hidden="1" x14ac:dyDescent="0.3">
      <c r="C159" s="135"/>
      <c r="D159" s="506" t="s">
        <v>269</v>
      </c>
      <c r="E159" s="507">
        <f>+IFERROR(SUMPRODUCT(E149:E158,E175:E184)/E185,0)</f>
        <v>0</v>
      </c>
      <c r="F159" s="507">
        <f t="shared" ref="F159:BQ159" si="145">+IFERROR(SUMPRODUCT(F149:F158,F175:F184)/F185,0)</f>
        <v>0</v>
      </c>
      <c r="G159" s="507">
        <f t="shared" si="145"/>
        <v>0</v>
      </c>
      <c r="H159" s="507">
        <f t="shared" si="145"/>
        <v>0</v>
      </c>
      <c r="I159" s="507">
        <f t="shared" si="145"/>
        <v>0</v>
      </c>
      <c r="J159" s="507">
        <f t="shared" si="145"/>
        <v>0</v>
      </c>
      <c r="K159" s="507">
        <f t="shared" si="145"/>
        <v>0</v>
      </c>
      <c r="L159" s="507">
        <f t="shared" si="145"/>
        <v>0</v>
      </c>
      <c r="M159" s="507">
        <f t="shared" si="145"/>
        <v>0</v>
      </c>
      <c r="N159" s="507">
        <f t="shared" si="145"/>
        <v>0</v>
      </c>
      <c r="O159" s="507">
        <f t="shared" si="145"/>
        <v>0</v>
      </c>
      <c r="P159" s="507">
        <f t="shared" si="145"/>
        <v>0</v>
      </c>
      <c r="Q159" s="507">
        <f t="shared" si="145"/>
        <v>0</v>
      </c>
      <c r="R159" s="507">
        <f t="shared" si="145"/>
        <v>0</v>
      </c>
      <c r="S159" s="507">
        <f t="shared" si="145"/>
        <v>0</v>
      </c>
      <c r="T159" s="507">
        <f t="shared" si="145"/>
        <v>0</v>
      </c>
      <c r="U159" s="507">
        <f t="shared" si="145"/>
        <v>0</v>
      </c>
      <c r="V159" s="507">
        <f t="shared" si="145"/>
        <v>0</v>
      </c>
      <c r="W159" s="507">
        <f t="shared" si="145"/>
        <v>0</v>
      </c>
      <c r="X159" s="507">
        <f t="shared" si="145"/>
        <v>0</v>
      </c>
      <c r="Y159" s="507">
        <f t="shared" si="145"/>
        <v>0</v>
      </c>
      <c r="Z159" s="507">
        <f t="shared" si="145"/>
        <v>0</v>
      </c>
      <c r="AA159" s="507">
        <f t="shared" si="145"/>
        <v>0</v>
      </c>
      <c r="AB159" s="507">
        <f t="shared" si="145"/>
        <v>0</v>
      </c>
      <c r="AC159" s="507">
        <f t="shared" si="145"/>
        <v>0</v>
      </c>
      <c r="AD159" s="507">
        <f t="shared" si="145"/>
        <v>0</v>
      </c>
      <c r="AE159" s="507">
        <f t="shared" si="145"/>
        <v>0</v>
      </c>
      <c r="AF159" s="507">
        <f t="shared" si="145"/>
        <v>0</v>
      </c>
      <c r="AG159" s="507">
        <f t="shared" si="145"/>
        <v>0</v>
      </c>
      <c r="AH159" s="507">
        <f t="shared" si="145"/>
        <v>0</v>
      </c>
      <c r="AI159" s="507">
        <f t="shared" si="145"/>
        <v>0</v>
      </c>
      <c r="AJ159" s="507">
        <f t="shared" si="145"/>
        <v>0</v>
      </c>
      <c r="AK159" s="507">
        <f t="shared" si="145"/>
        <v>0</v>
      </c>
      <c r="AL159" s="507">
        <f t="shared" si="145"/>
        <v>0</v>
      </c>
      <c r="AM159" s="507">
        <f t="shared" si="145"/>
        <v>0</v>
      </c>
      <c r="AN159" s="507">
        <f t="shared" si="145"/>
        <v>0</v>
      </c>
      <c r="AO159" s="507">
        <f t="shared" si="145"/>
        <v>0</v>
      </c>
      <c r="AP159" s="507">
        <f t="shared" si="145"/>
        <v>0</v>
      </c>
      <c r="AQ159" s="507">
        <f t="shared" si="145"/>
        <v>0</v>
      </c>
      <c r="AR159" s="507">
        <f t="shared" si="145"/>
        <v>0</v>
      </c>
      <c r="AS159" s="507">
        <f t="shared" si="145"/>
        <v>0</v>
      </c>
      <c r="AT159" s="507">
        <f t="shared" si="145"/>
        <v>0</v>
      </c>
      <c r="AU159" s="507">
        <f t="shared" si="145"/>
        <v>0</v>
      </c>
      <c r="AV159" s="507">
        <f t="shared" si="145"/>
        <v>0</v>
      </c>
      <c r="AW159" s="507">
        <f t="shared" si="145"/>
        <v>0</v>
      </c>
      <c r="AX159" s="507">
        <f t="shared" si="145"/>
        <v>0</v>
      </c>
      <c r="AY159" s="507">
        <f t="shared" si="145"/>
        <v>0</v>
      </c>
      <c r="AZ159" s="507">
        <f t="shared" si="145"/>
        <v>0</v>
      </c>
      <c r="BA159" s="507">
        <f t="shared" si="145"/>
        <v>0</v>
      </c>
      <c r="BB159" s="507">
        <f t="shared" si="145"/>
        <v>0</v>
      </c>
      <c r="BC159" s="507">
        <f t="shared" si="145"/>
        <v>0</v>
      </c>
      <c r="BD159" s="507">
        <f t="shared" si="145"/>
        <v>0</v>
      </c>
      <c r="BE159" s="507">
        <f t="shared" si="145"/>
        <v>0</v>
      </c>
      <c r="BF159" s="507">
        <f t="shared" si="145"/>
        <v>0</v>
      </c>
      <c r="BG159" s="507">
        <f t="shared" si="145"/>
        <v>0</v>
      </c>
      <c r="BH159" s="507">
        <f t="shared" si="145"/>
        <v>0</v>
      </c>
      <c r="BI159" s="507">
        <f t="shared" si="145"/>
        <v>0</v>
      </c>
      <c r="BJ159" s="507">
        <f t="shared" si="145"/>
        <v>0</v>
      </c>
      <c r="BK159" s="507">
        <f t="shared" si="145"/>
        <v>0</v>
      </c>
      <c r="BL159" s="507">
        <f t="shared" si="145"/>
        <v>0</v>
      </c>
      <c r="BM159" s="507">
        <f t="shared" si="145"/>
        <v>0</v>
      </c>
      <c r="BN159" s="507">
        <f t="shared" si="145"/>
        <v>0</v>
      </c>
      <c r="BO159" s="507">
        <f t="shared" si="145"/>
        <v>0</v>
      </c>
      <c r="BP159" s="507">
        <f t="shared" si="145"/>
        <v>0</v>
      </c>
      <c r="BQ159" s="507">
        <f t="shared" si="145"/>
        <v>0</v>
      </c>
      <c r="BR159" s="507">
        <f t="shared" ref="BR159:CF159" si="146">+IFERROR(SUMPRODUCT(BR149:BR158,BR175:BR184)/BR185,0)</f>
        <v>0</v>
      </c>
      <c r="BS159" s="507">
        <f t="shared" si="146"/>
        <v>0</v>
      </c>
      <c r="BT159" s="507">
        <f t="shared" si="146"/>
        <v>0</v>
      </c>
      <c r="BU159" s="507">
        <f t="shared" si="146"/>
        <v>0</v>
      </c>
      <c r="BV159" s="507">
        <f t="shared" si="146"/>
        <v>0</v>
      </c>
      <c r="BW159" s="507">
        <f t="shared" si="146"/>
        <v>0</v>
      </c>
      <c r="BX159" s="507">
        <f t="shared" si="146"/>
        <v>0</v>
      </c>
      <c r="BY159" s="507">
        <f t="shared" si="146"/>
        <v>0</v>
      </c>
      <c r="BZ159" s="507">
        <f t="shared" si="146"/>
        <v>0</v>
      </c>
      <c r="CA159" s="507">
        <f t="shared" si="146"/>
        <v>0</v>
      </c>
      <c r="CB159" s="507">
        <f t="shared" si="146"/>
        <v>0</v>
      </c>
      <c r="CC159" s="507">
        <f t="shared" si="146"/>
        <v>0</v>
      </c>
      <c r="CD159" s="507">
        <f t="shared" si="146"/>
        <v>0</v>
      </c>
      <c r="CE159" s="507">
        <f t="shared" si="146"/>
        <v>0</v>
      </c>
      <c r="CF159" s="507">
        <f t="shared" si="146"/>
        <v>0</v>
      </c>
    </row>
    <row r="160" spans="3:84" hidden="1" x14ac:dyDescent="0.3">
      <c r="C160" s="135"/>
      <c r="D160" s="508" t="s">
        <v>271</v>
      </c>
      <c r="E160" s="507">
        <f>+IFERROR(AVERAGEIF(E149:E158,"&gt;0"),0)</f>
        <v>0</v>
      </c>
      <c r="F160" s="507">
        <f t="shared" ref="F160:BQ160" si="147">+IFERROR(AVERAGEIF(F149:F158,"&gt;0"),0)</f>
        <v>0</v>
      </c>
      <c r="G160" s="507">
        <f t="shared" si="147"/>
        <v>0</v>
      </c>
      <c r="H160" s="507">
        <f t="shared" si="147"/>
        <v>0</v>
      </c>
      <c r="I160" s="507">
        <f t="shared" si="147"/>
        <v>0</v>
      </c>
      <c r="J160" s="507">
        <f t="shared" si="147"/>
        <v>0</v>
      </c>
      <c r="K160" s="507">
        <f t="shared" si="147"/>
        <v>0</v>
      </c>
      <c r="L160" s="507">
        <f t="shared" si="147"/>
        <v>0</v>
      </c>
      <c r="M160" s="507">
        <f t="shared" si="147"/>
        <v>0</v>
      </c>
      <c r="N160" s="507">
        <f t="shared" si="147"/>
        <v>0</v>
      </c>
      <c r="O160" s="507">
        <f t="shared" si="147"/>
        <v>0</v>
      </c>
      <c r="P160" s="507">
        <f t="shared" si="147"/>
        <v>0</v>
      </c>
      <c r="Q160" s="507">
        <f t="shared" si="147"/>
        <v>0</v>
      </c>
      <c r="R160" s="507">
        <f t="shared" si="147"/>
        <v>0</v>
      </c>
      <c r="S160" s="507">
        <f t="shared" si="147"/>
        <v>0</v>
      </c>
      <c r="T160" s="507">
        <f t="shared" si="147"/>
        <v>0</v>
      </c>
      <c r="U160" s="507">
        <f t="shared" si="147"/>
        <v>0</v>
      </c>
      <c r="V160" s="507">
        <f t="shared" si="147"/>
        <v>0</v>
      </c>
      <c r="W160" s="507">
        <f t="shared" si="147"/>
        <v>0</v>
      </c>
      <c r="X160" s="507">
        <f t="shared" si="147"/>
        <v>0</v>
      </c>
      <c r="Y160" s="507">
        <f t="shared" si="147"/>
        <v>0</v>
      </c>
      <c r="Z160" s="507">
        <f t="shared" si="147"/>
        <v>0</v>
      </c>
      <c r="AA160" s="507">
        <f t="shared" si="147"/>
        <v>0</v>
      </c>
      <c r="AB160" s="507">
        <f t="shared" si="147"/>
        <v>0</v>
      </c>
      <c r="AC160" s="507">
        <f t="shared" si="147"/>
        <v>0</v>
      </c>
      <c r="AD160" s="507">
        <f t="shared" si="147"/>
        <v>0</v>
      </c>
      <c r="AE160" s="507">
        <f t="shared" si="147"/>
        <v>0</v>
      </c>
      <c r="AF160" s="507">
        <f t="shared" si="147"/>
        <v>0</v>
      </c>
      <c r="AG160" s="507">
        <f t="shared" si="147"/>
        <v>0</v>
      </c>
      <c r="AH160" s="507">
        <f t="shared" si="147"/>
        <v>0</v>
      </c>
      <c r="AI160" s="507">
        <f t="shared" si="147"/>
        <v>0</v>
      </c>
      <c r="AJ160" s="507">
        <f t="shared" si="147"/>
        <v>0</v>
      </c>
      <c r="AK160" s="507">
        <f t="shared" si="147"/>
        <v>0</v>
      </c>
      <c r="AL160" s="507">
        <f t="shared" si="147"/>
        <v>0</v>
      </c>
      <c r="AM160" s="507">
        <f t="shared" si="147"/>
        <v>0</v>
      </c>
      <c r="AN160" s="507">
        <f t="shared" si="147"/>
        <v>0</v>
      </c>
      <c r="AO160" s="507">
        <f t="shared" si="147"/>
        <v>0</v>
      </c>
      <c r="AP160" s="507">
        <f t="shared" si="147"/>
        <v>0</v>
      </c>
      <c r="AQ160" s="507">
        <f t="shared" si="147"/>
        <v>0</v>
      </c>
      <c r="AR160" s="507">
        <f t="shared" si="147"/>
        <v>0</v>
      </c>
      <c r="AS160" s="507">
        <f t="shared" si="147"/>
        <v>0</v>
      </c>
      <c r="AT160" s="507">
        <f t="shared" si="147"/>
        <v>0</v>
      </c>
      <c r="AU160" s="507">
        <f t="shared" si="147"/>
        <v>0</v>
      </c>
      <c r="AV160" s="507">
        <f t="shared" si="147"/>
        <v>0</v>
      </c>
      <c r="AW160" s="507">
        <f t="shared" si="147"/>
        <v>0</v>
      </c>
      <c r="AX160" s="507">
        <f t="shared" si="147"/>
        <v>0</v>
      </c>
      <c r="AY160" s="507">
        <f t="shared" si="147"/>
        <v>0</v>
      </c>
      <c r="AZ160" s="507">
        <f t="shared" si="147"/>
        <v>0</v>
      </c>
      <c r="BA160" s="507">
        <f t="shared" si="147"/>
        <v>0</v>
      </c>
      <c r="BB160" s="507">
        <f t="shared" si="147"/>
        <v>0</v>
      </c>
      <c r="BC160" s="507">
        <f t="shared" si="147"/>
        <v>0</v>
      </c>
      <c r="BD160" s="507">
        <f t="shared" si="147"/>
        <v>0</v>
      </c>
      <c r="BE160" s="507">
        <f t="shared" si="147"/>
        <v>0</v>
      </c>
      <c r="BF160" s="507">
        <f t="shared" si="147"/>
        <v>0</v>
      </c>
      <c r="BG160" s="507">
        <f t="shared" si="147"/>
        <v>0</v>
      </c>
      <c r="BH160" s="507">
        <f t="shared" si="147"/>
        <v>0</v>
      </c>
      <c r="BI160" s="507">
        <f t="shared" si="147"/>
        <v>0</v>
      </c>
      <c r="BJ160" s="507">
        <f t="shared" si="147"/>
        <v>0</v>
      </c>
      <c r="BK160" s="507">
        <f t="shared" si="147"/>
        <v>0</v>
      </c>
      <c r="BL160" s="507">
        <f t="shared" si="147"/>
        <v>0</v>
      </c>
      <c r="BM160" s="507">
        <f t="shared" si="147"/>
        <v>0</v>
      </c>
      <c r="BN160" s="507">
        <f t="shared" si="147"/>
        <v>0</v>
      </c>
      <c r="BO160" s="507">
        <f t="shared" si="147"/>
        <v>0</v>
      </c>
      <c r="BP160" s="507">
        <f t="shared" si="147"/>
        <v>0</v>
      </c>
      <c r="BQ160" s="507">
        <f t="shared" si="147"/>
        <v>0</v>
      </c>
      <c r="BR160" s="507">
        <f t="shared" ref="BR160:CF160" si="148">+IFERROR(AVERAGEIF(BR149:BR158,"&gt;0"),0)</f>
        <v>0</v>
      </c>
      <c r="BS160" s="507">
        <f t="shared" si="148"/>
        <v>0</v>
      </c>
      <c r="BT160" s="507">
        <f t="shared" si="148"/>
        <v>0</v>
      </c>
      <c r="BU160" s="507">
        <f t="shared" si="148"/>
        <v>0</v>
      </c>
      <c r="BV160" s="507">
        <f t="shared" si="148"/>
        <v>0</v>
      </c>
      <c r="BW160" s="507">
        <f t="shared" si="148"/>
        <v>0</v>
      </c>
      <c r="BX160" s="507">
        <f t="shared" si="148"/>
        <v>0</v>
      </c>
      <c r="BY160" s="507">
        <f t="shared" si="148"/>
        <v>0</v>
      </c>
      <c r="BZ160" s="507">
        <f t="shared" si="148"/>
        <v>0</v>
      </c>
      <c r="CA160" s="507">
        <f t="shared" si="148"/>
        <v>0</v>
      </c>
      <c r="CB160" s="507">
        <f t="shared" si="148"/>
        <v>0</v>
      </c>
      <c r="CC160" s="507">
        <f t="shared" si="148"/>
        <v>0</v>
      </c>
      <c r="CD160" s="507">
        <f t="shared" si="148"/>
        <v>0</v>
      </c>
      <c r="CE160" s="507">
        <f t="shared" si="148"/>
        <v>0</v>
      </c>
      <c r="CF160" s="507">
        <f t="shared" si="148"/>
        <v>0</v>
      </c>
    </row>
    <row r="161" spans="3:84" hidden="1" x14ac:dyDescent="0.3">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row>
    <row r="162" spans="3:84" hidden="1" x14ac:dyDescent="0.3">
      <c r="C162" s="135">
        <v>1</v>
      </c>
      <c r="D162" s="135" t="str">
        <f t="shared" ref="D162:BO162" si="149">+D61</f>
        <v>% SOLIDOS</v>
      </c>
      <c r="E162" s="135">
        <f t="shared" si="149"/>
        <v>0</v>
      </c>
      <c r="F162" s="135">
        <f t="shared" si="149"/>
        <v>0</v>
      </c>
      <c r="G162" s="135">
        <f t="shared" si="149"/>
        <v>0</v>
      </c>
      <c r="H162" s="135">
        <f t="shared" si="149"/>
        <v>0</v>
      </c>
      <c r="I162" s="135">
        <f t="shared" si="149"/>
        <v>0</v>
      </c>
      <c r="J162" s="135">
        <f t="shared" si="149"/>
        <v>0</v>
      </c>
      <c r="K162" s="135">
        <f t="shared" si="149"/>
        <v>0</v>
      </c>
      <c r="L162" s="135">
        <f t="shared" si="149"/>
        <v>0</v>
      </c>
      <c r="M162" s="135">
        <f t="shared" si="149"/>
        <v>0</v>
      </c>
      <c r="N162" s="135">
        <f t="shared" si="149"/>
        <v>0</v>
      </c>
      <c r="O162" s="135">
        <f t="shared" si="149"/>
        <v>0</v>
      </c>
      <c r="P162" s="135">
        <f t="shared" si="149"/>
        <v>0</v>
      </c>
      <c r="Q162" s="135">
        <f t="shared" si="149"/>
        <v>0</v>
      </c>
      <c r="R162" s="135">
        <f t="shared" si="149"/>
        <v>0</v>
      </c>
      <c r="S162" s="135">
        <f t="shared" si="149"/>
        <v>0</v>
      </c>
      <c r="T162" s="135">
        <f t="shared" si="149"/>
        <v>0</v>
      </c>
      <c r="U162" s="135">
        <f t="shared" si="149"/>
        <v>0</v>
      </c>
      <c r="V162" s="135">
        <f t="shared" si="149"/>
        <v>0</v>
      </c>
      <c r="W162" s="135">
        <f t="shared" si="149"/>
        <v>0</v>
      </c>
      <c r="X162" s="135">
        <f t="shared" si="149"/>
        <v>0</v>
      </c>
      <c r="Y162" s="135">
        <f t="shared" si="149"/>
        <v>0</v>
      </c>
      <c r="Z162" s="135">
        <f t="shared" si="149"/>
        <v>0</v>
      </c>
      <c r="AA162" s="135">
        <f t="shared" si="149"/>
        <v>0</v>
      </c>
      <c r="AB162" s="135">
        <f t="shared" si="149"/>
        <v>0</v>
      </c>
      <c r="AC162" s="135">
        <f t="shared" si="149"/>
        <v>0</v>
      </c>
      <c r="AD162" s="135">
        <f t="shared" si="149"/>
        <v>0</v>
      </c>
      <c r="AE162" s="135">
        <f t="shared" si="149"/>
        <v>0</v>
      </c>
      <c r="AF162" s="135">
        <f t="shared" si="149"/>
        <v>0</v>
      </c>
      <c r="AG162" s="135">
        <f t="shared" si="149"/>
        <v>0</v>
      </c>
      <c r="AH162" s="135">
        <f t="shared" si="149"/>
        <v>0</v>
      </c>
      <c r="AI162" s="135">
        <f t="shared" si="149"/>
        <v>0</v>
      </c>
      <c r="AJ162" s="135">
        <f t="shared" si="149"/>
        <v>0</v>
      </c>
      <c r="AK162" s="135">
        <f t="shared" si="149"/>
        <v>0</v>
      </c>
      <c r="AL162" s="135">
        <f t="shared" si="149"/>
        <v>0</v>
      </c>
      <c r="AM162" s="135">
        <f t="shared" si="149"/>
        <v>0</v>
      </c>
      <c r="AN162" s="135">
        <f t="shared" si="149"/>
        <v>0</v>
      </c>
      <c r="AO162" s="135">
        <f t="shared" si="149"/>
        <v>0</v>
      </c>
      <c r="AP162" s="135">
        <f t="shared" si="149"/>
        <v>0</v>
      </c>
      <c r="AQ162" s="135">
        <f t="shared" si="149"/>
        <v>0</v>
      </c>
      <c r="AR162" s="135">
        <f t="shared" si="149"/>
        <v>0</v>
      </c>
      <c r="AS162" s="135">
        <f t="shared" si="149"/>
        <v>0</v>
      </c>
      <c r="AT162" s="135">
        <f t="shared" si="149"/>
        <v>0</v>
      </c>
      <c r="AU162" s="135">
        <f t="shared" si="149"/>
        <v>0</v>
      </c>
      <c r="AV162" s="135">
        <f t="shared" si="149"/>
        <v>0</v>
      </c>
      <c r="AW162" s="135">
        <f t="shared" si="149"/>
        <v>0</v>
      </c>
      <c r="AX162" s="135">
        <f t="shared" si="149"/>
        <v>0</v>
      </c>
      <c r="AY162" s="135">
        <f t="shared" si="149"/>
        <v>0</v>
      </c>
      <c r="AZ162" s="135">
        <f t="shared" si="149"/>
        <v>0</v>
      </c>
      <c r="BA162" s="135">
        <f t="shared" si="149"/>
        <v>0</v>
      </c>
      <c r="BB162" s="135">
        <f t="shared" si="149"/>
        <v>0</v>
      </c>
      <c r="BC162" s="135">
        <f t="shared" si="149"/>
        <v>0</v>
      </c>
      <c r="BD162" s="135">
        <f t="shared" si="149"/>
        <v>0</v>
      </c>
      <c r="BE162" s="135">
        <f t="shared" si="149"/>
        <v>0</v>
      </c>
      <c r="BF162" s="135">
        <f t="shared" si="149"/>
        <v>0</v>
      </c>
      <c r="BG162" s="135">
        <f t="shared" si="149"/>
        <v>0</v>
      </c>
      <c r="BH162" s="135">
        <f t="shared" si="149"/>
        <v>0</v>
      </c>
      <c r="BI162" s="135">
        <f t="shared" si="149"/>
        <v>0</v>
      </c>
      <c r="BJ162" s="135">
        <f t="shared" si="149"/>
        <v>0</v>
      </c>
      <c r="BK162" s="135">
        <f t="shared" si="149"/>
        <v>0</v>
      </c>
      <c r="BL162" s="135">
        <f t="shared" si="149"/>
        <v>0</v>
      </c>
      <c r="BM162" s="135">
        <f t="shared" si="149"/>
        <v>0</v>
      </c>
      <c r="BN162" s="135">
        <f t="shared" si="149"/>
        <v>0</v>
      </c>
      <c r="BO162" s="135">
        <f t="shared" si="149"/>
        <v>0</v>
      </c>
      <c r="BP162" s="135">
        <f t="shared" ref="BP162:CF162" si="150">+BP61</f>
        <v>0</v>
      </c>
      <c r="BQ162" s="135">
        <f t="shared" si="150"/>
        <v>0</v>
      </c>
      <c r="BR162" s="135">
        <f t="shared" si="150"/>
        <v>0</v>
      </c>
      <c r="BS162" s="135">
        <f t="shared" si="150"/>
        <v>0</v>
      </c>
      <c r="BT162" s="135">
        <f t="shared" si="150"/>
        <v>0</v>
      </c>
      <c r="BU162" s="135">
        <f t="shared" si="150"/>
        <v>0</v>
      </c>
      <c r="BV162" s="135">
        <f t="shared" si="150"/>
        <v>0</v>
      </c>
      <c r="BW162" s="135">
        <f t="shared" si="150"/>
        <v>0</v>
      </c>
      <c r="BX162" s="135">
        <f t="shared" si="150"/>
        <v>0</v>
      </c>
      <c r="BY162" s="135">
        <f t="shared" si="150"/>
        <v>0</v>
      </c>
      <c r="BZ162" s="135">
        <f t="shared" si="150"/>
        <v>0</v>
      </c>
      <c r="CA162" s="135">
        <f t="shared" si="150"/>
        <v>0</v>
      </c>
      <c r="CB162" s="135">
        <f t="shared" si="150"/>
        <v>0</v>
      </c>
      <c r="CC162" s="135">
        <f t="shared" si="150"/>
        <v>0</v>
      </c>
      <c r="CD162" s="135">
        <f t="shared" si="150"/>
        <v>0</v>
      </c>
      <c r="CE162" s="135">
        <f t="shared" si="150"/>
        <v>0</v>
      </c>
      <c r="CF162" s="135">
        <f t="shared" si="150"/>
        <v>0</v>
      </c>
    </row>
    <row r="163" spans="3:84" hidden="1" x14ac:dyDescent="0.3">
      <c r="C163" s="135">
        <v>2</v>
      </c>
      <c r="D163" s="135" t="str">
        <f t="shared" ref="D163:BO163" si="151">+D67</f>
        <v>% SOLIDOS</v>
      </c>
      <c r="E163" s="135">
        <f t="shared" si="151"/>
        <v>0</v>
      </c>
      <c r="F163" s="135">
        <f t="shared" si="151"/>
        <v>0</v>
      </c>
      <c r="G163" s="135">
        <f t="shared" si="151"/>
        <v>0</v>
      </c>
      <c r="H163" s="135">
        <f t="shared" si="151"/>
        <v>0</v>
      </c>
      <c r="I163" s="135">
        <f t="shared" si="151"/>
        <v>0</v>
      </c>
      <c r="J163" s="135">
        <f t="shared" si="151"/>
        <v>0</v>
      </c>
      <c r="K163" s="135">
        <f t="shared" si="151"/>
        <v>0</v>
      </c>
      <c r="L163" s="135">
        <f t="shared" si="151"/>
        <v>0</v>
      </c>
      <c r="M163" s="135">
        <f t="shared" si="151"/>
        <v>0</v>
      </c>
      <c r="N163" s="135">
        <f t="shared" si="151"/>
        <v>0</v>
      </c>
      <c r="O163" s="135">
        <f t="shared" si="151"/>
        <v>0</v>
      </c>
      <c r="P163" s="135">
        <f t="shared" si="151"/>
        <v>0</v>
      </c>
      <c r="Q163" s="135">
        <f t="shared" si="151"/>
        <v>0</v>
      </c>
      <c r="R163" s="135">
        <f t="shared" si="151"/>
        <v>0</v>
      </c>
      <c r="S163" s="135">
        <f t="shared" si="151"/>
        <v>0</v>
      </c>
      <c r="T163" s="135">
        <f t="shared" si="151"/>
        <v>0</v>
      </c>
      <c r="U163" s="135">
        <f t="shared" si="151"/>
        <v>0</v>
      </c>
      <c r="V163" s="135">
        <f t="shared" si="151"/>
        <v>0</v>
      </c>
      <c r="W163" s="135">
        <f t="shared" si="151"/>
        <v>0</v>
      </c>
      <c r="X163" s="135">
        <f t="shared" si="151"/>
        <v>0</v>
      </c>
      <c r="Y163" s="135">
        <f t="shared" si="151"/>
        <v>0</v>
      </c>
      <c r="Z163" s="135">
        <f t="shared" si="151"/>
        <v>0</v>
      </c>
      <c r="AA163" s="135">
        <f t="shared" si="151"/>
        <v>0</v>
      </c>
      <c r="AB163" s="135">
        <f t="shared" si="151"/>
        <v>0</v>
      </c>
      <c r="AC163" s="135">
        <f t="shared" si="151"/>
        <v>0</v>
      </c>
      <c r="AD163" s="135">
        <f t="shared" si="151"/>
        <v>0</v>
      </c>
      <c r="AE163" s="135">
        <f t="shared" si="151"/>
        <v>0</v>
      </c>
      <c r="AF163" s="135">
        <f t="shared" si="151"/>
        <v>0</v>
      </c>
      <c r="AG163" s="135">
        <f t="shared" si="151"/>
        <v>0</v>
      </c>
      <c r="AH163" s="135">
        <f t="shared" si="151"/>
        <v>0</v>
      </c>
      <c r="AI163" s="135">
        <f t="shared" si="151"/>
        <v>0</v>
      </c>
      <c r="AJ163" s="135">
        <f t="shared" si="151"/>
        <v>0</v>
      </c>
      <c r="AK163" s="135">
        <f t="shared" si="151"/>
        <v>0</v>
      </c>
      <c r="AL163" s="135">
        <f t="shared" si="151"/>
        <v>0</v>
      </c>
      <c r="AM163" s="135">
        <f t="shared" si="151"/>
        <v>0</v>
      </c>
      <c r="AN163" s="135">
        <f t="shared" si="151"/>
        <v>0</v>
      </c>
      <c r="AO163" s="135">
        <f t="shared" si="151"/>
        <v>0</v>
      </c>
      <c r="AP163" s="135">
        <f t="shared" si="151"/>
        <v>0</v>
      </c>
      <c r="AQ163" s="135">
        <f t="shared" si="151"/>
        <v>0</v>
      </c>
      <c r="AR163" s="135">
        <f t="shared" si="151"/>
        <v>0</v>
      </c>
      <c r="AS163" s="135">
        <f t="shared" si="151"/>
        <v>0</v>
      </c>
      <c r="AT163" s="135">
        <f t="shared" si="151"/>
        <v>0</v>
      </c>
      <c r="AU163" s="135">
        <f t="shared" si="151"/>
        <v>0</v>
      </c>
      <c r="AV163" s="135">
        <f t="shared" si="151"/>
        <v>0</v>
      </c>
      <c r="AW163" s="135">
        <f t="shared" si="151"/>
        <v>0</v>
      </c>
      <c r="AX163" s="135">
        <f t="shared" si="151"/>
        <v>0</v>
      </c>
      <c r="AY163" s="135">
        <f t="shared" si="151"/>
        <v>0</v>
      </c>
      <c r="AZ163" s="135">
        <f t="shared" si="151"/>
        <v>0</v>
      </c>
      <c r="BA163" s="135">
        <f t="shared" si="151"/>
        <v>0</v>
      </c>
      <c r="BB163" s="135">
        <f t="shared" si="151"/>
        <v>0</v>
      </c>
      <c r="BC163" s="135">
        <f t="shared" si="151"/>
        <v>0</v>
      </c>
      <c r="BD163" s="135">
        <f t="shared" si="151"/>
        <v>0</v>
      </c>
      <c r="BE163" s="135">
        <f t="shared" si="151"/>
        <v>0</v>
      </c>
      <c r="BF163" s="135">
        <f t="shared" si="151"/>
        <v>0</v>
      </c>
      <c r="BG163" s="135">
        <f t="shared" si="151"/>
        <v>0</v>
      </c>
      <c r="BH163" s="135">
        <f t="shared" si="151"/>
        <v>0</v>
      </c>
      <c r="BI163" s="135">
        <f t="shared" si="151"/>
        <v>0</v>
      </c>
      <c r="BJ163" s="135">
        <f t="shared" si="151"/>
        <v>0</v>
      </c>
      <c r="BK163" s="135">
        <f t="shared" si="151"/>
        <v>0</v>
      </c>
      <c r="BL163" s="135">
        <f t="shared" si="151"/>
        <v>0</v>
      </c>
      <c r="BM163" s="135">
        <f t="shared" si="151"/>
        <v>0</v>
      </c>
      <c r="BN163" s="135">
        <f t="shared" si="151"/>
        <v>0</v>
      </c>
      <c r="BO163" s="135">
        <f t="shared" si="151"/>
        <v>0</v>
      </c>
      <c r="BP163" s="135">
        <f t="shared" ref="BP163:CF163" si="152">+BP67</f>
        <v>0</v>
      </c>
      <c r="BQ163" s="135">
        <f t="shared" si="152"/>
        <v>0</v>
      </c>
      <c r="BR163" s="135">
        <f t="shared" si="152"/>
        <v>0</v>
      </c>
      <c r="BS163" s="135">
        <f t="shared" si="152"/>
        <v>0</v>
      </c>
      <c r="BT163" s="135">
        <f t="shared" si="152"/>
        <v>0</v>
      </c>
      <c r="BU163" s="135">
        <f t="shared" si="152"/>
        <v>0</v>
      </c>
      <c r="BV163" s="135">
        <f t="shared" si="152"/>
        <v>0</v>
      </c>
      <c r="BW163" s="135">
        <f t="shared" si="152"/>
        <v>0</v>
      </c>
      <c r="BX163" s="135">
        <f t="shared" si="152"/>
        <v>0</v>
      </c>
      <c r="BY163" s="135">
        <f t="shared" si="152"/>
        <v>0</v>
      </c>
      <c r="BZ163" s="135">
        <f t="shared" si="152"/>
        <v>0</v>
      </c>
      <c r="CA163" s="135">
        <f t="shared" si="152"/>
        <v>0</v>
      </c>
      <c r="CB163" s="135">
        <f t="shared" si="152"/>
        <v>0</v>
      </c>
      <c r="CC163" s="135">
        <f t="shared" si="152"/>
        <v>0</v>
      </c>
      <c r="CD163" s="135">
        <f t="shared" si="152"/>
        <v>0</v>
      </c>
      <c r="CE163" s="135">
        <f t="shared" si="152"/>
        <v>0</v>
      </c>
      <c r="CF163" s="135">
        <f t="shared" si="152"/>
        <v>0</v>
      </c>
    </row>
    <row r="164" spans="3:84" hidden="1" x14ac:dyDescent="0.3">
      <c r="C164" s="135">
        <v>3</v>
      </c>
      <c r="D164" s="135" t="str">
        <f t="shared" ref="D164:BO164" si="153">+D73</f>
        <v>% SOLIDOS</v>
      </c>
      <c r="E164" s="135">
        <f t="shared" si="153"/>
        <v>0</v>
      </c>
      <c r="F164" s="135">
        <f t="shared" si="153"/>
        <v>0</v>
      </c>
      <c r="G164" s="135">
        <f t="shared" si="153"/>
        <v>0</v>
      </c>
      <c r="H164" s="135">
        <f t="shared" si="153"/>
        <v>0</v>
      </c>
      <c r="I164" s="135">
        <f t="shared" si="153"/>
        <v>0</v>
      </c>
      <c r="J164" s="135">
        <f t="shared" si="153"/>
        <v>0</v>
      </c>
      <c r="K164" s="135">
        <f t="shared" si="153"/>
        <v>0</v>
      </c>
      <c r="L164" s="135">
        <f t="shared" si="153"/>
        <v>0</v>
      </c>
      <c r="M164" s="135">
        <f t="shared" si="153"/>
        <v>0</v>
      </c>
      <c r="N164" s="135">
        <f t="shared" si="153"/>
        <v>0</v>
      </c>
      <c r="O164" s="135">
        <f t="shared" si="153"/>
        <v>0</v>
      </c>
      <c r="P164" s="135">
        <f t="shared" si="153"/>
        <v>0</v>
      </c>
      <c r="Q164" s="135">
        <f t="shared" si="153"/>
        <v>0</v>
      </c>
      <c r="R164" s="135">
        <f t="shared" si="153"/>
        <v>0</v>
      </c>
      <c r="S164" s="135">
        <f t="shared" si="153"/>
        <v>0</v>
      </c>
      <c r="T164" s="135">
        <f t="shared" si="153"/>
        <v>0</v>
      </c>
      <c r="U164" s="135">
        <f t="shared" si="153"/>
        <v>0</v>
      </c>
      <c r="V164" s="135">
        <f t="shared" si="153"/>
        <v>0</v>
      </c>
      <c r="W164" s="135">
        <f t="shared" si="153"/>
        <v>0</v>
      </c>
      <c r="X164" s="135">
        <f t="shared" si="153"/>
        <v>0</v>
      </c>
      <c r="Y164" s="135">
        <f t="shared" si="153"/>
        <v>0</v>
      </c>
      <c r="Z164" s="135">
        <f t="shared" si="153"/>
        <v>0</v>
      </c>
      <c r="AA164" s="135">
        <f t="shared" si="153"/>
        <v>0</v>
      </c>
      <c r="AB164" s="135">
        <f t="shared" si="153"/>
        <v>0</v>
      </c>
      <c r="AC164" s="135">
        <f t="shared" si="153"/>
        <v>0</v>
      </c>
      <c r="AD164" s="135">
        <f t="shared" si="153"/>
        <v>0</v>
      </c>
      <c r="AE164" s="135">
        <f t="shared" si="153"/>
        <v>0</v>
      </c>
      <c r="AF164" s="135">
        <f t="shared" si="153"/>
        <v>0</v>
      </c>
      <c r="AG164" s="135">
        <f t="shared" si="153"/>
        <v>0</v>
      </c>
      <c r="AH164" s="135">
        <f t="shared" si="153"/>
        <v>0</v>
      </c>
      <c r="AI164" s="135">
        <f t="shared" si="153"/>
        <v>0</v>
      </c>
      <c r="AJ164" s="135">
        <f t="shared" si="153"/>
        <v>0</v>
      </c>
      <c r="AK164" s="135">
        <f t="shared" si="153"/>
        <v>0</v>
      </c>
      <c r="AL164" s="135">
        <f t="shared" si="153"/>
        <v>0</v>
      </c>
      <c r="AM164" s="135">
        <f t="shared" si="153"/>
        <v>0</v>
      </c>
      <c r="AN164" s="135">
        <f t="shared" si="153"/>
        <v>0</v>
      </c>
      <c r="AO164" s="135">
        <f t="shared" si="153"/>
        <v>0</v>
      </c>
      <c r="AP164" s="135">
        <f t="shared" si="153"/>
        <v>0</v>
      </c>
      <c r="AQ164" s="135">
        <f t="shared" si="153"/>
        <v>0</v>
      </c>
      <c r="AR164" s="135">
        <f t="shared" si="153"/>
        <v>0</v>
      </c>
      <c r="AS164" s="135">
        <f t="shared" si="153"/>
        <v>0</v>
      </c>
      <c r="AT164" s="135">
        <f t="shared" si="153"/>
        <v>0</v>
      </c>
      <c r="AU164" s="135">
        <f t="shared" si="153"/>
        <v>0</v>
      </c>
      <c r="AV164" s="135">
        <f t="shared" si="153"/>
        <v>0</v>
      </c>
      <c r="AW164" s="135">
        <f t="shared" si="153"/>
        <v>0</v>
      </c>
      <c r="AX164" s="135">
        <f t="shared" si="153"/>
        <v>0</v>
      </c>
      <c r="AY164" s="135">
        <f t="shared" si="153"/>
        <v>0</v>
      </c>
      <c r="AZ164" s="135">
        <f t="shared" si="153"/>
        <v>0</v>
      </c>
      <c r="BA164" s="135">
        <f t="shared" si="153"/>
        <v>0</v>
      </c>
      <c r="BB164" s="135">
        <f t="shared" si="153"/>
        <v>0</v>
      </c>
      <c r="BC164" s="135">
        <f t="shared" si="153"/>
        <v>0</v>
      </c>
      <c r="BD164" s="135">
        <f t="shared" si="153"/>
        <v>0</v>
      </c>
      <c r="BE164" s="135">
        <f t="shared" si="153"/>
        <v>0</v>
      </c>
      <c r="BF164" s="135">
        <f t="shared" si="153"/>
        <v>0</v>
      </c>
      <c r="BG164" s="135">
        <f t="shared" si="153"/>
        <v>0</v>
      </c>
      <c r="BH164" s="135">
        <f t="shared" si="153"/>
        <v>0</v>
      </c>
      <c r="BI164" s="135">
        <f t="shared" si="153"/>
        <v>0</v>
      </c>
      <c r="BJ164" s="135">
        <f t="shared" si="153"/>
        <v>0</v>
      </c>
      <c r="BK164" s="135">
        <f t="shared" si="153"/>
        <v>0</v>
      </c>
      <c r="BL164" s="135">
        <f t="shared" si="153"/>
        <v>0</v>
      </c>
      <c r="BM164" s="135">
        <f t="shared" si="153"/>
        <v>0</v>
      </c>
      <c r="BN164" s="135">
        <f t="shared" si="153"/>
        <v>0</v>
      </c>
      <c r="BO164" s="135">
        <f t="shared" si="153"/>
        <v>0</v>
      </c>
      <c r="BP164" s="135">
        <f t="shared" ref="BP164:CF164" si="154">+BP73</f>
        <v>0</v>
      </c>
      <c r="BQ164" s="135">
        <f t="shared" si="154"/>
        <v>0</v>
      </c>
      <c r="BR164" s="135">
        <f t="shared" si="154"/>
        <v>0</v>
      </c>
      <c r="BS164" s="135">
        <f t="shared" si="154"/>
        <v>0</v>
      </c>
      <c r="BT164" s="135">
        <f t="shared" si="154"/>
        <v>0</v>
      </c>
      <c r="BU164" s="135">
        <f t="shared" si="154"/>
        <v>0</v>
      </c>
      <c r="BV164" s="135">
        <f t="shared" si="154"/>
        <v>0</v>
      </c>
      <c r="BW164" s="135">
        <f t="shared" si="154"/>
        <v>0</v>
      </c>
      <c r="BX164" s="135">
        <f t="shared" si="154"/>
        <v>0</v>
      </c>
      <c r="BY164" s="135">
        <f t="shared" si="154"/>
        <v>0</v>
      </c>
      <c r="BZ164" s="135">
        <f t="shared" si="154"/>
        <v>0</v>
      </c>
      <c r="CA164" s="135">
        <f t="shared" si="154"/>
        <v>0</v>
      </c>
      <c r="CB164" s="135">
        <f t="shared" si="154"/>
        <v>0</v>
      </c>
      <c r="CC164" s="135">
        <f t="shared" si="154"/>
        <v>0</v>
      </c>
      <c r="CD164" s="135">
        <f t="shared" si="154"/>
        <v>0</v>
      </c>
      <c r="CE164" s="135">
        <f t="shared" si="154"/>
        <v>0</v>
      </c>
      <c r="CF164" s="135">
        <f t="shared" si="154"/>
        <v>0</v>
      </c>
    </row>
    <row r="165" spans="3:84" hidden="1" x14ac:dyDescent="0.3">
      <c r="C165" s="135">
        <v>4</v>
      </c>
      <c r="D165" s="135" t="str">
        <f t="shared" ref="D165:BO165" si="155">+D79</f>
        <v>% SOLIDOS</v>
      </c>
      <c r="E165" s="135">
        <f t="shared" si="155"/>
        <v>0</v>
      </c>
      <c r="F165" s="135">
        <f t="shared" si="155"/>
        <v>0</v>
      </c>
      <c r="G165" s="135">
        <f t="shared" si="155"/>
        <v>0</v>
      </c>
      <c r="H165" s="135">
        <f t="shared" si="155"/>
        <v>0</v>
      </c>
      <c r="I165" s="135">
        <f t="shared" si="155"/>
        <v>0</v>
      </c>
      <c r="J165" s="135">
        <f t="shared" si="155"/>
        <v>0</v>
      </c>
      <c r="K165" s="135">
        <f t="shared" si="155"/>
        <v>0</v>
      </c>
      <c r="L165" s="135">
        <f t="shared" si="155"/>
        <v>0</v>
      </c>
      <c r="M165" s="135">
        <f t="shared" si="155"/>
        <v>0</v>
      </c>
      <c r="N165" s="135">
        <f t="shared" si="155"/>
        <v>0</v>
      </c>
      <c r="O165" s="135">
        <f t="shared" si="155"/>
        <v>0</v>
      </c>
      <c r="P165" s="135">
        <f t="shared" si="155"/>
        <v>0</v>
      </c>
      <c r="Q165" s="135">
        <f t="shared" si="155"/>
        <v>0</v>
      </c>
      <c r="R165" s="135">
        <f t="shared" si="155"/>
        <v>0</v>
      </c>
      <c r="S165" s="135">
        <f t="shared" si="155"/>
        <v>0</v>
      </c>
      <c r="T165" s="135">
        <f t="shared" si="155"/>
        <v>0</v>
      </c>
      <c r="U165" s="135">
        <f t="shared" si="155"/>
        <v>0</v>
      </c>
      <c r="V165" s="135">
        <f t="shared" si="155"/>
        <v>0</v>
      </c>
      <c r="W165" s="135">
        <f t="shared" si="155"/>
        <v>0</v>
      </c>
      <c r="X165" s="135">
        <f t="shared" si="155"/>
        <v>0</v>
      </c>
      <c r="Y165" s="135">
        <f t="shared" si="155"/>
        <v>0</v>
      </c>
      <c r="Z165" s="135">
        <f t="shared" si="155"/>
        <v>0</v>
      </c>
      <c r="AA165" s="135">
        <f t="shared" si="155"/>
        <v>0</v>
      </c>
      <c r="AB165" s="135">
        <f t="shared" si="155"/>
        <v>0</v>
      </c>
      <c r="AC165" s="135">
        <f t="shared" si="155"/>
        <v>0</v>
      </c>
      <c r="AD165" s="135">
        <f t="shared" si="155"/>
        <v>0</v>
      </c>
      <c r="AE165" s="135">
        <f t="shared" si="155"/>
        <v>0</v>
      </c>
      <c r="AF165" s="135">
        <f t="shared" si="155"/>
        <v>0</v>
      </c>
      <c r="AG165" s="135">
        <f t="shared" si="155"/>
        <v>0</v>
      </c>
      <c r="AH165" s="135">
        <f t="shared" si="155"/>
        <v>0</v>
      </c>
      <c r="AI165" s="135">
        <f t="shared" si="155"/>
        <v>0</v>
      </c>
      <c r="AJ165" s="135">
        <f t="shared" si="155"/>
        <v>0</v>
      </c>
      <c r="AK165" s="135">
        <f t="shared" si="155"/>
        <v>0</v>
      </c>
      <c r="AL165" s="135">
        <f t="shared" si="155"/>
        <v>0</v>
      </c>
      <c r="AM165" s="135">
        <f t="shared" si="155"/>
        <v>0</v>
      </c>
      <c r="AN165" s="135">
        <f t="shared" si="155"/>
        <v>0</v>
      </c>
      <c r="AO165" s="135">
        <f t="shared" si="155"/>
        <v>0</v>
      </c>
      <c r="AP165" s="135">
        <f t="shared" si="155"/>
        <v>0</v>
      </c>
      <c r="AQ165" s="135">
        <f t="shared" si="155"/>
        <v>0</v>
      </c>
      <c r="AR165" s="135">
        <f t="shared" si="155"/>
        <v>0</v>
      </c>
      <c r="AS165" s="135">
        <f t="shared" si="155"/>
        <v>0</v>
      </c>
      <c r="AT165" s="135">
        <f t="shared" si="155"/>
        <v>0</v>
      </c>
      <c r="AU165" s="135">
        <f t="shared" si="155"/>
        <v>0</v>
      </c>
      <c r="AV165" s="135">
        <f t="shared" si="155"/>
        <v>0</v>
      </c>
      <c r="AW165" s="135">
        <f t="shared" si="155"/>
        <v>0</v>
      </c>
      <c r="AX165" s="135">
        <f t="shared" si="155"/>
        <v>0</v>
      </c>
      <c r="AY165" s="135">
        <f t="shared" si="155"/>
        <v>0</v>
      </c>
      <c r="AZ165" s="135">
        <f t="shared" si="155"/>
        <v>0</v>
      </c>
      <c r="BA165" s="135">
        <f t="shared" si="155"/>
        <v>0</v>
      </c>
      <c r="BB165" s="135">
        <f t="shared" si="155"/>
        <v>0</v>
      </c>
      <c r="BC165" s="135">
        <f t="shared" si="155"/>
        <v>0</v>
      </c>
      <c r="BD165" s="135">
        <f t="shared" si="155"/>
        <v>0</v>
      </c>
      <c r="BE165" s="135">
        <f t="shared" si="155"/>
        <v>0</v>
      </c>
      <c r="BF165" s="135">
        <f t="shared" si="155"/>
        <v>0</v>
      </c>
      <c r="BG165" s="135">
        <f t="shared" si="155"/>
        <v>0</v>
      </c>
      <c r="BH165" s="135">
        <f t="shared" si="155"/>
        <v>0</v>
      </c>
      <c r="BI165" s="135">
        <f t="shared" si="155"/>
        <v>0</v>
      </c>
      <c r="BJ165" s="135">
        <f t="shared" si="155"/>
        <v>0</v>
      </c>
      <c r="BK165" s="135">
        <f t="shared" si="155"/>
        <v>0</v>
      </c>
      <c r="BL165" s="135">
        <f t="shared" si="155"/>
        <v>0</v>
      </c>
      <c r="BM165" s="135">
        <f t="shared" si="155"/>
        <v>0</v>
      </c>
      <c r="BN165" s="135">
        <f t="shared" si="155"/>
        <v>0</v>
      </c>
      <c r="BO165" s="135">
        <f t="shared" si="155"/>
        <v>0</v>
      </c>
      <c r="BP165" s="135">
        <f t="shared" ref="BP165:CF165" si="156">+BP79</f>
        <v>0</v>
      </c>
      <c r="BQ165" s="135">
        <f t="shared" si="156"/>
        <v>0</v>
      </c>
      <c r="BR165" s="135">
        <f t="shared" si="156"/>
        <v>0</v>
      </c>
      <c r="BS165" s="135">
        <f t="shared" si="156"/>
        <v>0</v>
      </c>
      <c r="BT165" s="135">
        <f t="shared" si="156"/>
        <v>0</v>
      </c>
      <c r="BU165" s="135">
        <f t="shared" si="156"/>
        <v>0</v>
      </c>
      <c r="BV165" s="135">
        <f t="shared" si="156"/>
        <v>0</v>
      </c>
      <c r="BW165" s="135">
        <f t="shared" si="156"/>
        <v>0</v>
      </c>
      <c r="BX165" s="135">
        <f t="shared" si="156"/>
        <v>0</v>
      </c>
      <c r="BY165" s="135">
        <f t="shared" si="156"/>
        <v>0</v>
      </c>
      <c r="BZ165" s="135">
        <f t="shared" si="156"/>
        <v>0</v>
      </c>
      <c r="CA165" s="135">
        <f t="shared" si="156"/>
        <v>0</v>
      </c>
      <c r="CB165" s="135">
        <f t="shared" si="156"/>
        <v>0</v>
      </c>
      <c r="CC165" s="135">
        <f t="shared" si="156"/>
        <v>0</v>
      </c>
      <c r="CD165" s="135">
        <f t="shared" si="156"/>
        <v>0</v>
      </c>
      <c r="CE165" s="135">
        <f t="shared" si="156"/>
        <v>0</v>
      </c>
      <c r="CF165" s="135">
        <f t="shared" si="156"/>
        <v>0</v>
      </c>
    </row>
    <row r="166" spans="3:84" hidden="1" x14ac:dyDescent="0.3">
      <c r="C166" s="135">
        <v>5</v>
      </c>
      <c r="D166" s="135" t="str">
        <f t="shared" ref="D166:BO166" si="157">+D85</f>
        <v>% SOLIDOS</v>
      </c>
      <c r="E166" s="135">
        <f t="shared" si="157"/>
        <v>0</v>
      </c>
      <c r="F166" s="135">
        <f t="shared" si="157"/>
        <v>0</v>
      </c>
      <c r="G166" s="135">
        <f t="shared" si="157"/>
        <v>0</v>
      </c>
      <c r="H166" s="135">
        <f t="shared" si="157"/>
        <v>0</v>
      </c>
      <c r="I166" s="135">
        <f t="shared" si="157"/>
        <v>0</v>
      </c>
      <c r="J166" s="135">
        <f t="shared" si="157"/>
        <v>0</v>
      </c>
      <c r="K166" s="135">
        <f t="shared" si="157"/>
        <v>0</v>
      </c>
      <c r="L166" s="135">
        <f t="shared" si="157"/>
        <v>0</v>
      </c>
      <c r="M166" s="135">
        <f t="shared" si="157"/>
        <v>0</v>
      </c>
      <c r="N166" s="135">
        <f t="shared" si="157"/>
        <v>0</v>
      </c>
      <c r="O166" s="135">
        <f t="shared" si="157"/>
        <v>0</v>
      </c>
      <c r="P166" s="135">
        <f t="shared" si="157"/>
        <v>0</v>
      </c>
      <c r="Q166" s="135">
        <f t="shared" si="157"/>
        <v>0</v>
      </c>
      <c r="R166" s="135">
        <f t="shared" si="157"/>
        <v>0</v>
      </c>
      <c r="S166" s="135">
        <f t="shared" si="157"/>
        <v>0</v>
      </c>
      <c r="T166" s="135">
        <f t="shared" si="157"/>
        <v>0</v>
      </c>
      <c r="U166" s="135">
        <f t="shared" si="157"/>
        <v>0</v>
      </c>
      <c r="V166" s="135">
        <f t="shared" si="157"/>
        <v>0</v>
      </c>
      <c r="W166" s="135">
        <f t="shared" si="157"/>
        <v>0</v>
      </c>
      <c r="X166" s="135">
        <f t="shared" si="157"/>
        <v>0</v>
      </c>
      <c r="Y166" s="135">
        <f t="shared" si="157"/>
        <v>0</v>
      </c>
      <c r="Z166" s="135">
        <f t="shared" si="157"/>
        <v>0</v>
      </c>
      <c r="AA166" s="135">
        <f t="shared" si="157"/>
        <v>0</v>
      </c>
      <c r="AB166" s="135">
        <f t="shared" si="157"/>
        <v>0</v>
      </c>
      <c r="AC166" s="135">
        <f t="shared" si="157"/>
        <v>0</v>
      </c>
      <c r="AD166" s="135">
        <f t="shared" si="157"/>
        <v>0</v>
      </c>
      <c r="AE166" s="135">
        <f t="shared" si="157"/>
        <v>0</v>
      </c>
      <c r="AF166" s="135">
        <f t="shared" si="157"/>
        <v>0</v>
      </c>
      <c r="AG166" s="135">
        <f t="shared" si="157"/>
        <v>0</v>
      </c>
      <c r="AH166" s="135">
        <f t="shared" si="157"/>
        <v>0</v>
      </c>
      <c r="AI166" s="135">
        <f t="shared" si="157"/>
        <v>0</v>
      </c>
      <c r="AJ166" s="135">
        <f t="shared" si="157"/>
        <v>0</v>
      </c>
      <c r="AK166" s="135">
        <f t="shared" si="157"/>
        <v>0</v>
      </c>
      <c r="AL166" s="135">
        <f t="shared" si="157"/>
        <v>0</v>
      </c>
      <c r="AM166" s="135">
        <f t="shared" si="157"/>
        <v>0</v>
      </c>
      <c r="AN166" s="135">
        <f t="shared" si="157"/>
        <v>0</v>
      </c>
      <c r="AO166" s="135">
        <f t="shared" si="157"/>
        <v>0</v>
      </c>
      <c r="AP166" s="135">
        <f t="shared" si="157"/>
        <v>0</v>
      </c>
      <c r="AQ166" s="135">
        <f t="shared" si="157"/>
        <v>0</v>
      </c>
      <c r="AR166" s="135">
        <f t="shared" si="157"/>
        <v>0</v>
      </c>
      <c r="AS166" s="135">
        <f t="shared" si="157"/>
        <v>0</v>
      </c>
      <c r="AT166" s="135">
        <f t="shared" si="157"/>
        <v>0</v>
      </c>
      <c r="AU166" s="135">
        <f t="shared" si="157"/>
        <v>0</v>
      </c>
      <c r="AV166" s="135">
        <f t="shared" si="157"/>
        <v>0</v>
      </c>
      <c r="AW166" s="135">
        <f t="shared" si="157"/>
        <v>0</v>
      </c>
      <c r="AX166" s="135">
        <f t="shared" si="157"/>
        <v>0</v>
      </c>
      <c r="AY166" s="135">
        <f t="shared" si="157"/>
        <v>0</v>
      </c>
      <c r="AZ166" s="135">
        <f t="shared" si="157"/>
        <v>0</v>
      </c>
      <c r="BA166" s="135">
        <f t="shared" si="157"/>
        <v>0</v>
      </c>
      <c r="BB166" s="135">
        <f t="shared" si="157"/>
        <v>0</v>
      </c>
      <c r="BC166" s="135">
        <f t="shared" si="157"/>
        <v>0</v>
      </c>
      <c r="BD166" s="135">
        <f t="shared" si="157"/>
        <v>0</v>
      </c>
      <c r="BE166" s="135">
        <f t="shared" si="157"/>
        <v>0</v>
      </c>
      <c r="BF166" s="135">
        <f t="shared" si="157"/>
        <v>0</v>
      </c>
      <c r="BG166" s="135">
        <f t="shared" si="157"/>
        <v>0</v>
      </c>
      <c r="BH166" s="135">
        <f t="shared" si="157"/>
        <v>0</v>
      </c>
      <c r="BI166" s="135">
        <f t="shared" si="157"/>
        <v>0</v>
      </c>
      <c r="BJ166" s="135">
        <f t="shared" si="157"/>
        <v>0</v>
      </c>
      <c r="BK166" s="135">
        <f t="shared" si="157"/>
        <v>0</v>
      </c>
      <c r="BL166" s="135">
        <f t="shared" si="157"/>
        <v>0</v>
      </c>
      <c r="BM166" s="135">
        <f t="shared" si="157"/>
        <v>0</v>
      </c>
      <c r="BN166" s="135">
        <f t="shared" si="157"/>
        <v>0</v>
      </c>
      <c r="BO166" s="135">
        <f t="shared" si="157"/>
        <v>0</v>
      </c>
      <c r="BP166" s="135">
        <f t="shared" ref="BP166:CF166" si="158">+BP85</f>
        <v>0</v>
      </c>
      <c r="BQ166" s="135">
        <f t="shared" si="158"/>
        <v>0</v>
      </c>
      <c r="BR166" s="135">
        <f t="shared" si="158"/>
        <v>0</v>
      </c>
      <c r="BS166" s="135">
        <f t="shared" si="158"/>
        <v>0</v>
      </c>
      <c r="BT166" s="135">
        <f t="shared" si="158"/>
        <v>0</v>
      </c>
      <c r="BU166" s="135">
        <f t="shared" si="158"/>
        <v>0</v>
      </c>
      <c r="BV166" s="135">
        <f t="shared" si="158"/>
        <v>0</v>
      </c>
      <c r="BW166" s="135">
        <f t="shared" si="158"/>
        <v>0</v>
      </c>
      <c r="BX166" s="135">
        <f t="shared" si="158"/>
        <v>0</v>
      </c>
      <c r="BY166" s="135">
        <f t="shared" si="158"/>
        <v>0</v>
      </c>
      <c r="BZ166" s="135">
        <f t="shared" si="158"/>
        <v>0</v>
      </c>
      <c r="CA166" s="135">
        <f t="shared" si="158"/>
        <v>0</v>
      </c>
      <c r="CB166" s="135">
        <f t="shared" si="158"/>
        <v>0</v>
      </c>
      <c r="CC166" s="135">
        <f t="shared" si="158"/>
        <v>0</v>
      </c>
      <c r="CD166" s="135">
        <f t="shared" si="158"/>
        <v>0</v>
      </c>
      <c r="CE166" s="135">
        <f t="shared" si="158"/>
        <v>0</v>
      </c>
      <c r="CF166" s="135">
        <f t="shared" si="158"/>
        <v>0</v>
      </c>
    </row>
    <row r="167" spans="3:84" hidden="1" x14ac:dyDescent="0.3">
      <c r="C167" s="135">
        <v>6</v>
      </c>
      <c r="D167" s="135" t="str">
        <f t="shared" ref="D167:BO167" si="159">+D91</f>
        <v>% SOLIDOS</v>
      </c>
      <c r="E167" s="135">
        <f t="shared" si="159"/>
        <v>0</v>
      </c>
      <c r="F167" s="135">
        <f t="shared" si="159"/>
        <v>0</v>
      </c>
      <c r="G167" s="135">
        <f t="shared" si="159"/>
        <v>0</v>
      </c>
      <c r="H167" s="135">
        <f t="shared" si="159"/>
        <v>0</v>
      </c>
      <c r="I167" s="135">
        <f t="shared" si="159"/>
        <v>0</v>
      </c>
      <c r="J167" s="135">
        <f t="shared" si="159"/>
        <v>0</v>
      </c>
      <c r="K167" s="135">
        <f t="shared" si="159"/>
        <v>0</v>
      </c>
      <c r="L167" s="135">
        <f t="shared" si="159"/>
        <v>0</v>
      </c>
      <c r="M167" s="135">
        <f t="shared" si="159"/>
        <v>0</v>
      </c>
      <c r="N167" s="135">
        <f t="shared" si="159"/>
        <v>0</v>
      </c>
      <c r="O167" s="135">
        <f t="shared" si="159"/>
        <v>0</v>
      </c>
      <c r="P167" s="135">
        <f t="shared" si="159"/>
        <v>0</v>
      </c>
      <c r="Q167" s="135">
        <f t="shared" si="159"/>
        <v>0</v>
      </c>
      <c r="R167" s="135">
        <f t="shared" si="159"/>
        <v>0</v>
      </c>
      <c r="S167" s="135">
        <f t="shared" si="159"/>
        <v>0</v>
      </c>
      <c r="T167" s="135">
        <f t="shared" si="159"/>
        <v>0</v>
      </c>
      <c r="U167" s="135">
        <f t="shared" si="159"/>
        <v>0</v>
      </c>
      <c r="V167" s="135">
        <f t="shared" si="159"/>
        <v>0</v>
      </c>
      <c r="W167" s="135">
        <f t="shared" si="159"/>
        <v>0</v>
      </c>
      <c r="X167" s="135">
        <f t="shared" si="159"/>
        <v>0</v>
      </c>
      <c r="Y167" s="135">
        <f t="shared" si="159"/>
        <v>0</v>
      </c>
      <c r="Z167" s="135">
        <f t="shared" si="159"/>
        <v>0</v>
      </c>
      <c r="AA167" s="135">
        <f t="shared" si="159"/>
        <v>0</v>
      </c>
      <c r="AB167" s="135">
        <f t="shared" si="159"/>
        <v>0</v>
      </c>
      <c r="AC167" s="135">
        <f t="shared" si="159"/>
        <v>0</v>
      </c>
      <c r="AD167" s="135">
        <f t="shared" si="159"/>
        <v>0</v>
      </c>
      <c r="AE167" s="135">
        <f t="shared" si="159"/>
        <v>0</v>
      </c>
      <c r="AF167" s="135">
        <f t="shared" si="159"/>
        <v>0</v>
      </c>
      <c r="AG167" s="135">
        <f t="shared" si="159"/>
        <v>0</v>
      </c>
      <c r="AH167" s="135">
        <f t="shared" si="159"/>
        <v>0</v>
      </c>
      <c r="AI167" s="135">
        <f t="shared" si="159"/>
        <v>0</v>
      </c>
      <c r="AJ167" s="135">
        <f t="shared" si="159"/>
        <v>0</v>
      </c>
      <c r="AK167" s="135">
        <f t="shared" si="159"/>
        <v>0</v>
      </c>
      <c r="AL167" s="135">
        <f t="shared" si="159"/>
        <v>0</v>
      </c>
      <c r="AM167" s="135">
        <f t="shared" si="159"/>
        <v>0</v>
      </c>
      <c r="AN167" s="135">
        <f t="shared" si="159"/>
        <v>0</v>
      </c>
      <c r="AO167" s="135">
        <f t="shared" si="159"/>
        <v>0</v>
      </c>
      <c r="AP167" s="135">
        <f t="shared" si="159"/>
        <v>0</v>
      </c>
      <c r="AQ167" s="135">
        <f t="shared" si="159"/>
        <v>0</v>
      </c>
      <c r="AR167" s="135">
        <f t="shared" si="159"/>
        <v>0</v>
      </c>
      <c r="AS167" s="135">
        <f t="shared" si="159"/>
        <v>0</v>
      </c>
      <c r="AT167" s="135">
        <f t="shared" si="159"/>
        <v>0</v>
      </c>
      <c r="AU167" s="135">
        <f t="shared" si="159"/>
        <v>0</v>
      </c>
      <c r="AV167" s="135">
        <f t="shared" si="159"/>
        <v>0</v>
      </c>
      <c r="AW167" s="135">
        <f t="shared" si="159"/>
        <v>0</v>
      </c>
      <c r="AX167" s="135">
        <f t="shared" si="159"/>
        <v>0</v>
      </c>
      <c r="AY167" s="135">
        <f t="shared" si="159"/>
        <v>0</v>
      </c>
      <c r="AZ167" s="135">
        <f t="shared" si="159"/>
        <v>0</v>
      </c>
      <c r="BA167" s="135">
        <f t="shared" si="159"/>
        <v>0</v>
      </c>
      <c r="BB167" s="135">
        <f t="shared" si="159"/>
        <v>0</v>
      </c>
      <c r="BC167" s="135">
        <f t="shared" si="159"/>
        <v>0</v>
      </c>
      <c r="BD167" s="135">
        <f t="shared" si="159"/>
        <v>0</v>
      </c>
      <c r="BE167" s="135">
        <f t="shared" si="159"/>
        <v>0</v>
      </c>
      <c r="BF167" s="135">
        <f t="shared" si="159"/>
        <v>0</v>
      </c>
      <c r="BG167" s="135">
        <f t="shared" si="159"/>
        <v>0</v>
      </c>
      <c r="BH167" s="135">
        <f t="shared" si="159"/>
        <v>0</v>
      </c>
      <c r="BI167" s="135">
        <f t="shared" si="159"/>
        <v>0</v>
      </c>
      <c r="BJ167" s="135">
        <f t="shared" si="159"/>
        <v>0</v>
      </c>
      <c r="BK167" s="135">
        <f t="shared" si="159"/>
        <v>0</v>
      </c>
      <c r="BL167" s="135">
        <f t="shared" si="159"/>
        <v>0</v>
      </c>
      <c r="BM167" s="135">
        <f t="shared" si="159"/>
        <v>0</v>
      </c>
      <c r="BN167" s="135">
        <f t="shared" si="159"/>
        <v>0</v>
      </c>
      <c r="BO167" s="135">
        <f t="shared" si="159"/>
        <v>0</v>
      </c>
      <c r="BP167" s="135">
        <f t="shared" ref="BP167:CF167" si="160">+BP91</f>
        <v>0</v>
      </c>
      <c r="BQ167" s="135">
        <f t="shared" si="160"/>
        <v>0</v>
      </c>
      <c r="BR167" s="135">
        <f t="shared" si="160"/>
        <v>0</v>
      </c>
      <c r="BS167" s="135">
        <f t="shared" si="160"/>
        <v>0</v>
      </c>
      <c r="BT167" s="135">
        <f t="shared" si="160"/>
        <v>0</v>
      </c>
      <c r="BU167" s="135">
        <f t="shared" si="160"/>
        <v>0</v>
      </c>
      <c r="BV167" s="135">
        <f t="shared" si="160"/>
        <v>0</v>
      </c>
      <c r="BW167" s="135">
        <f t="shared" si="160"/>
        <v>0</v>
      </c>
      <c r="BX167" s="135">
        <f t="shared" si="160"/>
        <v>0</v>
      </c>
      <c r="BY167" s="135">
        <f t="shared" si="160"/>
        <v>0</v>
      </c>
      <c r="BZ167" s="135">
        <f t="shared" si="160"/>
        <v>0</v>
      </c>
      <c r="CA167" s="135">
        <f t="shared" si="160"/>
        <v>0</v>
      </c>
      <c r="CB167" s="135">
        <f t="shared" si="160"/>
        <v>0</v>
      </c>
      <c r="CC167" s="135">
        <f t="shared" si="160"/>
        <v>0</v>
      </c>
      <c r="CD167" s="135">
        <f t="shared" si="160"/>
        <v>0</v>
      </c>
      <c r="CE167" s="135">
        <f t="shared" si="160"/>
        <v>0</v>
      </c>
      <c r="CF167" s="135">
        <f t="shared" si="160"/>
        <v>0</v>
      </c>
    </row>
    <row r="168" spans="3:84" hidden="1" x14ac:dyDescent="0.3">
      <c r="C168" s="135">
        <v>7</v>
      </c>
      <c r="D168" s="135" t="str">
        <f t="shared" ref="D168:BO168" si="161">+D97</f>
        <v>% SOLIDOS</v>
      </c>
      <c r="E168" s="135">
        <f t="shared" si="161"/>
        <v>0</v>
      </c>
      <c r="F168" s="135">
        <f t="shared" si="161"/>
        <v>0</v>
      </c>
      <c r="G168" s="135">
        <f t="shared" si="161"/>
        <v>0</v>
      </c>
      <c r="H168" s="135">
        <f t="shared" si="161"/>
        <v>0</v>
      </c>
      <c r="I168" s="135">
        <f t="shared" si="161"/>
        <v>0</v>
      </c>
      <c r="J168" s="135">
        <f t="shared" si="161"/>
        <v>0</v>
      </c>
      <c r="K168" s="135">
        <f t="shared" si="161"/>
        <v>0</v>
      </c>
      <c r="L168" s="135">
        <f t="shared" si="161"/>
        <v>0</v>
      </c>
      <c r="M168" s="135">
        <f t="shared" si="161"/>
        <v>0</v>
      </c>
      <c r="N168" s="135">
        <f t="shared" si="161"/>
        <v>0</v>
      </c>
      <c r="O168" s="135">
        <f t="shared" si="161"/>
        <v>0</v>
      </c>
      <c r="P168" s="135">
        <f t="shared" si="161"/>
        <v>0</v>
      </c>
      <c r="Q168" s="135">
        <f t="shared" si="161"/>
        <v>0</v>
      </c>
      <c r="R168" s="135">
        <f t="shared" si="161"/>
        <v>0</v>
      </c>
      <c r="S168" s="135">
        <f t="shared" si="161"/>
        <v>0</v>
      </c>
      <c r="T168" s="135">
        <f t="shared" si="161"/>
        <v>0</v>
      </c>
      <c r="U168" s="135">
        <f t="shared" si="161"/>
        <v>0</v>
      </c>
      <c r="V168" s="135">
        <f t="shared" si="161"/>
        <v>0</v>
      </c>
      <c r="W168" s="135">
        <f t="shared" si="161"/>
        <v>0</v>
      </c>
      <c r="X168" s="135">
        <f t="shared" si="161"/>
        <v>0</v>
      </c>
      <c r="Y168" s="135">
        <f t="shared" si="161"/>
        <v>0</v>
      </c>
      <c r="Z168" s="135">
        <f t="shared" si="161"/>
        <v>0</v>
      </c>
      <c r="AA168" s="135">
        <f t="shared" si="161"/>
        <v>0</v>
      </c>
      <c r="AB168" s="135">
        <f t="shared" si="161"/>
        <v>0</v>
      </c>
      <c r="AC168" s="135">
        <f t="shared" si="161"/>
        <v>0</v>
      </c>
      <c r="AD168" s="135">
        <f t="shared" si="161"/>
        <v>0</v>
      </c>
      <c r="AE168" s="135">
        <f t="shared" si="161"/>
        <v>0</v>
      </c>
      <c r="AF168" s="135">
        <f t="shared" si="161"/>
        <v>0</v>
      </c>
      <c r="AG168" s="135">
        <f t="shared" si="161"/>
        <v>0</v>
      </c>
      <c r="AH168" s="135">
        <f t="shared" si="161"/>
        <v>0</v>
      </c>
      <c r="AI168" s="135">
        <f t="shared" si="161"/>
        <v>0</v>
      </c>
      <c r="AJ168" s="135">
        <f t="shared" si="161"/>
        <v>0</v>
      </c>
      <c r="AK168" s="135">
        <f t="shared" si="161"/>
        <v>0</v>
      </c>
      <c r="AL168" s="135">
        <f t="shared" si="161"/>
        <v>0</v>
      </c>
      <c r="AM168" s="135">
        <f t="shared" si="161"/>
        <v>0</v>
      </c>
      <c r="AN168" s="135">
        <f t="shared" si="161"/>
        <v>0</v>
      </c>
      <c r="AO168" s="135">
        <f t="shared" si="161"/>
        <v>0</v>
      </c>
      <c r="AP168" s="135">
        <f t="shared" si="161"/>
        <v>0</v>
      </c>
      <c r="AQ168" s="135">
        <f t="shared" si="161"/>
        <v>0</v>
      </c>
      <c r="AR168" s="135">
        <f t="shared" si="161"/>
        <v>0</v>
      </c>
      <c r="AS168" s="135">
        <f t="shared" si="161"/>
        <v>0</v>
      </c>
      <c r="AT168" s="135">
        <f t="shared" si="161"/>
        <v>0</v>
      </c>
      <c r="AU168" s="135">
        <f t="shared" si="161"/>
        <v>0</v>
      </c>
      <c r="AV168" s="135">
        <f t="shared" si="161"/>
        <v>0</v>
      </c>
      <c r="AW168" s="135">
        <f t="shared" si="161"/>
        <v>0</v>
      </c>
      <c r="AX168" s="135">
        <f t="shared" si="161"/>
        <v>0</v>
      </c>
      <c r="AY168" s="135">
        <f t="shared" si="161"/>
        <v>0</v>
      </c>
      <c r="AZ168" s="135">
        <f t="shared" si="161"/>
        <v>0</v>
      </c>
      <c r="BA168" s="135">
        <f t="shared" si="161"/>
        <v>0</v>
      </c>
      <c r="BB168" s="135">
        <f t="shared" si="161"/>
        <v>0</v>
      </c>
      <c r="BC168" s="135">
        <f t="shared" si="161"/>
        <v>0</v>
      </c>
      <c r="BD168" s="135">
        <f t="shared" si="161"/>
        <v>0</v>
      </c>
      <c r="BE168" s="135">
        <f t="shared" si="161"/>
        <v>0</v>
      </c>
      <c r="BF168" s="135">
        <f t="shared" si="161"/>
        <v>0</v>
      </c>
      <c r="BG168" s="135">
        <f t="shared" si="161"/>
        <v>0</v>
      </c>
      <c r="BH168" s="135">
        <f t="shared" si="161"/>
        <v>0</v>
      </c>
      <c r="BI168" s="135">
        <f t="shared" si="161"/>
        <v>0</v>
      </c>
      <c r="BJ168" s="135">
        <f t="shared" si="161"/>
        <v>0</v>
      </c>
      <c r="BK168" s="135">
        <f t="shared" si="161"/>
        <v>0</v>
      </c>
      <c r="BL168" s="135">
        <f t="shared" si="161"/>
        <v>0</v>
      </c>
      <c r="BM168" s="135">
        <f t="shared" si="161"/>
        <v>0</v>
      </c>
      <c r="BN168" s="135">
        <f t="shared" si="161"/>
        <v>0</v>
      </c>
      <c r="BO168" s="135">
        <f t="shared" si="161"/>
        <v>0</v>
      </c>
      <c r="BP168" s="135">
        <f t="shared" ref="BP168:CF168" si="162">+BP97</f>
        <v>0</v>
      </c>
      <c r="BQ168" s="135">
        <f t="shared" si="162"/>
        <v>0</v>
      </c>
      <c r="BR168" s="135">
        <f t="shared" si="162"/>
        <v>0</v>
      </c>
      <c r="BS168" s="135">
        <f t="shared" si="162"/>
        <v>0</v>
      </c>
      <c r="BT168" s="135">
        <f t="shared" si="162"/>
        <v>0</v>
      </c>
      <c r="BU168" s="135">
        <f t="shared" si="162"/>
        <v>0</v>
      </c>
      <c r="BV168" s="135">
        <f t="shared" si="162"/>
        <v>0</v>
      </c>
      <c r="BW168" s="135">
        <f t="shared" si="162"/>
        <v>0</v>
      </c>
      <c r="BX168" s="135">
        <f t="shared" si="162"/>
        <v>0</v>
      </c>
      <c r="BY168" s="135">
        <f t="shared" si="162"/>
        <v>0</v>
      </c>
      <c r="BZ168" s="135">
        <f t="shared" si="162"/>
        <v>0</v>
      </c>
      <c r="CA168" s="135">
        <f t="shared" si="162"/>
        <v>0</v>
      </c>
      <c r="CB168" s="135">
        <f t="shared" si="162"/>
        <v>0</v>
      </c>
      <c r="CC168" s="135">
        <f t="shared" si="162"/>
        <v>0</v>
      </c>
      <c r="CD168" s="135">
        <f t="shared" si="162"/>
        <v>0</v>
      </c>
      <c r="CE168" s="135">
        <f t="shared" si="162"/>
        <v>0</v>
      </c>
      <c r="CF168" s="135">
        <f t="shared" si="162"/>
        <v>0</v>
      </c>
    </row>
    <row r="169" spans="3:84" hidden="1" x14ac:dyDescent="0.3">
      <c r="C169" s="135">
        <v>8</v>
      </c>
      <c r="D169" s="135" t="str">
        <f t="shared" ref="D169:BO169" si="163">+D103</f>
        <v>% SOLIDOS</v>
      </c>
      <c r="E169" s="135">
        <f t="shared" si="163"/>
        <v>0</v>
      </c>
      <c r="F169" s="135">
        <f t="shared" si="163"/>
        <v>0</v>
      </c>
      <c r="G169" s="135">
        <f t="shared" si="163"/>
        <v>0</v>
      </c>
      <c r="H169" s="135">
        <f t="shared" si="163"/>
        <v>0</v>
      </c>
      <c r="I169" s="135">
        <f t="shared" si="163"/>
        <v>0</v>
      </c>
      <c r="J169" s="135">
        <f t="shared" si="163"/>
        <v>0</v>
      </c>
      <c r="K169" s="135">
        <f t="shared" si="163"/>
        <v>0</v>
      </c>
      <c r="L169" s="135">
        <f t="shared" si="163"/>
        <v>0</v>
      </c>
      <c r="M169" s="135">
        <f t="shared" si="163"/>
        <v>0</v>
      </c>
      <c r="N169" s="135">
        <f t="shared" si="163"/>
        <v>0</v>
      </c>
      <c r="O169" s="135">
        <f t="shared" si="163"/>
        <v>0</v>
      </c>
      <c r="P169" s="135">
        <f t="shared" si="163"/>
        <v>0</v>
      </c>
      <c r="Q169" s="135">
        <f t="shared" si="163"/>
        <v>0</v>
      </c>
      <c r="R169" s="135">
        <f t="shared" si="163"/>
        <v>0</v>
      </c>
      <c r="S169" s="135">
        <f t="shared" si="163"/>
        <v>0</v>
      </c>
      <c r="T169" s="135">
        <f t="shared" si="163"/>
        <v>0</v>
      </c>
      <c r="U169" s="135">
        <f t="shared" si="163"/>
        <v>0</v>
      </c>
      <c r="V169" s="135">
        <f t="shared" si="163"/>
        <v>0</v>
      </c>
      <c r="W169" s="135">
        <f t="shared" si="163"/>
        <v>0</v>
      </c>
      <c r="X169" s="135">
        <f t="shared" si="163"/>
        <v>0</v>
      </c>
      <c r="Y169" s="135">
        <f t="shared" si="163"/>
        <v>0</v>
      </c>
      <c r="Z169" s="135">
        <f t="shared" si="163"/>
        <v>0</v>
      </c>
      <c r="AA169" s="135">
        <f t="shared" si="163"/>
        <v>0</v>
      </c>
      <c r="AB169" s="135">
        <f t="shared" si="163"/>
        <v>0</v>
      </c>
      <c r="AC169" s="135">
        <f t="shared" si="163"/>
        <v>0</v>
      </c>
      <c r="AD169" s="135">
        <f t="shared" si="163"/>
        <v>0</v>
      </c>
      <c r="AE169" s="135">
        <f t="shared" si="163"/>
        <v>0</v>
      </c>
      <c r="AF169" s="135">
        <f t="shared" si="163"/>
        <v>0</v>
      </c>
      <c r="AG169" s="135">
        <f t="shared" si="163"/>
        <v>0</v>
      </c>
      <c r="AH169" s="135">
        <f t="shared" si="163"/>
        <v>0</v>
      </c>
      <c r="AI169" s="135">
        <f t="shared" si="163"/>
        <v>0</v>
      </c>
      <c r="AJ169" s="135">
        <f t="shared" si="163"/>
        <v>0</v>
      </c>
      <c r="AK169" s="135">
        <f t="shared" si="163"/>
        <v>0</v>
      </c>
      <c r="AL169" s="135">
        <f t="shared" si="163"/>
        <v>0</v>
      </c>
      <c r="AM169" s="135">
        <f t="shared" si="163"/>
        <v>0</v>
      </c>
      <c r="AN169" s="135">
        <f t="shared" si="163"/>
        <v>0</v>
      </c>
      <c r="AO169" s="135">
        <f t="shared" si="163"/>
        <v>0</v>
      </c>
      <c r="AP169" s="135">
        <f t="shared" si="163"/>
        <v>0</v>
      </c>
      <c r="AQ169" s="135">
        <f t="shared" si="163"/>
        <v>0</v>
      </c>
      <c r="AR169" s="135">
        <f t="shared" si="163"/>
        <v>0</v>
      </c>
      <c r="AS169" s="135">
        <f t="shared" si="163"/>
        <v>0</v>
      </c>
      <c r="AT169" s="135">
        <f t="shared" si="163"/>
        <v>0</v>
      </c>
      <c r="AU169" s="135">
        <f t="shared" si="163"/>
        <v>0</v>
      </c>
      <c r="AV169" s="135">
        <f t="shared" si="163"/>
        <v>0</v>
      </c>
      <c r="AW169" s="135">
        <f t="shared" si="163"/>
        <v>0</v>
      </c>
      <c r="AX169" s="135">
        <f t="shared" si="163"/>
        <v>0</v>
      </c>
      <c r="AY169" s="135">
        <f t="shared" si="163"/>
        <v>0</v>
      </c>
      <c r="AZ169" s="135">
        <f t="shared" si="163"/>
        <v>0</v>
      </c>
      <c r="BA169" s="135">
        <f t="shared" si="163"/>
        <v>0</v>
      </c>
      <c r="BB169" s="135">
        <f t="shared" si="163"/>
        <v>0</v>
      </c>
      <c r="BC169" s="135">
        <f t="shared" si="163"/>
        <v>0</v>
      </c>
      <c r="BD169" s="135">
        <f t="shared" si="163"/>
        <v>0</v>
      </c>
      <c r="BE169" s="135">
        <f t="shared" si="163"/>
        <v>0</v>
      </c>
      <c r="BF169" s="135">
        <f t="shared" si="163"/>
        <v>0</v>
      </c>
      <c r="BG169" s="135">
        <f t="shared" si="163"/>
        <v>0</v>
      </c>
      <c r="BH169" s="135">
        <f t="shared" si="163"/>
        <v>0</v>
      </c>
      <c r="BI169" s="135">
        <f t="shared" si="163"/>
        <v>0</v>
      </c>
      <c r="BJ169" s="135">
        <f t="shared" si="163"/>
        <v>0</v>
      </c>
      <c r="BK169" s="135">
        <f t="shared" si="163"/>
        <v>0</v>
      </c>
      <c r="BL169" s="135">
        <f t="shared" si="163"/>
        <v>0</v>
      </c>
      <c r="BM169" s="135">
        <f t="shared" si="163"/>
        <v>0</v>
      </c>
      <c r="BN169" s="135">
        <f t="shared" si="163"/>
        <v>0</v>
      </c>
      <c r="BO169" s="135">
        <f t="shared" si="163"/>
        <v>0</v>
      </c>
      <c r="BP169" s="135">
        <f t="shared" ref="BP169:CF169" si="164">+BP103</f>
        <v>0</v>
      </c>
      <c r="BQ169" s="135">
        <f t="shared" si="164"/>
        <v>0</v>
      </c>
      <c r="BR169" s="135">
        <f t="shared" si="164"/>
        <v>0</v>
      </c>
      <c r="BS169" s="135">
        <f t="shared" si="164"/>
        <v>0</v>
      </c>
      <c r="BT169" s="135">
        <f t="shared" si="164"/>
        <v>0</v>
      </c>
      <c r="BU169" s="135">
        <f t="shared" si="164"/>
        <v>0</v>
      </c>
      <c r="BV169" s="135">
        <f t="shared" si="164"/>
        <v>0</v>
      </c>
      <c r="BW169" s="135">
        <f t="shared" si="164"/>
        <v>0</v>
      </c>
      <c r="BX169" s="135">
        <f t="shared" si="164"/>
        <v>0</v>
      </c>
      <c r="BY169" s="135">
        <f t="shared" si="164"/>
        <v>0</v>
      </c>
      <c r="BZ169" s="135">
        <f t="shared" si="164"/>
        <v>0</v>
      </c>
      <c r="CA169" s="135">
        <f t="shared" si="164"/>
        <v>0</v>
      </c>
      <c r="CB169" s="135">
        <f t="shared" si="164"/>
        <v>0</v>
      </c>
      <c r="CC169" s="135">
        <f t="shared" si="164"/>
        <v>0</v>
      </c>
      <c r="CD169" s="135">
        <f t="shared" si="164"/>
        <v>0</v>
      </c>
      <c r="CE169" s="135">
        <f t="shared" si="164"/>
        <v>0</v>
      </c>
      <c r="CF169" s="135">
        <f t="shared" si="164"/>
        <v>0</v>
      </c>
    </row>
    <row r="170" spans="3:84" hidden="1" x14ac:dyDescent="0.3">
      <c r="C170" s="135">
        <v>9</v>
      </c>
      <c r="D170" s="135" t="str">
        <f t="shared" ref="D170:BO170" si="165">+D109</f>
        <v>% SOLIDOS</v>
      </c>
      <c r="E170" s="135">
        <f t="shared" si="165"/>
        <v>0</v>
      </c>
      <c r="F170" s="135">
        <f t="shared" si="165"/>
        <v>0</v>
      </c>
      <c r="G170" s="135">
        <f t="shared" si="165"/>
        <v>0</v>
      </c>
      <c r="H170" s="135">
        <f t="shared" si="165"/>
        <v>0</v>
      </c>
      <c r="I170" s="135">
        <f t="shared" si="165"/>
        <v>0</v>
      </c>
      <c r="J170" s="135">
        <f t="shared" si="165"/>
        <v>0</v>
      </c>
      <c r="K170" s="135">
        <f t="shared" si="165"/>
        <v>0</v>
      </c>
      <c r="L170" s="135">
        <f t="shared" si="165"/>
        <v>0</v>
      </c>
      <c r="M170" s="135">
        <f t="shared" si="165"/>
        <v>0</v>
      </c>
      <c r="N170" s="135">
        <f t="shared" si="165"/>
        <v>0</v>
      </c>
      <c r="O170" s="135">
        <f t="shared" si="165"/>
        <v>0</v>
      </c>
      <c r="P170" s="135">
        <f t="shared" si="165"/>
        <v>0</v>
      </c>
      <c r="Q170" s="135">
        <f t="shared" si="165"/>
        <v>0</v>
      </c>
      <c r="R170" s="135">
        <f t="shared" si="165"/>
        <v>0</v>
      </c>
      <c r="S170" s="135">
        <f t="shared" si="165"/>
        <v>0</v>
      </c>
      <c r="T170" s="135">
        <f t="shared" si="165"/>
        <v>0</v>
      </c>
      <c r="U170" s="135">
        <f t="shared" si="165"/>
        <v>0</v>
      </c>
      <c r="V170" s="135">
        <f t="shared" si="165"/>
        <v>0</v>
      </c>
      <c r="W170" s="135">
        <f t="shared" si="165"/>
        <v>0</v>
      </c>
      <c r="X170" s="135">
        <f t="shared" si="165"/>
        <v>0</v>
      </c>
      <c r="Y170" s="135">
        <f t="shared" si="165"/>
        <v>0</v>
      </c>
      <c r="Z170" s="135">
        <f t="shared" si="165"/>
        <v>0</v>
      </c>
      <c r="AA170" s="135">
        <f t="shared" si="165"/>
        <v>0</v>
      </c>
      <c r="AB170" s="135">
        <f t="shared" si="165"/>
        <v>0</v>
      </c>
      <c r="AC170" s="135">
        <f t="shared" si="165"/>
        <v>0</v>
      </c>
      <c r="AD170" s="135">
        <f t="shared" si="165"/>
        <v>0</v>
      </c>
      <c r="AE170" s="135">
        <f t="shared" si="165"/>
        <v>0</v>
      </c>
      <c r="AF170" s="135">
        <f t="shared" si="165"/>
        <v>0</v>
      </c>
      <c r="AG170" s="135">
        <f t="shared" si="165"/>
        <v>0</v>
      </c>
      <c r="AH170" s="135">
        <f t="shared" si="165"/>
        <v>0</v>
      </c>
      <c r="AI170" s="135">
        <f t="shared" si="165"/>
        <v>0</v>
      </c>
      <c r="AJ170" s="135">
        <f t="shared" si="165"/>
        <v>0</v>
      </c>
      <c r="AK170" s="135">
        <f t="shared" si="165"/>
        <v>0</v>
      </c>
      <c r="AL170" s="135">
        <f t="shared" si="165"/>
        <v>0</v>
      </c>
      <c r="AM170" s="135">
        <f t="shared" si="165"/>
        <v>0</v>
      </c>
      <c r="AN170" s="135">
        <f t="shared" si="165"/>
        <v>0</v>
      </c>
      <c r="AO170" s="135">
        <f t="shared" si="165"/>
        <v>0</v>
      </c>
      <c r="AP170" s="135">
        <f t="shared" si="165"/>
        <v>0</v>
      </c>
      <c r="AQ170" s="135">
        <f t="shared" si="165"/>
        <v>0</v>
      </c>
      <c r="AR170" s="135">
        <f t="shared" si="165"/>
        <v>0</v>
      </c>
      <c r="AS170" s="135">
        <f t="shared" si="165"/>
        <v>0</v>
      </c>
      <c r="AT170" s="135">
        <f t="shared" si="165"/>
        <v>0</v>
      </c>
      <c r="AU170" s="135">
        <f t="shared" si="165"/>
        <v>0</v>
      </c>
      <c r="AV170" s="135">
        <f t="shared" si="165"/>
        <v>0</v>
      </c>
      <c r="AW170" s="135">
        <f t="shared" si="165"/>
        <v>0</v>
      </c>
      <c r="AX170" s="135">
        <f t="shared" si="165"/>
        <v>0</v>
      </c>
      <c r="AY170" s="135">
        <f t="shared" si="165"/>
        <v>0</v>
      </c>
      <c r="AZ170" s="135">
        <f t="shared" si="165"/>
        <v>0</v>
      </c>
      <c r="BA170" s="135">
        <f t="shared" si="165"/>
        <v>0</v>
      </c>
      <c r="BB170" s="135">
        <f t="shared" si="165"/>
        <v>0</v>
      </c>
      <c r="BC170" s="135">
        <f t="shared" si="165"/>
        <v>0</v>
      </c>
      <c r="BD170" s="135">
        <f t="shared" si="165"/>
        <v>0</v>
      </c>
      <c r="BE170" s="135">
        <f t="shared" si="165"/>
        <v>0</v>
      </c>
      <c r="BF170" s="135">
        <f t="shared" si="165"/>
        <v>0</v>
      </c>
      <c r="BG170" s="135">
        <f t="shared" si="165"/>
        <v>0</v>
      </c>
      <c r="BH170" s="135">
        <f t="shared" si="165"/>
        <v>0</v>
      </c>
      <c r="BI170" s="135">
        <f t="shared" si="165"/>
        <v>0</v>
      </c>
      <c r="BJ170" s="135">
        <f t="shared" si="165"/>
        <v>0</v>
      </c>
      <c r="BK170" s="135">
        <f t="shared" si="165"/>
        <v>0</v>
      </c>
      <c r="BL170" s="135">
        <f t="shared" si="165"/>
        <v>0</v>
      </c>
      <c r="BM170" s="135">
        <f t="shared" si="165"/>
        <v>0</v>
      </c>
      <c r="BN170" s="135">
        <f t="shared" si="165"/>
        <v>0</v>
      </c>
      <c r="BO170" s="135">
        <f t="shared" si="165"/>
        <v>0</v>
      </c>
      <c r="BP170" s="135">
        <f t="shared" ref="BP170:CF170" si="166">+BP109</f>
        <v>0</v>
      </c>
      <c r="BQ170" s="135">
        <f t="shared" si="166"/>
        <v>0</v>
      </c>
      <c r="BR170" s="135">
        <f t="shared" si="166"/>
        <v>0</v>
      </c>
      <c r="BS170" s="135">
        <f t="shared" si="166"/>
        <v>0</v>
      </c>
      <c r="BT170" s="135">
        <f t="shared" si="166"/>
        <v>0</v>
      </c>
      <c r="BU170" s="135">
        <f t="shared" si="166"/>
        <v>0</v>
      </c>
      <c r="BV170" s="135">
        <f t="shared" si="166"/>
        <v>0</v>
      </c>
      <c r="BW170" s="135">
        <f t="shared" si="166"/>
        <v>0</v>
      </c>
      <c r="BX170" s="135">
        <f t="shared" si="166"/>
        <v>0</v>
      </c>
      <c r="BY170" s="135">
        <f t="shared" si="166"/>
        <v>0</v>
      </c>
      <c r="BZ170" s="135">
        <f t="shared" si="166"/>
        <v>0</v>
      </c>
      <c r="CA170" s="135">
        <f t="shared" si="166"/>
        <v>0</v>
      </c>
      <c r="CB170" s="135">
        <f t="shared" si="166"/>
        <v>0</v>
      </c>
      <c r="CC170" s="135">
        <f t="shared" si="166"/>
        <v>0</v>
      </c>
      <c r="CD170" s="135">
        <f t="shared" si="166"/>
        <v>0</v>
      </c>
      <c r="CE170" s="135">
        <f t="shared" si="166"/>
        <v>0</v>
      </c>
      <c r="CF170" s="135">
        <f t="shared" si="166"/>
        <v>0</v>
      </c>
    </row>
    <row r="171" spans="3:84" hidden="1" x14ac:dyDescent="0.3">
      <c r="C171" s="135">
        <v>10</v>
      </c>
      <c r="D171" s="135" t="str">
        <f t="shared" ref="D171:BO171" si="167">+D115</f>
        <v>% SOLIDOS</v>
      </c>
      <c r="E171" s="135">
        <f t="shared" si="167"/>
        <v>0</v>
      </c>
      <c r="F171" s="135">
        <f t="shared" si="167"/>
        <v>0</v>
      </c>
      <c r="G171" s="135">
        <f t="shared" si="167"/>
        <v>0</v>
      </c>
      <c r="H171" s="135">
        <f t="shared" si="167"/>
        <v>0</v>
      </c>
      <c r="I171" s="135">
        <f t="shared" si="167"/>
        <v>0</v>
      </c>
      <c r="J171" s="135">
        <f t="shared" si="167"/>
        <v>0</v>
      </c>
      <c r="K171" s="135">
        <f t="shared" si="167"/>
        <v>0</v>
      </c>
      <c r="L171" s="135">
        <f t="shared" si="167"/>
        <v>0</v>
      </c>
      <c r="M171" s="135">
        <f t="shared" si="167"/>
        <v>0</v>
      </c>
      <c r="N171" s="135">
        <f t="shared" si="167"/>
        <v>0</v>
      </c>
      <c r="O171" s="135">
        <f t="shared" si="167"/>
        <v>0</v>
      </c>
      <c r="P171" s="135">
        <f t="shared" si="167"/>
        <v>0</v>
      </c>
      <c r="Q171" s="135">
        <f t="shared" si="167"/>
        <v>0</v>
      </c>
      <c r="R171" s="135">
        <f t="shared" si="167"/>
        <v>0</v>
      </c>
      <c r="S171" s="135">
        <f t="shared" si="167"/>
        <v>0</v>
      </c>
      <c r="T171" s="135">
        <f t="shared" si="167"/>
        <v>0</v>
      </c>
      <c r="U171" s="135">
        <f t="shared" si="167"/>
        <v>0</v>
      </c>
      <c r="V171" s="135">
        <f t="shared" si="167"/>
        <v>0</v>
      </c>
      <c r="W171" s="135">
        <f t="shared" si="167"/>
        <v>0</v>
      </c>
      <c r="X171" s="135">
        <f t="shared" si="167"/>
        <v>0</v>
      </c>
      <c r="Y171" s="135">
        <f t="shared" si="167"/>
        <v>0</v>
      </c>
      <c r="Z171" s="135">
        <f t="shared" si="167"/>
        <v>0</v>
      </c>
      <c r="AA171" s="135">
        <f t="shared" si="167"/>
        <v>0</v>
      </c>
      <c r="AB171" s="135">
        <f t="shared" si="167"/>
        <v>0</v>
      </c>
      <c r="AC171" s="135">
        <f t="shared" si="167"/>
        <v>0</v>
      </c>
      <c r="AD171" s="135">
        <f t="shared" si="167"/>
        <v>0</v>
      </c>
      <c r="AE171" s="135">
        <f t="shared" si="167"/>
        <v>0</v>
      </c>
      <c r="AF171" s="135">
        <f t="shared" si="167"/>
        <v>0</v>
      </c>
      <c r="AG171" s="135">
        <f t="shared" si="167"/>
        <v>0</v>
      </c>
      <c r="AH171" s="135">
        <f t="shared" si="167"/>
        <v>0</v>
      </c>
      <c r="AI171" s="135">
        <f t="shared" si="167"/>
        <v>0</v>
      </c>
      <c r="AJ171" s="135">
        <f t="shared" si="167"/>
        <v>0</v>
      </c>
      <c r="AK171" s="135">
        <f t="shared" si="167"/>
        <v>0</v>
      </c>
      <c r="AL171" s="135">
        <f t="shared" si="167"/>
        <v>0</v>
      </c>
      <c r="AM171" s="135">
        <f t="shared" si="167"/>
        <v>0</v>
      </c>
      <c r="AN171" s="135">
        <f t="shared" si="167"/>
        <v>0</v>
      </c>
      <c r="AO171" s="135">
        <f t="shared" si="167"/>
        <v>0</v>
      </c>
      <c r="AP171" s="135">
        <f t="shared" si="167"/>
        <v>0</v>
      </c>
      <c r="AQ171" s="135">
        <f t="shared" si="167"/>
        <v>0</v>
      </c>
      <c r="AR171" s="135">
        <f t="shared" si="167"/>
        <v>0</v>
      </c>
      <c r="AS171" s="135">
        <f t="shared" si="167"/>
        <v>0</v>
      </c>
      <c r="AT171" s="135">
        <f t="shared" si="167"/>
        <v>0</v>
      </c>
      <c r="AU171" s="135">
        <f t="shared" si="167"/>
        <v>0</v>
      </c>
      <c r="AV171" s="135">
        <f t="shared" si="167"/>
        <v>0</v>
      </c>
      <c r="AW171" s="135">
        <f t="shared" si="167"/>
        <v>0</v>
      </c>
      <c r="AX171" s="135">
        <f t="shared" si="167"/>
        <v>0</v>
      </c>
      <c r="AY171" s="135">
        <f t="shared" si="167"/>
        <v>0</v>
      </c>
      <c r="AZ171" s="135">
        <f t="shared" si="167"/>
        <v>0</v>
      </c>
      <c r="BA171" s="135">
        <f t="shared" si="167"/>
        <v>0</v>
      </c>
      <c r="BB171" s="135">
        <f t="shared" si="167"/>
        <v>0</v>
      </c>
      <c r="BC171" s="135">
        <f t="shared" si="167"/>
        <v>0</v>
      </c>
      <c r="BD171" s="135">
        <f t="shared" si="167"/>
        <v>0</v>
      </c>
      <c r="BE171" s="135">
        <f t="shared" si="167"/>
        <v>0</v>
      </c>
      <c r="BF171" s="135">
        <f t="shared" si="167"/>
        <v>0</v>
      </c>
      <c r="BG171" s="135">
        <f t="shared" si="167"/>
        <v>0</v>
      </c>
      <c r="BH171" s="135">
        <f t="shared" si="167"/>
        <v>0</v>
      </c>
      <c r="BI171" s="135">
        <f t="shared" si="167"/>
        <v>0</v>
      </c>
      <c r="BJ171" s="135">
        <f t="shared" si="167"/>
        <v>0</v>
      </c>
      <c r="BK171" s="135">
        <f t="shared" si="167"/>
        <v>0</v>
      </c>
      <c r="BL171" s="135">
        <f t="shared" si="167"/>
        <v>0</v>
      </c>
      <c r="BM171" s="135">
        <f t="shared" si="167"/>
        <v>0</v>
      </c>
      <c r="BN171" s="135">
        <f t="shared" si="167"/>
        <v>0</v>
      </c>
      <c r="BO171" s="135">
        <f t="shared" si="167"/>
        <v>0</v>
      </c>
      <c r="BP171" s="135">
        <f t="shared" ref="BP171:CF171" si="168">+BP115</f>
        <v>0</v>
      </c>
      <c r="BQ171" s="135">
        <f t="shared" si="168"/>
        <v>0</v>
      </c>
      <c r="BR171" s="135">
        <f t="shared" si="168"/>
        <v>0</v>
      </c>
      <c r="BS171" s="135">
        <f t="shared" si="168"/>
        <v>0</v>
      </c>
      <c r="BT171" s="135">
        <f t="shared" si="168"/>
        <v>0</v>
      </c>
      <c r="BU171" s="135">
        <f t="shared" si="168"/>
        <v>0</v>
      </c>
      <c r="BV171" s="135">
        <f t="shared" si="168"/>
        <v>0</v>
      </c>
      <c r="BW171" s="135">
        <f t="shared" si="168"/>
        <v>0</v>
      </c>
      <c r="BX171" s="135">
        <f t="shared" si="168"/>
        <v>0</v>
      </c>
      <c r="BY171" s="135">
        <f t="shared" si="168"/>
        <v>0</v>
      </c>
      <c r="BZ171" s="135">
        <f t="shared" si="168"/>
        <v>0</v>
      </c>
      <c r="CA171" s="135">
        <f t="shared" si="168"/>
        <v>0</v>
      </c>
      <c r="CB171" s="135">
        <f t="shared" si="168"/>
        <v>0</v>
      </c>
      <c r="CC171" s="135">
        <f t="shared" si="168"/>
        <v>0</v>
      </c>
      <c r="CD171" s="135">
        <f t="shared" si="168"/>
        <v>0</v>
      </c>
      <c r="CE171" s="135">
        <f t="shared" si="168"/>
        <v>0</v>
      </c>
      <c r="CF171" s="135">
        <f t="shared" si="168"/>
        <v>0</v>
      </c>
    </row>
    <row r="172" spans="3:84" hidden="1" x14ac:dyDescent="0.3">
      <c r="C172" s="135"/>
      <c r="D172" s="506" t="s">
        <v>269</v>
      </c>
      <c r="E172" s="507">
        <f>+IFERROR(SUMPRODUCT(E162:E171,E175:E184)/E185,0)</f>
        <v>0</v>
      </c>
      <c r="F172" s="507">
        <f t="shared" ref="F172:BQ172" si="169">+IFERROR(SUMPRODUCT(F162:F171,F175:F184)/F185,0)</f>
        <v>0</v>
      </c>
      <c r="G172" s="507">
        <f t="shared" si="169"/>
        <v>0</v>
      </c>
      <c r="H172" s="507">
        <f t="shared" si="169"/>
        <v>0</v>
      </c>
      <c r="I172" s="507">
        <f t="shared" si="169"/>
        <v>0</v>
      </c>
      <c r="J172" s="507">
        <f t="shared" si="169"/>
        <v>0</v>
      </c>
      <c r="K172" s="507">
        <f t="shared" si="169"/>
        <v>0</v>
      </c>
      <c r="L172" s="507">
        <f t="shared" si="169"/>
        <v>0</v>
      </c>
      <c r="M172" s="507">
        <f t="shared" si="169"/>
        <v>0</v>
      </c>
      <c r="N172" s="507">
        <f t="shared" si="169"/>
        <v>0</v>
      </c>
      <c r="O172" s="507">
        <f t="shared" si="169"/>
        <v>0</v>
      </c>
      <c r="P172" s="507">
        <f t="shared" si="169"/>
        <v>0</v>
      </c>
      <c r="Q172" s="507">
        <f t="shared" si="169"/>
        <v>0</v>
      </c>
      <c r="R172" s="507">
        <f t="shared" si="169"/>
        <v>0</v>
      </c>
      <c r="S172" s="507">
        <f t="shared" si="169"/>
        <v>0</v>
      </c>
      <c r="T172" s="507">
        <f t="shared" si="169"/>
        <v>0</v>
      </c>
      <c r="U172" s="507">
        <f t="shared" si="169"/>
        <v>0</v>
      </c>
      <c r="V172" s="507">
        <f t="shared" si="169"/>
        <v>0</v>
      </c>
      <c r="W172" s="507">
        <f t="shared" si="169"/>
        <v>0</v>
      </c>
      <c r="X172" s="507">
        <f t="shared" si="169"/>
        <v>0</v>
      </c>
      <c r="Y172" s="507">
        <f t="shared" si="169"/>
        <v>0</v>
      </c>
      <c r="Z172" s="507">
        <f t="shared" si="169"/>
        <v>0</v>
      </c>
      <c r="AA172" s="507">
        <f t="shared" si="169"/>
        <v>0</v>
      </c>
      <c r="AB172" s="507">
        <f t="shared" si="169"/>
        <v>0</v>
      </c>
      <c r="AC172" s="507">
        <f t="shared" si="169"/>
        <v>0</v>
      </c>
      <c r="AD172" s="507">
        <f t="shared" si="169"/>
        <v>0</v>
      </c>
      <c r="AE172" s="507">
        <f t="shared" si="169"/>
        <v>0</v>
      </c>
      <c r="AF172" s="507">
        <f t="shared" si="169"/>
        <v>0</v>
      </c>
      <c r="AG172" s="507">
        <f t="shared" si="169"/>
        <v>0</v>
      </c>
      <c r="AH172" s="507">
        <f t="shared" si="169"/>
        <v>0</v>
      </c>
      <c r="AI172" s="507">
        <f t="shared" si="169"/>
        <v>0</v>
      </c>
      <c r="AJ172" s="507">
        <f t="shared" si="169"/>
        <v>0</v>
      </c>
      <c r="AK172" s="507">
        <f t="shared" si="169"/>
        <v>0</v>
      </c>
      <c r="AL172" s="507">
        <f t="shared" si="169"/>
        <v>0</v>
      </c>
      <c r="AM172" s="507">
        <f t="shared" si="169"/>
        <v>0</v>
      </c>
      <c r="AN172" s="507">
        <f t="shared" si="169"/>
        <v>0</v>
      </c>
      <c r="AO172" s="507">
        <f t="shared" si="169"/>
        <v>0</v>
      </c>
      <c r="AP172" s="507">
        <f t="shared" si="169"/>
        <v>0</v>
      </c>
      <c r="AQ172" s="507">
        <f t="shared" si="169"/>
        <v>0</v>
      </c>
      <c r="AR172" s="507">
        <f t="shared" si="169"/>
        <v>0</v>
      </c>
      <c r="AS172" s="507">
        <f t="shared" si="169"/>
        <v>0</v>
      </c>
      <c r="AT172" s="507">
        <f t="shared" si="169"/>
        <v>0</v>
      </c>
      <c r="AU172" s="507">
        <f t="shared" si="169"/>
        <v>0</v>
      </c>
      <c r="AV172" s="507">
        <f t="shared" si="169"/>
        <v>0</v>
      </c>
      <c r="AW172" s="507">
        <f t="shared" si="169"/>
        <v>0</v>
      </c>
      <c r="AX172" s="507">
        <f t="shared" si="169"/>
        <v>0</v>
      </c>
      <c r="AY172" s="507">
        <f t="shared" si="169"/>
        <v>0</v>
      </c>
      <c r="AZ172" s="507">
        <f t="shared" si="169"/>
        <v>0</v>
      </c>
      <c r="BA172" s="507">
        <f t="shared" si="169"/>
        <v>0</v>
      </c>
      <c r="BB172" s="507">
        <f t="shared" si="169"/>
        <v>0</v>
      </c>
      <c r="BC172" s="507">
        <f t="shared" si="169"/>
        <v>0</v>
      </c>
      <c r="BD172" s="507">
        <f t="shared" si="169"/>
        <v>0</v>
      </c>
      <c r="BE172" s="507">
        <f t="shared" si="169"/>
        <v>0</v>
      </c>
      <c r="BF172" s="507">
        <f t="shared" si="169"/>
        <v>0</v>
      </c>
      <c r="BG172" s="507">
        <f t="shared" si="169"/>
        <v>0</v>
      </c>
      <c r="BH172" s="507">
        <f t="shared" si="169"/>
        <v>0</v>
      </c>
      <c r="BI172" s="507">
        <f t="shared" si="169"/>
        <v>0</v>
      </c>
      <c r="BJ172" s="507">
        <f t="shared" si="169"/>
        <v>0</v>
      </c>
      <c r="BK172" s="507">
        <f t="shared" si="169"/>
        <v>0</v>
      </c>
      <c r="BL172" s="507">
        <f t="shared" si="169"/>
        <v>0</v>
      </c>
      <c r="BM172" s="507">
        <f t="shared" si="169"/>
        <v>0</v>
      </c>
      <c r="BN172" s="507">
        <f t="shared" si="169"/>
        <v>0</v>
      </c>
      <c r="BO172" s="507">
        <f t="shared" si="169"/>
        <v>0</v>
      </c>
      <c r="BP172" s="507">
        <f t="shared" si="169"/>
        <v>0</v>
      </c>
      <c r="BQ172" s="507">
        <f t="shared" si="169"/>
        <v>0</v>
      </c>
      <c r="BR172" s="507">
        <f t="shared" ref="BR172:CF172" si="170">+IFERROR(SUMPRODUCT(BR162:BR171,BR175:BR184)/BR185,0)</f>
        <v>0</v>
      </c>
      <c r="BS172" s="507">
        <f t="shared" si="170"/>
        <v>0</v>
      </c>
      <c r="BT172" s="507">
        <f t="shared" si="170"/>
        <v>0</v>
      </c>
      <c r="BU172" s="507">
        <f t="shared" si="170"/>
        <v>0</v>
      </c>
      <c r="BV172" s="507">
        <f t="shared" si="170"/>
        <v>0</v>
      </c>
      <c r="BW172" s="507">
        <f t="shared" si="170"/>
        <v>0</v>
      </c>
      <c r="BX172" s="507">
        <f t="shared" si="170"/>
        <v>0</v>
      </c>
      <c r="BY172" s="507">
        <f t="shared" si="170"/>
        <v>0</v>
      </c>
      <c r="BZ172" s="507">
        <f t="shared" si="170"/>
        <v>0</v>
      </c>
      <c r="CA172" s="507">
        <f t="shared" si="170"/>
        <v>0</v>
      </c>
      <c r="CB172" s="507">
        <f t="shared" si="170"/>
        <v>0</v>
      </c>
      <c r="CC172" s="507">
        <f t="shared" si="170"/>
        <v>0</v>
      </c>
      <c r="CD172" s="507">
        <f t="shared" si="170"/>
        <v>0</v>
      </c>
      <c r="CE172" s="507">
        <f t="shared" si="170"/>
        <v>0</v>
      </c>
      <c r="CF172" s="507">
        <f t="shared" si="170"/>
        <v>0</v>
      </c>
    </row>
    <row r="173" spans="3:84" hidden="1" x14ac:dyDescent="0.3">
      <c r="C173" s="135"/>
      <c r="D173" s="508" t="s">
        <v>271</v>
      </c>
      <c r="E173" s="507">
        <f>+IFERROR(AVERAGEIF(E162:E171,"&gt;0"),0)</f>
        <v>0</v>
      </c>
      <c r="F173" s="507">
        <f t="shared" ref="F173:BQ173" si="171">+IFERROR(AVERAGEIF(F162:F171,"&gt;0"),0)</f>
        <v>0</v>
      </c>
      <c r="G173" s="507">
        <f t="shared" si="171"/>
        <v>0</v>
      </c>
      <c r="H173" s="507">
        <f t="shared" si="171"/>
        <v>0</v>
      </c>
      <c r="I173" s="507">
        <f t="shared" si="171"/>
        <v>0</v>
      </c>
      <c r="J173" s="507">
        <f t="shared" si="171"/>
        <v>0</v>
      </c>
      <c r="K173" s="507">
        <f t="shared" si="171"/>
        <v>0</v>
      </c>
      <c r="L173" s="507">
        <f t="shared" si="171"/>
        <v>0</v>
      </c>
      <c r="M173" s="507">
        <f t="shared" si="171"/>
        <v>0</v>
      </c>
      <c r="N173" s="507">
        <f t="shared" si="171"/>
        <v>0</v>
      </c>
      <c r="O173" s="507">
        <f t="shared" si="171"/>
        <v>0</v>
      </c>
      <c r="P173" s="507">
        <f t="shared" si="171"/>
        <v>0</v>
      </c>
      <c r="Q173" s="507">
        <f t="shared" si="171"/>
        <v>0</v>
      </c>
      <c r="R173" s="507">
        <f t="shared" si="171"/>
        <v>0</v>
      </c>
      <c r="S173" s="507">
        <f t="shared" si="171"/>
        <v>0</v>
      </c>
      <c r="T173" s="507">
        <f t="shared" si="171"/>
        <v>0</v>
      </c>
      <c r="U173" s="507">
        <f t="shared" si="171"/>
        <v>0</v>
      </c>
      <c r="V173" s="507">
        <f t="shared" si="171"/>
        <v>0</v>
      </c>
      <c r="W173" s="507">
        <f t="shared" si="171"/>
        <v>0</v>
      </c>
      <c r="X173" s="507">
        <f t="shared" si="171"/>
        <v>0</v>
      </c>
      <c r="Y173" s="507">
        <f t="shared" si="171"/>
        <v>0</v>
      </c>
      <c r="Z173" s="507">
        <f t="shared" si="171"/>
        <v>0</v>
      </c>
      <c r="AA173" s="507">
        <f t="shared" si="171"/>
        <v>0</v>
      </c>
      <c r="AB173" s="507">
        <f t="shared" si="171"/>
        <v>0</v>
      </c>
      <c r="AC173" s="507">
        <f t="shared" si="171"/>
        <v>0</v>
      </c>
      <c r="AD173" s="507">
        <f t="shared" si="171"/>
        <v>0</v>
      </c>
      <c r="AE173" s="507">
        <f t="shared" si="171"/>
        <v>0</v>
      </c>
      <c r="AF173" s="507">
        <f t="shared" si="171"/>
        <v>0</v>
      </c>
      <c r="AG173" s="507">
        <f t="shared" si="171"/>
        <v>0</v>
      </c>
      <c r="AH173" s="507">
        <f t="shared" si="171"/>
        <v>0</v>
      </c>
      <c r="AI173" s="507">
        <f t="shared" si="171"/>
        <v>0</v>
      </c>
      <c r="AJ173" s="507">
        <f t="shared" si="171"/>
        <v>0</v>
      </c>
      <c r="AK173" s="507">
        <f t="shared" si="171"/>
        <v>0</v>
      </c>
      <c r="AL173" s="507">
        <f t="shared" si="171"/>
        <v>0</v>
      </c>
      <c r="AM173" s="507">
        <f t="shared" si="171"/>
        <v>0</v>
      </c>
      <c r="AN173" s="507">
        <f t="shared" si="171"/>
        <v>0</v>
      </c>
      <c r="AO173" s="507">
        <f t="shared" si="171"/>
        <v>0</v>
      </c>
      <c r="AP173" s="507">
        <f t="shared" si="171"/>
        <v>0</v>
      </c>
      <c r="AQ173" s="507">
        <f t="shared" si="171"/>
        <v>0</v>
      </c>
      <c r="AR173" s="507">
        <f t="shared" si="171"/>
        <v>0</v>
      </c>
      <c r="AS173" s="507">
        <f t="shared" si="171"/>
        <v>0</v>
      </c>
      <c r="AT173" s="507">
        <f t="shared" si="171"/>
        <v>0</v>
      </c>
      <c r="AU173" s="507">
        <f t="shared" si="171"/>
        <v>0</v>
      </c>
      <c r="AV173" s="507">
        <f t="shared" si="171"/>
        <v>0</v>
      </c>
      <c r="AW173" s="507">
        <f t="shared" si="171"/>
        <v>0</v>
      </c>
      <c r="AX173" s="507">
        <f t="shared" si="171"/>
        <v>0</v>
      </c>
      <c r="AY173" s="507">
        <f t="shared" si="171"/>
        <v>0</v>
      </c>
      <c r="AZ173" s="507">
        <f t="shared" si="171"/>
        <v>0</v>
      </c>
      <c r="BA173" s="507">
        <f t="shared" si="171"/>
        <v>0</v>
      </c>
      <c r="BB173" s="507">
        <f t="shared" si="171"/>
        <v>0</v>
      </c>
      <c r="BC173" s="507">
        <f t="shared" si="171"/>
        <v>0</v>
      </c>
      <c r="BD173" s="507">
        <f t="shared" si="171"/>
        <v>0</v>
      </c>
      <c r="BE173" s="507">
        <f t="shared" si="171"/>
        <v>0</v>
      </c>
      <c r="BF173" s="507">
        <f t="shared" si="171"/>
        <v>0</v>
      </c>
      <c r="BG173" s="507">
        <f t="shared" si="171"/>
        <v>0</v>
      </c>
      <c r="BH173" s="507">
        <f t="shared" si="171"/>
        <v>0</v>
      </c>
      <c r="BI173" s="507">
        <f t="shared" si="171"/>
        <v>0</v>
      </c>
      <c r="BJ173" s="507">
        <f t="shared" si="171"/>
        <v>0</v>
      </c>
      <c r="BK173" s="507">
        <f t="shared" si="171"/>
        <v>0</v>
      </c>
      <c r="BL173" s="507">
        <f t="shared" si="171"/>
        <v>0</v>
      </c>
      <c r="BM173" s="507">
        <f t="shared" si="171"/>
        <v>0</v>
      </c>
      <c r="BN173" s="507">
        <f t="shared" si="171"/>
        <v>0</v>
      </c>
      <c r="BO173" s="507">
        <f t="shared" si="171"/>
        <v>0</v>
      </c>
      <c r="BP173" s="507">
        <f t="shared" si="171"/>
        <v>0</v>
      </c>
      <c r="BQ173" s="507">
        <f t="shared" si="171"/>
        <v>0</v>
      </c>
      <c r="BR173" s="507">
        <f t="shared" ref="BR173:CF173" si="172">+IFERROR(AVERAGEIF(BR162:BR171,"&gt;0"),0)</f>
        <v>0</v>
      </c>
      <c r="BS173" s="507">
        <f t="shared" si="172"/>
        <v>0</v>
      </c>
      <c r="BT173" s="507">
        <f t="shared" si="172"/>
        <v>0</v>
      </c>
      <c r="BU173" s="507">
        <f t="shared" si="172"/>
        <v>0</v>
      </c>
      <c r="BV173" s="507">
        <f t="shared" si="172"/>
        <v>0</v>
      </c>
      <c r="BW173" s="507">
        <f t="shared" si="172"/>
        <v>0</v>
      </c>
      <c r="BX173" s="507">
        <f t="shared" si="172"/>
        <v>0</v>
      </c>
      <c r="BY173" s="507">
        <f t="shared" si="172"/>
        <v>0</v>
      </c>
      <c r="BZ173" s="507">
        <f t="shared" si="172"/>
        <v>0</v>
      </c>
      <c r="CA173" s="507">
        <f t="shared" si="172"/>
        <v>0</v>
      </c>
      <c r="CB173" s="507">
        <f t="shared" si="172"/>
        <v>0</v>
      </c>
      <c r="CC173" s="507">
        <f t="shared" si="172"/>
        <v>0</v>
      </c>
      <c r="CD173" s="507">
        <f t="shared" si="172"/>
        <v>0</v>
      </c>
      <c r="CE173" s="507">
        <f t="shared" si="172"/>
        <v>0</v>
      </c>
      <c r="CF173" s="507">
        <f t="shared" si="172"/>
        <v>0</v>
      </c>
    </row>
    <row r="174" spans="3:84" hidden="1" x14ac:dyDescent="0.3">
      <c r="C174" s="135"/>
      <c r="D174" s="135"/>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row>
    <row r="175" spans="3:84" hidden="1" x14ac:dyDescent="0.3">
      <c r="C175" s="135">
        <v>1</v>
      </c>
      <c r="D175" s="135" t="str">
        <f>+D63</f>
        <v>Volumen del Contenedor, m3</v>
      </c>
      <c r="E175" s="135">
        <f t="shared" ref="E175:BP175" si="173">+E63</f>
        <v>0</v>
      </c>
      <c r="F175" s="135">
        <f t="shared" si="173"/>
        <v>0</v>
      </c>
      <c r="G175" s="135">
        <f t="shared" si="173"/>
        <v>0</v>
      </c>
      <c r="H175" s="135">
        <f t="shared" si="173"/>
        <v>0</v>
      </c>
      <c r="I175" s="135">
        <f t="shared" si="173"/>
        <v>0</v>
      </c>
      <c r="J175" s="135">
        <f t="shared" si="173"/>
        <v>0</v>
      </c>
      <c r="K175" s="135">
        <f t="shared" si="173"/>
        <v>0</v>
      </c>
      <c r="L175" s="135">
        <f t="shared" si="173"/>
        <v>0</v>
      </c>
      <c r="M175" s="135">
        <f t="shared" si="173"/>
        <v>0</v>
      </c>
      <c r="N175" s="135">
        <f t="shared" si="173"/>
        <v>0</v>
      </c>
      <c r="O175" s="135">
        <f t="shared" si="173"/>
        <v>0</v>
      </c>
      <c r="P175" s="135">
        <f t="shared" si="173"/>
        <v>0</v>
      </c>
      <c r="Q175" s="135">
        <f t="shared" si="173"/>
        <v>0</v>
      </c>
      <c r="R175" s="135">
        <f t="shared" si="173"/>
        <v>0</v>
      </c>
      <c r="S175" s="135">
        <f t="shared" si="173"/>
        <v>0</v>
      </c>
      <c r="T175" s="135">
        <f t="shared" si="173"/>
        <v>0</v>
      </c>
      <c r="U175" s="135">
        <f t="shared" si="173"/>
        <v>0</v>
      </c>
      <c r="V175" s="135">
        <f t="shared" si="173"/>
        <v>0</v>
      </c>
      <c r="W175" s="135">
        <f t="shared" si="173"/>
        <v>0</v>
      </c>
      <c r="X175" s="135">
        <f t="shared" si="173"/>
        <v>0</v>
      </c>
      <c r="Y175" s="135">
        <f t="shared" si="173"/>
        <v>0</v>
      </c>
      <c r="Z175" s="135">
        <f t="shared" si="173"/>
        <v>0</v>
      </c>
      <c r="AA175" s="135">
        <f t="shared" si="173"/>
        <v>0</v>
      </c>
      <c r="AB175" s="135">
        <f t="shared" si="173"/>
        <v>0</v>
      </c>
      <c r="AC175" s="135">
        <f t="shared" si="173"/>
        <v>0</v>
      </c>
      <c r="AD175" s="135">
        <f t="shared" si="173"/>
        <v>0</v>
      </c>
      <c r="AE175" s="135">
        <f t="shared" si="173"/>
        <v>0</v>
      </c>
      <c r="AF175" s="135">
        <f t="shared" si="173"/>
        <v>0</v>
      </c>
      <c r="AG175" s="135">
        <f t="shared" si="173"/>
        <v>0</v>
      </c>
      <c r="AH175" s="135">
        <f t="shared" si="173"/>
        <v>0</v>
      </c>
      <c r="AI175" s="135">
        <f t="shared" si="173"/>
        <v>0</v>
      </c>
      <c r="AJ175" s="135">
        <f t="shared" si="173"/>
        <v>0</v>
      </c>
      <c r="AK175" s="135">
        <f t="shared" si="173"/>
        <v>0</v>
      </c>
      <c r="AL175" s="135">
        <f t="shared" si="173"/>
        <v>0</v>
      </c>
      <c r="AM175" s="135">
        <f t="shared" si="173"/>
        <v>0</v>
      </c>
      <c r="AN175" s="135">
        <f t="shared" si="173"/>
        <v>0</v>
      </c>
      <c r="AO175" s="135">
        <f t="shared" si="173"/>
        <v>0</v>
      </c>
      <c r="AP175" s="135">
        <f t="shared" si="173"/>
        <v>0</v>
      </c>
      <c r="AQ175" s="135">
        <f t="shared" si="173"/>
        <v>0</v>
      </c>
      <c r="AR175" s="135">
        <f t="shared" si="173"/>
        <v>0</v>
      </c>
      <c r="AS175" s="135">
        <f t="shared" si="173"/>
        <v>0</v>
      </c>
      <c r="AT175" s="135">
        <f t="shared" si="173"/>
        <v>0</v>
      </c>
      <c r="AU175" s="135">
        <f t="shared" si="173"/>
        <v>0</v>
      </c>
      <c r="AV175" s="135">
        <f t="shared" si="173"/>
        <v>0</v>
      </c>
      <c r="AW175" s="135">
        <f t="shared" si="173"/>
        <v>0</v>
      </c>
      <c r="AX175" s="135">
        <f t="shared" si="173"/>
        <v>0</v>
      </c>
      <c r="AY175" s="135">
        <f t="shared" si="173"/>
        <v>0</v>
      </c>
      <c r="AZ175" s="135">
        <f t="shared" si="173"/>
        <v>0</v>
      </c>
      <c r="BA175" s="135">
        <f t="shared" si="173"/>
        <v>0</v>
      </c>
      <c r="BB175" s="135">
        <f t="shared" si="173"/>
        <v>0</v>
      </c>
      <c r="BC175" s="135">
        <f t="shared" si="173"/>
        <v>0</v>
      </c>
      <c r="BD175" s="135">
        <f t="shared" si="173"/>
        <v>0</v>
      </c>
      <c r="BE175" s="135">
        <f t="shared" si="173"/>
        <v>0</v>
      </c>
      <c r="BF175" s="135">
        <f t="shared" si="173"/>
        <v>0</v>
      </c>
      <c r="BG175" s="135">
        <f t="shared" si="173"/>
        <v>0</v>
      </c>
      <c r="BH175" s="135">
        <f t="shared" si="173"/>
        <v>0</v>
      </c>
      <c r="BI175" s="135">
        <f t="shared" si="173"/>
        <v>0</v>
      </c>
      <c r="BJ175" s="135">
        <f t="shared" si="173"/>
        <v>0</v>
      </c>
      <c r="BK175" s="135">
        <f t="shared" si="173"/>
        <v>0</v>
      </c>
      <c r="BL175" s="135">
        <f t="shared" si="173"/>
        <v>0</v>
      </c>
      <c r="BM175" s="135">
        <f t="shared" si="173"/>
        <v>0</v>
      </c>
      <c r="BN175" s="135">
        <f t="shared" si="173"/>
        <v>0</v>
      </c>
      <c r="BO175" s="135">
        <f t="shared" si="173"/>
        <v>0</v>
      </c>
      <c r="BP175" s="135">
        <f t="shared" si="173"/>
        <v>0</v>
      </c>
      <c r="BQ175" s="135">
        <f t="shared" ref="BQ175:CF175" si="174">+BQ63</f>
        <v>0</v>
      </c>
      <c r="BR175" s="135">
        <f t="shared" si="174"/>
        <v>0</v>
      </c>
      <c r="BS175" s="135">
        <f t="shared" si="174"/>
        <v>0</v>
      </c>
      <c r="BT175" s="135">
        <f t="shared" si="174"/>
        <v>0</v>
      </c>
      <c r="BU175" s="135">
        <f t="shared" si="174"/>
        <v>0</v>
      </c>
      <c r="BV175" s="135">
        <f t="shared" si="174"/>
        <v>0</v>
      </c>
      <c r="BW175" s="135">
        <f t="shared" si="174"/>
        <v>0</v>
      </c>
      <c r="BX175" s="135">
        <f t="shared" si="174"/>
        <v>0</v>
      </c>
      <c r="BY175" s="135">
        <f t="shared" si="174"/>
        <v>0</v>
      </c>
      <c r="BZ175" s="135">
        <f t="shared" si="174"/>
        <v>0</v>
      </c>
      <c r="CA175" s="135">
        <f t="shared" si="174"/>
        <v>0</v>
      </c>
      <c r="CB175" s="135">
        <f t="shared" si="174"/>
        <v>0</v>
      </c>
      <c r="CC175" s="135">
        <f t="shared" si="174"/>
        <v>0</v>
      </c>
      <c r="CD175" s="135">
        <f t="shared" si="174"/>
        <v>0</v>
      </c>
      <c r="CE175" s="135">
        <f t="shared" si="174"/>
        <v>0</v>
      </c>
      <c r="CF175" s="135">
        <f t="shared" si="174"/>
        <v>0</v>
      </c>
    </row>
    <row r="176" spans="3:84" hidden="1" x14ac:dyDescent="0.3">
      <c r="C176" s="135">
        <v>2</v>
      </c>
      <c r="D176" s="135" t="str">
        <f t="shared" ref="D176:BO176" si="175">+D69</f>
        <v>Volumen del Contenedor, m3</v>
      </c>
      <c r="E176" s="135">
        <f t="shared" si="175"/>
        <v>0</v>
      </c>
      <c r="F176" s="135">
        <f t="shared" si="175"/>
        <v>0</v>
      </c>
      <c r="G176" s="135">
        <f t="shared" si="175"/>
        <v>0</v>
      </c>
      <c r="H176" s="135">
        <f t="shared" si="175"/>
        <v>0</v>
      </c>
      <c r="I176" s="135">
        <f t="shared" si="175"/>
        <v>0</v>
      </c>
      <c r="J176" s="135">
        <f t="shared" si="175"/>
        <v>0</v>
      </c>
      <c r="K176" s="135">
        <f t="shared" si="175"/>
        <v>0</v>
      </c>
      <c r="L176" s="135">
        <f t="shared" si="175"/>
        <v>0</v>
      </c>
      <c r="M176" s="135">
        <f t="shared" si="175"/>
        <v>0</v>
      </c>
      <c r="N176" s="135">
        <f t="shared" si="175"/>
        <v>0</v>
      </c>
      <c r="O176" s="135">
        <f t="shared" si="175"/>
        <v>0</v>
      </c>
      <c r="P176" s="135">
        <f t="shared" si="175"/>
        <v>0</v>
      </c>
      <c r="Q176" s="135">
        <f t="shared" si="175"/>
        <v>0</v>
      </c>
      <c r="R176" s="135">
        <f t="shared" si="175"/>
        <v>0</v>
      </c>
      <c r="S176" s="135">
        <f t="shared" si="175"/>
        <v>0</v>
      </c>
      <c r="T176" s="135">
        <f t="shared" si="175"/>
        <v>0</v>
      </c>
      <c r="U176" s="135">
        <f t="shared" si="175"/>
        <v>0</v>
      </c>
      <c r="V176" s="135">
        <f t="shared" si="175"/>
        <v>0</v>
      </c>
      <c r="W176" s="135">
        <f t="shared" si="175"/>
        <v>0</v>
      </c>
      <c r="X176" s="135">
        <f t="shared" si="175"/>
        <v>0</v>
      </c>
      <c r="Y176" s="135">
        <f t="shared" si="175"/>
        <v>0</v>
      </c>
      <c r="Z176" s="135">
        <f t="shared" si="175"/>
        <v>0</v>
      </c>
      <c r="AA176" s="135">
        <f t="shared" si="175"/>
        <v>0</v>
      </c>
      <c r="AB176" s="135">
        <f t="shared" si="175"/>
        <v>0</v>
      </c>
      <c r="AC176" s="135">
        <f t="shared" si="175"/>
        <v>0</v>
      </c>
      <c r="AD176" s="135">
        <f t="shared" si="175"/>
        <v>0</v>
      </c>
      <c r="AE176" s="135">
        <f t="shared" si="175"/>
        <v>0</v>
      </c>
      <c r="AF176" s="135">
        <f t="shared" si="175"/>
        <v>0</v>
      </c>
      <c r="AG176" s="135">
        <f t="shared" si="175"/>
        <v>0</v>
      </c>
      <c r="AH176" s="135">
        <f t="shared" si="175"/>
        <v>0</v>
      </c>
      <c r="AI176" s="135">
        <f t="shared" si="175"/>
        <v>0</v>
      </c>
      <c r="AJ176" s="135">
        <f t="shared" si="175"/>
        <v>0</v>
      </c>
      <c r="AK176" s="135">
        <f t="shared" si="175"/>
        <v>0</v>
      </c>
      <c r="AL176" s="135">
        <f t="shared" si="175"/>
        <v>0</v>
      </c>
      <c r="AM176" s="135">
        <f t="shared" si="175"/>
        <v>0</v>
      </c>
      <c r="AN176" s="135">
        <f t="shared" si="175"/>
        <v>0</v>
      </c>
      <c r="AO176" s="135">
        <f t="shared" si="175"/>
        <v>0</v>
      </c>
      <c r="AP176" s="135">
        <f t="shared" si="175"/>
        <v>0</v>
      </c>
      <c r="AQ176" s="135">
        <f t="shared" si="175"/>
        <v>0</v>
      </c>
      <c r="AR176" s="135">
        <f t="shared" si="175"/>
        <v>0</v>
      </c>
      <c r="AS176" s="135">
        <f t="shared" si="175"/>
        <v>0</v>
      </c>
      <c r="AT176" s="135">
        <f t="shared" si="175"/>
        <v>0</v>
      </c>
      <c r="AU176" s="135">
        <f t="shared" si="175"/>
        <v>0</v>
      </c>
      <c r="AV176" s="135">
        <f t="shared" si="175"/>
        <v>0</v>
      </c>
      <c r="AW176" s="135">
        <f t="shared" si="175"/>
        <v>0</v>
      </c>
      <c r="AX176" s="135">
        <f t="shared" si="175"/>
        <v>0</v>
      </c>
      <c r="AY176" s="135">
        <f t="shared" si="175"/>
        <v>0</v>
      </c>
      <c r="AZ176" s="135">
        <f t="shared" si="175"/>
        <v>0</v>
      </c>
      <c r="BA176" s="135">
        <f t="shared" si="175"/>
        <v>0</v>
      </c>
      <c r="BB176" s="135">
        <f t="shared" si="175"/>
        <v>0</v>
      </c>
      <c r="BC176" s="135">
        <f t="shared" si="175"/>
        <v>0</v>
      </c>
      <c r="BD176" s="135">
        <f t="shared" si="175"/>
        <v>0</v>
      </c>
      <c r="BE176" s="135">
        <f t="shared" si="175"/>
        <v>0</v>
      </c>
      <c r="BF176" s="135">
        <f t="shared" si="175"/>
        <v>0</v>
      </c>
      <c r="BG176" s="135">
        <f t="shared" si="175"/>
        <v>0</v>
      </c>
      <c r="BH176" s="135">
        <f t="shared" si="175"/>
        <v>0</v>
      </c>
      <c r="BI176" s="135">
        <f t="shared" si="175"/>
        <v>0</v>
      </c>
      <c r="BJ176" s="135">
        <f t="shared" si="175"/>
        <v>0</v>
      </c>
      <c r="BK176" s="135">
        <f t="shared" si="175"/>
        <v>0</v>
      </c>
      <c r="BL176" s="135">
        <f t="shared" si="175"/>
        <v>0</v>
      </c>
      <c r="BM176" s="135">
        <f t="shared" si="175"/>
        <v>0</v>
      </c>
      <c r="BN176" s="135">
        <f t="shared" si="175"/>
        <v>0</v>
      </c>
      <c r="BO176" s="135">
        <f t="shared" si="175"/>
        <v>0</v>
      </c>
      <c r="BP176" s="135">
        <f t="shared" ref="BP176:CF176" si="176">+BP69</f>
        <v>0</v>
      </c>
      <c r="BQ176" s="135">
        <f t="shared" si="176"/>
        <v>0</v>
      </c>
      <c r="BR176" s="135">
        <f t="shared" si="176"/>
        <v>0</v>
      </c>
      <c r="BS176" s="135">
        <f t="shared" si="176"/>
        <v>0</v>
      </c>
      <c r="BT176" s="135">
        <f t="shared" si="176"/>
        <v>0</v>
      </c>
      <c r="BU176" s="135">
        <f t="shared" si="176"/>
        <v>0</v>
      </c>
      <c r="BV176" s="135">
        <f t="shared" si="176"/>
        <v>0</v>
      </c>
      <c r="BW176" s="135">
        <f t="shared" si="176"/>
        <v>0</v>
      </c>
      <c r="BX176" s="135">
        <f t="shared" si="176"/>
        <v>0</v>
      </c>
      <c r="BY176" s="135">
        <f t="shared" si="176"/>
        <v>0</v>
      </c>
      <c r="BZ176" s="135">
        <f t="shared" si="176"/>
        <v>0</v>
      </c>
      <c r="CA176" s="135">
        <f t="shared" si="176"/>
        <v>0</v>
      </c>
      <c r="CB176" s="135">
        <f t="shared" si="176"/>
        <v>0</v>
      </c>
      <c r="CC176" s="135">
        <f t="shared" si="176"/>
        <v>0</v>
      </c>
      <c r="CD176" s="135">
        <f t="shared" si="176"/>
        <v>0</v>
      </c>
      <c r="CE176" s="135">
        <f t="shared" si="176"/>
        <v>0</v>
      </c>
      <c r="CF176" s="135">
        <f t="shared" si="176"/>
        <v>0</v>
      </c>
    </row>
    <row r="177" spans="3:84" hidden="1" x14ac:dyDescent="0.3">
      <c r="C177" s="135">
        <v>3</v>
      </c>
      <c r="D177" s="135" t="str">
        <f t="shared" ref="D177:BO177" si="177">+D75</f>
        <v>Volumen del Contenedor, m3</v>
      </c>
      <c r="E177" s="135">
        <f t="shared" si="177"/>
        <v>0</v>
      </c>
      <c r="F177" s="135">
        <f t="shared" si="177"/>
        <v>0</v>
      </c>
      <c r="G177" s="135">
        <f t="shared" si="177"/>
        <v>0</v>
      </c>
      <c r="H177" s="135">
        <f t="shared" si="177"/>
        <v>0</v>
      </c>
      <c r="I177" s="135">
        <f t="shared" si="177"/>
        <v>0</v>
      </c>
      <c r="J177" s="135">
        <f t="shared" si="177"/>
        <v>0</v>
      </c>
      <c r="K177" s="135">
        <f t="shared" si="177"/>
        <v>0</v>
      </c>
      <c r="L177" s="135">
        <f t="shared" si="177"/>
        <v>0</v>
      </c>
      <c r="M177" s="135">
        <f t="shared" si="177"/>
        <v>0</v>
      </c>
      <c r="N177" s="135">
        <f t="shared" si="177"/>
        <v>0</v>
      </c>
      <c r="O177" s="135">
        <f t="shared" si="177"/>
        <v>0</v>
      </c>
      <c r="P177" s="135">
        <f t="shared" si="177"/>
        <v>0</v>
      </c>
      <c r="Q177" s="135">
        <f t="shared" si="177"/>
        <v>0</v>
      </c>
      <c r="R177" s="135">
        <f t="shared" si="177"/>
        <v>0</v>
      </c>
      <c r="S177" s="135">
        <f t="shared" si="177"/>
        <v>0</v>
      </c>
      <c r="T177" s="135">
        <f t="shared" si="177"/>
        <v>0</v>
      </c>
      <c r="U177" s="135">
        <f t="shared" si="177"/>
        <v>0</v>
      </c>
      <c r="V177" s="135">
        <f t="shared" si="177"/>
        <v>0</v>
      </c>
      <c r="W177" s="135">
        <f t="shared" si="177"/>
        <v>0</v>
      </c>
      <c r="X177" s="135">
        <f t="shared" si="177"/>
        <v>0</v>
      </c>
      <c r="Y177" s="135">
        <f t="shared" si="177"/>
        <v>0</v>
      </c>
      <c r="Z177" s="135">
        <f t="shared" si="177"/>
        <v>0</v>
      </c>
      <c r="AA177" s="135">
        <f t="shared" si="177"/>
        <v>0</v>
      </c>
      <c r="AB177" s="135">
        <f t="shared" si="177"/>
        <v>0</v>
      </c>
      <c r="AC177" s="135">
        <f t="shared" si="177"/>
        <v>0</v>
      </c>
      <c r="AD177" s="135">
        <f t="shared" si="177"/>
        <v>0</v>
      </c>
      <c r="AE177" s="135">
        <f t="shared" si="177"/>
        <v>0</v>
      </c>
      <c r="AF177" s="135">
        <f t="shared" si="177"/>
        <v>0</v>
      </c>
      <c r="AG177" s="135">
        <f t="shared" si="177"/>
        <v>0</v>
      </c>
      <c r="AH177" s="135">
        <f t="shared" si="177"/>
        <v>0</v>
      </c>
      <c r="AI177" s="135">
        <f t="shared" si="177"/>
        <v>0</v>
      </c>
      <c r="AJ177" s="135">
        <f t="shared" si="177"/>
        <v>0</v>
      </c>
      <c r="AK177" s="135">
        <f t="shared" si="177"/>
        <v>0</v>
      </c>
      <c r="AL177" s="135">
        <f t="shared" si="177"/>
        <v>0</v>
      </c>
      <c r="AM177" s="135">
        <f t="shared" si="177"/>
        <v>0</v>
      </c>
      <c r="AN177" s="135">
        <f t="shared" si="177"/>
        <v>0</v>
      </c>
      <c r="AO177" s="135">
        <f t="shared" si="177"/>
        <v>0</v>
      </c>
      <c r="AP177" s="135">
        <f t="shared" si="177"/>
        <v>0</v>
      </c>
      <c r="AQ177" s="135">
        <f t="shared" si="177"/>
        <v>0</v>
      </c>
      <c r="AR177" s="135">
        <f t="shared" si="177"/>
        <v>0</v>
      </c>
      <c r="AS177" s="135">
        <f t="shared" si="177"/>
        <v>0</v>
      </c>
      <c r="AT177" s="135">
        <f t="shared" si="177"/>
        <v>0</v>
      </c>
      <c r="AU177" s="135">
        <f t="shared" si="177"/>
        <v>0</v>
      </c>
      <c r="AV177" s="135">
        <f t="shared" si="177"/>
        <v>0</v>
      </c>
      <c r="AW177" s="135">
        <f t="shared" si="177"/>
        <v>0</v>
      </c>
      <c r="AX177" s="135">
        <f t="shared" si="177"/>
        <v>0</v>
      </c>
      <c r="AY177" s="135">
        <f t="shared" si="177"/>
        <v>0</v>
      </c>
      <c r="AZ177" s="135">
        <f t="shared" si="177"/>
        <v>0</v>
      </c>
      <c r="BA177" s="135">
        <f t="shared" si="177"/>
        <v>0</v>
      </c>
      <c r="BB177" s="135">
        <f t="shared" si="177"/>
        <v>0</v>
      </c>
      <c r="BC177" s="135">
        <f t="shared" si="177"/>
        <v>0</v>
      </c>
      <c r="BD177" s="135">
        <f t="shared" si="177"/>
        <v>0</v>
      </c>
      <c r="BE177" s="135">
        <f t="shared" si="177"/>
        <v>0</v>
      </c>
      <c r="BF177" s="135">
        <f t="shared" si="177"/>
        <v>0</v>
      </c>
      <c r="BG177" s="135">
        <f t="shared" si="177"/>
        <v>0</v>
      </c>
      <c r="BH177" s="135">
        <f t="shared" si="177"/>
        <v>0</v>
      </c>
      <c r="BI177" s="135">
        <f t="shared" si="177"/>
        <v>0</v>
      </c>
      <c r="BJ177" s="135">
        <f t="shared" si="177"/>
        <v>0</v>
      </c>
      <c r="BK177" s="135">
        <f t="shared" si="177"/>
        <v>0</v>
      </c>
      <c r="BL177" s="135">
        <f t="shared" si="177"/>
        <v>0</v>
      </c>
      <c r="BM177" s="135">
        <f t="shared" si="177"/>
        <v>0</v>
      </c>
      <c r="BN177" s="135">
        <f t="shared" si="177"/>
        <v>0</v>
      </c>
      <c r="BO177" s="135">
        <f t="shared" si="177"/>
        <v>0</v>
      </c>
      <c r="BP177" s="135">
        <f t="shared" ref="BP177:CF177" si="178">+BP75</f>
        <v>0</v>
      </c>
      <c r="BQ177" s="135">
        <f t="shared" si="178"/>
        <v>0</v>
      </c>
      <c r="BR177" s="135">
        <f t="shared" si="178"/>
        <v>0</v>
      </c>
      <c r="BS177" s="135">
        <f t="shared" si="178"/>
        <v>0</v>
      </c>
      <c r="BT177" s="135">
        <f t="shared" si="178"/>
        <v>0</v>
      </c>
      <c r="BU177" s="135">
        <f t="shared" si="178"/>
        <v>0</v>
      </c>
      <c r="BV177" s="135">
        <f t="shared" si="178"/>
        <v>0</v>
      </c>
      <c r="BW177" s="135">
        <f t="shared" si="178"/>
        <v>0</v>
      </c>
      <c r="BX177" s="135">
        <f t="shared" si="178"/>
        <v>0</v>
      </c>
      <c r="BY177" s="135">
        <f t="shared" si="178"/>
        <v>0</v>
      </c>
      <c r="BZ177" s="135">
        <f t="shared" si="178"/>
        <v>0</v>
      </c>
      <c r="CA177" s="135">
        <f t="shared" si="178"/>
        <v>0</v>
      </c>
      <c r="CB177" s="135">
        <f t="shared" si="178"/>
        <v>0</v>
      </c>
      <c r="CC177" s="135">
        <f t="shared" si="178"/>
        <v>0</v>
      </c>
      <c r="CD177" s="135">
        <f t="shared" si="178"/>
        <v>0</v>
      </c>
      <c r="CE177" s="135">
        <f t="shared" si="178"/>
        <v>0</v>
      </c>
      <c r="CF177" s="135">
        <f t="shared" si="178"/>
        <v>0</v>
      </c>
    </row>
    <row r="178" spans="3:84" hidden="1" x14ac:dyDescent="0.3">
      <c r="C178" s="135">
        <v>4</v>
      </c>
      <c r="D178" s="135" t="str">
        <f t="shared" ref="D178:BO178" si="179">+D81</f>
        <v>Volumen del Contenedor, m3</v>
      </c>
      <c r="E178" s="135">
        <f t="shared" si="179"/>
        <v>0</v>
      </c>
      <c r="F178" s="135">
        <f t="shared" si="179"/>
        <v>0</v>
      </c>
      <c r="G178" s="135">
        <f t="shared" si="179"/>
        <v>0</v>
      </c>
      <c r="H178" s="135">
        <f t="shared" si="179"/>
        <v>0</v>
      </c>
      <c r="I178" s="135">
        <f t="shared" si="179"/>
        <v>0</v>
      </c>
      <c r="J178" s="135">
        <f t="shared" si="179"/>
        <v>0</v>
      </c>
      <c r="K178" s="135">
        <f t="shared" si="179"/>
        <v>0</v>
      </c>
      <c r="L178" s="135">
        <f t="shared" si="179"/>
        <v>0</v>
      </c>
      <c r="M178" s="135">
        <f t="shared" si="179"/>
        <v>0</v>
      </c>
      <c r="N178" s="135">
        <f t="shared" si="179"/>
        <v>0</v>
      </c>
      <c r="O178" s="135">
        <f t="shared" si="179"/>
        <v>0</v>
      </c>
      <c r="P178" s="135">
        <f t="shared" si="179"/>
        <v>0</v>
      </c>
      <c r="Q178" s="135">
        <f t="shared" si="179"/>
        <v>0</v>
      </c>
      <c r="R178" s="135">
        <f t="shared" si="179"/>
        <v>0</v>
      </c>
      <c r="S178" s="135">
        <f t="shared" si="179"/>
        <v>0</v>
      </c>
      <c r="T178" s="135">
        <f t="shared" si="179"/>
        <v>0</v>
      </c>
      <c r="U178" s="135">
        <f t="shared" si="179"/>
        <v>0</v>
      </c>
      <c r="V178" s="135">
        <f t="shared" si="179"/>
        <v>0</v>
      </c>
      <c r="W178" s="135">
        <f t="shared" si="179"/>
        <v>0</v>
      </c>
      <c r="X178" s="135">
        <f t="shared" si="179"/>
        <v>0</v>
      </c>
      <c r="Y178" s="135">
        <f t="shared" si="179"/>
        <v>0</v>
      </c>
      <c r="Z178" s="135">
        <f t="shared" si="179"/>
        <v>0</v>
      </c>
      <c r="AA178" s="135">
        <f t="shared" si="179"/>
        <v>0</v>
      </c>
      <c r="AB178" s="135">
        <f t="shared" si="179"/>
        <v>0</v>
      </c>
      <c r="AC178" s="135">
        <f t="shared" si="179"/>
        <v>0</v>
      </c>
      <c r="AD178" s="135">
        <f t="shared" si="179"/>
        <v>0</v>
      </c>
      <c r="AE178" s="135">
        <f t="shared" si="179"/>
        <v>0</v>
      </c>
      <c r="AF178" s="135">
        <f t="shared" si="179"/>
        <v>0</v>
      </c>
      <c r="AG178" s="135">
        <f t="shared" si="179"/>
        <v>0</v>
      </c>
      <c r="AH178" s="135">
        <f t="shared" si="179"/>
        <v>0</v>
      </c>
      <c r="AI178" s="135">
        <f t="shared" si="179"/>
        <v>0</v>
      </c>
      <c r="AJ178" s="135">
        <f t="shared" si="179"/>
        <v>0</v>
      </c>
      <c r="AK178" s="135">
        <f t="shared" si="179"/>
        <v>0</v>
      </c>
      <c r="AL178" s="135">
        <f t="shared" si="179"/>
        <v>0</v>
      </c>
      <c r="AM178" s="135">
        <f t="shared" si="179"/>
        <v>0</v>
      </c>
      <c r="AN178" s="135">
        <f t="shared" si="179"/>
        <v>0</v>
      </c>
      <c r="AO178" s="135">
        <f t="shared" si="179"/>
        <v>0</v>
      </c>
      <c r="AP178" s="135">
        <f t="shared" si="179"/>
        <v>0</v>
      </c>
      <c r="AQ178" s="135">
        <f t="shared" si="179"/>
        <v>0</v>
      </c>
      <c r="AR178" s="135">
        <f t="shared" si="179"/>
        <v>0</v>
      </c>
      <c r="AS178" s="135">
        <f t="shared" si="179"/>
        <v>0</v>
      </c>
      <c r="AT178" s="135">
        <f t="shared" si="179"/>
        <v>0</v>
      </c>
      <c r="AU178" s="135">
        <f t="shared" si="179"/>
        <v>0</v>
      </c>
      <c r="AV178" s="135">
        <f t="shared" si="179"/>
        <v>0</v>
      </c>
      <c r="AW178" s="135">
        <f t="shared" si="179"/>
        <v>0</v>
      </c>
      <c r="AX178" s="135">
        <f t="shared" si="179"/>
        <v>0</v>
      </c>
      <c r="AY178" s="135">
        <f t="shared" si="179"/>
        <v>0</v>
      </c>
      <c r="AZ178" s="135">
        <f t="shared" si="179"/>
        <v>0</v>
      </c>
      <c r="BA178" s="135">
        <f t="shared" si="179"/>
        <v>0</v>
      </c>
      <c r="BB178" s="135">
        <f t="shared" si="179"/>
        <v>0</v>
      </c>
      <c r="BC178" s="135">
        <f t="shared" si="179"/>
        <v>0</v>
      </c>
      <c r="BD178" s="135">
        <f t="shared" si="179"/>
        <v>0</v>
      </c>
      <c r="BE178" s="135">
        <f t="shared" si="179"/>
        <v>0</v>
      </c>
      <c r="BF178" s="135">
        <f t="shared" si="179"/>
        <v>0</v>
      </c>
      <c r="BG178" s="135">
        <f t="shared" si="179"/>
        <v>0</v>
      </c>
      <c r="BH178" s="135">
        <f t="shared" si="179"/>
        <v>0</v>
      </c>
      <c r="BI178" s="135">
        <f t="shared" si="179"/>
        <v>0</v>
      </c>
      <c r="BJ178" s="135">
        <f t="shared" si="179"/>
        <v>0</v>
      </c>
      <c r="BK178" s="135">
        <f t="shared" si="179"/>
        <v>0</v>
      </c>
      <c r="BL178" s="135">
        <f t="shared" si="179"/>
        <v>0</v>
      </c>
      <c r="BM178" s="135">
        <f t="shared" si="179"/>
        <v>0</v>
      </c>
      <c r="BN178" s="135">
        <f t="shared" si="179"/>
        <v>0</v>
      </c>
      <c r="BO178" s="135">
        <f t="shared" si="179"/>
        <v>0</v>
      </c>
      <c r="BP178" s="135">
        <f t="shared" ref="BP178:CF178" si="180">+BP81</f>
        <v>0</v>
      </c>
      <c r="BQ178" s="135">
        <f t="shared" si="180"/>
        <v>0</v>
      </c>
      <c r="BR178" s="135">
        <f t="shared" si="180"/>
        <v>0</v>
      </c>
      <c r="BS178" s="135">
        <f t="shared" si="180"/>
        <v>0</v>
      </c>
      <c r="BT178" s="135">
        <f t="shared" si="180"/>
        <v>0</v>
      </c>
      <c r="BU178" s="135">
        <f t="shared" si="180"/>
        <v>0</v>
      </c>
      <c r="BV178" s="135">
        <f t="shared" si="180"/>
        <v>0</v>
      </c>
      <c r="BW178" s="135">
        <f t="shared" si="180"/>
        <v>0</v>
      </c>
      <c r="BX178" s="135">
        <f t="shared" si="180"/>
        <v>0</v>
      </c>
      <c r="BY178" s="135">
        <f t="shared" si="180"/>
        <v>0</v>
      </c>
      <c r="BZ178" s="135">
        <f t="shared" si="180"/>
        <v>0</v>
      </c>
      <c r="CA178" s="135">
        <f t="shared" si="180"/>
        <v>0</v>
      </c>
      <c r="CB178" s="135">
        <f t="shared" si="180"/>
        <v>0</v>
      </c>
      <c r="CC178" s="135">
        <f t="shared" si="180"/>
        <v>0</v>
      </c>
      <c r="CD178" s="135">
        <f t="shared" si="180"/>
        <v>0</v>
      </c>
      <c r="CE178" s="135">
        <f t="shared" si="180"/>
        <v>0</v>
      </c>
      <c r="CF178" s="135">
        <f t="shared" si="180"/>
        <v>0</v>
      </c>
    </row>
    <row r="179" spans="3:84" hidden="1" x14ac:dyDescent="0.3">
      <c r="C179" s="135">
        <v>5</v>
      </c>
      <c r="D179" s="135" t="str">
        <f t="shared" ref="D179:BO179" si="181">+D87</f>
        <v>Volumen del Contenedor, m3</v>
      </c>
      <c r="E179" s="135">
        <f t="shared" si="181"/>
        <v>0</v>
      </c>
      <c r="F179" s="135">
        <f t="shared" si="181"/>
        <v>0</v>
      </c>
      <c r="G179" s="135">
        <f t="shared" si="181"/>
        <v>0</v>
      </c>
      <c r="H179" s="135">
        <f t="shared" si="181"/>
        <v>0</v>
      </c>
      <c r="I179" s="135">
        <f t="shared" si="181"/>
        <v>0</v>
      </c>
      <c r="J179" s="135">
        <f t="shared" si="181"/>
        <v>0</v>
      </c>
      <c r="K179" s="135">
        <f t="shared" si="181"/>
        <v>0</v>
      </c>
      <c r="L179" s="135">
        <f t="shared" si="181"/>
        <v>0</v>
      </c>
      <c r="M179" s="135">
        <f t="shared" si="181"/>
        <v>0</v>
      </c>
      <c r="N179" s="135">
        <f t="shared" si="181"/>
        <v>0</v>
      </c>
      <c r="O179" s="135">
        <f t="shared" si="181"/>
        <v>0</v>
      </c>
      <c r="P179" s="135">
        <f t="shared" si="181"/>
        <v>0</v>
      </c>
      <c r="Q179" s="135">
        <f t="shared" si="181"/>
        <v>0</v>
      </c>
      <c r="R179" s="135">
        <f t="shared" si="181"/>
        <v>0</v>
      </c>
      <c r="S179" s="135">
        <f t="shared" si="181"/>
        <v>0</v>
      </c>
      <c r="T179" s="135">
        <f t="shared" si="181"/>
        <v>0</v>
      </c>
      <c r="U179" s="135">
        <f t="shared" si="181"/>
        <v>0</v>
      </c>
      <c r="V179" s="135">
        <f t="shared" si="181"/>
        <v>0</v>
      </c>
      <c r="W179" s="135">
        <f t="shared" si="181"/>
        <v>0</v>
      </c>
      <c r="X179" s="135">
        <f t="shared" si="181"/>
        <v>0</v>
      </c>
      <c r="Y179" s="135">
        <f t="shared" si="181"/>
        <v>0</v>
      </c>
      <c r="Z179" s="135">
        <f t="shared" si="181"/>
        <v>0</v>
      </c>
      <c r="AA179" s="135">
        <f t="shared" si="181"/>
        <v>0</v>
      </c>
      <c r="AB179" s="135">
        <f t="shared" si="181"/>
        <v>0</v>
      </c>
      <c r="AC179" s="135">
        <f t="shared" si="181"/>
        <v>0</v>
      </c>
      <c r="AD179" s="135">
        <f t="shared" si="181"/>
        <v>0</v>
      </c>
      <c r="AE179" s="135">
        <f t="shared" si="181"/>
        <v>0</v>
      </c>
      <c r="AF179" s="135">
        <f t="shared" si="181"/>
        <v>0</v>
      </c>
      <c r="AG179" s="135">
        <f t="shared" si="181"/>
        <v>0</v>
      </c>
      <c r="AH179" s="135">
        <f t="shared" si="181"/>
        <v>0</v>
      </c>
      <c r="AI179" s="135">
        <f t="shared" si="181"/>
        <v>0</v>
      </c>
      <c r="AJ179" s="135">
        <f t="shared" si="181"/>
        <v>0</v>
      </c>
      <c r="AK179" s="135">
        <f t="shared" si="181"/>
        <v>0</v>
      </c>
      <c r="AL179" s="135">
        <f t="shared" si="181"/>
        <v>0</v>
      </c>
      <c r="AM179" s="135">
        <f t="shared" si="181"/>
        <v>0</v>
      </c>
      <c r="AN179" s="135">
        <f t="shared" si="181"/>
        <v>0</v>
      </c>
      <c r="AO179" s="135">
        <f t="shared" si="181"/>
        <v>0</v>
      </c>
      <c r="AP179" s="135">
        <f t="shared" si="181"/>
        <v>0</v>
      </c>
      <c r="AQ179" s="135">
        <f t="shared" si="181"/>
        <v>0</v>
      </c>
      <c r="AR179" s="135">
        <f t="shared" si="181"/>
        <v>0</v>
      </c>
      <c r="AS179" s="135">
        <f t="shared" si="181"/>
        <v>0</v>
      </c>
      <c r="AT179" s="135">
        <f t="shared" si="181"/>
        <v>0</v>
      </c>
      <c r="AU179" s="135">
        <f t="shared" si="181"/>
        <v>0</v>
      </c>
      <c r="AV179" s="135">
        <f t="shared" si="181"/>
        <v>0</v>
      </c>
      <c r="AW179" s="135">
        <f t="shared" si="181"/>
        <v>0</v>
      </c>
      <c r="AX179" s="135">
        <f t="shared" si="181"/>
        <v>0</v>
      </c>
      <c r="AY179" s="135">
        <f t="shared" si="181"/>
        <v>0</v>
      </c>
      <c r="AZ179" s="135">
        <f t="shared" si="181"/>
        <v>0</v>
      </c>
      <c r="BA179" s="135">
        <f t="shared" si="181"/>
        <v>0</v>
      </c>
      <c r="BB179" s="135">
        <f t="shared" si="181"/>
        <v>0</v>
      </c>
      <c r="BC179" s="135">
        <f t="shared" si="181"/>
        <v>0</v>
      </c>
      <c r="BD179" s="135">
        <f t="shared" si="181"/>
        <v>0</v>
      </c>
      <c r="BE179" s="135">
        <f t="shared" si="181"/>
        <v>0</v>
      </c>
      <c r="BF179" s="135">
        <f t="shared" si="181"/>
        <v>0</v>
      </c>
      <c r="BG179" s="135">
        <f t="shared" si="181"/>
        <v>0</v>
      </c>
      <c r="BH179" s="135">
        <f t="shared" si="181"/>
        <v>0</v>
      </c>
      <c r="BI179" s="135">
        <f t="shared" si="181"/>
        <v>0</v>
      </c>
      <c r="BJ179" s="135">
        <f t="shared" si="181"/>
        <v>0</v>
      </c>
      <c r="BK179" s="135">
        <f t="shared" si="181"/>
        <v>0</v>
      </c>
      <c r="BL179" s="135">
        <f t="shared" si="181"/>
        <v>0</v>
      </c>
      <c r="BM179" s="135">
        <f t="shared" si="181"/>
        <v>0</v>
      </c>
      <c r="BN179" s="135">
        <f t="shared" si="181"/>
        <v>0</v>
      </c>
      <c r="BO179" s="135">
        <f t="shared" si="181"/>
        <v>0</v>
      </c>
      <c r="BP179" s="135">
        <f t="shared" ref="BP179:CF179" si="182">+BP87</f>
        <v>0</v>
      </c>
      <c r="BQ179" s="135">
        <f t="shared" si="182"/>
        <v>0</v>
      </c>
      <c r="BR179" s="135">
        <f t="shared" si="182"/>
        <v>0</v>
      </c>
      <c r="BS179" s="135">
        <f t="shared" si="182"/>
        <v>0</v>
      </c>
      <c r="BT179" s="135">
        <f t="shared" si="182"/>
        <v>0</v>
      </c>
      <c r="BU179" s="135">
        <f t="shared" si="182"/>
        <v>0</v>
      </c>
      <c r="BV179" s="135">
        <f t="shared" si="182"/>
        <v>0</v>
      </c>
      <c r="BW179" s="135">
        <f t="shared" si="182"/>
        <v>0</v>
      </c>
      <c r="BX179" s="135">
        <f t="shared" si="182"/>
        <v>0</v>
      </c>
      <c r="BY179" s="135">
        <f t="shared" si="182"/>
        <v>0</v>
      </c>
      <c r="BZ179" s="135">
        <f t="shared" si="182"/>
        <v>0</v>
      </c>
      <c r="CA179" s="135">
        <f t="shared" si="182"/>
        <v>0</v>
      </c>
      <c r="CB179" s="135">
        <f t="shared" si="182"/>
        <v>0</v>
      </c>
      <c r="CC179" s="135">
        <f t="shared" si="182"/>
        <v>0</v>
      </c>
      <c r="CD179" s="135">
        <f t="shared" si="182"/>
        <v>0</v>
      </c>
      <c r="CE179" s="135">
        <f t="shared" si="182"/>
        <v>0</v>
      </c>
      <c r="CF179" s="135">
        <f t="shared" si="182"/>
        <v>0</v>
      </c>
    </row>
    <row r="180" spans="3:84" hidden="1" x14ac:dyDescent="0.3">
      <c r="C180" s="135">
        <v>6</v>
      </c>
      <c r="D180" s="135" t="str">
        <f t="shared" ref="D180:BO180" si="183">+D93</f>
        <v>Volumen del Contenedor, m3</v>
      </c>
      <c r="E180" s="135">
        <f t="shared" si="183"/>
        <v>0</v>
      </c>
      <c r="F180" s="135">
        <f t="shared" si="183"/>
        <v>0</v>
      </c>
      <c r="G180" s="135">
        <f t="shared" si="183"/>
        <v>0</v>
      </c>
      <c r="H180" s="135">
        <f t="shared" si="183"/>
        <v>0</v>
      </c>
      <c r="I180" s="135">
        <f t="shared" si="183"/>
        <v>0</v>
      </c>
      <c r="J180" s="135">
        <f t="shared" si="183"/>
        <v>0</v>
      </c>
      <c r="K180" s="135">
        <f t="shared" si="183"/>
        <v>0</v>
      </c>
      <c r="L180" s="135">
        <f t="shared" si="183"/>
        <v>0</v>
      </c>
      <c r="M180" s="135">
        <f t="shared" si="183"/>
        <v>0</v>
      </c>
      <c r="N180" s="135">
        <f t="shared" si="183"/>
        <v>0</v>
      </c>
      <c r="O180" s="135">
        <f t="shared" si="183"/>
        <v>0</v>
      </c>
      <c r="P180" s="135">
        <f t="shared" si="183"/>
        <v>0</v>
      </c>
      <c r="Q180" s="135">
        <f t="shared" si="183"/>
        <v>0</v>
      </c>
      <c r="R180" s="135">
        <f t="shared" si="183"/>
        <v>0</v>
      </c>
      <c r="S180" s="135">
        <f t="shared" si="183"/>
        <v>0</v>
      </c>
      <c r="T180" s="135">
        <f t="shared" si="183"/>
        <v>0</v>
      </c>
      <c r="U180" s="135">
        <f t="shared" si="183"/>
        <v>0</v>
      </c>
      <c r="V180" s="135">
        <f t="shared" si="183"/>
        <v>0</v>
      </c>
      <c r="W180" s="135">
        <f t="shared" si="183"/>
        <v>0</v>
      </c>
      <c r="X180" s="135">
        <f t="shared" si="183"/>
        <v>0</v>
      </c>
      <c r="Y180" s="135">
        <f t="shared" si="183"/>
        <v>0</v>
      </c>
      <c r="Z180" s="135">
        <f t="shared" si="183"/>
        <v>0</v>
      </c>
      <c r="AA180" s="135">
        <f t="shared" si="183"/>
        <v>0</v>
      </c>
      <c r="AB180" s="135">
        <f t="shared" si="183"/>
        <v>0</v>
      </c>
      <c r="AC180" s="135">
        <f t="shared" si="183"/>
        <v>0</v>
      </c>
      <c r="AD180" s="135">
        <f t="shared" si="183"/>
        <v>0</v>
      </c>
      <c r="AE180" s="135">
        <f t="shared" si="183"/>
        <v>0</v>
      </c>
      <c r="AF180" s="135">
        <f t="shared" si="183"/>
        <v>0</v>
      </c>
      <c r="AG180" s="135">
        <f t="shared" si="183"/>
        <v>0</v>
      </c>
      <c r="AH180" s="135">
        <f t="shared" si="183"/>
        <v>0</v>
      </c>
      <c r="AI180" s="135">
        <f t="shared" si="183"/>
        <v>0</v>
      </c>
      <c r="AJ180" s="135">
        <f t="shared" si="183"/>
        <v>0</v>
      </c>
      <c r="AK180" s="135">
        <f t="shared" si="183"/>
        <v>0</v>
      </c>
      <c r="AL180" s="135">
        <f t="shared" si="183"/>
        <v>0</v>
      </c>
      <c r="AM180" s="135">
        <f t="shared" si="183"/>
        <v>0</v>
      </c>
      <c r="AN180" s="135">
        <f t="shared" si="183"/>
        <v>0</v>
      </c>
      <c r="AO180" s="135">
        <f t="shared" si="183"/>
        <v>0</v>
      </c>
      <c r="AP180" s="135">
        <f t="shared" si="183"/>
        <v>0</v>
      </c>
      <c r="AQ180" s="135">
        <f t="shared" si="183"/>
        <v>0</v>
      </c>
      <c r="AR180" s="135">
        <f t="shared" si="183"/>
        <v>0</v>
      </c>
      <c r="AS180" s="135">
        <f t="shared" si="183"/>
        <v>0</v>
      </c>
      <c r="AT180" s="135">
        <f t="shared" si="183"/>
        <v>0</v>
      </c>
      <c r="AU180" s="135">
        <f t="shared" si="183"/>
        <v>0</v>
      </c>
      <c r="AV180" s="135">
        <f t="shared" si="183"/>
        <v>0</v>
      </c>
      <c r="AW180" s="135">
        <f t="shared" si="183"/>
        <v>0</v>
      </c>
      <c r="AX180" s="135">
        <f t="shared" si="183"/>
        <v>0</v>
      </c>
      <c r="AY180" s="135">
        <f t="shared" si="183"/>
        <v>0</v>
      </c>
      <c r="AZ180" s="135">
        <f t="shared" si="183"/>
        <v>0</v>
      </c>
      <c r="BA180" s="135">
        <f t="shared" si="183"/>
        <v>0</v>
      </c>
      <c r="BB180" s="135">
        <f t="shared" si="183"/>
        <v>0</v>
      </c>
      <c r="BC180" s="135">
        <f t="shared" si="183"/>
        <v>0</v>
      </c>
      <c r="BD180" s="135">
        <f t="shared" si="183"/>
        <v>0</v>
      </c>
      <c r="BE180" s="135">
        <f t="shared" si="183"/>
        <v>0</v>
      </c>
      <c r="BF180" s="135">
        <f t="shared" si="183"/>
        <v>0</v>
      </c>
      <c r="BG180" s="135">
        <f t="shared" si="183"/>
        <v>0</v>
      </c>
      <c r="BH180" s="135">
        <f t="shared" si="183"/>
        <v>0</v>
      </c>
      <c r="BI180" s="135">
        <f t="shared" si="183"/>
        <v>0</v>
      </c>
      <c r="BJ180" s="135">
        <f t="shared" si="183"/>
        <v>0</v>
      </c>
      <c r="BK180" s="135">
        <f t="shared" si="183"/>
        <v>0</v>
      </c>
      <c r="BL180" s="135">
        <f t="shared" si="183"/>
        <v>0</v>
      </c>
      <c r="BM180" s="135">
        <f t="shared" si="183"/>
        <v>0</v>
      </c>
      <c r="BN180" s="135">
        <f t="shared" si="183"/>
        <v>0</v>
      </c>
      <c r="BO180" s="135">
        <f t="shared" si="183"/>
        <v>0</v>
      </c>
      <c r="BP180" s="135">
        <f t="shared" ref="BP180:CF180" si="184">+BP93</f>
        <v>0</v>
      </c>
      <c r="BQ180" s="135">
        <f t="shared" si="184"/>
        <v>0</v>
      </c>
      <c r="BR180" s="135">
        <f t="shared" si="184"/>
        <v>0</v>
      </c>
      <c r="BS180" s="135">
        <f t="shared" si="184"/>
        <v>0</v>
      </c>
      <c r="BT180" s="135">
        <f t="shared" si="184"/>
        <v>0</v>
      </c>
      <c r="BU180" s="135">
        <f t="shared" si="184"/>
        <v>0</v>
      </c>
      <c r="BV180" s="135">
        <f t="shared" si="184"/>
        <v>0</v>
      </c>
      <c r="BW180" s="135">
        <f t="shared" si="184"/>
        <v>0</v>
      </c>
      <c r="BX180" s="135">
        <f t="shared" si="184"/>
        <v>0</v>
      </c>
      <c r="BY180" s="135">
        <f t="shared" si="184"/>
        <v>0</v>
      </c>
      <c r="BZ180" s="135">
        <f t="shared" si="184"/>
        <v>0</v>
      </c>
      <c r="CA180" s="135">
        <f t="shared" si="184"/>
        <v>0</v>
      </c>
      <c r="CB180" s="135">
        <f t="shared" si="184"/>
        <v>0</v>
      </c>
      <c r="CC180" s="135">
        <f t="shared" si="184"/>
        <v>0</v>
      </c>
      <c r="CD180" s="135">
        <f t="shared" si="184"/>
        <v>0</v>
      </c>
      <c r="CE180" s="135">
        <f t="shared" si="184"/>
        <v>0</v>
      </c>
      <c r="CF180" s="135">
        <f t="shared" si="184"/>
        <v>0</v>
      </c>
    </row>
    <row r="181" spans="3:84" hidden="1" x14ac:dyDescent="0.3">
      <c r="C181" s="135">
        <v>7</v>
      </c>
      <c r="D181" s="135" t="str">
        <f t="shared" ref="D181:BO181" si="185">+D99</f>
        <v>Volumen del Contenedor, m3</v>
      </c>
      <c r="E181" s="135">
        <f t="shared" si="185"/>
        <v>0</v>
      </c>
      <c r="F181" s="135">
        <f t="shared" si="185"/>
        <v>0</v>
      </c>
      <c r="G181" s="135">
        <f t="shared" si="185"/>
        <v>0</v>
      </c>
      <c r="H181" s="135">
        <f t="shared" si="185"/>
        <v>0</v>
      </c>
      <c r="I181" s="135">
        <f t="shared" si="185"/>
        <v>0</v>
      </c>
      <c r="J181" s="135">
        <f t="shared" si="185"/>
        <v>0</v>
      </c>
      <c r="K181" s="135">
        <f t="shared" si="185"/>
        <v>0</v>
      </c>
      <c r="L181" s="135">
        <f t="shared" si="185"/>
        <v>0</v>
      </c>
      <c r="M181" s="135">
        <f t="shared" si="185"/>
        <v>0</v>
      </c>
      <c r="N181" s="135">
        <f t="shared" si="185"/>
        <v>0</v>
      </c>
      <c r="O181" s="135">
        <f t="shared" si="185"/>
        <v>0</v>
      </c>
      <c r="P181" s="135">
        <f t="shared" si="185"/>
        <v>0</v>
      </c>
      <c r="Q181" s="135">
        <f t="shared" si="185"/>
        <v>0</v>
      </c>
      <c r="R181" s="135">
        <f t="shared" si="185"/>
        <v>0</v>
      </c>
      <c r="S181" s="135">
        <f t="shared" si="185"/>
        <v>0</v>
      </c>
      <c r="T181" s="135">
        <f t="shared" si="185"/>
        <v>0</v>
      </c>
      <c r="U181" s="135">
        <f t="shared" si="185"/>
        <v>0</v>
      </c>
      <c r="V181" s="135">
        <f t="shared" si="185"/>
        <v>0</v>
      </c>
      <c r="W181" s="135">
        <f t="shared" si="185"/>
        <v>0</v>
      </c>
      <c r="X181" s="135">
        <f t="shared" si="185"/>
        <v>0</v>
      </c>
      <c r="Y181" s="135">
        <f t="shared" si="185"/>
        <v>0</v>
      </c>
      <c r="Z181" s="135">
        <f t="shared" si="185"/>
        <v>0</v>
      </c>
      <c r="AA181" s="135">
        <f t="shared" si="185"/>
        <v>0</v>
      </c>
      <c r="AB181" s="135">
        <f t="shared" si="185"/>
        <v>0</v>
      </c>
      <c r="AC181" s="135">
        <f t="shared" si="185"/>
        <v>0</v>
      </c>
      <c r="AD181" s="135">
        <f t="shared" si="185"/>
        <v>0</v>
      </c>
      <c r="AE181" s="135">
        <f t="shared" si="185"/>
        <v>0</v>
      </c>
      <c r="AF181" s="135">
        <f t="shared" si="185"/>
        <v>0</v>
      </c>
      <c r="AG181" s="135">
        <f t="shared" si="185"/>
        <v>0</v>
      </c>
      <c r="AH181" s="135">
        <f t="shared" si="185"/>
        <v>0</v>
      </c>
      <c r="AI181" s="135">
        <f t="shared" si="185"/>
        <v>0</v>
      </c>
      <c r="AJ181" s="135">
        <f t="shared" si="185"/>
        <v>0</v>
      </c>
      <c r="AK181" s="135">
        <f t="shared" si="185"/>
        <v>0</v>
      </c>
      <c r="AL181" s="135">
        <f t="shared" si="185"/>
        <v>0</v>
      </c>
      <c r="AM181" s="135">
        <f t="shared" si="185"/>
        <v>0</v>
      </c>
      <c r="AN181" s="135">
        <f t="shared" si="185"/>
        <v>0</v>
      </c>
      <c r="AO181" s="135">
        <f t="shared" si="185"/>
        <v>0</v>
      </c>
      <c r="AP181" s="135">
        <f t="shared" si="185"/>
        <v>0</v>
      </c>
      <c r="AQ181" s="135">
        <f t="shared" si="185"/>
        <v>0</v>
      </c>
      <c r="AR181" s="135">
        <f t="shared" si="185"/>
        <v>0</v>
      </c>
      <c r="AS181" s="135">
        <f t="shared" si="185"/>
        <v>0</v>
      </c>
      <c r="AT181" s="135">
        <f t="shared" si="185"/>
        <v>0</v>
      </c>
      <c r="AU181" s="135">
        <f t="shared" si="185"/>
        <v>0</v>
      </c>
      <c r="AV181" s="135">
        <f t="shared" si="185"/>
        <v>0</v>
      </c>
      <c r="AW181" s="135">
        <f t="shared" si="185"/>
        <v>0</v>
      </c>
      <c r="AX181" s="135">
        <f t="shared" si="185"/>
        <v>0</v>
      </c>
      <c r="AY181" s="135">
        <f t="shared" si="185"/>
        <v>0</v>
      </c>
      <c r="AZ181" s="135">
        <f t="shared" si="185"/>
        <v>0</v>
      </c>
      <c r="BA181" s="135">
        <f t="shared" si="185"/>
        <v>0</v>
      </c>
      <c r="BB181" s="135">
        <f t="shared" si="185"/>
        <v>0</v>
      </c>
      <c r="BC181" s="135">
        <f t="shared" si="185"/>
        <v>0</v>
      </c>
      <c r="BD181" s="135">
        <f t="shared" si="185"/>
        <v>0</v>
      </c>
      <c r="BE181" s="135">
        <f t="shared" si="185"/>
        <v>0</v>
      </c>
      <c r="BF181" s="135">
        <f t="shared" si="185"/>
        <v>0</v>
      </c>
      <c r="BG181" s="135">
        <f t="shared" si="185"/>
        <v>0</v>
      </c>
      <c r="BH181" s="135">
        <f t="shared" si="185"/>
        <v>0</v>
      </c>
      <c r="BI181" s="135">
        <f t="shared" si="185"/>
        <v>0</v>
      </c>
      <c r="BJ181" s="135">
        <f t="shared" si="185"/>
        <v>0</v>
      </c>
      <c r="BK181" s="135">
        <f t="shared" si="185"/>
        <v>0</v>
      </c>
      <c r="BL181" s="135">
        <f t="shared" si="185"/>
        <v>0</v>
      </c>
      <c r="BM181" s="135">
        <f t="shared" si="185"/>
        <v>0</v>
      </c>
      <c r="BN181" s="135">
        <f t="shared" si="185"/>
        <v>0</v>
      </c>
      <c r="BO181" s="135">
        <f t="shared" si="185"/>
        <v>0</v>
      </c>
      <c r="BP181" s="135">
        <f t="shared" ref="BP181:CF181" si="186">+BP99</f>
        <v>0</v>
      </c>
      <c r="BQ181" s="135">
        <f t="shared" si="186"/>
        <v>0</v>
      </c>
      <c r="BR181" s="135">
        <f t="shared" si="186"/>
        <v>0</v>
      </c>
      <c r="BS181" s="135">
        <f t="shared" si="186"/>
        <v>0</v>
      </c>
      <c r="BT181" s="135">
        <f t="shared" si="186"/>
        <v>0</v>
      </c>
      <c r="BU181" s="135">
        <f t="shared" si="186"/>
        <v>0</v>
      </c>
      <c r="BV181" s="135">
        <f t="shared" si="186"/>
        <v>0</v>
      </c>
      <c r="BW181" s="135">
        <f t="shared" si="186"/>
        <v>0</v>
      </c>
      <c r="BX181" s="135">
        <f t="shared" si="186"/>
        <v>0</v>
      </c>
      <c r="BY181" s="135">
        <f t="shared" si="186"/>
        <v>0</v>
      </c>
      <c r="BZ181" s="135">
        <f t="shared" si="186"/>
        <v>0</v>
      </c>
      <c r="CA181" s="135">
        <f t="shared" si="186"/>
        <v>0</v>
      </c>
      <c r="CB181" s="135">
        <f t="shared" si="186"/>
        <v>0</v>
      </c>
      <c r="CC181" s="135">
        <f t="shared" si="186"/>
        <v>0</v>
      </c>
      <c r="CD181" s="135">
        <f t="shared" si="186"/>
        <v>0</v>
      </c>
      <c r="CE181" s="135">
        <f t="shared" si="186"/>
        <v>0</v>
      </c>
      <c r="CF181" s="135">
        <f t="shared" si="186"/>
        <v>0</v>
      </c>
    </row>
    <row r="182" spans="3:84" hidden="1" x14ac:dyDescent="0.3">
      <c r="C182" s="135">
        <v>8</v>
      </c>
      <c r="D182" s="135" t="str">
        <f t="shared" ref="D182:BO182" si="187">+D105</f>
        <v>Volumen del Contenedor, m3</v>
      </c>
      <c r="E182" s="135">
        <f t="shared" si="187"/>
        <v>0</v>
      </c>
      <c r="F182" s="135">
        <f t="shared" si="187"/>
        <v>0</v>
      </c>
      <c r="G182" s="135">
        <f t="shared" si="187"/>
        <v>0</v>
      </c>
      <c r="H182" s="135">
        <f t="shared" si="187"/>
        <v>0</v>
      </c>
      <c r="I182" s="135">
        <f t="shared" si="187"/>
        <v>0</v>
      </c>
      <c r="J182" s="135">
        <f t="shared" si="187"/>
        <v>0</v>
      </c>
      <c r="K182" s="135">
        <f t="shared" si="187"/>
        <v>0</v>
      </c>
      <c r="L182" s="135">
        <f t="shared" si="187"/>
        <v>0</v>
      </c>
      <c r="M182" s="135">
        <f t="shared" si="187"/>
        <v>0</v>
      </c>
      <c r="N182" s="135">
        <f t="shared" si="187"/>
        <v>0</v>
      </c>
      <c r="O182" s="135">
        <f t="shared" si="187"/>
        <v>0</v>
      </c>
      <c r="P182" s="135">
        <f t="shared" si="187"/>
        <v>0</v>
      </c>
      <c r="Q182" s="135">
        <f t="shared" si="187"/>
        <v>0</v>
      </c>
      <c r="R182" s="135">
        <f t="shared" si="187"/>
        <v>0</v>
      </c>
      <c r="S182" s="135">
        <f t="shared" si="187"/>
        <v>0</v>
      </c>
      <c r="T182" s="135">
        <f t="shared" si="187"/>
        <v>0</v>
      </c>
      <c r="U182" s="135">
        <f t="shared" si="187"/>
        <v>0</v>
      </c>
      <c r="V182" s="135">
        <f t="shared" si="187"/>
        <v>0</v>
      </c>
      <c r="W182" s="135">
        <f t="shared" si="187"/>
        <v>0</v>
      </c>
      <c r="X182" s="135">
        <f t="shared" si="187"/>
        <v>0</v>
      </c>
      <c r="Y182" s="135">
        <f t="shared" si="187"/>
        <v>0</v>
      </c>
      <c r="Z182" s="135">
        <f t="shared" si="187"/>
        <v>0</v>
      </c>
      <c r="AA182" s="135">
        <f t="shared" si="187"/>
        <v>0</v>
      </c>
      <c r="AB182" s="135">
        <f t="shared" si="187"/>
        <v>0</v>
      </c>
      <c r="AC182" s="135">
        <f t="shared" si="187"/>
        <v>0</v>
      </c>
      <c r="AD182" s="135">
        <f t="shared" si="187"/>
        <v>0</v>
      </c>
      <c r="AE182" s="135">
        <f t="shared" si="187"/>
        <v>0</v>
      </c>
      <c r="AF182" s="135">
        <f t="shared" si="187"/>
        <v>0</v>
      </c>
      <c r="AG182" s="135">
        <f t="shared" si="187"/>
        <v>0</v>
      </c>
      <c r="AH182" s="135">
        <f t="shared" si="187"/>
        <v>0</v>
      </c>
      <c r="AI182" s="135">
        <f t="shared" si="187"/>
        <v>0</v>
      </c>
      <c r="AJ182" s="135">
        <f t="shared" si="187"/>
        <v>0</v>
      </c>
      <c r="AK182" s="135">
        <f t="shared" si="187"/>
        <v>0</v>
      </c>
      <c r="AL182" s="135">
        <f t="shared" si="187"/>
        <v>0</v>
      </c>
      <c r="AM182" s="135">
        <f t="shared" si="187"/>
        <v>0</v>
      </c>
      <c r="AN182" s="135">
        <f t="shared" si="187"/>
        <v>0</v>
      </c>
      <c r="AO182" s="135">
        <f t="shared" si="187"/>
        <v>0</v>
      </c>
      <c r="AP182" s="135">
        <f t="shared" si="187"/>
        <v>0</v>
      </c>
      <c r="AQ182" s="135">
        <f t="shared" si="187"/>
        <v>0</v>
      </c>
      <c r="AR182" s="135">
        <f t="shared" si="187"/>
        <v>0</v>
      </c>
      <c r="AS182" s="135">
        <f t="shared" si="187"/>
        <v>0</v>
      </c>
      <c r="AT182" s="135">
        <f t="shared" si="187"/>
        <v>0</v>
      </c>
      <c r="AU182" s="135">
        <f t="shared" si="187"/>
        <v>0</v>
      </c>
      <c r="AV182" s="135">
        <f t="shared" si="187"/>
        <v>0</v>
      </c>
      <c r="AW182" s="135">
        <f t="shared" si="187"/>
        <v>0</v>
      </c>
      <c r="AX182" s="135">
        <f t="shared" si="187"/>
        <v>0</v>
      </c>
      <c r="AY182" s="135">
        <f t="shared" si="187"/>
        <v>0</v>
      </c>
      <c r="AZ182" s="135">
        <f t="shared" si="187"/>
        <v>0</v>
      </c>
      <c r="BA182" s="135">
        <f t="shared" si="187"/>
        <v>0</v>
      </c>
      <c r="BB182" s="135">
        <f t="shared" si="187"/>
        <v>0</v>
      </c>
      <c r="BC182" s="135">
        <f t="shared" si="187"/>
        <v>0</v>
      </c>
      <c r="BD182" s="135">
        <f t="shared" si="187"/>
        <v>0</v>
      </c>
      <c r="BE182" s="135">
        <f t="shared" si="187"/>
        <v>0</v>
      </c>
      <c r="BF182" s="135">
        <f t="shared" si="187"/>
        <v>0</v>
      </c>
      <c r="BG182" s="135">
        <f t="shared" si="187"/>
        <v>0</v>
      </c>
      <c r="BH182" s="135">
        <f t="shared" si="187"/>
        <v>0</v>
      </c>
      <c r="BI182" s="135">
        <f t="shared" si="187"/>
        <v>0</v>
      </c>
      <c r="BJ182" s="135">
        <f t="shared" si="187"/>
        <v>0</v>
      </c>
      <c r="BK182" s="135">
        <f t="shared" si="187"/>
        <v>0</v>
      </c>
      <c r="BL182" s="135">
        <f t="shared" si="187"/>
        <v>0</v>
      </c>
      <c r="BM182" s="135">
        <f t="shared" si="187"/>
        <v>0</v>
      </c>
      <c r="BN182" s="135">
        <f t="shared" si="187"/>
        <v>0</v>
      </c>
      <c r="BO182" s="135">
        <f t="shared" si="187"/>
        <v>0</v>
      </c>
      <c r="BP182" s="135">
        <f t="shared" ref="BP182:CF182" si="188">+BP105</f>
        <v>0</v>
      </c>
      <c r="BQ182" s="135">
        <f t="shared" si="188"/>
        <v>0</v>
      </c>
      <c r="BR182" s="135">
        <f t="shared" si="188"/>
        <v>0</v>
      </c>
      <c r="BS182" s="135">
        <f t="shared" si="188"/>
        <v>0</v>
      </c>
      <c r="BT182" s="135">
        <f t="shared" si="188"/>
        <v>0</v>
      </c>
      <c r="BU182" s="135">
        <f t="shared" si="188"/>
        <v>0</v>
      </c>
      <c r="BV182" s="135">
        <f t="shared" si="188"/>
        <v>0</v>
      </c>
      <c r="BW182" s="135">
        <f t="shared" si="188"/>
        <v>0</v>
      </c>
      <c r="BX182" s="135">
        <f t="shared" si="188"/>
        <v>0</v>
      </c>
      <c r="BY182" s="135">
        <f t="shared" si="188"/>
        <v>0</v>
      </c>
      <c r="BZ182" s="135">
        <f t="shared" si="188"/>
        <v>0</v>
      </c>
      <c r="CA182" s="135">
        <f t="shared" si="188"/>
        <v>0</v>
      </c>
      <c r="CB182" s="135">
        <f t="shared" si="188"/>
        <v>0</v>
      </c>
      <c r="CC182" s="135">
        <f t="shared" si="188"/>
        <v>0</v>
      </c>
      <c r="CD182" s="135">
        <f t="shared" si="188"/>
        <v>0</v>
      </c>
      <c r="CE182" s="135">
        <f t="shared" si="188"/>
        <v>0</v>
      </c>
      <c r="CF182" s="135">
        <f t="shared" si="188"/>
        <v>0</v>
      </c>
    </row>
    <row r="183" spans="3:84" hidden="1" x14ac:dyDescent="0.3">
      <c r="C183" s="135">
        <v>9</v>
      </c>
      <c r="D183" s="135" t="str">
        <f t="shared" ref="D183:BO183" si="189">+D111</f>
        <v>Volumen del Contenedor, m3</v>
      </c>
      <c r="E183" s="135">
        <f t="shared" si="189"/>
        <v>0</v>
      </c>
      <c r="F183" s="135">
        <f t="shared" si="189"/>
        <v>0</v>
      </c>
      <c r="G183" s="135">
        <f t="shared" si="189"/>
        <v>0</v>
      </c>
      <c r="H183" s="135">
        <f t="shared" si="189"/>
        <v>0</v>
      </c>
      <c r="I183" s="135">
        <f t="shared" si="189"/>
        <v>0</v>
      </c>
      <c r="J183" s="135">
        <f t="shared" si="189"/>
        <v>0</v>
      </c>
      <c r="K183" s="135">
        <f t="shared" si="189"/>
        <v>0</v>
      </c>
      <c r="L183" s="135">
        <f t="shared" si="189"/>
        <v>0</v>
      </c>
      <c r="M183" s="135">
        <f t="shared" si="189"/>
        <v>0</v>
      </c>
      <c r="N183" s="135">
        <f t="shared" si="189"/>
        <v>0</v>
      </c>
      <c r="O183" s="135">
        <f t="shared" si="189"/>
        <v>0</v>
      </c>
      <c r="P183" s="135">
        <f t="shared" si="189"/>
        <v>0</v>
      </c>
      <c r="Q183" s="135">
        <f t="shared" si="189"/>
        <v>0</v>
      </c>
      <c r="R183" s="135">
        <f t="shared" si="189"/>
        <v>0</v>
      </c>
      <c r="S183" s="135">
        <f t="shared" si="189"/>
        <v>0</v>
      </c>
      <c r="T183" s="135">
        <f t="shared" si="189"/>
        <v>0</v>
      </c>
      <c r="U183" s="135">
        <f t="shared" si="189"/>
        <v>0</v>
      </c>
      <c r="V183" s="135">
        <f t="shared" si="189"/>
        <v>0</v>
      </c>
      <c r="W183" s="135">
        <f t="shared" si="189"/>
        <v>0</v>
      </c>
      <c r="X183" s="135">
        <f t="shared" si="189"/>
        <v>0</v>
      </c>
      <c r="Y183" s="135">
        <f t="shared" si="189"/>
        <v>0</v>
      </c>
      <c r="Z183" s="135">
        <f t="shared" si="189"/>
        <v>0</v>
      </c>
      <c r="AA183" s="135">
        <f t="shared" si="189"/>
        <v>0</v>
      </c>
      <c r="AB183" s="135">
        <f t="shared" si="189"/>
        <v>0</v>
      </c>
      <c r="AC183" s="135">
        <f t="shared" si="189"/>
        <v>0</v>
      </c>
      <c r="AD183" s="135">
        <f t="shared" si="189"/>
        <v>0</v>
      </c>
      <c r="AE183" s="135">
        <f t="shared" si="189"/>
        <v>0</v>
      </c>
      <c r="AF183" s="135">
        <f t="shared" si="189"/>
        <v>0</v>
      </c>
      <c r="AG183" s="135">
        <f t="shared" si="189"/>
        <v>0</v>
      </c>
      <c r="AH183" s="135">
        <f t="shared" si="189"/>
        <v>0</v>
      </c>
      <c r="AI183" s="135">
        <f t="shared" si="189"/>
        <v>0</v>
      </c>
      <c r="AJ183" s="135">
        <f t="shared" si="189"/>
        <v>0</v>
      </c>
      <c r="AK183" s="135">
        <f t="shared" si="189"/>
        <v>0</v>
      </c>
      <c r="AL183" s="135">
        <f t="shared" si="189"/>
        <v>0</v>
      </c>
      <c r="AM183" s="135">
        <f t="shared" si="189"/>
        <v>0</v>
      </c>
      <c r="AN183" s="135">
        <f t="shared" si="189"/>
        <v>0</v>
      </c>
      <c r="AO183" s="135">
        <f t="shared" si="189"/>
        <v>0</v>
      </c>
      <c r="AP183" s="135">
        <f t="shared" si="189"/>
        <v>0</v>
      </c>
      <c r="AQ183" s="135">
        <f t="shared" si="189"/>
        <v>0</v>
      </c>
      <c r="AR183" s="135">
        <f t="shared" si="189"/>
        <v>0</v>
      </c>
      <c r="AS183" s="135">
        <f t="shared" si="189"/>
        <v>0</v>
      </c>
      <c r="AT183" s="135">
        <f t="shared" si="189"/>
        <v>0</v>
      </c>
      <c r="AU183" s="135">
        <f t="shared" si="189"/>
        <v>0</v>
      </c>
      <c r="AV183" s="135">
        <f t="shared" si="189"/>
        <v>0</v>
      </c>
      <c r="AW183" s="135">
        <f t="shared" si="189"/>
        <v>0</v>
      </c>
      <c r="AX183" s="135">
        <f t="shared" si="189"/>
        <v>0</v>
      </c>
      <c r="AY183" s="135">
        <f t="shared" si="189"/>
        <v>0</v>
      </c>
      <c r="AZ183" s="135">
        <f t="shared" si="189"/>
        <v>0</v>
      </c>
      <c r="BA183" s="135">
        <f t="shared" si="189"/>
        <v>0</v>
      </c>
      <c r="BB183" s="135">
        <f t="shared" si="189"/>
        <v>0</v>
      </c>
      <c r="BC183" s="135">
        <f t="shared" si="189"/>
        <v>0</v>
      </c>
      <c r="BD183" s="135">
        <f t="shared" si="189"/>
        <v>0</v>
      </c>
      <c r="BE183" s="135">
        <f t="shared" si="189"/>
        <v>0</v>
      </c>
      <c r="BF183" s="135">
        <f t="shared" si="189"/>
        <v>0</v>
      </c>
      <c r="BG183" s="135">
        <f t="shared" si="189"/>
        <v>0</v>
      </c>
      <c r="BH183" s="135">
        <f t="shared" si="189"/>
        <v>0</v>
      </c>
      <c r="BI183" s="135">
        <f t="shared" si="189"/>
        <v>0</v>
      </c>
      <c r="BJ183" s="135">
        <f t="shared" si="189"/>
        <v>0</v>
      </c>
      <c r="BK183" s="135">
        <f t="shared" si="189"/>
        <v>0</v>
      </c>
      <c r="BL183" s="135">
        <f t="shared" si="189"/>
        <v>0</v>
      </c>
      <c r="BM183" s="135">
        <f t="shared" si="189"/>
        <v>0</v>
      </c>
      <c r="BN183" s="135">
        <f t="shared" si="189"/>
        <v>0</v>
      </c>
      <c r="BO183" s="135">
        <f t="shared" si="189"/>
        <v>0</v>
      </c>
      <c r="BP183" s="135">
        <f t="shared" ref="BP183:CF183" si="190">+BP111</f>
        <v>0</v>
      </c>
      <c r="BQ183" s="135">
        <f t="shared" si="190"/>
        <v>0</v>
      </c>
      <c r="BR183" s="135">
        <f t="shared" si="190"/>
        <v>0</v>
      </c>
      <c r="BS183" s="135">
        <f t="shared" si="190"/>
        <v>0</v>
      </c>
      <c r="BT183" s="135">
        <f t="shared" si="190"/>
        <v>0</v>
      </c>
      <c r="BU183" s="135">
        <f t="shared" si="190"/>
        <v>0</v>
      </c>
      <c r="BV183" s="135">
        <f t="shared" si="190"/>
        <v>0</v>
      </c>
      <c r="BW183" s="135">
        <f t="shared" si="190"/>
        <v>0</v>
      </c>
      <c r="BX183" s="135">
        <f t="shared" si="190"/>
        <v>0</v>
      </c>
      <c r="BY183" s="135">
        <f t="shared" si="190"/>
        <v>0</v>
      </c>
      <c r="BZ183" s="135">
        <f t="shared" si="190"/>
        <v>0</v>
      </c>
      <c r="CA183" s="135">
        <f t="shared" si="190"/>
        <v>0</v>
      </c>
      <c r="CB183" s="135">
        <f t="shared" si="190"/>
        <v>0</v>
      </c>
      <c r="CC183" s="135">
        <f t="shared" si="190"/>
        <v>0</v>
      </c>
      <c r="CD183" s="135">
        <f t="shared" si="190"/>
        <v>0</v>
      </c>
      <c r="CE183" s="135">
        <f t="shared" si="190"/>
        <v>0</v>
      </c>
      <c r="CF183" s="135">
        <f t="shared" si="190"/>
        <v>0</v>
      </c>
    </row>
    <row r="184" spans="3:84" hidden="1" x14ac:dyDescent="0.3">
      <c r="C184" s="135">
        <v>10</v>
      </c>
      <c r="D184" s="135" t="str">
        <f>+D117</f>
        <v>Volumen del Contenedor, m4</v>
      </c>
      <c r="E184" s="135">
        <f t="shared" ref="E184:BP184" si="191">+E117</f>
        <v>0</v>
      </c>
      <c r="F184" s="135">
        <f t="shared" si="191"/>
        <v>0</v>
      </c>
      <c r="G184" s="135">
        <f t="shared" si="191"/>
        <v>0</v>
      </c>
      <c r="H184" s="135">
        <f t="shared" si="191"/>
        <v>0</v>
      </c>
      <c r="I184" s="135">
        <f t="shared" si="191"/>
        <v>0</v>
      </c>
      <c r="J184" s="135">
        <f t="shared" si="191"/>
        <v>0</v>
      </c>
      <c r="K184" s="135">
        <f t="shared" si="191"/>
        <v>0</v>
      </c>
      <c r="L184" s="135">
        <f t="shared" si="191"/>
        <v>0</v>
      </c>
      <c r="M184" s="135">
        <f t="shared" si="191"/>
        <v>0</v>
      </c>
      <c r="N184" s="135">
        <f t="shared" si="191"/>
        <v>0</v>
      </c>
      <c r="O184" s="135">
        <f t="shared" si="191"/>
        <v>0</v>
      </c>
      <c r="P184" s="135">
        <f t="shared" si="191"/>
        <v>0</v>
      </c>
      <c r="Q184" s="135">
        <f t="shared" si="191"/>
        <v>0</v>
      </c>
      <c r="R184" s="135">
        <f t="shared" si="191"/>
        <v>0</v>
      </c>
      <c r="S184" s="135">
        <f t="shared" si="191"/>
        <v>0</v>
      </c>
      <c r="T184" s="135">
        <f t="shared" si="191"/>
        <v>0</v>
      </c>
      <c r="U184" s="135">
        <f t="shared" si="191"/>
        <v>0</v>
      </c>
      <c r="V184" s="135">
        <f t="shared" si="191"/>
        <v>0</v>
      </c>
      <c r="W184" s="135">
        <f t="shared" si="191"/>
        <v>0</v>
      </c>
      <c r="X184" s="135">
        <f t="shared" si="191"/>
        <v>0</v>
      </c>
      <c r="Y184" s="135">
        <f t="shared" si="191"/>
        <v>0</v>
      </c>
      <c r="Z184" s="135">
        <f t="shared" si="191"/>
        <v>0</v>
      </c>
      <c r="AA184" s="135">
        <f t="shared" si="191"/>
        <v>0</v>
      </c>
      <c r="AB184" s="135">
        <f t="shared" si="191"/>
        <v>0</v>
      </c>
      <c r="AC184" s="135">
        <f t="shared" si="191"/>
        <v>0</v>
      </c>
      <c r="AD184" s="135">
        <f t="shared" si="191"/>
        <v>0</v>
      </c>
      <c r="AE184" s="135">
        <f t="shared" si="191"/>
        <v>0</v>
      </c>
      <c r="AF184" s="135">
        <f t="shared" si="191"/>
        <v>0</v>
      </c>
      <c r="AG184" s="135">
        <f t="shared" si="191"/>
        <v>0</v>
      </c>
      <c r="AH184" s="135">
        <f t="shared" si="191"/>
        <v>0</v>
      </c>
      <c r="AI184" s="135">
        <f t="shared" si="191"/>
        <v>0</v>
      </c>
      <c r="AJ184" s="135">
        <f t="shared" si="191"/>
        <v>0</v>
      </c>
      <c r="AK184" s="135">
        <f t="shared" si="191"/>
        <v>0</v>
      </c>
      <c r="AL184" s="135">
        <f t="shared" si="191"/>
        <v>0</v>
      </c>
      <c r="AM184" s="135">
        <f t="shared" si="191"/>
        <v>0</v>
      </c>
      <c r="AN184" s="135">
        <f t="shared" si="191"/>
        <v>0</v>
      </c>
      <c r="AO184" s="135">
        <f t="shared" si="191"/>
        <v>0</v>
      </c>
      <c r="AP184" s="135">
        <f t="shared" si="191"/>
        <v>0</v>
      </c>
      <c r="AQ184" s="135">
        <f t="shared" si="191"/>
        <v>0</v>
      </c>
      <c r="AR184" s="135">
        <f t="shared" si="191"/>
        <v>0</v>
      </c>
      <c r="AS184" s="135">
        <f t="shared" si="191"/>
        <v>0</v>
      </c>
      <c r="AT184" s="135">
        <f t="shared" si="191"/>
        <v>0</v>
      </c>
      <c r="AU184" s="135">
        <f t="shared" si="191"/>
        <v>0</v>
      </c>
      <c r="AV184" s="135">
        <f t="shared" si="191"/>
        <v>0</v>
      </c>
      <c r="AW184" s="135">
        <f t="shared" si="191"/>
        <v>0</v>
      </c>
      <c r="AX184" s="135">
        <f t="shared" si="191"/>
        <v>0</v>
      </c>
      <c r="AY184" s="135">
        <f t="shared" si="191"/>
        <v>0</v>
      </c>
      <c r="AZ184" s="135">
        <f t="shared" si="191"/>
        <v>0</v>
      </c>
      <c r="BA184" s="135">
        <f t="shared" si="191"/>
        <v>0</v>
      </c>
      <c r="BB184" s="135">
        <f t="shared" si="191"/>
        <v>0</v>
      </c>
      <c r="BC184" s="135">
        <f t="shared" si="191"/>
        <v>0</v>
      </c>
      <c r="BD184" s="135">
        <f t="shared" si="191"/>
        <v>0</v>
      </c>
      <c r="BE184" s="135">
        <f t="shared" si="191"/>
        <v>0</v>
      </c>
      <c r="BF184" s="135">
        <f t="shared" si="191"/>
        <v>0</v>
      </c>
      <c r="BG184" s="135">
        <f t="shared" si="191"/>
        <v>0</v>
      </c>
      <c r="BH184" s="135">
        <f t="shared" si="191"/>
        <v>0</v>
      </c>
      <c r="BI184" s="135">
        <f t="shared" si="191"/>
        <v>0</v>
      </c>
      <c r="BJ184" s="135">
        <f t="shared" si="191"/>
        <v>0</v>
      </c>
      <c r="BK184" s="135">
        <f t="shared" si="191"/>
        <v>0</v>
      </c>
      <c r="BL184" s="135">
        <f t="shared" si="191"/>
        <v>0</v>
      </c>
      <c r="BM184" s="135">
        <f t="shared" si="191"/>
        <v>0</v>
      </c>
      <c r="BN184" s="135">
        <f t="shared" si="191"/>
        <v>0</v>
      </c>
      <c r="BO184" s="135">
        <f t="shared" si="191"/>
        <v>0</v>
      </c>
      <c r="BP184" s="135">
        <f t="shared" si="191"/>
        <v>0</v>
      </c>
      <c r="BQ184" s="135">
        <f t="shared" ref="BQ184:CF184" si="192">+BQ117</f>
        <v>0</v>
      </c>
      <c r="BR184" s="135">
        <f t="shared" si="192"/>
        <v>0</v>
      </c>
      <c r="BS184" s="135">
        <f t="shared" si="192"/>
        <v>0</v>
      </c>
      <c r="BT184" s="135">
        <f t="shared" si="192"/>
        <v>0</v>
      </c>
      <c r="BU184" s="135">
        <f t="shared" si="192"/>
        <v>0</v>
      </c>
      <c r="BV184" s="135">
        <f t="shared" si="192"/>
        <v>0</v>
      </c>
      <c r="BW184" s="135">
        <f t="shared" si="192"/>
        <v>0</v>
      </c>
      <c r="BX184" s="135">
        <f t="shared" si="192"/>
        <v>0</v>
      </c>
      <c r="BY184" s="135">
        <f t="shared" si="192"/>
        <v>0</v>
      </c>
      <c r="BZ184" s="135">
        <f t="shared" si="192"/>
        <v>0</v>
      </c>
      <c r="CA184" s="135">
        <f t="shared" si="192"/>
        <v>0</v>
      </c>
      <c r="CB184" s="135">
        <f t="shared" si="192"/>
        <v>0</v>
      </c>
      <c r="CC184" s="135">
        <f t="shared" si="192"/>
        <v>0</v>
      </c>
      <c r="CD184" s="135">
        <f t="shared" si="192"/>
        <v>0</v>
      </c>
      <c r="CE184" s="135">
        <f t="shared" si="192"/>
        <v>0</v>
      </c>
      <c r="CF184" s="135">
        <f t="shared" si="192"/>
        <v>0</v>
      </c>
    </row>
    <row r="185" spans="3:84" hidden="1" x14ac:dyDescent="0.3">
      <c r="C185" s="135"/>
      <c r="D185" s="135" t="s">
        <v>272</v>
      </c>
      <c r="E185" s="135">
        <f>+SUM(E175:E184)</f>
        <v>0</v>
      </c>
      <c r="F185" s="135">
        <f t="shared" ref="F185:BQ185" si="193">+SUM(F175:F184)</f>
        <v>0</v>
      </c>
      <c r="G185" s="135">
        <f t="shared" si="193"/>
        <v>0</v>
      </c>
      <c r="H185" s="135">
        <f t="shared" si="193"/>
        <v>0</v>
      </c>
      <c r="I185" s="135">
        <f t="shared" si="193"/>
        <v>0</v>
      </c>
      <c r="J185" s="135">
        <f t="shared" si="193"/>
        <v>0</v>
      </c>
      <c r="K185" s="135">
        <f t="shared" si="193"/>
        <v>0</v>
      </c>
      <c r="L185" s="135">
        <f t="shared" si="193"/>
        <v>0</v>
      </c>
      <c r="M185" s="135">
        <f t="shared" si="193"/>
        <v>0</v>
      </c>
      <c r="N185" s="135">
        <f t="shared" si="193"/>
        <v>0</v>
      </c>
      <c r="O185" s="135">
        <f t="shared" si="193"/>
        <v>0</v>
      </c>
      <c r="P185" s="135">
        <f t="shared" si="193"/>
        <v>0</v>
      </c>
      <c r="Q185" s="135">
        <f t="shared" si="193"/>
        <v>0</v>
      </c>
      <c r="R185" s="135">
        <f t="shared" si="193"/>
        <v>0</v>
      </c>
      <c r="S185" s="135">
        <f t="shared" si="193"/>
        <v>0</v>
      </c>
      <c r="T185" s="135">
        <f t="shared" si="193"/>
        <v>0</v>
      </c>
      <c r="U185" s="135">
        <f t="shared" si="193"/>
        <v>0</v>
      </c>
      <c r="V185" s="135">
        <f t="shared" si="193"/>
        <v>0</v>
      </c>
      <c r="W185" s="135">
        <f t="shared" si="193"/>
        <v>0</v>
      </c>
      <c r="X185" s="135">
        <f t="shared" si="193"/>
        <v>0</v>
      </c>
      <c r="Y185" s="135">
        <f t="shared" si="193"/>
        <v>0</v>
      </c>
      <c r="Z185" s="135">
        <f t="shared" si="193"/>
        <v>0</v>
      </c>
      <c r="AA185" s="135">
        <f t="shared" si="193"/>
        <v>0</v>
      </c>
      <c r="AB185" s="135">
        <f t="shared" si="193"/>
        <v>0</v>
      </c>
      <c r="AC185" s="135">
        <f t="shared" si="193"/>
        <v>0</v>
      </c>
      <c r="AD185" s="135">
        <f t="shared" si="193"/>
        <v>0</v>
      </c>
      <c r="AE185" s="135">
        <f t="shared" si="193"/>
        <v>0</v>
      </c>
      <c r="AF185" s="135">
        <f t="shared" si="193"/>
        <v>0</v>
      </c>
      <c r="AG185" s="135">
        <f t="shared" si="193"/>
        <v>0</v>
      </c>
      <c r="AH185" s="135">
        <f t="shared" si="193"/>
        <v>0</v>
      </c>
      <c r="AI185" s="135">
        <f t="shared" si="193"/>
        <v>0</v>
      </c>
      <c r="AJ185" s="135">
        <f t="shared" si="193"/>
        <v>0</v>
      </c>
      <c r="AK185" s="135">
        <f t="shared" si="193"/>
        <v>0</v>
      </c>
      <c r="AL185" s="135">
        <f t="shared" si="193"/>
        <v>0</v>
      </c>
      <c r="AM185" s="135">
        <f t="shared" si="193"/>
        <v>0</v>
      </c>
      <c r="AN185" s="135">
        <f t="shared" si="193"/>
        <v>0</v>
      </c>
      <c r="AO185" s="135">
        <f t="shared" si="193"/>
        <v>0</v>
      </c>
      <c r="AP185" s="135">
        <f t="shared" si="193"/>
        <v>0</v>
      </c>
      <c r="AQ185" s="135">
        <f t="shared" si="193"/>
        <v>0</v>
      </c>
      <c r="AR185" s="135">
        <f t="shared" si="193"/>
        <v>0</v>
      </c>
      <c r="AS185" s="135">
        <f t="shared" si="193"/>
        <v>0</v>
      </c>
      <c r="AT185" s="135">
        <f t="shared" si="193"/>
        <v>0</v>
      </c>
      <c r="AU185" s="135">
        <f t="shared" si="193"/>
        <v>0</v>
      </c>
      <c r="AV185" s="135">
        <f t="shared" si="193"/>
        <v>0</v>
      </c>
      <c r="AW185" s="135">
        <f t="shared" si="193"/>
        <v>0</v>
      </c>
      <c r="AX185" s="135">
        <f t="shared" si="193"/>
        <v>0</v>
      </c>
      <c r="AY185" s="135">
        <f t="shared" si="193"/>
        <v>0</v>
      </c>
      <c r="AZ185" s="135">
        <f t="shared" si="193"/>
        <v>0</v>
      </c>
      <c r="BA185" s="135">
        <f t="shared" si="193"/>
        <v>0</v>
      </c>
      <c r="BB185" s="135">
        <f t="shared" si="193"/>
        <v>0</v>
      </c>
      <c r="BC185" s="135">
        <f t="shared" si="193"/>
        <v>0</v>
      </c>
      <c r="BD185" s="135">
        <f t="shared" si="193"/>
        <v>0</v>
      </c>
      <c r="BE185" s="135">
        <f t="shared" si="193"/>
        <v>0</v>
      </c>
      <c r="BF185" s="135">
        <f t="shared" si="193"/>
        <v>0</v>
      </c>
      <c r="BG185" s="135">
        <f t="shared" si="193"/>
        <v>0</v>
      </c>
      <c r="BH185" s="135">
        <f t="shared" si="193"/>
        <v>0</v>
      </c>
      <c r="BI185" s="135">
        <f t="shared" si="193"/>
        <v>0</v>
      </c>
      <c r="BJ185" s="135">
        <f t="shared" si="193"/>
        <v>0</v>
      </c>
      <c r="BK185" s="135">
        <f t="shared" si="193"/>
        <v>0</v>
      </c>
      <c r="BL185" s="135">
        <f t="shared" si="193"/>
        <v>0</v>
      </c>
      <c r="BM185" s="135">
        <f t="shared" si="193"/>
        <v>0</v>
      </c>
      <c r="BN185" s="135">
        <f t="shared" si="193"/>
        <v>0</v>
      </c>
      <c r="BO185" s="135">
        <f t="shared" si="193"/>
        <v>0</v>
      </c>
      <c r="BP185" s="135">
        <f t="shared" si="193"/>
        <v>0</v>
      </c>
      <c r="BQ185" s="135">
        <f t="shared" si="193"/>
        <v>0</v>
      </c>
      <c r="BR185" s="135">
        <f t="shared" ref="BR185:CF185" si="194">+SUM(BR175:BR184)</f>
        <v>0</v>
      </c>
      <c r="BS185" s="135">
        <f t="shared" si="194"/>
        <v>0</v>
      </c>
      <c r="BT185" s="135">
        <f t="shared" si="194"/>
        <v>0</v>
      </c>
      <c r="BU185" s="135">
        <f t="shared" si="194"/>
        <v>0</v>
      </c>
      <c r="BV185" s="135">
        <f t="shared" si="194"/>
        <v>0</v>
      </c>
      <c r="BW185" s="135">
        <f t="shared" si="194"/>
        <v>0</v>
      </c>
      <c r="BX185" s="135">
        <f t="shared" si="194"/>
        <v>0</v>
      </c>
      <c r="BY185" s="135">
        <f t="shared" si="194"/>
        <v>0</v>
      </c>
      <c r="BZ185" s="135">
        <f t="shared" si="194"/>
        <v>0</v>
      </c>
      <c r="CA185" s="135">
        <f t="shared" si="194"/>
        <v>0</v>
      </c>
      <c r="CB185" s="135">
        <f t="shared" si="194"/>
        <v>0</v>
      </c>
      <c r="CC185" s="135">
        <f t="shared" si="194"/>
        <v>0</v>
      </c>
      <c r="CD185" s="135">
        <f t="shared" si="194"/>
        <v>0</v>
      </c>
      <c r="CE185" s="135">
        <f t="shared" si="194"/>
        <v>0</v>
      </c>
      <c r="CF185" s="135">
        <f t="shared" si="194"/>
        <v>0</v>
      </c>
    </row>
    <row r="186" spans="3:84" hidden="1" x14ac:dyDescent="0.3">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row>
    <row r="187" spans="3:84" ht="17.25" hidden="1" thickBot="1" x14ac:dyDescent="0.35">
      <c r="C187" s="135"/>
      <c r="D187" s="135"/>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c r="AI187" s="135"/>
      <c r="AJ187" s="135"/>
      <c r="AK187" s="135"/>
      <c r="AL187" s="135"/>
      <c r="AM187" s="135"/>
      <c r="AN187" s="135"/>
      <c r="AO187" s="135"/>
      <c r="AP187" s="135"/>
      <c r="AQ187" s="135"/>
      <c r="AR187" s="135"/>
      <c r="AS187" s="135"/>
      <c r="AT187" s="135"/>
      <c r="AU187" s="135"/>
      <c r="AV187" s="135"/>
      <c r="AW187" s="135"/>
      <c r="AX187" s="135"/>
      <c r="AY187" s="135"/>
      <c r="AZ187" s="135"/>
      <c r="BA187" s="135"/>
      <c r="BB187" s="135"/>
      <c r="BC187" s="135"/>
      <c r="BD187" s="135"/>
      <c r="BE187" s="135"/>
      <c r="BF187" s="135"/>
      <c r="BG187" s="135"/>
      <c r="BH187" s="135"/>
      <c r="BI187" s="135"/>
      <c r="BJ187" s="135"/>
      <c r="BK187" s="135"/>
      <c r="BL187" s="135"/>
      <c r="BM187" s="135"/>
      <c r="BN187" s="135"/>
      <c r="BO187" s="135"/>
      <c r="BP187" s="135"/>
      <c r="BQ187" s="135"/>
      <c r="BR187" s="135"/>
      <c r="BS187" s="135"/>
      <c r="BT187" s="135"/>
      <c r="BU187" s="135"/>
      <c r="BV187" s="135"/>
      <c r="BW187" s="135"/>
      <c r="BX187" s="135"/>
      <c r="BY187" s="135"/>
      <c r="BZ187" s="135"/>
      <c r="CA187" s="135"/>
      <c r="CB187" s="135"/>
      <c r="CC187" s="135"/>
      <c r="CD187" s="135"/>
      <c r="CE187" s="135"/>
      <c r="CF187" s="135"/>
    </row>
    <row r="188" spans="3:84" hidden="1" x14ac:dyDescent="0.3">
      <c r="C188" s="135"/>
      <c r="D188" s="521" t="s">
        <v>250</v>
      </c>
      <c r="E188" s="507">
        <v>2</v>
      </c>
      <c r="F188" s="507">
        <v>3</v>
      </c>
      <c r="G188" s="507">
        <v>4</v>
      </c>
      <c r="H188" s="507">
        <v>5</v>
      </c>
      <c r="I188" s="507">
        <v>6</v>
      </c>
      <c r="J188" s="507">
        <v>7</v>
      </c>
      <c r="K188" s="507">
        <v>8</v>
      </c>
      <c r="L188" s="507">
        <v>9</v>
      </c>
      <c r="M188" s="507">
        <v>10</v>
      </c>
      <c r="N188" s="507">
        <v>11</v>
      </c>
      <c r="O188" s="507">
        <v>12</v>
      </c>
      <c r="P188" s="507">
        <v>13</v>
      </c>
      <c r="Q188" s="507">
        <v>14</v>
      </c>
      <c r="R188" s="507">
        <v>15</v>
      </c>
      <c r="S188" s="507">
        <v>16</v>
      </c>
      <c r="T188" s="507">
        <v>17</v>
      </c>
      <c r="U188" s="507">
        <v>18</v>
      </c>
      <c r="V188" s="507">
        <v>19</v>
      </c>
      <c r="W188" s="507">
        <v>20</v>
      </c>
      <c r="X188" s="507">
        <v>21</v>
      </c>
      <c r="Y188" s="507">
        <v>22</v>
      </c>
      <c r="Z188" s="507">
        <v>23</v>
      </c>
      <c r="AA188" s="507">
        <v>24</v>
      </c>
      <c r="AB188" s="507">
        <v>25</v>
      </c>
      <c r="AC188" s="507">
        <v>26</v>
      </c>
      <c r="AD188" s="507">
        <v>27</v>
      </c>
      <c r="AE188" s="507">
        <v>28</v>
      </c>
      <c r="AF188" s="507">
        <v>29</v>
      </c>
      <c r="AG188" s="507">
        <v>30</v>
      </c>
      <c r="AH188" s="507">
        <v>31</v>
      </c>
      <c r="AI188" s="507">
        <v>32</v>
      </c>
      <c r="AJ188" s="507">
        <v>33</v>
      </c>
      <c r="AK188" s="507">
        <v>34</v>
      </c>
      <c r="AL188" s="507">
        <v>35</v>
      </c>
      <c r="AM188" s="507">
        <v>36</v>
      </c>
      <c r="AN188" s="507">
        <v>37</v>
      </c>
      <c r="AO188" s="507">
        <v>38</v>
      </c>
      <c r="AP188" s="507">
        <v>39</v>
      </c>
      <c r="AQ188" s="507">
        <v>40</v>
      </c>
      <c r="AR188" s="507">
        <v>41</v>
      </c>
      <c r="AS188" s="507">
        <v>42</v>
      </c>
      <c r="AT188" s="507">
        <v>43</v>
      </c>
      <c r="AU188" s="507">
        <v>44</v>
      </c>
      <c r="AV188" s="507">
        <v>45</v>
      </c>
      <c r="AW188" s="507">
        <v>46</v>
      </c>
      <c r="AX188" s="507">
        <v>47</v>
      </c>
      <c r="AY188" s="507">
        <v>48</v>
      </c>
      <c r="AZ188" s="507">
        <v>49</v>
      </c>
      <c r="BA188" s="507">
        <v>50</v>
      </c>
      <c r="BB188" s="507">
        <v>51</v>
      </c>
      <c r="BC188" s="507">
        <v>52</v>
      </c>
      <c r="BD188" s="507">
        <v>53</v>
      </c>
      <c r="BE188" s="507">
        <v>54</v>
      </c>
      <c r="BF188" s="507">
        <v>55</v>
      </c>
      <c r="BG188" s="507">
        <v>56</v>
      </c>
      <c r="BH188" s="507">
        <v>57</v>
      </c>
      <c r="BI188" s="507">
        <v>58</v>
      </c>
      <c r="BJ188" s="507">
        <v>59</v>
      </c>
      <c r="BK188" s="507">
        <v>60</v>
      </c>
      <c r="BL188" s="507">
        <v>61</v>
      </c>
      <c r="BM188" s="507">
        <v>62</v>
      </c>
      <c r="BN188" s="507">
        <v>63</v>
      </c>
      <c r="BO188" s="507">
        <v>64</v>
      </c>
      <c r="BP188" s="507">
        <v>65</v>
      </c>
      <c r="BQ188" s="507">
        <v>66</v>
      </c>
      <c r="BR188" s="507">
        <v>67</v>
      </c>
      <c r="BS188" s="507">
        <v>68</v>
      </c>
      <c r="BT188" s="507">
        <v>69</v>
      </c>
      <c r="BU188" s="507">
        <v>70</v>
      </c>
      <c r="BV188" s="507">
        <v>71</v>
      </c>
      <c r="BW188" s="507">
        <v>72</v>
      </c>
      <c r="BX188" s="507">
        <v>73</v>
      </c>
      <c r="BY188" s="507">
        <v>74</v>
      </c>
      <c r="BZ188" s="507">
        <v>75</v>
      </c>
      <c r="CA188" s="507">
        <v>76</v>
      </c>
      <c r="CB188" s="507">
        <v>77</v>
      </c>
      <c r="CC188" s="507">
        <v>78</v>
      </c>
      <c r="CD188" s="507">
        <v>79</v>
      </c>
      <c r="CE188" s="507">
        <v>80</v>
      </c>
      <c r="CF188" s="507">
        <v>81</v>
      </c>
    </row>
    <row r="189" spans="3:84" hidden="1" x14ac:dyDescent="0.3">
      <c r="C189" s="135">
        <v>1</v>
      </c>
      <c r="D189" s="522" t="str">
        <f>+'Base Datos'!Y4</f>
        <v>ZARANDA 1</v>
      </c>
      <c r="E189" s="523">
        <f>+'ZARANDA 1'!E22</f>
        <v>0</v>
      </c>
      <c r="F189" s="523">
        <f>+'ZARANDA 1'!F22</f>
        <v>0</v>
      </c>
      <c r="G189" s="523">
        <f>+'ZARANDA 1'!G22</f>
        <v>0</v>
      </c>
      <c r="H189" s="523">
        <f>+'ZARANDA 1'!H22</f>
        <v>0</v>
      </c>
      <c r="I189" s="523">
        <f>+'ZARANDA 1'!I22</f>
        <v>0</v>
      </c>
      <c r="J189" s="523">
        <f>+'ZARANDA 1'!J22</f>
        <v>2010</v>
      </c>
      <c r="K189" s="523">
        <f>+'ZARANDA 1'!K22</f>
        <v>1819.9999999999998</v>
      </c>
      <c r="L189" s="523">
        <f>+'ZARANDA 1'!L22</f>
        <v>1869.9999999999998</v>
      </c>
      <c r="M189" s="523">
        <f>+'ZARANDA 1'!M22</f>
        <v>1880</v>
      </c>
      <c r="N189" s="523">
        <f>+'ZARANDA 1'!N22</f>
        <v>1880</v>
      </c>
      <c r="O189" s="523">
        <f>+'ZARANDA 1'!O22</f>
        <v>0</v>
      </c>
      <c r="P189" s="523">
        <f>+'ZARANDA 1'!P22</f>
        <v>0</v>
      </c>
      <c r="Q189" s="523">
        <f>+'ZARANDA 1'!Q22</f>
        <v>0</v>
      </c>
      <c r="R189" s="523">
        <f>+'ZARANDA 1'!R22</f>
        <v>0</v>
      </c>
      <c r="S189" s="523">
        <f>+'ZARANDA 1'!S22</f>
        <v>0</v>
      </c>
      <c r="T189" s="523">
        <f>+'ZARANDA 1'!T22</f>
        <v>0</v>
      </c>
      <c r="U189" s="523">
        <f>+'ZARANDA 1'!U22</f>
        <v>0</v>
      </c>
      <c r="V189" s="523">
        <f>+'ZARANDA 1'!V22</f>
        <v>0</v>
      </c>
      <c r="W189" s="523">
        <f>+'ZARANDA 1'!W22</f>
        <v>0</v>
      </c>
      <c r="X189" s="523">
        <f>+'ZARANDA 1'!X22</f>
        <v>0</v>
      </c>
      <c r="Y189" s="523">
        <f>+'ZARANDA 1'!Y22</f>
        <v>0</v>
      </c>
      <c r="Z189" s="523">
        <f>+'ZARANDA 1'!Z22</f>
        <v>0</v>
      </c>
      <c r="AA189" s="523">
        <f>+'ZARANDA 1'!AA22</f>
        <v>0</v>
      </c>
      <c r="AB189" s="523">
        <f>+'ZARANDA 1'!AB22</f>
        <v>0</v>
      </c>
      <c r="AC189" s="523">
        <f>+'ZARANDA 1'!AC22</f>
        <v>0</v>
      </c>
      <c r="AD189" s="523">
        <f>+'ZARANDA 1'!AD22</f>
        <v>0</v>
      </c>
      <c r="AE189" s="523">
        <f>+'ZARANDA 1'!AE22</f>
        <v>0</v>
      </c>
      <c r="AF189" s="523">
        <f>+'ZARANDA 1'!AF22</f>
        <v>0</v>
      </c>
      <c r="AG189" s="523">
        <f>+'ZARANDA 1'!AG22</f>
        <v>0</v>
      </c>
      <c r="AH189" s="523">
        <f>+'ZARANDA 1'!AH22</f>
        <v>0</v>
      </c>
      <c r="AI189" s="523">
        <f>+'ZARANDA 1'!AI22</f>
        <v>0</v>
      </c>
      <c r="AJ189" s="523">
        <f>+'ZARANDA 1'!AJ22</f>
        <v>0</v>
      </c>
      <c r="AK189" s="523">
        <f>+'ZARANDA 1'!AK22</f>
        <v>0</v>
      </c>
      <c r="AL189" s="523">
        <f>+'ZARANDA 1'!AL22</f>
        <v>0</v>
      </c>
      <c r="AM189" s="523">
        <f>+'ZARANDA 1'!AM22</f>
        <v>0</v>
      </c>
      <c r="AN189" s="523">
        <f>+'ZARANDA 1'!AN22</f>
        <v>0</v>
      </c>
      <c r="AO189" s="523">
        <f>+'ZARANDA 1'!AO22</f>
        <v>0</v>
      </c>
      <c r="AP189" s="523">
        <f>+'ZARANDA 1'!AP22</f>
        <v>0</v>
      </c>
      <c r="AQ189" s="523">
        <f>+'ZARANDA 1'!AQ22</f>
        <v>0</v>
      </c>
      <c r="AR189" s="523">
        <f>+'ZARANDA 1'!AR22</f>
        <v>0</v>
      </c>
      <c r="AS189" s="523">
        <f>+'ZARANDA 1'!AS22</f>
        <v>0</v>
      </c>
      <c r="AT189" s="523">
        <f>+'ZARANDA 1'!AT22</f>
        <v>0</v>
      </c>
      <c r="AU189" s="523">
        <f>+'ZARANDA 1'!AU22</f>
        <v>0</v>
      </c>
      <c r="AV189" s="523">
        <f>+'ZARANDA 1'!AV22</f>
        <v>0</v>
      </c>
      <c r="AW189" s="523">
        <f>+'ZARANDA 1'!AW22</f>
        <v>0</v>
      </c>
      <c r="AX189" s="523">
        <f>+'ZARANDA 1'!AX22</f>
        <v>0</v>
      </c>
      <c r="AY189" s="523">
        <f>+'ZARANDA 1'!AY22</f>
        <v>0</v>
      </c>
      <c r="AZ189" s="523">
        <f>+'ZARANDA 1'!AZ22</f>
        <v>0</v>
      </c>
      <c r="BA189" s="523">
        <f>+'ZARANDA 1'!BA22</f>
        <v>0</v>
      </c>
      <c r="BB189" s="523">
        <f>+'ZARANDA 1'!BB22</f>
        <v>0</v>
      </c>
      <c r="BC189" s="523">
        <f>+'ZARANDA 1'!BC22</f>
        <v>0</v>
      </c>
      <c r="BD189" s="523">
        <f>+'ZARANDA 1'!BD22</f>
        <v>0</v>
      </c>
      <c r="BE189" s="523">
        <f>+'ZARANDA 1'!BE22</f>
        <v>0</v>
      </c>
      <c r="BF189" s="523">
        <f>+'ZARANDA 1'!BF22</f>
        <v>0</v>
      </c>
      <c r="BG189" s="523">
        <f>+'ZARANDA 1'!BG22</f>
        <v>0</v>
      </c>
      <c r="BH189" s="523">
        <f>+'ZARANDA 1'!BH22</f>
        <v>0</v>
      </c>
      <c r="BI189" s="523">
        <f>+'ZARANDA 1'!BI22</f>
        <v>0</v>
      </c>
      <c r="BJ189" s="523">
        <f>+'ZARANDA 1'!BJ22</f>
        <v>0</v>
      </c>
      <c r="BK189" s="523">
        <f>+'ZARANDA 1'!BK22</f>
        <v>0</v>
      </c>
      <c r="BL189" s="523">
        <f>+'ZARANDA 1'!BL22</f>
        <v>0</v>
      </c>
      <c r="BM189" s="523">
        <f>+'ZARANDA 1'!BM22</f>
        <v>0</v>
      </c>
      <c r="BN189" s="523">
        <f>+'ZARANDA 1'!BN22</f>
        <v>0</v>
      </c>
      <c r="BO189" s="523">
        <f>+'ZARANDA 1'!BO22</f>
        <v>0</v>
      </c>
      <c r="BP189" s="523">
        <f>+'ZARANDA 1'!BP22</f>
        <v>0</v>
      </c>
      <c r="BQ189" s="523">
        <f>+'ZARANDA 1'!BQ22</f>
        <v>0</v>
      </c>
      <c r="BR189" s="523">
        <f>+'ZARANDA 1'!BR22</f>
        <v>0</v>
      </c>
      <c r="BS189" s="523">
        <f>+'ZARANDA 1'!BS22</f>
        <v>0</v>
      </c>
      <c r="BT189" s="523">
        <f>+'ZARANDA 1'!BT22</f>
        <v>0</v>
      </c>
      <c r="BU189" s="523">
        <f>+'ZARANDA 1'!BU22</f>
        <v>0</v>
      </c>
      <c r="BV189" s="523">
        <f>+'ZARANDA 1'!BV22</f>
        <v>0</v>
      </c>
      <c r="BW189" s="523">
        <f>+'ZARANDA 1'!BW22</f>
        <v>0</v>
      </c>
      <c r="BX189" s="523">
        <f>+'ZARANDA 1'!BX22</f>
        <v>0</v>
      </c>
      <c r="BY189" s="523">
        <f>+'ZARANDA 1'!BY22</f>
        <v>0</v>
      </c>
      <c r="BZ189" s="523">
        <f>+'ZARANDA 1'!BZ22</f>
        <v>0</v>
      </c>
      <c r="CA189" s="523">
        <f>+'ZARANDA 1'!CA22</f>
        <v>0</v>
      </c>
      <c r="CB189" s="523">
        <f>+'ZARANDA 1'!CB22</f>
        <v>0</v>
      </c>
      <c r="CC189" s="523">
        <f>+'ZARANDA 1'!CC22</f>
        <v>0</v>
      </c>
      <c r="CD189" s="523">
        <f>+'ZARANDA 1'!CD22</f>
        <v>0</v>
      </c>
      <c r="CE189" s="523">
        <f>+'ZARANDA 1'!CE22</f>
        <v>0</v>
      </c>
      <c r="CF189" s="523">
        <f>+'ZARANDA 1'!CF22</f>
        <v>0</v>
      </c>
    </row>
    <row r="190" spans="3:84" hidden="1" x14ac:dyDescent="0.3">
      <c r="C190" s="135">
        <v>2</v>
      </c>
      <c r="D190" s="522" t="str">
        <f>+'Base Datos'!Y5</f>
        <v>ZARANDA 2</v>
      </c>
      <c r="E190" s="523">
        <f>+'ZARANDA 2'!E22</f>
        <v>0</v>
      </c>
      <c r="F190" s="523">
        <f>+'ZARANDA 2'!F22</f>
        <v>0</v>
      </c>
      <c r="G190" s="523">
        <f>+'ZARANDA 2'!G22</f>
        <v>0</v>
      </c>
      <c r="H190" s="523">
        <f>+'ZARANDA 2'!H22</f>
        <v>0</v>
      </c>
      <c r="I190" s="523">
        <f>+'ZARANDA 2'!I22</f>
        <v>0</v>
      </c>
      <c r="J190" s="523">
        <f>+'ZARANDA 2'!J22</f>
        <v>1960</v>
      </c>
      <c r="K190" s="523">
        <f>+'ZARANDA 2'!K22</f>
        <v>1900.0000000000002</v>
      </c>
      <c r="L190" s="523">
        <f>+'ZARANDA 2'!L22</f>
        <v>1880.0000000000002</v>
      </c>
      <c r="M190" s="523">
        <f>+'ZARANDA 2'!M22</f>
        <v>1870</v>
      </c>
      <c r="N190" s="523">
        <f>+'ZARANDA 2'!N22</f>
        <v>1869.9999999999998</v>
      </c>
      <c r="O190" s="523">
        <f>+'ZARANDA 2'!O22</f>
        <v>0</v>
      </c>
      <c r="P190" s="523">
        <f>+'ZARANDA 2'!P22</f>
        <v>0</v>
      </c>
      <c r="Q190" s="523">
        <f>+'ZARANDA 2'!Q22</f>
        <v>0</v>
      </c>
      <c r="R190" s="523">
        <f>+'ZARANDA 2'!R22</f>
        <v>0</v>
      </c>
      <c r="S190" s="523">
        <f>+'ZARANDA 2'!S22</f>
        <v>0</v>
      </c>
      <c r="T190" s="523">
        <f>+'ZARANDA 2'!T22</f>
        <v>0</v>
      </c>
      <c r="U190" s="523">
        <f>+'ZARANDA 2'!U22</f>
        <v>0</v>
      </c>
      <c r="V190" s="523">
        <f>+'ZARANDA 2'!V22</f>
        <v>0</v>
      </c>
      <c r="W190" s="523">
        <f>+'ZARANDA 2'!W22</f>
        <v>0</v>
      </c>
      <c r="X190" s="523">
        <f>+'ZARANDA 2'!X22</f>
        <v>0</v>
      </c>
      <c r="Y190" s="523">
        <f>+'ZARANDA 2'!Y22</f>
        <v>0</v>
      </c>
      <c r="Z190" s="523">
        <f>+'ZARANDA 2'!Z22</f>
        <v>0</v>
      </c>
      <c r="AA190" s="523">
        <f>+'ZARANDA 2'!AA22</f>
        <v>0</v>
      </c>
      <c r="AB190" s="523">
        <f>+'ZARANDA 2'!AB22</f>
        <v>0</v>
      </c>
      <c r="AC190" s="523">
        <f>+'ZARANDA 2'!AC22</f>
        <v>0</v>
      </c>
      <c r="AD190" s="523">
        <f>+'ZARANDA 2'!AD22</f>
        <v>0</v>
      </c>
      <c r="AE190" s="523">
        <f>+'ZARANDA 2'!AE22</f>
        <v>0</v>
      </c>
      <c r="AF190" s="523">
        <f>+'ZARANDA 2'!AF22</f>
        <v>0</v>
      </c>
      <c r="AG190" s="523">
        <f>+'ZARANDA 2'!AG22</f>
        <v>0</v>
      </c>
      <c r="AH190" s="523">
        <f>+'ZARANDA 2'!AH22</f>
        <v>0</v>
      </c>
      <c r="AI190" s="523">
        <f>+'ZARANDA 2'!AI22</f>
        <v>0</v>
      </c>
      <c r="AJ190" s="523">
        <f>+'ZARANDA 2'!AJ22</f>
        <v>0</v>
      </c>
      <c r="AK190" s="523">
        <f>+'ZARANDA 2'!AK22</f>
        <v>0</v>
      </c>
      <c r="AL190" s="523">
        <f>+'ZARANDA 2'!AL22</f>
        <v>0</v>
      </c>
      <c r="AM190" s="523">
        <f>+'ZARANDA 2'!AM22</f>
        <v>0</v>
      </c>
      <c r="AN190" s="523">
        <f>+'ZARANDA 2'!AN22</f>
        <v>0</v>
      </c>
      <c r="AO190" s="523">
        <f>+'ZARANDA 2'!AO22</f>
        <v>0</v>
      </c>
      <c r="AP190" s="523">
        <f>+'ZARANDA 2'!AP22</f>
        <v>0</v>
      </c>
      <c r="AQ190" s="523">
        <f>+'ZARANDA 2'!AQ22</f>
        <v>0</v>
      </c>
      <c r="AR190" s="523">
        <f>+'ZARANDA 2'!AR22</f>
        <v>0</v>
      </c>
      <c r="AS190" s="523">
        <f>+'ZARANDA 2'!AS22</f>
        <v>0</v>
      </c>
      <c r="AT190" s="523">
        <f>+'ZARANDA 2'!AT22</f>
        <v>0</v>
      </c>
      <c r="AU190" s="523">
        <f>+'ZARANDA 2'!AU22</f>
        <v>0</v>
      </c>
      <c r="AV190" s="523">
        <f>+'ZARANDA 2'!AV22</f>
        <v>0</v>
      </c>
      <c r="AW190" s="523">
        <f>+'ZARANDA 2'!AW22</f>
        <v>0</v>
      </c>
      <c r="AX190" s="523">
        <f>+'ZARANDA 2'!AX22</f>
        <v>0</v>
      </c>
      <c r="AY190" s="523">
        <f>+'ZARANDA 2'!AY22</f>
        <v>0</v>
      </c>
      <c r="AZ190" s="523">
        <f>+'ZARANDA 2'!AZ22</f>
        <v>0</v>
      </c>
      <c r="BA190" s="523">
        <f>+'ZARANDA 2'!BA22</f>
        <v>0</v>
      </c>
      <c r="BB190" s="523">
        <f>+'ZARANDA 2'!BB22</f>
        <v>0</v>
      </c>
      <c r="BC190" s="523">
        <f>+'ZARANDA 2'!BC22</f>
        <v>0</v>
      </c>
      <c r="BD190" s="523">
        <f>+'ZARANDA 2'!BD22</f>
        <v>0</v>
      </c>
      <c r="BE190" s="523">
        <f>+'ZARANDA 2'!BE22</f>
        <v>0</v>
      </c>
      <c r="BF190" s="523">
        <f>+'ZARANDA 2'!BF22</f>
        <v>0</v>
      </c>
      <c r="BG190" s="523">
        <f>+'ZARANDA 2'!BG22</f>
        <v>0</v>
      </c>
      <c r="BH190" s="523">
        <f>+'ZARANDA 2'!BH22</f>
        <v>0</v>
      </c>
      <c r="BI190" s="523">
        <f>+'ZARANDA 2'!BI22</f>
        <v>0</v>
      </c>
      <c r="BJ190" s="523">
        <f>+'ZARANDA 2'!BJ22</f>
        <v>0</v>
      </c>
      <c r="BK190" s="523">
        <f>+'ZARANDA 2'!BK22</f>
        <v>0</v>
      </c>
      <c r="BL190" s="523">
        <f>+'ZARANDA 2'!BL22</f>
        <v>0</v>
      </c>
      <c r="BM190" s="523">
        <f>+'ZARANDA 2'!BM22</f>
        <v>0</v>
      </c>
      <c r="BN190" s="523">
        <f>+'ZARANDA 2'!BN22</f>
        <v>0</v>
      </c>
      <c r="BO190" s="523">
        <f>+'ZARANDA 2'!BO22</f>
        <v>0</v>
      </c>
      <c r="BP190" s="523">
        <f>+'ZARANDA 2'!BP22</f>
        <v>0</v>
      </c>
      <c r="BQ190" s="523">
        <f>+'ZARANDA 2'!BQ22</f>
        <v>0</v>
      </c>
      <c r="BR190" s="523">
        <f>+'ZARANDA 2'!BR22</f>
        <v>0</v>
      </c>
      <c r="BS190" s="523">
        <f>+'ZARANDA 2'!BS22</f>
        <v>0</v>
      </c>
      <c r="BT190" s="523">
        <f>+'ZARANDA 2'!BT22</f>
        <v>0</v>
      </c>
      <c r="BU190" s="523">
        <f>+'ZARANDA 2'!BU22</f>
        <v>0</v>
      </c>
      <c r="BV190" s="523">
        <f>+'ZARANDA 2'!BV22</f>
        <v>0</v>
      </c>
      <c r="BW190" s="523">
        <f>+'ZARANDA 2'!BW22</f>
        <v>0</v>
      </c>
      <c r="BX190" s="523">
        <f>+'ZARANDA 2'!BX22</f>
        <v>0</v>
      </c>
      <c r="BY190" s="523">
        <f>+'ZARANDA 2'!BY22</f>
        <v>0</v>
      </c>
      <c r="BZ190" s="523">
        <f>+'ZARANDA 2'!BZ22</f>
        <v>0</v>
      </c>
      <c r="CA190" s="523">
        <f>+'ZARANDA 2'!CA22</f>
        <v>0</v>
      </c>
      <c r="CB190" s="523">
        <f>+'ZARANDA 2'!CB22</f>
        <v>0</v>
      </c>
      <c r="CC190" s="523">
        <f>+'ZARANDA 2'!CC22</f>
        <v>0</v>
      </c>
      <c r="CD190" s="523">
        <f>+'ZARANDA 2'!CD22</f>
        <v>0</v>
      </c>
      <c r="CE190" s="523">
        <f>+'ZARANDA 2'!CE22</f>
        <v>0</v>
      </c>
      <c r="CF190" s="523">
        <f>+'ZARANDA 2'!CF22</f>
        <v>0</v>
      </c>
    </row>
    <row r="191" spans="3:84" hidden="1" x14ac:dyDescent="0.3">
      <c r="C191" s="135">
        <v>3</v>
      </c>
      <c r="D191" s="522" t="str">
        <f>+'Base Datos'!Y6</f>
        <v>ZARANDA 3</v>
      </c>
      <c r="E191" s="523">
        <f>+'ZARANDA 3'!E22</f>
        <v>0</v>
      </c>
      <c r="F191" s="523">
        <f>+'ZARANDA 3'!F22</f>
        <v>0</v>
      </c>
      <c r="G191" s="523">
        <f>+'ZARANDA 3'!G22</f>
        <v>0</v>
      </c>
      <c r="H191" s="523">
        <f>+'ZARANDA 3'!H22</f>
        <v>0</v>
      </c>
      <c r="I191" s="523">
        <f>+'ZARANDA 3'!I22</f>
        <v>0</v>
      </c>
      <c r="J191" s="523">
        <f>+'ZARANDA 3'!J22</f>
        <v>2040</v>
      </c>
      <c r="K191" s="523">
        <f>+'ZARANDA 3'!K22</f>
        <v>1850</v>
      </c>
      <c r="L191" s="523">
        <f>+'ZARANDA 3'!L22</f>
        <v>1910</v>
      </c>
      <c r="M191" s="523">
        <f>+'ZARANDA 3'!M22</f>
        <v>1890</v>
      </c>
      <c r="N191" s="523">
        <f>+'ZARANDA 3'!N22</f>
        <v>1890</v>
      </c>
      <c r="O191" s="523">
        <f>+'ZARANDA 3'!O22</f>
        <v>0</v>
      </c>
      <c r="P191" s="523">
        <f>+'ZARANDA 3'!P22</f>
        <v>0</v>
      </c>
      <c r="Q191" s="523">
        <f>+'ZARANDA 3'!Q22</f>
        <v>0</v>
      </c>
      <c r="R191" s="523">
        <f>+'ZARANDA 3'!R22</f>
        <v>0</v>
      </c>
      <c r="S191" s="523">
        <f>+'ZARANDA 3'!S22</f>
        <v>0</v>
      </c>
      <c r="T191" s="523">
        <f>+'ZARANDA 3'!T22</f>
        <v>0</v>
      </c>
      <c r="U191" s="523">
        <f>+'ZARANDA 3'!U22</f>
        <v>0</v>
      </c>
      <c r="V191" s="523">
        <f>+'ZARANDA 3'!V22</f>
        <v>0</v>
      </c>
      <c r="W191" s="523">
        <f>+'ZARANDA 3'!W22</f>
        <v>0</v>
      </c>
      <c r="X191" s="523">
        <f>+'ZARANDA 3'!X22</f>
        <v>0</v>
      </c>
      <c r="Y191" s="523">
        <f>+'ZARANDA 3'!Y22</f>
        <v>0</v>
      </c>
      <c r="Z191" s="523">
        <f>+'ZARANDA 3'!Z22</f>
        <v>0</v>
      </c>
      <c r="AA191" s="523">
        <f>+'ZARANDA 3'!AA22</f>
        <v>0</v>
      </c>
      <c r="AB191" s="523">
        <f>+'ZARANDA 3'!AB22</f>
        <v>0</v>
      </c>
      <c r="AC191" s="523">
        <f>+'ZARANDA 3'!AC22</f>
        <v>0</v>
      </c>
      <c r="AD191" s="523">
        <f>+'ZARANDA 3'!AD22</f>
        <v>0</v>
      </c>
      <c r="AE191" s="523">
        <f>+'ZARANDA 3'!AE22</f>
        <v>0</v>
      </c>
      <c r="AF191" s="523">
        <f>+'ZARANDA 3'!AF22</f>
        <v>0</v>
      </c>
      <c r="AG191" s="523">
        <f>+'ZARANDA 3'!AG22</f>
        <v>0</v>
      </c>
      <c r="AH191" s="523">
        <f>+'ZARANDA 3'!AH22</f>
        <v>0</v>
      </c>
      <c r="AI191" s="523">
        <f>+'ZARANDA 3'!AI22</f>
        <v>0</v>
      </c>
      <c r="AJ191" s="523">
        <f>+'ZARANDA 3'!AJ22</f>
        <v>0</v>
      </c>
      <c r="AK191" s="523">
        <f>+'ZARANDA 3'!AK22</f>
        <v>0</v>
      </c>
      <c r="AL191" s="523">
        <f>+'ZARANDA 3'!AL22</f>
        <v>0</v>
      </c>
      <c r="AM191" s="523">
        <f>+'ZARANDA 3'!AM22</f>
        <v>0</v>
      </c>
      <c r="AN191" s="523">
        <f>+'ZARANDA 3'!AN22</f>
        <v>0</v>
      </c>
      <c r="AO191" s="523">
        <f>+'ZARANDA 3'!AO22</f>
        <v>0</v>
      </c>
      <c r="AP191" s="523">
        <f>+'ZARANDA 3'!AP22</f>
        <v>0</v>
      </c>
      <c r="AQ191" s="523">
        <f>+'ZARANDA 3'!AQ22</f>
        <v>0</v>
      </c>
      <c r="AR191" s="523">
        <f>+'ZARANDA 3'!AR22</f>
        <v>0</v>
      </c>
      <c r="AS191" s="523">
        <f>+'ZARANDA 3'!AS22</f>
        <v>0</v>
      </c>
      <c r="AT191" s="523">
        <f>+'ZARANDA 3'!AT22</f>
        <v>0</v>
      </c>
      <c r="AU191" s="523">
        <f>+'ZARANDA 3'!AU22</f>
        <v>0</v>
      </c>
      <c r="AV191" s="523">
        <f>+'ZARANDA 3'!AV22</f>
        <v>0</v>
      </c>
      <c r="AW191" s="523">
        <f>+'ZARANDA 3'!AW22</f>
        <v>0</v>
      </c>
      <c r="AX191" s="523">
        <f>+'ZARANDA 3'!AX22</f>
        <v>0</v>
      </c>
      <c r="AY191" s="523">
        <f>+'ZARANDA 3'!AY22</f>
        <v>0</v>
      </c>
      <c r="AZ191" s="523">
        <f>+'ZARANDA 3'!AZ22</f>
        <v>0</v>
      </c>
      <c r="BA191" s="523">
        <f>+'ZARANDA 3'!BA22</f>
        <v>0</v>
      </c>
      <c r="BB191" s="523">
        <f>+'ZARANDA 3'!BB22</f>
        <v>0</v>
      </c>
      <c r="BC191" s="523">
        <f>+'ZARANDA 3'!BC22</f>
        <v>0</v>
      </c>
      <c r="BD191" s="523">
        <f>+'ZARANDA 3'!BD22</f>
        <v>0</v>
      </c>
      <c r="BE191" s="523">
        <f>+'ZARANDA 3'!BE22</f>
        <v>0</v>
      </c>
      <c r="BF191" s="523">
        <f>+'ZARANDA 3'!BF22</f>
        <v>0</v>
      </c>
      <c r="BG191" s="523">
        <f>+'ZARANDA 3'!BG22</f>
        <v>0</v>
      </c>
      <c r="BH191" s="523">
        <f>+'ZARANDA 3'!BH22</f>
        <v>0</v>
      </c>
      <c r="BI191" s="523">
        <f>+'ZARANDA 3'!BI22</f>
        <v>0</v>
      </c>
      <c r="BJ191" s="523">
        <f>+'ZARANDA 3'!BJ22</f>
        <v>0</v>
      </c>
      <c r="BK191" s="523">
        <f>+'ZARANDA 3'!BK22</f>
        <v>0</v>
      </c>
      <c r="BL191" s="523">
        <f>+'ZARANDA 3'!BL22</f>
        <v>0</v>
      </c>
      <c r="BM191" s="523">
        <f>+'ZARANDA 3'!BM22</f>
        <v>0</v>
      </c>
      <c r="BN191" s="523">
        <f>+'ZARANDA 3'!BN22</f>
        <v>0</v>
      </c>
      <c r="BO191" s="523">
        <f>+'ZARANDA 3'!BO22</f>
        <v>0</v>
      </c>
      <c r="BP191" s="523">
        <f>+'ZARANDA 3'!BP22</f>
        <v>0</v>
      </c>
      <c r="BQ191" s="523">
        <f>+'ZARANDA 3'!BQ22</f>
        <v>0</v>
      </c>
      <c r="BR191" s="523">
        <f>+'ZARANDA 3'!BR22</f>
        <v>0</v>
      </c>
      <c r="BS191" s="523">
        <f>+'ZARANDA 3'!BS22</f>
        <v>0</v>
      </c>
      <c r="BT191" s="523">
        <f>+'ZARANDA 3'!BT22</f>
        <v>0</v>
      </c>
      <c r="BU191" s="523">
        <f>+'ZARANDA 3'!BU22</f>
        <v>0</v>
      </c>
      <c r="BV191" s="523">
        <f>+'ZARANDA 3'!BV22</f>
        <v>0</v>
      </c>
      <c r="BW191" s="523">
        <f>+'ZARANDA 3'!BW22</f>
        <v>0</v>
      </c>
      <c r="BX191" s="523">
        <f>+'ZARANDA 3'!BX22</f>
        <v>0</v>
      </c>
      <c r="BY191" s="523">
        <f>+'ZARANDA 3'!BY22</f>
        <v>0</v>
      </c>
      <c r="BZ191" s="523">
        <f>+'ZARANDA 3'!BZ22</f>
        <v>0</v>
      </c>
      <c r="CA191" s="523">
        <f>+'ZARANDA 3'!CA22</f>
        <v>0</v>
      </c>
      <c r="CB191" s="523">
        <f>+'ZARANDA 3'!CB22</f>
        <v>0</v>
      </c>
      <c r="CC191" s="523">
        <f>+'ZARANDA 3'!CC22</f>
        <v>0</v>
      </c>
      <c r="CD191" s="523">
        <f>+'ZARANDA 3'!CD22</f>
        <v>0</v>
      </c>
      <c r="CE191" s="523">
        <f>+'ZARANDA 3'!CE22</f>
        <v>0</v>
      </c>
      <c r="CF191" s="523">
        <f>+'ZARANDA 3'!CF22</f>
        <v>0</v>
      </c>
    </row>
    <row r="192" spans="3:84" hidden="1" x14ac:dyDescent="0.3">
      <c r="C192" s="135">
        <v>4</v>
      </c>
      <c r="D192" s="522" t="str">
        <f>+'Base Datos'!Y7</f>
        <v>DESARENADOR</v>
      </c>
      <c r="E192" s="523">
        <f>+DESARENADOR!E22</f>
        <v>0</v>
      </c>
      <c r="F192" s="523">
        <f>+DESARENADOR!F22</f>
        <v>0</v>
      </c>
      <c r="G192" s="523">
        <f>+DESARENADOR!G22</f>
        <v>0</v>
      </c>
      <c r="H192" s="523">
        <f>+DESARENADOR!H22</f>
        <v>0</v>
      </c>
      <c r="I192" s="523">
        <f>+DESARENADOR!I22</f>
        <v>0</v>
      </c>
      <c r="J192" s="523">
        <f>+DESARENADOR!J22</f>
        <v>0</v>
      </c>
      <c r="K192" s="523">
        <f>+DESARENADOR!K22</f>
        <v>1720</v>
      </c>
      <c r="L192" s="523">
        <f>+DESARENADOR!L22</f>
        <v>1740</v>
      </c>
      <c r="M192" s="523">
        <f>+DESARENADOR!M22</f>
        <v>1750</v>
      </c>
      <c r="N192" s="523">
        <f>+DESARENADOR!N22</f>
        <v>1750</v>
      </c>
      <c r="O192" s="523">
        <f>+DESARENADOR!O22</f>
        <v>0</v>
      </c>
      <c r="P192" s="523">
        <f>+DESARENADOR!P22</f>
        <v>0</v>
      </c>
      <c r="Q192" s="523">
        <f>+DESARENADOR!Q22</f>
        <v>0</v>
      </c>
      <c r="R192" s="523">
        <f>+DESARENADOR!R22</f>
        <v>0</v>
      </c>
      <c r="S192" s="523">
        <f>+DESARENADOR!S22</f>
        <v>0</v>
      </c>
      <c r="T192" s="523">
        <f>+DESARENADOR!T22</f>
        <v>0</v>
      </c>
      <c r="U192" s="523">
        <f>+DESARENADOR!U22</f>
        <v>0</v>
      </c>
      <c r="V192" s="523">
        <f>+DESARENADOR!V22</f>
        <v>0</v>
      </c>
      <c r="W192" s="523">
        <f>+DESARENADOR!W22</f>
        <v>0</v>
      </c>
      <c r="X192" s="523">
        <f>+DESARENADOR!X22</f>
        <v>0</v>
      </c>
      <c r="Y192" s="523">
        <f>+DESARENADOR!Y22</f>
        <v>0</v>
      </c>
      <c r="Z192" s="523">
        <f>+DESARENADOR!Z22</f>
        <v>0</v>
      </c>
      <c r="AA192" s="523">
        <f>+DESARENADOR!AA22</f>
        <v>0</v>
      </c>
      <c r="AB192" s="523">
        <f>+DESARENADOR!AB22</f>
        <v>0</v>
      </c>
      <c r="AC192" s="523">
        <f>+DESARENADOR!AC22</f>
        <v>0</v>
      </c>
      <c r="AD192" s="523">
        <f>+DESARENADOR!AD22</f>
        <v>0</v>
      </c>
      <c r="AE192" s="523">
        <f>+DESARENADOR!AE22</f>
        <v>0</v>
      </c>
      <c r="AF192" s="523">
        <f>+DESARENADOR!AF22</f>
        <v>0</v>
      </c>
      <c r="AG192" s="523">
        <f>+DESARENADOR!AG22</f>
        <v>0</v>
      </c>
      <c r="AH192" s="523">
        <f>+DESARENADOR!AH22</f>
        <v>0</v>
      </c>
      <c r="AI192" s="523">
        <f>+DESARENADOR!AI22</f>
        <v>0</v>
      </c>
      <c r="AJ192" s="523">
        <f>+DESARENADOR!AJ22</f>
        <v>0</v>
      </c>
      <c r="AK192" s="523">
        <f>+DESARENADOR!AK22</f>
        <v>0</v>
      </c>
      <c r="AL192" s="523">
        <f>+DESARENADOR!AL22</f>
        <v>0</v>
      </c>
      <c r="AM192" s="523">
        <f>+DESARENADOR!AM22</f>
        <v>0</v>
      </c>
      <c r="AN192" s="523">
        <f>+DESARENADOR!AN22</f>
        <v>0</v>
      </c>
      <c r="AO192" s="523">
        <f>+DESARENADOR!AO22</f>
        <v>0</v>
      </c>
      <c r="AP192" s="523">
        <f>+DESARENADOR!AP22</f>
        <v>0</v>
      </c>
      <c r="AQ192" s="523">
        <f>+DESARENADOR!AQ22</f>
        <v>0</v>
      </c>
      <c r="AR192" s="523">
        <f>+DESARENADOR!AR22</f>
        <v>0</v>
      </c>
      <c r="AS192" s="523">
        <f>+DESARENADOR!AS22</f>
        <v>0</v>
      </c>
      <c r="AT192" s="523">
        <f>+DESARENADOR!AT22</f>
        <v>0</v>
      </c>
      <c r="AU192" s="523">
        <f>+DESARENADOR!AU22</f>
        <v>0</v>
      </c>
      <c r="AV192" s="523">
        <f>+DESARENADOR!AV22</f>
        <v>0</v>
      </c>
      <c r="AW192" s="523">
        <f>+DESARENADOR!AW22</f>
        <v>0</v>
      </c>
      <c r="AX192" s="523">
        <f>+DESARENADOR!AX22</f>
        <v>0</v>
      </c>
      <c r="AY192" s="523">
        <f>+DESARENADOR!AY22</f>
        <v>0</v>
      </c>
      <c r="AZ192" s="523">
        <f>+DESARENADOR!AZ22</f>
        <v>0</v>
      </c>
      <c r="BA192" s="523">
        <f>+DESARENADOR!BA22</f>
        <v>0</v>
      </c>
      <c r="BB192" s="523">
        <f>+DESARENADOR!BB22</f>
        <v>0</v>
      </c>
      <c r="BC192" s="523">
        <f>+DESARENADOR!BC22</f>
        <v>0</v>
      </c>
      <c r="BD192" s="523">
        <f>+DESARENADOR!BD22</f>
        <v>0</v>
      </c>
      <c r="BE192" s="523">
        <f>+DESARENADOR!BE22</f>
        <v>0</v>
      </c>
      <c r="BF192" s="523">
        <f>+DESARENADOR!BF22</f>
        <v>0</v>
      </c>
      <c r="BG192" s="523">
        <f>+DESARENADOR!BG22</f>
        <v>0</v>
      </c>
      <c r="BH192" s="523">
        <f>+DESARENADOR!BH22</f>
        <v>0</v>
      </c>
      <c r="BI192" s="523">
        <f>+DESARENADOR!BI22</f>
        <v>0</v>
      </c>
      <c r="BJ192" s="523">
        <f>+DESARENADOR!BJ22</f>
        <v>0</v>
      </c>
      <c r="BK192" s="523">
        <f>+DESARENADOR!BK22</f>
        <v>0</v>
      </c>
      <c r="BL192" s="523">
        <f>+DESARENADOR!BL22</f>
        <v>0</v>
      </c>
      <c r="BM192" s="523">
        <f>+DESARENADOR!BM22</f>
        <v>0</v>
      </c>
      <c r="BN192" s="523">
        <f>+DESARENADOR!BN22</f>
        <v>0</v>
      </c>
      <c r="BO192" s="523">
        <f>+DESARENADOR!BO22</f>
        <v>0</v>
      </c>
      <c r="BP192" s="523">
        <f>+DESARENADOR!BP22</f>
        <v>0</v>
      </c>
      <c r="BQ192" s="523">
        <f>+DESARENADOR!BQ22</f>
        <v>0</v>
      </c>
      <c r="BR192" s="523">
        <f>+DESARENADOR!BR22</f>
        <v>0</v>
      </c>
      <c r="BS192" s="523">
        <f>+DESARENADOR!BS22</f>
        <v>0</v>
      </c>
      <c r="BT192" s="523">
        <f>+DESARENADOR!BT22</f>
        <v>0</v>
      </c>
      <c r="BU192" s="523">
        <f>+DESARENADOR!BU22</f>
        <v>0</v>
      </c>
      <c r="BV192" s="523">
        <f>+DESARENADOR!BV22</f>
        <v>0</v>
      </c>
      <c r="BW192" s="523">
        <f>+DESARENADOR!BW22</f>
        <v>0</v>
      </c>
      <c r="BX192" s="523">
        <f>+DESARENADOR!BX22</f>
        <v>0</v>
      </c>
      <c r="BY192" s="523">
        <f>+DESARENADOR!BY22</f>
        <v>0</v>
      </c>
      <c r="BZ192" s="523">
        <f>+DESARENADOR!BZ22</f>
        <v>0</v>
      </c>
      <c r="CA192" s="523">
        <f>+DESARENADOR!CA22</f>
        <v>0</v>
      </c>
      <c r="CB192" s="523">
        <f>+DESARENADOR!CB22</f>
        <v>0</v>
      </c>
      <c r="CC192" s="523">
        <f>+DESARENADOR!CC22</f>
        <v>0</v>
      </c>
      <c r="CD192" s="523">
        <f>+DESARENADOR!CD22</f>
        <v>0</v>
      </c>
      <c r="CE192" s="523">
        <f>+DESARENADOR!CE22</f>
        <v>0</v>
      </c>
      <c r="CF192" s="523">
        <f>+DESARENADOR!CF22</f>
        <v>0</v>
      </c>
    </row>
    <row r="193" spans="3:84" hidden="1" x14ac:dyDescent="0.3">
      <c r="C193" s="135">
        <v>5</v>
      </c>
      <c r="D193" s="522" t="str">
        <f>+'Base Datos'!Y8</f>
        <v>DESILTER</v>
      </c>
      <c r="E193" s="523">
        <f>+DESILTER!E22</f>
        <v>0</v>
      </c>
      <c r="F193" s="523">
        <f>+DESILTER!F22</f>
        <v>0</v>
      </c>
      <c r="G193" s="523">
        <f>+DESILTER!G22</f>
        <v>0</v>
      </c>
      <c r="H193" s="523">
        <f>+DESILTER!H22</f>
        <v>0</v>
      </c>
      <c r="I193" s="523">
        <f>+DESILTER!I22</f>
        <v>0</v>
      </c>
      <c r="J193" s="523">
        <f>+DESILTER!J22</f>
        <v>0</v>
      </c>
      <c r="K193" s="523">
        <f>+DESILTER!K22</f>
        <v>1720</v>
      </c>
      <c r="L193" s="523">
        <f>+DESILTER!L22</f>
        <v>1740</v>
      </c>
      <c r="M193" s="523">
        <f>+DESILTER!M22</f>
        <v>1750</v>
      </c>
      <c r="N193" s="523">
        <f>+DESILTER!N22</f>
        <v>1750</v>
      </c>
      <c r="O193" s="523">
        <f>+DESILTER!O22</f>
        <v>0</v>
      </c>
      <c r="P193" s="523">
        <f>+DESILTER!P22</f>
        <v>0</v>
      </c>
      <c r="Q193" s="523">
        <f>+DESILTER!Q22</f>
        <v>0</v>
      </c>
      <c r="R193" s="523">
        <f>+DESILTER!R22</f>
        <v>0</v>
      </c>
      <c r="S193" s="523">
        <f>+DESILTER!S22</f>
        <v>0</v>
      </c>
      <c r="T193" s="523">
        <f>+DESILTER!T22</f>
        <v>0</v>
      </c>
      <c r="U193" s="523">
        <f>+DESILTER!U22</f>
        <v>0</v>
      </c>
      <c r="V193" s="523">
        <f>+DESILTER!V22</f>
        <v>0</v>
      </c>
      <c r="W193" s="523">
        <f>+DESILTER!W22</f>
        <v>0</v>
      </c>
      <c r="X193" s="523">
        <f>+DESILTER!X22</f>
        <v>0</v>
      </c>
      <c r="Y193" s="523">
        <f>+DESILTER!Y22</f>
        <v>0</v>
      </c>
      <c r="Z193" s="523">
        <f>+DESILTER!Z22</f>
        <v>0</v>
      </c>
      <c r="AA193" s="523">
        <f>+DESILTER!AA22</f>
        <v>0</v>
      </c>
      <c r="AB193" s="523">
        <f>+DESILTER!AB22</f>
        <v>0</v>
      </c>
      <c r="AC193" s="523">
        <f>+DESILTER!AC22</f>
        <v>0</v>
      </c>
      <c r="AD193" s="523">
        <f>+DESILTER!AD22</f>
        <v>0</v>
      </c>
      <c r="AE193" s="523">
        <f>+DESILTER!AE22</f>
        <v>0</v>
      </c>
      <c r="AF193" s="523">
        <f>+DESILTER!AF22</f>
        <v>0</v>
      </c>
      <c r="AG193" s="523">
        <f>+DESILTER!AG22</f>
        <v>0</v>
      </c>
      <c r="AH193" s="523">
        <f>+DESILTER!AH22</f>
        <v>0</v>
      </c>
      <c r="AI193" s="523">
        <f>+DESILTER!AI22</f>
        <v>0</v>
      </c>
      <c r="AJ193" s="523">
        <f>+DESILTER!AJ22</f>
        <v>0</v>
      </c>
      <c r="AK193" s="523">
        <f>+DESILTER!AK22</f>
        <v>0</v>
      </c>
      <c r="AL193" s="523">
        <f>+DESILTER!AL22</f>
        <v>0</v>
      </c>
      <c r="AM193" s="523">
        <f>+DESILTER!AM22</f>
        <v>0</v>
      </c>
      <c r="AN193" s="523">
        <f>+DESILTER!AN22</f>
        <v>0</v>
      </c>
      <c r="AO193" s="523">
        <f>+DESILTER!AO22</f>
        <v>0</v>
      </c>
      <c r="AP193" s="523">
        <f>+DESILTER!AP22</f>
        <v>0</v>
      </c>
      <c r="AQ193" s="523">
        <f>+DESILTER!AQ22</f>
        <v>0</v>
      </c>
      <c r="AR193" s="523">
        <f>+DESILTER!AR22</f>
        <v>0</v>
      </c>
      <c r="AS193" s="523">
        <f>+DESILTER!AS22</f>
        <v>0</v>
      </c>
      <c r="AT193" s="523">
        <f>+DESILTER!AT22</f>
        <v>0</v>
      </c>
      <c r="AU193" s="523">
        <f>+DESILTER!AU22</f>
        <v>0</v>
      </c>
      <c r="AV193" s="523">
        <f>+DESILTER!AV22</f>
        <v>0</v>
      </c>
      <c r="AW193" s="523">
        <f>+DESILTER!AW22</f>
        <v>0</v>
      </c>
      <c r="AX193" s="523">
        <f>+DESILTER!AX22</f>
        <v>0</v>
      </c>
      <c r="AY193" s="523">
        <f>+DESILTER!AY22</f>
        <v>0</v>
      </c>
      <c r="AZ193" s="523">
        <f>+DESILTER!AZ22</f>
        <v>0</v>
      </c>
      <c r="BA193" s="523">
        <f>+DESILTER!BA22</f>
        <v>0</v>
      </c>
      <c r="BB193" s="523">
        <f>+DESILTER!BB22</f>
        <v>0</v>
      </c>
      <c r="BC193" s="523">
        <f>+DESILTER!BC22</f>
        <v>0</v>
      </c>
      <c r="BD193" s="523">
        <f>+DESILTER!BD22</f>
        <v>0</v>
      </c>
      <c r="BE193" s="523">
        <f>+DESILTER!BE22</f>
        <v>0</v>
      </c>
      <c r="BF193" s="523">
        <f>+DESILTER!BF22</f>
        <v>0</v>
      </c>
      <c r="BG193" s="523">
        <f>+DESILTER!BG22</f>
        <v>0</v>
      </c>
      <c r="BH193" s="523">
        <f>+DESILTER!BH22</f>
        <v>0</v>
      </c>
      <c r="BI193" s="523">
        <f>+DESILTER!BI22</f>
        <v>0</v>
      </c>
      <c r="BJ193" s="523">
        <f>+DESILTER!BJ22</f>
        <v>0</v>
      </c>
      <c r="BK193" s="523">
        <f>+DESILTER!BK22</f>
        <v>0</v>
      </c>
      <c r="BL193" s="523">
        <f>+DESILTER!BL22</f>
        <v>0</v>
      </c>
      <c r="BM193" s="523">
        <f>+DESILTER!BM22</f>
        <v>0</v>
      </c>
      <c r="BN193" s="523">
        <f>+DESILTER!BN22</f>
        <v>0</v>
      </c>
      <c r="BO193" s="523">
        <f>+DESILTER!BO22</f>
        <v>0</v>
      </c>
      <c r="BP193" s="523">
        <f>+DESILTER!BP22</f>
        <v>0</v>
      </c>
      <c r="BQ193" s="523">
        <f>+DESILTER!BQ22</f>
        <v>0</v>
      </c>
      <c r="BR193" s="523">
        <f>+DESILTER!BR22</f>
        <v>0</v>
      </c>
      <c r="BS193" s="523">
        <f>+DESILTER!BS22</f>
        <v>0</v>
      </c>
      <c r="BT193" s="523">
        <f>+DESILTER!BT22</f>
        <v>0</v>
      </c>
      <c r="BU193" s="523">
        <f>+DESILTER!BU22</f>
        <v>0</v>
      </c>
      <c r="BV193" s="523">
        <f>+DESILTER!BV22</f>
        <v>0</v>
      </c>
      <c r="BW193" s="523">
        <f>+DESILTER!BW22</f>
        <v>0</v>
      </c>
      <c r="BX193" s="523">
        <f>+DESILTER!BX22</f>
        <v>0</v>
      </c>
      <c r="BY193" s="523">
        <f>+DESILTER!BY22</f>
        <v>0</v>
      </c>
      <c r="BZ193" s="523">
        <f>+DESILTER!BZ22</f>
        <v>0</v>
      </c>
      <c r="CA193" s="523">
        <f>+DESILTER!CA22</f>
        <v>0</v>
      </c>
      <c r="CB193" s="523">
        <f>+DESILTER!CB22</f>
        <v>0</v>
      </c>
      <c r="CC193" s="523">
        <f>+DESILTER!CC22</f>
        <v>0</v>
      </c>
      <c r="CD193" s="523">
        <f>+DESILTER!CD22</f>
        <v>0</v>
      </c>
      <c r="CE193" s="523">
        <f>+DESILTER!CE22</f>
        <v>0</v>
      </c>
      <c r="CF193" s="523">
        <f>+DESILTER!CF22</f>
        <v>0</v>
      </c>
    </row>
    <row r="194" spans="3:84" hidden="1" x14ac:dyDescent="0.3">
      <c r="C194" s="135"/>
      <c r="D194" s="524"/>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c r="AI194" s="135"/>
      <c r="AJ194" s="135"/>
      <c r="AK194" s="135"/>
      <c r="AL194" s="135"/>
      <c r="AM194" s="135"/>
      <c r="AN194" s="135"/>
      <c r="AO194" s="135"/>
      <c r="AP194" s="135"/>
      <c r="AQ194" s="135"/>
      <c r="AR194" s="135"/>
      <c r="AS194" s="135"/>
      <c r="AT194" s="135"/>
      <c r="AU194" s="135"/>
      <c r="AV194" s="135"/>
      <c r="AW194" s="135"/>
      <c r="AX194" s="135"/>
      <c r="AY194" s="135"/>
      <c r="AZ194" s="135"/>
      <c r="BA194" s="135"/>
      <c r="BB194" s="135"/>
      <c r="BC194" s="135"/>
      <c r="BD194" s="135"/>
      <c r="BE194" s="135"/>
      <c r="BF194" s="135"/>
      <c r="BG194" s="135"/>
      <c r="BH194" s="135"/>
      <c r="BI194" s="135"/>
      <c r="BJ194" s="135"/>
      <c r="BK194" s="135"/>
      <c r="BL194" s="135"/>
      <c r="BM194" s="135"/>
      <c r="BN194" s="135"/>
      <c r="BO194" s="135"/>
      <c r="BP194" s="135"/>
      <c r="BQ194" s="135"/>
      <c r="BR194" s="135"/>
      <c r="BS194" s="135"/>
      <c r="BT194" s="135"/>
      <c r="BU194" s="135"/>
      <c r="BV194" s="135"/>
      <c r="BW194" s="135"/>
      <c r="BX194" s="135"/>
      <c r="BY194" s="135"/>
      <c r="BZ194" s="135"/>
      <c r="CA194" s="135"/>
      <c r="CB194" s="135"/>
      <c r="CC194" s="135"/>
      <c r="CD194" s="135"/>
      <c r="CE194" s="135"/>
      <c r="CF194" s="135"/>
    </row>
    <row r="195" spans="3:84" ht="17.25" hidden="1" thickBot="1" x14ac:dyDescent="0.35">
      <c r="C195" s="135"/>
      <c r="D195" s="525" t="s">
        <v>185</v>
      </c>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c r="AX195" s="135"/>
      <c r="AY195" s="135"/>
      <c r="AZ195" s="135"/>
      <c r="BA195" s="135"/>
      <c r="BB195" s="135"/>
      <c r="BC195" s="135"/>
      <c r="BD195" s="135"/>
      <c r="BE195" s="135"/>
      <c r="BF195" s="135"/>
      <c r="BG195" s="135"/>
      <c r="BH195" s="135"/>
      <c r="BI195" s="135"/>
      <c r="BJ195" s="135"/>
      <c r="BK195" s="135"/>
      <c r="BL195" s="135"/>
      <c r="BM195" s="135"/>
      <c r="BN195" s="135"/>
      <c r="BO195" s="135"/>
      <c r="BP195" s="135"/>
      <c r="BQ195" s="135"/>
      <c r="BR195" s="135"/>
      <c r="BS195" s="135"/>
      <c r="BT195" s="135"/>
      <c r="BU195" s="135"/>
      <c r="BV195" s="135"/>
      <c r="BW195" s="135"/>
      <c r="BX195" s="135"/>
      <c r="BY195" s="135"/>
      <c r="BZ195" s="135"/>
      <c r="CA195" s="135"/>
      <c r="CB195" s="135"/>
      <c r="CC195" s="135"/>
      <c r="CD195" s="135"/>
      <c r="CE195" s="135"/>
      <c r="CF195" s="135"/>
    </row>
    <row r="196" spans="3:84" hidden="1" x14ac:dyDescent="0.3">
      <c r="C196" s="135">
        <v>1</v>
      </c>
      <c r="D196" s="522" t="str">
        <f>+D189</f>
        <v>ZARANDA 1</v>
      </c>
      <c r="E196" s="523">
        <f>+'ZARANDA 1'!E49</f>
        <v>0</v>
      </c>
      <c r="F196" s="523">
        <f>+'ZARANDA 1'!F49</f>
        <v>0</v>
      </c>
      <c r="G196" s="523">
        <f>+'ZARANDA 1'!G49</f>
        <v>0</v>
      </c>
      <c r="H196" s="523">
        <f>+'ZARANDA 1'!H49</f>
        <v>0</v>
      </c>
      <c r="I196" s="523">
        <f>+'ZARANDA 1'!I49</f>
        <v>0</v>
      </c>
      <c r="J196" s="523">
        <f>+'ZARANDA 1'!J49</f>
        <v>108.7634943181818</v>
      </c>
      <c r="K196" s="523">
        <f>+'ZARANDA 1'!K49</f>
        <v>321.14289772727267</v>
      </c>
      <c r="L196" s="523">
        <f>+'ZARANDA 1'!L49</f>
        <v>484.61628787878777</v>
      </c>
      <c r="M196" s="523">
        <f>+'ZARANDA 1'!M49</f>
        <v>321.14289772727267</v>
      </c>
      <c r="N196" s="523">
        <f>+'ZARANDA 1'!N49</f>
        <v>268.14886363636361</v>
      </c>
      <c r="O196" s="523">
        <f>+'ZARANDA 1'!O49</f>
        <v>0</v>
      </c>
      <c r="P196" s="523">
        <f>+'ZARANDA 1'!P49</f>
        <v>0</v>
      </c>
      <c r="Q196" s="523">
        <f>+'ZARANDA 1'!Q49</f>
        <v>0</v>
      </c>
      <c r="R196" s="523">
        <f>+'ZARANDA 1'!R49</f>
        <v>0</v>
      </c>
      <c r="S196" s="523">
        <f>+'ZARANDA 1'!S49</f>
        <v>0</v>
      </c>
      <c r="T196" s="523">
        <f>+'ZARANDA 1'!T49</f>
        <v>0</v>
      </c>
      <c r="U196" s="523">
        <f>+'ZARANDA 1'!U49</f>
        <v>0</v>
      </c>
      <c r="V196" s="523">
        <f>+'ZARANDA 1'!V49</f>
        <v>0</v>
      </c>
      <c r="W196" s="523">
        <f>+'ZARANDA 1'!W49</f>
        <v>0</v>
      </c>
      <c r="X196" s="523">
        <f>+'ZARANDA 1'!X49</f>
        <v>0</v>
      </c>
      <c r="Y196" s="523">
        <f>+'ZARANDA 1'!Y49</f>
        <v>0</v>
      </c>
      <c r="Z196" s="523">
        <f>+'ZARANDA 1'!Z49</f>
        <v>0</v>
      </c>
      <c r="AA196" s="523">
        <f>+'ZARANDA 1'!AA49</f>
        <v>0</v>
      </c>
      <c r="AB196" s="523">
        <f>+'ZARANDA 1'!AB49</f>
        <v>0</v>
      </c>
      <c r="AC196" s="523">
        <f>+'ZARANDA 1'!AC49</f>
        <v>0</v>
      </c>
      <c r="AD196" s="523">
        <f>+'ZARANDA 1'!AD49</f>
        <v>0</v>
      </c>
      <c r="AE196" s="523">
        <f>+'ZARANDA 1'!AE49</f>
        <v>0</v>
      </c>
      <c r="AF196" s="523">
        <f>+'ZARANDA 1'!AF49</f>
        <v>0</v>
      </c>
      <c r="AG196" s="523">
        <f>+'ZARANDA 1'!AG49</f>
        <v>0</v>
      </c>
      <c r="AH196" s="523">
        <f>+'ZARANDA 1'!AH49</f>
        <v>0</v>
      </c>
      <c r="AI196" s="523">
        <f>+'ZARANDA 1'!AI49</f>
        <v>0</v>
      </c>
      <c r="AJ196" s="523">
        <f>+'ZARANDA 1'!AJ49</f>
        <v>0</v>
      </c>
      <c r="AK196" s="523">
        <f>+'ZARANDA 1'!AK49</f>
        <v>0</v>
      </c>
      <c r="AL196" s="523">
        <f>+'ZARANDA 1'!AL49</f>
        <v>0</v>
      </c>
      <c r="AM196" s="523">
        <f>+'ZARANDA 1'!AM49</f>
        <v>0</v>
      </c>
      <c r="AN196" s="523">
        <f>+'ZARANDA 1'!AN49</f>
        <v>0</v>
      </c>
      <c r="AO196" s="523">
        <f>+'ZARANDA 1'!AO49</f>
        <v>0</v>
      </c>
      <c r="AP196" s="523">
        <f>+'ZARANDA 1'!AP49</f>
        <v>0</v>
      </c>
      <c r="AQ196" s="523">
        <f>+'ZARANDA 1'!AQ49</f>
        <v>0</v>
      </c>
      <c r="AR196" s="523">
        <f>+'ZARANDA 1'!AR49</f>
        <v>0</v>
      </c>
      <c r="AS196" s="523">
        <f>+'ZARANDA 1'!AS49</f>
        <v>0</v>
      </c>
      <c r="AT196" s="523">
        <f>+'ZARANDA 1'!AT49</f>
        <v>0</v>
      </c>
      <c r="AU196" s="523">
        <f>+'ZARANDA 1'!AU49</f>
        <v>0</v>
      </c>
      <c r="AV196" s="523">
        <f>+'ZARANDA 1'!AV49</f>
        <v>0</v>
      </c>
      <c r="AW196" s="523">
        <f>+'ZARANDA 1'!AW49</f>
        <v>0</v>
      </c>
      <c r="AX196" s="523">
        <f>+'ZARANDA 1'!AX49</f>
        <v>0</v>
      </c>
      <c r="AY196" s="523">
        <f>+'ZARANDA 1'!AY49</f>
        <v>0</v>
      </c>
      <c r="AZ196" s="523">
        <f>+'ZARANDA 1'!AZ49</f>
        <v>0</v>
      </c>
      <c r="BA196" s="523">
        <f>+'ZARANDA 1'!BA49</f>
        <v>0</v>
      </c>
      <c r="BB196" s="523">
        <f>+'ZARANDA 1'!BB49</f>
        <v>0</v>
      </c>
      <c r="BC196" s="523">
        <f>+'ZARANDA 1'!BC49</f>
        <v>0</v>
      </c>
      <c r="BD196" s="523">
        <f>+'ZARANDA 1'!BD49</f>
        <v>0</v>
      </c>
      <c r="BE196" s="523">
        <f>+'ZARANDA 1'!BE49</f>
        <v>0</v>
      </c>
      <c r="BF196" s="523">
        <f>+'ZARANDA 1'!BF49</f>
        <v>0</v>
      </c>
      <c r="BG196" s="523">
        <f>+'ZARANDA 1'!BG49</f>
        <v>0</v>
      </c>
      <c r="BH196" s="523">
        <f>+'ZARANDA 1'!BH49</f>
        <v>0</v>
      </c>
      <c r="BI196" s="523">
        <f>+'ZARANDA 1'!BI49</f>
        <v>0</v>
      </c>
      <c r="BJ196" s="523">
        <f>+'ZARANDA 1'!BJ49</f>
        <v>0</v>
      </c>
      <c r="BK196" s="523">
        <f>+'ZARANDA 1'!BK49</f>
        <v>0</v>
      </c>
      <c r="BL196" s="523">
        <f>+'ZARANDA 1'!BL49</f>
        <v>0</v>
      </c>
      <c r="BM196" s="523">
        <f>+'ZARANDA 1'!BM49</f>
        <v>0</v>
      </c>
      <c r="BN196" s="523">
        <f>+'ZARANDA 1'!BN49</f>
        <v>0</v>
      </c>
      <c r="BO196" s="523">
        <f>+'ZARANDA 1'!BO49</f>
        <v>0</v>
      </c>
      <c r="BP196" s="523">
        <f>+'ZARANDA 1'!BP49</f>
        <v>0</v>
      </c>
      <c r="BQ196" s="523">
        <f>+'ZARANDA 1'!BQ49</f>
        <v>0</v>
      </c>
      <c r="BR196" s="523">
        <f>+'ZARANDA 1'!BR49</f>
        <v>0</v>
      </c>
      <c r="BS196" s="523">
        <f>+'ZARANDA 1'!BS49</f>
        <v>0</v>
      </c>
      <c r="BT196" s="523">
        <f>+'ZARANDA 1'!BT49</f>
        <v>0</v>
      </c>
      <c r="BU196" s="523">
        <f>+'ZARANDA 1'!BU49</f>
        <v>0</v>
      </c>
      <c r="BV196" s="523">
        <f>+'ZARANDA 1'!BV49</f>
        <v>0</v>
      </c>
      <c r="BW196" s="523">
        <f>+'ZARANDA 1'!BW49</f>
        <v>0</v>
      </c>
      <c r="BX196" s="523">
        <f>+'ZARANDA 1'!BX49</f>
        <v>0</v>
      </c>
      <c r="BY196" s="523">
        <f>+'ZARANDA 1'!BY49</f>
        <v>0</v>
      </c>
      <c r="BZ196" s="523">
        <f>+'ZARANDA 1'!BZ49</f>
        <v>0</v>
      </c>
      <c r="CA196" s="523">
        <f>+'ZARANDA 1'!CA49</f>
        <v>0</v>
      </c>
      <c r="CB196" s="523">
        <f>+'ZARANDA 1'!CB49</f>
        <v>0</v>
      </c>
      <c r="CC196" s="523">
        <f>+'ZARANDA 1'!CC49</f>
        <v>0</v>
      </c>
      <c r="CD196" s="523">
        <f>+'ZARANDA 1'!CD49</f>
        <v>0</v>
      </c>
      <c r="CE196" s="523">
        <f>+'ZARANDA 1'!CE49</f>
        <v>0</v>
      </c>
      <c r="CF196" s="523">
        <f>+'ZARANDA 1'!CF49</f>
        <v>0</v>
      </c>
    </row>
    <row r="197" spans="3:84" hidden="1" x14ac:dyDescent="0.3">
      <c r="C197" s="135">
        <v>2</v>
      </c>
      <c r="D197" s="522" t="str">
        <f>+D190</f>
        <v>ZARANDA 2</v>
      </c>
      <c r="E197" s="523">
        <f>+'ZARANDA 2'!E49</f>
        <v>0</v>
      </c>
      <c r="F197" s="523">
        <f>+'ZARANDA 2'!F49</f>
        <v>0</v>
      </c>
      <c r="G197" s="523">
        <f>+'ZARANDA 2'!G49</f>
        <v>0</v>
      </c>
      <c r="H197" s="523">
        <f>+'ZARANDA 2'!H49</f>
        <v>0</v>
      </c>
      <c r="I197" s="523">
        <f>+'ZARANDA 2'!I49</f>
        <v>0</v>
      </c>
      <c r="J197" s="523">
        <f>+'ZARANDA 2'!J49</f>
        <v>160.57144886363633</v>
      </c>
      <c r="K197" s="523">
        <f>+'ZARANDA 2'!K49</f>
        <v>321.14289772727267</v>
      </c>
      <c r="L197" s="523">
        <f>+'ZARANDA 2'!L49</f>
        <v>428.19053030303024</v>
      </c>
      <c r="M197" s="523">
        <f>+'ZARANDA 2'!M49</f>
        <v>393.65189393939386</v>
      </c>
      <c r="N197" s="523">
        <f>+'ZARANDA 2'!N49</f>
        <v>321.14289772727267</v>
      </c>
      <c r="O197" s="523">
        <f>+'ZARANDA 2'!O49</f>
        <v>0</v>
      </c>
      <c r="P197" s="523">
        <f>+'ZARANDA 2'!P49</f>
        <v>0</v>
      </c>
      <c r="Q197" s="523">
        <f>+'ZARANDA 2'!Q49</f>
        <v>0</v>
      </c>
      <c r="R197" s="523">
        <f>+'ZARANDA 2'!R49</f>
        <v>0</v>
      </c>
      <c r="S197" s="523">
        <f>+'ZARANDA 2'!S49</f>
        <v>0</v>
      </c>
      <c r="T197" s="523">
        <f>+'ZARANDA 2'!T49</f>
        <v>0</v>
      </c>
      <c r="U197" s="523">
        <f>+'ZARANDA 2'!U49</f>
        <v>0</v>
      </c>
      <c r="V197" s="523">
        <f>+'ZARANDA 2'!V49</f>
        <v>0</v>
      </c>
      <c r="W197" s="523">
        <f>+'ZARANDA 2'!W49</f>
        <v>0</v>
      </c>
      <c r="X197" s="523">
        <f>+'ZARANDA 2'!X49</f>
        <v>0</v>
      </c>
      <c r="Y197" s="523">
        <f>+'ZARANDA 2'!Y49</f>
        <v>0</v>
      </c>
      <c r="Z197" s="523">
        <f>+'ZARANDA 2'!Z49</f>
        <v>0</v>
      </c>
      <c r="AA197" s="523">
        <f>+'ZARANDA 2'!AA49</f>
        <v>0</v>
      </c>
      <c r="AB197" s="523">
        <f>+'ZARANDA 2'!AB49</f>
        <v>0</v>
      </c>
      <c r="AC197" s="523">
        <f>+'ZARANDA 2'!AC49</f>
        <v>0</v>
      </c>
      <c r="AD197" s="523">
        <f>+'ZARANDA 2'!AD49</f>
        <v>0</v>
      </c>
      <c r="AE197" s="523">
        <f>+'ZARANDA 2'!AE49</f>
        <v>0</v>
      </c>
      <c r="AF197" s="523">
        <f>+'ZARANDA 2'!AF49</f>
        <v>0</v>
      </c>
      <c r="AG197" s="523">
        <f>+'ZARANDA 2'!AG49</f>
        <v>0</v>
      </c>
      <c r="AH197" s="523">
        <f>+'ZARANDA 2'!AH49</f>
        <v>0</v>
      </c>
      <c r="AI197" s="523">
        <f>+'ZARANDA 2'!AI49</f>
        <v>0</v>
      </c>
      <c r="AJ197" s="523">
        <f>+'ZARANDA 2'!AJ49</f>
        <v>0</v>
      </c>
      <c r="AK197" s="523">
        <f>+'ZARANDA 2'!AK49</f>
        <v>0</v>
      </c>
      <c r="AL197" s="523">
        <f>+'ZARANDA 2'!AL49</f>
        <v>0</v>
      </c>
      <c r="AM197" s="523">
        <f>+'ZARANDA 2'!AM49</f>
        <v>0</v>
      </c>
      <c r="AN197" s="523">
        <f>+'ZARANDA 2'!AN49</f>
        <v>0</v>
      </c>
      <c r="AO197" s="523">
        <f>+'ZARANDA 2'!AO49</f>
        <v>0</v>
      </c>
      <c r="AP197" s="523">
        <f>+'ZARANDA 2'!AP49</f>
        <v>0</v>
      </c>
      <c r="AQ197" s="523">
        <f>+'ZARANDA 2'!AQ49</f>
        <v>0</v>
      </c>
      <c r="AR197" s="523">
        <f>+'ZARANDA 2'!AR49</f>
        <v>0</v>
      </c>
      <c r="AS197" s="523">
        <f>+'ZARANDA 2'!AS49</f>
        <v>0</v>
      </c>
      <c r="AT197" s="523">
        <f>+'ZARANDA 2'!AT49</f>
        <v>0</v>
      </c>
      <c r="AU197" s="523">
        <f>+'ZARANDA 2'!AU49</f>
        <v>0</v>
      </c>
      <c r="AV197" s="523">
        <f>+'ZARANDA 2'!AV49</f>
        <v>0</v>
      </c>
      <c r="AW197" s="523">
        <f>+'ZARANDA 2'!AW49</f>
        <v>0</v>
      </c>
      <c r="AX197" s="523">
        <f>+'ZARANDA 2'!AX49</f>
        <v>0</v>
      </c>
      <c r="AY197" s="523">
        <f>+'ZARANDA 2'!AY49</f>
        <v>0</v>
      </c>
      <c r="AZ197" s="523">
        <f>+'ZARANDA 2'!AZ49</f>
        <v>0</v>
      </c>
      <c r="BA197" s="523">
        <f>+'ZARANDA 2'!BA49</f>
        <v>0</v>
      </c>
      <c r="BB197" s="523">
        <f>+'ZARANDA 2'!BB49</f>
        <v>0</v>
      </c>
      <c r="BC197" s="523">
        <f>+'ZARANDA 2'!BC49</f>
        <v>0</v>
      </c>
      <c r="BD197" s="523">
        <f>+'ZARANDA 2'!BD49</f>
        <v>0</v>
      </c>
      <c r="BE197" s="523">
        <f>+'ZARANDA 2'!BE49</f>
        <v>0</v>
      </c>
      <c r="BF197" s="523">
        <f>+'ZARANDA 2'!BF49</f>
        <v>0</v>
      </c>
      <c r="BG197" s="523">
        <f>+'ZARANDA 2'!BG49</f>
        <v>0</v>
      </c>
      <c r="BH197" s="523">
        <f>+'ZARANDA 2'!BH49</f>
        <v>0</v>
      </c>
      <c r="BI197" s="523">
        <f>+'ZARANDA 2'!BI49</f>
        <v>0</v>
      </c>
      <c r="BJ197" s="523">
        <f>+'ZARANDA 2'!BJ49</f>
        <v>0</v>
      </c>
      <c r="BK197" s="523">
        <f>+'ZARANDA 2'!BK49</f>
        <v>0</v>
      </c>
      <c r="BL197" s="523">
        <f>+'ZARANDA 2'!BL49</f>
        <v>0</v>
      </c>
      <c r="BM197" s="523">
        <f>+'ZARANDA 2'!BM49</f>
        <v>0</v>
      </c>
      <c r="BN197" s="523">
        <f>+'ZARANDA 2'!BN49</f>
        <v>0</v>
      </c>
      <c r="BO197" s="523">
        <f>+'ZARANDA 2'!BO49</f>
        <v>0</v>
      </c>
      <c r="BP197" s="523">
        <f>+'ZARANDA 2'!BP49</f>
        <v>0</v>
      </c>
      <c r="BQ197" s="523">
        <f>+'ZARANDA 2'!BQ49</f>
        <v>0</v>
      </c>
      <c r="BR197" s="523">
        <f>+'ZARANDA 2'!BR49</f>
        <v>0</v>
      </c>
      <c r="BS197" s="523">
        <f>+'ZARANDA 2'!BS49</f>
        <v>0</v>
      </c>
      <c r="BT197" s="523">
        <f>+'ZARANDA 2'!BT49</f>
        <v>0</v>
      </c>
      <c r="BU197" s="523">
        <f>+'ZARANDA 2'!BU49</f>
        <v>0</v>
      </c>
      <c r="BV197" s="523">
        <f>+'ZARANDA 2'!BV49</f>
        <v>0</v>
      </c>
      <c r="BW197" s="523">
        <f>+'ZARANDA 2'!BW49</f>
        <v>0</v>
      </c>
      <c r="BX197" s="523">
        <f>+'ZARANDA 2'!BX49</f>
        <v>0</v>
      </c>
      <c r="BY197" s="523">
        <f>+'ZARANDA 2'!BY49</f>
        <v>0</v>
      </c>
      <c r="BZ197" s="523">
        <f>+'ZARANDA 2'!BZ49</f>
        <v>0</v>
      </c>
      <c r="CA197" s="523">
        <f>+'ZARANDA 2'!CA49</f>
        <v>0</v>
      </c>
      <c r="CB197" s="523">
        <f>+'ZARANDA 2'!CB49</f>
        <v>0</v>
      </c>
      <c r="CC197" s="523">
        <f>+'ZARANDA 2'!CC49</f>
        <v>0</v>
      </c>
      <c r="CD197" s="523">
        <f>+'ZARANDA 2'!CD49</f>
        <v>0</v>
      </c>
      <c r="CE197" s="523">
        <f>+'ZARANDA 2'!CE49</f>
        <v>0</v>
      </c>
      <c r="CF197" s="523">
        <f>+'ZARANDA 2'!CF49</f>
        <v>0</v>
      </c>
    </row>
    <row r="198" spans="3:84" hidden="1" x14ac:dyDescent="0.3">
      <c r="C198" s="135">
        <v>3</v>
      </c>
      <c r="D198" s="522" t="str">
        <f>+D191</f>
        <v>ZARANDA 3</v>
      </c>
      <c r="E198" s="523">
        <f>+'ZARANDA 3'!E49</f>
        <v>0</v>
      </c>
      <c r="F198" s="523">
        <f>+'ZARANDA 3'!F49</f>
        <v>0</v>
      </c>
      <c r="G198" s="523">
        <f>+'ZARANDA 3'!G49</f>
        <v>0</v>
      </c>
      <c r="H198" s="523">
        <f>+'ZARANDA 3'!H49</f>
        <v>0</v>
      </c>
      <c r="I198" s="523">
        <f>+'ZARANDA 3'!I49</f>
        <v>0</v>
      </c>
      <c r="J198" s="523">
        <f>+'ZARANDA 3'!J49</f>
        <v>160.57144886363633</v>
      </c>
      <c r="K198" s="523">
        <f>+'ZARANDA 3'!K49</f>
        <v>321.14289772727267</v>
      </c>
      <c r="L198" s="523">
        <f>+'ZARANDA 3'!L49</f>
        <v>428.19053030303024</v>
      </c>
      <c r="M198" s="523">
        <f>+'ZARANDA 3'!M49</f>
        <v>321.14289772727267</v>
      </c>
      <c r="N198" s="523">
        <f>+'ZARANDA 3'!N49</f>
        <v>268.14886363636361</v>
      </c>
      <c r="O198" s="523">
        <f>+'ZARANDA 3'!O49</f>
        <v>0</v>
      </c>
      <c r="P198" s="523">
        <f>+'ZARANDA 3'!P49</f>
        <v>0</v>
      </c>
      <c r="Q198" s="523">
        <f>+'ZARANDA 3'!Q49</f>
        <v>0</v>
      </c>
      <c r="R198" s="523">
        <f>+'ZARANDA 3'!R49</f>
        <v>0</v>
      </c>
      <c r="S198" s="523">
        <f>+'ZARANDA 3'!S49</f>
        <v>0</v>
      </c>
      <c r="T198" s="523">
        <f>+'ZARANDA 3'!T49</f>
        <v>0</v>
      </c>
      <c r="U198" s="523">
        <f>+'ZARANDA 3'!U49</f>
        <v>0</v>
      </c>
      <c r="V198" s="523">
        <f>+'ZARANDA 3'!V49</f>
        <v>0</v>
      </c>
      <c r="W198" s="523">
        <f>+'ZARANDA 3'!W49</f>
        <v>0</v>
      </c>
      <c r="X198" s="523">
        <f>+'ZARANDA 3'!X49</f>
        <v>0</v>
      </c>
      <c r="Y198" s="523">
        <f>+'ZARANDA 3'!Y49</f>
        <v>0</v>
      </c>
      <c r="Z198" s="523">
        <f>+'ZARANDA 3'!Z49</f>
        <v>0</v>
      </c>
      <c r="AA198" s="523">
        <f>+'ZARANDA 3'!AA49</f>
        <v>0</v>
      </c>
      <c r="AB198" s="523">
        <f>+'ZARANDA 3'!AB49</f>
        <v>0</v>
      </c>
      <c r="AC198" s="523">
        <f>+'ZARANDA 3'!AC49</f>
        <v>0</v>
      </c>
      <c r="AD198" s="523">
        <f>+'ZARANDA 3'!AD49</f>
        <v>0</v>
      </c>
      <c r="AE198" s="523">
        <f>+'ZARANDA 3'!AE49</f>
        <v>0</v>
      </c>
      <c r="AF198" s="523">
        <f>+'ZARANDA 3'!AF49</f>
        <v>0</v>
      </c>
      <c r="AG198" s="523">
        <f>+'ZARANDA 3'!AG49</f>
        <v>0</v>
      </c>
      <c r="AH198" s="523">
        <f>+'ZARANDA 3'!AH49</f>
        <v>0</v>
      </c>
      <c r="AI198" s="523">
        <f>+'ZARANDA 3'!AI49</f>
        <v>0</v>
      </c>
      <c r="AJ198" s="523">
        <f>+'ZARANDA 3'!AJ49</f>
        <v>0</v>
      </c>
      <c r="AK198" s="523">
        <f>+'ZARANDA 3'!AK49</f>
        <v>0</v>
      </c>
      <c r="AL198" s="523">
        <f>+'ZARANDA 3'!AL49</f>
        <v>0</v>
      </c>
      <c r="AM198" s="523">
        <f>+'ZARANDA 3'!AM49</f>
        <v>0</v>
      </c>
      <c r="AN198" s="523">
        <f>+'ZARANDA 3'!AN49</f>
        <v>0</v>
      </c>
      <c r="AO198" s="523">
        <f>+'ZARANDA 3'!AO49</f>
        <v>0</v>
      </c>
      <c r="AP198" s="523">
        <f>+'ZARANDA 3'!AP49</f>
        <v>0</v>
      </c>
      <c r="AQ198" s="523">
        <f>+'ZARANDA 3'!AQ49</f>
        <v>0</v>
      </c>
      <c r="AR198" s="523">
        <f>+'ZARANDA 3'!AR49</f>
        <v>0</v>
      </c>
      <c r="AS198" s="523">
        <f>+'ZARANDA 3'!AS49</f>
        <v>0</v>
      </c>
      <c r="AT198" s="523">
        <f>+'ZARANDA 3'!AT49</f>
        <v>0</v>
      </c>
      <c r="AU198" s="523">
        <f>+'ZARANDA 3'!AU49</f>
        <v>0</v>
      </c>
      <c r="AV198" s="523">
        <f>+'ZARANDA 3'!AV49</f>
        <v>0</v>
      </c>
      <c r="AW198" s="523">
        <f>+'ZARANDA 3'!AW49</f>
        <v>0</v>
      </c>
      <c r="AX198" s="523">
        <f>+'ZARANDA 3'!AX49</f>
        <v>0</v>
      </c>
      <c r="AY198" s="523">
        <f>+'ZARANDA 3'!AY49</f>
        <v>0</v>
      </c>
      <c r="AZ198" s="523">
        <f>+'ZARANDA 3'!AZ49</f>
        <v>0</v>
      </c>
      <c r="BA198" s="523">
        <f>+'ZARANDA 3'!BA49</f>
        <v>0</v>
      </c>
      <c r="BB198" s="523">
        <f>+'ZARANDA 3'!BB49</f>
        <v>0</v>
      </c>
      <c r="BC198" s="523">
        <f>+'ZARANDA 3'!BC49</f>
        <v>0</v>
      </c>
      <c r="BD198" s="523">
        <f>+'ZARANDA 3'!BD49</f>
        <v>0</v>
      </c>
      <c r="BE198" s="523">
        <f>+'ZARANDA 3'!BE49</f>
        <v>0</v>
      </c>
      <c r="BF198" s="523">
        <f>+'ZARANDA 3'!BF49</f>
        <v>0</v>
      </c>
      <c r="BG198" s="523">
        <f>+'ZARANDA 3'!BG49</f>
        <v>0</v>
      </c>
      <c r="BH198" s="523">
        <f>+'ZARANDA 3'!BH49</f>
        <v>0</v>
      </c>
      <c r="BI198" s="523">
        <f>+'ZARANDA 3'!BI49</f>
        <v>0</v>
      </c>
      <c r="BJ198" s="523">
        <f>+'ZARANDA 3'!BJ49</f>
        <v>0</v>
      </c>
      <c r="BK198" s="523">
        <f>+'ZARANDA 3'!BK49</f>
        <v>0</v>
      </c>
      <c r="BL198" s="523">
        <f>+'ZARANDA 3'!BL49</f>
        <v>0</v>
      </c>
      <c r="BM198" s="523">
        <f>+'ZARANDA 3'!BM49</f>
        <v>0</v>
      </c>
      <c r="BN198" s="523">
        <f>+'ZARANDA 3'!BN49</f>
        <v>0</v>
      </c>
      <c r="BO198" s="523">
        <f>+'ZARANDA 3'!BO49</f>
        <v>0</v>
      </c>
      <c r="BP198" s="523">
        <f>+'ZARANDA 3'!BP49</f>
        <v>0</v>
      </c>
      <c r="BQ198" s="523">
        <f>+'ZARANDA 3'!BQ49</f>
        <v>0</v>
      </c>
      <c r="BR198" s="523">
        <f>+'ZARANDA 3'!BR49</f>
        <v>0</v>
      </c>
      <c r="BS198" s="523">
        <f>+'ZARANDA 3'!BS49</f>
        <v>0</v>
      </c>
      <c r="BT198" s="523">
        <f>+'ZARANDA 3'!BT49</f>
        <v>0</v>
      </c>
      <c r="BU198" s="523">
        <f>+'ZARANDA 3'!BU49</f>
        <v>0</v>
      </c>
      <c r="BV198" s="523">
        <f>+'ZARANDA 3'!BV49</f>
        <v>0</v>
      </c>
      <c r="BW198" s="523">
        <f>+'ZARANDA 3'!BW49</f>
        <v>0</v>
      </c>
      <c r="BX198" s="523">
        <f>+'ZARANDA 3'!BX49</f>
        <v>0</v>
      </c>
      <c r="BY198" s="523">
        <f>+'ZARANDA 3'!BY49</f>
        <v>0</v>
      </c>
      <c r="BZ198" s="523">
        <f>+'ZARANDA 3'!BZ49</f>
        <v>0</v>
      </c>
      <c r="CA198" s="523">
        <f>+'ZARANDA 3'!CA49</f>
        <v>0</v>
      </c>
      <c r="CB198" s="523">
        <f>+'ZARANDA 3'!CB49</f>
        <v>0</v>
      </c>
      <c r="CC198" s="523">
        <f>+'ZARANDA 3'!CC49</f>
        <v>0</v>
      </c>
      <c r="CD198" s="523">
        <f>+'ZARANDA 3'!CD49</f>
        <v>0</v>
      </c>
      <c r="CE198" s="523">
        <f>+'ZARANDA 3'!CE49</f>
        <v>0</v>
      </c>
      <c r="CF198" s="523">
        <f>+'ZARANDA 3'!CF49</f>
        <v>0</v>
      </c>
    </row>
    <row r="199" spans="3:84" hidden="1" x14ac:dyDescent="0.3">
      <c r="C199" s="135">
        <v>4</v>
      </c>
      <c r="D199" s="522" t="str">
        <f>+D192</f>
        <v>DESARENADOR</v>
      </c>
      <c r="E199" s="523">
        <f>+DESARENADOR!E45</f>
        <v>0</v>
      </c>
      <c r="F199" s="523">
        <f>+DESARENADOR!F45</f>
        <v>0</v>
      </c>
      <c r="G199" s="523">
        <f>+DESARENADOR!G45</f>
        <v>0</v>
      </c>
      <c r="H199" s="523">
        <f>+DESARENADOR!H45</f>
        <v>0</v>
      </c>
      <c r="I199" s="523">
        <f>+DESARENADOR!I45</f>
        <v>0</v>
      </c>
      <c r="J199" s="523">
        <f>+DESARENADOR!J45</f>
        <v>0</v>
      </c>
      <c r="K199" s="523">
        <f>+DESARENADOR!K45</f>
        <v>1200</v>
      </c>
      <c r="L199" s="523">
        <f>+DESARENADOR!L45</f>
        <v>1200</v>
      </c>
      <c r="M199" s="523">
        <f>+DESARENADOR!M45</f>
        <v>1200</v>
      </c>
      <c r="N199" s="523">
        <f>+DESARENADOR!N45</f>
        <v>720</v>
      </c>
      <c r="O199" s="523">
        <f>+DESARENADOR!O45</f>
        <v>0</v>
      </c>
      <c r="P199" s="523">
        <f>+DESARENADOR!P45</f>
        <v>0</v>
      </c>
      <c r="Q199" s="523">
        <f>+DESARENADOR!Q45</f>
        <v>0</v>
      </c>
      <c r="R199" s="523">
        <f>+DESARENADOR!R45</f>
        <v>0</v>
      </c>
      <c r="S199" s="523">
        <f>+DESARENADOR!S45</f>
        <v>0</v>
      </c>
      <c r="T199" s="523">
        <f>+DESARENADOR!T45</f>
        <v>0</v>
      </c>
      <c r="U199" s="523">
        <f>+DESARENADOR!U45</f>
        <v>0</v>
      </c>
      <c r="V199" s="523">
        <f>+DESARENADOR!V45</f>
        <v>0</v>
      </c>
      <c r="W199" s="523">
        <f>+DESARENADOR!W45</f>
        <v>0</v>
      </c>
      <c r="X199" s="523">
        <f>+DESARENADOR!X45</f>
        <v>0</v>
      </c>
      <c r="Y199" s="523">
        <f>+DESARENADOR!Y45</f>
        <v>0</v>
      </c>
      <c r="Z199" s="523">
        <f>+DESARENADOR!Z45</f>
        <v>0</v>
      </c>
      <c r="AA199" s="523">
        <f>+DESARENADOR!AA45</f>
        <v>0</v>
      </c>
      <c r="AB199" s="523">
        <f>+DESARENADOR!AB45</f>
        <v>0</v>
      </c>
      <c r="AC199" s="523">
        <f>+DESARENADOR!AC45</f>
        <v>0</v>
      </c>
      <c r="AD199" s="523">
        <f>+DESARENADOR!AD45</f>
        <v>0</v>
      </c>
      <c r="AE199" s="523">
        <f>+DESARENADOR!AE45</f>
        <v>0</v>
      </c>
      <c r="AF199" s="523">
        <f>+DESARENADOR!AF45</f>
        <v>0</v>
      </c>
      <c r="AG199" s="523">
        <f>+DESARENADOR!AG45</f>
        <v>0</v>
      </c>
      <c r="AH199" s="523">
        <f>+DESARENADOR!AH45</f>
        <v>0</v>
      </c>
      <c r="AI199" s="523">
        <f>+DESARENADOR!AI45</f>
        <v>0</v>
      </c>
      <c r="AJ199" s="523">
        <f>+DESARENADOR!AJ45</f>
        <v>0</v>
      </c>
      <c r="AK199" s="523">
        <f>+DESARENADOR!AK45</f>
        <v>0</v>
      </c>
      <c r="AL199" s="523">
        <f>+DESARENADOR!AL45</f>
        <v>0</v>
      </c>
      <c r="AM199" s="523">
        <f>+DESARENADOR!AM45</f>
        <v>0</v>
      </c>
      <c r="AN199" s="523">
        <f>+DESARENADOR!AN45</f>
        <v>0</v>
      </c>
      <c r="AO199" s="523">
        <f>+DESARENADOR!AO45</f>
        <v>0</v>
      </c>
      <c r="AP199" s="523">
        <f>+DESARENADOR!AP45</f>
        <v>0</v>
      </c>
      <c r="AQ199" s="523">
        <f>+DESARENADOR!AQ45</f>
        <v>0</v>
      </c>
      <c r="AR199" s="523">
        <f>+DESARENADOR!AR45</f>
        <v>0</v>
      </c>
      <c r="AS199" s="523">
        <f>+DESARENADOR!AS45</f>
        <v>0</v>
      </c>
      <c r="AT199" s="523">
        <f>+DESARENADOR!AT45</f>
        <v>0</v>
      </c>
      <c r="AU199" s="523">
        <f>+DESARENADOR!AU45</f>
        <v>0</v>
      </c>
      <c r="AV199" s="523">
        <f>+DESARENADOR!AV45</f>
        <v>0</v>
      </c>
      <c r="AW199" s="523">
        <f>+DESARENADOR!AW45</f>
        <v>0</v>
      </c>
      <c r="AX199" s="523">
        <f>+DESARENADOR!AX45</f>
        <v>0</v>
      </c>
      <c r="AY199" s="523">
        <f>+DESARENADOR!AY45</f>
        <v>0</v>
      </c>
      <c r="AZ199" s="523">
        <f>+DESARENADOR!AZ45</f>
        <v>0</v>
      </c>
      <c r="BA199" s="523">
        <f>+DESARENADOR!BA45</f>
        <v>0</v>
      </c>
      <c r="BB199" s="523">
        <f>+DESARENADOR!BB45</f>
        <v>0</v>
      </c>
      <c r="BC199" s="523">
        <f>+DESARENADOR!BC45</f>
        <v>0</v>
      </c>
      <c r="BD199" s="523">
        <f>+DESARENADOR!BD45</f>
        <v>0</v>
      </c>
      <c r="BE199" s="523">
        <f>+DESARENADOR!BE45</f>
        <v>0</v>
      </c>
      <c r="BF199" s="523">
        <f>+DESARENADOR!BF45</f>
        <v>0</v>
      </c>
      <c r="BG199" s="523">
        <f>+DESARENADOR!BG45</f>
        <v>0</v>
      </c>
      <c r="BH199" s="523">
        <f>+DESARENADOR!BH45</f>
        <v>0</v>
      </c>
      <c r="BI199" s="523">
        <f>+DESARENADOR!BI45</f>
        <v>0</v>
      </c>
      <c r="BJ199" s="523">
        <f>+DESARENADOR!BJ45</f>
        <v>0</v>
      </c>
      <c r="BK199" s="523">
        <f>+DESARENADOR!BK45</f>
        <v>0</v>
      </c>
      <c r="BL199" s="523">
        <f>+DESARENADOR!BL45</f>
        <v>0</v>
      </c>
      <c r="BM199" s="523">
        <f>+DESARENADOR!BM45</f>
        <v>0</v>
      </c>
      <c r="BN199" s="523">
        <f>+DESARENADOR!BN45</f>
        <v>0</v>
      </c>
      <c r="BO199" s="523">
        <f>+DESARENADOR!BO45</f>
        <v>0</v>
      </c>
      <c r="BP199" s="523">
        <f>+DESARENADOR!BP45</f>
        <v>0</v>
      </c>
      <c r="BQ199" s="523">
        <f>+DESARENADOR!BQ45</f>
        <v>0</v>
      </c>
      <c r="BR199" s="523">
        <f>+DESARENADOR!BR45</f>
        <v>0</v>
      </c>
      <c r="BS199" s="523">
        <f>+DESARENADOR!BS45</f>
        <v>0</v>
      </c>
      <c r="BT199" s="523">
        <f>+DESARENADOR!BT45</f>
        <v>0</v>
      </c>
      <c r="BU199" s="523">
        <f>+DESARENADOR!BU45</f>
        <v>0</v>
      </c>
      <c r="BV199" s="523">
        <f>+DESARENADOR!BV45</f>
        <v>0</v>
      </c>
      <c r="BW199" s="523">
        <f>+DESARENADOR!BW45</f>
        <v>0</v>
      </c>
      <c r="BX199" s="523">
        <f>+DESARENADOR!BX45</f>
        <v>0</v>
      </c>
      <c r="BY199" s="523">
        <f>+DESARENADOR!BY45</f>
        <v>0</v>
      </c>
      <c r="BZ199" s="523">
        <f>+DESARENADOR!BZ45</f>
        <v>0</v>
      </c>
      <c r="CA199" s="523">
        <f>+DESARENADOR!CA45</f>
        <v>0</v>
      </c>
      <c r="CB199" s="523">
        <f>+DESARENADOR!CB45</f>
        <v>0</v>
      </c>
      <c r="CC199" s="523">
        <f>+DESARENADOR!CC45</f>
        <v>0</v>
      </c>
      <c r="CD199" s="523">
        <f>+DESARENADOR!CD45</f>
        <v>0</v>
      </c>
      <c r="CE199" s="523">
        <f>+DESARENADOR!CE45</f>
        <v>0</v>
      </c>
      <c r="CF199" s="523">
        <f>+DESARENADOR!CF45</f>
        <v>0</v>
      </c>
    </row>
    <row r="200" spans="3:84" hidden="1" x14ac:dyDescent="0.3">
      <c r="C200" s="135">
        <v>5</v>
      </c>
      <c r="D200" s="522" t="str">
        <f>+D193</f>
        <v>DESILTER</v>
      </c>
      <c r="E200" s="523">
        <f>+DESILTER!E45</f>
        <v>0</v>
      </c>
      <c r="F200" s="523">
        <f>+DESILTER!F45</f>
        <v>0</v>
      </c>
      <c r="G200" s="523">
        <f>+DESILTER!G45</f>
        <v>0</v>
      </c>
      <c r="H200" s="523">
        <f>+DESILTER!H45</f>
        <v>0</v>
      </c>
      <c r="I200" s="523">
        <f>+DESILTER!I45</f>
        <v>0</v>
      </c>
      <c r="J200" s="523">
        <f>+DESILTER!J45</f>
        <v>0</v>
      </c>
      <c r="K200" s="523">
        <f>+DESILTER!K45</f>
        <v>13200</v>
      </c>
      <c r="L200" s="523">
        <f>+DESILTER!L45</f>
        <v>13200</v>
      </c>
      <c r="M200" s="523">
        <f>+DESILTER!M45</f>
        <v>10800</v>
      </c>
      <c r="N200" s="523">
        <f>+DESILTER!N45</f>
        <v>10800</v>
      </c>
      <c r="O200" s="523">
        <f>+DESILTER!O45</f>
        <v>0</v>
      </c>
      <c r="P200" s="523">
        <f>+DESILTER!P45</f>
        <v>0</v>
      </c>
      <c r="Q200" s="523">
        <f>+DESILTER!Q45</f>
        <v>0</v>
      </c>
      <c r="R200" s="523">
        <f>+DESILTER!R45</f>
        <v>0</v>
      </c>
      <c r="S200" s="523">
        <f>+DESILTER!S45</f>
        <v>0</v>
      </c>
      <c r="T200" s="523">
        <f>+DESILTER!T45</f>
        <v>0</v>
      </c>
      <c r="U200" s="523">
        <f>+DESILTER!U45</f>
        <v>0</v>
      </c>
      <c r="V200" s="523">
        <f>+DESILTER!V45</f>
        <v>0</v>
      </c>
      <c r="W200" s="523">
        <f>+DESILTER!W45</f>
        <v>0</v>
      </c>
      <c r="X200" s="523">
        <f>+DESILTER!X45</f>
        <v>0</v>
      </c>
      <c r="Y200" s="523">
        <f>+DESILTER!Y45</f>
        <v>0</v>
      </c>
      <c r="Z200" s="523">
        <f>+DESILTER!Z45</f>
        <v>0</v>
      </c>
      <c r="AA200" s="523">
        <f>+DESILTER!AA45</f>
        <v>0</v>
      </c>
      <c r="AB200" s="523">
        <f>+DESILTER!AB45</f>
        <v>0</v>
      </c>
      <c r="AC200" s="523">
        <f>+DESILTER!AC45</f>
        <v>0</v>
      </c>
      <c r="AD200" s="523">
        <f>+DESILTER!AD45</f>
        <v>0</v>
      </c>
      <c r="AE200" s="523">
        <f>+DESILTER!AE45</f>
        <v>0</v>
      </c>
      <c r="AF200" s="523">
        <f>+DESILTER!AF45</f>
        <v>0</v>
      </c>
      <c r="AG200" s="523">
        <f>+DESILTER!AG45</f>
        <v>0</v>
      </c>
      <c r="AH200" s="523">
        <f>+DESILTER!AH45</f>
        <v>0</v>
      </c>
      <c r="AI200" s="523">
        <f>+DESILTER!AI45</f>
        <v>0</v>
      </c>
      <c r="AJ200" s="523">
        <f>+DESILTER!AJ45</f>
        <v>0</v>
      </c>
      <c r="AK200" s="523">
        <f>+DESILTER!AK45</f>
        <v>0</v>
      </c>
      <c r="AL200" s="523">
        <f>+DESILTER!AL45</f>
        <v>0</v>
      </c>
      <c r="AM200" s="523">
        <f>+DESILTER!AM45</f>
        <v>0</v>
      </c>
      <c r="AN200" s="523">
        <f>+DESILTER!AN45</f>
        <v>0</v>
      </c>
      <c r="AO200" s="523">
        <f>+DESILTER!AO45</f>
        <v>0</v>
      </c>
      <c r="AP200" s="523">
        <f>+DESILTER!AP45</f>
        <v>0</v>
      </c>
      <c r="AQ200" s="523">
        <f>+DESILTER!AQ45</f>
        <v>0</v>
      </c>
      <c r="AR200" s="523">
        <f>+DESILTER!AR45</f>
        <v>0</v>
      </c>
      <c r="AS200" s="523">
        <f>+DESILTER!AS45</f>
        <v>0</v>
      </c>
      <c r="AT200" s="523">
        <f>+DESILTER!AT45</f>
        <v>0</v>
      </c>
      <c r="AU200" s="523">
        <f>+DESILTER!AU45</f>
        <v>0</v>
      </c>
      <c r="AV200" s="523">
        <f>+DESILTER!AV45</f>
        <v>0</v>
      </c>
      <c r="AW200" s="523">
        <f>+DESILTER!AW45</f>
        <v>0</v>
      </c>
      <c r="AX200" s="523">
        <f>+DESILTER!AX45</f>
        <v>0</v>
      </c>
      <c r="AY200" s="523">
        <f>+DESILTER!AY45</f>
        <v>0</v>
      </c>
      <c r="AZ200" s="523">
        <f>+DESILTER!AZ45</f>
        <v>0</v>
      </c>
      <c r="BA200" s="523">
        <f>+DESILTER!BA45</f>
        <v>0</v>
      </c>
      <c r="BB200" s="523">
        <f>+DESILTER!BB45</f>
        <v>0</v>
      </c>
      <c r="BC200" s="523">
        <f>+DESILTER!BC45</f>
        <v>0</v>
      </c>
      <c r="BD200" s="523">
        <f>+DESILTER!BD45</f>
        <v>0</v>
      </c>
      <c r="BE200" s="523">
        <f>+DESILTER!BE45</f>
        <v>0</v>
      </c>
      <c r="BF200" s="523">
        <f>+DESILTER!BF45</f>
        <v>0</v>
      </c>
      <c r="BG200" s="523">
        <f>+DESILTER!BG45</f>
        <v>0</v>
      </c>
      <c r="BH200" s="523">
        <f>+DESILTER!BH45</f>
        <v>0</v>
      </c>
      <c r="BI200" s="523">
        <f>+DESILTER!BI45</f>
        <v>0</v>
      </c>
      <c r="BJ200" s="523">
        <f>+DESILTER!BJ45</f>
        <v>0</v>
      </c>
      <c r="BK200" s="523">
        <f>+DESILTER!BK45</f>
        <v>0</v>
      </c>
      <c r="BL200" s="523">
        <f>+DESILTER!BL45</f>
        <v>0</v>
      </c>
      <c r="BM200" s="523">
        <f>+DESILTER!BM45</f>
        <v>0</v>
      </c>
      <c r="BN200" s="523">
        <f>+DESILTER!BN45</f>
        <v>0</v>
      </c>
      <c r="BO200" s="523">
        <f>+DESILTER!BO45</f>
        <v>0</v>
      </c>
      <c r="BP200" s="523">
        <f>+DESILTER!BP45</f>
        <v>0</v>
      </c>
      <c r="BQ200" s="523">
        <f>+DESILTER!BQ45</f>
        <v>0</v>
      </c>
      <c r="BR200" s="523">
        <f>+DESILTER!BR45</f>
        <v>0</v>
      </c>
      <c r="BS200" s="523">
        <f>+DESILTER!BS45</f>
        <v>0</v>
      </c>
      <c r="BT200" s="523">
        <f>+DESILTER!BT45</f>
        <v>0</v>
      </c>
      <c r="BU200" s="523">
        <f>+DESILTER!BU45</f>
        <v>0</v>
      </c>
      <c r="BV200" s="523">
        <f>+DESILTER!BV45</f>
        <v>0</v>
      </c>
      <c r="BW200" s="523">
        <f>+DESILTER!BW45</f>
        <v>0</v>
      </c>
      <c r="BX200" s="523">
        <f>+DESILTER!BX45</f>
        <v>0</v>
      </c>
      <c r="BY200" s="523">
        <f>+DESILTER!BY45</f>
        <v>0</v>
      </c>
      <c r="BZ200" s="523">
        <f>+DESILTER!BZ45</f>
        <v>0</v>
      </c>
      <c r="CA200" s="523">
        <f>+DESILTER!CA45</f>
        <v>0</v>
      </c>
      <c r="CB200" s="523">
        <f>+DESILTER!CB45</f>
        <v>0</v>
      </c>
      <c r="CC200" s="523">
        <f>+DESILTER!CC45</f>
        <v>0</v>
      </c>
      <c r="CD200" s="523">
        <f>+DESILTER!CD45</f>
        <v>0</v>
      </c>
      <c r="CE200" s="523">
        <f>+DESILTER!CE45</f>
        <v>0</v>
      </c>
      <c r="CF200" s="523">
        <f>+DESILTER!CF45</f>
        <v>0</v>
      </c>
    </row>
    <row r="201" spans="3:84" ht="17.25" hidden="1" thickBot="1" x14ac:dyDescent="0.35">
      <c r="C201" s="135"/>
      <c r="D201" s="522"/>
      <c r="E201" s="526"/>
      <c r="F201" s="526"/>
      <c r="G201" s="526"/>
      <c r="H201" s="526"/>
      <c r="I201" s="526"/>
      <c r="J201" s="526"/>
      <c r="K201" s="526"/>
      <c r="L201" s="526"/>
      <c r="M201" s="526"/>
      <c r="N201" s="526"/>
      <c r="O201" s="526"/>
      <c r="P201" s="526"/>
      <c r="Q201" s="526"/>
      <c r="R201" s="526"/>
      <c r="S201" s="526"/>
      <c r="T201" s="526"/>
      <c r="U201" s="526"/>
      <c r="V201" s="526"/>
      <c r="W201" s="526"/>
      <c r="X201" s="526"/>
      <c r="Y201" s="526"/>
      <c r="Z201" s="526"/>
      <c r="AA201" s="526"/>
      <c r="AB201" s="526"/>
      <c r="AC201" s="526"/>
      <c r="AD201" s="526"/>
      <c r="AE201" s="526"/>
      <c r="AF201" s="526"/>
      <c r="AG201" s="526"/>
      <c r="AH201" s="526"/>
      <c r="AI201" s="526"/>
      <c r="AJ201" s="526"/>
      <c r="AK201" s="526"/>
      <c r="AL201" s="526"/>
      <c r="AM201" s="526"/>
      <c r="AN201" s="526"/>
      <c r="AO201" s="526"/>
      <c r="AP201" s="526"/>
      <c r="AQ201" s="526"/>
      <c r="AR201" s="526"/>
      <c r="AS201" s="526"/>
      <c r="AT201" s="526"/>
      <c r="AU201" s="526"/>
      <c r="AV201" s="526"/>
      <c r="AW201" s="526"/>
      <c r="AX201" s="526"/>
      <c r="AY201" s="526"/>
      <c r="AZ201" s="526"/>
      <c r="BA201" s="526"/>
      <c r="BB201" s="526"/>
      <c r="BC201" s="526"/>
      <c r="BD201" s="526"/>
      <c r="BE201" s="526"/>
      <c r="BF201" s="526"/>
      <c r="BG201" s="526"/>
      <c r="BH201" s="526"/>
      <c r="BI201" s="526"/>
      <c r="BJ201" s="526"/>
      <c r="BK201" s="526"/>
      <c r="BL201" s="526"/>
      <c r="BM201" s="526"/>
      <c r="BN201" s="526"/>
      <c r="BO201" s="526"/>
      <c r="BP201" s="526"/>
      <c r="BQ201" s="526"/>
      <c r="BR201" s="526"/>
      <c r="BS201" s="526"/>
      <c r="BT201" s="526"/>
      <c r="BU201" s="526"/>
      <c r="BV201" s="526"/>
      <c r="BW201" s="526"/>
      <c r="BX201" s="526"/>
      <c r="BY201" s="526"/>
      <c r="BZ201" s="526"/>
      <c r="CA201" s="526"/>
      <c r="CB201" s="526"/>
      <c r="CC201" s="526"/>
      <c r="CD201" s="526"/>
      <c r="CE201" s="526"/>
      <c r="CF201" s="526"/>
    </row>
    <row r="202" spans="3:84" hidden="1" x14ac:dyDescent="0.3">
      <c r="C202" s="135"/>
      <c r="D202" s="527" t="s">
        <v>250</v>
      </c>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c r="AD202" s="135"/>
      <c r="AE202" s="135"/>
      <c r="AF202" s="135"/>
      <c r="AG202" s="135"/>
      <c r="AH202" s="135"/>
      <c r="AI202" s="135"/>
      <c r="AJ202" s="135"/>
      <c r="AK202" s="135"/>
      <c r="AL202" s="135"/>
      <c r="AM202" s="135"/>
      <c r="AN202" s="135"/>
      <c r="AO202" s="135"/>
      <c r="AP202" s="135"/>
      <c r="AQ202" s="135"/>
      <c r="AR202" s="135"/>
      <c r="AS202" s="135"/>
      <c r="AT202" s="135"/>
      <c r="AU202" s="135"/>
      <c r="AV202" s="135"/>
      <c r="AW202" s="135"/>
      <c r="AX202" s="135"/>
      <c r="AY202" s="135"/>
      <c r="AZ202" s="135"/>
      <c r="BA202" s="135"/>
      <c r="BB202" s="135"/>
      <c r="BC202" s="135"/>
      <c r="BD202" s="135"/>
      <c r="BE202" s="135"/>
      <c r="BF202" s="135"/>
      <c r="BG202" s="135"/>
      <c r="BH202" s="135"/>
      <c r="BI202" s="135"/>
      <c r="BJ202" s="135"/>
      <c r="BK202" s="135"/>
      <c r="BL202" s="135"/>
      <c r="BM202" s="135"/>
      <c r="BN202" s="135"/>
      <c r="BO202" s="135"/>
      <c r="BP202" s="135"/>
      <c r="BQ202" s="135"/>
      <c r="BR202" s="135"/>
      <c r="BS202" s="135"/>
      <c r="BT202" s="135"/>
      <c r="BU202" s="135"/>
      <c r="BV202" s="135"/>
      <c r="BW202" s="135"/>
      <c r="BX202" s="135"/>
      <c r="BY202" s="135"/>
      <c r="BZ202" s="135"/>
      <c r="CA202" s="135"/>
      <c r="CB202" s="135"/>
      <c r="CC202" s="135"/>
      <c r="CD202" s="135"/>
      <c r="CE202" s="135"/>
      <c r="CF202" s="135"/>
    </row>
    <row r="203" spans="3:84" hidden="1" x14ac:dyDescent="0.3">
      <c r="C203" s="135"/>
      <c r="D203" s="414" t="str">
        <f>+INDICE!F41</f>
        <v>DESARENADOR</v>
      </c>
      <c r="E203" s="507">
        <f>+IFERROR(VLOOKUP($D203,$D$189:$CF$193,E$188,FALSE),0)</f>
        <v>0</v>
      </c>
      <c r="F203" s="507">
        <f t="shared" ref="F203:BQ204" si="195">+IFERROR(VLOOKUP($D203,$D$189:$CF$193,F$188,FALSE),0)</f>
        <v>0</v>
      </c>
      <c r="G203" s="507">
        <f t="shared" si="195"/>
        <v>0</v>
      </c>
      <c r="H203" s="507">
        <f t="shared" si="195"/>
        <v>0</v>
      </c>
      <c r="I203" s="507">
        <f t="shared" si="195"/>
        <v>0</v>
      </c>
      <c r="J203" s="507">
        <f t="shared" si="195"/>
        <v>0</v>
      </c>
      <c r="K203" s="507">
        <f t="shared" si="195"/>
        <v>1720</v>
      </c>
      <c r="L203" s="507">
        <f t="shared" si="195"/>
        <v>1740</v>
      </c>
      <c r="M203" s="507">
        <f t="shared" si="195"/>
        <v>1750</v>
      </c>
      <c r="N203" s="507">
        <f t="shared" si="195"/>
        <v>1750</v>
      </c>
      <c r="O203" s="507">
        <f t="shared" si="195"/>
        <v>0</v>
      </c>
      <c r="P203" s="507">
        <f t="shared" si="195"/>
        <v>0</v>
      </c>
      <c r="Q203" s="507">
        <f t="shared" si="195"/>
        <v>0</v>
      </c>
      <c r="R203" s="507">
        <f t="shared" si="195"/>
        <v>0</v>
      </c>
      <c r="S203" s="507">
        <f t="shared" si="195"/>
        <v>0</v>
      </c>
      <c r="T203" s="507">
        <f t="shared" si="195"/>
        <v>0</v>
      </c>
      <c r="U203" s="507">
        <f t="shared" si="195"/>
        <v>0</v>
      </c>
      <c r="V203" s="507">
        <f t="shared" si="195"/>
        <v>0</v>
      </c>
      <c r="W203" s="507">
        <f t="shared" si="195"/>
        <v>0</v>
      </c>
      <c r="X203" s="507">
        <f t="shared" si="195"/>
        <v>0</v>
      </c>
      <c r="Y203" s="507">
        <f t="shared" si="195"/>
        <v>0</v>
      </c>
      <c r="Z203" s="507">
        <f t="shared" si="195"/>
        <v>0</v>
      </c>
      <c r="AA203" s="507">
        <f t="shared" si="195"/>
        <v>0</v>
      </c>
      <c r="AB203" s="507">
        <f t="shared" si="195"/>
        <v>0</v>
      </c>
      <c r="AC203" s="507">
        <f t="shared" si="195"/>
        <v>0</v>
      </c>
      <c r="AD203" s="507">
        <f t="shared" si="195"/>
        <v>0</v>
      </c>
      <c r="AE203" s="507">
        <f t="shared" si="195"/>
        <v>0</v>
      </c>
      <c r="AF203" s="507">
        <f t="shared" si="195"/>
        <v>0</v>
      </c>
      <c r="AG203" s="507">
        <f t="shared" si="195"/>
        <v>0</v>
      </c>
      <c r="AH203" s="507">
        <f t="shared" si="195"/>
        <v>0</v>
      </c>
      <c r="AI203" s="507">
        <f t="shared" si="195"/>
        <v>0</v>
      </c>
      <c r="AJ203" s="507">
        <f t="shared" si="195"/>
        <v>0</v>
      </c>
      <c r="AK203" s="507">
        <f t="shared" si="195"/>
        <v>0</v>
      </c>
      <c r="AL203" s="507">
        <f t="shared" si="195"/>
        <v>0</v>
      </c>
      <c r="AM203" s="507">
        <f t="shared" si="195"/>
        <v>0</v>
      </c>
      <c r="AN203" s="507">
        <f t="shared" si="195"/>
        <v>0</v>
      </c>
      <c r="AO203" s="507">
        <f t="shared" si="195"/>
        <v>0</v>
      </c>
      <c r="AP203" s="507">
        <f t="shared" si="195"/>
        <v>0</v>
      </c>
      <c r="AQ203" s="507">
        <f t="shared" si="195"/>
        <v>0</v>
      </c>
      <c r="AR203" s="507">
        <f t="shared" si="195"/>
        <v>0</v>
      </c>
      <c r="AS203" s="507">
        <f t="shared" si="195"/>
        <v>0</v>
      </c>
      <c r="AT203" s="507">
        <f t="shared" si="195"/>
        <v>0</v>
      </c>
      <c r="AU203" s="507">
        <f t="shared" si="195"/>
        <v>0</v>
      </c>
      <c r="AV203" s="507">
        <f t="shared" si="195"/>
        <v>0</v>
      </c>
      <c r="AW203" s="507">
        <f t="shared" si="195"/>
        <v>0</v>
      </c>
      <c r="AX203" s="507">
        <f t="shared" si="195"/>
        <v>0</v>
      </c>
      <c r="AY203" s="507">
        <f t="shared" si="195"/>
        <v>0</v>
      </c>
      <c r="AZ203" s="507">
        <f t="shared" si="195"/>
        <v>0</v>
      </c>
      <c r="BA203" s="507">
        <f t="shared" si="195"/>
        <v>0</v>
      </c>
      <c r="BB203" s="507">
        <f t="shared" si="195"/>
        <v>0</v>
      </c>
      <c r="BC203" s="507">
        <f t="shared" si="195"/>
        <v>0</v>
      </c>
      <c r="BD203" s="507">
        <f t="shared" si="195"/>
        <v>0</v>
      </c>
      <c r="BE203" s="507">
        <f t="shared" si="195"/>
        <v>0</v>
      </c>
      <c r="BF203" s="507">
        <f t="shared" si="195"/>
        <v>0</v>
      </c>
      <c r="BG203" s="507">
        <f t="shared" si="195"/>
        <v>0</v>
      </c>
      <c r="BH203" s="507">
        <f t="shared" si="195"/>
        <v>0</v>
      </c>
      <c r="BI203" s="507">
        <f t="shared" si="195"/>
        <v>0</v>
      </c>
      <c r="BJ203" s="507">
        <f t="shared" si="195"/>
        <v>0</v>
      </c>
      <c r="BK203" s="507">
        <f t="shared" si="195"/>
        <v>0</v>
      </c>
      <c r="BL203" s="507">
        <f t="shared" si="195"/>
        <v>0</v>
      </c>
      <c r="BM203" s="507">
        <f t="shared" si="195"/>
        <v>0</v>
      </c>
      <c r="BN203" s="507">
        <f t="shared" si="195"/>
        <v>0</v>
      </c>
      <c r="BO203" s="507">
        <f t="shared" si="195"/>
        <v>0</v>
      </c>
      <c r="BP203" s="507">
        <f t="shared" si="195"/>
        <v>0</v>
      </c>
      <c r="BQ203" s="507">
        <f t="shared" si="195"/>
        <v>0</v>
      </c>
      <c r="BR203" s="507">
        <f t="shared" ref="BR203:CF204" si="196">+IFERROR(VLOOKUP($D203,$D$189:$CF$193,BR$188,FALSE),0)</f>
        <v>0</v>
      </c>
      <c r="BS203" s="507">
        <f t="shared" si="196"/>
        <v>0</v>
      </c>
      <c r="BT203" s="507">
        <f t="shared" si="196"/>
        <v>0</v>
      </c>
      <c r="BU203" s="507">
        <f t="shared" si="196"/>
        <v>0</v>
      </c>
      <c r="BV203" s="507">
        <f t="shared" si="196"/>
        <v>0</v>
      </c>
      <c r="BW203" s="507">
        <f t="shared" si="196"/>
        <v>0</v>
      </c>
      <c r="BX203" s="507">
        <f t="shared" si="196"/>
        <v>0</v>
      </c>
      <c r="BY203" s="507">
        <f t="shared" si="196"/>
        <v>0</v>
      </c>
      <c r="BZ203" s="507">
        <f t="shared" si="196"/>
        <v>0</v>
      </c>
      <c r="CA203" s="507">
        <f t="shared" si="196"/>
        <v>0</v>
      </c>
      <c r="CB203" s="507">
        <f t="shared" si="196"/>
        <v>0</v>
      </c>
      <c r="CC203" s="507">
        <f t="shared" si="196"/>
        <v>0</v>
      </c>
      <c r="CD203" s="507">
        <f t="shared" si="196"/>
        <v>0</v>
      </c>
      <c r="CE203" s="507">
        <f t="shared" si="196"/>
        <v>0</v>
      </c>
      <c r="CF203" s="507">
        <f t="shared" si="196"/>
        <v>0</v>
      </c>
    </row>
    <row r="204" spans="3:84" hidden="1" x14ac:dyDescent="0.3">
      <c r="C204" s="135"/>
      <c r="D204" s="414" t="str">
        <f>+INDICE!F43</f>
        <v>DESILTER</v>
      </c>
      <c r="E204" s="507">
        <f>+IFERROR(VLOOKUP($D204,$D$189:$CF$193,E$188,FALSE),0)</f>
        <v>0</v>
      </c>
      <c r="F204" s="507">
        <f t="shared" si="195"/>
        <v>0</v>
      </c>
      <c r="G204" s="507">
        <f t="shared" si="195"/>
        <v>0</v>
      </c>
      <c r="H204" s="507">
        <f t="shared" si="195"/>
        <v>0</v>
      </c>
      <c r="I204" s="507">
        <f t="shared" si="195"/>
        <v>0</v>
      </c>
      <c r="J204" s="507">
        <f t="shared" si="195"/>
        <v>0</v>
      </c>
      <c r="K204" s="507">
        <f t="shared" si="195"/>
        <v>1720</v>
      </c>
      <c r="L204" s="507">
        <f t="shared" si="195"/>
        <v>1740</v>
      </c>
      <c r="M204" s="507">
        <f t="shared" si="195"/>
        <v>1750</v>
      </c>
      <c r="N204" s="507">
        <f t="shared" si="195"/>
        <v>1750</v>
      </c>
      <c r="O204" s="507">
        <f t="shared" si="195"/>
        <v>0</v>
      </c>
      <c r="P204" s="507">
        <f t="shared" si="195"/>
        <v>0</v>
      </c>
      <c r="Q204" s="507">
        <f t="shared" si="195"/>
        <v>0</v>
      </c>
      <c r="R204" s="507">
        <f t="shared" si="195"/>
        <v>0</v>
      </c>
      <c r="S204" s="507">
        <f t="shared" si="195"/>
        <v>0</v>
      </c>
      <c r="T204" s="507">
        <f t="shared" si="195"/>
        <v>0</v>
      </c>
      <c r="U204" s="507">
        <f t="shared" si="195"/>
        <v>0</v>
      </c>
      <c r="V204" s="507">
        <f t="shared" si="195"/>
        <v>0</v>
      </c>
      <c r="W204" s="507">
        <f t="shared" si="195"/>
        <v>0</v>
      </c>
      <c r="X204" s="507">
        <f t="shared" si="195"/>
        <v>0</v>
      </c>
      <c r="Y204" s="507">
        <f t="shared" si="195"/>
        <v>0</v>
      </c>
      <c r="Z204" s="507">
        <f t="shared" si="195"/>
        <v>0</v>
      </c>
      <c r="AA204" s="507">
        <f t="shared" si="195"/>
        <v>0</v>
      </c>
      <c r="AB204" s="507">
        <f t="shared" si="195"/>
        <v>0</v>
      </c>
      <c r="AC204" s="507">
        <f t="shared" si="195"/>
        <v>0</v>
      </c>
      <c r="AD204" s="507">
        <f t="shared" si="195"/>
        <v>0</v>
      </c>
      <c r="AE204" s="507">
        <f t="shared" si="195"/>
        <v>0</v>
      </c>
      <c r="AF204" s="507">
        <f t="shared" si="195"/>
        <v>0</v>
      </c>
      <c r="AG204" s="507">
        <f t="shared" si="195"/>
        <v>0</v>
      </c>
      <c r="AH204" s="507">
        <f t="shared" si="195"/>
        <v>0</v>
      </c>
      <c r="AI204" s="507">
        <f t="shared" si="195"/>
        <v>0</v>
      </c>
      <c r="AJ204" s="507">
        <f t="shared" si="195"/>
        <v>0</v>
      </c>
      <c r="AK204" s="507">
        <f t="shared" si="195"/>
        <v>0</v>
      </c>
      <c r="AL204" s="507">
        <f t="shared" si="195"/>
        <v>0</v>
      </c>
      <c r="AM204" s="507">
        <f t="shared" si="195"/>
        <v>0</v>
      </c>
      <c r="AN204" s="507">
        <f t="shared" si="195"/>
        <v>0</v>
      </c>
      <c r="AO204" s="507">
        <f t="shared" si="195"/>
        <v>0</v>
      </c>
      <c r="AP204" s="507">
        <f t="shared" si="195"/>
        <v>0</v>
      </c>
      <c r="AQ204" s="507">
        <f t="shared" si="195"/>
        <v>0</v>
      </c>
      <c r="AR204" s="507">
        <f t="shared" si="195"/>
        <v>0</v>
      </c>
      <c r="AS204" s="507">
        <f t="shared" si="195"/>
        <v>0</v>
      </c>
      <c r="AT204" s="507">
        <f t="shared" si="195"/>
        <v>0</v>
      </c>
      <c r="AU204" s="507">
        <f t="shared" si="195"/>
        <v>0</v>
      </c>
      <c r="AV204" s="507">
        <f t="shared" si="195"/>
        <v>0</v>
      </c>
      <c r="AW204" s="507">
        <f t="shared" si="195"/>
        <v>0</v>
      </c>
      <c r="AX204" s="507">
        <f t="shared" si="195"/>
        <v>0</v>
      </c>
      <c r="AY204" s="507">
        <f t="shared" si="195"/>
        <v>0</v>
      </c>
      <c r="AZ204" s="507">
        <f t="shared" si="195"/>
        <v>0</v>
      </c>
      <c r="BA204" s="507">
        <f t="shared" si="195"/>
        <v>0</v>
      </c>
      <c r="BB204" s="507">
        <f t="shared" si="195"/>
        <v>0</v>
      </c>
      <c r="BC204" s="507">
        <f t="shared" si="195"/>
        <v>0</v>
      </c>
      <c r="BD204" s="507">
        <f t="shared" si="195"/>
        <v>0</v>
      </c>
      <c r="BE204" s="507">
        <f t="shared" si="195"/>
        <v>0</v>
      </c>
      <c r="BF204" s="507">
        <f t="shared" si="195"/>
        <v>0</v>
      </c>
      <c r="BG204" s="507">
        <f t="shared" si="195"/>
        <v>0</v>
      </c>
      <c r="BH204" s="507">
        <f t="shared" si="195"/>
        <v>0</v>
      </c>
      <c r="BI204" s="507">
        <f t="shared" si="195"/>
        <v>0</v>
      </c>
      <c r="BJ204" s="507">
        <f t="shared" si="195"/>
        <v>0</v>
      </c>
      <c r="BK204" s="507">
        <f t="shared" si="195"/>
        <v>0</v>
      </c>
      <c r="BL204" s="507">
        <f t="shared" si="195"/>
        <v>0</v>
      </c>
      <c r="BM204" s="507">
        <f t="shared" si="195"/>
        <v>0</v>
      </c>
      <c r="BN204" s="507">
        <f t="shared" si="195"/>
        <v>0</v>
      </c>
      <c r="BO204" s="507">
        <f t="shared" si="195"/>
        <v>0</v>
      </c>
      <c r="BP204" s="507">
        <f t="shared" si="195"/>
        <v>0</v>
      </c>
      <c r="BQ204" s="507">
        <f t="shared" si="195"/>
        <v>0</v>
      </c>
      <c r="BR204" s="507">
        <f t="shared" si="196"/>
        <v>0</v>
      </c>
      <c r="BS204" s="507">
        <f t="shared" si="196"/>
        <v>0</v>
      </c>
      <c r="BT204" s="507">
        <f t="shared" si="196"/>
        <v>0</v>
      </c>
      <c r="BU204" s="507">
        <f t="shared" si="196"/>
        <v>0</v>
      </c>
      <c r="BV204" s="507">
        <f t="shared" si="196"/>
        <v>0</v>
      </c>
      <c r="BW204" s="507">
        <f t="shared" si="196"/>
        <v>0</v>
      </c>
      <c r="BX204" s="507">
        <f t="shared" si="196"/>
        <v>0</v>
      </c>
      <c r="BY204" s="507">
        <f t="shared" si="196"/>
        <v>0</v>
      </c>
      <c r="BZ204" s="507">
        <f t="shared" si="196"/>
        <v>0</v>
      </c>
      <c r="CA204" s="507">
        <f t="shared" si="196"/>
        <v>0</v>
      </c>
      <c r="CB204" s="507">
        <f t="shared" si="196"/>
        <v>0</v>
      </c>
      <c r="CC204" s="507">
        <f t="shared" si="196"/>
        <v>0</v>
      </c>
      <c r="CD204" s="507">
        <f t="shared" si="196"/>
        <v>0</v>
      </c>
      <c r="CE204" s="507">
        <f t="shared" si="196"/>
        <v>0</v>
      </c>
      <c r="CF204" s="507">
        <f t="shared" si="196"/>
        <v>0</v>
      </c>
    </row>
    <row r="205" spans="3:84" ht="17.25" hidden="1" thickBot="1" x14ac:dyDescent="0.35">
      <c r="C205" s="135"/>
      <c r="D205" s="525" t="s">
        <v>185</v>
      </c>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c r="AD205" s="135"/>
      <c r="AE205" s="135"/>
      <c r="AF205" s="135"/>
      <c r="AG205" s="135"/>
      <c r="AH205" s="135"/>
      <c r="AI205" s="135"/>
      <c r="AJ205" s="135"/>
      <c r="AK205" s="135"/>
      <c r="AL205" s="135"/>
      <c r="AM205" s="135"/>
      <c r="AN205" s="135"/>
      <c r="AO205" s="135"/>
      <c r="AP205" s="135"/>
      <c r="AQ205" s="135"/>
      <c r="AR205" s="135"/>
      <c r="AS205" s="135"/>
      <c r="AT205" s="135"/>
      <c r="AU205" s="135"/>
      <c r="AV205" s="135"/>
      <c r="AW205" s="135"/>
      <c r="AX205" s="135"/>
      <c r="AY205" s="135"/>
      <c r="AZ205" s="135"/>
      <c r="BA205" s="135"/>
      <c r="BB205" s="135"/>
      <c r="BC205" s="135"/>
      <c r="BD205" s="135"/>
      <c r="BE205" s="135"/>
      <c r="BF205" s="135"/>
      <c r="BG205" s="135"/>
      <c r="BH205" s="135"/>
      <c r="BI205" s="135"/>
      <c r="BJ205" s="135"/>
      <c r="BK205" s="135"/>
      <c r="BL205" s="135"/>
      <c r="BM205" s="135"/>
      <c r="BN205" s="135"/>
      <c r="BO205" s="135"/>
      <c r="BP205" s="135"/>
      <c r="BQ205" s="135"/>
      <c r="BR205" s="135"/>
      <c r="BS205" s="135"/>
      <c r="BT205" s="135"/>
      <c r="BU205" s="135"/>
      <c r="BV205" s="135"/>
      <c r="BW205" s="135"/>
      <c r="BX205" s="135"/>
      <c r="BY205" s="135"/>
      <c r="BZ205" s="135"/>
      <c r="CA205" s="135"/>
      <c r="CB205" s="135"/>
      <c r="CC205" s="135"/>
      <c r="CD205" s="135"/>
      <c r="CE205" s="135"/>
      <c r="CF205" s="135"/>
    </row>
    <row r="206" spans="3:84" hidden="1" x14ac:dyDescent="0.3">
      <c r="C206" s="135"/>
      <c r="D206" s="414" t="str">
        <f>+D203</f>
        <v>DESARENADOR</v>
      </c>
      <c r="E206" s="528">
        <f>+IFERROR(VLOOKUP($D206,$D$196:$CF$200,E$188,FALSE),0)</f>
        <v>0</v>
      </c>
      <c r="F206" s="528">
        <f t="shared" ref="F206:BQ207" si="197">+IFERROR(VLOOKUP($D206,$D$196:$CF$200,F$188,FALSE),0)</f>
        <v>0</v>
      </c>
      <c r="G206" s="528">
        <f t="shared" si="197"/>
        <v>0</v>
      </c>
      <c r="H206" s="528">
        <f t="shared" si="197"/>
        <v>0</v>
      </c>
      <c r="I206" s="528">
        <f t="shared" si="197"/>
        <v>0</v>
      </c>
      <c r="J206" s="528">
        <f t="shared" si="197"/>
        <v>0</v>
      </c>
      <c r="K206" s="528">
        <f t="shared" si="197"/>
        <v>1200</v>
      </c>
      <c r="L206" s="528">
        <f t="shared" si="197"/>
        <v>1200</v>
      </c>
      <c r="M206" s="528">
        <f t="shared" si="197"/>
        <v>1200</v>
      </c>
      <c r="N206" s="528">
        <f t="shared" si="197"/>
        <v>720</v>
      </c>
      <c r="O206" s="528">
        <f t="shared" si="197"/>
        <v>0</v>
      </c>
      <c r="P206" s="528">
        <f t="shared" si="197"/>
        <v>0</v>
      </c>
      <c r="Q206" s="528">
        <f t="shared" si="197"/>
        <v>0</v>
      </c>
      <c r="R206" s="528">
        <f t="shared" si="197"/>
        <v>0</v>
      </c>
      <c r="S206" s="528">
        <f t="shared" si="197"/>
        <v>0</v>
      </c>
      <c r="T206" s="528">
        <f t="shared" si="197"/>
        <v>0</v>
      </c>
      <c r="U206" s="528">
        <f t="shared" si="197"/>
        <v>0</v>
      </c>
      <c r="V206" s="528">
        <f t="shared" si="197"/>
        <v>0</v>
      </c>
      <c r="W206" s="528">
        <f t="shared" si="197"/>
        <v>0</v>
      </c>
      <c r="X206" s="528">
        <f t="shared" si="197"/>
        <v>0</v>
      </c>
      <c r="Y206" s="528">
        <f t="shared" si="197"/>
        <v>0</v>
      </c>
      <c r="Z206" s="528">
        <f t="shared" si="197"/>
        <v>0</v>
      </c>
      <c r="AA206" s="528">
        <f t="shared" si="197"/>
        <v>0</v>
      </c>
      <c r="AB206" s="528">
        <f t="shared" si="197"/>
        <v>0</v>
      </c>
      <c r="AC206" s="528">
        <f t="shared" si="197"/>
        <v>0</v>
      </c>
      <c r="AD206" s="528">
        <f t="shared" si="197"/>
        <v>0</v>
      </c>
      <c r="AE206" s="528">
        <f t="shared" si="197"/>
        <v>0</v>
      </c>
      <c r="AF206" s="528">
        <f t="shared" si="197"/>
        <v>0</v>
      </c>
      <c r="AG206" s="528">
        <f t="shared" si="197"/>
        <v>0</v>
      </c>
      <c r="AH206" s="528">
        <f t="shared" si="197"/>
        <v>0</v>
      </c>
      <c r="AI206" s="528">
        <f t="shared" si="197"/>
        <v>0</v>
      </c>
      <c r="AJ206" s="528">
        <f t="shared" si="197"/>
        <v>0</v>
      </c>
      <c r="AK206" s="528">
        <f t="shared" si="197"/>
        <v>0</v>
      </c>
      <c r="AL206" s="528">
        <f t="shared" si="197"/>
        <v>0</v>
      </c>
      <c r="AM206" s="528">
        <f t="shared" si="197"/>
        <v>0</v>
      </c>
      <c r="AN206" s="528">
        <f t="shared" si="197"/>
        <v>0</v>
      </c>
      <c r="AO206" s="528">
        <f t="shared" si="197"/>
        <v>0</v>
      </c>
      <c r="AP206" s="528">
        <f t="shared" si="197"/>
        <v>0</v>
      </c>
      <c r="AQ206" s="528">
        <f t="shared" si="197"/>
        <v>0</v>
      </c>
      <c r="AR206" s="528">
        <f t="shared" si="197"/>
        <v>0</v>
      </c>
      <c r="AS206" s="528">
        <f t="shared" si="197"/>
        <v>0</v>
      </c>
      <c r="AT206" s="528">
        <f t="shared" si="197"/>
        <v>0</v>
      </c>
      <c r="AU206" s="528">
        <f t="shared" si="197"/>
        <v>0</v>
      </c>
      <c r="AV206" s="528">
        <f t="shared" si="197"/>
        <v>0</v>
      </c>
      <c r="AW206" s="528">
        <f t="shared" si="197"/>
        <v>0</v>
      </c>
      <c r="AX206" s="528">
        <f t="shared" si="197"/>
        <v>0</v>
      </c>
      <c r="AY206" s="528">
        <f t="shared" si="197"/>
        <v>0</v>
      </c>
      <c r="AZ206" s="528">
        <f t="shared" si="197"/>
        <v>0</v>
      </c>
      <c r="BA206" s="528">
        <f t="shared" si="197"/>
        <v>0</v>
      </c>
      <c r="BB206" s="528">
        <f t="shared" si="197"/>
        <v>0</v>
      </c>
      <c r="BC206" s="528">
        <f t="shared" si="197"/>
        <v>0</v>
      </c>
      <c r="BD206" s="528">
        <f t="shared" si="197"/>
        <v>0</v>
      </c>
      <c r="BE206" s="528">
        <f t="shared" si="197"/>
        <v>0</v>
      </c>
      <c r="BF206" s="528">
        <f t="shared" si="197"/>
        <v>0</v>
      </c>
      <c r="BG206" s="528">
        <f t="shared" si="197"/>
        <v>0</v>
      </c>
      <c r="BH206" s="528">
        <f t="shared" si="197"/>
        <v>0</v>
      </c>
      <c r="BI206" s="528">
        <f t="shared" si="197"/>
        <v>0</v>
      </c>
      <c r="BJ206" s="528">
        <f t="shared" si="197"/>
        <v>0</v>
      </c>
      <c r="BK206" s="528">
        <f t="shared" si="197"/>
        <v>0</v>
      </c>
      <c r="BL206" s="528">
        <f t="shared" si="197"/>
        <v>0</v>
      </c>
      <c r="BM206" s="528">
        <f t="shared" si="197"/>
        <v>0</v>
      </c>
      <c r="BN206" s="528">
        <f t="shared" si="197"/>
        <v>0</v>
      </c>
      <c r="BO206" s="528">
        <f t="shared" si="197"/>
        <v>0</v>
      </c>
      <c r="BP206" s="528">
        <f t="shared" si="197"/>
        <v>0</v>
      </c>
      <c r="BQ206" s="528">
        <f t="shared" si="197"/>
        <v>0</v>
      </c>
      <c r="BR206" s="528">
        <f t="shared" ref="BR206:CF207" si="198">+IFERROR(VLOOKUP($D206,$D$196:$CF$200,BR$188,FALSE),0)</f>
        <v>0</v>
      </c>
      <c r="BS206" s="528">
        <f t="shared" si="198"/>
        <v>0</v>
      </c>
      <c r="BT206" s="528">
        <f t="shared" si="198"/>
        <v>0</v>
      </c>
      <c r="BU206" s="528">
        <f t="shared" si="198"/>
        <v>0</v>
      </c>
      <c r="BV206" s="528">
        <f t="shared" si="198"/>
        <v>0</v>
      </c>
      <c r="BW206" s="528">
        <f t="shared" si="198"/>
        <v>0</v>
      </c>
      <c r="BX206" s="528">
        <f t="shared" si="198"/>
        <v>0</v>
      </c>
      <c r="BY206" s="528">
        <f t="shared" si="198"/>
        <v>0</v>
      </c>
      <c r="BZ206" s="528">
        <f t="shared" si="198"/>
        <v>0</v>
      </c>
      <c r="CA206" s="528">
        <f t="shared" si="198"/>
        <v>0</v>
      </c>
      <c r="CB206" s="528">
        <f t="shared" si="198"/>
        <v>0</v>
      </c>
      <c r="CC206" s="528">
        <f t="shared" si="198"/>
        <v>0</v>
      </c>
      <c r="CD206" s="528">
        <f t="shared" si="198"/>
        <v>0</v>
      </c>
      <c r="CE206" s="528">
        <f t="shared" si="198"/>
        <v>0</v>
      </c>
      <c r="CF206" s="528">
        <f t="shared" si="198"/>
        <v>0</v>
      </c>
    </row>
    <row r="207" spans="3:84" hidden="1" x14ac:dyDescent="0.3">
      <c r="C207" s="135"/>
      <c r="D207" s="414" t="str">
        <f>+D204</f>
        <v>DESILTER</v>
      </c>
      <c r="E207" s="528">
        <f>+IFERROR(VLOOKUP($D207,$D$196:$CF$200,E$188,FALSE),0)</f>
        <v>0</v>
      </c>
      <c r="F207" s="528">
        <f t="shared" si="197"/>
        <v>0</v>
      </c>
      <c r="G207" s="528">
        <f t="shared" si="197"/>
        <v>0</v>
      </c>
      <c r="H207" s="528">
        <f t="shared" si="197"/>
        <v>0</v>
      </c>
      <c r="I207" s="528">
        <f t="shared" si="197"/>
        <v>0</v>
      </c>
      <c r="J207" s="528">
        <f t="shared" si="197"/>
        <v>0</v>
      </c>
      <c r="K207" s="528">
        <f t="shared" si="197"/>
        <v>13200</v>
      </c>
      <c r="L207" s="528">
        <f t="shared" si="197"/>
        <v>13200</v>
      </c>
      <c r="M207" s="528">
        <f t="shared" si="197"/>
        <v>10800</v>
      </c>
      <c r="N207" s="528">
        <f t="shared" si="197"/>
        <v>10800</v>
      </c>
      <c r="O207" s="528">
        <f t="shared" si="197"/>
        <v>0</v>
      </c>
      <c r="P207" s="528">
        <f t="shared" si="197"/>
        <v>0</v>
      </c>
      <c r="Q207" s="528">
        <f t="shared" si="197"/>
        <v>0</v>
      </c>
      <c r="R207" s="528">
        <f t="shared" si="197"/>
        <v>0</v>
      </c>
      <c r="S207" s="528">
        <f t="shared" si="197"/>
        <v>0</v>
      </c>
      <c r="T207" s="528">
        <f t="shared" si="197"/>
        <v>0</v>
      </c>
      <c r="U207" s="528">
        <f t="shared" si="197"/>
        <v>0</v>
      </c>
      <c r="V207" s="528">
        <f t="shared" si="197"/>
        <v>0</v>
      </c>
      <c r="W207" s="528">
        <f t="shared" si="197"/>
        <v>0</v>
      </c>
      <c r="X207" s="528">
        <f t="shared" si="197"/>
        <v>0</v>
      </c>
      <c r="Y207" s="528">
        <f t="shared" si="197"/>
        <v>0</v>
      </c>
      <c r="Z207" s="528">
        <f t="shared" si="197"/>
        <v>0</v>
      </c>
      <c r="AA207" s="528">
        <f t="shared" si="197"/>
        <v>0</v>
      </c>
      <c r="AB207" s="528">
        <f t="shared" si="197"/>
        <v>0</v>
      </c>
      <c r="AC207" s="528">
        <f t="shared" si="197"/>
        <v>0</v>
      </c>
      <c r="AD207" s="528">
        <f t="shared" si="197"/>
        <v>0</v>
      </c>
      <c r="AE207" s="528">
        <f t="shared" si="197"/>
        <v>0</v>
      </c>
      <c r="AF207" s="528">
        <f t="shared" si="197"/>
        <v>0</v>
      </c>
      <c r="AG207" s="528">
        <f t="shared" si="197"/>
        <v>0</v>
      </c>
      <c r="AH207" s="528">
        <f t="shared" si="197"/>
        <v>0</v>
      </c>
      <c r="AI207" s="528">
        <f t="shared" si="197"/>
        <v>0</v>
      </c>
      <c r="AJ207" s="528">
        <f t="shared" si="197"/>
        <v>0</v>
      </c>
      <c r="AK207" s="528">
        <f t="shared" si="197"/>
        <v>0</v>
      </c>
      <c r="AL207" s="528">
        <f t="shared" si="197"/>
        <v>0</v>
      </c>
      <c r="AM207" s="528">
        <f t="shared" si="197"/>
        <v>0</v>
      </c>
      <c r="AN207" s="528">
        <f t="shared" si="197"/>
        <v>0</v>
      </c>
      <c r="AO207" s="528">
        <f t="shared" si="197"/>
        <v>0</v>
      </c>
      <c r="AP207" s="528">
        <f t="shared" si="197"/>
        <v>0</v>
      </c>
      <c r="AQ207" s="528">
        <f t="shared" si="197"/>
        <v>0</v>
      </c>
      <c r="AR207" s="528">
        <f t="shared" si="197"/>
        <v>0</v>
      </c>
      <c r="AS207" s="528">
        <f t="shared" si="197"/>
        <v>0</v>
      </c>
      <c r="AT207" s="528">
        <f t="shared" si="197"/>
        <v>0</v>
      </c>
      <c r="AU207" s="528">
        <f t="shared" si="197"/>
        <v>0</v>
      </c>
      <c r="AV207" s="528">
        <f t="shared" si="197"/>
        <v>0</v>
      </c>
      <c r="AW207" s="528">
        <f t="shared" si="197"/>
        <v>0</v>
      </c>
      <c r="AX207" s="528">
        <f t="shared" si="197"/>
        <v>0</v>
      </c>
      <c r="AY207" s="528">
        <f t="shared" si="197"/>
        <v>0</v>
      </c>
      <c r="AZ207" s="528">
        <f t="shared" si="197"/>
        <v>0</v>
      </c>
      <c r="BA207" s="528">
        <f t="shared" si="197"/>
        <v>0</v>
      </c>
      <c r="BB207" s="528">
        <f t="shared" si="197"/>
        <v>0</v>
      </c>
      <c r="BC207" s="528">
        <f t="shared" si="197"/>
        <v>0</v>
      </c>
      <c r="BD207" s="528">
        <f t="shared" si="197"/>
        <v>0</v>
      </c>
      <c r="BE207" s="528">
        <f t="shared" si="197"/>
        <v>0</v>
      </c>
      <c r="BF207" s="528">
        <f t="shared" si="197"/>
        <v>0</v>
      </c>
      <c r="BG207" s="528">
        <f t="shared" si="197"/>
        <v>0</v>
      </c>
      <c r="BH207" s="528">
        <f t="shared" si="197"/>
        <v>0</v>
      </c>
      <c r="BI207" s="528">
        <f t="shared" si="197"/>
        <v>0</v>
      </c>
      <c r="BJ207" s="528">
        <f t="shared" si="197"/>
        <v>0</v>
      </c>
      <c r="BK207" s="528">
        <f t="shared" si="197"/>
        <v>0</v>
      </c>
      <c r="BL207" s="528">
        <f t="shared" si="197"/>
        <v>0</v>
      </c>
      <c r="BM207" s="528">
        <f t="shared" si="197"/>
        <v>0</v>
      </c>
      <c r="BN207" s="528">
        <f t="shared" si="197"/>
        <v>0</v>
      </c>
      <c r="BO207" s="528">
        <f t="shared" si="197"/>
        <v>0</v>
      </c>
      <c r="BP207" s="528">
        <f t="shared" si="197"/>
        <v>0</v>
      </c>
      <c r="BQ207" s="528">
        <f t="shared" si="197"/>
        <v>0</v>
      </c>
      <c r="BR207" s="528">
        <f t="shared" si="198"/>
        <v>0</v>
      </c>
      <c r="BS207" s="528">
        <f t="shared" si="198"/>
        <v>0</v>
      </c>
      <c r="BT207" s="528">
        <f t="shared" si="198"/>
        <v>0</v>
      </c>
      <c r="BU207" s="528">
        <f t="shared" si="198"/>
        <v>0</v>
      </c>
      <c r="BV207" s="528">
        <f t="shared" si="198"/>
        <v>0</v>
      </c>
      <c r="BW207" s="528">
        <f t="shared" si="198"/>
        <v>0</v>
      </c>
      <c r="BX207" s="528">
        <f t="shared" si="198"/>
        <v>0</v>
      </c>
      <c r="BY207" s="528">
        <f t="shared" si="198"/>
        <v>0</v>
      </c>
      <c r="BZ207" s="528">
        <f t="shared" si="198"/>
        <v>0</v>
      </c>
      <c r="CA207" s="528">
        <f t="shared" si="198"/>
        <v>0</v>
      </c>
      <c r="CB207" s="528">
        <f t="shared" si="198"/>
        <v>0</v>
      </c>
      <c r="CC207" s="528">
        <f t="shared" si="198"/>
        <v>0</v>
      </c>
      <c r="CD207" s="528">
        <f t="shared" si="198"/>
        <v>0</v>
      </c>
      <c r="CE207" s="528">
        <f t="shared" si="198"/>
        <v>0</v>
      </c>
      <c r="CF207" s="528">
        <f t="shared" si="198"/>
        <v>0</v>
      </c>
    </row>
    <row r="208" spans="3:84" ht="17.25" hidden="1" thickBot="1" x14ac:dyDescent="0.35">
      <c r="C208" s="135"/>
      <c r="D208" s="529" t="s">
        <v>284</v>
      </c>
      <c r="E208" s="528">
        <f>+IFERROR((E203*E206+E204*E207)/SUM(E206:E207),0)</f>
        <v>0</v>
      </c>
      <c r="F208" s="528">
        <f t="shared" ref="F208:BQ208" si="199">+IFERROR((F203*F206+F204*F207)/SUM(F206:F207),0)</f>
        <v>0</v>
      </c>
      <c r="G208" s="528">
        <f t="shared" si="199"/>
        <v>0</v>
      </c>
      <c r="H208" s="528">
        <f t="shared" si="199"/>
        <v>0</v>
      </c>
      <c r="I208" s="528">
        <f t="shared" si="199"/>
        <v>0</v>
      </c>
      <c r="J208" s="528">
        <f t="shared" si="199"/>
        <v>0</v>
      </c>
      <c r="K208" s="528">
        <f t="shared" si="199"/>
        <v>1720</v>
      </c>
      <c r="L208" s="528">
        <f t="shared" si="199"/>
        <v>1740</v>
      </c>
      <c r="M208" s="528">
        <f t="shared" si="199"/>
        <v>1750</v>
      </c>
      <c r="N208" s="528">
        <f t="shared" si="199"/>
        <v>1750</v>
      </c>
      <c r="O208" s="528">
        <f t="shared" si="199"/>
        <v>0</v>
      </c>
      <c r="P208" s="528">
        <f t="shared" si="199"/>
        <v>0</v>
      </c>
      <c r="Q208" s="528">
        <f t="shared" si="199"/>
        <v>0</v>
      </c>
      <c r="R208" s="528">
        <f t="shared" si="199"/>
        <v>0</v>
      </c>
      <c r="S208" s="528">
        <f t="shared" si="199"/>
        <v>0</v>
      </c>
      <c r="T208" s="528">
        <f t="shared" si="199"/>
        <v>0</v>
      </c>
      <c r="U208" s="528">
        <f t="shared" si="199"/>
        <v>0</v>
      </c>
      <c r="V208" s="528">
        <f t="shared" si="199"/>
        <v>0</v>
      </c>
      <c r="W208" s="528">
        <f t="shared" si="199"/>
        <v>0</v>
      </c>
      <c r="X208" s="528">
        <f t="shared" si="199"/>
        <v>0</v>
      </c>
      <c r="Y208" s="528">
        <f t="shared" si="199"/>
        <v>0</v>
      </c>
      <c r="Z208" s="528">
        <f t="shared" si="199"/>
        <v>0</v>
      </c>
      <c r="AA208" s="528">
        <f t="shared" si="199"/>
        <v>0</v>
      </c>
      <c r="AB208" s="528">
        <f t="shared" si="199"/>
        <v>0</v>
      </c>
      <c r="AC208" s="528">
        <f t="shared" si="199"/>
        <v>0</v>
      </c>
      <c r="AD208" s="528">
        <f t="shared" si="199"/>
        <v>0</v>
      </c>
      <c r="AE208" s="528">
        <f t="shared" si="199"/>
        <v>0</v>
      </c>
      <c r="AF208" s="528">
        <f t="shared" si="199"/>
        <v>0</v>
      </c>
      <c r="AG208" s="528">
        <f t="shared" si="199"/>
        <v>0</v>
      </c>
      <c r="AH208" s="528">
        <f t="shared" si="199"/>
        <v>0</v>
      </c>
      <c r="AI208" s="528">
        <f t="shared" si="199"/>
        <v>0</v>
      </c>
      <c r="AJ208" s="528">
        <f t="shared" si="199"/>
        <v>0</v>
      </c>
      <c r="AK208" s="528">
        <f t="shared" si="199"/>
        <v>0</v>
      </c>
      <c r="AL208" s="528">
        <f t="shared" si="199"/>
        <v>0</v>
      </c>
      <c r="AM208" s="528">
        <f t="shared" si="199"/>
        <v>0</v>
      </c>
      <c r="AN208" s="528">
        <f t="shared" si="199"/>
        <v>0</v>
      </c>
      <c r="AO208" s="528">
        <f t="shared" si="199"/>
        <v>0</v>
      </c>
      <c r="AP208" s="528">
        <f t="shared" si="199"/>
        <v>0</v>
      </c>
      <c r="AQ208" s="528">
        <f t="shared" si="199"/>
        <v>0</v>
      </c>
      <c r="AR208" s="528">
        <f t="shared" si="199"/>
        <v>0</v>
      </c>
      <c r="AS208" s="528">
        <f t="shared" si="199"/>
        <v>0</v>
      </c>
      <c r="AT208" s="528">
        <f t="shared" si="199"/>
        <v>0</v>
      </c>
      <c r="AU208" s="528">
        <f t="shared" si="199"/>
        <v>0</v>
      </c>
      <c r="AV208" s="528">
        <f t="shared" si="199"/>
        <v>0</v>
      </c>
      <c r="AW208" s="528">
        <f t="shared" si="199"/>
        <v>0</v>
      </c>
      <c r="AX208" s="528">
        <f t="shared" si="199"/>
        <v>0</v>
      </c>
      <c r="AY208" s="528">
        <f t="shared" si="199"/>
        <v>0</v>
      </c>
      <c r="AZ208" s="528">
        <f t="shared" si="199"/>
        <v>0</v>
      </c>
      <c r="BA208" s="528">
        <f t="shared" si="199"/>
        <v>0</v>
      </c>
      <c r="BB208" s="528">
        <f t="shared" si="199"/>
        <v>0</v>
      </c>
      <c r="BC208" s="528">
        <f t="shared" si="199"/>
        <v>0</v>
      </c>
      <c r="BD208" s="528">
        <f t="shared" si="199"/>
        <v>0</v>
      </c>
      <c r="BE208" s="528">
        <f t="shared" si="199"/>
        <v>0</v>
      </c>
      <c r="BF208" s="528">
        <f t="shared" si="199"/>
        <v>0</v>
      </c>
      <c r="BG208" s="528">
        <f t="shared" si="199"/>
        <v>0</v>
      </c>
      <c r="BH208" s="528">
        <f t="shared" si="199"/>
        <v>0</v>
      </c>
      <c r="BI208" s="528">
        <f t="shared" si="199"/>
        <v>0</v>
      </c>
      <c r="BJ208" s="528">
        <f t="shared" si="199"/>
        <v>0</v>
      </c>
      <c r="BK208" s="528">
        <f t="shared" si="199"/>
        <v>0</v>
      </c>
      <c r="BL208" s="528">
        <f t="shared" si="199"/>
        <v>0</v>
      </c>
      <c r="BM208" s="528">
        <f t="shared" si="199"/>
        <v>0</v>
      </c>
      <c r="BN208" s="528">
        <f t="shared" si="199"/>
        <v>0</v>
      </c>
      <c r="BO208" s="528">
        <f t="shared" si="199"/>
        <v>0</v>
      </c>
      <c r="BP208" s="528">
        <f t="shared" si="199"/>
        <v>0</v>
      </c>
      <c r="BQ208" s="528">
        <f t="shared" si="199"/>
        <v>0</v>
      </c>
      <c r="BR208" s="528">
        <f t="shared" ref="BR208:CF208" si="200">+IFERROR((BR203*BR206+BR204*BR207)/SUM(BR206:BR207),0)</f>
        <v>0</v>
      </c>
      <c r="BS208" s="528">
        <f t="shared" si="200"/>
        <v>0</v>
      </c>
      <c r="BT208" s="528">
        <f t="shared" si="200"/>
        <v>0</v>
      </c>
      <c r="BU208" s="528">
        <f t="shared" si="200"/>
        <v>0</v>
      </c>
      <c r="BV208" s="528">
        <f t="shared" si="200"/>
        <v>0</v>
      </c>
      <c r="BW208" s="528">
        <f t="shared" si="200"/>
        <v>0</v>
      </c>
      <c r="BX208" s="528">
        <f t="shared" si="200"/>
        <v>0</v>
      </c>
      <c r="BY208" s="528">
        <f t="shared" si="200"/>
        <v>0</v>
      </c>
      <c r="BZ208" s="528">
        <f t="shared" si="200"/>
        <v>0</v>
      </c>
      <c r="CA208" s="528">
        <f t="shared" si="200"/>
        <v>0</v>
      </c>
      <c r="CB208" s="528">
        <f t="shared" si="200"/>
        <v>0</v>
      </c>
      <c r="CC208" s="528">
        <f t="shared" si="200"/>
        <v>0</v>
      </c>
      <c r="CD208" s="528">
        <f t="shared" si="200"/>
        <v>0</v>
      </c>
      <c r="CE208" s="528">
        <f t="shared" si="200"/>
        <v>0</v>
      </c>
      <c r="CF208" s="528">
        <f t="shared" si="200"/>
        <v>0</v>
      </c>
    </row>
    <row r="209" spans="3:84" ht="17.25" hidden="1" thickBot="1" x14ac:dyDescent="0.35">
      <c r="C209" s="135"/>
      <c r="D209" s="530" t="s">
        <v>185</v>
      </c>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c r="AD209" s="135"/>
      <c r="AE209" s="135"/>
      <c r="AF209" s="135"/>
      <c r="AG209" s="135"/>
      <c r="AH209" s="135"/>
      <c r="AI209" s="135"/>
      <c r="AJ209" s="135"/>
      <c r="AK209" s="135"/>
      <c r="AL209" s="135"/>
      <c r="AM209" s="135"/>
      <c r="AN209" s="135"/>
      <c r="AO209" s="135"/>
      <c r="AP209" s="135"/>
      <c r="AQ209" s="135"/>
      <c r="AR209" s="135"/>
      <c r="AS209" s="135"/>
      <c r="AT209" s="135"/>
      <c r="AU209" s="135"/>
      <c r="AV209" s="135"/>
      <c r="AW209" s="135"/>
      <c r="AX209" s="135"/>
      <c r="AY209" s="135"/>
      <c r="AZ209" s="135"/>
      <c r="BA209" s="135"/>
      <c r="BB209" s="135"/>
      <c r="BC209" s="135"/>
      <c r="BD209" s="135"/>
      <c r="BE209" s="135"/>
      <c r="BF209" s="135"/>
      <c r="BG209" s="135"/>
      <c r="BH209" s="135"/>
      <c r="BI209" s="135"/>
      <c r="BJ209" s="135"/>
      <c r="BK209" s="135"/>
      <c r="BL209" s="135"/>
      <c r="BM209" s="135"/>
      <c r="BN209" s="135"/>
      <c r="BO209" s="135"/>
      <c r="BP209" s="135"/>
      <c r="BQ209" s="135"/>
      <c r="BR209" s="135"/>
      <c r="BS209" s="135"/>
      <c r="BT209" s="135"/>
      <c r="BU209" s="135"/>
      <c r="BV209" s="135"/>
      <c r="BW209" s="135"/>
      <c r="BX209" s="135"/>
      <c r="BY209" s="135"/>
      <c r="BZ209" s="135"/>
      <c r="CA209" s="135"/>
      <c r="CB209" s="135"/>
      <c r="CC209" s="135"/>
      <c r="CD209" s="135"/>
      <c r="CE209" s="135"/>
      <c r="CF209" s="135"/>
    </row>
    <row r="210" spans="3:84" hidden="1" x14ac:dyDescent="0.3">
      <c r="C210" s="135"/>
      <c r="D210" s="414" t="str">
        <f>+D206</f>
        <v>DESARENADOR</v>
      </c>
      <c r="E210" s="528">
        <f>+IFERROR(VLOOKUP($D210,$D$196:$CF$200,E$188,FALSE),0)</f>
        <v>0</v>
      </c>
      <c r="F210" s="528">
        <f t="shared" ref="F210:BQ211" si="201">+IFERROR(VLOOKUP($D210,$D$196:$CF$200,F$188,FALSE),0)</f>
        <v>0</v>
      </c>
      <c r="G210" s="528">
        <f t="shared" si="201"/>
        <v>0</v>
      </c>
      <c r="H210" s="528">
        <f t="shared" si="201"/>
        <v>0</v>
      </c>
      <c r="I210" s="528">
        <f t="shared" si="201"/>
        <v>0</v>
      </c>
      <c r="J210" s="528">
        <f t="shared" si="201"/>
        <v>0</v>
      </c>
      <c r="K210" s="528">
        <f t="shared" si="201"/>
        <v>1200</v>
      </c>
      <c r="L210" s="528">
        <f t="shared" si="201"/>
        <v>1200</v>
      </c>
      <c r="M210" s="528">
        <f t="shared" si="201"/>
        <v>1200</v>
      </c>
      <c r="N210" s="528">
        <f t="shared" si="201"/>
        <v>720</v>
      </c>
      <c r="O210" s="528">
        <f t="shared" si="201"/>
        <v>0</v>
      </c>
      <c r="P210" s="528">
        <f t="shared" si="201"/>
        <v>0</v>
      </c>
      <c r="Q210" s="528">
        <f t="shared" si="201"/>
        <v>0</v>
      </c>
      <c r="R210" s="528">
        <f t="shared" si="201"/>
        <v>0</v>
      </c>
      <c r="S210" s="528">
        <f t="shared" si="201"/>
        <v>0</v>
      </c>
      <c r="T210" s="528">
        <f t="shared" si="201"/>
        <v>0</v>
      </c>
      <c r="U210" s="528">
        <f t="shared" si="201"/>
        <v>0</v>
      </c>
      <c r="V210" s="528">
        <f t="shared" si="201"/>
        <v>0</v>
      </c>
      <c r="W210" s="528">
        <f t="shared" si="201"/>
        <v>0</v>
      </c>
      <c r="X210" s="528">
        <f t="shared" si="201"/>
        <v>0</v>
      </c>
      <c r="Y210" s="528">
        <f t="shared" si="201"/>
        <v>0</v>
      </c>
      <c r="Z210" s="528">
        <f t="shared" si="201"/>
        <v>0</v>
      </c>
      <c r="AA210" s="528">
        <f t="shared" si="201"/>
        <v>0</v>
      </c>
      <c r="AB210" s="528">
        <f t="shared" si="201"/>
        <v>0</v>
      </c>
      <c r="AC210" s="528">
        <f t="shared" si="201"/>
        <v>0</v>
      </c>
      <c r="AD210" s="528">
        <f t="shared" si="201"/>
        <v>0</v>
      </c>
      <c r="AE210" s="528">
        <f t="shared" si="201"/>
        <v>0</v>
      </c>
      <c r="AF210" s="528">
        <f t="shared" si="201"/>
        <v>0</v>
      </c>
      <c r="AG210" s="528">
        <f t="shared" si="201"/>
        <v>0</v>
      </c>
      <c r="AH210" s="528">
        <f t="shared" si="201"/>
        <v>0</v>
      </c>
      <c r="AI210" s="528">
        <f t="shared" si="201"/>
        <v>0</v>
      </c>
      <c r="AJ210" s="528">
        <f t="shared" si="201"/>
        <v>0</v>
      </c>
      <c r="AK210" s="528">
        <f t="shared" si="201"/>
        <v>0</v>
      </c>
      <c r="AL210" s="528">
        <f t="shared" si="201"/>
        <v>0</v>
      </c>
      <c r="AM210" s="528">
        <f t="shared" si="201"/>
        <v>0</v>
      </c>
      <c r="AN210" s="528">
        <f t="shared" si="201"/>
        <v>0</v>
      </c>
      <c r="AO210" s="528">
        <f t="shared" si="201"/>
        <v>0</v>
      </c>
      <c r="AP210" s="528">
        <f t="shared" si="201"/>
        <v>0</v>
      </c>
      <c r="AQ210" s="528">
        <f t="shared" si="201"/>
        <v>0</v>
      </c>
      <c r="AR210" s="528">
        <f t="shared" si="201"/>
        <v>0</v>
      </c>
      <c r="AS210" s="528">
        <f t="shared" si="201"/>
        <v>0</v>
      </c>
      <c r="AT210" s="528">
        <f t="shared" si="201"/>
        <v>0</v>
      </c>
      <c r="AU210" s="528">
        <f t="shared" si="201"/>
        <v>0</v>
      </c>
      <c r="AV210" s="528">
        <f t="shared" si="201"/>
        <v>0</v>
      </c>
      <c r="AW210" s="528">
        <f t="shared" si="201"/>
        <v>0</v>
      </c>
      <c r="AX210" s="528">
        <f t="shared" si="201"/>
        <v>0</v>
      </c>
      <c r="AY210" s="528">
        <f t="shared" si="201"/>
        <v>0</v>
      </c>
      <c r="AZ210" s="528">
        <f t="shared" si="201"/>
        <v>0</v>
      </c>
      <c r="BA210" s="528">
        <f t="shared" si="201"/>
        <v>0</v>
      </c>
      <c r="BB210" s="528">
        <f t="shared" si="201"/>
        <v>0</v>
      </c>
      <c r="BC210" s="528">
        <f t="shared" si="201"/>
        <v>0</v>
      </c>
      <c r="BD210" s="528">
        <f t="shared" si="201"/>
        <v>0</v>
      </c>
      <c r="BE210" s="528">
        <f t="shared" si="201"/>
        <v>0</v>
      </c>
      <c r="BF210" s="528">
        <f t="shared" si="201"/>
        <v>0</v>
      </c>
      <c r="BG210" s="528">
        <f t="shared" si="201"/>
        <v>0</v>
      </c>
      <c r="BH210" s="528">
        <f t="shared" si="201"/>
        <v>0</v>
      </c>
      <c r="BI210" s="528">
        <f t="shared" si="201"/>
        <v>0</v>
      </c>
      <c r="BJ210" s="528">
        <f t="shared" si="201"/>
        <v>0</v>
      </c>
      <c r="BK210" s="528">
        <f t="shared" si="201"/>
        <v>0</v>
      </c>
      <c r="BL210" s="528">
        <f t="shared" si="201"/>
        <v>0</v>
      </c>
      <c r="BM210" s="528">
        <f t="shared" si="201"/>
        <v>0</v>
      </c>
      <c r="BN210" s="528">
        <f t="shared" si="201"/>
        <v>0</v>
      </c>
      <c r="BO210" s="528">
        <f t="shared" si="201"/>
        <v>0</v>
      </c>
      <c r="BP210" s="528">
        <f t="shared" si="201"/>
        <v>0</v>
      </c>
      <c r="BQ210" s="528">
        <f t="shared" si="201"/>
        <v>0</v>
      </c>
      <c r="BR210" s="528">
        <f t="shared" ref="BR210:CF211" si="202">+IFERROR(VLOOKUP($D210,$D$196:$CF$200,BR$188,FALSE),0)</f>
        <v>0</v>
      </c>
      <c r="BS210" s="528">
        <f t="shared" si="202"/>
        <v>0</v>
      </c>
      <c r="BT210" s="528">
        <f t="shared" si="202"/>
        <v>0</v>
      </c>
      <c r="BU210" s="528">
        <f t="shared" si="202"/>
        <v>0</v>
      </c>
      <c r="BV210" s="528">
        <f t="shared" si="202"/>
        <v>0</v>
      </c>
      <c r="BW210" s="528">
        <f t="shared" si="202"/>
        <v>0</v>
      </c>
      <c r="BX210" s="528">
        <f t="shared" si="202"/>
        <v>0</v>
      </c>
      <c r="BY210" s="528">
        <f t="shared" si="202"/>
        <v>0</v>
      </c>
      <c r="BZ210" s="528">
        <f t="shared" si="202"/>
        <v>0</v>
      </c>
      <c r="CA210" s="528">
        <f t="shared" si="202"/>
        <v>0</v>
      </c>
      <c r="CB210" s="528">
        <f t="shared" si="202"/>
        <v>0</v>
      </c>
      <c r="CC210" s="528">
        <f t="shared" si="202"/>
        <v>0</v>
      </c>
      <c r="CD210" s="528">
        <f t="shared" si="202"/>
        <v>0</v>
      </c>
      <c r="CE210" s="528">
        <f>+IFERROR(VLOOKUP($D210,$D$196:$CF$200,CE$188,FALSE),0)</f>
        <v>0</v>
      </c>
      <c r="CF210" s="528">
        <f t="shared" si="202"/>
        <v>0</v>
      </c>
    </row>
    <row r="211" spans="3:84" hidden="1" x14ac:dyDescent="0.3">
      <c r="C211" s="135"/>
      <c r="D211" s="414" t="str">
        <f>+D207</f>
        <v>DESILTER</v>
      </c>
      <c r="E211" s="528">
        <f>+IFERROR(VLOOKUP($D211,$D$196:$CF$200,E$188,FALSE),0)</f>
        <v>0</v>
      </c>
      <c r="F211" s="528">
        <f t="shared" si="201"/>
        <v>0</v>
      </c>
      <c r="G211" s="528">
        <f t="shared" si="201"/>
        <v>0</v>
      </c>
      <c r="H211" s="528">
        <f t="shared" si="201"/>
        <v>0</v>
      </c>
      <c r="I211" s="528">
        <f t="shared" si="201"/>
        <v>0</v>
      </c>
      <c r="J211" s="528">
        <f t="shared" si="201"/>
        <v>0</v>
      </c>
      <c r="K211" s="528">
        <f t="shared" si="201"/>
        <v>13200</v>
      </c>
      <c r="L211" s="528">
        <f t="shared" si="201"/>
        <v>13200</v>
      </c>
      <c r="M211" s="528">
        <f t="shared" si="201"/>
        <v>10800</v>
      </c>
      <c r="N211" s="528">
        <f t="shared" si="201"/>
        <v>10800</v>
      </c>
      <c r="O211" s="528">
        <f t="shared" si="201"/>
        <v>0</v>
      </c>
      <c r="P211" s="528">
        <f t="shared" si="201"/>
        <v>0</v>
      </c>
      <c r="Q211" s="528">
        <f t="shared" si="201"/>
        <v>0</v>
      </c>
      <c r="R211" s="528">
        <f t="shared" si="201"/>
        <v>0</v>
      </c>
      <c r="S211" s="528">
        <f t="shared" si="201"/>
        <v>0</v>
      </c>
      <c r="T211" s="528">
        <f t="shared" si="201"/>
        <v>0</v>
      </c>
      <c r="U211" s="528">
        <f t="shared" si="201"/>
        <v>0</v>
      </c>
      <c r="V211" s="528">
        <f t="shared" si="201"/>
        <v>0</v>
      </c>
      <c r="W211" s="528">
        <f t="shared" si="201"/>
        <v>0</v>
      </c>
      <c r="X211" s="528">
        <f t="shared" si="201"/>
        <v>0</v>
      </c>
      <c r="Y211" s="528">
        <f t="shared" si="201"/>
        <v>0</v>
      </c>
      <c r="Z211" s="528">
        <f t="shared" si="201"/>
        <v>0</v>
      </c>
      <c r="AA211" s="528">
        <f t="shared" si="201"/>
        <v>0</v>
      </c>
      <c r="AB211" s="528">
        <f t="shared" si="201"/>
        <v>0</v>
      </c>
      <c r="AC211" s="528">
        <f t="shared" si="201"/>
        <v>0</v>
      </c>
      <c r="AD211" s="528">
        <f t="shared" si="201"/>
        <v>0</v>
      </c>
      <c r="AE211" s="528">
        <f t="shared" si="201"/>
        <v>0</v>
      </c>
      <c r="AF211" s="528">
        <f t="shared" si="201"/>
        <v>0</v>
      </c>
      <c r="AG211" s="528">
        <f t="shared" si="201"/>
        <v>0</v>
      </c>
      <c r="AH211" s="528">
        <f t="shared" si="201"/>
        <v>0</v>
      </c>
      <c r="AI211" s="528">
        <f t="shared" si="201"/>
        <v>0</v>
      </c>
      <c r="AJ211" s="528">
        <f t="shared" si="201"/>
        <v>0</v>
      </c>
      <c r="AK211" s="528">
        <f t="shared" si="201"/>
        <v>0</v>
      </c>
      <c r="AL211" s="528">
        <f t="shared" si="201"/>
        <v>0</v>
      </c>
      <c r="AM211" s="528">
        <f t="shared" si="201"/>
        <v>0</v>
      </c>
      <c r="AN211" s="528">
        <f t="shared" si="201"/>
        <v>0</v>
      </c>
      <c r="AO211" s="528">
        <f t="shared" si="201"/>
        <v>0</v>
      </c>
      <c r="AP211" s="528">
        <f t="shared" si="201"/>
        <v>0</v>
      </c>
      <c r="AQ211" s="528">
        <f t="shared" si="201"/>
        <v>0</v>
      </c>
      <c r="AR211" s="528">
        <f t="shared" si="201"/>
        <v>0</v>
      </c>
      <c r="AS211" s="528">
        <f t="shared" si="201"/>
        <v>0</v>
      </c>
      <c r="AT211" s="528">
        <f t="shared" si="201"/>
        <v>0</v>
      </c>
      <c r="AU211" s="528">
        <f t="shared" si="201"/>
        <v>0</v>
      </c>
      <c r="AV211" s="528">
        <f t="shared" si="201"/>
        <v>0</v>
      </c>
      <c r="AW211" s="528">
        <f t="shared" si="201"/>
        <v>0</v>
      </c>
      <c r="AX211" s="528">
        <f t="shared" si="201"/>
        <v>0</v>
      </c>
      <c r="AY211" s="528">
        <f t="shared" si="201"/>
        <v>0</v>
      </c>
      <c r="AZ211" s="528">
        <f t="shared" si="201"/>
        <v>0</v>
      </c>
      <c r="BA211" s="528">
        <f t="shared" si="201"/>
        <v>0</v>
      </c>
      <c r="BB211" s="528">
        <f t="shared" si="201"/>
        <v>0</v>
      </c>
      <c r="BC211" s="528">
        <f t="shared" si="201"/>
        <v>0</v>
      </c>
      <c r="BD211" s="528">
        <f t="shared" si="201"/>
        <v>0</v>
      </c>
      <c r="BE211" s="528">
        <f t="shared" si="201"/>
        <v>0</v>
      </c>
      <c r="BF211" s="528">
        <f t="shared" si="201"/>
        <v>0</v>
      </c>
      <c r="BG211" s="528">
        <f t="shared" si="201"/>
        <v>0</v>
      </c>
      <c r="BH211" s="528">
        <f t="shared" si="201"/>
        <v>0</v>
      </c>
      <c r="BI211" s="528">
        <f t="shared" si="201"/>
        <v>0</v>
      </c>
      <c r="BJ211" s="528">
        <f t="shared" si="201"/>
        <v>0</v>
      </c>
      <c r="BK211" s="528">
        <f t="shared" si="201"/>
        <v>0</v>
      </c>
      <c r="BL211" s="528">
        <f t="shared" si="201"/>
        <v>0</v>
      </c>
      <c r="BM211" s="528">
        <f t="shared" si="201"/>
        <v>0</v>
      </c>
      <c r="BN211" s="528">
        <f t="shared" si="201"/>
        <v>0</v>
      </c>
      <c r="BO211" s="528">
        <f t="shared" si="201"/>
        <v>0</v>
      </c>
      <c r="BP211" s="528">
        <f t="shared" si="201"/>
        <v>0</v>
      </c>
      <c r="BQ211" s="528">
        <f t="shared" si="201"/>
        <v>0</v>
      </c>
      <c r="BR211" s="528">
        <f t="shared" si="202"/>
        <v>0</v>
      </c>
      <c r="BS211" s="528">
        <f t="shared" si="202"/>
        <v>0</v>
      </c>
      <c r="BT211" s="528">
        <f t="shared" si="202"/>
        <v>0</v>
      </c>
      <c r="BU211" s="528">
        <f t="shared" si="202"/>
        <v>0</v>
      </c>
      <c r="BV211" s="528">
        <f t="shared" si="202"/>
        <v>0</v>
      </c>
      <c r="BW211" s="528">
        <f t="shared" si="202"/>
        <v>0</v>
      </c>
      <c r="BX211" s="528">
        <f t="shared" si="202"/>
        <v>0</v>
      </c>
      <c r="BY211" s="528">
        <f t="shared" si="202"/>
        <v>0</v>
      </c>
      <c r="BZ211" s="528">
        <f t="shared" si="202"/>
        <v>0</v>
      </c>
      <c r="CA211" s="528">
        <f t="shared" si="202"/>
        <v>0</v>
      </c>
      <c r="CB211" s="528">
        <f t="shared" si="202"/>
        <v>0</v>
      </c>
      <c r="CC211" s="528">
        <f t="shared" si="202"/>
        <v>0</v>
      </c>
      <c r="CD211" s="528">
        <f t="shared" si="202"/>
        <v>0</v>
      </c>
      <c r="CE211" s="528">
        <f>+IFERROR(VLOOKUP($D211,$D$196:$CF$200,CE$188,FALSE),0)</f>
        <v>0</v>
      </c>
      <c r="CF211" s="528">
        <f t="shared" si="202"/>
        <v>0</v>
      </c>
    </row>
    <row r="212" spans="3:84" hidden="1" x14ac:dyDescent="0.3">
      <c r="C212" s="135"/>
      <c r="D212" s="529" t="s">
        <v>283</v>
      </c>
      <c r="E212" s="389">
        <f>+SUM(E210:E211)/(60*3.785)</f>
        <v>0</v>
      </c>
      <c r="F212" s="389">
        <f t="shared" ref="F212:BQ212" si="203">+SUM(F210:F211)/(60*3.785)</f>
        <v>0</v>
      </c>
      <c r="G212" s="389">
        <f t="shared" si="203"/>
        <v>0</v>
      </c>
      <c r="H212" s="389">
        <f t="shared" si="203"/>
        <v>0</v>
      </c>
      <c r="I212" s="389">
        <f t="shared" si="203"/>
        <v>0</v>
      </c>
      <c r="J212" s="389">
        <f t="shared" si="203"/>
        <v>0</v>
      </c>
      <c r="K212" s="389">
        <f t="shared" si="203"/>
        <v>63.408190224570667</v>
      </c>
      <c r="L212" s="389">
        <f t="shared" si="203"/>
        <v>63.408190224570667</v>
      </c>
      <c r="M212" s="389">
        <f t="shared" si="203"/>
        <v>52.840158520475555</v>
      </c>
      <c r="N212" s="389">
        <f t="shared" si="203"/>
        <v>50.726552179656537</v>
      </c>
      <c r="O212" s="389">
        <f t="shared" si="203"/>
        <v>0</v>
      </c>
      <c r="P212" s="389">
        <f t="shared" si="203"/>
        <v>0</v>
      </c>
      <c r="Q212" s="389">
        <f t="shared" si="203"/>
        <v>0</v>
      </c>
      <c r="R212" s="389">
        <f t="shared" si="203"/>
        <v>0</v>
      </c>
      <c r="S212" s="389">
        <f t="shared" si="203"/>
        <v>0</v>
      </c>
      <c r="T212" s="389">
        <f t="shared" si="203"/>
        <v>0</v>
      </c>
      <c r="U212" s="389">
        <f t="shared" si="203"/>
        <v>0</v>
      </c>
      <c r="V212" s="389">
        <f t="shared" si="203"/>
        <v>0</v>
      </c>
      <c r="W212" s="389">
        <f t="shared" si="203"/>
        <v>0</v>
      </c>
      <c r="X212" s="389">
        <f t="shared" si="203"/>
        <v>0</v>
      </c>
      <c r="Y212" s="389">
        <f t="shared" si="203"/>
        <v>0</v>
      </c>
      <c r="Z212" s="389">
        <f t="shared" si="203"/>
        <v>0</v>
      </c>
      <c r="AA212" s="389">
        <f t="shared" si="203"/>
        <v>0</v>
      </c>
      <c r="AB212" s="389">
        <f t="shared" si="203"/>
        <v>0</v>
      </c>
      <c r="AC212" s="389">
        <f t="shared" si="203"/>
        <v>0</v>
      </c>
      <c r="AD212" s="389">
        <f t="shared" si="203"/>
        <v>0</v>
      </c>
      <c r="AE212" s="389">
        <f t="shared" si="203"/>
        <v>0</v>
      </c>
      <c r="AF212" s="389">
        <f t="shared" si="203"/>
        <v>0</v>
      </c>
      <c r="AG212" s="389">
        <f t="shared" si="203"/>
        <v>0</v>
      </c>
      <c r="AH212" s="389">
        <f t="shared" si="203"/>
        <v>0</v>
      </c>
      <c r="AI212" s="389">
        <f t="shared" si="203"/>
        <v>0</v>
      </c>
      <c r="AJ212" s="389">
        <f t="shared" si="203"/>
        <v>0</v>
      </c>
      <c r="AK212" s="389">
        <f t="shared" si="203"/>
        <v>0</v>
      </c>
      <c r="AL212" s="389">
        <f t="shared" si="203"/>
        <v>0</v>
      </c>
      <c r="AM212" s="389">
        <f t="shared" si="203"/>
        <v>0</v>
      </c>
      <c r="AN212" s="389">
        <f t="shared" si="203"/>
        <v>0</v>
      </c>
      <c r="AO212" s="389">
        <f t="shared" si="203"/>
        <v>0</v>
      </c>
      <c r="AP212" s="389">
        <f t="shared" si="203"/>
        <v>0</v>
      </c>
      <c r="AQ212" s="389">
        <f t="shared" si="203"/>
        <v>0</v>
      </c>
      <c r="AR212" s="389">
        <f t="shared" si="203"/>
        <v>0</v>
      </c>
      <c r="AS212" s="389">
        <f t="shared" si="203"/>
        <v>0</v>
      </c>
      <c r="AT212" s="389">
        <f t="shared" si="203"/>
        <v>0</v>
      </c>
      <c r="AU212" s="389">
        <f t="shared" si="203"/>
        <v>0</v>
      </c>
      <c r="AV212" s="389">
        <f t="shared" si="203"/>
        <v>0</v>
      </c>
      <c r="AW212" s="389">
        <f t="shared" si="203"/>
        <v>0</v>
      </c>
      <c r="AX212" s="389">
        <f t="shared" si="203"/>
        <v>0</v>
      </c>
      <c r="AY212" s="389">
        <f t="shared" si="203"/>
        <v>0</v>
      </c>
      <c r="AZ212" s="389">
        <f t="shared" si="203"/>
        <v>0</v>
      </c>
      <c r="BA212" s="389">
        <f t="shared" si="203"/>
        <v>0</v>
      </c>
      <c r="BB212" s="389">
        <f t="shared" si="203"/>
        <v>0</v>
      </c>
      <c r="BC212" s="389">
        <f t="shared" si="203"/>
        <v>0</v>
      </c>
      <c r="BD212" s="389">
        <f t="shared" si="203"/>
        <v>0</v>
      </c>
      <c r="BE212" s="389">
        <f t="shared" si="203"/>
        <v>0</v>
      </c>
      <c r="BF212" s="389">
        <f t="shared" si="203"/>
        <v>0</v>
      </c>
      <c r="BG212" s="389">
        <f t="shared" si="203"/>
        <v>0</v>
      </c>
      <c r="BH212" s="389">
        <f t="shared" si="203"/>
        <v>0</v>
      </c>
      <c r="BI212" s="389">
        <f t="shared" si="203"/>
        <v>0</v>
      </c>
      <c r="BJ212" s="389">
        <f t="shared" si="203"/>
        <v>0</v>
      </c>
      <c r="BK212" s="389">
        <f t="shared" si="203"/>
        <v>0</v>
      </c>
      <c r="BL212" s="389">
        <f t="shared" si="203"/>
        <v>0</v>
      </c>
      <c r="BM212" s="389">
        <f t="shared" si="203"/>
        <v>0</v>
      </c>
      <c r="BN212" s="389">
        <f t="shared" si="203"/>
        <v>0</v>
      </c>
      <c r="BO212" s="389">
        <f t="shared" si="203"/>
        <v>0</v>
      </c>
      <c r="BP212" s="389">
        <f t="shared" si="203"/>
        <v>0</v>
      </c>
      <c r="BQ212" s="389">
        <f t="shared" si="203"/>
        <v>0</v>
      </c>
      <c r="BR212" s="389">
        <f t="shared" ref="BR212:CF212" si="204">+SUM(BR210:BR211)/(60*3.785)</f>
        <v>0</v>
      </c>
      <c r="BS212" s="389">
        <f t="shared" si="204"/>
        <v>0</v>
      </c>
      <c r="BT212" s="389">
        <f t="shared" si="204"/>
        <v>0</v>
      </c>
      <c r="BU212" s="389">
        <f t="shared" si="204"/>
        <v>0</v>
      </c>
      <c r="BV212" s="389">
        <f t="shared" si="204"/>
        <v>0</v>
      </c>
      <c r="BW212" s="389">
        <f t="shared" si="204"/>
        <v>0</v>
      </c>
      <c r="BX212" s="389">
        <f t="shared" si="204"/>
        <v>0</v>
      </c>
      <c r="BY212" s="389">
        <f t="shared" si="204"/>
        <v>0</v>
      </c>
      <c r="BZ212" s="389">
        <f t="shared" si="204"/>
        <v>0</v>
      </c>
      <c r="CA212" s="389">
        <f t="shared" si="204"/>
        <v>0</v>
      </c>
      <c r="CB212" s="389">
        <f t="shared" si="204"/>
        <v>0</v>
      </c>
      <c r="CC212" s="389">
        <f t="shared" si="204"/>
        <v>0</v>
      </c>
      <c r="CD212" s="389">
        <f t="shared" si="204"/>
        <v>0</v>
      </c>
      <c r="CE212" s="389">
        <f t="shared" si="204"/>
        <v>0</v>
      </c>
      <c r="CF212" s="389">
        <f t="shared" si="204"/>
        <v>0</v>
      </c>
    </row>
    <row r="213" spans="3:84" hidden="1" x14ac:dyDescent="0.3">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c r="AM213" s="180"/>
      <c r="AN213" s="180"/>
      <c r="AO213" s="180"/>
      <c r="AP213" s="180"/>
      <c r="AQ213" s="180"/>
      <c r="AR213" s="180"/>
      <c r="AS213" s="180"/>
      <c r="AT213" s="180"/>
      <c r="AU213" s="180"/>
      <c r="AV213" s="180"/>
      <c r="AW213" s="180"/>
      <c r="AX213" s="180"/>
      <c r="AY213" s="180"/>
      <c r="AZ213" s="180"/>
      <c r="BA213" s="180"/>
      <c r="BB213" s="180"/>
      <c r="BC213" s="180"/>
      <c r="BD213" s="180"/>
      <c r="BE213" s="180"/>
      <c r="BF213" s="180"/>
      <c r="BG213" s="180"/>
      <c r="BH213" s="180"/>
      <c r="BI213" s="180"/>
      <c r="BJ213" s="180"/>
      <c r="BK213" s="180"/>
      <c r="BL213" s="180"/>
      <c r="BM213" s="180"/>
      <c r="BN213" s="180"/>
      <c r="BO213" s="180"/>
      <c r="BP213" s="180"/>
      <c r="BQ213" s="180"/>
      <c r="BR213" s="180"/>
      <c r="BS213" s="180"/>
      <c r="BT213" s="180"/>
      <c r="BU213" s="180"/>
      <c r="BV213" s="180"/>
      <c r="BW213" s="180"/>
      <c r="BX213" s="180"/>
      <c r="BY213" s="180"/>
      <c r="BZ213" s="180"/>
      <c r="CA213" s="180"/>
      <c r="CB213" s="180"/>
      <c r="CC213" s="180"/>
      <c r="CD213" s="180"/>
      <c r="CE213" s="180"/>
      <c r="CF213" s="180"/>
    </row>
    <row r="214" spans="3:84" hidden="1" x14ac:dyDescent="0.3">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c r="AM214" s="180"/>
      <c r="AN214" s="180"/>
      <c r="AO214" s="180"/>
      <c r="AP214" s="180"/>
      <c r="AQ214" s="180"/>
      <c r="AR214" s="180"/>
      <c r="AS214" s="180"/>
      <c r="AT214" s="180"/>
      <c r="AU214" s="180"/>
      <c r="AV214" s="180"/>
      <c r="AW214" s="180"/>
      <c r="AX214" s="180"/>
      <c r="AY214" s="180"/>
      <c r="AZ214" s="180"/>
      <c r="BA214" s="180"/>
      <c r="BB214" s="180"/>
      <c r="BC214" s="180"/>
      <c r="BD214" s="180"/>
      <c r="BE214" s="180"/>
      <c r="BF214" s="180"/>
      <c r="BG214" s="180"/>
      <c r="BH214" s="180"/>
      <c r="BI214" s="180"/>
      <c r="BJ214" s="180"/>
      <c r="BK214" s="180"/>
      <c r="BL214" s="180"/>
      <c r="BM214" s="180"/>
      <c r="BN214" s="180"/>
      <c r="BO214" s="180"/>
      <c r="BP214" s="180"/>
      <c r="BQ214" s="180"/>
      <c r="BR214" s="180"/>
      <c r="BS214" s="180"/>
      <c r="BT214" s="180"/>
      <c r="BU214" s="180"/>
      <c r="BV214" s="180"/>
      <c r="BW214" s="180"/>
      <c r="BX214" s="180"/>
      <c r="BY214" s="180"/>
      <c r="BZ214" s="180"/>
      <c r="CA214" s="180"/>
      <c r="CB214" s="180"/>
      <c r="CC214" s="180"/>
      <c r="CD214" s="180"/>
      <c r="CE214" s="180"/>
      <c r="CF214" s="180"/>
    </row>
    <row r="215" spans="3:84" hidden="1" x14ac:dyDescent="0.3">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c r="AM215" s="180"/>
      <c r="AN215" s="180"/>
      <c r="AO215" s="180"/>
      <c r="AP215" s="180"/>
      <c r="AQ215" s="180"/>
      <c r="AR215" s="180"/>
      <c r="AS215" s="180"/>
      <c r="AT215" s="180"/>
      <c r="AU215" s="180"/>
      <c r="AV215" s="180"/>
      <c r="AW215" s="180"/>
      <c r="AX215" s="180"/>
      <c r="AY215" s="180"/>
      <c r="AZ215" s="180"/>
      <c r="BA215" s="180"/>
      <c r="BB215" s="180"/>
      <c r="BC215" s="180"/>
      <c r="BD215" s="180"/>
      <c r="BE215" s="180"/>
      <c r="BF215" s="180"/>
      <c r="BG215" s="180"/>
      <c r="BH215" s="180"/>
      <c r="BI215" s="180"/>
      <c r="BJ215" s="180"/>
      <c r="BK215" s="180"/>
      <c r="BL215" s="180"/>
      <c r="BM215" s="180"/>
      <c r="BN215" s="180"/>
      <c r="BO215" s="180"/>
      <c r="BP215" s="180"/>
      <c r="BQ215" s="180"/>
      <c r="BR215" s="180"/>
      <c r="BS215" s="180"/>
      <c r="BT215" s="180"/>
      <c r="BU215" s="180"/>
      <c r="BV215" s="180"/>
      <c r="BW215" s="180"/>
      <c r="BX215" s="180"/>
      <c r="BY215" s="180"/>
      <c r="BZ215" s="180"/>
      <c r="CA215" s="180"/>
      <c r="CB215" s="180"/>
      <c r="CC215" s="180"/>
      <c r="CD215" s="180"/>
      <c r="CE215" s="180"/>
      <c r="CF215" s="180"/>
    </row>
    <row r="216" spans="3:84" hidden="1" x14ac:dyDescent="0.3">
      <c r="C216" s="180"/>
      <c r="D216" s="439" t="s">
        <v>619</v>
      </c>
      <c r="E216" s="509">
        <f>+IF(E2=0,"-",GENERALES!E10)</f>
        <v>6.75</v>
      </c>
      <c r="F216" s="509">
        <f>+IF(F2=0,"-",GENERALES!F10)</f>
        <v>6.75</v>
      </c>
      <c r="G216" s="509">
        <f>+IF(G2=0,"-",GENERALES!G10)</f>
        <v>6.75</v>
      </c>
      <c r="H216" s="509">
        <f>+IF(H2=0,"-",GENERALES!H10)</f>
        <v>6.75</v>
      </c>
      <c r="I216" s="509">
        <f>+IF(I2=0,"-",GENERALES!I10)</f>
        <v>6.75</v>
      </c>
      <c r="J216" s="509">
        <f>+IF(J2=0,"-",GENERALES!J10)</f>
        <v>6.75</v>
      </c>
      <c r="K216" s="509">
        <f>+IF(K2=0,"-",GENERALES!K10)</f>
        <v>6.75</v>
      </c>
      <c r="L216" s="509">
        <f>+IF(L2=0,"-",GENERALES!L10)</f>
        <v>6.75</v>
      </c>
      <c r="M216" s="509">
        <f>+IF(M2=0,"-",GENERALES!M10)</f>
        <v>6.75</v>
      </c>
      <c r="N216" s="509">
        <f>+IF(N2=0,"-",GENERALES!N10)</f>
        <v>6.75</v>
      </c>
      <c r="O216" s="509">
        <f>+IF(O2=0,"-",GENERALES!O10)</f>
        <v>6.75</v>
      </c>
      <c r="P216" s="509">
        <f>+IF(P2=0,"-",GENERALES!P10)</f>
        <v>6.75</v>
      </c>
      <c r="Q216" s="509" t="str">
        <f>+IF(Q2=0,"-",GENERALES!Q10)</f>
        <v>-</v>
      </c>
      <c r="R216" s="509" t="str">
        <f>+IF(R2=0,"-",GENERALES!R10)</f>
        <v>-</v>
      </c>
      <c r="S216" s="509" t="str">
        <f>+IF(S2=0,"-",GENERALES!S10)</f>
        <v>-</v>
      </c>
      <c r="T216" s="509" t="str">
        <f>+IF(T2=0,"-",GENERALES!T10)</f>
        <v>-</v>
      </c>
      <c r="U216" s="509" t="str">
        <f>+IF(U2=0,"-",GENERALES!U10)</f>
        <v>-</v>
      </c>
      <c r="V216" s="509" t="str">
        <f>+IF(V2=0,"-",GENERALES!V10)</f>
        <v>-</v>
      </c>
      <c r="W216" s="509" t="str">
        <f>+IF(W2=0,"-",GENERALES!W10)</f>
        <v>-</v>
      </c>
      <c r="X216" s="509" t="str">
        <f>+IF(X2=0,"-",GENERALES!X10)</f>
        <v>-</v>
      </c>
      <c r="Y216" s="509" t="str">
        <f>+IF(Y2=0,"-",GENERALES!Y10)</f>
        <v>-</v>
      </c>
      <c r="Z216" s="509" t="str">
        <f>+IF(Z2=0,"-",GENERALES!Z10)</f>
        <v>-</v>
      </c>
      <c r="AA216" s="509" t="str">
        <f>+IF(AA2=0,"-",GENERALES!AA10)</f>
        <v>-</v>
      </c>
      <c r="AB216" s="509" t="str">
        <f>+IF(AB2=0,"-",GENERALES!AB10)</f>
        <v>-</v>
      </c>
      <c r="AC216" s="509" t="str">
        <f>+IF(AC2=0,"-",GENERALES!AC10)</f>
        <v>-</v>
      </c>
      <c r="AD216" s="509" t="str">
        <f>+IF(AD2=0,"-",GENERALES!AD10)</f>
        <v>-</v>
      </c>
      <c r="AE216" s="509" t="str">
        <f>+IF(AE2=0,"-",GENERALES!AE10)</f>
        <v>-</v>
      </c>
      <c r="AF216" s="509" t="str">
        <f>+IF(AF2=0,"-",GENERALES!AF10)</f>
        <v>-</v>
      </c>
      <c r="AG216" s="509" t="str">
        <f>+IF(AG2=0,"-",GENERALES!AG10)</f>
        <v>-</v>
      </c>
      <c r="AH216" s="509" t="str">
        <f>+IF(AH2=0,"-",GENERALES!AH10)</f>
        <v>-</v>
      </c>
      <c r="AI216" s="509" t="str">
        <f>+IF(AI2=0,"-",GENERALES!AI10)</f>
        <v>-</v>
      </c>
      <c r="AJ216" s="509" t="str">
        <f>+IF(AJ2=0,"-",GENERALES!AJ10)</f>
        <v>-</v>
      </c>
      <c r="AK216" s="509" t="str">
        <f>+IF(AK2=0,"-",GENERALES!AK10)</f>
        <v>-</v>
      </c>
      <c r="AL216" s="509" t="str">
        <f>+IF(AL2=0,"-",GENERALES!AL10)</f>
        <v>-</v>
      </c>
      <c r="AM216" s="509" t="str">
        <f>+IF(AM2=0,"-",GENERALES!AM10)</f>
        <v>-</v>
      </c>
      <c r="AN216" s="509" t="str">
        <f>+IF(AN2=0,"-",GENERALES!AN10)</f>
        <v>-</v>
      </c>
      <c r="AO216" s="509" t="str">
        <f>+IF(AO2=0,"-",GENERALES!AO10)</f>
        <v>-</v>
      </c>
      <c r="AP216" s="509" t="str">
        <f>+IF(AP2=0,"-",GENERALES!AP10)</f>
        <v>-</v>
      </c>
      <c r="AQ216" s="509" t="str">
        <f>+IF(AQ2=0,"-",GENERALES!AQ10)</f>
        <v>-</v>
      </c>
      <c r="AR216" s="509" t="str">
        <f>+IF(AR2=0,"-",GENERALES!AR10)</f>
        <v>-</v>
      </c>
      <c r="AS216" s="509" t="str">
        <f>+IF(AS2=0,"-",GENERALES!AS10)</f>
        <v>-</v>
      </c>
      <c r="AT216" s="509" t="str">
        <f>+IF(AT2=0,"-",GENERALES!AT10)</f>
        <v>-</v>
      </c>
      <c r="AU216" s="509" t="str">
        <f>+IF(AU2=0,"-",GENERALES!AU10)</f>
        <v>-</v>
      </c>
      <c r="AV216" s="509" t="str">
        <f>+IF(AV2=0,"-",GENERALES!AV10)</f>
        <v>-</v>
      </c>
      <c r="AW216" s="509" t="str">
        <f>+IF(AW2=0,"-",GENERALES!AW10)</f>
        <v>-</v>
      </c>
      <c r="AX216" s="509" t="str">
        <f>+IF(AX2=0,"-",GENERALES!AX10)</f>
        <v>-</v>
      </c>
      <c r="AY216" s="509" t="str">
        <f>+IF(AY2=0,"-",GENERALES!AY10)</f>
        <v>-</v>
      </c>
      <c r="AZ216" s="509" t="str">
        <f>+IF(AZ2=0,"-",GENERALES!AZ10)</f>
        <v>-</v>
      </c>
      <c r="BA216" s="509" t="str">
        <f>+IF(BA2=0,"-",GENERALES!BA10)</f>
        <v>-</v>
      </c>
      <c r="BB216" s="509" t="str">
        <f>+IF(BB2=0,"-",GENERALES!BB10)</f>
        <v>-</v>
      </c>
      <c r="BC216" s="509" t="str">
        <f>+IF(BC2=0,"-",GENERALES!BC10)</f>
        <v>-</v>
      </c>
      <c r="BD216" s="509" t="str">
        <f>+IF(BD2=0,"-",GENERALES!BD10)</f>
        <v>-</v>
      </c>
      <c r="BE216" s="509" t="str">
        <f>+IF(BE2=0,"-",GENERALES!BE10)</f>
        <v>-</v>
      </c>
      <c r="BF216" s="509" t="str">
        <f>+IF(BF2=0,"-",GENERALES!BF10)</f>
        <v>-</v>
      </c>
      <c r="BG216" s="509" t="str">
        <f>+IF(BG2=0,"-",GENERALES!BG10)</f>
        <v>-</v>
      </c>
      <c r="BH216" s="509" t="str">
        <f>+IF(BH2=0,"-",GENERALES!BH10)</f>
        <v>-</v>
      </c>
      <c r="BI216" s="509" t="str">
        <f>+IF(BI2=0,"-",GENERALES!BI10)</f>
        <v>-</v>
      </c>
      <c r="BJ216" s="509" t="str">
        <f>+IF(BJ2=0,"-",GENERALES!BJ10)</f>
        <v>-</v>
      </c>
      <c r="BK216" s="509" t="str">
        <f>+IF(BK2=0,"-",GENERALES!BK10)</f>
        <v>-</v>
      </c>
      <c r="BL216" s="509" t="str">
        <f>+IF(BL2=0,"-",GENERALES!BL10)</f>
        <v>-</v>
      </c>
      <c r="BM216" s="509" t="str">
        <f>+IF(BM2=0,"-",GENERALES!BM10)</f>
        <v>-</v>
      </c>
      <c r="BN216" s="509" t="str">
        <f>+IF(BN2=0,"-",GENERALES!BN10)</f>
        <v>-</v>
      </c>
      <c r="BO216" s="509" t="str">
        <f>+IF(BO2=0,"-",GENERALES!BO10)</f>
        <v>-</v>
      </c>
      <c r="BP216" s="509" t="str">
        <f>+IF(BP2=0,"-",GENERALES!BP10)</f>
        <v>-</v>
      </c>
      <c r="BQ216" s="509" t="str">
        <f>+IF(BQ2=0,"-",GENERALES!BQ10)</f>
        <v>-</v>
      </c>
      <c r="BR216" s="509" t="str">
        <f>+IF(BR2=0,"-",GENERALES!BR10)</f>
        <v>-</v>
      </c>
      <c r="BS216" s="509" t="str">
        <f>+IF(BS2=0,"-",GENERALES!BS10)</f>
        <v>-</v>
      </c>
      <c r="BT216" s="509" t="str">
        <f>+IF(BT2=0,"-",GENERALES!BT10)</f>
        <v>-</v>
      </c>
      <c r="BU216" s="509" t="str">
        <f>+IF(BU2=0,"-",GENERALES!BU10)</f>
        <v>-</v>
      </c>
      <c r="BV216" s="509" t="str">
        <f>+IF(BV2=0,"-",GENERALES!BV10)</f>
        <v>-</v>
      </c>
      <c r="BW216" s="509" t="str">
        <f>+IF(BW2=0,"-",GENERALES!BW10)</f>
        <v>-</v>
      </c>
      <c r="BX216" s="509" t="str">
        <f>+IF(BX2=0,"-",GENERALES!BX10)</f>
        <v>-</v>
      </c>
      <c r="BY216" s="509" t="str">
        <f>+IF(BY2=0,"-",GENERALES!BY10)</f>
        <v>-</v>
      </c>
      <c r="BZ216" s="509" t="str">
        <f>+IF(BZ2=0,"-",GENERALES!BZ10)</f>
        <v>-</v>
      </c>
      <c r="CA216" s="509" t="str">
        <f>+IF(CA2=0,"-",GENERALES!CA10)</f>
        <v>-</v>
      </c>
      <c r="CB216" s="509" t="str">
        <f>+IF(CB2=0,"-",GENERALES!CB10)</f>
        <v>-</v>
      </c>
      <c r="CC216" s="509" t="str">
        <f>+IF(CC2=0,"-",GENERALES!CC10)</f>
        <v>-</v>
      </c>
      <c r="CD216" s="509" t="str">
        <f>+IF(CD2=0,"-",GENERALES!CD10)</f>
        <v>-</v>
      </c>
      <c r="CE216" s="509" t="str">
        <f>+IF(CE2=0,"-",GENERALES!CE10)</f>
        <v>-</v>
      </c>
      <c r="CF216" s="509" t="str">
        <f>+IF(CF2=0,"-",GENERALES!CF10)</f>
        <v>-</v>
      </c>
    </row>
    <row r="217" spans="3:84" hidden="1" x14ac:dyDescent="0.3">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c r="AZ217" s="169"/>
      <c r="BA217" s="169"/>
      <c r="BB217" s="169"/>
      <c r="BC217" s="169"/>
      <c r="BD217" s="169"/>
      <c r="BE217" s="169"/>
      <c r="BF217" s="169"/>
      <c r="BG217" s="169"/>
      <c r="BH217" s="169"/>
      <c r="BI217" s="169"/>
      <c r="BJ217" s="169"/>
      <c r="BK217" s="169"/>
      <c r="BL217" s="169"/>
      <c r="BM217" s="169"/>
      <c r="BN217" s="169"/>
      <c r="BO217" s="169"/>
      <c r="BP217" s="169"/>
      <c r="BQ217" s="169"/>
      <c r="BR217" s="169"/>
      <c r="BS217" s="169"/>
      <c r="BT217" s="169"/>
      <c r="BU217" s="169"/>
      <c r="BV217" s="169"/>
      <c r="BW217" s="169"/>
      <c r="BX217" s="169"/>
      <c r="BY217" s="169"/>
      <c r="BZ217" s="169"/>
      <c r="CA217" s="169"/>
      <c r="CB217" s="169"/>
      <c r="CC217" s="169"/>
      <c r="CD217" s="169"/>
      <c r="CE217" s="169"/>
      <c r="CF217" s="169"/>
    </row>
    <row r="218" spans="3:84" hidden="1" x14ac:dyDescent="0.3">
      <c r="C218" s="518"/>
      <c r="D218" s="519" t="s">
        <v>618</v>
      </c>
      <c r="E218" s="519" t="s">
        <v>621</v>
      </c>
      <c r="F218" s="519" t="s">
        <v>622</v>
      </c>
      <c r="G218" s="519" t="s">
        <v>623</v>
      </c>
      <c r="H218" s="519" t="s">
        <v>624</v>
      </c>
      <c r="I218" s="169"/>
      <c r="J218" s="169"/>
      <c r="K218" s="169"/>
      <c r="L218" s="169"/>
      <c r="M218" s="169"/>
      <c r="N218" s="169"/>
      <c r="O218" s="169"/>
      <c r="P218" s="169"/>
      <c r="Q218" s="169"/>
      <c r="R218" s="169"/>
      <c r="S218" s="169"/>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c r="AZ218" s="169"/>
      <c r="BA218" s="169"/>
      <c r="BB218" s="169"/>
      <c r="BC218" s="169"/>
      <c r="BD218" s="169"/>
      <c r="BE218" s="169"/>
      <c r="BF218" s="169"/>
      <c r="BG218" s="169"/>
      <c r="BH218" s="169"/>
      <c r="BI218" s="169"/>
      <c r="BJ218" s="169"/>
      <c r="BK218" s="169"/>
      <c r="BL218" s="169"/>
      <c r="BM218" s="169"/>
      <c r="BN218" s="169"/>
      <c r="BO218" s="169"/>
      <c r="BP218" s="169"/>
      <c r="BQ218" s="169"/>
      <c r="BR218" s="169"/>
      <c r="BS218" s="169"/>
      <c r="BT218" s="169"/>
      <c r="BU218" s="169"/>
      <c r="BV218" s="169"/>
      <c r="BW218" s="169"/>
      <c r="BX218" s="169"/>
      <c r="BY218" s="169"/>
      <c r="BZ218" s="169"/>
      <c r="CA218" s="169"/>
      <c r="CB218" s="169"/>
      <c r="CC218" s="169"/>
      <c r="CD218" s="169"/>
      <c r="CE218" s="169"/>
      <c r="CF218" s="169"/>
    </row>
    <row r="219" spans="3:84" hidden="1" x14ac:dyDescent="0.3">
      <c r="C219" s="518">
        <v>1</v>
      </c>
      <c r="D219" s="518">
        <f>+GENERALES!$E$30</f>
        <v>6.75</v>
      </c>
      <c r="E219" s="520">
        <f>+SUMIF($E$216:$CF$216,$D219,$E$39:$CF$39)</f>
        <v>0</v>
      </c>
      <c r="F219" s="520">
        <f>+SUMIF($E$216:$CF$216,$D219,$E$40:$CF$40)</f>
        <v>0</v>
      </c>
      <c r="G219" s="520">
        <f>+SUMIF($E$216:$CF$216,$D219,$E$42:$CF$42)</f>
        <v>0</v>
      </c>
      <c r="H219" s="520">
        <f>+E219-F219-G219</f>
        <v>0</v>
      </c>
      <c r="I219" s="169"/>
      <c r="J219" s="169"/>
      <c r="K219" s="169"/>
      <c r="L219" s="169"/>
      <c r="M219" s="169"/>
      <c r="N219" s="169"/>
      <c r="O219" s="169"/>
      <c r="P219" s="169"/>
      <c r="Q219" s="169"/>
      <c r="R219" s="169"/>
      <c r="S219" s="169"/>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c r="AZ219" s="169"/>
      <c r="BA219" s="169"/>
      <c r="BB219" s="169"/>
      <c r="BC219" s="169"/>
      <c r="BD219" s="169"/>
      <c r="BE219" s="169"/>
      <c r="BF219" s="169"/>
      <c r="BG219" s="169"/>
      <c r="BH219" s="169"/>
      <c r="BI219" s="169"/>
      <c r="BJ219" s="169"/>
      <c r="BK219" s="169"/>
      <c r="BL219" s="169"/>
      <c r="BM219" s="169"/>
      <c r="BN219" s="169"/>
      <c r="BO219" s="169"/>
      <c r="BP219" s="169"/>
      <c r="BQ219" s="169"/>
      <c r="BR219" s="169"/>
      <c r="BS219" s="169"/>
      <c r="BT219" s="169"/>
      <c r="BU219" s="169"/>
      <c r="BV219" s="169"/>
      <c r="BW219" s="169"/>
      <c r="BX219" s="169"/>
      <c r="BY219" s="169"/>
      <c r="BZ219" s="169"/>
      <c r="CA219" s="169"/>
      <c r="CB219" s="169"/>
      <c r="CC219" s="169"/>
      <c r="CD219" s="169"/>
      <c r="CE219" s="169"/>
      <c r="CF219" s="169"/>
    </row>
    <row r="220" spans="3:84" hidden="1" x14ac:dyDescent="0.3">
      <c r="C220" s="518">
        <v>2</v>
      </c>
      <c r="D220" s="518" t="str">
        <f>+GENERALES!$F$30</f>
        <v/>
      </c>
      <c r="E220" s="520">
        <f>+SUMIF($E$216:$CF$216,$D220,$E$39:$CF$39)</f>
        <v>0</v>
      </c>
      <c r="F220" s="520">
        <f>+SUMIF($E$216:$CF$216,$D220,$E$40:$CF$40)</f>
        <v>0</v>
      </c>
      <c r="G220" s="520">
        <f>+SUMIF($E$216:$CF$216,$D220,$E$42:$CF$42)</f>
        <v>0</v>
      </c>
      <c r="H220" s="520">
        <f>+E220-F220-G220</f>
        <v>0</v>
      </c>
      <c r="I220" s="169"/>
      <c r="J220" s="169"/>
      <c r="K220" s="169"/>
      <c r="L220" s="169"/>
      <c r="M220" s="169"/>
      <c r="N220" s="169"/>
      <c r="O220" s="169"/>
      <c r="P220" s="169"/>
      <c r="Q220" s="169"/>
      <c r="R220" s="169"/>
      <c r="S220" s="169"/>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c r="AZ220" s="169"/>
      <c r="BA220" s="169"/>
      <c r="BB220" s="169"/>
      <c r="BC220" s="169"/>
      <c r="BD220" s="169"/>
      <c r="BE220" s="169"/>
      <c r="BF220" s="169"/>
      <c r="BG220" s="169"/>
      <c r="BH220" s="169"/>
      <c r="BI220" s="169"/>
      <c r="BJ220" s="169"/>
      <c r="BK220" s="169"/>
      <c r="BL220" s="169"/>
      <c r="BM220" s="169"/>
      <c r="BN220" s="169"/>
      <c r="BO220" s="169"/>
      <c r="BP220" s="169"/>
      <c r="BQ220" s="169"/>
      <c r="BR220" s="169"/>
      <c r="BS220" s="169"/>
      <c r="BT220" s="169"/>
      <c r="BU220" s="169"/>
      <c r="BV220" s="169"/>
      <c r="BW220" s="169"/>
      <c r="BX220" s="169"/>
      <c r="BY220" s="169"/>
      <c r="BZ220" s="169"/>
      <c r="CA220" s="169"/>
      <c r="CB220" s="169"/>
      <c r="CC220" s="169"/>
      <c r="CD220" s="169"/>
      <c r="CE220" s="169"/>
      <c r="CF220" s="169"/>
    </row>
    <row r="221" spans="3:84" hidden="1" x14ac:dyDescent="0.3">
      <c r="C221" s="518">
        <v>3</v>
      </c>
      <c r="D221" s="518" t="str">
        <f>+GENERALES!$G$30</f>
        <v/>
      </c>
      <c r="E221" s="520">
        <f>+SUMIF($E$216:$CF$216,$D221,$E$39:$CF$39)</f>
        <v>0</v>
      </c>
      <c r="F221" s="520">
        <f>+SUMIF($E$216:$CF$216,$D221,$E$40:$CF$40)</f>
        <v>0</v>
      </c>
      <c r="G221" s="520">
        <f>+SUMIF($E$216:$CF$216,$D221,$E$42:$CF$42)</f>
        <v>0</v>
      </c>
      <c r="H221" s="520">
        <f>+E221-F221-G221</f>
        <v>0</v>
      </c>
      <c r="I221" s="169"/>
      <c r="J221" s="169"/>
      <c r="K221" s="169"/>
      <c r="L221" s="169"/>
      <c r="M221" s="169"/>
      <c r="N221" s="169"/>
      <c r="O221" s="169"/>
      <c r="P221" s="169"/>
      <c r="Q221" s="169"/>
      <c r="R221" s="169"/>
      <c r="S221" s="169"/>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c r="AZ221" s="169"/>
      <c r="BA221" s="169"/>
      <c r="BB221" s="169"/>
      <c r="BC221" s="169"/>
      <c r="BD221" s="169"/>
      <c r="BE221" s="169"/>
      <c r="BF221" s="169"/>
      <c r="BG221" s="169"/>
      <c r="BH221" s="169"/>
      <c r="BI221" s="169"/>
      <c r="BJ221" s="169"/>
      <c r="BK221" s="169"/>
      <c r="BL221" s="169"/>
      <c r="BM221" s="169"/>
      <c r="BN221" s="169"/>
      <c r="BO221" s="169"/>
      <c r="BP221" s="169"/>
      <c r="BQ221" s="169"/>
      <c r="BR221" s="169"/>
      <c r="BS221" s="169"/>
      <c r="BT221" s="169"/>
      <c r="BU221" s="169"/>
      <c r="BV221" s="169"/>
      <c r="BW221" s="169"/>
      <c r="BX221" s="169"/>
      <c r="BY221" s="169"/>
      <c r="BZ221" s="169"/>
      <c r="CA221" s="169"/>
      <c r="CB221" s="169"/>
      <c r="CC221" s="169"/>
      <c r="CD221" s="169"/>
      <c r="CE221" s="169"/>
      <c r="CF221" s="169"/>
    </row>
    <row r="222" spans="3:84" hidden="1" x14ac:dyDescent="0.3">
      <c r="C222" s="518">
        <v>4</v>
      </c>
      <c r="D222" s="518" t="str">
        <f>+GENERALES!$H$30</f>
        <v/>
      </c>
      <c r="E222" s="520">
        <f>+SUMIF($E$216:$CF$216,$D222,$E$39:$CF$39)</f>
        <v>0</v>
      </c>
      <c r="F222" s="520">
        <f>+SUMIF($E$216:$CF$216,$D222,$E$40:$CF$40)</f>
        <v>0</v>
      </c>
      <c r="G222" s="520">
        <f>+SUMIF($E$216:$CF$216,$D222,$E$42:$CF$42)</f>
        <v>0</v>
      </c>
      <c r="H222" s="520">
        <f>+E222-F222-G222</f>
        <v>0</v>
      </c>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c r="BB222" s="169"/>
      <c r="BC222" s="169"/>
      <c r="BD222" s="169"/>
      <c r="BE222" s="169"/>
      <c r="BF222" s="169"/>
      <c r="BG222" s="169"/>
      <c r="BH222" s="169"/>
      <c r="BI222" s="169"/>
      <c r="BJ222" s="169"/>
      <c r="BK222" s="169"/>
      <c r="BL222" s="169"/>
      <c r="BM222" s="169"/>
      <c r="BN222" s="169"/>
      <c r="BO222" s="169"/>
      <c r="BP222" s="169"/>
      <c r="BQ222" s="169"/>
      <c r="BR222" s="169"/>
      <c r="BS222" s="169"/>
      <c r="BT222" s="169"/>
      <c r="BU222" s="169"/>
      <c r="BV222" s="169"/>
      <c r="BW222" s="169"/>
      <c r="BX222" s="169"/>
      <c r="BY222" s="169"/>
      <c r="BZ222" s="169"/>
      <c r="CA222" s="169"/>
      <c r="CB222" s="169"/>
      <c r="CC222" s="169"/>
      <c r="CD222" s="169"/>
      <c r="CE222" s="169"/>
      <c r="CF222" s="169"/>
    </row>
    <row r="223" spans="3:84" hidden="1" x14ac:dyDescent="0.3">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c r="AZ223" s="169"/>
      <c r="BA223" s="169"/>
      <c r="BB223" s="169"/>
      <c r="BC223" s="169"/>
      <c r="BD223" s="169"/>
      <c r="BE223" s="169"/>
      <c r="BF223" s="169"/>
      <c r="BG223" s="169"/>
      <c r="BH223" s="169"/>
      <c r="BI223" s="169"/>
      <c r="BJ223" s="169"/>
      <c r="BK223" s="169"/>
      <c r="BL223" s="169"/>
      <c r="BM223" s="169"/>
      <c r="BN223" s="169"/>
      <c r="BO223" s="169"/>
      <c r="BP223" s="169"/>
      <c r="BQ223" s="169"/>
      <c r="BR223" s="169"/>
      <c r="BS223" s="169"/>
      <c r="BT223" s="169"/>
      <c r="BU223" s="169"/>
      <c r="BV223" s="169"/>
      <c r="BW223" s="169"/>
      <c r="BX223" s="169"/>
      <c r="BY223" s="169"/>
      <c r="BZ223" s="169"/>
      <c r="CA223" s="169"/>
      <c r="CB223" s="169"/>
      <c r="CC223" s="169"/>
      <c r="CD223" s="169"/>
      <c r="CE223" s="169"/>
      <c r="CF223" s="169"/>
    </row>
    <row r="224" spans="3:84" hidden="1" x14ac:dyDescent="0.3">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c r="AZ224" s="169"/>
      <c r="BA224" s="169"/>
      <c r="BB224" s="169"/>
      <c r="BC224" s="169"/>
      <c r="BD224" s="169"/>
      <c r="BE224" s="169"/>
      <c r="BF224" s="169"/>
      <c r="BG224" s="169"/>
      <c r="BH224" s="169"/>
      <c r="BI224" s="169"/>
      <c r="BJ224" s="169"/>
      <c r="BK224" s="169"/>
      <c r="BL224" s="169"/>
      <c r="BM224" s="169"/>
      <c r="BN224" s="169"/>
      <c r="BO224" s="169"/>
      <c r="BP224" s="169"/>
      <c r="BQ224" s="169"/>
      <c r="BR224" s="169"/>
      <c r="BS224" s="169"/>
      <c r="BT224" s="169"/>
      <c r="BU224" s="169"/>
      <c r="BV224" s="169"/>
      <c r="BW224" s="169"/>
      <c r="BX224" s="169"/>
      <c r="BY224" s="169"/>
      <c r="BZ224" s="169"/>
      <c r="CA224" s="169"/>
      <c r="CB224" s="169"/>
      <c r="CC224" s="169"/>
      <c r="CD224" s="169"/>
      <c r="CE224" s="169"/>
      <c r="CF224" s="169"/>
    </row>
  </sheetData>
  <sheetProtection algorithmName="SHA-512" hashValue="e+8jITAKdaQNy7ROf2vcEz91asZqPxmGi+PEM5vyZjPvqqPi+pWC19MtBH3xlgMngovtqxaUNIyecyFZjLAibA==" saltValue="Boa9vv5Un269aTV1hQ1rLg==" spinCount="100000" sheet="1" objects="1" scenarios="1" selectLockedCells="1"/>
  <mergeCells count="35">
    <mergeCell ref="B112:B117"/>
    <mergeCell ref="C112:C117"/>
    <mergeCell ref="B82:B87"/>
    <mergeCell ref="C82:C87"/>
    <mergeCell ref="B88:B93"/>
    <mergeCell ref="C88:C93"/>
    <mergeCell ref="A94:A98"/>
    <mergeCell ref="B94:B99"/>
    <mergeCell ref="C94:C99"/>
    <mergeCell ref="A99:A103"/>
    <mergeCell ref="B100:B105"/>
    <mergeCell ref="C100:C105"/>
    <mergeCell ref="A104:A108"/>
    <mergeCell ref="B106:B111"/>
    <mergeCell ref="C106:C111"/>
    <mergeCell ref="A70:A75"/>
    <mergeCell ref="B70:B75"/>
    <mergeCell ref="C70:C75"/>
    <mergeCell ref="A76:A81"/>
    <mergeCell ref="B76:B81"/>
    <mergeCell ref="C76:C81"/>
    <mergeCell ref="A64:A69"/>
    <mergeCell ref="B64:B69"/>
    <mergeCell ref="C64:C69"/>
    <mergeCell ref="C22:C24"/>
    <mergeCell ref="C26:C28"/>
    <mergeCell ref="C30:C32"/>
    <mergeCell ref="C34:C37"/>
    <mergeCell ref="C39:C45"/>
    <mergeCell ref="C47:C49"/>
    <mergeCell ref="C51:C55"/>
    <mergeCell ref="C57:D57"/>
    <mergeCell ref="A58:A63"/>
    <mergeCell ref="B58:B63"/>
    <mergeCell ref="C58:C63"/>
  </mergeCells>
  <conditionalFormatting sqref="E3:CF3">
    <cfRule type="expression" dxfId="423" priority="87">
      <formula>E2</formula>
    </cfRule>
  </conditionalFormatting>
  <conditionalFormatting sqref="E14:CF17 E58:CF60">
    <cfRule type="expression" dxfId="422" priority="86">
      <formula>E$2&gt;0</formula>
    </cfRule>
  </conditionalFormatting>
  <conditionalFormatting sqref="E9:CF10">
    <cfRule type="expression" dxfId="421" priority="85">
      <formula>E$2&gt;0</formula>
    </cfRule>
  </conditionalFormatting>
  <conditionalFormatting sqref="E11:CF12">
    <cfRule type="expression" dxfId="420" priority="84">
      <formula>E$2&gt;0</formula>
    </cfRule>
  </conditionalFormatting>
  <conditionalFormatting sqref="E18:CF18">
    <cfRule type="expression" dxfId="419" priority="83">
      <formula>E$2&gt;0</formula>
    </cfRule>
  </conditionalFormatting>
  <conditionalFormatting sqref="E19:CF19">
    <cfRule type="expression" dxfId="418" priority="82">
      <formula>E$2&gt;0</formula>
    </cfRule>
  </conditionalFormatting>
  <conditionalFormatting sqref="E20:CF20">
    <cfRule type="expression" dxfId="417" priority="81">
      <formula>E$2&gt;0</formula>
    </cfRule>
  </conditionalFormatting>
  <conditionalFormatting sqref="E23:CF23">
    <cfRule type="expression" dxfId="416" priority="80">
      <formula>E$2&gt;0</formula>
    </cfRule>
  </conditionalFormatting>
  <conditionalFormatting sqref="E61:CF61">
    <cfRule type="expression" dxfId="415" priority="79">
      <formula>E$2&gt;0</formula>
    </cfRule>
  </conditionalFormatting>
  <conditionalFormatting sqref="E26:CF26">
    <cfRule type="expression" dxfId="414" priority="78">
      <formula>E$2&gt;0</formula>
    </cfRule>
  </conditionalFormatting>
  <conditionalFormatting sqref="E30:CF30">
    <cfRule type="expression" dxfId="413" priority="77">
      <formula>E$2&gt;0</formula>
    </cfRule>
  </conditionalFormatting>
  <conditionalFormatting sqref="E47:CF49">
    <cfRule type="expression" dxfId="412" priority="76">
      <formula>E$2&gt;0</formula>
    </cfRule>
  </conditionalFormatting>
  <conditionalFormatting sqref="E27:CF27">
    <cfRule type="expression" dxfId="411" priority="75">
      <formula>E$2&gt;0</formula>
    </cfRule>
  </conditionalFormatting>
  <conditionalFormatting sqref="E28:CF28">
    <cfRule type="expression" dxfId="410" priority="74">
      <formula>E$2&gt;0</formula>
    </cfRule>
  </conditionalFormatting>
  <conditionalFormatting sqref="E31:CF31">
    <cfRule type="expression" dxfId="409" priority="73">
      <formula>E$2&gt;0</formula>
    </cfRule>
  </conditionalFormatting>
  <conditionalFormatting sqref="E32:CF32">
    <cfRule type="expression" dxfId="408" priority="72">
      <formula>E$2&gt;0</formula>
    </cfRule>
  </conditionalFormatting>
  <conditionalFormatting sqref="E39:CF39">
    <cfRule type="expression" dxfId="407" priority="71">
      <formula>E$2&gt;0</formula>
    </cfRule>
  </conditionalFormatting>
  <conditionalFormatting sqref="E40:CF41">
    <cfRule type="expression" dxfId="406" priority="70">
      <formula>E$2&gt;0</formula>
    </cfRule>
  </conditionalFormatting>
  <conditionalFormatting sqref="E42:CF43">
    <cfRule type="expression" dxfId="405" priority="69">
      <formula>E$2&gt;0</formula>
    </cfRule>
  </conditionalFormatting>
  <conditionalFormatting sqref="E44:CF44">
    <cfRule type="expression" dxfId="404" priority="68">
      <formula>E$2&gt;0</formula>
    </cfRule>
  </conditionalFormatting>
  <conditionalFormatting sqref="E45:CF45">
    <cfRule type="expression" dxfId="403" priority="67">
      <formula>E$2&gt;0</formula>
    </cfRule>
  </conditionalFormatting>
  <conditionalFormatting sqref="E51:CF51">
    <cfRule type="expression" dxfId="402" priority="66">
      <formula>E$2&gt;0</formula>
    </cfRule>
  </conditionalFormatting>
  <conditionalFormatting sqref="E52:CF52">
    <cfRule type="expression" dxfId="401" priority="65">
      <formula>E$2&gt;0</formula>
    </cfRule>
  </conditionalFormatting>
  <conditionalFormatting sqref="E53:CF55">
    <cfRule type="expression" dxfId="400" priority="64">
      <formula>E$2&gt;0</formula>
    </cfRule>
  </conditionalFormatting>
  <conditionalFormatting sqref="E34:CF34">
    <cfRule type="expression" dxfId="399" priority="63">
      <formula>E$2&gt;0</formula>
    </cfRule>
  </conditionalFormatting>
  <conditionalFormatting sqref="E35:CF37">
    <cfRule type="expression" dxfId="398" priority="62">
      <formula>E$2&gt;0</formula>
    </cfRule>
  </conditionalFormatting>
  <conditionalFormatting sqref="E4:CF4">
    <cfRule type="expression" dxfId="397" priority="61">
      <formula>E2&gt;0</formula>
    </cfRule>
  </conditionalFormatting>
  <conditionalFormatting sqref="E5:CF5">
    <cfRule type="expression" dxfId="396" priority="60">
      <formula>E2&gt;0</formula>
    </cfRule>
  </conditionalFormatting>
  <conditionalFormatting sqref="E64:CF66">
    <cfRule type="expression" dxfId="395" priority="39">
      <formula>E$2&gt;0</formula>
    </cfRule>
  </conditionalFormatting>
  <conditionalFormatting sqref="E67:CF67">
    <cfRule type="expression" dxfId="394" priority="38">
      <formula>E$2&gt;0</formula>
    </cfRule>
  </conditionalFormatting>
  <conditionalFormatting sqref="E70:CF72">
    <cfRule type="expression" dxfId="393" priority="36">
      <formula>E$2&gt;0</formula>
    </cfRule>
  </conditionalFormatting>
  <conditionalFormatting sqref="E73:CF73">
    <cfRule type="expression" dxfId="392" priority="35">
      <formula>E$2&gt;0</formula>
    </cfRule>
  </conditionalFormatting>
  <conditionalFormatting sqref="E76:CF78">
    <cfRule type="expression" dxfId="391" priority="33">
      <formula>E$2&gt;0</formula>
    </cfRule>
  </conditionalFormatting>
  <conditionalFormatting sqref="E79:CF79">
    <cfRule type="expression" dxfId="390" priority="32">
      <formula>E$2&gt;0</formula>
    </cfRule>
  </conditionalFormatting>
  <conditionalFormatting sqref="E24:CF24">
    <cfRule type="expression" dxfId="389" priority="4">
      <formula>E2&gt;0</formula>
    </cfRule>
  </conditionalFormatting>
  <conditionalFormatting sqref="E6:CF6">
    <cfRule type="expression" dxfId="388" priority="3">
      <formula>E2&gt;0</formula>
    </cfRule>
  </conditionalFormatting>
  <conditionalFormatting sqref="E7:CF7">
    <cfRule type="expression" dxfId="387" priority="2">
      <formula>E2</formula>
    </cfRule>
  </conditionalFormatting>
  <conditionalFormatting sqref="E22:CF22">
    <cfRule type="expression" dxfId="386" priority="1">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59" id="{BD16E5D3-0EC7-4DF9-AA1C-E619F23DC7B9}">
            <xm:f>AND(E$2&gt;0,$B$57='Base Datos'!$V$21)</xm:f>
            <x14:dxf>
              <font>
                <color theme="1" tint="4.9989318521683403E-2"/>
              </font>
              <fill>
                <patternFill>
                  <bgColor theme="0" tint="-0.14996795556505021"/>
                </patternFill>
              </fill>
            </x14:dxf>
          </x14:cfRule>
          <xm:sqref>E62:CF62 E116:CF116</xm:sqref>
        </x14:conditionalFormatting>
        <x14:conditionalFormatting xmlns:xm="http://schemas.microsoft.com/office/excel/2006/main">
          <x14:cfRule type="expression" priority="58" id="{02D7E7E6-4BAA-4154-90C4-0DAEB28ADCFB}">
            <xm:f>AND(E$2&gt;0,$B$57='Base Datos'!$V$21)</xm:f>
            <x14:dxf>
              <font>
                <color theme="0"/>
              </font>
              <fill>
                <patternFill>
                  <bgColor theme="9" tint="-0.499984740745262"/>
                </patternFill>
              </fill>
            </x14:dxf>
          </x14:cfRule>
          <xm:sqref>E63:CF63</xm:sqref>
        </x14:conditionalFormatting>
        <x14:conditionalFormatting xmlns:xm="http://schemas.microsoft.com/office/excel/2006/main">
          <x14:cfRule type="expression" priority="57" id="{D6479967-B32F-4B27-97B4-21C84411F922}">
            <xm:f>$B$57='Base Datos'!$V$21</xm:f>
            <x14:dxf>
              <font>
                <color theme="2" tint="-0.89996032593768116"/>
              </font>
            </x14:dxf>
          </x14:cfRule>
          <xm:sqref>D62 D116:D121</xm:sqref>
        </x14:conditionalFormatting>
        <x14:conditionalFormatting xmlns:xm="http://schemas.microsoft.com/office/excel/2006/main">
          <x14:cfRule type="expression" priority="56" id="{5A7FAC36-23DF-447B-951C-C32B6DEDF1F1}">
            <xm:f>$B$57='Base Datos'!$V$21</xm:f>
            <x14:dxf>
              <font>
                <color theme="2" tint="-0.89996032593768116"/>
              </font>
            </x14:dxf>
          </x14:cfRule>
          <xm:sqref>D63</xm:sqref>
        </x14:conditionalFormatting>
        <x14:conditionalFormatting xmlns:xm="http://schemas.microsoft.com/office/excel/2006/main">
          <x14:cfRule type="expression" priority="41" id="{90611DEA-28B5-46D1-B825-0F26CBC87476}">
            <xm:f>$B$57='Base Datos'!$V$21</xm:f>
            <x14:dxf>
              <font>
                <color theme="2" tint="-0.89996032593768116"/>
              </font>
            </x14:dxf>
          </x14:cfRule>
          <xm:sqref>D110</xm:sqref>
        </x14:conditionalFormatting>
        <x14:conditionalFormatting xmlns:xm="http://schemas.microsoft.com/office/excel/2006/main">
          <x14:cfRule type="expression" priority="40" id="{166B6072-65BE-4DF3-83CC-2F0B805D28BD}">
            <xm:f>$B$57='Base Datos'!$V$21</xm:f>
            <x14:dxf>
              <font>
                <color theme="2" tint="-0.89996032593768116"/>
              </font>
            </x14:dxf>
          </x14:cfRule>
          <xm:sqref>D111</xm:sqref>
        </x14:conditionalFormatting>
        <x14:conditionalFormatting xmlns:xm="http://schemas.microsoft.com/office/excel/2006/main">
          <x14:cfRule type="expression" priority="55" id="{95DDB24C-4D3F-402C-B18F-57011D6F5AB4}">
            <xm:f>$B$57='Base Datos'!$V$21</xm:f>
            <x14:dxf>
              <font>
                <color theme="2" tint="-0.89996032593768116"/>
              </font>
            </x14:dxf>
          </x14:cfRule>
          <xm:sqref>D68</xm:sqref>
        </x14:conditionalFormatting>
        <x14:conditionalFormatting xmlns:xm="http://schemas.microsoft.com/office/excel/2006/main">
          <x14:cfRule type="expression" priority="54" id="{ADF526B8-DD80-479E-86C1-E541A1A110EE}">
            <xm:f>$B$57='Base Datos'!$V$21</xm:f>
            <x14:dxf>
              <font>
                <color theme="2" tint="-0.89996032593768116"/>
              </font>
            </x14:dxf>
          </x14:cfRule>
          <xm:sqref>D69</xm:sqref>
        </x14:conditionalFormatting>
        <x14:conditionalFormatting xmlns:xm="http://schemas.microsoft.com/office/excel/2006/main">
          <x14:cfRule type="expression" priority="53" id="{82B4AE3E-A506-4215-8B9E-92B273628658}">
            <xm:f>$B$57='Base Datos'!$V$21</xm:f>
            <x14:dxf>
              <font>
                <color theme="2" tint="-0.89996032593768116"/>
              </font>
            </x14:dxf>
          </x14:cfRule>
          <xm:sqref>D74</xm:sqref>
        </x14:conditionalFormatting>
        <x14:conditionalFormatting xmlns:xm="http://schemas.microsoft.com/office/excel/2006/main">
          <x14:cfRule type="expression" priority="52" id="{33EA45CC-9776-4B7E-829F-695A116E747C}">
            <xm:f>$B$57='Base Datos'!$V$21</xm:f>
            <x14:dxf>
              <font>
                <color theme="2" tint="-0.89996032593768116"/>
              </font>
            </x14:dxf>
          </x14:cfRule>
          <xm:sqref>D75</xm:sqref>
        </x14:conditionalFormatting>
        <x14:conditionalFormatting xmlns:xm="http://schemas.microsoft.com/office/excel/2006/main">
          <x14:cfRule type="expression" priority="51" id="{8B204CA3-67A7-4557-A0AB-5C31A4962FA0}">
            <xm:f>$B$57='Base Datos'!$V$21</xm:f>
            <x14:dxf>
              <font>
                <color theme="2" tint="-0.89996032593768116"/>
              </font>
            </x14:dxf>
          </x14:cfRule>
          <xm:sqref>D80</xm:sqref>
        </x14:conditionalFormatting>
        <x14:conditionalFormatting xmlns:xm="http://schemas.microsoft.com/office/excel/2006/main">
          <x14:cfRule type="expression" priority="50" id="{0DAEEE48-7351-4939-8286-9068C370E292}">
            <xm:f>$B$57='Base Datos'!$V$21</xm:f>
            <x14:dxf>
              <font>
                <color theme="2" tint="-0.89996032593768116"/>
              </font>
            </x14:dxf>
          </x14:cfRule>
          <xm:sqref>D81</xm:sqref>
        </x14:conditionalFormatting>
        <x14:conditionalFormatting xmlns:xm="http://schemas.microsoft.com/office/excel/2006/main">
          <x14:cfRule type="expression" priority="49" id="{94A95DE3-A19D-4CCF-8EC9-46A1B2152593}">
            <xm:f>$B$57='Base Datos'!$V$21</xm:f>
            <x14:dxf>
              <font>
                <color theme="2" tint="-0.89996032593768116"/>
              </font>
            </x14:dxf>
          </x14:cfRule>
          <xm:sqref>D86</xm:sqref>
        </x14:conditionalFormatting>
        <x14:conditionalFormatting xmlns:xm="http://schemas.microsoft.com/office/excel/2006/main">
          <x14:cfRule type="expression" priority="48" id="{9BA424EC-C5D6-49CA-9B99-B32CFCB77C3F}">
            <xm:f>$B$57='Base Datos'!$V$21</xm:f>
            <x14:dxf>
              <font>
                <color theme="2" tint="-0.89996032593768116"/>
              </font>
            </x14:dxf>
          </x14:cfRule>
          <xm:sqref>D87</xm:sqref>
        </x14:conditionalFormatting>
        <x14:conditionalFormatting xmlns:xm="http://schemas.microsoft.com/office/excel/2006/main">
          <x14:cfRule type="expression" priority="47" id="{5EB65E6C-D989-42E0-8501-386F04C2E55F}">
            <xm:f>$B$57='Base Datos'!$V$21</xm:f>
            <x14:dxf>
              <font>
                <color theme="2" tint="-0.89996032593768116"/>
              </font>
            </x14:dxf>
          </x14:cfRule>
          <xm:sqref>D92</xm:sqref>
        </x14:conditionalFormatting>
        <x14:conditionalFormatting xmlns:xm="http://schemas.microsoft.com/office/excel/2006/main">
          <x14:cfRule type="expression" priority="46" id="{CB6BCD00-855C-470E-95F8-9F177318BE22}">
            <xm:f>$B$57='Base Datos'!$V$21</xm:f>
            <x14:dxf>
              <font>
                <color theme="2" tint="-0.89996032593768116"/>
              </font>
            </x14:dxf>
          </x14:cfRule>
          <xm:sqref>D93</xm:sqref>
        </x14:conditionalFormatting>
        <x14:conditionalFormatting xmlns:xm="http://schemas.microsoft.com/office/excel/2006/main">
          <x14:cfRule type="expression" priority="45" id="{555A8E5C-1E15-46E6-9214-28E28B7DD7EF}">
            <xm:f>$B$57='Base Datos'!$V$21</xm:f>
            <x14:dxf>
              <font>
                <color theme="2" tint="-0.89996032593768116"/>
              </font>
            </x14:dxf>
          </x14:cfRule>
          <xm:sqref>D98</xm:sqref>
        </x14:conditionalFormatting>
        <x14:conditionalFormatting xmlns:xm="http://schemas.microsoft.com/office/excel/2006/main">
          <x14:cfRule type="expression" priority="44" id="{88792C74-EF9C-4ECA-A5DE-0269658A074C}">
            <xm:f>$B$57='Base Datos'!$V$21</xm:f>
            <x14:dxf>
              <font>
                <color theme="2" tint="-0.89996032593768116"/>
              </font>
            </x14:dxf>
          </x14:cfRule>
          <xm:sqref>D99</xm:sqref>
        </x14:conditionalFormatting>
        <x14:conditionalFormatting xmlns:xm="http://schemas.microsoft.com/office/excel/2006/main">
          <x14:cfRule type="expression" priority="43" id="{07D42FCE-5815-424C-8B4D-D4BD4A1E8826}">
            <xm:f>$B$57='Base Datos'!$V$21</xm:f>
            <x14:dxf>
              <font>
                <color theme="2" tint="-0.89996032593768116"/>
              </font>
            </x14:dxf>
          </x14:cfRule>
          <xm:sqref>D104</xm:sqref>
        </x14:conditionalFormatting>
        <x14:conditionalFormatting xmlns:xm="http://schemas.microsoft.com/office/excel/2006/main">
          <x14:cfRule type="expression" priority="42" id="{EFA1CD07-7A78-401E-AB84-24DD36DFA71A}">
            <xm:f>$B$57='Base Datos'!$V$21</xm:f>
            <x14:dxf>
              <font>
                <color theme="2" tint="-0.89996032593768116"/>
              </font>
            </x14:dxf>
          </x14:cfRule>
          <xm:sqref>D105</xm:sqref>
        </x14:conditionalFormatting>
        <x14:conditionalFormatting xmlns:xm="http://schemas.microsoft.com/office/excel/2006/main">
          <x14:cfRule type="expression" priority="37" id="{51967B62-52C2-4E5F-820E-C55CC106156C}">
            <xm:f>AND(E$2&gt;0,$B$57='Base Datos'!$V$21)</xm:f>
            <x14:dxf>
              <font>
                <color theme="1" tint="4.9989318521683403E-2"/>
              </font>
              <fill>
                <patternFill>
                  <bgColor theme="0" tint="-0.14996795556505021"/>
                </patternFill>
              </fill>
            </x14:dxf>
          </x14:cfRule>
          <xm:sqref>E68:CF68</xm:sqref>
        </x14:conditionalFormatting>
        <x14:conditionalFormatting xmlns:xm="http://schemas.microsoft.com/office/excel/2006/main">
          <x14:cfRule type="expression" priority="34" id="{94AB44D6-4E52-4164-910D-FF23FC36CF78}">
            <xm:f>AND(E$2&gt;0,$B$57='Base Datos'!$V$21)</xm:f>
            <x14:dxf>
              <font>
                <color theme="1" tint="4.9989318521683403E-2"/>
              </font>
              <fill>
                <patternFill>
                  <bgColor theme="0" tint="-0.14996795556505021"/>
                </patternFill>
              </fill>
            </x14:dxf>
          </x14:cfRule>
          <xm:sqref>E74:CF74</xm:sqref>
        </x14:conditionalFormatting>
        <x14:conditionalFormatting xmlns:xm="http://schemas.microsoft.com/office/excel/2006/main">
          <x14:cfRule type="expression" priority="31" id="{C7AB5796-8098-4B5D-BBE3-16C372DF0927}">
            <xm:f>AND(E$2&gt;0,$B$57='Base Datos'!$V$21)</xm:f>
            <x14:dxf>
              <font>
                <color theme="1" tint="4.9989318521683403E-2"/>
              </font>
              <fill>
                <patternFill>
                  <bgColor theme="0" tint="-0.14996795556505021"/>
                </patternFill>
              </fill>
            </x14:dxf>
          </x14:cfRule>
          <xm:sqref>E80:CF80</xm:sqref>
        </x14:conditionalFormatting>
        <x14:conditionalFormatting xmlns:xm="http://schemas.microsoft.com/office/excel/2006/main">
          <x14:cfRule type="expression" priority="30" id="{0ECD53E5-E779-494E-AC75-25213CF82378}">
            <xm:f>AND(E$2&gt;0,$B$57='Base Datos'!$V$21)</xm:f>
            <x14:dxf>
              <font>
                <color theme="1" tint="4.9989318521683403E-2"/>
              </font>
              <fill>
                <patternFill>
                  <bgColor theme="0" tint="-0.14996795556505021"/>
                </patternFill>
              </fill>
            </x14:dxf>
          </x14:cfRule>
          <xm:sqref>E82:CF84</xm:sqref>
        </x14:conditionalFormatting>
        <x14:conditionalFormatting xmlns:xm="http://schemas.microsoft.com/office/excel/2006/main">
          <x14:cfRule type="expression" priority="29" id="{A2E2E412-45ED-432E-B551-5992914A5E5C}">
            <xm:f>AND(E$2&gt;0,$B$57='Base Datos'!$V$21)</xm:f>
            <x14:dxf>
              <font>
                <color theme="0"/>
              </font>
              <fill>
                <patternFill>
                  <bgColor theme="9" tint="-0.499984740745262"/>
                </patternFill>
              </fill>
            </x14:dxf>
          </x14:cfRule>
          <xm:sqref>E85:CF85</xm:sqref>
        </x14:conditionalFormatting>
        <x14:conditionalFormatting xmlns:xm="http://schemas.microsoft.com/office/excel/2006/main">
          <x14:cfRule type="expression" priority="28" id="{247B2B3B-639F-4E0E-BE88-B4B3210C44BF}">
            <xm:f>AND(E$2&gt;0,$B$57='Base Datos'!$V$21)</xm:f>
            <x14:dxf>
              <font>
                <color theme="1" tint="4.9989318521683403E-2"/>
              </font>
              <fill>
                <patternFill>
                  <bgColor theme="0" tint="-0.14996795556505021"/>
                </patternFill>
              </fill>
            </x14:dxf>
          </x14:cfRule>
          <xm:sqref>E86:CF86</xm:sqref>
        </x14:conditionalFormatting>
        <x14:conditionalFormatting xmlns:xm="http://schemas.microsoft.com/office/excel/2006/main">
          <x14:cfRule type="expression" priority="27" id="{AEA0548B-92F7-43C9-81C5-02E763871660}">
            <xm:f>AND(E$2&gt;0,$B$57='Base Datos'!$V$21)</xm:f>
            <x14:dxf>
              <font>
                <color theme="1" tint="4.9989318521683403E-2"/>
              </font>
              <fill>
                <patternFill>
                  <bgColor theme="0" tint="-0.14996795556505021"/>
                </patternFill>
              </fill>
            </x14:dxf>
          </x14:cfRule>
          <xm:sqref>E92:CF92</xm:sqref>
        </x14:conditionalFormatting>
        <x14:conditionalFormatting xmlns:xm="http://schemas.microsoft.com/office/excel/2006/main">
          <x14:cfRule type="expression" priority="26" id="{92E17428-78AF-4ABA-8BD8-6B9269EC4CAC}">
            <xm:f>AND(E$2&gt;0,$B$57='Base Datos'!$V$21)</xm:f>
            <x14:dxf>
              <font>
                <color theme="1" tint="4.9989318521683403E-2"/>
              </font>
              <fill>
                <patternFill>
                  <bgColor theme="0" tint="-0.14996795556505021"/>
                </patternFill>
              </fill>
            </x14:dxf>
          </x14:cfRule>
          <xm:sqref>E98:CF98</xm:sqref>
        </x14:conditionalFormatting>
        <x14:conditionalFormatting xmlns:xm="http://schemas.microsoft.com/office/excel/2006/main">
          <x14:cfRule type="expression" priority="25" id="{C018BEB5-C87F-4E50-9DE2-4E7A8DC8B275}">
            <xm:f>AND(E$2&gt;0,$B$57='Base Datos'!$V$21)</xm:f>
            <x14:dxf>
              <font>
                <color theme="1" tint="4.9989318521683403E-2"/>
              </font>
              <fill>
                <patternFill>
                  <bgColor theme="0" tint="-0.14996795556505021"/>
                </patternFill>
              </fill>
            </x14:dxf>
          </x14:cfRule>
          <xm:sqref>E104:CF104</xm:sqref>
        </x14:conditionalFormatting>
        <x14:conditionalFormatting xmlns:xm="http://schemas.microsoft.com/office/excel/2006/main">
          <x14:cfRule type="expression" priority="24" id="{5772ADA7-555A-4671-8163-734121237208}">
            <xm:f>AND(E$2&gt;0,$B$57='Base Datos'!$V$21)</xm:f>
            <x14:dxf>
              <font>
                <color theme="1" tint="4.9989318521683403E-2"/>
              </font>
              <fill>
                <patternFill>
                  <bgColor theme="0" tint="-0.14996795556505021"/>
                </patternFill>
              </fill>
            </x14:dxf>
          </x14:cfRule>
          <xm:sqref>E110:CF110</xm:sqref>
        </x14:conditionalFormatting>
        <x14:conditionalFormatting xmlns:xm="http://schemas.microsoft.com/office/excel/2006/main">
          <x14:cfRule type="expression" priority="23" id="{131BCBE2-0CE7-4F78-B7F5-792F64F5C8E5}">
            <xm:f>AND(E$2&gt;0,$B$57='Base Datos'!$V$21)</xm:f>
            <x14:dxf>
              <font>
                <color theme="0"/>
              </font>
              <fill>
                <patternFill>
                  <bgColor theme="9" tint="-0.499984740745262"/>
                </patternFill>
              </fill>
            </x14:dxf>
          </x14:cfRule>
          <xm:sqref>E69:CF69</xm:sqref>
        </x14:conditionalFormatting>
        <x14:conditionalFormatting xmlns:xm="http://schemas.microsoft.com/office/excel/2006/main">
          <x14:cfRule type="expression" priority="22" id="{46A09A0F-D29C-4C06-9717-95169137D395}">
            <xm:f>AND(E$2&gt;0,$B$57='Base Datos'!$V$21)</xm:f>
            <x14:dxf>
              <font>
                <color theme="0"/>
              </font>
              <fill>
                <patternFill>
                  <bgColor theme="9" tint="-0.499984740745262"/>
                </patternFill>
              </fill>
            </x14:dxf>
          </x14:cfRule>
          <xm:sqref>E75:CF75</xm:sqref>
        </x14:conditionalFormatting>
        <x14:conditionalFormatting xmlns:xm="http://schemas.microsoft.com/office/excel/2006/main">
          <x14:cfRule type="expression" priority="21" id="{BF3B1990-E27B-4476-A2DA-3DE1AF007C45}">
            <xm:f>AND(E$2&gt;0,$B$57='Base Datos'!$V$21)</xm:f>
            <x14:dxf>
              <font>
                <color theme="0"/>
              </font>
              <fill>
                <patternFill>
                  <bgColor theme="9" tint="-0.499984740745262"/>
                </patternFill>
              </fill>
            </x14:dxf>
          </x14:cfRule>
          <xm:sqref>E81:CF81</xm:sqref>
        </x14:conditionalFormatting>
        <x14:conditionalFormatting xmlns:xm="http://schemas.microsoft.com/office/excel/2006/main">
          <x14:cfRule type="expression" priority="20" id="{A618456E-EF0A-45C9-8E66-7D710E9638C9}">
            <xm:f>AND(E$2&gt;0,$B$57='Base Datos'!$V$21)</xm:f>
            <x14:dxf>
              <font>
                <color theme="0"/>
              </font>
              <fill>
                <patternFill>
                  <bgColor theme="9" tint="-0.499984740745262"/>
                </patternFill>
              </fill>
            </x14:dxf>
          </x14:cfRule>
          <xm:sqref>E87:CF87</xm:sqref>
        </x14:conditionalFormatting>
        <x14:conditionalFormatting xmlns:xm="http://schemas.microsoft.com/office/excel/2006/main">
          <x14:cfRule type="expression" priority="19" id="{B32694D5-5A6E-491A-ACB8-603C0623DFED}">
            <xm:f>AND(E$2&gt;0,$B$57='Base Datos'!$V$21)</xm:f>
            <x14:dxf>
              <font>
                <color theme="0"/>
              </font>
              <fill>
                <patternFill>
                  <bgColor theme="9" tint="-0.499984740745262"/>
                </patternFill>
              </fill>
            </x14:dxf>
          </x14:cfRule>
          <xm:sqref>E93:CF93</xm:sqref>
        </x14:conditionalFormatting>
        <x14:conditionalFormatting xmlns:xm="http://schemas.microsoft.com/office/excel/2006/main">
          <x14:cfRule type="expression" priority="18" id="{C7C89645-8097-46C8-A3C9-386AF167EFFE}">
            <xm:f>AND(E$2&gt;0,$B$57='Base Datos'!$V$21)</xm:f>
            <x14:dxf>
              <font>
                <color theme="0"/>
              </font>
              <fill>
                <patternFill>
                  <bgColor theme="9" tint="-0.499984740745262"/>
                </patternFill>
              </fill>
            </x14:dxf>
          </x14:cfRule>
          <xm:sqref>E99:CF99</xm:sqref>
        </x14:conditionalFormatting>
        <x14:conditionalFormatting xmlns:xm="http://schemas.microsoft.com/office/excel/2006/main">
          <x14:cfRule type="expression" priority="17" id="{C27AF350-DBF3-4EDF-A033-419D8C2EF6AB}">
            <xm:f>AND(E$2&gt;0,$B$57='Base Datos'!$V$21)</xm:f>
            <x14:dxf>
              <font>
                <color theme="0"/>
              </font>
              <fill>
                <patternFill>
                  <bgColor theme="9" tint="-0.499984740745262"/>
                </patternFill>
              </fill>
            </x14:dxf>
          </x14:cfRule>
          <xm:sqref>E105:CF105</xm:sqref>
        </x14:conditionalFormatting>
        <x14:conditionalFormatting xmlns:xm="http://schemas.microsoft.com/office/excel/2006/main">
          <x14:cfRule type="expression" priority="16" id="{6F8BAB1C-85F2-49ED-9DA0-38A9F223C4DA}">
            <xm:f>AND(E$2&gt;0,$B$57='Base Datos'!$V$21)</xm:f>
            <x14:dxf>
              <font>
                <color theme="0"/>
              </font>
              <fill>
                <patternFill>
                  <bgColor theme="9" tint="-0.499984740745262"/>
                </patternFill>
              </fill>
            </x14:dxf>
          </x14:cfRule>
          <xm:sqref>E111:CF111</xm:sqref>
        </x14:conditionalFormatting>
        <x14:conditionalFormatting xmlns:xm="http://schemas.microsoft.com/office/excel/2006/main">
          <x14:cfRule type="expression" priority="15" id="{8B8E7A4B-F173-4B40-BBE0-D38A3C34CE80}">
            <xm:f>AND(E$2&gt;0,$B$57='Base Datos'!$V$21)</xm:f>
            <x14:dxf>
              <font>
                <color theme="0"/>
              </font>
              <fill>
                <patternFill>
                  <bgColor theme="9" tint="-0.499984740745262"/>
                </patternFill>
              </fill>
            </x14:dxf>
          </x14:cfRule>
          <xm:sqref>E117:CF117</xm:sqref>
        </x14:conditionalFormatting>
        <x14:conditionalFormatting xmlns:xm="http://schemas.microsoft.com/office/excel/2006/main">
          <x14:cfRule type="expression" priority="14" id="{B0F0986E-A461-47EB-957C-F9A8592BC567}">
            <xm:f>AND(E$2&gt;0,$B$57='Base Datos'!$V$21)</xm:f>
            <x14:dxf>
              <font>
                <color theme="1" tint="4.9989318521683403E-2"/>
              </font>
              <fill>
                <patternFill>
                  <bgColor theme="0" tint="-0.14996795556505021"/>
                </patternFill>
              </fill>
            </x14:dxf>
          </x14:cfRule>
          <xm:sqref>E88:CF90</xm:sqref>
        </x14:conditionalFormatting>
        <x14:conditionalFormatting xmlns:xm="http://schemas.microsoft.com/office/excel/2006/main">
          <x14:cfRule type="expression" priority="13" id="{27FF49CC-B59B-48A7-B3BA-ABCBF6BC45EE}">
            <xm:f>AND(E$2&gt;0,$B$57='Base Datos'!$V$21)</xm:f>
            <x14:dxf>
              <font>
                <color theme="0"/>
              </font>
              <fill>
                <patternFill>
                  <bgColor theme="9" tint="-0.499984740745262"/>
                </patternFill>
              </fill>
            </x14:dxf>
          </x14:cfRule>
          <xm:sqref>E91:CF91</xm:sqref>
        </x14:conditionalFormatting>
        <x14:conditionalFormatting xmlns:xm="http://schemas.microsoft.com/office/excel/2006/main">
          <x14:cfRule type="expression" priority="12" id="{0CA416D3-4860-432D-9B72-D709BDD758AD}">
            <xm:f>AND(E$2&gt;0,$B$57='Base Datos'!$V$21)</xm:f>
            <x14:dxf>
              <font>
                <color theme="1" tint="4.9989318521683403E-2"/>
              </font>
              <fill>
                <patternFill>
                  <bgColor theme="0" tint="-0.14996795556505021"/>
                </patternFill>
              </fill>
            </x14:dxf>
          </x14:cfRule>
          <xm:sqref>E94:CF96</xm:sqref>
        </x14:conditionalFormatting>
        <x14:conditionalFormatting xmlns:xm="http://schemas.microsoft.com/office/excel/2006/main">
          <x14:cfRule type="expression" priority="11" id="{C6D308C5-F5E1-4F98-8BB5-D46CD0CC853D}">
            <xm:f>AND(E$2&gt;0,$B$57='Base Datos'!$V$21)</xm:f>
            <x14:dxf>
              <font>
                <color theme="0"/>
              </font>
              <fill>
                <patternFill>
                  <bgColor theme="9" tint="-0.499984740745262"/>
                </patternFill>
              </fill>
            </x14:dxf>
          </x14:cfRule>
          <xm:sqref>E97:CF97</xm:sqref>
        </x14:conditionalFormatting>
        <x14:conditionalFormatting xmlns:xm="http://schemas.microsoft.com/office/excel/2006/main">
          <x14:cfRule type="expression" priority="10" id="{85FD0653-19ED-4019-8E4F-2DB7B76D1527}">
            <xm:f>AND(E$2&gt;0,$B$57='Base Datos'!$V$21)</xm:f>
            <x14:dxf>
              <font>
                <color theme="1" tint="4.9989318521683403E-2"/>
              </font>
              <fill>
                <patternFill>
                  <bgColor theme="0" tint="-0.14996795556505021"/>
                </patternFill>
              </fill>
            </x14:dxf>
          </x14:cfRule>
          <xm:sqref>E100:CF102</xm:sqref>
        </x14:conditionalFormatting>
        <x14:conditionalFormatting xmlns:xm="http://schemas.microsoft.com/office/excel/2006/main">
          <x14:cfRule type="expression" priority="9" id="{7B544652-19A5-416B-A868-3C4D6AC0DBEE}">
            <xm:f>AND(E$2&gt;0,$B$57='Base Datos'!$V$21)</xm:f>
            <x14:dxf>
              <font>
                <color theme="0"/>
              </font>
              <fill>
                <patternFill>
                  <bgColor theme="9" tint="-0.499984740745262"/>
                </patternFill>
              </fill>
            </x14:dxf>
          </x14:cfRule>
          <xm:sqref>E103:CF103</xm:sqref>
        </x14:conditionalFormatting>
        <x14:conditionalFormatting xmlns:xm="http://schemas.microsoft.com/office/excel/2006/main">
          <x14:cfRule type="expression" priority="8" id="{D0DC3ABC-513A-4280-96F1-BA1757F67D3F}">
            <xm:f>AND(E$2&gt;0,$B$57='Base Datos'!$V$21)</xm:f>
            <x14:dxf>
              <font>
                <color theme="1" tint="4.9989318521683403E-2"/>
              </font>
              <fill>
                <patternFill>
                  <bgColor theme="0" tint="-0.14996795556505021"/>
                </patternFill>
              </fill>
            </x14:dxf>
          </x14:cfRule>
          <xm:sqref>E106:CF108</xm:sqref>
        </x14:conditionalFormatting>
        <x14:conditionalFormatting xmlns:xm="http://schemas.microsoft.com/office/excel/2006/main">
          <x14:cfRule type="expression" priority="7" id="{5F0CC8DB-9B5E-4030-A2CF-950C6D137680}">
            <xm:f>AND(E$2&gt;0,$B$57='Base Datos'!$V$21)</xm:f>
            <x14:dxf>
              <font>
                <color theme="0"/>
              </font>
              <fill>
                <patternFill>
                  <bgColor theme="9" tint="-0.499984740745262"/>
                </patternFill>
              </fill>
            </x14:dxf>
          </x14:cfRule>
          <xm:sqref>E109:CF109</xm:sqref>
        </x14:conditionalFormatting>
        <x14:conditionalFormatting xmlns:xm="http://schemas.microsoft.com/office/excel/2006/main">
          <x14:cfRule type="expression" priority="6" id="{ADCB4D71-3A0C-4510-B018-D59BFA504DBC}">
            <xm:f>AND(E$2&gt;0,$B$57='Base Datos'!$V$21)</xm:f>
            <x14:dxf>
              <font>
                <color theme="1" tint="4.9989318521683403E-2"/>
              </font>
              <fill>
                <patternFill>
                  <bgColor theme="0" tint="-0.14996795556505021"/>
                </patternFill>
              </fill>
            </x14:dxf>
          </x14:cfRule>
          <xm:sqref>E112:CF114</xm:sqref>
        </x14:conditionalFormatting>
        <x14:conditionalFormatting xmlns:xm="http://schemas.microsoft.com/office/excel/2006/main">
          <x14:cfRule type="expression" priority="5" id="{0A812597-7F47-4878-B309-0988F13696F1}">
            <xm:f>AND(E$2&gt;0,$B$57='Base Datos'!$V$21)</xm:f>
            <x14:dxf>
              <font>
                <color theme="0"/>
              </font>
              <fill>
                <patternFill>
                  <bgColor theme="9" tint="-0.499984740745262"/>
                </patternFill>
              </fill>
            </x14:dxf>
          </x14:cfRule>
          <xm:sqref>E115:CF115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0"/>
  <dimension ref="B1:CF109"/>
  <sheetViews>
    <sheetView zoomScaleNormal="100" workbookViewId="0">
      <pane xSplit="4" ySplit="10" topLeftCell="E11" activePane="bottomRight" state="frozen"/>
      <selection activeCell="F13" sqref="F13"/>
      <selection pane="topRight" activeCell="F13" sqref="F13"/>
      <selection pane="bottomLeft" activeCell="F13" sqref="F13"/>
      <selection pane="bottomRight" activeCell="N13" sqref="N13"/>
    </sheetView>
  </sheetViews>
  <sheetFormatPr baseColWidth="10" defaultRowHeight="16.5" x14ac:dyDescent="0.3"/>
  <cols>
    <col min="1" max="2" width="1.7109375" style="699" customWidth="1"/>
    <col min="3" max="3" width="14.140625" style="699" customWidth="1"/>
    <col min="4" max="4" width="36.85546875" style="699" customWidth="1"/>
    <col min="5" max="84" width="14.7109375" style="699" customWidth="1"/>
    <col min="85" max="86" width="11.5703125" style="699"/>
    <col min="87" max="16383" width="0" style="699" hidden="1" customWidth="1"/>
    <col min="16384" max="16384" width="11.5703125" style="699"/>
  </cols>
  <sheetData>
    <row r="1" spans="4:84" ht="17.25" thickBot="1" x14ac:dyDescent="0.35"/>
    <row r="2" spans="4:84" ht="27" customHeight="1" thickBot="1" x14ac:dyDescent="0.35">
      <c r="D2" s="222" t="s">
        <v>553</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4:84" ht="34.9" customHeight="1" thickBot="1" x14ac:dyDescent="0.35">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4:84" ht="16.899999999999999" customHeight="1" thickBot="1" x14ac:dyDescent="0.35">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4:84" ht="12" customHeight="1" thickBot="1" x14ac:dyDescent="0.35">
      <c r="E5" s="701">
        <v>1</v>
      </c>
      <c r="F5" s="701">
        <v>2</v>
      </c>
      <c r="G5" s="701">
        <v>3</v>
      </c>
      <c r="H5" s="701">
        <v>4</v>
      </c>
      <c r="I5" s="701">
        <v>5</v>
      </c>
      <c r="J5" s="701">
        <v>6</v>
      </c>
      <c r="K5" s="701">
        <v>7</v>
      </c>
      <c r="L5" s="701">
        <v>8</v>
      </c>
      <c r="M5" s="701">
        <v>9</v>
      </c>
      <c r="N5" s="701">
        <v>10</v>
      </c>
      <c r="O5" s="701">
        <v>11</v>
      </c>
      <c r="P5" s="701">
        <v>12</v>
      </c>
      <c r="Q5" s="701">
        <v>13</v>
      </c>
      <c r="R5" s="701">
        <v>14</v>
      </c>
      <c r="S5" s="701">
        <v>15</v>
      </c>
      <c r="T5" s="701">
        <v>16</v>
      </c>
      <c r="U5" s="701">
        <v>17</v>
      </c>
      <c r="V5" s="701">
        <v>18</v>
      </c>
      <c r="W5" s="701">
        <v>19</v>
      </c>
      <c r="X5" s="701">
        <v>20</v>
      </c>
      <c r="Y5" s="701">
        <v>21</v>
      </c>
      <c r="Z5" s="701">
        <v>22</v>
      </c>
      <c r="AA5" s="701">
        <v>23</v>
      </c>
      <c r="AB5" s="701">
        <v>24</v>
      </c>
      <c r="AC5" s="701">
        <v>25</v>
      </c>
      <c r="AD5" s="701">
        <v>26</v>
      </c>
      <c r="AE5" s="701">
        <v>27</v>
      </c>
      <c r="AF5" s="701">
        <v>28</v>
      </c>
      <c r="AG5" s="701">
        <v>29</v>
      </c>
      <c r="AH5" s="701">
        <v>30</v>
      </c>
      <c r="AI5" s="701">
        <v>31</v>
      </c>
      <c r="AJ5" s="701">
        <v>32</v>
      </c>
      <c r="AK5" s="701">
        <v>33</v>
      </c>
      <c r="AL5" s="701">
        <v>34</v>
      </c>
      <c r="AM5" s="701">
        <v>35</v>
      </c>
      <c r="AN5" s="701">
        <v>36</v>
      </c>
      <c r="AO5" s="701">
        <v>37</v>
      </c>
      <c r="AP5" s="701">
        <v>38</v>
      </c>
      <c r="AQ5" s="701">
        <v>39</v>
      </c>
      <c r="AR5" s="701">
        <v>40</v>
      </c>
      <c r="AS5" s="701">
        <v>41</v>
      </c>
      <c r="AT5" s="701">
        <v>42</v>
      </c>
      <c r="AU5" s="701">
        <v>43</v>
      </c>
      <c r="AV5" s="701">
        <v>44</v>
      </c>
      <c r="AW5" s="701">
        <v>45</v>
      </c>
      <c r="AX5" s="701">
        <v>46</v>
      </c>
      <c r="AY5" s="701">
        <v>47</v>
      </c>
      <c r="AZ5" s="701">
        <v>48</v>
      </c>
      <c r="BA5" s="701">
        <v>49</v>
      </c>
      <c r="BB5" s="701">
        <v>50</v>
      </c>
      <c r="BC5" s="701">
        <v>51</v>
      </c>
      <c r="BD5" s="701">
        <v>52</v>
      </c>
      <c r="BE5" s="701">
        <v>53</v>
      </c>
      <c r="BF5" s="701">
        <v>54</v>
      </c>
      <c r="BG5" s="701">
        <v>55</v>
      </c>
      <c r="BH5" s="701">
        <v>56</v>
      </c>
      <c r="BI5" s="701">
        <v>57</v>
      </c>
      <c r="BJ5" s="701">
        <v>58</v>
      </c>
      <c r="BK5" s="701">
        <v>59</v>
      </c>
      <c r="BL5" s="701">
        <v>60</v>
      </c>
      <c r="BM5" s="701">
        <v>61</v>
      </c>
      <c r="BN5" s="701">
        <v>62</v>
      </c>
      <c r="BO5" s="701">
        <v>63</v>
      </c>
      <c r="BP5" s="701">
        <v>64</v>
      </c>
      <c r="BQ5" s="701">
        <v>65</v>
      </c>
      <c r="BR5" s="701">
        <v>66</v>
      </c>
      <c r="BS5" s="701">
        <v>67</v>
      </c>
      <c r="BT5" s="701">
        <v>68</v>
      </c>
      <c r="BU5" s="701">
        <v>69</v>
      </c>
      <c r="BV5" s="701">
        <v>70</v>
      </c>
      <c r="BW5" s="701">
        <v>71</v>
      </c>
      <c r="BX5" s="701">
        <v>72</v>
      </c>
      <c r="BY5" s="701">
        <v>73</v>
      </c>
      <c r="BZ5" s="701">
        <v>74</v>
      </c>
      <c r="CA5" s="701">
        <v>75</v>
      </c>
      <c r="CB5" s="701">
        <v>76</v>
      </c>
      <c r="CC5" s="701">
        <v>77</v>
      </c>
      <c r="CD5" s="701">
        <v>78</v>
      </c>
      <c r="CE5" s="701">
        <v>79</v>
      </c>
      <c r="CF5" s="701">
        <v>80</v>
      </c>
    </row>
    <row r="6" spans="4:84" ht="17.25" hidden="1" thickBot="1" x14ac:dyDescent="0.35">
      <c r="D6" s="226" t="s">
        <v>199</v>
      </c>
      <c r="E6" s="197">
        <f>+LODO!E15</f>
        <v>1700</v>
      </c>
      <c r="F6" s="197">
        <f>+LODO!F15</f>
        <v>1730</v>
      </c>
      <c r="G6" s="197">
        <f>+LODO!G15</f>
        <v>1700</v>
      </c>
      <c r="H6" s="197">
        <f>+LODO!H15</f>
        <v>1700</v>
      </c>
      <c r="I6" s="197">
        <f>+LODO!I15</f>
        <v>1700</v>
      </c>
      <c r="J6" s="197">
        <f>+LODO!J15</f>
        <v>1700</v>
      </c>
      <c r="K6" s="197">
        <f>+LODO!K15</f>
        <v>1700</v>
      </c>
      <c r="L6" s="197">
        <f>+LODO!L15</f>
        <v>1720</v>
      </c>
      <c r="M6" s="197">
        <f>+LODO!M15</f>
        <v>1720</v>
      </c>
      <c r="N6" s="197">
        <f>+LODO!N15</f>
        <v>1720</v>
      </c>
      <c r="O6" s="197">
        <f>+LODO!O15</f>
        <v>1900</v>
      </c>
      <c r="P6" s="197">
        <f>+LODO!P15</f>
        <v>1900</v>
      </c>
      <c r="Q6" s="197">
        <f>+LODO!Q15</f>
        <v>0</v>
      </c>
      <c r="R6" s="197">
        <f>+LODO!R15</f>
        <v>0</v>
      </c>
      <c r="S6" s="197">
        <f>+LODO!S15</f>
        <v>0</v>
      </c>
      <c r="T6" s="197">
        <f>+LODO!T15</f>
        <v>0</v>
      </c>
      <c r="U6" s="197">
        <f>+LODO!U15</f>
        <v>0</v>
      </c>
      <c r="V6" s="197">
        <f>+LODO!V15</f>
        <v>0</v>
      </c>
      <c r="W6" s="197">
        <f>+LODO!W15</f>
        <v>0</v>
      </c>
      <c r="X6" s="197">
        <f>+LODO!X15</f>
        <v>0</v>
      </c>
      <c r="Y6" s="197">
        <f>+LODO!Y15</f>
        <v>0</v>
      </c>
      <c r="Z6" s="197">
        <f>+LODO!Z15</f>
        <v>0</v>
      </c>
      <c r="AA6" s="197">
        <f>+LODO!AA15</f>
        <v>0</v>
      </c>
      <c r="AB6" s="197">
        <f>+LODO!AB15</f>
        <v>0</v>
      </c>
      <c r="AC6" s="197">
        <f>+LODO!AC15</f>
        <v>0</v>
      </c>
      <c r="AD6" s="197">
        <f>+LODO!AD15</f>
        <v>0</v>
      </c>
      <c r="AE6" s="197">
        <f>+LODO!AE15</f>
        <v>0</v>
      </c>
      <c r="AF6" s="197">
        <f>+LODO!AF15</f>
        <v>0</v>
      </c>
      <c r="AG6" s="197">
        <f>+LODO!AG15</f>
        <v>0</v>
      </c>
      <c r="AH6" s="197">
        <f>+LODO!AH15</f>
        <v>0</v>
      </c>
      <c r="AI6" s="197">
        <f>+LODO!AI15</f>
        <v>0</v>
      </c>
      <c r="AJ6" s="197">
        <f>+LODO!AJ15</f>
        <v>0</v>
      </c>
      <c r="AK6" s="197">
        <f>+LODO!AK15</f>
        <v>0</v>
      </c>
      <c r="AL6" s="197">
        <f>+LODO!AL15</f>
        <v>0</v>
      </c>
      <c r="AM6" s="197">
        <f>+LODO!AM15</f>
        <v>0</v>
      </c>
      <c r="AN6" s="197">
        <f>+LODO!AN15</f>
        <v>0</v>
      </c>
      <c r="AO6" s="197">
        <f>+LODO!AO15</f>
        <v>0</v>
      </c>
      <c r="AP6" s="197">
        <f>+LODO!AP15</f>
        <v>0</v>
      </c>
      <c r="AQ6" s="197">
        <f>+LODO!AQ15</f>
        <v>0</v>
      </c>
      <c r="AR6" s="197">
        <f>+LODO!AR15</f>
        <v>0</v>
      </c>
      <c r="AS6" s="197">
        <f>+LODO!AS15</f>
        <v>0</v>
      </c>
      <c r="AT6" s="197">
        <f>+LODO!AT15</f>
        <v>0</v>
      </c>
      <c r="AU6" s="197">
        <f>+LODO!AU15</f>
        <v>0</v>
      </c>
      <c r="AV6" s="197">
        <f>+LODO!AV15</f>
        <v>0</v>
      </c>
      <c r="AW6" s="197">
        <f>+LODO!AW15</f>
        <v>0</v>
      </c>
      <c r="AX6" s="197">
        <f>+LODO!AX15</f>
        <v>0</v>
      </c>
      <c r="AY6" s="197">
        <f>+LODO!AY15</f>
        <v>0</v>
      </c>
      <c r="AZ6" s="197">
        <f>+LODO!AZ15</f>
        <v>0</v>
      </c>
      <c r="BA6" s="197">
        <f>+LODO!BA15</f>
        <v>0</v>
      </c>
      <c r="BB6" s="197">
        <f>+LODO!BB15</f>
        <v>0</v>
      </c>
      <c r="BC6" s="197">
        <f>+LODO!BC15</f>
        <v>0</v>
      </c>
      <c r="BD6" s="197">
        <f>+LODO!BD15</f>
        <v>0</v>
      </c>
      <c r="BE6" s="197">
        <f>+LODO!BE15</f>
        <v>0</v>
      </c>
      <c r="BF6" s="197">
        <f>+LODO!BF15</f>
        <v>0</v>
      </c>
      <c r="BG6" s="197">
        <f>+LODO!BG15</f>
        <v>0</v>
      </c>
      <c r="BH6" s="197">
        <f>+LODO!BH15</f>
        <v>0</v>
      </c>
      <c r="BI6" s="197">
        <f>+LODO!BI15</f>
        <v>0</v>
      </c>
      <c r="BJ6" s="197">
        <f>+LODO!BJ15</f>
        <v>0</v>
      </c>
      <c r="BK6" s="197">
        <f>+LODO!BK15</f>
        <v>0</v>
      </c>
      <c r="BL6" s="197">
        <f>+LODO!BL15</f>
        <v>0</v>
      </c>
      <c r="BM6" s="197">
        <f>+LODO!BM15</f>
        <v>0</v>
      </c>
      <c r="BN6" s="197">
        <f>+LODO!BN15</f>
        <v>0</v>
      </c>
      <c r="BO6" s="197">
        <f>+LODO!BO15</f>
        <v>0</v>
      </c>
      <c r="BP6" s="197">
        <f>+LODO!BP15</f>
        <v>0</v>
      </c>
      <c r="BQ6" s="197">
        <f>+LODO!BQ15</f>
        <v>0</v>
      </c>
      <c r="BR6" s="197">
        <f>+LODO!BR15</f>
        <v>0</v>
      </c>
      <c r="BS6" s="197">
        <f>+LODO!BS15</f>
        <v>0</v>
      </c>
      <c r="BT6" s="197">
        <f>+LODO!BT15</f>
        <v>0</v>
      </c>
      <c r="BU6" s="197">
        <f>+LODO!BU15</f>
        <v>0</v>
      </c>
      <c r="BV6" s="197">
        <f>+LODO!BV15</f>
        <v>0</v>
      </c>
      <c r="BW6" s="197">
        <f>+LODO!BW15</f>
        <v>0</v>
      </c>
      <c r="BX6" s="197">
        <f>+LODO!BX15</f>
        <v>0</v>
      </c>
      <c r="BY6" s="197">
        <f>+LODO!BY15</f>
        <v>0</v>
      </c>
      <c r="BZ6" s="197">
        <f>+LODO!BZ15</f>
        <v>0</v>
      </c>
      <c r="CA6" s="197">
        <f>+LODO!CA15</f>
        <v>0</v>
      </c>
      <c r="CB6" s="197">
        <f>+LODO!CB15</f>
        <v>0</v>
      </c>
      <c r="CC6" s="197">
        <f>+LODO!CC15</f>
        <v>0</v>
      </c>
      <c r="CD6" s="197">
        <f>+LODO!CD15</f>
        <v>0</v>
      </c>
      <c r="CE6" s="197">
        <f>+LODO!CE15</f>
        <v>0</v>
      </c>
      <c r="CF6" s="197">
        <f>+LODO!CF15</f>
        <v>0</v>
      </c>
    </row>
    <row r="7" spans="4:84" ht="17.25" hidden="1" thickBot="1" x14ac:dyDescent="0.35">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4:84" ht="17.25" hidden="1" thickBot="1" x14ac:dyDescent="0.35">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4:84" ht="17.25" hidden="1" thickBot="1" x14ac:dyDescent="0.35">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4:84" ht="17.25" hidden="1" thickBot="1" x14ac:dyDescent="0.35">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4:84" ht="17.25" thickBot="1" x14ac:dyDescent="0.35">
      <c r="D11" s="232" t="s">
        <v>195</v>
      </c>
      <c r="E11" s="286">
        <v>14</v>
      </c>
      <c r="F11" s="286">
        <v>14</v>
      </c>
      <c r="G11" s="286">
        <v>14</v>
      </c>
      <c r="H11" s="286">
        <v>14</v>
      </c>
      <c r="I11" s="286">
        <v>14</v>
      </c>
      <c r="J11" s="286">
        <v>14</v>
      </c>
      <c r="K11" s="286">
        <v>14</v>
      </c>
      <c r="L11" s="286">
        <v>14</v>
      </c>
      <c r="M11" s="286">
        <v>14</v>
      </c>
      <c r="N11" s="286">
        <v>14</v>
      </c>
      <c r="O11" s="286">
        <f t="shared" ref="O11:BR11" si="2">+IF(N11="","",N11)</f>
        <v>14</v>
      </c>
      <c r="P11" s="286">
        <f t="shared" si="2"/>
        <v>14</v>
      </c>
      <c r="Q11" s="286">
        <f t="shared" si="2"/>
        <v>14</v>
      </c>
      <c r="R11" s="286">
        <f t="shared" si="2"/>
        <v>14</v>
      </c>
      <c r="S11" s="286">
        <f t="shared" si="2"/>
        <v>14</v>
      </c>
      <c r="T11" s="286">
        <f t="shared" si="2"/>
        <v>14</v>
      </c>
      <c r="U11" s="286">
        <f t="shared" si="2"/>
        <v>14</v>
      </c>
      <c r="V11" s="286">
        <f t="shared" si="2"/>
        <v>14</v>
      </c>
      <c r="W11" s="286">
        <f t="shared" si="2"/>
        <v>14</v>
      </c>
      <c r="X11" s="286">
        <f t="shared" si="2"/>
        <v>14</v>
      </c>
      <c r="Y11" s="286">
        <f t="shared" si="2"/>
        <v>14</v>
      </c>
      <c r="Z11" s="286">
        <f t="shared" si="2"/>
        <v>14</v>
      </c>
      <c r="AA11" s="286">
        <f t="shared" si="2"/>
        <v>14</v>
      </c>
      <c r="AB11" s="286">
        <f t="shared" si="2"/>
        <v>14</v>
      </c>
      <c r="AC11" s="286">
        <f t="shared" si="2"/>
        <v>14</v>
      </c>
      <c r="AD11" s="286">
        <f t="shared" si="2"/>
        <v>14</v>
      </c>
      <c r="AE11" s="286">
        <f t="shared" si="2"/>
        <v>14</v>
      </c>
      <c r="AF11" s="286">
        <f t="shared" si="2"/>
        <v>14</v>
      </c>
      <c r="AG11" s="286">
        <f t="shared" si="2"/>
        <v>14</v>
      </c>
      <c r="AH11" s="286">
        <f t="shared" si="2"/>
        <v>14</v>
      </c>
      <c r="AI11" s="286">
        <f t="shared" si="2"/>
        <v>14</v>
      </c>
      <c r="AJ11" s="286">
        <f t="shared" si="2"/>
        <v>14</v>
      </c>
      <c r="AK11" s="286">
        <f t="shared" si="2"/>
        <v>14</v>
      </c>
      <c r="AL11" s="286">
        <f t="shared" si="2"/>
        <v>14</v>
      </c>
      <c r="AM11" s="286">
        <f t="shared" si="2"/>
        <v>14</v>
      </c>
      <c r="AN11" s="286">
        <f t="shared" si="2"/>
        <v>14</v>
      </c>
      <c r="AO11" s="286">
        <f t="shared" si="2"/>
        <v>14</v>
      </c>
      <c r="AP11" s="286">
        <f t="shared" si="2"/>
        <v>14</v>
      </c>
      <c r="AQ11" s="286">
        <f t="shared" si="2"/>
        <v>14</v>
      </c>
      <c r="AR11" s="286">
        <f t="shared" si="2"/>
        <v>14</v>
      </c>
      <c r="AS11" s="286">
        <f t="shared" si="2"/>
        <v>14</v>
      </c>
      <c r="AT11" s="286">
        <f t="shared" si="2"/>
        <v>14</v>
      </c>
      <c r="AU11" s="286">
        <f t="shared" si="2"/>
        <v>14</v>
      </c>
      <c r="AV11" s="286">
        <f t="shared" si="2"/>
        <v>14</v>
      </c>
      <c r="AW11" s="286">
        <f t="shared" si="2"/>
        <v>14</v>
      </c>
      <c r="AX11" s="286">
        <f t="shared" si="2"/>
        <v>14</v>
      </c>
      <c r="AY11" s="286">
        <f t="shared" si="2"/>
        <v>14</v>
      </c>
      <c r="AZ11" s="286">
        <f t="shared" si="2"/>
        <v>14</v>
      </c>
      <c r="BA11" s="286">
        <f t="shared" si="2"/>
        <v>14</v>
      </c>
      <c r="BB11" s="286">
        <f t="shared" si="2"/>
        <v>14</v>
      </c>
      <c r="BC11" s="286">
        <f t="shared" si="2"/>
        <v>14</v>
      </c>
      <c r="BD11" s="286">
        <f t="shared" si="2"/>
        <v>14</v>
      </c>
      <c r="BE11" s="286">
        <f t="shared" si="2"/>
        <v>14</v>
      </c>
      <c r="BF11" s="286">
        <f t="shared" si="2"/>
        <v>14</v>
      </c>
      <c r="BG11" s="286">
        <f t="shared" si="2"/>
        <v>14</v>
      </c>
      <c r="BH11" s="286">
        <f t="shared" si="2"/>
        <v>14</v>
      </c>
      <c r="BI11" s="286">
        <f t="shared" si="2"/>
        <v>14</v>
      </c>
      <c r="BJ11" s="286">
        <f t="shared" si="2"/>
        <v>14</v>
      </c>
      <c r="BK11" s="286">
        <f t="shared" si="2"/>
        <v>14</v>
      </c>
      <c r="BL11" s="286">
        <f t="shared" si="2"/>
        <v>14</v>
      </c>
      <c r="BM11" s="286">
        <f t="shared" si="2"/>
        <v>14</v>
      </c>
      <c r="BN11" s="286">
        <f t="shared" si="2"/>
        <v>14</v>
      </c>
      <c r="BO11" s="286">
        <f t="shared" si="2"/>
        <v>14</v>
      </c>
      <c r="BP11" s="286">
        <f t="shared" si="2"/>
        <v>14</v>
      </c>
      <c r="BQ11" s="286">
        <f t="shared" si="2"/>
        <v>14</v>
      </c>
      <c r="BR11" s="286">
        <f t="shared" si="2"/>
        <v>14</v>
      </c>
      <c r="BS11" s="286">
        <f t="shared" ref="BS11:CF11" si="3">+IF(BR11="","",BR11)</f>
        <v>14</v>
      </c>
      <c r="BT11" s="286">
        <f t="shared" si="3"/>
        <v>14</v>
      </c>
      <c r="BU11" s="286">
        <f t="shared" si="3"/>
        <v>14</v>
      </c>
      <c r="BV11" s="286">
        <f t="shared" si="3"/>
        <v>14</v>
      </c>
      <c r="BW11" s="286">
        <f t="shared" si="3"/>
        <v>14</v>
      </c>
      <c r="BX11" s="286">
        <f t="shared" si="3"/>
        <v>14</v>
      </c>
      <c r="BY11" s="286">
        <f t="shared" si="3"/>
        <v>14</v>
      </c>
      <c r="BZ11" s="286">
        <f t="shared" si="3"/>
        <v>14</v>
      </c>
      <c r="CA11" s="286">
        <f t="shared" si="3"/>
        <v>14</v>
      </c>
      <c r="CB11" s="286">
        <f t="shared" si="3"/>
        <v>14</v>
      </c>
      <c r="CC11" s="286">
        <f t="shared" si="3"/>
        <v>14</v>
      </c>
      <c r="CD11" s="286">
        <f t="shared" si="3"/>
        <v>14</v>
      </c>
      <c r="CE11" s="286">
        <f t="shared" si="3"/>
        <v>14</v>
      </c>
      <c r="CF11" s="286">
        <f t="shared" si="3"/>
        <v>14</v>
      </c>
    </row>
    <row r="12" spans="4:84" ht="17.25" thickBot="1" x14ac:dyDescent="0.35">
      <c r="D12" s="232" t="s">
        <v>161</v>
      </c>
      <c r="E12" s="287"/>
      <c r="F12" s="286"/>
      <c r="G12" s="286"/>
      <c r="H12" s="286"/>
      <c r="I12" s="286"/>
      <c r="J12" s="286">
        <v>15</v>
      </c>
      <c r="K12" s="286">
        <v>24</v>
      </c>
      <c r="L12" s="286">
        <v>24</v>
      </c>
      <c r="M12" s="286">
        <v>24</v>
      </c>
      <c r="N12" s="286">
        <v>7</v>
      </c>
      <c r="O12" s="286"/>
      <c r="P12" s="286"/>
      <c r="Q12" s="286"/>
      <c r="R12" s="286"/>
      <c r="S12" s="286"/>
      <c r="T12" s="286"/>
      <c r="U12" s="286"/>
      <c r="V12" s="286"/>
      <c r="W12" s="286"/>
      <c r="X12" s="286"/>
      <c r="Y12" s="286"/>
      <c r="Z12" s="286"/>
      <c r="AA12" s="286"/>
      <c r="AB12" s="286"/>
      <c r="AC12" s="286"/>
      <c r="AD12" s="286"/>
      <c r="AE12" s="286"/>
      <c r="AF12" s="286"/>
      <c r="AG12" s="286"/>
      <c r="AH12" s="286"/>
      <c r="AI12" s="286"/>
      <c r="AJ12" s="286"/>
      <c r="AK12" s="286"/>
      <c r="AL12" s="286"/>
      <c r="AM12" s="286"/>
      <c r="AN12" s="286"/>
      <c r="AO12" s="286"/>
      <c r="AP12" s="286"/>
      <c r="AQ12" s="286"/>
      <c r="AR12" s="286"/>
      <c r="AS12" s="286"/>
      <c r="AT12" s="286"/>
      <c r="AU12" s="286"/>
      <c r="AV12" s="286"/>
      <c r="AW12" s="286"/>
      <c r="AX12" s="286"/>
      <c r="AY12" s="286"/>
      <c r="AZ12" s="286"/>
      <c r="BA12" s="286"/>
      <c r="BB12" s="286"/>
      <c r="BC12" s="286"/>
      <c r="BD12" s="286"/>
      <c r="BE12" s="286"/>
      <c r="BF12" s="286"/>
      <c r="BG12" s="286"/>
      <c r="BH12" s="286"/>
      <c r="BI12" s="286"/>
      <c r="BJ12" s="286"/>
      <c r="BK12" s="286"/>
      <c r="BL12" s="286"/>
      <c r="BM12" s="286"/>
      <c r="BN12" s="286"/>
      <c r="BO12" s="286"/>
      <c r="BP12" s="286"/>
      <c r="BQ12" s="286"/>
      <c r="BR12" s="286"/>
      <c r="BS12" s="286"/>
      <c r="BT12" s="286"/>
      <c r="BU12" s="286"/>
      <c r="BV12" s="286"/>
      <c r="BW12" s="286"/>
      <c r="BX12" s="286"/>
      <c r="BY12" s="286"/>
      <c r="BZ12" s="286"/>
      <c r="CA12" s="286"/>
      <c r="CB12" s="286"/>
      <c r="CC12" s="286"/>
      <c r="CD12" s="286"/>
      <c r="CE12" s="286"/>
      <c r="CF12" s="286"/>
    </row>
    <row r="13" spans="4:84" ht="17.25" thickBot="1" x14ac:dyDescent="0.35">
      <c r="D13" s="232" t="s">
        <v>32</v>
      </c>
      <c r="E13" s="286"/>
      <c r="F13" s="286"/>
      <c r="G13" s="286"/>
      <c r="H13" s="286"/>
      <c r="I13" s="286"/>
      <c r="J13" s="286">
        <v>1600</v>
      </c>
      <c r="K13" s="286">
        <v>1600</v>
      </c>
      <c r="L13" s="286">
        <v>1600</v>
      </c>
      <c r="M13" s="286">
        <v>1600</v>
      </c>
      <c r="N13" s="286">
        <v>1600</v>
      </c>
      <c r="O13" s="286"/>
      <c r="P13" s="286"/>
      <c r="Q13" s="286"/>
      <c r="R13" s="286"/>
      <c r="S13" s="286"/>
      <c r="T13" s="286"/>
      <c r="U13" s="286"/>
      <c r="V13" s="286"/>
      <c r="W13" s="286"/>
      <c r="X13" s="286"/>
      <c r="Y13" s="286"/>
      <c r="Z13" s="286"/>
      <c r="AA13" s="286"/>
      <c r="AB13" s="286"/>
      <c r="AC13" s="286"/>
      <c r="AD13" s="286"/>
      <c r="AE13" s="286"/>
      <c r="AF13" s="286"/>
      <c r="AG13" s="286"/>
      <c r="AH13" s="286"/>
      <c r="AI13" s="286"/>
      <c r="AJ13" s="286"/>
      <c r="AK13" s="286"/>
      <c r="AL13" s="286"/>
      <c r="AM13" s="286"/>
      <c r="AN13" s="286"/>
      <c r="AO13" s="286"/>
      <c r="AP13" s="286"/>
      <c r="AQ13" s="286"/>
      <c r="AR13" s="286"/>
      <c r="AS13" s="286"/>
      <c r="AT13" s="286"/>
      <c r="AU13" s="286"/>
      <c r="AV13" s="286"/>
      <c r="AW13" s="286"/>
      <c r="AX13" s="286"/>
      <c r="AY13" s="286"/>
      <c r="AZ13" s="286"/>
      <c r="BA13" s="286"/>
      <c r="BB13" s="286"/>
      <c r="BC13" s="286"/>
      <c r="BD13" s="286"/>
      <c r="BE13" s="286"/>
      <c r="BF13" s="286"/>
      <c r="BG13" s="286"/>
      <c r="BH13" s="286"/>
      <c r="BI13" s="286"/>
      <c r="BJ13" s="286"/>
      <c r="BK13" s="286"/>
      <c r="BL13" s="286"/>
      <c r="BM13" s="286"/>
      <c r="BN13" s="286"/>
      <c r="BO13" s="286"/>
      <c r="BP13" s="286"/>
      <c r="BQ13" s="286"/>
      <c r="BR13" s="286"/>
      <c r="BS13" s="286"/>
      <c r="BT13" s="286"/>
      <c r="BU13" s="286"/>
      <c r="BV13" s="286"/>
      <c r="BW13" s="286"/>
      <c r="BX13" s="286"/>
      <c r="BY13" s="286"/>
      <c r="BZ13" s="286"/>
      <c r="CA13" s="286"/>
      <c r="CB13" s="286"/>
      <c r="CC13" s="286"/>
      <c r="CD13" s="286"/>
      <c r="CE13" s="286"/>
      <c r="CF13" s="286"/>
    </row>
    <row r="14" spans="4:84" ht="17.25" thickBot="1" x14ac:dyDescent="0.35">
      <c r="D14" s="232" t="s">
        <v>182</v>
      </c>
      <c r="E14" s="286"/>
      <c r="F14" s="286"/>
      <c r="G14" s="286"/>
      <c r="H14" s="286"/>
      <c r="I14" s="286"/>
      <c r="J14" s="286">
        <v>20</v>
      </c>
      <c r="K14" s="286">
        <v>20</v>
      </c>
      <c r="L14" s="286">
        <v>20</v>
      </c>
      <c r="M14" s="286">
        <v>20</v>
      </c>
      <c r="N14" s="286">
        <v>20</v>
      </c>
      <c r="O14" s="286"/>
      <c r="P14" s="286"/>
      <c r="Q14" s="286"/>
      <c r="R14" s="286"/>
      <c r="S14" s="286"/>
      <c r="T14" s="286"/>
      <c r="U14" s="286"/>
      <c r="V14" s="286"/>
      <c r="W14" s="286"/>
      <c r="X14" s="286"/>
      <c r="Y14" s="286"/>
      <c r="Z14" s="286"/>
      <c r="AA14" s="286"/>
      <c r="AB14" s="286"/>
      <c r="AC14" s="286"/>
      <c r="AD14" s="286"/>
      <c r="AE14" s="286"/>
      <c r="AF14" s="286"/>
      <c r="AG14" s="286"/>
      <c r="AH14" s="286"/>
      <c r="AI14" s="286"/>
      <c r="AJ14" s="286"/>
      <c r="AK14" s="286"/>
      <c r="AL14" s="286"/>
      <c r="AM14" s="286"/>
      <c r="AN14" s="286"/>
      <c r="AO14" s="286"/>
      <c r="AP14" s="286"/>
      <c r="AQ14" s="286"/>
      <c r="AR14" s="286"/>
      <c r="AS14" s="286"/>
      <c r="AT14" s="286"/>
      <c r="AU14" s="286"/>
      <c r="AV14" s="286"/>
      <c r="AW14" s="286"/>
      <c r="AX14" s="286"/>
      <c r="AY14" s="286"/>
      <c r="AZ14" s="286"/>
      <c r="BA14" s="286"/>
      <c r="BB14" s="286"/>
      <c r="BC14" s="286"/>
      <c r="BD14" s="286"/>
      <c r="BE14" s="286"/>
      <c r="BF14" s="286"/>
      <c r="BG14" s="286"/>
      <c r="BH14" s="286"/>
      <c r="BI14" s="286"/>
      <c r="BJ14" s="286"/>
      <c r="BK14" s="286"/>
      <c r="BL14" s="286"/>
      <c r="BM14" s="286"/>
      <c r="BN14" s="286"/>
      <c r="BO14" s="286"/>
      <c r="BP14" s="286"/>
      <c r="BQ14" s="286"/>
      <c r="BR14" s="286"/>
      <c r="BS14" s="286"/>
      <c r="BT14" s="286"/>
      <c r="BU14" s="286"/>
      <c r="BV14" s="286"/>
      <c r="BW14" s="286"/>
      <c r="BX14" s="286"/>
      <c r="BY14" s="286"/>
      <c r="BZ14" s="286"/>
      <c r="CA14" s="286"/>
      <c r="CB14" s="286"/>
      <c r="CC14" s="286"/>
      <c r="CD14" s="286"/>
      <c r="CE14" s="286"/>
      <c r="CF14" s="286"/>
    </row>
    <row r="15" spans="4:84" ht="12" customHeight="1" thickBot="1" x14ac:dyDescent="0.35">
      <c r="D15" s="779"/>
      <c r="E15" s="754">
        <f>+IF(E2=0,"",GENERALES!E10)</f>
        <v>6.75</v>
      </c>
      <c r="F15" s="754">
        <f>+IF(F2=0,"",GENERALES!F10)</f>
        <v>6.75</v>
      </c>
      <c r="G15" s="754">
        <f>+IF(G2=0,"",GENERALES!G10)</f>
        <v>6.75</v>
      </c>
      <c r="H15" s="754">
        <f>+IF(H2=0,"",GENERALES!H10)</f>
        <v>6.75</v>
      </c>
      <c r="I15" s="754">
        <f>+IF(I2=0,"",GENERALES!I10)</f>
        <v>6.75</v>
      </c>
      <c r="J15" s="754">
        <f>+IF(J2=0,"",GENERALES!J10)</f>
        <v>6.75</v>
      </c>
      <c r="K15" s="754">
        <f>+IF(K2=0,"",GENERALES!K10)</f>
        <v>6.75</v>
      </c>
      <c r="L15" s="754">
        <f>+IF(L2=0,"",GENERALES!L10)</f>
        <v>6.75</v>
      </c>
      <c r="M15" s="754">
        <f>+IF(M2=0,"",GENERALES!M10)</f>
        <v>6.75</v>
      </c>
      <c r="N15" s="754">
        <f>+IF(N2=0,"",GENERALES!N10)</f>
        <v>6.75</v>
      </c>
      <c r="O15" s="754">
        <f>+IF(O2=0,"",GENERALES!O10)</f>
        <v>6.75</v>
      </c>
      <c r="P15" s="754">
        <f>+IF(P2=0,"",GENERALES!P10)</f>
        <v>6.75</v>
      </c>
      <c r="Q15" s="754" t="str">
        <f>+IF(Q2=0,"",GENERALES!Q10)</f>
        <v/>
      </c>
      <c r="R15" s="754" t="str">
        <f>+IF(R2=0,"",GENERALES!R10)</f>
        <v/>
      </c>
      <c r="S15" s="754" t="str">
        <f>+IF(S2=0,"",GENERALES!S10)</f>
        <v/>
      </c>
      <c r="T15" s="754" t="str">
        <f>+IF(T2=0,"",GENERALES!T10)</f>
        <v/>
      </c>
      <c r="U15" s="754" t="str">
        <f>+IF(U2=0,"",GENERALES!U10)</f>
        <v/>
      </c>
      <c r="V15" s="754" t="str">
        <f>+IF(V2=0,"",GENERALES!V10)</f>
        <v/>
      </c>
      <c r="W15" s="754" t="str">
        <f>+IF(W2=0,"",GENERALES!W10)</f>
        <v/>
      </c>
      <c r="X15" s="754" t="str">
        <f>+IF(X2=0,"",GENERALES!X10)</f>
        <v/>
      </c>
      <c r="Y15" s="754" t="str">
        <f>+IF(Y2=0,"",GENERALES!Y10)</f>
        <v/>
      </c>
      <c r="Z15" s="754" t="str">
        <f>+IF(Z2=0,"",GENERALES!Z10)</f>
        <v/>
      </c>
      <c r="AA15" s="754" t="str">
        <f>+IF(AA2=0,"",GENERALES!AA10)</f>
        <v/>
      </c>
      <c r="AB15" s="754" t="str">
        <f>+IF(AB2=0,"",GENERALES!AB10)</f>
        <v/>
      </c>
      <c r="AC15" s="754" t="str">
        <f>+IF(AC2=0,"",GENERALES!AC10)</f>
        <v/>
      </c>
      <c r="AD15" s="754" t="str">
        <f>+IF(AD2=0,"",GENERALES!AD10)</f>
        <v/>
      </c>
      <c r="AE15" s="754" t="str">
        <f>+IF(AE2=0,"",GENERALES!AE10)</f>
        <v/>
      </c>
      <c r="AF15" s="754" t="str">
        <f>+IF(AF2=0,"",GENERALES!AF10)</f>
        <v/>
      </c>
      <c r="AG15" s="754" t="str">
        <f>+IF(AG2=0,"",GENERALES!AG10)</f>
        <v/>
      </c>
      <c r="AH15" s="754" t="str">
        <f>+IF(AH2=0,"",GENERALES!AH10)</f>
        <v/>
      </c>
      <c r="AI15" s="754" t="str">
        <f>+IF(AI2=0,"",GENERALES!AI10)</f>
        <v/>
      </c>
      <c r="AJ15" s="754" t="str">
        <f>+IF(AJ2=0,"",GENERALES!AJ10)</f>
        <v/>
      </c>
      <c r="AK15" s="754" t="str">
        <f>+IF(AK2=0,"",GENERALES!AK10)</f>
        <v/>
      </c>
      <c r="AL15" s="754" t="str">
        <f>+IF(AL2=0,"",GENERALES!AL10)</f>
        <v/>
      </c>
      <c r="AM15" s="754" t="str">
        <f>+IF(AM2=0,"",GENERALES!AM10)</f>
        <v/>
      </c>
      <c r="AN15" s="754" t="str">
        <f>+IF(AN2=0,"",GENERALES!AN10)</f>
        <v/>
      </c>
      <c r="AO15" s="754" t="str">
        <f>+IF(AO2=0,"",GENERALES!AO10)</f>
        <v/>
      </c>
      <c r="AP15" s="754" t="str">
        <f>+IF(AP2=0,"",GENERALES!AP10)</f>
        <v/>
      </c>
      <c r="AQ15" s="754" t="str">
        <f>+IF(AQ2=0,"",GENERALES!AQ10)</f>
        <v/>
      </c>
      <c r="AR15" s="754" t="str">
        <f>+IF(AR2=0,"",GENERALES!AR10)</f>
        <v/>
      </c>
      <c r="AS15" s="754" t="str">
        <f>+IF(AS2=0,"",GENERALES!AS10)</f>
        <v/>
      </c>
      <c r="AT15" s="754" t="str">
        <f>+IF(AT2=0,"",GENERALES!AT10)</f>
        <v/>
      </c>
      <c r="AU15" s="754" t="str">
        <f>+IF(AU2=0,"",GENERALES!AU10)</f>
        <v/>
      </c>
      <c r="AV15" s="754" t="str">
        <f>+IF(AV2=0,"",GENERALES!AV10)</f>
        <v/>
      </c>
      <c r="AW15" s="754" t="str">
        <f>+IF(AW2=0,"",GENERALES!AW10)</f>
        <v/>
      </c>
      <c r="AX15" s="754" t="str">
        <f>+IF(AX2=0,"",GENERALES!AX10)</f>
        <v/>
      </c>
      <c r="AY15" s="754" t="str">
        <f>+IF(AY2=0,"",GENERALES!AY10)</f>
        <v/>
      </c>
      <c r="AZ15" s="754" t="str">
        <f>+IF(AZ2=0,"",GENERALES!AZ10)</f>
        <v/>
      </c>
      <c r="BA15" s="754" t="str">
        <f>+IF(BA2=0,"",GENERALES!BA10)</f>
        <v/>
      </c>
      <c r="BB15" s="754" t="str">
        <f>+IF(BB2=0,"",GENERALES!BB10)</f>
        <v/>
      </c>
      <c r="BC15" s="754" t="str">
        <f>+IF(BC2=0,"",GENERALES!BC10)</f>
        <v/>
      </c>
      <c r="BD15" s="754" t="str">
        <f>+IF(BD2=0,"",GENERALES!BD10)</f>
        <v/>
      </c>
      <c r="BE15" s="754" t="str">
        <f>+IF(BE2=0,"",GENERALES!BE10)</f>
        <v/>
      </c>
      <c r="BF15" s="754" t="str">
        <f>+IF(BF2=0,"",GENERALES!BF10)</f>
        <v/>
      </c>
      <c r="BG15" s="754" t="str">
        <f>+IF(BG2=0,"",GENERALES!BG10)</f>
        <v/>
      </c>
      <c r="BH15" s="754" t="str">
        <f>+IF(BH2=0,"",GENERALES!BH10)</f>
        <v/>
      </c>
      <c r="BI15" s="754" t="str">
        <f>+IF(BI2=0,"",GENERALES!BI10)</f>
        <v/>
      </c>
      <c r="BJ15" s="754" t="str">
        <f>+IF(BJ2=0,"",GENERALES!BJ10)</f>
        <v/>
      </c>
      <c r="BK15" s="754" t="str">
        <f>+IF(BK2=0,"",GENERALES!BK10)</f>
        <v/>
      </c>
      <c r="BL15" s="754" t="str">
        <f>+IF(BL2=0,"",GENERALES!BL10)</f>
        <v/>
      </c>
      <c r="BM15" s="754" t="str">
        <f>+IF(BM2=0,"",GENERALES!BM10)</f>
        <v/>
      </c>
      <c r="BN15" s="754" t="str">
        <f>+IF(BN2=0,"",GENERALES!BN10)</f>
        <v/>
      </c>
      <c r="BO15" s="754" t="str">
        <f>+IF(BO2=0,"",GENERALES!BO10)</f>
        <v/>
      </c>
      <c r="BP15" s="754" t="str">
        <f>+IF(BP2=0,"",GENERALES!BP10)</f>
        <v/>
      </c>
      <c r="BQ15" s="754" t="str">
        <f>+IF(BQ2=0,"",GENERALES!BQ10)</f>
        <v/>
      </c>
      <c r="BR15" s="754" t="str">
        <f>+IF(BR2=0,"",GENERALES!BR10)</f>
        <v/>
      </c>
      <c r="BS15" s="754" t="str">
        <f>+IF(BS2=0,"",GENERALES!BS10)</f>
        <v/>
      </c>
      <c r="BT15" s="754" t="str">
        <f>+IF(BT2=0,"",GENERALES!BT10)</f>
        <v/>
      </c>
      <c r="BU15" s="754" t="str">
        <f>+IF(BU2=0,"",GENERALES!BU10)</f>
        <v/>
      </c>
      <c r="BV15" s="754" t="str">
        <f>+IF(BV2=0,"",GENERALES!BV10)</f>
        <v/>
      </c>
      <c r="BW15" s="754" t="str">
        <f>+IF(BW2=0,"",GENERALES!BW10)</f>
        <v/>
      </c>
      <c r="BX15" s="754" t="str">
        <f>+IF(BX2=0,"",GENERALES!BX10)</f>
        <v/>
      </c>
      <c r="BY15" s="754" t="str">
        <f>+IF(BY2=0,"",GENERALES!BY10)</f>
        <v/>
      </c>
      <c r="BZ15" s="754" t="str">
        <f>+IF(BZ2=0,"",GENERALES!BZ10)</f>
        <v/>
      </c>
      <c r="CA15" s="754" t="str">
        <f>+IF(CA2=0,"",GENERALES!CA10)</f>
        <v/>
      </c>
      <c r="CB15" s="754" t="str">
        <f>+IF(CB2=0,"",GENERALES!CB10)</f>
        <v/>
      </c>
      <c r="CC15" s="754" t="str">
        <f>+IF(CC2=0,"",GENERALES!CC10)</f>
        <v/>
      </c>
      <c r="CD15" s="754" t="str">
        <f>+IF(CD2=0,"",GENERALES!CD10)</f>
        <v/>
      </c>
      <c r="CE15" s="754" t="str">
        <f>+IF(CE2=0,"",GENERALES!CE10)</f>
        <v/>
      </c>
      <c r="CF15" s="754" t="str">
        <f>+IF(CF2=0,"",GENERALES!CF10)</f>
        <v/>
      </c>
    </row>
    <row r="16" spans="4:84" ht="16.149999999999999" customHeight="1" thickBot="1" x14ac:dyDescent="0.35">
      <c r="D16" s="263" t="s">
        <v>171</v>
      </c>
      <c r="E16" s="246">
        <f>+IF(E2=0,"",E12)</f>
        <v>0</v>
      </c>
      <c r="F16" s="283">
        <f>+SUM(E16,F12)</f>
        <v>0</v>
      </c>
      <c r="G16" s="283">
        <f t="shared" ref="G16:BR16" si="4">+SUM(F16,G12)</f>
        <v>0</v>
      </c>
      <c r="H16" s="283">
        <f t="shared" si="4"/>
        <v>0</v>
      </c>
      <c r="I16" s="283">
        <f t="shared" si="4"/>
        <v>0</v>
      </c>
      <c r="J16" s="283">
        <f t="shared" si="4"/>
        <v>15</v>
      </c>
      <c r="K16" s="283">
        <f t="shared" si="4"/>
        <v>39</v>
      </c>
      <c r="L16" s="283">
        <f t="shared" si="4"/>
        <v>63</v>
      </c>
      <c r="M16" s="283">
        <f t="shared" si="4"/>
        <v>87</v>
      </c>
      <c r="N16" s="283">
        <f t="shared" si="4"/>
        <v>94</v>
      </c>
      <c r="O16" s="283">
        <f t="shared" si="4"/>
        <v>94</v>
      </c>
      <c r="P16" s="283">
        <f t="shared" si="4"/>
        <v>94</v>
      </c>
      <c r="Q16" s="283">
        <f t="shared" si="4"/>
        <v>94</v>
      </c>
      <c r="R16" s="283">
        <f t="shared" si="4"/>
        <v>94</v>
      </c>
      <c r="S16" s="283">
        <f t="shared" si="4"/>
        <v>94</v>
      </c>
      <c r="T16" s="283">
        <f t="shared" si="4"/>
        <v>94</v>
      </c>
      <c r="U16" s="283">
        <f t="shared" si="4"/>
        <v>94</v>
      </c>
      <c r="V16" s="283">
        <f t="shared" si="4"/>
        <v>94</v>
      </c>
      <c r="W16" s="283">
        <f t="shared" si="4"/>
        <v>94</v>
      </c>
      <c r="X16" s="283">
        <f t="shared" si="4"/>
        <v>94</v>
      </c>
      <c r="Y16" s="283">
        <f t="shared" si="4"/>
        <v>94</v>
      </c>
      <c r="Z16" s="283">
        <f t="shared" si="4"/>
        <v>94</v>
      </c>
      <c r="AA16" s="283">
        <f t="shared" si="4"/>
        <v>94</v>
      </c>
      <c r="AB16" s="283">
        <f t="shared" si="4"/>
        <v>94</v>
      </c>
      <c r="AC16" s="283">
        <f t="shared" si="4"/>
        <v>94</v>
      </c>
      <c r="AD16" s="283">
        <f t="shared" si="4"/>
        <v>94</v>
      </c>
      <c r="AE16" s="283">
        <f t="shared" si="4"/>
        <v>94</v>
      </c>
      <c r="AF16" s="283">
        <f t="shared" si="4"/>
        <v>94</v>
      </c>
      <c r="AG16" s="283">
        <f t="shared" si="4"/>
        <v>94</v>
      </c>
      <c r="AH16" s="283">
        <f t="shared" si="4"/>
        <v>94</v>
      </c>
      <c r="AI16" s="283">
        <f t="shared" si="4"/>
        <v>94</v>
      </c>
      <c r="AJ16" s="283">
        <f t="shared" si="4"/>
        <v>94</v>
      </c>
      <c r="AK16" s="283">
        <f t="shared" si="4"/>
        <v>94</v>
      </c>
      <c r="AL16" s="283">
        <f t="shared" si="4"/>
        <v>94</v>
      </c>
      <c r="AM16" s="283">
        <f t="shared" si="4"/>
        <v>94</v>
      </c>
      <c r="AN16" s="283">
        <f t="shared" si="4"/>
        <v>94</v>
      </c>
      <c r="AO16" s="283">
        <f t="shared" si="4"/>
        <v>94</v>
      </c>
      <c r="AP16" s="283">
        <f t="shared" si="4"/>
        <v>94</v>
      </c>
      <c r="AQ16" s="283">
        <f t="shared" si="4"/>
        <v>94</v>
      </c>
      <c r="AR16" s="283">
        <f t="shared" si="4"/>
        <v>94</v>
      </c>
      <c r="AS16" s="283">
        <f t="shared" si="4"/>
        <v>94</v>
      </c>
      <c r="AT16" s="283">
        <f t="shared" si="4"/>
        <v>94</v>
      </c>
      <c r="AU16" s="283">
        <f t="shared" si="4"/>
        <v>94</v>
      </c>
      <c r="AV16" s="283">
        <f t="shared" si="4"/>
        <v>94</v>
      </c>
      <c r="AW16" s="283">
        <f t="shared" si="4"/>
        <v>94</v>
      </c>
      <c r="AX16" s="283">
        <f t="shared" si="4"/>
        <v>94</v>
      </c>
      <c r="AY16" s="283">
        <f t="shared" si="4"/>
        <v>94</v>
      </c>
      <c r="AZ16" s="283">
        <f t="shared" si="4"/>
        <v>94</v>
      </c>
      <c r="BA16" s="283">
        <f t="shared" si="4"/>
        <v>94</v>
      </c>
      <c r="BB16" s="283">
        <f t="shared" si="4"/>
        <v>94</v>
      </c>
      <c r="BC16" s="283">
        <f t="shared" si="4"/>
        <v>94</v>
      </c>
      <c r="BD16" s="283">
        <f t="shared" si="4"/>
        <v>94</v>
      </c>
      <c r="BE16" s="283">
        <f t="shared" si="4"/>
        <v>94</v>
      </c>
      <c r="BF16" s="283">
        <f t="shared" si="4"/>
        <v>94</v>
      </c>
      <c r="BG16" s="283">
        <f t="shared" si="4"/>
        <v>94</v>
      </c>
      <c r="BH16" s="283">
        <f t="shared" si="4"/>
        <v>94</v>
      </c>
      <c r="BI16" s="283">
        <f t="shared" si="4"/>
        <v>94</v>
      </c>
      <c r="BJ16" s="283">
        <f t="shared" si="4"/>
        <v>94</v>
      </c>
      <c r="BK16" s="283">
        <f t="shared" si="4"/>
        <v>94</v>
      </c>
      <c r="BL16" s="283">
        <f t="shared" si="4"/>
        <v>94</v>
      </c>
      <c r="BM16" s="283">
        <f t="shared" si="4"/>
        <v>94</v>
      </c>
      <c r="BN16" s="283">
        <f t="shared" si="4"/>
        <v>94</v>
      </c>
      <c r="BO16" s="283">
        <f t="shared" si="4"/>
        <v>94</v>
      </c>
      <c r="BP16" s="283">
        <f t="shared" si="4"/>
        <v>94</v>
      </c>
      <c r="BQ16" s="283">
        <f t="shared" si="4"/>
        <v>94</v>
      </c>
      <c r="BR16" s="283">
        <f t="shared" si="4"/>
        <v>94</v>
      </c>
      <c r="BS16" s="283">
        <f t="shared" ref="BS16:CF16" si="5">+SUM(BR16,BS12)</f>
        <v>94</v>
      </c>
      <c r="BT16" s="283">
        <f t="shared" si="5"/>
        <v>94</v>
      </c>
      <c r="BU16" s="283">
        <f t="shared" si="5"/>
        <v>94</v>
      </c>
      <c r="BV16" s="283">
        <f t="shared" si="5"/>
        <v>94</v>
      </c>
      <c r="BW16" s="283">
        <f t="shared" si="5"/>
        <v>94</v>
      </c>
      <c r="BX16" s="283">
        <f t="shared" si="5"/>
        <v>94</v>
      </c>
      <c r="BY16" s="283">
        <f t="shared" si="5"/>
        <v>94</v>
      </c>
      <c r="BZ16" s="283">
        <f t="shared" si="5"/>
        <v>94</v>
      </c>
      <c r="CA16" s="283">
        <f t="shared" si="5"/>
        <v>94</v>
      </c>
      <c r="CB16" s="283">
        <f t="shared" si="5"/>
        <v>94</v>
      </c>
      <c r="CC16" s="283">
        <f t="shared" si="5"/>
        <v>94</v>
      </c>
      <c r="CD16" s="283">
        <f t="shared" si="5"/>
        <v>94</v>
      </c>
      <c r="CE16" s="283">
        <f t="shared" si="5"/>
        <v>94</v>
      </c>
      <c r="CF16" s="283">
        <f t="shared" si="5"/>
        <v>94</v>
      </c>
    </row>
    <row r="17" spans="2:84" ht="16.149999999999999" customHeight="1" thickBot="1" x14ac:dyDescent="0.35">
      <c r="D17" s="263" t="s">
        <v>194</v>
      </c>
      <c r="E17" s="283">
        <f>+IFERROR(E11*POWER(E13,2)*0.0000142,0)</f>
        <v>0</v>
      </c>
      <c r="F17" s="283">
        <f t="shared" ref="F17:BQ17" si="6">+IFERROR(F11*POWER(F13,2)*0.0000142,0)</f>
        <v>0</v>
      </c>
      <c r="G17" s="283">
        <f t="shared" si="6"/>
        <v>0</v>
      </c>
      <c r="H17" s="283">
        <f t="shared" si="6"/>
        <v>0</v>
      </c>
      <c r="I17" s="283">
        <f t="shared" si="6"/>
        <v>0</v>
      </c>
      <c r="J17" s="283">
        <f t="shared" si="6"/>
        <v>508.928</v>
      </c>
      <c r="K17" s="283">
        <f t="shared" si="6"/>
        <v>508.928</v>
      </c>
      <c r="L17" s="283">
        <f t="shared" si="6"/>
        <v>508.928</v>
      </c>
      <c r="M17" s="283">
        <f t="shared" si="6"/>
        <v>508.928</v>
      </c>
      <c r="N17" s="283">
        <f t="shared" si="6"/>
        <v>508.928</v>
      </c>
      <c r="O17" s="283">
        <f t="shared" si="6"/>
        <v>0</v>
      </c>
      <c r="P17" s="283">
        <f t="shared" si="6"/>
        <v>0</v>
      </c>
      <c r="Q17" s="283">
        <f t="shared" si="6"/>
        <v>0</v>
      </c>
      <c r="R17" s="283">
        <f t="shared" si="6"/>
        <v>0</v>
      </c>
      <c r="S17" s="283">
        <f t="shared" si="6"/>
        <v>0</v>
      </c>
      <c r="T17" s="283">
        <f t="shared" si="6"/>
        <v>0</v>
      </c>
      <c r="U17" s="283">
        <f t="shared" si="6"/>
        <v>0</v>
      </c>
      <c r="V17" s="283">
        <f t="shared" si="6"/>
        <v>0</v>
      </c>
      <c r="W17" s="283">
        <f t="shared" si="6"/>
        <v>0</v>
      </c>
      <c r="X17" s="283">
        <f t="shared" si="6"/>
        <v>0</v>
      </c>
      <c r="Y17" s="283">
        <f t="shared" si="6"/>
        <v>0</v>
      </c>
      <c r="Z17" s="283">
        <f t="shared" si="6"/>
        <v>0</v>
      </c>
      <c r="AA17" s="283">
        <f t="shared" si="6"/>
        <v>0</v>
      </c>
      <c r="AB17" s="283">
        <f t="shared" si="6"/>
        <v>0</v>
      </c>
      <c r="AC17" s="283">
        <f t="shared" si="6"/>
        <v>0</v>
      </c>
      <c r="AD17" s="283">
        <f t="shared" si="6"/>
        <v>0</v>
      </c>
      <c r="AE17" s="283">
        <f t="shared" si="6"/>
        <v>0</v>
      </c>
      <c r="AF17" s="283">
        <f t="shared" si="6"/>
        <v>0</v>
      </c>
      <c r="AG17" s="283">
        <f t="shared" si="6"/>
        <v>0</v>
      </c>
      <c r="AH17" s="283">
        <f t="shared" si="6"/>
        <v>0</v>
      </c>
      <c r="AI17" s="283">
        <f t="shared" si="6"/>
        <v>0</v>
      </c>
      <c r="AJ17" s="283">
        <f t="shared" si="6"/>
        <v>0</v>
      </c>
      <c r="AK17" s="283">
        <f t="shared" si="6"/>
        <v>0</v>
      </c>
      <c r="AL17" s="283">
        <f t="shared" si="6"/>
        <v>0</v>
      </c>
      <c r="AM17" s="283">
        <f t="shared" si="6"/>
        <v>0</v>
      </c>
      <c r="AN17" s="283">
        <f t="shared" si="6"/>
        <v>0</v>
      </c>
      <c r="AO17" s="283">
        <f t="shared" si="6"/>
        <v>0</v>
      </c>
      <c r="AP17" s="283">
        <f t="shared" si="6"/>
        <v>0</v>
      </c>
      <c r="AQ17" s="283">
        <f t="shared" si="6"/>
        <v>0</v>
      </c>
      <c r="AR17" s="283">
        <f t="shared" si="6"/>
        <v>0</v>
      </c>
      <c r="AS17" s="283">
        <f t="shared" si="6"/>
        <v>0</v>
      </c>
      <c r="AT17" s="283">
        <f t="shared" si="6"/>
        <v>0</v>
      </c>
      <c r="AU17" s="283">
        <f t="shared" si="6"/>
        <v>0</v>
      </c>
      <c r="AV17" s="283">
        <f t="shared" si="6"/>
        <v>0</v>
      </c>
      <c r="AW17" s="283">
        <f t="shared" si="6"/>
        <v>0</v>
      </c>
      <c r="AX17" s="283">
        <f t="shared" si="6"/>
        <v>0</v>
      </c>
      <c r="AY17" s="283">
        <f t="shared" si="6"/>
        <v>0</v>
      </c>
      <c r="AZ17" s="283">
        <f t="shared" si="6"/>
        <v>0</v>
      </c>
      <c r="BA17" s="283">
        <f t="shared" si="6"/>
        <v>0</v>
      </c>
      <c r="BB17" s="283">
        <f t="shared" si="6"/>
        <v>0</v>
      </c>
      <c r="BC17" s="283">
        <f t="shared" si="6"/>
        <v>0</v>
      </c>
      <c r="BD17" s="283">
        <f t="shared" si="6"/>
        <v>0</v>
      </c>
      <c r="BE17" s="283">
        <f t="shared" si="6"/>
        <v>0</v>
      </c>
      <c r="BF17" s="283">
        <f t="shared" si="6"/>
        <v>0</v>
      </c>
      <c r="BG17" s="283">
        <f t="shared" si="6"/>
        <v>0</v>
      </c>
      <c r="BH17" s="283">
        <f t="shared" si="6"/>
        <v>0</v>
      </c>
      <c r="BI17" s="283">
        <f t="shared" si="6"/>
        <v>0</v>
      </c>
      <c r="BJ17" s="283">
        <f t="shared" si="6"/>
        <v>0</v>
      </c>
      <c r="BK17" s="283">
        <f t="shared" si="6"/>
        <v>0</v>
      </c>
      <c r="BL17" s="283">
        <f t="shared" si="6"/>
        <v>0</v>
      </c>
      <c r="BM17" s="283">
        <f t="shared" si="6"/>
        <v>0</v>
      </c>
      <c r="BN17" s="283">
        <f t="shared" si="6"/>
        <v>0</v>
      </c>
      <c r="BO17" s="283">
        <f t="shared" si="6"/>
        <v>0</v>
      </c>
      <c r="BP17" s="283">
        <f t="shared" si="6"/>
        <v>0</v>
      </c>
      <c r="BQ17" s="283">
        <f t="shared" si="6"/>
        <v>0</v>
      </c>
      <c r="BR17" s="283">
        <f t="shared" ref="BR17:CF17" si="7">+IFERROR(BR11*POWER(BR13,2)*0.0000142,0)</f>
        <v>0</v>
      </c>
      <c r="BS17" s="283">
        <f t="shared" si="7"/>
        <v>0</v>
      </c>
      <c r="BT17" s="283">
        <f t="shared" si="7"/>
        <v>0</v>
      </c>
      <c r="BU17" s="283">
        <f t="shared" si="7"/>
        <v>0</v>
      </c>
      <c r="BV17" s="283">
        <f t="shared" si="7"/>
        <v>0</v>
      </c>
      <c r="BW17" s="283">
        <f t="shared" si="7"/>
        <v>0</v>
      </c>
      <c r="BX17" s="283">
        <f t="shared" si="7"/>
        <v>0</v>
      </c>
      <c r="BY17" s="283">
        <f t="shared" si="7"/>
        <v>0</v>
      </c>
      <c r="BZ17" s="283">
        <f t="shared" si="7"/>
        <v>0</v>
      </c>
      <c r="CA17" s="283">
        <f t="shared" si="7"/>
        <v>0</v>
      </c>
      <c r="CB17" s="283">
        <f t="shared" si="7"/>
        <v>0</v>
      </c>
      <c r="CC17" s="283">
        <f t="shared" si="7"/>
        <v>0</v>
      </c>
      <c r="CD17" s="283">
        <f t="shared" si="7"/>
        <v>0</v>
      </c>
      <c r="CE17" s="283">
        <f t="shared" si="7"/>
        <v>0</v>
      </c>
      <c r="CF17" s="283">
        <f t="shared" si="7"/>
        <v>0</v>
      </c>
    </row>
    <row r="18" spans="2:84" ht="12" customHeight="1" thickBot="1" x14ac:dyDescent="0.35">
      <c r="D18" s="780"/>
      <c r="E18" s="757"/>
      <c r="F18" s="757"/>
      <c r="G18" s="757"/>
      <c r="H18" s="757"/>
      <c r="I18" s="757"/>
      <c r="J18" s="757"/>
      <c r="K18" s="757"/>
      <c r="L18" s="757"/>
      <c r="M18" s="757"/>
      <c r="N18" s="757"/>
      <c r="O18" s="757"/>
      <c r="P18" s="757"/>
      <c r="Q18" s="757"/>
      <c r="R18" s="757"/>
      <c r="S18" s="757"/>
      <c r="T18" s="757"/>
      <c r="U18" s="757"/>
      <c r="V18" s="757"/>
      <c r="W18" s="757"/>
      <c r="X18" s="757"/>
      <c r="Y18" s="757"/>
      <c r="Z18" s="757"/>
      <c r="AA18" s="757"/>
      <c r="AB18" s="757"/>
      <c r="AC18" s="757"/>
      <c r="AD18" s="757"/>
      <c r="AE18" s="757"/>
      <c r="AF18" s="757"/>
      <c r="AG18" s="757"/>
      <c r="AH18" s="757"/>
      <c r="AI18" s="757"/>
      <c r="AJ18" s="757"/>
      <c r="AK18" s="757"/>
      <c r="AL18" s="757"/>
      <c r="AM18" s="757"/>
      <c r="AN18" s="757"/>
      <c r="AO18" s="757"/>
      <c r="AP18" s="757"/>
      <c r="AQ18" s="757"/>
      <c r="AR18" s="757"/>
      <c r="AS18" s="757"/>
      <c r="AT18" s="757"/>
      <c r="AU18" s="757"/>
      <c r="AV18" s="757"/>
      <c r="AW18" s="757"/>
      <c r="AX18" s="757"/>
      <c r="AY18" s="757"/>
      <c r="AZ18" s="757"/>
      <c r="BA18" s="757"/>
      <c r="BB18" s="757"/>
      <c r="BC18" s="757"/>
      <c r="BD18" s="757"/>
      <c r="BE18" s="757"/>
      <c r="BF18" s="757"/>
      <c r="BG18" s="757"/>
      <c r="BH18" s="757"/>
      <c r="BI18" s="757"/>
      <c r="BJ18" s="757"/>
      <c r="BK18" s="757"/>
      <c r="BL18" s="757"/>
      <c r="BM18" s="757"/>
      <c r="BN18" s="757"/>
      <c r="BO18" s="757"/>
      <c r="BP18" s="757"/>
      <c r="BQ18" s="757"/>
      <c r="BR18" s="757"/>
      <c r="BS18" s="757"/>
      <c r="BT18" s="757"/>
      <c r="BU18" s="757"/>
      <c r="BV18" s="757"/>
      <c r="BW18" s="757"/>
      <c r="BX18" s="757"/>
      <c r="BY18" s="757"/>
      <c r="BZ18" s="757"/>
      <c r="CA18" s="757"/>
      <c r="CB18" s="757"/>
      <c r="CC18" s="757"/>
      <c r="CD18" s="757"/>
      <c r="CE18" s="757"/>
      <c r="CF18" s="757"/>
    </row>
    <row r="19" spans="2:84" ht="31.9" customHeight="1" thickBot="1" x14ac:dyDescent="0.35">
      <c r="C19" s="940" t="s">
        <v>200</v>
      </c>
      <c r="D19" s="941"/>
      <c r="E19" s="288"/>
      <c r="F19" s="288"/>
      <c r="G19" s="288"/>
      <c r="H19" s="288">
        <f t="shared" ref="H19:BR19" si="8">+IF(H2=0,"",G19)</f>
        <v>0</v>
      </c>
      <c r="I19" s="288">
        <f t="shared" si="8"/>
        <v>0</v>
      </c>
      <c r="J19" s="288" t="s">
        <v>197</v>
      </c>
      <c r="K19" s="288" t="str">
        <f t="shared" si="8"/>
        <v>Recupera</v>
      </c>
      <c r="L19" s="288" t="str">
        <f t="shared" si="8"/>
        <v>Recupera</v>
      </c>
      <c r="M19" s="288" t="str">
        <f t="shared" si="8"/>
        <v>Recupera</v>
      </c>
      <c r="N19" s="288" t="str">
        <f t="shared" si="8"/>
        <v>Recupera</v>
      </c>
      <c r="O19" s="288" t="str">
        <f t="shared" si="8"/>
        <v>Recupera</v>
      </c>
      <c r="P19" s="288" t="str">
        <f t="shared" si="8"/>
        <v>Recupera</v>
      </c>
      <c r="Q19" s="288" t="str">
        <f t="shared" si="8"/>
        <v/>
      </c>
      <c r="R19" s="288" t="str">
        <f t="shared" si="8"/>
        <v/>
      </c>
      <c r="S19" s="288" t="str">
        <f t="shared" si="8"/>
        <v/>
      </c>
      <c r="T19" s="288" t="str">
        <f t="shared" si="8"/>
        <v/>
      </c>
      <c r="U19" s="288" t="str">
        <f t="shared" si="8"/>
        <v/>
      </c>
      <c r="V19" s="288" t="str">
        <f t="shared" si="8"/>
        <v/>
      </c>
      <c r="W19" s="288" t="str">
        <f t="shared" si="8"/>
        <v/>
      </c>
      <c r="X19" s="288" t="str">
        <f t="shared" si="8"/>
        <v/>
      </c>
      <c r="Y19" s="288" t="str">
        <f t="shared" si="8"/>
        <v/>
      </c>
      <c r="Z19" s="288" t="str">
        <f t="shared" si="8"/>
        <v/>
      </c>
      <c r="AA19" s="288" t="str">
        <f t="shared" si="8"/>
        <v/>
      </c>
      <c r="AB19" s="288" t="str">
        <f t="shared" si="8"/>
        <v/>
      </c>
      <c r="AC19" s="288" t="str">
        <f t="shared" si="8"/>
        <v/>
      </c>
      <c r="AD19" s="288" t="str">
        <f t="shared" si="8"/>
        <v/>
      </c>
      <c r="AE19" s="288" t="str">
        <f t="shared" si="8"/>
        <v/>
      </c>
      <c r="AF19" s="288" t="str">
        <f t="shared" si="8"/>
        <v/>
      </c>
      <c r="AG19" s="288" t="str">
        <f t="shared" si="8"/>
        <v/>
      </c>
      <c r="AH19" s="288" t="str">
        <f t="shared" si="8"/>
        <v/>
      </c>
      <c r="AI19" s="288" t="str">
        <f t="shared" si="8"/>
        <v/>
      </c>
      <c r="AJ19" s="288" t="str">
        <f t="shared" si="8"/>
        <v/>
      </c>
      <c r="AK19" s="288" t="str">
        <f t="shared" si="8"/>
        <v/>
      </c>
      <c r="AL19" s="288" t="str">
        <f t="shared" si="8"/>
        <v/>
      </c>
      <c r="AM19" s="288" t="str">
        <f t="shared" si="8"/>
        <v/>
      </c>
      <c r="AN19" s="288" t="str">
        <f t="shared" si="8"/>
        <v/>
      </c>
      <c r="AO19" s="288" t="str">
        <f t="shared" si="8"/>
        <v/>
      </c>
      <c r="AP19" s="288" t="str">
        <f t="shared" si="8"/>
        <v/>
      </c>
      <c r="AQ19" s="288" t="str">
        <f t="shared" si="8"/>
        <v/>
      </c>
      <c r="AR19" s="288" t="str">
        <f t="shared" si="8"/>
        <v/>
      </c>
      <c r="AS19" s="288" t="str">
        <f t="shared" si="8"/>
        <v/>
      </c>
      <c r="AT19" s="288" t="str">
        <f t="shared" si="8"/>
        <v/>
      </c>
      <c r="AU19" s="288" t="str">
        <f t="shared" si="8"/>
        <v/>
      </c>
      <c r="AV19" s="288" t="str">
        <f t="shared" si="8"/>
        <v/>
      </c>
      <c r="AW19" s="288" t="str">
        <f t="shared" si="8"/>
        <v/>
      </c>
      <c r="AX19" s="288" t="str">
        <f t="shared" si="8"/>
        <v/>
      </c>
      <c r="AY19" s="288" t="str">
        <f t="shared" si="8"/>
        <v/>
      </c>
      <c r="AZ19" s="288" t="str">
        <f t="shared" si="8"/>
        <v/>
      </c>
      <c r="BA19" s="288" t="str">
        <f t="shared" si="8"/>
        <v/>
      </c>
      <c r="BB19" s="288" t="str">
        <f t="shared" si="8"/>
        <v/>
      </c>
      <c r="BC19" s="288" t="str">
        <f t="shared" si="8"/>
        <v/>
      </c>
      <c r="BD19" s="288" t="str">
        <f t="shared" si="8"/>
        <v/>
      </c>
      <c r="BE19" s="288" t="str">
        <f t="shared" si="8"/>
        <v/>
      </c>
      <c r="BF19" s="288" t="str">
        <f t="shared" si="8"/>
        <v/>
      </c>
      <c r="BG19" s="288" t="str">
        <f t="shared" si="8"/>
        <v/>
      </c>
      <c r="BH19" s="288" t="str">
        <f t="shared" si="8"/>
        <v/>
      </c>
      <c r="BI19" s="288" t="str">
        <f t="shared" si="8"/>
        <v/>
      </c>
      <c r="BJ19" s="288" t="str">
        <f t="shared" si="8"/>
        <v/>
      </c>
      <c r="BK19" s="288" t="str">
        <f t="shared" si="8"/>
        <v/>
      </c>
      <c r="BL19" s="288" t="str">
        <f t="shared" si="8"/>
        <v/>
      </c>
      <c r="BM19" s="288" t="str">
        <f t="shared" si="8"/>
        <v/>
      </c>
      <c r="BN19" s="288" t="str">
        <f t="shared" si="8"/>
        <v/>
      </c>
      <c r="BO19" s="288" t="str">
        <f t="shared" si="8"/>
        <v/>
      </c>
      <c r="BP19" s="288" t="str">
        <f t="shared" si="8"/>
        <v/>
      </c>
      <c r="BQ19" s="288" t="str">
        <f t="shared" si="8"/>
        <v/>
      </c>
      <c r="BR19" s="288" t="str">
        <f t="shared" si="8"/>
        <v/>
      </c>
      <c r="BS19" s="288" t="str">
        <f t="shared" ref="BS19:CF19" si="9">+IF(BS2=0,"",BR19)</f>
        <v/>
      </c>
      <c r="BT19" s="288" t="str">
        <f t="shared" si="9"/>
        <v/>
      </c>
      <c r="BU19" s="288" t="str">
        <f t="shared" si="9"/>
        <v/>
      </c>
      <c r="BV19" s="288" t="str">
        <f t="shared" si="9"/>
        <v/>
      </c>
      <c r="BW19" s="288" t="str">
        <f t="shared" si="9"/>
        <v/>
      </c>
      <c r="BX19" s="288" t="str">
        <f t="shared" si="9"/>
        <v/>
      </c>
      <c r="BY19" s="288" t="str">
        <f t="shared" si="9"/>
        <v/>
      </c>
      <c r="BZ19" s="288" t="str">
        <f t="shared" si="9"/>
        <v/>
      </c>
      <c r="CA19" s="288" t="str">
        <f t="shared" si="9"/>
        <v/>
      </c>
      <c r="CB19" s="288" t="str">
        <f t="shared" si="9"/>
        <v/>
      </c>
      <c r="CC19" s="288" t="str">
        <f t="shared" si="9"/>
        <v/>
      </c>
      <c r="CD19" s="288" t="str">
        <f t="shared" si="9"/>
        <v/>
      </c>
      <c r="CE19" s="288" t="str">
        <f t="shared" si="9"/>
        <v/>
      </c>
      <c r="CF19" s="288" t="str">
        <f t="shared" si="9"/>
        <v/>
      </c>
    </row>
    <row r="20" spans="2:84" ht="12" customHeight="1" thickBot="1" x14ac:dyDescent="0.35">
      <c r="D20" s="781"/>
      <c r="E20" s="782"/>
      <c r="F20" s="782"/>
      <c r="G20" s="782"/>
      <c r="H20" s="782"/>
      <c r="I20" s="782"/>
      <c r="J20" s="782"/>
      <c r="K20" s="782"/>
      <c r="L20" s="782"/>
      <c r="M20" s="782"/>
      <c r="N20" s="782"/>
      <c r="O20" s="782"/>
      <c r="P20" s="782"/>
      <c r="Q20" s="782"/>
      <c r="R20" s="782"/>
      <c r="S20" s="782"/>
      <c r="T20" s="782"/>
      <c r="U20" s="782"/>
      <c r="V20" s="782"/>
      <c r="W20" s="782"/>
      <c r="X20" s="782"/>
      <c r="Y20" s="782"/>
      <c r="Z20" s="782"/>
      <c r="AA20" s="782"/>
      <c r="AB20" s="782"/>
      <c r="AC20" s="782"/>
      <c r="AD20" s="782"/>
      <c r="AE20" s="782"/>
      <c r="AF20" s="782"/>
      <c r="AG20" s="782"/>
      <c r="AH20" s="782"/>
      <c r="AI20" s="782"/>
      <c r="AJ20" s="782"/>
      <c r="AK20" s="782"/>
      <c r="AL20" s="782"/>
      <c r="AM20" s="782"/>
      <c r="AN20" s="782"/>
      <c r="AO20" s="782"/>
      <c r="AP20" s="782"/>
      <c r="AQ20" s="782"/>
      <c r="AR20" s="782"/>
      <c r="AS20" s="782"/>
      <c r="AT20" s="782"/>
      <c r="AU20" s="782"/>
      <c r="AV20" s="782"/>
      <c r="AW20" s="782"/>
      <c r="AX20" s="782"/>
      <c r="AY20" s="782"/>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row>
    <row r="21" spans="2:84" ht="16.149999999999999" customHeight="1" thickBot="1" x14ac:dyDescent="0.35">
      <c r="C21" s="989" t="s">
        <v>232</v>
      </c>
      <c r="D21" s="268" t="s">
        <v>226</v>
      </c>
      <c r="E21" s="289"/>
      <c r="F21" s="289"/>
      <c r="G21" s="289"/>
      <c r="H21" s="289"/>
      <c r="I21" s="289"/>
      <c r="J21" s="289"/>
      <c r="K21" s="289"/>
      <c r="L21" s="289"/>
      <c r="M21" s="289"/>
      <c r="N21" s="289"/>
      <c r="O21" s="289"/>
      <c r="P21" s="289"/>
      <c r="Q21" s="289"/>
      <c r="R21" s="289"/>
      <c r="S21" s="289"/>
      <c r="T21" s="289"/>
      <c r="U21" s="289"/>
      <c r="V21" s="289"/>
      <c r="W21" s="289"/>
      <c r="X21" s="289"/>
      <c r="Y21" s="289"/>
      <c r="Z21" s="289"/>
      <c r="AA21" s="289"/>
      <c r="AB21" s="289"/>
      <c r="AC21" s="289"/>
      <c r="AD21" s="289"/>
      <c r="AE21" s="289"/>
      <c r="AF21" s="289"/>
      <c r="AG21" s="289"/>
      <c r="AH21" s="289"/>
      <c r="AI21" s="289"/>
      <c r="AJ21" s="289"/>
      <c r="AK21" s="289"/>
      <c r="AL21" s="289"/>
      <c r="AM21" s="289"/>
      <c r="AN21" s="289"/>
      <c r="AO21" s="289"/>
      <c r="AP21" s="289"/>
      <c r="AQ21" s="289"/>
      <c r="AR21" s="289"/>
      <c r="AS21" s="289"/>
      <c r="AT21" s="289"/>
      <c r="AU21" s="289"/>
      <c r="AV21" s="289"/>
      <c r="AW21" s="289"/>
      <c r="AX21" s="289"/>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row>
    <row r="22" spans="2:84" ht="16.149999999999999" customHeight="1" thickBot="1" x14ac:dyDescent="0.35">
      <c r="C22" s="989"/>
      <c r="D22" s="268" t="s">
        <v>227</v>
      </c>
      <c r="E22" s="289"/>
      <c r="F22" s="289"/>
      <c r="G22" s="289"/>
      <c r="H22" s="289"/>
      <c r="I22" s="289"/>
      <c r="J22" s="289"/>
      <c r="K22" s="289"/>
      <c r="L22" s="289"/>
      <c r="M22" s="289"/>
      <c r="N22" s="289"/>
      <c r="O22" s="289"/>
      <c r="P22" s="289"/>
      <c r="Q22" s="289"/>
      <c r="R22" s="289"/>
      <c r="S22" s="289"/>
      <c r="T22" s="289"/>
      <c r="U22" s="289"/>
      <c r="V22" s="289"/>
      <c r="W22" s="289"/>
      <c r="X22" s="289"/>
      <c r="Y22" s="289"/>
      <c r="Z22" s="289"/>
      <c r="AA22" s="289"/>
      <c r="AB22" s="289"/>
      <c r="AC22" s="289"/>
      <c r="AD22" s="289"/>
      <c r="AE22" s="289"/>
      <c r="AF22" s="289"/>
      <c r="AG22" s="289"/>
      <c r="AH22" s="289"/>
      <c r="AI22" s="289"/>
      <c r="AJ22" s="289"/>
      <c r="AK22" s="289"/>
      <c r="AL22" s="289"/>
      <c r="AM22" s="289"/>
      <c r="AN22" s="289"/>
      <c r="AO22" s="289"/>
      <c r="AP22" s="289"/>
      <c r="AQ22" s="289"/>
      <c r="AR22" s="289"/>
      <c r="AS22" s="289"/>
      <c r="AT22" s="289"/>
      <c r="AU22" s="289"/>
      <c r="AV22" s="289"/>
      <c r="AW22" s="289"/>
      <c r="AX22" s="289"/>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row>
    <row r="23" spans="2:84" ht="16.149999999999999" customHeight="1" thickBot="1" x14ac:dyDescent="0.35">
      <c r="C23" s="989"/>
      <c r="D23" s="268" t="s">
        <v>233</v>
      </c>
      <c r="E23" s="289"/>
      <c r="F23" s="289"/>
      <c r="G23" s="289"/>
      <c r="H23" s="289"/>
      <c r="I23" s="289"/>
      <c r="J23" s="289"/>
      <c r="K23" s="289"/>
      <c r="L23" s="289"/>
      <c r="M23" s="289"/>
      <c r="N23" s="289"/>
      <c r="O23" s="289"/>
      <c r="P23" s="289"/>
      <c r="Q23" s="289"/>
      <c r="R23" s="289"/>
      <c r="S23" s="289"/>
      <c r="T23" s="289"/>
      <c r="U23" s="289"/>
      <c r="V23" s="289"/>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row>
    <row r="24" spans="2:84" ht="16.149999999999999" customHeight="1" thickBot="1" x14ac:dyDescent="0.35">
      <c r="C24" s="989"/>
      <c r="D24" s="268" t="s">
        <v>231</v>
      </c>
      <c r="E24" s="284" t="str">
        <f>+IF(E19='Base Datos'!$AE$6,'DECANTER 1'!E14*3.785*60/1000*'DECANTER 1'!E12,"")</f>
        <v/>
      </c>
      <c r="F24" s="284" t="str">
        <f>+IF(F19='Base Datos'!$AE$6,'DECANTER 1'!F14*3.785*60/1000*'DECANTER 1'!F12,"")</f>
        <v/>
      </c>
      <c r="G24" s="284" t="str">
        <f>+IF(G19='Base Datos'!$AE$6,'DECANTER 1'!G14*3.785*60/1000*'DECANTER 1'!G12,"")</f>
        <v/>
      </c>
      <c r="H24" s="284" t="str">
        <f>+IF(H19='Base Datos'!$AE$6,'DECANTER 1'!H14*3.785*60/1000*'DECANTER 1'!H12,"")</f>
        <v/>
      </c>
      <c r="I24" s="284" t="str">
        <f>+IF(I19='Base Datos'!$AE$6,'DECANTER 1'!I14*3.785*60/1000*'DECANTER 1'!I12,"")</f>
        <v/>
      </c>
      <c r="J24" s="284" t="str">
        <f>+IF(J19='Base Datos'!$AE$6,'DECANTER 1'!J14*3.785*60/1000*'DECANTER 1'!J12,"")</f>
        <v/>
      </c>
      <c r="K24" s="284" t="str">
        <f>+IF(K19='Base Datos'!$AE$6,'DECANTER 1'!K14*3.785*60/1000*'DECANTER 1'!K12,"")</f>
        <v/>
      </c>
      <c r="L24" s="284" t="str">
        <f>+IF(L19='Base Datos'!$AE$6,'DECANTER 1'!L14*3.785*60/1000*'DECANTER 1'!L12,"")</f>
        <v/>
      </c>
      <c r="M24" s="284" t="str">
        <f>+IF(M19='Base Datos'!$AE$6,'DECANTER 1'!M14*3.785*60/1000*'DECANTER 1'!M12,"")</f>
        <v/>
      </c>
      <c r="N24" s="284" t="str">
        <f>+IF(N19='Base Datos'!$AE$6,'DECANTER 1'!N14*3.785*60/1000*'DECANTER 1'!N12,"")</f>
        <v/>
      </c>
      <c r="O24" s="284" t="str">
        <f>+IF(O19='Base Datos'!$AE$6,'DECANTER 1'!O14*3.785*60/1000*'DECANTER 1'!O12,"")</f>
        <v/>
      </c>
      <c r="P24" s="284" t="str">
        <f>+IF(P19='Base Datos'!$AE$6,'DECANTER 1'!P14*3.785*60/1000*'DECANTER 1'!P12,"")</f>
        <v/>
      </c>
      <c r="Q24" s="284" t="str">
        <f>+IF(Q19='Base Datos'!$AE$6,'DECANTER 1'!Q14*3.785*60/1000*'DECANTER 1'!Q12,"")</f>
        <v/>
      </c>
      <c r="R24" s="284" t="str">
        <f>+IF(R19='Base Datos'!$AE$6,'DECANTER 1'!R14*3.785*60/1000*'DECANTER 1'!R12,"")</f>
        <v/>
      </c>
      <c r="S24" s="284" t="str">
        <f>+IF(S19='Base Datos'!$AE$6,'DECANTER 1'!S14*3.785*60/1000*'DECANTER 1'!S12,"")</f>
        <v/>
      </c>
      <c r="T24" s="284" t="str">
        <f>+IF(T19='Base Datos'!$AE$6,'DECANTER 1'!T14*3.785*60/1000*'DECANTER 1'!T12,"")</f>
        <v/>
      </c>
      <c r="U24" s="284" t="str">
        <f>+IF(U19='Base Datos'!$AE$6,'DECANTER 1'!U14*3.785*60/1000*'DECANTER 1'!U12,"")</f>
        <v/>
      </c>
      <c r="V24" s="284" t="str">
        <f>+IF(V19='Base Datos'!$AE$6,'DECANTER 1'!V14*3.785*60/1000*'DECANTER 1'!V12,"")</f>
        <v/>
      </c>
      <c r="W24" s="284" t="str">
        <f>+IF(W19='Base Datos'!$AE$6,'DECANTER 1'!W14*3.785*60/1000*'DECANTER 1'!W12,"")</f>
        <v/>
      </c>
      <c r="X24" s="284" t="str">
        <f>+IF(X19='Base Datos'!$AE$6,'DECANTER 1'!X14*3.785*60/1000*'DECANTER 1'!X12,"")</f>
        <v/>
      </c>
      <c r="Y24" s="284" t="str">
        <f>+IF(Y19='Base Datos'!$AE$6,'DECANTER 1'!Y14*3.785*60/1000*'DECANTER 1'!Y12,"")</f>
        <v/>
      </c>
      <c r="Z24" s="284" t="str">
        <f>+IF(Z19='Base Datos'!$AE$6,'DECANTER 1'!Z14*3.785*60/1000*'DECANTER 1'!Z12,"")</f>
        <v/>
      </c>
      <c r="AA24" s="284" t="str">
        <f>+IF(AA19='Base Datos'!$AE$6,'DECANTER 1'!AA14*3.785*60/1000*'DECANTER 1'!AA12,"")</f>
        <v/>
      </c>
      <c r="AB24" s="284" t="str">
        <f>+IF(AB19='Base Datos'!$AE$6,'DECANTER 1'!AB14*3.785*60/1000*'DECANTER 1'!AB12,"")</f>
        <v/>
      </c>
      <c r="AC24" s="284" t="str">
        <f>+IF(AC19='Base Datos'!$AE$6,'DECANTER 1'!AC14*3.785*60/1000*'DECANTER 1'!AC12,"")</f>
        <v/>
      </c>
      <c r="AD24" s="284" t="str">
        <f>+IF(AD19='Base Datos'!$AE$6,'DECANTER 1'!AD14*3.785*60/1000*'DECANTER 1'!AD12,"")</f>
        <v/>
      </c>
      <c r="AE24" s="284" t="str">
        <f>+IF(AE19='Base Datos'!$AE$6,'DECANTER 1'!AE14*3.785*60/1000*'DECANTER 1'!AE12,"")</f>
        <v/>
      </c>
      <c r="AF24" s="284" t="str">
        <f>+IF(AF19='Base Datos'!$AE$6,'DECANTER 1'!AF14*3.785*60/1000*'DECANTER 1'!AF12,"")</f>
        <v/>
      </c>
      <c r="AG24" s="284" t="str">
        <f>+IF(AG19='Base Datos'!$AE$6,'DECANTER 1'!AG14*3.785*60/1000*'DECANTER 1'!AG12,"")</f>
        <v/>
      </c>
      <c r="AH24" s="284" t="str">
        <f>+IF(AH19='Base Datos'!$AE$6,'DECANTER 1'!AH14*3.785*60/1000*'DECANTER 1'!AH12,"")</f>
        <v/>
      </c>
      <c r="AI24" s="284" t="str">
        <f>+IF(AI19='Base Datos'!$AE$6,'DECANTER 1'!AI14*3.785*60/1000*'DECANTER 1'!AI12,"")</f>
        <v/>
      </c>
      <c r="AJ24" s="284" t="str">
        <f>+IF(AJ19='Base Datos'!$AE$6,'DECANTER 1'!AJ14*3.785*60/1000*'DECANTER 1'!AJ12,"")</f>
        <v/>
      </c>
      <c r="AK24" s="284" t="str">
        <f>+IF(AK19='Base Datos'!$AE$6,'DECANTER 1'!AK14*3.785*60/1000*'DECANTER 1'!AK12,"")</f>
        <v/>
      </c>
      <c r="AL24" s="284" t="str">
        <f>+IF(AL19='Base Datos'!$AE$6,'DECANTER 1'!AL14*3.785*60/1000*'DECANTER 1'!AL12,"")</f>
        <v/>
      </c>
      <c r="AM24" s="284" t="str">
        <f>+IF(AM19='Base Datos'!$AE$6,'DECANTER 1'!AM14*3.785*60/1000*'DECANTER 1'!AM12,"")</f>
        <v/>
      </c>
      <c r="AN24" s="284" t="str">
        <f>+IF(AN19='Base Datos'!$AE$6,'DECANTER 1'!AN14*3.785*60/1000*'DECANTER 1'!AN12,"")</f>
        <v/>
      </c>
      <c r="AO24" s="284" t="str">
        <f>+IF(AO19='Base Datos'!$AE$6,'DECANTER 1'!AO14*3.785*60/1000*'DECANTER 1'!AO12,"")</f>
        <v/>
      </c>
      <c r="AP24" s="284" t="str">
        <f>+IF(AP19='Base Datos'!$AE$6,'DECANTER 1'!AP14*3.785*60/1000*'DECANTER 1'!AP12,"")</f>
        <v/>
      </c>
      <c r="AQ24" s="284" t="str">
        <f>+IF(AQ19='Base Datos'!$AE$6,'DECANTER 1'!AQ14*3.785*60/1000*'DECANTER 1'!AQ12,"")</f>
        <v/>
      </c>
      <c r="AR24" s="284" t="str">
        <f>+IF(AR19='Base Datos'!$AE$6,'DECANTER 1'!AR14*3.785*60/1000*'DECANTER 1'!AR12,"")</f>
        <v/>
      </c>
      <c r="AS24" s="284" t="str">
        <f>+IF(AS19='Base Datos'!$AE$6,'DECANTER 1'!AS14*3.785*60/1000*'DECANTER 1'!AS12,"")</f>
        <v/>
      </c>
      <c r="AT24" s="284" t="str">
        <f>+IF(AT19='Base Datos'!$AE$6,'DECANTER 1'!AT14*3.785*60/1000*'DECANTER 1'!AT12,"")</f>
        <v/>
      </c>
      <c r="AU24" s="284" t="str">
        <f>+IF(AU19='Base Datos'!$AE$6,'DECANTER 1'!AU14*3.785*60/1000*'DECANTER 1'!AU12,"")</f>
        <v/>
      </c>
      <c r="AV24" s="284" t="str">
        <f>+IF(AV19='Base Datos'!$AE$6,'DECANTER 1'!AV14*3.785*60/1000*'DECANTER 1'!AV12,"")</f>
        <v/>
      </c>
      <c r="AW24" s="284" t="str">
        <f>+IF(AW19='Base Datos'!$AE$6,'DECANTER 1'!AW14*3.785*60/1000*'DECANTER 1'!AW12,"")</f>
        <v/>
      </c>
      <c r="AX24" s="284" t="str">
        <f>+IF(AX19='Base Datos'!$AE$6,'DECANTER 1'!AX14*3.785*60/1000*'DECANTER 1'!AX12,"")</f>
        <v/>
      </c>
      <c r="AY24" s="284" t="str">
        <f>+IF(AY19='Base Datos'!$AE$6,'DECANTER 1'!AY14*3.785*60/1000*'DECANTER 1'!AY12,"")</f>
        <v/>
      </c>
      <c r="AZ24" s="284" t="str">
        <f>+IF(AZ19='Base Datos'!$AE$6,'DECANTER 1'!AZ14*3.785*60/1000*'DECANTER 1'!AZ12,"")</f>
        <v/>
      </c>
      <c r="BA24" s="284" t="str">
        <f>+IF(BA19='Base Datos'!$AE$6,'DECANTER 1'!BA14*3.785*60/1000*'DECANTER 1'!BA12,"")</f>
        <v/>
      </c>
      <c r="BB24" s="284" t="str">
        <f>+IF(BB19='Base Datos'!$AE$6,'DECANTER 1'!BB14*3.785*60/1000*'DECANTER 1'!BB12,"")</f>
        <v/>
      </c>
      <c r="BC24" s="284" t="str">
        <f>+IF(BC19='Base Datos'!$AE$6,'DECANTER 1'!BC14*3.785*60/1000*'DECANTER 1'!BC12,"")</f>
        <v/>
      </c>
      <c r="BD24" s="284" t="str">
        <f>+IF(BD19='Base Datos'!$AE$6,'DECANTER 1'!BD14*3.785*60/1000*'DECANTER 1'!BD12,"")</f>
        <v/>
      </c>
      <c r="BE24" s="284" t="str">
        <f>+IF(BE19='Base Datos'!$AE$6,'DECANTER 1'!BE14*3.785*60/1000*'DECANTER 1'!BE12,"")</f>
        <v/>
      </c>
      <c r="BF24" s="284" t="str">
        <f>+IF(BF19='Base Datos'!$AE$6,'DECANTER 1'!BF14*3.785*60/1000*'DECANTER 1'!BF12,"")</f>
        <v/>
      </c>
      <c r="BG24" s="284" t="str">
        <f>+IF(BG19='Base Datos'!$AE$6,'DECANTER 1'!BG14*3.785*60/1000*'DECANTER 1'!BG12,"")</f>
        <v/>
      </c>
      <c r="BH24" s="284" t="str">
        <f>+IF(BH19='Base Datos'!$AE$6,'DECANTER 1'!BH14*3.785*60/1000*'DECANTER 1'!BH12,"")</f>
        <v/>
      </c>
      <c r="BI24" s="284" t="str">
        <f>+IF(BI19='Base Datos'!$AE$6,'DECANTER 1'!BI14*3.785*60/1000*'DECANTER 1'!BI12,"")</f>
        <v/>
      </c>
      <c r="BJ24" s="284" t="str">
        <f>+IF(BJ19='Base Datos'!$AE$6,'DECANTER 1'!BJ14*3.785*60/1000*'DECANTER 1'!BJ12,"")</f>
        <v/>
      </c>
      <c r="BK24" s="284" t="str">
        <f>+IF(BK19='Base Datos'!$AE$6,'DECANTER 1'!BK14*3.785*60/1000*'DECANTER 1'!BK12,"")</f>
        <v/>
      </c>
      <c r="BL24" s="284" t="str">
        <f>+IF(BL19='Base Datos'!$AE$6,'DECANTER 1'!BL14*3.785*60/1000*'DECANTER 1'!BL12,"")</f>
        <v/>
      </c>
      <c r="BM24" s="284" t="str">
        <f>+IF(BM19='Base Datos'!$AE$6,'DECANTER 1'!BM14*3.785*60/1000*'DECANTER 1'!BM12,"")</f>
        <v/>
      </c>
      <c r="BN24" s="284" t="str">
        <f>+IF(BN19='Base Datos'!$AE$6,'DECANTER 1'!BN14*3.785*60/1000*'DECANTER 1'!BN12,"")</f>
        <v/>
      </c>
      <c r="BO24" s="284" t="str">
        <f>+IF(BO19='Base Datos'!$AE$6,'DECANTER 1'!BO14*3.785*60/1000*'DECANTER 1'!BO12,"")</f>
        <v/>
      </c>
      <c r="BP24" s="284" t="str">
        <f>+IF(BP19='Base Datos'!$AE$6,'DECANTER 1'!BP14*3.785*60/1000*'DECANTER 1'!BP12,"")</f>
        <v/>
      </c>
      <c r="BQ24" s="284" t="str">
        <f>+IF(BQ19='Base Datos'!$AE$6,'DECANTER 1'!BQ14*3.785*60/1000*'DECANTER 1'!BQ12,"")</f>
        <v/>
      </c>
      <c r="BR24" s="284" t="str">
        <f>+IF(BR19='Base Datos'!$AE$6,'DECANTER 1'!BR14*3.785*60/1000*'DECANTER 1'!BR12,"")</f>
        <v/>
      </c>
      <c r="BS24" s="284" t="str">
        <f>+IF(BS19='Base Datos'!$AE$6,'DECANTER 1'!BS14*3.785*60/1000*'DECANTER 1'!BS12,"")</f>
        <v/>
      </c>
      <c r="BT24" s="284" t="str">
        <f>+IF(BT19='Base Datos'!$AE$6,'DECANTER 1'!BT14*3.785*60/1000*'DECANTER 1'!BT12,"")</f>
        <v/>
      </c>
      <c r="BU24" s="284" t="str">
        <f>+IF(BU19='Base Datos'!$AE$6,'DECANTER 1'!BU14*3.785*60/1000*'DECANTER 1'!BU12,"")</f>
        <v/>
      </c>
      <c r="BV24" s="284" t="str">
        <f>+IF(BV19='Base Datos'!$AE$6,'DECANTER 1'!BV14*3.785*60/1000*'DECANTER 1'!BV12,"")</f>
        <v/>
      </c>
      <c r="BW24" s="284" t="str">
        <f>+IF(BW19='Base Datos'!$AE$6,'DECANTER 1'!BW14*3.785*60/1000*'DECANTER 1'!BW12,"")</f>
        <v/>
      </c>
      <c r="BX24" s="284" t="str">
        <f>+IF(BX19='Base Datos'!$AE$6,'DECANTER 1'!BX14*3.785*60/1000*'DECANTER 1'!BX12,"")</f>
        <v/>
      </c>
      <c r="BY24" s="284" t="str">
        <f>+IF(BY19='Base Datos'!$AE$6,'DECANTER 1'!BY14*3.785*60/1000*'DECANTER 1'!BY12,"")</f>
        <v/>
      </c>
      <c r="BZ24" s="284" t="str">
        <f>+IF(BZ19='Base Datos'!$AE$6,'DECANTER 1'!BZ14*3.785*60/1000*'DECANTER 1'!BZ12,"")</f>
        <v/>
      </c>
      <c r="CA24" s="284" t="str">
        <f>+IF(CA19='Base Datos'!$AE$6,'DECANTER 1'!CA14*3.785*60/1000*'DECANTER 1'!CA12,"")</f>
        <v/>
      </c>
      <c r="CB24" s="284" t="str">
        <f>+IF(CB19='Base Datos'!$AE$6,'DECANTER 1'!CB14*3.785*60/1000*'DECANTER 1'!CB12,"")</f>
        <v/>
      </c>
      <c r="CC24" s="284" t="str">
        <f>+IF(CC19='Base Datos'!$AE$6,'DECANTER 1'!CC14*3.785*60/1000*'DECANTER 1'!CC12,"")</f>
        <v/>
      </c>
      <c r="CD24" s="284" t="str">
        <f>+IF(CD19='Base Datos'!$AE$6,'DECANTER 1'!CD14*3.785*60/1000*'DECANTER 1'!CD12,"")</f>
        <v/>
      </c>
      <c r="CE24" s="284" t="str">
        <f>+IF(CE19='Base Datos'!$AE$6,'DECANTER 1'!CE14*3.785*60/1000*'DECANTER 1'!CE12,"")</f>
        <v/>
      </c>
      <c r="CF24" s="284" t="str">
        <f>+IF(CF19='Base Datos'!$AE$6,'DECANTER 1'!CF14*3.785*60/1000*'DECANTER 1'!CF12,"")</f>
        <v/>
      </c>
    </row>
    <row r="25" spans="2:84" ht="12" customHeight="1" thickBot="1" x14ac:dyDescent="0.35">
      <c r="B25" s="700">
        <v>1</v>
      </c>
      <c r="D25" s="781"/>
      <c r="E25" s="701">
        <v>1</v>
      </c>
      <c r="F25" s="701">
        <v>2</v>
      </c>
      <c r="G25" s="701">
        <v>3</v>
      </c>
      <c r="H25" s="701">
        <v>4</v>
      </c>
      <c r="I25" s="701">
        <v>5</v>
      </c>
      <c r="J25" s="701">
        <v>6</v>
      </c>
      <c r="K25" s="701">
        <v>7</v>
      </c>
      <c r="L25" s="701">
        <v>8</v>
      </c>
      <c r="M25" s="701">
        <v>9</v>
      </c>
      <c r="N25" s="701">
        <v>10</v>
      </c>
      <c r="O25" s="701">
        <v>11</v>
      </c>
      <c r="P25" s="701">
        <v>12</v>
      </c>
      <c r="Q25" s="701">
        <v>13</v>
      </c>
      <c r="R25" s="701">
        <v>14</v>
      </c>
      <c r="S25" s="701">
        <v>15</v>
      </c>
      <c r="T25" s="701">
        <v>16</v>
      </c>
      <c r="U25" s="701">
        <v>17</v>
      </c>
      <c r="V25" s="701">
        <v>18</v>
      </c>
      <c r="W25" s="701">
        <v>19</v>
      </c>
      <c r="X25" s="701">
        <v>20</v>
      </c>
      <c r="Y25" s="701">
        <v>21</v>
      </c>
      <c r="Z25" s="701">
        <v>22</v>
      </c>
      <c r="AA25" s="701">
        <v>23</v>
      </c>
      <c r="AB25" s="701">
        <v>24</v>
      </c>
      <c r="AC25" s="701">
        <v>25</v>
      </c>
      <c r="AD25" s="701">
        <v>26</v>
      </c>
      <c r="AE25" s="701">
        <v>27</v>
      </c>
      <c r="AF25" s="701">
        <v>28</v>
      </c>
      <c r="AG25" s="701">
        <v>29</v>
      </c>
      <c r="AH25" s="701">
        <v>30</v>
      </c>
      <c r="AI25" s="701">
        <v>31</v>
      </c>
      <c r="AJ25" s="701">
        <v>32</v>
      </c>
      <c r="AK25" s="701">
        <v>33</v>
      </c>
      <c r="AL25" s="701">
        <v>34</v>
      </c>
      <c r="AM25" s="701">
        <v>35</v>
      </c>
      <c r="AN25" s="701">
        <v>36</v>
      </c>
      <c r="AO25" s="701">
        <v>37</v>
      </c>
      <c r="AP25" s="701">
        <v>38</v>
      </c>
      <c r="AQ25" s="701">
        <v>39</v>
      </c>
      <c r="AR25" s="701">
        <v>40</v>
      </c>
      <c r="AS25" s="701">
        <v>41</v>
      </c>
      <c r="AT25" s="701">
        <v>42</v>
      </c>
      <c r="AU25" s="701">
        <v>43</v>
      </c>
      <c r="AV25" s="701">
        <v>44</v>
      </c>
      <c r="AW25" s="701">
        <v>45</v>
      </c>
      <c r="AX25" s="701">
        <v>46</v>
      </c>
      <c r="AY25" s="701">
        <v>47</v>
      </c>
      <c r="AZ25" s="701">
        <v>48</v>
      </c>
      <c r="BA25" s="701">
        <v>49</v>
      </c>
      <c r="BB25" s="701">
        <v>50</v>
      </c>
      <c r="BC25" s="701">
        <v>51</v>
      </c>
      <c r="BD25" s="701">
        <v>52</v>
      </c>
      <c r="BE25" s="701">
        <v>53</v>
      </c>
      <c r="BF25" s="701">
        <v>54</v>
      </c>
      <c r="BG25" s="701">
        <v>55</v>
      </c>
      <c r="BH25" s="701">
        <v>56</v>
      </c>
      <c r="BI25" s="701">
        <v>57</v>
      </c>
      <c r="BJ25" s="701">
        <v>58</v>
      </c>
      <c r="BK25" s="701">
        <v>59</v>
      </c>
      <c r="BL25" s="701">
        <v>60</v>
      </c>
      <c r="BM25" s="701">
        <v>61</v>
      </c>
      <c r="BN25" s="701">
        <v>62</v>
      </c>
      <c r="BO25" s="701">
        <v>63</v>
      </c>
      <c r="BP25" s="701">
        <v>64</v>
      </c>
      <c r="BQ25" s="701">
        <v>65</v>
      </c>
      <c r="BR25" s="701">
        <v>66</v>
      </c>
      <c r="BS25" s="701">
        <v>67</v>
      </c>
      <c r="BT25" s="701">
        <v>68</v>
      </c>
      <c r="BU25" s="701">
        <v>69</v>
      </c>
      <c r="BV25" s="701">
        <v>70</v>
      </c>
      <c r="BW25" s="701">
        <v>71</v>
      </c>
      <c r="BX25" s="701">
        <v>72</v>
      </c>
      <c r="BY25" s="701">
        <v>73</v>
      </c>
      <c r="BZ25" s="701">
        <v>74</v>
      </c>
      <c r="CA25" s="701">
        <v>75</v>
      </c>
      <c r="CB25" s="701">
        <v>76</v>
      </c>
      <c r="CC25" s="701">
        <v>77</v>
      </c>
      <c r="CD25" s="701">
        <v>78</v>
      </c>
      <c r="CE25" s="701">
        <v>79</v>
      </c>
      <c r="CF25" s="701">
        <v>80</v>
      </c>
    </row>
    <row r="26" spans="2:84" ht="15" customHeight="1" thickBot="1" x14ac:dyDescent="0.35">
      <c r="B26" s="700">
        <v>2</v>
      </c>
      <c r="C26" s="972" t="s">
        <v>189</v>
      </c>
      <c r="D26" s="268" t="s">
        <v>228</v>
      </c>
      <c r="E26" s="250"/>
      <c r="F26" s="250"/>
      <c r="G26" s="250"/>
      <c r="H26" s="250"/>
      <c r="I26" s="250"/>
      <c r="J26" s="250">
        <v>1700</v>
      </c>
      <c r="K26" s="250">
        <v>1700</v>
      </c>
      <c r="L26" s="250">
        <v>1720</v>
      </c>
      <c r="M26" s="250">
        <v>1720</v>
      </c>
      <c r="N26" s="250">
        <v>1720</v>
      </c>
      <c r="O26" s="250"/>
      <c r="P26" s="250"/>
      <c r="Q26" s="250"/>
      <c r="R26" s="250"/>
      <c r="S26" s="250"/>
      <c r="T26" s="250"/>
      <c r="U26" s="250"/>
      <c r="V26" s="250"/>
      <c r="W26" s="250"/>
      <c r="X26" s="250"/>
      <c r="Y26" s="250"/>
      <c r="Z26" s="250"/>
      <c r="AA26" s="250"/>
      <c r="AB26" s="250"/>
      <c r="AC26" s="250"/>
      <c r="AD26" s="250"/>
      <c r="AE26" s="250"/>
      <c r="AF26" s="250"/>
      <c r="AG26" s="250"/>
      <c r="AH26" s="250"/>
      <c r="AI26" s="250"/>
      <c r="AJ26" s="250"/>
      <c r="AK26" s="250"/>
      <c r="AL26" s="250"/>
      <c r="AM26" s="250"/>
      <c r="AN26" s="250"/>
      <c r="AO26" s="250"/>
      <c r="AP26" s="250"/>
      <c r="AQ26" s="250"/>
      <c r="AR26" s="250"/>
      <c r="AS26" s="250"/>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c r="BW26" s="250"/>
      <c r="BX26" s="250"/>
      <c r="BY26" s="250"/>
      <c r="BZ26" s="250"/>
      <c r="CA26" s="250"/>
      <c r="CB26" s="250"/>
      <c r="CC26" s="250"/>
      <c r="CD26" s="250"/>
      <c r="CE26" s="250"/>
      <c r="CF26" s="250"/>
    </row>
    <row r="27" spans="2:84" ht="15" customHeight="1" thickBot="1" x14ac:dyDescent="0.35">
      <c r="B27" s="700">
        <v>3</v>
      </c>
      <c r="C27" s="972"/>
      <c r="D27" s="268" t="s">
        <v>229</v>
      </c>
      <c r="E27" s="250"/>
      <c r="F27" s="250"/>
      <c r="G27" s="250"/>
      <c r="H27" s="250"/>
      <c r="I27" s="250"/>
      <c r="J27" s="250">
        <v>1190</v>
      </c>
      <c r="K27" s="250">
        <v>1200</v>
      </c>
      <c r="L27" s="250">
        <v>1200</v>
      </c>
      <c r="M27" s="250">
        <v>1200</v>
      </c>
      <c r="N27" s="250">
        <v>1200</v>
      </c>
      <c r="O27" s="250"/>
      <c r="P27" s="250"/>
      <c r="Q27" s="250"/>
      <c r="R27" s="250"/>
      <c r="S27" s="250"/>
      <c r="T27" s="250"/>
      <c r="U27" s="250"/>
      <c r="V27" s="250"/>
      <c r="W27" s="250"/>
      <c r="X27" s="250"/>
      <c r="Y27" s="250"/>
      <c r="Z27" s="250"/>
      <c r="AA27" s="250"/>
      <c r="AB27" s="250"/>
      <c r="AC27" s="250"/>
      <c r="AD27" s="250"/>
      <c r="AE27" s="250"/>
      <c r="AF27" s="250"/>
      <c r="AG27" s="250"/>
      <c r="AH27" s="250"/>
      <c r="AI27" s="250"/>
      <c r="AJ27" s="250"/>
      <c r="AK27" s="250"/>
      <c r="AL27" s="250"/>
      <c r="AM27" s="250"/>
      <c r="AN27" s="250"/>
      <c r="AO27" s="250"/>
      <c r="AP27" s="250"/>
      <c r="AQ27" s="250"/>
      <c r="AR27" s="250"/>
      <c r="AS27" s="250"/>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c r="BW27" s="250"/>
      <c r="BX27" s="250"/>
      <c r="BY27" s="250"/>
      <c r="BZ27" s="250"/>
      <c r="CA27" s="250"/>
      <c r="CB27" s="250"/>
      <c r="CC27" s="250"/>
      <c r="CD27" s="250"/>
      <c r="CE27" s="250"/>
      <c r="CF27" s="250"/>
    </row>
    <row r="28" spans="2:84" ht="15" customHeight="1" thickBot="1" x14ac:dyDescent="0.35">
      <c r="B28" s="700">
        <v>4</v>
      </c>
      <c r="C28" s="972"/>
      <c r="D28" s="268" t="s">
        <v>230</v>
      </c>
      <c r="E28" s="250"/>
      <c r="F28" s="250"/>
      <c r="G28" s="250"/>
      <c r="H28" s="250"/>
      <c r="I28" s="250"/>
      <c r="J28" s="250">
        <v>2700</v>
      </c>
      <c r="K28" s="250">
        <v>2700</v>
      </c>
      <c r="L28" s="250">
        <v>2700</v>
      </c>
      <c r="M28" s="250">
        <v>2700</v>
      </c>
      <c r="N28" s="250">
        <v>2700</v>
      </c>
      <c r="O28" s="250"/>
      <c r="P28" s="250"/>
      <c r="Q28" s="250"/>
      <c r="R28" s="250"/>
      <c r="S28" s="250"/>
      <c r="T28" s="250"/>
      <c r="U28" s="250"/>
      <c r="V28" s="250"/>
      <c r="W28" s="250"/>
      <c r="X28" s="250"/>
      <c r="Y28" s="250"/>
      <c r="Z28" s="250"/>
      <c r="AA28" s="250"/>
      <c r="AB28" s="250"/>
      <c r="AC28" s="250"/>
      <c r="AD28" s="250"/>
      <c r="AE28" s="250"/>
      <c r="AF28" s="250"/>
      <c r="AG28" s="250"/>
      <c r="AH28" s="250"/>
      <c r="AI28" s="250"/>
      <c r="AJ28" s="250"/>
      <c r="AK28" s="250"/>
      <c r="AL28" s="250"/>
      <c r="AM28" s="250"/>
      <c r="AN28" s="250"/>
      <c r="AO28" s="250"/>
      <c r="AP28" s="250"/>
      <c r="AQ28" s="250"/>
      <c r="AR28" s="250"/>
      <c r="AS28" s="250"/>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c r="BW28" s="250"/>
      <c r="BX28" s="250"/>
      <c r="BY28" s="250"/>
      <c r="BZ28" s="250"/>
      <c r="CA28" s="250"/>
      <c r="CB28" s="250"/>
      <c r="CC28" s="250"/>
      <c r="CD28" s="250"/>
      <c r="CE28" s="250"/>
      <c r="CF28" s="250"/>
    </row>
    <row r="29" spans="2:84" ht="12" customHeight="1" thickBot="1" x14ac:dyDescent="0.35">
      <c r="B29" s="700">
        <v>1</v>
      </c>
      <c r="C29" s="755"/>
      <c r="D29" s="779"/>
      <c r="E29" s="701">
        <v>1</v>
      </c>
      <c r="F29" s="701">
        <v>2</v>
      </c>
      <c r="G29" s="701">
        <v>3</v>
      </c>
      <c r="H29" s="701">
        <v>4</v>
      </c>
      <c r="I29" s="701">
        <v>5</v>
      </c>
      <c r="J29" s="701">
        <v>6</v>
      </c>
      <c r="K29" s="701">
        <v>7</v>
      </c>
      <c r="L29" s="701">
        <v>8</v>
      </c>
      <c r="M29" s="701">
        <v>9</v>
      </c>
      <c r="N29" s="701">
        <v>10</v>
      </c>
      <c r="O29" s="701">
        <v>11</v>
      </c>
      <c r="P29" s="701">
        <v>12</v>
      </c>
      <c r="Q29" s="701">
        <v>13</v>
      </c>
      <c r="R29" s="701">
        <v>14</v>
      </c>
      <c r="S29" s="701">
        <v>15</v>
      </c>
      <c r="T29" s="701">
        <v>16</v>
      </c>
      <c r="U29" s="701">
        <v>17</v>
      </c>
      <c r="V29" s="701">
        <v>18</v>
      </c>
      <c r="W29" s="701">
        <v>19</v>
      </c>
      <c r="X29" s="701">
        <v>20</v>
      </c>
      <c r="Y29" s="701">
        <v>21</v>
      </c>
      <c r="Z29" s="701">
        <v>22</v>
      </c>
      <c r="AA29" s="701">
        <v>23</v>
      </c>
      <c r="AB29" s="701">
        <v>24</v>
      </c>
      <c r="AC29" s="701">
        <v>25</v>
      </c>
      <c r="AD29" s="701">
        <v>26</v>
      </c>
      <c r="AE29" s="701">
        <v>27</v>
      </c>
      <c r="AF29" s="701">
        <v>28</v>
      </c>
      <c r="AG29" s="701">
        <v>29</v>
      </c>
      <c r="AH29" s="701">
        <v>30</v>
      </c>
      <c r="AI29" s="701">
        <v>31</v>
      </c>
      <c r="AJ29" s="701">
        <v>32</v>
      </c>
      <c r="AK29" s="701">
        <v>33</v>
      </c>
      <c r="AL29" s="701">
        <v>34</v>
      </c>
      <c r="AM29" s="701">
        <v>35</v>
      </c>
      <c r="AN29" s="701">
        <v>36</v>
      </c>
      <c r="AO29" s="701">
        <v>37</v>
      </c>
      <c r="AP29" s="701">
        <v>38</v>
      </c>
      <c r="AQ29" s="701">
        <v>39</v>
      </c>
      <c r="AR29" s="701">
        <v>40</v>
      </c>
      <c r="AS29" s="701">
        <v>41</v>
      </c>
      <c r="AT29" s="701">
        <v>42</v>
      </c>
      <c r="AU29" s="701">
        <v>43</v>
      </c>
      <c r="AV29" s="701">
        <v>44</v>
      </c>
      <c r="AW29" s="701">
        <v>45</v>
      </c>
      <c r="AX29" s="701">
        <v>46</v>
      </c>
      <c r="AY29" s="701">
        <v>47</v>
      </c>
      <c r="AZ29" s="701">
        <v>48</v>
      </c>
      <c r="BA29" s="701">
        <v>49</v>
      </c>
      <c r="BB29" s="701">
        <v>50</v>
      </c>
      <c r="BC29" s="701">
        <v>51</v>
      </c>
      <c r="BD29" s="701">
        <v>52</v>
      </c>
      <c r="BE29" s="701">
        <v>53</v>
      </c>
      <c r="BF29" s="701">
        <v>54</v>
      </c>
      <c r="BG29" s="701">
        <v>55</v>
      </c>
      <c r="BH29" s="701">
        <v>56</v>
      </c>
      <c r="BI29" s="701">
        <v>57</v>
      </c>
      <c r="BJ29" s="701">
        <v>58</v>
      </c>
      <c r="BK29" s="701">
        <v>59</v>
      </c>
      <c r="BL29" s="701">
        <v>60</v>
      </c>
      <c r="BM29" s="701">
        <v>61</v>
      </c>
      <c r="BN29" s="701">
        <v>62</v>
      </c>
      <c r="BO29" s="701">
        <v>63</v>
      </c>
      <c r="BP29" s="701">
        <v>64</v>
      </c>
      <c r="BQ29" s="701">
        <v>65</v>
      </c>
      <c r="BR29" s="701">
        <v>66</v>
      </c>
      <c r="BS29" s="701">
        <v>67</v>
      </c>
      <c r="BT29" s="701">
        <v>68</v>
      </c>
      <c r="BU29" s="701">
        <v>69</v>
      </c>
      <c r="BV29" s="701">
        <v>70</v>
      </c>
      <c r="BW29" s="701">
        <v>71</v>
      </c>
      <c r="BX29" s="701">
        <v>72</v>
      </c>
      <c r="BY29" s="701">
        <v>73</v>
      </c>
      <c r="BZ29" s="701">
        <v>74</v>
      </c>
      <c r="CA29" s="701">
        <v>75</v>
      </c>
      <c r="CB29" s="701">
        <v>76</v>
      </c>
      <c r="CC29" s="701">
        <v>77</v>
      </c>
      <c r="CD29" s="701">
        <v>78</v>
      </c>
      <c r="CE29" s="701">
        <v>79</v>
      </c>
      <c r="CF29" s="701">
        <v>80</v>
      </c>
    </row>
    <row r="30" spans="2:84" ht="15" customHeight="1" thickBot="1" x14ac:dyDescent="0.35">
      <c r="B30" s="700">
        <v>2</v>
      </c>
      <c r="C30" s="993" t="s">
        <v>201</v>
      </c>
      <c r="D30" s="263" t="s">
        <v>163</v>
      </c>
      <c r="E30" s="212"/>
      <c r="F30" s="212"/>
      <c r="G30" s="212"/>
      <c r="H30" s="212"/>
      <c r="I30" s="212"/>
      <c r="J30" s="212">
        <v>9</v>
      </c>
      <c r="K30" s="212">
        <v>8</v>
      </c>
      <c r="L30" s="212">
        <v>8</v>
      </c>
      <c r="M30" s="212">
        <v>8</v>
      </c>
      <c r="N30" s="212">
        <v>8</v>
      </c>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c r="AT30" s="212"/>
      <c r="AU30" s="212"/>
      <c r="AV30" s="212"/>
      <c r="AW30" s="212"/>
      <c r="AX30" s="212"/>
      <c r="AY30" s="212"/>
      <c r="AZ30" s="212"/>
      <c r="BA30" s="212"/>
      <c r="BB30" s="212"/>
      <c r="BC30" s="212"/>
      <c r="BD30" s="212"/>
      <c r="BE30" s="212"/>
      <c r="BF30" s="212"/>
      <c r="BG30" s="212"/>
      <c r="BH30" s="212"/>
      <c r="BI30" s="212"/>
      <c r="BJ30" s="212"/>
      <c r="BK30" s="212"/>
      <c r="BL30" s="212"/>
      <c r="BM30" s="212"/>
      <c r="BN30" s="212"/>
      <c r="BO30" s="212"/>
      <c r="BP30" s="212"/>
      <c r="BQ30" s="212"/>
      <c r="BR30" s="212"/>
      <c r="BS30" s="212"/>
      <c r="BT30" s="212"/>
      <c r="BU30" s="212"/>
      <c r="BV30" s="212"/>
      <c r="BW30" s="212"/>
      <c r="BX30" s="212"/>
      <c r="BY30" s="212"/>
      <c r="BZ30" s="212"/>
      <c r="CA30" s="212"/>
      <c r="CB30" s="212"/>
      <c r="CC30" s="212"/>
      <c r="CD30" s="212"/>
      <c r="CE30" s="212"/>
      <c r="CF30" s="212"/>
    </row>
    <row r="31" spans="2:84" ht="15" customHeight="1" thickBot="1" x14ac:dyDescent="0.35">
      <c r="B31" s="700">
        <v>3</v>
      </c>
      <c r="C31" s="993"/>
      <c r="D31" s="263" t="s">
        <v>162</v>
      </c>
      <c r="E31" s="212"/>
      <c r="F31" s="212"/>
      <c r="G31" s="212"/>
      <c r="H31" s="212"/>
      <c r="I31" s="212"/>
      <c r="J31" s="212">
        <v>34</v>
      </c>
      <c r="K31" s="212">
        <v>34</v>
      </c>
      <c r="L31" s="212">
        <v>34</v>
      </c>
      <c r="M31" s="212">
        <v>34</v>
      </c>
      <c r="N31" s="212">
        <v>34</v>
      </c>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c r="AT31" s="212"/>
      <c r="AU31" s="212"/>
      <c r="AV31" s="212"/>
      <c r="AW31" s="212"/>
      <c r="AX31" s="212"/>
      <c r="AY31" s="212"/>
      <c r="AZ31" s="212"/>
      <c r="BA31" s="212"/>
      <c r="BB31" s="212"/>
      <c r="BC31" s="212"/>
      <c r="BD31" s="212"/>
      <c r="BE31" s="212"/>
      <c r="BF31" s="212"/>
      <c r="BG31" s="212"/>
      <c r="BH31" s="212"/>
      <c r="BI31" s="212"/>
      <c r="BJ31" s="212"/>
      <c r="BK31" s="212"/>
      <c r="BL31" s="212"/>
      <c r="BM31" s="212"/>
      <c r="BN31" s="212"/>
      <c r="BO31" s="212"/>
      <c r="BP31" s="212"/>
      <c r="BQ31" s="212"/>
      <c r="BR31" s="212"/>
      <c r="BS31" s="212"/>
      <c r="BT31" s="212"/>
      <c r="BU31" s="212"/>
      <c r="BV31" s="212"/>
      <c r="BW31" s="212"/>
      <c r="BX31" s="212"/>
      <c r="BY31" s="212"/>
      <c r="BZ31" s="212"/>
      <c r="CA31" s="212"/>
      <c r="CB31" s="212"/>
      <c r="CC31" s="212"/>
      <c r="CD31" s="212"/>
      <c r="CE31" s="212"/>
      <c r="CF31" s="212"/>
    </row>
    <row r="32" spans="2:84" ht="15" customHeight="1" thickBot="1" x14ac:dyDescent="0.35">
      <c r="B32" s="700">
        <v>4</v>
      </c>
      <c r="C32" s="993"/>
      <c r="D32" s="263" t="s">
        <v>198</v>
      </c>
      <c r="E32" s="197">
        <f>IF(SUM(E30:E31)=0,0,100-SUM(E30:E31))</f>
        <v>0</v>
      </c>
      <c r="F32" s="197">
        <f t="shared" ref="F32:BQ32" si="10">IF(SUM(F30:F31)=0,0,100-SUM(F30:F31))</f>
        <v>0</v>
      </c>
      <c r="G32" s="197">
        <f t="shared" si="10"/>
        <v>0</v>
      </c>
      <c r="H32" s="197">
        <f t="shared" si="10"/>
        <v>0</v>
      </c>
      <c r="I32" s="197">
        <f t="shared" si="10"/>
        <v>0</v>
      </c>
      <c r="J32" s="197">
        <f t="shared" si="10"/>
        <v>57</v>
      </c>
      <c r="K32" s="197">
        <f t="shared" si="10"/>
        <v>58</v>
      </c>
      <c r="L32" s="197">
        <f t="shared" si="10"/>
        <v>58</v>
      </c>
      <c r="M32" s="197">
        <f t="shared" si="10"/>
        <v>58</v>
      </c>
      <c r="N32" s="197">
        <f t="shared" si="10"/>
        <v>58</v>
      </c>
      <c r="O32" s="197">
        <f t="shared" si="10"/>
        <v>0</v>
      </c>
      <c r="P32" s="197">
        <f t="shared" si="10"/>
        <v>0</v>
      </c>
      <c r="Q32" s="197">
        <f t="shared" si="10"/>
        <v>0</v>
      </c>
      <c r="R32" s="197">
        <f t="shared" si="10"/>
        <v>0</v>
      </c>
      <c r="S32" s="197">
        <f t="shared" si="10"/>
        <v>0</v>
      </c>
      <c r="T32" s="197">
        <f t="shared" si="10"/>
        <v>0</v>
      </c>
      <c r="U32" s="197">
        <f t="shared" si="10"/>
        <v>0</v>
      </c>
      <c r="V32" s="197">
        <f t="shared" si="10"/>
        <v>0</v>
      </c>
      <c r="W32" s="197">
        <f t="shared" si="10"/>
        <v>0</v>
      </c>
      <c r="X32" s="197">
        <f t="shared" si="10"/>
        <v>0</v>
      </c>
      <c r="Y32" s="197">
        <f t="shared" si="10"/>
        <v>0</v>
      </c>
      <c r="Z32" s="197">
        <f t="shared" si="10"/>
        <v>0</v>
      </c>
      <c r="AA32" s="197">
        <f t="shared" si="10"/>
        <v>0</v>
      </c>
      <c r="AB32" s="197">
        <f t="shared" si="10"/>
        <v>0</v>
      </c>
      <c r="AC32" s="197">
        <f t="shared" si="10"/>
        <v>0</v>
      </c>
      <c r="AD32" s="197">
        <f t="shared" si="10"/>
        <v>0</v>
      </c>
      <c r="AE32" s="197">
        <f t="shared" si="10"/>
        <v>0</v>
      </c>
      <c r="AF32" s="197">
        <f t="shared" si="10"/>
        <v>0</v>
      </c>
      <c r="AG32" s="197">
        <f t="shared" si="10"/>
        <v>0</v>
      </c>
      <c r="AH32" s="197">
        <f t="shared" si="10"/>
        <v>0</v>
      </c>
      <c r="AI32" s="197">
        <f t="shared" si="10"/>
        <v>0</v>
      </c>
      <c r="AJ32" s="197">
        <f t="shared" si="10"/>
        <v>0</v>
      </c>
      <c r="AK32" s="197">
        <f t="shared" si="10"/>
        <v>0</v>
      </c>
      <c r="AL32" s="197">
        <f t="shared" si="10"/>
        <v>0</v>
      </c>
      <c r="AM32" s="197">
        <f t="shared" si="10"/>
        <v>0</v>
      </c>
      <c r="AN32" s="197">
        <f t="shared" si="10"/>
        <v>0</v>
      </c>
      <c r="AO32" s="197">
        <f t="shared" si="10"/>
        <v>0</v>
      </c>
      <c r="AP32" s="197">
        <f t="shared" si="10"/>
        <v>0</v>
      </c>
      <c r="AQ32" s="197">
        <f t="shared" si="10"/>
        <v>0</v>
      </c>
      <c r="AR32" s="197">
        <f t="shared" si="10"/>
        <v>0</v>
      </c>
      <c r="AS32" s="197">
        <f t="shared" si="10"/>
        <v>0</v>
      </c>
      <c r="AT32" s="197">
        <f t="shared" si="10"/>
        <v>0</v>
      </c>
      <c r="AU32" s="197">
        <f t="shared" si="10"/>
        <v>0</v>
      </c>
      <c r="AV32" s="197">
        <f t="shared" si="10"/>
        <v>0</v>
      </c>
      <c r="AW32" s="197">
        <f t="shared" si="10"/>
        <v>0</v>
      </c>
      <c r="AX32" s="197">
        <f t="shared" si="10"/>
        <v>0</v>
      </c>
      <c r="AY32" s="197">
        <f t="shared" si="10"/>
        <v>0</v>
      </c>
      <c r="AZ32" s="197">
        <f t="shared" si="10"/>
        <v>0</v>
      </c>
      <c r="BA32" s="197">
        <f t="shared" si="10"/>
        <v>0</v>
      </c>
      <c r="BB32" s="197">
        <f t="shared" si="10"/>
        <v>0</v>
      </c>
      <c r="BC32" s="197">
        <f t="shared" si="10"/>
        <v>0</v>
      </c>
      <c r="BD32" s="197">
        <f t="shared" si="10"/>
        <v>0</v>
      </c>
      <c r="BE32" s="197">
        <f t="shared" si="10"/>
        <v>0</v>
      </c>
      <c r="BF32" s="197">
        <f t="shared" si="10"/>
        <v>0</v>
      </c>
      <c r="BG32" s="197">
        <f t="shared" si="10"/>
        <v>0</v>
      </c>
      <c r="BH32" s="197">
        <f t="shared" si="10"/>
        <v>0</v>
      </c>
      <c r="BI32" s="197">
        <f t="shared" si="10"/>
        <v>0</v>
      </c>
      <c r="BJ32" s="197">
        <f t="shared" si="10"/>
        <v>0</v>
      </c>
      <c r="BK32" s="197">
        <f t="shared" si="10"/>
        <v>0</v>
      </c>
      <c r="BL32" s="197">
        <f t="shared" si="10"/>
        <v>0</v>
      </c>
      <c r="BM32" s="197">
        <f t="shared" si="10"/>
        <v>0</v>
      </c>
      <c r="BN32" s="197">
        <f t="shared" si="10"/>
        <v>0</v>
      </c>
      <c r="BO32" s="197">
        <f t="shared" si="10"/>
        <v>0</v>
      </c>
      <c r="BP32" s="197">
        <f t="shared" si="10"/>
        <v>0</v>
      </c>
      <c r="BQ32" s="197">
        <f t="shared" si="10"/>
        <v>0</v>
      </c>
      <c r="BR32" s="197">
        <f t="shared" ref="BR32:CF32" si="11">IF(SUM(BR30:BR31)=0,0,100-SUM(BR30:BR31))</f>
        <v>0</v>
      </c>
      <c r="BS32" s="197">
        <f t="shared" si="11"/>
        <v>0</v>
      </c>
      <c r="BT32" s="197">
        <f t="shared" si="11"/>
        <v>0</v>
      </c>
      <c r="BU32" s="197">
        <f t="shared" si="11"/>
        <v>0</v>
      </c>
      <c r="BV32" s="197">
        <f t="shared" si="11"/>
        <v>0</v>
      </c>
      <c r="BW32" s="197">
        <f t="shared" si="11"/>
        <v>0</v>
      </c>
      <c r="BX32" s="197">
        <f t="shared" si="11"/>
        <v>0</v>
      </c>
      <c r="BY32" s="197">
        <f t="shared" si="11"/>
        <v>0</v>
      </c>
      <c r="BZ32" s="197">
        <f t="shared" si="11"/>
        <v>0</v>
      </c>
      <c r="CA32" s="197">
        <f t="shared" si="11"/>
        <v>0</v>
      </c>
      <c r="CB32" s="197">
        <f t="shared" si="11"/>
        <v>0</v>
      </c>
      <c r="CC32" s="197">
        <f t="shared" si="11"/>
        <v>0</v>
      </c>
      <c r="CD32" s="197">
        <f t="shared" si="11"/>
        <v>0</v>
      </c>
      <c r="CE32" s="197">
        <f t="shared" si="11"/>
        <v>0</v>
      </c>
      <c r="CF32" s="197">
        <f t="shared" si="11"/>
        <v>0</v>
      </c>
    </row>
    <row r="33" spans="2:84" ht="12" customHeight="1" thickBot="1" x14ac:dyDescent="0.35">
      <c r="B33" s="700">
        <v>5</v>
      </c>
      <c r="C33" s="762"/>
      <c r="D33" s="779"/>
      <c r="E33" s="783"/>
      <c r="F33" s="783"/>
      <c r="G33" s="783"/>
      <c r="H33" s="783"/>
      <c r="I33" s="783"/>
      <c r="J33" s="783"/>
      <c r="K33" s="783"/>
      <c r="L33" s="783"/>
      <c r="M33" s="783"/>
      <c r="N33" s="783"/>
      <c r="O33" s="783"/>
      <c r="P33" s="783"/>
      <c r="Q33" s="783"/>
      <c r="R33" s="783"/>
      <c r="S33" s="783"/>
      <c r="T33" s="783"/>
      <c r="U33" s="783"/>
      <c r="V33" s="783"/>
      <c r="W33" s="783"/>
      <c r="X33" s="783"/>
      <c r="Y33" s="783"/>
      <c r="Z33" s="783"/>
      <c r="AA33" s="783"/>
      <c r="AB33" s="783"/>
      <c r="AC33" s="783"/>
      <c r="AD33" s="783"/>
      <c r="AE33" s="783"/>
      <c r="AF33" s="783"/>
      <c r="AG33" s="783"/>
      <c r="AH33" s="783"/>
      <c r="AI33" s="783"/>
      <c r="AJ33" s="783"/>
      <c r="AK33" s="783"/>
      <c r="AL33" s="783"/>
      <c r="AM33" s="783"/>
      <c r="AN33" s="783"/>
      <c r="AO33" s="783"/>
      <c r="AP33" s="783"/>
      <c r="AQ33" s="783"/>
      <c r="AR33" s="783"/>
      <c r="AS33" s="783"/>
      <c r="AT33" s="783"/>
      <c r="AU33" s="783"/>
      <c r="AV33" s="783"/>
      <c r="AW33" s="783"/>
      <c r="AX33" s="783"/>
      <c r="AY33" s="783"/>
      <c r="AZ33" s="783"/>
      <c r="BA33" s="783"/>
      <c r="BB33" s="783"/>
      <c r="BC33" s="783"/>
      <c r="BD33" s="783"/>
      <c r="BE33" s="783"/>
      <c r="BF33" s="783"/>
      <c r="BG33" s="783"/>
      <c r="BH33" s="783"/>
      <c r="BI33" s="783"/>
      <c r="BJ33" s="783"/>
      <c r="BK33" s="783"/>
      <c r="BL33" s="783"/>
      <c r="BM33" s="783"/>
      <c r="BN33" s="783"/>
      <c r="BO33" s="783"/>
      <c r="BP33" s="783"/>
      <c r="BQ33" s="783"/>
      <c r="BR33" s="783"/>
      <c r="BS33" s="783"/>
      <c r="BT33" s="783"/>
      <c r="BU33" s="783"/>
      <c r="BV33" s="783"/>
      <c r="BW33" s="783"/>
      <c r="BX33" s="783"/>
      <c r="BY33" s="783"/>
      <c r="BZ33" s="783"/>
      <c r="CA33" s="783"/>
      <c r="CB33" s="783"/>
      <c r="CC33" s="783"/>
      <c r="CD33" s="783"/>
      <c r="CE33" s="783"/>
      <c r="CF33" s="783"/>
    </row>
    <row r="34" spans="2:84" ht="15" customHeight="1" thickBot="1" x14ac:dyDescent="0.35">
      <c r="B34" s="700">
        <v>6</v>
      </c>
      <c r="C34" s="973" t="s">
        <v>190</v>
      </c>
      <c r="D34" s="235" t="s">
        <v>52</v>
      </c>
      <c r="E34" s="251">
        <f>IFERROR(ROUND(((5.88*10^-8)*(E10^1.2)+1)*E30,1),0)</f>
        <v>0</v>
      </c>
      <c r="F34" s="251">
        <f t="shared" ref="F34:BQ34" si="12">IFERROR(ROUND(((5.88*10^-8)*(F10^1.2)+1)*F30,1),0)</f>
        <v>0</v>
      </c>
      <c r="G34" s="251">
        <f t="shared" si="12"/>
        <v>0</v>
      </c>
      <c r="H34" s="251">
        <f t="shared" si="12"/>
        <v>0</v>
      </c>
      <c r="I34" s="251">
        <f t="shared" si="12"/>
        <v>0</v>
      </c>
      <c r="J34" s="251">
        <f t="shared" si="12"/>
        <v>10.1</v>
      </c>
      <c r="K34" s="251">
        <f t="shared" si="12"/>
        <v>9</v>
      </c>
      <c r="L34" s="251">
        <f t="shared" si="12"/>
        <v>9</v>
      </c>
      <c r="M34" s="251">
        <f t="shared" si="12"/>
        <v>9</v>
      </c>
      <c r="N34" s="251">
        <f t="shared" si="12"/>
        <v>9</v>
      </c>
      <c r="O34" s="251">
        <f t="shared" si="12"/>
        <v>0</v>
      </c>
      <c r="P34" s="251">
        <f t="shared" si="12"/>
        <v>0</v>
      </c>
      <c r="Q34" s="251">
        <f t="shared" si="12"/>
        <v>0</v>
      </c>
      <c r="R34" s="251">
        <f t="shared" si="12"/>
        <v>0</v>
      </c>
      <c r="S34" s="251">
        <f t="shared" si="12"/>
        <v>0</v>
      </c>
      <c r="T34" s="251">
        <f t="shared" si="12"/>
        <v>0</v>
      </c>
      <c r="U34" s="251">
        <f t="shared" si="12"/>
        <v>0</v>
      </c>
      <c r="V34" s="251">
        <f t="shared" si="12"/>
        <v>0</v>
      </c>
      <c r="W34" s="251">
        <f t="shared" si="12"/>
        <v>0</v>
      </c>
      <c r="X34" s="251">
        <f t="shared" si="12"/>
        <v>0</v>
      </c>
      <c r="Y34" s="251">
        <f t="shared" si="12"/>
        <v>0</v>
      </c>
      <c r="Z34" s="251">
        <f t="shared" si="12"/>
        <v>0</v>
      </c>
      <c r="AA34" s="251">
        <f t="shared" si="12"/>
        <v>0</v>
      </c>
      <c r="AB34" s="251">
        <f t="shared" si="12"/>
        <v>0</v>
      </c>
      <c r="AC34" s="251">
        <f t="shared" si="12"/>
        <v>0</v>
      </c>
      <c r="AD34" s="251">
        <f t="shared" si="12"/>
        <v>0</v>
      </c>
      <c r="AE34" s="251">
        <f t="shared" si="12"/>
        <v>0</v>
      </c>
      <c r="AF34" s="251">
        <f t="shared" si="12"/>
        <v>0</v>
      </c>
      <c r="AG34" s="251">
        <f t="shared" si="12"/>
        <v>0</v>
      </c>
      <c r="AH34" s="251">
        <f t="shared" si="12"/>
        <v>0</v>
      </c>
      <c r="AI34" s="251">
        <f t="shared" si="12"/>
        <v>0</v>
      </c>
      <c r="AJ34" s="251">
        <f t="shared" si="12"/>
        <v>0</v>
      </c>
      <c r="AK34" s="251">
        <f t="shared" si="12"/>
        <v>0</v>
      </c>
      <c r="AL34" s="251">
        <f t="shared" si="12"/>
        <v>0</v>
      </c>
      <c r="AM34" s="251">
        <f t="shared" si="12"/>
        <v>0</v>
      </c>
      <c r="AN34" s="251">
        <f t="shared" si="12"/>
        <v>0</v>
      </c>
      <c r="AO34" s="251">
        <f t="shared" si="12"/>
        <v>0</v>
      </c>
      <c r="AP34" s="251">
        <f t="shared" si="12"/>
        <v>0</v>
      </c>
      <c r="AQ34" s="251">
        <f t="shared" si="12"/>
        <v>0</v>
      </c>
      <c r="AR34" s="251">
        <f t="shared" si="12"/>
        <v>0</v>
      </c>
      <c r="AS34" s="251">
        <f t="shared" si="12"/>
        <v>0</v>
      </c>
      <c r="AT34" s="251">
        <f t="shared" si="12"/>
        <v>0</v>
      </c>
      <c r="AU34" s="251">
        <f t="shared" si="12"/>
        <v>0</v>
      </c>
      <c r="AV34" s="251">
        <f t="shared" si="12"/>
        <v>0</v>
      </c>
      <c r="AW34" s="251">
        <f t="shared" si="12"/>
        <v>0</v>
      </c>
      <c r="AX34" s="251">
        <f t="shared" si="12"/>
        <v>0</v>
      </c>
      <c r="AY34" s="251">
        <f t="shared" si="12"/>
        <v>0</v>
      </c>
      <c r="AZ34" s="251">
        <f t="shared" si="12"/>
        <v>0</v>
      </c>
      <c r="BA34" s="251">
        <f t="shared" si="12"/>
        <v>0</v>
      </c>
      <c r="BB34" s="251">
        <f t="shared" si="12"/>
        <v>0</v>
      </c>
      <c r="BC34" s="251">
        <f t="shared" si="12"/>
        <v>0</v>
      </c>
      <c r="BD34" s="251">
        <f t="shared" si="12"/>
        <v>0</v>
      </c>
      <c r="BE34" s="251">
        <f t="shared" si="12"/>
        <v>0</v>
      </c>
      <c r="BF34" s="251">
        <f t="shared" si="12"/>
        <v>0</v>
      </c>
      <c r="BG34" s="251">
        <f t="shared" si="12"/>
        <v>0</v>
      </c>
      <c r="BH34" s="251">
        <f t="shared" si="12"/>
        <v>0</v>
      </c>
      <c r="BI34" s="251">
        <f t="shared" si="12"/>
        <v>0</v>
      </c>
      <c r="BJ34" s="251">
        <f t="shared" si="12"/>
        <v>0</v>
      </c>
      <c r="BK34" s="251">
        <f t="shared" si="12"/>
        <v>0</v>
      </c>
      <c r="BL34" s="251">
        <f t="shared" si="12"/>
        <v>0</v>
      </c>
      <c r="BM34" s="251">
        <f t="shared" si="12"/>
        <v>0</v>
      </c>
      <c r="BN34" s="251">
        <f t="shared" si="12"/>
        <v>0</v>
      </c>
      <c r="BO34" s="251">
        <f t="shared" si="12"/>
        <v>0</v>
      </c>
      <c r="BP34" s="251">
        <f t="shared" si="12"/>
        <v>0</v>
      </c>
      <c r="BQ34" s="251">
        <f t="shared" si="12"/>
        <v>0</v>
      </c>
      <c r="BR34" s="251">
        <f t="shared" ref="BR34:CF34" si="13">IFERROR(ROUND(((5.88*10^-8)*(BR10^1.2)+1)*BR30,1),0)</f>
        <v>0</v>
      </c>
      <c r="BS34" s="251">
        <f t="shared" si="13"/>
        <v>0</v>
      </c>
      <c r="BT34" s="251">
        <f t="shared" si="13"/>
        <v>0</v>
      </c>
      <c r="BU34" s="251">
        <f t="shared" si="13"/>
        <v>0</v>
      </c>
      <c r="BV34" s="251">
        <f t="shared" si="13"/>
        <v>0</v>
      </c>
      <c r="BW34" s="251">
        <f t="shared" si="13"/>
        <v>0</v>
      </c>
      <c r="BX34" s="251">
        <f t="shared" si="13"/>
        <v>0</v>
      </c>
      <c r="BY34" s="251">
        <f t="shared" si="13"/>
        <v>0</v>
      </c>
      <c r="BZ34" s="251">
        <f t="shared" si="13"/>
        <v>0</v>
      </c>
      <c r="CA34" s="251">
        <f t="shared" si="13"/>
        <v>0</v>
      </c>
      <c r="CB34" s="251">
        <f t="shared" si="13"/>
        <v>0</v>
      </c>
      <c r="CC34" s="251">
        <f t="shared" si="13"/>
        <v>0</v>
      </c>
      <c r="CD34" s="251">
        <f t="shared" si="13"/>
        <v>0</v>
      </c>
      <c r="CE34" s="251">
        <f t="shared" si="13"/>
        <v>0</v>
      </c>
      <c r="CF34" s="251">
        <f t="shared" si="13"/>
        <v>0</v>
      </c>
    </row>
    <row r="35" spans="2:84" ht="15" customHeight="1" thickBot="1" x14ac:dyDescent="0.35">
      <c r="B35" s="700">
        <v>7</v>
      </c>
      <c r="C35" s="973"/>
      <c r="D35" s="235" t="s">
        <v>45</v>
      </c>
      <c r="E35" s="251">
        <f>IF(E32=0,0,100-E31-E34)</f>
        <v>0</v>
      </c>
      <c r="F35" s="251">
        <f t="shared" ref="F35:BQ35" si="14">IF(F32=0,0,100-F31-F34)</f>
        <v>0</v>
      </c>
      <c r="G35" s="251">
        <f t="shared" si="14"/>
        <v>0</v>
      </c>
      <c r="H35" s="251">
        <f t="shared" si="14"/>
        <v>0</v>
      </c>
      <c r="I35" s="251">
        <f t="shared" si="14"/>
        <v>0</v>
      </c>
      <c r="J35" s="251">
        <f t="shared" si="14"/>
        <v>55.9</v>
      </c>
      <c r="K35" s="251">
        <f t="shared" si="14"/>
        <v>57</v>
      </c>
      <c r="L35" s="251">
        <f t="shared" si="14"/>
        <v>57</v>
      </c>
      <c r="M35" s="251">
        <f t="shared" si="14"/>
        <v>57</v>
      </c>
      <c r="N35" s="251">
        <f t="shared" si="14"/>
        <v>57</v>
      </c>
      <c r="O35" s="251">
        <f t="shared" si="14"/>
        <v>0</v>
      </c>
      <c r="P35" s="251">
        <f t="shared" si="14"/>
        <v>0</v>
      </c>
      <c r="Q35" s="251">
        <f t="shared" si="14"/>
        <v>0</v>
      </c>
      <c r="R35" s="251">
        <f t="shared" si="14"/>
        <v>0</v>
      </c>
      <c r="S35" s="251">
        <f t="shared" si="14"/>
        <v>0</v>
      </c>
      <c r="T35" s="251">
        <f t="shared" si="14"/>
        <v>0</v>
      </c>
      <c r="U35" s="251">
        <f t="shared" si="14"/>
        <v>0</v>
      </c>
      <c r="V35" s="251">
        <f t="shared" si="14"/>
        <v>0</v>
      </c>
      <c r="W35" s="251">
        <f t="shared" si="14"/>
        <v>0</v>
      </c>
      <c r="X35" s="251">
        <f t="shared" si="14"/>
        <v>0</v>
      </c>
      <c r="Y35" s="251">
        <f t="shared" si="14"/>
        <v>0</v>
      </c>
      <c r="Z35" s="251">
        <f t="shared" si="14"/>
        <v>0</v>
      </c>
      <c r="AA35" s="251">
        <f t="shared" si="14"/>
        <v>0</v>
      </c>
      <c r="AB35" s="251">
        <f t="shared" si="14"/>
        <v>0</v>
      </c>
      <c r="AC35" s="251">
        <f t="shared" si="14"/>
        <v>0</v>
      </c>
      <c r="AD35" s="251">
        <f t="shared" si="14"/>
        <v>0</v>
      </c>
      <c r="AE35" s="251">
        <f t="shared" si="14"/>
        <v>0</v>
      </c>
      <c r="AF35" s="251">
        <f t="shared" si="14"/>
        <v>0</v>
      </c>
      <c r="AG35" s="251">
        <f t="shared" si="14"/>
        <v>0</v>
      </c>
      <c r="AH35" s="251">
        <f t="shared" si="14"/>
        <v>0</v>
      </c>
      <c r="AI35" s="251">
        <f t="shared" si="14"/>
        <v>0</v>
      </c>
      <c r="AJ35" s="251">
        <f t="shared" si="14"/>
        <v>0</v>
      </c>
      <c r="AK35" s="251">
        <f t="shared" si="14"/>
        <v>0</v>
      </c>
      <c r="AL35" s="251">
        <f t="shared" si="14"/>
        <v>0</v>
      </c>
      <c r="AM35" s="251">
        <f t="shared" si="14"/>
        <v>0</v>
      </c>
      <c r="AN35" s="251">
        <f t="shared" si="14"/>
        <v>0</v>
      </c>
      <c r="AO35" s="251">
        <f t="shared" si="14"/>
        <v>0</v>
      </c>
      <c r="AP35" s="251">
        <f t="shared" si="14"/>
        <v>0</v>
      </c>
      <c r="AQ35" s="251">
        <f t="shared" si="14"/>
        <v>0</v>
      </c>
      <c r="AR35" s="251">
        <f t="shared" si="14"/>
        <v>0</v>
      </c>
      <c r="AS35" s="251">
        <f t="shared" si="14"/>
        <v>0</v>
      </c>
      <c r="AT35" s="251">
        <f t="shared" si="14"/>
        <v>0</v>
      </c>
      <c r="AU35" s="251">
        <f t="shared" si="14"/>
        <v>0</v>
      </c>
      <c r="AV35" s="251">
        <f t="shared" si="14"/>
        <v>0</v>
      </c>
      <c r="AW35" s="251">
        <f t="shared" si="14"/>
        <v>0</v>
      </c>
      <c r="AX35" s="251">
        <f t="shared" si="14"/>
        <v>0</v>
      </c>
      <c r="AY35" s="251">
        <f t="shared" si="14"/>
        <v>0</v>
      </c>
      <c r="AZ35" s="251">
        <f t="shared" si="14"/>
        <v>0</v>
      </c>
      <c r="BA35" s="251">
        <f t="shared" si="14"/>
        <v>0</v>
      </c>
      <c r="BB35" s="251">
        <f t="shared" si="14"/>
        <v>0</v>
      </c>
      <c r="BC35" s="251">
        <f t="shared" si="14"/>
        <v>0</v>
      </c>
      <c r="BD35" s="251">
        <f t="shared" si="14"/>
        <v>0</v>
      </c>
      <c r="BE35" s="251">
        <f t="shared" si="14"/>
        <v>0</v>
      </c>
      <c r="BF35" s="251">
        <f t="shared" si="14"/>
        <v>0</v>
      </c>
      <c r="BG35" s="251">
        <f t="shared" si="14"/>
        <v>0</v>
      </c>
      <c r="BH35" s="251">
        <f t="shared" si="14"/>
        <v>0</v>
      </c>
      <c r="BI35" s="251">
        <f t="shared" si="14"/>
        <v>0</v>
      </c>
      <c r="BJ35" s="251">
        <f t="shared" si="14"/>
        <v>0</v>
      </c>
      <c r="BK35" s="251">
        <f t="shared" si="14"/>
        <v>0</v>
      </c>
      <c r="BL35" s="251">
        <f t="shared" si="14"/>
        <v>0</v>
      </c>
      <c r="BM35" s="251">
        <f t="shared" si="14"/>
        <v>0</v>
      </c>
      <c r="BN35" s="251">
        <f t="shared" si="14"/>
        <v>0</v>
      </c>
      <c r="BO35" s="251">
        <f t="shared" si="14"/>
        <v>0</v>
      </c>
      <c r="BP35" s="251">
        <f t="shared" si="14"/>
        <v>0</v>
      </c>
      <c r="BQ35" s="251">
        <f t="shared" si="14"/>
        <v>0</v>
      </c>
      <c r="BR35" s="251">
        <f t="shared" ref="BR35:CF35" si="15">IF(BR32=0,0,100-BR31-BR34)</f>
        <v>0</v>
      </c>
      <c r="BS35" s="251">
        <f t="shared" si="15"/>
        <v>0</v>
      </c>
      <c r="BT35" s="251">
        <f t="shared" si="15"/>
        <v>0</v>
      </c>
      <c r="BU35" s="251">
        <f t="shared" si="15"/>
        <v>0</v>
      </c>
      <c r="BV35" s="251">
        <f t="shared" si="15"/>
        <v>0</v>
      </c>
      <c r="BW35" s="251">
        <f t="shared" si="15"/>
        <v>0</v>
      </c>
      <c r="BX35" s="251">
        <f t="shared" si="15"/>
        <v>0</v>
      </c>
      <c r="BY35" s="251">
        <f t="shared" si="15"/>
        <v>0</v>
      </c>
      <c r="BZ35" s="251">
        <f t="shared" si="15"/>
        <v>0</v>
      </c>
      <c r="CA35" s="251">
        <f t="shared" si="15"/>
        <v>0</v>
      </c>
      <c r="CB35" s="251">
        <f t="shared" si="15"/>
        <v>0</v>
      </c>
      <c r="CC35" s="251">
        <f t="shared" si="15"/>
        <v>0</v>
      </c>
      <c r="CD35" s="251">
        <f t="shared" si="15"/>
        <v>0</v>
      </c>
      <c r="CE35" s="251">
        <f t="shared" si="15"/>
        <v>0</v>
      </c>
      <c r="CF35" s="251">
        <f t="shared" si="15"/>
        <v>0</v>
      </c>
    </row>
    <row r="36" spans="2:84" ht="15" customHeight="1" thickBot="1" x14ac:dyDescent="0.35">
      <c r="B36" s="700">
        <v>8</v>
      </c>
      <c r="C36" s="973"/>
      <c r="D36" s="235" t="s">
        <v>153</v>
      </c>
      <c r="E36" s="251">
        <f>IF(E30=0,0,(E10^0.95)*(1.94*10^-6)+1)</f>
        <v>0</v>
      </c>
      <c r="F36" s="251">
        <f t="shared" ref="F36:BQ36" si="16">IF(F30=0,0,(F10^0.95)*(1.94*10^-6)+1)</f>
        <v>0</v>
      </c>
      <c r="G36" s="251">
        <f t="shared" si="16"/>
        <v>0</v>
      </c>
      <c r="H36" s="251">
        <f t="shared" si="16"/>
        <v>0</v>
      </c>
      <c r="I36" s="251">
        <f t="shared" si="16"/>
        <v>0</v>
      </c>
      <c r="J36" s="251">
        <f t="shared" si="16"/>
        <v>1.1956264148329394</v>
      </c>
      <c r="K36" s="251">
        <f t="shared" si="16"/>
        <v>1.1951942291920532</v>
      </c>
      <c r="L36" s="251">
        <f t="shared" si="16"/>
        <v>1.1961309028787948</v>
      </c>
      <c r="M36" s="251">
        <f t="shared" si="16"/>
        <v>1.1956264148329394</v>
      </c>
      <c r="N36" s="251">
        <f t="shared" si="16"/>
        <v>1.1956264148329394</v>
      </c>
      <c r="O36" s="251">
        <f t="shared" si="16"/>
        <v>0</v>
      </c>
      <c r="P36" s="251">
        <f t="shared" si="16"/>
        <v>0</v>
      </c>
      <c r="Q36" s="251">
        <f t="shared" si="16"/>
        <v>0</v>
      </c>
      <c r="R36" s="251">
        <f t="shared" si="16"/>
        <v>0</v>
      </c>
      <c r="S36" s="251">
        <f t="shared" si="16"/>
        <v>0</v>
      </c>
      <c r="T36" s="251">
        <f t="shared" si="16"/>
        <v>0</v>
      </c>
      <c r="U36" s="251">
        <f t="shared" si="16"/>
        <v>0</v>
      </c>
      <c r="V36" s="251">
        <f t="shared" si="16"/>
        <v>0</v>
      </c>
      <c r="W36" s="251">
        <f t="shared" si="16"/>
        <v>0</v>
      </c>
      <c r="X36" s="251">
        <f t="shared" si="16"/>
        <v>0</v>
      </c>
      <c r="Y36" s="251">
        <f t="shared" si="16"/>
        <v>0</v>
      </c>
      <c r="Z36" s="251">
        <f t="shared" si="16"/>
        <v>0</v>
      </c>
      <c r="AA36" s="251">
        <f t="shared" si="16"/>
        <v>0</v>
      </c>
      <c r="AB36" s="251">
        <f t="shared" si="16"/>
        <v>0</v>
      </c>
      <c r="AC36" s="251">
        <f t="shared" si="16"/>
        <v>0</v>
      </c>
      <c r="AD36" s="251">
        <f t="shared" si="16"/>
        <v>0</v>
      </c>
      <c r="AE36" s="251">
        <f t="shared" si="16"/>
        <v>0</v>
      </c>
      <c r="AF36" s="251">
        <f t="shared" si="16"/>
        <v>0</v>
      </c>
      <c r="AG36" s="251">
        <f t="shared" si="16"/>
        <v>0</v>
      </c>
      <c r="AH36" s="251">
        <f t="shared" si="16"/>
        <v>0</v>
      </c>
      <c r="AI36" s="251">
        <f t="shared" si="16"/>
        <v>0</v>
      </c>
      <c r="AJ36" s="251">
        <f t="shared" si="16"/>
        <v>0</v>
      </c>
      <c r="AK36" s="251">
        <f t="shared" si="16"/>
        <v>0</v>
      </c>
      <c r="AL36" s="251">
        <f t="shared" si="16"/>
        <v>0</v>
      </c>
      <c r="AM36" s="251">
        <f t="shared" si="16"/>
        <v>0</v>
      </c>
      <c r="AN36" s="251">
        <f t="shared" si="16"/>
        <v>0</v>
      </c>
      <c r="AO36" s="251">
        <f t="shared" si="16"/>
        <v>0</v>
      </c>
      <c r="AP36" s="251">
        <f t="shared" si="16"/>
        <v>0</v>
      </c>
      <c r="AQ36" s="251">
        <f t="shared" si="16"/>
        <v>0</v>
      </c>
      <c r="AR36" s="251">
        <f t="shared" si="16"/>
        <v>0</v>
      </c>
      <c r="AS36" s="251">
        <f t="shared" si="16"/>
        <v>0</v>
      </c>
      <c r="AT36" s="251">
        <f t="shared" si="16"/>
        <v>0</v>
      </c>
      <c r="AU36" s="251">
        <f t="shared" si="16"/>
        <v>0</v>
      </c>
      <c r="AV36" s="251">
        <f t="shared" si="16"/>
        <v>0</v>
      </c>
      <c r="AW36" s="251">
        <f t="shared" si="16"/>
        <v>0</v>
      </c>
      <c r="AX36" s="251">
        <f t="shared" si="16"/>
        <v>0</v>
      </c>
      <c r="AY36" s="251">
        <f t="shared" si="16"/>
        <v>0</v>
      </c>
      <c r="AZ36" s="251">
        <f t="shared" si="16"/>
        <v>0</v>
      </c>
      <c r="BA36" s="251">
        <f t="shared" si="16"/>
        <v>0</v>
      </c>
      <c r="BB36" s="251">
        <f t="shared" si="16"/>
        <v>0</v>
      </c>
      <c r="BC36" s="251">
        <f t="shared" si="16"/>
        <v>0</v>
      </c>
      <c r="BD36" s="251">
        <f t="shared" si="16"/>
        <v>0</v>
      </c>
      <c r="BE36" s="251">
        <f t="shared" si="16"/>
        <v>0</v>
      </c>
      <c r="BF36" s="251">
        <f t="shared" si="16"/>
        <v>0</v>
      </c>
      <c r="BG36" s="251">
        <f t="shared" si="16"/>
        <v>0</v>
      </c>
      <c r="BH36" s="251">
        <f t="shared" si="16"/>
        <v>0</v>
      </c>
      <c r="BI36" s="251">
        <f t="shared" si="16"/>
        <v>0</v>
      </c>
      <c r="BJ36" s="251">
        <f t="shared" si="16"/>
        <v>0</v>
      </c>
      <c r="BK36" s="251">
        <f t="shared" si="16"/>
        <v>0</v>
      </c>
      <c r="BL36" s="251">
        <f t="shared" si="16"/>
        <v>0</v>
      </c>
      <c r="BM36" s="251">
        <f t="shared" si="16"/>
        <v>0</v>
      </c>
      <c r="BN36" s="251">
        <f t="shared" si="16"/>
        <v>0</v>
      </c>
      <c r="BO36" s="251">
        <f t="shared" si="16"/>
        <v>0</v>
      </c>
      <c r="BP36" s="251">
        <f t="shared" si="16"/>
        <v>0</v>
      </c>
      <c r="BQ36" s="251">
        <f t="shared" si="16"/>
        <v>0</v>
      </c>
      <c r="BR36" s="251">
        <f t="shared" ref="BR36:CF36" si="17">IF(BR30=0,0,(BR10^0.95)*(1.94*10^-6)+1)</f>
        <v>0</v>
      </c>
      <c r="BS36" s="251">
        <f t="shared" si="17"/>
        <v>0</v>
      </c>
      <c r="BT36" s="251">
        <f t="shared" si="17"/>
        <v>0</v>
      </c>
      <c r="BU36" s="251">
        <f t="shared" si="17"/>
        <v>0</v>
      </c>
      <c r="BV36" s="251">
        <f t="shared" si="17"/>
        <v>0</v>
      </c>
      <c r="BW36" s="251">
        <f t="shared" si="17"/>
        <v>0</v>
      </c>
      <c r="BX36" s="251">
        <f t="shared" si="17"/>
        <v>0</v>
      </c>
      <c r="BY36" s="251">
        <f t="shared" si="17"/>
        <v>0</v>
      </c>
      <c r="BZ36" s="251">
        <f t="shared" si="17"/>
        <v>0</v>
      </c>
      <c r="CA36" s="251">
        <f t="shared" si="17"/>
        <v>0</v>
      </c>
      <c r="CB36" s="251">
        <f t="shared" si="17"/>
        <v>0</v>
      </c>
      <c r="CC36" s="251">
        <f t="shared" si="17"/>
        <v>0</v>
      </c>
      <c r="CD36" s="251">
        <f t="shared" si="17"/>
        <v>0</v>
      </c>
      <c r="CE36" s="251">
        <f t="shared" si="17"/>
        <v>0</v>
      </c>
      <c r="CF36" s="251">
        <f t="shared" si="17"/>
        <v>0</v>
      </c>
    </row>
    <row r="37" spans="2:84" ht="12" customHeight="1" thickBot="1" x14ac:dyDescent="0.35">
      <c r="B37" s="700">
        <v>9</v>
      </c>
      <c r="C37" s="758"/>
      <c r="D37" s="759"/>
      <c r="E37" s="760"/>
      <c r="F37" s="760"/>
      <c r="G37" s="760"/>
      <c r="H37" s="760"/>
      <c r="I37" s="760"/>
      <c r="J37" s="760"/>
      <c r="K37" s="760"/>
      <c r="L37" s="760"/>
      <c r="M37" s="760"/>
      <c r="N37" s="760"/>
      <c r="O37" s="760"/>
      <c r="P37" s="760"/>
      <c r="Q37" s="760"/>
      <c r="R37" s="760"/>
      <c r="S37" s="760"/>
      <c r="T37" s="760"/>
      <c r="U37" s="760"/>
      <c r="V37" s="760"/>
      <c r="W37" s="760"/>
      <c r="X37" s="760"/>
      <c r="Y37" s="760"/>
      <c r="Z37" s="760"/>
      <c r="AA37" s="760"/>
      <c r="AB37" s="760"/>
      <c r="AC37" s="760"/>
      <c r="AD37" s="760"/>
      <c r="AE37" s="760"/>
      <c r="AF37" s="760"/>
      <c r="AG37" s="760"/>
      <c r="AH37" s="760"/>
      <c r="AI37" s="760"/>
      <c r="AJ37" s="760"/>
      <c r="AK37" s="760"/>
      <c r="AL37" s="760"/>
      <c r="AM37" s="760"/>
      <c r="AN37" s="760"/>
      <c r="AO37" s="760"/>
      <c r="AP37" s="760"/>
      <c r="AQ37" s="760"/>
      <c r="AR37" s="760"/>
      <c r="AS37" s="760"/>
      <c r="AT37" s="760"/>
      <c r="AU37" s="760"/>
      <c r="AV37" s="760"/>
      <c r="AW37" s="760"/>
      <c r="AX37" s="760"/>
      <c r="AY37" s="760"/>
      <c r="AZ37" s="760"/>
      <c r="BA37" s="760"/>
      <c r="BB37" s="760"/>
      <c r="BC37" s="760"/>
      <c r="BD37" s="760"/>
      <c r="BE37" s="760"/>
      <c r="BF37" s="760"/>
      <c r="BG37" s="760"/>
      <c r="BH37" s="760"/>
      <c r="BI37" s="760"/>
      <c r="BJ37" s="760"/>
      <c r="BK37" s="760"/>
      <c r="BL37" s="760"/>
      <c r="BM37" s="760"/>
      <c r="BN37" s="760"/>
      <c r="BO37" s="760"/>
      <c r="BP37" s="760"/>
      <c r="BQ37" s="760"/>
      <c r="BR37" s="760"/>
      <c r="BS37" s="760"/>
      <c r="BT37" s="760"/>
      <c r="BU37" s="760"/>
      <c r="BV37" s="760"/>
      <c r="BW37" s="760"/>
      <c r="BX37" s="760"/>
      <c r="BY37" s="760"/>
      <c r="BZ37" s="760"/>
      <c r="CA37" s="760"/>
      <c r="CB37" s="760"/>
      <c r="CC37" s="760"/>
      <c r="CD37" s="760"/>
      <c r="CE37" s="760"/>
      <c r="CF37" s="760"/>
    </row>
    <row r="38" spans="2:84" ht="21" customHeight="1" thickBot="1" x14ac:dyDescent="0.35">
      <c r="B38" s="700">
        <v>10</v>
      </c>
      <c r="C38" s="976" t="s">
        <v>202</v>
      </c>
      <c r="D38" s="236" t="s">
        <v>48</v>
      </c>
      <c r="E38" s="252">
        <f>+IF(E28=0,0,IFERROR((E28/10-E7*E31-E36*E34)/E35,0))</f>
        <v>0</v>
      </c>
      <c r="F38" s="252">
        <f t="shared" ref="F38:BQ38" si="18">+IF(F28=0,0,IFERROR((F28/10-F7*F31-F36*F34)/F35,0))</f>
        <v>0</v>
      </c>
      <c r="G38" s="252">
        <f t="shared" si="18"/>
        <v>0</v>
      </c>
      <c r="H38" s="252">
        <f t="shared" si="18"/>
        <v>0</v>
      </c>
      <c r="I38" s="252">
        <f t="shared" si="18"/>
        <v>0</v>
      </c>
      <c r="J38" s="252">
        <f t="shared" si="18"/>
        <v>4.1031157998244598</v>
      </c>
      <c r="K38" s="252">
        <f t="shared" si="18"/>
        <v>4.0470745953907281</v>
      </c>
      <c r="L38" s="252">
        <f t="shared" si="18"/>
        <v>4.0469266995454536</v>
      </c>
      <c r="M38" s="252">
        <f t="shared" si="18"/>
        <v>4.0470063555526936</v>
      </c>
      <c r="N38" s="252">
        <f t="shared" si="18"/>
        <v>4.0470063555526936</v>
      </c>
      <c r="O38" s="252">
        <f t="shared" si="18"/>
        <v>0</v>
      </c>
      <c r="P38" s="252">
        <f t="shared" si="18"/>
        <v>0</v>
      </c>
      <c r="Q38" s="252">
        <f t="shared" si="18"/>
        <v>0</v>
      </c>
      <c r="R38" s="252">
        <f t="shared" si="18"/>
        <v>0</v>
      </c>
      <c r="S38" s="252">
        <f t="shared" si="18"/>
        <v>0</v>
      </c>
      <c r="T38" s="252">
        <f t="shared" si="18"/>
        <v>0</v>
      </c>
      <c r="U38" s="252">
        <f t="shared" si="18"/>
        <v>0</v>
      </c>
      <c r="V38" s="252">
        <f t="shared" si="18"/>
        <v>0</v>
      </c>
      <c r="W38" s="252">
        <f t="shared" si="18"/>
        <v>0</v>
      </c>
      <c r="X38" s="252">
        <f t="shared" si="18"/>
        <v>0</v>
      </c>
      <c r="Y38" s="252">
        <f t="shared" si="18"/>
        <v>0</v>
      </c>
      <c r="Z38" s="252">
        <f t="shared" si="18"/>
        <v>0</v>
      </c>
      <c r="AA38" s="252">
        <f t="shared" si="18"/>
        <v>0</v>
      </c>
      <c r="AB38" s="252">
        <f t="shared" si="18"/>
        <v>0</v>
      </c>
      <c r="AC38" s="252">
        <f t="shared" si="18"/>
        <v>0</v>
      </c>
      <c r="AD38" s="252">
        <f t="shared" si="18"/>
        <v>0</v>
      </c>
      <c r="AE38" s="252">
        <f t="shared" si="18"/>
        <v>0</v>
      </c>
      <c r="AF38" s="252">
        <f t="shared" si="18"/>
        <v>0</v>
      </c>
      <c r="AG38" s="252">
        <f t="shared" si="18"/>
        <v>0</v>
      </c>
      <c r="AH38" s="252">
        <f t="shared" si="18"/>
        <v>0</v>
      </c>
      <c r="AI38" s="252">
        <f t="shared" si="18"/>
        <v>0</v>
      </c>
      <c r="AJ38" s="252">
        <f t="shared" si="18"/>
        <v>0</v>
      </c>
      <c r="AK38" s="252">
        <f t="shared" si="18"/>
        <v>0</v>
      </c>
      <c r="AL38" s="252">
        <f t="shared" si="18"/>
        <v>0</v>
      </c>
      <c r="AM38" s="252">
        <f t="shared" si="18"/>
        <v>0</v>
      </c>
      <c r="AN38" s="252">
        <f t="shared" si="18"/>
        <v>0</v>
      </c>
      <c r="AO38" s="252">
        <f t="shared" si="18"/>
        <v>0</v>
      </c>
      <c r="AP38" s="252">
        <f t="shared" si="18"/>
        <v>0</v>
      </c>
      <c r="AQ38" s="252">
        <f t="shared" si="18"/>
        <v>0</v>
      </c>
      <c r="AR38" s="252">
        <f t="shared" si="18"/>
        <v>0</v>
      </c>
      <c r="AS38" s="252">
        <f t="shared" si="18"/>
        <v>0</v>
      </c>
      <c r="AT38" s="252">
        <f t="shared" si="18"/>
        <v>0</v>
      </c>
      <c r="AU38" s="252">
        <f t="shared" si="18"/>
        <v>0</v>
      </c>
      <c r="AV38" s="252">
        <f t="shared" si="18"/>
        <v>0</v>
      </c>
      <c r="AW38" s="252">
        <f t="shared" si="18"/>
        <v>0</v>
      </c>
      <c r="AX38" s="252">
        <f t="shared" si="18"/>
        <v>0</v>
      </c>
      <c r="AY38" s="252">
        <f t="shared" si="18"/>
        <v>0</v>
      </c>
      <c r="AZ38" s="252">
        <f t="shared" si="18"/>
        <v>0</v>
      </c>
      <c r="BA38" s="252">
        <f t="shared" si="18"/>
        <v>0</v>
      </c>
      <c r="BB38" s="252">
        <f t="shared" si="18"/>
        <v>0</v>
      </c>
      <c r="BC38" s="252">
        <f t="shared" si="18"/>
        <v>0</v>
      </c>
      <c r="BD38" s="252">
        <f t="shared" si="18"/>
        <v>0</v>
      </c>
      <c r="BE38" s="252">
        <f t="shared" si="18"/>
        <v>0</v>
      </c>
      <c r="BF38" s="252">
        <f t="shared" si="18"/>
        <v>0</v>
      </c>
      <c r="BG38" s="252">
        <f t="shared" si="18"/>
        <v>0</v>
      </c>
      <c r="BH38" s="252">
        <f t="shared" si="18"/>
        <v>0</v>
      </c>
      <c r="BI38" s="252">
        <f t="shared" si="18"/>
        <v>0</v>
      </c>
      <c r="BJ38" s="252">
        <f t="shared" si="18"/>
        <v>0</v>
      </c>
      <c r="BK38" s="252">
        <f t="shared" si="18"/>
        <v>0</v>
      </c>
      <c r="BL38" s="252">
        <f t="shared" si="18"/>
        <v>0</v>
      </c>
      <c r="BM38" s="252">
        <f t="shared" si="18"/>
        <v>0</v>
      </c>
      <c r="BN38" s="252">
        <f t="shared" si="18"/>
        <v>0</v>
      </c>
      <c r="BO38" s="252">
        <f t="shared" si="18"/>
        <v>0</v>
      </c>
      <c r="BP38" s="252">
        <f t="shared" si="18"/>
        <v>0</v>
      </c>
      <c r="BQ38" s="252">
        <f t="shared" si="18"/>
        <v>0</v>
      </c>
      <c r="BR38" s="252">
        <f t="shared" ref="BR38:CF38" si="19">+IF(BR28=0,0,IFERROR((BR28/10-BR7*BR31-BR36*BR34)/BR35,0))</f>
        <v>0</v>
      </c>
      <c r="BS38" s="252">
        <f t="shared" si="19"/>
        <v>0</v>
      </c>
      <c r="BT38" s="252">
        <f t="shared" si="19"/>
        <v>0</v>
      </c>
      <c r="BU38" s="252">
        <f t="shared" si="19"/>
        <v>0</v>
      </c>
      <c r="BV38" s="252">
        <f t="shared" si="19"/>
        <v>0</v>
      </c>
      <c r="BW38" s="252">
        <f t="shared" si="19"/>
        <v>0</v>
      </c>
      <c r="BX38" s="252">
        <f t="shared" si="19"/>
        <v>0</v>
      </c>
      <c r="BY38" s="252">
        <f t="shared" si="19"/>
        <v>0</v>
      </c>
      <c r="BZ38" s="252">
        <f t="shared" si="19"/>
        <v>0</v>
      </c>
      <c r="CA38" s="252">
        <f t="shared" si="19"/>
        <v>0</v>
      </c>
      <c r="CB38" s="252">
        <f t="shared" si="19"/>
        <v>0</v>
      </c>
      <c r="CC38" s="252">
        <f t="shared" si="19"/>
        <v>0</v>
      </c>
      <c r="CD38" s="252">
        <f t="shared" si="19"/>
        <v>0</v>
      </c>
      <c r="CE38" s="252">
        <f t="shared" si="19"/>
        <v>0</v>
      </c>
      <c r="CF38" s="252">
        <f t="shared" si="19"/>
        <v>0</v>
      </c>
    </row>
    <row r="39" spans="2:84" ht="15" customHeight="1" thickBot="1" x14ac:dyDescent="0.35">
      <c r="B39" s="700">
        <v>11</v>
      </c>
      <c r="C39" s="976"/>
      <c r="D39" s="237" t="s">
        <v>40</v>
      </c>
      <c r="E39" s="282">
        <f>+IF(E28=0,0,IFERROR(IF(E38&gt;E8,0,ROUND(IF(E38&gt;E9,E35*(E8-E38)/(E8-E9),E35),1)),0))</f>
        <v>0</v>
      </c>
      <c r="F39" s="282">
        <f t="shared" ref="F39:BQ39" si="20">+IF(F28=0,0,IFERROR(IF(F38&gt;F8,0,ROUND(IF(F38&gt;F9,F35*(F8-F38)/(F8-F9),F35),1)),0))</f>
        <v>0</v>
      </c>
      <c r="G39" s="282">
        <f t="shared" si="20"/>
        <v>0</v>
      </c>
      <c r="H39" s="282">
        <f t="shared" si="20"/>
        <v>0</v>
      </c>
      <c r="I39" s="282">
        <f t="shared" si="20"/>
        <v>0</v>
      </c>
      <c r="J39" s="282">
        <f t="shared" si="20"/>
        <v>2.7</v>
      </c>
      <c r="K39" s="282">
        <f t="shared" si="20"/>
        <v>4.4000000000000004</v>
      </c>
      <c r="L39" s="282">
        <f t="shared" si="20"/>
        <v>4.4000000000000004</v>
      </c>
      <c r="M39" s="282">
        <f t="shared" si="20"/>
        <v>5.5</v>
      </c>
      <c r="N39" s="282">
        <f t="shared" si="20"/>
        <v>5.5</v>
      </c>
      <c r="O39" s="282">
        <f t="shared" si="20"/>
        <v>0</v>
      </c>
      <c r="P39" s="282">
        <f t="shared" si="20"/>
        <v>0</v>
      </c>
      <c r="Q39" s="282">
        <f t="shared" si="20"/>
        <v>0</v>
      </c>
      <c r="R39" s="282">
        <f t="shared" si="20"/>
        <v>0</v>
      </c>
      <c r="S39" s="282">
        <f t="shared" si="20"/>
        <v>0</v>
      </c>
      <c r="T39" s="282">
        <f t="shared" si="20"/>
        <v>0</v>
      </c>
      <c r="U39" s="282">
        <f t="shared" si="20"/>
        <v>0</v>
      </c>
      <c r="V39" s="282">
        <f t="shared" si="20"/>
        <v>0</v>
      </c>
      <c r="W39" s="282">
        <f t="shared" si="20"/>
        <v>0</v>
      </c>
      <c r="X39" s="282">
        <f t="shared" si="20"/>
        <v>0</v>
      </c>
      <c r="Y39" s="282">
        <f t="shared" si="20"/>
        <v>0</v>
      </c>
      <c r="Z39" s="282">
        <f t="shared" si="20"/>
        <v>0</v>
      </c>
      <c r="AA39" s="282">
        <f t="shared" si="20"/>
        <v>0</v>
      </c>
      <c r="AB39" s="282">
        <f t="shared" si="20"/>
        <v>0</v>
      </c>
      <c r="AC39" s="282">
        <f t="shared" si="20"/>
        <v>0</v>
      </c>
      <c r="AD39" s="282">
        <f t="shared" si="20"/>
        <v>0</v>
      </c>
      <c r="AE39" s="282">
        <f t="shared" si="20"/>
        <v>0</v>
      </c>
      <c r="AF39" s="282">
        <f t="shared" si="20"/>
        <v>0</v>
      </c>
      <c r="AG39" s="282">
        <f t="shared" si="20"/>
        <v>0</v>
      </c>
      <c r="AH39" s="282">
        <f t="shared" si="20"/>
        <v>0</v>
      </c>
      <c r="AI39" s="282">
        <f t="shared" si="20"/>
        <v>0</v>
      </c>
      <c r="AJ39" s="282">
        <f t="shared" si="20"/>
        <v>0</v>
      </c>
      <c r="AK39" s="282">
        <f t="shared" si="20"/>
        <v>0</v>
      </c>
      <c r="AL39" s="282">
        <f t="shared" si="20"/>
        <v>0</v>
      </c>
      <c r="AM39" s="282">
        <f t="shared" si="20"/>
        <v>0</v>
      </c>
      <c r="AN39" s="282">
        <f t="shared" si="20"/>
        <v>0</v>
      </c>
      <c r="AO39" s="282">
        <f t="shared" si="20"/>
        <v>0</v>
      </c>
      <c r="AP39" s="282">
        <f t="shared" si="20"/>
        <v>0</v>
      </c>
      <c r="AQ39" s="282">
        <f t="shared" si="20"/>
        <v>0</v>
      </c>
      <c r="AR39" s="282">
        <f t="shared" si="20"/>
        <v>0</v>
      </c>
      <c r="AS39" s="282">
        <f t="shared" si="20"/>
        <v>0</v>
      </c>
      <c r="AT39" s="282">
        <f t="shared" si="20"/>
        <v>0</v>
      </c>
      <c r="AU39" s="282">
        <f t="shared" si="20"/>
        <v>0</v>
      </c>
      <c r="AV39" s="282">
        <f t="shared" si="20"/>
        <v>0</v>
      </c>
      <c r="AW39" s="282">
        <f t="shared" si="20"/>
        <v>0</v>
      </c>
      <c r="AX39" s="282">
        <f t="shared" si="20"/>
        <v>0</v>
      </c>
      <c r="AY39" s="282">
        <f t="shared" si="20"/>
        <v>0</v>
      </c>
      <c r="AZ39" s="282">
        <f t="shared" si="20"/>
        <v>0</v>
      </c>
      <c r="BA39" s="282">
        <f t="shared" si="20"/>
        <v>0</v>
      </c>
      <c r="BB39" s="282">
        <f t="shared" si="20"/>
        <v>0</v>
      </c>
      <c r="BC39" s="282">
        <f t="shared" si="20"/>
        <v>0</v>
      </c>
      <c r="BD39" s="282">
        <f t="shared" si="20"/>
        <v>0</v>
      </c>
      <c r="BE39" s="282">
        <f t="shared" si="20"/>
        <v>0</v>
      </c>
      <c r="BF39" s="282">
        <f t="shared" si="20"/>
        <v>0</v>
      </c>
      <c r="BG39" s="282">
        <f t="shared" si="20"/>
        <v>0</v>
      </c>
      <c r="BH39" s="282">
        <f t="shared" si="20"/>
        <v>0</v>
      </c>
      <c r="BI39" s="282">
        <f t="shared" si="20"/>
        <v>0</v>
      </c>
      <c r="BJ39" s="282">
        <f t="shared" si="20"/>
        <v>0</v>
      </c>
      <c r="BK39" s="282">
        <f t="shared" si="20"/>
        <v>0</v>
      </c>
      <c r="BL39" s="282">
        <f t="shared" si="20"/>
        <v>0</v>
      </c>
      <c r="BM39" s="282">
        <f t="shared" si="20"/>
        <v>0</v>
      </c>
      <c r="BN39" s="282">
        <f t="shared" si="20"/>
        <v>0</v>
      </c>
      <c r="BO39" s="282">
        <f t="shared" si="20"/>
        <v>0</v>
      </c>
      <c r="BP39" s="282">
        <f t="shared" si="20"/>
        <v>0</v>
      </c>
      <c r="BQ39" s="282">
        <f t="shared" si="20"/>
        <v>0</v>
      </c>
      <c r="BR39" s="282">
        <f t="shared" ref="BR39:CF39" si="21">+IF(BR28=0,0,IFERROR(IF(BR38&gt;BR8,0,ROUND(IF(BR38&gt;BR9,BR35*(BR8-BR38)/(BR8-BR9),BR35),1)),0))</f>
        <v>0</v>
      </c>
      <c r="BS39" s="282">
        <f t="shared" si="21"/>
        <v>0</v>
      </c>
      <c r="BT39" s="282">
        <f t="shared" si="21"/>
        <v>0</v>
      </c>
      <c r="BU39" s="282">
        <f t="shared" si="21"/>
        <v>0</v>
      </c>
      <c r="BV39" s="282">
        <f t="shared" si="21"/>
        <v>0</v>
      </c>
      <c r="BW39" s="282">
        <f t="shared" si="21"/>
        <v>0</v>
      </c>
      <c r="BX39" s="282">
        <f t="shared" si="21"/>
        <v>0</v>
      </c>
      <c r="BY39" s="282">
        <f t="shared" si="21"/>
        <v>0</v>
      </c>
      <c r="BZ39" s="282">
        <f t="shared" si="21"/>
        <v>0</v>
      </c>
      <c r="CA39" s="282">
        <f t="shared" si="21"/>
        <v>0</v>
      </c>
      <c r="CB39" s="282">
        <f t="shared" si="21"/>
        <v>0</v>
      </c>
      <c r="CC39" s="282">
        <f t="shared" si="21"/>
        <v>0</v>
      </c>
      <c r="CD39" s="282">
        <f t="shared" si="21"/>
        <v>0</v>
      </c>
      <c r="CE39" s="282">
        <f t="shared" si="21"/>
        <v>0</v>
      </c>
      <c r="CF39" s="282">
        <f t="shared" si="21"/>
        <v>0</v>
      </c>
    </row>
    <row r="40" spans="2:84" ht="15" customHeight="1" thickBot="1" x14ac:dyDescent="0.35">
      <c r="B40" s="700">
        <v>12</v>
      </c>
      <c r="C40" s="976"/>
      <c r="D40" s="237" t="s">
        <v>37</v>
      </c>
      <c r="E40" s="282">
        <f>+ROUND(E35-E39,1)</f>
        <v>0</v>
      </c>
      <c r="F40" s="282">
        <f t="shared" ref="F40:BQ40" si="22">+ROUND(F35-F39,1)</f>
        <v>0</v>
      </c>
      <c r="G40" s="282">
        <f t="shared" si="22"/>
        <v>0</v>
      </c>
      <c r="H40" s="282">
        <f t="shared" si="22"/>
        <v>0</v>
      </c>
      <c r="I40" s="282">
        <f t="shared" si="22"/>
        <v>0</v>
      </c>
      <c r="J40" s="282">
        <f t="shared" si="22"/>
        <v>53.2</v>
      </c>
      <c r="K40" s="282">
        <f t="shared" si="22"/>
        <v>52.6</v>
      </c>
      <c r="L40" s="282">
        <f t="shared" si="22"/>
        <v>52.6</v>
      </c>
      <c r="M40" s="282">
        <f t="shared" si="22"/>
        <v>51.5</v>
      </c>
      <c r="N40" s="282">
        <f t="shared" si="22"/>
        <v>51.5</v>
      </c>
      <c r="O40" s="282">
        <f t="shared" si="22"/>
        <v>0</v>
      </c>
      <c r="P40" s="282">
        <f t="shared" si="22"/>
        <v>0</v>
      </c>
      <c r="Q40" s="282">
        <f t="shared" si="22"/>
        <v>0</v>
      </c>
      <c r="R40" s="282">
        <f t="shared" si="22"/>
        <v>0</v>
      </c>
      <c r="S40" s="282">
        <f t="shared" si="22"/>
        <v>0</v>
      </c>
      <c r="T40" s="282">
        <f t="shared" si="22"/>
        <v>0</v>
      </c>
      <c r="U40" s="282">
        <f t="shared" si="22"/>
        <v>0</v>
      </c>
      <c r="V40" s="282">
        <f t="shared" si="22"/>
        <v>0</v>
      </c>
      <c r="W40" s="282">
        <f t="shared" si="22"/>
        <v>0</v>
      </c>
      <c r="X40" s="282">
        <f t="shared" si="22"/>
        <v>0</v>
      </c>
      <c r="Y40" s="282">
        <f t="shared" si="22"/>
        <v>0</v>
      </c>
      <c r="Z40" s="282">
        <f t="shared" si="22"/>
        <v>0</v>
      </c>
      <c r="AA40" s="282">
        <f t="shared" si="22"/>
        <v>0</v>
      </c>
      <c r="AB40" s="282">
        <f t="shared" si="22"/>
        <v>0</v>
      </c>
      <c r="AC40" s="282">
        <f t="shared" si="22"/>
        <v>0</v>
      </c>
      <c r="AD40" s="282">
        <f t="shared" si="22"/>
        <v>0</v>
      </c>
      <c r="AE40" s="282">
        <f t="shared" si="22"/>
        <v>0</v>
      </c>
      <c r="AF40" s="282">
        <f t="shared" si="22"/>
        <v>0</v>
      </c>
      <c r="AG40" s="282">
        <f t="shared" si="22"/>
        <v>0</v>
      </c>
      <c r="AH40" s="282">
        <f t="shared" si="22"/>
        <v>0</v>
      </c>
      <c r="AI40" s="282">
        <f t="shared" si="22"/>
        <v>0</v>
      </c>
      <c r="AJ40" s="282">
        <f t="shared" si="22"/>
        <v>0</v>
      </c>
      <c r="AK40" s="282">
        <f t="shared" si="22"/>
        <v>0</v>
      </c>
      <c r="AL40" s="282">
        <f t="shared" si="22"/>
        <v>0</v>
      </c>
      <c r="AM40" s="282">
        <f t="shared" si="22"/>
        <v>0</v>
      </c>
      <c r="AN40" s="282">
        <f t="shared" si="22"/>
        <v>0</v>
      </c>
      <c r="AO40" s="282">
        <f t="shared" si="22"/>
        <v>0</v>
      </c>
      <c r="AP40" s="282">
        <f t="shared" si="22"/>
        <v>0</v>
      </c>
      <c r="AQ40" s="282">
        <f t="shared" si="22"/>
        <v>0</v>
      </c>
      <c r="AR40" s="282">
        <f t="shared" si="22"/>
        <v>0</v>
      </c>
      <c r="AS40" s="282">
        <f t="shared" si="22"/>
        <v>0</v>
      </c>
      <c r="AT40" s="282">
        <f t="shared" si="22"/>
        <v>0</v>
      </c>
      <c r="AU40" s="282">
        <f t="shared" si="22"/>
        <v>0</v>
      </c>
      <c r="AV40" s="282">
        <f t="shared" si="22"/>
        <v>0</v>
      </c>
      <c r="AW40" s="282">
        <f t="shared" si="22"/>
        <v>0</v>
      </c>
      <c r="AX40" s="282">
        <f t="shared" si="22"/>
        <v>0</v>
      </c>
      <c r="AY40" s="282">
        <f t="shared" si="22"/>
        <v>0</v>
      </c>
      <c r="AZ40" s="282">
        <f t="shared" si="22"/>
        <v>0</v>
      </c>
      <c r="BA40" s="282">
        <f t="shared" si="22"/>
        <v>0</v>
      </c>
      <c r="BB40" s="282">
        <f t="shared" si="22"/>
        <v>0</v>
      </c>
      <c r="BC40" s="282">
        <f t="shared" si="22"/>
        <v>0</v>
      </c>
      <c r="BD40" s="282">
        <f t="shared" si="22"/>
        <v>0</v>
      </c>
      <c r="BE40" s="282">
        <f t="shared" si="22"/>
        <v>0</v>
      </c>
      <c r="BF40" s="282">
        <f t="shared" si="22"/>
        <v>0</v>
      </c>
      <c r="BG40" s="282">
        <f t="shared" si="22"/>
        <v>0</v>
      </c>
      <c r="BH40" s="282">
        <f t="shared" si="22"/>
        <v>0</v>
      </c>
      <c r="BI40" s="282">
        <f t="shared" si="22"/>
        <v>0</v>
      </c>
      <c r="BJ40" s="282">
        <f t="shared" si="22"/>
        <v>0</v>
      </c>
      <c r="BK40" s="282">
        <f t="shared" si="22"/>
        <v>0</v>
      </c>
      <c r="BL40" s="282">
        <f t="shared" si="22"/>
        <v>0</v>
      </c>
      <c r="BM40" s="282">
        <f t="shared" si="22"/>
        <v>0</v>
      </c>
      <c r="BN40" s="282">
        <f t="shared" si="22"/>
        <v>0</v>
      </c>
      <c r="BO40" s="282">
        <f t="shared" si="22"/>
        <v>0</v>
      </c>
      <c r="BP40" s="282">
        <f t="shared" si="22"/>
        <v>0</v>
      </c>
      <c r="BQ40" s="282">
        <f t="shared" si="22"/>
        <v>0</v>
      </c>
      <c r="BR40" s="282">
        <f t="shared" ref="BR40:CF40" si="23">+ROUND(BR35-BR39,1)</f>
        <v>0</v>
      </c>
      <c r="BS40" s="282">
        <f t="shared" si="23"/>
        <v>0</v>
      </c>
      <c r="BT40" s="282">
        <f t="shared" si="23"/>
        <v>0</v>
      </c>
      <c r="BU40" s="282">
        <f t="shared" si="23"/>
        <v>0</v>
      </c>
      <c r="BV40" s="282">
        <f t="shared" si="23"/>
        <v>0</v>
      </c>
      <c r="BW40" s="282">
        <f t="shared" si="23"/>
        <v>0</v>
      </c>
      <c r="BX40" s="282">
        <f t="shared" si="23"/>
        <v>0</v>
      </c>
      <c r="BY40" s="282">
        <f t="shared" si="23"/>
        <v>0</v>
      </c>
      <c r="BZ40" s="282">
        <f t="shared" si="23"/>
        <v>0</v>
      </c>
      <c r="CA40" s="282">
        <f t="shared" si="23"/>
        <v>0</v>
      </c>
      <c r="CB40" s="282">
        <f t="shared" si="23"/>
        <v>0</v>
      </c>
      <c r="CC40" s="282">
        <f t="shared" si="23"/>
        <v>0</v>
      </c>
      <c r="CD40" s="282">
        <f t="shared" si="23"/>
        <v>0</v>
      </c>
      <c r="CE40" s="282">
        <f t="shared" si="23"/>
        <v>0</v>
      </c>
      <c r="CF40" s="282">
        <f t="shared" si="23"/>
        <v>0</v>
      </c>
    </row>
    <row r="41" spans="2:84" ht="15" customHeight="1" thickBot="1" x14ac:dyDescent="0.35">
      <c r="B41" s="700">
        <v>13</v>
      </c>
      <c r="C41" s="976"/>
      <c r="D41" s="237" t="s">
        <v>193</v>
      </c>
      <c r="E41" s="282">
        <f>IF(E28=0,0,100-SUM(E39:E40))</f>
        <v>0</v>
      </c>
      <c r="F41" s="282">
        <f t="shared" ref="F41:BQ41" si="24">IF(F28=0,0,100-SUM(F39:F40))</f>
        <v>0</v>
      </c>
      <c r="G41" s="282">
        <f t="shared" si="24"/>
        <v>0</v>
      </c>
      <c r="H41" s="282">
        <f t="shared" si="24"/>
        <v>0</v>
      </c>
      <c r="I41" s="282">
        <f t="shared" si="24"/>
        <v>0</v>
      </c>
      <c r="J41" s="282">
        <f t="shared" si="24"/>
        <v>44.099999999999994</v>
      </c>
      <c r="K41" s="282">
        <f t="shared" si="24"/>
        <v>43</v>
      </c>
      <c r="L41" s="282">
        <f t="shared" si="24"/>
        <v>43</v>
      </c>
      <c r="M41" s="282">
        <f t="shared" si="24"/>
        <v>43</v>
      </c>
      <c r="N41" s="282">
        <f t="shared" si="24"/>
        <v>43</v>
      </c>
      <c r="O41" s="282">
        <f t="shared" si="24"/>
        <v>0</v>
      </c>
      <c r="P41" s="282">
        <f t="shared" si="24"/>
        <v>0</v>
      </c>
      <c r="Q41" s="282">
        <f t="shared" si="24"/>
        <v>0</v>
      </c>
      <c r="R41" s="282">
        <f t="shared" si="24"/>
        <v>0</v>
      </c>
      <c r="S41" s="282">
        <f t="shared" si="24"/>
        <v>0</v>
      </c>
      <c r="T41" s="282">
        <f t="shared" si="24"/>
        <v>0</v>
      </c>
      <c r="U41" s="282">
        <f t="shared" si="24"/>
        <v>0</v>
      </c>
      <c r="V41" s="282">
        <f t="shared" si="24"/>
        <v>0</v>
      </c>
      <c r="W41" s="282">
        <f t="shared" si="24"/>
        <v>0</v>
      </c>
      <c r="X41" s="282">
        <f t="shared" si="24"/>
        <v>0</v>
      </c>
      <c r="Y41" s="282">
        <f t="shared" si="24"/>
        <v>0</v>
      </c>
      <c r="Z41" s="282">
        <f t="shared" si="24"/>
        <v>0</v>
      </c>
      <c r="AA41" s="282">
        <f t="shared" si="24"/>
        <v>0</v>
      </c>
      <c r="AB41" s="282">
        <f t="shared" si="24"/>
        <v>0</v>
      </c>
      <c r="AC41" s="282">
        <f t="shared" si="24"/>
        <v>0</v>
      </c>
      <c r="AD41" s="282">
        <f t="shared" si="24"/>
        <v>0</v>
      </c>
      <c r="AE41" s="282">
        <f t="shared" si="24"/>
        <v>0</v>
      </c>
      <c r="AF41" s="282">
        <f t="shared" si="24"/>
        <v>0</v>
      </c>
      <c r="AG41" s="282">
        <f t="shared" si="24"/>
        <v>0</v>
      </c>
      <c r="AH41" s="282">
        <f t="shared" si="24"/>
        <v>0</v>
      </c>
      <c r="AI41" s="282">
        <f t="shared" si="24"/>
        <v>0</v>
      </c>
      <c r="AJ41" s="282">
        <f t="shared" si="24"/>
        <v>0</v>
      </c>
      <c r="AK41" s="282">
        <f t="shared" si="24"/>
        <v>0</v>
      </c>
      <c r="AL41" s="282">
        <f t="shared" si="24"/>
        <v>0</v>
      </c>
      <c r="AM41" s="282">
        <f t="shared" si="24"/>
        <v>0</v>
      </c>
      <c r="AN41" s="282">
        <f t="shared" si="24"/>
        <v>0</v>
      </c>
      <c r="AO41" s="282">
        <f t="shared" si="24"/>
        <v>0</v>
      </c>
      <c r="AP41" s="282">
        <f t="shared" si="24"/>
        <v>0</v>
      </c>
      <c r="AQ41" s="282">
        <f t="shared" si="24"/>
        <v>0</v>
      </c>
      <c r="AR41" s="282">
        <f t="shared" si="24"/>
        <v>0</v>
      </c>
      <c r="AS41" s="282">
        <f t="shared" si="24"/>
        <v>0</v>
      </c>
      <c r="AT41" s="282">
        <f t="shared" si="24"/>
        <v>0</v>
      </c>
      <c r="AU41" s="282">
        <f t="shared" si="24"/>
        <v>0</v>
      </c>
      <c r="AV41" s="282">
        <f t="shared" si="24"/>
        <v>0</v>
      </c>
      <c r="AW41" s="282">
        <f t="shared" si="24"/>
        <v>0</v>
      </c>
      <c r="AX41" s="282">
        <f t="shared" si="24"/>
        <v>0</v>
      </c>
      <c r="AY41" s="282">
        <f t="shared" si="24"/>
        <v>0</v>
      </c>
      <c r="AZ41" s="282">
        <f t="shared" si="24"/>
        <v>0</v>
      </c>
      <c r="BA41" s="282">
        <f t="shared" si="24"/>
        <v>0</v>
      </c>
      <c r="BB41" s="282">
        <f t="shared" si="24"/>
        <v>0</v>
      </c>
      <c r="BC41" s="282">
        <f t="shared" si="24"/>
        <v>0</v>
      </c>
      <c r="BD41" s="282">
        <f t="shared" si="24"/>
        <v>0</v>
      </c>
      <c r="BE41" s="282">
        <f t="shared" si="24"/>
        <v>0</v>
      </c>
      <c r="BF41" s="282">
        <f t="shared" si="24"/>
        <v>0</v>
      </c>
      <c r="BG41" s="282">
        <f t="shared" si="24"/>
        <v>0</v>
      </c>
      <c r="BH41" s="282">
        <f t="shared" si="24"/>
        <v>0</v>
      </c>
      <c r="BI41" s="282">
        <f t="shared" si="24"/>
        <v>0</v>
      </c>
      <c r="BJ41" s="282">
        <f t="shared" si="24"/>
        <v>0</v>
      </c>
      <c r="BK41" s="282">
        <f t="shared" si="24"/>
        <v>0</v>
      </c>
      <c r="BL41" s="282">
        <f t="shared" si="24"/>
        <v>0</v>
      </c>
      <c r="BM41" s="282">
        <f t="shared" si="24"/>
        <v>0</v>
      </c>
      <c r="BN41" s="282">
        <f t="shared" si="24"/>
        <v>0</v>
      </c>
      <c r="BO41" s="282">
        <f t="shared" si="24"/>
        <v>0</v>
      </c>
      <c r="BP41" s="282">
        <f t="shared" si="24"/>
        <v>0</v>
      </c>
      <c r="BQ41" s="282">
        <f t="shared" si="24"/>
        <v>0</v>
      </c>
      <c r="BR41" s="282">
        <f t="shared" ref="BR41:CF41" si="25">IF(BR28=0,0,100-SUM(BR39:BR40))</f>
        <v>0</v>
      </c>
      <c r="BS41" s="282">
        <f t="shared" si="25"/>
        <v>0</v>
      </c>
      <c r="BT41" s="282">
        <f t="shared" si="25"/>
        <v>0</v>
      </c>
      <c r="BU41" s="282">
        <f t="shared" si="25"/>
        <v>0</v>
      </c>
      <c r="BV41" s="282">
        <f t="shared" si="25"/>
        <v>0</v>
      </c>
      <c r="BW41" s="282">
        <f t="shared" si="25"/>
        <v>0</v>
      </c>
      <c r="BX41" s="282">
        <f t="shared" si="25"/>
        <v>0</v>
      </c>
      <c r="BY41" s="282">
        <f t="shared" si="25"/>
        <v>0</v>
      </c>
      <c r="BZ41" s="282">
        <f t="shared" si="25"/>
        <v>0</v>
      </c>
      <c r="CA41" s="282">
        <f t="shared" si="25"/>
        <v>0</v>
      </c>
      <c r="CB41" s="282">
        <f t="shared" si="25"/>
        <v>0</v>
      </c>
      <c r="CC41" s="282">
        <f t="shared" si="25"/>
        <v>0</v>
      </c>
      <c r="CD41" s="282">
        <f t="shared" si="25"/>
        <v>0</v>
      </c>
      <c r="CE41" s="282">
        <f t="shared" si="25"/>
        <v>0</v>
      </c>
      <c r="CF41" s="282">
        <f t="shared" si="25"/>
        <v>0</v>
      </c>
    </row>
    <row r="42" spans="2:84" ht="12" customHeight="1" thickBot="1" x14ac:dyDescent="0.35">
      <c r="C42" s="762"/>
      <c r="D42" s="756"/>
      <c r="E42" s="784"/>
      <c r="F42" s="784"/>
      <c r="G42" s="784"/>
      <c r="H42" s="784"/>
      <c r="I42" s="784"/>
      <c r="J42" s="784"/>
      <c r="K42" s="784"/>
      <c r="L42" s="784"/>
      <c r="M42" s="784"/>
      <c r="N42" s="784"/>
      <c r="O42" s="784"/>
      <c r="P42" s="784"/>
      <c r="Q42" s="784"/>
      <c r="R42" s="784"/>
      <c r="S42" s="784"/>
      <c r="T42" s="784"/>
      <c r="U42" s="784"/>
      <c r="V42" s="784"/>
      <c r="W42" s="784"/>
      <c r="X42" s="784"/>
      <c r="Y42" s="784"/>
      <c r="Z42" s="784"/>
      <c r="AA42" s="784"/>
      <c r="AB42" s="784"/>
      <c r="AC42" s="784"/>
      <c r="AD42" s="784"/>
      <c r="AE42" s="784"/>
      <c r="AF42" s="784"/>
      <c r="AG42" s="784"/>
      <c r="AH42" s="784"/>
      <c r="AI42" s="784"/>
      <c r="AJ42" s="784"/>
      <c r="AK42" s="784"/>
      <c r="AL42" s="784"/>
      <c r="AM42" s="784"/>
      <c r="AN42" s="784"/>
      <c r="AO42" s="784"/>
      <c r="AP42" s="784"/>
      <c r="AQ42" s="784"/>
      <c r="AR42" s="784"/>
      <c r="AS42" s="784"/>
      <c r="AT42" s="784"/>
      <c r="AU42" s="784"/>
      <c r="AV42" s="784"/>
      <c r="AW42" s="784"/>
      <c r="AX42" s="784"/>
      <c r="AY42" s="784"/>
      <c r="AZ42" s="784"/>
      <c r="BA42" s="784"/>
      <c r="BB42" s="784"/>
      <c r="BC42" s="784"/>
      <c r="BD42" s="784"/>
      <c r="BE42" s="784"/>
      <c r="BF42" s="784"/>
      <c r="BG42" s="784"/>
      <c r="BH42" s="784"/>
      <c r="BI42" s="784"/>
      <c r="BJ42" s="784"/>
      <c r="BK42" s="784"/>
      <c r="BL42" s="784"/>
      <c r="BM42" s="784"/>
      <c r="BN42" s="784"/>
      <c r="BO42" s="784"/>
      <c r="BP42" s="784"/>
      <c r="BQ42" s="784"/>
      <c r="BR42" s="784"/>
      <c r="BS42" s="784"/>
      <c r="BT42" s="784"/>
      <c r="BU42" s="784"/>
      <c r="BV42" s="784"/>
      <c r="BW42" s="784"/>
      <c r="BX42" s="784"/>
      <c r="BY42" s="784"/>
      <c r="BZ42" s="784"/>
      <c r="CA42" s="784"/>
      <c r="CB42" s="784"/>
      <c r="CC42" s="784"/>
      <c r="CD42" s="784"/>
      <c r="CE42" s="784"/>
      <c r="CF42" s="784"/>
    </row>
    <row r="43" spans="2:84" ht="19.899999999999999" customHeight="1" thickBot="1" x14ac:dyDescent="0.35">
      <c r="C43" s="269"/>
      <c r="D43" s="270" t="s">
        <v>286</v>
      </c>
      <c r="E43" s="254">
        <f>IF(E19='Base Datos'!$AE$5,0,E87)</f>
        <v>0</v>
      </c>
      <c r="F43" s="254">
        <f>IF(F19='Base Datos'!$AE$5,0,F87)</f>
        <v>0</v>
      </c>
      <c r="G43" s="254">
        <f>IF(G19='Base Datos'!$AE$5,0,G87)</f>
        <v>0</v>
      </c>
      <c r="H43" s="254">
        <f>IF(H19='Base Datos'!$AE$5,0,H87)</f>
        <v>0</v>
      </c>
      <c r="I43" s="254">
        <f>IF(I19='Base Datos'!$AE$5,0,I87)</f>
        <v>0</v>
      </c>
      <c r="J43" s="254">
        <f>IF(J19='Base Datos'!$AE$5,0,J87)</f>
        <v>0</v>
      </c>
      <c r="K43" s="254">
        <f>IF(K19='Base Datos'!$AE$5,0,K87)</f>
        <v>0</v>
      </c>
      <c r="L43" s="254">
        <f>IF(L19='Base Datos'!$AE$5,0,L87)</f>
        <v>0</v>
      </c>
      <c r="M43" s="254">
        <f>IF(M19='Base Datos'!$AE$5,0,M87)</f>
        <v>0</v>
      </c>
      <c r="N43" s="254">
        <f>IF(N19='Base Datos'!$AE$5,0,N87)</f>
        <v>0</v>
      </c>
      <c r="O43" s="254">
        <f>IF(O19='Base Datos'!$AE$5,0,O87)</f>
        <v>0</v>
      </c>
      <c r="P43" s="254">
        <f>IF(P19='Base Datos'!$AE$5,0,P87)</f>
        <v>0</v>
      </c>
      <c r="Q43" s="254">
        <f>IF(Q19='Base Datos'!$AE$5,0,Q87)</f>
        <v>0</v>
      </c>
      <c r="R43" s="254">
        <f>IF(R19='Base Datos'!$AE$5,0,R87)</f>
        <v>0</v>
      </c>
      <c r="S43" s="254">
        <f>IF(S19='Base Datos'!$AE$5,0,S87)</f>
        <v>0</v>
      </c>
      <c r="T43" s="254">
        <f>IF(T19='Base Datos'!$AE$5,0,T87)</f>
        <v>0</v>
      </c>
      <c r="U43" s="254">
        <f>IF(U19='Base Datos'!$AE$5,0,U87)</f>
        <v>0</v>
      </c>
      <c r="V43" s="254">
        <f>IF(V19='Base Datos'!$AE$5,0,V87)</f>
        <v>0</v>
      </c>
      <c r="W43" s="254">
        <f>IF(W19='Base Datos'!$AE$5,0,W87)</f>
        <v>0</v>
      </c>
      <c r="X43" s="254">
        <f>IF(X19='Base Datos'!$AE$5,0,X87)</f>
        <v>0</v>
      </c>
      <c r="Y43" s="254">
        <f>IF(Y19='Base Datos'!$AE$5,0,Y87)</f>
        <v>0</v>
      </c>
      <c r="Z43" s="254">
        <f>IF(Z19='Base Datos'!$AE$5,0,Z87)</f>
        <v>0</v>
      </c>
      <c r="AA43" s="254">
        <f>IF(AA19='Base Datos'!$AE$5,0,AA87)</f>
        <v>0</v>
      </c>
      <c r="AB43" s="254">
        <f>IF(AB19='Base Datos'!$AE$5,0,AB87)</f>
        <v>0</v>
      </c>
      <c r="AC43" s="254">
        <f>IF(AC19='Base Datos'!$AE$5,0,AC87)</f>
        <v>0</v>
      </c>
      <c r="AD43" s="254">
        <f>IF(AD19='Base Datos'!$AE$5,0,AD87)</f>
        <v>0</v>
      </c>
      <c r="AE43" s="254">
        <f>IF(AE19='Base Datos'!$AE$5,0,AE87)</f>
        <v>0</v>
      </c>
      <c r="AF43" s="254">
        <f>IF(AF19='Base Datos'!$AE$5,0,AF87)</f>
        <v>0</v>
      </c>
      <c r="AG43" s="254">
        <f>IF(AG19='Base Datos'!$AE$5,0,AG87)</f>
        <v>0</v>
      </c>
      <c r="AH43" s="254">
        <f>IF(AH19='Base Datos'!$AE$5,0,AH87)</f>
        <v>0</v>
      </c>
      <c r="AI43" s="254">
        <f>IF(AI19='Base Datos'!$AE$5,0,AI87)</f>
        <v>0</v>
      </c>
      <c r="AJ43" s="254">
        <f>IF(AJ19='Base Datos'!$AE$5,0,AJ87)</f>
        <v>0</v>
      </c>
      <c r="AK43" s="254">
        <f>IF(AK19='Base Datos'!$AE$5,0,AK87)</f>
        <v>0</v>
      </c>
      <c r="AL43" s="254">
        <f>IF(AL19='Base Datos'!$AE$5,0,AL87)</f>
        <v>0</v>
      </c>
      <c r="AM43" s="254">
        <f>IF(AM19='Base Datos'!$AE$5,0,AM87)</f>
        <v>0</v>
      </c>
      <c r="AN43" s="254">
        <f>IF(AN19='Base Datos'!$AE$5,0,AN87)</f>
        <v>0</v>
      </c>
      <c r="AO43" s="254">
        <f>IF(AO19='Base Datos'!$AE$5,0,AO87)</f>
        <v>0</v>
      </c>
      <c r="AP43" s="254">
        <f>IF(AP19='Base Datos'!$AE$5,0,AP87)</f>
        <v>0</v>
      </c>
      <c r="AQ43" s="254">
        <f>IF(AQ19='Base Datos'!$AE$5,0,AQ87)</f>
        <v>0</v>
      </c>
      <c r="AR43" s="254">
        <f>IF(AR19='Base Datos'!$AE$5,0,AR87)</f>
        <v>0</v>
      </c>
      <c r="AS43" s="254">
        <f>IF(AS19='Base Datos'!$AE$5,0,AS87)</f>
        <v>0</v>
      </c>
      <c r="AT43" s="254">
        <f>IF(AT19='Base Datos'!$AE$5,0,AT87)</f>
        <v>0</v>
      </c>
      <c r="AU43" s="254">
        <f>IF(AU19='Base Datos'!$AE$5,0,AU87)</f>
        <v>0</v>
      </c>
      <c r="AV43" s="254">
        <f>IF(AV19='Base Datos'!$AE$5,0,AV87)</f>
        <v>0</v>
      </c>
      <c r="AW43" s="254">
        <f>IF(AW19='Base Datos'!$AE$5,0,AW87)</f>
        <v>0</v>
      </c>
      <c r="AX43" s="254">
        <f>IF(AX19='Base Datos'!$AE$5,0,AX87)</f>
        <v>0</v>
      </c>
      <c r="AY43" s="254">
        <f>IF(AY19='Base Datos'!$AE$5,0,AY87)</f>
        <v>0</v>
      </c>
      <c r="AZ43" s="254">
        <f>IF(AZ19='Base Datos'!$AE$5,0,AZ87)</f>
        <v>0</v>
      </c>
      <c r="BA43" s="254">
        <f>IF(BA19='Base Datos'!$AE$5,0,BA87)</f>
        <v>0</v>
      </c>
      <c r="BB43" s="254">
        <f>IF(BB19='Base Datos'!$AE$5,0,BB87)</f>
        <v>0</v>
      </c>
      <c r="BC43" s="254">
        <f>IF(BC19='Base Datos'!$AE$5,0,BC87)</f>
        <v>0</v>
      </c>
      <c r="BD43" s="254">
        <f>IF(BD19='Base Datos'!$AE$5,0,BD87)</f>
        <v>0</v>
      </c>
      <c r="BE43" s="254">
        <f>IF(BE19='Base Datos'!$AE$5,0,BE87)</f>
        <v>0</v>
      </c>
      <c r="BF43" s="254">
        <f>IF(BF19='Base Datos'!$AE$5,0,BF87)</f>
        <v>0</v>
      </c>
      <c r="BG43" s="254">
        <f>IF(BG19='Base Datos'!$AE$5,0,BG87)</f>
        <v>0</v>
      </c>
      <c r="BH43" s="254">
        <f>IF(BH19='Base Datos'!$AE$5,0,BH87)</f>
        <v>0</v>
      </c>
      <c r="BI43" s="254">
        <f>IF(BI19='Base Datos'!$AE$5,0,BI87)</f>
        <v>0</v>
      </c>
      <c r="BJ43" s="254">
        <f>IF(BJ19='Base Datos'!$AE$5,0,BJ87)</f>
        <v>0</v>
      </c>
      <c r="BK43" s="254">
        <f>IF(BK19='Base Datos'!$AE$5,0,BK87)</f>
        <v>0</v>
      </c>
      <c r="BL43" s="254">
        <f>IF(BL19='Base Datos'!$AE$5,0,BL87)</f>
        <v>0</v>
      </c>
      <c r="BM43" s="254">
        <f>IF(BM19='Base Datos'!$AE$5,0,BM87)</f>
        <v>0</v>
      </c>
      <c r="BN43" s="254">
        <f>IF(BN19='Base Datos'!$AE$5,0,BN87)</f>
        <v>0</v>
      </c>
      <c r="BO43" s="254">
        <f>IF(BO19='Base Datos'!$AE$5,0,BO87)</f>
        <v>0</v>
      </c>
      <c r="BP43" s="254">
        <f>IF(BP19='Base Datos'!$AE$5,0,BP87)</f>
        <v>0</v>
      </c>
      <c r="BQ43" s="254">
        <f>IF(BQ19='Base Datos'!$AE$5,0,BQ87)</f>
        <v>0</v>
      </c>
      <c r="BR43" s="254">
        <f>IF(BR19='Base Datos'!$AE$5,0,BR87)</f>
        <v>0</v>
      </c>
      <c r="BS43" s="254">
        <f>IF(BS19='Base Datos'!$AE$5,0,BS87)</f>
        <v>0</v>
      </c>
      <c r="BT43" s="254">
        <f>IF(BT19='Base Datos'!$AE$5,0,BT87)</f>
        <v>0</v>
      </c>
      <c r="BU43" s="254">
        <f>IF(BU19='Base Datos'!$AE$5,0,BU87)</f>
        <v>0</v>
      </c>
      <c r="BV43" s="254">
        <f>IF(BV19='Base Datos'!$AE$5,0,BV87)</f>
        <v>0</v>
      </c>
      <c r="BW43" s="254">
        <f>IF(BW19='Base Datos'!$AE$5,0,BW87)</f>
        <v>0</v>
      </c>
      <c r="BX43" s="254">
        <f>IF(BX19='Base Datos'!$AE$5,0,BX87)</f>
        <v>0</v>
      </c>
      <c r="BY43" s="254">
        <f>IF(BY19='Base Datos'!$AE$5,0,BY87)</f>
        <v>0</v>
      </c>
      <c r="BZ43" s="254">
        <f>IF(BZ19='Base Datos'!$AE$5,0,BZ87)</f>
        <v>0</v>
      </c>
      <c r="CA43" s="254">
        <f>IF(CA19='Base Datos'!$AE$5,0,CA87)</f>
        <v>0</v>
      </c>
      <c r="CB43" s="254">
        <f>IF(CB19='Base Datos'!$AE$5,0,CB87)</f>
        <v>0</v>
      </c>
      <c r="CC43" s="254">
        <f>IF(CC19='Base Datos'!$AE$5,0,CC87)</f>
        <v>0</v>
      </c>
      <c r="CD43" s="254">
        <f>IF(CD19='Base Datos'!$AE$5,0,CD87)</f>
        <v>0</v>
      </c>
      <c r="CE43" s="254">
        <f>IF(CE19='Base Datos'!$AE$5,0,CE87)</f>
        <v>0</v>
      </c>
      <c r="CF43" s="254">
        <f>IF(CF19='Base Datos'!$AE$5,0,CF87)</f>
        <v>0</v>
      </c>
    </row>
    <row r="44" spans="2:84" ht="12" customHeight="1" thickBot="1" x14ac:dyDescent="0.35">
      <c r="C44" s="785"/>
      <c r="D44" s="756"/>
      <c r="E44" s="786"/>
      <c r="F44" s="786"/>
      <c r="G44" s="786"/>
      <c r="H44" s="786"/>
      <c r="I44" s="786"/>
      <c r="J44" s="786"/>
      <c r="K44" s="786"/>
      <c r="L44" s="786"/>
      <c r="M44" s="786"/>
      <c r="N44" s="786"/>
      <c r="O44" s="786"/>
      <c r="P44" s="786"/>
      <c r="Q44" s="786"/>
      <c r="R44" s="786"/>
      <c r="S44" s="786"/>
      <c r="T44" s="786"/>
      <c r="U44" s="786"/>
      <c r="V44" s="786"/>
      <c r="W44" s="786"/>
      <c r="X44" s="786"/>
      <c r="Y44" s="786"/>
      <c r="Z44" s="786"/>
      <c r="AA44" s="786"/>
      <c r="AB44" s="786"/>
      <c r="AC44" s="786"/>
      <c r="AD44" s="786"/>
      <c r="AE44" s="786"/>
      <c r="AF44" s="786"/>
      <c r="AG44" s="786"/>
      <c r="AH44" s="786"/>
      <c r="AI44" s="786"/>
      <c r="AJ44" s="786"/>
      <c r="AK44" s="786"/>
      <c r="AL44" s="786"/>
      <c r="AM44" s="786"/>
      <c r="AN44" s="786"/>
      <c r="AO44" s="786"/>
      <c r="AP44" s="786"/>
      <c r="AQ44" s="786"/>
      <c r="AR44" s="786"/>
      <c r="AS44" s="786"/>
      <c r="AT44" s="786"/>
      <c r="AU44" s="786"/>
      <c r="AV44" s="786"/>
      <c r="AW44" s="786"/>
      <c r="AX44" s="786"/>
      <c r="AY44" s="786"/>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row>
    <row r="45" spans="2:84" ht="19.899999999999999" customHeight="1" thickBot="1" x14ac:dyDescent="0.35">
      <c r="C45" s="994" t="s">
        <v>213</v>
      </c>
      <c r="D45" s="995"/>
      <c r="E45" s="254">
        <f>+IF(E19='Base Datos'!$AE$5,IFERROR(E14*(E26-E27)/(E28-E27)*3.785*60*E12/1000,0),0)</f>
        <v>0</v>
      </c>
      <c r="F45" s="254">
        <f>+IF(F19='Base Datos'!$AE$5,IFERROR(F14*(F26-F27)/(F28-F27)*3.785*60*F12/1000,0),0)</f>
        <v>0</v>
      </c>
      <c r="G45" s="254">
        <f>+IF(G19='Base Datos'!$AE$5,IFERROR(G14*(G26-G27)/(G28-G27)*3.785*60*G12/1000,0),0)</f>
        <v>0</v>
      </c>
      <c r="H45" s="254">
        <f>+IF(H19='Base Datos'!$AE$5,IFERROR(H14*(H26-H27)/(H28-H27)*3.785*60*H12/1000,0),0)</f>
        <v>0</v>
      </c>
      <c r="I45" s="254">
        <f>+IF(I19='Base Datos'!$AE$5,IFERROR(I14*(I26-I27)/(I28-I27)*3.785*60*I12/1000,0),0)</f>
        <v>0</v>
      </c>
      <c r="J45" s="254">
        <f>+IF(J19='Base Datos'!$AE$5,IFERROR(J14*(J26-J27)/(J28-J27)*3.785*60*J12/1000,0),0)</f>
        <v>23.010794701986754</v>
      </c>
      <c r="K45" s="254">
        <f>+IF(K19='Base Datos'!$AE$5,IFERROR(K14*(K26-K27)/(K28-K27)*3.785*60*K12/1000,0),0)</f>
        <v>36.335999999999999</v>
      </c>
      <c r="L45" s="254">
        <f>+IF(L19='Base Datos'!$AE$5,IFERROR(L14*(L26-L27)/(L28-L27)*3.785*60*L12/1000,0),0)</f>
        <v>37.789439999999999</v>
      </c>
      <c r="M45" s="254">
        <f>+IF(M19='Base Datos'!$AE$5,IFERROR(M14*(M26-M27)/(M28-M27)*3.785*60*M12/1000,0),0)</f>
        <v>37.789439999999999</v>
      </c>
      <c r="N45" s="254">
        <f>+IF(N19='Base Datos'!$AE$5,IFERROR(N14*(N26-N27)/(N28-N27)*3.785*60*N12/1000,0),0)</f>
        <v>11.021920000000001</v>
      </c>
      <c r="O45" s="254">
        <f>+IF(O19='Base Datos'!$AE$5,IFERROR(O14*(O26-O27)/(O28-O27)*3.785*60*O12/1000,0),0)</f>
        <v>0</v>
      </c>
      <c r="P45" s="254">
        <f>+IF(P19='Base Datos'!$AE$5,IFERROR(P14*(P26-P27)/(P28-P27)*3.785*60*P12/1000,0),0)</f>
        <v>0</v>
      </c>
      <c r="Q45" s="254">
        <f>+IF(Q19='Base Datos'!$AE$5,IFERROR(Q14*(Q26-Q27)/(Q28-Q27)*3.785*60*Q12/1000,0),0)</f>
        <v>0</v>
      </c>
      <c r="R45" s="254">
        <f>+IF(R19='Base Datos'!$AE$5,IFERROR(R14*(R26-R27)/(R28-R27)*3.785*60*R12/1000,0),0)</f>
        <v>0</v>
      </c>
      <c r="S45" s="254">
        <f>+IF(S19='Base Datos'!$AE$5,IFERROR(S14*(S26-S27)/(S28-S27)*3.785*60*S12/1000,0),0)</f>
        <v>0</v>
      </c>
      <c r="T45" s="254">
        <f>+IF(T19='Base Datos'!$AE$5,IFERROR(T14*(T26-T27)/(T28-T27)*3.785*60*T12/1000,0),0)</f>
        <v>0</v>
      </c>
      <c r="U45" s="254">
        <f>+IF(U19='Base Datos'!$AE$5,IFERROR(U14*(U26-U27)/(U28-U27)*3.785*60*U12/1000,0),0)</f>
        <v>0</v>
      </c>
      <c r="V45" s="254">
        <f>+IF(V19='Base Datos'!$AE$5,IFERROR(V14*(V26-V27)/(V28-V27)*3.785*60*V12/1000,0),0)</f>
        <v>0</v>
      </c>
      <c r="W45" s="254">
        <f>+IF(W19='Base Datos'!$AE$5,IFERROR(W14*(W26-W27)/(W28-W27)*3.785*60*W12/1000,0),0)</f>
        <v>0</v>
      </c>
      <c r="X45" s="254">
        <f>+IF(X19='Base Datos'!$AE$5,IFERROR(X14*(X26-X27)/(X28-X27)*3.785*60*X12/1000,0),0)</f>
        <v>0</v>
      </c>
      <c r="Y45" s="254">
        <f>+IF(Y19='Base Datos'!$AE$5,IFERROR(Y14*(Y26-Y27)/(Y28-Y27)*3.785*60*Y12/1000,0),0)</f>
        <v>0</v>
      </c>
      <c r="Z45" s="254">
        <f>+IF(Z19='Base Datos'!$AE$5,IFERROR(Z14*(Z26-Z27)/(Z28-Z27)*3.785*60*Z12/1000,0),0)</f>
        <v>0</v>
      </c>
      <c r="AA45" s="254">
        <f>+IF(AA19='Base Datos'!$AE$5,IFERROR(AA14*(AA26-AA27)/(AA28-AA27)*3.785*60*AA12/1000,0),0)</f>
        <v>0</v>
      </c>
      <c r="AB45" s="254">
        <f>+IF(AB19='Base Datos'!$AE$5,IFERROR(AB14*(AB26-AB27)/(AB28-AB27)*3.785*60*AB12/1000,0),0)</f>
        <v>0</v>
      </c>
      <c r="AC45" s="254">
        <f>+IF(AC19='Base Datos'!$AE$5,IFERROR(AC14*(AC26-AC27)/(AC28-AC27)*3.785*60*AC12/1000,0),0)</f>
        <v>0</v>
      </c>
      <c r="AD45" s="254">
        <f>+IF(AD19='Base Datos'!$AE$5,IFERROR(AD14*(AD26-AD27)/(AD28-AD27)*3.785*60*AD12/1000,0),0)</f>
        <v>0</v>
      </c>
      <c r="AE45" s="254">
        <f>+IF(AE19='Base Datos'!$AE$5,IFERROR(AE14*(AE26-AE27)/(AE28-AE27)*3.785*60*AE12/1000,0),0)</f>
        <v>0</v>
      </c>
      <c r="AF45" s="254">
        <f>+IF(AF19='Base Datos'!$AE$5,IFERROR(AF14*(AF26-AF27)/(AF28-AF27)*3.785*60*AF12/1000,0),0)</f>
        <v>0</v>
      </c>
      <c r="AG45" s="254">
        <f>+IF(AG19='Base Datos'!$AE$5,IFERROR(AG14*(AG26-AG27)/(AG28-AG27)*3.785*60*AG12/1000,0),0)</f>
        <v>0</v>
      </c>
      <c r="AH45" s="254">
        <f>+IF(AH19='Base Datos'!$AE$5,IFERROR(AH14*(AH26-AH27)/(AH28-AH27)*3.785*60*AH12/1000,0),0)</f>
        <v>0</v>
      </c>
      <c r="AI45" s="254">
        <f>+IF(AI19='Base Datos'!$AE$5,IFERROR(AI14*(AI26-AI27)/(AI28-AI27)*3.785*60*AI12/1000,0),0)</f>
        <v>0</v>
      </c>
      <c r="AJ45" s="254">
        <f>+IF(AJ19='Base Datos'!$AE$5,IFERROR(AJ14*(AJ26-AJ27)/(AJ28-AJ27)*3.785*60*AJ12/1000,0),0)</f>
        <v>0</v>
      </c>
      <c r="AK45" s="254">
        <f>+IF(AK19='Base Datos'!$AE$5,IFERROR(AK14*(AK26-AK27)/(AK28-AK27)*3.785*60*AK12/1000,0),0)</f>
        <v>0</v>
      </c>
      <c r="AL45" s="254">
        <f>+IF(AL19='Base Datos'!$AE$5,IFERROR(AL14*(AL26-AL27)/(AL28-AL27)*3.785*60*AL12/1000,0),0)</f>
        <v>0</v>
      </c>
      <c r="AM45" s="254">
        <f>+IF(AM19='Base Datos'!$AE$5,IFERROR(AM14*(AM26-AM27)/(AM28-AM27)*3.785*60*AM12/1000,0),0)</f>
        <v>0</v>
      </c>
      <c r="AN45" s="254">
        <f>+IF(AN19='Base Datos'!$AE$5,IFERROR(AN14*(AN26-AN27)/(AN28-AN27)*3.785*60*AN12/1000,0),0)</f>
        <v>0</v>
      </c>
      <c r="AO45" s="254">
        <f>+IF(AO19='Base Datos'!$AE$5,IFERROR(AO14*(AO26-AO27)/(AO28-AO27)*3.785*60*AO12/1000,0),0)</f>
        <v>0</v>
      </c>
      <c r="AP45" s="254">
        <f>+IF(AP19='Base Datos'!$AE$5,IFERROR(AP14*(AP26-AP27)/(AP28-AP27)*3.785*60*AP12/1000,0),0)</f>
        <v>0</v>
      </c>
      <c r="AQ45" s="254">
        <f>+IF(AQ19='Base Datos'!$AE$5,IFERROR(AQ14*(AQ26-AQ27)/(AQ28-AQ27)*3.785*60*AQ12/1000,0),0)</f>
        <v>0</v>
      </c>
      <c r="AR45" s="254">
        <f>+IF(AR19='Base Datos'!$AE$5,IFERROR(AR14*(AR26-AR27)/(AR28-AR27)*3.785*60*AR12/1000,0),0)</f>
        <v>0</v>
      </c>
      <c r="AS45" s="254">
        <f>+IF(AS19='Base Datos'!$AE$5,IFERROR(AS14*(AS26-AS27)/(AS28-AS27)*3.785*60*AS12/1000,0),0)</f>
        <v>0</v>
      </c>
      <c r="AT45" s="254">
        <f>+IF(AT19='Base Datos'!$AE$5,IFERROR(AT14*(AT26-AT27)/(AT28-AT27)*3.785*60*AT12/1000,0),0)</f>
        <v>0</v>
      </c>
      <c r="AU45" s="254">
        <f>+IF(AU19='Base Datos'!$AE$5,IFERROR(AU14*(AU26-AU27)/(AU28-AU27)*3.785*60*AU12/1000,0),0)</f>
        <v>0</v>
      </c>
      <c r="AV45" s="254">
        <f>+IF(AV19='Base Datos'!$AE$5,IFERROR(AV14*(AV26-AV27)/(AV28-AV27)*3.785*60*AV12/1000,0),0)</f>
        <v>0</v>
      </c>
      <c r="AW45" s="254">
        <f>+IF(AW19='Base Datos'!$AE$5,IFERROR(AW14*(AW26-AW27)/(AW28-AW27)*3.785*60*AW12/1000,0),0)</f>
        <v>0</v>
      </c>
      <c r="AX45" s="254">
        <f>+IF(AX19='Base Datos'!$AE$5,IFERROR(AX14*(AX26-AX27)/(AX28-AX27)*3.785*60*AX12/1000,0),0)</f>
        <v>0</v>
      </c>
      <c r="AY45" s="254">
        <f>+IF(AY19='Base Datos'!$AE$5,IFERROR(AY14*(AY26-AY27)/(AY28-AY27)*3.785*60*AY12/1000,0),0)</f>
        <v>0</v>
      </c>
      <c r="AZ45" s="254">
        <f>+IF(AZ19='Base Datos'!$AE$5,IFERROR(AZ14*(AZ26-AZ27)/(AZ28-AZ27)*3.785*60*AZ12/1000,0),0)</f>
        <v>0</v>
      </c>
      <c r="BA45" s="254">
        <f>+IF(BA19='Base Datos'!$AE$5,IFERROR(BA14*(BA26-BA27)/(BA28-BA27)*3.785*60*BA12/1000,0),0)</f>
        <v>0</v>
      </c>
      <c r="BB45" s="254">
        <f>+IF(BB19='Base Datos'!$AE$5,IFERROR(BB14*(BB26-BB27)/(BB28-BB27)*3.785*60*BB12/1000,0),0)</f>
        <v>0</v>
      </c>
      <c r="BC45" s="254">
        <f>+IF(BC19='Base Datos'!$AE$5,IFERROR(BC14*(BC26-BC27)/(BC28-BC27)*3.785*60*BC12/1000,0),0)</f>
        <v>0</v>
      </c>
      <c r="BD45" s="254">
        <f>+IF(BD19='Base Datos'!$AE$5,IFERROR(BD14*(BD26-BD27)/(BD28-BD27)*3.785*60*BD12/1000,0),0)</f>
        <v>0</v>
      </c>
      <c r="BE45" s="254">
        <f>+IF(BE19='Base Datos'!$AE$5,IFERROR(BE14*(BE26-BE27)/(BE28-BE27)*3.785*60*BE12/1000,0),0)</f>
        <v>0</v>
      </c>
      <c r="BF45" s="254">
        <f>+IF(BF19='Base Datos'!$AE$5,IFERROR(BF14*(BF26-BF27)/(BF28-BF27)*3.785*60*BF12/1000,0),0)</f>
        <v>0</v>
      </c>
      <c r="BG45" s="254">
        <f>+IF(BG19='Base Datos'!$AE$5,IFERROR(BG14*(BG26-BG27)/(BG28-BG27)*3.785*60*BG12/1000,0),0)</f>
        <v>0</v>
      </c>
      <c r="BH45" s="254">
        <f>+IF(BH19='Base Datos'!$AE$5,IFERROR(BH14*(BH26-BH27)/(BH28-BH27)*3.785*60*BH12/1000,0),0)</f>
        <v>0</v>
      </c>
      <c r="BI45" s="254">
        <f>+IF(BI19='Base Datos'!$AE$5,IFERROR(BI14*(BI26-BI27)/(BI28-BI27)*3.785*60*BI12/1000,0),0)</f>
        <v>0</v>
      </c>
      <c r="BJ45" s="254">
        <f>+IF(BJ19='Base Datos'!$AE$5,IFERROR(BJ14*(BJ26-BJ27)/(BJ28-BJ27)*3.785*60*BJ12/1000,0),0)</f>
        <v>0</v>
      </c>
      <c r="BK45" s="254">
        <f>+IF(BK19='Base Datos'!$AE$5,IFERROR(BK14*(BK26-BK27)/(BK28-BK27)*3.785*60*BK12/1000,0),0)</f>
        <v>0</v>
      </c>
      <c r="BL45" s="254">
        <f>+IF(BL19='Base Datos'!$AE$5,IFERROR(BL14*(BL26-BL27)/(BL28-BL27)*3.785*60*BL12/1000,0),0)</f>
        <v>0</v>
      </c>
      <c r="BM45" s="254">
        <f>+IF(BM19='Base Datos'!$AE$5,IFERROR(BM14*(BM26-BM27)/(BM28-BM27)*3.785*60*BM12/1000,0),0)</f>
        <v>0</v>
      </c>
      <c r="BN45" s="254">
        <f>+IF(BN19='Base Datos'!$AE$5,IFERROR(BN14*(BN26-BN27)/(BN28-BN27)*3.785*60*BN12/1000,0),0)</f>
        <v>0</v>
      </c>
      <c r="BO45" s="254">
        <f>+IF(BO19='Base Datos'!$AE$5,IFERROR(BO14*(BO26-BO27)/(BO28-BO27)*3.785*60*BO12/1000,0),0)</f>
        <v>0</v>
      </c>
      <c r="BP45" s="254">
        <f>+IF(BP19='Base Datos'!$AE$5,IFERROR(BP14*(BP26-BP27)/(BP28-BP27)*3.785*60*BP12/1000,0),0)</f>
        <v>0</v>
      </c>
      <c r="BQ45" s="254">
        <f>+IF(BQ19='Base Datos'!$AE$5,IFERROR(BQ14*(BQ26-BQ27)/(BQ28-BQ27)*3.785*60*BQ12/1000,0),0)</f>
        <v>0</v>
      </c>
      <c r="BR45" s="254">
        <f>+IF(BR19='Base Datos'!$AE$5,IFERROR(BR14*(BR26-BR27)/(BR28-BR27)*3.785*60*BR12/1000,0),0)</f>
        <v>0</v>
      </c>
      <c r="BS45" s="254">
        <f>+IF(BS19='Base Datos'!$AE$5,IFERROR(BS14*(BS26-BS27)/(BS28-BS27)*3.785*60*BS12/1000,0),0)</f>
        <v>0</v>
      </c>
      <c r="BT45" s="254">
        <f>+IF(BT19='Base Datos'!$AE$5,IFERROR(BT14*(BT26-BT27)/(BT28-BT27)*3.785*60*BT12/1000,0),0)</f>
        <v>0</v>
      </c>
      <c r="BU45" s="254">
        <f>+IF(BU19='Base Datos'!$AE$5,IFERROR(BU14*(BU26-BU27)/(BU28-BU27)*3.785*60*BU12/1000,0),0)</f>
        <v>0</v>
      </c>
      <c r="BV45" s="254">
        <f>+IF(BV19='Base Datos'!$AE$5,IFERROR(BV14*(BV26-BV27)/(BV28-BV27)*3.785*60*BV12/1000,0),0)</f>
        <v>0</v>
      </c>
      <c r="BW45" s="254">
        <f>+IF(BW19='Base Datos'!$AE$5,IFERROR(BW14*(BW26-BW27)/(BW28-BW27)*3.785*60*BW12/1000,0),0)</f>
        <v>0</v>
      </c>
      <c r="BX45" s="254">
        <f>+IF(BX19='Base Datos'!$AE$5,IFERROR(BX14*(BX26-BX27)/(BX28-BX27)*3.785*60*BX12/1000,0),0)</f>
        <v>0</v>
      </c>
      <c r="BY45" s="254">
        <f>+IF(BY19='Base Datos'!$AE$5,IFERROR(BY14*(BY26-BY27)/(BY28-BY27)*3.785*60*BY12/1000,0),0)</f>
        <v>0</v>
      </c>
      <c r="BZ45" s="254">
        <f>+IF(BZ19='Base Datos'!$AE$5,IFERROR(BZ14*(BZ26-BZ27)/(BZ28-BZ27)*3.785*60*BZ12/1000,0),0)</f>
        <v>0</v>
      </c>
      <c r="CA45" s="254">
        <f>+IF(CA19='Base Datos'!$AE$5,IFERROR(CA14*(CA26-CA27)/(CA28-CA27)*3.785*60*CA12/1000,0),0)</f>
        <v>0</v>
      </c>
      <c r="CB45" s="254">
        <f>+IF(CB19='Base Datos'!$AE$5,IFERROR(CB14*(CB26-CB27)/(CB28-CB27)*3.785*60*CB12/1000,0),0)</f>
        <v>0</v>
      </c>
      <c r="CC45" s="254">
        <f>+IF(CC19='Base Datos'!$AE$5,IFERROR(CC14*(CC26-CC27)/(CC28-CC27)*3.785*60*CC12/1000,0),0)</f>
        <v>0</v>
      </c>
      <c r="CD45" s="254">
        <f>+IF(CD19='Base Datos'!$AE$5,IFERROR(CD14*(CD26-CD27)/(CD28-CD27)*3.785*60*CD12/1000,0),0)</f>
        <v>0</v>
      </c>
      <c r="CE45" s="254">
        <f>+IF(CE19='Base Datos'!$AE$5,IFERROR(CE14*(CE26-CE27)/(CE28-CE27)*3.785*60*CE12/1000,0),0)</f>
        <v>0</v>
      </c>
      <c r="CF45" s="254">
        <f>+IF(CF19='Base Datos'!$AE$5,IFERROR(CF14*(CF26-CF27)/(CF28-CF27)*3.785*60*CF12/1000,0),0)</f>
        <v>0</v>
      </c>
    </row>
    <row r="46" spans="2:84" ht="12" customHeight="1" thickBot="1" x14ac:dyDescent="0.35">
      <c r="B46" s="701">
        <v>1</v>
      </c>
      <c r="C46" s="787"/>
      <c r="D46" s="788"/>
      <c r="E46" s="701">
        <v>1</v>
      </c>
      <c r="F46" s="701">
        <v>2</v>
      </c>
      <c r="G46" s="701">
        <v>3</v>
      </c>
      <c r="H46" s="701">
        <v>4</v>
      </c>
      <c r="I46" s="701">
        <v>5</v>
      </c>
      <c r="J46" s="701">
        <v>6</v>
      </c>
      <c r="K46" s="701">
        <v>7</v>
      </c>
      <c r="L46" s="701">
        <v>8</v>
      </c>
      <c r="M46" s="701">
        <v>9</v>
      </c>
      <c r="N46" s="701">
        <v>10</v>
      </c>
      <c r="O46" s="701">
        <v>11</v>
      </c>
      <c r="P46" s="701">
        <v>12</v>
      </c>
      <c r="Q46" s="701">
        <v>13</v>
      </c>
      <c r="R46" s="701">
        <v>14</v>
      </c>
      <c r="S46" s="701">
        <v>15</v>
      </c>
      <c r="T46" s="701">
        <v>16</v>
      </c>
      <c r="U46" s="701">
        <v>17</v>
      </c>
      <c r="V46" s="701">
        <v>18</v>
      </c>
      <c r="W46" s="701">
        <v>19</v>
      </c>
      <c r="X46" s="701">
        <v>20</v>
      </c>
      <c r="Y46" s="701">
        <v>21</v>
      </c>
      <c r="Z46" s="701">
        <v>22</v>
      </c>
      <c r="AA46" s="701">
        <v>23</v>
      </c>
      <c r="AB46" s="701">
        <v>24</v>
      </c>
      <c r="AC46" s="701">
        <v>25</v>
      </c>
      <c r="AD46" s="701">
        <v>26</v>
      </c>
      <c r="AE46" s="701">
        <v>27</v>
      </c>
      <c r="AF46" s="701">
        <v>28</v>
      </c>
      <c r="AG46" s="701">
        <v>29</v>
      </c>
      <c r="AH46" s="701">
        <v>30</v>
      </c>
      <c r="AI46" s="701">
        <v>31</v>
      </c>
      <c r="AJ46" s="701">
        <v>32</v>
      </c>
      <c r="AK46" s="701">
        <v>33</v>
      </c>
      <c r="AL46" s="701">
        <v>34</v>
      </c>
      <c r="AM46" s="701">
        <v>35</v>
      </c>
      <c r="AN46" s="701">
        <v>36</v>
      </c>
      <c r="AO46" s="701">
        <v>37</v>
      </c>
      <c r="AP46" s="701">
        <v>38</v>
      </c>
      <c r="AQ46" s="701">
        <v>39</v>
      </c>
      <c r="AR46" s="701">
        <v>40</v>
      </c>
      <c r="AS46" s="701">
        <v>41</v>
      </c>
      <c r="AT46" s="701">
        <v>42</v>
      </c>
      <c r="AU46" s="701">
        <v>43</v>
      </c>
      <c r="AV46" s="701">
        <v>44</v>
      </c>
      <c r="AW46" s="701">
        <v>45</v>
      </c>
      <c r="AX46" s="701">
        <v>46</v>
      </c>
      <c r="AY46" s="701">
        <v>47</v>
      </c>
      <c r="AZ46" s="701">
        <v>48</v>
      </c>
      <c r="BA46" s="701">
        <v>49</v>
      </c>
      <c r="BB46" s="701">
        <v>50</v>
      </c>
      <c r="BC46" s="701">
        <v>51</v>
      </c>
      <c r="BD46" s="701">
        <v>52</v>
      </c>
      <c r="BE46" s="701">
        <v>53</v>
      </c>
      <c r="BF46" s="701">
        <v>54</v>
      </c>
      <c r="BG46" s="701">
        <v>55</v>
      </c>
      <c r="BH46" s="701">
        <v>56</v>
      </c>
      <c r="BI46" s="701">
        <v>57</v>
      </c>
      <c r="BJ46" s="701">
        <v>58</v>
      </c>
      <c r="BK46" s="701">
        <v>59</v>
      </c>
      <c r="BL46" s="701">
        <v>60</v>
      </c>
      <c r="BM46" s="701">
        <v>61</v>
      </c>
      <c r="BN46" s="701">
        <v>62</v>
      </c>
      <c r="BO46" s="701">
        <v>63</v>
      </c>
      <c r="BP46" s="701">
        <v>64</v>
      </c>
      <c r="BQ46" s="701">
        <v>65</v>
      </c>
      <c r="BR46" s="701">
        <v>66</v>
      </c>
      <c r="BS46" s="701">
        <v>67</v>
      </c>
      <c r="BT46" s="701">
        <v>68</v>
      </c>
      <c r="BU46" s="701">
        <v>69</v>
      </c>
      <c r="BV46" s="701">
        <v>70</v>
      </c>
      <c r="BW46" s="701">
        <v>71</v>
      </c>
      <c r="BX46" s="701">
        <v>72</v>
      </c>
      <c r="BY46" s="701">
        <v>73</v>
      </c>
      <c r="BZ46" s="701">
        <v>74</v>
      </c>
      <c r="CA46" s="701">
        <v>75</v>
      </c>
      <c r="CB46" s="701">
        <v>76</v>
      </c>
      <c r="CC46" s="701">
        <v>77</v>
      </c>
      <c r="CD46" s="701">
        <v>78</v>
      </c>
      <c r="CE46" s="701">
        <v>79</v>
      </c>
      <c r="CF46" s="701">
        <v>80</v>
      </c>
    </row>
    <row r="47" spans="2:84" ht="16.149999999999999" customHeight="1" thickBot="1" x14ac:dyDescent="0.35">
      <c r="B47" s="701">
        <v>2</v>
      </c>
      <c r="C47" s="990" t="s">
        <v>287</v>
      </c>
      <c r="D47" s="240" t="s">
        <v>185</v>
      </c>
      <c r="E47" s="227">
        <f>+IFERROR(IF(E19='Base Datos'!$AE$5,E45/E12*1000,E43/E12*1000),0)</f>
        <v>0</v>
      </c>
      <c r="F47" s="227">
        <f>+IFERROR(IF(F19='Base Datos'!$AE$5,F45/F12*1000,F43/F12*1000),0)</f>
        <v>0</v>
      </c>
      <c r="G47" s="227">
        <f>+IFERROR(IF(G19='Base Datos'!$AE$5,G45/G12*1000,G43/G12*1000),0)</f>
        <v>0</v>
      </c>
      <c r="H47" s="227">
        <f>+IFERROR(IF(H19='Base Datos'!$AE$5,H45/H12*1000,H43/H12*1000),0)</f>
        <v>0</v>
      </c>
      <c r="I47" s="227">
        <f>+IFERROR(IF(I19='Base Datos'!$AE$5,I45/I12*1000,I43/I12*1000),0)</f>
        <v>0</v>
      </c>
      <c r="J47" s="227">
        <f>+IFERROR(IF(J19='Base Datos'!$AE$5,J45/J12*1000,J43/J12*1000),0)</f>
        <v>1534.0529801324503</v>
      </c>
      <c r="K47" s="227">
        <f>+IFERROR(IF(K19='Base Datos'!$AE$5,K45/K12*1000,K43/K12*1000),0)</f>
        <v>1514</v>
      </c>
      <c r="L47" s="227">
        <f>+IFERROR(IF(L19='Base Datos'!$AE$5,L45/L12*1000,L43/L12*1000),0)</f>
        <v>1574.56</v>
      </c>
      <c r="M47" s="227">
        <f>+IFERROR(IF(M19='Base Datos'!$AE$5,M45/M12*1000,M43/M12*1000),0)</f>
        <v>1574.56</v>
      </c>
      <c r="N47" s="227">
        <f>+IFERROR(IF(N19='Base Datos'!$AE$5,N45/N12*1000,N43/N12*1000),0)</f>
        <v>1574.5600000000002</v>
      </c>
      <c r="O47" s="227">
        <f>+IFERROR(IF(O19='Base Datos'!$AE$5,O45/O12*1000,O43/O12*1000),0)</f>
        <v>0</v>
      </c>
      <c r="P47" s="227">
        <f>+IFERROR(IF(P19='Base Datos'!$AE$5,P45/P12*1000,P43/P12*1000),0)</f>
        <v>0</v>
      </c>
      <c r="Q47" s="227">
        <f>+IFERROR(IF(Q19='Base Datos'!$AE$5,Q45/Q12*1000,Q43/Q12*1000),0)</f>
        <v>0</v>
      </c>
      <c r="R47" s="227">
        <f>+IFERROR(IF(R19='Base Datos'!$AE$5,R45/R12*1000,R43/R12*1000),0)</f>
        <v>0</v>
      </c>
      <c r="S47" s="227">
        <f>+IFERROR(IF(S19='Base Datos'!$AE$5,S45/S12*1000,S43/S12*1000),0)</f>
        <v>0</v>
      </c>
      <c r="T47" s="227">
        <f>+IFERROR(IF(T19='Base Datos'!$AE$5,T45/T12*1000,T43/T12*1000),0)</f>
        <v>0</v>
      </c>
      <c r="U47" s="227">
        <f>+IFERROR(IF(U19='Base Datos'!$AE$5,U45/U12*1000,U43/U12*1000),0)</f>
        <v>0</v>
      </c>
      <c r="V47" s="227">
        <f>+IFERROR(IF(V19='Base Datos'!$AE$5,V45/V12*1000,V43/V12*1000),0)</f>
        <v>0</v>
      </c>
      <c r="W47" s="227">
        <f>+IFERROR(IF(W19='Base Datos'!$AE$5,W45/W12*1000,W43/W12*1000),0)</f>
        <v>0</v>
      </c>
      <c r="X47" s="227">
        <f>+IFERROR(IF(X19='Base Datos'!$AE$5,X45/X12*1000,X43/X12*1000),0)</f>
        <v>0</v>
      </c>
      <c r="Y47" s="227">
        <f>+IFERROR(IF(Y19='Base Datos'!$AE$5,Y45/Y12*1000,Y43/Y12*1000),0)</f>
        <v>0</v>
      </c>
      <c r="Z47" s="227">
        <f>+IFERROR(IF(Z19='Base Datos'!$AE$5,Z45/Z12*1000,Z43/Z12*1000),0)</f>
        <v>0</v>
      </c>
      <c r="AA47" s="227">
        <f>+IFERROR(IF(AA19='Base Datos'!$AE$5,AA45/AA12*1000,AA43/AA12*1000),0)</f>
        <v>0</v>
      </c>
      <c r="AB47" s="227">
        <f>+IFERROR(IF(AB19='Base Datos'!$AE$5,AB45/AB12*1000,AB43/AB12*1000),0)</f>
        <v>0</v>
      </c>
      <c r="AC47" s="227">
        <f>+IFERROR(IF(AC19='Base Datos'!$AE$5,AC45/AC12*1000,AC43/AC12*1000),0)</f>
        <v>0</v>
      </c>
      <c r="AD47" s="227">
        <f>+IFERROR(IF(AD19='Base Datos'!$AE$5,AD45/AD12*1000,AD43/AD12*1000),0)</f>
        <v>0</v>
      </c>
      <c r="AE47" s="227">
        <f>+IFERROR(IF(AE19='Base Datos'!$AE$5,AE45/AE12*1000,AE43/AE12*1000),0)</f>
        <v>0</v>
      </c>
      <c r="AF47" s="227">
        <f>+IFERROR(IF(AF19='Base Datos'!$AE$5,AF45/AF12*1000,AF43/AF12*1000),0)</f>
        <v>0</v>
      </c>
      <c r="AG47" s="227">
        <f>+IFERROR(IF(AG19='Base Datos'!$AE$5,AG45/AG12*1000,AG43/AG12*1000),0)</f>
        <v>0</v>
      </c>
      <c r="AH47" s="227">
        <f>+IFERROR(IF(AH19='Base Datos'!$AE$5,AH45/AH12*1000,AH43/AH12*1000),0)</f>
        <v>0</v>
      </c>
      <c r="AI47" s="227">
        <f>+IFERROR(IF(AI19='Base Datos'!$AE$5,AI45/AI12*1000,AI43/AI12*1000),0)</f>
        <v>0</v>
      </c>
      <c r="AJ47" s="227">
        <f>+IFERROR(IF(AJ19='Base Datos'!$AE$5,AJ45/AJ12*1000,AJ43/AJ12*1000),0)</f>
        <v>0</v>
      </c>
      <c r="AK47" s="227">
        <f>+IFERROR(IF(AK19='Base Datos'!$AE$5,AK45/AK12*1000,AK43/AK12*1000),0)</f>
        <v>0</v>
      </c>
      <c r="AL47" s="227">
        <f>+IFERROR(IF(AL19='Base Datos'!$AE$5,AL45/AL12*1000,AL43/AL12*1000),0)</f>
        <v>0</v>
      </c>
      <c r="AM47" s="227">
        <f>+IFERROR(IF(AM19='Base Datos'!$AE$5,AM45/AM12*1000,AM43/AM12*1000),0)</f>
        <v>0</v>
      </c>
      <c r="AN47" s="227">
        <f>+IFERROR(IF(AN19='Base Datos'!$AE$5,AN45/AN12*1000,AN43/AN12*1000),0)</f>
        <v>0</v>
      </c>
      <c r="AO47" s="227">
        <f>+IFERROR(IF(AO19='Base Datos'!$AE$5,AO45/AO12*1000,AO43/AO12*1000),0)</f>
        <v>0</v>
      </c>
      <c r="AP47" s="227">
        <f>+IFERROR(IF(AP19='Base Datos'!$AE$5,AP45/AP12*1000,AP43/AP12*1000),0)</f>
        <v>0</v>
      </c>
      <c r="AQ47" s="227">
        <f>+IFERROR(IF(AQ19='Base Datos'!$AE$5,AQ45/AQ12*1000,AQ43/AQ12*1000),0)</f>
        <v>0</v>
      </c>
      <c r="AR47" s="227">
        <f>+IFERROR(IF(AR19='Base Datos'!$AE$5,AR45/AR12*1000,AR43/AR12*1000),0)</f>
        <v>0</v>
      </c>
      <c r="AS47" s="227">
        <f>+IFERROR(IF(AS19='Base Datos'!$AE$5,AS45/AS12*1000,AS43/AS12*1000),0)</f>
        <v>0</v>
      </c>
      <c r="AT47" s="227">
        <f>+IFERROR(IF(AT19='Base Datos'!$AE$5,AT45/AT12*1000,AT43/AT12*1000),0)</f>
        <v>0</v>
      </c>
      <c r="AU47" s="227">
        <f>+IFERROR(IF(AU19='Base Datos'!$AE$5,AU45/AU12*1000,AU43/AU12*1000),0)</f>
        <v>0</v>
      </c>
      <c r="AV47" s="227">
        <f>+IFERROR(IF(AV19='Base Datos'!$AE$5,AV45/AV12*1000,AV43/AV12*1000),0)</f>
        <v>0</v>
      </c>
      <c r="AW47" s="227">
        <f>+IFERROR(IF(AW19='Base Datos'!$AE$5,AW45/AW12*1000,AW43/AW12*1000),0)</f>
        <v>0</v>
      </c>
      <c r="AX47" s="227">
        <f>+IFERROR(IF(AX19='Base Datos'!$AE$5,AX45/AX12*1000,AX43/AX12*1000),0)</f>
        <v>0</v>
      </c>
      <c r="AY47" s="227">
        <f>+IFERROR(IF(AY19='Base Datos'!$AE$5,AY45/AY12*1000,AY43/AY12*1000),0)</f>
        <v>0</v>
      </c>
      <c r="AZ47" s="227">
        <f>+IFERROR(IF(AZ19='Base Datos'!$AE$5,AZ45/AZ12*1000,AZ43/AZ12*1000),0)</f>
        <v>0</v>
      </c>
      <c r="BA47" s="227">
        <f>+IFERROR(IF(BA19='Base Datos'!$AE$5,BA45/BA12*1000,BA43/BA12*1000),0)</f>
        <v>0</v>
      </c>
      <c r="BB47" s="227">
        <f>+IFERROR(IF(BB19='Base Datos'!$AE$5,BB45/BB12*1000,BB43/BB12*1000),0)</f>
        <v>0</v>
      </c>
      <c r="BC47" s="227">
        <f>+IFERROR(IF(BC19='Base Datos'!$AE$5,BC45/BC12*1000,BC43/BC12*1000),0)</f>
        <v>0</v>
      </c>
      <c r="BD47" s="227">
        <f>+IFERROR(IF(BD19='Base Datos'!$AE$5,BD45/BD12*1000,BD43/BD12*1000),0)</f>
        <v>0</v>
      </c>
      <c r="BE47" s="227">
        <f>+IFERROR(IF(BE19='Base Datos'!$AE$5,BE45/BE12*1000,BE43/BE12*1000),0)</f>
        <v>0</v>
      </c>
      <c r="BF47" s="227">
        <f>+IFERROR(IF(BF19='Base Datos'!$AE$5,BF45/BF12*1000,BF43/BF12*1000),0)</f>
        <v>0</v>
      </c>
      <c r="BG47" s="227">
        <f>+IFERROR(IF(BG19='Base Datos'!$AE$5,BG45/BG12*1000,BG43/BG12*1000),0)</f>
        <v>0</v>
      </c>
      <c r="BH47" s="227">
        <f>+IFERROR(IF(BH19='Base Datos'!$AE$5,BH45/BH12*1000,BH43/BH12*1000),0)</f>
        <v>0</v>
      </c>
      <c r="BI47" s="227">
        <f>+IFERROR(IF(BI19='Base Datos'!$AE$5,BI45/BI12*1000,BI43/BI12*1000),0)</f>
        <v>0</v>
      </c>
      <c r="BJ47" s="227">
        <f>+IFERROR(IF(BJ19='Base Datos'!$AE$5,BJ45/BJ12*1000,BJ43/BJ12*1000),0)</f>
        <v>0</v>
      </c>
      <c r="BK47" s="227">
        <f>+IFERROR(IF(BK19='Base Datos'!$AE$5,BK45/BK12*1000,BK43/BK12*1000),0)</f>
        <v>0</v>
      </c>
      <c r="BL47" s="227">
        <f>+IFERROR(IF(BL19='Base Datos'!$AE$5,BL45/BL12*1000,BL43/BL12*1000),0)</f>
        <v>0</v>
      </c>
      <c r="BM47" s="227">
        <f>+IFERROR(IF(BM19='Base Datos'!$AE$5,BM45/BM12*1000,BM43/BM12*1000),0)</f>
        <v>0</v>
      </c>
      <c r="BN47" s="227">
        <f>+IFERROR(IF(BN19='Base Datos'!$AE$5,BN45/BN12*1000,BN43/BN12*1000),0)</f>
        <v>0</v>
      </c>
      <c r="BO47" s="227">
        <f>+IFERROR(IF(BO19='Base Datos'!$AE$5,BO45/BO12*1000,BO43/BO12*1000),0)</f>
        <v>0</v>
      </c>
      <c r="BP47" s="227">
        <f>+IFERROR(IF(BP19='Base Datos'!$AE$5,BP45/BP12*1000,BP43/BP12*1000),0)</f>
        <v>0</v>
      </c>
      <c r="BQ47" s="227">
        <f>+IFERROR(IF(BQ19='Base Datos'!$AE$5,BQ45/BQ12*1000,BQ43/BQ12*1000),0)</f>
        <v>0</v>
      </c>
      <c r="BR47" s="227">
        <f>+IFERROR(IF(BR19='Base Datos'!$AE$5,BR45/BR12*1000,BR43/BR12*1000),0)</f>
        <v>0</v>
      </c>
      <c r="BS47" s="227">
        <f>+IFERROR(IF(BS19='Base Datos'!$AE$5,BS45/BS12*1000,BS43/BS12*1000),0)</f>
        <v>0</v>
      </c>
      <c r="BT47" s="227">
        <f>+IFERROR(IF(BT19='Base Datos'!$AE$5,BT45/BT12*1000,BT43/BT12*1000),0)</f>
        <v>0</v>
      </c>
      <c r="BU47" s="227">
        <f>+IFERROR(IF(BU19='Base Datos'!$AE$5,BU45/BU12*1000,BU43/BU12*1000),0)</f>
        <v>0</v>
      </c>
      <c r="BV47" s="227">
        <f>+IFERROR(IF(BV19='Base Datos'!$AE$5,BV45/BV12*1000,BV43/BV12*1000),0)</f>
        <v>0</v>
      </c>
      <c r="BW47" s="227">
        <f>+IFERROR(IF(BW19='Base Datos'!$AE$5,BW45/BW12*1000,BW43/BW12*1000),0)</f>
        <v>0</v>
      </c>
      <c r="BX47" s="227">
        <f>+IFERROR(IF(BX19='Base Datos'!$AE$5,BX45/BX12*1000,BX43/BX12*1000),0)</f>
        <v>0</v>
      </c>
      <c r="BY47" s="227">
        <f>+IFERROR(IF(BY19='Base Datos'!$AE$5,BY45/BY12*1000,BY43/BY12*1000),0)</f>
        <v>0</v>
      </c>
      <c r="BZ47" s="227">
        <f>+IFERROR(IF(BZ19='Base Datos'!$AE$5,BZ45/BZ12*1000,BZ43/BZ12*1000),0)</f>
        <v>0</v>
      </c>
      <c r="CA47" s="227">
        <f>+IFERROR(IF(CA19='Base Datos'!$AE$5,CA45/CA12*1000,CA43/CA12*1000),0)</f>
        <v>0</v>
      </c>
      <c r="CB47" s="227">
        <f>+IFERROR(IF(CB19='Base Datos'!$AE$5,CB45/CB12*1000,CB43/CB12*1000),0)</f>
        <v>0</v>
      </c>
      <c r="CC47" s="227">
        <f>+IFERROR(IF(CC19='Base Datos'!$AE$5,CC45/CC12*1000,CC43/CC12*1000),0)</f>
        <v>0</v>
      </c>
      <c r="CD47" s="227">
        <f>+IFERROR(IF(CD19='Base Datos'!$AE$5,CD45/CD12*1000,CD43/CD12*1000),0)</f>
        <v>0</v>
      </c>
      <c r="CE47" s="227">
        <f>+IFERROR(IF(CE19='Base Datos'!$AE$5,CE45/CE12*1000,CE43/CE12*1000),0)</f>
        <v>0</v>
      </c>
      <c r="CF47" s="227">
        <f>+IFERROR(IF(CF19='Base Datos'!$AE$5,CF45/CF12*1000,CF43/CF12*1000),0)</f>
        <v>0</v>
      </c>
    </row>
    <row r="48" spans="2:84" ht="16.149999999999999" customHeight="1" thickBot="1" x14ac:dyDescent="0.35">
      <c r="B48" s="701">
        <v>3</v>
      </c>
      <c r="C48" s="990"/>
      <c r="D48" s="240" t="s">
        <v>186</v>
      </c>
      <c r="E48" s="227">
        <f>+IFERROR(E47*E41/100,0)</f>
        <v>0</v>
      </c>
      <c r="F48" s="227">
        <f t="shared" ref="F48:BQ48" si="26">+IFERROR(F47*F41/100,0)</f>
        <v>0</v>
      </c>
      <c r="G48" s="227">
        <f t="shared" si="26"/>
        <v>0</v>
      </c>
      <c r="H48" s="227">
        <f t="shared" si="26"/>
        <v>0</v>
      </c>
      <c r="I48" s="227">
        <f t="shared" si="26"/>
        <v>0</v>
      </c>
      <c r="J48" s="227">
        <f t="shared" si="26"/>
        <v>676.51736423841055</v>
      </c>
      <c r="K48" s="227">
        <f t="shared" si="26"/>
        <v>651.02</v>
      </c>
      <c r="L48" s="227">
        <f t="shared" si="26"/>
        <v>677.06079999999997</v>
      </c>
      <c r="M48" s="227">
        <f t="shared" si="26"/>
        <v>677.06079999999997</v>
      </c>
      <c r="N48" s="227">
        <f t="shared" si="26"/>
        <v>677.06079999999997</v>
      </c>
      <c r="O48" s="227">
        <f t="shared" si="26"/>
        <v>0</v>
      </c>
      <c r="P48" s="227">
        <f t="shared" si="26"/>
        <v>0</v>
      </c>
      <c r="Q48" s="227">
        <f t="shared" si="26"/>
        <v>0</v>
      </c>
      <c r="R48" s="227">
        <f t="shared" si="26"/>
        <v>0</v>
      </c>
      <c r="S48" s="227">
        <f t="shared" si="26"/>
        <v>0</v>
      </c>
      <c r="T48" s="227">
        <f t="shared" si="26"/>
        <v>0</v>
      </c>
      <c r="U48" s="227">
        <f t="shared" si="26"/>
        <v>0</v>
      </c>
      <c r="V48" s="227">
        <f t="shared" si="26"/>
        <v>0</v>
      </c>
      <c r="W48" s="227">
        <f t="shared" si="26"/>
        <v>0</v>
      </c>
      <c r="X48" s="227">
        <f t="shared" si="26"/>
        <v>0</v>
      </c>
      <c r="Y48" s="227">
        <f t="shared" si="26"/>
        <v>0</v>
      </c>
      <c r="Z48" s="227">
        <f t="shared" si="26"/>
        <v>0</v>
      </c>
      <c r="AA48" s="227">
        <f t="shared" si="26"/>
        <v>0</v>
      </c>
      <c r="AB48" s="227">
        <f t="shared" si="26"/>
        <v>0</v>
      </c>
      <c r="AC48" s="227">
        <f t="shared" si="26"/>
        <v>0</v>
      </c>
      <c r="AD48" s="227">
        <f t="shared" si="26"/>
        <v>0</v>
      </c>
      <c r="AE48" s="227">
        <f t="shared" si="26"/>
        <v>0</v>
      </c>
      <c r="AF48" s="227">
        <f t="shared" si="26"/>
        <v>0</v>
      </c>
      <c r="AG48" s="227">
        <f t="shared" si="26"/>
        <v>0</v>
      </c>
      <c r="AH48" s="227">
        <f t="shared" si="26"/>
        <v>0</v>
      </c>
      <c r="AI48" s="227">
        <f t="shared" si="26"/>
        <v>0</v>
      </c>
      <c r="AJ48" s="227">
        <f t="shared" si="26"/>
        <v>0</v>
      </c>
      <c r="AK48" s="227">
        <f t="shared" si="26"/>
        <v>0</v>
      </c>
      <c r="AL48" s="227">
        <f t="shared" si="26"/>
        <v>0</v>
      </c>
      <c r="AM48" s="227">
        <f t="shared" si="26"/>
        <v>0</v>
      </c>
      <c r="AN48" s="227">
        <f t="shared" si="26"/>
        <v>0</v>
      </c>
      <c r="AO48" s="227">
        <f t="shared" si="26"/>
        <v>0</v>
      </c>
      <c r="AP48" s="227">
        <f t="shared" si="26"/>
        <v>0</v>
      </c>
      <c r="AQ48" s="227">
        <f t="shared" si="26"/>
        <v>0</v>
      </c>
      <c r="AR48" s="227">
        <f t="shared" si="26"/>
        <v>0</v>
      </c>
      <c r="AS48" s="227">
        <f t="shared" si="26"/>
        <v>0</v>
      </c>
      <c r="AT48" s="227">
        <f t="shared" si="26"/>
        <v>0</v>
      </c>
      <c r="AU48" s="227">
        <f t="shared" si="26"/>
        <v>0</v>
      </c>
      <c r="AV48" s="227">
        <f t="shared" si="26"/>
        <v>0</v>
      </c>
      <c r="AW48" s="227">
        <f t="shared" si="26"/>
        <v>0</v>
      </c>
      <c r="AX48" s="227">
        <f t="shared" si="26"/>
        <v>0</v>
      </c>
      <c r="AY48" s="227">
        <f t="shared" si="26"/>
        <v>0</v>
      </c>
      <c r="AZ48" s="227">
        <f t="shared" si="26"/>
        <v>0</v>
      </c>
      <c r="BA48" s="227">
        <f t="shared" si="26"/>
        <v>0</v>
      </c>
      <c r="BB48" s="227">
        <f t="shared" si="26"/>
        <v>0</v>
      </c>
      <c r="BC48" s="227">
        <f t="shared" si="26"/>
        <v>0</v>
      </c>
      <c r="BD48" s="227">
        <f t="shared" si="26"/>
        <v>0</v>
      </c>
      <c r="BE48" s="227">
        <f t="shared" si="26"/>
        <v>0</v>
      </c>
      <c r="BF48" s="227">
        <f t="shared" si="26"/>
        <v>0</v>
      </c>
      <c r="BG48" s="227">
        <f t="shared" si="26"/>
        <v>0</v>
      </c>
      <c r="BH48" s="227">
        <f t="shared" si="26"/>
        <v>0</v>
      </c>
      <c r="BI48" s="227">
        <f t="shared" si="26"/>
        <v>0</v>
      </c>
      <c r="BJ48" s="227">
        <f t="shared" si="26"/>
        <v>0</v>
      </c>
      <c r="BK48" s="227">
        <f t="shared" si="26"/>
        <v>0</v>
      </c>
      <c r="BL48" s="227">
        <f t="shared" si="26"/>
        <v>0</v>
      </c>
      <c r="BM48" s="227">
        <f t="shared" si="26"/>
        <v>0</v>
      </c>
      <c r="BN48" s="227">
        <f t="shared" si="26"/>
        <v>0</v>
      </c>
      <c r="BO48" s="227">
        <f t="shared" si="26"/>
        <v>0</v>
      </c>
      <c r="BP48" s="227">
        <f t="shared" si="26"/>
        <v>0</v>
      </c>
      <c r="BQ48" s="227">
        <f t="shared" si="26"/>
        <v>0</v>
      </c>
      <c r="BR48" s="227">
        <f t="shared" ref="BR48:CF48" si="27">+IFERROR(BR47*BR41/100,0)</f>
        <v>0</v>
      </c>
      <c r="BS48" s="227">
        <f t="shared" si="27"/>
        <v>0</v>
      </c>
      <c r="BT48" s="227">
        <f t="shared" si="27"/>
        <v>0</v>
      </c>
      <c r="BU48" s="227">
        <f t="shared" si="27"/>
        <v>0</v>
      </c>
      <c r="BV48" s="227">
        <f t="shared" si="27"/>
        <v>0</v>
      </c>
      <c r="BW48" s="227">
        <f t="shared" si="27"/>
        <v>0</v>
      </c>
      <c r="BX48" s="227">
        <f t="shared" si="27"/>
        <v>0</v>
      </c>
      <c r="BY48" s="227">
        <f t="shared" si="27"/>
        <v>0</v>
      </c>
      <c r="BZ48" s="227">
        <f t="shared" si="27"/>
        <v>0</v>
      </c>
      <c r="CA48" s="227">
        <f t="shared" si="27"/>
        <v>0</v>
      </c>
      <c r="CB48" s="227">
        <f t="shared" si="27"/>
        <v>0</v>
      </c>
      <c r="CC48" s="227">
        <f t="shared" si="27"/>
        <v>0</v>
      </c>
      <c r="CD48" s="227">
        <f t="shared" si="27"/>
        <v>0</v>
      </c>
      <c r="CE48" s="227">
        <f t="shared" si="27"/>
        <v>0</v>
      </c>
      <c r="CF48" s="227">
        <f t="shared" si="27"/>
        <v>0</v>
      </c>
    </row>
    <row r="49" spans="2:84" ht="16.149999999999999" customHeight="1" thickBot="1" x14ac:dyDescent="0.35">
      <c r="B49" s="701">
        <v>4</v>
      </c>
      <c r="C49" s="990"/>
      <c r="D49" s="240" t="s">
        <v>187</v>
      </c>
      <c r="E49" s="227">
        <f>+IFERROR((E47-E48),0)</f>
        <v>0</v>
      </c>
      <c r="F49" s="227">
        <f t="shared" ref="F49:BQ49" si="28">+IFERROR((F47-F48),0)</f>
        <v>0</v>
      </c>
      <c r="G49" s="227">
        <f t="shared" si="28"/>
        <v>0</v>
      </c>
      <c r="H49" s="227">
        <f t="shared" si="28"/>
        <v>0</v>
      </c>
      <c r="I49" s="227">
        <f t="shared" si="28"/>
        <v>0</v>
      </c>
      <c r="J49" s="227">
        <f t="shared" si="28"/>
        <v>857.53561589403978</v>
      </c>
      <c r="K49" s="227">
        <f t="shared" si="28"/>
        <v>862.98</v>
      </c>
      <c r="L49" s="227">
        <f t="shared" si="28"/>
        <v>897.49919999999997</v>
      </c>
      <c r="M49" s="227">
        <f t="shared" si="28"/>
        <v>897.49919999999997</v>
      </c>
      <c r="N49" s="227">
        <f t="shared" si="28"/>
        <v>897.4992000000002</v>
      </c>
      <c r="O49" s="227">
        <f t="shared" si="28"/>
        <v>0</v>
      </c>
      <c r="P49" s="227">
        <f t="shared" si="28"/>
        <v>0</v>
      </c>
      <c r="Q49" s="227">
        <f t="shared" si="28"/>
        <v>0</v>
      </c>
      <c r="R49" s="227">
        <f t="shared" si="28"/>
        <v>0</v>
      </c>
      <c r="S49" s="227">
        <f t="shared" si="28"/>
        <v>0</v>
      </c>
      <c r="T49" s="227">
        <f t="shared" si="28"/>
        <v>0</v>
      </c>
      <c r="U49" s="227">
        <f t="shared" si="28"/>
        <v>0</v>
      </c>
      <c r="V49" s="227">
        <f t="shared" si="28"/>
        <v>0</v>
      </c>
      <c r="W49" s="227">
        <f t="shared" si="28"/>
        <v>0</v>
      </c>
      <c r="X49" s="227">
        <f t="shared" si="28"/>
        <v>0</v>
      </c>
      <c r="Y49" s="227">
        <f t="shared" si="28"/>
        <v>0</v>
      </c>
      <c r="Z49" s="227">
        <f t="shared" si="28"/>
        <v>0</v>
      </c>
      <c r="AA49" s="227">
        <f t="shared" si="28"/>
        <v>0</v>
      </c>
      <c r="AB49" s="227">
        <f t="shared" si="28"/>
        <v>0</v>
      </c>
      <c r="AC49" s="227">
        <f t="shared" si="28"/>
        <v>0</v>
      </c>
      <c r="AD49" s="227">
        <f t="shared" si="28"/>
        <v>0</v>
      </c>
      <c r="AE49" s="227">
        <f t="shared" si="28"/>
        <v>0</v>
      </c>
      <c r="AF49" s="227">
        <f t="shared" si="28"/>
        <v>0</v>
      </c>
      <c r="AG49" s="227">
        <f t="shared" si="28"/>
        <v>0</v>
      </c>
      <c r="AH49" s="227">
        <f t="shared" si="28"/>
        <v>0</v>
      </c>
      <c r="AI49" s="227">
        <f t="shared" si="28"/>
        <v>0</v>
      </c>
      <c r="AJ49" s="227">
        <f t="shared" si="28"/>
        <v>0</v>
      </c>
      <c r="AK49" s="227">
        <f t="shared" si="28"/>
        <v>0</v>
      </c>
      <c r="AL49" s="227">
        <f t="shared" si="28"/>
        <v>0</v>
      </c>
      <c r="AM49" s="227">
        <f t="shared" si="28"/>
        <v>0</v>
      </c>
      <c r="AN49" s="227">
        <f t="shared" si="28"/>
        <v>0</v>
      </c>
      <c r="AO49" s="227">
        <f t="shared" si="28"/>
        <v>0</v>
      </c>
      <c r="AP49" s="227">
        <f t="shared" si="28"/>
        <v>0</v>
      </c>
      <c r="AQ49" s="227">
        <f t="shared" si="28"/>
        <v>0</v>
      </c>
      <c r="AR49" s="227">
        <f t="shared" si="28"/>
        <v>0</v>
      </c>
      <c r="AS49" s="227">
        <f t="shared" si="28"/>
        <v>0</v>
      </c>
      <c r="AT49" s="227">
        <f t="shared" si="28"/>
        <v>0</v>
      </c>
      <c r="AU49" s="227">
        <f t="shared" si="28"/>
        <v>0</v>
      </c>
      <c r="AV49" s="227">
        <f t="shared" si="28"/>
        <v>0</v>
      </c>
      <c r="AW49" s="227">
        <f t="shared" si="28"/>
        <v>0</v>
      </c>
      <c r="AX49" s="227">
        <f t="shared" si="28"/>
        <v>0</v>
      </c>
      <c r="AY49" s="227">
        <f t="shared" si="28"/>
        <v>0</v>
      </c>
      <c r="AZ49" s="227">
        <f t="shared" si="28"/>
        <v>0</v>
      </c>
      <c r="BA49" s="227">
        <f t="shared" si="28"/>
        <v>0</v>
      </c>
      <c r="BB49" s="227">
        <f t="shared" si="28"/>
        <v>0</v>
      </c>
      <c r="BC49" s="227">
        <f t="shared" si="28"/>
        <v>0</v>
      </c>
      <c r="BD49" s="227">
        <f t="shared" si="28"/>
        <v>0</v>
      </c>
      <c r="BE49" s="227">
        <f t="shared" si="28"/>
        <v>0</v>
      </c>
      <c r="BF49" s="227">
        <f t="shared" si="28"/>
        <v>0</v>
      </c>
      <c r="BG49" s="227">
        <f t="shared" si="28"/>
        <v>0</v>
      </c>
      <c r="BH49" s="227">
        <f t="shared" si="28"/>
        <v>0</v>
      </c>
      <c r="BI49" s="227">
        <f t="shared" si="28"/>
        <v>0</v>
      </c>
      <c r="BJ49" s="227">
        <f t="shared" si="28"/>
        <v>0</v>
      </c>
      <c r="BK49" s="227">
        <f t="shared" si="28"/>
        <v>0</v>
      </c>
      <c r="BL49" s="227">
        <f t="shared" si="28"/>
        <v>0</v>
      </c>
      <c r="BM49" s="227">
        <f t="shared" si="28"/>
        <v>0</v>
      </c>
      <c r="BN49" s="227">
        <f t="shared" si="28"/>
        <v>0</v>
      </c>
      <c r="BO49" s="227">
        <f t="shared" si="28"/>
        <v>0</v>
      </c>
      <c r="BP49" s="227">
        <f t="shared" si="28"/>
        <v>0</v>
      </c>
      <c r="BQ49" s="227">
        <f t="shared" si="28"/>
        <v>0</v>
      </c>
      <c r="BR49" s="227">
        <f t="shared" ref="BR49:CF49" si="29">+IFERROR((BR47-BR48),0)</f>
        <v>0</v>
      </c>
      <c r="BS49" s="227">
        <f t="shared" si="29"/>
        <v>0</v>
      </c>
      <c r="BT49" s="227">
        <f t="shared" si="29"/>
        <v>0</v>
      </c>
      <c r="BU49" s="227">
        <f t="shared" si="29"/>
        <v>0</v>
      </c>
      <c r="BV49" s="227">
        <f t="shared" si="29"/>
        <v>0</v>
      </c>
      <c r="BW49" s="227">
        <f t="shared" si="29"/>
        <v>0</v>
      </c>
      <c r="BX49" s="227">
        <f t="shared" si="29"/>
        <v>0</v>
      </c>
      <c r="BY49" s="227">
        <f t="shared" si="29"/>
        <v>0</v>
      </c>
      <c r="BZ49" s="227">
        <f t="shared" si="29"/>
        <v>0</v>
      </c>
      <c r="CA49" s="227">
        <f t="shared" si="29"/>
        <v>0</v>
      </c>
      <c r="CB49" s="227">
        <f t="shared" si="29"/>
        <v>0</v>
      </c>
      <c r="CC49" s="227">
        <f t="shared" si="29"/>
        <v>0</v>
      </c>
      <c r="CD49" s="227">
        <f t="shared" si="29"/>
        <v>0</v>
      </c>
      <c r="CE49" s="227">
        <f t="shared" si="29"/>
        <v>0</v>
      </c>
      <c r="CF49" s="227">
        <f t="shared" si="29"/>
        <v>0</v>
      </c>
    </row>
    <row r="50" spans="2:84" ht="16.149999999999999" customHeight="1" thickBot="1" x14ac:dyDescent="0.35">
      <c r="B50" s="701">
        <v>5</v>
      </c>
      <c r="C50" s="990"/>
      <c r="D50" s="240" t="s">
        <v>280</v>
      </c>
      <c r="E50" s="227">
        <f>+IFERROR(E47*E39/100,0)</f>
        <v>0</v>
      </c>
      <c r="F50" s="227">
        <f t="shared" ref="F50:BQ50" si="30">+IFERROR(F47*F39/100,0)</f>
        <v>0</v>
      </c>
      <c r="G50" s="227">
        <f t="shared" si="30"/>
        <v>0</v>
      </c>
      <c r="H50" s="227">
        <f t="shared" si="30"/>
        <v>0</v>
      </c>
      <c r="I50" s="227">
        <f t="shared" si="30"/>
        <v>0</v>
      </c>
      <c r="J50" s="227">
        <f t="shared" si="30"/>
        <v>41.419430463576163</v>
      </c>
      <c r="K50" s="227">
        <f t="shared" si="30"/>
        <v>66.616</v>
      </c>
      <c r="L50" s="227">
        <f t="shared" si="30"/>
        <v>69.280640000000005</v>
      </c>
      <c r="M50" s="227">
        <f t="shared" si="30"/>
        <v>86.600799999999992</v>
      </c>
      <c r="N50" s="227">
        <f t="shared" si="30"/>
        <v>86.600800000000021</v>
      </c>
      <c r="O50" s="227">
        <f t="shared" si="30"/>
        <v>0</v>
      </c>
      <c r="P50" s="227">
        <f t="shared" si="30"/>
        <v>0</v>
      </c>
      <c r="Q50" s="227">
        <f t="shared" si="30"/>
        <v>0</v>
      </c>
      <c r="R50" s="227">
        <f t="shared" si="30"/>
        <v>0</v>
      </c>
      <c r="S50" s="227">
        <f t="shared" si="30"/>
        <v>0</v>
      </c>
      <c r="T50" s="227">
        <f t="shared" si="30"/>
        <v>0</v>
      </c>
      <c r="U50" s="227">
        <f t="shared" si="30"/>
        <v>0</v>
      </c>
      <c r="V50" s="227">
        <f t="shared" si="30"/>
        <v>0</v>
      </c>
      <c r="W50" s="227">
        <f t="shared" si="30"/>
        <v>0</v>
      </c>
      <c r="X50" s="227">
        <f t="shared" si="30"/>
        <v>0</v>
      </c>
      <c r="Y50" s="227">
        <f t="shared" si="30"/>
        <v>0</v>
      </c>
      <c r="Z50" s="227">
        <f t="shared" si="30"/>
        <v>0</v>
      </c>
      <c r="AA50" s="227">
        <f t="shared" si="30"/>
        <v>0</v>
      </c>
      <c r="AB50" s="227">
        <f t="shared" si="30"/>
        <v>0</v>
      </c>
      <c r="AC50" s="227">
        <f t="shared" si="30"/>
        <v>0</v>
      </c>
      <c r="AD50" s="227">
        <f t="shared" si="30"/>
        <v>0</v>
      </c>
      <c r="AE50" s="227">
        <f t="shared" si="30"/>
        <v>0</v>
      </c>
      <c r="AF50" s="227">
        <f t="shared" si="30"/>
        <v>0</v>
      </c>
      <c r="AG50" s="227">
        <f t="shared" si="30"/>
        <v>0</v>
      </c>
      <c r="AH50" s="227">
        <f t="shared" si="30"/>
        <v>0</v>
      </c>
      <c r="AI50" s="227">
        <f t="shared" si="30"/>
        <v>0</v>
      </c>
      <c r="AJ50" s="227">
        <f t="shared" si="30"/>
        <v>0</v>
      </c>
      <c r="AK50" s="227">
        <f t="shared" si="30"/>
        <v>0</v>
      </c>
      <c r="AL50" s="227">
        <f t="shared" si="30"/>
        <v>0</v>
      </c>
      <c r="AM50" s="227">
        <f t="shared" si="30"/>
        <v>0</v>
      </c>
      <c r="AN50" s="227">
        <f t="shared" si="30"/>
        <v>0</v>
      </c>
      <c r="AO50" s="227">
        <f t="shared" si="30"/>
        <v>0</v>
      </c>
      <c r="AP50" s="227">
        <f t="shared" si="30"/>
        <v>0</v>
      </c>
      <c r="AQ50" s="227">
        <f t="shared" si="30"/>
        <v>0</v>
      </c>
      <c r="AR50" s="227">
        <f t="shared" si="30"/>
        <v>0</v>
      </c>
      <c r="AS50" s="227">
        <f t="shared" si="30"/>
        <v>0</v>
      </c>
      <c r="AT50" s="227">
        <f t="shared" si="30"/>
        <v>0</v>
      </c>
      <c r="AU50" s="227">
        <f t="shared" si="30"/>
        <v>0</v>
      </c>
      <c r="AV50" s="227">
        <f t="shared" si="30"/>
        <v>0</v>
      </c>
      <c r="AW50" s="227">
        <f t="shared" si="30"/>
        <v>0</v>
      </c>
      <c r="AX50" s="227">
        <f t="shared" si="30"/>
        <v>0</v>
      </c>
      <c r="AY50" s="227">
        <f t="shared" si="30"/>
        <v>0</v>
      </c>
      <c r="AZ50" s="227">
        <f t="shared" si="30"/>
        <v>0</v>
      </c>
      <c r="BA50" s="227">
        <f t="shared" si="30"/>
        <v>0</v>
      </c>
      <c r="BB50" s="227">
        <f t="shared" si="30"/>
        <v>0</v>
      </c>
      <c r="BC50" s="227">
        <f t="shared" si="30"/>
        <v>0</v>
      </c>
      <c r="BD50" s="227">
        <f t="shared" si="30"/>
        <v>0</v>
      </c>
      <c r="BE50" s="227">
        <f t="shared" si="30"/>
        <v>0</v>
      </c>
      <c r="BF50" s="227">
        <f t="shared" si="30"/>
        <v>0</v>
      </c>
      <c r="BG50" s="227">
        <f t="shared" si="30"/>
        <v>0</v>
      </c>
      <c r="BH50" s="227">
        <f t="shared" si="30"/>
        <v>0</v>
      </c>
      <c r="BI50" s="227">
        <f t="shared" si="30"/>
        <v>0</v>
      </c>
      <c r="BJ50" s="227">
        <f t="shared" si="30"/>
        <v>0</v>
      </c>
      <c r="BK50" s="227">
        <f t="shared" si="30"/>
        <v>0</v>
      </c>
      <c r="BL50" s="227">
        <f t="shared" si="30"/>
        <v>0</v>
      </c>
      <c r="BM50" s="227">
        <f t="shared" si="30"/>
        <v>0</v>
      </c>
      <c r="BN50" s="227">
        <f t="shared" si="30"/>
        <v>0</v>
      </c>
      <c r="BO50" s="227">
        <f t="shared" si="30"/>
        <v>0</v>
      </c>
      <c r="BP50" s="227">
        <f t="shared" si="30"/>
        <v>0</v>
      </c>
      <c r="BQ50" s="227">
        <f t="shared" si="30"/>
        <v>0</v>
      </c>
      <c r="BR50" s="227">
        <f t="shared" ref="BR50:CF50" si="31">+IFERROR(BR47*BR39/100,0)</f>
        <v>0</v>
      </c>
      <c r="BS50" s="227">
        <f t="shared" si="31"/>
        <v>0</v>
      </c>
      <c r="BT50" s="227">
        <f t="shared" si="31"/>
        <v>0</v>
      </c>
      <c r="BU50" s="227">
        <f t="shared" si="31"/>
        <v>0</v>
      </c>
      <c r="BV50" s="227">
        <f t="shared" si="31"/>
        <v>0</v>
      </c>
      <c r="BW50" s="227">
        <f t="shared" si="31"/>
        <v>0</v>
      </c>
      <c r="BX50" s="227">
        <f t="shared" si="31"/>
        <v>0</v>
      </c>
      <c r="BY50" s="227">
        <f t="shared" si="31"/>
        <v>0</v>
      </c>
      <c r="BZ50" s="227">
        <f t="shared" si="31"/>
        <v>0</v>
      </c>
      <c r="CA50" s="227">
        <f t="shared" si="31"/>
        <v>0</v>
      </c>
      <c r="CB50" s="227">
        <f t="shared" si="31"/>
        <v>0</v>
      </c>
      <c r="CC50" s="227">
        <f t="shared" si="31"/>
        <v>0</v>
      </c>
      <c r="CD50" s="227">
        <f t="shared" si="31"/>
        <v>0</v>
      </c>
      <c r="CE50" s="227">
        <f t="shared" si="31"/>
        <v>0</v>
      </c>
      <c r="CF50" s="227">
        <f t="shared" si="31"/>
        <v>0</v>
      </c>
    </row>
    <row r="51" spans="2:84" ht="16.149999999999999" customHeight="1" thickBot="1" x14ac:dyDescent="0.35">
      <c r="B51" s="701">
        <v>6</v>
      </c>
      <c r="C51" s="990"/>
      <c r="D51" s="240" t="s">
        <v>281</v>
      </c>
      <c r="E51" s="227">
        <f>+IFERROR(E47*E40/100,0)</f>
        <v>0</v>
      </c>
      <c r="F51" s="227">
        <f t="shared" ref="F51:BQ51" si="32">+IFERROR(F47*F40/100,0)</f>
        <v>0</v>
      </c>
      <c r="G51" s="227">
        <f t="shared" si="32"/>
        <v>0</v>
      </c>
      <c r="H51" s="227">
        <f t="shared" si="32"/>
        <v>0</v>
      </c>
      <c r="I51" s="227">
        <f t="shared" si="32"/>
        <v>0</v>
      </c>
      <c r="J51" s="227">
        <f t="shared" si="32"/>
        <v>816.1161854304637</v>
      </c>
      <c r="K51" s="227">
        <f t="shared" si="32"/>
        <v>796.36400000000003</v>
      </c>
      <c r="L51" s="227">
        <f t="shared" si="32"/>
        <v>828.21856000000002</v>
      </c>
      <c r="M51" s="227">
        <f t="shared" si="32"/>
        <v>810.89839999999992</v>
      </c>
      <c r="N51" s="227">
        <f t="shared" si="32"/>
        <v>810.89840000000015</v>
      </c>
      <c r="O51" s="227">
        <f t="shared" si="32"/>
        <v>0</v>
      </c>
      <c r="P51" s="227">
        <f t="shared" si="32"/>
        <v>0</v>
      </c>
      <c r="Q51" s="227">
        <f t="shared" si="32"/>
        <v>0</v>
      </c>
      <c r="R51" s="227">
        <f t="shared" si="32"/>
        <v>0</v>
      </c>
      <c r="S51" s="227">
        <f t="shared" si="32"/>
        <v>0</v>
      </c>
      <c r="T51" s="227">
        <f t="shared" si="32"/>
        <v>0</v>
      </c>
      <c r="U51" s="227">
        <f t="shared" si="32"/>
        <v>0</v>
      </c>
      <c r="V51" s="227">
        <f t="shared" si="32"/>
        <v>0</v>
      </c>
      <c r="W51" s="227">
        <f t="shared" si="32"/>
        <v>0</v>
      </c>
      <c r="X51" s="227">
        <f t="shared" si="32"/>
        <v>0</v>
      </c>
      <c r="Y51" s="227">
        <f t="shared" si="32"/>
        <v>0</v>
      </c>
      <c r="Z51" s="227">
        <f t="shared" si="32"/>
        <v>0</v>
      </c>
      <c r="AA51" s="227">
        <f t="shared" si="32"/>
        <v>0</v>
      </c>
      <c r="AB51" s="227">
        <f t="shared" si="32"/>
        <v>0</v>
      </c>
      <c r="AC51" s="227">
        <f t="shared" si="32"/>
        <v>0</v>
      </c>
      <c r="AD51" s="227">
        <f t="shared" si="32"/>
        <v>0</v>
      </c>
      <c r="AE51" s="227">
        <f t="shared" si="32"/>
        <v>0</v>
      </c>
      <c r="AF51" s="227">
        <f t="shared" si="32"/>
        <v>0</v>
      </c>
      <c r="AG51" s="227">
        <f t="shared" si="32"/>
        <v>0</v>
      </c>
      <c r="AH51" s="227">
        <f t="shared" si="32"/>
        <v>0</v>
      </c>
      <c r="AI51" s="227">
        <f t="shared" si="32"/>
        <v>0</v>
      </c>
      <c r="AJ51" s="227">
        <f t="shared" si="32"/>
        <v>0</v>
      </c>
      <c r="AK51" s="227">
        <f t="shared" si="32"/>
        <v>0</v>
      </c>
      <c r="AL51" s="227">
        <f t="shared" si="32"/>
        <v>0</v>
      </c>
      <c r="AM51" s="227">
        <f t="shared" si="32"/>
        <v>0</v>
      </c>
      <c r="AN51" s="227">
        <f t="shared" si="32"/>
        <v>0</v>
      </c>
      <c r="AO51" s="227">
        <f t="shared" si="32"/>
        <v>0</v>
      </c>
      <c r="AP51" s="227">
        <f t="shared" si="32"/>
        <v>0</v>
      </c>
      <c r="AQ51" s="227">
        <f t="shared" si="32"/>
        <v>0</v>
      </c>
      <c r="AR51" s="227">
        <f t="shared" si="32"/>
        <v>0</v>
      </c>
      <c r="AS51" s="227">
        <f t="shared" si="32"/>
        <v>0</v>
      </c>
      <c r="AT51" s="227">
        <f t="shared" si="32"/>
        <v>0</v>
      </c>
      <c r="AU51" s="227">
        <f t="shared" si="32"/>
        <v>0</v>
      </c>
      <c r="AV51" s="227">
        <f t="shared" si="32"/>
        <v>0</v>
      </c>
      <c r="AW51" s="227">
        <f t="shared" si="32"/>
        <v>0</v>
      </c>
      <c r="AX51" s="227">
        <f t="shared" si="32"/>
        <v>0</v>
      </c>
      <c r="AY51" s="227">
        <f t="shared" si="32"/>
        <v>0</v>
      </c>
      <c r="AZ51" s="227">
        <f t="shared" si="32"/>
        <v>0</v>
      </c>
      <c r="BA51" s="227">
        <f t="shared" si="32"/>
        <v>0</v>
      </c>
      <c r="BB51" s="227">
        <f t="shared" si="32"/>
        <v>0</v>
      </c>
      <c r="BC51" s="227">
        <f t="shared" si="32"/>
        <v>0</v>
      </c>
      <c r="BD51" s="227">
        <f t="shared" si="32"/>
        <v>0</v>
      </c>
      <c r="BE51" s="227">
        <f t="shared" si="32"/>
        <v>0</v>
      </c>
      <c r="BF51" s="227">
        <f t="shared" si="32"/>
        <v>0</v>
      </c>
      <c r="BG51" s="227">
        <f t="shared" si="32"/>
        <v>0</v>
      </c>
      <c r="BH51" s="227">
        <f t="shared" si="32"/>
        <v>0</v>
      </c>
      <c r="BI51" s="227">
        <f t="shared" si="32"/>
        <v>0</v>
      </c>
      <c r="BJ51" s="227">
        <f t="shared" si="32"/>
        <v>0</v>
      </c>
      <c r="BK51" s="227">
        <f t="shared" si="32"/>
        <v>0</v>
      </c>
      <c r="BL51" s="227">
        <f t="shared" si="32"/>
        <v>0</v>
      </c>
      <c r="BM51" s="227">
        <f t="shared" si="32"/>
        <v>0</v>
      </c>
      <c r="BN51" s="227">
        <f t="shared" si="32"/>
        <v>0</v>
      </c>
      <c r="BO51" s="227">
        <f t="shared" si="32"/>
        <v>0</v>
      </c>
      <c r="BP51" s="227">
        <f t="shared" si="32"/>
        <v>0</v>
      </c>
      <c r="BQ51" s="227">
        <f t="shared" si="32"/>
        <v>0</v>
      </c>
      <c r="BR51" s="227">
        <f t="shared" ref="BR51:CF51" si="33">+IFERROR(BR47*BR40/100,0)</f>
        <v>0</v>
      </c>
      <c r="BS51" s="227">
        <f t="shared" si="33"/>
        <v>0</v>
      </c>
      <c r="BT51" s="227">
        <f t="shared" si="33"/>
        <v>0</v>
      </c>
      <c r="BU51" s="227">
        <f t="shared" si="33"/>
        <v>0</v>
      </c>
      <c r="BV51" s="227">
        <f t="shared" si="33"/>
        <v>0</v>
      </c>
      <c r="BW51" s="227">
        <f t="shared" si="33"/>
        <v>0</v>
      </c>
      <c r="BX51" s="227">
        <f t="shared" si="33"/>
        <v>0</v>
      </c>
      <c r="BY51" s="227">
        <f t="shared" si="33"/>
        <v>0</v>
      </c>
      <c r="BZ51" s="227">
        <f t="shared" si="33"/>
        <v>0</v>
      </c>
      <c r="CA51" s="227">
        <f t="shared" si="33"/>
        <v>0</v>
      </c>
      <c r="CB51" s="227">
        <f t="shared" si="33"/>
        <v>0</v>
      </c>
      <c r="CC51" s="227">
        <f t="shared" si="33"/>
        <v>0</v>
      </c>
      <c r="CD51" s="227">
        <f t="shared" si="33"/>
        <v>0</v>
      </c>
      <c r="CE51" s="227">
        <f t="shared" si="33"/>
        <v>0</v>
      </c>
      <c r="CF51" s="227">
        <f t="shared" si="33"/>
        <v>0</v>
      </c>
    </row>
    <row r="52" spans="2:84" ht="12" customHeight="1" thickBot="1" x14ac:dyDescent="0.35">
      <c r="B52" s="701">
        <v>7</v>
      </c>
      <c r="C52" s="789"/>
      <c r="D52" s="790"/>
      <c r="E52" s="701"/>
      <c r="F52" s="701"/>
      <c r="G52" s="701"/>
      <c r="H52" s="701"/>
      <c r="I52" s="701"/>
      <c r="J52" s="701"/>
      <c r="K52" s="701"/>
      <c r="L52" s="701"/>
      <c r="M52" s="701"/>
      <c r="N52" s="701"/>
      <c r="O52" s="701"/>
      <c r="P52" s="701"/>
      <c r="Q52" s="701"/>
      <c r="R52" s="701"/>
      <c r="S52" s="701"/>
      <c r="T52" s="701"/>
      <c r="U52" s="701"/>
      <c r="V52" s="701"/>
      <c r="W52" s="701"/>
      <c r="X52" s="701"/>
      <c r="Y52" s="701"/>
      <c r="Z52" s="701"/>
      <c r="AA52" s="701"/>
      <c r="AB52" s="701"/>
      <c r="AC52" s="701"/>
      <c r="AD52" s="701"/>
      <c r="AE52" s="701"/>
      <c r="AF52" s="701"/>
      <c r="AG52" s="701"/>
      <c r="AH52" s="701"/>
      <c r="AI52" s="701"/>
      <c r="AJ52" s="701"/>
      <c r="AK52" s="701"/>
      <c r="AL52" s="701"/>
      <c r="AM52" s="701"/>
      <c r="AN52" s="701"/>
      <c r="AO52" s="701"/>
      <c r="AP52" s="701"/>
      <c r="AQ52" s="701"/>
      <c r="AR52" s="701"/>
      <c r="AS52" s="701"/>
      <c r="AT52" s="701"/>
      <c r="AU52" s="701"/>
      <c r="AV52" s="701"/>
      <c r="AW52" s="701"/>
      <c r="AX52" s="701"/>
      <c r="AY52" s="701"/>
      <c r="AZ52" s="701"/>
      <c r="BA52" s="701"/>
      <c r="BB52" s="701"/>
      <c r="BC52" s="701"/>
      <c r="BD52" s="701"/>
      <c r="BE52" s="701"/>
      <c r="BF52" s="701"/>
      <c r="BG52" s="701"/>
      <c r="BH52" s="701"/>
      <c r="BI52" s="701"/>
      <c r="BJ52" s="701"/>
      <c r="BK52" s="701"/>
      <c r="BL52" s="701"/>
      <c r="BM52" s="701"/>
      <c r="BN52" s="701"/>
      <c r="BO52" s="701"/>
      <c r="BP52" s="701"/>
      <c r="BQ52" s="701"/>
      <c r="BR52" s="701"/>
      <c r="BS52" s="701"/>
      <c r="BT52" s="701"/>
      <c r="BU52" s="701"/>
      <c r="BV52" s="701"/>
      <c r="BW52" s="701"/>
      <c r="BX52" s="701"/>
      <c r="BY52" s="701"/>
      <c r="BZ52" s="701"/>
      <c r="CA52" s="701"/>
      <c r="CB52" s="701"/>
      <c r="CC52" s="701"/>
      <c r="CD52" s="701"/>
      <c r="CE52" s="701"/>
      <c r="CF52" s="701"/>
    </row>
    <row r="53" spans="2:84" ht="16.149999999999999" customHeight="1" thickBot="1" x14ac:dyDescent="0.35">
      <c r="B53" s="701">
        <v>8</v>
      </c>
      <c r="C53" s="977" t="s">
        <v>214</v>
      </c>
      <c r="D53" s="234" t="s">
        <v>180</v>
      </c>
      <c r="E53" s="254">
        <f>+E43</f>
        <v>0</v>
      </c>
      <c r="F53" s="254">
        <f t="shared" ref="F53:BQ53" si="34">+F43</f>
        <v>0</v>
      </c>
      <c r="G53" s="254">
        <f t="shared" si="34"/>
        <v>0</v>
      </c>
      <c r="H53" s="254">
        <f t="shared" si="34"/>
        <v>0</v>
      </c>
      <c r="I53" s="254">
        <f t="shared" si="34"/>
        <v>0</v>
      </c>
      <c r="J53" s="254">
        <f t="shared" si="34"/>
        <v>0</v>
      </c>
      <c r="K53" s="254">
        <f t="shared" si="34"/>
        <v>0</v>
      </c>
      <c r="L53" s="254">
        <f t="shared" si="34"/>
        <v>0</v>
      </c>
      <c r="M53" s="254">
        <f t="shared" si="34"/>
        <v>0</v>
      </c>
      <c r="N53" s="254">
        <f t="shared" si="34"/>
        <v>0</v>
      </c>
      <c r="O53" s="254">
        <f t="shared" si="34"/>
        <v>0</v>
      </c>
      <c r="P53" s="254">
        <f t="shared" si="34"/>
        <v>0</v>
      </c>
      <c r="Q53" s="254">
        <f t="shared" si="34"/>
        <v>0</v>
      </c>
      <c r="R53" s="254">
        <f t="shared" si="34"/>
        <v>0</v>
      </c>
      <c r="S53" s="254">
        <f t="shared" si="34"/>
        <v>0</v>
      </c>
      <c r="T53" s="254">
        <f t="shared" si="34"/>
        <v>0</v>
      </c>
      <c r="U53" s="254">
        <f t="shared" si="34"/>
        <v>0</v>
      </c>
      <c r="V53" s="254">
        <f t="shared" si="34"/>
        <v>0</v>
      </c>
      <c r="W53" s="254">
        <f t="shared" si="34"/>
        <v>0</v>
      </c>
      <c r="X53" s="254">
        <f t="shared" si="34"/>
        <v>0</v>
      </c>
      <c r="Y53" s="254">
        <f t="shared" si="34"/>
        <v>0</v>
      </c>
      <c r="Z53" s="254">
        <f t="shared" si="34"/>
        <v>0</v>
      </c>
      <c r="AA53" s="254">
        <f t="shared" si="34"/>
        <v>0</v>
      </c>
      <c r="AB53" s="254">
        <f t="shared" si="34"/>
        <v>0</v>
      </c>
      <c r="AC53" s="254">
        <f t="shared" si="34"/>
        <v>0</v>
      </c>
      <c r="AD53" s="254">
        <f t="shared" si="34"/>
        <v>0</v>
      </c>
      <c r="AE53" s="254">
        <f t="shared" si="34"/>
        <v>0</v>
      </c>
      <c r="AF53" s="254">
        <f t="shared" si="34"/>
        <v>0</v>
      </c>
      <c r="AG53" s="254">
        <f t="shared" si="34"/>
        <v>0</v>
      </c>
      <c r="AH53" s="254">
        <f t="shared" si="34"/>
        <v>0</v>
      </c>
      <c r="AI53" s="254">
        <f t="shared" si="34"/>
        <v>0</v>
      </c>
      <c r="AJ53" s="254">
        <f t="shared" si="34"/>
        <v>0</v>
      </c>
      <c r="AK53" s="254">
        <f t="shared" si="34"/>
        <v>0</v>
      </c>
      <c r="AL53" s="254">
        <f t="shared" si="34"/>
        <v>0</v>
      </c>
      <c r="AM53" s="254">
        <f t="shared" si="34"/>
        <v>0</v>
      </c>
      <c r="AN53" s="254">
        <f t="shared" si="34"/>
        <v>0</v>
      </c>
      <c r="AO53" s="254">
        <f t="shared" si="34"/>
        <v>0</v>
      </c>
      <c r="AP53" s="254">
        <f t="shared" si="34"/>
        <v>0</v>
      </c>
      <c r="AQ53" s="254">
        <f t="shared" si="34"/>
        <v>0</v>
      </c>
      <c r="AR53" s="254">
        <f t="shared" si="34"/>
        <v>0</v>
      </c>
      <c r="AS53" s="254">
        <f t="shared" si="34"/>
        <v>0</v>
      </c>
      <c r="AT53" s="254">
        <f t="shared" si="34"/>
        <v>0</v>
      </c>
      <c r="AU53" s="254">
        <f t="shared" si="34"/>
        <v>0</v>
      </c>
      <c r="AV53" s="254">
        <f t="shared" si="34"/>
        <v>0</v>
      </c>
      <c r="AW53" s="254">
        <f t="shared" si="34"/>
        <v>0</v>
      </c>
      <c r="AX53" s="254">
        <f t="shared" si="34"/>
        <v>0</v>
      </c>
      <c r="AY53" s="254">
        <f t="shared" si="34"/>
        <v>0</v>
      </c>
      <c r="AZ53" s="254">
        <f t="shared" si="34"/>
        <v>0</v>
      </c>
      <c r="BA53" s="254">
        <f t="shared" si="34"/>
        <v>0</v>
      </c>
      <c r="BB53" s="254">
        <f t="shared" si="34"/>
        <v>0</v>
      </c>
      <c r="BC53" s="254">
        <f t="shared" si="34"/>
        <v>0</v>
      </c>
      <c r="BD53" s="254">
        <f t="shared" si="34"/>
        <v>0</v>
      </c>
      <c r="BE53" s="254">
        <f t="shared" si="34"/>
        <v>0</v>
      </c>
      <c r="BF53" s="254">
        <f t="shared" si="34"/>
        <v>0</v>
      </c>
      <c r="BG53" s="254">
        <f t="shared" si="34"/>
        <v>0</v>
      </c>
      <c r="BH53" s="254">
        <f t="shared" si="34"/>
        <v>0</v>
      </c>
      <c r="BI53" s="254">
        <f t="shared" si="34"/>
        <v>0</v>
      </c>
      <c r="BJ53" s="254">
        <f t="shared" si="34"/>
        <v>0</v>
      </c>
      <c r="BK53" s="254">
        <f t="shared" si="34"/>
        <v>0</v>
      </c>
      <c r="BL53" s="254">
        <f t="shared" si="34"/>
        <v>0</v>
      </c>
      <c r="BM53" s="254">
        <f t="shared" si="34"/>
        <v>0</v>
      </c>
      <c r="BN53" s="254">
        <f t="shared" si="34"/>
        <v>0</v>
      </c>
      <c r="BO53" s="254">
        <f t="shared" si="34"/>
        <v>0</v>
      </c>
      <c r="BP53" s="254">
        <f t="shared" si="34"/>
        <v>0</v>
      </c>
      <c r="BQ53" s="254">
        <f t="shared" si="34"/>
        <v>0</v>
      </c>
      <c r="BR53" s="254">
        <f t="shared" ref="BR53:CF53" si="35">+BR43</f>
        <v>0</v>
      </c>
      <c r="BS53" s="254">
        <f t="shared" si="35"/>
        <v>0</v>
      </c>
      <c r="BT53" s="254">
        <f t="shared" si="35"/>
        <v>0</v>
      </c>
      <c r="BU53" s="254">
        <f t="shared" si="35"/>
        <v>0</v>
      </c>
      <c r="BV53" s="254">
        <f t="shared" si="35"/>
        <v>0</v>
      </c>
      <c r="BW53" s="254">
        <f t="shared" si="35"/>
        <v>0</v>
      </c>
      <c r="BX53" s="254">
        <f t="shared" si="35"/>
        <v>0</v>
      </c>
      <c r="BY53" s="254">
        <f t="shared" si="35"/>
        <v>0</v>
      </c>
      <c r="BZ53" s="254">
        <f t="shared" si="35"/>
        <v>0</v>
      </c>
      <c r="CA53" s="254">
        <f t="shared" si="35"/>
        <v>0</v>
      </c>
      <c r="CB53" s="254">
        <f t="shared" si="35"/>
        <v>0</v>
      </c>
      <c r="CC53" s="254">
        <f t="shared" si="35"/>
        <v>0</v>
      </c>
      <c r="CD53" s="254">
        <f t="shared" si="35"/>
        <v>0</v>
      </c>
      <c r="CE53" s="254">
        <f t="shared" si="35"/>
        <v>0</v>
      </c>
      <c r="CF53" s="254">
        <f t="shared" si="35"/>
        <v>0</v>
      </c>
    </row>
    <row r="54" spans="2:84" ht="16.149999999999999" customHeight="1" thickBot="1" x14ac:dyDescent="0.35">
      <c r="B54" s="701">
        <v>9</v>
      </c>
      <c r="C54" s="978"/>
      <c r="D54" s="238" t="s">
        <v>215</v>
      </c>
      <c r="E54" s="254">
        <f>+IFERROR(E53*E39/100,0)</f>
        <v>0</v>
      </c>
      <c r="F54" s="254">
        <f t="shared" ref="F54:BQ54" si="36">+IFERROR(F53*F39/100,0)</f>
        <v>0</v>
      </c>
      <c r="G54" s="254">
        <f t="shared" si="36"/>
        <v>0</v>
      </c>
      <c r="H54" s="254">
        <f t="shared" si="36"/>
        <v>0</v>
      </c>
      <c r="I54" s="254">
        <f t="shared" si="36"/>
        <v>0</v>
      </c>
      <c r="J54" s="254">
        <f t="shared" si="36"/>
        <v>0</v>
      </c>
      <c r="K54" s="254">
        <f t="shared" si="36"/>
        <v>0</v>
      </c>
      <c r="L54" s="254">
        <f t="shared" si="36"/>
        <v>0</v>
      </c>
      <c r="M54" s="254">
        <f t="shared" si="36"/>
        <v>0</v>
      </c>
      <c r="N54" s="254">
        <f t="shared" si="36"/>
        <v>0</v>
      </c>
      <c r="O54" s="254">
        <f t="shared" si="36"/>
        <v>0</v>
      </c>
      <c r="P54" s="254">
        <f t="shared" si="36"/>
        <v>0</v>
      </c>
      <c r="Q54" s="254">
        <f t="shared" si="36"/>
        <v>0</v>
      </c>
      <c r="R54" s="254">
        <f t="shared" si="36"/>
        <v>0</v>
      </c>
      <c r="S54" s="254">
        <f t="shared" si="36"/>
        <v>0</v>
      </c>
      <c r="T54" s="254">
        <f t="shared" si="36"/>
        <v>0</v>
      </c>
      <c r="U54" s="254">
        <f t="shared" si="36"/>
        <v>0</v>
      </c>
      <c r="V54" s="254">
        <f t="shared" si="36"/>
        <v>0</v>
      </c>
      <c r="W54" s="254">
        <f t="shared" si="36"/>
        <v>0</v>
      </c>
      <c r="X54" s="254">
        <f t="shared" si="36"/>
        <v>0</v>
      </c>
      <c r="Y54" s="254">
        <f t="shared" si="36"/>
        <v>0</v>
      </c>
      <c r="Z54" s="254">
        <f t="shared" si="36"/>
        <v>0</v>
      </c>
      <c r="AA54" s="254">
        <f t="shared" si="36"/>
        <v>0</v>
      </c>
      <c r="AB54" s="254">
        <f t="shared" si="36"/>
        <v>0</v>
      </c>
      <c r="AC54" s="254">
        <f t="shared" si="36"/>
        <v>0</v>
      </c>
      <c r="AD54" s="254">
        <f t="shared" si="36"/>
        <v>0</v>
      </c>
      <c r="AE54" s="254">
        <f t="shared" si="36"/>
        <v>0</v>
      </c>
      <c r="AF54" s="254">
        <f t="shared" si="36"/>
        <v>0</v>
      </c>
      <c r="AG54" s="254">
        <f t="shared" si="36"/>
        <v>0</v>
      </c>
      <c r="AH54" s="254">
        <f t="shared" si="36"/>
        <v>0</v>
      </c>
      <c r="AI54" s="254">
        <f t="shared" si="36"/>
        <v>0</v>
      </c>
      <c r="AJ54" s="254">
        <f t="shared" si="36"/>
        <v>0</v>
      </c>
      <c r="AK54" s="254">
        <f t="shared" si="36"/>
        <v>0</v>
      </c>
      <c r="AL54" s="254">
        <f t="shared" si="36"/>
        <v>0</v>
      </c>
      <c r="AM54" s="254">
        <f t="shared" si="36"/>
        <v>0</v>
      </c>
      <c r="AN54" s="254">
        <f t="shared" si="36"/>
        <v>0</v>
      </c>
      <c r="AO54" s="254">
        <f t="shared" si="36"/>
        <v>0</v>
      </c>
      <c r="AP54" s="254">
        <f t="shared" si="36"/>
        <v>0</v>
      </c>
      <c r="AQ54" s="254">
        <f t="shared" si="36"/>
        <v>0</v>
      </c>
      <c r="AR54" s="254">
        <f t="shared" si="36"/>
        <v>0</v>
      </c>
      <c r="AS54" s="254">
        <f t="shared" si="36"/>
        <v>0</v>
      </c>
      <c r="AT54" s="254">
        <f t="shared" si="36"/>
        <v>0</v>
      </c>
      <c r="AU54" s="254">
        <f t="shared" si="36"/>
        <v>0</v>
      </c>
      <c r="AV54" s="254">
        <f t="shared" si="36"/>
        <v>0</v>
      </c>
      <c r="AW54" s="254">
        <f t="shared" si="36"/>
        <v>0</v>
      </c>
      <c r="AX54" s="254">
        <f t="shared" si="36"/>
        <v>0</v>
      </c>
      <c r="AY54" s="254">
        <f t="shared" si="36"/>
        <v>0</v>
      </c>
      <c r="AZ54" s="254">
        <f t="shared" si="36"/>
        <v>0</v>
      </c>
      <c r="BA54" s="254">
        <f t="shared" si="36"/>
        <v>0</v>
      </c>
      <c r="BB54" s="254">
        <f t="shared" si="36"/>
        <v>0</v>
      </c>
      <c r="BC54" s="254">
        <f t="shared" si="36"/>
        <v>0</v>
      </c>
      <c r="BD54" s="254">
        <f t="shared" si="36"/>
        <v>0</v>
      </c>
      <c r="BE54" s="254">
        <f t="shared" si="36"/>
        <v>0</v>
      </c>
      <c r="BF54" s="254">
        <f t="shared" si="36"/>
        <v>0</v>
      </c>
      <c r="BG54" s="254">
        <f t="shared" si="36"/>
        <v>0</v>
      </c>
      <c r="BH54" s="254">
        <f t="shared" si="36"/>
        <v>0</v>
      </c>
      <c r="BI54" s="254">
        <f t="shared" si="36"/>
        <v>0</v>
      </c>
      <c r="BJ54" s="254">
        <f t="shared" si="36"/>
        <v>0</v>
      </c>
      <c r="BK54" s="254">
        <f t="shared" si="36"/>
        <v>0</v>
      </c>
      <c r="BL54" s="254">
        <f t="shared" si="36"/>
        <v>0</v>
      </c>
      <c r="BM54" s="254">
        <f t="shared" si="36"/>
        <v>0</v>
      </c>
      <c r="BN54" s="254">
        <f t="shared" si="36"/>
        <v>0</v>
      </c>
      <c r="BO54" s="254">
        <f t="shared" si="36"/>
        <v>0</v>
      </c>
      <c r="BP54" s="254">
        <f t="shared" si="36"/>
        <v>0</v>
      </c>
      <c r="BQ54" s="254">
        <f t="shared" si="36"/>
        <v>0</v>
      </c>
      <c r="BR54" s="254">
        <f t="shared" ref="BR54:CF54" si="37">+IFERROR(BR53*BR39/100,0)</f>
        <v>0</v>
      </c>
      <c r="BS54" s="254">
        <f t="shared" si="37"/>
        <v>0</v>
      </c>
      <c r="BT54" s="254">
        <f t="shared" si="37"/>
        <v>0</v>
      </c>
      <c r="BU54" s="254">
        <f t="shared" si="37"/>
        <v>0</v>
      </c>
      <c r="BV54" s="254">
        <f t="shared" si="37"/>
        <v>0</v>
      </c>
      <c r="BW54" s="254">
        <f t="shared" si="37"/>
        <v>0</v>
      </c>
      <c r="BX54" s="254">
        <f t="shared" si="37"/>
        <v>0</v>
      </c>
      <c r="BY54" s="254">
        <f t="shared" si="37"/>
        <v>0</v>
      </c>
      <c r="BZ54" s="254">
        <f t="shared" si="37"/>
        <v>0</v>
      </c>
      <c r="CA54" s="254">
        <f t="shared" si="37"/>
        <v>0</v>
      </c>
      <c r="CB54" s="254">
        <f t="shared" si="37"/>
        <v>0</v>
      </c>
      <c r="CC54" s="254">
        <f t="shared" si="37"/>
        <v>0</v>
      </c>
      <c r="CD54" s="254">
        <f t="shared" si="37"/>
        <v>0</v>
      </c>
      <c r="CE54" s="254">
        <f t="shared" si="37"/>
        <v>0</v>
      </c>
      <c r="CF54" s="254">
        <f t="shared" si="37"/>
        <v>0</v>
      </c>
    </row>
    <row r="55" spans="2:84" ht="16.149999999999999" customHeight="1" thickBot="1" x14ac:dyDescent="0.35">
      <c r="B55" s="701">
        <v>10</v>
      </c>
      <c r="C55" s="978"/>
      <c r="D55" s="238" t="s">
        <v>216</v>
      </c>
      <c r="E55" s="254">
        <f>+IFERROR(E9*E54,0)</f>
        <v>0</v>
      </c>
      <c r="F55" s="254">
        <f t="shared" ref="F55:BQ55" si="38">+IFERROR(F9*F54,0)</f>
        <v>0</v>
      </c>
      <c r="G55" s="254">
        <f t="shared" si="38"/>
        <v>0</v>
      </c>
      <c r="H55" s="254">
        <f t="shared" si="38"/>
        <v>0</v>
      </c>
      <c r="I55" s="254">
        <f t="shared" si="38"/>
        <v>0</v>
      </c>
      <c r="J55" s="254">
        <f t="shared" si="38"/>
        <v>0</v>
      </c>
      <c r="K55" s="254">
        <f t="shared" si="38"/>
        <v>0</v>
      </c>
      <c r="L55" s="254">
        <f t="shared" si="38"/>
        <v>0</v>
      </c>
      <c r="M55" s="254">
        <f t="shared" si="38"/>
        <v>0</v>
      </c>
      <c r="N55" s="254">
        <f t="shared" si="38"/>
        <v>0</v>
      </c>
      <c r="O55" s="254">
        <f t="shared" si="38"/>
        <v>0</v>
      </c>
      <c r="P55" s="254">
        <f t="shared" si="38"/>
        <v>0</v>
      </c>
      <c r="Q55" s="254">
        <f t="shared" si="38"/>
        <v>0</v>
      </c>
      <c r="R55" s="254">
        <f t="shared" si="38"/>
        <v>0</v>
      </c>
      <c r="S55" s="254">
        <f t="shared" si="38"/>
        <v>0</v>
      </c>
      <c r="T55" s="254">
        <f t="shared" si="38"/>
        <v>0</v>
      </c>
      <c r="U55" s="254">
        <f t="shared" si="38"/>
        <v>0</v>
      </c>
      <c r="V55" s="254">
        <f t="shared" si="38"/>
        <v>0</v>
      </c>
      <c r="W55" s="254">
        <f t="shared" si="38"/>
        <v>0</v>
      </c>
      <c r="X55" s="254">
        <f t="shared" si="38"/>
        <v>0</v>
      </c>
      <c r="Y55" s="254">
        <f t="shared" si="38"/>
        <v>0</v>
      </c>
      <c r="Z55" s="254">
        <f t="shared" si="38"/>
        <v>0</v>
      </c>
      <c r="AA55" s="254">
        <f t="shared" si="38"/>
        <v>0</v>
      </c>
      <c r="AB55" s="254">
        <f t="shared" si="38"/>
        <v>0</v>
      </c>
      <c r="AC55" s="254">
        <f t="shared" si="38"/>
        <v>0</v>
      </c>
      <c r="AD55" s="254">
        <f t="shared" si="38"/>
        <v>0</v>
      </c>
      <c r="AE55" s="254">
        <f t="shared" si="38"/>
        <v>0</v>
      </c>
      <c r="AF55" s="254">
        <f t="shared" si="38"/>
        <v>0</v>
      </c>
      <c r="AG55" s="254">
        <f t="shared" si="38"/>
        <v>0</v>
      </c>
      <c r="AH55" s="254">
        <f t="shared" si="38"/>
        <v>0</v>
      </c>
      <c r="AI55" s="254">
        <f t="shared" si="38"/>
        <v>0</v>
      </c>
      <c r="AJ55" s="254">
        <f t="shared" si="38"/>
        <v>0</v>
      </c>
      <c r="AK55" s="254">
        <f t="shared" si="38"/>
        <v>0</v>
      </c>
      <c r="AL55" s="254">
        <f t="shared" si="38"/>
        <v>0</v>
      </c>
      <c r="AM55" s="254">
        <f t="shared" si="38"/>
        <v>0</v>
      </c>
      <c r="AN55" s="254">
        <f t="shared" si="38"/>
        <v>0</v>
      </c>
      <c r="AO55" s="254">
        <f t="shared" si="38"/>
        <v>0</v>
      </c>
      <c r="AP55" s="254">
        <f t="shared" si="38"/>
        <v>0</v>
      </c>
      <c r="AQ55" s="254">
        <f t="shared" si="38"/>
        <v>0</v>
      </c>
      <c r="AR55" s="254">
        <f t="shared" si="38"/>
        <v>0</v>
      </c>
      <c r="AS55" s="254">
        <f t="shared" si="38"/>
        <v>0</v>
      </c>
      <c r="AT55" s="254">
        <f t="shared" si="38"/>
        <v>0</v>
      </c>
      <c r="AU55" s="254">
        <f t="shared" si="38"/>
        <v>0</v>
      </c>
      <c r="AV55" s="254">
        <f t="shared" si="38"/>
        <v>0</v>
      </c>
      <c r="AW55" s="254">
        <f t="shared" si="38"/>
        <v>0</v>
      </c>
      <c r="AX55" s="254">
        <f t="shared" si="38"/>
        <v>0</v>
      </c>
      <c r="AY55" s="254">
        <f t="shared" si="38"/>
        <v>0</v>
      </c>
      <c r="AZ55" s="254">
        <f t="shared" si="38"/>
        <v>0</v>
      </c>
      <c r="BA55" s="254">
        <f t="shared" si="38"/>
        <v>0</v>
      </c>
      <c r="BB55" s="254">
        <f t="shared" si="38"/>
        <v>0</v>
      </c>
      <c r="BC55" s="254">
        <f t="shared" si="38"/>
        <v>0</v>
      </c>
      <c r="BD55" s="254">
        <f t="shared" si="38"/>
        <v>0</v>
      </c>
      <c r="BE55" s="254">
        <f t="shared" si="38"/>
        <v>0</v>
      </c>
      <c r="BF55" s="254">
        <f t="shared" si="38"/>
        <v>0</v>
      </c>
      <c r="BG55" s="254">
        <f t="shared" si="38"/>
        <v>0</v>
      </c>
      <c r="BH55" s="254">
        <f t="shared" si="38"/>
        <v>0</v>
      </c>
      <c r="BI55" s="254">
        <f t="shared" si="38"/>
        <v>0</v>
      </c>
      <c r="BJ55" s="254">
        <f t="shared" si="38"/>
        <v>0</v>
      </c>
      <c r="BK55" s="254">
        <f t="shared" si="38"/>
        <v>0</v>
      </c>
      <c r="BL55" s="254">
        <f t="shared" si="38"/>
        <v>0</v>
      </c>
      <c r="BM55" s="254">
        <f t="shared" si="38"/>
        <v>0</v>
      </c>
      <c r="BN55" s="254">
        <f t="shared" si="38"/>
        <v>0</v>
      </c>
      <c r="BO55" s="254">
        <f t="shared" si="38"/>
        <v>0</v>
      </c>
      <c r="BP55" s="254">
        <f t="shared" si="38"/>
        <v>0</v>
      </c>
      <c r="BQ55" s="254">
        <f t="shared" si="38"/>
        <v>0</v>
      </c>
      <c r="BR55" s="254">
        <f t="shared" ref="BR55:CF55" si="39">+IFERROR(BR9*BR54,0)</f>
        <v>0</v>
      </c>
      <c r="BS55" s="254">
        <f t="shared" si="39"/>
        <v>0</v>
      </c>
      <c r="BT55" s="254">
        <f t="shared" si="39"/>
        <v>0</v>
      </c>
      <c r="BU55" s="254">
        <f t="shared" si="39"/>
        <v>0</v>
      </c>
      <c r="BV55" s="254">
        <f t="shared" si="39"/>
        <v>0</v>
      </c>
      <c r="BW55" s="254">
        <f t="shared" si="39"/>
        <v>0</v>
      </c>
      <c r="BX55" s="254">
        <f t="shared" si="39"/>
        <v>0</v>
      </c>
      <c r="BY55" s="254">
        <f t="shared" si="39"/>
        <v>0</v>
      </c>
      <c r="BZ55" s="254">
        <f t="shared" si="39"/>
        <v>0</v>
      </c>
      <c r="CA55" s="254">
        <f t="shared" si="39"/>
        <v>0</v>
      </c>
      <c r="CB55" s="254">
        <f t="shared" si="39"/>
        <v>0</v>
      </c>
      <c r="CC55" s="254">
        <f t="shared" si="39"/>
        <v>0</v>
      </c>
      <c r="CD55" s="254">
        <f t="shared" si="39"/>
        <v>0</v>
      </c>
      <c r="CE55" s="254">
        <f t="shared" si="39"/>
        <v>0</v>
      </c>
      <c r="CF55" s="254">
        <f t="shared" si="39"/>
        <v>0</v>
      </c>
    </row>
    <row r="56" spans="2:84" ht="16.149999999999999" customHeight="1" thickBot="1" x14ac:dyDescent="0.35">
      <c r="B56" s="701">
        <v>11</v>
      </c>
      <c r="C56" s="978"/>
      <c r="D56" s="238" t="s">
        <v>219</v>
      </c>
      <c r="E56" s="254">
        <f>+IFERROR(E53*E40/100,0)</f>
        <v>0</v>
      </c>
      <c r="F56" s="254">
        <f t="shared" ref="F56:BQ56" si="40">+IFERROR(F53*F40/100,0)</f>
        <v>0</v>
      </c>
      <c r="G56" s="254">
        <f t="shared" si="40"/>
        <v>0</v>
      </c>
      <c r="H56" s="254">
        <f t="shared" si="40"/>
        <v>0</v>
      </c>
      <c r="I56" s="254">
        <f t="shared" si="40"/>
        <v>0</v>
      </c>
      <c r="J56" s="254">
        <f t="shared" si="40"/>
        <v>0</v>
      </c>
      <c r="K56" s="254">
        <f t="shared" si="40"/>
        <v>0</v>
      </c>
      <c r="L56" s="254">
        <f t="shared" si="40"/>
        <v>0</v>
      </c>
      <c r="M56" s="254">
        <f t="shared" si="40"/>
        <v>0</v>
      </c>
      <c r="N56" s="254">
        <f t="shared" si="40"/>
        <v>0</v>
      </c>
      <c r="O56" s="254">
        <f t="shared" si="40"/>
        <v>0</v>
      </c>
      <c r="P56" s="254">
        <f t="shared" si="40"/>
        <v>0</v>
      </c>
      <c r="Q56" s="254">
        <f t="shared" si="40"/>
        <v>0</v>
      </c>
      <c r="R56" s="254">
        <f t="shared" si="40"/>
        <v>0</v>
      </c>
      <c r="S56" s="254">
        <f t="shared" si="40"/>
        <v>0</v>
      </c>
      <c r="T56" s="254">
        <f t="shared" si="40"/>
        <v>0</v>
      </c>
      <c r="U56" s="254">
        <f t="shared" si="40"/>
        <v>0</v>
      </c>
      <c r="V56" s="254">
        <f t="shared" si="40"/>
        <v>0</v>
      </c>
      <c r="W56" s="254">
        <f t="shared" si="40"/>
        <v>0</v>
      </c>
      <c r="X56" s="254">
        <f t="shared" si="40"/>
        <v>0</v>
      </c>
      <c r="Y56" s="254">
        <f t="shared" si="40"/>
        <v>0</v>
      </c>
      <c r="Z56" s="254">
        <f t="shared" si="40"/>
        <v>0</v>
      </c>
      <c r="AA56" s="254">
        <f t="shared" si="40"/>
        <v>0</v>
      </c>
      <c r="AB56" s="254">
        <f t="shared" si="40"/>
        <v>0</v>
      </c>
      <c r="AC56" s="254">
        <f t="shared" si="40"/>
        <v>0</v>
      </c>
      <c r="AD56" s="254">
        <f t="shared" si="40"/>
        <v>0</v>
      </c>
      <c r="AE56" s="254">
        <f t="shared" si="40"/>
        <v>0</v>
      </c>
      <c r="AF56" s="254">
        <f t="shared" si="40"/>
        <v>0</v>
      </c>
      <c r="AG56" s="254">
        <f t="shared" si="40"/>
        <v>0</v>
      </c>
      <c r="AH56" s="254">
        <f t="shared" si="40"/>
        <v>0</v>
      </c>
      <c r="AI56" s="254">
        <f t="shared" si="40"/>
        <v>0</v>
      </c>
      <c r="AJ56" s="254">
        <f t="shared" si="40"/>
        <v>0</v>
      </c>
      <c r="AK56" s="254">
        <f t="shared" si="40"/>
        <v>0</v>
      </c>
      <c r="AL56" s="254">
        <f t="shared" si="40"/>
        <v>0</v>
      </c>
      <c r="AM56" s="254">
        <f t="shared" si="40"/>
        <v>0</v>
      </c>
      <c r="AN56" s="254">
        <f t="shared" si="40"/>
        <v>0</v>
      </c>
      <c r="AO56" s="254">
        <f t="shared" si="40"/>
        <v>0</v>
      </c>
      <c r="AP56" s="254">
        <f t="shared" si="40"/>
        <v>0</v>
      </c>
      <c r="AQ56" s="254">
        <f t="shared" si="40"/>
        <v>0</v>
      </c>
      <c r="AR56" s="254">
        <f t="shared" si="40"/>
        <v>0</v>
      </c>
      <c r="AS56" s="254">
        <f t="shared" si="40"/>
        <v>0</v>
      </c>
      <c r="AT56" s="254">
        <f t="shared" si="40"/>
        <v>0</v>
      </c>
      <c r="AU56" s="254">
        <f t="shared" si="40"/>
        <v>0</v>
      </c>
      <c r="AV56" s="254">
        <f t="shared" si="40"/>
        <v>0</v>
      </c>
      <c r="AW56" s="254">
        <f t="shared" si="40"/>
        <v>0</v>
      </c>
      <c r="AX56" s="254">
        <f t="shared" si="40"/>
        <v>0</v>
      </c>
      <c r="AY56" s="254">
        <f t="shared" si="40"/>
        <v>0</v>
      </c>
      <c r="AZ56" s="254">
        <f t="shared" si="40"/>
        <v>0</v>
      </c>
      <c r="BA56" s="254">
        <f t="shared" si="40"/>
        <v>0</v>
      </c>
      <c r="BB56" s="254">
        <f t="shared" si="40"/>
        <v>0</v>
      </c>
      <c r="BC56" s="254">
        <f t="shared" si="40"/>
        <v>0</v>
      </c>
      <c r="BD56" s="254">
        <f t="shared" si="40"/>
        <v>0</v>
      </c>
      <c r="BE56" s="254">
        <f t="shared" si="40"/>
        <v>0</v>
      </c>
      <c r="BF56" s="254">
        <f t="shared" si="40"/>
        <v>0</v>
      </c>
      <c r="BG56" s="254">
        <f t="shared" si="40"/>
        <v>0</v>
      </c>
      <c r="BH56" s="254">
        <f t="shared" si="40"/>
        <v>0</v>
      </c>
      <c r="BI56" s="254">
        <f t="shared" si="40"/>
        <v>0</v>
      </c>
      <c r="BJ56" s="254">
        <f t="shared" si="40"/>
        <v>0</v>
      </c>
      <c r="BK56" s="254">
        <f t="shared" si="40"/>
        <v>0</v>
      </c>
      <c r="BL56" s="254">
        <f t="shared" si="40"/>
        <v>0</v>
      </c>
      <c r="BM56" s="254">
        <f t="shared" si="40"/>
        <v>0</v>
      </c>
      <c r="BN56" s="254">
        <f t="shared" si="40"/>
        <v>0</v>
      </c>
      <c r="BO56" s="254">
        <f t="shared" si="40"/>
        <v>0</v>
      </c>
      <c r="BP56" s="254">
        <f t="shared" si="40"/>
        <v>0</v>
      </c>
      <c r="BQ56" s="254">
        <f t="shared" si="40"/>
        <v>0</v>
      </c>
      <c r="BR56" s="254">
        <f t="shared" ref="BR56:CF56" si="41">+IFERROR(BR53*BR40/100,0)</f>
        <v>0</v>
      </c>
      <c r="BS56" s="254">
        <f t="shared" si="41"/>
        <v>0</v>
      </c>
      <c r="BT56" s="254">
        <f t="shared" si="41"/>
        <v>0</v>
      </c>
      <c r="BU56" s="254">
        <f t="shared" si="41"/>
        <v>0</v>
      </c>
      <c r="BV56" s="254">
        <f t="shared" si="41"/>
        <v>0</v>
      </c>
      <c r="BW56" s="254">
        <f t="shared" si="41"/>
        <v>0</v>
      </c>
      <c r="BX56" s="254">
        <f t="shared" si="41"/>
        <v>0</v>
      </c>
      <c r="BY56" s="254">
        <f t="shared" si="41"/>
        <v>0</v>
      </c>
      <c r="BZ56" s="254">
        <f t="shared" si="41"/>
        <v>0</v>
      </c>
      <c r="CA56" s="254">
        <f t="shared" si="41"/>
        <v>0</v>
      </c>
      <c r="CB56" s="254">
        <f t="shared" si="41"/>
        <v>0</v>
      </c>
      <c r="CC56" s="254">
        <f t="shared" si="41"/>
        <v>0</v>
      </c>
      <c r="CD56" s="254">
        <f t="shared" si="41"/>
        <v>0</v>
      </c>
      <c r="CE56" s="254">
        <f t="shared" si="41"/>
        <v>0</v>
      </c>
      <c r="CF56" s="254">
        <f t="shared" si="41"/>
        <v>0</v>
      </c>
    </row>
    <row r="57" spans="2:84" ht="16.149999999999999" customHeight="1" thickBot="1" x14ac:dyDescent="0.35">
      <c r="B57" s="701">
        <v>12</v>
      </c>
      <c r="C57" s="978"/>
      <c r="D57" s="238" t="s">
        <v>217</v>
      </c>
      <c r="E57" s="254">
        <f>+IFERROR(E8*E56,0)</f>
        <v>0</v>
      </c>
      <c r="F57" s="254">
        <f t="shared" ref="F57:BQ57" si="42">+IFERROR(F8*F56,0)</f>
        <v>0</v>
      </c>
      <c r="G57" s="254">
        <f t="shared" si="42"/>
        <v>0</v>
      </c>
      <c r="H57" s="254">
        <f t="shared" si="42"/>
        <v>0</v>
      </c>
      <c r="I57" s="254">
        <f t="shared" si="42"/>
        <v>0</v>
      </c>
      <c r="J57" s="254">
        <f t="shared" si="42"/>
        <v>0</v>
      </c>
      <c r="K57" s="254">
        <f t="shared" si="42"/>
        <v>0</v>
      </c>
      <c r="L57" s="254">
        <f t="shared" si="42"/>
        <v>0</v>
      </c>
      <c r="M57" s="254">
        <f t="shared" si="42"/>
        <v>0</v>
      </c>
      <c r="N57" s="254">
        <f t="shared" si="42"/>
        <v>0</v>
      </c>
      <c r="O57" s="254">
        <f t="shared" si="42"/>
        <v>0</v>
      </c>
      <c r="P57" s="254">
        <f t="shared" si="42"/>
        <v>0</v>
      </c>
      <c r="Q57" s="254">
        <f t="shared" si="42"/>
        <v>0</v>
      </c>
      <c r="R57" s="254">
        <f t="shared" si="42"/>
        <v>0</v>
      </c>
      <c r="S57" s="254">
        <f t="shared" si="42"/>
        <v>0</v>
      </c>
      <c r="T57" s="254">
        <f t="shared" si="42"/>
        <v>0</v>
      </c>
      <c r="U57" s="254">
        <f t="shared" si="42"/>
        <v>0</v>
      </c>
      <c r="V57" s="254">
        <f t="shared" si="42"/>
        <v>0</v>
      </c>
      <c r="W57" s="254">
        <f t="shared" si="42"/>
        <v>0</v>
      </c>
      <c r="X57" s="254">
        <f t="shared" si="42"/>
        <v>0</v>
      </c>
      <c r="Y57" s="254">
        <f t="shared" si="42"/>
        <v>0</v>
      </c>
      <c r="Z57" s="254">
        <f t="shared" si="42"/>
        <v>0</v>
      </c>
      <c r="AA57" s="254">
        <f t="shared" si="42"/>
        <v>0</v>
      </c>
      <c r="AB57" s="254">
        <f t="shared" si="42"/>
        <v>0</v>
      </c>
      <c r="AC57" s="254">
        <f t="shared" si="42"/>
        <v>0</v>
      </c>
      <c r="AD57" s="254">
        <f t="shared" si="42"/>
        <v>0</v>
      </c>
      <c r="AE57" s="254">
        <f t="shared" si="42"/>
        <v>0</v>
      </c>
      <c r="AF57" s="254">
        <f t="shared" si="42"/>
        <v>0</v>
      </c>
      <c r="AG57" s="254">
        <f t="shared" si="42"/>
        <v>0</v>
      </c>
      <c r="AH57" s="254">
        <f t="shared" si="42"/>
        <v>0</v>
      </c>
      <c r="AI57" s="254">
        <f t="shared" si="42"/>
        <v>0</v>
      </c>
      <c r="AJ57" s="254">
        <f t="shared" si="42"/>
        <v>0</v>
      </c>
      <c r="AK57" s="254">
        <f t="shared" si="42"/>
        <v>0</v>
      </c>
      <c r="AL57" s="254">
        <f t="shared" si="42"/>
        <v>0</v>
      </c>
      <c r="AM57" s="254">
        <f t="shared" si="42"/>
        <v>0</v>
      </c>
      <c r="AN57" s="254">
        <f t="shared" si="42"/>
        <v>0</v>
      </c>
      <c r="AO57" s="254">
        <f t="shared" si="42"/>
        <v>0</v>
      </c>
      <c r="AP57" s="254">
        <f t="shared" si="42"/>
        <v>0</v>
      </c>
      <c r="AQ57" s="254">
        <f t="shared" si="42"/>
        <v>0</v>
      </c>
      <c r="AR57" s="254">
        <f t="shared" si="42"/>
        <v>0</v>
      </c>
      <c r="AS57" s="254">
        <f t="shared" si="42"/>
        <v>0</v>
      </c>
      <c r="AT57" s="254">
        <f t="shared" si="42"/>
        <v>0</v>
      </c>
      <c r="AU57" s="254">
        <f t="shared" si="42"/>
        <v>0</v>
      </c>
      <c r="AV57" s="254">
        <f t="shared" si="42"/>
        <v>0</v>
      </c>
      <c r="AW57" s="254">
        <f t="shared" si="42"/>
        <v>0</v>
      </c>
      <c r="AX57" s="254">
        <f t="shared" si="42"/>
        <v>0</v>
      </c>
      <c r="AY57" s="254">
        <f t="shared" si="42"/>
        <v>0</v>
      </c>
      <c r="AZ57" s="254">
        <f t="shared" si="42"/>
        <v>0</v>
      </c>
      <c r="BA57" s="254">
        <f t="shared" si="42"/>
        <v>0</v>
      </c>
      <c r="BB57" s="254">
        <f t="shared" si="42"/>
        <v>0</v>
      </c>
      <c r="BC57" s="254">
        <f t="shared" si="42"/>
        <v>0</v>
      </c>
      <c r="BD57" s="254">
        <f t="shared" si="42"/>
        <v>0</v>
      </c>
      <c r="BE57" s="254">
        <f t="shared" si="42"/>
        <v>0</v>
      </c>
      <c r="BF57" s="254">
        <f t="shared" si="42"/>
        <v>0</v>
      </c>
      <c r="BG57" s="254">
        <f t="shared" si="42"/>
        <v>0</v>
      </c>
      <c r="BH57" s="254">
        <f t="shared" si="42"/>
        <v>0</v>
      </c>
      <c r="BI57" s="254">
        <f t="shared" si="42"/>
        <v>0</v>
      </c>
      <c r="BJ57" s="254">
        <f t="shared" si="42"/>
        <v>0</v>
      </c>
      <c r="BK57" s="254">
        <f t="shared" si="42"/>
        <v>0</v>
      </c>
      <c r="BL57" s="254">
        <f t="shared" si="42"/>
        <v>0</v>
      </c>
      <c r="BM57" s="254">
        <f t="shared" si="42"/>
        <v>0</v>
      </c>
      <c r="BN57" s="254">
        <f t="shared" si="42"/>
        <v>0</v>
      </c>
      <c r="BO57" s="254">
        <f t="shared" si="42"/>
        <v>0</v>
      </c>
      <c r="BP57" s="254">
        <f t="shared" si="42"/>
        <v>0</v>
      </c>
      <c r="BQ57" s="254">
        <f t="shared" si="42"/>
        <v>0</v>
      </c>
      <c r="BR57" s="254">
        <f t="shared" ref="BR57:CF57" si="43">+IFERROR(BR8*BR56,0)</f>
        <v>0</v>
      </c>
      <c r="BS57" s="254">
        <f t="shared" si="43"/>
        <v>0</v>
      </c>
      <c r="BT57" s="254">
        <f t="shared" si="43"/>
        <v>0</v>
      </c>
      <c r="BU57" s="254">
        <f t="shared" si="43"/>
        <v>0</v>
      </c>
      <c r="BV57" s="254">
        <f t="shared" si="43"/>
        <v>0</v>
      </c>
      <c r="BW57" s="254">
        <f t="shared" si="43"/>
        <v>0</v>
      </c>
      <c r="BX57" s="254">
        <f t="shared" si="43"/>
        <v>0</v>
      </c>
      <c r="BY57" s="254">
        <f t="shared" si="43"/>
        <v>0</v>
      </c>
      <c r="BZ57" s="254">
        <f t="shared" si="43"/>
        <v>0</v>
      </c>
      <c r="CA57" s="254">
        <f t="shared" si="43"/>
        <v>0</v>
      </c>
      <c r="CB57" s="254">
        <f t="shared" si="43"/>
        <v>0</v>
      </c>
      <c r="CC57" s="254">
        <f t="shared" si="43"/>
        <v>0</v>
      </c>
      <c r="CD57" s="254">
        <f t="shared" si="43"/>
        <v>0</v>
      </c>
      <c r="CE57" s="254">
        <f t="shared" si="43"/>
        <v>0</v>
      </c>
      <c r="CF57" s="254">
        <f t="shared" si="43"/>
        <v>0</v>
      </c>
    </row>
    <row r="58" spans="2:84" ht="16.149999999999999" customHeight="1" thickBot="1" x14ac:dyDescent="0.35">
      <c r="B58" s="701">
        <v>13</v>
      </c>
      <c r="C58" s="978"/>
      <c r="D58" s="238" t="s">
        <v>220</v>
      </c>
      <c r="E58" s="254">
        <f>+IFERROR(E53-E54,0)</f>
        <v>0</v>
      </c>
      <c r="F58" s="254">
        <f t="shared" ref="F58:BQ58" si="44">+IFERROR(F53-F54,0)</f>
        <v>0</v>
      </c>
      <c r="G58" s="254">
        <f t="shared" si="44"/>
        <v>0</v>
      </c>
      <c r="H58" s="254">
        <f t="shared" si="44"/>
        <v>0</v>
      </c>
      <c r="I58" s="254">
        <f t="shared" si="44"/>
        <v>0</v>
      </c>
      <c r="J58" s="254">
        <f t="shared" si="44"/>
        <v>0</v>
      </c>
      <c r="K58" s="254">
        <f t="shared" si="44"/>
        <v>0</v>
      </c>
      <c r="L58" s="254">
        <f t="shared" si="44"/>
        <v>0</v>
      </c>
      <c r="M58" s="254">
        <f t="shared" si="44"/>
        <v>0</v>
      </c>
      <c r="N58" s="254">
        <f t="shared" si="44"/>
        <v>0</v>
      </c>
      <c r="O58" s="254">
        <f t="shared" si="44"/>
        <v>0</v>
      </c>
      <c r="P58" s="254">
        <f t="shared" si="44"/>
        <v>0</v>
      </c>
      <c r="Q58" s="254">
        <f t="shared" si="44"/>
        <v>0</v>
      </c>
      <c r="R58" s="254">
        <f t="shared" si="44"/>
        <v>0</v>
      </c>
      <c r="S58" s="254">
        <f t="shared" si="44"/>
        <v>0</v>
      </c>
      <c r="T58" s="254">
        <f t="shared" si="44"/>
        <v>0</v>
      </c>
      <c r="U58" s="254">
        <f t="shared" si="44"/>
        <v>0</v>
      </c>
      <c r="V58" s="254">
        <f t="shared" si="44"/>
        <v>0</v>
      </c>
      <c r="W58" s="254">
        <f t="shared" si="44"/>
        <v>0</v>
      </c>
      <c r="X58" s="254">
        <f t="shared" si="44"/>
        <v>0</v>
      </c>
      <c r="Y58" s="254">
        <f t="shared" si="44"/>
        <v>0</v>
      </c>
      <c r="Z58" s="254">
        <f t="shared" si="44"/>
        <v>0</v>
      </c>
      <c r="AA58" s="254">
        <f t="shared" si="44"/>
        <v>0</v>
      </c>
      <c r="AB58" s="254">
        <f t="shared" si="44"/>
        <v>0</v>
      </c>
      <c r="AC58" s="254">
        <f t="shared" si="44"/>
        <v>0</v>
      </c>
      <c r="AD58" s="254">
        <f t="shared" si="44"/>
        <v>0</v>
      </c>
      <c r="AE58" s="254">
        <f t="shared" si="44"/>
        <v>0</v>
      </c>
      <c r="AF58" s="254">
        <f t="shared" si="44"/>
        <v>0</v>
      </c>
      <c r="AG58" s="254">
        <f t="shared" si="44"/>
        <v>0</v>
      </c>
      <c r="AH58" s="254">
        <f t="shared" si="44"/>
        <v>0</v>
      </c>
      <c r="AI58" s="254">
        <f t="shared" si="44"/>
        <v>0</v>
      </c>
      <c r="AJ58" s="254">
        <f t="shared" si="44"/>
        <v>0</v>
      </c>
      <c r="AK58" s="254">
        <f t="shared" si="44"/>
        <v>0</v>
      </c>
      <c r="AL58" s="254">
        <f t="shared" si="44"/>
        <v>0</v>
      </c>
      <c r="AM58" s="254">
        <f t="shared" si="44"/>
        <v>0</v>
      </c>
      <c r="AN58" s="254">
        <f t="shared" si="44"/>
        <v>0</v>
      </c>
      <c r="AO58" s="254">
        <f t="shared" si="44"/>
        <v>0</v>
      </c>
      <c r="AP58" s="254">
        <f t="shared" si="44"/>
        <v>0</v>
      </c>
      <c r="AQ58" s="254">
        <f t="shared" si="44"/>
        <v>0</v>
      </c>
      <c r="AR58" s="254">
        <f t="shared" si="44"/>
        <v>0</v>
      </c>
      <c r="AS58" s="254">
        <f t="shared" si="44"/>
        <v>0</v>
      </c>
      <c r="AT58" s="254">
        <f t="shared" si="44"/>
        <v>0</v>
      </c>
      <c r="AU58" s="254">
        <f t="shared" si="44"/>
        <v>0</v>
      </c>
      <c r="AV58" s="254">
        <f t="shared" si="44"/>
        <v>0</v>
      </c>
      <c r="AW58" s="254">
        <f t="shared" si="44"/>
        <v>0</v>
      </c>
      <c r="AX58" s="254">
        <f t="shared" si="44"/>
        <v>0</v>
      </c>
      <c r="AY58" s="254">
        <f t="shared" si="44"/>
        <v>0</v>
      </c>
      <c r="AZ58" s="254">
        <f t="shared" si="44"/>
        <v>0</v>
      </c>
      <c r="BA58" s="254">
        <f t="shared" si="44"/>
        <v>0</v>
      </c>
      <c r="BB58" s="254">
        <f t="shared" si="44"/>
        <v>0</v>
      </c>
      <c r="BC58" s="254">
        <f t="shared" si="44"/>
        <v>0</v>
      </c>
      <c r="BD58" s="254">
        <f t="shared" si="44"/>
        <v>0</v>
      </c>
      <c r="BE58" s="254">
        <f t="shared" si="44"/>
        <v>0</v>
      </c>
      <c r="BF58" s="254">
        <f t="shared" si="44"/>
        <v>0</v>
      </c>
      <c r="BG58" s="254">
        <f t="shared" si="44"/>
        <v>0</v>
      </c>
      <c r="BH58" s="254">
        <f t="shared" si="44"/>
        <v>0</v>
      </c>
      <c r="BI58" s="254">
        <f t="shared" si="44"/>
        <v>0</v>
      </c>
      <c r="BJ58" s="254">
        <f t="shared" si="44"/>
        <v>0</v>
      </c>
      <c r="BK58" s="254">
        <f t="shared" si="44"/>
        <v>0</v>
      </c>
      <c r="BL58" s="254">
        <f t="shared" si="44"/>
        <v>0</v>
      </c>
      <c r="BM58" s="254">
        <f t="shared" si="44"/>
        <v>0</v>
      </c>
      <c r="BN58" s="254">
        <f t="shared" si="44"/>
        <v>0</v>
      </c>
      <c r="BO58" s="254">
        <f t="shared" si="44"/>
        <v>0</v>
      </c>
      <c r="BP58" s="254">
        <f t="shared" si="44"/>
        <v>0</v>
      </c>
      <c r="BQ58" s="254">
        <f t="shared" si="44"/>
        <v>0</v>
      </c>
      <c r="BR58" s="254">
        <f t="shared" ref="BR58:CF58" si="45">+IFERROR(BR53-BR54,0)</f>
        <v>0</v>
      </c>
      <c r="BS58" s="254">
        <f t="shared" si="45"/>
        <v>0</v>
      </c>
      <c r="BT58" s="254">
        <f t="shared" si="45"/>
        <v>0</v>
      </c>
      <c r="BU58" s="254">
        <f t="shared" si="45"/>
        <v>0</v>
      </c>
      <c r="BV58" s="254">
        <f t="shared" si="45"/>
        <v>0</v>
      </c>
      <c r="BW58" s="254">
        <f t="shared" si="45"/>
        <v>0</v>
      </c>
      <c r="BX58" s="254">
        <f t="shared" si="45"/>
        <v>0</v>
      </c>
      <c r="BY58" s="254">
        <f t="shared" si="45"/>
        <v>0</v>
      </c>
      <c r="BZ58" s="254">
        <f t="shared" si="45"/>
        <v>0</v>
      </c>
      <c r="CA58" s="254">
        <f t="shared" si="45"/>
        <v>0</v>
      </c>
      <c r="CB58" s="254">
        <f t="shared" si="45"/>
        <v>0</v>
      </c>
      <c r="CC58" s="254">
        <f t="shared" si="45"/>
        <v>0</v>
      </c>
      <c r="CD58" s="254">
        <f t="shared" si="45"/>
        <v>0</v>
      </c>
      <c r="CE58" s="254">
        <f t="shared" si="45"/>
        <v>0</v>
      </c>
      <c r="CF58" s="254">
        <f t="shared" si="45"/>
        <v>0</v>
      </c>
    </row>
    <row r="59" spans="2:84" ht="19.899999999999999" customHeight="1" thickBot="1" x14ac:dyDescent="0.35">
      <c r="B59" s="701">
        <v>14</v>
      </c>
      <c r="C59" s="979"/>
      <c r="D59" s="234" t="s">
        <v>181</v>
      </c>
      <c r="E59" s="285">
        <f>+IFERROR(E58/(E9*E54),0)</f>
        <v>0</v>
      </c>
      <c r="F59" s="285">
        <f t="shared" ref="F59:BQ59" si="46">+IFERROR(F58/(F9*F54),0)</f>
        <v>0</v>
      </c>
      <c r="G59" s="285">
        <f t="shared" si="46"/>
        <v>0</v>
      </c>
      <c r="H59" s="285">
        <f t="shared" si="46"/>
        <v>0</v>
      </c>
      <c r="I59" s="285">
        <f t="shared" si="46"/>
        <v>0</v>
      </c>
      <c r="J59" s="285">
        <f t="shared" si="46"/>
        <v>0</v>
      </c>
      <c r="K59" s="285">
        <f t="shared" si="46"/>
        <v>0</v>
      </c>
      <c r="L59" s="285">
        <f t="shared" si="46"/>
        <v>0</v>
      </c>
      <c r="M59" s="285">
        <f t="shared" si="46"/>
        <v>0</v>
      </c>
      <c r="N59" s="285">
        <f t="shared" si="46"/>
        <v>0</v>
      </c>
      <c r="O59" s="285">
        <f t="shared" si="46"/>
        <v>0</v>
      </c>
      <c r="P59" s="285">
        <f t="shared" si="46"/>
        <v>0</v>
      </c>
      <c r="Q59" s="285">
        <f t="shared" si="46"/>
        <v>0</v>
      </c>
      <c r="R59" s="285">
        <f t="shared" si="46"/>
        <v>0</v>
      </c>
      <c r="S59" s="285">
        <f t="shared" si="46"/>
        <v>0</v>
      </c>
      <c r="T59" s="285">
        <f t="shared" si="46"/>
        <v>0</v>
      </c>
      <c r="U59" s="285">
        <f t="shared" si="46"/>
        <v>0</v>
      </c>
      <c r="V59" s="285">
        <f t="shared" si="46"/>
        <v>0</v>
      </c>
      <c r="W59" s="285">
        <f t="shared" si="46"/>
        <v>0</v>
      </c>
      <c r="X59" s="285">
        <f t="shared" si="46"/>
        <v>0</v>
      </c>
      <c r="Y59" s="285">
        <f t="shared" si="46"/>
        <v>0</v>
      </c>
      <c r="Z59" s="285">
        <f t="shared" si="46"/>
        <v>0</v>
      </c>
      <c r="AA59" s="285">
        <f t="shared" si="46"/>
        <v>0</v>
      </c>
      <c r="AB59" s="285">
        <f t="shared" si="46"/>
        <v>0</v>
      </c>
      <c r="AC59" s="285">
        <f t="shared" si="46"/>
        <v>0</v>
      </c>
      <c r="AD59" s="285">
        <f t="shared" si="46"/>
        <v>0</v>
      </c>
      <c r="AE59" s="285">
        <f t="shared" si="46"/>
        <v>0</v>
      </c>
      <c r="AF59" s="285">
        <f t="shared" si="46"/>
        <v>0</v>
      </c>
      <c r="AG59" s="285">
        <f t="shared" si="46"/>
        <v>0</v>
      </c>
      <c r="AH59" s="285">
        <f t="shared" si="46"/>
        <v>0</v>
      </c>
      <c r="AI59" s="285">
        <f t="shared" si="46"/>
        <v>0</v>
      </c>
      <c r="AJ59" s="285">
        <f t="shared" si="46"/>
        <v>0</v>
      </c>
      <c r="AK59" s="285">
        <f t="shared" si="46"/>
        <v>0</v>
      </c>
      <c r="AL59" s="285">
        <f t="shared" si="46"/>
        <v>0</v>
      </c>
      <c r="AM59" s="285">
        <f t="shared" si="46"/>
        <v>0</v>
      </c>
      <c r="AN59" s="285">
        <f t="shared" si="46"/>
        <v>0</v>
      </c>
      <c r="AO59" s="285">
        <f t="shared" si="46"/>
        <v>0</v>
      </c>
      <c r="AP59" s="285">
        <f t="shared" si="46"/>
        <v>0</v>
      </c>
      <c r="AQ59" s="285">
        <f t="shared" si="46"/>
        <v>0</v>
      </c>
      <c r="AR59" s="285">
        <f t="shared" si="46"/>
        <v>0</v>
      </c>
      <c r="AS59" s="285">
        <f t="shared" si="46"/>
        <v>0</v>
      </c>
      <c r="AT59" s="285">
        <f t="shared" si="46"/>
        <v>0</v>
      </c>
      <c r="AU59" s="285">
        <f t="shared" si="46"/>
        <v>0</v>
      </c>
      <c r="AV59" s="285">
        <f t="shared" si="46"/>
        <v>0</v>
      </c>
      <c r="AW59" s="285">
        <f t="shared" si="46"/>
        <v>0</v>
      </c>
      <c r="AX59" s="285">
        <f t="shared" si="46"/>
        <v>0</v>
      </c>
      <c r="AY59" s="285">
        <f t="shared" si="46"/>
        <v>0</v>
      </c>
      <c r="AZ59" s="285">
        <f t="shared" si="46"/>
        <v>0</v>
      </c>
      <c r="BA59" s="285">
        <f t="shared" si="46"/>
        <v>0</v>
      </c>
      <c r="BB59" s="285">
        <f t="shared" si="46"/>
        <v>0</v>
      </c>
      <c r="BC59" s="285">
        <f t="shared" si="46"/>
        <v>0</v>
      </c>
      <c r="BD59" s="285">
        <f t="shared" si="46"/>
        <v>0</v>
      </c>
      <c r="BE59" s="285">
        <f t="shared" si="46"/>
        <v>0</v>
      </c>
      <c r="BF59" s="285">
        <f t="shared" si="46"/>
        <v>0</v>
      </c>
      <c r="BG59" s="285">
        <f t="shared" si="46"/>
        <v>0</v>
      </c>
      <c r="BH59" s="285">
        <f t="shared" si="46"/>
        <v>0</v>
      </c>
      <c r="BI59" s="285">
        <f t="shared" si="46"/>
        <v>0</v>
      </c>
      <c r="BJ59" s="285">
        <f t="shared" si="46"/>
        <v>0</v>
      </c>
      <c r="BK59" s="285">
        <f t="shared" si="46"/>
        <v>0</v>
      </c>
      <c r="BL59" s="285">
        <f t="shared" si="46"/>
        <v>0</v>
      </c>
      <c r="BM59" s="285">
        <f t="shared" si="46"/>
        <v>0</v>
      </c>
      <c r="BN59" s="285">
        <f t="shared" si="46"/>
        <v>0</v>
      </c>
      <c r="BO59" s="285">
        <f t="shared" si="46"/>
        <v>0</v>
      </c>
      <c r="BP59" s="285">
        <f t="shared" si="46"/>
        <v>0</v>
      </c>
      <c r="BQ59" s="285">
        <f t="shared" si="46"/>
        <v>0</v>
      </c>
      <c r="BR59" s="285">
        <f t="shared" ref="BR59:CF59" si="47">+IFERROR(BR58/(BR9*BR54),0)</f>
        <v>0</v>
      </c>
      <c r="BS59" s="285">
        <f t="shared" si="47"/>
        <v>0</v>
      </c>
      <c r="BT59" s="285">
        <f t="shared" si="47"/>
        <v>0</v>
      </c>
      <c r="BU59" s="285">
        <f t="shared" si="47"/>
        <v>0</v>
      </c>
      <c r="BV59" s="285">
        <f t="shared" si="47"/>
        <v>0</v>
      </c>
      <c r="BW59" s="285">
        <f t="shared" si="47"/>
        <v>0</v>
      </c>
      <c r="BX59" s="285">
        <f t="shared" si="47"/>
        <v>0</v>
      </c>
      <c r="BY59" s="285">
        <f t="shared" si="47"/>
        <v>0</v>
      </c>
      <c r="BZ59" s="285">
        <f t="shared" si="47"/>
        <v>0</v>
      </c>
      <c r="CA59" s="285">
        <f t="shared" si="47"/>
        <v>0</v>
      </c>
      <c r="CB59" s="285">
        <f t="shared" si="47"/>
        <v>0</v>
      </c>
      <c r="CC59" s="285">
        <f t="shared" si="47"/>
        <v>0</v>
      </c>
      <c r="CD59" s="285">
        <f t="shared" si="47"/>
        <v>0</v>
      </c>
      <c r="CE59" s="285">
        <f t="shared" si="47"/>
        <v>0</v>
      </c>
      <c r="CF59" s="285">
        <f t="shared" si="47"/>
        <v>0</v>
      </c>
    </row>
    <row r="60" spans="2:84" ht="12" customHeight="1" thickBot="1" x14ac:dyDescent="0.35">
      <c r="E60" s="701">
        <v>1</v>
      </c>
      <c r="F60" s="701">
        <v>2</v>
      </c>
      <c r="G60" s="701">
        <v>3</v>
      </c>
      <c r="H60" s="701">
        <v>4</v>
      </c>
      <c r="I60" s="701">
        <v>5</v>
      </c>
      <c r="J60" s="701">
        <v>6</v>
      </c>
      <c r="K60" s="701">
        <v>7</v>
      </c>
      <c r="L60" s="701">
        <v>8</v>
      </c>
      <c r="M60" s="701">
        <v>9</v>
      </c>
      <c r="N60" s="701">
        <v>10</v>
      </c>
      <c r="O60" s="701">
        <v>11</v>
      </c>
      <c r="P60" s="701">
        <v>12</v>
      </c>
      <c r="Q60" s="701">
        <v>13</v>
      </c>
      <c r="R60" s="701">
        <v>14</v>
      </c>
      <c r="S60" s="701">
        <v>15</v>
      </c>
      <c r="T60" s="701">
        <v>16</v>
      </c>
      <c r="U60" s="701">
        <v>17</v>
      </c>
      <c r="V60" s="701">
        <v>18</v>
      </c>
      <c r="W60" s="701">
        <v>19</v>
      </c>
      <c r="X60" s="701">
        <v>20</v>
      </c>
      <c r="Y60" s="701">
        <v>21</v>
      </c>
      <c r="Z60" s="701">
        <v>22</v>
      </c>
      <c r="AA60" s="701">
        <v>23</v>
      </c>
      <c r="AB60" s="701">
        <v>24</v>
      </c>
      <c r="AC60" s="701">
        <v>25</v>
      </c>
      <c r="AD60" s="701">
        <v>26</v>
      </c>
      <c r="AE60" s="701">
        <v>27</v>
      </c>
      <c r="AF60" s="701">
        <v>28</v>
      </c>
      <c r="AG60" s="701">
        <v>29</v>
      </c>
      <c r="AH60" s="701">
        <v>30</v>
      </c>
      <c r="AI60" s="701">
        <v>31</v>
      </c>
      <c r="AJ60" s="701">
        <v>32</v>
      </c>
      <c r="AK60" s="701">
        <v>33</v>
      </c>
      <c r="AL60" s="701">
        <v>34</v>
      </c>
      <c r="AM60" s="701">
        <v>35</v>
      </c>
      <c r="AN60" s="701">
        <v>36</v>
      </c>
      <c r="AO60" s="701">
        <v>37</v>
      </c>
      <c r="AP60" s="701">
        <v>38</v>
      </c>
      <c r="AQ60" s="701">
        <v>39</v>
      </c>
      <c r="AR60" s="701">
        <v>40</v>
      </c>
      <c r="AS60" s="701">
        <v>41</v>
      </c>
      <c r="AT60" s="701">
        <v>42</v>
      </c>
      <c r="AU60" s="701">
        <v>43</v>
      </c>
      <c r="AV60" s="701">
        <v>44</v>
      </c>
      <c r="AW60" s="701">
        <v>45</v>
      </c>
      <c r="AX60" s="701">
        <v>46</v>
      </c>
      <c r="AY60" s="701">
        <v>47</v>
      </c>
      <c r="AZ60" s="701">
        <v>48</v>
      </c>
      <c r="BA60" s="701">
        <v>49</v>
      </c>
      <c r="BB60" s="701">
        <v>50</v>
      </c>
      <c r="BC60" s="701">
        <v>51</v>
      </c>
      <c r="BD60" s="701">
        <v>52</v>
      </c>
      <c r="BE60" s="701">
        <v>53</v>
      </c>
      <c r="BF60" s="701">
        <v>54</v>
      </c>
      <c r="BG60" s="701">
        <v>55</v>
      </c>
      <c r="BH60" s="701">
        <v>56</v>
      </c>
      <c r="BI60" s="701">
        <v>57</v>
      </c>
      <c r="BJ60" s="701">
        <v>58</v>
      </c>
      <c r="BK60" s="701">
        <v>59</v>
      </c>
      <c r="BL60" s="701">
        <v>60</v>
      </c>
      <c r="BM60" s="701">
        <v>61</v>
      </c>
      <c r="BN60" s="701">
        <v>62</v>
      </c>
      <c r="BO60" s="701">
        <v>63</v>
      </c>
      <c r="BP60" s="701">
        <v>64</v>
      </c>
      <c r="BQ60" s="701">
        <v>65</v>
      </c>
      <c r="BR60" s="701">
        <v>66</v>
      </c>
      <c r="BS60" s="701">
        <v>67</v>
      </c>
      <c r="BT60" s="701">
        <v>68</v>
      </c>
      <c r="BU60" s="701">
        <v>69</v>
      </c>
      <c r="BV60" s="701">
        <v>70</v>
      </c>
      <c r="BW60" s="701">
        <v>71</v>
      </c>
      <c r="BX60" s="701">
        <v>72</v>
      </c>
      <c r="BY60" s="701">
        <v>73</v>
      </c>
      <c r="BZ60" s="701">
        <v>74</v>
      </c>
      <c r="CA60" s="701">
        <v>75</v>
      </c>
      <c r="CB60" s="701">
        <v>76</v>
      </c>
      <c r="CC60" s="701">
        <v>77</v>
      </c>
      <c r="CD60" s="701">
        <v>78</v>
      </c>
      <c r="CE60" s="701">
        <v>79</v>
      </c>
      <c r="CF60" s="701">
        <v>80</v>
      </c>
    </row>
    <row r="61" spans="2:84" ht="16.149999999999999" customHeight="1" thickBot="1" x14ac:dyDescent="0.35">
      <c r="C61" s="988" t="s">
        <v>218</v>
      </c>
      <c r="D61" s="271" t="s">
        <v>288</v>
      </c>
      <c r="E61" s="254">
        <f>+IFERROR(E45*E40/100,0)</f>
        <v>0</v>
      </c>
      <c r="F61" s="254">
        <f t="shared" ref="F61:BQ61" si="48">+IFERROR(F45*F40/100,0)</f>
        <v>0</v>
      </c>
      <c r="G61" s="254">
        <f t="shared" si="48"/>
        <v>0</v>
      </c>
      <c r="H61" s="254">
        <f t="shared" si="48"/>
        <v>0</v>
      </c>
      <c r="I61" s="254">
        <f t="shared" si="48"/>
        <v>0</v>
      </c>
      <c r="J61" s="254">
        <f t="shared" si="48"/>
        <v>12.241742781456953</v>
      </c>
      <c r="K61" s="254">
        <f t="shared" si="48"/>
        <v>19.112735999999998</v>
      </c>
      <c r="L61" s="254">
        <f t="shared" si="48"/>
        <v>19.877245439999999</v>
      </c>
      <c r="M61" s="254">
        <f t="shared" si="48"/>
        <v>19.4615616</v>
      </c>
      <c r="N61" s="254">
        <f t="shared" si="48"/>
        <v>5.6762888000000009</v>
      </c>
      <c r="O61" s="254">
        <f t="shared" si="48"/>
        <v>0</v>
      </c>
      <c r="P61" s="254">
        <f t="shared" si="48"/>
        <v>0</v>
      </c>
      <c r="Q61" s="254">
        <f t="shared" si="48"/>
        <v>0</v>
      </c>
      <c r="R61" s="254">
        <f t="shared" si="48"/>
        <v>0</v>
      </c>
      <c r="S61" s="254">
        <f t="shared" si="48"/>
        <v>0</v>
      </c>
      <c r="T61" s="254">
        <f t="shared" si="48"/>
        <v>0</v>
      </c>
      <c r="U61" s="254">
        <f t="shared" si="48"/>
        <v>0</v>
      </c>
      <c r="V61" s="254">
        <f t="shared" si="48"/>
        <v>0</v>
      </c>
      <c r="W61" s="254">
        <f t="shared" si="48"/>
        <v>0</v>
      </c>
      <c r="X61" s="254">
        <f t="shared" si="48"/>
        <v>0</v>
      </c>
      <c r="Y61" s="254">
        <f t="shared" si="48"/>
        <v>0</v>
      </c>
      <c r="Z61" s="254">
        <f t="shared" si="48"/>
        <v>0</v>
      </c>
      <c r="AA61" s="254">
        <f t="shared" si="48"/>
        <v>0</v>
      </c>
      <c r="AB61" s="254">
        <f t="shared" si="48"/>
        <v>0</v>
      </c>
      <c r="AC61" s="254">
        <f t="shared" si="48"/>
        <v>0</v>
      </c>
      <c r="AD61" s="254">
        <f t="shared" si="48"/>
        <v>0</v>
      </c>
      <c r="AE61" s="254">
        <f t="shared" si="48"/>
        <v>0</v>
      </c>
      <c r="AF61" s="254">
        <f t="shared" si="48"/>
        <v>0</v>
      </c>
      <c r="AG61" s="254">
        <f t="shared" si="48"/>
        <v>0</v>
      </c>
      <c r="AH61" s="254">
        <f t="shared" si="48"/>
        <v>0</v>
      </c>
      <c r="AI61" s="254">
        <f t="shared" si="48"/>
        <v>0</v>
      </c>
      <c r="AJ61" s="254">
        <f t="shared" si="48"/>
        <v>0</v>
      </c>
      <c r="AK61" s="254">
        <f t="shared" si="48"/>
        <v>0</v>
      </c>
      <c r="AL61" s="254">
        <f t="shared" si="48"/>
        <v>0</v>
      </c>
      <c r="AM61" s="254">
        <f t="shared" si="48"/>
        <v>0</v>
      </c>
      <c r="AN61" s="254">
        <f t="shared" si="48"/>
        <v>0</v>
      </c>
      <c r="AO61" s="254">
        <f t="shared" si="48"/>
        <v>0</v>
      </c>
      <c r="AP61" s="254">
        <f t="shared" si="48"/>
        <v>0</v>
      </c>
      <c r="AQ61" s="254">
        <f t="shared" si="48"/>
        <v>0</v>
      </c>
      <c r="AR61" s="254">
        <f t="shared" si="48"/>
        <v>0</v>
      </c>
      <c r="AS61" s="254">
        <f t="shared" si="48"/>
        <v>0</v>
      </c>
      <c r="AT61" s="254">
        <f t="shared" si="48"/>
        <v>0</v>
      </c>
      <c r="AU61" s="254">
        <f t="shared" si="48"/>
        <v>0</v>
      </c>
      <c r="AV61" s="254">
        <f t="shared" si="48"/>
        <v>0</v>
      </c>
      <c r="AW61" s="254">
        <f t="shared" si="48"/>
        <v>0</v>
      </c>
      <c r="AX61" s="254">
        <f t="shared" si="48"/>
        <v>0</v>
      </c>
      <c r="AY61" s="254">
        <f t="shared" si="48"/>
        <v>0</v>
      </c>
      <c r="AZ61" s="254">
        <f t="shared" si="48"/>
        <v>0</v>
      </c>
      <c r="BA61" s="254">
        <f t="shared" si="48"/>
        <v>0</v>
      </c>
      <c r="BB61" s="254">
        <f t="shared" si="48"/>
        <v>0</v>
      </c>
      <c r="BC61" s="254">
        <f t="shared" si="48"/>
        <v>0</v>
      </c>
      <c r="BD61" s="254">
        <f t="shared" si="48"/>
        <v>0</v>
      </c>
      <c r="BE61" s="254">
        <f t="shared" si="48"/>
        <v>0</v>
      </c>
      <c r="BF61" s="254">
        <f t="shared" si="48"/>
        <v>0</v>
      </c>
      <c r="BG61" s="254">
        <f t="shared" si="48"/>
        <v>0</v>
      </c>
      <c r="BH61" s="254">
        <f t="shared" si="48"/>
        <v>0</v>
      </c>
      <c r="BI61" s="254">
        <f t="shared" si="48"/>
        <v>0</v>
      </c>
      <c r="BJ61" s="254">
        <f t="shared" si="48"/>
        <v>0</v>
      </c>
      <c r="BK61" s="254">
        <f t="shared" si="48"/>
        <v>0</v>
      </c>
      <c r="BL61" s="254">
        <f t="shared" si="48"/>
        <v>0</v>
      </c>
      <c r="BM61" s="254">
        <f t="shared" si="48"/>
        <v>0</v>
      </c>
      <c r="BN61" s="254">
        <f t="shared" si="48"/>
        <v>0</v>
      </c>
      <c r="BO61" s="254">
        <f t="shared" si="48"/>
        <v>0</v>
      </c>
      <c r="BP61" s="254">
        <f t="shared" si="48"/>
        <v>0</v>
      </c>
      <c r="BQ61" s="254">
        <f t="shared" si="48"/>
        <v>0</v>
      </c>
      <c r="BR61" s="254">
        <f t="shared" ref="BR61:CF61" si="49">+IFERROR(BR45*BR40/100,0)</f>
        <v>0</v>
      </c>
      <c r="BS61" s="254">
        <f t="shared" si="49"/>
        <v>0</v>
      </c>
      <c r="BT61" s="254">
        <f t="shared" si="49"/>
        <v>0</v>
      </c>
      <c r="BU61" s="254">
        <f t="shared" si="49"/>
        <v>0</v>
      </c>
      <c r="BV61" s="254">
        <f t="shared" si="49"/>
        <v>0</v>
      </c>
      <c r="BW61" s="254">
        <f t="shared" si="49"/>
        <v>0</v>
      </c>
      <c r="BX61" s="254">
        <f t="shared" si="49"/>
        <v>0</v>
      </c>
      <c r="BY61" s="254">
        <f t="shared" si="49"/>
        <v>0</v>
      </c>
      <c r="BZ61" s="254">
        <f t="shared" si="49"/>
        <v>0</v>
      </c>
      <c r="CA61" s="254">
        <f t="shared" si="49"/>
        <v>0</v>
      </c>
      <c r="CB61" s="254">
        <f t="shared" si="49"/>
        <v>0</v>
      </c>
      <c r="CC61" s="254">
        <f t="shared" si="49"/>
        <v>0</v>
      </c>
      <c r="CD61" s="254">
        <f t="shared" si="49"/>
        <v>0</v>
      </c>
      <c r="CE61" s="254">
        <f t="shared" si="49"/>
        <v>0</v>
      </c>
      <c r="CF61" s="254">
        <f t="shared" si="49"/>
        <v>0</v>
      </c>
    </row>
    <row r="62" spans="2:84" ht="16.149999999999999" customHeight="1" thickBot="1" x14ac:dyDescent="0.35">
      <c r="C62" s="988"/>
      <c r="D62" s="271" t="s">
        <v>289</v>
      </c>
      <c r="E62" s="254">
        <f>+IFERROR(E8*E61,0)</f>
        <v>0</v>
      </c>
      <c r="F62" s="254">
        <f t="shared" ref="F62:BQ62" si="50">+IFERROR(F8*F61,0)</f>
        <v>0</v>
      </c>
      <c r="G62" s="254">
        <f t="shared" si="50"/>
        <v>0</v>
      </c>
      <c r="H62" s="254">
        <f t="shared" si="50"/>
        <v>0</v>
      </c>
      <c r="I62" s="254">
        <f t="shared" si="50"/>
        <v>0</v>
      </c>
      <c r="J62" s="254">
        <f t="shared" si="50"/>
        <v>51.415319682119204</v>
      </c>
      <c r="K62" s="254">
        <f t="shared" si="50"/>
        <v>80.273491199999995</v>
      </c>
      <c r="L62" s="254">
        <f t="shared" si="50"/>
        <v>83.484430848000002</v>
      </c>
      <c r="M62" s="254">
        <f t="shared" si="50"/>
        <v>81.73855872</v>
      </c>
      <c r="N62" s="254">
        <f t="shared" si="50"/>
        <v>23.840412960000005</v>
      </c>
      <c r="O62" s="254">
        <f t="shared" si="50"/>
        <v>0</v>
      </c>
      <c r="P62" s="254">
        <f t="shared" si="50"/>
        <v>0</v>
      </c>
      <c r="Q62" s="254">
        <f t="shared" si="50"/>
        <v>0</v>
      </c>
      <c r="R62" s="254">
        <f t="shared" si="50"/>
        <v>0</v>
      </c>
      <c r="S62" s="254">
        <f t="shared" si="50"/>
        <v>0</v>
      </c>
      <c r="T62" s="254">
        <f t="shared" si="50"/>
        <v>0</v>
      </c>
      <c r="U62" s="254">
        <f t="shared" si="50"/>
        <v>0</v>
      </c>
      <c r="V62" s="254">
        <f t="shared" si="50"/>
        <v>0</v>
      </c>
      <c r="W62" s="254">
        <f t="shared" si="50"/>
        <v>0</v>
      </c>
      <c r="X62" s="254">
        <f t="shared" si="50"/>
        <v>0</v>
      </c>
      <c r="Y62" s="254">
        <f t="shared" si="50"/>
        <v>0</v>
      </c>
      <c r="Z62" s="254">
        <f t="shared" si="50"/>
        <v>0</v>
      </c>
      <c r="AA62" s="254">
        <f t="shared" si="50"/>
        <v>0</v>
      </c>
      <c r="AB62" s="254">
        <f t="shared" si="50"/>
        <v>0</v>
      </c>
      <c r="AC62" s="254">
        <f t="shared" si="50"/>
        <v>0</v>
      </c>
      <c r="AD62" s="254">
        <f t="shared" si="50"/>
        <v>0</v>
      </c>
      <c r="AE62" s="254">
        <f t="shared" si="50"/>
        <v>0</v>
      </c>
      <c r="AF62" s="254">
        <f t="shared" si="50"/>
        <v>0</v>
      </c>
      <c r="AG62" s="254">
        <f t="shared" si="50"/>
        <v>0</v>
      </c>
      <c r="AH62" s="254">
        <f t="shared" si="50"/>
        <v>0</v>
      </c>
      <c r="AI62" s="254">
        <f t="shared" si="50"/>
        <v>0</v>
      </c>
      <c r="AJ62" s="254">
        <f t="shared" si="50"/>
        <v>0</v>
      </c>
      <c r="AK62" s="254">
        <f t="shared" si="50"/>
        <v>0</v>
      </c>
      <c r="AL62" s="254">
        <f t="shared" si="50"/>
        <v>0</v>
      </c>
      <c r="AM62" s="254">
        <f t="shared" si="50"/>
        <v>0</v>
      </c>
      <c r="AN62" s="254">
        <f t="shared" si="50"/>
        <v>0</v>
      </c>
      <c r="AO62" s="254">
        <f t="shared" si="50"/>
        <v>0</v>
      </c>
      <c r="AP62" s="254">
        <f t="shared" si="50"/>
        <v>0</v>
      </c>
      <c r="AQ62" s="254">
        <f t="shared" si="50"/>
        <v>0</v>
      </c>
      <c r="AR62" s="254">
        <f t="shared" si="50"/>
        <v>0</v>
      </c>
      <c r="AS62" s="254">
        <f t="shared" si="50"/>
        <v>0</v>
      </c>
      <c r="AT62" s="254">
        <f t="shared" si="50"/>
        <v>0</v>
      </c>
      <c r="AU62" s="254">
        <f t="shared" si="50"/>
        <v>0</v>
      </c>
      <c r="AV62" s="254">
        <f t="shared" si="50"/>
        <v>0</v>
      </c>
      <c r="AW62" s="254">
        <f t="shared" si="50"/>
        <v>0</v>
      </c>
      <c r="AX62" s="254">
        <f t="shared" si="50"/>
        <v>0</v>
      </c>
      <c r="AY62" s="254">
        <f t="shared" si="50"/>
        <v>0</v>
      </c>
      <c r="AZ62" s="254">
        <f t="shared" si="50"/>
        <v>0</v>
      </c>
      <c r="BA62" s="254">
        <f t="shared" si="50"/>
        <v>0</v>
      </c>
      <c r="BB62" s="254">
        <f t="shared" si="50"/>
        <v>0</v>
      </c>
      <c r="BC62" s="254">
        <f t="shared" si="50"/>
        <v>0</v>
      </c>
      <c r="BD62" s="254">
        <f t="shared" si="50"/>
        <v>0</v>
      </c>
      <c r="BE62" s="254">
        <f t="shared" si="50"/>
        <v>0</v>
      </c>
      <c r="BF62" s="254">
        <f t="shared" si="50"/>
        <v>0</v>
      </c>
      <c r="BG62" s="254">
        <f t="shared" si="50"/>
        <v>0</v>
      </c>
      <c r="BH62" s="254">
        <f t="shared" si="50"/>
        <v>0</v>
      </c>
      <c r="BI62" s="254">
        <f t="shared" si="50"/>
        <v>0</v>
      </c>
      <c r="BJ62" s="254">
        <f t="shared" si="50"/>
        <v>0</v>
      </c>
      <c r="BK62" s="254">
        <f t="shared" si="50"/>
        <v>0</v>
      </c>
      <c r="BL62" s="254">
        <f t="shared" si="50"/>
        <v>0</v>
      </c>
      <c r="BM62" s="254">
        <f t="shared" si="50"/>
        <v>0</v>
      </c>
      <c r="BN62" s="254">
        <f t="shared" si="50"/>
        <v>0</v>
      </c>
      <c r="BO62" s="254">
        <f t="shared" si="50"/>
        <v>0</v>
      </c>
      <c r="BP62" s="254">
        <f t="shared" si="50"/>
        <v>0</v>
      </c>
      <c r="BQ62" s="254">
        <f t="shared" si="50"/>
        <v>0</v>
      </c>
      <c r="BR62" s="254">
        <f t="shared" ref="BR62:CF62" si="51">+IFERROR(BR8*BR61,0)</f>
        <v>0</v>
      </c>
      <c r="BS62" s="254">
        <f t="shared" si="51"/>
        <v>0</v>
      </c>
      <c r="BT62" s="254">
        <f t="shared" si="51"/>
        <v>0</v>
      </c>
      <c r="BU62" s="254">
        <f t="shared" si="51"/>
        <v>0</v>
      </c>
      <c r="BV62" s="254">
        <f t="shared" si="51"/>
        <v>0</v>
      </c>
      <c r="BW62" s="254">
        <f t="shared" si="51"/>
        <v>0</v>
      </c>
      <c r="BX62" s="254">
        <f t="shared" si="51"/>
        <v>0</v>
      </c>
      <c r="BY62" s="254">
        <f t="shared" si="51"/>
        <v>0</v>
      </c>
      <c r="BZ62" s="254">
        <f t="shared" si="51"/>
        <v>0</v>
      </c>
      <c r="CA62" s="254">
        <f t="shared" si="51"/>
        <v>0</v>
      </c>
      <c r="CB62" s="254">
        <f t="shared" si="51"/>
        <v>0</v>
      </c>
      <c r="CC62" s="254">
        <f t="shared" si="51"/>
        <v>0</v>
      </c>
      <c r="CD62" s="254">
        <f t="shared" si="51"/>
        <v>0</v>
      </c>
      <c r="CE62" s="254">
        <f t="shared" si="51"/>
        <v>0</v>
      </c>
      <c r="CF62" s="254">
        <f t="shared" si="51"/>
        <v>0</v>
      </c>
    </row>
    <row r="63" spans="2:84" ht="12" customHeight="1" thickBot="1" x14ac:dyDescent="0.35">
      <c r="C63" s="789"/>
      <c r="D63" s="790"/>
      <c r="E63" s="791"/>
      <c r="F63" s="791"/>
      <c r="G63" s="791"/>
      <c r="H63" s="791"/>
      <c r="I63" s="791"/>
      <c r="J63" s="791"/>
      <c r="K63" s="791"/>
      <c r="L63" s="791"/>
      <c r="M63" s="791"/>
      <c r="N63" s="791"/>
      <c r="O63" s="791"/>
      <c r="P63" s="791"/>
      <c r="Q63" s="791"/>
      <c r="R63" s="791"/>
      <c r="S63" s="791"/>
      <c r="T63" s="791"/>
      <c r="U63" s="791"/>
      <c r="V63" s="791"/>
      <c r="W63" s="791"/>
      <c r="X63" s="791"/>
      <c r="Y63" s="791"/>
      <c r="Z63" s="791"/>
      <c r="AA63" s="791"/>
      <c r="AB63" s="791"/>
      <c r="AC63" s="791"/>
      <c r="AD63" s="791"/>
      <c r="AE63" s="791"/>
      <c r="AF63" s="791"/>
      <c r="AG63" s="791"/>
      <c r="AH63" s="791"/>
      <c r="AI63" s="791"/>
      <c r="AJ63" s="791"/>
      <c r="AK63" s="791"/>
      <c r="AL63" s="791"/>
      <c r="AM63" s="791"/>
      <c r="AN63" s="791"/>
      <c r="AO63" s="791"/>
      <c r="AP63" s="791"/>
      <c r="AQ63" s="791"/>
      <c r="AR63" s="791"/>
      <c r="AS63" s="791"/>
      <c r="AT63" s="791"/>
      <c r="AU63" s="791"/>
      <c r="AV63" s="791"/>
      <c r="AW63" s="791"/>
      <c r="AX63" s="791"/>
      <c r="AY63" s="791"/>
      <c r="AZ63" s="791"/>
      <c r="BA63" s="791"/>
      <c r="BB63" s="791"/>
      <c r="BC63" s="791"/>
      <c r="BD63" s="791"/>
      <c r="BE63" s="791"/>
      <c r="BF63" s="791"/>
      <c r="BG63" s="791"/>
      <c r="BH63" s="791"/>
      <c r="BI63" s="791"/>
      <c r="BJ63" s="791"/>
      <c r="BK63" s="791"/>
      <c r="BL63" s="791"/>
      <c r="BM63" s="791"/>
      <c r="BN63" s="791"/>
      <c r="BO63" s="791"/>
      <c r="BP63" s="791"/>
      <c r="BQ63" s="791"/>
      <c r="BR63" s="791"/>
      <c r="BS63" s="791"/>
      <c r="BT63" s="791"/>
      <c r="BU63" s="791"/>
      <c r="BV63" s="791"/>
      <c r="BW63" s="791"/>
      <c r="BX63" s="791"/>
      <c r="BY63" s="791"/>
      <c r="BZ63" s="791"/>
      <c r="CA63" s="791"/>
      <c r="CB63" s="791"/>
      <c r="CC63" s="791"/>
      <c r="CD63" s="791"/>
      <c r="CE63" s="791"/>
      <c r="CF63" s="791"/>
    </row>
    <row r="64" spans="2:84" ht="24" customHeight="1" thickBot="1" x14ac:dyDescent="0.35">
      <c r="C64" s="991" t="s">
        <v>221</v>
      </c>
      <c r="D64" s="992"/>
      <c r="E64" s="736"/>
      <c r="F64" s="736"/>
      <c r="G64" s="736"/>
      <c r="H64" s="736"/>
      <c r="I64" s="736"/>
      <c r="J64" s="736"/>
      <c r="K64" s="736"/>
      <c r="L64" s="736"/>
      <c r="M64" s="736"/>
      <c r="N64" s="736"/>
      <c r="O64" s="736"/>
      <c r="P64" s="736"/>
      <c r="Q64" s="736"/>
      <c r="R64" s="736"/>
      <c r="S64" s="736"/>
      <c r="T64" s="736"/>
      <c r="U64" s="736"/>
      <c r="V64" s="736"/>
      <c r="W64" s="736"/>
      <c r="X64" s="736"/>
      <c r="Y64" s="736"/>
      <c r="Z64" s="736"/>
      <c r="AA64" s="736"/>
      <c r="AB64" s="736"/>
      <c r="AC64" s="736"/>
      <c r="AD64" s="736"/>
      <c r="AE64" s="736"/>
      <c r="AF64" s="736"/>
      <c r="AG64" s="736"/>
      <c r="AH64" s="736"/>
      <c r="AI64" s="736"/>
      <c r="AJ64" s="736"/>
      <c r="AK64" s="736"/>
      <c r="AL64" s="736"/>
      <c r="AM64" s="736"/>
      <c r="AN64" s="736"/>
      <c r="AO64" s="736"/>
      <c r="AP64" s="736"/>
      <c r="AQ64" s="736"/>
      <c r="AR64" s="736"/>
      <c r="AS64" s="736"/>
      <c r="AT64" s="736"/>
      <c r="AU64" s="736"/>
      <c r="AV64" s="736"/>
      <c r="AW64" s="736"/>
      <c r="AX64" s="736"/>
      <c r="AY64" s="736"/>
      <c r="AZ64" s="736"/>
      <c r="BA64" s="736"/>
      <c r="BB64" s="736"/>
      <c r="BC64" s="736"/>
      <c r="BD64" s="736"/>
      <c r="BE64" s="736"/>
      <c r="BF64" s="736"/>
      <c r="BG64" s="736"/>
      <c r="BH64" s="736"/>
      <c r="BI64" s="736"/>
      <c r="BJ64" s="736"/>
      <c r="BK64" s="736"/>
      <c r="BL64" s="736"/>
      <c r="BM64" s="736"/>
      <c r="BN64" s="736"/>
      <c r="BO64" s="736"/>
      <c r="BP64" s="736"/>
      <c r="BQ64" s="736"/>
      <c r="BR64" s="736"/>
      <c r="BS64" s="736"/>
      <c r="BT64" s="736"/>
      <c r="BU64" s="736"/>
      <c r="BV64" s="736"/>
      <c r="BW64" s="736"/>
      <c r="BX64" s="736"/>
      <c r="BY64" s="736"/>
      <c r="BZ64" s="736"/>
      <c r="CA64" s="736"/>
      <c r="CB64" s="736"/>
      <c r="CC64" s="736"/>
      <c r="CD64" s="736"/>
      <c r="CE64" s="736"/>
      <c r="CF64" s="736"/>
    </row>
    <row r="65" spans="2:84" ht="15" customHeight="1" thickBot="1" x14ac:dyDescent="0.35">
      <c r="B65" s="985"/>
      <c r="C65" s="987" t="s">
        <v>203</v>
      </c>
      <c r="D65" s="272" t="s">
        <v>122</v>
      </c>
      <c r="E65" s="290"/>
      <c r="F65" s="290"/>
      <c r="G65" s="290"/>
      <c r="H65" s="290"/>
      <c r="I65" s="290"/>
      <c r="J65" s="290"/>
      <c r="K65" s="290"/>
      <c r="L65" s="290"/>
      <c r="M65" s="290"/>
      <c r="N65" s="290"/>
      <c r="O65" s="290"/>
      <c r="P65" s="290"/>
      <c r="Q65" s="290"/>
      <c r="R65" s="290"/>
      <c r="S65" s="290"/>
      <c r="T65" s="290"/>
      <c r="U65" s="290"/>
      <c r="V65" s="290"/>
      <c r="W65" s="290"/>
      <c r="X65" s="290"/>
      <c r="Y65" s="290"/>
      <c r="Z65" s="290"/>
      <c r="AA65" s="290"/>
      <c r="AB65" s="290"/>
      <c r="AC65" s="290"/>
      <c r="AD65" s="290"/>
      <c r="AE65" s="290"/>
      <c r="AF65" s="290"/>
      <c r="AG65" s="290"/>
      <c r="AH65" s="290"/>
      <c r="AI65" s="290"/>
      <c r="AJ65" s="290"/>
      <c r="AK65" s="290"/>
      <c r="AL65" s="290"/>
      <c r="AM65" s="290"/>
      <c r="AN65" s="290"/>
      <c r="AO65" s="290"/>
      <c r="AP65" s="290"/>
      <c r="AQ65" s="290"/>
      <c r="AR65" s="290"/>
      <c r="AS65" s="290"/>
      <c r="AT65" s="290"/>
      <c r="AU65" s="290"/>
      <c r="AV65" s="290"/>
      <c r="AW65" s="290"/>
      <c r="AX65" s="290"/>
      <c r="AY65" s="290"/>
      <c r="AZ65" s="290"/>
      <c r="BA65" s="290"/>
      <c r="BB65" s="290"/>
      <c r="BC65" s="290"/>
      <c r="BD65" s="290"/>
      <c r="BE65" s="290"/>
      <c r="BF65" s="290"/>
      <c r="BG65" s="290"/>
      <c r="BH65" s="290"/>
      <c r="BI65" s="290"/>
      <c r="BJ65" s="290"/>
      <c r="BK65" s="290"/>
      <c r="BL65" s="290"/>
      <c r="BM65" s="290"/>
      <c r="BN65" s="290"/>
      <c r="BO65" s="290"/>
      <c r="BP65" s="290"/>
      <c r="BQ65" s="290"/>
      <c r="BR65" s="290"/>
      <c r="BS65" s="290"/>
      <c r="BT65" s="290"/>
      <c r="BU65" s="290"/>
      <c r="BV65" s="290"/>
      <c r="BW65" s="290"/>
      <c r="BX65" s="290"/>
      <c r="BY65" s="290"/>
      <c r="BZ65" s="290"/>
      <c r="CA65" s="290"/>
      <c r="CB65" s="290"/>
      <c r="CC65" s="290"/>
      <c r="CD65" s="290"/>
      <c r="CE65" s="290"/>
      <c r="CF65" s="290"/>
    </row>
    <row r="66" spans="2:84" ht="15" customHeight="1" thickBot="1" x14ac:dyDescent="0.35">
      <c r="B66" s="985"/>
      <c r="C66" s="987"/>
      <c r="D66" s="273" t="s">
        <v>174</v>
      </c>
      <c r="E66" s="274">
        <f>PROGRAMA!$I$13*E65*(((E65/PROGRAMA!$I$9)*(PROGRAMA!$I$12-PROGRAMA!$I$11)/2)+PROGRAMA!$I$11)</f>
        <v>0</v>
      </c>
      <c r="F66" s="274">
        <f>PROGRAMA!$I$13*F65*(((F65/PROGRAMA!$I$9)*(PROGRAMA!$I$12-PROGRAMA!$I$11)/2)+PROGRAMA!$I$11)</f>
        <v>0</v>
      </c>
      <c r="G66" s="274">
        <f>PROGRAMA!$I$13*G65*(((G65/PROGRAMA!$I$9)*(PROGRAMA!$I$12-PROGRAMA!$I$11)/2)+PROGRAMA!$I$11)</f>
        <v>0</v>
      </c>
      <c r="H66" s="274">
        <f>PROGRAMA!$I$13*H65*(((H65/PROGRAMA!$I$9)*(PROGRAMA!$I$12-PROGRAMA!$I$11)/2)+PROGRAMA!$I$11)</f>
        <v>0</v>
      </c>
      <c r="I66" s="274">
        <f>PROGRAMA!$I$13*I65*(((I65/PROGRAMA!$I$9)*(PROGRAMA!$I$12-PROGRAMA!$I$11)/2)+PROGRAMA!$I$11)</f>
        <v>0</v>
      </c>
      <c r="J66" s="274">
        <f>PROGRAMA!$I$13*J65*(((J65/PROGRAMA!$I$9)*(PROGRAMA!$I$12-PROGRAMA!$I$11)/2)+PROGRAMA!$I$11)</f>
        <v>0</v>
      </c>
      <c r="K66" s="274">
        <f>PROGRAMA!$I$13*K65*(((K65/PROGRAMA!$I$9)*(PROGRAMA!$I$12-PROGRAMA!$I$11)/2)+PROGRAMA!$I$11)</f>
        <v>0</v>
      </c>
      <c r="L66" s="274">
        <f>PROGRAMA!$I$13*L65*(((L65/PROGRAMA!$I$9)*(PROGRAMA!$I$12-PROGRAMA!$I$11)/2)+PROGRAMA!$I$11)</f>
        <v>0</v>
      </c>
      <c r="M66" s="274">
        <f>PROGRAMA!$I$13*M65*(((M65/PROGRAMA!$I$9)*(PROGRAMA!$I$12-PROGRAMA!$I$11)/2)+PROGRAMA!$I$11)</f>
        <v>0</v>
      </c>
      <c r="N66" s="274">
        <f>PROGRAMA!$I$13*N65*(((N65/PROGRAMA!$I$9)*(PROGRAMA!$I$12-PROGRAMA!$I$11)/2)+PROGRAMA!$I$11)</f>
        <v>0</v>
      </c>
      <c r="O66" s="274">
        <f>PROGRAMA!$I$13*O65*(((O65/PROGRAMA!$I$9)*(PROGRAMA!$I$12-PROGRAMA!$I$11)/2)+PROGRAMA!$I$11)</f>
        <v>0</v>
      </c>
      <c r="P66" s="274">
        <f>PROGRAMA!$I$13*P65*(((P65/PROGRAMA!$I$9)*(PROGRAMA!$I$12-PROGRAMA!$I$11)/2)+PROGRAMA!$I$11)</f>
        <v>0</v>
      </c>
      <c r="Q66" s="274">
        <f>PROGRAMA!$I$13*Q65*(((Q65/PROGRAMA!$I$9)*(PROGRAMA!$I$12-PROGRAMA!$I$11)/2)+PROGRAMA!$I$11)</f>
        <v>0</v>
      </c>
      <c r="R66" s="274">
        <f>PROGRAMA!$I$13*R65*(((R65/PROGRAMA!$I$9)*(PROGRAMA!$I$12-PROGRAMA!$I$11)/2)+PROGRAMA!$I$11)</f>
        <v>0</v>
      </c>
      <c r="S66" s="274">
        <f>PROGRAMA!$I$13*S65*(((S65/PROGRAMA!$I$9)*(PROGRAMA!$I$12-PROGRAMA!$I$11)/2)+PROGRAMA!$I$11)</f>
        <v>0</v>
      </c>
      <c r="T66" s="274">
        <f>PROGRAMA!$I$13*T65*(((T65/PROGRAMA!$I$9)*(PROGRAMA!$I$12-PROGRAMA!$I$11)/2)+PROGRAMA!$I$11)</f>
        <v>0</v>
      </c>
      <c r="U66" s="274">
        <f>PROGRAMA!$I$13*U65*(((U65/PROGRAMA!$I$9)*(PROGRAMA!$I$12-PROGRAMA!$I$11)/2)+PROGRAMA!$I$11)</f>
        <v>0</v>
      </c>
      <c r="V66" s="274">
        <f>PROGRAMA!$I$13*V65*(((V65/PROGRAMA!$I$9)*(PROGRAMA!$I$12-PROGRAMA!$I$11)/2)+PROGRAMA!$I$11)</f>
        <v>0</v>
      </c>
      <c r="W66" s="274">
        <f>PROGRAMA!$I$13*W65*(((W65/PROGRAMA!$I$9)*(PROGRAMA!$I$12-PROGRAMA!$I$11)/2)+PROGRAMA!$I$11)</f>
        <v>0</v>
      </c>
      <c r="X66" s="274">
        <f>PROGRAMA!$I$13*X65*(((X65/PROGRAMA!$I$9)*(PROGRAMA!$I$12-PROGRAMA!$I$11)/2)+PROGRAMA!$I$11)</f>
        <v>0</v>
      </c>
      <c r="Y66" s="274">
        <f>PROGRAMA!$I$13*Y65*(((Y65/PROGRAMA!$I$9)*(PROGRAMA!$I$12-PROGRAMA!$I$11)/2)+PROGRAMA!$I$11)</f>
        <v>0</v>
      </c>
      <c r="Z66" s="274">
        <f>PROGRAMA!$I$13*Z65*(((Z65/PROGRAMA!$I$9)*(PROGRAMA!$I$12-PROGRAMA!$I$11)/2)+PROGRAMA!$I$11)</f>
        <v>0</v>
      </c>
      <c r="AA66" s="274">
        <f>PROGRAMA!$I$13*AA65*(((AA65/PROGRAMA!$I$9)*(PROGRAMA!$I$12-PROGRAMA!$I$11)/2)+PROGRAMA!$I$11)</f>
        <v>0</v>
      </c>
      <c r="AB66" s="274">
        <f>PROGRAMA!$I$13*AB65*(((AB65/PROGRAMA!$I$9)*(PROGRAMA!$I$12-PROGRAMA!$I$11)/2)+PROGRAMA!$I$11)</f>
        <v>0</v>
      </c>
      <c r="AC66" s="274">
        <f>PROGRAMA!$I$13*AC65*(((AC65/PROGRAMA!$I$9)*(PROGRAMA!$I$12-PROGRAMA!$I$11)/2)+PROGRAMA!$I$11)</f>
        <v>0</v>
      </c>
      <c r="AD66" s="274">
        <f>PROGRAMA!$I$13*AD65*(((AD65/PROGRAMA!$I$9)*(PROGRAMA!$I$12-PROGRAMA!$I$11)/2)+PROGRAMA!$I$11)</f>
        <v>0</v>
      </c>
      <c r="AE66" s="274">
        <f>PROGRAMA!$I$13*AE65*(((AE65/PROGRAMA!$I$9)*(PROGRAMA!$I$12-PROGRAMA!$I$11)/2)+PROGRAMA!$I$11)</f>
        <v>0</v>
      </c>
      <c r="AF66" s="274">
        <f>PROGRAMA!$I$13*AF65*(((AF65/PROGRAMA!$I$9)*(PROGRAMA!$I$12-PROGRAMA!$I$11)/2)+PROGRAMA!$I$11)</f>
        <v>0</v>
      </c>
      <c r="AG66" s="274">
        <f>PROGRAMA!$I$13*AG65*(((AG65/PROGRAMA!$I$9)*(PROGRAMA!$I$12-PROGRAMA!$I$11)/2)+PROGRAMA!$I$11)</f>
        <v>0</v>
      </c>
      <c r="AH66" s="274">
        <f>PROGRAMA!$I$13*AH65*(((AH65/PROGRAMA!$I$9)*(PROGRAMA!$I$12-PROGRAMA!$I$11)/2)+PROGRAMA!$I$11)</f>
        <v>0</v>
      </c>
      <c r="AI66" s="274">
        <f>PROGRAMA!$I$13*AI65*(((AI65/PROGRAMA!$I$9)*(PROGRAMA!$I$12-PROGRAMA!$I$11)/2)+PROGRAMA!$I$11)</f>
        <v>0</v>
      </c>
      <c r="AJ66" s="274">
        <f>PROGRAMA!$I$13*AJ65*(((AJ65/PROGRAMA!$I$9)*(PROGRAMA!$I$12-PROGRAMA!$I$11)/2)+PROGRAMA!$I$11)</f>
        <v>0</v>
      </c>
      <c r="AK66" s="274">
        <f>PROGRAMA!$I$13*AK65*(((AK65/PROGRAMA!$I$9)*(PROGRAMA!$I$12-PROGRAMA!$I$11)/2)+PROGRAMA!$I$11)</f>
        <v>0</v>
      </c>
      <c r="AL66" s="274">
        <f>PROGRAMA!$I$13*AL65*(((AL65/PROGRAMA!$I$9)*(PROGRAMA!$I$12-PROGRAMA!$I$11)/2)+PROGRAMA!$I$11)</f>
        <v>0</v>
      </c>
      <c r="AM66" s="274">
        <f>PROGRAMA!$I$13*AM65*(((AM65/PROGRAMA!$I$9)*(PROGRAMA!$I$12-PROGRAMA!$I$11)/2)+PROGRAMA!$I$11)</f>
        <v>0</v>
      </c>
      <c r="AN66" s="274">
        <f>PROGRAMA!$I$13*AN65*(((AN65/PROGRAMA!$I$9)*(PROGRAMA!$I$12-PROGRAMA!$I$11)/2)+PROGRAMA!$I$11)</f>
        <v>0</v>
      </c>
      <c r="AO66" s="274">
        <f>PROGRAMA!$I$13*AO65*(((AO65/PROGRAMA!$I$9)*(PROGRAMA!$I$12-PROGRAMA!$I$11)/2)+PROGRAMA!$I$11)</f>
        <v>0</v>
      </c>
      <c r="AP66" s="274">
        <f>PROGRAMA!$I$13*AP65*(((AP65/PROGRAMA!$I$9)*(PROGRAMA!$I$12-PROGRAMA!$I$11)/2)+PROGRAMA!$I$11)</f>
        <v>0</v>
      </c>
      <c r="AQ66" s="274">
        <f>PROGRAMA!$I$13*AQ65*(((AQ65/PROGRAMA!$I$9)*(PROGRAMA!$I$12-PROGRAMA!$I$11)/2)+PROGRAMA!$I$11)</f>
        <v>0</v>
      </c>
      <c r="AR66" s="274">
        <f>PROGRAMA!$I$13*AR65*(((AR65/PROGRAMA!$I$9)*(PROGRAMA!$I$12-PROGRAMA!$I$11)/2)+PROGRAMA!$I$11)</f>
        <v>0</v>
      </c>
      <c r="AS66" s="274">
        <f>PROGRAMA!$I$13*AS65*(((AS65/PROGRAMA!$I$9)*(PROGRAMA!$I$12-PROGRAMA!$I$11)/2)+PROGRAMA!$I$11)</f>
        <v>0</v>
      </c>
      <c r="AT66" s="274">
        <f>PROGRAMA!$I$13*AT65*(((AT65/PROGRAMA!$I$9)*(PROGRAMA!$I$12-PROGRAMA!$I$11)/2)+PROGRAMA!$I$11)</f>
        <v>0</v>
      </c>
      <c r="AU66" s="274">
        <f>PROGRAMA!$I$13*AU65*(((AU65/PROGRAMA!$I$9)*(PROGRAMA!$I$12-PROGRAMA!$I$11)/2)+PROGRAMA!$I$11)</f>
        <v>0</v>
      </c>
      <c r="AV66" s="274">
        <f>PROGRAMA!$I$13*AV65*(((AV65/PROGRAMA!$I$9)*(PROGRAMA!$I$12-PROGRAMA!$I$11)/2)+PROGRAMA!$I$11)</f>
        <v>0</v>
      </c>
      <c r="AW66" s="274">
        <f>PROGRAMA!$I$13*AW65*(((AW65/PROGRAMA!$I$9)*(PROGRAMA!$I$12-PROGRAMA!$I$11)/2)+PROGRAMA!$I$11)</f>
        <v>0</v>
      </c>
      <c r="AX66" s="274">
        <f>PROGRAMA!$I$13*AX65*(((AX65/PROGRAMA!$I$9)*(PROGRAMA!$I$12-PROGRAMA!$I$11)/2)+PROGRAMA!$I$11)</f>
        <v>0</v>
      </c>
      <c r="AY66" s="274">
        <f>PROGRAMA!$I$13*AY65*(((AY65/PROGRAMA!$I$9)*(PROGRAMA!$I$12-PROGRAMA!$I$11)/2)+PROGRAMA!$I$11)</f>
        <v>0</v>
      </c>
      <c r="AZ66" s="274">
        <f>PROGRAMA!$I$13*AZ65*(((AZ65/PROGRAMA!$I$9)*(PROGRAMA!$I$12-PROGRAMA!$I$11)/2)+PROGRAMA!$I$11)</f>
        <v>0</v>
      </c>
      <c r="BA66" s="274">
        <f>PROGRAMA!$I$13*BA65*(((BA65/PROGRAMA!$I$9)*(PROGRAMA!$I$12-PROGRAMA!$I$11)/2)+PROGRAMA!$I$11)</f>
        <v>0</v>
      </c>
      <c r="BB66" s="274">
        <f>PROGRAMA!$I$13*BB65*(((BB65/PROGRAMA!$I$9)*(PROGRAMA!$I$12-PROGRAMA!$I$11)/2)+PROGRAMA!$I$11)</f>
        <v>0</v>
      </c>
      <c r="BC66" s="274">
        <f>PROGRAMA!$I$13*BC65*(((BC65/PROGRAMA!$I$9)*(PROGRAMA!$I$12-PROGRAMA!$I$11)/2)+PROGRAMA!$I$11)</f>
        <v>0</v>
      </c>
      <c r="BD66" s="274">
        <f>PROGRAMA!$I$13*BD65*(((BD65/PROGRAMA!$I$9)*(PROGRAMA!$I$12-PROGRAMA!$I$11)/2)+PROGRAMA!$I$11)</f>
        <v>0</v>
      </c>
      <c r="BE66" s="274">
        <f>PROGRAMA!$I$13*BE65*(((BE65/PROGRAMA!$I$9)*(PROGRAMA!$I$12-PROGRAMA!$I$11)/2)+PROGRAMA!$I$11)</f>
        <v>0</v>
      </c>
      <c r="BF66" s="274">
        <f>PROGRAMA!$I$13*BF65*(((BF65/PROGRAMA!$I$9)*(PROGRAMA!$I$12-PROGRAMA!$I$11)/2)+PROGRAMA!$I$11)</f>
        <v>0</v>
      </c>
      <c r="BG66" s="274">
        <f>PROGRAMA!$I$13*BG65*(((BG65/PROGRAMA!$I$9)*(PROGRAMA!$I$12-PROGRAMA!$I$11)/2)+PROGRAMA!$I$11)</f>
        <v>0</v>
      </c>
      <c r="BH66" s="274">
        <f>PROGRAMA!$I$13*BH65*(((BH65/PROGRAMA!$I$9)*(PROGRAMA!$I$12-PROGRAMA!$I$11)/2)+PROGRAMA!$I$11)</f>
        <v>0</v>
      </c>
      <c r="BI66" s="274">
        <f>PROGRAMA!$I$13*BI65*(((BI65/PROGRAMA!$I$9)*(PROGRAMA!$I$12-PROGRAMA!$I$11)/2)+PROGRAMA!$I$11)</f>
        <v>0</v>
      </c>
      <c r="BJ66" s="274">
        <f>PROGRAMA!$I$13*BJ65*(((BJ65/PROGRAMA!$I$9)*(PROGRAMA!$I$12-PROGRAMA!$I$11)/2)+PROGRAMA!$I$11)</f>
        <v>0</v>
      </c>
      <c r="BK66" s="274">
        <f>PROGRAMA!$I$13*BK65*(((BK65/PROGRAMA!$I$9)*(PROGRAMA!$I$12-PROGRAMA!$I$11)/2)+PROGRAMA!$I$11)</f>
        <v>0</v>
      </c>
      <c r="BL66" s="274">
        <f>PROGRAMA!$I$13*BL65*(((BL65/PROGRAMA!$I$9)*(PROGRAMA!$I$12-PROGRAMA!$I$11)/2)+PROGRAMA!$I$11)</f>
        <v>0</v>
      </c>
      <c r="BM66" s="274">
        <f>PROGRAMA!$I$13*BM65*(((BM65/PROGRAMA!$I$9)*(PROGRAMA!$I$12-PROGRAMA!$I$11)/2)+PROGRAMA!$I$11)</f>
        <v>0</v>
      </c>
      <c r="BN66" s="274">
        <f>PROGRAMA!$I$13*BN65*(((BN65/PROGRAMA!$I$9)*(PROGRAMA!$I$12-PROGRAMA!$I$11)/2)+PROGRAMA!$I$11)</f>
        <v>0</v>
      </c>
      <c r="BO66" s="274">
        <f>PROGRAMA!$I$13*BO65*(((BO65/PROGRAMA!$I$9)*(PROGRAMA!$I$12-PROGRAMA!$I$11)/2)+PROGRAMA!$I$11)</f>
        <v>0</v>
      </c>
      <c r="BP66" s="274">
        <f>PROGRAMA!$I$13*BP65*(((BP65/PROGRAMA!$I$9)*(PROGRAMA!$I$12-PROGRAMA!$I$11)/2)+PROGRAMA!$I$11)</f>
        <v>0</v>
      </c>
      <c r="BQ66" s="274">
        <f>PROGRAMA!$I$13*BQ65*(((BQ65/PROGRAMA!$I$9)*(PROGRAMA!$I$12-PROGRAMA!$I$11)/2)+PROGRAMA!$I$11)</f>
        <v>0</v>
      </c>
      <c r="BR66" s="274">
        <f>PROGRAMA!$I$13*BR65*(((BR65/PROGRAMA!$I$9)*(PROGRAMA!$I$12-PROGRAMA!$I$11)/2)+PROGRAMA!$I$11)</f>
        <v>0</v>
      </c>
      <c r="BS66" s="274">
        <f>PROGRAMA!$I$13*BS65*(((BS65/PROGRAMA!$I$9)*(PROGRAMA!$I$12-PROGRAMA!$I$11)/2)+PROGRAMA!$I$11)</f>
        <v>0</v>
      </c>
      <c r="BT66" s="274">
        <f>PROGRAMA!$I$13*BT65*(((BT65/PROGRAMA!$I$9)*(PROGRAMA!$I$12-PROGRAMA!$I$11)/2)+PROGRAMA!$I$11)</f>
        <v>0</v>
      </c>
      <c r="BU66" s="274">
        <f>PROGRAMA!$I$13*BU65*(((BU65/PROGRAMA!$I$9)*(PROGRAMA!$I$12-PROGRAMA!$I$11)/2)+PROGRAMA!$I$11)</f>
        <v>0</v>
      </c>
      <c r="BV66" s="274">
        <f>PROGRAMA!$I$13*BV65*(((BV65/PROGRAMA!$I$9)*(PROGRAMA!$I$12-PROGRAMA!$I$11)/2)+PROGRAMA!$I$11)</f>
        <v>0</v>
      </c>
      <c r="BW66" s="274">
        <f>PROGRAMA!$I$13*BW65*(((BW65/PROGRAMA!$I$9)*(PROGRAMA!$I$12-PROGRAMA!$I$11)/2)+PROGRAMA!$I$11)</f>
        <v>0</v>
      </c>
      <c r="BX66" s="274">
        <f>PROGRAMA!$I$13*BX65*(((BX65/PROGRAMA!$I$9)*(PROGRAMA!$I$12-PROGRAMA!$I$11)/2)+PROGRAMA!$I$11)</f>
        <v>0</v>
      </c>
      <c r="BY66" s="274">
        <f>PROGRAMA!$I$13*BY65*(((BY65/PROGRAMA!$I$9)*(PROGRAMA!$I$12-PROGRAMA!$I$11)/2)+PROGRAMA!$I$11)</f>
        <v>0</v>
      </c>
      <c r="BZ66" s="274">
        <f>PROGRAMA!$I$13*BZ65*(((BZ65/PROGRAMA!$I$9)*(PROGRAMA!$I$12-PROGRAMA!$I$11)/2)+PROGRAMA!$I$11)</f>
        <v>0</v>
      </c>
      <c r="CA66" s="274">
        <f>PROGRAMA!$I$13*CA65*(((CA65/PROGRAMA!$I$9)*(PROGRAMA!$I$12-PROGRAMA!$I$11)/2)+PROGRAMA!$I$11)</f>
        <v>0</v>
      </c>
      <c r="CB66" s="274">
        <f>PROGRAMA!$I$13*CB65*(((CB65/PROGRAMA!$I$9)*(PROGRAMA!$I$12-PROGRAMA!$I$11)/2)+PROGRAMA!$I$11)</f>
        <v>0</v>
      </c>
      <c r="CC66" s="274">
        <f>PROGRAMA!$I$13*CC65*(((CC65/PROGRAMA!$I$9)*(PROGRAMA!$I$12-PROGRAMA!$I$11)/2)+PROGRAMA!$I$11)</f>
        <v>0</v>
      </c>
      <c r="CD66" s="274">
        <f>PROGRAMA!$I$13*CD65*(((CD65/PROGRAMA!$I$9)*(PROGRAMA!$I$12-PROGRAMA!$I$11)/2)+PROGRAMA!$I$11)</f>
        <v>0</v>
      </c>
      <c r="CE66" s="274">
        <f>PROGRAMA!$I$13*CE65*(((CE65/PROGRAMA!$I$9)*(PROGRAMA!$I$12-PROGRAMA!$I$11)/2)+PROGRAMA!$I$11)</f>
        <v>0</v>
      </c>
      <c r="CF66" s="274">
        <f>PROGRAMA!$I$13*CF65*(((CF65/PROGRAMA!$I$9)*(PROGRAMA!$I$12-PROGRAMA!$I$11)/2)+PROGRAMA!$I$11)</f>
        <v>0</v>
      </c>
    </row>
    <row r="67" spans="2:84" ht="15" customHeight="1" thickBot="1" x14ac:dyDescent="0.35">
      <c r="B67" s="985"/>
      <c r="C67" s="986" t="s">
        <v>204</v>
      </c>
      <c r="D67" s="275" t="s">
        <v>122</v>
      </c>
      <c r="E67" s="290"/>
      <c r="F67" s="290"/>
      <c r="G67" s="290"/>
      <c r="H67" s="290"/>
      <c r="I67" s="290"/>
      <c r="J67" s="290"/>
      <c r="K67" s="290"/>
      <c r="L67" s="290"/>
      <c r="M67" s="290"/>
      <c r="N67" s="290"/>
      <c r="O67" s="290"/>
      <c r="P67" s="290"/>
      <c r="Q67" s="290"/>
      <c r="R67" s="290"/>
      <c r="S67" s="290"/>
      <c r="T67" s="290"/>
      <c r="U67" s="290"/>
      <c r="V67" s="290"/>
      <c r="W67" s="290"/>
      <c r="X67" s="290"/>
      <c r="Y67" s="290"/>
      <c r="Z67" s="290"/>
      <c r="AA67" s="290"/>
      <c r="AB67" s="290"/>
      <c r="AC67" s="290"/>
      <c r="AD67" s="290"/>
      <c r="AE67" s="290"/>
      <c r="AF67" s="290"/>
      <c r="AG67" s="290"/>
      <c r="AH67" s="290"/>
      <c r="AI67" s="290"/>
      <c r="AJ67" s="290"/>
      <c r="AK67" s="290"/>
      <c r="AL67" s="290"/>
      <c r="AM67" s="290"/>
      <c r="AN67" s="290"/>
      <c r="AO67" s="290"/>
      <c r="AP67" s="290"/>
      <c r="AQ67" s="290"/>
      <c r="AR67" s="290"/>
      <c r="AS67" s="290"/>
      <c r="AT67" s="290"/>
      <c r="AU67" s="290"/>
      <c r="AV67" s="290"/>
      <c r="AW67" s="290"/>
      <c r="AX67" s="290"/>
      <c r="AY67" s="290"/>
      <c r="AZ67" s="290"/>
      <c r="BA67" s="290"/>
      <c r="BB67" s="290"/>
      <c r="BC67" s="290"/>
      <c r="BD67" s="290"/>
      <c r="BE67" s="290"/>
      <c r="BF67" s="290"/>
      <c r="BG67" s="290"/>
      <c r="BH67" s="290"/>
      <c r="BI67" s="290"/>
      <c r="BJ67" s="290"/>
      <c r="BK67" s="290"/>
      <c r="BL67" s="290"/>
      <c r="BM67" s="290"/>
      <c r="BN67" s="290"/>
      <c r="BO67" s="290"/>
      <c r="BP67" s="290"/>
      <c r="BQ67" s="290"/>
      <c r="BR67" s="290"/>
      <c r="BS67" s="290"/>
      <c r="BT67" s="290"/>
      <c r="BU67" s="290"/>
      <c r="BV67" s="290"/>
      <c r="BW67" s="290"/>
      <c r="BX67" s="290"/>
      <c r="BY67" s="290"/>
      <c r="BZ67" s="290"/>
      <c r="CA67" s="290"/>
      <c r="CB67" s="290"/>
      <c r="CC67" s="290"/>
      <c r="CD67" s="290"/>
      <c r="CE67" s="290"/>
      <c r="CF67" s="290"/>
    </row>
    <row r="68" spans="2:84" ht="15" customHeight="1" thickBot="1" x14ac:dyDescent="0.35">
      <c r="B68" s="985"/>
      <c r="C68" s="986"/>
      <c r="D68" s="276" t="s">
        <v>164</v>
      </c>
      <c r="E68" s="274">
        <f>PROGRAMA!$I$13*E67*(((E67/PROGRAMA!$I$9)*(PROGRAMA!$I$12-PROGRAMA!$I$11)/2)+PROGRAMA!$I$11)</f>
        <v>0</v>
      </c>
      <c r="F68" s="274">
        <f>PROGRAMA!$I$13*F67*(((F67/PROGRAMA!$I$9)*(PROGRAMA!$I$12-PROGRAMA!$I$11)/2)+PROGRAMA!$I$11)</f>
        <v>0</v>
      </c>
      <c r="G68" s="274">
        <f>PROGRAMA!$I$13*G67*(((G67/PROGRAMA!$I$9)*(PROGRAMA!$I$12-PROGRAMA!$I$11)/2)+PROGRAMA!$I$11)</f>
        <v>0</v>
      </c>
      <c r="H68" s="274">
        <f>PROGRAMA!$I$13*H67*(((H67/PROGRAMA!$I$9)*(PROGRAMA!$I$12-PROGRAMA!$I$11)/2)+PROGRAMA!$I$11)</f>
        <v>0</v>
      </c>
      <c r="I68" s="274">
        <f>PROGRAMA!$I$13*I67*(((I67/PROGRAMA!$I$9)*(PROGRAMA!$I$12-PROGRAMA!$I$11)/2)+PROGRAMA!$I$11)</f>
        <v>0</v>
      </c>
      <c r="J68" s="274">
        <f>PROGRAMA!$I$13*J67*(((J67/PROGRAMA!$I$9)*(PROGRAMA!$I$12-PROGRAMA!$I$11)/2)+PROGRAMA!$I$11)</f>
        <v>0</v>
      </c>
      <c r="K68" s="274">
        <f>PROGRAMA!$I$13*K67*(((K67/PROGRAMA!$I$9)*(PROGRAMA!$I$12-PROGRAMA!$I$11)/2)+PROGRAMA!$I$11)</f>
        <v>0</v>
      </c>
      <c r="L68" s="274">
        <f>PROGRAMA!$I$13*L67*(((L67/PROGRAMA!$I$9)*(PROGRAMA!$I$12-PROGRAMA!$I$11)/2)+PROGRAMA!$I$11)</f>
        <v>0</v>
      </c>
      <c r="M68" s="274">
        <f>PROGRAMA!$I$13*M67*(((M67/PROGRAMA!$I$9)*(PROGRAMA!$I$12-PROGRAMA!$I$11)/2)+PROGRAMA!$I$11)</f>
        <v>0</v>
      </c>
      <c r="N68" s="274">
        <f>PROGRAMA!$I$13*N67*(((N67/PROGRAMA!$I$9)*(PROGRAMA!$I$12-PROGRAMA!$I$11)/2)+PROGRAMA!$I$11)</f>
        <v>0</v>
      </c>
      <c r="O68" s="274">
        <f>PROGRAMA!$I$13*O67*(((O67/PROGRAMA!$I$9)*(PROGRAMA!$I$12-PROGRAMA!$I$11)/2)+PROGRAMA!$I$11)</f>
        <v>0</v>
      </c>
      <c r="P68" s="274">
        <f>PROGRAMA!$I$13*P67*(((P67/PROGRAMA!$I$9)*(PROGRAMA!$I$12-PROGRAMA!$I$11)/2)+PROGRAMA!$I$11)</f>
        <v>0</v>
      </c>
      <c r="Q68" s="274">
        <f>PROGRAMA!$I$13*Q67*(((Q67/PROGRAMA!$I$9)*(PROGRAMA!$I$12-PROGRAMA!$I$11)/2)+PROGRAMA!$I$11)</f>
        <v>0</v>
      </c>
      <c r="R68" s="274">
        <f>PROGRAMA!$I$13*R67*(((R67/PROGRAMA!$I$9)*(PROGRAMA!$I$12-PROGRAMA!$I$11)/2)+PROGRAMA!$I$11)</f>
        <v>0</v>
      </c>
      <c r="S68" s="274">
        <f>PROGRAMA!$I$13*S67*(((S67/PROGRAMA!$I$9)*(PROGRAMA!$I$12-PROGRAMA!$I$11)/2)+PROGRAMA!$I$11)</f>
        <v>0</v>
      </c>
      <c r="T68" s="274">
        <f>PROGRAMA!$I$13*T67*(((T67/PROGRAMA!$I$9)*(PROGRAMA!$I$12-PROGRAMA!$I$11)/2)+PROGRAMA!$I$11)</f>
        <v>0</v>
      </c>
      <c r="U68" s="274">
        <f>PROGRAMA!$I$13*U67*(((U67/PROGRAMA!$I$9)*(PROGRAMA!$I$12-PROGRAMA!$I$11)/2)+PROGRAMA!$I$11)</f>
        <v>0</v>
      </c>
      <c r="V68" s="274">
        <f>PROGRAMA!$I$13*V67*(((V67/PROGRAMA!$I$9)*(PROGRAMA!$I$12-PROGRAMA!$I$11)/2)+PROGRAMA!$I$11)</f>
        <v>0</v>
      </c>
      <c r="W68" s="274">
        <f>PROGRAMA!$I$13*W67*(((W67/PROGRAMA!$I$9)*(PROGRAMA!$I$12-PROGRAMA!$I$11)/2)+PROGRAMA!$I$11)</f>
        <v>0</v>
      </c>
      <c r="X68" s="274">
        <f>PROGRAMA!$I$13*X67*(((X67/PROGRAMA!$I$9)*(PROGRAMA!$I$12-PROGRAMA!$I$11)/2)+PROGRAMA!$I$11)</f>
        <v>0</v>
      </c>
      <c r="Y68" s="274">
        <f>PROGRAMA!$I$13*Y67*(((Y67/PROGRAMA!$I$9)*(PROGRAMA!$I$12-PROGRAMA!$I$11)/2)+PROGRAMA!$I$11)</f>
        <v>0</v>
      </c>
      <c r="Z68" s="274">
        <f>PROGRAMA!$I$13*Z67*(((Z67/PROGRAMA!$I$9)*(PROGRAMA!$I$12-PROGRAMA!$I$11)/2)+PROGRAMA!$I$11)</f>
        <v>0</v>
      </c>
      <c r="AA68" s="274">
        <f>PROGRAMA!$I$13*AA67*(((AA67/PROGRAMA!$I$9)*(PROGRAMA!$I$12-PROGRAMA!$I$11)/2)+PROGRAMA!$I$11)</f>
        <v>0</v>
      </c>
      <c r="AB68" s="274">
        <f>PROGRAMA!$I$13*AB67*(((AB67/PROGRAMA!$I$9)*(PROGRAMA!$I$12-PROGRAMA!$I$11)/2)+PROGRAMA!$I$11)</f>
        <v>0</v>
      </c>
      <c r="AC68" s="274">
        <f>PROGRAMA!$I$13*AC67*(((AC67/PROGRAMA!$I$9)*(PROGRAMA!$I$12-PROGRAMA!$I$11)/2)+PROGRAMA!$I$11)</f>
        <v>0</v>
      </c>
      <c r="AD68" s="274">
        <f>PROGRAMA!$I$13*AD67*(((AD67/PROGRAMA!$I$9)*(PROGRAMA!$I$12-PROGRAMA!$I$11)/2)+PROGRAMA!$I$11)</f>
        <v>0</v>
      </c>
      <c r="AE68" s="274">
        <f>PROGRAMA!$I$13*AE67*(((AE67/PROGRAMA!$I$9)*(PROGRAMA!$I$12-PROGRAMA!$I$11)/2)+PROGRAMA!$I$11)</f>
        <v>0</v>
      </c>
      <c r="AF68" s="274">
        <f>PROGRAMA!$I$13*AF67*(((AF67/PROGRAMA!$I$9)*(PROGRAMA!$I$12-PROGRAMA!$I$11)/2)+PROGRAMA!$I$11)</f>
        <v>0</v>
      </c>
      <c r="AG68" s="274">
        <f>PROGRAMA!$I$13*AG67*(((AG67/PROGRAMA!$I$9)*(PROGRAMA!$I$12-PROGRAMA!$I$11)/2)+PROGRAMA!$I$11)</f>
        <v>0</v>
      </c>
      <c r="AH68" s="274">
        <f>PROGRAMA!$I$13*AH67*(((AH67/PROGRAMA!$I$9)*(PROGRAMA!$I$12-PROGRAMA!$I$11)/2)+PROGRAMA!$I$11)</f>
        <v>0</v>
      </c>
      <c r="AI68" s="274">
        <f>PROGRAMA!$I$13*AI67*(((AI67/PROGRAMA!$I$9)*(PROGRAMA!$I$12-PROGRAMA!$I$11)/2)+PROGRAMA!$I$11)</f>
        <v>0</v>
      </c>
      <c r="AJ68" s="274">
        <f>PROGRAMA!$I$13*AJ67*(((AJ67/PROGRAMA!$I$9)*(PROGRAMA!$I$12-PROGRAMA!$I$11)/2)+PROGRAMA!$I$11)</f>
        <v>0</v>
      </c>
      <c r="AK68" s="274">
        <f>PROGRAMA!$I$13*AK67*(((AK67/PROGRAMA!$I$9)*(PROGRAMA!$I$12-PROGRAMA!$I$11)/2)+PROGRAMA!$I$11)</f>
        <v>0</v>
      </c>
      <c r="AL68" s="274">
        <f>PROGRAMA!$I$13*AL67*(((AL67/PROGRAMA!$I$9)*(PROGRAMA!$I$12-PROGRAMA!$I$11)/2)+PROGRAMA!$I$11)</f>
        <v>0</v>
      </c>
      <c r="AM68" s="274">
        <f>PROGRAMA!$I$13*AM67*(((AM67/PROGRAMA!$I$9)*(PROGRAMA!$I$12-PROGRAMA!$I$11)/2)+PROGRAMA!$I$11)</f>
        <v>0</v>
      </c>
      <c r="AN68" s="274">
        <f>PROGRAMA!$I$13*AN67*(((AN67/PROGRAMA!$I$9)*(PROGRAMA!$I$12-PROGRAMA!$I$11)/2)+PROGRAMA!$I$11)</f>
        <v>0</v>
      </c>
      <c r="AO68" s="274">
        <f>PROGRAMA!$I$13*AO67*(((AO67/PROGRAMA!$I$9)*(PROGRAMA!$I$12-PROGRAMA!$I$11)/2)+PROGRAMA!$I$11)</f>
        <v>0</v>
      </c>
      <c r="AP68" s="274">
        <f>PROGRAMA!$I$13*AP67*(((AP67/PROGRAMA!$I$9)*(PROGRAMA!$I$12-PROGRAMA!$I$11)/2)+PROGRAMA!$I$11)</f>
        <v>0</v>
      </c>
      <c r="AQ68" s="274">
        <f>PROGRAMA!$I$13*AQ67*(((AQ67/PROGRAMA!$I$9)*(PROGRAMA!$I$12-PROGRAMA!$I$11)/2)+PROGRAMA!$I$11)</f>
        <v>0</v>
      </c>
      <c r="AR68" s="274">
        <f>PROGRAMA!$I$13*AR67*(((AR67/PROGRAMA!$I$9)*(PROGRAMA!$I$12-PROGRAMA!$I$11)/2)+PROGRAMA!$I$11)</f>
        <v>0</v>
      </c>
      <c r="AS68" s="274">
        <f>PROGRAMA!$I$13*AS67*(((AS67/PROGRAMA!$I$9)*(PROGRAMA!$I$12-PROGRAMA!$I$11)/2)+PROGRAMA!$I$11)</f>
        <v>0</v>
      </c>
      <c r="AT68" s="274">
        <f>PROGRAMA!$I$13*AT67*(((AT67/PROGRAMA!$I$9)*(PROGRAMA!$I$12-PROGRAMA!$I$11)/2)+PROGRAMA!$I$11)</f>
        <v>0</v>
      </c>
      <c r="AU68" s="274">
        <f>PROGRAMA!$I$13*AU67*(((AU67/PROGRAMA!$I$9)*(PROGRAMA!$I$12-PROGRAMA!$I$11)/2)+PROGRAMA!$I$11)</f>
        <v>0</v>
      </c>
      <c r="AV68" s="274">
        <f>PROGRAMA!$I$13*AV67*(((AV67/PROGRAMA!$I$9)*(PROGRAMA!$I$12-PROGRAMA!$I$11)/2)+PROGRAMA!$I$11)</f>
        <v>0</v>
      </c>
      <c r="AW68" s="274">
        <f>PROGRAMA!$I$13*AW67*(((AW67/PROGRAMA!$I$9)*(PROGRAMA!$I$12-PROGRAMA!$I$11)/2)+PROGRAMA!$I$11)</f>
        <v>0</v>
      </c>
      <c r="AX68" s="274">
        <f>PROGRAMA!$I$13*AX67*(((AX67/PROGRAMA!$I$9)*(PROGRAMA!$I$12-PROGRAMA!$I$11)/2)+PROGRAMA!$I$11)</f>
        <v>0</v>
      </c>
      <c r="AY68" s="274">
        <f>PROGRAMA!$I$13*AY67*(((AY67/PROGRAMA!$I$9)*(PROGRAMA!$I$12-PROGRAMA!$I$11)/2)+PROGRAMA!$I$11)</f>
        <v>0</v>
      </c>
      <c r="AZ68" s="274">
        <f>PROGRAMA!$I$13*AZ67*(((AZ67/PROGRAMA!$I$9)*(PROGRAMA!$I$12-PROGRAMA!$I$11)/2)+PROGRAMA!$I$11)</f>
        <v>0</v>
      </c>
      <c r="BA68" s="274">
        <f>PROGRAMA!$I$13*BA67*(((BA67/PROGRAMA!$I$9)*(PROGRAMA!$I$12-PROGRAMA!$I$11)/2)+PROGRAMA!$I$11)</f>
        <v>0</v>
      </c>
      <c r="BB68" s="274">
        <f>PROGRAMA!$I$13*BB67*(((BB67/PROGRAMA!$I$9)*(PROGRAMA!$I$12-PROGRAMA!$I$11)/2)+PROGRAMA!$I$11)</f>
        <v>0</v>
      </c>
      <c r="BC68" s="274">
        <f>PROGRAMA!$I$13*BC67*(((BC67/PROGRAMA!$I$9)*(PROGRAMA!$I$12-PROGRAMA!$I$11)/2)+PROGRAMA!$I$11)</f>
        <v>0</v>
      </c>
      <c r="BD68" s="274">
        <f>PROGRAMA!$I$13*BD67*(((BD67/PROGRAMA!$I$9)*(PROGRAMA!$I$12-PROGRAMA!$I$11)/2)+PROGRAMA!$I$11)</f>
        <v>0</v>
      </c>
      <c r="BE68" s="274">
        <f>PROGRAMA!$I$13*BE67*(((BE67/PROGRAMA!$I$9)*(PROGRAMA!$I$12-PROGRAMA!$I$11)/2)+PROGRAMA!$I$11)</f>
        <v>0</v>
      </c>
      <c r="BF68" s="274">
        <f>PROGRAMA!$I$13*BF67*(((BF67/PROGRAMA!$I$9)*(PROGRAMA!$I$12-PROGRAMA!$I$11)/2)+PROGRAMA!$I$11)</f>
        <v>0</v>
      </c>
      <c r="BG68" s="274">
        <f>PROGRAMA!$I$13*BG67*(((BG67/PROGRAMA!$I$9)*(PROGRAMA!$I$12-PROGRAMA!$I$11)/2)+PROGRAMA!$I$11)</f>
        <v>0</v>
      </c>
      <c r="BH68" s="274">
        <f>PROGRAMA!$I$13*BH67*(((BH67/PROGRAMA!$I$9)*(PROGRAMA!$I$12-PROGRAMA!$I$11)/2)+PROGRAMA!$I$11)</f>
        <v>0</v>
      </c>
      <c r="BI68" s="274">
        <f>PROGRAMA!$I$13*BI67*(((BI67/PROGRAMA!$I$9)*(PROGRAMA!$I$12-PROGRAMA!$I$11)/2)+PROGRAMA!$I$11)</f>
        <v>0</v>
      </c>
      <c r="BJ68" s="274">
        <f>PROGRAMA!$I$13*BJ67*(((BJ67/PROGRAMA!$I$9)*(PROGRAMA!$I$12-PROGRAMA!$I$11)/2)+PROGRAMA!$I$11)</f>
        <v>0</v>
      </c>
      <c r="BK68" s="274">
        <f>PROGRAMA!$I$13*BK67*(((BK67/PROGRAMA!$I$9)*(PROGRAMA!$I$12-PROGRAMA!$I$11)/2)+PROGRAMA!$I$11)</f>
        <v>0</v>
      </c>
      <c r="BL68" s="274">
        <f>PROGRAMA!$I$13*BL67*(((BL67/PROGRAMA!$I$9)*(PROGRAMA!$I$12-PROGRAMA!$I$11)/2)+PROGRAMA!$I$11)</f>
        <v>0</v>
      </c>
      <c r="BM68" s="274">
        <f>PROGRAMA!$I$13*BM67*(((BM67/PROGRAMA!$I$9)*(PROGRAMA!$I$12-PROGRAMA!$I$11)/2)+PROGRAMA!$I$11)</f>
        <v>0</v>
      </c>
      <c r="BN68" s="274">
        <f>PROGRAMA!$I$13*BN67*(((BN67/PROGRAMA!$I$9)*(PROGRAMA!$I$12-PROGRAMA!$I$11)/2)+PROGRAMA!$I$11)</f>
        <v>0</v>
      </c>
      <c r="BO68" s="274">
        <f>PROGRAMA!$I$13*BO67*(((BO67/PROGRAMA!$I$9)*(PROGRAMA!$I$12-PROGRAMA!$I$11)/2)+PROGRAMA!$I$11)</f>
        <v>0</v>
      </c>
      <c r="BP68" s="274">
        <f>PROGRAMA!$I$13*BP67*(((BP67/PROGRAMA!$I$9)*(PROGRAMA!$I$12-PROGRAMA!$I$11)/2)+PROGRAMA!$I$11)</f>
        <v>0</v>
      </c>
      <c r="BQ68" s="274">
        <f>PROGRAMA!$I$13*BQ67*(((BQ67/PROGRAMA!$I$9)*(PROGRAMA!$I$12-PROGRAMA!$I$11)/2)+PROGRAMA!$I$11)</f>
        <v>0</v>
      </c>
      <c r="BR68" s="274">
        <f>PROGRAMA!$I$13*BR67*(((BR67/PROGRAMA!$I$9)*(PROGRAMA!$I$12-PROGRAMA!$I$11)/2)+PROGRAMA!$I$11)</f>
        <v>0</v>
      </c>
      <c r="BS68" s="274">
        <f>PROGRAMA!$I$13*BS67*(((BS67/PROGRAMA!$I$9)*(PROGRAMA!$I$12-PROGRAMA!$I$11)/2)+PROGRAMA!$I$11)</f>
        <v>0</v>
      </c>
      <c r="BT68" s="274">
        <f>PROGRAMA!$I$13*BT67*(((BT67/PROGRAMA!$I$9)*(PROGRAMA!$I$12-PROGRAMA!$I$11)/2)+PROGRAMA!$I$11)</f>
        <v>0</v>
      </c>
      <c r="BU68" s="274">
        <f>PROGRAMA!$I$13*BU67*(((BU67/PROGRAMA!$I$9)*(PROGRAMA!$I$12-PROGRAMA!$I$11)/2)+PROGRAMA!$I$11)</f>
        <v>0</v>
      </c>
      <c r="BV68" s="274">
        <f>PROGRAMA!$I$13*BV67*(((BV67/PROGRAMA!$I$9)*(PROGRAMA!$I$12-PROGRAMA!$I$11)/2)+PROGRAMA!$I$11)</f>
        <v>0</v>
      </c>
      <c r="BW68" s="274">
        <f>PROGRAMA!$I$13*BW67*(((BW67/PROGRAMA!$I$9)*(PROGRAMA!$I$12-PROGRAMA!$I$11)/2)+PROGRAMA!$I$11)</f>
        <v>0</v>
      </c>
      <c r="BX68" s="274">
        <f>PROGRAMA!$I$13*BX67*(((BX67/PROGRAMA!$I$9)*(PROGRAMA!$I$12-PROGRAMA!$I$11)/2)+PROGRAMA!$I$11)</f>
        <v>0</v>
      </c>
      <c r="BY68" s="274">
        <f>PROGRAMA!$I$13*BY67*(((BY67/PROGRAMA!$I$9)*(PROGRAMA!$I$12-PROGRAMA!$I$11)/2)+PROGRAMA!$I$11)</f>
        <v>0</v>
      </c>
      <c r="BZ68" s="274">
        <f>PROGRAMA!$I$13*BZ67*(((BZ67/PROGRAMA!$I$9)*(PROGRAMA!$I$12-PROGRAMA!$I$11)/2)+PROGRAMA!$I$11)</f>
        <v>0</v>
      </c>
      <c r="CA68" s="274">
        <f>PROGRAMA!$I$13*CA67*(((CA67/PROGRAMA!$I$9)*(PROGRAMA!$I$12-PROGRAMA!$I$11)/2)+PROGRAMA!$I$11)</f>
        <v>0</v>
      </c>
      <c r="CB68" s="274">
        <f>PROGRAMA!$I$13*CB67*(((CB67/PROGRAMA!$I$9)*(PROGRAMA!$I$12-PROGRAMA!$I$11)/2)+PROGRAMA!$I$11)</f>
        <v>0</v>
      </c>
      <c r="CC68" s="274">
        <f>PROGRAMA!$I$13*CC67*(((CC67/PROGRAMA!$I$9)*(PROGRAMA!$I$12-PROGRAMA!$I$11)/2)+PROGRAMA!$I$11)</f>
        <v>0</v>
      </c>
      <c r="CD68" s="274">
        <f>PROGRAMA!$I$13*CD67*(((CD67/PROGRAMA!$I$9)*(PROGRAMA!$I$12-PROGRAMA!$I$11)/2)+PROGRAMA!$I$11)</f>
        <v>0</v>
      </c>
      <c r="CE68" s="274">
        <f>PROGRAMA!$I$13*CE67*(((CE67/PROGRAMA!$I$9)*(PROGRAMA!$I$12-PROGRAMA!$I$11)/2)+PROGRAMA!$I$11)</f>
        <v>0</v>
      </c>
      <c r="CF68" s="274">
        <f>PROGRAMA!$I$13*CF67*(((CF67/PROGRAMA!$I$9)*(PROGRAMA!$I$12-PROGRAMA!$I$11)/2)+PROGRAMA!$I$11)</f>
        <v>0</v>
      </c>
    </row>
    <row r="69" spans="2:84" ht="15" customHeight="1" thickBot="1" x14ac:dyDescent="0.35">
      <c r="B69" s="985"/>
      <c r="C69" s="987" t="s">
        <v>205</v>
      </c>
      <c r="D69" s="272" t="s">
        <v>122</v>
      </c>
      <c r="E69" s="290"/>
      <c r="F69" s="290"/>
      <c r="G69" s="290"/>
      <c r="H69" s="290"/>
      <c r="I69" s="290"/>
      <c r="J69" s="290"/>
      <c r="K69" s="290"/>
      <c r="L69" s="290"/>
      <c r="M69" s="290"/>
      <c r="N69" s="290"/>
      <c r="O69" s="290"/>
      <c r="P69" s="290"/>
      <c r="Q69" s="290"/>
      <c r="R69" s="290"/>
      <c r="S69" s="290"/>
      <c r="T69" s="290"/>
      <c r="U69" s="290"/>
      <c r="V69" s="290"/>
      <c r="W69" s="290"/>
      <c r="X69" s="290"/>
      <c r="Y69" s="290"/>
      <c r="Z69" s="290"/>
      <c r="AA69" s="290"/>
      <c r="AB69" s="290"/>
      <c r="AC69" s="290"/>
      <c r="AD69" s="290"/>
      <c r="AE69" s="290"/>
      <c r="AF69" s="290"/>
      <c r="AG69" s="290"/>
      <c r="AH69" s="290"/>
      <c r="AI69" s="290"/>
      <c r="AJ69" s="290"/>
      <c r="AK69" s="290"/>
      <c r="AL69" s="290"/>
      <c r="AM69" s="290"/>
      <c r="AN69" s="290"/>
      <c r="AO69" s="290"/>
      <c r="AP69" s="290"/>
      <c r="AQ69" s="290"/>
      <c r="AR69" s="290"/>
      <c r="AS69" s="290"/>
      <c r="AT69" s="290"/>
      <c r="AU69" s="290"/>
      <c r="AV69" s="290"/>
      <c r="AW69" s="290"/>
      <c r="AX69" s="290"/>
      <c r="AY69" s="290"/>
      <c r="AZ69" s="290"/>
      <c r="BA69" s="290"/>
      <c r="BB69" s="290"/>
      <c r="BC69" s="290"/>
      <c r="BD69" s="290"/>
      <c r="BE69" s="290"/>
      <c r="BF69" s="290"/>
      <c r="BG69" s="290"/>
      <c r="BH69" s="290"/>
      <c r="BI69" s="290"/>
      <c r="BJ69" s="290"/>
      <c r="BK69" s="290"/>
      <c r="BL69" s="290"/>
      <c r="BM69" s="290"/>
      <c r="BN69" s="290"/>
      <c r="BO69" s="290"/>
      <c r="BP69" s="290"/>
      <c r="BQ69" s="290"/>
      <c r="BR69" s="290"/>
      <c r="BS69" s="290"/>
      <c r="BT69" s="290"/>
      <c r="BU69" s="290"/>
      <c r="BV69" s="290"/>
      <c r="BW69" s="290"/>
      <c r="BX69" s="290"/>
      <c r="BY69" s="290"/>
      <c r="BZ69" s="290"/>
      <c r="CA69" s="290"/>
      <c r="CB69" s="290"/>
      <c r="CC69" s="290"/>
      <c r="CD69" s="290"/>
      <c r="CE69" s="290"/>
      <c r="CF69" s="290"/>
    </row>
    <row r="70" spans="2:84" ht="15" customHeight="1" thickBot="1" x14ac:dyDescent="0.35">
      <c r="B70" s="985"/>
      <c r="C70" s="987"/>
      <c r="D70" s="273" t="s">
        <v>174</v>
      </c>
      <c r="E70" s="274">
        <f>PROGRAMA!$I$13*E69*(((E69/PROGRAMA!$I$9)*(PROGRAMA!$I$12-PROGRAMA!$I$11)/2)+PROGRAMA!$I$11)</f>
        <v>0</v>
      </c>
      <c r="F70" s="274">
        <f>PROGRAMA!$I$13*F69*(((F69/PROGRAMA!$I$9)*(PROGRAMA!$I$12-PROGRAMA!$I$11)/2)+PROGRAMA!$I$11)</f>
        <v>0</v>
      </c>
      <c r="G70" s="274">
        <f>PROGRAMA!$I$13*G69*(((G69/PROGRAMA!$I$9)*(PROGRAMA!$I$12-PROGRAMA!$I$11)/2)+PROGRAMA!$I$11)</f>
        <v>0</v>
      </c>
      <c r="H70" s="274">
        <f>PROGRAMA!$I$13*H69*(((H69/PROGRAMA!$I$9)*(PROGRAMA!$I$12-PROGRAMA!$I$11)/2)+PROGRAMA!$I$11)</f>
        <v>0</v>
      </c>
      <c r="I70" s="274">
        <f>PROGRAMA!$I$13*I69*(((I69/PROGRAMA!$I$9)*(PROGRAMA!$I$12-PROGRAMA!$I$11)/2)+PROGRAMA!$I$11)</f>
        <v>0</v>
      </c>
      <c r="J70" s="274">
        <f>PROGRAMA!$I$13*J69*(((J69/PROGRAMA!$I$9)*(PROGRAMA!$I$12-PROGRAMA!$I$11)/2)+PROGRAMA!$I$11)</f>
        <v>0</v>
      </c>
      <c r="K70" s="274">
        <f>PROGRAMA!$I$13*K69*(((K69/PROGRAMA!$I$9)*(PROGRAMA!$I$12-PROGRAMA!$I$11)/2)+PROGRAMA!$I$11)</f>
        <v>0</v>
      </c>
      <c r="L70" s="274">
        <f>PROGRAMA!$I$13*L69*(((L69/PROGRAMA!$I$9)*(PROGRAMA!$I$12-PROGRAMA!$I$11)/2)+PROGRAMA!$I$11)</f>
        <v>0</v>
      </c>
      <c r="M70" s="274">
        <f>PROGRAMA!$I$13*M69*(((M69/PROGRAMA!$I$9)*(PROGRAMA!$I$12-PROGRAMA!$I$11)/2)+PROGRAMA!$I$11)</f>
        <v>0</v>
      </c>
      <c r="N70" s="274">
        <f>PROGRAMA!$I$13*N69*(((N69/PROGRAMA!$I$9)*(PROGRAMA!$I$12-PROGRAMA!$I$11)/2)+PROGRAMA!$I$11)</f>
        <v>0</v>
      </c>
      <c r="O70" s="274">
        <f>PROGRAMA!$I$13*O69*(((O69/PROGRAMA!$I$9)*(PROGRAMA!$I$12-PROGRAMA!$I$11)/2)+PROGRAMA!$I$11)</f>
        <v>0</v>
      </c>
      <c r="P70" s="274">
        <f>PROGRAMA!$I$13*P69*(((P69/PROGRAMA!$I$9)*(PROGRAMA!$I$12-PROGRAMA!$I$11)/2)+PROGRAMA!$I$11)</f>
        <v>0</v>
      </c>
      <c r="Q70" s="274">
        <f>PROGRAMA!$I$13*Q69*(((Q69/PROGRAMA!$I$9)*(PROGRAMA!$I$12-PROGRAMA!$I$11)/2)+PROGRAMA!$I$11)</f>
        <v>0</v>
      </c>
      <c r="R70" s="274">
        <f>PROGRAMA!$I$13*R69*(((R69/PROGRAMA!$I$9)*(PROGRAMA!$I$12-PROGRAMA!$I$11)/2)+PROGRAMA!$I$11)</f>
        <v>0</v>
      </c>
      <c r="S70" s="274">
        <f>PROGRAMA!$I$13*S69*(((S69/PROGRAMA!$I$9)*(PROGRAMA!$I$12-PROGRAMA!$I$11)/2)+PROGRAMA!$I$11)</f>
        <v>0</v>
      </c>
      <c r="T70" s="274">
        <f>PROGRAMA!$I$13*T69*(((T69/PROGRAMA!$I$9)*(PROGRAMA!$I$12-PROGRAMA!$I$11)/2)+PROGRAMA!$I$11)</f>
        <v>0</v>
      </c>
      <c r="U70" s="274">
        <f>PROGRAMA!$I$13*U69*(((U69/PROGRAMA!$I$9)*(PROGRAMA!$I$12-PROGRAMA!$I$11)/2)+PROGRAMA!$I$11)</f>
        <v>0</v>
      </c>
      <c r="V70" s="274">
        <f>PROGRAMA!$I$13*V69*(((V69/PROGRAMA!$I$9)*(PROGRAMA!$I$12-PROGRAMA!$I$11)/2)+PROGRAMA!$I$11)</f>
        <v>0</v>
      </c>
      <c r="W70" s="274">
        <f>PROGRAMA!$I$13*W69*(((W69/PROGRAMA!$I$9)*(PROGRAMA!$I$12-PROGRAMA!$I$11)/2)+PROGRAMA!$I$11)</f>
        <v>0</v>
      </c>
      <c r="X70" s="274">
        <f>PROGRAMA!$I$13*X69*(((X69/PROGRAMA!$I$9)*(PROGRAMA!$I$12-PROGRAMA!$I$11)/2)+PROGRAMA!$I$11)</f>
        <v>0</v>
      </c>
      <c r="Y70" s="274">
        <f>PROGRAMA!$I$13*Y69*(((Y69/PROGRAMA!$I$9)*(PROGRAMA!$I$12-PROGRAMA!$I$11)/2)+PROGRAMA!$I$11)</f>
        <v>0</v>
      </c>
      <c r="Z70" s="274">
        <f>PROGRAMA!$I$13*Z69*(((Z69/PROGRAMA!$I$9)*(PROGRAMA!$I$12-PROGRAMA!$I$11)/2)+PROGRAMA!$I$11)</f>
        <v>0</v>
      </c>
      <c r="AA70" s="274">
        <f>PROGRAMA!$I$13*AA69*(((AA69/PROGRAMA!$I$9)*(PROGRAMA!$I$12-PROGRAMA!$I$11)/2)+PROGRAMA!$I$11)</f>
        <v>0</v>
      </c>
      <c r="AB70" s="274">
        <f>PROGRAMA!$I$13*AB69*(((AB69/PROGRAMA!$I$9)*(PROGRAMA!$I$12-PROGRAMA!$I$11)/2)+PROGRAMA!$I$11)</f>
        <v>0</v>
      </c>
      <c r="AC70" s="274">
        <f>PROGRAMA!$I$13*AC69*(((AC69/PROGRAMA!$I$9)*(PROGRAMA!$I$12-PROGRAMA!$I$11)/2)+PROGRAMA!$I$11)</f>
        <v>0</v>
      </c>
      <c r="AD70" s="274">
        <f>PROGRAMA!$I$13*AD69*(((AD69/PROGRAMA!$I$9)*(PROGRAMA!$I$12-PROGRAMA!$I$11)/2)+PROGRAMA!$I$11)</f>
        <v>0</v>
      </c>
      <c r="AE70" s="274">
        <f>PROGRAMA!$I$13*AE69*(((AE69/PROGRAMA!$I$9)*(PROGRAMA!$I$12-PROGRAMA!$I$11)/2)+PROGRAMA!$I$11)</f>
        <v>0</v>
      </c>
      <c r="AF70" s="274">
        <f>PROGRAMA!$I$13*AF69*(((AF69/PROGRAMA!$I$9)*(PROGRAMA!$I$12-PROGRAMA!$I$11)/2)+PROGRAMA!$I$11)</f>
        <v>0</v>
      </c>
      <c r="AG70" s="274">
        <f>PROGRAMA!$I$13*AG69*(((AG69/PROGRAMA!$I$9)*(PROGRAMA!$I$12-PROGRAMA!$I$11)/2)+PROGRAMA!$I$11)</f>
        <v>0</v>
      </c>
      <c r="AH70" s="274">
        <f>PROGRAMA!$I$13*AH69*(((AH69/PROGRAMA!$I$9)*(PROGRAMA!$I$12-PROGRAMA!$I$11)/2)+PROGRAMA!$I$11)</f>
        <v>0</v>
      </c>
      <c r="AI70" s="274">
        <f>PROGRAMA!$I$13*AI69*(((AI69/PROGRAMA!$I$9)*(PROGRAMA!$I$12-PROGRAMA!$I$11)/2)+PROGRAMA!$I$11)</f>
        <v>0</v>
      </c>
      <c r="AJ70" s="274">
        <f>PROGRAMA!$I$13*AJ69*(((AJ69/PROGRAMA!$I$9)*(PROGRAMA!$I$12-PROGRAMA!$I$11)/2)+PROGRAMA!$I$11)</f>
        <v>0</v>
      </c>
      <c r="AK70" s="274">
        <f>PROGRAMA!$I$13*AK69*(((AK69/PROGRAMA!$I$9)*(PROGRAMA!$I$12-PROGRAMA!$I$11)/2)+PROGRAMA!$I$11)</f>
        <v>0</v>
      </c>
      <c r="AL70" s="274">
        <f>PROGRAMA!$I$13*AL69*(((AL69/PROGRAMA!$I$9)*(PROGRAMA!$I$12-PROGRAMA!$I$11)/2)+PROGRAMA!$I$11)</f>
        <v>0</v>
      </c>
      <c r="AM70" s="274">
        <f>PROGRAMA!$I$13*AM69*(((AM69/PROGRAMA!$I$9)*(PROGRAMA!$I$12-PROGRAMA!$I$11)/2)+PROGRAMA!$I$11)</f>
        <v>0</v>
      </c>
      <c r="AN70" s="274">
        <f>PROGRAMA!$I$13*AN69*(((AN69/PROGRAMA!$I$9)*(PROGRAMA!$I$12-PROGRAMA!$I$11)/2)+PROGRAMA!$I$11)</f>
        <v>0</v>
      </c>
      <c r="AO70" s="274">
        <f>PROGRAMA!$I$13*AO69*(((AO69/PROGRAMA!$I$9)*(PROGRAMA!$I$12-PROGRAMA!$I$11)/2)+PROGRAMA!$I$11)</f>
        <v>0</v>
      </c>
      <c r="AP70" s="274">
        <f>PROGRAMA!$I$13*AP69*(((AP69/PROGRAMA!$I$9)*(PROGRAMA!$I$12-PROGRAMA!$I$11)/2)+PROGRAMA!$I$11)</f>
        <v>0</v>
      </c>
      <c r="AQ70" s="274">
        <f>PROGRAMA!$I$13*AQ69*(((AQ69/PROGRAMA!$I$9)*(PROGRAMA!$I$12-PROGRAMA!$I$11)/2)+PROGRAMA!$I$11)</f>
        <v>0</v>
      </c>
      <c r="AR70" s="274">
        <f>PROGRAMA!$I$13*AR69*(((AR69/PROGRAMA!$I$9)*(PROGRAMA!$I$12-PROGRAMA!$I$11)/2)+PROGRAMA!$I$11)</f>
        <v>0</v>
      </c>
      <c r="AS70" s="274">
        <f>PROGRAMA!$I$13*AS69*(((AS69/PROGRAMA!$I$9)*(PROGRAMA!$I$12-PROGRAMA!$I$11)/2)+PROGRAMA!$I$11)</f>
        <v>0</v>
      </c>
      <c r="AT70" s="274">
        <f>PROGRAMA!$I$13*AT69*(((AT69/PROGRAMA!$I$9)*(PROGRAMA!$I$12-PROGRAMA!$I$11)/2)+PROGRAMA!$I$11)</f>
        <v>0</v>
      </c>
      <c r="AU70" s="274">
        <f>PROGRAMA!$I$13*AU69*(((AU69/PROGRAMA!$I$9)*(PROGRAMA!$I$12-PROGRAMA!$I$11)/2)+PROGRAMA!$I$11)</f>
        <v>0</v>
      </c>
      <c r="AV70" s="274">
        <f>PROGRAMA!$I$13*AV69*(((AV69/PROGRAMA!$I$9)*(PROGRAMA!$I$12-PROGRAMA!$I$11)/2)+PROGRAMA!$I$11)</f>
        <v>0</v>
      </c>
      <c r="AW70" s="274">
        <f>PROGRAMA!$I$13*AW69*(((AW69/PROGRAMA!$I$9)*(PROGRAMA!$I$12-PROGRAMA!$I$11)/2)+PROGRAMA!$I$11)</f>
        <v>0</v>
      </c>
      <c r="AX70" s="274">
        <f>PROGRAMA!$I$13*AX69*(((AX69/PROGRAMA!$I$9)*(PROGRAMA!$I$12-PROGRAMA!$I$11)/2)+PROGRAMA!$I$11)</f>
        <v>0</v>
      </c>
      <c r="AY70" s="274">
        <f>PROGRAMA!$I$13*AY69*(((AY69/PROGRAMA!$I$9)*(PROGRAMA!$I$12-PROGRAMA!$I$11)/2)+PROGRAMA!$I$11)</f>
        <v>0</v>
      </c>
      <c r="AZ70" s="274">
        <f>PROGRAMA!$I$13*AZ69*(((AZ69/PROGRAMA!$I$9)*(PROGRAMA!$I$12-PROGRAMA!$I$11)/2)+PROGRAMA!$I$11)</f>
        <v>0</v>
      </c>
      <c r="BA70" s="274">
        <f>PROGRAMA!$I$13*BA69*(((BA69/PROGRAMA!$I$9)*(PROGRAMA!$I$12-PROGRAMA!$I$11)/2)+PROGRAMA!$I$11)</f>
        <v>0</v>
      </c>
      <c r="BB70" s="274">
        <f>PROGRAMA!$I$13*BB69*(((BB69/PROGRAMA!$I$9)*(PROGRAMA!$I$12-PROGRAMA!$I$11)/2)+PROGRAMA!$I$11)</f>
        <v>0</v>
      </c>
      <c r="BC70" s="274">
        <f>PROGRAMA!$I$13*BC69*(((BC69/PROGRAMA!$I$9)*(PROGRAMA!$I$12-PROGRAMA!$I$11)/2)+PROGRAMA!$I$11)</f>
        <v>0</v>
      </c>
      <c r="BD70" s="274">
        <f>PROGRAMA!$I$13*BD69*(((BD69/PROGRAMA!$I$9)*(PROGRAMA!$I$12-PROGRAMA!$I$11)/2)+PROGRAMA!$I$11)</f>
        <v>0</v>
      </c>
      <c r="BE70" s="274">
        <f>PROGRAMA!$I$13*BE69*(((BE69/PROGRAMA!$I$9)*(PROGRAMA!$I$12-PROGRAMA!$I$11)/2)+PROGRAMA!$I$11)</f>
        <v>0</v>
      </c>
      <c r="BF70" s="274">
        <f>PROGRAMA!$I$13*BF69*(((BF69/PROGRAMA!$I$9)*(PROGRAMA!$I$12-PROGRAMA!$I$11)/2)+PROGRAMA!$I$11)</f>
        <v>0</v>
      </c>
      <c r="BG70" s="274">
        <f>PROGRAMA!$I$13*BG69*(((BG69/PROGRAMA!$I$9)*(PROGRAMA!$I$12-PROGRAMA!$I$11)/2)+PROGRAMA!$I$11)</f>
        <v>0</v>
      </c>
      <c r="BH70" s="274">
        <f>PROGRAMA!$I$13*BH69*(((BH69/PROGRAMA!$I$9)*(PROGRAMA!$I$12-PROGRAMA!$I$11)/2)+PROGRAMA!$I$11)</f>
        <v>0</v>
      </c>
      <c r="BI70" s="274">
        <f>PROGRAMA!$I$13*BI69*(((BI69/PROGRAMA!$I$9)*(PROGRAMA!$I$12-PROGRAMA!$I$11)/2)+PROGRAMA!$I$11)</f>
        <v>0</v>
      </c>
      <c r="BJ70" s="274">
        <f>PROGRAMA!$I$13*BJ69*(((BJ69/PROGRAMA!$I$9)*(PROGRAMA!$I$12-PROGRAMA!$I$11)/2)+PROGRAMA!$I$11)</f>
        <v>0</v>
      </c>
      <c r="BK70" s="274">
        <f>PROGRAMA!$I$13*BK69*(((BK69/PROGRAMA!$I$9)*(PROGRAMA!$I$12-PROGRAMA!$I$11)/2)+PROGRAMA!$I$11)</f>
        <v>0</v>
      </c>
      <c r="BL70" s="274">
        <f>PROGRAMA!$I$13*BL69*(((BL69/PROGRAMA!$I$9)*(PROGRAMA!$I$12-PROGRAMA!$I$11)/2)+PROGRAMA!$I$11)</f>
        <v>0</v>
      </c>
      <c r="BM70" s="274">
        <f>PROGRAMA!$I$13*BM69*(((BM69/PROGRAMA!$I$9)*(PROGRAMA!$I$12-PROGRAMA!$I$11)/2)+PROGRAMA!$I$11)</f>
        <v>0</v>
      </c>
      <c r="BN70" s="274">
        <f>PROGRAMA!$I$13*BN69*(((BN69/PROGRAMA!$I$9)*(PROGRAMA!$I$12-PROGRAMA!$I$11)/2)+PROGRAMA!$I$11)</f>
        <v>0</v>
      </c>
      <c r="BO70" s="274">
        <f>PROGRAMA!$I$13*BO69*(((BO69/PROGRAMA!$I$9)*(PROGRAMA!$I$12-PROGRAMA!$I$11)/2)+PROGRAMA!$I$11)</f>
        <v>0</v>
      </c>
      <c r="BP70" s="274">
        <f>PROGRAMA!$I$13*BP69*(((BP69/PROGRAMA!$I$9)*(PROGRAMA!$I$12-PROGRAMA!$I$11)/2)+PROGRAMA!$I$11)</f>
        <v>0</v>
      </c>
      <c r="BQ70" s="274">
        <f>PROGRAMA!$I$13*BQ69*(((BQ69/PROGRAMA!$I$9)*(PROGRAMA!$I$12-PROGRAMA!$I$11)/2)+PROGRAMA!$I$11)</f>
        <v>0</v>
      </c>
      <c r="BR70" s="274">
        <f>PROGRAMA!$I$13*BR69*(((BR69/PROGRAMA!$I$9)*(PROGRAMA!$I$12-PROGRAMA!$I$11)/2)+PROGRAMA!$I$11)</f>
        <v>0</v>
      </c>
      <c r="BS70" s="274">
        <f>PROGRAMA!$I$13*BS69*(((BS69/PROGRAMA!$I$9)*(PROGRAMA!$I$12-PROGRAMA!$I$11)/2)+PROGRAMA!$I$11)</f>
        <v>0</v>
      </c>
      <c r="BT70" s="274">
        <f>PROGRAMA!$I$13*BT69*(((BT69/PROGRAMA!$I$9)*(PROGRAMA!$I$12-PROGRAMA!$I$11)/2)+PROGRAMA!$I$11)</f>
        <v>0</v>
      </c>
      <c r="BU70" s="274">
        <f>PROGRAMA!$I$13*BU69*(((BU69/PROGRAMA!$I$9)*(PROGRAMA!$I$12-PROGRAMA!$I$11)/2)+PROGRAMA!$I$11)</f>
        <v>0</v>
      </c>
      <c r="BV70" s="274">
        <f>PROGRAMA!$I$13*BV69*(((BV69/PROGRAMA!$I$9)*(PROGRAMA!$I$12-PROGRAMA!$I$11)/2)+PROGRAMA!$I$11)</f>
        <v>0</v>
      </c>
      <c r="BW70" s="274">
        <f>PROGRAMA!$I$13*BW69*(((BW69/PROGRAMA!$I$9)*(PROGRAMA!$I$12-PROGRAMA!$I$11)/2)+PROGRAMA!$I$11)</f>
        <v>0</v>
      </c>
      <c r="BX70" s="274">
        <f>PROGRAMA!$I$13*BX69*(((BX69/PROGRAMA!$I$9)*(PROGRAMA!$I$12-PROGRAMA!$I$11)/2)+PROGRAMA!$I$11)</f>
        <v>0</v>
      </c>
      <c r="BY70" s="274">
        <f>PROGRAMA!$I$13*BY69*(((BY69/PROGRAMA!$I$9)*(PROGRAMA!$I$12-PROGRAMA!$I$11)/2)+PROGRAMA!$I$11)</f>
        <v>0</v>
      </c>
      <c r="BZ70" s="274">
        <f>PROGRAMA!$I$13*BZ69*(((BZ69/PROGRAMA!$I$9)*(PROGRAMA!$I$12-PROGRAMA!$I$11)/2)+PROGRAMA!$I$11)</f>
        <v>0</v>
      </c>
      <c r="CA70" s="274">
        <f>PROGRAMA!$I$13*CA69*(((CA69/PROGRAMA!$I$9)*(PROGRAMA!$I$12-PROGRAMA!$I$11)/2)+PROGRAMA!$I$11)</f>
        <v>0</v>
      </c>
      <c r="CB70" s="274">
        <f>PROGRAMA!$I$13*CB69*(((CB69/PROGRAMA!$I$9)*(PROGRAMA!$I$12-PROGRAMA!$I$11)/2)+PROGRAMA!$I$11)</f>
        <v>0</v>
      </c>
      <c r="CC70" s="274">
        <f>PROGRAMA!$I$13*CC69*(((CC69/PROGRAMA!$I$9)*(PROGRAMA!$I$12-PROGRAMA!$I$11)/2)+PROGRAMA!$I$11)</f>
        <v>0</v>
      </c>
      <c r="CD70" s="274">
        <f>PROGRAMA!$I$13*CD69*(((CD69/PROGRAMA!$I$9)*(PROGRAMA!$I$12-PROGRAMA!$I$11)/2)+PROGRAMA!$I$11)</f>
        <v>0</v>
      </c>
      <c r="CE70" s="274">
        <f>PROGRAMA!$I$13*CE69*(((CE69/PROGRAMA!$I$9)*(PROGRAMA!$I$12-PROGRAMA!$I$11)/2)+PROGRAMA!$I$11)</f>
        <v>0</v>
      </c>
      <c r="CF70" s="274">
        <f>PROGRAMA!$I$13*CF69*(((CF69/PROGRAMA!$I$9)*(PROGRAMA!$I$12-PROGRAMA!$I$11)/2)+PROGRAMA!$I$11)</f>
        <v>0</v>
      </c>
    </row>
    <row r="71" spans="2:84" ht="15" customHeight="1" thickBot="1" x14ac:dyDescent="0.35">
      <c r="B71" s="985"/>
      <c r="C71" s="986" t="s">
        <v>206</v>
      </c>
      <c r="D71" s="275" t="s">
        <v>122</v>
      </c>
      <c r="E71" s="290"/>
      <c r="F71" s="290"/>
      <c r="G71" s="290"/>
      <c r="H71" s="290"/>
      <c r="I71" s="290"/>
      <c r="J71" s="290"/>
      <c r="K71" s="290"/>
      <c r="L71" s="290"/>
      <c r="M71" s="290"/>
      <c r="N71" s="290"/>
      <c r="O71" s="290"/>
      <c r="P71" s="290"/>
      <c r="Q71" s="290"/>
      <c r="R71" s="290"/>
      <c r="S71" s="290"/>
      <c r="T71" s="290"/>
      <c r="U71" s="290"/>
      <c r="V71" s="290"/>
      <c r="W71" s="290"/>
      <c r="X71" s="290"/>
      <c r="Y71" s="290"/>
      <c r="Z71" s="290"/>
      <c r="AA71" s="290"/>
      <c r="AB71" s="290"/>
      <c r="AC71" s="290"/>
      <c r="AD71" s="290"/>
      <c r="AE71" s="290"/>
      <c r="AF71" s="290"/>
      <c r="AG71" s="290"/>
      <c r="AH71" s="290"/>
      <c r="AI71" s="290"/>
      <c r="AJ71" s="290"/>
      <c r="AK71" s="290"/>
      <c r="AL71" s="290"/>
      <c r="AM71" s="290"/>
      <c r="AN71" s="290"/>
      <c r="AO71" s="290"/>
      <c r="AP71" s="290"/>
      <c r="AQ71" s="290"/>
      <c r="AR71" s="290"/>
      <c r="AS71" s="290"/>
      <c r="AT71" s="290"/>
      <c r="AU71" s="290"/>
      <c r="AV71" s="290"/>
      <c r="AW71" s="290"/>
      <c r="AX71" s="290"/>
      <c r="AY71" s="290"/>
      <c r="AZ71" s="290"/>
      <c r="BA71" s="290"/>
      <c r="BB71" s="290"/>
      <c r="BC71" s="290"/>
      <c r="BD71" s="290"/>
      <c r="BE71" s="290"/>
      <c r="BF71" s="290"/>
      <c r="BG71" s="290"/>
      <c r="BH71" s="290"/>
      <c r="BI71" s="290"/>
      <c r="BJ71" s="290"/>
      <c r="BK71" s="290"/>
      <c r="BL71" s="290"/>
      <c r="BM71" s="290"/>
      <c r="BN71" s="290"/>
      <c r="BO71" s="290"/>
      <c r="BP71" s="290"/>
      <c r="BQ71" s="290"/>
      <c r="BR71" s="290"/>
      <c r="BS71" s="290"/>
      <c r="BT71" s="290"/>
      <c r="BU71" s="290"/>
      <c r="BV71" s="290"/>
      <c r="BW71" s="290"/>
      <c r="BX71" s="290"/>
      <c r="BY71" s="290"/>
      <c r="BZ71" s="290"/>
      <c r="CA71" s="290"/>
      <c r="CB71" s="290"/>
      <c r="CC71" s="290"/>
      <c r="CD71" s="290"/>
      <c r="CE71" s="290"/>
      <c r="CF71" s="290"/>
    </row>
    <row r="72" spans="2:84" ht="15" customHeight="1" thickBot="1" x14ac:dyDescent="0.35">
      <c r="B72" s="985"/>
      <c r="C72" s="986"/>
      <c r="D72" s="276" t="s">
        <v>164</v>
      </c>
      <c r="E72" s="274">
        <f>PROGRAMA!$I$13*E71*(((E71/PROGRAMA!$I$9)*(PROGRAMA!$I$12-PROGRAMA!$I$11)/2)+PROGRAMA!$I$11)</f>
        <v>0</v>
      </c>
      <c r="F72" s="274">
        <f>PROGRAMA!$I$13*F71*(((F71/PROGRAMA!$I$9)*(PROGRAMA!$I$12-PROGRAMA!$I$11)/2)+PROGRAMA!$I$11)</f>
        <v>0</v>
      </c>
      <c r="G72" s="274">
        <f>PROGRAMA!$I$13*G71*(((G71/PROGRAMA!$I$9)*(PROGRAMA!$I$12-PROGRAMA!$I$11)/2)+PROGRAMA!$I$11)</f>
        <v>0</v>
      </c>
      <c r="H72" s="274">
        <f>PROGRAMA!$I$13*H71*(((H71/PROGRAMA!$I$9)*(PROGRAMA!$I$12-PROGRAMA!$I$11)/2)+PROGRAMA!$I$11)</f>
        <v>0</v>
      </c>
      <c r="I72" s="274">
        <f>PROGRAMA!$I$13*I71*(((I71/PROGRAMA!$I$9)*(PROGRAMA!$I$12-PROGRAMA!$I$11)/2)+PROGRAMA!$I$11)</f>
        <v>0</v>
      </c>
      <c r="J72" s="274">
        <f>PROGRAMA!$I$13*J71*(((J71/PROGRAMA!$I$9)*(PROGRAMA!$I$12-PROGRAMA!$I$11)/2)+PROGRAMA!$I$11)</f>
        <v>0</v>
      </c>
      <c r="K72" s="274">
        <f>PROGRAMA!$I$13*K71*(((K71/PROGRAMA!$I$9)*(PROGRAMA!$I$12-PROGRAMA!$I$11)/2)+PROGRAMA!$I$11)</f>
        <v>0</v>
      </c>
      <c r="L72" s="274">
        <f>PROGRAMA!$I$13*L71*(((L71/PROGRAMA!$I$9)*(PROGRAMA!$I$12-PROGRAMA!$I$11)/2)+PROGRAMA!$I$11)</f>
        <v>0</v>
      </c>
      <c r="M72" s="274">
        <f>PROGRAMA!$I$13*M71*(((M71/PROGRAMA!$I$9)*(PROGRAMA!$I$12-PROGRAMA!$I$11)/2)+PROGRAMA!$I$11)</f>
        <v>0</v>
      </c>
      <c r="N72" s="274">
        <f>PROGRAMA!$I$13*N71*(((N71/PROGRAMA!$I$9)*(PROGRAMA!$I$12-PROGRAMA!$I$11)/2)+PROGRAMA!$I$11)</f>
        <v>0</v>
      </c>
      <c r="O72" s="274">
        <f>PROGRAMA!$I$13*O71*(((O71/PROGRAMA!$I$9)*(PROGRAMA!$I$12-PROGRAMA!$I$11)/2)+PROGRAMA!$I$11)</f>
        <v>0</v>
      </c>
      <c r="P72" s="274">
        <f>PROGRAMA!$I$13*P71*(((P71/PROGRAMA!$I$9)*(PROGRAMA!$I$12-PROGRAMA!$I$11)/2)+PROGRAMA!$I$11)</f>
        <v>0</v>
      </c>
      <c r="Q72" s="274">
        <f>PROGRAMA!$I$13*Q71*(((Q71/PROGRAMA!$I$9)*(PROGRAMA!$I$12-PROGRAMA!$I$11)/2)+PROGRAMA!$I$11)</f>
        <v>0</v>
      </c>
      <c r="R72" s="274">
        <f>PROGRAMA!$I$13*R71*(((R71/PROGRAMA!$I$9)*(PROGRAMA!$I$12-PROGRAMA!$I$11)/2)+PROGRAMA!$I$11)</f>
        <v>0</v>
      </c>
      <c r="S72" s="274">
        <f>PROGRAMA!$I$13*S71*(((S71/PROGRAMA!$I$9)*(PROGRAMA!$I$12-PROGRAMA!$I$11)/2)+PROGRAMA!$I$11)</f>
        <v>0</v>
      </c>
      <c r="T72" s="274">
        <f>PROGRAMA!$I$13*T71*(((T71/PROGRAMA!$I$9)*(PROGRAMA!$I$12-PROGRAMA!$I$11)/2)+PROGRAMA!$I$11)</f>
        <v>0</v>
      </c>
      <c r="U72" s="274">
        <f>PROGRAMA!$I$13*U71*(((U71/PROGRAMA!$I$9)*(PROGRAMA!$I$12-PROGRAMA!$I$11)/2)+PROGRAMA!$I$11)</f>
        <v>0</v>
      </c>
      <c r="V72" s="274">
        <f>PROGRAMA!$I$13*V71*(((V71/PROGRAMA!$I$9)*(PROGRAMA!$I$12-PROGRAMA!$I$11)/2)+PROGRAMA!$I$11)</f>
        <v>0</v>
      </c>
      <c r="W72" s="274">
        <f>PROGRAMA!$I$13*W71*(((W71/PROGRAMA!$I$9)*(PROGRAMA!$I$12-PROGRAMA!$I$11)/2)+PROGRAMA!$I$11)</f>
        <v>0</v>
      </c>
      <c r="X72" s="274">
        <f>PROGRAMA!$I$13*X71*(((X71/PROGRAMA!$I$9)*(PROGRAMA!$I$12-PROGRAMA!$I$11)/2)+PROGRAMA!$I$11)</f>
        <v>0</v>
      </c>
      <c r="Y72" s="274">
        <f>PROGRAMA!$I$13*Y71*(((Y71/PROGRAMA!$I$9)*(PROGRAMA!$I$12-PROGRAMA!$I$11)/2)+PROGRAMA!$I$11)</f>
        <v>0</v>
      </c>
      <c r="Z72" s="274">
        <f>PROGRAMA!$I$13*Z71*(((Z71/PROGRAMA!$I$9)*(PROGRAMA!$I$12-PROGRAMA!$I$11)/2)+PROGRAMA!$I$11)</f>
        <v>0</v>
      </c>
      <c r="AA72" s="274">
        <f>PROGRAMA!$I$13*AA71*(((AA71/PROGRAMA!$I$9)*(PROGRAMA!$I$12-PROGRAMA!$I$11)/2)+PROGRAMA!$I$11)</f>
        <v>0</v>
      </c>
      <c r="AB72" s="274">
        <f>PROGRAMA!$I$13*AB71*(((AB71/PROGRAMA!$I$9)*(PROGRAMA!$I$12-PROGRAMA!$I$11)/2)+PROGRAMA!$I$11)</f>
        <v>0</v>
      </c>
      <c r="AC72" s="274">
        <f>PROGRAMA!$I$13*AC71*(((AC71/PROGRAMA!$I$9)*(PROGRAMA!$I$12-PROGRAMA!$I$11)/2)+PROGRAMA!$I$11)</f>
        <v>0</v>
      </c>
      <c r="AD72" s="274">
        <f>PROGRAMA!$I$13*AD71*(((AD71/PROGRAMA!$I$9)*(PROGRAMA!$I$12-PROGRAMA!$I$11)/2)+PROGRAMA!$I$11)</f>
        <v>0</v>
      </c>
      <c r="AE72" s="274">
        <f>PROGRAMA!$I$13*AE71*(((AE71/PROGRAMA!$I$9)*(PROGRAMA!$I$12-PROGRAMA!$I$11)/2)+PROGRAMA!$I$11)</f>
        <v>0</v>
      </c>
      <c r="AF72" s="274">
        <f>PROGRAMA!$I$13*AF71*(((AF71/PROGRAMA!$I$9)*(PROGRAMA!$I$12-PROGRAMA!$I$11)/2)+PROGRAMA!$I$11)</f>
        <v>0</v>
      </c>
      <c r="AG72" s="274">
        <f>PROGRAMA!$I$13*AG71*(((AG71/PROGRAMA!$I$9)*(PROGRAMA!$I$12-PROGRAMA!$I$11)/2)+PROGRAMA!$I$11)</f>
        <v>0</v>
      </c>
      <c r="AH72" s="274">
        <f>PROGRAMA!$I$13*AH71*(((AH71/PROGRAMA!$I$9)*(PROGRAMA!$I$12-PROGRAMA!$I$11)/2)+PROGRAMA!$I$11)</f>
        <v>0</v>
      </c>
      <c r="AI72" s="274">
        <f>PROGRAMA!$I$13*AI71*(((AI71/PROGRAMA!$I$9)*(PROGRAMA!$I$12-PROGRAMA!$I$11)/2)+PROGRAMA!$I$11)</f>
        <v>0</v>
      </c>
      <c r="AJ72" s="274">
        <f>PROGRAMA!$I$13*AJ71*(((AJ71/PROGRAMA!$I$9)*(PROGRAMA!$I$12-PROGRAMA!$I$11)/2)+PROGRAMA!$I$11)</f>
        <v>0</v>
      </c>
      <c r="AK72" s="274">
        <f>PROGRAMA!$I$13*AK71*(((AK71/PROGRAMA!$I$9)*(PROGRAMA!$I$12-PROGRAMA!$I$11)/2)+PROGRAMA!$I$11)</f>
        <v>0</v>
      </c>
      <c r="AL72" s="274">
        <f>PROGRAMA!$I$13*AL71*(((AL71/PROGRAMA!$I$9)*(PROGRAMA!$I$12-PROGRAMA!$I$11)/2)+PROGRAMA!$I$11)</f>
        <v>0</v>
      </c>
      <c r="AM72" s="274">
        <f>PROGRAMA!$I$13*AM71*(((AM71/PROGRAMA!$I$9)*(PROGRAMA!$I$12-PROGRAMA!$I$11)/2)+PROGRAMA!$I$11)</f>
        <v>0</v>
      </c>
      <c r="AN72" s="274">
        <f>PROGRAMA!$I$13*AN71*(((AN71/PROGRAMA!$I$9)*(PROGRAMA!$I$12-PROGRAMA!$I$11)/2)+PROGRAMA!$I$11)</f>
        <v>0</v>
      </c>
      <c r="AO72" s="274">
        <f>PROGRAMA!$I$13*AO71*(((AO71/PROGRAMA!$I$9)*(PROGRAMA!$I$12-PROGRAMA!$I$11)/2)+PROGRAMA!$I$11)</f>
        <v>0</v>
      </c>
      <c r="AP72" s="274">
        <f>PROGRAMA!$I$13*AP71*(((AP71/PROGRAMA!$I$9)*(PROGRAMA!$I$12-PROGRAMA!$I$11)/2)+PROGRAMA!$I$11)</f>
        <v>0</v>
      </c>
      <c r="AQ72" s="274">
        <f>PROGRAMA!$I$13*AQ71*(((AQ71/PROGRAMA!$I$9)*(PROGRAMA!$I$12-PROGRAMA!$I$11)/2)+PROGRAMA!$I$11)</f>
        <v>0</v>
      </c>
      <c r="AR72" s="274">
        <f>PROGRAMA!$I$13*AR71*(((AR71/PROGRAMA!$I$9)*(PROGRAMA!$I$12-PROGRAMA!$I$11)/2)+PROGRAMA!$I$11)</f>
        <v>0</v>
      </c>
      <c r="AS72" s="274">
        <f>PROGRAMA!$I$13*AS71*(((AS71/PROGRAMA!$I$9)*(PROGRAMA!$I$12-PROGRAMA!$I$11)/2)+PROGRAMA!$I$11)</f>
        <v>0</v>
      </c>
      <c r="AT72" s="274">
        <f>PROGRAMA!$I$13*AT71*(((AT71/PROGRAMA!$I$9)*(PROGRAMA!$I$12-PROGRAMA!$I$11)/2)+PROGRAMA!$I$11)</f>
        <v>0</v>
      </c>
      <c r="AU72" s="274">
        <f>PROGRAMA!$I$13*AU71*(((AU71/PROGRAMA!$I$9)*(PROGRAMA!$I$12-PROGRAMA!$I$11)/2)+PROGRAMA!$I$11)</f>
        <v>0</v>
      </c>
      <c r="AV72" s="274">
        <f>PROGRAMA!$I$13*AV71*(((AV71/PROGRAMA!$I$9)*(PROGRAMA!$I$12-PROGRAMA!$I$11)/2)+PROGRAMA!$I$11)</f>
        <v>0</v>
      </c>
      <c r="AW72" s="274">
        <f>PROGRAMA!$I$13*AW71*(((AW71/PROGRAMA!$I$9)*(PROGRAMA!$I$12-PROGRAMA!$I$11)/2)+PROGRAMA!$I$11)</f>
        <v>0</v>
      </c>
      <c r="AX72" s="274">
        <f>PROGRAMA!$I$13*AX71*(((AX71/PROGRAMA!$I$9)*(PROGRAMA!$I$12-PROGRAMA!$I$11)/2)+PROGRAMA!$I$11)</f>
        <v>0</v>
      </c>
      <c r="AY72" s="274">
        <f>PROGRAMA!$I$13*AY71*(((AY71/PROGRAMA!$I$9)*(PROGRAMA!$I$12-PROGRAMA!$I$11)/2)+PROGRAMA!$I$11)</f>
        <v>0</v>
      </c>
      <c r="AZ72" s="274">
        <f>PROGRAMA!$I$13*AZ71*(((AZ71/PROGRAMA!$I$9)*(PROGRAMA!$I$12-PROGRAMA!$I$11)/2)+PROGRAMA!$I$11)</f>
        <v>0</v>
      </c>
      <c r="BA72" s="274">
        <f>PROGRAMA!$I$13*BA71*(((BA71/PROGRAMA!$I$9)*(PROGRAMA!$I$12-PROGRAMA!$I$11)/2)+PROGRAMA!$I$11)</f>
        <v>0</v>
      </c>
      <c r="BB72" s="274">
        <f>PROGRAMA!$I$13*BB71*(((BB71/PROGRAMA!$I$9)*(PROGRAMA!$I$12-PROGRAMA!$I$11)/2)+PROGRAMA!$I$11)</f>
        <v>0</v>
      </c>
      <c r="BC72" s="274">
        <f>PROGRAMA!$I$13*BC71*(((BC71/PROGRAMA!$I$9)*(PROGRAMA!$I$12-PROGRAMA!$I$11)/2)+PROGRAMA!$I$11)</f>
        <v>0</v>
      </c>
      <c r="BD72" s="274">
        <f>PROGRAMA!$I$13*BD71*(((BD71/PROGRAMA!$I$9)*(PROGRAMA!$I$12-PROGRAMA!$I$11)/2)+PROGRAMA!$I$11)</f>
        <v>0</v>
      </c>
      <c r="BE72" s="274">
        <f>PROGRAMA!$I$13*BE71*(((BE71/PROGRAMA!$I$9)*(PROGRAMA!$I$12-PROGRAMA!$I$11)/2)+PROGRAMA!$I$11)</f>
        <v>0</v>
      </c>
      <c r="BF72" s="274">
        <f>PROGRAMA!$I$13*BF71*(((BF71/PROGRAMA!$I$9)*(PROGRAMA!$I$12-PROGRAMA!$I$11)/2)+PROGRAMA!$I$11)</f>
        <v>0</v>
      </c>
      <c r="BG72" s="274">
        <f>PROGRAMA!$I$13*BG71*(((BG71/PROGRAMA!$I$9)*(PROGRAMA!$I$12-PROGRAMA!$I$11)/2)+PROGRAMA!$I$11)</f>
        <v>0</v>
      </c>
      <c r="BH72" s="274">
        <f>PROGRAMA!$I$13*BH71*(((BH71/PROGRAMA!$I$9)*(PROGRAMA!$I$12-PROGRAMA!$I$11)/2)+PROGRAMA!$I$11)</f>
        <v>0</v>
      </c>
      <c r="BI72" s="274">
        <f>PROGRAMA!$I$13*BI71*(((BI71/PROGRAMA!$I$9)*(PROGRAMA!$I$12-PROGRAMA!$I$11)/2)+PROGRAMA!$I$11)</f>
        <v>0</v>
      </c>
      <c r="BJ72" s="274">
        <f>PROGRAMA!$I$13*BJ71*(((BJ71/PROGRAMA!$I$9)*(PROGRAMA!$I$12-PROGRAMA!$I$11)/2)+PROGRAMA!$I$11)</f>
        <v>0</v>
      </c>
      <c r="BK72" s="274">
        <f>PROGRAMA!$I$13*BK71*(((BK71/PROGRAMA!$I$9)*(PROGRAMA!$I$12-PROGRAMA!$I$11)/2)+PROGRAMA!$I$11)</f>
        <v>0</v>
      </c>
      <c r="BL72" s="274">
        <f>PROGRAMA!$I$13*BL71*(((BL71/PROGRAMA!$I$9)*(PROGRAMA!$I$12-PROGRAMA!$I$11)/2)+PROGRAMA!$I$11)</f>
        <v>0</v>
      </c>
      <c r="BM72" s="274">
        <f>PROGRAMA!$I$13*BM71*(((BM71/PROGRAMA!$I$9)*(PROGRAMA!$I$12-PROGRAMA!$I$11)/2)+PROGRAMA!$I$11)</f>
        <v>0</v>
      </c>
      <c r="BN72" s="274">
        <f>PROGRAMA!$I$13*BN71*(((BN71/PROGRAMA!$I$9)*(PROGRAMA!$I$12-PROGRAMA!$I$11)/2)+PROGRAMA!$I$11)</f>
        <v>0</v>
      </c>
      <c r="BO72" s="274">
        <f>PROGRAMA!$I$13*BO71*(((BO71/PROGRAMA!$I$9)*(PROGRAMA!$I$12-PROGRAMA!$I$11)/2)+PROGRAMA!$I$11)</f>
        <v>0</v>
      </c>
      <c r="BP72" s="274">
        <f>PROGRAMA!$I$13*BP71*(((BP71/PROGRAMA!$I$9)*(PROGRAMA!$I$12-PROGRAMA!$I$11)/2)+PROGRAMA!$I$11)</f>
        <v>0</v>
      </c>
      <c r="BQ72" s="274">
        <f>PROGRAMA!$I$13*BQ71*(((BQ71/PROGRAMA!$I$9)*(PROGRAMA!$I$12-PROGRAMA!$I$11)/2)+PROGRAMA!$I$11)</f>
        <v>0</v>
      </c>
      <c r="BR72" s="274">
        <f>PROGRAMA!$I$13*BR71*(((BR71/PROGRAMA!$I$9)*(PROGRAMA!$I$12-PROGRAMA!$I$11)/2)+PROGRAMA!$I$11)</f>
        <v>0</v>
      </c>
      <c r="BS72" s="274">
        <f>PROGRAMA!$I$13*BS71*(((BS71/PROGRAMA!$I$9)*(PROGRAMA!$I$12-PROGRAMA!$I$11)/2)+PROGRAMA!$I$11)</f>
        <v>0</v>
      </c>
      <c r="BT72" s="274">
        <f>PROGRAMA!$I$13*BT71*(((BT71/PROGRAMA!$I$9)*(PROGRAMA!$I$12-PROGRAMA!$I$11)/2)+PROGRAMA!$I$11)</f>
        <v>0</v>
      </c>
      <c r="BU72" s="274">
        <f>PROGRAMA!$I$13*BU71*(((BU71/PROGRAMA!$I$9)*(PROGRAMA!$I$12-PROGRAMA!$I$11)/2)+PROGRAMA!$I$11)</f>
        <v>0</v>
      </c>
      <c r="BV72" s="274">
        <f>PROGRAMA!$I$13*BV71*(((BV71/PROGRAMA!$I$9)*(PROGRAMA!$I$12-PROGRAMA!$I$11)/2)+PROGRAMA!$I$11)</f>
        <v>0</v>
      </c>
      <c r="BW72" s="274">
        <f>PROGRAMA!$I$13*BW71*(((BW71/PROGRAMA!$I$9)*(PROGRAMA!$I$12-PROGRAMA!$I$11)/2)+PROGRAMA!$I$11)</f>
        <v>0</v>
      </c>
      <c r="BX72" s="274">
        <f>PROGRAMA!$I$13*BX71*(((BX71/PROGRAMA!$I$9)*(PROGRAMA!$I$12-PROGRAMA!$I$11)/2)+PROGRAMA!$I$11)</f>
        <v>0</v>
      </c>
      <c r="BY72" s="274">
        <f>PROGRAMA!$I$13*BY71*(((BY71/PROGRAMA!$I$9)*(PROGRAMA!$I$12-PROGRAMA!$I$11)/2)+PROGRAMA!$I$11)</f>
        <v>0</v>
      </c>
      <c r="BZ72" s="274">
        <f>PROGRAMA!$I$13*BZ71*(((BZ71/PROGRAMA!$I$9)*(PROGRAMA!$I$12-PROGRAMA!$I$11)/2)+PROGRAMA!$I$11)</f>
        <v>0</v>
      </c>
      <c r="CA72" s="274">
        <f>PROGRAMA!$I$13*CA71*(((CA71/PROGRAMA!$I$9)*(PROGRAMA!$I$12-PROGRAMA!$I$11)/2)+PROGRAMA!$I$11)</f>
        <v>0</v>
      </c>
      <c r="CB72" s="274">
        <f>PROGRAMA!$I$13*CB71*(((CB71/PROGRAMA!$I$9)*(PROGRAMA!$I$12-PROGRAMA!$I$11)/2)+PROGRAMA!$I$11)</f>
        <v>0</v>
      </c>
      <c r="CC72" s="274">
        <f>PROGRAMA!$I$13*CC71*(((CC71/PROGRAMA!$I$9)*(PROGRAMA!$I$12-PROGRAMA!$I$11)/2)+PROGRAMA!$I$11)</f>
        <v>0</v>
      </c>
      <c r="CD72" s="274">
        <f>PROGRAMA!$I$13*CD71*(((CD71/PROGRAMA!$I$9)*(PROGRAMA!$I$12-PROGRAMA!$I$11)/2)+PROGRAMA!$I$11)</f>
        <v>0</v>
      </c>
      <c r="CE72" s="274">
        <f>PROGRAMA!$I$13*CE71*(((CE71/PROGRAMA!$I$9)*(PROGRAMA!$I$12-PROGRAMA!$I$11)/2)+PROGRAMA!$I$11)</f>
        <v>0</v>
      </c>
      <c r="CF72" s="274">
        <f>PROGRAMA!$I$13*CF71*(((CF71/PROGRAMA!$I$9)*(PROGRAMA!$I$12-PROGRAMA!$I$11)/2)+PROGRAMA!$I$11)</f>
        <v>0</v>
      </c>
    </row>
    <row r="73" spans="2:84" ht="15" customHeight="1" thickBot="1" x14ac:dyDescent="0.35">
      <c r="B73" s="985"/>
      <c r="C73" s="987" t="s">
        <v>207</v>
      </c>
      <c r="D73" s="272" t="s">
        <v>122</v>
      </c>
      <c r="E73" s="290"/>
      <c r="F73" s="290"/>
      <c r="G73" s="290"/>
      <c r="H73" s="290"/>
      <c r="I73" s="290"/>
      <c r="J73" s="290"/>
      <c r="K73" s="290"/>
      <c r="L73" s="290"/>
      <c r="M73" s="290"/>
      <c r="N73" s="290"/>
      <c r="O73" s="290"/>
      <c r="P73" s="290"/>
      <c r="Q73" s="290"/>
      <c r="R73" s="290"/>
      <c r="S73" s="290"/>
      <c r="T73" s="290"/>
      <c r="U73" s="290"/>
      <c r="V73" s="290"/>
      <c r="W73" s="290"/>
      <c r="X73" s="290"/>
      <c r="Y73" s="290"/>
      <c r="Z73" s="290"/>
      <c r="AA73" s="290"/>
      <c r="AB73" s="290"/>
      <c r="AC73" s="290"/>
      <c r="AD73" s="290"/>
      <c r="AE73" s="290"/>
      <c r="AF73" s="290"/>
      <c r="AG73" s="290"/>
      <c r="AH73" s="290"/>
      <c r="AI73" s="290"/>
      <c r="AJ73" s="290"/>
      <c r="AK73" s="290"/>
      <c r="AL73" s="290"/>
      <c r="AM73" s="290"/>
      <c r="AN73" s="290"/>
      <c r="AO73" s="290"/>
      <c r="AP73" s="290"/>
      <c r="AQ73" s="290"/>
      <c r="AR73" s="290"/>
      <c r="AS73" s="290"/>
      <c r="AT73" s="290"/>
      <c r="AU73" s="290"/>
      <c r="AV73" s="290"/>
      <c r="AW73" s="290"/>
      <c r="AX73" s="290"/>
      <c r="AY73" s="290"/>
      <c r="AZ73" s="290"/>
      <c r="BA73" s="290"/>
      <c r="BB73" s="290"/>
      <c r="BC73" s="290"/>
      <c r="BD73" s="290"/>
      <c r="BE73" s="290"/>
      <c r="BF73" s="290"/>
      <c r="BG73" s="290"/>
      <c r="BH73" s="290"/>
      <c r="BI73" s="290"/>
      <c r="BJ73" s="290"/>
      <c r="BK73" s="290"/>
      <c r="BL73" s="290"/>
      <c r="BM73" s="290"/>
      <c r="BN73" s="290"/>
      <c r="BO73" s="290"/>
      <c r="BP73" s="290"/>
      <c r="BQ73" s="290"/>
      <c r="BR73" s="290"/>
      <c r="BS73" s="290"/>
      <c r="BT73" s="290"/>
      <c r="BU73" s="290"/>
      <c r="BV73" s="290"/>
      <c r="BW73" s="290"/>
      <c r="BX73" s="290"/>
      <c r="BY73" s="290"/>
      <c r="BZ73" s="290"/>
      <c r="CA73" s="290"/>
      <c r="CB73" s="290"/>
      <c r="CC73" s="290"/>
      <c r="CD73" s="290"/>
      <c r="CE73" s="290"/>
      <c r="CF73" s="290"/>
    </row>
    <row r="74" spans="2:84" ht="15" customHeight="1" thickBot="1" x14ac:dyDescent="0.35">
      <c r="B74" s="985"/>
      <c r="C74" s="987"/>
      <c r="D74" s="273" t="s">
        <v>174</v>
      </c>
      <c r="E74" s="274">
        <f>PROGRAMA!$I$13*E73*(((E73/PROGRAMA!$I$9)*(PROGRAMA!$I$12-PROGRAMA!$I$11)/2)+PROGRAMA!$I$11)</f>
        <v>0</v>
      </c>
      <c r="F74" s="274">
        <f>PROGRAMA!$I$13*F73*(((F73/PROGRAMA!$I$9)*(PROGRAMA!$I$12-PROGRAMA!$I$11)/2)+PROGRAMA!$I$11)</f>
        <v>0</v>
      </c>
      <c r="G74" s="274">
        <f>PROGRAMA!$I$13*G73*(((G73/PROGRAMA!$I$9)*(PROGRAMA!$I$12-PROGRAMA!$I$11)/2)+PROGRAMA!$I$11)</f>
        <v>0</v>
      </c>
      <c r="H74" s="274">
        <f>PROGRAMA!$I$13*H73*(((H73/PROGRAMA!$I$9)*(PROGRAMA!$I$12-PROGRAMA!$I$11)/2)+PROGRAMA!$I$11)</f>
        <v>0</v>
      </c>
      <c r="I74" s="274">
        <f>PROGRAMA!$I$13*I73*(((I73/PROGRAMA!$I$9)*(PROGRAMA!$I$12-PROGRAMA!$I$11)/2)+PROGRAMA!$I$11)</f>
        <v>0</v>
      </c>
      <c r="J74" s="274">
        <f>PROGRAMA!$I$13*J73*(((J73/PROGRAMA!$I$9)*(PROGRAMA!$I$12-PROGRAMA!$I$11)/2)+PROGRAMA!$I$11)</f>
        <v>0</v>
      </c>
      <c r="K74" s="274">
        <f>PROGRAMA!$I$13*K73*(((K73/PROGRAMA!$I$9)*(PROGRAMA!$I$12-PROGRAMA!$I$11)/2)+PROGRAMA!$I$11)</f>
        <v>0</v>
      </c>
      <c r="L74" s="274">
        <f>PROGRAMA!$I$13*L73*(((L73/PROGRAMA!$I$9)*(PROGRAMA!$I$12-PROGRAMA!$I$11)/2)+PROGRAMA!$I$11)</f>
        <v>0</v>
      </c>
      <c r="M74" s="274">
        <f>PROGRAMA!$I$13*M73*(((M73/PROGRAMA!$I$9)*(PROGRAMA!$I$12-PROGRAMA!$I$11)/2)+PROGRAMA!$I$11)</f>
        <v>0</v>
      </c>
      <c r="N74" s="274">
        <f>PROGRAMA!$I$13*N73*(((N73/PROGRAMA!$I$9)*(PROGRAMA!$I$12-PROGRAMA!$I$11)/2)+PROGRAMA!$I$11)</f>
        <v>0</v>
      </c>
      <c r="O74" s="274">
        <f>PROGRAMA!$I$13*O73*(((O73/PROGRAMA!$I$9)*(PROGRAMA!$I$12-PROGRAMA!$I$11)/2)+PROGRAMA!$I$11)</f>
        <v>0</v>
      </c>
      <c r="P74" s="274">
        <f>PROGRAMA!$I$13*P73*(((P73/PROGRAMA!$I$9)*(PROGRAMA!$I$12-PROGRAMA!$I$11)/2)+PROGRAMA!$I$11)</f>
        <v>0</v>
      </c>
      <c r="Q74" s="274">
        <f>PROGRAMA!$I$13*Q73*(((Q73/PROGRAMA!$I$9)*(PROGRAMA!$I$12-PROGRAMA!$I$11)/2)+PROGRAMA!$I$11)</f>
        <v>0</v>
      </c>
      <c r="R74" s="274">
        <f>PROGRAMA!$I$13*R73*(((R73/PROGRAMA!$I$9)*(PROGRAMA!$I$12-PROGRAMA!$I$11)/2)+PROGRAMA!$I$11)</f>
        <v>0</v>
      </c>
      <c r="S74" s="274">
        <f>PROGRAMA!$I$13*S73*(((S73/PROGRAMA!$I$9)*(PROGRAMA!$I$12-PROGRAMA!$I$11)/2)+PROGRAMA!$I$11)</f>
        <v>0</v>
      </c>
      <c r="T74" s="274">
        <f>PROGRAMA!$I$13*T73*(((T73/PROGRAMA!$I$9)*(PROGRAMA!$I$12-PROGRAMA!$I$11)/2)+PROGRAMA!$I$11)</f>
        <v>0</v>
      </c>
      <c r="U74" s="274">
        <f>PROGRAMA!$I$13*U73*(((U73/PROGRAMA!$I$9)*(PROGRAMA!$I$12-PROGRAMA!$I$11)/2)+PROGRAMA!$I$11)</f>
        <v>0</v>
      </c>
      <c r="V74" s="274">
        <f>PROGRAMA!$I$13*V73*(((V73/PROGRAMA!$I$9)*(PROGRAMA!$I$12-PROGRAMA!$I$11)/2)+PROGRAMA!$I$11)</f>
        <v>0</v>
      </c>
      <c r="W74" s="274">
        <f>PROGRAMA!$I$13*W73*(((W73/PROGRAMA!$I$9)*(PROGRAMA!$I$12-PROGRAMA!$I$11)/2)+PROGRAMA!$I$11)</f>
        <v>0</v>
      </c>
      <c r="X74" s="274">
        <f>PROGRAMA!$I$13*X73*(((X73/PROGRAMA!$I$9)*(PROGRAMA!$I$12-PROGRAMA!$I$11)/2)+PROGRAMA!$I$11)</f>
        <v>0</v>
      </c>
      <c r="Y74" s="274">
        <f>PROGRAMA!$I$13*Y73*(((Y73/PROGRAMA!$I$9)*(PROGRAMA!$I$12-PROGRAMA!$I$11)/2)+PROGRAMA!$I$11)</f>
        <v>0</v>
      </c>
      <c r="Z74" s="274">
        <f>PROGRAMA!$I$13*Z73*(((Z73/PROGRAMA!$I$9)*(PROGRAMA!$I$12-PROGRAMA!$I$11)/2)+PROGRAMA!$I$11)</f>
        <v>0</v>
      </c>
      <c r="AA74" s="274">
        <f>PROGRAMA!$I$13*AA73*(((AA73/PROGRAMA!$I$9)*(PROGRAMA!$I$12-PROGRAMA!$I$11)/2)+PROGRAMA!$I$11)</f>
        <v>0</v>
      </c>
      <c r="AB74" s="274">
        <f>PROGRAMA!$I$13*AB73*(((AB73/PROGRAMA!$I$9)*(PROGRAMA!$I$12-PROGRAMA!$I$11)/2)+PROGRAMA!$I$11)</f>
        <v>0</v>
      </c>
      <c r="AC74" s="274">
        <f>PROGRAMA!$I$13*AC73*(((AC73/PROGRAMA!$I$9)*(PROGRAMA!$I$12-PROGRAMA!$I$11)/2)+PROGRAMA!$I$11)</f>
        <v>0</v>
      </c>
      <c r="AD74" s="274">
        <f>PROGRAMA!$I$13*AD73*(((AD73/PROGRAMA!$I$9)*(PROGRAMA!$I$12-PROGRAMA!$I$11)/2)+PROGRAMA!$I$11)</f>
        <v>0</v>
      </c>
      <c r="AE74" s="274">
        <f>PROGRAMA!$I$13*AE73*(((AE73/PROGRAMA!$I$9)*(PROGRAMA!$I$12-PROGRAMA!$I$11)/2)+PROGRAMA!$I$11)</f>
        <v>0</v>
      </c>
      <c r="AF74" s="274">
        <f>PROGRAMA!$I$13*AF73*(((AF73/PROGRAMA!$I$9)*(PROGRAMA!$I$12-PROGRAMA!$I$11)/2)+PROGRAMA!$I$11)</f>
        <v>0</v>
      </c>
      <c r="AG74" s="274">
        <f>PROGRAMA!$I$13*AG73*(((AG73/PROGRAMA!$I$9)*(PROGRAMA!$I$12-PROGRAMA!$I$11)/2)+PROGRAMA!$I$11)</f>
        <v>0</v>
      </c>
      <c r="AH74" s="274">
        <f>PROGRAMA!$I$13*AH73*(((AH73/PROGRAMA!$I$9)*(PROGRAMA!$I$12-PROGRAMA!$I$11)/2)+PROGRAMA!$I$11)</f>
        <v>0</v>
      </c>
      <c r="AI74" s="274">
        <f>PROGRAMA!$I$13*AI73*(((AI73/PROGRAMA!$I$9)*(PROGRAMA!$I$12-PROGRAMA!$I$11)/2)+PROGRAMA!$I$11)</f>
        <v>0</v>
      </c>
      <c r="AJ74" s="274">
        <f>PROGRAMA!$I$13*AJ73*(((AJ73/PROGRAMA!$I$9)*(PROGRAMA!$I$12-PROGRAMA!$I$11)/2)+PROGRAMA!$I$11)</f>
        <v>0</v>
      </c>
      <c r="AK74" s="274">
        <f>PROGRAMA!$I$13*AK73*(((AK73/PROGRAMA!$I$9)*(PROGRAMA!$I$12-PROGRAMA!$I$11)/2)+PROGRAMA!$I$11)</f>
        <v>0</v>
      </c>
      <c r="AL74" s="274">
        <f>PROGRAMA!$I$13*AL73*(((AL73/PROGRAMA!$I$9)*(PROGRAMA!$I$12-PROGRAMA!$I$11)/2)+PROGRAMA!$I$11)</f>
        <v>0</v>
      </c>
      <c r="AM74" s="274">
        <f>PROGRAMA!$I$13*AM73*(((AM73/PROGRAMA!$I$9)*(PROGRAMA!$I$12-PROGRAMA!$I$11)/2)+PROGRAMA!$I$11)</f>
        <v>0</v>
      </c>
      <c r="AN74" s="274">
        <f>PROGRAMA!$I$13*AN73*(((AN73/PROGRAMA!$I$9)*(PROGRAMA!$I$12-PROGRAMA!$I$11)/2)+PROGRAMA!$I$11)</f>
        <v>0</v>
      </c>
      <c r="AO74" s="274">
        <f>PROGRAMA!$I$13*AO73*(((AO73/PROGRAMA!$I$9)*(PROGRAMA!$I$12-PROGRAMA!$I$11)/2)+PROGRAMA!$I$11)</f>
        <v>0</v>
      </c>
      <c r="AP74" s="274">
        <f>PROGRAMA!$I$13*AP73*(((AP73/PROGRAMA!$I$9)*(PROGRAMA!$I$12-PROGRAMA!$I$11)/2)+PROGRAMA!$I$11)</f>
        <v>0</v>
      </c>
      <c r="AQ74" s="274">
        <f>PROGRAMA!$I$13*AQ73*(((AQ73/PROGRAMA!$I$9)*(PROGRAMA!$I$12-PROGRAMA!$I$11)/2)+PROGRAMA!$I$11)</f>
        <v>0</v>
      </c>
      <c r="AR74" s="274">
        <f>PROGRAMA!$I$13*AR73*(((AR73/PROGRAMA!$I$9)*(PROGRAMA!$I$12-PROGRAMA!$I$11)/2)+PROGRAMA!$I$11)</f>
        <v>0</v>
      </c>
      <c r="AS74" s="274">
        <f>PROGRAMA!$I$13*AS73*(((AS73/PROGRAMA!$I$9)*(PROGRAMA!$I$12-PROGRAMA!$I$11)/2)+PROGRAMA!$I$11)</f>
        <v>0</v>
      </c>
      <c r="AT74" s="274">
        <f>PROGRAMA!$I$13*AT73*(((AT73/PROGRAMA!$I$9)*(PROGRAMA!$I$12-PROGRAMA!$I$11)/2)+PROGRAMA!$I$11)</f>
        <v>0</v>
      </c>
      <c r="AU74" s="274">
        <f>PROGRAMA!$I$13*AU73*(((AU73/PROGRAMA!$I$9)*(PROGRAMA!$I$12-PROGRAMA!$I$11)/2)+PROGRAMA!$I$11)</f>
        <v>0</v>
      </c>
      <c r="AV74" s="274">
        <f>PROGRAMA!$I$13*AV73*(((AV73/PROGRAMA!$I$9)*(PROGRAMA!$I$12-PROGRAMA!$I$11)/2)+PROGRAMA!$I$11)</f>
        <v>0</v>
      </c>
      <c r="AW74" s="274">
        <f>PROGRAMA!$I$13*AW73*(((AW73/PROGRAMA!$I$9)*(PROGRAMA!$I$12-PROGRAMA!$I$11)/2)+PROGRAMA!$I$11)</f>
        <v>0</v>
      </c>
      <c r="AX74" s="274">
        <f>PROGRAMA!$I$13*AX73*(((AX73/PROGRAMA!$I$9)*(PROGRAMA!$I$12-PROGRAMA!$I$11)/2)+PROGRAMA!$I$11)</f>
        <v>0</v>
      </c>
      <c r="AY74" s="274">
        <f>PROGRAMA!$I$13*AY73*(((AY73/PROGRAMA!$I$9)*(PROGRAMA!$I$12-PROGRAMA!$I$11)/2)+PROGRAMA!$I$11)</f>
        <v>0</v>
      </c>
      <c r="AZ74" s="274">
        <f>PROGRAMA!$I$13*AZ73*(((AZ73/PROGRAMA!$I$9)*(PROGRAMA!$I$12-PROGRAMA!$I$11)/2)+PROGRAMA!$I$11)</f>
        <v>0</v>
      </c>
      <c r="BA74" s="274">
        <f>PROGRAMA!$I$13*BA73*(((BA73/PROGRAMA!$I$9)*(PROGRAMA!$I$12-PROGRAMA!$I$11)/2)+PROGRAMA!$I$11)</f>
        <v>0</v>
      </c>
      <c r="BB74" s="274">
        <f>PROGRAMA!$I$13*BB73*(((BB73/PROGRAMA!$I$9)*(PROGRAMA!$I$12-PROGRAMA!$I$11)/2)+PROGRAMA!$I$11)</f>
        <v>0</v>
      </c>
      <c r="BC74" s="274">
        <f>PROGRAMA!$I$13*BC73*(((BC73/PROGRAMA!$I$9)*(PROGRAMA!$I$12-PROGRAMA!$I$11)/2)+PROGRAMA!$I$11)</f>
        <v>0</v>
      </c>
      <c r="BD74" s="274">
        <f>PROGRAMA!$I$13*BD73*(((BD73/PROGRAMA!$I$9)*(PROGRAMA!$I$12-PROGRAMA!$I$11)/2)+PROGRAMA!$I$11)</f>
        <v>0</v>
      </c>
      <c r="BE74" s="274">
        <f>PROGRAMA!$I$13*BE73*(((BE73/PROGRAMA!$I$9)*(PROGRAMA!$I$12-PROGRAMA!$I$11)/2)+PROGRAMA!$I$11)</f>
        <v>0</v>
      </c>
      <c r="BF74" s="274">
        <f>PROGRAMA!$I$13*BF73*(((BF73/PROGRAMA!$I$9)*(PROGRAMA!$I$12-PROGRAMA!$I$11)/2)+PROGRAMA!$I$11)</f>
        <v>0</v>
      </c>
      <c r="BG74" s="274">
        <f>PROGRAMA!$I$13*BG73*(((BG73/PROGRAMA!$I$9)*(PROGRAMA!$I$12-PROGRAMA!$I$11)/2)+PROGRAMA!$I$11)</f>
        <v>0</v>
      </c>
      <c r="BH74" s="274">
        <f>PROGRAMA!$I$13*BH73*(((BH73/PROGRAMA!$I$9)*(PROGRAMA!$I$12-PROGRAMA!$I$11)/2)+PROGRAMA!$I$11)</f>
        <v>0</v>
      </c>
      <c r="BI74" s="274">
        <f>PROGRAMA!$I$13*BI73*(((BI73/PROGRAMA!$I$9)*(PROGRAMA!$I$12-PROGRAMA!$I$11)/2)+PROGRAMA!$I$11)</f>
        <v>0</v>
      </c>
      <c r="BJ74" s="274">
        <f>PROGRAMA!$I$13*BJ73*(((BJ73/PROGRAMA!$I$9)*(PROGRAMA!$I$12-PROGRAMA!$I$11)/2)+PROGRAMA!$I$11)</f>
        <v>0</v>
      </c>
      <c r="BK74" s="274">
        <f>PROGRAMA!$I$13*BK73*(((BK73/PROGRAMA!$I$9)*(PROGRAMA!$I$12-PROGRAMA!$I$11)/2)+PROGRAMA!$I$11)</f>
        <v>0</v>
      </c>
      <c r="BL74" s="274">
        <f>PROGRAMA!$I$13*BL73*(((BL73/PROGRAMA!$I$9)*(PROGRAMA!$I$12-PROGRAMA!$I$11)/2)+PROGRAMA!$I$11)</f>
        <v>0</v>
      </c>
      <c r="BM74" s="274">
        <f>PROGRAMA!$I$13*BM73*(((BM73/PROGRAMA!$I$9)*(PROGRAMA!$I$12-PROGRAMA!$I$11)/2)+PROGRAMA!$I$11)</f>
        <v>0</v>
      </c>
      <c r="BN74" s="274">
        <f>PROGRAMA!$I$13*BN73*(((BN73/PROGRAMA!$I$9)*(PROGRAMA!$I$12-PROGRAMA!$I$11)/2)+PROGRAMA!$I$11)</f>
        <v>0</v>
      </c>
      <c r="BO74" s="274">
        <f>PROGRAMA!$I$13*BO73*(((BO73/PROGRAMA!$I$9)*(PROGRAMA!$I$12-PROGRAMA!$I$11)/2)+PROGRAMA!$I$11)</f>
        <v>0</v>
      </c>
      <c r="BP74" s="274">
        <f>PROGRAMA!$I$13*BP73*(((BP73/PROGRAMA!$I$9)*(PROGRAMA!$I$12-PROGRAMA!$I$11)/2)+PROGRAMA!$I$11)</f>
        <v>0</v>
      </c>
      <c r="BQ74" s="274">
        <f>PROGRAMA!$I$13*BQ73*(((BQ73/PROGRAMA!$I$9)*(PROGRAMA!$I$12-PROGRAMA!$I$11)/2)+PROGRAMA!$I$11)</f>
        <v>0</v>
      </c>
      <c r="BR74" s="274">
        <f>PROGRAMA!$I$13*BR73*(((BR73/PROGRAMA!$I$9)*(PROGRAMA!$I$12-PROGRAMA!$I$11)/2)+PROGRAMA!$I$11)</f>
        <v>0</v>
      </c>
      <c r="BS74" s="274">
        <f>PROGRAMA!$I$13*BS73*(((BS73/PROGRAMA!$I$9)*(PROGRAMA!$I$12-PROGRAMA!$I$11)/2)+PROGRAMA!$I$11)</f>
        <v>0</v>
      </c>
      <c r="BT74" s="274">
        <f>PROGRAMA!$I$13*BT73*(((BT73/PROGRAMA!$I$9)*(PROGRAMA!$I$12-PROGRAMA!$I$11)/2)+PROGRAMA!$I$11)</f>
        <v>0</v>
      </c>
      <c r="BU74" s="274">
        <f>PROGRAMA!$I$13*BU73*(((BU73/PROGRAMA!$I$9)*(PROGRAMA!$I$12-PROGRAMA!$I$11)/2)+PROGRAMA!$I$11)</f>
        <v>0</v>
      </c>
      <c r="BV74" s="274">
        <f>PROGRAMA!$I$13*BV73*(((BV73/PROGRAMA!$I$9)*(PROGRAMA!$I$12-PROGRAMA!$I$11)/2)+PROGRAMA!$I$11)</f>
        <v>0</v>
      </c>
      <c r="BW74" s="274">
        <f>PROGRAMA!$I$13*BW73*(((BW73/PROGRAMA!$I$9)*(PROGRAMA!$I$12-PROGRAMA!$I$11)/2)+PROGRAMA!$I$11)</f>
        <v>0</v>
      </c>
      <c r="BX74" s="274">
        <f>PROGRAMA!$I$13*BX73*(((BX73/PROGRAMA!$I$9)*(PROGRAMA!$I$12-PROGRAMA!$I$11)/2)+PROGRAMA!$I$11)</f>
        <v>0</v>
      </c>
      <c r="BY74" s="274">
        <f>PROGRAMA!$I$13*BY73*(((BY73/PROGRAMA!$I$9)*(PROGRAMA!$I$12-PROGRAMA!$I$11)/2)+PROGRAMA!$I$11)</f>
        <v>0</v>
      </c>
      <c r="BZ74" s="274">
        <f>PROGRAMA!$I$13*BZ73*(((BZ73/PROGRAMA!$I$9)*(PROGRAMA!$I$12-PROGRAMA!$I$11)/2)+PROGRAMA!$I$11)</f>
        <v>0</v>
      </c>
      <c r="CA74" s="274">
        <f>PROGRAMA!$I$13*CA73*(((CA73/PROGRAMA!$I$9)*(PROGRAMA!$I$12-PROGRAMA!$I$11)/2)+PROGRAMA!$I$11)</f>
        <v>0</v>
      </c>
      <c r="CB74" s="274">
        <f>PROGRAMA!$I$13*CB73*(((CB73/PROGRAMA!$I$9)*(PROGRAMA!$I$12-PROGRAMA!$I$11)/2)+PROGRAMA!$I$11)</f>
        <v>0</v>
      </c>
      <c r="CC74" s="274">
        <f>PROGRAMA!$I$13*CC73*(((CC73/PROGRAMA!$I$9)*(PROGRAMA!$I$12-PROGRAMA!$I$11)/2)+PROGRAMA!$I$11)</f>
        <v>0</v>
      </c>
      <c r="CD74" s="274">
        <f>PROGRAMA!$I$13*CD73*(((CD73/PROGRAMA!$I$9)*(PROGRAMA!$I$12-PROGRAMA!$I$11)/2)+PROGRAMA!$I$11)</f>
        <v>0</v>
      </c>
      <c r="CE74" s="274">
        <f>PROGRAMA!$I$13*CE73*(((CE73/PROGRAMA!$I$9)*(PROGRAMA!$I$12-PROGRAMA!$I$11)/2)+PROGRAMA!$I$11)</f>
        <v>0</v>
      </c>
      <c r="CF74" s="274">
        <f>PROGRAMA!$I$13*CF73*(((CF73/PROGRAMA!$I$9)*(PROGRAMA!$I$12-PROGRAMA!$I$11)/2)+PROGRAMA!$I$11)</f>
        <v>0</v>
      </c>
    </row>
    <row r="75" spans="2:84" ht="15" customHeight="1" thickBot="1" x14ac:dyDescent="0.35">
      <c r="B75" s="985"/>
      <c r="C75" s="986" t="s">
        <v>208</v>
      </c>
      <c r="D75" s="275" t="s">
        <v>122</v>
      </c>
      <c r="E75" s="290"/>
      <c r="F75" s="290"/>
      <c r="G75" s="290"/>
      <c r="H75" s="290"/>
      <c r="I75" s="290"/>
      <c r="J75" s="290"/>
      <c r="K75" s="290"/>
      <c r="L75" s="290"/>
      <c r="M75" s="290"/>
      <c r="N75" s="290"/>
      <c r="O75" s="290"/>
      <c r="P75" s="290"/>
      <c r="Q75" s="290"/>
      <c r="R75" s="290"/>
      <c r="S75" s="290"/>
      <c r="T75" s="290"/>
      <c r="U75" s="290"/>
      <c r="V75" s="290"/>
      <c r="W75" s="290"/>
      <c r="X75" s="290"/>
      <c r="Y75" s="290"/>
      <c r="Z75" s="290"/>
      <c r="AA75" s="290"/>
      <c r="AB75" s="290"/>
      <c r="AC75" s="290"/>
      <c r="AD75" s="290"/>
      <c r="AE75" s="290"/>
      <c r="AF75" s="290"/>
      <c r="AG75" s="290"/>
      <c r="AH75" s="290"/>
      <c r="AI75" s="290"/>
      <c r="AJ75" s="290"/>
      <c r="AK75" s="290"/>
      <c r="AL75" s="290"/>
      <c r="AM75" s="290"/>
      <c r="AN75" s="290"/>
      <c r="AO75" s="290"/>
      <c r="AP75" s="290"/>
      <c r="AQ75" s="290"/>
      <c r="AR75" s="290"/>
      <c r="AS75" s="290"/>
      <c r="AT75" s="290"/>
      <c r="AU75" s="290"/>
      <c r="AV75" s="290"/>
      <c r="AW75" s="290"/>
      <c r="AX75" s="290"/>
      <c r="AY75" s="290"/>
      <c r="AZ75" s="290"/>
      <c r="BA75" s="290"/>
      <c r="BB75" s="290"/>
      <c r="BC75" s="290"/>
      <c r="BD75" s="290"/>
      <c r="BE75" s="290"/>
      <c r="BF75" s="290"/>
      <c r="BG75" s="290"/>
      <c r="BH75" s="290"/>
      <c r="BI75" s="290"/>
      <c r="BJ75" s="290"/>
      <c r="BK75" s="290"/>
      <c r="BL75" s="290"/>
      <c r="BM75" s="290"/>
      <c r="BN75" s="290"/>
      <c r="BO75" s="290"/>
      <c r="BP75" s="290"/>
      <c r="BQ75" s="290"/>
      <c r="BR75" s="290"/>
      <c r="BS75" s="290"/>
      <c r="BT75" s="290"/>
      <c r="BU75" s="290"/>
      <c r="BV75" s="290"/>
      <c r="BW75" s="290"/>
      <c r="BX75" s="290"/>
      <c r="BY75" s="290"/>
      <c r="BZ75" s="290"/>
      <c r="CA75" s="290"/>
      <c r="CB75" s="290"/>
      <c r="CC75" s="290"/>
      <c r="CD75" s="290"/>
      <c r="CE75" s="290"/>
      <c r="CF75" s="290"/>
    </row>
    <row r="76" spans="2:84" ht="15" customHeight="1" thickBot="1" x14ac:dyDescent="0.35">
      <c r="B76" s="985"/>
      <c r="C76" s="986"/>
      <c r="D76" s="276" t="s">
        <v>164</v>
      </c>
      <c r="E76" s="274">
        <f>PROGRAMA!$I$13*E75*(((E75/PROGRAMA!$I$9)*(PROGRAMA!$I$12-PROGRAMA!$I$11)/2)+PROGRAMA!$I$11)</f>
        <v>0</v>
      </c>
      <c r="F76" s="274">
        <f>PROGRAMA!$I$13*F75*(((F75/PROGRAMA!$I$9)*(PROGRAMA!$I$12-PROGRAMA!$I$11)/2)+PROGRAMA!$I$11)</f>
        <v>0</v>
      </c>
      <c r="G76" s="274">
        <f>PROGRAMA!$I$13*G75*(((G75/PROGRAMA!$I$9)*(PROGRAMA!$I$12-PROGRAMA!$I$11)/2)+PROGRAMA!$I$11)</f>
        <v>0</v>
      </c>
      <c r="H76" s="274">
        <f>PROGRAMA!$I$13*H75*(((H75/PROGRAMA!$I$9)*(PROGRAMA!$I$12-PROGRAMA!$I$11)/2)+PROGRAMA!$I$11)</f>
        <v>0</v>
      </c>
      <c r="I76" s="274">
        <f>PROGRAMA!$I$13*I75*(((I75/PROGRAMA!$I$9)*(PROGRAMA!$I$12-PROGRAMA!$I$11)/2)+PROGRAMA!$I$11)</f>
        <v>0</v>
      </c>
      <c r="J76" s="274">
        <f>PROGRAMA!$I$13*J75*(((J75/PROGRAMA!$I$9)*(PROGRAMA!$I$12-PROGRAMA!$I$11)/2)+PROGRAMA!$I$11)</f>
        <v>0</v>
      </c>
      <c r="K76" s="274">
        <f>PROGRAMA!$I$13*K75*(((K75/PROGRAMA!$I$9)*(PROGRAMA!$I$12-PROGRAMA!$I$11)/2)+PROGRAMA!$I$11)</f>
        <v>0</v>
      </c>
      <c r="L76" s="274">
        <f>PROGRAMA!$I$13*L75*(((L75/PROGRAMA!$I$9)*(PROGRAMA!$I$12-PROGRAMA!$I$11)/2)+PROGRAMA!$I$11)</f>
        <v>0</v>
      </c>
      <c r="M76" s="274">
        <f>PROGRAMA!$I$13*M75*(((M75/PROGRAMA!$I$9)*(PROGRAMA!$I$12-PROGRAMA!$I$11)/2)+PROGRAMA!$I$11)</f>
        <v>0</v>
      </c>
      <c r="N76" s="274">
        <f>PROGRAMA!$I$13*N75*(((N75/PROGRAMA!$I$9)*(PROGRAMA!$I$12-PROGRAMA!$I$11)/2)+PROGRAMA!$I$11)</f>
        <v>0</v>
      </c>
      <c r="O76" s="274">
        <f>PROGRAMA!$I$13*O75*(((O75/PROGRAMA!$I$9)*(PROGRAMA!$I$12-PROGRAMA!$I$11)/2)+PROGRAMA!$I$11)</f>
        <v>0</v>
      </c>
      <c r="P76" s="274">
        <f>PROGRAMA!$I$13*P75*(((P75/PROGRAMA!$I$9)*(PROGRAMA!$I$12-PROGRAMA!$I$11)/2)+PROGRAMA!$I$11)</f>
        <v>0</v>
      </c>
      <c r="Q76" s="274">
        <f>PROGRAMA!$I$13*Q75*(((Q75/PROGRAMA!$I$9)*(PROGRAMA!$I$12-PROGRAMA!$I$11)/2)+PROGRAMA!$I$11)</f>
        <v>0</v>
      </c>
      <c r="R76" s="274">
        <f>PROGRAMA!$I$13*R75*(((R75/PROGRAMA!$I$9)*(PROGRAMA!$I$12-PROGRAMA!$I$11)/2)+PROGRAMA!$I$11)</f>
        <v>0</v>
      </c>
      <c r="S76" s="274">
        <f>PROGRAMA!$I$13*S75*(((S75/PROGRAMA!$I$9)*(PROGRAMA!$I$12-PROGRAMA!$I$11)/2)+PROGRAMA!$I$11)</f>
        <v>0</v>
      </c>
      <c r="T76" s="274">
        <f>PROGRAMA!$I$13*T75*(((T75/PROGRAMA!$I$9)*(PROGRAMA!$I$12-PROGRAMA!$I$11)/2)+PROGRAMA!$I$11)</f>
        <v>0</v>
      </c>
      <c r="U76" s="274">
        <f>PROGRAMA!$I$13*U75*(((U75/PROGRAMA!$I$9)*(PROGRAMA!$I$12-PROGRAMA!$I$11)/2)+PROGRAMA!$I$11)</f>
        <v>0</v>
      </c>
      <c r="V76" s="274">
        <f>PROGRAMA!$I$13*V75*(((V75/PROGRAMA!$I$9)*(PROGRAMA!$I$12-PROGRAMA!$I$11)/2)+PROGRAMA!$I$11)</f>
        <v>0</v>
      </c>
      <c r="W76" s="274">
        <f>PROGRAMA!$I$13*W75*(((W75/PROGRAMA!$I$9)*(PROGRAMA!$I$12-PROGRAMA!$I$11)/2)+PROGRAMA!$I$11)</f>
        <v>0</v>
      </c>
      <c r="X76" s="274">
        <f>PROGRAMA!$I$13*X75*(((X75/PROGRAMA!$I$9)*(PROGRAMA!$I$12-PROGRAMA!$I$11)/2)+PROGRAMA!$I$11)</f>
        <v>0</v>
      </c>
      <c r="Y76" s="274">
        <f>PROGRAMA!$I$13*Y75*(((Y75/PROGRAMA!$I$9)*(PROGRAMA!$I$12-PROGRAMA!$I$11)/2)+PROGRAMA!$I$11)</f>
        <v>0</v>
      </c>
      <c r="Z76" s="274">
        <f>PROGRAMA!$I$13*Z75*(((Z75/PROGRAMA!$I$9)*(PROGRAMA!$I$12-PROGRAMA!$I$11)/2)+PROGRAMA!$I$11)</f>
        <v>0</v>
      </c>
      <c r="AA76" s="274">
        <f>PROGRAMA!$I$13*AA75*(((AA75/PROGRAMA!$I$9)*(PROGRAMA!$I$12-PROGRAMA!$I$11)/2)+PROGRAMA!$I$11)</f>
        <v>0</v>
      </c>
      <c r="AB76" s="274">
        <f>PROGRAMA!$I$13*AB75*(((AB75/PROGRAMA!$I$9)*(PROGRAMA!$I$12-PROGRAMA!$I$11)/2)+PROGRAMA!$I$11)</f>
        <v>0</v>
      </c>
      <c r="AC76" s="274">
        <f>PROGRAMA!$I$13*AC75*(((AC75/PROGRAMA!$I$9)*(PROGRAMA!$I$12-PROGRAMA!$I$11)/2)+PROGRAMA!$I$11)</f>
        <v>0</v>
      </c>
      <c r="AD76" s="274">
        <f>PROGRAMA!$I$13*AD75*(((AD75/PROGRAMA!$I$9)*(PROGRAMA!$I$12-PROGRAMA!$I$11)/2)+PROGRAMA!$I$11)</f>
        <v>0</v>
      </c>
      <c r="AE76" s="274">
        <f>PROGRAMA!$I$13*AE75*(((AE75/PROGRAMA!$I$9)*(PROGRAMA!$I$12-PROGRAMA!$I$11)/2)+PROGRAMA!$I$11)</f>
        <v>0</v>
      </c>
      <c r="AF76" s="274">
        <f>PROGRAMA!$I$13*AF75*(((AF75/PROGRAMA!$I$9)*(PROGRAMA!$I$12-PROGRAMA!$I$11)/2)+PROGRAMA!$I$11)</f>
        <v>0</v>
      </c>
      <c r="AG76" s="274">
        <f>PROGRAMA!$I$13*AG75*(((AG75/PROGRAMA!$I$9)*(PROGRAMA!$I$12-PROGRAMA!$I$11)/2)+PROGRAMA!$I$11)</f>
        <v>0</v>
      </c>
      <c r="AH76" s="274">
        <f>PROGRAMA!$I$13*AH75*(((AH75/PROGRAMA!$I$9)*(PROGRAMA!$I$12-PROGRAMA!$I$11)/2)+PROGRAMA!$I$11)</f>
        <v>0</v>
      </c>
      <c r="AI76" s="274">
        <f>PROGRAMA!$I$13*AI75*(((AI75/PROGRAMA!$I$9)*(PROGRAMA!$I$12-PROGRAMA!$I$11)/2)+PROGRAMA!$I$11)</f>
        <v>0</v>
      </c>
      <c r="AJ76" s="274">
        <f>PROGRAMA!$I$13*AJ75*(((AJ75/PROGRAMA!$I$9)*(PROGRAMA!$I$12-PROGRAMA!$I$11)/2)+PROGRAMA!$I$11)</f>
        <v>0</v>
      </c>
      <c r="AK76" s="274">
        <f>PROGRAMA!$I$13*AK75*(((AK75/PROGRAMA!$I$9)*(PROGRAMA!$I$12-PROGRAMA!$I$11)/2)+PROGRAMA!$I$11)</f>
        <v>0</v>
      </c>
      <c r="AL76" s="274">
        <f>PROGRAMA!$I$13*AL75*(((AL75/PROGRAMA!$I$9)*(PROGRAMA!$I$12-PROGRAMA!$I$11)/2)+PROGRAMA!$I$11)</f>
        <v>0</v>
      </c>
      <c r="AM76" s="274">
        <f>PROGRAMA!$I$13*AM75*(((AM75/PROGRAMA!$I$9)*(PROGRAMA!$I$12-PROGRAMA!$I$11)/2)+PROGRAMA!$I$11)</f>
        <v>0</v>
      </c>
      <c r="AN76" s="274">
        <f>PROGRAMA!$I$13*AN75*(((AN75/PROGRAMA!$I$9)*(PROGRAMA!$I$12-PROGRAMA!$I$11)/2)+PROGRAMA!$I$11)</f>
        <v>0</v>
      </c>
      <c r="AO76" s="274">
        <f>PROGRAMA!$I$13*AO75*(((AO75/PROGRAMA!$I$9)*(PROGRAMA!$I$12-PROGRAMA!$I$11)/2)+PROGRAMA!$I$11)</f>
        <v>0</v>
      </c>
      <c r="AP76" s="274">
        <f>PROGRAMA!$I$13*AP75*(((AP75/PROGRAMA!$I$9)*(PROGRAMA!$I$12-PROGRAMA!$I$11)/2)+PROGRAMA!$I$11)</f>
        <v>0</v>
      </c>
      <c r="AQ76" s="274">
        <f>PROGRAMA!$I$13*AQ75*(((AQ75/PROGRAMA!$I$9)*(PROGRAMA!$I$12-PROGRAMA!$I$11)/2)+PROGRAMA!$I$11)</f>
        <v>0</v>
      </c>
      <c r="AR76" s="274">
        <f>PROGRAMA!$I$13*AR75*(((AR75/PROGRAMA!$I$9)*(PROGRAMA!$I$12-PROGRAMA!$I$11)/2)+PROGRAMA!$I$11)</f>
        <v>0</v>
      </c>
      <c r="AS76" s="274">
        <f>PROGRAMA!$I$13*AS75*(((AS75/PROGRAMA!$I$9)*(PROGRAMA!$I$12-PROGRAMA!$I$11)/2)+PROGRAMA!$I$11)</f>
        <v>0</v>
      </c>
      <c r="AT76" s="274">
        <f>PROGRAMA!$I$13*AT75*(((AT75/PROGRAMA!$I$9)*(PROGRAMA!$I$12-PROGRAMA!$I$11)/2)+PROGRAMA!$I$11)</f>
        <v>0</v>
      </c>
      <c r="AU76" s="274">
        <f>PROGRAMA!$I$13*AU75*(((AU75/PROGRAMA!$I$9)*(PROGRAMA!$I$12-PROGRAMA!$I$11)/2)+PROGRAMA!$I$11)</f>
        <v>0</v>
      </c>
      <c r="AV76" s="274">
        <f>PROGRAMA!$I$13*AV75*(((AV75/PROGRAMA!$I$9)*(PROGRAMA!$I$12-PROGRAMA!$I$11)/2)+PROGRAMA!$I$11)</f>
        <v>0</v>
      </c>
      <c r="AW76" s="274">
        <f>PROGRAMA!$I$13*AW75*(((AW75/PROGRAMA!$I$9)*(PROGRAMA!$I$12-PROGRAMA!$I$11)/2)+PROGRAMA!$I$11)</f>
        <v>0</v>
      </c>
      <c r="AX76" s="274">
        <f>PROGRAMA!$I$13*AX75*(((AX75/PROGRAMA!$I$9)*(PROGRAMA!$I$12-PROGRAMA!$I$11)/2)+PROGRAMA!$I$11)</f>
        <v>0</v>
      </c>
      <c r="AY76" s="274">
        <f>PROGRAMA!$I$13*AY75*(((AY75/PROGRAMA!$I$9)*(PROGRAMA!$I$12-PROGRAMA!$I$11)/2)+PROGRAMA!$I$11)</f>
        <v>0</v>
      </c>
      <c r="AZ76" s="274">
        <f>PROGRAMA!$I$13*AZ75*(((AZ75/PROGRAMA!$I$9)*(PROGRAMA!$I$12-PROGRAMA!$I$11)/2)+PROGRAMA!$I$11)</f>
        <v>0</v>
      </c>
      <c r="BA76" s="274">
        <f>PROGRAMA!$I$13*BA75*(((BA75/PROGRAMA!$I$9)*(PROGRAMA!$I$12-PROGRAMA!$I$11)/2)+PROGRAMA!$I$11)</f>
        <v>0</v>
      </c>
      <c r="BB76" s="274">
        <f>PROGRAMA!$I$13*BB75*(((BB75/PROGRAMA!$I$9)*(PROGRAMA!$I$12-PROGRAMA!$I$11)/2)+PROGRAMA!$I$11)</f>
        <v>0</v>
      </c>
      <c r="BC76" s="274">
        <f>PROGRAMA!$I$13*BC75*(((BC75/PROGRAMA!$I$9)*(PROGRAMA!$I$12-PROGRAMA!$I$11)/2)+PROGRAMA!$I$11)</f>
        <v>0</v>
      </c>
      <c r="BD76" s="274">
        <f>PROGRAMA!$I$13*BD75*(((BD75/PROGRAMA!$I$9)*(PROGRAMA!$I$12-PROGRAMA!$I$11)/2)+PROGRAMA!$I$11)</f>
        <v>0</v>
      </c>
      <c r="BE76" s="274">
        <f>PROGRAMA!$I$13*BE75*(((BE75/PROGRAMA!$I$9)*(PROGRAMA!$I$12-PROGRAMA!$I$11)/2)+PROGRAMA!$I$11)</f>
        <v>0</v>
      </c>
      <c r="BF76" s="274">
        <f>PROGRAMA!$I$13*BF75*(((BF75/PROGRAMA!$I$9)*(PROGRAMA!$I$12-PROGRAMA!$I$11)/2)+PROGRAMA!$I$11)</f>
        <v>0</v>
      </c>
      <c r="BG76" s="274">
        <f>PROGRAMA!$I$13*BG75*(((BG75/PROGRAMA!$I$9)*(PROGRAMA!$I$12-PROGRAMA!$I$11)/2)+PROGRAMA!$I$11)</f>
        <v>0</v>
      </c>
      <c r="BH76" s="274">
        <f>PROGRAMA!$I$13*BH75*(((BH75/PROGRAMA!$I$9)*(PROGRAMA!$I$12-PROGRAMA!$I$11)/2)+PROGRAMA!$I$11)</f>
        <v>0</v>
      </c>
      <c r="BI76" s="274">
        <f>PROGRAMA!$I$13*BI75*(((BI75/PROGRAMA!$I$9)*(PROGRAMA!$I$12-PROGRAMA!$I$11)/2)+PROGRAMA!$I$11)</f>
        <v>0</v>
      </c>
      <c r="BJ76" s="274">
        <f>PROGRAMA!$I$13*BJ75*(((BJ75/PROGRAMA!$I$9)*(PROGRAMA!$I$12-PROGRAMA!$I$11)/2)+PROGRAMA!$I$11)</f>
        <v>0</v>
      </c>
      <c r="BK76" s="274">
        <f>PROGRAMA!$I$13*BK75*(((BK75/PROGRAMA!$I$9)*(PROGRAMA!$I$12-PROGRAMA!$I$11)/2)+PROGRAMA!$I$11)</f>
        <v>0</v>
      </c>
      <c r="BL76" s="274">
        <f>PROGRAMA!$I$13*BL75*(((BL75/PROGRAMA!$I$9)*(PROGRAMA!$I$12-PROGRAMA!$I$11)/2)+PROGRAMA!$I$11)</f>
        <v>0</v>
      </c>
      <c r="BM76" s="274">
        <f>PROGRAMA!$I$13*BM75*(((BM75/PROGRAMA!$I$9)*(PROGRAMA!$I$12-PROGRAMA!$I$11)/2)+PROGRAMA!$I$11)</f>
        <v>0</v>
      </c>
      <c r="BN76" s="274">
        <f>PROGRAMA!$I$13*BN75*(((BN75/PROGRAMA!$I$9)*(PROGRAMA!$I$12-PROGRAMA!$I$11)/2)+PROGRAMA!$I$11)</f>
        <v>0</v>
      </c>
      <c r="BO76" s="274">
        <f>PROGRAMA!$I$13*BO75*(((BO75/PROGRAMA!$I$9)*(PROGRAMA!$I$12-PROGRAMA!$I$11)/2)+PROGRAMA!$I$11)</f>
        <v>0</v>
      </c>
      <c r="BP76" s="274">
        <f>PROGRAMA!$I$13*BP75*(((BP75/PROGRAMA!$I$9)*(PROGRAMA!$I$12-PROGRAMA!$I$11)/2)+PROGRAMA!$I$11)</f>
        <v>0</v>
      </c>
      <c r="BQ76" s="274">
        <f>PROGRAMA!$I$13*BQ75*(((BQ75/PROGRAMA!$I$9)*(PROGRAMA!$I$12-PROGRAMA!$I$11)/2)+PROGRAMA!$I$11)</f>
        <v>0</v>
      </c>
      <c r="BR76" s="274">
        <f>PROGRAMA!$I$13*BR75*(((BR75/PROGRAMA!$I$9)*(PROGRAMA!$I$12-PROGRAMA!$I$11)/2)+PROGRAMA!$I$11)</f>
        <v>0</v>
      </c>
      <c r="BS76" s="274">
        <f>PROGRAMA!$I$13*BS75*(((BS75/PROGRAMA!$I$9)*(PROGRAMA!$I$12-PROGRAMA!$I$11)/2)+PROGRAMA!$I$11)</f>
        <v>0</v>
      </c>
      <c r="BT76" s="274">
        <f>PROGRAMA!$I$13*BT75*(((BT75/PROGRAMA!$I$9)*(PROGRAMA!$I$12-PROGRAMA!$I$11)/2)+PROGRAMA!$I$11)</f>
        <v>0</v>
      </c>
      <c r="BU76" s="274">
        <f>PROGRAMA!$I$13*BU75*(((BU75/PROGRAMA!$I$9)*(PROGRAMA!$I$12-PROGRAMA!$I$11)/2)+PROGRAMA!$I$11)</f>
        <v>0</v>
      </c>
      <c r="BV76" s="274">
        <f>PROGRAMA!$I$13*BV75*(((BV75/PROGRAMA!$I$9)*(PROGRAMA!$I$12-PROGRAMA!$I$11)/2)+PROGRAMA!$I$11)</f>
        <v>0</v>
      </c>
      <c r="BW76" s="274">
        <f>PROGRAMA!$I$13*BW75*(((BW75/PROGRAMA!$I$9)*(PROGRAMA!$I$12-PROGRAMA!$I$11)/2)+PROGRAMA!$I$11)</f>
        <v>0</v>
      </c>
      <c r="BX76" s="274">
        <f>PROGRAMA!$I$13*BX75*(((BX75/PROGRAMA!$I$9)*(PROGRAMA!$I$12-PROGRAMA!$I$11)/2)+PROGRAMA!$I$11)</f>
        <v>0</v>
      </c>
      <c r="BY76" s="274">
        <f>PROGRAMA!$I$13*BY75*(((BY75/PROGRAMA!$I$9)*(PROGRAMA!$I$12-PROGRAMA!$I$11)/2)+PROGRAMA!$I$11)</f>
        <v>0</v>
      </c>
      <c r="BZ76" s="274">
        <f>PROGRAMA!$I$13*BZ75*(((BZ75/PROGRAMA!$I$9)*(PROGRAMA!$I$12-PROGRAMA!$I$11)/2)+PROGRAMA!$I$11)</f>
        <v>0</v>
      </c>
      <c r="CA76" s="274">
        <f>PROGRAMA!$I$13*CA75*(((CA75/PROGRAMA!$I$9)*(PROGRAMA!$I$12-PROGRAMA!$I$11)/2)+PROGRAMA!$I$11)</f>
        <v>0</v>
      </c>
      <c r="CB76" s="274">
        <f>PROGRAMA!$I$13*CB75*(((CB75/PROGRAMA!$I$9)*(PROGRAMA!$I$12-PROGRAMA!$I$11)/2)+PROGRAMA!$I$11)</f>
        <v>0</v>
      </c>
      <c r="CC76" s="274">
        <f>PROGRAMA!$I$13*CC75*(((CC75/PROGRAMA!$I$9)*(PROGRAMA!$I$12-PROGRAMA!$I$11)/2)+PROGRAMA!$I$11)</f>
        <v>0</v>
      </c>
      <c r="CD76" s="274">
        <f>PROGRAMA!$I$13*CD75*(((CD75/PROGRAMA!$I$9)*(PROGRAMA!$I$12-PROGRAMA!$I$11)/2)+PROGRAMA!$I$11)</f>
        <v>0</v>
      </c>
      <c r="CE76" s="274">
        <f>PROGRAMA!$I$13*CE75*(((CE75/PROGRAMA!$I$9)*(PROGRAMA!$I$12-PROGRAMA!$I$11)/2)+PROGRAMA!$I$11)</f>
        <v>0</v>
      </c>
      <c r="CF76" s="274">
        <f>PROGRAMA!$I$13*CF75*(((CF75/PROGRAMA!$I$9)*(PROGRAMA!$I$12-PROGRAMA!$I$11)/2)+PROGRAMA!$I$11)</f>
        <v>0</v>
      </c>
    </row>
    <row r="77" spans="2:84" ht="15" customHeight="1" thickBot="1" x14ac:dyDescent="0.35">
      <c r="B77" s="985"/>
      <c r="C77" s="987" t="s">
        <v>209</v>
      </c>
      <c r="D77" s="272" t="s">
        <v>122</v>
      </c>
      <c r="E77" s="290"/>
      <c r="F77" s="290"/>
      <c r="G77" s="290"/>
      <c r="H77" s="290"/>
      <c r="I77" s="290"/>
      <c r="J77" s="290"/>
      <c r="K77" s="290"/>
      <c r="L77" s="290"/>
      <c r="M77" s="290"/>
      <c r="N77" s="290"/>
      <c r="O77" s="290"/>
      <c r="P77" s="290"/>
      <c r="Q77" s="290"/>
      <c r="R77" s="290"/>
      <c r="S77" s="290"/>
      <c r="T77" s="290"/>
      <c r="U77" s="290"/>
      <c r="V77" s="290"/>
      <c r="W77" s="290"/>
      <c r="X77" s="290"/>
      <c r="Y77" s="290"/>
      <c r="Z77" s="290"/>
      <c r="AA77" s="290"/>
      <c r="AB77" s="290"/>
      <c r="AC77" s="290"/>
      <c r="AD77" s="290"/>
      <c r="AE77" s="290"/>
      <c r="AF77" s="290"/>
      <c r="AG77" s="290"/>
      <c r="AH77" s="290"/>
      <c r="AI77" s="290"/>
      <c r="AJ77" s="290"/>
      <c r="AK77" s="290"/>
      <c r="AL77" s="290"/>
      <c r="AM77" s="290"/>
      <c r="AN77" s="290"/>
      <c r="AO77" s="290"/>
      <c r="AP77" s="290"/>
      <c r="AQ77" s="290"/>
      <c r="AR77" s="290"/>
      <c r="AS77" s="290"/>
      <c r="AT77" s="290"/>
      <c r="AU77" s="290"/>
      <c r="AV77" s="290"/>
      <c r="AW77" s="290"/>
      <c r="AX77" s="290"/>
      <c r="AY77" s="290"/>
      <c r="AZ77" s="290"/>
      <c r="BA77" s="290"/>
      <c r="BB77" s="290"/>
      <c r="BC77" s="290"/>
      <c r="BD77" s="290"/>
      <c r="BE77" s="290"/>
      <c r="BF77" s="290"/>
      <c r="BG77" s="290"/>
      <c r="BH77" s="290"/>
      <c r="BI77" s="290"/>
      <c r="BJ77" s="290"/>
      <c r="BK77" s="290"/>
      <c r="BL77" s="290"/>
      <c r="BM77" s="290"/>
      <c r="BN77" s="290"/>
      <c r="BO77" s="290"/>
      <c r="BP77" s="290"/>
      <c r="BQ77" s="290"/>
      <c r="BR77" s="290"/>
      <c r="BS77" s="290"/>
      <c r="BT77" s="290"/>
      <c r="BU77" s="290"/>
      <c r="BV77" s="290"/>
      <c r="BW77" s="290"/>
      <c r="BX77" s="290"/>
      <c r="BY77" s="290"/>
      <c r="BZ77" s="290"/>
      <c r="CA77" s="290"/>
      <c r="CB77" s="290"/>
      <c r="CC77" s="290"/>
      <c r="CD77" s="290"/>
      <c r="CE77" s="290"/>
      <c r="CF77" s="290"/>
    </row>
    <row r="78" spans="2:84" ht="15" customHeight="1" thickBot="1" x14ac:dyDescent="0.35">
      <c r="B78" s="985"/>
      <c r="C78" s="987"/>
      <c r="D78" s="273" t="s">
        <v>174</v>
      </c>
      <c r="E78" s="274">
        <f>PROGRAMA!$I$13*E77*(((E77/PROGRAMA!$I$9)*(PROGRAMA!$I$12-PROGRAMA!$I$11)/2)+PROGRAMA!$I$11)</f>
        <v>0</v>
      </c>
      <c r="F78" s="274">
        <f>PROGRAMA!$I$13*F77*(((F77/PROGRAMA!$I$9)*(PROGRAMA!$I$12-PROGRAMA!$I$11)/2)+PROGRAMA!$I$11)</f>
        <v>0</v>
      </c>
      <c r="G78" s="274">
        <f>PROGRAMA!$I$13*G77*(((G77/PROGRAMA!$I$9)*(PROGRAMA!$I$12-PROGRAMA!$I$11)/2)+PROGRAMA!$I$11)</f>
        <v>0</v>
      </c>
      <c r="H78" s="274">
        <f>PROGRAMA!$I$13*H77*(((H77/PROGRAMA!$I$9)*(PROGRAMA!$I$12-PROGRAMA!$I$11)/2)+PROGRAMA!$I$11)</f>
        <v>0</v>
      </c>
      <c r="I78" s="274">
        <f>PROGRAMA!$I$13*I77*(((I77/PROGRAMA!$I$9)*(PROGRAMA!$I$12-PROGRAMA!$I$11)/2)+PROGRAMA!$I$11)</f>
        <v>0</v>
      </c>
      <c r="J78" s="274">
        <f>PROGRAMA!$I$13*J77*(((J77/PROGRAMA!$I$9)*(PROGRAMA!$I$12-PROGRAMA!$I$11)/2)+PROGRAMA!$I$11)</f>
        <v>0</v>
      </c>
      <c r="K78" s="274">
        <f>PROGRAMA!$I$13*K77*(((K77/PROGRAMA!$I$9)*(PROGRAMA!$I$12-PROGRAMA!$I$11)/2)+PROGRAMA!$I$11)</f>
        <v>0</v>
      </c>
      <c r="L78" s="274">
        <f>PROGRAMA!$I$13*L77*(((L77/PROGRAMA!$I$9)*(PROGRAMA!$I$12-PROGRAMA!$I$11)/2)+PROGRAMA!$I$11)</f>
        <v>0</v>
      </c>
      <c r="M78" s="274">
        <f>PROGRAMA!$I$13*M77*(((M77/PROGRAMA!$I$9)*(PROGRAMA!$I$12-PROGRAMA!$I$11)/2)+PROGRAMA!$I$11)</f>
        <v>0</v>
      </c>
      <c r="N78" s="274">
        <f>PROGRAMA!$I$13*N77*(((N77/PROGRAMA!$I$9)*(PROGRAMA!$I$12-PROGRAMA!$I$11)/2)+PROGRAMA!$I$11)</f>
        <v>0</v>
      </c>
      <c r="O78" s="274">
        <f>PROGRAMA!$I$13*O77*(((O77/PROGRAMA!$I$9)*(PROGRAMA!$I$12-PROGRAMA!$I$11)/2)+PROGRAMA!$I$11)</f>
        <v>0</v>
      </c>
      <c r="P78" s="274">
        <f>PROGRAMA!$I$13*P77*(((P77/PROGRAMA!$I$9)*(PROGRAMA!$I$12-PROGRAMA!$I$11)/2)+PROGRAMA!$I$11)</f>
        <v>0</v>
      </c>
      <c r="Q78" s="274">
        <f>PROGRAMA!$I$13*Q77*(((Q77/PROGRAMA!$I$9)*(PROGRAMA!$I$12-PROGRAMA!$I$11)/2)+PROGRAMA!$I$11)</f>
        <v>0</v>
      </c>
      <c r="R78" s="274">
        <f>PROGRAMA!$I$13*R77*(((R77/PROGRAMA!$I$9)*(PROGRAMA!$I$12-PROGRAMA!$I$11)/2)+PROGRAMA!$I$11)</f>
        <v>0</v>
      </c>
      <c r="S78" s="274">
        <f>PROGRAMA!$I$13*S77*(((S77/PROGRAMA!$I$9)*(PROGRAMA!$I$12-PROGRAMA!$I$11)/2)+PROGRAMA!$I$11)</f>
        <v>0</v>
      </c>
      <c r="T78" s="274">
        <f>PROGRAMA!$I$13*T77*(((T77/PROGRAMA!$I$9)*(PROGRAMA!$I$12-PROGRAMA!$I$11)/2)+PROGRAMA!$I$11)</f>
        <v>0</v>
      </c>
      <c r="U78" s="274">
        <f>PROGRAMA!$I$13*U77*(((U77/PROGRAMA!$I$9)*(PROGRAMA!$I$12-PROGRAMA!$I$11)/2)+PROGRAMA!$I$11)</f>
        <v>0</v>
      </c>
      <c r="V78" s="274">
        <f>PROGRAMA!$I$13*V77*(((V77/PROGRAMA!$I$9)*(PROGRAMA!$I$12-PROGRAMA!$I$11)/2)+PROGRAMA!$I$11)</f>
        <v>0</v>
      </c>
      <c r="W78" s="274">
        <f>PROGRAMA!$I$13*W77*(((W77/PROGRAMA!$I$9)*(PROGRAMA!$I$12-PROGRAMA!$I$11)/2)+PROGRAMA!$I$11)</f>
        <v>0</v>
      </c>
      <c r="X78" s="274">
        <f>PROGRAMA!$I$13*X77*(((X77/PROGRAMA!$I$9)*(PROGRAMA!$I$12-PROGRAMA!$I$11)/2)+PROGRAMA!$I$11)</f>
        <v>0</v>
      </c>
      <c r="Y78" s="274">
        <f>PROGRAMA!$I$13*Y77*(((Y77/PROGRAMA!$I$9)*(PROGRAMA!$I$12-PROGRAMA!$I$11)/2)+PROGRAMA!$I$11)</f>
        <v>0</v>
      </c>
      <c r="Z78" s="274">
        <f>PROGRAMA!$I$13*Z77*(((Z77/PROGRAMA!$I$9)*(PROGRAMA!$I$12-PROGRAMA!$I$11)/2)+PROGRAMA!$I$11)</f>
        <v>0</v>
      </c>
      <c r="AA78" s="274">
        <f>PROGRAMA!$I$13*AA77*(((AA77/PROGRAMA!$I$9)*(PROGRAMA!$I$12-PROGRAMA!$I$11)/2)+PROGRAMA!$I$11)</f>
        <v>0</v>
      </c>
      <c r="AB78" s="274">
        <f>PROGRAMA!$I$13*AB77*(((AB77/PROGRAMA!$I$9)*(PROGRAMA!$I$12-PROGRAMA!$I$11)/2)+PROGRAMA!$I$11)</f>
        <v>0</v>
      </c>
      <c r="AC78" s="274">
        <f>PROGRAMA!$I$13*AC77*(((AC77/PROGRAMA!$I$9)*(PROGRAMA!$I$12-PROGRAMA!$I$11)/2)+PROGRAMA!$I$11)</f>
        <v>0</v>
      </c>
      <c r="AD78" s="274">
        <f>PROGRAMA!$I$13*AD77*(((AD77/PROGRAMA!$I$9)*(PROGRAMA!$I$12-PROGRAMA!$I$11)/2)+PROGRAMA!$I$11)</f>
        <v>0</v>
      </c>
      <c r="AE78" s="274">
        <f>PROGRAMA!$I$13*AE77*(((AE77/PROGRAMA!$I$9)*(PROGRAMA!$I$12-PROGRAMA!$I$11)/2)+PROGRAMA!$I$11)</f>
        <v>0</v>
      </c>
      <c r="AF78" s="274">
        <f>PROGRAMA!$I$13*AF77*(((AF77/PROGRAMA!$I$9)*(PROGRAMA!$I$12-PROGRAMA!$I$11)/2)+PROGRAMA!$I$11)</f>
        <v>0</v>
      </c>
      <c r="AG78" s="274">
        <f>PROGRAMA!$I$13*AG77*(((AG77/PROGRAMA!$I$9)*(PROGRAMA!$I$12-PROGRAMA!$I$11)/2)+PROGRAMA!$I$11)</f>
        <v>0</v>
      </c>
      <c r="AH78" s="274">
        <f>PROGRAMA!$I$13*AH77*(((AH77/PROGRAMA!$I$9)*(PROGRAMA!$I$12-PROGRAMA!$I$11)/2)+PROGRAMA!$I$11)</f>
        <v>0</v>
      </c>
      <c r="AI78" s="274">
        <f>PROGRAMA!$I$13*AI77*(((AI77/PROGRAMA!$I$9)*(PROGRAMA!$I$12-PROGRAMA!$I$11)/2)+PROGRAMA!$I$11)</f>
        <v>0</v>
      </c>
      <c r="AJ78" s="274">
        <f>PROGRAMA!$I$13*AJ77*(((AJ77/PROGRAMA!$I$9)*(PROGRAMA!$I$12-PROGRAMA!$I$11)/2)+PROGRAMA!$I$11)</f>
        <v>0</v>
      </c>
      <c r="AK78" s="274">
        <f>PROGRAMA!$I$13*AK77*(((AK77/PROGRAMA!$I$9)*(PROGRAMA!$I$12-PROGRAMA!$I$11)/2)+PROGRAMA!$I$11)</f>
        <v>0</v>
      </c>
      <c r="AL78" s="274">
        <f>PROGRAMA!$I$13*AL77*(((AL77/PROGRAMA!$I$9)*(PROGRAMA!$I$12-PROGRAMA!$I$11)/2)+PROGRAMA!$I$11)</f>
        <v>0</v>
      </c>
      <c r="AM78" s="274">
        <f>PROGRAMA!$I$13*AM77*(((AM77/PROGRAMA!$I$9)*(PROGRAMA!$I$12-PROGRAMA!$I$11)/2)+PROGRAMA!$I$11)</f>
        <v>0</v>
      </c>
      <c r="AN78" s="274">
        <f>PROGRAMA!$I$13*AN77*(((AN77/PROGRAMA!$I$9)*(PROGRAMA!$I$12-PROGRAMA!$I$11)/2)+PROGRAMA!$I$11)</f>
        <v>0</v>
      </c>
      <c r="AO78" s="274">
        <f>PROGRAMA!$I$13*AO77*(((AO77/PROGRAMA!$I$9)*(PROGRAMA!$I$12-PROGRAMA!$I$11)/2)+PROGRAMA!$I$11)</f>
        <v>0</v>
      </c>
      <c r="AP78" s="274">
        <f>PROGRAMA!$I$13*AP77*(((AP77/PROGRAMA!$I$9)*(PROGRAMA!$I$12-PROGRAMA!$I$11)/2)+PROGRAMA!$I$11)</f>
        <v>0</v>
      </c>
      <c r="AQ78" s="274">
        <f>PROGRAMA!$I$13*AQ77*(((AQ77/PROGRAMA!$I$9)*(PROGRAMA!$I$12-PROGRAMA!$I$11)/2)+PROGRAMA!$I$11)</f>
        <v>0</v>
      </c>
      <c r="AR78" s="274">
        <f>PROGRAMA!$I$13*AR77*(((AR77/PROGRAMA!$I$9)*(PROGRAMA!$I$12-PROGRAMA!$I$11)/2)+PROGRAMA!$I$11)</f>
        <v>0</v>
      </c>
      <c r="AS78" s="274">
        <f>PROGRAMA!$I$13*AS77*(((AS77/PROGRAMA!$I$9)*(PROGRAMA!$I$12-PROGRAMA!$I$11)/2)+PROGRAMA!$I$11)</f>
        <v>0</v>
      </c>
      <c r="AT78" s="274">
        <f>PROGRAMA!$I$13*AT77*(((AT77/PROGRAMA!$I$9)*(PROGRAMA!$I$12-PROGRAMA!$I$11)/2)+PROGRAMA!$I$11)</f>
        <v>0</v>
      </c>
      <c r="AU78" s="274">
        <f>PROGRAMA!$I$13*AU77*(((AU77/PROGRAMA!$I$9)*(PROGRAMA!$I$12-PROGRAMA!$I$11)/2)+PROGRAMA!$I$11)</f>
        <v>0</v>
      </c>
      <c r="AV78" s="274">
        <f>PROGRAMA!$I$13*AV77*(((AV77/PROGRAMA!$I$9)*(PROGRAMA!$I$12-PROGRAMA!$I$11)/2)+PROGRAMA!$I$11)</f>
        <v>0</v>
      </c>
      <c r="AW78" s="274">
        <f>PROGRAMA!$I$13*AW77*(((AW77/PROGRAMA!$I$9)*(PROGRAMA!$I$12-PROGRAMA!$I$11)/2)+PROGRAMA!$I$11)</f>
        <v>0</v>
      </c>
      <c r="AX78" s="274">
        <f>PROGRAMA!$I$13*AX77*(((AX77/PROGRAMA!$I$9)*(PROGRAMA!$I$12-PROGRAMA!$I$11)/2)+PROGRAMA!$I$11)</f>
        <v>0</v>
      </c>
      <c r="AY78" s="274">
        <f>PROGRAMA!$I$13*AY77*(((AY77/PROGRAMA!$I$9)*(PROGRAMA!$I$12-PROGRAMA!$I$11)/2)+PROGRAMA!$I$11)</f>
        <v>0</v>
      </c>
      <c r="AZ78" s="274">
        <f>PROGRAMA!$I$13*AZ77*(((AZ77/PROGRAMA!$I$9)*(PROGRAMA!$I$12-PROGRAMA!$I$11)/2)+PROGRAMA!$I$11)</f>
        <v>0</v>
      </c>
      <c r="BA78" s="274">
        <f>PROGRAMA!$I$13*BA77*(((BA77/PROGRAMA!$I$9)*(PROGRAMA!$I$12-PROGRAMA!$I$11)/2)+PROGRAMA!$I$11)</f>
        <v>0</v>
      </c>
      <c r="BB78" s="274">
        <f>PROGRAMA!$I$13*BB77*(((BB77/PROGRAMA!$I$9)*(PROGRAMA!$I$12-PROGRAMA!$I$11)/2)+PROGRAMA!$I$11)</f>
        <v>0</v>
      </c>
      <c r="BC78" s="274">
        <f>PROGRAMA!$I$13*BC77*(((BC77/PROGRAMA!$I$9)*(PROGRAMA!$I$12-PROGRAMA!$I$11)/2)+PROGRAMA!$I$11)</f>
        <v>0</v>
      </c>
      <c r="BD78" s="274">
        <f>PROGRAMA!$I$13*BD77*(((BD77/PROGRAMA!$I$9)*(PROGRAMA!$I$12-PROGRAMA!$I$11)/2)+PROGRAMA!$I$11)</f>
        <v>0</v>
      </c>
      <c r="BE78" s="274">
        <f>PROGRAMA!$I$13*BE77*(((BE77/PROGRAMA!$I$9)*(PROGRAMA!$I$12-PROGRAMA!$I$11)/2)+PROGRAMA!$I$11)</f>
        <v>0</v>
      </c>
      <c r="BF78" s="274">
        <f>PROGRAMA!$I$13*BF77*(((BF77/PROGRAMA!$I$9)*(PROGRAMA!$I$12-PROGRAMA!$I$11)/2)+PROGRAMA!$I$11)</f>
        <v>0</v>
      </c>
      <c r="BG78" s="274">
        <f>PROGRAMA!$I$13*BG77*(((BG77/PROGRAMA!$I$9)*(PROGRAMA!$I$12-PROGRAMA!$I$11)/2)+PROGRAMA!$I$11)</f>
        <v>0</v>
      </c>
      <c r="BH78" s="274">
        <f>PROGRAMA!$I$13*BH77*(((BH77/PROGRAMA!$I$9)*(PROGRAMA!$I$12-PROGRAMA!$I$11)/2)+PROGRAMA!$I$11)</f>
        <v>0</v>
      </c>
      <c r="BI78" s="274">
        <f>PROGRAMA!$I$13*BI77*(((BI77/PROGRAMA!$I$9)*(PROGRAMA!$I$12-PROGRAMA!$I$11)/2)+PROGRAMA!$I$11)</f>
        <v>0</v>
      </c>
      <c r="BJ78" s="274">
        <f>PROGRAMA!$I$13*BJ77*(((BJ77/PROGRAMA!$I$9)*(PROGRAMA!$I$12-PROGRAMA!$I$11)/2)+PROGRAMA!$I$11)</f>
        <v>0</v>
      </c>
      <c r="BK78" s="274">
        <f>PROGRAMA!$I$13*BK77*(((BK77/PROGRAMA!$I$9)*(PROGRAMA!$I$12-PROGRAMA!$I$11)/2)+PROGRAMA!$I$11)</f>
        <v>0</v>
      </c>
      <c r="BL78" s="274">
        <f>PROGRAMA!$I$13*BL77*(((BL77/PROGRAMA!$I$9)*(PROGRAMA!$I$12-PROGRAMA!$I$11)/2)+PROGRAMA!$I$11)</f>
        <v>0</v>
      </c>
      <c r="BM78" s="274">
        <f>PROGRAMA!$I$13*BM77*(((BM77/PROGRAMA!$I$9)*(PROGRAMA!$I$12-PROGRAMA!$I$11)/2)+PROGRAMA!$I$11)</f>
        <v>0</v>
      </c>
      <c r="BN78" s="274">
        <f>PROGRAMA!$I$13*BN77*(((BN77/PROGRAMA!$I$9)*(PROGRAMA!$I$12-PROGRAMA!$I$11)/2)+PROGRAMA!$I$11)</f>
        <v>0</v>
      </c>
      <c r="BO78" s="274">
        <f>PROGRAMA!$I$13*BO77*(((BO77/PROGRAMA!$I$9)*(PROGRAMA!$I$12-PROGRAMA!$I$11)/2)+PROGRAMA!$I$11)</f>
        <v>0</v>
      </c>
      <c r="BP78" s="274">
        <f>PROGRAMA!$I$13*BP77*(((BP77/PROGRAMA!$I$9)*(PROGRAMA!$I$12-PROGRAMA!$I$11)/2)+PROGRAMA!$I$11)</f>
        <v>0</v>
      </c>
      <c r="BQ78" s="274">
        <f>PROGRAMA!$I$13*BQ77*(((BQ77/PROGRAMA!$I$9)*(PROGRAMA!$I$12-PROGRAMA!$I$11)/2)+PROGRAMA!$I$11)</f>
        <v>0</v>
      </c>
      <c r="BR78" s="274">
        <f>PROGRAMA!$I$13*BR77*(((BR77/PROGRAMA!$I$9)*(PROGRAMA!$I$12-PROGRAMA!$I$11)/2)+PROGRAMA!$I$11)</f>
        <v>0</v>
      </c>
      <c r="BS78" s="274">
        <f>PROGRAMA!$I$13*BS77*(((BS77/PROGRAMA!$I$9)*(PROGRAMA!$I$12-PROGRAMA!$I$11)/2)+PROGRAMA!$I$11)</f>
        <v>0</v>
      </c>
      <c r="BT78" s="274">
        <f>PROGRAMA!$I$13*BT77*(((BT77/PROGRAMA!$I$9)*(PROGRAMA!$I$12-PROGRAMA!$I$11)/2)+PROGRAMA!$I$11)</f>
        <v>0</v>
      </c>
      <c r="BU78" s="274">
        <f>PROGRAMA!$I$13*BU77*(((BU77/PROGRAMA!$I$9)*(PROGRAMA!$I$12-PROGRAMA!$I$11)/2)+PROGRAMA!$I$11)</f>
        <v>0</v>
      </c>
      <c r="BV78" s="274">
        <f>PROGRAMA!$I$13*BV77*(((BV77/PROGRAMA!$I$9)*(PROGRAMA!$I$12-PROGRAMA!$I$11)/2)+PROGRAMA!$I$11)</f>
        <v>0</v>
      </c>
      <c r="BW78" s="274">
        <f>PROGRAMA!$I$13*BW77*(((BW77/PROGRAMA!$I$9)*(PROGRAMA!$I$12-PROGRAMA!$I$11)/2)+PROGRAMA!$I$11)</f>
        <v>0</v>
      </c>
      <c r="BX78" s="274">
        <f>PROGRAMA!$I$13*BX77*(((BX77/PROGRAMA!$I$9)*(PROGRAMA!$I$12-PROGRAMA!$I$11)/2)+PROGRAMA!$I$11)</f>
        <v>0</v>
      </c>
      <c r="BY78" s="274">
        <f>PROGRAMA!$I$13*BY77*(((BY77/PROGRAMA!$I$9)*(PROGRAMA!$I$12-PROGRAMA!$I$11)/2)+PROGRAMA!$I$11)</f>
        <v>0</v>
      </c>
      <c r="BZ78" s="274">
        <f>PROGRAMA!$I$13*BZ77*(((BZ77/PROGRAMA!$I$9)*(PROGRAMA!$I$12-PROGRAMA!$I$11)/2)+PROGRAMA!$I$11)</f>
        <v>0</v>
      </c>
      <c r="CA78" s="274">
        <f>PROGRAMA!$I$13*CA77*(((CA77/PROGRAMA!$I$9)*(PROGRAMA!$I$12-PROGRAMA!$I$11)/2)+PROGRAMA!$I$11)</f>
        <v>0</v>
      </c>
      <c r="CB78" s="274">
        <f>PROGRAMA!$I$13*CB77*(((CB77/PROGRAMA!$I$9)*(PROGRAMA!$I$12-PROGRAMA!$I$11)/2)+PROGRAMA!$I$11)</f>
        <v>0</v>
      </c>
      <c r="CC78" s="274">
        <f>PROGRAMA!$I$13*CC77*(((CC77/PROGRAMA!$I$9)*(PROGRAMA!$I$12-PROGRAMA!$I$11)/2)+PROGRAMA!$I$11)</f>
        <v>0</v>
      </c>
      <c r="CD78" s="274">
        <f>PROGRAMA!$I$13*CD77*(((CD77/PROGRAMA!$I$9)*(PROGRAMA!$I$12-PROGRAMA!$I$11)/2)+PROGRAMA!$I$11)</f>
        <v>0</v>
      </c>
      <c r="CE78" s="274">
        <f>PROGRAMA!$I$13*CE77*(((CE77/PROGRAMA!$I$9)*(PROGRAMA!$I$12-PROGRAMA!$I$11)/2)+PROGRAMA!$I$11)</f>
        <v>0</v>
      </c>
      <c r="CF78" s="274">
        <f>PROGRAMA!$I$13*CF77*(((CF77/PROGRAMA!$I$9)*(PROGRAMA!$I$12-PROGRAMA!$I$11)/2)+PROGRAMA!$I$11)</f>
        <v>0</v>
      </c>
    </row>
    <row r="79" spans="2:84" ht="15" customHeight="1" thickBot="1" x14ac:dyDescent="0.35">
      <c r="B79" s="985"/>
      <c r="C79" s="986" t="s">
        <v>210</v>
      </c>
      <c r="D79" s="275" t="s">
        <v>122</v>
      </c>
      <c r="E79" s="290"/>
      <c r="F79" s="290"/>
      <c r="G79" s="290"/>
      <c r="H79" s="290"/>
      <c r="I79" s="290"/>
      <c r="J79" s="290"/>
      <c r="K79" s="290"/>
      <c r="L79" s="290"/>
      <c r="M79" s="290"/>
      <c r="N79" s="290"/>
      <c r="O79" s="290"/>
      <c r="P79" s="290"/>
      <c r="Q79" s="290"/>
      <c r="R79" s="290"/>
      <c r="S79" s="290"/>
      <c r="T79" s="290"/>
      <c r="U79" s="290"/>
      <c r="V79" s="290"/>
      <c r="W79" s="290"/>
      <c r="X79" s="290"/>
      <c r="Y79" s="290"/>
      <c r="Z79" s="290"/>
      <c r="AA79" s="290"/>
      <c r="AB79" s="290"/>
      <c r="AC79" s="290"/>
      <c r="AD79" s="290"/>
      <c r="AE79" s="290"/>
      <c r="AF79" s="290"/>
      <c r="AG79" s="290"/>
      <c r="AH79" s="290"/>
      <c r="AI79" s="290"/>
      <c r="AJ79" s="290"/>
      <c r="AK79" s="290"/>
      <c r="AL79" s="290"/>
      <c r="AM79" s="290"/>
      <c r="AN79" s="290"/>
      <c r="AO79" s="290"/>
      <c r="AP79" s="290"/>
      <c r="AQ79" s="290"/>
      <c r="AR79" s="290"/>
      <c r="AS79" s="290"/>
      <c r="AT79" s="290"/>
      <c r="AU79" s="290"/>
      <c r="AV79" s="290"/>
      <c r="AW79" s="290"/>
      <c r="AX79" s="290"/>
      <c r="AY79" s="290"/>
      <c r="AZ79" s="290"/>
      <c r="BA79" s="290"/>
      <c r="BB79" s="290"/>
      <c r="BC79" s="290"/>
      <c r="BD79" s="290"/>
      <c r="BE79" s="290"/>
      <c r="BF79" s="290"/>
      <c r="BG79" s="290"/>
      <c r="BH79" s="290"/>
      <c r="BI79" s="290"/>
      <c r="BJ79" s="290"/>
      <c r="BK79" s="290"/>
      <c r="BL79" s="290"/>
      <c r="BM79" s="290"/>
      <c r="BN79" s="290"/>
      <c r="BO79" s="290"/>
      <c r="BP79" s="290"/>
      <c r="BQ79" s="290"/>
      <c r="BR79" s="290"/>
      <c r="BS79" s="290"/>
      <c r="BT79" s="290"/>
      <c r="BU79" s="290"/>
      <c r="BV79" s="290"/>
      <c r="BW79" s="290"/>
      <c r="BX79" s="290"/>
      <c r="BY79" s="290"/>
      <c r="BZ79" s="290"/>
      <c r="CA79" s="290"/>
      <c r="CB79" s="290"/>
      <c r="CC79" s="290"/>
      <c r="CD79" s="290"/>
      <c r="CE79" s="290"/>
      <c r="CF79" s="290"/>
    </row>
    <row r="80" spans="2:84" ht="15" customHeight="1" thickBot="1" x14ac:dyDescent="0.35">
      <c r="B80" s="985"/>
      <c r="C80" s="986"/>
      <c r="D80" s="276" t="s">
        <v>164</v>
      </c>
      <c r="E80" s="274">
        <f>PROGRAMA!$I$13*E79*(((E79/PROGRAMA!$I$9)*(PROGRAMA!$I$12-PROGRAMA!$I$11)/2)+PROGRAMA!$I$11)</f>
        <v>0</v>
      </c>
      <c r="F80" s="274">
        <f>PROGRAMA!$I$13*F79*(((F79/PROGRAMA!$I$9)*(PROGRAMA!$I$12-PROGRAMA!$I$11)/2)+PROGRAMA!$I$11)</f>
        <v>0</v>
      </c>
      <c r="G80" s="274">
        <f>PROGRAMA!$I$13*G79*(((G79/PROGRAMA!$I$9)*(PROGRAMA!$I$12-PROGRAMA!$I$11)/2)+PROGRAMA!$I$11)</f>
        <v>0</v>
      </c>
      <c r="H80" s="274">
        <f>PROGRAMA!$I$13*H79*(((H79/PROGRAMA!$I$9)*(PROGRAMA!$I$12-PROGRAMA!$I$11)/2)+PROGRAMA!$I$11)</f>
        <v>0</v>
      </c>
      <c r="I80" s="274">
        <f>PROGRAMA!$I$13*I79*(((I79/PROGRAMA!$I$9)*(PROGRAMA!$I$12-PROGRAMA!$I$11)/2)+PROGRAMA!$I$11)</f>
        <v>0</v>
      </c>
      <c r="J80" s="274">
        <f>PROGRAMA!$I$13*J79*(((J79/PROGRAMA!$I$9)*(PROGRAMA!$I$12-PROGRAMA!$I$11)/2)+PROGRAMA!$I$11)</f>
        <v>0</v>
      </c>
      <c r="K80" s="274">
        <f>PROGRAMA!$I$13*K79*(((K79/PROGRAMA!$I$9)*(PROGRAMA!$I$12-PROGRAMA!$I$11)/2)+PROGRAMA!$I$11)</f>
        <v>0</v>
      </c>
      <c r="L80" s="274">
        <f>PROGRAMA!$I$13*L79*(((L79/PROGRAMA!$I$9)*(PROGRAMA!$I$12-PROGRAMA!$I$11)/2)+PROGRAMA!$I$11)</f>
        <v>0</v>
      </c>
      <c r="M80" s="274">
        <f>PROGRAMA!$I$13*M79*(((M79/PROGRAMA!$I$9)*(PROGRAMA!$I$12-PROGRAMA!$I$11)/2)+PROGRAMA!$I$11)</f>
        <v>0</v>
      </c>
      <c r="N80" s="274">
        <f>PROGRAMA!$I$13*N79*(((N79/PROGRAMA!$I$9)*(PROGRAMA!$I$12-PROGRAMA!$I$11)/2)+PROGRAMA!$I$11)</f>
        <v>0</v>
      </c>
      <c r="O80" s="274">
        <f>PROGRAMA!$I$13*O79*(((O79/PROGRAMA!$I$9)*(PROGRAMA!$I$12-PROGRAMA!$I$11)/2)+PROGRAMA!$I$11)</f>
        <v>0</v>
      </c>
      <c r="P80" s="274">
        <f>PROGRAMA!$I$13*P79*(((P79/PROGRAMA!$I$9)*(PROGRAMA!$I$12-PROGRAMA!$I$11)/2)+PROGRAMA!$I$11)</f>
        <v>0</v>
      </c>
      <c r="Q80" s="274">
        <f>PROGRAMA!$I$13*Q79*(((Q79/PROGRAMA!$I$9)*(PROGRAMA!$I$12-PROGRAMA!$I$11)/2)+PROGRAMA!$I$11)</f>
        <v>0</v>
      </c>
      <c r="R80" s="274">
        <f>PROGRAMA!$I$13*R79*(((R79/PROGRAMA!$I$9)*(PROGRAMA!$I$12-PROGRAMA!$I$11)/2)+PROGRAMA!$I$11)</f>
        <v>0</v>
      </c>
      <c r="S80" s="274">
        <f>PROGRAMA!$I$13*S79*(((S79/PROGRAMA!$I$9)*(PROGRAMA!$I$12-PROGRAMA!$I$11)/2)+PROGRAMA!$I$11)</f>
        <v>0</v>
      </c>
      <c r="T80" s="274">
        <f>PROGRAMA!$I$13*T79*(((T79/PROGRAMA!$I$9)*(PROGRAMA!$I$12-PROGRAMA!$I$11)/2)+PROGRAMA!$I$11)</f>
        <v>0</v>
      </c>
      <c r="U80" s="274">
        <f>PROGRAMA!$I$13*U79*(((U79/PROGRAMA!$I$9)*(PROGRAMA!$I$12-PROGRAMA!$I$11)/2)+PROGRAMA!$I$11)</f>
        <v>0</v>
      </c>
      <c r="V80" s="274">
        <f>PROGRAMA!$I$13*V79*(((V79/PROGRAMA!$I$9)*(PROGRAMA!$I$12-PROGRAMA!$I$11)/2)+PROGRAMA!$I$11)</f>
        <v>0</v>
      </c>
      <c r="W80" s="274">
        <f>PROGRAMA!$I$13*W79*(((W79/PROGRAMA!$I$9)*(PROGRAMA!$I$12-PROGRAMA!$I$11)/2)+PROGRAMA!$I$11)</f>
        <v>0</v>
      </c>
      <c r="X80" s="274">
        <f>PROGRAMA!$I$13*X79*(((X79/PROGRAMA!$I$9)*(PROGRAMA!$I$12-PROGRAMA!$I$11)/2)+PROGRAMA!$I$11)</f>
        <v>0</v>
      </c>
      <c r="Y80" s="274">
        <f>PROGRAMA!$I$13*Y79*(((Y79/PROGRAMA!$I$9)*(PROGRAMA!$I$12-PROGRAMA!$I$11)/2)+PROGRAMA!$I$11)</f>
        <v>0</v>
      </c>
      <c r="Z80" s="274">
        <f>PROGRAMA!$I$13*Z79*(((Z79/PROGRAMA!$I$9)*(PROGRAMA!$I$12-PROGRAMA!$I$11)/2)+PROGRAMA!$I$11)</f>
        <v>0</v>
      </c>
      <c r="AA80" s="274">
        <f>PROGRAMA!$I$13*AA79*(((AA79/PROGRAMA!$I$9)*(PROGRAMA!$I$12-PROGRAMA!$I$11)/2)+PROGRAMA!$I$11)</f>
        <v>0</v>
      </c>
      <c r="AB80" s="274">
        <f>PROGRAMA!$I$13*AB79*(((AB79/PROGRAMA!$I$9)*(PROGRAMA!$I$12-PROGRAMA!$I$11)/2)+PROGRAMA!$I$11)</f>
        <v>0</v>
      </c>
      <c r="AC80" s="274">
        <f>PROGRAMA!$I$13*AC79*(((AC79/PROGRAMA!$I$9)*(PROGRAMA!$I$12-PROGRAMA!$I$11)/2)+PROGRAMA!$I$11)</f>
        <v>0</v>
      </c>
      <c r="AD80" s="274">
        <f>PROGRAMA!$I$13*AD79*(((AD79/PROGRAMA!$I$9)*(PROGRAMA!$I$12-PROGRAMA!$I$11)/2)+PROGRAMA!$I$11)</f>
        <v>0</v>
      </c>
      <c r="AE80" s="274">
        <f>PROGRAMA!$I$13*AE79*(((AE79/PROGRAMA!$I$9)*(PROGRAMA!$I$12-PROGRAMA!$I$11)/2)+PROGRAMA!$I$11)</f>
        <v>0</v>
      </c>
      <c r="AF80" s="274">
        <f>PROGRAMA!$I$13*AF79*(((AF79/PROGRAMA!$I$9)*(PROGRAMA!$I$12-PROGRAMA!$I$11)/2)+PROGRAMA!$I$11)</f>
        <v>0</v>
      </c>
      <c r="AG80" s="274">
        <f>PROGRAMA!$I$13*AG79*(((AG79/PROGRAMA!$I$9)*(PROGRAMA!$I$12-PROGRAMA!$I$11)/2)+PROGRAMA!$I$11)</f>
        <v>0</v>
      </c>
      <c r="AH80" s="274">
        <f>PROGRAMA!$I$13*AH79*(((AH79/PROGRAMA!$I$9)*(PROGRAMA!$I$12-PROGRAMA!$I$11)/2)+PROGRAMA!$I$11)</f>
        <v>0</v>
      </c>
      <c r="AI80" s="274">
        <f>PROGRAMA!$I$13*AI79*(((AI79/PROGRAMA!$I$9)*(PROGRAMA!$I$12-PROGRAMA!$I$11)/2)+PROGRAMA!$I$11)</f>
        <v>0</v>
      </c>
      <c r="AJ80" s="274">
        <f>PROGRAMA!$I$13*AJ79*(((AJ79/PROGRAMA!$I$9)*(PROGRAMA!$I$12-PROGRAMA!$I$11)/2)+PROGRAMA!$I$11)</f>
        <v>0</v>
      </c>
      <c r="AK80" s="274">
        <f>PROGRAMA!$I$13*AK79*(((AK79/PROGRAMA!$I$9)*(PROGRAMA!$I$12-PROGRAMA!$I$11)/2)+PROGRAMA!$I$11)</f>
        <v>0</v>
      </c>
      <c r="AL80" s="274">
        <f>PROGRAMA!$I$13*AL79*(((AL79/PROGRAMA!$I$9)*(PROGRAMA!$I$12-PROGRAMA!$I$11)/2)+PROGRAMA!$I$11)</f>
        <v>0</v>
      </c>
      <c r="AM80" s="274">
        <f>PROGRAMA!$I$13*AM79*(((AM79/PROGRAMA!$I$9)*(PROGRAMA!$I$12-PROGRAMA!$I$11)/2)+PROGRAMA!$I$11)</f>
        <v>0</v>
      </c>
      <c r="AN80" s="274">
        <f>PROGRAMA!$I$13*AN79*(((AN79/PROGRAMA!$I$9)*(PROGRAMA!$I$12-PROGRAMA!$I$11)/2)+PROGRAMA!$I$11)</f>
        <v>0</v>
      </c>
      <c r="AO80" s="274">
        <f>PROGRAMA!$I$13*AO79*(((AO79/PROGRAMA!$I$9)*(PROGRAMA!$I$12-PROGRAMA!$I$11)/2)+PROGRAMA!$I$11)</f>
        <v>0</v>
      </c>
      <c r="AP80" s="274">
        <f>PROGRAMA!$I$13*AP79*(((AP79/PROGRAMA!$I$9)*(PROGRAMA!$I$12-PROGRAMA!$I$11)/2)+PROGRAMA!$I$11)</f>
        <v>0</v>
      </c>
      <c r="AQ80" s="274">
        <f>PROGRAMA!$I$13*AQ79*(((AQ79/PROGRAMA!$I$9)*(PROGRAMA!$I$12-PROGRAMA!$I$11)/2)+PROGRAMA!$I$11)</f>
        <v>0</v>
      </c>
      <c r="AR80" s="274">
        <f>PROGRAMA!$I$13*AR79*(((AR79/PROGRAMA!$I$9)*(PROGRAMA!$I$12-PROGRAMA!$I$11)/2)+PROGRAMA!$I$11)</f>
        <v>0</v>
      </c>
      <c r="AS80" s="274">
        <f>PROGRAMA!$I$13*AS79*(((AS79/PROGRAMA!$I$9)*(PROGRAMA!$I$12-PROGRAMA!$I$11)/2)+PROGRAMA!$I$11)</f>
        <v>0</v>
      </c>
      <c r="AT80" s="274">
        <f>PROGRAMA!$I$13*AT79*(((AT79/PROGRAMA!$I$9)*(PROGRAMA!$I$12-PROGRAMA!$I$11)/2)+PROGRAMA!$I$11)</f>
        <v>0</v>
      </c>
      <c r="AU80" s="274">
        <f>PROGRAMA!$I$13*AU79*(((AU79/PROGRAMA!$I$9)*(PROGRAMA!$I$12-PROGRAMA!$I$11)/2)+PROGRAMA!$I$11)</f>
        <v>0</v>
      </c>
      <c r="AV80" s="274">
        <f>PROGRAMA!$I$13*AV79*(((AV79/PROGRAMA!$I$9)*(PROGRAMA!$I$12-PROGRAMA!$I$11)/2)+PROGRAMA!$I$11)</f>
        <v>0</v>
      </c>
      <c r="AW80" s="274">
        <f>PROGRAMA!$I$13*AW79*(((AW79/PROGRAMA!$I$9)*(PROGRAMA!$I$12-PROGRAMA!$I$11)/2)+PROGRAMA!$I$11)</f>
        <v>0</v>
      </c>
      <c r="AX80" s="274">
        <f>PROGRAMA!$I$13*AX79*(((AX79/PROGRAMA!$I$9)*(PROGRAMA!$I$12-PROGRAMA!$I$11)/2)+PROGRAMA!$I$11)</f>
        <v>0</v>
      </c>
      <c r="AY80" s="274">
        <f>PROGRAMA!$I$13*AY79*(((AY79/PROGRAMA!$I$9)*(PROGRAMA!$I$12-PROGRAMA!$I$11)/2)+PROGRAMA!$I$11)</f>
        <v>0</v>
      </c>
      <c r="AZ80" s="274">
        <f>PROGRAMA!$I$13*AZ79*(((AZ79/PROGRAMA!$I$9)*(PROGRAMA!$I$12-PROGRAMA!$I$11)/2)+PROGRAMA!$I$11)</f>
        <v>0</v>
      </c>
      <c r="BA80" s="274">
        <f>PROGRAMA!$I$13*BA79*(((BA79/PROGRAMA!$I$9)*(PROGRAMA!$I$12-PROGRAMA!$I$11)/2)+PROGRAMA!$I$11)</f>
        <v>0</v>
      </c>
      <c r="BB80" s="274">
        <f>PROGRAMA!$I$13*BB79*(((BB79/PROGRAMA!$I$9)*(PROGRAMA!$I$12-PROGRAMA!$I$11)/2)+PROGRAMA!$I$11)</f>
        <v>0</v>
      </c>
      <c r="BC80" s="274">
        <f>PROGRAMA!$I$13*BC79*(((BC79/PROGRAMA!$I$9)*(PROGRAMA!$I$12-PROGRAMA!$I$11)/2)+PROGRAMA!$I$11)</f>
        <v>0</v>
      </c>
      <c r="BD80" s="274">
        <f>PROGRAMA!$I$13*BD79*(((BD79/PROGRAMA!$I$9)*(PROGRAMA!$I$12-PROGRAMA!$I$11)/2)+PROGRAMA!$I$11)</f>
        <v>0</v>
      </c>
      <c r="BE80" s="274">
        <f>PROGRAMA!$I$13*BE79*(((BE79/PROGRAMA!$I$9)*(PROGRAMA!$I$12-PROGRAMA!$I$11)/2)+PROGRAMA!$I$11)</f>
        <v>0</v>
      </c>
      <c r="BF80" s="274">
        <f>PROGRAMA!$I$13*BF79*(((BF79/PROGRAMA!$I$9)*(PROGRAMA!$I$12-PROGRAMA!$I$11)/2)+PROGRAMA!$I$11)</f>
        <v>0</v>
      </c>
      <c r="BG80" s="274">
        <f>PROGRAMA!$I$13*BG79*(((BG79/PROGRAMA!$I$9)*(PROGRAMA!$I$12-PROGRAMA!$I$11)/2)+PROGRAMA!$I$11)</f>
        <v>0</v>
      </c>
      <c r="BH80" s="274">
        <f>PROGRAMA!$I$13*BH79*(((BH79/PROGRAMA!$I$9)*(PROGRAMA!$I$12-PROGRAMA!$I$11)/2)+PROGRAMA!$I$11)</f>
        <v>0</v>
      </c>
      <c r="BI80" s="274">
        <f>PROGRAMA!$I$13*BI79*(((BI79/PROGRAMA!$I$9)*(PROGRAMA!$I$12-PROGRAMA!$I$11)/2)+PROGRAMA!$I$11)</f>
        <v>0</v>
      </c>
      <c r="BJ80" s="274">
        <f>PROGRAMA!$I$13*BJ79*(((BJ79/PROGRAMA!$I$9)*(PROGRAMA!$I$12-PROGRAMA!$I$11)/2)+PROGRAMA!$I$11)</f>
        <v>0</v>
      </c>
      <c r="BK80" s="274">
        <f>PROGRAMA!$I$13*BK79*(((BK79/PROGRAMA!$I$9)*(PROGRAMA!$I$12-PROGRAMA!$I$11)/2)+PROGRAMA!$I$11)</f>
        <v>0</v>
      </c>
      <c r="BL80" s="274">
        <f>PROGRAMA!$I$13*BL79*(((BL79/PROGRAMA!$I$9)*(PROGRAMA!$I$12-PROGRAMA!$I$11)/2)+PROGRAMA!$I$11)</f>
        <v>0</v>
      </c>
      <c r="BM80" s="274">
        <f>PROGRAMA!$I$13*BM79*(((BM79/PROGRAMA!$I$9)*(PROGRAMA!$I$12-PROGRAMA!$I$11)/2)+PROGRAMA!$I$11)</f>
        <v>0</v>
      </c>
      <c r="BN80" s="274">
        <f>PROGRAMA!$I$13*BN79*(((BN79/PROGRAMA!$I$9)*(PROGRAMA!$I$12-PROGRAMA!$I$11)/2)+PROGRAMA!$I$11)</f>
        <v>0</v>
      </c>
      <c r="BO80" s="274">
        <f>PROGRAMA!$I$13*BO79*(((BO79/PROGRAMA!$I$9)*(PROGRAMA!$I$12-PROGRAMA!$I$11)/2)+PROGRAMA!$I$11)</f>
        <v>0</v>
      </c>
      <c r="BP80" s="274">
        <f>PROGRAMA!$I$13*BP79*(((BP79/PROGRAMA!$I$9)*(PROGRAMA!$I$12-PROGRAMA!$I$11)/2)+PROGRAMA!$I$11)</f>
        <v>0</v>
      </c>
      <c r="BQ80" s="274">
        <f>PROGRAMA!$I$13*BQ79*(((BQ79/PROGRAMA!$I$9)*(PROGRAMA!$I$12-PROGRAMA!$I$11)/2)+PROGRAMA!$I$11)</f>
        <v>0</v>
      </c>
      <c r="BR80" s="274">
        <f>PROGRAMA!$I$13*BR79*(((BR79/PROGRAMA!$I$9)*(PROGRAMA!$I$12-PROGRAMA!$I$11)/2)+PROGRAMA!$I$11)</f>
        <v>0</v>
      </c>
      <c r="BS80" s="274">
        <f>PROGRAMA!$I$13*BS79*(((BS79/PROGRAMA!$I$9)*(PROGRAMA!$I$12-PROGRAMA!$I$11)/2)+PROGRAMA!$I$11)</f>
        <v>0</v>
      </c>
      <c r="BT80" s="274">
        <f>PROGRAMA!$I$13*BT79*(((BT79/PROGRAMA!$I$9)*(PROGRAMA!$I$12-PROGRAMA!$I$11)/2)+PROGRAMA!$I$11)</f>
        <v>0</v>
      </c>
      <c r="BU80" s="274">
        <f>PROGRAMA!$I$13*BU79*(((BU79/PROGRAMA!$I$9)*(PROGRAMA!$I$12-PROGRAMA!$I$11)/2)+PROGRAMA!$I$11)</f>
        <v>0</v>
      </c>
      <c r="BV80" s="274">
        <f>PROGRAMA!$I$13*BV79*(((BV79/PROGRAMA!$I$9)*(PROGRAMA!$I$12-PROGRAMA!$I$11)/2)+PROGRAMA!$I$11)</f>
        <v>0</v>
      </c>
      <c r="BW80" s="274">
        <f>PROGRAMA!$I$13*BW79*(((BW79/PROGRAMA!$I$9)*(PROGRAMA!$I$12-PROGRAMA!$I$11)/2)+PROGRAMA!$I$11)</f>
        <v>0</v>
      </c>
      <c r="BX80" s="274">
        <f>PROGRAMA!$I$13*BX79*(((BX79/PROGRAMA!$I$9)*(PROGRAMA!$I$12-PROGRAMA!$I$11)/2)+PROGRAMA!$I$11)</f>
        <v>0</v>
      </c>
      <c r="BY80" s="274">
        <f>PROGRAMA!$I$13*BY79*(((BY79/PROGRAMA!$I$9)*(PROGRAMA!$I$12-PROGRAMA!$I$11)/2)+PROGRAMA!$I$11)</f>
        <v>0</v>
      </c>
      <c r="BZ80" s="274">
        <f>PROGRAMA!$I$13*BZ79*(((BZ79/PROGRAMA!$I$9)*(PROGRAMA!$I$12-PROGRAMA!$I$11)/2)+PROGRAMA!$I$11)</f>
        <v>0</v>
      </c>
      <c r="CA80" s="274">
        <f>PROGRAMA!$I$13*CA79*(((CA79/PROGRAMA!$I$9)*(PROGRAMA!$I$12-PROGRAMA!$I$11)/2)+PROGRAMA!$I$11)</f>
        <v>0</v>
      </c>
      <c r="CB80" s="274">
        <f>PROGRAMA!$I$13*CB79*(((CB79/PROGRAMA!$I$9)*(PROGRAMA!$I$12-PROGRAMA!$I$11)/2)+PROGRAMA!$I$11)</f>
        <v>0</v>
      </c>
      <c r="CC80" s="274">
        <f>PROGRAMA!$I$13*CC79*(((CC79/PROGRAMA!$I$9)*(PROGRAMA!$I$12-PROGRAMA!$I$11)/2)+PROGRAMA!$I$11)</f>
        <v>0</v>
      </c>
      <c r="CD80" s="274">
        <f>PROGRAMA!$I$13*CD79*(((CD79/PROGRAMA!$I$9)*(PROGRAMA!$I$12-PROGRAMA!$I$11)/2)+PROGRAMA!$I$11)</f>
        <v>0</v>
      </c>
      <c r="CE80" s="274">
        <f>PROGRAMA!$I$13*CE79*(((CE79/PROGRAMA!$I$9)*(PROGRAMA!$I$12-PROGRAMA!$I$11)/2)+PROGRAMA!$I$11)</f>
        <v>0</v>
      </c>
      <c r="CF80" s="274">
        <f>PROGRAMA!$I$13*CF79*(((CF79/PROGRAMA!$I$9)*(PROGRAMA!$I$12-PROGRAMA!$I$11)/2)+PROGRAMA!$I$11)</f>
        <v>0</v>
      </c>
    </row>
    <row r="81" spans="2:84" ht="15" customHeight="1" thickBot="1" x14ac:dyDescent="0.35">
      <c r="B81" s="985"/>
      <c r="C81" s="987" t="s">
        <v>211</v>
      </c>
      <c r="D81" s="272" t="s">
        <v>122</v>
      </c>
      <c r="E81" s="290"/>
      <c r="F81" s="290"/>
      <c r="G81" s="290"/>
      <c r="H81" s="290"/>
      <c r="I81" s="290"/>
      <c r="J81" s="290"/>
      <c r="K81" s="290"/>
      <c r="L81" s="290"/>
      <c r="M81" s="290"/>
      <c r="N81" s="290"/>
      <c r="O81" s="290"/>
      <c r="P81" s="290"/>
      <c r="Q81" s="290"/>
      <c r="R81" s="290"/>
      <c r="S81" s="290"/>
      <c r="T81" s="290"/>
      <c r="U81" s="290"/>
      <c r="V81" s="290"/>
      <c r="W81" s="290"/>
      <c r="X81" s="290"/>
      <c r="Y81" s="290"/>
      <c r="Z81" s="290"/>
      <c r="AA81" s="290"/>
      <c r="AB81" s="290"/>
      <c r="AC81" s="290"/>
      <c r="AD81" s="290"/>
      <c r="AE81" s="290"/>
      <c r="AF81" s="290"/>
      <c r="AG81" s="290"/>
      <c r="AH81" s="290"/>
      <c r="AI81" s="290"/>
      <c r="AJ81" s="290"/>
      <c r="AK81" s="290"/>
      <c r="AL81" s="290"/>
      <c r="AM81" s="290"/>
      <c r="AN81" s="290"/>
      <c r="AO81" s="290"/>
      <c r="AP81" s="290"/>
      <c r="AQ81" s="290"/>
      <c r="AR81" s="290"/>
      <c r="AS81" s="290"/>
      <c r="AT81" s="290"/>
      <c r="AU81" s="290"/>
      <c r="AV81" s="290"/>
      <c r="AW81" s="290"/>
      <c r="AX81" s="290"/>
      <c r="AY81" s="290"/>
      <c r="AZ81" s="290"/>
      <c r="BA81" s="290"/>
      <c r="BB81" s="290"/>
      <c r="BC81" s="290"/>
      <c r="BD81" s="290"/>
      <c r="BE81" s="290"/>
      <c r="BF81" s="290"/>
      <c r="BG81" s="290"/>
      <c r="BH81" s="290"/>
      <c r="BI81" s="290"/>
      <c r="BJ81" s="290"/>
      <c r="BK81" s="290"/>
      <c r="BL81" s="290"/>
      <c r="BM81" s="290"/>
      <c r="BN81" s="290"/>
      <c r="BO81" s="290"/>
      <c r="BP81" s="290"/>
      <c r="BQ81" s="290"/>
      <c r="BR81" s="290"/>
      <c r="BS81" s="290"/>
      <c r="BT81" s="290"/>
      <c r="BU81" s="290"/>
      <c r="BV81" s="290"/>
      <c r="BW81" s="290"/>
      <c r="BX81" s="290"/>
      <c r="BY81" s="290"/>
      <c r="BZ81" s="290"/>
      <c r="CA81" s="290"/>
      <c r="CB81" s="290"/>
      <c r="CC81" s="290"/>
      <c r="CD81" s="290"/>
      <c r="CE81" s="290"/>
      <c r="CF81" s="290"/>
    </row>
    <row r="82" spans="2:84" ht="15" customHeight="1" thickBot="1" x14ac:dyDescent="0.35">
      <c r="B82" s="985"/>
      <c r="C82" s="987"/>
      <c r="D82" s="273" t="s">
        <v>174</v>
      </c>
      <c r="E82" s="274">
        <f>PROGRAMA!$I$13*E81*(((E81/PROGRAMA!$I$9)*(PROGRAMA!$I$12-PROGRAMA!$I$11)/2)+PROGRAMA!$I$11)</f>
        <v>0</v>
      </c>
      <c r="F82" s="274">
        <f>PROGRAMA!$I$13*F81*(((F81/PROGRAMA!$I$9)*(PROGRAMA!$I$12-PROGRAMA!$I$11)/2)+PROGRAMA!$I$11)</f>
        <v>0</v>
      </c>
      <c r="G82" s="274">
        <f>PROGRAMA!$I$13*G81*(((G81/PROGRAMA!$I$9)*(PROGRAMA!$I$12-PROGRAMA!$I$11)/2)+PROGRAMA!$I$11)</f>
        <v>0</v>
      </c>
      <c r="H82" s="274">
        <f>PROGRAMA!$I$13*H81*(((H81/PROGRAMA!$I$9)*(PROGRAMA!$I$12-PROGRAMA!$I$11)/2)+PROGRAMA!$I$11)</f>
        <v>0</v>
      </c>
      <c r="I82" s="274">
        <f>PROGRAMA!$I$13*I81*(((I81/PROGRAMA!$I$9)*(PROGRAMA!$I$12-PROGRAMA!$I$11)/2)+PROGRAMA!$I$11)</f>
        <v>0</v>
      </c>
      <c r="J82" s="274">
        <f>PROGRAMA!$I$13*J81*(((J81/PROGRAMA!$I$9)*(PROGRAMA!$I$12-PROGRAMA!$I$11)/2)+PROGRAMA!$I$11)</f>
        <v>0</v>
      </c>
      <c r="K82" s="274">
        <f>PROGRAMA!$I$13*K81*(((K81/PROGRAMA!$I$9)*(PROGRAMA!$I$12-PROGRAMA!$I$11)/2)+PROGRAMA!$I$11)</f>
        <v>0</v>
      </c>
      <c r="L82" s="274">
        <f>PROGRAMA!$I$13*L81*(((L81/PROGRAMA!$I$9)*(PROGRAMA!$I$12-PROGRAMA!$I$11)/2)+PROGRAMA!$I$11)</f>
        <v>0</v>
      </c>
      <c r="M82" s="274">
        <f>PROGRAMA!$I$13*M81*(((M81/PROGRAMA!$I$9)*(PROGRAMA!$I$12-PROGRAMA!$I$11)/2)+PROGRAMA!$I$11)</f>
        <v>0</v>
      </c>
      <c r="N82" s="274">
        <f>PROGRAMA!$I$13*N81*(((N81/PROGRAMA!$I$9)*(PROGRAMA!$I$12-PROGRAMA!$I$11)/2)+PROGRAMA!$I$11)</f>
        <v>0</v>
      </c>
      <c r="O82" s="274">
        <f>PROGRAMA!$I$13*O81*(((O81/PROGRAMA!$I$9)*(PROGRAMA!$I$12-PROGRAMA!$I$11)/2)+PROGRAMA!$I$11)</f>
        <v>0</v>
      </c>
      <c r="P82" s="274">
        <f>PROGRAMA!$I$13*P81*(((P81/PROGRAMA!$I$9)*(PROGRAMA!$I$12-PROGRAMA!$I$11)/2)+PROGRAMA!$I$11)</f>
        <v>0</v>
      </c>
      <c r="Q82" s="274">
        <f>PROGRAMA!$I$13*Q81*(((Q81/PROGRAMA!$I$9)*(PROGRAMA!$I$12-PROGRAMA!$I$11)/2)+PROGRAMA!$I$11)</f>
        <v>0</v>
      </c>
      <c r="R82" s="274">
        <f>PROGRAMA!$I$13*R81*(((R81/PROGRAMA!$I$9)*(PROGRAMA!$I$12-PROGRAMA!$I$11)/2)+PROGRAMA!$I$11)</f>
        <v>0</v>
      </c>
      <c r="S82" s="274">
        <f>PROGRAMA!$I$13*S81*(((S81/PROGRAMA!$I$9)*(PROGRAMA!$I$12-PROGRAMA!$I$11)/2)+PROGRAMA!$I$11)</f>
        <v>0</v>
      </c>
      <c r="T82" s="274">
        <f>PROGRAMA!$I$13*T81*(((T81/PROGRAMA!$I$9)*(PROGRAMA!$I$12-PROGRAMA!$I$11)/2)+PROGRAMA!$I$11)</f>
        <v>0</v>
      </c>
      <c r="U82" s="274">
        <f>PROGRAMA!$I$13*U81*(((U81/PROGRAMA!$I$9)*(PROGRAMA!$I$12-PROGRAMA!$I$11)/2)+PROGRAMA!$I$11)</f>
        <v>0</v>
      </c>
      <c r="V82" s="274">
        <f>PROGRAMA!$I$13*V81*(((V81/PROGRAMA!$I$9)*(PROGRAMA!$I$12-PROGRAMA!$I$11)/2)+PROGRAMA!$I$11)</f>
        <v>0</v>
      </c>
      <c r="W82" s="274">
        <f>PROGRAMA!$I$13*W81*(((W81/PROGRAMA!$I$9)*(PROGRAMA!$I$12-PROGRAMA!$I$11)/2)+PROGRAMA!$I$11)</f>
        <v>0</v>
      </c>
      <c r="X82" s="274">
        <f>PROGRAMA!$I$13*X81*(((X81/PROGRAMA!$I$9)*(PROGRAMA!$I$12-PROGRAMA!$I$11)/2)+PROGRAMA!$I$11)</f>
        <v>0</v>
      </c>
      <c r="Y82" s="274">
        <f>PROGRAMA!$I$13*Y81*(((Y81/PROGRAMA!$I$9)*(PROGRAMA!$I$12-PROGRAMA!$I$11)/2)+PROGRAMA!$I$11)</f>
        <v>0</v>
      </c>
      <c r="Z82" s="274">
        <f>PROGRAMA!$I$13*Z81*(((Z81/PROGRAMA!$I$9)*(PROGRAMA!$I$12-PROGRAMA!$I$11)/2)+PROGRAMA!$I$11)</f>
        <v>0</v>
      </c>
      <c r="AA82" s="274">
        <f>PROGRAMA!$I$13*AA81*(((AA81/PROGRAMA!$I$9)*(PROGRAMA!$I$12-PROGRAMA!$I$11)/2)+PROGRAMA!$I$11)</f>
        <v>0</v>
      </c>
      <c r="AB82" s="274">
        <f>PROGRAMA!$I$13*AB81*(((AB81/PROGRAMA!$I$9)*(PROGRAMA!$I$12-PROGRAMA!$I$11)/2)+PROGRAMA!$I$11)</f>
        <v>0</v>
      </c>
      <c r="AC82" s="274">
        <f>PROGRAMA!$I$13*AC81*(((AC81/PROGRAMA!$I$9)*(PROGRAMA!$I$12-PROGRAMA!$I$11)/2)+PROGRAMA!$I$11)</f>
        <v>0</v>
      </c>
      <c r="AD82" s="274">
        <f>PROGRAMA!$I$13*AD81*(((AD81/PROGRAMA!$I$9)*(PROGRAMA!$I$12-PROGRAMA!$I$11)/2)+PROGRAMA!$I$11)</f>
        <v>0</v>
      </c>
      <c r="AE82" s="274">
        <f>PROGRAMA!$I$13*AE81*(((AE81/PROGRAMA!$I$9)*(PROGRAMA!$I$12-PROGRAMA!$I$11)/2)+PROGRAMA!$I$11)</f>
        <v>0</v>
      </c>
      <c r="AF82" s="274">
        <f>PROGRAMA!$I$13*AF81*(((AF81/PROGRAMA!$I$9)*(PROGRAMA!$I$12-PROGRAMA!$I$11)/2)+PROGRAMA!$I$11)</f>
        <v>0</v>
      </c>
      <c r="AG82" s="274">
        <f>PROGRAMA!$I$13*AG81*(((AG81/PROGRAMA!$I$9)*(PROGRAMA!$I$12-PROGRAMA!$I$11)/2)+PROGRAMA!$I$11)</f>
        <v>0</v>
      </c>
      <c r="AH82" s="274">
        <f>PROGRAMA!$I$13*AH81*(((AH81/PROGRAMA!$I$9)*(PROGRAMA!$I$12-PROGRAMA!$I$11)/2)+PROGRAMA!$I$11)</f>
        <v>0</v>
      </c>
      <c r="AI82" s="274">
        <f>PROGRAMA!$I$13*AI81*(((AI81/PROGRAMA!$I$9)*(PROGRAMA!$I$12-PROGRAMA!$I$11)/2)+PROGRAMA!$I$11)</f>
        <v>0</v>
      </c>
      <c r="AJ82" s="274">
        <f>PROGRAMA!$I$13*AJ81*(((AJ81/PROGRAMA!$I$9)*(PROGRAMA!$I$12-PROGRAMA!$I$11)/2)+PROGRAMA!$I$11)</f>
        <v>0</v>
      </c>
      <c r="AK82" s="274">
        <f>PROGRAMA!$I$13*AK81*(((AK81/PROGRAMA!$I$9)*(PROGRAMA!$I$12-PROGRAMA!$I$11)/2)+PROGRAMA!$I$11)</f>
        <v>0</v>
      </c>
      <c r="AL82" s="274">
        <f>PROGRAMA!$I$13*AL81*(((AL81/PROGRAMA!$I$9)*(PROGRAMA!$I$12-PROGRAMA!$I$11)/2)+PROGRAMA!$I$11)</f>
        <v>0</v>
      </c>
      <c r="AM82" s="274">
        <f>PROGRAMA!$I$13*AM81*(((AM81/PROGRAMA!$I$9)*(PROGRAMA!$I$12-PROGRAMA!$I$11)/2)+PROGRAMA!$I$11)</f>
        <v>0</v>
      </c>
      <c r="AN82" s="274">
        <f>PROGRAMA!$I$13*AN81*(((AN81/PROGRAMA!$I$9)*(PROGRAMA!$I$12-PROGRAMA!$I$11)/2)+PROGRAMA!$I$11)</f>
        <v>0</v>
      </c>
      <c r="AO82" s="274">
        <f>PROGRAMA!$I$13*AO81*(((AO81/PROGRAMA!$I$9)*(PROGRAMA!$I$12-PROGRAMA!$I$11)/2)+PROGRAMA!$I$11)</f>
        <v>0</v>
      </c>
      <c r="AP82" s="274">
        <f>PROGRAMA!$I$13*AP81*(((AP81/PROGRAMA!$I$9)*(PROGRAMA!$I$12-PROGRAMA!$I$11)/2)+PROGRAMA!$I$11)</f>
        <v>0</v>
      </c>
      <c r="AQ82" s="274">
        <f>PROGRAMA!$I$13*AQ81*(((AQ81/PROGRAMA!$I$9)*(PROGRAMA!$I$12-PROGRAMA!$I$11)/2)+PROGRAMA!$I$11)</f>
        <v>0</v>
      </c>
      <c r="AR82" s="274">
        <f>PROGRAMA!$I$13*AR81*(((AR81/PROGRAMA!$I$9)*(PROGRAMA!$I$12-PROGRAMA!$I$11)/2)+PROGRAMA!$I$11)</f>
        <v>0</v>
      </c>
      <c r="AS82" s="274">
        <f>PROGRAMA!$I$13*AS81*(((AS81/PROGRAMA!$I$9)*(PROGRAMA!$I$12-PROGRAMA!$I$11)/2)+PROGRAMA!$I$11)</f>
        <v>0</v>
      </c>
      <c r="AT82" s="274">
        <f>PROGRAMA!$I$13*AT81*(((AT81/PROGRAMA!$I$9)*(PROGRAMA!$I$12-PROGRAMA!$I$11)/2)+PROGRAMA!$I$11)</f>
        <v>0</v>
      </c>
      <c r="AU82" s="274">
        <f>PROGRAMA!$I$13*AU81*(((AU81/PROGRAMA!$I$9)*(PROGRAMA!$I$12-PROGRAMA!$I$11)/2)+PROGRAMA!$I$11)</f>
        <v>0</v>
      </c>
      <c r="AV82" s="274">
        <f>PROGRAMA!$I$13*AV81*(((AV81/PROGRAMA!$I$9)*(PROGRAMA!$I$12-PROGRAMA!$I$11)/2)+PROGRAMA!$I$11)</f>
        <v>0</v>
      </c>
      <c r="AW82" s="274">
        <f>PROGRAMA!$I$13*AW81*(((AW81/PROGRAMA!$I$9)*(PROGRAMA!$I$12-PROGRAMA!$I$11)/2)+PROGRAMA!$I$11)</f>
        <v>0</v>
      </c>
      <c r="AX82" s="274">
        <f>PROGRAMA!$I$13*AX81*(((AX81/PROGRAMA!$I$9)*(PROGRAMA!$I$12-PROGRAMA!$I$11)/2)+PROGRAMA!$I$11)</f>
        <v>0</v>
      </c>
      <c r="AY82" s="274">
        <f>PROGRAMA!$I$13*AY81*(((AY81/PROGRAMA!$I$9)*(PROGRAMA!$I$12-PROGRAMA!$I$11)/2)+PROGRAMA!$I$11)</f>
        <v>0</v>
      </c>
      <c r="AZ82" s="274">
        <f>PROGRAMA!$I$13*AZ81*(((AZ81/PROGRAMA!$I$9)*(PROGRAMA!$I$12-PROGRAMA!$I$11)/2)+PROGRAMA!$I$11)</f>
        <v>0</v>
      </c>
      <c r="BA82" s="274">
        <f>PROGRAMA!$I$13*BA81*(((BA81/PROGRAMA!$I$9)*(PROGRAMA!$I$12-PROGRAMA!$I$11)/2)+PROGRAMA!$I$11)</f>
        <v>0</v>
      </c>
      <c r="BB82" s="274">
        <f>PROGRAMA!$I$13*BB81*(((BB81/PROGRAMA!$I$9)*(PROGRAMA!$I$12-PROGRAMA!$I$11)/2)+PROGRAMA!$I$11)</f>
        <v>0</v>
      </c>
      <c r="BC82" s="274">
        <f>PROGRAMA!$I$13*BC81*(((BC81/PROGRAMA!$I$9)*(PROGRAMA!$I$12-PROGRAMA!$I$11)/2)+PROGRAMA!$I$11)</f>
        <v>0</v>
      </c>
      <c r="BD82" s="274">
        <f>PROGRAMA!$I$13*BD81*(((BD81/PROGRAMA!$I$9)*(PROGRAMA!$I$12-PROGRAMA!$I$11)/2)+PROGRAMA!$I$11)</f>
        <v>0</v>
      </c>
      <c r="BE82" s="274">
        <f>PROGRAMA!$I$13*BE81*(((BE81/PROGRAMA!$I$9)*(PROGRAMA!$I$12-PROGRAMA!$I$11)/2)+PROGRAMA!$I$11)</f>
        <v>0</v>
      </c>
      <c r="BF82" s="274">
        <f>PROGRAMA!$I$13*BF81*(((BF81/PROGRAMA!$I$9)*(PROGRAMA!$I$12-PROGRAMA!$I$11)/2)+PROGRAMA!$I$11)</f>
        <v>0</v>
      </c>
      <c r="BG82" s="274">
        <f>PROGRAMA!$I$13*BG81*(((BG81/PROGRAMA!$I$9)*(PROGRAMA!$I$12-PROGRAMA!$I$11)/2)+PROGRAMA!$I$11)</f>
        <v>0</v>
      </c>
      <c r="BH82" s="274">
        <f>PROGRAMA!$I$13*BH81*(((BH81/PROGRAMA!$I$9)*(PROGRAMA!$I$12-PROGRAMA!$I$11)/2)+PROGRAMA!$I$11)</f>
        <v>0</v>
      </c>
      <c r="BI82" s="274">
        <f>PROGRAMA!$I$13*BI81*(((BI81/PROGRAMA!$I$9)*(PROGRAMA!$I$12-PROGRAMA!$I$11)/2)+PROGRAMA!$I$11)</f>
        <v>0</v>
      </c>
      <c r="BJ82" s="274">
        <f>PROGRAMA!$I$13*BJ81*(((BJ81/PROGRAMA!$I$9)*(PROGRAMA!$I$12-PROGRAMA!$I$11)/2)+PROGRAMA!$I$11)</f>
        <v>0</v>
      </c>
      <c r="BK82" s="274">
        <f>PROGRAMA!$I$13*BK81*(((BK81/PROGRAMA!$I$9)*(PROGRAMA!$I$12-PROGRAMA!$I$11)/2)+PROGRAMA!$I$11)</f>
        <v>0</v>
      </c>
      <c r="BL82" s="274">
        <f>PROGRAMA!$I$13*BL81*(((BL81/PROGRAMA!$I$9)*(PROGRAMA!$I$12-PROGRAMA!$I$11)/2)+PROGRAMA!$I$11)</f>
        <v>0</v>
      </c>
      <c r="BM82" s="274">
        <f>PROGRAMA!$I$13*BM81*(((BM81/PROGRAMA!$I$9)*(PROGRAMA!$I$12-PROGRAMA!$I$11)/2)+PROGRAMA!$I$11)</f>
        <v>0</v>
      </c>
      <c r="BN82" s="274">
        <f>PROGRAMA!$I$13*BN81*(((BN81/PROGRAMA!$I$9)*(PROGRAMA!$I$12-PROGRAMA!$I$11)/2)+PROGRAMA!$I$11)</f>
        <v>0</v>
      </c>
      <c r="BO82" s="274">
        <f>PROGRAMA!$I$13*BO81*(((BO81/PROGRAMA!$I$9)*(PROGRAMA!$I$12-PROGRAMA!$I$11)/2)+PROGRAMA!$I$11)</f>
        <v>0</v>
      </c>
      <c r="BP82" s="274">
        <f>PROGRAMA!$I$13*BP81*(((BP81/PROGRAMA!$I$9)*(PROGRAMA!$I$12-PROGRAMA!$I$11)/2)+PROGRAMA!$I$11)</f>
        <v>0</v>
      </c>
      <c r="BQ82" s="274">
        <f>PROGRAMA!$I$13*BQ81*(((BQ81/PROGRAMA!$I$9)*(PROGRAMA!$I$12-PROGRAMA!$I$11)/2)+PROGRAMA!$I$11)</f>
        <v>0</v>
      </c>
      <c r="BR82" s="274">
        <f>PROGRAMA!$I$13*BR81*(((BR81/PROGRAMA!$I$9)*(PROGRAMA!$I$12-PROGRAMA!$I$11)/2)+PROGRAMA!$I$11)</f>
        <v>0</v>
      </c>
      <c r="BS82" s="274">
        <f>PROGRAMA!$I$13*BS81*(((BS81/PROGRAMA!$I$9)*(PROGRAMA!$I$12-PROGRAMA!$I$11)/2)+PROGRAMA!$I$11)</f>
        <v>0</v>
      </c>
      <c r="BT82" s="274">
        <f>PROGRAMA!$I$13*BT81*(((BT81/PROGRAMA!$I$9)*(PROGRAMA!$I$12-PROGRAMA!$I$11)/2)+PROGRAMA!$I$11)</f>
        <v>0</v>
      </c>
      <c r="BU82" s="274">
        <f>PROGRAMA!$I$13*BU81*(((BU81/PROGRAMA!$I$9)*(PROGRAMA!$I$12-PROGRAMA!$I$11)/2)+PROGRAMA!$I$11)</f>
        <v>0</v>
      </c>
      <c r="BV82" s="274">
        <f>PROGRAMA!$I$13*BV81*(((BV81/PROGRAMA!$I$9)*(PROGRAMA!$I$12-PROGRAMA!$I$11)/2)+PROGRAMA!$I$11)</f>
        <v>0</v>
      </c>
      <c r="BW82" s="274">
        <f>PROGRAMA!$I$13*BW81*(((BW81/PROGRAMA!$I$9)*(PROGRAMA!$I$12-PROGRAMA!$I$11)/2)+PROGRAMA!$I$11)</f>
        <v>0</v>
      </c>
      <c r="BX82" s="274">
        <f>PROGRAMA!$I$13*BX81*(((BX81/PROGRAMA!$I$9)*(PROGRAMA!$I$12-PROGRAMA!$I$11)/2)+PROGRAMA!$I$11)</f>
        <v>0</v>
      </c>
      <c r="BY82" s="274">
        <f>PROGRAMA!$I$13*BY81*(((BY81/PROGRAMA!$I$9)*(PROGRAMA!$I$12-PROGRAMA!$I$11)/2)+PROGRAMA!$I$11)</f>
        <v>0</v>
      </c>
      <c r="BZ82" s="274">
        <f>PROGRAMA!$I$13*BZ81*(((BZ81/PROGRAMA!$I$9)*(PROGRAMA!$I$12-PROGRAMA!$I$11)/2)+PROGRAMA!$I$11)</f>
        <v>0</v>
      </c>
      <c r="CA82" s="274">
        <f>PROGRAMA!$I$13*CA81*(((CA81/PROGRAMA!$I$9)*(PROGRAMA!$I$12-PROGRAMA!$I$11)/2)+PROGRAMA!$I$11)</f>
        <v>0</v>
      </c>
      <c r="CB82" s="274">
        <f>PROGRAMA!$I$13*CB81*(((CB81/PROGRAMA!$I$9)*(PROGRAMA!$I$12-PROGRAMA!$I$11)/2)+PROGRAMA!$I$11)</f>
        <v>0</v>
      </c>
      <c r="CC82" s="274">
        <f>PROGRAMA!$I$13*CC81*(((CC81/PROGRAMA!$I$9)*(PROGRAMA!$I$12-PROGRAMA!$I$11)/2)+PROGRAMA!$I$11)</f>
        <v>0</v>
      </c>
      <c r="CD82" s="274">
        <f>PROGRAMA!$I$13*CD81*(((CD81/PROGRAMA!$I$9)*(PROGRAMA!$I$12-PROGRAMA!$I$11)/2)+PROGRAMA!$I$11)</f>
        <v>0</v>
      </c>
      <c r="CE82" s="274">
        <f>PROGRAMA!$I$13*CE81*(((CE81/PROGRAMA!$I$9)*(PROGRAMA!$I$12-PROGRAMA!$I$11)/2)+PROGRAMA!$I$11)</f>
        <v>0</v>
      </c>
      <c r="CF82" s="274">
        <f>PROGRAMA!$I$13*CF81*(((CF81/PROGRAMA!$I$9)*(PROGRAMA!$I$12-PROGRAMA!$I$11)/2)+PROGRAMA!$I$11)</f>
        <v>0</v>
      </c>
    </row>
    <row r="83" spans="2:84" ht="15" customHeight="1" thickBot="1" x14ac:dyDescent="0.35">
      <c r="B83" s="985"/>
      <c r="C83" s="986" t="s">
        <v>212</v>
      </c>
      <c r="D83" s="275" t="s">
        <v>122</v>
      </c>
      <c r="E83" s="290"/>
      <c r="F83" s="290"/>
      <c r="G83" s="290"/>
      <c r="H83" s="290"/>
      <c r="I83" s="290"/>
      <c r="J83" s="290"/>
      <c r="K83" s="290"/>
      <c r="L83" s="290"/>
      <c r="M83" s="290"/>
      <c r="N83" s="290"/>
      <c r="O83" s="290"/>
      <c r="P83" s="290"/>
      <c r="Q83" s="290"/>
      <c r="R83" s="290"/>
      <c r="S83" s="290"/>
      <c r="T83" s="290"/>
      <c r="U83" s="290"/>
      <c r="V83" s="290"/>
      <c r="W83" s="290"/>
      <c r="X83" s="290"/>
      <c r="Y83" s="290"/>
      <c r="Z83" s="290"/>
      <c r="AA83" s="290"/>
      <c r="AB83" s="290"/>
      <c r="AC83" s="290"/>
      <c r="AD83" s="290"/>
      <c r="AE83" s="290"/>
      <c r="AF83" s="290"/>
      <c r="AG83" s="290"/>
      <c r="AH83" s="290"/>
      <c r="AI83" s="290"/>
      <c r="AJ83" s="290"/>
      <c r="AK83" s="290"/>
      <c r="AL83" s="290"/>
      <c r="AM83" s="290"/>
      <c r="AN83" s="290"/>
      <c r="AO83" s="290"/>
      <c r="AP83" s="290"/>
      <c r="AQ83" s="290"/>
      <c r="AR83" s="290"/>
      <c r="AS83" s="290"/>
      <c r="AT83" s="290"/>
      <c r="AU83" s="290"/>
      <c r="AV83" s="290"/>
      <c r="AW83" s="290"/>
      <c r="AX83" s="290"/>
      <c r="AY83" s="290"/>
      <c r="AZ83" s="290"/>
      <c r="BA83" s="290"/>
      <c r="BB83" s="290"/>
      <c r="BC83" s="290"/>
      <c r="BD83" s="290"/>
      <c r="BE83" s="290"/>
      <c r="BF83" s="290"/>
      <c r="BG83" s="290"/>
      <c r="BH83" s="290"/>
      <c r="BI83" s="290"/>
      <c r="BJ83" s="290"/>
      <c r="BK83" s="290"/>
      <c r="BL83" s="290"/>
      <c r="BM83" s="290"/>
      <c r="BN83" s="290"/>
      <c r="BO83" s="290"/>
      <c r="BP83" s="290"/>
      <c r="BQ83" s="290"/>
      <c r="BR83" s="290"/>
      <c r="BS83" s="290"/>
      <c r="BT83" s="290"/>
      <c r="BU83" s="290"/>
      <c r="BV83" s="290"/>
      <c r="BW83" s="290"/>
      <c r="BX83" s="290"/>
      <c r="BY83" s="290"/>
      <c r="BZ83" s="290"/>
      <c r="CA83" s="290"/>
      <c r="CB83" s="290"/>
      <c r="CC83" s="290"/>
      <c r="CD83" s="290"/>
      <c r="CE83" s="290"/>
      <c r="CF83" s="290"/>
    </row>
    <row r="84" spans="2:84" ht="15" customHeight="1" thickBot="1" x14ac:dyDescent="0.35">
      <c r="B84" s="985"/>
      <c r="C84" s="986"/>
      <c r="D84" s="276" t="s">
        <v>164</v>
      </c>
      <c r="E84" s="274">
        <f>PROGRAMA!$I$13*E83*(((E83/PROGRAMA!$I$9)*(PROGRAMA!$I$12-PROGRAMA!$I$11)/2)+PROGRAMA!$I$11)</f>
        <v>0</v>
      </c>
      <c r="F84" s="274">
        <f>PROGRAMA!$I$13*F83*(((F83/PROGRAMA!$I$9)*(PROGRAMA!$I$12-PROGRAMA!$I$11)/2)+PROGRAMA!$I$11)</f>
        <v>0</v>
      </c>
      <c r="G84" s="274">
        <f>PROGRAMA!$I$13*G83*(((G83/PROGRAMA!$I$9)*(PROGRAMA!$I$12-PROGRAMA!$I$11)/2)+PROGRAMA!$I$11)</f>
        <v>0</v>
      </c>
      <c r="H84" s="274">
        <f>PROGRAMA!$I$13*H83*(((H83/PROGRAMA!$I$9)*(PROGRAMA!$I$12-PROGRAMA!$I$11)/2)+PROGRAMA!$I$11)</f>
        <v>0</v>
      </c>
      <c r="I84" s="274">
        <f>PROGRAMA!$I$13*I83*(((I83/PROGRAMA!$I$9)*(PROGRAMA!$I$12-PROGRAMA!$I$11)/2)+PROGRAMA!$I$11)</f>
        <v>0</v>
      </c>
      <c r="J84" s="274">
        <f>PROGRAMA!$I$13*J83*(((J83/PROGRAMA!$I$9)*(PROGRAMA!$I$12-PROGRAMA!$I$11)/2)+PROGRAMA!$I$11)</f>
        <v>0</v>
      </c>
      <c r="K84" s="274">
        <f>PROGRAMA!$I$13*K83*(((K83/PROGRAMA!$I$9)*(PROGRAMA!$I$12-PROGRAMA!$I$11)/2)+PROGRAMA!$I$11)</f>
        <v>0</v>
      </c>
      <c r="L84" s="274">
        <f>PROGRAMA!$I$13*L83*(((L83/PROGRAMA!$I$9)*(PROGRAMA!$I$12-PROGRAMA!$I$11)/2)+PROGRAMA!$I$11)</f>
        <v>0</v>
      </c>
      <c r="M84" s="274">
        <f>PROGRAMA!$I$13*M83*(((M83/PROGRAMA!$I$9)*(PROGRAMA!$I$12-PROGRAMA!$I$11)/2)+PROGRAMA!$I$11)</f>
        <v>0</v>
      </c>
      <c r="N84" s="274">
        <f>PROGRAMA!$I$13*N83*(((N83/PROGRAMA!$I$9)*(PROGRAMA!$I$12-PROGRAMA!$I$11)/2)+PROGRAMA!$I$11)</f>
        <v>0</v>
      </c>
      <c r="O84" s="274">
        <f>PROGRAMA!$I$13*O83*(((O83/PROGRAMA!$I$9)*(PROGRAMA!$I$12-PROGRAMA!$I$11)/2)+PROGRAMA!$I$11)</f>
        <v>0</v>
      </c>
      <c r="P84" s="274">
        <f>PROGRAMA!$I$13*P83*(((P83/PROGRAMA!$I$9)*(PROGRAMA!$I$12-PROGRAMA!$I$11)/2)+PROGRAMA!$I$11)</f>
        <v>0</v>
      </c>
      <c r="Q84" s="274">
        <f>PROGRAMA!$I$13*Q83*(((Q83/PROGRAMA!$I$9)*(PROGRAMA!$I$12-PROGRAMA!$I$11)/2)+PROGRAMA!$I$11)</f>
        <v>0</v>
      </c>
      <c r="R84" s="274">
        <f>PROGRAMA!$I$13*R83*(((R83/PROGRAMA!$I$9)*(PROGRAMA!$I$12-PROGRAMA!$I$11)/2)+PROGRAMA!$I$11)</f>
        <v>0</v>
      </c>
      <c r="S84" s="274">
        <f>PROGRAMA!$I$13*S83*(((S83/PROGRAMA!$I$9)*(PROGRAMA!$I$12-PROGRAMA!$I$11)/2)+PROGRAMA!$I$11)</f>
        <v>0</v>
      </c>
      <c r="T84" s="274">
        <f>PROGRAMA!$I$13*T83*(((T83/PROGRAMA!$I$9)*(PROGRAMA!$I$12-PROGRAMA!$I$11)/2)+PROGRAMA!$I$11)</f>
        <v>0</v>
      </c>
      <c r="U84" s="274">
        <f>PROGRAMA!$I$13*U83*(((U83/PROGRAMA!$I$9)*(PROGRAMA!$I$12-PROGRAMA!$I$11)/2)+PROGRAMA!$I$11)</f>
        <v>0</v>
      </c>
      <c r="V84" s="274">
        <f>PROGRAMA!$I$13*V83*(((V83/PROGRAMA!$I$9)*(PROGRAMA!$I$12-PROGRAMA!$I$11)/2)+PROGRAMA!$I$11)</f>
        <v>0</v>
      </c>
      <c r="W84" s="274">
        <f>PROGRAMA!$I$13*W83*(((W83/PROGRAMA!$I$9)*(PROGRAMA!$I$12-PROGRAMA!$I$11)/2)+PROGRAMA!$I$11)</f>
        <v>0</v>
      </c>
      <c r="X84" s="274">
        <f>PROGRAMA!$I$13*X83*(((X83/PROGRAMA!$I$9)*(PROGRAMA!$I$12-PROGRAMA!$I$11)/2)+PROGRAMA!$I$11)</f>
        <v>0</v>
      </c>
      <c r="Y84" s="274">
        <f>PROGRAMA!$I$13*Y83*(((Y83/PROGRAMA!$I$9)*(PROGRAMA!$I$12-PROGRAMA!$I$11)/2)+PROGRAMA!$I$11)</f>
        <v>0</v>
      </c>
      <c r="Z84" s="274">
        <f>PROGRAMA!$I$13*Z83*(((Z83/PROGRAMA!$I$9)*(PROGRAMA!$I$12-PROGRAMA!$I$11)/2)+PROGRAMA!$I$11)</f>
        <v>0</v>
      </c>
      <c r="AA84" s="274">
        <f>PROGRAMA!$I$13*AA83*(((AA83/PROGRAMA!$I$9)*(PROGRAMA!$I$12-PROGRAMA!$I$11)/2)+PROGRAMA!$I$11)</f>
        <v>0</v>
      </c>
      <c r="AB84" s="274">
        <f>PROGRAMA!$I$13*AB83*(((AB83/PROGRAMA!$I$9)*(PROGRAMA!$I$12-PROGRAMA!$I$11)/2)+PROGRAMA!$I$11)</f>
        <v>0</v>
      </c>
      <c r="AC84" s="274">
        <f>PROGRAMA!$I$13*AC83*(((AC83/PROGRAMA!$I$9)*(PROGRAMA!$I$12-PROGRAMA!$I$11)/2)+PROGRAMA!$I$11)</f>
        <v>0</v>
      </c>
      <c r="AD84" s="274">
        <f>PROGRAMA!$I$13*AD83*(((AD83/PROGRAMA!$I$9)*(PROGRAMA!$I$12-PROGRAMA!$I$11)/2)+PROGRAMA!$I$11)</f>
        <v>0</v>
      </c>
      <c r="AE84" s="274">
        <f>PROGRAMA!$I$13*AE83*(((AE83/PROGRAMA!$I$9)*(PROGRAMA!$I$12-PROGRAMA!$I$11)/2)+PROGRAMA!$I$11)</f>
        <v>0</v>
      </c>
      <c r="AF84" s="274">
        <f>PROGRAMA!$I$13*AF83*(((AF83/PROGRAMA!$I$9)*(PROGRAMA!$I$12-PROGRAMA!$I$11)/2)+PROGRAMA!$I$11)</f>
        <v>0</v>
      </c>
      <c r="AG84" s="274">
        <f>PROGRAMA!$I$13*AG83*(((AG83/PROGRAMA!$I$9)*(PROGRAMA!$I$12-PROGRAMA!$I$11)/2)+PROGRAMA!$I$11)</f>
        <v>0</v>
      </c>
      <c r="AH84" s="274">
        <f>PROGRAMA!$I$13*AH83*(((AH83/PROGRAMA!$I$9)*(PROGRAMA!$I$12-PROGRAMA!$I$11)/2)+PROGRAMA!$I$11)</f>
        <v>0</v>
      </c>
      <c r="AI84" s="274">
        <f>PROGRAMA!$I$13*AI83*(((AI83/PROGRAMA!$I$9)*(PROGRAMA!$I$12-PROGRAMA!$I$11)/2)+PROGRAMA!$I$11)</f>
        <v>0</v>
      </c>
      <c r="AJ84" s="274">
        <f>PROGRAMA!$I$13*AJ83*(((AJ83/PROGRAMA!$I$9)*(PROGRAMA!$I$12-PROGRAMA!$I$11)/2)+PROGRAMA!$I$11)</f>
        <v>0</v>
      </c>
      <c r="AK84" s="274">
        <f>PROGRAMA!$I$13*AK83*(((AK83/PROGRAMA!$I$9)*(PROGRAMA!$I$12-PROGRAMA!$I$11)/2)+PROGRAMA!$I$11)</f>
        <v>0</v>
      </c>
      <c r="AL84" s="274">
        <f>PROGRAMA!$I$13*AL83*(((AL83/PROGRAMA!$I$9)*(PROGRAMA!$I$12-PROGRAMA!$I$11)/2)+PROGRAMA!$I$11)</f>
        <v>0</v>
      </c>
      <c r="AM84" s="274">
        <f>PROGRAMA!$I$13*AM83*(((AM83/PROGRAMA!$I$9)*(PROGRAMA!$I$12-PROGRAMA!$I$11)/2)+PROGRAMA!$I$11)</f>
        <v>0</v>
      </c>
      <c r="AN84" s="274">
        <f>PROGRAMA!$I$13*AN83*(((AN83/PROGRAMA!$I$9)*(PROGRAMA!$I$12-PROGRAMA!$I$11)/2)+PROGRAMA!$I$11)</f>
        <v>0</v>
      </c>
      <c r="AO84" s="274">
        <f>PROGRAMA!$I$13*AO83*(((AO83/PROGRAMA!$I$9)*(PROGRAMA!$I$12-PROGRAMA!$I$11)/2)+PROGRAMA!$I$11)</f>
        <v>0</v>
      </c>
      <c r="AP84" s="274">
        <f>PROGRAMA!$I$13*AP83*(((AP83/PROGRAMA!$I$9)*(PROGRAMA!$I$12-PROGRAMA!$I$11)/2)+PROGRAMA!$I$11)</f>
        <v>0</v>
      </c>
      <c r="AQ84" s="274">
        <f>PROGRAMA!$I$13*AQ83*(((AQ83/PROGRAMA!$I$9)*(PROGRAMA!$I$12-PROGRAMA!$I$11)/2)+PROGRAMA!$I$11)</f>
        <v>0</v>
      </c>
      <c r="AR84" s="274">
        <f>PROGRAMA!$I$13*AR83*(((AR83/PROGRAMA!$I$9)*(PROGRAMA!$I$12-PROGRAMA!$I$11)/2)+PROGRAMA!$I$11)</f>
        <v>0</v>
      </c>
      <c r="AS84" s="274">
        <f>PROGRAMA!$I$13*AS83*(((AS83/PROGRAMA!$I$9)*(PROGRAMA!$I$12-PROGRAMA!$I$11)/2)+PROGRAMA!$I$11)</f>
        <v>0</v>
      </c>
      <c r="AT84" s="274">
        <f>PROGRAMA!$I$13*AT83*(((AT83/PROGRAMA!$I$9)*(PROGRAMA!$I$12-PROGRAMA!$I$11)/2)+PROGRAMA!$I$11)</f>
        <v>0</v>
      </c>
      <c r="AU84" s="274">
        <f>PROGRAMA!$I$13*AU83*(((AU83/PROGRAMA!$I$9)*(PROGRAMA!$I$12-PROGRAMA!$I$11)/2)+PROGRAMA!$I$11)</f>
        <v>0</v>
      </c>
      <c r="AV84" s="274">
        <f>PROGRAMA!$I$13*AV83*(((AV83/PROGRAMA!$I$9)*(PROGRAMA!$I$12-PROGRAMA!$I$11)/2)+PROGRAMA!$I$11)</f>
        <v>0</v>
      </c>
      <c r="AW84" s="274">
        <f>PROGRAMA!$I$13*AW83*(((AW83/PROGRAMA!$I$9)*(PROGRAMA!$I$12-PROGRAMA!$I$11)/2)+PROGRAMA!$I$11)</f>
        <v>0</v>
      </c>
      <c r="AX84" s="274">
        <f>PROGRAMA!$I$13*AX83*(((AX83/PROGRAMA!$I$9)*(PROGRAMA!$I$12-PROGRAMA!$I$11)/2)+PROGRAMA!$I$11)</f>
        <v>0</v>
      </c>
      <c r="AY84" s="274">
        <f>PROGRAMA!$I$13*AY83*(((AY83/PROGRAMA!$I$9)*(PROGRAMA!$I$12-PROGRAMA!$I$11)/2)+PROGRAMA!$I$11)</f>
        <v>0</v>
      </c>
      <c r="AZ84" s="274">
        <f>PROGRAMA!$I$13*AZ83*(((AZ83/PROGRAMA!$I$9)*(PROGRAMA!$I$12-PROGRAMA!$I$11)/2)+PROGRAMA!$I$11)</f>
        <v>0</v>
      </c>
      <c r="BA84" s="274">
        <f>PROGRAMA!$I$13*BA83*(((BA83/PROGRAMA!$I$9)*(PROGRAMA!$I$12-PROGRAMA!$I$11)/2)+PROGRAMA!$I$11)</f>
        <v>0</v>
      </c>
      <c r="BB84" s="274">
        <f>PROGRAMA!$I$13*BB83*(((BB83/PROGRAMA!$I$9)*(PROGRAMA!$I$12-PROGRAMA!$I$11)/2)+PROGRAMA!$I$11)</f>
        <v>0</v>
      </c>
      <c r="BC84" s="274">
        <f>PROGRAMA!$I$13*BC83*(((BC83/PROGRAMA!$I$9)*(PROGRAMA!$I$12-PROGRAMA!$I$11)/2)+PROGRAMA!$I$11)</f>
        <v>0</v>
      </c>
      <c r="BD84" s="274">
        <f>PROGRAMA!$I$13*BD83*(((BD83/PROGRAMA!$I$9)*(PROGRAMA!$I$12-PROGRAMA!$I$11)/2)+PROGRAMA!$I$11)</f>
        <v>0</v>
      </c>
      <c r="BE84" s="274">
        <f>PROGRAMA!$I$13*BE83*(((BE83/PROGRAMA!$I$9)*(PROGRAMA!$I$12-PROGRAMA!$I$11)/2)+PROGRAMA!$I$11)</f>
        <v>0</v>
      </c>
      <c r="BF84" s="274">
        <f>PROGRAMA!$I$13*BF83*(((BF83/PROGRAMA!$I$9)*(PROGRAMA!$I$12-PROGRAMA!$I$11)/2)+PROGRAMA!$I$11)</f>
        <v>0</v>
      </c>
      <c r="BG84" s="274">
        <f>PROGRAMA!$I$13*BG83*(((BG83/PROGRAMA!$I$9)*(PROGRAMA!$I$12-PROGRAMA!$I$11)/2)+PROGRAMA!$I$11)</f>
        <v>0</v>
      </c>
      <c r="BH84" s="274">
        <f>PROGRAMA!$I$13*BH83*(((BH83/PROGRAMA!$I$9)*(PROGRAMA!$I$12-PROGRAMA!$I$11)/2)+PROGRAMA!$I$11)</f>
        <v>0</v>
      </c>
      <c r="BI84" s="274">
        <f>PROGRAMA!$I$13*BI83*(((BI83/PROGRAMA!$I$9)*(PROGRAMA!$I$12-PROGRAMA!$I$11)/2)+PROGRAMA!$I$11)</f>
        <v>0</v>
      </c>
      <c r="BJ84" s="274">
        <f>PROGRAMA!$I$13*BJ83*(((BJ83/PROGRAMA!$I$9)*(PROGRAMA!$I$12-PROGRAMA!$I$11)/2)+PROGRAMA!$I$11)</f>
        <v>0</v>
      </c>
      <c r="BK84" s="274">
        <f>PROGRAMA!$I$13*BK83*(((BK83/PROGRAMA!$I$9)*(PROGRAMA!$I$12-PROGRAMA!$I$11)/2)+PROGRAMA!$I$11)</f>
        <v>0</v>
      </c>
      <c r="BL84" s="274">
        <f>PROGRAMA!$I$13*BL83*(((BL83/PROGRAMA!$I$9)*(PROGRAMA!$I$12-PROGRAMA!$I$11)/2)+PROGRAMA!$I$11)</f>
        <v>0</v>
      </c>
      <c r="BM84" s="274">
        <f>PROGRAMA!$I$13*BM83*(((BM83/PROGRAMA!$I$9)*(PROGRAMA!$I$12-PROGRAMA!$I$11)/2)+PROGRAMA!$I$11)</f>
        <v>0</v>
      </c>
      <c r="BN84" s="274">
        <f>PROGRAMA!$I$13*BN83*(((BN83/PROGRAMA!$I$9)*(PROGRAMA!$I$12-PROGRAMA!$I$11)/2)+PROGRAMA!$I$11)</f>
        <v>0</v>
      </c>
      <c r="BO84" s="274">
        <f>PROGRAMA!$I$13*BO83*(((BO83/PROGRAMA!$I$9)*(PROGRAMA!$I$12-PROGRAMA!$I$11)/2)+PROGRAMA!$I$11)</f>
        <v>0</v>
      </c>
      <c r="BP84" s="274">
        <f>PROGRAMA!$I$13*BP83*(((BP83/PROGRAMA!$I$9)*(PROGRAMA!$I$12-PROGRAMA!$I$11)/2)+PROGRAMA!$I$11)</f>
        <v>0</v>
      </c>
      <c r="BQ84" s="274">
        <f>PROGRAMA!$I$13*BQ83*(((BQ83/PROGRAMA!$I$9)*(PROGRAMA!$I$12-PROGRAMA!$I$11)/2)+PROGRAMA!$I$11)</f>
        <v>0</v>
      </c>
      <c r="BR84" s="274">
        <f>PROGRAMA!$I$13*BR83*(((BR83/PROGRAMA!$I$9)*(PROGRAMA!$I$12-PROGRAMA!$I$11)/2)+PROGRAMA!$I$11)</f>
        <v>0</v>
      </c>
      <c r="BS84" s="274">
        <f>PROGRAMA!$I$13*BS83*(((BS83/PROGRAMA!$I$9)*(PROGRAMA!$I$12-PROGRAMA!$I$11)/2)+PROGRAMA!$I$11)</f>
        <v>0</v>
      </c>
      <c r="BT84" s="274">
        <f>PROGRAMA!$I$13*BT83*(((BT83/PROGRAMA!$I$9)*(PROGRAMA!$I$12-PROGRAMA!$I$11)/2)+PROGRAMA!$I$11)</f>
        <v>0</v>
      </c>
      <c r="BU84" s="274">
        <f>PROGRAMA!$I$13*BU83*(((BU83/PROGRAMA!$I$9)*(PROGRAMA!$I$12-PROGRAMA!$I$11)/2)+PROGRAMA!$I$11)</f>
        <v>0</v>
      </c>
      <c r="BV84" s="274">
        <f>PROGRAMA!$I$13*BV83*(((BV83/PROGRAMA!$I$9)*(PROGRAMA!$I$12-PROGRAMA!$I$11)/2)+PROGRAMA!$I$11)</f>
        <v>0</v>
      </c>
      <c r="BW84" s="274">
        <f>PROGRAMA!$I$13*BW83*(((BW83/PROGRAMA!$I$9)*(PROGRAMA!$I$12-PROGRAMA!$I$11)/2)+PROGRAMA!$I$11)</f>
        <v>0</v>
      </c>
      <c r="BX84" s="274">
        <f>PROGRAMA!$I$13*BX83*(((BX83/PROGRAMA!$I$9)*(PROGRAMA!$I$12-PROGRAMA!$I$11)/2)+PROGRAMA!$I$11)</f>
        <v>0</v>
      </c>
      <c r="BY84" s="274">
        <f>PROGRAMA!$I$13*BY83*(((BY83/PROGRAMA!$I$9)*(PROGRAMA!$I$12-PROGRAMA!$I$11)/2)+PROGRAMA!$I$11)</f>
        <v>0</v>
      </c>
      <c r="BZ84" s="274">
        <f>PROGRAMA!$I$13*BZ83*(((BZ83/PROGRAMA!$I$9)*(PROGRAMA!$I$12-PROGRAMA!$I$11)/2)+PROGRAMA!$I$11)</f>
        <v>0</v>
      </c>
      <c r="CA84" s="274">
        <f>PROGRAMA!$I$13*CA83*(((CA83/PROGRAMA!$I$9)*(PROGRAMA!$I$12-PROGRAMA!$I$11)/2)+PROGRAMA!$I$11)</f>
        <v>0</v>
      </c>
      <c r="CB84" s="274">
        <f>PROGRAMA!$I$13*CB83*(((CB83/PROGRAMA!$I$9)*(PROGRAMA!$I$12-PROGRAMA!$I$11)/2)+PROGRAMA!$I$11)</f>
        <v>0</v>
      </c>
      <c r="CC84" s="274">
        <f>PROGRAMA!$I$13*CC83*(((CC83/PROGRAMA!$I$9)*(PROGRAMA!$I$12-PROGRAMA!$I$11)/2)+PROGRAMA!$I$11)</f>
        <v>0</v>
      </c>
      <c r="CD84" s="274">
        <f>PROGRAMA!$I$13*CD83*(((CD83/PROGRAMA!$I$9)*(PROGRAMA!$I$12-PROGRAMA!$I$11)/2)+PROGRAMA!$I$11)</f>
        <v>0</v>
      </c>
      <c r="CE84" s="274">
        <f>PROGRAMA!$I$13*CE83*(((CE83/PROGRAMA!$I$9)*(PROGRAMA!$I$12-PROGRAMA!$I$11)/2)+PROGRAMA!$I$11)</f>
        <v>0</v>
      </c>
      <c r="CF84" s="274">
        <f>PROGRAMA!$I$13*CF83*(((CF83/PROGRAMA!$I$9)*(PROGRAMA!$I$12-PROGRAMA!$I$11)/2)+PROGRAMA!$I$11)</f>
        <v>0</v>
      </c>
    </row>
    <row r="85" spans="2:84" x14ac:dyDescent="0.3">
      <c r="C85" s="736"/>
      <c r="D85" s="736"/>
      <c r="E85" s="736"/>
      <c r="F85" s="736"/>
      <c r="G85" s="736"/>
      <c r="H85" s="736"/>
      <c r="I85" s="736"/>
      <c r="J85" s="736"/>
      <c r="K85" s="736"/>
      <c r="L85" s="736"/>
      <c r="M85" s="736"/>
      <c r="N85" s="736"/>
      <c r="O85" s="736"/>
      <c r="P85" s="736"/>
      <c r="Q85" s="736"/>
      <c r="R85" s="736"/>
      <c r="S85" s="736"/>
      <c r="T85" s="736"/>
      <c r="U85" s="736"/>
      <c r="V85" s="736"/>
      <c r="W85" s="736"/>
      <c r="X85" s="736"/>
      <c r="Y85" s="736"/>
      <c r="Z85" s="736"/>
      <c r="AA85" s="736"/>
      <c r="AB85" s="736"/>
      <c r="AC85" s="736"/>
      <c r="AD85" s="736"/>
      <c r="AE85" s="736"/>
      <c r="AF85" s="736"/>
      <c r="AG85" s="736"/>
      <c r="AH85" s="736"/>
      <c r="AI85" s="736"/>
      <c r="AJ85" s="736"/>
      <c r="AK85" s="736"/>
      <c r="AL85" s="736"/>
      <c r="AM85" s="736"/>
      <c r="AN85" s="736"/>
      <c r="AO85" s="736"/>
      <c r="AP85" s="736"/>
      <c r="AQ85" s="736"/>
      <c r="AR85" s="736"/>
      <c r="AS85" s="736"/>
      <c r="AT85" s="736"/>
      <c r="AU85" s="736"/>
      <c r="AV85" s="736"/>
      <c r="AW85" s="736"/>
      <c r="AX85" s="736"/>
      <c r="AY85" s="736"/>
      <c r="AZ85" s="736"/>
      <c r="BA85" s="736"/>
      <c r="BB85" s="736"/>
      <c r="BC85" s="736"/>
      <c r="BD85" s="736"/>
      <c r="BE85" s="736"/>
      <c r="BF85" s="736"/>
      <c r="BG85" s="736"/>
      <c r="BH85" s="736"/>
      <c r="BI85" s="736"/>
      <c r="BJ85" s="736"/>
      <c r="BK85" s="736"/>
      <c r="BL85" s="736"/>
      <c r="BM85" s="736"/>
      <c r="BN85" s="736"/>
      <c r="BO85" s="736"/>
      <c r="BP85" s="736"/>
      <c r="BQ85" s="736"/>
      <c r="BR85" s="736"/>
      <c r="BS85" s="736"/>
      <c r="BT85" s="736"/>
      <c r="BU85" s="736"/>
      <c r="BV85" s="736"/>
      <c r="BW85" s="736"/>
      <c r="BX85" s="736"/>
      <c r="BY85" s="736"/>
      <c r="BZ85" s="736"/>
      <c r="CA85" s="736"/>
      <c r="CB85" s="736"/>
      <c r="CC85" s="736"/>
      <c r="CD85" s="736"/>
      <c r="CE85" s="736"/>
      <c r="CF85" s="736"/>
    </row>
    <row r="86" spans="2:84" x14ac:dyDescent="0.3">
      <c r="C86" s="736"/>
      <c r="D86" s="736"/>
      <c r="E86" s="736"/>
      <c r="F86" s="736"/>
      <c r="G86" s="736"/>
      <c r="H86" s="736"/>
      <c r="I86" s="736"/>
      <c r="J86" s="736"/>
      <c r="K86" s="736"/>
      <c r="L86" s="736"/>
      <c r="M86" s="736"/>
      <c r="N86" s="736"/>
      <c r="O86" s="736"/>
      <c r="P86" s="736"/>
      <c r="Q86" s="736"/>
      <c r="R86" s="736"/>
      <c r="S86" s="736"/>
      <c r="T86" s="736"/>
      <c r="U86" s="736"/>
      <c r="V86" s="736"/>
      <c r="W86" s="736"/>
      <c r="X86" s="736"/>
      <c r="Y86" s="736"/>
      <c r="Z86" s="736"/>
      <c r="AA86" s="736"/>
      <c r="AB86" s="736"/>
      <c r="AC86" s="736"/>
      <c r="AD86" s="736"/>
      <c r="AE86" s="736"/>
      <c r="AF86" s="736"/>
      <c r="AG86" s="736"/>
      <c r="AH86" s="736"/>
      <c r="AI86" s="736"/>
      <c r="AJ86" s="736"/>
      <c r="AK86" s="736"/>
      <c r="AL86" s="736"/>
      <c r="AM86" s="736"/>
      <c r="AN86" s="736"/>
      <c r="AO86" s="736"/>
      <c r="AP86" s="736"/>
      <c r="AQ86" s="736"/>
      <c r="AR86" s="736"/>
      <c r="AS86" s="736"/>
      <c r="AT86" s="736"/>
      <c r="AU86" s="736"/>
      <c r="AV86" s="736"/>
      <c r="AW86" s="736"/>
      <c r="AX86" s="736"/>
      <c r="AY86" s="736"/>
      <c r="AZ86" s="736"/>
      <c r="BA86" s="736"/>
      <c r="BB86" s="736"/>
      <c r="BC86" s="736"/>
      <c r="BD86" s="736"/>
      <c r="BE86" s="736"/>
      <c r="BF86" s="736"/>
      <c r="BG86" s="736"/>
      <c r="BH86" s="736"/>
      <c r="BI86" s="736"/>
      <c r="BJ86" s="736"/>
      <c r="BK86" s="736"/>
      <c r="BL86" s="736"/>
      <c r="BM86" s="736"/>
      <c r="BN86" s="736"/>
      <c r="BO86" s="736"/>
      <c r="BP86" s="736"/>
      <c r="BQ86" s="736"/>
      <c r="BR86" s="736"/>
      <c r="BS86" s="736"/>
      <c r="BT86" s="736"/>
      <c r="BU86" s="736"/>
      <c r="BV86" s="736"/>
      <c r="BW86" s="736"/>
      <c r="BX86" s="736"/>
      <c r="BY86" s="736"/>
      <c r="BZ86" s="736"/>
      <c r="CA86" s="736"/>
      <c r="CB86" s="736"/>
      <c r="CC86" s="736"/>
      <c r="CD86" s="736"/>
      <c r="CE86" s="736"/>
      <c r="CF86" s="736"/>
    </row>
    <row r="87" spans="2:84" hidden="1" x14ac:dyDescent="0.3">
      <c r="C87" s="135"/>
      <c r="D87" s="531" t="s">
        <v>175</v>
      </c>
      <c r="E87" s="532">
        <f>+SUM(E88:E97)</f>
        <v>0</v>
      </c>
      <c r="F87" s="532">
        <f t="shared" ref="F87:BQ87" si="52">+SUM(F88:F97)</f>
        <v>0</v>
      </c>
      <c r="G87" s="532">
        <f t="shared" si="52"/>
        <v>0</v>
      </c>
      <c r="H87" s="532">
        <f t="shared" si="52"/>
        <v>0</v>
      </c>
      <c r="I87" s="532">
        <f t="shared" si="52"/>
        <v>0</v>
      </c>
      <c r="J87" s="532">
        <f t="shared" si="52"/>
        <v>0</v>
      </c>
      <c r="K87" s="532">
        <f t="shared" si="52"/>
        <v>0</v>
      </c>
      <c r="L87" s="532">
        <f t="shared" si="52"/>
        <v>0</v>
      </c>
      <c r="M87" s="532">
        <f t="shared" si="52"/>
        <v>0</v>
      </c>
      <c r="N87" s="532">
        <f t="shared" si="52"/>
        <v>0</v>
      </c>
      <c r="O87" s="532">
        <f t="shared" si="52"/>
        <v>0</v>
      </c>
      <c r="P87" s="532">
        <f t="shared" si="52"/>
        <v>0</v>
      </c>
      <c r="Q87" s="532">
        <f t="shared" si="52"/>
        <v>0</v>
      </c>
      <c r="R87" s="532">
        <f t="shared" si="52"/>
        <v>0</v>
      </c>
      <c r="S87" s="532">
        <f t="shared" si="52"/>
        <v>0</v>
      </c>
      <c r="T87" s="532">
        <f t="shared" si="52"/>
        <v>0</v>
      </c>
      <c r="U87" s="532">
        <f t="shared" si="52"/>
        <v>0</v>
      </c>
      <c r="V87" s="532">
        <f t="shared" si="52"/>
        <v>0</v>
      </c>
      <c r="W87" s="532">
        <f t="shared" si="52"/>
        <v>0</v>
      </c>
      <c r="X87" s="532">
        <f t="shared" si="52"/>
        <v>0</v>
      </c>
      <c r="Y87" s="532">
        <f t="shared" si="52"/>
        <v>0</v>
      </c>
      <c r="Z87" s="532">
        <f t="shared" si="52"/>
        <v>0</v>
      </c>
      <c r="AA87" s="532">
        <f t="shared" si="52"/>
        <v>0</v>
      </c>
      <c r="AB87" s="532">
        <f t="shared" si="52"/>
        <v>0</v>
      </c>
      <c r="AC87" s="532">
        <f t="shared" si="52"/>
        <v>0</v>
      </c>
      <c r="AD87" s="532">
        <f t="shared" si="52"/>
        <v>0</v>
      </c>
      <c r="AE87" s="532">
        <f t="shared" si="52"/>
        <v>0</v>
      </c>
      <c r="AF87" s="532">
        <f t="shared" si="52"/>
        <v>0</v>
      </c>
      <c r="AG87" s="532">
        <f t="shared" si="52"/>
        <v>0</v>
      </c>
      <c r="AH87" s="532">
        <f t="shared" si="52"/>
        <v>0</v>
      </c>
      <c r="AI87" s="532">
        <f t="shared" si="52"/>
        <v>0</v>
      </c>
      <c r="AJ87" s="532">
        <f t="shared" si="52"/>
        <v>0</v>
      </c>
      <c r="AK87" s="532">
        <f t="shared" si="52"/>
        <v>0</v>
      </c>
      <c r="AL87" s="532">
        <f t="shared" si="52"/>
        <v>0</v>
      </c>
      <c r="AM87" s="532">
        <f t="shared" si="52"/>
        <v>0</v>
      </c>
      <c r="AN87" s="532">
        <f t="shared" si="52"/>
        <v>0</v>
      </c>
      <c r="AO87" s="532">
        <f t="shared" si="52"/>
        <v>0</v>
      </c>
      <c r="AP87" s="532">
        <f t="shared" si="52"/>
        <v>0</v>
      </c>
      <c r="AQ87" s="532">
        <f t="shared" si="52"/>
        <v>0</v>
      </c>
      <c r="AR87" s="532">
        <f t="shared" si="52"/>
        <v>0</v>
      </c>
      <c r="AS87" s="532">
        <f t="shared" si="52"/>
        <v>0</v>
      </c>
      <c r="AT87" s="532">
        <f t="shared" si="52"/>
        <v>0</v>
      </c>
      <c r="AU87" s="532">
        <f t="shared" si="52"/>
        <v>0</v>
      </c>
      <c r="AV87" s="532">
        <f t="shared" si="52"/>
        <v>0</v>
      </c>
      <c r="AW87" s="532">
        <f t="shared" si="52"/>
        <v>0</v>
      </c>
      <c r="AX87" s="532">
        <f t="shared" si="52"/>
        <v>0</v>
      </c>
      <c r="AY87" s="532">
        <f t="shared" si="52"/>
        <v>0</v>
      </c>
      <c r="AZ87" s="532">
        <f t="shared" si="52"/>
        <v>0</v>
      </c>
      <c r="BA87" s="532">
        <f t="shared" si="52"/>
        <v>0</v>
      </c>
      <c r="BB87" s="532">
        <f t="shared" si="52"/>
        <v>0</v>
      </c>
      <c r="BC87" s="532">
        <f t="shared" si="52"/>
        <v>0</v>
      </c>
      <c r="BD87" s="532">
        <f t="shared" si="52"/>
        <v>0</v>
      </c>
      <c r="BE87" s="532">
        <f t="shared" si="52"/>
        <v>0</v>
      </c>
      <c r="BF87" s="532">
        <f t="shared" si="52"/>
        <v>0</v>
      </c>
      <c r="BG87" s="532">
        <f t="shared" si="52"/>
        <v>0</v>
      </c>
      <c r="BH87" s="532">
        <f t="shared" si="52"/>
        <v>0</v>
      </c>
      <c r="BI87" s="532">
        <f t="shared" si="52"/>
        <v>0</v>
      </c>
      <c r="BJ87" s="532">
        <f t="shared" si="52"/>
        <v>0</v>
      </c>
      <c r="BK87" s="532">
        <f t="shared" si="52"/>
        <v>0</v>
      </c>
      <c r="BL87" s="532">
        <f t="shared" si="52"/>
        <v>0</v>
      </c>
      <c r="BM87" s="532">
        <f t="shared" si="52"/>
        <v>0</v>
      </c>
      <c r="BN87" s="532">
        <f t="shared" si="52"/>
        <v>0</v>
      </c>
      <c r="BO87" s="532">
        <f t="shared" si="52"/>
        <v>0</v>
      </c>
      <c r="BP87" s="532">
        <f t="shared" si="52"/>
        <v>0</v>
      </c>
      <c r="BQ87" s="532">
        <f t="shared" si="52"/>
        <v>0</v>
      </c>
      <c r="BR87" s="532">
        <f t="shared" ref="BR87:CF87" si="53">+SUM(BR88:BR97)</f>
        <v>0</v>
      </c>
      <c r="BS87" s="532">
        <f t="shared" si="53"/>
        <v>0</v>
      </c>
      <c r="BT87" s="532">
        <f t="shared" si="53"/>
        <v>0</v>
      </c>
      <c r="BU87" s="532">
        <f t="shared" si="53"/>
        <v>0</v>
      </c>
      <c r="BV87" s="532">
        <f t="shared" si="53"/>
        <v>0</v>
      </c>
      <c r="BW87" s="532">
        <f t="shared" si="53"/>
        <v>0</v>
      </c>
      <c r="BX87" s="532">
        <f t="shared" si="53"/>
        <v>0</v>
      </c>
      <c r="BY87" s="532">
        <f t="shared" si="53"/>
        <v>0</v>
      </c>
      <c r="BZ87" s="532">
        <f t="shared" si="53"/>
        <v>0</v>
      </c>
      <c r="CA87" s="532">
        <f t="shared" si="53"/>
        <v>0</v>
      </c>
      <c r="CB87" s="532">
        <f t="shared" si="53"/>
        <v>0</v>
      </c>
      <c r="CC87" s="532">
        <f t="shared" si="53"/>
        <v>0</v>
      </c>
      <c r="CD87" s="532">
        <f t="shared" si="53"/>
        <v>0</v>
      </c>
      <c r="CE87" s="532">
        <f t="shared" si="53"/>
        <v>0</v>
      </c>
      <c r="CF87" s="532">
        <f t="shared" si="53"/>
        <v>0</v>
      </c>
    </row>
    <row r="88" spans="2:84" hidden="1" x14ac:dyDescent="0.3">
      <c r="C88" s="135">
        <v>1</v>
      </c>
      <c r="D88" s="279" t="str">
        <f t="shared" ref="D88:AI88" si="54">+D66</f>
        <v>Volumen del Contenedor, m3</v>
      </c>
      <c r="E88" s="533">
        <f>+E66</f>
        <v>0</v>
      </c>
      <c r="F88" s="507">
        <f t="shared" si="54"/>
        <v>0</v>
      </c>
      <c r="G88" s="507">
        <f t="shared" si="54"/>
        <v>0</v>
      </c>
      <c r="H88" s="507">
        <f t="shared" si="54"/>
        <v>0</v>
      </c>
      <c r="I88" s="507">
        <f t="shared" si="54"/>
        <v>0</v>
      </c>
      <c r="J88" s="507">
        <f t="shared" si="54"/>
        <v>0</v>
      </c>
      <c r="K88" s="507">
        <f t="shared" si="54"/>
        <v>0</v>
      </c>
      <c r="L88" s="507">
        <f t="shared" si="54"/>
        <v>0</v>
      </c>
      <c r="M88" s="507">
        <f t="shared" si="54"/>
        <v>0</v>
      </c>
      <c r="N88" s="507">
        <f t="shared" si="54"/>
        <v>0</v>
      </c>
      <c r="O88" s="507">
        <f t="shared" si="54"/>
        <v>0</v>
      </c>
      <c r="P88" s="507">
        <f t="shared" si="54"/>
        <v>0</v>
      </c>
      <c r="Q88" s="507">
        <f t="shared" si="54"/>
        <v>0</v>
      </c>
      <c r="R88" s="507">
        <f t="shared" si="54"/>
        <v>0</v>
      </c>
      <c r="S88" s="507">
        <f t="shared" si="54"/>
        <v>0</v>
      </c>
      <c r="T88" s="507">
        <f t="shared" si="54"/>
        <v>0</v>
      </c>
      <c r="U88" s="507">
        <f t="shared" si="54"/>
        <v>0</v>
      </c>
      <c r="V88" s="507">
        <f t="shared" si="54"/>
        <v>0</v>
      </c>
      <c r="W88" s="507">
        <f t="shared" si="54"/>
        <v>0</v>
      </c>
      <c r="X88" s="507">
        <f t="shared" si="54"/>
        <v>0</v>
      </c>
      <c r="Y88" s="507">
        <f t="shared" si="54"/>
        <v>0</v>
      </c>
      <c r="Z88" s="507">
        <f t="shared" si="54"/>
        <v>0</v>
      </c>
      <c r="AA88" s="507">
        <f t="shared" si="54"/>
        <v>0</v>
      </c>
      <c r="AB88" s="507">
        <f t="shared" si="54"/>
        <v>0</v>
      </c>
      <c r="AC88" s="507">
        <f t="shared" si="54"/>
        <v>0</v>
      </c>
      <c r="AD88" s="507">
        <f t="shared" si="54"/>
        <v>0</v>
      </c>
      <c r="AE88" s="507">
        <f t="shared" si="54"/>
        <v>0</v>
      </c>
      <c r="AF88" s="507">
        <f t="shared" si="54"/>
        <v>0</v>
      </c>
      <c r="AG88" s="507">
        <f t="shared" si="54"/>
        <v>0</v>
      </c>
      <c r="AH88" s="507">
        <f t="shared" si="54"/>
        <v>0</v>
      </c>
      <c r="AI88" s="507">
        <f t="shared" si="54"/>
        <v>0</v>
      </c>
      <c r="AJ88" s="507">
        <f t="shared" ref="AJ88:BO88" si="55">+AJ66</f>
        <v>0</v>
      </c>
      <c r="AK88" s="507">
        <f t="shared" si="55"/>
        <v>0</v>
      </c>
      <c r="AL88" s="507">
        <f t="shared" si="55"/>
        <v>0</v>
      </c>
      <c r="AM88" s="507">
        <f t="shared" si="55"/>
        <v>0</v>
      </c>
      <c r="AN88" s="507">
        <f t="shared" si="55"/>
        <v>0</v>
      </c>
      <c r="AO88" s="507">
        <f t="shared" si="55"/>
        <v>0</v>
      </c>
      <c r="AP88" s="507">
        <f t="shared" si="55"/>
        <v>0</v>
      </c>
      <c r="AQ88" s="507">
        <f t="shared" si="55"/>
        <v>0</v>
      </c>
      <c r="AR88" s="507">
        <f t="shared" si="55"/>
        <v>0</v>
      </c>
      <c r="AS88" s="507">
        <f t="shared" si="55"/>
        <v>0</v>
      </c>
      <c r="AT88" s="507">
        <f t="shared" si="55"/>
        <v>0</v>
      </c>
      <c r="AU88" s="507">
        <f t="shared" si="55"/>
        <v>0</v>
      </c>
      <c r="AV88" s="507">
        <f t="shared" si="55"/>
        <v>0</v>
      </c>
      <c r="AW88" s="507">
        <f t="shared" si="55"/>
        <v>0</v>
      </c>
      <c r="AX88" s="507">
        <f t="shared" si="55"/>
        <v>0</v>
      </c>
      <c r="AY88" s="507">
        <f t="shared" si="55"/>
        <v>0</v>
      </c>
      <c r="AZ88" s="507">
        <f t="shared" si="55"/>
        <v>0</v>
      </c>
      <c r="BA88" s="507">
        <f t="shared" si="55"/>
        <v>0</v>
      </c>
      <c r="BB88" s="507">
        <f t="shared" si="55"/>
        <v>0</v>
      </c>
      <c r="BC88" s="507">
        <f t="shared" si="55"/>
        <v>0</v>
      </c>
      <c r="BD88" s="507">
        <f t="shared" si="55"/>
        <v>0</v>
      </c>
      <c r="BE88" s="507">
        <f t="shared" si="55"/>
        <v>0</v>
      </c>
      <c r="BF88" s="507">
        <f t="shared" si="55"/>
        <v>0</v>
      </c>
      <c r="BG88" s="507">
        <f t="shared" si="55"/>
        <v>0</v>
      </c>
      <c r="BH88" s="507">
        <f t="shared" si="55"/>
        <v>0</v>
      </c>
      <c r="BI88" s="507">
        <f t="shared" si="55"/>
        <v>0</v>
      </c>
      <c r="BJ88" s="507">
        <f t="shared" si="55"/>
        <v>0</v>
      </c>
      <c r="BK88" s="507">
        <f t="shared" si="55"/>
        <v>0</v>
      </c>
      <c r="BL88" s="507">
        <f t="shared" si="55"/>
        <v>0</v>
      </c>
      <c r="BM88" s="507">
        <f t="shared" si="55"/>
        <v>0</v>
      </c>
      <c r="BN88" s="507">
        <f t="shared" si="55"/>
        <v>0</v>
      </c>
      <c r="BO88" s="507">
        <f t="shared" si="55"/>
        <v>0</v>
      </c>
      <c r="BP88" s="507">
        <f t="shared" ref="BP88:CF88" si="56">+BP66</f>
        <v>0</v>
      </c>
      <c r="BQ88" s="507">
        <f t="shared" si="56"/>
        <v>0</v>
      </c>
      <c r="BR88" s="507">
        <f t="shared" si="56"/>
        <v>0</v>
      </c>
      <c r="BS88" s="507">
        <f t="shared" si="56"/>
        <v>0</v>
      </c>
      <c r="BT88" s="507">
        <f t="shared" si="56"/>
        <v>0</v>
      </c>
      <c r="BU88" s="507">
        <f t="shared" si="56"/>
        <v>0</v>
      </c>
      <c r="BV88" s="507">
        <f t="shared" si="56"/>
        <v>0</v>
      </c>
      <c r="BW88" s="507">
        <f t="shared" si="56"/>
        <v>0</v>
      </c>
      <c r="BX88" s="507">
        <f t="shared" si="56"/>
        <v>0</v>
      </c>
      <c r="BY88" s="507">
        <f t="shared" si="56"/>
        <v>0</v>
      </c>
      <c r="BZ88" s="507">
        <f t="shared" si="56"/>
        <v>0</v>
      </c>
      <c r="CA88" s="507">
        <f t="shared" si="56"/>
        <v>0</v>
      </c>
      <c r="CB88" s="507">
        <f t="shared" si="56"/>
        <v>0</v>
      </c>
      <c r="CC88" s="507">
        <f t="shared" si="56"/>
        <v>0</v>
      </c>
      <c r="CD88" s="507">
        <f t="shared" si="56"/>
        <v>0</v>
      </c>
      <c r="CE88" s="507">
        <f t="shared" si="56"/>
        <v>0</v>
      </c>
      <c r="CF88" s="507">
        <f t="shared" si="56"/>
        <v>0</v>
      </c>
    </row>
    <row r="89" spans="2:84" hidden="1" x14ac:dyDescent="0.3">
      <c r="C89" s="135">
        <v>2</v>
      </c>
      <c r="D89" s="279" t="str">
        <f t="shared" ref="D89:AI89" si="57">+D68</f>
        <v>Volumen del Contenedor</v>
      </c>
      <c r="E89" s="533">
        <f>+E68</f>
        <v>0</v>
      </c>
      <c r="F89" s="507">
        <f t="shared" si="57"/>
        <v>0</v>
      </c>
      <c r="G89" s="507">
        <f t="shared" si="57"/>
        <v>0</v>
      </c>
      <c r="H89" s="507">
        <f t="shared" si="57"/>
        <v>0</v>
      </c>
      <c r="I89" s="507">
        <f t="shared" si="57"/>
        <v>0</v>
      </c>
      <c r="J89" s="507">
        <f t="shared" si="57"/>
        <v>0</v>
      </c>
      <c r="K89" s="507">
        <f t="shared" si="57"/>
        <v>0</v>
      </c>
      <c r="L89" s="507">
        <f t="shared" si="57"/>
        <v>0</v>
      </c>
      <c r="M89" s="507">
        <f t="shared" si="57"/>
        <v>0</v>
      </c>
      <c r="N89" s="507">
        <f t="shared" si="57"/>
        <v>0</v>
      </c>
      <c r="O89" s="507">
        <f t="shared" si="57"/>
        <v>0</v>
      </c>
      <c r="P89" s="507">
        <f t="shared" si="57"/>
        <v>0</v>
      </c>
      <c r="Q89" s="507">
        <f t="shared" si="57"/>
        <v>0</v>
      </c>
      <c r="R89" s="507">
        <f t="shared" si="57"/>
        <v>0</v>
      </c>
      <c r="S89" s="507">
        <f t="shared" si="57"/>
        <v>0</v>
      </c>
      <c r="T89" s="507">
        <f t="shared" si="57"/>
        <v>0</v>
      </c>
      <c r="U89" s="507">
        <f t="shared" si="57"/>
        <v>0</v>
      </c>
      <c r="V89" s="507">
        <f t="shared" si="57"/>
        <v>0</v>
      </c>
      <c r="W89" s="507">
        <f t="shared" si="57"/>
        <v>0</v>
      </c>
      <c r="X89" s="507">
        <f t="shared" si="57"/>
        <v>0</v>
      </c>
      <c r="Y89" s="507">
        <f t="shared" si="57"/>
        <v>0</v>
      </c>
      <c r="Z89" s="507">
        <f t="shared" si="57"/>
        <v>0</v>
      </c>
      <c r="AA89" s="507">
        <f t="shared" si="57"/>
        <v>0</v>
      </c>
      <c r="AB89" s="507">
        <f t="shared" si="57"/>
        <v>0</v>
      </c>
      <c r="AC89" s="507">
        <f t="shared" si="57"/>
        <v>0</v>
      </c>
      <c r="AD89" s="507">
        <f t="shared" si="57"/>
        <v>0</v>
      </c>
      <c r="AE89" s="507">
        <f t="shared" si="57"/>
        <v>0</v>
      </c>
      <c r="AF89" s="507">
        <f t="shared" si="57"/>
        <v>0</v>
      </c>
      <c r="AG89" s="507">
        <f t="shared" si="57"/>
        <v>0</v>
      </c>
      <c r="AH89" s="507">
        <f t="shared" si="57"/>
        <v>0</v>
      </c>
      <c r="AI89" s="507">
        <f t="shared" si="57"/>
        <v>0</v>
      </c>
      <c r="AJ89" s="507">
        <f t="shared" ref="AJ89:BO89" si="58">+AJ68</f>
        <v>0</v>
      </c>
      <c r="AK89" s="507">
        <f t="shared" si="58"/>
        <v>0</v>
      </c>
      <c r="AL89" s="507">
        <f t="shared" si="58"/>
        <v>0</v>
      </c>
      <c r="AM89" s="507">
        <f t="shared" si="58"/>
        <v>0</v>
      </c>
      <c r="AN89" s="507">
        <f t="shared" si="58"/>
        <v>0</v>
      </c>
      <c r="AO89" s="507">
        <f t="shared" si="58"/>
        <v>0</v>
      </c>
      <c r="AP89" s="507">
        <f t="shared" si="58"/>
        <v>0</v>
      </c>
      <c r="AQ89" s="507">
        <f t="shared" si="58"/>
        <v>0</v>
      </c>
      <c r="AR89" s="507">
        <f t="shared" si="58"/>
        <v>0</v>
      </c>
      <c r="AS89" s="507">
        <f t="shared" si="58"/>
        <v>0</v>
      </c>
      <c r="AT89" s="507">
        <f t="shared" si="58"/>
        <v>0</v>
      </c>
      <c r="AU89" s="507">
        <f t="shared" si="58"/>
        <v>0</v>
      </c>
      <c r="AV89" s="507">
        <f t="shared" si="58"/>
        <v>0</v>
      </c>
      <c r="AW89" s="507">
        <f t="shared" si="58"/>
        <v>0</v>
      </c>
      <c r="AX89" s="507">
        <f t="shared" si="58"/>
        <v>0</v>
      </c>
      <c r="AY89" s="507">
        <f t="shared" si="58"/>
        <v>0</v>
      </c>
      <c r="AZ89" s="507">
        <f t="shared" si="58"/>
        <v>0</v>
      </c>
      <c r="BA89" s="507">
        <f t="shared" si="58"/>
        <v>0</v>
      </c>
      <c r="BB89" s="507">
        <f t="shared" si="58"/>
        <v>0</v>
      </c>
      <c r="BC89" s="507">
        <f t="shared" si="58"/>
        <v>0</v>
      </c>
      <c r="BD89" s="507">
        <f t="shared" si="58"/>
        <v>0</v>
      </c>
      <c r="BE89" s="507">
        <f t="shared" si="58"/>
        <v>0</v>
      </c>
      <c r="BF89" s="507">
        <f t="shared" si="58"/>
        <v>0</v>
      </c>
      <c r="BG89" s="507">
        <f t="shared" si="58"/>
        <v>0</v>
      </c>
      <c r="BH89" s="507">
        <f t="shared" si="58"/>
        <v>0</v>
      </c>
      <c r="BI89" s="507">
        <f t="shared" si="58"/>
        <v>0</v>
      </c>
      <c r="BJ89" s="507">
        <f t="shared" si="58"/>
        <v>0</v>
      </c>
      <c r="BK89" s="507">
        <f t="shared" si="58"/>
        <v>0</v>
      </c>
      <c r="BL89" s="507">
        <f t="shared" si="58"/>
        <v>0</v>
      </c>
      <c r="BM89" s="507">
        <f t="shared" si="58"/>
        <v>0</v>
      </c>
      <c r="BN89" s="507">
        <f t="shared" si="58"/>
        <v>0</v>
      </c>
      <c r="BO89" s="507">
        <f t="shared" si="58"/>
        <v>0</v>
      </c>
      <c r="BP89" s="507">
        <f t="shared" ref="BP89:CF89" si="59">+BP68</f>
        <v>0</v>
      </c>
      <c r="BQ89" s="507">
        <f t="shared" si="59"/>
        <v>0</v>
      </c>
      <c r="BR89" s="507">
        <f t="shared" si="59"/>
        <v>0</v>
      </c>
      <c r="BS89" s="507">
        <f t="shared" si="59"/>
        <v>0</v>
      </c>
      <c r="BT89" s="507">
        <f t="shared" si="59"/>
        <v>0</v>
      </c>
      <c r="BU89" s="507">
        <f t="shared" si="59"/>
        <v>0</v>
      </c>
      <c r="BV89" s="507">
        <f t="shared" si="59"/>
        <v>0</v>
      </c>
      <c r="BW89" s="507">
        <f t="shared" si="59"/>
        <v>0</v>
      </c>
      <c r="BX89" s="507">
        <f t="shared" si="59"/>
        <v>0</v>
      </c>
      <c r="BY89" s="507">
        <f t="shared" si="59"/>
        <v>0</v>
      </c>
      <c r="BZ89" s="507">
        <f t="shared" si="59"/>
        <v>0</v>
      </c>
      <c r="CA89" s="507">
        <f t="shared" si="59"/>
        <v>0</v>
      </c>
      <c r="CB89" s="507">
        <f t="shared" si="59"/>
        <v>0</v>
      </c>
      <c r="CC89" s="507">
        <f t="shared" si="59"/>
        <v>0</v>
      </c>
      <c r="CD89" s="507">
        <f t="shared" si="59"/>
        <v>0</v>
      </c>
      <c r="CE89" s="507">
        <f t="shared" si="59"/>
        <v>0</v>
      </c>
      <c r="CF89" s="507">
        <f t="shared" si="59"/>
        <v>0</v>
      </c>
    </row>
    <row r="90" spans="2:84" hidden="1" x14ac:dyDescent="0.3">
      <c r="C90" s="135">
        <v>3</v>
      </c>
      <c r="D90" s="279" t="str">
        <f t="shared" ref="D90:AI90" si="60">+D70</f>
        <v>Volumen del Contenedor, m3</v>
      </c>
      <c r="E90" s="533">
        <f>+E70</f>
        <v>0</v>
      </c>
      <c r="F90" s="507">
        <f t="shared" si="60"/>
        <v>0</v>
      </c>
      <c r="G90" s="507">
        <f t="shared" si="60"/>
        <v>0</v>
      </c>
      <c r="H90" s="507">
        <f t="shared" si="60"/>
        <v>0</v>
      </c>
      <c r="I90" s="507">
        <f t="shared" si="60"/>
        <v>0</v>
      </c>
      <c r="J90" s="507">
        <f t="shared" si="60"/>
        <v>0</v>
      </c>
      <c r="K90" s="507">
        <f t="shared" si="60"/>
        <v>0</v>
      </c>
      <c r="L90" s="507">
        <f t="shared" si="60"/>
        <v>0</v>
      </c>
      <c r="M90" s="507">
        <f t="shared" si="60"/>
        <v>0</v>
      </c>
      <c r="N90" s="507">
        <f t="shared" si="60"/>
        <v>0</v>
      </c>
      <c r="O90" s="507">
        <f t="shared" si="60"/>
        <v>0</v>
      </c>
      <c r="P90" s="507">
        <f t="shared" si="60"/>
        <v>0</v>
      </c>
      <c r="Q90" s="507">
        <f t="shared" si="60"/>
        <v>0</v>
      </c>
      <c r="R90" s="507">
        <f t="shared" si="60"/>
        <v>0</v>
      </c>
      <c r="S90" s="507">
        <f t="shared" si="60"/>
        <v>0</v>
      </c>
      <c r="T90" s="507">
        <f t="shared" si="60"/>
        <v>0</v>
      </c>
      <c r="U90" s="507">
        <f t="shared" si="60"/>
        <v>0</v>
      </c>
      <c r="V90" s="507">
        <f t="shared" si="60"/>
        <v>0</v>
      </c>
      <c r="W90" s="507">
        <f t="shared" si="60"/>
        <v>0</v>
      </c>
      <c r="X90" s="507">
        <f t="shared" si="60"/>
        <v>0</v>
      </c>
      <c r="Y90" s="507">
        <f t="shared" si="60"/>
        <v>0</v>
      </c>
      <c r="Z90" s="507">
        <f t="shared" si="60"/>
        <v>0</v>
      </c>
      <c r="AA90" s="507">
        <f t="shared" si="60"/>
        <v>0</v>
      </c>
      <c r="AB90" s="507">
        <f t="shared" si="60"/>
        <v>0</v>
      </c>
      <c r="AC90" s="507">
        <f t="shared" si="60"/>
        <v>0</v>
      </c>
      <c r="AD90" s="507">
        <f t="shared" si="60"/>
        <v>0</v>
      </c>
      <c r="AE90" s="507">
        <f t="shared" si="60"/>
        <v>0</v>
      </c>
      <c r="AF90" s="507">
        <f t="shared" si="60"/>
        <v>0</v>
      </c>
      <c r="AG90" s="507">
        <f t="shared" si="60"/>
        <v>0</v>
      </c>
      <c r="AH90" s="507">
        <f t="shared" si="60"/>
        <v>0</v>
      </c>
      <c r="AI90" s="507">
        <f t="shared" si="60"/>
        <v>0</v>
      </c>
      <c r="AJ90" s="507">
        <f t="shared" ref="AJ90:BO90" si="61">+AJ70</f>
        <v>0</v>
      </c>
      <c r="AK90" s="507">
        <f t="shared" si="61"/>
        <v>0</v>
      </c>
      <c r="AL90" s="507">
        <f t="shared" si="61"/>
        <v>0</v>
      </c>
      <c r="AM90" s="507">
        <f t="shared" si="61"/>
        <v>0</v>
      </c>
      <c r="AN90" s="507">
        <f t="shared" si="61"/>
        <v>0</v>
      </c>
      <c r="AO90" s="507">
        <f t="shared" si="61"/>
        <v>0</v>
      </c>
      <c r="AP90" s="507">
        <f t="shared" si="61"/>
        <v>0</v>
      </c>
      <c r="AQ90" s="507">
        <f t="shared" si="61"/>
        <v>0</v>
      </c>
      <c r="AR90" s="507">
        <f t="shared" si="61"/>
        <v>0</v>
      </c>
      <c r="AS90" s="507">
        <f t="shared" si="61"/>
        <v>0</v>
      </c>
      <c r="AT90" s="507">
        <f t="shared" si="61"/>
        <v>0</v>
      </c>
      <c r="AU90" s="507">
        <f t="shared" si="61"/>
        <v>0</v>
      </c>
      <c r="AV90" s="507">
        <f t="shared" si="61"/>
        <v>0</v>
      </c>
      <c r="AW90" s="507">
        <f t="shared" si="61"/>
        <v>0</v>
      </c>
      <c r="AX90" s="507">
        <f t="shared" si="61"/>
        <v>0</v>
      </c>
      <c r="AY90" s="507">
        <f t="shared" si="61"/>
        <v>0</v>
      </c>
      <c r="AZ90" s="507">
        <f t="shared" si="61"/>
        <v>0</v>
      </c>
      <c r="BA90" s="507">
        <f t="shared" si="61"/>
        <v>0</v>
      </c>
      <c r="BB90" s="507">
        <f t="shared" si="61"/>
        <v>0</v>
      </c>
      <c r="BC90" s="507">
        <f t="shared" si="61"/>
        <v>0</v>
      </c>
      <c r="BD90" s="507">
        <f t="shared" si="61"/>
        <v>0</v>
      </c>
      <c r="BE90" s="507">
        <f t="shared" si="61"/>
        <v>0</v>
      </c>
      <c r="BF90" s="507">
        <f t="shared" si="61"/>
        <v>0</v>
      </c>
      <c r="BG90" s="507">
        <f t="shared" si="61"/>
        <v>0</v>
      </c>
      <c r="BH90" s="507">
        <f t="shared" si="61"/>
        <v>0</v>
      </c>
      <c r="BI90" s="507">
        <f t="shared" si="61"/>
        <v>0</v>
      </c>
      <c r="BJ90" s="507">
        <f t="shared" si="61"/>
        <v>0</v>
      </c>
      <c r="BK90" s="507">
        <f t="shared" si="61"/>
        <v>0</v>
      </c>
      <c r="BL90" s="507">
        <f t="shared" si="61"/>
        <v>0</v>
      </c>
      <c r="BM90" s="507">
        <f t="shared" si="61"/>
        <v>0</v>
      </c>
      <c r="BN90" s="507">
        <f t="shared" si="61"/>
        <v>0</v>
      </c>
      <c r="BO90" s="507">
        <f t="shared" si="61"/>
        <v>0</v>
      </c>
      <c r="BP90" s="507">
        <f t="shared" ref="BP90:CF90" si="62">+BP70</f>
        <v>0</v>
      </c>
      <c r="BQ90" s="507">
        <f t="shared" si="62"/>
        <v>0</v>
      </c>
      <c r="BR90" s="507">
        <f t="shared" si="62"/>
        <v>0</v>
      </c>
      <c r="BS90" s="507">
        <f t="shared" si="62"/>
        <v>0</v>
      </c>
      <c r="BT90" s="507">
        <f t="shared" si="62"/>
        <v>0</v>
      </c>
      <c r="BU90" s="507">
        <f t="shared" si="62"/>
        <v>0</v>
      </c>
      <c r="BV90" s="507">
        <f t="shared" si="62"/>
        <v>0</v>
      </c>
      <c r="BW90" s="507">
        <f t="shared" si="62"/>
        <v>0</v>
      </c>
      <c r="BX90" s="507">
        <f t="shared" si="62"/>
        <v>0</v>
      </c>
      <c r="BY90" s="507">
        <f t="shared" si="62"/>
        <v>0</v>
      </c>
      <c r="BZ90" s="507">
        <f t="shared" si="62"/>
        <v>0</v>
      </c>
      <c r="CA90" s="507">
        <f t="shared" si="62"/>
        <v>0</v>
      </c>
      <c r="CB90" s="507">
        <f t="shared" si="62"/>
        <v>0</v>
      </c>
      <c r="CC90" s="507">
        <f t="shared" si="62"/>
        <v>0</v>
      </c>
      <c r="CD90" s="507">
        <f t="shared" si="62"/>
        <v>0</v>
      </c>
      <c r="CE90" s="507">
        <f t="shared" si="62"/>
        <v>0</v>
      </c>
      <c r="CF90" s="507">
        <f t="shared" si="62"/>
        <v>0</v>
      </c>
    </row>
    <row r="91" spans="2:84" hidden="1" x14ac:dyDescent="0.3">
      <c r="C91" s="135">
        <v>4</v>
      </c>
      <c r="D91" s="279" t="str">
        <f t="shared" ref="D91:AI91" si="63">+D72</f>
        <v>Volumen del Contenedor</v>
      </c>
      <c r="E91" s="507">
        <f t="shared" si="63"/>
        <v>0</v>
      </c>
      <c r="F91" s="507">
        <f t="shared" si="63"/>
        <v>0</v>
      </c>
      <c r="G91" s="507">
        <f t="shared" si="63"/>
        <v>0</v>
      </c>
      <c r="H91" s="507">
        <f t="shared" si="63"/>
        <v>0</v>
      </c>
      <c r="I91" s="507">
        <f t="shared" si="63"/>
        <v>0</v>
      </c>
      <c r="J91" s="507">
        <f t="shared" si="63"/>
        <v>0</v>
      </c>
      <c r="K91" s="507">
        <f t="shared" si="63"/>
        <v>0</v>
      </c>
      <c r="L91" s="507">
        <f t="shared" si="63"/>
        <v>0</v>
      </c>
      <c r="M91" s="507">
        <f t="shared" si="63"/>
        <v>0</v>
      </c>
      <c r="N91" s="507">
        <f t="shared" si="63"/>
        <v>0</v>
      </c>
      <c r="O91" s="507">
        <f t="shared" si="63"/>
        <v>0</v>
      </c>
      <c r="P91" s="507">
        <f t="shared" si="63"/>
        <v>0</v>
      </c>
      <c r="Q91" s="507">
        <f t="shared" si="63"/>
        <v>0</v>
      </c>
      <c r="R91" s="507">
        <f t="shared" si="63"/>
        <v>0</v>
      </c>
      <c r="S91" s="507">
        <f t="shared" si="63"/>
        <v>0</v>
      </c>
      <c r="T91" s="507">
        <f t="shared" si="63"/>
        <v>0</v>
      </c>
      <c r="U91" s="507">
        <f t="shared" si="63"/>
        <v>0</v>
      </c>
      <c r="V91" s="507">
        <f t="shared" si="63"/>
        <v>0</v>
      </c>
      <c r="W91" s="507">
        <f t="shared" si="63"/>
        <v>0</v>
      </c>
      <c r="X91" s="507">
        <f t="shared" si="63"/>
        <v>0</v>
      </c>
      <c r="Y91" s="507">
        <f t="shared" si="63"/>
        <v>0</v>
      </c>
      <c r="Z91" s="507">
        <f t="shared" si="63"/>
        <v>0</v>
      </c>
      <c r="AA91" s="507">
        <f t="shared" si="63"/>
        <v>0</v>
      </c>
      <c r="AB91" s="507">
        <f t="shared" si="63"/>
        <v>0</v>
      </c>
      <c r="AC91" s="507">
        <f t="shared" si="63"/>
        <v>0</v>
      </c>
      <c r="AD91" s="507">
        <f t="shared" si="63"/>
        <v>0</v>
      </c>
      <c r="AE91" s="507">
        <f t="shared" si="63"/>
        <v>0</v>
      </c>
      <c r="AF91" s="507">
        <f t="shared" si="63"/>
        <v>0</v>
      </c>
      <c r="AG91" s="507">
        <f t="shared" si="63"/>
        <v>0</v>
      </c>
      <c r="AH91" s="507">
        <f t="shared" si="63"/>
        <v>0</v>
      </c>
      <c r="AI91" s="507">
        <f t="shared" si="63"/>
        <v>0</v>
      </c>
      <c r="AJ91" s="507">
        <f t="shared" ref="AJ91:BO91" si="64">+AJ72</f>
        <v>0</v>
      </c>
      <c r="AK91" s="507">
        <f t="shared" si="64"/>
        <v>0</v>
      </c>
      <c r="AL91" s="507">
        <f t="shared" si="64"/>
        <v>0</v>
      </c>
      <c r="AM91" s="507">
        <f t="shared" si="64"/>
        <v>0</v>
      </c>
      <c r="AN91" s="507">
        <f t="shared" si="64"/>
        <v>0</v>
      </c>
      <c r="AO91" s="507">
        <f t="shared" si="64"/>
        <v>0</v>
      </c>
      <c r="AP91" s="507">
        <f t="shared" si="64"/>
        <v>0</v>
      </c>
      <c r="AQ91" s="507">
        <f t="shared" si="64"/>
        <v>0</v>
      </c>
      <c r="AR91" s="507">
        <f t="shared" si="64"/>
        <v>0</v>
      </c>
      <c r="AS91" s="507">
        <f t="shared" si="64"/>
        <v>0</v>
      </c>
      <c r="AT91" s="507">
        <f t="shared" si="64"/>
        <v>0</v>
      </c>
      <c r="AU91" s="507">
        <f t="shared" si="64"/>
        <v>0</v>
      </c>
      <c r="AV91" s="507">
        <f t="shared" si="64"/>
        <v>0</v>
      </c>
      <c r="AW91" s="507">
        <f t="shared" si="64"/>
        <v>0</v>
      </c>
      <c r="AX91" s="507">
        <f t="shared" si="64"/>
        <v>0</v>
      </c>
      <c r="AY91" s="507">
        <f t="shared" si="64"/>
        <v>0</v>
      </c>
      <c r="AZ91" s="507">
        <f t="shared" si="64"/>
        <v>0</v>
      </c>
      <c r="BA91" s="507">
        <f t="shared" si="64"/>
        <v>0</v>
      </c>
      <c r="BB91" s="507">
        <f t="shared" si="64"/>
        <v>0</v>
      </c>
      <c r="BC91" s="507">
        <f t="shared" si="64"/>
        <v>0</v>
      </c>
      <c r="BD91" s="507">
        <f t="shared" si="64"/>
        <v>0</v>
      </c>
      <c r="BE91" s="507">
        <f t="shared" si="64"/>
        <v>0</v>
      </c>
      <c r="BF91" s="507">
        <f t="shared" si="64"/>
        <v>0</v>
      </c>
      <c r="BG91" s="507">
        <f t="shared" si="64"/>
        <v>0</v>
      </c>
      <c r="BH91" s="507">
        <f t="shared" si="64"/>
        <v>0</v>
      </c>
      <c r="BI91" s="507">
        <f t="shared" si="64"/>
        <v>0</v>
      </c>
      <c r="BJ91" s="507">
        <f t="shared" si="64"/>
        <v>0</v>
      </c>
      <c r="BK91" s="507">
        <f t="shared" si="64"/>
        <v>0</v>
      </c>
      <c r="BL91" s="507">
        <f t="shared" si="64"/>
        <v>0</v>
      </c>
      <c r="BM91" s="507">
        <f t="shared" si="64"/>
        <v>0</v>
      </c>
      <c r="BN91" s="507">
        <f t="shared" si="64"/>
        <v>0</v>
      </c>
      <c r="BO91" s="507">
        <f t="shared" si="64"/>
        <v>0</v>
      </c>
      <c r="BP91" s="507">
        <f t="shared" ref="BP91:CF91" si="65">+BP72</f>
        <v>0</v>
      </c>
      <c r="BQ91" s="507">
        <f t="shared" si="65"/>
        <v>0</v>
      </c>
      <c r="BR91" s="507">
        <f t="shared" si="65"/>
        <v>0</v>
      </c>
      <c r="BS91" s="507">
        <f t="shared" si="65"/>
        <v>0</v>
      </c>
      <c r="BT91" s="507">
        <f t="shared" si="65"/>
        <v>0</v>
      </c>
      <c r="BU91" s="507">
        <f t="shared" si="65"/>
        <v>0</v>
      </c>
      <c r="BV91" s="507">
        <f t="shared" si="65"/>
        <v>0</v>
      </c>
      <c r="BW91" s="507">
        <f t="shared" si="65"/>
        <v>0</v>
      </c>
      <c r="BX91" s="507">
        <f t="shared" si="65"/>
        <v>0</v>
      </c>
      <c r="BY91" s="507">
        <f t="shared" si="65"/>
        <v>0</v>
      </c>
      <c r="BZ91" s="507">
        <f t="shared" si="65"/>
        <v>0</v>
      </c>
      <c r="CA91" s="507">
        <f t="shared" si="65"/>
        <v>0</v>
      </c>
      <c r="CB91" s="507">
        <f t="shared" si="65"/>
        <v>0</v>
      </c>
      <c r="CC91" s="507">
        <f t="shared" si="65"/>
        <v>0</v>
      </c>
      <c r="CD91" s="507">
        <f t="shared" si="65"/>
        <v>0</v>
      </c>
      <c r="CE91" s="507">
        <f t="shared" si="65"/>
        <v>0</v>
      </c>
      <c r="CF91" s="507">
        <f t="shared" si="65"/>
        <v>0</v>
      </c>
    </row>
    <row r="92" spans="2:84" hidden="1" x14ac:dyDescent="0.3">
      <c r="C92" s="135">
        <v>5</v>
      </c>
      <c r="D92" s="279" t="str">
        <f t="shared" ref="D92:AI92" si="66">+D74</f>
        <v>Volumen del Contenedor, m3</v>
      </c>
      <c r="E92" s="507">
        <f t="shared" si="66"/>
        <v>0</v>
      </c>
      <c r="F92" s="507">
        <f t="shared" si="66"/>
        <v>0</v>
      </c>
      <c r="G92" s="507">
        <f t="shared" si="66"/>
        <v>0</v>
      </c>
      <c r="H92" s="507">
        <f t="shared" si="66"/>
        <v>0</v>
      </c>
      <c r="I92" s="507">
        <f t="shared" si="66"/>
        <v>0</v>
      </c>
      <c r="J92" s="507">
        <f t="shared" si="66"/>
        <v>0</v>
      </c>
      <c r="K92" s="507">
        <f t="shared" si="66"/>
        <v>0</v>
      </c>
      <c r="L92" s="507">
        <f t="shared" si="66"/>
        <v>0</v>
      </c>
      <c r="M92" s="507">
        <f t="shared" si="66"/>
        <v>0</v>
      </c>
      <c r="N92" s="507">
        <f t="shared" si="66"/>
        <v>0</v>
      </c>
      <c r="O92" s="507">
        <f t="shared" si="66"/>
        <v>0</v>
      </c>
      <c r="P92" s="507">
        <f t="shared" si="66"/>
        <v>0</v>
      </c>
      <c r="Q92" s="507">
        <f t="shared" si="66"/>
        <v>0</v>
      </c>
      <c r="R92" s="507">
        <f t="shared" si="66"/>
        <v>0</v>
      </c>
      <c r="S92" s="507">
        <f t="shared" si="66"/>
        <v>0</v>
      </c>
      <c r="T92" s="507">
        <f t="shared" si="66"/>
        <v>0</v>
      </c>
      <c r="U92" s="507">
        <f t="shared" si="66"/>
        <v>0</v>
      </c>
      <c r="V92" s="507">
        <f t="shared" si="66"/>
        <v>0</v>
      </c>
      <c r="W92" s="507">
        <f t="shared" si="66"/>
        <v>0</v>
      </c>
      <c r="X92" s="507">
        <f t="shared" si="66"/>
        <v>0</v>
      </c>
      <c r="Y92" s="507">
        <f t="shared" si="66"/>
        <v>0</v>
      </c>
      <c r="Z92" s="507">
        <f t="shared" si="66"/>
        <v>0</v>
      </c>
      <c r="AA92" s="507">
        <f t="shared" si="66"/>
        <v>0</v>
      </c>
      <c r="AB92" s="507">
        <f t="shared" si="66"/>
        <v>0</v>
      </c>
      <c r="AC92" s="507">
        <f t="shared" si="66"/>
        <v>0</v>
      </c>
      <c r="AD92" s="507">
        <f t="shared" si="66"/>
        <v>0</v>
      </c>
      <c r="AE92" s="507">
        <f t="shared" si="66"/>
        <v>0</v>
      </c>
      <c r="AF92" s="507">
        <f t="shared" si="66"/>
        <v>0</v>
      </c>
      <c r="AG92" s="507">
        <f t="shared" si="66"/>
        <v>0</v>
      </c>
      <c r="AH92" s="507">
        <f t="shared" si="66"/>
        <v>0</v>
      </c>
      <c r="AI92" s="507">
        <f t="shared" si="66"/>
        <v>0</v>
      </c>
      <c r="AJ92" s="507">
        <f t="shared" ref="AJ92:BO92" si="67">+AJ74</f>
        <v>0</v>
      </c>
      <c r="AK92" s="507">
        <f t="shared" si="67"/>
        <v>0</v>
      </c>
      <c r="AL92" s="507">
        <f t="shared" si="67"/>
        <v>0</v>
      </c>
      <c r="AM92" s="507">
        <f t="shared" si="67"/>
        <v>0</v>
      </c>
      <c r="AN92" s="507">
        <f t="shared" si="67"/>
        <v>0</v>
      </c>
      <c r="AO92" s="507">
        <f t="shared" si="67"/>
        <v>0</v>
      </c>
      <c r="AP92" s="507">
        <f t="shared" si="67"/>
        <v>0</v>
      </c>
      <c r="AQ92" s="507">
        <f t="shared" si="67"/>
        <v>0</v>
      </c>
      <c r="AR92" s="507">
        <f t="shared" si="67"/>
        <v>0</v>
      </c>
      <c r="AS92" s="507">
        <f t="shared" si="67"/>
        <v>0</v>
      </c>
      <c r="AT92" s="507">
        <f t="shared" si="67"/>
        <v>0</v>
      </c>
      <c r="AU92" s="507">
        <f t="shared" si="67"/>
        <v>0</v>
      </c>
      <c r="AV92" s="507">
        <f t="shared" si="67"/>
        <v>0</v>
      </c>
      <c r="AW92" s="507">
        <f t="shared" si="67"/>
        <v>0</v>
      </c>
      <c r="AX92" s="507">
        <f t="shared" si="67"/>
        <v>0</v>
      </c>
      <c r="AY92" s="507">
        <f t="shared" si="67"/>
        <v>0</v>
      </c>
      <c r="AZ92" s="507">
        <f t="shared" si="67"/>
        <v>0</v>
      </c>
      <c r="BA92" s="507">
        <f t="shared" si="67"/>
        <v>0</v>
      </c>
      <c r="BB92" s="507">
        <f t="shared" si="67"/>
        <v>0</v>
      </c>
      <c r="BC92" s="507">
        <f t="shared" si="67"/>
        <v>0</v>
      </c>
      <c r="BD92" s="507">
        <f t="shared" si="67"/>
        <v>0</v>
      </c>
      <c r="BE92" s="507">
        <f t="shared" si="67"/>
        <v>0</v>
      </c>
      <c r="BF92" s="507">
        <f t="shared" si="67"/>
        <v>0</v>
      </c>
      <c r="BG92" s="507">
        <f t="shared" si="67"/>
        <v>0</v>
      </c>
      <c r="BH92" s="507">
        <f t="shared" si="67"/>
        <v>0</v>
      </c>
      <c r="BI92" s="507">
        <f t="shared" si="67"/>
        <v>0</v>
      </c>
      <c r="BJ92" s="507">
        <f t="shared" si="67"/>
        <v>0</v>
      </c>
      <c r="BK92" s="507">
        <f t="shared" si="67"/>
        <v>0</v>
      </c>
      <c r="BL92" s="507">
        <f t="shared" si="67"/>
        <v>0</v>
      </c>
      <c r="BM92" s="507">
        <f t="shared" si="67"/>
        <v>0</v>
      </c>
      <c r="BN92" s="507">
        <f t="shared" si="67"/>
        <v>0</v>
      </c>
      <c r="BO92" s="507">
        <f t="shared" si="67"/>
        <v>0</v>
      </c>
      <c r="BP92" s="507">
        <f t="shared" ref="BP92:CF92" si="68">+BP74</f>
        <v>0</v>
      </c>
      <c r="BQ92" s="507">
        <f t="shared" si="68"/>
        <v>0</v>
      </c>
      <c r="BR92" s="507">
        <f t="shared" si="68"/>
        <v>0</v>
      </c>
      <c r="BS92" s="507">
        <f t="shared" si="68"/>
        <v>0</v>
      </c>
      <c r="BT92" s="507">
        <f t="shared" si="68"/>
        <v>0</v>
      </c>
      <c r="BU92" s="507">
        <f t="shared" si="68"/>
        <v>0</v>
      </c>
      <c r="BV92" s="507">
        <f t="shared" si="68"/>
        <v>0</v>
      </c>
      <c r="BW92" s="507">
        <f t="shared" si="68"/>
        <v>0</v>
      </c>
      <c r="BX92" s="507">
        <f t="shared" si="68"/>
        <v>0</v>
      </c>
      <c r="BY92" s="507">
        <f t="shared" si="68"/>
        <v>0</v>
      </c>
      <c r="BZ92" s="507">
        <f t="shared" si="68"/>
        <v>0</v>
      </c>
      <c r="CA92" s="507">
        <f t="shared" si="68"/>
        <v>0</v>
      </c>
      <c r="CB92" s="507">
        <f t="shared" si="68"/>
        <v>0</v>
      </c>
      <c r="CC92" s="507">
        <f t="shared" si="68"/>
        <v>0</v>
      </c>
      <c r="CD92" s="507">
        <f t="shared" si="68"/>
        <v>0</v>
      </c>
      <c r="CE92" s="507">
        <f t="shared" si="68"/>
        <v>0</v>
      </c>
      <c r="CF92" s="507">
        <f t="shared" si="68"/>
        <v>0</v>
      </c>
    </row>
    <row r="93" spans="2:84" hidden="1" x14ac:dyDescent="0.3">
      <c r="C93" s="135">
        <v>6</v>
      </c>
      <c r="D93" s="279" t="str">
        <f t="shared" ref="D93:AI93" si="69">+D76</f>
        <v>Volumen del Contenedor</v>
      </c>
      <c r="E93" s="507">
        <f t="shared" si="69"/>
        <v>0</v>
      </c>
      <c r="F93" s="507">
        <f t="shared" si="69"/>
        <v>0</v>
      </c>
      <c r="G93" s="507">
        <f t="shared" si="69"/>
        <v>0</v>
      </c>
      <c r="H93" s="507">
        <f t="shared" si="69"/>
        <v>0</v>
      </c>
      <c r="I93" s="507">
        <f t="shared" si="69"/>
        <v>0</v>
      </c>
      <c r="J93" s="507">
        <f t="shared" si="69"/>
        <v>0</v>
      </c>
      <c r="K93" s="507">
        <f t="shared" si="69"/>
        <v>0</v>
      </c>
      <c r="L93" s="507">
        <f t="shared" si="69"/>
        <v>0</v>
      </c>
      <c r="M93" s="507">
        <f t="shared" si="69"/>
        <v>0</v>
      </c>
      <c r="N93" s="507">
        <f t="shared" si="69"/>
        <v>0</v>
      </c>
      <c r="O93" s="507">
        <f t="shared" si="69"/>
        <v>0</v>
      </c>
      <c r="P93" s="507">
        <f t="shared" si="69"/>
        <v>0</v>
      </c>
      <c r="Q93" s="507">
        <f t="shared" si="69"/>
        <v>0</v>
      </c>
      <c r="R93" s="507">
        <f t="shared" si="69"/>
        <v>0</v>
      </c>
      <c r="S93" s="507">
        <f t="shared" si="69"/>
        <v>0</v>
      </c>
      <c r="T93" s="507">
        <f t="shared" si="69"/>
        <v>0</v>
      </c>
      <c r="U93" s="507">
        <f t="shared" si="69"/>
        <v>0</v>
      </c>
      <c r="V93" s="507">
        <f t="shared" si="69"/>
        <v>0</v>
      </c>
      <c r="W93" s="507">
        <f t="shared" si="69"/>
        <v>0</v>
      </c>
      <c r="X93" s="507">
        <f t="shared" si="69"/>
        <v>0</v>
      </c>
      <c r="Y93" s="507">
        <f t="shared" si="69"/>
        <v>0</v>
      </c>
      <c r="Z93" s="507">
        <f t="shared" si="69"/>
        <v>0</v>
      </c>
      <c r="AA93" s="507">
        <f t="shared" si="69"/>
        <v>0</v>
      </c>
      <c r="AB93" s="507">
        <f t="shared" si="69"/>
        <v>0</v>
      </c>
      <c r="AC93" s="507">
        <f t="shared" si="69"/>
        <v>0</v>
      </c>
      <c r="AD93" s="507">
        <f t="shared" si="69"/>
        <v>0</v>
      </c>
      <c r="AE93" s="507">
        <f t="shared" si="69"/>
        <v>0</v>
      </c>
      <c r="AF93" s="507">
        <f t="shared" si="69"/>
        <v>0</v>
      </c>
      <c r="AG93" s="507">
        <f t="shared" si="69"/>
        <v>0</v>
      </c>
      <c r="AH93" s="507">
        <f t="shared" si="69"/>
        <v>0</v>
      </c>
      <c r="AI93" s="507">
        <f t="shared" si="69"/>
        <v>0</v>
      </c>
      <c r="AJ93" s="507">
        <f t="shared" ref="AJ93:BO93" si="70">+AJ76</f>
        <v>0</v>
      </c>
      <c r="AK93" s="507">
        <f t="shared" si="70"/>
        <v>0</v>
      </c>
      <c r="AL93" s="507">
        <f t="shared" si="70"/>
        <v>0</v>
      </c>
      <c r="AM93" s="507">
        <f t="shared" si="70"/>
        <v>0</v>
      </c>
      <c r="AN93" s="507">
        <f t="shared" si="70"/>
        <v>0</v>
      </c>
      <c r="AO93" s="507">
        <f t="shared" si="70"/>
        <v>0</v>
      </c>
      <c r="AP93" s="507">
        <f t="shared" si="70"/>
        <v>0</v>
      </c>
      <c r="AQ93" s="507">
        <f t="shared" si="70"/>
        <v>0</v>
      </c>
      <c r="AR93" s="507">
        <f t="shared" si="70"/>
        <v>0</v>
      </c>
      <c r="AS93" s="507">
        <f t="shared" si="70"/>
        <v>0</v>
      </c>
      <c r="AT93" s="507">
        <f t="shared" si="70"/>
        <v>0</v>
      </c>
      <c r="AU93" s="507">
        <f t="shared" si="70"/>
        <v>0</v>
      </c>
      <c r="AV93" s="507">
        <f t="shared" si="70"/>
        <v>0</v>
      </c>
      <c r="AW93" s="507">
        <f t="shared" si="70"/>
        <v>0</v>
      </c>
      <c r="AX93" s="507">
        <f t="shared" si="70"/>
        <v>0</v>
      </c>
      <c r="AY93" s="507">
        <f t="shared" si="70"/>
        <v>0</v>
      </c>
      <c r="AZ93" s="507">
        <f t="shared" si="70"/>
        <v>0</v>
      </c>
      <c r="BA93" s="507">
        <f t="shared" si="70"/>
        <v>0</v>
      </c>
      <c r="BB93" s="507">
        <f t="shared" si="70"/>
        <v>0</v>
      </c>
      <c r="BC93" s="507">
        <f t="shared" si="70"/>
        <v>0</v>
      </c>
      <c r="BD93" s="507">
        <f t="shared" si="70"/>
        <v>0</v>
      </c>
      <c r="BE93" s="507">
        <f t="shared" si="70"/>
        <v>0</v>
      </c>
      <c r="BF93" s="507">
        <f t="shared" si="70"/>
        <v>0</v>
      </c>
      <c r="BG93" s="507">
        <f t="shared" si="70"/>
        <v>0</v>
      </c>
      <c r="BH93" s="507">
        <f t="shared" si="70"/>
        <v>0</v>
      </c>
      <c r="BI93" s="507">
        <f t="shared" si="70"/>
        <v>0</v>
      </c>
      <c r="BJ93" s="507">
        <f t="shared" si="70"/>
        <v>0</v>
      </c>
      <c r="BK93" s="507">
        <f t="shared" si="70"/>
        <v>0</v>
      </c>
      <c r="BL93" s="507">
        <f t="shared" si="70"/>
        <v>0</v>
      </c>
      <c r="BM93" s="507">
        <f t="shared" si="70"/>
        <v>0</v>
      </c>
      <c r="BN93" s="507">
        <f t="shared" si="70"/>
        <v>0</v>
      </c>
      <c r="BO93" s="507">
        <f t="shared" si="70"/>
        <v>0</v>
      </c>
      <c r="BP93" s="507">
        <f t="shared" ref="BP93:CF93" si="71">+BP76</f>
        <v>0</v>
      </c>
      <c r="BQ93" s="507">
        <f t="shared" si="71"/>
        <v>0</v>
      </c>
      <c r="BR93" s="507">
        <f t="shared" si="71"/>
        <v>0</v>
      </c>
      <c r="BS93" s="507">
        <f t="shared" si="71"/>
        <v>0</v>
      </c>
      <c r="BT93" s="507">
        <f t="shared" si="71"/>
        <v>0</v>
      </c>
      <c r="BU93" s="507">
        <f t="shared" si="71"/>
        <v>0</v>
      </c>
      <c r="BV93" s="507">
        <f t="shared" si="71"/>
        <v>0</v>
      </c>
      <c r="BW93" s="507">
        <f t="shared" si="71"/>
        <v>0</v>
      </c>
      <c r="BX93" s="507">
        <f t="shared" si="71"/>
        <v>0</v>
      </c>
      <c r="BY93" s="507">
        <f t="shared" si="71"/>
        <v>0</v>
      </c>
      <c r="BZ93" s="507">
        <f t="shared" si="71"/>
        <v>0</v>
      </c>
      <c r="CA93" s="507">
        <f t="shared" si="71"/>
        <v>0</v>
      </c>
      <c r="CB93" s="507">
        <f t="shared" si="71"/>
        <v>0</v>
      </c>
      <c r="CC93" s="507">
        <f t="shared" si="71"/>
        <v>0</v>
      </c>
      <c r="CD93" s="507">
        <f t="shared" si="71"/>
        <v>0</v>
      </c>
      <c r="CE93" s="507">
        <f t="shared" si="71"/>
        <v>0</v>
      </c>
      <c r="CF93" s="507">
        <f t="shared" si="71"/>
        <v>0</v>
      </c>
    </row>
    <row r="94" spans="2:84" hidden="1" x14ac:dyDescent="0.3">
      <c r="C94" s="135">
        <v>7</v>
      </c>
      <c r="D94" s="279" t="str">
        <f t="shared" ref="D94:AI94" si="72">+D78</f>
        <v>Volumen del Contenedor, m3</v>
      </c>
      <c r="E94" s="507">
        <f t="shared" si="72"/>
        <v>0</v>
      </c>
      <c r="F94" s="507">
        <f t="shared" si="72"/>
        <v>0</v>
      </c>
      <c r="G94" s="507">
        <f t="shared" si="72"/>
        <v>0</v>
      </c>
      <c r="H94" s="507">
        <f t="shared" si="72"/>
        <v>0</v>
      </c>
      <c r="I94" s="507">
        <f t="shared" si="72"/>
        <v>0</v>
      </c>
      <c r="J94" s="507">
        <f t="shared" si="72"/>
        <v>0</v>
      </c>
      <c r="K94" s="507">
        <f t="shared" si="72"/>
        <v>0</v>
      </c>
      <c r="L94" s="507">
        <f t="shared" si="72"/>
        <v>0</v>
      </c>
      <c r="M94" s="507">
        <f t="shared" si="72"/>
        <v>0</v>
      </c>
      <c r="N94" s="507">
        <f t="shared" si="72"/>
        <v>0</v>
      </c>
      <c r="O94" s="507">
        <f t="shared" si="72"/>
        <v>0</v>
      </c>
      <c r="P94" s="507">
        <f t="shared" si="72"/>
        <v>0</v>
      </c>
      <c r="Q94" s="507">
        <f t="shared" si="72"/>
        <v>0</v>
      </c>
      <c r="R94" s="507">
        <f t="shared" si="72"/>
        <v>0</v>
      </c>
      <c r="S94" s="507">
        <f t="shared" si="72"/>
        <v>0</v>
      </c>
      <c r="T94" s="507">
        <f t="shared" si="72"/>
        <v>0</v>
      </c>
      <c r="U94" s="507">
        <f t="shared" si="72"/>
        <v>0</v>
      </c>
      <c r="V94" s="507">
        <f t="shared" si="72"/>
        <v>0</v>
      </c>
      <c r="W94" s="507">
        <f t="shared" si="72"/>
        <v>0</v>
      </c>
      <c r="X94" s="507">
        <f t="shared" si="72"/>
        <v>0</v>
      </c>
      <c r="Y94" s="507">
        <f t="shared" si="72"/>
        <v>0</v>
      </c>
      <c r="Z94" s="507">
        <f t="shared" si="72"/>
        <v>0</v>
      </c>
      <c r="AA94" s="507">
        <f t="shared" si="72"/>
        <v>0</v>
      </c>
      <c r="AB94" s="507">
        <f t="shared" si="72"/>
        <v>0</v>
      </c>
      <c r="AC94" s="507">
        <f t="shared" si="72"/>
        <v>0</v>
      </c>
      <c r="AD94" s="507">
        <f t="shared" si="72"/>
        <v>0</v>
      </c>
      <c r="AE94" s="507">
        <f t="shared" si="72"/>
        <v>0</v>
      </c>
      <c r="AF94" s="507">
        <f t="shared" si="72"/>
        <v>0</v>
      </c>
      <c r="AG94" s="507">
        <f t="shared" si="72"/>
        <v>0</v>
      </c>
      <c r="AH94" s="507">
        <f t="shared" si="72"/>
        <v>0</v>
      </c>
      <c r="AI94" s="507">
        <f t="shared" si="72"/>
        <v>0</v>
      </c>
      <c r="AJ94" s="507">
        <f t="shared" ref="AJ94:BO94" si="73">+AJ78</f>
        <v>0</v>
      </c>
      <c r="AK94" s="507">
        <f t="shared" si="73"/>
        <v>0</v>
      </c>
      <c r="AL94" s="507">
        <f t="shared" si="73"/>
        <v>0</v>
      </c>
      <c r="AM94" s="507">
        <f t="shared" si="73"/>
        <v>0</v>
      </c>
      <c r="AN94" s="507">
        <f t="shared" si="73"/>
        <v>0</v>
      </c>
      <c r="AO94" s="507">
        <f t="shared" si="73"/>
        <v>0</v>
      </c>
      <c r="AP94" s="507">
        <f t="shared" si="73"/>
        <v>0</v>
      </c>
      <c r="AQ94" s="507">
        <f t="shared" si="73"/>
        <v>0</v>
      </c>
      <c r="AR94" s="507">
        <f t="shared" si="73"/>
        <v>0</v>
      </c>
      <c r="AS94" s="507">
        <f t="shared" si="73"/>
        <v>0</v>
      </c>
      <c r="AT94" s="507">
        <f t="shared" si="73"/>
        <v>0</v>
      </c>
      <c r="AU94" s="507">
        <f t="shared" si="73"/>
        <v>0</v>
      </c>
      <c r="AV94" s="507">
        <f t="shared" si="73"/>
        <v>0</v>
      </c>
      <c r="AW94" s="507">
        <f t="shared" si="73"/>
        <v>0</v>
      </c>
      <c r="AX94" s="507">
        <f t="shared" si="73"/>
        <v>0</v>
      </c>
      <c r="AY94" s="507">
        <f t="shared" si="73"/>
        <v>0</v>
      </c>
      <c r="AZ94" s="507">
        <f t="shared" si="73"/>
        <v>0</v>
      </c>
      <c r="BA94" s="507">
        <f t="shared" si="73"/>
        <v>0</v>
      </c>
      <c r="BB94" s="507">
        <f t="shared" si="73"/>
        <v>0</v>
      </c>
      <c r="BC94" s="507">
        <f t="shared" si="73"/>
        <v>0</v>
      </c>
      <c r="BD94" s="507">
        <f t="shared" si="73"/>
        <v>0</v>
      </c>
      <c r="BE94" s="507">
        <f t="shared" si="73"/>
        <v>0</v>
      </c>
      <c r="BF94" s="507">
        <f t="shared" si="73"/>
        <v>0</v>
      </c>
      <c r="BG94" s="507">
        <f t="shared" si="73"/>
        <v>0</v>
      </c>
      <c r="BH94" s="507">
        <f t="shared" si="73"/>
        <v>0</v>
      </c>
      <c r="BI94" s="507">
        <f t="shared" si="73"/>
        <v>0</v>
      </c>
      <c r="BJ94" s="507">
        <f t="shared" si="73"/>
        <v>0</v>
      </c>
      <c r="BK94" s="507">
        <f t="shared" si="73"/>
        <v>0</v>
      </c>
      <c r="BL94" s="507">
        <f t="shared" si="73"/>
        <v>0</v>
      </c>
      <c r="BM94" s="507">
        <f t="shared" si="73"/>
        <v>0</v>
      </c>
      <c r="BN94" s="507">
        <f t="shared" si="73"/>
        <v>0</v>
      </c>
      <c r="BO94" s="507">
        <f t="shared" si="73"/>
        <v>0</v>
      </c>
      <c r="BP94" s="507">
        <f t="shared" ref="BP94:CF94" si="74">+BP78</f>
        <v>0</v>
      </c>
      <c r="BQ94" s="507">
        <f t="shared" si="74"/>
        <v>0</v>
      </c>
      <c r="BR94" s="507">
        <f t="shared" si="74"/>
        <v>0</v>
      </c>
      <c r="BS94" s="507">
        <f t="shared" si="74"/>
        <v>0</v>
      </c>
      <c r="BT94" s="507">
        <f t="shared" si="74"/>
        <v>0</v>
      </c>
      <c r="BU94" s="507">
        <f t="shared" si="74"/>
        <v>0</v>
      </c>
      <c r="BV94" s="507">
        <f t="shared" si="74"/>
        <v>0</v>
      </c>
      <c r="BW94" s="507">
        <f t="shared" si="74"/>
        <v>0</v>
      </c>
      <c r="BX94" s="507">
        <f t="shared" si="74"/>
        <v>0</v>
      </c>
      <c r="BY94" s="507">
        <f t="shared" si="74"/>
        <v>0</v>
      </c>
      <c r="BZ94" s="507">
        <f t="shared" si="74"/>
        <v>0</v>
      </c>
      <c r="CA94" s="507">
        <f t="shared" si="74"/>
        <v>0</v>
      </c>
      <c r="CB94" s="507">
        <f t="shared" si="74"/>
        <v>0</v>
      </c>
      <c r="CC94" s="507">
        <f t="shared" si="74"/>
        <v>0</v>
      </c>
      <c r="CD94" s="507">
        <f t="shared" si="74"/>
        <v>0</v>
      </c>
      <c r="CE94" s="507">
        <f t="shared" si="74"/>
        <v>0</v>
      </c>
      <c r="CF94" s="507">
        <f t="shared" si="74"/>
        <v>0</v>
      </c>
    </row>
    <row r="95" spans="2:84" hidden="1" x14ac:dyDescent="0.3">
      <c r="C95" s="135">
        <v>8</v>
      </c>
      <c r="D95" s="279" t="str">
        <f t="shared" ref="D95:AI95" si="75">+D80</f>
        <v>Volumen del Contenedor</v>
      </c>
      <c r="E95" s="507">
        <f t="shared" si="75"/>
        <v>0</v>
      </c>
      <c r="F95" s="507">
        <f t="shared" si="75"/>
        <v>0</v>
      </c>
      <c r="G95" s="507">
        <f t="shared" si="75"/>
        <v>0</v>
      </c>
      <c r="H95" s="507">
        <f t="shared" si="75"/>
        <v>0</v>
      </c>
      <c r="I95" s="507">
        <f t="shared" si="75"/>
        <v>0</v>
      </c>
      <c r="J95" s="507">
        <f t="shared" si="75"/>
        <v>0</v>
      </c>
      <c r="K95" s="507">
        <f t="shared" si="75"/>
        <v>0</v>
      </c>
      <c r="L95" s="507">
        <f t="shared" si="75"/>
        <v>0</v>
      </c>
      <c r="M95" s="507">
        <f t="shared" si="75"/>
        <v>0</v>
      </c>
      <c r="N95" s="507">
        <f t="shared" si="75"/>
        <v>0</v>
      </c>
      <c r="O95" s="507">
        <f t="shared" si="75"/>
        <v>0</v>
      </c>
      <c r="P95" s="507">
        <f t="shared" si="75"/>
        <v>0</v>
      </c>
      <c r="Q95" s="507">
        <f t="shared" si="75"/>
        <v>0</v>
      </c>
      <c r="R95" s="507">
        <f t="shared" si="75"/>
        <v>0</v>
      </c>
      <c r="S95" s="507">
        <f t="shared" si="75"/>
        <v>0</v>
      </c>
      <c r="T95" s="507">
        <f t="shared" si="75"/>
        <v>0</v>
      </c>
      <c r="U95" s="507">
        <f t="shared" si="75"/>
        <v>0</v>
      </c>
      <c r="V95" s="507">
        <f t="shared" si="75"/>
        <v>0</v>
      </c>
      <c r="W95" s="507">
        <f t="shared" si="75"/>
        <v>0</v>
      </c>
      <c r="X95" s="507">
        <f t="shared" si="75"/>
        <v>0</v>
      </c>
      <c r="Y95" s="507">
        <f t="shared" si="75"/>
        <v>0</v>
      </c>
      <c r="Z95" s="507">
        <f t="shared" si="75"/>
        <v>0</v>
      </c>
      <c r="AA95" s="507">
        <f t="shared" si="75"/>
        <v>0</v>
      </c>
      <c r="AB95" s="507">
        <f t="shared" si="75"/>
        <v>0</v>
      </c>
      <c r="AC95" s="507">
        <f t="shared" si="75"/>
        <v>0</v>
      </c>
      <c r="AD95" s="507">
        <f t="shared" si="75"/>
        <v>0</v>
      </c>
      <c r="AE95" s="507">
        <f t="shared" si="75"/>
        <v>0</v>
      </c>
      <c r="AF95" s="507">
        <f t="shared" si="75"/>
        <v>0</v>
      </c>
      <c r="AG95" s="507">
        <f t="shared" si="75"/>
        <v>0</v>
      </c>
      <c r="AH95" s="507">
        <f t="shared" si="75"/>
        <v>0</v>
      </c>
      <c r="AI95" s="507">
        <f t="shared" si="75"/>
        <v>0</v>
      </c>
      <c r="AJ95" s="507">
        <f t="shared" ref="AJ95:BO95" si="76">+AJ80</f>
        <v>0</v>
      </c>
      <c r="AK95" s="507">
        <f t="shared" si="76"/>
        <v>0</v>
      </c>
      <c r="AL95" s="507">
        <f t="shared" si="76"/>
        <v>0</v>
      </c>
      <c r="AM95" s="507">
        <f t="shared" si="76"/>
        <v>0</v>
      </c>
      <c r="AN95" s="507">
        <f t="shared" si="76"/>
        <v>0</v>
      </c>
      <c r="AO95" s="507">
        <f t="shared" si="76"/>
        <v>0</v>
      </c>
      <c r="AP95" s="507">
        <f t="shared" si="76"/>
        <v>0</v>
      </c>
      <c r="AQ95" s="507">
        <f t="shared" si="76"/>
        <v>0</v>
      </c>
      <c r="AR95" s="507">
        <f t="shared" si="76"/>
        <v>0</v>
      </c>
      <c r="AS95" s="507">
        <f t="shared" si="76"/>
        <v>0</v>
      </c>
      <c r="AT95" s="507">
        <f t="shared" si="76"/>
        <v>0</v>
      </c>
      <c r="AU95" s="507">
        <f t="shared" si="76"/>
        <v>0</v>
      </c>
      <c r="AV95" s="507">
        <f t="shared" si="76"/>
        <v>0</v>
      </c>
      <c r="AW95" s="507">
        <f t="shared" si="76"/>
        <v>0</v>
      </c>
      <c r="AX95" s="507">
        <f t="shared" si="76"/>
        <v>0</v>
      </c>
      <c r="AY95" s="507">
        <f t="shared" si="76"/>
        <v>0</v>
      </c>
      <c r="AZ95" s="507">
        <f t="shared" si="76"/>
        <v>0</v>
      </c>
      <c r="BA95" s="507">
        <f t="shared" si="76"/>
        <v>0</v>
      </c>
      <c r="BB95" s="507">
        <f t="shared" si="76"/>
        <v>0</v>
      </c>
      <c r="BC95" s="507">
        <f t="shared" si="76"/>
        <v>0</v>
      </c>
      <c r="BD95" s="507">
        <f t="shared" si="76"/>
        <v>0</v>
      </c>
      <c r="BE95" s="507">
        <f t="shared" si="76"/>
        <v>0</v>
      </c>
      <c r="BF95" s="507">
        <f t="shared" si="76"/>
        <v>0</v>
      </c>
      <c r="BG95" s="507">
        <f t="shared" si="76"/>
        <v>0</v>
      </c>
      <c r="BH95" s="507">
        <f t="shared" si="76"/>
        <v>0</v>
      </c>
      <c r="BI95" s="507">
        <f t="shared" si="76"/>
        <v>0</v>
      </c>
      <c r="BJ95" s="507">
        <f t="shared" si="76"/>
        <v>0</v>
      </c>
      <c r="BK95" s="507">
        <f t="shared" si="76"/>
        <v>0</v>
      </c>
      <c r="BL95" s="507">
        <f t="shared" si="76"/>
        <v>0</v>
      </c>
      <c r="BM95" s="507">
        <f t="shared" si="76"/>
        <v>0</v>
      </c>
      <c r="BN95" s="507">
        <f t="shared" si="76"/>
        <v>0</v>
      </c>
      <c r="BO95" s="507">
        <f t="shared" si="76"/>
        <v>0</v>
      </c>
      <c r="BP95" s="507">
        <f t="shared" ref="BP95:CF95" si="77">+BP80</f>
        <v>0</v>
      </c>
      <c r="BQ95" s="507">
        <f t="shared" si="77"/>
        <v>0</v>
      </c>
      <c r="BR95" s="507">
        <f t="shared" si="77"/>
        <v>0</v>
      </c>
      <c r="BS95" s="507">
        <f t="shared" si="77"/>
        <v>0</v>
      </c>
      <c r="BT95" s="507">
        <f t="shared" si="77"/>
        <v>0</v>
      </c>
      <c r="BU95" s="507">
        <f t="shared" si="77"/>
        <v>0</v>
      </c>
      <c r="BV95" s="507">
        <f t="shared" si="77"/>
        <v>0</v>
      </c>
      <c r="BW95" s="507">
        <f t="shared" si="77"/>
        <v>0</v>
      </c>
      <c r="BX95" s="507">
        <f t="shared" si="77"/>
        <v>0</v>
      </c>
      <c r="BY95" s="507">
        <f t="shared" si="77"/>
        <v>0</v>
      </c>
      <c r="BZ95" s="507">
        <f t="shared" si="77"/>
        <v>0</v>
      </c>
      <c r="CA95" s="507">
        <f t="shared" si="77"/>
        <v>0</v>
      </c>
      <c r="CB95" s="507">
        <f t="shared" si="77"/>
        <v>0</v>
      </c>
      <c r="CC95" s="507">
        <f t="shared" si="77"/>
        <v>0</v>
      </c>
      <c r="CD95" s="507">
        <f t="shared" si="77"/>
        <v>0</v>
      </c>
      <c r="CE95" s="507">
        <f t="shared" si="77"/>
        <v>0</v>
      </c>
      <c r="CF95" s="507">
        <f t="shared" si="77"/>
        <v>0</v>
      </c>
    </row>
    <row r="96" spans="2:84" hidden="1" x14ac:dyDescent="0.3">
      <c r="C96" s="135">
        <v>9</v>
      </c>
      <c r="D96" s="279" t="str">
        <f t="shared" ref="D96:AI96" si="78">+D82</f>
        <v>Volumen del Contenedor, m3</v>
      </c>
      <c r="E96" s="507">
        <f t="shared" si="78"/>
        <v>0</v>
      </c>
      <c r="F96" s="507">
        <f t="shared" si="78"/>
        <v>0</v>
      </c>
      <c r="G96" s="507">
        <f t="shared" si="78"/>
        <v>0</v>
      </c>
      <c r="H96" s="507">
        <f t="shared" si="78"/>
        <v>0</v>
      </c>
      <c r="I96" s="507">
        <f t="shared" si="78"/>
        <v>0</v>
      </c>
      <c r="J96" s="507">
        <f t="shared" si="78"/>
        <v>0</v>
      </c>
      <c r="K96" s="507">
        <f t="shared" si="78"/>
        <v>0</v>
      </c>
      <c r="L96" s="507">
        <f t="shared" si="78"/>
        <v>0</v>
      </c>
      <c r="M96" s="507">
        <f t="shared" si="78"/>
        <v>0</v>
      </c>
      <c r="N96" s="507">
        <f t="shared" si="78"/>
        <v>0</v>
      </c>
      <c r="O96" s="507">
        <f t="shared" si="78"/>
        <v>0</v>
      </c>
      <c r="P96" s="507">
        <f t="shared" si="78"/>
        <v>0</v>
      </c>
      <c r="Q96" s="507">
        <f t="shared" si="78"/>
        <v>0</v>
      </c>
      <c r="R96" s="507">
        <f t="shared" si="78"/>
        <v>0</v>
      </c>
      <c r="S96" s="507">
        <f t="shared" si="78"/>
        <v>0</v>
      </c>
      <c r="T96" s="507">
        <f t="shared" si="78"/>
        <v>0</v>
      </c>
      <c r="U96" s="507">
        <f t="shared" si="78"/>
        <v>0</v>
      </c>
      <c r="V96" s="507">
        <f t="shared" si="78"/>
        <v>0</v>
      </c>
      <c r="W96" s="507">
        <f t="shared" si="78"/>
        <v>0</v>
      </c>
      <c r="X96" s="507">
        <f t="shared" si="78"/>
        <v>0</v>
      </c>
      <c r="Y96" s="507">
        <f t="shared" si="78"/>
        <v>0</v>
      </c>
      <c r="Z96" s="507">
        <f t="shared" si="78"/>
        <v>0</v>
      </c>
      <c r="AA96" s="507">
        <f t="shared" si="78"/>
        <v>0</v>
      </c>
      <c r="AB96" s="507">
        <f t="shared" si="78"/>
        <v>0</v>
      </c>
      <c r="AC96" s="507">
        <f t="shared" si="78"/>
        <v>0</v>
      </c>
      <c r="AD96" s="507">
        <f t="shared" si="78"/>
        <v>0</v>
      </c>
      <c r="AE96" s="507">
        <f t="shared" si="78"/>
        <v>0</v>
      </c>
      <c r="AF96" s="507">
        <f t="shared" si="78"/>
        <v>0</v>
      </c>
      <c r="AG96" s="507">
        <f t="shared" si="78"/>
        <v>0</v>
      </c>
      <c r="AH96" s="507">
        <f t="shared" si="78"/>
        <v>0</v>
      </c>
      <c r="AI96" s="507">
        <f t="shared" si="78"/>
        <v>0</v>
      </c>
      <c r="AJ96" s="507">
        <f t="shared" ref="AJ96:BO96" si="79">+AJ82</f>
        <v>0</v>
      </c>
      <c r="AK96" s="507">
        <f t="shared" si="79"/>
        <v>0</v>
      </c>
      <c r="AL96" s="507">
        <f t="shared" si="79"/>
        <v>0</v>
      </c>
      <c r="AM96" s="507">
        <f t="shared" si="79"/>
        <v>0</v>
      </c>
      <c r="AN96" s="507">
        <f t="shared" si="79"/>
        <v>0</v>
      </c>
      <c r="AO96" s="507">
        <f t="shared" si="79"/>
        <v>0</v>
      </c>
      <c r="AP96" s="507">
        <f t="shared" si="79"/>
        <v>0</v>
      </c>
      <c r="AQ96" s="507">
        <f t="shared" si="79"/>
        <v>0</v>
      </c>
      <c r="AR96" s="507">
        <f t="shared" si="79"/>
        <v>0</v>
      </c>
      <c r="AS96" s="507">
        <f t="shared" si="79"/>
        <v>0</v>
      </c>
      <c r="AT96" s="507">
        <f t="shared" si="79"/>
        <v>0</v>
      </c>
      <c r="AU96" s="507">
        <f t="shared" si="79"/>
        <v>0</v>
      </c>
      <c r="AV96" s="507">
        <f t="shared" si="79"/>
        <v>0</v>
      </c>
      <c r="AW96" s="507">
        <f t="shared" si="79"/>
        <v>0</v>
      </c>
      <c r="AX96" s="507">
        <f t="shared" si="79"/>
        <v>0</v>
      </c>
      <c r="AY96" s="507">
        <f t="shared" si="79"/>
        <v>0</v>
      </c>
      <c r="AZ96" s="507">
        <f t="shared" si="79"/>
        <v>0</v>
      </c>
      <c r="BA96" s="507">
        <f t="shared" si="79"/>
        <v>0</v>
      </c>
      <c r="BB96" s="507">
        <f t="shared" si="79"/>
        <v>0</v>
      </c>
      <c r="BC96" s="507">
        <f t="shared" si="79"/>
        <v>0</v>
      </c>
      <c r="BD96" s="507">
        <f t="shared" si="79"/>
        <v>0</v>
      </c>
      <c r="BE96" s="507">
        <f t="shared" si="79"/>
        <v>0</v>
      </c>
      <c r="BF96" s="507">
        <f t="shared" si="79"/>
        <v>0</v>
      </c>
      <c r="BG96" s="507">
        <f t="shared" si="79"/>
        <v>0</v>
      </c>
      <c r="BH96" s="507">
        <f t="shared" si="79"/>
        <v>0</v>
      </c>
      <c r="BI96" s="507">
        <f t="shared" si="79"/>
        <v>0</v>
      </c>
      <c r="BJ96" s="507">
        <f t="shared" si="79"/>
        <v>0</v>
      </c>
      <c r="BK96" s="507">
        <f t="shared" si="79"/>
        <v>0</v>
      </c>
      <c r="BL96" s="507">
        <f t="shared" si="79"/>
        <v>0</v>
      </c>
      <c r="BM96" s="507">
        <f t="shared" si="79"/>
        <v>0</v>
      </c>
      <c r="BN96" s="507">
        <f t="shared" si="79"/>
        <v>0</v>
      </c>
      <c r="BO96" s="507">
        <f t="shared" si="79"/>
        <v>0</v>
      </c>
      <c r="BP96" s="507">
        <f t="shared" ref="BP96:CF96" si="80">+BP82</f>
        <v>0</v>
      </c>
      <c r="BQ96" s="507">
        <f t="shared" si="80"/>
        <v>0</v>
      </c>
      <c r="BR96" s="507">
        <f t="shared" si="80"/>
        <v>0</v>
      </c>
      <c r="BS96" s="507">
        <f t="shared" si="80"/>
        <v>0</v>
      </c>
      <c r="BT96" s="507">
        <f t="shared" si="80"/>
        <v>0</v>
      </c>
      <c r="BU96" s="507">
        <f t="shared" si="80"/>
        <v>0</v>
      </c>
      <c r="BV96" s="507">
        <f t="shared" si="80"/>
        <v>0</v>
      </c>
      <c r="BW96" s="507">
        <f t="shared" si="80"/>
        <v>0</v>
      </c>
      <c r="BX96" s="507">
        <f t="shared" si="80"/>
        <v>0</v>
      </c>
      <c r="BY96" s="507">
        <f t="shared" si="80"/>
        <v>0</v>
      </c>
      <c r="BZ96" s="507">
        <f t="shared" si="80"/>
        <v>0</v>
      </c>
      <c r="CA96" s="507">
        <f t="shared" si="80"/>
        <v>0</v>
      </c>
      <c r="CB96" s="507">
        <f t="shared" si="80"/>
        <v>0</v>
      </c>
      <c r="CC96" s="507">
        <f t="shared" si="80"/>
        <v>0</v>
      </c>
      <c r="CD96" s="507">
        <f t="shared" si="80"/>
        <v>0</v>
      </c>
      <c r="CE96" s="507">
        <f t="shared" si="80"/>
        <v>0</v>
      </c>
      <c r="CF96" s="507">
        <f t="shared" si="80"/>
        <v>0</v>
      </c>
    </row>
    <row r="97" spans="3:84" hidden="1" x14ac:dyDescent="0.3">
      <c r="C97" s="135">
        <v>10</v>
      </c>
      <c r="D97" s="279" t="str">
        <f>+D84</f>
        <v>Volumen del Contenedor</v>
      </c>
      <c r="E97" s="507">
        <f t="shared" ref="E97:BP97" si="81">+E84</f>
        <v>0</v>
      </c>
      <c r="F97" s="507">
        <f t="shared" si="81"/>
        <v>0</v>
      </c>
      <c r="G97" s="507">
        <f t="shared" si="81"/>
        <v>0</v>
      </c>
      <c r="H97" s="507">
        <f t="shared" si="81"/>
        <v>0</v>
      </c>
      <c r="I97" s="507">
        <f t="shared" si="81"/>
        <v>0</v>
      </c>
      <c r="J97" s="507">
        <f t="shared" si="81"/>
        <v>0</v>
      </c>
      <c r="K97" s="507">
        <f t="shared" si="81"/>
        <v>0</v>
      </c>
      <c r="L97" s="507">
        <f t="shared" si="81"/>
        <v>0</v>
      </c>
      <c r="M97" s="507">
        <f t="shared" si="81"/>
        <v>0</v>
      </c>
      <c r="N97" s="507">
        <f t="shared" si="81"/>
        <v>0</v>
      </c>
      <c r="O97" s="507">
        <f t="shared" si="81"/>
        <v>0</v>
      </c>
      <c r="P97" s="507">
        <f t="shared" si="81"/>
        <v>0</v>
      </c>
      <c r="Q97" s="507">
        <f t="shared" si="81"/>
        <v>0</v>
      </c>
      <c r="R97" s="507">
        <f t="shared" si="81"/>
        <v>0</v>
      </c>
      <c r="S97" s="507">
        <f t="shared" si="81"/>
        <v>0</v>
      </c>
      <c r="T97" s="507">
        <f t="shared" si="81"/>
        <v>0</v>
      </c>
      <c r="U97" s="507">
        <f t="shared" si="81"/>
        <v>0</v>
      </c>
      <c r="V97" s="507">
        <f t="shared" si="81"/>
        <v>0</v>
      </c>
      <c r="W97" s="507">
        <f t="shared" si="81"/>
        <v>0</v>
      </c>
      <c r="X97" s="507">
        <f t="shared" si="81"/>
        <v>0</v>
      </c>
      <c r="Y97" s="507">
        <f t="shared" si="81"/>
        <v>0</v>
      </c>
      <c r="Z97" s="507">
        <f t="shared" si="81"/>
        <v>0</v>
      </c>
      <c r="AA97" s="507">
        <f t="shared" si="81"/>
        <v>0</v>
      </c>
      <c r="AB97" s="507">
        <f t="shared" si="81"/>
        <v>0</v>
      </c>
      <c r="AC97" s="507">
        <f t="shared" si="81"/>
        <v>0</v>
      </c>
      <c r="AD97" s="507">
        <f t="shared" si="81"/>
        <v>0</v>
      </c>
      <c r="AE97" s="507">
        <f t="shared" si="81"/>
        <v>0</v>
      </c>
      <c r="AF97" s="507">
        <f t="shared" si="81"/>
        <v>0</v>
      </c>
      <c r="AG97" s="507">
        <f t="shared" si="81"/>
        <v>0</v>
      </c>
      <c r="AH97" s="507">
        <f t="shared" si="81"/>
        <v>0</v>
      </c>
      <c r="AI97" s="507">
        <f t="shared" si="81"/>
        <v>0</v>
      </c>
      <c r="AJ97" s="507">
        <f t="shared" si="81"/>
        <v>0</v>
      </c>
      <c r="AK97" s="507">
        <f t="shared" si="81"/>
        <v>0</v>
      </c>
      <c r="AL97" s="507">
        <f t="shared" si="81"/>
        <v>0</v>
      </c>
      <c r="AM97" s="507">
        <f t="shared" si="81"/>
        <v>0</v>
      </c>
      <c r="AN97" s="507">
        <f t="shared" si="81"/>
        <v>0</v>
      </c>
      <c r="AO97" s="507">
        <f t="shared" si="81"/>
        <v>0</v>
      </c>
      <c r="AP97" s="507">
        <f t="shared" si="81"/>
        <v>0</v>
      </c>
      <c r="AQ97" s="507">
        <f t="shared" si="81"/>
        <v>0</v>
      </c>
      <c r="AR97" s="507">
        <f t="shared" si="81"/>
        <v>0</v>
      </c>
      <c r="AS97" s="507">
        <f t="shared" si="81"/>
        <v>0</v>
      </c>
      <c r="AT97" s="507">
        <f t="shared" si="81"/>
        <v>0</v>
      </c>
      <c r="AU97" s="507">
        <f t="shared" si="81"/>
        <v>0</v>
      </c>
      <c r="AV97" s="507">
        <f t="shared" si="81"/>
        <v>0</v>
      </c>
      <c r="AW97" s="507">
        <f t="shared" si="81"/>
        <v>0</v>
      </c>
      <c r="AX97" s="507">
        <f t="shared" si="81"/>
        <v>0</v>
      </c>
      <c r="AY97" s="507">
        <f t="shared" si="81"/>
        <v>0</v>
      </c>
      <c r="AZ97" s="507">
        <f t="shared" si="81"/>
        <v>0</v>
      </c>
      <c r="BA97" s="507">
        <f t="shared" si="81"/>
        <v>0</v>
      </c>
      <c r="BB97" s="507">
        <f t="shared" si="81"/>
        <v>0</v>
      </c>
      <c r="BC97" s="507">
        <f t="shared" si="81"/>
        <v>0</v>
      </c>
      <c r="BD97" s="507">
        <f t="shared" si="81"/>
        <v>0</v>
      </c>
      <c r="BE97" s="507">
        <f t="shared" si="81"/>
        <v>0</v>
      </c>
      <c r="BF97" s="507">
        <f t="shared" si="81"/>
        <v>0</v>
      </c>
      <c r="BG97" s="507">
        <f t="shared" si="81"/>
        <v>0</v>
      </c>
      <c r="BH97" s="507">
        <f t="shared" si="81"/>
        <v>0</v>
      </c>
      <c r="BI97" s="507">
        <f t="shared" si="81"/>
        <v>0</v>
      </c>
      <c r="BJ97" s="507">
        <f t="shared" si="81"/>
        <v>0</v>
      </c>
      <c r="BK97" s="507">
        <f t="shared" si="81"/>
        <v>0</v>
      </c>
      <c r="BL97" s="507">
        <f t="shared" si="81"/>
        <v>0</v>
      </c>
      <c r="BM97" s="507">
        <f t="shared" si="81"/>
        <v>0</v>
      </c>
      <c r="BN97" s="507">
        <f t="shared" si="81"/>
        <v>0</v>
      </c>
      <c r="BO97" s="507">
        <f t="shared" si="81"/>
        <v>0</v>
      </c>
      <c r="BP97" s="507">
        <f t="shared" si="81"/>
        <v>0</v>
      </c>
      <c r="BQ97" s="507">
        <f t="shared" ref="BQ97:CF97" si="82">+BQ84</f>
        <v>0</v>
      </c>
      <c r="BR97" s="507">
        <f t="shared" si="82"/>
        <v>0</v>
      </c>
      <c r="BS97" s="507">
        <f t="shared" si="82"/>
        <v>0</v>
      </c>
      <c r="BT97" s="507">
        <f t="shared" si="82"/>
        <v>0</v>
      </c>
      <c r="BU97" s="507">
        <f t="shared" si="82"/>
        <v>0</v>
      </c>
      <c r="BV97" s="507">
        <f t="shared" si="82"/>
        <v>0</v>
      </c>
      <c r="BW97" s="507">
        <f t="shared" si="82"/>
        <v>0</v>
      </c>
      <c r="BX97" s="507">
        <f t="shared" si="82"/>
        <v>0</v>
      </c>
      <c r="BY97" s="507">
        <f t="shared" si="82"/>
        <v>0</v>
      </c>
      <c r="BZ97" s="507">
        <f t="shared" si="82"/>
        <v>0</v>
      </c>
      <c r="CA97" s="507">
        <f t="shared" si="82"/>
        <v>0</v>
      </c>
      <c r="CB97" s="507">
        <f t="shared" si="82"/>
        <v>0</v>
      </c>
      <c r="CC97" s="507">
        <f t="shared" si="82"/>
        <v>0</v>
      </c>
      <c r="CD97" s="507">
        <f t="shared" si="82"/>
        <v>0</v>
      </c>
      <c r="CE97" s="507">
        <f t="shared" si="82"/>
        <v>0</v>
      </c>
      <c r="CF97" s="507">
        <f t="shared" si="82"/>
        <v>0</v>
      </c>
    </row>
    <row r="98" spans="3:84" hidden="1" x14ac:dyDescent="0.3">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c r="BV98" s="180"/>
      <c r="BW98" s="180"/>
      <c r="BX98" s="180"/>
      <c r="BY98" s="180"/>
      <c r="BZ98" s="180"/>
      <c r="CA98" s="180"/>
      <c r="CB98" s="180"/>
      <c r="CC98" s="180"/>
      <c r="CD98" s="180"/>
      <c r="CE98" s="180"/>
      <c r="CF98" s="180"/>
    </row>
    <row r="99" spans="3:84" hidden="1" x14ac:dyDescent="0.3">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c r="AM99" s="180"/>
      <c r="AN99" s="180"/>
      <c r="AO99" s="180"/>
      <c r="AP99" s="180"/>
      <c r="AQ99" s="180"/>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c r="BV99" s="180"/>
      <c r="BW99" s="180"/>
      <c r="BX99" s="180"/>
      <c r="BY99" s="180"/>
      <c r="BZ99" s="180"/>
      <c r="CA99" s="180"/>
      <c r="CB99" s="180"/>
      <c r="CC99" s="180"/>
      <c r="CD99" s="180"/>
      <c r="CE99" s="180"/>
      <c r="CF99" s="180"/>
    </row>
    <row r="100" spans="3:84" hidden="1" x14ac:dyDescent="0.3">
      <c r="C100" s="180"/>
      <c r="D100" s="439" t="s">
        <v>619</v>
      </c>
      <c r="E100" s="509">
        <f>+IF(E2=0,"-",GENERALES!E10)</f>
        <v>6.75</v>
      </c>
      <c r="F100" s="509">
        <f>+IF(F2=0,"-",GENERALES!F10)</f>
        <v>6.75</v>
      </c>
      <c r="G100" s="509">
        <f>+IF(G2=0,"-",GENERALES!G10)</f>
        <v>6.75</v>
      </c>
      <c r="H100" s="509">
        <f>+IF(H2=0,"-",GENERALES!H10)</f>
        <v>6.75</v>
      </c>
      <c r="I100" s="509">
        <f>+IF(I2=0,"-",GENERALES!I10)</f>
        <v>6.75</v>
      </c>
      <c r="J100" s="509">
        <f>+IF(J2=0,"-",GENERALES!J10)</f>
        <v>6.75</v>
      </c>
      <c r="K100" s="509">
        <f>+IF(K2=0,"-",GENERALES!K10)</f>
        <v>6.75</v>
      </c>
      <c r="L100" s="509">
        <f>+IF(L2=0,"-",GENERALES!L10)</f>
        <v>6.75</v>
      </c>
      <c r="M100" s="509">
        <f>+IF(M2=0,"-",GENERALES!M10)</f>
        <v>6.75</v>
      </c>
      <c r="N100" s="509">
        <f>+IF(N2=0,"-",GENERALES!N10)</f>
        <v>6.75</v>
      </c>
      <c r="O100" s="509">
        <f>+IF(O2=0,"-",GENERALES!O10)</f>
        <v>6.75</v>
      </c>
      <c r="P100" s="509">
        <f>+IF(P2=0,"-",GENERALES!P10)</f>
        <v>6.75</v>
      </c>
      <c r="Q100" s="509" t="str">
        <f>+IF(Q2=0,"-",GENERALES!Q10)</f>
        <v>-</v>
      </c>
      <c r="R100" s="509" t="str">
        <f>+IF(R2=0,"-",GENERALES!R10)</f>
        <v>-</v>
      </c>
      <c r="S100" s="509" t="str">
        <f>+IF(S2=0,"-",GENERALES!S10)</f>
        <v>-</v>
      </c>
      <c r="T100" s="509" t="str">
        <f>+IF(T2=0,"-",GENERALES!T10)</f>
        <v>-</v>
      </c>
      <c r="U100" s="509" t="str">
        <f>+IF(U2=0,"-",GENERALES!U10)</f>
        <v>-</v>
      </c>
      <c r="V100" s="509" t="str">
        <f>+IF(V2=0,"-",GENERALES!V10)</f>
        <v>-</v>
      </c>
      <c r="W100" s="509" t="str">
        <f>+IF(W2=0,"-",GENERALES!W10)</f>
        <v>-</v>
      </c>
      <c r="X100" s="509" t="str">
        <f>+IF(X2=0,"-",GENERALES!X10)</f>
        <v>-</v>
      </c>
      <c r="Y100" s="509" t="str">
        <f>+IF(Y2=0,"-",GENERALES!Y10)</f>
        <v>-</v>
      </c>
      <c r="Z100" s="509" t="str">
        <f>+IF(Z2=0,"-",GENERALES!Z10)</f>
        <v>-</v>
      </c>
      <c r="AA100" s="509" t="str">
        <f>+IF(AA2=0,"-",GENERALES!AA10)</f>
        <v>-</v>
      </c>
      <c r="AB100" s="509" t="str">
        <f>+IF(AB2=0,"-",GENERALES!AB10)</f>
        <v>-</v>
      </c>
      <c r="AC100" s="509" t="str">
        <f>+IF(AC2=0,"-",GENERALES!AC10)</f>
        <v>-</v>
      </c>
      <c r="AD100" s="509" t="str">
        <f>+IF(AD2=0,"-",GENERALES!AD10)</f>
        <v>-</v>
      </c>
      <c r="AE100" s="509" t="str">
        <f>+IF(AE2=0,"-",GENERALES!AE10)</f>
        <v>-</v>
      </c>
      <c r="AF100" s="509" t="str">
        <f>+IF(AF2=0,"-",GENERALES!AF10)</f>
        <v>-</v>
      </c>
      <c r="AG100" s="509" t="str">
        <f>+IF(AG2=0,"-",GENERALES!AG10)</f>
        <v>-</v>
      </c>
      <c r="AH100" s="509" t="str">
        <f>+IF(AH2=0,"-",GENERALES!AH10)</f>
        <v>-</v>
      </c>
      <c r="AI100" s="509" t="str">
        <f>+IF(AI2=0,"-",GENERALES!AI10)</f>
        <v>-</v>
      </c>
      <c r="AJ100" s="509" t="str">
        <f>+IF(AJ2=0,"-",GENERALES!AJ10)</f>
        <v>-</v>
      </c>
      <c r="AK100" s="509" t="str">
        <f>+IF(AK2=0,"-",GENERALES!AK10)</f>
        <v>-</v>
      </c>
      <c r="AL100" s="509" t="str">
        <f>+IF(AL2=0,"-",GENERALES!AL10)</f>
        <v>-</v>
      </c>
      <c r="AM100" s="509" t="str">
        <f>+IF(AM2=0,"-",GENERALES!AM10)</f>
        <v>-</v>
      </c>
      <c r="AN100" s="509" t="str">
        <f>+IF(AN2=0,"-",GENERALES!AN10)</f>
        <v>-</v>
      </c>
      <c r="AO100" s="509" t="str">
        <f>+IF(AO2=0,"-",GENERALES!AO10)</f>
        <v>-</v>
      </c>
      <c r="AP100" s="509" t="str">
        <f>+IF(AP2=0,"-",GENERALES!AP10)</f>
        <v>-</v>
      </c>
      <c r="AQ100" s="509" t="str">
        <f>+IF(AQ2=0,"-",GENERALES!AQ10)</f>
        <v>-</v>
      </c>
      <c r="AR100" s="509" t="str">
        <f>+IF(AR2=0,"-",GENERALES!AR10)</f>
        <v>-</v>
      </c>
      <c r="AS100" s="509" t="str">
        <f>+IF(AS2=0,"-",GENERALES!AS10)</f>
        <v>-</v>
      </c>
      <c r="AT100" s="509" t="str">
        <f>+IF(AT2=0,"-",GENERALES!AT10)</f>
        <v>-</v>
      </c>
      <c r="AU100" s="509" t="str">
        <f>+IF(AU2=0,"-",GENERALES!AU10)</f>
        <v>-</v>
      </c>
      <c r="AV100" s="509" t="str">
        <f>+IF(AV2=0,"-",GENERALES!AV10)</f>
        <v>-</v>
      </c>
      <c r="AW100" s="509" t="str">
        <f>+IF(AW2=0,"-",GENERALES!AW10)</f>
        <v>-</v>
      </c>
      <c r="AX100" s="509" t="str">
        <f>+IF(AX2=0,"-",GENERALES!AX10)</f>
        <v>-</v>
      </c>
      <c r="AY100" s="509" t="str">
        <f>+IF(AY2=0,"-",GENERALES!AY10)</f>
        <v>-</v>
      </c>
      <c r="AZ100" s="509" t="str">
        <f>+IF(AZ2=0,"-",GENERALES!AZ10)</f>
        <v>-</v>
      </c>
      <c r="BA100" s="509" t="str">
        <f>+IF(BA2=0,"-",GENERALES!BA10)</f>
        <v>-</v>
      </c>
      <c r="BB100" s="509" t="str">
        <f>+IF(BB2=0,"-",GENERALES!BB10)</f>
        <v>-</v>
      </c>
      <c r="BC100" s="509" t="str">
        <f>+IF(BC2=0,"-",GENERALES!BC10)</f>
        <v>-</v>
      </c>
      <c r="BD100" s="509" t="str">
        <f>+IF(BD2=0,"-",GENERALES!BD10)</f>
        <v>-</v>
      </c>
      <c r="BE100" s="509" t="str">
        <f>+IF(BE2=0,"-",GENERALES!BE10)</f>
        <v>-</v>
      </c>
      <c r="BF100" s="509" t="str">
        <f>+IF(BF2=0,"-",GENERALES!BF10)</f>
        <v>-</v>
      </c>
      <c r="BG100" s="509" t="str">
        <f>+IF(BG2=0,"-",GENERALES!BG10)</f>
        <v>-</v>
      </c>
      <c r="BH100" s="509" t="str">
        <f>+IF(BH2=0,"-",GENERALES!BH10)</f>
        <v>-</v>
      </c>
      <c r="BI100" s="509" t="str">
        <f>+IF(BI2=0,"-",GENERALES!BI10)</f>
        <v>-</v>
      </c>
      <c r="BJ100" s="509" t="str">
        <f>+IF(BJ2=0,"-",GENERALES!BJ10)</f>
        <v>-</v>
      </c>
      <c r="BK100" s="509" t="str">
        <f>+IF(BK2=0,"-",GENERALES!BK10)</f>
        <v>-</v>
      </c>
      <c r="BL100" s="509" t="str">
        <f>+IF(BL2=0,"-",GENERALES!BL10)</f>
        <v>-</v>
      </c>
      <c r="BM100" s="509" t="str">
        <f>+IF(BM2=0,"-",GENERALES!BM10)</f>
        <v>-</v>
      </c>
      <c r="BN100" s="509" t="str">
        <f>+IF(BN2=0,"-",GENERALES!BN10)</f>
        <v>-</v>
      </c>
      <c r="BO100" s="509" t="str">
        <f>+IF(BO2=0,"-",GENERALES!BO10)</f>
        <v>-</v>
      </c>
      <c r="BP100" s="509" t="str">
        <f>+IF(BP2=0,"-",GENERALES!BP10)</f>
        <v>-</v>
      </c>
      <c r="BQ100" s="509" t="str">
        <f>+IF(BQ2=0,"-",GENERALES!BQ10)</f>
        <v>-</v>
      </c>
      <c r="BR100" s="509" t="str">
        <f>+IF(BR2=0,"-",GENERALES!BR10)</f>
        <v>-</v>
      </c>
      <c r="BS100" s="509" t="str">
        <f>+IF(BS2=0,"-",GENERALES!BS10)</f>
        <v>-</v>
      </c>
      <c r="BT100" s="509" t="str">
        <f>+IF(BT2=0,"-",GENERALES!BT10)</f>
        <v>-</v>
      </c>
      <c r="BU100" s="509" t="str">
        <f>+IF(BU2=0,"-",GENERALES!BU10)</f>
        <v>-</v>
      </c>
      <c r="BV100" s="509" t="str">
        <f>+IF(BV2=0,"-",GENERALES!BV10)</f>
        <v>-</v>
      </c>
      <c r="BW100" s="509" t="str">
        <f>+IF(BW2=0,"-",GENERALES!BW10)</f>
        <v>-</v>
      </c>
      <c r="BX100" s="509" t="str">
        <f>+IF(BX2=0,"-",GENERALES!BX10)</f>
        <v>-</v>
      </c>
      <c r="BY100" s="509" t="str">
        <f>+IF(BY2=0,"-",GENERALES!BY10)</f>
        <v>-</v>
      </c>
      <c r="BZ100" s="509" t="str">
        <f>+IF(BZ2=0,"-",GENERALES!BZ10)</f>
        <v>-</v>
      </c>
      <c r="CA100" s="509" t="str">
        <f>+IF(CA2=0,"-",GENERALES!CA10)</f>
        <v>-</v>
      </c>
      <c r="CB100" s="509" t="str">
        <f>+IF(CB2=0,"-",GENERALES!CB10)</f>
        <v>-</v>
      </c>
      <c r="CC100" s="509" t="str">
        <f>+IF(CC2=0,"-",GENERALES!CC10)</f>
        <v>-</v>
      </c>
      <c r="CD100" s="509" t="str">
        <f>+IF(CD2=0,"-",GENERALES!CD10)</f>
        <v>-</v>
      </c>
      <c r="CE100" s="509" t="str">
        <f>+IF(CE2=0,"-",GENERALES!CE10)</f>
        <v>-</v>
      </c>
      <c r="CF100" s="509" t="str">
        <f>+IF(CF2=0,"-",GENERALES!CF10)</f>
        <v>-</v>
      </c>
    </row>
    <row r="101" spans="3:84" hidden="1" x14ac:dyDescent="0.3">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c r="AG101" s="180"/>
      <c r="AH101" s="180"/>
      <c r="AI101" s="180"/>
      <c r="AJ101" s="180"/>
      <c r="AK101" s="180"/>
      <c r="AL101" s="180"/>
      <c r="AM101" s="180"/>
      <c r="AN101" s="180"/>
      <c r="AO101" s="180"/>
      <c r="AP101" s="180"/>
      <c r="AQ101" s="180"/>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c r="BV101" s="180"/>
      <c r="BW101" s="180"/>
      <c r="BX101" s="180"/>
      <c r="BY101" s="180"/>
      <c r="BZ101" s="180"/>
      <c r="CA101" s="180"/>
      <c r="CB101" s="180"/>
      <c r="CC101" s="180"/>
      <c r="CD101" s="180"/>
      <c r="CE101" s="180"/>
      <c r="CF101" s="180"/>
    </row>
    <row r="102" spans="3:84" hidden="1" x14ac:dyDescent="0.3">
      <c r="C102" s="518"/>
      <c r="D102" s="519" t="s">
        <v>618</v>
      </c>
      <c r="E102" s="519" t="s">
        <v>621</v>
      </c>
      <c r="F102" s="519" t="s">
        <v>622</v>
      </c>
      <c r="G102" s="519" t="s">
        <v>623</v>
      </c>
      <c r="H102" s="519" t="s">
        <v>624</v>
      </c>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c r="AM102" s="180"/>
      <c r="AN102" s="180"/>
      <c r="AO102" s="180"/>
      <c r="AP102" s="180"/>
      <c r="AQ102" s="180"/>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c r="BV102" s="180"/>
      <c r="BW102" s="180"/>
      <c r="BX102" s="180"/>
      <c r="BY102" s="180"/>
      <c r="BZ102" s="180"/>
      <c r="CA102" s="180"/>
      <c r="CB102" s="180"/>
      <c r="CC102" s="180"/>
      <c r="CD102" s="180"/>
      <c r="CE102" s="180"/>
      <c r="CF102" s="180"/>
    </row>
    <row r="103" spans="3:84" hidden="1" x14ac:dyDescent="0.3">
      <c r="C103" s="518">
        <v>1</v>
      </c>
      <c r="D103" s="518">
        <f>+GENERALES!$E$30</f>
        <v>6.75</v>
      </c>
      <c r="E103" s="520">
        <f>+SUMIF($E$100:$CF$100,$D103,$E$53:$CF$53)</f>
        <v>0</v>
      </c>
      <c r="F103" s="520">
        <f>+SUMIF($E$100:$CF$100,$D103,$E$54:$CF$54)</f>
        <v>0</v>
      </c>
      <c r="G103" s="520">
        <f>+SUMIF($E$100:$CF$100,$D103,$E$56:$CF$56)</f>
        <v>0</v>
      </c>
      <c r="H103" s="520">
        <f>+E103-F103-G103</f>
        <v>0</v>
      </c>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c r="BV103" s="180"/>
      <c r="BW103" s="180"/>
      <c r="BX103" s="180"/>
      <c r="BY103" s="180"/>
      <c r="BZ103" s="180"/>
      <c r="CA103" s="180"/>
      <c r="CB103" s="180"/>
      <c r="CC103" s="180"/>
      <c r="CD103" s="180"/>
      <c r="CE103" s="180"/>
      <c r="CF103" s="180"/>
    </row>
    <row r="104" spans="3:84" hidden="1" x14ac:dyDescent="0.3">
      <c r="C104" s="518">
        <v>2</v>
      </c>
      <c r="D104" s="518" t="str">
        <f>+GENERALES!$F$30</f>
        <v/>
      </c>
      <c r="E104" s="520">
        <f>+SUMIF($E$100:$CF$100,$D104,$E$53:$CF$53)</f>
        <v>0</v>
      </c>
      <c r="F104" s="520">
        <f>+SUMIF($E$100:$CF$100,$D104,$E$54:$CF$54)</f>
        <v>0</v>
      </c>
      <c r="G104" s="520">
        <f>+SUMIF($E$100:$CF$100,$D104,$E$56:$CF$56)</f>
        <v>0</v>
      </c>
      <c r="H104" s="520">
        <f>+E104-F104-G104</f>
        <v>0</v>
      </c>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c r="BV104" s="180"/>
      <c r="BW104" s="180"/>
      <c r="BX104" s="180"/>
      <c r="BY104" s="180"/>
      <c r="BZ104" s="180"/>
      <c r="CA104" s="180"/>
      <c r="CB104" s="180"/>
      <c r="CC104" s="180"/>
      <c r="CD104" s="180"/>
      <c r="CE104" s="180"/>
      <c r="CF104" s="180"/>
    </row>
    <row r="105" spans="3:84" hidden="1" x14ac:dyDescent="0.3">
      <c r="C105" s="518">
        <v>3</v>
      </c>
      <c r="D105" s="518" t="str">
        <f>+GENERALES!$G$30</f>
        <v/>
      </c>
      <c r="E105" s="520">
        <f>+SUMIF($E$100:$CF$100,$D105,$E$53:$CF$53)</f>
        <v>0</v>
      </c>
      <c r="F105" s="520">
        <f>+SUMIF($E$100:$CF$100,$D105,$E$54:$CF$54)</f>
        <v>0</v>
      </c>
      <c r="G105" s="520">
        <f>+SUMIF($E$100:$CF$100,$D105,$E$56:$CF$56)</f>
        <v>0</v>
      </c>
      <c r="H105" s="520">
        <f>+E105-F105-G105</f>
        <v>0</v>
      </c>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c r="AM105" s="180"/>
      <c r="AN105" s="180"/>
      <c r="AO105" s="180"/>
      <c r="AP105" s="180"/>
      <c r="AQ105" s="180"/>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c r="BV105" s="180"/>
      <c r="BW105" s="180"/>
      <c r="BX105" s="180"/>
      <c r="BY105" s="180"/>
      <c r="BZ105" s="180"/>
      <c r="CA105" s="180"/>
      <c r="CB105" s="180"/>
      <c r="CC105" s="180"/>
      <c r="CD105" s="180"/>
      <c r="CE105" s="180"/>
      <c r="CF105" s="180"/>
    </row>
    <row r="106" spans="3:84" hidden="1" x14ac:dyDescent="0.3">
      <c r="C106" s="518">
        <v>4</v>
      </c>
      <c r="D106" s="518" t="str">
        <f>+GENERALES!$H$30</f>
        <v/>
      </c>
      <c r="E106" s="520">
        <f>+SUMIF($E$100:$CF$100,$D106,$E$53:$CF$53)</f>
        <v>0</v>
      </c>
      <c r="F106" s="520">
        <f>+SUMIF($E$100:$CF$100,$D106,$E$54:$CF$54)</f>
        <v>0</v>
      </c>
      <c r="G106" s="520">
        <f>+SUMIF($E$100:$CF$100,$D106,$E$56:$CF$56)</f>
        <v>0</v>
      </c>
      <c r="H106" s="520">
        <f>+E106-F106-G106</f>
        <v>0</v>
      </c>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c r="AM106" s="180"/>
      <c r="AN106" s="180"/>
      <c r="AO106" s="180"/>
      <c r="AP106" s="180"/>
      <c r="AQ106" s="180"/>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c r="BV106" s="180"/>
      <c r="BW106" s="180"/>
      <c r="BX106" s="180"/>
      <c r="BY106" s="180"/>
      <c r="BZ106" s="180"/>
      <c r="CA106" s="180"/>
      <c r="CB106" s="180"/>
      <c r="CC106" s="180"/>
      <c r="CD106" s="180"/>
      <c r="CE106" s="180"/>
      <c r="CF106" s="180"/>
    </row>
    <row r="107" spans="3:84" hidden="1" x14ac:dyDescent="0.3">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c r="AM107" s="180"/>
      <c r="AN107" s="180"/>
      <c r="AO107" s="180"/>
      <c r="AP107" s="180"/>
      <c r="AQ107" s="180"/>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c r="BV107" s="180"/>
      <c r="BW107" s="180"/>
      <c r="BX107" s="180"/>
      <c r="BY107" s="180"/>
      <c r="BZ107" s="180"/>
      <c r="CA107" s="180"/>
      <c r="CB107" s="180"/>
      <c r="CC107" s="180"/>
      <c r="CD107" s="180"/>
      <c r="CE107" s="180"/>
      <c r="CF107" s="180"/>
    </row>
    <row r="108" spans="3:84" hidden="1" x14ac:dyDescent="0.3">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c r="BV108" s="180"/>
      <c r="BW108" s="180"/>
      <c r="BX108" s="180"/>
      <c r="BY108" s="180"/>
      <c r="BZ108" s="180"/>
      <c r="CA108" s="180"/>
      <c r="CB108" s="180"/>
      <c r="CC108" s="180"/>
      <c r="CD108" s="180"/>
      <c r="CE108" s="180"/>
      <c r="CF108" s="180"/>
    </row>
    <row r="109" spans="3:84" hidden="1" x14ac:dyDescent="0.3">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c r="BV109" s="180"/>
      <c r="BW109" s="180"/>
      <c r="BX109" s="180"/>
      <c r="BY109" s="180"/>
      <c r="BZ109" s="180"/>
      <c r="CA109" s="180"/>
      <c r="CB109" s="180"/>
      <c r="CC109" s="180"/>
      <c r="CD109" s="180"/>
      <c r="CE109" s="180"/>
      <c r="CF109" s="180"/>
    </row>
  </sheetData>
  <sheetProtection algorithmName="SHA-512" hashValue="7+SoREHLFbv2ktMc9qOVTmFrOAdCxJeM8fsAB+JRjSY/ZgM2jfxuaEY2XToZ8MA0YnQlz8ckyOC9QLZ6b/psiA==" saltValue="iz6cdpdoNCvb9IgCQdRBYw==" spinCount="100000" sheet="1" selectLockedCells="1"/>
  <mergeCells count="31">
    <mergeCell ref="C61:C62"/>
    <mergeCell ref="C21:C24"/>
    <mergeCell ref="C19:D19"/>
    <mergeCell ref="C47:C51"/>
    <mergeCell ref="C64:D64"/>
    <mergeCell ref="C26:C28"/>
    <mergeCell ref="C30:C32"/>
    <mergeCell ref="C34:C36"/>
    <mergeCell ref="C38:C41"/>
    <mergeCell ref="C45:D45"/>
    <mergeCell ref="C53:C59"/>
    <mergeCell ref="B65:B66"/>
    <mergeCell ref="C65:C66"/>
    <mergeCell ref="B67:B68"/>
    <mergeCell ref="C67:C68"/>
    <mergeCell ref="B69:B70"/>
    <mergeCell ref="C69:C70"/>
    <mergeCell ref="B71:B72"/>
    <mergeCell ref="C71:C72"/>
    <mergeCell ref="B73:B74"/>
    <mergeCell ref="C73:C74"/>
    <mergeCell ref="B81:B82"/>
    <mergeCell ref="C81:C82"/>
    <mergeCell ref="B83:B84"/>
    <mergeCell ref="C83:C84"/>
    <mergeCell ref="B75:B76"/>
    <mergeCell ref="C75:C76"/>
    <mergeCell ref="B77:B78"/>
    <mergeCell ref="C77:C78"/>
    <mergeCell ref="B79:B80"/>
    <mergeCell ref="C79:C80"/>
  </mergeCells>
  <phoneticPr fontId="4" type="noConversion"/>
  <conditionalFormatting sqref="E3:CF3">
    <cfRule type="expression" dxfId="336" priority="86">
      <formula>E2</formula>
    </cfRule>
  </conditionalFormatting>
  <conditionalFormatting sqref="E4:CF4">
    <cfRule type="expression" dxfId="335" priority="84">
      <formula>E2&gt;0</formula>
    </cfRule>
  </conditionalFormatting>
  <conditionalFormatting sqref="E7:CF8">
    <cfRule type="expression" dxfId="334" priority="82">
      <formula>E$2&gt;0</formula>
    </cfRule>
  </conditionalFormatting>
  <conditionalFormatting sqref="E9:CF10">
    <cfRule type="expression" dxfId="333" priority="81">
      <formula>E$2&gt;0</formula>
    </cfRule>
  </conditionalFormatting>
  <conditionalFormatting sqref="E11:CF14">
    <cfRule type="expression" dxfId="332" priority="79">
      <formula>E$2&gt;0</formula>
    </cfRule>
  </conditionalFormatting>
  <conditionalFormatting sqref="E16:CF16">
    <cfRule type="expression" dxfId="331" priority="78">
      <formula>E$2&gt;0</formula>
    </cfRule>
  </conditionalFormatting>
  <conditionalFormatting sqref="E26:CF27">
    <cfRule type="expression" dxfId="330" priority="77">
      <formula>E$2&gt;0</formula>
    </cfRule>
  </conditionalFormatting>
  <conditionalFormatting sqref="E34:CF34">
    <cfRule type="expression" dxfId="329" priority="53">
      <formula>E$2&gt;0</formula>
    </cfRule>
  </conditionalFormatting>
  <conditionalFormatting sqref="E38:CF38">
    <cfRule type="expression" dxfId="328" priority="52">
      <formula>E$2&gt;0</formula>
    </cfRule>
  </conditionalFormatting>
  <conditionalFormatting sqref="E39:CF41">
    <cfRule type="expression" dxfId="327" priority="51">
      <formula>E$2&gt;0</formula>
    </cfRule>
  </conditionalFormatting>
  <conditionalFormatting sqref="E35:CF35">
    <cfRule type="expression" dxfId="326" priority="47">
      <formula>E$2&gt;0</formula>
    </cfRule>
  </conditionalFormatting>
  <conditionalFormatting sqref="E36:CF36">
    <cfRule type="expression" dxfId="325" priority="46">
      <formula>E$2&gt;0</formula>
    </cfRule>
  </conditionalFormatting>
  <conditionalFormatting sqref="E47:CF50">
    <cfRule type="expression" dxfId="324" priority="45">
      <formula>E$2&gt;0</formula>
    </cfRule>
  </conditionalFormatting>
  <conditionalFormatting sqref="E53:CF57">
    <cfRule type="expression" dxfId="323" priority="44">
      <formula>E$2&gt;0</formula>
    </cfRule>
  </conditionalFormatting>
  <conditionalFormatting sqref="E28:CF28">
    <cfRule type="expression" dxfId="322" priority="32">
      <formula>E$2&gt;0</formula>
    </cfRule>
  </conditionalFormatting>
  <conditionalFormatting sqref="E32:CF32">
    <cfRule type="expression" dxfId="321" priority="30">
      <formula>E$2&gt;0</formula>
    </cfRule>
  </conditionalFormatting>
  <conditionalFormatting sqref="E30:CF31">
    <cfRule type="expression" dxfId="320" priority="29">
      <formula>E$2&gt;0</formula>
    </cfRule>
  </conditionalFormatting>
  <conditionalFormatting sqref="E38:CF38">
    <cfRule type="expression" dxfId="319" priority="28">
      <formula>E38&gt;E8</formula>
    </cfRule>
  </conditionalFormatting>
  <conditionalFormatting sqref="E17:CF17">
    <cfRule type="expression" dxfId="318" priority="26">
      <formula>E$2&gt;0</formula>
    </cfRule>
  </conditionalFormatting>
  <conditionalFormatting sqref="E6:CF6">
    <cfRule type="expression" dxfId="317" priority="25">
      <formula>E$2&gt;0</formula>
    </cfRule>
  </conditionalFormatting>
  <conditionalFormatting sqref="E19:CF19">
    <cfRule type="expression" dxfId="316" priority="24">
      <formula>E$2</formula>
    </cfRule>
  </conditionalFormatting>
  <conditionalFormatting sqref="E43:CF43">
    <cfRule type="expression" dxfId="315" priority="13">
      <formula>E$2&gt;0</formula>
    </cfRule>
  </conditionalFormatting>
  <conditionalFormatting sqref="E45:CF45">
    <cfRule type="expression" dxfId="314" priority="12">
      <formula>E$2&gt;0</formula>
    </cfRule>
  </conditionalFormatting>
  <conditionalFormatting sqref="E58:CF58">
    <cfRule type="expression" dxfId="313" priority="11">
      <formula>E$2&gt;0</formula>
    </cfRule>
  </conditionalFormatting>
  <conditionalFormatting sqref="E59:CF59">
    <cfRule type="expression" dxfId="312" priority="10">
      <formula>E$2&gt;0</formula>
    </cfRule>
  </conditionalFormatting>
  <conditionalFormatting sqref="E61:CF62">
    <cfRule type="expression" dxfId="311" priority="9">
      <formula>E$2&gt;0</formula>
    </cfRule>
  </conditionalFormatting>
  <conditionalFormatting sqref="E51:CF51">
    <cfRule type="expression" dxfId="310" priority="3">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75" id="{00000000-000E-0000-1000-000048000000}">
            <xm:f>AND(E$2&gt;0,E$19&lt;&gt;'Base Datos'!$AE$5)</xm:f>
            <x14:dxf>
              <font>
                <color theme="1" tint="4.9989318521683403E-2"/>
              </font>
              <fill>
                <patternFill>
                  <bgColor theme="0" tint="-0.14996795556505021"/>
                </patternFill>
              </fill>
            </x14:dxf>
          </x14:cfRule>
          <xm:sqref>E65:CF65 E67:CF67 E69:CF69 E71:CF71 E73:CF73 E75:CF75 E77:CF77 E79:CF79 E81:CF81 E83:CF83</xm:sqref>
        </x14:conditionalFormatting>
        <x14:conditionalFormatting xmlns:xm="http://schemas.microsoft.com/office/excel/2006/main">
          <x14:cfRule type="expression" priority="73" id="{00000000-000E-0000-1000-000046000000}">
            <xm:f>AND(E$2&gt;0,E$19&lt;&gt;'Base Datos'!$AE$5)</xm:f>
            <x14:dxf>
              <font>
                <color theme="0"/>
              </font>
              <fill>
                <patternFill>
                  <bgColor theme="9" tint="-0.499984740745262"/>
                </patternFill>
              </fill>
            </x14:dxf>
          </x14:cfRule>
          <xm:sqref>E66:CF66 E68:CF68 E70:CF70 E72:CF72 E74:CF74 E76:CF76 E78:CF78 E80:CF80 E82:CF82 E84:CF84</xm:sqref>
        </x14:conditionalFormatting>
        <x14:conditionalFormatting xmlns:xm="http://schemas.microsoft.com/office/excel/2006/main">
          <x14:cfRule type="expression" priority="216" id="{2688D8EF-1EA9-4140-8BDD-8E3AA0210442}">
            <xm:f>E$19='Base Datos'!$AE$6</xm:f>
            <x14:dxf>
              <font>
                <color rgb="FF002060"/>
              </font>
              <fill>
                <patternFill>
                  <bgColor theme="6" tint="0.39994506668294322"/>
                </patternFill>
              </fill>
            </x14:dxf>
          </x14:cfRule>
          <xm:sqref>E21:CF23</xm:sqref>
        </x14:conditionalFormatting>
        <x14:conditionalFormatting xmlns:xm="http://schemas.microsoft.com/office/excel/2006/main">
          <x14:cfRule type="expression" priority="218" id="{8E418792-19EC-4B6A-AB05-15D9B1C521F9}">
            <xm:f>E$19='Base Datos'!$AE$6</xm:f>
            <x14:dxf>
              <font>
                <color theme="0"/>
              </font>
              <fill>
                <patternFill>
                  <bgColor theme="9" tint="-0.499984740745262"/>
                </patternFill>
              </fill>
            </x14:dxf>
          </x14:cfRule>
          <xm:sqref>E24:CF24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'Base Datos'!$AE$4:$AE$6</xm:f>
          </x14:formula1>
          <xm:sqref>E19:CF19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CF109"/>
  <sheetViews>
    <sheetView zoomScaleNormal="100" workbookViewId="0">
      <pane xSplit="4" ySplit="10" topLeftCell="E11" activePane="bottomRight" state="frozen"/>
      <selection pane="topRight" activeCell="E1" sqref="E1"/>
      <selection pane="bottomLeft" activeCell="A11" sqref="A11"/>
      <selection pane="bottomRight" activeCell="N13" sqref="N13"/>
    </sheetView>
  </sheetViews>
  <sheetFormatPr baseColWidth="10" defaultRowHeight="16.5" x14ac:dyDescent="0.3"/>
  <cols>
    <col min="1" max="2" width="1.7109375" style="699" customWidth="1"/>
    <col min="3" max="3" width="14.140625" style="736" customWidth="1"/>
    <col min="4" max="4" width="36.85546875" style="736" customWidth="1"/>
    <col min="5" max="84" width="14.7109375" style="736" customWidth="1"/>
    <col min="85" max="86" width="11.5703125" style="736"/>
    <col min="87" max="16383" width="0" style="736" hidden="1" customWidth="1"/>
    <col min="16384" max="16384" width="11.5703125" style="736"/>
  </cols>
  <sheetData>
    <row r="1" spans="4:84" s="699" customFormat="1" ht="17.25" thickBot="1" x14ac:dyDescent="0.35"/>
    <row r="2" spans="4:84" ht="27" customHeight="1" thickBot="1" x14ac:dyDescent="0.35">
      <c r="D2" s="222" t="s">
        <v>555</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4:84" ht="34.9" customHeight="1" thickBot="1" x14ac:dyDescent="0.35">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4:84" ht="16.899999999999999" customHeight="1" thickBot="1" x14ac:dyDescent="0.35">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4:84" s="699" customFormat="1" ht="12" customHeight="1" thickBot="1" x14ac:dyDescent="0.35">
      <c r="E5" s="701">
        <v>1</v>
      </c>
      <c r="F5" s="701">
        <v>2</v>
      </c>
      <c r="G5" s="701">
        <v>3</v>
      </c>
      <c r="H5" s="701">
        <v>4</v>
      </c>
      <c r="I5" s="701">
        <v>5</v>
      </c>
      <c r="J5" s="701">
        <v>6</v>
      </c>
      <c r="K5" s="701">
        <v>7</v>
      </c>
      <c r="L5" s="701">
        <v>8</v>
      </c>
      <c r="M5" s="701">
        <v>9</v>
      </c>
      <c r="N5" s="701">
        <v>10</v>
      </c>
      <c r="O5" s="701">
        <v>11</v>
      </c>
      <c r="P5" s="701">
        <v>12</v>
      </c>
      <c r="Q5" s="701">
        <v>13</v>
      </c>
      <c r="R5" s="701">
        <v>14</v>
      </c>
      <c r="S5" s="701">
        <v>15</v>
      </c>
      <c r="T5" s="701">
        <v>16</v>
      </c>
      <c r="U5" s="701">
        <v>17</v>
      </c>
      <c r="V5" s="701">
        <v>18</v>
      </c>
      <c r="W5" s="701">
        <v>19</v>
      </c>
      <c r="X5" s="701">
        <v>20</v>
      </c>
      <c r="Y5" s="701">
        <v>21</v>
      </c>
      <c r="Z5" s="701">
        <v>22</v>
      </c>
      <c r="AA5" s="701">
        <v>23</v>
      </c>
      <c r="AB5" s="701">
        <v>24</v>
      </c>
      <c r="AC5" s="701">
        <v>25</v>
      </c>
      <c r="AD5" s="701">
        <v>26</v>
      </c>
      <c r="AE5" s="701">
        <v>27</v>
      </c>
      <c r="AF5" s="701">
        <v>28</v>
      </c>
      <c r="AG5" s="701">
        <v>29</v>
      </c>
      <c r="AH5" s="701">
        <v>30</v>
      </c>
      <c r="AI5" s="701">
        <v>31</v>
      </c>
      <c r="AJ5" s="701">
        <v>32</v>
      </c>
      <c r="AK5" s="701">
        <v>33</v>
      </c>
      <c r="AL5" s="701">
        <v>34</v>
      </c>
      <c r="AM5" s="701">
        <v>35</v>
      </c>
      <c r="AN5" s="701">
        <v>36</v>
      </c>
      <c r="AO5" s="701">
        <v>37</v>
      </c>
      <c r="AP5" s="701">
        <v>38</v>
      </c>
      <c r="AQ5" s="701">
        <v>39</v>
      </c>
      <c r="AR5" s="701">
        <v>40</v>
      </c>
      <c r="AS5" s="701">
        <v>41</v>
      </c>
      <c r="AT5" s="701">
        <v>42</v>
      </c>
      <c r="AU5" s="701">
        <v>43</v>
      </c>
      <c r="AV5" s="701">
        <v>44</v>
      </c>
      <c r="AW5" s="701">
        <v>45</v>
      </c>
      <c r="AX5" s="701">
        <v>46</v>
      </c>
      <c r="AY5" s="701">
        <v>47</v>
      </c>
      <c r="AZ5" s="701">
        <v>48</v>
      </c>
      <c r="BA5" s="701">
        <v>49</v>
      </c>
      <c r="BB5" s="701">
        <v>50</v>
      </c>
      <c r="BC5" s="701">
        <v>51</v>
      </c>
      <c r="BD5" s="701">
        <v>52</v>
      </c>
      <c r="BE5" s="701">
        <v>53</v>
      </c>
      <c r="BF5" s="701">
        <v>54</v>
      </c>
      <c r="BG5" s="701">
        <v>55</v>
      </c>
      <c r="BH5" s="701">
        <v>56</v>
      </c>
      <c r="BI5" s="701">
        <v>57</v>
      </c>
      <c r="BJ5" s="701">
        <v>58</v>
      </c>
      <c r="BK5" s="701">
        <v>59</v>
      </c>
      <c r="BL5" s="701">
        <v>60</v>
      </c>
      <c r="BM5" s="701">
        <v>61</v>
      </c>
      <c r="BN5" s="701">
        <v>62</v>
      </c>
      <c r="BO5" s="701">
        <v>63</v>
      </c>
      <c r="BP5" s="701">
        <v>64</v>
      </c>
      <c r="BQ5" s="701">
        <v>65</v>
      </c>
      <c r="BR5" s="701">
        <v>66</v>
      </c>
      <c r="BS5" s="701">
        <v>67</v>
      </c>
      <c r="BT5" s="701">
        <v>68</v>
      </c>
      <c r="BU5" s="701">
        <v>69</v>
      </c>
      <c r="BV5" s="701">
        <v>70</v>
      </c>
      <c r="BW5" s="701">
        <v>71</v>
      </c>
      <c r="BX5" s="701">
        <v>72</v>
      </c>
      <c r="BY5" s="701">
        <v>73</v>
      </c>
      <c r="BZ5" s="701">
        <v>74</v>
      </c>
      <c r="CA5" s="701">
        <v>75</v>
      </c>
      <c r="CB5" s="701">
        <v>76</v>
      </c>
      <c r="CC5" s="701">
        <v>77</v>
      </c>
      <c r="CD5" s="701">
        <v>78</v>
      </c>
      <c r="CE5" s="701">
        <v>79</v>
      </c>
      <c r="CF5" s="701">
        <v>80</v>
      </c>
    </row>
    <row r="6" spans="4:84" ht="17.25" hidden="1" thickBot="1" x14ac:dyDescent="0.35">
      <c r="D6" s="226" t="s">
        <v>199</v>
      </c>
      <c r="E6" s="197">
        <f>+LODO!E15</f>
        <v>1700</v>
      </c>
      <c r="F6" s="197">
        <f>+LODO!F15</f>
        <v>1730</v>
      </c>
      <c r="G6" s="197">
        <f>+LODO!G15</f>
        <v>1700</v>
      </c>
      <c r="H6" s="197">
        <f>+LODO!H15</f>
        <v>1700</v>
      </c>
      <c r="I6" s="197">
        <f>+LODO!I15</f>
        <v>1700</v>
      </c>
      <c r="J6" s="197">
        <f>+LODO!J15</f>
        <v>1700</v>
      </c>
      <c r="K6" s="197">
        <f>+LODO!K15</f>
        <v>1700</v>
      </c>
      <c r="L6" s="197">
        <f>+LODO!L15</f>
        <v>1720</v>
      </c>
      <c r="M6" s="197">
        <f>+LODO!M15</f>
        <v>1720</v>
      </c>
      <c r="N6" s="197">
        <f>+LODO!N15</f>
        <v>1720</v>
      </c>
      <c r="O6" s="197">
        <f>+LODO!O15</f>
        <v>1900</v>
      </c>
      <c r="P6" s="197">
        <f>+LODO!P15</f>
        <v>1900</v>
      </c>
      <c r="Q6" s="197">
        <f>+LODO!Q15</f>
        <v>0</v>
      </c>
      <c r="R6" s="197">
        <f>+LODO!R15</f>
        <v>0</v>
      </c>
      <c r="S6" s="197">
        <f>+LODO!S15</f>
        <v>0</v>
      </c>
      <c r="T6" s="197">
        <f>+LODO!T15</f>
        <v>0</v>
      </c>
      <c r="U6" s="197">
        <f>+LODO!U15</f>
        <v>0</v>
      </c>
      <c r="V6" s="197">
        <f>+LODO!V15</f>
        <v>0</v>
      </c>
      <c r="W6" s="197">
        <f>+LODO!W15</f>
        <v>0</v>
      </c>
      <c r="X6" s="197">
        <f>+LODO!X15</f>
        <v>0</v>
      </c>
      <c r="Y6" s="197">
        <f>+LODO!Y15</f>
        <v>0</v>
      </c>
      <c r="Z6" s="197">
        <f>+LODO!Z15</f>
        <v>0</v>
      </c>
      <c r="AA6" s="197">
        <f>+LODO!AA15</f>
        <v>0</v>
      </c>
      <c r="AB6" s="197">
        <f>+LODO!AB15</f>
        <v>0</v>
      </c>
      <c r="AC6" s="197">
        <f>+LODO!AC15</f>
        <v>0</v>
      </c>
      <c r="AD6" s="197">
        <f>+LODO!AD15</f>
        <v>0</v>
      </c>
      <c r="AE6" s="197">
        <f>+LODO!AE15</f>
        <v>0</v>
      </c>
      <c r="AF6" s="197">
        <f>+LODO!AF15</f>
        <v>0</v>
      </c>
      <c r="AG6" s="197">
        <f>+LODO!AG15</f>
        <v>0</v>
      </c>
      <c r="AH6" s="197">
        <f>+LODO!AH15</f>
        <v>0</v>
      </c>
      <c r="AI6" s="197">
        <f>+LODO!AI15</f>
        <v>0</v>
      </c>
      <c r="AJ6" s="197">
        <f>+LODO!AJ15</f>
        <v>0</v>
      </c>
      <c r="AK6" s="197">
        <f>+LODO!AK15</f>
        <v>0</v>
      </c>
      <c r="AL6" s="197">
        <f>+LODO!AL15</f>
        <v>0</v>
      </c>
      <c r="AM6" s="197">
        <f>+LODO!AM15</f>
        <v>0</v>
      </c>
      <c r="AN6" s="197">
        <f>+LODO!AN15</f>
        <v>0</v>
      </c>
      <c r="AO6" s="197">
        <f>+LODO!AO15</f>
        <v>0</v>
      </c>
      <c r="AP6" s="197">
        <f>+LODO!AP15</f>
        <v>0</v>
      </c>
      <c r="AQ6" s="197">
        <f>+LODO!AQ15</f>
        <v>0</v>
      </c>
      <c r="AR6" s="197">
        <f>+LODO!AR15</f>
        <v>0</v>
      </c>
      <c r="AS6" s="197">
        <f>+LODO!AS15</f>
        <v>0</v>
      </c>
      <c r="AT6" s="197">
        <f>+LODO!AT15</f>
        <v>0</v>
      </c>
      <c r="AU6" s="197">
        <f>+LODO!AU15</f>
        <v>0</v>
      </c>
      <c r="AV6" s="197">
        <f>+LODO!AV15</f>
        <v>0</v>
      </c>
      <c r="AW6" s="197">
        <f>+LODO!AW15</f>
        <v>0</v>
      </c>
      <c r="AX6" s="197">
        <f>+LODO!AX15</f>
        <v>0</v>
      </c>
      <c r="AY6" s="197">
        <f>+LODO!AY15</f>
        <v>0</v>
      </c>
      <c r="AZ6" s="197">
        <f>+LODO!AZ15</f>
        <v>0</v>
      </c>
      <c r="BA6" s="197">
        <f>+LODO!BA15</f>
        <v>0</v>
      </c>
      <c r="BB6" s="197">
        <f>+LODO!BB15</f>
        <v>0</v>
      </c>
      <c r="BC6" s="197">
        <f>+LODO!BC15</f>
        <v>0</v>
      </c>
      <c r="BD6" s="197">
        <f>+LODO!BD15</f>
        <v>0</v>
      </c>
      <c r="BE6" s="197">
        <f>+LODO!BE15</f>
        <v>0</v>
      </c>
      <c r="BF6" s="197">
        <f>+LODO!BF15</f>
        <v>0</v>
      </c>
      <c r="BG6" s="197">
        <f>+LODO!BG15</f>
        <v>0</v>
      </c>
      <c r="BH6" s="197">
        <f>+LODO!BH15</f>
        <v>0</v>
      </c>
      <c r="BI6" s="197">
        <f>+LODO!BI15</f>
        <v>0</v>
      </c>
      <c r="BJ6" s="197">
        <f>+LODO!BJ15</f>
        <v>0</v>
      </c>
      <c r="BK6" s="197">
        <f>+LODO!BK15</f>
        <v>0</v>
      </c>
      <c r="BL6" s="197">
        <f>+LODO!BL15</f>
        <v>0</v>
      </c>
      <c r="BM6" s="197">
        <f>+LODO!BM15</f>
        <v>0</v>
      </c>
      <c r="BN6" s="197">
        <f>+LODO!BN15</f>
        <v>0</v>
      </c>
      <c r="BO6" s="197">
        <f>+LODO!BO15</f>
        <v>0</v>
      </c>
      <c r="BP6" s="197">
        <f>+LODO!BP15</f>
        <v>0</v>
      </c>
      <c r="BQ6" s="197">
        <f>+LODO!BQ15</f>
        <v>0</v>
      </c>
      <c r="BR6" s="197">
        <f>+LODO!BR15</f>
        <v>0</v>
      </c>
      <c r="BS6" s="197">
        <f>+LODO!BS15</f>
        <v>0</v>
      </c>
      <c r="BT6" s="197">
        <f>+LODO!BT15</f>
        <v>0</v>
      </c>
      <c r="BU6" s="197">
        <f>+LODO!BU15</f>
        <v>0</v>
      </c>
      <c r="BV6" s="197">
        <f>+LODO!BV15</f>
        <v>0</v>
      </c>
      <c r="BW6" s="197">
        <f>+LODO!BW15</f>
        <v>0</v>
      </c>
      <c r="BX6" s="197">
        <f>+LODO!BX15</f>
        <v>0</v>
      </c>
      <c r="BY6" s="197">
        <f>+LODO!BY15</f>
        <v>0</v>
      </c>
      <c r="BZ6" s="197">
        <f>+LODO!BZ15</f>
        <v>0</v>
      </c>
      <c r="CA6" s="197">
        <f>+LODO!CA15</f>
        <v>0</v>
      </c>
      <c r="CB6" s="197">
        <f>+LODO!CB15</f>
        <v>0</v>
      </c>
      <c r="CC6" s="197">
        <f>+LODO!CC15</f>
        <v>0</v>
      </c>
      <c r="CD6" s="197">
        <f>+LODO!CD15</f>
        <v>0</v>
      </c>
      <c r="CE6" s="197">
        <f>+LODO!CE15</f>
        <v>0</v>
      </c>
      <c r="CF6" s="197">
        <f>+LODO!CF15</f>
        <v>0</v>
      </c>
    </row>
    <row r="7" spans="4:84" ht="17.25" hidden="1" thickBot="1" x14ac:dyDescent="0.35">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4:84" ht="17.25" hidden="1" thickBot="1" x14ac:dyDescent="0.35">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4:84" ht="17.25" hidden="1" thickBot="1" x14ac:dyDescent="0.35">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4:84" ht="17.25" hidden="1" thickBot="1" x14ac:dyDescent="0.35">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4:84" ht="17.25" thickBot="1" x14ac:dyDescent="0.35">
      <c r="D11" s="232" t="s">
        <v>195</v>
      </c>
      <c r="E11" s="286">
        <v>14</v>
      </c>
      <c r="F11" s="286">
        <v>14</v>
      </c>
      <c r="G11" s="286">
        <v>14</v>
      </c>
      <c r="H11" s="286">
        <v>14</v>
      </c>
      <c r="I11" s="286">
        <v>14</v>
      </c>
      <c r="J11" s="286">
        <v>14</v>
      </c>
      <c r="K11" s="286">
        <v>14</v>
      </c>
      <c r="L11" s="286">
        <v>14</v>
      </c>
      <c r="M11" s="286">
        <v>14</v>
      </c>
      <c r="N11" s="286">
        <v>14</v>
      </c>
      <c r="O11" s="286">
        <f t="shared" ref="O11:BR11" si="2">+IF(N11="","",N11)</f>
        <v>14</v>
      </c>
      <c r="P11" s="286">
        <f t="shared" si="2"/>
        <v>14</v>
      </c>
      <c r="Q11" s="286">
        <f t="shared" si="2"/>
        <v>14</v>
      </c>
      <c r="R11" s="286">
        <f t="shared" si="2"/>
        <v>14</v>
      </c>
      <c r="S11" s="286">
        <f t="shared" si="2"/>
        <v>14</v>
      </c>
      <c r="T11" s="286">
        <f t="shared" si="2"/>
        <v>14</v>
      </c>
      <c r="U11" s="286">
        <f t="shared" si="2"/>
        <v>14</v>
      </c>
      <c r="V11" s="286">
        <f t="shared" si="2"/>
        <v>14</v>
      </c>
      <c r="W11" s="286">
        <f t="shared" si="2"/>
        <v>14</v>
      </c>
      <c r="X11" s="286">
        <f t="shared" si="2"/>
        <v>14</v>
      </c>
      <c r="Y11" s="286">
        <f t="shared" si="2"/>
        <v>14</v>
      </c>
      <c r="Z11" s="286">
        <f t="shared" si="2"/>
        <v>14</v>
      </c>
      <c r="AA11" s="286">
        <f t="shared" si="2"/>
        <v>14</v>
      </c>
      <c r="AB11" s="286">
        <f t="shared" si="2"/>
        <v>14</v>
      </c>
      <c r="AC11" s="286">
        <f t="shared" si="2"/>
        <v>14</v>
      </c>
      <c r="AD11" s="286">
        <f t="shared" si="2"/>
        <v>14</v>
      </c>
      <c r="AE11" s="286">
        <f t="shared" si="2"/>
        <v>14</v>
      </c>
      <c r="AF11" s="286">
        <f t="shared" si="2"/>
        <v>14</v>
      </c>
      <c r="AG11" s="286">
        <f t="shared" si="2"/>
        <v>14</v>
      </c>
      <c r="AH11" s="286">
        <f t="shared" si="2"/>
        <v>14</v>
      </c>
      <c r="AI11" s="286">
        <f t="shared" si="2"/>
        <v>14</v>
      </c>
      <c r="AJ11" s="286">
        <f t="shared" si="2"/>
        <v>14</v>
      </c>
      <c r="AK11" s="286">
        <f t="shared" si="2"/>
        <v>14</v>
      </c>
      <c r="AL11" s="286">
        <f t="shared" si="2"/>
        <v>14</v>
      </c>
      <c r="AM11" s="286">
        <f t="shared" si="2"/>
        <v>14</v>
      </c>
      <c r="AN11" s="286">
        <f t="shared" si="2"/>
        <v>14</v>
      </c>
      <c r="AO11" s="286">
        <f t="shared" si="2"/>
        <v>14</v>
      </c>
      <c r="AP11" s="286">
        <f t="shared" si="2"/>
        <v>14</v>
      </c>
      <c r="AQ11" s="286">
        <f t="shared" si="2"/>
        <v>14</v>
      </c>
      <c r="AR11" s="286">
        <f t="shared" si="2"/>
        <v>14</v>
      </c>
      <c r="AS11" s="286">
        <f t="shared" si="2"/>
        <v>14</v>
      </c>
      <c r="AT11" s="286">
        <f t="shared" si="2"/>
        <v>14</v>
      </c>
      <c r="AU11" s="286">
        <f t="shared" si="2"/>
        <v>14</v>
      </c>
      <c r="AV11" s="286">
        <f t="shared" si="2"/>
        <v>14</v>
      </c>
      <c r="AW11" s="286">
        <f t="shared" si="2"/>
        <v>14</v>
      </c>
      <c r="AX11" s="286">
        <f t="shared" si="2"/>
        <v>14</v>
      </c>
      <c r="AY11" s="286">
        <f t="shared" si="2"/>
        <v>14</v>
      </c>
      <c r="AZ11" s="286">
        <f t="shared" si="2"/>
        <v>14</v>
      </c>
      <c r="BA11" s="286">
        <f t="shared" si="2"/>
        <v>14</v>
      </c>
      <c r="BB11" s="286">
        <f t="shared" si="2"/>
        <v>14</v>
      </c>
      <c r="BC11" s="286">
        <f t="shared" si="2"/>
        <v>14</v>
      </c>
      <c r="BD11" s="286">
        <f t="shared" si="2"/>
        <v>14</v>
      </c>
      <c r="BE11" s="286">
        <f t="shared" si="2"/>
        <v>14</v>
      </c>
      <c r="BF11" s="286">
        <f t="shared" si="2"/>
        <v>14</v>
      </c>
      <c r="BG11" s="286">
        <f t="shared" si="2"/>
        <v>14</v>
      </c>
      <c r="BH11" s="286">
        <f t="shared" si="2"/>
        <v>14</v>
      </c>
      <c r="BI11" s="286">
        <f t="shared" si="2"/>
        <v>14</v>
      </c>
      <c r="BJ11" s="286">
        <f t="shared" si="2"/>
        <v>14</v>
      </c>
      <c r="BK11" s="286">
        <f t="shared" si="2"/>
        <v>14</v>
      </c>
      <c r="BL11" s="286">
        <f t="shared" si="2"/>
        <v>14</v>
      </c>
      <c r="BM11" s="286">
        <f t="shared" si="2"/>
        <v>14</v>
      </c>
      <c r="BN11" s="286">
        <f t="shared" si="2"/>
        <v>14</v>
      </c>
      <c r="BO11" s="286">
        <f t="shared" si="2"/>
        <v>14</v>
      </c>
      <c r="BP11" s="286">
        <f t="shared" si="2"/>
        <v>14</v>
      </c>
      <c r="BQ11" s="286">
        <f t="shared" si="2"/>
        <v>14</v>
      </c>
      <c r="BR11" s="286">
        <f t="shared" si="2"/>
        <v>14</v>
      </c>
      <c r="BS11" s="286">
        <f t="shared" ref="BS11:CF11" si="3">+IF(BR11="","",BR11)</f>
        <v>14</v>
      </c>
      <c r="BT11" s="286">
        <f t="shared" si="3"/>
        <v>14</v>
      </c>
      <c r="BU11" s="286">
        <f t="shared" si="3"/>
        <v>14</v>
      </c>
      <c r="BV11" s="286">
        <f t="shared" si="3"/>
        <v>14</v>
      </c>
      <c r="BW11" s="286">
        <f t="shared" si="3"/>
        <v>14</v>
      </c>
      <c r="BX11" s="286">
        <f t="shared" si="3"/>
        <v>14</v>
      </c>
      <c r="BY11" s="286">
        <f t="shared" si="3"/>
        <v>14</v>
      </c>
      <c r="BZ11" s="286">
        <f t="shared" si="3"/>
        <v>14</v>
      </c>
      <c r="CA11" s="286">
        <f t="shared" si="3"/>
        <v>14</v>
      </c>
      <c r="CB11" s="286">
        <f t="shared" si="3"/>
        <v>14</v>
      </c>
      <c r="CC11" s="286">
        <f t="shared" si="3"/>
        <v>14</v>
      </c>
      <c r="CD11" s="286">
        <f t="shared" si="3"/>
        <v>14</v>
      </c>
      <c r="CE11" s="286">
        <f t="shared" si="3"/>
        <v>14</v>
      </c>
      <c r="CF11" s="286">
        <f t="shared" si="3"/>
        <v>14</v>
      </c>
    </row>
    <row r="12" spans="4:84" ht="17.25" thickBot="1" x14ac:dyDescent="0.35">
      <c r="D12" s="232" t="s">
        <v>161</v>
      </c>
      <c r="E12" s="287"/>
      <c r="F12" s="286"/>
      <c r="G12" s="286"/>
      <c r="H12" s="286"/>
      <c r="I12" s="286"/>
      <c r="J12" s="286">
        <v>15</v>
      </c>
      <c r="K12" s="286">
        <v>24</v>
      </c>
      <c r="L12" s="286">
        <v>24</v>
      </c>
      <c r="M12" s="286">
        <v>24</v>
      </c>
      <c r="N12" s="286">
        <v>7</v>
      </c>
      <c r="O12" s="286"/>
      <c r="P12" s="286"/>
      <c r="Q12" s="286"/>
      <c r="R12" s="286"/>
      <c r="S12" s="286"/>
      <c r="T12" s="286"/>
      <c r="U12" s="286"/>
      <c r="V12" s="286"/>
      <c r="W12" s="286"/>
      <c r="X12" s="286"/>
      <c r="Y12" s="286"/>
      <c r="Z12" s="286"/>
      <c r="AA12" s="286"/>
      <c r="AB12" s="286"/>
      <c r="AC12" s="286"/>
      <c r="AD12" s="286"/>
      <c r="AE12" s="286"/>
      <c r="AF12" s="286"/>
      <c r="AG12" s="286"/>
      <c r="AH12" s="286"/>
      <c r="AI12" s="286"/>
      <c r="AJ12" s="286"/>
      <c r="AK12" s="286"/>
      <c r="AL12" s="286"/>
      <c r="AM12" s="286"/>
      <c r="AN12" s="286"/>
      <c r="AO12" s="286"/>
      <c r="AP12" s="286"/>
      <c r="AQ12" s="286"/>
      <c r="AR12" s="286"/>
      <c r="AS12" s="286"/>
      <c r="AT12" s="286"/>
      <c r="AU12" s="286"/>
      <c r="AV12" s="286"/>
      <c r="AW12" s="286"/>
      <c r="AX12" s="286"/>
      <c r="AY12" s="286"/>
      <c r="AZ12" s="286"/>
      <c r="BA12" s="286"/>
      <c r="BB12" s="286"/>
      <c r="BC12" s="286"/>
      <c r="BD12" s="286"/>
      <c r="BE12" s="286"/>
      <c r="BF12" s="286"/>
      <c r="BG12" s="286"/>
      <c r="BH12" s="286"/>
      <c r="BI12" s="286"/>
      <c r="BJ12" s="286"/>
      <c r="BK12" s="286"/>
      <c r="BL12" s="286"/>
      <c r="BM12" s="286"/>
      <c r="BN12" s="286"/>
      <c r="BO12" s="286"/>
      <c r="BP12" s="286"/>
      <c r="BQ12" s="286"/>
      <c r="BR12" s="286"/>
      <c r="BS12" s="286"/>
      <c r="BT12" s="286"/>
      <c r="BU12" s="286"/>
      <c r="BV12" s="286"/>
      <c r="BW12" s="286"/>
      <c r="BX12" s="286"/>
      <c r="BY12" s="286"/>
      <c r="BZ12" s="286"/>
      <c r="CA12" s="286"/>
      <c r="CB12" s="286"/>
      <c r="CC12" s="286"/>
      <c r="CD12" s="286"/>
      <c r="CE12" s="286"/>
      <c r="CF12" s="286"/>
    </row>
    <row r="13" spans="4:84" ht="17.25" thickBot="1" x14ac:dyDescent="0.35">
      <c r="D13" s="232" t="s">
        <v>32</v>
      </c>
      <c r="E13" s="286"/>
      <c r="F13" s="286"/>
      <c r="G13" s="286"/>
      <c r="H13" s="286"/>
      <c r="I13" s="286"/>
      <c r="J13" s="286">
        <v>1700</v>
      </c>
      <c r="K13" s="286">
        <v>1700</v>
      </c>
      <c r="L13" s="286">
        <v>1700</v>
      </c>
      <c r="M13" s="286">
        <v>1700</v>
      </c>
      <c r="N13" s="286">
        <v>1700</v>
      </c>
      <c r="O13" s="286"/>
      <c r="P13" s="286"/>
      <c r="Q13" s="286"/>
      <c r="R13" s="286"/>
      <c r="S13" s="286"/>
      <c r="T13" s="286"/>
      <c r="U13" s="286"/>
      <c r="V13" s="286"/>
      <c r="W13" s="286"/>
      <c r="X13" s="286"/>
      <c r="Y13" s="286"/>
      <c r="Z13" s="286"/>
      <c r="AA13" s="286"/>
      <c r="AB13" s="286"/>
      <c r="AC13" s="286"/>
      <c r="AD13" s="286"/>
      <c r="AE13" s="286"/>
      <c r="AF13" s="286"/>
      <c r="AG13" s="286"/>
      <c r="AH13" s="286"/>
      <c r="AI13" s="286"/>
      <c r="AJ13" s="286"/>
      <c r="AK13" s="286"/>
      <c r="AL13" s="286"/>
      <c r="AM13" s="286"/>
      <c r="AN13" s="286"/>
      <c r="AO13" s="286"/>
      <c r="AP13" s="286"/>
      <c r="AQ13" s="286"/>
      <c r="AR13" s="286"/>
      <c r="AS13" s="286"/>
      <c r="AT13" s="286"/>
      <c r="AU13" s="286"/>
      <c r="AV13" s="286"/>
      <c r="AW13" s="286"/>
      <c r="AX13" s="286"/>
      <c r="AY13" s="286"/>
      <c r="AZ13" s="286"/>
      <c r="BA13" s="286"/>
      <c r="BB13" s="286"/>
      <c r="BC13" s="286"/>
      <c r="BD13" s="286"/>
      <c r="BE13" s="286"/>
      <c r="BF13" s="286"/>
      <c r="BG13" s="286"/>
      <c r="BH13" s="286"/>
      <c r="BI13" s="286"/>
      <c r="BJ13" s="286"/>
      <c r="BK13" s="286"/>
      <c r="BL13" s="286"/>
      <c r="BM13" s="286"/>
      <c r="BN13" s="286"/>
      <c r="BO13" s="286"/>
      <c r="BP13" s="286"/>
      <c r="BQ13" s="286"/>
      <c r="BR13" s="286"/>
      <c r="BS13" s="286"/>
      <c r="BT13" s="286"/>
      <c r="BU13" s="286"/>
      <c r="BV13" s="286"/>
      <c r="BW13" s="286"/>
      <c r="BX13" s="286"/>
      <c r="BY13" s="286"/>
      <c r="BZ13" s="286"/>
      <c r="CA13" s="286"/>
      <c r="CB13" s="286"/>
      <c r="CC13" s="286"/>
      <c r="CD13" s="286"/>
      <c r="CE13" s="286"/>
      <c r="CF13" s="286"/>
    </row>
    <row r="14" spans="4:84" ht="17.25" thickBot="1" x14ac:dyDescent="0.35">
      <c r="D14" s="232" t="s">
        <v>182</v>
      </c>
      <c r="E14" s="286"/>
      <c r="F14" s="286"/>
      <c r="G14" s="286"/>
      <c r="H14" s="286"/>
      <c r="I14" s="286"/>
      <c r="J14" s="286">
        <v>28</v>
      </c>
      <c r="K14" s="286">
        <v>28</v>
      </c>
      <c r="L14" s="286">
        <v>28</v>
      </c>
      <c r="M14" s="286">
        <v>20</v>
      </c>
      <c r="N14" s="286">
        <v>20</v>
      </c>
      <c r="O14" s="286"/>
      <c r="P14" s="286"/>
      <c r="Q14" s="286"/>
      <c r="R14" s="286"/>
      <c r="S14" s="286"/>
      <c r="T14" s="286"/>
      <c r="U14" s="286"/>
      <c r="V14" s="286"/>
      <c r="W14" s="286"/>
      <c r="X14" s="286"/>
      <c r="Y14" s="286"/>
      <c r="Z14" s="286"/>
      <c r="AA14" s="286"/>
      <c r="AB14" s="286"/>
      <c r="AC14" s="286"/>
      <c r="AD14" s="286"/>
      <c r="AE14" s="286"/>
      <c r="AF14" s="286"/>
      <c r="AG14" s="286"/>
      <c r="AH14" s="286"/>
      <c r="AI14" s="286"/>
      <c r="AJ14" s="286"/>
      <c r="AK14" s="286"/>
      <c r="AL14" s="286"/>
      <c r="AM14" s="286"/>
      <c r="AN14" s="286"/>
      <c r="AO14" s="286"/>
      <c r="AP14" s="286"/>
      <c r="AQ14" s="286"/>
      <c r="AR14" s="286"/>
      <c r="AS14" s="286"/>
      <c r="AT14" s="286"/>
      <c r="AU14" s="286"/>
      <c r="AV14" s="286"/>
      <c r="AW14" s="286"/>
      <c r="AX14" s="286"/>
      <c r="AY14" s="286"/>
      <c r="AZ14" s="286"/>
      <c r="BA14" s="286"/>
      <c r="BB14" s="286"/>
      <c r="BC14" s="286"/>
      <c r="BD14" s="286"/>
      <c r="BE14" s="286"/>
      <c r="BF14" s="286"/>
      <c r="BG14" s="286"/>
      <c r="BH14" s="286"/>
      <c r="BI14" s="286"/>
      <c r="BJ14" s="286"/>
      <c r="BK14" s="286"/>
      <c r="BL14" s="286"/>
      <c r="BM14" s="286"/>
      <c r="BN14" s="286"/>
      <c r="BO14" s="286"/>
      <c r="BP14" s="286"/>
      <c r="BQ14" s="286"/>
      <c r="BR14" s="286"/>
      <c r="BS14" s="286"/>
      <c r="BT14" s="286"/>
      <c r="BU14" s="286"/>
      <c r="BV14" s="286"/>
      <c r="BW14" s="286"/>
      <c r="BX14" s="286"/>
      <c r="BY14" s="286"/>
      <c r="BZ14" s="286"/>
      <c r="CA14" s="286"/>
      <c r="CB14" s="286"/>
      <c r="CC14" s="286"/>
      <c r="CD14" s="286"/>
      <c r="CE14" s="286"/>
      <c r="CF14" s="286"/>
    </row>
    <row r="15" spans="4:84" s="699" customFormat="1" ht="12" customHeight="1" thickBot="1" x14ac:dyDescent="0.35">
      <c r="D15" s="779"/>
      <c r="E15" s="754">
        <f>+IF(E2=0,"",GENERALES!E10)</f>
        <v>6.75</v>
      </c>
      <c r="F15" s="754">
        <f>+IF(F2=0,"",GENERALES!F10)</f>
        <v>6.75</v>
      </c>
      <c r="G15" s="754">
        <f>+IF(G2=0,"",GENERALES!G10)</f>
        <v>6.75</v>
      </c>
      <c r="H15" s="754">
        <f>+IF(H2=0,"",GENERALES!H10)</f>
        <v>6.75</v>
      </c>
      <c r="I15" s="754">
        <f>+IF(I2=0,"",GENERALES!I10)</f>
        <v>6.75</v>
      </c>
      <c r="J15" s="754">
        <f>+IF(J2=0,"",GENERALES!J10)</f>
        <v>6.75</v>
      </c>
      <c r="K15" s="754">
        <f>+IF(K2=0,"",GENERALES!K10)</f>
        <v>6.75</v>
      </c>
      <c r="L15" s="754">
        <f>+IF(L2=0,"",GENERALES!L10)</f>
        <v>6.75</v>
      </c>
      <c r="M15" s="754">
        <f>+IF(M2=0,"",GENERALES!M10)</f>
        <v>6.75</v>
      </c>
      <c r="N15" s="754">
        <f>+IF(N2=0,"",GENERALES!N10)</f>
        <v>6.75</v>
      </c>
      <c r="O15" s="754">
        <f>+IF(O2=0,"",GENERALES!O10)</f>
        <v>6.75</v>
      </c>
      <c r="P15" s="754">
        <f>+IF(P2=0,"",GENERALES!P10)</f>
        <v>6.75</v>
      </c>
      <c r="Q15" s="754" t="str">
        <f>+IF(Q2=0,"",GENERALES!Q10)</f>
        <v/>
      </c>
      <c r="R15" s="754" t="str">
        <f>+IF(R2=0,"",GENERALES!R10)</f>
        <v/>
      </c>
      <c r="S15" s="754" t="str">
        <f>+IF(S2=0,"",GENERALES!S10)</f>
        <v/>
      </c>
      <c r="T15" s="754" t="str">
        <f>+IF(T2=0,"",GENERALES!T10)</f>
        <v/>
      </c>
      <c r="U15" s="754" t="str">
        <f>+IF(U2=0,"",GENERALES!U10)</f>
        <v/>
      </c>
      <c r="V15" s="754" t="str">
        <f>+IF(V2=0,"",GENERALES!V10)</f>
        <v/>
      </c>
      <c r="W15" s="754" t="str">
        <f>+IF(W2=0,"",GENERALES!W10)</f>
        <v/>
      </c>
      <c r="X15" s="754" t="str">
        <f>+IF(X2=0,"",GENERALES!X10)</f>
        <v/>
      </c>
      <c r="Y15" s="754" t="str">
        <f>+IF(Y2=0,"",GENERALES!Y10)</f>
        <v/>
      </c>
      <c r="Z15" s="754" t="str">
        <f>+IF(Z2=0,"",GENERALES!Z10)</f>
        <v/>
      </c>
      <c r="AA15" s="754" t="str">
        <f>+IF(AA2=0,"",GENERALES!AA10)</f>
        <v/>
      </c>
      <c r="AB15" s="754" t="str">
        <f>+IF(AB2=0,"",GENERALES!AB10)</f>
        <v/>
      </c>
      <c r="AC15" s="754" t="str">
        <f>+IF(AC2=0,"",GENERALES!AC10)</f>
        <v/>
      </c>
      <c r="AD15" s="754" t="str">
        <f>+IF(AD2=0,"",GENERALES!AD10)</f>
        <v/>
      </c>
      <c r="AE15" s="754" t="str">
        <f>+IF(AE2=0,"",GENERALES!AE10)</f>
        <v/>
      </c>
      <c r="AF15" s="754" t="str">
        <f>+IF(AF2=0,"",GENERALES!AF10)</f>
        <v/>
      </c>
      <c r="AG15" s="754" t="str">
        <f>+IF(AG2=0,"",GENERALES!AG10)</f>
        <v/>
      </c>
      <c r="AH15" s="754" t="str">
        <f>+IF(AH2=0,"",GENERALES!AH10)</f>
        <v/>
      </c>
      <c r="AI15" s="754" t="str">
        <f>+IF(AI2=0,"",GENERALES!AI10)</f>
        <v/>
      </c>
      <c r="AJ15" s="754" t="str">
        <f>+IF(AJ2=0,"",GENERALES!AJ10)</f>
        <v/>
      </c>
      <c r="AK15" s="754" t="str">
        <f>+IF(AK2=0,"",GENERALES!AK10)</f>
        <v/>
      </c>
      <c r="AL15" s="754" t="str">
        <f>+IF(AL2=0,"",GENERALES!AL10)</f>
        <v/>
      </c>
      <c r="AM15" s="754" t="str">
        <f>+IF(AM2=0,"",GENERALES!AM10)</f>
        <v/>
      </c>
      <c r="AN15" s="754" t="str">
        <f>+IF(AN2=0,"",GENERALES!AN10)</f>
        <v/>
      </c>
      <c r="AO15" s="754" t="str">
        <f>+IF(AO2=0,"",GENERALES!AO10)</f>
        <v/>
      </c>
      <c r="AP15" s="754" t="str">
        <f>+IF(AP2=0,"",GENERALES!AP10)</f>
        <v/>
      </c>
      <c r="AQ15" s="754" t="str">
        <f>+IF(AQ2=0,"",GENERALES!AQ10)</f>
        <v/>
      </c>
      <c r="AR15" s="754" t="str">
        <f>+IF(AR2=0,"",GENERALES!AR10)</f>
        <v/>
      </c>
      <c r="AS15" s="754" t="str">
        <f>+IF(AS2=0,"",GENERALES!AS10)</f>
        <v/>
      </c>
      <c r="AT15" s="754" t="str">
        <f>+IF(AT2=0,"",GENERALES!AT10)</f>
        <v/>
      </c>
      <c r="AU15" s="754" t="str">
        <f>+IF(AU2=0,"",GENERALES!AU10)</f>
        <v/>
      </c>
      <c r="AV15" s="754" t="str">
        <f>+IF(AV2=0,"",GENERALES!AV10)</f>
        <v/>
      </c>
      <c r="AW15" s="754" t="str">
        <f>+IF(AW2=0,"",GENERALES!AW10)</f>
        <v/>
      </c>
      <c r="AX15" s="754" t="str">
        <f>+IF(AX2=0,"",GENERALES!AX10)</f>
        <v/>
      </c>
      <c r="AY15" s="754" t="str">
        <f>+IF(AY2=0,"",GENERALES!AY10)</f>
        <v/>
      </c>
      <c r="AZ15" s="754" t="str">
        <f>+IF(AZ2=0,"",GENERALES!AZ10)</f>
        <v/>
      </c>
      <c r="BA15" s="754" t="str">
        <f>+IF(BA2=0,"",GENERALES!BA10)</f>
        <v/>
      </c>
      <c r="BB15" s="754" t="str">
        <f>+IF(BB2=0,"",GENERALES!BB10)</f>
        <v/>
      </c>
      <c r="BC15" s="754" t="str">
        <f>+IF(BC2=0,"",GENERALES!BC10)</f>
        <v/>
      </c>
      <c r="BD15" s="754" t="str">
        <f>+IF(BD2=0,"",GENERALES!BD10)</f>
        <v/>
      </c>
      <c r="BE15" s="754" t="str">
        <f>+IF(BE2=0,"",GENERALES!BE10)</f>
        <v/>
      </c>
      <c r="BF15" s="754" t="str">
        <f>+IF(BF2=0,"",GENERALES!BF10)</f>
        <v/>
      </c>
      <c r="BG15" s="754" t="str">
        <f>+IF(BG2=0,"",GENERALES!BG10)</f>
        <v/>
      </c>
      <c r="BH15" s="754" t="str">
        <f>+IF(BH2=0,"",GENERALES!BH10)</f>
        <v/>
      </c>
      <c r="BI15" s="754" t="str">
        <f>+IF(BI2=0,"",GENERALES!BI10)</f>
        <v/>
      </c>
      <c r="BJ15" s="754" t="str">
        <f>+IF(BJ2=0,"",GENERALES!BJ10)</f>
        <v/>
      </c>
      <c r="BK15" s="754" t="str">
        <f>+IF(BK2=0,"",GENERALES!BK10)</f>
        <v/>
      </c>
      <c r="BL15" s="754" t="str">
        <f>+IF(BL2=0,"",GENERALES!BL10)</f>
        <v/>
      </c>
      <c r="BM15" s="754" t="str">
        <f>+IF(BM2=0,"",GENERALES!BM10)</f>
        <v/>
      </c>
      <c r="BN15" s="754" t="str">
        <f>+IF(BN2=0,"",GENERALES!BN10)</f>
        <v/>
      </c>
      <c r="BO15" s="754" t="str">
        <f>+IF(BO2=0,"",GENERALES!BO10)</f>
        <v/>
      </c>
      <c r="BP15" s="754" t="str">
        <f>+IF(BP2=0,"",GENERALES!BP10)</f>
        <v/>
      </c>
      <c r="BQ15" s="754" t="str">
        <f>+IF(BQ2=0,"",GENERALES!BQ10)</f>
        <v/>
      </c>
      <c r="BR15" s="754" t="str">
        <f>+IF(BR2=0,"",GENERALES!BR10)</f>
        <v/>
      </c>
      <c r="BS15" s="754" t="str">
        <f>+IF(BS2=0,"",GENERALES!BS10)</f>
        <v/>
      </c>
      <c r="BT15" s="754" t="str">
        <f>+IF(BT2=0,"",GENERALES!BT10)</f>
        <v/>
      </c>
      <c r="BU15" s="754" t="str">
        <f>+IF(BU2=0,"",GENERALES!BU10)</f>
        <v/>
      </c>
      <c r="BV15" s="754" t="str">
        <f>+IF(BV2=0,"",GENERALES!BV10)</f>
        <v/>
      </c>
      <c r="BW15" s="754" t="str">
        <f>+IF(BW2=0,"",GENERALES!BW10)</f>
        <v/>
      </c>
      <c r="BX15" s="754" t="str">
        <f>+IF(BX2=0,"",GENERALES!BX10)</f>
        <v/>
      </c>
      <c r="BY15" s="754" t="str">
        <f>+IF(BY2=0,"",GENERALES!BY10)</f>
        <v/>
      </c>
      <c r="BZ15" s="754" t="str">
        <f>+IF(BZ2=0,"",GENERALES!BZ10)</f>
        <v/>
      </c>
      <c r="CA15" s="754" t="str">
        <f>+IF(CA2=0,"",GENERALES!CA10)</f>
        <v/>
      </c>
      <c r="CB15" s="754" t="str">
        <f>+IF(CB2=0,"",GENERALES!CB10)</f>
        <v/>
      </c>
      <c r="CC15" s="754" t="str">
        <f>+IF(CC2=0,"",GENERALES!CC10)</f>
        <v/>
      </c>
      <c r="CD15" s="754" t="str">
        <f>+IF(CD2=0,"",GENERALES!CD10)</f>
        <v/>
      </c>
      <c r="CE15" s="754" t="str">
        <f>+IF(CE2=0,"",GENERALES!CE10)</f>
        <v/>
      </c>
      <c r="CF15" s="754" t="str">
        <f>+IF(CF2=0,"",GENERALES!CF10)</f>
        <v/>
      </c>
    </row>
    <row r="16" spans="4:84" ht="16.149999999999999" customHeight="1" thickBot="1" x14ac:dyDescent="0.35">
      <c r="D16" s="263" t="s">
        <v>171</v>
      </c>
      <c r="E16" s="246">
        <f>+IF(E2=0,"",E12)</f>
        <v>0</v>
      </c>
      <c r="F16" s="283">
        <f>+SUM(E16,F12)</f>
        <v>0</v>
      </c>
      <c r="G16" s="283">
        <f t="shared" ref="G16:BR16" si="4">+SUM(F16,G12)</f>
        <v>0</v>
      </c>
      <c r="H16" s="283">
        <f t="shared" si="4"/>
        <v>0</v>
      </c>
      <c r="I16" s="283">
        <f t="shared" si="4"/>
        <v>0</v>
      </c>
      <c r="J16" s="283">
        <f t="shared" si="4"/>
        <v>15</v>
      </c>
      <c r="K16" s="283">
        <f t="shared" si="4"/>
        <v>39</v>
      </c>
      <c r="L16" s="283">
        <f t="shared" si="4"/>
        <v>63</v>
      </c>
      <c r="M16" s="283">
        <f t="shared" si="4"/>
        <v>87</v>
      </c>
      <c r="N16" s="283">
        <f t="shared" si="4"/>
        <v>94</v>
      </c>
      <c r="O16" s="283">
        <f t="shared" si="4"/>
        <v>94</v>
      </c>
      <c r="P16" s="283">
        <f t="shared" si="4"/>
        <v>94</v>
      </c>
      <c r="Q16" s="283">
        <f t="shared" si="4"/>
        <v>94</v>
      </c>
      <c r="R16" s="283">
        <f t="shared" si="4"/>
        <v>94</v>
      </c>
      <c r="S16" s="283">
        <f t="shared" si="4"/>
        <v>94</v>
      </c>
      <c r="T16" s="283">
        <f t="shared" si="4"/>
        <v>94</v>
      </c>
      <c r="U16" s="283">
        <f t="shared" si="4"/>
        <v>94</v>
      </c>
      <c r="V16" s="283">
        <f t="shared" si="4"/>
        <v>94</v>
      </c>
      <c r="W16" s="283">
        <f t="shared" si="4"/>
        <v>94</v>
      </c>
      <c r="X16" s="283">
        <f t="shared" si="4"/>
        <v>94</v>
      </c>
      <c r="Y16" s="283">
        <f t="shared" si="4"/>
        <v>94</v>
      </c>
      <c r="Z16" s="283">
        <f t="shared" si="4"/>
        <v>94</v>
      </c>
      <c r="AA16" s="283">
        <f t="shared" si="4"/>
        <v>94</v>
      </c>
      <c r="AB16" s="283">
        <f t="shared" si="4"/>
        <v>94</v>
      </c>
      <c r="AC16" s="283">
        <f t="shared" si="4"/>
        <v>94</v>
      </c>
      <c r="AD16" s="283">
        <f t="shared" si="4"/>
        <v>94</v>
      </c>
      <c r="AE16" s="283">
        <f t="shared" si="4"/>
        <v>94</v>
      </c>
      <c r="AF16" s="283">
        <f t="shared" si="4"/>
        <v>94</v>
      </c>
      <c r="AG16" s="283">
        <f t="shared" si="4"/>
        <v>94</v>
      </c>
      <c r="AH16" s="283">
        <f t="shared" si="4"/>
        <v>94</v>
      </c>
      <c r="AI16" s="283">
        <f t="shared" si="4"/>
        <v>94</v>
      </c>
      <c r="AJ16" s="283">
        <f t="shared" si="4"/>
        <v>94</v>
      </c>
      <c r="AK16" s="283">
        <f t="shared" si="4"/>
        <v>94</v>
      </c>
      <c r="AL16" s="283">
        <f t="shared" si="4"/>
        <v>94</v>
      </c>
      <c r="AM16" s="283">
        <f t="shared" si="4"/>
        <v>94</v>
      </c>
      <c r="AN16" s="283">
        <f t="shared" si="4"/>
        <v>94</v>
      </c>
      <c r="AO16" s="283">
        <f t="shared" si="4"/>
        <v>94</v>
      </c>
      <c r="AP16" s="283">
        <f t="shared" si="4"/>
        <v>94</v>
      </c>
      <c r="AQ16" s="283">
        <f t="shared" si="4"/>
        <v>94</v>
      </c>
      <c r="AR16" s="283">
        <f t="shared" si="4"/>
        <v>94</v>
      </c>
      <c r="AS16" s="283">
        <f t="shared" si="4"/>
        <v>94</v>
      </c>
      <c r="AT16" s="283">
        <f t="shared" si="4"/>
        <v>94</v>
      </c>
      <c r="AU16" s="283">
        <f t="shared" si="4"/>
        <v>94</v>
      </c>
      <c r="AV16" s="283">
        <f t="shared" si="4"/>
        <v>94</v>
      </c>
      <c r="AW16" s="283">
        <f t="shared" si="4"/>
        <v>94</v>
      </c>
      <c r="AX16" s="283">
        <f t="shared" si="4"/>
        <v>94</v>
      </c>
      <c r="AY16" s="283">
        <f t="shared" si="4"/>
        <v>94</v>
      </c>
      <c r="AZ16" s="283">
        <f t="shared" si="4"/>
        <v>94</v>
      </c>
      <c r="BA16" s="283">
        <f t="shared" si="4"/>
        <v>94</v>
      </c>
      <c r="BB16" s="283">
        <f t="shared" si="4"/>
        <v>94</v>
      </c>
      <c r="BC16" s="283">
        <f t="shared" si="4"/>
        <v>94</v>
      </c>
      <c r="BD16" s="283">
        <f t="shared" si="4"/>
        <v>94</v>
      </c>
      <c r="BE16" s="283">
        <f t="shared" si="4"/>
        <v>94</v>
      </c>
      <c r="BF16" s="283">
        <f t="shared" si="4"/>
        <v>94</v>
      </c>
      <c r="BG16" s="283">
        <f t="shared" si="4"/>
        <v>94</v>
      </c>
      <c r="BH16" s="283">
        <f t="shared" si="4"/>
        <v>94</v>
      </c>
      <c r="BI16" s="283">
        <f t="shared" si="4"/>
        <v>94</v>
      </c>
      <c r="BJ16" s="283">
        <f t="shared" si="4"/>
        <v>94</v>
      </c>
      <c r="BK16" s="283">
        <f t="shared" si="4"/>
        <v>94</v>
      </c>
      <c r="BL16" s="283">
        <f t="shared" si="4"/>
        <v>94</v>
      </c>
      <c r="BM16" s="283">
        <f t="shared" si="4"/>
        <v>94</v>
      </c>
      <c r="BN16" s="283">
        <f t="shared" si="4"/>
        <v>94</v>
      </c>
      <c r="BO16" s="283">
        <f t="shared" si="4"/>
        <v>94</v>
      </c>
      <c r="BP16" s="283">
        <f t="shared" si="4"/>
        <v>94</v>
      </c>
      <c r="BQ16" s="283">
        <f t="shared" si="4"/>
        <v>94</v>
      </c>
      <c r="BR16" s="283">
        <f t="shared" si="4"/>
        <v>94</v>
      </c>
      <c r="BS16" s="283">
        <f t="shared" ref="BS16:CF16" si="5">+SUM(BR16,BS12)</f>
        <v>94</v>
      </c>
      <c r="BT16" s="283">
        <f t="shared" si="5"/>
        <v>94</v>
      </c>
      <c r="BU16" s="283">
        <f t="shared" si="5"/>
        <v>94</v>
      </c>
      <c r="BV16" s="283">
        <f t="shared" si="5"/>
        <v>94</v>
      </c>
      <c r="BW16" s="283">
        <f t="shared" si="5"/>
        <v>94</v>
      </c>
      <c r="BX16" s="283">
        <f t="shared" si="5"/>
        <v>94</v>
      </c>
      <c r="BY16" s="283">
        <f t="shared" si="5"/>
        <v>94</v>
      </c>
      <c r="BZ16" s="283">
        <f t="shared" si="5"/>
        <v>94</v>
      </c>
      <c r="CA16" s="283">
        <f t="shared" si="5"/>
        <v>94</v>
      </c>
      <c r="CB16" s="283">
        <f t="shared" si="5"/>
        <v>94</v>
      </c>
      <c r="CC16" s="283">
        <f t="shared" si="5"/>
        <v>94</v>
      </c>
      <c r="CD16" s="283">
        <f t="shared" si="5"/>
        <v>94</v>
      </c>
      <c r="CE16" s="283">
        <f t="shared" si="5"/>
        <v>94</v>
      </c>
      <c r="CF16" s="283">
        <f t="shared" si="5"/>
        <v>94</v>
      </c>
    </row>
    <row r="17" spans="2:84" ht="16.149999999999999" customHeight="1" thickBot="1" x14ac:dyDescent="0.35">
      <c r="D17" s="263" t="s">
        <v>194</v>
      </c>
      <c r="E17" s="283">
        <f>+IFERROR(E11*POWER(E13,2)*0.0000142,0)</f>
        <v>0</v>
      </c>
      <c r="F17" s="283">
        <f t="shared" ref="F17:BQ17" si="6">+IFERROR(F11*POWER(F13,2)*0.0000142,0)</f>
        <v>0</v>
      </c>
      <c r="G17" s="283">
        <f t="shared" si="6"/>
        <v>0</v>
      </c>
      <c r="H17" s="283">
        <f t="shared" si="6"/>
        <v>0</v>
      </c>
      <c r="I17" s="283">
        <f t="shared" si="6"/>
        <v>0</v>
      </c>
      <c r="J17" s="283">
        <f t="shared" si="6"/>
        <v>574.53200000000004</v>
      </c>
      <c r="K17" s="283">
        <f t="shared" si="6"/>
        <v>574.53200000000004</v>
      </c>
      <c r="L17" s="283">
        <f t="shared" si="6"/>
        <v>574.53200000000004</v>
      </c>
      <c r="M17" s="283">
        <f t="shared" si="6"/>
        <v>574.53200000000004</v>
      </c>
      <c r="N17" s="283">
        <f t="shared" si="6"/>
        <v>574.53200000000004</v>
      </c>
      <c r="O17" s="283">
        <f t="shared" si="6"/>
        <v>0</v>
      </c>
      <c r="P17" s="283">
        <f t="shared" si="6"/>
        <v>0</v>
      </c>
      <c r="Q17" s="283">
        <f t="shared" si="6"/>
        <v>0</v>
      </c>
      <c r="R17" s="283">
        <f t="shared" si="6"/>
        <v>0</v>
      </c>
      <c r="S17" s="283">
        <f t="shared" si="6"/>
        <v>0</v>
      </c>
      <c r="T17" s="283">
        <f t="shared" si="6"/>
        <v>0</v>
      </c>
      <c r="U17" s="283">
        <f t="shared" si="6"/>
        <v>0</v>
      </c>
      <c r="V17" s="283">
        <f t="shared" si="6"/>
        <v>0</v>
      </c>
      <c r="W17" s="283">
        <f t="shared" si="6"/>
        <v>0</v>
      </c>
      <c r="X17" s="283">
        <f t="shared" si="6"/>
        <v>0</v>
      </c>
      <c r="Y17" s="283">
        <f t="shared" si="6"/>
        <v>0</v>
      </c>
      <c r="Z17" s="283">
        <f t="shared" si="6"/>
        <v>0</v>
      </c>
      <c r="AA17" s="283">
        <f t="shared" si="6"/>
        <v>0</v>
      </c>
      <c r="AB17" s="283">
        <f t="shared" si="6"/>
        <v>0</v>
      </c>
      <c r="AC17" s="283">
        <f t="shared" si="6"/>
        <v>0</v>
      </c>
      <c r="AD17" s="283">
        <f t="shared" si="6"/>
        <v>0</v>
      </c>
      <c r="AE17" s="283">
        <f t="shared" si="6"/>
        <v>0</v>
      </c>
      <c r="AF17" s="283">
        <f t="shared" si="6"/>
        <v>0</v>
      </c>
      <c r="AG17" s="283">
        <f t="shared" si="6"/>
        <v>0</v>
      </c>
      <c r="AH17" s="283">
        <f t="shared" si="6"/>
        <v>0</v>
      </c>
      <c r="AI17" s="283">
        <f t="shared" si="6"/>
        <v>0</v>
      </c>
      <c r="AJ17" s="283">
        <f t="shared" si="6"/>
        <v>0</v>
      </c>
      <c r="AK17" s="283">
        <f t="shared" si="6"/>
        <v>0</v>
      </c>
      <c r="AL17" s="283">
        <f t="shared" si="6"/>
        <v>0</v>
      </c>
      <c r="AM17" s="283">
        <f t="shared" si="6"/>
        <v>0</v>
      </c>
      <c r="AN17" s="283">
        <f t="shared" si="6"/>
        <v>0</v>
      </c>
      <c r="AO17" s="283">
        <f t="shared" si="6"/>
        <v>0</v>
      </c>
      <c r="AP17" s="283">
        <f t="shared" si="6"/>
        <v>0</v>
      </c>
      <c r="AQ17" s="283">
        <f t="shared" si="6"/>
        <v>0</v>
      </c>
      <c r="AR17" s="283">
        <f t="shared" si="6"/>
        <v>0</v>
      </c>
      <c r="AS17" s="283">
        <f t="shared" si="6"/>
        <v>0</v>
      </c>
      <c r="AT17" s="283">
        <f t="shared" si="6"/>
        <v>0</v>
      </c>
      <c r="AU17" s="283">
        <f t="shared" si="6"/>
        <v>0</v>
      </c>
      <c r="AV17" s="283">
        <f t="shared" si="6"/>
        <v>0</v>
      </c>
      <c r="AW17" s="283">
        <f t="shared" si="6"/>
        <v>0</v>
      </c>
      <c r="AX17" s="283">
        <f t="shared" si="6"/>
        <v>0</v>
      </c>
      <c r="AY17" s="283">
        <f t="shared" si="6"/>
        <v>0</v>
      </c>
      <c r="AZ17" s="283">
        <f t="shared" si="6"/>
        <v>0</v>
      </c>
      <c r="BA17" s="283">
        <f t="shared" si="6"/>
        <v>0</v>
      </c>
      <c r="BB17" s="283">
        <f t="shared" si="6"/>
        <v>0</v>
      </c>
      <c r="BC17" s="283">
        <f t="shared" si="6"/>
        <v>0</v>
      </c>
      <c r="BD17" s="283">
        <f t="shared" si="6"/>
        <v>0</v>
      </c>
      <c r="BE17" s="283">
        <f t="shared" si="6"/>
        <v>0</v>
      </c>
      <c r="BF17" s="283">
        <f t="shared" si="6"/>
        <v>0</v>
      </c>
      <c r="BG17" s="283">
        <f t="shared" si="6"/>
        <v>0</v>
      </c>
      <c r="BH17" s="283">
        <f t="shared" si="6"/>
        <v>0</v>
      </c>
      <c r="BI17" s="283">
        <f t="shared" si="6"/>
        <v>0</v>
      </c>
      <c r="BJ17" s="283">
        <f t="shared" si="6"/>
        <v>0</v>
      </c>
      <c r="BK17" s="283">
        <f t="shared" si="6"/>
        <v>0</v>
      </c>
      <c r="BL17" s="283">
        <f t="shared" si="6"/>
        <v>0</v>
      </c>
      <c r="BM17" s="283">
        <f t="shared" si="6"/>
        <v>0</v>
      </c>
      <c r="BN17" s="283">
        <f t="shared" si="6"/>
        <v>0</v>
      </c>
      <c r="BO17" s="283">
        <f t="shared" si="6"/>
        <v>0</v>
      </c>
      <c r="BP17" s="283">
        <f t="shared" si="6"/>
        <v>0</v>
      </c>
      <c r="BQ17" s="283">
        <f t="shared" si="6"/>
        <v>0</v>
      </c>
      <c r="BR17" s="283">
        <f t="shared" ref="BR17:CF17" si="7">+IFERROR(BR11*POWER(BR13,2)*0.0000142,0)</f>
        <v>0</v>
      </c>
      <c r="BS17" s="283">
        <f t="shared" si="7"/>
        <v>0</v>
      </c>
      <c r="BT17" s="283">
        <f t="shared" si="7"/>
        <v>0</v>
      </c>
      <c r="BU17" s="283">
        <f t="shared" si="7"/>
        <v>0</v>
      </c>
      <c r="BV17" s="283">
        <f t="shared" si="7"/>
        <v>0</v>
      </c>
      <c r="BW17" s="283">
        <f t="shared" si="7"/>
        <v>0</v>
      </c>
      <c r="BX17" s="283">
        <f t="shared" si="7"/>
        <v>0</v>
      </c>
      <c r="BY17" s="283">
        <f t="shared" si="7"/>
        <v>0</v>
      </c>
      <c r="BZ17" s="283">
        <f t="shared" si="7"/>
        <v>0</v>
      </c>
      <c r="CA17" s="283">
        <f t="shared" si="7"/>
        <v>0</v>
      </c>
      <c r="CB17" s="283">
        <f t="shared" si="7"/>
        <v>0</v>
      </c>
      <c r="CC17" s="283">
        <f t="shared" si="7"/>
        <v>0</v>
      </c>
      <c r="CD17" s="283">
        <f t="shared" si="7"/>
        <v>0</v>
      </c>
      <c r="CE17" s="283">
        <f t="shared" si="7"/>
        <v>0</v>
      </c>
      <c r="CF17" s="283">
        <f t="shared" si="7"/>
        <v>0</v>
      </c>
    </row>
    <row r="18" spans="2:84" s="699" customFormat="1" ht="12" customHeight="1" thickBot="1" x14ac:dyDescent="0.35">
      <c r="D18" s="780"/>
      <c r="E18" s="757"/>
      <c r="F18" s="757"/>
      <c r="G18" s="757"/>
      <c r="H18" s="757"/>
      <c r="I18" s="757"/>
      <c r="J18" s="757"/>
      <c r="K18" s="757"/>
      <c r="L18" s="757"/>
      <c r="M18" s="757"/>
      <c r="N18" s="757"/>
      <c r="O18" s="757"/>
      <c r="P18" s="757"/>
      <c r="Q18" s="757"/>
      <c r="R18" s="757"/>
      <c r="S18" s="757"/>
      <c r="T18" s="757"/>
      <c r="U18" s="757"/>
      <c r="V18" s="757"/>
      <c r="W18" s="757"/>
      <c r="X18" s="757"/>
      <c r="Y18" s="757"/>
      <c r="Z18" s="757"/>
      <c r="AA18" s="757"/>
      <c r="AB18" s="757"/>
      <c r="AC18" s="757"/>
      <c r="AD18" s="757"/>
      <c r="AE18" s="757"/>
      <c r="AF18" s="757"/>
      <c r="AG18" s="757"/>
      <c r="AH18" s="757"/>
      <c r="AI18" s="757"/>
      <c r="AJ18" s="757"/>
      <c r="AK18" s="757"/>
      <c r="AL18" s="757"/>
      <c r="AM18" s="757"/>
      <c r="AN18" s="757"/>
      <c r="AO18" s="757"/>
      <c r="AP18" s="757"/>
      <c r="AQ18" s="757"/>
      <c r="AR18" s="757"/>
      <c r="AS18" s="757"/>
      <c r="AT18" s="757"/>
      <c r="AU18" s="757"/>
      <c r="AV18" s="757"/>
      <c r="AW18" s="757"/>
      <c r="AX18" s="757"/>
      <c r="AY18" s="757"/>
      <c r="AZ18" s="757"/>
      <c r="BA18" s="757"/>
      <c r="BB18" s="757"/>
      <c r="BC18" s="757"/>
      <c r="BD18" s="757"/>
      <c r="BE18" s="757"/>
      <c r="BF18" s="757"/>
      <c r="BG18" s="757"/>
      <c r="BH18" s="757"/>
      <c r="BI18" s="757"/>
      <c r="BJ18" s="757"/>
      <c r="BK18" s="757"/>
      <c r="BL18" s="757"/>
      <c r="BM18" s="757"/>
      <c r="BN18" s="757"/>
      <c r="BO18" s="757"/>
      <c r="BP18" s="757"/>
      <c r="BQ18" s="757"/>
      <c r="BR18" s="757"/>
      <c r="BS18" s="757"/>
      <c r="BT18" s="757"/>
      <c r="BU18" s="757"/>
      <c r="BV18" s="757"/>
      <c r="BW18" s="757"/>
      <c r="BX18" s="757"/>
      <c r="BY18" s="757"/>
      <c r="BZ18" s="757"/>
      <c r="CA18" s="757"/>
      <c r="CB18" s="757"/>
      <c r="CC18" s="757"/>
      <c r="CD18" s="757"/>
      <c r="CE18" s="757"/>
      <c r="CF18" s="757"/>
    </row>
    <row r="19" spans="2:84" ht="31.9" customHeight="1" thickBot="1" x14ac:dyDescent="0.35">
      <c r="C19" s="940" t="s">
        <v>200</v>
      </c>
      <c r="D19" s="941"/>
      <c r="E19" s="288"/>
      <c r="F19" s="288"/>
      <c r="G19" s="288"/>
      <c r="H19" s="288">
        <f t="shared" ref="H19:BR19" si="8">+IF(H2=0,"",G19)</f>
        <v>0</v>
      </c>
      <c r="I19" s="288">
        <f t="shared" si="8"/>
        <v>0</v>
      </c>
      <c r="J19" s="288" t="s">
        <v>197</v>
      </c>
      <c r="K19" s="288" t="str">
        <f t="shared" si="8"/>
        <v>Recupera</v>
      </c>
      <c r="L19" s="288" t="str">
        <f t="shared" si="8"/>
        <v>Recupera</v>
      </c>
      <c r="M19" s="288" t="str">
        <f t="shared" si="8"/>
        <v>Recupera</v>
      </c>
      <c r="N19" s="288" t="str">
        <f t="shared" si="8"/>
        <v>Recupera</v>
      </c>
      <c r="O19" s="288" t="str">
        <f t="shared" si="8"/>
        <v>Recupera</v>
      </c>
      <c r="P19" s="288" t="str">
        <f t="shared" si="8"/>
        <v>Recupera</v>
      </c>
      <c r="Q19" s="288" t="str">
        <f t="shared" si="8"/>
        <v/>
      </c>
      <c r="R19" s="288" t="str">
        <f t="shared" si="8"/>
        <v/>
      </c>
      <c r="S19" s="288" t="str">
        <f t="shared" si="8"/>
        <v/>
      </c>
      <c r="T19" s="288" t="str">
        <f t="shared" si="8"/>
        <v/>
      </c>
      <c r="U19" s="288" t="str">
        <f t="shared" si="8"/>
        <v/>
      </c>
      <c r="V19" s="288" t="str">
        <f t="shared" si="8"/>
        <v/>
      </c>
      <c r="W19" s="288" t="str">
        <f t="shared" si="8"/>
        <v/>
      </c>
      <c r="X19" s="288" t="str">
        <f t="shared" si="8"/>
        <v/>
      </c>
      <c r="Y19" s="288" t="str">
        <f t="shared" si="8"/>
        <v/>
      </c>
      <c r="Z19" s="288" t="str">
        <f t="shared" si="8"/>
        <v/>
      </c>
      <c r="AA19" s="288" t="str">
        <f t="shared" si="8"/>
        <v/>
      </c>
      <c r="AB19" s="288" t="str">
        <f t="shared" si="8"/>
        <v/>
      </c>
      <c r="AC19" s="288" t="str">
        <f t="shared" si="8"/>
        <v/>
      </c>
      <c r="AD19" s="288" t="str">
        <f t="shared" si="8"/>
        <v/>
      </c>
      <c r="AE19" s="288" t="str">
        <f t="shared" si="8"/>
        <v/>
      </c>
      <c r="AF19" s="288" t="str">
        <f t="shared" si="8"/>
        <v/>
      </c>
      <c r="AG19" s="288" t="str">
        <f t="shared" si="8"/>
        <v/>
      </c>
      <c r="AH19" s="288" t="str">
        <f t="shared" si="8"/>
        <v/>
      </c>
      <c r="AI19" s="288" t="str">
        <f t="shared" si="8"/>
        <v/>
      </c>
      <c r="AJ19" s="288" t="str">
        <f t="shared" si="8"/>
        <v/>
      </c>
      <c r="AK19" s="288" t="str">
        <f t="shared" si="8"/>
        <v/>
      </c>
      <c r="AL19" s="288" t="str">
        <f t="shared" si="8"/>
        <v/>
      </c>
      <c r="AM19" s="288" t="str">
        <f t="shared" si="8"/>
        <v/>
      </c>
      <c r="AN19" s="288" t="str">
        <f t="shared" si="8"/>
        <v/>
      </c>
      <c r="AO19" s="288" t="str">
        <f t="shared" si="8"/>
        <v/>
      </c>
      <c r="AP19" s="288" t="str">
        <f t="shared" si="8"/>
        <v/>
      </c>
      <c r="AQ19" s="288" t="str">
        <f t="shared" si="8"/>
        <v/>
      </c>
      <c r="AR19" s="288" t="str">
        <f t="shared" si="8"/>
        <v/>
      </c>
      <c r="AS19" s="288" t="str">
        <f t="shared" si="8"/>
        <v/>
      </c>
      <c r="AT19" s="288" t="str">
        <f t="shared" si="8"/>
        <v/>
      </c>
      <c r="AU19" s="288" t="str">
        <f t="shared" si="8"/>
        <v/>
      </c>
      <c r="AV19" s="288" t="str">
        <f t="shared" si="8"/>
        <v/>
      </c>
      <c r="AW19" s="288" t="str">
        <f t="shared" si="8"/>
        <v/>
      </c>
      <c r="AX19" s="288" t="str">
        <f t="shared" si="8"/>
        <v/>
      </c>
      <c r="AY19" s="288" t="str">
        <f t="shared" si="8"/>
        <v/>
      </c>
      <c r="AZ19" s="288" t="str">
        <f t="shared" si="8"/>
        <v/>
      </c>
      <c r="BA19" s="288" t="str">
        <f t="shared" si="8"/>
        <v/>
      </c>
      <c r="BB19" s="288" t="str">
        <f t="shared" si="8"/>
        <v/>
      </c>
      <c r="BC19" s="288" t="str">
        <f t="shared" si="8"/>
        <v/>
      </c>
      <c r="BD19" s="288" t="str">
        <f t="shared" si="8"/>
        <v/>
      </c>
      <c r="BE19" s="288" t="str">
        <f t="shared" si="8"/>
        <v/>
      </c>
      <c r="BF19" s="288" t="str">
        <f t="shared" si="8"/>
        <v/>
      </c>
      <c r="BG19" s="288" t="str">
        <f t="shared" si="8"/>
        <v/>
      </c>
      <c r="BH19" s="288" t="str">
        <f t="shared" si="8"/>
        <v/>
      </c>
      <c r="BI19" s="288" t="str">
        <f t="shared" si="8"/>
        <v/>
      </c>
      <c r="BJ19" s="288" t="str">
        <f t="shared" si="8"/>
        <v/>
      </c>
      <c r="BK19" s="288" t="str">
        <f t="shared" si="8"/>
        <v/>
      </c>
      <c r="BL19" s="288" t="str">
        <f t="shared" si="8"/>
        <v/>
      </c>
      <c r="BM19" s="288" t="str">
        <f t="shared" si="8"/>
        <v/>
      </c>
      <c r="BN19" s="288" t="str">
        <f t="shared" si="8"/>
        <v/>
      </c>
      <c r="BO19" s="288" t="str">
        <f t="shared" si="8"/>
        <v/>
      </c>
      <c r="BP19" s="288" t="str">
        <f t="shared" si="8"/>
        <v/>
      </c>
      <c r="BQ19" s="288" t="str">
        <f t="shared" si="8"/>
        <v/>
      </c>
      <c r="BR19" s="288" t="str">
        <f t="shared" si="8"/>
        <v/>
      </c>
      <c r="BS19" s="288" t="str">
        <f t="shared" ref="BS19:CF19" si="9">+IF(BS2=0,"",BR19)</f>
        <v/>
      </c>
      <c r="BT19" s="288" t="str">
        <f t="shared" si="9"/>
        <v/>
      </c>
      <c r="BU19" s="288" t="str">
        <f t="shared" si="9"/>
        <v/>
      </c>
      <c r="BV19" s="288" t="str">
        <f t="shared" si="9"/>
        <v/>
      </c>
      <c r="BW19" s="288" t="str">
        <f t="shared" si="9"/>
        <v/>
      </c>
      <c r="BX19" s="288" t="str">
        <f t="shared" si="9"/>
        <v/>
      </c>
      <c r="BY19" s="288" t="str">
        <f t="shared" si="9"/>
        <v/>
      </c>
      <c r="BZ19" s="288" t="str">
        <f t="shared" si="9"/>
        <v/>
      </c>
      <c r="CA19" s="288" t="str">
        <f t="shared" si="9"/>
        <v/>
      </c>
      <c r="CB19" s="288" t="str">
        <f t="shared" si="9"/>
        <v/>
      </c>
      <c r="CC19" s="288" t="str">
        <f t="shared" si="9"/>
        <v/>
      </c>
      <c r="CD19" s="288" t="str">
        <f t="shared" si="9"/>
        <v/>
      </c>
      <c r="CE19" s="288" t="str">
        <f t="shared" si="9"/>
        <v/>
      </c>
      <c r="CF19" s="288" t="str">
        <f t="shared" si="9"/>
        <v/>
      </c>
    </row>
    <row r="20" spans="2:84" s="699" customFormat="1" ht="12" customHeight="1" thickBot="1" x14ac:dyDescent="0.35">
      <c r="D20" s="781"/>
      <c r="E20" s="782"/>
      <c r="F20" s="782"/>
      <c r="G20" s="782"/>
      <c r="H20" s="782"/>
      <c r="I20" s="782"/>
      <c r="J20" s="782"/>
      <c r="K20" s="782"/>
      <c r="L20" s="782"/>
      <c r="M20" s="782"/>
      <c r="N20" s="782"/>
      <c r="O20" s="782"/>
      <c r="P20" s="782"/>
      <c r="Q20" s="782"/>
      <c r="R20" s="782"/>
      <c r="S20" s="782"/>
      <c r="T20" s="782"/>
      <c r="U20" s="782"/>
      <c r="V20" s="782"/>
      <c r="W20" s="782"/>
      <c r="X20" s="782"/>
      <c r="Y20" s="782"/>
      <c r="Z20" s="782"/>
      <c r="AA20" s="782"/>
      <c r="AB20" s="782"/>
      <c r="AC20" s="782"/>
      <c r="AD20" s="782"/>
      <c r="AE20" s="782"/>
      <c r="AF20" s="782"/>
      <c r="AG20" s="782"/>
      <c r="AH20" s="782"/>
      <c r="AI20" s="782"/>
      <c r="AJ20" s="782"/>
      <c r="AK20" s="782"/>
      <c r="AL20" s="782"/>
      <c r="AM20" s="782"/>
      <c r="AN20" s="782"/>
      <c r="AO20" s="782"/>
      <c r="AP20" s="782"/>
      <c r="AQ20" s="782"/>
      <c r="AR20" s="782"/>
      <c r="AS20" s="782"/>
      <c r="AT20" s="782"/>
      <c r="AU20" s="782"/>
      <c r="AV20" s="782"/>
      <c r="AW20" s="782"/>
      <c r="AX20" s="782"/>
      <c r="AY20" s="782"/>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row>
    <row r="21" spans="2:84" ht="16.149999999999999" customHeight="1" thickBot="1" x14ac:dyDescent="0.35">
      <c r="C21" s="989" t="s">
        <v>232</v>
      </c>
      <c r="D21" s="268" t="s">
        <v>226</v>
      </c>
      <c r="E21" s="289"/>
      <c r="F21" s="289"/>
      <c r="G21" s="289"/>
      <c r="H21" s="289"/>
      <c r="I21" s="289"/>
      <c r="J21" s="289"/>
      <c r="K21" s="289"/>
      <c r="L21" s="289"/>
      <c r="M21" s="289"/>
      <c r="N21" s="289"/>
      <c r="O21" s="289"/>
      <c r="P21" s="289"/>
      <c r="Q21" s="289"/>
      <c r="R21" s="289"/>
      <c r="S21" s="289"/>
      <c r="T21" s="289"/>
      <c r="U21" s="289"/>
      <c r="V21" s="289"/>
      <c r="W21" s="289"/>
      <c r="X21" s="289"/>
      <c r="Y21" s="289"/>
      <c r="Z21" s="289"/>
      <c r="AA21" s="289"/>
      <c r="AB21" s="289"/>
      <c r="AC21" s="289"/>
      <c r="AD21" s="289"/>
      <c r="AE21" s="289"/>
      <c r="AF21" s="289"/>
      <c r="AG21" s="289"/>
      <c r="AH21" s="289"/>
      <c r="AI21" s="289"/>
      <c r="AJ21" s="289"/>
      <c r="AK21" s="289"/>
      <c r="AL21" s="289"/>
      <c r="AM21" s="289"/>
      <c r="AN21" s="289"/>
      <c r="AO21" s="289"/>
      <c r="AP21" s="289"/>
      <c r="AQ21" s="289"/>
      <c r="AR21" s="289"/>
      <c r="AS21" s="289"/>
      <c r="AT21" s="289"/>
      <c r="AU21" s="289"/>
      <c r="AV21" s="289"/>
      <c r="AW21" s="289"/>
      <c r="AX21" s="289"/>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row>
    <row r="22" spans="2:84" ht="16.149999999999999" customHeight="1" thickBot="1" x14ac:dyDescent="0.35">
      <c r="C22" s="989"/>
      <c r="D22" s="268" t="s">
        <v>227</v>
      </c>
      <c r="E22" s="289"/>
      <c r="F22" s="289"/>
      <c r="G22" s="289"/>
      <c r="H22" s="289"/>
      <c r="I22" s="289"/>
      <c r="J22" s="289"/>
      <c r="K22" s="289"/>
      <c r="L22" s="289"/>
      <c r="M22" s="289"/>
      <c r="N22" s="289"/>
      <c r="O22" s="289"/>
      <c r="P22" s="289"/>
      <c r="Q22" s="289"/>
      <c r="R22" s="289"/>
      <c r="S22" s="289"/>
      <c r="T22" s="289"/>
      <c r="U22" s="289"/>
      <c r="V22" s="289"/>
      <c r="W22" s="289"/>
      <c r="X22" s="289"/>
      <c r="Y22" s="289"/>
      <c r="Z22" s="289"/>
      <c r="AA22" s="289"/>
      <c r="AB22" s="289"/>
      <c r="AC22" s="289"/>
      <c r="AD22" s="289"/>
      <c r="AE22" s="289"/>
      <c r="AF22" s="289"/>
      <c r="AG22" s="289"/>
      <c r="AH22" s="289"/>
      <c r="AI22" s="289"/>
      <c r="AJ22" s="289"/>
      <c r="AK22" s="289"/>
      <c r="AL22" s="289"/>
      <c r="AM22" s="289"/>
      <c r="AN22" s="289"/>
      <c r="AO22" s="289"/>
      <c r="AP22" s="289"/>
      <c r="AQ22" s="289"/>
      <c r="AR22" s="289"/>
      <c r="AS22" s="289"/>
      <c r="AT22" s="289"/>
      <c r="AU22" s="289"/>
      <c r="AV22" s="289"/>
      <c r="AW22" s="289"/>
      <c r="AX22" s="289"/>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row>
    <row r="23" spans="2:84" ht="16.149999999999999" customHeight="1" thickBot="1" x14ac:dyDescent="0.35">
      <c r="C23" s="989"/>
      <c r="D23" s="268" t="s">
        <v>233</v>
      </c>
      <c r="E23" s="289"/>
      <c r="F23" s="289"/>
      <c r="G23" s="289"/>
      <c r="H23" s="289"/>
      <c r="I23" s="289"/>
      <c r="J23" s="289"/>
      <c r="K23" s="289"/>
      <c r="L23" s="289"/>
      <c r="M23" s="289"/>
      <c r="N23" s="289"/>
      <c r="O23" s="289"/>
      <c r="P23" s="289"/>
      <c r="Q23" s="289"/>
      <c r="R23" s="289"/>
      <c r="S23" s="289"/>
      <c r="T23" s="289"/>
      <c r="U23" s="289"/>
      <c r="V23" s="289"/>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row>
    <row r="24" spans="2:84" ht="16.149999999999999" customHeight="1" thickBot="1" x14ac:dyDescent="0.35">
      <c r="C24" s="989"/>
      <c r="D24" s="268" t="s">
        <v>231</v>
      </c>
      <c r="E24" s="284" t="str">
        <f>+IF(E19='Base Datos'!$AE$6,'DECANTER 2'!E14*3.785*60/1000*'DECANTER 2'!E12,"")</f>
        <v/>
      </c>
      <c r="F24" s="284" t="str">
        <f>+IF(F19='Base Datos'!$AE$6,'DECANTER 2'!F14*3.785*60/1000*'DECANTER 2'!F12,"")</f>
        <v/>
      </c>
      <c r="G24" s="284" t="str">
        <f>+IF(G19='Base Datos'!$AE$6,'DECANTER 2'!G14*3.785*60/1000*'DECANTER 2'!G12,"")</f>
        <v/>
      </c>
      <c r="H24" s="284" t="str">
        <f>+IF(H19='Base Datos'!$AE$6,'DECANTER 2'!H14*3.785*60/1000*'DECANTER 2'!H12,"")</f>
        <v/>
      </c>
      <c r="I24" s="284" t="str">
        <f>+IF(I19='Base Datos'!$AE$6,'DECANTER 2'!I14*3.785*60/1000*'DECANTER 2'!I12,"")</f>
        <v/>
      </c>
      <c r="J24" s="284" t="str">
        <f>+IF(J19='Base Datos'!$AE$6,'DECANTER 2'!J14*3.785*60/1000*'DECANTER 2'!J12,"")</f>
        <v/>
      </c>
      <c r="K24" s="284" t="str">
        <f>+IF(K19='Base Datos'!$AE$6,'DECANTER 2'!K14*3.785*60/1000*'DECANTER 2'!K12,"")</f>
        <v/>
      </c>
      <c r="L24" s="284" t="str">
        <f>+IF(L19='Base Datos'!$AE$6,'DECANTER 2'!L14*3.785*60/1000*'DECANTER 2'!L12,"")</f>
        <v/>
      </c>
      <c r="M24" s="284" t="str">
        <f>+IF(M19='Base Datos'!$AE$6,'DECANTER 2'!M14*3.785*60/1000*'DECANTER 2'!M12,"")</f>
        <v/>
      </c>
      <c r="N24" s="284" t="str">
        <f>+IF(N19='Base Datos'!$AE$6,'DECANTER 2'!N14*3.785*60/1000*'DECANTER 2'!N12,"")</f>
        <v/>
      </c>
      <c r="O24" s="284" t="str">
        <f>+IF(O19='Base Datos'!$AE$6,'DECANTER 2'!O14*3.785*60/1000*'DECANTER 2'!O12,"")</f>
        <v/>
      </c>
      <c r="P24" s="284" t="str">
        <f>+IF(P19='Base Datos'!$AE$6,'DECANTER 2'!P14*3.785*60/1000*'DECANTER 2'!P12,"")</f>
        <v/>
      </c>
      <c r="Q24" s="284" t="str">
        <f>+IF(Q19='Base Datos'!$AE$6,'DECANTER 2'!Q14*3.785*60/1000*'DECANTER 2'!Q12,"")</f>
        <v/>
      </c>
      <c r="R24" s="284" t="str">
        <f>+IF(R19='Base Datos'!$AE$6,'DECANTER 2'!R14*3.785*60/1000*'DECANTER 2'!R12,"")</f>
        <v/>
      </c>
      <c r="S24" s="284" t="str">
        <f>+IF(S19='Base Datos'!$AE$6,'DECANTER 2'!S14*3.785*60/1000*'DECANTER 2'!S12,"")</f>
        <v/>
      </c>
      <c r="T24" s="284" t="str">
        <f>+IF(T19='Base Datos'!$AE$6,'DECANTER 2'!T14*3.785*60/1000*'DECANTER 2'!T12,"")</f>
        <v/>
      </c>
      <c r="U24" s="284" t="str">
        <f>+IF(U19='Base Datos'!$AE$6,'DECANTER 2'!U14*3.785*60/1000*'DECANTER 2'!U12,"")</f>
        <v/>
      </c>
      <c r="V24" s="284" t="str">
        <f>+IF(V19='Base Datos'!$AE$6,'DECANTER 2'!V14*3.785*60/1000*'DECANTER 2'!V12,"")</f>
        <v/>
      </c>
      <c r="W24" s="284" t="str">
        <f>+IF(W19='Base Datos'!$AE$6,'DECANTER 2'!W14*3.785*60/1000*'DECANTER 2'!W12,"")</f>
        <v/>
      </c>
      <c r="X24" s="284" t="str">
        <f>+IF(X19='Base Datos'!$AE$6,'DECANTER 2'!X14*3.785*60/1000*'DECANTER 2'!X12,"")</f>
        <v/>
      </c>
      <c r="Y24" s="284" t="str">
        <f>+IF(Y19='Base Datos'!$AE$6,'DECANTER 2'!Y14*3.785*60/1000*'DECANTER 2'!Y12,"")</f>
        <v/>
      </c>
      <c r="Z24" s="284" t="str">
        <f>+IF(Z19='Base Datos'!$AE$6,'DECANTER 2'!Z14*3.785*60/1000*'DECANTER 2'!Z12,"")</f>
        <v/>
      </c>
      <c r="AA24" s="284" t="str">
        <f>+IF(AA19='Base Datos'!$AE$6,'DECANTER 2'!AA14*3.785*60/1000*'DECANTER 2'!AA12,"")</f>
        <v/>
      </c>
      <c r="AB24" s="284" t="str">
        <f>+IF(AB19='Base Datos'!$AE$6,'DECANTER 2'!AB14*3.785*60/1000*'DECANTER 2'!AB12,"")</f>
        <v/>
      </c>
      <c r="AC24" s="284" t="str">
        <f>+IF(AC19='Base Datos'!$AE$6,'DECANTER 2'!AC14*3.785*60/1000*'DECANTER 2'!AC12,"")</f>
        <v/>
      </c>
      <c r="AD24" s="284" t="str">
        <f>+IF(AD19='Base Datos'!$AE$6,'DECANTER 2'!AD14*3.785*60/1000*'DECANTER 2'!AD12,"")</f>
        <v/>
      </c>
      <c r="AE24" s="284" t="str">
        <f>+IF(AE19='Base Datos'!$AE$6,'DECANTER 2'!AE14*3.785*60/1000*'DECANTER 2'!AE12,"")</f>
        <v/>
      </c>
      <c r="AF24" s="284" t="str">
        <f>+IF(AF19='Base Datos'!$AE$6,'DECANTER 2'!AF14*3.785*60/1000*'DECANTER 2'!AF12,"")</f>
        <v/>
      </c>
      <c r="AG24" s="284" t="str">
        <f>+IF(AG19='Base Datos'!$AE$6,'DECANTER 2'!AG14*3.785*60/1000*'DECANTER 2'!AG12,"")</f>
        <v/>
      </c>
      <c r="AH24" s="284" t="str">
        <f>+IF(AH19='Base Datos'!$AE$6,'DECANTER 2'!AH14*3.785*60/1000*'DECANTER 2'!AH12,"")</f>
        <v/>
      </c>
      <c r="AI24" s="284" t="str">
        <f>+IF(AI19='Base Datos'!$AE$6,'DECANTER 2'!AI14*3.785*60/1000*'DECANTER 2'!AI12,"")</f>
        <v/>
      </c>
      <c r="AJ24" s="284" t="str">
        <f>+IF(AJ19='Base Datos'!$AE$6,'DECANTER 2'!AJ14*3.785*60/1000*'DECANTER 2'!AJ12,"")</f>
        <v/>
      </c>
      <c r="AK24" s="284" t="str">
        <f>+IF(AK19='Base Datos'!$AE$6,'DECANTER 2'!AK14*3.785*60/1000*'DECANTER 2'!AK12,"")</f>
        <v/>
      </c>
      <c r="AL24" s="284" t="str">
        <f>+IF(AL19='Base Datos'!$AE$6,'DECANTER 2'!AL14*3.785*60/1000*'DECANTER 2'!AL12,"")</f>
        <v/>
      </c>
      <c r="AM24" s="284" t="str">
        <f>+IF(AM19='Base Datos'!$AE$6,'DECANTER 2'!AM14*3.785*60/1000*'DECANTER 2'!AM12,"")</f>
        <v/>
      </c>
      <c r="AN24" s="284" t="str">
        <f>+IF(AN19='Base Datos'!$AE$6,'DECANTER 2'!AN14*3.785*60/1000*'DECANTER 2'!AN12,"")</f>
        <v/>
      </c>
      <c r="AO24" s="284" t="str">
        <f>+IF(AO19='Base Datos'!$AE$6,'DECANTER 2'!AO14*3.785*60/1000*'DECANTER 2'!AO12,"")</f>
        <v/>
      </c>
      <c r="AP24" s="284" t="str">
        <f>+IF(AP19='Base Datos'!$AE$6,'DECANTER 2'!AP14*3.785*60/1000*'DECANTER 2'!AP12,"")</f>
        <v/>
      </c>
      <c r="AQ24" s="284" t="str">
        <f>+IF(AQ19='Base Datos'!$AE$6,'DECANTER 2'!AQ14*3.785*60/1000*'DECANTER 2'!AQ12,"")</f>
        <v/>
      </c>
      <c r="AR24" s="284" t="str">
        <f>+IF(AR19='Base Datos'!$AE$6,'DECANTER 2'!AR14*3.785*60/1000*'DECANTER 2'!AR12,"")</f>
        <v/>
      </c>
      <c r="AS24" s="284" t="str">
        <f>+IF(AS19='Base Datos'!$AE$6,'DECANTER 2'!AS14*3.785*60/1000*'DECANTER 2'!AS12,"")</f>
        <v/>
      </c>
      <c r="AT24" s="284" t="str">
        <f>+IF(AT19='Base Datos'!$AE$6,'DECANTER 2'!AT14*3.785*60/1000*'DECANTER 2'!AT12,"")</f>
        <v/>
      </c>
      <c r="AU24" s="284" t="str">
        <f>+IF(AU19='Base Datos'!$AE$6,'DECANTER 2'!AU14*3.785*60/1000*'DECANTER 2'!AU12,"")</f>
        <v/>
      </c>
      <c r="AV24" s="284" t="str">
        <f>+IF(AV19='Base Datos'!$AE$6,'DECANTER 2'!AV14*3.785*60/1000*'DECANTER 2'!AV12,"")</f>
        <v/>
      </c>
      <c r="AW24" s="284" t="str">
        <f>+IF(AW19='Base Datos'!$AE$6,'DECANTER 2'!AW14*3.785*60/1000*'DECANTER 2'!AW12,"")</f>
        <v/>
      </c>
      <c r="AX24" s="284" t="str">
        <f>+IF(AX19='Base Datos'!$AE$6,'DECANTER 2'!AX14*3.785*60/1000*'DECANTER 2'!AX12,"")</f>
        <v/>
      </c>
      <c r="AY24" s="284" t="str">
        <f>+IF(AY19='Base Datos'!$AE$6,'DECANTER 2'!AY14*3.785*60/1000*'DECANTER 2'!AY12,"")</f>
        <v/>
      </c>
      <c r="AZ24" s="284" t="str">
        <f>+IF(AZ19='Base Datos'!$AE$6,'DECANTER 2'!AZ14*3.785*60/1000*'DECANTER 2'!AZ12,"")</f>
        <v/>
      </c>
      <c r="BA24" s="284" t="str">
        <f>+IF(BA19='Base Datos'!$AE$6,'DECANTER 2'!BA14*3.785*60/1000*'DECANTER 2'!BA12,"")</f>
        <v/>
      </c>
      <c r="BB24" s="284" t="str">
        <f>+IF(BB19='Base Datos'!$AE$6,'DECANTER 2'!BB14*3.785*60/1000*'DECANTER 2'!BB12,"")</f>
        <v/>
      </c>
      <c r="BC24" s="284" t="str">
        <f>+IF(BC19='Base Datos'!$AE$6,'DECANTER 2'!BC14*3.785*60/1000*'DECANTER 2'!BC12,"")</f>
        <v/>
      </c>
      <c r="BD24" s="284" t="str">
        <f>+IF(BD19='Base Datos'!$AE$6,'DECANTER 2'!BD14*3.785*60/1000*'DECANTER 2'!BD12,"")</f>
        <v/>
      </c>
      <c r="BE24" s="284" t="str">
        <f>+IF(BE19='Base Datos'!$AE$6,'DECANTER 2'!BE14*3.785*60/1000*'DECANTER 2'!BE12,"")</f>
        <v/>
      </c>
      <c r="BF24" s="284" t="str">
        <f>+IF(BF19='Base Datos'!$AE$6,'DECANTER 2'!BF14*3.785*60/1000*'DECANTER 2'!BF12,"")</f>
        <v/>
      </c>
      <c r="BG24" s="284" t="str">
        <f>+IF(BG19='Base Datos'!$AE$6,'DECANTER 2'!BG14*3.785*60/1000*'DECANTER 2'!BG12,"")</f>
        <v/>
      </c>
      <c r="BH24" s="284" t="str">
        <f>+IF(BH19='Base Datos'!$AE$6,'DECANTER 2'!BH14*3.785*60/1000*'DECANTER 2'!BH12,"")</f>
        <v/>
      </c>
      <c r="BI24" s="284" t="str">
        <f>+IF(BI19='Base Datos'!$AE$6,'DECANTER 2'!BI14*3.785*60/1000*'DECANTER 2'!BI12,"")</f>
        <v/>
      </c>
      <c r="BJ24" s="284" t="str">
        <f>+IF(BJ19='Base Datos'!$AE$6,'DECANTER 2'!BJ14*3.785*60/1000*'DECANTER 2'!BJ12,"")</f>
        <v/>
      </c>
      <c r="BK24" s="284" t="str">
        <f>+IF(BK19='Base Datos'!$AE$6,'DECANTER 2'!BK14*3.785*60/1000*'DECANTER 2'!BK12,"")</f>
        <v/>
      </c>
      <c r="BL24" s="284" t="str">
        <f>+IF(BL19='Base Datos'!$AE$6,'DECANTER 2'!BL14*3.785*60/1000*'DECANTER 2'!BL12,"")</f>
        <v/>
      </c>
      <c r="BM24" s="284" t="str">
        <f>+IF(BM19='Base Datos'!$AE$6,'DECANTER 2'!BM14*3.785*60/1000*'DECANTER 2'!BM12,"")</f>
        <v/>
      </c>
      <c r="BN24" s="284" t="str">
        <f>+IF(BN19='Base Datos'!$AE$6,'DECANTER 2'!BN14*3.785*60/1000*'DECANTER 2'!BN12,"")</f>
        <v/>
      </c>
      <c r="BO24" s="284" t="str">
        <f>+IF(BO19='Base Datos'!$AE$6,'DECANTER 2'!BO14*3.785*60/1000*'DECANTER 2'!BO12,"")</f>
        <v/>
      </c>
      <c r="BP24" s="284" t="str">
        <f>+IF(BP19='Base Datos'!$AE$6,'DECANTER 2'!BP14*3.785*60/1000*'DECANTER 2'!BP12,"")</f>
        <v/>
      </c>
      <c r="BQ24" s="284" t="str">
        <f>+IF(BQ19='Base Datos'!$AE$6,'DECANTER 2'!BQ14*3.785*60/1000*'DECANTER 2'!BQ12,"")</f>
        <v/>
      </c>
      <c r="BR24" s="284" t="str">
        <f>+IF(BR19='Base Datos'!$AE$6,'DECANTER 2'!BR14*3.785*60/1000*'DECANTER 2'!BR12,"")</f>
        <v/>
      </c>
      <c r="BS24" s="284" t="str">
        <f>+IF(BS19='Base Datos'!$AE$6,'DECANTER 2'!BS14*3.785*60/1000*'DECANTER 2'!BS12,"")</f>
        <v/>
      </c>
      <c r="BT24" s="284" t="str">
        <f>+IF(BT19='Base Datos'!$AE$6,'DECANTER 2'!BT14*3.785*60/1000*'DECANTER 2'!BT12,"")</f>
        <v/>
      </c>
      <c r="BU24" s="284" t="str">
        <f>+IF(BU19='Base Datos'!$AE$6,'DECANTER 2'!BU14*3.785*60/1000*'DECANTER 2'!BU12,"")</f>
        <v/>
      </c>
      <c r="BV24" s="284" t="str">
        <f>+IF(BV19='Base Datos'!$AE$6,'DECANTER 2'!BV14*3.785*60/1000*'DECANTER 2'!BV12,"")</f>
        <v/>
      </c>
      <c r="BW24" s="284" t="str">
        <f>+IF(BW19='Base Datos'!$AE$6,'DECANTER 2'!BW14*3.785*60/1000*'DECANTER 2'!BW12,"")</f>
        <v/>
      </c>
      <c r="BX24" s="284" t="str">
        <f>+IF(BX19='Base Datos'!$AE$6,'DECANTER 2'!BX14*3.785*60/1000*'DECANTER 2'!BX12,"")</f>
        <v/>
      </c>
      <c r="BY24" s="284" t="str">
        <f>+IF(BY19='Base Datos'!$AE$6,'DECANTER 2'!BY14*3.785*60/1000*'DECANTER 2'!BY12,"")</f>
        <v/>
      </c>
      <c r="BZ24" s="284" t="str">
        <f>+IF(BZ19='Base Datos'!$AE$6,'DECANTER 2'!BZ14*3.785*60/1000*'DECANTER 2'!BZ12,"")</f>
        <v/>
      </c>
      <c r="CA24" s="284" t="str">
        <f>+IF(CA19='Base Datos'!$AE$6,'DECANTER 2'!CA14*3.785*60/1000*'DECANTER 2'!CA12,"")</f>
        <v/>
      </c>
      <c r="CB24" s="284" t="str">
        <f>+IF(CB19='Base Datos'!$AE$6,'DECANTER 2'!CB14*3.785*60/1000*'DECANTER 2'!CB12,"")</f>
        <v/>
      </c>
      <c r="CC24" s="284" t="str">
        <f>+IF(CC19='Base Datos'!$AE$6,'DECANTER 2'!CC14*3.785*60/1000*'DECANTER 2'!CC12,"")</f>
        <v/>
      </c>
      <c r="CD24" s="284" t="str">
        <f>+IF(CD19='Base Datos'!$AE$6,'DECANTER 2'!CD14*3.785*60/1000*'DECANTER 2'!CD12,"")</f>
        <v/>
      </c>
      <c r="CE24" s="284" t="str">
        <f>+IF(CE19='Base Datos'!$AE$6,'DECANTER 2'!CE14*3.785*60/1000*'DECANTER 2'!CE12,"")</f>
        <v/>
      </c>
      <c r="CF24" s="284" t="str">
        <f>+IF(CF19='Base Datos'!$AE$6,'DECANTER 2'!CF14*3.785*60/1000*'DECANTER 2'!CF12,"")</f>
        <v/>
      </c>
    </row>
    <row r="25" spans="2:84" s="699" customFormat="1" ht="12" customHeight="1" thickBot="1" x14ac:dyDescent="0.35">
      <c r="B25" s="700">
        <v>1</v>
      </c>
      <c r="D25" s="781"/>
      <c r="E25" s="701">
        <v>1</v>
      </c>
      <c r="F25" s="701">
        <v>2</v>
      </c>
      <c r="G25" s="701">
        <v>3</v>
      </c>
      <c r="H25" s="701">
        <v>4</v>
      </c>
      <c r="I25" s="701">
        <v>5</v>
      </c>
      <c r="J25" s="701">
        <v>6</v>
      </c>
      <c r="K25" s="701">
        <v>7</v>
      </c>
      <c r="L25" s="701">
        <v>8</v>
      </c>
      <c r="M25" s="701">
        <v>9</v>
      </c>
      <c r="N25" s="701">
        <v>10</v>
      </c>
      <c r="O25" s="701">
        <v>11</v>
      </c>
      <c r="P25" s="701">
        <v>12</v>
      </c>
      <c r="Q25" s="701">
        <v>13</v>
      </c>
      <c r="R25" s="701">
        <v>14</v>
      </c>
      <c r="S25" s="701">
        <v>15</v>
      </c>
      <c r="T25" s="701">
        <v>16</v>
      </c>
      <c r="U25" s="701">
        <v>17</v>
      </c>
      <c r="V25" s="701">
        <v>18</v>
      </c>
      <c r="W25" s="701">
        <v>19</v>
      </c>
      <c r="X25" s="701">
        <v>20</v>
      </c>
      <c r="Y25" s="701">
        <v>21</v>
      </c>
      <c r="Z25" s="701">
        <v>22</v>
      </c>
      <c r="AA25" s="701">
        <v>23</v>
      </c>
      <c r="AB25" s="701">
        <v>24</v>
      </c>
      <c r="AC25" s="701">
        <v>25</v>
      </c>
      <c r="AD25" s="701">
        <v>26</v>
      </c>
      <c r="AE25" s="701">
        <v>27</v>
      </c>
      <c r="AF25" s="701">
        <v>28</v>
      </c>
      <c r="AG25" s="701">
        <v>29</v>
      </c>
      <c r="AH25" s="701">
        <v>30</v>
      </c>
      <c r="AI25" s="701">
        <v>31</v>
      </c>
      <c r="AJ25" s="701">
        <v>32</v>
      </c>
      <c r="AK25" s="701">
        <v>33</v>
      </c>
      <c r="AL25" s="701">
        <v>34</v>
      </c>
      <c r="AM25" s="701">
        <v>35</v>
      </c>
      <c r="AN25" s="701">
        <v>36</v>
      </c>
      <c r="AO25" s="701">
        <v>37</v>
      </c>
      <c r="AP25" s="701">
        <v>38</v>
      </c>
      <c r="AQ25" s="701">
        <v>39</v>
      </c>
      <c r="AR25" s="701">
        <v>40</v>
      </c>
      <c r="AS25" s="701">
        <v>41</v>
      </c>
      <c r="AT25" s="701">
        <v>42</v>
      </c>
      <c r="AU25" s="701">
        <v>43</v>
      </c>
      <c r="AV25" s="701">
        <v>44</v>
      </c>
      <c r="AW25" s="701">
        <v>45</v>
      </c>
      <c r="AX25" s="701">
        <v>46</v>
      </c>
      <c r="AY25" s="701">
        <v>47</v>
      </c>
      <c r="AZ25" s="701">
        <v>48</v>
      </c>
      <c r="BA25" s="701">
        <v>49</v>
      </c>
      <c r="BB25" s="701">
        <v>50</v>
      </c>
      <c r="BC25" s="701">
        <v>51</v>
      </c>
      <c r="BD25" s="701">
        <v>52</v>
      </c>
      <c r="BE25" s="701">
        <v>53</v>
      </c>
      <c r="BF25" s="701">
        <v>54</v>
      </c>
      <c r="BG25" s="701">
        <v>55</v>
      </c>
      <c r="BH25" s="701">
        <v>56</v>
      </c>
      <c r="BI25" s="701">
        <v>57</v>
      </c>
      <c r="BJ25" s="701">
        <v>58</v>
      </c>
      <c r="BK25" s="701">
        <v>59</v>
      </c>
      <c r="BL25" s="701">
        <v>60</v>
      </c>
      <c r="BM25" s="701">
        <v>61</v>
      </c>
      <c r="BN25" s="701">
        <v>62</v>
      </c>
      <c r="BO25" s="701">
        <v>63</v>
      </c>
      <c r="BP25" s="701">
        <v>64</v>
      </c>
      <c r="BQ25" s="701">
        <v>65</v>
      </c>
      <c r="BR25" s="701">
        <v>66</v>
      </c>
      <c r="BS25" s="701">
        <v>67</v>
      </c>
      <c r="BT25" s="701">
        <v>68</v>
      </c>
      <c r="BU25" s="701">
        <v>69</v>
      </c>
      <c r="BV25" s="701">
        <v>70</v>
      </c>
      <c r="BW25" s="701">
        <v>71</v>
      </c>
      <c r="BX25" s="701">
        <v>72</v>
      </c>
      <c r="BY25" s="701">
        <v>73</v>
      </c>
      <c r="BZ25" s="701">
        <v>74</v>
      </c>
      <c r="CA25" s="701">
        <v>75</v>
      </c>
      <c r="CB25" s="701">
        <v>76</v>
      </c>
      <c r="CC25" s="701">
        <v>77</v>
      </c>
      <c r="CD25" s="701">
        <v>78</v>
      </c>
      <c r="CE25" s="701">
        <v>79</v>
      </c>
      <c r="CF25" s="701">
        <v>80</v>
      </c>
    </row>
    <row r="26" spans="2:84" ht="15" customHeight="1" thickBot="1" x14ac:dyDescent="0.35">
      <c r="B26" s="700">
        <v>2</v>
      </c>
      <c r="C26" s="972" t="s">
        <v>189</v>
      </c>
      <c r="D26" s="268" t="s">
        <v>228</v>
      </c>
      <c r="E26" s="250"/>
      <c r="F26" s="250"/>
      <c r="G26" s="250"/>
      <c r="H26" s="250"/>
      <c r="I26" s="250"/>
      <c r="J26" s="250">
        <v>1700</v>
      </c>
      <c r="K26" s="212">
        <v>1700</v>
      </c>
      <c r="L26" s="250">
        <v>1720</v>
      </c>
      <c r="M26" s="250">
        <v>1720</v>
      </c>
      <c r="N26" s="250">
        <v>1720</v>
      </c>
      <c r="O26" s="250"/>
      <c r="P26" s="250"/>
      <c r="Q26" s="250"/>
      <c r="R26" s="250"/>
      <c r="S26" s="250"/>
      <c r="T26" s="250"/>
      <c r="U26" s="250"/>
      <c r="V26" s="250"/>
      <c r="W26" s="250"/>
      <c r="X26" s="250"/>
      <c r="Y26" s="250"/>
      <c r="Z26" s="250"/>
      <c r="AA26" s="250"/>
      <c r="AB26" s="250"/>
      <c r="AC26" s="250"/>
      <c r="AD26" s="250"/>
      <c r="AE26" s="250"/>
      <c r="AF26" s="250"/>
      <c r="AG26" s="250"/>
      <c r="AH26" s="250"/>
      <c r="AI26" s="250"/>
      <c r="AJ26" s="250"/>
      <c r="AK26" s="250"/>
      <c r="AL26" s="250"/>
      <c r="AM26" s="250"/>
      <c r="AN26" s="250"/>
      <c r="AO26" s="250"/>
      <c r="AP26" s="250"/>
      <c r="AQ26" s="250"/>
      <c r="AR26" s="250"/>
      <c r="AS26" s="250"/>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c r="BW26" s="250"/>
      <c r="BX26" s="250"/>
      <c r="BY26" s="250"/>
      <c r="BZ26" s="250"/>
      <c r="CA26" s="250"/>
      <c r="CB26" s="250"/>
      <c r="CC26" s="250"/>
      <c r="CD26" s="250"/>
      <c r="CE26" s="250"/>
      <c r="CF26" s="250"/>
    </row>
    <row r="27" spans="2:84" ht="15" customHeight="1" thickBot="1" x14ac:dyDescent="0.35">
      <c r="B27" s="700">
        <v>3</v>
      </c>
      <c r="C27" s="972"/>
      <c r="D27" s="268" t="s">
        <v>229</v>
      </c>
      <c r="E27" s="250"/>
      <c r="F27" s="250"/>
      <c r="G27" s="250"/>
      <c r="H27" s="250"/>
      <c r="I27" s="250"/>
      <c r="J27" s="250">
        <v>1190</v>
      </c>
      <c r="K27" s="212">
        <v>1200</v>
      </c>
      <c r="L27" s="250">
        <v>1200</v>
      </c>
      <c r="M27" s="250">
        <v>1200</v>
      </c>
      <c r="N27" s="250">
        <v>1200</v>
      </c>
      <c r="O27" s="250"/>
      <c r="P27" s="250"/>
      <c r="Q27" s="250"/>
      <c r="R27" s="250"/>
      <c r="S27" s="250"/>
      <c r="T27" s="250"/>
      <c r="U27" s="250"/>
      <c r="V27" s="250"/>
      <c r="W27" s="250"/>
      <c r="X27" s="250"/>
      <c r="Y27" s="250"/>
      <c r="Z27" s="250"/>
      <c r="AA27" s="250"/>
      <c r="AB27" s="250"/>
      <c r="AC27" s="250"/>
      <c r="AD27" s="250"/>
      <c r="AE27" s="250"/>
      <c r="AF27" s="250"/>
      <c r="AG27" s="250"/>
      <c r="AH27" s="250"/>
      <c r="AI27" s="250"/>
      <c r="AJ27" s="250"/>
      <c r="AK27" s="250"/>
      <c r="AL27" s="250"/>
      <c r="AM27" s="250"/>
      <c r="AN27" s="250"/>
      <c r="AO27" s="250"/>
      <c r="AP27" s="250"/>
      <c r="AQ27" s="250"/>
      <c r="AR27" s="250"/>
      <c r="AS27" s="250"/>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c r="BW27" s="250"/>
      <c r="BX27" s="250"/>
      <c r="BY27" s="250"/>
      <c r="BZ27" s="250"/>
      <c r="CA27" s="250"/>
      <c r="CB27" s="250"/>
      <c r="CC27" s="250"/>
      <c r="CD27" s="250"/>
      <c r="CE27" s="250"/>
      <c r="CF27" s="250"/>
    </row>
    <row r="28" spans="2:84" ht="15" customHeight="1" thickBot="1" x14ac:dyDescent="0.35">
      <c r="B28" s="700">
        <v>4</v>
      </c>
      <c r="C28" s="972"/>
      <c r="D28" s="268" t="s">
        <v>230</v>
      </c>
      <c r="E28" s="250"/>
      <c r="F28" s="250"/>
      <c r="G28" s="250"/>
      <c r="H28" s="250"/>
      <c r="I28" s="250"/>
      <c r="J28" s="250">
        <v>2700</v>
      </c>
      <c r="K28" s="250">
        <v>2700</v>
      </c>
      <c r="L28" s="250">
        <v>2700</v>
      </c>
      <c r="M28" s="250">
        <v>2700</v>
      </c>
      <c r="N28" s="250">
        <v>2700</v>
      </c>
      <c r="O28" s="250"/>
      <c r="P28" s="250"/>
      <c r="Q28" s="250"/>
      <c r="R28" s="250"/>
      <c r="S28" s="250"/>
      <c r="T28" s="250"/>
      <c r="U28" s="250"/>
      <c r="V28" s="250"/>
      <c r="W28" s="250"/>
      <c r="X28" s="250"/>
      <c r="Y28" s="250"/>
      <c r="Z28" s="250"/>
      <c r="AA28" s="250"/>
      <c r="AB28" s="250"/>
      <c r="AC28" s="250"/>
      <c r="AD28" s="250"/>
      <c r="AE28" s="250"/>
      <c r="AF28" s="250"/>
      <c r="AG28" s="250"/>
      <c r="AH28" s="250"/>
      <c r="AI28" s="250"/>
      <c r="AJ28" s="250"/>
      <c r="AK28" s="250"/>
      <c r="AL28" s="250"/>
      <c r="AM28" s="250"/>
      <c r="AN28" s="250"/>
      <c r="AO28" s="250"/>
      <c r="AP28" s="250"/>
      <c r="AQ28" s="250"/>
      <c r="AR28" s="250"/>
      <c r="AS28" s="250"/>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c r="BW28" s="250"/>
      <c r="BX28" s="250"/>
      <c r="BY28" s="250"/>
      <c r="BZ28" s="250"/>
      <c r="CA28" s="250"/>
      <c r="CB28" s="250"/>
      <c r="CC28" s="250"/>
      <c r="CD28" s="250"/>
      <c r="CE28" s="250"/>
      <c r="CF28" s="250"/>
    </row>
    <row r="29" spans="2:84" s="699" customFormat="1" ht="12" customHeight="1" thickBot="1" x14ac:dyDescent="0.35">
      <c r="B29" s="700">
        <v>1</v>
      </c>
      <c r="C29" s="755"/>
      <c r="D29" s="779"/>
      <c r="E29" s="701">
        <v>1</v>
      </c>
      <c r="F29" s="701">
        <v>2</v>
      </c>
      <c r="G29" s="701">
        <v>3</v>
      </c>
      <c r="H29" s="701">
        <v>4</v>
      </c>
      <c r="I29" s="701">
        <v>5</v>
      </c>
      <c r="J29" s="701">
        <v>6</v>
      </c>
      <c r="K29" s="701">
        <v>7</v>
      </c>
      <c r="L29" s="701">
        <v>8</v>
      </c>
      <c r="M29" s="701">
        <v>9</v>
      </c>
      <c r="N29" s="701">
        <v>10</v>
      </c>
      <c r="O29" s="701">
        <v>11</v>
      </c>
      <c r="P29" s="701">
        <v>12</v>
      </c>
      <c r="Q29" s="701">
        <v>13</v>
      </c>
      <c r="R29" s="701">
        <v>14</v>
      </c>
      <c r="S29" s="701">
        <v>15</v>
      </c>
      <c r="T29" s="701">
        <v>16</v>
      </c>
      <c r="U29" s="701">
        <v>17</v>
      </c>
      <c r="V29" s="701">
        <v>18</v>
      </c>
      <c r="W29" s="701">
        <v>19</v>
      </c>
      <c r="X29" s="701">
        <v>20</v>
      </c>
      <c r="Y29" s="701">
        <v>21</v>
      </c>
      <c r="Z29" s="701">
        <v>22</v>
      </c>
      <c r="AA29" s="701">
        <v>23</v>
      </c>
      <c r="AB29" s="701">
        <v>24</v>
      </c>
      <c r="AC29" s="701">
        <v>25</v>
      </c>
      <c r="AD29" s="701">
        <v>26</v>
      </c>
      <c r="AE29" s="701">
        <v>27</v>
      </c>
      <c r="AF29" s="701">
        <v>28</v>
      </c>
      <c r="AG29" s="701">
        <v>29</v>
      </c>
      <c r="AH29" s="701">
        <v>30</v>
      </c>
      <c r="AI29" s="701">
        <v>31</v>
      </c>
      <c r="AJ29" s="701">
        <v>32</v>
      </c>
      <c r="AK29" s="701">
        <v>33</v>
      </c>
      <c r="AL29" s="701">
        <v>34</v>
      </c>
      <c r="AM29" s="701">
        <v>35</v>
      </c>
      <c r="AN29" s="701">
        <v>36</v>
      </c>
      <c r="AO29" s="701">
        <v>37</v>
      </c>
      <c r="AP29" s="701">
        <v>38</v>
      </c>
      <c r="AQ29" s="701">
        <v>39</v>
      </c>
      <c r="AR29" s="701">
        <v>40</v>
      </c>
      <c r="AS29" s="701">
        <v>41</v>
      </c>
      <c r="AT29" s="701">
        <v>42</v>
      </c>
      <c r="AU29" s="701">
        <v>43</v>
      </c>
      <c r="AV29" s="701">
        <v>44</v>
      </c>
      <c r="AW29" s="701">
        <v>45</v>
      </c>
      <c r="AX29" s="701">
        <v>46</v>
      </c>
      <c r="AY29" s="701">
        <v>47</v>
      </c>
      <c r="AZ29" s="701">
        <v>48</v>
      </c>
      <c r="BA29" s="701">
        <v>49</v>
      </c>
      <c r="BB29" s="701">
        <v>50</v>
      </c>
      <c r="BC29" s="701">
        <v>51</v>
      </c>
      <c r="BD29" s="701">
        <v>52</v>
      </c>
      <c r="BE29" s="701">
        <v>53</v>
      </c>
      <c r="BF29" s="701">
        <v>54</v>
      </c>
      <c r="BG29" s="701">
        <v>55</v>
      </c>
      <c r="BH29" s="701">
        <v>56</v>
      </c>
      <c r="BI29" s="701">
        <v>57</v>
      </c>
      <c r="BJ29" s="701">
        <v>58</v>
      </c>
      <c r="BK29" s="701">
        <v>59</v>
      </c>
      <c r="BL29" s="701">
        <v>60</v>
      </c>
      <c r="BM29" s="701">
        <v>61</v>
      </c>
      <c r="BN29" s="701">
        <v>62</v>
      </c>
      <c r="BO29" s="701">
        <v>63</v>
      </c>
      <c r="BP29" s="701">
        <v>64</v>
      </c>
      <c r="BQ29" s="701">
        <v>65</v>
      </c>
      <c r="BR29" s="701">
        <v>66</v>
      </c>
      <c r="BS29" s="701">
        <v>67</v>
      </c>
      <c r="BT29" s="701">
        <v>68</v>
      </c>
      <c r="BU29" s="701">
        <v>69</v>
      </c>
      <c r="BV29" s="701">
        <v>70</v>
      </c>
      <c r="BW29" s="701">
        <v>71</v>
      </c>
      <c r="BX29" s="701">
        <v>72</v>
      </c>
      <c r="BY29" s="701">
        <v>73</v>
      </c>
      <c r="BZ29" s="701">
        <v>74</v>
      </c>
      <c r="CA29" s="701">
        <v>75</v>
      </c>
      <c r="CB29" s="701">
        <v>76</v>
      </c>
      <c r="CC29" s="701">
        <v>77</v>
      </c>
      <c r="CD29" s="701">
        <v>78</v>
      </c>
      <c r="CE29" s="701">
        <v>79</v>
      </c>
      <c r="CF29" s="701">
        <v>80</v>
      </c>
    </row>
    <row r="30" spans="2:84" ht="15" customHeight="1" thickBot="1" x14ac:dyDescent="0.35">
      <c r="B30" s="700">
        <v>2</v>
      </c>
      <c r="C30" s="993" t="s">
        <v>201</v>
      </c>
      <c r="D30" s="263" t="s">
        <v>163</v>
      </c>
      <c r="E30" s="212"/>
      <c r="F30" s="212"/>
      <c r="G30" s="212"/>
      <c r="H30" s="212"/>
      <c r="I30" s="212"/>
      <c r="J30" s="212">
        <v>10</v>
      </c>
      <c r="K30" s="212">
        <v>10</v>
      </c>
      <c r="L30" s="212">
        <v>10</v>
      </c>
      <c r="M30" s="212">
        <v>10</v>
      </c>
      <c r="N30" s="212">
        <v>10</v>
      </c>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c r="AT30" s="212"/>
      <c r="AU30" s="212"/>
      <c r="AV30" s="212"/>
      <c r="AW30" s="212"/>
      <c r="AX30" s="212"/>
      <c r="AY30" s="212"/>
      <c r="AZ30" s="212"/>
      <c r="BA30" s="212"/>
      <c r="BB30" s="212"/>
      <c r="BC30" s="212"/>
      <c r="BD30" s="212"/>
      <c r="BE30" s="212"/>
      <c r="BF30" s="212"/>
      <c r="BG30" s="212"/>
      <c r="BH30" s="212"/>
      <c r="BI30" s="212"/>
      <c r="BJ30" s="212"/>
      <c r="BK30" s="212"/>
      <c r="BL30" s="212"/>
      <c r="BM30" s="212"/>
      <c r="BN30" s="212"/>
      <c r="BO30" s="212"/>
      <c r="BP30" s="212"/>
      <c r="BQ30" s="212"/>
      <c r="BR30" s="212"/>
      <c r="BS30" s="212"/>
      <c r="BT30" s="212"/>
      <c r="BU30" s="212"/>
      <c r="BV30" s="212"/>
      <c r="BW30" s="212"/>
      <c r="BX30" s="212"/>
      <c r="BY30" s="212"/>
      <c r="BZ30" s="212"/>
      <c r="CA30" s="212"/>
      <c r="CB30" s="212"/>
      <c r="CC30" s="212"/>
      <c r="CD30" s="212"/>
      <c r="CE30" s="212"/>
      <c r="CF30" s="212"/>
    </row>
    <row r="31" spans="2:84" ht="15" customHeight="1" thickBot="1" x14ac:dyDescent="0.35">
      <c r="B31" s="700">
        <v>3</v>
      </c>
      <c r="C31" s="993"/>
      <c r="D31" s="263" t="s">
        <v>162</v>
      </c>
      <c r="E31" s="212"/>
      <c r="F31" s="212"/>
      <c r="G31" s="212"/>
      <c r="H31" s="212"/>
      <c r="I31" s="212"/>
      <c r="J31" s="212">
        <v>32</v>
      </c>
      <c r="K31" s="212">
        <v>30</v>
      </c>
      <c r="L31" s="212">
        <v>31</v>
      </c>
      <c r="M31" s="212">
        <v>31</v>
      </c>
      <c r="N31" s="212">
        <v>32</v>
      </c>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c r="AT31" s="212"/>
      <c r="AU31" s="212"/>
      <c r="AV31" s="212"/>
      <c r="AW31" s="212"/>
      <c r="AX31" s="212"/>
      <c r="AY31" s="212"/>
      <c r="AZ31" s="212"/>
      <c r="BA31" s="212"/>
      <c r="BB31" s="212"/>
      <c r="BC31" s="212"/>
      <c r="BD31" s="212"/>
      <c r="BE31" s="212"/>
      <c r="BF31" s="212"/>
      <c r="BG31" s="212"/>
      <c r="BH31" s="212"/>
      <c r="BI31" s="212"/>
      <c r="BJ31" s="212"/>
      <c r="BK31" s="212"/>
      <c r="BL31" s="212"/>
      <c r="BM31" s="212"/>
      <c r="BN31" s="212"/>
      <c r="BO31" s="212"/>
      <c r="BP31" s="212"/>
      <c r="BQ31" s="212"/>
      <c r="BR31" s="212"/>
      <c r="BS31" s="212"/>
      <c r="BT31" s="212"/>
      <c r="BU31" s="212"/>
      <c r="BV31" s="212"/>
      <c r="BW31" s="212"/>
      <c r="BX31" s="212"/>
      <c r="BY31" s="212"/>
      <c r="BZ31" s="212"/>
      <c r="CA31" s="212"/>
      <c r="CB31" s="212"/>
      <c r="CC31" s="212"/>
      <c r="CD31" s="212"/>
      <c r="CE31" s="212"/>
      <c r="CF31" s="212"/>
    </row>
    <row r="32" spans="2:84" ht="15" customHeight="1" thickBot="1" x14ac:dyDescent="0.35">
      <c r="B32" s="700">
        <v>4</v>
      </c>
      <c r="C32" s="993"/>
      <c r="D32" s="263" t="s">
        <v>198</v>
      </c>
      <c r="E32" s="197">
        <f>IF(SUM(E30:E31)=0,0,100-SUM(E30:E31))</f>
        <v>0</v>
      </c>
      <c r="F32" s="197">
        <f t="shared" ref="F32:BQ32" si="10">IF(SUM(F30:F31)=0,0,100-SUM(F30:F31))</f>
        <v>0</v>
      </c>
      <c r="G32" s="197">
        <f t="shared" si="10"/>
        <v>0</v>
      </c>
      <c r="H32" s="197">
        <f t="shared" si="10"/>
        <v>0</v>
      </c>
      <c r="I32" s="197">
        <f t="shared" si="10"/>
        <v>0</v>
      </c>
      <c r="J32" s="197">
        <f t="shared" si="10"/>
        <v>58</v>
      </c>
      <c r="K32" s="197">
        <f t="shared" si="10"/>
        <v>60</v>
      </c>
      <c r="L32" s="197">
        <f t="shared" si="10"/>
        <v>59</v>
      </c>
      <c r="M32" s="197">
        <f t="shared" si="10"/>
        <v>59</v>
      </c>
      <c r="N32" s="197">
        <f t="shared" si="10"/>
        <v>58</v>
      </c>
      <c r="O32" s="197">
        <f t="shared" si="10"/>
        <v>0</v>
      </c>
      <c r="P32" s="197">
        <f t="shared" si="10"/>
        <v>0</v>
      </c>
      <c r="Q32" s="197">
        <f t="shared" si="10"/>
        <v>0</v>
      </c>
      <c r="R32" s="197">
        <f t="shared" si="10"/>
        <v>0</v>
      </c>
      <c r="S32" s="197">
        <f t="shared" si="10"/>
        <v>0</v>
      </c>
      <c r="T32" s="197">
        <f t="shared" si="10"/>
        <v>0</v>
      </c>
      <c r="U32" s="197">
        <f t="shared" si="10"/>
        <v>0</v>
      </c>
      <c r="V32" s="197">
        <f t="shared" si="10"/>
        <v>0</v>
      </c>
      <c r="W32" s="197">
        <f t="shared" si="10"/>
        <v>0</v>
      </c>
      <c r="X32" s="197">
        <f t="shared" si="10"/>
        <v>0</v>
      </c>
      <c r="Y32" s="197">
        <f t="shared" si="10"/>
        <v>0</v>
      </c>
      <c r="Z32" s="197">
        <f t="shared" si="10"/>
        <v>0</v>
      </c>
      <c r="AA32" s="197">
        <f t="shared" si="10"/>
        <v>0</v>
      </c>
      <c r="AB32" s="197">
        <f t="shared" si="10"/>
        <v>0</v>
      </c>
      <c r="AC32" s="197">
        <f t="shared" si="10"/>
        <v>0</v>
      </c>
      <c r="AD32" s="197">
        <f t="shared" si="10"/>
        <v>0</v>
      </c>
      <c r="AE32" s="197">
        <f t="shared" si="10"/>
        <v>0</v>
      </c>
      <c r="AF32" s="197">
        <f t="shared" si="10"/>
        <v>0</v>
      </c>
      <c r="AG32" s="197">
        <f t="shared" si="10"/>
        <v>0</v>
      </c>
      <c r="AH32" s="197">
        <f t="shared" si="10"/>
        <v>0</v>
      </c>
      <c r="AI32" s="197">
        <f t="shared" si="10"/>
        <v>0</v>
      </c>
      <c r="AJ32" s="197">
        <f t="shared" si="10"/>
        <v>0</v>
      </c>
      <c r="AK32" s="197">
        <f t="shared" si="10"/>
        <v>0</v>
      </c>
      <c r="AL32" s="197">
        <f t="shared" si="10"/>
        <v>0</v>
      </c>
      <c r="AM32" s="197">
        <f t="shared" si="10"/>
        <v>0</v>
      </c>
      <c r="AN32" s="197">
        <f t="shared" si="10"/>
        <v>0</v>
      </c>
      <c r="AO32" s="197">
        <f t="shared" si="10"/>
        <v>0</v>
      </c>
      <c r="AP32" s="197">
        <f t="shared" si="10"/>
        <v>0</v>
      </c>
      <c r="AQ32" s="197">
        <f t="shared" si="10"/>
        <v>0</v>
      </c>
      <c r="AR32" s="197">
        <f t="shared" si="10"/>
        <v>0</v>
      </c>
      <c r="AS32" s="197">
        <f t="shared" si="10"/>
        <v>0</v>
      </c>
      <c r="AT32" s="197">
        <f t="shared" si="10"/>
        <v>0</v>
      </c>
      <c r="AU32" s="197">
        <f t="shared" si="10"/>
        <v>0</v>
      </c>
      <c r="AV32" s="197">
        <f t="shared" si="10"/>
        <v>0</v>
      </c>
      <c r="AW32" s="197">
        <f t="shared" si="10"/>
        <v>0</v>
      </c>
      <c r="AX32" s="197">
        <f t="shared" si="10"/>
        <v>0</v>
      </c>
      <c r="AY32" s="197">
        <f t="shared" si="10"/>
        <v>0</v>
      </c>
      <c r="AZ32" s="197">
        <f t="shared" si="10"/>
        <v>0</v>
      </c>
      <c r="BA32" s="197">
        <f t="shared" si="10"/>
        <v>0</v>
      </c>
      <c r="BB32" s="197">
        <f t="shared" si="10"/>
        <v>0</v>
      </c>
      <c r="BC32" s="197">
        <f t="shared" si="10"/>
        <v>0</v>
      </c>
      <c r="BD32" s="197">
        <f t="shared" si="10"/>
        <v>0</v>
      </c>
      <c r="BE32" s="197">
        <f t="shared" si="10"/>
        <v>0</v>
      </c>
      <c r="BF32" s="197">
        <f t="shared" si="10"/>
        <v>0</v>
      </c>
      <c r="BG32" s="197">
        <f t="shared" si="10"/>
        <v>0</v>
      </c>
      <c r="BH32" s="197">
        <f t="shared" si="10"/>
        <v>0</v>
      </c>
      <c r="BI32" s="197">
        <f t="shared" si="10"/>
        <v>0</v>
      </c>
      <c r="BJ32" s="197">
        <f t="shared" si="10"/>
        <v>0</v>
      </c>
      <c r="BK32" s="197">
        <f t="shared" si="10"/>
        <v>0</v>
      </c>
      <c r="BL32" s="197">
        <f t="shared" si="10"/>
        <v>0</v>
      </c>
      <c r="BM32" s="197">
        <f t="shared" si="10"/>
        <v>0</v>
      </c>
      <c r="BN32" s="197">
        <f t="shared" si="10"/>
        <v>0</v>
      </c>
      <c r="BO32" s="197">
        <f t="shared" si="10"/>
        <v>0</v>
      </c>
      <c r="BP32" s="197">
        <f t="shared" si="10"/>
        <v>0</v>
      </c>
      <c r="BQ32" s="197">
        <f t="shared" si="10"/>
        <v>0</v>
      </c>
      <c r="BR32" s="197">
        <f t="shared" ref="BR32:CF32" si="11">IF(SUM(BR30:BR31)=0,0,100-SUM(BR30:BR31))</f>
        <v>0</v>
      </c>
      <c r="BS32" s="197">
        <f t="shared" si="11"/>
        <v>0</v>
      </c>
      <c r="BT32" s="197">
        <f t="shared" si="11"/>
        <v>0</v>
      </c>
      <c r="BU32" s="197">
        <f t="shared" si="11"/>
        <v>0</v>
      </c>
      <c r="BV32" s="197">
        <f t="shared" si="11"/>
        <v>0</v>
      </c>
      <c r="BW32" s="197">
        <f t="shared" si="11"/>
        <v>0</v>
      </c>
      <c r="BX32" s="197">
        <f t="shared" si="11"/>
        <v>0</v>
      </c>
      <c r="BY32" s="197">
        <f t="shared" si="11"/>
        <v>0</v>
      </c>
      <c r="BZ32" s="197">
        <f t="shared" si="11"/>
        <v>0</v>
      </c>
      <c r="CA32" s="197">
        <f t="shared" si="11"/>
        <v>0</v>
      </c>
      <c r="CB32" s="197">
        <f t="shared" si="11"/>
        <v>0</v>
      </c>
      <c r="CC32" s="197">
        <f t="shared" si="11"/>
        <v>0</v>
      </c>
      <c r="CD32" s="197">
        <f t="shared" si="11"/>
        <v>0</v>
      </c>
      <c r="CE32" s="197">
        <f t="shared" si="11"/>
        <v>0</v>
      </c>
      <c r="CF32" s="197">
        <f t="shared" si="11"/>
        <v>0</v>
      </c>
    </row>
    <row r="33" spans="2:84" s="699" customFormat="1" ht="12" customHeight="1" thickBot="1" x14ac:dyDescent="0.35">
      <c r="B33" s="700">
        <v>5</v>
      </c>
      <c r="C33" s="762"/>
      <c r="D33" s="779"/>
      <c r="E33" s="783"/>
      <c r="F33" s="783"/>
      <c r="G33" s="783"/>
      <c r="H33" s="783"/>
      <c r="I33" s="783"/>
      <c r="J33" s="783"/>
      <c r="K33" s="783"/>
      <c r="L33" s="783"/>
      <c r="M33" s="783"/>
      <c r="N33" s="783"/>
      <c r="O33" s="783"/>
      <c r="P33" s="783"/>
      <c r="Q33" s="783"/>
      <c r="R33" s="783"/>
      <c r="S33" s="783"/>
      <c r="T33" s="783"/>
      <c r="U33" s="783"/>
      <c r="V33" s="783"/>
      <c r="W33" s="783"/>
      <c r="X33" s="783"/>
      <c r="Y33" s="783"/>
      <c r="Z33" s="783"/>
      <c r="AA33" s="783"/>
      <c r="AB33" s="783"/>
      <c r="AC33" s="783"/>
      <c r="AD33" s="783"/>
      <c r="AE33" s="783"/>
      <c r="AF33" s="783"/>
      <c r="AG33" s="783"/>
      <c r="AH33" s="783"/>
      <c r="AI33" s="783"/>
      <c r="AJ33" s="783"/>
      <c r="AK33" s="783"/>
      <c r="AL33" s="783"/>
      <c r="AM33" s="783"/>
      <c r="AN33" s="783"/>
      <c r="AO33" s="783"/>
      <c r="AP33" s="783"/>
      <c r="AQ33" s="783"/>
      <c r="AR33" s="783"/>
      <c r="AS33" s="783"/>
      <c r="AT33" s="783"/>
      <c r="AU33" s="783"/>
      <c r="AV33" s="783"/>
      <c r="AW33" s="783"/>
      <c r="AX33" s="783"/>
      <c r="AY33" s="783"/>
      <c r="AZ33" s="783"/>
      <c r="BA33" s="783"/>
      <c r="BB33" s="783"/>
      <c r="BC33" s="783"/>
      <c r="BD33" s="783"/>
      <c r="BE33" s="783"/>
      <c r="BF33" s="783"/>
      <c r="BG33" s="783"/>
      <c r="BH33" s="783"/>
      <c r="BI33" s="783"/>
      <c r="BJ33" s="783"/>
      <c r="BK33" s="783"/>
      <c r="BL33" s="783"/>
      <c r="BM33" s="783"/>
      <c r="BN33" s="783"/>
      <c r="BO33" s="783"/>
      <c r="BP33" s="783"/>
      <c r="BQ33" s="783"/>
      <c r="BR33" s="783"/>
      <c r="BS33" s="783"/>
      <c r="BT33" s="783"/>
      <c r="BU33" s="783"/>
      <c r="BV33" s="783"/>
      <c r="BW33" s="783"/>
      <c r="BX33" s="783"/>
      <c r="BY33" s="783"/>
      <c r="BZ33" s="783"/>
      <c r="CA33" s="783"/>
      <c r="CB33" s="783"/>
      <c r="CC33" s="783"/>
      <c r="CD33" s="783"/>
      <c r="CE33" s="783"/>
      <c r="CF33" s="783"/>
    </row>
    <row r="34" spans="2:84" ht="15" customHeight="1" thickBot="1" x14ac:dyDescent="0.35">
      <c r="B34" s="700">
        <v>6</v>
      </c>
      <c r="C34" s="973" t="s">
        <v>190</v>
      </c>
      <c r="D34" s="235" t="s">
        <v>52</v>
      </c>
      <c r="E34" s="251">
        <f>IFERROR(ROUND(((5.88*10^-8)*(E10^1.2)+1)*E30,1),0)</f>
        <v>0</v>
      </c>
      <c r="F34" s="251">
        <f t="shared" ref="F34:BQ34" si="12">IFERROR(ROUND(((5.88*10^-8)*(F10^1.2)+1)*F30,1),0)</f>
        <v>0</v>
      </c>
      <c r="G34" s="251">
        <f t="shared" si="12"/>
        <v>0</v>
      </c>
      <c r="H34" s="251">
        <f t="shared" si="12"/>
        <v>0</v>
      </c>
      <c r="I34" s="251">
        <f t="shared" si="12"/>
        <v>0</v>
      </c>
      <c r="J34" s="251">
        <f t="shared" si="12"/>
        <v>11.2</v>
      </c>
      <c r="K34" s="251">
        <f t="shared" si="12"/>
        <v>11.2</v>
      </c>
      <c r="L34" s="251">
        <f t="shared" si="12"/>
        <v>11.2</v>
      </c>
      <c r="M34" s="251">
        <f t="shared" si="12"/>
        <v>11.2</v>
      </c>
      <c r="N34" s="251">
        <f t="shared" si="12"/>
        <v>11.2</v>
      </c>
      <c r="O34" s="251">
        <f t="shared" si="12"/>
        <v>0</v>
      </c>
      <c r="P34" s="251">
        <f t="shared" si="12"/>
        <v>0</v>
      </c>
      <c r="Q34" s="251">
        <f t="shared" si="12"/>
        <v>0</v>
      </c>
      <c r="R34" s="251">
        <f t="shared" si="12"/>
        <v>0</v>
      </c>
      <c r="S34" s="251">
        <f t="shared" si="12"/>
        <v>0</v>
      </c>
      <c r="T34" s="251">
        <f t="shared" si="12"/>
        <v>0</v>
      </c>
      <c r="U34" s="251">
        <f t="shared" si="12"/>
        <v>0</v>
      </c>
      <c r="V34" s="251">
        <f t="shared" si="12"/>
        <v>0</v>
      </c>
      <c r="W34" s="251">
        <f t="shared" si="12"/>
        <v>0</v>
      </c>
      <c r="X34" s="251">
        <f t="shared" si="12"/>
        <v>0</v>
      </c>
      <c r="Y34" s="251">
        <f t="shared" si="12"/>
        <v>0</v>
      </c>
      <c r="Z34" s="251">
        <f t="shared" si="12"/>
        <v>0</v>
      </c>
      <c r="AA34" s="251">
        <f t="shared" si="12"/>
        <v>0</v>
      </c>
      <c r="AB34" s="251">
        <f t="shared" si="12"/>
        <v>0</v>
      </c>
      <c r="AC34" s="251">
        <f t="shared" si="12"/>
        <v>0</v>
      </c>
      <c r="AD34" s="251">
        <f t="shared" si="12"/>
        <v>0</v>
      </c>
      <c r="AE34" s="251">
        <f t="shared" si="12"/>
        <v>0</v>
      </c>
      <c r="AF34" s="251">
        <f t="shared" si="12"/>
        <v>0</v>
      </c>
      <c r="AG34" s="251">
        <f t="shared" si="12"/>
        <v>0</v>
      </c>
      <c r="AH34" s="251">
        <f t="shared" si="12"/>
        <v>0</v>
      </c>
      <c r="AI34" s="251">
        <f t="shared" si="12"/>
        <v>0</v>
      </c>
      <c r="AJ34" s="251">
        <f t="shared" si="12"/>
        <v>0</v>
      </c>
      <c r="AK34" s="251">
        <f t="shared" si="12"/>
        <v>0</v>
      </c>
      <c r="AL34" s="251">
        <f t="shared" si="12"/>
        <v>0</v>
      </c>
      <c r="AM34" s="251">
        <f t="shared" si="12"/>
        <v>0</v>
      </c>
      <c r="AN34" s="251">
        <f t="shared" si="12"/>
        <v>0</v>
      </c>
      <c r="AO34" s="251">
        <f t="shared" si="12"/>
        <v>0</v>
      </c>
      <c r="AP34" s="251">
        <f t="shared" si="12"/>
        <v>0</v>
      </c>
      <c r="AQ34" s="251">
        <f t="shared" si="12"/>
        <v>0</v>
      </c>
      <c r="AR34" s="251">
        <f t="shared" si="12"/>
        <v>0</v>
      </c>
      <c r="AS34" s="251">
        <f t="shared" si="12"/>
        <v>0</v>
      </c>
      <c r="AT34" s="251">
        <f t="shared" si="12"/>
        <v>0</v>
      </c>
      <c r="AU34" s="251">
        <f t="shared" si="12"/>
        <v>0</v>
      </c>
      <c r="AV34" s="251">
        <f t="shared" si="12"/>
        <v>0</v>
      </c>
      <c r="AW34" s="251">
        <f t="shared" si="12"/>
        <v>0</v>
      </c>
      <c r="AX34" s="251">
        <f t="shared" si="12"/>
        <v>0</v>
      </c>
      <c r="AY34" s="251">
        <f t="shared" si="12"/>
        <v>0</v>
      </c>
      <c r="AZ34" s="251">
        <f t="shared" si="12"/>
        <v>0</v>
      </c>
      <c r="BA34" s="251">
        <f t="shared" si="12"/>
        <v>0</v>
      </c>
      <c r="BB34" s="251">
        <f t="shared" si="12"/>
        <v>0</v>
      </c>
      <c r="BC34" s="251">
        <f t="shared" si="12"/>
        <v>0</v>
      </c>
      <c r="BD34" s="251">
        <f t="shared" si="12"/>
        <v>0</v>
      </c>
      <c r="BE34" s="251">
        <f t="shared" si="12"/>
        <v>0</v>
      </c>
      <c r="BF34" s="251">
        <f t="shared" si="12"/>
        <v>0</v>
      </c>
      <c r="BG34" s="251">
        <f t="shared" si="12"/>
        <v>0</v>
      </c>
      <c r="BH34" s="251">
        <f t="shared" si="12"/>
        <v>0</v>
      </c>
      <c r="BI34" s="251">
        <f t="shared" si="12"/>
        <v>0</v>
      </c>
      <c r="BJ34" s="251">
        <f t="shared" si="12"/>
        <v>0</v>
      </c>
      <c r="BK34" s="251">
        <f t="shared" si="12"/>
        <v>0</v>
      </c>
      <c r="BL34" s="251">
        <f t="shared" si="12"/>
        <v>0</v>
      </c>
      <c r="BM34" s="251">
        <f t="shared" si="12"/>
        <v>0</v>
      </c>
      <c r="BN34" s="251">
        <f t="shared" si="12"/>
        <v>0</v>
      </c>
      <c r="BO34" s="251">
        <f t="shared" si="12"/>
        <v>0</v>
      </c>
      <c r="BP34" s="251">
        <f t="shared" si="12"/>
        <v>0</v>
      </c>
      <c r="BQ34" s="251">
        <f t="shared" si="12"/>
        <v>0</v>
      </c>
      <c r="BR34" s="251">
        <f t="shared" ref="BR34:CF34" si="13">IFERROR(ROUND(((5.88*10^-8)*(BR10^1.2)+1)*BR30,1),0)</f>
        <v>0</v>
      </c>
      <c r="BS34" s="251">
        <f t="shared" si="13"/>
        <v>0</v>
      </c>
      <c r="BT34" s="251">
        <f t="shared" si="13"/>
        <v>0</v>
      </c>
      <c r="BU34" s="251">
        <f t="shared" si="13"/>
        <v>0</v>
      </c>
      <c r="BV34" s="251">
        <f t="shared" si="13"/>
        <v>0</v>
      </c>
      <c r="BW34" s="251">
        <f t="shared" si="13"/>
        <v>0</v>
      </c>
      <c r="BX34" s="251">
        <f t="shared" si="13"/>
        <v>0</v>
      </c>
      <c r="BY34" s="251">
        <f t="shared" si="13"/>
        <v>0</v>
      </c>
      <c r="BZ34" s="251">
        <f t="shared" si="13"/>
        <v>0</v>
      </c>
      <c r="CA34" s="251">
        <f t="shared" si="13"/>
        <v>0</v>
      </c>
      <c r="CB34" s="251">
        <f t="shared" si="13"/>
        <v>0</v>
      </c>
      <c r="CC34" s="251">
        <f t="shared" si="13"/>
        <v>0</v>
      </c>
      <c r="CD34" s="251">
        <f t="shared" si="13"/>
        <v>0</v>
      </c>
      <c r="CE34" s="251">
        <f t="shared" si="13"/>
        <v>0</v>
      </c>
      <c r="CF34" s="251">
        <f t="shared" si="13"/>
        <v>0</v>
      </c>
    </row>
    <row r="35" spans="2:84" ht="15" customHeight="1" thickBot="1" x14ac:dyDescent="0.35">
      <c r="B35" s="700">
        <v>7</v>
      </c>
      <c r="C35" s="973"/>
      <c r="D35" s="235" t="s">
        <v>45</v>
      </c>
      <c r="E35" s="251">
        <f>IF(E32=0,0,100-E31-E34)</f>
        <v>0</v>
      </c>
      <c r="F35" s="251">
        <f t="shared" ref="F35:BQ35" si="14">IF(F32=0,0,100-F31-F34)</f>
        <v>0</v>
      </c>
      <c r="G35" s="251">
        <f t="shared" si="14"/>
        <v>0</v>
      </c>
      <c r="H35" s="251">
        <f t="shared" si="14"/>
        <v>0</v>
      </c>
      <c r="I35" s="251">
        <f t="shared" si="14"/>
        <v>0</v>
      </c>
      <c r="J35" s="251">
        <f t="shared" si="14"/>
        <v>56.8</v>
      </c>
      <c r="K35" s="251">
        <f t="shared" si="14"/>
        <v>58.8</v>
      </c>
      <c r="L35" s="251">
        <f t="shared" si="14"/>
        <v>57.8</v>
      </c>
      <c r="M35" s="251">
        <f t="shared" si="14"/>
        <v>57.8</v>
      </c>
      <c r="N35" s="251">
        <f t="shared" si="14"/>
        <v>56.8</v>
      </c>
      <c r="O35" s="251">
        <f t="shared" si="14"/>
        <v>0</v>
      </c>
      <c r="P35" s="251">
        <f t="shared" si="14"/>
        <v>0</v>
      </c>
      <c r="Q35" s="251">
        <f t="shared" si="14"/>
        <v>0</v>
      </c>
      <c r="R35" s="251">
        <f t="shared" si="14"/>
        <v>0</v>
      </c>
      <c r="S35" s="251">
        <f t="shared" si="14"/>
        <v>0</v>
      </c>
      <c r="T35" s="251">
        <f t="shared" si="14"/>
        <v>0</v>
      </c>
      <c r="U35" s="251">
        <f t="shared" si="14"/>
        <v>0</v>
      </c>
      <c r="V35" s="251">
        <f t="shared" si="14"/>
        <v>0</v>
      </c>
      <c r="W35" s="251">
        <f t="shared" si="14"/>
        <v>0</v>
      </c>
      <c r="X35" s="251">
        <f t="shared" si="14"/>
        <v>0</v>
      </c>
      <c r="Y35" s="251">
        <f t="shared" si="14"/>
        <v>0</v>
      </c>
      <c r="Z35" s="251">
        <f t="shared" si="14"/>
        <v>0</v>
      </c>
      <c r="AA35" s="251">
        <f t="shared" si="14"/>
        <v>0</v>
      </c>
      <c r="AB35" s="251">
        <f t="shared" si="14"/>
        <v>0</v>
      </c>
      <c r="AC35" s="251">
        <f t="shared" si="14"/>
        <v>0</v>
      </c>
      <c r="AD35" s="251">
        <f t="shared" si="14"/>
        <v>0</v>
      </c>
      <c r="AE35" s="251">
        <f t="shared" si="14"/>
        <v>0</v>
      </c>
      <c r="AF35" s="251">
        <f t="shared" si="14"/>
        <v>0</v>
      </c>
      <c r="AG35" s="251">
        <f t="shared" si="14"/>
        <v>0</v>
      </c>
      <c r="AH35" s="251">
        <f t="shared" si="14"/>
        <v>0</v>
      </c>
      <c r="AI35" s="251">
        <f t="shared" si="14"/>
        <v>0</v>
      </c>
      <c r="AJ35" s="251">
        <f t="shared" si="14"/>
        <v>0</v>
      </c>
      <c r="AK35" s="251">
        <f t="shared" si="14"/>
        <v>0</v>
      </c>
      <c r="AL35" s="251">
        <f t="shared" si="14"/>
        <v>0</v>
      </c>
      <c r="AM35" s="251">
        <f t="shared" si="14"/>
        <v>0</v>
      </c>
      <c r="AN35" s="251">
        <f t="shared" si="14"/>
        <v>0</v>
      </c>
      <c r="AO35" s="251">
        <f t="shared" si="14"/>
        <v>0</v>
      </c>
      <c r="AP35" s="251">
        <f t="shared" si="14"/>
        <v>0</v>
      </c>
      <c r="AQ35" s="251">
        <f t="shared" si="14"/>
        <v>0</v>
      </c>
      <c r="AR35" s="251">
        <f t="shared" si="14"/>
        <v>0</v>
      </c>
      <c r="AS35" s="251">
        <f t="shared" si="14"/>
        <v>0</v>
      </c>
      <c r="AT35" s="251">
        <f t="shared" si="14"/>
        <v>0</v>
      </c>
      <c r="AU35" s="251">
        <f t="shared" si="14"/>
        <v>0</v>
      </c>
      <c r="AV35" s="251">
        <f t="shared" si="14"/>
        <v>0</v>
      </c>
      <c r="AW35" s="251">
        <f t="shared" si="14"/>
        <v>0</v>
      </c>
      <c r="AX35" s="251">
        <f t="shared" si="14"/>
        <v>0</v>
      </c>
      <c r="AY35" s="251">
        <f t="shared" si="14"/>
        <v>0</v>
      </c>
      <c r="AZ35" s="251">
        <f t="shared" si="14"/>
        <v>0</v>
      </c>
      <c r="BA35" s="251">
        <f t="shared" si="14"/>
        <v>0</v>
      </c>
      <c r="BB35" s="251">
        <f t="shared" si="14"/>
        <v>0</v>
      </c>
      <c r="BC35" s="251">
        <f t="shared" si="14"/>
        <v>0</v>
      </c>
      <c r="BD35" s="251">
        <f t="shared" si="14"/>
        <v>0</v>
      </c>
      <c r="BE35" s="251">
        <f t="shared" si="14"/>
        <v>0</v>
      </c>
      <c r="BF35" s="251">
        <f t="shared" si="14"/>
        <v>0</v>
      </c>
      <c r="BG35" s="251">
        <f t="shared" si="14"/>
        <v>0</v>
      </c>
      <c r="BH35" s="251">
        <f t="shared" si="14"/>
        <v>0</v>
      </c>
      <c r="BI35" s="251">
        <f t="shared" si="14"/>
        <v>0</v>
      </c>
      <c r="BJ35" s="251">
        <f t="shared" si="14"/>
        <v>0</v>
      </c>
      <c r="BK35" s="251">
        <f t="shared" si="14"/>
        <v>0</v>
      </c>
      <c r="BL35" s="251">
        <f t="shared" si="14"/>
        <v>0</v>
      </c>
      <c r="BM35" s="251">
        <f t="shared" si="14"/>
        <v>0</v>
      </c>
      <c r="BN35" s="251">
        <f t="shared" si="14"/>
        <v>0</v>
      </c>
      <c r="BO35" s="251">
        <f t="shared" si="14"/>
        <v>0</v>
      </c>
      <c r="BP35" s="251">
        <f t="shared" si="14"/>
        <v>0</v>
      </c>
      <c r="BQ35" s="251">
        <f t="shared" si="14"/>
        <v>0</v>
      </c>
      <c r="BR35" s="251">
        <f t="shared" ref="BR35:CF35" si="15">IF(BR32=0,0,100-BR31-BR34)</f>
        <v>0</v>
      </c>
      <c r="BS35" s="251">
        <f t="shared" si="15"/>
        <v>0</v>
      </c>
      <c r="BT35" s="251">
        <f t="shared" si="15"/>
        <v>0</v>
      </c>
      <c r="BU35" s="251">
        <f t="shared" si="15"/>
        <v>0</v>
      </c>
      <c r="BV35" s="251">
        <f t="shared" si="15"/>
        <v>0</v>
      </c>
      <c r="BW35" s="251">
        <f t="shared" si="15"/>
        <v>0</v>
      </c>
      <c r="BX35" s="251">
        <f t="shared" si="15"/>
        <v>0</v>
      </c>
      <c r="BY35" s="251">
        <f t="shared" si="15"/>
        <v>0</v>
      </c>
      <c r="BZ35" s="251">
        <f t="shared" si="15"/>
        <v>0</v>
      </c>
      <c r="CA35" s="251">
        <f t="shared" si="15"/>
        <v>0</v>
      </c>
      <c r="CB35" s="251">
        <f t="shared" si="15"/>
        <v>0</v>
      </c>
      <c r="CC35" s="251">
        <f t="shared" si="15"/>
        <v>0</v>
      </c>
      <c r="CD35" s="251">
        <f t="shared" si="15"/>
        <v>0</v>
      </c>
      <c r="CE35" s="251">
        <f t="shared" si="15"/>
        <v>0</v>
      </c>
      <c r="CF35" s="251">
        <f t="shared" si="15"/>
        <v>0</v>
      </c>
    </row>
    <row r="36" spans="2:84" ht="15" customHeight="1" thickBot="1" x14ac:dyDescent="0.35">
      <c r="B36" s="700">
        <v>8</v>
      </c>
      <c r="C36" s="973"/>
      <c r="D36" s="235" t="s">
        <v>153</v>
      </c>
      <c r="E36" s="251">
        <f>IF(E30=0,0,(E10^0.95)*(1.94*10^-6)+1)</f>
        <v>0</v>
      </c>
      <c r="F36" s="251">
        <f t="shared" ref="F36:BQ36" si="16">IF(F30=0,0,(F10^0.95)*(1.94*10^-6)+1)</f>
        <v>0</v>
      </c>
      <c r="G36" s="251">
        <f t="shared" si="16"/>
        <v>0</v>
      </c>
      <c r="H36" s="251">
        <f t="shared" si="16"/>
        <v>0</v>
      </c>
      <c r="I36" s="251">
        <f t="shared" si="16"/>
        <v>0</v>
      </c>
      <c r="J36" s="251">
        <f t="shared" si="16"/>
        <v>1.1956264148329394</v>
      </c>
      <c r="K36" s="251">
        <f t="shared" si="16"/>
        <v>1.1951942291920532</v>
      </c>
      <c r="L36" s="251">
        <f t="shared" si="16"/>
        <v>1.1961309028787948</v>
      </c>
      <c r="M36" s="251">
        <f t="shared" si="16"/>
        <v>1.1956264148329394</v>
      </c>
      <c r="N36" s="251">
        <f t="shared" si="16"/>
        <v>1.1956264148329394</v>
      </c>
      <c r="O36" s="251">
        <f t="shared" si="16"/>
        <v>0</v>
      </c>
      <c r="P36" s="251">
        <f t="shared" si="16"/>
        <v>0</v>
      </c>
      <c r="Q36" s="251">
        <f t="shared" si="16"/>
        <v>0</v>
      </c>
      <c r="R36" s="251">
        <f t="shared" si="16"/>
        <v>0</v>
      </c>
      <c r="S36" s="251">
        <f t="shared" si="16"/>
        <v>0</v>
      </c>
      <c r="T36" s="251">
        <f t="shared" si="16"/>
        <v>0</v>
      </c>
      <c r="U36" s="251">
        <f t="shared" si="16"/>
        <v>0</v>
      </c>
      <c r="V36" s="251">
        <f t="shared" si="16"/>
        <v>0</v>
      </c>
      <c r="W36" s="251">
        <f t="shared" si="16"/>
        <v>0</v>
      </c>
      <c r="X36" s="251">
        <f t="shared" si="16"/>
        <v>0</v>
      </c>
      <c r="Y36" s="251">
        <f t="shared" si="16"/>
        <v>0</v>
      </c>
      <c r="Z36" s="251">
        <f t="shared" si="16"/>
        <v>0</v>
      </c>
      <c r="AA36" s="251">
        <f t="shared" si="16"/>
        <v>0</v>
      </c>
      <c r="AB36" s="251">
        <f t="shared" si="16"/>
        <v>0</v>
      </c>
      <c r="AC36" s="251">
        <f t="shared" si="16"/>
        <v>0</v>
      </c>
      <c r="AD36" s="251">
        <f t="shared" si="16"/>
        <v>0</v>
      </c>
      <c r="AE36" s="251">
        <f t="shared" si="16"/>
        <v>0</v>
      </c>
      <c r="AF36" s="251">
        <f t="shared" si="16"/>
        <v>0</v>
      </c>
      <c r="AG36" s="251">
        <f t="shared" si="16"/>
        <v>0</v>
      </c>
      <c r="AH36" s="251">
        <f t="shared" si="16"/>
        <v>0</v>
      </c>
      <c r="AI36" s="251">
        <f t="shared" si="16"/>
        <v>0</v>
      </c>
      <c r="AJ36" s="251">
        <f t="shared" si="16"/>
        <v>0</v>
      </c>
      <c r="AK36" s="251">
        <f t="shared" si="16"/>
        <v>0</v>
      </c>
      <c r="AL36" s="251">
        <f t="shared" si="16"/>
        <v>0</v>
      </c>
      <c r="AM36" s="251">
        <f t="shared" si="16"/>
        <v>0</v>
      </c>
      <c r="AN36" s="251">
        <f t="shared" si="16"/>
        <v>0</v>
      </c>
      <c r="AO36" s="251">
        <f t="shared" si="16"/>
        <v>0</v>
      </c>
      <c r="AP36" s="251">
        <f t="shared" si="16"/>
        <v>0</v>
      </c>
      <c r="AQ36" s="251">
        <f t="shared" si="16"/>
        <v>0</v>
      </c>
      <c r="AR36" s="251">
        <f t="shared" si="16"/>
        <v>0</v>
      </c>
      <c r="AS36" s="251">
        <f t="shared" si="16"/>
        <v>0</v>
      </c>
      <c r="AT36" s="251">
        <f t="shared" si="16"/>
        <v>0</v>
      </c>
      <c r="AU36" s="251">
        <f t="shared" si="16"/>
        <v>0</v>
      </c>
      <c r="AV36" s="251">
        <f t="shared" si="16"/>
        <v>0</v>
      </c>
      <c r="AW36" s="251">
        <f t="shared" si="16"/>
        <v>0</v>
      </c>
      <c r="AX36" s="251">
        <f t="shared" si="16"/>
        <v>0</v>
      </c>
      <c r="AY36" s="251">
        <f t="shared" si="16"/>
        <v>0</v>
      </c>
      <c r="AZ36" s="251">
        <f t="shared" si="16"/>
        <v>0</v>
      </c>
      <c r="BA36" s="251">
        <f t="shared" si="16"/>
        <v>0</v>
      </c>
      <c r="BB36" s="251">
        <f t="shared" si="16"/>
        <v>0</v>
      </c>
      <c r="BC36" s="251">
        <f t="shared" si="16"/>
        <v>0</v>
      </c>
      <c r="BD36" s="251">
        <f t="shared" si="16"/>
        <v>0</v>
      </c>
      <c r="BE36" s="251">
        <f t="shared" si="16"/>
        <v>0</v>
      </c>
      <c r="BF36" s="251">
        <f t="shared" si="16"/>
        <v>0</v>
      </c>
      <c r="BG36" s="251">
        <f t="shared" si="16"/>
        <v>0</v>
      </c>
      <c r="BH36" s="251">
        <f t="shared" si="16"/>
        <v>0</v>
      </c>
      <c r="BI36" s="251">
        <f t="shared" si="16"/>
        <v>0</v>
      </c>
      <c r="BJ36" s="251">
        <f t="shared" si="16"/>
        <v>0</v>
      </c>
      <c r="BK36" s="251">
        <f t="shared" si="16"/>
        <v>0</v>
      </c>
      <c r="BL36" s="251">
        <f t="shared" si="16"/>
        <v>0</v>
      </c>
      <c r="BM36" s="251">
        <f t="shared" si="16"/>
        <v>0</v>
      </c>
      <c r="BN36" s="251">
        <f t="shared" si="16"/>
        <v>0</v>
      </c>
      <c r="BO36" s="251">
        <f t="shared" si="16"/>
        <v>0</v>
      </c>
      <c r="BP36" s="251">
        <f t="shared" si="16"/>
        <v>0</v>
      </c>
      <c r="BQ36" s="251">
        <f t="shared" si="16"/>
        <v>0</v>
      </c>
      <c r="BR36" s="251">
        <f t="shared" ref="BR36:CF36" si="17">IF(BR30=0,0,(BR10^0.95)*(1.94*10^-6)+1)</f>
        <v>0</v>
      </c>
      <c r="BS36" s="251">
        <f t="shared" si="17"/>
        <v>0</v>
      </c>
      <c r="BT36" s="251">
        <f t="shared" si="17"/>
        <v>0</v>
      </c>
      <c r="BU36" s="251">
        <f t="shared" si="17"/>
        <v>0</v>
      </c>
      <c r="BV36" s="251">
        <f t="shared" si="17"/>
        <v>0</v>
      </c>
      <c r="BW36" s="251">
        <f t="shared" si="17"/>
        <v>0</v>
      </c>
      <c r="BX36" s="251">
        <f t="shared" si="17"/>
        <v>0</v>
      </c>
      <c r="BY36" s="251">
        <f t="shared" si="17"/>
        <v>0</v>
      </c>
      <c r="BZ36" s="251">
        <f t="shared" si="17"/>
        <v>0</v>
      </c>
      <c r="CA36" s="251">
        <f t="shared" si="17"/>
        <v>0</v>
      </c>
      <c r="CB36" s="251">
        <f t="shared" si="17"/>
        <v>0</v>
      </c>
      <c r="CC36" s="251">
        <f t="shared" si="17"/>
        <v>0</v>
      </c>
      <c r="CD36" s="251">
        <f t="shared" si="17"/>
        <v>0</v>
      </c>
      <c r="CE36" s="251">
        <f t="shared" si="17"/>
        <v>0</v>
      </c>
      <c r="CF36" s="251">
        <f t="shared" si="17"/>
        <v>0</v>
      </c>
    </row>
    <row r="37" spans="2:84" s="699" customFormat="1" ht="12" customHeight="1" thickBot="1" x14ac:dyDescent="0.35">
      <c r="B37" s="700">
        <v>9</v>
      </c>
      <c r="C37" s="758"/>
      <c r="D37" s="759"/>
      <c r="E37" s="760"/>
      <c r="F37" s="760"/>
      <c r="G37" s="760"/>
      <c r="H37" s="760"/>
      <c r="I37" s="760"/>
      <c r="J37" s="760"/>
      <c r="K37" s="760"/>
      <c r="L37" s="760"/>
      <c r="M37" s="760"/>
      <c r="N37" s="760"/>
      <c r="O37" s="760"/>
      <c r="P37" s="760"/>
      <c r="Q37" s="760"/>
      <c r="R37" s="760"/>
      <c r="S37" s="760"/>
      <c r="T37" s="760"/>
      <c r="U37" s="760"/>
      <c r="V37" s="760"/>
      <c r="W37" s="760"/>
      <c r="X37" s="760"/>
      <c r="Y37" s="760"/>
      <c r="Z37" s="760"/>
      <c r="AA37" s="760"/>
      <c r="AB37" s="760"/>
      <c r="AC37" s="760"/>
      <c r="AD37" s="760"/>
      <c r="AE37" s="760"/>
      <c r="AF37" s="760"/>
      <c r="AG37" s="760"/>
      <c r="AH37" s="760"/>
      <c r="AI37" s="760"/>
      <c r="AJ37" s="760"/>
      <c r="AK37" s="760"/>
      <c r="AL37" s="760"/>
      <c r="AM37" s="760"/>
      <c r="AN37" s="760"/>
      <c r="AO37" s="760"/>
      <c r="AP37" s="760"/>
      <c r="AQ37" s="760"/>
      <c r="AR37" s="760"/>
      <c r="AS37" s="760"/>
      <c r="AT37" s="760"/>
      <c r="AU37" s="760"/>
      <c r="AV37" s="760"/>
      <c r="AW37" s="760"/>
      <c r="AX37" s="760"/>
      <c r="AY37" s="760"/>
      <c r="AZ37" s="760"/>
      <c r="BA37" s="760"/>
      <c r="BB37" s="760"/>
      <c r="BC37" s="760"/>
      <c r="BD37" s="760"/>
      <c r="BE37" s="760"/>
      <c r="BF37" s="760"/>
      <c r="BG37" s="760"/>
      <c r="BH37" s="760"/>
      <c r="BI37" s="760"/>
      <c r="BJ37" s="760"/>
      <c r="BK37" s="760"/>
      <c r="BL37" s="760"/>
      <c r="BM37" s="760"/>
      <c r="BN37" s="760"/>
      <c r="BO37" s="760"/>
      <c r="BP37" s="760"/>
      <c r="BQ37" s="760"/>
      <c r="BR37" s="760"/>
      <c r="BS37" s="760"/>
      <c r="BT37" s="760"/>
      <c r="BU37" s="760"/>
      <c r="BV37" s="760"/>
      <c r="BW37" s="760"/>
      <c r="BX37" s="760"/>
      <c r="BY37" s="760"/>
      <c r="BZ37" s="760"/>
      <c r="CA37" s="760"/>
      <c r="CB37" s="760"/>
      <c r="CC37" s="760"/>
      <c r="CD37" s="760"/>
      <c r="CE37" s="760"/>
      <c r="CF37" s="760"/>
    </row>
    <row r="38" spans="2:84" ht="21" customHeight="1" thickBot="1" x14ac:dyDescent="0.35">
      <c r="B38" s="700">
        <v>10</v>
      </c>
      <c r="C38" s="976" t="s">
        <v>202</v>
      </c>
      <c r="D38" s="236" t="s">
        <v>48</v>
      </c>
      <c r="E38" s="252">
        <f>+IF(E28=0,0,IFERROR((E28/10-E7*E31-E36*E34)/E35,0))</f>
        <v>0</v>
      </c>
      <c r="F38" s="252">
        <f t="shared" ref="F38:BQ38" si="18">+IF(F28=0,0,IFERROR((F28/10-F7*F31-F36*F34)/F35,0))</f>
        <v>0</v>
      </c>
      <c r="G38" s="252">
        <f t="shared" si="18"/>
        <v>0</v>
      </c>
      <c r="H38" s="252">
        <f t="shared" si="18"/>
        <v>0</v>
      </c>
      <c r="I38" s="252">
        <f t="shared" si="18"/>
        <v>0</v>
      </c>
      <c r="J38" s="252">
        <f t="shared" si="18"/>
        <v>4.0445243689061812</v>
      </c>
      <c r="K38" s="252">
        <f t="shared" si="18"/>
        <v>3.9356092624668202</v>
      </c>
      <c r="L38" s="252">
        <f t="shared" si="18"/>
        <v>3.9889850153591264</v>
      </c>
      <c r="M38" s="252">
        <f t="shared" si="18"/>
        <v>3.9890827708282197</v>
      </c>
      <c r="N38" s="252">
        <f t="shared" si="18"/>
        <v>4.0445243689061812</v>
      </c>
      <c r="O38" s="252">
        <f t="shared" si="18"/>
        <v>0</v>
      </c>
      <c r="P38" s="252">
        <f t="shared" si="18"/>
        <v>0</v>
      </c>
      <c r="Q38" s="252">
        <f t="shared" si="18"/>
        <v>0</v>
      </c>
      <c r="R38" s="252">
        <f t="shared" si="18"/>
        <v>0</v>
      </c>
      <c r="S38" s="252">
        <f t="shared" si="18"/>
        <v>0</v>
      </c>
      <c r="T38" s="252">
        <f t="shared" si="18"/>
        <v>0</v>
      </c>
      <c r="U38" s="252">
        <f t="shared" si="18"/>
        <v>0</v>
      </c>
      <c r="V38" s="252">
        <f t="shared" si="18"/>
        <v>0</v>
      </c>
      <c r="W38" s="252">
        <f t="shared" si="18"/>
        <v>0</v>
      </c>
      <c r="X38" s="252">
        <f t="shared" si="18"/>
        <v>0</v>
      </c>
      <c r="Y38" s="252">
        <f t="shared" si="18"/>
        <v>0</v>
      </c>
      <c r="Z38" s="252">
        <f t="shared" si="18"/>
        <v>0</v>
      </c>
      <c r="AA38" s="252">
        <f t="shared" si="18"/>
        <v>0</v>
      </c>
      <c r="AB38" s="252">
        <f t="shared" si="18"/>
        <v>0</v>
      </c>
      <c r="AC38" s="252">
        <f t="shared" si="18"/>
        <v>0</v>
      </c>
      <c r="AD38" s="252">
        <f t="shared" si="18"/>
        <v>0</v>
      </c>
      <c r="AE38" s="252">
        <f t="shared" si="18"/>
        <v>0</v>
      </c>
      <c r="AF38" s="252">
        <f t="shared" si="18"/>
        <v>0</v>
      </c>
      <c r="AG38" s="252">
        <f t="shared" si="18"/>
        <v>0</v>
      </c>
      <c r="AH38" s="252">
        <f t="shared" si="18"/>
        <v>0</v>
      </c>
      <c r="AI38" s="252">
        <f t="shared" si="18"/>
        <v>0</v>
      </c>
      <c r="AJ38" s="252">
        <f t="shared" si="18"/>
        <v>0</v>
      </c>
      <c r="AK38" s="252">
        <f t="shared" si="18"/>
        <v>0</v>
      </c>
      <c r="AL38" s="252">
        <f t="shared" si="18"/>
        <v>0</v>
      </c>
      <c r="AM38" s="252">
        <f t="shared" si="18"/>
        <v>0</v>
      </c>
      <c r="AN38" s="252">
        <f t="shared" si="18"/>
        <v>0</v>
      </c>
      <c r="AO38" s="252">
        <f t="shared" si="18"/>
        <v>0</v>
      </c>
      <c r="AP38" s="252">
        <f t="shared" si="18"/>
        <v>0</v>
      </c>
      <c r="AQ38" s="252">
        <f t="shared" si="18"/>
        <v>0</v>
      </c>
      <c r="AR38" s="252">
        <f t="shared" si="18"/>
        <v>0</v>
      </c>
      <c r="AS38" s="252">
        <f t="shared" si="18"/>
        <v>0</v>
      </c>
      <c r="AT38" s="252">
        <f t="shared" si="18"/>
        <v>0</v>
      </c>
      <c r="AU38" s="252">
        <f t="shared" si="18"/>
        <v>0</v>
      </c>
      <c r="AV38" s="252">
        <f t="shared" si="18"/>
        <v>0</v>
      </c>
      <c r="AW38" s="252">
        <f t="shared" si="18"/>
        <v>0</v>
      </c>
      <c r="AX38" s="252">
        <f t="shared" si="18"/>
        <v>0</v>
      </c>
      <c r="AY38" s="252">
        <f t="shared" si="18"/>
        <v>0</v>
      </c>
      <c r="AZ38" s="252">
        <f t="shared" si="18"/>
        <v>0</v>
      </c>
      <c r="BA38" s="252">
        <f t="shared" si="18"/>
        <v>0</v>
      </c>
      <c r="BB38" s="252">
        <f t="shared" si="18"/>
        <v>0</v>
      </c>
      <c r="BC38" s="252">
        <f t="shared" si="18"/>
        <v>0</v>
      </c>
      <c r="BD38" s="252">
        <f t="shared" si="18"/>
        <v>0</v>
      </c>
      <c r="BE38" s="252">
        <f t="shared" si="18"/>
        <v>0</v>
      </c>
      <c r="BF38" s="252">
        <f t="shared" si="18"/>
        <v>0</v>
      </c>
      <c r="BG38" s="252">
        <f t="shared" si="18"/>
        <v>0</v>
      </c>
      <c r="BH38" s="252">
        <f t="shared" si="18"/>
        <v>0</v>
      </c>
      <c r="BI38" s="252">
        <f t="shared" si="18"/>
        <v>0</v>
      </c>
      <c r="BJ38" s="252">
        <f t="shared" si="18"/>
        <v>0</v>
      </c>
      <c r="BK38" s="252">
        <f t="shared" si="18"/>
        <v>0</v>
      </c>
      <c r="BL38" s="252">
        <f t="shared" si="18"/>
        <v>0</v>
      </c>
      <c r="BM38" s="252">
        <f t="shared" si="18"/>
        <v>0</v>
      </c>
      <c r="BN38" s="252">
        <f t="shared" si="18"/>
        <v>0</v>
      </c>
      <c r="BO38" s="252">
        <f t="shared" si="18"/>
        <v>0</v>
      </c>
      <c r="BP38" s="252">
        <f t="shared" si="18"/>
        <v>0</v>
      </c>
      <c r="BQ38" s="252">
        <f t="shared" si="18"/>
        <v>0</v>
      </c>
      <c r="BR38" s="252">
        <f t="shared" ref="BR38:CF38" si="19">+IF(BR28=0,0,IFERROR((BR28/10-BR7*BR31-BR36*BR34)/BR35,0))</f>
        <v>0</v>
      </c>
      <c r="BS38" s="252">
        <f t="shared" si="19"/>
        <v>0</v>
      </c>
      <c r="BT38" s="252">
        <f t="shared" si="19"/>
        <v>0</v>
      </c>
      <c r="BU38" s="252">
        <f t="shared" si="19"/>
        <v>0</v>
      </c>
      <c r="BV38" s="252">
        <f t="shared" si="19"/>
        <v>0</v>
      </c>
      <c r="BW38" s="252">
        <f t="shared" si="19"/>
        <v>0</v>
      </c>
      <c r="BX38" s="252">
        <f t="shared" si="19"/>
        <v>0</v>
      </c>
      <c r="BY38" s="252">
        <f t="shared" si="19"/>
        <v>0</v>
      </c>
      <c r="BZ38" s="252">
        <f t="shared" si="19"/>
        <v>0</v>
      </c>
      <c r="CA38" s="252">
        <f t="shared" si="19"/>
        <v>0</v>
      </c>
      <c r="CB38" s="252">
        <f t="shared" si="19"/>
        <v>0</v>
      </c>
      <c r="CC38" s="252">
        <f t="shared" si="19"/>
        <v>0</v>
      </c>
      <c r="CD38" s="252">
        <f t="shared" si="19"/>
        <v>0</v>
      </c>
      <c r="CE38" s="252">
        <f t="shared" si="19"/>
        <v>0</v>
      </c>
      <c r="CF38" s="252">
        <f t="shared" si="19"/>
        <v>0</v>
      </c>
    </row>
    <row r="39" spans="2:84" ht="15" customHeight="1" thickBot="1" x14ac:dyDescent="0.35">
      <c r="B39" s="700">
        <v>11</v>
      </c>
      <c r="C39" s="976"/>
      <c r="D39" s="237" t="s">
        <v>40</v>
      </c>
      <c r="E39" s="282">
        <f>+IF(E28=0,0,IFERROR(IF(E38&gt;E8,0,ROUND(IF(E38&gt;E9,E35*(E8-E38)/(E8-E9),E35),1)),0))</f>
        <v>0</v>
      </c>
      <c r="F39" s="282">
        <f t="shared" ref="F39:BQ39" si="20">+IF(F28=0,0,IFERROR(IF(F38&gt;F8,0,ROUND(IF(F38&gt;F9,F35*(F8-F38)/(F8-F9),F35),1)),0))</f>
        <v>0</v>
      </c>
      <c r="G39" s="282">
        <f t="shared" si="20"/>
        <v>0</v>
      </c>
      <c r="H39" s="282">
        <f t="shared" si="20"/>
        <v>0</v>
      </c>
      <c r="I39" s="282">
        <f t="shared" si="20"/>
        <v>0</v>
      </c>
      <c r="J39" s="282">
        <f t="shared" si="20"/>
        <v>4.4000000000000004</v>
      </c>
      <c r="K39" s="282">
        <f t="shared" si="20"/>
        <v>7.8</v>
      </c>
      <c r="L39" s="282">
        <f t="shared" si="20"/>
        <v>6.1</v>
      </c>
      <c r="M39" s="282">
        <f t="shared" si="20"/>
        <v>7.6</v>
      </c>
      <c r="N39" s="282">
        <f t="shared" si="20"/>
        <v>5.5</v>
      </c>
      <c r="O39" s="282">
        <f t="shared" si="20"/>
        <v>0</v>
      </c>
      <c r="P39" s="282">
        <f t="shared" si="20"/>
        <v>0</v>
      </c>
      <c r="Q39" s="282">
        <f t="shared" si="20"/>
        <v>0</v>
      </c>
      <c r="R39" s="282">
        <f t="shared" si="20"/>
        <v>0</v>
      </c>
      <c r="S39" s="282">
        <f t="shared" si="20"/>
        <v>0</v>
      </c>
      <c r="T39" s="282">
        <f t="shared" si="20"/>
        <v>0</v>
      </c>
      <c r="U39" s="282">
        <f t="shared" si="20"/>
        <v>0</v>
      </c>
      <c r="V39" s="282">
        <f t="shared" si="20"/>
        <v>0</v>
      </c>
      <c r="W39" s="282">
        <f t="shared" si="20"/>
        <v>0</v>
      </c>
      <c r="X39" s="282">
        <f t="shared" si="20"/>
        <v>0</v>
      </c>
      <c r="Y39" s="282">
        <f t="shared" si="20"/>
        <v>0</v>
      </c>
      <c r="Z39" s="282">
        <f t="shared" si="20"/>
        <v>0</v>
      </c>
      <c r="AA39" s="282">
        <f t="shared" si="20"/>
        <v>0</v>
      </c>
      <c r="AB39" s="282">
        <f t="shared" si="20"/>
        <v>0</v>
      </c>
      <c r="AC39" s="282">
        <f t="shared" si="20"/>
        <v>0</v>
      </c>
      <c r="AD39" s="282">
        <f t="shared" si="20"/>
        <v>0</v>
      </c>
      <c r="AE39" s="282">
        <f t="shared" si="20"/>
        <v>0</v>
      </c>
      <c r="AF39" s="282">
        <f t="shared" si="20"/>
        <v>0</v>
      </c>
      <c r="AG39" s="282">
        <f t="shared" si="20"/>
        <v>0</v>
      </c>
      <c r="AH39" s="282">
        <f t="shared" si="20"/>
        <v>0</v>
      </c>
      <c r="AI39" s="282">
        <f t="shared" si="20"/>
        <v>0</v>
      </c>
      <c r="AJ39" s="282">
        <f t="shared" si="20"/>
        <v>0</v>
      </c>
      <c r="AK39" s="282">
        <f t="shared" si="20"/>
        <v>0</v>
      </c>
      <c r="AL39" s="282">
        <f t="shared" si="20"/>
        <v>0</v>
      </c>
      <c r="AM39" s="282">
        <f t="shared" si="20"/>
        <v>0</v>
      </c>
      <c r="AN39" s="282">
        <f t="shared" si="20"/>
        <v>0</v>
      </c>
      <c r="AO39" s="282">
        <f t="shared" si="20"/>
        <v>0</v>
      </c>
      <c r="AP39" s="282">
        <f t="shared" si="20"/>
        <v>0</v>
      </c>
      <c r="AQ39" s="282">
        <f t="shared" si="20"/>
        <v>0</v>
      </c>
      <c r="AR39" s="282">
        <f t="shared" si="20"/>
        <v>0</v>
      </c>
      <c r="AS39" s="282">
        <f t="shared" si="20"/>
        <v>0</v>
      </c>
      <c r="AT39" s="282">
        <f t="shared" si="20"/>
        <v>0</v>
      </c>
      <c r="AU39" s="282">
        <f t="shared" si="20"/>
        <v>0</v>
      </c>
      <c r="AV39" s="282">
        <f t="shared" si="20"/>
        <v>0</v>
      </c>
      <c r="AW39" s="282">
        <f t="shared" si="20"/>
        <v>0</v>
      </c>
      <c r="AX39" s="282">
        <f t="shared" si="20"/>
        <v>0</v>
      </c>
      <c r="AY39" s="282">
        <f t="shared" si="20"/>
        <v>0</v>
      </c>
      <c r="AZ39" s="282">
        <f t="shared" si="20"/>
        <v>0</v>
      </c>
      <c r="BA39" s="282">
        <f t="shared" si="20"/>
        <v>0</v>
      </c>
      <c r="BB39" s="282">
        <f t="shared" si="20"/>
        <v>0</v>
      </c>
      <c r="BC39" s="282">
        <f t="shared" si="20"/>
        <v>0</v>
      </c>
      <c r="BD39" s="282">
        <f t="shared" si="20"/>
        <v>0</v>
      </c>
      <c r="BE39" s="282">
        <f t="shared" si="20"/>
        <v>0</v>
      </c>
      <c r="BF39" s="282">
        <f t="shared" si="20"/>
        <v>0</v>
      </c>
      <c r="BG39" s="282">
        <f t="shared" si="20"/>
        <v>0</v>
      </c>
      <c r="BH39" s="282">
        <f t="shared" si="20"/>
        <v>0</v>
      </c>
      <c r="BI39" s="282">
        <f t="shared" si="20"/>
        <v>0</v>
      </c>
      <c r="BJ39" s="282">
        <f t="shared" si="20"/>
        <v>0</v>
      </c>
      <c r="BK39" s="282">
        <f t="shared" si="20"/>
        <v>0</v>
      </c>
      <c r="BL39" s="282">
        <f t="shared" si="20"/>
        <v>0</v>
      </c>
      <c r="BM39" s="282">
        <f t="shared" si="20"/>
        <v>0</v>
      </c>
      <c r="BN39" s="282">
        <f t="shared" si="20"/>
        <v>0</v>
      </c>
      <c r="BO39" s="282">
        <f t="shared" si="20"/>
        <v>0</v>
      </c>
      <c r="BP39" s="282">
        <f t="shared" si="20"/>
        <v>0</v>
      </c>
      <c r="BQ39" s="282">
        <f t="shared" si="20"/>
        <v>0</v>
      </c>
      <c r="BR39" s="282">
        <f t="shared" ref="BR39:CF39" si="21">+IF(BR28=0,0,IFERROR(IF(BR38&gt;BR8,0,ROUND(IF(BR38&gt;BR9,BR35*(BR8-BR38)/(BR8-BR9),BR35),1)),0))</f>
        <v>0</v>
      </c>
      <c r="BS39" s="282">
        <f t="shared" si="21"/>
        <v>0</v>
      </c>
      <c r="BT39" s="282">
        <f t="shared" si="21"/>
        <v>0</v>
      </c>
      <c r="BU39" s="282">
        <f t="shared" si="21"/>
        <v>0</v>
      </c>
      <c r="BV39" s="282">
        <f t="shared" si="21"/>
        <v>0</v>
      </c>
      <c r="BW39" s="282">
        <f t="shared" si="21"/>
        <v>0</v>
      </c>
      <c r="BX39" s="282">
        <f t="shared" si="21"/>
        <v>0</v>
      </c>
      <c r="BY39" s="282">
        <f t="shared" si="21"/>
        <v>0</v>
      </c>
      <c r="BZ39" s="282">
        <f t="shared" si="21"/>
        <v>0</v>
      </c>
      <c r="CA39" s="282">
        <f t="shared" si="21"/>
        <v>0</v>
      </c>
      <c r="CB39" s="282">
        <f t="shared" si="21"/>
        <v>0</v>
      </c>
      <c r="CC39" s="282">
        <f t="shared" si="21"/>
        <v>0</v>
      </c>
      <c r="CD39" s="282">
        <f t="shared" si="21"/>
        <v>0</v>
      </c>
      <c r="CE39" s="282">
        <f t="shared" si="21"/>
        <v>0</v>
      </c>
      <c r="CF39" s="282">
        <f t="shared" si="21"/>
        <v>0</v>
      </c>
    </row>
    <row r="40" spans="2:84" ht="15" customHeight="1" thickBot="1" x14ac:dyDescent="0.35">
      <c r="B40" s="700">
        <v>12</v>
      </c>
      <c r="C40" s="976"/>
      <c r="D40" s="237" t="s">
        <v>37</v>
      </c>
      <c r="E40" s="282">
        <f>+ROUND(E35-E39,1)</f>
        <v>0</v>
      </c>
      <c r="F40" s="282">
        <f t="shared" ref="F40:BQ40" si="22">+ROUND(F35-F39,1)</f>
        <v>0</v>
      </c>
      <c r="G40" s="282">
        <f t="shared" si="22"/>
        <v>0</v>
      </c>
      <c r="H40" s="282">
        <f t="shared" si="22"/>
        <v>0</v>
      </c>
      <c r="I40" s="282">
        <f t="shared" si="22"/>
        <v>0</v>
      </c>
      <c r="J40" s="282">
        <f t="shared" si="22"/>
        <v>52.4</v>
      </c>
      <c r="K40" s="282">
        <f t="shared" si="22"/>
        <v>51</v>
      </c>
      <c r="L40" s="282">
        <f t="shared" si="22"/>
        <v>51.7</v>
      </c>
      <c r="M40" s="282">
        <f t="shared" si="22"/>
        <v>50.2</v>
      </c>
      <c r="N40" s="282">
        <f t="shared" si="22"/>
        <v>51.3</v>
      </c>
      <c r="O40" s="282">
        <f t="shared" si="22"/>
        <v>0</v>
      </c>
      <c r="P40" s="282">
        <f t="shared" si="22"/>
        <v>0</v>
      </c>
      <c r="Q40" s="282">
        <f t="shared" si="22"/>
        <v>0</v>
      </c>
      <c r="R40" s="282">
        <f t="shared" si="22"/>
        <v>0</v>
      </c>
      <c r="S40" s="282">
        <f t="shared" si="22"/>
        <v>0</v>
      </c>
      <c r="T40" s="282">
        <f t="shared" si="22"/>
        <v>0</v>
      </c>
      <c r="U40" s="282">
        <f t="shared" si="22"/>
        <v>0</v>
      </c>
      <c r="V40" s="282">
        <f t="shared" si="22"/>
        <v>0</v>
      </c>
      <c r="W40" s="282">
        <f t="shared" si="22"/>
        <v>0</v>
      </c>
      <c r="X40" s="282">
        <f t="shared" si="22"/>
        <v>0</v>
      </c>
      <c r="Y40" s="282">
        <f t="shared" si="22"/>
        <v>0</v>
      </c>
      <c r="Z40" s="282">
        <f t="shared" si="22"/>
        <v>0</v>
      </c>
      <c r="AA40" s="282">
        <f t="shared" si="22"/>
        <v>0</v>
      </c>
      <c r="AB40" s="282">
        <f t="shared" si="22"/>
        <v>0</v>
      </c>
      <c r="AC40" s="282">
        <f t="shared" si="22"/>
        <v>0</v>
      </c>
      <c r="AD40" s="282">
        <f t="shared" si="22"/>
        <v>0</v>
      </c>
      <c r="AE40" s="282">
        <f t="shared" si="22"/>
        <v>0</v>
      </c>
      <c r="AF40" s="282">
        <f t="shared" si="22"/>
        <v>0</v>
      </c>
      <c r="AG40" s="282">
        <f t="shared" si="22"/>
        <v>0</v>
      </c>
      <c r="AH40" s="282">
        <f t="shared" si="22"/>
        <v>0</v>
      </c>
      <c r="AI40" s="282">
        <f t="shared" si="22"/>
        <v>0</v>
      </c>
      <c r="AJ40" s="282">
        <f t="shared" si="22"/>
        <v>0</v>
      </c>
      <c r="AK40" s="282">
        <f t="shared" si="22"/>
        <v>0</v>
      </c>
      <c r="AL40" s="282">
        <f t="shared" si="22"/>
        <v>0</v>
      </c>
      <c r="AM40" s="282">
        <f t="shared" si="22"/>
        <v>0</v>
      </c>
      <c r="AN40" s="282">
        <f t="shared" si="22"/>
        <v>0</v>
      </c>
      <c r="AO40" s="282">
        <f t="shared" si="22"/>
        <v>0</v>
      </c>
      <c r="AP40" s="282">
        <f t="shared" si="22"/>
        <v>0</v>
      </c>
      <c r="AQ40" s="282">
        <f t="shared" si="22"/>
        <v>0</v>
      </c>
      <c r="AR40" s="282">
        <f t="shared" si="22"/>
        <v>0</v>
      </c>
      <c r="AS40" s="282">
        <f t="shared" si="22"/>
        <v>0</v>
      </c>
      <c r="AT40" s="282">
        <f t="shared" si="22"/>
        <v>0</v>
      </c>
      <c r="AU40" s="282">
        <f t="shared" si="22"/>
        <v>0</v>
      </c>
      <c r="AV40" s="282">
        <f t="shared" si="22"/>
        <v>0</v>
      </c>
      <c r="AW40" s="282">
        <f t="shared" si="22"/>
        <v>0</v>
      </c>
      <c r="AX40" s="282">
        <f t="shared" si="22"/>
        <v>0</v>
      </c>
      <c r="AY40" s="282">
        <f t="shared" si="22"/>
        <v>0</v>
      </c>
      <c r="AZ40" s="282">
        <f t="shared" si="22"/>
        <v>0</v>
      </c>
      <c r="BA40" s="282">
        <f t="shared" si="22"/>
        <v>0</v>
      </c>
      <c r="BB40" s="282">
        <f t="shared" si="22"/>
        <v>0</v>
      </c>
      <c r="BC40" s="282">
        <f t="shared" si="22"/>
        <v>0</v>
      </c>
      <c r="BD40" s="282">
        <f t="shared" si="22"/>
        <v>0</v>
      </c>
      <c r="BE40" s="282">
        <f t="shared" si="22"/>
        <v>0</v>
      </c>
      <c r="BF40" s="282">
        <f t="shared" si="22"/>
        <v>0</v>
      </c>
      <c r="BG40" s="282">
        <f t="shared" si="22"/>
        <v>0</v>
      </c>
      <c r="BH40" s="282">
        <f t="shared" si="22"/>
        <v>0</v>
      </c>
      <c r="BI40" s="282">
        <f t="shared" si="22"/>
        <v>0</v>
      </c>
      <c r="BJ40" s="282">
        <f t="shared" si="22"/>
        <v>0</v>
      </c>
      <c r="BK40" s="282">
        <f t="shared" si="22"/>
        <v>0</v>
      </c>
      <c r="BL40" s="282">
        <f t="shared" si="22"/>
        <v>0</v>
      </c>
      <c r="BM40" s="282">
        <f t="shared" si="22"/>
        <v>0</v>
      </c>
      <c r="BN40" s="282">
        <f t="shared" si="22"/>
        <v>0</v>
      </c>
      <c r="BO40" s="282">
        <f t="shared" si="22"/>
        <v>0</v>
      </c>
      <c r="BP40" s="282">
        <f t="shared" si="22"/>
        <v>0</v>
      </c>
      <c r="BQ40" s="282">
        <f t="shared" si="22"/>
        <v>0</v>
      </c>
      <c r="BR40" s="282">
        <f t="shared" ref="BR40:CF40" si="23">+ROUND(BR35-BR39,1)</f>
        <v>0</v>
      </c>
      <c r="BS40" s="282">
        <f t="shared" si="23"/>
        <v>0</v>
      </c>
      <c r="BT40" s="282">
        <f t="shared" si="23"/>
        <v>0</v>
      </c>
      <c r="BU40" s="282">
        <f t="shared" si="23"/>
        <v>0</v>
      </c>
      <c r="BV40" s="282">
        <f t="shared" si="23"/>
        <v>0</v>
      </c>
      <c r="BW40" s="282">
        <f t="shared" si="23"/>
        <v>0</v>
      </c>
      <c r="BX40" s="282">
        <f t="shared" si="23"/>
        <v>0</v>
      </c>
      <c r="BY40" s="282">
        <f t="shared" si="23"/>
        <v>0</v>
      </c>
      <c r="BZ40" s="282">
        <f t="shared" si="23"/>
        <v>0</v>
      </c>
      <c r="CA40" s="282">
        <f t="shared" si="23"/>
        <v>0</v>
      </c>
      <c r="CB40" s="282">
        <f t="shared" si="23"/>
        <v>0</v>
      </c>
      <c r="CC40" s="282">
        <f t="shared" si="23"/>
        <v>0</v>
      </c>
      <c r="CD40" s="282">
        <f t="shared" si="23"/>
        <v>0</v>
      </c>
      <c r="CE40" s="282">
        <f t="shared" si="23"/>
        <v>0</v>
      </c>
      <c r="CF40" s="282">
        <f t="shared" si="23"/>
        <v>0</v>
      </c>
    </row>
    <row r="41" spans="2:84" ht="15" customHeight="1" thickBot="1" x14ac:dyDescent="0.35">
      <c r="B41" s="700">
        <v>13</v>
      </c>
      <c r="C41" s="976"/>
      <c r="D41" s="237" t="s">
        <v>193</v>
      </c>
      <c r="E41" s="282">
        <f>IF(E28=0,0,100-SUM(E39:E40))</f>
        <v>0</v>
      </c>
      <c r="F41" s="282">
        <f t="shared" ref="F41:BQ41" si="24">IF(F28=0,0,100-SUM(F39:F40))</f>
        <v>0</v>
      </c>
      <c r="G41" s="282">
        <f t="shared" si="24"/>
        <v>0</v>
      </c>
      <c r="H41" s="282">
        <f t="shared" si="24"/>
        <v>0</v>
      </c>
      <c r="I41" s="282">
        <f t="shared" si="24"/>
        <v>0</v>
      </c>
      <c r="J41" s="282">
        <f t="shared" si="24"/>
        <v>43.2</v>
      </c>
      <c r="K41" s="282">
        <f t="shared" si="24"/>
        <v>41.2</v>
      </c>
      <c r="L41" s="282">
        <f t="shared" si="24"/>
        <v>42.199999999999996</v>
      </c>
      <c r="M41" s="282">
        <f t="shared" si="24"/>
        <v>42.199999999999996</v>
      </c>
      <c r="N41" s="282">
        <f t="shared" si="24"/>
        <v>43.2</v>
      </c>
      <c r="O41" s="282">
        <f t="shared" si="24"/>
        <v>0</v>
      </c>
      <c r="P41" s="282">
        <f t="shared" si="24"/>
        <v>0</v>
      </c>
      <c r="Q41" s="282">
        <f t="shared" si="24"/>
        <v>0</v>
      </c>
      <c r="R41" s="282">
        <f t="shared" si="24"/>
        <v>0</v>
      </c>
      <c r="S41" s="282">
        <f t="shared" si="24"/>
        <v>0</v>
      </c>
      <c r="T41" s="282">
        <f t="shared" si="24"/>
        <v>0</v>
      </c>
      <c r="U41" s="282">
        <f t="shared" si="24"/>
        <v>0</v>
      </c>
      <c r="V41" s="282">
        <f t="shared" si="24"/>
        <v>0</v>
      </c>
      <c r="W41" s="282">
        <f t="shared" si="24"/>
        <v>0</v>
      </c>
      <c r="X41" s="282">
        <f t="shared" si="24"/>
        <v>0</v>
      </c>
      <c r="Y41" s="282">
        <f t="shared" si="24"/>
        <v>0</v>
      </c>
      <c r="Z41" s="282">
        <f t="shared" si="24"/>
        <v>0</v>
      </c>
      <c r="AA41" s="282">
        <f t="shared" si="24"/>
        <v>0</v>
      </c>
      <c r="AB41" s="282">
        <f t="shared" si="24"/>
        <v>0</v>
      </c>
      <c r="AC41" s="282">
        <f t="shared" si="24"/>
        <v>0</v>
      </c>
      <c r="AD41" s="282">
        <f t="shared" si="24"/>
        <v>0</v>
      </c>
      <c r="AE41" s="282">
        <f t="shared" si="24"/>
        <v>0</v>
      </c>
      <c r="AF41" s="282">
        <f t="shared" si="24"/>
        <v>0</v>
      </c>
      <c r="AG41" s="282">
        <f t="shared" si="24"/>
        <v>0</v>
      </c>
      <c r="AH41" s="282">
        <f t="shared" si="24"/>
        <v>0</v>
      </c>
      <c r="AI41" s="282">
        <f t="shared" si="24"/>
        <v>0</v>
      </c>
      <c r="AJ41" s="282">
        <f t="shared" si="24"/>
        <v>0</v>
      </c>
      <c r="AK41" s="282">
        <f t="shared" si="24"/>
        <v>0</v>
      </c>
      <c r="AL41" s="282">
        <f t="shared" si="24"/>
        <v>0</v>
      </c>
      <c r="AM41" s="282">
        <f t="shared" si="24"/>
        <v>0</v>
      </c>
      <c r="AN41" s="282">
        <f t="shared" si="24"/>
        <v>0</v>
      </c>
      <c r="AO41" s="282">
        <f t="shared" si="24"/>
        <v>0</v>
      </c>
      <c r="AP41" s="282">
        <f t="shared" si="24"/>
        <v>0</v>
      </c>
      <c r="AQ41" s="282">
        <f t="shared" si="24"/>
        <v>0</v>
      </c>
      <c r="AR41" s="282">
        <f t="shared" si="24"/>
        <v>0</v>
      </c>
      <c r="AS41" s="282">
        <f t="shared" si="24"/>
        <v>0</v>
      </c>
      <c r="AT41" s="282">
        <f t="shared" si="24"/>
        <v>0</v>
      </c>
      <c r="AU41" s="282">
        <f t="shared" si="24"/>
        <v>0</v>
      </c>
      <c r="AV41" s="282">
        <f t="shared" si="24"/>
        <v>0</v>
      </c>
      <c r="AW41" s="282">
        <f t="shared" si="24"/>
        <v>0</v>
      </c>
      <c r="AX41" s="282">
        <f t="shared" si="24"/>
        <v>0</v>
      </c>
      <c r="AY41" s="282">
        <f t="shared" si="24"/>
        <v>0</v>
      </c>
      <c r="AZ41" s="282">
        <f t="shared" si="24"/>
        <v>0</v>
      </c>
      <c r="BA41" s="282">
        <f t="shared" si="24"/>
        <v>0</v>
      </c>
      <c r="BB41" s="282">
        <f t="shared" si="24"/>
        <v>0</v>
      </c>
      <c r="BC41" s="282">
        <f t="shared" si="24"/>
        <v>0</v>
      </c>
      <c r="BD41" s="282">
        <f t="shared" si="24"/>
        <v>0</v>
      </c>
      <c r="BE41" s="282">
        <f t="shared" si="24"/>
        <v>0</v>
      </c>
      <c r="BF41" s="282">
        <f t="shared" si="24"/>
        <v>0</v>
      </c>
      <c r="BG41" s="282">
        <f t="shared" si="24"/>
        <v>0</v>
      </c>
      <c r="BH41" s="282">
        <f t="shared" si="24"/>
        <v>0</v>
      </c>
      <c r="BI41" s="282">
        <f t="shared" si="24"/>
        <v>0</v>
      </c>
      <c r="BJ41" s="282">
        <f t="shared" si="24"/>
        <v>0</v>
      </c>
      <c r="BK41" s="282">
        <f t="shared" si="24"/>
        <v>0</v>
      </c>
      <c r="BL41" s="282">
        <f t="shared" si="24"/>
        <v>0</v>
      </c>
      <c r="BM41" s="282">
        <f t="shared" si="24"/>
        <v>0</v>
      </c>
      <c r="BN41" s="282">
        <f t="shared" si="24"/>
        <v>0</v>
      </c>
      <c r="BO41" s="282">
        <f t="shared" si="24"/>
        <v>0</v>
      </c>
      <c r="BP41" s="282">
        <f t="shared" si="24"/>
        <v>0</v>
      </c>
      <c r="BQ41" s="282">
        <f t="shared" si="24"/>
        <v>0</v>
      </c>
      <c r="BR41" s="282">
        <f t="shared" ref="BR41:CF41" si="25">IF(BR28=0,0,100-SUM(BR39:BR40))</f>
        <v>0</v>
      </c>
      <c r="BS41" s="282">
        <f t="shared" si="25"/>
        <v>0</v>
      </c>
      <c r="BT41" s="282">
        <f t="shared" si="25"/>
        <v>0</v>
      </c>
      <c r="BU41" s="282">
        <f t="shared" si="25"/>
        <v>0</v>
      </c>
      <c r="BV41" s="282">
        <f t="shared" si="25"/>
        <v>0</v>
      </c>
      <c r="BW41" s="282">
        <f t="shared" si="25"/>
        <v>0</v>
      </c>
      <c r="BX41" s="282">
        <f t="shared" si="25"/>
        <v>0</v>
      </c>
      <c r="BY41" s="282">
        <f t="shared" si="25"/>
        <v>0</v>
      </c>
      <c r="BZ41" s="282">
        <f t="shared" si="25"/>
        <v>0</v>
      </c>
      <c r="CA41" s="282">
        <f t="shared" si="25"/>
        <v>0</v>
      </c>
      <c r="CB41" s="282">
        <f t="shared" si="25"/>
        <v>0</v>
      </c>
      <c r="CC41" s="282">
        <f t="shared" si="25"/>
        <v>0</v>
      </c>
      <c r="CD41" s="282">
        <f t="shared" si="25"/>
        <v>0</v>
      </c>
      <c r="CE41" s="282">
        <f t="shared" si="25"/>
        <v>0</v>
      </c>
      <c r="CF41" s="282">
        <f t="shared" si="25"/>
        <v>0</v>
      </c>
    </row>
    <row r="42" spans="2:84" s="699" customFormat="1" ht="12" customHeight="1" thickBot="1" x14ac:dyDescent="0.35">
      <c r="C42" s="762"/>
      <c r="D42" s="756"/>
      <c r="E42" s="784"/>
      <c r="F42" s="784"/>
      <c r="G42" s="784"/>
      <c r="H42" s="784"/>
      <c r="I42" s="784"/>
      <c r="J42" s="784"/>
      <c r="K42" s="784"/>
      <c r="L42" s="784"/>
      <c r="M42" s="784"/>
      <c r="N42" s="784"/>
      <c r="O42" s="784"/>
      <c r="P42" s="784"/>
      <c r="Q42" s="784"/>
      <c r="R42" s="784"/>
      <c r="S42" s="784"/>
      <c r="T42" s="784"/>
      <c r="U42" s="784"/>
      <c r="V42" s="784"/>
      <c r="W42" s="784"/>
      <c r="X42" s="784"/>
      <c r="Y42" s="784"/>
      <c r="Z42" s="784"/>
      <c r="AA42" s="784"/>
      <c r="AB42" s="784"/>
      <c r="AC42" s="784"/>
      <c r="AD42" s="784"/>
      <c r="AE42" s="784"/>
      <c r="AF42" s="784"/>
      <c r="AG42" s="784"/>
      <c r="AH42" s="784"/>
      <c r="AI42" s="784"/>
      <c r="AJ42" s="784"/>
      <c r="AK42" s="784"/>
      <c r="AL42" s="784"/>
      <c r="AM42" s="784"/>
      <c r="AN42" s="784"/>
      <c r="AO42" s="784"/>
      <c r="AP42" s="784"/>
      <c r="AQ42" s="784"/>
      <c r="AR42" s="784"/>
      <c r="AS42" s="784"/>
      <c r="AT42" s="784"/>
      <c r="AU42" s="784"/>
      <c r="AV42" s="784"/>
      <c r="AW42" s="784"/>
      <c r="AX42" s="784"/>
      <c r="AY42" s="784"/>
      <c r="AZ42" s="784"/>
      <c r="BA42" s="784"/>
      <c r="BB42" s="784"/>
      <c r="BC42" s="784"/>
      <c r="BD42" s="784"/>
      <c r="BE42" s="784"/>
      <c r="BF42" s="784"/>
      <c r="BG42" s="784"/>
      <c r="BH42" s="784"/>
      <c r="BI42" s="784"/>
      <c r="BJ42" s="784"/>
      <c r="BK42" s="784"/>
      <c r="BL42" s="784"/>
      <c r="BM42" s="784"/>
      <c r="BN42" s="784"/>
      <c r="BO42" s="784"/>
      <c r="BP42" s="784"/>
      <c r="BQ42" s="784"/>
      <c r="BR42" s="784"/>
      <c r="BS42" s="784"/>
      <c r="BT42" s="784"/>
      <c r="BU42" s="784"/>
      <c r="BV42" s="784"/>
      <c r="BW42" s="784"/>
      <c r="BX42" s="784"/>
      <c r="BY42" s="784"/>
      <c r="BZ42" s="784"/>
      <c r="CA42" s="784"/>
      <c r="CB42" s="784"/>
      <c r="CC42" s="784"/>
      <c r="CD42" s="784"/>
      <c r="CE42" s="784"/>
      <c r="CF42" s="784"/>
    </row>
    <row r="43" spans="2:84" ht="19.899999999999999" customHeight="1" thickBot="1" x14ac:dyDescent="0.35">
      <c r="C43" s="269"/>
      <c r="D43" s="270" t="s">
        <v>286</v>
      </c>
      <c r="E43" s="254">
        <f>IF(E19='Base Datos'!$AE$5,0,E87)</f>
        <v>0</v>
      </c>
      <c r="F43" s="254">
        <f>IF(F19='Base Datos'!$AE$5,0,F87)</f>
        <v>0</v>
      </c>
      <c r="G43" s="254">
        <f>IF(G19='Base Datos'!$AE$5,0,G87)</f>
        <v>0</v>
      </c>
      <c r="H43" s="254">
        <f>IF(H19='Base Datos'!$AE$5,0,H87)</f>
        <v>0</v>
      </c>
      <c r="I43" s="254">
        <f>IF(I19='Base Datos'!$AE$5,0,I87)</f>
        <v>0</v>
      </c>
      <c r="J43" s="254">
        <f>IF(J19='Base Datos'!$AE$5,0,J87)</f>
        <v>0</v>
      </c>
      <c r="K43" s="254">
        <f>IF(K19='Base Datos'!$AE$5,0,K87)</f>
        <v>0</v>
      </c>
      <c r="L43" s="254">
        <f>IF(L19='Base Datos'!$AE$5,0,L87)</f>
        <v>0</v>
      </c>
      <c r="M43" s="254">
        <f>IF(M19='Base Datos'!$AE$5,0,M87)</f>
        <v>0</v>
      </c>
      <c r="N43" s="254">
        <f>IF(N19='Base Datos'!$AE$5,0,N87)</f>
        <v>0</v>
      </c>
      <c r="O43" s="254">
        <f>IF(O19='Base Datos'!$AE$5,0,O87)</f>
        <v>0</v>
      </c>
      <c r="P43" s="254">
        <f>IF(P19='Base Datos'!$AE$5,0,P87)</f>
        <v>0</v>
      </c>
      <c r="Q43" s="254">
        <f>IF(Q19='Base Datos'!$AE$5,0,Q87)</f>
        <v>0</v>
      </c>
      <c r="R43" s="254">
        <f>IF(R19='Base Datos'!$AE$5,0,R87)</f>
        <v>0</v>
      </c>
      <c r="S43" s="254">
        <f>IF(S19='Base Datos'!$AE$5,0,S87)</f>
        <v>0</v>
      </c>
      <c r="T43" s="254">
        <f>IF(T19='Base Datos'!$AE$5,0,T87)</f>
        <v>0</v>
      </c>
      <c r="U43" s="254">
        <f>IF(U19='Base Datos'!$AE$5,0,U87)</f>
        <v>0</v>
      </c>
      <c r="V43" s="254">
        <f>IF(V19='Base Datos'!$AE$5,0,V87)</f>
        <v>0</v>
      </c>
      <c r="W43" s="254">
        <f>IF(W19='Base Datos'!$AE$5,0,W87)</f>
        <v>0</v>
      </c>
      <c r="X43" s="254">
        <f>IF(X19='Base Datos'!$AE$5,0,X87)</f>
        <v>0</v>
      </c>
      <c r="Y43" s="254">
        <f>IF(Y19='Base Datos'!$AE$5,0,Y87)</f>
        <v>0</v>
      </c>
      <c r="Z43" s="254">
        <f>IF(Z19='Base Datos'!$AE$5,0,Z87)</f>
        <v>0</v>
      </c>
      <c r="AA43" s="254">
        <f>IF(AA19='Base Datos'!$AE$5,0,AA87)</f>
        <v>0</v>
      </c>
      <c r="AB43" s="254">
        <f>IF(AB19='Base Datos'!$AE$5,0,AB87)</f>
        <v>0</v>
      </c>
      <c r="AC43" s="254">
        <f>IF(AC19='Base Datos'!$AE$5,0,AC87)</f>
        <v>0</v>
      </c>
      <c r="AD43" s="254">
        <f>IF(AD19='Base Datos'!$AE$5,0,AD87)</f>
        <v>0</v>
      </c>
      <c r="AE43" s="254">
        <f>IF(AE19='Base Datos'!$AE$5,0,AE87)</f>
        <v>0</v>
      </c>
      <c r="AF43" s="254">
        <f>IF(AF19='Base Datos'!$AE$5,0,AF87)</f>
        <v>0</v>
      </c>
      <c r="AG43" s="254">
        <f>IF(AG19='Base Datos'!$AE$5,0,AG87)</f>
        <v>0</v>
      </c>
      <c r="AH43" s="254">
        <f>IF(AH19='Base Datos'!$AE$5,0,AH87)</f>
        <v>0</v>
      </c>
      <c r="AI43" s="254">
        <f>IF(AI19='Base Datos'!$AE$5,0,AI87)</f>
        <v>0</v>
      </c>
      <c r="AJ43" s="254">
        <f>IF(AJ19='Base Datos'!$AE$5,0,AJ87)</f>
        <v>0</v>
      </c>
      <c r="AK43" s="254">
        <f>IF(AK19='Base Datos'!$AE$5,0,AK87)</f>
        <v>0</v>
      </c>
      <c r="AL43" s="254">
        <f>IF(AL19='Base Datos'!$AE$5,0,AL87)</f>
        <v>0</v>
      </c>
      <c r="AM43" s="254">
        <f>IF(AM19='Base Datos'!$AE$5,0,AM87)</f>
        <v>0</v>
      </c>
      <c r="AN43" s="254">
        <f>IF(AN19='Base Datos'!$AE$5,0,AN87)</f>
        <v>0</v>
      </c>
      <c r="AO43" s="254">
        <f>IF(AO19='Base Datos'!$AE$5,0,AO87)</f>
        <v>0</v>
      </c>
      <c r="AP43" s="254">
        <f>IF(AP19='Base Datos'!$AE$5,0,AP87)</f>
        <v>0</v>
      </c>
      <c r="AQ43" s="254">
        <f>IF(AQ19='Base Datos'!$AE$5,0,AQ87)</f>
        <v>0</v>
      </c>
      <c r="AR43" s="254">
        <f>IF(AR19='Base Datos'!$AE$5,0,AR87)</f>
        <v>0</v>
      </c>
      <c r="AS43" s="254">
        <f>IF(AS19='Base Datos'!$AE$5,0,AS87)</f>
        <v>0</v>
      </c>
      <c r="AT43" s="254">
        <f>IF(AT19='Base Datos'!$AE$5,0,AT87)</f>
        <v>0</v>
      </c>
      <c r="AU43" s="254">
        <f>IF(AU19='Base Datos'!$AE$5,0,AU87)</f>
        <v>0</v>
      </c>
      <c r="AV43" s="254">
        <f>IF(AV19='Base Datos'!$AE$5,0,AV87)</f>
        <v>0</v>
      </c>
      <c r="AW43" s="254">
        <f>IF(AW19='Base Datos'!$AE$5,0,AW87)</f>
        <v>0</v>
      </c>
      <c r="AX43" s="254">
        <f>IF(AX19='Base Datos'!$AE$5,0,AX87)</f>
        <v>0</v>
      </c>
      <c r="AY43" s="254">
        <f>IF(AY19='Base Datos'!$AE$5,0,AY87)</f>
        <v>0</v>
      </c>
      <c r="AZ43" s="254">
        <f>IF(AZ19='Base Datos'!$AE$5,0,AZ87)</f>
        <v>0</v>
      </c>
      <c r="BA43" s="254">
        <f>IF(BA19='Base Datos'!$AE$5,0,BA87)</f>
        <v>0</v>
      </c>
      <c r="BB43" s="254">
        <f>IF(BB19='Base Datos'!$AE$5,0,BB87)</f>
        <v>0</v>
      </c>
      <c r="BC43" s="254">
        <f>IF(BC19='Base Datos'!$AE$5,0,BC87)</f>
        <v>0</v>
      </c>
      <c r="BD43" s="254">
        <f>IF(BD19='Base Datos'!$AE$5,0,BD87)</f>
        <v>0</v>
      </c>
      <c r="BE43" s="254">
        <f>IF(BE19='Base Datos'!$AE$5,0,BE87)</f>
        <v>0</v>
      </c>
      <c r="BF43" s="254">
        <f>IF(BF19='Base Datos'!$AE$5,0,BF87)</f>
        <v>0</v>
      </c>
      <c r="BG43" s="254">
        <f>IF(BG19='Base Datos'!$AE$5,0,BG87)</f>
        <v>0</v>
      </c>
      <c r="BH43" s="254">
        <f>IF(BH19='Base Datos'!$AE$5,0,BH87)</f>
        <v>0</v>
      </c>
      <c r="BI43" s="254">
        <f>IF(BI19='Base Datos'!$AE$5,0,BI87)</f>
        <v>0</v>
      </c>
      <c r="BJ43" s="254">
        <f>IF(BJ19='Base Datos'!$AE$5,0,BJ87)</f>
        <v>0</v>
      </c>
      <c r="BK43" s="254">
        <f>IF(BK19='Base Datos'!$AE$5,0,BK87)</f>
        <v>0</v>
      </c>
      <c r="BL43" s="254">
        <f>IF(BL19='Base Datos'!$AE$5,0,BL87)</f>
        <v>0</v>
      </c>
      <c r="BM43" s="254">
        <f>IF(BM19='Base Datos'!$AE$5,0,BM87)</f>
        <v>0</v>
      </c>
      <c r="BN43" s="254">
        <f>IF(BN19='Base Datos'!$AE$5,0,BN87)</f>
        <v>0</v>
      </c>
      <c r="BO43" s="254">
        <f>IF(BO19='Base Datos'!$AE$5,0,BO87)</f>
        <v>0</v>
      </c>
      <c r="BP43" s="254">
        <f>IF(BP19='Base Datos'!$AE$5,0,BP87)</f>
        <v>0</v>
      </c>
      <c r="BQ43" s="254">
        <f>IF(BQ19='Base Datos'!$AE$5,0,BQ87)</f>
        <v>0</v>
      </c>
      <c r="BR43" s="254">
        <f>IF(BR19='Base Datos'!$AE$5,0,BR87)</f>
        <v>0</v>
      </c>
      <c r="BS43" s="254">
        <f>IF(BS19='Base Datos'!$AE$5,0,BS87)</f>
        <v>0</v>
      </c>
      <c r="BT43" s="254">
        <f>IF(BT19='Base Datos'!$AE$5,0,BT87)</f>
        <v>0</v>
      </c>
      <c r="BU43" s="254">
        <f>IF(BU19='Base Datos'!$AE$5,0,BU87)</f>
        <v>0</v>
      </c>
      <c r="BV43" s="254">
        <f>IF(BV19='Base Datos'!$AE$5,0,BV87)</f>
        <v>0</v>
      </c>
      <c r="BW43" s="254">
        <f>IF(BW19='Base Datos'!$AE$5,0,BW87)</f>
        <v>0</v>
      </c>
      <c r="BX43" s="254">
        <f>IF(BX19='Base Datos'!$AE$5,0,BX87)</f>
        <v>0</v>
      </c>
      <c r="BY43" s="254">
        <f>IF(BY19='Base Datos'!$AE$5,0,BY87)</f>
        <v>0</v>
      </c>
      <c r="BZ43" s="254">
        <f>IF(BZ19='Base Datos'!$AE$5,0,BZ87)</f>
        <v>0</v>
      </c>
      <c r="CA43" s="254">
        <f>IF(CA19='Base Datos'!$AE$5,0,CA87)</f>
        <v>0</v>
      </c>
      <c r="CB43" s="254">
        <f>IF(CB19='Base Datos'!$AE$5,0,CB87)</f>
        <v>0</v>
      </c>
      <c r="CC43" s="254">
        <f>IF(CC19='Base Datos'!$AE$5,0,CC87)</f>
        <v>0</v>
      </c>
      <c r="CD43" s="254">
        <f>IF(CD19='Base Datos'!$AE$5,0,CD87)</f>
        <v>0</v>
      </c>
      <c r="CE43" s="254">
        <f>IF(CE19='Base Datos'!$AE$5,0,CE87)</f>
        <v>0</v>
      </c>
      <c r="CF43" s="254">
        <f>IF(CF19='Base Datos'!$AE$5,0,CF87)</f>
        <v>0</v>
      </c>
    </row>
    <row r="44" spans="2:84" s="699" customFormat="1" ht="12" customHeight="1" thickBot="1" x14ac:dyDescent="0.35">
      <c r="C44" s="785"/>
      <c r="D44" s="756"/>
      <c r="E44" s="786"/>
      <c r="F44" s="786"/>
      <c r="G44" s="786"/>
      <c r="H44" s="786"/>
      <c r="I44" s="786"/>
      <c r="J44" s="786"/>
      <c r="K44" s="786"/>
      <c r="L44" s="786"/>
      <c r="M44" s="786"/>
      <c r="N44" s="786"/>
      <c r="O44" s="786"/>
      <c r="P44" s="786"/>
      <c r="Q44" s="786"/>
      <c r="R44" s="786"/>
      <c r="S44" s="786"/>
      <c r="T44" s="786"/>
      <c r="U44" s="786"/>
      <c r="V44" s="786"/>
      <c r="W44" s="786"/>
      <c r="X44" s="786"/>
      <c r="Y44" s="786"/>
      <c r="Z44" s="786"/>
      <c r="AA44" s="786"/>
      <c r="AB44" s="786"/>
      <c r="AC44" s="786"/>
      <c r="AD44" s="786"/>
      <c r="AE44" s="786"/>
      <c r="AF44" s="786"/>
      <c r="AG44" s="786"/>
      <c r="AH44" s="786"/>
      <c r="AI44" s="786"/>
      <c r="AJ44" s="786"/>
      <c r="AK44" s="786"/>
      <c r="AL44" s="786"/>
      <c r="AM44" s="786"/>
      <c r="AN44" s="786"/>
      <c r="AO44" s="786"/>
      <c r="AP44" s="786"/>
      <c r="AQ44" s="786"/>
      <c r="AR44" s="786"/>
      <c r="AS44" s="786"/>
      <c r="AT44" s="786"/>
      <c r="AU44" s="786"/>
      <c r="AV44" s="786"/>
      <c r="AW44" s="786"/>
      <c r="AX44" s="786"/>
      <c r="AY44" s="786"/>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row>
    <row r="45" spans="2:84" ht="19.899999999999999" customHeight="1" thickBot="1" x14ac:dyDescent="0.35">
      <c r="C45" s="994" t="s">
        <v>213</v>
      </c>
      <c r="D45" s="995"/>
      <c r="E45" s="254">
        <f>+IF(E19='Base Datos'!$AE$5,IFERROR(E14*(E26-E27)/(E28-E27)*3.785*60*E12/1000,0),0)</f>
        <v>0</v>
      </c>
      <c r="F45" s="254">
        <f>+IF(F19='Base Datos'!$AE$5,IFERROR(F14*(F26-F27)/(F28-F27)*3.785*60*F12/1000,0),0)</f>
        <v>0</v>
      </c>
      <c r="G45" s="254">
        <f>+IF(G19='Base Datos'!$AE$5,IFERROR(G14*(G26-G27)/(G28-G27)*3.785*60*G12/1000,0),0)</f>
        <v>0</v>
      </c>
      <c r="H45" s="254">
        <f>+IF(H19='Base Datos'!$AE$5,IFERROR(H14*(H26-H27)/(H28-H27)*3.785*60*H12/1000,0),0)</f>
        <v>0</v>
      </c>
      <c r="I45" s="254">
        <f>+IF(I19='Base Datos'!$AE$5,IFERROR(I14*(I26-I27)/(I28-I27)*3.785*60*I12/1000,0),0)</f>
        <v>0</v>
      </c>
      <c r="J45" s="254">
        <f>+IF(J19='Base Datos'!$AE$5,IFERROR(J14*(J26-J27)/(J28-J27)*3.785*60*J12/1000,0),0)</f>
        <v>32.215112582781458</v>
      </c>
      <c r="K45" s="254">
        <f>+IF(K19='Base Datos'!$AE$5,IFERROR(K14*(K26-K27)/(K28-K27)*3.785*60*K12/1000,0),0)</f>
        <v>50.870399999999997</v>
      </c>
      <c r="L45" s="254">
        <f>+IF(L19='Base Datos'!$AE$5,IFERROR(L14*(L26-L27)/(L28-L27)*3.785*60*L12/1000,0),0)</f>
        <v>52.905216000000003</v>
      </c>
      <c r="M45" s="254">
        <f>+IF(M19='Base Datos'!$AE$5,IFERROR(M14*(M26-M27)/(M28-M27)*3.785*60*M12/1000,0),0)</f>
        <v>37.789439999999999</v>
      </c>
      <c r="N45" s="254">
        <f>+IF(N19='Base Datos'!$AE$5,IFERROR(N14*(N26-N27)/(N28-N27)*3.785*60*N12/1000,0),0)</f>
        <v>11.021920000000001</v>
      </c>
      <c r="O45" s="254">
        <f>+IF(O19='Base Datos'!$AE$5,IFERROR(O14*(O26-O27)/(O28-O27)*3.785*60*O12/1000,0),0)</f>
        <v>0</v>
      </c>
      <c r="P45" s="254">
        <f>+IF(P19='Base Datos'!$AE$5,IFERROR(P14*(P26-P27)/(P28-P27)*3.785*60*P12/1000,0),0)</f>
        <v>0</v>
      </c>
      <c r="Q45" s="254">
        <f>+IF(Q19='Base Datos'!$AE$5,IFERROR(Q14*(Q26-Q27)/(Q28-Q27)*3.785*60*Q12/1000,0),0)</f>
        <v>0</v>
      </c>
      <c r="R45" s="254">
        <f>+IF(R19='Base Datos'!$AE$5,IFERROR(R14*(R26-R27)/(R28-R27)*3.785*60*R12/1000,0),0)</f>
        <v>0</v>
      </c>
      <c r="S45" s="254">
        <f>+IF(S19='Base Datos'!$AE$5,IFERROR(S14*(S26-S27)/(S28-S27)*3.785*60*S12/1000,0),0)</f>
        <v>0</v>
      </c>
      <c r="T45" s="254">
        <f>+IF(T19='Base Datos'!$AE$5,IFERROR(T14*(T26-T27)/(T28-T27)*3.785*60*T12/1000,0),0)</f>
        <v>0</v>
      </c>
      <c r="U45" s="254">
        <f>+IF(U19='Base Datos'!$AE$5,IFERROR(U14*(U26-U27)/(U28-U27)*3.785*60*U12/1000,0),0)</f>
        <v>0</v>
      </c>
      <c r="V45" s="254">
        <f>+IF(V19='Base Datos'!$AE$5,IFERROR(V14*(V26-V27)/(V28-V27)*3.785*60*V12/1000,0),0)</f>
        <v>0</v>
      </c>
      <c r="W45" s="254">
        <f>+IF(W19='Base Datos'!$AE$5,IFERROR(W14*(W26-W27)/(W28-W27)*3.785*60*W12/1000,0),0)</f>
        <v>0</v>
      </c>
      <c r="X45" s="254">
        <f>+IF(X19='Base Datos'!$AE$5,IFERROR(X14*(X26-X27)/(X28-X27)*3.785*60*X12/1000,0),0)</f>
        <v>0</v>
      </c>
      <c r="Y45" s="254">
        <f>+IF(Y19='Base Datos'!$AE$5,IFERROR(Y14*(Y26-Y27)/(Y28-Y27)*3.785*60*Y12/1000,0),0)</f>
        <v>0</v>
      </c>
      <c r="Z45" s="254">
        <f>+IF(Z19='Base Datos'!$AE$5,IFERROR(Z14*(Z26-Z27)/(Z28-Z27)*3.785*60*Z12/1000,0),0)</f>
        <v>0</v>
      </c>
      <c r="AA45" s="254">
        <f>+IF(AA19='Base Datos'!$AE$5,IFERROR(AA14*(AA26-AA27)/(AA28-AA27)*3.785*60*AA12/1000,0),0)</f>
        <v>0</v>
      </c>
      <c r="AB45" s="254">
        <f>+IF(AB19='Base Datos'!$AE$5,IFERROR(AB14*(AB26-AB27)/(AB28-AB27)*3.785*60*AB12/1000,0),0)</f>
        <v>0</v>
      </c>
      <c r="AC45" s="254">
        <f>+IF(AC19='Base Datos'!$AE$5,IFERROR(AC14*(AC26-AC27)/(AC28-AC27)*3.785*60*AC12/1000,0),0)</f>
        <v>0</v>
      </c>
      <c r="AD45" s="254">
        <f>+IF(AD19='Base Datos'!$AE$5,IFERROR(AD14*(AD26-AD27)/(AD28-AD27)*3.785*60*AD12/1000,0),0)</f>
        <v>0</v>
      </c>
      <c r="AE45" s="254">
        <f>+IF(AE19='Base Datos'!$AE$5,IFERROR(AE14*(AE26-AE27)/(AE28-AE27)*3.785*60*AE12/1000,0),0)</f>
        <v>0</v>
      </c>
      <c r="AF45" s="254">
        <f>+IF(AF19='Base Datos'!$AE$5,IFERROR(AF14*(AF26-AF27)/(AF28-AF27)*3.785*60*AF12/1000,0),0)</f>
        <v>0</v>
      </c>
      <c r="AG45" s="254">
        <f>+IF(AG19='Base Datos'!$AE$5,IFERROR(AG14*(AG26-AG27)/(AG28-AG27)*3.785*60*AG12/1000,0),0)</f>
        <v>0</v>
      </c>
      <c r="AH45" s="254">
        <f>+IF(AH19='Base Datos'!$AE$5,IFERROR(AH14*(AH26-AH27)/(AH28-AH27)*3.785*60*AH12/1000,0),0)</f>
        <v>0</v>
      </c>
      <c r="AI45" s="254">
        <f>+IF(AI19='Base Datos'!$AE$5,IFERROR(AI14*(AI26-AI27)/(AI28-AI27)*3.785*60*AI12/1000,0),0)</f>
        <v>0</v>
      </c>
      <c r="AJ45" s="254">
        <f>+IF(AJ19='Base Datos'!$AE$5,IFERROR(AJ14*(AJ26-AJ27)/(AJ28-AJ27)*3.785*60*AJ12/1000,0),0)</f>
        <v>0</v>
      </c>
      <c r="AK45" s="254">
        <f>+IF(AK19='Base Datos'!$AE$5,IFERROR(AK14*(AK26-AK27)/(AK28-AK27)*3.785*60*AK12/1000,0),0)</f>
        <v>0</v>
      </c>
      <c r="AL45" s="254">
        <f>+IF(AL19='Base Datos'!$AE$5,IFERROR(AL14*(AL26-AL27)/(AL28-AL27)*3.785*60*AL12/1000,0),0)</f>
        <v>0</v>
      </c>
      <c r="AM45" s="254">
        <f>+IF(AM19='Base Datos'!$AE$5,IFERROR(AM14*(AM26-AM27)/(AM28-AM27)*3.785*60*AM12/1000,0),0)</f>
        <v>0</v>
      </c>
      <c r="AN45" s="254">
        <f>+IF(AN19='Base Datos'!$AE$5,IFERROR(AN14*(AN26-AN27)/(AN28-AN27)*3.785*60*AN12/1000,0),0)</f>
        <v>0</v>
      </c>
      <c r="AO45" s="254">
        <f>+IF(AO19='Base Datos'!$AE$5,IFERROR(AO14*(AO26-AO27)/(AO28-AO27)*3.785*60*AO12/1000,0),0)</f>
        <v>0</v>
      </c>
      <c r="AP45" s="254">
        <f>+IF(AP19='Base Datos'!$AE$5,IFERROR(AP14*(AP26-AP27)/(AP28-AP27)*3.785*60*AP12/1000,0),0)</f>
        <v>0</v>
      </c>
      <c r="AQ45" s="254">
        <f>+IF(AQ19='Base Datos'!$AE$5,IFERROR(AQ14*(AQ26-AQ27)/(AQ28-AQ27)*3.785*60*AQ12/1000,0),0)</f>
        <v>0</v>
      </c>
      <c r="AR45" s="254">
        <f>+IF(AR19='Base Datos'!$AE$5,IFERROR(AR14*(AR26-AR27)/(AR28-AR27)*3.785*60*AR12/1000,0),0)</f>
        <v>0</v>
      </c>
      <c r="AS45" s="254">
        <f>+IF(AS19='Base Datos'!$AE$5,IFERROR(AS14*(AS26-AS27)/(AS28-AS27)*3.785*60*AS12/1000,0),0)</f>
        <v>0</v>
      </c>
      <c r="AT45" s="254">
        <f>+IF(AT19='Base Datos'!$AE$5,IFERROR(AT14*(AT26-AT27)/(AT28-AT27)*3.785*60*AT12/1000,0),0)</f>
        <v>0</v>
      </c>
      <c r="AU45" s="254">
        <f>+IF(AU19='Base Datos'!$AE$5,IFERROR(AU14*(AU26-AU27)/(AU28-AU27)*3.785*60*AU12/1000,0),0)</f>
        <v>0</v>
      </c>
      <c r="AV45" s="254">
        <f>+IF(AV19='Base Datos'!$AE$5,IFERROR(AV14*(AV26-AV27)/(AV28-AV27)*3.785*60*AV12/1000,0),0)</f>
        <v>0</v>
      </c>
      <c r="AW45" s="254">
        <f>+IF(AW19='Base Datos'!$AE$5,IFERROR(AW14*(AW26-AW27)/(AW28-AW27)*3.785*60*AW12/1000,0),0)</f>
        <v>0</v>
      </c>
      <c r="AX45" s="254">
        <f>+IF(AX19='Base Datos'!$AE$5,IFERROR(AX14*(AX26-AX27)/(AX28-AX27)*3.785*60*AX12/1000,0),0)</f>
        <v>0</v>
      </c>
      <c r="AY45" s="254">
        <f>+IF(AY19='Base Datos'!$AE$5,IFERROR(AY14*(AY26-AY27)/(AY28-AY27)*3.785*60*AY12/1000,0),0)</f>
        <v>0</v>
      </c>
      <c r="AZ45" s="254">
        <f>+IF(AZ19='Base Datos'!$AE$5,IFERROR(AZ14*(AZ26-AZ27)/(AZ28-AZ27)*3.785*60*AZ12/1000,0),0)</f>
        <v>0</v>
      </c>
      <c r="BA45" s="254">
        <f>+IF(BA19='Base Datos'!$AE$5,IFERROR(BA14*(BA26-BA27)/(BA28-BA27)*3.785*60*BA12/1000,0),0)</f>
        <v>0</v>
      </c>
      <c r="BB45" s="254">
        <f>+IF(BB19='Base Datos'!$AE$5,IFERROR(BB14*(BB26-BB27)/(BB28-BB27)*3.785*60*BB12/1000,0),0)</f>
        <v>0</v>
      </c>
      <c r="BC45" s="254">
        <f>+IF(BC19='Base Datos'!$AE$5,IFERROR(BC14*(BC26-BC27)/(BC28-BC27)*3.785*60*BC12/1000,0),0)</f>
        <v>0</v>
      </c>
      <c r="BD45" s="254">
        <f>+IF(BD19='Base Datos'!$AE$5,IFERROR(BD14*(BD26-BD27)/(BD28-BD27)*3.785*60*BD12/1000,0),0)</f>
        <v>0</v>
      </c>
      <c r="BE45" s="254">
        <f>+IF(BE19='Base Datos'!$AE$5,IFERROR(BE14*(BE26-BE27)/(BE28-BE27)*3.785*60*BE12/1000,0),0)</f>
        <v>0</v>
      </c>
      <c r="BF45" s="254">
        <f>+IF(BF19='Base Datos'!$AE$5,IFERROR(BF14*(BF26-BF27)/(BF28-BF27)*3.785*60*BF12/1000,0),0)</f>
        <v>0</v>
      </c>
      <c r="BG45" s="254">
        <f>+IF(BG19='Base Datos'!$AE$5,IFERROR(BG14*(BG26-BG27)/(BG28-BG27)*3.785*60*BG12/1000,0),0)</f>
        <v>0</v>
      </c>
      <c r="BH45" s="254">
        <f>+IF(BH19='Base Datos'!$AE$5,IFERROR(BH14*(BH26-BH27)/(BH28-BH27)*3.785*60*BH12/1000,0),0)</f>
        <v>0</v>
      </c>
      <c r="BI45" s="254">
        <f>+IF(BI19='Base Datos'!$AE$5,IFERROR(BI14*(BI26-BI27)/(BI28-BI27)*3.785*60*BI12/1000,0),0)</f>
        <v>0</v>
      </c>
      <c r="BJ45" s="254">
        <f>+IF(BJ19='Base Datos'!$AE$5,IFERROR(BJ14*(BJ26-BJ27)/(BJ28-BJ27)*3.785*60*BJ12/1000,0),0)</f>
        <v>0</v>
      </c>
      <c r="BK45" s="254">
        <f>+IF(BK19='Base Datos'!$AE$5,IFERROR(BK14*(BK26-BK27)/(BK28-BK27)*3.785*60*BK12/1000,0),0)</f>
        <v>0</v>
      </c>
      <c r="BL45" s="254">
        <f>+IF(BL19='Base Datos'!$AE$5,IFERROR(BL14*(BL26-BL27)/(BL28-BL27)*3.785*60*BL12/1000,0),0)</f>
        <v>0</v>
      </c>
      <c r="BM45" s="254">
        <f>+IF(BM19='Base Datos'!$AE$5,IFERROR(BM14*(BM26-BM27)/(BM28-BM27)*3.785*60*BM12/1000,0),0)</f>
        <v>0</v>
      </c>
      <c r="BN45" s="254">
        <f>+IF(BN19='Base Datos'!$AE$5,IFERROR(BN14*(BN26-BN27)/(BN28-BN27)*3.785*60*BN12/1000,0),0)</f>
        <v>0</v>
      </c>
      <c r="BO45" s="254">
        <f>+IF(BO19='Base Datos'!$AE$5,IFERROR(BO14*(BO26-BO27)/(BO28-BO27)*3.785*60*BO12/1000,0),0)</f>
        <v>0</v>
      </c>
      <c r="BP45" s="254">
        <f>+IF(BP19='Base Datos'!$AE$5,IFERROR(BP14*(BP26-BP27)/(BP28-BP27)*3.785*60*BP12/1000,0),0)</f>
        <v>0</v>
      </c>
      <c r="BQ45" s="254">
        <f>+IF(BQ19='Base Datos'!$AE$5,IFERROR(BQ14*(BQ26-BQ27)/(BQ28-BQ27)*3.785*60*BQ12/1000,0),0)</f>
        <v>0</v>
      </c>
      <c r="BR45" s="254">
        <f>+IF(BR19='Base Datos'!$AE$5,IFERROR(BR14*(BR26-BR27)/(BR28-BR27)*3.785*60*BR12/1000,0),0)</f>
        <v>0</v>
      </c>
      <c r="BS45" s="254">
        <f>+IF(BS19='Base Datos'!$AE$5,IFERROR(BS14*(BS26-BS27)/(BS28-BS27)*3.785*60*BS12/1000,0),0)</f>
        <v>0</v>
      </c>
      <c r="BT45" s="254">
        <f>+IF(BT19='Base Datos'!$AE$5,IFERROR(BT14*(BT26-BT27)/(BT28-BT27)*3.785*60*BT12/1000,0),0)</f>
        <v>0</v>
      </c>
      <c r="BU45" s="254">
        <f>+IF(BU19='Base Datos'!$AE$5,IFERROR(BU14*(BU26-BU27)/(BU28-BU27)*3.785*60*BU12/1000,0),0)</f>
        <v>0</v>
      </c>
      <c r="BV45" s="254">
        <f>+IF(BV19='Base Datos'!$AE$5,IFERROR(BV14*(BV26-BV27)/(BV28-BV27)*3.785*60*BV12/1000,0),0)</f>
        <v>0</v>
      </c>
      <c r="BW45" s="254">
        <f>+IF(BW19='Base Datos'!$AE$5,IFERROR(BW14*(BW26-BW27)/(BW28-BW27)*3.785*60*BW12/1000,0),0)</f>
        <v>0</v>
      </c>
      <c r="BX45" s="254">
        <f>+IF(BX19='Base Datos'!$AE$5,IFERROR(BX14*(BX26-BX27)/(BX28-BX27)*3.785*60*BX12/1000,0),0)</f>
        <v>0</v>
      </c>
      <c r="BY45" s="254">
        <f>+IF(BY19='Base Datos'!$AE$5,IFERROR(BY14*(BY26-BY27)/(BY28-BY27)*3.785*60*BY12/1000,0),0)</f>
        <v>0</v>
      </c>
      <c r="BZ45" s="254">
        <f>+IF(BZ19='Base Datos'!$AE$5,IFERROR(BZ14*(BZ26-BZ27)/(BZ28-BZ27)*3.785*60*BZ12/1000,0),0)</f>
        <v>0</v>
      </c>
      <c r="CA45" s="254">
        <f>+IF(CA19='Base Datos'!$AE$5,IFERROR(CA14*(CA26-CA27)/(CA28-CA27)*3.785*60*CA12/1000,0),0)</f>
        <v>0</v>
      </c>
      <c r="CB45" s="254">
        <f>+IF(CB19='Base Datos'!$AE$5,IFERROR(CB14*(CB26-CB27)/(CB28-CB27)*3.785*60*CB12/1000,0),0)</f>
        <v>0</v>
      </c>
      <c r="CC45" s="254">
        <f>+IF(CC19='Base Datos'!$AE$5,IFERROR(CC14*(CC26-CC27)/(CC28-CC27)*3.785*60*CC12/1000,0),0)</f>
        <v>0</v>
      </c>
      <c r="CD45" s="254">
        <f>+IF(CD19='Base Datos'!$AE$5,IFERROR(CD14*(CD26-CD27)/(CD28-CD27)*3.785*60*CD12/1000,0),0)</f>
        <v>0</v>
      </c>
      <c r="CE45" s="254">
        <f>+IF(CE19='Base Datos'!$AE$5,IFERROR(CE14*(CE26-CE27)/(CE28-CE27)*3.785*60*CE12/1000,0),0)</f>
        <v>0</v>
      </c>
      <c r="CF45" s="254">
        <f>+IF(CF19='Base Datos'!$AE$5,IFERROR(CF14*(CF26-CF27)/(CF28-CF27)*3.785*60*CF12/1000,0),0)</f>
        <v>0</v>
      </c>
    </row>
    <row r="46" spans="2:84" s="699" customFormat="1" ht="12" customHeight="1" thickBot="1" x14ac:dyDescent="0.35">
      <c r="B46" s="701">
        <v>1</v>
      </c>
      <c r="C46" s="787"/>
      <c r="D46" s="788"/>
      <c r="E46" s="701">
        <v>1</v>
      </c>
      <c r="F46" s="701">
        <v>2</v>
      </c>
      <c r="G46" s="701">
        <v>3</v>
      </c>
      <c r="H46" s="701">
        <v>4</v>
      </c>
      <c r="I46" s="701">
        <v>5</v>
      </c>
      <c r="J46" s="701">
        <v>6</v>
      </c>
      <c r="K46" s="701">
        <v>7</v>
      </c>
      <c r="L46" s="701">
        <v>8</v>
      </c>
      <c r="M46" s="701">
        <v>9</v>
      </c>
      <c r="N46" s="701">
        <v>10</v>
      </c>
      <c r="O46" s="701">
        <v>11</v>
      </c>
      <c r="P46" s="701">
        <v>12</v>
      </c>
      <c r="Q46" s="701">
        <v>13</v>
      </c>
      <c r="R46" s="701">
        <v>14</v>
      </c>
      <c r="S46" s="701">
        <v>15</v>
      </c>
      <c r="T46" s="701">
        <v>16</v>
      </c>
      <c r="U46" s="701">
        <v>17</v>
      </c>
      <c r="V46" s="701">
        <v>18</v>
      </c>
      <c r="W46" s="701">
        <v>19</v>
      </c>
      <c r="X46" s="701">
        <v>20</v>
      </c>
      <c r="Y46" s="701">
        <v>21</v>
      </c>
      <c r="Z46" s="701">
        <v>22</v>
      </c>
      <c r="AA46" s="701">
        <v>23</v>
      </c>
      <c r="AB46" s="701">
        <v>24</v>
      </c>
      <c r="AC46" s="701">
        <v>25</v>
      </c>
      <c r="AD46" s="701">
        <v>26</v>
      </c>
      <c r="AE46" s="701">
        <v>27</v>
      </c>
      <c r="AF46" s="701">
        <v>28</v>
      </c>
      <c r="AG46" s="701">
        <v>29</v>
      </c>
      <c r="AH46" s="701">
        <v>30</v>
      </c>
      <c r="AI46" s="701">
        <v>31</v>
      </c>
      <c r="AJ46" s="701">
        <v>32</v>
      </c>
      <c r="AK46" s="701">
        <v>33</v>
      </c>
      <c r="AL46" s="701">
        <v>34</v>
      </c>
      <c r="AM46" s="701">
        <v>35</v>
      </c>
      <c r="AN46" s="701">
        <v>36</v>
      </c>
      <c r="AO46" s="701">
        <v>37</v>
      </c>
      <c r="AP46" s="701">
        <v>38</v>
      </c>
      <c r="AQ46" s="701">
        <v>39</v>
      </c>
      <c r="AR46" s="701">
        <v>40</v>
      </c>
      <c r="AS46" s="701">
        <v>41</v>
      </c>
      <c r="AT46" s="701">
        <v>42</v>
      </c>
      <c r="AU46" s="701">
        <v>43</v>
      </c>
      <c r="AV46" s="701">
        <v>44</v>
      </c>
      <c r="AW46" s="701">
        <v>45</v>
      </c>
      <c r="AX46" s="701">
        <v>46</v>
      </c>
      <c r="AY46" s="701">
        <v>47</v>
      </c>
      <c r="AZ46" s="701">
        <v>48</v>
      </c>
      <c r="BA46" s="701">
        <v>49</v>
      </c>
      <c r="BB46" s="701">
        <v>50</v>
      </c>
      <c r="BC46" s="701">
        <v>51</v>
      </c>
      <c r="BD46" s="701">
        <v>52</v>
      </c>
      <c r="BE46" s="701">
        <v>53</v>
      </c>
      <c r="BF46" s="701">
        <v>54</v>
      </c>
      <c r="BG46" s="701">
        <v>55</v>
      </c>
      <c r="BH46" s="701">
        <v>56</v>
      </c>
      <c r="BI46" s="701">
        <v>57</v>
      </c>
      <c r="BJ46" s="701">
        <v>58</v>
      </c>
      <c r="BK46" s="701">
        <v>59</v>
      </c>
      <c r="BL46" s="701">
        <v>60</v>
      </c>
      <c r="BM46" s="701">
        <v>61</v>
      </c>
      <c r="BN46" s="701">
        <v>62</v>
      </c>
      <c r="BO46" s="701">
        <v>63</v>
      </c>
      <c r="BP46" s="701">
        <v>64</v>
      </c>
      <c r="BQ46" s="701">
        <v>65</v>
      </c>
      <c r="BR46" s="701">
        <v>66</v>
      </c>
      <c r="BS46" s="701">
        <v>67</v>
      </c>
      <c r="BT46" s="701">
        <v>68</v>
      </c>
      <c r="BU46" s="701">
        <v>69</v>
      </c>
      <c r="BV46" s="701">
        <v>70</v>
      </c>
      <c r="BW46" s="701">
        <v>71</v>
      </c>
      <c r="BX46" s="701">
        <v>72</v>
      </c>
      <c r="BY46" s="701">
        <v>73</v>
      </c>
      <c r="BZ46" s="701">
        <v>74</v>
      </c>
      <c r="CA46" s="701">
        <v>75</v>
      </c>
      <c r="CB46" s="701">
        <v>76</v>
      </c>
      <c r="CC46" s="701">
        <v>77</v>
      </c>
      <c r="CD46" s="701">
        <v>78</v>
      </c>
      <c r="CE46" s="701">
        <v>79</v>
      </c>
      <c r="CF46" s="701">
        <v>80</v>
      </c>
    </row>
    <row r="47" spans="2:84" ht="16.149999999999999" customHeight="1" thickBot="1" x14ac:dyDescent="0.35">
      <c r="B47" s="701">
        <v>2</v>
      </c>
      <c r="C47" s="990" t="s">
        <v>287</v>
      </c>
      <c r="D47" s="240" t="s">
        <v>185</v>
      </c>
      <c r="E47" s="227">
        <f>+IFERROR(IF(E19='Base Datos'!$AE$5,E45/E12*1000,E43/E12*1000),0)</f>
        <v>0</v>
      </c>
      <c r="F47" s="227">
        <f>+IFERROR(IF(F19='Base Datos'!$AE$5,F45/F12*1000,F43/F12*1000),0)</f>
        <v>0</v>
      </c>
      <c r="G47" s="227">
        <f>+IFERROR(IF(G19='Base Datos'!$AE$5,G45/G12*1000,G43/G12*1000),0)</f>
        <v>0</v>
      </c>
      <c r="H47" s="227">
        <f>+IFERROR(IF(H19='Base Datos'!$AE$5,H45/H12*1000,H43/H12*1000),0)</f>
        <v>0</v>
      </c>
      <c r="I47" s="227">
        <f>+IFERROR(IF(I19='Base Datos'!$AE$5,I45/I12*1000,I43/I12*1000),0)</f>
        <v>0</v>
      </c>
      <c r="J47" s="227">
        <f>+IFERROR(IF(J19='Base Datos'!$AE$5,J45/J12*1000,J43/J12*1000),0)</f>
        <v>2147.6741721854305</v>
      </c>
      <c r="K47" s="227">
        <f>+IFERROR(IF(K19='Base Datos'!$AE$5,K45/K12*1000,K43/K12*1000),0)</f>
        <v>2119.6</v>
      </c>
      <c r="L47" s="227">
        <f>+IFERROR(IF(L19='Base Datos'!$AE$5,L45/L12*1000,L43/L12*1000),0)</f>
        <v>2204.384</v>
      </c>
      <c r="M47" s="227">
        <f>+IFERROR(IF(M19='Base Datos'!$AE$5,M45/M12*1000,M43/M12*1000),0)</f>
        <v>1574.56</v>
      </c>
      <c r="N47" s="227">
        <f>+IFERROR(IF(N19='Base Datos'!$AE$5,N45/N12*1000,N43/N12*1000),0)</f>
        <v>1574.5600000000002</v>
      </c>
      <c r="O47" s="227">
        <f>+IFERROR(IF(O19='Base Datos'!$AE$5,O45/O12*1000,O43/O12*1000),0)</f>
        <v>0</v>
      </c>
      <c r="P47" s="227">
        <f>+IFERROR(IF(P19='Base Datos'!$AE$5,P45/P12*1000,P43/P12*1000),0)</f>
        <v>0</v>
      </c>
      <c r="Q47" s="227">
        <f>+IFERROR(IF(Q19='Base Datos'!$AE$5,Q45/Q12*1000,Q43/Q12*1000),0)</f>
        <v>0</v>
      </c>
      <c r="R47" s="227">
        <f>+IFERROR(IF(R19='Base Datos'!$AE$5,R45/R12*1000,R43/R12*1000),0)</f>
        <v>0</v>
      </c>
      <c r="S47" s="227">
        <f>+IFERROR(IF(S19='Base Datos'!$AE$5,S45/S12*1000,S43/S12*1000),0)</f>
        <v>0</v>
      </c>
      <c r="T47" s="227">
        <f>+IFERROR(IF(T19='Base Datos'!$AE$5,T45/T12*1000,T43/T12*1000),0)</f>
        <v>0</v>
      </c>
      <c r="U47" s="227">
        <f>+IFERROR(IF(U19='Base Datos'!$AE$5,U45/U12*1000,U43/U12*1000),0)</f>
        <v>0</v>
      </c>
      <c r="V47" s="227">
        <f>+IFERROR(IF(V19='Base Datos'!$AE$5,V45/V12*1000,V43/V12*1000),0)</f>
        <v>0</v>
      </c>
      <c r="W47" s="227">
        <f>+IFERROR(IF(W19='Base Datos'!$AE$5,W45/W12*1000,W43/W12*1000),0)</f>
        <v>0</v>
      </c>
      <c r="X47" s="227">
        <f>+IFERROR(IF(X19='Base Datos'!$AE$5,X45/X12*1000,X43/X12*1000),0)</f>
        <v>0</v>
      </c>
      <c r="Y47" s="227">
        <f>+IFERROR(IF(Y19='Base Datos'!$AE$5,Y45/Y12*1000,Y43/Y12*1000),0)</f>
        <v>0</v>
      </c>
      <c r="Z47" s="227">
        <f>+IFERROR(IF(Z19='Base Datos'!$AE$5,Z45/Z12*1000,Z43/Z12*1000),0)</f>
        <v>0</v>
      </c>
      <c r="AA47" s="227">
        <f>+IFERROR(IF(AA19='Base Datos'!$AE$5,AA45/AA12*1000,AA43/AA12*1000),0)</f>
        <v>0</v>
      </c>
      <c r="AB47" s="227">
        <f>+IFERROR(IF(AB19='Base Datos'!$AE$5,AB45/AB12*1000,AB43/AB12*1000),0)</f>
        <v>0</v>
      </c>
      <c r="AC47" s="227">
        <f>+IFERROR(IF(AC19='Base Datos'!$AE$5,AC45/AC12*1000,AC43/AC12*1000),0)</f>
        <v>0</v>
      </c>
      <c r="AD47" s="227">
        <f>+IFERROR(IF(AD19='Base Datos'!$AE$5,AD45/AD12*1000,AD43/AD12*1000),0)</f>
        <v>0</v>
      </c>
      <c r="AE47" s="227">
        <f>+IFERROR(IF(AE19='Base Datos'!$AE$5,AE45/AE12*1000,AE43/AE12*1000),0)</f>
        <v>0</v>
      </c>
      <c r="AF47" s="227">
        <f>+IFERROR(IF(AF19='Base Datos'!$AE$5,AF45/AF12*1000,AF43/AF12*1000),0)</f>
        <v>0</v>
      </c>
      <c r="AG47" s="227">
        <f>+IFERROR(IF(AG19='Base Datos'!$AE$5,AG45/AG12*1000,AG43/AG12*1000),0)</f>
        <v>0</v>
      </c>
      <c r="AH47" s="227">
        <f>+IFERROR(IF(AH19='Base Datos'!$AE$5,AH45/AH12*1000,AH43/AH12*1000),0)</f>
        <v>0</v>
      </c>
      <c r="AI47" s="227">
        <f>+IFERROR(IF(AI19='Base Datos'!$AE$5,AI45/AI12*1000,AI43/AI12*1000),0)</f>
        <v>0</v>
      </c>
      <c r="AJ47" s="227">
        <f>+IFERROR(IF(AJ19='Base Datos'!$AE$5,AJ45/AJ12*1000,AJ43/AJ12*1000),0)</f>
        <v>0</v>
      </c>
      <c r="AK47" s="227">
        <f>+IFERROR(IF(AK19='Base Datos'!$AE$5,AK45/AK12*1000,AK43/AK12*1000),0)</f>
        <v>0</v>
      </c>
      <c r="AL47" s="227">
        <f>+IFERROR(IF(AL19='Base Datos'!$AE$5,AL45/AL12*1000,AL43/AL12*1000),0)</f>
        <v>0</v>
      </c>
      <c r="AM47" s="227">
        <f>+IFERROR(IF(AM19='Base Datos'!$AE$5,AM45/AM12*1000,AM43/AM12*1000),0)</f>
        <v>0</v>
      </c>
      <c r="AN47" s="227">
        <f>+IFERROR(IF(AN19='Base Datos'!$AE$5,AN45/AN12*1000,AN43/AN12*1000),0)</f>
        <v>0</v>
      </c>
      <c r="AO47" s="227">
        <f>+IFERROR(IF(AO19='Base Datos'!$AE$5,AO45/AO12*1000,AO43/AO12*1000),0)</f>
        <v>0</v>
      </c>
      <c r="AP47" s="227">
        <f>+IFERROR(IF(AP19='Base Datos'!$AE$5,AP45/AP12*1000,AP43/AP12*1000),0)</f>
        <v>0</v>
      </c>
      <c r="AQ47" s="227">
        <f>+IFERROR(IF(AQ19='Base Datos'!$AE$5,AQ45/AQ12*1000,AQ43/AQ12*1000),0)</f>
        <v>0</v>
      </c>
      <c r="AR47" s="227">
        <f>+IFERROR(IF(AR19='Base Datos'!$AE$5,AR45/AR12*1000,AR43/AR12*1000),0)</f>
        <v>0</v>
      </c>
      <c r="AS47" s="227">
        <f>+IFERROR(IF(AS19='Base Datos'!$AE$5,AS45/AS12*1000,AS43/AS12*1000),0)</f>
        <v>0</v>
      </c>
      <c r="AT47" s="227">
        <f>+IFERROR(IF(AT19='Base Datos'!$AE$5,AT45/AT12*1000,AT43/AT12*1000),0)</f>
        <v>0</v>
      </c>
      <c r="AU47" s="227">
        <f>+IFERROR(IF(AU19='Base Datos'!$AE$5,AU45/AU12*1000,AU43/AU12*1000),0)</f>
        <v>0</v>
      </c>
      <c r="AV47" s="227">
        <f>+IFERROR(IF(AV19='Base Datos'!$AE$5,AV45/AV12*1000,AV43/AV12*1000),0)</f>
        <v>0</v>
      </c>
      <c r="AW47" s="227">
        <f>+IFERROR(IF(AW19='Base Datos'!$AE$5,AW45/AW12*1000,AW43/AW12*1000),0)</f>
        <v>0</v>
      </c>
      <c r="AX47" s="227">
        <f>+IFERROR(IF(AX19='Base Datos'!$AE$5,AX45/AX12*1000,AX43/AX12*1000),0)</f>
        <v>0</v>
      </c>
      <c r="AY47" s="227">
        <f>+IFERROR(IF(AY19='Base Datos'!$AE$5,AY45/AY12*1000,AY43/AY12*1000),0)</f>
        <v>0</v>
      </c>
      <c r="AZ47" s="227">
        <f>+IFERROR(IF(AZ19='Base Datos'!$AE$5,AZ45/AZ12*1000,AZ43/AZ12*1000),0)</f>
        <v>0</v>
      </c>
      <c r="BA47" s="227">
        <f>+IFERROR(IF(BA19='Base Datos'!$AE$5,BA45/BA12*1000,BA43/BA12*1000),0)</f>
        <v>0</v>
      </c>
      <c r="BB47" s="227">
        <f>+IFERROR(IF(BB19='Base Datos'!$AE$5,BB45/BB12*1000,BB43/BB12*1000),0)</f>
        <v>0</v>
      </c>
      <c r="BC47" s="227">
        <f>+IFERROR(IF(BC19='Base Datos'!$AE$5,BC45/BC12*1000,BC43/BC12*1000),0)</f>
        <v>0</v>
      </c>
      <c r="BD47" s="227">
        <f>+IFERROR(IF(BD19='Base Datos'!$AE$5,BD45/BD12*1000,BD43/BD12*1000),0)</f>
        <v>0</v>
      </c>
      <c r="BE47" s="227">
        <f>+IFERROR(IF(BE19='Base Datos'!$AE$5,BE45/BE12*1000,BE43/BE12*1000),0)</f>
        <v>0</v>
      </c>
      <c r="BF47" s="227">
        <f>+IFERROR(IF(BF19='Base Datos'!$AE$5,BF45/BF12*1000,BF43/BF12*1000),0)</f>
        <v>0</v>
      </c>
      <c r="BG47" s="227">
        <f>+IFERROR(IF(BG19='Base Datos'!$AE$5,BG45/BG12*1000,BG43/BG12*1000),0)</f>
        <v>0</v>
      </c>
      <c r="BH47" s="227">
        <f>+IFERROR(IF(BH19='Base Datos'!$AE$5,BH45/BH12*1000,BH43/BH12*1000),0)</f>
        <v>0</v>
      </c>
      <c r="BI47" s="227">
        <f>+IFERROR(IF(BI19='Base Datos'!$AE$5,BI45/BI12*1000,BI43/BI12*1000),0)</f>
        <v>0</v>
      </c>
      <c r="BJ47" s="227">
        <f>+IFERROR(IF(BJ19='Base Datos'!$AE$5,BJ45/BJ12*1000,BJ43/BJ12*1000),0)</f>
        <v>0</v>
      </c>
      <c r="BK47" s="227">
        <f>+IFERROR(IF(BK19='Base Datos'!$AE$5,BK45/BK12*1000,BK43/BK12*1000),0)</f>
        <v>0</v>
      </c>
      <c r="BL47" s="227">
        <f>+IFERROR(IF(BL19='Base Datos'!$AE$5,BL45/BL12*1000,BL43/BL12*1000),0)</f>
        <v>0</v>
      </c>
      <c r="BM47" s="227">
        <f>+IFERROR(IF(BM19='Base Datos'!$AE$5,BM45/BM12*1000,BM43/BM12*1000),0)</f>
        <v>0</v>
      </c>
      <c r="BN47" s="227">
        <f>+IFERROR(IF(BN19='Base Datos'!$AE$5,BN45/BN12*1000,BN43/BN12*1000),0)</f>
        <v>0</v>
      </c>
      <c r="BO47" s="227">
        <f>+IFERROR(IF(BO19='Base Datos'!$AE$5,BO45/BO12*1000,BO43/BO12*1000),0)</f>
        <v>0</v>
      </c>
      <c r="BP47" s="227">
        <f>+IFERROR(IF(BP19='Base Datos'!$AE$5,BP45/BP12*1000,BP43/BP12*1000),0)</f>
        <v>0</v>
      </c>
      <c r="BQ47" s="227">
        <f>+IFERROR(IF(BQ19='Base Datos'!$AE$5,BQ45/BQ12*1000,BQ43/BQ12*1000),0)</f>
        <v>0</v>
      </c>
      <c r="BR47" s="227">
        <f>+IFERROR(IF(BR19='Base Datos'!$AE$5,BR45/BR12*1000,BR43/BR12*1000),0)</f>
        <v>0</v>
      </c>
      <c r="BS47" s="227">
        <f>+IFERROR(IF(BS19='Base Datos'!$AE$5,BS45/BS12*1000,BS43/BS12*1000),0)</f>
        <v>0</v>
      </c>
      <c r="BT47" s="227">
        <f>+IFERROR(IF(BT19='Base Datos'!$AE$5,BT45/BT12*1000,BT43/BT12*1000),0)</f>
        <v>0</v>
      </c>
      <c r="BU47" s="227">
        <f>+IFERROR(IF(BU19='Base Datos'!$AE$5,BU45/BU12*1000,BU43/BU12*1000),0)</f>
        <v>0</v>
      </c>
      <c r="BV47" s="227">
        <f>+IFERROR(IF(BV19='Base Datos'!$AE$5,BV45/BV12*1000,BV43/BV12*1000),0)</f>
        <v>0</v>
      </c>
      <c r="BW47" s="227">
        <f>+IFERROR(IF(BW19='Base Datos'!$AE$5,BW45/BW12*1000,BW43/BW12*1000),0)</f>
        <v>0</v>
      </c>
      <c r="BX47" s="227">
        <f>+IFERROR(IF(BX19='Base Datos'!$AE$5,BX45/BX12*1000,BX43/BX12*1000),0)</f>
        <v>0</v>
      </c>
      <c r="BY47" s="227">
        <f>+IFERROR(IF(BY19='Base Datos'!$AE$5,BY45/BY12*1000,BY43/BY12*1000),0)</f>
        <v>0</v>
      </c>
      <c r="BZ47" s="227">
        <f>+IFERROR(IF(BZ19='Base Datos'!$AE$5,BZ45/BZ12*1000,BZ43/BZ12*1000),0)</f>
        <v>0</v>
      </c>
      <c r="CA47" s="227">
        <f>+IFERROR(IF(CA19='Base Datos'!$AE$5,CA45/CA12*1000,CA43/CA12*1000),0)</f>
        <v>0</v>
      </c>
      <c r="CB47" s="227">
        <f>+IFERROR(IF(CB19='Base Datos'!$AE$5,CB45/CB12*1000,CB43/CB12*1000),0)</f>
        <v>0</v>
      </c>
      <c r="CC47" s="227">
        <f>+IFERROR(IF(CC19='Base Datos'!$AE$5,CC45/CC12*1000,CC43/CC12*1000),0)</f>
        <v>0</v>
      </c>
      <c r="CD47" s="227">
        <f>+IFERROR(IF(CD19='Base Datos'!$AE$5,CD45/CD12*1000,CD43/CD12*1000),0)</f>
        <v>0</v>
      </c>
      <c r="CE47" s="227">
        <f>+IFERROR(IF(CE19='Base Datos'!$AE$5,CE45/CE12*1000,CE43/CE12*1000),0)</f>
        <v>0</v>
      </c>
      <c r="CF47" s="227">
        <f>+IFERROR(IF(CF19='Base Datos'!$AE$5,CF45/CF12*1000,CF43/CF12*1000),0)</f>
        <v>0</v>
      </c>
    </row>
    <row r="48" spans="2:84" ht="16.149999999999999" customHeight="1" thickBot="1" x14ac:dyDescent="0.35">
      <c r="B48" s="701">
        <v>3</v>
      </c>
      <c r="C48" s="990"/>
      <c r="D48" s="240" t="s">
        <v>186</v>
      </c>
      <c r="E48" s="227">
        <f>+IFERROR(E47*E41/100,0)</f>
        <v>0</v>
      </c>
      <c r="F48" s="227">
        <f t="shared" ref="F48:BQ48" si="26">+IFERROR(F47*F41/100,0)</f>
        <v>0</v>
      </c>
      <c r="G48" s="227">
        <f t="shared" si="26"/>
        <v>0</v>
      </c>
      <c r="H48" s="227">
        <f t="shared" si="26"/>
        <v>0</v>
      </c>
      <c r="I48" s="227">
        <f t="shared" si="26"/>
        <v>0</v>
      </c>
      <c r="J48" s="227">
        <f t="shared" si="26"/>
        <v>927.79524238410613</v>
      </c>
      <c r="K48" s="227">
        <f t="shared" si="26"/>
        <v>873.27520000000004</v>
      </c>
      <c r="L48" s="227">
        <f t="shared" si="26"/>
        <v>930.25004799999999</v>
      </c>
      <c r="M48" s="227">
        <f t="shared" si="26"/>
        <v>664.46431999999982</v>
      </c>
      <c r="N48" s="227">
        <f t="shared" si="26"/>
        <v>680.20992000000012</v>
      </c>
      <c r="O48" s="227">
        <f t="shared" si="26"/>
        <v>0</v>
      </c>
      <c r="P48" s="227">
        <f t="shared" si="26"/>
        <v>0</v>
      </c>
      <c r="Q48" s="227">
        <f t="shared" si="26"/>
        <v>0</v>
      </c>
      <c r="R48" s="227">
        <f t="shared" si="26"/>
        <v>0</v>
      </c>
      <c r="S48" s="227">
        <f t="shared" si="26"/>
        <v>0</v>
      </c>
      <c r="T48" s="227">
        <f t="shared" si="26"/>
        <v>0</v>
      </c>
      <c r="U48" s="227">
        <f t="shared" si="26"/>
        <v>0</v>
      </c>
      <c r="V48" s="227">
        <f t="shared" si="26"/>
        <v>0</v>
      </c>
      <c r="W48" s="227">
        <f t="shared" si="26"/>
        <v>0</v>
      </c>
      <c r="X48" s="227">
        <f t="shared" si="26"/>
        <v>0</v>
      </c>
      <c r="Y48" s="227">
        <f t="shared" si="26"/>
        <v>0</v>
      </c>
      <c r="Z48" s="227">
        <f t="shared" si="26"/>
        <v>0</v>
      </c>
      <c r="AA48" s="227">
        <f t="shared" si="26"/>
        <v>0</v>
      </c>
      <c r="AB48" s="227">
        <f t="shared" si="26"/>
        <v>0</v>
      </c>
      <c r="AC48" s="227">
        <f t="shared" si="26"/>
        <v>0</v>
      </c>
      <c r="AD48" s="227">
        <f t="shared" si="26"/>
        <v>0</v>
      </c>
      <c r="AE48" s="227">
        <f t="shared" si="26"/>
        <v>0</v>
      </c>
      <c r="AF48" s="227">
        <f t="shared" si="26"/>
        <v>0</v>
      </c>
      <c r="AG48" s="227">
        <f t="shared" si="26"/>
        <v>0</v>
      </c>
      <c r="AH48" s="227">
        <f t="shared" si="26"/>
        <v>0</v>
      </c>
      <c r="AI48" s="227">
        <f t="shared" si="26"/>
        <v>0</v>
      </c>
      <c r="AJ48" s="227">
        <f t="shared" si="26"/>
        <v>0</v>
      </c>
      <c r="AK48" s="227">
        <f t="shared" si="26"/>
        <v>0</v>
      </c>
      <c r="AL48" s="227">
        <f t="shared" si="26"/>
        <v>0</v>
      </c>
      <c r="AM48" s="227">
        <f t="shared" si="26"/>
        <v>0</v>
      </c>
      <c r="AN48" s="227">
        <f t="shared" si="26"/>
        <v>0</v>
      </c>
      <c r="AO48" s="227">
        <f t="shared" si="26"/>
        <v>0</v>
      </c>
      <c r="AP48" s="227">
        <f t="shared" si="26"/>
        <v>0</v>
      </c>
      <c r="AQ48" s="227">
        <f t="shared" si="26"/>
        <v>0</v>
      </c>
      <c r="AR48" s="227">
        <f t="shared" si="26"/>
        <v>0</v>
      </c>
      <c r="AS48" s="227">
        <f t="shared" si="26"/>
        <v>0</v>
      </c>
      <c r="AT48" s="227">
        <f t="shared" si="26"/>
        <v>0</v>
      </c>
      <c r="AU48" s="227">
        <f t="shared" si="26"/>
        <v>0</v>
      </c>
      <c r="AV48" s="227">
        <f t="shared" si="26"/>
        <v>0</v>
      </c>
      <c r="AW48" s="227">
        <f t="shared" si="26"/>
        <v>0</v>
      </c>
      <c r="AX48" s="227">
        <f t="shared" si="26"/>
        <v>0</v>
      </c>
      <c r="AY48" s="227">
        <f t="shared" si="26"/>
        <v>0</v>
      </c>
      <c r="AZ48" s="227">
        <f t="shared" si="26"/>
        <v>0</v>
      </c>
      <c r="BA48" s="227">
        <f t="shared" si="26"/>
        <v>0</v>
      </c>
      <c r="BB48" s="227">
        <f t="shared" si="26"/>
        <v>0</v>
      </c>
      <c r="BC48" s="227">
        <f t="shared" si="26"/>
        <v>0</v>
      </c>
      <c r="BD48" s="227">
        <f t="shared" si="26"/>
        <v>0</v>
      </c>
      <c r="BE48" s="227">
        <f t="shared" si="26"/>
        <v>0</v>
      </c>
      <c r="BF48" s="227">
        <f t="shared" si="26"/>
        <v>0</v>
      </c>
      <c r="BG48" s="227">
        <f t="shared" si="26"/>
        <v>0</v>
      </c>
      <c r="BH48" s="227">
        <f t="shared" si="26"/>
        <v>0</v>
      </c>
      <c r="BI48" s="227">
        <f t="shared" si="26"/>
        <v>0</v>
      </c>
      <c r="BJ48" s="227">
        <f t="shared" si="26"/>
        <v>0</v>
      </c>
      <c r="BK48" s="227">
        <f t="shared" si="26"/>
        <v>0</v>
      </c>
      <c r="BL48" s="227">
        <f t="shared" si="26"/>
        <v>0</v>
      </c>
      <c r="BM48" s="227">
        <f t="shared" si="26"/>
        <v>0</v>
      </c>
      <c r="BN48" s="227">
        <f t="shared" si="26"/>
        <v>0</v>
      </c>
      <c r="BO48" s="227">
        <f t="shared" si="26"/>
        <v>0</v>
      </c>
      <c r="BP48" s="227">
        <f t="shared" si="26"/>
        <v>0</v>
      </c>
      <c r="BQ48" s="227">
        <f t="shared" si="26"/>
        <v>0</v>
      </c>
      <c r="BR48" s="227">
        <f t="shared" ref="BR48:CF48" si="27">+IFERROR(BR47*BR41/100,0)</f>
        <v>0</v>
      </c>
      <c r="BS48" s="227">
        <f t="shared" si="27"/>
        <v>0</v>
      </c>
      <c r="BT48" s="227">
        <f t="shared" si="27"/>
        <v>0</v>
      </c>
      <c r="BU48" s="227">
        <f t="shared" si="27"/>
        <v>0</v>
      </c>
      <c r="BV48" s="227">
        <f t="shared" si="27"/>
        <v>0</v>
      </c>
      <c r="BW48" s="227">
        <f t="shared" si="27"/>
        <v>0</v>
      </c>
      <c r="BX48" s="227">
        <f t="shared" si="27"/>
        <v>0</v>
      </c>
      <c r="BY48" s="227">
        <f t="shared" si="27"/>
        <v>0</v>
      </c>
      <c r="BZ48" s="227">
        <f t="shared" si="27"/>
        <v>0</v>
      </c>
      <c r="CA48" s="227">
        <f t="shared" si="27"/>
        <v>0</v>
      </c>
      <c r="CB48" s="227">
        <f t="shared" si="27"/>
        <v>0</v>
      </c>
      <c r="CC48" s="227">
        <f t="shared" si="27"/>
        <v>0</v>
      </c>
      <c r="CD48" s="227">
        <f t="shared" si="27"/>
        <v>0</v>
      </c>
      <c r="CE48" s="227">
        <f t="shared" si="27"/>
        <v>0</v>
      </c>
      <c r="CF48" s="227">
        <f t="shared" si="27"/>
        <v>0</v>
      </c>
    </row>
    <row r="49" spans="2:84" ht="16.149999999999999" customHeight="1" thickBot="1" x14ac:dyDescent="0.35">
      <c r="B49" s="701">
        <v>4</v>
      </c>
      <c r="C49" s="990"/>
      <c r="D49" s="240" t="s">
        <v>187</v>
      </c>
      <c r="E49" s="227">
        <f>+IFERROR((E47-E48),0)</f>
        <v>0</v>
      </c>
      <c r="F49" s="227">
        <f t="shared" ref="F49:BQ49" si="28">+IFERROR((F47-F48),0)</f>
        <v>0</v>
      </c>
      <c r="G49" s="227">
        <f t="shared" si="28"/>
        <v>0</v>
      </c>
      <c r="H49" s="227">
        <f t="shared" si="28"/>
        <v>0</v>
      </c>
      <c r="I49" s="227">
        <f t="shared" si="28"/>
        <v>0</v>
      </c>
      <c r="J49" s="227">
        <f t="shared" si="28"/>
        <v>1219.8789298013244</v>
      </c>
      <c r="K49" s="227">
        <f t="shared" si="28"/>
        <v>1246.3247999999999</v>
      </c>
      <c r="L49" s="227">
        <f t="shared" si="28"/>
        <v>1274.1339520000001</v>
      </c>
      <c r="M49" s="227">
        <f t="shared" si="28"/>
        <v>910.09568000000013</v>
      </c>
      <c r="N49" s="227">
        <f t="shared" si="28"/>
        <v>894.35008000000005</v>
      </c>
      <c r="O49" s="227">
        <f t="shared" si="28"/>
        <v>0</v>
      </c>
      <c r="P49" s="227">
        <f t="shared" si="28"/>
        <v>0</v>
      </c>
      <c r="Q49" s="227">
        <f t="shared" si="28"/>
        <v>0</v>
      </c>
      <c r="R49" s="227">
        <f t="shared" si="28"/>
        <v>0</v>
      </c>
      <c r="S49" s="227">
        <f t="shared" si="28"/>
        <v>0</v>
      </c>
      <c r="T49" s="227">
        <f t="shared" si="28"/>
        <v>0</v>
      </c>
      <c r="U49" s="227">
        <f t="shared" si="28"/>
        <v>0</v>
      </c>
      <c r="V49" s="227">
        <f t="shared" si="28"/>
        <v>0</v>
      </c>
      <c r="W49" s="227">
        <f t="shared" si="28"/>
        <v>0</v>
      </c>
      <c r="X49" s="227">
        <f t="shared" si="28"/>
        <v>0</v>
      </c>
      <c r="Y49" s="227">
        <f t="shared" si="28"/>
        <v>0</v>
      </c>
      <c r="Z49" s="227">
        <f t="shared" si="28"/>
        <v>0</v>
      </c>
      <c r="AA49" s="227">
        <f t="shared" si="28"/>
        <v>0</v>
      </c>
      <c r="AB49" s="227">
        <f t="shared" si="28"/>
        <v>0</v>
      </c>
      <c r="AC49" s="227">
        <f t="shared" si="28"/>
        <v>0</v>
      </c>
      <c r="AD49" s="227">
        <f t="shared" si="28"/>
        <v>0</v>
      </c>
      <c r="AE49" s="227">
        <f t="shared" si="28"/>
        <v>0</v>
      </c>
      <c r="AF49" s="227">
        <f t="shared" si="28"/>
        <v>0</v>
      </c>
      <c r="AG49" s="227">
        <f t="shared" si="28"/>
        <v>0</v>
      </c>
      <c r="AH49" s="227">
        <f t="shared" si="28"/>
        <v>0</v>
      </c>
      <c r="AI49" s="227">
        <f t="shared" si="28"/>
        <v>0</v>
      </c>
      <c r="AJ49" s="227">
        <f t="shared" si="28"/>
        <v>0</v>
      </c>
      <c r="AK49" s="227">
        <f t="shared" si="28"/>
        <v>0</v>
      </c>
      <c r="AL49" s="227">
        <f t="shared" si="28"/>
        <v>0</v>
      </c>
      <c r="AM49" s="227">
        <f t="shared" si="28"/>
        <v>0</v>
      </c>
      <c r="AN49" s="227">
        <f t="shared" si="28"/>
        <v>0</v>
      </c>
      <c r="AO49" s="227">
        <f t="shared" si="28"/>
        <v>0</v>
      </c>
      <c r="AP49" s="227">
        <f t="shared" si="28"/>
        <v>0</v>
      </c>
      <c r="AQ49" s="227">
        <f t="shared" si="28"/>
        <v>0</v>
      </c>
      <c r="AR49" s="227">
        <f t="shared" si="28"/>
        <v>0</v>
      </c>
      <c r="AS49" s="227">
        <f t="shared" si="28"/>
        <v>0</v>
      </c>
      <c r="AT49" s="227">
        <f t="shared" si="28"/>
        <v>0</v>
      </c>
      <c r="AU49" s="227">
        <f t="shared" si="28"/>
        <v>0</v>
      </c>
      <c r="AV49" s="227">
        <f t="shared" si="28"/>
        <v>0</v>
      </c>
      <c r="AW49" s="227">
        <f t="shared" si="28"/>
        <v>0</v>
      </c>
      <c r="AX49" s="227">
        <f t="shared" si="28"/>
        <v>0</v>
      </c>
      <c r="AY49" s="227">
        <f t="shared" si="28"/>
        <v>0</v>
      </c>
      <c r="AZ49" s="227">
        <f t="shared" si="28"/>
        <v>0</v>
      </c>
      <c r="BA49" s="227">
        <f t="shared" si="28"/>
        <v>0</v>
      </c>
      <c r="BB49" s="227">
        <f t="shared" si="28"/>
        <v>0</v>
      </c>
      <c r="BC49" s="227">
        <f t="shared" si="28"/>
        <v>0</v>
      </c>
      <c r="BD49" s="227">
        <f t="shared" si="28"/>
        <v>0</v>
      </c>
      <c r="BE49" s="227">
        <f t="shared" si="28"/>
        <v>0</v>
      </c>
      <c r="BF49" s="227">
        <f t="shared" si="28"/>
        <v>0</v>
      </c>
      <c r="BG49" s="227">
        <f t="shared" si="28"/>
        <v>0</v>
      </c>
      <c r="BH49" s="227">
        <f t="shared" si="28"/>
        <v>0</v>
      </c>
      <c r="BI49" s="227">
        <f t="shared" si="28"/>
        <v>0</v>
      </c>
      <c r="BJ49" s="227">
        <f t="shared" si="28"/>
        <v>0</v>
      </c>
      <c r="BK49" s="227">
        <f t="shared" si="28"/>
        <v>0</v>
      </c>
      <c r="BL49" s="227">
        <f t="shared" si="28"/>
        <v>0</v>
      </c>
      <c r="BM49" s="227">
        <f t="shared" si="28"/>
        <v>0</v>
      </c>
      <c r="BN49" s="227">
        <f t="shared" si="28"/>
        <v>0</v>
      </c>
      <c r="BO49" s="227">
        <f t="shared" si="28"/>
        <v>0</v>
      </c>
      <c r="BP49" s="227">
        <f t="shared" si="28"/>
        <v>0</v>
      </c>
      <c r="BQ49" s="227">
        <f t="shared" si="28"/>
        <v>0</v>
      </c>
      <c r="BR49" s="227">
        <f t="shared" ref="BR49:CF49" si="29">+IFERROR((BR47-BR48),0)</f>
        <v>0</v>
      </c>
      <c r="BS49" s="227">
        <f t="shared" si="29"/>
        <v>0</v>
      </c>
      <c r="BT49" s="227">
        <f t="shared" si="29"/>
        <v>0</v>
      </c>
      <c r="BU49" s="227">
        <f t="shared" si="29"/>
        <v>0</v>
      </c>
      <c r="BV49" s="227">
        <f t="shared" si="29"/>
        <v>0</v>
      </c>
      <c r="BW49" s="227">
        <f t="shared" si="29"/>
        <v>0</v>
      </c>
      <c r="BX49" s="227">
        <f t="shared" si="29"/>
        <v>0</v>
      </c>
      <c r="BY49" s="227">
        <f t="shared" si="29"/>
        <v>0</v>
      </c>
      <c r="BZ49" s="227">
        <f t="shared" si="29"/>
        <v>0</v>
      </c>
      <c r="CA49" s="227">
        <f t="shared" si="29"/>
        <v>0</v>
      </c>
      <c r="CB49" s="227">
        <f t="shared" si="29"/>
        <v>0</v>
      </c>
      <c r="CC49" s="227">
        <f t="shared" si="29"/>
        <v>0</v>
      </c>
      <c r="CD49" s="227">
        <f t="shared" si="29"/>
        <v>0</v>
      </c>
      <c r="CE49" s="227">
        <f t="shared" si="29"/>
        <v>0</v>
      </c>
      <c r="CF49" s="227">
        <f t="shared" si="29"/>
        <v>0</v>
      </c>
    </row>
    <row r="50" spans="2:84" ht="16.149999999999999" customHeight="1" thickBot="1" x14ac:dyDescent="0.35">
      <c r="B50" s="701">
        <v>5</v>
      </c>
      <c r="C50" s="990"/>
      <c r="D50" s="240" t="s">
        <v>280</v>
      </c>
      <c r="E50" s="227">
        <f>+IFERROR(E47*E39/100,0)</f>
        <v>0</v>
      </c>
      <c r="F50" s="227">
        <f t="shared" ref="F50:BQ50" si="30">+IFERROR(F47*F39/100,0)</f>
        <v>0</v>
      </c>
      <c r="G50" s="227">
        <f t="shared" si="30"/>
        <v>0</v>
      </c>
      <c r="H50" s="227">
        <f t="shared" si="30"/>
        <v>0</v>
      </c>
      <c r="I50" s="227">
        <f t="shared" si="30"/>
        <v>0</v>
      </c>
      <c r="J50" s="227">
        <f t="shared" si="30"/>
        <v>94.497663576158956</v>
      </c>
      <c r="K50" s="227">
        <f t="shared" si="30"/>
        <v>165.32879999999997</v>
      </c>
      <c r="L50" s="227">
        <f t="shared" si="30"/>
        <v>134.46742399999999</v>
      </c>
      <c r="M50" s="227">
        <f t="shared" si="30"/>
        <v>119.66655999999999</v>
      </c>
      <c r="N50" s="227">
        <f t="shared" si="30"/>
        <v>86.600800000000021</v>
      </c>
      <c r="O50" s="227">
        <f t="shared" si="30"/>
        <v>0</v>
      </c>
      <c r="P50" s="227">
        <f t="shared" si="30"/>
        <v>0</v>
      </c>
      <c r="Q50" s="227">
        <f t="shared" si="30"/>
        <v>0</v>
      </c>
      <c r="R50" s="227">
        <f t="shared" si="30"/>
        <v>0</v>
      </c>
      <c r="S50" s="227">
        <f t="shared" si="30"/>
        <v>0</v>
      </c>
      <c r="T50" s="227">
        <f t="shared" si="30"/>
        <v>0</v>
      </c>
      <c r="U50" s="227">
        <f t="shared" si="30"/>
        <v>0</v>
      </c>
      <c r="V50" s="227">
        <f t="shared" si="30"/>
        <v>0</v>
      </c>
      <c r="W50" s="227">
        <f t="shared" si="30"/>
        <v>0</v>
      </c>
      <c r="X50" s="227">
        <f t="shared" si="30"/>
        <v>0</v>
      </c>
      <c r="Y50" s="227">
        <f t="shared" si="30"/>
        <v>0</v>
      </c>
      <c r="Z50" s="227">
        <f t="shared" si="30"/>
        <v>0</v>
      </c>
      <c r="AA50" s="227">
        <f t="shared" si="30"/>
        <v>0</v>
      </c>
      <c r="AB50" s="227">
        <f t="shared" si="30"/>
        <v>0</v>
      </c>
      <c r="AC50" s="227">
        <f t="shared" si="30"/>
        <v>0</v>
      </c>
      <c r="AD50" s="227">
        <f t="shared" si="30"/>
        <v>0</v>
      </c>
      <c r="AE50" s="227">
        <f t="shared" si="30"/>
        <v>0</v>
      </c>
      <c r="AF50" s="227">
        <f t="shared" si="30"/>
        <v>0</v>
      </c>
      <c r="AG50" s="227">
        <f t="shared" si="30"/>
        <v>0</v>
      </c>
      <c r="AH50" s="227">
        <f t="shared" si="30"/>
        <v>0</v>
      </c>
      <c r="AI50" s="227">
        <f t="shared" si="30"/>
        <v>0</v>
      </c>
      <c r="AJ50" s="227">
        <f t="shared" si="30"/>
        <v>0</v>
      </c>
      <c r="AK50" s="227">
        <f t="shared" si="30"/>
        <v>0</v>
      </c>
      <c r="AL50" s="227">
        <f t="shared" si="30"/>
        <v>0</v>
      </c>
      <c r="AM50" s="227">
        <f t="shared" si="30"/>
        <v>0</v>
      </c>
      <c r="AN50" s="227">
        <f t="shared" si="30"/>
        <v>0</v>
      </c>
      <c r="AO50" s="227">
        <f t="shared" si="30"/>
        <v>0</v>
      </c>
      <c r="AP50" s="227">
        <f t="shared" si="30"/>
        <v>0</v>
      </c>
      <c r="AQ50" s="227">
        <f t="shared" si="30"/>
        <v>0</v>
      </c>
      <c r="AR50" s="227">
        <f t="shared" si="30"/>
        <v>0</v>
      </c>
      <c r="AS50" s="227">
        <f t="shared" si="30"/>
        <v>0</v>
      </c>
      <c r="AT50" s="227">
        <f t="shared" si="30"/>
        <v>0</v>
      </c>
      <c r="AU50" s="227">
        <f t="shared" si="30"/>
        <v>0</v>
      </c>
      <c r="AV50" s="227">
        <f t="shared" si="30"/>
        <v>0</v>
      </c>
      <c r="AW50" s="227">
        <f t="shared" si="30"/>
        <v>0</v>
      </c>
      <c r="AX50" s="227">
        <f t="shared" si="30"/>
        <v>0</v>
      </c>
      <c r="AY50" s="227">
        <f t="shared" si="30"/>
        <v>0</v>
      </c>
      <c r="AZ50" s="227">
        <f t="shared" si="30"/>
        <v>0</v>
      </c>
      <c r="BA50" s="227">
        <f t="shared" si="30"/>
        <v>0</v>
      </c>
      <c r="BB50" s="227">
        <f t="shared" si="30"/>
        <v>0</v>
      </c>
      <c r="BC50" s="227">
        <f t="shared" si="30"/>
        <v>0</v>
      </c>
      <c r="BD50" s="227">
        <f t="shared" si="30"/>
        <v>0</v>
      </c>
      <c r="BE50" s="227">
        <f t="shared" si="30"/>
        <v>0</v>
      </c>
      <c r="BF50" s="227">
        <f t="shared" si="30"/>
        <v>0</v>
      </c>
      <c r="BG50" s="227">
        <f t="shared" si="30"/>
        <v>0</v>
      </c>
      <c r="BH50" s="227">
        <f t="shared" si="30"/>
        <v>0</v>
      </c>
      <c r="BI50" s="227">
        <f t="shared" si="30"/>
        <v>0</v>
      </c>
      <c r="BJ50" s="227">
        <f t="shared" si="30"/>
        <v>0</v>
      </c>
      <c r="BK50" s="227">
        <f t="shared" si="30"/>
        <v>0</v>
      </c>
      <c r="BL50" s="227">
        <f t="shared" si="30"/>
        <v>0</v>
      </c>
      <c r="BM50" s="227">
        <f t="shared" si="30"/>
        <v>0</v>
      </c>
      <c r="BN50" s="227">
        <f t="shared" si="30"/>
        <v>0</v>
      </c>
      <c r="BO50" s="227">
        <f t="shared" si="30"/>
        <v>0</v>
      </c>
      <c r="BP50" s="227">
        <f t="shared" si="30"/>
        <v>0</v>
      </c>
      <c r="BQ50" s="227">
        <f t="shared" si="30"/>
        <v>0</v>
      </c>
      <c r="BR50" s="227">
        <f t="shared" ref="BR50:CF50" si="31">+IFERROR(BR47*BR39/100,0)</f>
        <v>0</v>
      </c>
      <c r="BS50" s="227">
        <f t="shared" si="31"/>
        <v>0</v>
      </c>
      <c r="BT50" s="227">
        <f t="shared" si="31"/>
        <v>0</v>
      </c>
      <c r="BU50" s="227">
        <f t="shared" si="31"/>
        <v>0</v>
      </c>
      <c r="BV50" s="227">
        <f t="shared" si="31"/>
        <v>0</v>
      </c>
      <c r="BW50" s="227">
        <f t="shared" si="31"/>
        <v>0</v>
      </c>
      <c r="BX50" s="227">
        <f t="shared" si="31"/>
        <v>0</v>
      </c>
      <c r="BY50" s="227">
        <f t="shared" si="31"/>
        <v>0</v>
      </c>
      <c r="BZ50" s="227">
        <f t="shared" si="31"/>
        <v>0</v>
      </c>
      <c r="CA50" s="227">
        <f t="shared" si="31"/>
        <v>0</v>
      </c>
      <c r="CB50" s="227">
        <f t="shared" si="31"/>
        <v>0</v>
      </c>
      <c r="CC50" s="227">
        <f t="shared" si="31"/>
        <v>0</v>
      </c>
      <c r="CD50" s="227">
        <f t="shared" si="31"/>
        <v>0</v>
      </c>
      <c r="CE50" s="227">
        <f t="shared" si="31"/>
        <v>0</v>
      </c>
      <c r="CF50" s="227">
        <f t="shared" si="31"/>
        <v>0</v>
      </c>
    </row>
    <row r="51" spans="2:84" ht="16.149999999999999" customHeight="1" thickBot="1" x14ac:dyDescent="0.35">
      <c r="B51" s="701">
        <v>6</v>
      </c>
      <c r="C51" s="990"/>
      <c r="D51" s="240" t="s">
        <v>281</v>
      </c>
      <c r="E51" s="227">
        <f>+IFERROR(E47*E40/100,0)</f>
        <v>0</v>
      </c>
      <c r="F51" s="227">
        <f t="shared" ref="F51:BQ51" si="32">+IFERROR(F47*F40/100,0)</f>
        <v>0</v>
      </c>
      <c r="G51" s="227">
        <f t="shared" si="32"/>
        <v>0</v>
      </c>
      <c r="H51" s="227">
        <f t="shared" si="32"/>
        <v>0</v>
      </c>
      <c r="I51" s="227">
        <f t="shared" si="32"/>
        <v>0</v>
      </c>
      <c r="J51" s="227">
        <f t="shared" si="32"/>
        <v>1125.3812662251655</v>
      </c>
      <c r="K51" s="227">
        <f t="shared" si="32"/>
        <v>1080.9959999999999</v>
      </c>
      <c r="L51" s="227">
        <f t="shared" si="32"/>
        <v>1139.6665280000002</v>
      </c>
      <c r="M51" s="227">
        <f t="shared" si="32"/>
        <v>790.42912000000001</v>
      </c>
      <c r="N51" s="227">
        <f t="shared" si="32"/>
        <v>807.74928</v>
      </c>
      <c r="O51" s="227">
        <f t="shared" si="32"/>
        <v>0</v>
      </c>
      <c r="P51" s="227">
        <f t="shared" si="32"/>
        <v>0</v>
      </c>
      <c r="Q51" s="227">
        <f t="shared" si="32"/>
        <v>0</v>
      </c>
      <c r="R51" s="227">
        <f t="shared" si="32"/>
        <v>0</v>
      </c>
      <c r="S51" s="227">
        <f t="shared" si="32"/>
        <v>0</v>
      </c>
      <c r="T51" s="227">
        <f t="shared" si="32"/>
        <v>0</v>
      </c>
      <c r="U51" s="227">
        <f t="shared" si="32"/>
        <v>0</v>
      </c>
      <c r="V51" s="227">
        <f t="shared" si="32"/>
        <v>0</v>
      </c>
      <c r="W51" s="227">
        <f t="shared" si="32"/>
        <v>0</v>
      </c>
      <c r="X51" s="227">
        <f t="shared" si="32"/>
        <v>0</v>
      </c>
      <c r="Y51" s="227">
        <f t="shared" si="32"/>
        <v>0</v>
      </c>
      <c r="Z51" s="227">
        <f t="shared" si="32"/>
        <v>0</v>
      </c>
      <c r="AA51" s="227">
        <f t="shared" si="32"/>
        <v>0</v>
      </c>
      <c r="AB51" s="227">
        <f t="shared" si="32"/>
        <v>0</v>
      </c>
      <c r="AC51" s="227">
        <f t="shared" si="32"/>
        <v>0</v>
      </c>
      <c r="AD51" s="227">
        <f t="shared" si="32"/>
        <v>0</v>
      </c>
      <c r="AE51" s="227">
        <f t="shared" si="32"/>
        <v>0</v>
      </c>
      <c r="AF51" s="227">
        <f t="shared" si="32"/>
        <v>0</v>
      </c>
      <c r="AG51" s="227">
        <f t="shared" si="32"/>
        <v>0</v>
      </c>
      <c r="AH51" s="227">
        <f t="shared" si="32"/>
        <v>0</v>
      </c>
      <c r="AI51" s="227">
        <f t="shared" si="32"/>
        <v>0</v>
      </c>
      <c r="AJ51" s="227">
        <f t="shared" si="32"/>
        <v>0</v>
      </c>
      <c r="AK51" s="227">
        <f t="shared" si="32"/>
        <v>0</v>
      </c>
      <c r="AL51" s="227">
        <f t="shared" si="32"/>
        <v>0</v>
      </c>
      <c r="AM51" s="227">
        <f t="shared" si="32"/>
        <v>0</v>
      </c>
      <c r="AN51" s="227">
        <f t="shared" si="32"/>
        <v>0</v>
      </c>
      <c r="AO51" s="227">
        <f t="shared" si="32"/>
        <v>0</v>
      </c>
      <c r="AP51" s="227">
        <f t="shared" si="32"/>
        <v>0</v>
      </c>
      <c r="AQ51" s="227">
        <f t="shared" si="32"/>
        <v>0</v>
      </c>
      <c r="AR51" s="227">
        <f t="shared" si="32"/>
        <v>0</v>
      </c>
      <c r="AS51" s="227">
        <f t="shared" si="32"/>
        <v>0</v>
      </c>
      <c r="AT51" s="227">
        <f t="shared" si="32"/>
        <v>0</v>
      </c>
      <c r="AU51" s="227">
        <f t="shared" si="32"/>
        <v>0</v>
      </c>
      <c r="AV51" s="227">
        <f t="shared" si="32"/>
        <v>0</v>
      </c>
      <c r="AW51" s="227">
        <f t="shared" si="32"/>
        <v>0</v>
      </c>
      <c r="AX51" s="227">
        <f t="shared" si="32"/>
        <v>0</v>
      </c>
      <c r="AY51" s="227">
        <f t="shared" si="32"/>
        <v>0</v>
      </c>
      <c r="AZ51" s="227">
        <f t="shared" si="32"/>
        <v>0</v>
      </c>
      <c r="BA51" s="227">
        <f t="shared" si="32"/>
        <v>0</v>
      </c>
      <c r="BB51" s="227">
        <f t="shared" si="32"/>
        <v>0</v>
      </c>
      <c r="BC51" s="227">
        <f t="shared" si="32"/>
        <v>0</v>
      </c>
      <c r="BD51" s="227">
        <f t="shared" si="32"/>
        <v>0</v>
      </c>
      <c r="BE51" s="227">
        <f t="shared" si="32"/>
        <v>0</v>
      </c>
      <c r="BF51" s="227">
        <f t="shared" si="32"/>
        <v>0</v>
      </c>
      <c r="BG51" s="227">
        <f t="shared" si="32"/>
        <v>0</v>
      </c>
      <c r="BH51" s="227">
        <f t="shared" si="32"/>
        <v>0</v>
      </c>
      <c r="BI51" s="227">
        <f t="shared" si="32"/>
        <v>0</v>
      </c>
      <c r="BJ51" s="227">
        <f t="shared" si="32"/>
        <v>0</v>
      </c>
      <c r="BK51" s="227">
        <f t="shared" si="32"/>
        <v>0</v>
      </c>
      <c r="BL51" s="227">
        <f t="shared" si="32"/>
        <v>0</v>
      </c>
      <c r="BM51" s="227">
        <f t="shared" si="32"/>
        <v>0</v>
      </c>
      <c r="BN51" s="227">
        <f t="shared" si="32"/>
        <v>0</v>
      </c>
      <c r="BO51" s="227">
        <f t="shared" si="32"/>
        <v>0</v>
      </c>
      <c r="BP51" s="227">
        <f t="shared" si="32"/>
        <v>0</v>
      </c>
      <c r="BQ51" s="227">
        <f t="shared" si="32"/>
        <v>0</v>
      </c>
      <c r="BR51" s="227">
        <f t="shared" ref="BR51:CF51" si="33">+IFERROR(BR47*BR40/100,0)</f>
        <v>0</v>
      </c>
      <c r="BS51" s="227">
        <f t="shared" si="33"/>
        <v>0</v>
      </c>
      <c r="BT51" s="227">
        <f t="shared" si="33"/>
        <v>0</v>
      </c>
      <c r="BU51" s="227">
        <f t="shared" si="33"/>
        <v>0</v>
      </c>
      <c r="BV51" s="227">
        <f t="shared" si="33"/>
        <v>0</v>
      </c>
      <c r="BW51" s="227">
        <f t="shared" si="33"/>
        <v>0</v>
      </c>
      <c r="BX51" s="227">
        <f t="shared" si="33"/>
        <v>0</v>
      </c>
      <c r="BY51" s="227">
        <f t="shared" si="33"/>
        <v>0</v>
      </c>
      <c r="BZ51" s="227">
        <f t="shared" si="33"/>
        <v>0</v>
      </c>
      <c r="CA51" s="227">
        <f t="shared" si="33"/>
        <v>0</v>
      </c>
      <c r="CB51" s="227">
        <f t="shared" si="33"/>
        <v>0</v>
      </c>
      <c r="CC51" s="227">
        <f t="shared" si="33"/>
        <v>0</v>
      </c>
      <c r="CD51" s="227">
        <f t="shared" si="33"/>
        <v>0</v>
      </c>
      <c r="CE51" s="227">
        <f t="shared" si="33"/>
        <v>0</v>
      </c>
      <c r="CF51" s="227">
        <f t="shared" si="33"/>
        <v>0</v>
      </c>
    </row>
    <row r="52" spans="2:84" s="699" customFormat="1" ht="12" customHeight="1" thickBot="1" x14ac:dyDescent="0.35">
      <c r="B52" s="701">
        <v>7</v>
      </c>
      <c r="C52" s="789"/>
      <c r="D52" s="790"/>
      <c r="E52" s="701"/>
      <c r="F52" s="701"/>
      <c r="G52" s="701"/>
      <c r="H52" s="701"/>
      <c r="I52" s="701"/>
      <c r="J52" s="701"/>
      <c r="K52" s="701"/>
      <c r="L52" s="701"/>
      <c r="M52" s="701"/>
      <c r="N52" s="701"/>
      <c r="O52" s="701"/>
      <c r="P52" s="701"/>
      <c r="Q52" s="701"/>
      <c r="R52" s="701"/>
      <c r="S52" s="701"/>
      <c r="T52" s="701"/>
      <c r="U52" s="701"/>
      <c r="V52" s="701"/>
      <c r="W52" s="701"/>
      <c r="X52" s="701"/>
      <c r="Y52" s="701"/>
      <c r="Z52" s="701"/>
      <c r="AA52" s="701"/>
      <c r="AB52" s="701"/>
      <c r="AC52" s="701"/>
      <c r="AD52" s="701"/>
      <c r="AE52" s="701"/>
      <c r="AF52" s="701"/>
      <c r="AG52" s="701"/>
      <c r="AH52" s="701"/>
      <c r="AI52" s="701"/>
      <c r="AJ52" s="701"/>
      <c r="AK52" s="701"/>
      <c r="AL52" s="701"/>
      <c r="AM52" s="701"/>
      <c r="AN52" s="701"/>
      <c r="AO52" s="701"/>
      <c r="AP52" s="701"/>
      <c r="AQ52" s="701"/>
      <c r="AR52" s="701"/>
      <c r="AS52" s="701"/>
      <c r="AT52" s="701"/>
      <c r="AU52" s="701"/>
      <c r="AV52" s="701"/>
      <c r="AW52" s="701"/>
      <c r="AX52" s="701"/>
      <c r="AY52" s="701"/>
      <c r="AZ52" s="701"/>
      <c r="BA52" s="701"/>
      <c r="BB52" s="701"/>
      <c r="BC52" s="701"/>
      <c r="BD52" s="701"/>
      <c r="BE52" s="701"/>
      <c r="BF52" s="701"/>
      <c r="BG52" s="701"/>
      <c r="BH52" s="701"/>
      <c r="BI52" s="701"/>
      <c r="BJ52" s="701"/>
      <c r="BK52" s="701"/>
      <c r="BL52" s="701"/>
      <c r="BM52" s="701"/>
      <c r="BN52" s="701"/>
      <c r="BO52" s="701"/>
      <c r="BP52" s="701"/>
      <c r="BQ52" s="701"/>
      <c r="BR52" s="701"/>
      <c r="BS52" s="701"/>
      <c r="BT52" s="701"/>
      <c r="BU52" s="701"/>
      <c r="BV52" s="701"/>
      <c r="BW52" s="701"/>
      <c r="BX52" s="701"/>
      <c r="BY52" s="701"/>
      <c r="BZ52" s="701"/>
      <c r="CA52" s="701"/>
      <c r="CB52" s="701"/>
      <c r="CC52" s="701"/>
      <c r="CD52" s="701"/>
      <c r="CE52" s="701"/>
      <c r="CF52" s="701"/>
    </row>
    <row r="53" spans="2:84" ht="16.149999999999999" customHeight="1" thickBot="1" x14ac:dyDescent="0.35">
      <c r="B53" s="701">
        <v>8</v>
      </c>
      <c r="C53" s="977" t="s">
        <v>214</v>
      </c>
      <c r="D53" s="234" t="s">
        <v>180</v>
      </c>
      <c r="E53" s="254">
        <f>+E43</f>
        <v>0</v>
      </c>
      <c r="F53" s="254">
        <f t="shared" ref="F53:BQ53" si="34">+F43</f>
        <v>0</v>
      </c>
      <c r="G53" s="254">
        <f t="shared" si="34"/>
        <v>0</v>
      </c>
      <c r="H53" s="254">
        <f t="shared" si="34"/>
        <v>0</v>
      </c>
      <c r="I53" s="254">
        <f t="shared" si="34"/>
        <v>0</v>
      </c>
      <c r="J53" s="254">
        <f t="shared" si="34"/>
        <v>0</v>
      </c>
      <c r="K53" s="254">
        <f t="shared" si="34"/>
        <v>0</v>
      </c>
      <c r="L53" s="254">
        <f t="shared" si="34"/>
        <v>0</v>
      </c>
      <c r="M53" s="254">
        <f t="shared" si="34"/>
        <v>0</v>
      </c>
      <c r="N53" s="254">
        <f t="shared" si="34"/>
        <v>0</v>
      </c>
      <c r="O53" s="254">
        <f t="shared" si="34"/>
        <v>0</v>
      </c>
      <c r="P53" s="254">
        <f t="shared" si="34"/>
        <v>0</v>
      </c>
      <c r="Q53" s="254">
        <f t="shared" si="34"/>
        <v>0</v>
      </c>
      <c r="R53" s="254">
        <f t="shared" si="34"/>
        <v>0</v>
      </c>
      <c r="S53" s="254">
        <f t="shared" si="34"/>
        <v>0</v>
      </c>
      <c r="T53" s="254">
        <f t="shared" si="34"/>
        <v>0</v>
      </c>
      <c r="U53" s="254">
        <f t="shared" si="34"/>
        <v>0</v>
      </c>
      <c r="V53" s="254">
        <f t="shared" si="34"/>
        <v>0</v>
      </c>
      <c r="W53" s="254">
        <f t="shared" si="34"/>
        <v>0</v>
      </c>
      <c r="X53" s="254">
        <f t="shared" si="34"/>
        <v>0</v>
      </c>
      <c r="Y53" s="254">
        <f t="shared" si="34"/>
        <v>0</v>
      </c>
      <c r="Z53" s="254">
        <f t="shared" si="34"/>
        <v>0</v>
      </c>
      <c r="AA53" s="254">
        <f t="shared" si="34"/>
        <v>0</v>
      </c>
      <c r="AB53" s="254">
        <f t="shared" si="34"/>
        <v>0</v>
      </c>
      <c r="AC53" s="254">
        <f t="shared" si="34"/>
        <v>0</v>
      </c>
      <c r="AD53" s="254">
        <f t="shared" si="34"/>
        <v>0</v>
      </c>
      <c r="AE53" s="254">
        <f t="shared" si="34"/>
        <v>0</v>
      </c>
      <c r="AF53" s="254">
        <f t="shared" si="34"/>
        <v>0</v>
      </c>
      <c r="AG53" s="254">
        <f t="shared" si="34"/>
        <v>0</v>
      </c>
      <c r="AH53" s="254">
        <f t="shared" si="34"/>
        <v>0</v>
      </c>
      <c r="AI53" s="254">
        <f t="shared" si="34"/>
        <v>0</v>
      </c>
      <c r="AJ53" s="254">
        <f t="shared" si="34"/>
        <v>0</v>
      </c>
      <c r="AK53" s="254">
        <f t="shared" si="34"/>
        <v>0</v>
      </c>
      <c r="AL53" s="254">
        <f t="shared" si="34"/>
        <v>0</v>
      </c>
      <c r="AM53" s="254">
        <f t="shared" si="34"/>
        <v>0</v>
      </c>
      <c r="AN53" s="254">
        <f t="shared" si="34"/>
        <v>0</v>
      </c>
      <c r="AO53" s="254">
        <f t="shared" si="34"/>
        <v>0</v>
      </c>
      <c r="AP53" s="254">
        <f t="shared" si="34"/>
        <v>0</v>
      </c>
      <c r="AQ53" s="254">
        <f t="shared" si="34"/>
        <v>0</v>
      </c>
      <c r="AR53" s="254">
        <f t="shared" si="34"/>
        <v>0</v>
      </c>
      <c r="AS53" s="254">
        <f t="shared" si="34"/>
        <v>0</v>
      </c>
      <c r="AT53" s="254">
        <f t="shared" si="34"/>
        <v>0</v>
      </c>
      <c r="AU53" s="254">
        <f t="shared" si="34"/>
        <v>0</v>
      </c>
      <c r="AV53" s="254">
        <f t="shared" si="34"/>
        <v>0</v>
      </c>
      <c r="AW53" s="254">
        <f t="shared" si="34"/>
        <v>0</v>
      </c>
      <c r="AX53" s="254">
        <f t="shared" si="34"/>
        <v>0</v>
      </c>
      <c r="AY53" s="254">
        <f t="shared" si="34"/>
        <v>0</v>
      </c>
      <c r="AZ53" s="254">
        <f t="shared" si="34"/>
        <v>0</v>
      </c>
      <c r="BA53" s="254">
        <f t="shared" si="34"/>
        <v>0</v>
      </c>
      <c r="BB53" s="254">
        <f t="shared" si="34"/>
        <v>0</v>
      </c>
      <c r="BC53" s="254">
        <f t="shared" si="34"/>
        <v>0</v>
      </c>
      <c r="BD53" s="254">
        <f t="shared" si="34"/>
        <v>0</v>
      </c>
      <c r="BE53" s="254">
        <f t="shared" si="34"/>
        <v>0</v>
      </c>
      <c r="BF53" s="254">
        <f t="shared" si="34"/>
        <v>0</v>
      </c>
      <c r="BG53" s="254">
        <f t="shared" si="34"/>
        <v>0</v>
      </c>
      <c r="BH53" s="254">
        <f t="shared" si="34"/>
        <v>0</v>
      </c>
      <c r="BI53" s="254">
        <f t="shared" si="34"/>
        <v>0</v>
      </c>
      <c r="BJ53" s="254">
        <f t="shared" si="34"/>
        <v>0</v>
      </c>
      <c r="BK53" s="254">
        <f t="shared" si="34"/>
        <v>0</v>
      </c>
      <c r="BL53" s="254">
        <f t="shared" si="34"/>
        <v>0</v>
      </c>
      <c r="BM53" s="254">
        <f t="shared" si="34"/>
        <v>0</v>
      </c>
      <c r="BN53" s="254">
        <f t="shared" si="34"/>
        <v>0</v>
      </c>
      <c r="BO53" s="254">
        <f t="shared" si="34"/>
        <v>0</v>
      </c>
      <c r="BP53" s="254">
        <f t="shared" si="34"/>
        <v>0</v>
      </c>
      <c r="BQ53" s="254">
        <f t="shared" si="34"/>
        <v>0</v>
      </c>
      <c r="BR53" s="254">
        <f t="shared" ref="BR53:CF53" si="35">+BR43</f>
        <v>0</v>
      </c>
      <c r="BS53" s="254">
        <f t="shared" si="35"/>
        <v>0</v>
      </c>
      <c r="BT53" s="254">
        <f t="shared" si="35"/>
        <v>0</v>
      </c>
      <c r="BU53" s="254">
        <f t="shared" si="35"/>
        <v>0</v>
      </c>
      <c r="BV53" s="254">
        <f t="shared" si="35"/>
        <v>0</v>
      </c>
      <c r="BW53" s="254">
        <f t="shared" si="35"/>
        <v>0</v>
      </c>
      <c r="BX53" s="254">
        <f t="shared" si="35"/>
        <v>0</v>
      </c>
      <c r="BY53" s="254">
        <f t="shared" si="35"/>
        <v>0</v>
      </c>
      <c r="BZ53" s="254">
        <f t="shared" si="35"/>
        <v>0</v>
      </c>
      <c r="CA53" s="254">
        <f t="shared" si="35"/>
        <v>0</v>
      </c>
      <c r="CB53" s="254">
        <f t="shared" si="35"/>
        <v>0</v>
      </c>
      <c r="CC53" s="254">
        <f t="shared" si="35"/>
        <v>0</v>
      </c>
      <c r="CD53" s="254">
        <f t="shared" si="35"/>
        <v>0</v>
      </c>
      <c r="CE53" s="254">
        <f t="shared" si="35"/>
        <v>0</v>
      </c>
      <c r="CF53" s="254">
        <f t="shared" si="35"/>
        <v>0</v>
      </c>
    </row>
    <row r="54" spans="2:84" ht="16.149999999999999" customHeight="1" thickBot="1" x14ac:dyDescent="0.35">
      <c r="B54" s="701">
        <v>9</v>
      </c>
      <c r="C54" s="978"/>
      <c r="D54" s="238" t="s">
        <v>215</v>
      </c>
      <c r="E54" s="254">
        <f>+IFERROR(E53*E39/100,0)</f>
        <v>0</v>
      </c>
      <c r="F54" s="254">
        <f t="shared" ref="F54:BQ54" si="36">+IFERROR(F53*F39/100,0)</f>
        <v>0</v>
      </c>
      <c r="G54" s="254">
        <f t="shared" si="36"/>
        <v>0</v>
      </c>
      <c r="H54" s="254">
        <f t="shared" si="36"/>
        <v>0</v>
      </c>
      <c r="I54" s="254">
        <f t="shared" si="36"/>
        <v>0</v>
      </c>
      <c r="J54" s="254">
        <f t="shared" si="36"/>
        <v>0</v>
      </c>
      <c r="K54" s="254">
        <f t="shared" si="36"/>
        <v>0</v>
      </c>
      <c r="L54" s="254">
        <f t="shared" si="36"/>
        <v>0</v>
      </c>
      <c r="M54" s="254">
        <f t="shared" si="36"/>
        <v>0</v>
      </c>
      <c r="N54" s="254">
        <f t="shared" si="36"/>
        <v>0</v>
      </c>
      <c r="O54" s="254">
        <f t="shared" si="36"/>
        <v>0</v>
      </c>
      <c r="P54" s="254">
        <f t="shared" si="36"/>
        <v>0</v>
      </c>
      <c r="Q54" s="254">
        <f t="shared" si="36"/>
        <v>0</v>
      </c>
      <c r="R54" s="254">
        <f t="shared" si="36"/>
        <v>0</v>
      </c>
      <c r="S54" s="254">
        <f t="shared" si="36"/>
        <v>0</v>
      </c>
      <c r="T54" s="254">
        <f t="shared" si="36"/>
        <v>0</v>
      </c>
      <c r="U54" s="254">
        <f t="shared" si="36"/>
        <v>0</v>
      </c>
      <c r="V54" s="254">
        <f t="shared" si="36"/>
        <v>0</v>
      </c>
      <c r="W54" s="254">
        <f t="shared" si="36"/>
        <v>0</v>
      </c>
      <c r="X54" s="254">
        <f t="shared" si="36"/>
        <v>0</v>
      </c>
      <c r="Y54" s="254">
        <f t="shared" si="36"/>
        <v>0</v>
      </c>
      <c r="Z54" s="254">
        <f t="shared" si="36"/>
        <v>0</v>
      </c>
      <c r="AA54" s="254">
        <f t="shared" si="36"/>
        <v>0</v>
      </c>
      <c r="AB54" s="254">
        <f t="shared" si="36"/>
        <v>0</v>
      </c>
      <c r="AC54" s="254">
        <f t="shared" si="36"/>
        <v>0</v>
      </c>
      <c r="AD54" s="254">
        <f t="shared" si="36"/>
        <v>0</v>
      </c>
      <c r="AE54" s="254">
        <f t="shared" si="36"/>
        <v>0</v>
      </c>
      <c r="AF54" s="254">
        <f t="shared" si="36"/>
        <v>0</v>
      </c>
      <c r="AG54" s="254">
        <f t="shared" si="36"/>
        <v>0</v>
      </c>
      <c r="AH54" s="254">
        <f t="shared" si="36"/>
        <v>0</v>
      </c>
      <c r="AI54" s="254">
        <f t="shared" si="36"/>
        <v>0</v>
      </c>
      <c r="AJ54" s="254">
        <f t="shared" si="36"/>
        <v>0</v>
      </c>
      <c r="AK54" s="254">
        <f t="shared" si="36"/>
        <v>0</v>
      </c>
      <c r="AL54" s="254">
        <f t="shared" si="36"/>
        <v>0</v>
      </c>
      <c r="AM54" s="254">
        <f t="shared" si="36"/>
        <v>0</v>
      </c>
      <c r="AN54" s="254">
        <f t="shared" si="36"/>
        <v>0</v>
      </c>
      <c r="AO54" s="254">
        <f t="shared" si="36"/>
        <v>0</v>
      </c>
      <c r="AP54" s="254">
        <f t="shared" si="36"/>
        <v>0</v>
      </c>
      <c r="AQ54" s="254">
        <f t="shared" si="36"/>
        <v>0</v>
      </c>
      <c r="AR54" s="254">
        <f t="shared" si="36"/>
        <v>0</v>
      </c>
      <c r="AS54" s="254">
        <f t="shared" si="36"/>
        <v>0</v>
      </c>
      <c r="AT54" s="254">
        <f t="shared" si="36"/>
        <v>0</v>
      </c>
      <c r="AU54" s="254">
        <f t="shared" si="36"/>
        <v>0</v>
      </c>
      <c r="AV54" s="254">
        <f t="shared" si="36"/>
        <v>0</v>
      </c>
      <c r="AW54" s="254">
        <f t="shared" si="36"/>
        <v>0</v>
      </c>
      <c r="AX54" s="254">
        <f t="shared" si="36"/>
        <v>0</v>
      </c>
      <c r="AY54" s="254">
        <f t="shared" si="36"/>
        <v>0</v>
      </c>
      <c r="AZ54" s="254">
        <f t="shared" si="36"/>
        <v>0</v>
      </c>
      <c r="BA54" s="254">
        <f t="shared" si="36"/>
        <v>0</v>
      </c>
      <c r="BB54" s="254">
        <f t="shared" si="36"/>
        <v>0</v>
      </c>
      <c r="BC54" s="254">
        <f t="shared" si="36"/>
        <v>0</v>
      </c>
      <c r="BD54" s="254">
        <f t="shared" si="36"/>
        <v>0</v>
      </c>
      <c r="BE54" s="254">
        <f t="shared" si="36"/>
        <v>0</v>
      </c>
      <c r="BF54" s="254">
        <f t="shared" si="36"/>
        <v>0</v>
      </c>
      <c r="BG54" s="254">
        <f t="shared" si="36"/>
        <v>0</v>
      </c>
      <c r="BH54" s="254">
        <f t="shared" si="36"/>
        <v>0</v>
      </c>
      <c r="BI54" s="254">
        <f t="shared" si="36"/>
        <v>0</v>
      </c>
      <c r="BJ54" s="254">
        <f t="shared" si="36"/>
        <v>0</v>
      </c>
      <c r="BK54" s="254">
        <f t="shared" si="36"/>
        <v>0</v>
      </c>
      <c r="BL54" s="254">
        <f t="shared" si="36"/>
        <v>0</v>
      </c>
      <c r="BM54" s="254">
        <f t="shared" si="36"/>
        <v>0</v>
      </c>
      <c r="BN54" s="254">
        <f t="shared" si="36"/>
        <v>0</v>
      </c>
      <c r="BO54" s="254">
        <f t="shared" si="36"/>
        <v>0</v>
      </c>
      <c r="BP54" s="254">
        <f t="shared" si="36"/>
        <v>0</v>
      </c>
      <c r="BQ54" s="254">
        <f t="shared" si="36"/>
        <v>0</v>
      </c>
      <c r="BR54" s="254">
        <f t="shared" ref="BR54:CF54" si="37">+IFERROR(BR53*BR39/100,0)</f>
        <v>0</v>
      </c>
      <c r="BS54" s="254">
        <f t="shared" si="37"/>
        <v>0</v>
      </c>
      <c r="BT54" s="254">
        <f t="shared" si="37"/>
        <v>0</v>
      </c>
      <c r="BU54" s="254">
        <f t="shared" si="37"/>
        <v>0</v>
      </c>
      <c r="BV54" s="254">
        <f t="shared" si="37"/>
        <v>0</v>
      </c>
      <c r="BW54" s="254">
        <f t="shared" si="37"/>
        <v>0</v>
      </c>
      <c r="BX54" s="254">
        <f t="shared" si="37"/>
        <v>0</v>
      </c>
      <c r="BY54" s="254">
        <f t="shared" si="37"/>
        <v>0</v>
      </c>
      <c r="BZ54" s="254">
        <f t="shared" si="37"/>
        <v>0</v>
      </c>
      <c r="CA54" s="254">
        <f t="shared" si="37"/>
        <v>0</v>
      </c>
      <c r="CB54" s="254">
        <f t="shared" si="37"/>
        <v>0</v>
      </c>
      <c r="CC54" s="254">
        <f t="shared" si="37"/>
        <v>0</v>
      </c>
      <c r="CD54" s="254">
        <f t="shared" si="37"/>
        <v>0</v>
      </c>
      <c r="CE54" s="254">
        <f t="shared" si="37"/>
        <v>0</v>
      </c>
      <c r="CF54" s="254">
        <f t="shared" si="37"/>
        <v>0</v>
      </c>
    </row>
    <row r="55" spans="2:84" ht="16.149999999999999" customHeight="1" thickBot="1" x14ac:dyDescent="0.35">
      <c r="B55" s="701">
        <v>10</v>
      </c>
      <c r="C55" s="978"/>
      <c r="D55" s="238" t="s">
        <v>216</v>
      </c>
      <c r="E55" s="254">
        <f>+IFERROR(E9*E54,0)</f>
        <v>0</v>
      </c>
      <c r="F55" s="254">
        <f t="shared" ref="F55:BQ55" si="38">+IFERROR(F9*F54,0)</f>
        <v>0</v>
      </c>
      <c r="G55" s="254">
        <f t="shared" si="38"/>
        <v>0</v>
      </c>
      <c r="H55" s="254">
        <f t="shared" si="38"/>
        <v>0</v>
      </c>
      <c r="I55" s="254">
        <f t="shared" si="38"/>
        <v>0</v>
      </c>
      <c r="J55" s="254">
        <f t="shared" si="38"/>
        <v>0</v>
      </c>
      <c r="K55" s="254">
        <f t="shared" si="38"/>
        <v>0</v>
      </c>
      <c r="L55" s="254">
        <f t="shared" si="38"/>
        <v>0</v>
      </c>
      <c r="M55" s="254">
        <f t="shared" si="38"/>
        <v>0</v>
      </c>
      <c r="N55" s="254">
        <f t="shared" si="38"/>
        <v>0</v>
      </c>
      <c r="O55" s="254">
        <f t="shared" si="38"/>
        <v>0</v>
      </c>
      <c r="P55" s="254">
        <f t="shared" si="38"/>
        <v>0</v>
      </c>
      <c r="Q55" s="254">
        <f t="shared" si="38"/>
        <v>0</v>
      </c>
      <c r="R55" s="254">
        <f t="shared" si="38"/>
        <v>0</v>
      </c>
      <c r="S55" s="254">
        <f t="shared" si="38"/>
        <v>0</v>
      </c>
      <c r="T55" s="254">
        <f t="shared" si="38"/>
        <v>0</v>
      </c>
      <c r="U55" s="254">
        <f t="shared" si="38"/>
        <v>0</v>
      </c>
      <c r="V55" s="254">
        <f t="shared" si="38"/>
        <v>0</v>
      </c>
      <c r="W55" s="254">
        <f t="shared" si="38"/>
        <v>0</v>
      </c>
      <c r="X55" s="254">
        <f t="shared" si="38"/>
        <v>0</v>
      </c>
      <c r="Y55" s="254">
        <f t="shared" si="38"/>
        <v>0</v>
      </c>
      <c r="Z55" s="254">
        <f t="shared" si="38"/>
        <v>0</v>
      </c>
      <c r="AA55" s="254">
        <f t="shared" si="38"/>
        <v>0</v>
      </c>
      <c r="AB55" s="254">
        <f t="shared" si="38"/>
        <v>0</v>
      </c>
      <c r="AC55" s="254">
        <f t="shared" si="38"/>
        <v>0</v>
      </c>
      <c r="AD55" s="254">
        <f t="shared" si="38"/>
        <v>0</v>
      </c>
      <c r="AE55" s="254">
        <f t="shared" si="38"/>
        <v>0</v>
      </c>
      <c r="AF55" s="254">
        <f t="shared" si="38"/>
        <v>0</v>
      </c>
      <c r="AG55" s="254">
        <f t="shared" si="38"/>
        <v>0</v>
      </c>
      <c r="AH55" s="254">
        <f t="shared" si="38"/>
        <v>0</v>
      </c>
      <c r="AI55" s="254">
        <f t="shared" si="38"/>
        <v>0</v>
      </c>
      <c r="AJ55" s="254">
        <f t="shared" si="38"/>
        <v>0</v>
      </c>
      <c r="AK55" s="254">
        <f t="shared" si="38"/>
        <v>0</v>
      </c>
      <c r="AL55" s="254">
        <f t="shared" si="38"/>
        <v>0</v>
      </c>
      <c r="AM55" s="254">
        <f t="shared" si="38"/>
        <v>0</v>
      </c>
      <c r="AN55" s="254">
        <f t="shared" si="38"/>
        <v>0</v>
      </c>
      <c r="AO55" s="254">
        <f t="shared" si="38"/>
        <v>0</v>
      </c>
      <c r="AP55" s="254">
        <f t="shared" si="38"/>
        <v>0</v>
      </c>
      <c r="AQ55" s="254">
        <f t="shared" si="38"/>
        <v>0</v>
      </c>
      <c r="AR55" s="254">
        <f t="shared" si="38"/>
        <v>0</v>
      </c>
      <c r="AS55" s="254">
        <f t="shared" si="38"/>
        <v>0</v>
      </c>
      <c r="AT55" s="254">
        <f t="shared" si="38"/>
        <v>0</v>
      </c>
      <c r="AU55" s="254">
        <f t="shared" si="38"/>
        <v>0</v>
      </c>
      <c r="AV55" s="254">
        <f t="shared" si="38"/>
        <v>0</v>
      </c>
      <c r="AW55" s="254">
        <f t="shared" si="38"/>
        <v>0</v>
      </c>
      <c r="AX55" s="254">
        <f t="shared" si="38"/>
        <v>0</v>
      </c>
      <c r="AY55" s="254">
        <f t="shared" si="38"/>
        <v>0</v>
      </c>
      <c r="AZ55" s="254">
        <f t="shared" si="38"/>
        <v>0</v>
      </c>
      <c r="BA55" s="254">
        <f t="shared" si="38"/>
        <v>0</v>
      </c>
      <c r="BB55" s="254">
        <f t="shared" si="38"/>
        <v>0</v>
      </c>
      <c r="BC55" s="254">
        <f t="shared" si="38"/>
        <v>0</v>
      </c>
      <c r="BD55" s="254">
        <f t="shared" si="38"/>
        <v>0</v>
      </c>
      <c r="BE55" s="254">
        <f t="shared" si="38"/>
        <v>0</v>
      </c>
      <c r="BF55" s="254">
        <f t="shared" si="38"/>
        <v>0</v>
      </c>
      <c r="BG55" s="254">
        <f t="shared" si="38"/>
        <v>0</v>
      </c>
      <c r="BH55" s="254">
        <f t="shared" si="38"/>
        <v>0</v>
      </c>
      <c r="BI55" s="254">
        <f t="shared" si="38"/>
        <v>0</v>
      </c>
      <c r="BJ55" s="254">
        <f t="shared" si="38"/>
        <v>0</v>
      </c>
      <c r="BK55" s="254">
        <f t="shared" si="38"/>
        <v>0</v>
      </c>
      <c r="BL55" s="254">
        <f t="shared" si="38"/>
        <v>0</v>
      </c>
      <c r="BM55" s="254">
        <f t="shared" si="38"/>
        <v>0</v>
      </c>
      <c r="BN55" s="254">
        <f t="shared" si="38"/>
        <v>0</v>
      </c>
      <c r="BO55" s="254">
        <f t="shared" si="38"/>
        <v>0</v>
      </c>
      <c r="BP55" s="254">
        <f t="shared" si="38"/>
        <v>0</v>
      </c>
      <c r="BQ55" s="254">
        <f t="shared" si="38"/>
        <v>0</v>
      </c>
      <c r="BR55" s="254">
        <f t="shared" ref="BR55:CF55" si="39">+IFERROR(BR9*BR54,0)</f>
        <v>0</v>
      </c>
      <c r="BS55" s="254">
        <f t="shared" si="39"/>
        <v>0</v>
      </c>
      <c r="BT55" s="254">
        <f t="shared" si="39"/>
        <v>0</v>
      </c>
      <c r="BU55" s="254">
        <f t="shared" si="39"/>
        <v>0</v>
      </c>
      <c r="BV55" s="254">
        <f t="shared" si="39"/>
        <v>0</v>
      </c>
      <c r="BW55" s="254">
        <f t="shared" si="39"/>
        <v>0</v>
      </c>
      <c r="BX55" s="254">
        <f t="shared" si="39"/>
        <v>0</v>
      </c>
      <c r="BY55" s="254">
        <f t="shared" si="39"/>
        <v>0</v>
      </c>
      <c r="BZ55" s="254">
        <f t="shared" si="39"/>
        <v>0</v>
      </c>
      <c r="CA55" s="254">
        <f t="shared" si="39"/>
        <v>0</v>
      </c>
      <c r="CB55" s="254">
        <f t="shared" si="39"/>
        <v>0</v>
      </c>
      <c r="CC55" s="254">
        <f t="shared" si="39"/>
        <v>0</v>
      </c>
      <c r="CD55" s="254">
        <f t="shared" si="39"/>
        <v>0</v>
      </c>
      <c r="CE55" s="254">
        <f t="shared" si="39"/>
        <v>0</v>
      </c>
      <c r="CF55" s="254">
        <f t="shared" si="39"/>
        <v>0</v>
      </c>
    </row>
    <row r="56" spans="2:84" ht="16.149999999999999" customHeight="1" thickBot="1" x14ac:dyDescent="0.35">
      <c r="B56" s="701">
        <v>11</v>
      </c>
      <c r="C56" s="978"/>
      <c r="D56" s="238" t="s">
        <v>219</v>
      </c>
      <c r="E56" s="254">
        <f>+IFERROR(E53*E40/100,0)</f>
        <v>0</v>
      </c>
      <c r="F56" s="254">
        <f t="shared" ref="F56:BQ56" si="40">+IFERROR(F53*F40/100,0)</f>
        <v>0</v>
      </c>
      <c r="G56" s="254">
        <f t="shared" si="40"/>
        <v>0</v>
      </c>
      <c r="H56" s="254">
        <f t="shared" si="40"/>
        <v>0</v>
      </c>
      <c r="I56" s="254">
        <f t="shared" si="40"/>
        <v>0</v>
      </c>
      <c r="J56" s="254">
        <f t="shared" si="40"/>
        <v>0</v>
      </c>
      <c r="K56" s="254">
        <f t="shared" si="40"/>
        <v>0</v>
      </c>
      <c r="L56" s="254">
        <f t="shared" si="40"/>
        <v>0</v>
      </c>
      <c r="M56" s="254">
        <f t="shared" si="40"/>
        <v>0</v>
      </c>
      <c r="N56" s="254">
        <f t="shared" si="40"/>
        <v>0</v>
      </c>
      <c r="O56" s="254">
        <f t="shared" si="40"/>
        <v>0</v>
      </c>
      <c r="P56" s="254">
        <f t="shared" si="40"/>
        <v>0</v>
      </c>
      <c r="Q56" s="254">
        <f t="shared" si="40"/>
        <v>0</v>
      </c>
      <c r="R56" s="254">
        <f t="shared" si="40"/>
        <v>0</v>
      </c>
      <c r="S56" s="254">
        <f t="shared" si="40"/>
        <v>0</v>
      </c>
      <c r="T56" s="254">
        <f t="shared" si="40"/>
        <v>0</v>
      </c>
      <c r="U56" s="254">
        <f t="shared" si="40"/>
        <v>0</v>
      </c>
      <c r="V56" s="254">
        <f t="shared" si="40"/>
        <v>0</v>
      </c>
      <c r="W56" s="254">
        <f t="shared" si="40"/>
        <v>0</v>
      </c>
      <c r="X56" s="254">
        <f t="shared" si="40"/>
        <v>0</v>
      </c>
      <c r="Y56" s="254">
        <f t="shared" si="40"/>
        <v>0</v>
      </c>
      <c r="Z56" s="254">
        <f t="shared" si="40"/>
        <v>0</v>
      </c>
      <c r="AA56" s="254">
        <f t="shared" si="40"/>
        <v>0</v>
      </c>
      <c r="AB56" s="254">
        <f t="shared" si="40"/>
        <v>0</v>
      </c>
      <c r="AC56" s="254">
        <f t="shared" si="40"/>
        <v>0</v>
      </c>
      <c r="AD56" s="254">
        <f t="shared" si="40"/>
        <v>0</v>
      </c>
      <c r="AE56" s="254">
        <f t="shared" si="40"/>
        <v>0</v>
      </c>
      <c r="AF56" s="254">
        <f t="shared" si="40"/>
        <v>0</v>
      </c>
      <c r="AG56" s="254">
        <f t="shared" si="40"/>
        <v>0</v>
      </c>
      <c r="AH56" s="254">
        <f t="shared" si="40"/>
        <v>0</v>
      </c>
      <c r="AI56" s="254">
        <f t="shared" si="40"/>
        <v>0</v>
      </c>
      <c r="AJ56" s="254">
        <f t="shared" si="40"/>
        <v>0</v>
      </c>
      <c r="AK56" s="254">
        <f t="shared" si="40"/>
        <v>0</v>
      </c>
      <c r="AL56" s="254">
        <f t="shared" si="40"/>
        <v>0</v>
      </c>
      <c r="AM56" s="254">
        <f t="shared" si="40"/>
        <v>0</v>
      </c>
      <c r="AN56" s="254">
        <f t="shared" si="40"/>
        <v>0</v>
      </c>
      <c r="AO56" s="254">
        <f t="shared" si="40"/>
        <v>0</v>
      </c>
      <c r="AP56" s="254">
        <f t="shared" si="40"/>
        <v>0</v>
      </c>
      <c r="AQ56" s="254">
        <f t="shared" si="40"/>
        <v>0</v>
      </c>
      <c r="AR56" s="254">
        <f t="shared" si="40"/>
        <v>0</v>
      </c>
      <c r="AS56" s="254">
        <f t="shared" si="40"/>
        <v>0</v>
      </c>
      <c r="AT56" s="254">
        <f t="shared" si="40"/>
        <v>0</v>
      </c>
      <c r="AU56" s="254">
        <f t="shared" si="40"/>
        <v>0</v>
      </c>
      <c r="AV56" s="254">
        <f t="shared" si="40"/>
        <v>0</v>
      </c>
      <c r="AW56" s="254">
        <f t="shared" si="40"/>
        <v>0</v>
      </c>
      <c r="AX56" s="254">
        <f t="shared" si="40"/>
        <v>0</v>
      </c>
      <c r="AY56" s="254">
        <f t="shared" si="40"/>
        <v>0</v>
      </c>
      <c r="AZ56" s="254">
        <f t="shared" si="40"/>
        <v>0</v>
      </c>
      <c r="BA56" s="254">
        <f t="shared" si="40"/>
        <v>0</v>
      </c>
      <c r="BB56" s="254">
        <f t="shared" si="40"/>
        <v>0</v>
      </c>
      <c r="BC56" s="254">
        <f t="shared" si="40"/>
        <v>0</v>
      </c>
      <c r="BD56" s="254">
        <f t="shared" si="40"/>
        <v>0</v>
      </c>
      <c r="BE56" s="254">
        <f t="shared" si="40"/>
        <v>0</v>
      </c>
      <c r="BF56" s="254">
        <f t="shared" si="40"/>
        <v>0</v>
      </c>
      <c r="BG56" s="254">
        <f t="shared" si="40"/>
        <v>0</v>
      </c>
      <c r="BH56" s="254">
        <f t="shared" si="40"/>
        <v>0</v>
      </c>
      <c r="BI56" s="254">
        <f t="shared" si="40"/>
        <v>0</v>
      </c>
      <c r="BJ56" s="254">
        <f t="shared" si="40"/>
        <v>0</v>
      </c>
      <c r="BK56" s="254">
        <f t="shared" si="40"/>
        <v>0</v>
      </c>
      <c r="BL56" s="254">
        <f t="shared" si="40"/>
        <v>0</v>
      </c>
      <c r="BM56" s="254">
        <f t="shared" si="40"/>
        <v>0</v>
      </c>
      <c r="BN56" s="254">
        <f t="shared" si="40"/>
        <v>0</v>
      </c>
      <c r="BO56" s="254">
        <f t="shared" si="40"/>
        <v>0</v>
      </c>
      <c r="BP56" s="254">
        <f t="shared" si="40"/>
        <v>0</v>
      </c>
      <c r="BQ56" s="254">
        <f t="shared" si="40"/>
        <v>0</v>
      </c>
      <c r="BR56" s="254">
        <f t="shared" ref="BR56:CF56" si="41">+IFERROR(BR53*BR40/100,0)</f>
        <v>0</v>
      </c>
      <c r="BS56" s="254">
        <f t="shared" si="41"/>
        <v>0</v>
      </c>
      <c r="BT56" s="254">
        <f t="shared" si="41"/>
        <v>0</v>
      </c>
      <c r="BU56" s="254">
        <f t="shared" si="41"/>
        <v>0</v>
      </c>
      <c r="BV56" s="254">
        <f t="shared" si="41"/>
        <v>0</v>
      </c>
      <c r="BW56" s="254">
        <f t="shared" si="41"/>
        <v>0</v>
      </c>
      <c r="BX56" s="254">
        <f t="shared" si="41"/>
        <v>0</v>
      </c>
      <c r="BY56" s="254">
        <f t="shared" si="41"/>
        <v>0</v>
      </c>
      <c r="BZ56" s="254">
        <f t="shared" si="41"/>
        <v>0</v>
      </c>
      <c r="CA56" s="254">
        <f t="shared" si="41"/>
        <v>0</v>
      </c>
      <c r="CB56" s="254">
        <f t="shared" si="41"/>
        <v>0</v>
      </c>
      <c r="CC56" s="254">
        <f t="shared" si="41"/>
        <v>0</v>
      </c>
      <c r="CD56" s="254">
        <f t="shared" si="41"/>
        <v>0</v>
      </c>
      <c r="CE56" s="254">
        <f t="shared" si="41"/>
        <v>0</v>
      </c>
      <c r="CF56" s="254">
        <f t="shared" si="41"/>
        <v>0</v>
      </c>
    </row>
    <row r="57" spans="2:84" ht="16.149999999999999" customHeight="1" thickBot="1" x14ac:dyDescent="0.35">
      <c r="B57" s="701">
        <v>12</v>
      </c>
      <c r="C57" s="978"/>
      <c r="D57" s="238" t="s">
        <v>217</v>
      </c>
      <c r="E57" s="254">
        <f>+IFERROR(E8*E56,0)</f>
        <v>0</v>
      </c>
      <c r="F57" s="254">
        <f t="shared" ref="F57:BQ57" si="42">+IFERROR(F8*F56,0)</f>
        <v>0</v>
      </c>
      <c r="G57" s="254">
        <f t="shared" si="42"/>
        <v>0</v>
      </c>
      <c r="H57" s="254">
        <f t="shared" si="42"/>
        <v>0</v>
      </c>
      <c r="I57" s="254">
        <f t="shared" si="42"/>
        <v>0</v>
      </c>
      <c r="J57" s="254">
        <f t="shared" si="42"/>
        <v>0</v>
      </c>
      <c r="K57" s="254">
        <f t="shared" si="42"/>
        <v>0</v>
      </c>
      <c r="L57" s="254">
        <f t="shared" si="42"/>
        <v>0</v>
      </c>
      <c r="M57" s="254">
        <f t="shared" si="42"/>
        <v>0</v>
      </c>
      <c r="N57" s="254">
        <f t="shared" si="42"/>
        <v>0</v>
      </c>
      <c r="O57" s="254">
        <f t="shared" si="42"/>
        <v>0</v>
      </c>
      <c r="P57" s="254">
        <f t="shared" si="42"/>
        <v>0</v>
      </c>
      <c r="Q57" s="254">
        <f t="shared" si="42"/>
        <v>0</v>
      </c>
      <c r="R57" s="254">
        <f t="shared" si="42"/>
        <v>0</v>
      </c>
      <c r="S57" s="254">
        <f t="shared" si="42"/>
        <v>0</v>
      </c>
      <c r="T57" s="254">
        <f t="shared" si="42"/>
        <v>0</v>
      </c>
      <c r="U57" s="254">
        <f t="shared" si="42"/>
        <v>0</v>
      </c>
      <c r="V57" s="254">
        <f t="shared" si="42"/>
        <v>0</v>
      </c>
      <c r="W57" s="254">
        <f t="shared" si="42"/>
        <v>0</v>
      </c>
      <c r="X57" s="254">
        <f t="shared" si="42"/>
        <v>0</v>
      </c>
      <c r="Y57" s="254">
        <f t="shared" si="42"/>
        <v>0</v>
      </c>
      <c r="Z57" s="254">
        <f t="shared" si="42"/>
        <v>0</v>
      </c>
      <c r="AA57" s="254">
        <f t="shared" si="42"/>
        <v>0</v>
      </c>
      <c r="AB57" s="254">
        <f t="shared" si="42"/>
        <v>0</v>
      </c>
      <c r="AC57" s="254">
        <f t="shared" si="42"/>
        <v>0</v>
      </c>
      <c r="AD57" s="254">
        <f t="shared" si="42"/>
        <v>0</v>
      </c>
      <c r="AE57" s="254">
        <f t="shared" si="42"/>
        <v>0</v>
      </c>
      <c r="AF57" s="254">
        <f t="shared" si="42"/>
        <v>0</v>
      </c>
      <c r="AG57" s="254">
        <f t="shared" si="42"/>
        <v>0</v>
      </c>
      <c r="AH57" s="254">
        <f t="shared" si="42"/>
        <v>0</v>
      </c>
      <c r="AI57" s="254">
        <f t="shared" si="42"/>
        <v>0</v>
      </c>
      <c r="AJ57" s="254">
        <f t="shared" si="42"/>
        <v>0</v>
      </c>
      <c r="AK57" s="254">
        <f t="shared" si="42"/>
        <v>0</v>
      </c>
      <c r="AL57" s="254">
        <f t="shared" si="42"/>
        <v>0</v>
      </c>
      <c r="AM57" s="254">
        <f t="shared" si="42"/>
        <v>0</v>
      </c>
      <c r="AN57" s="254">
        <f t="shared" si="42"/>
        <v>0</v>
      </c>
      <c r="AO57" s="254">
        <f t="shared" si="42"/>
        <v>0</v>
      </c>
      <c r="AP57" s="254">
        <f t="shared" si="42"/>
        <v>0</v>
      </c>
      <c r="AQ57" s="254">
        <f t="shared" si="42"/>
        <v>0</v>
      </c>
      <c r="AR57" s="254">
        <f t="shared" si="42"/>
        <v>0</v>
      </c>
      <c r="AS57" s="254">
        <f t="shared" si="42"/>
        <v>0</v>
      </c>
      <c r="AT57" s="254">
        <f t="shared" si="42"/>
        <v>0</v>
      </c>
      <c r="AU57" s="254">
        <f t="shared" si="42"/>
        <v>0</v>
      </c>
      <c r="AV57" s="254">
        <f t="shared" si="42"/>
        <v>0</v>
      </c>
      <c r="AW57" s="254">
        <f t="shared" si="42"/>
        <v>0</v>
      </c>
      <c r="AX57" s="254">
        <f t="shared" si="42"/>
        <v>0</v>
      </c>
      <c r="AY57" s="254">
        <f t="shared" si="42"/>
        <v>0</v>
      </c>
      <c r="AZ57" s="254">
        <f t="shared" si="42"/>
        <v>0</v>
      </c>
      <c r="BA57" s="254">
        <f t="shared" si="42"/>
        <v>0</v>
      </c>
      <c r="BB57" s="254">
        <f t="shared" si="42"/>
        <v>0</v>
      </c>
      <c r="BC57" s="254">
        <f t="shared" si="42"/>
        <v>0</v>
      </c>
      <c r="BD57" s="254">
        <f t="shared" si="42"/>
        <v>0</v>
      </c>
      <c r="BE57" s="254">
        <f t="shared" si="42"/>
        <v>0</v>
      </c>
      <c r="BF57" s="254">
        <f t="shared" si="42"/>
        <v>0</v>
      </c>
      <c r="BG57" s="254">
        <f t="shared" si="42"/>
        <v>0</v>
      </c>
      <c r="BH57" s="254">
        <f t="shared" si="42"/>
        <v>0</v>
      </c>
      <c r="BI57" s="254">
        <f t="shared" si="42"/>
        <v>0</v>
      </c>
      <c r="BJ57" s="254">
        <f t="shared" si="42"/>
        <v>0</v>
      </c>
      <c r="BK57" s="254">
        <f t="shared" si="42"/>
        <v>0</v>
      </c>
      <c r="BL57" s="254">
        <f t="shared" si="42"/>
        <v>0</v>
      </c>
      <c r="BM57" s="254">
        <f t="shared" si="42"/>
        <v>0</v>
      </c>
      <c r="BN57" s="254">
        <f t="shared" si="42"/>
        <v>0</v>
      </c>
      <c r="BO57" s="254">
        <f t="shared" si="42"/>
        <v>0</v>
      </c>
      <c r="BP57" s="254">
        <f t="shared" si="42"/>
        <v>0</v>
      </c>
      <c r="BQ57" s="254">
        <f t="shared" si="42"/>
        <v>0</v>
      </c>
      <c r="BR57" s="254">
        <f t="shared" ref="BR57:CF57" si="43">+IFERROR(BR8*BR56,0)</f>
        <v>0</v>
      </c>
      <c r="BS57" s="254">
        <f t="shared" si="43"/>
        <v>0</v>
      </c>
      <c r="BT57" s="254">
        <f t="shared" si="43"/>
        <v>0</v>
      </c>
      <c r="BU57" s="254">
        <f t="shared" si="43"/>
        <v>0</v>
      </c>
      <c r="BV57" s="254">
        <f t="shared" si="43"/>
        <v>0</v>
      </c>
      <c r="BW57" s="254">
        <f t="shared" si="43"/>
        <v>0</v>
      </c>
      <c r="BX57" s="254">
        <f t="shared" si="43"/>
        <v>0</v>
      </c>
      <c r="BY57" s="254">
        <f t="shared" si="43"/>
        <v>0</v>
      </c>
      <c r="BZ57" s="254">
        <f t="shared" si="43"/>
        <v>0</v>
      </c>
      <c r="CA57" s="254">
        <f t="shared" si="43"/>
        <v>0</v>
      </c>
      <c r="CB57" s="254">
        <f t="shared" si="43"/>
        <v>0</v>
      </c>
      <c r="CC57" s="254">
        <f t="shared" si="43"/>
        <v>0</v>
      </c>
      <c r="CD57" s="254">
        <f t="shared" si="43"/>
        <v>0</v>
      </c>
      <c r="CE57" s="254">
        <f t="shared" si="43"/>
        <v>0</v>
      </c>
      <c r="CF57" s="254">
        <f t="shared" si="43"/>
        <v>0</v>
      </c>
    </row>
    <row r="58" spans="2:84" ht="16.149999999999999" customHeight="1" thickBot="1" x14ac:dyDescent="0.35">
      <c r="B58" s="701">
        <v>13</v>
      </c>
      <c r="C58" s="978"/>
      <c r="D58" s="238" t="s">
        <v>220</v>
      </c>
      <c r="E58" s="254">
        <f>+IFERROR(E53-E54,0)</f>
        <v>0</v>
      </c>
      <c r="F58" s="254">
        <f t="shared" ref="F58:BQ58" si="44">+IFERROR(F53-F54,0)</f>
        <v>0</v>
      </c>
      <c r="G58" s="254">
        <f t="shared" si="44"/>
        <v>0</v>
      </c>
      <c r="H58" s="254">
        <f t="shared" si="44"/>
        <v>0</v>
      </c>
      <c r="I58" s="254">
        <f t="shared" si="44"/>
        <v>0</v>
      </c>
      <c r="J58" s="254">
        <f t="shared" si="44"/>
        <v>0</v>
      </c>
      <c r="K58" s="254">
        <f t="shared" si="44"/>
        <v>0</v>
      </c>
      <c r="L58" s="254">
        <f t="shared" si="44"/>
        <v>0</v>
      </c>
      <c r="M58" s="254">
        <f t="shared" si="44"/>
        <v>0</v>
      </c>
      <c r="N58" s="254">
        <f t="shared" si="44"/>
        <v>0</v>
      </c>
      <c r="O58" s="254">
        <f t="shared" si="44"/>
        <v>0</v>
      </c>
      <c r="P58" s="254">
        <f t="shared" si="44"/>
        <v>0</v>
      </c>
      <c r="Q58" s="254">
        <f t="shared" si="44"/>
        <v>0</v>
      </c>
      <c r="R58" s="254">
        <f t="shared" si="44"/>
        <v>0</v>
      </c>
      <c r="S58" s="254">
        <f t="shared" si="44"/>
        <v>0</v>
      </c>
      <c r="T58" s="254">
        <f t="shared" si="44"/>
        <v>0</v>
      </c>
      <c r="U58" s="254">
        <f t="shared" si="44"/>
        <v>0</v>
      </c>
      <c r="V58" s="254">
        <f t="shared" si="44"/>
        <v>0</v>
      </c>
      <c r="W58" s="254">
        <f t="shared" si="44"/>
        <v>0</v>
      </c>
      <c r="X58" s="254">
        <f t="shared" si="44"/>
        <v>0</v>
      </c>
      <c r="Y58" s="254">
        <f t="shared" si="44"/>
        <v>0</v>
      </c>
      <c r="Z58" s="254">
        <f t="shared" si="44"/>
        <v>0</v>
      </c>
      <c r="AA58" s="254">
        <f t="shared" si="44"/>
        <v>0</v>
      </c>
      <c r="AB58" s="254">
        <f t="shared" si="44"/>
        <v>0</v>
      </c>
      <c r="AC58" s="254">
        <f t="shared" si="44"/>
        <v>0</v>
      </c>
      <c r="AD58" s="254">
        <f t="shared" si="44"/>
        <v>0</v>
      </c>
      <c r="AE58" s="254">
        <f t="shared" si="44"/>
        <v>0</v>
      </c>
      <c r="AF58" s="254">
        <f t="shared" si="44"/>
        <v>0</v>
      </c>
      <c r="AG58" s="254">
        <f t="shared" si="44"/>
        <v>0</v>
      </c>
      <c r="AH58" s="254">
        <f t="shared" si="44"/>
        <v>0</v>
      </c>
      <c r="AI58" s="254">
        <f t="shared" si="44"/>
        <v>0</v>
      </c>
      <c r="AJ58" s="254">
        <f t="shared" si="44"/>
        <v>0</v>
      </c>
      <c r="AK58" s="254">
        <f t="shared" si="44"/>
        <v>0</v>
      </c>
      <c r="AL58" s="254">
        <f t="shared" si="44"/>
        <v>0</v>
      </c>
      <c r="AM58" s="254">
        <f t="shared" si="44"/>
        <v>0</v>
      </c>
      <c r="AN58" s="254">
        <f t="shared" si="44"/>
        <v>0</v>
      </c>
      <c r="AO58" s="254">
        <f t="shared" si="44"/>
        <v>0</v>
      </c>
      <c r="AP58" s="254">
        <f t="shared" si="44"/>
        <v>0</v>
      </c>
      <c r="AQ58" s="254">
        <f t="shared" si="44"/>
        <v>0</v>
      </c>
      <c r="AR58" s="254">
        <f t="shared" si="44"/>
        <v>0</v>
      </c>
      <c r="AS58" s="254">
        <f t="shared" si="44"/>
        <v>0</v>
      </c>
      <c r="AT58" s="254">
        <f t="shared" si="44"/>
        <v>0</v>
      </c>
      <c r="AU58" s="254">
        <f t="shared" si="44"/>
        <v>0</v>
      </c>
      <c r="AV58" s="254">
        <f t="shared" si="44"/>
        <v>0</v>
      </c>
      <c r="AW58" s="254">
        <f t="shared" si="44"/>
        <v>0</v>
      </c>
      <c r="AX58" s="254">
        <f t="shared" si="44"/>
        <v>0</v>
      </c>
      <c r="AY58" s="254">
        <f t="shared" si="44"/>
        <v>0</v>
      </c>
      <c r="AZ58" s="254">
        <f t="shared" si="44"/>
        <v>0</v>
      </c>
      <c r="BA58" s="254">
        <f t="shared" si="44"/>
        <v>0</v>
      </c>
      <c r="BB58" s="254">
        <f t="shared" si="44"/>
        <v>0</v>
      </c>
      <c r="BC58" s="254">
        <f t="shared" si="44"/>
        <v>0</v>
      </c>
      <c r="BD58" s="254">
        <f t="shared" si="44"/>
        <v>0</v>
      </c>
      <c r="BE58" s="254">
        <f t="shared" si="44"/>
        <v>0</v>
      </c>
      <c r="BF58" s="254">
        <f t="shared" si="44"/>
        <v>0</v>
      </c>
      <c r="BG58" s="254">
        <f t="shared" si="44"/>
        <v>0</v>
      </c>
      <c r="BH58" s="254">
        <f t="shared" si="44"/>
        <v>0</v>
      </c>
      <c r="BI58" s="254">
        <f t="shared" si="44"/>
        <v>0</v>
      </c>
      <c r="BJ58" s="254">
        <f t="shared" si="44"/>
        <v>0</v>
      </c>
      <c r="BK58" s="254">
        <f t="shared" si="44"/>
        <v>0</v>
      </c>
      <c r="BL58" s="254">
        <f t="shared" si="44"/>
        <v>0</v>
      </c>
      <c r="BM58" s="254">
        <f t="shared" si="44"/>
        <v>0</v>
      </c>
      <c r="BN58" s="254">
        <f t="shared" si="44"/>
        <v>0</v>
      </c>
      <c r="BO58" s="254">
        <f t="shared" si="44"/>
        <v>0</v>
      </c>
      <c r="BP58" s="254">
        <f t="shared" si="44"/>
        <v>0</v>
      </c>
      <c r="BQ58" s="254">
        <f t="shared" si="44"/>
        <v>0</v>
      </c>
      <c r="BR58" s="254">
        <f t="shared" ref="BR58:CF58" si="45">+IFERROR(BR53-BR54,0)</f>
        <v>0</v>
      </c>
      <c r="BS58" s="254">
        <f t="shared" si="45"/>
        <v>0</v>
      </c>
      <c r="BT58" s="254">
        <f t="shared" si="45"/>
        <v>0</v>
      </c>
      <c r="BU58" s="254">
        <f t="shared" si="45"/>
        <v>0</v>
      </c>
      <c r="BV58" s="254">
        <f t="shared" si="45"/>
        <v>0</v>
      </c>
      <c r="BW58" s="254">
        <f t="shared" si="45"/>
        <v>0</v>
      </c>
      <c r="BX58" s="254">
        <f t="shared" si="45"/>
        <v>0</v>
      </c>
      <c r="BY58" s="254">
        <f t="shared" si="45"/>
        <v>0</v>
      </c>
      <c r="BZ58" s="254">
        <f t="shared" si="45"/>
        <v>0</v>
      </c>
      <c r="CA58" s="254">
        <f t="shared" si="45"/>
        <v>0</v>
      </c>
      <c r="CB58" s="254">
        <f t="shared" si="45"/>
        <v>0</v>
      </c>
      <c r="CC58" s="254">
        <f t="shared" si="45"/>
        <v>0</v>
      </c>
      <c r="CD58" s="254">
        <f t="shared" si="45"/>
        <v>0</v>
      </c>
      <c r="CE58" s="254">
        <f t="shared" si="45"/>
        <v>0</v>
      </c>
      <c r="CF58" s="254">
        <f t="shared" si="45"/>
        <v>0</v>
      </c>
    </row>
    <row r="59" spans="2:84" ht="19.899999999999999" customHeight="1" thickBot="1" x14ac:dyDescent="0.35">
      <c r="B59" s="701">
        <v>14</v>
      </c>
      <c r="C59" s="979"/>
      <c r="D59" s="234" t="s">
        <v>181</v>
      </c>
      <c r="E59" s="285">
        <f>+IFERROR(E58/(E9*E54),0)</f>
        <v>0</v>
      </c>
      <c r="F59" s="285">
        <f t="shared" ref="F59:BQ59" si="46">+IFERROR(F58/(F9*F54),0)</f>
        <v>0</v>
      </c>
      <c r="G59" s="285">
        <f t="shared" si="46"/>
        <v>0</v>
      </c>
      <c r="H59" s="285">
        <f t="shared" si="46"/>
        <v>0</v>
      </c>
      <c r="I59" s="285">
        <f t="shared" si="46"/>
        <v>0</v>
      </c>
      <c r="J59" s="285">
        <f t="shared" si="46"/>
        <v>0</v>
      </c>
      <c r="K59" s="285">
        <f t="shared" si="46"/>
        <v>0</v>
      </c>
      <c r="L59" s="285">
        <f t="shared" si="46"/>
        <v>0</v>
      </c>
      <c r="M59" s="285">
        <f t="shared" si="46"/>
        <v>0</v>
      </c>
      <c r="N59" s="285">
        <f t="shared" si="46"/>
        <v>0</v>
      </c>
      <c r="O59" s="285">
        <f t="shared" si="46"/>
        <v>0</v>
      </c>
      <c r="P59" s="285">
        <f t="shared" si="46"/>
        <v>0</v>
      </c>
      <c r="Q59" s="285">
        <f t="shared" si="46"/>
        <v>0</v>
      </c>
      <c r="R59" s="285">
        <f t="shared" si="46"/>
        <v>0</v>
      </c>
      <c r="S59" s="285">
        <f t="shared" si="46"/>
        <v>0</v>
      </c>
      <c r="T59" s="285">
        <f t="shared" si="46"/>
        <v>0</v>
      </c>
      <c r="U59" s="285">
        <f t="shared" si="46"/>
        <v>0</v>
      </c>
      <c r="V59" s="285">
        <f t="shared" si="46"/>
        <v>0</v>
      </c>
      <c r="W59" s="285">
        <f t="shared" si="46"/>
        <v>0</v>
      </c>
      <c r="X59" s="285">
        <f t="shared" si="46"/>
        <v>0</v>
      </c>
      <c r="Y59" s="285">
        <f t="shared" si="46"/>
        <v>0</v>
      </c>
      <c r="Z59" s="285">
        <f t="shared" si="46"/>
        <v>0</v>
      </c>
      <c r="AA59" s="285">
        <f t="shared" si="46"/>
        <v>0</v>
      </c>
      <c r="AB59" s="285">
        <f t="shared" si="46"/>
        <v>0</v>
      </c>
      <c r="AC59" s="285">
        <f t="shared" si="46"/>
        <v>0</v>
      </c>
      <c r="AD59" s="285">
        <f t="shared" si="46"/>
        <v>0</v>
      </c>
      <c r="AE59" s="285">
        <f t="shared" si="46"/>
        <v>0</v>
      </c>
      <c r="AF59" s="285">
        <f t="shared" si="46"/>
        <v>0</v>
      </c>
      <c r="AG59" s="285">
        <f t="shared" si="46"/>
        <v>0</v>
      </c>
      <c r="AH59" s="285">
        <f t="shared" si="46"/>
        <v>0</v>
      </c>
      <c r="AI59" s="285">
        <f t="shared" si="46"/>
        <v>0</v>
      </c>
      <c r="AJ59" s="285">
        <f t="shared" si="46"/>
        <v>0</v>
      </c>
      <c r="AK59" s="285">
        <f t="shared" si="46"/>
        <v>0</v>
      </c>
      <c r="AL59" s="285">
        <f t="shared" si="46"/>
        <v>0</v>
      </c>
      <c r="AM59" s="285">
        <f t="shared" si="46"/>
        <v>0</v>
      </c>
      <c r="AN59" s="285">
        <f t="shared" si="46"/>
        <v>0</v>
      </c>
      <c r="AO59" s="285">
        <f t="shared" si="46"/>
        <v>0</v>
      </c>
      <c r="AP59" s="285">
        <f t="shared" si="46"/>
        <v>0</v>
      </c>
      <c r="AQ59" s="285">
        <f t="shared" si="46"/>
        <v>0</v>
      </c>
      <c r="AR59" s="285">
        <f t="shared" si="46"/>
        <v>0</v>
      </c>
      <c r="AS59" s="285">
        <f t="shared" si="46"/>
        <v>0</v>
      </c>
      <c r="AT59" s="285">
        <f t="shared" si="46"/>
        <v>0</v>
      </c>
      <c r="AU59" s="285">
        <f t="shared" si="46"/>
        <v>0</v>
      </c>
      <c r="AV59" s="285">
        <f t="shared" si="46"/>
        <v>0</v>
      </c>
      <c r="AW59" s="285">
        <f t="shared" si="46"/>
        <v>0</v>
      </c>
      <c r="AX59" s="285">
        <f t="shared" si="46"/>
        <v>0</v>
      </c>
      <c r="AY59" s="285">
        <f t="shared" si="46"/>
        <v>0</v>
      </c>
      <c r="AZ59" s="285">
        <f t="shared" si="46"/>
        <v>0</v>
      </c>
      <c r="BA59" s="285">
        <f t="shared" si="46"/>
        <v>0</v>
      </c>
      <c r="BB59" s="285">
        <f t="shared" si="46"/>
        <v>0</v>
      </c>
      <c r="BC59" s="285">
        <f t="shared" si="46"/>
        <v>0</v>
      </c>
      <c r="BD59" s="285">
        <f t="shared" si="46"/>
        <v>0</v>
      </c>
      <c r="BE59" s="285">
        <f t="shared" si="46"/>
        <v>0</v>
      </c>
      <c r="BF59" s="285">
        <f t="shared" si="46"/>
        <v>0</v>
      </c>
      <c r="BG59" s="285">
        <f t="shared" si="46"/>
        <v>0</v>
      </c>
      <c r="BH59" s="285">
        <f t="shared" si="46"/>
        <v>0</v>
      </c>
      <c r="BI59" s="285">
        <f t="shared" si="46"/>
        <v>0</v>
      </c>
      <c r="BJ59" s="285">
        <f t="shared" si="46"/>
        <v>0</v>
      </c>
      <c r="BK59" s="285">
        <f t="shared" si="46"/>
        <v>0</v>
      </c>
      <c r="BL59" s="285">
        <f t="shared" si="46"/>
        <v>0</v>
      </c>
      <c r="BM59" s="285">
        <f t="shared" si="46"/>
        <v>0</v>
      </c>
      <c r="BN59" s="285">
        <f t="shared" si="46"/>
        <v>0</v>
      </c>
      <c r="BO59" s="285">
        <f t="shared" si="46"/>
        <v>0</v>
      </c>
      <c r="BP59" s="285">
        <f t="shared" si="46"/>
        <v>0</v>
      </c>
      <c r="BQ59" s="285">
        <f t="shared" si="46"/>
        <v>0</v>
      </c>
      <c r="BR59" s="285">
        <f t="shared" ref="BR59:CF59" si="47">+IFERROR(BR58/(BR9*BR54),0)</f>
        <v>0</v>
      </c>
      <c r="BS59" s="285">
        <f t="shared" si="47"/>
        <v>0</v>
      </c>
      <c r="BT59" s="285">
        <f t="shared" si="47"/>
        <v>0</v>
      </c>
      <c r="BU59" s="285">
        <f t="shared" si="47"/>
        <v>0</v>
      </c>
      <c r="BV59" s="285">
        <f t="shared" si="47"/>
        <v>0</v>
      </c>
      <c r="BW59" s="285">
        <f t="shared" si="47"/>
        <v>0</v>
      </c>
      <c r="BX59" s="285">
        <f t="shared" si="47"/>
        <v>0</v>
      </c>
      <c r="BY59" s="285">
        <f t="shared" si="47"/>
        <v>0</v>
      </c>
      <c r="BZ59" s="285">
        <f t="shared" si="47"/>
        <v>0</v>
      </c>
      <c r="CA59" s="285">
        <f t="shared" si="47"/>
        <v>0</v>
      </c>
      <c r="CB59" s="285">
        <f t="shared" si="47"/>
        <v>0</v>
      </c>
      <c r="CC59" s="285">
        <f t="shared" si="47"/>
        <v>0</v>
      </c>
      <c r="CD59" s="285">
        <f t="shared" si="47"/>
        <v>0</v>
      </c>
      <c r="CE59" s="285">
        <f t="shared" si="47"/>
        <v>0</v>
      </c>
      <c r="CF59" s="285">
        <f t="shared" si="47"/>
        <v>0</v>
      </c>
    </row>
    <row r="60" spans="2:84" s="699" customFormat="1" ht="12" customHeight="1" thickBot="1" x14ac:dyDescent="0.35">
      <c r="E60" s="701">
        <v>1</v>
      </c>
      <c r="F60" s="701">
        <v>2</v>
      </c>
      <c r="G60" s="701">
        <v>3</v>
      </c>
      <c r="H60" s="701">
        <v>4</v>
      </c>
      <c r="I60" s="701">
        <v>5</v>
      </c>
      <c r="J60" s="701">
        <v>6</v>
      </c>
      <c r="K60" s="701">
        <v>7</v>
      </c>
      <c r="L60" s="701">
        <v>8</v>
      </c>
      <c r="M60" s="701">
        <v>9</v>
      </c>
      <c r="N60" s="701">
        <v>10</v>
      </c>
      <c r="O60" s="701">
        <v>11</v>
      </c>
      <c r="P60" s="701">
        <v>12</v>
      </c>
      <c r="Q60" s="701">
        <v>13</v>
      </c>
      <c r="R60" s="701">
        <v>14</v>
      </c>
      <c r="S60" s="701">
        <v>15</v>
      </c>
      <c r="T60" s="701">
        <v>16</v>
      </c>
      <c r="U60" s="701">
        <v>17</v>
      </c>
      <c r="V60" s="701">
        <v>18</v>
      </c>
      <c r="W60" s="701">
        <v>19</v>
      </c>
      <c r="X60" s="701">
        <v>20</v>
      </c>
      <c r="Y60" s="701">
        <v>21</v>
      </c>
      <c r="Z60" s="701">
        <v>22</v>
      </c>
      <c r="AA60" s="701">
        <v>23</v>
      </c>
      <c r="AB60" s="701">
        <v>24</v>
      </c>
      <c r="AC60" s="701">
        <v>25</v>
      </c>
      <c r="AD60" s="701">
        <v>26</v>
      </c>
      <c r="AE60" s="701">
        <v>27</v>
      </c>
      <c r="AF60" s="701">
        <v>28</v>
      </c>
      <c r="AG60" s="701">
        <v>29</v>
      </c>
      <c r="AH60" s="701">
        <v>30</v>
      </c>
      <c r="AI60" s="701">
        <v>31</v>
      </c>
      <c r="AJ60" s="701">
        <v>32</v>
      </c>
      <c r="AK60" s="701">
        <v>33</v>
      </c>
      <c r="AL60" s="701">
        <v>34</v>
      </c>
      <c r="AM60" s="701">
        <v>35</v>
      </c>
      <c r="AN60" s="701">
        <v>36</v>
      </c>
      <c r="AO60" s="701">
        <v>37</v>
      </c>
      <c r="AP60" s="701">
        <v>38</v>
      </c>
      <c r="AQ60" s="701">
        <v>39</v>
      </c>
      <c r="AR60" s="701">
        <v>40</v>
      </c>
      <c r="AS60" s="701">
        <v>41</v>
      </c>
      <c r="AT60" s="701">
        <v>42</v>
      </c>
      <c r="AU60" s="701">
        <v>43</v>
      </c>
      <c r="AV60" s="701">
        <v>44</v>
      </c>
      <c r="AW60" s="701">
        <v>45</v>
      </c>
      <c r="AX60" s="701">
        <v>46</v>
      </c>
      <c r="AY60" s="701">
        <v>47</v>
      </c>
      <c r="AZ60" s="701">
        <v>48</v>
      </c>
      <c r="BA60" s="701">
        <v>49</v>
      </c>
      <c r="BB60" s="701">
        <v>50</v>
      </c>
      <c r="BC60" s="701">
        <v>51</v>
      </c>
      <c r="BD60" s="701">
        <v>52</v>
      </c>
      <c r="BE60" s="701">
        <v>53</v>
      </c>
      <c r="BF60" s="701">
        <v>54</v>
      </c>
      <c r="BG60" s="701">
        <v>55</v>
      </c>
      <c r="BH60" s="701">
        <v>56</v>
      </c>
      <c r="BI60" s="701">
        <v>57</v>
      </c>
      <c r="BJ60" s="701">
        <v>58</v>
      </c>
      <c r="BK60" s="701">
        <v>59</v>
      </c>
      <c r="BL60" s="701">
        <v>60</v>
      </c>
      <c r="BM60" s="701">
        <v>61</v>
      </c>
      <c r="BN60" s="701">
        <v>62</v>
      </c>
      <c r="BO60" s="701">
        <v>63</v>
      </c>
      <c r="BP60" s="701">
        <v>64</v>
      </c>
      <c r="BQ60" s="701">
        <v>65</v>
      </c>
      <c r="BR60" s="701">
        <v>66</v>
      </c>
      <c r="BS60" s="701">
        <v>67</v>
      </c>
      <c r="BT60" s="701">
        <v>68</v>
      </c>
      <c r="BU60" s="701">
        <v>69</v>
      </c>
      <c r="BV60" s="701">
        <v>70</v>
      </c>
      <c r="BW60" s="701">
        <v>71</v>
      </c>
      <c r="BX60" s="701">
        <v>72</v>
      </c>
      <c r="BY60" s="701">
        <v>73</v>
      </c>
      <c r="BZ60" s="701">
        <v>74</v>
      </c>
      <c r="CA60" s="701">
        <v>75</v>
      </c>
      <c r="CB60" s="701">
        <v>76</v>
      </c>
      <c r="CC60" s="701">
        <v>77</v>
      </c>
      <c r="CD60" s="701">
        <v>78</v>
      </c>
      <c r="CE60" s="701">
        <v>79</v>
      </c>
      <c r="CF60" s="701">
        <v>80</v>
      </c>
    </row>
    <row r="61" spans="2:84" ht="16.149999999999999" customHeight="1" thickBot="1" x14ac:dyDescent="0.35">
      <c r="C61" s="988" t="s">
        <v>218</v>
      </c>
      <c r="D61" s="271" t="s">
        <v>288</v>
      </c>
      <c r="E61" s="254">
        <f>+IFERROR(E45*E40/100,0)</f>
        <v>0</v>
      </c>
      <c r="F61" s="254">
        <f t="shared" ref="F61:BQ61" si="48">+IFERROR(F45*F40/100,0)</f>
        <v>0</v>
      </c>
      <c r="G61" s="254">
        <f t="shared" si="48"/>
        <v>0</v>
      </c>
      <c r="H61" s="254">
        <f t="shared" si="48"/>
        <v>0</v>
      </c>
      <c r="I61" s="254">
        <f t="shared" si="48"/>
        <v>0</v>
      </c>
      <c r="J61" s="254">
        <f t="shared" si="48"/>
        <v>16.880718993377485</v>
      </c>
      <c r="K61" s="254">
        <f t="shared" si="48"/>
        <v>25.943903999999996</v>
      </c>
      <c r="L61" s="254">
        <f t="shared" si="48"/>
        <v>27.351996672000006</v>
      </c>
      <c r="M61" s="254">
        <f t="shared" si="48"/>
        <v>18.970298880000001</v>
      </c>
      <c r="N61" s="254">
        <f t="shared" si="48"/>
        <v>5.6542449600000007</v>
      </c>
      <c r="O61" s="254">
        <f t="shared" si="48"/>
        <v>0</v>
      </c>
      <c r="P61" s="254">
        <f t="shared" si="48"/>
        <v>0</v>
      </c>
      <c r="Q61" s="254">
        <f t="shared" si="48"/>
        <v>0</v>
      </c>
      <c r="R61" s="254">
        <f t="shared" si="48"/>
        <v>0</v>
      </c>
      <c r="S61" s="254">
        <f t="shared" si="48"/>
        <v>0</v>
      </c>
      <c r="T61" s="254">
        <f t="shared" si="48"/>
        <v>0</v>
      </c>
      <c r="U61" s="254">
        <f t="shared" si="48"/>
        <v>0</v>
      </c>
      <c r="V61" s="254">
        <f t="shared" si="48"/>
        <v>0</v>
      </c>
      <c r="W61" s="254">
        <f t="shared" si="48"/>
        <v>0</v>
      </c>
      <c r="X61" s="254">
        <f t="shared" si="48"/>
        <v>0</v>
      </c>
      <c r="Y61" s="254">
        <f t="shared" si="48"/>
        <v>0</v>
      </c>
      <c r="Z61" s="254">
        <f t="shared" si="48"/>
        <v>0</v>
      </c>
      <c r="AA61" s="254">
        <f t="shared" si="48"/>
        <v>0</v>
      </c>
      <c r="AB61" s="254">
        <f t="shared" si="48"/>
        <v>0</v>
      </c>
      <c r="AC61" s="254">
        <f t="shared" si="48"/>
        <v>0</v>
      </c>
      <c r="AD61" s="254">
        <f t="shared" si="48"/>
        <v>0</v>
      </c>
      <c r="AE61" s="254">
        <f t="shared" si="48"/>
        <v>0</v>
      </c>
      <c r="AF61" s="254">
        <f t="shared" si="48"/>
        <v>0</v>
      </c>
      <c r="AG61" s="254">
        <f t="shared" si="48"/>
        <v>0</v>
      </c>
      <c r="AH61" s="254">
        <f t="shared" si="48"/>
        <v>0</v>
      </c>
      <c r="AI61" s="254">
        <f t="shared" si="48"/>
        <v>0</v>
      </c>
      <c r="AJ61" s="254">
        <f t="shared" si="48"/>
        <v>0</v>
      </c>
      <c r="AK61" s="254">
        <f t="shared" si="48"/>
        <v>0</v>
      </c>
      <c r="AL61" s="254">
        <f t="shared" si="48"/>
        <v>0</v>
      </c>
      <c r="AM61" s="254">
        <f t="shared" si="48"/>
        <v>0</v>
      </c>
      <c r="AN61" s="254">
        <f t="shared" si="48"/>
        <v>0</v>
      </c>
      <c r="AO61" s="254">
        <f t="shared" si="48"/>
        <v>0</v>
      </c>
      <c r="AP61" s="254">
        <f t="shared" si="48"/>
        <v>0</v>
      </c>
      <c r="AQ61" s="254">
        <f t="shared" si="48"/>
        <v>0</v>
      </c>
      <c r="AR61" s="254">
        <f t="shared" si="48"/>
        <v>0</v>
      </c>
      <c r="AS61" s="254">
        <f t="shared" si="48"/>
        <v>0</v>
      </c>
      <c r="AT61" s="254">
        <f t="shared" si="48"/>
        <v>0</v>
      </c>
      <c r="AU61" s="254">
        <f t="shared" si="48"/>
        <v>0</v>
      </c>
      <c r="AV61" s="254">
        <f t="shared" si="48"/>
        <v>0</v>
      </c>
      <c r="AW61" s="254">
        <f t="shared" si="48"/>
        <v>0</v>
      </c>
      <c r="AX61" s="254">
        <f t="shared" si="48"/>
        <v>0</v>
      </c>
      <c r="AY61" s="254">
        <f t="shared" si="48"/>
        <v>0</v>
      </c>
      <c r="AZ61" s="254">
        <f t="shared" si="48"/>
        <v>0</v>
      </c>
      <c r="BA61" s="254">
        <f t="shared" si="48"/>
        <v>0</v>
      </c>
      <c r="BB61" s="254">
        <f t="shared" si="48"/>
        <v>0</v>
      </c>
      <c r="BC61" s="254">
        <f t="shared" si="48"/>
        <v>0</v>
      </c>
      <c r="BD61" s="254">
        <f t="shared" si="48"/>
        <v>0</v>
      </c>
      <c r="BE61" s="254">
        <f t="shared" si="48"/>
        <v>0</v>
      </c>
      <c r="BF61" s="254">
        <f t="shared" si="48"/>
        <v>0</v>
      </c>
      <c r="BG61" s="254">
        <f t="shared" si="48"/>
        <v>0</v>
      </c>
      <c r="BH61" s="254">
        <f t="shared" si="48"/>
        <v>0</v>
      </c>
      <c r="BI61" s="254">
        <f t="shared" si="48"/>
        <v>0</v>
      </c>
      <c r="BJ61" s="254">
        <f t="shared" si="48"/>
        <v>0</v>
      </c>
      <c r="BK61" s="254">
        <f t="shared" si="48"/>
        <v>0</v>
      </c>
      <c r="BL61" s="254">
        <f t="shared" si="48"/>
        <v>0</v>
      </c>
      <c r="BM61" s="254">
        <f t="shared" si="48"/>
        <v>0</v>
      </c>
      <c r="BN61" s="254">
        <f t="shared" si="48"/>
        <v>0</v>
      </c>
      <c r="BO61" s="254">
        <f t="shared" si="48"/>
        <v>0</v>
      </c>
      <c r="BP61" s="254">
        <f t="shared" si="48"/>
        <v>0</v>
      </c>
      <c r="BQ61" s="254">
        <f t="shared" si="48"/>
        <v>0</v>
      </c>
      <c r="BR61" s="254">
        <f t="shared" ref="BR61:CF61" si="49">+IFERROR(BR45*BR40/100,0)</f>
        <v>0</v>
      </c>
      <c r="BS61" s="254">
        <f t="shared" si="49"/>
        <v>0</v>
      </c>
      <c r="BT61" s="254">
        <f t="shared" si="49"/>
        <v>0</v>
      </c>
      <c r="BU61" s="254">
        <f t="shared" si="49"/>
        <v>0</v>
      </c>
      <c r="BV61" s="254">
        <f t="shared" si="49"/>
        <v>0</v>
      </c>
      <c r="BW61" s="254">
        <f t="shared" si="49"/>
        <v>0</v>
      </c>
      <c r="BX61" s="254">
        <f t="shared" si="49"/>
        <v>0</v>
      </c>
      <c r="BY61" s="254">
        <f t="shared" si="49"/>
        <v>0</v>
      </c>
      <c r="BZ61" s="254">
        <f t="shared" si="49"/>
        <v>0</v>
      </c>
      <c r="CA61" s="254">
        <f t="shared" si="49"/>
        <v>0</v>
      </c>
      <c r="CB61" s="254">
        <f t="shared" si="49"/>
        <v>0</v>
      </c>
      <c r="CC61" s="254">
        <f t="shared" si="49"/>
        <v>0</v>
      </c>
      <c r="CD61" s="254">
        <f t="shared" si="49"/>
        <v>0</v>
      </c>
      <c r="CE61" s="254">
        <f t="shared" si="49"/>
        <v>0</v>
      </c>
      <c r="CF61" s="254">
        <f t="shared" si="49"/>
        <v>0</v>
      </c>
    </row>
    <row r="62" spans="2:84" ht="16.149999999999999" customHeight="1" thickBot="1" x14ac:dyDescent="0.35">
      <c r="C62" s="988"/>
      <c r="D62" s="271" t="s">
        <v>289</v>
      </c>
      <c r="E62" s="254">
        <f>+IFERROR(E8*E61,0)</f>
        <v>0</v>
      </c>
      <c r="F62" s="254">
        <f t="shared" ref="F62:BQ62" si="50">+IFERROR(F8*F61,0)</f>
        <v>0</v>
      </c>
      <c r="G62" s="254">
        <f t="shared" si="50"/>
        <v>0</v>
      </c>
      <c r="H62" s="254">
        <f t="shared" si="50"/>
        <v>0</v>
      </c>
      <c r="I62" s="254">
        <f t="shared" si="50"/>
        <v>0</v>
      </c>
      <c r="J62" s="254">
        <f t="shared" si="50"/>
        <v>70.89901977218544</v>
      </c>
      <c r="K62" s="254">
        <f t="shared" si="50"/>
        <v>108.96439679999999</v>
      </c>
      <c r="L62" s="254">
        <f t="shared" si="50"/>
        <v>114.87838602240002</v>
      </c>
      <c r="M62" s="254">
        <f t="shared" si="50"/>
        <v>79.675255296000003</v>
      </c>
      <c r="N62" s="254">
        <f t="shared" si="50"/>
        <v>23.747828832000003</v>
      </c>
      <c r="O62" s="254">
        <f t="shared" si="50"/>
        <v>0</v>
      </c>
      <c r="P62" s="254">
        <f t="shared" si="50"/>
        <v>0</v>
      </c>
      <c r="Q62" s="254">
        <f t="shared" si="50"/>
        <v>0</v>
      </c>
      <c r="R62" s="254">
        <f t="shared" si="50"/>
        <v>0</v>
      </c>
      <c r="S62" s="254">
        <f t="shared" si="50"/>
        <v>0</v>
      </c>
      <c r="T62" s="254">
        <f t="shared" si="50"/>
        <v>0</v>
      </c>
      <c r="U62" s="254">
        <f t="shared" si="50"/>
        <v>0</v>
      </c>
      <c r="V62" s="254">
        <f t="shared" si="50"/>
        <v>0</v>
      </c>
      <c r="W62" s="254">
        <f t="shared" si="50"/>
        <v>0</v>
      </c>
      <c r="X62" s="254">
        <f t="shared" si="50"/>
        <v>0</v>
      </c>
      <c r="Y62" s="254">
        <f t="shared" si="50"/>
        <v>0</v>
      </c>
      <c r="Z62" s="254">
        <f t="shared" si="50"/>
        <v>0</v>
      </c>
      <c r="AA62" s="254">
        <f t="shared" si="50"/>
        <v>0</v>
      </c>
      <c r="AB62" s="254">
        <f t="shared" si="50"/>
        <v>0</v>
      </c>
      <c r="AC62" s="254">
        <f t="shared" si="50"/>
        <v>0</v>
      </c>
      <c r="AD62" s="254">
        <f t="shared" si="50"/>
        <v>0</v>
      </c>
      <c r="AE62" s="254">
        <f t="shared" si="50"/>
        <v>0</v>
      </c>
      <c r="AF62" s="254">
        <f t="shared" si="50"/>
        <v>0</v>
      </c>
      <c r="AG62" s="254">
        <f t="shared" si="50"/>
        <v>0</v>
      </c>
      <c r="AH62" s="254">
        <f t="shared" si="50"/>
        <v>0</v>
      </c>
      <c r="AI62" s="254">
        <f t="shared" si="50"/>
        <v>0</v>
      </c>
      <c r="AJ62" s="254">
        <f t="shared" si="50"/>
        <v>0</v>
      </c>
      <c r="AK62" s="254">
        <f t="shared" si="50"/>
        <v>0</v>
      </c>
      <c r="AL62" s="254">
        <f t="shared" si="50"/>
        <v>0</v>
      </c>
      <c r="AM62" s="254">
        <f t="shared" si="50"/>
        <v>0</v>
      </c>
      <c r="AN62" s="254">
        <f t="shared" si="50"/>
        <v>0</v>
      </c>
      <c r="AO62" s="254">
        <f t="shared" si="50"/>
        <v>0</v>
      </c>
      <c r="AP62" s="254">
        <f t="shared" si="50"/>
        <v>0</v>
      </c>
      <c r="AQ62" s="254">
        <f t="shared" si="50"/>
        <v>0</v>
      </c>
      <c r="AR62" s="254">
        <f t="shared" si="50"/>
        <v>0</v>
      </c>
      <c r="AS62" s="254">
        <f t="shared" si="50"/>
        <v>0</v>
      </c>
      <c r="AT62" s="254">
        <f t="shared" si="50"/>
        <v>0</v>
      </c>
      <c r="AU62" s="254">
        <f t="shared" si="50"/>
        <v>0</v>
      </c>
      <c r="AV62" s="254">
        <f t="shared" si="50"/>
        <v>0</v>
      </c>
      <c r="AW62" s="254">
        <f t="shared" si="50"/>
        <v>0</v>
      </c>
      <c r="AX62" s="254">
        <f t="shared" si="50"/>
        <v>0</v>
      </c>
      <c r="AY62" s="254">
        <f t="shared" si="50"/>
        <v>0</v>
      </c>
      <c r="AZ62" s="254">
        <f t="shared" si="50"/>
        <v>0</v>
      </c>
      <c r="BA62" s="254">
        <f t="shared" si="50"/>
        <v>0</v>
      </c>
      <c r="BB62" s="254">
        <f t="shared" si="50"/>
        <v>0</v>
      </c>
      <c r="BC62" s="254">
        <f t="shared" si="50"/>
        <v>0</v>
      </c>
      <c r="BD62" s="254">
        <f t="shared" si="50"/>
        <v>0</v>
      </c>
      <c r="BE62" s="254">
        <f t="shared" si="50"/>
        <v>0</v>
      </c>
      <c r="BF62" s="254">
        <f t="shared" si="50"/>
        <v>0</v>
      </c>
      <c r="BG62" s="254">
        <f t="shared" si="50"/>
        <v>0</v>
      </c>
      <c r="BH62" s="254">
        <f t="shared" si="50"/>
        <v>0</v>
      </c>
      <c r="BI62" s="254">
        <f t="shared" si="50"/>
        <v>0</v>
      </c>
      <c r="BJ62" s="254">
        <f t="shared" si="50"/>
        <v>0</v>
      </c>
      <c r="BK62" s="254">
        <f t="shared" si="50"/>
        <v>0</v>
      </c>
      <c r="BL62" s="254">
        <f t="shared" si="50"/>
        <v>0</v>
      </c>
      <c r="BM62" s="254">
        <f t="shared" si="50"/>
        <v>0</v>
      </c>
      <c r="BN62" s="254">
        <f t="shared" si="50"/>
        <v>0</v>
      </c>
      <c r="BO62" s="254">
        <f t="shared" si="50"/>
        <v>0</v>
      </c>
      <c r="BP62" s="254">
        <f t="shared" si="50"/>
        <v>0</v>
      </c>
      <c r="BQ62" s="254">
        <f t="shared" si="50"/>
        <v>0</v>
      </c>
      <c r="BR62" s="254">
        <f t="shared" ref="BR62:CF62" si="51">+IFERROR(BR8*BR61,0)</f>
        <v>0</v>
      </c>
      <c r="BS62" s="254">
        <f t="shared" si="51"/>
        <v>0</v>
      </c>
      <c r="BT62" s="254">
        <f t="shared" si="51"/>
        <v>0</v>
      </c>
      <c r="BU62" s="254">
        <f t="shared" si="51"/>
        <v>0</v>
      </c>
      <c r="BV62" s="254">
        <f t="shared" si="51"/>
        <v>0</v>
      </c>
      <c r="BW62" s="254">
        <f t="shared" si="51"/>
        <v>0</v>
      </c>
      <c r="BX62" s="254">
        <f t="shared" si="51"/>
        <v>0</v>
      </c>
      <c r="BY62" s="254">
        <f t="shared" si="51"/>
        <v>0</v>
      </c>
      <c r="BZ62" s="254">
        <f t="shared" si="51"/>
        <v>0</v>
      </c>
      <c r="CA62" s="254">
        <f t="shared" si="51"/>
        <v>0</v>
      </c>
      <c r="CB62" s="254">
        <f t="shared" si="51"/>
        <v>0</v>
      </c>
      <c r="CC62" s="254">
        <f t="shared" si="51"/>
        <v>0</v>
      </c>
      <c r="CD62" s="254">
        <f t="shared" si="51"/>
        <v>0</v>
      </c>
      <c r="CE62" s="254">
        <f t="shared" si="51"/>
        <v>0</v>
      </c>
      <c r="CF62" s="254">
        <f t="shared" si="51"/>
        <v>0</v>
      </c>
    </row>
    <row r="63" spans="2:84" s="699" customFormat="1" ht="12" customHeight="1" thickBot="1" x14ac:dyDescent="0.35">
      <c r="C63" s="789"/>
      <c r="D63" s="790"/>
      <c r="E63" s="791"/>
      <c r="F63" s="791"/>
      <c r="G63" s="791"/>
      <c r="H63" s="791"/>
      <c r="I63" s="791"/>
      <c r="J63" s="791"/>
      <c r="K63" s="791"/>
      <c r="L63" s="791"/>
      <c r="M63" s="791"/>
      <c r="N63" s="791"/>
      <c r="O63" s="791"/>
      <c r="P63" s="791"/>
      <c r="Q63" s="791"/>
      <c r="R63" s="791"/>
      <c r="S63" s="791"/>
      <c r="T63" s="791"/>
      <c r="U63" s="791"/>
      <c r="V63" s="791"/>
      <c r="W63" s="791"/>
      <c r="X63" s="791"/>
      <c r="Y63" s="791"/>
      <c r="Z63" s="791"/>
      <c r="AA63" s="791"/>
      <c r="AB63" s="791"/>
      <c r="AC63" s="791"/>
      <c r="AD63" s="791"/>
      <c r="AE63" s="791"/>
      <c r="AF63" s="791"/>
      <c r="AG63" s="791"/>
      <c r="AH63" s="791"/>
      <c r="AI63" s="791"/>
      <c r="AJ63" s="791"/>
      <c r="AK63" s="791"/>
      <c r="AL63" s="791"/>
      <c r="AM63" s="791"/>
      <c r="AN63" s="791"/>
      <c r="AO63" s="791"/>
      <c r="AP63" s="791"/>
      <c r="AQ63" s="791"/>
      <c r="AR63" s="791"/>
      <c r="AS63" s="791"/>
      <c r="AT63" s="791"/>
      <c r="AU63" s="791"/>
      <c r="AV63" s="791"/>
      <c r="AW63" s="791"/>
      <c r="AX63" s="791"/>
      <c r="AY63" s="791"/>
      <c r="AZ63" s="791"/>
      <c r="BA63" s="791"/>
      <c r="BB63" s="791"/>
      <c r="BC63" s="791"/>
      <c r="BD63" s="791"/>
      <c r="BE63" s="791"/>
      <c r="BF63" s="791"/>
      <c r="BG63" s="791"/>
      <c r="BH63" s="791"/>
      <c r="BI63" s="791"/>
      <c r="BJ63" s="791"/>
      <c r="BK63" s="791"/>
      <c r="BL63" s="791"/>
      <c r="BM63" s="791"/>
      <c r="BN63" s="791"/>
      <c r="BO63" s="791"/>
      <c r="BP63" s="791"/>
      <c r="BQ63" s="791"/>
      <c r="BR63" s="791"/>
      <c r="BS63" s="791"/>
      <c r="BT63" s="791"/>
      <c r="BU63" s="791"/>
      <c r="BV63" s="791"/>
      <c r="BW63" s="791"/>
      <c r="BX63" s="791"/>
      <c r="BY63" s="791"/>
      <c r="BZ63" s="791"/>
      <c r="CA63" s="791"/>
      <c r="CB63" s="791"/>
      <c r="CC63" s="791"/>
      <c r="CD63" s="791"/>
      <c r="CE63" s="791"/>
      <c r="CF63" s="791"/>
    </row>
    <row r="64" spans="2:84" ht="24" customHeight="1" thickBot="1" x14ac:dyDescent="0.35">
      <c r="C64" s="991" t="s">
        <v>221</v>
      </c>
      <c r="D64" s="992"/>
    </row>
    <row r="65" spans="2:84" ht="15" customHeight="1" thickBot="1" x14ac:dyDescent="0.35">
      <c r="B65" s="985"/>
      <c r="C65" s="987" t="s">
        <v>203</v>
      </c>
      <c r="D65" s="272" t="s">
        <v>122</v>
      </c>
      <c r="E65" s="290"/>
      <c r="F65" s="290"/>
      <c r="G65" s="290"/>
      <c r="H65" s="290"/>
      <c r="I65" s="290"/>
      <c r="J65" s="290"/>
      <c r="K65" s="290"/>
      <c r="L65" s="290"/>
      <c r="M65" s="290"/>
      <c r="N65" s="290"/>
      <c r="O65" s="290"/>
      <c r="P65" s="290"/>
      <c r="Q65" s="290"/>
      <c r="R65" s="290"/>
      <c r="S65" s="290"/>
      <c r="T65" s="290"/>
      <c r="U65" s="290"/>
      <c r="V65" s="290"/>
      <c r="W65" s="290"/>
      <c r="X65" s="290"/>
      <c r="Y65" s="290"/>
      <c r="Z65" s="290"/>
      <c r="AA65" s="290"/>
      <c r="AB65" s="290"/>
      <c r="AC65" s="290"/>
      <c r="AD65" s="290"/>
      <c r="AE65" s="290"/>
      <c r="AF65" s="290"/>
      <c r="AG65" s="290"/>
      <c r="AH65" s="290"/>
      <c r="AI65" s="290"/>
      <c r="AJ65" s="290"/>
      <c r="AK65" s="290"/>
      <c r="AL65" s="290"/>
      <c r="AM65" s="290"/>
      <c r="AN65" s="290"/>
      <c r="AO65" s="290"/>
      <c r="AP65" s="290"/>
      <c r="AQ65" s="290"/>
      <c r="AR65" s="290"/>
      <c r="AS65" s="290"/>
      <c r="AT65" s="290"/>
      <c r="AU65" s="290"/>
      <c r="AV65" s="290"/>
      <c r="AW65" s="290"/>
      <c r="AX65" s="290"/>
      <c r="AY65" s="290"/>
      <c r="AZ65" s="290"/>
      <c r="BA65" s="290"/>
      <c r="BB65" s="290"/>
      <c r="BC65" s="290"/>
      <c r="BD65" s="290"/>
      <c r="BE65" s="290"/>
      <c r="BF65" s="290"/>
      <c r="BG65" s="290"/>
      <c r="BH65" s="290"/>
      <c r="BI65" s="290"/>
      <c r="BJ65" s="290"/>
      <c r="BK65" s="290"/>
      <c r="BL65" s="290"/>
      <c r="BM65" s="290"/>
      <c r="BN65" s="290"/>
      <c r="BO65" s="290"/>
      <c r="BP65" s="290"/>
      <c r="BQ65" s="290"/>
      <c r="BR65" s="290"/>
      <c r="BS65" s="290"/>
      <c r="BT65" s="290"/>
      <c r="BU65" s="290"/>
      <c r="BV65" s="290"/>
      <c r="BW65" s="290"/>
      <c r="BX65" s="290"/>
      <c r="BY65" s="290"/>
      <c r="BZ65" s="290"/>
      <c r="CA65" s="290"/>
      <c r="CB65" s="290"/>
      <c r="CC65" s="290"/>
      <c r="CD65" s="290"/>
      <c r="CE65" s="290"/>
      <c r="CF65" s="290"/>
    </row>
    <row r="66" spans="2:84" ht="15" customHeight="1" thickBot="1" x14ac:dyDescent="0.35">
      <c r="B66" s="985"/>
      <c r="C66" s="987"/>
      <c r="D66" s="273" t="s">
        <v>174</v>
      </c>
      <c r="E66" s="274">
        <f>PROGRAMA!$I$13*E65*(((E65/PROGRAMA!$I$9)*(PROGRAMA!$I$12-PROGRAMA!$I$11)/2)+PROGRAMA!$I$11)</f>
        <v>0</v>
      </c>
      <c r="F66" s="274">
        <f>PROGRAMA!$I$13*F65*(((F65/PROGRAMA!$I$9)*(PROGRAMA!$I$12-PROGRAMA!$I$11)/2)+PROGRAMA!$I$11)</f>
        <v>0</v>
      </c>
      <c r="G66" s="274">
        <f>PROGRAMA!$I$13*G65*(((G65/PROGRAMA!$I$9)*(PROGRAMA!$I$12-PROGRAMA!$I$11)/2)+PROGRAMA!$I$11)</f>
        <v>0</v>
      </c>
      <c r="H66" s="274">
        <f>PROGRAMA!$I$13*H65*(((H65/PROGRAMA!$I$9)*(PROGRAMA!$I$12-PROGRAMA!$I$11)/2)+PROGRAMA!$I$11)</f>
        <v>0</v>
      </c>
      <c r="I66" s="274">
        <f>PROGRAMA!$I$13*I65*(((I65/PROGRAMA!$I$9)*(PROGRAMA!$I$12-PROGRAMA!$I$11)/2)+PROGRAMA!$I$11)</f>
        <v>0</v>
      </c>
      <c r="J66" s="274">
        <f>PROGRAMA!$I$13*J65*(((J65/PROGRAMA!$I$9)*(PROGRAMA!$I$12-PROGRAMA!$I$11)/2)+PROGRAMA!$I$11)</f>
        <v>0</v>
      </c>
      <c r="K66" s="274">
        <f>PROGRAMA!$I$13*K65*(((K65/PROGRAMA!$I$9)*(PROGRAMA!$I$12-PROGRAMA!$I$11)/2)+PROGRAMA!$I$11)</f>
        <v>0</v>
      </c>
      <c r="L66" s="274">
        <f>PROGRAMA!$I$13*L65*(((L65/PROGRAMA!$I$9)*(PROGRAMA!$I$12-PROGRAMA!$I$11)/2)+PROGRAMA!$I$11)</f>
        <v>0</v>
      </c>
      <c r="M66" s="274">
        <f>PROGRAMA!$I$13*M65*(((M65/PROGRAMA!$I$9)*(PROGRAMA!$I$12-PROGRAMA!$I$11)/2)+PROGRAMA!$I$11)</f>
        <v>0</v>
      </c>
      <c r="N66" s="274">
        <f>PROGRAMA!$I$13*N65*(((N65/PROGRAMA!$I$9)*(PROGRAMA!$I$12-PROGRAMA!$I$11)/2)+PROGRAMA!$I$11)</f>
        <v>0</v>
      </c>
      <c r="O66" s="274">
        <f>PROGRAMA!$I$13*O65*(((O65/PROGRAMA!$I$9)*(PROGRAMA!$I$12-PROGRAMA!$I$11)/2)+PROGRAMA!$I$11)</f>
        <v>0</v>
      </c>
      <c r="P66" s="274">
        <f>PROGRAMA!$I$13*P65*(((P65/PROGRAMA!$I$9)*(PROGRAMA!$I$12-PROGRAMA!$I$11)/2)+PROGRAMA!$I$11)</f>
        <v>0</v>
      </c>
      <c r="Q66" s="274">
        <f>PROGRAMA!$I$13*Q65*(((Q65/PROGRAMA!$I$9)*(PROGRAMA!$I$12-PROGRAMA!$I$11)/2)+PROGRAMA!$I$11)</f>
        <v>0</v>
      </c>
      <c r="R66" s="274">
        <f>PROGRAMA!$I$13*R65*(((R65/PROGRAMA!$I$9)*(PROGRAMA!$I$12-PROGRAMA!$I$11)/2)+PROGRAMA!$I$11)</f>
        <v>0</v>
      </c>
      <c r="S66" s="274">
        <f>PROGRAMA!$I$13*S65*(((S65/PROGRAMA!$I$9)*(PROGRAMA!$I$12-PROGRAMA!$I$11)/2)+PROGRAMA!$I$11)</f>
        <v>0</v>
      </c>
      <c r="T66" s="274">
        <f>PROGRAMA!$I$13*T65*(((T65/PROGRAMA!$I$9)*(PROGRAMA!$I$12-PROGRAMA!$I$11)/2)+PROGRAMA!$I$11)</f>
        <v>0</v>
      </c>
      <c r="U66" s="274">
        <f>PROGRAMA!$I$13*U65*(((U65/PROGRAMA!$I$9)*(PROGRAMA!$I$12-PROGRAMA!$I$11)/2)+PROGRAMA!$I$11)</f>
        <v>0</v>
      </c>
      <c r="V66" s="274">
        <f>PROGRAMA!$I$13*V65*(((V65/PROGRAMA!$I$9)*(PROGRAMA!$I$12-PROGRAMA!$I$11)/2)+PROGRAMA!$I$11)</f>
        <v>0</v>
      </c>
      <c r="W66" s="274">
        <f>PROGRAMA!$I$13*W65*(((W65/PROGRAMA!$I$9)*(PROGRAMA!$I$12-PROGRAMA!$I$11)/2)+PROGRAMA!$I$11)</f>
        <v>0</v>
      </c>
      <c r="X66" s="274">
        <f>PROGRAMA!$I$13*X65*(((X65/PROGRAMA!$I$9)*(PROGRAMA!$I$12-PROGRAMA!$I$11)/2)+PROGRAMA!$I$11)</f>
        <v>0</v>
      </c>
      <c r="Y66" s="274">
        <f>PROGRAMA!$I$13*Y65*(((Y65/PROGRAMA!$I$9)*(PROGRAMA!$I$12-PROGRAMA!$I$11)/2)+PROGRAMA!$I$11)</f>
        <v>0</v>
      </c>
      <c r="Z66" s="274">
        <f>PROGRAMA!$I$13*Z65*(((Z65/PROGRAMA!$I$9)*(PROGRAMA!$I$12-PROGRAMA!$I$11)/2)+PROGRAMA!$I$11)</f>
        <v>0</v>
      </c>
      <c r="AA66" s="274">
        <f>PROGRAMA!$I$13*AA65*(((AA65/PROGRAMA!$I$9)*(PROGRAMA!$I$12-PROGRAMA!$I$11)/2)+PROGRAMA!$I$11)</f>
        <v>0</v>
      </c>
      <c r="AB66" s="274">
        <f>PROGRAMA!$I$13*AB65*(((AB65/PROGRAMA!$I$9)*(PROGRAMA!$I$12-PROGRAMA!$I$11)/2)+PROGRAMA!$I$11)</f>
        <v>0</v>
      </c>
      <c r="AC66" s="274">
        <f>PROGRAMA!$I$13*AC65*(((AC65/PROGRAMA!$I$9)*(PROGRAMA!$I$12-PROGRAMA!$I$11)/2)+PROGRAMA!$I$11)</f>
        <v>0</v>
      </c>
      <c r="AD66" s="274">
        <f>PROGRAMA!$I$13*AD65*(((AD65/PROGRAMA!$I$9)*(PROGRAMA!$I$12-PROGRAMA!$I$11)/2)+PROGRAMA!$I$11)</f>
        <v>0</v>
      </c>
      <c r="AE66" s="274">
        <f>PROGRAMA!$I$13*AE65*(((AE65/PROGRAMA!$I$9)*(PROGRAMA!$I$12-PROGRAMA!$I$11)/2)+PROGRAMA!$I$11)</f>
        <v>0</v>
      </c>
      <c r="AF66" s="274">
        <f>PROGRAMA!$I$13*AF65*(((AF65/PROGRAMA!$I$9)*(PROGRAMA!$I$12-PROGRAMA!$I$11)/2)+PROGRAMA!$I$11)</f>
        <v>0</v>
      </c>
      <c r="AG66" s="274">
        <f>PROGRAMA!$I$13*AG65*(((AG65/PROGRAMA!$I$9)*(PROGRAMA!$I$12-PROGRAMA!$I$11)/2)+PROGRAMA!$I$11)</f>
        <v>0</v>
      </c>
      <c r="AH66" s="274">
        <f>PROGRAMA!$I$13*AH65*(((AH65/PROGRAMA!$I$9)*(PROGRAMA!$I$12-PROGRAMA!$I$11)/2)+PROGRAMA!$I$11)</f>
        <v>0</v>
      </c>
      <c r="AI66" s="274">
        <f>PROGRAMA!$I$13*AI65*(((AI65/PROGRAMA!$I$9)*(PROGRAMA!$I$12-PROGRAMA!$I$11)/2)+PROGRAMA!$I$11)</f>
        <v>0</v>
      </c>
      <c r="AJ66" s="274">
        <f>PROGRAMA!$I$13*AJ65*(((AJ65/PROGRAMA!$I$9)*(PROGRAMA!$I$12-PROGRAMA!$I$11)/2)+PROGRAMA!$I$11)</f>
        <v>0</v>
      </c>
      <c r="AK66" s="274">
        <f>PROGRAMA!$I$13*AK65*(((AK65/PROGRAMA!$I$9)*(PROGRAMA!$I$12-PROGRAMA!$I$11)/2)+PROGRAMA!$I$11)</f>
        <v>0</v>
      </c>
      <c r="AL66" s="274">
        <f>PROGRAMA!$I$13*AL65*(((AL65/PROGRAMA!$I$9)*(PROGRAMA!$I$12-PROGRAMA!$I$11)/2)+PROGRAMA!$I$11)</f>
        <v>0</v>
      </c>
      <c r="AM66" s="274">
        <f>PROGRAMA!$I$13*AM65*(((AM65/PROGRAMA!$I$9)*(PROGRAMA!$I$12-PROGRAMA!$I$11)/2)+PROGRAMA!$I$11)</f>
        <v>0</v>
      </c>
      <c r="AN66" s="274">
        <f>PROGRAMA!$I$13*AN65*(((AN65/PROGRAMA!$I$9)*(PROGRAMA!$I$12-PROGRAMA!$I$11)/2)+PROGRAMA!$I$11)</f>
        <v>0</v>
      </c>
      <c r="AO66" s="274">
        <f>PROGRAMA!$I$13*AO65*(((AO65/PROGRAMA!$I$9)*(PROGRAMA!$I$12-PROGRAMA!$I$11)/2)+PROGRAMA!$I$11)</f>
        <v>0</v>
      </c>
      <c r="AP66" s="274">
        <f>PROGRAMA!$I$13*AP65*(((AP65/PROGRAMA!$I$9)*(PROGRAMA!$I$12-PROGRAMA!$I$11)/2)+PROGRAMA!$I$11)</f>
        <v>0</v>
      </c>
      <c r="AQ66" s="274">
        <f>PROGRAMA!$I$13*AQ65*(((AQ65/PROGRAMA!$I$9)*(PROGRAMA!$I$12-PROGRAMA!$I$11)/2)+PROGRAMA!$I$11)</f>
        <v>0</v>
      </c>
      <c r="AR66" s="274">
        <f>PROGRAMA!$I$13*AR65*(((AR65/PROGRAMA!$I$9)*(PROGRAMA!$I$12-PROGRAMA!$I$11)/2)+PROGRAMA!$I$11)</f>
        <v>0</v>
      </c>
      <c r="AS66" s="274">
        <f>PROGRAMA!$I$13*AS65*(((AS65/PROGRAMA!$I$9)*(PROGRAMA!$I$12-PROGRAMA!$I$11)/2)+PROGRAMA!$I$11)</f>
        <v>0</v>
      </c>
      <c r="AT66" s="274">
        <f>PROGRAMA!$I$13*AT65*(((AT65/PROGRAMA!$I$9)*(PROGRAMA!$I$12-PROGRAMA!$I$11)/2)+PROGRAMA!$I$11)</f>
        <v>0</v>
      </c>
      <c r="AU66" s="274">
        <f>PROGRAMA!$I$13*AU65*(((AU65/PROGRAMA!$I$9)*(PROGRAMA!$I$12-PROGRAMA!$I$11)/2)+PROGRAMA!$I$11)</f>
        <v>0</v>
      </c>
      <c r="AV66" s="274">
        <f>PROGRAMA!$I$13*AV65*(((AV65/PROGRAMA!$I$9)*(PROGRAMA!$I$12-PROGRAMA!$I$11)/2)+PROGRAMA!$I$11)</f>
        <v>0</v>
      </c>
      <c r="AW66" s="274">
        <f>PROGRAMA!$I$13*AW65*(((AW65/PROGRAMA!$I$9)*(PROGRAMA!$I$12-PROGRAMA!$I$11)/2)+PROGRAMA!$I$11)</f>
        <v>0</v>
      </c>
      <c r="AX66" s="274">
        <f>PROGRAMA!$I$13*AX65*(((AX65/PROGRAMA!$I$9)*(PROGRAMA!$I$12-PROGRAMA!$I$11)/2)+PROGRAMA!$I$11)</f>
        <v>0</v>
      </c>
      <c r="AY66" s="274">
        <f>PROGRAMA!$I$13*AY65*(((AY65/PROGRAMA!$I$9)*(PROGRAMA!$I$12-PROGRAMA!$I$11)/2)+PROGRAMA!$I$11)</f>
        <v>0</v>
      </c>
      <c r="AZ66" s="274">
        <f>PROGRAMA!$I$13*AZ65*(((AZ65/PROGRAMA!$I$9)*(PROGRAMA!$I$12-PROGRAMA!$I$11)/2)+PROGRAMA!$I$11)</f>
        <v>0</v>
      </c>
      <c r="BA66" s="274">
        <f>PROGRAMA!$I$13*BA65*(((BA65/PROGRAMA!$I$9)*(PROGRAMA!$I$12-PROGRAMA!$I$11)/2)+PROGRAMA!$I$11)</f>
        <v>0</v>
      </c>
      <c r="BB66" s="274">
        <f>PROGRAMA!$I$13*BB65*(((BB65/PROGRAMA!$I$9)*(PROGRAMA!$I$12-PROGRAMA!$I$11)/2)+PROGRAMA!$I$11)</f>
        <v>0</v>
      </c>
      <c r="BC66" s="274">
        <f>PROGRAMA!$I$13*BC65*(((BC65/PROGRAMA!$I$9)*(PROGRAMA!$I$12-PROGRAMA!$I$11)/2)+PROGRAMA!$I$11)</f>
        <v>0</v>
      </c>
      <c r="BD66" s="274">
        <f>PROGRAMA!$I$13*BD65*(((BD65/PROGRAMA!$I$9)*(PROGRAMA!$I$12-PROGRAMA!$I$11)/2)+PROGRAMA!$I$11)</f>
        <v>0</v>
      </c>
      <c r="BE66" s="274">
        <f>PROGRAMA!$I$13*BE65*(((BE65/PROGRAMA!$I$9)*(PROGRAMA!$I$12-PROGRAMA!$I$11)/2)+PROGRAMA!$I$11)</f>
        <v>0</v>
      </c>
      <c r="BF66" s="274">
        <f>PROGRAMA!$I$13*BF65*(((BF65/PROGRAMA!$I$9)*(PROGRAMA!$I$12-PROGRAMA!$I$11)/2)+PROGRAMA!$I$11)</f>
        <v>0</v>
      </c>
      <c r="BG66" s="274">
        <f>PROGRAMA!$I$13*BG65*(((BG65/PROGRAMA!$I$9)*(PROGRAMA!$I$12-PROGRAMA!$I$11)/2)+PROGRAMA!$I$11)</f>
        <v>0</v>
      </c>
      <c r="BH66" s="274">
        <f>PROGRAMA!$I$13*BH65*(((BH65/PROGRAMA!$I$9)*(PROGRAMA!$I$12-PROGRAMA!$I$11)/2)+PROGRAMA!$I$11)</f>
        <v>0</v>
      </c>
      <c r="BI66" s="274">
        <f>PROGRAMA!$I$13*BI65*(((BI65/PROGRAMA!$I$9)*(PROGRAMA!$I$12-PROGRAMA!$I$11)/2)+PROGRAMA!$I$11)</f>
        <v>0</v>
      </c>
      <c r="BJ66" s="274">
        <f>PROGRAMA!$I$13*BJ65*(((BJ65/PROGRAMA!$I$9)*(PROGRAMA!$I$12-PROGRAMA!$I$11)/2)+PROGRAMA!$I$11)</f>
        <v>0</v>
      </c>
      <c r="BK66" s="274">
        <f>PROGRAMA!$I$13*BK65*(((BK65/PROGRAMA!$I$9)*(PROGRAMA!$I$12-PROGRAMA!$I$11)/2)+PROGRAMA!$I$11)</f>
        <v>0</v>
      </c>
      <c r="BL66" s="274">
        <f>PROGRAMA!$I$13*BL65*(((BL65/PROGRAMA!$I$9)*(PROGRAMA!$I$12-PROGRAMA!$I$11)/2)+PROGRAMA!$I$11)</f>
        <v>0</v>
      </c>
      <c r="BM66" s="274">
        <f>PROGRAMA!$I$13*BM65*(((BM65/PROGRAMA!$I$9)*(PROGRAMA!$I$12-PROGRAMA!$I$11)/2)+PROGRAMA!$I$11)</f>
        <v>0</v>
      </c>
      <c r="BN66" s="274">
        <f>PROGRAMA!$I$13*BN65*(((BN65/PROGRAMA!$I$9)*(PROGRAMA!$I$12-PROGRAMA!$I$11)/2)+PROGRAMA!$I$11)</f>
        <v>0</v>
      </c>
      <c r="BO66" s="274">
        <f>PROGRAMA!$I$13*BO65*(((BO65/PROGRAMA!$I$9)*(PROGRAMA!$I$12-PROGRAMA!$I$11)/2)+PROGRAMA!$I$11)</f>
        <v>0</v>
      </c>
      <c r="BP66" s="274">
        <f>PROGRAMA!$I$13*BP65*(((BP65/PROGRAMA!$I$9)*(PROGRAMA!$I$12-PROGRAMA!$I$11)/2)+PROGRAMA!$I$11)</f>
        <v>0</v>
      </c>
      <c r="BQ66" s="274">
        <f>PROGRAMA!$I$13*BQ65*(((BQ65/PROGRAMA!$I$9)*(PROGRAMA!$I$12-PROGRAMA!$I$11)/2)+PROGRAMA!$I$11)</f>
        <v>0</v>
      </c>
      <c r="BR66" s="274">
        <f>PROGRAMA!$I$13*BR65*(((BR65/PROGRAMA!$I$9)*(PROGRAMA!$I$12-PROGRAMA!$I$11)/2)+PROGRAMA!$I$11)</f>
        <v>0</v>
      </c>
      <c r="BS66" s="274">
        <f>PROGRAMA!$I$13*BS65*(((BS65/PROGRAMA!$I$9)*(PROGRAMA!$I$12-PROGRAMA!$I$11)/2)+PROGRAMA!$I$11)</f>
        <v>0</v>
      </c>
      <c r="BT66" s="274">
        <f>PROGRAMA!$I$13*BT65*(((BT65/PROGRAMA!$I$9)*(PROGRAMA!$I$12-PROGRAMA!$I$11)/2)+PROGRAMA!$I$11)</f>
        <v>0</v>
      </c>
      <c r="BU66" s="274">
        <f>PROGRAMA!$I$13*BU65*(((BU65/PROGRAMA!$I$9)*(PROGRAMA!$I$12-PROGRAMA!$I$11)/2)+PROGRAMA!$I$11)</f>
        <v>0</v>
      </c>
      <c r="BV66" s="274">
        <f>PROGRAMA!$I$13*BV65*(((BV65/PROGRAMA!$I$9)*(PROGRAMA!$I$12-PROGRAMA!$I$11)/2)+PROGRAMA!$I$11)</f>
        <v>0</v>
      </c>
      <c r="BW66" s="274">
        <f>PROGRAMA!$I$13*BW65*(((BW65/PROGRAMA!$I$9)*(PROGRAMA!$I$12-PROGRAMA!$I$11)/2)+PROGRAMA!$I$11)</f>
        <v>0</v>
      </c>
      <c r="BX66" s="274">
        <f>PROGRAMA!$I$13*BX65*(((BX65/PROGRAMA!$I$9)*(PROGRAMA!$I$12-PROGRAMA!$I$11)/2)+PROGRAMA!$I$11)</f>
        <v>0</v>
      </c>
      <c r="BY66" s="274">
        <f>PROGRAMA!$I$13*BY65*(((BY65/PROGRAMA!$I$9)*(PROGRAMA!$I$12-PROGRAMA!$I$11)/2)+PROGRAMA!$I$11)</f>
        <v>0</v>
      </c>
      <c r="BZ66" s="274">
        <f>PROGRAMA!$I$13*BZ65*(((BZ65/PROGRAMA!$I$9)*(PROGRAMA!$I$12-PROGRAMA!$I$11)/2)+PROGRAMA!$I$11)</f>
        <v>0</v>
      </c>
      <c r="CA66" s="274">
        <f>PROGRAMA!$I$13*CA65*(((CA65/PROGRAMA!$I$9)*(PROGRAMA!$I$12-PROGRAMA!$I$11)/2)+PROGRAMA!$I$11)</f>
        <v>0</v>
      </c>
      <c r="CB66" s="274">
        <f>PROGRAMA!$I$13*CB65*(((CB65/PROGRAMA!$I$9)*(PROGRAMA!$I$12-PROGRAMA!$I$11)/2)+PROGRAMA!$I$11)</f>
        <v>0</v>
      </c>
      <c r="CC66" s="274">
        <f>PROGRAMA!$I$13*CC65*(((CC65/PROGRAMA!$I$9)*(PROGRAMA!$I$12-PROGRAMA!$I$11)/2)+PROGRAMA!$I$11)</f>
        <v>0</v>
      </c>
      <c r="CD66" s="274">
        <f>PROGRAMA!$I$13*CD65*(((CD65/PROGRAMA!$I$9)*(PROGRAMA!$I$12-PROGRAMA!$I$11)/2)+PROGRAMA!$I$11)</f>
        <v>0</v>
      </c>
      <c r="CE66" s="274">
        <f>PROGRAMA!$I$13*CE65*(((CE65/PROGRAMA!$I$9)*(PROGRAMA!$I$12-PROGRAMA!$I$11)/2)+PROGRAMA!$I$11)</f>
        <v>0</v>
      </c>
      <c r="CF66" s="274">
        <f>PROGRAMA!$I$13*CF65*(((CF65/PROGRAMA!$I$9)*(PROGRAMA!$I$12-PROGRAMA!$I$11)/2)+PROGRAMA!$I$11)</f>
        <v>0</v>
      </c>
    </row>
    <row r="67" spans="2:84" ht="15" customHeight="1" thickBot="1" x14ac:dyDescent="0.35">
      <c r="B67" s="985"/>
      <c r="C67" s="986" t="s">
        <v>204</v>
      </c>
      <c r="D67" s="275" t="s">
        <v>122</v>
      </c>
      <c r="E67" s="290"/>
      <c r="F67" s="290"/>
      <c r="G67" s="290"/>
      <c r="H67" s="290"/>
      <c r="I67" s="290"/>
      <c r="J67" s="290"/>
      <c r="K67" s="290"/>
      <c r="L67" s="290"/>
      <c r="M67" s="290"/>
      <c r="N67" s="290"/>
      <c r="O67" s="290"/>
      <c r="P67" s="290"/>
      <c r="Q67" s="290"/>
      <c r="R67" s="290"/>
      <c r="S67" s="290"/>
      <c r="T67" s="290"/>
      <c r="U67" s="290"/>
      <c r="V67" s="290"/>
      <c r="W67" s="290"/>
      <c r="X67" s="290"/>
      <c r="Y67" s="290"/>
      <c r="Z67" s="290"/>
      <c r="AA67" s="290"/>
      <c r="AB67" s="290"/>
      <c r="AC67" s="290"/>
      <c r="AD67" s="290"/>
      <c r="AE67" s="290"/>
      <c r="AF67" s="290"/>
      <c r="AG67" s="290"/>
      <c r="AH67" s="290"/>
      <c r="AI67" s="290"/>
      <c r="AJ67" s="290"/>
      <c r="AK67" s="290"/>
      <c r="AL67" s="290"/>
      <c r="AM67" s="290"/>
      <c r="AN67" s="290"/>
      <c r="AO67" s="290"/>
      <c r="AP67" s="290"/>
      <c r="AQ67" s="290"/>
      <c r="AR67" s="290"/>
      <c r="AS67" s="290"/>
      <c r="AT67" s="290"/>
      <c r="AU67" s="290"/>
      <c r="AV67" s="290"/>
      <c r="AW67" s="290"/>
      <c r="AX67" s="290"/>
      <c r="AY67" s="290"/>
      <c r="AZ67" s="290"/>
      <c r="BA67" s="290"/>
      <c r="BB67" s="290"/>
      <c r="BC67" s="290"/>
      <c r="BD67" s="290"/>
      <c r="BE67" s="290"/>
      <c r="BF67" s="290"/>
      <c r="BG67" s="290"/>
      <c r="BH67" s="290"/>
      <c r="BI67" s="290"/>
      <c r="BJ67" s="290"/>
      <c r="BK67" s="290"/>
      <c r="BL67" s="290"/>
      <c r="BM67" s="290"/>
      <c r="BN67" s="290"/>
      <c r="BO67" s="290"/>
      <c r="BP67" s="290"/>
      <c r="BQ67" s="290"/>
      <c r="BR67" s="290"/>
      <c r="BS67" s="290"/>
      <c r="BT67" s="290"/>
      <c r="BU67" s="290"/>
      <c r="BV67" s="290"/>
      <c r="BW67" s="290"/>
      <c r="BX67" s="290"/>
      <c r="BY67" s="290"/>
      <c r="BZ67" s="290"/>
      <c r="CA67" s="290"/>
      <c r="CB67" s="290"/>
      <c r="CC67" s="290"/>
      <c r="CD67" s="290"/>
      <c r="CE67" s="290"/>
      <c r="CF67" s="290"/>
    </row>
    <row r="68" spans="2:84" ht="15" customHeight="1" thickBot="1" x14ac:dyDescent="0.35">
      <c r="B68" s="985"/>
      <c r="C68" s="986"/>
      <c r="D68" s="276" t="s">
        <v>164</v>
      </c>
      <c r="E68" s="274">
        <f>PROGRAMA!$I$13*E67*(((E67/PROGRAMA!$I$9)*(PROGRAMA!$I$12-PROGRAMA!$I$11)/2)+PROGRAMA!$I$11)</f>
        <v>0</v>
      </c>
      <c r="F68" s="274">
        <f>PROGRAMA!$I$13*F67*(((F67/PROGRAMA!$I$9)*(PROGRAMA!$I$12-PROGRAMA!$I$11)/2)+PROGRAMA!$I$11)</f>
        <v>0</v>
      </c>
      <c r="G68" s="274">
        <f>PROGRAMA!$I$13*G67*(((G67/PROGRAMA!$I$9)*(PROGRAMA!$I$12-PROGRAMA!$I$11)/2)+PROGRAMA!$I$11)</f>
        <v>0</v>
      </c>
      <c r="H68" s="274">
        <f>PROGRAMA!$I$13*H67*(((H67/PROGRAMA!$I$9)*(PROGRAMA!$I$12-PROGRAMA!$I$11)/2)+PROGRAMA!$I$11)</f>
        <v>0</v>
      </c>
      <c r="I68" s="274">
        <f>PROGRAMA!$I$13*I67*(((I67/PROGRAMA!$I$9)*(PROGRAMA!$I$12-PROGRAMA!$I$11)/2)+PROGRAMA!$I$11)</f>
        <v>0</v>
      </c>
      <c r="J68" s="274">
        <f>PROGRAMA!$I$13*J67*(((J67/PROGRAMA!$I$9)*(PROGRAMA!$I$12-PROGRAMA!$I$11)/2)+PROGRAMA!$I$11)</f>
        <v>0</v>
      </c>
      <c r="K68" s="274">
        <f>PROGRAMA!$I$13*K67*(((K67/PROGRAMA!$I$9)*(PROGRAMA!$I$12-PROGRAMA!$I$11)/2)+PROGRAMA!$I$11)</f>
        <v>0</v>
      </c>
      <c r="L68" s="274">
        <f>PROGRAMA!$I$13*L67*(((L67/PROGRAMA!$I$9)*(PROGRAMA!$I$12-PROGRAMA!$I$11)/2)+PROGRAMA!$I$11)</f>
        <v>0</v>
      </c>
      <c r="M68" s="274">
        <f>PROGRAMA!$I$13*M67*(((M67/PROGRAMA!$I$9)*(PROGRAMA!$I$12-PROGRAMA!$I$11)/2)+PROGRAMA!$I$11)</f>
        <v>0</v>
      </c>
      <c r="N68" s="274">
        <f>PROGRAMA!$I$13*N67*(((N67/PROGRAMA!$I$9)*(PROGRAMA!$I$12-PROGRAMA!$I$11)/2)+PROGRAMA!$I$11)</f>
        <v>0</v>
      </c>
      <c r="O68" s="274">
        <f>PROGRAMA!$I$13*O67*(((O67/PROGRAMA!$I$9)*(PROGRAMA!$I$12-PROGRAMA!$I$11)/2)+PROGRAMA!$I$11)</f>
        <v>0</v>
      </c>
      <c r="P68" s="274">
        <f>PROGRAMA!$I$13*P67*(((P67/PROGRAMA!$I$9)*(PROGRAMA!$I$12-PROGRAMA!$I$11)/2)+PROGRAMA!$I$11)</f>
        <v>0</v>
      </c>
      <c r="Q68" s="274">
        <f>PROGRAMA!$I$13*Q67*(((Q67/PROGRAMA!$I$9)*(PROGRAMA!$I$12-PROGRAMA!$I$11)/2)+PROGRAMA!$I$11)</f>
        <v>0</v>
      </c>
      <c r="R68" s="274">
        <f>PROGRAMA!$I$13*R67*(((R67/PROGRAMA!$I$9)*(PROGRAMA!$I$12-PROGRAMA!$I$11)/2)+PROGRAMA!$I$11)</f>
        <v>0</v>
      </c>
      <c r="S68" s="274">
        <f>PROGRAMA!$I$13*S67*(((S67/PROGRAMA!$I$9)*(PROGRAMA!$I$12-PROGRAMA!$I$11)/2)+PROGRAMA!$I$11)</f>
        <v>0</v>
      </c>
      <c r="T68" s="274">
        <f>PROGRAMA!$I$13*T67*(((T67/PROGRAMA!$I$9)*(PROGRAMA!$I$12-PROGRAMA!$I$11)/2)+PROGRAMA!$I$11)</f>
        <v>0</v>
      </c>
      <c r="U68" s="274">
        <f>PROGRAMA!$I$13*U67*(((U67/PROGRAMA!$I$9)*(PROGRAMA!$I$12-PROGRAMA!$I$11)/2)+PROGRAMA!$I$11)</f>
        <v>0</v>
      </c>
      <c r="V68" s="274">
        <f>PROGRAMA!$I$13*V67*(((V67/PROGRAMA!$I$9)*(PROGRAMA!$I$12-PROGRAMA!$I$11)/2)+PROGRAMA!$I$11)</f>
        <v>0</v>
      </c>
      <c r="W68" s="274">
        <f>PROGRAMA!$I$13*W67*(((W67/PROGRAMA!$I$9)*(PROGRAMA!$I$12-PROGRAMA!$I$11)/2)+PROGRAMA!$I$11)</f>
        <v>0</v>
      </c>
      <c r="X68" s="274">
        <f>PROGRAMA!$I$13*X67*(((X67/PROGRAMA!$I$9)*(PROGRAMA!$I$12-PROGRAMA!$I$11)/2)+PROGRAMA!$I$11)</f>
        <v>0</v>
      </c>
      <c r="Y68" s="274">
        <f>PROGRAMA!$I$13*Y67*(((Y67/PROGRAMA!$I$9)*(PROGRAMA!$I$12-PROGRAMA!$I$11)/2)+PROGRAMA!$I$11)</f>
        <v>0</v>
      </c>
      <c r="Z68" s="274">
        <f>PROGRAMA!$I$13*Z67*(((Z67/PROGRAMA!$I$9)*(PROGRAMA!$I$12-PROGRAMA!$I$11)/2)+PROGRAMA!$I$11)</f>
        <v>0</v>
      </c>
      <c r="AA68" s="274">
        <f>PROGRAMA!$I$13*AA67*(((AA67/PROGRAMA!$I$9)*(PROGRAMA!$I$12-PROGRAMA!$I$11)/2)+PROGRAMA!$I$11)</f>
        <v>0</v>
      </c>
      <c r="AB68" s="274">
        <f>PROGRAMA!$I$13*AB67*(((AB67/PROGRAMA!$I$9)*(PROGRAMA!$I$12-PROGRAMA!$I$11)/2)+PROGRAMA!$I$11)</f>
        <v>0</v>
      </c>
      <c r="AC68" s="274">
        <f>PROGRAMA!$I$13*AC67*(((AC67/PROGRAMA!$I$9)*(PROGRAMA!$I$12-PROGRAMA!$I$11)/2)+PROGRAMA!$I$11)</f>
        <v>0</v>
      </c>
      <c r="AD68" s="274">
        <f>PROGRAMA!$I$13*AD67*(((AD67/PROGRAMA!$I$9)*(PROGRAMA!$I$12-PROGRAMA!$I$11)/2)+PROGRAMA!$I$11)</f>
        <v>0</v>
      </c>
      <c r="AE68" s="274">
        <f>PROGRAMA!$I$13*AE67*(((AE67/PROGRAMA!$I$9)*(PROGRAMA!$I$12-PROGRAMA!$I$11)/2)+PROGRAMA!$I$11)</f>
        <v>0</v>
      </c>
      <c r="AF68" s="274">
        <f>PROGRAMA!$I$13*AF67*(((AF67/PROGRAMA!$I$9)*(PROGRAMA!$I$12-PROGRAMA!$I$11)/2)+PROGRAMA!$I$11)</f>
        <v>0</v>
      </c>
      <c r="AG68" s="274">
        <f>PROGRAMA!$I$13*AG67*(((AG67/PROGRAMA!$I$9)*(PROGRAMA!$I$12-PROGRAMA!$I$11)/2)+PROGRAMA!$I$11)</f>
        <v>0</v>
      </c>
      <c r="AH68" s="274">
        <f>PROGRAMA!$I$13*AH67*(((AH67/PROGRAMA!$I$9)*(PROGRAMA!$I$12-PROGRAMA!$I$11)/2)+PROGRAMA!$I$11)</f>
        <v>0</v>
      </c>
      <c r="AI68" s="274">
        <f>PROGRAMA!$I$13*AI67*(((AI67/PROGRAMA!$I$9)*(PROGRAMA!$I$12-PROGRAMA!$I$11)/2)+PROGRAMA!$I$11)</f>
        <v>0</v>
      </c>
      <c r="AJ68" s="274">
        <f>PROGRAMA!$I$13*AJ67*(((AJ67/PROGRAMA!$I$9)*(PROGRAMA!$I$12-PROGRAMA!$I$11)/2)+PROGRAMA!$I$11)</f>
        <v>0</v>
      </c>
      <c r="AK68" s="274">
        <f>PROGRAMA!$I$13*AK67*(((AK67/PROGRAMA!$I$9)*(PROGRAMA!$I$12-PROGRAMA!$I$11)/2)+PROGRAMA!$I$11)</f>
        <v>0</v>
      </c>
      <c r="AL68" s="274">
        <f>PROGRAMA!$I$13*AL67*(((AL67/PROGRAMA!$I$9)*(PROGRAMA!$I$12-PROGRAMA!$I$11)/2)+PROGRAMA!$I$11)</f>
        <v>0</v>
      </c>
      <c r="AM68" s="274">
        <f>PROGRAMA!$I$13*AM67*(((AM67/PROGRAMA!$I$9)*(PROGRAMA!$I$12-PROGRAMA!$I$11)/2)+PROGRAMA!$I$11)</f>
        <v>0</v>
      </c>
      <c r="AN68" s="274">
        <f>PROGRAMA!$I$13*AN67*(((AN67/PROGRAMA!$I$9)*(PROGRAMA!$I$12-PROGRAMA!$I$11)/2)+PROGRAMA!$I$11)</f>
        <v>0</v>
      </c>
      <c r="AO68" s="274">
        <f>PROGRAMA!$I$13*AO67*(((AO67/PROGRAMA!$I$9)*(PROGRAMA!$I$12-PROGRAMA!$I$11)/2)+PROGRAMA!$I$11)</f>
        <v>0</v>
      </c>
      <c r="AP68" s="274">
        <f>PROGRAMA!$I$13*AP67*(((AP67/PROGRAMA!$I$9)*(PROGRAMA!$I$12-PROGRAMA!$I$11)/2)+PROGRAMA!$I$11)</f>
        <v>0</v>
      </c>
      <c r="AQ68" s="274">
        <f>PROGRAMA!$I$13*AQ67*(((AQ67/PROGRAMA!$I$9)*(PROGRAMA!$I$12-PROGRAMA!$I$11)/2)+PROGRAMA!$I$11)</f>
        <v>0</v>
      </c>
      <c r="AR68" s="274">
        <f>PROGRAMA!$I$13*AR67*(((AR67/PROGRAMA!$I$9)*(PROGRAMA!$I$12-PROGRAMA!$I$11)/2)+PROGRAMA!$I$11)</f>
        <v>0</v>
      </c>
      <c r="AS68" s="274">
        <f>PROGRAMA!$I$13*AS67*(((AS67/PROGRAMA!$I$9)*(PROGRAMA!$I$12-PROGRAMA!$I$11)/2)+PROGRAMA!$I$11)</f>
        <v>0</v>
      </c>
      <c r="AT68" s="274">
        <f>PROGRAMA!$I$13*AT67*(((AT67/PROGRAMA!$I$9)*(PROGRAMA!$I$12-PROGRAMA!$I$11)/2)+PROGRAMA!$I$11)</f>
        <v>0</v>
      </c>
      <c r="AU68" s="274">
        <f>PROGRAMA!$I$13*AU67*(((AU67/PROGRAMA!$I$9)*(PROGRAMA!$I$12-PROGRAMA!$I$11)/2)+PROGRAMA!$I$11)</f>
        <v>0</v>
      </c>
      <c r="AV68" s="274">
        <f>PROGRAMA!$I$13*AV67*(((AV67/PROGRAMA!$I$9)*(PROGRAMA!$I$12-PROGRAMA!$I$11)/2)+PROGRAMA!$I$11)</f>
        <v>0</v>
      </c>
      <c r="AW68" s="274">
        <f>PROGRAMA!$I$13*AW67*(((AW67/PROGRAMA!$I$9)*(PROGRAMA!$I$12-PROGRAMA!$I$11)/2)+PROGRAMA!$I$11)</f>
        <v>0</v>
      </c>
      <c r="AX68" s="274">
        <f>PROGRAMA!$I$13*AX67*(((AX67/PROGRAMA!$I$9)*(PROGRAMA!$I$12-PROGRAMA!$I$11)/2)+PROGRAMA!$I$11)</f>
        <v>0</v>
      </c>
      <c r="AY68" s="274">
        <f>PROGRAMA!$I$13*AY67*(((AY67/PROGRAMA!$I$9)*(PROGRAMA!$I$12-PROGRAMA!$I$11)/2)+PROGRAMA!$I$11)</f>
        <v>0</v>
      </c>
      <c r="AZ68" s="274">
        <f>PROGRAMA!$I$13*AZ67*(((AZ67/PROGRAMA!$I$9)*(PROGRAMA!$I$12-PROGRAMA!$I$11)/2)+PROGRAMA!$I$11)</f>
        <v>0</v>
      </c>
      <c r="BA68" s="274">
        <f>PROGRAMA!$I$13*BA67*(((BA67/PROGRAMA!$I$9)*(PROGRAMA!$I$12-PROGRAMA!$I$11)/2)+PROGRAMA!$I$11)</f>
        <v>0</v>
      </c>
      <c r="BB68" s="274">
        <f>PROGRAMA!$I$13*BB67*(((BB67/PROGRAMA!$I$9)*(PROGRAMA!$I$12-PROGRAMA!$I$11)/2)+PROGRAMA!$I$11)</f>
        <v>0</v>
      </c>
      <c r="BC68" s="274">
        <f>PROGRAMA!$I$13*BC67*(((BC67/PROGRAMA!$I$9)*(PROGRAMA!$I$12-PROGRAMA!$I$11)/2)+PROGRAMA!$I$11)</f>
        <v>0</v>
      </c>
      <c r="BD68" s="274">
        <f>PROGRAMA!$I$13*BD67*(((BD67/PROGRAMA!$I$9)*(PROGRAMA!$I$12-PROGRAMA!$I$11)/2)+PROGRAMA!$I$11)</f>
        <v>0</v>
      </c>
      <c r="BE68" s="274">
        <f>PROGRAMA!$I$13*BE67*(((BE67/PROGRAMA!$I$9)*(PROGRAMA!$I$12-PROGRAMA!$I$11)/2)+PROGRAMA!$I$11)</f>
        <v>0</v>
      </c>
      <c r="BF68" s="274">
        <f>PROGRAMA!$I$13*BF67*(((BF67/PROGRAMA!$I$9)*(PROGRAMA!$I$12-PROGRAMA!$I$11)/2)+PROGRAMA!$I$11)</f>
        <v>0</v>
      </c>
      <c r="BG68" s="274">
        <f>PROGRAMA!$I$13*BG67*(((BG67/PROGRAMA!$I$9)*(PROGRAMA!$I$12-PROGRAMA!$I$11)/2)+PROGRAMA!$I$11)</f>
        <v>0</v>
      </c>
      <c r="BH68" s="274">
        <f>PROGRAMA!$I$13*BH67*(((BH67/PROGRAMA!$I$9)*(PROGRAMA!$I$12-PROGRAMA!$I$11)/2)+PROGRAMA!$I$11)</f>
        <v>0</v>
      </c>
      <c r="BI68" s="274">
        <f>PROGRAMA!$I$13*BI67*(((BI67/PROGRAMA!$I$9)*(PROGRAMA!$I$12-PROGRAMA!$I$11)/2)+PROGRAMA!$I$11)</f>
        <v>0</v>
      </c>
      <c r="BJ68" s="274">
        <f>PROGRAMA!$I$13*BJ67*(((BJ67/PROGRAMA!$I$9)*(PROGRAMA!$I$12-PROGRAMA!$I$11)/2)+PROGRAMA!$I$11)</f>
        <v>0</v>
      </c>
      <c r="BK68" s="274">
        <f>PROGRAMA!$I$13*BK67*(((BK67/PROGRAMA!$I$9)*(PROGRAMA!$I$12-PROGRAMA!$I$11)/2)+PROGRAMA!$I$11)</f>
        <v>0</v>
      </c>
      <c r="BL68" s="274">
        <f>PROGRAMA!$I$13*BL67*(((BL67/PROGRAMA!$I$9)*(PROGRAMA!$I$12-PROGRAMA!$I$11)/2)+PROGRAMA!$I$11)</f>
        <v>0</v>
      </c>
      <c r="BM68" s="274">
        <f>PROGRAMA!$I$13*BM67*(((BM67/PROGRAMA!$I$9)*(PROGRAMA!$I$12-PROGRAMA!$I$11)/2)+PROGRAMA!$I$11)</f>
        <v>0</v>
      </c>
      <c r="BN68" s="274">
        <f>PROGRAMA!$I$13*BN67*(((BN67/PROGRAMA!$I$9)*(PROGRAMA!$I$12-PROGRAMA!$I$11)/2)+PROGRAMA!$I$11)</f>
        <v>0</v>
      </c>
      <c r="BO68" s="274">
        <f>PROGRAMA!$I$13*BO67*(((BO67/PROGRAMA!$I$9)*(PROGRAMA!$I$12-PROGRAMA!$I$11)/2)+PROGRAMA!$I$11)</f>
        <v>0</v>
      </c>
      <c r="BP68" s="274">
        <f>PROGRAMA!$I$13*BP67*(((BP67/PROGRAMA!$I$9)*(PROGRAMA!$I$12-PROGRAMA!$I$11)/2)+PROGRAMA!$I$11)</f>
        <v>0</v>
      </c>
      <c r="BQ68" s="274">
        <f>PROGRAMA!$I$13*BQ67*(((BQ67/PROGRAMA!$I$9)*(PROGRAMA!$I$12-PROGRAMA!$I$11)/2)+PROGRAMA!$I$11)</f>
        <v>0</v>
      </c>
      <c r="BR68" s="274">
        <f>PROGRAMA!$I$13*BR67*(((BR67/PROGRAMA!$I$9)*(PROGRAMA!$I$12-PROGRAMA!$I$11)/2)+PROGRAMA!$I$11)</f>
        <v>0</v>
      </c>
      <c r="BS68" s="274">
        <f>PROGRAMA!$I$13*BS67*(((BS67/PROGRAMA!$I$9)*(PROGRAMA!$I$12-PROGRAMA!$I$11)/2)+PROGRAMA!$I$11)</f>
        <v>0</v>
      </c>
      <c r="BT68" s="274">
        <f>PROGRAMA!$I$13*BT67*(((BT67/PROGRAMA!$I$9)*(PROGRAMA!$I$12-PROGRAMA!$I$11)/2)+PROGRAMA!$I$11)</f>
        <v>0</v>
      </c>
      <c r="BU68" s="274">
        <f>PROGRAMA!$I$13*BU67*(((BU67/PROGRAMA!$I$9)*(PROGRAMA!$I$12-PROGRAMA!$I$11)/2)+PROGRAMA!$I$11)</f>
        <v>0</v>
      </c>
      <c r="BV68" s="274">
        <f>PROGRAMA!$I$13*BV67*(((BV67/PROGRAMA!$I$9)*(PROGRAMA!$I$12-PROGRAMA!$I$11)/2)+PROGRAMA!$I$11)</f>
        <v>0</v>
      </c>
      <c r="BW68" s="274">
        <f>PROGRAMA!$I$13*BW67*(((BW67/PROGRAMA!$I$9)*(PROGRAMA!$I$12-PROGRAMA!$I$11)/2)+PROGRAMA!$I$11)</f>
        <v>0</v>
      </c>
      <c r="BX68" s="274">
        <f>PROGRAMA!$I$13*BX67*(((BX67/PROGRAMA!$I$9)*(PROGRAMA!$I$12-PROGRAMA!$I$11)/2)+PROGRAMA!$I$11)</f>
        <v>0</v>
      </c>
      <c r="BY68" s="274">
        <f>PROGRAMA!$I$13*BY67*(((BY67/PROGRAMA!$I$9)*(PROGRAMA!$I$12-PROGRAMA!$I$11)/2)+PROGRAMA!$I$11)</f>
        <v>0</v>
      </c>
      <c r="BZ68" s="274">
        <f>PROGRAMA!$I$13*BZ67*(((BZ67/PROGRAMA!$I$9)*(PROGRAMA!$I$12-PROGRAMA!$I$11)/2)+PROGRAMA!$I$11)</f>
        <v>0</v>
      </c>
      <c r="CA68" s="274">
        <f>PROGRAMA!$I$13*CA67*(((CA67/PROGRAMA!$I$9)*(PROGRAMA!$I$12-PROGRAMA!$I$11)/2)+PROGRAMA!$I$11)</f>
        <v>0</v>
      </c>
      <c r="CB68" s="274">
        <f>PROGRAMA!$I$13*CB67*(((CB67/PROGRAMA!$I$9)*(PROGRAMA!$I$12-PROGRAMA!$I$11)/2)+PROGRAMA!$I$11)</f>
        <v>0</v>
      </c>
      <c r="CC68" s="274">
        <f>PROGRAMA!$I$13*CC67*(((CC67/PROGRAMA!$I$9)*(PROGRAMA!$I$12-PROGRAMA!$I$11)/2)+PROGRAMA!$I$11)</f>
        <v>0</v>
      </c>
      <c r="CD68" s="274">
        <f>PROGRAMA!$I$13*CD67*(((CD67/PROGRAMA!$I$9)*(PROGRAMA!$I$12-PROGRAMA!$I$11)/2)+PROGRAMA!$I$11)</f>
        <v>0</v>
      </c>
      <c r="CE68" s="274">
        <f>PROGRAMA!$I$13*CE67*(((CE67/PROGRAMA!$I$9)*(PROGRAMA!$I$12-PROGRAMA!$I$11)/2)+PROGRAMA!$I$11)</f>
        <v>0</v>
      </c>
      <c r="CF68" s="274">
        <f>PROGRAMA!$I$13*CF67*(((CF67/PROGRAMA!$I$9)*(PROGRAMA!$I$12-PROGRAMA!$I$11)/2)+PROGRAMA!$I$11)</f>
        <v>0</v>
      </c>
    </row>
    <row r="69" spans="2:84" ht="15" customHeight="1" thickBot="1" x14ac:dyDescent="0.35">
      <c r="B69" s="985"/>
      <c r="C69" s="987" t="s">
        <v>205</v>
      </c>
      <c r="D69" s="272" t="s">
        <v>122</v>
      </c>
      <c r="E69" s="290"/>
      <c r="F69" s="290"/>
      <c r="G69" s="290"/>
      <c r="H69" s="290"/>
      <c r="I69" s="290"/>
      <c r="J69" s="290"/>
      <c r="K69" s="290"/>
      <c r="L69" s="290"/>
      <c r="M69" s="290"/>
      <c r="N69" s="290"/>
      <c r="O69" s="290"/>
      <c r="P69" s="290"/>
      <c r="Q69" s="290"/>
      <c r="R69" s="290"/>
      <c r="S69" s="290"/>
      <c r="T69" s="290"/>
      <c r="U69" s="290"/>
      <c r="V69" s="290"/>
      <c r="W69" s="290"/>
      <c r="X69" s="290"/>
      <c r="Y69" s="290"/>
      <c r="Z69" s="290"/>
      <c r="AA69" s="290"/>
      <c r="AB69" s="290"/>
      <c r="AC69" s="290"/>
      <c r="AD69" s="290"/>
      <c r="AE69" s="290"/>
      <c r="AF69" s="290"/>
      <c r="AG69" s="290"/>
      <c r="AH69" s="290"/>
      <c r="AI69" s="290"/>
      <c r="AJ69" s="290"/>
      <c r="AK69" s="290"/>
      <c r="AL69" s="290"/>
      <c r="AM69" s="290"/>
      <c r="AN69" s="290"/>
      <c r="AO69" s="290"/>
      <c r="AP69" s="290"/>
      <c r="AQ69" s="290"/>
      <c r="AR69" s="290"/>
      <c r="AS69" s="290"/>
      <c r="AT69" s="290"/>
      <c r="AU69" s="290"/>
      <c r="AV69" s="290"/>
      <c r="AW69" s="290"/>
      <c r="AX69" s="290"/>
      <c r="AY69" s="290"/>
      <c r="AZ69" s="290"/>
      <c r="BA69" s="290"/>
      <c r="BB69" s="290"/>
      <c r="BC69" s="290"/>
      <c r="BD69" s="290"/>
      <c r="BE69" s="290"/>
      <c r="BF69" s="290"/>
      <c r="BG69" s="290"/>
      <c r="BH69" s="290"/>
      <c r="BI69" s="290"/>
      <c r="BJ69" s="290"/>
      <c r="BK69" s="290"/>
      <c r="BL69" s="290"/>
      <c r="BM69" s="290"/>
      <c r="BN69" s="290"/>
      <c r="BO69" s="290"/>
      <c r="BP69" s="290"/>
      <c r="BQ69" s="290"/>
      <c r="BR69" s="290"/>
      <c r="BS69" s="290"/>
      <c r="BT69" s="290"/>
      <c r="BU69" s="290"/>
      <c r="BV69" s="290"/>
      <c r="BW69" s="290"/>
      <c r="BX69" s="290"/>
      <c r="BY69" s="290"/>
      <c r="BZ69" s="290"/>
      <c r="CA69" s="290"/>
      <c r="CB69" s="290"/>
      <c r="CC69" s="290"/>
      <c r="CD69" s="290"/>
      <c r="CE69" s="290"/>
      <c r="CF69" s="290"/>
    </row>
    <row r="70" spans="2:84" ht="15" customHeight="1" thickBot="1" x14ac:dyDescent="0.35">
      <c r="B70" s="985"/>
      <c r="C70" s="987"/>
      <c r="D70" s="273" t="s">
        <v>174</v>
      </c>
      <c r="E70" s="274">
        <f>PROGRAMA!$I$13*E69*(((E69/PROGRAMA!$I$9)*(PROGRAMA!$I$12-PROGRAMA!$I$11)/2)+PROGRAMA!$I$11)</f>
        <v>0</v>
      </c>
      <c r="F70" s="274">
        <f>PROGRAMA!$I$13*F69*(((F69/PROGRAMA!$I$9)*(PROGRAMA!$I$12-PROGRAMA!$I$11)/2)+PROGRAMA!$I$11)</f>
        <v>0</v>
      </c>
      <c r="G70" s="274">
        <f>PROGRAMA!$I$13*G69*(((G69/PROGRAMA!$I$9)*(PROGRAMA!$I$12-PROGRAMA!$I$11)/2)+PROGRAMA!$I$11)</f>
        <v>0</v>
      </c>
      <c r="H70" s="274">
        <f>PROGRAMA!$I$13*H69*(((H69/PROGRAMA!$I$9)*(PROGRAMA!$I$12-PROGRAMA!$I$11)/2)+PROGRAMA!$I$11)</f>
        <v>0</v>
      </c>
      <c r="I70" s="274">
        <f>PROGRAMA!$I$13*I69*(((I69/PROGRAMA!$I$9)*(PROGRAMA!$I$12-PROGRAMA!$I$11)/2)+PROGRAMA!$I$11)</f>
        <v>0</v>
      </c>
      <c r="J70" s="274">
        <f>PROGRAMA!$I$13*J69*(((J69/PROGRAMA!$I$9)*(PROGRAMA!$I$12-PROGRAMA!$I$11)/2)+PROGRAMA!$I$11)</f>
        <v>0</v>
      </c>
      <c r="K70" s="274">
        <f>PROGRAMA!$I$13*K69*(((K69/PROGRAMA!$I$9)*(PROGRAMA!$I$12-PROGRAMA!$I$11)/2)+PROGRAMA!$I$11)</f>
        <v>0</v>
      </c>
      <c r="L70" s="274">
        <f>PROGRAMA!$I$13*L69*(((L69/PROGRAMA!$I$9)*(PROGRAMA!$I$12-PROGRAMA!$I$11)/2)+PROGRAMA!$I$11)</f>
        <v>0</v>
      </c>
      <c r="M70" s="274">
        <f>PROGRAMA!$I$13*M69*(((M69/PROGRAMA!$I$9)*(PROGRAMA!$I$12-PROGRAMA!$I$11)/2)+PROGRAMA!$I$11)</f>
        <v>0</v>
      </c>
      <c r="N70" s="274">
        <f>PROGRAMA!$I$13*N69*(((N69/PROGRAMA!$I$9)*(PROGRAMA!$I$12-PROGRAMA!$I$11)/2)+PROGRAMA!$I$11)</f>
        <v>0</v>
      </c>
      <c r="O70" s="274">
        <f>PROGRAMA!$I$13*O69*(((O69/PROGRAMA!$I$9)*(PROGRAMA!$I$12-PROGRAMA!$I$11)/2)+PROGRAMA!$I$11)</f>
        <v>0</v>
      </c>
      <c r="P70" s="274">
        <f>PROGRAMA!$I$13*P69*(((P69/PROGRAMA!$I$9)*(PROGRAMA!$I$12-PROGRAMA!$I$11)/2)+PROGRAMA!$I$11)</f>
        <v>0</v>
      </c>
      <c r="Q70" s="274">
        <f>PROGRAMA!$I$13*Q69*(((Q69/PROGRAMA!$I$9)*(PROGRAMA!$I$12-PROGRAMA!$I$11)/2)+PROGRAMA!$I$11)</f>
        <v>0</v>
      </c>
      <c r="R70" s="274">
        <f>PROGRAMA!$I$13*R69*(((R69/PROGRAMA!$I$9)*(PROGRAMA!$I$12-PROGRAMA!$I$11)/2)+PROGRAMA!$I$11)</f>
        <v>0</v>
      </c>
      <c r="S70" s="274">
        <f>PROGRAMA!$I$13*S69*(((S69/PROGRAMA!$I$9)*(PROGRAMA!$I$12-PROGRAMA!$I$11)/2)+PROGRAMA!$I$11)</f>
        <v>0</v>
      </c>
      <c r="T70" s="274">
        <f>PROGRAMA!$I$13*T69*(((T69/PROGRAMA!$I$9)*(PROGRAMA!$I$12-PROGRAMA!$I$11)/2)+PROGRAMA!$I$11)</f>
        <v>0</v>
      </c>
      <c r="U70" s="274">
        <f>PROGRAMA!$I$13*U69*(((U69/PROGRAMA!$I$9)*(PROGRAMA!$I$12-PROGRAMA!$I$11)/2)+PROGRAMA!$I$11)</f>
        <v>0</v>
      </c>
      <c r="V70" s="274">
        <f>PROGRAMA!$I$13*V69*(((V69/PROGRAMA!$I$9)*(PROGRAMA!$I$12-PROGRAMA!$I$11)/2)+PROGRAMA!$I$11)</f>
        <v>0</v>
      </c>
      <c r="W70" s="274">
        <f>PROGRAMA!$I$13*W69*(((W69/PROGRAMA!$I$9)*(PROGRAMA!$I$12-PROGRAMA!$I$11)/2)+PROGRAMA!$I$11)</f>
        <v>0</v>
      </c>
      <c r="X70" s="274">
        <f>PROGRAMA!$I$13*X69*(((X69/PROGRAMA!$I$9)*(PROGRAMA!$I$12-PROGRAMA!$I$11)/2)+PROGRAMA!$I$11)</f>
        <v>0</v>
      </c>
      <c r="Y70" s="274">
        <f>PROGRAMA!$I$13*Y69*(((Y69/PROGRAMA!$I$9)*(PROGRAMA!$I$12-PROGRAMA!$I$11)/2)+PROGRAMA!$I$11)</f>
        <v>0</v>
      </c>
      <c r="Z70" s="274">
        <f>PROGRAMA!$I$13*Z69*(((Z69/PROGRAMA!$I$9)*(PROGRAMA!$I$12-PROGRAMA!$I$11)/2)+PROGRAMA!$I$11)</f>
        <v>0</v>
      </c>
      <c r="AA70" s="274">
        <f>PROGRAMA!$I$13*AA69*(((AA69/PROGRAMA!$I$9)*(PROGRAMA!$I$12-PROGRAMA!$I$11)/2)+PROGRAMA!$I$11)</f>
        <v>0</v>
      </c>
      <c r="AB70" s="274">
        <f>PROGRAMA!$I$13*AB69*(((AB69/PROGRAMA!$I$9)*(PROGRAMA!$I$12-PROGRAMA!$I$11)/2)+PROGRAMA!$I$11)</f>
        <v>0</v>
      </c>
      <c r="AC70" s="274">
        <f>PROGRAMA!$I$13*AC69*(((AC69/PROGRAMA!$I$9)*(PROGRAMA!$I$12-PROGRAMA!$I$11)/2)+PROGRAMA!$I$11)</f>
        <v>0</v>
      </c>
      <c r="AD70" s="274">
        <f>PROGRAMA!$I$13*AD69*(((AD69/PROGRAMA!$I$9)*(PROGRAMA!$I$12-PROGRAMA!$I$11)/2)+PROGRAMA!$I$11)</f>
        <v>0</v>
      </c>
      <c r="AE70" s="274">
        <f>PROGRAMA!$I$13*AE69*(((AE69/PROGRAMA!$I$9)*(PROGRAMA!$I$12-PROGRAMA!$I$11)/2)+PROGRAMA!$I$11)</f>
        <v>0</v>
      </c>
      <c r="AF70" s="274">
        <f>PROGRAMA!$I$13*AF69*(((AF69/PROGRAMA!$I$9)*(PROGRAMA!$I$12-PROGRAMA!$I$11)/2)+PROGRAMA!$I$11)</f>
        <v>0</v>
      </c>
      <c r="AG70" s="274">
        <f>PROGRAMA!$I$13*AG69*(((AG69/PROGRAMA!$I$9)*(PROGRAMA!$I$12-PROGRAMA!$I$11)/2)+PROGRAMA!$I$11)</f>
        <v>0</v>
      </c>
      <c r="AH70" s="274">
        <f>PROGRAMA!$I$13*AH69*(((AH69/PROGRAMA!$I$9)*(PROGRAMA!$I$12-PROGRAMA!$I$11)/2)+PROGRAMA!$I$11)</f>
        <v>0</v>
      </c>
      <c r="AI70" s="274">
        <f>PROGRAMA!$I$13*AI69*(((AI69/PROGRAMA!$I$9)*(PROGRAMA!$I$12-PROGRAMA!$I$11)/2)+PROGRAMA!$I$11)</f>
        <v>0</v>
      </c>
      <c r="AJ70" s="274">
        <f>PROGRAMA!$I$13*AJ69*(((AJ69/PROGRAMA!$I$9)*(PROGRAMA!$I$12-PROGRAMA!$I$11)/2)+PROGRAMA!$I$11)</f>
        <v>0</v>
      </c>
      <c r="AK70" s="274">
        <f>PROGRAMA!$I$13*AK69*(((AK69/PROGRAMA!$I$9)*(PROGRAMA!$I$12-PROGRAMA!$I$11)/2)+PROGRAMA!$I$11)</f>
        <v>0</v>
      </c>
      <c r="AL70" s="274">
        <f>PROGRAMA!$I$13*AL69*(((AL69/PROGRAMA!$I$9)*(PROGRAMA!$I$12-PROGRAMA!$I$11)/2)+PROGRAMA!$I$11)</f>
        <v>0</v>
      </c>
      <c r="AM70" s="274">
        <f>PROGRAMA!$I$13*AM69*(((AM69/PROGRAMA!$I$9)*(PROGRAMA!$I$12-PROGRAMA!$I$11)/2)+PROGRAMA!$I$11)</f>
        <v>0</v>
      </c>
      <c r="AN70" s="274">
        <f>PROGRAMA!$I$13*AN69*(((AN69/PROGRAMA!$I$9)*(PROGRAMA!$I$12-PROGRAMA!$I$11)/2)+PROGRAMA!$I$11)</f>
        <v>0</v>
      </c>
      <c r="AO70" s="274">
        <f>PROGRAMA!$I$13*AO69*(((AO69/PROGRAMA!$I$9)*(PROGRAMA!$I$12-PROGRAMA!$I$11)/2)+PROGRAMA!$I$11)</f>
        <v>0</v>
      </c>
      <c r="AP70" s="274">
        <f>PROGRAMA!$I$13*AP69*(((AP69/PROGRAMA!$I$9)*(PROGRAMA!$I$12-PROGRAMA!$I$11)/2)+PROGRAMA!$I$11)</f>
        <v>0</v>
      </c>
      <c r="AQ70" s="274">
        <f>PROGRAMA!$I$13*AQ69*(((AQ69/PROGRAMA!$I$9)*(PROGRAMA!$I$12-PROGRAMA!$I$11)/2)+PROGRAMA!$I$11)</f>
        <v>0</v>
      </c>
      <c r="AR70" s="274">
        <f>PROGRAMA!$I$13*AR69*(((AR69/PROGRAMA!$I$9)*(PROGRAMA!$I$12-PROGRAMA!$I$11)/2)+PROGRAMA!$I$11)</f>
        <v>0</v>
      </c>
      <c r="AS70" s="274">
        <f>PROGRAMA!$I$13*AS69*(((AS69/PROGRAMA!$I$9)*(PROGRAMA!$I$12-PROGRAMA!$I$11)/2)+PROGRAMA!$I$11)</f>
        <v>0</v>
      </c>
      <c r="AT70" s="274">
        <f>PROGRAMA!$I$13*AT69*(((AT69/PROGRAMA!$I$9)*(PROGRAMA!$I$12-PROGRAMA!$I$11)/2)+PROGRAMA!$I$11)</f>
        <v>0</v>
      </c>
      <c r="AU70" s="274">
        <f>PROGRAMA!$I$13*AU69*(((AU69/PROGRAMA!$I$9)*(PROGRAMA!$I$12-PROGRAMA!$I$11)/2)+PROGRAMA!$I$11)</f>
        <v>0</v>
      </c>
      <c r="AV70" s="274">
        <f>PROGRAMA!$I$13*AV69*(((AV69/PROGRAMA!$I$9)*(PROGRAMA!$I$12-PROGRAMA!$I$11)/2)+PROGRAMA!$I$11)</f>
        <v>0</v>
      </c>
      <c r="AW70" s="274">
        <f>PROGRAMA!$I$13*AW69*(((AW69/PROGRAMA!$I$9)*(PROGRAMA!$I$12-PROGRAMA!$I$11)/2)+PROGRAMA!$I$11)</f>
        <v>0</v>
      </c>
      <c r="AX70" s="274">
        <f>PROGRAMA!$I$13*AX69*(((AX69/PROGRAMA!$I$9)*(PROGRAMA!$I$12-PROGRAMA!$I$11)/2)+PROGRAMA!$I$11)</f>
        <v>0</v>
      </c>
      <c r="AY70" s="274">
        <f>PROGRAMA!$I$13*AY69*(((AY69/PROGRAMA!$I$9)*(PROGRAMA!$I$12-PROGRAMA!$I$11)/2)+PROGRAMA!$I$11)</f>
        <v>0</v>
      </c>
      <c r="AZ70" s="274">
        <f>PROGRAMA!$I$13*AZ69*(((AZ69/PROGRAMA!$I$9)*(PROGRAMA!$I$12-PROGRAMA!$I$11)/2)+PROGRAMA!$I$11)</f>
        <v>0</v>
      </c>
      <c r="BA70" s="274">
        <f>PROGRAMA!$I$13*BA69*(((BA69/PROGRAMA!$I$9)*(PROGRAMA!$I$12-PROGRAMA!$I$11)/2)+PROGRAMA!$I$11)</f>
        <v>0</v>
      </c>
      <c r="BB70" s="274">
        <f>PROGRAMA!$I$13*BB69*(((BB69/PROGRAMA!$I$9)*(PROGRAMA!$I$12-PROGRAMA!$I$11)/2)+PROGRAMA!$I$11)</f>
        <v>0</v>
      </c>
      <c r="BC70" s="274">
        <f>PROGRAMA!$I$13*BC69*(((BC69/PROGRAMA!$I$9)*(PROGRAMA!$I$12-PROGRAMA!$I$11)/2)+PROGRAMA!$I$11)</f>
        <v>0</v>
      </c>
      <c r="BD70" s="274">
        <f>PROGRAMA!$I$13*BD69*(((BD69/PROGRAMA!$I$9)*(PROGRAMA!$I$12-PROGRAMA!$I$11)/2)+PROGRAMA!$I$11)</f>
        <v>0</v>
      </c>
      <c r="BE70" s="274">
        <f>PROGRAMA!$I$13*BE69*(((BE69/PROGRAMA!$I$9)*(PROGRAMA!$I$12-PROGRAMA!$I$11)/2)+PROGRAMA!$I$11)</f>
        <v>0</v>
      </c>
      <c r="BF70" s="274">
        <f>PROGRAMA!$I$13*BF69*(((BF69/PROGRAMA!$I$9)*(PROGRAMA!$I$12-PROGRAMA!$I$11)/2)+PROGRAMA!$I$11)</f>
        <v>0</v>
      </c>
      <c r="BG70" s="274">
        <f>PROGRAMA!$I$13*BG69*(((BG69/PROGRAMA!$I$9)*(PROGRAMA!$I$12-PROGRAMA!$I$11)/2)+PROGRAMA!$I$11)</f>
        <v>0</v>
      </c>
      <c r="BH70" s="274">
        <f>PROGRAMA!$I$13*BH69*(((BH69/PROGRAMA!$I$9)*(PROGRAMA!$I$12-PROGRAMA!$I$11)/2)+PROGRAMA!$I$11)</f>
        <v>0</v>
      </c>
      <c r="BI70" s="274">
        <f>PROGRAMA!$I$13*BI69*(((BI69/PROGRAMA!$I$9)*(PROGRAMA!$I$12-PROGRAMA!$I$11)/2)+PROGRAMA!$I$11)</f>
        <v>0</v>
      </c>
      <c r="BJ70" s="274">
        <f>PROGRAMA!$I$13*BJ69*(((BJ69/PROGRAMA!$I$9)*(PROGRAMA!$I$12-PROGRAMA!$I$11)/2)+PROGRAMA!$I$11)</f>
        <v>0</v>
      </c>
      <c r="BK70" s="274">
        <f>PROGRAMA!$I$13*BK69*(((BK69/PROGRAMA!$I$9)*(PROGRAMA!$I$12-PROGRAMA!$I$11)/2)+PROGRAMA!$I$11)</f>
        <v>0</v>
      </c>
      <c r="BL70" s="274">
        <f>PROGRAMA!$I$13*BL69*(((BL69/PROGRAMA!$I$9)*(PROGRAMA!$I$12-PROGRAMA!$I$11)/2)+PROGRAMA!$I$11)</f>
        <v>0</v>
      </c>
      <c r="BM70" s="274">
        <f>PROGRAMA!$I$13*BM69*(((BM69/PROGRAMA!$I$9)*(PROGRAMA!$I$12-PROGRAMA!$I$11)/2)+PROGRAMA!$I$11)</f>
        <v>0</v>
      </c>
      <c r="BN70" s="274">
        <f>PROGRAMA!$I$13*BN69*(((BN69/PROGRAMA!$I$9)*(PROGRAMA!$I$12-PROGRAMA!$I$11)/2)+PROGRAMA!$I$11)</f>
        <v>0</v>
      </c>
      <c r="BO70" s="274">
        <f>PROGRAMA!$I$13*BO69*(((BO69/PROGRAMA!$I$9)*(PROGRAMA!$I$12-PROGRAMA!$I$11)/2)+PROGRAMA!$I$11)</f>
        <v>0</v>
      </c>
      <c r="BP70" s="274">
        <f>PROGRAMA!$I$13*BP69*(((BP69/PROGRAMA!$I$9)*(PROGRAMA!$I$12-PROGRAMA!$I$11)/2)+PROGRAMA!$I$11)</f>
        <v>0</v>
      </c>
      <c r="BQ70" s="274">
        <f>PROGRAMA!$I$13*BQ69*(((BQ69/PROGRAMA!$I$9)*(PROGRAMA!$I$12-PROGRAMA!$I$11)/2)+PROGRAMA!$I$11)</f>
        <v>0</v>
      </c>
      <c r="BR70" s="274">
        <f>PROGRAMA!$I$13*BR69*(((BR69/PROGRAMA!$I$9)*(PROGRAMA!$I$12-PROGRAMA!$I$11)/2)+PROGRAMA!$I$11)</f>
        <v>0</v>
      </c>
      <c r="BS70" s="274">
        <f>PROGRAMA!$I$13*BS69*(((BS69/PROGRAMA!$I$9)*(PROGRAMA!$I$12-PROGRAMA!$I$11)/2)+PROGRAMA!$I$11)</f>
        <v>0</v>
      </c>
      <c r="BT70" s="274">
        <f>PROGRAMA!$I$13*BT69*(((BT69/PROGRAMA!$I$9)*(PROGRAMA!$I$12-PROGRAMA!$I$11)/2)+PROGRAMA!$I$11)</f>
        <v>0</v>
      </c>
      <c r="BU70" s="274">
        <f>PROGRAMA!$I$13*BU69*(((BU69/PROGRAMA!$I$9)*(PROGRAMA!$I$12-PROGRAMA!$I$11)/2)+PROGRAMA!$I$11)</f>
        <v>0</v>
      </c>
      <c r="BV70" s="274">
        <f>PROGRAMA!$I$13*BV69*(((BV69/PROGRAMA!$I$9)*(PROGRAMA!$I$12-PROGRAMA!$I$11)/2)+PROGRAMA!$I$11)</f>
        <v>0</v>
      </c>
      <c r="BW70" s="274">
        <f>PROGRAMA!$I$13*BW69*(((BW69/PROGRAMA!$I$9)*(PROGRAMA!$I$12-PROGRAMA!$I$11)/2)+PROGRAMA!$I$11)</f>
        <v>0</v>
      </c>
      <c r="BX70" s="274">
        <f>PROGRAMA!$I$13*BX69*(((BX69/PROGRAMA!$I$9)*(PROGRAMA!$I$12-PROGRAMA!$I$11)/2)+PROGRAMA!$I$11)</f>
        <v>0</v>
      </c>
      <c r="BY70" s="274">
        <f>PROGRAMA!$I$13*BY69*(((BY69/PROGRAMA!$I$9)*(PROGRAMA!$I$12-PROGRAMA!$I$11)/2)+PROGRAMA!$I$11)</f>
        <v>0</v>
      </c>
      <c r="BZ70" s="274">
        <f>PROGRAMA!$I$13*BZ69*(((BZ69/PROGRAMA!$I$9)*(PROGRAMA!$I$12-PROGRAMA!$I$11)/2)+PROGRAMA!$I$11)</f>
        <v>0</v>
      </c>
      <c r="CA70" s="274">
        <f>PROGRAMA!$I$13*CA69*(((CA69/PROGRAMA!$I$9)*(PROGRAMA!$I$12-PROGRAMA!$I$11)/2)+PROGRAMA!$I$11)</f>
        <v>0</v>
      </c>
      <c r="CB70" s="274">
        <f>PROGRAMA!$I$13*CB69*(((CB69/PROGRAMA!$I$9)*(PROGRAMA!$I$12-PROGRAMA!$I$11)/2)+PROGRAMA!$I$11)</f>
        <v>0</v>
      </c>
      <c r="CC70" s="274">
        <f>PROGRAMA!$I$13*CC69*(((CC69/PROGRAMA!$I$9)*(PROGRAMA!$I$12-PROGRAMA!$I$11)/2)+PROGRAMA!$I$11)</f>
        <v>0</v>
      </c>
      <c r="CD70" s="274">
        <f>PROGRAMA!$I$13*CD69*(((CD69/PROGRAMA!$I$9)*(PROGRAMA!$I$12-PROGRAMA!$I$11)/2)+PROGRAMA!$I$11)</f>
        <v>0</v>
      </c>
      <c r="CE70" s="274">
        <f>PROGRAMA!$I$13*CE69*(((CE69/PROGRAMA!$I$9)*(PROGRAMA!$I$12-PROGRAMA!$I$11)/2)+PROGRAMA!$I$11)</f>
        <v>0</v>
      </c>
      <c r="CF70" s="274">
        <f>PROGRAMA!$I$13*CF69*(((CF69/PROGRAMA!$I$9)*(PROGRAMA!$I$12-PROGRAMA!$I$11)/2)+PROGRAMA!$I$11)</f>
        <v>0</v>
      </c>
    </row>
    <row r="71" spans="2:84" ht="15" customHeight="1" thickBot="1" x14ac:dyDescent="0.35">
      <c r="B71" s="985"/>
      <c r="C71" s="986" t="s">
        <v>206</v>
      </c>
      <c r="D71" s="275" t="s">
        <v>122</v>
      </c>
      <c r="E71" s="290"/>
      <c r="F71" s="290"/>
      <c r="G71" s="290"/>
      <c r="H71" s="290"/>
      <c r="I71" s="290"/>
      <c r="J71" s="290"/>
      <c r="K71" s="290"/>
      <c r="L71" s="290"/>
      <c r="M71" s="290"/>
      <c r="N71" s="290"/>
      <c r="O71" s="290"/>
      <c r="P71" s="290"/>
      <c r="Q71" s="290"/>
      <c r="R71" s="290"/>
      <c r="S71" s="290"/>
      <c r="T71" s="290"/>
      <c r="U71" s="290"/>
      <c r="V71" s="290"/>
      <c r="W71" s="290"/>
      <c r="X71" s="290"/>
      <c r="Y71" s="290"/>
      <c r="Z71" s="290"/>
      <c r="AA71" s="290"/>
      <c r="AB71" s="290"/>
      <c r="AC71" s="290"/>
      <c r="AD71" s="290"/>
      <c r="AE71" s="290"/>
      <c r="AF71" s="290"/>
      <c r="AG71" s="290"/>
      <c r="AH71" s="290"/>
      <c r="AI71" s="290"/>
      <c r="AJ71" s="290"/>
      <c r="AK71" s="290"/>
      <c r="AL71" s="290"/>
      <c r="AM71" s="290"/>
      <c r="AN71" s="290"/>
      <c r="AO71" s="290"/>
      <c r="AP71" s="290"/>
      <c r="AQ71" s="290"/>
      <c r="AR71" s="290"/>
      <c r="AS71" s="290"/>
      <c r="AT71" s="290"/>
      <c r="AU71" s="290"/>
      <c r="AV71" s="290"/>
      <c r="AW71" s="290"/>
      <c r="AX71" s="290"/>
      <c r="AY71" s="290"/>
      <c r="AZ71" s="290"/>
      <c r="BA71" s="290"/>
      <c r="BB71" s="290"/>
      <c r="BC71" s="290"/>
      <c r="BD71" s="290"/>
      <c r="BE71" s="290"/>
      <c r="BF71" s="290"/>
      <c r="BG71" s="290"/>
      <c r="BH71" s="290"/>
      <c r="BI71" s="290"/>
      <c r="BJ71" s="290"/>
      <c r="BK71" s="290"/>
      <c r="BL71" s="290"/>
      <c r="BM71" s="290"/>
      <c r="BN71" s="290"/>
      <c r="BO71" s="290"/>
      <c r="BP71" s="290"/>
      <c r="BQ71" s="290"/>
      <c r="BR71" s="290"/>
      <c r="BS71" s="290"/>
      <c r="BT71" s="290"/>
      <c r="BU71" s="290"/>
      <c r="BV71" s="290"/>
      <c r="BW71" s="290"/>
      <c r="BX71" s="290"/>
      <c r="BY71" s="290"/>
      <c r="BZ71" s="290"/>
      <c r="CA71" s="290"/>
      <c r="CB71" s="290"/>
      <c r="CC71" s="290"/>
      <c r="CD71" s="290"/>
      <c r="CE71" s="290"/>
      <c r="CF71" s="290"/>
    </row>
    <row r="72" spans="2:84" ht="15" customHeight="1" thickBot="1" x14ac:dyDescent="0.35">
      <c r="B72" s="985"/>
      <c r="C72" s="986"/>
      <c r="D72" s="276" t="s">
        <v>164</v>
      </c>
      <c r="E72" s="274">
        <f>PROGRAMA!$I$13*E71*(((E71/PROGRAMA!$I$9)*(PROGRAMA!$I$12-PROGRAMA!$I$11)/2)+PROGRAMA!$I$11)</f>
        <v>0</v>
      </c>
      <c r="F72" s="274">
        <f>PROGRAMA!$I$13*F71*(((F71/PROGRAMA!$I$9)*(PROGRAMA!$I$12-PROGRAMA!$I$11)/2)+PROGRAMA!$I$11)</f>
        <v>0</v>
      </c>
      <c r="G72" s="274">
        <f>PROGRAMA!$I$13*G71*(((G71/PROGRAMA!$I$9)*(PROGRAMA!$I$12-PROGRAMA!$I$11)/2)+PROGRAMA!$I$11)</f>
        <v>0</v>
      </c>
      <c r="H72" s="274">
        <f>PROGRAMA!$I$13*H71*(((H71/PROGRAMA!$I$9)*(PROGRAMA!$I$12-PROGRAMA!$I$11)/2)+PROGRAMA!$I$11)</f>
        <v>0</v>
      </c>
      <c r="I72" s="274">
        <f>PROGRAMA!$I$13*I71*(((I71/PROGRAMA!$I$9)*(PROGRAMA!$I$12-PROGRAMA!$I$11)/2)+PROGRAMA!$I$11)</f>
        <v>0</v>
      </c>
      <c r="J72" s="274">
        <f>PROGRAMA!$I$13*J71*(((J71/PROGRAMA!$I$9)*(PROGRAMA!$I$12-PROGRAMA!$I$11)/2)+PROGRAMA!$I$11)</f>
        <v>0</v>
      </c>
      <c r="K72" s="274">
        <f>PROGRAMA!$I$13*K71*(((K71/PROGRAMA!$I$9)*(PROGRAMA!$I$12-PROGRAMA!$I$11)/2)+PROGRAMA!$I$11)</f>
        <v>0</v>
      </c>
      <c r="L72" s="274">
        <f>PROGRAMA!$I$13*L71*(((L71/PROGRAMA!$I$9)*(PROGRAMA!$I$12-PROGRAMA!$I$11)/2)+PROGRAMA!$I$11)</f>
        <v>0</v>
      </c>
      <c r="M72" s="274">
        <f>PROGRAMA!$I$13*M71*(((M71/PROGRAMA!$I$9)*(PROGRAMA!$I$12-PROGRAMA!$I$11)/2)+PROGRAMA!$I$11)</f>
        <v>0</v>
      </c>
      <c r="N72" s="274">
        <f>PROGRAMA!$I$13*N71*(((N71/PROGRAMA!$I$9)*(PROGRAMA!$I$12-PROGRAMA!$I$11)/2)+PROGRAMA!$I$11)</f>
        <v>0</v>
      </c>
      <c r="O72" s="274">
        <f>PROGRAMA!$I$13*O71*(((O71/PROGRAMA!$I$9)*(PROGRAMA!$I$12-PROGRAMA!$I$11)/2)+PROGRAMA!$I$11)</f>
        <v>0</v>
      </c>
      <c r="P72" s="274">
        <f>PROGRAMA!$I$13*P71*(((P71/PROGRAMA!$I$9)*(PROGRAMA!$I$12-PROGRAMA!$I$11)/2)+PROGRAMA!$I$11)</f>
        <v>0</v>
      </c>
      <c r="Q72" s="274">
        <f>PROGRAMA!$I$13*Q71*(((Q71/PROGRAMA!$I$9)*(PROGRAMA!$I$12-PROGRAMA!$I$11)/2)+PROGRAMA!$I$11)</f>
        <v>0</v>
      </c>
      <c r="R72" s="274">
        <f>PROGRAMA!$I$13*R71*(((R71/PROGRAMA!$I$9)*(PROGRAMA!$I$12-PROGRAMA!$I$11)/2)+PROGRAMA!$I$11)</f>
        <v>0</v>
      </c>
      <c r="S72" s="274">
        <f>PROGRAMA!$I$13*S71*(((S71/PROGRAMA!$I$9)*(PROGRAMA!$I$12-PROGRAMA!$I$11)/2)+PROGRAMA!$I$11)</f>
        <v>0</v>
      </c>
      <c r="T72" s="274">
        <f>PROGRAMA!$I$13*T71*(((T71/PROGRAMA!$I$9)*(PROGRAMA!$I$12-PROGRAMA!$I$11)/2)+PROGRAMA!$I$11)</f>
        <v>0</v>
      </c>
      <c r="U72" s="274">
        <f>PROGRAMA!$I$13*U71*(((U71/PROGRAMA!$I$9)*(PROGRAMA!$I$12-PROGRAMA!$I$11)/2)+PROGRAMA!$I$11)</f>
        <v>0</v>
      </c>
      <c r="V72" s="274">
        <f>PROGRAMA!$I$13*V71*(((V71/PROGRAMA!$I$9)*(PROGRAMA!$I$12-PROGRAMA!$I$11)/2)+PROGRAMA!$I$11)</f>
        <v>0</v>
      </c>
      <c r="W72" s="274">
        <f>PROGRAMA!$I$13*W71*(((W71/PROGRAMA!$I$9)*(PROGRAMA!$I$12-PROGRAMA!$I$11)/2)+PROGRAMA!$I$11)</f>
        <v>0</v>
      </c>
      <c r="X72" s="274">
        <f>PROGRAMA!$I$13*X71*(((X71/PROGRAMA!$I$9)*(PROGRAMA!$I$12-PROGRAMA!$I$11)/2)+PROGRAMA!$I$11)</f>
        <v>0</v>
      </c>
      <c r="Y72" s="274">
        <f>PROGRAMA!$I$13*Y71*(((Y71/PROGRAMA!$I$9)*(PROGRAMA!$I$12-PROGRAMA!$I$11)/2)+PROGRAMA!$I$11)</f>
        <v>0</v>
      </c>
      <c r="Z72" s="274">
        <f>PROGRAMA!$I$13*Z71*(((Z71/PROGRAMA!$I$9)*(PROGRAMA!$I$12-PROGRAMA!$I$11)/2)+PROGRAMA!$I$11)</f>
        <v>0</v>
      </c>
      <c r="AA72" s="274">
        <f>PROGRAMA!$I$13*AA71*(((AA71/PROGRAMA!$I$9)*(PROGRAMA!$I$12-PROGRAMA!$I$11)/2)+PROGRAMA!$I$11)</f>
        <v>0</v>
      </c>
      <c r="AB72" s="274">
        <f>PROGRAMA!$I$13*AB71*(((AB71/PROGRAMA!$I$9)*(PROGRAMA!$I$12-PROGRAMA!$I$11)/2)+PROGRAMA!$I$11)</f>
        <v>0</v>
      </c>
      <c r="AC72" s="274">
        <f>PROGRAMA!$I$13*AC71*(((AC71/PROGRAMA!$I$9)*(PROGRAMA!$I$12-PROGRAMA!$I$11)/2)+PROGRAMA!$I$11)</f>
        <v>0</v>
      </c>
      <c r="AD72" s="274">
        <f>PROGRAMA!$I$13*AD71*(((AD71/PROGRAMA!$I$9)*(PROGRAMA!$I$12-PROGRAMA!$I$11)/2)+PROGRAMA!$I$11)</f>
        <v>0</v>
      </c>
      <c r="AE72" s="274">
        <f>PROGRAMA!$I$13*AE71*(((AE71/PROGRAMA!$I$9)*(PROGRAMA!$I$12-PROGRAMA!$I$11)/2)+PROGRAMA!$I$11)</f>
        <v>0</v>
      </c>
      <c r="AF72" s="274">
        <f>PROGRAMA!$I$13*AF71*(((AF71/PROGRAMA!$I$9)*(PROGRAMA!$I$12-PROGRAMA!$I$11)/2)+PROGRAMA!$I$11)</f>
        <v>0</v>
      </c>
      <c r="AG72" s="274">
        <f>PROGRAMA!$I$13*AG71*(((AG71/PROGRAMA!$I$9)*(PROGRAMA!$I$12-PROGRAMA!$I$11)/2)+PROGRAMA!$I$11)</f>
        <v>0</v>
      </c>
      <c r="AH72" s="274">
        <f>PROGRAMA!$I$13*AH71*(((AH71/PROGRAMA!$I$9)*(PROGRAMA!$I$12-PROGRAMA!$I$11)/2)+PROGRAMA!$I$11)</f>
        <v>0</v>
      </c>
      <c r="AI72" s="274">
        <f>PROGRAMA!$I$13*AI71*(((AI71/PROGRAMA!$I$9)*(PROGRAMA!$I$12-PROGRAMA!$I$11)/2)+PROGRAMA!$I$11)</f>
        <v>0</v>
      </c>
      <c r="AJ72" s="274">
        <f>PROGRAMA!$I$13*AJ71*(((AJ71/PROGRAMA!$I$9)*(PROGRAMA!$I$12-PROGRAMA!$I$11)/2)+PROGRAMA!$I$11)</f>
        <v>0</v>
      </c>
      <c r="AK72" s="274">
        <f>PROGRAMA!$I$13*AK71*(((AK71/PROGRAMA!$I$9)*(PROGRAMA!$I$12-PROGRAMA!$I$11)/2)+PROGRAMA!$I$11)</f>
        <v>0</v>
      </c>
      <c r="AL72" s="274">
        <f>PROGRAMA!$I$13*AL71*(((AL71/PROGRAMA!$I$9)*(PROGRAMA!$I$12-PROGRAMA!$I$11)/2)+PROGRAMA!$I$11)</f>
        <v>0</v>
      </c>
      <c r="AM72" s="274">
        <f>PROGRAMA!$I$13*AM71*(((AM71/PROGRAMA!$I$9)*(PROGRAMA!$I$12-PROGRAMA!$I$11)/2)+PROGRAMA!$I$11)</f>
        <v>0</v>
      </c>
      <c r="AN72" s="274">
        <f>PROGRAMA!$I$13*AN71*(((AN71/PROGRAMA!$I$9)*(PROGRAMA!$I$12-PROGRAMA!$I$11)/2)+PROGRAMA!$I$11)</f>
        <v>0</v>
      </c>
      <c r="AO72" s="274">
        <f>PROGRAMA!$I$13*AO71*(((AO71/PROGRAMA!$I$9)*(PROGRAMA!$I$12-PROGRAMA!$I$11)/2)+PROGRAMA!$I$11)</f>
        <v>0</v>
      </c>
      <c r="AP72" s="274">
        <f>PROGRAMA!$I$13*AP71*(((AP71/PROGRAMA!$I$9)*(PROGRAMA!$I$12-PROGRAMA!$I$11)/2)+PROGRAMA!$I$11)</f>
        <v>0</v>
      </c>
      <c r="AQ72" s="274">
        <f>PROGRAMA!$I$13*AQ71*(((AQ71/PROGRAMA!$I$9)*(PROGRAMA!$I$12-PROGRAMA!$I$11)/2)+PROGRAMA!$I$11)</f>
        <v>0</v>
      </c>
      <c r="AR72" s="274">
        <f>PROGRAMA!$I$13*AR71*(((AR71/PROGRAMA!$I$9)*(PROGRAMA!$I$12-PROGRAMA!$I$11)/2)+PROGRAMA!$I$11)</f>
        <v>0</v>
      </c>
      <c r="AS72" s="274">
        <f>PROGRAMA!$I$13*AS71*(((AS71/PROGRAMA!$I$9)*(PROGRAMA!$I$12-PROGRAMA!$I$11)/2)+PROGRAMA!$I$11)</f>
        <v>0</v>
      </c>
      <c r="AT72" s="274">
        <f>PROGRAMA!$I$13*AT71*(((AT71/PROGRAMA!$I$9)*(PROGRAMA!$I$12-PROGRAMA!$I$11)/2)+PROGRAMA!$I$11)</f>
        <v>0</v>
      </c>
      <c r="AU72" s="274">
        <f>PROGRAMA!$I$13*AU71*(((AU71/PROGRAMA!$I$9)*(PROGRAMA!$I$12-PROGRAMA!$I$11)/2)+PROGRAMA!$I$11)</f>
        <v>0</v>
      </c>
      <c r="AV72" s="274">
        <f>PROGRAMA!$I$13*AV71*(((AV71/PROGRAMA!$I$9)*(PROGRAMA!$I$12-PROGRAMA!$I$11)/2)+PROGRAMA!$I$11)</f>
        <v>0</v>
      </c>
      <c r="AW72" s="274">
        <f>PROGRAMA!$I$13*AW71*(((AW71/PROGRAMA!$I$9)*(PROGRAMA!$I$12-PROGRAMA!$I$11)/2)+PROGRAMA!$I$11)</f>
        <v>0</v>
      </c>
      <c r="AX72" s="274">
        <f>PROGRAMA!$I$13*AX71*(((AX71/PROGRAMA!$I$9)*(PROGRAMA!$I$12-PROGRAMA!$I$11)/2)+PROGRAMA!$I$11)</f>
        <v>0</v>
      </c>
      <c r="AY72" s="274">
        <f>PROGRAMA!$I$13*AY71*(((AY71/PROGRAMA!$I$9)*(PROGRAMA!$I$12-PROGRAMA!$I$11)/2)+PROGRAMA!$I$11)</f>
        <v>0</v>
      </c>
      <c r="AZ72" s="274">
        <f>PROGRAMA!$I$13*AZ71*(((AZ71/PROGRAMA!$I$9)*(PROGRAMA!$I$12-PROGRAMA!$I$11)/2)+PROGRAMA!$I$11)</f>
        <v>0</v>
      </c>
      <c r="BA72" s="274">
        <f>PROGRAMA!$I$13*BA71*(((BA71/PROGRAMA!$I$9)*(PROGRAMA!$I$12-PROGRAMA!$I$11)/2)+PROGRAMA!$I$11)</f>
        <v>0</v>
      </c>
      <c r="BB72" s="274">
        <f>PROGRAMA!$I$13*BB71*(((BB71/PROGRAMA!$I$9)*(PROGRAMA!$I$12-PROGRAMA!$I$11)/2)+PROGRAMA!$I$11)</f>
        <v>0</v>
      </c>
      <c r="BC72" s="274">
        <f>PROGRAMA!$I$13*BC71*(((BC71/PROGRAMA!$I$9)*(PROGRAMA!$I$12-PROGRAMA!$I$11)/2)+PROGRAMA!$I$11)</f>
        <v>0</v>
      </c>
      <c r="BD72" s="274">
        <f>PROGRAMA!$I$13*BD71*(((BD71/PROGRAMA!$I$9)*(PROGRAMA!$I$12-PROGRAMA!$I$11)/2)+PROGRAMA!$I$11)</f>
        <v>0</v>
      </c>
      <c r="BE72" s="274">
        <f>PROGRAMA!$I$13*BE71*(((BE71/PROGRAMA!$I$9)*(PROGRAMA!$I$12-PROGRAMA!$I$11)/2)+PROGRAMA!$I$11)</f>
        <v>0</v>
      </c>
      <c r="BF72" s="274">
        <f>PROGRAMA!$I$13*BF71*(((BF71/PROGRAMA!$I$9)*(PROGRAMA!$I$12-PROGRAMA!$I$11)/2)+PROGRAMA!$I$11)</f>
        <v>0</v>
      </c>
      <c r="BG72" s="274">
        <f>PROGRAMA!$I$13*BG71*(((BG71/PROGRAMA!$I$9)*(PROGRAMA!$I$12-PROGRAMA!$I$11)/2)+PROGRAMA!$I$11)</f>
        <v>0</v>
      </c>
      <c r="BH72" s="274">
        <f>PROGRAMA!$I$13*BH71*(((BH71/PROGRAMA!$I$9)*(PROGRAMA!$I$12-PROGRAMA!$I$11)/2)+PROGRAMA!$I$11)</f>
        <v>0</v>
      </c>
      <c r="BI72" s="274">
        <f>PROGRAMA!$I$13*BI71*(((BI71/PROGRAMA!$I$9)*(PROGRAMA!$I$12-PROGRAMA!$I$11)/2)+PROGRAMA!$I$11)</f>
        <v>0</v>
      </c>
      <c r="BJ72" s="274">
        <f>PROGRAMA!$I$13*BJ71*(((BJ71/PROGRAMA!$I$9)*(PROGRAMA!$I$12-PROGRAMA!$I$11)/2)+PROGRAMA!$I$11)</f>
        <v>0</v>
      </c>
      <c r="BK72" s="274">
        <f>PROGRAMA!$I$13*BK71*(((BK71/PROGRAMA!$I$9)*(PROGRAMA!$I$12-PROGRAMA!$I$11)/2)+PROGRAMA!$I$11)</f>
        <v>0</v>
      </c>
      <c r="BL72" s="274">
        <f>PROGRAMA!$I$13*BL71*(((BL71/PROGRAMA!$I$9)*(PROGRAMA!$I$12-PROGRAMA!$I$11)/2)+PROGRAMA!$I$11)</f>
        <v>0</v>
      </c>
      <c r="BM72" s="274">
        <f>PROGRAMA!$I$13*BM71*(((BM71/PROGRAMA!$I$9)*(PROGRAMA!$I$12-PROGRAMA!$I$11)/2)+PROGRAMA!$I$11)</f>
        <v>0</v>
      </c>
      <c r="BN72" s="274">
        <f>PROGRAMA!$I$13*BN71*(((BN71/PROGRAMA!$I$9)*(PROGRAMA!$I$12-PROGRAMA!$I$11)/2)+PROGRAMA!$I$11)</f>
        <v>0</v>
      </c>
      <c r="BO72" s="274">
        <f>PROGRAMA!$I$13*BO71*(((BO71/PROGRAMA!$I$9)*(PROGRAMA!$I$12-PROGRAMA!$I$11)/2)+PROGRAMA!$I$11)</f>
        <v>0</v>
      </c>
      <c r="BP72" s="274">
        <f>PROGRAMA!$I$13*BP71*(((BP71/PROGRAMA!$I$9)*(PROGRAMA!$I$12-PROGRAMA!$I$11)/2)+PROGRAMA!$I$11)</f>
        <v>0</v>
      </c>
      <c r="BQ72" s="274">
        <f>PROGRAMA!$I$13*BQ71*(((BQ71/PROGRAMA!$I$9)*(PROGRAMA!$I$12-PROGRAMA!$I$11)/2)+PROGRAMA!$I$11)</f>
        <v>0</v>
      </c>
      <c r="BR72" s="274">
        <f>PROGRAMA!$I$13*BR71*(((BR71/PROGRAMA!$I$9)*(PROGRAMA!$I$12-PROGRAMA!$I$11)/2)+PROGRAMA!$I$11)</f>
        <v>0</v>
      </c>
      <c r="BS72" s="274">
        <f>PROGRAMA!$I$13*BS71*(((BS71/PROGRAMA!$I$9)*(PROGRAMA!$I$12-PROGRAMA!$I$11)/2)+PROGRAMA!$I$11)</f>
        <v>0</v>
      </c>
      <c r="BT72" s="274">
        <f>PROGRAMA!$I$13*BT71*(((BT71/PROGRAMA!$I$9)*(PROGRAMA!$I$12-PROGRAMA!$I$11)/2)+PROGRAMA!$I$11)</f>
        <v>0</v>
      </c>
      <c r="BU72" s="274">
        <f>PROGRAMA!$I$13*BU71*(((BU71/PROGRAMA!$I$9)*(PROGRAMA!$I$12-PROGRAMA!$I$11)/2)+PROGRAMA!$I$11)</f>
        <v>0</v>
      </c>
      <c r="BV72" s="274">
        <f>PROGRAMA!$I$13*BV71*(((BV71/PROGRAMA!$I$9)*(PROGRAMA!$I$12-PROGRAMA!$I$11)/2)+PROGRAMA!$I$11)</f>
        <v>0</v>
      </c>
      <c r="BW72" s="274">
        <f>PROGRAMA!$I$13*BW71*(((BW71/PROGRAMA!$I$9)*(PROGRAMA!$I$12-PROGRAMA!$I$11)/2)+PROGRAMA!$I$11)</f>
        <v>0</v>
      </c>
      <c r="BX72" s="274">
        <f>PROGRAMA!$I$13*BX71*(((BX71/PROGRAMA!$I$9)*(PROGRAMA!$I$12-PROGRAMA!$I$11)/2)+PROGRAMA!$I$11)</f>
        <v>0</v>
      </c>
      <c r="BY72" s="274">
        <f>PROGRAMA!$I$13*BY71*(((BY71/PROGRAMA!$I$9)*(PROGRAMA!$I$12-PROGRAMA!$I$11)/2)+PROGRAMA!$I$11)</f>
        <v>0</v>
      </c>
      <c r="BZ72" s="274">
        <f>PROGRAMA!$I$13*BZ71*(((BZ71/PROGRAMA!$I$9)*(PROGRAMA!$I$12-PROGRAMA!$I$11)/2)+PROGRAMA!$I$11)</f>
        <v>0</v>
      </c>
      <c r="CA72" s="274">
        <f>PROGRAMA!$I$13*CA71*(((CA71/PROGRAMA!$I$9)*(PROGRAMA!$I$12-PROGRAMA!$I$11)/2)+PROGRAMA!$I$11)</f>
        <v>0</v>
      </c>
      <c r="CB72" s="274">
        <f>PROGRAMA!$I$13*CB71*(((CB71/PROGRAMA!$I$9)*(PROGRAMA!$I$12-PROGRAMA!$I$11)/2)+PROGRAMA!$I$11)</f>
        <v>0</v>
      </c>
      <c r="CC72" s="274">
        <f>PROGRAMA!$I$13*CC71*(((CC71/PROGRAMA!$I$9)*(PROGRAMA!$I$12-PROGRAMA!$I$11)/2)+PROGRAMA!$I$11)</f>
        <v>0</v>
      </c>
      <c r="CD72" s="274">
        <f>PROGRAMA!$I$13*CD71*(((CD71/PROGRAMA!$I$9)*(PROGRAMA!$I$12-PROGRAMA!$I$11)/2)+PROGRAMA!$I$11)</f>
        <v>0</v>
      </c>
      <c r="CE72" s="274">
        <f>PROGRAMA!$I$13*CE71*(((CE71/PROGRAMA!$I$9)*(PROGRAMA!$I$12-PROGRAMA!$I$11)/2)+PROGRAMA!$I$11)</f>
        <v>0</v>
      </c>
      <c r="CF72" s="274">
        <f>PROGRAMA!$I$13*CF71*(((CF71/PROGRAMA!$I$9)*(PROGRAMA!$I$12-PROGRAMA!$I$11)/2)+PROGRAMA!$I$11)</f>
        <v>0</v>
      </c>
    </row>
    <row r="73" spans="2:84" ht="15" customHeight="1" thickBot="1" x14ac:dyDescent="0.35">
      <c r="B73" s="985"/>
      <c r="C73" s="987" t="s">
        <v>207</v>
      </c>
      <c r="D73" s="272" t="s">
        <v>122</v>
      </c>
      <c r="E73" s="290"/>
      <c r="F73" s="290"/>
      <c r="G73" s="290"/>
      <c r="H73" s="290"/>
      <c r="I73" s="290"/>
      <c r="J73" s="290"/>
      <c r="K73" s="290"/>
      <c r="L73" s="290"/>
      <c r="M73" s="290"/>
      <c r="N73" s="290"/>
      <c r="O73" s="290"/>
      <c r="P73" s="290"/>
      <c r="Q73" s="290"/>
      <c r="R73" s="290"/>
      <c r="S73" s="290"/>
      <c r="T73" s="290"/>
      <c r="U73" s="290"/>
      <c r="V73" s="290"/>
      <c r="W73" s="290"/>
      <c r="X73" s="290"/>
      <c r="Y73" s="290"/>
      <c r="Z73" s="290"/>
      <c r="AA73" s="290"/>
      <c r="AB73" s="290"/>
      <c r="AC73" s="290"/>
      <c r="AD73" s="290"/>
      <c r="AE73" s="290"/>
      <c r="AF73" s="290"/>
      <c r="AG73" s="290"/>
      <c r="AH73" s="290"/>
      <c r="AI73" s="290"/>
      <c r="AJ73" s="290"/>
      <c r="AK73" s="290"/>
      <c r="AL73" s="290"/>
      <c r="AM73" s="290"/>
      <c r="AN73" s="290"/>
      <c r="AO73" s="290"/>
      <c r="AP73" s="290"/>
      <c r="AQ73" s="290"/>
      <c r="AR73" s="290"/>
      <c r="AS73" s="290"/>
      <c r="AT73" s="290"/>
      <c r="AU73" s="290"/>
      <c r="AV73" s="290"/>
      <c r="AW73" s="290"/>
      <c r="AX73" s="290"/>
      <c r="AY73" s="290"/>
      <c r="AZ73" s="290"/>
      <c r="BA73" s="290"/>
      <c r="BB73" s="290"/>
      <c r="BC73" s="290"/>
      <c r="BD73" s="290"/>
      <c r="BE73" s="290"/>
      <c r="BF73" s="290"/>
      <c r="BG73" s="290"/>
      <c r="BH73" s="290"/>
      <c r="BI73" s="290"/>
      <c r="BJ73" s="290"/>
      <c r="BK73" s="290"/>
      <c r="BL73" s="290"/>
      <c r="BM73" s="290"/>
      <c r="BN73" s="290"/>
      <c r="BO73" s="290"/>
      <c r="BP73" s="290"/>
      <c r="BQ73" s="290"/>
      <c r="BR73" s="290"/>
      <c r="BS73" s="290"/>
      <c r="BT73" s="290"/>
      <c r="BU73" s="290"/>
      <c r="BV73" s="290"/>
      <c r="BW73" s="290"/>
      <c r="BX73" s="290"/>
      <c r="BY73" s="290"/>
      <c r="BZ73" s="290"/>
      <c r="CA73" s="290"/>
      <c r="CB73" s="290"/>
      <c r="CC73" s="290"/>
      <c r="CD73" s="290"/>
      <c r="CE73" s="290"/>
      <c r="CF73" s="290"/>
    </row>
    <row r="74" spans="2:84" ht="15" customHeight="1" thickBot="1" x14ac:dyDescent="0.35">
      <c r="B74" s="985"/>
      <c r="C74" s="987"/>
      <c r="D74" s="273" t="s">
        <v>174</v>
      </c>
      <c r="E74" s="274">
        <f>PROGRAMA!$I$13*E73*(((E73/PROGRAMA!$I$9)*(PROGRAMA!$I$12-PROGRAMA!$I$11)/2)+PROGRAMA!$I$11)</f>
        <v>0</v>
      </c>
      <c r="F74" s="274">
        <f>PROGRAMA!$I$13*F73*(((F73/PROGRAMA!$I$9)*(PROGRAMA!$I$12-PROGRAMA!$I$11)/2)+PROGRAMA!$I$11)</f>
        <v>0</v>
      </c>
      <c r="G74" s="274">
        <f>PROGRAMA!$I$13*G73*(((G73/PROGRAMA!$I$9)*(PROGRAMA!$I$12-PROGRAMA!$I$11)/2)+PROGRAMA!$I$11)</f>
        <v>0</v>
      </c>
      <c r="H74" s="274">
        <f>PROGRAMA!$I$13*H73*(((H73/PROGRAMA!$I$9)*(PROGRAMA!$I$12-PROGRAMA!$I$11)/2)+PROGRAMA!$I$11)</f>
        <v>0</v>
      </c>
      <c r="I74" s="274">
        <f>PROGRAMA!$I$13*I73*(((I73/PROGRAMA!$I$9)*(PROGRAMA!$I$12-PROGRAMA!$I$11)/2)+PROGRAMA!$I$11)</f>
        <v>0</v>
      </c>
      <c r="J74" s="274">
        <f>PROGRAMA!$I$13*J73*(((J73/PROGRAMA!$I$9)*(PROGRAMA!$I$12-PROGRAMA!$I$11)/2)+PROGRAMA!$I$11)</f>
        <v>0</v>
      </c>
      <c r="K74" s="274">
        <f>PROGRAMA!$I$13*K73*(((K73/PROGRAMA!$I$9)*(PROGRAMA!$I$12-PROGRAMA!$I$11)/2)+PROGRAMA!$I$11)</f>
        <v>0</v>
      </c>
      <c r="L74" s="274">
        <f>PROGRAMA!$I$13*L73*(((L73/PROGRAMA!$I$9)*(PROGRAMA!$I$12-PROGRAMA!$I$11)/2)+PROGRAMA!$I$11)</f>
        <v>0</v>
      </c>
      <c r="M74" s="274">
        <f>PROGRAMA!$I$13*M73*(((M73/PROGRAMA!$I$9)*(PROGRAMA!$I$12-PROGRAMA!$I$11)/2)+PROGRAMA!$I$11)</f>
        <v>0</v>
      </c>
      <c r="N74" s="274">
        <f>PROGRAMA!$I$13*N73*(((N73/PROGRAMA!$I$9)*(PROGRAMA!$I$12-PROGRAMA!$I$11)/2)+PROGRAMA!$I$11)</f>
        <v>0</v>
      </c>
      <c r="O74" s="274">
        <f>PROGRAMA!$I$13*O73*(((O73/PROGRAMA!$I$9)*(PROGRAMA!$I$12-PROGRAMA!$I$11)/2)+PROGRAMA!$I$11)</f>
        <v>0</v>
      </c>
      <c r="P74" s="274">
        <f>PROGRAMA!$I$13*P73*(((P73/PROGRAMA!$I$9)*(PROGRAMA!$I$12-PROGRAMA!$I$11)/2)+PROGRAMA!$I$11)</f>
        <v>0</v>
      </c>
      <c r="Q74" s="274">
        <f>PROGRAMA!$I$13*Q73*(((Q73/PROGRAMA!$I$9)*(PROGRAMA!$I$12-PROGRAMA!$I$11)/2)+PROGRAMA!$I$11)</f>
        <v>0</v>
      </c>
      <c r="R74" s="274">
        <f>PROGRAMA!$I$13*R73*(((R73/PROGRAMA!$I$9)*(PROGRAMA!$I$12-PROGRAMA!$I$11)/2)+PROGRAMA!$I$11)</f>
        <v>0</v>
      </c>
      <c r="S74" s="274">
        <f>PROGRAMA!$I$13*S73*(((S73/PROGRAMA!$I$9)*(PROGRAMA!$I$12-PROGRAMA!$I$11)/2)+PROGRAMA!$I$11)</f>
        <v>0</v>
      </c>
      <c r="T74" s="274">
        <f>PROGRAMA!$I$13*T73*(((T73/PROGRAMA!$I$9)*(PROGRAMA!$I$12-PROGRAMA!$I$11)/2)+PROGRAMA!$I$11)</f>
        <v>0</v>
      </c>
      <c r="U74" s="274">
        <f>PROGRAMA!$I$13*U73*(((U73/PROGRAMA!$I$9)*(PROGRAMA!$I$12-PROGRAMA!$I$11)/2)+PROGRAMA!$I$11)</f>
        <v>0</v>
      </c>
      <c r="V74" s="274">
        <f>PROGRAMA!$I$13*V73*(((V73/PROGRAMA!$I$9)*(PROGRAMA!$I$12-PROGRAMA!$I$11)/2)+PROGRAMA!$I$11)</f>
        <v>0</v>
      </c>
      <c r="W74" s="274">
        <f>PROGRAMA!$I$13*W73*(((W73/PROGRAMA!$I$9)*(PROGRAMA!$I$12-PROGRAMA!$I$11)/2)+PROGRAMA!$I$11)</f>
        <v>0</v>
      </c>
      <c r="X74" s="274">
        <f>PROGRAMA!$I$13*X73*(((X73/PROGRAMA!$I$9)*(PROGRAMA!$I$12-PROGRAMA!$I$11)/2)+PROGRAMA!$I$11)</f>
        <v>0</v>
      </c>
      <c r="Y74" s="274">
        <f>PROGRAMA!$I$13*Y73*(((Y73/PROGRAMA!$I$9)*(PROGRAMA!$I$12-PROGRAMA!$I$11)/2)+PROGRAMA!$I$11)</f>
        <v>0</v>
      </c>
      <c r="Z74" s="274">
        <f>PROGRAMA!$I$13*Z73*(((Z73/PROGRAMA!$I$9)*(PROGRAMA!$I$12-PROGRAMA!$I$11)/2)+PROGRAMA!$I$11)</f>
        <v>0</v>
      </c>
      <c r="AA74" s="274">
        <f>PROGRAMA!$I$13*AA73*(((AA73/PROGRAMA!$I$9)*(PROGRAMA!$I$12-PROGRAMA!$I$11)/2)+PROGRAMA!$I$11)</f>
        <v>0</v>
      </c>
      <c r="AB74" s="274">
        <f>PROGRAMA!$I$13*AB73*(((AB73/PROGRAMA!$I$9)*(PROGRAMA!$I$12-PROGRAMA!$I$11)/2)+PROGRAMA!$I$11)</f>
        <v>0</v>
      </c>
      <c r="AC74" s="274">
        <f>PROGRAMA!$I$13*AC73*(((AC73/PROGRAMA!$I$9)*(PROGRAMA!$I$12-PROGRAMA!$I$11)/2)+PROGRAMA!$I$11)</f>
        <v>0</v>
      </c>
      <c r="AD74" s="274">
        <f>PROGRAMA!$I$13*AD73*(((AD73/PROGRAMA!$I$9)*(PROGRAMA!$I$12-PROGRAMA!$I$11)/2)+PROGRAMA!$I$11)</f>
        <v>0</v>
      </c>
      <c r="AE74" s="274">
        <f>PROGRAMA!$I$13*AE73*(((AE73/PROGRAMA!$I$9)*(PROGRAMA!$I$12-PROGRAMA!$I$11)/2)+PROGRAMA!$I$11)</f>
        <v>0</v>
      </c>
      <c r="AF74" s="274">
        <f>PROGRAMA!$I$13*AF73*(((AF73/PROGRAMA!$I$9)*(PROGRAMA!$I$12-PROGRAMA!$I$11)/2)+PROGRAMA!$I$11)</f>
        <v>0</v>
      </c>
      <c r="AG74" s="274">
        <f>PROGRAMA!$I$13*AG73*(((AG73/PROGRAMA!$I$9)*(PROGRAMA!$I$12-PROGRAMA!$I$11)/2)+PROGRAMA!$I$11)</f>
        <v>0</v>
      </c>
      <c r="AH74" s="274">
        <f>PROGRAMA!$I$13*AH73*(((AH73/PROGRAMA!$I$9)*(PROGRAMA!$I$12-PROGRAMA!$I$11)/2)+PROGRAMA!$I$11)</f>
        <v>0</v>
      </c>
      <c r="AI74" s="274">
        <f>PROGRAMA!$I$13*AI73*(((AI73/PROGRAMA!$I$9)*(PROGRAMA!$I$12-PROGRAMA!$I$11)/2)+PROGRAMA!$I$11)</f>
        <v>0</v>
      </c>
      <c r="AJ74" s="274">
        <f>PROGRAMA!$I$13*AJ73*(((AJ73/PROGRAMA!$I$9)*(PROGRAMA!$I$12-PROGRAMA!$I$11)/2)+PROGRAMA!$I$11)</f>
        <v>0</v>
      </c>
      <c r="AK74" s="274">
        <f>PROGRAMA!$I$13*AK73*(((AK73/PROGRAMA!$I$9)*(PROGRAMA!$I$12-PROGRAMA!$I$11)/2)+PROGRAMA!$I$11)</f>
        <v>0</v>
      </c>
      <c r="AL74" s="274">
        <f>PROGRAMA!$I$13*AL73*(((AL73/PROGRAMA!$I$9)*(PROGRAMA!$I$12-PROGRAMA!$I$11)/2)+PROGRAMA!$I$11)</f>
        <v>0</v>
      </c>
      <c r="AM74" s="274">
        <f>PROGRAMA!$I$13*AM73*(((AM73/PROGRAMA!$I$9)*(PROGRAMA!$I$12-PROGRAMA!$I$11)/2)+PROGRAMA!$I$11)</f>
        <v>0</v>
      </c>
      <c r="AN74" s="274">
        <f>PROGRAMA!$I$13*AN73*(((AN73/PROGRAMA!$I$9)*(PROGRAMA!$I$12-PROGRAMA!$I$11)/2)+PROGRAMA!$I$11)</f>
        <v>0</v>
      </c>
      <c r="AO74" s="274">
        <f>PROGRAMA!$I$13*AO73*(((AO73/PROGRAMA!$I$9)*(PROGRAMA!$I$12-PROGRAMA!$I$11)/2)+PROGRAMA!$I$11)</f>
        <v>0</v>
      </c>
      <c r="AP74" s="274">
        <f>PROGRAMA!$I$13*AP73*(((AP73/PROGRAMA!$I$9)*(PROGRAMA!$I$12-PROGRAMA!$I$11)/2)+PROGRAMA!$I$11)</f>
        <v>0</v>
      </c>
      <c r="AQ74" s="274">
        <f>PROGRAMA!$I$13*AQ73*(((AQ73/PROGRAMA!$I$9)*(PROGRAMA!$I$12-PROGRAMA!$I$11)/2)+PROGRAMA!$I$11)</f>
        <v>0</v>
      </c>
      <c r="AR74" s="274">
        <f>PROGRAMA!$I$13*AR73*(((AR73/PROGRAMA!$I$9)*(PROGRAMA!$I$12-PROGRAMA!$I$11)/2)+PROGRAMA!$I$11)</f>
        <v>0</v>
      </c>
      <c r="AS74" s="274">
        <f>PROGRAMA!$I$13*AS73*(((AS73/PROGRAMA!$I$9)*(PROGRAMA!$I$12-PROGRAMA!$I$11)/2)+PROGRAMA!$I$11)</f>
        <v>0</v>
      </c>
      <c r="AT74" s="274">
        <f>PROGRAMA!$I$13*AT73*(((AT73/PROGRAMA!$I$9)*(PROGRAMA!$I$12-PROGRAMA!$I$11)/2)+PROGRAMA!$I$11)</f>
        <v>0</v>
      </c>
      <c r="AU74" s="274">
        <f>PROGRAMA!$I$13*AU73*(((AU73/PROGRAMA!$I$9)*(PROGRAMA!$I$12-PROGRAMA!$I$11)/2)+PROGRAMA!$I$11)</f>
        <v>0</v>
      </c>
      <c r="AV74" s="274">
        <f>PROGRAMA!$I$13*AV73*(((AV73/PROGRAMA!$I$9)*(PROGRAMA!$I$12-PROGRAMA!$I$11)/2)+PROGRAMA!$I$11)</f>
        <v>0</v>
      </c>
      <c r="AW74" s="274">
        <f>PROGRAMA!$I$13*AW73*(((AW73/PROGRAMA!$I$9)*(PROGRAMA!$I$12-PROGRAMA!$I$11)/2)+PROGRAMA!$I$11)</f>
        <v>0</v>
      </c>
      <c r="AX74" s="274">
        <f>PROGRAMA!$I$13*AX73*(((AX73/PROGRAMA!$I$9)*(PROGRAMA!$I$12-PROGRAMA!$I$11)/2)+PROGRAMA!$I$11)</f>
        <v>0</v>
      </c>
      <c r="AY74" s="274">
        <f>PROGRAMA!$I$13*AY73*(((AY73/PROGRAMA!$I$9)*(PROGRAMA!$I$12-PROGRAMA!$I$11)/2)+PROGRAMA!$I$11)</f>
        <v>0</v>
      </c>
      <c r="AZ74" s="274">
        <f>PROGRAMA!$I$13*AZ73*(((AZ73/PROGRAMA!$I$9)*(PROGRAMA!$I$12-PROGRAMA!$I$11)/2)+PROGRAMA!$I$11)</f>
        <v>0</v>
      </c>
      <c r="BA74" s="274">
        <f>PROGRAMA!$I$13*BA73*(((BA73/PROGRAMA!$I$9)*(PROGRAMA!$I$12-PROGRAMA!$I$11)/2)+PROGRAMA!$I$11)</f>
        <v>0</v>
      </c>
      <c r="BB74" s="274">
        <f>PROGRAMA!$I$13*BB73*(((BB73/PROGRAMA!$I$9)*(PROGRAMA!$I$12-PROGRAMA!$I$11)/2)+PROGRAMA!$I$11)</f>
        <v>0</v>
      </c>
      <c r="BC74" s="274">
        <f>PROGRAMA!$I$13*BC73*(((BC73/PROGRAMA!$I$9)*(PROGRAMA!$I$12-PROGRAMA!$I$11)/2)+PROGRAMA!$I$11)</f>
        <v>0</v>
      </c>
      <c r="BD74" s="274">
        <f>PROGRAMA!$I$13*BD73*(((BD73/PROGRAMA!$I$9)*(PROGRAMA!$I$12-PROGRAMA!$I$11)/2)+PROGRAMA!$I$11)</f>
        <v>0</v>
      </c>
      <c r="BE74" s="274">
        <f>PROGRAMA!$I$13*BE73*(((BE73/PROGRAMA!$I$9)*(PROGRAMA!$I$12-PROGRAMA!$I$11)/2)+PROGRAMA!$I$11)</f>
        <v>0</v>
      </c>
      <c r="BF74" s="274">
        <f>PROGRAMA!$I$13*BF73*(((BF73/PROGRAMA!$I$9)*(PROGRAMA!$I$12-PROGRAMA!$I$11)/2)+PROGRAMA!$I$11)</f>
        <v>0</v>
      </c>
      <c r="BG74" s="274">
        <f>PROGRAMA!$I$13*BG73*(((BG73/PROGRAMA!$I$9)*(PROGRAMA!$I$12-PROGRAMA!$I$11)/2)+PROGRAMA!$I$11)</f>
        <v>0</v>
      </c>
      <c r="BH74" s="274">
        <f>PROGRAMA!$I$13*BH73*(((BH73/PROGRAMA!$I$9)*(PROGRAMA!$I$12-PROGRAMA!$I$11)/2)+PROGRAMA!$I$11)</f>
        <v>0</v>
      </c>
      <c r="BI74" s="274">
        <f>PROGRAMA!$I$13*BI73*(((BI73/PROGRAMA!$I$9)*(PROGRAMA!$I$12-PROGRAMA!$I$11)/2)+PROGRAMA!$I$11)</f>
        <v>0</v>
      </c>
      <c r="BJ74" s="274">
        <f>PROGRAMA!$I$13*BJ73*(((BJ73/PROGRAMA!$I$9)*(PROGRAMA!$I$12-PROGRAMA!$I$11)/2)+PROGRAMA!$I$11)</f>
        <v>0</v>
      </c>
      <c r="BK74" s="274">
        <f>PROGRAMA!$I$13*BK73*(((BK73/PROGRAMA!$I$9)*(PROGRAMA!$I$12-PROGRAMA!$I$11)/2)+PROGRAMA!$I$11)</f>
        <v>0</v>
      </c>
      <c r="BL74" s="274">
        <f>PROGRAMA!$I$13*BL73*(((BL73/PROGRAMA!$I$9)*(PROGRAMA!$I$12-PROGRAMA!$I$11)/2)+PROGRAMA!$I$11)</f>
        <v>0</v>
      </c>
      <c r="BM74" s="274">
        <f>PROGRAMA!$I$13*BM73*(((BM73/PROGRAMA!$I$9)*(PROGRAMA!$I$12-PROGRAMA!$I$11)/2)+PROGRAMA!$I$11)</f>
        <v>0</v>
      </c>
      <c r="BN74" s="274">
        <f>PROGRAMA!$I$13*BN73*(((BN73/PROGRAMA!$I$9)*(PROGRAMA!$I$12-PROGRAMA!$I$11)/2)+PROGRAMA!$I$11)</f>
        <v>0</v>
      </c>
      <c r="BO74" s="274">
        <f>PROGRAMA!$I$13*BO73*(((BO73/PROGRAMA!$I$9)*(PROGRAMA!$I$12-PROGRAMA!$I$11)/2)+PROGRAMA!$I$11)</f>
        <v>0</v>
      </c>
      <c r="BP74" s="274">
        <f>PROGRAMA!$I$13*BP73*(((BP73/PROGRAMA!$I$9)*(PROGRAMA!$I$12-PROGRAMA!$I$11)/2)+PROGRAMA!$I$11)</f>
        <v>0</v>
      </c>
      <c r="BQ74" s="274">
        <f>PROGRAMA!$I$13*BQ73*(((BQ73/PROGRAMA!$I$9)*(PROGRAMA!$I$12-PROGRAMA!$I$11)/2)+PROGRAMA!$I$11)</f>
        <v>0</v>
      </c>
      <c r="BR74" s="274">
        <f>PROGRAMA!$I$13*BR73*(((BR73/PROGRAMA!$I$9)*(PROGRAMA!$I$12-PROGRAMA!$I$11)/2)+PROGRAMA!$I$11)</f>
        <v>0</v>
      </c>
      <c r="BS74" s="274">
        <f>PROGRAMA!$I$13*BS73*(((BS73/PROGRAMA!$I$9)*(PROGRAMA!$I$12-PROGRAMA!$I$11)/2)+PROGRAMA!$I$11)</f>
        <v>0</v>
      </c>
      <c r="BT74" s="274">
        <f>PROGRAMA!$I$13*BT73*(((BT73/PROGRAMA!$I$9)*(PROGRAMA!$I$12-PROGRAMA!$I$11)/2)+PROGRAMA!$I$11)</f>
        <v>0</v>
      </c>
      <c r="BU74" s="274">
        <f>PROGRAMA!$I$13*BU73*(((BU73/PROGRAMA!$I$9)*(PROGRAMA!$I$12-PROGRAMA!$I$11)/2)+PROGRAMA!$I$11)</f>
        <v>0</v>
      </c>
      <c r="BV74" s="274">
        <f>PROGRAMA!$I$13*BV73*(((BV73/PROGRAMA!$I$9)*(PROGRAMA!$I$12-PROGRAMA!$I$11)/2)+PROGRAMA!$I$11)</f>
        <v>0</v>
      </c>
      <c r="BW74" s="274">
        <f>PROGRAMA!$I$13*BW73*(((BW73/PROGRAMA!$I$9)*(PROGRAMA!$I$12-PROGRAMA!$I$11)/2)+PROGRAMA!$I$11)</f>
        <v>0</v>
      </c>
      <c r="BX74" s="274">
        <f>PROGRAMA!$I$13*BX73*(((BX73/PROGRAMA!$I$9)*(PROGRAMA!$I$12-PROGRAMA!$I$11)/2)+PROGRAMA!$I$11)</f>
        <v>0</v>
      </c>
      <c r="BY74" s="274">
        <f>PROGRAMA!$I$13*BY73*(((BY73/PROGRAMA!$I$9)*(PROGRAMA!$I$12-PROGRAMA!$I$11)/2)+PROGRAMA!$I$11)</f>
        <v>0</v>
      </c>
      <c r="BZ74" s="274">
        <f>PROGRAMA!$I$13*BZ73*(((BZ73/PROGRAMA!$I$9)*(PROGRAMA!$I$12-PROGRAMA!$I$11)/2)+PROGRAMA!$I$11)</f>
        <v>0</v>
      </c>
      <c r="CA74" s="274">
        <f>PROGRAMA!$I$13*CA73*(((CA73/PROGRAMA!$I$9)*(PROGRAMA!$I$12-PROGRAMA!$I$11)/2)+PROGRAMA!$I$11)</f>
        <v>0</v>
      </c>
      <c r="CB74" s="274">
        <f>PROGRAMA!$I$13*CB73*(((CB73/PROGRAMA!$I$9)*(PROGRAMA!$I$12-PROGRAMA!$I$11)/2)+PROGRAMA!$I$11)</f>
        <v>0</v>
      </c>
      <c r="CC74" s="274">
        <f>PROGRAMA!$I$13*CC73*(((CC73/PROGRAMA!$I$9)*(PROGRAMA!$I$12-PROGRAMA!$I$11)/2)+PROGRAMA!$I$11)</f>
        <v>0</v>
      </c>
      <c r="CD74" s="274">
        <f>PROGRAMA!$I$13*CD73*(((CD73/PROGRAMA!$I$9)*(PROGRAMA!$I$12-PROGRAMA!$I$11)/2)+PROGRAMA!$I$11)</f>
        <v>0</v>
      </c>
      <c r="CE74" s="274">
        <f>PROGRAMA!$I$13*CE73*(((CE73/PROGRAMA!$I$9)*(PROGRAMA!$I$12-PROGRAMA!$I$11)/2)+PROGRAMA!$I$11)</f>
        <v>0</v>
      </c>
      <c r="CF74" s="274">
        <f>PROGRAMA!$I$13*CF73*(((CF73/PROGRAMA!$I$9)*(PROGRAMA!$I$12-PROGRAMA!$I$11)/2)+PROGRAMA!$I$11)</f>
        <v>0</v>
      </c>
    </row>
    <row r="75" spans="2:84" ht="15" customHeight="1" thickBot="1" x14ac:dyDescent="0.35">
      <c r="B75" s="985"/>
      <c r="C75" s="986" t="s">
        <v>208</v>
      </c>
      <c r="D75" s="275" t="s">
        <v>122</v>
      </c>
      <c r="E75" s="290"/>
      <c r="F75" s="290"/>
      <c r="G75" s="290"/>
      <c r="H75" s="290"/>
      <c r="I75" s="290"/>
      <c r="J75" s="290"/>
      <c r="K75" s="290"/>
      <c r="L75" s="290"/>
      <c r="M75" s="290"/>
      <c r="N75" s="290"/>
      <c r="O75" s="290"/>
      <c r="P75" s="290"/>
      <c r="Q75" s="290"/>
      <c r="R75" s="290"/>
      <c r="S75" s="290"/>
      <c r="T75" s="290"/>
      <c r="U75" s="290"/>
      <c r="V75" s="290"/>
      <c r="W75" s="290"/>
      <c r="X75" s="290"/>
      <c r="Y75" s="290"/>
      <c r="Z75" s="290"/>
      <c r="AA75" s="290"/>
      <c r="AB75" s="290"/>
      <c r="AC75" s="290"/>
      <c r="AD75" s="290"/>
      <c r="AE75" s="290"/>
      <c r="AF75" s="290"/>
      <c r="AG75" s="290"/>
      <c r="AH75" s="290"/>
      <c r="AI75" s="290"/>
      <c r="AJ75" s="290"/>
      <c r="AK75" s="290"/>
      <c r="AL75" s="290"/>
      <c r="AM75" s="290"/>
      <c r="AN75" s="290"/>
      <c r="AO75" s="290"/>
      <c r="AP75" s="290"/>
      <c r="AQ75" s="290"/>
      <c r="AR75" s="290"/>
      <c r="AS75" s="290"/>
      <c r="AT75" s="290"/>
      <c r="AU75" s="290"/>
      <c r="AV75" s="290"/>
      <c r="AW75" s="290"/>
      <c r="AX75" s="290"/>
      <c r="AY75" s="290"/>
      <c r="AZ75" s="290"/>
      <c r="BA75" s="290"/>
      <c r="BB75" s="290"/>
      <c r="BC75" s="290"/>
      <c r="BD75" s="290"/>
      <c r="BE75" s="290"/>
      <c r="BF75" s="290"/>
      <c r="BG75" s="290"/>
      <c r="BH75" s="290"/>
      <c r="BI75" s="290"/>
      <c r="BJ75" s="290"/>
      <c r="BK75" s="290"/>
      <c r="BL75" s="290"/>
      <c r="BM75" s="290"/>
      <c r="BN75" s="290"/>
      <c r="BO75" s="290"/>
      <c r="BP75" s="290"/>
      <c r="BQ75" s="290"/>
      <c r="BR75" s="290"/>
      <c r="BS75" s="290"/>
      <c r="BT75" s="290"/>
      <c r="BU75" s="290"/>
      <c r="BV75" s="290"/>
      <c r="BW75" s="290"/>
      <c r="BX75" s="290"/>
      <c r="BY75" s="290"/>
      <c r="BZ75" s="290"/>
      <c r="CA75" s="290"/>
      <c r="CB75" s="290"/>
      <c r="CC75" s="290"/>
      <c r="CD75" s="290"/>
      <c r="CE75" s="290"/>
      <c r="CF75" s="290"/>
    </row>
    <row r="76" spans="2:84" ht="15" customHeight="1" thickBot="1" x14ac:dyDescent="0.35">
      <c r="B76" s="985"/>
      <c r="C76" s="986"/>
      <c r="D76" s="276" t="s">
        <v>164</v>
      </c>
      <c r="E76" s="274">
        <f>PROGRAMA!$I$13*E75*(((E75/PROGRAMA!$I$9)*(PROGRAMA!$I$12-PROGRAMA!$I$11)/2)+PROGRAMA!$I$11)</f>
        <v>0</v>
      </c>
      <c r="F76" s="274">
        <f>PROGRAMA!$I$13*F75*(((F75/PROGRAMA!$I$9)*(PROGRAMA!$I$12-PROGRAMA!$I$11)/2)+PROGRAMA!$I$11)</f>
        <v>0</v>
      </c>
      <c r="G76" s="274">
        <f>PROGRAMA!$I$13*G75*(((G75/PROGRAMA!$I$9)*(PROGRAMA!$I$12-PROGRAMA!$I$11)/2)+PROGRAMA!$I$11)</f>
        <v>0</v>
      </c>
      <c r="H76" s="274">
        <f>PROGRAMA!$I$13*H75*(((H75/PROGRAMA!$I$9)*(PROGRAMA!$I$12-PROGRAMA!$I$11)/2)+PROGRAMA!$I$11)</f>
        <v>0</v>
      </c>
      <c r="I76" s="274">
        <f>PROGRAMA!$I$13*I75*(((I75/PROGRAMA!$I$9)*(PROGRAMA!$I$12-PROGRAMA!$I$11)/2)+PROGRAMA!$I$11)</f>
        <v>0</v>
      </c>
      <c r="J76" s="274">
        <f>PROGRAMA!$I$13*J75*(((J75/PROGRAMA!$I$9)*(PROGRAMA!$I$12-PROGRAMA!$I$11)/2)+PROGRAMA!$I$11)</f>
        <v>0</v>
      </c>
      <c r="K76" s="274">
        <f>PROGRAMA!$I$13*K75*(((K75/PROGRAMA!$I$9)*(PROGRAMA!$I$12-PROGRAMA!$I$11)/2)+PROGRAMA!$I$11)</f>
        <v>0</v>
      </c>
      <c r="L76" s="274">
        <f>PROGRAMA!$I$13*L75*(((L75/PROGRAMA!$I$9)*(PROGRAMA!$I$12-PROGRAMA!$I$11)/2)+PROGRAMA!$I$11)</f>
        <v>0</v>
      </c>
      <c r="M76" s="274">
        <f>PROGRAMA!$I$13*M75*(((M75/PROGRAMA!$I$9)*(PROGRAMA!$I$12-PROGRAMA!$I$11)/2)+PROGRAMA!$I$11)</f>
        <v>0</v>
      </c>
      <c r="N76" s="274">
        <f>PROGRAMA!$I$13*N75*(((N75/PROGRAMA!$I$9)*(PROGRAMA!$I$12-PROGRAMA!$I$11)/2)+PROGRAMA!$I$11)</f>
        <v>0</v>
      </c>
      <c r="O76" s="274">
        <f>PROGRAMA!$I$13*O75*(((O75/PROGRAMA!$I$9)*(PROGRAMA!$I$12-PROGRAMA!$I$11)/2)+PROGRAMA!$I$11)</f>
        <v>0</v>
      </c>
      <c r="P76" s="274">
        <f>PROGRAMA!$I$13*P75*(((P75/PROGRAMA!$I$9)*(PROGRAMA!$I$12-PROGRAMA!$I$11)/2)+PROGRAMA!$I$11)</f>
        <v>0</v>
      </c>
      <c r="Q76" s="274">
        <f>PROGRAMA!$I$13*Q75*(((Q75/PROGRAMA!$I$9)*(PROGRAMA!$I$12-PROGRAMA!$I$11)/2)+PROGRAMA!$I$11)</f>
        <v>0</v>
      </c>
      <c r="R76" s="274">
        <f>PROGRAMA!$I$13*R75*(((R75/PROGRAMA!$I$9)*(PROGRAMA!$I$12-PROGRAMA!$I$11)/2)+PROGRAMA!$I$11)</f>
        <v>0</v>
      </c>
      <c r="S76" s="274">
        <f>PROGRAMA!$I$13*S75*(((S75/PROGRAMA!$I$9)*(PROGRAMA!$I$12-PROGRAMA!$I$11)/2)+PROGRAMA!$I$11)</f>
        <v>0</v>
      </c>
      <c r="T76" s="274">
        <f>PROGRAMA!$I$13*T75*(((T75/PROGRAMA!$I$9)*(PROGRAMA!$I$12-PROGRAMA!$I$11)/2)+PROGRAMA!$I$11)</f>
        <v>0</v>
      </c>
      <c r="U76" s="274">
        <f>PROGRAMA!$I$13*U75*(((U75/PROGRAMA!$I$9)*(PROGRAMA!$I$12-PROGRAMA!$I$11)/2)+PROGRAMA!$I$11)</f>
        <v>0</v>
      </c>
      <c r="V76" s="274">
        <f>PROGRAMA!$I$13*V75*(((V75/PROGRAMA!$I$9)*(PROGRAMA!$I$12-PROGRAMA!$I$11)/2)+PROGRAMA!$I$11)</f>
        <v>0</v>
      </c>
      <c r="W76" s="274">
        <f>PROGRAMA!$I$13*W75*(((W75/PROGRAMA!$I$9)*(PROGRAMA!$I$12-PROGRAMA!$I$11)/2)+PROGRAMA!$I$11)</f>
        <v>0</v>
      </c>
      <c r="X76" s="274">
        <f>PROGRAMA!$I$13*X75*(((X75/PROGRAMA!$I$9)*(PROGRAMA!$I$12-PROGRAMA!$I$11)/2)+PROGRAMA!$I$11)</f>
        <v>0</v>
      </c>
      <c r="Y76" s="274">
        <f>PROGRAMA!$I$13*Y75*(((Y75/PROGRAMA!$I$9)*(PROGRAMA!$I$12-PROGRAMA!$I$11)/2)+PROGRAMA!$I$11)</f>
        <v>0</v>
      </c>
      <c r="Z76" s="274">
        <f>PROGRAMA!$I$13*Z75*(((Z75/PROGRAMA!$I$9)*(PROGRAMA!$I$12-PROGRAMA!$I$11)/2)+PROGRAMA!$I$11)</f>
        <v>0</v>
      </c>
      <c r="AA76" s="274">
        <f>PROGRAMA!$I$13*AA75*(((AA75/PROGRAMA!$I$9)*(PROGRAMA!$I$12-PROGRAMA!$I$11)/2)+PROGRAMA!$I$11)</f>
        <v>0</v>
      </c>
      <c r="AB76" s="274">
        <f>PROGRAMA!$I$13*AB75*(((AB75/PROGRAMA!$I$9)*(PROGRAMA!$I$12-PROGRAMA!$I$11)/2)+PROGRAMA!$I$11)</f>
        <v>0</v>
      </c>
      <c r="AC76" s="274">
        <f>PROGRAMA!$I$13*AC75*(((AC75/PROGRAMA!$I$9)*(PROGRAMA!$I$12-PROGRAMA!$I$11)/2)+PROGRAMA!$I$11)</f>
        <v>0</v>
      </c>
      <c r="AD76" s="274">
        <f>PROGRAMA!$I$13*AD75*(((AD75/PROGRAMA!$I$9)*(PROGRAMA!$I$12-PROGRAMA!$I$11)/2)+PROGRAMA!$I$11)</f>
        <v>0</v>
      </c>
      <c r="AE76" s="274">
        <f>PROGRAMA!$I$13*AE75*(((AE75/PROGRAMA!$I$9)*(PROGRAMA!$I$12-PROGRAMA!$I$11)/2)+PROGRAMA!$I$11)</f>
        <v>0</v>
      </c>
      <c r="AF76" s="274">
        <f>PROGRAMA!$I$13*AF75*(((AF75/PROGRAMA!$I$9)*(PROGRAMA!$I$12-PROGRAMA!$I$11)/2)+PROGRAMA!$I$11)</f>
        <v>0</v>
      </c>
      <c r="AG76" s="274">
        <f>PROGRAMA!$I$13*AG75*(((AG75/PROGRAMA!$I$9)*(PROGRAMA!$I$12-PROGRAMA!$I$11)/2)+PROGRAMA!$I$11)</f>
        <v>0</v>
      </c>
      <c r="AH76" s="274">
        <f>PROGRAMA!$I$13*AH75*(((AH75/PROGRAMA!$I$9)*(PROGRAMA!$I$12-PROGRAMA!$I$11)/2)+PROGRAMA!$I$11)</f>
        <v>0</v>
      </c>
      <c r="AI76" s="274">
        <f>PROGRAMA!$I$13*AI75*(((AI75/PROGRAMA!$I$9)*(PROGRAMA!$I$12-PROGRAMA!$I$11)/2)+PROGRAMA!$I$11)</f>
        <v>0</v>
      </c>
      <c r="AJ76" s="274">
        <f>PROGRAMA!$I$13*AJ75*(((AJ75/PROGRAMA!$I$9)*(PROGRAMA!$I$12-PROGRAMA!$I$11)/2)+PROGRAMA!$I$11)</f>
        <v>0</v>
      </c>
      <c r="AK76" s="274">
        <f>PROGRAMA!$I$13*AK75*(((AK75/PROGRAMA!$I$9)*(PROGRAMA!$I$12-PROGRAMA!$I$11)/2)+PROGRAMA!$I$11)</f>
        <v>0</v>
      </c>
      <c r="AL76" s="274">
        <f>PROGRAMA!$I$13*AL75*(((AL75/PROGRAMA!$I$9)*(PROGRAMA!$I$12-PROGRAMA!$I$11)/2)+PROGRAMA!$I$11)</f>
        <v>0</v>
      </c>
      <c r="AM76" s="274">
        <f>PROGRAMA!$I$13*AM75*(((AM75/PROGRAMA!$I$9)*(PROGRAMA!$I$12-PROGRAMA!$I$11)/2)+PROGRAMA!$I$11)</f>
        <v>0</v>
      </c>
      <c r="AN76" s="274">
        <f>PROGRAMA!$I$13*AN75*(((AN75/PROGRAMA!$I$9)*(PROGRAMA!$I$12-PROGRAMA!$I$11)/2)+PROGRAMA!$I$11)</f>
        <v>0</v>
      </c>
      <c r="AO76" s="274">
        <f>PROGRAMA!$I$13*AO75*(((AO75/PROGRAMA!$I$9)*(PROGRAMA!$I$12-PROGRAMA!$I$11)/2)+PROGRAMA!$I$11)</f>
        <v>0</v>
      </c>
      <c r="AP76" s="274">
        <f>PROGRAMA!$I$13*AP75*(((AP75/PROGRAMA!$I$9)*(PROGRAMA!$I$12-PROGRAMA!$I$11)/2)+PROGRAMA!$I$11)</f>
        <v>0</v>
      </c>
      <c r="AQ76" s="274">
        <f>PROGRAMA!$I$13*AQ75*(((AQ75/PROGRAMA!$I$9)*(PROGRAMA!$I$12-PROGRAMA!$I$11)/2)+PROGRAMA!$I$11)</f>
        <v>0</v>
      </c>
      <c r="AR76" s="274">
        <f>PROGRAMA!$I$13*AR75*(((AR75/PROGRAMA!$I$9)*(PROGRAMA!$I$12-PROGRAMA!$I$11)/2)+PROGRAMA!$I$11)</f>
        <v>0</v>
      </c>
      <c r="AS76" s="274">
        <f>PROGRAMA!$I$13*AS75*(((AS75/PROGRAMA!$I$9)*(PROGRAMA!$I$12-PROGRAMA!$I$11)/2)+PROGRAMA!$I$11)</f>
        <v>0</v>
      </c>
      <c r="AT76" s="274">
        <f>PROGRAMA!$I$13*AT75*(((AT75/PROGRAMA!$I$9)*(PROGRAMA!$I$12-PROGRAMA!$I$11)/2)+PROGRAMA!$I$11)</f>
        <v>0</v>
      </c>
      <c r="AU76" s="274">
        <f>PROGRAMA!$I$13*AU75*(((AU75/PROGRAMA!$I$9)*(PROGRAMA!$I$12-PROGRAMA!$I$11)/2)+PROGRAMA!$I$11)</f>
        <v>0</v>
      </c>
      <c r="AV76" s="274">
        <f>PROGRAMA!$I$13*AV75*(((AV75/PROGRAMA!$I$9)*(PROGRAMA!$I$12-PROGRAMA!$I$11)/2)+PROGRAMA!$I$11)</f>
        <v>0</v>
      </c>
      <c r="AW76" s="274">
        <f>PROGRAMA!$I$13*AW75*(((AW75/PROGRAMA!$I$9)*(PROGRAMA!$I$12-PROGRAMA!$I$11)/2)+PROGRAMA!$I$11)</f>
        <v>0</v>
      </c>
      <c r="AX76" s="274">
        <f>PROGRAMA!$I$13*AX75*(((AX75/PROGRAMA!$I$9)*(PROGRAMA!$I$12-PROGRAMA!$I$11)/2)+PROGRAMA!$I$11)</f>
        <v>0</v>
      </c>
      <c r="AY76" s="274">
        <f>PROGRAMA!$I$13*AY75*(((AY75/PROGRAMA!$I$9)*(PROGRAMA!$I$12-PROGRAMA!$I$11)/2)+PROGRAMA!$I$11)</f>
        <v>0</v>
      </c>
      <c r="AZ76" s="274">
        <f>PROGRAMA!$I$13*AZ75*(((AZ75/PROGRAMA!$I$9)*(PROGRAMA!$I$12-PROGRAMA!$I$11)/2)+PROGRAMA!$I$11)</f>
        <v>0</v>
      </c>
      <c r="BA76" s="274">
        <f>PROGRAMA!$I$13*BA75*(((BA75/PROGRAMA!$I$9)*(PROGRAMA!$I$12-PROGRAMA!$I$11)/2)+PROGRAMA!$I$11)</f>
        <v>0</v>
      </c>
      <c r="BB76" s="274">
        <f>PROGRAMA!$I$13*BB75*(((BB75/PROGRAMA!$I$9)*(PROGRAMA!$I$12-PROGRAMA!$I$11)/2)+PROGRAMA!$I$11)</f>
        <v>0</v>
      </c>
      <c r="BC76" s="274">
        <f>PROGRAMA!$I$13*BC75*(((BC75/PROGRAMA!$I$9)*(PROGRAMA!$I$12-PROGRAMA!$I$11)/2)+PROGRAMA!$I$11)</f>
        <v>0</v>
      </c>
      <c r="BD76" s="274">
        <f>PROGRAMA!$I$13*BD75*(((BD75/PROGRAMA!$I$9)*(PROGRAMA!$I$12-PROGRAMA!$I$11)/2)+PROGRAMA!$I$11)</f>
        <v>0</v>
      </c>
      <c r="BE76" s="274">
        <f>PROGRAMA!$I$13*BE75*(((BE75/PROGRAMA!$I$9)*(PROGRAMA!$I$12-PROGRAMA!$I$11)/2)+PROGRAMA!$I$11)</f>
        <v>0</v>
      </c>
      <c r="BF76" s="274">
        <f>PROGRAMA!$I$13*BF75*(((BF75/PROGRAMA!$I$9)*(PROGRAMA!$I$12-PROGRAMA!$I$11)/2)+PROGRAMA!$I$11)</f>
        <v>0</v>
      </c>
      <c r="BG76" s="274">
        <f>PROGRAMA!$I$13*BG75*(((BG75/PROGRAMA!$I$9)*(PROGRAMA!$I$12-PROGRAMA!$I$11)/2)+PROGRAMA!$I$11)</f>
        <v>0</v>
      </c>
      <c r="BH76" s="274">
        <f>PROGRAMA!$I$13*BH75*(((BH75/PROGRAMA!$I$9)*(PROGRAMA!$I$12-PROGRAMA!$I$11)/2)+PROGRAMA!$I$11)</f>
        <v>0</v>
      </c>
      <c r="BI76" s="274">
        <f>PROGRAMA!$I$13*BI75*(((BI75/PROGRAMA!$I$9)*(PROGRAMA!$I$12-PROGRAMA!$I$11)/2)+PROGRAMA!$I$11)</f>
        <v>0</v>
      </c>
      <c r="BJ76" s="274">
        <f>PROGRAMA!$I$13*BJ75*(((BJ75/PROGRAMA!$I$9)*(PROGRAMA!$I$12-PROGRAMA!$I$11)/2)+PROGRAMA!$I$11)</f>
        <v>0</v>
      </c>
      <c r="BK76" s="274">
        <f>PROGRAMA!$I$13*BK75*(((BK75/PROGRAMA!$I$9)*(PROGRAMA!$I$12-PROGRAMA!$I$11)/2)+PROGRAMA!$I$11)</f>
        <v>0</v>
      </c>
      <c r="BL76" s="274">
        <f>PROGRAMA!$I$13*BL75*(((BL75/PROGRAMA!$I$9)*(PROGRAMA!$I$12-PROGRAMA!$I$11)/2)+PROGRAMA!$I$11)</f>
        <v>0</v>
      </c>
      <c r="BM76" s="274">
        <f>PROGRAMA!$I$13*BM75*(((BM75/PROGRAMA!$I$9)*(PROGRAMA!$I$12-PROGRAMA!$I$11)/2)+PROGRAMA!$I$11)</f>
        <v>0</v>
      </c>
      <c r="BN76" s="274">
        <f>PROGRAMA!$I$13*BN75*(((BN75/PROGRAMA!$I$9)*(PROGRAMA!$I$12-PROGRAMA!$I$11)/2)+PROGRAMA!$I$11)</f>
        <v>0</v>
      </c>
      <c r="BO76" s="274">
        <f>PROGRAMA!$I$13*BO75*(((BO75/PROGRAMA!$I$9)*(PROGRAMA!$I$12-PROGRAMA!$I$11)/2)+PROGRAMA!$I$11)</f>
        <v>0</v>
      </c>
      <c r="BP76" s="274">
        <f>PROGRAMA!$I$13*BP75*(((BP75/PROGRAMA!$I$9)*(PROGRAMA!$I$12-PROGRAMA!$I$11)/2)+PROGRAMA!$I$11)</f>
        <v>0</v>
      </c>
      <c r="BQ76" s="274">
        <f>PROGRAMA!$I$13*BQ75*(((BQ75/PROGRAMA!$I$9)*(PROGRAMA!$I$12-PROGRAMA!$I$11)/2)+PROGRAMA!$I$11)</f>
        <v>0</v>
      </c>
      <c r="BR76" s="274">
        <f>PROGRAMA!$I$13*BR75*(((BR75/PROGRAMA!$I$9)*(PROGRAMA!$I$12-PROGRAMA!$I$11)/2)+PROGRAMA!$I$11)</f>
        <v>0</v>
      </c>
      <c r="BS76" s="274">
        <f>PROGRAMA!$I$13*BS75*(((BS75/PROGRAMA!$I$9)*(PROGRAMA!$I$12-PROGRAMA!$I$11)/2)+PROGRAMA!$I$11)</f>
        <v>0</v>
      </c>
      <c r="BT76" s="274">
        <f>PROGRAMA!$I$13*BT75*(((BT75/PROGRAMA!$I$9)*(PROGRAMA!$I$12-PROGRAMA!$I$11)/2)+PROGRAMA!$I$11)</f>
        <v>0</v>
      </c>
      <c r="BU76" s="274">
        <f>PROGRAMA!$I$13*BU75*(((BU75/PROGRAMA!$I$9)*(PROGRAMA!$I$12-PROGRAMA!$I$11)/2)+PROGRAMA!$I$11)</f>
        <v>0</v>
      </c>
      <c r="BV76" s="274">
        <f>PROGRAMA!$I$13*BV75*(((BV75/PROGRAMA!$I$9)*(PROGRAMA!$I$12-PROGRAMA!$I$11)/2)+PROGRAMA!$I$11)</f>
        <v>0</v>
      </c>
      <c r="BW76" s="274">
        <f>PROGRAMA!$I$13*BW75*(((BW75/PROGRAMA!$I$9)*(PROGRAMA!$I$12-PROGRAMA!$I$11)/2)+PROGRAMA!$I$11)</f>
        <v>0</v>
      </c>
      <c r="BX76" s="274">
        <f>PROGRAMA!$I$13*BX75*(((BX75/PROGRAMA!$I$9)*(PROGRAMA!$I$12-PROGRAMA!$I$11)/2)+PROGRAMA!$I$11)</f>
        <v>0</v>
      </c>
      <c r="BY76" s="274">
        <f>PROGRAMA!$I$13*BY75*(((BY75/PROGRAMA!$I$9)*(PROGRAMA!$I$12-PROGRAMA!$I$11)/2)+PROGRAMA!$I$11)</f>
        <v>0</v>
      </c>
      <c r="BZ76" s="274">
        <f>PROGRAMA!$I$13*BZ75*(((BZ75/PROGRAMA!$I$9)*(PROGRAMA!$I$12-PROGRAMA!$I$11)/2)+PROGRAMA!$I$11)</f>
        <v>0</v>
      </c>
      <c r="CA76" s="274">
        <f>PROGRAMA!$I$13*CA75*(((CA75/PROGRAMA!$I$9)*(PROGRAMA!$I$12-PROGRAMA!$I$11)/2)+PROGRAMA!$I$11)</f>
        <v>0</v>
      </c>
      <c r="CB76" s="274">
        <f>PROGRAMA!$I$13*CB75*(((CB75/PROGRAMA!$I$9)*(PROGRAMA!$I$12-PROGRAMA!$I$11)/2)+PROGRAMA!$I$11)</f>
        <v>0</v>
      </c>
      <c r="CC76" s="274">
        <f>PROGRAMA!$I$13*CC75*(((CC75/PROGRAMA!$I$9)*(PROGRAMA!$I$12-PROGRAMA!$I$11)/2)+PROGRAMA!$I$11)</f>
        <v>0</v>
      </c>
      <c r="CD76" s="274">
        <f>PROGRAMA!$I$13*CD75*(((CD75/PROGRAMA!$I$9)*(PROGRAMA!$I$12-PROGRAMA!$I$11)/2)+PROGRAMA!$I$11)</f>
        <v>0</v>
      </c>
      <c r="CE76" s="274">
        <f>PROGRAMA!$I$13*CE75*(((CE75/PROGRAMA!$I$9)*(PROGRAMA!$I$12-PROGRAMA!$I$11)/2)+PROGRAMA!$I$11)</f>
        <v>0</v>
      </c>
      <c r="CF76" s="274">
        <f>PROGRAMA!$I$13*CF75*(((CF75/PROGRAMA!$I$9)*(PROGRAMA!$I$12-PROGRAMA!$I$11)/2)+PROGRAMA!$I$11)</f>
        <v>0</v>
      </c>
    </row>
    <row r="77" spans="2:84" ht="15" customHeight="1" thickBot="1" x14ac:dyDescent="0.35">
      <c r="B77" s="985"/>
      <c r="C77" s="987" t="s">
        <v>209</v>
      </c>
      <c r="D77" s="272" t="s">
        <v>122</v>
      </c>
      <c r="E77" s="290"/>
      <c r="F77" s="290"/>
      <c r="G77" s="290"/>
      <c r="H77" s="290"/>
      <c r="I77" s="290"/>
      <c r="J77" s="290"/>
      <c r="K77" s="290"/>
      <c r="L77" s="290"/>
      <c r="M77" s="290"/>
      <c r="N77" s="290"/>
      <c r="O77" s="290"/>
      <c r="P77" s="290"/>
      <c r="Q77" s="290"/>
      <c r="R77" s="290"/>
      <c r="S77" s="290"/>
      <c r="T77" s="290"/>
      <c r="U77" s="290"/>
      <c r="V77" s="290"/>
      <c r="W77" s="290"/>
      <c r="X77" s="290"/>
      <c r="Y77" s="290"/>
      <c r="Z77" s="290"/>
      <c r="AA77" s="290"/>
      <c r="AB77" s="290"/>
      <c r="AC77" s="290"/>
      <c r="AD77" s="290"/>
      <c r="AE77" s="290"/>
      <c r="AF77" s="290"/>
      <c r="AG77" s="290"/>
      <c r="AH77" s="290"/>
      <c r="AI77" s="290"/>
      <c r="AJ77" s="290"/>
      <c r="AK77" s="290"/>
      <c r="AL77" s="290"/>
      <c r="AM77" s="290"/>
      <c r="AN77" s="290"/>
      <c r="AO77" s="290"/>
      <c r="AP77" s="290"/>
      <c r="AQ77" s="290"/>
      <c r="AR77" s="290"/>
      <c r="AS77" s="290"/>
      <c r="AT77" s="290"/>
      <c r="AU77" s="290"/>
      <c r="AV77" s="290"/>
      <c r="AW77" s="290"/>
      <c r="AX77" s="290"/>
      <c r="AY77" s="290"/>
      <c r="AZ77" s="290"/>
      <c r="BA77" s="290"/>
      <c r="BB77" s="290"/>
      <c r="BC77" s="290"/>
      <c r="BD77" s="290"/>
      <c r="BE77" s="290"/>
      <c r="BF77" s="290"/>
      <c r="BG77" s="290"/>
      <c r="BH77" s="290"/>
      <c r="BI77" s="290"/>
      <c r="BJ77" s="290"/>
      <c r="BK77" s="290"/>
      <c r="BL77" s="290"/>
      <c r="BM77" s="290"/>
      <c r="BN77" s="290"/>
      <c r="BO77" s="290"/>
      <c r="BP77" s="290"/>
      <c r="BQ77" s="290"/>
      <c r="BR77" s="290"/>
      <c r="BS77" s="290"/>
      <c r="BT77" s="290"/>
      <c r="BU77" s="290"/>
      <c r="BV77" s="290"/>
      <c r="BW77" s="290"/>
      <c r="BX77" s="290"/>
      <c r="BY77" s="290"/>
      <c r="BZ77" s="290"/>
      <c r="CA77" s="290"/>
      <c r="CB77" s="290"/>
      <c r="CC77" s="290"/>
      <c r="CD77" s="290"/>
      <c r="CE77" s="290"/>
      <c r="CF77" s="290"/>
    </row>
    <row r="78" spans="2:84" ht="15" customHeight="1" thickBot="1" x14ac:dyDescent="0.35">
      <c r="B78" s="985"/>
      <c r="C78" s="987"/>
      <c r="D78" s="273" t="s">
        <v>174</v>
      </c>
      <c r="E78" s="274">
        <f>PROGRAMA!$I$13*E77*(((E77/PROGRAMA!$I$9)*(PROGRAMA!$I$12-PROGRAMA!$I$11)/2)+PROGRAMA!$I$11)</f>
        <v>0</v>
      </c>
      <c r="F78" s="274">
        <f>PROGRAMA!$I$13*F77*(((F77/PROGRAMA!$I$9)*(PROGRAMA!$I$12-PROGRAMA!$I$11)/2)+PROGRAMA!$I$11)</f>
        <v>0</v>
      </c>
      <c r="G78" s="274">
        <f>PROGRAMA!$I$13*G77*(((G77/PROGRAMA!$I$9)*(PROGRAMA!$I$12-PROGRAMA!$I$11)/2)+PROGRAMA!$I$11)</f>
        <v>0</v>
      </c>
      <c r="H78" s="274">
        <f>PROGRAMA!$I$13*H77*(((H77/PROGRAMA!$I$9)*(PROGRAMA!$I$12-PROGRAMA!$I$11)/2)+PROGRAMA!$I$11)</f>
        <v>0</v>
      </c>
      <c r="I78" s="274">
        <f>PROGRAMA!$I$13*I77*(((I77/PROGRAMA!$I$9)*(PROGRAMA!$I$12-PROGRAMA!$I$11)/2)+PROGRAMA!$I$11)</f>
        <v>0</v>
      </c>
      <c r="J78" s="274">
        <f>PROGRAMA!$I$13*J77*(((J77/PROGRAMA!$I$9)*(PROGRAMA!$I$12-PROGRAMA!$I$11)/2)+PROGRAMA!$I$11)</f>
        <v>0</v>
      </c>
      <c r="K78" s="274">
        <f>PROGRAMA!$I$13*K77*(((K77/PROGRAMA!$I$9)*(PROGRAMA!$I$12-PROGRAMA!$I$11)/2)+PROGRAMA!$I$11)</f>
        <v>0</v>
      </c>
      <c r="L78" s="274">
        <f>PROGRAMA!$I$13*L77*(((L77/PROGRAMA!$I$9)*(PROGRAMA!$I$12-PROGRAMA!$I$11)/2)+PROGRAMA!$I$11)</f>
        <v>0</v>
      </c>
      <c r="M78" s="274">
        <f>PROGRAMA!$I$13*M77*(((M77/PROGRAMA!$I$9)*(PROGRAMA!$I$12-PROGRAMA!$I$11)/2)+PROGRAMA!$I$11)</f>
        <v>0</v>
      </c>
      <c r="N78" s="274">
        <f>PROGRAMA!$I$13*N77*(((N77/PROGRAMA!$I$9)*(PROGRAMA!$I$12-PROGRAMA!$I$11)/2)+PROGRAMA!$I$11)</f>
        <v>0</v>
      </c>
      <c r="O78" s="274">
        <f>PROGRAMA!$I$13*O77*(((O77/PROGRAMA!$I$9)*(PROGRAMA!$I$12-PROGRAMA!$I$11)/2)+PROGRAMA!$I$11)</f>
        <v>0</v>
      </c>
      <c r="P78" s="274">
        <f>PROGRAMA!$I$13*P77*(((P77/PROGRAMA!$I$9)*(PROGRAMA!$I$12-PROGRAMA!$I$11)/2)+PROGRAMA!$I$11)</f>
        <v>0</v>
      </c>
      <c r="Q78" s="274">
        <f>PROGRAMA!$I$13*Q77*(((Q77/PROGRAMA!$I$9)*(PROGRAMA!$I$12-PROGRAMA!$I$11)/2)+PROGRAMA!$I$11)</f>
        <v>0</v>
      </c>
      <c r="R78" s="274">
        <f>PROGRAMA!$I$13*R77*(((R77/PROGRAMA!$I$9)*(PROGRAMA!$I$12-PROGRAMA!$I$11)/2)+PROGRAMA!$I$11)</f>
        <v>0</v>
      </c>
      <c r="S78" s="274">
        <f>PROGRAMA!$I$13*S77*(((S77/PROGRAMA!$I$9)*(PROGRAMA!$I$12-PROGRAMA!$I$11)/2)+PROGRAMA!$I$11)</f>
        <v>0</v>
      </c>
      <c r="T78" s="274">
        <f>PROGRAMA!$I$13*T77*(((T77/PROGRAMA!$I$9)*(PROGRAMA!$I$12-PROGRAMA!$I$11)/2)+PROGRAMA!$I$11)</f>
        <v>0</v>
      </c>
      <c r="U78" s="274">
        <f>PROGRAMA!$I$13*U77*(((U77/PROGRAMA!$I$9)*(PROGRAMA!$I$12-PROGRAMA!$I$11)/2)+PROGRAMA!$I$11)</f>
        <v>0</v>
      </c>
      <c r="V78" s="274">
        <f>PROGRAMA!$I$13*V77*(((V77/PROGRAMA!$I$9)*(PROGRAMA!$I$12-PROGRAMA!$I$11)/2)+PROGRAMA!$I$11)</f>
        <v>0</v>
      </c>
      <c r="W78" s="274">
        <f>PROGRAMA!$I$13*W77*(((W77/PROGRAMA!$I$9)*(PROGRAMA!$I$12-PROGRAMA!$I$11)/2)+PROGRAMA!$I$11)</f>
        <v>0</v>
      </c>
      <c r="X78" s="274">
        <f>PROGRAMA!$I$13*X77*(((X77/PROGRAMA!$I$9)*(PROGRAMA!$I$12-PROGRAMA!$I$11)/2)+PROGRAMA!$I$11)</f>
        <v>0</v>
      </c>
      <c r="Y78" s="274">
        <f>PROGRAMA!$I$13*Y77*(((Y77/PROGRAMA!$I$9)*(PROGRAMA!$I$12-PROGRAMA!$I$11)/2)+PROGRAMA!$I$11)</f>
        <v>0</v>
      </c>
      <c r="Z78" s="274">
        <f>PROGRAMA!$I$13*Z77*(((Z77/PROGRAMA!$I$9)*(PROGRAMA!$I$12-PROGRAMA!$I$11)/2)+PROGRAMA!$I$11)</f>
        <v>0</v>
      </c>
      <c r="AA78" s="274">
        <f>PROGRAMA!$I$13*AA77*(((AA77/PROGRAMA!$I$9)*(PROGRAMA!$I$12-PROGRAMA!$I$11)/2)+PROGRAMA!$I$11)</f>
        <v>0</v>
      </c>
      <c r="AB78" s="274">
        <f>PROGRAMA!$I$13*AB77*(((AB77/PROGRAMA!$I$9)*(PROGRAMA!$I$12-PROGRAMA!$I$11)/2)+PROGRAMA!$I$11)</f>
        <v>0</v>
      </c>
      <c r="AC78" s="274">
        <f>PROGRAMA!$I$13*AC77*(((AC77/PROGRAMA!$I$9)*(PROGRAMA!$I$12-PROGRAMA!$I$11)/2)+PROGRAMA!$I$11)</f>
        <v>0</v>
      </c>
      <c r="AD78" s="274">
        <f>PROGRAMA!$I$13*AD77*(((AD77/PROGRAMA!$I$9)*(PROGRAMA!$I$12-PROGRAMA!$I$11)/2)+PROGRAMA!$I$11)</f>
        <v>0</v>
      </c>
      <c r="AE78" s="274">
        <f>PROGRAMA!$I$13*AE77*(((AE77/PROGRAMA!$I$9)*(PROGRAMA!$I$12-PROGRAMA!$I$11)/2)+PROGRAMA!$I$11)</f>
        <v>0</v>
      </c>
      <c r="AF78" s="274">
        <f>PROGRAMA!$I$13*AF77*(((AF77/PROGRAMA!$I$9)*(PROGRAMA!$I$12-PROGRAMA!$I$11)/2)+PROGRAMA!$I$11)</f>
        <v>0</v>
      </c>
      <c r="AG78" s="274">
        <f>PROGRAMA!$I$13*AG77*(((AG77/PROGRAMA!$I$9)*(PROGRAMA!$I$12-PROGRAMA!$I$11)/2)+PROGRAMA!$I$11)</f>
        <v>0</v>
      </c>
      <c r="AH78" s="274">
        <f>PROGRAMA!$I$13*AH77*(((AH77/PROGRAMA!$I$9)*(PROGRAMA!$I$12-PROGRAMA!$I$11)/2)+PROGRAMA!$I$11)</f>
        <v>0</v>
      </c>
      <c r="AI78" s="274">
        <f>PROGRAMA!$I$13*AI77*(((AI77/PROGRAMA!$I$9)*(PROGRAMA!$I$12-PROGRAMA!$I$11)/2)+PROGRAMA!$I$11)</f>
        <v>0</v>
      </c>
      <c r="AJ78" s="274">
        <f>PROGRAMA!$I$13*AJ77*(((AJ77/PROGRAMA!$I$9)*(PROGRAMA!$I$12-PROGRAMA!$I$11)/2)+PROGRAMA!$I$11)</f>
        <v>0</v>
      </c>
      <c r="AK78" s="274">
        <f>PROGRAMA!$I$13*AK77*(((AK77/PROGRAMA!$I$9)*(PROGRAMA!$I$12-PROGRAMA!$I$11)/2)+PROGRAMA!$I$11)</f>
        <v>0</v>
      </c>
      <c r="AL78" s="274">
        <f>PROGRAMA!$I$13*AL77*(((AL77/PROGRAMA!$I$9)*(PROGRAMA!$I$12-PROGRAMA!$I$11)/2)+PROGRAMA!$I$11)</f>
        <v>0</v>
      </c>
      <c r="AM78" s="274">
        <f>PROGRAMA!$I$13*AM77*(((AM77/PROGRAMA!$I$9)*(PROGRAMA!$I$12-PROGRAMA!$I$11)/2)+PROGRAMA!$I$11)</f>
        <v>0</v>
      </c>
      <c r="AN78" s="274">
        <f>PROGRAMA!$I$13*AN77*(((AN77/PROGRAMA!$I$9)*(PROGRAMA!$I$12-PROGRAMA!$I$11)/2)+PROGRAMA!$I$11)</f>
        <v>0</v>
      </c>
      <c r="AO78" s="274">
        <f>PROGRAMA!$I$13*AO77*(((AO77/PROGRAMA!$I$9)*(PROGRAMA!$I$12-PROGRAMA!$I$11)/2)+PROGRAMA!$I$11)</f>
        <v>0</v>
      </c>
      <c r="AP78" s="274">
        <f>PROGRAMA!$I$13*AP77*(((AP77/PROGRAMA!$I$9)*(PROGRAMA!$I$12-PROGRAMA!$I$11)/2)+PROGRAMA!$I$11)</f>
        <v>0</v>
      </c>
      <c r="AQ78" s="274">
        <f>PROGRAMA!$I$13*AQ77*(((AQ77/PROGRAMA!$I$9)*(PROGRAMA!$I$12-PROGRAMA!$I$11)/2)+PROGRAMA!$I$11)</f>
        <v>0</v>
      </c>
      <c r="AR78" s="274">
        <f>PROGRAMA!$I$13*AR77*(((AR77/PROGRAMA!$I$9)*(PROGRAMA!$I$12-PROGRAMA!$I$11)/2)+PROGRAMA!$I$11)</f>
        <v>0</v>
      </c>
      <c r="AS78" s="274">
        <f>PROGRAMA!$I$13*AS77*(((AS77/PROGRAMA!$I$9)*(PROGRAMA!$I$12-PROGRAMA!$I$11)/2)+PROGRAMA!$I$11)</f>
        <v>0</v>
      </c>
      <c r="AT78" s="274">
        <f>PROGRAMA!$I$13*AT77*(((AT77/PROGRAMA!$I$9)*(PROGRAMA!$I$12-PROGRAMA!$I$11)/2)+PROGRAMA!$I$11)</f>
        <v>0</v>
      </c>
      <c r="AU78" s="274">
        <f>PROGRAMA!$I$13*AU77*(((AU77/PROGRAMA!$I$9)*(PROGRAMA!$I$12-PROGRAMA!$I$11)/2)+PROGRAMA!$I$11)</f>
        <v>0</v>
      </c>
      <c r="AV78" s="274">
        <f>PROGRAMA!$I$13*AV77*(((AV77/PROGRAMA!$I$9)*(PROGRAMA!$I$12-PROGRAMA!$I$11)/2)+PROGRAMA!$I$11)</f>
        <v>0</v>
      </c>
      <c r="AW78" s="274">
        <f>PROGRAMA!$I$13*AW77*(((AW77/PROGRAMA!$I$9)*(PROGRAMA!$I$12-PROGRAMA!$I$11)/2)+PROGRAMA!$I$11)</f>
        <v>0</v>
      </c>
      <c r="AX78" s="274">
        <f>PROGRAMA!$I$13*AX77*(((AX77/PROGRAMA!$I$9)*(PROGRAMA!$I$12-PROGRAMA!$I$11)/2)+PROGRAMA!$I$11)</f>
        <v>0</v>
      </c>
      <c r="AY78" s="274">
        <f>PROGRAMA!$I$13*AY77*(((AY77/PROGRAMA!$I$9)*(PROGRAMA!$I$12-PROGRAMA!$I$11)/2)+PROGRAMA!$I$11)</f>
        <v>0</v>
      </c>
      <c r="AZ78" s="274">
        <f>PROGRAMA!$I$13*AZ77*(((AZ77/PROGRAMA!$I$9)*(PROGRAMA!$I$12-PROGRAMA!$I$11)/2)+PROGRAMA!$I$11)</f>
        <v>0</v>
      </c>
      <c r="BA78" s="274">
        <f>PROGRAMA!$I$13*BA77*(((BA77/PROGRAMA!$I$9)*(PROGRAMA!$I$12-PROGRAMA!$I$11)/2)+PROGRAMA!$I$11)</f>
        <v>0</v>
      </c>
      <c r="BB78" s="274">
        <f>PROGRAMA!$I$13*BB77*(((BB77/PROGRAMA!$I$9)*(PROGRAMA!$I$12-PROGRAMA!$I$11)/2)+PROGRAMA!$I$11)</f>
        <v>0</v>
      </c>
      <c r="BC78" s="274">
        <f>PROGRAMA!$I$13*BC77*(((BC77/PROGRAMA!$I$9)*(PROGRAMA!$I$12-PROGRAMA!$I$11)/2)+PROGRAMA!$I$11)</f>
        <v>0</v>
      </c>
      <c r="BD78" s="274">
        <f>PROGRAMA!$I$13*BD77*(((BD77/PROGRAMA!$I$9)*(PROGRAMA!$I$12-PROGRAMA!$I$11)/2)+PROGRAMA!$I$11)</f>
        <v>0</v>
      </c>
      <c r="BE78" s="274">
        <f>PROGRAMA!$I$13*BE77*(((BE77/PROGRAMA!$I$9)*(PROGRAMA!$I$12-PROGRAMA!$I$11)/2)+PROGRAMA!$I$11)</f>
        <v>0</v>
      </c>
      <c r="BF78" s="274">
        <f>PROGRAMA!$I$13*BF77*(((BF77/PROGRAMA!$I$9)*(PROGRAMA!$I$12-PROGRAMA!$I$11)/2)+PROGRAMA!$I$11)</f>
        <v>0</v>
      </c>
      <c r="BG78" s="274">
        <f>PROGRAMA!$I$13*BG77*(((BG77/PROGRAMA!$I$9)*(PROGRAMA!$I$12-PROGRAMA!$I$11)/2)+PROGRAMA!$I$11)</f>
        <v>0</v>
      </c>
      <c r="BH78" s="274">
        <f>PROGRAMA!$I$13*BH77*(((BH77/PROGRAMA!$I$9)*(PROGRAMA!$I$12-PROGRAMA!$I$11)/2)+PROGRAMA!$I$11)</f>
        <v>0</v>
      </c>
      <c r="BI78" s="274">
        <f>PROGRAMA!$I$13*BI77*(((BI77/PROGRAMA!$I$9)*(PROGRAMA!$I$12-PROGRAMA!$I$11)/2)+PROGRAMA!$I$11)</f>
        <v>0</v>
      </c>
      <c r="BJ78" s="274">
        <f>PROGRAMA!$I$13*BJ77*(((BJ77/PROGRAMA!$I$9)*(PROGRAMA!$I$12-PROGRAMA!$I$11)/2)+PROGRAMA!$I$11)</f>
        <v>0</v>
      </c>
      <c r="BK78" s="274">
        <f>PROGRAMA!$I$13*BK77*(((BK77/PROGRAMA!$I$9)*(PROGRAMA!$I$12-PROGRAMA!$I$11)/2)+PROGRAMA!$I$11)</f>
        <v>0</v>
      </c>
      <c r="BL78" s="274">
        <f>PROGRAMA!$I$13*BL77*(((BL77/PROGRAMA!$I$9)*(PROGRAMA!$I$12-PROGRAMA!$I$11)/2)+PROGRAMA!$I$11)</f>
        <v>0</v>
      </c>
      <c r="BM78" s="274">
        <f>PROGRAMA!$I$13*BM77*(((BM77/PROGRAMA!$I$9)*(PROGRAMA!$I$12-PROGRAMA!$I$11)/2)+PROGRAMA!$I$11)</f>
        <v>0</v>
      </c>
      <c r="BN78" s="274">
        <f>PROGRAMA!$I$13*BN77*(((BN77/PROGRAMA!$I$9)*(PROGRAMA!$I$12-PROGRAMA!$I$11)/2)+PROGRAMA!$I$11)</f>
        <v>0</v>
      </c>
      <c r="BO78" s="274">
        <f>PROGRAMA!$I$13*BO77*(((BO77/PROGRAMA!$I$9)*(PROGRAMA!$I$12-PROGRAMA!$I$11)/2)+PROGRAMA!$I$11)</f>
        <v>0</v>
      </c>
      <c r="BP78" s="274">
        <f>PROGRAMA!$I$13*BP77*(((BP77/PROGRAMA!$I$9)*(PROGRAMA!$I$12-PROGRAMA!$I$11)/2)+PROGRAMA!$I$11)</f>
        <v>0</v>
      </c>
      <c r="BQ78" s="274">
        <f>PROGRAMA!$I$13*BQ77*(((BQ77/PROGRAMA!$I$9)*(PROGRAMA!$I$12-PROGRAMA!$I$11)/2)+PROGRAMA!$I$11)</f>
        <v>0</v>
      </c>
      <c r="BR78" s="274">
        <f>PROGRAMA!$I$13*BR77*(((BR77/PROGRAMA!$I$9)*(PROGRAMA!$I$12-PROGRAMA!$I$11)/2)+PROGRAMA!$I$11)</f>
        <v>0</v>
      </c>
      <c r="BS78" s="274">
        <f>PROGRAMA!$I$13*BS77*(((BS77/PROGRAMA!$I$9)*(PROGRAMA!$I$12-PROGRAMA!$I$11)/2)+PROGRAMA!$I$11)</f>
        <v>0</v>
      </c>
      <c r="BT78" s="274">
        <f>PROGRAMA!$I$13*BT77*(((BT77/PROGRAMA!$I$9)*(PROGRAMA!$I$12-PROGRAMA!$I$11)/2)+PROGRAMA!$I$11)</f>
        <v>0</v>
      </c>
      <c r="BU78" s="274">
        <f>PROGRAMA!$I$13*BU77*(((BU77/PROGRAMA!$I$9)*(PROGRAMA!$I$12-PROGRAMA!$I$11)/2)+PROGRAMA!$I$11)</f>
        <v>0</v>
      </c>
      <c r="BV78" s="274">
        <f>PROGRAMA!$I$13*BV77*(((BV77/PROGRAMA!$I$9)*(PROGRAMA!$I$12-PROGRAMA!$I$11)/2)+PROGRAMA!$I$11)</f>
        <v>0</v>
      </c>
      <c r="BW78" s="274">
        <f>PROGRAMA!$I$13*BW77*(((BW77/PROGRAMA!$I$9)*(PROGRAMA!$I$12-PROGRAMA!$I$11)/2)+PROGRAMA!$I$11)</f>
        <v>0</v>
      </c>
      <c r="BX78" s="274">
        <f>PROGRAMA!$I$13*BX77*(((BX77/PROGRAMA!$I$9)*(PROGRAMA!$I$12-PROGRAMA!$I$11)/2)+PROGRAMA!$I$11)</f>
        <v>0</v>
      </c>
      <c r="BY78" s="274">
        <f>PROGRAMA!$I$13*BY77*(((BY77/PROGRAMA!$I$9)*(PROGRAMA!$I$12-PROGRAMA!$I$11)/2)+PROGRAMA!$I$11)</f>
        <v>0</v>
      </c>
      <c r="BZ78" s="274">
        <f>PROGRAMA!$I$13*BZ77*(((BZ77/PROGRAMA!$I$9)*(PROGRAMA!$I$12-PROGRAMA!$I$11)/2)+PROGRAMA!$I$11)</f>
        <v>0</v>
      </c>
      <c r="CA78" s="274">
        <f>PROGRAMA!$I$13*CA77*(((CA77/PROGRAMA!$I$9)*(PROGRAMA!$I$12-PROGRAMA!$I$11)/2)+PROGRAMA!$I$11)</f>
        <v>0</v>
      </c>
      <c r="CB78" s="274">
        <f>PROGRAMA!$I$13*CB77*(((CB77/PROGRAMA!$I$9)*(PROGRAMA!$I$12-PROGRAMA!$I$11)/2)+PROGRAMA!$I$11)</f>
        <v>0</v>
      </c>
      <c r="CC78" s="274">
        <f>PROGRAMA!$I$13*CC77*(((CC77/PROGRAMA!$I$9)*(PROGRAMA!$I$12-PROGRAMA!$I$11)/2)+PROGRAMA!$I$11)</f>
        <v>0</v>
      </c>
      <c r="CD78" s="274">
        <f>PROGRAMA!$I$13*CD77*(((CD77/PROGRAMA!$I$9)*(PROGRAMA!$I$12-PROGRAMA!$I$11)/2)+PROGRAMA!$I$11)</f>
        <v>0</v>
      </c>
      <c r="CE78" s="274">
        <f>PROGRAMA!$I$13*CE77*(((CE77/PROGRAMA!$I$9)*(PROGRAMA!$I$12-PROGRAMA!$I$11)/2)+PROGRAMA!$I$11)</f>
        <v>0</v>
      </c>
      <c r="CF78" s="274">
        <f>PROGRAMA!$I$13*CF77*(((CF77/PROGRAMA!$I$9)*(PROGRAMA!$I$12-PROGRAMA!$I$11)/2)+PROGRAMA!$I$11)</f>
        <v>0</v>
      </c>
    </row>
    <row r="79" spans="2:84" ht="15" customHeight="1" thickBot="1" x14ac:dyDescent="0.35">
      <c r="B79" s="985"/>
      <c r="C79" s="986" t="s">
        <v>210</v>
      </c>
      <c r="D79" s="275" t="s">
        <v>122</v>
      </c>
      <c r="E79" s="290"/>
      <c r="F79" s="290"/>
      <c r="G79" s="290"/>
      <c r="H79" s="290"/>
      <c r="I79" s="290"/>
      <c r="J79" s="290"/>
      <c r="K79" s="290"/>
      <c r="L79" s="290"/>
      <c r="M79" s="290"/>
      <c r="N79" s="290"/>
      <c r="O79" s="290"/>
      <c r="P79" s="290"/>
      <c r="Q79" s="290"/>
      <c r="R79" s="290"/>
      <c r="S79" s="290"/>
      <c r="T79" s="290"/>
      <c r="U79" s="290"/>
      <c r="V79" s="290"/>
      <c r="W79" s="290"/>
      <c r="X79" s="290"/>
      <c r="Y79" s="290"/>
      <c r="Z79" s="290"/>
      <c r="AA79" s="290"/>
      <c r="AB79" s="290"/>
      <c r="AC79" s="290"/>
      <c r="AD79" s="290"/>
      <c r="AE79" s="290"/>
      <c r="AF79" s="290"/>
      <c r="AG79" s="290"/>
      <c r="AH79" s="290"/>
      <c r="AI79" s="290"/>
      <c r="AJ79" s="290"/>
      <c r="AK79" s="290"/>
      <c r="AL79" s="290"/>
      <c r="AM79" s="290"/>
      <c r="AN79" s="290"/>
      <c r="AO79" s="290"/>
      <c r="AP79" s="290"/>
      <c r="AQ79" s="290"/>
      <c r="AR79" s="290"/>
      <c r="AS79" s="290"/>
      <c r="AT79" s="290"/>
      <c r="AU79" s="290"/>
      <c r="AV79" s="290"/>
      <c r="AW79" s="290"/>
      <c r="AX79" s="290"/>
      <c r="AY79" s="290"/>
      <c r="AZ79" s="290"/>
      <c r="BA79" s="290"/>
      <c r="BB79" s="290"/>
      <c r="BC79" s="290"/>
      <c r="BD79" s="290"/>
      <c r="BE79" s="290"/>
      <c r="BF79" s="290"/>
      <c r="BG79" s="290"/>
      <c r="BH79" s="290"/>
      <c r="BI79" s="290"/>
      <c r="BJ79" s="290"/>
      <c r="BK79" s="290"/>
      <c r="BL79" s="290"/>
      <c r="BM79" s="290"/>
      <c r="BN79" s="290"/>
      <c r="BO79" s="290"/>
      <c r="BP79" s="290"/>
      <c r="BQ79" s="290"/>
      <c r="BR79" s="290"/>
      <c r="BS79" s="290"/>
      <c r="BT79" s="290"/>
      <c r="BU79" s="290"/>
      <c r="BV79" s="290"/>
      <c r="BW79" s="290"/>
      <c r="BX79" s="290"/>
      <c r="BY79" s="290"/>
      <c r="BZ79" s="290"/>
      <c r="CA79" s="290"/>
      <c r="CB79" s="290"/>
      <c r="CC79" s="290"/>
      <c r="CD79" s="290"/>
      <c r="CE79" s="290"/>
      <c r="CF79" s="290"/>
    </row>
    <row r="80" spans="2:84" ht="15" customHeight="1" thickBot="1" x14ac:dyDescent="0.35">
      <c r="B80" s="985"/>
      <c r="C80" s="986"/>
      <c r="D80" s="276" t="s">
        <v>164</v>
      </c>
      <c r="E80" s="274">
        <f>PROGRAMA!$I$13*E79*(((E79/PROGRAMA!$I$9)*(PROGRAMA!$I$12-PROGRAMA!$I$11)/2)+PROGRAMA!$I$11)</f>
        <v>0</v>
      </c>
      <c r="F80" s="274">
        <f>PROGRAMA!$I$13*F79*(((F79/PROGRAMA!$I$9)*(PROGRAMA!$I$12-PROGRAMA!$I$11)/2)+PROGRAMA!$I$11)</f>
        <v>0</v>
      </c>
      <c r="G80" s="274">
        <f>PROGRAMA!$I$13*G79*(((G79/PROGRAMA!$I$9)*(PROGRAMA!$I$12-PROGRAMA!$I$11)/2)+PROGRAMA!$I$11)</f>
        <v>0</v>
      </c>
      <c r="H80" s="274">
        <f>PROGRAMA!$I$13*H79*(((H79/PROGRAMA!$I$9)*(PROGRAMA!$I$12-PROGRAMA!$I$11)/2)+PROGRAMA!$I$11)</f>
        <v>0</v>
      </c>
      <c r="I80" s="274">
        <f>PROGRAMA!$I$13*I79*(((I79/PROGRAMA!$I$9)*(PROGRAMA!$I$12-PROGRAMA!$I$11)/2)+PROGRAMA!$I$11)</f>
        <v>0</v>
      </c>
      <c r="J80" s="274">
        <f>PROGRAMA!$I$13*J79*(((J79/PROGRAMA!$I$9)*(PROGRAMA!$I$12-PROGRAMA!$I$11)/2)+PROGRAMA!$I$11)</f>
        <v>0</v>
      </c>
      <c r="K80" s="274">
        <f>PROGRAMA!$I$13*K79*(((K79/PROGRAMA!$I$9)*(PROGRAMA!$I$12-PROGRAMA!$I$11)/2)+PROGRAMA!$I$11)</f>
        <v>0</v>
      </c>
      <c r="L80" s="274">
        <f>PROGRAMA!$I$13*L79*(((L79/PROGRAMA!$I$9)*(PROGRAMA!$I$12-PROGRAMA!$I$11)/2)+PROGRAMA!$I$11)</f>
        <v>0</v>
      </c>
      <c r="M80" s="274">
        <f>PROGRAMA!$I$13*M79*(((M79/PROGRAMA!$I$9)*(PROGRAMA!$I$12-PROGRAMA!$I$11)/2)+PROGRAMA!$I$11)</f>
        <v>0</v>
      </c>
      <c r="N80" s="274">
        <f>PROGRAMA!$I$13*N79*(((N79/PROGRAMA!$I$9)*(PROGRAMA!$I$12-PROGRAMA!$I$11)/2)+PROGRAMA!$I$11)</f>
        <v>0</v>
      </c>
      <c r="O80" s="274">
        <f>PROGRAMA!$I$13*O79*(((O79/PROGRAMA!$I$9)*(PROGRAMA!$I$12-PROGRAMA!$I$11)/2)+PROGRAMA!$I$11)</f>
        <v>0</v>
      </c>
      <c r="P80" s="274">
        <f>PROGRAMA!$I$13*P79*(((P79/PROGRAMA!$I$9)*(PROGRAMA!$I$12-PROGRAMA!$I$11)/2)+PROGRAMA!$I$11)</f>
        <v>0</v>
      </c>
      <c r="Q80" s="274">
        <f>PROGRAMA!$I$13*Q79*(((Q79/PROGRAMA!$I$9)*(PROGRAMA!$I$12-PROGRAMA!$I$11)/2)+PROGRAMA!$I$11)</f>
        <v>0</v>
      </c>
      <c r="R80" s="274">
        <f>PROGRAMA!$I$13*R79*(((R79/PROGRAMA!$I$9)*(PROGRAMA!$I$12-PROGRAMA!$I$11)/2)+PROGRAMA!$I$11)</f>
        <v>0</v>
      </c>
      <c r="S80" s="274">
        <f>PROGRAMA!$I$13*S79*(((S79/PROGRAMA!$I$9)*(PROGRAMA!$I$12-PROGRAMA!$I$11)/2)+PROGRAMA!$I$11)</f>
        <v>0</v>
      </c>
      <c r="T80" s="274">
        <f>PROGRAMA!$I$13*T79*(((T79/PROGRAMA!$I$9)*(PROGRAMA!$I$12-PROGRAMA!$I$11)/2)+PROGRAMA!$I$11)</f>
        <v>0</v>
      </c>
      <c r="U80" s="274">
        <f>PROGRAMA!$I$13*U79*(((U79/PROGRAMA!$I$9)*(PROGRAMA!$I$12-PROGRAMA!$I$11)/2)+PROGRAMA!$I$11)</f>
        <v>0</v>
      </c>
      <c r="V80" s="274">
        <f>PROGRAMA!$I$13*V79*(((V79/PROGRAMA!$I$9)*(PROGRAMA!$I$12-PROGRAMA!$I$11)/2)+PROGRAMA!$I$11)</f>
        <v>0</v>
      </c>
      <c r="W80" s="274">
        <f>PROGRAMA!$I$13*W79*(((W79/PROGRAMA!$I$9)*(PROGRAMA!$I$12-PROGRAMA!$I$11)/2)+PROGRAMA!$I$11)</f>
        <v>0</v>
      </c>
      <c r="X80" s="274">
        <f>PROGRAMA!$I$13*X79*(((X79/PROGRAMA!$I$9)*(PROGRAMA!$I$12-PROGRAMA!$I$11)/2)+PROGRAMA!$I$11)</f>
        <v>0</v>
      </c>
      <c r="Y80" s="274">
        <f>PROGRAMA!$I$13*Y79*(((Y79/PROGRAMA!$I$9)*(PROGRAMA!$I$12-PROGRAMA!$I$11)/2)+PROGRAMA!$I$11)</f>
        <v>0</v>
      </c>
      <c r="Z80" s="274">
        <f>PROGRAMA!$I$13*Z79*(((Z79/PROGRAMA!$I$9)*(PROGRAMA!$I$12-PROGRAMA!$I$11)/2)+PROGRAMA!$I$11)</f>
        <v>0</v>
      </c>
      <c r="AA80" s="274">
        <f>PROGRAMA!$I$13*AA79*(((AA79/PROGRAMA!$I$9)*(PROGRAMA!$I$12-PROGRAMA!$I$11)/2)+PROGRAMA!$I$11)</f>
        <v>0</v>
      </c>
      <c r="AB80" s="274">
        <f>PROGRAMA!$I$13*AB79*(((AB79/PROGRAMA!$I$9)*(PROGRAMA!$I$12-PROGRAMA!$I$11)/2)+PROGRAMA!$I$11)</f>
        <v>0</v>
      </c>
      <c r="AC80" s="274">
        <f>PROGRAMA!$I$13*AC79*(((AC79/PROGRAMA!$I$9)*(PROGRAMA!$I$12-PROGRAMA!$I$11)/2)+PROGRAMA!$I$11)</f>
        <v>0</v>
      </c>
      <c r="AD80" s="274">
        <f>PROGRAMA!$I$13*AD79*(((AD79/PROGRAMA!$I$9)*(PROGRAMA!$I$12-PROGRAMA!$I$11)/2)+PROGRAMA!$I$11)</f>
        <v>0</v>
      </c>
      <c r="AE80" s="274">
        <f>PROGRAMA!$I$13*AE79*(((AE79/PROGRAMA!$I$9)*(PROGRAMA!$I$12-PROGRAMA!$I$11)/2)+PROGRAMA!$I$11)</f>
        <v>0</v>
      </c>
      <c r="AF80" s="274">
        <f>PROGRAMA!$I$13*AF79*(((AF79/PROGRAMA!$I$9)*(PROGRAMA!$I$12-PROGRAMA!$I$11)/2)+PROGRAMA!$I$11)</f>
        <v>0</v>
      </c>
      <c r="AG80" s="274">
        <f>PROGRAMA!$I$13*AG79*(((AG79/PROGRAMA!$I$9)*(PROGRAMA!$I$12-PROGRAMA!$I$11)/2)+PROGRAMA!$I$11)</f>
        <v>0</v>
      </c>
      <c r="AH80" s="274">
        <f>PROGRAMA!$I$13*AH79*(((AH79/PROGRAMA!$I$9)*(PROGRAMA!$I$12-PROGRAMA!$I$11)/2)+PROGRAMA!$I$11)</f>
        <v>0</v>
      </c>
      <c r="AI80" s="274">
        <f>PROGRAMA!$I$13*AI79*(((AI79/PROGRAMA!$I$9)*(PROGRAMA!$I$12-PROGRAMA!$I$11)/2)+PROGRAMA!$I$11)</f>
        <v>0</v>
      </c>
      <c r="AJ80" s="274">
        <f>PROGRAMA!$I$13*AJ79*(((AJ79/PROGRAMA!$I$9)*(PROGRAMA!$I$12-PROGRAMA!$I$11)/2)+PROGRAMA!$I$11)</f>
        <v>0</v>
      </c>
      <c r="AK80" s="274">
        <f>PROGRAMA!$I$13*AK79*(((AK79/PROGRAMA!$I$9)*(PROGRAMA!$I$12-PROGRAMA!$I$11)/2)+PROGRAMA!$I$11)</f>
        <v>0</v>
      </c>
      <c r="AL80" s="274">
        <f>PROGRAMA!$I$13*AL79*(((AL79/PROGRAMA!$I$9)*(PROGRAMA!$I$12-PROGRAMA!$I$11)/2)+PROGRAMA!$I$11)</f>
        <v>0</v>
      </c>
      <c r="AM80" s="274">
        <f>PROGRAMA!$I$13*AM79*(((AM79/PROGRAMA!$I$9)*(PROGRAMA!$I$12-PROGRAMA!$I$11)/2)+PROGRAMA!$I$11)</f>
        <v>0</v>
      </c>
      <c r="AN80" s="274">
        <f>PROGRAMA!$I$13*AN79*(((AN79/PROGRAMA!$I$9)*(PROGRAMA!$I$12-PROGRAMA!$I$11)/2)+PROGRAMA!$I$11)</f>
        <v>0</v>
      </c>
      <c r="AO80" s="274">
        <f>PROGRAMA!$I$13*AO79*(((AO79/PROGRAMA!$I$9)*(PROGRAMA!$I$12-PROGRAMA!$I$11)/2)+PROGRAMA!$I$11)</f>
        <v>0</v>
      </c>
      <c r="AP80" s="274">
        <f>PROGRAMA!$I$13*AP79*(((AP79/PROGRAMA!$I$9)*(PROGRAMA!$I$12-PROGRAMA!$I$11)/2)+PROGRAMA!$I$11)</f>
        <v>0</v>
      </c>
      <c r="AQ80" s="274">
        <f>PROGRAMA!$I$13*AQ79*(((AQ79/PROGRAMA!$I$9)*(PROGRAMA!$I$12-PROGRAMA!$I$11)/2)+PROGRAMA!$I$11)</f>
        <v>0</v>
      </c>
      <c r="AR80" s="274">
        <f>PROGRAMA!$I$13*AR79*(((AR79/PROGRAMA!$I$9)*(PROGRAMA!$I$12-PROGRAMA!$I$11)/2)+PROGRAMA!$I$11)</f>
        <v>0</v>
      </c>
      <c r="AS80" s="274">
        <f>PROGRAMA!$I$13*AS79*(((AS79/PROGRAMA!$I$9)*(PROGRAMA!$I$12-PROGRAMA!$I$11)/2)+PROGRAMA!$I$11)</f>
        <v>0</v>
      </c>
      <c r="AT80" s="274">
        <f>PROGRAMA!$I$13*AT79*(((AT79/PROGRAMA!$I$9)*(PROGRAMA!$I$12-PROGRAMA!$I$11)/2)+PROGRAMA!$I$11)</f>
        <v>0</v>
      </c>
      <c r="AU80" s="274">
        <f>PROGRAMA!$I$13*AU79*(((AU79/PROGRAMA!$I$9)*(PROGRAMA!$I$12-PROGRAMA!$I$11)/2)+PROGRAMA!$I$11)</f>
        <v>0</v>
      </c>
      <c r="AV80" s="274">
        <f>PROGRAMA!$I$13*AV79*(((AV79/PROGRAMA!$I$9)*(PROGRAMA!$I$12-PROGRAMA!$I$11)/2)+PROGRAMA!$I$11)</f>
        <v>0</v>
      </c>
      <c r="AW80" s="274">
        <f>PROGRAMA!$I$13*AW79*(((AW79/PROGRAMA!$I$9)*(PROGRAMA!$I$12-PROGRAMA!$I$11)/2)+PROGRAMA!$I$11)</f>
        <v>0</v>
      </c>
      <c r="AX80" s="274">
        <f>PROGRAMA!$I$13*AX79*(((AX79/PROGRAMA!$I$9)*(PROGRAMA!$I$12-PROGRAMA!$I$11)/2)+PROGRAMA!$I$11)</f>
        <v>0</v>
      </c>
      <c r="AY80" s="274">
        <f>PROGRAMA!$I$13*AY79*(((AY79/PROGRAMA!$I$9)*(PROGRAMA!$I$12-PROGRAMA!$I$11)/2)+PROGRAMA!$I$11)</f>
        <v>0</v>
      </c>
      <c r="AZ80" s="274">
        <f>PROGRAMA!$I$13*AZ79*(((AZ79/PROGRAMA!$I$9)*(PROGRAMA!$I$12-PROGRAMA!$I$11)/2)+PROGRAMA!$I$11)</f>
        <v>0</v>
      </c>
      <c r="BA80" s="274">
        <f>PROGRAMA!$I$13*BA79*(((BA79/PROGRAMA!$I$9)*(PROGRAMA!$I$12-PROGRAMA!$I$11)/2)+PROGRAMA!$I$11)</f>
        <v>0</v>
      </c>
      <c r="BB80" s="274">
        <f>PROGRAMA!$I$13*BB79*(((BB79/PROGRAMA!$I$9)*(PROGRAMA!$I$12-PROGRAMA!$I$11)/2)+PROGRAMA!$I$11)</f>
        <v>0</v>
      </c>
      <c r="BC80" s="274">
        <f>PROGRAMA!$I$13*BC79*(((BC79/PROGRAMA!$I$9)*(PROGRAMA!$I$12-PROGRAMA!$I$11)/2)+PROGRAMA!$I$11)</f>
        <v>0</v>
      </c>
      <c r="BD80" s="274">
        <f>PROGRAMA!$I$13*BD79*(((BD79/PROGRAMA!$I$9)*(PROGRAMA!$I$12-PROGRAMA!$I$11)/2)+PROGRAMA!$I$11)</f>
        <v>0</v>
      </c>
      <c r="BE80" s="274">
        <f>PROGRAMA!$I$13*BE79*(((BE79/PROGRAMA!$I$9)*(PROGRAMA!$I$12-PROGRAMA!$I$11)/2)+PROGRAMA!$I$11)</f>
        <v>0</v>
      </c>
      <c r="BF80" s="274">
        <f>PROGRAMA!$I$13*BF79*(((BF79/PROGRAMA!$I$9)*(PROGRAMA!$I$12-PROGRAMA!$I$11)/2)+PROGRAMA!$I$11)</f>
        <v>0</v>
      </c>
      <c r="BG80" s="274">
        <f>PROGRAMA!$I$13*BG79*(((BG79/PROGRAMA!$I$9)*(PROGRAMA!$I$12-PROGRAMA!$I$11)/2)+PROGRAMA!$I$11)</f>
        <v>0</v>
      </c>
      <c r="BH80" s="274">
        <f>PROGRAMA!$I$13*BH79*(((BH79/PROGRAMA!$I$9)*(PROGRAMA!$I$12-PROGRAMA!$I$11)/2)+PROGRAMA!$I$11)</f>
        <v>0</v>
      </c>
      <c r="BI80" s="274">
        <f>PROGRAMA!$I$13*BI79*(((BI79/PROGRAMA!$I$9)*(PROGRAMA!$I$12-PROGRAMA!$I$11)/2)+PROGRAMA!$I$11)</f>
        <v>0</v>
      </c>
      <c r="BJ80" s="274">
        <f>PROGRAMA!$I$13*BJ79*(((BJ79/PROGRAMA!$I$9)*(PROGRAMA!$I$12-PROGRAMA!$I$11)/2)+PROGRAMA!$I$11)</f>
        <v>0</v>
      </c>
      <c r="BK80" s="274">
        <f>PROGRAMA!$I$13*BK79*(((BK79/PROGRAMA!$I$9)*(PROGRAMA!$I$12-PROGRAMA!$I$11)/2)+PROGRAMA!$I$11)</f>
        <v>0</v>
      </c>
      <c r="BL80" s="274">
        <f>PROGRAMA!$I$13*BL79*(((BL79/PROGRAMA!$I$9)*(PROGRAMA!$I$12-PROGRAMA!$I$11)/2)+PROGRAMA!$I$11)</f>
        <v>0</v>
      </c>
      <c r="BM80" s="274">
        <f>PROGRAMA!$I$13*BM79*(((BM79/PROGRAMA!$I$9)*(PROGRAMA!$I$12-PROGRAMA!$I$11)/2)+PROGRAMA!$I$11)</f>
        <v>0</v>
      </c>
      <c r="BN80" s="274">
        <f>PROGRAMA!$I$13*BN79*(((BN79/PROGRAMA!$I$9)*(PROGRAMA!$I$12-PROGRAMA!$I$11)/2)+PROGRAMA!$I$11)</f>
        <v>0</v>
      </c>
      <c r="BO80" s="274">
        <f>PROGRAMA!$I$13*BO79*(((BO79/PROGRAMA!$I$9)*(PROGRAMA!$I$12-PROGRAMA!$I$11)/2)+PROGRAMA!$I$11)</f>
        <v>0</v>
      </c>
      <c r="BP80" s="274">
        <f>PROGRAMA!$I$13*BP79*(((BP79/PROGRAMA!$I$9)*(PROGRAMA!$I$12-PROGRAMA!$I$11)/2)+PROGRAMA!$I$11)</f>
        <v>0</v>
      </c>
      <c r="BQ80" s="274">
        <f>PROGRAMA!$I$13*BQ79*(((BQ79/PROGRAMA!$I$9)*(PROGRAMA!$I$12-PROGRAMA!$I$11)/2)+PROGRAMA!$I$11)</f>
        <v>0</v>
      </c>
      <c r="BR80" s="274">
        <f>PROGRAMA!$I$13*BR79*(((BR79/PROGRAMA!$I$9)*(PROGRAMA!$I$12-PROGRAMA!$I$11)/2)+PROGRAMA!$I$11)</f>
        <v>0</v>
      </c>
      <c r="BS80" s="274">
        <f>PROGRAMA!$I$13*BS79*(((BS79/PROGRAMA!$I$9)*(PROGRAMA!$I$12-PROGRAMA!$I$11)/2)+PROGRAMA!$I$11)</f>
        <v>0</v>
      </c>
      <c r="BT80" s="274">
        <f>PROGRAMA!$I$13*BT79*(((BT79/PROGRAMA!$I$9)*(PROGRAMA!$I$12-PROGRAMA!$I$11)/2)+PROGRAMA!$I$11)</f>
        <v>0</v>
      </c>
      <c r="BU80" s="274">
        <f>PROGRAMA!$I$13*BU79*(((BU79/PROGRAMA!$I$9)*(PROGRAMA!$I$12-PROGRAMA!$I$11)/2)+PROGRAMA!$I$11)</f>
        <v>0</v>
      </c>
      <c r="BV80" s="274">
        <f>PROGRAMA!$I$13*BV79*(((BV79/PROGRAMA!$I$9)*(PROGRAMA!$I$12-PROGRAMA!$I$11)/2)+PROGRAMA!$I$11)</f>
        <v>0</v>
      </c>
      <c r="BW80" s="274">
        <f>PROGRAMA!$I$13*BW79*(((BW79/PROGRAMA!$I$9)*(PROGRAMA!$I$12-PROGRAMA!$I$11)/2)+PROGRAMA!$I$11)</f>
        <v>0</v>
      </c>
      <c r="BX80" s="274">
        <f>PROGRAMA!$I$13*BX79*(((BX79/PROGRAMA!$I$9)*(PROGRAMA!$I$12-PROGRAMA!$I$11)/2)+PROGRAMA!$I$11)</f>
        <v>0</v>
      </c>
      <c r="BY80" s="274">
        <f>PROGRAMA!$I$13*BY79*(((BY79/PROGRAMA!$I$9)*(PROGRAMA!$I$12-PROGRAMA!$I$11)/2)+PROGRAMA!$I$11)</f>
        <v>0</v>
      </c>
      <c r="BZ80" s="274">
        <f>PROGRAMA!$I$13*BZ79*(((BZ79/PROGRAMA!$I$9)*(PROGRAMA!$I$12-PROGRAMA!$I$11)/2)+PROGRAMA!$I$11)</f>
        <v>0</v>
      </c>
      <c r="CA80" s="274">
        <f>PROGRAMA!$I$13*CA79*(((CA79/PROGRAMA!$I$9)*(PROGRAMA!$I$12-PROGRAMA!$I$11)/2)+PROGRAMA!$I$11)</f>
        <v>0</v>
      </c>
      <c r="CB80" s="274">
        <f>PROGRAMA!$I$13*CB79*(((CB79/PROGRAMA!$I$9)*(PROGRAMA!$I$12-PROGRAMA!$I$11)/2)+PROGRAMA!$I$11)</f>
        <v>0</v>
      </c>
      <c r="CC80" s="274">
        <f>PROGRAMA!$I$13*CC79*(((CC79/PROGRAMA!$I$9)*(PROGRAMA!$I$12-PROGRAMA!$I$11)/2)+PROGRAMA!$I$11)</f>
        <v>0</v>
      </c>
      <c r="CD80" s="274">
        <f>PROGRAMA!$I$13*CD79*(((CD79/PROGRAMA!$I$9)*(PROGRAMA!$I$12-PROGRAMA!$I$11)/2)+PROGRAMA!$I$11)</f>
        <v>0</v>
      </c>
      <c r="CE80" s="274">
        <f>PROGRAMA!$I$13*CE79*(((CE79/PROGRAMA!$I$9)*(PROGRAMA!$I$12-PROGRAMA!$I$11)/2)+PROGRAMA!$I$11)</f>
        <v>0</v>
      </c>
      <c r="CF80" s="274">
        <f>PROGRAMA!$I$13*CF79*(((CF79/PROGRAMA!$I$9)*(PROGRAMA!$I$12-PROGRAMA!$I$11)/2)+PROGRAMA!$I$11)</f>
        <v>0</v>
      </c>
    </row>
    <row r="81" spans="2:84" ht="15" customHeight="1" thickBot="1" x14ac:dyDescent="0.35">
      <c r="B81" s="985"/>
      <c r="C81" s="987" t="s">
        <v>211</v>
      </c>
      <c r="D81" s="272" t="s">
        <v>122</v>
      </c>
      <c r="E81" s="290"/>
      <c r="F81" s="290"/>
      <c r="G81" s="290"/>
      <c r="H81" s="290"/>
      <c r="I81" s="290"/>
      <c r="J81" s="290"/>
      <c r="K81" s="290"/>
      <c r="L81" s="290"/>
      <c r="M81" s="290"/>
      <c r="N81" s="290"/>
      <c r="O81" s="290"/>
      <c r="P81" s="290"/>
      <c r="Q81" s="290"/>
      <c r="R81" s="290"/>
      <c r="S81" s="290"/>
      <c r="T81" s="290"/>
      <c r="U81" s="290"/>
      <c r="V81" s="290"/>
      <c r="W81" s="290"/>
      <c r="X81" s="290"/>
      <c r="Y81" s="290"/>
      <c r="Z81" s="290"/>
      <c r="AA81" s="290"/>
      <c r="AB81" s="290"/>
      <c r="AC81" s="290"/>
      <c r="AD81" s="290"/>
      <c r="AE81" s="290"/>
      <c r="AF81" s="290"/>
      <c r="AG81" s="290"/>
      <c r="AH81" s="290"/>
      <c r="AI81" s="290"/>
      <c r="AJ81" s="290"/>
      <c r="AK81" s="290"/>
      <c r="AL81" s="290"/>
      <c r="AM81" s="290"/>
      <c r="AN81" s="290"/>
      <c r="AO81" s="290"/>
      <c r="AP81" s="290"/>
      <c r="AQ81" s="290"/>
      <c r="AR81" s="290"/>
      <c r="AS81" s="290"/>
      <c r="AT81" s="290"/>
      <c r="AU81" s="290"/>
      <c r="AV81" s="290"/>
      <c r="AW81" s="290"/>
      <c r="AX81" s="290"/>
      <c r="AY81" s="290"/>
      <c r="AZ81" s="290"/>
      <c r="BA81" s="290"/>
      <c r="BB81" s="290"/>
      <c r="BC81" s="290"/>
      <c r="BD81" s="290"/>
      <c r="BE81" s="290"/>
      <c r="BF81" s="290"/>
      <c r="BG81" s="290"/>
      <c r="BH81" s="290"/>
      <c r="BI81" s="290"/>
      <c r="BJ81" s="290"/>
      <c r="BK81" s="290"/>
      <c r="BL81" s="290"/>
      <c r="BM81" s="290"/>
      <c r="BN81" s="290"/>
      <c r="BO81" s="290"/>
      <c r="BP81" s="290"/>
      <c r="BQ81" s="290"/>
      <c r="BR81" s="290"/>
      <c r="BS81" s="290"/>
      <c r="BT81" s="290"/>
      <c r="BU81" s="290"/>
      <c r="BV81" s="290"/>
      <c r="BW81" s="290"/>
      <c r="BX81" s="290"/>
      <c r="BY81" s="290"/>
      <c r="BZ81" s="290"/>
      <c r="CA81" s="290"/>
      <c r="CB81" s="290"/>
      <c r="CC81" s="290"/>
      <c r="CD81" s="290"/>
      <c r="CE81" s="290"/>
      <c r="CF81" s="290"/>
    </row>
    <row r="82" spans="2:84" ht="15" customHeight="1" thickBot="1" x14ac:dyDescent="0.35">
      <c r="B82" s="985"/>
      <c r="C82" s="987"/>
      <c r="D82" s="273" t="s">
        <v>174</v>
      </c>
      <c r="E82" s="274">
        <f>PROGRAMA!$I$13*E81*(((E81/PROGRAMA!$I$9)*(PROGRAMA!$I$12-PROGRAMA!$I$11)/2)+PROGRAMA!$I$11)</f>
        <v>0</v>
      </c>
      <c r="F82" s="274">
        <f>PROGRAMA!$I$13*F81*(((F81/PROGRAMA!$I$9)*(PROGRAMA!$I$12-PROGRAMA!$I$11)/2)+PROGRAMA!$I$11)</f>
        <v>0</v>
      </c>
      <c r="G82" s="274">
        <f>PROGRAMA!$I$13*G81*(((G81/PROGRAMA!$I$9)*(PROGRAMA!$I$12-PROGRAMA!$I$11)/2)+PROGRAMA!$I$11)</f>
        <v>0</v>
      </c>
      <c r="H82" s="274">
        <f>PROGRAMA!$I$13*H81*(((H81/PROGRAMA!$I$9)*(PROGRAMA!$I$12-PROGRAMA!$I$11)/2)+PROGRAMA!$I$11)</f>
        <v>0</v>
      </c>
      <c r="I82" s="274">
        <f>PROGRAMA!$I$13*I81*(((I81/PROGRAMA!$I$9)*(PROGRAMA!$I$12-PROGRAMA!$I$11)/2)+PROGRAMA!$I$11)</f>
        <v>0</v>
      </c>
      <c r="J82" s="274">
        <f>PROGRAMA!$I$13*J81*(((J81/PROGRAMA!$I$9)*(PROGRAMA!$I$12-PROGRAMA!$I$11)/2)+PROGRAMA!$I$11)</f>
        <v>0</v>
      </c>
      <c r="K82" s="274">
        <f>PROGRAMA!$I$13*K81*(((K81/PROGRAMA!$I$9)*(PROGRAMA!$I$12-PROGRAMA!$I$11)/2)+PROGRAMA!$I$11)</f>
        <v>0</v>
      </c>
      <c r="L82" s="274">
        <f>PROGRAMA!$I$13*L81*(((L81/PROGRAMA!$I$9)*(PROGRAMA!$I$12-PROGRAMA!$I$11)/2)+PROGRAMA!$I$11)</f>
        <v>0</v>
      </c>
      <c r="M82" s="274">
        <f>PROGRAMA!$I$13*M81*(((M81/PROGRAMA!$I$9)*(PROGRAMA!$I$12-PROGRAMA!$I$11)/2)+PROGRAMA!$I$11)</f>
        <v>0</v>
      </c>
      <c r="N82" s="274">
        <f>PROGRAMA!$I$13*N81*(((N81/PROGRAMA!$I$9)*(PROGRAMA!$I$12-PROGRAMA!$I$11)/2)+PROGRAMA!$I$11)</f>
        <v>0</v>
      </c>
      <c r="O82" s="274">
        <f>PROGRAMA!$I$13*O81*(((O81/PROGRAMA!$I$9)*(PROGRAMA!$I$12-PROGRAMA!$I$11)/2)+PROGRAMA!$I$11)</f>
        <v>0</v>
      </c>
      <c r="P82" s="274">
        <f>PROGRAMA!$I$13*P81*(((P81/PROGRAMA!$I$9)*(PROGRAMA!$I$12-PROGRAMA!$I$11)/2)+PROGRAMA!$I$11)</f>
        <v>0</v>
      </c>
      <c r="Q82" s="274">
        <f>PROGRAMA!$I$13*Q81*(((Q81/PROGRAMA!$I$9)*(PROGRAMA!$I$12-PROGRAMA!$I$11)/2)+PROGRAMA!$I$11)</f>
        <v>0</v>
      </c>
      <c r="R82" s="274">
        <f>PROGRAMA!$I$13*R81*(((R81/PROGRAMA!$I$9)*(PROGRAMA!$I$12-PROGRAMA!$I$11)/2)+PROGRAMA!$I$11)</f>
        <v>0</v>
      </c>
      <c r="S82" s="274">
        <f>PROGRAMA!$I$13*S81*(((S81/PROGRAMA!$I$9)*(PROGRAMA!$I$12-PROGRAMA!$I$11)/2)+PROGRAMA!$I$11)</f>
        <v>0</v>
      </c>
      <c r="T82" s="274">
        <f>PROGRAMA!$I$13*T81*(((T81/PROGRAMA!$I$9)*(PROGRAMA!$I$12-PROGRAMA!$I$11)/2)+PROGRAMA!$I$11)</f>
        <v>0</v>
      </c>
      <c r="U82" s="274">
        <f>PROGRAMA!$I$13*U81*(((U81/PROGRAMA!$I$9)*(PROGRAMA!$I$12-PROGRAMA!$I$11)/2)+PROGRAMA!$I$11)</f>
        <v>0</v>
      </c>
      <c r="V82" s="274">
        <f>PROGRAMA!$I$13*V81*(((V81/PROGRAMA!$I$9)*(PROGRAMA!$I$12-PROGRAMA!$I$11)/2)+PROGRAMA!$I$11)</f>
        <v>0</v>
      </c>
      <c r="W82" s="274">
        <f>PROGRAMA!$I$13*W81*(((W81/PROGRAMA!$I$9)*(PROGRAMA!$I$12-PROGRAMA!$I$11)/2)+PROGRAMA!$I$11)</f>
        <v>0</v>
      </c>
      <c r="X82" s="274">
        <f>PROGRAMA!$I$13*X81*(((X81/PROGRAMA!$I$9)*(PROGRAMA!$I$12-PROGRAMA!$I$11)/2)+PROGRAMA!$I$11)</f>
        <v>0</v>
      </c>
      <c r="Y82" s="274">
        <f>PROGRAMA!$I$13*Y81*(((Y81/PROGRAMA!$I$9)*(PROGRAMA!$I$12-PROGRAMA!$I$11)/2)+PROGRAMA!$I$11)</f>
        <v>0</v>
      </c>
      <c r="Z82" s="274">
        <f>PROGRAMA!$I$13*Z81*(((Z81/PROGRAMA!$I$9)*(PROGRAMA!$I$12-PROGRAMA!$I$11)/2)+PROGRAMA!$I$11)</f>
        <v>0</v>
      </c>
      <c r="AA82" s="274">
        <f>PROGRAMA!$I$13*AA81*(((AA81/PROGRAMA!$I$9)*(PROGRAMA!$I$12-PROGRAMA!$I$11)/2)+PROGRAMA!$I$11)</f>
        <v>0</v>
      </c>
      <c r="AB82" s="274">
        <f>PROGRAMA!$I$13*AB81*(((AB81/PROGRAMA!$I$9)*(PROGRAMA!$I$12-PROGRAMA!$I$11)/2)+PROGRAMA!$I$11)</f>
        <v>0</v>
      </c>
      <c r="AC82" s="274">
        <f>PROGRAMA!$I$13*AC81*(((AC81/PROGRAMA!$I$9)*(PROGRAMA!$I$12-PROGRAMA!$I$11)/2)+PROGRAMA!$I$11)</f>
        <v>0</v>
      </c>
      <c r="AD82" s="274">
        <f>PROGRAMA!$I$13*AD81*(((AD81/PROGRAMA!$I$9)*(PROGRAMA!$I$12-PROGRAMA!$I$11)/2)+PROGRAMA!$I$11)</f>
        <v>0</v>
      </c>
      <c r="AE82" s="274">
        <f>PROGRAMA!$I$13*AE81*(((AE81/PROGRAMA!$I$9)*(PROGRAMA!$I$12-PROGRAMA!$I$11)/2)+PROGRAMA!$I$11)</f>
        <v>0</v>
      </c>
      <c r="AF82" s="274">
        <f>PROGRAMA!$I$13*AF81*(((AF81/PROGRAMA!$I$9)*(PROGRAMA!$I$12-PROGRAMA!$I$11)/2)+PROGRAMA!$I$11)</f>
        <v>0</v>
      </c>
      <c r="AG82" s="274">
        <f>PROGRAMA!$I$13*AG81*(((AG81/PROGRAMA!$I$9)*(PROGRAMA!$I$12-PROGRAMA!$I$11)/2)+PROGRAMA!$I$11)</f>
        <v>0</v>
      </c>
      <c r="AH82" s="274">
        <f>PROGRAMA!$I$13*AH81*(((AH81/PROGRAMA!$I$9)*(PROGRAMA!$I$12-PROGRAMA!$I$11)/2)+PROGRAMA!$I$11)</f>
        <v>0</v>
      </c>
      <c r="AI82" s="274">
        <f>PROGRAMA!$I$13*AI81*(((AI81/PROGRAMA!$I$9)*(PROGRAMA!$I$12-PROGRAMA!$I$11)/2)+PROGRAMA!$I$11)</f>
        <v>0</v>
      </c>
      <c r="AJ82" s="274">
        <f>PROGRAMA!$I$13*AJ81*(((AJ81/PROGRAMA!$I$9)*(PROGRAMA!$I$12-PROGRAMA!$I$11)/2)+PROGRAMA!$I$11)</f>
        <v>0</v>
      </c>
      <c r="AK82" s="274">
        <f>PROGRAMA!$I$13*AK81*(((AK81/PROGRAMA!$I$9)*(PROGRAMA!$I$12-PROGRAMA!$I$11)/2)+PROGRAMA!$I$11)</f>
        <v>0</v>
      </c>
      <c r="AL82" s="274">
        <f>PROGRAMA!$I$13*AL81*(((AL81/PROGRAMA!$I$9)*(PROGRAMA!$I$12-PROGRAMA!$I$11)/2)+PROGRAMA!$I$11)</f>
        <v>0</v>
      </c>
      <c r="AM82" s="274">
        <f>PROGRAMA!$I$13*AM81*(((AM81/PROGRAMA!$I$9)*(PROGRAMA!$I$12-PROGRAMA!$I$11)/2)+PROGRAMA!$I$11)</f>
        <v>0</v>
      </c>
      <c r="AN82" s="274">
        <f>PROGRAMA!$I$13*AN81*(((AN81/PROGRAMA!$I$9)*(PROGRAMA!$I$12-PROGRAMA!$I$11)/2)+PROGRAMA!$I$11)</f>
        <v>0</v>
      </c>
      <c r="AO82" s="274">
        <f>PROGRAMA!$I$13*AO81*(((AO81/PROGRAMA!$I$9)*(PROGRAMA!$I$12-PROGRAMA!$I$11)/2)+PROGRAMA!$I$11)</f>
        <v>0</v>
      </c>
      <c r="AP82" s="274">
        <f>PROGRAMA!$I$13*AP81*(((AP81/PROGRAMA!$I$9)*(PROGRAMA!$I$12-PROGRAMA!$I$11)/2)+PROGRAMA!$I$11)</f>
        <v>0</v>
      </c>
      <c r="AQ82" s="274">
        <f>PROGRAMA!$I$13*AQ81*(((AQ81/PROGRAMA!$I$9)*(PROGRAMA!$I$12-PROGRAMA!$I$11)/2)+PROGRAMA!$I$11)</f>
        <v>0</v>
      </c>
      <c r="AR82" s="274">
        <f>PROGRAMA!$I$13*AR81*(((AR81/PROGRAMA!$I$9)*(PROGRAMA!$I$12-PROGRAMA!$I$11)/2)+PROGRAMA!$I$11)</f>
        <v>0</v>
      </c>
      <c r="AS82" s="274">
        <f>PROGRAMA!$I$13*AS81*(((AS81/PROGRAMA!$I$9)*(PROGRAMA!$I$12-PROGRAMA!$I$11)/2)+PROGRAMA!$I$11)</f>
        <v>0</v>
      </c>
      <c r="AT82" s="274">
        <f>PROGRAMA!$I$13*AT81*(((AT81/PROGRAMA!$I$9)*(PROGRAMA!$I$12-PROGRAMA!$I$11)/2)+PROGRAMA!$I$11)</f>
        <v>0</v>
      </c>
      <c r="AU82" s="274">
        <f>PROGRAMA!$I$13*AU81*(((AU81/PROGRAMA!$I$9)*(PROGRAMA!$I$12-PROGRAMA!$I$11)/2)+PROGRAMA!$I$11)</f>
        <v>0</v>
      </c>
      <c r="AV82" s="274">
        <f>PROGRAMA!$I$13*AV81*(((AV81/PROGRAMA!$I$9)*(PROGRAMA!$I$12-PROGRAMA!$I$11)/2)+PROGRAMA!$I$11)</f>
        <v>0</v>
      </c>
      <c r="AW82" s="274">
        <f>PROGRAMA!$I$13*AW81*(((AW81/PROGRAMA!$I$9)*(PROGRAMA!$I$12-PROGRAMA!$I$11)/2)+PROGRAMA!$I$11)</f>
        <v>0</v>
      </c>
      <c r="AX82" s="274">
        <f>PROGRAMA!$I$13*AX81*(((AX81/PROGRAMA!$I$9)*(PROGRAMA!$I$12-PROGRAMA!$I$11)/2)+PROGRAMA!$I$11)</f>
        <v>0</v>
      </c>
      <c r="AY82" s="274">
        <f>PROGRAMA!$I$13*AY81*(((AY81/PROGRAMA!$I$9)*(PROGRAMA!$I$12-PROGRAMA!$I$11)/2)+PROGRAMA!$I$11)</f>
        <v>0</v>
      </c>
      <c r="AZ82" s="274">
        <f>PROGRAMA!$I$13*AZ81*(((AZ81/PROGRAMA!$I$9)*(PROGRAMA!$I$12-PROGRAMA!$I$11)/2)+PROGRAMA!$I$11)</f>
        <v>0</v>
      </c>
      <c r="BA82" s="274">
        <f>PROGRAMA!$I$13*BA81*(((BA81/PROGRAMA!$I$9)*(PROGRAMA!$I$12-PROGRAMA!$I$11)/2)+PROGRAMA!$I$11)</f>
        <v>0</v>
      </c>
      <c r="BB82" s="274">
        <f>PROGRAMA!$I$13*BB81*(((BB81/PROGRAMA!$I$9)*(PROGRAMA!$I$12-PROGRAMA!$I$11)/2)+PROGRAMA!$I$11)</f>
        <v>0</v>
      </c>
      <c r="BC82" s="274">
        <f>PROGRAMA!$I$13*BC81*(((BC81/PROGRAMA!$I$9)*(PROGRAMA!$I$12-PROGRAMA!$I$11)/2)+PROGRAMA!$I$11)</f>
        <v>0</v>
      </c>
      <c r="BD82" s="274">
        <f>PROGRAMA!$I$13*BD81*(((BD81/PROGRAMA!$I$9)*(PROGRAMA!$I$12-PROGRAMA!$I$11)/2)+PROGRAMA!$I$11)</f>
        <v>0</v>
      </c>
      <c r="BE82" s="274">
        <f>PROGRAMA!$I$13*BE81*(((BE81/PROGRAMA!$I$9)*(PROGRAMA!$I$12-PROGRAMA!$I$11)/2)+PROGRAMA!$I$11)</f>
        <v>0</v>
      </c>
      <c r="BF82" s="274">
        <f>PROGRAMA!$I$13*BF81*(((BF81/PROGRAMA!$I$9)*(PROGRAMA!$I$12-PROGRAMA!$I$11)/2)+PROGRAMA!$I$11)</f>
        <v>0</v>
      </c>
      <c r="BG82" s="274">
        <f>PROGRAMA!$I$13*BG81*(((BG81/PROGRAMA!$I$9)*(PROGRAMA!$I$12-PROGRAMA!$I$11)/2)+PROGRAMA!$I$11)</f>
        <v>0</v>
      </c>
      <c r="BH82" s="274">
        <f>PROGRAMA!$I$13*BH81*(((BH81/PROGRAMA!$I$9)*(PROGRAMA!$I$12-PROGRAMA!$I$11)/2)+PROGRAMA!$I$11)</f>
        <v>0</v>
      </c>
      <c r="BI82" s="274">
        <f>PROGRAMA!$I$13*BI81*(((BI81/PROGRAMA!$I$9)*(PROGRAMA!$I$12-PROGRAMA!$I$11)/2)+PROGRAMA!$I$11)</f>
        <v>0</v>
      </c>
      <c r="BJ82" s="274">
        <f>PROGRAMA!$I$13*BJ81*(((BJ81/PROGRAMA!$I$9)*(PROGRAMA!$I$12-PROGRAMA!$I$11)/2)+PROGRAMA!$I$11)</f>
        <v>0</v>
      </c>
      <c r="BK82" s="274">
        <f>PROGRAMA!$I$13*BK81*(((BK81/PROGRAMA!$I$9)*(PROGRAMA!$I$12-PROGRAMA!$I$11)/2)+PROGRAMA!$I$11)</f>
        <v>0</v>
      </c>
      <c r="BL82" s="274">
        <f>PROGRAMA!$I$13*BL81*(((BL81/PROGRAMA!$I$9)*(PROGRAMA!$I$12-PROGRAMA!$I$11)/2)+PROGRAMA!$I$11)</f>
        <v>0</v>
      </c>
      <c r="BM82" s="274">
        <f>PROGRAMA!$I$13*BM81*(((BM81/PROGRAMA!$I$9)*(PROGRAMA!$I$12-PROGRAMA!$I$11)/2)+PROGRAMA!$I$11)</f>
        <v>0</v>
      </c>
      <c r="BN82" s="274">
        <f>PROGRAMA!$I$13*BN81*(((BN81/PROGRAMA!$I$9)*(PROGRAMA!$I$12-PROGRAMA!$I$11)/2)+PROGRAMA!$I$11)</f>
        <v>0</v>
      </c>
      <c r="BO82" s="274">
        <f>PROGRAMA!$I$13*BO81*(((BO81/PROGRAMA!$I$9)*(PROGRAMA!$I$12-PROGRAMA!$I$11)/2)+PROGRAMA!$I$11)</f>
        <v>0</v>
      </c>
      <c r="BP82" s="274">
        <f>PROGRAMA!$I$13*BP81*(((BP81/PROGRAMA!$I$9)*(PROGRAMA!$I$12-PROGRAMA!$I$11)/2)+PROGRAMA!$I$11)</f>
        <v>0</v>
      </c>
      <c r="BQ82" s="274">
        <f>PROGRAMA!$I$13*BQ81*(((BQ81/PROGRAMA!$I$9)*(PROGRAMA!$I$12-PROGRAMA!$I$11)/2)+PROGRAMA!$I$11)</f>
        <v>0</v>
      </c>
      <c r="BR82" s="274">
        <f>PROGRAMA!$I$13*BR81*(((BR81/PROGRAMA!$I$9)*(PROGRAMA!$I$12-PROGRAMA!$I$11)/2)+PROGRAMA!$I$11)</f>
        <v>0</v>
      </c>
      <c r="BS82" s="274">
        <f>PROGRAMA!$I$13*BS81*(((BS81/PROGRAMA!$I$9)*(PROGRAMA!$I$12-PROGRAMA!$I$11)/2)+PROGRAMA!$I$11)</f>
        <v>0</v>
      </c>
      <c r="BT82" s="274">
        <f>PROGRAMA!$I$13*BT81*(((BT81/PROGRAMA!$I$9)*(PROGRAMA!$I$12-PROGRAMA!$I$11)/2)+PROGRAMA!$I$11)</f>
        <v>0</v>
      </c>
      <c r="BU82" s="274">
        <f>PROGRAMA!$I$13*BU81*(((BU81/PROGRAMA!$I$9)*(PROGRAMA!$I$12-PROGRAMA!$I$11)/2)+PROGRAMA!$I$11)</f>
        <v>0</v>
      </c>
      <c r="BV82" s="274">
        <f>PROGRAMA!$I$13*BV81*(((BV81/PROGRAMA!$I$9)*(PROGRAMA!$I$12-PROGRAMA!$I$11)/2)+PROGRAMA!$I$11)</f>
        <v>0</v>
      </c>
      <c r="BW82" s="274">
        <f>PROGRAMA!$I$13*BW81*(((BW81/PROGRAMA!$I$9)*(PROGRAMA!$I$12-PROGRAMA!$I$11)/2)+PROGRAMA!$I$11)</f>
        <v>0</v>
      </c>
      <c r="BX82" s="274">
        <f>PROGRAMA!$I$13*BX81*(((BX81/PROGRAMA!$I$9)*(PROGRAMA!$I$12-PROGRAMA!$I$11)/2)+PROGRAMA!$I$11)</f>
        <v>0</v>
      </c>
      <c r="BY82" s="274">
        <f>PROGRAMA!$I$13*BY81*(((BY81/PROGRAMA!$I$9)*(PROGRAMA!$I$12-PROGRAMA!$I$11)/2)+PROGRAMA!$I$11)</f>
        <v>0</v>
      </c>
      <c r="BZ82" s="274">
        <f>PROGRAMA!$I$13*BZ81*(((BZ81/PROGRAMA!$I$9)*(PROGRAMA!$I$12-PROGRAMA!$I$11)/2)+PROGRAMA!$I$11)</f>
        <v>0</v>
      </c>
      <c r="CA82" s="274">
        <f>PROGRAMA!$I$13*CA81*(((CA81/PROGRAMA!$I$9)*(PROGRAMA!$I$12-PROGRAMA!$I$11)/2)+PROGRAMA!$I$11)</f>
        <v>0</v>
      </c>
      <c r="CB82" s="274">
        <f>PROGRAMA!$I$13*CB81*(((CB81/PROGRAMA!$I$9)*(PROGRAMA!$I$12-PROGRAMA!$I$11)/2)+PROGRAMA!$I$11)</f>
        <v>0</v>
      </c>
      <c r="CC82" s="274">
        <f>PROGRAMA!$I$13*CC81*(((CC81/PROGRAMA!$I$9)*(PROGRAMA!$I$12-PROGRAMA!$I$11)/2)+PROGRAMA!$I$11)</f>
        <v>0</v>
      </c>
      <c r="CD82" s="274">
        <f>PROGRAMA!$I$13*CD81*(((CD81/PROGRAMA!$I$9)*(PROGRAMA!$I$12-PROGRAMA!$I$11)/2)+PROGRAMA!$I$11)</f>
        <v>0</v>
      </c>
      <c r="CE82" s="274">
        <f>PROGRAMA!$I$13*CE81*(((CE81/PROGRAMA!$I$9)*(PROGRAMA!$I$12-PROGRAMA!$I$11)/2)+PROGRAMA!$I$11)</f>
        <v>0</v>
      </c>
      <c r="CF82" s="274">
        <f>PROGRAMA!$I$13*CF81*(((CF81/PROGRAMA!$I$9)*(PROGRAMA!$I$12-PROGRAMA!$I$11)/2)+PROGRAMA!$I$11)</f>
        <v>0</v>
      </c>
    </row>
    <row r="83" spans="2:84" ht="15" customHeight="1" thickBot="1" x14ac:dyDescent="0.35">
      <c r="B83" s="985"/>
      <c r="C83" s="986" t="s">
        <v>212</v>
      </c>
      <c r="D83" s="275" t="s">
        <v>122</v>
      </c>
      <c r="E83" s="290"/>
      <c r="F83" s="290"/>
      <c r="G83" s="290"/>
      <c r="H83" s="290"/>
      <c r="I83" s="290"/>
      <c r="J83" s="290"/>
      <c r="K83" s="290"/>
      <c r="L83" s="290"/>
      <c r="M83" s="290"/>
      <c r="N83" s="290"/>
      <c r="O83" s="290"/>
      <c r="P83" s="290"/>
      <c r="Q83" s="290"/>
      <c r="R83" s="290"/>
      <c r="S83" s="290"/>
      <c r="T83" s="290"/>
      <c r="U83" s="290"/>
      <c r="V83" s="290"/>
      <c r="W83" s="290"/>
      <c r="X83" s="290"/>
      <c r="Y83" s="290"/>
      <c r="Z83" s="290"/>
      <c r="AA83" s="290"/>
      <c r="AB83" s="290"/>
      <c r="AC83" s="290"/>
      <c r="AD83" s="290"/>
      <c r="AE83" s="290"/>
      <c r="AF83" s="290"/>
      <c r="AG83" s="290"/>
      <c r="AH83" s="290"/>
      <c r="AI83" s="290"/>
      <c r="AJ83" s="290"/>
      <c r="AK83" s="290"/>
      <c r="AL83" s="290"/>
      <c r="AM83" s="290"/>
      <c r="AN83" s="290"/>
      <c r="AO83" s="290"/>
      <c r="AP83" s="290"/>
      <c r="AQ83" s="290"/>
      <c r="AR83" s="290"/>
      <c r="AS83" s="290"/>
      <c r="AT83" s="290"/>
      <c r="AU83" s="290"/>
      <c r="AV83" s="290"/>
      <c r="AW83" s="290"/>
      <c r="AX83" s="290"/>
      <c r="AY83" s="290"/>
      <c r="AZ83" s="290"/>
      <c r="BA83" s="290"/>
      <c r="BB83" s="290"/>
      <c r="BC83" s="290"/>
      <c r="BD83" s="290"/>
      <c r="BE83" s="290"/>
      <c r="BF83" s="290"/>
      <c r="BG83" s="290"/>
      <c r="BH83" s="290"/>
      <c r="BI83" s="290"/>
      <c r="BJ83" s="290"/>
      <c r="BK83" s="290"/>
      <c r="BL83" s="290"/>
      <c r="BM83" s="290"/>
      <c r="BN83" s="290"/>
      <c r="BO83" s="290"/>
      <c r="BP83" s="290"/>
      <c r="BQ83" s="290"/>
      <c r="BR83" s="290"/>
      <c r="BS83" s="290"/>
      <c r="BT83" s="290"/>
      <c r="BU83" s="290"/>
      <c r="BV83" s="290"/>
      <c r="BW83" s="290"/>
      <c r="BX83" s="290"/>
      <c r="BY83" s="290"/>
      <c r="BZ83" s="290"/>
      <c r="CA83" s="290"/>
      <c r="CB83" s="290"/>
      <c r="CC83" s="290"/>
      <c r="CD83" s="290"/>
      <c r="CE83" s="290"/>
      <c r="CF83" s="290"/>
    </row>
    <row r="84" spans="2:84" ht="15" customHeight="1" thickBot="1" x14ac:dyDescent="0.35">
      <c r="B84" s="985"/>
      <c r="C84" s="986"/>
      <c r="D84" s="276" t="s">
        <v>164</v>
      </c>
      <c r="E84" s="274">
        <f>PROGRAMA!$I$13*E83*(((E83/PROGRAMA!$I$9)*(PROGRAMA!$I$12-PROGRAMA!$I$11)/2)+PROGRAMA!$I$11)</f>
        <v>0</v>
      </c>
      <c r="F84" s="274">
        <f>PROGRAMA!$I$13*F83*(((F83/PROGRAMA!$I$9)*(PROGRAMA!$I$12-PROGRAMA!$I$11)/2)+PROGRAMA!$I$11)</f>
        <v>0</v>
      </c>
      <c r="G84" s="274">
        <f>PROGRAMA!$I$13*G83*(((G83/PROGRAMA!$I$9)*(PROGRAMA!$I$12-PROGRAMA!$I$11)/2)+PROGRAMA!$I$11)</f>
        <v>0</v>
      </c>
      <c r="H84" s="274">
        <f>PROGRAMA!$I$13*H83*(((H83/PROGRAMA!$I$9)*(PROGRAMA!$I$12-PROGRAMA!$I$11)/2)+PROGRAMA!$I$11)</f>
        <v>0</v>
      </c>
      <c r="I84" s="274">
        <f>PROGRAMA!$I$13*I83*(((I83/PROGRAMA!$I$9)*(PROGRAMA!$I$12-PROGRAMA!$I$11)/2)+PROGRAMA!$I$11)</f>
        <v>0</v>
      </c>
      <c r="J84" s="274">
        <f>PROGRAMA!$I$13*J83*(((J83/PROGRAMA!$I$9)*(PROGRAMA!$I$12-PROGRAMA!$I$11)/2)+PROGRAMA!$I$11)</f>
        <v>0</v>
      </c>
      <c r="K84" s="274">
        <f>PROGRAMA!$I$13*K83*(((K83/PROGRAMA!$I$9)*(PROGRAMA!$I$12-PROGRAMA!$I$11)/2)+PROGRAMA!$I$11)</f>
        <v>0</v>
      </c>
      <c r="L84" s="274">
        <f>PROGRAMA!$I$13*L83*(((L83/PROGRAMA!$I$9)*(PROGRAMA!$I$12-PROGRAMA!$I$11)/2)+PROGRAMA!$I$11)</f>
        <v>0</v>
      </c>
      <c r="M84" s="274">
        <f>PROGRAMA!$I$13*M83*(((M83/PROGRAMA!$I$9)*(PROGRAMA!$I$12-PROGRAMA!$I$11)/2)+PROGRAMA!$I$11)</f>
        <v>0</v>
      </c>
      <c r="N84" s="274">
        <f>PROGRAMA!$I$13*N83*(((N83/PROGRAMA!$I$9)*(PROGRAMA!$I$12-PROGRAMA!$I$11)/2)+PROGRAMA!$I$11)</f>
        <v>0</v>
      </c>
      <c r="O84" s="274">
        <f>PROGRAMA!$I$13*O83*(((O83/PROGRAMA!$I$9)*(PROGRAMA!$I$12-PROGRAMA!$I$11)/2)+PROGRAMA!$I$11)</f>
        <v>0</v>
      </c>
      <c r="P84" s="274">
        <f>PROGRAMA!$I$13*P83*(((P83/PROGRAMA!$I$9)*(PROGRAMA!$I$12-PROGRAMA!$I$11)/2)+PROGRAMA!$I$11)</f>
        <v>0</v>
      </c>
      <c r="Q84" s="274">
        <f>PROGRAMA!$I$13*Q83*(((Q83/PROGRAMA!$I$9)*(PROGRAMA!$I$12-PROGRAMA!$I$11)/2)+PROGRAMA!$I$11)</f>
        <v>0</v>
      </c>
      <c r="R84" s="274">
        <f>PROGRAMA!$I$13*R83*(((R83/PROGRAMA!$I$9)*(PROGRAMA!$I$12-PROGRAMA!$I$11)/2)+PROGRAMA!$I$11)</f>
        <v>0</v>
      </c>
      <c r="S84" s="274">
        <f>PROGRAMA!$I$13*S83*(((S83/PROGRAMA!$I$9)*(PROGRAMA!$I$12-PROGRAMA!$I$11)/2)+PROGRAMA!$I$11)</f>
        <v>0</v>
      </c>
      <c r="T84" s="274">
        <f>PROGRAMA!$I$13*T83*(((T83/PROGRAMA!$I$9)*(PROGRAMA!$I$12-PROGRAMA!$I$11)/2)+PROGRAMA!$I$11)</f>
        <v>0</v>
      </c>
      <c r="U84" s="274">
        <f>PROGRAMA!$I$13*U83*(((U83/PROGRAMA!$I$9)*(PROGRAMA!$I$12-PROGRAMA!$I$11)/2)+PROGRAMA!$I$11)</f>
        <v>0</v>
      </c>
      <c r="V84" s="274">
        <f>PROGRAMA!$I$13*V83*(((V83/PROGRAMA!$I$9)*(PROGRAMA!$I$12-PROGRAMA!$I$11)/2)+PROGRAMA!$I$11)</f>
        <v>0</v>
      </c>
      <c r="W84" s="274">
        <f>PROGRAMA!$I$13*W83*(((W83/PROGRAMA!$I$9)*(PROGRAMA!$I$12-PROGRAMA!$I$11)/2)+PROGRAMA!$I$11)</f>
        <v>0</v>
      </c>
      <c r="X84" s="274">
        <f>PROGRAMA!$I$13*X83*(((X83/PROGRAMA!$I$9)*(PROGRAMA!$I$12-PROGRAMA!$I$11)/2)+PROGRAMA!$I$11)</f>
        <v>0</v>
      </c>
      <c r="Y84" s="274">
        <f>PROGRAMA!$I$13*Y83*(((Y83/PROGRAMA!$I$9)*(PROGRAMA!$I$12-PROGRAMA!$I$11)/2)+PROGRAMA!$I$11)</f>
        <v>0</v>
      </c>
      <c r="Z84" s="274">
        <f>PROGRAMA!$I$13*Z83*(((Z83/PROGRAMA!$I$9)*(PROGRAMA!$I$12-PROGRAMA!$I$11)/2)+PROGRAMA!$I$11)</f>
        <v>0</v>
      </c>
      <c r="AA84" s="274">
        <f>PROGRAMA!$I$13*AA83*(((AA83/PROGRAMA!$I$9)*(PROGRAMA!$I$12-PROGRAMA!$I$11)/2)+PROGRAMA!$I$11)</f>
        <v>0</v>
      </c>
      <c r="AB84" s="274">
        <f>PROGRAMA!$I$13*AB83*(((AB83/PROGRAMA!$I$9)*(PROGRAMA!$I$12-PROGRAMA!$I$11)/2)+PROGRAMA!$I$11)</f>
        <v>0</v>
      </c>
      <c r="AC84" s="274">
        <f>PROGRAMA!$I$13*AC83*(((AC83/PROGRAMA!$I$9)*(PROGRAMA!$I$12-PROGRAMA!$I$11)/2)+PROGRAMA!$I$11)</f>
        <v>0</v>
      </c>
      <c r="AD84" s="274">
        <f>PROGRAMA!$I$13*AD83*(((AD83/PROGRAMA!$I$9)*(PROGRAMA!$I$12-PROGRAMA!$I$11)/2)+PROGRAMA!$I$11)</f>
        <v>0</v>
      </c>
      <c r="AE84" s="274">
        <f>PROGRAMA!$I$13*AE83*(((AE83/PROGRAMA!$I$9)*(PROGRAMA!$I$12-PROGRAMA!$I$11)/2)+PROGRAMA!$I$11)</f>
        <v>0</v>
      </c>
      <c r="AF84" s="274">
        <f>PROGRAMA!$I$13*AF83*(((AF83/PROGRAMA!$I$9)*(PROGRAMA!$I$12-PROGRAMA!$I$11)/2)+PROGRAMA!$I$11)</f>
        <v>0</v>
      </c>
      <c r="AG84" s="274">
        <f>PROGRAMA!$I$13*AG83*(((AG83/PROGRAMA!$I$9)*(PROGRAMA!$I$12-PROGRAMA!$I$11)/2)+PROGRAMA!$I$11)</f>
        <v>0</v>
      </c>
      <c r="AH84" s="274">
        <f>PROGRAMA!$I$13*AH83*(((AH83/PROGRAMA!$I$9)*(PROGRAMA!$I$12-PROGRAMA!$I$11)/2)+PROGRAMA!$I$11)</f>
        <v>0</v>
      </c>
      <c r="AI84" s="274">
        <f>PROGRAMA!$I$13*AI83*(((AI83/PROGRAMA!$I$9)*(PROGRAMA!$I$12-PROGRAMA!$I$11)/2)+PROGRAMA!$I$11)</f>
        <v>0</v>
      </c>
      <c r="AJ84" s="274">
        <f>PROGRAMA!$I$13*AJ83*(((AJ83/PROGRAMA!$I$9)*(PROGRAMA!$I$12-PROGRAMA!$I$11)/2)+PROGRAMA!$I$11)</f>
        <v>0</v>
      </c>
      <c r="AK84" s="274">
        <f>PROGRAMA!$I$13*AK83*(((AK83/PROGRAMA!$I$9)*(PROGRAMA!$I$12-PROGRAMA!$I$11)/2)+PROGRAMA!$I$11)</f>
        <v>0</v>
      </c>
      <c r="AL84" s="274">
        <f>PROGRAMA!$I$13*AL83*(((AL83/PROGRAMA!$I$9)*(PROGRAMA!$I$12-PROGRAMA!$I$11)/2)+PROGRAMA!$I$11)</f>
        <v>0</v>
      </c>
      <c r="AM84" s="274">
        <f>PROGRAMA!$I$13*AM83*(((AM83/PROGRAMA!$I$9)*(PROGRAMA!$I$12-PROGRAMA!$I$11)/2)+PROGRAMA!$I$11)</f>
        <v>0</v>
      </c>
      <c r="AN84" s="274">
        <f>PROGRAMA!$I$13*AN83*(((AN83/PROGRAMA!$I$9)*(PROGRAMA!$I$12-PROGRAMA!$I$11)/2)+PROGRAMA!$I$11)</f>
        <v>0</v>
      </c>
      <c r="AO84" s="274">
        <f>PROGRAMA!$I$13*AO83*(((AO83/PROGRAMA!$I$9)*(PROGRAMA!$I$12-PROGRAMA!$I$11)/2)+PROGRAMA!$I$11)</f>
        <v>0</v>
      </c>
      <c r="AP84" s="274">
        <f>PROGRAMA!$I$13*AP83*(((AP83/PROGRAMA!$I$9)*(PROGRAMA!$I$12-PROGRAMA!$I$11)/2)+PROGRAMA!$I$11)</f>
        <v>0</v>
      </c>
      <c r="AQ84" s="274">
        <f>PROGRAMA!$I$13*AQ83*(((AQ83/PROGRAMA!$I$9)*(PROGRAMA!$I$12-PROGRAMA!$I$11)/2)+PROGRAMA!$I$11)</f>
        <v>0</v>
      </c>
      <c r="AR84" s="274">
        <f>PROGRAMA!$I$13*AR83*(((AR83/PROGRAMA!$I$9)*(PROGRAMA!$I$12-PROGRAMA!$I$11)/2)+PROGRAMA!$I$11)</f>
        <v>0</v>
      </c>
      <c r="AS84" s="274">
        <f>PROGRAMA!$I$13*AS83*(((AS83/PROGRAMA!$I$9)*(PROGRAMA!$I$12-PROGRAMA!$I$11)/2)+PROGRAMA!$I$11)</f>
        <v>0</v>
      </c>
      <c r="AT84" s="274">
        <f>PROGRAMA!$I$13*AT83*(((AT83/PROGRAMA!$I$9)*(PROGRAMA!$I$12-PROGRAMA!$I$11)/2)+PROGRAMA!$I$11)</f>
        <v>0</v>
      </c>
      <c r="AU84" s="274">
        <f>PROGRAMA!$I$13*AU83*(((AU83/PROGRAMA!$I$9)*(PROGRAMA!$I$12-PROGRAMA!$I$11)/2)+PROGRAMA!$I$11)</f>
        <v>0</v>
      </c>
      <c r="AV84" s="274">
        <f>PROGRAMA!$I$13*AV83*(((AV83/PROGRAMA!$I$9)*(PROGRAMA!$I$12-PROGRAMA!$I$11)/2)+PROGRAMA!$I$11)</f>
        <v>0</v>
      </c>
      <c r="AW84" s="274">
        <f>PROGRAMA!$I$13*AW83*(((AW83/PROGRAMA!$I$9)*(PROGRAMA!$I$12-PROGRAMA!$I$11)/2)+PROGRAMA!$I$11)</f>
        <v>0</v>
      </c>
      <c r="AX84" s="274">
        <f>PROGRAMA!$I$13*AX83*(((AX83/PROGRAMA!$I$9)*(PROGRAMA!$I$12-PROGRAMA!$I$11)/2)+PROGRAMA!$I$11)</f>
        <v>0</v>
      </c>
      <c r="AY84" s="274">
        <f>PROGRAMA!$I$13*AY83*(((AY83/PROGRAMA!$I$9)*(PROGRAMA!$I$12-PROGRAMA!$I$11)/2)+PROGRAMA!$I$11)</f>
        <v>0</v>
      </c>
      <c r="AZ84" s="274">
        <f>PROGRAMA!$I$13*AZ83*(((AZ83/PROGRAMA!$I$9)*(PROGRAMA!$I$12-PROGRAMA!$I$11)/2)+PROGRAMA!$I$11)</f>
        <v>0</v>
      </c>
      <c r="BA84" s="274">
        <f>PROGRAMA!$I$13*BA83*(((BA83/PROGRAMA!$I$9)*(PROGRAMA!$I$12-PROGRAMA!$I$11)/2)+PROGRAMA!$I$11)</f>
        <v>0</v>
      </c>
      <c r="BB84" s="274">
        <f>PROGRAMA!$I$13*BB83*(((BB83/PROGRAMA!$I$9)*(PROGRAMA!$I$12-PROGRAMA!$I$11)/2)+PROGRAMA!$I$11)</f>
        <v>0</v>
      </c>
      <c r="BC84" s="274">
        <f>PROGRAMA!$I$13*BC83*(((BC83/PROGRAMA!$I$9)*(PROGRAMA!$I$12-PROGRAMA!$I$11)/2)+PROGRAMA!$I$11)</f>
        <v>0</v>
      </c>
      <c r="BD84" s="274">
        <f>PROGRAMA!$I$13*BD83*(((BD83/PROGRAMA!$I$9)*(PROGRAMA!$I$12-PROGRAMA!$I$11)/2)+PROGRAMA!$I$11)</f>
        <v>0</v>
      </c>
      <c r="BE84" s="274">
        <f>PROGRAMA!$I$13*BE83*(((BE83/PROGRAMA!$I$9)*(PROGRAMA!$I$12-PROGRAMA!$I$11)/2)+PROGRAMA!$I$11)</f>
        <v>0</v>
      </c>
      <c r="BF84" s="274">
        <f>PROGRAMA!$I$13*BF83*(((BF83/PROGRAMA!$I$9)*(PROGRAMA!$I$12-PROGRAMA!$I$11)/2)+PROGRAMA!$I$11)</f>
        <v>0</v>
      </c>
      <c r="BG84" s="274">
        <f>PROGRAMA!$I$13*BG83*(((BG83/PROGRAMA!$I$9)*(PROGRAMA!$I$12-PROGRAMA!$I$11)/2)+PROGRAMA!$I$11)</f>
        <v>0</v>
      </c>
      <c r="BH84" s="274">
        <f>PROGRAMA!$I$13*BH83*(((BH83/PROGRAMA!$I$9)*(PROGRAMA!$I$12-PROGRAMA!$I$11)/2)+PROGRAMA!$I$11)</f>
        <v>0</v>
      </c>
      <c r="BI84" s="274">
        <f>PROGRAMA!$I$13*BI83*(((BI83/PROGRAMA!$I$9)*(PROGRAMA!$I$12-PROGRAMA!$I$11)/2)+PROGRAMA!$I$11)</f>
        <v>0</v>
      </c>
      <c r="BJ84" s="274">
        <f>PROGRAMA!$I$13*BJ83*(((BJ83/PROGRAMA!$I$9)*(PROGRAMA!$I$12-PROGRAMA!$I$11)/2)+PROGRAMA!$I$11)</f>
        <v>0</v>
      </c>
      <c r="BK84" s="274">
        <f>PROGRAMA!$I$13*BK83*(((BK83/PROGRAMA!$I$9)*(PROGRAMA!$I$12-PROGRAMA!$I$11)/2)+PROGRAMA!$I$11)</f>
        <v>0</v>
      </c>
      <c r="BL84" s="274">
        <f>PROGRAMA!$I$13*BL83*(((BL83/PROGRAMA!$I$9)*(PROGRAMA!$I$12-PROGRAMA!$I$11)/2)+PROGRAMA!$I$11)</f>
        <v>0</v>
      </c>
      <c r="BM84" s="274">
        <f>PROGRAMA!$I$13*BM83*(((BM83/PROGRAMA!$I$9)*(PROGRAMA!$I$12-PROGRAMA!$I$11)/2)+PROGRAMA!$I$11)</f>
        <v>0</v>
      </c>
      <c r="BN84" s="274">
        <f>PROGRAMA!$I$13*BN83*(((BN83/PROGRAMA!$I$9)*(PROGRAMA!$I$12-PROGRAMA!$I$11)/2)+PROGRAMA!$I$11)</f>
        <v>0</v>
      </c>
      <c r="BO84" s="274">
        <f>PROGRAMA!$I$13*BO83*(((BO83/PROGRAMA!$I$9)*(PROGRAMA!$I$12-PROGRAMA!$I$11)/2)+PROGRAMA!$I$11)</f>
        <v>0</v>
      </c>
      <c r="BP84" s="274">
        <f>PROGRAMA!$I$13*BP83*(((BP83/PROGRAMA!$I$9)*(PROGRAMA!$I$12-PROGRAMA!$I$11)/2)+PROGRAMA!$I$11)</f>
        <v>0</v>
      </c>
      <c r="BQ84" s="274">
        <f>PROGRAMA!$I$13*BQ83*(((BQ83/PROGRAMA!$I$9)*(PROGRAMA!$I$12-PROGRAMA!$I$11)/2)+PROGRAMA!$I$11)</f>
        <v>0</v>
      </c>
      <c r="BR84" s="274">
        <f>PROGRAMA!$I$13*BR83*(((BR83/PROGRAMA!$I$9)*(PROGRAMA!$I$12-PROGRAMA!$I$11)/2)+PROGRAMA!$I$11)</f>
        <v>0</v>
      </c>
      <c r="BS84" s="274">
        <f>PROGRAMA!$I$13*BS83*(((BS83/PROGRAMA!$I$9)*(PROGRAMA!$I$12-PROGRAMA!$I$11)/2)+PROGRAMA!$I$11)</f>
        <v>0</v>
      </c>
      <c r="BT84" s="274">
        <f>PROGRAMA!$I$13*BT83*(((BT83/PROGRAMA!$I$9)*(PROGRAMA!$I$12-PROGRAMA!$I$11)/2)+PROGRAMA!$I$11)</f>
        <v>0</v>
      </c>
      <c r="BU84" s="274">
        <f>PROGRAMA!$I$13*BU83*(((BU83/PROGRAMA!$I$9)*(PROGRAMA!$I$12-PROGRAMA!$I$11)/2)+PROGRAMA!$I$11)</f>
        <v>0</v>
      </c>
      <c r="BV84" s="274">
        <f>PROGRAMA!$I$13*BV83*(((BV83/PROGRAMA!$I$9)*(PROGRAMA!$I$12-PROGRAMA!$I$11)/2)+PROGRAMA!$I$11)</f>
        <v>0</v>
      </c>
      <c r="BW84" s="274">
        <f>PROGRAMA!$I$13*BW83*(((BW83/PROGRAMA!$I$9)*(PROGRAMA!$I$12-PROGRAMA!$I$11)/2)+PROGRAMA!$I$11)</f>
        <v>0</v>
      </c>
      <c r="BX84" s="274">
        <f>PROGRAMA!$I$13*BX83*(((BX83/PROGRAMA!$I$9)*(PROGRAMA!$I$12-PROGRAMA!$I$11)/2)+PROGRAMA!$I$11)</f>
        <v>0</v>
      </c>
      <c r="BY84" s="274">
        <f>PROGRAMA!$I$13*BY83*(((BY83/PROGRAMA!$I$9)*(PROGRAMA!$I$12-PROGRAMA!$I$11)/2)+PROGRAMA!$I$11)</f>
        <v>0</v>
      </c>
      <c r="BZ84" s="274">
        <f>PROGRAMA!$I$13*BZ83*(((BZ83/PROGRAMA!$I$9)*(PROGRAMA!$I$12-PROGRAMA!$I$11)/2)+PROGRAMA!$I$11)</f>
        <v>0</v>
      </c>
      <c r="CA84" s="274">
        <f>PROGRAMA!$I$13*CA83*(((CA83/PROGRAMA!$I$9)*(PROGRAMA!$I$12-PROGRAMA!$I$11)/2)+PROGRAMA!$I$11)</f>
        <v>0</v>
      </c>
      <c r="CB84" s="274">
        <f>PROGRAMA!$I$13*CB83*(((CB83/PROGRAMA!$I$9)*(PROGRAMA!$I$12-PROGRAMA!$I$11)/2)+PROGRAMA!$I$11)</f>
        <v>0</v>
      </c>
      <c r="CC84" s="274">
        <f>PROGRAMA!$I$13*CC83*(((CC83/PROGRAMA!$I$9)*(PROGRAMA!$I$12-PROGRAMA!$I$11)/2)+PROGRAMA!$I$11)</f>
        <v>0</v>
      </c>
      <c r="CD84" s="274">
        <f>PROGRAMA!$I$13*CD83*(((CD83/PROGRAMA!$I$9)*(PROGRAMA!$I$12-PROGRAMA!$I$11)/2)+PROGRAMA!$I$11)</f>
        <v>0</v>
      </c>
      <c r="CE84" s="274">
        <f>PROGRAMA!$I$13*CE83*(((CE83/PROGRAMA!$I$9)*(PROGRAMA!$I$12-PROGRAMA!$I$11)/2)+PROGRAMA!$I$11)</f>
        <v>0</v>
      </c>
      <c r="CF84" s="274">
        <f>PROGRAMA!$I$13*CF83*(((CF83/PROGRAMA!$I$9)*(PROGRAMA!$I$12-PROGRAMA!$I$11)/2)+PROGRAMA!$I$11)</f>
        <v>0</v>
      </c>
    </row>
    <row r="85" spans="2:84" s="699" customFormat="1" x14ac:dyDescent="0.3"/>
    <row r="86" spans="2:84" s="699" customFormat="1" x14ac:dyDescent="0.3"/>
    <row r="87" spans="2:84" hidden="1" x14ac:dyDescent="0.3">
      <c r="C87" s="135"/>
      <c r="D87" s="277" t="s">
        <v>175</v>
      </c>
      <c r="E87" s="278">
        <f>+SUM(E88:E97)</f>
        <v>0</v>
      </c>
      <c r="F87" s="278">
        <f t="shared" ref="F87:BQ87" si="52">+SUM(F88:F97)</f>
        <v>0</v>
      </c>
      <c r="G87" s="278">
        <f t="shared" si="52"/>
        <v>0</v>
      </c>
      <c r="H87" s="278">
        <f t="shared" si="52"/>
        <v>0</v>
      </c>
      <c r="I87" s="278">
        <f t="shared" si="52"/>
        <v>0</v>
      </c>
      <c r="J87" s="278">
        <f t="shared" si="52"/>
        <v>0</v>
      </c>
      <c r="K87" s="278">
        <f t="shared" si="52"/>
        <v>0</v>
      </c>
      <c r="L87" s="278">
        <f t="shared" si="52"/>
        <v>0</v>
      </c>
      <c r="M87" s="278">
        <f t="shared" si="52"/>
        <v>0</v>
      </c>
      <c r="N87" s="278">
        <f t="shared" si="52"/>
        <v>0</v>
      </c>
      <c r="O87" s="278">
        <f t="shared" si="52"/>
        <v>0</v>
      </c>
      <c r="P87" s="278">
        <f t="shared" si="52"/>
        <v>0</v>
      </c>
      <c r="Q87" s="278">
        <f t="shared" si="52"/>
        <v>0</v>
      </c>
      <c r="R87" s="278">
        <f t="shared" si="52"/>
        <v>0</v>
      </c>
      <c r="S87" s="278">
        <f t="shared" si="52"/>
        <v>0</v>
      </c>
      <c r="T87" s="278">
        <f t="shared" si="52"/>
        <v>0</v>
      </c>
      <c r="U87" s="278">
        <f t="shared" si="52"/>
        <v>0</v>
      </c>
      <c r="V87" s="278">
        <f t="shared" si="52"/>
        <v>0</v>
      </c>
      <c r="W87" s="278">
        <f t="shared" si="52"/>
        <v>0</v>
      </c>
      <c r="X87" s="278">
        <f t="shared" si="52"/>
        <v>0</v>
      </c>
      <c r="Y87" s="278">
        <f t="shared" si="52"/>
        <v>0</v>
      </c>
      <c r="Z87" s="278">
        <f t="shared" si="52"/>
        <v>0</v>
      </c>
      <c r="AA87" s="278">
        <f t="shared" si="52"/>
        <v>0</v>
      </c>
      <c r="AB87" s="278">
        <f t="shared" si="52"/>
        <v>0</v>
      </c>
      <c r="AC87" s="278">
        <f t="shared" si="52"/>
        <v>0</v>
      </c>
      <c r="AD87" s="278">
        <f t="shared" si="52"/>
        <v>0</v>
      </c>
      <c r="AE87" s="278">
        <f t="shared" si="52"/>
        <v>0</v>
      </c>
      <c r="AF87" s="278">
        <f t="shared" si="52"/>
        <v>0</v>
      </c>
      <c r="AG87" s="278">
        <f t="shared" si="52"/>
        <v>0</v>
      </c>
      <c r="AH87" s="278">
        <f t="shared" si="52"/>
        <v>0</v>
      </c>
      <c r="AI87" s="278">
        <f t="shared" si="52"/>
        <v>0</v>
      </c>
      <c r="AJ87" s="278">
        <f t="shared" si="52"/>
        <v>0</v>
      </c>
      <c r="AK87" s="278">
        <f t="shared" si="52"/>
        <v>0</v>
      </c>
      <c r="AL87" s="278">
        <f t="shared" si="52"/>
        <v>0</v>
      </c>
      <c r="AM87" s="278">
        <f t="shared" si="52"/>
        <v>0</v>
      </c>
      <c r="AN87" s="278">
        <f t="shared" si="52"/>
        <v>0</v>
      </c>
      <c r="AO87" s="278">
        <f t="shared" si="52"/>
        <v>0</v>
      </c>
      <c r="AP87" s="278">
        <f t="shared" si="52"/>
        <v>0</v>
      </c>
      <c r="AQ87" s="278">
        <f t="shared" si="52"/>
        <v>0</v>
      </c>
      <c r="AR87" s="278">
        <f t="shared" si="52"/>
        <v>0</v>
      </c>
      <c r="AS87" s="278">
        <f t="shared" si="52"/>
        <v>0</v>
      </c>
      <c r="AT87" s="278">
        <f t="shared" si="52"/>
        <v>0</v>
      </c>
      <c r="AU87" s="278">
        <f t="shared" si="52"/>
        <v>0</v>
      </c>
      <c r="AV87" s="278">
        <f t="shared" si="52"/>
        <v>0</v>
      </c>
      <c r="AW87" s="278">
        <f t="shared" si="52"/>
        <v>0</v>
      </c>
      <c r="AX87" s="278">
        <f t="shared" si="52"/>
        <v>0</v>
      </c>
      <c r="AY87" s="278">
        <f t="shared" si="52"/>
        <v>0</v>
      </c>
      <c r="AZ87" s="278">
        <f t="shared" si="52"/>
        <v>0</v>
      </c>
      <c r="BA87" s="278">
        <f t="shared" si="52"/>
        <v>0</v>
      </c>
      <c r="BB87" s="278">
        <f t="shared" si="52"/>
        <v>0</v>
      </c>
      <c r="BC87" s="278">
        <f t="shared" si="52"/>
        <v>0</v>
      </c>
      <c r="BD87" s="278">
        <f t="shared" si="52"/>
        <v>0</v>
      </c>
      <c r="BE87" s="278">
        <f t="shared" si="52"/>
        <v>0</v>
      </c>
      <c r="BF87" s="278">
        <f t="shared" si="52"/>
        <v>0</v>
      </c>
      <c r="BG87" s="278">
        <f t="shared" si="52"/>
        <v>0</v>
      </c>
      <c r="BH87" s="278">
        <f t="shared" si="52"/>
        <v>0</v>
      </c>
      <c r="BI87" s="278">
        <f t="shared" si="52"/>
        <v>0</v>
      </c>
      <c r="BJ87" s="278">
        <f t="shared" si="52"/>
        <v>0</v>
      </c>
      <c r="BK87" s="278">
        <f t="shared" si="52"/>
        <v>0</v>
      </c>
      <c r="BL87" s="278">
        <f t="shared" si="52"/>
        <v>0</v>
      </c>
      <c r="BM87" s="278">
        <f t="shared" si="52"/>
        <v>0</v>
      </c>
      <c r="BN87" s="278">
        <f t="shared" si="52"/>
        <v>0</v>
      </c>
      <c r="BO87" s="278">
        <f t="shared" si="52"/>
        <v>0</v>
      </c>
      <c r="BP87" s="278">
        <f t="shared" si="52"/>
        <v>0</v>
      </c>
      <c r="BQ87" s="278">
        <f t="shared" si="52"/>
        <v>0</v>
      </c>
      <c r="BR87" s="278">
        <f t="shared" ref="BR87:CF87" si="53">+SUM(BR88:BR97)</f>
        <v>0</v>
      </c>
      <c r="BS87" s="278">
        <f t="shared" si="53"/>
        <v>0</v>
      </c>
      <c r="BT87" s="278">
        <f t="shared" si="53"/>
        <v>0</v>
      </c>
      <c r="BU87" s="278">
        <f t="shared" si="53"/>
        <v>0</v>
      </c>
      <c r="BV87" s="278">
        <f t="shared" si="53"/>
        <v>0</v>
      </c>
      <c r="BW87" s="278">
        <f t="shared" si="53"/>
        <v>0</v>
      </c>
      <c r="BX87" s="278">
        <f t="shared" si="53"/>
        <v>0</v>
      </c>
      <c r="BY87" s="278">
        <f t="shared" si="53"/>
        <v>0</v>
      </c>
      <c r="BZ87" s="278">
        <f t="shared" si="53"/>
        <v>0</v>
      </c>
      <c r="CA87" s="278">
        <f t="shared" si="53"/>
        <v>0</v>
      </c>
      <c r="CB87" s="278">
        <f t="shared" si="53"/>
        <v>0</v>
      </c>
      <c r="CC87" s="278">
        <f t="shared" si="53"/>
        <v>0</v>
      </c>
      <c r="CD87" s="278">
        <f t="shared" si="53"/>
        <v>0</v>
      </c>
      <c r="CE87" s="278">
        <f t="shared" si="53"/>
        <v>0</v>
      </c>
      <c r="CF87" s="278">
        <f t="shared" si="53"/>
        <v>0</v>
      </c>
    </row>
    <row r="88" spans="2:84" hidden="1" x14ac:dyDescent="0.3">
      <c r="C88" s="135">
        <v>1</v>
      </c>
      <c r="D88" s="279" t="str">
        <f t="shared" ref="D88:BO88" si="54">+D66</f>
        <v>Volumen del Contenedor, m3</v>
      </c>
      <c r="E88" s="280">
        <f>+E66</f>
        <v>0</v>
      </c>
      <c r="F88" s="281">
        <f t="shared" si="54"/>
        <v>0</v>
      </c>
      <c r="G88" s="281">
        <f t="shared" si="54"/>
        <v>0</v>
      </c>
      <c r="H88" s="281">
        <f t="shared" si="54"/>
        <v>0</v>
      </c>
      <c r="I88" s="281">
        <f t="shared" si="54"/>
        <v>0</v>
      </c>
      <c r="J88" s="281">
        <f t="shared" si="54"/>
        <v>0</v>
      </c>
      <c r="K88" s="281">
        <f t="shared" si="54"/>
        <v>0</v>
      </c>
      <c r="L88" s="281">
        <f t="shared" si="54"/>
        <v>0</v>
      </c>
      <c r="M88" s="281">
        <f t="shared" si="54"/>
        <v>0</v>
      </c>
      <c r="N88" s="281">
        <f t="shared" si="54"/>
        <v>0</v>
      </c>
      <c r="O88" s="281">
        <f t="shared" si="54"/>
        <v>0</v>
      </c>
      <c r="P88" s="281">
        <f t="shared" si="54"/>
        <v>0</v>
      </c>
      <c r="Q88" s="281">
        <f t="shared" si="54"/>
        <v>0</v>
      </c>
      <c r="R88" s="281">
        <f t="shared" si="54"/>
        <v>0</v>
      </c>
      <c r="S88" s="281">
        <f t="shared" si="54"/>
        <v>0</v>
      </c>
      <c r="T88" s="281">
        <f t="shared" si="54"/>
        <v>0</v>
      </c>
      <c r="U88" s="281">
        <f t="shared" si="54"/>
        <v>0</v>
      </c>
      <c r="V88" s="281">
        <f t="shared" si="54"/>
        <v>0</v>
      </c>
      <c r="W88" s="281">
        <f t="shared" si="54"/>
        <v>0</v>
      </c>
      <c r="X88" s="281">
        <f t="shared" si="54"/>
        <v>0</v>
      </c>
      <c r="Y88" s="281">
        <f t="shared" si="54"/>
        <v>0</v>
      </c>
      <c r="Z88" s="281">
        <f t="shared" si="54"/>
        <v>0</v>
      </c>
      <c r="AA88" s="281">
        <f t="shared" si="54"/>
        <v>0</v>
      </c>
      <c r="AB88" s="281">
        <f t="shared" si="54"/>
        <v>0</v>
      </c>
      <c r="AC88" s="281">
        <f t="shared" si="54"/>
        <v>0</v>
      </c>
      <c r="AD88" s="281">
        <f t="shared" si="54"/>
        <v>0</v>
      </c>
      <c r="AE88" s="281">
        <f t="shared" si="54"/>
        <v>0</v>
      </c>
      <c r="AF88" s="281">
        <f t="shared" si="54"/>
        <v>0</v>
      </c>
      <c r="AG88" s="281">
        <f t="shared" si="54"/>
        <v>0</v>
      </c>
      <c r="AH88" s="281">
        <f t="shared" si="54"/>
        <v>0</v>
      </c>
      <c r="AI88" s="281">
        <f t="shared" si="54"/>
        <v>0</v>
      </c>
      <c r="AJ88" s="281">
        <f t="shared" si="54"/>
        <v>0</v>
      </c>
      <c r="AK88" s="281">
        <f t="shared" si="54"/>
        <v>0</v>
      </c>
      <c r="AL88" s="281">
        <f t="shared" si="54"/>
        <v>0</v>
      </c>
      <c r="AM88" s="281">
        <f t="shared" si="54"/>
        <v>0</v>
      </c>
      <c r="AN88" s="281">
        <f t="shared" si="54"/>
        <v>0</v>
      </c>
      <c r="AO88" s="281">
        <f t="shared" si="54"/>
        <v>0</v>
      </c>
      <c r="AP88" s="281">
        <f t="shared" si="54"/>
        <v>0</v>
      </c>
      <c r="AQ88" s="281">
        <f t="shared" si="54"/>
        <v>0</v>
      </c>
      <c r="AR88" s="281">
        <f t="shared" si="54"/>
        <v>0</v>
      </c>
      <c r="AS88" s="281">
        <f t="shared" si="54"/>
        <v>0</v>
      </c>
      <c r="AT88" s="281">
        <f t="shared" si="54"/>
        <v>0</v>
      </c>
      <c r="AU88" s="281">
        <f t="shared" si="54"/>
        <v>0</v>
      </c>
      <c r="AV88" s="281">
        <f t="shared" si="54"/>
        <v>0</v>
      </c>
      <c r="AW88" s="281">
        <f t="shared" si="54"/>
        <v>0</v>
      </c>
      <c r="AX88" s="281">
        <f t="shared" si="54"/>
        <v>0</v>
      </c>
      <c r="AY88" s="281">
        <f t="shared" si="54"/>
        <v>0</v>
      </c>
      <c r="AZ88" s="281">
        <f t="shared" si="54"/>
        <v>0</v>
      </c>
      <c r="BA88" s="281">
        <f t="shared" si="54"/>
        <v>0</v>
      </c>
      <c r="BB88" s="281">
        <f t="shared" si="54"/>
        <v>0</v>
      </c>
      <c r="BC88" s="281">
        <f t="shared" si="54"/>
        <v>0</v>
      </c>
      <c r="BD88" s="281">
        <f t="shared" si="54"/>
        <v>0</v>
      </c>
      <c r="BE88" s="281">
        <f t="shared" si="54"/>
        <v>0</v>
      </c>
      <c r="BF88" s="281">
        <f t="shared" si="54"/>
        <v>0</v>
      </c>
      <c r="BG88" s="281">
        <f t="shared" si="54"/>
        <v>0</v>
      </c>
      <c r="BH88" s="281">
        <f t="shared" si="54"/>
        <v>0</v>
      </c>
      <c r="BI88" s="281">
        <f t="shared" si="54"/>
        <v>0</v>
      </c>
      <c r="BJ88" s="281">
        <f t="shared" si="54"/>
        <v>0</v>
      </c>
      <c r="BK88" s="281">
        <f t="shared" si="54"/>
        <v>0</v>
      </c>
      <c r="BL88" s="281">
        <f t="shared" si="54"/>
        <v>0</v>
      </c>
      <c r="BM88" s="281">
        <f t="shared" si="54"/>
        <v>0</v>
      </c>
      <c r="BN88" s="281">
        <f t="shared" si="54"/>
        <v>0</v>
      </c>
      <c r="BO88" s="281">
        <f t="shared" si="54"/>
        <v>0</v>
      </c>
      <c r="BP88" s="281">
        <f t="shared" ref="BP88:CF88" si="55">+BP66</f>
        <v>0</v>
      </c>
      <c r="BQ88" s="281">
        <f t="shared" si="55"/>
        <v>0</v>
      </c>
      <c r="BR88" s="281">
        <f t="shared" si="55"/>
        <v>0</v>
      </c>
      <c r="BS88" s="281">
        <f t="shared" si="55"/>
        <v>0</v>
      </c>
      <c r="BT88" s="281">
        <f t="shared" si="55"/>
        <v>0</v>
      </c>
      <c r="BU88" s="281">
        <f t="shared" si="55"/>
        <v>0</v>
      </c>
      <c r="BV88" s="281">
        <f t="shared" si="55"/>
        <v>0</v>
      </c>
      <c r="BW88" s="281">
        <f t="shared" si="55"/>
        <v>0</v>
      </c>
      <c r="BX88" s="281">
        <f t="shared" si="55"/>
        <v>0</v>
      </c>
      <c r="BY88" s="281">
        <f t="shared" si="55"/>
        <v>0</v>
      </c>
      <c r="BZ88" s="281">
        <f t="shared" si="55"/>
        <v>0</v>
      </c>
      <c r="CA88" s="281">
        <f t="shared" si="55"/>
        <v>0</v>
      </c>
      <c r="CB88" s="281">
        <f t="shared" si="55"/>
        <v>0</v>
      </c>
      <c r="CC88" s="281">
        <f t="shared" si="55"/>
        <v>0</v>
      </c>
      <c r="CD88" s="281">
        <f t="shared" si="55"/>
        <v>0</v>
      </c>
      <c r="CE88" s="281">
        <f t="shared" si="55"/>
        <v>0</v>
      </c>
      <c r="CF88" s="281">
        <f t="shared" si="55"/>
        <v>0</v>
      </c>
    </row>
    <row r="89" spans="2:84" hidden="1" x14ac:dyDescent="0.3">
      <c r="C89" s="135">
        <v>2</v>
      </c>
      <c r="D89" s="279" t="str">
        <f t="shared" ref="D89:BO89" si="56">+D68</f>
        <v>Volumen del Contenedor</v>
      </c>
      <c r="E89" s="280">
        <f>+E68</f>
        <v>0</v>
      </c>
      <c r="F89" s="281">
        <f t="shared" si="56"/>
        <v>0</v>
      </c>
      <c r="G89" s="281">
        <f t="shared" si="56"/>
        <v>0</v>
      </c>
      <c r="H89" s="281">
        <f t="shared" si="56"/>
        <v>0</v>
      </c>
      <c r="I89" s="281">
        <f t="shared" si="56"/>
        <v>0</v>
      </c>
      <c r="J89" s="281">
        <f t="shared" si="56"/>
        <v>0</v>
      </c>
      <c r="K89" s="281">
        <f t="shared" si="56"/>
        <v>0</v>
      </c>
      <c r="L89" s="281">
        <f t="shared" si="56"/>
        <v>0</v>
      </c>
      <c r="M89" s="281">
        <f t="shared" si="56"/>
        <v>0</v>
      </c>
      <c r="N89" s="281">
        <f t="shared" si="56"/>
        <v>0</v>
      </c>
      <c r="O89" s="281">
        <f t="shared" si="56"/>
        <v>0</v>
      </c>
      <c r="P89" s="281">
        <f t="shared" si="56"/>
        <v>0</v>
      </c>
      <c r="Q89" s="281">
        <f t="shared" si="56"/>
        <v>0</v>
      </c>
      <c r="R89" s="281">
        <f t="shared" si="56"/>
        <v>0</v>
      </c>
      <c r="S89" s="281">
        <f t="shared" si="56"/>
        <v>0</v>
      </c>
      <c r="T89" s="281">
        <f t="shared" si="56"/>
        <v>0</v>
      </c>
      <c r="U89" s="281">
        <f t="shared" si="56"/>
        <v>0</v>
      </c>
      <c r="V89" s="281">
        <f t="shared" si="56"/>
        <v>0</v>
      </c>
      <c r="W89" s="281">
        <f t="shared" si="56"/>
        <v>0</v>
      </c>
      <c r="X89" s="281">
        <f t="shared" si="56"/>
        <v>0</v>
      </c>
      <c r="Y89" s="281">
        <f t="shared" si="56"/>
        <v>0</v>
      </c>
      <c r="Z89" s="281">
        <f t="shared" si="56"/>
        <v>0</v>
      </c>
      <c r="AA89" s="281">
        <f t="shared" si="56"/>
        <v>0</v>
      </c>
      <c r="AB89" s="281">
        <f t="shared" si="56"/>
        <v>0</v>
      </c>
      <c r="AC89" s="281">
        <f t="shared" si="56"/>
        <v>0</v>
      </c>
      <c r="AD89" s="281">
        <f t="shared" si="56"/>
        <v>0</v>
      </c>
      <c r="AE89" s="281">
        <f t="shared" si="56"/>
        <v>0</v>
      </c>
      <c r="AF89" s="281">
        <f t="shared" si="56"/>
        <v>0</v>
      </c>
      <c r="AG89" s="281">
        <f t="shared" si="56"/>
        <v>0</v>
      </c>
      <c r="AH89" s="281">
        <f t="shared" si="56"/>
        <v>0</v>
      </c>
      <c r="AI89" s="281">
        <f t="shared" si="56"/>
        <v>0</v>
      </c>
      <c r="AJ89" s="281">
        <f t="shared" si="56"/>
        <v>0</v>
      </c>
      <c r="AK89" s="281">
        <f t="shared" si="56"/>
        <v>0</v>
      </c>
      <c r="AL89" s="281">
        <f t="shared" si="56"/>
        <v>0</v>
      </c>
      <c r="AM89" s="281">
        <f t="shared" si="56"/>
        <v>0</v>
      </c>
      <c r="AN89" s="281">
        <f t="shared" si="56"/>
        <v>0</v>
      </c>
      <c r="AO89" s="281">
        <f t="shared" si="56"/>
        <v>0</v>
      </c>
      <c r="AP89" s="281">
        <f t="shared" si="56"/>
        <v>0</v>
      </c>
      <c r="AQ89" s="281">
        <f t="shared" si="56"/>
        <v>0</v>
      </c>
      <c r="AR89" s="281">
        <f t="shared" si="56"/>
        <v>0</v>
      </c>
      <c r="AS89" s="281">
        <f t="shared" si="56"/>
        <v>0</v>
      </c>
      <c r="AT89" s="281">
        <f t="shared" si="56"/>
        <v>0</v>
      </c>
      <c r="AU89" s="281">
        <f t="shared" si="56"/>
        <v>0</v>
      </c>
      <c r="AV89" s="281">
        <f t="shared" si="56"/>
        <v>0</v>
      </c>
      <c r="AW89" s="281">
        <f t="shared" si="56"/>
        <v>0</v>
      </c>
      <c r="AX89" s="281">
        <f t="shared" si="56"/>
        <v>0</v>
      </c>
      <c r="AY89" s="281">
        <f t="shared" si="56"/>
        <v>0</v>
      </c>
      <c r="AZ89" s="281">
        <f t="shared" si="56"/>
        <v>0</v>
      </c>
      <c r="BA89" s="281">
        <f t="shared" si="56"/>
        <v>0</v>
      </c>
      <c r="BB89" s="281">
        <f t="shared" si="56"/>
        <v>0</v>
      </c>
      <c r="BC89" s="281">
        <f t="shared" si="56"/>
        <v>0</v>
      </c>
      <c r="BD89" s="281">
        <f t="shared" si="56"/>
        <v>0</v>
      </c>
      <c r="BE89" s="281">
        <f t="shared" si="56"/>
        <v>0</v>
      </c>
      <c r="BF89" s="281">
        <f t="shared" si="56"/>
        <v>0</v>
      </c>
      <c r="BG89" s="281">
        <f t="shared" si="56"/>
        <v>0</v>
      </c>
      <c r="BH89" s="281">
        <f t="shared" si="56"/>
        <v>0</v>
      </c>
      <c r="BI89" s="281">
        <f t="shared" si="56"/>
        <v>0</v>
      </c>
      <c r="BJ89" s="281">
        <f t="shared" si="56"/>
        <v>0</v>
      </c>
      <c r="BK89" s="281">
        <f t="shared" si="56"/>
        <v>0</v>
      </c>
      <c r="BL89" s="281">
        <f t="shared" si="56"/>
        <v>0</v>
      </c>
      <c r="BM89" s="281">
        <f t="shared" si="56"/>
        <v>0</v>
      </c>
      <c r="BN89" s="281">
        <f t="shared" si="56"/>
        <v>0</v>
      </c>
      <c r="BO89" s="281">
        <f t="shared" si="56"/>
        <v>0</v>
      </c>
      <c r="BP89" s="281">
        <f t="shared" ref="BP89:CF89" si="57">+BP68</f>
        <v>0</v>
      </c>
      <c r="BQ89" s="281">
        <f t="shared" si="57"/>
        <v>0</v>
      </c>
      <c r="BR89" s="281">
        <f t="shared" si="57"/>
        <v>0</v>
      </c>
      <c r="BS89" s="281">
        <f t="shared" si="57"/>
        <v>0</v>
      </c>
      <c r="BT89" s="281">
        <f t="shared" si="57"/>
        <v>0</v>
      </c>
      <c r="BU89" s="281">
        <f t="shared" si="57"/>
        <v>0</v>
      </c>
      <c r="BV89" s="281">
        <f t="shared" si="57"/>
        <v>0</v>
      </c>
      <c r="BW89" s="281">
        <f t="shared" si="57"/>
        <v>0</v>
      </c>
      <c r="BX89" s="281">
        <f t="shared" si="57"/>
        <v>0</v>
      </c>
      <c r="BY89" s="281">
        <f t="shared" si="57"/>
        <v>0</v>
      </c>
      <c r="BZ89" s="281">
        <f t="shared" si="57"/>
        <v>0</v>
      </c>
      <c r="CA89" s="281">
        <f t="shared" si="57"/>
        <v>0</v>
      </c>
      <c r="CB89" s="281">
        <f t="shared" si="57"/>
        <v>0</v>
      </c>
      <c r="CC89" s="281">
        <f t="shared" si="57"/>
        <v>0</v>
      </c>
      <c r="CD89" s="281">
        <f t="shared" si="57"/>
        <v>0</v>
      </c>
      <c r="CE89" s="281">
        <f t="shared" si="57"/>
        <v>0</v>
      </c>
      <c r="CF89" s="281">
        <f t="shared" si="57"/>
        <v>0</v>
      </c>
    </row>
    <row r="90" spans="2:84" hidden="1" x14ac:dyDescent="0.3">
      <c r="C90" s="135">
        <v>3</v>
      </c>
      <c r="D90" s="279" t="str">
        <f t="shared" ref="D90:BO90" si="58">+D70</f>
        <v>Volumen del Contenedor, m3</v>
      </c>
      <c r="E90" s="280">
        <f>+E70</f>
        <v>0</v>
      </c>
      <c r="F90" s="281">
        <f t="shared" si="58"/>
        <v>0</v>
      </c>
      <c r="G90" s="281">
        <f t="shared" si="58"/>
        <v>0</v>
      </c>
      <c r="H90" s="281">
        <f t="shared" si="58"/>
        <v>0</v>
      </c>
      <c r="I90" s="281">
        <f t="shared" si="58"/>
        <v>0</v>
      </c>
      <c r="J90" s="281">
        <f t="shared" si="58"/>
        <v>0</v>
      </c>
      <c r="K90" s="281">
        <f t="shared" si="58"/>
        <v>0</v>
      </c>
      <c r="L90" s="281">
        <f t="shared" si="58"/>
        <v>0</v>
      </c>
      <c r="M90" s="281">
        <f t="shared" si="58"/>
        <v>0</v>
      </c>
      <c r="N90" s="281">
        <f t="shared" si="58"/>
        <v>0</v>
      </c>
      <c r="O90" s="281">
        <f t="shared" si="58"/>
        <v>0</v>
      </c>
      <c r="P90" s="281">
        <f t="shared" si="58"/>
        <v>0</v>
      </c>
      <c r="Q90" s="281">
        <f t="shared" si="58"/>
        <v>0</v>
      </c>
      <c r="R90" s="281">
        <f t="shared" si="58"/>
        <v>0</v>
      </c>
      <c r="S90" s="281">
        <f t="shared" si="58"/>
        <v>0</v>
      </c>
      <c r="T90" s="281">
        <f t="shared" si="58"/>
        <v>0</v>
      </c>
      <c r="U90" s="281">
        <f t="shared" si="58"/>
        <v>0</v>
      </c>
      <c r="V90" s="281">
        <f t="shared" si="58"/>
        <v>0</v>
      </c>
      <c r="W90" s="281">
        <f t="shared" si="58"/>
        <v>0</v>
      </c>
      <c r="X90" s="281">
        <f t="shared" si="58"/>
        <v>0</v>
      </c>
      <c r="Y90" s="281">
        <f t="shared" si="58"/>
        <v>0</v>
      </c>
      <c r="Z90" s="281">
        <f t="shared" si="58"/>
        <v>0</v>
      </c>
      <c r="AA90" s="281">
        <f t="shared" si="58"/>
        <v>0</v>
      </c>
      <c r="AB90" s="281">
        <f t="shared" si="58"/>
        <v>0</v>
      </c>
      <c r="AC90" s="281">
        <f t="shared" si="58"/>
        <v>0</v>
      </c>
      <c r="AD90" s="281">
        <f t="shared" si="58"/>
        <v>0</v>
      </c>
      <c r="AE90" s="281">
        <f t="shared" si="58"/>
        <v>0</v>
      </c>
      <c r="AF90" s="281">
        <f t="shared" si="58"/>
        <v>0</v>
      </c>
      <c r="AG90" s="281">
        <f t="shared" si="58"/>
        <v>0</v>
      </c>
      <c r="AH90" s="281">
        <f t="shared" si="58"/>
        <v>0</v>
      </c>
      <c r="AI90" s="281">
        <f t="shared" si="58"/>
        <v>0</v>
      </c>
      <c r="AJ90" s="281">
        <f t="shared" si="58"/>
        <v>0</v>
      </c>
      <c r="AK90" s="281">
        <f t="shared" si="58"/>
        <v>0</v>
      </c>
      <c r="AL90" s="281">
        <f t="shared" si="58"/>
        <v>0</v>
      </c>
      <c r="AM90" s="281">
        <f t="shared" si="58"/>
        <v>0</v>
      </c>
      <c r="AN90" s="281">
        <f t="shared" si="58"/>
        <v>0</v>
      </c>
      <c r="AO90" s="281">
        <f t="shared" si="58"/>
        <v>0</v>
      </c>
      <c r="AP90" s="281">
        <f t="shared" si="58"/>
        <v>0</v>
      </c>
      <c r="AQ90" s="281">
        <f t="shared" si="58"/>
        <v>0</v>
      </c>
      <c r="AR90" s="281">
        <f t="shared" si="58"/>
        <v>0</v>
      </c>
      <c r="AS90" s="281">
        <f t="shared" si="58"/>
        <v>0</v>
      </c>
      <c r="AT90" s="281">
        <f t="shared" si="58"/>
        <v>0</v>
      </c>
      <c r="AU90" s="281">
        <f t="shared" si="58"/>
        <v>0</v>
      </c>
      <c r="AV90" s="281">
        <f t="shared" si="58"/>
        <v>0</v>
      </c>
      <c r="AW90" s="281">
        <f t="shared" si="58"/>
        <v>0</v>
      </c>
      <c r="AX90" s="281">
        <f t="shared" si="58"/>
        <v>0</v>
      </c>
      <c r="AY90" s="281">
        <f t="shared" si="58"/>
        <v>0</v>
      </c>
      <c r="AZ90" s="281">
        <f t="shared" si="58"/>
        <v>0</v>
      </c>
      <c r="BA90" s="281">
        <f t="shared" si="58"/>
        <v>0</v>
      </c>
      <c r="BB90" s="281">
        <f t="shared" si="58"/>
        <v>0</v>
      </c>
      <c r="BC90" s="281">
        <f t="shared" si="58"/>
        <v>0</v>
      </c>
      <c r="BD90" s="281">
        <f t="shared" si="58"/>
        <v>0</v>
      </c>
      <c r="BE90" s="281">
        <f t="shared" si="58"/>
        <v>0</v>
      </c>
      <c r="BF90" s="281">
        <f t="shared" si="58"/>
        <v>0</v>
      </c>
      <c r="BG90" s="281">
        <f t="shared" si="58"/>
        <v>0</v>
      </c>
      <c r="BH90" s="281">
        <f t="shared" si="58"/>
        <v>0</v>
      </c>
      <c r="BI90" s="281">
        <f t="shared" si="58"/>
        <v>0</v>
      </c>
      <c r="BJ90" s="281">
        <f t="shared" si="58"/>
        <v>0</v>
      </c>
      <c r="BK90" s="281">
        <f t="shared" si="58"/>
        <v>0</v>
      </c>
      <c r="BL90" s="281">
        <f t="shared" si="58"/>
        <v>0</v>
      </c>
      <c r="BM90" s="281">
        <f t="shared" si="58"/>
        <v>0</v>
      </c>
      <c r="BN90" s="281">
        <f t="shared" si="58"/>
        <v>0</v>
      </c>
      <c r="BO90" s="281">
        <f t="shared" si="58"/>
        <v>0</v>
      </c>
      <c r="BP90" s="281">
        <f t="shared" ref="BP90:CF90" si="59">+BP70</f>
        <v>0</v>
      </c>
      <c r="BQ90" s="281">
        <f t="shared" si="59"/>
        <v>0</v>
      </c>
      <c r="BR90" s="281">
        <f t="shared" si="59"/>
        <v>0</v>
      </c>
      <c r="BS90" s="281">
        <f t="shared" si="59"/>
        <v>0</v>
      </c>
      <c r="BT90" s="281">
        <f t="shared" si="59"/>
        <v>0</v>
      </c>
      <c r="BU90" s="281">
        <f t="shared" si="59"/>
        <v>0</v>
      </c>
      <c r="BV90" s="281">
        <f t="shared" si="59"/>
        <v>0</v>
      </c>
      <c r="BW90" s="281">
        <f t="shared" si="59"/>
        <v>0</v>
      </c>
      <c r="BX90" s="281">
        <f t="shared" si="59"/>
        <v>0</v>
      </c>
      <c r="BY90" s="281">
        <f t="shared" si="59"/>
        <v>0</v>
      </c>
      <c r="BZ90" s="281">
        <f t="shared" si="59"/>
        <v>0</v>
      </c>
      <c r="CA90" s="281">
        <f t="shared" si="59"/>
        <v>0</v>
      </c>
      <c r="CB90" s="281">
        <f t="shared" si="59"/>
        <v>0</v>
      </c>
      <c r="CC90" s="281">
        <f t="shared" si="59"/>
        <v>0</v>
      </c>
      <c r="CD90" s="281">
        <f t="shared" si="59"/>
        <v>0</v>
      </c>
      <c r="CE90" s="281">
        <f t="shared" si="59"/>
        <v>0</v>
      </c>
      <c r="CF90" s="281">
        <f t="shared" si="59"/>
        <v>0</v>
      </c>
    </row>
    <row r="91" spans="2:84" hidden="1" x14ac:dyDescent="0.3">
      <c r="C91" s="135">
        <v>4</v>
      </c>
      <c r="D91" s="279" t="str">
        <f t="shared" ref="D91:BO91" si="60">+D72</f>
        <v>Volumen del Contenedor</v>
      </c>
      <c r="E91" s="281">
        <f t="shared" si="60"/>
        <v>0</v>
      </c>
      <c r="F91" s="281">
        <f t="shared" si="60"/>
        <v>0</v>
      </c>
      <c r="G91" s="281">
        <f t="shared" si="60"/>
        <v>0</v>
      </c>
      <c r="H91" s="281">
        <f t="shared" si="60"/>
        <v>0</v>
      </c>
      <c r="I91" s="281">
        <f t="shared" si="60"/>
        <v>0</v>
      </c>
      <c r="J91" s="281">
        <f t="shared" si="60"/>
        <v>0</v>
      </c>
      <c r="K91" s="281">
        <f t="shared" si="60"/>
        <v>0</v>
      </c>
      <c r="L91" s="281">
        <f t="shared" si="60"/>
        <v>0</v>
      </c>
      <c r="M91" s="281">
        <f t="shared" si="60"/>
        <v>0</v>
      </c>
      <c r="N91" s="281">
        <f t="shared" si="60"/>
        <v>0</v>
      </c>
      <c r="O91" s="281">
        <f t="shared" si="60"/>
        <v>0</v>
      </c>
      <c r="P91" s="281">
        <f t="shared" si="60"/>
        <v>0</v>
      </c>
      <c r="Q91" s="281">
        <f t="shared" si="60"/>
        <v>0</v>
      </c>
      <c r="R91" s="281">
        <f t="shared" si="60"/>
        <v>0</v>
      </c>
      <c r="S91" s="281">
        <f t="shared" si="60"/>
        <v>0</v>
      </c>
      <c r="T91" s="281">
        <f t="shared" si="60"/>
        <v>0</v>
      </c>
      <c r="U91" s="281">
        <f t="shared" si="60"/>
        <v>0</v>
      </c>
      <c r="V91" s="281">
        <f t="shared" si="60"/>
        <v>0</v>
      </c>
      <c r="W91" s="281">
        <f t="shared" si="60"/>
        <v>0</v>
      </c>
      <c r="X91" s="281">
        <f t="shared" si="60"/>
        <v>0</v>
      </c>
      <c r="Y91" s="281">
        <f t="shared" si="60"/>
        <v>0</v>
      </c>
      <c r="Z91" s="281">
        <f t="shared" si="60"/>
        <v>0</v>
      </c>
      <c r="AA91" s="281">
        <f t="shared" si="60"/>
        <v>0</v>
      </c>
      <c r="AB91" s="281">
        <f t="shared" si="60"/>
        <v>0</v>
      </c>
      <c r="AC91" s="281">
        <f t="shared" si="60"/>
        <v>0</v>
      </c>
      <c r="AD91" s="281">
        <f t="shared" si="60"/>
        <v>0</v>
      </c>
      <c r="AE91" s="281">
        <f t="shared" si="60"/>
        <v>0</v>
      </c>
      <c r="AF91" s="281">
        <f t="shared" si="60"/>
        <v>0</v>
      </c>
      <c r="AG91" s="281">
        <f t="shared" si="60"/>
        <v>0</v>
      </c>
      <c r="AH91" s="281">
        <f t="shared" si="60"/>
        <v>0</v>
      </c>
      <c r="AI91" s="281">
        <f t="shared" si="60"/>
        <v>0</v>
      </c>
      <c r="AJ91" s="281">
        <f t="shared" si="60"/>
        <v>0</v>
      </c>
      <c r="AK91" s="281">
        <f t="shared" si="60"/>
        <v>0</v>
      </c>
      <c r="AL91" s="281">
        <f t="shared" si="60"/>
        <v>0</v>
      </c>
      <c r="AM91" s="281">
        <f t="shared" si="60"/>
        <v>0</v>
      </c>
      <c r="AN91" s="281">
        <f t="shared" si="60"/>
        <v>0</v>
      </c>
      <c r="AO91" s="281">
        <f t="shared" si="60"/>
        <v>0</v>
      </c>
      <c r="AP91" s="281">
        <f t="shared" si="60"/>
        <v>0</v>
      </c>
      <c r="AQ91" s="281">
        <f t="shared" si="60"/>
        <v>0</v>
      </c>
      <c r="AR91" s="281">
        <f t="shared" si="60"/>
        <v>0</v>
      </c>
      <c r="AS91" s="281">
        <f t="shared" si="60"/>
        <v>0</v>
      </c>
      <c r="AT91" s="281">
        <f t="shared" si="60"/>
        <v>0</v>
      </c>
      <c r="AU91" s="281">
        <f t="shared" si="60"/>
        <v>0</v>
      </c>
      <c r="AV91" s="281">
        <f t="shared" si="60"/>
        <v>0</v>
      </c>
      <c r="AW91" s="281">
        <f t="shared" si="60"/>
        <v>0</v>
      </c>
      <c r="AX91" s="281">
        <f t="shared" si="60"/>
        <v>0</v>
      </c>
      <c r="AY91" s="281">
        <f t="shared" si="60"/>
        <v>0</v>
      </c>
      <c r="AZ91" s="281">
        <f t="shared" si="60"/>
        <v>0</v>
      </c>
      <c r="BA91" s="281">
        <f t="shared" si="60"/>
        <v>0</v>
      </c>
      <c r="BB91" s="281">
        <f t="shared" si="60"/>
        <v>0</v>
      </c>
      <c r="BC91" s="281">
        <f t="shared" si="60"/>
        <v>0</v>
      </c>
      <c r="BD91" s="281">
        <f t="shared" si="60"/>
        <v>0</v>
      </c>
      <c r="BE91" s="281">
        <f t="shared" si="60"/>
        <v>0</v>
      </c>
      <c r="BF91" s="281">
        <f t="shared" si="60"/>
        <v>0</v>
      </c>
      <c r="BG91" s="281">
        <f t="shared" si="60"/>
        <v>0</v>
      </c>
      <c r="BH91" s="281">
        <f t="shared" si="60"/>
        <v>0</v>
      </c>
      <c r="BI91" s="281">
        <f t="shared" si="60"/>
        <v>0</v>
      </c>
      <c r="BJ91" s="281">
        <f t="shared" si="60"/>
        <v>0</v>
      </c>
      <c r="BK91" s="281">
        <f t="shared" si="60"/>
        <v>0</v>
      </c>
      <c r="BL91" s="281">
        <f t="shared" si="60"/>
        <v>0</v>
      </c>
      <c r="BM91" s="281">
        <f t="shared" si="60"/>
        <v>0</v>
      </c>
      <c r="BN91" s="281">
        <f t="shared" si="60"/>
        <v>0</v>
      </c>
      <c r="BO91" s="281">
        <f t="shared" si="60"/>
        <v>0</v>
      </c>
      <c r="BP91" s="281">
        <f t="shared" ref="BP91:CF91" si="61">+BP72</f>
        <v>0</v>
      </c>
      <c r="BQ91" s="281">
        <f t="shared" si="61"/>
        <v>0</v>
      </c>
      <c r="BR91" s="281">
        <f t="shared" si="61"/>
        <v>0</v>
      </c>
      <c r="BS91" s="281">
        <f t="shared" si="61"/>
        <v>0</v>
      </c>
      <c r="BT91" s="281">
        <f t="shared" si="61"/>
        <v>0</v>
      </c>
      <c r="BU91" s="281">
        <f t="shared" si="61"/>
        <v>0</v>
      </c>
      <c r="BV91" s="281">
        <f t="shared" si="61"/>
        <v>0</v>
      </c>
      <c r="BW91" s="281">
        <f t="shared" si="61"/>
        <v>0</v>
      </c>
      <c r="BX91" s="281">
        <f t="shared" si="61"/>
        <v>0</v>
      </c>
      <c r="BY91" s="281">
        <f t="shared" si="61"/>
        <v>0</v>
      </c>
      <c r="BZ91" s="281">
        <f t="shared" si="61"/>
        <v>0</v>
      </c>
      <c r="CA91" s="281">
        <f t="shared" si="61"/>
        <v>0</v>
      </c>
      <c r="CB91" s="281">
        <f t="shared" si="61"/>
        <v>0</v>
      </c>
      <c r="CC91" s="281">
        <f t="shared" si="61"/>
        <v>0</v>
      </c>
      <c r="CD91" s="281">
        <f t="shared" si="61"/>
        <v>0</v>
      </c>
      <c r="CE91" s="281">
        <f t="shared" si="61"/>
        <v>0</v>
      </c>
      <c r="CF91" s="281">
        <f t="shared" si="61"/>
        <v>0</v>
      </c>
    </row>
    <row r="92" spans="2:84" hidden="1" x14ac:dyDescent="0.3">
      <c r="C92" s="135">
        <v>5</v>
      </c>
      <c r="D92" s="279" t="str">
        <f t="shared" ref="D92:BO92" si="62">+D74</f>
        <v>Volumen del Contenedor, m3</v>
      </c>
      <c r="E92" s="281">
        <f t="shared" si="62"/>
        <v>0</v>
      </c>
      <c r="F92" s="281">
        <f t="shared" si="62"/>
        <v>0</v>
      </c>
      <c r="G92" s="281">
        <f t="shared" si="62"/>
        <v>0</v>
      </c>
      <c r="H92" s="281">
        <f t="shared" si="62"/>
        <v>0</v>
      </c>
      <c r="I92" s="281">
        <f t="shared" si="62"/>
        <v>0</v>
      </c>
      <c r="J92" s="281">
        <f t="shared" si="62"/>
        <v>0</v>
      </c>
      <c r="K92" s="281">
        <f t="shared" si="62"/>
        <v>0</v>
      </c>
      <c r="L92" s="281">
        <f t="shared" si="62"/>
        <v>0</v>
      </c>
      <c r="M92" s="281">
        <f t="shared" si="62"/>
        <v>0</v>
      </c>
      <c r="N92" s="281">
        <f t="shared" si="62"/>
        <v>0</v>
      </c>
      <c r="O92" s="281">
        <f t="shared" si="62"/>
        <v>0</v>
      </c>
      <c r="P92" s="281">
        <f t="shared" si="62"/>
        <v>0</v>
      </c>
      <c r="Q92" s="281">
        <f t="shared" si="62"/>
        <v>0</v>
      </c>
      <c r="R92" s="281">
        <f t="shared" si="62"/>
        <v>0</v>
      </c>
      <c r="S92" s="281">
        <f t="shared" si="62"/>
        <v>0</v>
      </c>
      <c r="T92" s="281">
        <f t="shared" si="62"/>
        <v>0</v>
      </c>
      <c r="U92" s="281">
        <f t="shared" si="62"/>
        <v>0</v>
      </c>
      <c r="V92" s="281">
        <f t="shared" si="62"/>
        <v>0</v>
      </c>
      <c r="W92" s="281">
        <f t="shared" si="62"/>
        <v>0</v>
      </c>
      <c r="X92" s="281">
        <f t="shared" si="62"/>
        <v>0</v>
      </c>
      <c r="Y92" s="281">
        <f t="shared" si="62"/>
        <v>0</v>
      </c>
      <c r="Z92" s="281">
        <f t="shared" si="62"/>
        <v>0</v>
      </c>
      <c r="AA92" s="281">
        <f t="shared" si="62"/>
        <v>0</v>
      </c>
      <c r="AB92" s="281">
        <f t="shared" si="62"/>
        <v>0</v>
      </c>
      <c r="AC92" s="281">
        <f t="shared" si="62"/>
        <v>0</v>
      </c>
      <c r="AD92" s="281">
        <f t="shared" si="62"/>
        <v>0</v>
      </c>
      <c r="AE92" s="281">
        <f t="shared" si="62"/>
        <v>0</v>
      </c>
      <c r="AF92" s="281">
        <f t="shared" si="62"/>
        <v>0</v>
      </c>
      <c r="AG92" s="281">
        <f t="shared" si="62"/>
        <v>0</v>
      </c>
      <c r="AH92" s="281">
        <f t="shared" si="62"/>
        <v>0</v>
      </c>
      <c r="AI92" s="281">
        <f t="shared" si="62"/>
        <v>0</v>
      </c>
      <c r="AJ92" s="281">
        <f t="shared" si="62"/>
        <v>0</v>
      </c>
      <c r="AK92" s="281">
        <f t="shared" si="62"/>
        <v>0</v>
      </c>
      <c r="AL92" s="281">
        <f t="shared" si="62"/>
        <v>0</v>
      </c>
      <c r="AM92" s="281">
        <f t="shared" si="62"/>
        <v>0</v>
      </c>
      <c r="AN92" s="281">
        <f t="shared" si="62"/>
        <v>0</v>
      </c>
      <c r="AO92" s="281">
        <f t="shared" si="62"/>
        <v>0</v>
      </c>
      <c r="AP92" s="281">
        <f t="shared" si="62"/>
        <v>0</v>
      </c>
      <c r="AQ92" s="281">
        <f t="shared" si="62"/>
        <v>0</v>
      </c>
      <c r="AR92" s="281">
        <f t="shared" si="62"/>
        <v>0</v>
      </c>
      <c r="AS92" s="281">
        <f t="shared" si="62"/>
        <v>0</v>
      </c>
      <c r="AT92" s="281">
        <f t="shared" si="62"/>
        <v>0</v>
      </c>
      <c r="AU92" s="281">
        <f t="shared" si="62"/>
        <v>0</v>
      </c>
      <c r="AV92" s="281">
        <f t="shared" si="62"/>
        <v>0</v>
      </c>
      <c r="AW92" s="281">
        <f t="shared" si="62"/>
        <v>0</v>
      </c>
      <c r="AX92" s="281">
        <f t="shared" si="62"/>
        <v>0</v>
      </c>
      <c r="AY92" s="281">
        <f t="shared" si="62"/>
        <v>0</v>
      </c>
      <c r="AZ92" s="281">
        <f t="shared" si="62"/>
        <v>0</v>
      </c>
      <c r="BA92" s="281">
        <f t="shared" si="62"/>
        <v>0</v>
      </c>
      <c r="BB92" s="281">
        <f t="shared" si="62"/>
        <v>0</v>
      </c>
      <c r="BC92" s="281">
        <f t="shared" si="62"/>
        <v>0</v>
      </c>
      <c r="BD92" s="281">
        <f t="shared" si="62"/>
        <v>0</v>
      </c>
      <c r="BE92" s="281">
        <f t="shared" si="62"/>
        <v>0</v>
      </c>
      <c r="BF92" s="281">
        <f t="shared" si="62"/>
        <v>0</v>
      </c>
      <c r="BG92" s="281">
        <f t="shared" si="62"/>
        <v>0</v>
      </c>
      <c r="BH92" s="281">
        <f t="shared" si="62"/>
        <v>0</v>
      </c>
      <c r="BI92" s="281">
        <f t="shared" si="62"/>
        <v>0</v>
      </c>
      <c r="BJ92" s="281">
        <f t="shared" si="62"/>
        <v>0</v>
      </c>
      <c r="BK92" s="281">
        <f t="shared" si="62"/>
        <v>0</v>
      </c>
      <c r="BL92" s="281">
        <f t="shared" si="62"/>
        <v>0</v>
      </c>
      <c r="BM92" s="281">
        <f t="shared" si="62"/>
        <v>0</v>
      </c>
      <c r="BN92" s="281">
        <f t="shared" si="62"/>
        <v>0</v>
      </c>
      <c r="BO92" s="281">
        <f t="shared" si="62"/>
        <v>0</v>
      </c>
      <c r="BP92" s="281">
        <f t="shared" ref="BP92:CF92" si="63">+BP74</f>
        <v>0</v>
      </c>
      <c r="BQ92" s="281">
        <f t="shared" si="63"/>
        <v>0</v>
      </c>
      <c r="BR92" s="281">
        <f t="shared" si="63"/>
        <v>0</v>
      </c>
      <c r="BS92" s="281">
        <f t="shared" si="63"/>
        <v>0</v>
      </c>
      <c r="BT92" s="281">
        <f t="shared" si="63"/>
        <v>0</v>
      </c>
      <c r="BU92" s="281">
        <f t="shared" si="63"/>
        <v>0</v>
      </c>
      <c r="BV92" s="281">
        <f t="shared" si="63"/>
        <v>0</v>
      </c>
      <c r="BW92" s="281">
        <f t="shared" si="63"/>
        <v>0</v>
      </c>
      <c r="BX92" s="281">
        <f t="shared" si="63"/>
        <v>0</v>
      </c>
      <c r="BY92" s="281">
        <f t="shared" si="63"/>
        <v>0</v>
      </c>
      <c r="BZ92" s="281">
        <f t="shared" si="63"/>
        <v>0</v>
      </c>
      <c r="CA92" s="281">
        <f t="shared" si="63"/>
        <v>0</v>
      </c>
      <c r="CB92" s="281">
        <f t="shared" si="63"/>
        <v>0</v>
      </c>
      <c r="CC92" s="281">
        <f t="shared" si="63"/>
        <v>0</v>
      </c>
      <c r="CD92" s="281">
        <f t="shared" si="63"/>
        <v>0</v>
      </c>
      <c r="CE92" s="281">
        <f t="shared" si="63"/>
        <v>0</v>
      </c>
      <c r="CF92" s="281">
        <f t="shared" si="63"/>
        <v>0</v>
      </c>
    </row>
    <row r="93" spans="2:84" hidden="1" x14ac:dyDescent="0.3">
      <c r="C93" s="135">
        <v>6</v>
      </c>
      <c r="D93" s="279" t="str">
        <f t="shared" ref="D93:BO93" si="64">+D76</f>
        <v>Volumen del Contenedor</v>
      </c>
      <c r="E93" s="281">
        <f t="shared" si="64"/>
        <v>0</v>
      </c>
      <c r="F93" s="281">
        <f t="shared" si="64"/>
        <v>0</v>
      </c>
      <c r="G93" s="281">
        <f t="shared" si="64"/>
        <v>0</v>
      </c>
      <c r="H93" s="281">
        <f t="shared" si="64"/>
        <v>0</v>
      </c>
      <c r="I93" s="281">
        <f t="shared" si="64"/>
        <v>0</v>
      </c>
      <c r="J93" s="281">
        <f t="shared" si="64"/>
        <v>0</v>
      </c>
      <c r="K93" s="281">
        <f t="shared" si="64"/>
        <v>0</v>
      </c>
      <c r="L93" s="281">
        <f t="shared" si="64"/>
        <v>0</v>
      </c>
      <c r="M93" s="281">
        <f t="shared" si="64"/>
        <v>0</v>
      </c>
      <c r="N93" s="281">
        <f t="shared" si="64"/>
        <v>0</v>
      </c>
      <c r="O93" s="281">
        <f t="shared" si="64"/>
        <v>0</v>
      </c>
      <c r="P93" s="281">
        <f t="shared" si="64"/>
        <v>0</v>
      </c>
      <c r="Q93" s="281">
        <f t="shared" si="64"/>
        <v>0</v>
      </c>
      <c r="R93" s="281">
        <f t="shared" si="64"/>
        <v>0</v>
      </c>
      <c r="S93" s="281">
        <f t="shared" si="64"/>
        <v>0</v>
      </c>
      <c r="T93" s="281">
        <f t="shared" si="64"/>
        <v>0</v>
      </c>
      <c r="U93" s="281">
        <f t="shared" si="64"/>
        <v>0</v>
      </c>
      <c r="V93" s="281">
        <f t="shared" si="64"/>
        <v>0</v>
      </c>
      <c r="W93" s="281">
        <f t="shared" si="64"/>
        <v>0</v>
      </c>
      <c r="X93" s="281">
        <f t="shared" si="64"/>
        <v>0</v>
      </c>
      <c r="Y93" s="281">
        <f t="shared" si="64"/>
        <v>0</v>
      </c>
      <c r="Z93" s="281">
        <f t="shared" si="64"/>
        <v>0</v>
      </c>
      <c r="AA93" s="281">
        <f t="shared" si="64"/>
        <v>0</v>
      </c>
      <c r="AB93" s="281">
        <f t="shared" si="64"/>
        <v>0</v>
      </c>
      <c r="AC93" s="281">
        <f t="shared" si="64"/>
        <v>0</v>
      </c>
      <c r="AD93" s="281">
        <f t="shared" si="64"/>
        <v>0</v>
      </c>
      <c r="AE93" s="281">
        <f t="shared" si="64"/>
        <v>0</v>
      </c>
      <c r="AF93" s="281">
        <f t="shared" si="64"/>
        <v>0</v>
      </c>
      <c r="AG93" s="281">
        <f t="shared" si="64"/>
        <v>0</v>
      </c>
      <c r="AH93" s="281">
        <f t="shared" si="64"/>
        <v>0</v>
      </c>
      <c r="AI93" s="281">
        <f t="shared" si="64"/>
        <v>0</v>
      </c>
      <c r="AJ93" s="281">
        <f t="shared" si="64"/>
        <v>0</v>
      </c>
      <c r="AK93" s="281">
        <f t="shared" si="64"/>
        <v>0</v>
      </c>
      <c r="AL93" s="281">
        <f t="shared" si="64"/>
        <v>0</v>
      </c>
      <c r="AM93" s="281">
        <f t="shared" si="64"/>
        <v>0</v>
      </c>
      <c r="AN93" s="281">
        <f t="shared" si="64"/>
        <v>0</v>
      </c>
      <c r="AO93" s="281">
        <f t="shared" si="64"/>
        <v>0</v>
      </c>
      <c r="AP93" s="281">
        <f t="shared" si="64"/>
        <v>0</v>
      </c>
      <c r="AQ93" s="281">
        <f t="shared" si="64"/>
        <v>0</v>
      </c>
      <c r="AR93" s="281">
        <f t="shared" si="64"/>
        <v>0</v>
      </c>
      <c r="AS93" s="281">
        <f t="shared" si="64"/>
        <v>0</v>
      </c>
      <c r="AT93" s="281">
        <f t="shared" si="64"/>
        <v>0</v>
      </c>
      <c r="AU93" s="281">
        <f t="shared" si="64"/>
        <v>0</v>
      </c>
      <c r="AV93" s="281">
        <f t="shared" si="64"/>
        <v>0</v>
      </c>
      <c r="AW93" s="281">
        <f t="shared" si="64"/>
        <v>0</v>
      </c>
      <c r="AX93" s="281">
        <f t="shared" si="64"/>
        <v>0</v>
      </c>
      <c r="AY93" s="281">
        <f t="shared" si="64"/>
        <v>0</v>
      </c>
      <c r="AZ93" s="281">
        <f t="shared" si="64"/>
        <v>0</v>
      </c>
      <c r="BA93" s="281">
        <f t="shared" si="64"/>
        <v>0</v>
      </c>
      <c r="BB93" s="281">
        <f t="shared" si="64"/>
        <v>0</v>
      </c>
      <c r="BC93" s="281">
        <f t="shared" si="64"/>
        <v>0</v>
      </c>
      <c r="BD93" s="281">
        <f t="shared" si="64"/>
        <v>0</v>
      </c>
      <c r="BE93" s="281">
        <f t="shared" si="64"/>
        <v>0</v>
      </c>
      <c r="BF93" s="281">
        <f t="shared" si="64"/>
        <v>0</v>
      </c>
      <c r="BG93" s="281">
        <f t="shared" si="64"/>
        <v>0</v>
      </c>
      <c r="BH93" s="281">
        <f t="shared" si="64"/>
        <v>0</v>
      </c>
      <c r="BI93" s="281">
        <f t="shared" si="64"/>
        <v>0</v>
      </c>
      <c r="BJ93" s="281">
        <f t="shared" si="64"/>
        <v>0</v>
      </c>
      <c r="BK93" s="281">
        <f t="shared" si="64"/>
        <v>0</v>
      </c>
      <c r="BL93" s="281">
        <f t="shared" si="64"/>
        <v>0</v>
      </c>
      <c r="BM93" s="281">
        <f t="shared" si="64"/>
        <v>0</v>
      </c>
      <c r="BN93" s="281">
        <f t="shared" si="64"/>
        <v>0</v>
      </c>
      <c r="BO93" s="281">
        <f t="shared" si="64"/>
        <v>0</v>
      </c>
      <c r="BP93" s="281">
        <f t="shared" ref="BP93:CF93" si="65">+BP76</f>
        <v>0</v>
      </c>
      <c r="BQ93" s="281">
        <f t="shared" si="65"/>
        <v>0</v>
      </c>
      <c r="BR93" s="281">
        <f t="shared" si="65"/>
        <v>0</v>
      </c>
      <c r="BS93" s="281">
        <f t="shared" si="65"/>
        <v>0</v>
      </c>
      <c r="BT93" s="281">
        <f t="shared" si="65"/>
        <v>0</v>
      </c>
      <c r="BU93" s="281">
        <f t="shared" si="65"/>
        <v>0</v>
      </c>
      <c r="BV93" s="281">
        <f t="shared" si="65"/>
        <v>0</v>
      </c>
      <c r="BW93" s="281">
        <f t="shared" si="65"/>
        <v>0</v>
      </c>
      <c r="BX93" s="281">
        <f t="shared" si="65"/>
        <v>0</v>
      </c>
      <c r="BY93" s="281">
        <f t="shared" si="65"/>
        <v>0</v>
      </c>
      <c r="BZ93" s="281">
        <f t="shared" si="65"/>
        <v>0</v>
      </c>
      <c r="CA93" s="281">
        <f t="shared" si="65"/>
        <v>0</v>
      </c>
      <c r="CB93" s="281">
        <f t="shared" si="65"/>
        <v>0</v>
      </c>
      <c r="CC93" s="281">
        <f t="shared" si="65"/>
        <v>0</v>
      </c>
      <c r="CD93" s="281">
        <f t="shared" si="65"/>
        <v>0</v>
      </c>
      <c r="CE93" s="281">
        <f t="shared" si="65"/>
        <v>0</v>
      </c>
      <c r="CF93" s="281">
        <f t="shared" si="65"/>
        <v>0</v>
      </c>
    </row>
    <row r="94" spans="2:84" hidden="1" x14ac:dyDescent="0.3">
      <c r="C94" s="135">
        <v>7</v>
      </c>
      <c r="D94" s="279" t="str">
        <f t="shared" ref="D94:BO94" si="66">+D78</f>
        <v>Volumen del Contenedor, m3</v>
      </c>
      <c r="E94" s="281">
        <f t="shared" si="66"/>
        <v>0</v>
      </c>
      <c r="F94" s="281">
        <f t="shared" si="66"/>
        <v>0</v>
      </c>
      <c r="G94" s="281">
        <f t="shared" si="66"/>
        <v>0</v>
      </c>
      <c r="H94" s="281">
        <f t="shared" si="66"/>
        <v>0</v>
      </c>
      <c r="I94" s="281">
        <f t="shared" si="66"/>
        <v>0</v>
      </c>
      <c r="J94" s="281">
        <f t="shared" si="66"/>
        <v>0</v>
      </c>
      <c r="K94" s="281">
        <f t="shared" si="66"/>
        <v>0</v>
      </c>
      <c r="L94" s="281">
        <f t="shared" si="66"/>
        <v>0</v>
      </c>
      <c r="M94" s="281">
        <f t="shared" si="66"/>
        <v>0</v>
      </c>
      <c r="N94" s="281">
        <f t="shared" si="66"/>
        <v>0</v>
      </c>
      <c r="O94" s="281">
        <f t="shared" si="66"/>
        <v>0</v>
      </c>
      <c r="P94" s="281">
        <f t="shared" si="66"/>
        <v>0</v>
      </c>
      <c r="Q94" s="281">
        <f t="shared" si="66"/>
        <v>0</v>
      </c>
      <c r="R94" s="281">
        <f t="shared" si="66"/>
        <v>0</v>
      </c>
      <c r="S94" s="281">
        <f t="shared" si="66"/>
        <v>0</v>
      </c>
      <c r="T94" s="281">
        <f t="shared" si="66"/>
        <v>0</v>
      </c>
      <c r="U94" s="281">
        <f t="shared" si="66"/>
        <v>0</v>
      </c>
      <c r="V94" s="281">
        <f t="shared" si="66"/>
        <v>0</v>
      </c>
      <c r="W94" s="281">
        <f t="shared" si="66"/>
        <v>0</v>
      </c>
      <c r="X94" s="281">
        <f t="shared" si="66"/>
        <v>0</v>
      </c>
      <c r="Y94" s="281">
        <f t="shared" si="66"/>
        <v>0</v>
      </c>
      <c r="Z94" s="281">
        <f t="shared" si="66"/>
        <v>0</v>
      </c>
      <c r="AA94" s="281">
        <f t="shared" si="66"/>
        <v>0</v>
      </c>
      <c r="AB94" s="281">
        <f t="shared" si="66"/>
        <v>0</v>
      </c>
      <c r="AC94" s="281">
        <f t="shared" si="66"/>
        <v>0</v>
      </c>
      <c r="AD94" s="281">
        <f t="shared" si="66"/>
        <v>0</v>
      </c>
      <c r="AE94" s="281">
        <f t="shared" si="66"/>
        <v>0</v>
      </c>
      <c r="AF94" s="281">
        <f t="shared" si="66"/>
        <v>0</v>
      </c>
      <c r="AG94" s="281">
        <f t="shared" si="66"/>
        <v>0</v>
      </c>
      <c r="AH94" s="281">
        <f t="shared" si="66"/>
        <v>0</v>
      </c>
      <c r="AI94" s="281">
        <f t="shared" si="66"/>
        <v>0</v>
      </c>
      <c r="AJ94" s="281">
        <f t="shared" si="66"/>
        <v>0</v>
      </c>
      <c r="AK94" s="281">
        <f t="shared" si="66"/>
        <v>0</v>
      </c>
      <c r="AL94" s="281">
        <f t="shared" si="66"/>
        <v>0</v>
      </c>
      <c r="AM94" s="281">
        <f t="shared" si="66"/>
        <v>0</v>
      </c>
      <c r="AN94" s="281">
        <f t="shared" si="66"/>
        <v>0</v>
      </c>
      <c r="AO94" s="281">
        <f t="shared" si="66"/>
        <v>0</v>
      </c>
      <c r="AP94" s="281">
        <f t="shared" si="66"/>
        <v>0</v>
      </c>
      <c r="AQ94" s="281">
        <f t="shared" si="66"/>
        <v>0</v>
      </c>
      <c r="AR94" s="281">
        <f t="shared" si="66"/>
        <v>0</v>
      </c>
      <c r="AS94" s="281">
        <f t="shared" si="66"/>
        <v>0</v>
      </c>
      <c r="AT94" s="281">
        <f t="shared" si="66"/>
        <v>0</v>
      </c>
      <c r="AU94" s="281">
        <f t="shared" si="66"/>
        <v>0</v>
      </c>
      <c r="AV94" s="281">
        <f t="shared" si="66"/>
        <v>0</v>
      </c>
      <c r="AW94" s="281">
        <f t="shared" si="66"/>
        <v>0</v>
      </c>
      <c r="AX94" s="281">
        <f t="shared" si="66"/>
        <v>0</v>
      </c>
      <c r="AY94" s="281">
        <f t="shared" si="66"/>
        <v>0</v>
      </c>
      <c r="AZ94" s="281">
        <f t="shared" si="66"/>
        <v>0</v>
      </c>
      <c r="BA94" s="281">
        <f t="shared" si="66"/>
        <v>0</v>
      </c>
      <c r="BB94" s="281">
        <f t="shared" si="66"/>
        <v>0</v>
      </c>
      <c r="BC94" s="281">
        <f t="shared" si="66"/>
        <v>0</v>
      </c>
      <c r="BD94" s="281">
        <f t="shared" si="66"/>
        <v>0</v>
      </c>
      <c r="BE94" s="281">
        <f t="shared" si="66"/>
        <v>0</v>
      </c>
      <c r="BF94" s="281">
        <f t="shared" si="66"/>
        <v>0</v>
      </c>
      <c r="BG94" s="281">
        <f t="shared" si="66"/>
        <v>0</v>
      </c>
      <c r="BH94" s="281">
        <f t="shared" si="66"/>
        <v>0</v>
      </c>
      <c r="BI94" s="281">
        <f t="shared" si="66"/>
        <v>0</v>
      </c>
      <c r="BJ94" s="281">
        <f t="shared" si="66"/>
        <v>0</v>
      </c>
      <c r="BK94" s="281">
        <f t="shared" si="66"/>
        <v>0</v>
      </c>
      <c r="BL94" s="281">
        <f t="shared" si="66"/>
        <v>0</v>
      </c>
      <c r="BM94" s="281">
        <f t="shared" si="66"/>
        <v>0</v>
      </c>
      <c r="BN94" s="281">
        <f t="shared" si="66"/>
        <v>0</v>
      </c>
      <c r="BO94" s="281">
        <f t="shared" si="66"/>
        <v>0</v>
      </c>
      <c r="BP94" s="281">
        <f t="shared" ref="BP94:CF94" si="67">+BP78</f>
        <v>0</v>
      </c>
      <c r="BQ94" s="281">
        <f t="shared" si="67"/>
        <v>0</v>
      </c>
      <c r="BR94" s="281">
        <f t="shared" si="67"/>
        <v>0</v>
      </c>
      <c r="BS94" s="281">
        <f t="shared" si="67"/>
        <v>0</v>
      </c>
      <c r="BT94" s="281">
        <f t="shared" si="67"/>
        <v>0</v>
      </c>
      <c r="BU94" s="281">
        <f t="shared" si="67"/>
        <v>0</v>
      </c>
      <c r="BV94" s="281">
        <f t="shared" si="67"/>
        <v>0</v>
      </c>
      <c r="BW94" s="281">
        <f t="shared" si="67"/>
        <v>0</v>
      </c>
      <c r="BX94" s="281">
        <f t="shared" si="67"/>
        <v>0</v>
      </c>
      <c r="BY94" s="281">
        <f t="shared" si="67"/>
        <v>0</v>
      </c>
      <c r="BZ94" s="281">
        <f t="shared" si="67"/>
        <v>0</v>
      </c>
      <c r="CA94" s="281">
        <f t="shared" si="67"/>
        <v>0</v>
      </c>
      <c r="CB94" s="281">
        <f t="shared" si="67"/>
        <v>0</v>
      </c>
      <c r="CC94" s="281">
        <f t="shared" si="67"/>
        <v>0</v>
      </c>
      <c r="CD94" s="281">
        <f t="shared" si="67"/>
        <v>0</v>
      </c>
      <c r="CE94" s="281">
        <f t="shared" si="67"/>
        <v>0</v>
      </c>
      <c r="CF94" s="281">
        <f t="shared" si="67"/>
        <v>0</v>
      </c>
    </row>
    <row r="95" spans="2:84" hidden="1" x14ac:dyDescent="0.3">
      <c r="C95" s="135">
        <v>8</v>
      </c>
      <c r="D95" s="279" t="str">
        <f t="shared" ref="D95:BO95" si="68">+D80</f>
        <v>Volumen del Contenedor</v>
      </c>
      <c r="E95" s="281">
        <f t="shared" si="68"/>
        <v>0</v>
      </c>
      <c r="F95" s="281">
        <f t="shared" si="68"/>
        <v>0</v>
      </c>
      <c r="G95" s="281">
        <f t="shared" si="68"/>
        <v>0</v>
      </c>
      <c r="H95" s="281">
        <f t="shared" si="68"/>
        <v>0</v>
      </c>
      <c r="I95" s="281">
        <f t="shared" si="68"/>
        <v>0</v>
      </c>
      <c r="J95" s="281">
        <f t="shared" si="68"/>
        <v>0</v>
      </c>
      <c r="K95" s="281">
        <f t="shared" si="68"/>
        <v>0</v>
      </c>
      <c r="L95" s="281">
        <f t="shared" si="68"/>
        <v>0</v>
      </c>
      <c r="M95" s="281">
        <f t="shared" si="68"/>
        <v>0</v>
      </c>
      <c r="N95" s="281">
        <f t="shared" si="68"/>
        <v>0</v>
      </c>
      <c r="O95" s="281">
        <f t="shared" si="68"/>
        <v>0</v>
      </c>
      <c r="P95" s="281">
        <f t="shared" si="68"/>
        <v>0</v>
      </c>
      <c r="Q95" s="281">
        <f t="shared" si="68"/>
        <v>0</v>
      </c>
      <c r="R95" s="281">
        <f t="shared" si="68"/>
        <v>0</v>
      </c>
      <c r="S95" s="281">
        <f t="shared" si="68"/>
        <v>0</v>
      </c>
      <c r="T95" s="281">
        <f t="shared" si="68"/>
        <v>0</v>
      </c>
      <c r="U95" s="281">
        <f t="shared" si="68"/>
        <v>0</v>
      </c>
      <c r="V95" s="281">
        <f t="shared" si="68"/>
        <v>0</v>
      </c>
      <c r="W95" s="281">
        <f t="shared" si="68"/>
        <v>0</v>
      </c>
      <c r="X95" s="281">
        <f t="shared" si="68"/>
        <v>0</v>
      </c>
      <c r="Y95" s="281">
        <f t="shared" si="68"/>
        <v>0</v>
      </c>
      <c r="Z95" s="281">
        <f t="shared" si="68"/>
        <v>0</v>
      </c>
      <c r="AA95" s="281">
        <f t="shared" si="68"/>
        <v>0</v>
      </c>
      <c r="AB95" s="281">
        <f t="shared" si="68"/>
        <v>0</v>
      </c>
      <c r="AC95" s="281">
        <f t="shared" si="68"/>
        <v>0</v>
      </c>
      <c r="AD95" s="281">
        <f t="shared" si="68"/>
        <v>0</v>
      </c>
      <c r="AE95" s="281">
        <f t="shared" si="68"/>
        <v>0</v>
      </c>
      <c r="AF95" s="281">
        <f t="shared" si="68"/>
        <v>0</v>
      </c>
      <c r="AG95" s="281">
        <f t="shared" si="68"/>
        <v>0</v>
      </c>
      <c r="AH95" s="281">
        <f t="shared" si="68"/>
        <v>0</v>
      </c>
      <c r="AI95" s="281">
        <f t="shared" si="68"/>
        <v>0</v>
      </c>
      <c r="AJ95" s="281">
        <f t="shared" si="68"/>
        <v>0</v>
      </c>
      <c r="AK95" s="281">
        <f t="shared" si="68"/>
        <v>0</v>
      </c>
      <c r="AL95" s="281">
        <f t="shared" si="68"/>
        <v>0</v>
      </c>
      <c r="AM95" s="281">
        <f t="shared" si="68"/>
        <v>0</v>
      </c>
      <c r="AN95" s="281">
        <f t="shared" si="68"/>
        <v>0</v>
      </c>
      <c r="AO95" s="281">
        <f t="shared" si="68"/>
        <v>0</v>
      </c>
      <c r="AP95" s="281">
        <f t="shared" si="68"/>
        <v>0</v>
      </c>
      <c r="AQ95" s="281">
        <f t="shared" si="68"/>
        <v>0</v>
      </c>
      <c r="AR95" s="281">
        <f t="shared" si="68"/>
        <v>0</v>
      </c>
      <c r="AS95" s="281">
        <f t="shared" si="68"/>
        <v>0</v>
      </c>
      <c r="AT95" s="281">
        <f t="shared" si="68"/>
        <v>0</v>
      </c>
      <c r="AU95" s="281">
        <f t="shared" si="68"/>
        <v>0</v>
      </c>
      <c r="AV95" s="281">
        <f t="shared" si="68"/>
        <v>0</v>
      </c>
      <c r="AW95" s="281">
        <f t="shared" si="68"/>
        <v>0</v>
      </c>
      <c r="AX95" s="281">
        <f t="shared" si="68"/>
        <v>0</v>
      </c>
      <c r="AY95" s="281">
        <f t="shared" si="68"/>
        <v>0</v>
      </c>
      <c r="AZ95" s="281">
        <f t="shared" si="68"/>
        <v>0</v>
      </c>
      <c r="BA95" s="281">
        <f t="shared" si="68"/>
        <v>0</v>
      </c>
      <c r="BB95" s="281">
        <f t="shared" si="68"/>
        <v>0</v>
      </c>
      <c r="BC95" s="281">
        <f t="shared" si="68"/>
        <v>0</v>
      </c>
      <c r="BD95" s="281">
        <f t="shared" si="68"/>
        <v>0</v>
      </c>
      <c r="BE95" s="281">
        <f t="shared" si="68"/>
        <v>0</v>
      </c>
      <c r="BF95" s="281">
        <f t="shared" si="68"/>
        <v>0</v>
      </c>
      <c r="BG95" s="281">
        <f t="shared" si="68"/>
        <v>0</v>
      </c>
      <c r="BH95" s="281">
        <f t="shared" si="68"/>
        <v>0</v>
      </c>
      <c r="BI95" s="281">
        <f t="shared" si="68"/>
        <v>0</v>
      </c>
      <c r="BJ95" s="281">
        <f t="shared" si="68"/>
        <v>0</v>
      </c>
      <c r="BK95" s="281">
        <f t="shared" si="68"/>
        <v>0</v>
      </c>
      <c r="BL95" s="281">
        <f t="shared" si="68"/>
        <v>0</v>
      </c>
      <c r="BM95" s="281">
        <f t="shared" si="68"/>
        <v>0</v>
      </c>
      <c r="BN95" s="281">
        <f t="shared" si="68"/>
        <v>0</v>
      </c>
      <c r="BO95" s="281">
        <f t="shared" si="68"/>
        <v>0</v>
      </c>
      <c r="BP95" s="281">
        <f t="shared" ref="BP95:CF95" si="69">+BP80</f>
        <v>0</v>
      </c>
      <c r="BQ95" s="281">
        <f t="shared" si="69"/>
        <v>0</v>
      </c>
      <c r="BR95" s="281">
        <f t="shared" si="69"/>
        <v>0</v>
      </c>
      <c r="BS95" s="281">
        <f t="shared" si="69"/>
        <v>0</v>
      </c>
      <c r="BT95" s="281">
        <f t="shared" si="69"/>
        <v>0</v>
      </c>
      <c r="BU95" s="281">
        <f t="shared" si="69"/>
        <v>0</v>
      </c>
      <c r="BV95" s="281">
        <f t="shared" si="69"/>
        <v>0</v>
      </c>
      <c r="BW95" s="281">
        <f t="shared" si="69"/>
        <v>0</v>
      </c>
      <c r="BX95" s="281">
        <f t="shared" si="69"/>
        <v>0</v>
      </c>
      <c r="BY95" s="281">
        <f t="shared" si="69"/>
        <v>0</v>
      </c>
      <c r="BZ95" s="281">
        <f t="shared" si="69"/>
        <v>0</v>
      </c>
      <c r="CA95" s="281">
        <f t="shared" si="69"/>
        <v>0</v>
      </c>
      <c r="CB95" s="281">
        <f t="shared" si="69"/>
        <v>0</v>
      </c>
      <c r="CC95" s="281">
        <f t="shared" si="69"/>
        <v>0</v>
      </c>
      <c r="CD95" s="281">
        <f t="shared" si="69"/>
        <v>0</v>
      </c>
      <c r="CE95" s="281">
        <f t="shared" si="69"/>
        <v>0</v>
      </c>
      <c r="CF95" s="281">
        <f t="shared" si="69"/>
        <v>0</v>
      </c>
    </row>
    <row r="96" spans="2:84" hidden="1" x14ac:dyDescent="0.3">
      <c r="C96" s="135">
        <v>9</v>
      </c>
      <c r="D96" s="279" t="str">
        <f t="shared" ref="D96:BO96" si="70">+D82</f>
        <v>Volumen del Contenedor, m3</v>
      </c>
      <c r="E96" s="281">
        <f t="shared" si="70"/>
        <v>0</v>
      </c>
      <c r="F96" s="281">
        <f t="shared" si="70"/>
        <v>0</v>
      </c>
      <c r="G96" s="281">
        <f t="shared" si="70"/>
        <v>0</v>
      </c>
      <c r="H96" s="281">
        <f t="shared" si="70"/>
        <v>0</v>
      </c>
      <c r="I96" s="281">
        <f t="shared" si="70"/>
        <v>0</v>
      </c>
      <c r="J96" s="281">
        <f t="shared" si="70"/>
        <v>0</v>
      </c>
      <c r="K96" s="281">
        <f t="shared" si="70"/>
        <v>0</v>
      </c>
      <c r="L96" s="281">
        <f t="shared" si="70"/>
        <v>0</v>
      </c>
      <c r="M96" s="281">
        <f t="shared" si="70"/>
        <v>0</v>
      </c>
      <c r="N96" s="281">
        <f t="shared" si="70"/>
        <v>0</v>
      </c>
      <c r="O96" s="281">
        <f t="shared" si="70"/>
        <v>0</v>
      </c>
      <c r="P96" s="281">
        <f t="shared" si="70"/>
        <v>0</v>
      </c>
      <c r="Q96" s="281">
        <f t="shared" si="70"/>
        <v>0</v>
      </c>
      <c r="R96" s="281">
        <f t="shared" si="70"/>
        <v>0</v>
      </c>
      <c r="S96" s="281">
        <f t="shared" si="70"/>
        <v>0</v>
      </c>
      <c r="T96" s="281">
        <f t="shared" si="70"/>
        <v>0</v>
      </c>
      <c r="U96" s="281">
        <f t="shared" si="70"/>
        <v>0</v>
      </c>
      <c r="V96" s="281">
        <f t="shared" si="70"/>
        <v>0</v>
      </c>
      <c r="W96" s="281">
        <f t="shared" si="70"/>
        <v>0</v>
      </c>
      <c r="X96" s="281">
        <f t="shared" si="70"/>
        <v>0</v>
      </c>
      <c r="Y96" s="281">
        <f t="shared" si="70"/>
        <v>0</v>
      </c>
      <c r="Z96" s="281">
        <f t="shared" si="70"/>
        <v>0</v>
      </c>
      <c r="AA96" s="281">
        <f t="shared" si="70"/>
        <v>0</v>
      </c>
      <c r="AB96" s="281">
        <f t="shared" si="70"/>
        <v>0</v>
      </c>
      <c r="AC96" s="281">
        <f t="shared" si="70"/>
        <v>0</v>
      </c>
      <c r="AD96" s="281">
        <f t="shared" si="70"/>
        <v>0</v>
      </c>
      <c r="AE96" s="281">
        <f t="shared" si="70"/>
        <v>0</v>
      </c>
      <c r="AF96" s="281">
        <f t="shared" si="70"/>
        <v>0</v>
      </c>
      <c r="AG96" s="281">
        <f t="shared" si="70"/>
        <v>0</v>
      </c>
      <c r="AH96" s="281">
        <f t="shared" si="70"/>
        <v>0</v>
      </c>
      <c r="AI96" s="281">
        <f t="shared" si="70"/>
        <v>0</v>
      </c>
      <c r="AJ96" s="281">
        <f t="shared" si="70"/>
        <v>0</v>
      </c>
      <c r="AK96" s="281">
        <f t="shared" si="70"/>
        <v>0</v>
      </c>
      <c r="AL96" s="281">
        <f t="shared" si="70"/>
        <v>0</v>
      </c>
      <c r="AM96" s="281">
        <f t="shared" si="70"/>
        <v>0</v>
      </c>
      <c r="AN96" s="281">
        <f t="shared" si="70"/>
        <v>0</v>
      </c>
      <c r="AO96" s="281">
        <f t="shared" si="70"/>
        <v>0</v>
      </c>
      <c r="AP96" s="281">
        <f t="shared" si="70"/>
        <v>0</v>
      </c>
      <c r="AQ96" s="281">
        <f t="shared" si="70"/>
        <v>0</v>
      </c>
      <c r="AR96" s="281">
        <f t="shared" si="70"/>
        <v>0</v>
      </c>
      <c r="AS96" s="281">
        <f t="shared" si="70"/>
        <v>0</v>
      </c>
      <c r="AT96" s="281">
        <f t="shared" si="70"/>
        <v>0</v>
      </c>
      <c r="AU96" s="281">
        <f t="shared" si="70"/>
        <v>0</v>
      </c>
      <c r="AV96" s="281">
        <f t="shared" si="70"/>
        <v>0</v>
      </c>
      <c r="AW96" s="281">
        <f t="shared" si="70"/>
        <v>0</v>
      </c>
      <c r="AX96" s="281">
        <f t="shared" si="70"/>
        <v>0</v>
      </c>
      <c r="AY96" s="281">
        <f t="shared" si="70"/>
        <v>0</v>
      </c>
      <c r="AZ96" s="281">
        <f t="shared" si="70"/>
        <v>0</v>
      </c>
      <c r="BA96" s="281">
        <f t="shared" si="70"/>
        <v>0</v>
      </c>
      <c r="BB96" s="281">
        <f t="shared" si="70"/>
        <v>0</v>
      </c>
      <c r="BC96" s="281">
        <f t="shared" si="70"/>
        <v>0</v>
      </c>
      <c r="BD96" s="281">
        <f t="shared" si="70"/>
        <v>0</v>
      </c>
      <c r="BE96" s="281">
        <f t="shared" si="70"/>
        <v>0</v>
      </c>
      <c r="BF96" s="281">
        <f t="shared" si="70"/>
        <v>0</v>
      </c>
      <c r="BG96" s="281">
        <f t="shared" si="70"/>
        <v>0</v>
      </c>
      <c r="BH96" s="281">
        <f t="shared" si="70"/>
        <v>0</v>
      </c>
      <c r="BI96" s="281">
        <f t="shared" si="70"/>
        <v>0</v>
      </c>
      <c r="BJ96" s="281">
        <f t="shared" si="70"/>
        <v>0</v>
      </c>
      <c r="BK96" s="281">
        <f t="shared" si="70"/>
        <v>0</v>
      </c>
      <c r="BL96" s="281">
        <f t="shared" si="70"/>
        <v>0</v>
      </c>
      <c r="BM96" s="281">
        <f t="shared" si="70"/>
        <v>0</v>
      </c>
      <c r="BN96" s="281">
        <f t="shared" si="70"/>
        <v>0</v>
      </c>
      <c r="BO96" s="281">
        <f t="shared" si="70"/>
        <v>0</v>
      </c>
      <c r="BP96" s="281">
        <f t="shared" ref="BP96:CF96" si="71">+BP82</f>
        <v>0</v>
      </c>
      <c r="BQ96" s="281">
        <f t="shared" si="71"/>
        <v>0</v>
      </c>
      <c r="BR96" s="281">
        <f t="shared" si="71"/>
        <v>0</v>
      </c>
      <c r="BS96" s="281">
        <f t="shared" si="71"/>
        <v>0</v>
      </c>
      <c r="BT96" s="281">
        <f t="shared" si="71"/>
        <v>0</v>
      </c>
      <c r="BU96" s="281">
        <f t="shared" si="71"/>
        <v>0</v>
      </c>
      <c r="BV96" s="281">
        <f t="shared" si="71"/>
        <v>0</v>
      </c>
      <c r="BW96" s="281">
        <f t="shared" si="71"/>
        <v>0</v>
      </c>
      <c r="BX96" s="281">
        <f t="shared" si="71"/>
        <v>0</v>
      </c>
      <c r="BY96" s="281">
        <f t="shared" si="71"/>
        <v>0</v>
      </c>
      <c r="BZ96" s="281">
        <f t="shared" si="71"/>
        <v>0</v>
      </c>
      <c r="CA96" s="281">
        <f t="shared" si="71"/>
        <v>0</v>
      </c>
      <c r="CB96" s="281">
        <f t="shared" si="71"/>
        <v>0</v>
      </c>
      <c r="CC96" s="281">
        <f t="shared" si="71"/>
        <v>0</v>
      </c>
      <c r="CD96" s="281">
        <f t="shared" si="71"/>
        <v>0</v>
      </c>
      <c r="CE96" s="281">
        <f t="shared" si="71"/>
        <v>0</v>
      </c>
      <c r="CF96" s="281">
        <f t="shared" si="71"/>
        <v>0</v>
      </c>
    </row>
    <row r="97" spans="3:84" hidden="1" x14ac:dyDescent="0.3">
      <c r="C97" s="135">
        <v>10</v>
      </c>
      <c r="D97" s="279" t="str">
        <f>+D84</f>
        <v>Volumen del Contenedor</v>
      </c>
      <c r="E97" s="281">
        <f t="shared" ref="E97:BP97" si="72">+E84</f>
        <v>0</v>
      </c>
      <c r="F97" s="281">
        <f t="shared" si="72"/>
        <v>0</v>
      </c>
      <c r="G97" s="281">
        <f t="shared" si="72"/>
        <v>0</v>
      </c>
      <c r="H97" s="281">
        <f t="shared" si="72"/>
        <v>0</v>
      </c>
      <c r="I97" s="281">
        <f t="shared" si="72"/>
        <v>0</v>
      </c>
      <c r="J97" s="281">
        <f t="shared" si="72"/>
        <v>0</v>
      </c>
      <c r="K97" s="281">
        <f t="shared" si="72"/>
        <v>0</v>
      </c>
      <c r="L97" s="281">
        <f t="shared" si="72"/>
        <v>0</v>
      </c>
      <c r="M97" s="281">
        <f t="shared" si="72"/>
        <v>0</v>
      </c>
      <c r="N97" s="281">
        <f t="shared" si="72"/>
        <v>0</v>
      </c>
      <c r="O97" s="281">
        <f t="shared" si="72"/>
        <v>0</v>
      </c>
      <c r="P97" s="281">
        <f t="shared" si="72"/>
        <v>0</v>
      </c>
      <c r="Q97" s="281">
        <f t="shared" si="72"/>
        <v>0</v>
      </c>
      <c r="R97" s="281">
        <f t="shared" si="72"/>
        <v>0</v>
      </c>
      <c r="S97" s="281">
        <f t="shared" si="72"/>
        <v>0</v>
      </c>
      <c r="T97" s="281">
        <f t="shared" si="72"/>
        <v>0</v>
      </c>
      <c r="U97" s="281">
        <f t="shared" si="72"/>
        <v>0</v>
      </c>
      <c r="V97" s="281">
        <f t="shared" si="72"/>
        <v>0</v>
      </c>
      <c r="W97" s="281">
        <f t="shared" si="72"/>
        <v>0</v>
      </c>
      <c r="X97" s="281">
        <f t="shared" si="72"/>
        <v>0</v>
      </c>
      <c r="Y97" s="281">
        <f t="shared" si="72"/>
        <v>0</v>
      </c>
      <c r="Z97" s="281">
        <f t="shared" si="72"/>
        <v>0</v>
      </c>
      <c r="AA97" s="281">
        <f t="shared" si="72"/>
        <v>0</v>
      </c>
      <c r="AB97" s="281">
        <f t="shared" si="72"/>
        <v>0</v>
      </c>
      <c r="AC97" s="281">
        <f t="shared" si="72"/>
        <v>0</v>
      </c>
      <c r="AD97" s="281">
        <f t="shared" si="72"/>
        <v>0</v>
      </c>
      <c r="AE97" s="281">
        <f t="shared" si="72"/>
        <v>0</v>
      </c>
      <c r="AF97" s="281">
        <f t="shared" si="72"/>
        <v>0</v>
      </c>
      <c r="AG97" s="281">
        <f t="shared" si="72"/>
        <v>0</v>
      </c>
      <c r="AH97" s="281">
        <f t="shared" si="72"/>
        <v>0</v>
      </c>
      <c r="AI97" s="281">
        <f t="shared" si="72"/>
        <v>0</v>
      </c>
      <c r="AJ97" s="281">
        <f t="shared" si="72"/>
        <v>0</v>
      </c>
      <c r="AK97" s="281">
        <f t="shared" si="72"/>
        <v>0</v>
      </c>
      <c r="AL97" s="281">
        <f t="shared" si="72"/>
        <v>0</v>
      </c>
      <c r="AM97" s="281">
        <f t="shared" si="72"/>
        <v>0</v>
      </c>
      <c r="AN97" s="281">
        <f t="shared" si="72"/>
        <v>0</v>
      </c>
      <c r="AO97" s="281">
        <f t="shared" si="72"/>
        <v>0</v>
      </c>
      <c r="AP97" s="281">
        <f t="shared" si="72"/>
        <v>0</v>
      </c>
      <c r="AQ97" s="281">
        <f t="shared" si="72"/>
        <v>0</v>
      </c>
      <c r="AR97" s="281">
        <f t="shared" si="72"/>
        <v>0</v>
      </c>
      <c r="AS97" s="281">
        <f t="shared" si="72"/>
        <v>0</v>
      </c>
      <c r="AT97" s="281">
        <f t="shared" si="72"/>
        <v>0</v>
      </c>
      <c r="AU97" s="281">
        <f t="shared" si="72"/>
        <v>0</v>
      </c>
      <c r="AV97" s="281">
        <f t="shared" si="72"/>
        <v>0</v>
      </c>
      <c r="AW97" s="281">
        <f t="shared" si="72"/>
        <v>0</v>
      </c>
      <c r="AX97" s="281">
        <f t="shared" si="72"/>
        <v>0</v>
      </c>
      <c r="AY97" s="281">
        <f t="shared" si="72"/>
        <v>0</v>
      </c>
      <c r="AZ97" s="281">
        <f t="shared" si="72"/>
        <v>0</v>
      </c>
      <c r="BA97" s="281">
        <f t="shared" si="72"/>
        <v>0</v>
      </c>
      <c r="BB97" s="281">
        <f t="shared" si="72"/>
        <v>0</v>
      </c>
      <c r="BC97" s="281">
        <f t="shared" si="72"/>
        <v>0</v>
      </c>
      <c r="BD97" s="281">
        <f t="shared" si="72"/>
        <v>0</v>
      </c>
      <c r="BE97" s="281">
        <f t="shared" si="72"/>
        <v>0</v>
      </c>
      <c r="BF97" s="281">
        <f t="shared" si="72"/>
        <v>0</v>
      </c>
      <c r="BG97" s="281">
        <f t="shared" si="72"/>
        <v>0</v>
      </c>
      <c r="BH97" s="281">
        <f t="shared" si="72"/>
        <v>0</v>
      </c>
      <c r="BI97" s="281">
        <f t="shared" si="72"/>
        <v>0</v>
      </c>
      <c r="BJ97" s="281">
        <f t="shared" si="72"/>
        <v>0</v>
      </c>
      <c r="BK97" s="281">
        <f t="shared" si="72"/>
        <v>0</v>
      </c>
      <c r="BL97" s="281">
        <f t="shared" si="72"/>
        <v>0</v>
      </c>
      <c r="BM97" s="281">
        <f t="shared" si="72"/>
        <v>0</v>
      </c>
      <c r="BN97" s="281">
        <f t="shared" si="72"/>
        <v>0</v>
      </c>
      <c r="BO97" s="281">
        <f t="shared" si="72"/>
        <v>0</v>
      </c>
      <c r="BP97" s="281">
        <f t="shared" si="72"/>
        <v>0</v>
      </c>
      <c r="BQ97" s="281">
        <f t="shared" ref="BQ97:CF97" si="73">+BQ84</f>
        <v>0</v>
      </c>
      <c r="BR97" s="281">
        <f t="shared" si="73"/>
        <v>0</v>
      </c>
      <c r="BS97" s="281">
        <f t="shared" si="73"/>
        <v>0</v>
      </c>
      <c r="BT97" s="281">
        <f t="shared" si="73"/>
        <v>0</v>
      </c>
      <c r="BU97" s="281">
        <f t="shared" si="73"/>
        <v>0</v>
      </c>
      <c r="BV97" s="281">
        <f t="shared" si="73"/>
        <v>0</v>
      </c>
      <c r="BW97" s="281">
        <f t="shared" si="73"/>
        <v>0</v>
      </c>
      <c r="BX97" s="281">
        <f t="shared" si="73"/>
        <v>0</v>
      </c>
      <c r="BY97" s="281">
        <f t="shared" si="73"/>
        <v>0</v>
      </c>
      <c r="BZ97" s="281">
        <f t="shared" si="73"/>
        <v>0</v>
      </c>
      <c r="CA97" s="281">
        <f t="shared" si="73"/>
        <v>0</v>
      </c>
      <c r="CB97" s="281">
        <f t="shared" si="73"/>
        <v>0</v>
      </c>
      <c r="CC97" s="281">
        <f t="shared" si="73"/>
        <v>0</v>
      </c>
      <c r="CD97" s="281">
        <f t="shared" si="73"/>
        <v>0</v>
      </c>
      <c r="CE97" s="281">
        <f t="shared" si="73"/>
        <v>0</v>
      </c>
      <c r="CF97" s="281">
        <f t="shared" si="73"/>
        <v>0</v>
      </c>
    </row>
    <row r="98" spans="3:84" hidden="1" x14ac:dyDescent="0.3">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c r="AZ98" s="135"/>
      <c r="BA98" s="135"/>
      <c r="BB98" s="135"/>
      <c r="BC98" s="135"/>
      <c r="BD98" s="135"/>
      <c r="BE98" s="135"/>
      <c r="BF98" s="135"/>
      <c r="BG98" s="135"/>
      <c r="BH98" s="135"/>
      <c r="BI98" s="135"/>
      <c r="BJ98" s="135"/>
      <c r="BK98" s="135"/>
      <c r="BL98" s="135"/>
      <c r="BM98" s="135"/>
      <c r="BN98" s="135"/>
      <c r="BO98" s="135"/>
      <c r="BP98" s="135"/>
      <c r="BQ98" s="135"/>
      <c r="BR98" s="135"/>
      <c r="BS98" s="135"/>
      <c r="BT98" s="135"/>
      <c r="BU98" s="135"/>
      <c r="BV98" s="135"/>
      <c r="BW98" s="135"/>
      <c r="BX98" s="135"/>
      <c r="BY98" s="135"/>
      <c r="BZ98" s="135"/>
      <c r="CA98" s="135"/>
      <c r="CB98" s="135"/>
      <c r="CC98" s="135"/>
      <c r="CD98" s="135"/>
      <c r="CE98" s="135"/>
      <c r="CF98" s="135"/>
    </row>
    <row r="99" spans="3:84" hidden="1" x14ac:dyDescent="0.3">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c r="AZ99" s="135"/>
      <c r="BA99" s="135"/>
      <c r="BB99" s="135"/>
      <c r="BC99" s="135"/>
      <c r="BD99" s="135"/>
      <c r="BE99" s="135"/>
      <c r="BF99" s="135"/>
      <c r="BG99" s="135"/>
      <c r="BH99" s="135"/>
      <c r="BI99" s="135"/>
      <c r="BJ99" s="135"/>
      <c r="BK99" s="135"/>
      <c r="BL99" s="135"/>
      <c r="BM99" s="135"/>
      <c r="BN99" s="135"/>
      <c r="BO99" s="135"/>
      <c r="BP99" s="135"/>
      <c r="BQ99" s="135"/>
      <c r="BR99" s="135"/>
      <c r="BS99" s="135"/>
      <c r="BT99" s="135"/>
      <c r="BU99" s="135"/>
      <c r="BV99" s="135"/>
      <c r="BW99" s="135"/>
      <c r="BX99" s="135"/>
      <c r="BY99" s="135"/>
      <c r="BZ99" s="135"/>
      <c r="CA99" s="135"/>
      <c r="CB99" s="135"/>
      <c r="CC99" s="135"/>
      <c r="CD99" s="135"/>
      <c r="CE99" s="135"/>
      <c r="CF99" s="135"/>
    </row>
    <row r="100" spans="3:84" hidden="1" x14ac:dyDescent="0.3">
      <c r="C100" s="135"/>
      <c r="D100" s="439" t="s">
        <v>619</v>
      </c>
      <c r="E100" s="509">
        <f>+IF(E2=0,"-",GENERALES!E10)</f>
        <v>6.75</v>
      </c>
      <c r="F100" s="509">
        <f>+IF(F2=0,"-",GENERALES!F10)</f>
        <v>6.75</v>
      </c>
      <c r="G100" s="509">
        <f>+IF(G2=0,"-",GENERALES!G10)</f>
        <v>6.75</v>
      </c>
      <c r="H100" s="509">
        <f>+IF(H2=0,"-",GENERALES!H10)</f>
        <v>6.75</v>
      </c>
      <c r="I100" s="509">
        <f>+IF(I2=0,"-",GENERALES!I10)</f>
        <v>6.75</v>
      </c>
      <c r="J100" s="509">
        <f>+IF(J2=0,"-",GENERALES!J10)</f>
        <v>6.75</v>
      </c>
      <c r="K100" s="509">
        <f>+IF(K2=0,"-",GENERALES!K10)</f>
        <v>6.75</v>
      </c>
      <c r="L100" s="509">
        <f>+IF(L2=0,"-",GENERALES!L10)</f>
        <v>6.75</v>
      </c>
      <c r="M100" s="509">
        <f>+IF(M2=0,"-",GENERALES!M10)</f>
        <v>6.75</v>
      </c>
      <c r="N100" s="509">
        <f>+IF(N2=0,"-",GENERALES!N10)</f>
        <v>6.75</v>
      </c>
      <c r="O100" s="509">
        <f>+IF(O2=0,"-",GENERALES!O10)</f>
        <v>6.75</v>
      </c>
      <c r="P100" s="509">
        <f>+IF(P2=0,"-",GENERALES!P10)</f>
        <v>6.75</v>
      </c>
      <c r="Q100" s="509" t="str">
        <f>+IF(Q2=0,"-",GENERALES!Q10)</f>
        <v>-</v>
      </c>
      <c r="R100" s="509" t="str">
        <f>+IF(R2=0,"-",GENERALES!R10)</f>
        <v>-</v>
      </c>
      <c r="S100" s="509" t="str">
        <f>+IF(S2=0,"-",GENERALES!S10)</f>
        <v>-</v>
      </c>
      <c r="T100" s="509" t="str">
        <f>+IF(T2=0,"-",GENERALES!T10)</f>
        <v>-</v>
      </c>
      <c r="U100" s="509" t="str">
        <f>+IF(U2=0,"-",GENERALES!U10)</f>
        <v>-</v>
      </c>
      <c r="V100" s="509" t="str">
        <f>+IF(V2=0,"-",GENERALES!V10)</f>
        <v>-</v>
      </c>
      <c r="W100" s="509" t="str">
        <f>+IF(W2=0,"-",GENERALES!W10)</f>
        <v>-</v>
      </c>
      <c r="X100" s="509" t="str">
        <f>+IF(X2=0,"-",GENERALES!X10)</f>
        <v>-</v>
      </c>
      <c r="Y100" s="509" t="str">
        <f>+IF(Y2=0,"-",GENERALES!Y10)</f>
        <v>-</v>
      </c>
      <c r="Z100" s="509" t="str">
        <f>+IF(Z2=0,"-",GENERALES!Z10)</f>
        <v>-</v>
      </c>
      <c r="AA100" s="509" t="str">
        <f>+IF(AA2=0,"-",GENERALES!AA10)</f>
        <v>-</v>
      </c>
      <c r="AB100" s="509" t="str">
        <f>+IF(AB2=0,"-",GENERALES!AB10)</f>
        <v>-</v>
      </c>
      <c r="AC100" s="509" t="str">
        <f>+IF(AC2=0,"-",GENERALES!AC10)</f>
        <v>-</v>
      </c>
      <c r="AD100" s="509" t="str">
        <f>+IF(AD2=0,"-",GENERALES!AD10)</f>
        <v>-</v>
      </c>
      <c r="AE100" s="509" t="str">
        <f>+IF(AE2=0,"-",GENERALES!AE10)</f>
        <v>-</v>
      </c>
      <c r="AF100" s="509" t="str">
        <f>+IF(AF2=0,"-",GENERALES!AF10)</f>
        <v>-</v>
      </c>
      <c r="AG100" s="509" t="str">
        <f>+IF(AG2=0,"-",GENERALES!AG10)</f>
        <v>-</v>
      </c>
      <c r="AH100" s="509" t="str">
        <f>+IF(AH2=0,"-",GENERALES!AH10)</f>
        <v>-</v>
      </c>
      <c r="AI100" s="509" t="str">
        <f>+IF(AI2=0,"-",GENERALES!AI10)</f>
        <v>-</v>
      </c>
      <c r="AJ100" s="509" t="str">
        <f>+IF(AJ2=0,"-",GENERALES!AJ10)</f>
        <v>-</v>
      </c>
      <c r="AK100" s="509" t="str">
        <f>+IF(AK2=0,"-",GENERALES!AK10)</f>
        <v>-</v>
      </c>
      <c r="AL100" s="509" t="str">
        <f>+IF(AL2=0,"-",GENERALES!AL10)</f>
        <v>-</v>
      </c>
      <c r="AM100" s="509" t="str">
        <f>+IF(AM2=0,"-",GENERALES!AM10)</f>
        <v>-</v>
      </c>
      <c r="AN100" s="509" t="str">
        <f>+IF(AN2=0,"-",GENERALES!AN10)</f>
        <v>-</v>
      </c>
      <c r="AO100" s="509" t="str">
        <f>+IF(AO2=0,"-",GENERALES!AO10)</f>
        <v>-</v>
      </c>
      <c r="AP100" s="509" t="str">
        <f>+IF(AP2=0,"-",GENERALES!AP10)</f>
        <v>-</v>
      </c>
      <c r="AQ100" s="509" t="str">
        <f>+IF(AQ2=0,"-",GENERALES!AQ10)</f>
        <v>-</v>
      </c>
      <c r="AR100" s="509" t="str">
        <f>+IF(AR2=0,"-",GENERALES!AR10)</f>
        <v>-</v>
      </c>
      <c r="AS100" s="509" t="str">
        <f>+IF(AS2=0,"-",GENERALES!AS10)</f>
        <v>-</v>
      </c>
      <c r="AT100" s="509" t="str">
        <f>+IF(AT2=0,"-",GENERALES!AT10)</f>
        <v>-</v>
      </c>
      <c r="AU100" s="509" t="str">
        <f>+IF(AU2=0,"-",GENERALES!AU10)</f>
        <v>-</v>
      </c>
      <c r="AV100" s="509" t="str">
        <f>+IF(AV2=0,"-",GENERALES!AV10)</f>
        <v>-</v>
      </c>
      <c r="AW100" s="509" t="str">
        <f>+IF(AW2=0,"-",GENERALES!AW10)</f>
        <v>-</v>
      </c>
      <c r="AX100" s="509" t="str">
        <f>+IF(AX2=0,"-",GENERALES!AX10)</f>
        <v>-</v>
      </c>
      <c r="AY100" s="509" t="str">
        <f>+IF(AY2=0,"-",GENERALES!AY10)</f>
        <v>-</v>
      </c>
      <c r="AZ100" s="509" t="str">
        <f>+IF(AZ2=0,"-",GENERALES!AZ10)</f>
        <v>-</v>
      </c>
      <c r="BA100" s="509" t="str">
        <f>+IF(BA2=0,"-",GENERALES!BA10)</f>
        <v>-</v>
      </c>
      <c r="BB100" s="509" t="str">
        <f>+IF(BB2=0,"-",GENERALES!BB10)</f>
        <v>-</v>
      </c>
      <c r="BC100" s="509" t="str">
        <f>+IF(BC2=0,"-",GENERALES!BC10)</f>
        <v>-</v>
      </c>
      <c r="BD100" s="509" t="str">
        <f>+IF(BD2=0,"-",GENERALES!BD10)</f>
        <v>-</v>
      </c>
      <c r="BE100" s="509" t="str">
        <f>+IF(BE2=0,"-",GENERALES!BE10)</f>
        <v>-</v>
      </c>
      <c r="BF100" s="509" t="str">
        <f>+IF(BF2=0,"-",GENERALES!BF10)</f>
        <v>-</v>
      </c>
      <c r="BG100" s="509" t="str">
        <f>+IF(BG2=0,"-",GENERALES!BG10)</f>
        <v>-</v>
      </c>
      <c r="BH100" s="509" t="str">
        <f>+IF(BH2=0,"-",GENERALES!BH10)</f>
        <v>-</v>
      </c>
      <c r="BI100" s="509" t="str">
        <f>+IF(BI2=0,"-",GENERALES!BI10)</f>
        <v>-</v>
      </c>
      <c r="BJ100" s="509" t="str">
        <f>+IF(BJ2=0,"-",GENERALES!BJ10)</f>
        <v>-</v>
      </c>
      <c r="BK100" s="509" t="str">
        <f>+IF(BK2=0,"-",GENERALES!BK10)</f>
        <v>-</v>
      </c>
      <c r="BL100" s="509" t="str">
        <f>+IF(BL2=0,"-",GENERALES!BL10)</f>
        <v>-</v>
      </c>
      <c r="BM100" s="509" t="str">
        <f>+IF(BM2=0,"-",GENERALES!BM10)</f>
        <v>-</v>
      </c>
      <c r="BN100" s="509" t="str">
        <f>+IF(BN2=0,"-",GENERALES!BN10)</f>
        <v>-</v>
      </c>
      <c r="BO100" s="509" t="str">
        <f>+IF(BO2=0,"-",GENERALES!BO10)</f>
        <v>-</v>
      </c>
      <c r="BP100" s="509" t="str">
        <f>+IF(BP2=0,"-",GENERALES!BP10)</f>
        <v>-</v>
      </c>
      <c r="BQ100" s="509" t="str">
        <f>+IF(BQ2=0,"-",GENERALES!BQ10)</f>
        <v>-</v>
      </c>
      <c r="BR100" s="509" t="str">
        <f>+IF(BR2=0,"-",GENERALES!BR10)</f>
        <v>-</v>
      </c>
      <c r="BS100" s="509" t="str">
        <f>+IF(BS2=0,"-",GENERALES!BS10)</f>
        <v>-</v>
      </c>
      <c r="BT100" s="509" t="str">
        <f>+IF(BT2=0,"-",GENERALES!BT10)</f>
        <v>-</v>
      </c>
      <c r="BU100" s="509" t="str">
        <f>+IF(BU2=0,"-",GENERALES!BU10)</f>
        <v>-</v>
      </c>
      <c r="BV100" s="509" t="str">
        <f>+IF(BV2=0,"-",GENERALES!BV10)</f>
        <v>-</v>
      </c>
      <c r="BW100" s="509" t="str">
        <f>+IF(BW2=0,"-",GENERALES!BW10)</f>
        <v>-</v>
      </c>
      <c r="BX100" s="509" t="str">
        <f>+IF(BX2=0,"-",GENERALES!BX10)</f>
        <v>-</v>
      </c>
      <c r="BY100" s="509" t="str">
        <f>+IF(BY2=0,"-",GENERALES!BY10)</f>
        <v>-</v>
      </c>
      <c r="BZ100" s="509" t="str">
        <f>+IF(BZ2=0,"-",GENERALES!BZ10)</f>
        <v>-</v>
      </c>
      <c r="CA100" s="509" t="str">
        <f>+IF(CA2=0,"-",GENERALES!CA10)</f>
        <v>-</v>
      </c>
      <c r="CB100" s="509" t="str">
        <f>+IF(CB2=0,"-",GENERALES!CB10)</f>
        <v>-</v>
      </c>
      <c r="CC100" s="509" t="str">
        <f>+IF(CC2=0,"-",GENERALES!CC10)</f>
        <v>-</v>
      </c>
      <c r="CD100" s="509" t="str">
        <f>+IF(CD2=0,"-",GENERALES!CD10)</f>
        <v>-</v>
      </c>
      <c r="CE100" s="509" t="str">
        <f>+IF(CE2=0,"-",GENERALES!CE10)</f>
        <v>-</v>
      </c>
      <c r="CF100" s="509" t="str">
        <f>+IF(CF2=0,"-",GENERALES!CF10)</f>
        <v>-</v>
      </c>
    </row>
    <row r="101" spans="3:84" hidden="1" x14ac:dyDescent="0.3">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c r="AZ101" s="135"/>
      <c r="BA101" s="135"/>
      <c r="BB101" s="135"/>
      <c r="BC101" s="135"/>
      <c r="BD101" s="135"/>
      <c r="BE101" s="135"/>
      <c r="BF101" s="135"/>
      <c r="BG101" s="135"/>
      <c r="BH101" s="135"/>
      <c r="BI101" s="135"/>
      <c r="BJ101" s="135"/>
      <c r="BK101" s="135"/>
      <c r="BL101" s="135"/>
      <c r="BM101" s="135"/>
      <c r="BN101" s="135"/>
      <c r="BO101" s="135"/>
      <c r="BP101" s="135"/>
      <c r="BQ101" s="135"/>
      <c r="BR101" s="135"/>
      <c r="BS101" s="135"/>
      <c r="BT101" s="135"/>
      <c r="BU101" s="135"/>
      <c r="BV101" s="135"/>
      <c r="BW101" s="135"/>
      <c r="BX101" s="135"/>
      <c r="BY101" s="135"/>
      <c r="BZ101" s="135"/>
      <c r="CA101" s="135"/>
      <c r="CB101" s="135"/>
      <c r="CC101" s="135"/>
      <c r="CD101" s="135"/>
      <c r="CE101" s="135"/>
      <c r="CF101" s="135"/>
    </row>
    <row r="102" spans="3:84" hidden="1" x14ac:dyDescent="0.3">
      <c r="C102" s="518"/>
      <c r="D102" s="519" t="s">
        <v>618</v>
      </c>
      <c r="E102" s="519" t="s">
        <v>621</v>
      </c>
      <c r="F102" s="519" t="s">
        <v>622</v>
      </c>
      <c r="G102" s="519" t="s">
        <v>623</v>
      </c>
      <c r="H102" s="519" t="s">
        <v>624</v>
      </c>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c r="AM102" s="180"/>
      <c r="AN102" s="180"/>
      <c r="AO102" s="180"/>
      <c r="AP102" s="180"/>
      <c r="AQ102" s="180"/>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c r="BV102" s="180"/>
      <c r="BW102" s="180"/>
      <c r="BX102" s="180"/>
      <c r="BY102" s="180"/>
      <c r="BZ102" s="180"/>
      <c r="CA102" s="180"/>
      <c r="CB102" s="180"/>
      <c r="CC102" s="180"/>
      <c r="CD102" s="180"/>
      <c r="CE102" s="180"/>
      <c r="CF102" s="180"/>
    </row>
    <row r="103" spans="3:84" hidden="1" x14ac:dyDescent="0.3">
      <c r="C103" s="518">
        <v>1</v>
      </c>
      <c r="D103" s="518">
        <f>+GENERALES!$E$30</f>
        <v>6.75</v>
      </c>
      <c r="E103" s="520">
        <f>+SUMIF($E$100:$CF$100,$D103,$E$53:$CF$53)</f>
        <v>0</v>
      </c>
      <c r="F103" s="520">
        <f>+SUMIF($E$100:$CF$100,$D103,$E$54:$CF$54)</f>
        <v>0</v>
      </c>
      <c r="G103" s="520">
        <f>+SUMIF($E$100:$CF$100,$D103,$E$56:$CF$56)</f>
        <v>0</v>
      </c>
      <c r="H103" s="520">
        <f>+E103-F103-G103</f>
        <v>0</v>
      </c>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c r="BV103" s="180"/>
      <c r="BW103" s="180"/>
      <c r="BX103" s="180"/>
      <c r="BY103" s="180"/>
      <c r="BZ103" s="180"/>
      <c r="CA103" s="180"/>
      <c r="CB103" s="180"/>
      <c r="CC103" s="180"/>
      <c r="CD103" s="180"/>
      <c r="CE103" s="180"/>
      <c r="CF103" s="180"/>
    </row>
    <row r="104" spans="3:84" hidden="1" x14ac:dyDescent="0.3">
      <c r="C104" s="518">
        <v>2</v>
      </c>
      <c r="D104" s="518" t="str">
        <f>+GENERALES!$F$30</f>
        <v/>
      </c>
      <c r="E104" s="520">
        <f>+SUMIF($E$100:$CF$100,$D104,$E$53:$CF$53)</f>
        <v>0</v>
      </c>
      <c r="F104" s="520">
        <f>+SUMIF($E$100:$CF$100,$D104,$E$54:$CF$54)</f>
        <v>0</v>
      </c>
      <c r="G104" s="520">
        <f>+SUMIF($E$100:$CF$100,$D104,$E$56:$CF$56)</f>
        <v>0</v>
      </c>
      <c r="H104" s="520">
        <f>+E104-F104-G104</f>
        <v>0</v>
      </c>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c r="BV104" s="180"/>
      <c r="BW104" s="180"/>
      <c r="BX104" s="180"/>
      <c r="BY104" s="180"/>
      <c r="BZ104" s="180"/>
      <c r="CA104" s="180"/>
      <c r="CB104" s="180"/>
      <c r="CC104" s="180"/>
      <c r="CD104" s="180"/>
      <c r="CE104" s="180"/>
      <c r="CF104" s="180"/>
    </row>
    <row r="105" spans="3:84" hidden="1" x14ac:dyDescent="0.3">
      <c r="C105" s="518">
        <v>3</v>
      </c>
      <c r="D105" s="518" t="str">
        <f>+GENERALES!$G$30</f>
        <v/>
      </c>
      <c r="E105" s="520">
        <f>+SUMIF($E$100:$CF$100,$D105,$E$53:$CF$53)</f>
        <v>0</v>
      </c>
      <c r="F105" s="520">
        <f>+SUMIF($E$100:$CF$100,$D105,$E$54:$CF$54)</f>
        <v>0</v>
      </c>
      <c r="G105" s="520">
        <f>+SUMIF($E$100:$CF$100,$D105,$E$56:$CF$56)</f>
        <v>0</v>
      </c>
      <c r="H105" s="520">
        <f>+E105-F105-G105</f>
        <v>0</v>
      </c>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c r="AM105" s="180"/>
      <c r="AN105" s="180"/>
      <c r="AO105" s="180"/>
      <c r="AP105" s="180"/>
      <c r="AQ105" s="180"/>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c r="BV105" s="180"/>
      <c r="BW105" s="180"/>
      <c r="BX105" s="180"/>
      <c r="BY105" s="180"/>
      <c r="BZ105" s="180"/>
      <c r="CA105" s="180"/>
      <c r="CB105" s="180"/>
      <c r="CC105" s="180"/>
      <c r="CD105" s="180"/>
      <c r="CE105" s="180"/>
      <c r="CF105" s="180"/>
    </row>
    <row r="106" spans="3:84" hidden="1" x14ac:dyDescent="0.3">
      <c r="C106" s="518">
        <v>4</v>
      </c>
      <c r="D106" s="518" t="str">
        <f>+GENERALES!$H$30</f>
        <v/>
      </c>
      <c r="E106" s="520">
        <f>+SUMIF($E$100:$CF$100,$D106,$E$53:$CF$53)</f>
        <v>0</v>
      </c>
      <c r="F106" s="520">
        <f>+SUMIF($E$100:$CF$100,$D106,$E$54:$CF$54)</f>
        <v>0</v>
      </c>
      <c r="G106" s="520">
        <f>+SUMIF($E$100:$CF$100,$D106,$E$56:$CF$56)</f>
        <v>0</v>
      </c>
      <c r="H106" s="520">
        <f>+E106-F106-G106</f>
        <v>0</v>
      </c>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c r="AM106" s="180"/>
      <c r="AN106" s="180"/>
      <c r="AO106" s="180"/>
      <c r="AP106" s="180"/>
      <c r="AQ106" s="180"/>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c r="BV106" s="180"/>
      <c r="BW106" s="180"/>
      <c r="BX106" s="180"/>
      <c r="BY106" s="180"/>
      <c r="BZ106" s="180"/>
      <c r="CA106" s="180"/>
      <c r="CB106" s="180"/>
      <c r="CC106" s="180"/>
      <c r="CD106" s="180"/>
      <c r="CE106" s="180"/>
      <c r="CF106" s="180"/>
    </row>
    <row r="107" spans="3:84" hidden="1" x14ac:dyDescent="0.3">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c r="AM107" s="180"/>
      <c r="AN107" s="180"/>
      <c r="AO107" s="180"/>
      <c r="AP107" s="180"/>
      <c r="AQ107" s="180"/>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c r="BV107" s="180"/>
      <c r="BW107" s="180"/>
      <c r="BX107" s="180"/>
      <c r="BY107" s="180"/>
      <c r="BZ107" s="180"/>
      <c r="CA107" s="180"/>
      <c r="CB107" s="180"/>
      <c r="CC107" s="180"/>
      <c r="CD107" s="180"/>
      <c r="CE107" s="180"/>
      <c r="CF107" s="180"/>
    </row>
    <row r="108" spans="3:84" hidden="1" x14ac:dyDescent="0.3">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c r="BV108" s="180"/>
      <c r="BW108" s="180"/>
      <c r="BX108" s="180"/>
      <c r="BY108" s="180"/>
      <c r="BZ108" s="180"/>
      <c r="CA108" s="180"/>
      <c r="CB108" s="180"/>
      <c r="CC108" s="180"/>
      <c r="CD108" s="180"/>
      <c r="CE108" s="180"/>
      <c r="CF108" s="180"/>
    </row>
    <row r="109" spans="3:84" hidden="1" x14ac:dyDescent="0.3">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c r="BV109" s="180"/>
      <c r="BW109" s="180"/>
      <c r="BX109" s="180"/>
      <c r="BY109" s="180"/>
      <c r="BZ109" s="180"/>
      <c r="CA109" s="180"/>
      <c r="CB109" s="180"/>
      <c r="CC109" s="180"/>
      <c r="CD109" s="180"/>
      <c r="CE109" s="180"/>
      <c r="CF109" s="180"/>
    </row>
  </sheetData>
  <sheetProtection algorithmName="SHA-512" hashValue="UY2mJIB5C8LHyw+vqkgjAruKPpV1UzeSZhsyHiEZ51r/XVeRnQOfYxa2qPIhCRegHtjTYL2ddIUtnLzEetu9Vg==" saltValue="elGI15v4YkPI97OQchZQYw==" spinCount="100000" sheet="1" objects="1" scenarios="1" selectLockedCells="1"/>
  <mergeCells count="31">
    <mergeCell ref="B65:B66"/>
    <mergeCell ref="C65:C66"/>
    <mergeCell ref="C19:D19"/>
    <mergeCell ref="C21:C24"/>
    <mergeCell ref="C26:C28"/>
    <mergeCell ref="C30:C32"/>
    <mergeCell ref="C34:C36"/>
    <mergeCell ref="C38:C41"/>
    <mergeCell ref="C45:D45"/>
    <mergeCell ref="C47:C51"/>
    <mergeCell ref="C53:C59"/>
    <mergeCell ref="C61:C62"/>
    <mergeCell ref="C64:D64"/>
    <mergeCell ref="B67:B68"/>
    <mergeCell ref="C67:C68"/>
    <mergeCell ref="B69:B70"/>
    <mergeCell ref="C69:C70"/>
    <mergeCell ref="B71:B72"/>
    <mergeCell ref="C71:C72"/>
    <mergeCell ref="B73:B74"/>
    <mergeCell ref="C73:C74"/>
    <mergeCell ref="B75:B76"/>
    <mergeCell ref="C75:C76"/>
    <mergeCell ref="B77:B78"/>
    <mergeCell ref="C77:C78"/>
    <mergeCell ref="B79:B80"/>
    <mergeCell ref="C79:C80"/>
    <mergeCell ref="B81:B82"/>
    <mergeCell ref="C81:C82"/>
    <mergeCell ref="B83:B84"/>
    <mergeCell ref="C83:C84"/>
  </mergeCells>
  <conditionalFormatting sqref="E3:CF3">
    <cfRule type="expression" dxfId="305" priority="32">
      <formula>E2</formula>
    </cfRule>
  </conditionalFormatting>
  <conditionalFormatting sqref="E4:CF4">
    <cfRule type="expression" dxfId="304" priority="31">
      <formula>E2&gt;0</formula>
    </cfRule>
  </conditionalFormatting>
  <conditionalFormatting sqref="E7:CF8">
    <cfRule type="expression" dxfId="303" priority="30">
      <formula>E$2&gt;0</formula>
    </cfRule>
  </conditionalFormatting>
  <conditionalFormatting sqref="E9:CF10">
    <cfRule type="expression" dxfId="302" priority="29">
      <formula>E$2&gt;0</formula>
    </cfRule>
  </conditionalFormatting>
  <conditionalFormatting sqref="E11:CF14">
    <cfRule type="expression" dxfId="301" priority="28">
      <formula>E$2&gt;0</formula>
    </cfRule>
  </conditionalFormatting>
  <conditionalFormatting sqref="E16:CF16">
    <cfRule type="expression" dxfId="300" priority="27">
      <formula>E$2&gt;0</formula>
    </cfRule>
  </conditionalFormatting>
  <conditionalFormatting sqref="E26:F27 H26:J27 L26:CF27">
    <cfRule type="expression" dxfId="299" priority="26">
      <formula>E$2&gt;0</formula>
    </cfRule>
  </conditionalFormatting>
  <conditionalFormatting sqref="E34:CF34">
    <cfRule type="expression" dxfId="298" priority="23">
      <formula>E$2&gt;0</formula>
    </cfRule>
  </conditionalFormatting>
  <conditionalFormatting sqref="E38:CF38">
    <cfRule type="expression" dxfId="297" priority="22">
      <formula>E$2&gt;0</formula>
    </cfRule>
  </conditionalFormatting>
  <conditionalFormatting sqref="E39:CF41">
    <cfRule type="expression" dxfId="296" priority="21">
      <formula>E$2&gt;0</formula>
    </cfRule>
  </conditionalFormatting>
  <conditionalFormatting sqref="E35:CF35">
    <cfRule type="expression" dxfId="295" priority="20">
      <formula>E$2&gt;0</formula>
    </cfRule>
  </conditionalFormatting>
  <conditionalFormatting sqref="E36:CF36">
    <cfRule type="expression" dxfId="294" priority="19">
      <formula>E$2&gt;0</formula>
    </cfRule>
  </conditionalFormatting>
  <conditionalFormatting sqref="E47:CF50">
    <cfRule type="expression" dxfId="293" priority="18">
      <formula>E$2&gt;0</formula>
    </cfRule>
  </conditionalFormatting>
  <conditionalFormatting sqref="E53:CF57">
    <cfRule type="expression" dxfId="292" priority="17">
      <formula>E$2&gt;0</formula>
    </cfRule>
  </conditionalFormatting>
  <conditionalFormatting sqref="E28:F28 H28:CF28">
    <cfRule type="expression" dxfId="291" priority="16">
      <formula>E$2&gt;0</formula>
    </cfRule>
  </conditionalFormatting>
  <conditionalFormatting sqref="E32:CF32">
    <cfRule type="expression" dxfId="290" priority="15">
      <formula>E$2&gt;0</formula>
    </cfRule>
  </conditionalFormatting>
  <conditionalFormatting sqref="E30:CF31">
    <cfRule type="expression" dxfId="289" priority="14">
      <formula>E$2&gt;0</formula>
    </cfRule>
  </conditionalFormatting>
  <conditionalFormatting sqref="E38:CF38">
    <cfRule type="expression" dxfId="288" priority="13">
      <formula>E38&gt;E8</formula>
    </cfRule>
  </conditionalFormatting>
  <conditionalFormatting sqref="E17:CF17">
    <cfRule type="expression" dxfId="287" priority="12">
      <formula>E$2&gt;0</formula>
    </cfRule>
  </conditionalFormatting>
  <conditionalFormatting sqref="E6:CF6">
    <cfRule type="expression" dxfId="286" priority="11">
      <formula>E$2&gt;0</formula>
    </cfRule>
  </conditionalFormatting>
  <conditionalFormatting sqref="E19:CF19">
    <cfRule type="expression" dxfId="285" priority="10">
      <formula>E$2</formula>
    </cfRule>
  </conditionalFormatting>
  <conditionalFormatting sqref="E43:CF43">
    <cfRule type="expression" dxfId="284" priority="9">
      <formula>E$2&gt;0</formula>
    </cfRule>
  </conditionalFormatting>
  <conditionalFormatting sqref="E45:CF45">
    <cfRule type="expression" dxfId="283" priority="8">
      <formula>E$2&gt;0</formula>
    </cfRule>
  </conditionalFormatting>
  <conditionalFormatting sqref="E58:CF58">
    <cfRule type="expression" dxfId="282" priority="7">
      <formula>E$2&gt;0</formula>
    </cfRule>
  </conditionalFormatting>
  <conditionalFormatting sqref="E59:CF59">
    <cfRule type="expression" dxfId="281" priority="6">
      <formula>E$2&gt;0</formula>
    </cfRule>
  </conditionalFormatting>
  <conditionalFormatting sqref="E61:CF62">
    <cfRule type="expression" dxfId="280" priority="5">
      <formula>E$2&gt;0</formula>
    </cfRule>
  </conditionalFormatting>
  <conditionalFormatting sqref="E51:CF51">
    <cfRule type="expression" dxfId="279" priority="4">
      <formula>E$2&gt;0</formula>
    </cfRule>
  </conditionalFormatting>
  <conditionalFormatting sqref="G26:G27">
    <cfRule type="expression" dxfId="278" priority="3">
      <formula>G$2&gt;0</formula>
    </cfRule>
  </conditionalFormatting>
  <conditionalFormatting sqref="G28">
    <cfRule type="expression" dxfId="277" priority="2">
      <formula>G$2&gt;0</formula>
    </cfRule>
  </conditionalFormatting>
  <conditionalFormatting sqref="K26:K27">
    <cfRule type="expression" dxfId="276" priority="1">
      <formula>K$2&gt;0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25" id="{B5D7E29A-50CE-4541-9C38-8267744D2484}">
            <xm:f>AND(E$2&gt;0,E$19&lt;&gt;'Base Datos'!$AE$5)</xm:f>
            <x14:dxf>
              <font>
                <color theme="1" tint="4.9989318521683403E-2"/>
              </font>
              <fill>
                <patternFill>
                  <bgColor theme="0" tint="-0.14996795556505021"/>
                </patternFill>
              </fill>
            </x14:dxf>
          </x14:cfRule>
          <xm:sqref>E65:CF65 E67:CF67 E69:CF69 E71:CF71 E73:CF73 E75:CF75 E77:CF77 E79:CF79 E81:CF81 E83:CF83</xm:sqref>
        </x14:conditionalFormatting>
        <x14:conditionalFormatting xmlns:xm="http://schemas.microsoft.com/office/excel/2006/main">
          <x14:cfRule type="expression" priority="24" id="{18C154B1-6A34-4F0E-B806-782E53B08CBE}">
            <xm:f>AND(E$2&gt;0,E$19&lt;&gt;'Base Datos'!$AE$5)</xm:f>
            <x14:dxf>
              <font>
                <color theme="0"/>
              </font>
              <fill>
                <patternFill>
                  <bgColor theme="9" tint="-0.499984740745262"/>
                </patternFill>
              </fill>
            </x14:dxf>
          </x14:cfRule>
          <xm:sqref>E66:CF66 E68:CF68 E70:CF70 E72:CF72 E74:CF74 E76:CF76 E78:CF78 E80:CF80 E82:CF82 E84:CF84</xm:sqref>
        </x14:conditionalFormatting>
        <x14:conditionalFormatting xmlns:xm="http://schemas.microsoft.com/office/excel/2006/main">
          <x14:cfRule type="expression" priority="33" id="{4B111E00-6FBC-48F2-A519-0565CBEB655A}">
            <xm:f>E$19='Base Datos'!$AE$6</xm:f>
            <x14:dxf>
              <font>
                <color rgb="FF002060"/>
              </font>
              <fill>
                <patternFill>
                  <bgColor theme="6" tint="0.39994506668294322"/>
                </patternFill>
              </fill>
            </x14:dxf>
          </x14:cfRule>
          <xm:sqref>E21:CF23</xm:sqref>
        </x14:conditionalFormatting>
        <x14:conditionalFormatting xmlns:xm="http://schemas.microsoft.com/office/excel/2006/main">
          <x14:cfRule type="expression" priority="34" id="{54887710-D76D-43B1-836E-DBD383AEF8D6}">
            <xm:f>E$19='Base Datos'!$AE$6</xm:f>
            <x14:dxf>
              <font>
                <color theme="0"/>
              </font>
              <fill>
                <patternFill>
                  <bgColor theme="9" tint="-0.499984740745262"/>
                </patternFill>
              </fill>
            </x14:dxf>
          </x14:cfRule>
          <xm:sqref>E24:CF24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'Base Datos'!$AE$4:$AE$6</xm:f>
          </x14:formula1>
          <xm:sqref>E19:CF19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CF109"/>
  <sheetViews>
    <sheetView zoomScaleNormal="100" workbookViewId="0">
      <pane xSplit="4" ySplit="10" topLeftCell="E11" activePane="bottomRight" state="frozen"/>
      <selection pane="topRight" activeCell="E1" sqref="E1"/>
      <selection pane="bottomLeft" activeCell="A11" sqref="A11"/>
      <selection pane="bottomRight" activeCell="N13" sqref="N13"/>
    </sheetView>
  </sheetViews>
  <sheetFormatPr baseColWidth="10" defaultRowHeight="16.5" x14ac:dyDescent="0.3"/>
  <cols>
    <col min="1" max="2" width="1.7109375" style="700" customWidth="1"/>
    <col min="3" max="3" width="14.140625" style="736" customWidth="1"/>
    <col min="4" max="4" width="36.85546875" style="736" customWidth="1"/>
    <col min="5" max="84" width="14.7109375" style="736" customWidth="1"/>
    <col min="85" max="86" width="11.5703125" style="699"/>
    <col min="87" max="16383" width="0" style="699" hidden="1" customWidth="1"/>
    <col min="16384" max="16384" width="11.5703125" style="699"/>
  </cols>
  <sheetData>
    <row r="1" spans="3:84" ht="12" customHeight="1" thickBot="1" x14ac:dyDescent="0.3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row>
    <row r="2" spans="3:84" ht="27" customHeight="1" thickBot="1" x14ac:dyDescent="0.35">
      <c r="D2" s="222" t="s">
        <v>556</v>
      </c>
      <c r="E2" s="703">
        <f>+GENERALES!E2</f>
        <v>1</v>
      </c>
      <c r="F2" s="703">
        <f>+GENERALES!F2</f>
        <v>2</v>
      </c>
      <c r="G2" s="703">
        <f>+GENERALES!G2</f>
        <v>3</v>
      </c>
      <c r="H2" s="703">
        <f>+GENERALES!H2</f>
        <v>4</v>
      </c>
      <c r="I2" s="703">
        <f>+GENERALES!I2</f>
        <v>5</v>
      </c>
      <c r="J2" s="703">
        <f>+GENERALES!J2</f>
        <v>6</v>
      </c>
      <c r="K2" s="703">
        <f>+GENERALES!K2</f>
        <v>7</v>
      </c>
      <c r="L2" s="703">
        <f>+GENERALES!L2</f>
        <v>8</v>
      </c>
      <c r="M2" s="703">
        <f>+GENERALES!M2</f>
        <v>9</v>
      </c>
      <c r="N2" s="703">
        <f>+GENERALES!N2</f>
        <v>10</v>
      </c>
      <c r="O2" s="703">
        <f>+GENERALES!O2</f>
        <v>11</v>
      </c>
      <c r="P2" s="703">
        <f>+GENERALES!P2</f>
        <v>12</v>
      </c>
      <c r="Q2" s="703">
        <f>+GENERALES!Q2</f>
        <v>0</v>
      </c>
      <c r="R2" s="703">
        <f>+GENERALES!R2</f>
        <v>0</v>
      </c>
      <c r="S2" s="703">
        <f>+GENERALES!S2</f>
        <v>0</v>
      </c>
      <c r="T2" s="703">
        <f>+GENERALES!T2</f>
        <v>0</v>
      </c>
      <c r="U2" s="703">
        <f>+GENERALES!U2</f>
        <v>0</v>
      </c>
      <c r="V2" s="703">
        <f>+GENERALES!V2</f>
        <v>0</v>
      </c>
      <c r="W2" s="703">
        <f>+GENERALES!W2</f>
        <v>0</v>
      </c>
      <c r="X2" s="703">
        <f>+GENERALES!X2</f>
        <v>0</v>
      </c>
      <c r="Y2" s="703">
        <f>+GENERALES!Y2</f>
        <v>0</v>
      </c>
      <c r="Z2" s="703">
        <f>+GENERALES!Z2</f>
        <v>0</v>
      </c>
      <c r="AA2" s="703">
        <f>+GENERALES!AA2</f>
        <v>0</v>
      </c>
      <c r="AB2" s="703">
        <f>+GENERALES!AB2</f>
        <v>0</v>
      </c>
      <c r="AC2" s="703">
        <f>+GENERALES!AC2</f>
        <v>0</v>
      </c>
      <c r="AD2" s="703">
        <f>+GENERALES!AD2</f>
        <v>0</v>
      </c>
      <c r="AE2" s="703">
        <f>+GENERALES!AE2</f>
        <v>0</v>
      </c>
      <c r="AF2" s="703">
        <f>+GENERALES!AF2</f>
        <v>0</v>
      </c>
      <c r="AG2" s="703">
        <f>+GENERALES!AG2</f>
        <v>0</v>
      </c>
      <c r="AH2" s="703">
        <f>+GENERALES!AH2</f>
        <v>0</v>
      </c>
      <c r="AI2" s="703">
        <f>+GENERALES!AI2</f>
        <v>0</v>
      </c>
      <c r="AJ2" s="703">
        <f>+GENERALES!AJ2</f>
        <v>0</v>
      </c>
      <c r="AK2" s="703">
        <f>+GENERALES!AK2</f>
        <v>0</v>
      </c>
      <c r="AL2" s="703">
        <f>+GENERALES!AL2</f>
        <v>0</v>
      </c>
      <c r="AM2" s="703">
        <f>+GENERALES!AM2</f>
        <v>0</v>
      </c>
      <c r="AN2" s="703">
        <f>+GENERALES!AN2</f>
        <v>0</v>
      </c>
      <c r="AO2" s="703">
        <f>+GENERALES!AO2</f>
        <v>0</v>
      </c>
      <c r="AP2" s="703">
        <f>+GENERALES!AP2</f>
        <v>0</v>
      </c>
      <c r="AQ2" s="703">
        <f>+GENERALES!AQ2</f>
        <v>0</v>
      </c>
      <c r="AR2" s="703">
        <f>+GENERALES!AR2</f>
        <v>0</v>
      </c>
      <c r="AS2" s="703">
        <f>+GENERALES!AS2</f>
        <v>0</v>
      </c>
      <c r="AT2" s="703">
        <f>+GENERALES!AT2</f>
        <v>0</v>
      </c>
      <c r="AU2" s="703">
        <f>+GENERALES!AU2</f>
        <v>0</v>
      </c>
      <c r="AV2" s="703">
        <f>+GENERALES!AV2</f>
        <v>0</v>
      </c>
      <c r="AW2" s="703">
        <f>+GENERALES!AW2</f>
        <v>0</v>
      </c>
      <c r="AX2" s="703">
        <f>+GENERALES!AX2</f>
        <v>0</v>
      </c>
      <c r="AY2" s="703">
        <f>+GENERALES!AY2</f>
        <v>0</v>
      </c>
      <c r="AZ2" s="703">
        <f>+GENERALES!AZ2</f>
        <v>0</v>
      </c>
      <c r="BA2" s="703">
        <f>+GENERALES!BA2</f>
        <v>0</v>
      </c>
      <c r="BB2" s="703">
        <f>+GENERALES!BB2</f>
        <v>0</v>
      </c>
      <c r="BC2" s="703">
        <f>+GENERALES!BC2</f>
        <v>0</v>
      </c>
      <c r="BD2" s="703">
        <f>+GENERALES!BD2</f>
        <v>0</v>
      </c>
      <c r="BE2" s="703">
        <f>+GENERALES!BE2</f>
        <v>0</v>
      </c>
      <c r="BF2" s="703">
        <f>+GENERALES!BF2</f>
        <v>0</v>
      </c>
      <c r="BG2" s="703">
        <f>+GENERALES!BG2</f>
        <v>0</v>
      </c>
      <c r="BH2" s="703">
        <f>+GENERALES!BH2</f>
        <v>0</v>
      </c>
      <c r="BI2" s="703">
        <f>+GENERALES!BI2</f>
        <v>0</v>
      </c>
      <c r="BJ2" s="703">
        <f>+GENERALES!BJ2</f>
        <v>0</v>
      </c>
      <c r="BK2" s="703">
        <f>+GENERALES!BK2</f>
        <v>0</v>
      </c>
      <c r="BL2" s="703">
        <f>+GENERALES!BL2</f>
        <v>0</v>
      </c>
      <c r="BM2" s="703">
        <f>+GENERALES!BM2</f>
        <v>0</v>
      </c>
      <c r="BN2" s="703">
        <f>+GENERALES!BN2</f>
        <v>0</v>
      </c>
      <c r="BO2" s="703">
        <f>+GENERALES!BO2</f>
        <v>0</v>
      </c>
      <c r="BP2" s="703">
        <f>+GENERALES!BP2</f>
        <v>0</v>
      </c>
      <c r="BQ2" s="703">
        <f>+GENERALES!BQ2</f>
        <v>0</v>
      </c>
      <c r="BR2" s="703">
        <f>+GENERALES!BR2</f>
        <v>0</v>
      </c>
      <c r="BS2" s="703">
        <f>+GENERALES!BS2</f>
        <v>0</v>
      </c>
      <c r="BT2" s="703">
        <f>+GENERALES!BT2</f>
        <v>0</v>
      </c>
      <c r="BU2" s="703">
        <f>+GENERALES!BU2</f>
        <v>0</v>
      </c>
      <c r="BV2" s="703">
        <f>+GENERALES!BV2</f>
        <v>0</v>
      </c>
      <c r="BW2" s="703">
        <f>+GENERALES!BW2</f>
        <v>0</v>
      </c>
      <c r="BX2" s="703">
        <f>+GENERALES!BX2</f>
        <v>0</v>
      </c>
      <c r="BY2" s="703">
        <f>+GENERALES!BY2</f>
        <v>0</v>
      </c>
      <c r="BZ2" s="703">
        <f>+GENERALES!BZ2</f>
        <v>0</v>
      </c>
      <c r="CA2" s="703">
        <f>+GENERALES!CA2</f>
        <v>0</v>
      </c>
      <c r="CB2" s="703">
        <f>+GENERALES!CB2</f>
        <v>0</v>
      </c>
      <c r="CC2" s="703">
        <f>+GENERALES!CC2</f>
        <v>0</v>
      </c>
      <c r="CD2" s="703">
        <f>+GENERALES!CD2</f>
        <v>0</v>
      </c>
      <c r="CE2" s="703">
        <f>+GENERALES!CE2</f>
        <v>0</v>
      </c>
      <c r="CF2" s="703">
        <f>+GENERALES!CF2</f>
        <v>0</v>
      </c>
    </row>
    <row r="3" spans="3:84" ht="34.9" customHeight="1" thickBot="1" x14ac:dyDescent="0.35">
      <c r="D3" s="192" t="s">
        <v>11</v>
      </c>
      <c r="E3" s="194">
        <f>+IF(E2&gt;0,E2,"")</f>
        <v>1</v>
      </c>
      <c r="F3" s="194">
        <f t="shared" ref="F3:BQ3" si="0">+IF(F2&gt;0,F2,"")</f>
        <v>2</v>
      </c>
      <c r="G3" s="194">
        <f t="shared" si="0"/>
        <v>3</v>
      </c>
      <c r="H3" s="194">
        <f t="shared" si="0"/>
        <v>4</v>
      </c>
      <c r="I3" s="194">
        <f t="shared" si="0"/>
        <v>5</v>
      </c>
      <c r="J3" s="194">
        <f t="shared" si="0"/>
        <v>6</v>
      </c>
      <c r="K3" s="194">
        <f t="shared" si="0"/>
        <v>7</v>
      </c>
      <c r="L3" s="194">
        <f t="shared" si="0"/>
        <v>8</v>
      </c>
      <c r="M3" s="194">
        <f t="shared" si="0"/>
        <v>9</v>
      </c>
      <c r="N3" s="194">
        <f t="shared" si="0"/>
        <v>10</v>
      </c>
      <c r="O3" s="194">
        <f t="shared" si="0"/>
        <v>11</v>
      </c>
      <c r="P3" s="194">
        <f t="shared" si="0"/>
        <v>12</v>
      </c>
      <c r="Q3" s="194" t="str">
        <f t="shared" si="0"/>
        <v/>
      </c>
      <c r="R3" s="194" t="str">
        <f t="shared" si="0"/>
        <v/>
      </c>
      <c r="S3" s="194" t="str">
        <f t="shared" si="0"/>
        <v/>
      </c>
      <c r="T3" s="194" t="str">
        <f t="shared" si="0"/>
        <v/>
      </c>
      <c r="U3" s="194" t="str">
        <f t="shared" si="0"/>
        <v/>
      </c>
      <c r="V3" s="194" t="str">
        <f t="shared" si="0"/>
        <v/>
      </c>
      <c r="W3" s="194" t="str">
        <f t="shared" si="0"/>
        <v/>
      </c>
      <c r="X3" s="194" t="str">
        <f t="shared" si="0"/>
        <v/>
      </c>
      <c r="Y3" s="194" t="str">
        <f t="shared" si="0"/>
        <v/>
      </c>
      <c r="Z3" s="194" t="str">
        <f t="shared" si="0"/>
        <v/>
      </c>
      <c r="AA3" s="194" t="str">
        <f t="shared" si="0"/>
        <v/>
      </c>
      <c r="AB3" s="194" t="str">
        <f t="shared" si="0"/>
        <v/>
      </c>
      <c r="AC3" s="194" t="str">
        <f t="shared" si="0"/>
        <v/>
      </c>
      <c r="AD3" s="194" t="str">
        <f t="shared" si="0"/>
        <v/>
      </c>
      <c r="AE3" s="194" t="str">
        <f t="shared" si="0"/>
        <v/>
      </c>
      <c r="AF3" s="194" t="str">
        <f t="shared" si="0"/>
        <v/>
      </c>
      <c r="AG3" s="194" t="str">
        <f t="shared" si="0"/>
        <v/>
      </c>
      <c r="AH3" s="194" t="str">
        <f t="shared" si="0"/>
        <v/>
      </c>
      <c r="AI3" s="194" t="str">
        <f t="shared" si="0"/>
        <v/>
      </c>
      <c r="AJ3" s="194" t="str">
        <f t="shared" si="0"/>
        <v/>
      </c>
      <c r="AK3" s="194" t="str">
        <f t="shared" si="0"/>
        <v/>
      </c>
      <c r="AL3" s="194" t="str">
        <f t="shared" si="0"/>
        <v/>
      </c>
      <c r="AM3" s="194" t="str">
        <f t="shared" si="0"/>
        <v/>
      </c>
      <c r="AN3" s="194" t="str">
        <f t="shared" si="0"/>
        <v/>
      </c>
      <c r="AO3" s="194" t="str">
        <f t="shared" si="0"/>
        <v/>
      </c>
      <c r="AP3" s="194" t="str">
        <f t="shared" si="0"/>
        <v/>
      </c>
      <c r="AQ3" s="194" t="str">
        <f t="shared" si="0"/>
        <v/>
      </c>
      <c r="AR3" s="194" t="str">
        <f t="shared" si="0"/>
        <v/>
      </c>
      <c r="AS3" s="194" t="str">
        <f t="shared" si="0"/>
        <v/>
      </c>
      <c r="AT3" s="194" t="str">
        <f t="shared" si="0"/>
        <v/>
      </c>
      <c r="AU3" s="194" t="str">
        <f t="shared" si="0"/>
        <v/>
      </c>
      <c r="AV3" s="194" t="str">
        <f t="shared" si="0"/>
        <v/>
      </c>
      <c r="AW3" s="194" t="str">
        <f t="shared" si="0"/>
        <v/>
      </c>
      <c r="AX3" s="194" t="str">
        <f t="shared" si="0"/>
        <v/>
      </c>
      <c r="AY3" s="194" t="str">
        <f t="shared" si="0"/>
        <v/>
      </c>
      <c r="AZ3" s="194" t="str">
        <f t="shared" si="0"/>
        <v/>
      </c>
      <c r="BA3" s="194" t="str">
        <f t="shared" si="0"/>
        <v/>
      </c>
      <c r="BB3" s="194" t="str">
        <f t="shared" si="0"/>
        <v/>
      </c>
      <c r="BC3" s="194" t="str">
        <f t="shared" si="0"/>
        <v/>
      </c>
      <c r="BD3" s="194" t="str">
        <f t="shared" si="0"/>
        <v/>
      </c>
      <c r="BE3" s="194" t="str">
        <f t="shared" si="0"/>
        <v/>
      </c>
      <c r="BF3" s="194" t="str">
        <f t="shared" si="0"/>
        <v/>
      </c>
      <c r="BG3" s="194" t="str">
        <f t="shared" si="0"/>
        <v/>
      </c>
      <c r="BH3" s="194" t="str">
        <f t="shared" si="0"/>
        <v/>
      </c>
      <c r="BI3" s="194" t="str">
        <f t="shared" si="0"/>
        <v/>
      </c>
      <c r="BJ3" s="194" t="str">
        <f t="shared" si="0"/>
        <v/>
      </c>
      <c r="BK3" s="194" t="str">
        <f t="shared" si="0"/>
        <v/>
      </c>
      <c r="BL3" s="194" t="str">
        <f t="shared" si="0"/>
        <v/>
      </c>
      <c r="BM3" s="194" t="str">
        <f t="shared" si="0"/>
        <v/>
      </c>
      <c r="BN3" s="194" t="str">
        <f t="shared" si="0"/>
        <v/>
      </c>
      <c r="BO3" s="194" t="str">
        <f t="shared" si="0"/>
        <v/>
      </c>
      <c r="BP3" s="194" t="str">
        <f t="shared" si="0"/>
        <v/>
      </c>
      <c r="BQ3" s="194" t="str">
        <f t="shared" si="0"/>
        <v/>
      </c>
      <c r="BR3" s="194" t="str">
        <f t="shared" ref="BR3:CF3" si="1">+IF(BR2&gt;0,BR2,"")</f>
        <v/>
      </c>
      <c r="BS3" s="194" t="str">
        <f t="shared" si="1"/>
        <v/>
      </c>
      <c r="BT3" s="194" t="str">
        <f t="shared" si="1"/>
        <v/>
      </c>
      <c r="BU3" s="194" t="str">
        <f t="shared" si="1"/>
        <v/>
      </c>
      <c r="BV3" s="194" t="str">
        <f t="shared" si="1"/>
        <v/>
      </c>
      <c r="BW3" s="194" t="str">
        <f t="shared" si="1"/>
        <v/>
      </c>
      <c r="BX3" s="194" t="str">
        <f t="shared" si="1"/>
        <v/>
      </c>
      <c r="BY3" s="194" t="str">
        <f t="shared" si="1"/>
        <v/>
      </c>
      <c r="BZ3" s="194" t="str">
        <f t="shared" si="1"/>
        <v/>
      </c>
      <c r="CA3" s="194" t="str">
        <f t="shared" si="1"/>
        <v/>
      </c>
      <c r="CB3" s="194" t="str">
        <f t="shared" si="1"/>
        <v/>
      </c>
      <c r="CC3" s="194" t="str">
        <f t="shared" si="1"/>
        <v/>
      </c>
      <c r="CD3" s="194" t="str">
        <f t="shared" si="1"/>
        <v/>
      </c>
      <c r="CE3" s="194" t="str">
        <f t="shared" si="1"/>
        <v/>
      </c>
      <c r="CF3" s="194" t="str">
        <f t="shared" si="1"/>
        <v/>
      </c>
    </row>
    <row r="4" spans="3:84" ht="16.899999999999999" customHeight="1" thickBot="1" x14ac:dyDescent="0.35">
      <c r="D4" s="223" t="s">
        <v>10</v>
      </c>
      <c r="E4" s="196">
        <f>+GENERALES!E6</f>
        <v>45947</v>
      </c>
      <c r="F4" s="196">
        <f>+GENERALES!F6</f>
        <v>45948</v>
      </c>
      <c r="G4" s="196">
        <f>+GENERALES!G6</f>
        <v>45949</v>
      </c>
      <c r="H4" s="196">
        <f>+GENERALES!H6</f>
        <v>45950</v>
      </c>
      <c r="I4" s="196">
        <f>+GENERALES!I6</f>
        <v>45951</v>
      </c>
      <c r="J4" s="196">
        <f>+GENERALES!J6</f>
        <v>45952</v>
      </c>
      <c r="K4" s="196">
        <f>+GENERALES!K6</f>
        <v>45953</v>
      </c>
      <c r="L4" s="196">
        <f>+GENERALES!L6</f>
        <v>45954</v>
      </c>
      <c r="M4" s="196">
        <f>+GENERALES!M6</f>
        <v>45955</v>
      </c>
      <c r="N4" s="196">
        <f>+GENERALES!N6</f>
        <v>45956</v>
      </c>
      <c r="O4" s="196">
        <f>+GENERALES!O6</f>
        <v>45957</v>
      </c>
      <c r="P4" s="196">
        <f>+GENERALES!P6</f>
        <v>45958</v>
      </c>
      <c r="Q4" s="196" t="str">
        <f>+GENERALES!Q6</f>
        <v>-</v>
      </c>
      <c r="R4" s="196" t="str">
        <f>+GENERALES!R6</f>
        <v>-</v>
      </c>
      <c r="S4" s="196" t="str">
        <f>+GENERALES!S6</f>
        <v>-</v>
      </c>
      <c r="T4" s="196" t="str">
        <f>+GENERALES!T6</f>
        <v>-</v>
      </c>
      <c r="U4" s="196" t="str">
        <f>+GENERALES!U6</f>
        <v>-</v>
      </c>
      <c r="V4" s="196" t="str">
        <f>+GENERALES!V6</f>
        <v>-</v>
      </c>
      <c r="W4" s="196" t="str">
        <f>+GENERALES!W6</f>
        <v>-</v>
      </c>
      <c r="X4" s="196" t="str">
        <f>+GENERALES!X6</f>
        <v>-</v>
      </c>
      <c r="Y4" s="196" t="str">
        <f>+GENERALES!Y6</f>
        <v>-</v>
      </c>
      <c r="Z4" s="196" t="str">
        <f>+GENERALES!Z6</f>
        <v>-</v>
      </c>
      <c r="AA4" s="196" t="str">
        <f>+GENERALES!AA6</f>
        <v>-</v>
      </c>
      <c r="AB4" s="196" t="str">
        <f>+GENERALES!AB6</f>
        <v>-</v>
      </c>
      <c r="AC4" s="196" t="str">
        <f>+GENERALES!AC6</f>
        <v>-</v>
      </c>
      <c r="AD4" s="196" t="str">
        <f>+GENERALES!AD6</f>
        <v>-</v>
      </c>
      <c r="AE4" s="196" t="str">
        <f>+GENERALES!AE6</f>
        <v>-</v>
      </c>
      <c r="AF4" s="196" t="str">
        <f>+GENERALES!AF6</f>
        <v>-</v>
      </c>
      <c r="AG4" s="196" t="str">
        <f>+GENERALES!AG6</f>
        <v>-</v>
      </c>
      <c r="AH4" s="196" t="str">
        <f>+GENERALES!AH6</f>
        <v>-</v>
      </c>
      <c r="AI4" s="196" t="str">
        <f>+GENERALES!AI6</f>
        <v>-</v>
      </c>
      <c r="AJ4" s="196" t="str">
        <f>+GENERALES!AJ6</f>
        <v>-</v>
      </c>
      <c r="AK4" s="196" t="str">
        <f>+GENERALES!AK6</f>
        <v>-</v>
      </c>
      <c r="AL4" s="196" t="str">
        <f>+GENERALES!AL6</f>
        <v>-</v>
      </c>
      <c r="AM4" s="196" t="str">
        <f>+GENERALES!AM6</f>
        <v>-</v>
      </c>
      <c r="AN4" s="196" t="str">
        <f>+GENERALES!AN6</f>
        <v>-</v>
      </c>
      <c r="AO4" s="196" t="str">
        <f>+GENERALES!AO6</f>
        <v>-</v>
      </c>
      <c r="AP4" s="196" t="str">
        <f>+GENERALES!AP6</f>
        <v>-</v>
      </c>
      <c r="AQ4" s="196" t="str">
        <f>+GENERALES!AQ6</f>
        <v>-</v>
      </c>
      <c r="AR4" s="196" t="str">
        <f>+GENERALES!AR6</f>
        <v>-</v>
      </c>
      <c r="AS4" s="196" t="str">
        <f>+GENERALES!AS6</f>
        <v>-</v>
      </c>
      <c r="AT4" s="196" t="str">
        <f>+GENERALES!AT6</f>
        <v>-</v>
      </c>
      <c r="AU4" s="196" t="str">
        <f>+GENERALES!AU6</f>
        <v>-</v>
      </c>
      <c r="AV4" s="196" t="str">
        <f>+GENERALES!AV6</f>
        <v>-</v>
      </c>
      <c r="AW4" s="196" t="str">
        <f>+GENERALES!AW6</f>
        <v>-</v>
      </c>
      <c r="AX4" s="196" t="str">
        <f>+GENERALES!AX6</f>
        <v>-</v>
      </c>
      <c r="AY4" s="196" t="str">
        <f>+GENERALES!AY6</f>
        <v>-</v>
      </c>
      <c r="AZ4" s="196" t="str">
        <f>+GENERALES!AZ6</f>
        <v>-</v>
      </c>
      <c r="BA4" s="196" t="str">
        <f>+GENERALES!BA6</f>
        <v>-</v>
      </c>
      <c r="BB4" s="196" t="str">
        <f>+GENERALES!BB6</f>
        <v>-</v>
      </c>
      <c r="BC4" s="196" t="str">
        <f>+GENERALES!BC6</f>
        <v>-</v>
      </c>
      <c r="BD4" s="196" t="str">
        <f>+GENERALES!BD6</f>
        <v>-</v>
      </c>
      <c r="BE4" s="196" t="str">
        <f>+GENERALES!BE6</f>
        <v>-</v>
      </c>
      <c r="BF4" s="196" t="str">
        <f>+GENERALES!BF6</f>
        <v>-</v>
      </c>
      <c r="BG4" s="196" t="str">
        <f>+GENERALES!BG6</f>
        <v>-</v>
      </c>
      <c r="BH4" s="196" t="str">
        <f>+GENERALES!BH6</f>
        <v>-</v>
      </c>
      <c r="BI4" s="196" t="str">
        <f>+GENERALES!BI6</f>
        <v>-</v>
      </c>
      <c r="BJ4" s="196" t="str">
        <f>+GENERALES!BJ6</f>
        <v>-</v>
      </c>
      <c r="BK4" s="196" t="str">
        <f>+GENERALES!BK6</f>
        <v>-</v>
      </c>
      <c r="BL4" s="196" t="str">
        <f>+GENERALES!BL6</f>
        <v>-</v>
      </c>
      <c r="BM4" s="196" t="str">
        <f>+GENERALES!BM6</f>
        <v>-</v>
      </c>
      <c r="BN4" s="196" t="str">
        <f>+GENERALES!BN6</f>
        <v>-</v>
      </c>
      <c r="BO4" s="196" t="str">
        <f>+GENERALES!BO6</f>
        <v>-</v>
      </c>
      <c r="BP4" s="196" t="str">
        <f>+GENERALES!BP6</f>
        <v>-</v>
      </c>
      <c r="BQ4" s="196" t="str">
        <f>+GENERALES!BQ6</f>
        <v>-</v>
      </c>
      <c r="BR4" s="196" t="str">
        <f>+GENERALES!BR6</f>
        <v>-</v>
      </c>
      <c r="BS4" s="196" t="str">
        <f>+GENERALES!BS6</f>
        <v>-</v>
      </c>
      <c r="BT4" s="196" t="str">
        <f>+GENERALES!BT6</f>
        <v>-</v>
      </c>
      <c r="BU4" s="196" t="str">
        <f>+GENERALES!BU6</f>
        <v>-</v>
      </c>
      <c r="BV4" s="196" t="str">
        <f>+GENERALES!BV6</f>
        <v>-</v>
      </c>
      <c r="BW4" s="196" t="str">
        <f>+GENERALES!BW6</f>
        <v>-</v>
      </c>
      <c r="BX4" s="196" t="str">
        <f>+GENERALES!BX6</f>
        <v>-</v>
      </c>
      <c r="BY4" s="196" t="str">
        <f>+GENERALES!BY6</f>
        <v>-</v>
      </c>
      <c r="BZ4" s="196" t="str">
        <f>+GENERALES!BZ6</f>
        <v>-</v>
      </c>
      <c r="CA4" s="196" t="str">
        <f>+GENERALES!CA6</f>
        <v>-</v>
      </c>
      <c r="CB4" s="196" t="str">
        <f>+GENERALES!CB6</f>
        <v>-</v>
      </c>
      <c r="CC4" s="196" t="str">
        <f>+GENERALES!CC6</f>
        <v>-</v>
      </c>
      <c r="CD4" s="196" t="str">
        <f>+GENERALES!CD6</f>
        <v>-</v>
      </c>
      <c r="CE4" s="196" t="str">
        <f>+GENERALES!CE6</f>
        <v>-</v>
      </c>
      <c r="CF4" s="196" t="str">
        <f>+GENERALES!CF6</f>
        <v>-</v>
      </c>
    </row>
    <row r="5" spans="3:84" ht="12" customHeight="1" thickBot="1" x14ac:dyDescent="0.35">
      <c r="C5" s="699"/>
      <c r="D5" s="699"/>
      <c r="E5" s="701">
        <v>1</v>
      </c>
      <c r="F5" s="701">
        <v>2</v>
      </c>
      <c r="G5" s="701">
        <v>3</v>
      </c>
      <c r="H5" s="701">
        <v>4</v>
      </c>
      <c r="I5" s="701">
        <v>5</v>
      </c>
      <c r="J5" s="701">
        <v>6</v>
      </c>
      <c r="K5" s="701">
        <v>7</v>
      </c>
      <c r="L5" s="701">
        <v>8</v>
      </c>
      <c r="M5" s="701">
        <v>9</v>
      </c>
      <c r="N5" s="701">
        <v>10</v>
      </c>
      <c r="O5" s="701">
        <v>11</v>
      </c>
      <c r="P5" s="701">
        <v>12</v>
      </c>
      <c r="Q5" s="701">
        <v>13</v>
      </c>
      <c r="R5" s="701">
        <v>14</v>
      </c>
      <c r="S5" s="701">
        <v>15</v>
      </c>
      <c r="T5" s="701">
        <v>16</v>
      </c>
      <c r="U5" s="701">
        <v>17</v>
      </c>
      <c r="V5" s="701">
        <v>18</v>
      </c>
      <c r="W5" s="701">
        <v>19</v>
      </c>
      <c r="X5" s="701">
        <v>20</v>
      </c>
      <c r="Y5" s="701">
        <v>21</v>
      </c>
      <c r="Z5" s="701">
        <v>22</v>
      </c>
      <c r="AA5" s="701">
        <v>23</v>
      </c>
      <c r="AB5" s="701">
        <v>24</v>
      </c>
      <c r="AC5" s="701">
        <v>25</v>
      </c>
      <c r="AD5" s="701">
        <v>26</v>
      </c>
      <c r="AE5" s="701">
        <v>27</v>
      </c>
      <c r="AF5" s="701">
        <v>28</v>
      </c>
      <c r="AG5" s="701">
        <v>29</v>
      </c>
      <c r="AH5" s="701">
        <v>30</v>
      </c>
      <c r="AI5" s="701">
        <v>31</v>
      </c>
      <c r="AJ5" s="701">
        <v>32</v>
      </c>
      <c r="AK5" s="701">
        <v>33</v>
      </c>
      <c r="AL5" s="701">
        <v>34</v>
      </c>
      <c r="AM5" s="701">
        <v>35</v>
      </c>
      <c r="AN5" s="701">
        <v>36</v>
      </c>
      <c r="AO5" s="701">
        <v>37</v>
      </c>
      <c r="AP5" s="701">
        <v>38</v>
      </c>
      <c r="AQ5" s="701">
        <v>39</v>
      </c>
      <c r="AR5" s="701">
        <v>40</v>
      </c>
      <c r="AS5" s="701">
        <v>41</v>
      </c>
      <c r="AT5" s="701">
        <v>42</v>
      </c>
      <c r="AU5" s="701">
        <v>43</v>
      </c>
      <c r="AV5" s="701">
        <v>44</v>
      </c>
      <c r="AW5" s="701">
        <v>45</v>
      </c>
      <c r="AX5" s="701">
        <v>46</v>
      </c>
      <c r="AY5" s="701">
        <v>47</v>
      </c>
      <c r="AZ5" s="701">
        <v>48</v>
      </c>
      <c r="BA5" s="701">
        <v>49</v>
      </c>
      <c r="BB5" s="701">
        <v>50</v>
      </c>
      <c r="BC5" s="701">
        <v>51</v>
      </c>
      <c r="BD5" s="701">
        <v>52</v>
      </c>
      <c r="BE5" s="701">
        <v>53</v>
      </c>
      <c r="BF5" s="701">
        <v>54</v>
      </c>
      <c r="BG5" s="701">
        <v>55</v>
      </c>
      <c r="BH5" s="701">
        <v>56</v>
      </c>
      <c r="BI5" s="701">
        <v>57</v>
      </c>
      <c r="BJ5" s="701">
        <v>58</v>
      </c>
      <c r="BK5" s="701">
        <v>59</v>
      </c>
      <c r="BL5" s="701">
        <v>60</v>
      </c>
      <c r="BM5" s="701">
        <v>61</v>
      </c>
      <c r="BN5" s="701">
        <v>62</v>
      </c>
      <c r="BO5" s="701">
        <v>63</v>
      </c>
      <c r="BP5" s="701">
        <v>64</v>
      </c>
      <c r="BQ5" s="701">
        <v>65</v>
      </c>
      <c r="BR5" s="701">
        <v>66</v>
      </c>
      <c r="BS5" s="701">
        <v>67</v>
      </c>
      <c r="BT5" s="701">
        <v>68</v>
      </c>
      <c r="BU5" s="701">
        <v>69</v>
      </c>
      <c r="BV5" s="701">
        <v>70</v>
      </c>
      <c r="BW5" s="701">
        <v>71</v>
      </c>
      <c r="BX5" s="701">
        <v>72</v>
      </c>
      <c r="BY5" s="701">
        <v>73</v>
      </c>
      <c r="BZ5" s="701">
        <v>74</v>
      </c>
      <c r="CA5" s="701">
        <v>75</v>
      </c>
      <c r="CB5" s="701">
        <v>76</v>
      </c>
      <c r="CC5" s="701">
        <v>77</v>
      </c>
      <c r="CD5" s="701">
        <v>78</v>
      </c>
      <c r="CE5" s="701">
        <v>79</v>
      </c>
      <c r="CF5" s="701">
        <v>80</v>
      </c>
    </row>
    <row r="6" spans="3:84" ht="17.25" hidden="1" thickBot="1" x14ac:dyDescent="0.35">
      <c r="D6" s="226" t="s">
        <v>199</v>
      </c>
      <c r="E6" s="197">
        <f>+LODO!E15</f>
        <v>1700</v>
      </c>
      <c r="F6" s="197">
        <f>+LODO!F15</f>
        <v>1730</v>
      </c>
      <c r="G6" s="197">
        <f>+LODO!G15</f>
        <v>1700</v>
      </c>
      <c r="H6" s="197">
        <f>+LODO!H15</f>
        <v>1700</v>
      </c>
      <c r="I6" s="197">
        <f>+LODO!I15</f>
        <v>1700</v>
      </c>
      <c r="J6" s="197">
        <f>+LODO!J15</f>
        <v>1700</v>
      </c>
      <c r="K6" s="197">
        <f>+LODO!K15</f>
        <v>1700</v>
      </c>
      <c r="L6" s="197">
        <f>+LODO!L15</f>
        <v>1720</v>
      </c>
      <c r="M6" s="197">
        <f>+LODO!M15</f>
        <v>1720</v>
      </c>
      <c r="N6" s="197">
        <f>+LODO!N15</f>
        <v>1720</v>
      </c>
      <c r="O6" s="197">
        <f>+LODO!O15</f>
        <v>1900</v>
      </c>
      <c r="P6" s="197">
        <f>+LODO!P15</f>
        <v>1900</v>
      </c>
      <c r="Q6" s="197">
        <f>+LODO!Q15</f>
        <v>0</v>
      </c>
      <c r="R6" s="197">
        <f>+LODO!R15</f>
        <v>0</v>
      </c>
      <c r="S6" s="197">
        <f>+LODO!S15</f>
        <v>0</v>
      </c>
      <c r="T6" s="197">
        <f>+LODO!T15</f>
        <v>0</v>
      </c>
      <c r="U6" s="197">
        <f>+LODO!U15</f>
        <v>0</v>
      </c>
      <c r="V6" s="197">
        <f>+LODO!V15</f>
        <v>0</v>
      </c>
      <c r="W6" s="197">
        <f>+LODO!W15</f>
        <v>0</v>
      </c>
      <c r="X6" s="197">
        <f>+LODO!X15</f>
        <v>0</v>
      </c>
      <c r="Y6" s="197">
        <f>+LODO!Y15</f>
        <v>0</v>
      </c>
      <c r="Z6" s="197">
        <f>+LODO!Z15</f>
        <v>0</v>
      </c>
      <c r="AA6" s="197">
        <f>+LODO!AA15</f>
        <v>0</v>
      </c>
      <c r="AB6" s="197">
        <f>+LODO!AB15</f>
        <v>0</v>
      </c>
      <c r="AC6" s="197">
        <f>+LODO!AC15</f>
        <v>0</v>
      </c>
      <c r="AD6" s="197">
        <f>+LODO!AD15</f>
        <v>0</v>
      </c>
      <c r="AE6" s="197">
        <f>+LODO!AE15</f>
        <v>0</v>
      </c>
      <c r="AF6" s="197">
        <f>+LODO!AF15</f>
        <v>0</v>
      </c>
      <c r="AG6" s="197">
        <f>+LODO!AG15</f>
        <v>0</v>
      </c>
      <c r="AH6" s="197">
        <f>+LODO!AH15</f>
        <v>0</v>
      </c>
      <c r="AI6" s="197">
        <f>+LODO!AI15</f>
        <v>0</v>
      </c>
      <c r="AJ6" s="197">
        <f>+LODO!AJ15</f>
        <v>0</v>
      </c>
      <c r="AK6" s="197">
        <f>+LODO!AK15</f>
        <v>0</v>
      </c>
      <c r="AL6" s="197">
        <f>+LODO!AL15</f>
        <v>0</v>
      </c>
      <c r="AM6" s="197">
        <f>+LODO!AM15</f>
        <v>0</v>
      </c>
      <c r="AN6" s="197">
        <f>+LODO!AN15</f>
        <v>0</v>
      </c>
      <c r="AO6" s="197">
        <f>+LODO!AO15</f>
        <v>0</v>
      </c>
      <c r="AP6" s="197">
        <f>+LODO!AP15</f>
        <v>0</v>
      </c>
      <c r="AQ6" s="197">
        <f>+LODO!AQ15</f>
        <v>0</v>
      </c>
      <c r="AR6" s="197">
        <f>+LODO!AR15</f>
        <v>0</v>
      </c>
      <c r="AS6" s="197">
        <f>+LODO!AS15</f>
        <v>0</v>
      </c>
      <c r="AT6" s="197">
        <f>+LODO!AT15</f>
        <v>0</v>
      </c>
      <c r="AU6" s="197">
        <f>+LODO!AU15</f>
        <v>0</v>
      </c>
      <c r="AV6" s="197">
        <f>+LODO!AV15</f>
        <v>0</v>
      </c>
      <c r="AW6" s="197">
        <f>+LODO!AW15</f>
        <v>0</v>
      </c>
      <c r="AX6" s="197">
        <f>+LODO!AX15</f>
        <v>0</v>
      </c>
      <c r="AY6" s="197">
        <f>+LODO!AY15</f>
        <v>0</v>
      </c>
      <c r="AZ6" s="197">
        <f>+LODO!AZ15</f>
        <v>0</v>
      </c>
      <c r="BA6" s="197">
        <f>+LODO!BA15</f>
        <v>0</v>
      </c>
      <c r="BB6" s="197">
        <f>+LODO!BB15</f>
        <v>0</v>
      </c>
      <c r="BC6" s="197">
        <f>+LODO!BC15</f>
        <v>0</v>
      </c>
      <c r="BD6" s="197">
        <f>+LODO!BD15</f>
        <v>0</v>
      </c>
      <c r="BE6" s="197">
        <f>+LODO!BE15</f>
        <v>0</v>
      </c>
      <c r="BF6" s="197">
        <f>+LODO!BF15</f>
        <v>0</v>
      </c>
      <c r="BG6" s="197">
        <f>+LODO!BG15</f>
        <v>0</v>
      </c>
      <c r="BH6" s="197">
        <f>+LODO!BH15</f>
        <v>0</v>
      </c>
      <c r="BI6" s="197">
        <f>+LODO!BI15</f>
        <v>0</v>
      </c>
      <c r="BJ6" s="197">
        <f>+LODO!BJ15</f>
        <v>0</v>
      </c>
      <c r="BK6" s="197">
        <f>+LODO!BK15</f>
        <v>0</v>
      </c>
      <c r="BL6" s="197">
        <f>+LODO!BL15</f>
        <v>0</v>
      </c>
      <c r="BM6" s="197">
        <f>+LODO!BM15</f>
        <v>0</v>
      </c>
      <c r="BN6" s="197">
        <f>+LODO!BN15</f>
        <v>0</v>
      </c>
      <c r="BO6" s="197">
        <f>+LODO!BO15</f>
        <v>0</v>
      </c>
      <c r="BP6" s="197">
        <f>+LODO!BP15</f>
        <v>0</v>
      </c>
      <c r="BQ6" s="197">
        <f>+LODO!BQ15</f>
        <v>0</v>
      </c>
      <c r="BR6" s="197">
        <f>+LODO!BR15</f>
        <v>0</v>
      </c>
      <c r="BS6" s="197">
        <f>+LODO!BS15</f>
        <v>0</v>
      </c>
      <c r="BT6" s="197">
        <f>+LODO!BT15</f>
        <v>0</v>
      </c>
      <c r="BU6" s="197">
        <f>+LODO!BU15</f>
        <v>0</v>
      </c>
      <c r="BV6" s="197">
        <f>+LODO!BV15</f>
        <v>0</v>
      </c>
      <c r="BW6" s="197">
        <f>+LODO!BW15</f>
        <v>0</v>
      </c>
      <c r="BX6" s="197">
        <f>+LODO!BX15</f>
        <v>0</v>
      </c>
      <c r="BY6" s="197">
        <f>+LODO!BY15</f>
        <v>0</v>
      </c>
      <c r="BZ6" s="197">
        <f>+LODO!BZ15</f>
        <v>0</v>
      </c>
      <c r="CA6" s="197">
        <f>+LODO!CA15</f>
        <v>0</v>
      </c>
      <c r="CB6" s="197">
        <f>+LODO!CB15</f>
        <v>0</v>
      </c>
      <c r="CC6" s="197">
        <f>+LODO!CC15</f>
        <v>0</v>
      </c>
      <c r="CD6" s="197">
        <f>+LODO!CD15</f>
        <v>0</v>
      </c>
      <c r="CE6" s="197">
        <f>+LODO!CE15</f>
        <v>0</v>
      </c>
      <c r="CF6" s="197">
        <f>+LODO!CF15</f>
        <v>0</v>
      </c>
    </row>
    <row r="7" spans="3:84" ht="17.25" hidden="1" thickBot="1" x14ac:dyDescent="0.35">
      <c r="D7" s="226" t="s">
        <v>27</v>
      </c>
      <c r="E7" s="197">
        <f>+LODO!E42</f>
        <v>0.84</v>
      </c>
      <c r="F7" s="197">
        <f>+LODO!F42</f>
        <v>0.84</v>
      </c>
      <c r="G7" s="197">
        <f>+LODO!G42</f>
        <v>0.84</v>
      </c>
      <c r="H7" s="197">
        <f>+LODO!H42</f>
        <v>0.84</v>
      </c>
      <c r="I7" s="197">
        <f>+LODO!I42</f>
        <v>0.84</v>
      </c>
      <c r="J7" s="197">
        <f>+LODO!J42</f>
        <v>0.84</v>
      </c>
      <c r="K7" s="197">
        <f>+LODO!K42</f>
        <v>0.84</v>
      </c>
      <c r="L7" s="197">
        <f>+LODO!L42</f>
        <v>0.84</v>
      </c>
      <c r="M7" s="197">
        <f>+LODO!M42</f>
        <v>0.84</v>
      </c>
      <c r="N7" s="197">
        <f>+LODO!N42</f>
        <v>0.84</v>
      </c>
      <c r="O7" s="197">
        <f>+LODO!O42</f>
        <v>0.84</v>
      </c>
      <c r="P7" s="197">
        <f>+LODO!P42</f>
        <v>0.84</v>
      </c>
      <c r="Q7" s="197">
        <f>+LODO!Q42</f>
        <v>0</v>
      </c>
      <c r="R7" s="197">
        <f>+LODO!R42</f>
        <v>0</v>
      </c>
      <c r="S7" s="197">
        <f>+LODO!S42</f>
        <v>0</v>
      </c>
      <c r="T7" s="197">
        <f>+LODO!T42</f>
        <v>0</v>
      </c>
      <c r="U7" s="197">
        <f>+LODO!U42</f>
        <v>0</v>
      </c>
      <c r="V7" s="197">
        <f>+LODO!V42</f>
        <v>0</v>
      </c>
      <c r="W7" s="197">
        <f>+LODO!W42</f>
        <v>0</v>
      </c>
      <c r="X7" s="197">
        <f>+LODO!X42</f>
        <v>0</v>
      </c>
      <c r="Y7" s="197">
        <f>+LODO!Y42</f>
        <v>0</v>
      </c>
      <c r="Z7" s="197">
        <f>+LODO!Z42</f>
        <v>0</v>
      </c>
      <c r="AA7" s="197">
        <f>+LODO!AA42</f>
        <v>0</v>
      </c>
      <c r="AB7" s="197">
        <f>+LODO!AB42</f>
        <v>0</v>
      </c>
      <c r="AC7" s="197">
        <f>+LODO!AC42</f>
        <v>0</v>
      </c>
      <c r="AD7" s="197">
        <f>+LODO!AD42</f>
        <v>0</v>
      </c>
      <c r="AE7" s="197">
        <f>+LODO!AE42</f>
        <v>0</v>
      </c>
      <c r="AF7" s="197">
        <f>+LODO!AF42</f>
        <v>0</v>
      </c>
      <c r="AG7" s="197">
        <f>+LODO!AG42</f>
        <v>0</v>
      </c>
      <c r="AH7" s="197">
        <f>+LODO!AH42</f>
        <v>0</v>
      </c>
      <c r="AI7" s="197">
        <f>+LODO!AI42</f>
        <v>0</v>
      </c>
      <c r="AJ7" s="197">
        <f>+LODO!AJ42</f>
        <v>0</v>
      </c>
      <c r="AK7" s="197">
        <f>+LODO!AK42</f>
        <v>0</v>
      </c>
      <c r="AL7" s="197">
        <f>+LODO!AL42</f>
        <v>0</v>
      </c>
      <c r="AM7" s="197">
        <f>+LODO!AM42</f>
        <v>0</v>
      </c>
      <c r="AN7" s="197">
        <f>+LODO!AN42</f>
        <v>0</v>
      </c>
      <c r="AO7" s="197">
        <f>+LODO!AO42</f>
        <v>0</v>
      </c>
      <c r="AP7" s="197">
        <f>+LODO!AP42</f>
        <v>0</v>
      </c>
      <c r="AQ7" s="197">
        <f>+LODO!AQ42</f>
        <v>0</v>
      </c>
      <c r="AR7" s="197">
        <f>+LODO!AR42</f>
        <v>0</v>
      </c>
      <c r="AS7" s="197">
        <f>+LODO!AS42</f>
        <v>0</v>
      </c>
      <c r="AT7" s="197">
        <f>+LODO!AT42</f>
        <v>0</v>
      </c>
      <c r="AU7" s="197">
        <f>+LODO!AU42</f>
        <v>0</v>
      </c>
      <c r="AV7" s="197">
        <f>+LODO!AV42</f>
        <v>0</v>
      </c>
      <c r="AW7" s="197">
        <f>+LODO!AW42</f>
        <v>0</v>
      </c>
      <c r="AX7" s="197">
        <f>+LODO!AX42</f>
        <v>0</v>
      </c>
      <c r="AY7" s="197">
        <f>+LODO!AY42</f>
        <v>0</v>
      </c>
      <c r="AZ7" s="197">
        <f>+LODO!AZ42</f>
        <v>0</v>
      </c>
      <c r="BA7" s="197">
        <f>+LODO!BA42</f>
        <v>0</v>
      </c>
      <c r="BB7" s="197">
        <f>+LODO!BB42</f>
        <v>0</v>
      </c>
      <c r="BC7" s="197">
        <f>+LODO!BC42</f>
        <v>0</v>
      </c>
      <c r="BD7" s="197">
        <f>+LODO!BD42</f>
        <v>0</v>
      </c>
      <c r="BE7" s="197">
        <f>+LODO!BE42</f>
        <v>0</v>
      </c>
      <c r="BF7" s="197">
        <f>+LODO!BF42</f>
        <v>0</v>
      </c>
      <c r="BG7" s="197">
        <f>+LODO!BG42</f>
        <v>0</v>
      </c>
      <c r="BH7" s="197">
        <f>+LODO!BH42</f>
        <v>0</v>
      </c>
      <c r="BI7" s="197">
        <f>+LODO!BI42</f>
        <v>0</v>
      </c>
      <c r="BJ7" s="197">
        <f>+LODO!BJ42</f>
        <v>0</v>
      </c>
      <c r="BK7" s="197">
        <f>+LODO!BK42</f>
        <v>0</v>
      </c>
      <c r="BL7" s="197">
        <f>+LODO!BL42</f>
        <v>0</v>
      </c>
      <c r="BM7" s="197">
        <f>+LODO!BM42</f>
        <v>0</v>
      </c>
      <c r="BN7" s="197">
        <f>+LODO!BN42</f>
        <v>0</v>
      </c>
      <c r="BO7" s="197">
        <f>+LODO!BO42</f>
        <v>0</v>
      </c>
      <c r="BP7" s="197">
        <f>+LODO!BP42</f>
        <v>0</v>
      </c>
      <c r="BQ7" s="197">
        <f>+LODO!BQ42</f>
        <v>0</v>
      </c>
      <c r="BR7" s="197">
        <f>+LODO!BR42</f>
        <v>0</v>
      </c>
      <c r="BS7" s="197">
        <f>+LODO!BS42</f>
        <v>0</v>
      </c>
      <c r="BT7" s="197">
        <f>+LODO!BT42</f>
        <v>0</v>
      </c>
      <c r="BU7" s="197">
        <f>+LODO!BU42</f>
        <v>0</v>
      </c>
      <c r="BV7" s="197">
        <f>+LODO!BV42</f>
        <v>0</v>
      </c>
      <c r="BW7" s="197">
        <f>+LODO!BW42</f>
        <v>0</v>
      </c>
      <c r="BX7" s="197">
        <f>+LODO!BX42</f>
        <v>0</v>
      </c>
      <c r="BY7" s="197">
        <f>+LODO!BY42</f>
        <v>0</v>
      </c>
      <c r="BZ7" s="197">
        <f>+LODO!BZ42</f>
        <v>0</v>
      </c>
      <c r="CA7" s="197">
        <f>+LODO!CA42</f>
        <v>0</v>
      </c>
      <c r="CB7" s="197">
        <f>+LODO!CB42</f>
        <v>0</v>
      </c>
      <c r="CC7" s="197">
        <f>+LODO!CC42</f>
        <v>0</v>
      </c>
      <c r="CD7" s="197">
        <f>+LODO!CD42</f>
        <v>0</v>
      </c>
      <c r="CE7" s="197">
        <f>+LODO!CE42</f>
        <v>0</v>
      </c>
      <c r="CF7" s="197">
        <f>+LODO!CF42</f>
        <v>0</v>
      </c>
    </row>
    <row r="8" spans="3:84" ht="17.25" hidden="1" thickBot="1" x14ac:dyDescent="0.35">
      <c r="D8" s="226" t="s">
        <v>24</v>
      </c>
      <c r="E8" s="197">
        <f>+LODO!E43</f>
        <v>4.2</v>
      </c>
      <c r="F8" s="197">
        <f>+LODO!F43</f>
        <v>4.2</v>
      </c>
      <c r="G8" s="197">
        <f>+LODO!G43</f>
        <v>4.2</v>
      </c>
      <c r="H8" s="197">
        <f>+LODO!H43</f>
        <v>4.2</v>
      </c>
      <c r="I8" s="197">
        <f>+LODO!I43</f>
        <v>4.2</v>
      </c>
      <c r="J8" s="197">
        <f>+LODO!J43</f>
        <v>4.2</v>
      </c>
      <c r="K8" s="197">
        <f>+LODO!K43</f>
        <v>4.2</v>
      </c>
      <c r="L8" s="197">
        <f>+LODO!L43</f>
        <v>4.2</v>
      </c>
      <c r="M8" s="197">
        <f>+LODO!M43</f>
        <v>4.2</v>
      </c>
      <c r="N8" s="197">
        <f>+LODO!N43</f>
        <v>4.2</v>
      </c>
      <c r="O8" s="197">
        <f>+LODO!O43</f>
        <v>4.2</v>
      </c>
      <c r="P8" s="197">
        <f>+LODO!P43</f>
        <v>4.2</v>
      </c>
      <c r="Q8" s="197">
        <f>+LODO!Q43</f>
        <v>0</v>
      </c>
      <c r="R8" s="197">
        <f>+LODO!R43</f>
        <v>0</v>
      </c>
      <c r="S8" s="197">
        <f>+LODO!S43</f>
        <v>0</v>
      </c>
      <c r="T8" s="197">
        <f>+LODO!T43</f>
        <v>0</v>
      </c>
      <c r="U8" s="197">
        <f>+LODO!U43</f>
        <v>0</v>
      </c>
      <c r="V8" s="197">
        <f>+LODO!V43</f>
        <v>0</v>
      </c>
      <c r="W8" s="197">
        <f>+LODO!W43</f>
        <v>0</v>
      </c>
      <c r="X8" s="197">
        <f>+LODO!X43</f>
        <v>0</v>
      </c>
      <c r="Y8" s="197">
        <f>+LODO!Y43</f>
        <v>0</v>
      </c>
      <c r="Z8" s="197">
        <f>+LODO!Z43</f>
        <v>0</v>
      </c>
      <c r="AA8" s="197">
        <f>+LODO!AA43</f>
        <v>0</v>
      </c>
      <c r="AB8" s="197">
        <f>+LODO!AB43</f>
        <v>0</v>
      </c>
      <c r="AC8" s="197">
        <f>+LODO!AC43</f>
        <v>0</v>
      </c>
      <c r="AD8" s="197">
        <f>+LODO!AD43</f>
        <v>0</v>
      </c>
      <c r="AE8" s="197">
        <f>+LODO!AE43</f>
        <v>0</v>
      </c>
      <c r="AF8" s="197">
        <f>+LODO!AF43</f>
        <v>0</v>
      </c>
      <c r="AG8" s="197">
        <f>+LODO!AG43</f>
        <v>0</v>
      </c>
      <c r="AH8" s="197">
        <f>+LODO!AH43</f>
        <v>0</v>
      </c>
      <c r="AI8" s="197">
        <f>+LODO!AI43</f>
        <v>0</v>
      </c>
      <c r="AJ8" s="197">
        <f>+LODO!AJ43</f>
        <v>0</v>
      </c>
      <c r="AK8" s="197">
        <f>+LODO!AK43</f>
        <v>0</v>
      </c>
      <c r="AL8" s="197">
        <f>+LODO!AL43</f>
        <v>0</v>
      </c>
      <c r="AM8" s="197">
        <f>+LODO!AM43</f>
        <v>0</v>
      </c>
      <c r="AN8" s="197">
        <f>+LODO!AN43</f>
        <v>0</v>
      </c>
      <c r="AO8" s="197">
        <f>+LODO!AO43</f>
        <v>0</v>
      </c>
      <c r="AP8" s="197">
        <f>+LODO!AP43</f>
        <v>0</v>
      </c>
      <c r="AQ8" s="197">
        <f>+LODO!AQ43</f>
        <v>0</v>
      </c>
      <c r="AR8" s="197">
        <f>+LODO!AR43</f>
        <v>0</v>
      </c>
      <c r="AS8" s="197">
        <f>+LODO!AS43</f>
        <v>0</v>
      </c>
      <c r="AT8" s="197">
        <f>+LODO!AT43</f>
        <v>0</v>
      </c>
      <c r="AU8" s="197">
        <f>+LODO!AU43</f>
        <v>0</v>
      </c>
      <c r="AV8" s="197">
        <f>+LODO!AV43</f>
        <v>0</v>
      </c>
      <c r="AW8" s="197">
        <f>+LODO!AW43</f>
        <v>0</v>
      </c>
      <c r="AX8" s="197">
        <f>+LODO!AX43</f>
        <v>0</v>
      </c>
      <c r="AY8" s="197">
        <f>+LODO!AY43</f>
        <v>0</v>
      </c>
      <c r="AZ8" s="197">
        <f>+LODO!AZ43</f>
        <v>0</v>
      </c>
      <c r="BA8" s="197">
        <f>+LODO!BA43</f>
        <v>0</v>
      </c>
      <c r="BB8" s="197">
        <f>+LODO!BB43</f>
        <v>0</v>
      </c>
      <c r="BC8" s="197">
        <f>+LODO!BC43</f>
        <v>0</v>
      </c>
      <c r="BD8" s="197">
        <f>+LODO!BD43</f>
        <v>0</v>
      </c>
      <c r="BE8" s="197">
        <f>+LODO!BE43</f>
        <v>0</v>
      </c>
      <c r="BF8" s="197">
        <f>+LODO!BF43</f>
        <v>0</v>
      </c>
      <c r="BG8" s="197">
        <f>+LODO!BG43</f>
        <v>0</v>
      </c>
      <c r="BH8" s="197">
        <f>+LODO!BH43</f>
        <v>0</v>
      </c>
      <c r="BI8" s="197">
        <f>+LODO!BI43</f>
        <v>0</v>
      </c>
      <c r="BJ8" s="197">
        <f>+LODO!BJ43</f>
        <v>0</v>
      </c>
      <c r="BK8" s="197">
        <f>+LODO!BK43</f>
        <v>0</v>
      </c>
      <c r="BL8" s="197">
        <f>+LODO!BL43</f>
        <v>0</v>
      </c>
      <c r="BM8" s="197">
        <f>+LODO!BM43</f>
        <v>0</v>
      </c>
      <c r="BN8" s="197">
        <f>+LODO!BN43</f>
        <v>0</v>
      </c>
      <c r="BO8" s="197">
        <f>+LODO!BO43</f>
        <v>0</v>
      </c>
      <c r="BP8" s="197">
        <f>+LODO!BP43</f>
        <v>0</v>
      </c>
      <c r="BQ8" s="197">
        <f>+LODO!BQ43</f>
        <v>0</v>
      </c>
      <c r="BR8" s="197">
        <f>+LODO!BR43</f>
        <v>0</v>
      </c>
      <c r="BS8" s="197">
        <f>+LODO!BS43</f>
        <v>0</v>
      </c>
      <c r="BT8" s="197">
        <f>+LODO!BT43</f>
        <v>0</v>
      </c>
      <c r="BU8" s="197">
        <f>+LODO!BU43</f>
        <v>0</v>
      </c>
      <c r="BV8" s="197">
        <f>+LODO!BV43</f>
        <v>0</v>
      </c>
      <c r="BW8" s="197">
        <f>+LODO!BW43</f>
        <v>0</v>
      </c>
      <c r="BX8" s="197">
        <f>+LODO!BX43</f>
        <v>0</v>
      </c>
      <c r="BY8" s="197">
        <f>+LODO!BY43</f>
        <v>0</v>
      </c>
      <c r="BZ8" s="197">
        <f>+LODO!BZ43</f>
        <v>0</v>
      </c>
      <c r="CA8" s="197">
        <f>+LODO!CA43</f>
        <v>0</v>
      </c>
      <c r="CB8" s="197">
        <f>+LODO!CB43</f>
        <v>0</v>
      </c>
      <c r="CC8" s="197">
        <f>+LODO!CC43</f>
        <v>0</v>
      </c>
      <c r="CD8" s="197">
        <f>+LODO!CD43</f>
        <v>0</v>
      </c>
      <c r="CE8" s="197">
        <f>+LODO!CE43</f>
        <v>0</v>
      </c>
      <c r="CF8" s="197">
        <f>+LODO!CF43</f>
        <v>0</v>
      </c>
    </row>
    <row r="9" spans="3:84" ht="17.25" hidden="1" thickBot="1" x14ac:dyDescent="0.35">
      <c r="D9" s="226" t="s">
        <v>147</v>
      </c>
      <c r="E9" s="197">
        <f>+LODO!E13</f>
        <v>2.2000000000000002</v>
      </c>
      <c r="F9" s="197">
        <f>+LODO!F13</f>
        <v>2.2000000000000002</v>
      </c>
      <c r="G9" s="197">
        <f>+LODO!G13</f>
        <v>2.2000000000000002</v>
      </c>
      <c r="H9" s="197">
        <f>+LODO!H13</f>
        <v>2.2000000000000002</v>
      </c>
      <c r="I9" s="197">
        <f>+LODO!I13</f>
        <v>2.2000000000000002</v>
      </c>
      <c r="J9" s="197">
        <f>+LODO!J13</f>
        <v>2.2000000000000002</v>
      </c>
      <c r="K9" s="197">
        <f>+LODO!K13</f>
        <v>2.2000000000000002</v>
      </c>
      <c r="L9" s="197">
        <f>+LODO!L13</f>
        <v>2.2000000000000002</v>
      </c>
      <c r="M9" s="197">
        <f>+LODO!M13</f>
        <v>2.6</v>
      </c>
      <c r="N9" s="197">
        <f>+LODO!N13</f>
        <v>2.6</v>
      </c>
      <c r="O9" s="197">
        <f>+LODO!O13</f>
        <v>2.2000000000000002</v>
      </c>
      <c r="P9" s="197">
        <f>+LODO!P13</f>
        <v>2.2000000000000002</v>
      </c>
      <c r="Q9" s="197">
        <f>+LODO!Q13</f>
        <v>2.2000000000000002</v>
      </c>
      <c r="R9" s="197">
        <f>+LODO!R13</f>
        <v>2.2000000000000002</v>
      </c>
      <c r="S9" s="197">
        <f>+LODO!S13</f>
        <v>2.2000000000000002</v>
      </c>
      <c r="T9" s="197">
        <f>+LODO!T13</f>
        <v>2.2000000000000002</v>
      </c>
      <c r="U9" s="197">
        <f>+LODO!U13</f>
        <v>2.2000000000000002</v>
      </c>
      <c r="V9" s="197">
        <f>+LODO!V13</f>
        <v>2.2000000000000002</v>
      </c>
      <c r="W9" s="197">
        <f>+LODO!W13</f>
        <v>2.2000000000000002</v>
      </c>
      <c r="X9" s="197">
        <f>+LODO!X13</f>
        <v>2.2000000000000002</v>
      </c>
      <c r="Y9" s="197">
        <f>+LODO!Y13</f>
        <v>2.2000000000000002</v>
      </c>
      <c r="Z9" s="197">
        <f>+LODO!Z13</f>
        <v>2.2000000000000002</v>
      </c>
      <c r="AA9" s="197">
        <f>+LODO!AA13</f>
        <v>2.2000000000000002</v>
      </c>
      <c r="AB9" s="197">
        <f>+LODO!AB13</f>
        <v>2.2000000000000002</v>
      </c>
      <c r="AC9" s="197">
        <f>+LODO!AC13</f>
        <v>2.2000000000000002</v>
      </c>
      <c r="AD9" s="197">
        <f>+LODO!AD13</f>
        <v>2.2000000000000002</v>
      </c>
      <c r="AE9" s="197">
        <f>+LODO!AE13</f>
        <v>2.2000000000000002</v>
      </c>
      <c r="AF9" s="197">
        <f>+LODO!AF13</f>
        <v>2.2000000000000002</v>
      </c>
      <c r="AG9" s="197">
        <f>+LODO!AG13</f>
        <v>2.2000000000000002</v>
      </c>
      <c r="AH9" s="197">
        <f>+LODO!AH13</f>
        <v>2.2000000000000002</v>
      </c>
      <c r="AI9" s="197">
        <f>+LODO!AI13</f>
        <v>2.2000000000000002</v>
      </c>
      <c r="AJ9" s="197">
        <f>+LODO!AJ13</f>
        <v>2.2000000000000002</v>
      </c>
      <c r="AK9" s="197">
        <f>+LODO!AK13</f>
        <v>2.2000000000000002</v>
      </c>
      <c r="AL9" s="197">
        <f>+LODO!AL13</f>
        <v>2.2000000000000002</v>
      </c>
      <c r="AM9" s="197">
        <f>+LODO!AM13</f>
        <v>2.2000000000000002</v>
      </c>
      <c r="AN9" s="197">
        <f>+LODO!AN13</f>
        <v>2.2000000000000002</v>
      </c>
      <c r="AO9" s="197">
        <f>+LODO!AO13</f>
        <v>2.2000000000000002</v>
      </c>
      <c r="AP9" s="197">
        <f>+LODO!AP13</f>
        <v>2.2000000000000002</v>
      </c>
      <c r="AQ9" s="197">
        <f>+LODO!AQ13</f>
        <v>2.2000000000000002</v>
      </c>
      <c r="AR9" s="197">
        <f>+LODO!AR13</f>
        <v>2.2000000000000002</v>
      </c>
      <c r="AS9" s="197">
        <f>+LODO!AS13</f>
        <v>2.2000000000000002</v>
      </c>
      <c r="AT9" s="197">
        <f>+LODO!AT13</f>
        <v>2.2000000000000002</v>
      </c>
      <c r="AU9" s="197">
        <f>+LODO!AU13</f>
        <v>2.2000000000000002</v>
      </c>
      <c r="AV9" s="197">
        <f>+LODO!AV13</f>
        <v>2.2000000000000002</v>
      </c>
      <c r="AW9" s="197">
        <f>+LODO!AW13</f>
        <v>2.2000000000000002</v>
      </c>
      <c r="AX9" s="197">
        <f>+LODO!AX13</f>
        <v>2.2000000000000002</v>
      </c>
      <c r="AY9" s="197">
        <f>+LODO!AY13</f>
        <v>2.2000000000000002</v>
      </c>
      <c r="AZ9" s="197">
        <f>+LODO!AZ13</f>
        <v>2.2000000000000002</v>
      </c>
      <c r="BA9" s="197">
        <f>+LODO!BA13</f>
        <v>2.2000000000000002</v>
      </c>
      <c r="BB9" s="197">
        <f>+LODO!BB13</f>
        <v>2.2000000000000002</v>
      </c>
      <c r="BC9" s="197">
        <f>+LODO!BC13</f>
        <v>2.2000000000000002</v>
      </c>
      <c r="BD9" s="197">
        <f>+LODO!BD13</f>
        <v>2.2000000000000002</v>
      </c>
      <c r="BE9" s="197">
        <f>+LODO!BE13</f>
        <v>2.2000000000000002</v>
      </c>
      <c r="BF9" s="197">
        <f>+LODO!BF13</f>
        <v>2.2000000000000002</v>
      </c>
      <c r="BG9" s="197">
        <f>+LODO!BG13</f>
        <v>2.2000000000000002</v>
      </c>
      <c r="BH9" s="197">
        <f>+LODO!BH13</f>
        <v>2.2000000000000002</v>
      </c>
      <c r="BI9" s="197">
        <f>+LODO!BI13</f>
        <v>2.2000000000000002</v>
      </c>
      <c r="BJ9" s="197">
        <f>+LODO!BJ13</f>
        <v>2.2000000000000002</v>
      </c>
      <c r="BK9" s="197">
        <f>+LODO!BK13</f>
        <v>2.2000000000000002</v>
      </c>
      <c r="BL9" s="197">
        <f>+LODO!BL13</f>
        <v>2.2000000000000002</v>
      </c>
      <c r="BM9" s="197">
        <f>+LODO!BM13</f>
        <v>2.2000000000000002</v>
      </c>
      <c r="BN9" s="197">
        <f>+LODO!BN13</f>
        <v>2.2000000000000002</v>
      </c>
      <c r="BO9" s="197">
        <f>+LODO!BO13</f>
        <v>2.2000000000000002</v>
      </c>
      <c r="BP9" s="197">
        <f>+LODO!BP13</f>
        <v>2.2000000000000002</v>
      </c>
      <c r="BQ9" s="197">
        <f>+LODO!BQ13</f>
        <v>2.2000000000000002</v>
      </c>
      <c r="BR9" s="197">
        <f>+LODO!BR13</f>
        <v>2.2000000000000002</v>
      </c>
      <c r="BS9" s="197">
        <f>+LODO!BS13</f>
        <v>2.2000000000000002</v>
      </c>
      <c r="BT9" s="197">
        <f>+LODO!BT13</f>
        <v>2.2000000000000002</v>
      </c>
      <c r="BU9" s="197">
        <f>+LODO!BU13</f>
        <v>2.2000000000000002</v>
      </c>
      <c r="BV9" s="197">
        <f>+LODO!BV13</f>
        <v>2.2000000000000002</v>
      </c>
      <c r="BW9" s="197">
        <f>+LODO!BW13</f>
        <v>2.2000000000000002</v>
      </c>
      <c r="BX9" s="197">
        <f>+LODO!BX13</f>
        <v>2.2000000000000002</v>
      </c>
      <c r="BY9" s="197">
        <f>+LODO!BY13</f>
        <v>2.2000000000000002</v>
      </c>
      <c r="BZ9" s="197">
        <f>+LODO!BZ13</f>
        <v>2.2000000000000002</v>
      </c>
      <c r="CA9" s="197">
        <f>+LODO!CA13</f>
        <v>2.2000000000000002</v>
      </c>
      <c r="CB9" s="197">
        <f>+LODO!CB13</f>
        <v>2.2000000000000002</v>
      </c>
      <c r="CC9" s="197">
        <f>+LODO!CC13</f>
        <v>2.2000000000000002</v>
      </c>
      <c r="CD9" s="197">
        <f>+LODO!CD13</f>
        <v>2.2000000000000002</v>
      </c>
      <c r="CE9" s="197">
        <f>+LODO!CE13</f>
        <v>2.2000000000000002</v>
      </c>
      <c r="CF9" s="197">
        <f>+LODO!CF13</f>
        <v>2.2000000000000002</v>
      </c>
    </row>
    <row r="10" spans="3:84" ht="17.25" hidden="1" thickBot="1" x14ac:dyDescent="0.35">
      <c r="D10" s="226" t="s">
        <v>36</v>
      </c>
      <c r="E10" s="227">
        <f>+LODO!E20</f>
        <v>186720</v>
      </c>
      <c r="F10" s="227">
        <f>+LODO!F20</f>
        <v>186720</v>
      </c>
      <c r="G10" s="227">
        <f>+LODO!G20</f>
        <v>186720</v>
      </c>
      <c r="H10" s="227">
        <f>+LODO!H20</f>
        <v>186720</v>
      </c>
      <c r="I10" s="227">
        <f>+LODO!I20</f>
        <v>186720</v>
      </c>
      <c r="J10" s="227">
        <f>+LODO!J20</f>
        <v>184916</v>
      </c>
      <c r="K10" s="227">
        <f>+LODO!K20</f>
        <v>184486</v>
      </c>
      <c r="L10" s="227">
        <f>+LODO!L20</f>
        <v>185418</v>
      </c>
      <c r="M10" s="227">
        <f>+LODO!M20</f>
        <v>184916</v>
      </c>
      <c r="N10" s="227">
        <f>+LODO!N20</f>
        <v>184916</v>
      </c>
      <c r="O10" s="227">
        <f>+LODO!O20</f>
        <v>186010</v>
      </c>
      <c r="P10" s="227">
        <f>+LODO!P20</f>
        <v>186010</v>
      </c>
      <c r="Q10" s="227">
        <f>+LODO!Q20</f>
        <v>0</v>
      </c>
      <c r="R10" s="227">
        <f>+LODO!R20</f>
        <v>0</v>
      </c>
      <c r="S10" s="227">
        <f>+LODO!S20</f>
        <v>0</v>
      </c>
      <c r="T10" s="227">
        <f>+LODO!T20</f>
        <v>0</v>
      </c>
      <c r="U10" s="227">
        <f>+LODO!U20</f>
        <v>0</v>
      </c>
      <c r="V10" s="227">
        <f>+LODO!V20</f>
        <v>0</v>
      </c>
      <c r="W10" s="227">
        <f>+LODO!W20</f>
        <v>0</v>
      </c>
      <c r="X10" s="227">
        <f>+LODO!X20</f>
        <v>0</v>
      </c>
      <c r="Y10" s="227">
        <f>+LODO!Y20</f>
        <v>0</v>
      </c>
      <c r="Z10" s="227">
        <f>+LODO!Z20</f>
        <v>0</v>
      </c>
      <c r="AA10" s="227">
        <f>+LODO!AA20</f>
        <v>0</v>
      </c>
      <c r="AB10" s="227">
        <f>+LODO!AB20</f>
        <v>0</v>
      </c>
      <c r="AC10" s="227">
        <f>+LODO!AC20</f>
        <v>0</v>
      </c>
      <c r="AD10" s="227">
        <f>+LODO!AD20</f>
        <v>0</v>
      </c>
      <c r="AE10" s="227">
        <f>+LODO!AE20</f>
        <v>0</v>
      </c>
      <c r="AF10" s="227">
        <f>+LODO!AF20</f>
        <v>0</v>
      </c>
      <c r="AG10" s="227">
        <f>+LODO!AG20</f>
        <v>0</v>
      </c>
      <c r="AH10" s="227">
        <f>+LODO!AH20</f>
        <v>0</v>
      </c>
      <c r="AI10" s="227">
        <f>+LODO!AI20</f>
        <v>0</v>
      </c>
      <c r="AJ10" s="227">
        <f>+LODO!AJ20</f>
        <v>0</v>
      </c>
      <c r="AK10" s="227">
        <f>+LODO!AK20</f>
        <v>0</v>
      </c>
      <c r="AL10" s="227">
        <f>+LODO!AL20</f>
        <v>0</v>
      </c>
      <c r="AM10" s="227">
        <f>+LODO!AM20</f>
        <v>0</v>
      </c>
      <c r="AN10" s="227">
        <f>+LODO!AN20</f>
        <v>0</v>
      </c>
      <c r="AO10" s="227">
        <f>+LODO!AO20</f>
        <v>0</v>
      </c>
      <c r="AP10" s="227">
        <f>+LODO!AP20</f>
        <v>0</v>
      </c>
      <c r="AQ10" s="227">
        <f>+LODO!AQ20</f>
        <v>0</v>
      </c>
      <c r="AR10" s="227">
        <f>+LODO!AR20</f>
        <v>0</v>
      </c>
      <c r="AS10" s="227">
        <f>+LODO!AS20</f>
        <v>0</v>
      </c>
      <c r="AT10" s="227">
        <f>+LODO!AT20</f>
        <v>0</v>
      </c>
      <c r="AU10" s="227">
        <f>+LODO!AU20</f>
        <v>0</v>
      </c>
      <c r="AV10" s="227">
        <f>+LODO!AV20</f>
        <v>0</v>
      </c>
      <c r="AW10" s="227">
        <f>+LODO!AW20</f>
        <v>0</v>
      </c>
      <c r="AX10" s="227">
        <f>+LODO!AX20</f>
        <v>0</v>
      </c>
      <c r="AY10" s="227">
        <f>+LODO!AY20</f>
        <v>0</v>
      </c>
      <c r="AZ10" s="227">
        <f>+LODO!AZ20</f>
        <v>0</v>
      </c>
      <c r="BA10" s="227">
        <f>+LODO!BA20</f>
        <v>0</v>
      </c>
      <c r="BB10" s="227">
        <f>+LODO!BB20</f>
        <v>0</v>
      </c>
      <c r="BC10" s="227">
        <f>+LODO!BC20</f>
        <v>0</v>
      </c>
      <c r="BD10" s="227">
        <f>+LODO!BD20</f>
        <v>0</v>
      </c>
      <c r="BE10" s="227">
        <f>+LODO!BE20</f>
        <v>0</v>
      </c>
      <c r="BF10" s="227">
        <f>+LODO!BF20</f>
        <v>0</v>
      </c>
      <c r="BG10" s="227">
        <f>+LODO!BG20</f>
        <v>0</v>
      </c>
      <c r="BH10" s="227">
        <f>+LODO!BH20</f>
        <v>0</v>
      </c>
      <c r="BI10" s="227">
        <f>+LODO!BI20</f>
        <v>0</v>
      </c>
      <c r="BJ10" s="227">
        <f>+LODO!BJ20</f>
        <v>0</v>
      </c>
      <c r="BK10" s="227">
        <f>+LODO!BK20</f>
        <v>0</v>
      </c>
      <c r="BL10" s="227">
        <f>+LODO!BL20</f>
        <v>0</v>
      </c>
      <c r="BM10" s="227">
        <f>+LODO!BM20</f>
        <v>0</v>
      </c>
      <c r="BN10" s="227">
        <f>+LODO!BN20</f>
        <v>0</v>
      </c>
      <c r="BO10" s="227">
        <f>+LODO!BO20</f>
        <v>0</v>
      </c>
      <c r="BP10" s="227">
        <f>+LODO!BP20</f>
        <v>0</v>
      </c>
      <c r="BQ10" s="227">
        <f>+LODO!BQ20</f>
        <v>0</v>
      </c>
      <c r="BR10" s="227">
        <f>+LODO!BR20</f>
        <v>0</v>
      </c>
      <c r="BS10" s="227">
        <f>+LODO!BS20</f>
        <v>0</v>
      </c>
      <c r="BT10" s="227">
        <f>+LODO!BT20</f>
        <v>0</v>
      </c>
      <c r="BU10" s="227">
        <f>+LODO!BU20</f>
        <v>0</v>
      </c>
      <c r="BV10" s="227">
        <f>+LODO!BV20</f>
        <v>0</v>
      </c>
      <c r="BW10" s="227">
        <f>+LODO!BW20</f>
        <v>0</v>
      </c>
      <c r="BX10" s="227">
        <f>+LODO!BX20</f>
        <v>0</v>
      </c>
      <c r="BY10" s="227">
        <f>+LODO!BY20</f>
        <v>0</v>
      </c>
      <c r="BZ10" s="227">
        <f>+LODO!BZ20</f>
        <v>0</v>
      </c>
      <c r="CA10" s="227">
        <f>+LODO!CA20</f>
        <v>0</v>
      </c>
      <c r="CB10" s="227">
        <f>+LODO!CB20</f>
        <v>0</v>
      </c>
      <c r="CC10" s="227">
        <f>+LODO!CC20</f>
        <v>0</v>
      </c>
      <c r="CD10" s="227">
        <f>+LODO!CD20</f>
        <v>0</v>
      </c>
      <c r="CE10" s="227">
        <f>+LODO!CE20</f>
        <v>0</v>
      </c>
      <c r="CF10" s="227">
        <f>+LODO!CF20</f>
        <v>0</v>
      </c>
    </row>
    <row r="11" spans="3:84" ht="17.25" thickBot="1" x14ac:dyDescent="0.35">
      <c r="D11" s="232" t="s">
        <v>195</v>
      </c>
      <c r="E11" s="286">
        <v>14</v>
      </c>
      <c r="F11" s="286">
        <v>14</v>
      </c>
      <c r="G11" s="286">
        <v>14</v>
      </c>
      <c r="H11" s="286">
        <v>14</v>
      </c>
      <c r="I11" s="286">
        <v>14</v>
      </c>
      <c r="J11" s="286">
        <v>14</v>
      </c>
      <c r="K11" s="286">
        <v>14</v>
      </c>
      <c r="L11" s="286">
        <v>14</v>
      </c>
      <c r="M11" s="286">
        <v>14</v>
      </c>
      <c r="N11" s="286">
        <v>14</v>
      </c>
      <c r="O11" s="286">
        <f t="shared" ref="O11:BR11" si="2">+IF(N11="","",N11)</f>
        <v>14</v>
      </c>
      <c r="P11" s="286">
        <f t="shared" si="2"/>
        <v>14</v>
      </c>
      <c r="Q11" s="286">
        <f t="shared" si="2"/>
        <v>14</v>
      </c>
      <c r="R11" s="286">
        <f t="shared" si="2"/>
        <v>14</v>
      </c>
      <c r="S11" s="286">
        <f t="shared" si="2"/>
        <v>14</v>
      </c>
      <c r="T11" s="286">
        <f t="shared" si="2"/>
        <v>14</v>
      </c>
      <c r="U11" s="286">
        <f t="shared" si="2"/>
        <v>14</v>
      </c>
      <c r="V11" s="286">
        <f t="shared" si="2"/>
        <v>14</v>
      </c>
      <c r="W11" s="286">
        <f t="shared" si="2"/>
        <v>14</v>
      </c>
      <c r="X11" s="286">
        <f t="shared" si="2"/>
        <v>14</v>
      </c>
      <c r="Y11" s="286">
        <f t="shared" si="2"/>
        <v>14</v>
      </c>
      <c r="Z11" s="286">
        <f t="shared" si="2"/>
        <v>14</v>
      </c>
      <c r="AA11" s="286">
        <f t="shared" si="2"/>
        <v>14</v>
      </c>
      <c r="AB11" s="286">
        <f t="shared" si="2"/>
        <v>14</v>
      </c>
      <c r="AC11" s="286">
        <f t="shared" si="2"/>
        <v>14</v>
      </c>
      <c r="AD11" s="286">
        <f t="shared" si="2"/>
        <v>14</v>
      </c>
      <c r="AE11" s="286">
        <f t="shared" si="2"/>
        <v>14</v>
      </c>
      <c r="AF11" s="286">
        <f t="shared" si="2"/>
        <v>14</v>
      </c>
      <c r="AG11" s="286">
        <f t="shared" si="2"/>
        <v>14</v>
      </c>
      <c r="AH11" s="286">
        <f t="shared" si="2"/>
        <v>14</v>
      </c>
      <c r="AI11" s="286">
        <f t="shared" si="2"/>
        <v>14</v>
      </c>
      <c r="AJ11" s="286">
        <f t="shared" si="2"/>
        <v>14</v>
      </c>
      <c r="AK11" s="286">
        <f t="shared" si="2"/>
        <v>14</v>
      </c>
      <c r="AL11" s="286">
        <f t="shared" si="2"/>
        <v>14</v>
      </c>
      <c r="AM11" s="286">
        <f t="shared" si="2"/>
        <v>14</v>
      </c>
      <c r="AN11" s="286">
        <f t="shared" si="2"/>
        <v>14</v>
      </c>
      <c r="AO11" s="286">
        <f t="shared" si="2"/>
        <v>14</v>
      </c>
      <c r="AP11" s="286">
        <f t="shared" si="2"/>
        <v>14</v>
      </c>
      <c r="AQ11" s="286">
        <f t="shared" si="2"/>
        <v>14</v>
      </c>
      <c r="AR11" s="286">
        <f t="shared" si="2"/>
        <v>14</v>
      </c>
      <c r="AS11" s="286">
        <f t="shared" si="2"/>
        <v>14</v>
      </c>
      <c r="AT11" s="286">
        <f t="shared" si="2"/>
        <v>14</v>
      </c>
      <c r="AU11" s="286">
        <f t="shared" si="2"/>
        <v>14</v>
      </c>
      <c r="AV11" s="286">
        <f t="shared" si="2"/>
        <v>14</v>
      </c>
      <c r="AW11" s="286">
        <f t="shared" si="2"/>
        <v>14</v>
      </c>
      <c r="AX11" s="286">
        <f t="shared" si="2"/>
        <v>14</v>
      </c>
      <c r="AY11" s="286">
        <f t="shared" si="2"/>
        <v>14</v>
      </c>
      <c r="AZ11" s="286">
        <f t="shared" si="2"/>
        <v>14</v>
      </c>
      <c r="BA11" s="286">
        <f t="shared" si="2"/>
        <v>14</v>
      </c>
      <c r="BB11" s="286">
        <f t="shared" si="2"/>
        <v>14</v>
      </c>
      <c r="BC11" s="286">
        <f t="shared" si="2"/>
        <v>14</v>
      </c>
      <c r="BD11" s="286">
        <f t="shared" si="2"/>
        <v>14</v>
      </c>
      <c r="BE11" s="286">
        <f t="shared" si="2"/>
        <v>14</v>
      </c>
      <c r="BF11" s="286">
        <f t="shared" si="2"/>
        <v>14</v>
      </c>
      <c r="BG11" s="286">
        <f t="shared" si="2"/>
        <v>14</v>
      </c>
      <c r="BH11" s="286">
        <f t="shared" si="2"/>
        <v>14</v>
      </c>
      <c r="BI11" s="286">
        <f t="shared" si="2"/>
        <v>14</v>
      </c>
      <c r="BJ11" s="286">
        <f t="shared" si="2"/>
        <v>14</v>
      </c>
      <c r="BK11" s="286">
        <f t="shared" si="2"/>
        <v>14</v>
      </c>
      <c r="BL11" s="286">
        <f t="shared" si="2"/>
        <v>14</v>
      </c>
      <c r="BM11" s="286">
        <f t="shared" si="2"/>
        <v>14</v>
      </c>
      <c r="BN11" s="286">
        <f t="shared" si="2"/>
        <v>14</v>
      </c>
      <c r="BO11" s="286">
        <f t="shared" si="2"/>
        <v>14</v>
      </c>
      <c r="BP11" s="286">
        <f t="shared" si="2"/>
        <v>14</v>
      </c>
      <c r="BQ11" s="286">
        <f t="shared" si="2"/>
        <v>14</v>
      </c>
      <c r="BR11" s="286">
        <f t="shared" si="2"/>
        <v>14</v>
      </c>
      <c r="BS11" s="286">
        <f t="shared" ref="BS11:CF11" si="3">+IF(BR11="","",BR11)</f>
        <v>14</v>
      </c>
      <c r="BT11" s="286">
        <f t="shared" si="3"/>
        <v>14</v>
      </c>
      <c r="BU11" s="286">
        <f t="shared" si="3"/>
        <v>14</v>
      </c>
      <c r="BV11" s="286">
        <f t="shared" si="3"/>
        <v>14</v>
      </c>
      <c r="BW11" s="286">
        <f t="shared" si="3"/>
        <v>14</v>
      </c>
      <c r="BX11" s="286">
        <f t="shared" si="3"/>
        <v>14</v>
      </c>
      <c r="BY11" s="286">
        <f t="shared" si="3"/>
        <v>14</v>
      </c>
      <c r="BZ11" s="286">
        <f t="shared" si="3"/>
        <v>14</v>
      </c>
      <c r="CA11" s="286">
        <f t="shared" si="3"/>
        <v>14</v>
      </c>
      <c r="CB11" s="286">
        <f t="shared" si="3"/>
        <v>14</v>
      </c>
      <c r="CC11" s="286">
        <f t="shared" si="3"/>
        <v>14</v>
      </c>
      <c r="CD11" s="286">
        <f t="shared" si="3"/>
        <v>14</v>
      </c>
      <c r="CE11" s="286">
        <f t="shared" si="3"/>
        <v>14</v>
      </c>
      <c r="CF11" s="286">
        <f t="shared" si="3"/>
        <v>14</v>
      </c>
    </row>
    <row r="12" spans="3:84" ht="17.25" thickBot="1" x14ac:dyDescent="0.35">
      <c r="D12" s="232" t="s">
        <v>161</v>
      </c>
      <c r="E12" s="287"/>
      <c r="F12" s="286"/>
      <c r="G12" s="286"/>
      <c r="H12" s="286"/>
      <c r="I12" s="286"/>
      <c r="J12" s="286">
        <v>15</v>
      </c>
      <c r="K12" s="286">
        <v>24</v>
      </c>
      <c r="L12" s="286">
        <v>24</v>
      </c>
      <c r="M12" s="286">
        <v>24</v>
      </c>
      <c r="N12" s="286">
        <v>7</v>
      </c>
      <c r="O12" s="286"/>
      <c r="P12" s="286"/>
      <c r="Q12" s="286"/>
      <c r="R12" s="286"/>
      <c r="S12" s="286"/>
      <c r="T12" s="286"/>
      <c r="U12" s="286"/>
      <c r="V12" s="286"/>
      <c r="W12" s="286"/>
      <c r="X12" s="286"/>
      <c r="Y12" s="286"/>
      <c r="Z12" s="286"/>
      <c r="AA12" s="286"/>
      <c r="AB12" s="286"/>
      <c r="AC12" s="286"/>
      <c r="AD12" s="286"/>
      <c r="AE12" s="286"/>
      <c r="AF12" s="286"/>
      <c r="AG12" s="286"/>
      <c r="AH12" s="286"/>
      <c r="AI12" s="286"/>
      <c r="AJ12" s="286"/>
      <c r="AK12" s="286"/>
      <c r="AL12" s="286"/>
      <c r="AM12" s="286"/>
      <c r="AN12" s="286"/>
      <c r="AO12" s="286"/>
      <c r="AP12" s="286"/>
      <c r="AQ12" s="286"/>
      <c r="AR12" s="286"/>
      <c r="AS12" s="286"/>
      <c r="AT12" s="286"/>
      <c r="AU12" s="286"/>
      <c r="AV12" s="286"/>
      <c r="AW12" s="286"/>
      <c r="AX12" s="286"/>
      <c r="AY12" s="286"/>
      <c r="AZ12" s="286"/>
      <c r="BA12" s="286"/>
      <c r="BB12" s="286"/>
      <c r="BC12" s="286"/>
      <c r="BD12" s="286"/>
      <c r="BE12" s="286"/>
      <c r="BF12" s="286"/>
      <c r="BG12" s="286"/>
      <c r="BH12" s="286"/>
      <c r="BI12" s="286"/>
      <c r="BJ12" s="286"/>
      <c r="BK12" s="286"/>
      <c r="BL12" s="286"/>
      <c r="BM12" s="286"/>
      <c r="BN12" s="286"/>
      <c r="BO12" s="286"/>
      <c r="BP12" s="286"/>
      <c r="BQ12" s="286"/>
      <c r="BR12" s="286"/>
      <c r="BS12" s="286"/>
      <c r="BT12" s="286"/>
      <c r="BU12" s="286"/>
      <c r="BV12" s="286"/>
      <c r="BW12" s="286"/>
      <c r="BX12" s="286"/>
      <c r="BY12" s="286"/>
      <c r="BZ12" s="286"/>
      <c r="CA12" s="286"/>
      <c r="CB12" s="286"/>
      <c r="CC12" s="286"/>
      <c r="CD12" s="286"/>
      <c r="CE12" s="286"/>
      <c r="CF12" s="286"/>
    </row>
    <row r="13" spans="3:84" ht="17.25" thickBot="1" x14ac:dyDescent="0.35">
      <c r="D13" s="232" t="s">
        <v>32</v>
      </c>
      <c r="E13" s="286"/>
      <c r="F13" s="286"/>
      <c r="G13" s="286"/>
      <c r="H13" s="286"/>
      <c r="I13" s="286"/>
      <c r="J13" s="286">
        <v>2700</v>
      </c>
      <c r="K13" s="286">
        <v>2650</v>
      </c>
      <c r="L13" s="286">
        <v>2650</v>
      </c>
      <c r="M13" s="286">
        <v>2650</v>
      </c>
      <c r="N13" s="286">
        <v>2650</v>
      </c>
      <c r="O13" s="286"/>
      <c r="P13" s="286"/>
      <c r="Q13" s="286"/>
      <c r="R13" s="286"/>
      <c r="S13" s="286"/>
      <c r="T13" s="286"/>
      <c r="U13" s="286"/>
      <c r="V13" s="286"/>
      <c r="W13" s="286"/>
      <c r="X13" s="286"/>
      <c r="Y13" s="286"/>
      <c r="Z13" s="286"/>
      <c r="AA13" s="286"/>
      <c r="AB13" s="286"/>
      <c r="AC13" s="286"/>
      <c r="AD13" s="286"/>
      <c r="AE13" s="286"/>
      <c r="AF13" s="286"/>
      <c r="AG13" s="286"/>
      <c r="AH13" s="286"/>
      <c r="AI13" s="286"/>
      <c r="AJ13" s="286"/>
      <c r="AK13" s="286"/>
      <c r="AL13" s="286"/>
      <c r="AM13" s="286"/>
      <c r="AN13" s="286"/>
      <c r="AO13" s="286"/>
      <c r="AP13" s="286"/>
      <c r="AQ13" s="286"/>
      <c r="AR13" s="286"/>
      <c r="AS13" s="286"/>
      <c r="AT13" s="286"/>
      <c r="AU13" s="286"/>
      <c r="AV13" s="286"/>
      <c r="AW13" s="286"/>
      <c r="AX13" s="286"/>
      <c r="AY13" s="286"/>
      <c r="AZ13" s="286"/>
      <c r="BA13" s="286"/>
      <c r="BB13" s="286"/>
      <c r="BC13" s="286"/>
      <c r="BD13" s="286"/>
      <c r="BE13" s="286"/>
      <c r="BF13" s="286"/>
      <c r="BG13" s="286"/>
      <c r="BH13" s="286"/>
      <c r="BI13" s="286"/>
      <c r="BJ13" s="286"/>
      <c r="BK13" s="286"/>
      <c r="BL13" s="286"/>
      <c r="BM13" s="286"/>
      <c r="BN13" s="286"/>
      <c r="BO13" s="286"/>
      <c r="BP13" s="286"/>
      <c r="BQ13" s="286"/>
      <c r="BR13" s="286"/>
      <c r="BS13" s="286"/>
      <c r="BT13" s="286"/>
      <c r="BU13" s="286"/>
      <c r="BV13" s="286"/>
      <c r="BW13" s="286"/>
      <c r="BX13" s="286"/>
      <c r="BY13" s="286"/>
      <c r="BZ13" s="286"/>
      <c r="CA13" s="286"/>
      <c r="CB13" s="286"/>
      <c r="CC13" s="286"/>
      <c r="CD13" s="286"/>
      <c r="CE13" s="286"/>
      <c r="CF13" s="286"/>
    </row>
    <row r="14" spans="3:84" ht="17.25" thickBot="1" x14ac:dyDescent="0.35">
      <c r="D14" s="232" t="s">
        <v>182</v>
      </c>
      <c r="E14" s="286"/>
      <c r="F14" s="286"/>
      <c r="G14" s="286"/>
      <c r="H14" s="286"/>
      <c r="I14" s="286"/>
      <c r="J14" s="286">
        <v>25</v>
      </c>
      <c r="K14" s="286">
        <v>30</v>
      </c>
      <c r="L14" s="286">
        <v>25</v>
      </c>
      <c r="M14" s="286">
        <v>25</v>
      </c>
      <c r="N14" s="286">
        <v>25</v>
      </c>
      <c r="O14" s="286"/>
      <c r="P14" s="286"/>
      <c r="Q14" s="286"/>
      <c r="R14" s="286"/>
      <c r="S14" s="286"/>
      <c r="T14" s="286"/>
      <c r="U14" s="286"/>
      <c r="V14" s="286"/>
      <c r="W14" s="286"/>
      <c r="X14" s="286"/>
      <c r="Y14" s="286"/>
      <c r="Z14" s="286"/>
      <c r="AA14" s="286"/>
      <c r="AB14" s="286"/>
      <c r="AC14" s="286"/>
      <c r="AD14" s="286"/>
      <c r="AE14" s="286"/>
      <c r="AF14" s="286"/>
      <c r="AG14" s="286"/>
      <c r="AH14" s="286"/>
      <c r="AI14" s="286"/>
      <c r="AJ14" s="286"/>
      <c r="AK14" s="286"/>
      <c r="AL14" s="286"/>
      <c r="AM14" s="286"/>
      <c r="AN14" s="286"/>
      <c r="AO14" s="286"/>
      <c r="AP14" s="286"/>
      <c r="AQ14" s="286"/>
      <c r="AR14" s="286"/>
      <c r="AS14" s="286"/>
      <c r="AT14" s="286"/>
      <c r="AU14" s="286"/>
      <c r="AV14" s="286"/>
      <c r="AW14" s="286"/>
      <c r="AX14" s="286"/>
      <c r="AY14" s="286"/>
      <c r="AZ14" s="286"/>
      <c r="BA14" s="286"/>
      <c r="BB14" s="286"/>
      <c r="BC14" s="286"/>
      <c r="BD14" s="286"/>
      <c r="BE14" s="286"/>
      <c r="BF14" s="286"/>
      <c r="BG14" s="286"/>
      <c r="BH14" s="286"/>
      <c r="BI14" s="286"/>
      <c r="BJ14" s="286"/>
      <c r="BK14" s="286"/>
      <c r="BL14" s="286"/>
      <c r="BM14" s="286"/>
      <c r="BN14" s="286"/>
      <c r="BO14" s="286"/>
      <c r="BP14" s="286"/>
      <c r="BQ14" s="286"/>
      <c r="BR14" s="286"/>
      <c r="BS14" s="286"/>
      <c r="BT14" s="286"/>
      <c r="BU14" s="286"/>
      <c r="BV14" s="286"/>
      <c r="BW14" s="286"/>
      <c r="BX14" s="286"/>
      <c r="BY14" s="286"/>
      <c r="BZ14" s="286"/>
      <c r="CA14" s="286"/>
      <c r="CB14" s="286"/>
      <c r="CC14" s="286"/>
      <c r="CD14" s="286"/>
      <c r="CE14" s="286"/>
      <c r="CF14" s="286"/>
    </row>
    <row r="15" spans="3:84" ht="12" customHeight="1" thickBot="1" x14ac:dyDescent="0.35">
      <c r="C15" s="699"/>
      <c r="D15" s="779"/>
      <c r="E15" s="754">
        <f>+IF(E2=0,"",GENERALES!E10)</f>
        <v>6.75</v>
      </c>
      <c r="F15" s="754">
        <f>+IF(F2=0,"",GENERALES!F10)</f>
        <v>6.75</v>
      </c>
      <c r="G15" s="754">
        <f>+IF(G2=0,"",GENERALES!G10)</f>
        <v>6.75</v>
      </c>
      <c r="H15" s="754">
        <f>+IF(H2=0,"",GENERALES!H10)</f>
        <v>6.75</v>
      </c>
      <c r="I15" s="754">
        <f>+IF(I2=0,"",GENERALES!I10)</f>
        <v>6.75</v>
      </c>
      <c r="J15" s="754">
        <f>+IF(J2=0,"",GENERALES!J10)</f>
        <v>6.75</v>
      </c>
      <c r="K15" s="754">
        <f>+IF(K2=0,"",GENERALES!K10)</f>
        <v>6.75</v>
      </c>
      <c r="L15" s="754">
        <f>+IF(L2=0,"",GENERALES!L10)</f>
        <v>6.75</v>
      </c>
      <c r="M15" s="754">
        <f>+IF(M2=0,"",GENERALES!M10)</f>
        <v>6.75</v>
      </c>
      <c r="N15" s="754">
        <f>+IF(N2=0,"",GENERALES!N10)</f>
        <v>6.75</v>
      </c>
      <c r="O15" s="754">
        <f>+IF(O2=0,"",GENERALES!O10)</f>
        <v>6.75</v>
      </c>
      <c r="P15" s="754">
        <f>+IF(P2=0,"",GENERALES!P10)</f>
        <v>6.75</v>
      </c>
      <c r="Q15" s="754" t="str">
        <f>+IF(Q2=0,"",GENERALES!Q10)</f>
        <v/>
      </c>
      <c r="R15" s="754" t="str">
        <f>+IF(R2=0,"",GENERALES!R10)</f>
        <v/>
      </c>
      <c r="S15" s="754" t="str">
        <f>+IF(S2=0,"",GENERALES!S10)</f>
        <v/>
      </c>
      <c r="T15" s="754" t="str">
        <f>+IF(T2=0,"",GENERALES!T10)</f>
        <v/>
      </c>
      <c r="U15" s="754" t="str">
        <f>+IF(U2=0,"",GENERALES!U10)</f>
        <v/>
      </c>
      <c r="V15" s="754" t="str">
        <f>+IF(V2=0,"",GENERALES!V10)</f>
        <v/>
      </c>
      <c r="W15" s="754" t="str">
        <f>+IF(W2=0,"",GENERALES!W10)</f>
        <v/>
      </c>
      <c r="X15" s="754" t="str">
        <f>+IF(X2=0,"",GENERALES!X10)</f>
        <v/>
      </c>
      <c r="Y15" s="754" t="str">
        <f>+IF(Y2=0,"",GENERALES!Y10)</f>
        <v/>
      </c>
      <c r="Z15" s="754" t="str">
        <f>+IF(Z2=0,"",GENERALES!Z10)</f>
        <v/>
      </c>
      <c r="AA15" s="754" t="str">
        <f>+IF(AA2=0,"",GENERALES!AA10)</f>
        <v/>
      </c>
      <c r="AB15" s="754" t="str">
        <f>+IF(AB2=0,"",GENERALES!AB10)</f>
        <v/>
      </c>
      <c r="AC15" s="754" t="str">
        <f>+IF(AC2=0,"",GENERALES!AC10)</f>
        <v/>
      </c>
      <c r="AD15" s="754" t="str">
        <f>+IF(AD2=0,"",GENERALES!AD10)</f>
        <v/>
      </c>
      <c r="AE15" s="754" t="str">
        <f>+IF(AE2=0,"",GENERALES!AE10)</f>
        <v/>
      </c>
      <c r="AF15" s="754" t="str">
        <f>+IF(AF2=0,"",GENERALES!AF10)</f>
        <v/>
      </c>
      <c r="AG15" s="754" t="str">
        <f>+IF(AG2=0,"",GENERALES!AG10)</f>
        <v/>
      </c>
      <c r="AH15" s="754" t="str">
        <f>+IF(AH2=0,"",GENERALES!AH10)</f>
        <v/>
      </c>
      <c r="AI15" s="754" t="str">
        <f>+IF(AI2=0,"",GENERALES!AI10)</f>
        <v/>
      </c>
      <c r="AJ15" s="754" t="str">
        <f>+IF(AJ2=0,"",GENERALES!AJ10)</f>
        <v/>
      </c>
      <c r="AK15" s="754" t="str">
        <f>+IF(AK2=0,"",GENERALES!AK10)</f>
        <v/>
      </c>
      <c r="AL15" s="754" t="str">
        <f>+IF(AL2=0,"",GENERALES!AL10)</f>
        <v/>
      </c>
      <c r="AM15" s="754" t="str">
        <f>+IF(AM2=0,"",GENERALES!AM10)</f>
        <v/>
      </c>
      <c r="AN15" s="754" t="str">
        <f>+IF(AN2=0,"",GENERALES!AN10)</f>
        <v/>
      </c>
      <c r="AO15" s="754" t="str">
        <f>+IF(AO2=0,"",GENERALES!AO10)</f>
        <v/>
      </c>
      <c r="AP15" s="754" t="str">
        <f>+IF(AP2=0,"",GENERALES!AP10)</f>
        <v/>
      </c>
      <c r="AQ15" s="754" t="str">
        <f>+IF(AQ2=0,"",GENERALES!AQ10)</f>
        <v/>
      </c>
      <c r="AR15" s="754" t="str">
        <f>+IF(AR2=0,"",GENERALES!AR10)</f>
        <v/>
      </c>
      <c r="AS15" s="754" t="str">
        <f>+IF(AS2=0,"",GENERALES!AS10)</f>
        <v/>
      </c>
      <c r="AT15" s="754" t="str">
        <f>+IF(AT2=0,"",GENERALES!AT10)</f>
        <v/>
      </c>
      <c r="AU15" s="754" t="str">
        <f>+IF(AU2=0,"",GENERALES!AU10)</f>
        <v/>
      </c>
      <c r="AV15" s="754" t="str">
        <f>+IF(AV2=0,"",GENERALES!AV10)</f>
        <v/>
      </c>
      <c r="AW15" s="754" t="str">
        <f>+IF(AW2=0,"",GENERALES!AW10)</f>
        <v/>
      </c>
      <c r="AX15" s="754" t="str">
        <f>+IF(AX2=0,"",GENERALES!AX10)</f>
        <v/>
      </c>
      <c r="AY15" s="754" t="str">
        <f>+IF(AY2=0,"",GENERALES!AY10)</f>
        <v/>
      </c>
      <c r="AZ15" s="754" t="str">
        <f>+IF(AZ2=0,"",GENERALES!AZ10)</f>
        <v/>
      </c>
      <c r="BA15" s="754" t="str">
        <f>+IF(BA2=0,"",GENERALES!BA10)</f>
        <v/>
      </c>
      <c r="BB15" s="754" t="str">
        <f>+IF(BB2=0,"",GENERALES!BB10)</f>
        <v/>
      </c>
      <c r="BC15" s="754" t="str">
        <f>+IF(BC2=0,"",GENERALES!BC10)</f>
        <v/>
      </c>
      <c r="BD15" s="754" t="str">
        <f>+IF(BD2=0,"",GENERALES!BD10)</f>
        <v/>
      </c>
      <c r="BE15" s="754" t="str">
        <f>+IF(BE2=0,"",GENERALES!BE10)</f>
        <v/>
      </c>
      <c r="BF15" s="754" t="str">
        <f>+IF(BF2=0,"",GENERALES!BF10)</f>
        <v/>
      </c>
      <c r="BG15" s="754" t="str">
        <f>+IF(BG2=0,"",GENERALES!BG10)</f>
        <v/>
      </c>
      <c r="BH15" s="754" t="str">
        <f>+IF(BH2=0,"",GENERALES!BH10)</f>
        <v/>
      </c>
      <c r="BI15" s="754" t="str">
        <f>+IF(BI2=0,"",GENERALES!BI10)</f>
        <v/>
      </c>
      <c r="BJ15" s="754" t="str">
        <f>+IF(BJ2=0,"",GENERALES!BJ10)</f>
        <v/>
      </c>
      <c r="BK15" s="754" t="str">
        <f>+IF(BK2=0,"",GENERALES!BK10)</f>
        <v/>
      </c>
      <c r="BL15" s="754" t="str">
        <f>+IF(BL2=0,"",GENERALES!BL10)</f>
        <v/>
      </c>
      <c r="BM15" s="754" t="str">
        <f>+IF(BM2=0,"",GENERALES!BM10)</f>
        <v/>
      </c>
      <c r="BN15" s="754" t="str">
        <f>+IF(BN2=0,"",GENERALES!BN10)</f>
        <v/>
      </c>
      <c r="BO15" s="754" t="str">
        <f>+IF(BO2=0,"",GENERALES!BO10)</f>
        <v/>
      </c>
      <c r="BP15" s="754" t="str">
        <f>+IF(BP2=0,"",GENERALES!BP10)</f>
        <v/>
      </c>
      <c r="BQ15" s="754" t="str">
        <f>+IF(BQ2=0,"",GENERALES!BQ10)</f>
        <v/>
      </c>
      <c r="BR15" s="754" t="str">
        <f>+IF(BR2=0,"",GENERALES!BR10)</f>
        <v/>
      </c>
      <c r="BS15" s="754" t="str">
        <f>+IF(BS2=0,"",GENERALES!BS10)</f>
        <v/>
      </c>
      <c r="BT15" s="754" t="str">
        <f>+IF(BT2=0,"",GENERALES!BT10)</f>
        <v/>
      </c>
      <c r="BU15" s="754" t="str">
        <f>+IF(BU2=0,"",GENERALES!BU10)</f>
        <v/>
      </c>
      <c r="BV15" s="754" t="str">
        <f>+IF(BV2=0,"",GENERALES!BV10)</f>
        <v/>
      </c>
      <c r="BW15" s="754" t="str">
        <f>+IF(BW2=0,"",GENERALES!BW10)</f>
        <v/>
      </c>
      <c r="BX15" s="754" t="str">
        <f>+IF(BX2=0,"",GENERALES!BX10)</f>
        <v/>
      </c>
      <c r="BY15" s="754" t="str">
        <f>+IF(BY2=0,"",GENERALES!BY10)</f>
        <v/>
      </c>
      <c r="BZ15" s="754" t="str">
        <f>+IF(BZ2=0,"",GENERALES!BZ10)</f>
        <v/>
      </c>
      <c r="CA15" s="754" t="str">
        <f>+IF(CA2=0,"",GENERALES!CA10)</f>
        <v/>
      </c>
      <c r="CB15" s="754" t="str">
        <f>+IF(CB2=0,"",GENERALES!CB10)</f>
        <v/>
      </c>
      <c r="CC15" s="754" t="str">
        <f>+IF(CC2=0,"",GENERALES!CC10)</f>
        <v/>
      </c>
      <c r="CD15" s="754" t="str">
        <f>+IF(CD2=0,"",GENERALES!CD10)</f>
        <v/>
      </c>
      <c r="CE15" s="754" t="str">
        <f>+IF(CE2=0,"",GENERALES!CE10)</f>
        <v/>
      </c>
      <c r="CF15" s="754" t="str">
        <f>+IF(CF2=0,"",GENERALES!CF10)</f>
        <v/>
      </c>
    </row>
    <row r="16" spans="3:84" ht="16.149999999999999" customHeight="1" thickBot="1" x14ac:dyDescent="0.35">
      <c r="D16" s="263" t="s">
        <v>171</v>
      </c>
      <c r="E16" s="246">
        <f>+IF(E2=0,"",E12)</f>
        <v>0</v>
      </c>
      <c r="F16" s="283">
        <f>+SUM(E16,F12)</f>
        <v>0</v>
      </c>
      <c r="G16" s="283">
        <f t="shared" ref="G16:BR16" si="4">+SUM(F16,G12)</f>
        <v>0</v>
      </c>
      <c r="H16" s="283">
        <f t="shared" si="4"/>
        <v>0</v>
      </c>
      <c r="I16" s="283">
        <f t="shared" si="4"/>
        <v>0</v>
      </c>
      <c r="J16" s="283">
        <f t="shared" si="4"/>
        <v>15</v>
      </c>
      <c r="K16" s="283">
        <f t="shared" si="4"/>
        <v>39</v>
      </c>
      <c r="L16" s="283">
        <f t="shared" si="4"/>
        <v>63</v>
      </c>
      <c r="M16" s="283">
        <f t="shared" si="4"/>
        <v>87</v>
      </c>
      <c r="N16" s="283">
        <f t="shared" si="4"/>
        <v>94</v>
      </c>
      <c r="O16" s="283">
        <f t="shared" si="4"/>
        <v>94</v>
      </c>
      <c r="P16" s="283">
        <f t="shared" si="4"/>
        <v>94</v>
      </c>
      <c r="Q16" s="283">
        <f t="shared" si="4"/>
        <v>94</v>
      </c>
      <c r="R16" s="283">
        <f t="shared" si="4"/>
        <v>94</v>
      </c>
      <c r="S16" s="283">
        <f t="shared" si="4"/>
        <v>94</v>
      </c>
      <c r="T16" s="283">
        <f t="shared" si="4"/>
        <v>94</v>
      </c>
      <c r="U16" s="283">
        <f t="shared" si="4"/>
        <v>94</v>
      </c>
      <c r="V16" s="283">
        <f t="shared" si="4"/>
        <v>94</v>
      </c>
      <c r="W16" s="283">
        <f t="shared" si="4"/>
        <v>94</v>
      </c>
      <c r="X16" s="283">
        <f t="shared" si="4"/>
        <v>94</v>
      </c>
      <c r="Y16" s="283">
        <f t="shared" si="4"/>
        <v>94</v>
      </c>
      <c r="Z16" s="283">
        <f t="shared" si="4"/>
        <v>94</v>
      </c>
      <c r="AA16" s="283">
        <f t="shared" si="4"/>
        <v>94</v>
      </c>
      <c r="AB16" s="283">
        <f t="shared" si="4"/>
        <v>94</v>
      </c>
      <c r="AC16" s="283">
        <f t="shared" si="4"/>
        <v>94</v>
      </c>
      <c r="AD16" s="283">
        <f t="shared" si="4"/>
        <v>94</v>
      </c>
      <c r="AE16" s="283">
        <f t="shared" si="4"/>
        <v>94</v>
      </c>
      <c r="AF16" s="283">
        <f t="shared" si="4"/>
        <v>94</v>
      </c>
      <c r="AG16" s="283">
        <f t="shared" si="4"/>
        <v>94</v>
      </c>
      <c r="AH16" s="283">
        <f t="shared" si="4"/>
        <v>94</v>
      </c>
      <c r="AI16" s="283">
        <f t="shared" si="4"/>
        <v>94</v>
      </c>
      <c r="AJ16" s="283">
        <f t="shared" si="4"/>
        <v>94</v>
      </c>
      <c r="AK16" s="283">
        <f t="shared" si="4"/>
        <v>94</v>
      </c>
      <c r="AL16" s="283">
        <f t="shared" si="4"/>
        <v>94</v>
      </c>
      <c r="AM16" s="283">
        <f t="shared" si="4"/>
        <v>94</v>
      </c>
      <c r="AN16" s="283">
        <f t="shared" si="4"/>
        <v>94</v>
      </c>
      <c r="AO16" s="283">
        <f t="shared" si="4"/>
        <v>94</v>
      </c>
      <c r="AP16" s="283">
        <f t="shared" si="4"/>
        <v>94</v>
      </c>
      <c r="AQ16" s="283">
        <f t="shared" si="4"/>
        <v>94</v>
      </c>
      <c r="AR16" s="283">
        <f t="shared" si="4"/>
        <v>94</v>
      </c>
      <c r="AS16" s="283">
        <f t="shared" si="4"/>
        <v>94</v>
      </c>
      <c r="AT16" s="283">
        <f t="shared" si="4"/>
        <v>94</v>
      </c>
      <c r="AU16" s="283">
        <f t="shared" si="4"/>
        <v>94</v>
      </c>
      <c r="AV16" s="283">
        <f t="shared" si="4"/>
        <v>94</v>
      </c>
      <c r="AW16" s="283">
        <f t="shared" si="4"/>
        <v>94</v>
      </c>
      <c r="AX16" s="283">
        <f t="shared" si="4"/>
        <v>94</v>
      </c>
      <c r="AY16" s="283">
        <f t="shared" si="4"/>
        <v>94</v>
      </c>
      <c r="AZ16" s="283">
        <f t="shared" si="4"/>
        <v>94</v>
      </c>
      <c r="BA16" s="283">
        <f t="shared" si="4"/>
        <v>94</v>
      </c>
      <c r="BB16" s="283">
        <f t="shared" si="4"/>
        <v>94</v>
      </c>
      <c r="BC16" s="283">
        <f t="shared" si="4"/>
        <v>94</v>
      </c>
      <c r="BD16" s="283">
        <f t="shared" si="4"/>
        <v>94</v>
      </c>
      <c r="BE16" s="283">
        <f t="shared" si="4"/>
        <v>94</v>
      </c>
      <c r="BF16" s="283">
        <f t="shared" si="4"/>
        <v>94</v>
      </c>
      <c r="BG16" s="283">
        <f t="shared" si="4"/>
        <v>94</v>
      </c>
      <c r="BH16" s="283">
        <f t="shared" si="4"/>
        <v>94</v>
      </c>
      <c r="BI16" s="283">
        <f t="shared" si="4"/>
        <v>94</v>
      </c>
      <c r="BJ16" s="283">
        <f t="shared" si="4"/>
        <v>94</v>
      </c>
      <c r="BK16" s="283">
        <f t="shared" si="4"/>
        <v>94</v>
      </c>
      <c r="BL16" s="283">
        <f t="shared" si="4"/>
        <v>94</v>
      </c>
      <c r="BM16" s="283">
        <f t="shared" si="4"/>
        <v>94</v>
      </c>
      <c r="BN16" s="283">
        <f t="shared" si="4"/>
        <v>94</v>
      </c>
      <c r="BO16" s="283">
        <f t="shared" si="4"/>
        <v>94</v>
      </c>
      <c r="BP16" s="283">
        <f t="shared" si="4"/>
        <v>94</v>
      </c>
      <c r="BQ16" s="283">
        <f t="shared" si="4"/>
        <v>94</v>
      </c>
      <c r="BR16" s="283">
        <f t="shared" si="4"/>
        <v>94</v>
      </c>
      <c r="BS16" s="283">
        <f t="shared" ref="BS16:CF16" si="5">+SUM(BR16,BS12)</f>
        <v>94</v>
      </c>
      <c r="BT16" s="283">
        <f t="shared" si="5"/>
        <v>94</v>
      </c>
      <c r="BU16" s="283">
        <f t="shared" si="5"/>
        <v>94</v>
      </c>
      <c r="BV16" s="283">
        <f t="shared" si="5"/>
        <v>94</v>
      </c>
      <c r="BW16" s="283">
        <f t="shared" si="5"/>
        <v>94</v>
      </c>
      <c r="BX16" s="283">
        <f t="shared" si="5"/>
        <v>94</v>
      </c>
      <c r="BY16" s="283">
        <f t="shared" si="5"/>
        <v>94</v>
      </c>
      <c r="BZ16" s="283">
        <f t="shared" si="5"/>
        <v>94</v>
      </c>
      <c r="CA16" s="283">
        <f t="shared" si="5"/>
        <v>94</v>
      </c>
      <c r="CB16" s="283">
        <f t="shared" si="5"/>
        <v>94</v>
      </c>
      <c r="CC16" s="283">
        <f t="shared" si="5"/>
        <v>94</v>
      </c>
      <c r="CD16" s="283">
        <f t="shared" si="5"/>
        <v>94</v>
      </c>
      <c r="CE16" s="283">
        <f t="shared" si="5"/>
        <v>94</v>
      </c>
      <c r="CF16" s="283">
        <f t="shared" si="5"/>
        <v>94</v>
      </c>
    </row>
    <row r="17" spans="2:84" ht="16.149999999999999" customHeight="1" thickBot="1" x14ac:dyDescent="0.35">
      <c r="D17" s="263" t="s">
        <v>194</v>
      </c>
      <c r="E17" s="283">
        <f>+IFERROR(E11*POWER(E13,2)*0.0000142,0)</f>
        <v>0</v>
      </c>
      <c r="F17" s="283">
        <f t="shared" ref="F17:BQ17" si="6">+IFERROR(F11*POWER(F13,2)*0.0000142,0)</f>
        <v>0</v>
      </c>
      <c r="G17" s="283">
        <f t="shared" si="6"/>
        <v>0</v>
      </c>
      <c r="H17" s="283">
        <f t="shared" si="6"/>
        <v>0</v>
      </c>
      <c r="I17" s="283">
        <f t="shared" si="6"/>
        <v>0</v>
      </c>
      <c r="J17" s="283">
        <f t="shared" si="6"/>
        <v>1449.252</v>
      </c>
      <c r="K17" s="283">
        <f t="shared" si="6"/>
        <v>1396.0729999999999</v>
      </c>
      <c r="L17" s="283">
        <f t="shared" si="6"/>
        <v>1396.0729999999999</v>
      </c>
      <c r="M17" s="283">
        <f t="shared" si="6"/>
        <v>1396.0729999999999</v>
      </c>
      <c r="N17" s="283">
        <f t="shared" si="6"/>
        <v>1396.0729999999999</v>
      </c>
      <c r="O17" s="283">
        <f t="shared" si="6"/>
        <v>0</v>
      </c>
      <c r="P17" s="283">
        <f t="shared" si="6"/>
        <v>0</v>
      </c>
      <c r="Q17" s="283">
        <f t="shared" si="6"/>
        <v>0</v>
      </c>
      <c r="R17" s="283">
        <f t="shared" si="6"/>
        <v>0</v>
      </c>
      <c r="S17" s="283">
        <f t="shared" si="6"/>
        <v>0</v>
      </c>
      <c r="T17" s="283">
        <f t="shared" si="6"/>
        <v>0</v>
      </c>
      <c r="U17" s="283">
        <f t="shared" si="6"/>
        <v>0</v>
      </c>
      <c r="V17" s="283">
        <f t="shared" si="6"/>
        <v>0</v>
      </c>
      <c r="W17" s="283">
        <f t="shared" si="6"/>
        <v>0</v>
      </c>
      <c r="X17" s="283">
        <f t="shared" si="6"/>
        <v>0</v>
      </c>
      <c r="Y17" s="283">
        <f t="shared" si="6"/>
        <v>0</v>
      </c>
      <c r="Z17" s="283">
        <f t="shared" si="6"/>
        <v>0</v>
      </c>
      <c r="AA17" s="283">
        <f t="shared" si="6"/>
        <v>0</v>
      </c>
      <c r="AB17" s="283">
        <f t="shared" si="6"/>
        <v>0</v>
      </c>
      <c r="AC17" s="283">
        <f t="shared" si="6"/>
        <v>0</v>
      </c>
      <c r="AD17" s="283">
        <f t="shared" si="6"/>
        <v>0</v>
      </c>
      <c r="AE17" s="283">
        <f t="shared" si="6"/>
        <v>0</v>
      </c>
      <c r="AF17" s="283">
        <f t="shared" si="6"/>
        <v>0</v>
      </c>
      <c r="AG17" s="283">
        <f t="shared" si="6"/>
        <v>0</v>
      </c>
      <c r="AH17" s="283">
        <f t="shared" si="6"/>
        <v>0</v>
      </c>
      <c r="AI17" s="283">
        <f t="shared" si="6"/>
        <v>0</v>
      </c>
      <c r="AJ17" s="283">
        <f t="shared" si="6"/>
        <v>0</v>
      </c>
      <c r="AK17" s="283">
        <f t="shared" si="6"/>
        <v>0</v>
      </c>
      <c r="AL17" s="283">
        <f t="shared" si="6"/>
        <v>0</v>
      </c>
      <c r="AM17" s="283">
        <f t="shared" si="6"/>
        <v>0</v>
      </c>
      <c r="AN17" s="283">
        <f t="shared" si="6"/>
        <v>0</v>
      </c>
      <c r="AO17" s="283">
        <f t="shared" si="6"/>
        <v>0</v>
      </c>
      <c r="AP17" s="283">
        <f t="shared" si="6"/>
        <v>0</v>
      </c>
      <c r="AQ17" s="283">
        <f t="shared" si="6"/>
        <v>0</v>
      </c>
      <c r="AR17" s="283">
        <f t="shared" si="6"/>
        <v>0</v>
      </c>
      <c r="AS17" s="283">
        <f t="shared" si="6"/>
        <v>0</v>
      </c>
      <c r="AT17" s="283">
        <f t="shared" si="6"/>
        <v>0</v>
      </c>
      <c r="AU17" s="283">
        <f t="shared" si="6"/>
        <v>0</v>
      </c>
      <c r="AV17" s="283">
        <f t="shared" si="6"/>
        <v>0</v>
      </c>
      <c r="AW17" s="283">
        <f t="shared" si="6"/>
        <v>0</v>
      </c>
      <c r="AX17" s="283">
        <f t="shared" si="6"/>
        <v>0</v>
      </c>
      <c r="AY17" s="283">
        <f t="shared" si="6"/>
        <v>0</v>
      </c>
      <c r="AZ17" s="283">
        <f t="shared" si="6"/>
        <v>0</v>
      </c>
      <c r="BA17" s="283">
        <f t="shared" si="6"/>
        <v>0</v>
      </c>
      <c r="BB17" s="283">
        <f t="shared" si="6"/>
        <v>0</v>
      </c>
      <c r="BC17" s="283">
        <f t="shared" si="6"/>
        <v>0</v>
      </c>
      <c r="BD17" s="283">
        <f t="shared" si="6"/>
        <v>0</v>
      </c>
      <c r="BE17" s="283">
        <f t="shared" si="6"/>
        <v>0</v>
      </c>
      <c r="BF17" s="283">
        <f t="shared" si="6"/>
        <v>0</v>
      </c>
      <c r="BG17" s="283">
        <f t="shared" si="6"/>
        <v>0</v>
      </c>
      <c r="BH17" s="283">
        <f t="shared" si="6"/>
        <v>0</v>
      </c>
      <c r="BI17" s="283">
        <f t="shared" si="6"/>
        <v>0</v>
      </c>
      <c r="BJ17" s="283">
        <f t="shared" si="6"/>
        <v>0</v>
      </c>
      <c r="BK17" s="283">
        <f t="shared" si="6"/>
        <v>0</v>
      </c>
      <c r="BL17" s="283">
        <f t="shared" si="6"/>
        <v>0</v>
      </c>
      <c r="BM17" s="283">
        <f t="shared" si="6"/>
        <v>0</v>
      </c>
      <c r="BN17" s="283">
        <f t="shared" si="6"/>
        <v>0</v>
      </c>
      <c r="BO17" s="283">
        <f t="shared" si="6"/>
        <v>0</v>
      </c>
      <c r="BP17" s="283">
        <f t="shared" si="6"/>
        <v>0</v>
      </c>
      <c r="BQ17" s="283">
        <f t="shared" si="6"/>
        <v>0</v>
      </c>
      <c r="BR17" s="283">
        <f t="shared" ref="BR17:CF17" si="7">+IFERROR(BR11*POWER(BR13,2)*0.0000142,0)</f>
        <v>0</v>
      </c>
      <c r="BS17" s="283">
        <f t="shared" si="7"/>
        <v>0</v>
      </c>
      <c r="BT17" s="283">
        <f t="shared" si="7"/>
        <v>0</v>
      </c>
      <c r="BU17" s="283">
        <f t="shared" si="7"/>
        <v>0</v>
      </c>
      <c r="BV17" s="283">
        <f t="shared" si="7"/>
        <v>0</v>
      </c>
      <c r="BW17" s="283">
        <f t="shared" si="7"/>
        <v>0</v>
      </c>
      <c r="BX17" s="283">
        <f t="shared" si="7"/>
        <v>0</v>
      </c>
      <c r="BY17" s="283">
        <f t="shared" si="7"/>
        <v>0</v>
      </c>
      <c r="BZ17" s="283">
        <f t="shared" si="7"/>
        <v>0</v>
      </c>
      <c r="CA17" s="283">
        <f t="shared" si="7"/>
        <v>0</v>
      </c>
      <c r="CB17" s="283">
        <f t="shared" si="7"/>
        <v>0</v>
      </c>
      <c r="CC17" s="283">
        <f t="shared" si="7"/>
        <v>0</v>
      </c>
      <c r="CD17" s="283">
        <f t="shared" si="7"/>
        <v>0</v>
      </c>
      <c r="CE17" s="283">
        <f t="shared" si="7"/>
        <v>0</v>
      </c>
      <c r="CF17" s="283">
        <f t="shared" si="7"/>
        <v>0</v>
      </c>
    </row>
    <row r="18" spans="2:84" ht="12" customHeight="1" thickBot="1" x14ac:dyDescent="0.35">
      <c r="C18" s="699"/>
      <c r="D18" s="780"/>
      <c r="E18" s="757"/>
      <c r="F18" s="757"/>
      <c r="G18" s="757"/>
      <c r="H18" s="757"/>
      <c r="I18" s="757"/>
      <c r="J18" s="757"/>
      <c r="K18" s="757"/>
      <c r="L18" s="757"/>
      <c r="M18" s="757"/>
      <c r="N18" s="757"/>
      <c r="O18" s="757"/>
      <c r="P18" s="757"/>
      <c r="Q18" s="757"/>
      <c r="R18" s="757"/>
      <c r="S18" s="757"/>
      <c r="T18" s="757"/>
      <c r="U18" s="757"/>
      <c r="V18" s="757"/>
      <c r="W18" s="757"/>
      <c r="X18" s="757"/>
      <c r="Y18" s="757"/>
      <c r="Z18" s="757"/>
      <c r="AA18" s="757"/>
      <c r="AB18" s="757"/>
      <c r="AC18" s="757"/>
      <c r="AD18" s="757"/>
      <c r="AE18" s="757"/>
      <c r="AF18" s="757"/>
      <c r="AG18" s="757"/>
      <c r="AH18" s="757"/>
      <c r="AI18" s="757"/>
      <c r="AJ18" s="757"/>
      <c r="AK18" s="757"/>
      <c r="AL18" s="757"/>
      <c r="AM18" s="757"/>
      <c r="AN18" s="757"/>
      <c r="AO18" s="757"/>
      <c r="AP18" s="757"/>
      <c r="AQ18" s="757"/>
      <c r="AR18" s="757"/>
      <c r="AS18" s="757"/>
      <c r="AT18" s="757"/>
      <c r="AU18" s="757"/>
      <c r="AV18" s="757"/>
      <c r="AW18" s="757"/>
      <c r="AX18" s="757"/>
      <c r="AY18" s="757"/>
      <c r="AZ18" s="757"/>
      <c r="BA18" s="757"/>
      <c r="BB18" s="757"/>
      <c r="BC18" s="757"/>
      <c r="BD18" s="757"/>
      <c r="BE18" s="757"/>
      <c r="BF18" s="757"/>
      <c r="BG18" s="757"/>
      <c r="BH18" s="757"/>
      <c r="BI18" s="757"/>
      <c r="BJ18" s="757"/>
      <c r="BK18" s="757"/>
      <c r="BL18" s="757"/>
      <c r="BM18" s="757"/>
      <c r="BN18" s="757"/>
      <c r="BO18" s="757"/>
      <c r="BP18" s="757"/>
      <c r="BQ18" s="757"/>
      <c r="BR18" s="757"/>
      <c r="BS18" s="757"/>
      <c r="BT18" s="757"/>
      <c r="BU18" s="757"/>
      <c r="BV18" s="757"/>
      <c r="BW18" s="757"/>
      <c r="BX18" s="757"/>
      <c r="BY18" s="757"/>
      <c r="BZ18" s="757"/>
      <c r="CA18" s="757"/>
      <c r="CB18" s="757"/>
      <c r="CC18" s="757"/>
      <c r="CD18" s="757"/>
      <c r="CE18" s="757"/>
      <c r="CF18" s="757"/>
    </row>
    <row r="19" spans="2:84" ht="31.9" customHeight="1" thickBot="1" x14ac:dyDescent="0.35">
      <c r="C19" s="940" t="s">
        <v>200</v>
      </c>
      <c r="D19" s="941"/>
      <c r="E19" s="288"/>
      <c r="F19" s="288"/>
      <c r="G19" s="288"/>
      <c r="H19" s="288">
        <f t="shared" ref="H19:BR19" si="8">+IF(H2=0,"",G19)</f>
        <v>0</v>
      </c>
      <c r="I19" s="288">
        <f t="shared" si="8"/>
        <v>0</v>
      </c>
      <c r="J19" s="288" t="s">
        <v>554</v>
      </c>
      <c r="K19" s="288" t="str">
        <f t="shared" si="8"/>
        <v>Mecánica</v>
      </c>
      <c r="L19" s="288" t="str">
        <f t="shared" si="8"/>
        <v>Mecánica</v>
      </c>
      <c r="M19" s="288" t="str">
        <f t="shared" si="8"/>
        <v>Mecánica</v>
      </c>
      <c r="N19" s="288" t="str">
        <f t="shared" si="8"/>
        <v>Mecánica</v>
      </c>
      <c r="O19" s="288" t="str">
        <f t="shared" si="8"/>
        <v>Mecánica</v>
      </c>
      <c r="P19" s="288" t="str">
        <f t="shared" si="8"/>
        <v>Mecánica</v>
      </c>
      <c r="Q19" s="288" t="str">
        <f t="shared" si="8"/>
        <v/>
      </c>
      <c r="R19" s="288" t="str">
        <f t="shared" si="8"/>
        <v/>
      </c>
      <c r="S19" s="288" t="str">
        <f t="shared" si="8"/>
        <v/>
      </c>
      <c r="T19" s="288" t="str">
        <f t="shared" si="8"/>
        <v/>
      </c>
      <c r="U19" s="288" t="str">
        <f t="shared" si="8"/>
        <v/>
      </c>
      <c r="V19" s="288" t="str">
        <f t="shared" si="8"/>
        <v/>
      </c>
      <c r="W19" s="288" t="str">
        <f t="shared" si="8"/>
        <v/>
      </c>
      <c r="X19" s="288" t="str">
        <f t="shared" si="8"/>
        <v/>
      </c>
      <c r="Y19" s="288" t="str">
        <f t="shared" si="8"/>
        <v/>
      </c>
      <c r="Z19" s="288" t="str">
        <f t="shared" si="8"/>
        <v/>
      </c>
      <c r="AA19" s="288" t="str">
        <f t="shared" si="8"/>
        <v/>
      </c>
      <c r="AB19" s="288" t="str">
        <f t="shared" si="8"/>
        <v/>
      </c>
      <c r="AC19" s="288" t="str">
        <f t="shared" si="8"/>
        <v/>
      </c>
      <c r="AD19" s="288" t="str">
        <f t="shared" si="8"/>
        <v/>
      </c>
      <c r="AE19" s="288" t="str">
        <f t="shared" si="8"/>
        <v/>
      </c>
      <c r="AF19" s="288" t="str">
        <f t="shared" si="8"/>
        <v/>
      </c>
      <c r="AG19" s="288" t="str">
        <f t="shared" si="8"/>
        <v/>
      </c>
      <c r="AH19" s="288" t="str">
        <f t="shared" si="8"/>
        <v/>
      </c>
      <c r="AI19" s="288" t="str">
        <f t="shared" si="8"/>
        <v/>
      </c>
      <c r="AJ19" s="288" t="str">
        <f t="shared" si="8"/>
        <v/>
      </c>
      <c r="AK19" s="288" t="str">
        <f t="shared" si="8"/>
        <v/>
      </c>
      <c r="AL19" s="288" t="str">
        <f t="shared" si="8"/>
        <v/>
      </c>
      <c r="AM19" s="288" t="str">
        <f t="shared" si="8"/>
        <v/>
      </c>
      <c r="AN19" s="288" t="str">
        <f t="shared" si="8"/>
        <v/>
      </c>
      <c r="AO19" s="288" t="str">
        <f t="shared" si="8"/>
        <v/>
      </c>
      <c r="AP19" s="288" t="str">
        <f t="shared" si="8"/>
        <v/>
      </c>
      <c r="AQ19" s="288" t="str">
        <f t="shared" si="8"/>
        <v/>
      </c>
      <c r="AR19" s="288" t="str">
        <f t="shared" si="8"/>
        <v/>
      </c>
      <c r="AS19" s="288" t="str">
        <f t="shared" si="8"/>
        <v/>
      </c>
      <c r="AT19" s="288" t="str">
        <f t="shared" si="8"/>
        <v/>
      </c>
      <c r="AU19" s="288" t="str">
        <f t="shared" si="8"/>
        <v/>
      </c>
      <c r="AV19" s="288" t="str">
        <f t="shared" si="8"/>
        <v/>
      </c>
      <c r="AW19" s="288" t="str">
        <f t="shared" si="8"/>
        <v/>
      </c>
      <c r="AX19" s="288" t="str">
        <f t="shared" si="8"/>
        <v/>
      </c>
      <c r="AY19" s="288" t="str">
        <f t="shared" si="8"/>
        <v/>
      </c>
      <c r="AZ19" s="288" t="str">
        <f t="shared" si="8"/>
        <v/>
      </c>
      <c r="BA19" s="288" t="str">
        <f t="shared" si="8"/>
        <v/>
      </c>
      <c r="BB19" s="288" t="str">
        <f t="shared" si="8"/>
        <v/>
      </c>
      <c r="BC19" s="288" t="str">
        <f t="shared" si="8"/>
        <v/>
      </c>
      <c r="BD19" s="288" t="str">
        <f t="shared" si="8"/>
        <v/>
      </c>
      <c r="BE19" s="288" t="str">
        <f t="shared" si="8"/>
        <v/>
      </c>
      <c r="BF19" s="288" t="str">
        <f t="shared" si="8"/>
        <v/>
      </c>
      <c r="BG19" s="288" t="str">
        <f t="shared" si="8"/>
        <v/>
      </c>
      <c r="BH19" s="288" t="str">
        <f t="shared" si="8"/>
        <v/>
      </c>
      <c r="BI19" s="288" t="str">
        <f t="shared" si="8"/>
        <v/>
      </c>
      <c r="BJ19" s="288" t="str">
        <f t="shared" si="8"/>
        <v/>
      </c>
      <c r="BK19" s="288" t="str">
        <f t="shared" si="8"/>
        <v/>
      </c>
      <c r="BL19" s="288" t="str">
        <f t="shared" si="8"/>
        <v/>
      </c>
      <c r="BM19" s="288" t="str">
        <f t="shared" si="8"/>
        <v/>
      </c>
      <c r="BN19" s="288" t="str">
        <f t="shared" si="8"/>
        <v/>
      </c>
      <c r="BO19" s="288" t="str">
        <f t="shared" si="8"/>
        <v/>
      </c>
      <c r="BP19" s="288" t="str">
        <f t="shared" si="8"/>
        <v/>
      </c>
      <c r="BQ19" s="288" t="str">
        <f t="shared" si="8"/>
        <v/>
      </c>
      <c r="BR19" s="288" t="str">
        <f t="shared" si="8"/>
        <v/>
      </c>
      <c r="BS19" s="288" t="str">
        <f t="shared" ref="BS19:CF19" si="9">+IF(BS2=0,"",BR19)</f>
        <v/>
      </c>
      <c r="BT19" s="288" t="str">
        <f t="shared" si="9"/>
        <v/>
      </c>
      <c r="BU19" s="288" t="str">
        <f t="shared" si="9"/>
        <v/>
      </c>
      <c r="BV19" s="288" t="str">
        <f t="shared" si="9"/>
        <v/>
      </c>
      <c r="BW19" s="288" t="str">
        <f t="shared" si="9"/>
        <v/>
      </c>
      <c r="BX19" s="288" t="str">
        <f t="shared" si="9"/>
        <v/>
      </c>
      <c r="BY19" s="288" t="str">
        <f t="shared" si="9"/>
        <v/>
      </c>
      <c r="BZ19" s="288" t="str">
        <f t="shared" si="9"/>
        <v/>
      </c>
      <c r="CA19" s="288" t="str">
        <f t="shared" si="9"/>
        <v/>
      </c>
      <c r="CB19" s="288" t="str">
        <f t="shared" si="9"/>
        <v/>
      </c>
      <c r="CC19" s="288" t="str">
        <f t="shared" si="9"/>
        <v/>
      </c>
      <c r="CD19" s="288" t="str">
        <f t="shared" si="9"/>
        <v/>
      </c>
      <c r="CE19" s="288" t="str">
        <f t="shared" si="9"/>
        <v/>
      </c>
      <c r="CF19" s="288" t="str">
        <f t="shared" si="9"/>
        <v/>
      </c>
    </row>
    <row r="20" spans="2:84" ht="12" customHeight="1" thickBot="1" x14ac:dyDescent="0.35">
      <c r="C20" s="699"/>
      <c r="D20" s="781"/>
      <c r="E20" s="782"/>
      <c r="F20" s="782"/>
      <c r="G20" s="782"/>
      <c r="H20" s="782"/>
      <c r="I20" s="782"/>
      <c r="J20" s="782"/>
      <c r="K20" s="782"/>
      <c r="L20" s="782"/>
      <c r="M20" s="782"/>
      <c r="N20" s="782"/>
      <c r="O20" s="782"/>
      <c r="P20" s="782"/>
      <c r="Q20" s="782"/>
      <c r="R20" s="782"/>
      <c r="S20" s="782"/>
      <c r="T20" s="782"/>
      <c r="U20" s="782"/>
      <c r="V20" s="782"/>
      <c r="W20" s="782"/>
      <c r="X20" s="782"/>
      <c r="Y20" s="782"/>
      <c r="Z20" s="782"/>
      <c r="AA20" s="782"/>
      <c r="AB20" s="782"/>
      <c r="AC20" s="782"/>
      <c r="AD20" s="782"/>
      <c r="AE20" s="782"/>
      <c r="AF20" s="782"/>
      <c r="AG20" s="782"/>
      <c r="AH20" s="782"/>
      <c r="AI20" s="782"/>
      <c r="AJ20" s="782"/>
      <c r="AK20" s="782"/>
      <c r="AL20" s="782"/>
      <c r="AM20" s="782"/>
      <c r="AN20" s="782"/>
      <c r="AO20" s="782"/>
      <c r="AP20" s="782"/>
      <c r="AQ20" s="782"/>
      <c r="AR20" s="782"/>
      <c r="AS20" s="782"/>
      <c r="AT20" s="782"/>
      <c r="AU20" s="782"/>
      <c r="AV20" s="782"/>
      <c r="AW20" s="782"/>
      <c r="AX20" s="782"/>
      <c r="AY20" s="782"/>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row>
    <row r="21" spans="2:84" ht="16.149999999999999" customHeight="1" thickBot="1" x14ac:dyDescent="0.35">
      <c r="C21" s="989" t="s">
        <v>232</v>
      </c>
      <c r="D21" s="268" t="s">
        <v>226</v>
      </c>
      <c r="E21" s="289"/>
      <c r="F21" s="289"/>
      <c r="G21" s="289"/>
      <c r="H21" s="289"/>
      <c r="I21" s="289"/>
      <c r="J21" s="289"/>
      <c r="K21" s="289"/>
      <c r="L21" s="289"/>
      <c r="M21" s="289"/>
      <c r="N21" s="289"/>
      <c r="O21" s="289"/>
      <c r="P21" s="289"/>
      <c r="Q21" s="289"/>
      <c r="R21" s="289"/>
      <c r="S21" s="289"/>
      <c r="T21" s="289"/>
      <c r="U21" s="289"/>
      <c r="V21" s="289"/>
      <c r="W21" s="289"/>
      <c r="X21" s="289"/>
      <c r="Y21" s="289"/>
      <c r="Z21" s="289"/>
      <c r="AA21" s="289"/>
      <c r="AB21" s="289"/>
      <c r="AC21" s="289"/>
      <c r="AD21" s="289"/>
      <c r="AE21" s="289"/>
      <c r="AF21" s="289"/>
      <c r="AG21" s="289"/>
      <c r="AH21" s="289"/>
      <c r="AI21" s="289"/>
      <c r="AJ21" s="289"/>
      <c r="AK21" s="289"/>
      <c r="AL21" s="289"/>
      <c r="AM21" s="289"/>
      <c r="AN21" s="289"/>
      <c r="AO21" s="289"/>
      <c r="AP21" s="289"/>
      <c r="AQ21" s="289"/>
      <c r="AR21" s="289"/>
      <c r="AS21" s="289"/>
      <c r="AT21" s="289"/>
      <c r="AU21" s="289"/>
      <c r="AV21" s="289"/>
      <c r="AW21" s="289"/>
      <c r="AX21" s="289"/>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row>
    <row r="22" spans="2:84" ht="16.149999999999999" customHeight="1" thickBot="1" x14ac:dyDescent="0.35">
      <c r="C22" s="989"/>
      <c r="D22" s="268" t="s">
        <v>227</v>
      </c>
      <c r="E22" s="289"/>
      <c r="F22" s="289"/>
      <c r="G22" s="289"/>
      <c r="H22" s="289"/>
      <c r="I22" s="289"/>
      <c r="J22" s="289"/>
      <c r="K22" s="289"/>
      <c r="L22" s="289"/>
      <c r="M22" s="289"/>
      <c r="N22" s="289"/>
      <c r="O22" s="289"/>
      <c r="P22" s="289"/>
      <c r="Q22" s="289"/>
      <c r="R22" s="289"/>
      <c r="S22" s="289"/>
      <c r="T22" s="289"/>
      <c r="U22" s="289"/>
      <c r="V22" s="289"/>
      <c r="W22" s="289"/>
      <c r="X22" s="289"/>
      <c r="Y22" s="289"/>
      <c r="Z22" s="289"/>
      <c r="AA22" s="289"/>
      <c r="AB22" s="289"/>
      <c r="AC22" s="289"/>
      <c r="AD22" s="289"/>
      <c r="AE22" s="289"/>
      <c r="AF22" s="289"/>
      <c r="AG22" s="289"/>
      <c r="AH22" s="289"/>
      <c r="AI22" s="289"/>
      <c r="AJ22" s="289"/>
      <c r="AK22" s="289"/>
      <c r="AL22" s="289"/>
      <c r="AM22" s="289"/>
      <c r="AN22" s="289"/>
      <c r="AO22" s="289"/>
      <c r="AP22" s="289"/>
      <c r="AQ22" s="289"/>
      <c r="AR22" s="289"/>
      <c r="AS22" s="289"/>
      <c r="AT22" s="289"/>
      <c r="AU22" s="289"/>
      <c r="AV22" s="289"/>
      <c r="AW22" s="289"/>
      <c r="AX22" s="289"/>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row>
    <row r="23" spans="2:84" ht="16.149999999999999" customHeight="1" thickBot="1" x14ac:dyDescent="0.35">
      <c r="C23" s="989"/>
      <c r="D23" s="268" t="s">
        <v>233</v>
      </c>
      <c r="E23" s="289"/>
      <c r="F23" s="289"/>
      <c r="G23" s="289"/>
      <c r="H23" s="289"/>
      <c r="I23" s="289"/>
      <c r="J23" s="289"/>
      <c r="K23" s="289"/>
      <c r="L23" s="289"/>
      <c r="M23" s="289"/>
      <c r="N23" s="289"/>
      <c r="O23" s="289"/>
      <c r="P23" s="289"/>
      <c r="Q23" s="289"/>
      <c r="R23" s="289"/>
      <c r="S23" s="289"/>
      <c r="T23" s="289"/>
      <c r="U23" s="289"/>
      <c r="V23" s="289"/>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row>
    <row r="24" spans="2:84" ht="16.149999999999999" customHeight="1" thickBot="1" x14ac:dyDescent="0.35">
      <c r="C24" s="989"/>
      <c r="D24" s="268" t="s">
        <v>231</v>
      </c>
      <c r="E24" s="284" t="str">
        <f>+IF(E19='Base Datos'!$AE$6,'DECANTER 3'!E14*3.785*60/1000*'DECANTER 3'!E12,"")</f>
        <v/>
      </c>
      <c r="F24" s="284" t="str">
        <f>+IF(F19='Base Datos'!$AE$6,'DECANTER 3'!F14*3.785*60/1000*'DECANTER 3'!F12,"")</f>
        <v/>
      </c>
      <c r="G24" s="284" t="str">
        <f>+IF(G19='Base Datos'!$AE$6,'DECANTER 3'!G14*3.785*60/1000*'DECANTER 3'!G12,"")</f>
        <v/>
      </c>
      <c r="H24" s="284" t="str">
        <f>+IF(H19='Base Datos'!$AE$6,'DECANTER 3'!H14*3.785*60/1000*'DECANTER 3'!H12,"")</f>
        <v/>
      </c>
      <c r="I24" s="284" t="str">
        <f>+IF(I19='Base Datos'!$AE$6,'DECANTER 3'!I14*3.785*60/1000*'DECANTER 3'!I12,"")</f>
        <v/>
      </c>
      <c r="J24" s="284" t="str">
        <f>+IF(J19='Base Datos'!$AE$6,'DECANTER 3'!J14*3.785*60/1000*'DECANTER 3'!J12,"")</f>
        <v/>
      </c>
      <c r="K24" s="284" t="str">
        <f>+IF(K19='Base Datos'!$AE$6,'DECANTER 3'!K14*3.785*60/1000*'DECANTER 3'!K12,"")</f>
        <v/>
      </c>
      <c r="L24" s="284" t="str">
        <f>+IF(L19='Base Datos'!$AE$6,'DECANTER 3'!L14*3.785*60/1000*'DECANTER 3'!L12,"")</f>
        <v/>
      </c>
      <c r="M24" s="284" t="str">
        <f>+IF(M19='Base Datos'!$AE$6,'DECANTER 3'!M14*3.785*60/1000*'DECANTER 3'!M12,"")</f>
        <v/>
      </c>
      <c r="N24" s="284" t="str">
        <f>+IF(N19='Base Datos'!$AE$6,'DECANTER 3'!N14*3.785*60/1000*'DECANTER 3'!N12,"")</f>
        <v/>
      </c>
      <c r="O24" s="284" t="str">
        <f>+IF(O19='Base Datos'!$AE$6,'DECANTER 3'!O14*3.785*60/1000*'DECANTER 3'!O12,"")</f>
        <v/>
      </c>
      <c r="P24" s="284" t="str">
        <f>+IF(P19='Base Datos'!$AE$6,'DECANTER 3'!P14*3.785*60/1000*'DECANTER 3'!P12,"")</f>
        <v/>
      </c>
      <c r="Q24" s="284" t="str">
        <f>+IF(Q19='Base Datos'!$AE$6,'DECANTER 3'!Q14*3.785*60/1000*'DECANTER 3'!Q12,"")</f>
        <v/>
      </c>
      <c r="R24" s="284" t="str">
        <f>+IF(R19='Base Datos'!$AE$6,'DECANTER 3'!R14*3.785*60/1000*'DECANTER 3'!R12,"")</f>
        <v/>
      </c>
      <c r="S24" s="284" t="str">
        <f>+IF(S19='Base Datos'!$AE$6,'DECANTER 3'!S14*3.785*60/1000*'DECANTER 3'!S12,"")</f>
        <v/>
      </c>
      <c r="T24" s="284" t="str">
        <f>+IF(T19='Base Datos'!$AE$6,'DECANTER 3'!T14*3.785*60/1000*'DECANTER 3'!T12,"")</f>
        <v/>
      </c>
      <c r="U24" s="284" t="str">
        <f>+IF(U19='Base Datos'!$AE$6,'DECANTER 3'!U14*3.785*60/1000*'DECANTER 3'!U12,"")</f>
        <v/>
      </c>
      <c r="V24" s="284" t="str">
        <f>+IF(V19='Base Datos'!$AE$6,'DECANTER 3'!V14*3.785*60/1000*'DECANTER 3'!V12,"")</f>
        <v/>
      </c>
      <c r="W24" s="284" t="str">
        <f>+IF(W19='Base Datos'!$AE$6,'DECANTER 3'!W14*3.785*60/1000*'DECANTER 3'!W12,"")</f>
        <v/>
      </c>
      <c r="X24" s="284" t="str">
        <f>+IF(X19='Base Datos'!$AE$6,'DECANTER 3'!X14*3.785*60/1000*'DECANTER 3'!X12,"")</f>
        <v/>
      </c>
      <c r="Y24" s="284" t="str">
        <f>+IF(Y19='Base Datos'!$AE$6,'DECANTER 3'!Y14*3.785*60/1000*'DECANTER 3'!Y12,"")</f>
        <v/>
      </c>
      <c r="Z24" s="284" t="str">
        <f>+IF(Z19='Base Datos'!$AE$6,'DECANTER 3'!Z14*3.785*60/1000*'DECANTER 3'!Z12,"")</f>
        <v/>
      </c>
      <c r="AA24" s="284" t="str">
        <f>+IF(AA19='Base Datos'!$AE$6,'DECANTER 3'!AA14*3.785*60/1000*'DECANTER 3'!AA12,"")</f>
        <v/>
      </c>
      <c r="AB24" s="284" t="str">
        <f>+IF(AB19='Base Datos'!$AE$6,'DECANTER 3'!AB14*3.785*60/1000*'DECANTER 3'!AB12,"")</f>
        <v/>
      </c>
      <c r="AC24" s="284" t="str">
        <f>+IF(AC19='Base Datos'!$AE$6,'DECANTER 3'!AC14*3.785*60/1000*'DECANTER 3'!AC12,"")</f>
        <v/>
      </c>
      <c r="AD24" s="284" t="str">
        <f>+IF(AD19='Base Datos'!$AE$6,'DECANTER 3'!AD14*3.785*60/1000*'DECANTER 3'!AD12,"")</f>
        <v/>
      </c>
      <c r="AE24" s="284" t="str">
        <f>+IF(AE19='Base Datos'!$AE$6,'DECANTER 3'!AE14*3.785*60/1000*'DECANTER 3'!AE12,"")</f>
        <v/>
      </c>
      <c r="AF24" s="284" t="str">
        <f>+IF(AF19='Base Datos'!$AE$6,'DECANTER 3'!AF14*3.785*60/1000*'DECANTER 3'!AF12,"")</f>
        <v/>
      </c>
      <c r="AG24" s="284" t="str">
        <f>+IF(AG19='Base Datos'!$AE$6,'DECANTER 3'!AG14*3.785*60/1000*'DECANTER 3'!AG12,"")</f>
        <v/>
      </c>
      <c r="AH24" s="284" t="str">
        <f>+IF(AH19='Base Datos'!$AE$6,'DECANTER 3'!AH14*3.785*60/1000*'DECANTER 3'!AH12,"")</f>
        <v/>
      </c>
      <c r="AI24" s="284" t="str">
        <f>+IF(AI19='Base Datos'!$AE$6,'DECANTER 3'!AI14*3.785*60/1000*'DECANTER 3'!AI12,"")</f>
        <v/>
      </c>
      <c r="AJ24" s="284" t="str">
        <f>+IF(AJ19='Base Datos'!$AE$6,'DECANTER 3'!AJ14*3.785*60/1000*'DECANTER 3'!AJ12,"")</f>
        <v/>
      </c>
      <c r="AK24" s="284" t="str">
        <f>+IF(AK19='Base Datos'!$AE$6,'DECANTER 3'!AK14*3.785*60/1000*'DECANTER 3'!AK12,"")</f>
        <v/>
      </c>
      <c r="AL24" s="284" t="str">
        <f>+IF(AL19='Base Datos'!$AE$6,'DECANTER 3'!AL14*3.785*60/1000*'DECANTER 3'!AL12,"")</f>
        <v/>
      </c>
      <c r="AM24" s="284" t="str">
        <f>+IF(AM19='Base Datos'!$AE$6,'DECANTER 3'!AM14*3.785*60/1000*'DECANTER 3'!AM12,"")</f>
        <v/>
      </c>
      <c r="AN24" s="284" t="str">
        <f>+IF(AN19='Base Datos'!$AE$6,'DECANTER 3'!AN14*3.785*60/1000*'DECANTER 3'!AN12,"")</f>
        <v/>
      </c>
      <c r="AO24" s="284" t="str">
        <f>+IF(AO19='Base Datos'!$AE$6,'DECANTER 3'!AO14*3.785*60/1000*'DECANTER 3'!AO12,"")</f>
        <v/>
      </c>
      <c r="AP24" s="284" t="str">
        <f>+IF(AP19='Base Datos'!$AE$6,'DECANTER 3'!AP14*3.785*60/1000*'DECANTER 3'!AP12,"")</f>
        <v/>
      </c>
      <c r="AQ24" s="284" t="str">
        <f>+IF(AQ19='Base Datos'!$AE$6,'DECANTER 3'!AQ14*3.785*60/1000*'DECANTER 3'!AQ12,"")</f>
        <v/>
      </c>
      <c r="AR24" s="284" t="str">
        <f>+IF(AR19='Base Datos'!$AE$6,'DECANTER 3'!AR14*3.785*60/1000*'DECANTER 3'!AR12,"")</f>
        <v/>
      </c>
      <c r="AS24" s="284" t="str">
        <f>+IF(AS19='Base Datos'!$AE$6,'DECANTER 3'!AS14*3.785*60/1000*'DECANTER 3'!AS12,"")</f>
        <v/>
      </c>
      <c r="AT24" s="284" t="str">
        <f>+IF(AT19='Base Datos'!$AE$6,'DECANTER 3'!AT14*3.785*60/1000*'DECANTER 3'!AT12,"")</f>
        <v/>
      </c>
      <c r="AU24" s="284" t="str">
        <f>+IF(AU19='Base Datos'!$AE$6,'DECANTER 3'!AU14*3.785*60/1000*'DECANTER 3'!AU12,"")</f>
        <v/>
      </c>
      <c r="AV24" s="284" t="str">
        <f>+IF(AV19='Base Datos'!$AE$6,'DECANTER 3'!AV14*3.785*60/1000*'DECANTER 3'!AV12,"")</f>
        <v/>
      </c>
      <c r="AW24" s="284" t="str">
        <f>+IF(AW19='Base Datos'!$AE$6,'DECANTER 3'!AW14*3.785*60/1000*'DECANTER 3'!AW12,"")</f>
        <v/>
      </c>
      <c r="AX24" s="284" t="str">
        <f>+IF(AX19='Base Datos'!$AE$6,'DECANTER 3'!AX14*3.785*60/1000*'DECANTER 3'!AX12,"")</f>
        <v/>
      </c>
      <c r="AY24" s="284" t="str">
        <f>+IF(AY19='Base Datos'!$AE$6,'DECANTER 3'!AY14*3.785*60/1000*'DECANTER 3'!AY12,"")</f>
        <v/>
      </c>
      <c r="AZ24" s="284" t="str">
        <f>+IF(AZ19='Base Datos'!$AE$6,'DECANTER 3'!AZ14*3.785*60/1000*'DECANTER 3'!AZ12,"")</f>
        <v/>
      </c>
      <c r="BA24" s="284" t="str">
        <f>+IF(BA19='Base Datos'!$AE$6,'DECANTER 3'!BA14*3.785*60/1000*'DECANTER 3'!BA12,"")</f>
        <v/>
      </c>
      <c r="BB24" s="284" t="str">
        <f>+IF(BB19='Base Datos'!$AE$6,'DECANTER 3'!BB14*3.785*60/1000*'DECANTER 3'!BB12,"")</f>
        <v/>
      </c>
      <c r="BC24" s="284" t="str">
        <f>+IF(BC19='Base Datos'!$AE$6,'DECANTER 3'!BC14*3.785*60/1000*'DECANTER 3'!BC12,"")</f>
        <v/>
      </c>
      <c r="BD24" s="284" t="str">
        <f>+IF(BD19='Base Datos'!$AE$6,'DECANTER 3'!BD14*3.785*60/1000*'DECANTER 3'!BD12,"")</f>
        <v/>
      </c>
      <c r="BE24" s="284" t="str">
        <f>+IF(BE19='Base Datos'!$AE$6,'DECANTER 3'!BE14*3.785*60/1000*'DECANTER 3'!BE12,"")</f>
        <v/>
      </c>
      <c r="BF24" s="284" t="str">
        <f>+IF(BF19='Base Datos'!$AE$6,'DECANTER 3'!BF14*3.785*60/1000*'DECANTER 3'!BF12,"")</f>
        <v/>
      </c>
      <c r="BG24" s="284" t="str">
        <f>+IF(BG19='Base Datos'!$AE$6,'DECANTER 3'!BG14*3.785*60/1000*'DECANTER 3'!BG12,"")</f>
        <v/>
      </c>
      <c r="BH24" s="284" t="str">
        <f>+IF(BH19='Base Datos'!$AE$6,'DECANTER 3'!BH14*3.785*60/1000*'DECANTER 3'!BH12,"")</f>
        <v/>
      </c>
      <c r="BI24" s="284" t="str">
        <f>+IF(BI19='Base Datos'!$AE$6,'DECANTER 3'!BI14*3.785*60/1000*'DECANTER 3'!BI12,"")</f>
        <v/>
      </c>
      <c r="BJ24" s="284" t="str">
        <f>+IF(BJ19='Base Datos'!$AE$6,'DECANTER 3'!BJ14*3.785*60/1000*'DECANTER 3'!BJ12,"")</f>
        <v/>
      </c>
      <c r="BK24" s="284" t="str">
        <f>+IF(BK19='Base Datos'!$AE$6,'DECANTER 3'!BK14*3.785*60/1000*'DECANTER 3'!BK12,"")</f>
        <v/>
      </c>
      <c r="BL24" s="284" t="str">
        <f>+IF(BL19='Base Datos'!$AE$6,'DECANTER 3'!BL14*3.785*60/1000*'DECANTER 3'!BL12,"")</f>
        <v/>
      </c>
      <c r="BM24" s="284" t="str">
        <f>+IF(BM19='Base Datos'!$AE$6,'DECANTER 3'!BM14*3.785*60/1000*'DECANTER 3'!BM12,"")</f>
        <v/>
      </c>
      <c r="BN24" s="284" t="str">
        <f>+IF(BN19='Base Datos'!$AE$6,'DECANTER 3'!BN14*3.785*60/1000*'DECANTER 3'!BN12,"")</f>
        <v/>
      </c>
      <c r="BO24" s="284" t="str">
        <f>+IF(BO19='Base Datos'!$AE$6,'DECANTER 3'!BO14*3.785*60/1000*'DECANTER 3'!BO12,"")</f>
        <v/>
      </c>
      <c r="BP24" s="284" t="str">
        <f>+IF(BP19='Base Datos'!$AE$6,'DECANTER 3'!BP14*3.785*60/1000*'DECANTER 3'!BP12,"")</f>
        <v/>
      </c>
      <c r="BQ24" s="284" t="str">
        <f>+IF(BQ19='Base Datos'!$AE$6,'DECANTER 3'!BQ14*3.785*60/1000*'DECANTER 3'!BQ12,"")</f>
        <v/>
      </c>
      <c r="BR24" s="284" t="str">
        <f>+IF(BR19='Base Datos'!$AE$6,'DECANTER 3'!BR14*3.785*60/1000*'DECANTER 3'!BR12,"")</f>
        <v/>
      </c>
      <c r="BS24" s="284" t="str">
        <f>+IF(BS19='Base Datos'!$AE$6,'DECANTER 3'!BS14*3.785*60/1000*'DECANTER 3'!BS12,"")</f>
        <v/>
      </c>
      <c r="BT24" s="284" t="str">
        <f>+IF(BT19='Base Datos'!$AE$6,'DECANTER 3'!BT14*3.785*60/1000*'DECANTER 3'!BT12,"")</f>
        <v/>
      </c>
      <c r="BU24" s="284" t="str">
        <f>+IF(BU19='Base Datos'!$AE$6,'DECANTER 3'!BU14*3.785*60/1000*'DECANTER 3'!BU12,"")</f>
        <v/>
      </c>
      <c r="BV24" s="284" t="str">
        <f>+IF(BV19='Base Datos'!$AE$6,'DECANTER 3'!BV14*3.785*60/1000*'DECANTER 3'!BV12,"")</f>
        <v/>
      </c>
      <c r="BW24" s="284" t="str">
        <f>+IF(BW19='Base Datos'!$AE$6,'DECANTER 3'!BW14*3.785*60/1000*'DECANTER 3'!BW12,"")</f>
        <v/>
      </c>
      <c r="BX24" s="284" t="str">
        <f>+IF(BX19='Base Datos'!$AE$6,'DECANTER 3'!BX14*3.785*60/1000*'DECANTER 3'!BX12,"")</f>
        <v/>
      </c>
      <c r="BY24" s="284" t="str">
        <f>+IF(BY19='Base Datos'!$AE$6,'DECANTER 3'!BY14*3.785*60/1000*'DECANTER 3'!BY12,"")</f>
        <v/>
      </c>
      <c r="BZ24" s="284" t="str">
        <f>+IF(BZ19='Base Datos'!$AE$6,'DECANTER 3'!BZ14*3.785*60/1000*'DECANTER 3'!BZ12,"")</f>
        <v/>
      </c>
      <c r="CA24" s="284" t="str">
        <f>+IF(CA19='Base Datos'!$AE$6,'DECANTER 3'!CA14*3.785*60/1000*'DECANTER 3'!CA12,"")</f>
        <v/>
      </c>
      <c r="CB24" s="284" t="str">
        <f>+IF(CB19='Base Datos'!$AE$6,'DECANTER 3'!CB14*3.785*60/1000*'DECANTER 3'!CB12,"")</f>
        <v/>
      </c>
      <c r="CC24" s="284" t="str">
        <f>+IF(CC19='Base Datos'!$AE$6,'DECANTER 3'!CC14*3.785*60/1000*'DECANTER 3'!CC12,"")</f>
        <v/>
      </c>
      <c r="CD24" s="284" t="str">
        <f>+IF(CD19='Base Datos'!$AE$6,'DECANTER 3'!CD14*3.785*60/1000*'DECANTER 3'!CD12,"")</f>
        <v/>
      </c>
      <c r="CE24" s="284" t="str">
        <f>+IF(CE19='Base Datos'!$AE$6,'DECANTER 3'!CE14*3.785*60/1000*'DECANTER 3'!CE12,"")</f>
        <v/>
      </c>
      <c r="CF24" s="284" t="str">
        <f>+IF(CF19='Base Datos'!$AE$6,'DECANTER 3'!CF14*3.785*60/1000*'DECANTER 3'!CF12,"")</f>
        <v/>
      </c>
    </row>
    <row r="25" spans="2:84" ht="12" customHeight="1" thickBot="1" x14ac:dyDescent="0.35">
      <c r="B25" s="700">
        <v>1</v>
      </c>
      <c r="C25" s="699"/>
      <c r="D25" s="781"/>
      <c r="E25" s="701">
        <v>1</v>
      </c>
      <c r="F25" s="701">
        <v>2</v>
      </c>
      <c r="G25" s="701">
        <v>3</v>
      </c>
      <c r="H25" s="701">
        <v>4</v>
      </c>
      <c r="I25" s="701">
        <v>5</v>
      </c>
      <c r="J25" s="701">
        <v>6</v>
      </c>
      <c r="K25" s="701">
        <v>7</v>
      </c>
      <c r="L25" s="701">
        <v>8</v>
      </c>
      <c r="M25" s="701">
        <v>9</v>
      </c>
      <c r="N25" s="701">
        <v>10</v>
      </c>
      <c r="O25" s="701">
        <v>11</v>
      </c>
      <c r="P25" s="701">
        <v>12</v>
      </c>
      <c r="Q25" s="701">
        <v>13</v>
      </c>
      <c r="R25" s="701">
        <v>14</v>
      </c>
      <c r="S25" s="701">
        <v>15</v>
      </c>
      <c r="T25" s="701">
        <v>16</v>
      </c>
      <c r="U25" s="701">
        <v>17</v>
      </c>
      <c r="V25" s="701">
        <v>18</v>
      </c>
      <c r="W25" s="701">
        <v>19</v>
      </c>
      <c r="X25" s="701">
        <v>20</v>
      </c>
      <c r="Y25" s="701">
        <v>21</v>
      </c>
      <c r="Z25" s="701">
        <v>22</v>
      </c>
      <c r="AA25" s="701">
        <v>23</v>
      </c>
      <c r="AB25" s="701">
        <v>24</v>
      </c>
      <c r="AC25" s="701">
        <v>25</v>
      </c>
      <c r="AD25" s="701">
        <v>26</v>
      </c>
      <c r="AE25" s="701">
        <v>27</v>
      </c>
      <c r="AF25" s="701">
        <v>28</v>
      </c>
      <c r="AG25" s="701">
        <v>29</v>
      </c>
      <c r="AH25" s="701">
        <v>30</v>
      </c>
      <c r="AI25" s="701">
        <v>31</v>
      </c>
      <c r="AJ25" s="701">
        <v>32</v>
      </c>
      <c r="AK25" s="701">
        <v>33</v>
      </c>
      <c r="AL25" s="701">
        <v>34</v>
      </c>
      <c r="AM25" s="701">
        <v>35</v>
      </c>
      <c r="AN25" s="701">
        <v>36</v>
      </c>
      <c r="AO25" s="701">
        <v>37</v>
      </c>
      <c r="AP25" s="701">
        <v>38</v>
      </c>
      <c r="AQ25" s="701">
        <v>39</v>
      </c>
      <c r="AR25" s="701">
        <v>40</v>
      </c>
      <c r="AS25" s="701">
        <v>41</v>
      </c>
      <c r="AT25" s="701">
        <v>42</v>
      </c>
      <c r="AU25" s="701">
        <v>43</v>
      </c>
      <c r="AV25" s="701">
        <v>44</v>
      </c>
      <c r="AW25" s="701">
        <v>45</v>
      </c>
      <c r="AX25" s="701">
        <v>46</v>
      </c>
      <c r="AY25" s="701">
        <v>47</v>
      </c>
      <c r="AZ25" s="701">
        <v>48</v>
      </c>
      <c r="BA25" s="701">
        <v>49</v>
      </c>
      <c r="BB25" s="701">
        <v>50</v>
      </c>
      <c r="BC25" s="701">
        <v>51</v>
      </c>
      <c r="BD25" s="701">
        <v>52</v>
      </c>
      <c r="BE25" s="701">
        <v>53</v>
      </c>
      <c r="BF25" s="701">
        <v>54</v>
      </c>
      <c r="BG25" s="701">
        <v>55</v>
      </c>
      <c r="BH25" s="701">
        <v>56</v>
      </c>
      <c r="BI25" s="701">
        <v>57</v>
      </c>
      <c r="BJ25" s="701">
        <v>58</v>
      </c>
      <c r="BK25" s="701">
        <v>59</v>
      </c>
      <c r="BL25" s="701">
        <v>60</v>
      </c>
      <c r="BM25" s="701">
        <v>61</v>
      </c>
      <c r="BN25" s="701">
        <v>62</v>
      </c>
      <c r="BO25" s="701">
        <v>63</v>
      </c>
      <c r="BP25" s="701">
        <v>64</v>
      </c>
      <c r="BQ25" s="701">
        <v>65</v>
      </c>
      <c r="BR25" s="701">
        <v>66</v>
      </c>
      <c r="BS25" s="701">
        <v>67</v>
      </c>
      <c r="BT25" s="701">
        <v>68</v>
      </c>
      <c r="BU25" s="701">
        <v>69</v>
      </c>
      <c r="BV25" s="701">
        <v>70</v>
      </c>
      <c r="BW25" s="701">
        <v>71</v>
      </c>
      <c r="BX25" s="701">
        <v>72</v>
      </c>
      <c r="BY25" s="701">
        <v>73</v>
      </c>
      <c r="BZ25" s="701">
        <v>74</v>
      </c>
      <c r="CA25" s="701">
        <v>75</v>
      </c>
      <c r="CB25" s="701">
        <v>76</v>
      </c>
      <c r="CC25" s="701">
        <v>77</v>
      </c>
      <c r="CD25" s="701">
        <v>78</v>
      </c>
      <c r="CE25" s="701">
        <v>79</v>
      </c>
      <c r="CF25" s="701">
        <v>80</v>
      </c>
    </row>
    <row r="26" spans="2:84" ht="15" customHeight="1" thickBot="1" x14ac:dyDescent="0.35">
      <c r="B26" s="700">
        <v>2</v>
      </c>
      <c r="C26" s="972" t="s">
        <v>189</v>
      </c>
      <c r="D26" s="268" t="s">
        <v>228</v>
      </c>
      <c r="E26" s="250"/>
      <c r="F26" s="250"/>
      <c r="G26" s="250"/>
      <c r="H26" s="250"/>
      <c r="I26" s="250"/>
      <c r="J26" s="250">
        <v>1190</v>
      </c>
      <c r="K26" s="250">
        <v>1200</v>
      </c>
      <c r="L26" s="250">
        <v>1200</v>
      </c>
      <c r="M26" s="250">
        <v>1200</v>
      </c>
      <c r="N26" s="250">
        <v>1200</v>
      </c>
      <c r="O26" s="250"/>
      <c r="P26" s="250"/>
      <c r="Q26" s="250"/>
      <c r="R26" s="250"/>
      <c r="S26" s="250"/>
      <c r="T26" s="250"/>
      <c r="U26" s="250"/>
      <c r="V26" s="250"/>
      <c r="W26" s="250"/>
      <c r="X26" s="250"/>
      <c r="Y26" s="250"/>
      <c r="Z26" s="250"/>
      <c r="AA26" s="250"/>
      <c r="AB26" s="250"/>
      <c r="AC26" s="250"/>
      <c r="AD26" s="250"/>
      <c r="AE26" s="250"/>
      <c r="AF26" s="250"/>
      <c r="AG26" s="250"/>
      <c r="AH26" s="250"/>
      <c r="AI26" s="250"/>
      <c r="AJ26" s="250"/>
      <c r="AK26" s="250"/>
      <c r="AL26" s="250"/>
      <c r="AM26" s="250"/>
      <c r="AN26" s="250"/>
      <c r="AO26" s="250"/>
      <c r="AP26" s="250"/>
      <c r="AQ26" s="250"/>
      <c r="AR26" s="250"/>
      <c r="AS26" s="250"/>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c r="BW26" s="250"/>
      <c r="BX26" s="250"/>
      <c r="BY26" s="250"/>
      <c r="BZ26" s="250"/>
      <c r="CA26" s="250"/>
      <c r="CB26" s="250"/>
      <c r="CC26" s="250"/>
      <c r="CD26" s="250"/>
      <c r="CE26" s="250"/>
      <c r="CF26" s="250"/>
    </row>
    <row r="27" spans="2:84" ht="15" customHeight="1" thickBot="1" x14ac:dyDescent="0.35">
      <c r="B27" s="700">
        <v>3</v>
      </c>
      <c r="C27" s="972"/>
      <c r="D27" s="268" t="s">
        <v>229</v>
      </c>
      <c r="E27" s="250"/>
      <c r="F27" s="250"/>
      <c r="G27" s="250"/>
      <c r="H27" s="250"/>
      <c r="I27" s="250"/>
      <c r="J27" s="250">
        <v>1090</v>
      </c>
      <c r="K27" s="250">
        <v>1110</v>
      </c>
      <c r="L27" s="250">
        <v>1120</v>
      </c>
      <c r="M27" s="250">
        <v>1120</v>
      </c>
      <c r="N27" s="250">
        <v>1120</v>
      </c>
      <c r="O27" s="250"/>
      <c r="P27" s="250"/>
      <c r="Q27" s="250"/>
      <c r="R27" s="250"/>
      <c r="S27" s="250"/>
      <c r="T27" s="250"/>
      <c r="U27" s="250"/>
      <c r="V27" s="250"/>
      <c r="W27" s="250"/>
      <c r="X27" s="250"/>
      <c r="Y27" s="250"/>
      <c r="Z27" s="250"/>
      <c r="AA27" s="250"/>
      <c r="AB27" s="250"/>
      <c r="AC27" s="250"/>
      <c r="AD27" s="250"/>
      <c r="AE27" s="250"/>
      <c r="AF27" s="250"/>
      <c r="AG27" s="250"/>
      <c r="AH27" s="250"/>
      <c r="AI27" s="250"/>
      <c r="AJ27" s="250"/>
      <c r="AK27" s="250"/>
      <c r="AL27" s="250"/>
      <c r="AM27" s="250"/>
      <c r="AN27" s="250"/>
      <c r="AO27" s="250"/>
      <c r="AP27" s="250"/>
      <c r="AQ27" s="250"/>
      <c r="AR27" s="250"/>
      <c r="AS27" s="250"/>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c r="BW27" s="250"/>
      <c r="BX27" s="250"/>
      <c r="BY27" s="250"/>
      <c r="BZ27" s="250"/>
      <c r="CA27" s="250"/>
      <c r="CB27" s="250"/>
      <c r="CC27" s="250"/>
      <c r="CD27" s="250"/>
      <c r="CE27" s="250"/>
      <c r="CF27" s="250"/>
    </row>
    <row r="28" spans="2:84" ht="15" customHeight="1" thickBot="1" x14ac:dyDescent="0.35">
      <c r="B28" s="700">
        <v>4</v>
      </c>
      <c r="C28" s="972"/>
      <c r="D28" s="268" t="s">
        <v>230</v>
      </c>
      <c r="E28" s="250"/>
      <c r="F28" s="250"/>
      <c r="G28" s="250"/>
      <c r="H28" s="250"/>
      <c r="I28" s="250"/>
      <c r="J28" s="250">
        <v>2150</v>
      </c>
      <c r="K28" s="250">
        <v>2180</v>
      </c>
      <c r="L28" s="250">
        <v>2180</v>
      </c>
      <c r="M28" s="250">
        <v>2200</v>
      </c>
      <c r="N28" s="250">
        <v>2200</v>
      </c>
      <c r="O28" s="250"/>
      <c r="P28" s="250"/>
      <c r="Q28" s="250"/>
      <c r="R28" s="250"/>
      <c r="S28" s="250"/>
      <c r="T28" s="250"/>
      <c r="U28" s="250"/>
      <c r="V28" s="250"/>
      <c r="W28" s="250"/>
      <c r="X28" s="250"/>
      <c r="Y28" s="250"/>
      <c r="Z28" s="250"/>
      <c r="AA28" s="250"/>
      <c r="AB28" s="250"/>
      <c r="AC28" s="250"/>
      <c r="AD28" s="250"/>
      <c r="AE28" s="250"/>
      <c r="AF28" s="250"/>
      <c r="AG28" s="250"/>
      <c r="AH28" s="250"/>
      <c r="AI28" s="250"/>
      <c r="AJ28" s="250"/>
      <c r="AK28" s="250"/>
      <c r="AL28" s="250"/>
      <c r="AM28" s="250"/>
      <c r="AN28" s="250"/>
      <c r="AO28" s="250"/>
      <c r="AP28" s="250"/>
      <c r="AQ28" s="250"/>
      <c r="AR28" s="250"/>
      <c r="AS28" s="250"/>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c r="BW28" s="250"/>
      <c r="BX28" s="250"/>
      <c r="BY28" s="250"/>
      <c r="BZ28" s="250"/>
      <c r="CA28" s="250"/>
      <c r="CB28" s="250"/>
      <c r="CC28" s="250"/>
      <c r="CD28" s="250"/>
      <c r="CE28" s="250"/>
      <c r="CF28" s="250"/>
    </row>
    <row r="29" spans="2:84" ht="12" customHeight="1" thickBot="1" x14ac:dyDescent="0.35">
      <c r="B29" s="700">
        <v>1</v>
      </c>
      <c r="C29" s="755"/>
      <c r="D29" s="779"/>
      <c r="E29" s="701">
        <v>1</v>
      </c>
      <c r="F29" s="701">
        <v>2</v>
      </c>
      <c r="G29" s="701">
        <v>3</v>
      </c>
      <c r="H29" s="701">
        <v>4</v>
      </c>
      <c r="I29" s="701">
        <v>5</v>
      </c>
      <c r="J29" s="701">
        <v>6</v>
      </c>
      <c r="K29" s="701">
        <v>7</v>
      </c>
      <c r="L29" s="701">
        <v>8</v>
      </c>
      <c r="M29" s="701">
        <v>9</v>
      </c>
      <c r="N29" s="701">
        <v>10</v>
      </c>
      <c r="O29" s="701">
        <v>11</v>
      </c>
      <c r="P29" s="701">
        <v>12</v>
      </c>
      <c r="Q29" s="701">
        <v>13</v>
      </c>
      <c r="R29" s="701">
        <v>14</v>
      </c>
      <c r="S29" s="701">
        <v>15</v>
      </c>
      <c r="T29" s="701">
        <v>16</v>
      </c>
      <c r="U29" s="701">
        <v>17</v>
      </c>
      <c r="V29" s="701">
        <v>18</v>
      </c>
      <c r="W29" s="701">
        <v>19</v>
      </c>
      <c r="X29" s="701">
        <v>20</v>
      </c>
      <c r="Y29" s="701">
        <v>21</v>
      </c>
      <c r="Z29" s="701">
        <v>22</v>
      </c>
      <c r="AA29" s="701">
        <v>23</v>
      </c>
      <c r="AB29" s="701">
        <v>24</v>
      </c>
      <c r="AC29" s="701">
        <v>25</v>
      </c>
      <c r="AD29" s="701">
        <v>26</v>
      </c>
      <c r="AE29" s="701">
        <v>27</v>
      </c>
      <c r="AF29" s="701">
        <v>28</v>
      </c>
      <c r="AG29" s="701">
        <v>29</v>
      </c>
      <c r="AH29" s="701">
        <v>30</v>
      </c>
      <c r="AI29" s="701">
        <v>31</v>
      </c>
      <c r="AJ29" s="701">
        <v>32</v>
      </c>
      <c r="AK29" s="701">
        <v>33</v>
      </c>
      <c r="AL29" s="701">
        <v>34</v>
      </c>
      <c r="AM29" s="701">
        <v>35</v>
      </c>
      <c r="AN29" s="701">
        <v>36</v>
      </c>
      <c r="AO29" s="701">
        <v>37</v>
      </c>
      <c r="AP29" s="701">
        <v>38</v>
      </c>
      <c r="AQ29" s="701">
        <v>39</v>
      </c>
      <c r="AR29" s="701">
        <v>40</v>
      </c>
      <c r="AS29" s="701">
        <v>41</v>
      </c>
      <c r="AT29" s="701">
        <v>42</v>
      </c>
      <c r="AU29" s="701">
        <v>43</v>
      </c>
      <c r="AV29" s="701">
        <v>44</v>
      </c>
      <c r="AW29" s="701">
        <v>45</v>
      </c>
      <c r="AX29" s="701">
        <v>46</v>
      </c>
      <c r="AY29" s="701">
        <v>47</v>
      </c>
      <c r="AZ29" s="701">
        <v>48</v>
      </c>
      <c r="BA29" s="701">
        <v>49</v>
      </c>
      <c r="BB29" s="701">
        <v>50</v>
      </c>
      <c r="BC29" s="701">
        <v>51</v>
      </c>
      <c r="BD29" s="701">
        <v>52</v>
      </c>
      <c r="BE29" s="701">
        <v>53</v>
      </c>
      <c r="BF29" s="701">
        <v>54</v>
      </c>
      <c r="BG29" s="701">
        <v>55</v>
      </c>
      <c r="BH29" s="701">
        <v>56</v>
      </c>
      <c r="BI29" s="701">
        <v>57</v>
      </c>
      <c r="BJ29" s="701">
        <v>58</v>
      </c>
      <c r="BK29" s="701">
        <v>59</v>
      </c>
      <c r="BL29" s="701">
        <v>60</v>
      </c>
      <c r="BM29" s="701">
        <v>61</v>
      </c>
      <c r="BN29" s="701">
        <v>62</v>
      </c>
      <c r="BO29" s="701">
        <v>63</v>
      </c>
      <c r="BP29" s="701">
        <v>64</v>
      </c>
      <c r="BQ29" s="701">
        <v>65</v>
      </c>
      <c r="BR29" s="701">
        <v>66</v>
      </c>
      <c r="BS29" s="701">
        <v>67</v>
      </c>
      <c r="BT29" s="701">
        <v>68</v>
      </c>
      <c r="BU29" s="701">
        <v>69</v>
      </c>
      <c r="BV29" s="701">
        <v>70</v>
      </c>
      <c r="BW29" s="701">
        <v>71</v>
      </c>
      <c r="BX29" s="701">
        <v>72</v>
      </c>
      <c r="BY29" s="701">
        <v>73</v>
      </c>
      <c r="BZ29" s="701">
        <v>74</v>
      </c>
      <c r="CA29" s="701">
        <v>75</v>
      </c>
      <c r="CB29" s="701">
        <v>76</v>
      </c>
      <c r="CC29" s="701">
        <v>77</v>
      </c>
      <c r="CD29" s="701">
        <v>78</v>
      </c>
      <c r="CE29" s="701">
        <v>79</v>
      </c>
      <c r="CF29" s="701">
        <v>80</v>
      </c>
    </row>
    <row r="30" spans="2:84" ht="15" customHeight="1" thickBot="1" x14ac:dyDescent="0.35">
      <c r="B30" s="700">
        <v>2</v>
      </c>
      <c r="C30" s="993" t="s">
        <v>201</v>
      </c>
      <c r="D30" s="263" t="s">
        <v>163</v>
      </c>
      <c r="E30" s="212"/>
      <c r="F30" s="212"/>
      <c r="G30" s="212"/>
      <c r="H30" s="212"/>
      <c r="I30" s="212"/>
      <c r="J30" s="212">
        <v>8</v>
      </c>
      <c r="K30" s="212">
        <v>7</v>
      </c>
      <c r="L30" s="212">
        <v>8</v>
      </c>
      <c r="M30" s="212">
        <v>9</v>
      </c>
      <c r="N30" s="212">
        <v>9</v>
      </c>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c r="AT30" s="212"/>
      <c r="AU30" s="212"/>
      <c r="AV30" s="212"/>
      <c r="AW30" s="212"/>
      <c r="AX30" s="212"/>
      <c r="AY30" s="212"/>
      <c r="AZ30" s="212"/>
      <c r="BA30" s="212"/>
      <c r="BB30" s="212"/>
      <c r="BC30" s="212"/>
      <c r="BD30" s="212"/>
      <c r="BE30" s="212"/>
      <c r="BF30" s="212"/>
      <c r="BG30" s="212"/>
      <c r="BH30" s="212"/>
      <c r="BI30" s="212"/>
      <c r="BJ30" s="212"/>
      <c r="BK30" s="212"/>
      <c r="BL30" s="212"/>
      <c r="BM30" s="212"/>
      <c r="BN30" s="212"/>
      <c r="BO30" s="212"/>
      <c r="BP30" s="212"/>
      <c r="BQ30" s="212"/>
      <c r="BR30" s="212"/>
      <c r="BS30" s="212"/>
      <c r="BT30" s="212"/>
      <c r="BU30" s="212"/>
      <c r="BV30" s="212"/>
      <c r="BW30" s="212"/>
      <c r="BX30" s="212"/>
      <c r="BY30" s="212"/>
      <c r="BZ30" s="212"/>
      <c r="CA30" s="212"/>
      <c r="CB30" s="212"/>
      <c r="CC30" s="212"/>
      <c r="CD30" s="212"/>
      <c r="CE30" s="212"/>
      <c r="CF30" s="212"/>
    </row>
    <row r="31" spans="2:84" ht="15" customHeight="1" thickBot="1" x14ac:dyDescent="0.35">
      <c r="B31" s="700">
        <v>3</v>
      </c>
      <c r="C31" s="993"/>
      <c r="D31" s="263" t="s">
        <v>162</v>
      </c>
      <c r="E31" s="212"/>
      <c r="F31" s="212"/>
      <c r="G31" s="212"/>
      <c r="H31" s="212"/>
      <c r="I31" s="212"/>
      <c r="J31" s="212">
        <v>29</v>
      </c>
      <c r="K31" s="212">
        <v>33</v>
      </c>
      <c r="L31" s="212">
        <v>31</v>
      </c>
      <c r="M31" s="212">
        <v>33</v>
      </c>
      <c r="N31" s="212">
        <v>33</v>
      </c>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c r="AT31" s="212"/>
      <c r="AU31" s="212"/>
      <c r="AV31" s="212"/>
      <c r="AW31" s="212"/>
      <c r="AX31" s="212"/>
      <c r="AY31" s="212"/>
      <c r="AZ31" s="212"/>
      <c r="BA31" s="212"/>
      <c r="BB31" s="212"/>
      <c r="BC31" s="212"/>
      <c r="BD31" s="212"/>
      <c r="BE31" s="212"/>
      <c r="BF31" s="212"/>
      <c r="BG31" s="212"/>
      <c r="BH31" s="212"/>
      <c r="BI31" s="212"/>
      <c r="BJ31" s="212"/>
      <c r="BK31" s="212"/>
      <c r="BL31" s="212"/>
      <c r="BM31" s="212"/>
      <c r="BN31" s="212"/>
      <c r="BO31" s="212"/>
      <c r="BP31" s="212"/>
      <c r="BQ31" s="212"/>
      <c r="BR31" s="212"/>
      <c r="BS31" s="212"/>
      <c r="BT31" s="212"/>
      <c r="BU31" s="212"/>
      <c r="BV31" s="212"/>
      <c r="BW31" s="212"/>
      <c r="BX31" s="212"/>
      <c r="BY31" s="212"/>
      <c r="BZ31" s="212"/>
      <c r="CA31" s="212"/>
      <c r="CB31" s="212"/>
      <c r="CC31" s="212"/>
      <c r="CD31" s="212"/>
      <c r="CE31" s="212"/>
      <c r="CF31" s="212"/>
    </row>
    <row r="32" spans="2:84" ht="15" customHeight="1" thickBot="1" x14ac:dyDescent="0.35">
      <c r="B32" s="700">
        <v>4</v>
      </c>
      <c r="C32" s="993"/>
      <c r="D32" s="263" t="s">
        <v>198</v>
      </c>
      <c r="E32" s="197">
        <f>IF(SUM(E30:E31)=0,0,100-SUM(E30:E31))</f>
        <v>0</v>
      </c>
      <c r="F32" s="197">
        <f t="shared" ref="F32:BQ32" si="10">IF(SUM(F30:F31)=0,0,100-SUM(F30:F31))</f>
        <v>0</v>
      </c>
      <c r="G32" s="197">
        <f t="shared" si="10"/>
        <v>0</v>
      </c>
      <c r="H32" s="197">
        <f t="shared" si="10"/>
        <v>0</v>
      </c>
      <c r="I32" s="197">
        <f t="shared" si="10"/>
        <v>0</v>
      </c>
      <c r="J32" s="197">
        <f t="shared" si="10"/>
        <v>63</v>
      </c>
      <c r="K32" s="197">
        <f t="shared" si="10"/>
        <v>60</v>
      </c>
      <c r="L32" s="197">
        <f t="shared" si="10"/>
        <v>61</v>
      </c>
      <c r="M32" s="197">
        <f t="shared" si="10"/>
        <v>58</v>
      </c>
      <c r="N32" s="197">
        <f t="shared" si="10"/>
        <v>58</v>
      </c>
      <c r="O32" s="197">
        <f t="shared" si="10"/>
        <v>0</v>
      </c>
      <c r="P32" s="197">
        <f t="shared" si="10"/>
        <v>0</v>
      </c>
      <c r="Q32" s="197">
        <f t="shared" si="10"/>
        <v>0</v>
      </c>
      <c r="R32" s="197">
        <f t="shared" si="10"/>
        <v>0</v>
      </c>
      <c r="S32" s="197">
        <f t="shared" si="10"/>
        <v>0</v>
      </c>
      <c r="T32" s="197">
        <f t="shared" si="10"/>
        <v>0</v>
      </c>
      <c r="U32" s="197">
        <f t="shared" si="10"/>
        <v>0</v>
      </c>
      <c r="V32" s="197">
        <f t="shared" si="10"/>
        <v>0</v>
      </c>
      <c r="W32" s="197">
        <f t="shared" si="10"/>
        <v>0</v>
      </c>
      <c r="X32" s="197">
        <f t="shared" si="10"/>
        <v>0</v>
      </c>
      <c r="Y32" s="197">
        <f t="shared" si="10"/>
        <v>0</v>
      </c>
      <c r="Z32" s="197">
        <f t="shared" si="10"/>
        <v>0</v>
      </c>
      <c r="AA32" s="197">
        <f t="shared" si="10"/>
        <v>0</v>
      </c>
      <c r="AB32" s="197">
        <f t="shared" si="10"/>
        <v>0</v>
      </c>
      <c r="AC32" s="197">
        <f t="shared" si="10"/>
        <v>0</v>
      </c>
      <c r="AD32" s="197">
        <f t="shared" si="10"/>
        <v>0</v>
      </c>
      <c r="AE32" s="197">
        <f t="shared" si="10"/>
        <v>0</v>
      </c>
      <c r="AF32" s="197">
        <f t="shared" si="10"/>
        <v>0</v>
      </c>
      <c r="AG32" s="197">
        <f t="shared" si="10"/>
        <v>0</v>
      </c>
      <c r="AH32" s="197">
        <f t="shared" si="10"/>
        <v>0</v>
      </c>
      <c r="AI32" s="197">
        <f t="shared" si="10"/>
        <v>0</v>
      </c>
      <c r="AJ32" s="197">
        <f t="shared" si="10"/>
        <v>0</v>
      </c>
      <c r="AK32" s="197">
        <f t="shared" si="10"/>
        <v>0</v>
      </c>
      <c r="AL32" s="197">
        <f t="shared" si="10"/>
        <v>0</v>
      </c>
      <c r="AM32" s="197">
        <f t="shared" si="10"/>
        <v>0</v>
      </c>
      <c r="AN32" s="197">
        <f t="shared" si="10"/>
        <v>0</v>
      </c>
      <c r="AO32" s="197">
        <f t="shared" si="10"/>
        <v>0</v>
      </c>
      <c r="AP32" s="197">
        <f t="shared" si="10"/>
        <v>0</v>
      </c>
      <c r="AQ32" s="197">
        <f t="shared" si="10"/>
        <v>0</v>
      </c>
      <c r="AR32" s="197">
        <f t="shared" si="10"/>
        <v>0</v>
      </c>
      <c r="AS32" s="197">
        <f t="shared" si="10"/>
        <v>0</v>
      </c>
      <c r="AT32" s="197">
        <f t="shared" si="10"/>
        <v>0</v>
      </c>
      <c r="AU32" s="197">
        <f t="shared" si="10"/>
        <v>0</v>
      </c>
      <c r="AV32" s="197">
        <f t="shared" si="10"/>
        <v>0</v>
      </c>
      <c r="AW32" s="197">
        <f t="shared" si="10"/>
        <v>0</v>
      </c>
      <c r="AX32" s="197">
        <f t="shared" si="10"/>
        <v>0</v>
      </c>
      <c r="AY32" s="197">
        <f t="shared" si="10"/>
        <v>0</v>
      </c>
      <c r="AZ32" s="197">
        <f t="shared" si="10"/>
        <v>0</v>
      </c>
      <c r="BA32" s="197">
        <f t="shared" si="10"/>
        <v>0</v>
      </c>
      <c r="BB32" s="197">
        <f t="shared" si="10"/>
        <v>0</v>
      </c>
      <c r="BC32" s="197">
        <f t="shared" si="10"/>
        <v>0</v>
      </c>
      <c r="BD32" s="197">
        <f t="shared" si="10"/>
        <v>0</v>
      </c>
      <c r="BE32" s="197">
        <f t="shared" si="10"/>
        <v>0</v>
      </c>
      <c r="BF32" s="197">
        <f t="shared" si="10"/>
        <v>0</v>
      </c>
      <c r="BG32" s="197">
        <f t="shared" si="10"/>
        <v>0</v>
      </c>
      <c r="BH32" s="197">
        <f t="shared" si="10"/>
        <v>0</v>
      </c>
      <c r="BI32" s="197">
        <f t="shared" si="10"/>
        <v>0</v>
      </c>
      <c r="BJ32" s="197">
        <f t="shared" si="10"/>
        <v>0</v>
      </c>
      <c r="BK32" s="197">
        <f t="shared" si="10"/>
        <v>0</v>
      </c>
      <c r="BL32" s="197">
        <f t="shared" si="10"/>
        <v>0</v>
      </c>
      <c r="BM32" s="197">
        <f t="shared" si="10"/>
        <v>0</v>
      </c>
      <c r="BN32" s="197">
        <f t="shared" si="10"/>
        <v>0</v>
      </c>
      <c r="BO32" s="197">
        <f t="shared" si="10"/>
        <v>0</v>
      </c>
      <c r="BP32" s="197">
        <f t="shared" si="10"/>
        <v>0</v>
      </c>
      <c r="BQ32" s="197">
        <f t="shared" si="10"/>
        <v>0</v>
      </c>
      <c r="BR32" s="197">
        <f t="shared" ref="BR32:CF32" si="11">IF(SUM(BR30:BR31)=0,0,100-SUM(BR30:BR31))</f>
        <v>0</v>
      </c>
      <c r="BS32" s="197">
        <f t="shared" si="11"/>
        <v>0</v>
      </c>
      <c r="BT32" s="197">
        <f t="shared" si="11"/>
        <v>0</v>
      </c>
      <c r="BU32" s="197">
        <f t="shared" si="11"/>
        <v>0</v>
      </c>
      <c r="BV32" s="197">
        <f t="shared" si="11"/>
        <v>0</v>
      </c>
      <c r="BW32" s="197">
        <f t="shared" si="11"/>
        <v>0</v>
      </c>
      <c r="BX32" s="197">
        <f t="shared" si="11"/>
        <v>0</v>
      </c>
      <c r="BY32" s="197">
        <f t="shared" si="11"/>
        <v>0</v>
      </c>
      <c r="BZ32" s="197">
        <f t="shared" si="11"/>
        <v>0</v>
      </c>
      <c r="CA32" s="197">
        <f t="shared" si="11"/>
        <v>0</v>
      </c>
      <c r="CB32" s="197">
        <f t="shared" si="11"/>
        <v>0</v>
      </c>
      <c r="CC32" s="197">
        <f t="shared" si="11"/>
        <v>0</v>
      </c>
      <c r="CD32" s="197">
        <f t="shared" si="11"/>
        <v>0</v>
      </c>
      <c r="CE32" s="197">
        <f t="shared" si="11"/>
        <v>0</v>
      </c>
      <c r="CF32" s="197">
        <f t="shared" si="11"/>
        <v>0</v>
      </c>
    </row>
    <row r="33" spans="2:84" ht="12" customHeight="1" thickBot="1" x14ac:dyDescent="0.35">
      <c r="B33" s="700">
        <v>5</v>
      </c>
      <c r="C33" s="762"/>
      <c r="D33" s="779"/>
      <c r="E33" s="783"/>
      <c r="F33" s="783"/>
      <c r="G33" s="783"/>
      <c r="H33" s="783"/>
      <c r="I33" s="783"/>
      <c r="J33" s="783"/>
      <c r="K33" s="783"/>
      <c r="L33" s="783"/>
      <c r="M33" s="783"/>
      <c r="N33" s="783"/>
      <c r="O33" s="783"/>
      <c r="P33" s="783"/>
      <c r="Q33" s="783"/>
      <c r="R33" s="783"/>
      <c r="S33" s="783"/>
      <c r="T33" s="783"/>
      <c r="U33" s="783"/>
      <c r="V33" s="783"/>
      <c r="W33" s="783"/>
      <c r="X33" s="783"/>
      <c r="Y33" s="783"/>
      <c r="Z33" s="783"/>
      <c r="AA33" s="783"/>
      <c r="AB33" s="783"/>
      <c r="AC33" s="783"/>
      <c r="AD33" s="783"/>
      <c r="AE33" s="783"/>
      <c r="AF33" s="783"/>
      <c r="AG33" s="783"/>
      <c r="AH33" s="783"/>
      <c r="AI33" s="783"/>
      <c r="AJ33" s="783"/>
      <c r="AK33" s="783"/>
      <c r="AL33" s="783"/>
      <c r="AM33" s="783"/>
      <c r="AN33" s="783"/>
      <c r="AO33" s="783"/>
      <c r="AP33" s="783"/>
      <c r="AQ33" s="783"/>
      <c r="AR33" s="783"/>
      <c r="AS33" s="783"/>
      <c r="AT33" s="783"/>
      <c r="AU33" s="783"/>
      <c r="AV33" s="783"/>
      <c r="AW33" s="783"/>
      <c r="AX33" s="783"/>
      <c r="AY33" s="783"/>
      <c r="AZ33" s="783"/>
      <c r="BA33" s="783"/>
      <c r="BB33" s="783"/>
      <c r="BC33" s="783"/>
      <c r="BD33" s="783"/>
      <c r="BE33" s="783"/>
      <c r="BF33" s="783"/>
      <c r="BG33" s="783"/>
      <c r="BH33" s="783"/>
      <c r="BI33" s="783"/>
      <c r="BJ33" s="783"/>
      <c r="BK33" s="783"/>
      <c r="BL33" s="783"/>
      <c r="BM33" s="783"/>
      <c r="BN33" s="783"/>
      <c r="BO33" s="783"/>
      <c r="BP33" s="783"/>
      <c r="BQ33" s="783"/>
      <c r="BR33" s="783"/>
      <c r="BS33" s="783"/>
      <c r="BT33" s="783"/>
      <c r="BU33" s="783"/>
      <c r="BV33" s="783"/>
      <c r="BW33" s="783"/>
      <c r="BX33" s="783"/>
      <c r="BY33" s="783"/>
      <c r="BZ33" s="783"/>
      <c r="CA33" s="783"/>
      <c r="CB33" s="783"/>
      <c r="CC33" s="783"/>
      <c r="CD33" s="783"/>
      <c r="CE33" s="783"/>
      <c r="CF33" s="783"/>
    </row>
    <row r="34" spans="2:84" ht="15" customHeight="1" thickBot="1" x14ac:dyDescent="0.35">
      <c r="B34" s="700">
        <v>6</v>
      </c>
      <c r="C34" s="973" t="s">
        <v>190</v>
      </c>
      <c r="D34" s="235" t="s">
        <v>52</v>
      </c>
      <c r="E34" s="251">
        <f>IFERROR(ROUND(((5.88*10^-8)*(E10^1.2)+1)*E30,1),0)</f>
        <v>0</v>
      </c>
      <c r="F34" s="251">
        <f t="shared" ref="F34:BQ34" si="12">IFERROR(ROUND(((5.88*10^-8)*(F10^1.2)+1)*F30,1),0)</f>
        <v>0</v>
      </c>
      <c r="G34" s="251">
        <f t="shared" si="12"/>
        <v>0</v>
      </c>
      <c r="H34" s="251">
        <f t="shared" si="12"/>
        <v>0</v>
      </c>
      <c r="I34" s="251">
        <f t="shared" si="12"/>
        <v>0</v>
      </c>
      <c r="J34" s="251">
        <f t="shared" si="12"/>
        <v>9</v>
      </c>
      <c r="K34" s="251">
        <f t="shared" si="12"/>
        <v>7.9</v>
      </c>
      <c r="L34" s="251">
        <f t="shared" si="12"/>
        <v>9</v>
      </c>
      <c r="M34" s="251">
        <f t="shared" si="12"/>
        <v>10.1</v>
      </c>
      <c r="N34" s="251">
        <f t="shared" si="12"/>
        <v>10.1</v>
      </c>
      <c r="O34" s="251">
        <f t="shared" si="12"/>
        <v>0</v>
      </c>
      <c r="P34" s="251">
        <f t="shared" si="12"/>
        <v>0</v>
      </c>
      <c r="Q34" s="251">
        <f t="shared" si="12"/>
        <v>0</v>
      </c>
      <c r="R34" s="251">
        <f t="shared" si="12"/>
        <v>0</v>
      </c>
      <c r="S34" s="251">
        <f t="shared" si="12"/>
        <v>0</v>
      </c>
      <c r="T34" s="251">
        <f t="shared" si="12"/>
        <v>0</v>
      </c>
      <c r="U34" s="251">
        <f t="shared" si="12"/>
        <v>0</v>
      </c>
      <c r="V34" s="251">
        <f t="shared" si="12"/>
        <v>0</v>
      </c>
      <c r="W34" s="251">
        <f t="shared" si="12"/>
        <v>0</v>
      </c>
      <c r="X34" s="251">
        <f t="shared" si="12"/>
        <v>0</v>
      </c>
      <c r="Y34" s="251">
        <f t="shared" si="12"/>
        <v>0</v>
      </c>
      <c r="Z34" s="251">
        <f t="shared" si="12"/>
        <v>0</v>
      </c>
      <c r="AA34" s="251">
        <f t="shared" si="12"/>
        <v>0</v>
      </c>
      <c r="AB34" s="251">
        <f t="shared" si="12"/>
        <v>0</v>
      </c>
      <c r="AC34" s="251">
        <f t="shared" si="12"/>
        <v>0</v>
      </c>
      <c r="AD34" s="251">
        <f t="shared" si="12"/>
        <v>0</v>
      </c>
      <c r="AE34" s="251">
        <f t="shared" si="12"/>
        <v>0</v>
      </c>
      <c r="AF34" s="251">
        <f t="shared" si="12"/>
        <v>0</v>
      </c>
      <c r="AG34" s="251">
        <f t="shared" si="12"/>
        <v>0</v>
      </c>
      <c r="AH34" s="251">
        <f t="shared" si="12"/>
        <v>0</v>
      </c>
      <c r="AI34" s="251">
        <f t="shared" si="12"/>
        <v>0</v>
      </c>
      <c r="AJ34" s="251">
        <f t="shared" si="12"/>
        <v>0</v>
      </c>
      <c r="AK34" s="251">
        <f t="shared" si="12"/>
        <v>0</v>
      </c>
      <c r="AL34" s="251">
        <f t="shared" si="12"/>
        <v>0</v>
      </c>
      <c r="AM34" s="251">
        <f t="shared" si="12"/>
        <v>0</v>
      </c>
      <c r="AN34" s="251">
        <f t="shared" si="12"/>
        <v>0</v>
      </c>
      <c r="AO34" s="251">
        <f t="shared" si="12"/>
        <v>0</v>
      </c>
      <c r="AP34" s="251">
        <f t="shared" si="12"/>
        <v>0</v>
      </c>
      <c r="AQ34" s="251">
        <f t="shared" si="12"/>
        <v>0</v>
      </c>
      <c r="AR34" s="251">
        <f t="shared" si="12"/>
        <v>0</v>
      </c>
      <c r="AS34" s="251">
        <f t="shared" si="12"/>
        <v>0</v>
      </c>
      <c r="AT34" s="251">
        <f t="shared" si="12"/>
        <v>0</v>
      </c>
      <c r="AU34" s="251">
        <f t="shared" si="12"/>
        <v>0</v>
      </c>
      <c r="AV34" s="251">
        <f t="shared" si="12"/>
        <v>0</v>
      </c>
      <c r="AW34" s="251">
        <f t="shared" si="12"/>
        <v>0</v>
      </c>
      <c r="AX34" s="251">
        <f t="shared" si="12"/>
        <v>0</v>
      </c>
      <c r="AY34" s="251">
        <f t="shared" si="12"/>
        <v>0</v>
      </c>
      <c r="AZ34" s="251">
        <f t="shared" si="12"/>
        <v>0</v>
      </c>
      <c r="BA34" s="251">
        <f t="shared" si="12"/>
        <v>0</v>
      </c>
      <c r="BB34" s="251">
        <f t="shared" si="12"/>
        <v>0</v>
      </c>
      <c r="BC34" s="251">
        <f t="shared" si="12"/>
        <v>0</v>
      </c>
      <c r="BD34" s="251">
        <f t="shared" si="12"/>
        <v>0</v>
      </c>
      <c r="BE34" s="251">
        <f t="shared" si="12"/>
        <v>0</v>
      </c>
      <c r="BF34" s="251">
        <f t="shared" si="12"/>
        <v>0</v>
      </c>
      <c r="BG34" s="251">
        <f t="shared" si="12"/>
        <v>0</v>
      </c>
      <c r="BH34" s="251">
        <f t="shared" si="12"/>
        <v>0</v>
      </c>
      <c r="BI34" s="251">
        <f t="shared" si="12"/>
        <v>0</v>
      </c>
      <c r="BJ34" s="251">
        <f t="shared" si="12"/>
        <v>0</v>
      </c>
      <c r="BK34" s="251">
        <f t="shared" si="12"/>
        <v>0</v>
      </c>
      <c r="BL34" s="251">
        <f t="shared" si="12"/>
        <v>0</v>
      </c>
      <c r="BM34" s="251">
        <f t="shared" si="12"/>
        <v>0</v>
      </c>
      <c r="BN34" s="251">
        <f t="shared" si="12"/>
        <v>0</v>
      </c>
      <c r="BO34" s="251">
        <f t="shared" si="12"/>
        <v>0</v>
      </c>
      <c r="BP34" s="251">
        <f t="shared" si="12"/>
        <v>0</v>
      </c>
      <c r="BQ34" s="251">
        <f t="shared" si="12"/>
        <v>0</v>
      </c>
      <c r="BR34" s="251">
        <f t="shared" ref="BR34:CF34" si="13">IFERROR(ROUND(((5.88*10^-8)*(BR10^1.2)+1)*BR30,1),0)</f>
        <v>0</v>
      </c>
      <c r="BS34" s="251">
        <f t="shared" si="13"/>
        <v>0</v>
      </c>
      <c r="BT34" s="251">
        <f t="shared" si="13"/>
        <v>0</v>
      </c>
      <c r="BU34" s="251">
        <f t="shared" si="13"/>
        <v>0</v>
      </c>
      <c r="BV34" s="251">
        <f t="shared" si="13"/>
        <v>0</v>
      </c>
      <c r="BW34" s="251">
        <f t="shared" si="13"/>
        <v>0</v>
      </c>
      <c r="BX34" s="251">
        <f t="shared" si="13"/>
        <v>0</v>
      </c>
      <c r="BY34" s="251">
        <f t="shared" si="13"/>
        <v>0</v>
      </c>
      <c r="BZ34" s="251">
        <f t="shared" si="13"/>
        <v>0</v>
      </c>
      <c r="CA34" s="251">
        <f t="shared" si="13"/>
        <v>0</v>
      </c>
      <c r="CB34" s="251">
        <f t="shared" si="13"/>
        <v>0</v>
      </c>
      <c r="CC34" s="251">
        <f t="shared" si="13"/>
        <v>0</v>
      </c>
      <c r="CD34" s="251">
        <f t="shared" si="13"/>
        <v>0</v>
      </c>
      <c r="CE34" s="251">
        <f t="shared" si="13"/>
        <v>0</v>
      </c>
      <c r="CF34" s="251">
        <f t="shared" si="13"/>
        <v>0</v>
      </c>
    </row>
    <row r="35" spans="2:84" ht="15" customHeight="1" thickBot="1" x14ac:dyDescent="0.35">
      <c r="B35" s="700">
        <v>7</v>
      </c>
      <c r="C35" s="973"/>
      <c r="D35" s="235" t="s">
        <v>45</v>
      </c>
      <c r="E35" s="251">
        <f>IF(E32=0,0,100-E31-E34)</f>
        <v>0</v>
      </c>
      <c r="F35" s="251">
        <f t="shared" ref="F35:BQ35" si="14">IF(F32=0,0,100-F31-F34)</f>
        <v>0</v>
      </c>
      <c r="G35" s="251">
        <f t="shared" si="14"/>
        <v>0</v>
      </c>
      <c r="H35" s="251">
        <f t="shared" si="14"/>
        <v>0</v>
      </c>
      <c r="I35" s="251">
        <f t="shared" si="14"/>
        <v>0</v>
      </c>
      <c r="J35" s="251">
        <f t="shared" si="14"/>
        <v>62</v>
      </c>
      <c r="K35" s="251">
        <f t="shared" si="14"/>
        <v>59.1</v>
      </c>
      <c r="L35" s="251">
        <f t="shared" si="14"/>
        <v>60</v>
      </c>
      <c r="M35" s="251">
        <f t="shared" si="14"/>
        <v>56.9</v>
      </c>
      <c r="N35" s="251">
        <f t="shared" si="14"/>
        <v>56.9</v>
      </c>
      <c r="O35" s="251">
        <f t="shared" si="14"/>
        <v>0</v>
      </c>
      <c r="P35" s="251">
        <f t="shared" si="14"/>
        <v>0</v>
      </c>
      <c r="Q35" s="251">
        <f t="shared" si="14"/>
        <v>0</v>
      </c>
      <c r="R35" s="251">
        <f t="shared" si="14"/>
        <v>0</v>
      </c>
      <c r="S35" s="251">
        <f t="shared" si="14"/>
        <v>0</v>
      </c>
      <c r="T35" s="251">
        <f t="shared" si="14"/>
        <v>0</v>
      </c>
      <c r="U35" s="251">
        <f t="shared" si="14"/>
        <v>0</v>
      </c>
      <c r="V35" s="251">
        <f t="shared" si="14"/>
        <v>0</v>
      </c>
      <c r="W35" s="251">
        <f t="shared" si="14"/>
        <v>0</v>
      </c>
      <c r="X35" s="251">
        <f t="shared" si="14"/>
        <v>0</v>
      </c>
      <c r="Y35" s="251">
        <f t="shared" si="14"/>
        <v>0</v>
      </c>
      <c r="Z35" s="251">
        <f t="shared" si="14"/>
        <v>0</v>
      </c>
      <c r="AA35" s="251">
        <f t="shared" si="14"/>
        <v>0</v>
      </c>
      <c r="AB35" s="251">
        <f t="shared" si="14"/>
        <v>0</v>
      </c>
      <c r="AC35" s="251">
        <f t="shared" si="14"/>
        <v>0</v>
      </c>
      <c r="AD35" s="251">
        <f t="shared" si="14"/>
        <v>0</v>
      </c>
      <c r="AE35" s="251">
        <f t="shared" si="14"/>
        <v>0</v>
      </c>
      <c r="AF35" s="251">
        <f t="shared" si="14"/>
        <v>0</v>
      </c>
      <c r="AG35" s="251">
        <f t="shared" si="14"/>
        <v>0</v>
      </c>
      <c r="AH35" s="251">
        <f t="shared" si="14"/>
        <v>0</v>
      </c>
      <c r="AI35" s="251">
        <f t="shared" si="14"/>
        <v>0</v>
      </c>
      <c r="AJ35" s="251">
        <f t="shared" si="14"/>
        <v>0</v>
      </c>
      <c r="AK35" s="251">
        <f t="shared" si="14"/>
        <v>0</v>
      </c>
      <c r="AL35" s="251">
        <f t="shared" si="14"/>
        <v>0</v>
      </c>
      <c r="AM35" s="251">
        <f t="shared" si="14"/>
        <v>0</v>
      </c>
      <c r="AN35" s="251">
        <f t="shared" si="14"/>
        <v>0</v>
      </c>
      <c r="AO35" s="251">
        <f t="shared" si="14"/>
        <v>0</v>
      </c>
      <c r="AP35" s="251">
        <f t="shared" si="14"/>
        <v>0</v>
      </c>
      <c r="AQ35" s="251">
        <f t="shared" si="14"/>
        <v>0</v>
      </c>
      <c r="AR35" s="251">
        <f t="shared" si="14"/>
        <v>0</v>
      </c>
      <c r="AS35" s="251">
        <f t="shared" si="14"/>
        <v>0</v>
      </c>
      <c r="AT35" s="251">
        <f t="shared" si="14"/>
        <v>0</v>
      </c>
      <c r="AU35" s="251">
        <f t="shared" si="14"/>
        <v>0</v>
      </c>
      <c r="AV35" s="251">
        <f t="shared" si="14"/>
        <v>0</v>
      </c>
      <c r="AW35" s="251">
        <f t="shared" si="14"/>
        <v>0</v>
      </c>
      <c r="AX35" s="251">
        <f t="shared" si="14"/>
        <v>0</v>
      </c>
      <c r="AY35" s="251">
        <f t="shared" si="14"/>
        <v>0</v>
      </c>
      <c r="AZ35" s="251">
        <f t="shared" si="14"/>
        <v>0</v>
      </c>
      <c r="BA35" s="251">
        <f t="shared" si="14"/>
        <v>0</v>
      </c>
      <c r="BB35" s="251">
        <f t="shared" si="14"/>
        <v>0</v>
      </c>
      <c r="BC35" s="251">
        <f t="shared" si="14"/>
        <v>0</v>
      </c>
      <c r="BD35" s="251">
        <f t="shared" si="14"/>
        <v>0</v>
      </c>
      <c r="BE35" s="251">
        <f t="shared" si="14"/>
        <v>0</v>
      </c>
      <c r="BF35" s="251">
        <f t="shared" si="14"/>
        <v>0</v>
      </c>
      <c r="BG35" s="251">
        <f t="shared" si="14"/>
        <v>0</v>
      </c>
      <c r="BH35" s="251">
        <f t="shared" si="14"/>
        <v>0</v>
      </c>
      <c r="BI35" s="251">
        <f t="shared" si="14"/>
        <v>0</v>
      </c>
      <c r="BJ35" s="251">
        <f t="shared" si="14"/>
        <v>0</v>
      </c>
      <c r="BK35" s="251">
        <f t="shared" si="14"/>
        <v>0</v>
      </c>
      <c r="BL35" s="251">
        <f t="shared" si="14"/>
        <v>0</v>
      </c>
      <c r="BM35" s="251">
        <f t="shared" si="14"/>
        <v>0</v>
      </c>
      <c r="BN35" s="251">
        <f t="shared" si="14"/>
        <v>0</v>
      </c>
      <c r="BO35" s="251">
        <f t="shared" si="14"/>
        <v>0</v>
      </c>
      <c r="BP35" s="251">
        <f t="shared" si="14"/>
        <v>0</v>
      </c>
      <c r="BQ35" s="251">
        <f t="shared" si="14"/>
        <v>0</v>
      </c>
      <c r="BR35" s="251">
        <f t="shared" ref="BR35:CF35" si="15">IF(BR32=0,0,100-BR31-BR34)</f>
        <v>0</v>
      </c>
      <c r="BS35" s="251">
        <f t="shared" si="15"/>
        <v>0</v>
      </c>
      <c r="BT35" s="251">
        <f t="shared" si="15"/>
        <v>0</v>
      </c>
      <c r="BU35" s="251">
        <f t="shared" si="15"/>
        <v>0</v>
      </c>
      <c r="BV35" s="251">
        <f t="shared" si="15"/>
        <v>0</v>
      </c>
      <c r="BW35" s="251">
        <f t="shared" si="15"/>
        <v>0</v>
      </c>
      <c r="BX35" s="251">
        <f t="shared" si="15"/>
        <v>0</v>
      </c>
      <c r="BY35" s="251">
        <f t="shared" si="15"/>
        <v>0</v>
      </c>
      <c r="BZ35" s="251">
        <f t="shared" si="15"/>
        <v>0</v>
      </c>
      <c r="CA35" s="251">
        <f t="shared" si="15"/>
        <v>0</v>
      </c>
      <c r="CB35" s="251">
        <f t="shared" si="15"/>
        <v>0</v>
      </c>
      <c r="CC35" s="251">
        <f t="shared" si="15"/>
        <v>0</v>
      </c>
      <c r="CD35" s="251">
        <f t="shared" si="15"/>
        <v>0</v>
      </c>
      <c r="CE35" s="251">
        <f t="shared" si="15"/>
        <v>0</v>
      </c>
      <c r="CF35" s="251">
        <f t="shared" si="15"/>
        <v>0</v>
      </c>
    </row>
    <row r="36" spans="2:84" ht="15" customHeight="1" thickBot="1" x14ac:dyDescent="0.35">
      <c r="B36" s="700">
        <v>8</v>
      </c>
      <c r="C36" s="973"/>
      <c r="D36" s="235" t="s">
        <v>153</v>
      </c>
      <c r="E36" s="251">
        <f>IF(E30=0,0,(E10^0.95)*(1.94*10^-6)+1)</f>
        <v>0</v>
      </c>
      <c r="F36" s="251">
        <f t="shared" ref="F36:BQ36" si="16">IF(F30=0,0,(F10^0.95)*(1.94*10^-6)+1)</f>
        <v>0</v>
      </c>
      <c r="G36" s="251">
        <f t="shared" si="16"/>
        <v>0</v>
      </c>
      <c r="H36" s="251">
        <f t="shared" si="16"/>
        <v>0</v>
      </c>
      <c r="I36" s="251">
        <f t="shared" si="16"/>
        <v>0</v>
      </c>
      <c r="J36" s="251">
        <f t="shared" si="16"/>
        <v>1.1956264148329394</v>
      </c>
      <c r="K36" s="251">
        <f t="shared" si="16"/>
        <v>1.1951942291920532</v>
      </c>
      <c r="L36" s="251">
        <f t="shared" si="16"/>
        <v>1.1961309028787948</v>
      </c>
      <c r="M36" s="251">
        <f t="shared" si="16"/>
        <v>1.1956264148329394</v>
      </c>
      <c r="N36" s="251">
        <f t="shared" si="16"/>
        <v>1.1956264148329394</v>
      </c>
      <c r="O36" s="251">
        <f t="shared" si="16"/>
        <v>0</v>
      </c>
      <c r="P36" s="251">
        <f t="shared" si="16"/>
        <v>0</v>
      </c>
      <c r="Q36" s="251">
        <f t="shared" si="16"/>
        <v>0</v>
      </c>
      <c r="R36" s="251">
        <f t="shared" si="16"/>
        <v>0</v>
      </c>
      <c r="S36" s="251">
        <f t="shared" si="16"/>
        <v>0</v>
      </c>
      <c r="T36" s="251">
        <f t="shared" si="16"/>
        <v>0</v>
      </c>
      <c r="U36" s="251">
        <f t="shared" si="16"/>
        <v>0</v>
      </c>
      <c r="V36" s="251">
        <f t="shared" si="16"/>
        <v>0</v>
      </c>
      <c r="W36" s="251">
        <f t="shared" si="16"/>
        <v>0</v>
      </c>
      <c r="X36" s="251">
        <f t="shared" si="16"/>
        <v>0</v>
      </c>
      <c r="Y36" s="251">
        <f t="shared" si="16"/>
        <v>0</v>
      </c>
      <c r="Z36" s="251">
        <f t="shared" si="16"/>
        <v>0</v>
      </c>
      <c r="AA36" s="251">
        <f t="shared" si="16"/>
        <v>0</v>
      </c>
      <c r="AB36" s="251">
        <f t="shared" si="16"/>
        <v>0</v>
      </c>
      <c r="AC36" s="251">
        <f t="shared" si="16"/>
        <v>0</v>
      </c>
      <c r="AD36" s="251">
        <f t="shared" si="16"/>
        <v>0</v>
      </c>
      <c r="AE36" s="251">
        <f t="shared" si="16"/>
        <v>0</v>
      </c>
      <c r="AF36" s="251">
        <f t="shared" si="16"/>
        <v>0</v>
      </c>
      <c r="AG36" s="251">
        <f t="shared" si="16"/>
        <v>0</v>
      </c>
      <c r="AH36" s="251">
        <f t="shared" si="16"/>
        <v>0</v>
      </c>
      <c r="AI36" s="251">
        <f t="shared" si="16"/>
        <v>0</v>
      </c>
      <c r="AJ36" s="251">
        <f t="shared" si="16"/>
        <v>0</v>
      </c>
      <c r="AK36" s="251">
        <f t="shared" si="16"/>
        <v>0</v>
      </c>
      <c r="AL36" s="251">
        <f t="shared" si="16"/>
        <v>0</v>
      </c>
      <c r="AM36" s="251">
        <f t="shared" si="16"/>
        <v>0</v>
      </c>
      <c r="AN36" s="251">
        <f t="shared" si="16"/>
        <v>0</v>
      </c>
      <c r="AO36" s="251">
        <f t="shared" si="16"/>
        <v>0</v>
      </c>
      <c r="AP36" s="251">
        <f t="shared" si="16"/>
        <v>0</v>
      </c>
      <c r="AQ36" s="251">
        <f t="shared" si="16"/>
        <v>0</v>
      </c>
      <c r="AR36" s="251">
        <f t="shared" si="16"/>
        <v>0</v>
      </c>
      <c r="AS36" s="251">
        <f t="shared" si="16"/>
        <v>0</v>
      </c>
      <c r="AT36" s="251">
        <f t="shared" si="16"/>
        <v>0</v>
      </c>
      <c r="AU36" s="251">
        <f t="shared" si="16"/>
        <v>0</v>
      </c>
      <c r="AV36" s="251">
        <f t="shared" si="16"/>
        <v>0</v>
      </c>
      <c r="AW36" s="251">
        <f t="shared" si="16"/>
        <v>0</v>
      </c>
      <c r="AX36" s="251">
        <f t="shared" si="16"/>
        <v>0</v>
      </c>
      <c r="AY36" s="251">
        <f t="shared" si="16"/>
        <v>0</v>
      </c>
      <c r="AZ36" s="251">
        <f t="shared" si="16"/>
        <v>0</v>
      </c>
      <c r="BA36" s="251">
        <f t="shared" si="16"/>
        <v>0</v>
      </c>
      <c r="BB36" s="251">
        <f t="shared" si="16"/>
        <v>0</v>
      </c>
      <c r="BC36" s="251">
        <f t="shared" si="16"/>
        <v>0</v>
      </c>
      <c r="BD36" s="251">
        <f t="shared" si="16"/>
        <v>0</v>
      </c>
      <c r="BE36" s="251">
        <f t="shared" si="16"/>
        <v>0</v>
      </c>
      <c r="BF36" s="251">
        <f t="shared" si="16"/>
        <v>0</v>
      </c>
      <c r="BG36" s="251">
        <f t="shared" si="16"/>
        <v>0</v>
      </c>
      <c r="BH36" s="251">
        <f t="shared" si="16"/>
        <v>0</v>
      </c>
      <c r="BI36" s="251">
        <f t="shared" si="16"/>
        <v>0</v>
      </c>
      <c r="BJ36" s="251">
        <f t="shared" si="16"/>
        <v>0</v>
      </c>
      <c r="BK36" s="251">
        <f t="shared" si="16"/>
        <v>0</v>
      </c>
      <c r="BL36" s="251">
        <f t="shared" si="16"/>
        <v>0</v>
      </c>
      <c r="BM36" s="251">
        <f t="shared" si="16"/>
        <v>0</v>
      </c>
      <c r="BN36" s="251">
        <f t="shared" si="16"/>
        <v>0</v>
      </c>
      <c r="BO36" s="251">
        <f t="shared" si="16"/>
        <v>0</v>
      </c>
      <c r="BP36" s="251">
        <f t="shared" si="16"/>
        <v>0</v>
      </c>
      <c r="BQ36" s="251">
        <f t="shared" si="16"/>
        <v>0</v>
      </c>
      <c r="BR36" s="251">
        <f t="shared" ref="BR36:CF36" si="17">IF(BR30=0,0,(BR10^0.95)*(1.94*10^-6)+1)</f>
        <v>0</v>
      </c>
      <c r="BS36" s="251">
        <f t="shared" si="17"/>
        <v>0</v>
      </c>
      <c r="BT36" s="251">
        <f t="shared" si="17"/>
        <v>0</v>
      </c>
      <c r="BU36" s="251">
        <f t="shared" si="17"/>
        <v>0</v>
      </c>
      <c r="BV36" s="251">
        <f t="shared" si="17"/>
        <v>0</v>
      </c>
      <c r="BW36" s="251">
        <f t="shared" si="17"/>
        <v>0</v>
      </c>
      <c r="BX36" s="251">
        <f t="shared" si="17"/>
        <v>0</v>
      </c>
      <c r="BY36" s="251">
        <f t="shared" si="17"/>
        <v>0</v>
      </c>
      <c r="BZ36" s="251">
        <f t="shared" si="17"/>
        <v>0</v>
      </c>
      <c r="CA36" s="251">
        <f t="shared" si="17"/>
        <v>0</v>
      </c>
      <c r="CB36" s="251">
        <f t="shared" si="17"/>
        <v>0</v>
      </c>
      <c r="CC36" s="251">
        <f t="shared" si="17"/>
        <v>0</v>
      </c>
      <c r="CD36" s="251">
        <f t="shared" si="17"/>
        <v>0</v>
      </c>
      <c r="CE36" s="251">
        <f t="shared" si="17"/>
        <v>0</v>
      </c>
      <c r="CF36" s="251">
        <f t="shared" si="17"/>
        <v>0</v>
      </c>
    </row>
    <row r="37" spans="2:84" ht="12" customHeight="1" thickBot="1" x14ac:dyDescent="0.35">
      <c r="B37" s="700">
        <v>9</v>
      </c>
      <c r="C37" s="758"/>
      <c r="D37" s="759"/>
      <c r="E37" s="760"/>
      <c r="F37" s="760"/>
      <c r="G37" s="760"/>
      <c r="H37" s="760"/>
      <c r="I37" s="760"/>
      <c r="J37" s="760"/>
      <c r="K37" s="760"/>
      <c r="L37" s="760"/>
      <c r="M37" s="760"/>
      <c r="N37" s="760"/>
      <c r="O37" s="760"/>
      <c r="P37" s="760"/>
      <c r="Q37" s="760"/>
      <c r="R37" s="760"/>
      <c r="S37" s="760"/>
      <c r="T37" s="760"/>
      <c r="U37" s="760"/>
      <c r="V37" s="760"/>
      <c r="W37" s="760"/>
      <c r="X37" s="760"/>
      <c r="Y37" s="760"/>
      <c r="Z37" s="760"/>
      <c r="AA37" s="760"/>
      <c r="AB37" s="760"/>
      <c r="AC37" s="760"/>
      <c r="AD37" s="760"/>
      <c r="AE37" s="760"/>
      <c r="AF37" s="760"/>
      <c r="AG37" s="760"/>
      <c r="AH37" s="760"/>
      <c r="AI37" s="760"/>
      <c r="AJ37" s="760"/>
      <c r="AK37" s="760"/>
      <c r="AL37" s="760"/>
      <c r="AM37" s="760"/>
      <c r="AN37" s="760"/>
      <c r="AO37" s="760"/>
      <c r="AP37" s="760"/>
      <c r="AQ37" s="760"/>
      <c r="AR37" s="760"/>
      <c r="AS37" s="760"/>
      <c r="AT37" s="760"/>
      <c r="AU37" s="760"/>
      <c r="AV37" s="760"/>
      <c r="AW37" s="760"/>
      <c r="AX37" s="760"/>
      <c r="AY37" s="760"/>
      <c r="AZ37" s="760"/>
      <c r="BA37" s="760"/>
      <c r="BB37" s="760"/>
      <c r="BC37" s="760"/>
      <c r="BD37" s="760"/>
      <c r="BE37" s="760"/>
      <c r="BF37" s="760"/>
      <c r="BG37" s="760"/>
      <c r="BH37" s="760"/>
      <c r="BI37" s="760"/>
      <c r="BJ37" s="760"/>
      <c r="BK37" s="760"/>
      <c r="BL37" s="760"/>
      <c r="BM37" s="760"/>
      <c r="BN37" s="760"/>
      <c r="BO37" s="760"/>
      <c r="BP37" s="760"/>
      <c r="BQ37" s="760"/>
      <c r="BR37" s="760"/>
      <c r="BS37" s="760"/>
      <c r="BT37" s="760"/>
      <c r="BU37" s="760"/>
      <c r="BV37" s="760"/>
      <c r="BW37" s="760"/>
      <c r="BX37" s="760"/>
      <c r="BY37" s="760"/>
      <c r="BZ37" s="760"/>
      <c r="CA37" s="760"/>
      <c r="CB37" s="760"/>
      <c r="CC37" s="760"/>
      <c r="CD37" s="760"/>
      <c r="CE37" s="760"/>
      <c r="CF37" s="760"/>
    </row>
    <row r="38" spans="2:84" ht="21" customHeight="1" thickBot="1" x14ac:dyDescent="0.35">
      <c r="B38" s="700">
        <v>10</v>
      </c>
      <c r="C38" s="976" t="s">
        <v>202</v>
      </c>
      <c r="D38" s="236" t="s">
        <v>48</v>
      </c>
      <c r="E38" s="252">
        <f>+IF(E28=0,0,IFERROR((E28/10-E7*E31-E36*E34)/E35,0))</f>
        <v>0</v>
      </c>
      <c r="F38" s="252">
        <f t="shared" ref="F38:BQ38" si="18">+IF(F28=0,0,IFERROR((F28/10-F7*F31-F36*F34)/F35,0))</f>
        <v>0</v>
      </c>
      <c r="G38" s="252">
        <f t="shared" si="18"/>
        <v>0</v>
      </c>
      <c r="H38" s="252">
        <f t="shared" si="18"/>
        <v>0</v>
      </c>
      <c r="I38" s="252">
        <f t="shared" si="18"/>
        <v>0</v>
      </c>
      <c r="J38" s="252">
        <f t="shared" si="18"/>
        <v>2.9012800365565088</v>
      </c>
      <c r="K38" s="252">
        <f t="shared" si="18"/>
        <v>3.0598640539658675</v>
      </c>
      <c r="L38" s="252">
        <f t="shared" si="18"/>
        <v>3.0199136979015142</v>
      </c>
      <c r="M38" s="252">
        <f t="shared" si="18"/>
        <v>3.1670329210929231</v>
      </c>
      <c r="N38" s="252">
        <f t="shared" si="18"/>
        <v>3.1670329210929231</v>
      </c>
      <c r="O38" s="252">
        <f t="shared" si="18"/>
        <v>0</v>
      </c>
      <c r="P38" s="252">
        <f t="shared" si="18"/>
        <v>0</v>
      </c>
      <c r="Q38" s="252">
        <f t="shared" si="18"/>
        <v>0</v>
      </c>
      <c r="R38" s="252">
        <f t="shared" si="18"/>
        <v>0</v>
      </c>
      <c r="S38" s="252">
        <f t="shared" si="18"/>
        <v>0</v>
      </c>
      <c r="T38" s="252">
        <f t="shared" si="18"/>
        <v>0</v>
      </c>
      <c r="U38" s="252">
        <f t="shared" si="18"/>
        <v>0</v>
      </c>
      <c r="V38" s="252">
        <f t="shared" si="18"/>
        <v>0</v>
      </c>
      <c r="W38" s="252">
        <f t="shared" si="18"/>
        <v>0</v>
      </c>
      <c r="X38" s="252">
        <f t="shared" si="18"/>
        <v>0</v>
      </c>
      <c r="Y38" s="252">
        <f t="shared" si="18"/>
        <v>0</v>
      </c>
      <c r="Z38" s="252">
        <f t="shared" si="18"/>
        <v>0</v>
      </c>
      <c r="AA38" s="252">
        <f t="shared" si="18"/>
        <v>0</v>
      </c>
      <c r="AB38" s="252">
        <f t="shared" si="18"/>
        <v>0</v>
      </c>
      <c r="AC38" s="252">
        <f t="shared" si="18"/>
        <v>0</v>
      </c>
      <c r="AD38" s="252">
        <f t="shared" si="18"/>
        <v>0</v>
      </c>
      <c r="AE38" s="252">
        <f t="shared" si="18"/>
        <v>0</v>
      </c>
      <c r="AF38" s="252">
        <f t="shared" si="18"/>
        <v>0</v>
      </c>
      <c r="AG38" s="252">
        <f t="shared" si="18"/>
        <v>0</v>
      </c>
      <c r="AH38" s="252">
        <f t="shared" si="18"/>
        <v>0</v>
      </c>
      <c r="AI38" s="252">
        <f t="shared" si="18"/>
        <v>0</v>
      </c>
      <c r="AJ38" s="252">
        <f t="shared" si="18"/>
        <v>0</v>
      </c>
      <c r="AK38" s="252">
        <f t="shared" si="18"/>
        <v>0</v>
      </c>
      <c r="AL38" s="252">
        <f t="shared" si="18"/>
        <v>0</v>
      </c>
      <c r="AM38" s="252">
        <f t="shared" si="18"/>
        <v>0</v>
      </c>
      <c r="AN38" s="252">
        <f t="shared" si="18"/>
        <v>0</v>
      </c>
      <c r="AO38" s="252">
        <f t="shared" si="18"/>
        <v>0</v>
      </c>
      <c r="AP38" s="252">
        <f t="shared" si="18"/>
        <v>0</v>
      </c>
      <c r="AQ38" s="252">
        <f t="shared" si="18"/>
        <v>0</v>
      </c>
      <c r="AR38" s="252">
        <f t="shared" si="18"/>
        <v>0</v>
      </c>
      <c r="AS38" s="252">
        <f t="shared" si="18"/>
        <v>0</v>
      </c>
      <c r="AT38" s="252">
        <f t="shared" si="18"/>
        <v>0</v>
      </c>
      <c r="AU38" s="252">
        <f t="shared" si="18"/>
        <v>0</v>
      </c>
      <c r="AV38" s="252">
        <f t="shared" si="18"/>
        <v>0</v>
      </c>
      <c r="AW38" s="252">
        <f t="shared" si="18"/>
        <v>0</v>
      </c>
      <c r="AX38" s="252">
        <f t="shared" si="18"/>
        <v>0</v>
      </c>
      <c r="AY38" s="252">
        <f t="shared" si="18"/>
        <v>0</v>
      </c>
      <c r="AZ38" s="252">
        <f t="shared" si="18"/>
        <v>0</v>
      </c>
      <c r="BA38" s="252">
        <f t="shared" si="18"/>
        <v>0</v>
      </c>
      <c r="BB38" s="252">
        <f t="shared" si="18"/>
        <v>0</v>
      </c>
      <c r="BC38" s="252">
        <f t="shared" si="18"/>
        <v>0</v>
      </c>
      <c r="BD38" s="252">
        <f t="shared" si="18"/>
        <v>0</v>
      </c>
      <c r="BE38" s="252">
        <f t="shared" si="18"/>
        <v>0</v>
      </c>
      <c r="BF38" s="252">
        <f t="shared" si="18"/>
        <v>0</v>
      </c>
      <c r="BG38" s="252">
        <f t="shared" si="18"/>
        <v>0</v>
      </c>
      <c r="BH38" s="252">
        <f t="shared" si="18"/>
        <v>0</v>
      </c>
      <c r="BI38" s="252">
        <f t="shared" si="18"/>
        <v>0</v>
      </c>
      <c r="BJ38" s="252">
        <f t="shared" si="18"/>
        <v>0</v>
      </c>
      <c r="BK38" s="252">
        <f t="shared" si="18"/>
        <v>0</v>
      </c>
      <c r="BL38" s="252">
        <f t="shared" si="18"/>
        <v>0</v>
      </c>
      <c r="BM38" s="252">
        <f t="shared" si="18"/>
        <v>0</v>
      </c>
      <c r="BN38" s="252">
        <f t="shared" si="18"/>
        <v>0</v>
      </c>
      <c r="BO38" s="252">
        <f t="shared" si="18"/>
        <v>0</v>
      </c>
      <c r="BP38" s="252">
        <f t="shared" si="18"/>
        <v>0</v>
      </c>
      <c r="BQ38" s="252">
        <f t="shared" si="18"/>
        <v>0</v>
      </c>
      <c r="BR38" s="252">
        <f t="shared" ref="BR38:CF38" si="19">+IF(BR28=0,0,IFERROR((BR28/10-BR7*BR31-BR36*BR34)/BR35,0))</f>
        <v>0</v>
      </c>
      <c r="BS38" s="252">
        <f t="shared" si="19"/>
        <v>0</v>
      </c>
      <c r="BT38" s="252">
        <f t="shared" si="19"/>
        <v>0</v>
      </c>
      <c r="BU38" s="252">
        <f t="shared" si="19"/>
        <v>0</v>
      </c>
      <c r="BV38" s="252">
        <f t="shared" si="19"/>
        <v>0</v>
      </c>
      <c r="BW38" s="252">
        <f t="shared" si="19"/>
        <v>0</v>
      </c>
      <c r="BX38" s="252">
        <f t="shared" si="19"/>
        <v>0</v>
      </c>
      <c r="BY38" s="252">
        <f t="shared" si="19"/>
        <v>0</v>
      </c>
      <c r="BZ38" s="252">
        <f t="shared" si="19"/>
        <v>0</v>
      </c>
      <c r="CA38" s="252">
        <f t="shared" si="19"/>
        <v>0</v>
      </c>
      <c r="CB38" s="252">
        <f t="shared" si="19"/>
        <v>0</v>
      </c>
      <c r="CC38" s="252">
        <f t="shared" si="19"/>
        <v>0</v>
      </c>
      <c r="CD38" s="252">
        <f t="shared" si="19"/>
        <v>0</v>
      </c>
      <c r="CE38" s="252">
        <f t="shared" si="19"/>
        <v>0</v>
      </c>
      <c r="CF38" s="252">
        <f t="shared" si="19"/>
        <v>0</v>
      </c>
    </row>
    <row r="39" spans="2:84" ht="15" customHeight="1" thickBot="1" x14ac:dyDescent="0.35">
      <c r="B39" s="700">
        <v>11</v>
      </c>
      <c r="C39" s="976"/>
      <c r="D39" s="237" t="s">
        <v>40</v>
      </c>
      <c r="E39" s="282">
        <f>+IF(E28=0,0,IFERROR(IF(E38&gt;E8,0,ROUND(IF(E38&gt;E9,E35*(E8-E38)/(E8-E9),E35),1)),0))</f>
        <v>0</v>
      </c>
      <c r="F39" s="282">
        <f t="shared" ref="F39:BQ39" si="20">+IF(F28=0,0,IFERROR(IF(F38&gt;F8,0,ROUND(IF(F38&gt;F9,F35*(F8-F38)/(F8-F9),F35),1)),0))</f>
        <v>0</v>
      </c>
      <c r="G39" s="282">
        <f t="shared" si="20"/>
        <v>0</v>
      </c>
      <c r="H39" s="282">
        <f t="shared" si="20"/>
        <v>0</v>
      </c>
      <c r="I39" s="282">
        <f t="shared" si="20"/>
        <v>0</v>
      </c>
      <c r="J39" s="282">
        <f t="shared" si="20"/>
        <v>40.299999999999997</v>
      </c>
      <c r="K39" s="282">
        <f t="shared" si="20"/>
        <v>33.700000000000003</v>
      </c>
      <c r="L39" s="282">
        <f t="shared" si="20"/>
        <v>35.4</v>
      </c>
      <c r="M39" s="282">
        <f t="shared" si="20"/>
        <v>36.700000000000003</v>
      </c>
      <c r="N39" s="282">
        <f t="shared" si="20"/>
        <v>36.700000000000003</v>
      </c>
      <c r="O39" s="282">
        <f t="shared" si="20"/>
        <v>0</v>
      </c>
      <c r="P39" s="282">
        <f t="shared" si="20"/>
        <v>0</v>
      </c>
      <c r="Q39" s="282">
        <f t="shared" si="20"/>
        <v>0</v>
      </c>
      <c r="R39" s="282">
        <f t="shared" si="20"/>
        <v>0</v>
      </c>
      <c r="S39" s="282">
        <f t="shared" si="20"/>
        <v>0</v>
      </c>
      <c r="T39" s="282">
        <f t="shared" si="20"/>
        <v>0</v>
      </c>
      <c r="U39" s="282">
        <f t="shared" si="20"/>
        <v>0</v>
      </c>
      <c r="V39" s="282">
        <f t="shared" si="20"/>
        <v>0</v>
      </c>
      <c r="W39" s="282">
        <f t="shared" si="20"/>
        <v>0</v>
      </c>
      <c r="X39" s="282">
        <f t="shared" si="20"/>
        <v>0</v>
      </c>
      <c r="Y39" s="282">
        <f t="shared" si="20"/>
        <v>0</v>
      </c>
      <c r="Z39" s="282">
        <f t="shared" si="20"/>
        <v>0</v>
      </c>
      <c r="AA39" s="282">
        <f t="shared" si="20"/>
        <v>0</v>
      </c>
      <c r="AB39" s="282">
        <f t="shared" si="20"/>
        <v>0</v>
      </c>
      <c r="AC39" s="282">
        <f t="shared" si="20"/>
        <v>0</v>
      </c>
      <c r="AD39" s="282">
        <f t="shared" si="20"/>
        <v>0</v>
      </c>
      <c r="AE39" s="282">
        <f t="shared" si="20"/>
        <v>0</v>
      </c>
      <c r="AF39" s="282">
        <f t="shared" si="20"/>
        <v>0</v>
      </c>
      <c r="AG39" s="282">
        <f t="shared" si="20"/>
        <v>0</v>
      </c>
      <c r="AH39" s="282">
        <f t="shared" si="20"/>
        <v>0</v>
      </c>
      <c r="AI39" s="282">
        <f t="shared" si="20"/>
        <v>0</v>
      </c>
      <c r="AJ39" s="282">
        <f t="shared" si="20"/>
        <v>0</v>
      </c>
      <c r="AK39" s="282">
        <f t="shared" si="20"/>
        <v>0</v>
      </c>
      <c r="AL39" s="282">
        <f t="shared" si="20"/>
        <v>0</v>
      </c>
      <c r="AM39" s="282">
        <f t="shared" si="20"/>
        <v>0</v>
      </c>
      <c r="AN39" s="282">
        <f t="shared" si="20"/>
        <v>0</v>
      </c>
      <c r="AO39" s="282">
        <f t="shared" si="20"/>
        <v>0</v>
      </c>
      <c r="AP39" s="282">
        <f t="shared" si="20"/>
        <v>0</v>
      </c>
      <c r="AQ39" s="282">
        <f t="shared" si="20"/>
        <v>0</v>
      </c>
      <c r="AR39" s="282">
        <f t="shared" si="20"/>
        <v>0</v>
      </c>
      <c r="AS39" s="282">
        <f t="shared" si="20"/>
        <v>0</v>
      </c>
      <c r="AT39" s="282">
        <f t="shared" si="20"/>
        <v>0</v>
      </c>
      <c r="AU39" s="282">
        <f t="shared" si="20"/>
        <v>0</v>
      </c>
      <c r="AV39" s="282">
        <f t="shared" si="20"/>
        <v>0</v>
      </c>
      <c r="AW39" s="282">
        <f t="shared" si="20"/>
        <v>0</v>
      </c>
      <c r="AX39" s="282">
        <f t="shared" si="20"/>
        <v>0</v>
      </c>
      <c r="AY39" s="282">
        <f t="shared" si="20"/>
        <v>0</v>
      </c>
      <c r="AZ39" s="282">
        <f t="shared" si="20"/>
        <v>0</v>
      </c>
      <c r="BA39" s="282">
        <f t="shared" si="20"/>
        <v>0</v>
      </c>
      <c r="BB39" s="282">
        <f t="shared" si="20"/>
        <v>0</v>
      </c>
      <c r="BC39" s="282">
        <f t="shared" si="20"/>
        <v>0</v>
      </c>
      <c r="BD39" s="282">
        <f t="shared" si="20"/>
        <v>0</v>
      </c>
      <c r="BE39" s="282">
        <f t="shared" si="20"/>
        <v>0</v>
      </c>
      <c r="BF39" s="282">
        <f t="shared" si="20"/>
        <v>0</v>
      </c>
      <c r="BG39" s="282">
        <f t="shared" si="20"/>
        <v>0</v>
      </c>
      <c r="BH39" s="282">
        <f t="shared" si="20"/>
        <v>0</v>
      </c>
      <c r="BI39" s="282">
        <f t="shared" si="20"/>
        <v>0</v>
      </c>
      <c r="BJ39" s="282">
        <f t="shared" si="20"/>
        <v>0</v>
      </c>
      <c r="BK39" s="282">
        <f t="shared" si="20"/>
        <v>0</v>
      </c>
      <c r="BL39" s="282">
        <f t="shared" si="20"/>
        <v>0</v>
      </c>
      <c r="BM39" s="282">
        <f t="shared" si="20"/>
        <v>0</v>
      </c>
      <c r="BN39" s="282">
        <f t="shared" si="20"/>
        <v>0</v>
      </c>
      <c r="BO39" s="282">
        <f t="shared" si="20"/>
        <v>0</v>
      </c>
      <c r="BP39" s="282">
        <f t="shared" si="20"/>
        <v>0</v>
      </c>
      <c r="BQ39" s="282">
        <f t="shared" si="20"/>
        <v>0</v>
      </c>
      <c r="BR39" s="282">
        <f t="shared" ref="BR39:CF39" si="21">+IF(BR28=0,0,IFERROR(IF(BR38&gt;BR8,0,ROUND(IF(BR38&gt;BR9,BR35*(BR8-BR38)/(BR8-BR9),BR35),1)),0))</f>
        <v>0</v>
      </c>
      <c r="BS39" s="282">
        <f t="shared" si="21"/>
        <v>0</v>
      </c>
      <c r="BT39" s="282">
        <f t="shared" si="21"/>
        <v>0</v>
      </c>
      <c r="BU39" s="282">
        <f t="shared" si="21"/>
        <v>0</v>
      </c>
      <c r="BV39" s="282">
        <f t="shared" si="21"/>
        <v>0</v>
      </c>
      <c r="BW39" s="282">
        <f t="shared" si="21"/>
        <v>0</v>
      </c>
      <c r="BX39" s="282">
        <f t="shared" si="21"/>
        <v>0</v>
      </c>
      <c r="BY39" s="282">
        <f t="shared" si="21"/>
        <v>0</v>
      </c>
      <c r="BZ39" s="282">
        <f t="shared" si="21"/>
        <v>0</v>
      </c>
      <c r="CA39" s="282">
        <f t="shared" si="21"/>
        <v>0</v>
      </c>
      <c r="CB39" s="282">
        <f t="shared" si="21"/>
        <v>0</v>
      </c>
      <c r="CC39" s="282">
        <f t="shared" si="21"/>
        <v>0</v>
      </c>
      <c r="CD39" s="282">
        <f t="shared" si="21"/>
        <v>0</v>
      </c>
      <c r="CE39" s="282">
        <f t="shared" si="21"/>
        <v>0</v>
      </c>
      <c r="CF39" s="282">
        <f t="shared" si="21"/>
        <v>0</v>
      </c>
    </row>
    <row r="40" spans="2:84" ht="15" customHeight="1" thickBot="1" x14ac:dyDescent="0.35">
      <c r="B40" s="700">
        <v>12</v>
      </c>
      <c r="C40" s="976"/>
      <c r="D40" s="237" t="s">
        <v>37</v>
      </c>
      <c r="E40" s="282">
        <f>+ROUND(E35-E39,1)</f>
        <v>0</v>
      </c>
      <c r="F40" s="282">
        <f t="shared" ref="F40:BQ40" si="22">+ROUND(F35-F39,1)</f>
        <v>0</v>
      </c>
      <c r="G40" s="282">
        <f t="shared" si="22"/>
        <v>0</v>
      </c>
      <c r="H40" s="282">
        <f t="shared" si="22"/>
        <v>0</v>
      </c>
      <c r="I40" s="282">
        <f t="shared" si="22"/>
        <v>0</v>
      </c>
      <c r="J40" s="282">
        <f t="shared" si="22"/>
        <v>21.7</v>
      </c>
      <c r="K40" s="282">
        <f t="shared" si="22"/>
        <v>25.4</v>
      </c>
      <c r="L40" s="282">
        <f t="shared" si="22"/>
        <v>24.6</v>
      </c>
      <c r="M40" s="282">
        <f t="shared" si="22"/>
        <v>20.2</v>
      </c>
      <c r="N40" s="282">
        <f t="shared" si="22"/>
        <v>20.2</v>
      </c>
      <c r="O40" s="282">
        <f t="shared" si="22"/>
        <v>0</v>
      </c>
      <c r="P40" s="282">
        <f t="shared" si="22"/>
        <v>0</v>
      </c>
      <c r="Q40" s="282">
        <f t="shared" si="22"/>
        <v>0</v>
      </c>
      <c r="R40" s="282">
        <f t="shared" si="22"/>
        <v>0</v>
      </c>
      <c r="S40" s="282">
        <f t="shared" si="22"/>
        <v>0</v>
      </c>
      <c r="T40" s="282">
        <f t="shared" si="22"/>
        <v>0</v>
      </c>
      <c r="U40" s="282">
        <f t="shared" si="22"/>
        <v>0</v>
      </c>
      <c r="V40" s="282">
        <f t="shared" si="22"/>
        <v>0</v>
      </c>
      <c r="W40" s="282">
        <f t="shared" si="22"/>
        <v>0</v>
      </c>
      <c r="X40" s="282">
        <f t="shared" si="22"/>
        <v>0</v>
      </c>
      <c r="Y40" s="282">
        <f t="shared" si="22"/>
        <v>0</v>
      </c>
      <c r="Z40" s="282">
        <f t="shared" si="22"/>
        <v>0</v>
      </c>
      <c r="AA40" s="282">
        <f t="shared" si="22"/>
        <v>0</v>
      </c>
      <c r="AB40" s="282">
        <f t="shared" si="22"/>
        <v>0</v>
      </c>
      <c r="AC40" s="282">
        <f t="shared" si="22"/>
        <v>0</v>
      </c>
      <c r="AD40" s="282">
        <f t="shared" si="22"/>
        <v>0</v>
      </c>
      <c r="AE40" s="282">
        <f t="shared" si="22"/>
        <v>0</v>
      </c>
      <c r="AF40" s="282">
        <f t="shared" si="22"/>
        <v>0</v>
      </c>
      <c r="AG40" s="282">
        <f t="shared" si="22"/>
        <v>0</v>
      </c>
      <c r="AH40" s="282">
        <f t="shared" si="22"/>
        <v>0</v>
      </c>
      <c r="AI40" s="282">
        <f t="shared" si="22"/>
        <v>0</v>
      </c>
      <c r="AJ40" s="282">
        <f t="shared" si="22"/>
        <v>0</v>
      </c>
      <c r="AK40" s="282">
        <f t="shared" si="22"/>
        <v>0</v>
      </c>
      <c r="AL40" s="282">
        <f t="shared" si="22"/>
        <v>0</v>
      </c>
      <c r="AM40" s="282">
        <f t="shared" si="22"/>
        <v>0</v>
      </c>
      <c r="AN40" s="282">
        <f t="shared" si="22"/>
        <v>0</v>
      </c>
      <c r="AO40" s="282">
        <f t="shared" si="22"/>
        <v>0</v>
      </c>
      <c r="AP40" s="282">
        <f t="shared" si="22"/>
        <v>0</v>
      </c>
      <c r="AQ40" s="282">
        <f t="shared" si="22"/>
        <v>0</v>
      </c>
      <c r="AR40" s="282">
        <f t="shared" si="22"/>
        <v>0</v>
      </c>
      <c r="AS40" s="282">
        <f t="shared" si="22"/>
        <v>0</v>
      </c>
      <c r="AT40" s="282">
        <f t="shared" si="22"/>
        <v>0</v>
      </c>
      <c r="AU40" s="282">
        <f t="shared" si="22"/>
        <v>0</v>
      </c>
      <c r="AV40" s="282">
        <f t="shared" si="22"/>
        <v>0</v>
      </c>
      <c r="AW40" s="282">
        <f t="shared" si="22"/>
        <v>0</v>
      </c>
      <c r="AX40" s="282">
        <f t="shared" si="22"/>
        <v>0</v>
      </c>
      <c r="AY40" s="282">
        <f t="shared" si="22"/>
        <v>0</v>
      </c>
      <c r="AZ40" s="282">
        <f t="shared" si="22"/>
        <v>0</v>
      </c>
      <c r="BA40" s="282">
        <f t="shared" si="22"/>
        <v>0</v>
      </c>
      <c r="BB40" s="282">
        <f t="shared" si="22"/>
        <v>0</v>
      </c>
      <c r="BC40" s="282">
        <f t="shared" si="22"/>
        <v>0</v>
      </c>
      <c r="BD40" s="282">
        <f t="shared" si="22"/>
        <v>0</v>
      </c>
      <c r="BE40" s="282">
        <f t="shared" si="22"/>
        <v>0</v>
      </c>
      <c r="BF40" s="282">
        <f t="shared" si="22"/>
        <v>0</v>
      </c>
      <c r="BG40" s="282">
        <f t="shared" si="22"/>
        <v>0</v>
      </c>
      <c r="BH40" s="282">
        <f t="shared" si="22"/>
        <v>0</v>
      </c>
      <c r="BI40" s="282">
        <f t="shared" si="22"/>
        <v>0</v>
      </c>
      <c r="BJ40" s="282">
        <f t="shared" si="22"/>
        <v>0</v>
      </c>
      <c r="BK40" s="282">
        <f t="shared" si="22"/>
        <v>0</v>
      </c>
      <c r="BL40" s="282">
        <f t="shared" si="22"/>
        <v>0</v>
      </c>
      <c r="BM40" s="282">
        <f t="shared" si="22"/>
        <v>0</v>
      </c>
      <c r="BN40" s="282">
        <f t="shared" si="22"/>
        <v>0</v>
      </c>
      <c r="BO40" s="282">
        <f t="shared" si="22"/>
        <v>0</v>
      </c>
      <c r="BP40" s="282">
        <f t="shared" si="22"/>
        <v>0</v>
      </c>
      <c r="BQ40" s="282">
        <f t="shared" si="22"/>
        <v>0</v>
      </c>
      <c r="BR40" s="282">
        <f t="shared" ref="BR40:CF40" si="23">+ROUND(BR35-BR39,1)</f>
        <v>0</v>
      </c>
      <c r="BS40" s="282">
        <f t="shared" si="23"/>
        <v>0</v>
      </c>
      <c r="BT40" s="282">
        <f t="shared" si="23"/>
        <v>0</v>
      </c>
      <c r="BU40" s="282">
        <f t="shared" si="23"/>
        <v>0</v>
      </c>
      <c r="BV40" s="282">
        <f t="shared" si="23"/>
        <v>0</v>
      </c>
      <c r="BW40" s="282">
        <f t="shared" si="23"/>
        <v>0</v>
      </c>
      <c r="BX40" s="282">
        <f t="shared" si="23"/>
        <v>0</v>
      </c>
      <c r="BY40" s="282">
        <f t="shared" si="23"/>
        <v>0</v>
      </c>
      <c r="BZ40" s="282">
        <f t="shared" si="23"/>
        <v>0</v>
      </c>
      <c r="CA40" s="282">
        <f t="shared" si="23"/>
        <v>0</v>
      </c>
      <c r="CB40" s="282">
        <f t="shared" si="23"/>
        <v>0</v>
      </c>
      <c r="CC40" s="282">
        <f t="shared" si="23"/>
        <v>0</v>
      </c>
      <c r="CD40" s="282">
        <f t="shared" si="23"/>
        <v>0</v>
      </c>
      <c r="CE40" s="282">
        <f t="shared" si="23"/>
        <v>0</v>
      </c>
      <c r="CF40" s="282">
        <f t="shared" si="23"/>
        <v>0</v>
      </c>
    </row>
    <row r="41" spans="2:84" ht="15" customHeight="1" thickBot="1" x14ac:dyDescent="0.35">
      <c r="B41" s="700">
        <v>13</v>
      </c>
      <c r="C41" s="976"/>
      <c r="D41" s="237" t="s">
        <v>193</v>
      </c>
      <c r="E41" s="282">
        <f>IF(E28=0,0,100-SUM(E39:E40))</f>
        <v>0</v>
      </c>
      <c r="F41" s="282">
        <f t="shared" ref="F41:BQ41" si="24">IF(F28=0,0,100-SUM(F39:F40))</f>
        <v>0</v>
      </c>
      <c r="G41" s="282">
        <f t="shared" si="24"/>
        <v>0</v>
      </c>
      <c r="H41" s="282">
        <f t="shared" si="24"/>
        <v>0</v>
      </c>
      <c r="I41" s="282">
        <f t="shared" si="24"/>
        <v>0</v>
      </c>
      <c r="J41" s="282">
        <f t="shared" si="24"/>
        <v>38</v>
      </c>
      <c r="K41" s="282">
        <f t="shared" si="24"/>
        <v>40.9</v>
      </c>
      <c r="L41" s="282">
        <f t="shared" si="24"/>
        <v>40</v>
      </c>
      <c r="M41" s="282">
        <f t="shared" si="24"/>
        <v>43.099999999999994</v>
      </c>
      <c r="N41" s="282">
        <f t="shared" si="24"/>
        <v>43.099999999999994</v>
      </c>
      <c r="O41" s="282">
        <f t="shared" si="24"/>
        <v>0</v>
      </c>
      <c r="P41" s="282">
        <f t="shared" si="24"/>
        <v>0</v>
      </c>
      <c r="Q41" s="282">
        <f t="shared" si="24"/>
        <v>0</v>
      </c>
      <c r="R41" s="282">
        <f t="shared" si="24"/>
        <v>0</v>
      </c>
      <c r="S41" s="282">
        <f t="shared" si="24"/>
        <v>0</v>
      </c>
      <c r="T41" s="282">
        <f t="shared" si="24"/>
        <v>0</v>
      </c>
      <c r="U41" s="282">
        <f t="shared" si="24"/>
        <v>0</v>
      </c>
      <c r="V41" s="282">
        <f t="shared" si="24"/>
        <v>0</v>
      </c>
      <c r="W41" s="282">
        <f t="shared" si="24"/>
        <v>0</v>
      </c>
      <c r="X41" s="282">
        <f t="shared" si="24"/>
        <v>0</v>
      </c>
      <c r="Y41" s="282">
        <f t="shared" si="24"/>
        <v>0</v>
      </c>
      <c r="Z41" s="282">
        <f t="shared" si="24"/>
        <v>0</v>
      </c>
      <c r="AA41" s="282">
        <f t="shared" si="24"/>
        <v>0</v>
      </c>
      <c r="AB41" s="282">
        <f t="shared" si="24"/>
        <v>0</v>
      </c>
      <c r="AC41" s="282">
        <f t="shared" si="24"/>
        <v>0</v>
      </c>
      <c r="AD41" s="282">
        <f t="shared" si="24"/>
        <v>0</v>
      </c>
      <c r="AE41" s="282">
        <f t="shared" si="24"/>
        <v>0</v>
      </c>
      <c r="AF41" s="282">
        <f t="shared" si="24"/>
        <v>0</v>
      </c>
      <c r="AG41" s="282">
        <f t="shared" si="24"/>
        <v>0</v>
      </c>
      <c r="AH41" s="282">
        <f t="shared" si="24"/>
        <v>0</v>
      </c>
      <c r="AI41" s="282">
        <f t="shared" si="24"/>
        <v>0</v>
      </c>
      <c r="AJ41" s="282">
        <f t="shared" si="24"/>
        <v>0</v>
      </c>
      <c r="AK41" s="282">
        <f t="shared" si="24"/>
        <v>0</v>
      </c>
      <c r="AL41" s="282">
        <f t="shared" si="24"/>
        <v>0</v>
      </c>
      <c r="AM41" s="282">
        <f t="shared" si="24"/>
        <v>0</v>
      </c>
      <c r="AN41" s="282">
        <f t="shared" si="24"/>
        <v>0</v>
      </c>
      <c r="AO41" s="282">
        <f t="shared" si="24"/>
        <v>0</v>
      </c>
      <c r="AP41" s="282">
        <f t="shared" si="24"/>
        <v>0</v>
      </c>
      <c r="AQ41" s="282">
        <f t="shared" si="24"/>
        <v>0</v>
      </c>
      <c r="AR41" s="282">
        <f t="shared" si="24"/>
        <v>0</v>
      </c>
      <c r="AS41" s="282">
        <f t="shared" si="24"/>
        <v>0</v>
      </c>
      <c r="AT41" s="282">
        <f t="shared" si="24"/>
        <v>0</v>
      </c>
      <c r="AU41" s="282">
        <f t="shared" si="24"/>
        <v>0</v>
      </c>
      <c r="AV41" s="282">
        <f t="shared" si="24"/>
        <v>0</v>
      </c>
      <c r="AW41" s="282">
        <f t="shared" si="24"/>
        <v>0</v>
      </c>
      <c r="AX41" s="282">
        <f t="shared" si="24"/>
        <v>0</v>
      </c>
      <c r="AY41" s="282">
        <f t="shared" si="24"/>
        <v>0</v>
      </c>
      <c r="AZ41" s="282">
        <f t="shared" si="24"/>
        <v>0</v>
      </c>
      <c r="BA41" s="282">
        <f t="shared" si="24"/>
        <v>0</v>
      </c>
      <c r="BB41" s="282">
        <f t="shared" si="24"/>
        <v>0</v>
      </c>
      <c r="BC41" s="282">
        <f t="shared" si="24"/>
        <v>0</v>
      </c>
      <c r="BD41" s="282">
        <f t="shared" si="24"/>
        <v>0</v>
      </c>
      <c r="BE41" s="282">
        <f t="shared" si="24"/>
        <v>0</v>
      </c>
      <c r="BF41" s="282">
        <f t="shared" si="24"/>
        <v>0</v>
      </c>
      <c r="BG41" s="282">
        <f t="shared" si="24"/>
        <v>0</v>
      </c>
      <c r="BH41" s="282">
        <f t="shared" si="24"/>
        <v>0</v>
      </c>
      <c r="BI41" s="282">
        <f t="shared" si="24"/>
        <v>0</v>
      </c>
      <c r="BJ41" s="282">
        <f t="shared" si="24"/>
        <v>0</v>
      </c>
      <c r="BK41" s="282">
        <f t="shared" si="24"/>
        <v>0</v>
      </c>
      <c r="BL41" s="282">
        <f t="shared" si="24"/>
        <v>0</v>
      </c>
      <c r="BM41" s="282">
        <f t="shared" si="24"/>
        <v>0</v>
      </c>
      <c r="BN41" s="282">
        <f t="shared" si="24"/>
        <v>0</v>
      </c>
      <c r="BO41" s="282">
        <f t="shared" si="24"/>
        <v>0</v>
      </c>
      <c r="BP41" s="282">
        <f t="shared" si="24"/>
        <v>0</v>
      </c>
      <c r="BQ41" s="282">
        <f t="shared" si="24"/>
        <v>0</v>
      </c>
      <c r="BR41" s="282">
        <f t="shared" ref="BR41:CF41" si="25">IF(BR28=0,0,100-SUM(BR39:BR40))</f>
        <v>0</v>
      </c>
      <c r="BS41" s="282">
        <f t="shared" si="25"/>
        <v>0</v>
      </c>
      <c r="BT41" s="282">
        <f t="shared" si="25"/>
        <v>0</v>
      </c>
      <c r="BU41" s="282">
        <f t="shared" si="25"/>
        <v>0</v>
      </c>
      <c r="BV41" s="282">
        <f t="shared" si="25"/>
        <v>0</v>
      </c>
      <c r="BW41" s="282">
        <f t="shared" si="25"/>
        <v>0</v>
      </c>
      <c r="BX41" s="282">
        <f t="shared" si="25"/>
        <v>0</v>
      </c>
      <c r="BY41" s="282">
        <f t="shared" si="25"/>
        <v>0</v>
      </c>
      <c r="BZ41" s="282">
        <f t="shared" si="25"/>
        <v>0</v>
      </c>
      <c r="CA41" s="282">
        <f t="shared" si="25"/>
        <v>0</v>
      </c>
      <c r="CB41" s="282">
        <f t="shared" si="25"/>
        <v>0</v>
      </c>
      <c r="CC41" s="282">
        <f t="shared" si="25"/>
        <v>0</v>
      </c>
      <c r="CD41" s="282">
        <f t="shared" si="25"/>
        <v>0</v>
      </c>
      <c r="CE41" s="282">
        <f t="shared" si="25"/>
        <v>0</v>
      </c>
      <c r="CF41" s="282">
        <f t="shared" si="25"/>
        <v>0</v>
      </c>
    </row>
    <row r="42" spans="2:84" ht="12" customHeight="1" thickBot="1" x14ac:dyDescent="0.35">
      <c r="C42" s="762"/>
      <c r="D42" s="756"/>
      <c r="E42" s="784"/>
      <c r="F42" s="784"/>
      <c r="G42" s="784"/>
      <c r="H42" s="784"/>
      <c r="I42" s="784"/>
      <c r="J42" s="784"/>
      <c r="K42" s="784"/>
      <c r="L42" s="784"/>
      <c r="M42" s="784"/>
      <c r="N42" s="784"/>
      <c r="O42" s="784"/>
      <c r="P42" s="784"/>
      <c r="Q42" s="784"/>
      <c r="R42" s="784"/>
      <c r="S42" s="784"/>
      <c r="T42" s="784"/>
      <c r="U42" s="784"/>
      <c r="V42" s="784"/>
      <c r="W42" s="784"/>
      <c r="X42" s="784"/>
      <c r="Y42" s="784"/>
      <c r="Z42" s="784"/>
      <c r="AA42" s="784"/>
      <c r="AB42" s="784"/>
      <c r="AC42" s="784"/>
      <c r="AD42" s="784"/>
      <c r="AE42" s="784"/>
      <c r="AF42" s="784"/>
      <c r="AG42" s="784"/>
      <c r="AH42" s="784"/>
      <c r="AI42" s="784"/>
      <c r="AJ42" s="784"/>
      <c r="AK42" s="784"/>
      <c r="AL42" s="784"/>
      <c r="AM42" s="784"/>
      <c r="AN42" s="784"/>
      <c r="AO42" s="784"/>
      <c r="AP42" s="784"/>
      <c r="AQ42" s="784"/>
      <c r="AR42" s="784"/>
      <c r="AS42" s="784"/>
      <c r="AT42" s="784"/>
      <c r="AU42" s="784"/>
      <c r="AV42" s="784"/>
      <c r="AW42" s="784"/>
      <c r="AX42" s="784"/>
      <c r="AY42" s="784"/>
      <c r="AZ42" s="784"/>
      <c r="BA42" s="784"/>
      <c r="BB42" s="784"/>
      <c r="BC42" s="784"/>
      <c r="BD42" s="784"/>
      <c r="BE42" s="784"/>
      <c r="BF42" s="784"/>
      <c r="BG42" s="784"/>
      <c r="BH42" s="784"/>
      <c r="BI42" s="784"/>
      <c r="BJ42" s="784"/>
      <c r="BK42" s="784"/>
      <c r="BL42" s="784"/>
      <c r="BM42" s="784"/>
      <c r="BN42" s="784"/>
      <c r="BO42" s="784"/>
      <c r="BP42" s="784"/>
      <c r="BQ42" s="784"/>
      <c r="BR42" s="784"/>
      <c r="BS42" s="784"/>
      <c r="BT42" s="784"/>
      <c r="BU42" s="784"/>
      <c r="BV42" s="784"/>
      <c r="BW42" s="784"/>
      <c r="BX42" s="784"/>
      <c r="BY42" s="784"/>
      <c r="BZ42" s="784"/>
      <c r="CA42" s="784"/>
      <c r="CB42" s="784"/>
      <c r="CC42" s="784"/>
      <c r="CD42" s="784"/>
      <c r="CE42" s="784"/>
      <c r="CF42" s="784"/>
    </row>
    <row r="43" spans="2:84" ht="19.899999999999999" customHeight="1" thickBot="1" x14ac:dyDescent="0.35">
      <c r="C43" s="269"/>
      <c r="D43" s="270" t="s">
        <v>286</v>
      </c>
      <c r="E43" s="254">
        <f>IF(E19='Base Datos'!$AE$5,0,E87)</f>
        <v>0</v>
      </c>
      <c r="F43" s="254">
        <f>IF(F19='Base Datos'!$AE$5,0,F87)</f>
        <v>0</v>
      </c>
      <c r="G43" s="254">
        <f>IF(G19='Base Datos'!$AE$5,0,G87)</f>
        <v>0</v>
      </c>
      <c r="H43" s="254">
        <f>IF(H19='Base Datos'!$AE$5,0,H87)</f>
        <v>0</v>
      </c>
      <c r="I43" s="254">
        <f>IF(I19='Base Datos'!$AE$5,0,I87)</f>
        <v>0</v>
      </c>
      <c r="J43" s="254">
        <f>IF(J19='Base Datos'!$AE$5,0,J87)</f>
        <v>1.7402159090909088</v>
      </c>
      <c r="K43" s="254">
        <f>IF(K19='Base Datos'!$AE$5,0,K87)</f>
        <v>4.3093590909090906</v>
      </c>
      <c r="L43" s="254">
        <f>IF(L19='Base Datos'!$AE$5,0,L87)</f>
        <v>5.1382863636363627</v>
      </c>
      <c r="M43" s="254">
        <f>IF(M19='Base Datos'!$AE$5,0,M87)</f>
        <v>5.1382863636363627</v>
      </c>
      <c r="N43" s="254">
        <f>IF(N19='Base Datos'!$AE$5,0,N87)</f>
        <v>0.98719772727272725</v>
      </c>
      <c r="O43" s="254">
        <f>IF(O19='Base Datos'!$AE$5,0,O87)</f>
        <v>0</v>
      </c>
      <c r="P43" s="254">
        <f>IF(P19='Base Datos'!$AE$5,0,P87)</f>
        <v>0</v>
      </c>
      <c r="Q43" s="254">
        <f>IF(Q19='Base Datos'!$AE$5,0,Q87)</f>
        <v>0</v>
      </c>
      <c r="R43" s="254">
        <f>IF(R19='Base Datos'!$AE$5,0,R87)</f>
        <v>0</v>
      </c>
      <c r="S43" s="254">
        <f>IF(S19='Base Datos'!$AE$5,0,S87)</f>
        <v>0</v>
      </c>
      <c r="T43" s="254">
        <f>IF(T19='Base Datos'!$AE$5,0,T87)</f>
        <v>0</v>
      </c>
      <c r="U43" s="254">
        <f>IF(U19='Base Datos'!$AE$5,0,U87)</f>
        <v>0</v>
      </c>
      <c r="V43" s="254">
        <f>IF(V19='Base Datos'!$AE$5,0,V87)</f>
        <v>0</v>
      </c>
      <c r="W43" s="254">
        <f>IF(W19='Base Datos'!$AE$5,0,W87)</f>
        <v>0</v>
      </c>
      <c r="X43" s="254">
        <f>IF(X19='Base Datos'!$AE$5,0,X87)</f>
        <v>0</v>
      </c>
      <c r="Y43" s="254">
        <f>IF(Y19='Base Datos'!$AE$5,0,Y87)</f>
        <v>0</v>
      </c>
      <c r="Z43" s="254">
        <f>IF(Z19='Base Datos'!$AE$5,0,Z87)</f>
        <v>0</v>
      </c>
      <c r="AA43" s="254">
        <f>IF(AA19='Base Datos'!$AE$5,0,AA87)</f>
        <v>0</v>
      </c>
      <c r="AB43" s="254">
        <f>IF(AB19='Base Datos'!$AE$5,0,AB87)</f>
        <v>0</v>
      </c>
      <c r="AC43" s="254">
        <f>IF(AC19='Base Datos'!$AE$5,0,AC87)</f>
        <v>0</v>
      </c>
      <c r="AD43" s="254">
        <f>IF(AD19='Base Datos'!$AE$5,0,AD87)</f>
        <v>0</v>
      </c>
      <c r="AE43" s="254">
        <f>IF(AE19='Base Datos'!$AE$5,0,AE87)</f>
        <v>0</v>
      </c>
      <c r="AF43" s="254">
        <f>IF(AF19='Base Datos'!$AE$5,0,AF87)</f>
        <v>0</v>
      </c>
      <c r="AG43" s="254">
        <f>IF(AG19='Base Datos'!$AE$5,0,AG87)</f>
        <v>0</v>
      </c>
      <c r="AH43" s="254">
        <f>IF(AH19='Base Datos'!$AE$5,0,AH87)</f>
        <v>0</v>
      </c>
      <c r="AI43" s="254">
        <f>IF(AI19='Base Datos'!$AE$5,0,AI87)</f>
        <v>0</v>
      </c>
      <c r="AJ43" s="254">
        <f>IF(AJ19='Base Datos'!$AE$5,0,AJ87)</f>
        <v>0</v>
      </c>
      <c r="AK43" s="254">
        <f>IF(AK19='Base Datos'!$AE$5,0,AK87)</f>
        <v>0</v>
      </c>
      <c r="AL43" s="254">
        <f>IF(AL19='Base Datos'!$AE$5,0,AL87)</f>
        <v>0</v>
      </c>
      <c r="AM43" s="254">
        <f>IF(AM19='Base Datos'!$AE$5,0,AM87)</f>
        <v>0</v>
      </c>
      <c r="AN43" s="254">
        <f>IF(AN19='Base Datos'!$AE$5,0,AN87)</f>
        <v>0</v>
      </c>
      <c r="AO43" s="254">
        <f>IF(AO19='Base Datos'!$AE$5,0,AO87)</f>
        <v>0</v>
      </c>
      <c r="AP43" s="254">
        <f>IF(AP19='Base Datos'!$AE$5,0,AP87)</f>
        <v>0</v>
      </c>
      <c r="AQ43" s="254">
        <f>IF(AQ19='Base Datos'!$AE$5,0,AQ87)</f>
        <v>0</v>
      </c>
      <c r="AR43" s="254">
        <f>IF(AR19='Base Datos'!$AE$5,0,AR87)</f>
        <v>0</v>
      </c>
      <c r="AS43" s="254">
        <f>IF(AS19='Base Datos'!$AE$5,0,AS87)</f>
        <v>0</v>
      </c>
      <c r="AT43" s="254">
        <f>IF(AT19='Base Datos'!$AE$5,0,AT87)</f>
        <v>0</v>
      </c>
      <c r="AU43" s="254">
        <f>IF(AU19='Base Datos'!$AE$5,0,AU87)</f>
        <v>0</v>
      </c>
      <c r="AV43" s="254">
        <f>IF(AV19='Base Datos'!$AE$5,0,AV87)</f>
        <v>0</v>
      </c>
      <c r="AW43" s="254">
        <f>IF(AW19='Base Datos'!$AE$5,0,AW87)</f>
        <v>0</v>
      </c>
      <c r="AX43" s="254">
        <f>IF(AX19='Base Datos'!$AE$5,0,AX87)</f>
        <v>0</v>
      </c>
      <c r="AY43" s="254">
        <f>IF(AY19='Base Datos'!$AE$5,0,AY87)</f>
        <v>0</v>
      </c>
      <c r="AZ43" s="254">
        <f>IF(AZ19='Base Datos'!$AE$5,0,AZ87)</f>
        <v>0</v>
      </c>
      <c r="BA43" s="254">
        <f>IF(BA19='Base Datos'!$AE$5,0,BA87)</f>
        <v>0</v>
      </c>
      <c r="BB43" s="254">
        <f>IF(BB19='Base Datos'!$AE$5,0,BB87)</f>
        <v>0</v>
      </c>
      <c r="BC43" s="254">
        <f>IF(BC19='Base Datos'!$AE$5,0,BC87)</f>
        <v>0</v>
      </c>
      <c r="BD43" s="254">
        <f>IF(BD19='Base Datos'!$AE$5,0,BD87)</f>
        <v>0</v>
      </c>
      <c r="BE43" s="254">
        <f>IF(BE19='Base Datos'!$AE$5,0,BE87)</f>
        <v>0</v>
      </c>
      <c r="BF43" s="254">
        <f>IF(BF19='Base Datos'!$AE$5,0,BF87)</f>
        <v>0</v>
      </c>
      <c r="BG43" s="254">
        <f>IF(BG19='Base Datos'!$AE$5,0,BG87)</f>
        <v>0</v>
      </c>
      <c r="BH43" s="254">
        <f>IF(BH19='Base Datos'!$AE$5,0,BH87)</f>
        <v>0</v>
      </c>
      <c r="BI43" s="254">
        <f>IF(BI19='Base Datos'!$AE$5,0,BI87)</f>
        <v>0</v>
      </c>
      <c r="BJ43" s="254">
        <f>IF(BJ19='Base Datos'!$AE$5,0,BJ87)</f>
        <v>0</v>
      </c>
      <c r="BK43" s="254">
        <f>IF(BK19='Base Datos'!$AE$5,0,BK87)</f>
        <v>0</v>
      </c>
      <c r="BL43" s="254">
        <f>IF(BL19='Base Datos'!$AE$5,0,BL87)</f>
        <v>0</v>
      </c>
      <c r="BM43" s="254">
        <f>IF(BM19='Base Datos'!$AE$5,0,BM87)</f>
        <v>0</v>
      </c>
      <c r="BN43" s="254">
        <f>IF(BN19='Base Datos'!$AE$5,0,BN87)</f>
        <v>0</v>
      </c>
      <c r="BO43" s="254">
        <f>IF(BO19='Base Datos'!$AE$5,0,BO87)</f>
        <v>0</v>
      </c>
      <c r="BP43" s="254">
        <f>IF(BP19='Base Datos'!$AE$5,0,BP87)</f>
        <v>0</v>
      </c>
      <c r="BQ43" s="254">
        <f>IF(BQ19='Base Datos'!$AE$5,0,BQ87)</f>
        <v>0</v>
      </c>
      <c r="BR43" s="254">
        <f>IF(BR19='Base Datos'!$AE$5,0,BR87)</f>
        <v>0</v>
      </c>
      <c r="BS43" s="254">
        <f>IF(BS19='Base Datos'!$AE$5,0,BS87)</f>
        <v>0</v>
      </c>
      <c r="BT43" s="254">
        <f>IF(BT19='Base Datos'!$AE$5,0,BT87)</f>
        <v>0</v>
      </c>
      <c r="BU43" s="254">
        <f>IF(BU19='Base Datos'!$AE$5,0,BU87)</f>
        <v>0</v>
      </c>
      <c r="BV43" s="254">
        <f>IF(BV19='Base Datos'!$AE$5,0,BV87)</f>
        <v>0</v>
      </c>
      <c r="BW43" s="254">
        <f>IF(BW19='Base Datos'!$AE$5,0,BW87)</f>
        <v>0</v>
      </c>
      <c r="BX43" s="254">
        <f>IF(BX19='Base Datos'!$AE$5,0,BX87)</f>
        <v>0</v>
      </c>
      <c r="BY43" s="254">
        <f>IF(BY19='Base Datos'!$AE$5,0,BY87)</f>
        <v>0</v>
      </c>
      <c r="BZ43" s="254">
        <f>IF(BZ19='Base Datos'!$AE$5,0,BZ87)</f>
        <v>0</v>
      </c>
      <c r="CA43" s="254">
        <f>IF(CA19='Base Datos'!$AE$5,0,CA87)</f>
        <v>0</v>
      </c>
      <c r="CB43" s="254">
        <f>IF(CB19='Base Datos'!$AE$5,0,CB87)</f>
        <v>0</v>
      </c>
      <c r="CC43" s="254">
        <f>IF(CC19='Base Datos'!$AE$5,0,CC87)</f>
        <v>0</v>
      </c>
      <c r="CD43" s="254">
        <f>IF(CD19='Base Datos'!$AE$5,0,CD87)</f>
        <v>0</v>
      </c>
      <c r="CE43" s="254">
        <f>IF(CE19='Base Datos'!$AE$5,0,CE87)</f>
        <v>0</v>
      </c>
      <c r="CF43" s="254">
        <f>IF(CF19='Base Datos'!$AE$5,0,CF87)</f>
        <v>0</v>
      </c>
    </row>
    <row r="44" spans="2:84" ht="12" customHeight="1" thickBot="1" x14ac:dyDescent="0.35">
      <c r="C44" s="785"/>
      <c r="D44" s="756"/>
      <c r="E44" s="786"/>
      <c r="F44" s="786"/>
      <c r="G44" s="786"/>
      <c r="H44" s="786"/>
      <c r="I44" s="786"/>
      <c r="J44" s="786"/>
      <c r="K44" s="786"/>
      <c r="L44" s="786"/>
      <c r="M44" s="786"/>
      <c r="N44" s="786"/>
      <c r="O44" s="786"/>
      <c r="P44" s="786"/>
      <c r="Q44" s="786"/>
      <c r="R44" s="786"/>
      <c r="S44" s="786"/>
      <c r="T44" s="786"/>
      <c r="U44" s="786"/>
      <c r="V44" s="786"/>
      <c r="W44" s="786"/>
      <c r="X44" s="786"/>
      <c r="Y44" s="786"/>
      <c r="Z44" s="786"/>
      <c r="AA44" s="786"/>
      <c r="AB44" s="786"/>
      <c r="AC44" s="786"/>
      <c r="AD44" s="786"/>
      <c r="AE44" s="786"/>
      <c r="AF44" s="786"/>
      <c r="AG44" s="786"/>
      <c r="AH44" s="786"/>
      <c r="AI44" s="786"/>
      <c r="AJ44" s="786"/>
      <c r="AK44" s="786"/>
      <c r="AL44" s="786"/>
      <c r="AM44" s="786"/>
      <c r="AN44" s="786"/>
      <c r="AO44" s="786"/>
      <c r="AP44" s="786"/>
      <c r="AQ44" s="786"/>
      <c r="AR44" s="786"/>
      <c r="AS44" s="786"/>
      <c r="AT44" s="786"/>
      <c r="AU44" s="786"/>
      <c r="AV44" s="786"/>
      <c r="AW44" s="786"/>
      <c r="AX44" s="786"/>
      <c r="AY44" s="786"/>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row>
    <row r="45" spans="2:84" ht="19.899999999999999" customHeight="1" thickBot="1" x14ac:dyDescent="0.35">
      <c r="C45" s="994" t="s">
        <v>213</v>
      </c>
      <c r="D45" s="995"/>
      <c r="E45" s="254">
        <f>+IF(E19='Base Datos'!$AE$5,IFERROR(E14*(E26-E27)/(E28-E27)*3.785*60*E12/1000,0),0)</f>
        <v>0</v>
      </c>
      <c r="F45" s="254">
        <f>+IF(F19='Base Datos'!$AE$5,IFERROR(F14*(F26-F27)/(F28-F27)*3.785*60*F12/1000,0),0)</f>
        <v>0</v>
      </c>
      <c r="G45" s="254">
        <f>+IF(G19='Base Datos'!$AE$5,IFERROR(G14*(G26-G27)/(G28-G27)*3.785*60*G12/1000,0),0)</f>
        <v>0</v>
      </c>
      <c r="H45" s="254">
        <f>+IF(H19='Base Datos'!$AE$5,IFERROR(H14*(H26-H27)/(H28-H27)*3.785*60*H12/1000,0),0)</f>
        <v>0</v>
      </c>
      <c r="I45" s="254">
        <f>+IF(I19='Base Datos'!$AE$5,IFERROR(I14*(I26-I27)/(I28-I27)*3.785*60*I12/1000,0),0)</f>
        <v>0</v>
      </c>
      <c r="J45" s="254">
        <f>+IF(J19='Base Datos'!$AE$5,IFERROR(J14*(J26-J27)/(J28-J27)*3.785*60*J12/1000,0),0)</f>
        <v>0</v>
      </c>
      <c r="K45" s="254">
        <f>+IF(K19='Base Datos'!$AE$5,IFERROR(K14*(K26-K27)/(K28-K27)*3.785*60*K12/1000,0),0)</f>
        <v>0</v>
      </c>
      <c r="L45" s="254">
        <f>+IF(L19='Base Datos'!$AE$5,IFERROR(L14*(L26-L27)/(L28-L27)*3.785*60*L12/1000,0),0)</f>
        <v>0</v>
      </c>
      <c r="M45" s="254">
        <f>+IF(M19='Base Datos'!$AE$5,IFERROR(M14*(M26-M27)/(M28-M27)*3.785*60*M12/1000,0),0)</f>
        <v>0</v>
      </c>
      <c r="N45" s="254">
        <f>+IF(N19='Base Datos'!$AE$5,IFERROR(N14*(N26-N27)/(N28-N27)*3.785*60*N12/1000,0),0)</f>
        <v>0</v>
      </c>
      <c r="O45" s="254">
        <f>+IF(O19='Base Datos'!$AE$5,IFERROR(O14*(O26-O27)/(O28-O27)*3.785*60*O12/1000,0),0)</f>
        <v>0</v>
      </c>
      <c r="P45" s="254">
        <f>+IF(P19='Base Datos'!$AE$5,IFERROR(P14*(P26-P27)/(P28-P27)*3.785*60*P12/1000,0),0)</f>
        <v>0</v>
      </c>
      <c r="Q45" s="254">
        <f>+IF(Q19='Base Datos'!$AE$5,IFERROR(Q14*(Q26-Q27)/(Q28-Q27)*3.785*60*Q12/1000,0),0)</f>
        <v>0</v>
      </c>
      <c r="R45" s="254">
        <f>+IF(R19='Base Datos'!$AE$5,IFERROR(R14*(R26-R27)/(R28-R27)*3.785*60*R12/1000,0),0)</f>
        <v>0</v>
      </c>
      <c r="S45" s="254">
        <f>+IF(S19='Base Datos'!$AE$5,IFERROR(S14*(S26-S27)/(S28-S27)*3.785*60*S12/1000,0),0)</f>
        <v>0</v>
      </c>
      <c r="T45" s="254">
        <f>+IF(T19='Base Datos'!$AE$5,IFERROR(T14*(T26-T27)/(T28-T27)*3.785*60*T12/1000,0),0)</f>
        <v>0</v>
      </c>
      <c r="U45" s="254">
        <f>+IF(U19='Base Datos'!$AE$5,IFERROR(U14*(U26-U27)/(U28-U27)*3.785*60*U12/1000,0),0)</f>
        <v>0</v>
      </c>
      <c r="V45" s="254">
        <f>+IF(V19='Base Datos'!$AE$5,IFERROR(V14*(V26-V27)/(V28-V27)*3.785*60*V12/1000,0),0)</f>
        <v>0</v>
      </c>
      <c r="W45" s="254">
        <f>+IF(W19='Base Datos'!$AE$5,IFERROR(W14*(W26-W27)/(W28-W27)*3.785*60*W12/1000,0),0)</f>
        <v>0</v>
      </c>
      <c r="X45" s="254">
        <f>+IF(X19='Base Datos'!$AE$5,IFERROR(X14*(X26-X27)/(X28-X27)*3.785*60*X12/1000,0),0)</f>
        <v>0</v>
      </c>
      <c r="Y45" s="254">
        <f>+IF(Y19='Base Datos'!$AE$5,IFERROR(Y14*(Y26-Y27)/(Y28-Y27)*3.785*60*Y12/1000,0),0)</f>
        <v>0</v>
      </c>
      <c r="Z45" s="254">
        <f>+IF(Z19='Base Datos'!$AE$5,IFERROR(Z14*(Z26-Z27)/(Z28-Z27)*3.785*60*Z12/1000,0),0)</f>
        <v>0</v>
      </c>
      <c r="AA45" s="254">
        <f>+IF(AA19='Base Datos'!$AE$5,IFERROR(AA14*(AA26-AA27)/(AA28-AA27)*3.785*60*AA12/1000,0),0)</f>
        <v>0</v>
      </c>
      <c r="AB45" s="254">
        <f>+IF(AB19='Base Datos'!$AE$5,IFERROR(AB14*(AB26-AB27)/(AB28-AB27)*3.785*60*AB12/1000,0),0)</f>
        <v>0</v>
      </c>
      <c r="AC45" s="254">
        <f>+IF(AC19='Base Datos'!$AE$5,IFERROR(AC14*(AC26-AC27)/(AC28-AC27)*3.785*60*AC12/1000,0),0)</f>
        <v>0</v>
      </c>
      <c r="AD45" s="254">
        <f>+IF(AD19='Base Datos'!$AE$5,IFERROR(AD14*(AD26-AD27)/(AD28-AD27)*3.785*60*AD12/1000,0),0)</f>
        <v>0</v>
      </c>
      <c r="AE45" s="254">
        <f>+IF(AE19='Base Datos'!$AE$5,IFERROR(AE14*(AE26-AE27)/(AE28-AE27)*3.785*60*AE12/1000,0),0)</f>
        <v>0</v>
      </c>
      <c r="AF45" s="254">
        <f>+IF(AF19='Base Datos'!$AE$5,IFERROR(AF14*(AF26-AF27)/(AF28-AF27)*3.785*60*AF12/1000,0),0)</f>
        <v>0</v>
      </c>
      <c r="AG45" s="254">
        <f>+IF(AG19='Base Datos'!$AE$5,IFERROR(AG14*(AG26-AG27)/(AG28-AG27)*3.785*60*AG12/1000,0),0)</f>
        <v>0</v>
      </c>
      <c r="AH45" s="254">
        <f>+IF(AH19='Base Datos'!$AE$5,IFERROR(AH14*(AH26-AH27)/(AH28-AH27)*3.785*60*AH12/1000,0),0)</f>
        <v>0</v>
      </c>
      <c r="AI45" s="254">
        <f>+IF(AI19='Base Datos'!$AE$5,IFERROR(AI14*(AI26-AI27)/(AI28-AI27)*3.785*60*AI12/1000,0),0)</f>
        <v>0</v>
      </c>
      <c r="AJ45" s="254">
        <f>+IF(AJ19='Base Datos'!$AE$5,IFERROR(AJ14*(AJ26-AJ27)/(AJ28-AJ27)*3.785*60*AJ12/1000,0),0)</f>
        <v>0</v>
      </c>
      <c r="AK45" s="254">
        <f>+IF(AK19='Base Datos'!$AE$5,IFERROR(AK14*(AK26-AK27)/(AK28-AK27)*3.785*60*AK12/1000,0),0)</f>
        <v>0</v>
      </c>
      <c r="AL45" s="254">
        <f>+IF(AL19='Base Datos'!$AE$5,IFERROR(AL14*(AL26-AL27)/(AL28-AL27)*3.785*60*AL12/1000,0),0)</f>
        <v>0</v>
      </c>
      <c r="AM45" s="254">
        <f>+IF(AM19='Base Datos'!$AE$5,IFERROR(AM14*(AM26-AM27)/(AM28-AM27)*3.785*60*AM12/1000,0),0)</f>
        <v>0</v>
      </c>
      <c r="AN45" s="254">
        <f>+IF(AN19='Base Datos'!$AE$5,IFERROR(AN14*(AN26-AN27)/(AN28-AN27)*3.785*60*AN12/1000,0),0)</f>
        <v>0</v>
      </c>
      <c r="AO45" s="254">
        <f>+IF(AO19='Base Datos'!$AE$5,IFERROR(AO14*(AO26-AO27)/(AO28-AO27)*3.785*60*AO12/1000,0),0)</f>
        <v>0</v>
      </c>
      <c r="AP45" s="254">
        <f>+IF(AP19='Base Datos'!$AE$5,IFERROR(AP14*(AP26-AP27)/(AP28-AP27)*3.785*60*AP12/1000,0),0)</f>
        <v>0</v>
      </c>
      <c r="AQ45" s="254">
        <f>+IF(AQ19='Base Datos'!$AE$5,IFERROR(AQ14*(AQ26-AQ27)/(AQ28-AQ27)*3.785*60*AQ12/1000,0),0)</f>
        <v>0</v>
      </c>
      <c r="AR45" s="254">
        <f>+IF(AR19='Base Datos'!$AE$5,IFERROR(AR14*(AR26-AR27)/(AR28-AR27)*3.785*60*AR12/1000,0),0)</f>
        <v>0</v>
      </c>
      <c r="AS45" s="254">
        <f>+IF(AS19='Base Datos'!$AE$5,IFERROR(AS14*(AS26-AS27)/(AS28-AS27)*3.785*60*AS12/1000,0),0)</f>
        <v>0</v>
      </c>
      <c r="AT45" s="254">
        <f>+IF(AT19='Base Datos'!$AE$5,IFERROR(AT14*(AT26-AT27)/(AT28-AT27)*3.785*60*AT12/1000,0),0)</f>
        <v>0</v>
      </c>
      <c r="AU45" s="254">
        <f>+IF(AU19='Base Datos'!$AE$5,IFERROR(AU14*(AU26-AU27)/(AU28-AU27)*3.785*60*AU12/1000,0),0)</f>
        <v>0</v>
      </c>
      <c r="AV45" s="254">
        <f>+IF(AV19='Base Datos'!$AE$5,IFERROR(AV14*(AV26-AV27)/(AV28-AV27)*3.785*60*AV12/1000,0),0)</f>
        <v>0</v>
      </c>
      <c r="AW45" s="254">
        <f>+IF(AW19='Base Datos'!$AE$5,IFERROR(AW14*(AW26-AW27)/(AW28-AW27)*3.785*60*AW12/1000,0),0)</f>
        <v>0</v>
      </c>
      <c r="AX45" s="254">
        <f>+IF(AX19='Base Datos'!$AE$5,IFERROR(AX14*(AX26-AX27)/(AX28-AX27)*3.785*60*AX12/1000,0),0)</f>
        <v>0</v>
      </c>
      <c r="AY45" s="254">
        <f>+IF(AY19='Base Datos'!$AE$5,IFERROR(AY14*(AY26-AY27)/(AY28-AY27)*3.785*60*AY12/1000,0),0)</f>
        <v>0</v>
      </c>
      <c r="AZ45" s="254">
        <f>+IF(AZ19='Base Datos'!$AE$5,IFERROR(AZ14*(AZ26-AZ27)/(AZ28-AZ27)*3.785*60*AZ12/1000,0),0)</f>
        <v>0</v>
      </c>
      <c r="BA45" s="254">
        <f>+IF(BA19='Base Datos'!$AE$5,IFERROR(BA14*(BA26-BA27)/(BA28-BA27)*3.785*60*BA12/1000,0),0)</f>
        <v>0</v>
      </c>
      <c r="BB45" s="254">
        <f>+IF(BB19='Base Datos'!$AE$5,IFERROR(BB14*(BB26-BB27)/(BB28-BB27)*3.785*60*BB12/1000,0),0)</f>
        <v>0</v>
      </c>
      <c r="BC45" s="254">
        <f>+IF(BC19='Base Datos'!$AE$5,IFERROR(BC14*(BC26-BC27)/(BC28-BC27)*3.785*60*BC12/1000,0),0)</f>
        <v>0</v>
      </c>
      <c r="BD45" s="254">
        <f>+IF(BD19='Base Datos'!$AE$5,IFERROR(BD14*(BD26-BD27)/(BD28-BD27)*3.785*60*BD12/1000,0),0)</f>
        <v>0</v>
      </c>
      <c r="BE45" s="254">
        <f>+IF(BE19='Base Datos'!$AE$5,IFERROR(BE14*(BE26-BE27)/(BE28-BE27)*3.785*60*BE12/1000,0),0)</f>
        <v>0</v>
      </c>
      <c r="BF45" s="254">
        <f>+IF(BF19='Base Datos'!$AE$5,IFERROR(BF14*(BF26-BF27)/(BF28-BF27)*3.785*60*BF12/1000,0),0)</f>
        <v>0</v>
      </c>
      <c r="BG45" s="254">
        <f>+IF(BG19='Base Datos'!$AE$5,IFERROR(BG14*(BG26-BG27)/(BG28-BG27)*3.785*60*BG12/1000,0),0)</f>
        <v>0</v>
      </c>
      <c r="BH45" s="254">
        <f>+IF(BH19='Base Datos'!$AE$5,IFERROR(BH14*(BH26-BH27)/(BH28-BH27)*3.785*60*BH12/1000,0),0)</f>
        <v>0</v>
      </c>
      <c r="BI45" s="254">
        <f>+IF(BI19='Base Datos'!$AE$5,IFERROR(BI14*(BI26-BI27)/(BI28-BI27)*3.785*60*BI12/1000,0),0)</f>
        <v>0</v>
      </c>
      <c r="BJ45" s="254">
        <f>+IF(BJ19='Base Datos'!$AE$5,IFERROR(BJ14*(BJ26-BJ27)/(BJ28-BJ27)*3.785*60*BJ12/1000,0),0)</f>
        <v>0</v>
      </c>
      <c r="BK45" s="254">
        <f>+IF(BK19='Base Datos'!$AE$5,IFERROR(BK14*(BK26-BK27)/(BK28-BK27)*3.785*60*BK12/1000,0),0)</f>
        <v>0</v>
      </c>
      <c r="BL45" s="254">
        <f>+IF(BL19='Base Datos'!$AE$5,IFERROR(BL14*(BL26-BL27)/(BL28-BL27)*3.785*60*BL12/1000,0),0)</f>
        <v>0</v>
      </c>
      <c r="BM45" s="254">
        <f>+IF(BM19='Base Datos'!$AE$5,IFERROR(BM14*(BM26-BM27)/(BM28-BM27)*3.785*60*BM12/1000,0),0)</f>
        <v>0</v>
      </c>
      <c r="BN45" s="254">
        <f>+IF(BN19='Base Datos'!$AE$5,IFERROR(BN14*(BN26-BN27)/(BN28-BN27)*3.785*60*BN12/1000,0),0)</f>
        <v>0</v>
      </c>
      <c r="BO45" s="254">
        <f>+IF(BO19='Base Datos'!$AE$5,IFERROR(BO14*(BO26-BO27)/(BO28-BO27)*3.785*60*BO12/1000,0),0)</f>
        <v>0</v>
      </c>
      <c r="BP45" s="254">
        <f>+IF(BP19='Base Datos'!$AE$5,IFERROR(BP14*(BP26-BP27)/(BP28-BP27)*3.785*60*BP12/1000,0),0)</f>
        <v>0</v>
      </c>
      <c r="BQ45" s="254">
        <f>+IF(BQ19='Base Datos'!$AE$5,IFERROR(BQ14*(BQ26-BQ27)/(BQ28-BQ27)*3.785*60*BQ12/1000,0),0)</f>
        <v>0</v>
      </c>
      <c r="BR45" s="254">
        <f>+IF(BR19='Base Datos'!$AE$5,IFERROR(BR14*(BR26-BR27)/(BR28-BR27)*3.785*60*BR12/1000,0),0)</f>
        <v>0</v>
      </c>
      <c r="BS45" s="254">
        <f>+IF(BS19='Base Datos'!$AE$5,IFERROR(BS14*(BS26-BS27)/(BS28-BS27)*3.785*60*BS12/1000,0),0)</f>
        <v>0</v>
      </c>
      <c r="BT45" s="254">
        <f>+IF(BT19='Base Datos'!$AE$5,IFERROR(BT14*(BT26-BT27)/(BT28-BT27)*3.785*60*BT12/1000,0),0)</f>
        <v>0</v>
      </c>
      <c r="BU45" s="254">
        <f>+IF(BU19='Base Datos'!$AE$5,IFERROR(BU14*(BU26-BU27)/(BU28-BU27)*3.785*60*BU12/1000,0),0)</f>
        <v>0</v>
      </c>
      <c r="BV45" s="254">
        <f>+IF(BV19='Base Datos'!$AE$5,IFERROR(BV14*(BV26-BV27)/(BV28-BV27)*3.785*60*BV12/1000,0),0)</f>
        <v>0</v>
      </c>
      <c r="BW45" s="254">
        <f>+IF(BW19='Base Datos'!$AE$5,IFERROR(BW14*(BW26-BW27)/(BW28-BW27)*3.785*60*BW12/1000,0),0)</f>
        <v>0</v>
      </c>
      <c r="BX45" s="254">
        <f>+IF(BX19='Base Datos'!$AE$5,IFERROR(BX14*(BX26-BX27)/(BX28-BX27)*3.785*60*BX12/1000,0),0)</f>
        <v>0</v>
      </c>
      <c r="BY45" s="254">
        <f>+IF(BY19='Base Datos'!$AE$5,IFERROR(BY14*(BY26-BY27)/(BY28-BY27)*3.785*60*BY12/1000,0),0)</f>
        <v>0</v>
      </c>
      <c r="BZ45" s="254">
        <f>+IF(BZ19='Base Datos'!$AE$5,IFERROR(BZ14*(BZ26-BZ27)/(BZ28-BZ27)*3.785*60*BZ12/1000,0),0)</f>
        <v>0</v>
      </c>
      <c r="CA45" s="254">
        <f>+IF(CA19='Base Datos'!$AE$5,IFERROR(CA14*(CA26-CA27)/(CA28-CA27)*3.785*60*CA12/1000,0),0)</f>
        <v>0</v>
      </c>
      <c r="CB45" s="254">
        <f>+IF(CB19='Base Datos'!$AE$5,IFERROR(CB14*(CB26-CB27)/(CB28-CB27)*3.785*60*CB12/1000,0),0)</f>
        <v>0</v>
      </c>
      <c r="CC45" s="254">
        <f>+IF(CC19='Base Datos'!$AE$5,IFERROR(CC14*(CC26-CC27)/(CC28-CC27)*3.785*60*CC12/1000,0),0)</f>
        <v>0</v>
      </c>
      <c r="CD45" s="254">
        <f>+IF(CD19='Base Datos'!$AE$5,IFERROR(CD14*(CD26-CD27)/(CD28-CD27)*3.785*60*CD12/1000,0),0)</f>
        <v>0</v>
      </c>
      <c r="CE45" s="254">
        <f>+IF(CE19='Base Datos'!$AE$5,IFERROR(CE14*(CE26-CE27)/(CE28-CE27)*3.785*60*CE12/1000,0),0)</f>
        <v>0</v>
      </c>
      <c r="CF45" s="254">
        <f>+IF(CF19='Base Datos'!$AE$5,IFERROR(CF14*(CF26-CF27)/(CF28-CF27)*3.785*60*CF12/1000,0),0)</f>
        <v>0</v>
      </c>
    </row>
    <row r="46" spans="2:84" ht="12" customHeight="1" thickBot="1" x14ac:dyDescent="0.35">
      <c r="B46" s="701">
        <v>1</v>
      </c>
      <c r="C46" s="787"/>
      <c r="D46" s="788"/>
      <c r="E46" s="701">
        <v>1</v>
      </c>
      <c r="F46" s="701">
        <v>2</v>
      </c>
      <c r="G46" s="701">
        <v>3</v>
      </c>
      <c r="H46" s="701">
        <v>4</v>
      </c>
      <c r="I46" s="701">
        <v>5</v>
      </c>
      <c r="J46" s="701">
        <v>6</v>
      </c>
      <c r="K46" s="701">
        <v>7</v>
      </c>
      <c r="L46" s="701">
        <v>8</v>
      </c>
      <c r="M46" s="701">
        <v>9</v>
      </c>
      <c r="N46" s="701">
        <v>10</v>
      </c>
      <c r="O46" s="701">
        <v>11</v>
      </c>
      <c r="P46" s="701">
        <v>12</v>
      </c>
      <c r="Q46" s="701">
        <v>13</v>
      </c>
      <c r="R46" s="701">
        <v>14</v>
      </c>
      <c r="S46" s="701">
        <v>15</v>
      </c>
      <c r="T46" s="701">
        <v>16</v>
      </c>
      <c r="U46" s="701">
        <v>17</v>
      </c>
      <c r="V46" s="701">
        <v>18</v>
      </c>
      <c r="W46" s="701">
        <v>19</v>
      </c>
      <c r="X46" s="701">
        <v>20</v>
      </c>
      <c r="Y46" s="701">
        <v>21</v>
      </c>
      <c r="Z46" s="701">
        <v>22</v>
      </c>
      <c r="AA46" s="701">
        <v>23</v>
      </c>
      <c r="AB46" s="701">
        <v>24</v>
      </c>
      <c r="AC46" s="701">
        <v>25</v>
      </c>
      <c r="AD46" s="701">
        <v>26</v>
      </c>
      <c r="AE46" s="701">
        <v>27</v>
      </c>
      <c r="AF46" s="701">
        <v>28</v>
      </c>
      <c r="AG46" s="701">
        <v>29</v>
      </c>
      <c r="AH46" s="701">
        <v>30</v>
      </c>
      <c r="AI46" s="701">
        <v>31</v>
      </c>
      <c r="AJ46" s="701">
        <v>32</v>
      </c>
      <c r="AK46" s="701">
        <v>33</v>
      </c>
      <c r="AL46" s="701">
        <v>34</v>
      </c>
      <c r="AM46" s="701">
        <v>35</v>
      </c>
      <c r="AN46" s="701">
        <v>36</v>
      </c>
      <c r="AO46" s="701">
        <v>37</v>
      </c>
      <c r="AP46" s="701">
        <v>38</v>
      </c>
      <c r="AQ46" s="701">
        <v>39</v>
      </c>
      <c r="AR46" s="701">
        <v>40</v>
      </c>
      <c r="AS46" s="701">
        <v>41</v>
      </c>
      <c r="AT46" s="701">
        <v>42</v>
      </c>
      <c r="AU46" s="701">
        <v>43</v>
      </c>
      <c r="AV46" s="701">
        <v>44</v>
      </c>
      <c r="AW46" s="701">
        <v>45</v>
      </c>
      <c r="AX46" s="701">
        <v>46</v>
      </c>
      <c r="AY46" s="701">
        <v>47</v>
      </c>
      <c r="AZ46" s="701">
        <v>48</v>
      </c>
      <c r="BA46" s="701">
        <v>49</v>
      </c>
      <c r="BB46" s="701">
        <v>50</v>
      </c>
      <c r="BC46" s="701">
        <v>51</v>
      </c>
      <c r="BD46" s="701">
        <v>52</v>
      </c>
      <c r="BE46" s="701">
        <v>53</v>
      </c>
      <c r="BF46" s="701">
        <v>54</v>
      </c>
      <c r="BG46" s="701">
        <v>55</v>
      </c>
      <c r="BH46" s="701">
        <v>56</v>
      </c>
      <c r="BI46" s="701">
        <v>57</v>
      </c>
      <c r="BJ46" s="701">
        <v>58</v>
      </c>
      <c r="BK46" s="701">
        <v>59</v>
      </c>
      <c r="BL46" s="701">
        <v>60</v>
      </c>
      <c r="BM46" s="701">
        <v>61</v>
      </c>
      <c r="BN46" s="701">
        <v>62</v>
      </c>
      <c r="BO46" s="701">
        <v>63</v>
      </c>
      <c r="BP46" s="701">
        <v>64</v>
      </c>
      <c r="BQ46" s="701">
        <v>65</v>
      </c>
      <c r="BR46" s="701">
        <v>66</v>
      </c>
      <c r="BS46" s="701">
        <v>67</v>
      </c>
      <c r="BT46" s="701">
        <v>68</v>
      </c>
      <c r="BU46" s="701">
        <v>69</v>
      </c>
      <c r="BV46" s="701">
        <v>70</v>
      </c>
      <c r="BW46" s="701">
        <v>71</v>
      </c>
      <c r="BX46" s="701">
        <v>72</v>
      </c>
      <c r="BY46" s="701">
        <v>73</v>
      </c>
      <c r="BZ46" s="701">
        <v>74</v>
      </c>
      <c r="CA46" s="701">
        <v>75</v>
      </c>
      <c r="CB46" s="701">
        <v>76</v>
      </c>
      <c r="CC46" s="701">
        <v>77</v>
      </c>
      <c r="CD46" s="701">
        <v>78</v>
      </c>
      <c r="CE46" s="701">
        <v>79</v>
      </c>
      <c r="CF46" s="701">
        <v>80</v>
      </c>
    </row>
    <row r="47" spans="2:84" ht="16.149999999999999" customHeight="1" thickBot="1" x14ac:dyDescent="0.35">
      <c r="B47" s="701">
        <v>2</v>
      </c>
      <c r="C47" s="990" t="s">
        <v>287</v>
      </c>
      <c r="D47" s="240" t="s">
        <v>185</v>
      </c>
      <c r="E47" s="227">
        <f>+IFERROR(IF(E19='Base Datos'!$AE$5,E45/E12*1000,E43/E12*1000),0)</f>
        <v>0</v>
      </c>
      <c r="F47" s="227">
        <f>+IFERROR(IF(F19='Base Datos'!$AE$5,F45/F12*1000,F43/F12*1000),0)</f>
        <v>0</v>
      </c>
      <c r="G47" s="227">
        <f>+IFERROR(IF(G19='Base Datos'!$AE$5,G45/G12*1000,G43/G12*1000),0)</f>
        <v>0</v>
      </c>
      <c r="H47" s="227">
        <f>+IFERROR(IF(H19='Base Datos'!$AE$5,H45/H12*1000,H43/H12*1000),0)</f>
        <v>0</v>
      </c>
      <c r="I47" s="227">
        <f>+IFERROR(IF(I19='Base Datos'!$AE$5,I45/I12*1000,I43/I12*1000),0)</f>
        <v>0</v>
      </c>
      <c r="J47" s="227">
        <f>+IFERROR(IF(J19='Base Datos'!$AE$5,J45/J12*1000,J43/J12*1000),0)</f>
        <v>116.01439393939391</v>
      </c>
      <c r="K47" s="227">
        <f>+IFERROR(IF(K19='Base Datos'!$AE$5,K45/K12*1000,K43/K12*1000),0)</f>
        <v>179.55662878787879</v>
      </c>
      <c r="L47" s="227">
        <f>+IFERROR(IF(L19='Base Datos'!$AE$5,L45/L12*1000,L43/L12*1000),0)</f>
        <v>214.09526515151512</v>
      </c>
      <c r="M47" s="227">
        <f>+IFERROR(IF(M19='Base Datos'!$AE$5,M45/M12*1000,M43/M12*1000),0)</f>
        <v>214.09526515151512</v>
      </c>
      <c r="N47" s="227">
        <f>+IFERROR(IF(N19='Base Datos'!$AE$5,N45/N12*1000,N43/N12*1000),0)</f>
        <v>141.02824675324675</v>
      </c>
      <c r="O47" s="227">
        <f>+IFERROR(IF(O19='Base Datos'!$AE$5,O45/O12*1000,O43/O12*1000),0)</f>
        <v>0</v>
      </c>
      <c r="P47" s="227">
        <f>+IFERROR(IF(P19='Base Datos'!$AE$5,P45/P12*1000,P43/P12*1000),0)</f>
        <v>0</v>
      </c>
      <c r="Q47" s="227">
        <f>+IFERROR(IF(Q19='Base Datos'!$AE$5,Q45/Q12*1000,Q43/Q12*1000),0)</f>
        <v>0</v>
      </c>
      <c r="R47" s="227">
        <f>+IFERROR(IF(R19='Base Datos'!$AE$5,R45/R12*1000,R43/R12*1000),0)</f>
        <v>0</v>
      </c>
      <c r="S47" s="227">
        <f>+IFERROR(IF(S19='Base Datos'!$AE$5,S45/S12*1000,S43/S12*1000),0)</f>
        <v>0</v>
      </c>
      <c r="T47" s="227">
        <f>+IFERROR(IF(T19='Base Datos'!$AE$5,T45/T12*1000,T43/T12*1000),0)</f>
        <v>0</v>
      </c>
      <c r="U47" s="227">
        <f>+IFERROR(IF(U19='Base Datos'!$AE$5,U45/U12*1000,U43/U12*1000),0)</f>
        <v>0</v>
      </c>
      <c r="V47" s="227">
        <f>+IFERROR(IF(V19='Base Datos'!$AE$5,V45/V12*1000,V43/V12*1000),0)</f>
        <v>0</v>
      </c>
      <c r="W47" s="227">
        <f>+IFERROR(IF(W19='Base Datos'!$AE$5,W45/W12*1000,W43/W12*1000),0)</f>
        <v>0</v>
      </c>
      <c r="X47" s="227">
        <f>+IFERROR(IF(X19='Base Datos'!$AE$5,X45/X12*1000,X43/X12*1000),0)</f>
        <v>0</v>
      </c>
      <c r="Y47" s="227">
        <f>+IFERROR(IF(Y19='Base Datos'!$AE$5,Y45/Y12*1000,Y43/Y12*1000),0)</f>
        <v>0</v>
      </c>
      <c r="Z47" s="227">
        <f>+IFERROR(IF(Z19='Base Datos'!$AE$5,Z45/Z12*1000,Z43/Z12*1000),0)</f>
        <v>0</v>
      </c>
      <c r="AA47" s="227">
        <f>+IFERROR(IF(AA19='Base Datos'!$AE$5,AA45/AA12*1000,AA43/AA12*1000),0)</f>
        <v>0</v>
      </c>
      <c r="AB47" s="227">
        <f>+IFERROR(IF(AB19='Base Datos'!$AE$5,AB45/AB12*1000,AB43/AB12*1000),0)</f>
        <v>0</v>
      </c>
      <c r="AC47" s="227">
        <f>+IFERROR(IF(AC19='Base Datos'!$AE$5,AC45/AC12*1000,AC43/AC12*1000),0)</f>
        <v>0</v>
      </c>
      <c r="AD47" s="227">
        <f>+IFERROR(IF(AD19='Base Datos'!$AE$5,AD45/AD12*1000,AD43/AD12*1000),0)</f>
        <v>0</v>
      </c>
      <c r="AE47" s="227">
        <f>+IFERROR(IF(AE19='Base Datos'!$AE$5,AE45/AE12*1000,AE43/AE12*1000),0)</f>
        <v>0</v>
      </c>
      <c r="AF47" s="227">
        <f>+IFERROR(IF(AF19='Base Datos'!$AE$5,AF45/AF12*1000,AF43/AF12*1000),0)</f>
        <v>0</v>
      </c>
      <c r="AG47" s="227">
        <f>+IFERROR(IF(AG19='Base Datos'!$AE$5,AG45/AG12*1000,AG43/AG12*1000),0)</f>
        <v>0</v>
      </c>
      <c r="AH47" s="227">
        <f>+IFERROR(IF(AH19='Base Datos'!$AE$5,AH45/AH12*1000,AH43/AH12*1000),0)</f>
        <v>0</v>
      </c>
      <c r="AI47" s="227">
        <f>+IFERROR(IF(AI19='Base Datos'!$AE$5,AI45/AI12*1000,AI43/AI12*1000),0)</f>
        <v>0</v>
      </c>
      <c r="AJ47" s="227">
        <f>+IFERROR(IF(AJ19='Base Datos'!$AE$5,AJ45/AJ12*1000,AJ43/AJ12*1000),0)</f>
        <v>0</v>
      </c>
      <c r="AK47" s="227">
        <f>+IFERROR(IF(AK19='Base Datos'!$AE$5,AK45/AK12*1000,AK43/AK12*1000),0)</f>
        <v>0</v>
      </c>
      <c r="AL47" s="227">
        <f>+IFERROR(IF(AL19='Base Datos'!$AE$5,AL45/AL12*1000,AL43/AL12*1000),0)</f>
        <v>0</v>
      </c>
      <c r="AM47" s="227">
        <f>+IFERROR(IF(AM19='Base Datos'!$AE$5,AM45/AM12*1000,AM43/AM12*1000),0)</f>
        <v>0</v>
      </c>
      <c r="AN47" s="227">
        <f>+IFERROR(IF(AN19='Base Datos'!$AE$5,AN45/AN12*1000,AN43/AN12*1000),0)</f>
        <v>0</v>
      </c>
      <c r="AO47" s="227">
        <f>+IFERROR(IF(AO19='Base Datos'!$AE$5,AO45/AO12*1000,AO43/AO12*1000),0)</f>
        <v>0</v>
      </c>
      <c r="AP47" s="227">
        <f>+IFERROR(IF(AP19='Base Datos'!$AE$5,AP45/AP12*1000,AP43/AP12*1000),0)</f>
        <v>0</v>
      </c>
      <c r="AQ47" s="227">
        <f>+IFERROR(IF(AQ19='Base Datos'!$AE$5,AQ45/AQ12*1000,AQ43/AQ12*1000),0)</f>
        <v>0</v>
      </c>
      <c r="AR47" s="227">
        <f>+IFERROR(IF(AR19='Base Datos'!$AE$5,AR45/AR12*1000,AR43/AR12*1000),0)</f>
        <v>0</v>
      </c>
      <c r="AS47" s="227">
        <f>+IFERROR(IF(AS19='Base Datos'!$AE$5,AS45/AS12*1000,AS43/AS12*1000),0)</f>
        <v>0</v>
      </c>
      <c r="AT47" s="227">
        <f>+IFERROR(IF(AT19='Base Datos'!$AE$5,AT45/AT12*1000,AT43/AT12*1000),0)</f>
        <v>0</v>
      </c>
      <c r="AU47" s="227">
        <f>+IFERROR(IF(AU19='Base Datos'!$AE$5,AU45/AU12*1000,AU43/AU12*1000),0)</f>
        <v>0</v>
      </c>
      <c r="AV47" s="227">
        <f>+IFERROR(IF(AV19='Base Datos'!$AE$5,AV45/AV12*1000,AV43/AV12*1000),0)</f>
        <v>0</v>
      </c>
      <c r="AW47" s="227">
        <f>+IFERROR(IF(AW19='Base Datos'!$AE$5,AW45/AW12*1000,AW43/AW12*1000),0)</f>
        <v>0</v>
      </c>
      <c r="AX47" s="227">
        <f>+IFERROR(IF(AX19='Base Datos'!$AE$5,AX45/AX12*1000,AX43/AX12*1000),0)</f>
        <v>0</v>
      </c>
      <c r="AY47" s="227">
        <f>+IFERROR(IF(AY19='Base Datos'!$AE$5,AY45/AY12*1000,AY43/AY12*1000),0)</f>
        <v>0</v>
      </c>
      <c r="AZ47" s="227">
        <f>+IFERROR(IF(AZ19='Base Datos'!$AE$5,AZ45/AZ12*1000,AZ43/AZ12*1000),0)</f>
        <v>0</v>
      </c>
      <c r="BA47" s="227">
        <f>+IFERROR(IF(BA19='Base Datos'!$AE$5,BA45/BA12*1000,BA43/BA12*1000),0)</f>
        <v>0</v>
      </c>
      <c r="BB47" s="227">
        <f>+IFERROR(IF(BB19='Base Datos'!$AE$5,BB45/BB12*1000,BB43/BB12*1000),0)</f>
        <v>0</v>
      </c>
      <c r="BC47" s="227">
        <f>+IFERROR(IF(BC19='Base Datos'!$AE$5,BC45/BC12*1000,BC43/BC12*1000),0)</f>
        <v>0</v>
      </c>
      <c r="BD47" s="227">
        <f>+IFERROR(IF(BD19='Base Datos'!$AE$5,BD45/BD12*1000,BD43/BD12*1000),0)</f>
        <v>0</v>
      </c>
      <c r="BE47" s="227">
        <f>+IFERROR(IF(BE19='Base Datos'!$AE$5,BE45/BE12*1000,BE43/BE12*1000),0)</f>
        <v>0</v>
      </c>
      <c r="BF47" s="227">
        <f>+IFERROR(IF(BF19='Base Datos'!$AE$5,BF45/BF12*1000,BF43/BF12*1000),0)</f>
        <v>0</v>
      </c>
      <c r="BG47" s="227">
        <f>+IFERROR(IF(BG19='Base Datos'!$AE$5,BG45/BG12*1000,BG43/BG12*1000),0)</f>
        <v>0</v>
      </c>
      <c r="BH47" s="227">
        <f>+IFERROR(IF(BH19='Base Datos'!$AE$5,BH45/BH12*1000,BH43/BH12*1000),0)</f>
        <v>0</v>
      </c>
      <c r="BI47" s="227">
        <f>+IFERROR(IF(BI19='Base Datos'!$AE$5,BI45/BI12*1000,BI43/BI12*1000),0)</f>
        <v>0</v>
      </c>
      <c r="BJ47" s="227">
        <f>+IFERROR(IF(BJ19='Base Datos'!$AE$5,BJ45/BJ12*1000,BJ43/BJ12*1000),0)</f>
        <v>0</v>
      </c>
      <c r="BK47" s="227">
        <f>+IFERROR(IF(BK19='Base Datos'!$AE$5,BK45/BK12*1000,BK43/BK12*1000),0)</f>
        <v>0</v>
      </c>
      <c r="BL47" s="227">
        <f>+IFERROR(IF(BL19='Base Datos'!$AE$5,BL45/BL12*1000,BL43/BL12*1000),0)</f>
        <v>0</v>
      </c>
      <c r="BM47" s="227">
        <f>+IFERROR(IF(BM19='Base Datos'!$AE$5,BM45/BM12*1000,BM43/BM12*1000),0)</f>
        <v>0</v>
      </c>
      <c r="BN47" s="227">
        <f>+IFERROR(IF(BN19='Base Datos'!$AE$5,BN45/BN12*1000,BN43/BN12*1000),0)</f>
        <v>0</v>
      </c>
      <c r="BO47" s="227">
        <f>+IFERROR(IF(BO19='Base Datos'!$AE$5,BO45/BO12*1000,BO43/BO12*1000),0)</f>
        <v>0</v>
      </c>
      <c r="BP47" s="227">
        <f>+IFERROR(IF(BP19='Base Datos'!$AE$5,BP45/BP12*1000,BP43/BP12*1000),0)</f>
        <v>0</v>
      </c>
      <c r="BQ47" s="227">
        <f>+IFERROR(IF(BQ19='Base Datos'!$AE$5,BQ45/BQ12*1000,BQ43/BQ12*1000),0)</f>
        <v>0</v>
      </c>
      <c r="BR47" s="227">
        <f>+IFERROR(IF(BR19='Base Datos'!$AE$5,BR45/BR12*1000,BR43/BR12*1000),0)</f>
        <v>0</v>
      </c>
      <c r="BS47" s="227">
        <f>+IFERROR(IF(BS19='Base Datos'!$AE$5,BS45/BS12*1000,BS43/BS12*1000),0)</f>
        <v>0</v>
      </c>
      <c r="BT47" s="227">
        <f>+IFERROR(IF(BT19='Base Datos'!$AE$5,BT45/BT12*1000,BT43/BT12*1000),0)</f>
        <v>0</v>
      </c>
      <c r="BU47" s="227">
        <f>+IFERROR(IF(BU19='Base Datos'!$AE$5,BU45/BU12*1000,BU43/BU12*1000),0)</f>
        <v>0</v>
      </c>
      <c r="BV47" s="227">
        <f>+IFERROR(IF(BV19='Base Datos'!$AE$5,BV45/BV12*1000,BV43/BV12*1000),0)</f>
        <v>0</v>
      </c>
      <c r="BW47" s="227">
        <f>+IFERROR(IF(BW19='Base Datos'!$AE$5,BW45/BW12*1000,BW43/BW12*1000),0)</f>
        <v>0</v>
      </c>
      <c r="BX47" s="227">
        <f>+IFERROR(IF(BX19='Base Datos'!$AE$5,BX45/BX12*1000,BX43/BX12*1000),0)</f>
        <v>0</v>
      </c>
      <c r="BY47" s="227">
        <f>+IFERROR(IF(BY19='Base Datos'!$AE$5,BY45/BY12*1000,BY43/BY12*1000),0)</f>
        <v>0</v>
      </c>
      <c r="BZ47" s="227">
        <f>+IFERROR(IF(BZ19='Base Datos'!$AE$5,BZ45/BZ12*1000,BZ43/BZ12*1000),0)</f>
        <v>0</v>
      </c>
      <c r="CA47" s="227">
        <f>+IFERROR(IF(CA19='Base Datos'!$AE$5,CA45/CA12*1000,CA43/CA12*1000),0)</f>
        <v>0</v>
      </c>
      <c r="CB47" s="227">
        <f>+IFERROR(IF(CB19='Base Datos'!$AE$5,CB45/CB12*1000,CB43/CB12*1000),0)</f>
        <v>0</v>
      </c>
      <c r="CC47" s="227">
        <f>+IFERROR(IF(CC19='Base Datos'!$AE$5,CC45/CC12*1000,CC43/CC12*1000),0)</f>
        <v>0</v>
      </c>
      <c r="CD47" s="227">
        <f>+IFERROR(IF(CD19='Base Datos'!$AE$5,CD45/CD12*1000,CD43/CD12*1000),0)</f>
        <v>0</v>
      </c>
      <c r="CE47" s="227">
        <f>+IFERROR(IF(CE19='Base Datos'!$AE$5,CE45/CE12*1000,CE43/CE12*1000),0)</f>
        <v>0</v>
      </c>
      <c r="CF47" s="227">
        <f>+IFERROR(IF(CF19='Base Datos'!$AE$5,CF45/CF12*1000,CF43/CF12*1000),0)</f>
        <v>0</v>
      </c>
    </row>
    <row r="48" spans="2:84" ht="16.149999999999999" customHeight="1" thickBot="1" x14ac:dyDescent="0.35">
      <c r="B48" s="701">
        <v>3</v>
      </c>
      <c r="C48" s="990"/>
      <c r="D48" s="240" t="s">
        <v>186</v>
      </c>
      <c r="E48" s="227">
        <f>+IFERROR(E47*E41/100,0)</f>
        <v>0</v>
      </c>
      <c r="F48" s="227">
        <f t="shared" ref="F48:BQ48" si="26">+IFERROR(F47*F41/100,0)</f>
        <v>0</v>
      </c>
      <c r="G48" s="227">
        <f t="shared" si="26"/>
        <v>0</v>
      </c>
      <c r="H48" s="227">
        <f t="shared" si="26"/>
        <v>0</v>
      </c>
      <c r="I48" s="227">
        <f t="shared" si="26"/>
        <v>0</v>
      </c>
      <c r="J48" s="227">
        <f t="shared" si="26"/>
        <v>44.085469696969682</v>
      </c>
      <c r="K48" s="227">
        <f t="shared" si="26"/>
        <v>73.438661174242426</v>
      </c>
      <c r="L48" s="227">
        <f t="shared" si="26"/>
        <v>85.638106060606049</v>
      </c>
      <c r="M48" s="227">
        <f t="shared" si="26"/>
        <v>92.275059280303012</v>
      </c>
      <c r="N48" s="227">
        <f t="shared" si="26"/>
        <v>60.78317435064934</v>
      </c>
      <c r="O48" s="227">
        <f t="shared" si="26"/>
        <v>0</v>
      </c>
      <c r="P48" s="227">
        <f t="shared" si="26"/>
        <v>0</v>
      </c>
      <c r="Q48" s="227">
        <f t="shared" si="26"/>
        <v>0</v>
      </c>
      <c r="R48" s="227">
        <f t="shared" si="26"/>
        <v>0</v>
      </c>
      <c r="S48" s="227">
        <f t="shared" si="26"/>
        <v>0</v>
      </c>
      <c r="T48" s="227">
        <f t="shared" si="26"/>
        <v>0</v>
      </c>
      <c r="U48" s="227">
        <f t="shared" si="26"/>
        <v>0</v>
      </c>
      <c r="V48" s="227">
        <f t="shared" si="26"/>
        <v>0</v>
      </c>
      <c r="W48" s="227">
        <f t="shared" si="26"/>
        <v>0</v>
      </c>
      <c r="X48" s="227">
        <f t="shared" si="26"/>
        <v>0</v>
      </c>
      <c r="Y48" s="227">
        <f t="shared" si="26"/>
        <v>0</v>
      </c>
      <c r="Z48" s="227">
        <f t="shared" si="26"/>
        <v>0</v>
      </c>
      <c r="AA48" s="227">
        <f t="shared" si="26"/>
        <v>0</v>
      </c>
      <c r="AB48" s="227">
        <f t="shared" si="26"/>
        <v>0</v>
      </c>
      <c r="AC48" s="227">
        <f t="shared" si="26"/>
        <v>0</v>
      </c>
      <c r="AD48" s="227">
        <f t="shared" si="26"/>
        <v>0</v>
      </c>
      <c r="AE48" s="227">
        <f t="shared" si="26"/>
        <v>0</v>
      </c>
      <c r="AF48" s="227">
        <f t="shared" si="26"/>
        <v>0</v>
      </c>
      <c r="AG48" s="227">
        <f t="shared" si="26"/>
        <v>0</v>
      </c>
      <c r="AH48" s="227">
        <f t="shared" si="26"/>
        <v>0</v>
      </c>
      <c r="AI48" s="227">
        <f t="shared" si="26"/>
        <v>0</v>
      </c>
      <c r="AJ48" s="227">
        <f t="shared" si="26"/>
        <v>0</v>
      </c>
      <c r="AK48" s="227">
        <f t="shared" si="26"/>
        <v>0</v>
      </c>
      <c r="AL48" s="227">
        <f t="shared" si="26"/>
        <v>0</v>
      </c>
      <c r="AM48" s="227">
        <f t="shared" si="26"/>
        <v>0</v>
      </c>
      <c r="AN48" s="227">
        <f t="shared" si="26"/>
        <v>0</v>
      </c>
      <c r="AO48" s="227">
        <f t="shared" si="26"/>
        <v>0</v>
      </c>
      <c r="AP48" s="227">
        <f t="shared" si="26"/>
        <v>0</v>
      </c>
      <c r="AQ48" s="227">
        <f t="shared" si="26"/>
        <v>0</v>
      </c>
      <c r="AR48" s="227">
        <f t="shared" si="26"/>
        <v>0</v>
      </c>
      <c r="AS48" s="227">
        <f t="shared" si="26"/>
        <v>0</v>
      </c>
      <c r="AT48" s="227">
        <f t="shared" si="26"/>
        <v>0</v>
      </c>
      <c r="AU48" s="227">
        <f t="shared" si="26"/>
        <v>0</v>
      </c>
      <c r="AV48" s="227">
        <f t="shared" si="26"/>
        <v>0</v>
      </c>
      <c r="AW48" s="227">
        <f t="shared" si="26"/>
        <v>0</v>
      </c>
      <c r="AX48" s="227">
        <f t="shared" si="26"/>
        <v>0</v>
      </c>
      <c r="AY48" s="227">
        <f t="shared" si="26"/>
        <v>0</v>
      </c>
      <c r="AZ48" s="227">
        <f t="shared" si="26"/>
        <v>0</v>
      </c>
      <c r="BA48" s="227">
        <f t="shared" si="26"/>
        <v>0</v>
      </c>
      <c r="BB48" s="227">
        <f t="shared" si="26"/>
        <v>0</v>
      </c>
      <c r="BC48" s="227">
        <f t="shared" si="26"/>
        <v>0</v>
      </c>
      <c r="BD48" s="227">
        <f t="shared" si="26"/>
        <v>0</v>
      </c>
      <c r="BE48" s="227">
        <f t="shared" si="26"/>
        <v>0</v>
      </c>
      <c r="BF48" s="227">
        <f t="shared" si="26"/>
        <v>0</v>
      </c>
      <c r="BG48" s="227">
        <f t="shared" si="26"/>
        <v>0</v>
      </c>
      <c r="BH48" s="227">
        <f t="shared" si="26"/>
        <v>0</v>
      </c>
      <c r="BI48" s="227">
        <f t="shared" si="26"/>
        <v>0</v>
      </c>
      <c r="BJ48" s="227">
        <f t="shared" si="26"/>
        <v>0</v>
      </c>
      <c r="BK48" s="227">
        <f t="shared" si="26"/>
        <v>0</v>
      </c>
      <c r="BL48" s="227">
        <f t="shared" si="26"/>
        <v>0</v>
      </c>
      <c r="BM48" s="227">
        <f t="shared" si="26"/>
        <v>0</v>
      </c>
      <c r="BN48" s="227">
        <f t="shared" si="26"/>
        <v>0</v>
      </c>
      <c r="BO48" s="227">
        <f t="shared" si="26"/>
        <v>0</v>
      </c>
      <c r="BP48" s="227">
        <f t="shared" si="26"/>
        <v>0</v>
      </c>
      <c r="BQ48" s="227">
        <f t="shared" si="26"/>
        <v>0</v>
      </c>
      <c r="BR48" s="227">
        <f t="shared" ref="BR48:CF48" si="27">+IFERROR(BR47*BR41/100,0)</f>
        <v>0</v>
      </c>
      <c r="BS48" s="227">
        <f t="shared" si="27"/>
        <v>0</v>
      </c>
      <c r="BT48" s="227">
        <f t="shared" si="27"/>
        <v>0</v>
      </c>
      <c r="BU48" s="227">
        <f t="shared" si="27"/>
        <v>0</v>
      </c>
      <c r="BV48" s="227">
        <f t="shared" si="27"/>
        <v>0</v>
      </c>
      <c r="BW48" s="227">
        <f t="shared" si="27"/>
        <v>0</v>
      </c>
      <c r="BX48" s="227">
        <f t="shared" si="27"/>
        <v>0</v>
      </c>
      <c r="BY48" s="227">
        <f t="shared" si="27"/>
        <v>0</v>
      </c>
      <c r="BZ48" s="227">
        <f t="shared" si="27"/>
        <v>0</v>
      </c>
      <c r="CA48" s="227">
        <f t="shared" si="27"/>
        <v>0</v>
      </c>
      <c r="CB48" s="227">
        <f t="shared" si="27"/>
        <v>0</v>
      </c>
      <c r="CC48" s="227">
        <f t="shared" si="27"/>
        <v>0</v>
      </c>
      <c r="CD48" s="227">
        <f t="shared" si="27"/>
        <v>0</v>
      </c>
      <c r="CE48" s="227">
        <f t="shared" si="27"/>
        <v>0</v>
      </c>
      <c r="CF48" s="227">
        <f t="shared" si="27"/>
        <v>0</v>
      </c>
    </row>
    <row r="49" spans="2:84" ht="16.149999999999999" customHeight="1" thickBot="1" x14ac:dyDescent="0.35">
      <c r="B49" s="701">
        <v>4</v>
      </c>
      <c r="C49" s="990"/>
      <c r="D49" s="240" t="s">
        <v>187</v>
      </c>
      <c r="E49" s="227">
        <f>+IFERROR((E47-E48),0)</f>
        <v>0</v>
      </c>
      <c r="F49" s="227">
        <f t="shared" ref="F49:BQ49" si="28">+IFERROR((F47-F48),0)</f>
        <v>0</v>
      </c>
      <c r="G49" s="227">
        <f t="shared" si="28"/>
        <v>0</v>
      </c>
      <c r="H49" s="227">
        <f t="shared" si="28"/>
        <v>0</v>
      </c>
      <c r="I49" s="227">
        <f t="shared" si="28"/>
        <v>0</v>
      </c>
      <c r="J49" s="227">
        <f t="shared" si="28"/>
        <v>71.92892424242423</v>
      </c>
      <c r="K49" s="227">
        <f t="shared" si="28"/>
        <v>106.11796761363637</v>
      </c>
      <c r="L49" s="227">
        <f t="shared" si="28"/>
        <v>128.45715909090907</v>
      </c>
      <c r="M49" s="227">
        <f t="shared" si="28"/>
        <v>121.82020587121211</v>
      </c>
      <c r="N49" s="227">
        <f t="shared" si="28"/>
        <v>80.245072402597401</v>
      </c>
      <c r="O49" s="227">
        <f t="shared" si="28"/>
        <v>0</v>
      </c>
      <c r="P49" s="227">
        <f t="shared" si="28"/>
        <v>0</v>
      </c>
      <c r="Q49" s="227">
        <f t="shared" si="28"/>
        <v>0</v>
      </c>
      <c r="R49" s="227">
        <f t="shared" si="28"/>
        <v>0</v>
      </c>
      <c r="S49" s="227">
        <f t="shared" si="28"/>
        <v>0</v>
      </c>
      <c r="T49" s="227">
        <f t="shared" si="28"/>
        <v>0</v>
      </c>
      <c r="U49" s="227">
        <f t="shared" si="28"/>
        <v>0</v>
      </c>
      <c r="V49" s="227">
        <f t="shared" si="28"/>
        <v>0</v>
      </c>
      <c r="W49" s="227">
        <f t="shared" si="28"/>
        <v>0</v>
      </c>
      <c r="X49" s="227">
        <f t="shared" si="28"/>
        <v>0</v>
      </c>
      <c r="Y49" s="227">
        <f t="shared" si="28"/>
        <v>0</v>
      </c>
      <c r="Z49" s="227">
        <f t="shared" si="28"/>
        <v>0</v>
      </c>
      <c r="AA49" s="227">
        <f t="shared" si="28"/>
        <v>0</v>
      </c>
      <c r="AB49" s="227">
        <f t="shared" si="28"/>
        <v>0</v>
      </c>
      <c r="AC49" s="227">
        <f t="shared" si="28"/>
        <v>0</v>
      </c>
      <c r="AD49" s="227">
        <f t="shared" si="28"/>
        <v>0</v>
      </c>
      <c r="AE49" s="227">
        <f t="shared" si="28"/>
        <v>0</v>
      </c>
      <c r="AF49" s="227">
        <f t="shared" si="28"/>
        <v>0</v>
      </c>
      <c r="AG49" s="227">
        <f t="shared" si="28"/>
        <v>0</v>
      </c>
      <c r="AH49" s="227">
        <f t="shared" si="28"/>
        <v>0</v>
      </c>
      <c r="AI49" s="227">
        <f t="shared" si="28"/>
        <v>0</v>
      </c>
      <c r="AJ49" s="227">
        <f t="shared" si="28"/>
        <v>0</v>
      </c>
      <c r="AK49" s="227">
        <f t="shared" si="28"/>
        <v>0</v>
      </c>
      <c r="AL49" s="227">
        <f t="shared" si="28"/>
        <v>0</v>
      </c>
      <c r="AM49" s="227">
        <f t="shared" si="28"/>
        <v>0</v>
      </c>
      <c r="AN49" s="227">
        <f t="shared" si="28"/>
        <v>0</v>
      </c>
      <c r="AO49" s="227">
        <f t="shared" si="28"/>
        <v>0</v>
      </c>
      <c r="AP49" s="227">
        <f t="shared" si="28"/>
        <v>0</v>
      </c>
      <c r="AQ49" s="227">
        <f t="shared" si="28"/>
        <v>0</v>
      </c>
      <c r="AR49" s="227">
        <f t="shared" si="28"/>
        <v>0</v>
      </c>
      <c r="AS49" s="227">
        <f t="shared" si="28"/>
        <v>0</v>
      </c>
      <c r="AT49" s="227">
        <f t="shared" si="28"/>
        <v>0</v>
      </c>
      <c r="AU49" s="227">
        <f t="shared" si="28"/>
        <v>0</v>
      </c>
      <c r="AV49" s="227">
        <f t="shared" si="28"/>
        <v>0</v>
      </c>
      <c r="AW49" s="227">
        <f t="shared" si="28"/>
        <v>0</v>
      </c>
      <c r="AX49" s="227">
        <f t="shared" si="28"/>
        <v>0</v>
      </c>
      <c r="AY49" s="227">
        <f t="shared" si="28"/>
        <v>0</v>
      </c>
      <c r="AZ49" s="227">
        <f t="shared" si="28"/>
        <v>0</v>
      </c>
      <c r="BA49" s="227">
        <f t="shared" si="28"/>
        <v>0</v>
      </c>
      <c r="BB49" s="227">
        <f t="shared" si="28"/>
        <v>0</v>
      </c>
      <c r="BC49" s="227">
        <f t="shared" si="28"/>
        <v>0</v>
      </c>
      <c r="BD49" s="227">
        <f t="shared" si="28"/>
        <v>0</v>
      </c>
      <c r="BE49" s="227">
        <f t="shared" si="28"/>
        <v>0</v>
      </c>
      <c r="BF49" s="227">
        <f t="shared" si="28"/>
        <v>0</v>
      </c>
      <c r="BG49" s="227">
        <f t="shared" si="28"/>
        <v>0</v>
      </c>
      <c r="BH49" s="227">
        <f t="shared" si="28"/>
        <v>0</v>
      </c>
      <c r="BI49" s="227">
        <f t="shared" si="28"/>
        <v>0</v>
      </c>
      <c r="BJ49" s="227">
        <f t="shared" si="28"/>
        <v>0</v>
      </c>
      <c r="BK49" s="227">
        <f t="shared" si="28"/>
        <v>0</v>
      </c>
      <c r="BL49" s="227">
        <f t="shared" si="28"/>
        <v>0</v>
      </c>
      <c r="BM49" s="227">
        <f t="shared" si="28"/>
        <v>0</v>
      </c>
      <c r="BN49" s="227">
        <f t="shared" si="28"/>
        <v>0</v>
      </c>
      <c r="BO49" s="227">
        <f t="shared" si="28"/>
        <v>0</v>
      </c>
      <c r="BP49" s="227">
        <f t="shared" si="28"/>
        <v>0</v>
      </c>
      <c r="BQ49" s="227">
        <f t="shared" si="28"/>
        <v>0</v>
      </c>
      <c r="BR49" s="227">
        <f t="shared" ref="BR49:CF49" si="29">+IFERROR((BR47-BR48),0)</f>
        <v>0</v>
      </c>
      <c r="BS49" s="227">
        <f t="shared" si="29"/>
        <v>0</v>
      </c>
      <c r="BT49" s="227">
        <f t="shared" si="29"/>
        <v>0</v>
      </c>
      <c r="BU49" s="227">
        <f t="shared" si="29"/>
        <v>0</v>
      </c>
      <c r="BV49" s="227">
        <f t="shared" si="29"/>
        <v>0</v>
      </c>
      <c r="BW49" s="227">
        <f t="shared" si="29"/>
        <v>0</v>
      </c>
      <c r="BX49" s="227">
        <f t="shared" si="29"/>
        <v>0</v>
      </c>
      <c r="BY49" s="227">
        <f t="shared" si="29"/>
        <v>0</v>
      </c>
      <c r="BZ49" s="227">
        <f t="shared" si="29"/>
        <v>0</v>
      </c>
      <c r="CA49" s="227">
        <f t="shared" si="29"/>
        <v>0</v>
      </c>
      <c r="CB49" s="227">
        <f t="shared" si="29"/>
        <v>0</v>
      </c>
      <c r="CC49" s="227">
        <f t="shared" si="29"/>
        <v>0</v>
      </c>
      <c r="CD49" s="227">
        <f t="shared" si="29"/>
        <v>0</v>
      </c>
      <c r="CE49" s="227">
        <f t="shared" si="29"/>
        <v>0</v>
      </c>
      <c r="CF49" s="227">
        <f t="shared" si="29"/>
        <v>0</v>
      </c>
    </row>
    <row r="50" spans="2:84" ht="16.149999999999999" customHeight="1" thickBot="1" x14ac:dyDescent="0.35">
      <c r="B50" s="701">
        <v>5</v>
      </c>
      <c r="C50" s="990"/>
      <c r="D50" s="240" t="s">
        <v>280</v>
      </c>
      <c r="E50" s="227">
        <f>+IFERROR(E47*E39/100,0)</f>
        <v>0</v>
      </c>
      <c r="F50" s="227">
        <f t="shared" ref="F50:BQ50" si="30">+IFERROR(F47*F39/100,0)</f>
        <v>0</v>
      </c>
      <c r="G50" s="227">
        <f t="shared" si="30"/>
        <v>0</v>
      </c>
      <c r="H50" s="227">
        <f t="shared" si="30"/>
        <v>0</v>
      </c>
      <c r="I50" s="227">
        <f t="shared" si="30"/>
        <v>0</v>
      </c>
      <c r="J50" s="227">
        <f t="shared" si="30"/>
        <v>46.753800757575746</v>
      </c>
      <c r="K50" s="227">
        <f t="shared" si="30"/>
        <v>60.510583901515155</v>
      </c>
      <c r="L50" s="227">
        <f t="shared" si="30"/>
        <v>75.789723863636354</v>
      </c>
      <c r="M50" s="227">
        <f t="shared" si="30"/>
        <v>78.572962310606059</v>
      </c>
      <c r="N50" s="227">
        <f t="shared" si="30"/>
        <v>51.757366558441561</v>
      </c>
      <c r="O50" s="227">
        <f t="shared" si="30"/>
        <v>0</v>
      </c>
      <c r="P50" s="227">
        <f t="shared" si="30"/>
        <v>0</v>
      </c>
      <c r="Q50" s="227">
        <f t="shared" si="30"/>
        <v>0</v>
      </c>
      <c r="R50" s="227">
        <f t="shared" si="30"/>
        <v>0</v>
      </c>
      <c r="S50" s="227">
        <f t="shared" si="30"/>
        <v>0</v>
      </c>
      <c r="T50" s="227">
        <f t="shared" si="30"/>
        <v>0</v>
      </c>
      <c r="U50" s="227">
        <f t="shared" si="30"/>
        <v>0</v>
      </c>
      <c r="V50" s="227">
        <f t="shared" si="30"/>
        <v>0</v>
      </c>
      <c r="W50" s="227">
        <f t="shared" si="30"/>
        <v>0</v>
      </c>
      <c r="X50" s="227">
        <f t="shared" si="30"/>
        <v>0</v>
      </c>
      <c r="Y50" s="227">
        <f t="shared" si="30"/>
        <v>0</v>
      </c>
      <c r="Z50" s="227">
        <f t="shared" si="30"/>
        <v>0</v>
      </c>
      <c r="AA50" s="227">
        <f t="shared" si="30"/>
        <v>0</v>
      </c>
      <c r="AB50" s="227">
        <f t="shared" si="30"/>
        <v>0</v>
      </c>
      <c r="AC50" s="227">
        <f t="shared" si="30"/>
        <v>0</v>
      </c>
      <c r="AD50" s="227">
        <f t="shared" si="30"/>
        <v>0</v>
      </c>
      <c r="AE50" s="227">
        <f t="shared" si="30"/>
        <v>0</v>
      </c>
      <c r="AF50" s="227">
        <f t="shared" si="30"/>
        <v>0</v>
      </c>
      <c r="AG50" s="227">
        <f t="shared" si="30"/>
        <v>0</v>
      </c>
      <c r="AH50" s="227">
        <f t="shared" si="30"/>
        <v>0</v>
      </c>
      <c r="AI50" s="227">
        <f t="shared" si="30"/>
        <v>0</v>
      </c>
      <c r="AJ50" s="227">
        <f t="shared" si="30"/>
        <v>0</v>
      </c>
      <c r="AK50" s="227">
        <f t="shared" si="30"/>
        <v>0</v>
      </c>
      <c r="AL50" s="227">
        <f t="shared" si="30"/>
        <v>0</v>
      </c>
      <c r="AM50" s="227">
        <f t="shared" si="30"/>
        <v>0</v>
      </c>
      <c r="AN50" s="227">
        <f t="shared" si="30"/>
        <v>0</v>
      </c>
      <c r="AO50" s="227">
        <f t="shared" si="30"/>
        <v>0</v>
      </c>
      <c r="AP50" s="227">
        <f t="shared" si="30"/>
        <v>0</v>
      </c>
      <c r="AQ50" s="227">
        <f t="shared" si="30"/>
        <v>0</v>
      </c>
      <c r="AR50" s="227">
        <f t="shared" si="30"/>
        <v>0</v>
      </c>
      <c r="AS50" s="227">
        <f t="shared" si="30"/>
        <v>0</v>
      </c>
      <c r="AT50" s="227">
        <f t="shared" si="30"/>
        <v>0</v>
      </c>
      <c r="AU50" s="227">
        <f t="shared" si="30"/>
        <v>0</v>
      </c>
      <c r="AV50" s="227">
        <f t="shared" si="30"/>
        <v>0</v>
      </c>
      <c r="AW50" s="227">
        <f t="shared" si="30"/>
        <v>0</v>
      </c>
      <c r="AX50" s="227">
        <f t="shared" si="30"/>
        <v>0</v>
      </c>
      <c r="AY50" s="227">
        <f t="shared" si="30"/>
        <v>0</v>
      </c>
      <c r="AZ50" s="227">
        <f t="shared" si="30"/>
        <v>0</v>
      </c>
      <c r="BA50" s="227">
        <f t="shared" si="30"/>
        <v>0</v>
      </c>
      <c r="BB50" s="227">
        <f t="shared" si="30"/>
        <v>0</v>
      </c>
      <c r="BC50" s="227">
        <f t="shared" si="30"/>
        <v>0</v>
      </c>
      <c r="BD50" s="227">
        <f t="shared" si="30"/>
        <v>0</v>
      </c>
      <c r="BE50" s="227">
        <f t="shared" si="30"/>
        <v>0</v>
      </c>
      <c r="BF50" s="227">
        <f t="shared" si="30"/>
        <v>0</v>
      </c>
      <c r="BG50" s="227">
        <f t="shared" si="30"/>
        <v>0</v>
      </c>
      <c r="BH50" s="227">
        <f t="shared" si="30"/>
        <v>0</v>
      </c>
      <c r="BI50" s="227">
        <f t="shared" si="30"/>
        <v>0</v>
      </c>
      <c r="BJ50" s="227">
        <f t="shared" si="30"/>
        <v>0</v>
      </c>
      <c r="BK50" s="227">
        <f t="shared" si="30"/>
        <v>0</v>
      </c>
      <c r="BL50" s="227">
        <f t="shared" si="30"/>
        <v>0</v>
      </c>
      <c r="BM50" s="227">
        <f t="shared" si="30"/>
        <v>0</v>
      </c>
      <c r="BN50" s="227">
        <f t="shared" si="30"/>
        <v>0</v>
      </c>
      <c r="BO50" s="227">
        <f t="shared" si="30"/>
        <v>0</v>
      </c>
      <c r="BP50" s="227">
        <f t="shared" si="30"/>
        <v>0</v>
      </c>
      <c r="BQ50" s="227">
        <f t="shared" si="30"/>
        <v>0</v>
      </c>
      <c r="BR50" s="227">
        <f t="shared" ref="BR50:CF50" si="31">+IFERROR(BR47*BR39/100,0)</f>
        <v>0</v>
      </c>
      <c r="BS50" s="227">
        <f t="shared" si="31"/>
        <v>0</v>
      </c>
      <c r="BT50" s="227">
        <f t="shared" si="31"/>
        <v>0</v>
      </c>
      <c r="BU50" s="227">
        <f t="shared" si="31"/>
        <v>0</v>
      </c>
      <c r="BV50" s="227">
        <f t="shared" si="31"/>
        <v>0</v>
      </c>
      <c r="BW50" s="227">
        <f t="shared" si="31"/>
        <v>0</v>
      </c>
      <c r="BX50" s="227">
        <f t="shared" si="31"/>
        <v>0</v>
      </c>
      <c r="BY50" s="227">
        <f t="shared" si="31"/>
        <v>0</v>
      </c>
      <c r="BZ50" s="227">
        <f t="shared" si="31"/>
        <v>0</v>
      </c>
      <c r="CA50" s="227">
        <f t="shared" si="31"/>
        <v>0</v>
      </c>
      <c r="CB50" s="227">
        <f t="shared" si="31"/>
        <v>0</v>
      </c>
      <c r="CC50" s="227">
        <f t="shared" si="31"/>
        <v>0</v>
      </c>
      <c r="CD50" s="227">
        <f t="shared" si="31"/>
        <v>0</v>
      </c>
      <c r="CE50" s="227">
        <f t="shared" si="31"/>
        <v>0</v>
      </c>
      <c r="CF50" s="227">
        <f t="shared" si="31"/>
        <v>0</v>
      </c>
    </row>
    <row r="51" spans="2:84" ht="16.149999999999999" customHeight="1" thickBot="1" x14ac:dyDescent="0.35">
      <c r="B51" s="701">
        <v>6</v>
      </c>
      <c r="C51" s="990"/>
      <c r="D51" s="240" t="s">
        <v>281</v>
      </c>
      <c r="E51" s="227">
        <f>+IFERROR(E47*E40/100,0)</f>
        <v>0</v>
      </c>
      <c r="F51" s="227">
        <f t="shared" ref="F51:BQ51" si="32">+IFERROR(F47*F40/100,0)</f>
        <v>0</v>
      </c>
      <c r="G51" s="227">
        <f t="shared" si="32"/>
        <v>0</v>
      </c>
      <c r="H51" s="227">
        <f t="shared" si="32"/>
        <v>0</v>
      </c>
      <c r="I51" s="227">
        <f t="shared" si="32"/>
        <v>0</v>
      </c>
      <c r="J51" s="227">
        <f t="shared" si="32"/>
        <v>25.175123484848477</v>
      </c>
      <c r="K51" s="227">
        <f t="shared" si="32"/>
        <v>45.607383712121212</v>
      </c>
      <c r="L51" s="227">
        <f t="shared" si="32"/>
        <v>52.667435227272726</v>
      </c>
      <c r="M51" s="227">
        <f t="shared" si="32"/>
        <v>43.247243560606059</v>
      </c>
      <c r="N51" s="227">
        <f t="shared" si="32"/>
        <v>28.487705844155844</v>
      </c>
      <c r="O51" s="227">
        <f t="shared" si="32"/>
        <v>0</v>
      </c>
      <c r="P51" s="227">
        <f t="shared" si="32"/>
        <v>0</v>
      </c>
      <c r="Q51" s="227">
        <f t="shared" si="32"/>
        <v>0</v>
      </c>
      <c r="R51" s="227">
        <f t="shared" si="32"/>
        <v>0</v>
      </c>
      <c r="S51" s="227">
        <f t="shared" si="32"/>
        <v>0</v>
      </c>
      <c r="T51" s="227">
        <f t="shared" si="32"/>
        <v>0</v>
      </c>
      <c r="U51" s="227">
        <f t="shared" si="32"/>
        <v>0</v>
      </c>
      <c r="V51" s="227">
        <f t="shared" si="32"/>
        <v>0</v>
      </c>
      <c r="W51" s="227">
        <f t="shared" si="32"/>
        <v>0</v>
      </c>
      <c r="X51" s="227">
        <f t="shared" si="32"/>
        <v>0</v>
      </c>
      <c r="Y51" s="227">
        <f t="shared" si="32"/>
        <v>0</v>
      </c>
      <c r="Z51" s="227">
        <f t="shared" si="32"/>
        <v>0</v>
      </c>
      <c r="AA51" s="227">
        <f t="shared" si="32"/>
        <v>0</v>
      </c>
      <c r="AB51" s="227">
        <f t="shared" si="32"/>
        <v>0</v>
      </c>
      <c r="AC51" s="227">
        <f t="shared" si="32"/>
        <v>0</v>
      </c>
      <c r="AD51" s="227">
        <f t="shared" si="32"/>
        <v>0</v>
      </c>
      <c r="AE51" s="227">
        <f t="shared" si="32"/>
        <v>0</v>
      </c>
      <c r="AF51" s="227">
        <f t="shared" si="32"/>
        <v>0</v>
      </c>
      <c r="AG51" s="227">
        <f t="shared" si="32"/>
        <v>0</v>
      </c>
      <c r="AH51" s="227">
        <f t="shared" si="32"/>
        <v>0</v>
      </c>
      <c r="AI51" s="227">
        <f t="shared" si="32"/>
        <v>0</v>
      </c>
      <c r="AJ51" s="227">
        <f t="shared" si="32"/>
        <v>0</v>
      </c>
      <c r="AK51" s="227">
        <f t="shared" si="32"/>
        <v>0</v>
      </c>
      <c r="AL51" s="227">
        <f t="shared" si="32"/>
        <v>0</v>
      </c>
      <c r="AM51" s="227">
        <f t="shared" si="32"/>
        <v>0</v>
      </c>
      <c r="AN51" s="227">
        <f t="shared" si="32"/>
        <v>0</v>
      </c>
      <c r="AO51" s="227">
        <f t="shared" si="32"/>
        <v>0</v>
      </c>
      <c r="AP51" s="227">
        <f t="shared" si="32"/>
        <v>0</v>
      </c>
      <c r="AQ51" s="227">
        <f t="shared" si="32"/>
        <v>0</v>
      </c>
      <c r="AR51" s="227">
        <f t="shared" si="32"/>
        <v>0</v>
      </c>
      <c r="AS51" s="227">
        <f t="shared" si="32"/>
        <v>0</v>
      </c>
      <c r="AT51" s="227">
        <f t="shared" si="32"/>
        <v>0</v>
      </c>
      <c r="AU51" s="227">
        <f t="shared" si="32"/>
        <v>0</v>
      </c>
      <c r="AV51" s="227">
        <f t="shared" si="32"/>
        <v>0</v>
      </c>
      <c r="AW51" s="227">
        <f t="shared" si="32"/>
        <v>0</v>
      </c>
      <c r="AX51" s="227">
        <f t="shared" si="32"/>
        <v>0</v>
      </c>
      <c r="AY51" s="227">
        <f t="shared" si="32"/>
        <v>0</v>
      </c>
      <c r="AZ51" s="227">
        <f t="shared" si="32"/>
        <v>0</v>
      </c>
      <c r="BA51" s="227">
        <f t="shared" si="32"/>
        <v>0</v>
      </c>
      <c r="BB51" s="227">
        <f t="shared" si="32"/>
        <v>0</v>
      </c>
      <c r="BC51" s="227">
        <f t="shared" si="32"/>
        <v>0</v>
      </c>
      <c r="BD51" s="227">
        <f t="shared" si="32"/>
        <v>0</v>
      </c>
      <c r="BE51" s="227">
        <f t="shared" si="32"/>
        <v>0</v>
      </c>
      <c r="BF51" s="227">
        <f t="shared" si="32"/>
        <v>0</v>
      </c>
      <c r="BG51" s="227">
        <f t="shared" si="32"/>
        <v>0</v>
      </c>
      <c r="BH51" s="227">
        <f t="shared" si="32"/>
        <v>0</v>
      </c>
      <c r="BI51" s="227">
        <f t="shared" si="32"/>
        <v>0</v>
      </c>
      <c r="BJ51" s="227">
        <f t="shared" si="32"/>
        <v>0</v>
      </c>
      <c r="BK51" s="227">
        <f t="shared" si="32"/>
        <v>0</v>
      </c>
      <c r="BL51" s="227">
        <f t="shared" si="32"/>
        <v>0</v>
      </c>
      <c r="BM51" s="227">
        <f t="shared" si="32"/>
        <v>0</v>
      </c>
      <c r="BN51" s="227">
        <f t="shared" si="32"/>
        <v>0</v>
      </c>
      <c r="BO51" s="227">
        <f t="shared" si="32"/>
        <v>0</v>
      </c>
      <c r="BP51" s="227">
        <f t="shared" si="32"/>
        <v>0</v>
      </c>
      <c r="BQ51" s="227">
        <f t="shared" si="32"/>
        <v>0</v>
      </c>
      <c r="BR51" s="227">
        <f t="shared" ref="BR51:CF51" si="33">+IFERROR(BR47*BR40/100,0)</f>
        <v>0</v>
      </c>
      <c r="BS51" s="227">
        <f t="shared" si="33"/>
        <v>0</v>
      </c>
      <c r="BT51" s="227">
        <f t="shared" si="33"/>
        <v>0</v>
      </c>
      <c r="BU51" s="227">
        <f t="shared" si="33"/>
        <v>0</v>
      </c>
      <c r="BV51" s="227">
        <f t="shared" si="33"/>
        <v>0</v>
      </c>
      <c r="BW51" s="227">
        <f t="shared" si="33"/>
        <v>0</v>
      </c>
      <c r="BX51" s="227">
        <f t="shared" si="33"/>
        <v>0</v>
      </c>
      <c r="BY51" s="227">
        <f t="shared" si="33"/>
        <v>0</v>
      </c>
      <c r="BZ51" s="227">
        <f t="shared" si="33"/>
        <v>0</v>
      </c>
      <c r="CA51" s="227">
        <f t="shared" si="33"/>
        <v>0</v>
      </c>
      <c r="CB51" s="227">
        <f t="shared" si="33"/>
        <v>0</v>
      </c>
      <c r="CC51" s="227">
        <f t="shared" si="33"/>
        <v>0</v>
      </c>
      <c r="CD51" s="227">
        <f t="shared" si="33"/>
        <v>0</v>
      </c>
      <c r="CE51" s="227">
        <f t="shared" si="33"/>
        <v>0</v>
      </c>
      <c r="CF51" s="227">
        <f t="shared" si="33"/>
        <v>0</v>
      </c>
    </row>
    <row r="52" spans="2:84" ht="12" customHeight="1" thickBot="1" x14ac:dyDescent="0.35">
      <c r="B52" s="701">
        <v>7</v>
      </c>
      <c r="C52" s="789"/>
      <c r="D52" s="790"/>
      <c r="E52" s="701"/>
      <c r="F52" s="701"/>
      <c r="G52" s="701"/>
      <c r="H52" s="701"/>
      <c r="I52" s="701"/>
      <c r="J52" s="701"/>
      <c r="K52" s="701"/>
      <c r="L52" s="701"/>
      <c r="M52" s="701"/>
      <c r="N52" s="701"/>
      <c r="O52" s="701"/>
      <c r="P52" s="701"/>
      <c r="Q52" s="701"/>
      <c r="R52" s="701"/>
      <c r="S52" s="701"/>
      <c r="T52" s="701"/>
      <c r="U52" s="701"/>
      <c r="V52" s="701"/>
      <c r="W52" s="701"/>
      <c r="X52" s="701"/>
      <c r="Y52" s="701"/>
      <c r="Z52" s="701"/>
      <c r="AA52" s="701"/>
      <c r="AB52" s="701"/>
      <c r="AC52" s="701"/>
      <c r="AD52" s="701"/>
      <c r="AE52" s="701"/>
      <c r="AF52" s="701"/>
      <c r="AG52" s="701"/>
      <c r="AH52" s="701"/>
      <c r="AI52" s="701"/>
      <c r="AJ52" s="701"/>
      <c r="AK52" s="701"/>
      <c r="AL52" s="701"/>
      <c r="AM52" s="701"/>
      <c r="AN52" s="701"/>
      <c r="AO52" s="701"/>
      <c r="AP52" s="701"/>
      <c r="AQ52" s="701"/>
      <c r="AR52" s="701"/>
      <c r="AS52" s="701"/>
      <c r="AT52" s="701"/>
      <c r="AU52" s="701"/>
      <c r="AV52" s="701"/>
      <c r="AW52" s="701"/>
      <c r="AX52" s="701"/>
      <c r="AY52" s="701"/>
      <c r="AZ52" s="701"/>
      <c r="BA52" s="701"/>
      <c r="BB52" s="701"/>
      <c r="BC52" s="701"/>
      <c r="BD52" s="701"/>
      <c r="BE52" s="701"/>
      <c r="BF52" s="701"/>
      <c r="BG52" s="701"/>
      <c r="BH52" s="701"/>
      <c r="BI52" s="701"/>
      <c r="BJ52" s="701"/>
      <c r="BK52" s="701"/>
      <c r="BL52" s="701"/>
      <c r="BM52" s="701"/>
      <c r="BN52" s="701"/>
      <c r="BO52" s="701"/>
      <c r="BP52" s="701"/>
      <c r="BQ52" s="701"/>
      <c r="BR52" s="701"/>
      <c r="BS52" s="701"/>
      <c r="BT52" s="701"/>
      <c r="BU52" s="701"/>
      <c r="BV52" s="701"/>
      <c r="BW52" s="701"/>
      <c r="BX52" s="701"/>
      <c r="BY52" s="701"/>
      <c r="BZ52" s="701"/>
      <c r="CA52" s="701"/>
      <c r="CB52" s="701"/>
      <c r="CC52" s="701"/>
      <c r="CD52" s="701"/>
      <c r="CE52" s="701"/>
      <c r="CF52" s="701"/>
    </row>
    <row r="53" spans="2:84" ht="16.149999999999999" customHeight="1" thickBot="1" x14ac:dyDescent="0.35">
      <c r="B53" s="701">
        <v>8</v>
      </c>
      <c r="C53" s="977" t="s">
        <v>214</v>
      </c>
      <c r="D53" s="234" t="s">
        <v>180</v>
      </c>
      <c r="E53" s="254">
        <f>+E43</f>
        <v>0</v>
      </c>
      <c r="F53" s="254">
        <f t="shared" ref="F53:BQ53" si="34">+F43</f>
        <v>0</v>
      </c>
      <c r="G53" s="254">
        <f t="shared" si="34"/>
        <v>0</v>
      </c>
      <c r="H53" s="254">
        <f t="shared" si="34"/>
        <v>0</v>
      </c>
      <c r="I53" s="254">
        <f t="shared" si="34"/>
        <v>0</v>
      </c>
      <c r="J53" s="254">
        <f t="shared" si="34"/>
        <v>1.7402159090909088</v>
      </c>
      <c r="K53" s="254">
        <f t="shared" si="34"/>
        <v>4.3093590909090906</v>
      </c>
      <c r="L53" s="254">
        <f t="shared" si="34"/>
        <v>5.1382863636363627</v>
      </c>
      <c r="M53" s="254">
        <f t="shared" si="34"/>
        <v>5.1382863636363627</v>
      </c>
      <c r="N53" s="254">
        <f t="shared" si="34"/>
        <v>0.98719772727272725</v>
      </c>
      <c r="O53" s="254">
        <f t="shared" si="34"/>
        <v>0</v>
      </c>
      <c r="P53" s="254">
        <f t="shared" si="34"/>
        <v>0</v>
      </c>
      <c r="Q53" s="254">
        <f t="shared" si="34"/>
        <v>0</v>
      </c>
      <c r="R53" s="254">
        <f t="shared" si="34"/>
        <v>0</v>
      </c>
      <c r="S53" s="254">
        <f t="shared" si="34"/>
        <v>0</v>
      </c>
      <c r="T53" s="254">
        <f t="shared" si="34"/>
        <v>0</v>
      </c>
      <c r="U53" s="254">
        <f t="shared" si="34"/>
        <v>0</v>
      </c>
      <c r="V53" s="254">
        <f t="shared" si="34"/>
        <v>0</v>
      </c>
      <c r="W53" s="254">
        <f t="shared" si="34"/>
        <v>0</v>
      </c>
      <c r="X53" s="254">
        <f t="shared" si="34"/>
        <v>0</v>
      </c>
      <c r="Y53" s="254">
        <f t="shared" si="34"/>
        <v>0</v>
      </c>
      <c r="Z53" s="254">
        <f t="shared" si="34"/>
        <v>0</v>
      </c>
      <c r="AA53" s="254">
        <f t="shared" si="34"/>
        <v>0</v>
      </c>
      <c r="AB53" s="254">
        <f t="shared" si="34"/>
        <v>0</v>
      </c>
      <c r="AC53" s="254">
        <f t="shared" si="34"/>
        <v>0</v>
      </c>
      <c r="AD53" s="254">
        <f t="shared" si="34"/>
        <v>0</v>
      </c>
      <c r="AE53" s="254">
        <f t="shared" si="34"/>
        <v>0</v>
      </c>
      <c r="AF53" s="254">
        <f t="shared" si="34"/>
        <v>0</v>
      </c>
      <c r="AG53" s="254">
        <f t="shared" si="34"/>
        <v>0</v>
      </c>
      <c r="AH53" s="254">
        <f t="shared" si="34"/>
        <v>0</v>
      </c>
      <c r="AI53" s="254">
        <f t="shared" si="34"/>
        <v>0</v>
      </c>
      <c r="AJ53" s="254">
        <f t="shared" si="34"/>
        <v>0</v>
      </c>
      <c r="AK53" s="254">
        <f t="shared" si="34"/>
        <v>0</v>
      </c>
      <c r="AL53" s="254">
        <f t="shared" si="34"/>
        <v>0</v>
      </c>
      <c r="AM53" s="254">
        <f t="shared" si="34"/>
        <v>0</v>
      </c>
      <c r="AN53" s="254">
        <f t="shared" si="34"/>
        <v>0</v>
      </c>
      <c r="AO53" s="254">
        <f t="shared" si="34"/>
        <v>0</v>
      </c>
      <c r="AP53" s="254">
        <f t="shared" si="34"/>
        <v>0</v>
      </c>
      <c r="AQ53" s="254">
        <f t="shared" si="34"/>
        <v>0</v>
      </c>
      <c r="AR53" s="254">
        <f t="shared" si="34"/>
        <v>0</v>
      </c>
      <c r="AS53" s="254">
        <f t="shared" si="34"/>
        <v>0</v>
      </c>
      <c r="AT53" s="254">
        <f t="shared" si="34"/>
        <v>0</v>
      </c>
      <c r="AU53" s="254">
        <f t="shared" si="34"/>
        <v>0</v>
      </c>
      <c r="AV53" s="254">
        <f t="shared" si="34"/>
        <v>0</v>
      </c>
      <c r="AW53" s="254">
        <f t="shared" si="34"/>
        <v>0</v>
      </c>
      <c r="AX53" s="254">
        <f t="shared" si="34"/>
        <v>0</v>
      </c>
      <c r="AY53" s="254">
        <f t="shared" si="34"/>
        <v>0</v>
      </c>
      <c r="AZ53" s="254">
        <f t="shared" si="34"/>
        <v>0</v>
      </c>
      <c r="BA53" s="254">
        <f t="shared" si="34"/>
        <v>0</v>
      </c>
      <c r="BB53" s="254">
        <f t="shared" si="34"/>
        <v>0</v>
      </c>
      <c r="BC53" s="254">
        <f t="shared" si="34"/>
        <v>0</v>
      </c>
      <c r="BD53" s="254">
        <f t="shared" si="34"/>
        <v>0</v>
      </c>
      <c r="BE53" s="254">
        <f t="shared" si="34"/>
        <v>0</v>
      </c>
      <c r="BF53" s="254">
        <f t="shared" si="34"/>
        <v>0</v>
      </c>
      <c r="BG53" s="254">
        <f t="shared" si="34"/>
        <v>0</v>
      </c>
      <c r="BH53" s="254">
        <f t="shared" si="34"/>
        <v>0</v>
      </c>
      <c r="BI53" s="254">
        <f t="shared" si="34"/>
        <v>0</v>
      </c>
      <c r="BJ53" s="254">
        <f t="shared" si="34"/>
        <v>0</v>
      </c>
      <c r="BK53" s="254">
        <f t="shared" si="34"/>
        <v>0</v>
      </c>
      <c r="BL53" s="254">
        <f t="shared" si="34"/>
        <v>0</v>
      </c>
      <c r="BM53" s="254">
        <f t="shared" si="34"/>
        <v>0</v>
      </c>
      <c r="BN53" s="254">
        <f t="shared" si="34"/>
        <v>0</v>
      </c>
      <c r="BO53" s="254">
        <f t="shared" si="34"/>
        <v>0</v>
      </c>
      <c r="BP53" s="254">
        <f t="shared" si="34"/>
        <v>0</v>
      </c>
      <c r="BQ53" s="254">
        <f t="shared" si="34"/>
        <v>0</v>
      </c>
      <c r="BR53" s="254">
        <f t="shared" ref="BR53:CF53" si="35">+BR43</f>
        <v>0</v>
      </c>
      <c r="BS53" s="254">
        <f t="shared" si="35"/>
        <v>0</v>
      </c>
      <c r="BT53" s="254">
        <f t="shared" si="35"/>
        <v>0</v>
      </c>
      <c r="BU53" s="254">
        <f t="shared" si="35"/>
        <v>0</v>
      </c>
      <c r="BV53" s="254">
        <f t="shared" si="35"/>
        <v>0</v>
      </c>
      <c r="BW53" s="254">
        <f t="shared" si="35"/>
        <v>0</v>
      </c>
      <c r="BX53" s="254">
        <f t="shared" si="35"/>
        <v>0</v>
      </c>
      <c r="BY53" s="254">
        <f t="shared" si="35"/>
        <v>0</v>
      </c>
      <c r="BZ53" s="254">
        <f t="shared" si="35"/>
        <v>0</v>
      </c>
      <c r="CA53" s="254">
        <f t="shared" si="35"/>
        <v>0</v>
      </c>
      <c r="CB53" s="254">
        <f t="shared" si="35"/>
        <v>0</v>
      </c>
      <c r="CC53" s="254">
        <f t="shared" si="35"/>
        <v>0</v>
      </c>
      <c r="CD53" s="254">
        <f t="shared" si="35"/>
        <v>0</v>
      </c>
      <c r="CE53" s="254">
        <f t="shared" si="35"/>
        <v>0</v>
      </c>
      <c r="CF53" s="254">
        <f t="shared" si="35"/>
        <v>0</v>
      </c>
    </row>
    <row r="54" spans="2:84" ht="16.149999999999999" customHeight="1" thickBot="1" x14ac:dyDescent="0.35">
      <c r="B54" s="701">
        <v>9</v>
      </c>
      <c r="C54" s="978"/>
      <c r="D54" s="238" t="s">
        <v>215</v>
      </c>
      <c r="E54" s="254">
        <f>+IFERROR(E53*E39/100,0)</f>
        <v>0</v>
      </c>
      <c r="F54" s="254">
        <f t="shared" ref="F54:BQ54" si="36">+IFERROR(F53*F39/100,0)</f>
        <v>0</v>
      </c>
      <c r="G54" s="254">
        <f t="shared" si="36"/>
        <v>0</v>
      </c>
      <c r="H54" s="254">
        <f t="shared" si="36"/>
        <v>0</v>
      </c>
      <c r="I54" s="254">
        <f t="shared" si="36"/>
        <v>0</v>
      </c>
      <c r="J54" s="254">
        <f t="shared" si="36"/>
        <v>0.70130701136363627</v>
      </c>
      <c r="K54" s="254">
        <f t="shared" si="36"/>
        <v>1.4522540136363637</v>
      </c>
      <c r="L54" s="254">
        <f t="shared" si="36"/>
        <v>1.8189533727272724</v>
      </c>
      <c r="M54" s="254">
        <f t="shared" si="36"/>
        <v>1.8857510954545453</v>
      </c>
      <c r="N54" s="254">
        <f t="shared" si="36"/>
        <v>0.36230156590909091</v>
      </c>
      <c r="O54" s="254">
        <f t="shared" si="36"/>
        <v>0</v>
      </c>
      <c r="P54" s="254">
        <f t="shared" si="36"/>
        <v>0</v>
      </c>
      <c r="Q54" s="254">
        <f t="shared" si="36"/>
        <v>0</v>
      </c>
      <c r="R54" s="254">
        <f t="shared" si="36"/>
        <v>0</v>
      </c>
      <c r="S54" s="254">
        <f t="shared" si="36"/>
        <v>0</v>
      </c>
      <c r="T54" s="254">
        <f t="shared" si="36"/>
        <v>0</v>
      </c>
      <c r="U54" s="254">
        <f t="shared" si="36"/>
        <v>0</v>
      </c>
      <c r="V54" s="254">
        <f t="shared" si="36"/>
        <v>0</v>
      </c>
      <c r="W54" s="254">
        <f t="shared" si="36"/>
        <v>0</v>
      </c>
      <c r="X54" s="254">
        <f t="shared" si="36"/>
        <v>0</v>
      </c>
      <c r="Y54" s="254">
        <f t="shared" si="36"/>
        <v>0</v>
      </c>
      <c r="Z54" s="254">
        <f t="shared" si="36"/>
        <v>0</v>
      </c>
      <c r="AA54" s="254">
        <f t="shared" si="36"/>
        <v>0</v>
      </c>
      <c r="AB54" s="254">
        <f t="shared" si="36"/>
        <v>0</v>
      </c>
      <c r="AC54" s="254">
        <f t="shared" si="36"/>
        <v>0</v>
      </c>
      <c r="AD54" s="254">
        <f t="shared" si="36"/>
        <v>0</v>
      </c>
      <c r="AE54" s="254">
        <f t="shared" si="36"/>
        <v>0</v>
      </c>
      <c r="AF54" s="254">
        <f t="shared" si="36"/>
        <v>0</v>
      </c>
      <c r="AG54" s="254">
        <f t="shared" si="36"/>
        <v>0</v>
      </c>
      <c r="AH54" s="254">
        <f t="shared" si="36"/>
        <v>0</v>
      </c>
      <c r="AI54" s="254">
        <f t="shared" si="36"/>
        <v>0</v>
      </c>
      <c r="AJ54" s="254">
        <f t="shared" si="36"/>
        <v>0</v>
      </c>
      <c r="AK54" s="254">
        <f t="shared" si="36"/>
        <v>0</v>
      </c>
      <c r="AL54" s="254">
        <f t="shared" si="36"/>
        <v>0</v>
      </c>
      <c r="AM54" s="254">
        <f t="shared" si="36"/>
        <v>0</v>
      </c>
      <c r="AN54" s="254">
        <f t="shared" si="36"/>
        <v>0</v>
      </c>
      <c r="AO54" s="254">
        <f t="shared" si="36"/>
        <v>0</v>
      </c>
      <c r="AP54" s="254">
        <f t="shared" si="36"/>
        <v>0</v>
      </c>
      <c r="AQ54" s="254">
        <f t="shared" si="36"/>
        <v>0</v>
      </c>
      <c r="AR54" s="254">
        <f t="shared" si="36"/>
        <v>0</v>
      </c>
      <c r="AS54" s="254">
        <f t="shared" si="36"/>
        <v>0</v>
      </c>
      <c r="AT54" s="254">
        <f t="shared" si="36"/>
        <v>0</v>
      </c>
      <c r="AU54" s="254">
        <f t="shared" si="36"/>
        <v>0</v>
      </c>
      <c r="AV54" s="254">
        <f t="shared" si="36"/>
        <v>0</v>
      </c>
      <c r="AW54" s="254">
        <f t="shared" si="36"/>
        <v>0</v>
      </c>
      <c r="AX54" s="254">
        <f t="shared" si="36"/>
        <v>0</v>
      </c>
      <c r="AY54" s="254">
        <f t="shared" si="36"/>
        <v>0</v>
      </c>
      <c r="AZ54" s="254">
        <f t="shared" si="36"/>
        <v>0</v>
      </c>
      <c r="BA54" s="254">
        <f t="shared" si="36"/>
        <v>0</v>
      </c>
      <c r="BB54" s="254">
        <f t="shared" si="36"/>
        <v>0</v>
      </c>
      <c r="BC54" s="254">
        <f t="shared" si="36"/>
        <v>0</v>
      </c>
      <c r="BD54" s="254">
        <f t="shared" si="36"/>
        <v>0</v>
      </c>
      <c r="BE54" s="254">
        <f t="shared" si="36"/>
        <v>0</v>
      </c>
      <c r="BF54" s="254">
        <f t="shared" si="36"/>
        <v>0</v>
      </c>
      <c r="BG54" s="254">
        <f t="shared" si="36"/>
        <v>0</v>
      </c>
      <c r="BH54" s="254">
        <f t="shared" si="36"/>
        <v>0</v>
      </c>
      <c r="BI54" s="254">
        <f t="shared" si="36"/>
        <v>0</v>
      </c>
      <c r="BJ54" s="254">
        <f t="shared" si="36"/>
        <v>0</v>
      </c>
      <c r="BK54" s="254">
        <f t="shared" si="36"/>
        <v>0</v>
      </c>
      <c r="BL54" s="254">
        <f t="shared" si="36"/>
        <v>0</v>
      </c>
      <c r="BM54" s="254">
        <f t="shared" si="36"/>
        <v>0</v>
      </c>
      <c r="BN54" s="254">
        <f t="shared" si="36"/>
        <v>0</v>
      </c>
      <c r="BO54" s="254">
        <f t="shared" si="36"/>
        <v>0</v>
      </c>
      <c r="BP54" s="254">
        <f t="shared" si="36"/>
        <v>0</v>
      </c>
      <c r="BQ54" s="254">
        <f t="shared" si="36"/>
        <v>0</v>
      </c>
      <c r="BR54" s="254">
        <f t="shared" ref="BR54:CF54" si="37">+IFERROR(BR53*BR39/100,0)</f>
        <v>0</v>
      </c>
      <c r="BS54" s="254">
        <f t="shared" si="37"/>
        <v>0</v>
      </c>
      <c r="BT54" s="254">
        <f t="shared" si="37"/>
        <v>0</v>
      </c>
      <c r="BU54" s="254">
        <f t="shared" si="37"/>
        <v>0</v>
      </c>
      <c r="BV54" s="254">
        <f t="shared" si="37"/>
        <v>0</v>
      </c>
      <c r="BW54" s="254">
        <f t="shared" si="37"/>
        <v>0</v>
      </c>
      <c r="BX54" s="254">
        <f t="shared" si="37"/>
        <v>0</v>
      </c>
      <c r="BY54" s="254">
        <f t="shared" si="37"/>
        <v>0</v>
      </c>
      <c r="BZ54" s="254">
        <f t="shared" si="37"/>
        <v>0</v>
      </c>
      <c r="CA54" s="254">
        <f t="shared" si="37"/>
        <v>0</v>
      </c>
      <c r="CB54" s="254">
        <f t="shared" si="37"/>
        <v>0</v>
      </c>
      <c r="CC54" s="254">
        <f t="shared" si="37"/>
        <v>0</v>
      </c>
      <c r="CD54" s="254">
        <f t="shared" si="37"/>
        <v>0</v>
      </c>
      <c r="CE54" s="254">
        <f t="shared" si="37"/>
        <v>0</v>
      </c>
      <c r="CF54" s="254">
        <f t="shared" si="37"/>
        <v>0</v>
      </c>
    </row>
    <row r="55" spans="2:84" ht="16.149999999999999" customHeight="1" thickBot="1" x14ac:dyDescent="0.35">
      <c r="B55" s="701">
        <v>10</v>
      </c>
      <c r="C55" s="978"/>
      <c r="D55" s="238" t="s">
        <v>216</v>
      </c>
      <c r="E55" s="254">
        <f>+IFERROR(E9*E54,0)</f>
        <v>0</v>
      </c>
      <c r="F55" s="254">
        <f t="shared" ref="F55:BQ55" si="38">+IFERROR(F9*F54,0)</f>
        <v>0</v>
      </c>
      <c r="G55" s="254">
        <f t="shared" si="38"/>
        <v>0</v>
      </c>
      <c r="H55" s="254">
        <f t="shared" si="38"/>
        <v>0</v>
      </c>
      <c r="I55" s="254">
        <f t="shared" si="38"/>
        <v>0</v>
      </c>
      <c r="J55" s="254">
        <f t="shared" si="38"/>
        <v>1.5428754249999999</v>
      </c>
      <c r="K55" s="254">
        <f t="shared" si="38"/>
        <v>3.1949588300000005</v>
      </c>
      <c r="L55" s="254">
        <f t="shared" si="38"/>
        <v>4.0016974199999993</v>
      </c>
      <c r="M55" s="254">
        <f t="shared" si="38"/>
        <v>4.9029528481818181</v>
      </c>
      <c r="N55" s="254">
        <f t="shared" si="38"/>
        <v>0.94198407136363638</v>
      </c>
      <c r="O55" s="254">
        <f t="shared" si="38"/>
        <v>0</v>
      </c>
      <c r="P55" s="254">
        <f t="shared" si="38"/>
        <v>0</v>
      </c>
      <c r="Q55" s="254">
        <f t="shared" si="38"/>
        <v>0</v>
      </c>
      <c r="R55" s="254">
        <f t="shared" si="38"/>
        <v>0</v>
      </c>
      <c r="S55" s="254">
        <f t="shared" si="38"/>
        <v>0</v>
      </c>
      <c r="T55" s="254">
        <f t="shared" si="38"/>
        <v>0</v>
      </c>
      <c r="U55" s="254">
        <f t="shared" si="38"/>
        <v>0</v>
      </c>
      <c r="V55" s="254">
        <f t="shared" si="38"/>
        <v>0</v>
      </c>
      <c r="W55" s="254">
        <f t="shared" si="38"/>
        <v>0</v>
      </c>
      <c r="X55" s="254">
        <f t="shared" si="38"/>
        <v>0</v>
      </c>
      <c r="Y55" s="254">
        <f t="shared" si="38"/>
        <v>0</v>
      </c>
      <c r="Z55" s="254">
        <f t="shared" si="38"/>
        <v>0</v>
      </c>
      <c r="AA55" s="254">
        <f t="shared" si="38"/>
        <v>0</v>
      </c>
      <c r="AB55" s="254">
        <f t="shared" si="38"/>
        <v>0</v>
      </c>
      <c r="AC55" s="254">
        <f t="shared" si="38"/>
        <v>0</v>
      </c>
      <c r="AD55" s="254">
        <f t="shared" si="38"/>
        <v>0</v>
      </c>
      <c r="AE55" s="254">
        <f t="shared" si="38"/>
        <v>0</v>
      </c>
      <c r="AF55" s="254">
        <f t="shared" si="38"/>
        <v>0</v>
      </c>
      <c r="AG55" s="254">
        <f t="shared" si="38"/>
        <v>0</v>
      </c>
      <c r="AH55" s="254">
        <f t="shared" si="38"/>
        <v>0</v>
      </c>
      <c r="AI55" s="254">
        <f t="shared" si="38"/>
        <v>0</v>
      </c>
      <c r="AJ55" s="254">
        <f t="shared" si="38"/>
        <v>0</v>
      </c>
      <c r="AK55" s="254">
        <f t="shared" si="38"/>
        <v>0</v>
      </c>
      <c r="AL55" s="254">
        <f t="shared" si="38"/>
        <v>0</v>
      </c>
      <c r="AM55" s="254">
        <f t="shared" si="38"/>
        <v>0</v>
      </c>
      <c r="AN55" s="254">
        <f t="shared" si="38"/>
        <v>0</v>
      </c>
      <c r="AO55" s="254">
        <f t="shared" si="38"/>
        <v>0</v>
      </c>
      <c r="AP55" s="254">
        <f t="shared" si="38"/>
        <v>0</v>
      </c>
      <c r="AQ55" s="254">
        <f t="shared" si="38"/>
        <v>0</v>
      </c>
      <c r="AR55" s="254">
        <f t="shared" si="38"/>
        <v>0</v>
      </c>
      <c r="AS55" s="254">
        <f t="shared" si="38"/>
        <v>0</v>
      </c>
      <c r="AT55" s="254">
        <f t="shared" si="38"/>
        <v>0</v>
      </c>
      <c r="AU55" s="254">
        <f t="shared" si="38"/>
        <v>0</v>
      </c>
      <c r="AV55" s="254">
        <f t="shared" si="38"/>
        <v>0</v>
      </c>
      <c r="AW55" s="254">
        <f t="shared" si="38"/>
        <v>0</v>
      </c>
      <c r="AX55" s="254">
        <f t="shared" si="38"/>
        <v>0</v>
      </c>
      <c r="AY55" s="254">
        <f t="shared" si="38"/>
        <v>0</v>
      </c>
      <c r="AZ55" s="254">
        <f t="shared" si="38"/>
        <v>0</v>
      </c>
      <c r="BA55" s="254">
        <f t="shared" si="38"/>
        <v>0</v>
      </c>
      <c r="BB55" s="254">
        <f t="shared" si="38"/>
        <v>0</v>
      </c>
      <c r="BC55" s="254">
        <f t="shared" si="38"/>
        <v>0</v>
      </c>
      <c r="BD55" s="254">
        <f t="shared" si="38"/>
        <v>0</v>
      </c>
      <c r="BE55" s="254">
        <f t="shared" si="38"/>
        <v>0</v>
      </c>
      <c r="BF55" s="254">
        <f t="shared" si="38"/>
        <v>0</v>
      </c>
      <c r="BG55" s="254">
        <f t="shared" si="38"/>
        <v>0</v>
      </c>
      <c r="BH55" s="254">
        <f t="shared" si="38"/>
        <v>0</v>
      </c>
      <c r="BI55" s="254">
        <f t="shared" si="38"/>
        <v>0</v>
      </c>
      <c r="BJ55" s="254">
        <f t="shared" si="38"/>
        <v>0</v>
      </c>
      <c r="BK55" s="254">
        <f t="shared" si="38"/>
        <v>0</v>
      </c>
      <c r="BL55" s="254">
        <f t="shared" si="38"/>
        <v>0</v>
      </c>
      <c r="BM55" s="254">
        <f t="shared" si="38"/>
        <v>0</v>
      </c>
      <c r="BN55" s="254">
        <f t="shared" si="38"/>
        <v>0</v>
      </c>
      <c r="BO55" s="254">
        <f t="shared" si="38"/>
        <v>0</v>
      </c>
      <c r="BP55" s="254">
        <f t="shared" si="38"/>
        <v>0</v>
      </c>
      <c r="BQ55" s="254">
        <f t="shared" si="38"/>
        <v>0</v>
      </c>
      <c r="BR55" s="254">
        <f t="shared" ref="BR55:CF55" si="39">+IFERROR(BR9*BR54,0)</f>
        <v>0</v>
      </c>
      <c r="BS55" s="254">
        <f t="shared" si="39"/>
        <v>0</v>
      </c>
      <c r="BT55" s="254">
        <f t="shared" si="39"/>
        <v>0</v>
      </c>
      <c r="BU55" s="254">
        <f t="shared" si="39"/>
        <v>0</v>
      </c>
      <c r="BV55" s="254">
        <f t="shared" si="39"/>
        <v>0</v>
      </c>
      <c r="BW55" s="254">
        <f t="shared" si="39"/>
        <v>0</v>
      </c>
      <c r="BX55" s="254">
        <f t="shared" si="39"/>
        <v>0</v>
      </c>
      <c r="BY55" s="254">
        <f t="shared" si="39"/>
        <v>0</v>
      </c>
      <c r="BZ55" s="254">
        <f t="shared" si="39"/>
        <v>0</v>
      </c>
      <c r="CA55" s="254">
        <f t="shared" si="39"/>
        <v>0</v>
      </c>
      <c r="CB55" s="254">
        <f t="shared" si="39"/>
        <v>0</v>
      </c>
      <c r="CC55" s="254">
        <f t="shared" si="39"/>
        <v>0</v>
      </c>
      <c r="CD55" s="254">
        <f t="shared" si="39"/>
        <v>0</v>
      </c>
      <c r="CE55" s="254">
        <f t="shared" si="39"/>
        <v>0</v>
      </c>
      <c r="CF55" s="254">
        <f t="shared" si="39"/>
        <v>0</v>
      </c>
    </row>
    <row r="56" spans="2:84" ht="16.149999999999999" customHeight="1" thickBot="1" x14ac:dyDescent="0.35">
      <c r="B56" s="701">
        <v>11</v>
      </c>
      <c r="C56" s="978"/>
      <c r="D56" s="238" t="s">
        <v>219</v>
      </c>
      <c r="E56" s="254">
        <f>+IFERROR(E53*E40/100,0)</f>
        <v>0</v>
      </c>
      <c r="F56" s="254">
        <f t="shared" ref="F56:BQ56" si="40">+IFERROR(F53*F40/100,0)</f>
        <v>0</v>
      </c>
      <c r="G56" s="254">
        <f t="shared" si="40"/>
        <v>0</v>
      </c>
      <c r="H56" s="254">
        <f t="shared" si="40"/>
        <v>0</v>
      </c>
      <c r="I56" s="254">
        <f t="shared" si="40"/>
        <v>0</v>
      </c>
      <c r="J56" s="254">
        <f t="shared" si="40"/>
        <v>0.37762685227272719</v>
      </c>
      <c r="K56" s="254">
        <f t="shared" si="40"/>
        <v>1.0945772090909089</v>
      </c>
      <c r="L56" s="254">
        <f t="shared" si="40"/>
        <v>1.2640184454545453</v>
      </c>
      <c r="M56" s="254">
        <f t="shared" si="40"/>
        <v>1.0379338454545453</v>
      </c>
      <c r="N56" s="254">
        <f t="shared" si="40"/>
        <v>0.1994139409090909</v>
      </c>
      <c r="O56" s="254">
        <f t="shared" si="40"/>
        <v>0</v>
      </c>
      <c r="P56" s="254">
        <f t="shared" si="40"/>
        <v>0</v>
      </c>
      <c r="Q56" s="254">
        <f t="shared" si="40"/>
        <v>0</v>
      </c>
      <c r="R56" s="254">
        <f t="shared" si="40"/>
        <v>0</v>
      </c>
      <c r="S56" s="254">
        <f t="shared" si="40"/>
        <v>0</v>
      </c>
      <c r="T56" s="254">
        <f t="shared" si="40"/>
        <v>0</v>
      </c>
      <c r="U56" s="254">
        <f t="shared" si="40"/>
        <v>0</v>
      </c>
      <c r="V56" s="254">
        <f t="shared" si="40"/>
        <v>0</v>
      </c>
      <c r="W56" s="254">
        <f t="shared" si="40"/>
        <v>0</v>
      </c>
      <c r="X56" s="254">
        <f t="shared" si="40"/>
        <v>0</v>
      </c>
      <c r="Y56" s="254">
        <f t="shared" si="40"/>
        <v>0</v>
      </c>
      <c r="Z56" s="254">
        <f t="shared" si="40"/>
        <v>0</v>
      </c>
      <c r="AA56" s="254">
        <f t="shared" si="40"/>
        <v>0</v>
      </c>
      <c r="AB56" s="254">
        <f t="shared" si="40"/>
        <v>0</v>
      </c>
      <c r="AC56" s="254">
        <f t="shared" si="40"/>
        <v>0</v>
      </c>
      <c r="AD56" s="254">
        <f t="shared" si="40"/>
        <v>0</v>
      </c>
      <c r="AE56" s="254">
        <f t="shared" si="40"/>
        <v>0</v>
      </c>
      <c r="AF56" s="254">
        <f t="shared" si="40"/>
        <v>0</v>
      </c>
      <c r="AG56" s="254">
        <f t="shared" si="40"/>
        <v>0</v>
      </c>
      <c r="AH56" s="254">
        <f t="shared" si="40"/>
        <v>0</v>
      </c>
      <c r="AI56" s="254">
        <f t="shared" si="40"/>
        <v>0</v>
      </c>
      <c r="AJ56" s="254">
        <f t="shared" si="40"/>
        <v>0</v>
      </c>
      <c r="AK56" s="254">
        <f t="shared" si="40"/>
        <v>0</v>
      </c>
      <c r="AL56" s="254">
        <f t="shared" si="40"/>
        <v>0</v>
      </c>
      <c r="AM56" s="254">
        <f t="shared" si="40"/>
        <v>0</v>
      </c>
      <c r="AN56" s="254">
        <f t="shared" si="40"/>
        <v>0</v>
      </c>
      <c r="AO56" s="254">
        <f t="shared" si="40"/>
        <v>0</v>
      </c>
      <c r="AP56" s="254">
        <f t="shared" si="40"/>
        <v>0</v>
      </c>
      <c r="AQ56" s="254">
        <f t="shared" si="40"/>
        <v>0</v>
      </c>
      <c r="AR56" s="254">
        <f t="shared" si="40"/>
        <v>0</v>
      </c>
      <c r="AS56" s="254">
        <f t="shared" si="40"/>
        <v>0</v>
      </c>
      <c r="AT56" s="254">
        <f t="shared" si="40"/>
        <v>0</v>
      </c>
      <c r="AU56" s="254">
        <f t="shared" si="40"/>
        <v>0</v>
      </c>
      <c r="AV56" s="254">
        <f t="shared" si="40"/>
        <v>0</v>
      </c>
      <c r="AW56" s="254">
        <f t="shared" si="40"/>
        <v>0</v>
      </c>
      <c r="AX56" s="254">
        <f t="shared" si="40"/>
        <v>0</v>
      </c>
      <c r="AY56" s="254">
        <f t="shared" si="40"/>
        <v>0</v>
      </c>
      <c r="AZ56" s="254">
        <f t="shared" si="40"/>
        <v>0</v>
      </c>
      <c r="BA56" s="254">
        <f t="shared" si="40"/>
        <v>0</v>
      </c>
      <c r="BB56" s="254">
        <f t="shared" si="40"/>
        <v>0</v>
      </c>
      <c r="BC56" s="254">
        <f t="shared" si="40"/>
        <v>0</v>
      </c>
      <c r="BD56" s="254">
        <f t="shared" si="40"/>
        <v>0</v>
      </c>
      <c r="BE56" s="254">
        <f t="shared" si="40"/>
        <v>0</v>
      </c>
      <c r="BF56" s="254">
        <f t="shared" si="40"/>
        <v>0</v>
      </c>
      <c r="BG56" s="254">
        <f t="shared" si="40"/>
        <v>0</v>
      </c>
      <c r="BH56" s="254">
        <f t="shared" si="40"/>
        <v>0</v>
      </c>
      <c r="BI56" s="254">
        <f t="shared" si="40"/>
        <v>0</v>
      </c>
      <c r="BJ56" s="254">
        <f t="shared" si="40"/>
        <v>0</v>
      </c>
      <c r="BK56" s="254">
        <f t="shared" si="40"/>
        <v>0</v>
      </c>
      <c r="BL56" s="254">
        <f t="shared" si="40"/>
        <v>0</v>
      </c>
      <c r="BM56" s="254">
        <f t="shared" si="40"/>
        <v>0</v>
      </c>
      <c r="BN56" s="254">
        <f t="shared" si="40"/>
        <v>0</v>
      </c>
      <c r="BO56" s="254">
        <f t="shared" si="40"/>
        <v>0</v>
      </c>
      <c r="BP56" s="254">
        <f t="shared" si="40"/>
        <v>0</v>
      </c>
      <c r="BQ56" s="254">
        <f t="shared" si="40"/>
        <v>0</v>
      </c>
      <c r="BR56" s="254">
        <f t="shared" ref="BR56:CF56" si="41">+IFERROR(BR53*BR40/100,0)</f>
        <v>0</v>
      </c>
      <c r="BS56" s="254">
        <f t="shared" si="41"/>
        <v>0</v>
      </c>
      <c r="BT56" s="254">
        <f t="shared" si="41"/>
        <v>0</v>
      </c>
      <c r="BU56" s="254">
        <f t="shared" si="41"/>
        <v>0</v>
      </c>
      <c r="BV56" s="254">
        <f t="shared" si="41"/>
        <v>0</v>
      </c>
      <c r="BW56" s="254">
        <f t="shared" si="41"/>
        <v>0</v>
      </c>
      <c r="BX56" s="254">
        <f t="shared" si="41"/>
        <v>0</v>
      </c>
      <c r="BY56" s="254">
        <f t="shared" si="41"/>
        <v>0</v>
      </c>
      <c r="BZ56" s="254">
        <f t="shared" si="41"/>
        <v>0</v>
      </c>
      <c r="CA56" s="254">
        <f t="shared" si="41"/>
        <v>0</v>
      </c>
      <c r="CB56" s="254">
        <f t="shared" si="41"/>
        <v>0</v>
      </c>
      <c r="CC56" s="254">
        <f t="shared" si="41"/>
        <v>0</v>
      </c>
      <c r="CD56" s="254">
        <f t="shared" si="41"/>
        <v>0</v>
      </c>
      <c r="CE56" s="254">
        <f t="shared" si="41"/>
        <v>0</v>
      </c>
      <c r="CF56" s="254">
        <f t="shared" si="41"/>
        <v>0</v>
      </c>
    </row>
    <row r="57" spans="2:84" ht="16.149999999999999" customHeight="1" thickBot="1" x14ac:dyDescent="0.35">
      <c r="B57" s="701">
        <v>12</v>
      </c>
      <c r="C57" s="978"/>
      <c r="D57" s="238" t="s">
        <v>217</v>
      </c>
      <c r="E57" s="254">
        <f>+IFERROR(E8*E56,0)</f>
        <v>0</v>
      </c>
      <c r="F57" s="254">
        <f t="shared" ref="F57:BQ57" si="42">+IFERROR(F8*F56,0)</f>
        <v>0</v>
      </c>
      <c r="G57" s="254">
        <f t="shared" si="42"/>
        <v>0</v>
      </c>
      <c r="H57" s="254">
        <f t="shared" si="42"/>
        <v>0</v>
      </c>
      <c r="I57" s="254">
        <f t="shared" si="42"/>
        <v>0</v>
      </c>
      <c r="J57" s="254">
        <f t="shared" si="42"/>
        <v>1.5860327795454543</v>
      </c>
      <c r="K57" s="254">
        <f t="shared" si="42"/>
        <v>4.5972242781818178</v>
      </c>
      <c r="L57" s="254">
        <f t="shared" si="42"/>
        <v>5.3088774709090902</v>
      </c>
      <c r="M57" s="254">
        <f t="shared" si="42"/>
        <v>4.3593221509090903</v>
      </c>
      <c r="N57" s="254">
        <f t="shared" si="42"/>
        <v>0.83753855181818182</v>
      </c>
      <c r="O57" s="254">
        <f t="shared" si="42"/>
        <v>0</v>
      </c>
      <c r="P57" s="254">
        <f t="shared" si="42"/>
        <v>0</v>
      </c>
      <c r="Q57" s="254">
        <f t="shared" si="42"/>
        <v>0</v>
      </c>
      <c r="R57" s="254">
        <f t="shared" si="42"/>
        <v>0</v>
      </c>
      <c r="S57" s="254">
        <f t="shared" si="42"/>
        <v>0</v>
      </c>
      <c r="T57" s="254">
        <f t="shared" si="42"/>
        <v>0</v>
      </c>
      <c r="U57" s="254">
        <f t="shared" si="42"/>
        <v>0</v>
      </c>
      <c r="V57" s="254">
        <f t="shared" si="42"/>
        <v>0</v>
      </c>
      <c r="W57" s="254">
        <f t="shared" si="42"/>
        <v>0</v>
      </c>
      <c r="X57" s="254">
        <f t="shared" si="42"/>
        <v>0</v>
      </c>
      <c r="Y57" s="254">
        <f t="shared" si="42"/>
        <v>0</v>
      </c>
      <c r="Z57" s="254">
        <f t="shared" si="42"/>
        <v>0</v>
      </c>
      <c r="AA57" s="254">
        <f t="shared" si="42"/>
        <v>0</v>
      </c>
      <c r="AB57" s="254">
        <f t="shared" si="42"/>
        <v>0</v>
      </c>
      <c r="AC57" s="254">
        <f t="shared" si="42"/>
        <v>0</v>
      </c>
      <c r="AD57" s="254">
        <f t="shared" si="42"/>
        <v>0</v>
      </c>
      <c r="AE57" s="254">
        <f t="shared" si="42"/>
        <v>0</v>
      </c>
      <c r="AF57" s="254">
        <f t="shared" si="42"/>
        <v>0</v>
      </c>
      <c r="AG57" s="254">
        <f t="shared" si="42"/>
        <v>0</v>
      </c>
      <c r="AH57" s="254">
        <f t="shared" si="42"/>
        <v>0</v>
      </c>
      <c r="AI57" s="254">
        <f t="shared" si="42"/>
        <v>0</v>
      </c>
      <c r="AJ57" s="254">
        <f t="shared" si="42"/>
        <v>0</v>
      </c>
      <c r="AK57" s="254">
        <f t="shared" si="42"/>
        <v>0</v>
      </c>
      <c r="AL57" s="254">
        <f t="shared" si="42"/>
        <v>0</v>
      </c>
      <c r="AM57" s="254">
        <f t="shared" si="42"/>
        <v>0</v>
      </c>
      <c r="AN57" s="254">
        <f t="shared" si="42"/>
        <v>0</v>
      </c>
      <c r="AO57" s="254">
        <f t="shared" si="42"/>
        <v>0</v>
      </c>
      <c r="AP57" s="254">
        <f t="shared" si="42"/>
        <v>0</v>
      </c>
      <c r="AQ57" s="254">
        <f t="shared" si="42"/>
        <v>0</v>
      </c>
      <c r="AR57" s="254">
        <f t="shared" si="42"/>
        <v>0</v>
      </c>
      <c r="AS57" s="254">
        <f t="shared" si="42"/>
        <v>0</v>
      </c>
      <c r="AT57" s="254">
        <f t="shared" si="42"/>
        <v>0</v>
      </c>
      <c r="AU57" s="254">
        <f t="shared" si="42"/>
        <v>0</v>
      </c>
      <c r="AV57" s="254">
        <f t="shared" si="42"/>
        <v>0</v>
      </c>
      <c r="AW57" s="254">
        <f t="shared" si="42"/>
        <v>0</v>
      </c>
      <c r="AX57" s="254">
        <f t="shared" si="42"/>
        <v>0</v>
      </c>
      <c r="AY57" s="254">
        <f t="shared" si="42"/>
        <v>0</v>
      </c>
      <c r="AZ57" s="254">
        <f t="shared" si="42"/>
        <v>0</v>
      </c>
      <c r="BA57" s="254">
        <f t="shared" si="42"/>
        <v>0</v>
      </c>
      <c r="BB57" s="254">
        <f t="shared" si="42"/>
        <v>0</v>
      </c>
      <c r="BC57" s="254">
        <f t="shared" si="42"/>
        <v>0</v>
      </c>
      <c r="BD57" s="254">
        <f t="shared" si="42"/>
        <v>0</v>
      </c>
      <c r="BE57" s="254">
        <f t="shared" si="42"/>
        <v>0</v>
      </c>
      <c r="BF57" s="254">
        <f t="shared" si="42"/>
        <v>0</v>
      </c>
      <c r="BG57" s="254">
        <f t="shared" si="42"/>
        <v>0</v>
      </c>
      <c r="BH57" s="254">
        <f t="shared" si="42"/>
        <v>0</v>
      </c>
      <c r="BI57" s="254">
        <f t="shared" si="42"/>
        <v>0</v>
      </c>
      <c r="BJ57" s="254">
        <f t="shared" si="42"/>
        <v>0</v>
      </c>
      <c r="BK57" s="254">
        <f t="shared" si="42"/>
        <v>0</v>
      </c>
      <c r="BL57" s="254">
        <f t="shared" si="42"/>
        <v>0</v>
      </c>
      <c r="BM57" s="254">
        <f t="shared" si="42"/>
        <v>0</v>
      </c>
      <c r="BN57" s="254">
        <f t="shared" si="42"/>
        <v>0</v>
      </c>
      <c r="BO57" s="254">
        <f t="shared" si="42"/>
        <v>0</v>
      </c>
      <c r="BP57" s="254">
        <f t="shared" si="42"/>
        <v>0</v>
      </c>
      <c r="BQ57" s="254">
        <f t="shared" si="42"/>
        <v>0</v>
      </c>
      <c r="BR57" s="254">
        <f t="shared" ref="BR57:CF57" si="43">+IFERROR(BR8*BR56,0)</f>
        <v>0</v>
      </c>
      <c r="BS57" s="254">
        <f t="shared" si="43"/>
        <v>0</v>
      </c>
      <c r="BT57" s="254">
        <f t="shared" si="43"/>
        <v>0</v>
      </c>
      <c r="BU57" s="254">
        <f t="shared" si="43"/>
        <v>0</v>
      </c>
      <c r="BV57" s="254">
        <f t="shared" si="43"/>
        <v>0</v>
      </c>
      <c r="BW57" s="254">
        <f t="shared" si="43"/>
        <v>0</v>
      </c>
      <c r="BX57" s="254">
        <f t="shared" si="43"/>
        <v>0</v>
      </c>
      <c r="BY57" s="254">
        <f t="shared" si="43"/>
        <v>0</v>
      </c>
      <c r="BZ57" s="254">
        <f t="shared" si="43"/>
        <v>0</v>
      </c>
      <c r="CA57" s="254">
        <f t="shared" si="43"/>
        <v>0</v>
      </c>
      <c r="CB57" s="254">
        <f t="shared" si="43"/>
        <v>0</v>
      </c>
      <c r="CC57" s="254">
        <f t="shared" si="43"/>
        <v>0</v>
      </c>
      <c r="CD57" s="254">
        <f t="shared" si="43"/>
        <v>0</v>
      </c>
      <c r="CE57" s="254">
        <f t="shared" si="43"/>
        <v>0</v>
      </c>
      <c r="CF57" s="254">
        <f t="shared" si="43"/>
        <v>0</v>
      </c>
    </row>
    <row r="58" spans="2:84" ht="16.149999999999999" customHeight="1" thickBot="1" x14ac:dyDescent="0.35">
      <c r="B58" s="701">
        <v>13</v>
      </c>
      <c r="C58" s="978"/>
      <c r="D58" s="238" t="s">
        <v>220</v>
      </c>
      <c r="E58" s="254">
        <f>+IFERROR(E53-E54,0)</f>
        <v>0</v>
      </c>
      <c r="F58" s="254">
        <f t="shared" ref="F58:BQ58" si="44">+IFERROR(F53-F54,0)</f>
        <v>0</v>
      </c>
      <c r="G58" s="254">
        <f t="shared" si="44"/>
        <v>0</v>
      </c>
      <c r="H58" s="254">
        <f t="shared" si="44"/>
        <v>0</v>
      </c>
      <c r="I58" s="254">
        <f t="shared" si="44"/>
        <v>0</v>
      </c>
      <c r="J58" s="254">
        <f t="shared" si="44"/>
        <v>1.0389088977272727</v>
      </c>
      <c r="K58" s="254">
        <f t="shared" si="44"/>
        <v>2.8571050772727267</v>
      </c>
      <c r="L58" s="254">
        <f t="shared" si="44"/>
        <v>3.3193329909090901</v>
      </c>
      <c r="M58" s="254">
        <f t="shared" si="44"/>
        <v>3.2525352681818172</v>
      </c>
      <c r="N58" s="254">
        <f t="shared" si="44"/>
        <v>0.62489616136363635</v>
      </c>
      <c r="O58" s="254">
        <f t="shared" si="44"/>
        <v>0</v>
      </c>
      <c r="P58" s="254">
        <f t="shared" si="44"/>
        <v>0</v>
      </c>
      <c r="Q58" s="254">
        <f t="shared" si="44"/>
        <v>0</v>
      </c>
      <c r="R58" s="254">
        <f t="shared" si="44"/>
        <v>0</v>
      </c>
      <c r="S58" s="254">
        <f t="shared" si="44"/>
        <v>0</v>
      </c>
      <c r="T58" s="254">
        <f t="shared" si="44"/>
        <v>0</v>
      </c>
      <c r="U58" s="254">
        <f t="shared" si="44"/>
        <v>0</v>
      </c>
      <c r="V58" s="254">
        <f t="shared" si="44"/>
        <v>0</v>
      </c>
      <c r="W58" s="254">
        <f t="shared" si="44"/>
        <v>0</v>
      </c>
      <c r="X58" s="254">
        <f t="shared" si="44"/>
        <v>0</v>
      </c>
      <c r="Y58" s="254">
        <f t="shared" si="44"/>
        <v>0</v>
      </c>
      <c r="Z58" s="254">
        <f t="shared" si="44"/>
        <v>0</v>
      </c>
      <c r="AA58" s="254">
        <f t="shared" si="44"/>
        <v>0</v>
      </c>
      <c r="AB58" s="254">
        <f t="shared" si="44"/>
        <v>0</v>
      </c>
      <c r="AC58" s="254">
        <f t="shared" si="44"/>
        <v>0</v>
      </c>
      <c r="AD58" s="254">
        <f t="shared" si="44"/>
        <v>0</v>
      </c>
      <c r="AE58" s="254">
        <f t="shared" si="44"/>
        <v>0</v>
      </c>
      <c r="AF58" s="254">
        <f t="shared" si="44"/>
        <v>0</v>
      </c>
      <c r="AG58" s="254">
        <f t="shared" si="44"/>
        <v>0</v>
      </c>
      <c r="AH58" s="254">
        <f t="shared" si="44"/>
        <v>0</v>
      </c>
      <c r="AI58" s="254">
        <f t="shared" si="44"/>
        <v>0</v>
      </c>
      <c r="AJ58" s="254">
        <f t="shared" si="44"/>
        <v>0</v>
      </c>
      <c r="AK58" s="254">
        <f t="shared" si="44"/>
        <v>0</v>
      </c>
      <c r="AL58" s="254">
        <f t="shared" si="44"/>
        <v>0</v>
      </c>
      <c r="AM58" s="254">
        <f t="shared" si="44"/>
        <v>0</v>
      </c>
      <c r="AN58" s="254">
        <f t="shared" si="44"/>
        <v>0</v>
      </c>
      <c r="AO58" s="254">
        <f t="shared" si="44"/>
        <v>0</v>
      </c>
      <c r="AP58" s="254">
        <f t="shared" si="44"/>
        <v>0</v>
      </c>
      <c r="AQ58" s="254">
        <f t="shared" si="44"/>
        <v>0</v>
      </c>
      <c r="AR58" s="254">
        <f t="shared" si="44"/>
        <v>0</v>
      </c>
      <c r="AS58" s="254">
        <f t="shared" si="44"/>
        <v>0</v>
      </c>
      <c r="AT58" s="254">
        <f t="shared" si="44"/>
        <v>0</v>
      </c>
      <c r="AU58" s="254">
        <f t="shared" si="44"/>
        <v>0</v>
      </c>
      <c r="AV58" s="254">
        <f t="shared" si="44"/>
        <v>0</v>
      </c>
      <c r="AW58" s="254">
        <f t="shared" si="44"/>
        <v>0</v>
      </c>
      <c r="AX58" s="254">
        <f t="shared" si="44"/>
        <v>0</v>
      </c>
      <c r="AY58" s="254">
        <f t="shared" si="44"/>
        <v>0</v>
      </c>
      <c r="AZ58" s="254">
        <f t="shared" si="44"/>
        <v>0</v>
      </c>
      <c r="BA58" s="254">
        <f t="shared" si="44"/>
        <v>0</v>
      </c>
      <c r="BB58" s="254">
        <f t="shared" si="44"/>
        <v>0</v>
      </c>
      <c r="BC58" s="254">
        <f t="shared" si="44"/>
        <v>0</v>
      </c>
      <c r="BD58" s="254">
        <f t="shared" si="44"/>
        <v>0</v>
      </c>
      <c r="BE58" s="254">
        <f t="shared" si="44"/>
        <v>0</v>
      </c>
      <c r="BF58" s="254">
        <f t="shared" si="44"/>
        <v>0</v>
      </c>
      <c r="BG58" s="254">
        <f t="shared" si="44"/>
        <v>0</v>
      </c>
      <c r="BH58" s="254">
        <f t="shared" si="44"/>
        <v>0</v>
      </c>
      <c r="BI58" s="254">
        <f t="shared" si="44"/>
        <v>0</v>
      </c>
      <c r="BJ58" s="254">
        <f t="shared" si="44"/>
        <v>0</v>
      </c>
      <c r="BK58" s="254">
        <f t="shared" si="44"/>
        <v>0</v>
      </c>
      <c r="BL58" s="254">
        <f t="shared" si="44"/>
        <v>0</v>
      </c>
      <c r="BM58" s="254">
        <f t="shared" si="44"/>
        <v>0</v>
      </c>
      <c r="BN58" s="254">
        <f t="shared" si="44"/>
        <v>0</v>
      </c>
      <c r="BO58" s="254">
        <f t="shared" si="44"/>
        <v>0</v>
      </c>
      <c r="BP58" s="254">
        <f t="shared" si="44"/>
        <v>0</v>
      </c>
      <c r="BQ58" s="254">
        <f t="shared" si="44"/>
        <v>0</v>
      </c>
      <c r="BR58" s="254">
        <f t="shared" ref="BR58:CF58" si="45">+IFERROR(BR53-BR54,0)</f>
        <v>0</v>
      </c>
      <c r="BS58" s="254">
        <f t="shared" si="45"/>
        <v>0</v>
      </c>
      <c r="BT58" s="254">
        <f t="shared" si="45"/>
        <v>0</v>
      </c>
      <c r="BU58" s="254">
        <f t="shared" si="45"/>
        <v>0</v>
      </c>
      <c r="BV58" s="254">
        <f t="shared" si="45"/>
        <v>0</v>
      </c>
      <c r="BW58" s="254">
        <f t="shared" si="45"/>
        <v>0</v>
      </c>
      <c r="BX58" s="254">
        <f t="shared" si="45"/>
        <v>0</v>
      </c>
      <c r="BY58" s="254">
        <f t="shared" si="45"/>
        <v>0</v>
      </c>
      <c r="BZ58" s="254">
        <f t="shared" si="45"/>
        <v>0</v>
      </c>
      <c r="CA58" s="254">
        <f t="shared" si="45"/>
        <v>0</v>
      </c>
      <c r="CB58" s="254">
        <f t="shared" si="45"/>
        <v>0</v>
      </c>
      <c r="CC58" s="254">
        <f t="shared" si="45"/>
        <v>0</v>
      </c>
      <c r="CD58" s="254">
        <f t="shared" si="45"/>
        <v>0</v>
      </c>
      <c r="CE58" s="254">
        <f t="shared" si="45"/>
        <v>0</v>
      </c>
      <c r="CF58" s="254">
        <f t="shared" si="45"/>
        <v>0</v>
      </c>
    </row>
    <row r="59" spans="2:84" ht="19.899999999999999" customHeight="1" thickBot="1" x14ac:dyDescent="0.35">
      <c r="B59" s="701">
        <v>14</v>
      </c>
      <c r="C59" s="979"/>
      <c r="D59" s="234" t="s">
        <v>181</v>
      </c>
      <c r="E59" s="285">
        <f>+IFERROR(E58/(E9*E54),0)</f>
        <v>0</v>
      </c>
      <c r="F59" s="285">
        <f t="shared" ref="F59:BQ59" si="46">+IFERROR(F58/(F9*F54),0)</f>
        <v>0</v>
      </c>
      <c r="G59" s="285">
        <f t="shared" si="46"/>
        <v>0</v>
      </c>
      <c r="H59" s="285">
        <f t="shared" si="46"/>
        <v>0</v>
      </c>
      <c r="I59" s="285">
        <f t="shared" si="46"/>
        <v>0</v>
      </c>
      <c r="J59" s="285">
        <f t="shared" si="46"/>
        <v>0.67335889916535085</v>
      </c>
      <c r="K59" s="285">
        <f t="shared" si="46"/>
        <v>0.89425411383868325</v>
      </c>
      <c r="L59" s="285">
        <f t="shared" si="46"/>
        <v>0.82948125321006672</v>
      </c>
      <c r="M59" s="285">
        <f t="shared" si="46"/>
        <v>0.66338293858729802</v>
      </c>
      <c r="N59" s="285">
        <f t="shared" si="46"/>
        <v>0.66338293858729824</v>
      </c>
      <c r="O59" s="285">
        <f t="shared" si="46"/>
        <v>0</v>
      </c>
      <c r="P59" s="285">
        <f t="shared" si="46"/>
        <v>0</v>
      </c>
      <c r="Q59" s="285">
        <f t="shared" si="46"/>
        <v>0</v>
      </c>
      <c r="R59" s="285">
        <f t="shared" si="46"/>
        <v>0</v>
      </c>
      <c r="S59" s="285">
        <f t="shared" si="46"/>
        <v>0</v>
      </c>
      <c r="T59" s="285">
        <f t="shared" si="46"/>
        <v>0</v>
      </c>
      <c r="U59" s="285">
        <f t="shared" si="46"/>
        <v>0</v>
      </c>
      <c r="V59" s="285">
        <f t="shared" si="46"/>
        <v>0</v>
      </c>
      <c r="W59" s="285">
        <f t="shared" si="46"/>
        <v>0</v>
      </c>
      <c r="X59" s="285">
        <f t="shared" si="46"/>
        <v>0</v>
      </c>
      <c r="Y59" s="285">
        <f t="shared" si="46"/>
        <v>0</v>
      </c>
      <c r="Z59" s="285">
        <f t="shared" si="46"/>
        <v>0</v>
      </c>
      <c r="AA59" s="285">
        <f t="shared" si="46"/>
        <v>0</v>
      </c>
      <c r="AB59" s="285">
        <f t="shared" si="46"/>
        <v>0</v>
      </c>
      <c r="AC59" s="285">
        <f t="shared" si="46"/>
        <v>0</v>
      </c>
      <c r="AD59" s="285">
        <f t="shared" si="46"/>
        <v>0</v>
      </c>
      <c r="AE59" s="285">
        <f t="shared" si="46"/>
        <v>0</v>
      </c>
      <c r="AF59" s="285">
        <f t="shared" si="46"/>
        <v>0</v>
      </c>
      <c r="AG59" s="285">
        <f t="shared" si="46"/>
        <v>0</v>
      </c>
      <c r="AH59" s="285">
        <f t="shared" si="46"/>
        <v>0</v>
      </c>
      <c r="AI59" s="285">
        <f t="shared" si="46"/>
        <v>0</v>
      </c>
      <c r="AJ59" s="285">
        <f t="shared" si="46"/>
        <v>0</v>
      </c>
      <c r="AK59" s="285">
        <f t="shared" si="46"/>
        <v>0</v>
      </c>
      <c r="AL59" s="285">
        <f t="shared" si="46"/>
        <v>0</v>
      </c>
      <c r="AM59" s="285">
        <f t="shared" si="46"/>
        <v>0</v>
      </c>
      <c r="AN59" s="285">
        <f t="shared" si="46"/>
        <v>0</v>
      </c>
      <c r="AO59" s="285">
        <f t="shared" si="46"/>
        <v>0</v>
      </c>
      <c r="AP59" s="285">
        <f t="shared" si="46"/>
        <v>0</v>
      </c>
      <c r="AQ59" s="285">
        <f t="shared" si="46"/>
        <v>0</v>
      </c>
      <c r="AR59" s="285">
        <f t="shared" si="46"/>
        <v>0</v>
      </c>
      <c r="AS59" s="285">
        <f t="shared" si="46"/>
        <v>0</v>
      </c>
      <c r="AT59" s="285">
        <f t="shared" si="46"/>
        <v>0</v>
      </c>
      <c r="AU59" s="285">
        <f t="shared" si="46"/>
        <v>0</v>
      </c>
      <c r="AV59" s="285">
        <f t="shared" si="46"/>
        <v>0</v>
      </c>
      <c r="AW59" s="285">
        <f t="shared" si="46"/>
        <v>0</v>
      </c>
      <c r="AX59" s="285">
        <f t="shared" si="46"/>
        <v>0</v>
      </c>
      <c r="AY59" s="285">
        <f t="shared" si="46"/>
        <v>0</v>
      </c>
      <c r="AZ59" s="285">
        <f t="shared" si="46"/>
        <v>0</v>
      </c>
      <c r="BA59" s="285">
        <f t="shared" si="46"/>
        <v>0</v>
      </c>
      <c r="BB59" s="285">
        <f t="shared" si="46"/>
        <v>0</v>
      </c>
      <c r="BC59" s="285">
        <f t="shared" si="46"/>
        <v>0</v>
      </c>
      <c r="BD59" s="285">
        <f t="shared" si="46"/>
        <v>0</v>
      </c>
      <c r="BE59" s="285">
        <f t="shared" si="46"/>
        <v>0</v>
      </c>
      <c r="BF59" s="285">
        <f t="shared" si="46"/>
        <v>0</v>
      </c>
      <c r="BG59" s="285">
        <f t="shared" si="46"/>
        <v>0</v>
      </c>
      <c r="BH59" s="285">
        <f t="shared" si="46"/>
        <v>0</v>
      </c>
      <c r="BI59" s="285">
        <f t="shared" si="46"/>
        <v>0</v>
      </c>
      <c r="BJ59" s="285">
        <f t="shared" si="46"/>
        <v>0</v>
      </c>
      <c r="BK59" s="285">
        <f t="shared" si="46"/>
        <v>0</v>
      </c>
      <c r="BL59" s="285">
        <f t="shared" si="46"/>
        <v>0</v>
      </c>
      <c r="BM59" s="285">
        <f t="shared" si="46"/>
        <v>0</v>
      </c>
      <c r="BN59" s="285">
        <f t="shared" si="46"/>
        <v>0</v>
      </c>
      <c r="BO59" s="285">
        <f t="shared" si="46"/>
        <v>0</v>
      </c>
      <c r="BP59" s="285">
        <f t="shared" si="46"/>
        <v>0</v>
      </c>
      <c r="BQ59" s="285">
        <f t="shared" si="46"/>
        <v>0</v>
      </c>
      <c r="BR59" s="285">
        <f t="shared" ref="BR59:CF59" si="47">+IFERROR(BR58/(BR9*BR54),0)</f>
        <v>0</v>
      </c>
      <c r="BS59" s="285">
        <f t="shared" si="47"/>
        <v>0</v>
      </c>
      <c r="BT59" s="285">
        <f t="shared" si="47"/>
        <v>0</v>
      </c>
      <c r="BU59" s="285">
        <f t="shared" si="47"/>
        <v>0</v>
      </c>
      <c r="BV59" s="285">
        <f t="shared" si="47"/>
        <v>0</v>
      </c>
      <c r="BW59" s="285">
        <f t="shared" si="47"/>
        <v>0</v>
      </c>
      <c r="BX59" s="285">
        <f t="shared" si="47"/>
        <v>0</v>
      </c>
      <c r="BY59" s="285">
        <f t="shared" si="47"/>
        <v>0</v>
      </c>
      <c r="BZ59" s="285">
        <f t="shared" si="47"/>
        <v>0</v>
      </c>
      <c r="CA59" s="285">
        <f t="shared" si="47"/>
        <v>0</v>
      </c>
      <c r="CB59" s="285">
        <f t="shared" si="47"/>
        <v>0</v>
      </c>
      <c r="CC59" s="285">
        <f t="shared" si="47"/>
        <v>0</v>
      </c>
      <c r="CD59" s="285">
        <f t="shared" si="47"/>
        <v>0</v>
      </c>
      <c r="CE59" s="285">
        <f t="shared" si="47"/>
        <v>0</v>
      </c>
      <c r="CF59" s="285">
        <f t="shared" si="47"/>
        <v>0</v>
      </c>
    </row>
    <row r="60" spans="2:84" ht="12" customHeight="1" thickBot="1" x14ac:dyDescent="0.35">
      <c r="C60" s="699"/>
      <c r="D60" s="699"/>
      <c r="E60" s="701">
        <v>1</v>
      </c>
      <c r="F60" s="701">
        <v>2</v>
      </c>
      <c r="G60" s="701">
        <v>3</v>
      </c>
      <c r="H60" s="701">
        <v>4</v>
      </c>
      <c r="I60" s="701">
        <v>5</v>
      </c>
      <c r="J60" s="701">
        <v>6</v>
      </c>
      <c r="K60" s="701">
        <v>7</v>
      </c>
      <c r="L60" s="701">
        <v>8</v>
      </c>
      <c r="M60" s="701">
        <v>9</v>
      </c>
      <c r="N60" s="701">
        <v>10</v>
      </c>
      <c r="O60" s="701">
        <v>11</v>
      </c>
      <c r="P60" s="701">
        <v>12</v>
      </c>
      <c r="Q60" s="701">
        <v>13</v>
      </c>
      <c r="R60" s="701">
        <v>14</v>
      </c>
      <c r="S60" s="701">
        <v>15</v>
      </c>
      <c r="T60" s="701">
        <v>16</v>
      </c>
      <c r="U60" s="701">
        <v>17</v>
      </c>
      <c r="V60" s="701">
        <v>18</v>
      </c>
      <c r="W60" s="701">
        <v>19</v>
      </c>
      <c r="X60" s="701">
        <v>20</v>
      </c>
      <c r="Y60" s="701">
        <v>21</v>
      </c>
      <c r="Z60" s="701">
        <v>22</v>
      </c>
      <c r="AA60" s="701">
        <v>23</v>
      </c>
      <c r="AB60" s="701">
        <v>24</v>
      </c>
      <c r="AC60" s="701">
        <v>25</v>
      </c>
      <c r="AD60" s="701">
        <v>26</v>
      </c>
      <c r="AE60" s="701">
        <v>27</v>
      </c>
      <c r="AF60" s="701">
        <v>28</v>
      </c>
      <c r="AG60" s="701">
        <v>29</v>
      </c>
      <c r="AH60" s="701">
        <v>30</v>
      </c>
      <c r="AI60" s="701">
        <v>31</v>
      </c>
      <c r="AJ60" s="701">
        <v>32</v>
      </c>
      <c r="AK60" s="701">
        <v>33</v>
      </c>
      <c r="AL60" s="701">
        <v>34</v>
      </c>
      <c r="AM60" s="701">
        <v>35</v>
      </c>
      <c r="AN60" s="701">
        <v>36</v>
      </c>
      <c r="AO60" s="701">
        <v>37</v>
      </c>
      <c r="AP60" s="701">
        <v>38</v>
      </c>
      <c r="AQ60" s="701">
        <v>39</v>
      </c>
      <c r="AR60" s="701">
        <v>40</v>
      </c>
      <c r="AS60" s="701">
        <v>41</v>
      </c>
      <c r="AT60" s="701">
        <v>42</v>
      </c>
      <c r="AU60" s="701">
        <v>43</v>
      </c>
      <c r="AV60" s="701">
        <v>44</v>
      </c>
      <c r="AW60" s="701">
        <v>45</v>
      </c>
      <c r="AX60" s="701">
        <v>46</v>
      </c>
      <c r="AY60" s="701">
        <v>47</v>
      </c>
      <c r="AZ60" s="701">
        <v>48</v>
      </c>
      <c r="BA60" s="701">
        <v>49</v>
      </c>
      <c r="BB60" s="701">
        <v>50</v>
      </c>
      <c r="BC60" s="701">
        <v>51</v>
      </c>
      <c r="BD60" s="701">
        <v>52</v>
      </c>
      <c r="BE60" s="701">
        <v>53</v>
      </c>
      <c r="BF60" s="701">
        <v>54</v>
      </c>
      <c r="BG60" s="701">
        <v>55</v>
      </c>
      <c r="BH60" s="701">
        <v>56</v>
      </c>
      <c r="BI60" s="701">
        <v>57</v>
      </c>
      <c r="BJ60" s="701">
        <v>58</v>
      </c>
      <c r="BK60" s="701">
        <v>59</v>
      </c>
      <c r="BL60" s="701">
        <v>60</v>
      </c>
      <c r="BM60" s="701">
        <v>61</v>
      </c>
      <c r="BN60" s="701">
        <v>62</v>
      </c>
      <c r="BO60" s="701">
        <v>63</v>
      </c>
      <c r="BP60" s="701">
        <v>64</v>
      </c>
      <c r="BQ60" s="701">
        <v>65</v>
      </c>
      <c r="BR60" s="701">
        <v>66</v>
      </c>
      <c r="BS60" s="701">
        <v>67</v>
      </c>
      <c r="BT60" s="701">
        <v>68</v>
      </c>
      <c r="BU60" s="701">
        <v>69</v>
      </c>
      <c r="BV60" s="701">
        <v>70</v>
      </c>
      <c r="BW60" s="701">
        <v>71</v>
      </c>
      <c r="BX60" s="701">
        <v>72</v>
      </c>
      <c r="BY60" s="701">
        <v>73</v>
      </c>
      <c r="BZ60" s="701">
        <v>74</v>
      </c>
      <c r="CA60" s="701">
        <v>75</v>
      </c>
      <c r="CB60" s="701">
        <v>76</v>
      </c>
      <c r="CC60" s="701">
        <v>77</v>
      </c>
      <c r="CD60" s="701">
        <v>78</v>
      </c>
      <c r="CE60" s="701">
        <v>79</v>
      </c>
      <c r="CF60" s="701">
        <v>80</v>
      </c>
    </row>
    <row r="61" spans="2:84" ht="16.149999999999999" customHeight="1" thickBot="1" x14ac:dyDescent="0.35">
      <c r="C61" s="988" t="s">
        <v>218</v>
      </c>
      <c r="D61" s="271" t="s">
        <v>288</v>
      </c>
      <c r="E61" s="254">
        <f>+IFERROR(E45*E40/100,0)</f>
        <v>0</v>
      </c>
      <c r="F61" s="254">
        <f t="shared" ref="F61:BQ61" si="48">+IFERROR(F45*F40/100,0)</f>
        <v>0</v>
      </c>
      <c r="G61" s="254">
        <f t="shared" si="48"/>
        <v>0</v>
      </c>
      <c r="H61" s="254">
        <f t="shared" si="48"/>
        <v>0</v>
      </c>
      <c r="I61" s="254">
        <f t="shared" si="48"/>
        <v>0</v>
      </c>
      <c r="J61" s="254">
        <f t="shared" si="48"/>
        <v>0</v>
      </c>
      <c r="K61" s="254">
        <f t="shared" si="48"/>
        <v>0</v>
      </c>
      <c r="L61" s="254">
        <f t="shared" si="48"/>
        <v>0</v>
      </c>
      <c r="M61" s="254">
        <f t="shared" si="48"/>
        <v>0</v>
      </c>
      <c r="N61" s="254">
        <f t="shared" si="48"/>
        <v>0</v>
      </c>
      <c r="O61" s="254">
        <f t="shared" si="48"/>
        <v>0</v>
      </c>
      <c r="P61" s="254">
        <f t="shared" si="48"/>
        <v>0</v>
      </c>
      <c r="Q61" s="254">
        <f t="shared" si="48"/>
        <v>0</v>
      </c>
      <c r="R61" s="254">
        <f t="shared" si="48"/>
        <v>0</v>
      </c>
      <c r="S61" s="254">
        <f t="shared" si="48"/>
        <v>0</v>
      </c>
      <c r="T61" s="254">
        <f t="shared" si="48"/>
        <v>0</v>
      </c>
      <c r="U61" s="254">
        <f t="shared" si="48"/>
        <v>0</v>
      </c>
      <c r="V61" s="254">
        <f t="shared" si="48"/>
        <v>0</v>
      </c>
      <c r="W61" s="254">
        <f t="shared" si="48"/>
        <v>0</v>
      </c>
      <c r="X61" s="254">
        <f t="shared" si="48"/>
        <v>0</v>
      </c>
      <c r="Y61" s="254">
        <f t="shared" si="48"/>
        <v>0</v>
      </c>
      <c r="Z61" s="254">
        <f t="shared" si="48"/>
        <v>0</v>
      </c>
      <c r="AA61" s="254">
        <f t="shared" si="48"/>
        <v>0</v>
      </c>
      <c r="AB61" s="254">
        <f t="shared" si="48"/>
        <v>0</v>
      </c>
      <c r="AC61" s="254">
        <f t="shared" si="48"/>
        <v>0</v>
      </c>
      <c r="AD61" s="254">
        <f t="shared" si="48"/>
        <v>0</v>
      </c>
      <c r="AE61" s="254">
        <f t="shared" si="48"/>
        <v>0</v>
      </c>
      <c r="AF61" s="254">
        <f t="shared" si="48"/>
        <v>0</v>
      </c>
      <c r="AG61" s="254">
        <f t="shared" si="48"/>
        <v>0</v>
      </c>
      <c r="AH61" s="254">
        <f t="shared" si="48"/>
        <v>0</v>
      </c>
      <c r="AI61" s="254">
        <f t="shared" si="48"/>
        <v>0</v>
      </c>
      <c r="AJ61" s="254">
        <f t="shared" si="48"/>
        <v>0</v>
      </c>
      <c r="AK61" s="254">
        <f t="shared" si="48"/>
        <v>0</v>
      </c>
      <c r="AL61" s="254">
        <f t="shared" si="48"/>
        <v>0</v>
      </c>
      <c r="AM61" s="254">
        <f t="shared" si="48"/>
        <v>0</v>
      </c>
      <c r="AN61" s="254">
        <f t="shared" si="48"/>
        <v>0</v>
      </c>
      <c r="AO61" s="254">
        <f t="shared" si="48"/>
        <v>0</v>
      </c>
      <c r="AP61" s="254">
        <f t="shared" si="48"/>
        <v>0</v>
      </c>
      <c r="AQ61" s="254">
        <f t="shared" si="48"/>
        <v>0</v>
      </c>
      <c r="AR61" s="254">
        <f t="shared" si="48"/>
        <v>0</v>
      </c>
      <c r="AS61" s="254">
        <f t="shared" si="48"/>
        <v>0</v>
      </c>
      <c r="AT61" s="254">
        <f t="shared" si="48"/>
        <v>0</v>
      </c>
      <c r="AU61" s="254">
        <f t="shared" si="48"/>
        <v>0</v>
      </c>
      <c r="AV61" s="254">
        <f t="shared" si="48"/>
        <v>0</v>
      </c>
      <c r="AW61" s="254">
        <f t="shared" si="48"/>
        <v>0</v>
      </c>
      <c r="AX61" s="254">
        <f t="shared" si="48"/>
        <v>0</v>
      </c>
      <c r="AY61" s="254">
        <f t="shared" si="48"/>
        <v>0</v>
      </c>
      <c r="AZ61" s="254">
        <f t="shared" si="48"/>
        <v>0</v>
      </c>
      <c r="BA61" s="254">
        <f t="shared" si="48"/>
        <v>0</v>
      </c>
      <c r="BB61" s="254">
        <f t="shared" si="48"/>
        <v>0</v>
      </c>
      <c r="BC61" s="254">
        <f t="shared" si="48"/>
        <v>0</v>
      </c>
      <c r="BD61" s="254">
        <f t="shared" si="48"/>
        <v>0</v>
      </c>
      <c r="BE61" s="254">
        <f t="shared" si="48"/>
        <v>0</v>
      </c>
      <c r="BF61" s="254">
        <f t="shared" si="48"/>
        <v>0</v>
      </c>
      <c r="BG61" s="254">
        <f t="shared" si="48"/>
        <v>0</v>
      </c>
      <c r="BH61" s="254">
        <f t="shared" si="48"/>
        <v>0</v>
      </c>
      <c r="BI61" s="254">
        <f t="shared" si="48"/>
        <v>0</v>
      </c>
      <c r="BJ61" s="254">
        <f t="shared" si="48"/>
        <v>0</v>
      </c>
      <c r="BK61" s="254">
        <f t="shared" si="48"/>
        <v>0</v>
      </c>
      <c r="BL61" s="254">
        <f t="shared" si="48"/>
        <v>0</v>
      </c>
      <c r="BM61" s="254">
        <f t="shared" si="48"/>
        <v>0</v>
      </c>
      <c r="BN61" s="254">
        <f t="shared" si="48"/>
        <v>0</v>
      </c>
      <c r="BO61" s="254">
        <f t="shared" si="48"/>
        <v>0</v>
      </c>
      <c r="BP61" s="254">
        <f t="shared" si="48"/>
        <v>0</v>
      </c>
      <c r="BQ61" s="254">
        <f t="shared" si="48"/>
        <v>0</v>
      </c>
      <c r="BR61" s="254">
        <f t="shared" ref="BR61:CF61" si="49">+IFERROR(BR45*BR40/100,0)</f>
        <v>0</v>
      </c>
      <c r="BS61" s="254">
        <f t="shared" si="49"/>
        <v>0</v>
      </c>
      <c r="BT61" s="254">
        <f t="shared" si="49"/>
        <v>0</v>
      </c>
      <c r="BU61" s="254">
        <f t="shared" si="49"/>
        <v>0</v>
      </c>
      <c r="BV61" s="254">
        <f t="shared" si="49"/>
        <v>0</v>
      </c>
      <c r="BW61" s="254">
        <f t="shared" si="49"/>
        <v>0</v>
      </c>
      <c r="BX61" s="254">
        <f t="shared" si="49"/>
        <v>0</v>
      </c>
      <c r="BY61" s="254">
        <f t="shared" si="49"/>
        <v>0</v>
      </c>
      <c r="BZ61" s="254">
        <f t="shared" si="49"/>
        <v>0</v>
      </c>
      <c r="CA61" s="254">
        <f t="shared" si="49"/>
        <v>0</v>
      </c>
      <c r="CB61" s="254">
        <f t="shared" si="49"/>
        <v>0</v>
      </c>
      <c r="CC61" s="254">
        <f t="shared" si="49"/>
        <v>0</v>
      </c>
      <c r="CD61" s="254">
        <f t="shared" si="49"/>
        <v>0</v>
      </c>
      <c r="CE61" s="254">
        <f t="shared" si="49"/>
        <v>0</v>
      </c>
      <c r="CF61" s="254">
        <f t="shared" si="49"/>
        <v>0</v>
      </c>
    </row>
    <row r="62" spans="2:84" ht="16.149999999999999" customHeight="1" thickBot="1" x14ac:dyDescent="0.35">
      <c r="C62" s="988"/>
      <c r="D62" s="271" t="s">
        <v>289</v>
      </c>
      <c r="E62" s="254">
        <f>+IFERROR(E8*E61,0)</f>
        <v>0</v>
      </c>
      <c r="F62" s="254">
        <f t="shared" ref="F62:BQ62" si="50">+IFERROR(F8*F61,0)</f>
        <v>0</v>
      </c>
      <c r="G62" s="254">
        <f t="shared" si="50"/>
        <v>0</v>
      </c>
      <c r="H62" s="254">
        <f t="shared" si="50"/>
        <v>0</v>
      </c>
      <c r="I62" s="254">
        <f t="shared" si="50"/>
        <v>0</v>
      </c>
      <c r="J62" s="254">
        <f t="shared" si="50"/>
        <v>0</v>
      </c>
      <c r="K62" s="254">
        <f t="shared" si="50"/>
        <v>0</v>
      </c>
      <c r="L62" s="254">
        <f t="shared" si="50"/>
        <v>0</v>
      </c>
      <c r="M62" s="254">
        <f t="shared" si="50"/>
        <v>0</v>
      </c>
      <c r="N62" s="254">
        <f t="shared" si="50"/>
        <v>0</v>
      </c>
      <c r="O62" s="254">
        <f t="shared" si="50"/>
        <v>0</v>
      </c>
      <c r="P62" s="254">
        <f t="shared" si="50"/>
        <v>0</v>
      </c>
      <c r="Q62" s="254">
        <f t="shared" si="50"/>
        <v>0</v>
      </c>
      <c r="R62" s="254">
        <f t="shared" si="50"/>
        <v>0</v>
      </c>
      <c r="S62" s="254">
        <f t="shared" si="50"/>
        <v>0</v>
      </c>
      <c r="T62" s="254">
        <f t="shared" si="50"/>
        <v>0</v>
      </c>
      <c r="U62" s="254">
        <f t="shared" si="50"/>
        <v>0</v>
      </c>
      <c r="V62" s="254">
        <f t="shared" si="50"/>
        <v>0</v>
      </c>
      <c r="W62" s="254">
        <f t="shared" si="50"/>
        <v>0</v>
      </c>
      <c r="X62" s="254">
        <f t="shared" si="50"/>
        <v>0</v>
      </c>
      <c r="Y62" s="254">
        <f t="shared" si="50"/>
        <v>0</v>
      </c>
      <c r="Z62" s="254">
        <f t="shared" si="50"/>
        <v>0</v>
      </c>
      <c r="AA62" s="254">
        <f t="shared" si="50"/>
        <v>0</v>
      </c>
      <c r="AB62" s="254">
        <f t="shared" si="50"/>
        <v>0</v>
      </c>
      <c r="AC62" s="254">
        <f t="shared" si="50"/>
        <v>0</v>
      </c>
      <c r="AD62" s="254">
        <f t="shared" si="50"/>
        <v>0</v>
      </c>
      <c r="AE62" s="254">
        <f t="shared" si="50"/>
        <v>0</v>
      </c>
      <c r="AF62" s="254">
        <f t="shared" si="50"/>
        <v>0</v>
      </c>
      <c r="AG62" s="254">
        <f t="shared" si="50"/>
        <v>0</v>
      </c>
      <c r="AH62" s="254">
        <f t="shared" si="50"/>
        <v>0</v>
      </c>
      <c r="AI62" s="254">
        <f t="shared" si="50"/>
        <v>0</v>
      </c>
      <c r="AJ62" s="254">
        <f t="shared" si="50"/>
        <v>0</v>
      </c>
      <c r="AK62" s="254">
        <f t="shared" si="50"/>
        <v>0</v>
      </c>
      <c r="AL62" s="254">
        <f t="shared" si="50"/>
        <v>0</v>
      </c>
      <c r="AM62" s="254">
        <f t="shared" si="50"/>
        <v>0</v>
      </c>
      <c r="AN62" s="254">
        <f t="shared" si="50"/>
        <v>0</v>
      </c>
      <c r="AO62" s="254">
        <f t="shared" si="50"/>
        <v>0</v>
      </c>
      <c r="AP62" s="254">
        <f t="shared" si="50"/>
        <v>0</v>
      </c>
      <c r="AQ62" s="254">
        <f t="shared" si="50"/>
        <v>0</v>
      </c>
      <c r="AR62" s="254">
        <f t="shared" si="50"/>
        <v>0</v>
      </c>
      <c r="AS62" s="254">
        <f t="shared" si="50"/>
        <v>0</v>
      </c>
      <c r="AT62" s="254">
        <f t="shared" si="50"/>
        <v>0</v>
      </c>
      <c r="AU62" s="254">
        <f t="shared" si="50"/>
        <v>0</v>
      </c>
      <c r="AV62" s="254">
        <f t="shared" si="50"/>
        <v>0</v>
      </c>
      <c r="AW62" s="254">
        <f t="shared" si="50"/>
        <v>0</v>
      </c>
      <c r="AX62" s="254">
        <f t="shared" si="50"/>
        <v>0</v>
      </c>
      <c r="AY62" s="254">
        <f t="shared" si="50"/>
        <v>0</v>
      </c>
      <c r="AZ62" s="254">
        <f t="shared" si="50"/>
        <v>0</v>
      </c>
      <c r="BA62" s="254">
        <f t="shared" si="50"/>
        <v>0</v>
      </c>
      <c r="BB62" s="254">
        <f t="shared" si="50"/>
        <v>0</v>
      </c>
      <c r="BC62" s="254">
        <f t="shared" si="50"/>
        <v>0</v>
      </c>
      <c r="BD62" s="254">
        <f t="shared" si="50"/>
        <v>0</v>
      </c>
      <c r="BE62" s="254">
        <f t="shared" si="50"/>
        <v>0</v>
      </c>
      <c r="BF62" s="254">
        <f t="shared" si="50"/>
        <v>0</v>
      </c>
      <c r="BG62" s="254">
        <f t="shared" si="50"/>
        <v>0</v>
      </c>
      <c r="BH62" s="254">
        <f t="shared" si="50"/>
        <v>0</v>
      </c>
      <c r="BI62" s="254">
        <f t="shared" si="50"/>
        <v>0</v>
      </c>
      <c r="BJ62" s="254">
        <f t="shared" si="50"/>
        <v>0</v>
      </c>
      <c r="BK62" s="254">
        <f t="shared" si="50"/>
        <v>0</v>
      </c>
      <c r="BL62" s="254">
        <f t="shared" si="50"/>
        <v>0</v>
      </c>
      <c r="BM62" s="254">
        <f t="shared" si="50"/>
        <v>0</v>
      </c>
      <c r="BN62" s="254">
        <f t="shared" si="50"/>
        <v>0</v>
      </c>
      <c r="BO62" s="254">
        <f t="shared" si="50"/>
        <v>0</v>
      </c>
      <c r="BP62" s="254">
        <f t="shared" si="50"/>
        <v>0</v>
      </c>
      <c r="BQ62" s="254">
        <f t="shared" si="50"/>
        <v>0</v>
      </c>
      <c r="BR62" s="254">
        <f t="shared" ref="BR62:CF62" si="51">+IFERROR(BR8*BR61,0)</f>
        <v>0</v>
      </c>
      <c r="BS62" s="254">
        <f t="shared" si="51"/>
        <v>0</v>
      </c>
      <c r="BT62" s="254">
        <f t="shared" si="51"/>
        <v>0</v>
      </c>
      <c r="BU62" s="254">
        <f t="shared" si="51"/>
        <v>0</v>
      </c>
      <c r="BV62" s="254">
        <f t="shared" si="51"/>
        <v>0</v>
      </c>
      <c r="BW62" s="254">
        <f t="shared" si="51"/>
        <v>0</v>
      </c>
      <c r="BX62" s="254">
        <f t="shared" si="51"/>
        <v>0</v>
      </c>
      <c r="BY62" s="254">
        <f t="shared" si="51"/>
        <v>0</v>
      </c>
      <c r="BZ62" s="254">
        <f t="shared" si="51"/>
        <v>0</v>
      </c>
      <c r="CA62" s="254">
        <f t="shared" si="51"/>
        <v>0</v>
      </c>
      <c r="CB62" s="254">
        <f t="shared" si="51"/>
        <v>0</v>
      </c>
      <c r="CC62" s="254">
        <f t="shared" si="51"/>
        <v>0</v>
      </c>
      <c r="CD62" s="254">
        <f t="shared" si="51"/>
        <v>0</v>
      </c>
      <c r="CE62" s="254">
        <f t="shared" si="51"/>
        <v>0</v>
      </c>
      <c r="CF62" s="254">
        <f t="shared" si="51"/>
        <v>0</v>
      </c>
    </row>
    <row r="63" spans="2:84" ht="12" customHeight="1" thickBot="1" x14ac:dyDescent="0.35">
      <c r="C63" s="789"/>
      <c r="D63" s="790"/>
      <c r="E63" s="791"/>
      <c r="F63" s="791"/>
      <c r="G63" s="791"/>
      <c r="H63" s="791"/>
      <c r="I63" s="791"/>
      <c r="J63" s="791"/>
      <c r="K63" s="791"/>
      <c r="L63" s="791"/>
      <c r="M63" s="791"/>
      <c r="N63" s="791"/>
      <c r="O63" s="791"/>
      <c r="P63" s="791"/>
      <c r="Q63" s="791"/>
      <c r="R63" s="791"/>
      <c r="S63" s="791"/>
      <c r="T63" s="791"/>
      <c r="U63" s="791"/>
      <c r="V63" s="791"/>
      <c r="W63" s="791"/>
      <c r="X63" s="791"/>
      <c r="Y63" s="791"/>
      <c r="Z63" s="791"/>
      <c r="AA63" s="791"/>
      <c r="AB63" s="791"/>
      <c r="AC63" s="791"/>
      <c r="AD63" s="791"/>
      <c r="AE63" s="791"/>
      <c r="AF63" s="791"/>
      <c r="AG63" s="791"/>
      <c r="AH63" s="791"/>
      <c r="AI63" s="791"/>
      <c r="AJ63" s="791"/>
      <c r="AK63" s="791"/>
      <c r="AL63" s="791"/>
      <c r="AM63" s="791"/>
      <c r="AN63" s="791"/>
      <c r="AO63" s="791"/>
      <c r="AP63" s="791"/>
      <c r="AQ63" s="791"/>
      <c r="AR63" s="791"/>
      <c r="AS63" s="791"/>
      <c r="AT63" s="791"/>
      <c r="AU63" s="791"/>
      <c r="AV63" s="791"/>
      <c r="AW63" s="791"/>
      <c r="AX63" s="791"/>
      <c r="AY63" s="791"/>
      <c r="AZ63" s="791"/>
      <c r="BA63" s="791"/>
      <c r="BB63" s="791"/>
      <c r="BC63" s="791"/>
      <c r="BD63" s="791"/>
      <c r="BE63" s="791"/>
      <c r="BF63" s="791"/>
      <c r="BG63" s="791"/>
      <c r="BH63" s="791"/>
      <c r="BI63" s="791"/>
      <c r="BJ63" s="791"/>
      <c r="BK63" s="791"/>
      <c r="BL63" s="791"/>
      <c r="BM63" s="791"/>
      <c r="BN63" s="791"/>
      <c r="BO63" s="791"/>
      <c r="BP63" s="791"/>
      <c r="BQ63" s="791"/>
      <c r="BR63" s="791"/>
      <c r="BS63" s="791"/>
      <c r="BT63" s="791"/>
      <c r="BU63" s="791"/>
      <c r="BV63" s="791"/>
      <c r="BW63" s="791"/>
      <c r="BX63" s="791"/>
      <c r="BY63" s="791"/>
      <c r="BZ63" s="791"/>
      <c r="CA63" s="791"/>
      <c r="CB63" s="791"/>
      <c r="CC63" s="791"/>
      <c r="CD63" s="791"/>
      <c r="CE63" s="791"/>
      <c r="CF63" s="791"/>
    </row>
    <row r="64" spans="2:84" ht="24" customHeight="1" thickBot="1" x14ac:dyDescent="0.35">
      <c r="C64" s="991" t="s">
        <v>221</v>
      </c>
      <c r="D64" s="992"/>
    </row>
    <row r="65" spans="2:84" ht="15" customHeight="1" thickBot="1" x14ac:dyDescent="0.35">
      <c r="B65" s="985"/>
      <c r="C65" s="987" t="s">
        <v>203</v>
      </c>
      <c r="D65" s="272" t="s">
        <v>122</v>
      </c>
      <c r="E65" s="290"/>
      <c r="F65" s="290"/>
      <c r="G65" s="290"/>
      <c r="H65" s="290"/>
      <c r="I65" s="290"/>
      <c r="J65" s="290">
        <v>0.5</v>
      </c>
      <c r="K65" s="290">
        <v>0.7</v>
      </c>
      <c r="L65" s="290">
        <v>0.7</v>
      </c>
      <c r="M65" s="290">
        <v>0.7</v>
      </c>
      <c r="N65" s="290">
        <v>0.3</v>
      </c>
      <c r="O65" s="290"/>
      <c r="P65" s="290"/>
      <c r="Q65" s="290"/>
      <c r="R65" s="290"/>
      <c r="S65" s="290"/>
      <c r="T65" s="290"/>
      <c r="U65" s="290"/>
      <c r="V65" s="290"/>
      <c r="W65" s="290"/>
      <c r="X65" s="290"/>
      <c r="Y65" s="290"/>
      <c r="Z65" s="290"/>
      <c r="AA65" s="290"/>
      <c r="AB65" s="290"/>
      <c r="AC65" s="290"/>
      <c r="AD65" s="290"/>
      <c r="AE65" s="290"/>
      <c r="AF65" s="290"/>
      <c r="AG65" s="290"/>
      <c r="AH65" s="290"/>
      <c r="AI65" s="290"/>
      <c r="AJ65" s="290"/>
      <c r="AK65" s="290"/>
      <c r="AL65" s="290"/>
      <c r="AM65" s="290"/>
      <c r="AN65" s="290"/>
      <c r="AO65" s="290"/>
      <c r="AP65" s="290"/>
      <c r="AQ65" s="290"/>
      <c r="AR65" s="290"/>
      <c r="AS65" s="290"/>
      <c r="AT65" s="290"/>
      <c r="AU65" s="290"/>
      <c r="AV65" s="290"/>
      <c r="AW65" s="290"/>
      <c r="AX65" s="290"/>
      <c r="AY65" s="290"/>
      <c r="AZ65" s="290"/>
      <c r="BA65" s="290"/>
      <c r="BB65" s="290"/>
      <c r="BC65" s="290"/>
      <c r="BD65" s="290"/>
      <c r="BE65" s="290"/>
      <c r="BF65" s="290"/>
      <c r="BG65" s="290"/>
      <c r="BH65" s="290"/>
      <c r="BI65" s="290"/>
      <c r="BJ65" s="290"/>
      <c r="BK65" s="290"/>
      <c r="BL65" s="290"/>
      <c r="BM65" s="290"/>
      <c r="BN65" s="290"/>
      <c r="BO65" s="290"/>
      <c r="BP65" s="290"/>
      <c r="BQ65" s="290"/>
      <c r="BR65" s="290"/>
      <c r="BS65" s="290"/>
      <c r="BT65" s="290"/>
      <c r="BU65" s="290"/>
      <c r="BV65" s="290"/>
      <c r="BW65" s="290"/>
      <c r="BX65" s="290"/>
      <c r="BY65" s="290"/>
      <c r="BZ65" s="290"/>
      <c r="CA65" s="290"/>
      <c r="CB65" s="290"/>
      <c r="CC65" s="290"/>
      <c r="CD65" s="290"/>
      <c r="CE65" s="290"/>
      <c r="CF65" s="290"/>
    </row>
    <row r="66" spans="2:84" ht="15" customHeight="1" thickBot="1" x14ac:dyDescent="0.35">
      <c r="B66" s="985"/>
      <c r="C66" s="987"/>
      <c r="D66" s="273" t="s">
        <v>174</v>
      </c>
      <c r="E66" s="274">
        <f>PROGRAMA!$I$13*E65*(((E65/PROGRAMA!$I$9)*(PROGRAMA!$I$12-PROGRAMA!$I$11)/2)+PROGRAMA!$I$11)</f>
        <v>0</v>
      </c>
      <c r="F66" s="274">
        <f>PROGRAMA!$I$13*F65*(((F65/PROGRAMA!$I$9)*(PROGRAMA!$I$12-PROGRAMA!$I$11)/2)+PROGRAMA!$I$11)</f>
        <v>0</v>
      </c>
      <c r="G66" s="274">
        <f>PROGRAMA!$I$13*G65*(((G65/PROGRAMA!$I$9)*(PROGRAMA!$I$12-PROGRAMA!$I$11)/2)+PROGRAMA!$I$11)</f>
        <v>0</v>
      </c>
      <c r="H66" s="274">
        <f>PROGRAMA!$I$13*H65*(((H65/PROGRAMA!$I$9)*(PROGRAMA!$I$12-PROGRAMA!$I$11)/2)+PROGRAMA!$I$11)</f>
        <v>0</v>
      </c>
      <c r="I66" s="274">
        <f>PROGRAMA!$I$13*I65*(((I65/PROGRAMA!$I$9)*(PROGRAMA!$I$12-PROGRAMA!$I$11)/2)+PROGRAMA!$I$11)</f>
        <v>0</v>
      </c>
      <c r="J66" s="274">
        <f>PROGRAMA!$I$13*J65*(((J65/PROGRAMA!$I$9)*(PROGRAMA!$I$12-PROGRAMA!$I$11)/2)+PROGRAMA!$I$11)</f>
        <v>1.7402159090909088</v>
      </c>
      <c r="K66" s="274">
        <f>PROGRAMA!$I$13*K65*(((K65/PROGRAMA!$I$9)*(PROGRAMA!$I$12-PROGRAMA!$I$11)/2)+PROGRAMA!$I$11)</f>
        <v>2.5691431818181814</v>
      </c>
      <c r="L66" s="274">
        <f>PROGRAMA!$I$13*L65*(((L65/PROGRAMA!$I$9)*(PROGRAMA!$I$12-PROGRAMA!$I$11)/2)+PROGRAMA!$I$11)</f>
        <v>2.5691431818181814</v>
      </c>
      <c r="M66" s="274">
        <f>PROGRAMA!$I$13*M65*(((M65/PROGRAMA!$I$9)*(PROGRAMA!$I$12-PROGRAMA!$I$11)/2)+PROGRAMA!$I$11)</f>
        <v>2.5691431818181814</v>
      </c>
      <c r="N66" s="274">
        <f>PROGRAMA!$I$13*N65*(((N65/PROGRAMA!$I$9)*(PROGRAMA!$I$12-PROGRAMA!$I$11)/2)+PROGRAMA!$I$11)</f>
        <v>0.98719772727272725</v>
      </c>
      <c r="O66" s="274">
        <f>PROGRAMA!$I$13*O65*(((O65/PROGRAMA!$I$9)*(PROGRAMA!$I$12-PROGRAMA!$I$11)/2)+PROGRAMA!$I$11)</f>
        <v>0</v>
      </c>
      <c r="P66" s="274">
        <f>PROGRAMA!$I$13*P65*(((P65/PROGRAMA!$I$9)*(PROGRAMA!$I$12-PROGRAMA!$I$11)/2)+PROGRAMA!$I$11)</f>
        <v>0</v>
      </c>
      <c r="Q66" s="274">
        <f>PROGRAMA!$I$13*Q65*(((Q65/PROGRAMA!$I$9)*(PROGRAMA!$I$12-PROGRAMA!$I$11)/2)+PROGRAMA!$I$11)</f>
        <v>0</v>
      </c>
      <c r="R66" s="274">
        <f>PROGRAMA!$I$13*R65*(((R65/PROGRAMA!$I$9)*(PROGRAMA!$I$12-PROGRAMA!$I$11)/2)+PROGRAMA!$I$11)</f>
        <v>0</v>
      </c>
      <c r="S66" s="274">
        <f>PROGRAMA!$I$13*S65*(((S65/PROGRAMA!$I$9)*(PROGRAMA!$I$12-PROGRAMA!$I$11)/2)+PROGRAMA!$I$11)</f>
        <v>0</v>
      </c>
      <c r="T66" s="274">
        <f>PROGRAMA!$I$13*T65*(((T65/PROGRAMA!$I$9)*(PROGRAMA!$I$12-PROGRAMA!$I$11)/2)+PROGRAMA!$I$11)</f>
        <v>0</v>
      </c>
      <c r="U66" s="274">
        <f>PROGRAMA!$I$13*U65*(((U65/PROGRAMA!$I$9)*(PROGRAMA!$I$12-PROGRAMA!$I$11)/2)+PROGRAMA!$I$11)</f>
        <v>0</v>
      </c>
      <c r="V66" s="274">
        <f>PROGRAMA!$I$13*V65*(((V65/PROGRAMA!$I$9)*(PROGRAMA!$I$12-PROGRAMA!$I$11)/2)+PROGRAMA!$I$11)</f>
        <v>0</v>
      </c>
      <c r="W66" s="274">
        <f>PROGRAMA!$I$13*W65*(((W65/PROGRAMA!$I$9)*(PROGRAMA!$I$12-PROGRAMA!$I$11)/2)+PROGRAMA!$I$11)</f>
        <v>0</v>
      </c>
      <c r="X66" s="274">
        <f>PROGRAMA!$I$13*X65*(((X65/PROGRAMA!$I$9)*(PROGRAMA!$I$12-PROGRAMA!$I$11)/2)+PROGRAMA!$I$11)</f>
        <v>0</v>
      </c>
      <c r="Y66" s="274">
        <f>PROGRAMA!$I$13*Y65*(((Y65/PROGRAMA!$I$9)*(PROGRAMA!$I$12-PROGRAMA!$I$11)/2)+PROGRAMA!$I$11)</f>
        <v>0</v>
      </c>
      <c r="Z66" s="274">
        <f>PROGRAMA!$I$13*Z65*(((Z65/PROGRAMA!$I$9)*(PROGRAMA!$I$12-PROGRAMA!$I$11)/2)+PROGRAMA!$I$11)</f>
        <v>0</v>
      </c>
      <c r="AA66" s="274">
        <f>PROGRAMA!$I$13*AA65*(((AA65/PROGRAMA!$I$9)*(PROGRAMA!$I$12-PROGRAMA!$I$11)/2)+PROGRAMA!$I$11)</f>
        <v>0</v>
      </c>
      <c r="AB66" s="274">
        <f>PROGRAMA!$I$13*AB65*(((AB65/PROGRAMA!$I$9)*(PROGRAMA!$I$12-PROGRAMA!$I$11)/2)+PROGRAMA!$I$11)</f>
        <v>0</v>
      </c>
      <c r="AC66" s="274">
        <f>PROGRAMA!$I$13*AC65*(((AC65/PROGRAMA!$I$9)*(PROGRAMA!$I$12-PROGRAMA!$I$11)/2)+PROGRAMA!$I$11)</f>
        <v>0</v>
      </c>
      <c r="AD66" s="274">
        <f>PROGRAMA!$I$13*AD65*(((AD65/PROGRAMA!$I$9)*(PROGRAMA!$I$12-PROGRAMA!$I$11)/2)+PROGRAMA!$I$11)</f>
        <v>0</v>
      </c>
      <c r="AE66" s="274">
        <f>PROGRAMA!$I$13*AE65*(((AE65/PROGRAMA!$I$9)*(PROGRAMA!$I$12-PROGRAMA!$I$11)/2)+PROGRAMA!$I$11)</f>
        <v>0</v>
      </c>
      <c r="AF66" s="274">
        <f>PROGRAMA!$I$13*AF65*(((AF65/PROGRAMA!$I$9)*(PROGRAMA!$I$12-PROGRAMA!$I$11)/2)+PROGRAMA!$I$11)</f>
        <v>0</v>
      </c>
      <c r="AG66" s="274">
        <f>PROGRAMA!$I$13*AG65*(((AG65/PROGRAMA!$I$9)*(PROGRAMA!$I$12-PROGRAMA!$I$11)/2)+PROGRAMA!$I$11)</f>
        <v>0</v>
      </c>
      <c r="AH66" s="274">
        <f>PROGRAMA!$I$13*AH65*(((AH65/PROGRAMA!$I$9)*(PROGRAMA!$I$12-PROGRAMA!$I$11)/2)+PROGRAMA!$I$11)</f>
        <v>0</v>
      </c>
      <c r="AI66" s="274">
        <f>PROGRAMA!$I$13*AI65*(((AI65/PROGRAMA!$I$9)*(PROGRAMA!$I$12-PROGRAMA!$I$11)/2)+PROGRAMA!$I$11)</f>
        <v>0</v>
      </c>
      <c r="AJ66" s="274">
        <f>PROGRAMA!$I$13*AJ65*(((AJ65/PROGRAMA!$I$9)*(PROGRAMA!$I$12-PROGRAMA!$I$11)/2)+PROGRAMA!$I$11)</f>
        <v>0</v>
      </c>
      <c r="AK66" s="274">
        <f>PROGRAMA!$I$13*AK65*(((AK65/PROGRAMA!$I$9)*(PROGRAMA!$I$12-PROGRAMA!$I$11)/2)+PROGRAMA!$I$11)</f>
        <v>0</v>
      </c>
      <c r="AL66" s="274">
        <f>PROGRAMA!$I$13*AL65*(((AL65/PROGRAMA!$I$9)*(PROGRAMA!$I$12-PROGRAMA!$I$11)/2)+PROGRAMA!$I$11)</f>
        <v>0</v>
      </c>
      <c r="AM66" s="274">
        <f>PROGRAMA!$I$13*AM65*(((AM65/PROGRAMA!$I$9)*(PROGRAMA!$I$12-PROGRAMA!$I$11)/2)+PROGRAMA!$I$11)</f>
        <v>0</v>
      </c>
      <c r="AN66" s="274">
        <f>PROGRAMA!$I$13*AN65*(((AN65/PROGRAMA!$I$9)*(PROGRAMA!$I$12-PROGRAMA!$I$11)/2)+PROGRAMA!$I$11)</f>
        <v>0</v>
      </c>
      <c r="AO66" s="274">
        <f>PROGRAMA!$I$13*AO65*(((AO65/PROGRAMA!$I$9)*(PROGRAMA!$I$12-PROGRAMA!$I$11)/2)+PROGRAMA!$I$11)</f>
        <v>0</v>
      </c>
      <c r="AP66" s="274">
        <f>PROGRAMA!$I$13*AP65*(((AP65/PROGRAMA!$I$9)*(PROGRAMA!$I$12-PROGRAMA!$I$11)/2)+PROGRAMA!$I$11)</f>
        <v>0</v>
      </c>
      <c r="AQ66" s="274">
        <f>PROGRAMA!$I$13*AQ65*(((AQ65/PROGRAMA!$I$9)*(PROGRAMA!$I$12-PROGRAMA!$I$11)/2)+PROGRAMA!$I$11)</f>
        <v>0</v>
      </c>
      <c r="AR66" s="274">
        <f>PROGRAMA!$I$13*AR65*(((AR65/PROGRAMA!$I$9)*(PROGRAMA!$I$12-PROGRAMA!$I$11)/2)+PROGRAMA!$I$11)</f>
        <v>0</v>
      </c>
      <c r="AS66" s="274">
        <f>PROGRAMA!$I$13*AS65*(((AS65/PROGRAMA!$I$9)*(PROGRAMA!$I$12-PROGRAMA!$I$11)/2)+PROGRAMA!$I$11)</f>
        <v>0</v>
      </c>
      <c r="AT66" s="274">
        <f>PROGRAMA!$I$13*AT65*(((AT65/PROGRAMA!$I$9)*(PROGRAMA!$I$12-PROGRAMA!$I$11)/2)+PROGRAMA!$I$11)</f>
        <v>0</v>
      </c>
      <c r="AU66" s="274">
        <f>PROGRAMA!$I$13*AU65*(((AU65/PROGRAMA!$I$9)*(PROGRAMA!$I$12-PROGRAMA!$I$11)/2)+PROGRAMA!$I$11)</f>
        <v>0</v>
      </c>
      <c r="AV66" s="274">
        <f>PROGRAMA!$I$13*AV65*(((AV65/PROGRAMA!$I$9)*(PROGRAMA!$I$12-PROGRAMA!$I$11)/2)+PROGRAMA!$I$11)</f>
        <v>0</v>
      </c>
      <c r="AW66" s="274">
        <f>PROGRAMA!$I$13*AW65*(((AW65/PROGRAMA!$I$9)*(PROGRAMA!$I$12-PROGRAMA!$I$11)/2)+PROGRAMA!$I$11)</f>
        <v>0</v>
      </c>
      <c r="AX66" s="274">
        <f>PROGRAMA!$I$13*AX65*(((AX65/PROGRAMA!$I$9)*(PROGRAMA!$I$12-PROGRAMA!$I$11)/2)+PROGRAMA!$I$11)</f>
        <v>0</v>
      </c>
      <c r="AY66" s="274">
        <f>PROGRAMA!$I$13*AY65*(((AY65/PROGRAMA!$I$9)*(PROGRAMA!$I$12-PROGRAMA!$I$11)/2)+PROGRAMA!$I$11)</f>
        <v>0</v>
      </c>
      <c r="AZ66" s="274">
        <f>PROGRAMA!$I$13*AZ65*(((AZ65/PROGRAMA!$I$9)*(PROGRAMA!$I$12-PROGRAMA!$I$11)/2)+PROGRAMA!$I$11)</f>
        <v>0</v>
      </c>
      <c r="BA66" s="274">
        <f>PROGRAMA!$I$13*BA65*(((BA65/PROGRAMA!$I$9)*(PROGRAMA!$I$12-PROGRAMA!$I$11)/2)+PROGRAMA!$I$11)</f>
        <v>0</v>
      </c>
      <c r="BB66" s="274">
        <f>PROGRAMA!$I$13*BB65*(((BB65/PROGRAMA!$I$9)*(PROGRAMA!$I$12-PROGRAMA!$I$11)/2)+PROGRAMA!$I$11)</f>
        <v>0</v>
      </c>
      <c r="BC66" s="274">
        <f>PROGRAMA!$I$13*BC65*(((BC65/PROGRAMA!$I$9)*(PROGRAMA!$I$12-PROGRAMA!$I$11)/2)+PROGRAMA!$I$11)</f>
        <v>0</v>
      </c>
      <c r="BD66" s="274">
        <f>PROGRAMA!$I$13*BD65*(((BD65/PROGRAMA!$I$9)*(PROGRAMA!$I$12-PROGRAMA!$I$11)/2)+PROGRAMA!$I$11)</f>
        <v>0</v>
      </c>
      <c r="BE66" s="274">
        <f>PROGRAMA!$I$13*BE65*(((BE65/PROGRAMA!$I$9)*(PROGRAMA!$I$12-PROGRAMA!$I$11)/2)+PROGRAMA!$I$11)</f>
        <v>0</v>
      </c>
      <c r="BF66" s="274">
        <f>PROGRAMA!$I$13*BF65*(((BF65/PROGRAMA!$I$9)*(PROGRAMA!$I$12-PROGRAMA!$I$11)/2)+PROGRAMA!$I$11)</f>
        <v>0</v>
      </c>
      <c r="BG66" s="274">
        <f>PROGRAMA!$I$13*BG65*(((BG65/PROGRAMA!$I$9)*(PROGRAMA!$I$12-PROGRAMA!$I$11)/2)+PROGRAMA!$I$11)</f>
        <v>0</v>
      </c>
      <c r="BH66" s="274">
        <f>PROGRAMA!$I$13*BH65*(((BH65/PROGRAMA!$I$9)*(PROGRAMA!$I$12-PROGRAMA!$I$11)/2)+PROGRAMA!$I$11)</f>
        <v>0</v>
      </c>
      <c r="BI66" s="274">
        <f>PROGRAMA!$I$13*BI65*(((BI65/PROGRAMA!$I$9)*(PROGRAMA!$I$12-PROGRAMA!$I$11)/2)+PROGRAMA!$I$11)</f>
        <v>0</v>
      </c>
      <c r="BJ66" s="274">
        <f>PROGRAMA!$I$13*BJ65*(((BJ65/PROGRAMA!$I$9)*(PROGRAMA!$I$12-PROGRAMA!$I$11)/2)+PROGRAMA!$I$11)</f>
        <v>0</v>
      </c>
      <c r="BK66" s="274">
        <f>PROGRAMA!$I$13*BK65*(((BK65/PROGRAMA!$I$9)*(PROGRAMA!$I$12-PROGRAMA!$I$11)/2)+PROGRAMA!$I$11)</f>
        <v>0</v>
      </c>
      <c r="BL66" s="274">
        <f>PROGRAMA!$I$13*BL65*(((BL65/PROGRAMA!$I$9)*(PROGRAMA!$I$12-PROGRAMA!$I$11)/2)+PROGRAMA!$I$11)</f>
        <v>0</v>
      </c>
      <c r="BM66" s="274">
        <f>PROGRAMA!$I$13*BM65*(((BM65/PROGRAMA!$I$9)*(PROGRAMA!$I$12-PROGRAMA!$I$11)/2)+PROGRAMA!$I$11)</f>
        <v>0</v>
      </c>
      <c r="BN66" s="274">
        <f>PROGRAMA!$I$13*BN65*(((BN65/PROGRAMA!$I$9)*(PROGRAMA!$I$12-PROGRAMA!$I$11)/2)+PROGRAMA!$I$11)</f>
        <v>0</v>
      </c>
      <c r="BO66" s="274">
        <f>PROGRAMA!$I$13*BO65*(((BO65/PROGRAMA!$I$9)*(PROGRAMA!$I$12-PROGRAMA!$I$11)/2)+PROGRAMA!$I$11)</f>
        <v>0</v>
      </c>
      <c r="BP66" s="274">
        <f>PROGRAMA!$I$13*BP65*(((BP65/PROGRAMA!$I$9)*(PROGRAMA!$I$12-PROGRAMA!$I$11)/2)+PROGRAMA!$I$11)</f>
        <v>0</v>
      </c>
      <c r="BQ66" s="274">
        <f>PROGRAMA!$I$13*BQ65*(((BQ65/PROGRAMA!$I$9)*(PROGRAMA!$I$12-PROGRAMA!$I$11)/2)+PROGRAMA!$I$11)</f>
        <v>0</v>
      </c>
      <c r="BR66" s="274">
        <f>PROGRAMA!$I$13*BR65*(((BR65/PROGRAMA!$I$9)*(PROGRAMA!$I$12-PROGRAMA!$I$11)/2)+PROGRAMA!$I$11)</f>
        <v>0</v>
      </c>
      <c r="BS66" s="274">
        <f>PROGRAMA!$I$13*BS65*(((BS65/PROGRAMA!$I$9)*(PROGRAMA!$I$12-PROGRAMA!$I$11)/2)+PROGRAMA!$I$11)</f>
        <v>0</v>
      </c>
      <c r="BT66" s="274">
        <f>PROGRAMA!$I$13*BT65*(((BT65/PROGRAMA!$I$9)*(PROGRAMA!$I$12-PROGRAMA!$I$11)/2)+PROGRAMA!$I$11)</f>
        <v>0</v>
      </c>
      <c r="BU66" s="274">
        <f>PROGRAMA!$I$13*BU65*(((BU65/PROGRAMA!$I$9)*(PROGRAMA!$I$12-PROGRAMA!$I$11)/2)+PROGRAMA!$I$11)</f>
        <v>0</v>
      </c>
      <c r="BV66" s="274">
        <f>PROGRAMA!$I$13*BV65*(((BV65/PROGRAMA!$I$9)*(PROGRAMA!$I$12-PROGRAMA!$I$11)/2)+PROGRAMA!$I$11)</f>
        <v>0</v>
      </c>
      <c r="BW66" s="274">
        <f>PROGRAMA!$I$13*BW65*(((BW65/PROGRAMA!$I$9)*(PROGRAMA!$I$12-PROGRAMA!$I$11)/2)+PROGRAMA!$I$11)</f>
        <v>0</v>
      </c>
      <c r="BX66" s="274">
        <f>PROGRAMA!$I$13*BX65*(((BX65/PROGRAMA!$I$9)*(PROGRAMA!$I$12-PROGRAMA!$I$11)/2)+PROGRAMA!$I$11)</f>
        <v>0</v>
      </c>
      <c r="BY66" s="274">
        <f>PROGRAMA!$I$13*BY65*(((BY65/PROGRAMA!$I$9)*(PROGRAMA!$I$12-PROGRAMA!$I$11)/2)+PROGRAMA!$I$11)</f>
        <v>0</v>
      </c>
      <c r="BZ66" s="274">
        <f>PROGRAMA!$I$13*BZ65*(((BZ65/PROGRAMA!$I$9)*(PROGRAMA!$I$12-PROGRAMA!$I$11)/2)+PROGRAMA!$I$11)</f>
        <v>0</v>
      </c>
      <c r="CA66" s="274">
        <f>PROGRAMA!$I$13*CA65*(((CA65/PROGRAMA!$I$9)*(PROGRAMA!$I$12-PROGRAMA!$I$11)/2)+PROGRAMA!$I$11)</f>
        <v>0</v>
      </c>
      <c r="CB66" s="274">
        <f>PROGRAMA!$I$13*CB65*(((CB65/PROGRAMA!$I$9)*(PROGRAMA!$I$12-PROGRAMA!$I$11)/2)+PROGRAMA!$I$11)</f>
        <v>0</v>
      </c>
      <c r="CC66" s="274">
        <f>PROGRAMA!$I$13*CC65*(((CC65/PROGRAMA!$I$9)*(PROGRAMA!$I$12-PROGRAMA!$I$11)/2)+PROGRAMA!$I$11)</f>
        <v>0</v>
      </c>
      <c r="CD66" s="274">
        <f>PROGRAMA!$I$13*CD65*(((CD65/PROGRAMA!$I$9)*(PROGRAMA!$I$12-PROGRAMA!$I$11)/2)+PROGRAMA!$I$11)</f>
        <v>0</v>
      </c>
      <c r="CE66" s="274">
        <f>PROGRAMA!$I$13*CE65*(((CE65/PROGRAMA!$I$9)*(PROGRAMA!$I$12-PROGRAMA!$I$11)/2)+PROGRAMA!$I$11)</f>
        <v>0</v>
      </c>
      <c r="CF66" s="274">
        <f>PROGRAMA!$I$13*CF65*(((CF65/PROGRAMA!$I$9)*(PROGRAMA!$I$12-PROGRAMA!$I$11)/2)+PROGRAMA!$I$11)</f>
        <v>0</v>
      </c>
    </row>
    <row r="67" spans="2:84" ht="15" customHeight="1" thickBot="1" x14ac:dyDescent="0.35">
      <c r="B67" s="985"/>
      <c r="C67" s="986" t="s">
        <v>204</v>
      </c>
      <c r="D67" s="275" t="s">
        <v>122</v>
      </c>
      <c r="E67" s="290"/>
      <c r="F67" s="290"/>
      <c r="G67" s="290"/>
      <c r="H67" s="290"/>
      <c r="I67" s="290"/>
      <c r="J67" s="290"/>
      <c r="K67" s="290">
        <v>0.5</v>
      </c>
      <c r="L67" s="290">
        <v>0.7</v>
      </c>
      <c r="M67" s="290">
        <v>0.7</v>
      </c>
      <c r="N67" s="290"/>
      <c r="O67" s="290"/>
      <c r="P67" s="290"/>
      <c r="Q67" s="290"/>
      <c r="R67" s="290"/>
      <c r="S67" s="290"/>
      <c r="T67" s="290"/>
      <c r="U67" s="290"/>
      <c r="V67" s="290"/>
      <c r="W67" s="290"/>
      <c r="X67" s="290"/>
      <c r="Y67" s="290"/>
      <c r="Z67" s="290"/>
      <c r="AA67" s="290"/>
      <c r="AB67" s="290"/>
      <c r="AC67" s="290"/>
      <c r="AD67" s="290"/>
      <c r="AE67" s="290"/>
      <c r="AF67" s="290"/>
      <c r="AG67" s="290"/>
      <c r="AH67" s="290"/>
      <c r="AI67" s="290"/>
      <c r="AJ67" s="290"/>
      <c r="AK67" s="290"/>
      <c r="AL67" s="290"/>
      <c r="AM67" s="290"/>
      <c r="AN67" s="290"/>
      <c r="AO67" s="290"/>
      <c r="AP67" s="290"/>
      <c r="AQ67" s="290"/>
      <c r="AR67" s="290"/>
      <c r="AS67" s="290"/>
      <c r="AT67" s="290"/>
      <c r="AU67" s="290"/>
      <c r="AV67" s="290"/>
      <c r="AW67" s="290"/>
      <c r="AX67" s="290"/>
      <c r="AY67" s="290"/>
      <c r="AZ67" s="290"/>
      <c r="BA67" s="290"/>
      <c r="BB67" s="290"/>
      <c r="BC67" s="290"/>
      <c r="BD67" s="290"/>
      <c r="BE67" s="290"/>
      <c r="BF67" s="290"/>
      <c r="BG67" s="290"/>
      <c r="BH67" s="290"/>
      <c r="BI67" s="290"/>
      <c r="BJ67" s="290"/>
      <c r="BK67" s="290"/>
      <c r="BL67" s="290"/>
      <c r="BM67" s="290"/>
      <c r="BN67" s="290"/>
      <c r="BO67" s="290"/>
      <c r="BP67" s="290"/>
      <c r="BQ67" s="290"/>
      <c r="BR67" s="290"/>
      <c r="BS67" s="290"/>
      <c r="BT67" s="290"/>
      <c r="BU67" s="290"/>
      <c r="BV67" s="290"/>
      <c r="BW67" s="290"/>
      <c r="BX67" s="290"/>
      <c r="BY67" s="290"/>
      <c r="BZ67" s="290"/>
      <c r="CA67" s="290"/>
      <c r="CB67" s="290"/>
      <c r="CC67" s="290"/>
      <c r="CD67" s="290"/>
      <c r="CE67" s="290"/>
      <c r="CF67" s="290"/>
    </row>
    <row r="68" spans="2:84" ht="15" customHeight="1" thickBot="1" x14ac:dyDescent="0.35">
      <c r="B68" s="985"/>
      <c r="C68" s="986"/>
      <c r="D68" s="276" t="s">
        <v>164</v>
      </c>
      <c r="E68" s="274">
        <f>PROGRAMA!$I$13*E67*(((E67/PROGRAMA!$I$9)*(PROGRAMA!$I$12-PROGRAMA!$I$11)/2)+PROGRAMA!$I$11)</f>
        <v>0</v>
      </c>
      <c r="F68" s="274">
        <f>PROGRAMA!$I$13*F67*(((F67/PROGRAMA!$I$9)*(PROGRAMA!$I$12-PROGRAMA!$I$11)/2)+PROGRAMA!$I$11)</f>
        <v>0</v>
      </c>
      <c r="G68" s="274">
        <f>PROGRAMA!$I$13*G67*(((G67/PROGRAMA!$I$9)*(PROGRAMA!$I$12-PROGRAMA!$I$11)/2)+PROGRAMA!$I$11)</f>
        <v>0</v>
      </c>
      <c r="H68" s="274">
        <f>PROGRAMA!$I$13*H67*(((H67/PROGRAMA!$I$9)*(PROGRAMA!$I$12-PROGRAMA!$I$11)/2)+PROGRAMA!$I$11)</f>
        <v>0</v>
      </c>
      <c r="I68" s="274">
        <f>PROGRAMA!$I$13*I67*(((I67/PROGRAMA!$I$9)*(PROGRAMA!$I$12-PROGRAMA!$I$11)/2)+PROGRAMA!$I$11)</f>
        <v>0</v>
      </c>
      <c r="J68" s="274">
        <f>PROGRAMA!$I$13*J67*(((J67/PROGRAMA!$I$9)*(PROGRAMA!$I$12-PROGRAMA!$I$11)/2)+PROGRAMA!$I$11)</f>
        <v>0</v>
      </c>
      <c r="K68" s="274">
        <f>PROGRAMA!$I$13*K67*(((K67/PROGRAMA!$I$9)*(PROGRAMA!$I$12-PROGRAMA!$I$11)/2)+PROGRAMA!$I$11)</f>
        <v>1.7402159090909088</v>
      </c>
      <c r="L68" s="274">
        <f>PROGRAMA!$I$13*L67*(((L67/PROGRAMA!$I$9)*(PROGRAMA!$I$12-PROGRAMA!$I$11)/2)+PROGRAMA!$I$11)</f>
        <v>2.5691431818181814</v>
      </c>
      <c r="M68" s="274">
        <f>PROGRAMA!$I$13*M67*(((M67/PROGRAMA!$I$9)*(PROGRAMA!$I$12-PROGRAMA!$I$11)/2)+PROGRAMA!$I$11)</f>
        <v>2.5691431818181814</v>
      </c>
      <c r="N68" s="274">
        <f>PROGRAMA!$I$13*N67*(((N67/PROGRAMA!$I$9)*(PROGRAMA!$I$12-PROGRAMA!$I$11)/2)+PROGRAMA!$I$11)</f>
        <v>0</v>
      </c>
      <c r="O68" s="274">
        <f>PROGRAMA!$I$13*O67*(((O67/PROGRAMA!$I$9)*(PROGRAMA!$I$12-PROGRAMA!$I$11)/2)+PROGRAMA!$I$11)</f>
        <v>0</v>
      </c>
      <c r="P68" s="274">
        <f>PROGRAMA!$I$13*P67*(((P67/PROGRAMA!$I$9)*(PROGRAMA!$I$12-PROGRAMA!$I$11)/2)+PROGRAMA!$I$11)</f>
        <v>0</v>
      </c>
      <c r="Q68" s="274">
        <f>PROGRAMA!$I$13*Q67*(((Q67/PROGRAMA!$I$9)*(PROGRAMA!$I$12-PROGRAMA!$I$11)/2)+PROGRAMA!$I$11)</f>
        <v>0</v>
      </c>
      <c r="R68" s="274">
        <f>PROGRAMA!$I$13*R67*(((R67/PROGRAMA!$I$9)*(PROGRAMA!$I$12-PROGRAMA!$I$11)/2)+PROGRAMA!$I$11)</f>
        <v>0</v>
      </c>
      <c r="S68" s="274">
        <f>PROGRAMA!$I$13*S67*(((S67/PROGRAMA!$I$9)*(PROGRAMA!$I$12-PROGRAMA!$I$11)/2)+PROGRAMA!$I$11)</f>
        <v>0</v>
      </c>
      <c r="T68" s="274">
        <f>PROGRAMA!$I$13*T67*(((T67/PROGRAMA!$I$9)*(PROGRAMA!$I$12-PROGRAMA!$I$11)/2)+PROGRAMA!$I$11)</f>
        <v>0</v>
      </c>
      <c r="U68" s="274">
        <f>PROGRAMA!$I$13*U67*(((U67/PROGRAMA!$I$9)*(PROGRAMA!$I$12-PROGRAMA!$I$11)/2)+PROGRAMA!$I$11)</f>
        <v>0</v>
      </c>
      <c r="V68" s="274">
        <f>PROGRAMA!$I$13*V67*(((V67/PROGRAMA!$I$9)*(PROGRAMA!$I$12-PROGRAMA!$I$11)/2)+PROGRAMA!$I$11)</f>
        <v>0</v>
      </c>
      <c r="W68" s="274">
        <f>PROGRAMA!$I$13*W67*(((W67/PROGRAMA!$I$9)*(PROGRAMA!$I$12-PROGRAMA!$I$11)/2)+PROGRAMA!$I$11)</f>
        <v>0</v>
      </c>
      <c r="X68" s="274">
        <f>PROGRAMA!$I$13*X67*(((X67/PROGRAMA!$I$9)*(PROGRAMA!$I$12-PROGRAMA!$I$11)/2)+PROGRAMA!$I$11)</f>
        <v>0</v>
      </c>
      <c r="Y68" s="274">
        <f>PROGRAMA!$I$13*Y67*(((Y67/PROGRAMA!$I$9)*(PROGRAMA!$I$12-PROGRAMA!$I$11)/2)+PROGRAMA!$I$11)</f>
        <v>0</v>
      </c>
      <c r="Z68" s="274">
        <f>PROGRAMA!$I$13*Z67*(((Z67/PROGRAMA!$I$9)*(PROGRAMA!$I$12-PROGRAMA!$I$11)/2)+PROGRAMA!$I$11)</f>
        <v>0</v>
      </c>
      <c r="AA68" s="274">
        <f>PROGRAMA!$I$13*AA67*(((AA67/PROGRAMA!$I$9)*(PROGRAMA!$I$12-PROGRAMA!$I$11)/2)+PROGRAMA!$I$11)</f>
        <v>0</v>
      </c>
      <c r="AB68" s="274">
        <f>PROGRAMA!$I$13*AB67*(((AB67/PROGRAMA!$I$9)*(PROGRAMA!$I$12-PROGRAMA!$I$11)/2)+PROGRAMA!$I$11)</f>
        <v>0</v>
      </c>
      <c r="AC68" s="274">
        <f>PROGRAMA!$I$13*AC67*(((AC67/PROGRAMA!$I$9)*(PROGRAMA!$I$12-PROGRAMA!$I$11)/2)+PROGRAMA!$I$11)</f>
        <v>0</v>
      </c>
      <c r="AD68" s="274">
        <f>PROGRAMA!$I$13*AD67*(((AD67/PROGRAMA!$I$9)*(PROGRAMA!$I$12-PROGRAMA!$I$11)/2)+PROGRAMA!$I$11)</f>
        <v>0</v>
      </c>
      <c r="AE68" s="274">
        <f>PROGRAMA!$I$13*AE67*(((AE67/PROGRAMA!$I$9)*(PROGRAMA!$I$12-PROGRAMA!$I$11)/2)+PROGRAMA!$I$11)</f>
        <v>0</v>
      </c>
      <c r="AF68" s="274">
        <f>PROGRAMA!$I$13*AF67*(((AF67/PROGRAMA!$I$9)*(PROGRAMA!$I$12-PROGRAMA!$I$11)/2)+PROGRAMA!$I$11)</f>
        <v>0</v>
      </c>
      <c r="AG68" s="274">
        <f>PROGRAMA!$I$13*AG67*(((AG67/PROGRAMA!$I$9)*(PROGRAMA!$I$12-PROGRAMA!$I$11)/2)+PROGRAMA!$I$11)</f>
        <v>0</v>
      </c>
      <c r="AH68" s="274">
        <f>PROGRAMA!$I$13*AH67*(((AH67/PROGRAMA!$I$9)*(PROGRAMA!$I$12-PROGRAMA!$I$11)/2)+PROGRAMA!$I$11)</f>
        <v>0</v>
      </c>
      <c r="AI68" s="274">
        <f>PROGRAMA!$I$13*AI67*(((AI67/PROGRAMA!$I$9)*(PROGRAMA!$I$12-PROGRAMA!$I$11)/2)+PROGRAMA!$I$11)</f>
        <v>0</v>
      </c>
      <c r="AJ68" s="274">
        <f>PROGRAMA!$I$13*AJ67*(((AJ67/PROGRAMA!$I$9)*(PROGRAMA!$I$12-PROGRAMA!$I$11)/2)+PROGRAMA!$I$11)</f>
        <v>0</v>
      </c>
      <c r="AK68" s="274">
        <f>PROGRAMA!$I$13*AK67*(((AK67/PROGRAMA!$I$9)*(PROGRAMA!$I$12-PROGRAMA!$I$11)/2)+PROGRAMA!$I$11)</f>
        <v>0</v>
      </c>
      <c r="AL68" s="274">
        <f>PROGRAMA!$I$13*AL67*(((AL67/PROGRAMA!$I$9)*(PROGRAMA!$I$12-PROGRAMA!$I$11)/2)+PROGRAMA!$I$11)</f>
        <v>0</v>
      </c>
      <c r="AM68" s="274">
        <f>PROGRAMA!$I$13*AM67*(((AM67/PROGRAMA!$I$9)*(PROGRAMA!$I$12-PROGRAMA!$I$11)/2)+PROGRAMA!$I$11)</f>
        <v>0</v>
      </c>
      <c r="AN68" s="274">
        <f>PROGRAMA!$I$13*AN67*(((AN67/PROGRAMA!$I$9)*(PROGRAMA!$I$12-PROGRAMA!$I$11)/2)+PROGRAMA!$I$11)</f>
        <v>0</v>
      </c>
      <c r="AO68" s="274">
        <f>PROGRAMA!$I$13*AO67*(((AO67/PROGRAMA!$I$9)*(PROGRAMA!$I$12-PROGRAMA!$I$11)/2)+PROGRAMA!$I$11)</f>
        <v>0</v>
      </c>
      <c r="AP68" s="274">
        <f>PROGRAMA!$I$13*AP67*(((AP67/PROGRAMA!$I$9)*(PROGRAMA!$I$12-PROGRAMA!$I$11)/2)+PROGRAMA!$I$11)</f>
        <v>0</v>
      </c>
      <c r="AQ68" s="274">
        <f>PROGRAMA!$I$13*AQ67*(((AQ67/PROGRAMA!$I$9)*(PROGRAMA!$I$12-PROGRAMA!$I$11)/2)+PROGRAMA!$I$11)</f>
        <v>0</v>
      </c>
      <c r="AR68" s="274">
        <f>PROGRAMA!$I$13*AR67*(((AR67/PROGRAMA!$I$9)*(PROGRAMA!$I$12-PROGRAMA!$I$11)/2)+PROGRAMA!$I$11)</f>
        <v>0</v>
      </c>
      <c r="AS68" s="274">
        <f>PROGRAMA!$I$13*AS67*(((AS67/PROGRAMA!$I$9)*(PROGRAMA!$I$12-PROGRAMA!$I$11)/2)+PROGRAMA!$I$11)</f>
        <v>0</v>
      </c>
      <c r="AT68" s="274">
        <f>PROGRAMA!$I$13*AT67*(((AT67/PROGRAMA!$I$9)*(PROGRAMA!$I$12-PROGRAMA!$I$11)/2)+PROGRAMA!$I$11)</f>
        <v>0</v>
      </c>
      <c r="AU68" s="274">
        <f>PROGRAMA!$I$13*AU67*(((AU67/PROGRAMA!$I$9)*(PROGRAMA!$I$12-PROGRAMA!$I$11)/2)+PROGRAMA!$I$11)</f>
        <v>0</v>
      </c>
      <c r="AV68" s="274">
        <f>PROGRAMA!$I$13*AV67*(((AV67/PROGRAMA!$I$9)*(PROGRAMA!$I$12-PROGRAMA!$I$11)/2)+PROGRAMA!$I$11)</f>
        <v>0</v>
      </c>
      <c r="AW68" s="274">
        <f>PROGRAMA!$I$13*AW67*(((AW67/PROGRAMA!$I$9)*(PROGRAMA!$I$12-PROGRAMA!$I$11)/2)+PROGRAMA!$I$11)</f>
        <v>0</v>
      </c>
      <c r="AX68" s="274">
        <f>PROGRAMA!$I$13*AX67*(((AX67/PROGRAMA!$I$9)*(PROGRAMA!$I$12-PROGRAMA!$I$11)/2)+PROGRAMA!$I$11)</f>
        <v>0</v>
      </c>
      <c r="AY68" s="274">
        <f>PROGRAMA!$I$13*AY67*(((AY67/PROGRAMA!$I$9)*(PROGRAMA!$I$12-PROGRAMA!$I$11)/2)+PROGRAMA!$I$11)</f>
        <v>0</v>
      </c>
      <c r="AZ68" s="274">
        <f>PROGRAMA!$I$13*AZ67*(((AZ67/PROGRAMA!$I$9)*(PROGRAMA!$I$12-PROGRAMA!$I$11)/2)+PROGRAMA!$I$11)</f>
        <v>0</v>
      </c>
      <c r="BA68" s="274">
        <f>PROGRAMA!$I$13*BA67*(((BA67/PROGRAMA!$I$9)*(PROGRAMA!$I$12-PROGRAMA!$I$11)/2)+PROGRAMA!$I$11)</f>
        <v>0</v>
      </c>
      <c r="BB68" s="274">
        <f>PROGRAMA!$I$13*BB67*(((BB67/PROGRAMA!$I$9)*(PROGRAMA!$I$12-PROGRAMA!$I$11)/2)+PROGRAMA!$I$11)</f>
        <v>0</v>
      </c>
      <c r="BC68" s="274">
        <f>PROGRAMA!$I$13*BC67*(((BC67/PROGRAMA!$I$9)*(PROGRAMA!$I$12-PROGRAMA!$I$11)/2)+PROGRAMA!$I$11)</f>
        <v>0</v>
      </c>
      <c r="BD68" s="274">
        <f>PROGRAMA!$I$13*BD67*(((BD67/PROGRAMA!$I$9)*(PROGRAMA!$I$12-PROGRAMA!$I$11)/2)+PROGRAMA!$I$11)</f>
        <v>0</v>
      </c>
      <c r="BE68" s="274">
        <f>PROGRAMA!$I$13*BE67*(((BE67/PROGRAMA!$I$9)*(PROGRAMA!$I$12-PROGRAMA!$I$11)/2)+PROGRAMA!$I$11)</f>
        <v>0</v>
      </c>
      <c r="BF68" s="274">
        <f>PROGRAMA!$I$13*BF67*(((BF67/PROGRAMA!$I$9)*(PROGRAMA!$I$12-PROGRAMA!$I$11)/2)+PROGRAMA!$I$11)</f>
        <v>0</v>
      </c>
      <c r="BG68" s="274">
        <f>PROGRAMA!$I$13*BG67*(((BG67/PROGRAMA!$I$9)*(PROGRAMA!$I$12-PROGRAMA!$I$11)/2)+PROGRAMA!$I$11)</f>
        <v>0</v>
      </c>
      <c r="BH68" s="274">
        <f>PROGRAMA!$I$13*BH67*(((BH67/PROGRAMA!$I$9)*(PROGRAMA!$I$12-PROGRAMA!$I$11)/2)+PROGRAMA!$I$11)</f>
        <v>0</v>
      </c>
      <c r="BI68" s="274">
        <f>PROGRAMA!$I$13*BI67*(((BI67/PROGRAMA!$I$9)*(PROGRAMA!$I$12-PROGRAMA!$I$11)/2)+PROGRAMA!$I$11)</f>
        <v>0</v>
      </c>
      <c r="BJ68" s="274">
        <f>PROGRAMA!$I$13*BJ67*(((BJ67/PROGRAMA!$I$9)*(PROGRAMA!$I$12-PROGRAMA!$I$11)/2)+PROGRAMA!$I$11)</f>
        <v>0</v>
      </c>
      <c r="BK68" s="274">
        <f>PROGRAMA!$I$13*BK67*(((BK67/PROGRAMA!$I$9)*(PROGRAMA!$I$12-PROGRAMA!$I$11)/2)+PROGRAMA!$I$11)</f>
        <v>0</v>
      </c>
      <c r="BL68" s="274">
        <f>PROGRAMA!$I$13*BL67*(((BL67/PROGRAMA!$I$9)*(PROGRAMA!$I$12-PROGRAMA!$I$11)/2)+PROGRAMA!$I$11)</f>
        <v>0</v>
      </c>
      <c r="BM68" s="274">
        <f>PROGRAMA!$I$13*BM67*(((BM67/PROGRAMA!$I$9)*(PROGRAMA!$I$12-PROGRAMA!$I$11)/2)+PROGRAMA!$I$11)</f>
        <v>0</v>
      </c>
      <c r="BN68" s="274">
        <f>PROGRAMA!$I$13*BN67*(((BN67/PROGRAMA!$I$9)*(PROGRAMA!$I$12-PROGRAMA!$I$11)/2)+PROGRAMA!$I$11)</f>
        <v>0</v>
      </c>
      <c r="BO68" s="274">
        <f>PROGRAMA!$I$13*BO67*(((BO67/PROGRAMA!$I$9)*(PROGRAMA!$I$12-PROGRAMA!$I$11)/2)+PROGRAMA!$I$11)</f>
        <v>0</v>
      </c>
      <c r="BP68" s="274">
        <f>PROGRAMA!$I$13*BP67*(((BP67/PROGRAMA!$I$9)*(PROGRAMA!$I$12-PROGRAMA!$I$11)/2)+PROGRAMA!$I$11)</f>
        <v>0</v>
      </c>
      <c r="BQ68" s="274">
        <f>PROGRAMA!$I$13*BQ67*(((BQ67/PROGRAMA!$I$9)*(PROGRAMA!$I$12-PROGRAMA!$I$11)/2)+PROGRAMA!$I$11)</f>
        <v>0</v>
      </c>
      <c r="BR68" s="274">
        <f>PROGRAMA!$I$13*BR67*(((BR67/PROGRAMA!$I$9)*(PROGRAMA!$I$12-PROGRAMA!$I$11)/2)+PROGRAMA!$I$11)</f>
        <v>0</v>
      </c>
      <c r="BS68" s="274">
        <f>PROGRAMA!$I$13*BS67*(((BS67/PROGRAMA!$I$9)*(PROGRAMA!$I$12-PROGRAMA!$I$11)/2)+PROGRAMA!$I$11)</f>
        <v>0</v>
      </c>
      <c r="BT68" s="274">
        <f>PROGRAMA!$I$13*BT67*(((BT67/PROGRAMA!$I$9)*(PROGRAMA!$I$12-PROGRAMA!$I$11)/2)+PROGRAMA!$I$11)</f>
        <v>0</v>
      </c>
      <c r="BU68" s="274">
        <f>PROGRAMA!$I$13*BU67*(((BU67/PROGRAMA!$I$9)*(PROGRAMA!$I$12-PROGRAMA!$I$11)/2)+PROGRAMA!$I$11)</f>
        <v>0</v>
      </c>
      <c r="BV68" s="274">
        <f>PROGRAMA!$I$13*BV67*(((BV67/PROGRAMA!$I$9)*(PROGRAMA!$I$12-PROGRAMA!$I$11)/2)+PROGRAMA!$I$11)</f>
        <v>0</v>
      </c>
      <c r="BW68" s="274">
        <f>PROGRAMA!$I$13*BW67*(((BW67/PROGRAMA!$I$9)*(PROGRAMA!$I$12-PROGRAMA!$I$11)/2)+PROGRAMA!$I$11)</f>
        <v>0</v>
      </c>
      <c r="BX68" s="274">
        <f>PROGRAMA!$I$13*BX67*(((BX67/PROGRAMA!$I$9)*(PROGRAMA!$I$12-PROGRAMA!$I$11)/2)+PROGRAMA!$I$11)</f>
        <v>0</v>
      </c>
      <c r="BY68" s="274">
        <f>PROGRAMA!$I$13*BY67*(((BY67/PROGRAMA!$I$9)*(PROGRAMA!$I$12-PROGRAMA!$I$11)/2)+PROGRAMA!$I$11)</f>
        <v>0</v>
      </c>
      <c r="BZ68" s="274">
        <f>PROGRAMA!$I$13*BZ67*(((BZ67/PROGRAMA!$I$9)*(PROGRAMA!$I$12-PROGRAMA!$I$11)/2)+PROGRAMA!$I$11)</f>
        <v>0</v>
      </c>
      <c r="CA68" s="274">
        <f>PROGRAMA!$I$13*CA67*(((CA67/PROGRAMA!$I$9)*(PROGRAMA!$I$12-PROGRAMA!$I$11)/2)+PROGRAMA!$I$11)</f>
        <v>0</v>
      </c>
      <c r="CB68" s="274">
        <f>PROGRAMA!$I$13*CB67*(((CB67/PROGRAMA!$I$9)*(PROGRAMA!$I$12-PROGRAMA!$I$11)/2)+PROGRAMA!$I$11)</f>
        <v>0</v>
      </c>
      <c r="CC68" s="274">
        <f>PROGRAMA!$I$13*CC67*(((CC67/PROGRAMA!$I$9)*(PROGRAMA!$I$12-PROGRAMA!$I$11)/2)+PROGRAMA!$I$11)</f>
        <v>0</v>
      </c>
      <c r="CD68" s="274">
        <f>PROGRAMA!$I$13*CD67*(((CD67/PROGRAMA!$I$9)*(PROGRAMA!$I$12-PROGRAMA!$I$11)/2)+PROGRAMA!$I$11)</f>
        <v>0</v>
      </c>
      <c r="CE68" s="274">
        <f>PROGRAMA!$I$13*CE67*(((CE67/PROGRAMA!$I$9)*(PROGRAMA!$I$12-PROGRAMA!$I$11)/2)+PROGRAMA!$I$11)</f>
        <v>0</v>
      </c>
      <c r="CF68" s="274">
        <f>PROGRAMA!$I$13*CF67*(((CF67/PROGRAMA!$I$9)*(PROGRAMA!$I$12-PROGRAMA!$I$11)/2)+PROGRAMA!$I$11)</f>
        <v>0</v>
      </c>
    </row>
    <row r="69" spans="2:84" ht="15" customHeight="1" thickBot="1" x14ac:dyDescent="0.35">
      <c r="B69" s="985"/>
      <c r="C69" s="987" t="s">
        <v>205</v>
      </c>
      <c r="D69" s="272" t="s">
        <v>122</v>
      </c>
      <c r="E69" s="290"/>
      <c r="F69" s="290"/>
      <c r="G69" s="290"/>
      <c r="H69" s="290"/>
      <c r="I69" s="290"/>
      <c r="J69" s="290"/>
      <c r="K69" s="290"/>
      <c r="L69" s="290"/>
      <c r="M69" s="290"/>
      <c r="N69" s="290"/>
      <c r="O69" s="290"/>
      <c r="P69" s="290"/>
      <c r="Q69" s="290"/>
      <c r="R69" s="290"/>
      <c r="S69" s="290"/>
      <c r="T69" s="290"/>
      <c r="U69" s="290"/>
      <c r="V69" s="290"/>
      <c r="W69" s="290"/>
      <c r="X69" s="290"/>
      <c r="Y69" s="290"/>
      <c r="Z69" s="290"/>
      <c r="AA69" s="290"/>
      <c r="AB69" s="290"/>
      <c r="AC69" s="290"/>
      <c r="AD69" s="290"/>
      <c r="AE69" s="290"/>
      <c r="AF69" s="290"/>
      <c r="AG69" s="290"/>
      <c r="AH69" s="290"/>
      <c r="AI69" s="290"/>
      <c r="AJ69" s="290"/>
      <c r="AK69" s="290"/>
      <c r="AL69" s="290"/>
      <c r="AM69" s="290"/>
      <c r="AN69" s="290"/>
      <c r="AO69" s="290"/>
      <c r="AP69" s="290"/>
      <c r="AQ69" s="290"/>
      <c r="AR69" s="290"/>
      <c r="AS69" s="290"/>
      <c r="AT69" s="290"/>
      <c r="AU69" s="290"/>
      <c r="AV69" s="290"/>
      <c r="AW69" s="290"/>
      <c r="AX69" s="290"/>
      <c r="AY69" s="290"/>
      <c r="AZ69" s="290"/>
      <c r="BA69" s="290"/>
      <c r="BB69" s="290"/>
      <c r="BC69" s="290"/>
      <c r="BD69" s="290"/>
      <c r="BE69" s="290"/>
      <c r="BF69" s="290"/>
      <c r="BG69" s="290"/>
      <c r="BH69" s="290"/>
      <c r="BI69" s="290"/>
      <c r="BJ69" s="290"/>
      <c r="BK69" s="290"/>
      <c r="BL69" s="290"/>
      <c r="BM69" s="290"/>
      <c r="BN69" s="290"/>
      <c r="BO69" s="290"/>
      <c r="BP69" s="290"/>
      <c r="BQ69" s="290"/>
      <c r="BR69" s="290"/>
      <c r="BS69" s="290"/>
      <c r="BT69" s="290"/>
      <c r="BU69" s="290"/>
      <c r="BV69" s="290"/>
      <c r="BW69" s="290"/>
      <c r="BX69" s="290"/>
      <c r="BY69" s="290"/>
      <c r="BZ69" s="290"/>
      <c r="CA69" s="290"/>
      <c r="CB69" s="290"/>
      <c r="CC69" s="290"/>
      <c r="CD69" s="290"/>
      <c r="CE69" s="290"/>
      <c r="CF69" s="290"/>
    </row>
    <row r="70" spans="2:84" ht="15" customHeight="1" thickBot="1" x14ac:dyDescent="0.35">
      <c r="B70" s="985"/>
      <c r="C70" s="987"/>
      <c r="D70" s="273" t="s">
        <v>174</v>
      </c>
      <c r="E70" s="274">
        <f>PROGRAMA!$I$13*E69*(((E69/PROGRAMA!$I$9)*(PROGRAMA!$I$12-PROGRAMA!$I$11)/2)+PROGRAMA!$I$11)</f>
        <v>0</v>
      </c>
      <c r="F70" s="274">
        <f>PROGRAMA!$I$13*F69*(((F69/PROGRAMA!$I$9)*(PROGRAMA!$I$12-PROGRAMA!$I$11)/2)+PROGRAMA!$I$11)</f>
        <v>0</v>
      </c>
      <c r="G70" s="274">
        <f>PROGRAMA!$I$13*G69*(((G69/PROGRAMA!$I$9)*(PROGRAMA!$I$12-PROGRAMA!$I$11)/2)+PROGRAMA!$I$11)</f>
        <v>0</v>
      </c>
      <c r="H70" s="274">
        <f>PROGRAMA!$I$13*H69*(((H69/PROGRAMA!$I$9)*(PROGRAMA!$I$12-PROGRAMA!$I$11)/2)+PROGRAMA!$I$11)</f>
        <v>0</v>
      </c>
      <c r="I70" s="274">
        <f>PROGRAMA!$I$13*I69*(((I69/PROGRAMA!$I$9)*(PROGRAMA!$I$12-PROGRAMA!$I$11)/2)+PROGRAMA!$I$11)</f>
        <v>0</v>
      </c>
      <c r="J70" s="274">
        <f>PROGRAMA!$I$13*J69*(((J69/PROGRAMA!$I$9)*(PROGRAMA!$I$12-PROGRAMA!$I$11)/2)+PROGRAMA!$I$11)</f>
        <v>0</v>
      </c>
      <c r="K70" s="274">
        <f>PROGRAMA!$I$13*K69*(((K69/PROGRAMA!$I$9)*(PROGRAMA!$I$12-PROGRAMA!$I$11)/2)+PROGRAMA!$I$11)</f>
        <v>0</v>
      </c>
      <c r="L70" s="274">
        <f>PROGRAMA!$I$13*L69*(((L69/PROGRAMA!$I$9)*(PROGRAMA!$I$12-PROGRAMA!$I$11)/2)+PROGRAMA!$I$11)</f>
        <v>0</v>
      </c>
      <c r="M70" s="274">
        <f>PROGRAMA!$I$13*M69*(((M69/PROGRAMA!$I$9)*(PROGRAMA!$I$12-PROGRAMA!$I$11)/2)+PROGRAMA!$I$11)</f>
        <v>0</v>
      </c>
      <c r="N70" s="274">
        <f>PROGRAMA!$I$13*N69*(((N69/PROGRAMA!$I$9)*(PROGRAMA!$I$12-PROGRAMA!$I$11)/2)+PROGRAMA!$I$11)</f>
        <v>0</v>
      </c>
      <c r="O70" s="274">
        <f>PROGRAMA!$I$13*O69*(((O69/PROGRAMA!$I$9)*(PROGRAMA!$I$12-PROGRAMA!$I$11)/2)+PROGRAMA!$I$11)</f>
        <v>0</v>
      </c>
      <c r="P70" s="274">
        <f>PROGRAMA!$I$13*P69*(((P69/PROGRAMA!$I$9)*(PROGRAMA!$I$12-PROGRAMA!$I$11)/2)+PROGRAMA!$I$11)</f>
        <v>0</v>
      </c>
      <c r="Q70" s="274">
        <f>PROGRAMA!$I$13*Q69*(((Q69/PROGRAMA!$I$9)*(PROGRAMA!$I$12-PROGRAMA!$I$11)/2)+PROGRAMA!$I$11)</f>
        <v>0</v>
      </c>
      <c r="R70" s="274">
        <f>PROGRAMA!$I$13*R69*(((R69/PROGRAMA!$I$9)*(PROGRAMA!$I$12-PROGRAMA!$I$11)/2)+PROGRAMA!$I$11)</f>
        <v>0</v>
      </c>
      <c r="S70" s="274">
        <f>PROGRAMA!$I$13*S69*(((S69/PROGRAMA!$I$9)*(PROGRAMA!$I$12-PROGRAMA!$I$11)/2)+PROGRAMA!$I$11)</f>
        <v>0</v>
      </c>
      <c r="T70" s="274">
        <f>PROGRAMA!$I$13*T69*(((T69/PROGRAMA!$I$9)*(PROGRAMA!$I$12-PROGRAMA!$I$11)/2)+PROGRAMA!$I$11)</f>
        <v>0</v>
      </c>
      <c r="U70" s="274">
        <f>PROGRAMA!$I$13*U69*(((U69/PROGRAMA!$I$9)*(PROGRAMA!$I$12-PROGRAMA!$I$11)/2)+PROGRAMA!$I$11)</f>
        <v>0</v>
      </c>
      <c r="V70" s="274">
        <f>PROGRAMA!$I$13*V69*(((V69/PROGRAMA!$I$9)*(PROGRAMA!$I$12-PROGRAMA!$I$11)/2)+PROGRAMA!$I$11)</f>
        <v>0</v>
      </c>
      <c r="W70" s="274">
        <f>PROGRAMA!$I$13*W69*(((W69/PROGRAMA!$I$9)*(PROGRAMA!$I$12-PROGRAMA!$I$11)/2)+PROGRAMA!$I$11)</f>
        <v>0</v>
      </c>
      <c r="X70" s="274">
        <f>PROGRAMA!$I$13*X69*(((X69/PROGRAMA!$I$9)*(PROGRAMA!$I$12-PROGRAMA!$I$11)/2)+PROGRAMA!$I$11)</f>
        <v>0</v>
      </c>
      <c r="Y70" s="274">
        <f>PROGRAMA!$I$13*Y69*(((Y69/PROGRAMA!$I$9)*(PROGRAMA!$I$12-PROGRAMA!$I$11)/2)+PROGRAMA!$I$11)</f>
        <v>0</v>
      </c>
      <c r="Z70" s="274">
        <f>PROGRAMA!$I$13*Z69*(((Z69/PROGRAMA!$I$9)*(PROGRAMA!$I$12-PROGRAMA!$I$11)/2)+PROGRAMA!$I$11)</f>
        <v>0</v>
      </c>
      <c r="AA70" s="274">
        <f>PROGRAMA!$I$13*AA69*(((AA69/PROGRAMA!$I$9)*(PROGRAMA!$I$12-PROGRAMA!$I$11)/2)+PROGRAMA!$I$11)</f>
        <v>0</v>
      </c>
      <c r="AB70" s="274">
        <f>PROGRAMA!$I$13*AB69*(((AB69/PROGRAMA!$I$9)*(PROGRAMA!$I$12-PROGRAMA!$I$11)/2)+PROGRAMA!$I$11)</f>
        <v>0</v>
      </c>
      <c r="AC70" s="274">
        <f>PROGRAMA!$I$13*AC69*(((AC69/PROGRAMA!$I$9)*(PROGRAMA!$I$12-PROGRAMA!$I$11)/2)+PROGRAMA!$I$11)</f>
        <v>0</v>
      </c>
      <c r="AD70" s="274">
        <f>PROGRAMA!$I$13*AD69*(((AD69/PROGRAMA!$I$9)*(PROGRAMA!$I$12-PROGRAMA!$I$11)/2)+PROGRAMA!$I$11)</f>
        <v>0</v>
      </c>
      <c r="AE70" s="274">
        <f>PROGRAMA!$I$13*AE69*(((AE69/PROGRAMA!$I$9)*(PROGRAMA!$I$12-PROGRAMA!$I$11)/2)+PROGRAMA!$I$11)</f>
        <v>0</v>
      </c>
      <c r="AF70" s="274">
        <f>PROGRAMA!$I$13*AF69*(((AF69/PROGRAMA!$I$9)*(PROGRAMA!$I$12-PROGRAMA!$I$11)/2)+PROGRAMA!$I$11)</f>
        <v>0</v>
      </c>
      <c r="AG70" s="274">
        <f>PROGRAMA!$I$13*AG69*(((AG69/PROGRAMA!$I$9)*(PROGRAMA!$I$12-PROGRAMA!$I$11)/2)+PROGRAMA!$I$11)</f>
        <v>0</v>
      </c>
      <c r="AH70" s="274">
        <f>PROGRAMA!$I$13*AH69*(((AH69/PROGRAMA!$I$9)*(PROGRAMA!$I$12-PROGRAMA!$I$11)/2)+PROGRAMA!$I$11)</f>
        <v>0</v>
      </c>
      <c r="AI70" s="274">
        <f>PROGRAMA!$I$13*AI69*(((AI69/PROGRAMA!$I$9)*(PROGRAMA!$I$12-PROGRAMA!$I$11)/2)+PROGRAMA!$I$11)</f>
        <v>0</v>
      </c>
      <c r="AJ70" s="274">
        <f>PROGRAMA!$I$13*AJ69*(((AJ69/PROGRAMA!$I$9)*(PROGRAMA!$I$12-PROGRAMA!$I$11)/2)+PROGRAMA!$I$11)</f>
        <v>0</v>
      </c>
      <c r="AK70" s="274">
        <f>PROGRAMA!$I$13*AK69*(((AK69/PROGRAMA!$I$9)*(PROGRAMA!$I$12-PROGRAMA!$I$11)/2)+PROGRAMA!$I$11)</f>
        <v>0</v>
      </c>
      <c r="AL70" s="274">
        <f>PROGRAMA!$I$13*AL69*(((AL69/PROGRAMA!$I$9)*(PROGRAMA!$I$12-PROGRAMA!$I$11)/2)+PROGRAMA!$I$11)</f>
        <v>0</v>
      </c>
      <c r="AM70" s="274">
        <f>PROGRAMA!$I$13*AM69*(((AM69/PROGRAMA!$I$9)*(PROGRAMA!$I$12-PROGRAMA!$I$11)/2)+PROGRAMA!$I$11)</f>
        <v>0</v>
      </c>
      <c r="AN70" s="274">
        <f>PROGRAMA!$I$13*AN69*(((AN69/PROGRAMA!$I$9)*(PROGRAMA!$I$12-PROGRAMA!$I$11)/2)+PROGRAMA!$I$11)</f>
        <v>0</v>
      </c>
      <c r="AO70" s="274">
        <f>PROGRAMA!$I$13*AO69*(((AO69/PROGRAMA!$I$9)*(PROGRAMA!$I$12-PROGRAMA!$I$11)/2)+PROGRAMA!$I$11)</f>
        <v>0</v>
      </c>
      <c r="AP70" s="274">
        <f>PROGRAMA!$I$13*AP69*(((AP69/PROGRAMA!$I$9)*(PROGRAMA!$I$12-PROGRAMA!$I$11)/2)+PROGRAMA!$I$11)</f>
        <v>0</v>
      </c>
      <c r="AQ70" s="274">
        <f>PROGRAMA!$I$13*AQ69*(((AQ69/PROGRAMA!$I$9)*(PROGRAMA!$I$12-PROGRAMA!$I$11)/2)+PROGRAMA!$I$11)</f>
        <v>0</v>
      </c>
      <c r="AR70" s="274">
        <f>PROGRAMA!$I$13*AR69*(((AR69/PROGRAMA!$I$9)*(PROGRAMA!$I$12-PROGRAMA!$I$11)/2)+PROGRAMA!$I$11)</f>
        <v>0</v>
      </c>
      <c r="AS70" s="274">
        <f>PROGRAMA!$I$13*AS69*(((AS69/PROGRAMA!$I$9)*(PROGRAMA!$I$12-PROGRAMA!$I$11)/2)+PROGRAMA!$I$11)</f>
        <v>0</v>
      </c>
      <c r="AT70" s="274">
        <f>PROGRAMA!$I$13*AT69*(((AT69/PROGRAMA!$I$9)*(PROGRAMA!$I$12-PROGRAMA!$I$11)/2)+PROGRAMA!$I$11)</f>
        <v>0</v>
      </c>
      <c r="AU70" s="274">
        <f>PROGRAMA!$I$13*AU69*(((AU69/PROGRAMA!$I$9)*(PROGRAMA!$I$12-PROGRAMA!$I$11)/2)+PROGRAMA!$I$11)</f>
        <v>0</v>
      </c>
      <c r="AV70" s="274">
        <f>PROGRAMA!$I$13*AV69*(((AV69/PROGRAMA!$I$9)*(PROGRAMA!$I$12-PROGRAMA!$I$11)/2)+PROGRAMA!$I$11)</f>
        <v>0</v>
      </c>
      <c r="AW70" s="274">
        <f>PROGRAMA!$I$13*AW69*(((AW69/PROGRAMA!$I$9)*(PROGRAMA!$I$12-PROGRAMA!$I$11)/2)+PROGRAMA!$I$11)</f>
        <v>0</v>
      </c>
      <c r="AX70" s="274">
        <f>PROGRAMA!$I$13*AX69*(((AX69/PROGRAMA!$I$9)*(PROGRAMA!$I$12-PROGRAMA!$I$11)/2)+PROGRAMA!$I$11)</f>
        <v>0</v>
      </c>
      <c r="AY70" s="274">
        <f>PROGRAMA!$I$13*AY69*(((AY69/PROGRAMA!$I$9)*(PROGRAMA!$I$12-PROGRAMA!$I$11)/2)+PROGRAMA!$I$11)</f>
        <v>0</v>
      </c>
      <c r="AZ70" s="274">
        <f>PROGRAMA!$I$13*AZ69*(((AZ69/PROGRAMA!$I$9)*(PROGRAMA!$I$12-PROGRAMA!$I$11)/2)+PROGRAMA!$I$11)</f>
        <v>0</v>
      </c>
      <c r="BA70" s="274">
        <f>PROGRAMA!$I$13*BA69*(((BA69/PROGRAMA!$I$9)*(PROGRAMA!$I$12-PROGRAMA!$I$11)/2)+PROGRAMA!$I$11)</f>
        <v>0</v>
      </c>
      <c r="BB70" s="274">
        <f>PROGRAMA!$I$13*BB69*(((BB69/PROGRAMA!$I$9)*(PROGRAMA!$I$12-PROGRAMA!$I$11)/2)+PROGRAMA!$I$11)</f>
        <v>0</v>
      </c>
      <c r="BC70" s="274">
        <f>PROGRAMA!$I$13*BC69*(((BC69/PROGRAMA!$I$9)*(PROGRAMA!$I$12-PROGRAMA!$I$11)/2)+PROGRAMA!$I$11)</f>
        <v>0</v>
      </c>
      <c r="BD70" s="274">
        <f>PROGRAMA!$I$13*BD69*(((BD69/PROGRAMA!$I$9)*(PROGRAMA!$I$12-PROGRAMA!$I$11)/2)+PROGRAMA!$I$11)</f>
        <v>0</v>
      </c>
      <c r="BE70" s="274">
        <f>PROGRAMA!$I$13*BE69*(((BE69/PROGRAMA!$I$9)*(PROGRAMA!$I$12-PROGRAMA!$I$11)/2)+PROGRAMA!$I$11)</f>
        <v>0</v>
      </c>
      <c r="BF70" s="274">
        <f>PROGRAMA!$I$13*BF69*(((BF69/PROGRAMA!$I$9)*(PROGRAMA!$I$12-PROGRAMA!$I$11)/2)+PROGRAMA!$I$11)</f>
        <v>0</v>
      </c>
      <c r="BG70" s="274">
        <f>PROGRAMA!$I$13*BG69*(((BG69/PROGRAMA!$I$9)*(PROGRAMA!$I$12-PROGRAMA!$I$11)/2)+PROGRAMA!$I$11)</f>
        <v>0</v>
      </c>
      <c r="BH70" s="274">
        <f>PROGRAMA!$I$13*BH69*(((BH69/PROGRAMA!$I$9)*(PROGRAMA!$I$12-PROGRAMA!$I$11)/2)+PROGRAMA!$I$11)</f>
        <v>0</v>
      </c>
      <c r="BI70" s="274">
        <f>PROGRAMA!$I$13*BI69*(((BI69/PROGRAMA!$I$9)*(PROGRAMA!$I$12-PROGRAMA!$I$11)/2)+PROGRAMA!$I$11)</f>
        <v>0</v>
      </c>
      <c r="BJ70" s="274">
        <f>PROGRAMA!$I$13*BJ69*(((BJ69/PROGRAMA!$I$9)*(PROGRAMA!$I$12-PROGRAMA!$I$11)/2)+PROGRAMA!$I$11)</f>
        <v>0</v>
      </c>
      <c r="BK70" s="274">
        <f>PROGRAMA!$I$13*BK69*(((BK69/PROGRAMA!$I$9)*(PROGRAMA!$I$12-PROGRAMA!$I$11)/2)+PROGRAMA!$I$11)</f>
        <v>0</v>
      </c>
      <c r="BL70" s="274">
        <f>PROGRAMA!$I$13*BL69*(((BL69/PROGRAMA!$I$9)*(PROGRAMA!$I$12-PROGRAMA!$I$11)/2)+PROGRAMA!$I$11)</f>
        <v>0</v>
      </c>
      <c r="BM70" s="274">
        <f>PROGRAMA!$I$13*BM69*(((BM69/PROGRAMA!$I$9)*(PROGRAMA!$I$12-PROGRAMA!$I$11)/2)+PROGRAMA!$I$11)</f>
        <v>0</v>
      </c>
      <c r="BN70" s="274">
        <f>PROGRAMA!$I$13*BN69*(((BN69/PROGRAMA!$I$9)*(PROGRAMA!$I$12-PROGRAMA!$I$11)/2)+PROGRAMA!$I$11)</f>
        <v>0</v>
      </c>
      <c r="BO70" s="274">
        <f>PROGRAMA!$I$13*BO69*(((BO69/PROGRAMA!$I$9)*(PROGRAMA!$I$12-PROGRAMA!$I$11)/2)+PROGRAMA!$I$11)</f>
        <v>0</v>
      </c>
      <c r="BP70" s="274">
        <f>PROGRAMA!$I$13*BP69*(((BP69/PROGRAMA!$I$9)*(PROGRAMA!$I$12-PROGRAMA!$I$11)/2)+PROGRAMA!$I$11)</f>
        <v>0</v>
      </c>
      <c r="BQ70" s="274">
        <f>PROGRAMA!$I$13*BQ69*(((BQ69/PROGRAMA!$I$9)*(PROGRAMA!$I$12-PROGRAMA!$I$11)/2)+PROGRAMA!$I$11)</f>
        <v>0</v>
      </c>
      <c r="BR70" s="274">
        <f>PROGRAMA!$I$13*BR69*(((BR69/PROGRAMA!$I$9)*(PROGRAMA!$I$12-PROGRAMA!$I$11)/2)+PROGRAMA!$I$11)</f>
        <v>0</v>
      </c>
      <c r="BS70" s="274">
        <f>PROGRAMA!$I$13*BS69*(((BS69/PROGRAMA!$I$9)*(PROGRAMA!$I$12-PROGRAMA!$I$11)/2)+PROGRAMA!$I$11)</f>
        <v>0</v>
      </c>
      <c r="BT70" s="274">
        <f>PROGRAMA!$I$13*BT69*(((BT69/PROGRAMA!$I$9)*(PROGRAMA!$I$12-PROGRAMA!$I$11)/2)+PROGRAMA!$I$11)</f>
        <v>0</v>
      </c>
      <c r="BU70" s="274">
        <f>PROGRAMA!$I$13*BU69*(((BU69/PROGRAMA!$I$9)*(PROGRAMA!$I$12-PROGRAMA!$I$11)/2)+PROGRAMA!$I$11)</f>
        <v>0</v>
      </c>
      <c r="BV70" s="274">
        <f>PROGRAMA!$I$13*BV69*(((BV69/PROGRAMA!$I$9)*(PROGRAMA!$I$12-PROGRAMA!$I$11)/2)+PROGRAMA!$I$11)</f>
        <v>0</v>
      </c>
      <c r="BW70" s="274">
        <f>PROGRAMA!$I$13*BW69*(((BW69/PROGRAMA!$I$9)*(PROGRAMA!$I$12-PROGRAMA!$I$11)/2)+PROGRAMA!$I$11)</f>
        <v>0</v>
      </c>
      <c r="BX70" s="274">
        <f>PROGRAMA!$I$13*BX69*(((BX69/PROGRAMA!$I$9)*(PROGRAMA!$I$12-PROGRAMA!$I$11)/2)+PROGRAMA!$I$11)</f>
        <v>0</v>
      </c>
      <c r="BY70" s="274">
        <f>PROGRAMA!$I$13*BY69*(((BY69/PROGRAMA!$I$9)*(PROGRAMA!$I$12-PROGRAMA!$I$11)/2)+PROGRAMA!$I$11)</f>
        <v>0</v>
      </c>
      <c r="BZ70" s="274">
        <f>PROGRAMA!$I$13*BZ69*(((BZ69/PROGRAMA!$I$9)*(PROGRAMA!$I$12-PROGRAMA!$I$11)/2)+PROGRAMA!$I$11)</f>
        <v>0</v>
      </c>
      <c r="CA70" s="274">
        <f>PROGRAMA!$I$13*CA69*(((CA69/PROGRAMA!$I$9)*(PROGRAMA!$I$12-PROGRAMA!$I$11)/2)+PROGRAMA!$I$11)</f>
        <v>0</v>
      </c>
      <c r="CB70" s="274">
        <f>PROGRAMA!$I$13*CB69*(((CB69/PROGRAMA!$I$9)*(PROGRAMA!$I$12-PROGRAMA!$I$11)/2)+PROGRAMA!$I$11)</f>
        <v>0</v>
      </c>
      <c r="CC70" s="274">
        <f>PROGRAMA!$I$13*CC69*(((CC69/PROGRAMA!$I$9)*(PROGRAMA!$I$12-PROGRAMA!$I$11)/2)+PROGRAMA!$I$11)</f>
        <v>0</v>
      </c>
      <c r="CD70" s="274">
        <f>PROGRAMA!$I$13*CD69*(((CD69/PROGRAMA!$I$9)*(PROGRAMA!$I$12-PROGRAMA!$I$11)/2)+PROGRAMA!$I$11)</f>
        <v>0</v>
      </c>
      <c r="CE70" s="274">
        <f>PROGRAMA!$I$13*CE69*(((CE69/PROGRAMA!$I$9)*(PROGRAMA!$I$12-PROGRAMA!$I$11)/2)+PROGRAMA!$I$11)</f>
        <v>0</v>
      </c>
      <c r="CF70" s="274">
        <f>PROGRAMA!$I$13*CF69*(((CF69/PROGRAMA!$I$9)*(PROGRAMA!$I$12-PROGRAMA!$I$11)/2)+PROGRAMA!$I$11)</f>
        <v>0</v>
      </c>
    </row>
    <row r="71" spans="2:84" ht="15" customHeight="1" thickBot="1" x14ac:dyDescent="0.35">
      <c r="B71" s="985"/>
      <c r="C71" s="986" t="s">
        <v>206</v>
      </c>
      <c r="D71" s="275" t="s">
        <v>122</v>
      </c>
      <c r="E71" s="290"/>
      <c r="F71" s="290"/>
      <c r="G71" s="290"/>
      <c r="H71" s="290"/>
      <c r="I71" s="290"/>
      <c r="J71" s="290"/>
      <c r="K71" s="290"/>
      <c r="L71" s="290"/>
      <c r="M71" s="290"/>
      <c r="N71" s="290"/>
      <c r="O71" s="290"/>
      <c r="P71" s="290"/>
      <c r="Q71" s="290"/>
      <c r="R71" s="290"/>
      <c r="S71" s="290"/>
      <c r="T71" s="290"/>
      <c r="U71" s="290"/>
      <c r="V71" s="290"/>
      <c r="W71" s="290"/>
      <c r="X71" s="290"/>
      <c r="Y71" s="290"/>
      <c r="Z71" s="290"/>
      <c r="AA71" s="290"/>
      <c r="AB71" s="290"/>
      <c r="AC71" s="290"/>
      <c r="AD71" s="290"/>
      <c r="AE71" s="290"/>
      <c r="AF71" s="290"/>
      <c r="AG71" s="290"/>
      <c r="AH71" s="290"/>
      <c r="AI71" s="290"/>
      <c r="AJ71" s="290"/>
      <c r="AK71" s="290"/>
      <c r="AL71" s="290"/>
      <c r="AM71" s="290"/>
      <c r="AN71" s="290"/>
      <c r="AO71" s="290"/>
      <c r="AP71" s="290"/>
      <c r="AQ71" s="290"/>
      <c r="AR71" s="290"/>
      <c r="AS71" s="290"/>
      <c r="AT71" s="290"/>
      <c r="AU71" s="290"/>
      <c r="AV71" s="290"/>
      <c r="AW71" s="290"/>
      <c r="AX71" s="290"/>
      <c r="AY71" s="290"/>
      <c r="AZ71" s="290"/>
      <c r="BA71" s="290"/>
      <c r="BB71" s="290"/>
      <c r="BC71" s="290"/>
      <c r="BD71" s="290"/>
      <c r="BE71" s="290"/>
      <c r="BF71" s="290"/>
      <c r="BG71" s="290"/>
      <c r="BH71" s="290"/>
      <c r="BI71" s="290"/>
      <c r="BJ71" s="290"/>
      <c r="BK71" s="290"/>
      <c r="BL71" s="290"/>
      <c r="BM71" s="290"/>
      <c r="BN71" s="290"/>
      <c r="BO71" s="290"/>
      <c r="BP71" s="290"/>
      <c r="BQ71" s="290"/>
      <c r="BR71" s="290"/>
      <c r="BS71" s="290"/>
      <c r="BT71" s="290"/>
      <c r="BU71" s="290"/>
      <c r="BV71" s="290"/>
      <c r="BW71" s="290"/>
      <c r="BX71" s="290"/>
      <c r="BY71" s="290"/>
      <c r="BZ71" s="290"/>
      <c r="CA71" s="290"/>
      <c r="CB71" s="290"/>
      <c r="CC71" s="290"/>
      <c r="CD71" s="290"/>
      <c r="CE71" s="290"/>
      <c r="CF71" s="290"/>
    </row>
    <row r="72" spans="2:84" ht="15" customHeight="1" thickBot="1" x14ac:dyDescent="0.35">
      <c r="B72" s="985"/>
      <c r="C72" s="986"/>
      <c r="D72" s="276" t="s">
        <v>164</v>
      </c>
      <c r="E72" s="274">
        <f>PROGRAMA!$I$13*E71*(((E71/PROGRAMA!$I$9)*(PROGRAMA!$I$12-PROGRAMA!$I$11)/2)+PROGRAMA!$I$11)</f>
        <v>0</v>
      </c>
      <c r="F72" s="274">
        <f>PROGRAMA!$I$13*F71*(((F71/PROGRAMA!$I$9)*(PROGRAMA!$I$12-PROGRAMA!$I$11)/2)+PROGRAMA!$I$11)</f>
        <v>0</v>
      </c>
      <c r="G72" s="274">
        <f>PROGRAMA!$I$13*G71*(((G71/PROGRAMA!$I$9)*(PROGRAMA!$I$12-PROGRAMA!$I$11)/2)+PROGRAMA!$I$11)</f>
        <v>0</v>
      </c>
      <c r="H72" s="274">
        <f>PROGRAMA!$I$13*H71*(((H71/PROGRAMA!$I$9)*(PROGRAMA!$I$12-PROGRAMA!$I$11)/2)+PROGRAMA!$I$11)</f>
        <v>0</v>
      </c>
      <c r="I72" s="274">
        <f>PROGRAMA!$I$13*I71*(((I71/PROGRAMA!$I$9)*(PROGRAMA!$I$12-PROGRAMA!$I$11)/2)+PROGRAMA!$I$11)</f>
        <v>0</v>
      </c>
      <c r="J72" s="274">
        <f>PROGRAMA!$I$13*J71*(((J71/PROGRAMA!$I$9)*(PROGRAMA!$I$12-PROGRAMA!$I$11)/2)+PROGRAMA!$I$11)</f>
        <v>0</v>
      </c>
      <c r="K72" s="274">
        <f>PROGRAMA!$I$13*K71*(((K71/PROGRAMA!$I$9)*(PROGRAMA!$I$12-PROGRAMA!$I$11)/2)+PROGRAMA!$I$11)</f>
        <v>0</v>
      </c>
      <c r="L72" s="274">
        <f>PROGRAMA!$I$13*L71*(((L71/PROGRAMA!$I$9)*(PROGRAMA!$I$12-PROGRAMA!$I$11)/2)+PROGRAMA!$I$11)</f>
        <v>0</v>
      </c>
      <c r="M72" s="274">
        <f>PROGRAMA!$I$13*M71*(((M71/PROGRAMA!$I$9)*(PROGRAMA!$I$12-PROGRAMA!$I$11)/2)+PROGRAMA!$I$11)</f>
        <v>0</v>
      </c>
      <c r="N72" s="274">
        <f>PROGRAMA!$I$13*N71*(((N71/PROGRAMA!$I$9)*(PROGRAMA!$I$12-PROGRAMA!$I$11)/2)+PROGRAMA!$I$11)</f>
        <v>0</v>
      </c>
      <c r="O72" s="274">
        <f>PROGRAMA!$I$13*O71*(((O71/PROGRAMA!$I$9)*(PROGRAMA!$I$12-PROGRAMA!$I$11)/2)+PROGRAMA!$I$11)</f>
        <v>0</v>
      </c>
      <c r="P72" s="274">
        <f>PROGRAMA!$I$13*P71*(((P71/PROGRAMA!$I$9)*(PROGRAMA!$I$12-PROGRAMA!$I$11)/2)+PROGRAMA!$I$11)</f>
        <v>0</v>
      </c>
      <c r="Q72" s="274">
        <f>PROGRAMA!$I$13*Q71*(((Q71/PROGRAMA!$I$9)*(PROGRAMA!$I$12-PROGRAMA!$I$11)/2)+PROGRAMA!$I$11)</f>
        <v>0</v>
      </c>
      <c r="R72" s="274">
        <f>PROGRAMA!$I$13*R71*(((R71/PROGRAMA!$I$9)*(PROGRAMA!$I$12-PROGRAMA!$I$11)/2)+PROGRAMA!$I$11)</f>
        <v>0</v>
      </c>
      <c r="S72" s="274">
        <f>PROGRAMA!$I$13*S71*(((S71/PROGRAMA!$I$9)*(PROGRAMA!$I$12-PROGRAMA!$I$11)/2)+PROGRAMA!$I$11)</f>
        <v>0</v>
      </c>
      <c r="T72" s="274">
        <f>PROGRAMA!$I$13*T71*(((T71/PROGRAMA!$I$9)*(PROGRAMA!$I$12-PROGRAMA!$I$11)/2)+PROGRAMA!$I$11)</f>
        <v>0</v>
      </c>
      <c r="U72" s="274">
        <f>PROGRAMA!$I$13*U71*(((U71/PROGRAMA!$I$9)*(PROGRAMA!$I$12-PROGRAMA!$I$11)/2)+PROGRAMA!$I$11)</f>
        <v>0</v>
      </c>
      <c r="V72" s="274">
        <f>PROGRAMA!$I$13*V71*(((V71/PROGRAMA!$I$9)*(PROGRAMA!$I$12-PROGRAMA!$I$11)/2)+PROGRAMA!$I$11)</f>
        <v>0</v>
      </c>
      <c r="W72" s="274">
        <f>PROGRAMA!$I$13*W71*(((W71/PROGRAMA!$I$9)*(PROGRAMA!$I$12-PROGRAMA!$I$11)/2)+PROGRAMA!$I$11)</f>
        <v>0</v>
      </c>
      <c r="X72" s="274">
        <f>PROGRAMA!$I$13*X71*(((X71/PROGRAMA!$I$9)*(PROGRAMA!$I$12-PROGRAMA!$I$11)/2)+PROGRAMA!$I$11)</f>
        <v>0</v>
      </c>
      <c r="Y72" s="274">
        <f>PROGRAMA!$I$13*Y71*(((Y71/PROGRAMA!$I$9)*(PROGRAMA!$I$12-PROGRAMA!$I$11)/2)+PROGRAMA!$I$11)</f>
        <v>0</v>
      </c>
      <c r="Z72" s="274">
        <f>PROGRAMA!$I$13*Z71*(((Z71/PROGRAMA!$I$9)*(PROGRAMA!$I$12-PROGRAMA!$I$11)/2)+PROGRAMA!$I$11)</f>
        <v>0</v>
      </c>
      <c r="AA72" s="274">
        <f>PROGRAMA!$I$13*AA71*(((AA71/PROGRAMA!$I$9)*(PROGRAMA!$I$12-PROGRAMA!$I$11)/2)+PROGRAMA!$I$11)</f>
        <v>0</v>
      </c>
      <c r="AB72" s="274">
        <f>PROGRAMA!$I$13*AB71*(((AB71/PROGRAMA!$I$9)*(PROGRAMA!$I$12-PROGRAMA!$I$11)/2)+PROGRAMA!$I$11)</f>
        <v>0</v>
      </c>
      <c r="AC72" s="274">
        <f>PROGRAMA!$I$13*AC71*(((AC71/PROGRAMA!$I$9)*(PROGRAMA!$I$12-PROGRAMA!$I$11)/2)+PROGRAMA!$I$11)</f>
        <v>0</v>
      </c>
      <c r="AD72" s="274">
        <f>PROGRAMA!$I$13*AD71*(((AD71/PROGRAMA!$I$9)*(PROGRAMA!$I$12-PROGRAMA!$I$11)/2)+PROGRAMA!$I$11)</f>
        <v>0</v>
      </c>
      <c r="AE72" s="274">
        <f>PROGRAMA!$I$13*AE71*(((AE71/PROGRAMA!$I$9)*(PROGRAMA!$I$12-PROGRAMA!$I$11)/2)+PROGRAMA!$I$11)</f>
        <v>0</v>
      </c>
      <c r="AF72" s="274">
        <f>PROGRAMA!$I$13*AF71*(((AF71/PROGRAMA!$I$9)*(PROGRAMA!$I$12-PROGRAMA!$I$11)/2)+PROGRAMA!$I$11)</f>
        <v>0</v>
      </c>
      <c r="AG72" s="274">
        <f>PROGRAMA!$I$13*AG71*(((AG71/PROGRAMA!$I$9)*(PROGRAMA!$I$12-PROGRAMA!$I$11)/2)+PROGRAMA!$I$11)</f>
        <v>0</v>
      </c>
      <c r="AH72" s="274">
        <f>PROGRAMA!$I$13*AH71*(((AH71/PROGRAMA!$I$9)*(PROGRAMA!$I$12-PROGRAMA!$I$11)/2)+PROGRAMA!$I$11)</f>
        <v>0</v>
      </c>
      <c r="AI72" s="274">
        <f>PROGRAMA!$I$13*AI71*(((AI71/PROGRAMA!$I$9)*(PROGRAMA!$I$12-PROGRAMA!$I$11)/2)+PROGRAMA!$I$11)</f>
        <v>0</v>
      </c>
      <c r="AJ72" s="274">
        <f>PROGRAMA!$I$13*AJ71*(((AJ71/PROGRAMA!$I$9)*(PROGRAMA!$I$12-PROGRAMA!$I$11)/2)+PROGRAMA!$I$11)</f>
        <v>0</v>
      </c>
      <c r="AK72" s="274">
        <f>PROGRAMA!$I$13*AK71*(((AK71/PROGRAMA!$I$9)*(PROGRAMA!$I$12-PROGRAMA!$I$11)/2)+PROGRAMA!$I$11)</f>
        <v>0</v>
      </c>
      <c r="AL72" s="274">
        <f>PROGRAMA!$I$13*AL71*(((AL71/PROGRAMA!$I$9)*(PROGRAMA!$I$12-PROGRAMA!$I$11)/2)+PROGRAMA!$I$11)</f>
        <v>0</v>
      </c>
      <c r="AM72" s="274">
        <f>PROGRAMA!$I$13*AM71*(((AM71/PROGRAMA!$I$9)*(PROGRAMA!$I$12-PROGRAMA!$I$11)/2)+PROGRAMA!$I$11)</f>
        <v>0</v>
      </c>
      <c r="AN72" s="274">
        <f>PROGRAMA!$I$13*AN71*(((AN71/PROGRAMA!$I$9)*(PROGRAMA!$I$12-PROGRAMA!$I$11)/2)+PROGRAMA!$I$11)</f>
        <v>0</v>
      </c>
      <c r="AO72" s="274">
        <f>PROGRAMA!$I$13*AO71*(((AO71/PROGRAMA!$I$9)*(PROGRAMA!$I$12-PROGRAMA!$I$11)/2)+PROGRAMA!$I$11)</f>
        <v>0</v>
      </c>
      <c r="AP72" s="274">
        <f>PROGRAMA!$I$13*AP71*(((AP71/PROGRAMA!$I$9)*(PROGRAMA!$I$12-PROGRAMA!$I$11)/2)+PROGRAMA!$I$11)</f>
        <v>0</v>
      </c>
      <c r="AQ72" s="274">
        <f>PROGRAMA!$I$13*AQ71*(((AQ71/PROGRAMA!$I$9)*(PROGRAMA!$I$12-PROGRAMA!$I$11)/2)+PROGRAMA!$I$11)</f>
        <v>0</v>
      </c>
      <c r="AR72" s="274">
        <f>PROGRAMA!$I$13*AR71*(((AR71/PROGRAMA!$I$9)*(PROGRAMA!$I$12-PROGRAMA!$I$11)/2)+PROGRAMA!$I$11)</f>
        <v>0</v>
      </c>
      <c r="AS72" s="274">
        <f>PROGRAMA!$I$13*AS71*(((AS71/PROGRAMA!$I$9)*(PROGRAMA!$I$12-PROGRAMA!$I$11)/2)+PROGRAMA!$I$11)</f>
        <v>0</v>
      </c>
      <c r="AT72" s="274">
        <f>PROGRAMA!$I$13*AT71*(((AT71/PROGRAMA!$I$9)*(PROGRAMA!$I$12-PROGRAMA!$I$11)/2)+PROGRAMA!$I$11)</f>
        <v>0</v>
      </c>
      <c r="AU72" s="274">
        <f>PROGRAMA!$I$13*AU71*(((AU71/PROGRAMA!$I$9)*(PROGRAMA!$I$12-PROGRAMA!$I$11)/2)+PROGRAMA!$I$11)</f>
        <v>0</v>
      </c>
      <c r="AV72" s="274">
        <f>PROGRAMA!$I$13*AV71*(((AV71/PROGRAMA!$I$9)*(PROGRAMA!$I$12-PROGRAMA!$I$11)/2)+PROGRAMA!$I$11)</f>
        <v>0</v>
      </c>
      <c r="AW72" s="274">
        <f>PROGRAMA!$I$13*AW71*(((AW71/PROGRAMA!$I$9)*(PROGRAMA!$I$12-PROGRAMA!$I$11)/2)+PROGRAMA!$I$11)</f>
        <v>0</v>
      </c>
      <c r="AX72" s="274">
        <f>PROGRAMA!$I$13*AX71*(((AX71/PROGRAMA!$I$9)*(PROGRAMA!$I$12-PROGRAMA!$I$11)/2)+PROGRAMA!$I$11)</f>
        <v>0</v>
      </c>
      <c r="AY72" s="274">
        <f>PROGRAMA!$I$13*AY71*(((AY71/PROGRAMA!$I$9)*(PROGRAMA!$I$12-PROGRAMA!$I$11)/2)+PROGRAMA!$I$11)</f>
        <v>0</v>
      </c>
      <c r="AZ72" s="274">
        <f>PROGRAMA!$I$13*AZ71*(((AZ71/PROGRAMA!$I$9)*(PROGRAMA!$I$12-PROGRAMA!$I$11)/2)+PROGRAMA!$I$11)</f>
        <v>0</v>
      </c>
      <c r="BA72" s="274">
        <f>PROGRAMA!$I$13*BA71*(((BA71/PROGRAMA!$I$9)*(PROGRAMA!$I$12-PROGRAMA!$I$11)/2)+PROGRAMA!$I$11)</f>
        <v>0</v>
      </c>
      <c r="BB72" s="274">
        <f>PROGRAMA!$I$13*BB71*(((BB71/PROGRAMA!$I$9)*(PROGRAMA!$I$12-PROGRAMA!$I$11)/2)+PROGRAMA!$I$11)</f>
        <v>0</v>
      </c>
      <c r="BC72" s="274">
        <f>PROGRAMA!$I$13*BC71*(((BC71/PROGRAMA!$I$9)*(PROGRAMA!$I$12-PROGRAMA!$I$11)/2)+PROGRAMA!$I$11)</f>
        <v>0</v>
      </c>
      <c r="BD72" s="274">
        <f>PROGRAMA!$I$13*BD71*(((BD71/PROGRAMA!$I$9)*(PROGRAMA!$I$12-PROGRAMA!$I$11)/2)+PROGRAMA!$I$11)</f>
        <v>0</v>
      </c>
      <c r="BE72" s="274">
        <f>PROGRAMA!$I$13*BE71*(((BE71/PROGRAMA!$I$9)*(PROGRAMA!$I$12-PROGRAMA!$I$11)/2)+PROGRAMA!$I$11)</f>
        <v>0</v>
      </c>
      <c r="BF72" s="274">
        <f>PROGRAMA!$I$13*BF71*(((BF71/PROGRAMA!$I$9)*(PROGRAMA!$I$12-PROGRAMA!$I$11)/2)+PROGRAMA!$I$11)</f>
        <v>0</v>
      </c>
      <c r="BG72" s="274">
        <f>PROGRAMA!$I$13*BG71*(((BG71/PROGRAMA!$I$9)*(PROGRAMA!$I$12-PROGRAMA!$I$11)/2)+PROGRAMA!$I$11)</f>
        <v>0</v>
      </c>
      <c r="BH72" s="274">
        <f>PROGRAMA!$I$13*BH71*(((BH71/PROGRAMA!$I$9)*(PROGRAMA!$I$12-PROGRAMA!$I$11)/2)+PROGRAMA!$I$11)</f>
        <v>0</v>
      </c>
      <c r="BI72" s="274">
        <f>PROGRAMA!$I$13*BI71*(((BI71/PROGRAMA!$I$9)*(PROGRAMA!$I$12-PROGRAMA!$I$11)/2)+PROGRAMA!$I$11)</f>
        <v>0</v>
      </c>
      <c r="BJ72" s="274">
        <f>PROGRAMA!$I$13*BJ71*(((BJ71/PROGRAMA!$I$9)*(PROGRAMA!$I$12-PROGRAMA!$I$11)/2)+PROGRAMA!$I$11)</f>
        <v>0</v>
      </c>
      <c r="BK72" s="274">
        <f>PROGRAMA!$I$13*BK71*(((BK71/PROGRAMA!$I$9)*(PROGRAMA!$I$12-PROGRAMA!$I$11)/2)+PROGRAMA!$I$11)</f>
        <v>0</v>
      </c>
      <c r="BL72" s="274">
        <f>PROGRAMA!$I$13*BL71*(((BL71/PROGRAMA!$I$9)*(PROGRAMA!$I$12-PROGRAMA!$I$11)/2)+PROGRAMA!$I$11)</f>
        <v>0</v>
      </c>
      <c r="BM72" s="274">
        <f>PROGRAMA!$I$13*BM71*(((BM71/PROGRAMA!$I$9)*(PROGRAMA!$I$12-PROGRAMA!$I$11)/2)+PROGRAMA!$I$11)</f>
        <v>0</v>
      </c>
      <c r="BN72" s="274">
        <f>PROGRAMA!$I$13*BN71*(((BN71/PROGRAMA!$I$9)*(PROGRAMA!$I$12-PROGRAMA!$I$11)/2)+PROGRAMA!$I$11)</f>
        <v>0</v>
      </c>
      <c r="BO72" s="274">
        <f>PROGRAMA!$I$13*BO71*(((BO71/PROGRAMA!$I$9)*(PROGRAMA!$I$12-PROGRAMA!$I$11)/2)+PROGRAMA!$I$11)</f>
        <v>0</v>
      </c>
      <c r="BP72" s="274">
        <f>PROGRAMA!$I$13*BP71*(((BP71/PROGRAMA!$I$9)*(PROGRAMA!$I$12-PROGRAMA!$I$11)/2)+PROGRAMA!$I$11)</f>
        <v>0</v>
      </c>
      <c r="BQ72" s="274">
        <f>PROGRAMA!$I$13*BQ71*(((BQ71/PROGRAMA!$I$9)*(PROGRAMA!$I$12-PROGRAMA!$I$11)/2)+PROGRAMA!$I$11)</f>
        <v>0</v>
      </c>
      <c r="BR72" s="274">
        <f>PROGRAMA!$I$13*BR71*(((BR71/PROGRAMA!$I$9)*(PROGRAMA!$I$12-PROGRAMA!$I$11)/2)+PROGRAMA!$I$11)</f>
        <v>0</v>
      </c>
      <c r="BS72" s="274">
        <f>PROGRAMA!$I$13*BS71*(((BS71/PROGRAMA!$I$9)*(PROGRAMA!$I$12-PROGRAMA!$I$11)/2)+PROGRAMA!$I$11)</f>
        <v>0</v>
      </c>
      <c r="BT72" s="274">
        <f>PROGRAMA!$I$13*BT71*(((BT71/PROGRAMA!$I$9)*(PROGRAMA!$I$12-PROGRAMA!$I$11)/2)+PROGRAMA!$I$11)</f>
        <v>0</v>
      </c>
      <c r="BU72" s="274">
        <f>PROGRAMA!$I$13*BU71*(((BU71/PROGRAMA!$I$9)*(PROGRAMA!$I$12-PROGRAMA!$I$11)/2)+PROGRAMA!$I$11)</f>
        <v>0</v>
      </c>
      <c r="BV72" s="274">
        <f>PROGRAMA!$I$13*BV71*(((BV71/PROGRAMA!$I$9)*(PROGRAMA!$I$12-PROGRAMA!$I$11)/2)+PROGRAMA!$I$11)</f>
        <v>0</v>
      </c>
      <c r="BW72" s="274">
        <f>PROGRAMA!$I$13*BW71*(((BW71/PROGRAMA!$I$9)*(PROGRAMA!$I$12-PROGRAMA!$I$11)/2)+PROGRAMA!$I$11)</f>
        <v>0</v>
      </c>
      <c r="BX72" s="274">
        <f>PROGRAMA!$I$13*BX71*(((BX71/PROGRAMA!$I$9)*(PROGRAMA!$I$12-PROGRAMA!$I$11)/2)+PROGRAMA!$I$11)</f>
        <v>0</v>
      </c>
      <c r="BY72" s="274">
        <f>PROGRAMA!$I$13*BY71*(((BY71/PROGRAMA!$I$9)*(PROGRAMA!$I$12-PROGRAMA!$I$11)/2)+PROGRAMA!$I$11)</f>
        <v>0</v>
      </c>
      <c r="BZ72" s="274">
        <f>PROGRAMA!$I$13*BZ71*(((BZ71/PROGRAMA!$I$9)*(PROGRAMA!$I$12-PROGRAMA!$I$11)/2)+PROGRAMA!$I$11)</f>
        <v>0</v>
      </c>
      <c r="CA72" s="274">
        <f>PROGRAMA!$I$13*CA71*(((CA71/PROGRAMA!$I$9)*(PROGRAMA!$I$12-PROGRAMA!$I$11)/2)+PROGRAMA!$I$11)</f>
        <v>0</v>
      </c>
      <c r="CB72" s="274">
        <f>PROGRAMA!$I$13*CB71*(((CB71/PROGRAMA!$I$9)*(PROGRAMA!$I$12-PROGRAMA!$I$11)/2)+PROGRAMA!$I$11)</f>
        <v>0</v>
      </c>
      <c r="CC72" s="274">
        <f>PROGRAMA!$I$13*CC71*(((CC71/PROGRAMA!$I$9)*(PROGRAMA!$I$12-PROGRAMA!$I$11)/2)+PROGRAMA!$I$11)</f>
        <v>0</v>
      </c>
      <c r="CD72" s="274">
        <f>PROGRAMA!$I$13*CD71*(((CD71/PROGRAMA!$I$9)*(PROGRAMA!$I$12-PROGRAMA!$I$11)/2)+PROGRAMA!$I$11)</f>
        <v>0</v>
      </c>
      <c r="CE72" s="274">
        <f>PROGRAMA!$I$13*CE71*(((CE71/PROGRAMA!$I$9)*(PROGRAMA!$I$12-PROGRAMA!$I$11)/2)+PROGRAMA!$I$11)</f>
        <v>0</v>
      </c>
      <c r="CF72" s="274">
        <f>PROGRAMA!$I$13*CF71*(((CF71/PROGRAMA!$I$9)*(PROGRAMA!$I$12-PROGRAMA!$I$11)/2)+PROGRAMA!$I$11)</f>
        <v>0</v>
      </c>
    </row>
    <row r="73" spans="2:84" ht="15" customHeight="1" thickBot="1" x14ac:dyDescent="0.35">
      <c r="B73" s="985"/>
      <c r="C73" s="987" t="s">
        <v>207</v>
      </c>
      <c r="D73" s="272" t="s">
        <v>122</v>
      </c>
      <c r="E73" s="290"/>
      <c r="F73" s="290"/>
      <c r="G73" s="290"/>
      <c r="H73" s="290"/>
      <c r="I73" s="290"/>
      <c r="J73" s="290"/>
      <c r="K73" s="290"/>
      <c r="L73" s="290"/>
      <c r="M73" s="290"/>
      <c r="N73" s="290"/>
      <c r="O73" s="290"/>
      <c r="P73" s="290"/>
      <c r="Q73" s="290"/>
      <c r="R73" s="290"/>
      <c r="S73" s="290"/>
      <c r="T73" s="290"/>
      <c r="U73" s="290"/>
      <c r="V73" s="290"/>
      <c r="W73" s="290"/>
      <c r="X73" s="290"/>
      <c r="Y73" s="290"/>
      <c r="Z73" s="290"/>
      <c r="AA73" s="290"/>
      <c r="AB73" s="290"/>
      <c r="AC73" s="290"/>
      <c r="AD73" s="290"/>
      <c r="AE73" s="290"/>
      <c r="AF73" s="290"/>
      <c r="AG73" s="290"/>
      <c r="AH73" s="290"/>
      <c r="AI73" s="290"/>
      <c r="AJ73" s="290"/>
      <c r="AK73" s="290"/>
      <c r="AL73" s="290"/>
      <c r="AM73" s="290"/>
      <c r="AN73" s="290"/>
      <c r="AO73" s="290"/>
      <c r="AP73" s="290"/>
      <c r="AQ73" s="290"/>
      <c r="AR73" s="290"/>
      <c r="AS73" s="290"/>
      <c r="AT73" s="290"/>
      <c r="AU73" s="290"/>
      <c r="AV73" s="290"/>
      <c r="AW73" s="290"/>
      <c r="AX73" s="290"/>
      <c r="AY73" s="290"/>
      <c r="AZ73" s="290"/>
      <c r="BA73" s="290"/>
      <c r="BB73" s="290"/>
      <c r="BC73" s="290"/>
      <c r="BD73" s="290"/>
      <c r="BE73" s="290"/>
      <c r="BF73" s="290"/>
      <c r="BG73" s="290"/>
      <c r="BH73" s="290"/>
      <c r="BI73" s="290"/>
      <c r="BJ73" s="290"/>
      <c r="BK73" s="290"/>
      <c r="BL73" s="290"/>
      <c r="BM73" s="290"/>
      <c r="BN73" s="290"/>
      <c r="BO73" s="290"/>
      <c r="BP73" s="290"/>
      <c r="BQ73" s="290"/>
      <c r="BR73" s="290"/>
      <c r="BS73" s="290"/>
      <c r="BT73" s="290"/>
      <c r="BU73" s="290"/>
      <c r="BV73" s="290"/>
      <c r="BW73" s="290"/>
      <c r="BX73" s="290"/>
      <c r="BY73" s="290"/>
      <c r="BZ73" s="290"/>
      <c r="CA73" s="290"/>
      <c r="CB73" s="290"/>
      <c r="CC73" s="290"/>
      <c r="CD73" s="290"/>
      <c r="CE73" s="290"/>
      <c r="CF73" s="290"/>
    </row>
    <row r="74" spans="2:84" ht="15" customHeight="1" thickBot="1" x14ac:dyDescent="0.35">
      <c r="B74" s="985"/>
      <c r="C74" s="987"/>
      <c r="D74" s="273" t="s">
        <v>174</v>
      </c>
      <c r="E74" s="274">
        <f>PROGRAMA!$I$13*E73*(((E73/PROGRAMA!$I$9)*(PROGRAMA!$I$12-PROGRAMA!$I$11)/2)+PROGRAMA!$I$11)</f>
        <v>0</v>
      </c>
      <c r="F74" s="274">
        <f>PROGRAMA!$I$13*F73*(((F73/PROGRAMA!$I$9)*(PROGRAMA!$I$12-PROGRAMA!$I$11)/2)+PROGRAMA!$I$11)</f>
        <v>0</v>
      </c>
      <c r="G74" s="274">
        <f>PROGRAMA!$I$13*G73*(((G73/PROGRAMA!$I$9)*(PROGRAMA!$I$12-PROGRAMA!$I$11)/2)+PROGRAMA!$I$11)</f>
        <v>0</v>
      </c>
      <c r="H74" s="274">
        <f>PROGRAMA!$I$13*H73*(((H73/PROGRAMA!$I$9)*(PROGRAMA!$I$12-PROGRAMA!$I$11)/2)+PROGRAMA!$I$11)</f>
        <v>0</v>
      </c>
      <c r="I74" s="274">
        <f>PROGRAMA!$I$13*I73*(((I73/PROGRAMA!$I$9)*(PROGRAMA!$I$12-PROGRAMA!$I$11)/2)+PROGRAMA!$I$11)</f>
        <v>0</v>
      </c>
      <c r="J74" s="274">
        <f>PROGRAMA!$I$13*J73*(((J73/PROGRAMA!$I$9)*(PROGRAMA!$I$12-PROGRAMA!$I$11)/2)+PROGRAMA!$I$11)</f>
        <v>0</v>
      </c>
      <c r="K74" s="274">
        <f>PROGRAMA!$I$13*K73*(((K73/PROGRAMA!$I$9)*(PROGRAMA!$I$12-PROGRAMA!$I$11)/2)+PROGRAMA!$I$11)</f>
        <v>0</v>
      </c>
      <c r="L74" s="274">
        <f>PROGRAMA!$I$13*L73*(((L73/PROGRAMA!$I$9)*(PROGRAMA!$I$12-PROGRAMA!$I$11)/2)+PROGRAMA!$I$11)</f>
        <v>0</v>
      </c>
      <c r="M74" s="274">
        <f>PROGRAMA!$I$13*M73*(((M73/PROGRAMA!$I$9)*(PROGRAMA!$I$12-PROGRAMA!$I$11)/2)+PROGRAMA!$I$11)</f>
        <v>0</v>
      </c>
      <c r="N74" s="274">
        <f>PROGRAMA!$I$13*N73*(((N73/PROGRAMA!$I$9)*(PROGRAMA!$I$12-PROGRAMA!$I$11)/2)+PROGRAMA!$I$11)</f>
        <v>0</v>
      </c>
      <c r="O74" s="274">
        <f>PROGRAMA!$I$13*O73*(((O73/PROGRAMA!$I$9)*(PROGRAMA!$I$12-PROGRAMA!$I$11)/2)+PROGRAMA!$I$11)</f>
        <v>0</v>
      </c>
      <c r="P74" s="274">
        <f>PROGRAMA!$I$13*P73*(((P73/PROGRAMA!$I$9)*(PROGRAMA!$I$12-PROGRAMA!$I$11)/2)+PROGRAMA!$I$11)</f>
        <v>0</v>
      </c>
      <c r="Q74" s="274">
        <f>PROGRAMA!$I$13*Q73*(((Q73/PROGRAMA!$I$9)*(PROGRAMA!$I$12-PROGRAMA!$I$11)/2)+PROGRAMA!$I$11)</f>
        <v>0</v>
      </c>
      <c r="R74" s="274">
        <f>PROGRAMA!$I$13*R73*(((R73/PROGRAMA!$I$9)*(PROGRAMA!$I$12-PROGRAMA!$I$11)/2)+PROGRAMA!$I$11)</f>
        <v>0</v>
      </c>
      <c r="S74" s="274">
        <f>PROGRAMA!$I$13*S73*(((S73/PROGRAMA!$I$9)*(PROGRAMA!$I$12-PROGRAMA!$I$11)/2)+PROGRAMA!$I$11)</f>
        <v>0</v>
      </c>
      <c r="T74" s="274">
        <f>PROGRAMA!$I$13*T73*(((T73/PROGRAMA!$I$9)*(PROGRAMA!$I$12-PROGRAMA!$I$11)/2)+PROGRAMA!$I$11)</f>
        <v>0</v>
      </c>
      <c r="U74" s="274">
        <f>PROGRAMA!$I$13*U73*(((U73/PROGRAMA!$I$9)*(PROGRAMA!$I$12-PROGRAMA!$I$11)/2)+PROGRAMA!$I$11)</f>
        <v>0</v>
      </c>
      <c r="V74" s="274">
        <f>PROGRAMA!$I$13*V73*(((V73/PROGRAMA!$I$9)*(PROGRAMA!$I$12-PROGRAMA!$I$11)/2)+PROGRAMA!$I$11)</f>
        <v>0</v>
      </c>
      <c r="W74" s="274">
        <f>PROGRAMA!$I$13*W73*(((W73/PROGRAMA!$I$9)*(PROGRAMA!$I$12-PROGRAMA!$I$11)/2)+PROGRAMA!$I$11)</f>
        <v>0</v>
      </c>
      <c r="X74" s="274">
        <f>PROGRAMA!$I$13*X73*(((X73/PROGRAMA!$I$9)*(PROGRAMA!$I$12-PROGRAMA!$I$11)/2)+PROGRAMA!$I$11)</f>
        <v>0</v>
      </c>
      <c r="Y74" s="274">
        <f>PROGRAMA!$I$13*Y73*(((Y73/PROGRAMA!$I$9)*(PROGRAMA!$I$12-PROGRAMA!$I$11)/2)+PROGRAMA!$I$11)</f>
        <v>0</v>
      </c>
      <c r="Z74" s="274">
        <f>PROGRAMA!$I$13*Z73*(((Z73/PROGRAMA!$I$9)*(PROGRAMA!$I$12-PROGRAMA!$I$11)/2)+PROGRAMA!$I$11)</f>
        <v>0</v>
      </c>
      <c r="AA74" s="274">
        <f>PROGRAMA!$I$13*AA73*(((AA73/PROGRAMA!$I$9)*(PROGRAMA!$I$12-PROGRAMA!$I$11)/2)+PROGRAMA!$I$11)</f>
        <v>0</v>
      </c>
      <c r="AB74" s="274">
        <f>PROGRAMA!$I$13*AB73*(((AB73/PROGRAMA!$I$9)*(PROGRAMA!$I$12-PROGRAMA!$I$11)/2)+PROGRAMA!$I$11)</f>
        <v>0</v>
      </c>
      <c r="AC74" s="274">
        <f>PROGRAMA!$I$13*AC73*(((AC73/PROGRAMA!$I$9)*(PROGRAMA!$I$12-PROGRAMA!$I$11)/2)+PROGRAMA!$I$11)</f>
        <v>0</v>
      </c>
      <c r="AD74" s="274">
        <f>PROGRAMA!$I$13*AD73*(((AD73/PROGRAMA!$I$9)*(PROGRAMA!$I$12-PROGRAMA!$I$11)/2)+PROGRAMA!$I$11)</f>
        <v>0</v>
      </c>
      <c r="AE74" s="274">
        <f>PROGRAMA!$I$13*AE73*(((AE73/PROGRAMA!$I$9)*(PROGRAMA!$I$12-PROGRAMA!$I$11)/2)+PROGRAMA!$I$11)</f>
        <v>0</v>
      </c>
      <c r="AF74" s="274">
        <f>PROGRAMA!$I$13*AF73*(((AF73/PROGRAMA!$I$9)*(PROGRAMA!$I$12-PROGRAMA!$I$11)/2)+PROGRAMA!$I$11)</f>
        <v>0</v>
      </c>
      <c r="AG74" s="274">
        <f>PROGRAMA!$I$13*AG73*(((AG73/PROGRAMA!$I$9)*(PROGRAMA!$I$12-PROGRAMA!$I$11)/2)+PROGRAMA!$I$11)</f>
        <v>0</v>
      </c>
      <c r="AH74" s="274">
        <f>PROGRAMA!$I$13*AH73*(((AH73/PROGRAMA!$I$9)*(PROGRAMA!$I$12-PROGRAMA!$I$11)/2)+PROGRAMA!$I$11)</f>
        <v>0</v>
      </c>
      <c r="AI74" s="274">
        <f>PROGRAMA!$I$13*AI73*(((AI73/PROGRAMA!$I$9)*(PROGRAMA!$I$12-PROGRAMA!$I$11)/2)+PROGRAMA!$I$11)</f>
        <v>0</v>
      </c>
      <c r="AJ74" s="274">
        <f>PROGRAMA!$I$13*AJ73*(((AJ73/PROGRAMA!$I$9)*(PROGRAMA!$I$12-PROGRAMA!$I$11)/2)+PROGRAMA!$I$11)</f>
        <v>0</v>
      </c>
      <c r="AK74" s="274">
        <f>PROGRAMA!$I$13*AK73*(((AK73/PROGRAMA!$I$9)*(PROGRAMA!$I$12-PROGRAMA!$I$11)/2)+PROGRAMA!$I$11)</f>
        <v>0</v>
      </c>
      <c r="AL74" s="274">
        <f>PROGRAMA!$I$13*AL73*(((AL73/PROGRAMA!$I$9)*(PROGRAMA!$I$12-PROGRAMA!$I$11)/2)+PROGRAMA!$I$11)</f>
        <v>0</v>
      </c>
      <c r="AM74" s="274">
        <f>PROGRAMA!$I$13*AM73*(((AM73/PROGRAMA!$I$9)*(PROGRAMA!$I$12-PROGRAMA!$I$11)/2)+PROGRAMA!$I$11)</f>
        <v>0</v>
      </c>
      <c r="AN74" s="274">
        <f>PROGRAMA!$I$13*AN73*(((AN73/PROGRAMA!$I$9)*(PROGRAMA!$I$12-PROGRAMA!$I$11)/2)+PROGRAMA!$I$11)</f>
        <v>0</v>
      </c>
      <c r="AO74" s="274">
        <f>PROGRAMA!$I$13*AO73*(((AO73/PROGRAMA!$I$9)*(PROGRAMA!$I$12-PROGRAMA!$I$11)/2)+PROGRAMA!$I$11)</f>
        <v>0</v>
      </c>
      <c r="AP74" s="274">
        <f>PROGRAMA!$I$13*AP73*(((AP73/PROGRAMA!$I$9)*(PROGRAMA!$I$12-PROGRAMA!$I$11)/2)+PROGRAMA!$I$11)</f>
        <v>0</v>
      </c>
      <c r="AQ74" s="274">
        <f>PROGRAMA!$I$13*AQ73*(((AQ73/PROGRAMA!$I$9)*(PROGRAMA!$I$12-PROGRAMA!$I$11)/2)+PROGRAMA!$I$11)</f>
        <v>0</v>
      </c>
      <c r="AR74" s="274">
        <f>PROGRAMA!$I$13*AR73*(((AR73/PROGRAMA!$I$9)*(PROGRAMA!$I$12-PROGRAMA!$I$11)/2)+PROGRAMA!$I$11)</f>
        <v>0</v>
      </c>
      <c r="AS74" s="274">
        <f>PROGRAMA!$I$13*AS73*(((AS73/PROGRAMA!$I$9)*(PROGRAMA!$I$12-PROGRAMA!$I$11)/2)+PROGRAMA!$I$11)</f>
        <v>0</v>
      </c>
      <c r="AT74" s="274">
        <f>PROGRAMA!$I$13*AT73*(((AT73/PROGRAMA!$I$9)*(PROGRAMA!$I$12-PROGRAMA!$I$11)/2)+PROGRAMA!$I$11)</f>
        <v>0</v>
      </c>
      <c r="AU74" s="274">
        <f>PROGRAMA!$I$13*AU73*(((AU73/PROGRAMA!$I$9)*(PROGRAMA!$I$12-PROGRAMA!$I$11)/2)+PROGRAMA!$I$11)</f>
        <v>0</v>
      </c>
      <c r="AV74" s="274">
        <f>PROGRAMA!$I$13*AV73*(((AV73/PROGRAMA!$I$9)*(PROGRAMA!$I$12-PROGRAMA!$I$11)/2)+PROGRAMA!$I$11)</f>
        <v>0</v>
      </c>
      <c r="AW74" s="274">
        <f>PROGRAMA!$I$13*AW73*(((AW73/PROGRAMA!$I$9)*(PROGRAMA!$I$12-PROGRAMA!$I$11)/2)+PROGRAMA!$I$11)</f>
        <v>0</v>
      </c>
      <c r="AX74" s="274">
        <f>PROGRAMA!$I$13*AX73*(((AX73/PROGRAMA!$I$9)*(PROGRAMA!$I$12-PROGRAMA!$I$11)/2)+PROGRAMA!$I$11)</f>
        <v>0</v>
      </c>
      <c r="AY74" s="274">
        <f>PROGRAMA!$I$13*AY73*(((AY73/PROGRAMA!$I$9)*(PROGRAMA!$I$12-PROGRAMA!$I$11)/2)+PROGRAMA!$I$11)</f>
        <v>0</v>
      </c>
      <c r="AZ74" s="274">
        <f>PROGRAMA!$I$13*AZ73*(((AZ73/PROGRAMA!$I$9)*(PROGRAMA!$I$12-PROGRAMA!$I$11)/2)+PROGRAMA!$I$11)</f>
        <v>0</v>
      </c>
      <c r="BA74" s="274">
        <f>PROGRAMA!$I$13*BA73*(((BA73/PROGRAMA!$I$9)*(PROGRAMA!$I$12-PROGRAMA!$I$11)/2)+PROGRAMA!$I$11)</f>
        <v>0</v>
      </c>
      <c r="BB74" s="274">
        <f>PROGRAMA!$I$13*BB73*(((BB73/PROGRAMA!$I$9)*(PROGRAMA!$I$12-PROGRAMA!$I$11)/2)+PROGRAMA!$I$11)</f>
        <v>0</v>
      </c>
      <c r="BC74" s="274">
        <f>PROGRAMA!$I$13*BC73*(((BC73/PROGRAMA!$I$9)*(PROGRAMA!$I$12-PROGRAMA!$I$11)/2)+PROGRAMA!$I$11)</f>
        <v>0</v>
      </c>
      <c r="BD74" s="274">
        <f>PROGRAMA!$I$13*BD73*(((BD73/PROGRAMA!$I$9)*(PROGRAMA!$I$12-PROGRAMA!$I$11)/2)+PROGRAMA!$I$11)</f>
        <v>0</v>
      </c>
      <c r="BE74" s="274">
        <f>PROGRAMA!$I$13*BE73*(((BE73/PROGRAMA!$I$9)*(PROGRAMA!$I$12-PROGRAMA!$I$11)/2)+PROGRAMA!$I$11)</f>
        <v>0</v>
      </c>
      <c r="BF74" s="274">
        <f>PROGRAMA!$I$13*BF73*(((BF73/PROGRAMA!$I$9)*(PROGRAMA!$I$12-PROGRAMA!$I$11)/2)+PROGRAMA!$I$11)</f>
        <v>0</v>
      </c>
      <c r="BG74" s="274">
        <f>PROGRAMA!$I$13*BG73*(((BG73/PROGRAMA!$I$9)*(PROGRAMA!$I$12-PROGRAMA!$I$11)/2)+PROGRAMA!$I$11)</f>
        <v>0</v>
      </c>
      <c r="BH74" s="274">
        <f>PROGRAMA!$I$13*BH73*(((BH73/PROGRAMA!$I$9)*(PROGRAMA!$I$12-PROGRAMA!$I$11)/2)+PROGRAMA!$I$11)</f>
        <v>0</v>
      </c>
      <c r="BI74" s="274">
        <f>PROGRAMA!$I$13*BI73*(((BI73/PROGRAMA!$I$9)*(PROGRAMA!$I$12-PROGRAMA!$I$11)/2)+PROGRAMA!$I$11)</f>
        <v>0</v>
      </c>
      <c r="BJ74" s="274">
        <f>PROGRAMA!$I$13*BJ73*(((BJ73/PROGRAMA!$I$9)*(PROGRAMA!$I$12-PROGRAMA!$I$11)/2)+PROGRAMA!$I$11)</f>
        <v>0</v>
      </c>
      <c r="BK74" s="274">
        <f>PROGRAMA!$I$13*BK73*(((BK73/PROGRAMA!$I$9)*(PROGRAMA!$I$12-PROGRAMA!$I$11)/2)+PROGRAMA!$I$11)</f>
        <v>0</v>
      </c>
      <c r="BL74" s="274">
        <f>PROGRAMA!$I$13*BL73*(((BL73/PROGRAMA!$I$9)*(PROGRAMA!$I$12-PROGRAMA!$I$11)/2)+PROGRAMA!$I$11)</f>
        <v>0</v>
      </c>
      <c r="BM74" s="274">
        <f>PROGRAMA!$I$13*BM73*(((BM73/PROGRAMA!$I$9)*(PROGRAMA!$I$12-PROGRAMA!$I$11)/2)+PROGRAMA!$I$11)</f>
        <v>0</v>
      </c>
      <c r="BN74" s="274">
        <f>PROGRAMA!$I$13*BN73*(((BN73/PROGRAMA!$I$9)*(PROGRAMA!$I$12-PROGRAMA!$I$11)/2)+PROGRAMA!$I$11)</f>
        <v>0</v>
      </c>
      <c r="BO74" s="274">
        <f>PROGRAMA!$I$13*BO73*(((BO73/PROGRAMA!$I$9)*(PROGRAMA!$I$12-PROGRAMA!$I$11)/2)+PROGRAMA!$I$11)</f>
        <v>0</v>
      </c>
      <c r="BP74" s="274">
        <f>PROGRAMA!$I$13*BP73*(((BP73/PROGRAMA!$I$9)*(PROGRAMA!$I$12-PROGRAMA!$I$11)/2)+PROGRAMA!$I$11)</f>
        <v>0</v>
      </c>
      <c r="BQ74" s="274">
        <f>PROGRAMA!$I$13*BQ73*(((BQ73/PROGRAMA!$I$9)*(PROGRAMA!$I$12-PROGRAMA!$I$11)/2)+PROGRAMA!$I$11)</f>
        <v>0</v>
      </c>
      <c r="BR74" s="274">
        <f>PROGRAMA!$I$13*BR73*(((BR73/PROGRAMA!$I$9)*(PROGRAMA!$I$12-PROGRAMA!$I$11)/2)+PROGRAMA!$I$11)</f>
        <v>0</v>
      </c>
      <c r="BS74" s="274">
        <f>PROGRAMA!$I$13*BS73*(((BS73/PROGRAMA!$I$9)*(PROGRAMA!$I$12-PROGRAMA!$I$11)/2)+PROGRAMA!$I$11)</f>
        <v>0</v>
      </c>
      <c r="BT74" s="274">
        <f>PROGRAMA!$I$13*BT73*(((BT73/PROGRAMA!$I$9)*(PROGRAMA!$I$12-PROGRAMA!$I$11)/2)+PROGRAMA!$I$11)</f>
        <v>0</v>
      </c>
      <c r="BU74" s="274">
        <f>PROGRAMA!$I$13*BU73*(((BU73/PROGRAMA!$I$9)*(PROGRAMA!$I$12-PROGRAMA!$I$11)/2)+PROGRAMA!$I$11)</f>
        <v>0</v>
      </c>
      <c r="BV74" s="274">
        <f>PROGRAMA!$I$13*BV73*(((BV73/PROGRAMA!$I$9)*(PROGRAMA!$I$12-PROGRAMA!$I$11)/2)+PROGRAMA!$I$11)</f>
        <v>0</v>
      </c>
      <c r="BW74" s="274">
        <f>PROGRAMA!$I$13*BW73*(((BW73/PROGRAMA!$I$9)*(PROGRAMA!$I$12-PROGRAMA!$I$11)/2)+PROGRAMA!$I$11)</f>
        <v>0</v>
      </c>
      <c r="BX74" s="274">
        <f>PROGRAMA!$I$13*BX73*(((BX73/PROGRAMA!$I$9)*(PROGRAMA!$I$12-PROGRAMA!$I$11)/2)+PROGRAMA!$I$11)</f>
        <v>0</v>
      </c>
      <c r="BY74" s="274">
        <f>PROGRAMA!$I$13*BY73*(((BY73/PROGRAMA!$I$9)*(PROGRAMA!$I$12-PROGRAMA!$I$11)/2)+PROGRAMA!$I$11)</f>
        <v>0</v>
      </c>
      <c r="BZ74" s="274">
        <f>PROGRAMA!$I$13*BZ73*(((BZ73/PROGRAMA!$I$9)*(PROGRAMA!$I$12-PROGRAMA!$I$11)/2)+PROGRAMA!$I$11)</f>
        <v>0</v>
      </c>
      <c r="CA74" s="274">
        <f>PROGRAMA!$I$13*CA73*(((CA73/PROGRAMA!$I$9)*(PROGRAMA!$I$12-PROGRAMA!$I$11)/2)+PROGRAMA!$I$11)</f>
        <v>0</v>
      </c>
      <c r="CB74" s="274">
        <f>PROGRAMA!$I$13*CB73*(((CB73/PROGRAMA!$I$9)*(PROGRAMA!$I$12-PROGRAMA!$I$11)/2)+PROGRAMA!$I$11)</f>
        <v>0</v>
      </c>
      <c r="CC74" s="274">
        <f>PROGRAMA!$I$13*CC73*(((CC73/PROGRAMA!$I$9)*(PROGRAMA!$I$12-PROGRAMA!$I$11)/2)+PROGRAMA!$I$11)</f>
        <v>0</v>
      </c>
      <c r="CD74" s="274">
        <f>PROGRAMA!$I$13*CD73*(((CD73/PROGRAMA!$I$9)*(PROGRAMA!$I$12-PROGRAMA!$I$11)/2)+PROGRAMA!$I$11)</f>
        <v>0</v>
      </c>
      <c r="CE74" s="274">
        <f>PROGRAMA!$I$13*CE73*(((CE73/PROGRAMA!$I$9)*(PROGRAMA!$I$12-PROGRAMA!$I$11)/2)+PROGRAMA!$I$11)</f>
        <v>0</v>
      </c>
      <c r="CF74" s="274">
        <f>PROGRAMA!$I$13*CF73*(((CF73/PROGRAMA!$I$9)*(PROGRAMA!$I$12-PROGRAMA!$I$11)/2)+PROGRAMA!$I$11)</f>
        <v>0</v>
      </c>
    </row>
    <row r="75" spans="2:84" ht="15" customHeight="1" thickBot="1" x14ac:dyDescent="0.35">
      <c r="B75" s="985"/>
      <c r="C75" s="986" t="s">
        <v>208</v>
      </c>
      <c r="D75" s="275" t="s">
        <v>122</v>
      </c>
      <c r="E75" s="290"/>
      <c r="F75" s="290"/>
      <c r="G75" s="290"/>
      <c r="H75" s="290"/>
      <c r="I75" s="290"/>
      <c r="J75" s="290"/>
      <c r="K75" s="290"/>
      <c r="L75" s="290"/>
      <c r="M75" s="290"/>
      <c r="N75" s="290"/>
      <c r="O75" s="290"/>
      <c r="P75" s="290"/>
      <c r="Q75" s="290"/>
      <c r="R75" s="290"/>
      <c r="S75" s="290"/>
      <c r="T75" s="290"/>
      <c r="U75" s="290"/>
      <c r="V75" s="290"/>
      <c r="W75" s="290"/>
      <c r="X75" s="290"/>
      <c r="Y75" s="290"/>
      <c r="Z75" s="290"/>
      <c r="AA75" s="290"/>
      <c r="AB75" s="290"/>
      <c r="AC75" s="290"/>
      <c r="AD75" s="290"/>
      <c r="AE75" s="290"/>
      <c r="AF75" s="290"/>
      <c r="AG75" s="290"/>
      <c r="AH75" s="290"/>
      <c r="AI75" s="290"/>
      <c r="AJ75" s="290"/>
      <c r="AK75" s="290"/>
      <c r="AL75" s="290"/>
      <c r="AM75" s="290"/>
      <c r="AN75" s="290"/>
      <c r="AO75" s="290"/>
      <c r="AP75" s="290"/>
      <c r="AQ75" s="290"/>
      <c r="AR75" s="290"/>
      <c r="AS75" s="290"/>
      <c r="AT75" s="290"/>
      <c r="AU75" s="290"/>
      <c r="AV75" s="290"/>
      <c r="AW75" s="290"/>
      <c r="AX75" s="290"/>
      <c r="AY75" s="290"/>
      <c r="AZ75" s="290"/>
      <c r="BA75" s="290"/>
      <c r="BB75" s="290"/>
      <c r="BC75" s="290"/>
      <c r="BD75" s="290"/>
      <c r="BE75" s="290"/>
      <c r="BF75" s="290"/>
      <c r="BG75" s="290"/>
      <c r="BH75" s="290"/>
      <c r="BI75" s="290"/>
      <c r="BJ75" s="290"/>
      <c r="BK75" s="290"/>
      <c r="BL75" s="290"/>
      <c r="BM75" s="290"/>
      <c r="BN75" s="290"/>
      <c r="BO75" s="290"/>
      <c r="BP75" s="290"/>
      <c r="BQ75" s="290"/>
      <c r="BR75" s="290"/>
      <c r="BS75" s="290"/>
      <c r="BT75" s="290"/>
      <c r="BU75" s="290"/>
      <c r="BV75" s="290"/>
      <c r="BW75" s="290"/>
      <c r="BX75" s="290"/>
      <c r="BY75" s="290"/>
      <c r="BZ75" s="290"/>
      <c r="CA75" s="290"/>
      <c r="CB75" s="290"/>
      <c r="CC75" s="290"/>
      <c r="CD75" s="290"/>
      <c r="CE75" s="290"/>
      <c r="CF75" s="290"/>
    </row>
    <row r="76" spans="2:84" ht="15" customHeight="1" thickBot="1" x14ac:dyDescent="0.35">
      <c r="B76" s="985"/>
      <c r="C76" s="986"/>
      <c r="D76" s="276" t="s">
        <v>164</v>
      </c>
      <c r="E76" s="274">
        <f>PROGRAMA!$I$13*E75*(((E75/PROGRAMA!$I$9)*(PROGRAMA!$I$12-PROGRAMA!$I$11)/2)+PROGRAMA!$I$11)</f>
        <v>0</v>
      </c>
      <c r="F76" s="274">
        <f>PROGRAMA!$I$13*F75*(((F75/PROGRAMA!$I$9)*(PROGRAMA!$I$12-PROGRAMA!$I$11)/2)+PROGRAMA!$I$11)</f>
        <v>0</v>
      </c>
      <c r="G76" s="274">
        <f>PROGRAMA!$I$13*G75*(((G75/PROGRAMA!$I$9)*(PROGRAMA!$I$12-PROGRAMA!$I$11)/2)+PROGRAMA!$I$11)</f>
        <v>0</v>
      </c>
      <c r="H76" s="274">
        <f>PROGRAMA!$I$13*H75*(((H75/PROGRAMA!$I$9)*(PROGRAMA!$I$12-PROGRAMA!$I$11)/2)+PROGRAMA!$I$11)</f>
        <v>0</v>
      </c>
      <c r="I76" s="274">
        <f>PROGRAMA!$I$13*I75*(((I75/PROGRAMA!$I$9)*(PROGRAMA!$I$12-PROGRAMA!$I$11)/2)+PROGRAMA!$I$11)</f>
        <v>0</v>
      </c>
      <c r="J76" s="274">
        <f>PROGRAMA!$I$13*J75*(((J75/PROGRAMA!$I$9)*(PROGRAMA!$I$12-PROGRAMA!$I$11)/2)+PROGRAMA!$I$11)</f>
        <v>0</v>
      </c>
      <c r="K76" s="274">
        <f>PROGRAMA!$I$13*K75*(((K75/PROGRAMA!$I$9)*(PROGRAMA!$I$12-PROGRAMA!$I$11)/2)+PROGRAMA!$I$11)</f>
        <v>0</v>
      </c>
      <c r="L76" s="274">
        <f>PROGRAMA!$I$13*L75*(((L75/PROGRAMA!$I$9)*(PROGRAMA!$I$12-PROGRAMA!$I$11)/2)+PROGRAMA!$I$11)</f>
        <v>0</v>
      </c>
      <c r="M76" s="274">
        <f>PROGRAMA!$I$13*M75*(((M75/PROGRAMA!$I$9)*(PROGRAMA!$I$12-PROGRAMA!$I$11)/2)+PROGRAMA!$I$11)</f>
        <v>0</v>
      </c>
      <c r="N76" s="274">
        <f>PROGRAMA!$I$13*N75*(((N75/PROGRAMA!$I$9)*(PROGRAMA!$I$12-PROGRAMA!$I$11)/2)+PROGRAMA!$I$11)</f>
        <v>0</v>
      </c>
      <c r="O76" s="274">
        <f>PROGRAMA!$I$13*O75*(((O75/PROGRAMA!$I$9)*(PROGRAMA!$I$12-PROGRAMA!$I$11)/2)+PROGRAMA!$I$11)</f>
        <v>0</v>
      </c>
      <c r="P76" s="274">
        <f>PROGRAMA!$I$13*P75*(((P75/PROGRAMA!$I$9)*(PROGRAMA!$I$12-PROGRAMA!$I$11)/2)+PROGRAMA!$I$11)</f>
        <v>0</v>
      </c>
      <c r="Q76" s="274">
        <f>PROGRAMA!$I$13*Q75*(((Q75/PROGRAMA!$I$9)*(PROGRAMA!$I$12-PROGRAMA!$I$11)/2)+PROGRAMA!$I$11)</f>
        <v>0</v>
      </c>
      <c r="R76" s="274">
        <f>PROGRAMA!$I$13*R75*(((R75/PROGRAMA!$I$9)*(PROGRAMA!$I$12-PROGRAMA!$I$11)/2)+PROGRAMA!$I$11)</f>
        <v>0</v>
      </c>
      <c r="S76" s="274">
        <f>PROGRAMA!$I$13*S75*(((S75/PROGRAMA!$I$9)*(PROGRAMA!$I$12-PROGRAMA!$I$11)/2)+PROGRAMA!$I$11)</f>
        <v>0</v>
      </c>
      <c r="T76" s="274">
        <f>PROGRAMA!$I$13*T75*(((T75/PROGRAMA!$I$9)*(PROGRAMA!$I$12-PROGRAMA!$I$11)/2)+PROGRAMA!$I$11)</f>
        <v>0</v>
      </c>
      <c r="U76" s="274">
        <f>PROGRAMA!$I$13*U75*(((U75/PROGRAMA!$I$9)*(PROGRAMA!$I$12-PROGRAMA!$I$11)/2)+PROGRAMA!$I$11)</f>
        <v>0</v>
      </c>
      <c r="V76" s="274">
        <f>PROGRAMA!$I$13*V75*(((V75/PROGRAMA!$I$9)*(PROGRAMA!$I$12-PROGRAMA!$I$11)/2)+PROGRAMA!$I$11)</f>
        <v>0</v>
      </c>
      <c r="W76" s="274">
        <f>PROGRAMA!$I$13*W75*(((W75/PROGRAMA!$I$9)*(PROGRAMA!$I$12-PROGRAMA!$I$11)/2)+PROGRAMA!$I$11)</f>
        <v>0</v>
      </c>
      <c r="X76" s="274">
        <f>PROGRAMA!$I$13*X75*(((X75/PROGRAMA!$I$9)*(PROGRAMA!$I$12-PROGRAMA!$I$11)/2)+PROGRAMA!$I$11)</f>
        <v>0</v>
      </c>
      <c r="Y76" s="274">
        <f>PROGRAMA!$I$13*Y75*(((Y75/PROGRAMA!$I$9)*(PROGRAMA!$I$12-PROGRAMA!$I$11)/2)+PROGRAMA!$I$11)</f>
        <v>0</v>
      </c>
      <c r="Z76" s="274">
        <f>PROGRAMA!$I$13*Z75*(((Z75/PROGRAMA!$I$9)*(PROGRAMA!$I$12-PROGRAMA!$I$11)/2)+PROGRAMA!$I$11)</f>
        <v>0</v>
      </c>
      <c r="AA76" s="274">
        <f>PROGRAMA!$I$13*AA75*(((AA75/PROGRAMA!$I$9)*(PROGRAMA!$I$12-PROGRAMA!$I$11)/2)+PROGRAMA!$I$11)</f>
        <v>0</v>
      </c>
      <c r="AB76" s="274">
        <f>PROGRAMA!$I$13*AB75*(((AB75/PROGRAMA!$I$9)*(PROGRAMA!$I$12-PROGRAMA!$I$11)/2)+PROGRAMA!$I$11)</f>
        <v>0</v>
      </c>
      <c r="AC76" s="274">
        <f>PROGRAMA!$I$13*AC75*(((AC75/PROGRAMA!$I$9)*(PROGRAMA!$I$12-PROGRAMA!$I$11)/2)+PROGRAMA!$I$11)</f>
        <v>0</v>
      </c>
      <c r="AD76" s="274">
        <f>PROGRAMA!$I$13*AD75*(((AD75/PROGRAMA!$I$9)*(PROGRAMA!$I$12-PROGRAMA!$I$11)/2)+PROGRAMA!$I$11)</f>
        <v>0</v>
      </c>
      <c r="AE76" s="274">
        <f>PROGRAMA!$I$13*AE75*(((AE75/PROGRAMA!$I$9)*(PROGRAMA!$I$12-PROGRAMA!$I$11)/2)+PROGRAMA!$I$11)</f>
        <v>0</v>
      </c>
      <c r="AF76" s="274">
        <f>PROGRAMA!$I$13*AF75*(((AF75/PROGRAMA!$I$9)*(PROGRAMA!$I$12-PROGRAMA!$I$11)/2)+PROGRAMA!$I$11)</f>
        <v>0</v>
      </c>
      <c r="AG76" s="274">
        <f>PROGRAMA!$I$13*AG75*(((AG75/PROGRAMA!$I$9)*(PROGRAMA!$I$12-PROGRAMA!$I$11)/2)+PROGRAMA!$I$11)</f>
        <v>0</v>
      </c>
      <c r="AH76" s="274">
        <f>PROGRAMA!$I$13*AH75*(((AH75/PROGRAMA!$I$9)*(PROGRAMA!$I$12-PROGRAMA!$I$11)/2)+PROGRAMA!$I$11)</f>
        <v>0</v>
      </c>
      <c r="AI76" s="274">
        <f>PROGRAMA!$I$13*AI75*(((AI75/PROGRAMA!$I$9)*(PROGRAMA!$I$12-PROGRAMA!$I$11)/2)+PROGRAMA!$I$11)</f>
        <v>0</v>
      </c>
      <c r="AJ76" s="274">
        <f>PROGRAMA!$I$13*AJ75*(((AJ75/PROGRAMA!$I$9)*(PROGRAMA!$I$12-PROGRAMA!$I$11)/2)+PROGRAMA!$I$11)</f>
        <v>0</v>
      </c>
      <c r="AK76" s="274">
        <f>PROGRAMA!$I$13*AK75*(((AK75/PROGRAMA!$I$9)*(PROGRAMA!$I$12-PROGRAMA!$I$11)/2)+PROGRAMA!$I$11)</f>
        <v>0</v>
      </c>
      <c r="AL76" s="274">
        <f>PROGRAMA!$I$13*AL75*(((AL75/PROGRAMA!$I$9)*(PROGRAMA!$I$12-PROGRAMA!$I$11)/2)+PROGRAMA!$I$11)</f>
        <v>0</v>
      </c>
      <c r="AM76" s="274">
        <f>PROGRAMA!$I$13*AM75*(((AM75/PROGRAMA!$I$9)*(PROGRAMA!$I$12-PROGRAMA!$I$11)/2)+PROGRAMA!$I$11)</f>
        <v>0</v>
      </c>
      <c r="AN76" s="274">
        <f>PROGRAMA!$I$13*AN75*(((AN75/PROGRAMA!$I$9)*(PROGRAMA!$I$12-PROGRAMA!$I$11)/2)+PROGRAMA!$I$11)</f>
        <v>0</v>
      </c>
      <c r="AO76" s="274">
        <f>PROGRAMA!$I$13*AO75*(((AO75/PROGRAMA!$I$9)*(PROGRAMA!$I$12-PROGRAMA!$I$11)/2)+PROGRAMA!$I$11)</f>
        <v>0</v>
      </c>
      <c r="AP76" s="274">
        <f>PROGRAMA!$I$13*AP75*(((AP75/PROGRAMA!$I$9)*(PROGRAMA!$I$12-PROGRAMA!$I$11)/2)+PROGRAMA!$I$11)</f>
        <v>0</v>
      </c>
      <c r="AQ76" s="274">
        <f>PROGRAMA!$I$13*AQ75*(((AQ75/PROGRAMA!$I$9)*(PROGRAMA!$I$12-PROGRAMA!$I$11)/2)+PROGRAMA!$I$11)</f>
        <v>0</v>
      </c>
      <c r="AR76" s="274">
        <f>PROGRAMA!$I$13*AR75*(((AR75/PROGRAMA!$I$9)*(PROGRAMA!$I$12-PROGRAMA!$I$11)/2)+PROGRAMA!$I$11)</f>
        <v>0</v>
      </c>
      <c r="AS76" s="274">
        <f>PROGRAMA!$I$13*AS75*(((AS75/PROGRAMA!$I$9)*(PROGRAMA!$I$12-PROGRAMA!$I$11)/2)+PROGRAMA!$I$11)</f>
        <v>0</v>
      </c>
      <c r="AT76" s="274">
        <f>PROGRAMA!$I$13*AT75*(((AT75/PROGRAMA!$I$9)*(PROGRAMA!$I$12-PROGRAMA!$I$11)/2)+PROGRAMA!$I$11)</f>
        <v>0</v>
      </c>
      <c r="AU76" s="274">
        <f>PROGRAMA!$I$13*AU75*(((AU75/PROGRAMA!$I$9)*(PROGRAMA!$I$12-PROGRAMA!$I$11)/2)+PROGRAMA!$I$11)</f>
        <v>0</v>
      </c>
      <c r="AV76" s="274">
        <f>PROGRAMA!$I$13*AV75*(((AV75/PROGRAMA!$I$9)*(PROGRAMA!$I$12-PROGRAMA!$I$11)/2)+PROGRAMA!$I$11)</f>
        <v>0</v>
      </c>
      <c r="AW76" s="274">
        <f>PROGRAMA!$I$13*AW75*(((AW75/PROGRAMA!$I$9)*(PROGRAMA!$I$12-PROGRAMA!$I$11)/2)+PROGRAMA!$I$11)</f>
        <v>0</v>
      </c>
      <c r="AX76" s="274">
        <f>PROGRAMA!$I$13*AX75*(((AX75/PROGRAMA!$I$9)*(PROGRAMA!$I$12-PROGRAMA!$I$11)/2)+PROGRAMA!$I$11)</f>
        <v>0</v>
      </c>
      <c r="AY76" s="274">
        <f>PROGRAMA!$I$13*AY75*(((AY75/PROGRAMA!$I$9)*(PROGRAMA!$I$12-PROGRAMA!$I$11)/2)+PROGRAMA!$I$11)</f>
        <v>0</v>
      </c>
      <c r="AZ76" s="274">
        <f>PROGRAMA!$I$13*AZ75*(((AZ75/PROGRAMA!$I$9)*(PROGRAMA!$I$12-PROGRAMA!$I$11)/2)+PROGRAMA!$I$11)</f>
        <v>0</v>
      </c>
      <c r="BA76" s="274">
        <f>PROGRAMA!$I$13*BA75*(((BA75/PROGRAMA!$I$9)*(PROGRAMA!$I$12-PROGRAMA!$I$11)/2)+PROGRAMA!$I$11)</f>
        <v>0</v>
      </c>
      <c r="BB76" s="274">
        <f>PROGRAMA!$I$13*BB75*(((BB75/PROGRAMA!$I$9)*(PROGRAMA!$I$12-PROGRAMA!$I$11)/2)+PROGRAMA!$I$11)</f>
        <v>0</v>
      </c>
      <c r="BC76" s="274">
        <f>PROGRAMA!$I$13*BC75*(((BC75/PROGRAMA!$I$9)*(PROGRAMA!$I$12-PROGRAMA!$I$11)/2)+PROGRAMA!$I$11)</f>
        <v>0</v>
      </c>
      <c r="BD76" s="274">
        <f>PROGRAMA!$I$13*BD75*(((BD75/PROGRAMA!$I$9)*(PROGRAMA!$I$12-PROGRAMA!$I$11)/2)+PROGRAMA!$I$11)</f>
        <v>0</v>
      </c>
      <c r="BE76" s="274">
        <f>PROGRAMA!$I$13*BE75*(((BE75/PROGRAMA!$I$9)*(PROGRAMA!$I$12-PROGRAMA!$I$11)/2)+PROGRAMA!$I$11)</f>
        <v>0</v>
      </c>
      <c r="BF76" s="274">
        <f>PROGRAMA!$I$13*BF75*(((BF75/PROGRAMA!$I$9)*(PROGRAMA!$I$12-PROGRAMA!$I$11)/2)+PROGRAMA!$I$11)</f>
        <v>0</v>
      </c>
      <c r="BG76" s="274">
        <f>PROGRAMA!$I$13*BG75*(((BG75/PROGRAMA!$I$9)*(PROGRAMA!$I$12-PROGRAMA!$I$11)/2)+PROGRAMA!$I$11)</f>
        <v>0</v>
      </c>
      <c r="BH76" s="274">
        <f>PROGRAMA!$I$13*BH75*(((BH75/PROGRAMA!$I$9)*(PROGRAMA!$I$12-PROGRAMA!$I$11)/2)+PROGRAMA!$I$11)</f>
        <v>0</v>
      </c>
      <c r="BI76" s="274">
        <f>PROGRAMA!$I$13*BI75*(((BI75/PROGRAMA!$I$9)*(PROGRAMA!$I$12-PROGRAMA!$I$11)/2)+PROGRAMA!$I$11)</f>
        <v>0</v>
      </c>
      <c r="BJ76" s="274">
        <f>PROGRAMA!$I$13*BJ75*(((BJ75/PROGRAMA!$I$9)*(PROGRAMA!$I$12-PROGRAMA!$I$11)/2)+PROGRAMA!$I$11)</f>
        <v>0</v>
      </c>
      <c r="BK76" s="274">
        <f>PROGRAMA!$I$13*BK75*(((BK75/PROGRAMA!$I$9)*(PROGRAMA!$I$12-PROGRAMA!$I$11)/2)+PROGRAMA!$I$11)</f>
        <v>0</v>
      </c>
      <c r="BL76" s="274">
        <f>PROGRAMA!$I$13*BL75*(((BL75/PROGRAMA!$I$9)*(PROGRAMA!$I$12-PROGRAMA!$I$11)/2)+PROGRAMA!$I$11)</f>
        <v>0</v>
      </c>
      <c r="BM76" s="274">
        <f>PROGRAMA!$I$13*BM75*(((BM75/PROGRAMA!$I$9)*(PROGRAMA!$I$12-PROGRAMA!$I$11)/2)+PROGRAMA!$I$11)</f>
        <v>0</v>
      </c>
      <c r="BN76" s="274">
        <f>PROGRAMA!$I$13*BN75*(((BN75/PROGRAMA!$I$9)*(PROGRAMA!$I$12-PROGRAMA!$I$11)/2)+PROGRAMA!$I$11)</f>
        <v>0</v>
      </c>
      <c r="BO76" s="274">
        <f>PROGRAMA!$I$13*BO75*(((BO75/PROGRAMA!$I$9)*(PROGRAMA!$I$12-PROGRAMA!$I$11)/2)+PROGRAMA!$I$11)</f>
        <v>0</v>
      </c>
      <c r="BP76" s="274">
        <f>PROGRAMA!$I$13*BP75*(((BP75/PROGRAMA!$I$9)*(PROGRAMA!$I$12-PROGRAMA!$I$11)/2)+PROGRAMA!$I$11)</f>
        <v>0</v>
      </c>
      <c r="BQ76" s="274">
        <f>PROGRAMA!$I$13*BQ75*(((BQ75/PROGRAMA!$I$9)*(PROGRAMA!$I$12-PROGRAMA!$I$11)/2)+PROGRAMA!$I$11)</f>
        <v>0</v>
      </c>
      <c r="BR76" s="274">
        <f>PROGRAMA!$I$13*BR75*(((BR75/PROGRAMA!$I$9)*(PROGRAMA!$I$12-PROGRAMA!$I$11)/2)+PROGRAMA!$I$11)</f>
        <v>0</v>
      </c>
      <c r="BS76" s="274">
        <f>PROGRAMA!$I$13*BS75*(((BS75/PROGRAMA!$I$9)*(PROGRAMA!$I$12-PROGRAMA!$I$11)/2)+PROGRAMA!$I$11)</f>
        <v>0</v>
      </c>
      <c r="BT76" s="274">
        <f>PROGRAMA!$I$13*BT75*(((BT75/PROGRAMA!$I$9)*(PROGRAMA!$I$12-PROGRAMA!$I$11)/2)+PROGRAMA!$I$11)</f>
        <v>0</v>
      </c>
      <c r="BU76" s="274">
        <f>PROGRAMA!$I$13*BU75*(((BU75/PROGRAMA!$I$9)*(PROGRAMA!$I$12-PROGRAMA!$I$11)/2)+PROGRAMA!$I$11)</f>
        <v>0</v>
      </c>
      <c r="BV76" s="274">
        <f>PROGRAMA!$I$13*BV75*(((BV75/PROGRAMA!$I$9)*(PROGRAMA!$I$12-PROGRAMA!$I$11)/2)+PROGRAMA!$I$11)</f>
        <v>0</v>
      </c>
      <c r="BW76" s="274">
        <f>PROGRAMA!$I$13*BW75*(((BW75/PROGRAMA!$I$9)*(PROGRAMA!$I$12-PROGRAMA!$I$11)/2)+PROGRAMA!$I$11)</f>
        <v>0</v>
      </c>
      <c r="BX76" s="274">
        <f>PROGRAMA!$I$13*BX75*(((BX75/PROGRAMA!$I$9)*(PROGRAMA!$I$12-PROGRAMA!$I$11)/2)+PROGRAMA!$I$11)</f>
        <v>0</v>
      </c>
      <c r="BY76" s="274">
        <f>PROGRAMA!$I$13*BY75*(((BY75/PROGRAMA!$I$9)*(PROGRAMA!$I$12-PROGRAMA!$I$11)/2)+PROGRAMA!$I$11)</f>
        <v>0</v>
      </c>
      <c r="BZ76" s="274">
        <f>PROGRAMA!$I$13*BZ75*(((BZ75/PROGRAMA!$I$9)*(PROGRAMA!$I$12-PROGRAMA!$I$11)/2)+PROGRAMA!$I$11)</f>
        <v>0</v>
      </c>
      <c r="CA76" s="274">
        <f>PROGRAMA!$I$13*CA75*(((CA75/PROGRAMA!$I$9)*(PROGRAMA!$I$12-PROGRAMA!$I$11)/2)+PROGRAMA!$I$11)</f>
        <v>0</v>
      </c>
      <c r="CB76" s="274">
        <f>PROGRAMA!$I$13*CB75*(((CB75/PROGRAMA!$I$9)*(PROGRAMA!$I$12-PROGRAMA!$I$11)/2)+PROGRAMA!$I$11)</f>
        <v>0</v>
      </c>
      <c r="CC76" s="274">
        <f>PROGRAMA!$I$13*CC75*(((CC75/PROGRAMA!$I$9)*(PROGRAMA!$I$12-PROGRAMA!$I$11)/2)+PROGRAMA!$I$11)</f>
        <v>0</v>
      </c>
      <c r="CD76" s="274">
        <f>PROGRAMA!$I$13*CD75*(((CD75/PROGRAMA!$I$9)*(PROGRAMA!$I$12-PROGRAMA!$I$11)/2)+PROGRAMA!$I$11)</f>
        <v>0</v>
      </c>
      <c r="CE76" s="274">
        <f>PROGRAMA!$I$13*CE75*(((CE75/PROGRAMA!$I$9)*(PROGRAMA!$I$12-PROGRAMA!$I$11)/2)+PROGRAMA!$I$11)</f>
        <v>0</v>
      </c>
      <c r="CF76" s="274">
        <f>PROGRAMA!$I$13*CF75*(((CF75/PROGRAMA!$I$9)*(PROGRAMA!$I$12-PROGRAMA!$I$11)/2)+PROGRAMA!$I$11)</f>
        <v>0</v>
      </c>
    </row>
    <row r="77" spans="2:84" ht="15" customHeight="1" thickBot="1" x14ac:dyDescent="0.35">
      <c r="B77" s="985"/>
      <c r="C77" s="987" t="s">
        <v>209</v>
      </c>
      <c r="D77" s="272" t="s">
        <v>122</v>
      </c>
      <c r="E77" s="290"/>
      <c r="F77" s="290"/>
      <c r="G77" s="290"/>
      <c r="H77" s="290"/>
      <c r="I77" s="290"/>
      <c r="J77" s="290"/>
      <c r="K77" s="290"/>
      <c r="L77" s="290"/>
      <c r="M77" s="290"/>
      <c r="N77" s="290"/>
      <c r="O77" s="290"/>
      <c r="P77" s="290"/>
      <c r="Q77" s="290"/>
      <c r="R77" s="290"/>
      <c r="S77" s="290"/>
      <c r="T77" s="290"/>
      <c r="U77" s="290"/>
      <c r="V77" s="290"/>
      <c r="W77" s="290"/>
      <c r="X77" s="290"/>
      <c r="Y77" s="290"/>
      <c r="Z77" s="290"/>
      <c r="AA77" s="290"/>
      <c r="AB77" s="290"/>
      <c r="AC77" s="290"/>
      <c r="AD77" s="290"/>
      <c r="AE77" s="290"/>
      <c r="AF77" s="290"/>
      <c r="AG77" s="290"/>
      <c r="AH77" s="290"/>
      <c r="AI77" s="290"/>
      <c r="AJ77" s="290"/>
      <c r="AK77" s="290"/>
      <c r="AL77" s="290"/>
      <c r="AM77" s="290"/>
      <c r="AN77" s="290"/>
      <c r="AO77" s="290"/>
      <c r="AP77" s="290"/>
      <c r="AQ77" s="290"/>
      <c r="AR77" s="290"/>
      <c r="AS77" s="290"/>
      <c r="AT77" s="290"/>
      <c r="AU77" s="290"/>
      <c r="AV77" s="290"/>
      <c r="AW77" s="290"/>
      <c r="AX77" s="290"/>
      <c r="AY77" s="290"/>
      <c r="AZ77" s="290"/>
      <c r="BA77" s="290"/>
      <c r="BB77" s="290"/>
      <c r="BC77" s="290"/>
      <c r="BD77" s="290"/>
      <c r="BE77" s="290"/>
      <c r="BF77" s="290"/>
      <c r="BG77" s="290"/>
      <c r="BH77" s="290"/>
      <c r="BI77" s="290"/>
      <c r="BJ77" s="290"/>
      <c r="BK77" s="290"/>
      <c r="BL77" s="290"/>
      <c r="BM77" s="290"/>
      <c r="BN77" s="290"/>
      <c r="BO77" s="290"/>
      <c r="BP77" s="290"/>
      <c r="BQ77" s="290"/>
      <c r="BR77" s="290"/>
      <c r="BS77" s="290"/>
      <c r="BT77" s="290"/>
      <c r="BU77" s="290"/>
      <c r="BV77" s="290"/>
      <c r="BW77" s="290"/>
      <c r="BX77" s="290"/>
      <c r="BY77" s="290"/>
      <c r="BZ77" s="290"/>
      <c r="CA77" s="290"/>
      <c r="CB77" s="290"/>
      <c r="CC77" s="290"/>
      <c r="CD77" s="290"/>
      <c r="CE77" s="290"/>
      <c r="CF77" s="290"/>
    </row>
    <row r="78" spans="2:84" ht="15" customHeight="1" thickBot="1" x14ac:dyDescent="0.35">
      <c r="B78" s="985"/>
      <c r="C78" s="987"/>
      <c r="D78" s="273" t="s">
        <v>174</v>
      </c>
      <c r="E78" s="274">
        <f>PROGRAMA!$I$13*E77*(((E77/PROGRAMA!$I$9)*(PROGRAMA!$I$12-PROGRAMA!$I$11)/2)+PROGRAMA!$I$11)</f>
        <v>0</v>
      </c>
      <c r="F78" s="274">
        <f>PROGRAMA!$I$13*F77*(((F77/PROGRAMA!$I$9)*(PROGRAMA!$I$12-PROGRAMA!$I$11)/2)+PROGRAMA!$I$11)</f>
        <v>0</v>
      </c>
      <c r="G78" s="274">
        <f>PROGRAMA!$I$13*G77*(((G77/PROGRAMA!$I$9)*(PROGRAMA!$I$12-PROGRAMA!$I$11)/2)+PROGRAMA!$I$11)</f>
        <v>0</v>
      </c>
      <c r="H78" s="274">
        <f>PROGRAMA!$I$13*H77*(((H77/PROGRAMA!$I$9)*(PROGRAMA!$I$12-PROGRAMA!$I$11)/2)+PROGRAMA!$I$11)</f>
        <v>0</v>
      </c>
      <c r="I78" s="274">
        <f>PROGRAMA!$I$13*I77*(((I77/PROGRAMA!$I$9)*(PROGRAMA!$I$12-PROGRAMA!$I$11)/2)+PROGRAMA!$I$11)</f>
        <v>0</v>
      </c>
      <c r="J78" s="274">
        <f>PROGRAMA!$I$13*J77*(((J77/PROGRAMA!$I$9)*(PROGRAMA!$I$12-PROGRAMA!$I$11)/2)+PROGRAMA!$I$11)</f>
        <v>0</v>
      </c>
      <c r="K78" s="274">
        <f>PROGRAMA!$I$13*K77*(((K77/PROGRAMA!$I$9)*(PROGRAMA!$I$12-PROGRAMA!$I$11)/2)+PROGRAMA!$I$11)</f>
        <v>0</v>
      </c>
      <c r="L78" s="274">
        <f>PROGRAMA!$I$13*L77*(((L77/PROGRAMA!$I$9)*(PROGRAMA!$I$12-PROGRAMA!$I$11)/2)+PROGRAMA!$I$11)</f>
        <v>0</v>
      </c>
      <c r="M78" s="274">
        <f>PROGRAMA!$I$13*M77*(((M77/PROGRAMA!$I$9)*(PROGRAMA!$I$12-PROGRAMA!$I$11)/2)+PROGRAMA!$I$11)</f>
        <v>0</v>
      </c>
      <c r="N78" s="274">
        <f>PROGRAMA!$I$13*N77*(((N77/PROGRAMA!$I$9)*(PROGRAMA!$I$12-PROGRAMA!$I$11)/2)+PROGRAMA!$I$11)</f>
        <v>0</v>
      </c>
      <c r="O78" s="274">
        <f>PROGRAMA!$I$13*O77*(((O77/PROGRAMA!$I$9)*(PROGRAMA!$I$12-PROGRAMA!$I$11)/2)+PROGRAMA!$I$11)</f>
        <v>0</v>
      </c>
      <c r="P78" s="274">
        <f>PROGRAMA!$I$13*P77*(((P77/PROGRAMA!$I$9)*(PROGRAMA!$I$12-PROGRAMA!$I$11)/2)+PROGRAMA!$I$11)</f>
        <v>0</v>
      </c>
      <c r="Q78" s="274">
        <f>PROGRAMA!$I$13*Q77*(((Q77/PROGRAMA!$I$9)*(PROGRAMA!$I$12-PROGRAMA!$I$11)/2)+PROGRAMA!$I$11)</f>
        <v>0</v>
      </c>
      <c r="R78" s="274">
        <f>PROGRAMA!$I$13*R77*(((R77/PROGRAMA!$I$9)*(PROGRAMA!$I$12-PROGRAMA!$I$11)/2)+PROGRAMA!$I$11)</f>
        <v>0</v>
      </c>
      <c r="S78" s="274">
        <f>PROGRAMA!$I$13*S77*(((S77/PROGRAMA!$I$9)*(PROGRAMA!$I$12-PROGRAMA!$I$11)/2)+PROGRAMA!$I$11)</f>
        <v>0</v>
      </c>
      <c r="T78" s="274">
        <f>PROGRAMA!$I$13*T77*(((T77/PROGRAMA!$I$9)*(PROGRAMA!$I$12-PROGRAMA!$I$11)/2)+PROGRAMA!$I$11)</f>
        <v>0</v>
      </c>
      <c r="U78" s="274">
        <f>PROGRAMA!$I$13*U77*(((U77/PROGRAMA!$I$9)*(PROGRAMA!$I$12-PROGRAMA!$I$11)/2)+PROGRAMA!$I$11)</f>
        <v>0</v>
      </c>
      <c r="V78" s="274">
        <f>PROGRAMA!$I$13*V77*(((V77/PROGRAMA!$I$9)*(PROGRAMA!$I$12-PROGRAMA!$I$11)/2)+PROGRAMA!$I$11)</f>
        <v>0</v>
      </c>
      <c r="W78" s="274">
        <f>PROGRAMA!$I$13*W77*(((W77/PROGRAMA!$I$9)*(PROGRAMA!$I$12-PROGRAMA!$I$11)/2)+PROGRAMA!$I$11)</f>
        <v>0</v>
      </c>
      <c r="X78" s="274">
        <f>PROGRAMA!$I$13*X77*(((X77/PROGRAMA!$I$9)*(PROGRAMA!$I$12-PROGRAMA!$I$11)/2)+PROGRAMA!$I$11)</f>
        <v>0</v>
      </c>
      <c r="Y78" s="274">
        <f>PROGRAMA!$I$13*Y77*(((Y77/PROGRAMA!$I$9)*(PROGRAMA!$I$12-PROGRAMA!$I$11)/2)+PROGRAMA!$I$11)</f>
        <v>0</v>
      </c>
      <c r="Z78" s="274">
        <f>PROGRAMA!$I$13*Z77*(((Z77/PROGRAMA!$I$9)*(PROGRAMA!$I$12-PROGRAMA!$I$11)/2)+PROGRAMA!$I$11)</f>
        <v>0</v>
      </c>
      <c r="AA78" s="274">
        <f>PROGRAMA!$I$13*AA77*(((AA77/PROGRAMA!$I$9)*(PROGRAMA!$I$12-PROGRAMA!$I$11)/2)+PROGRAMA!$I$11)</f>
        <v>0</v>
      </c>
      <c r="AB78" s="274">
        <f>PROGRAMA!$I$13*AB77*(((AB77/PROGRAMA!$I$9)*(PROGRAMA!$I$12-PROGRAMA!$I$11)/2)+PROGRAMA!$I$11)</f>
        <v>0</v>
      </c>
      <c r="AC78" s="274">
        <f>PROGRAMA!$I$13*AC77*(((AC77/PROGRAMA!$I$9)*(PROGRAMA!$I$12-PROGRAMA!$I$11)/2)+PROGRAMA!$I$11)</f>
        <v>0</v>
      </c>
      <c r="AD78" s="274">
        <f>PROGRAMA!$I$13*AD77*(((AD77/PROGRAMA!$I$9)*(PROGRAMA!$I$12-PROGRAMA!$I$11)/2)+PROGRAMA!$I$11)</f>
        <v>0</v>
      </c>
      <c r="AE78" s="274">
        <f>PROGRAMA!$I$13*AE77*(((AE77/PROGRAMA!$I$9)*(PROGRAMA!$I$12-PROGRAMA!$I$11)/2)+PROGRAMA!$I$11)</f>
        <v>0</v>
      </c>
      <c r="AF78" s="274">
        <f>PROGRAMA!$I$13*AF77*(((AF77/PROGRAMA!$I$9)*(PROGRAMA!$I$12-PROGRAMA!$I$11)/2)+PROGRAMA!$I$11)</f>
        <v>0</v>
      </c>
      <c r="AG78" s="274">
        <f>PROGRAMA!$I$13*AG77*(((AG77/PROGRAMA!$I$9)*(PROGRAMA!$I$12-PROGRAMA!$I$11)/2)+PROGRAMA!$I$11)</f>
        <v>0</v>
      </c>
      <c r="AH78" s="274">
        <f>PROGRAMA!$I$13*AH77*(((AH77/PROGRAMA!$I$9)*(PROGRAMA!$I$12-PROGRAMA!$I$11)/2)+PROGRAMA!$I$11)</f>
        <v>0</v>
      </c>
      <c r="AI78" s="274">
        <f>PROGRAMA!$I$13*AI77*(((AI77/PROGRAMA!$I$9)*(PROGRAMA!$I$12-PROGRAMA!$I$11)/2)+PROGRAMA!$I$11)</f>
        <v>0</v>
      </c>
      <c r="AJ78" s="274">
        <f>PROGRAMA!$I$13*AJ77*(((AJ77/PROGRAMA!$I$9)*(PROGRAMA!$I$12-PROGRAMA!$I$11)/2)+PROGRAMA!$I$11)</f>
        <v>0</v>
      </c>
      <c r="AK78" s="274">
        <f>PROGRAMA!$I$13*AK77*(((AK77/PROGRAMA!$I$9)*(PROGRAMA!$I$12-PROGRAMA!$I$11)/2)+PROGRAMA!$I$11)</f>
        <v>0</v>
      </c>
      <c r="AL78" s="274">
        <f>PROGRAMA!$I$13*AL77*(((AL77/PROGRAMA!$I$9)*(PROGRAMA!$I$12-PROGRAMA!$I$11)/2)+PROGRAMA!$I$11)</f>
        <v>0</v>
      </c>
      <c r="AM78" s="274">
        <f>PROGRAMA!$I$13*AM77*(((AM77/PROGRAMA!$I$9)*(PROGRAMA!$I$12-PROGRAMA!$I$11)/2)+PROGRAMA!$I$11)</f>
        <v>0</v>
      </c>
      <c r="AN78" s="274">
        <f>PROGRAMA!$I$13*AN77*(((AN77/PROGRAMA!$I$9)*(PROGRAMA!$I$12-PROGRAMA!$I$11)/2)+PROGRAMA!$I$11)</f>
        <v>0</v>
      </c>
      <c r="AO78" s="274">
        <f>PROGRAMA!$I$13*AO77*(((AO77/PROGRAMA!$I$9)*(PROGRAMA!$I$12-PROGRAMA!$I$11)/2)+PROGRAMA!$I$11)</f>
        <v>0</v>
      </c>
      <c r="AP78" s="274">
        <f>PROGRAMA!$I$13*AP77*(((AP77/PROGRAMA!$I$9)*(PROGRAMA!$I$12-PROGRAMA!$I$11)/2)+PROGRAMA!$I$11)</f>
        <v>0</v>
      </c>
      <c r="AQ78" s="274">
        <f>PROGRAMA!$I$13*AQ77*(((AQ77/PROGRAMA!$I$9)*(PROGRAMA!$I$12-PROGRAMA!$I$11)/2)+PROGRAMA!$I$11)</f>
        <v>0</v>
      </c>
      <c r="AR78" s="274">
        <f>PROGRAMA!$I$13*AR77*(((AR77/PROGRAMA!$I$9)*(PROGRAMA!$I$12-PROGRAMA!$I$11)/2)+PROGRAMA!$I$11)</f>
        <v>0</v>
      </c>
      <c r="AS78" s="274">
        <f>PROGRAMA!$I$13*AS77*(((AS77/PROGRAMA!$I$9)*(PROGRAMA!$I$12-PROGRAMA!$I$11)/2)+PROGRAMA!$I$11)</f>
        <v>0</v>
      </c>
      <c r="AT78" s="274">
        <f>PROGRAMA!$I$13*AT77*(((AT77/PROGRAMA!$I$9)*(PROGRAMA!$I$12-PROGRAMA!$I$11)/2)+PROGRAMA!$I$11)</f>
        <v>0</v>
      </c>
      <c r="AU78" s="274">
        <f>PROGRAMA!$I$13*AU77*(((AU77/PROGRAMA!$I$9)*(PROGRAMA!$I$12-PROGRAMA!$I$11)/2)+PROGRAMA!$I$11)</f>
        <v>0</v>
      </c>
      <c r="AV78" s="274">
        <f>PROGRAMA!$I$13*AV77*(((AV77/PROGRAMA!$I$9)*(PROGRAMA!$I$12-PROGRAMA!$I$11)/2)+PROGRAMA!$I$11)</f>
        <v>0</v>
      </c>
      <c r="AW78" s="274">
        <f>PROGRAMA!$I$13*AW77*(((AW77/PROGRAMA!$I$9)*(PROGRAMA!$I$12-PROGRAMA!$I$11)/2)+PROGRAMA!$I$11)</f>
        <v>0</v>
      </c>
      <c r="AX78" s="274">
        <f>PROGRAMA!$I$13*AX77*(((AX77/PROGRAMA!$I$9)*(PROGRAMA!$I$12-PROGRAMA!$I$11)/2)+PROGRAMA!$I$11)</f>
        <v>0</v>
      </c>
      <c r="AY78" s="274">
        <f>PROGRAMA!$I$13*AY77*(((AY77/PROGRAMA!$I$9)*(PROGRAMA!$I$12-PROGRAMA!$I$11)/2)+PROGRAMA!$I$11)</f>
        <v>0</v>
      </c>
      <c r="AZ78" s="274">
        <f>PROGRAMA!$I$13*AZ77*(((AZ77/PROGRAMA!$I$9)*(PROGRAMA!$I$12-PROGRAMA!$I$11)/2)+PROGRAMA!$I$11)</f>
        <v>0</v>
      </c>
      <c r="BA78" s="274">
        <f>PROGRAMA!$I$13*BA77*(((BA77/PROGRAMA!$I$9)*(PROGRAMA!$I$12-PROGRAMA!$I$11)/2)+PROGRAMA!$I$11)</f>
        <v>0</v>
      </c>
      <c r="BB78" s="274">
        <f>PROGRAMA!$I$13*BB77*(((BB77/PROGRAMA!$I$9)*(PROGRAMA!$I$12-PROGRAMA!$I$11)/2)+PROGRAMA!$I$11)</f>
        <v>0</v>
      </c>
      <c r="BC78" s="274">
        <f>PROGRAMA!$I$13*BC77*(((BC77/PROGRAMA!$I$9)*(PROGRAMA!$I$12-PROGRAMA!$I$11)/2)+PROGRAMA!$I$11)</f>
        <v>0</v>
      </c>
      <c r="BD78" s="274">
        <f>PROGRAMA!$I$13*BD77*(((BD77/PROGRAMA!$I$9)*(PROGRAMA!$I$12-PROGRAMA!$I$11)/2)+PROGRAMA!$I$11)</f>
        <v>0</v>
      </c>
      <c r="BE78" s="274">
        <f>PROGRAMA!$I$13*BE77*(((BE77/PROGRAMA!$I$9)*(PROGRAMA!$I$12-PROGRAMA!$I$11)/2)+PROGRAMA!$I$11)</f>
        <v>0</v>
      </c>
      <c r="BF78" s="274">
        <f>PROGRAMA!$I$13*BF77*(((BF77/PROGRAMA!$I$9)*(PROGRAMA!$I$12-PROGRAMA!$I$11)/2)+PROGRAMA!$I$11)</f>
        <v>0</v>
      </c>
      <c r="BG78" s="274">
        <f>PROGRAMA!$I$13*BG77*(((BG77/PROGRAMA!$I$9)*(PROGRAMA!$I$12-PROGRAMA!$I$11)/2)+PROGRAMA!$I$11)</f>
        <v>0</v>
      </c>
      <c r="BH78" s="274">
        <f>PROGRAMA!$I$13*BH77*(((BH77/PROGRAMA!$I$9)*(PROGRAMA!$I$12-PROGRAMA!$I$11)/2)+PROGRAMA!$I$11)</f>
        <v>0</v>
      </c>
      <c r="BI78" s="274">
        <f>PROGRAMA!$I$13*BI77*(((BI77/PROGRAMA!$I$9)*(PROGRAMA!$I$12-PROGRAMA!$I$11)/2)+PROGRAMA!$I$11)</f>
        <v>0</v>
      </c>
      <c r="BJ78" s="274">
        <f>PROGRAMA!$I$13*BJ77*(((BJ77/PROGRAMA!$I$9)*(PROGRAMA!$I$12-PROGRAMA!$I$11)/2)+PROGRAMA!$I$11)</f>
        <v>0</v>
      </c>
      <c r="BK78" s="274">
        <f>PROGRAMA!$I$13*BK77*(((BK77/PROGRAMA!$I$9)*(PROGRAMA!$I$12-PROGRAMA!$I$11)/2)+PROGRAMA!$I$11)</f>
        <v>0</v>
      </c>
      <c r="BL78" s="274">
        <f>PROGRAMA!$I$13*BL77*(((BL77/PROGRAMA!$I$9)*(PROGRAMA!$I$12-PROGRAMA!$I$11)/2)+PROGRAMA!$I$11)</f>
        <v>0</v>
      </c>
      <c r="BM78" s="274">
        <f>PROGRAMA!$I$13*BM77*(((BM77/PROGRAMA!$I$9)*(PROGRAMA!$I$12-PROGRAMA!$I$11)/2)+PROGRAMA!$I$11)</f>
        <v>0</v>
      </c>
      <c r="BN78" s="274">
        <f>PROGRAMA!$I$13*BN77*(((BN77/PROGRAMA!$I$9)*(PROGRAMA!$I$12-PROGRAMA!$I$11)/2)+PROGRAMA!$I$11)</f>
        <v>0</v>
      </c>
      <c r="BO78" s="274">
        <f>PROGRAMA!$I$13*BO77*(((BO77/PROGRAMA!$I$9)*(PROGRAMA!$I$12-PROGRAMA!$I$11)/2)+PROGRAMA!$I$11)</f>
        <v>0</v>
      </c>
      <c r="BP78" s="274">
        <f>PROGRAMA!$I$13*BP77*(((BP77/PROGRAMA!$I$9)*(PROGRAMA!$I$12-PROGRAMA!$I$11)/2)+PROGRAMA!$I$11)</f>
        <v>0</v>
      </c>
      <c r="BQ78" s="274">
        <f>PROGRAMA!$I$13*BQ77*(((BQ77/PROGRAMA!$I$9)*(PROGRAMA!$I$12-PROGRAMA!$I$11)/2)+PROGRAMA!$I$11)</f>
        <v>0</v>
      </c>
      <c r="BR78" s="274">
        <f>PROGRAMA!$I$13*BR77*(((BR77/PROGRAMA!$I$9)*(PROGRAMA!$I$12-PROGRAMA!$I$11)/2)+PROGRAMA!$I$11)</f>
        <v>0</v>
      </c>
      <c r="BS78" s="274">
        <f>PROGRAMA!$I$13*BS77*(((BS77/PROGRAMA!$I$9)*(PROGRAMA!$I$12-PROGRAMA!$I$11)/2)+PROGRAMA!$I$11)</f>
        <v>0</v>
      </c>
      <c r="BT78" s="274">
        <f>PROGRAMA!$I$13*BT77*(((BT77/PROGRAMA!$I$9)*(PROGRAMA!$I$12-PROGRAMA!$I$11)/2)+PROGRAMA!$I$11)</f>
        <v>0</v>
      </c>
      <c r="BU78" s="274">
        <f>PROGRAMA!$I$13*BU77*(((BU77/PROGRAMA!$I$9)*(PROGRAMA!$I$12-PROGRAMA!$I$11)/2)+PROGRAMA!$I$11)</f>
        <v>0</v>
      </c>
      <c r="BV78" s="274">
        <f>PROGRAMA!$I$13*BV77*(((BV77/PROGRAMA!$I$9)*(PROGRAMA!$I$12-PROGRAMA!$I$11)/2)+PROGRAMA!$I$11)</f>
        <v>0</v>
      </c>
      <c r="BW78" s="274">
        <f>PROGRAMA!$I$13*BW77*(((BW77/PROGRAMA!$I$9)*(PROGRAMA!$I$12-PROGRAMA!$I$11)/2)+PROGRAMA!$I$11)</f>
        <v>0</v>
      </c>
      <c r="BX78" s="274">
        <f>PROGRAMA!$I$13*BX77*(((BX77/PROGRAMA!$I$9)*(PROGRAMA!$I$12-PROGRAMA!$I$11)/2)+PROGRAMA!$I$11)</f>
        <v>0</v>
      </c>
      <c r="BY78" s="274">
        <f>PROGRAMA!$I$13*BY77*(((BY77/PROGRAMA!$I$9)*(PROGRAMA!$I$12-PROGRAMA!$I$11)/2)+PROGRAMA!$I$11)</f>
        <v>0</v>
      </c>
      <c r="BZ78" s="274">
        <f>PROGRAMA!$I$13*BZ77*(((BZ77/PROGRAMA!$I$9)*(PROGRAMA!$I$12-PROGRAMA!$I$11)/2)+PROGRAMA!$I$11)</f>
        <v>0</v>
      </c>
      <c r="CA78" s="274">
        <f>PROGRAMA!$I$13*CA77*(((CA77/PROGRAMA!$I$9)*(PROGRAMA!$I$12-PROGRAMA!$I$11)/2)+PROGRAMA!$I$11)</f>
        <v>0</v>
      </c>
      <c r="CB78" s="274">
        <f>PROGRAMA!$I$13*CB77*(((CB77/PROGRAMA!$I$9)*(PROGRAMA!$I$12-PROGRAMA!$I$11)/2)+PROGRAMA!$I$11)</f>
        <v>0</v>
      </c>
      <c r="CC78" s="274">
        <f>PROGRAMA!$I$13*CC77*(((CC77/PROGRAMA!$I$9)*(PROGRAMA!$I$12-PROGRAMA!$I$11)/2)+PROGRAMA!$I$11)</f>
        <v>0</v>
      </c>
      <c r="CD78" s="274">
        <f>PROGRAMA!$I$13*CD77*(((CD77/PROGRAMA!$I$9)*(PROGRAMA!$I$12-PROGRAMA!$I$11)/2)+PROGRAMA!$I$11)</f>
        <v>0</v>
      </c>
      <c r="CE78" s="274">
        <f>PROGRAMA!$I$13*CE77*(((CE77/PROGRAMA!$I$9)*(PROGRAMA!$I$12-PROGRAMA!$I$11)/2)+PROGRAMA!$I$11)</f>
        <v>0</v>
      </c>
      <c r="CF78" s="274">
        <f>PROGRAMA!$I$13*CF77*(((CF77/PROGRAMA!$I$9)*(PROGRAMA!$I$12-PROGRAMA!$I$11)/2)+PROGRAMA!$I$11)</f>
        <v>0</v>
      </c>
    </row>
    <row r="79" spans="2:84" ht="15" customHeight="1" thickBot="1" x14ac:dyDescent="0.35">
      <c r="B79" s="985"/>
      <c r="C79" s="986" t="s">
        <v>210</v>
      </c>
      <c r="D79" s="275" t="s">
        <v>122</v>
      </c>
      <c r="E79" s="290"/>
      <c r="F79" s="290"/>
      <c r="G79" s="290"/>
      <c r="H79" s="290"/>
      <c r="I79" s="290"/>
      <c r="J79" s="290"/>
      <c r="K79" s="290"/>
      <c r="L79" s="290"/>
      <c r="M79" s="290"/>
      <c r="N79" s="290"/>
      <c r="O79" s="290"/>
      <c r="P79" s="290"/>
      <c r="Q79" s="290"/>
      <c r="R79" s="290"/>
      <c r="S79" s="290"/>
      <c r="T79" s="290"/>
      <c r="U79" s="290"/>
      <c r="V79" s="290"/>
      <c r="W79" s="290"/>
      <c r="X79" s="290"/>
      <c r="Y79" s="290"/>
      <c r="Z79" s="290"/>
      <c r="AA79" s="290"/>
      <c r="AB79" s="290"/>
      <c r="AC79" s="290"/>
      <c r="AD79" s="290"/>
      <c r="AE79" s="290"/>
      <c r="AF79" s="290"/>
      <c r="AG79" s="290"/>
      <c r="AH79" s="290"/>
      <c r="AI79" s="290"/>
      <c r="AJ79" s="290"/>
      <c r="AK79" s="290"/>
      <c r="AL79" s="290"/>
      <c r="AM79" s="290"/>
      <c r="AN79" s="290"/>
      <c r="AO79" s="290"/>
      <c r="AP79" s="290"/>
      <c r="AQ79" s="290"/>
      <c r="AR79" s="290"/>
      <c r="AS79" s="290"/>
      <c r="AT79" s="290"/>
      <c r="AU79" s="290"/>
      <c r="AV79" s="290"/>
      <c r="AW79" s="290"/>
      <c r="AX79" s="290"/>
      <c r="AY79" s="290"/>
      <c r="AZ79" s="290"/>
      <c r="BA79" s="290"/>
      <c r="BB79" s="290"/>
      <c r="BC79" s="290"/>
      <c r="BD79" s="290"/>
      <c r="BE79" s="290"/>
      <c r="BF79" s="290"/>
      <c r="BG79" s="290"/>
      <c r="BH79" s="290"/>
      <c r="BI79" s="290"/>
      <c r="BJ79" s="290"/>
      <c r="BK79" s="290"/>
      <c r="BL79" s="290"/>
      <c r="BM79" s="290"/>
      <c r="BN79" s="290"/>
      <c r="BO79" s="290"/>
      <c r="BP79" s="290"/>
      <c r="BQ79" s="290"/>
      <c r="BR79" s="290"/>
      <c r="BS79" s="290"/>
      <c r="BT79" s="290"/>
      <c r="BU79" s="290"/>
      <c r="BV79" s="290"/>
      <c r="BW79" s="290"/>
      <c r="BX79" s="290"/>
      <c r="BY79" s="290"/>
      <c r="BZ79" s="290"/>
      <c r="CA79" s="290"/>
      <c r="CB79" s="290"/>
      <c r="CC79" s="290"/>
      <c r="CD79" s="290"/>
      <c r="CE79" s="290"/>
      <c r="CF79" s="290"/>
    </row>
    <row r="80" spans="2:84" ht="15" customHeight="1" thickBot="1" x14ac:dyDescent="0.35">
      <c r="B80" s="985"/>
      <c r="C80" s="986"/>
      <c r="D80" s="276" t="s">
        <v>164</v>
      </c>
      <c r="E80" s="274">
        <f>PROGRAMA!$I$13*E79*(((E79/PROGRAMA!$I$9)*(PROGRAMA!$I$12-PROGRAMA!$I$11)/2)+PROGRAMA!$I$11)</f>
        <v>0</v>
      </c>
      <c r="F80" s="274">
        <f>PROGRAMA!$I$13*F79*(((F79/PROGRAMA!$I$9)*(PROGRAMA!$I$12-PROGRAMA!$I$11)/2)+PROGRAMA!$I$11)</f>
        <v>0</v>
      </c>
      <c r="G80" s="274">
        <f>PROGRAMA!$I$13*G79*(((G79/PROGRAMA!$I$9)*(PROGRAMA!$I$12-PROGRAMA!$I$11)/2)+PROGRAMA!$I$11)</f>
        <v>0</v>
      </c>
      <c r="H80" s="274">
        <f>PROGRAMA!$I$13*H79*(((H79/PROGRAMA!$I$9)*(PROGRAMA!$I$12-PROGRAMA!$I$11)/2)+PROGRAMA!$I$11)</f>
        <v>0</v>
      </c>
      <c r="I80" s="274">
        <f>PROGRAMA!$I$13*I79*(((I79/PROGRAMA!$I$9)*(PROGRAMA!$I$12-PROGRAMA!$I$11)/2)+PROGRAMA!$I$11)</f>
        <v>0</v>
      </c>
      <c r="J80" s="274">
        <f>PROGRAMA!$I$13*J79*(((J79/PROGRAMA!$I$9)*(PROGRAMA!$I$12-PROGRAMA!$I$11)/2)+PROGRAMA!$I$11)</f>
        <v>0</v>
      </c>
      <c r="K80" s="274">
        <f>PROGRAMA!$I$13*K79*(((K79/PROGRAMA!$I$9)*(PROGRAMA!$I$12-PROGRAMA!$I$11)/2)+PROGRAMA!$I$11)</f>
        <v>0</v>
      </c>
      <c r="L80" s="274">
        <f>PROGRAMA!$I$13*L79*(((L79/PROGRAMA!$I$9)*(PROGRAMA!$I$12-PROGRAMA!$I$11)/2)+PROGRAMA!$I$11)</f>
        <v>0</v>
      </c>
      <c r="M80" s="274">
        <f>PROGRAMA!$I$13*M79*(((M79/PROGRAMA!$I$9)*(PROGRAMA!$I$12-PROGRAMA!$I$11)/2)+PROGRAMA!$I$11)</f>
        <v>0</v>
      </c>
      <c r="N80" s="274">
        <f>PROGRAMA!$I$13*N79*(((N79/PROGRAMA!$I$9)*(PROGRAMA!$I$12-PROGRAMA!$I$11)/2)+PROGRAMA!$I$11)</f>
        <v>0</v>
      </c>
      <c r="O80" s="274">
        <f>PROGRAMA!$I$13*O79*(((O79/PROGRAMA!$I$9)*(PROGRAMA!$I$12-PROGRAMA!$I$11)/2)+PROGRAMA!$I$11)</f>
        <v>0</v>
      </c>
      <c r="P80" s="274">
        <f>PROGRAMA!$I$13*P79*(((P79/PROGRAMA!$I$9)*(PROGRAMA!$I$12-PROGRAMA!$I$11)/2)+PROGRAMA!$I$11)</f>
        <v>0</v>
      </c>
      <c r="Q80" s="274">
        <f>PROGRAMA!$I$13*Q79*(((Q79/PROGRAMA!$I$9)*(PROGRAMA!$I$12-PROGRAMA!$I$11)/2)+PROGRAMA!$I$11)</f>
        <v>0</v>
      </c>
      <c r="R80" s="274">
        <f>PROGRAMA!$I$13*R79*(((R79/PROGRAMA!$I$9)*(PROGRAMA!$I$12-PROGRAMA!$I$11)/2)+PROGRAMA!$I$11)</f>
        <v>0</v>
      </c>
      <c r="S80" s="274">
        <f>PROGRAMA!$I$13*S79*(((S79/PROGRAMA!$I$9)*(PROGRAMA!$I$12-PROGRAMA!$I$11)/2)+PROGRAMA!$I$11)</f>
        <v>0</v>
      </c>
      <c r="T80" s="274">
        <f>PROGRAMA!$I$13*T79*(((T79/PROGRAMA!$I$9)*(PROGRAMA!$I$12-PROGRAMA!$I$11)/2)+PROGRAMA!$I$11)</f>
        <v>0</v>
      </c>
      <c r="U80" s="274">
        <f>PROGRAMA!$I$13*U79*(((U79/PROGRAMA!$I$9)*(PROGRAMA!$I$12-PROGRAMA!$I$11)/2)+PROGRAMA!$I$11)</f>
        <v>0</v>
      </c>
      <c r="V80" s="274">
        <f>PROGRAMA!$I$13*V79*(((V79/PROGRAMA!$I$9)*(PROGRAMA!$I$12-PROGRAMA!$I$11)/2)+PROGRAMA!$I$11)</f>
        <v>0</v>
      </c>
      <c r="W80" s="274">
        <f>PROGRAMA!$I$13*W79*(((W79/PROGRAMA!$I$9)*(PROGRAMA!$I$12-PROGRAMA!$I$11)/2)+PROGRAMA!$I$11)</f>
        <v>0</v>
      </c>
      <c r="X80" s="274">
        <f>PROGRAMA!$I$13*X79*(((X79/PROGRAMA!$I$9)*(PROGRAMA!$I$12-PROGRAMA!$I$11)/2)+PROGRAMA!$I$11)</f>
        <v>0</v>
      </c>
      <c r="Y80" s="274">
        <f>PROGRAMA!$I$13*Y79*(((Y79/PROGRAMA!$I$9)*(PROGRAMA!$I$12-PROGRAMA!$I$11)/2)+PROGRAMA!$I$11)</f>
        <v>0</v>
      </c>
      <c r="Z80" s="274">
        <f>PROGRAMA!$I$13*Z79*(((Z79/PROGRAMA!$I$9)*(PROGRAMA!$I$12-PROGRAMA!$I$11)/2)+PROGRAMA!$I$11)</f>
        <v>0</v>
      </c>
      <c r="AA80" s="274">
        <f>PROGRAMA!$I$13*AA79*(((AA79/PROGRAMA!$I$9)*(PROGRAMA!$I$12-PROGRAMA!$I$11)/2)+PROGRAMA!$I$11)</f>
        <v>0</v>
      </c>
      <c r="AB80" s="274">
        <f>PROGRAMA!$I$13*AB79*(((AB79/PROGRAMA!$I$9)*(PROGRAMA!$I$12-PROGRAMA!$I$11)/2)+PROGRAMA!$I$11)</f>
        <v>0</v>
      </c>
      <c r="AC80" s="274">
        <f>PROGRAMA!$I$13*AC79*(((AC79/PROGRAMA!$I$9)*(PROGRAMA!$I$12-PROGRAMA!$I$11)/2)+PROGRAMA!$I$11)</f>
        <v>0</v>
      </c>
      <c r="AD80" s="274">
        <f>PROGRAMA!$I$13*AD79*(((AD79/PROGRAMA!$I$9)*(PROGRAMA!$I$12-PROGRAMA!$I$11)/2)+PROGRAMA!$I$11)</f>
        <v>0</v>
      </c>
      <c r="AE80" s="274">
        <f>PROGRAMA!$I$13*AE79*(((AE79/PROGRAMA!$I$9)*(PROGRAMA!$I$12-PROGRAMA!$I$11)/2)+PROGRAMA!$I$11)</f>
        <v>0</v>
      </c>
      <c r="AF80" s="274">
        <f>PROGRAMA!$I$13*AF79*(((AF79/PROGRAMA!$I$9)*(PROGRAMA!$I$12-PROGRAMA!$I$11)/2)+PROGRAMA!$I$11)</f>
        <v>0</v>
      </c>
      <c r="AG80" s="274">
        <f>PROGRAMA!$I$13*AG79*(((AG79/PROGRAMA!$I$9)*(PROGRAMA!$I$12-PROGRAMA!$I$11)/2)+PROGRAMA!$I$11)</f>
        <v>0</v>
      </c>
      <c r="AH80" s="274">
        <f>PROGRAMA!$I$13*AH79*(((AH79/PROGRAMA!$I$9)*(PROGRAMA!$I$12-PROGRAMA!$I$11)/2)+PROGRAMA!$I$11)</f>
        <v>0</v>
      </c>
      <c r="AI80" s="274">
        <f>PROGRAMA!$I$13*AI79*(((AI79/PROGRAMA!$I$9)*(PROGRAMA!$I$12-PROGRAMA!$I$11)/2)+PROGRAMA!$I$11)</f>
        <v>0</v>
      </c>
      <c r="AJ80" s="274">
        <f>PROGRAMA!$I$13*AJ79*(((AJ79/PROGRAMA!$I$9)*(PROGRAMA!$I$12-PROGRAMA!$I$11)/2)+PROGRAMA!$I$11)</f>
        <v>0</v>
      </c>
      <c r="AK80" s="274">
        <f>PROGRAMA!$I$13*AK79*(((AK79/PROGRAMA!$I$9)*(PROGRAMA!$I$12-PROGRAMA!$I$11)/2)+PROGRAMA!$I$11)</f>
        <v>0</v>
      </c>
      <c r="AL80" s="274">
        <f>PROGRAMA!$I$13*AL79*(((AL79/PROGRAMA!$I$9)*(PROGRAMA!$I$12-PROGRAMA!$I$11)/2)+PROGRAMA!$I$11)</f>
        <v>0</v>
      </c>
      <c r="AM80" s="274">
        <f>PROGRAMA!$I$13*AM79*(((AM79/PROGRAMA!$I$9)*(PROGRAMA!$I$12-PROGRAMA!$I$11)/2)+PROGRAMA!$I$11)</f>
        <v>0</v>
      </c>
      <c r="AN80" s="274">
        <f>PROGRAMA!$I$13*AN79*(((AN79/PROGRAMA!$I$9)*(PROGRAMA!$I$12-PROGRAMA!$I$11)/2)+PROGRAMA!$I$11)</f>
        <v>0</v>
      </c>
      <c r="AO80" s="274">
        <f>PROGRAMA!$I$13*AO79*(((AO79/PROGRAMA!$I$9)*(PROGRAMA!$I$12-PROGRAMA!$I$11)/2)+PROGRAMA!$I$11)</f>
        <v>0</v>
      </c>
      <c r="AP80" s="274">
        <f>PROGRAMA!$I$13*AP79*(((AP79/PROGRAMA!$I$9)*(PROGRAMA!$I$12-PROGRAMA!$I$11)/2)+PROGRAMA!$I$11)</f>
        <v>0</v>
      </c>
      <c r="AQ80" s="274">
        <f>PROGRAMA!$I$13*AQ79*(((AQ79/PROGRAMA!$I$9)*(PROGRAMA!$I$12-PROGRAMA!$I$11)/2)+PROGRAMA!$I$11)</f>
        <v>0</v>
      </c>
      <c r="AR80" s="274">
        <f>PROGRAMA!$I$13*AR79*(((AR79/PROGRAMA!$I$9)*(PROGRAMA!$I$12-PROGRAMA!$I$11)/2)+PROGRAMA!$I$11)</f>
        <v>0</v>
      </c>
      <c r="AS80" s="274">
        <f>PROGRAMA!$I$13*AS79*(((AS79/PROGRAMA!$I$9)*(PROGRAMA!$I$12-PROGRAMA!$I$11)/2)+PROGRAMA!$I$11)</f>
        <v>0</v>
      </c>
      <c r="AT80" s="274">
        <f>PROGRAMA!$I$13*AT79*(((AT79/PROGRAMA!$I$9)*(PROGRAMA!$I$12-PROGRAMA!$I$11)/2)+PROGRAMA!$I$11)</f>
        <v>0</v>
      </c>
      <c r="AU80" s="274">
        <f>PROGRAMA!$I$13*AU79*(((AU79/PROGRAMA!$I$9)*(PROGRAMA!$I$12-PROGRAMA!$I$11)/2)+PROGRAMA!$I$11)</f>
        <v>0</v>
      </c>
      <c r="AV80" s="274">
        <f>PROGRAMA!$I$13*AV79*(((AV79/PROGRAMA!$I$9)*(PROGRAMA!$I$12-PROGRAMA!$I$11)/2)+PROGRAMA!$I$11)</f>
        <v>0</v>
      </c>
      <c r="AW80" s="274">
        <f>PROGRAMA!$I$13*AW79*(((AW79/PROGRAMA!$I$9)*(PROGRAMA!$I$12-PROGRAMA!$I$11)/2)+PROGRAMA!$I$11)</f>
        <v>0</v>
      </c>
      <c r="AX80" s="274">
        <f>PROGRAMA!$I$13*AX79*(((AX79/PROGRAMA!$I$9)*(PROGRAMA!$I$12-PROGRAMA!$I$11)/2)+PROGRAMA!$I$11)</f>
        <v>0</v>
      </c>
      <c r="AY80" s="274">
        <f>PROGRAMA!$I$13*AY79*(((AY79/PROGRAMA!$I$9)*(PROGRAMA!$I$12-PROGRAMA!$I$11)/2)+PROGRAMA!$I$11)</f>
        <v>0</v>
      </c>
      <c r="AZ80" s="274">
        <f>PROGRAMA!$I$13*AZ79*(((AZ79/PROGRAMA!$I$9)*(PROGRAMA!$I$12-PROGRAMA!$I$11)/2)+PROGRAMA!$I$11)</f>
        <v>0</v>
      </c>
      <c r="BA80" s="274">
        <f>PROGRAMA!$I$13*BA79*(((BA79/PROGRAMA!$I$9)*(PROGRAMA!$I$12-PROGRAMA!$I$11)/2)+PROGRAMA!$I$11)</f>
        <v>0</v>
      </c>
      <c r="BB80" s="274">
        <f>PROGRAMA!$I$13*BB79*(((BB79/PROGRAMA!$I$9)*(PROGRAMA!$I$12-PROGRAMA!$I$11)/2)+PROGRAMA!$I$11)</f>
        <v>0</v>
      </c>
      <c r="BC80" s="274">
        <f>PROGRAMA!$I$13*BC79*(((BC79/PROGRAMA!$I$9)*(PROGRAMA!$I$12-PROGRAMA!$I$11)/2)+PROGRAMA!$I$11)</f>
        <v>0</v>
      </c>
      <c r="BD80" s="274">
        <f>PROGRAMA!$I$13*BD79*(((BD79/PROGRAMA!$I$9)*(PROGRAMA!$I$12-PROGRAMA!$I$11)/2)+PROGRAMA!$I$11)</f>
        <v>0</v>
      </c>
      <c r="BE80" s="274">
        <f>PROGRAMA!$I$13*BE79*(((BE79/PROGRAMA!$I$9)*(PROGRAMA!$I$12-PROGRAMA!$I$11)/2)+PROGRAMA!$I$11)</f>
        <v>0</v>
      </c>
      <c r="BF80" s="274">
        <f>PROGRAMA!$I$13*BF79*(((BF79/PROGRAMA!$I$9)*(PROGRAMA!$I$12-PROGRAMA!$I$11)/2)+PROGRAMA!$I$11)</f>
        <v>0</v>
      </c>
      <c r="BG80" s="274">
        <f>PROGRAMA!$I$13*BG79*(((BG79/PROGRAMA!$I$9)*(PROGRAMA!$I$12-PROGRAMA!$I$11)/2)+PROGRAMA!$I$11)</f>
        <v>0</v>
      </c>
      <c r="BH80" s="274">
        <f>PROGRAMA!$I$13*BH79*(((BH79/PROGRAMA!$I$9)*(PROGRAMA!$I$12-PROGRAMA!$I$11)/2)+PROGRAMA!$I$11)</f>
        <v>0</v>
      </c>
      <c r="BI80" s="274">
        <f>PROGRAMA!$I$13*BI79*(((BI79/PROGRAMA!$I$9)*(PROGRAMA!$I$12-PROGRAMA!$I$11)/2)+PROGRAMA!$I$11)</f>
        <v>0</v>
      </c>
      <c r="BJ80" s="274">
        <f>PROGRAMA!$I$13*BJ79*(((BJ79/PROGRAMA!$I$9)*(PROGRAMA!$I$12-PROGRAMA!$I$11)/2)+PROGRAMA!$I$11)</f>
        <v>0</v>
      </c>
      <c r="BK80" s="274">
        <f>PROGRAMA!$I$13*BK79*(((BK79/PROGRAMA!$I$9)*(PROGRAMA!$I$12-PROGRAMA!$I$11)/2)+PROGRAMA!$I$11)</f>
        <v>0</v>
      </c>
      <c r="BL80" s="274">
        <f>PROGRAMA!$I$13*BL79*(((BL79/PROGRAMA!$I$9)*(PROGRAMA!$I$12-PROGRAMA!$I$11)/2)+PROGRAMA!$I$11)</f>
        <v>0</v>
      </c>
      <c r="BM80" s="274">
        <f>PROGRAMA!$I$13*BM79*(((BM79/PROGRAMA!$I$9)*(PROGRAMA!$I$12-PROGRAMA!$I$11)/2)+PROGRAMA!$I$11)</f>
        <v>0</v>
      </c>
      <c r="BN80" s="274">
        <f>PROGRAMA!$I$13*BN79*(((BN79/PROGRAMA!$I$9)*(PROGRAMA!$I$12-PROGRAMA!$I$11)/2)+PROGRAMA!$I$11)</f>
        <v>0</v>
      </c>
      <c r="BO80" s="274">
        <f>PROGRAMA!$I$13*BO79*(((BO79/PROGRAMA!$I$9)*(PROGRAMA!$I$12-PROGRAMA!$I$11)/2)+PROGRAMA!$I$11)</f>
        <v>0</v>
      </c>
      <c r="BP80" s="274">
        <f>PROGRAMA!$I$13*BP79*(((BP79/PROGRAMA!$I$9)*(PROGRAMA!$I$12-PROGRAMA!$I$11)/2)+PROGRAMA!$I$11)</f>
        <v>0</v>
      </c>
      <c r="BQ80" s="274">
        <f>PROGRAMA!$I$13*BQ79*(((BQ79/PROGRAMA!$I$9)*(PROGRAMA!$I$12-PROGRAMA!$I$11)/2)+PROGRAMA!$I$11)</f>
        <v>0</v>
      </c>
      <c r="BR80" s="274">
        <f>PROGRAMA!$I$13*BR79*(((BR79/PROGRAMA!$I$9)*(PROGRAMA!$I$12-PROGRAMA!$I$11)/2)+PROGRAMA!$I$11)</f>
        <v>0</v>
      </c>
      <c r="BS80" s="274">
        <f>PROGRAMA!$I$13*BS79*(((BS79/PROGRAMA!$I$9)*(PROGRAMA!$I$12-PROGRAMA!$I$11)/2)+PROGRAMA!$I$11)</f>
        <v>0</v>
      </c>
      <c r="BT80" s="274">
        <f>PROGRAMA!$I$13*BT79*(((BT79/PROGRAMA!$I$9)*(PROGRAMA!$I$12-PROGRAMA!$I$11)/2)+PROGRAMA!$I$11)</f>
        <v>0</v>
      </c>
      <c r="BU80" s="274">
        <f>PROGRAMA!$I$13*BU79*(((BU79/PROGRAMA!$I$9)*(PROGRAMA!$I$12-PROGRAMA!$I$11)/2)+PROGRAMA!$I$11)</f>
        <v>0</v>
      </c>
      <c r="BV80" s="274">
        <f>PROGRAMA!$I$13*BV79*(((BV79/PROGRAMA!$I$9)*(PROGRAMA!$I$12-PROGRAMA!$I$11)/2)+PROGRAMA!$I$11)</f>
        <v>0</v>
      </c>
      <c r="BW80" s="274">
        <f>PROGRAMA!$I$13*BW79*(((BW79/PROGRAMA!$I$9)*(PROGRAMA!$I$12-PROGRAMA!$I$11)/2)+PROGRAMA!$I$11)</f>
        <v>0</v>
      </c>
      <c r="BX80" s="274">
        <f>PROGRAMA!$I$13*BX79*(((BX79/PROGRAMA!$I$9)*(PROGRAMA!$I$12-PROGRAMA!$I$11)/2)+PROGRAMA!$I$11)</f>
        <v>0</v>
      </c>
      <c r="BY80" s="274">
        <f>PROGRAMA!$I$13*BY79*(((BY79/PROGRAMA!$I$9)*(PROGRAMA!$I$12-PROGRAMA!$I$11)/2)+PROGRAMA!$I$11)</f>
        <v>0</v>
      </c>
      <c r="BZ80" s="274">
        <f>PROGRAMA!$I$13*BZ79*(((BZ79/PROGRAMA!$I$9)*(PROGRAMA!$I$12-PROGRAMA!$I$11)/2)+PROGRAMA!$I$11)</f>
        <v>0</v>
      </c>
      <c r="CA80" s="274">
        <f>PROGRAMA!$I$13*CA79*(((CA79/PROGRAMA!$I$9)*(PROGRAMA!$I$12-PROGRAMA!$I$11)/2)+PROGRAMA!$I$11)</f>
        <v>0</v>
      </c>
      <c r="CB80" s="274">
        <f>PROGRAMA!$I$13*CB79*(((CB79/PROGRAMA!$I$9)*(PROGRAMA!$I$12-PROGRAMA!$I$11)/2)+PROGRAMA!$I$11)</f>
        <v>0</v>
      </c>
      <c r="CC80" s="274">
        <f>PROGRAMA!$I$13*CC79*(((CC79/PROGRAMA!$I$9)*(PROGRAMA!$I$12-PROGRAMA!$I$11)/2)+PROGRAMA!$I$11)</f>
        <v>0</v>
      </c>
      <c r="CD80" s="274">
        <f>PROGRAMA!$I$13*CD79*(((CD79/PROGRAMA!$I$9)*(PROGRAMA!$I$12-PROGRAMA!$I$11)/2)+PROGRAMA!$I$11)</f>
        <v>0</v>
      </c>
      <c r="CE80" s="274">
        <f>PROGRAMA!$I$13*CE79*(((CE79/PROGRAMA!$I$9)*(PROGRAMA!$I$12-PROGRAMA!$I$11)/2)+PROGRAMA!$I$11)</f>
        <v>0</v>
      </c>
      <c r="CF80" s="274">
        <f>PROGRAMA!$I$13*CF79*(((CF79/PROGRAMA!$I$9)*(PROGRAMA!$I$12-PROGRAMA!$I$11)/2)+PROGRAMA!$I$11)</f>
        <v>0</v>
      </c>
    </row>
    <row r="81" spans="2:84" ht="15" customHeight="1" thickBot="1" x14ac:dyDescent="0.35">
      <c r="B81" s="985"/>
      <c r="C81" s="987" t="s">
        <v>211</v>
      </c>
      <c r="D81" s="272" t="s">
        <v>122</v>
      </c>
      <c r="E81" s="290"/>
      <c r="F81" s="290"/>
      <c r="G81" s="290"/>
      <c r="H81" s="290"/>
      <c r="I81" s="290"/>
      <c r="J81" s="290"/>
      <c r="K81" s="290"/>
      <c r="L81" s="290"/>
      <c r="M81" s="290"/>
      <c r="N81" s="290"/>
      <c r="O81" s="290"/>
      <c r="P81" s="290"/>
      <c r="Q81" s="290"/>
      <c r="R81" s="290"/>
      <c r="S81" s="290"/>
      <c r="T81" s="290"/>
      <c r="U81" s="290"/>
      <c r="V81" s="290"/>
      <c r="W81" s="290"/>
      <c r="X81" s="290"/>
      <c r="Y81" s="290"/>
      <c r="Z81" s="290"/>
      <c r="AA81" s="290"/>
      <c r="AB81" s="290"/>
      <c r="AC81" s="290"/>
      <c r="AD81" s="290"/>
      <c r="AE81" s="290"/>
      <c r="AF81" s="290"/>
      <c r="AG81" s="290"/>
      <c r="AH81" s="290"/>
      <c r="AI81" s="290"/>
      <c r="AJ81" s="290"/>
      <c r="AK81" s="290"/>
      <c r="AL81" s="290"/>
      <c r="AM81" s="290"/>
      <c r="AN81" s="290"/>
      <c r="AO81" s="290"/>
      <c r="AP81" s="290"/>
      <c r="AQ81" s="290"/>
      <c r="AR81" s="290"/>
      <c r="AS81" s="290"/>
      <c r="AT81" s="290"/>
      <c r="AU81" s="290"/>
      <c r="AV81" s="290"/>
      <c r="AW81" s="290"/>
      <c r="AX81" s="290"/>
      <c r="AY81" s="290"/>
      <c r="AZ81" s="290"/>
      <c r="BA81" s="290"/>
      <c r="BB81" s="290"/>
      <c r="BC81" s="290"/>
      <c r="BD81" s="290"/>
      <c r="BE81" s="290"/>
      <c r="BF81" s="290"/>
      <c r="BG81" s="290"/>
      <c r="BH81" s="290"/>
      <c r="BI81" s="290"/>
      <c r="BJ81" s="290"/>
      <c r="BK81" s="290"/>
      <c r="BL81" s="290"/>
      <c r="BM81" s="290"/>
      <c r="BN81" s="290"/>
      <c r="BO81" s="290"/>
      <c r="BP81" s="290"/>
      <c r="BQ81" s="290"/>
      <c r="BR81" s="290"/>
      <c r="BS81" s="290"/>
      <c r="BT81" s="290"/>
      <c r="BU81" s="290"/>
      <c r="BV81" s="290"/>
      <c r="BW81" s="290"/>
      <c r="BX81" s="290"/>
      <c r="BY81" s="290"/>
      <c r="BZ81" s="290"/>
      <c r="CA81" s="290"/>
      <c r="CB81" s="290"/>
      <c r="CC81" s="290"/>
      <c r="CD81" s="290"/>
      <c r="CE81" s="290"/>
      <c r="CF81" s="290"/>
    </row>
    <row r="82" spans="2:84" ht="15" customHeight="1" thickBot="1" x14ac:dyDescent="0.35">
      <c r="B82" s="985"/>
      <c r="C82" s="987"/>
      <c r="D82" s="273" t="s">
        <v>174</v>
      </c>
      <c r="E82" s="274">
        <f>PROGRAMA!$I$13*E81*(((E81/PROGRAMA!$I$9)*(PROGRAMA!$I$12-PROGRAMA!$I$11)/2)+PROGRAMA!$I$11)</f>
        <v>0</v>
      </c>
      <c r="F82" s="274">
        <f>PROGRAMA!$I$13*F81*(((F81/PROGRAMA!$I$9)*(PROGRAMA!$I$12-PROGRAMA!$I$11)/2)+PROGRAMA!$I$11)</f>
        <v>0</v>
      </c>
      <c r="G82" s="274">
        <f>PROGRAMA!$I$13*G81*(((G81/PROGRAMA!$I$9)*(PROGRAMA!$I$12-PROGRAMA!$I$11)/2)+PROGRAMA!$I$11)</f>
        <v>0</v>
      </c>
      <c r="H82" s="274">
        <f>PROGRAMA!$I$13*H81*(((H81/PROGRAMA!$I$9)*(PROGRAMA!$I$12-PROGRAMA!$I$11)/2)+PROGRAMA!$I$11)</f>
        <v>0</v>
      </c>
      <c r="I82" s="274">
        <f>PROGRAMA!$I$13*I81*(((I81/PROGRAMA!$I$9)*(PROGRAMA!$I$12-PROGRAMA!$I$11)/2)+PROGRAMA!$I$11)</f>
        <v>0</v>
      </c>
      <c r="J82" s="274">
        <f>PROGRAMA!$I$13*J81*(((J81/PROGRAMA!$I$9)*(PROGRAMA!$I$12-PROGRAMA!$I$11)/2)+PROGRAMA!$I$11)</f>
        <v>0</v>
      </c>
      <c r="K82" s="274">
        <f>PROGRAMA!$I$13*K81*(((K81/PROGRAMA!$I$9)*(PROGRAMA!$I$12-PROGRAMA!$I$11)/2)+PROGRAMA!$I$11)</f>
        <v>0</v>
      </c>
      <c r="L82" s="274">
        <f>PROGRAMA!$I$13*L81*(((L81/PROGRAMA!$I$9)*(PROGRAMA!$I$12-PROGRAMA!$I$11)/2)+PROGRAMA!$I$11)</f>
        <v>0</v>
      </c>
      <c r="M82" s="274">
        <f>PROGRAMA!$I$13*M81*(((M81/PROGRAMA!$I$9)*(PROGRAMA!$I$12-PROGRAMA!$I$11)/2)+PROGRAMA!$I$11)</f>
        <v>0</v>
      </c>
      <c r="N82" s="274">
        <f>PROGRAMA!$I$13*N81*(((N81/PROGRAMA!$I$9)*(PROGRAMA!$I$12-PROGRAMA!$I$11)/2)+PROGRAMA!$I$11)</f>
        <v>0</v>
      </c>
      <c r="O82" s="274">
        <f>PROGRAMA!$I$13*O81*(((O81/PROGRAMA!$I$9)*(PROGRAMA!$I$12-PROGRAMA!$I$11)/2)+PROGRAMA!$I$11)</f>
        <v>0</v>
      </c>
      <c r="P82" s="274">
        <f>PROGRAMA!$I$13*P81*(((P81/PROGRAMA!$I$9)*(PROGRAMA!$I$12-PROGRAMA!$I$11)/2)+PROGRAMA!$I$11)</f>
        <v>0</v>
      </c>
      <c r="Q82" s="274">
        <f>PROGRAMA!$I$13*Q81*(((Q81/PROGRAMA!$I$9)*(PROGRAMA!$I$12-PROGRAMA!$I$11)/2)+PROGRAMA!$I$11)</f>
        <v>0</v>
      </c>
      <c r="R82" s="274">
        <f>PROGRAMA!$I$13*R81*(((R81/PROGRAMA!$I$9)*(PROGRAMA!$I$12-PROGRAMA!$I$11)/2)+PROGRAMA!$I$11)</f>
        <v>0</v>
      </c>
      <c r="S82" s="274">
        <f>PROGRAMA!$I$13*S81*(((S81/PROGRAMA!$I$9)*(PROGRAMA!$I$12-PROGRAMA!$I$11)/2)+PROGRAMA!$I$11)</f>
        <v>0</v>
      </c>
      <c r="T82" s="274">
        <f>PROGRAMA!$I$13*T81*(((T81/PROGRAMA!$I$9)*(PROGRAMA!$I$12-PROGRAMA!$I$11)/2)+PROGRAMA!$I$11)</f>
        <v>0</v>
      </c>
      <c r="U82" s="274">
        <f>PROGRAMA!$I$13*U81*(((U81/PROGRAMA!$I$9)*(PROGRAMA!$I$12-PROGRAMA!$I$11)/2)+PROGRAMA!$I$11)</f>
        <v>0</v>
      </c>
      <c r="V82" s="274">
        <f>PROGRAMA!$I$13*V81*(((V81/PROGRAMA!$I$9)*(PROGRAMA!$I$12-PROGRAMA!$I$11)/2)+PROGRAMA!$I$11)</f>
        <v>0</v>
      </c>
      <c r="W82" s="274">
        <f>PROGRAMA!$I$13*W81*(((W81/PROGRAMA!$I$9)*(PROGRAMA!$I$12-PROGRAMA!$I$11)/2)+PROGRAMA!$I$11)</f>
        <v>0</v>
      </c>
      <c r="X82" s="274">
        <f>PROGRAMA!$I$13*X81*(((X81/PROGRAMA!$I$9)*(PROGRAMA!$I$12-PROGRAMA!$I$11)/2)+PROGRAMA!$I$11)</f>
        <v>0</v>
      </c>
      <c r="Y82" s="274">
        <f>PROGRAMA!$I$13*Y81*(((Y81/PROGRAMA!$I$9)*(PROGRAMA!$I$12-PROGRAMA!$I$11)/2)+PROGRAMA!$I$11)</f>
        <v>0</v>
      </c>
      <c r="Z82" s="274">
        <f>PROGRAMA!$I$13*Z81*(((Z81/PROGRAMA!$I$9)*(PROGRAMA!$I$12-PROGRAMA!$I$11)/2)+PROGRAMA!$I$11)</f>
        <v>0</v>
      </c>
      <c r="AA82" s="274">
        <f>PROGRAMA!$I$13*AA81*(((AA81/PROGRAMA!$I$9)*(PROGRAMA!$I$12-PROGRAMA!$I$11)/2)+PROGRAMA!$I$11)</f>
        <v>0</v>
      </c>
      <c r="AB82" s="274">
        <f>PROGRAMA!$I$13*AB81*(((AB81/PROGRAMA!$I$9)*(PROGRAMA!$I$12-PROGRAMA!$I$11)/2)+PROGRAMA!$I$11)</f>
        <v>0</v>
      </c>
      <c r="AC82" s="274">
        <f>PROGRAMA!$I$13*AC81*(((AC81/PROGRAMA!$I$9)*(PROGRAMA!$I$12-PROGRAMA!$I$11)/2)+PROGRAMA!$I$11)</f>
        <v>0</v>
      </c>
      <c r="AD82" s="274">
        <f>PROGRAMA!$I$13*AD81*(((AD81/PROGRAMA!$I$9)*(PROGRAMA!$I$12-PROGRAMA!$I$11)/2)+PROGRAMA!$I$11)</f>
        <v>0</v>
      </c>
      <c r="AE82" s="274">
        <f>PROGRAMA!$I$13*AE81*(((AE81/PROGRAMA!$I$9)*(PROGRAMA!$I$12-PROGRAMA!$I$11)/2)+PROGRAMA!$I$11)</f>
        <v>0</v>
      </c>
      <c r="AF82" s="274">
        <f>PROGRAMA!$I$13*AF81*(((AF81/PROGRAMA!$I$9)*(PROGRAMA!$I$12-PROGRAMA!$I$11)/2)+PROGRAMA!$I$11)</f>
        <v>0</v>
      </c>
      <c r="AG82" s="274">
        <f>PROGRAMA!$I$13*AG81*(((AG81/PROGRAMA!$I$9)*(PROGRAMA!$I$12-PROGRAMA!$I$11)/2)+PROGRAMA!$I$11)</f>
        <v>0</v>
      </c>
      <c r="AH82" s="274">
        <f>PROGRAMA!$I$13*AH81*(((AH81/PROGRAMA!$I$9)*(PROGRAMA!$I$12-PROGRAMA!$I$11)/2)+PROGRAMA!$I$11)</f>
        <v>0</v>
      </c>
      <c r="AI82" s="274">
        <f>PROGRAMA!$I$13*AI81*(((AI81/PROGRAMA!$I$9)*(PROGRAMA!$I$12-PROGRAMA!$I$11)/2)+PROGRAMA!$I$11)</f>
        <v>0</v>
      </c>
      <c r="AJ82" s="274">
        <f>PROGRAMA!$I$13*AJ81*(((AJ81/PROGRAMA!$I$9)*(PROGRAMA!$I$12-PROGRAMA!$I$11)/2)+PROGRAMA!$I$11)</f>
        <v>0</v>
      </c>
      <c r="AK82" s="274">
        <f>PROGRAMA!$I$13*AK81*(((AK81/PROGRAMA!$I$9)*(PROGRAMA!$I$12-PROGRAMA!$I$11)/2)+PROGRAMA!$I$11)</f>
        <v>0</v>
      </c>
      <c r="AL82" s="274">
        <f>PROGRAMA!$I$13*AL81*(((AL81/PROGRAMA!$I$9)*(PROGRAMA!$I$12-PROGRAMA!$I$11)/2)+PROGRAMA!$I$11)</f>
        <v>0</v>
      </c>
      <c r="AM82" s="274">
        <f>PROGRAMA!$I$13*AM81*(((AM81/PROGRAMA!$I$9)*(PROGRAMA!$I$12-PROGRAMA!$I$11)/2)+PROGRAMA!$I$11)</f>
        <v>0</v>
      </c>
      <c r="AN82" s="274">
        <f>PROGRAMA!$I$13*AN81*(((AN81/PROGRAMA!$I$9)*(PROGRAMA!$I$12-PROGRAMA!$I$11)/2)+PROGRAMA!$I$11)</f>
        <v>0</v>
      </c>
      <c r="AO82" s="274">
        <f>PROGRAMA!$I$13*AO81*(((AO81/PROGRAMA!$I$9)*(PROGRAMA!$I$12-PROGRAMA!$I$11)/2)+PROGRAMA!$I$11)</f>
        <v>0</v>
      </c>
      <c r="AP82" s="274">
        <f>PROGRAMA!$I$13*AP81*(((AP81/PROGRAMA!$I$9)*(PROGRAMA!$I$12-PROGRAMA!$I$11)/2)+PROGRAMA!$I$11)</f>
        <v>0</v>
      </c>
      <c r="AQ82" s="274">
        <f>PROGRAMA!$I$13*AQ81*(((AQ81/PROGRAMA!$I$9)*(PROGRAMA!$I$12-PROGRAMA!$I$11)/2)+PROGRAMA!$I$11)</f>
        <v>0</v>
      </c>
      <c r="AR82" s="274">
        <f>PROGRAMA!$I$13*AR81*(((AR81/PROGRAMA!$I$9)*(PROGRAMA!$I$12-PROGRAMA!$I$11)/2)+PROGRAMA!$I$11)</f>
        <v>0</v>
      </c>
      <c r="AS82" s="274">
        <f>PROGRAMA!$I$13*AS81*(((AS81/PROGRAMA!$I$9)*(PROGRAMA!$I$12-PROGRAMA!$I$11)/2)+PROGRAMA!$I$11)</f>
        <v>0</v>
      </c>
      <c r="AT82" s="274">
        <f>PROGRAMA!$I$13*AT81*(((AT81/PROGRAMA!$I$9)*(PROGRAMA!$I$12-PROGRAMA!$I$11)/2)+PROGRAMA!$I$11)</f>
        <v>0</v>
      </c>
      <c r="AU82" s="274">
        <f>PROGRAMA!$I$13*AU81*(((AU81/PROGRAMA!$I$9)*(PROGRAMA!$I$12-PROGRAMA!$I$11)/2)+PROGRAMA!$I$11)</f>
        <v>0</v>
      </c>
      <c r="AV82" s="274">
        <f>PROGRAMA!$I$13*AV81*(((AV81/PROGRAMA!$I$9)*(PROGRAMA!$I$12-PROGRAMA!$I$11)/2)+PROGRAMA!$I$11)</f>
        <v>0</v>
      </c>
      <c r="AW82" s="274">
        <f>PROGRAMA!$I$13*AW81*(((AW81/PROGRAMA!$I$9)*(PROGRAMA!$I$12-PROGRAMA!$I$11)/2)+PROGRAMA!$I$11)</f>
        <v>0</v>
      </c>
      <c r="AX82" s="274">
        <f>PROGRAMA!$I$13*AX81*(((AX81/PROGRAMA!$I$9)*(PROGRAMA!$I$12-PROGRAMA!$I$11)/2)+PROGRAMA!$I$11)</f>
        <v>0</v>
      </c>
      <c r="AY82" s="274">
        <f>PROGRAMA!$I$13*AY81*(((AY81/PROGRAMA!$I$9)*(PROGRAMA!$I$12-PROGRAMA!$I$11)/2)+PROGRAMA!$I$11)</f>
        <v>0</v>
      </c>
      <c r="AZ82" s="274">
        <f>PROGRAMA!$I$13*AZ81*(((AZ81/PROGRAMA!$I$9)*(PROGRAMA!$I$12-PROGRAMA!$I$11)/2)+PROGRAMA!$I$11)</f>
        <v>0</v>
      </c>
      <c r="BA82" s="274">
        <f>PROGRAMA!$I$13*BA81*(((BA81/PROGRAMA!$I$9)*(PROGRAMA!$I$12-PROGRAMA!$I$11)/2)+PROGRAMA!$I$11)</f>
        <v>0</v>
      </c>
      <c r="BB82" s="274">
        <f>PROGRAMA!$I$13*BB81*(((BB81/PROGRAMA!$I$9)*(PROGRAMA!$I$12-PROGRAMA!$I$11)/2)+PROGRAMA!$I$11)</f>
        <v>0</v>
      </c>
      <c r="BC82" s="274">
        <f>PROGRAMA!$I$13*BC81*(((BC81/PROGRAMA!$I$9)*(PROGRAMA!$I$12-PROGRAMA!$I$11)/2)+PROGRAMA!$I$11)</f>
        <v>0</v>
      </c>
      <c r="BD82" s="274">
        <f>PROGRAMA!$I$13*BD81*(((BD81/PROGRAMA!$I$9)*(PROGRAMA!$I$12-PROGRAMA!$I$11)/2)+PROGRAMA!$I$11)</f>
        <v>0</v>
      </c>
      <c r="BE82" s="274">
        <f>PROGRAMA!$I$13*BE81*(((BE81/PROGRAMA!$I$9)*(PROGRAMA!$I$12-PROGRAMA!$I$11)/2)+PROGRAMA!$I$11)</f>
        <v>0</v>
      </c>
      <c r="BF82" s="274">
        <f>PROGRAMA!$I$13*BF81*(((BF81/PROGRAMA!$I$9)*(PROGRAMA!$I$12-PROGRAMA!$I$11)/2)+PROGRAMA!$I$11)</f>
        <v>0</v>
      </c>
      <c r="BG82" s="274">
        <f>PROGRAMA!$I$13*BG81*(((BG81/PROGRAMA!$I$9)*(PROGRAMA!$I$12-PROGRAMA!$I$11)/2)+PROGRAMA!$I$11)</f>
        <v>0</v>
      </c>
      <c r="BH82" s="274">
        <f>PROGRAMA!$I$13*BH81*(((BH81/PROGRAMA!$I$9)*(PROGRAMA!$I$12-PROGRAMA!$I$11)/2)+PROGRAMA!$I$11)</f>
        <v>0</v>
      </c>
      <c r="BI82" s="274">
        <f>PROGRAMA!$I$13*BI81*(((BI81/PROGRAMA!$I$9)*(PROGRAMA!$I$12-PROGRAMA!$I$11)/2)+PROGRAMA!$I$11)</f>
        <v>0</v>
      </c>
      <c r="BJ82" s="274">
        <f>PROGRAMA!$I$13*BJ81*(((BJ81/PROGRAMA!$I$9)*(PROGRAMA!$I$12-PROGRAMA!$I$11)/2)+PROGRAMA!$I$11)</f>
        <v>0</v>
      </c>
      <c r="BK82" s="274">
        <f>PROGRAMA!$I$13*BK81*(((BK81/PROGRAMA!$I$9)*(PROGRAMA!$I$12-PROGRAMA!$I$11)/2)+PROGRAMA!$I$11)</f>
        <v>0</v>
      </c>
      <c r="BL82" s="274">
        <f>PROGRAMA!$I$13*BL81*(((BL81/PROGRAMA!$I$9)*(PROGRAMA!$I$12-PROGRAMA!$I$11)/2)+PROGRAMA!$I$11)</f>
        <v>0</v>
      </c>
      <c r="BM82" s="274">
        <f>PROGRAMA!$I$13*BM81*(((BM81/PROGRAMA!$I$9)*(PROGRAMA!$I$12-PROGRAMA!$I$11)/2)+PROGRAMA!$I$11)</f>
        <v>0</v>
      </c>
      <c r="BN82" s="274">
        <f>PROGRAMA!$I$13*BN81*(((BN81/PROGRAMA!$I$9)*(PROGRAMA!$I$12-PROGRAMA!$I$11)/2)+PROGRAMA!$I$11)</f>
        <v>0</v>
      </c>
      <c r="BO82" s="274">
        <f>PROGRAMA!$I$13*BO81*(((BO81/PROGRAMA!$I$9)*(PROGRAMA!$I$12-PROGRAMA!$I$11)/2)+PROGRAMA!$I$11)</f>
        <v>0</v>
      </c>
      <c r="BP82" s="274">
        <f>PROGRAMA!$I$13*BP81*(((BP81/PROGRAMA!$I$9)*(PROGRAMA!$I$12-PROGRAMA!$I$11)/2)+PROGRAMA!$I$11)</f>
        <v>0</v>
      </c>
      <c r="BQ82" s="274">
        <f>PROGRAMA!$I$13*BQ81*(((BQ81/PROGRAMA!$I$9)*(PROGRAMA!$I$12-PROGRAMA!$I$11)/2)+PROGRAMA!$I$11)</f>
        <v>0</v>
      </c>
      <c r="BR82" s="274">
        <f>PROGRAMA!$I$13*BR81*(((BR81/PROGRAMA!$I$9)*(PROGRAMA!$I$12-PROGRAMA!$I$11)/2)+PROGRAMA!$I$11)</f>
        <v>0</v>
      </c>
      <c r="BS82" s="274">
        <f>PROGRAMA!$I$13*BS81*(((BS81/PROGRAMA!$I$9)*(PROGRAMA!$I$12-PROGRAMA!$I$11)/2)+PROGRAMA!$I$11)</f>
        <v>0</v>
      </c>
      <c r="BT82" s="274">
        <f>PROGRAMA!$I$13*BT81*(((BT81/PROGRAMA!$I$9)*(PROGRAMA!$I$12-PROGRAMA!$I$11)/2)+PROGRAMA!$I$11)</f>
        <v>0</v>
      </c>
      <c r="BU82" s="274">
        <f>PROGRAMA!$I$13*BU81*(((BU81/PROGRAMA!$I$9)*(PROGRAMA!$I$12-PROGRAMA!$I$11)/2)+PROGRAMA!$I$11)</f>
        <v>0</v>
      </c>
      <c r="BV82" s="274">
        <f>PROGRAMA!$I$13*BV81*(((BV81/PROGRAMA!$I$9)*(PROGRAMA!$I$12-PROGRAMA!$I$11)/2)+PROGRAMA!$I$11)</f>
        <v>0</v>
      </c>
      <c r="BW82" s="274">
        <f>PROGRAMA!$I$13*BW81*(((BW81/PROGRAMA!$I$9)*(PROGRAMA!$I$12-PROGRAMA!$I$11)/2)+PROGRAMA!$I$11)</f>
        <v>0</v>
      </c>
      <c r="BX82" s="274">
        <f>PROGRAMA!$I$13*BX81*(((BX81/PROGRAMA!$I$9)*(PROGRAMA!$I$12-PROGRAMA!$I$11)/2)+PROGRAMA!$I$11)</f>
        <v>0</v>
      </c>
      <c r="BY82" s="274">
        <f>PROGRAMA!$I$13*BY81*(((BY81/PROGRAMA!$I$9)*(PROGRAMA!$I$12-PROGRAMA!$I$11)/2)+PROGRAMA!$I$11)</f>
        <v>0</v>
      </c>
      <c r="BZ82" s="274">
        <f>PROGRAMA!$I$13*BZ81*(((BZ81/PROGRAMA!$I$9)*(PROGRAMA!$I$12-PROGRAMA!$I$11)/2)+PROGRAMA!$I$11)</f>
        <v>0</v>
      </c>
      <c r="CA82" s="274">
        <f>PROGRAMA!$I$13*CA81*(((CA81/PROGRAMA!$I$9)*(PROGRAMA!$I$12-PROGRAMA!$I$11)/2)+PROGRAMA!$I$11)</f>
        <v>0</v>
      </c>
      <c r="CB82" s="274">
        <f>PROGRAMA!$I$13*CB81*(((CB81/PROGRAMA!$I$9)*(PROGRAMA!$I$12-PROGRAMA!$I$11)/2)+PROGRAMA!$I$11)</f>
        <v>0</v>
      </c>
      <c r="CC82" s="274">
        <f>PROGRAMA!$I$13*CC81*(((CC81/PROGRAMA!$I$9)*(PROGRAMA!$I$12-PROGRAMA!$I$11)/2)+PROGRAMA!$I$11)</f>
        <v>0</v>
      </c>
      <c r="CD82" s="274">
        <f>PROGRAMA!$I$13*CD81*(((CD81/PROGRAMA!$I$9)*(PROGRAMA!$I$12-PROGRAMA!$I$11)/2)+PROGRAMA!$I$11)</f>
        <v>0</v>
      </c>
      <c r="CE82" s="274">
        <f>PROGRAMA!$I$13*CE81*(((CE81/PROGRAMA!$I$9)*(PROGRAMA!$I$12-PROGRAMA!$I$11)/2)+PROGRAMA!$I$11)</f>
        <v>0</v>
      </c>
      <c r="CF82" s="274">
        <f>PROGRAMA!$I$13*CF81*(((CF81/PROGRAMA!$I$9)*(PROGRAMA!$I$12-PROGRAMA!$I$11)/2)+PROGRAMA!$I$11)</f>
        <v>0</v>
      </c>
    </row>
    <row r="83" spans="2:84" ht="15" customHeight="1" thickBot="1" x14ac:dyDescent="0.35">
      <c r="B83" s="985"/>
      <c r="C83" s="986" t="s">
        <v>212</v>
      </c>
      <c r="D83" s="275" t="s">
        <v>122</v>
      </c>
      <c r="E83" s="290"/>
      <c r="F83" s="290"/>
      <c r="G83" s="290"/>
      <c r="H83" s="290"/>
      <c r="I83" s="290"/>
      <c r="J83" s="290"/>
      <c r="K83" s="290"/>
      <c r="L83" s="290"/>
      <c r="M83" s="290"/>
      <c r="N83" s="290"/>
      <c r="O83" s="290"/>
      <c r="P83" s="290"/>
      <c r="Q83" s="290"/>
      <c r="R83" s="290"/>
      <c r="S83" s="290"/>
      <c r="T83" s="290"/>
      <c r="U83" s="290"/>
      <c r="V83" s="290"/>
      <c r="W83" s="290"/>
      <c r="X83" s="290"/>
      <c r="Y83" s="290"/>
      <c r="Z83" s="290"/>
      <c r="AA83" s="290"/>
      <c r="AB83" s="290"/>
      <c r="AC83" s="290"/>
      <c r="AD83" s="290"/>
      <c r="AE83" s="290"/>
      <c r="AF83" s="290"/>
      <c r="AG83" s="290"/>
      <c r="AH83" s="290"/>
      <c r="AI83" s="290"/>
      <c r="AJ83" s="290"/>
      <c r="AK83" s="290"/>
      <c r="AL83" s="290"/>
      <c r="AM83" s="290"/>
      <c r="AN83" s="290"/>
      <c r="AO83" s="290"/>
      <c r="AP83" s="290"/>
      <c r="AQ83" s="290"/>
      <c r="AR83" s="290"/>
      <c r="AS83" s="290"/>
      <c r="AT83" s="290"/>
      <c r="AU83" s="290"/>
      <c r="AV83" s="290"/>
      <c r="AW83" s="290"/>
      <c r="AX83" s="290"/>
      <c r="AY83" s="290"/>
      <c r="AZ83" s="290"/>
      <c r="BA83" s="290"/>
      <c r="BB83" s="290"/>
      <c r="BC83" s="290"/>
      <c r="BD83" s="290"/>
      <c r="BE83" s="290"/>
      <c r="BF83" s="290"/>
      <c r="BG83" s="290"/>
      <c r="BH83" s="290"/>
      <c r="BI83" s="290"/>
      <c r="BJ83" s="290"/>
      <c r="BK83" s="290"/>
      <c r="BL83" s="290"/>
      <c r="BM83" s="290"/>
      <c r="BN83" s="290"/>
      <c r="BO83" s="290"/>
      <c r="BP83" s="290"/>
      <c r="BQ83" s="290"/>
      <c r="BR83" s="290"/>
      <c r="BS83" s="290"/>
      <c r="BT83" s="290"/>
      <c r="BU83" s="290"/>
      <c r="BV83" s="290"/>
      <c r="BW83" s="290"/>
      <c r="BX83" s="290"/>
      <c r="BY83" s="290"/>
      <c r="BZ83" s="290"/>
      <c r="CA83" s="290"/>
      <c r="CB83" s="290"/>
      <c r="CC83" s="290"/>
      <c r="CD83" s="290"/>
      <c r="CE83" s="290"/>
      <c r="CF83" s="290"/>
    </row>
    <row r="84" spans="2:84" ht="15" customHeight="1" thickBot="1" x14ac:dyDescent="0.35">
      <c r="B84" s="985"/>
      <c r="C84" s="986"/>
      <c r="D84" s="276" t="s">
        <v>164</v>
      </c>
      <c r="E84" s="274">
        <f>PROGRAMA!$I$13*E83*(((E83/PROGRAMA!$I$9)*(PROGRAMA!$I$12-PROGRAMA!$I$11)/2)+PROGRAMA!$I$11)</f>
        <v>0</v>
      </c>
      <c r="F84" s="274">
        <f>PROGRAMA!$I$13*F83*(((F83/PROGRAMA!$I$9)*(PROGRAMA!$I$12-PROGRAMA!$I$11)/2)+PROGRAMA!$I$11)</f>
        <v>0</v>
      </c>
      <c r="G84" s="274">
        <f>PROGRAMA!$I$13*G83*(((G83/PROGRAMA!$I$9)*(PROGRAMA!$I$12-PROGRAMA!$I$11)/2)+PROGRAMA!$I$11)</f>
        <v>0</v>
      </c>
      <c r="H84" s="274">
        <f>PROGRAMA!$I$13*H83*(((H83/PROGRAMA!$I$9)*(PROGRAMA!$I$12-PROGRAMA!$I$11)/2)+PROGRAMA!$I$11)</f>
        <v>0</v>
      </c>
      <c r="I84" s="274">
        <f>PROGRAMA!$I$13*I83*(((I83/PROGRAMA!$I$9)*(PROGRAMA!$I$12-PROGRAMA!$I$11)/2)+PROGRAMA!$I$11)</f>
        <v>0</v>
      </c>
      <c r="J84" s="274">
        <f>PROGRAMA!$I$13*J83*(((J83/PROGRAMA!$I$9)*(PROGRAMA!$I$12-PROGRAMA!$I$11)/2)+PROGRAMA!$I$11)</f>
        <v>0</v>
      </c>
      <c r="K84" s="274">
        <f>PROGRAMA!$I$13*K83*(((K83/PROGRAMA!$I$9)*(PROGRAMA!$I$12-PROGRAMA!$I$11)/2)+PROGRAMA!$I$11)</f>
        <v>0</v>
      </c>
      <c r="L84" s="274">
        <f>PROGRAMA!$I$13*L83*(((L83/PROGRAMA!$I$9)*(PROGRAMA!$I$12-PROGRAMA!$I$11)/2)+PROGRAMA!$I$11)</f>
        <v>0</v>
      </c>
      <c r="M84" s="274">
        <f>PROGRAMA!$I$13*M83*(((M83/PROGRAMA!$I$9)*(PROGRAMA!$I$12-PROGRAMA!$I$11)/2)+PROGRAMA!$I$11)</f>
        <v>0</v>
      </c>
      <c r="N84" s="274">
        <f>PROGRAMA!$I$13*N83*(((N83/PROGRAMA!$I$9)*(PROGRAMA!$I$12-PROGRAMA!$I$11)/2)+PROGRAMA!$I$11)</f>
        <v>0</v>
      </c>
      <c r="O84" s="274">
        <f>PROGRAMA!$I$13*O83*(((O83/PROGRAMA!$I$9)*(PROGRAMA!$I$12-PROGRAMA!$I$11)/2)+PROGRAMA!$I$11)</f>
        <v>0</v>
      </c>
      <c r="P84" s="274">
        <f>PROGRAMA!$I$13*P83*(((P83/PROGRAMA!$I$9)*(PROGRAMA!$I$12-PROGRAMA!$I$11)/2)+PROGRAMA!$I$11)</f>
        <v>0</v>
      </c>
      <c r="Q84" s="274">
        <f>PROGRAMA!$I$13*Q83*(((Q83/PROGRAMA!$I$9)*(PROGRAMA!$I$12-PROGRAMA!$I$11)/2)+PROGRAMA!$I$11)</f>
        <v>0</v>
      </c>
      <c r="R84" s="274">
        <f>PROGRAMA!$I$13*R83*(((R83/PROGRAMA!$I$9)*(PROGRAMA!$I$12-PROGRAMA!$I$11)/2)+PROGRAMA!$I$11)</f>
        <v>0</v>
      </c>
      <c r="S84" s="274">
        <f>PROGRAMA!$I$13*S83*(((S83/PROGRAMA!$I$9)*(PROGRAMA!$I$12-PROGRAMA!$I$11)/2)+PROGRAMA!$I$11)</f>
        <v>0</v>
      </c>
      <c r="T84" s="274">
        <f>PROGRAMA!$I$13*T83*(((T83/PROGRAMA!$I$9)*(PROGRAMA!$I$12-PROGRAMA!$I$11)/2)+PROGRAMA!$I$11)</f>
        <v>0</v>
      </c>
      <c r="U84" s="274">
        <f>PROGRAMA!$I$13*U83*(((U83/PROGRAMA!$I$9)*(PROGRAMA!$I$12-PROGRAMA!$I$11)/2)+PROGRAMA!$I$11)</f>
        <v>0</v>
      </c>
      <c r="V84" s="274">
        <f>PROGRAMA!$I$13*V83*(((V83/PROGRAMA!$I$9)*(PROGRAMA!$I$12-PROGRAMA!$I$11)/2)+PROGRAMA!$I$11)</f>
        <v>0</v>
      </c>
      <c r="W84" s="274">
        <f>PROGRAMA!$I$13*W83*(((W83/PROGRAMA!$I$9)*(PROGRAMA!$I$12-PROGRAMA!$I$11)/2)+PROGRAMA!$I$11)</f>
        <v>0</v>
      </c>
      <c r="X84" s="274">
        <f>PROGRAMA!$I$13*X83*(((X83/PROGRAMA!$I$9)*(PROGRAMA!$I$12-PROGRAMA!$I$11)/2)+PROGRAMA!$I$11)</f>
        <v>0</v>
      </c>
      <c r="Y84" s="274">
        <f>PROGRAMA!$I$13*Y83*(((Y83/PROGRAMA!$I$9)*(PROGRAMA!$I$12-PROGRAMA!$I$11)/2)+PROGRAMA!$I$11)</f>
        <v>0</v>
      </c>
      <c r="Z84" s="274">
        <f>PROGRAMA!$I$13*Z83*(((Z83/PROGRAMA!$I$9)*(PROGRAMA!$I$12-PROGRAMA!$I$11)/2)+PROGRAMA!$I$11)</f>
        <v>0</v>
      </c>
      <c r="AA84" s="274">
        <f>PROGRAMA!$I$13*AA83*(((AA83/PROGRAMA!$I$9)*(PROGRAMA!$I$12-PROGRAMA!$I$11)/2)+PROGRAMA!$I$11)</f>
        <v>0</v>
      </c>
      <c r="AB84" s="274">
        <f>PROGRAMA!$I$13*AB83*(((AB83/PROGRAMA!$I$9)*(PROGRAMA!$I$12-PROGRAMA!$I$11)/2)+PROGRAMA!$I$11)</f>
        <v>0</v>
      </c>
      <c r="AC84" s="274">
        <f>PROGRAMA!$I$13*AC83*(((AC83/PROGRAMA!$I$9)*(PROGRAMA!$I$12-PROGRAMA!$I$11)/2)+PROGRAMA!$I$11)</f>
        <v>0</v>
      </c>
      <c r="AD84" s="274">
        <f>PROGRAMA!$I$13*AD83*(((AD83/PROGRAMA!$I$9)*(PROGRAMA!$I$12-PROGRAMA!$I$11)/2)+PROGRAMA!$I$11)</f>
        <v>0</v>
      </c>
      <c r="AE84" s="274">
        <f>PROGRAMA!$I$13*AE83*(((AE83/PROGRAMA!$I$9)*(PROGRAMA!$I$12-PROGRAMA!$I$11)/2)+PROGRAMA!$I$11)</f>
        <v>0</v>
      </c>
      <c r="AF84" s="274">
        <f>PROGRAMA!$I$13*AF83*(((AF83/PROGRAMA!$I$9)*(PROGRAMA!$I$12-PROGRAMA!$I$11)/2)+PROGRAMA!$I$11)</f>
        <v>0</v>
      </c>
      <c r="AG84" s="274">
        <f>PROGRAMA!$I$13*AG83*(((AG83/PROGRAMA!$I$9)*(PROGRAMA!$I$12-PROGRAMA!$I$11)/2)+PROGRAMA!$I$11)</f>
        <v>0</v>
      </c>
      <c r="AH84" s="274">
        <f>PROGRAMA!$I$13*AH83*(((AH83/PROGRAMA!$I$9)*(PROGRAMA!$I$12-PROGRAMA!$I$11)/2)+PROGRAMA!$I$11)</f>
        <v>0</v>
      </c>
      <c r="AI84" s="274">
        <f>PROGRAMA!$I$13*AI83*(((AI83/PROGRAMA!$I$9)*(PROGRAMA!$I$12-PROGRAMA!$I$11)/2)+PROGRAMA!$I$11)</f>
        <v>0</v>
      </c>
      <c r="AJ84" s="274">
        <f>PROGRAMA!$I$13*AJ83*(((AJ83/PROGRAMA!$I$9)*(PROGRAMA!$I$12-PROGRAMA!$I$11)/2)+PROGRAMA!$I$11)</f>
        <v>0</v>
      </c>
      <c r="AK84" s="274">
        <f>PROGRAMA!$I$13*AK83*(((AK83/PROGRAMA!$I$9)*(PROGRAMA!$I$12-PROGRAMA!$I$11)/2)+PROGRAMA!$I$11)</f>
        <v>0</v>
      </c>
      <c r="AL84" s="274">
        <f>PROGRAMA!$I$13*AL83*(((AL83/PROGRAMA!$I$9)*(PROGRAMA!$I$12-PROGRAMA!$I$11)/2)+PROGRAMA!$I$11)</f>
        <v>0</v>
      </c>
      <c r="AM84" s="274">
        <f>PROGRAMA!$I$13*AM83*(((AM83/PROGRAMA!$I$9)*(PROGRAMA!$I$12-PROGRAMA!$I$11)/2)+PROGRAMA!$I$11)</f>
        <v>0</v>
      </c>
      <c r="AN84" s="274">
        <f>PROGRAMA!$I$13*AN83*(((AN83/PROGRAMA!$I$9)*(PROGRAMA!$I$12-PROGRAMA!$I$11)/2)+PROGRAMA!$I$11)</f>
        <v>0</v>
      </c>
      <c r="AO84" s="274">
        <f>PROGRAMA!$I$13*AO83*(((AO83/PROGRAMA!$I$9)*(PROGRAMA!$I$12-PROGRAMA!$I$11)/2)+PROGRAMA!$I$11)</f>
        <v>0</v>
      </c>
      <c r="AP84" s="274">
        <f>PROGRAMA!$I$13*AP83*(((AP83/PROGRAMA!$I$9)*(PROGRAMA!$I$12-PROGRAMA!$I$11)/2)+PROGRAMA!$I$11)</f>
        <v>0</v>
      </c>
      <c r="AQ84" s="274">
        <f>PROGRAMA!$I$13*AQ83*(((AQ83/PROGRAMA!$I$9)*(PROGRAMA!$I$12-PROGRAMA!$I$11)/2)+PROGRAMA!$I$11)</f>
        <v>0</v>
      </c>
      <c r="AR84" s="274">
        <f>PROGRAMA!$I$13*AR83*(((AR83/PROGRAMA!$I$9)*(PROGRAMA!$I$12-PROGRAMA!$I$11)/2)+PROGRAMA!$I$11)</f>
        <v>0</v>
      </c>
      <c r="AS84" s="274">
        <f>PROGRAMA!$I$13*AS83*(((AS83/PROGRAMA!$I$9)*(PROGRAMA!$I$12-PROGRAMA!$I$11)/2)+PROGRAMA!$I$11)</f>
        <v>0</v>
      </c>
      <c r="AT84" s="274">
        <f>PROGRAMA!$I$13*AT83*(((AT83/PROGRAMA!$I$9)*(PROGRAMA!$I$12-PROGRAMA!$I$11)/2)+PROGRAMA!$I$11)</f>
        <v>0</v>
      </c>
      <c r="AU84" s="274">
        <f>PROGRAMA!$I$13*AU83*(((AU83/PROGRAMA!$I$9)*(PROGRAMA!$I$12-PROGRAMA!$I$11)/2)+PROGRAMA!$I$11)</f>
        <v>0</v>
      </c>
      <c r="AV84" s="274">
        <f>PROGRAMA!$I$13*AV83*(((AV83/PROGRAMA!$I$9)*(PROGRAMA!$I$12-PROGRAMA!$I$11)/2)+PROGRAMA!$I$11)</f>
        <v>0</v>
      </c>
      <c r="AW84" s="274">
        <f>PROGRAMA!$I$13*AW83*(((AW83/PROGRAMA!$I$9)*(PROGRAMA!$I$12-PROGRAMA!$I$11)/2)+PROGRAMA!$I$11)</f>
        <v>0</v>
      </c>
      <c r="AX84" s="274">
        <f>PROGRAMA!$I$13*AX83*(((AX83/PROGRAMA!$I$9)*(PROGRAMA!$I$12-PROGRAMA!$I$11)/2)+PROGRAMA!$I$11)</f>
        <v>0</v>
      </c>
      <c r="AY84" s="274">
        <f>PROGRAMA!$I$13*AY83*(((AY83/PROGRAMA!$I$9)*(PROGRAMA!$I$12-PROGRAMA!$I$11)/2)+PROGRAMA!$I$11)</f>
        <v>0</v>
      </c>
      <c r="AZ84" s="274">
        <f>PROGRAMA!$I$13*AZ83*(((AZ83/PROGRAMA!$I$9)*(PROGRAMA!$I$12-PROGRAMA!$I$11)/2)+PROGRAMA!$I$11)</f>
        <v>0</v>
      </c>
      <c r="BA84" s="274">
        <f>PROGRAMA!$I$13*BA83*(((BA83/PROGRAMA!$I$9)*(PROGRAMA!$I$12-PROGRAMA!$I$11)/2)+PROGRAMA!$I$11)</f>
        <v>0</v>
      </c>
      <c r="BB84" s="274">
        <f>PROGRAMA!$I$13*BB83*(((BB83/PROGRAMA!$I$9)*(PROGRAMA!$I$12-PROGRAMA!$I$11)/2)+PROGRAMA!$I$11)</f>
        <v>0</v>
      </c>
      <c r="BC84" s="274">
        <f>PROGRAMA!$I$13*BC83*(((BC83/PROGRAMA!$I$9)*(PROGRAMA!$I$12-PROGRAMA!$I$11)/2)+PROGRAMA!$I$11)</f>
        <v>0</v>
      </c>
      <c r="BD84" s="274">
        <f>PROGRAMA!$I$13*BD83*(((BD83/PROGRAMA!$I$9)*(PROGRAMA!$I$12-PROGRAMA!$I$11)/2)+PROGRAMA!$I$11)</f>
        <v>0</v>
      </c>
      <c r="BE84" s="274">
        <f>PROGRAMA!$I$13*BE83*(((BE83/PROGRAMA!$I$9)*(PROGRAMA!$I$12-PROGRAMA!$I$11)/2)+PROGRAMA!$I$11)</f>
        <v>0</v>
      </c>
      <c r="BF84" s="274">
        <f>PROGRAMA!$I$13*BF83*(((BF83/PROGRAMA!$I$9)*(PROGRAMA!$I$12-PROGRAMA!$I$11)/2)+PROGRAMA!$I$11)</f>
        <v>0</v>
      </c>
      <c r="BG84" s="274">
        <f>PROGRAMA!$I$13*BG83*(((BG83/PROGRAMA!$I$9)*(PROGRAMA!$I$12-PROGRAMA!$I$11)/2)+PROGRAMA!$I$11)</f>
        <v>0</v>
      </c>
      <c r="BH84" s="274">
        <f>PROGRAMA!$I$13*BH83*(((BH83/PROGRAMA!$I$9)*(PROGRAMA!$I$12-PROGRAMA!$I$11)/2)+PROGRAMA!$I$11)</f>
        <v>0</v>
      </c>
      <c r="BI84" s="274">
        <f>PROGRAMA!$I$13*BI83*(((BI83/PROGRAMA!$I$9)*(PROGRAMA!$I$12-PROGRAMA!$I$11)/2)+PROGRAMA!$I$11)</f>
        <v>0</v>
      </c>
      <c r="BJ84" s="274">
        <f>PROGRAMA!$I$13*BJ83*(((BJ83/PROGRAMA!$I$9)*(PROGRAMA!$I$12-PROGRAMA!$I$11)/2)+PROGRAMA!$I$11)</f>
        <v>0</v>
      </c>
      <c r="BK84" s="274">
        <f>PROGRAMA!$I$13*BK83*(((BK83/PROGRAMA!$I$9)*(PROGRAMA!$I$12-PROGRAMA!$I$11)/2)+PROGRAMA!$I$11)</f>
        <v>0</v>
      </c>
      <c r="BL84" s="274">
        <f>PROGRAMA!$I$13*BL83*(((BL83/PROGRAMA!$I$9)*(PROGRAMA!$I$12-PROGRAMA!$I$11)/2)+PROGRAMA!$I$11)</f>
        <v>0</v>
      </c>
      <c r="BM84" s="274">
        <f>PROGRAMA!$I$13*BM83*(((BM83/PROGRAMA!$I$9)*(PROGRAMA!$I$12-PROGRAMA!$I$11)/2)+PROGRAMA!$I$11)</f>
        <v>0</v>
      </c>
      <c r="BN84" s="274">
        <f>PROGRAMA!$I$13*BN83*(((BN83/PROGRAMA!$I$9)*(PROGRAMA!$I$12-PROGRAMA!$I$11)/2)+PROGRAMA!$I$11)</f>
        <v>0</v>
      </c>
      <c r="BO84" s="274">
        <f>PROGRAMA!$I$13*BO83*(((BO83/PROGRAMA!$I$9)*(PROGRAMA!$I$12-PROGRAMA!$I$11)/2)+PROGRAMA!$I$11)</f>
        <v>0</v>
      </c>
      <c r="BP84" s="274">
        <f>PROGRAMA!$I$13*BP83*(((BP83/PROGRAMA!$I$9)*(PROGRAMA!$I$12-PROGRAMA!$I$11)/2)+PROGRAMA!$I$11)</f>
        <v>0</v>
      </c>
      <c r="BQ84" s="274">
        <f>PROGRAMA!$I$13*BQ83*(((BQ83/PROGRAMA!$I$9)*(PROGRAMA!$I$12-PROGRAMA!$I$11)/2)+PROGRAMA!$I$11)</f>
        <v>0</v>
      </c>
      <c r="BR84" s="274">
        <f>PROGRAMA!$I$13*BR83*(((BR83/PROGRAMA!$I$9)*(PROGRAMA!$I$12-PROGRAMA!$I$11)/2)+PROGRAMA!$I$11)</f>
        <v>0</v>
      </c>
      <c r="BS84" s="274">
        <f>PROGRAMA!$I$13*BS83*(((BS83/PROGRAMA!$I$9)*(PROGRAMA!$I$12-PROGRAMA!$I$11)/2)+PROGRAMA!$I$11)</f>
        <v>0</v>
      </c>
      <c r="BT84" s="274">
        <f>PROGRAMA!$I$13*BT83*(((BT83/PROGRAMA!$I$9)*(PROGRAMA!$I$12-PROGRAMA!$I$11)/2)+PROGRAMA!$I$11)</f>
        <v>0</v>
      </c>
      <c r="BU84" s="274">
        <f>PROGRAMA!$I$13*BU83*(((BU83/PROGRAMA!$I$9)*(PROGRAMA!$I$12-PROGRAMA!$I$11)/2)+PROGRAMA!$I$11)</f>
        <v>0</v>
      </c>
      <c r="BV84" s="274">
        <f>PROGRAMA!$I$13*BV83*(((BV83/PROGRAMA!$I$9)*(PROGRAMA!$I$12-PROGRAMA!$I$11)/2)+PROGRAMA!$I$11)</f>
        <v>0</v>
      </c>
      <c r="BW84" s="274">
        <f>PROGRAMA!$I$13*BW83*(((BW83/PROGRAMA!$I$9)*(PROGRAMA!$I$12-PROGRAMA!$I$11)/2)+PROGRAMA!$I$11)</f>
        <v>0</v>
      </c>
      <c r="BX84" s="274">
        <f>PROGRAMA!$I$13*BX83*(((BX83/PROGRAMA!$I$9)*(PROGRAMA!$I$12-PROGRAMA!$I$11)/2)+PROGRAMA!$I$11)</f>
        <v>0</v>
      </c>
      <c r="BY84" s="274">
        <f>PROGRAMA!$I$13*BY83*(((BY83/PROGRAMA!$I$9)*(PROGRAMA!$I$12-PROGRAMA!$I$11)/2)+PROGRAMA!$I$11)</f>
        <v>0</v>
      </c>
      <c r="BZ84" s="274">
        <f>PROGRAMA!$I$13*BZ83*(((BZ83/PROGRAMA!$I$9)*(PROGRAMA!$I$12-PROGRAMA!$I$11)/2)+PROGRAMA!$I$11)</f>
        <v>0</v>
      </c>
      <c r="CA84" s="274">
        <f>PROGRAMA!$I$13*CA83*(((CA83/PROGRAMA!$I$9)*(PROGRAMA!$I$12-PROGRAMA!$I$11)/2)+PROGRAMA!$I$11)</f>
        <v>0</v>
      </c>
      <c r="CB84" s="274">
        <f>PROGRAMA!$I$13*CB83*(((CB83/PROGRAMA!$I$9)*(PROGRAMA!$I$12-PROGRAMA!$I$11)/2)+PROGRAMA!$I$11)</f>
        <v>0</v>
      </c>
      <c r="CC84" s="274">
        <f>PROGRAMA!$I$13*CC83*(((CC83/PROGRAMA!$I$9)*(PROGRAMA!$I$12-PROGRAMA!$I$11)/2)+PROGRAMA!$I$11)</f>
        <v>0</v>
      </c>
      <c r="CD84" s="274">
        <f>PROGRAMA!$I$13*CD83*(((CD83/PROGRAMA!$I$9)*(PROGRAMA!$I$12-PROGRAMA!$I$11)/2)+PROGRAMA!$I$11)</f>
        <v>0</v>
      </c>
      <c r="CE84" s="274">
        <f>PROGRAMA!$I$13*CE83*(((CE83/PROGRAMA!$I$9)*(PROGRAMA!$I$12-PROGRAMA!$I$11)/2)+PROGRAMA!$I$11)</f>
        <v>0</v>
      </c>
      <c r="CF84" s="274">
        <f>PROGRAMA!$I$13*CF83*(((CF83/PROGRAMA!$I$9)*(PROGRAMA!$I$12-PROGRAMA!$I$11)/2)+PROGRAMA!$I$11)</f>
        <v>0</v>
      </c>
    </row>
    <row r="87" spans="2:84" hidden="1" x14ac:dyDescent="0.3">
      <c r="C87" s="135"/>
      <c r="D87" s="277" t="s">
        <v>175</v>
      </c>
      <c r="E87" s="278">
        <f>+SUM(E88:E97)</f>
        <v>0</v>
      </c>
      <c r="F87" s="278">
        <f t="shared" ref="F87:BQ87" si="52">+SUM(F88:F97)</f>
        <v>0</v>
      </c>
      <c r="G87" s="278">
        <f t="shared" si="52"/>
        <v>0</v>
      </c>
      <c r="H87" s="278">
        <f t="shared" si="52"/>
        <v>0</v>
      </c>
      <c r="I87" s="278">
        <f t="shared" si="52"/>
        <v>0</v>
      </c>
      <c r="J87" s="278">
        <f t="shared" si="52"/>
        <v>1.7402159090909088</v>
      </c>
      <c r="K87" s="278">
        <f t="shared" si="52"/>
        <v>4.3093590909090906</v>
      </c>
      <c r="L87" s="278">
        <f t="shared" si="52"/>
        <v>5.1382863636363627</v>
      </c>
      <c r="M87" s="278">
        <f t="shared" si="52"/>
        <v>5.1382863636363627</v>
      </c>
      <c r="N87" s="278">
        <f t="shared" si="52"/>
        <v>0.98719772727272725</v>
      </c>
      <c r="O87" s="278">
        <f t="shared" si="52"/>
        <v>0</v>
      </c>
      <c r="P87" s="278">
        <f t="shared" si="52"/>
        <v>0</v>
      </c>
      <c r="Q87" s="278">
        <f t="shared" si="52"/>
        <v>0</v>
      </c>
      <c r="R87" s="278">
        <f t="shared" si="52"/>
        <v>0</v>
      </c>
      <c r="S87" s="278">
        <f t="shared" si="52"/>
        <v>0</v>
      </c>
      <c r="T87" s="278">
        <f t="shared" si="52"/>
        <v>0</v>
      </c>
      <c r="U87" s="278">
        <f t="shared" si="52"/>
        <v>0</v>
      </c>
      <c r="V87" s="278">
        <f t="shared" si="52"/>
        <v>0</v>
      </c>
      <c r="W87" s="278">
        <f t="shared" si="52"/>
        <v>0</v>
      </c>
      <c r="X87" s="278">
        <f t="shared" si="52"/>
        <v>0</v>
      </c>
      <c r="Y87" s="278">
        <f t="shared" si="52"/>
        <v>0</v>
      </c>
      <c r="Z87" s="278">
        <f t="shared" si="52"/>
        <v>0</v>
      </c>
      <c r="AA87" s="278">
        <f t="shared" si="52"/>
        <v>0</v>
      </c>
      <c r="AB87" s="278">
        <f t="shared" si="52"/>
        <v>0</v>
      </c>
      <c r="AC87" s="278">
        <f t="shared" si="52"/>
        <v>0</v>
      </c>
      <c r="AD87" s="278">
        <f t="shared" si="52"/>
        <v>0</v>
      </c>
      <c r="AE87" s="278">
        <f t="shared" si="52"/>
        <v>0</v>
      </c>
      <c r="AF87" s="278">
        <f t="shared" si="52"/>
        <v>0</v>
      </c>
      <c r="AG87" s="278">
        <f t="shared" si="52"/>
        <v>0</v>
      </c>
      <c r="AH87" s="278">
        <f t="shared" si="52"/>
        <v>0</v>
      </c>
      <c r="AI87" s="278">
        <f t="shared" si="52"/>
        <v>0</v>
      </c>
      <c r="AJ87" s="278">
        <f t="shared" si="52"/>
        <v>0</v>
      </c>
      <c r="AK87" s="278">
        <f t="shared" si="52"/>
        <v>0</v>
      </c>
      <c r="AL87" s="278">
        <f t="shared" si="52"/>
        <v>0</v>
      </c>
      <c r="AM87" s="278">
        <f t="shared" si="52"/>
        <v>0</v>
      </c>
      <c r="AN87" s="278">
        <f t="shared" si="52"/>
        <v>0</v>
      </c>
      <c r="AO87" s="278">
        <f t="shared" si="52"/>
        <v>0</v>
      </c>
      <c r="AP87" s="278">
        <f t="shared" si="52"/>
        <v>0</v>
      </c>
      <c r="AQ87" s="278">
        <f t="shared" si="52"/>
        <v>0</v>
      </c>
      <c r="AR87" s="278">
        <f t="shared" si="52"/>
        <v>0</v>
      </c>
      <c r="AS87" s="278">
        <f t="shared" si="52"/>
        <v>0</v>
      </c>
      <c r="AT87" s="278">
        <f t="shared" si="52"/>
        <v>0</v>
      </c>
      <c r="AU87" s="278">
        <f t="shared" si="52"/>
        <v>0</v>
      </c>
      <c r="AV87" s="278">
        <f t="shared" si="52"/>
        <v>0</v>
      </c>
      <c r="AW87" s="278">
        <f t="shared" si="52"/>
        <v>0</v>
      </c>
      <c r="AX87" s="278">
        <f t="shared" si="52"/>
        <v>0</v>
      </c>
      <c r="AY87" s="278">
        <f t="shared" si="52"/>
        <v>0</v>
      </c>
      <c r="AZ87" s="278">
        <f t="shared" si="52"/>
        <v>0</v>
      </c>
      <c r="BA87" s="278">
        <f t="shared" si="52"/>
        <v>0</v>
      </c>
      <c r="BB87" s="278">
        <f t="shared" si="52"/>
        <v>0</v>
      </c>
      <c r="BC87" s="278">
        <f t="shared" si="52"/>
        <v>0</v>
      </c>
      <c r="BD87" s="278">
        <f t="shared" si="52"/>
        <v>0</v>
      </c>
      <c r="BE87" s="278">
        <f t="shared" si="52"/>
        <v>0</v>
      </c>
      <c r="BF87" s="278">
        <f t="shared" si="52"/>
        <v>0</v>
      </c>
      <c r="BG87" s="278">
        <f t="shared" si="52"/>
        <v>0</v>
      </c>
      <c r="BH87" s="278">
        <f t="shared" si="52"/>
        <v>0</v>
      </c>
      <c r="BI87" s="278">
        <f t="shared" si="52"/>
        <v>0</v>
      </c>
      <c r="BJ87" s="278">
        <f t="shared" si="52"/>
        <v>0</v>
      </c>
      <c r="BK87" s="278">
        <f t="shared" si="52"/>
        <v>0</v>
      </c>
      <c r="BL87" s="278">
        <f t="shared" si="52"/>
        <v>0</v>
      </c>
      <c r="BM87" s="278">
        <f t="shared" si="52"/>
        <v>0</v>
      </c>
      <c r="BN87" s="278">
        <f t="shared" si="52"/>
        <v>0</v>
      </c>
      <c r="BO87" s="278">
        <f t="shared" si="52"/>
        <v>0</v>
      </c>
      <c r="BP87" s="278">
        <f t="shared" si="52"/>
        <v>0</v>
      </c>
      <c r="BQ87" s="278">
        <f t="shared" si="52"/>
        <v>0</v>
      </c>
      <c r="BR87" s="278">
        <f t="shared" ref="BR87:CF87" si="53">+SUM(BR88:BR97)</f>
        <v>0</v>
      </c>
      <c r="BS87" s="278">
        <f t="shared" si="53"/>
        <v>0</v>
      </c>
      <c r="BT87" s="278">
        <f t="shared" si="53"/>
        <v>0</v>
      </c>
      <c r="BU87" s="278">
        <f t="shared" si="53"/>
        <v>0</v>
      </c>
      <c r="BV87" s="278">
        <f t="shared" si="53"/>
        <v>0</v>
      </c>
      <c r="BW87" s="278">
        <f t="shared" si="53"/>
        <v>0</v>
      </c>
      <c r="BX87" s="278">
        <f t="shared" si="53"/>
        <v>0</v>
      </c>
      <c r="BY87" s="278">
        <f t="shared" si="53"/>
        <v>0</v>
      </c>
      <c r="BZ87" s="278">
        <f t="shared" si="53"/>
        <v>0</v>
      </c>
      <c r="CA87" s="278">
        <f t="shared" si="53"/>
        <v>0</v>
      </c>
      <c r="CB87" s="278">
        <f t="shared" si="53"/>
        <v>0</v>
      </c>
      <c r="CC87" s="278">
        <f t="shared" si="53"/>
        <v>0</v>
      </c>
      <c r="CD87" s="278">
        <f t="shared" si="53"/>
        <v>0</v>
      </c>
      <c r="CE87" s="278">
        <f t="shared" si="53"/>
        <v>0</v>
      </c>
      <c r="CF87" s="278">
        <f t="shared" si="53"/>
        <v>0</v>
      </c>
    </row>
    <row r="88" spans="2:84" hidden="1" x14ac:dyDescent="0.3">
      <c r="C88" s="135">
        <v>1</v>
      </c>
      <c r="D88" s="279" t="str">
        <f t="shared" ref="D88:BO88" si="54">+D66</f>
        <v>Volumen del Contenedor, m3</v>
      </c>
      <c r="E88" s="280">
        <f>+E66</f>
        <v>0</v>
      </c>
      <c r="F88" s="281">
        <f t="shared" si="54"/>
        <v>0</v>
      </c>
      <c r="G88" s="281">
        <f t="shared" si="54"/>
        <v>0</v>
      </c>
      <c r="H88" s="281">
        <f t="shared" si="54"/>
        <v>0</v>
      </c>
      <c r="I88" s="281">
        <f t="shared" si="54"/>
        <v>0</v>
      </c>
      <c r="J88" s="281">
        <f t="shared" si="54"/>
        <v>1.7402159090909088</v>
      </c>
      <c r="K88" s="281">
        <f t="shared" si="54"/>
        <v>2.5691431818181814</v>
      </c>
      <c r="L88" s="281">
        <f t="shared" si="54"/>
        <v>2.5691431818181814</v>
      </c>
      <c r="M88" s="281">
        <f t="shared" si="54"/>
        <v>2.5691431818181814</v>
      </c>
      <c r="N88" s="281">
        <f t="shared" si="54"/>
        <v>0.98719772727272725</v>
      </c>
      <c r="O88" s="281">
        <f t="shared" si="54"/>
        <v>0</v>
      </c>
      <c r="P88" s="281">
        <f t="shared" si="54"/>
        <v>0</v>
      </c>
      <c r="Q88" s="281">
        <f t="shared" si="54"/>
        <v>0</v>
      </c>
      <c r="R88" s="281">
        <f t="shared" si="54"/>
        <v>0</v>
      </c>
      <c r="S88" s="281">
        <f t="shared" si="54"/>
        <v>0</v>
      </c>
      <c r="T88" s="281">
        <f t="shared" si="54"/>
        <v>0</v>
      </c>
      <c r="U88" s="281">
        <f t="shared" si="54"/>
        <v>0</v>
      </c>
      <c r="V88" s="281">
        <f t="shared" si="54"/>
        <v>0</v>
      </c>
      <c r="W88" s="281">
        <f t="shared" si="54"/>
        <v>0</v>
      </c>
      <c r="X88" s="281">
        <f t="shared" si="54"/>
        <v>0</v>
      </c>
      <c r="Y88" s="281">
        <f t="shared" si="54"/>
        <v>0</v>
      </c>
      <c r="Z88" s="281">
        <f t="shared" si="54"/>
        <v>0</v>
      </c>
      <c r="AA88" s="281">
        <f t="shared" si="54"/>
        <v>0</v>
      </c>
      <c r="AB88" s="281">
        <f t="shared" si="54"/>
        <v>0</v>
      </c>
      <c r="AC88" s="281">
        <f t="shared" si="54"/>
        <v>0</v>
      </c>
      <c r="AD88" s="281">
        <f t="shared" si="54"/>
        <v>0</v>
      </c>
      <c r="AE88" s="281">
        <f t="shared" si="54"/>
        <v>0</v>
      </c>
      <c r="AF88" s="281">
        <f t="shared" si="54"/>
        <v>0</v>
      </c>
      <c r="AG88" s="281">
        <f t="shared" si="54"/>
        <v>0</v>
      </c>
      <c r="AH88" s="281">
        <f t="shared" si="54"/>
        <v>0</v>
      </c>
      <c r="AI88" s="281">
        <f t="shared" si="54"/>
        <v>0</v>
      </c>
      <c r="AJ88" s="281">
        <f t="shared" si="54"/>
        <v>0</v>
      </c>
      <c r="AK88" s="281">
        <f t="shared" si="54"/>
        <v>0</v>
      </c>
      <c r="AL88" s="281">
        <f t="shared" si="54"/>
        <v>0</v>
      </c>
      <c r="AM88" s="281">
        <f t="shared" si="54"/>
        <v>0</v>
      </c>
      <c r="AN88" s="281">
        <f t="shared" si="54"/>
        <v>0</v>
      </c>
      <c r="AO88" s="281">
        <f t="shared" si="54"/>
        <v>0</v>
      </c>
      <c r="AP88" s="281">
        <f t="shared" si="54"/>
        <v>0</v>
      </c>
      <c r="AQ88" s="281">
        <f t="shared" si="54"/>
        <v>0</v>
      </c>
      <c r="AR88" s="281">
        <f t="shared" si="54"/>
        <v>0</v>
      </c>
      <c r="AS88" s="281">
        <f t="shared" si="54"/>
        <v>0</v>
      </c>
      <c r="AT88" s="281">
        <f t="shared" si="54"/>
        <v>0</v>
      </c>
      <c r="AU88" s="281">
        <f t="shared" si="54"/>
        <v>0</v>
      </c>
      <c r="AV88" s="281">
        <f t="shared" si="54"/>
        <v>0</v>
      </c>
      <c r="AW88" s="281">
        <f t="shared" si="54"/>
        <v>0</v>
      </c>
      <c r="AX88" s="281">
        <f t="shared" si="54"/>
        <v>0</v>
      </c>
      <c r="AY88" s="281">
        <f t="shared" si="54"/>
        <v>0</v>
      </c>
      <c r="AZ88" s="281">
        <f t="shared" si="54"/>
        <v>0</v>
      </c>
      <c r="BA88" s="281">
        <f t="shared" si="54"/>
        <v>0</v>
      </c>
      <c r="BB88" s="281">
        <f t="shared" si="54"/>
        <v>0</v>
      </c>
      <c r="BC88" s="281">
        <f t="shared" si="54"/>
        <v>0</v>
      </c>
      <c r="BD88" s="281">
        <f t="shared" si="54"/>
        <v>0</v>
      </c>
      <c r="BE88" s="281">
        <f t="shared" si="54"/>
        <v>0</v>
      </c>
      <c r="BF88" s="281">
        <f t="shared" si="54"/>
        <v>0</v>
      </c>
      <c r="BG88" s="281">
        <f t="shared" si="54"/>
        <v>0</v>
      </c>
      <c r="BH88" s="281">
        <f t="shared" si="54"/>
        <v>0</v>
      </c>
      <c r="BI88" s="281">
        <f t="shared" si="54"/>
        <v>0</v>
      </c>
      <c r="BJ88" s="281">
        <f t="shared" si="54"/>
        <v>0</v>
      </c>
      <c r="BK88" s="281">
        <f t="shared" si="54"/>
        <v>0</v>
      </c>
      <c r="BL88" s="281">
        <f t="shared" si="54"/>
        <v>0</v>
      </c>
      <c r="BM88" s="281">
        <f t="shared" si="54"/>
        <v>0</v>
      </c>
      <c r="BN88" s="281">
        <f t="shared" si="54"/>
        <v>0</v>
      </c>
      <c r="BO88" s="281">
        <f t="shared" si="54"/>
        <v>0</v>
      </c>
      <c r="BP88" s="281">
        <f t="shared" ref="BP88:CF88" si="55">+BP66</f>
        <v>0</v>
      </c>
      <c r="BQ88" s="281">
        <f t="shared" si="55"/>
        <v>0</v>
      </c>
      <c r="BR88" s="281">
        <f t="shared" si="55"/>
        <v>0</v>
      </c>
      <c r="BS88" s="281">
        <f t="shared" si="55"/>
        <v>0</v>
      </c>
      <c r="BT88" s="281">
        <f t="shared" si="55"/>
        <v>0</v>
      </c>
      <c r="BU88" s="281">
        <f t="shared" si="55"/>
        <v>0</v>
      </c>
      <c r="BV88" s="281">
        <f t="shared" si="55"/>
        <v>0</v>
      </c>
      <c r="BW88" s="281">
        <f t="shared" si="55"/>
        <v>0</v>
      </c>
      <c r="BX88" s="281">
        <f t="shared" si="55"/>
        <v>0</v>
      </c>
      <c r="BY88" s="281">
        <f t="shared" si="55"/>
        <v>0</v>
      </c>
      <c r="BZ88" s="281">
        <f t="shared" si="55"/>
        <v>0</v>
      </c>
      <c r="CA88" s="281">
        <f t="shared" si="55"/>
        <v>0</v>
      </c>
      <c r="CB88" s="281">
        <f t="shared" si="55"/>
        <v>0</v>
      </c>
      <c r="CC88" s="281">
        <f t="shared" si="55"/>
        <v>0</v>
      </c>
      <c r="CD88" s="281">
        <f t="shared" si="55"/>
        <v>0</v>
      </c>
      <c r="CE88" s="281">
        <f t="shared" si="55"/>
        <v>0</v>
      </c>
      <c r="CF88" s="281">
        <f t="shared" si="55"/>
        <v>0</v>
      </c>
    </row>
    <row r="89" spans="2:84" hidden="1" x14ac:dyDescent="0.3">
      <c r="C89" s="135">
        <v>2</v>
      </c>
      <c r="D89" s="279" t="str">
        <f t="shared" ref="D89:BO89" si="56">+D68</f>
        <v>Volumen del Contenedor</v>
      </c>
      <c r="E89" s="280">
        <f>+E68</f>
        <v>0</v>
      </c>
      <c r="F89" s="281">
        <f t="shared" si="56"/>
        <v>0</v>
      </c>
      <c r="G89" s="281">
        <f t="shared" si="56"/>
        <v>0</v>
      </c>
      <c r="H89" s="281">
        <f t="shared" si="56"/>
        <v>0</v>
      </c>
      <c r="I89" s="281">
        <f t="shared" si="56"/>
        <v>0</v>
      </c>
      <c r="J89" s="281">
        <f t="shared" si="56"/>
        <v>0</v>
      </c>
      <c r="K89" s="281">
        <f t="shared" si="56"/>
        <v>1.7402159090909088</v>
      </c>
      <c r="L89" s="281">
        <f t="shared" si="56"/>
        <v>2.5691431818181814</v>
      </c>
      <c r="M89" s="281">
        <f t="shared" si="56"/>
        <v>2.5691431818181814</v>
      </c>
      <c r="N89" s="281">
        <f t="shared" si="56"/>
        <v>0</v>
      </c>
      <c r="O89" s="281">
        <f t="shared" si="56"/>
        <v>0</v>
      </c>
      <c r="P89" s="281">
        <f t="shared" si="56"/>
        <v>0</v>
      </c>
      <c r="Q89" s="281">
        <f t="shared" si="56"/>
        <v>0</v>
      </c>
      <c r="R89" s="281">
        <f t="shared" si="56"/>
        <v>0</v>
      </c>
      <c r="S89" s="281">
        <f t="shared" si="56"/>
        <v>0</v>
      </c>
      <c r="T89" s="281">
        <f t="shared" si="56"/>
        <v>0</v>
      </c>
      <c r="U89" s="281">
        <f t="shared" si="56"/>
        <v>0</v>
      </c>
      <c r="V89" s="281">
        <f t="shared" si="56"/>
        <v>0</v>
      </c>
      <c r="W89" s="281">
        <f t="shared" si="56"/>
        <v>0</v>
      </c>
      <c r="X89" s="281">
        <f t="shared" si="56"/>
        <v>0</v>
      </c>
      <c r="Y89" s="281">
        <f t="shared" si="56"/>
        <v>0</v>
      </c>
      <c r="Z89" s="281">
        <f t="shared" si="56"/>
        <v>0</v>
      </c>
      <c r="AA89" s="281">
        <f t="shared" si="56"/>
        <v>0</v>
      </c>
      <c r="AB89" s="281">
        <f t="shared" si="56"/>
        <v>0</v>
      </c>
      <c r="AC89" s="281">
        <f t="shared" si="56"/>
        <v>0</v>
      </c>
      <c r="AD89" s="281">
        <f t="shared" si="56"/>
        <v>0</v>
      </c>
      <c r="AE89" s="281">
        <f t="shared" si="56"/>
        <v>0</v>
      </c>
      <c r="AF89" s="281">
        <f t="shared" si="56"/>
        <v>0</v>
      </c>
      <c r="AG89" s="281">
        <f t="shared" si="56"/>
        <v>0</v>
      </c>
      <c r="AH89" s="281">
        <f t="shared" si="56"/>
        <v>0</v>
      </c>
      <c r="AI89" s="281">
        <f t="shared" si="56"/>
        <v>0</v>
      </c>
      <c r="AJ89" s="281">
        <f t="shared" si="56"/>
        <v>0</v>
      </c>
      <c r="AK89" s="281">
        <f t="shared" si="56"/>
        <v>0</v>
      </c>
      <c r="AL89" s="281">
        <f t="shared" si="56"/>
        <v>0</v>
      </c>
      <c r="AM89" s="281">
        <f t="shared" si="56"/>
        <v>0</v>
      </c>
      <c r="AN89" s="281">
        <f t="shared" si="56"/>
        <v>0</v>
      </c>
      <c r="AO89" s="281">
        <f t="shared" si="56"/>
        <v>0</v>
      </c>
      <c r="AP89" s="281">
        <f t="shared" si="56"/>
        <v>0</v>
      </c>
      <c r="AQ89" s="281">
        <f t="shared" si="56"/>
        <v>0</v>
      </c>
      <c r="AR89" s="281">
        <f t="shared" si="56"/>
        <v>0</v>
      </c>
      <c r="AS89" s="281">
        <f t="shared" si="56"/>
        <v>0</v>
      </c>
      <c r="AT89" s="281">
        <f t="shared" si="56"/>
        <v>0</v>
      </c>
      <c r="AU89" s="281">
        <f t="shared" si="56"/>
        <v>0</v>
      </c>
      <c r="AV89" s="281">
        <f t="shared" si="56"/>
        <v>0</v>
      </c>
      <c r="AW89" s="281">
        <f t="shared" si="56"/>
        <v>0</v>
      </c>
      <c r="AX89" s="281">
        <f t="shared" si="56"/>
        <v>0</v>
      </c>
      <c r="AY89" s="281">
        <f t="shared" si="56"/>
        <v>0</v>
      </c>
      <c r="AZ89" s="281">
        <f t="shared" si="56"/>
        <v>0</v>
      </c>
      <c r="BA89" s="281">
        <f t="shared" si="56"/>
        <v>0</v>
      </c>
      <c r="BB89" s="281">
        <f t="shared" si="56"/>
        <v>0</v>
      </c>
      <c r="BC89" s="281">
        <f t="shared" si="56"/>
        <v>0</v>
      </c>
      <c r="BD89" s="281">
        <f t="shared" si="56"/>
        <v>0</v>
      </c>
      <c r="BE89" s="281">
        <f t="shared" si="56"/>
        <v>0</v>
      </c>
      <c r="BF89" s="281">
        <f t="shared" si="56"/>
        <v>0</v>
      </c>
      <c r="BG89" s="281">
        <f t="shared" si="56"/>
        <v>0</v>
      </c>
      <c r="BH89" s="281">
        <f t="shared" si="56"/>
        <v>0</v>
      </c>
      <c r="BI89" s="281">
        <f t="shared" si="56"/>
        <v>0</v>
      </c>
      <c r="BJ89" s="281">
        <f t="shared" si="56"/>
        <v>0</v>
      </c>
      <c r="BK89" s="281">
        <f t="shared" si="56"/>
        <v>0</v>
      </c>
      <c r="BL89" s="281">
        <f t="shared" si="56"/>
        <v>0</v>
      </c>
      <c r="BM89" s="281">
        <f t="shared" si="56"/>
        <v>0</v>
      </c>
      <c r="BN89" s="281">
        <f t="shared" si="56"/>
        <v>0</v>
      </c>
      <c r="BO89" s="281">
        <f t="shared" si="56"/>
        <v>0</v>
      </c>
      <c r="BP89" s="281">
        <f t="shared" ref="BP89:CF89" si="57">+BP68</f>
        <v>0</v>
      </c>
      <c r="BQ89" s="281">
        <f t="shared" si="57"/>
        <v>0</v>
      </c>
      <c r="BR89" s="281">
        <f t="shared" si="57"/>
        <v>0</v>
      </c>
      <c r="BS89" s="281">
        <f t="shared" si="57"/>
        <v>0</v>
      </c>
      <c r="BT89" s="281">
        <f t="shared" si="57"/>
        <v>0</v>
      </c>
      <c r="BU89" s="281">
        <f t="shared" si="57"/>
        <v>0</v>
      </c>
      <c r="BV89" s="281">
        <f t="shared" si="57"/>
        <v>0</v>
      </c>
      <c r="BW89" s="281">
        <f t="shared" si="57"/>
        <v>0</v>
      </c>
      <c r="BX89" s="281">
        <f t="shared" si="57"/>
        <v>0</v>
      </c>
      <c r="BY89" s="281">
        <f t="shared" si="57"/>
        <v>0</v>
      </c>
      <c r="BZ89" s="281">
        <f t="shared" si="57"/>
        <v>0</v>
      </c>
      <c r="CA89" s="281">
        <f t="shared" si="57"/>
        <v>0</v>
      </c>
      <c r="CB89" s="281">
        <f t="shared" si="57"/>
        <v>0</v>
      </c>
      <c r="CC89" s="281">
        <f t="shared" si="57"/>
        <v>0</v>
      </c>
      <c r="CD89" s="281">
        <f t="shared" si="57"/>
        <v>0</v>
      </c>
      <c r="CE89" s="281">
        <f t="shared" si="57"/>
        <v>0</v>
      </c>
      <c r="CF89" s="281">
        <f t="shared" si="57"/>
        <v>0</v>
      </c>
    </row>
    <row r="90" spans="2:84" hidden="1" x14ac:dyDescent="0.3">
      <c r="C90" s="135">
        <v>3</v>
      </c>
      <c r="D90" s="279" t="str">
        <f t="shared" ref="D90:BO90" si="58">+D70</f>
        <v>Volumen del Contenedor, m3</v>
      </c>
      <c r="E90" s="280">
        <f>+E70</f>
        <v>0</v>
      </c>
      <c r="F90" s="281">
        <f t="shared" si="58"/>
        <v>0</v>
      </c>
      <c r="G90" s="281">
        <f t="shared" si="58"/>
        <v>0</v>
      </c>
      <c r="H90" s="281">
        <f t="shared" si="58"/>
        <v>0</v>
      </c>
      <c r="I90" s="281">
        <f t="shared" si="58"/>
        <v>0</v>
      </c>
      <c r="J90" s="281">
        <f t="shared" si="58"/>
        <v>0</v>
      </c>
      <c r="K90" s="281">
        <f t="shared" si="58"/>
        <v>0</v>
      </c>
      <c r="L90" s="281">
        <f t="shared" si="58"/>
        <v>0</v>
      </c>
      <c r="M90" s="281">
        <f t="shared" si="58"/>
        <v>0</v>
      </c>
      <c r="N90" s="281">
        <f t="shared" si="58"/>
        <v>0</v>
      </c>
      <c r="O90" s="281">
        <f t="shared" si="58"/>
        <v>0</v>
      </c>
      <c r="P90" s="281">
        <f t="shared" si="58"/>
        <v>0</v>
      </c>
      <c r="Q90" s="281">
        <f t="shared" si="58"/>
        <v>0</v>
      </c>
      <c r="R90" s="281">
        <f t="shared" si="58"/>
        <v>0</v>
      </c>
      <c r="S90" s="281">
        <f t="shared" si="58"/>
        <v>0</v>
      </c>
      <c r="T90" s="281">
        <f t="shared" si="58"/>
        <v>0</v>
      </c>
      <c r="U90" s="281">
        <f t="shared" si="58"/>
        <v>0</v>
      </c>
      <c r="V90" s="281">
        <f t="shared" si="58"/>
        <v>0</v>
      </c>
      <c r="W90" s="281">
        <f t="shared" si="58"/>
        <v>0</v>
      </c>
      <c r="X90" s="281">
        <f t="shared" si="58"/>
        <v>0</v>
      </c>
      <c r="Y90" s="281">
        <f t="shared" si="58"/>
        <v>0</v>
      </c>
      <c r="Z90" s="281">
        <f t="shared" si="58"/>
        <v>0</v>
      </c>
      <c r="AA90" s="281">
        <f t="shared" si="58"/>
        <v>0</v>
      </c>
      <c r="AB90" s="281">
        <f t="shared" si="58"/>
        <v>0</v>
      </c>
      <c r="AC90" s="281">
        <f t="shared" si="58"/>
        <v>0</v>
      </c>
      <c r="AD90" s="281">
        <f t="shared" si="58"/>
        <v>0</v>
      </c>
      <c r="AE90" s="281">
        <f t="shared" si="58"/>
        <v>0</v>
      </c>
      <c r="AF90" s="281">
        <f t="shared" si="58"/>
        <v>0</v>
      </c>
      <c r="AG90" s="281">
        <f t="shared" si="58"/>
        <v>0</v>
      </c>
      <c r="AH90" s="281">
        <f t="shared" si="58"/>
        <v>0</v>
      </c>
      <c r="AI90" s="281">
        <f t="shared" si="58"/>
        <v>0</v>
      </c>
      <c r="AJ90" s="281">
        <f t="shared" si="58"/>
        <v>0</v>
      </c>
      <c r="AK90" s="281">
        <f t="shared" si="58"/>
        <v>0</v>
      </c>
      <c r="AL90" s="281">
        <f t="shared" si="58"/>
        <v>0</v>
      </c>
      <c r="AM90" s="281">
        <f t="shared" si="58"/>
        <v>0</v>
      </c>
      <c r="AN90" s="281">
        <f t="shared" si="58"/>
        <v>0</v>
      </c>
      <c r="AO90" s="281">
        <f t="shared" si="58"/>
        <v>0</v>
      </c>
      <c r="AP90" s="281">
        <f t="shared" si="58"/>
        <v>0</v>
      </c>
      <c r="AQ90" s="281">
        <f t="shared" si="58"/>
        <v>0</v>
      </c>
      <c r="AR90" s="281">
        <f t="shared" si="58"/>
        <v>0</v>
      </c>
      <c r="AS90" s="281">
        <f t="shared" si="58"/>
        <v>0</v>
      </c>
      <c r="AT90" s="281">
        <f t="shared" si="58"/>
        <v>0</v>
      </c>
      <c r="AU90" s="281">
        <f t="shared" si="58"/>
        <v>0</v>
      </c>
      <c r="AV90" s="281">
        <f t="shared" si="58"/>
        <v>0</v>
      </c>
      <c r="AW90" s="281">
        <f t="shared" si="58"/>
        <v>0</v>
      </c>
      <c r="AX90" s="281">
        <f t="shared" si="58"/>
        <v>0</v>
      </c>
      <c r="AY90" s="281">
        <f t="shared" si="58"/>
        <v>0</v>
      </c>
      <c r="AZ90" s="281">
        <f t="shared" si="58"/>
        <v>0</v>
      </c>
      <c r="BA90" s="281">
        <f t="shared" si="58"/>
        <v>0</v>
      </c>
      <c r="BB90" s="281">
        <f t="shared" si="58"/>
        <v>0</v>
      </c>
      <c r="BC90" s="281">
        <f t="shared" si="58"/>
        <v>0</v>
      </c>
      <c r="BD90" s="281">
        <f t="shared" si="58"/>
        <v>0</v>
      </c>
      <c r="BE90" s="281">
        <f t="shared" si="58"/>
        <v>0</v>
      </c>
      <c r="BF90" s="281">
        <f t="shared" si="58"/>
        <v>0</v>
      </c>
      <c r="BG90" s="281">
        <f t="shared" si="58"/>
        <v>0</v>
      </c>
      <c r="BH90" s="281">
        <f t="shared" si="58"/>
        <v>0</v>
      </c>
      <c r="BI90" s="281">
        <f t="shared" si="58"/>
        <v>0</v>
      </c>
      <c r="BJ90" s="281">
        <f t="shared" si="58"/>
        <v>0</v>
      </c>
      <c r="BK90" s="281">
        <f t="shared" si="58"/>
        <v>0</v>
      </c>
      <c r="BL90" s="281">
        <f t="shared" si="58"/>
        <v>0</v>
      </c>
      <c r="BM90" s="281">
        <f t="shared" si="58"/>
        <v>0</v>
      </c>
      <c r="BN90" s="281">
        <f t="shared" si="58"/>
        <v>0</v>
      </c>
      <c r="BO90" s="281">
        <f t="shared" si="58"/>
        <v>0</v>
      </c>
      <c r="BP90" s="281">
        <f t="shared" ref="BP90:CF90" si="59">+BP70</f>
        <v>0</v>
      </c>
      <c r="BQ90" s="281">
        <f t="shared" si="59"/>
        <v>0</v>
      </c>
      <c r="BR90" s="281">
        <f t="shared" si="59"/>
        <v>0</v>
      </c>
      <c r="BS90" s="281">
        <f t="shared" si="59"/>
        <v>0</v>
      </c>
      <c r="BT90" s="281">
        <f t="shared" si="59"/>
        <v>0</v>
      </c>
      <c r="BU90" s="281">
        <f t="shared" si="59"/>
        <v>0</v>
      </c>
      <c r="BV90" s="281">
        <f t="shared" si="59"/>
        <v>0</v>
      </c>
      <c r="BW90" s="281">
        <f t="shared" si="59"/>
        <v>0</v>
      </c>
      <c r="BX90" s="281">
        <f t="shared" si="59"/>
        <v>0</v>
      </c>
      <c r="BY90" s="281">
        <f t="shared" si="59"/>
        <v>0</v>
      </c>
      <c r="BZ90" s="281">
        <f t="shared" si="59"/>
        <v>0</v>
      </c>
      <c r="CA90" s="281">
        <f t="shared" si="59"/>
        <v>0</v>
      </c>
      <c r="CB90" s="281">
        <f t="shared" si="59"/>
        <v>0</v>
      </c>
      <c r="CC90" s="281">
        <f t="shared" si="59"/>
        <v>0</v>
      </c>
      <c r="CD90" s="281">
        <f t="shared" si="59"/>
        <v>0</v>
      </c>
      <c r="CE90" s="281">
        <f t="shared" si="59"/>
        <v>0</v>
      </c>
      <c r="CF90" s="281">
        <f t="shared" si="59"/>
        <v>0</v>
      </c>
    </row>
    <row r="91" spans="2:84" hidden="1" x14ac:dyDescent="0.3">
      <c r="C91" s="135">
        <v>4</v>
      </c>
      <c r="D91" s="279" t="str">
        <f t="shared" ref="D91:BO91" si="60">+D72</f>
        <v>Volumen del Contenedor</v>
      </c>
      <c r="E91" s="281">
        <f t="shared" si="60"/>
        <v>0</v>
      </c>
      <c r="F91" s="281">
        <f t="shared" si="60"/>
        <v>0</v>
      </c>
      <c r="G91" s="281">
        <f t="shared" si="60"/>
        <v>0</v>
      </c>
      <c r="H91" s="281">
        <f t="shared" si="60"/>
        <v>0</v>
      </c>
      <c r="I91" s="281">
        <f t="shared" si="60"/>
        <v>0</v>
      </c>
      <c r="J91" s="281">
        <f t="shared" si="60"/>
        <v>0</v>
      </c>
      <c r="K91" s="281">
        <f t="shared" si="60"/>
        <v>0</v>
      </c>
      <c r="L91" s="281">
        <f t="shared" si="60"/>
        <v>0</v>
      </c>
      <c r="M91" s="281">
        <f t="shared" si="60"/>
        <v>0</v>
      </c>
      <c r="N91" s="281">
        <f t="shared" si="60"/>
        <v>0</v>
      </c>
      <c r="O91" s="281">
        <f t="shared" si="60"/>
        <v>0</v>
      </c>
      <c r="P91" s="281">
        <f t="shared" si="60"/>
        <v>0</v>
      </c>
      <c r="Q91" s="281">
        <f t="shared" si="60"/>
        <v>0</v>
      </c>
      <c r="R91" s="281">
        <f t="shared" si="60"/>
        <v>0</v>
      </c>
      <c r="S91" s="281">
        <f t="shared" si="60"/>
        <v>0</v>
      </c>
      <c r="T91" s="281">
        <f t="shared" si="60"/>
        <v>0</v>
      </c>
      <c r="U91" s="281">
        <f t="shared" si="60"/>
        <v>0</v>
      </c>
      <c r="V91" s="281">
        <f t="shared" si="60"/>
        <v>0</v>
      </c>
      <c r="W91" s="281">
        <f t="shared" si="60"/>
        <v>0</v>
      </c>
      <c r="X91" s="281">
        <f t="shared" si="60"/>
        <v>0</v>
      </c>
      <c r="Y91" s="281">
        <f t="shared" si="60"/>
        <v>0</v>
      </c>
      <c r="Z91" s="281">
        <f t="shared" si="60"/>
        <v>0</v>
      </c>
      <c r="AA91" s="281">
        <f t="shared" si="60"/>
        <v>0</v>
      </c>
      <c r="AB91" s="281">
        <f t="shared" si="60"/>
        <v>0</v>
      </c>
      <c r="AC91" s="281">
        <f t="shared" si="60"/>
        <v>0</v>
      </c>
      <c r="AD91" s="281">
        <f t="shared" si="60"/>
        <v>0</v>
      </c>
      <c r="AE91" s="281">
        <f t="shared" si="60"/>
        <v>0</v>
      </c>
      <c r="AF91" s="281">
        <f t="shared" si="60"/>
        <v>0</v>
      </c>
      <c r="AG91" s="281">
        <f t="shared" si="60"/>
        <v>0</v>
      </c>
      <c r="AH91" s="281">
        <f t="shared" si="60"/>
        <v>0</v>
      </c>
      <c r="AI91" s="281">
        <f t="shared" si="60"/>
        <v>0</v>
      </c>
      <c r="AJ91" s="281">
        <f t="shared" si="60"/>
        <v>0</v>
      </c>
      <c r="AK91" s="281">
        <f t="shared" si="60"/>
        <v>0</v>
      </c>
      <c r="AL91" s="281">
        <f t="shared" si="60"/>
        <v>0</v>
      </c>
      <c r="AM91" s="281">
        <f t="shared" si="60"/>
        <v>0</v>
      </c>
      <c r="AN91" s="281">
        <f t="shared" si="60"/>
        <v>0</v>
      </c>
      <c r="AO91" s="281">
        <f t="shared" si="60"/>
        <v>0</v>
      </c>
      <c r="AP91" s="281">
        <f t="shared" si="60"/>
        <v>0</v>
      </c>
      <c r="AQ91" s="281">
        <f t="shared" si="60"/>
        <v>0</v>
      </c>
      <c r="AR91" s="281">
        <f t="shared" si="60"/>
        <v>0</v>
      </c>
      <c r="AS91" s="281">
        <f t="shared" si="60"/>
        <v>0</v>
      </c>
      <c r="AT91" s="281">
        <f t="shared" si="60"/>
        <v>0</v>
      </c>
      <c r="AU91" s="281">
        <f t="shared" si="60"/>
        <v>0</v>
      </c>
      <c r="AV91" s="281">
        <f t="shared" si="60"/>
        <v>0</v>
      </c>
      <c r="AW91" s="281">
        <f t="shared" si="60"/>
        <v>0</v>
      </c>
      <c r="AX91" s="281">
        <f t="shared" si="60"/>
        <v>0</v>
      </c>
      <c r="AY91" s="281">
        <f t="shared" si="60"/>
        <v>0</v>
      </c>
      <c r="AZ91" s="281">
        <f t="shared" si="60"/>
        <v>0</v>
      </c>
      <c r="BA91" s="281">
        <f t="shared" si="60"/>
        <v>0</v>
      </c>
      <c r="BB91" s="281">
        <f t="shared" si="60"/>
        <v>0</v>
      </c>
      <c r="BC91" s="281">
        <f t="shared" si="60"/>
        <v>0</v>
      </c>
      <c r="BD91" s="281">
        <f t="shared" si="60"/>
        <v>0</v>
      </c>
      <c r="BE91" s="281">
        <f t="shared" si="60"/>
        <v>0</v>
      </c>
      <c r="BF91" s="281">
        <f t="shared" si="60"/>
        <v>0</v>
      </c>
      <c r="BG91" s="281">
        <f t="shared" si="60"/>
        <v>0</v>
      </c>
      <c r="BH91" s="281">
        <f t="shared" si="60"/>
        <v>0</v>
      </c>
      <c r="BI91" s="281">
        <f t="shared" si="60"/>
        <v>0</v>
      </c>
      <c r="BJ91" s="281">
        <f t="shared" si="60"/>
        <v>0</v>
      </c>
      <c r="BK91" s="281">
        <f t="shared" si="60"/>
        <v>0</v>
      </c>
      <c r="BL91" s="281">
        <f t="shared" si="60"/>
        <v>0</v>
      </c>
      <c r="BM91" s="281">
        <f t="shared" si="60"/>
        <v>0</v>
      </c>
      <c r="BN91" s="281">
        <f t="shared" si="60"/>
        <v>0</v>
      </c>
      <c r="BO91" s="281">
        <f t="shared" si="60"/>
        <v>0</v>
      </c>
      <c r="BP91" s="281">
        <f t="shared" ref="BP91:CF91" si="61">+BP72</f>
        <v>0</v>
      </c>
      <c r="BQ91" s="281">
        <f t="shared" si="61"/>
        <v>0</v>
      </c>
      <c r="BR91" s="281">
        <f t="shared" si="61"/>
        <v>0</v>
      </c>
      <c r="BS91" s="281">
        <f t="shared" si="61"/>
        <v>0</v>
      </c>
      <c r="BT91" s="281">
        <f t="shared" si="61"/>
        <v>0</v>
      </c>
      <c r="BU91" s="281">
        <f t="shared" si="61"/>
        <v>0</v>
      </c>
      <c r="BV91" s="281">
        <f t="shared" si="61"/>
        <v>0</v>
      </c>
      <c r="BW91" s="281">
        <f t="shared" si="61"/>
        <v>0</v>
      </c>
      <c r="BX91" s="281">
        <f t="shared" si="61"/>
        <v>0</v>
      </c>
      <c r="BY91" s="281">
        <f t="shared" si="61"/>
        <v>0</v>
      </c>
      <c r="BZ91" s="281">
        <f t="shared" si="61"/>
        <v>0</v>
      </c>
      <c r="CA91" s="281">
        <f t="shared" si="61"/>
        <v>0</v>
      </c>
      <c r="CB91" s="281">
        <f t="shared" si="61"/>
        <v>0</v>
      </c>
      <c r="CC91" s="281">
        <f t="shared" si="61"/>
        <v>0</v>
      </c>
      <c r="CD91" s="281">
        <f t="shared" si="61"/>
        <v>0</v>
      </c>
      <c r="CE91" s="281">
        <f t="shared" si="61"/>
        <v>0</v>
      </c>
      <c r="CF91" s="281">
        <f t="shared" si="61"/>
        <v>0</v>
      </c>
    </row>
    <row r="92" spans="2:84" hidden="1" x14ac:dyDescent="0.3">
      <c r="C92" s="135">
        <v>5</v>
      </c>
      <c r="D92" s="279" t="str">
        <f t="shared" ref="D92:BO92" si="62">+D74</f>
        <v>Volumen del Contenedor, m3</v>
      </c>
      <c r="E92" s="281">
        <f t="shared" si="62"/>
        <v>0</v>
      </c>
      <c r="F92" s="281">
        <f t="shared" si="62"/>
        <v>0</v>
      </c>
      <c r="G92" s="281">
        <f t="shared" si="62"/>
        <v>0</v>
      </c>
      <c r="H92" s="281">
        <f t="shared" si="62"/>
        <v>0</v>
      </c>
      <c r="I92" s="281">
        <f t="shared" si="62"/>
        <v>0</v>
      </c>
      <c r="J92" s="281">
        <f t="shared" si="62"/>
        <v>0</v>
      </c>
      <c r="K92" s="281">
        <f t="shared" si="62"/>
        <v>0</v>
      </c>
      <c r="L92" s="281">
        <f t="shared" si="62"/>
        <v>0</v>
      </c>
      <c r="M92" s="281">
        <f t="shared" si="62"/>
        <v>0</v>
      </c>
      <c r="N92" s="281">
        <f t="shared" si="62"/>
        <v>0</v>
      </c>
      <c r="O92" s="281">
        <f t="shared" si="62"/>
        <v>0</v>
      </c>
      <c r="P92" s="281">
        <f t="shared" si="62"/>
        <v>0</v>
      </c>
      <c r="Q92" s="281">
        <f t="shared" si="62"/>
        <v>0</v>
      </c>
      <c r="R92" s="281">
        <f t="shared" si="62"/>
        <v>0</v>
      </c>
      <c r="S92" s="281">
        <f t="shared" si="62"/>
        <v>0</v>
      </c>
      <c r="T92" s="281">
        <f t="shared" si="62"/>
        <v>0</v>
      </c>
      <c r="U92" s="281">
        <f t="shared" si="62"/>
        <v>0</v>
      </c>
      <c r="V92" s="281">
        <f t="shared" si="62"/>
        <v>0</v>
      </c>
      <c r="W92" s="281">
        <f t="shared" si="62"/>
        <v>0</v>
      </c>
      <c r="X92" s="281">
        <f t="shared" si="62"/>
        <v>0</v>
      </c>
      <c r="Y92" s="281">
        <f t="shared" si="62"/>
        <v>0</v>
      </c>
      <c r="Z92" s="281">
        <f t="shared" si="62"/>
        <v>0</v>
      </c>
      <c r="AA92" s="281">
        <f t="shared" si="62"/>
        <v>0</v>
      </c>
      <c r="AB92" s="281">
        <f t="shared" si="62"/>
        <v>0</v>
      </c>
      <c r="AC92" s="281">
        <f t="shared" si="62"/>
        <v>0</v>
      </c>
      <c r="AD92" s="281">
        <f t="shared" si="62"/>
        <v>0</v>
      </c>
      <c r="AE92" s="281">
        <f t="shared" si="62"/>
        <v>0</v>
      </c>
      <c r="AF92" s="281">
        <f t="shared" si="62"/>
        <v>0</v>
      </c>
      <c r="AG92" s="281">
        <f t="shared" si="62"/>
        <v>0</v>
      </c>
      <c r="AH92" s="281">
        <f t="shared" si="62"/>
        <v>0</v>
      </c>
      <c r="AI92" s="281">
        <f t="shared" si="62"/>
        <v>0</v>
      </c>
      <c r="AJ92" s="281">
        <f t="shared" si="62"/>
        <v>0</v>
      </c>
      <c r="AK92" s="281">
        <f t="shared" si="62"/>
        <v>0</v>
      </c>
      <c r="AL92" s="281">
        <f t="shared" si="62"/>
        <v>0</v>
      </c>
      <c r="AM92" s="281">
        <f t="shared" si="62"/>
        <v>0</v>
      </c>
      <c r="AN92" s="281">
        <f t="shared" si="62"/>
        <v>0</v>
      </c>
      <c r="AO92" s="281">
        <f t="shared" si="62"/>
        <v>0</v>
      </c>
      <c r="AP92" s="281">
        <f t="shared" si="62"/>
        <v>0</v>
      </c>
      <c r="AQ92" s="281">
        <f t="shared" si="62"/>
        <v>0</v>
      </c>
      <c r="AR92" s="281">
        <f t="shared" si="62"/>
        <v>0</v>
      </c>
      <c r="AS92" s="281">
        <f t="shared" si="62"/>
        <v>0</v>
      </c>
      <c r="AT92" s="281">
        <f t="shared" si="62"/>
        <v>0</v>
      </c>
      <c r="AU92" s="281">
        <f t="shared" si="62"/>
        <v>0</v>
      </c>
      <c r="AV92" s="281">
        <f t="shared" si="62"/>
        <v>0</v>
      </c>
      <c r="AW92" s="281">
        <f t="shared" si="62"/>
        <v>0</v>
      </c>
      <c r="AX92" s="281">
        <f t="shared" si="62"/>
        <v>0</v>
      </c>
      <c r="AY92" s="281">
        <f t="shared" si="62"/>
        <v>0</v>
      </c>
      <c r="AZ92" s="281">
        <f t="shared" si="62"/>
        <v>0</v>
      </c>
      <c r="BA92" s="281">
        <f t="shared" si="62"/>
        <v>0</v>
      </c>
      <c r="BB92" s="281">
        <f t="shared" si="62"/>
        <v>0</v>
      </c>
      <c r="BC92" s="281">
        <f t="shared" si="62"/>
        <v>0</v>
      </c>
      <c r="BD92" s="281">
        <f t="shared" si="62"/>
        <v>0</v>
      </c>
      <c r="BE92" s="281">
        <f t="shared" si="62"/>
        <v>0</v>
      </c>
      <c r="BF92" s="281">
        <f t="shared" si="62"/>
        <v>0</v>
      </c>
      <c r="BG92" s="281">
        <f t="shared" si="62"/>
        <v>0</v>
      </c>
      <c r="BH92" s="281">
        <f t="shared" si="62"/>
        <v>0</v>
      </c>
      <c r="BI92" s="281">
        <f t="shared" si="62"/>
        <v>0</v>
      </c>
      <c r="BJ92" s="281">
        <f t="shared" si="62"/>
        <v>0</v>
      </c>
      <c r="BK92" s="281">
        <f t="shared" si="62"/>
        <v>0</v>
      </c>
      <c r="BL92" s="281">
        <f t="shared" si="62"/>
        <v>0</v>
      </c>
      <c r="BM92" s="281">
        <f t="shared" si="62"/>
        <v>0</v>
      </c>
      <c r="BN92" s="281">
        <f t="shared" si="62"/>
        <v>0</v>
      </c>
      <c r="BO92" s="281">
        <f t="shared" si="62"/>
        <v>0</v>
      </c>
      <c r="BP92" s="281">
        <f t="shared" ref="BP92:CF92" si="63">+BP74</f>
        <v>0</v>
      </c>
      <c r="BQ92" s="281">
        <f t="shared" si="63"/>
        <v>0</v>
      </c>
      <c r="BR92" s="281">
        <f t="shared" si="63"/>
        <v>0</v>
      </c>
      <c r="BS92" s="281">
        <f t="shared" si="63"/>
        <v>0</v>
      </c>
      <c r="BT92" s="281">
        <f t="shared" si="63"/>
        <v>0</v>
      </c>
      <c r="BU92" s="281">
        <f t="shared" si="63"/>
        <v>0</v>
      </c>
      <c r="BV92" s="281">
        <f t="shared" si="63"/>
        <v>0</v>
      </c>
      <c r="BW92" s="281">
        <f t="shared" si="63"/>
        <v>0</v>
      </c>
      <c r="BX92" s="281">
        <f t="shared" si="63"/>
        <v>0</v>
      </c>
      <c r="BY92" s="281">
        <f t="shared" si="63"/>
        <v>0</v>
      </c>
      <c r="BZ92" s="281">
        <f t="shared" si="63"/>
        <v>0</v>
      </c>
      <c r="CA92" s="281">
        <f t="shared" si="63"/>
        <v>0</v>
      </c>
      <c r="CB92" s="281">
        <f t="shared" si="63"/>
        <v>0</v>
      </c>
      <c r="CC92" s="281">
        <f t="shared" si="63"/>
        <v>0</v>
      </c>
      <c r="CD92" s="281">
        <f t="shared" si="63"/>
        <v>0</v>
      </c>
      <c r="CE92" s="281">
        <f t="shared" si="63"/>
        <v>0</v>
      </c>
      <c r="CF92" s="281">
        <f t="shared" si="63"/>
        <v>0</v>
      </c>
    </row>
    <row r="93" spans="2:84" hidden="1" x14ac:dyDescent="0.3">
      <c r="C93" s="135">
        <v>6</v>
      </c>
      <c r="D93" s="279" t="str">
        <f t="shared" ref="D93:BO93" si="64">+D76</f>
        <v>Volumen del Contenedor</v>
      </c>
      <c r="E93" s="281">
        <f t="shared" si="64"/>
        <v>0</v>
      </c>
      <c r="F93" s="281">
        <f t="shared" si="64"/>
        <v>0</v>
      </c>
      <c r="G93" s="281">
        <f t="shared" si="64"/>
        <v>0</v>
      </c>
      <c r="H93" s="281">
        <f t="shared" si="64"/>
        <v>0</v>
      </c>
      <c r="I93" s="281">
        <f t="shared" si="64"/>
        <v>0</v>
      </c>
      <c r="J93" s="281">
        <f t="shared" si="64"/>
        <v>0</v>
      </c>
      <c r="K93" s="281">
        <f t="shared" si="64"/>
        <v>0</v>
      </c>
      <c r="L93" s="281">
        <f t="shared" si="64"/>
        <v>0</v>
      </c>
      <c r="M93" s="281">
        <f t="shared" si="64"/>
        <v>0</v>
      </c>
      <c r="N93" s="281">
        <f t="shared" si="64"/>
        <v>0</v>
      </c>
      <c r="O93" s="281">
        <f t="shared" si="64"/>
        <v>0</v>
      </c>
      <c r="P93" s="281">
        <f t="shared" si="64"/>
        <v>0</v>
      </c>
      <c r="Q93" s="281">
        <f t="shared" si="64"/>
        <v>0</v>
      </c>
      <c r="R93" s="281">
        <f t="shared" si="64"/>
        <v>0</v>
      </c>
      <c r="S93" s="281">
        <f t="shared" si="64"/>
        <v>0</v>
      </c>
      <c r="T93" s="281">
        <f t="shared" si="64"/>
        <v>0</v>
      </c>
      <c r="U93" s="281">
        <f t="shared" si="64"/>
        <v>0</v>
      </c>
      <c r="V93" s="281">
        <f t="shared" si="64"/>
        <v>0</v>
      </c>
      <c r="W93" s="281">
        <f t="shared" si="64"/>
        <v>0</v>
      </c>
      <c r="X93" s="281">
        <f t="shared" si="64"/>
        <v>0</v>
      </c>
      <c r="Y93" s="281">
        <f t="shared" si="64"/>
        <v>0</v>
      </c>
      <c r="Z93" s="281">
        <f t="shared" si="64"/>
        <v>0</v>
      </c>
      <c r="AA93" s="281">
        <f t="shared" si="64"/>
        <v>0</v>
      </c>
      <c r="AB93" s="281">
        <f t="shared" si="64"/>
        <v>0</v>
      </c>
      <c r="AC93" s="281">
        <f t="shared" si="64"/>
        <v>0</v>
      </c>
      <c r="AD93" s="281">
        <f t="shared" si="64"/>
        <v>0</v>
      </c>
      <c r="AE93" s="281">
        <f t="shared" si="64"/>
        <v>0</v>
      </c>
      <c r="AF93" s="281">
        <f t="shared" si="64"/>
        <v>0</v>
      </c>
      <c r="AG93" s="281">
        <f t="shared" si="64"/>
        <v>0</v>
      </c>
      <c r="AH93" s="281">
        <f t="shared" si="64"/>
        <v>0</v>
      </c>
      <c r="AI93" s="281">
        <f t="shared" si="64"/>
        <v>0</v>
      </c>
      <c r="AJ93" s="281">
        <f t="shared" si="64"/>
        <v>0</v>
      </c>
      <c r="AK93" s="281">
        <f t="shared" si="64"/>
        <v>0</v>
      </c>
      <c r="AL93" s="281">
        <f t="shared" si="64"/>
        <v>0</v>
      </c>
      <c r="AM93" s="281">
        <f t="shared" si="64"/>
        <v>0</v>
      </c>
      <c r="AN93" s="281">
        <f t="shared" si="64"/>
        <v>0</v>
      </c>
      <c r="AO93" s="281">
        <f t="shared" si="64"/>
        <v>0</v>
      </c>
      <c r="AP93" s="281">
        <f t="shared" si="64"/>
        <v>0</v>
      </c>
      <c r="AQ93" s="281">
        <f t="shared" si="64"/>
        <v>0</v>
      </c>
      <c r="AR93" s="281">
        <f t="shared" si="64"/>
        <v>0</v>
      </c>
      <c r="AS93" s="281">
        <f t="shared" si="64"/>
        <v>0</v>
      </c>
      <c r="AT93" s="281">
        <f t="shared" si="64"/>
        <v>0</v>
      </c>
      <c r="AU93" s="281">
        <f t="shared" si="64"/>
        <v>0</v>
      </c>
      <c r="AV93" s="281">
        <f t="shared" si="64"/>
        <v>0</v>
      </c>
      <c r="AW93" s="281">
        <f t="shared" si="64"/>
        <v>0</v>
      </c>
      <c r="AX93" s="281">
        <f t="shared" si="64"/>
        <v>0</v>
      </c>
      <c r="AY93" s="281">
        <f t="shared" si="64"/>
        <v>0</v>
      </c>
      <c r="AZ93" s="281">
        <f t="shared" si="64"/>
        <v>0</v>
      </c>
      <c r="BA93" s="281">
        <f t="shared" si="64"/>
        <v>0</v>
      </c>
      <c r="BB93" s="281">
        <f t="shared" si="64"/>
        <v>0</v>
      </c>
      <c r="BC93" s="281">
        <f t="shared" si="64"/>
        <v>0</v>
      </c>
      <c r="BD93" s="281">
        <f t="shared" si="64"/>
        <v>0</v>
      </c>
      <c r="BE93" s="281">
        <f t="shared" si="64"/>
        <v>0</v>
      </c>
      <c r="BF93" s="281">
        <f t="shared" si="64"/>
        <v>0</v>
      </c>
      <c r="BG93" s="281">
        <f t="shared" si="64"/>
        <v>0</v>
      </c>
      <c r="BH93" s="281">
        <f t="shared" si="64"/>
        <v>0</v>
      </c>
      <c r="BI93" s="281">
        <f t="shared" si="64"/>
        <v>0</v>
      </c>
      <c r="BJ93" s="281">
        <f t="shared" si="64"/>
        <v>0</v>
      </c>
      <c r="BK93" s="281">
        <f t="shared" si="64"/>
        <v>0</v>
      </c>
      <c r="BL93" s="281">
        <f t="shared" si="64"/>
        <v>0</v>
      </c>
      <c r="BM93" s="281">
        <f t="shared" si="64"/>
        <v>0</v>
      </c>
      <c r="BN93" s="281">
        <f t="shared" si="64"/>
        <v>0</v>
      </c>
      <c r="BO93" s="281">
        <f t="shared" si="64"/>
        <v>0</v>
      </c>
      <c r="BP93" s="281">
        <f t="shared" ref="BP93:CF93" si="65">+BP76</f>
        <v>0</v>
      </c>
      <c r="BQ93" s="281">
        <f t="shared" si="65"/>
        <v>0</v>
      </c>
      <c r="BR93" s="281">
        <f t="shared" si="65"/>
        <v>0</v>
      </c>
      <c r="BS93" s="281">
        <f t="shared" si="65"/>
        <v>0</v>
      </c>
      <c r="BT93" s="281">
        <f t="shared" si="65"/>
        <v>0</v>
      </c>
      <c r="BU93" s="281">
        <f t="shared" si="65"/>
        <v>0</v>
      </c>
      <c r="BV93" s="281">
        <f t="shared" si="65"/>
        <v>0</v>
      </c>
      <c r="BW93" s="281">
        <f t="shared" si="65"/>
        <v>0</v>
      </c>
      <c r="BX93" s="281">
        <f t="shared" si="65"/>
        <v>0</v>
      </c>
      <c r="BY93" s="281">
        <f t="shared" si="65"/>
        <v>0</v>
      </c>
      <c r="BZ93" s="281">
        <f t="shared" si="65"/>
        <v>0</v>
      </c>
      <c r="CA93" s="281">
        <f t="shared" si="65"/>
        <v>0</v>
      </c>
      <c r="CB93" s="281">
        <f t="shared" si="65"/>
        <v>0</v>
      </c>
      <c r="CC93" s="281">
        <f t="shared" si="65"/>
        <v>0</v>
      </c>
      <c r="CD93" s="281">
        <f t="shared" si="65"/>
        <v>0</v>
      </c>
      <c r="CE93" s="281">
        <f t="shared" si="65"/>
        <v>0</v>
      </c>
      <c r="CF93" s="281">
        <f t="shared" si="65"/>
        <v>0</v>
      </c>
    </row>
    <row r="94" spans="2:84" hidden="1" x14ac:dyDescent="0.3">
      <c r="C94" s="135">
        <v>7</v>
      </c>
      <c r="D94" s="279" t="str">
        <f t="shared" ref="D94:BO94" si="66">+D78</f>
        <v>Volumen del Contenedor, m3</v>
      </c>
      <c r="E94" s="281">
        <f t="shared" si="66"/>
        <v>0</v>
      </c>
      <c r="F94" s="281">
        <f t="shared" si="66"/>
        <v>0</v>
      </c>
      <c r="G94" s="281">
        <f t="shared" si="66"/>
        <v>0</v>
      </c>
      <c r="H94" s="281">
        <f t="shared" si="66"/>
        <v>0</v>
      </c>
      <c r="I94" s="281">
        <f t="shared" si="66"/>
        <v>0</v>
      </c>
      <c r="J94" s="281">
        <f t="shared" si="66"/>
        <v>0</v>
      </c>
      <c r="K94" s="281">
        <f t="shared" si="66"/>
        <v>0</v>
      </c>
      <c r="L94" s="281">
        <f t="shared" si="66"/>
        <v>0</v>
      </c>
      <c r="M94" s="281">
        <f t="shared" si="66"/>
        <v>0</v>
      </c>
      <c r="N94" s="281">
        <f t="shared" si="66"/>
        <v>0</v>
      </c>
      <c r="O94" s="281">
        <f t="shared" si="66"/>
        <v>0</v>
      </c>
      <c r="P94" s="281">
        <f t="shared" si="66"/>
        <v>0</v>
      </c>
      <c r="Q94" s="281">
        <f t="shared" si="66"/>
        <v>0</v>
      </c>
      <c r="R94" s="281">
        <f t="shared" si="66"/>
        <v>0</v>
      </c>
      <c r="S94" s="281">
        <f t="shared" si="66"/>
        <v>0</v>
      </c>
      <c r="T94" s="281">
        <f t="shared" si="66"/>
        <v>0</v>
      </c>
      <c r="U94" s="281">
        <f t="shared" si="66"/>
        <v>0</v>
      </c>
      <c r="V94" s="281">
        <f t="shared" si="66"/>
        <v>0</v>
      </c>
      <c r="W94" s="281">
        <f t="shared" si="66"/>
        <v>0</v>
      </c>
      <c r="X94" s="281">
        <f t="shared" si="66"/>
        <v>0</v>
      </c>
      <c r="Y94" s="281">
        <f t="shared" si="66"/>
        <v>0</v>
      </c>
      <c r="Z94" s="281">
        <f t="shared" si="66"/>
        <v>0</v>
      </c>
      <c r="AA94" s="281">
        <f t="shared" si="66"/>
        <v>0</v>
      </c>
      <c r="AB94" s="281">
        <f t="shared" si="66"/>
        <v>0</v>
      </c>
      <c r="AC94" s="281">
        <f t="shared" si="66"/>
        <v>0</v>
      </c>
      <c r="AD94" s="281">
        <f t="shared" si="66"/>
        <v>0</v>
      </c>
      <c r="AE94" s="281">
        <f t="shared" si="66"/>
        <v>0</v>
      </c>
      <c r="AF94" s="281">
        <f t="shared" si="66"/>
        <v>0</v>
      </c>
      <c r="AG94" s="281">
        <f t="shared" si="66"/>
        <v>0</v>
      </c>
      <c r="AH94" s="281">
        <f t="shared" si="66"/>
        <v>0</v>
      </c>
      <c r="AI94" s="281">
        <f t="shared" si="66"/>
        <v>0</v>
      </c>
      <c r="AJ94" s="281">
        <f t="shared" si="66"/>
        <v>0</v>
      </c>
      <c r="AK94" s="281">
        <f t="shared" si="66"/>
        <v>0</v>
      </c>
      <c r="AL94" s="281">
        <f t="shared" si="66"/>
        <v>0</v>
      </c>
      <c r="AM94" s="281">
        <f t="shared" si="66"/>
        <v>0</v>
      </c>
      <c r="AN94" s="281">
        <f t="shared" si="66"/>
        <v>0</v>
      </c>
      <c r="AO94" s="281">
        <f t="shared" si="66"/>
        <v>0</v>
      </c>
      <c r="AP94" s="281">
        <f t="shared" si="66"/>
        <v>0</v>
      </c>
      <c r="AQ94" s="281">
        <f t="shared" si="66"/>
        <v>0</v>
      </c>
      <c r="AR94" s="281">
        <f t="shared" si="66"/>
        <v>0</v>
      </c>
      <c r="AS94" s="281">
        <f t="shared" si="66"/>
        <v>0</v>
      </c>
      <c r="AT94" s="281">
        <f t="shared" si="66"/>
        <v>0</v>
      </c>
      <c r="AU94" s="281">
        <f t="shared" si="66"/>
        <v>0</v>
      </c>
      <c r="AV94" s="281">
        <f t="shared" si="66"/>
        <v>0</v>
      </c>
      <c r="AW94" s="281">
        <f t="shared" si="66"/>
        <v>0</v>
      </c>
      <c r="AX94" s="281">
        <f t="shared" si="66"/>
        <v>0</v>
      </c>
      <c r="AY94" s="281">
        <f t="shared" si="66"/>
        <v>0</v>
      </c>
      <c r="AZ94" s="281">
        <f t="shared" si="66"/>
        <v>0</v>
      </c>
      <c r="BA94" s="281">
        <f t="shared" si="66"/>
        <v>0</v>
      </c>
      <c r="BB94" s="281">
        <f t="shared" si="66"/>
        <v>0</v>
      </c>
      <c r="BC94" s="281">
        <f t="shared" si="66"/>
        <v>0</v>
      </c>
      <c r="BD94" s="281">
        <f t="shared" si="66"/>
        <v>0</v>
      </c>
      <c r="BE94" s="281">
        <f t="shared" si="66"/>
        <v>0</v>
      </c>
      <c r="BF94" s="281">
        <f t="shared" si="66"/>
        <v>0</v>
      </c>
      <c r="BG94" s="281">
        <f t="shared" si="66"/>
        <v>0</v>
      </c>
      <c r="BH94" s="281">
        <f t="shared" si="66"/>
        <v>0</v>
      </c>
      <c r="BI94" s="281">
        <f t="shared" si="66"/>
        <v>0</v>
      </c>
      <c r="BJ94" s="281">
        <f t="shared" si="66"/>
        <v>0</v>
      </c>
      <c r="BK94" s="281">
        <f t="shared" si="66"/>
        <v>0</v>
      </c>
      <c r="BL94" s="281">
        <f t="shared" si="66"/>
        <v>0</v>
      </c>
      <c r="BM94" s="281">
        <f t="shared" si="66"/>
        <v>0</v>
      </c>
      <c r="BN94" s="281">
        <f t="shared" si="66"/>
        <v>0</v>
      </c>
      <c r="BO94" s="281">
        <f t="shared" si="66"/>
        <v>0</v>
      </c>
      <c r="BP94" s="281">
        <f t="shared" ref="BP94:CF94" si="67">+BP78</f>
        <v>0</v>
      </c>
      <c r="BQ94" s="281">
        <f t="shared" si="67"/>
        <v>0</v>
      </c>
      <c r="BR94" s="281">
        <f t="shared" si="67"/>
        <v>0</v>
      </c>
      <c r="BS94" s="281">
        <f t="shared" si="67"/>
        <v>0</v>
      </c>
      <c r="BT94" s="281">
        <f t="shared" si="67"/>
        <v>0</v>
      </c>
      <c r="BU94" s="281">
        <f t="shared" si="67"/>
        <v>0</v>
      </c>
      <c r="BV94" s="281">
        <f t="shared" si="67"/>
        <v>0</v>
      </c>
      <c r="BW94" s="281">
        <f t="shared" si="67"/>
        <v>0</v>
      </c>
      <c r="BX94" s="281">
        <f t="shared" si="67"/>
        <v>0</v>
      </c>
      <c r="BY94" s="281">
        <f t="shared" si="67"/>
        <v>0</v>
      </c>
      <c r="BZ94" s="281">
        <f t="shared" si="67"/>
        <v>0</v>
      </c>
      <c r="CA94" s="281">
        <f t="shared" si="67"/>
        <v>0</v>
      </c>
      <c r="CB94" s="281">
        <f t="shared" si="67"/>
        <v>0</v>
      </c>
      <c r="CC94" s="281">
        <f t="shared" si="67"/>
        <v>0</v>
      </c>
      <c r="CD94" s="281">
        <f t="shared" si="67"/>
        <v>0</v>
      </c>
      <c r="CE94" s="281">
        <f t="shared" si="67"/>
        <v>0</v>
      </c>
      <c r="CF94" s="281">
        <f t="shared" si="67"/>
        <v>0</v>
      </c>
    </row>
    <row r="95" spans="2:84" hidden="1" x14ac:dyDescent="0.3">
      <c r="C95" s="135">
        <v>8</v>
      </c>
      <c r="D95" s="279" t="str">
        <f t="shared" ref="D95:BO95" si="68">+D80</f>
        <v>Volumen del Contenedor</v>
      </c>
      <c r="E95" s="281">
        <f t="shared" si="68"/>
        <v>0</v>
      </c>
      <c r="F95" s="281">
        <f t="shared" si="68"/>
        <v>0</v>
      </c>
      <c r="G95" s="281">
        <f t="shared" si="68"/>
        <v>0</v>
      </c>
      <c r="H95" s="281">
        <f t="shared" si="68"/>
        <v>0</v>
      </c>
      <c r="I95" s="281">
        <f t="shared" si="68"/>
        <v>0</v>
      </c>
      <c r="J95" s="281">
        <f t="shared" si="68"/>
        <v>0</v>
      </c>
      <c r="K95" s="281">
        <f t="shared" si="68"/>
        <v>0</v>
      </c>
      <c r="L95" s="281">
        <f t="shared" si="68"/>
        <v>0</v>
      </c>
      <c r="M95" s="281">
        <f t="shared" si="68"/>
        <v>0</v>
      </c>
      <c r="N95" s="281">
        <f t="shared" si="68"/>
        <v>0</v>
      </c>
      <c r="O95" s="281">
        <f t="shared" si="68"/>
        <v>0</v>
      </c>
      <c r="P95" s="281">
        <f t="shared" si="68"/>
        <v>0</v>
      </c>
      <c r="Q95" s="281">
        <f t="shared" si="68"/>
        <v>0</v>
      </c>
      <c r="R95" s="281">
        <f t="shared" si="68"/>
        <v>0</v>
      </c>
      <c r="S95" s="281">
        <f t="shared" si="68"/>
        <v>0</v>
      </c>
      <c r="T95" s="281">
        <f t="shared" si="68"/>
        <v>0</v>
      </c>
      <c r="U95" s="281">
        <f t="shared" si="68"/>
        <v>0</v>
      </c>
      <c r="V95" s="281">
        <f t="shared" si="68"/>
        <v>0</v>
      </c>
      <c r="W95" s="281">
        <f t="shared" si="68"/>
        <v>0</v>
      </c>
      <c r="X95" s="281">
        <f t="shared" si="68"/>
        <v>0</v>
      </c>
      <c r="Y95" s="281">
        <f t="shared" si="68"/>
        <v>0</v>
      </c>
      <c r="Z95" s="281">
        <f t="shared" si="68"/>
        <v>0</v>
      </c>
      <c r="AA95" s="281">
        <f t="shared" si="68"/>
        <v>0</v>
      </c>
      <c r="AB95" s="281">
        <f t="shared" si="68"/>
        <v>0</v>
      </c>
      <c r="AC95" s="281">
        <f t="shared" si="68"/>
        <v>0</v>
      </c>
      <c r="AD95" s="281">
        <f t="shared" si="68"/>
        <v>0</v>
      </c>
      <c r="AE95" s="281">
        <f t="shared" si="68"/>
        <v>0</v>
      </c>
      <c r="AF95" s="281">
        <f t="shared" si="68"/>
        <v>0</v>
      </c>
      <c r="AG95" s="281">
        <f t="shared" si="68"/>
        <v>0</v>
      </c>
      <c r="AH95" s="281">
        <f t="shared" si="68"/>
        <v>0</v>
      </c>
      <c r="AI95" s="281">
        <f t="shared" si="68"/>
        <v>0</v>
      </c>
      <c r="AJ95" s="281">
        <f t="shared" si="68"/>
        <v>0</v>
      </c>
      <c r="AK95" s="281">
        <f t="shared" si="68"/>
        <v>0</v>
      </c>
      <c r="AL95" s="281">
        <f t="shared" si="68"/>
        <v>0</v>
      </c>
      <c r="AM95" s="281">
        <f t="shared" si="68"/>
        <v>0</v>
      </c>
      <c r="AN95" s="281">
        <f t="shared" si="68"/>
        <v>0</v>
      </c>
      <c r="AO95" s="281">
        <f t="shared" si="68"/>
        <v>0</v>
      </c>
      <c r="AP95" s="281">
        <f t="shared" si="68"/>
        <v>0</v>
      </c>
      <c r="AQ95" s="281">
        <f t="shared" si="68"/>
        <v>0</v>
      </c>
      <c r="AR95" s="281">
        <f t="shared" si="68"/>
        <v>0</v>
      </c>
      <c r="AS95" s="281">
        <f t="shared" si="68"/>
        <v>0</v>
      </c>
      <c r="AT95" s="281">
        <f t="shared" si="68"/>
        <v>0</v>
      </c>
      <c r="AU95" s="281">
        <f t="shared" si="68"/>
        <v>0</v>
      </c>
      <c r="AV95" s="281">
        <f t="shared" si="68"/>
        <v>0</v>
      </c>
      <c r="AW95" s="281">
        <f t="shared" si="68"/>
        <v>0</v>
      </c>
      <c r="AX95" s="281">
        <f t="shared" si="68"/>
        <v>0</v>
      </c>
      <c r="AY95" s="281">
        <f t="shared" si="68"/>
        <v>0</v>
      </c>
      <c r="AZ95" s="281">
        <f t="shared" si="68"/>
        <v>0</v>
      </c>
      <c r="BA95" s="281">
        <f t="shared" si="68"/>
        <v>0</v>
      </c>
      <c r="BB95" s="281">
        <f t="shared" si="68"/>
        <v>0</v>
      </c>
      <c r="BC95" s="281">
        <f t="shared" si="68"/>
        <v>0</v>
      </c>
      <c r="BD95" s="281">
        <f t="shared" si="68"/>
        <v>0</v>
      </c>
      <c r="BE95" s="281">
        <f t="shared" si="68"/>
        <v>0</v>
      </c>
      <c r="BF95" s="281">
        <f t="shared" si="68"/>
        <v>0</v>
      </c>
      <c r="BG95" s="281">
        <f t="shared" si="68"/>
        <v>0</v>
      </c>
      <c r="BH95" s="281">
        <f t="shared" si="68"/>
        <v>0</v>
      </c>
      <c r="BI95" s="281">
        <f t="shared" si="68"/>
        <v>0</v>
      </c>
      <c r="BJ95" s="281">
        <f t="shared" si="68"/>
        <v>0</v>
      </c>
      <c r="BK95" s="281">
        <f t="shared" si="68"/>
        <v>0</v>
      </c>
      <c r="BL95" s="281">
        <f t="shared" si="68"/>
        <v>0</v>
      </c>
      <c r="BM95" s="281">
        <f t="shared" si="68"/>
        <v>0</v>
      </c>
      <c r="BN95" s="281">
        <f t="shared" si="68"/>
        <v>0</v>
      </c>
      <c r="BO95" s="281">
        <f t="shared" si="68"/>
        <v>0</v>
      </c>
      <c r="BP95" s="281">
        <f t="shared" ref="BP95:CF95" si="69">+BP80</f>
        <v>0</v>
      </c>
      <c r="BQ95" s="281">
        <f t="shared" si="69"/>
        <v>0</v>
      </c>
      <c r="BR95" s="281">
        <f t="shared" si="69"/>
        <v>0</v>
      </c>
      <c r="BS95" s="281">
        <f t="shared" si="69"/>
        <v>0</v>
      </c>
      <c r="BT95" s="281">
        <f t="shared" si="69"/>
        <v>0</v>
      </c>
      <c r="BU95" s="281">
        <f t="shared" si="69"/>
        <v>0</v>
      </c>
      <c r="BV95" s="281">
        <f t="shared" si="69"/>
        <v>0</v>
      </c>
      <c r="BW95" s="281">
        <f t="shared" si="69"/>
        <v>0</v>
      </c>
      <c r="BX95" s="281">
        <f t="shared" si="69"/>
        <v>0</v>
      </c>
      <c r="BY95" s="281">
        <f t="shared" si="69"/>
        <v>0</v>
      </c>
      <c r="BZ95" s="281">
        <f t="shared" si="69"/>
        <v>0</v>
      </c>
      <c r="CA95" s="281">
        <f t="shared" si="69"/>
        <v>0</v>
      </c>
      <c r="CB95" s="281">
        <f t="shared" si="69"/>
        <v>0</v>
      </c>
      <c r="CC95" s="281">
        <f t="shared" si="69"/>
        <v>0</v>
      </c>
      <c r="CD95" s="281">
        <f t="shared" si="69"/>
        <v>0</v>
      </c>
      <c r="CE95" s="281">
        <f t="shared" si="69"/>
        <v>0</v>
      </c>
      <c r="CF95" s="281">
        <f t="shared" si="69"/>
        <v>0</v>
      </c>
    </row>
    <row r="96" spans="2:84" hidden="1" x14ac:dyDescent="0.3">
      <c r="C96" s="135">
        <v>9</v>
      </c>
      <c r="D96" s="279" t="str">
        <f t="shared" ref="D96:BO96" si="70">+D82</f>
        <v>Volumen del Contenedor, m3</v>
      </c>
      <c r="E96" s="281">
        <f t="shared" si="70"/>
        <v>0</v>
      </c>
      <c r="F96" s="281">
        <f t="shared" si="70"/>
        <v>0</v>
      </c>
      <c r="G96" s="281">
        <f t="shared" si="70"/>
        <v>0</v>
      </c>
      <c r="H96" s="281">
        <f t="shared" si="70"/>
        <v>0</v>
      </c>
      <c r="I96" s="281">
        <f t="shared" si="70"/>
        <v>0</v>
      </c>
      <c r="J96" s="281">
        <f t="shared" si="70"/>
        <v>0</v>
      </c>
      <c r="K96" s="281">
        <f t="shared" si="70"/>
        <v>0</v>
      </c>
      <c r="L96" s="281">
        <f t="shared" si="70"/>
        <v>0</v>
      </c>
      <c r="M96" s="281">
        <f t="shared" si="70"/>
        <v>0</v>
      </c>
      <c r="N96" s="281">
        <f t="shared" si="70"/>
        <v>0</v>
      </c>
      <c r="O96" s="281">
        <f t="shared" si="70"/>
        <v>0</v>
      </c>
      <c r="P96" s="281">
        <f t="shared" si="70"/>
        <v>0</v>
      </c>
      <c r="Q96" s="281">
        <f t="shared" si="70"/>
        <v>0</v>
      </c>
      <c r="R96" s="281">
        <f t="shared" si="70"/>
        <v>0</v>
      </c>
      <c r="S96" s="281">
        <f t="shared" si="70"/>
        <v>0</v>
      </c>
      <c r="T96" s="281">
        <f t="shared" si="70"/>
        <v>0</v>
      </c>
      <c r="U96" s="281">
        <f t="shared" si="70"/>
        <v>0</v>
      </c>
      <c r="V96" s="281">
        <f t="shared" si="70"/>
        <v>0</v>
      </c>
      <c r="W96" s="281">
        <f t="shared" si="70"/>
        <v>0</v>
      </c>
      <c r="X96" s="281">
        <f t="shared" si="70"/>
        <v>0</v>
      </c>
      <c r="Y96" s="281">
        <f t="shared" si="70"/>
        <v>0</v>
      </c>
      <c r="Z96" s="281">
        <f t="shared" si="70"/>
        <v>0</v>
      </c>
      <c r="AA96" s="281">
        <f t="shared" si="70"/>
        <v>0</v>
      </c>
      <c r="AB96" s="281">
        <f t="shared" si="70"/>
        <v>0</v>
      </c>
      <c r="AC96" s="281">
        <f t="shared" si="70"/>
        <v>0</v>
      </c>
      <c r="AD96" s="281">
        <f t="shared" si="70"/>
        <v>0</v>
      </c>
      <c r="AE96" s="281">
        <f t="shared" si="70"/>
        <v>0</v>
      </c>
      <c r="AF96" s="281">
        <f t="shared" si="70"/>
        <v>0</v>
      </c>
      <c r="AG96" s="281">
        <f t="shared" si="70"/>
        <v>0</v>
      </c>
      <c r="AH96" s="281">
        <f t="shared" si="70"/>
        <v>0</v>
      </c>
      <c r="AI96" s="281">
        <f t="shared" si="70"/>
        <v>0</v>
      </c>
      <c r="AJ96" s="281">
        <f t="shared" si="70"/>
        <v>0</v>
      </c>
      <c r="AK96" s="281">
        <f t="shared" si="70"/>
        <v>0</v>
      </c>
      <c r="AL96" s="281">
        <f t="shared" si="70"/>
        <v>0</v>
      </c>
      <c r="AM96" s="281">
        <f t="shared" si="70"/>
        <v>0</v>
      </c>
      <c r="AN96" s="281">
        <f t="shared" si="70"/>
        <v>0</v>
      </c>
      <c r="AO96" s="281">
        <f t="shared" si="70"/>
        <v>0</v>
      </c>
      <c r="AP96" s="281">
        <f t="shared" si="70"/>
        <v>0</v>
      </c>
      <c r="AQ96" s="281">
        <f t="shared" si="70"/>
        <v>0</v>
      </c>
      <c r="AR96" s="281">
        <f t="shared" si="70"/>
        <v>0</v>
      </c>
      <c r="AS96" s="281">
        <f t="shared" si="70"/>
        <v>0</v>
      </c>
      <c r="AT96" s="281">
        <f t="shared" si="70"/>
        <v>0</v>
      </c>
      <c r="AU96" s="281">
        <f t="shared" si="70"/>
        <v>0</v>
      </c>
      <c r="AV96" s="281">
        <f t="shared" si="70"/>
        <v>0</v>
      </c>
      <c r="AW96" s="281">
        <f t="shared" si="70"/>
        <v>0</v>
      </c>
      <c r="AX96" s="281">
        <f t="shared" si="70"/>
        <v>0</v>
      </c>
      <c r="AY96" s="281">
        <f t="shared" si="70"/>
        <v>0</v>
      </c>
      <c r="AZ96" s="281">
        <f t="shared" si="70"/>
        <v>0</v>
      </c>
      <c r="BA96" s="281">
        <f t="shared" si="70"/>
        <v>0</v>
      </c>
      <c r="BB96" s="281">
        <f t="shared" si="70"/>
        <v>0</v>
      </c>
      <c r="BC96" s="281">
        <f t="shared" si="70"/>
        <v>0</v>
      </c>
      <c r="BD96" s="281">
        <f t="shared" si="70"/>
        <v>0</v>
      </c>
      <c r="BE96" s="281">
        <f t="shared" si="70"/>
        <v>0</v>
      </c>
      <c r="BF96" s="281">
        <f t="shared" si="70"/>
        <v>0</v>
      </c>
      <c r="BG96" s="281">
        <f t="shared" si="70"/>
        <v>0</v>
      </c>
      <c r="BH96" s="281">
        <f t="shared" si="70"/>
        <v>0</v>
      </c>
      <c r="BI96" s="281">
        <f t="shared" si="70"/>
        <v>0</v>
      </c>
      <c r="BJ96" s="281">
        <f t="shared" si="70"/>
        <v>0</v>
      </c>
      <c r="BK96" s="281">
        <f t="shared" si="70"/>
        <v>0</v>
      </c>
      <c r="BL96" s="281">
        <f t="shared" si="70"/>
        <v>0</v>
      </c>
      <c r="BM96" s="281">
        <f t="shared" si="70"/>
        <v>0</v>
      </c>
      <c r="BN96" s="281">
        <f t="shared" si="70"/>
        <v>0</v>
      </c>
      <c r="BO96" s="281">
        <f t="shared" si="70"/>
        <v>0</v>
      </c>
      <c r="BP96" s="281">
        <f t="shared" ref="BP96:CF96" si="71">+BP82</f>
        <v>0</v>
      </c>
      <c r="BQ96" s="281">
        <f t="shared" si="71"/>
        <v>0</v>
      </c>
      <c r="BR96" s="281">
        <f t="shared" si="71"/>
        <v>0</v>
      </c>
      <c r="BS96" s="281">
        <f t="shared" si="71"/>
        <v>0</v>
      </c>
      <c r="BT96" s="281">
        <f t="shared" si="71"/>
        <v>0</v>
      </c>
      <c r="BU96" s="281">
        <f t="shared" si="71"/>
        <v>0</v>
      </c>
      <c r="BV96" s="281">
        <f t="shared" si="71"/>
        <v>0</v>
      </c>
      <c r="BW96" s="281">
        <f t="shared" si="71"/>
        <v>0</v>
      </c>
      <c r="BX96" s="281">
        <f t="shared" si="71"/>
        <v>0</v>
      </c>
      <c r="BY96" s="281">
        <f t="shared" si="71"/>
        <v>0</v>
      </c>
      <c r="BZ96" s="281">
        <f t="shared" si="71"/>
        <v>0</v>
      </c>
      <c r="CA96" s="281">
        <f t="shared" si="71"/>
        <v>0</v>
      </c>
      <c r="CB96" s="281">
        <f t="shared" si="71"/>
        <v>0</v>
      </c>
      <c r="CC96" s="281">
        <f t="shared" si="71"/>
        <v>0</v>
      </c>
      <c r="CD96" s="281">
        <f t="shared" si="71"/>
        <v>0</v>
      </c>
      <c r="CE96" s="281">
        <f t="shared" si="71"/>
        <v>0</v>
      </c>
      <c r="CF96" s="281">
        <f t="shared" si="71"/>
        <v>0</v>
      </c>
    </row>
    <row r="97" spans="3:84" hidden="1" x14ac:dyDescent="0.3">
      <c r="C97" s="135">
        <v>10</v>
      </c>
      <c r="D97" s="279" t="str">
        <f>+D84</f>
        <v>Volumen del Contenedor</v>
      </c>
      <c r="E97" s="281">
        <f t="shared" ref="E97:BP97" si="72">+E84</f>
        <v>0</v>
      </c>
      <c r="F97" s="281">
        <f t="shared" si="72"/>
        <v>0</v>
      </c>
      <c r="G97" s="281">
        <f t="shared" si="72"/>
        <v>0</v>
      </c>
      <c r="H97" s="281">
        <f t="shared" si="72"/>
        <v>0</v>
      </c>
      <c r="I97" s="281">
        <f t="shared" si="72"/>
        <v>0</v>
      </c>
      <c r="J97" s="281">
        <f t="shared" si="72"/>
        <v>0</v>
      </c>
      <c r="K97" s="281">
        <f t="shared" si="72"/>
        <v>0</v>
      </c>
      <c r="L97" s="281">
        <f t="shared" si="72"/>
        <v>0</v>
      </c>
      <c r="M97" s="281">
        <f t="shared" si="72"/>
        <v>0</v>
      </c>
      <c r="N97" s="281">
        <f t="shared" si="72"/>
        <v>0</v>
      </c>
      <c r="O97" s="281">
        <f t="shared" si="72"/>
        <v>0</v>
      </c>
      <c r="P97" s="281">
        <f t="shared" si="72"/>
        <v>0</v>
      </c>
      <c r="Q97" s="281">
        <f t="shared" si="72"/>
        <v>0</v>
      </c>
      <c r="R97" s="281">
        <f t="shared" si="72"/>
        <v>0</v>
      </c>
      <c r="S97" s="281">
        <f t="shared" si="72"/>
        <v>0</v>
      </c>
      <c r="T97" s="281">
        <f t="shared" si="72"/>
        <v>0</v>
      </c>
      <c r="U97" s="281">
        <f t="shared" si="72"/>
        <v>0</v>
      </c>
      <c r="V97" s="281">
        <f t="shared" si="72"/>
        <v>0</v>
      </c>
      <c r="W97" s="281">
        <f t="shared" si="72"/>
        <v>0</v>
      </c>
      <c r="X97" s="281">
        <f t="shared" si="72"/>
        <v>0</v>
      </c>
      <c r="Y97" s="281">
        <f t="shared" si="72"/>
        <v>0</v>
      </c>
      <c r="Z97" s="281">
        <f t="shared" si="72"/>
        <v>0</v>
      </c>
      <c r="AA97" s="281">
        <f t="shared" si="72"/>
        <v>0</v>
      </c>
      <c r="AB97" s="281">
        <f t="shared" si="72"/>
        <v>0</v>
      </c>
      <c r="AC97" s="281">
        <f t="shared" si="72"/>
        <v>0</v>
      </c>
      <c r="AD97" s="281">
        <f t="shared" si="72"/>
        <v>0</v>
      </c>
      <c r="AE97" s="281">
        <f t="shared" si="72"/>
        <v>0</v>
      </c>
      <c r="AF97" s="281">
        <f t="shared" si="72"/>
        <v>0</v>
      </c>
      <c r="AG97" s="281">
        <f t="shared" si="72"/>
        <v>0</v>
      </c>
      <c r="AH97" s="281">
        <f t="shared" si="72"/>
        <v>0</v>
      </c>
      <c r="AI97" s="281">
        <f t="shared" si="72"/>
        <v>0</v>
      </c>
      <c r="AJ97" s="281">
        <f t="shared" si="72"/>
        <v>0</v>
      </c>
      <c r="AK97" s="281">
        <f t="shared" si="72"/>
        <v>0</v>
      </c>
      <c r="AL97" s="281">
        <f t="shared" si="72"/>
        <v>0</v>
      </c>
      <c r="AM97" s="281">
        <f t="shared" si="72"/>
        <v>0</v>
      </c>
      <c r="AN97" s="281">
        <f t="shared" si="72"/>
        <v>0</v>
      </c>
      <c r="AO97" s="281">
        <f t="shared" si="72"/>
        <v>0</v>
      </c>
      <c r="AP97" s="281">
        <f t="shared" si="72"/>
        <v>0</v>
      </c>
      <c r="AQ97" s="281">
        <f t="shared" si="72"/>
        <v>0</v>
      </c>
      <c r="AR97" s="281">
        <f t="shared" si="72"/>
        <v>0</v>
      </c>
      <c r="AS97" s="281">
        <f t="shared" si="72"/>
        <v>0</v>
      </c>
      <c r="AT97" s="281">
        <f t="shared" si="72"/>
        <v>0</v>
      </c>
      <c r="AU97" s="281">
        <f t="shared" si="72"/>
        <v>0</v>
      </c>
      <c r="AV97" s="281">
        <f t="shared" si="72"/>
        <v>0</v>
      </c>
      <c r="AW97" s="281">
        <f t="shared" si="72"/>
        <v>0</v>
      </c>
      <c r="AX97" s="281">
        <f t="shared" si="72"/>
        <v>0</v>
      </c>
      <c r="AY97" s="281">
        <f t="shared" si="72"/>
        <v>0</v>
      </c>
      <c r="AZ97" s="281">
        <f t="shared" si="72"/>
        <v>0</v>
      </c>
      <c r="BA97" s="281">
        <f t="shared" si="72"/>
        <v>0</v>
      </c>
      <c r="BB97" s="281">
        <f t="shared" si="72"/>
        <v>0</v>
      </c>
      <c r="BC97" s="281">
        <f t="shared" si="72"/>
        <v>0</v>
      </c>
      <c r="BD97" s="281">
        <f t="shared" si="72"/>
        <v>0</v>
      </c>
      <c r="BE97" s="281">
        <f t="shared" si="72"/>
        <v>0</v>
      </c>
      <c r="BF97" s="281">
        <f t="shared" si="72"/>
        <v>0</v>
      </c>
      <c r="BG97" s="281">
        <f t="shared" si="72"/>
        <v>0</v>
      </c>
      <c r="BH97" s="281">
        <f t="shared" si="72"/>
        <v>0</v>
      </c>
      <c r="BI97" s="281">
        <f t="shared" si="72"/>
        <v>0</v>
      </c>
      <c r="BJ97" s="281">
        <f t="shared" si="72"/>
        <v>0</v>
      </c>
      <c r="BK97" s="281">
        <f t="shared" si="72"/>
        <v>0</v>
      </c>
      <c r="BL97" s="281">
        <f t="shared" si="72"/>
        <v>0</v>
      </c>
      <c r="BM97" s="281">
        <f t="shared" si="72"/>
        <v>0</v>
      </c>
      <c r="BN97" s="281">
        <f t="shared" si="72"/>
        <v>0</v>
      </c>
      <c r="BO97" s="281">
        <f t="shared" si="72"/>
        <v>0</v>
      </c>
      <c r="BP97" s="281">
        <f t="shared" si="72"/>
        <v>0</v>
      </c>
      <c r="BQ97" s="281">
        <f t="shared" ref="BQ97:CF97" si="73">+BQ84</f>
        <v>0</v>
      </c>
      <c r="BR97" s="281">
        <f t="shared" si="73"/>
        <v>0</v>
      </c>
      <c r="BS97" s="281">
        <f t="shared" si="73"/>
        <v>0</v>
      </c>
      <c r="BT97" s="281">
        <f t="shared" si="73"/>
        <v>0</v>
      </c>
      <c r="BU97" s="281">
        <f t="shared" si="73"/>
        <v>0</v>
      </c>
      <c r="BV97" s="281">
        <f t="shared" si="73"/>
        <v>0</v>
      </c>
      <c r="BW97" s="281">
        <f t="shared" si="73"/>
        <v>0</v>
      </c>
      <c r="BX97" s="281">
        <f t="shared" si="73"/>
        <v>0</v>
      </c>
      <c r="BY97" s="281">
        <f t="shared" si="73"/>
        <v>0</v>
      </c>
      <c r="BZ97" s="281">
        <f t="shared" si="73"/>
        <v>0</v>
      </c>
      <c r="CA97" s="281">
        <f t="shared" si="73"/>
        <v>0</v>
      </c>
      <c r="CB97" s="281">
        <f t="shared" si="73"/>
        <v>0</v>
      </c>
      <c r="CC97" s="281">
        <f t="shared" si="73"/>
        <v>0</v>
      </c>
      <c r="CD97" s="281">
        <f t="shared" si="73"/>
        <v>0</v>
      </c>
      <c r="CE97" s="281">
        <f t="shared" si="73"/>
        <v>0</v>
      </c>
      <c r="CF97" s="281">
        <f t="shared" si="73"/>
        <v>0</v>
      </c>
    </row>
    <row r="98" spans="3:84" hidden="1" x14ac:dyDescent="0.3">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c r="AZ98" s="135"/>
      <c r="BA98" s="135"/>
      <c r="BB98" s="135"/>
      <c r="BC98" s="135"/>
      <c r="BD98" s="135"/>
      <c r="BE98" s="135"/>
      <c r="BF98" s="135"/>
      <c r="BG98" s="135"/>
      <c r="BH98" s="135"/>
      <c r="BI98" s="135"/>
      <c r="BJ98" s="135"/>
      <c r="BK98" s="135"/>
      <c r="BL98" s="135"/>
      <c r="BM98" s="135"/>
      <c r="BN98" s="135"/>
      <c r="BO98" s="135"/>
      <c r="BP98" s="135"/>
      <c r="BQ98" s="135"/>
      <c r="BR98" s="135"/>
      <c r="BS98" s="135"/>
      <c r="BT98" s="135"/>
      <c r="BU98" s="135"/>
      <c r="BV98" s="135"/>
      <c r="BW98" s="135"/>
      <c r="BX98" s="135"/>
      <c r="BY98" s="135"/>
      <c r="BZ98" s="135"/>
      <c r="CA98" s="135"/>
      <c r="CB98" s="135"/>
      <c r="CC98" s="135"/>
      <c r="CD98" s="135"/>
      <c r="CE98" s="135"/>
      <c r="CF98" s="135"/>
    </row>
    <row r="99" spans="3:84" hidden="1" x14ac:dyDescent="0.3">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c r="AZ99" s="135"/>
      <c r="BA99" s="135"/>
      <c r="BB99" s="135"/>
      <c r="BC99" s="135"/>
      <c r="BD99" s="135"/>
      <c r="BE99" s="135"/>
      <c r="BF99" s="135"/>
      <c r="BG99" s="135"/>
      <c r="BH99" s="135"/>
      <c r="BI99" s="135"/>
      <c r="BJ99" s="135"/>
      <c r="BK99" s="135"/>
      <c r="BL99" s="135"/>
      <c r="BM99" s="135"/>
      <c r="BN99" s="135"/>
      <c r="BO99" s="135"/>
      <c r="BP99" s="135"/>
      <c r="BQ99" s="135"/>
      <c r="BR99" s="135"/>
      <c r="BS99" s="135"/>
      <c r="BT99" s="135"/>
      <c r="BU99" s="135"/>
      <c r="BV99" s="135"/>
      <c r="BW99" s="135"/>
      <c r="BX99" s="135"/>
      <c r="BY99" s="135"/>
      <c r="BZ99" s="135"/>
      <c r="CA99" s="135"/>
      <c r="CB99" s="135"/>
      <c r="CC99" s="135"/>
      <c r="CD99" s="135"/>
      <c r="CE99" s="135"/>
      <c r="CF99" s="135"/>
    </row>
    <row r="100" spans="3:84" hidden="1" x14ac:dyDescent="0.3">
      <c r="C100" s="135"/>
      <c r="D100" s="439" t="s">
        <v>619</v>
      </c>
      <c r="E100" s="509">
        <f>+IF(E2=0,"-",GENERALES!E10)</f>
        <v>6.75</v>
      </c>
      <c r="F100" s="509">
        <f>+IF(F2=0,"-",GENERALES!F10)</f>
        <v>6.75</v>
      </c>
      <c r="G100" s="509">
        <f>+IF(G2=0,"-",GENERALES!G10)</f>
        <v>6.75</v>
      </c>
      <c r="H100" s="509">
        <f>+IF(H2=0,"-",GENERALES!H10)</f>
        <v>6.75</v>
      </c>
      <c r="I100" s="509">
        <f>+IF(I2=0,"-",GENERALES!I10)</f>
        <v>6.75</v>
      </c>
      <c r="J100" s="509">
        <f>+IF(J2=0,"-",GENERALES!J10)</f>
        <v>6.75</v>
      </c>
      <c r="K100" s="509">
        <f>+IF(K2=0,"-",GENERALES!K10)</f>
        <v>6.75</v>
      </c>
      <c r="L100" s="509">
        <f>+IF(L2=0,"-",GENERALES!L10)</f>
        <v>6.75</v>
      </c>
      <c r="M100" s="509">
        <f>+IF(M2=0,"-",GENERALES!M10)</f>
        <v>6.75</v>
      </c>
      <c r="N100" s="509">
        <f>+IF(N2=0,"-",GENERALES!N10)</f>
        <v>6.75</v>
      </c>
      <c r="O100" s="509">
        <f>+IF(O2=0,"-",GENERALES!O10)</f>
        <v>6.75</v>
      </c>
      <c r="P100" s="509">
        <f>+IF(P2=0,"-",GENERALES!P10)</f>
        <v>6.75</v>
      </c>
      <c r="Q100" s="509" t="str">
        <f>+IF(Q2=0,"-",GENERALES!Q10)</f>
        <v>-</v>
      </c>
      <c r="R100" s="509" t="str">
        <f>+IF(R2=0,"-",GENERALES!R10)</f>
        <v>-</v>
      </c>
      <c r="S100" s="509" t="str">
        <f>+IF(S2=0,"-",GENERALES!S10)</f>
        <v>-</v>
      </c>
      <c r="T100" s="509" t="str">
        <f>+IF(T2=0,"-",GENERALES!T10)</f>
        <v>-</v>
      </c>
      <c r="U100" s="509" t="str">
        <f>+IF(U2=0,"-",GENERALES!U10)</f>
        <v>-</v>
      </c>
      <c r="V100" s="509" t="str">
        <f>+IF(V2=0,"-",GENERALES!V10)</f>
        <v>-</v>
      </c>
      <c r="W100" s="509" t="str">
        <f>+IF(W2=0,"-",GENERALES!W10)</f>
        <v>-</v>
      </c>
      <c r="X100" s="509" t="str">
        <f>+IF(X2=0,"-",GENERALES!X10)</f>
        <v>-</v>
      </c>
      <c r="Y100" s="509" t="str">
        <f>+IF(Y2=0,"-",GENERALES!Y10)</f>
        <v>-</v>
      </c>
      <c r="Z100" s="509" t="str">
        <f>+IF(Z2=0,"-",GENERALES!Z10)</f>
        <v>-</v>
      </c>
      <c r="AA100" s="509" t="str">
        <f>+IF(AA2=0,"-",GENERALES!AA10)</f>
        <v>-</v>
      </c>
      <c r="AB100" s="509" t="str">
        <f>+IF(AB2=0,"-",GENERALES!AB10)</f>
        <v>-</v>
      </c>
      <c r="AC100" s="509" t="str">
        <f>+IF(AC2=0,"-",GENERALES!AC10)</f>
        <v>-</v>
      </c>
      <c r="AD100" s="509" t="str">
        <f>+IF(AD2=0,"-",GENERALES!AD10)</f>
        <v>-</v>
      </c>
      <c r="AE100" s="509" t="str">
        <f>+IF(AE2=0,"-",GENERALES!AE10)</f>
        <v>-</v>
      </c>
      <c r="AF100" s="509" t="str">
        <f>+IF(AF2=0,"-",GENERALES!AF10)</f>
        <v>-</v>
      </c>
      <c r="AG100" s="509" t="str">
        <f>+IF(AG2=0,"-",GENERALES!AG10)</f>
        <v>-</v>
      </c>
      <c r="AH100" s="509" t="str">
        <f>+IF(AH2=0,"-",GENERALES!AH10)</f>
        <v>-</v>
      </c>
      <c r="AI100" s="509" t="str">
        <f>+IF(AI2=0,"-",GENERALES!AI10)</f>
        <v>-</v>
      </c>
      <c r="AJ100" s="509" t="str">
        <f>+IF(AJ2=0,"-",GENERALES!AJ10)</f>
        <v>-</v>
      </c>
      <c r="AK100" s="509" t="str">
        <f>+IF(AK2=0,"-",GENERALES!AK10)</f>
        <v>-</v>
      </c>
      <c r="AL100" s="509" t="str">
        <f>+IF(AL2=0,"-",GENERALES!AL10)</f>
        <v>-</v>
      </c>
      <c r="AM100" s="509" t="str">
        <f>+IF(AM2=0,"-",GENERALES!AM10)</f>
        <v>-</v>
      </c>
      <c r="AN100" s="509" t="str">
        <f>+IF(AN2=0,"-",GENERALES!AN10)</f>
        <v>-</v>
      </c>
      <c r="AO100" s="509" t="str">
        <f>+IF(AO2=0,"-",GENERALES!AO10)</f>
        <v>-</v>
      </c>
      <c r="AP100" s="509" t="str">
        <f>+IF(AP2=0,"-",GENERALES!AP10)</f>
        <v>-</v>
      </c>
      <c r="AQ100" s="509" t="str">
        <f>+IF(AQ2=0,"-",GENERALES!AQ10)</f>
        <v>-</v>
      </c>
      <c r="AR100" s="509" t="str">
        <f>+IF(AR2=0,"-",GENERALES!AR10)</f>
        <v>-</v>
      </c>
      <c r="AS100" s="509" t="str">
        <f>+IF(AS2=0,"-",GENERALES!AS10)</f>
        <v>-</v>
      </c>
      <c r="AT100" s="509" t="str">
        <f>+IF(AT2=0,"-",GENERALES!AT10)</f>
        <v>-</v>
      </c>
      <c r="AU100" s="509" t="str">
        <f>+IF(AU2=0,"-",GENERALES!AU10)</f>
        <v>-</v>
      </c>
      <c r="AV100" s="509" t="str">
        <f>+IF(AV2=0,"-",GENERALES!AV10)</f>
        <v>-</v>
      </c>
      <c r="AW100" s="509" t="str">
        <f>+IF(AW2=0,"-",GENERALES!AW10)</f>
        <v>-</v>
      </c>
      <c r="AX100" s="509" t="str">
        <f>+IF(AX2=0,"-",GENERALES!AX10)</f>
        <v>-</v>
      </c>
      <c r="AY100" s="509" t="str">
        <f>+IF(AY2=0,"-",GENERALES!AY10)</f>
        <v>-</v>
      </c>
      <c r="AZ100" s="509" t="str">
        <f>+IF(AZ2=0,"-",GENERALES!AZ10)</f>
        <v>-</v>
      </c>
      <c r="BA100" s="509" t="str">
        <f>+IF(BA2=0,"-",GENERALES!BA10)</f>
        <v>-</v>
      </c>
      <c r="BB100" s="509" t="str">
        <f>+IF(BB2=0,"-",GENERALES!BB10)</f>
        <v>-</v>
      </c>
      <c r="BC100" s="509" t="str">
        <f>+IF(BC2=0,"-",GENERALES!BC10)</f>
        <v>-</v>
      </c>
      <c r="BD100" s="509" t="str">
        <f>+IF(BD2=0,"-",GENERALES!BD10)</f>
        <v>-</v>
      </c>
      <c r="BE100" s="509" t="str">
        <f>+IF(BE2=0,"-",GENERALES!BE10)</f>
        <v>-</v>
      </c>
      <c r="BF100" s="509" t="str">
        <f>+IF(BF2=0,"-",GENERALES!BF10)</f>
        <v>-</v>
      </c>
      <c r="BG100" s="509" t="str">
        <f>+IF(BG2=0,"-",GENERALES!BG10)</f>
        <v>-</v>
      </c>
      <c r="BH100" s="509" t="str">
        <f>+IF(BH2=0,"-",GENERALES!BH10)</f>
        <v>-</v>
      </c>
      <c r="BI100" s="509" t="str">
        <f>+IF(BI2=0,"-",GENERALES!BI10)</f>
        <v>-</v>
      </c>
      <c r="BJ100" s="509" t="str">
        <f>+IF(BJ2=0,"-",GENERALES!BJ10)</f>
        <v>-</v>
      </c>
      <c r="BK100" s="509" t="str">
        <f>+IF(BK2=0,"-",GENERALES!BK10)</f>
        <v>-</v>
      </c>
      <c r="BL100" s="509" t="str">
        <f>+IF(BL2=0,"-",GENERALES!BL10)</f>
        <v>-</v>
      </c>
      <c r="BM100" s="509" t="str">
        <f>+IF(BM2=0,"-",GENERALES!BM10)</f>
        <v>-</v>
      </c>
      <c r="BN100" s="509" t="str">
        <f>+IF(BN2=0,"-",GENERALES!BN10)</f>
        <v>-</v>
      </c>
      <c r="BO100" s="509" t="str">
        <f>+IF(BO2=0,"-",GENERALES!BO10)</f>
        <v>-</v>
      </c>
      <c r="BP100" s="509" t="str">
        <f>+IF(BP2=0,"-",GENERALES!BP10)</f>
        <v>-</v>
      </c>
      <c r="BQ100" s="509" t="str">
        <f>+IF(BQ2=0,"-",GENERALES!BQ10)</f>
        <v>-</v>
      </c>
      <c r="BR100" s="509" t="str">
        <f>+IF(BR2=0,"-",GENERALES!BR10)</f>
        <v>-</v>
      </c>
      <c r="BS100" s="509" t="str">
        <f>+IF(BS2=0,"-",GENERALES!BS10)</f>
        <v>-</v>
      </c>
      <c r="BT100" s="509" t="str">
        <f>+IF(BT2=0,"-",GENERALES!BT10)</f>
        <v>-</v>
      </c>
      <c r="BU100" s="509" t="str">
        <f>+IF(BU2=0,"-",GENERALES!BU10)</f>
        <v>-</v>
      </c>
      <c r="BV100" s="509" t="str">
        <f>+IF(BV2=0,"-",GENERALES!BV10)</f>
        <v>-</v>
      </c>
      <c r="BW100" s="509" t="str">
        <f>+IF(BW2=0,"-",GENERALES!BW10)</f>
        <v>-</v>
      </c>
      <c r="BX100" s="509" t="str">
        <f>+IF(BX2=0,"-",GENERALES!BX10)</f>
        <v>-</v>
      </c>
      <c r="BY100" s="509" t="str">
        <f>+IF(BY2=0,"-",GENERALES!BY10)</f>
        <v>-</v>
      </c>
      <c r="BZ100" s="509" t="str">
        <f>+IF(BZ2=0,"-",GENERALES!BZ10)</f>
        <v>-</v>
      </c>
      <c r="CA100" s="509" t="str">
        <f>+IF(CA2=0,"-",GENERALES!CA10)</f>
        <v>-</v>
      </c>
      <c r="CB100" s="509" t="str">
        <f>+IF(CB2=0,"-",GENERALES!CB10)</f>
        <v>-</v>
      </c>
      <c r="CC100" s="509" t="str">
        <f>+IF(CC2=0,"-",GENERALES!CC10)</f>
        <v>-</v>
      </c>
      <c r="CD100" s="509" t="str">
        <f>+IF(CD2=0,"-",GENERALES!CD10)</f>
        <v>-</v>
      </c>
      <c r="CE100" s="509" t="str">
        <f>+IF(CE2=0,"-",GENERALES!CE10)</f>
        <v>-</v>
      </c>
      <c r="CF100" s="509" t="str">
        <f>+IF(CF2=0,"-",GENERALES!CF10)</f>
        <v>-</v>
      </c>
    </row>
    <row r="101" spans="3:84" hidden="1" x14ac:dyDescent="0.3">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c r="AZ101" s="135"/>
      <c r="BA101" s="135"/>
      <c r="BB101" s="135"/>
      <c r="BC101" s="135"/>
      <c r="BD101" s="135"/>
      <c r="BE101" s="135"/>
      <c r="BF101" s="135"/>
      <c r="BG101" s="135"/>
      <c r="BH101" s="135"/>
      <c r="BI101" s="135"/>
      <c r="BJ101" s="135"/>
      <c r="BK101" s="135"/>
      <c r="BL101" s="135"/>
      <c r="BM101" s="135"/>
      <c r="BN101" s="135"/>
      <c r="BO101" s="135"/>
      <c r="BP101" s="135"/>
      <c r="BQ101" s="135"/>
      <c r="BR101" s="135"/>
      <c r="BS101" s="135"/>
      <c r="BT101" s="135"/>
      <c r="BU101" s="135"/>
      <c r="BV101" s="135"/>
      <c r="BW101" s="135"/>
      <c r="BX101" s="135"/>
      <c r="BY101" s="135"/>
      <c r="BZ101" s="135"/>
      <c r="CA101" s="135"/>
      <c r="CB101" s="135"/>
      <c r="CC101" s="135"/>
      <c r="CD101" s="135"/>
      <c r="CE101" s="135"/>
      <c r="CF101" s="135"/>
    </row>
    <row r="102" spans="3:84" hidden="1" x14ac:dyDescent="0.3">
      <c r="C102" s="518"/>
      <c r="D102" s="519" t="s">
        <v>618</v>
      </c>
      <c r="E102" s="519" t="s">
        <v>621</v>
      </c>
      <c r="F102" s="519" t="s">
        <v>622</v>
      </c>
      <c r="G102" s="519" t="s">
        <v>623</v>
      </c>
      <c r="H102" s="519" t="s">
        <v>624</v>
      </c>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c r="AM102" s="180"/>
      <c r="AN102" s="180"/>
      <c r="AO102" s="180"/>
      <c r="AP102" s="180"/>
      <c r="AQ102" s="180"/>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c r="BV102" s="180"/>
      <c r="BW102" s="180"/>
      <c r="BX102" s="180"/>
      <c r="BY102" s="180"/>
      <c r="BZ102" s="180"/>
      <c r="CA102" s="180"/>
      <c r="CB102" s="180"/>
      <c r="CC102" s="180"/>
      <c r="CD102" s="180"/>
      <c r="CE102" s="180"/>
      <c r="CF102" s="180"/>
    </row>
    <row r="103" spans="3:84" hidden="1" x14ac:dyDescent="0.3">
      <c r="C103" s="518">
        <v>1</v>
      </c>
      <c r="D103" s="518">
        <f>+GENERALES!$E$30</f>
        <v>6.75</v>
      </c>
      <c r="E103" s="520">
        <f>+SUMIF($E$100:$CF$100,$D103,$E$53:$CF$53)</f>
        <v>17.313345454545452</v>
      </c>
      <c r="F103" s="520">
        <f>+SUMIF($E$100:$CF$100,$D103,$E$54:$CF$54)</f>
        <v>6.220567059090909</v>
      </c>
      <c r="G103" s="520">
        <f>+SUMIF($E$100:$CF$100,$D103,$E$56:$CF$56)</f>
        <v>3.9735702931818175</v>
      </c>
      <c r="H103" s="520">
        <f>+E103-F103-G103</f>
        <v>7.1192081022727258</v>
      </c>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c r="BV103" s="180"/>
      <c r="BW103" s="180"/>
      <c r="BX103" s="180"/>
      <c r="BY103" s="180"/>
      <c r="BZ103" s="180"/>
      <c r="CA103" s="180"/>
      <c r="CB103" s="180"/>
      <c r="CC103" s="180"/>
      <c r="CD103" s="180"/>
      <c r="CE103" s="180"/>
      <c r="CF103" s="180"/>
    </row>
    <row r="104" spans="3:84" hidden="1" x14ac:dyDescent="0.3">
      <c r="C104" s="518">
        <v>2</v>
      </c>
      <c r="D104" s="518" t="str">
        <f>+GENERALES!$F$30</f>
        <v/>
      </c>
      <c r="E104" s="520">
        <f>+SUMIF($E$100:$CF$100,$D104,$E$53:$CF$53)</f>
        <v>0</v>
      </c>
      <c r="F104" s="520">
        <f>+SUMIF($E$100:$CF$100,$D104,$E$54:$CF$54)</f>
        <v>0</v>
      </c>
      <c r="G104" s="520">
        <f>+SUMIF($E$100:$CF$100,$D104,$E$56:$CF$56)</f>
        <v>0</v>
      </c>
      <c r="H104" s="520">
        <f>+E104-F104-G104</f>
        <v>0</v>
      </c>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c r="BV104" s="180"/>
      <c r="BW104" s="180"/>
      <c r="BX104" s="180"/>
      <c r="BY104" s="180"/>
      <c r="BZ104" s="180"/>
      <c r="CA104" s="180"/>
      <c r="CB104" s="180"/>
      <c r="CC104" s="180"/>
      <c r="CD104" s="180"/>
      <c r="CE104" s="180"/>
      <c r="CF104" s="180"/>
    </row>
    <row r="105" spans="3:84" hidden="1" x14ac:dyDescent="0.3">
      <c r="C105" s="518">
        <v>3</v>
      </c>
      <c r="D105" s="518" t="str">
        <f>+GENERALES!$G$30</f>
        <v/>
      </c>
      <c r="E105" s="520">
        <f>+SUMIF($E$100:$CF$100,$D105,$E$53:$CF$53)</f>
        <v>0</v>
      </c>
      <c r="F105" s="520">
        <f>+SUMIF($E$100:$CF$100,$D105,$E$54:$CF$54)</f>
        <v>0</v>
      </c>
      <c r="G105" s="520">
        <f>+SUMIF($E$100:$CF$100,$D105,$E$56:$CF$56)</f>
        <v>0</v>
      </c>
      <c r="H105" s="520">
        <f>+E105-F105-G105</f>
        <v>0</v>
      </c>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c r="AM105" s="180"/>
      <c r="AN105" s="180"/>
      <c r="AO105" s="180"/>
      <c r="AP105" s="180"/>
      <c r="AQ105" s="180"/>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c r="BV105" s="180"/>
      <c r="BW105" s="180"/>
      <c r="BX105" s="180"/>
      <c r="BY105" s="180"/>
      <c r="BZ105" s="180"/>
      <c r="CA105" s="180"/>
      <c r="CB105" s="180"/>
      <c r="CC105" s="180"/>
      <c r="CD105" s="180"/>
      <c r="CE105" s="180"/>
      <c r="CF105" s="180"/>
    </row>
    <row r="106" spans="3:84" hidden="1" x14ac:dyDescent="0.3">
      <c r="C106" s="518">
        <v>4</v>
      </c>
      <c r="D106" s="518" t="str">
        <f>+GENERALES!$H$30</f>
        <v/>
      </c>
      <c r="E106" s="520">
        <f>+SUMIF($E$100:$CF$100,$D106,$E$53:$CF$53)</f>
        <v>0</v>
      </c>
      <c r="F106" s="520">
        <f>+SUMIF($E$100:$CF$100,$D106,$E$54:$CF$54)</f>
        <v>0</v>
      </c>
      <c r="G106" s="520">
        <f>+SUMIF($E$100:$CF$100,$D106,$E$56:$CF$56)</f>
        <v>0</v>
      </c>
      <c r="H106" s="520">
        <f>+E106-F106-G106</f>
        <v>0</v>
      </c>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c r="AM106" s="180"/>
      <c r="AN106" s="180"/>
      <c r="AO106" s="180"/>
      <c r="AP106" s="180"/>
      <c r="AQ106" s="180"/>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c r="BV106" s="180"/>
      <c r="BW106" s="180"/>
      <c r="BX106" s="180"/>
      <c r="BY106" s="180"/>
      <c r="BZ106" s="180"/>
      <c r="CA106" s="180"/>
      <c r="CB106" s="180"/>
      <c r="CC106" s="180"/>
      <c r="CD106" s="180"/>
      <c r="CE106" s="180"/>
      <c r="CF106" s="180"/>
    </row>
    <row r="107" spans="3:84" hidden="1" x14ac:dyDescent="0.3">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c r="AM107" s="180"/>
      <c r="AN107" s="180"/>
      <c r="AO107" s="180"/>
      <c r="AP107" s="180"/>
      <c r="AQ107" s="180"/>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c r="BV107" s="180"/>
      <c r="BW107" s="180"/>
      <c r="BX107" s="180"/>
      <c r="BY107" s="180"/>
      <c r="BZ107" s="180"/>
      <c r="CA107" s="180"/>
      <c r="CB107" s="180"/>
      <c r="CC107" s="180"/>
      <c r="CD107" s="180"/>
      <c r="CE107" s="180"/>
      <c r="CF107" s="180"/>
    </row>
    <row r="108" spans="3:84" hidden="1" x14ac:dyDescent="0.3">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c r="BV108" s="180"/>
      <c r="BW108" s="180"/>
      <c r="BX108" s="180"/>
      <c r="BY108" s="180"/>
      <c r="BZ108" s="180"/>
      <c r="CA108" s="180"/>
      <c r="CB108" s="180"/>
      <c r="CC108" s="180"/>
      <c r="CD108" s="180"/>
      <c r="CE108" s="180"/>
      <c r="CF108" s="180"/>
    </row>
    <row r="109" spans="3:84" hidden="1" x14ac:dyDescent="0.3">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c r="BV109" s="180"/>
      <c r="BW109" s="180"/>
      <c r="BX109" s="180"/>
      <c r="BY109" s="180"/>
      <c r="BZ109" s="180"/>
      <c r="CA109" s="180"/>
      <c r="CB109" s="180"/>
      <c r="CC109" s="180"/>
      <c r="CD109" s="180"/>
      <c r="CE109" s="180"/>
      <c r="CF109" s="180"/>
    </row>
  </sheetData>
  <sheetProtection algorithmName="SHA-512" hashValue="ZJ6j9j6egOUBerDDciTfa/JyWaMMrNNJAKiJhpuco15kuMacNzgCT9OVwpz9j3ZAp3biKyqAmjalYI+b3OdBfQ==" saltValue="T7Jm6KlSB1WW+H6t63oD6g==" spinCount="100000" sheet="1" objects="1" scenarios="1" selectLockedCells="1"/>
  <mergeCells count="31">
    <mergeCell ref="B65:B66"/>
    <mergeCell ref="C65:C66"/>
    <mergeCell ref="C19:D19"/>
    <mergeCell ref="C21:C24"/>
    <mergeCell ref="C26:C28"/>
    <mergeCell ref="C30:C32"/>
    <mergeCell ref="C34:C36"/>
    <mergeCell ref="C38:C41"/>
    <mergeCell ref="C45:D45"/>
    <mergeCell ref="C47:C51"/>
    <mergeCell ref="C53:C59"/>
    <mergeCell ref="C61:C62"/>
    <mergeCell ref="C64:D64"/>
    <mergeCell ref="B67:B68"/>
    <mergeCell ref="C67:C68"/>
    <mergeCell ref="B69:B70"/>
    <mergeCell ref="C69:C70"/>
    <mergeCell ref="B71:B72"/>
    <mergeCell ref="C71:C72"/>
    <mergeCell ref="B73:B74"/>
    <mergeCell ref="C73:C74"/>
    <mergeCell ref="B75:B76"/>
    <mergeCell ref="C75:C76"/>
    <mergeCell ref="B77:B78"/>
    <mergeCell ref="C77:C78"/>
    <mergeCell ref="B79:B80"/>
    <mergeCell ref="C79:C80"/>
    <mergeCell ref="B81:B82"/>
    <mergeCell ref="C81:C82"/>
    <mergeCell ref="B83:B84"/>
    <mergeCell ref="C83:C84"/>
  </mergeCells>
  <conditionalFormatting sqref="E3:CF3">
    <cfRule type="expression" dxfId="271" priority="29">
      <formula>E2</formula>
    </cfRule>
  </conditionalFormatting>
  <conditionalFormatting sqref="E4:CF4">
    <cfRule type="expression" dxfId="270" priority="28">
      <formula>E2&gt;0</formula>
    </cfRule>
  </conditionalFormatting>
  <conditionalFormatting sqref="E7:CF8">
    <cfRule type="expression" dxfId="269" priority="27">
      <formula>E$2&gt;0</formula>
    </cfRule>
  </conditionalFormatting>
  <conditionalFormatting sqref="E9:CF10">
    <cfRule type="expression" dxfId="268" priority="26">
      <formula>E$2&gt;0</formula>
    </cfRule>
  </conditionalFormatting>
  <conditionalFormatting sqref="E11:CF14">
    <cfRule type="expression" dxfId="267" priority="25">
      <formula>E$2&gt;0</formula>
    </cfRule>
  </conditionalFormatting>
  <conditionalFormatting sqref="E16:CF16">
    <cfRule type="expression" dxfId="266" priority="24">
      <formula>E$2&gt;0</formula>
    </cfRule>
  </conditionalFormatting>
  <conditionalFormatting sqref="E26:CF27">
    <cfRule type="expression" dxfId="265" priority="23">
      <formula>E$2&gt;0</formula>
    </cfRule>
  </conditionalFormatting>
  <conditionalFormatting sqref="E34:CF34">
    <cfRule type="expression" dxfId="264" priority="20">
      <formula>E$2&gt;0</formula>
    </cfRule>
  </conditionalFormatting>
  <conditionalFormatting sqref="E38:CF38">
    <cfRule type="expression" dxfId="263" priority="19">
      <formula>E$2&gt;0</formula>
    </cfRule>
  </conditionalFormatting>
  <conditionalFormatting sqref="E39:CF41">
    <cfRule type="expression" dxfId="262" priority="18">
      <formula>E$2&gt;0</formula>
    </cfRule>
  </conditionalFormatting>
  <conditionalFormatting sqref="E35:CF35">
    <cfRule type="expression" dxfId="261" priority="17">
      <formula>E$2&gt;0</formula>
    </cfRule>
  </conditionalFormatting>
  <conditionalFormatting sqref="E36:CF36">
    <cfRule type="expression" dxfId="260" priority="16">
      <formula>E$2&gt;0</formula>
    </cfRule>
  </conditionalFormatting>
  <conditionalFormatting sqref="E47:CF50">
    <cfRule type="expression" dxfId="259" priority="15">
      <formula>E$2&gt;0</formula>
    </cfRule>
  </conditionalFormatting>
  <conditionalFormatting sqref="E53:CF57">
    <cfRule type="expression" dxfId="258" priority="14">
      <formula>E$2&gt;0</formula>
    </cfRule>
  </conditionalFormatting>
  <conditionalFormatting sqref="E28:CF28">
    <cfRule type="expression" dxfId="257" priority="13">
      <formula>E$2&gt;0</formula>
    </cfRule>
  </conditionalFormatting>
  <conditionalFormatting sqref="E32:CF32">
    <cfRule type="expression" dxfId="256" priority="12">
      <formula>E$2&gt;0</formula>
    </cfRule>
  </conditionalFormatting>
  <conditionalFormatting sqref="E30:CF31">
    <cfRule type="expression" dxfId="255" priority="11">
      <formula>E$2&gt;0</formula>
    </cfRule>
  </conditionalFormatting>
  <conditionalFormatting sqref="E38:CF38">
    <cfRule type="expression" dxfId="254" priority="10">
      <formula>E38&gt;E8</formula>
    </cfRule>
  </conditionalFormatting>
  <conditionalFormatting sqref="E17:CF17">
    <cfRule type="expression" dxfId="253" priority="9">
      <formula>E$2&gt;0</formula>
    </cfRule>
  </conditionalFormatting>
  <conditionalFormatting sqref="E6:CF6">
    <cfRule type="expression" dxfId="252" priority="8">
      <formula>E$2&gt;0</formula>
    </cfRule>
  </conditionalFormatting>
  <conditionalFormatting sqref="E19:CF19">
    <cfRule type="expression" dxfId="251" priority="7">
      <formula>E$2</formula>
    </cfRule>
  </conditionalFormatting>
  <conditionalFormatting sqref="E43:CF43">
    <cfRule type="expression" dxfId="250" priority="6">
      <formula>E$2&gt;0</formula>
    </cfRule>
  </conditionalFormatting>
  <conditionalFormatting sqref="E45:CF45">
    <cfRule type="expression" dxfId="249" priority="5">
      <formula>E$2&gt;0</formula>
    </cfRule>
  </conditionalFormatting>
  <conditionalFormatting sqref="E58:CF58">
    <cfRule type="expression" dxfId="248" priority="4">
      <formula>E$2&gt;0</formula>
    </cfRule>
  </conditionalFormatting>
  <conditionalFormatting sqref="E59:CF59">
    <cfRule type="expression" dxfId="247" priority="3">
      <formula>E$2&gt;0</formula>
    </cfRule>
  </conditionalFormatting>
  <conditionalFormatting sqref="E61:CF62">
    <cfRule type="expression" dxfId="246" priority="2">
      <formula>E$2&gt;0</formula>
    </cfRule>
  </conditionalFormatting>
  <conditionalFormatting sqref="E51:CF51">
    <cfRule type="expression" dxfId="245" priority="1">
      <formula>E$2&gt;0</formula>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22" id="{51C9C908-8792-4709-B911-F587C0E47263}">
            <xm:f>AND(E$2&gt;0,E$19&lt;&gt;'Base Datos'!$AE$5)</xm:f>
            <x14:dxf>
              <font>
                <color theme="1" tint="4.9989318521683403E-2"/>
              </font>
              <fill>
                <patternFill>
                  <bgColor theme="0" tint="-0.14996795556505021"/>
                </patternFill>
              </fill>
            </x14:dxf>
          </x14:cfRule>
          <xm:sqref>E65:CF65 E67:CF67 E69:CF69 E71:CF71 E73:CF73 E75:CF75 E77:CF77 E79:CF79 E81:CF81 E83:CF83</xm:sqref>
        </x14:conditionalFormatting>
        <x14:conditionalFormatting xmlns:xm="http://schemas.microsoft.com/office/excel/2006/main">
          <x14:cfRule type="expression" priority="21" id="{CAC23A35-6314-4967-9F4B-E55A57C7D8E6}">
            <xm:f>AND(E$2&gt;0,E$19&lt;&gt;'Base Datos'!$AE$5)</xm:f>
            <x14:dxf>
              <font>
                <color theme="0"/>
              </font>
              <fill>
                <patternFill>
                  <bgColor theme="9" tint="-0.499984740745262"/>
                </patternFill>
              </fill>
            </x14:dxf>
          </x14:cfRule>
          <xm:sqref>E66:CF66 E68:CF68 E70:CF70 E72:CF72 E74:CF74 E76:CF76 E78:CF78 E80:CF80 E82:CF82 E84:CF84</xm:sqref>
        </x14:conditionalFormatting>
        <x14:conditionalFormatting xmlns:xm="http://schemas.microsoft.com/office/excel/2006/main">
          <x14:cfRule type="expression" priority="30" id="{A0611602-1909-48A2-BE88-6A6393348F9F}">
            <xm:f>E$19='Base Datos'!$AE$6</xm:f>
            <x14:dxf>
              <font>
                <color rgb="FF002060"/>
              </font>
              <fill>
                <patternFill>
                  <bgColor theme="6" tint="0.39994506668294322"/>
                </patternFill>
              </fill>
            </x14:dxf>
          </x14:cfRule>
          <xm:sqref>E21:CF23</xm:sqref>
        </x14:conditionalFormatting>
        <x14:conditionalFormatting xmlns:xm="http://schemas.microsoft.com/office/excel/2006/main">
          <x14:cfRule type="expression" priority="31" id="{ECE92F65-68C4-42B4-98C4-505289E0F30A}">
            <xm:f>E$19='Base Datos'!$AE$6</xm:f>
            <x14:dxf>
              <font>
                <color theme="0"/>
              </font>
              <fill>
                <patternFill>
                  <bgColor theme="9" tint="-0.499984740745262"/>
                </patternFill>
              </fill>
            </x14:dxf>
          </x14:cfRule>
          <xm:sqref>E24:CF24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'Base Datos'!$AE$4:$AE$6</xm:f>
          </x14:formula1>
          <xm:sqref>E19:CF19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B1:ON129"/>
  <sheetViews>
    <sheetView view="pageBreakPreview" zoomScaleNormal="100" zoomScaleSheetLayoutView="100" workbookViewId="0">
      <pane xSplit="4" ySplit="29" topLeftCell="E30" activePane="bottomRight" state="frozen"/>
      <selection pane="topRight" activeCell="E1" sqref="E1"/>
      <selection pane="bottomLeft" activeCell="A30" sqref="A30"/>
      <selection pane="bottomRight" activeCell="P21" sqref="P21"/>
    </sheetView>
  </sheetViews>
  <sheetFormatPr baseColWidth="10" defaultColWidth="11.5703125" defaultRowHeight="16.5" x14ac:dyDescent="0.3"/>
  <cols>
    <col min="1" max="3" width="2.7109375" style="795" customWidth="1"/>
    <col min="4" max="4" width="36.85546875" style="797" customWidth="1"/>
    <col min="5" max="404" width="7.7109375" style="797" customWidth="1"/>
    <col min="405" max="16384" width="11.5703125" style="795"/>
  </cols>
  <sheetData>
    <row r="1" spans="3:404" ht="12" customHeight="1" thickBot="1" x14ac:dyDescent="0.35">
      <c r="D1" s="795"/>
      <c r="E1" s="796">
        <v>1</v>
      </c>
      <c r="F1" s="796">
        <f>+E1</f>
        <v>1</v>
      </c>
      <c r="G1" s="796">
        <f>+F1</f>
        <v>1</v>
      </c>
      <c r="H1" s="796">
        <f>+G1</f>
        <v>1</v>
      </c>
      <c r="I1" s="796">
        <f>+H1</f>
        <v>1</v>
      </c>
      <c r="J1" s="796">
        <f>+I1+1</f>
        <v>2</v>
      </c>
      <c r="K1" s="796">
        <f>+J1</f>
        <v>2</v>
      </c>
      <c r="L1" s="796">
        <f>+K1</f>
        <v>2</v>
      </c>
      <c r="M1" s="796">
        <f>+L1</f>
        <v>2</v>
      </c>
      <c r="N1" s="796">
        <f>+M1</f>
        <v>2</v>
      </c>
      <c r="O1" s="796">
        <f>+N1+1</f>
        <v>3</v>
      </c>
      <c r="P1" s="796">
        <f>+O1</f>
        <v>3</v>
      </c>
      <c r="Q1" s="796">
        <f>+P1</f>
        <v>3</v>
      </c>
      <c r="R1" s="796">
        <f>+Q1</f>
        <v>3</v>
      </c>
      <c r="S1" s="796">
        <f>+R1</f>
        <v>3</v>
      </c>
      <c r="T1" s="796">
        <f>+S1+1</f>
        <v>4</v>
      </c>
      <c r="U1" s="796">
        <f>+T1</f>
        <v>4</v>
      </c>
      <c r="V1" s="796">
        <f>+U1</f>
        <v>4</v>
      </c>
      <c r="W1" s="796">
        <f>+V1</f>
        <v>4</v>
      </c>
      <c r="X1" s="796">
        <f>+W1</f>
        <v>4</v>
      </c>
      <c r="Y1" s="796">
        <f>+X1+1</f>
        <v>5</v>
      </c>
      <c r="Z1" s="796">
        <f>+Y1</f>
        <v>5</v>
      </c>
      <c r="AA1" s="796">
        <f>+Z1</f>
        <v>5</v>
      </c>
      <c r="AB1" s="796">
        <f>+AA1</f>
        <v>5</v>
      </c>
      <c r="AC1" s="796">
        <f>+AB1</f>
        <v>5</v>
      </c>
      <c r="AD1" s="796">
        <f>+AC1+1</f>
        <v>6</v>
      </c>
      <c r="AE1" s="796">
        <f>+AD1</f>
        <v>6</v>
      </c>
      <c r="AF1" s="796">
        <f>+AE1</f>
        <v>6</v>
      </c>
      <c r="AG1" s="796">
        <f>+AF1</f>
        <v>6</v>
      </c>
      <c r="AH1" s="796">
        <f>+AG1</f>
        <v>6</v>
      </c>
      <c r="AI1" s="796">
        <f>+AH1+1</f>
        <v>7</v>
      </c>
      <c r="AJ1" s="796">
        <f>+AI1</f>
        <v>7</v>
      </c>
      <c r="AK1" s="796">
        <f>+AJ1</f>
        <v>7</v>
      </c>
      <c r="AL1" s="796">
        <f>+AK1</f>
        <v>7</v>
      </c>
      <c r="AM1" s="796">
        <f>+AL1</f>
        <v>7</v>
      </c>
      <c r="AN1" s="796">
        <f>+AM1+1</f>
        <v>8</v>
      </c>
      <c r="AO1" s="796">
        <f>+AN1</f>
        <v>8</v>
      </c>
      <c r="AP1" s="796">
        <f>+AO1</f>
        <v>8</v>
      </c>
      <c r="AQ1" s="796">
        <f>+AP1</f>
        <v>8</v>
      </c>
      <c r="AR1" s="796">
        <f>+AQ1</f>
        <v>8</v>
      </c>
      <c r="AS1" s="796">
        <f>+AR1+1</f>
        <v>9</v>
      </c>
      <c r="AT1" s="796">
        <f>+AS1</f>
        <v>9</v>
      </c>
      <c r="AU1" s="796">
        <f>+AT1</f>
        <v>9</v>
      </c>
      <c r="AV1" s="796">
        <f>+AU1</f>
        <v>9</v>
      </c>
      <c r="AW1" s="796">
        <f>+AV1</f>
        <v>9</v>
      </c>
      <c r="AX1" s="796">
        <f>+AW1+1</f>
        <v>10</v>
      </c>
      <c r="AY1" s="796">
        <f>+AX1</f>
        <v>10</v>
      </c>
      <c r="AZ1" s="796">
        <f>+AY1</f>
        <v>10</v>
      </c>
      <c r="BA1" s="796">
        <f>+AZ1</f>
        <v>10</v>
      </c>
      <c r="BB1" s="796">
        <f>+BA1</f>
        <v>10</v>
      </c>
      <c r="BC1" s="796">
        <f>+BB1+1</f>
        <v>11</v>
      </c>
      <c r="BD1" s="796">
        <f>+BC1</f>
        <v>11</v>
      </c>
      <c r="BE1" s="796">
        <f>+BD1</f>
        <v>11</v>
      </c>
      <c r="BF1" s="796">
        <f>+BE1</f>
        <v>11</v>
      </c>
      <c r="BG1" s="796">
        <f>+BF1</f>
        <v>11</v>
      </c>
      <c r="BH1" s="796">
        <f>+BG1+1</f>
        <v>12</v>
      </c>
      <c r="BI1" s="796">
        <f>+BH1</f>
        <v>12</v>
      </c>
      <c r="BJ1" s="796">
        <f>+BI1</f>
        <v>12</v>
      </c>
      <c r="BK1" s="796">
        <f>+BJ1</f>
        <v>12</v>
      </c>
      <c r="BL1" s="796">
        <f>+BK1</f>
        <v>12</v>
      </c>
      <c r="BM1" s="796">
        <f>+BL1+1</f>
        <v>13</v>
      </c>
      <c r="BN1" s="796">
        <f>+BM1</f>
        <v>13</v>
      </c>
      <c r="BO1" s="796">
        <f>+BN1</f>
        <v>13</v>
      </c>
      <c r="BP1" s="796">
        <f>+BO1</f>
        <v>13</v>
      </c>
      <c r="BQ1" s="796">
        <f>+BP1</f>
        <v>13</v>
      </c>
      <c r="BR1" s="796">
        <f>+BQ1+1</f>
        <v>14</v>
      </c>
      <c r="BS1" s="796">
        <f>+BR1</f>
        <v>14</v>
      </c>
      <c r="BT1" s="796">
        <f>+BS1</f>
        <v>14</v>
      </c>
      <c r="BU1" s="796">
        <f>+BT1</f>
        <v>14</v>
      </c>
      <c r="BV1" s="796">
        <f>+BU1</f>
        <v>14</v>
      </c>
      <c r="BW1" s="796">
        <f>+BV1+1</f>
        <v>15</v>
      </c>
      <c r="BX1" s="796">
        <f>+BW1</f>
        <v>15</v>
      </c>
      <c r="BY1" s="796">
        <f>+BX1</f>
        <v>15</v>
      </c>
      <c r="BZ1" s="796">
        <f>+BY1</f>
        <v>15</v>
      </c>
      <c r="CA1" s="796">
        <f>+BZ1</f>
        <v>15</v>
      </c>
      <c r="CB1" s="796">
        <f>+CA1+1</f>
        <v>16</v>
      </c>
      <c r="CC1" s="796">
        <f>+CB1</f>
        <v>16</v>
      </c>
      <c r="CD1" s="796">
        <f>+CC1</f>
        <v>16</v>
      </c>
      <c r="CE1" s="796">
        <f>+CD1</f>
        <v>16</v>
      </c>
      <c r="CF1" s="796">
        <f>+CE1</f>
        <v>16</v>
      </c>
      <c r="CG1" s="796">
        <f>+CF1+1</f>
        <v>17</v>
      </c>
      <c r="CH1" s="796">
        <f>+CG1</f>
        <v>17</v>
      </c>
      <c r="CI1" s="796">
        <f>+CH1</f>
        <v>17</v>
      </c>
      <c r="CJ1" s="796">
        <f>+CI1</f>
        <v>17</v>
      </c>
      <c r="CK1" s="796">
        <f>+CJ1</f>
        <v>17</v>
      </c>
      <c r="CL1" s="796">
        <f>+CK1+1</f>
        <v>18</v>
      </c>
      <c r="CM1" s="796">
        <f>+CL1</f>
        <v>18</v>
      </c>
      <c r="CN1" s="796">
        <f>+CM1</f>
        <v>18</v>
      </c>
      <c r="CO1" s="796">
        <f>+CN1</f>
        <v>18</v>
      </c>
      <c r="CP1" s="796">
        <f>+CO1</f>
        <v>18</v>
      </c>
      <c r="CQ1" s="796">
        <f>+CP1+1</f>
        <v>19</v>
      </c>
      <c r="CR1" s="796">
        <f>+CQ1</f>
        <v>19</v>
      </c>
      <c r="CS1" s="796">
        <f>+CR1</f>
        <v>19</v>
      </c>
      <c r="CT1" s="796">
        <f>+CS1</f>
        <v>19</v>
      </c>
      <c r="CU1" s="796">
        <f>+CT1</f>
        <v>19</v>
      </c>
      <c r="CV1" s="796">
        <f>+CU1+1</f>
        <v>20</v>
      </c>
      <c r="CW1" s="796">
        <f>+CV1</f>
        <v>20</v>
      </c>
      <c r="CX1" s="796">
        <f>+CW1</f>
        <v>20</v>
      </c>
      <c r="CY1" s="796">
        <f>+CX1</f>
        <v>20</v>
      </c>
      <c r="CZ1" s="796">
        <f>+CY1</f>
        <v>20</v>
      </c>
      <c r="DA1" s="796">
        <f>+CZ1+1</f>
        <v>21</v>
      </c>
      <c r="DB1" s="796">
        <f>+DA1</f>
        <v>21</v>
      </c>
      <c r="DC1" s="796">
        <f>+DB1</f>
        <v>21</v>
      </c>
      <c r="DD1" s="796">
        <f>+DC1</f>
        <v>21</v>
      </c>
      <c r="DE1" s="796">
        <f>+DD1</f>
        <v>21</v>
      </c>
      <c r="DF1" s="796">
        <f>+DE1+1</f>
        <v>22</v>
      </c>
      <c r="DG1" s="796">
        <f>+DF1</f>
        <v>22</v>
      </c>
      <c r="DH1" s="796">
        <f>+DG1</f>
        <v>22</v>
      </c>
      <c r="DI1" s="796">
        <f>+DH1</f>
        <v>22</v>
      </c>
      <c r="DJ1" s="796">
        <f>+DI1</f>
        <v>22</v>
      </c>
      <c r="DK1" s="796">
        <f>+DJ1+1</f>
        <v>23</v>
      </c>
      <c r="DL1" s="796">
        <f>+DK1</f>
        <v>23</v>
      </c>
      <c r="DM1" s="796">
        <f>+DL1</f>
        <v>23</v>
      </c>
      <c r="DN1" s="796">
        <f>+DM1</f>
        <v>23</v>
      </c>
      <c r="DO1" s="796">
        <f>+DN1</f>
        <v>23</v>
      </c>
      <c r="DP1" s="796">
        <f>+DO1+1</f>
        <v>24</v>
      </c>
      <c r="DQ1" s="796">
        <f>+DP1</f>
        <v>24</v>
      </c>
      <c r="DR1" s="796">
        <f>+DQ1</f>
        <v>24</v>
      </c>
      <c r="DS1" s="796">
        <f>+DR1</f>
        <v>24</v>
      </c>
      <c r="DT1" s="796">
        <f>+DS1</f>
        <v>24</v>
      </c>
      <c r="DU1" s="796">
        <f>+DT1+1</f>
        <v>25</v>
      </c>
      <c r="DV1" s="796">
        <f>+DU1</f>
        <v>25</v>
      </c>
      <c r="DW1" s="796">
        <f>+DV1</f>
        <v>25</v>
      </c>
      <c r="DX1" s="796">
        <f>+DW1</f>
        <v>25</v>
      </c>
      <c r="DY1" s="796">
        <f>+DX1</f>
        <v>25</v>
      </c>
      <c r="DZ1" s="796">
        <f>+DY1+1</f>
        <v>26</v>
      </c>
      <c r="EA1" s="796">
        <f>+DZ1</f>
        <v>26</v>
      </c>
      <c r="EB1" s="796">
        <f>+EA1</f>
        <v>26</v>
      </c>
      <c r="EC1" s="796">
        <f>+EB1</f>
        <v>26</v>
      </c>
      <c r="ED1" s="796">
        <f>+EC1</f>
        <v>26</v>
      </c>
      <c r="EE1" s="796">
        <f>+ED1+1</f>
        <v>27</v>
      </c>
      <c r="EF1" s="796">
        <f>+EE1</f>
        <v>27</v>
      </c>
      <c r="EG1" s="796">
        <f>+EF1</f>
        <v>27</v>
      </c>
      <c r="EH1" s="796">
        <f>+EG1</f>
        <v>27</v>
      </c>
      <c r="EI1" s="796">
        <f>+EH1</f>
        <v>27</v>
      </c>
      <c r="EJ1" s="796">
        <f>+EI1+1</f>
        <v>28</v>
      </c>
      <c r="EK1" s="796">
        <f>+EJ1</f>
        <v>28</v>
      </c>
      <c r="EL1" s="796">
        <f>+EK1</f>
        <v>28</v>
      </c>
      <c r="EM1" s="796">
        <f>+EL1</f>
        <v>28</v>
      </c>
      <c r="EN1" s="796">
        <f>+EM1</f>
        <v>28</v>
      </c>
      <c r="EO1" s="796">
        <f>+EN1+1</f>
        <v>29</v>
      </c>
      <c r="EP1" s="796">
        <f>+EO1</f>
        <v>29</v>
      </c>
      <c r="EQ1" s="796">
        <f>+EP1</f>
        <v>29</v>
      </c>
      <c r="ER1" s="796">
        <f>+EQ1</f>
        <v>29</v>
      </c>
      <c r="ES1" s="796">
        <f>+ER1</f>
        <v>29</v>
      </c>
      <c r="ET1" s="796">
        <f>+ES1+1</f>
        <v>30</v>
      </c>
      <c r="EU1" s="796">
        <f>+ET1</f>
        <v>30</v>
      </c>
      <c r="EV1" s="796">
        <f>+EU1</f>
        <v>30</v>
      </c>
      <c r="EW1" s="796">
        <f>+EV1</f>
        <v>30</v>
      </c>
      <c r="EX1" s="796">
        <f>+EW1</f>
        <v>30</v>
      </c>
      <c r="EY1" s="796">
        <f>+EX1+1</f>
        <v>31</v>
      </c>
      <c r="EZ1" s="796">
        <f>+EY1</f>
        <v>31</v>
      </c>
      <c r="FA1" s="796">
        <f>+EZ1</f>
        <v>31</v>
      </c>
      <c r="FB1" s="796">
        <f>+FA1</f>
        <v>31</v>
      </c>
      <c r="FC1" s="796">
        <f>+FB1</f>
        <v>31</v>
      </c>
      <c r="FD1" s="796">
        <f>+FC1+1</f>
        <v>32</v>
      </c>
      <c r="FE1" s="796">
        <f>+FD1</f>
        <v>32</v>
      </c>
      <c r="FF1" s="796">
        <f>+FE1</f>
        <v>32</v>
      </c>
      <c r="FG1" s="796">
        <f>+FF1</f>
        <v>32</v>
      </c>
      <c r="FH1" s="796">
        <f>+FG1</f>
        <v>32</v>
      </c>
      <c r="FI1" s="796">
        <f>+FH1+1</f>
        <v>33</v>
      </c>
      <c r="FJ1" s="796">
        <f>+FI1</f>
        <v>33</v>
      </c>
      <c r="FK1" s="796">
        <f>+FJ1</f>
        <v>33</v>
      </c>
      <c r="FL1" s="796">
        <f>+FK1</f>
        <v>33</v>
      </c>
      <c r="FM1" s="796">
        <f>+FL1</f>
        <v>33</v>
      </c>
      <c r="FN1" s="796">
        <f>+FM1+1</f>
        <v>34</v>
      </c>
      <c r="FO1" s="796">
        <f>+FN1</f>
        <v>34</v>
      </c>
      <c r="FP1" s="796">
        <f>+FO1</f>
        <v>34</v>
      </c>
      <c r="FQ1" s="796">
        <f>+FP1</f>
        <v>34</v>
      </c>
      <c r="FR1" s="796">
        <f>+FQ1</f>
        <v>34</v>
      </c>
      <c r="FS1" s="796">
        <f>+FR1+1</f>
        <v>35</v>
      </c>
      <c r="FT1" s="796">
        <f>+FS1</f>
        <v>35</v>
      </c>
      <c r="FU1" s="796">
        <f>+FT1</f>
        <v>35</v>
      </c>
      <c r="FV1" s="796">
        <f>+FU1</f>
        <v>35</v>
      </c>
      <c r="FW1" s="796">
        <f>+FV1</f>
        <v>35</v>
      </c>
      <c r="FX1" s="796">
        <f>+FW1+1</f>
        <v>36</v>
      </c>
      <c r="FY1" s="796">
        <f>+FX1</f>
        <v>36</v>
      </c>
      <c r="FZ1" s="796">
        <f>+FY1</f>
        <v>36</v>
      </c>
      <c r="GA1" s="796">
        <f>+FZ1</f>
        <v>36</v>
      </c>
      <c r="GB1" s="796">
        <f>+GA1</f>
        <v>36</v>
      </c>
      <c r="GC1" s="796">
        <f>+GB1+1</f>
        <v>37</v>
      </c>
      <c r="GD1" s="796">
        <f>+GC1</f>
        <v>37</v>
      </c>
      <c r="GE1" s="796">
        <f>+GD1</f>
        <v>37</v>
      </c>
      <c r="GF1" s="796">
        <f>+GE1</f>
        <v>37</v>
      </c>
      <c r="GG1" s="796">
        <f>+GF1</f>
        <v>37</v>
      </c>
      <c r="GH1" s="796">
        <f>+GG1+1</f>
        <v>38</v>
      </c>
      <c r="GI1" s="796">
        <f>+GH1</f>
        <v>38</v>
      </c>
      <c r="GJ1" s="796">
        <f>+GI1</f>
        <v>38</v>
      </c>
      <c r="GK1" s="796">
        <f>+GJ1</f>
        <v>38</v>
      </c>
      <c r="GL1" s="796">
        <f>+GK1</f>
        <v>38</v>
      </c>
      <c r="GM1" s="796">
        <f>+GL1+1</f>
        <v>39</v>
      </c>
      <c r="GN1" s="796">
        <f>+GM1</f>
        <v>39</v>
      </c>
      <c r="GO1" s="796">
        <f>+GN1</f>
        <v>39</v>
      </c>
      <c r="GP1" s="796">
        <f>+GO1</f>
        <v>39</v>
      </c>
      <c r="GQ1" s="796">
        <f>+GP1</f>
        <v>39</v>
      </c>
      <c r="GR1" s="796">
        <f>+GQ1+1</f>
        <v>40</v>
      </c>
      <c r="GS1" s="796">
        <f>+GR1</f>
        <v>40</v>
      </c>
      <c r="GT1" s="796">
        <f>+GS1</f>
        <v>40</v>
      </c>
      <c r="GU1" s="796">
        <f>+GT1</f>
        <v>40</v>
      </c>
      <c r="GV1" s="796">
        <f>+GU1</f>
        <v>40</v>
      </c>
      <c r="GW1" s="796">
        <f>+GV1+1</f>
        <v>41</v>
      </c>
      <c r="GX1" s="796">
        <f>+GW1</f>
        <v>41</v>
      </c>
      <c r="GY1" s="796">
        <f>+GX1</f>
        <v>41</v>
      </c>
      <c r="GZ1" s="796">
        <f>+GY1</f>
        <v>41</v>
      </c>
      <c r="HA1" s="796">
        <f>+GZ1</f>
        <v>41</v>
      </c>
      <c r="HB1" s="796">
        <f>+HA1+1</f>
        <v>42</v>
      </c>
      <c r="HC1" s="796">
        <f>+HB1</f>
        <v>42</v>
      </c>
      <c r="HD1" s="796">
        <f>+HC1</f>
        <v>42</v>
      </c>
      <c r="HE1" s="796">
        <f>+HD1</f>
        <v>42</v>
      </c>
      <c r="HF1" s="796">
        <f>+HE1</f>
        <v>42</v>
      </c>
      <c r="HG1" s="796">
        <f>+HF1+1</f>
        <v>43</v>
      </c>
      <c r="HH1" s="796">
        <f>+HG1</f>
        <v>43</v>
      </c>
      <c r="HI1" s="796">
        <f>+HH1</f>
        <v>43</v>
      </c>
      <c r="HJ1" s="796">
        <f>+HI1</f>
        <v>43</v>
      </c>
      <c r="HK1" s="796">
        <f>+HJ1</f>
        <v>43</v>
      </c>
      <c r="HL1" s="796">
        <f>+HK1+1</f>
        <v>44</v>
      </c>
      <c r="HM1" s="796">
        <f>+HL1</f>
        <v>44</v>
      </c>
      <c r="HN1" s="796">
        <f>+HM1</f>
        <v>44</v>
      </c>
      <c r="HO1" s="796">
        <f>+HN1</f>
        <v>44</v>
      </c>
      <c r="HP1" s="796">
        <f>+HO1</f>
        <v>44</v>
      </c>
      <c r="HQ1" s="796">
        <f>+HP1+1</f>
        <v>45</v>
      </c>
      <c r="HR1" s="796">
        <f>+HQ1</f>
        <v>45</v>
      </c>
      <c r="HS1" s="796">
        <f>+HR1</f>
        <v>45</v>
      </c>
      <c r="HT1" s="796">
        <f>+HS1</f>
        <v>45</v>
      </c>
      <c r="HU1" s="796">
        <f>+HT1</f>
        <v>45</v>
      </c>
      <c r="HV1" s="796">
        <f>+HU1+1</f>
        <v>46</v>
      </c>
      <c r="HW1" s="796">
        <f>+HV1</f>
        <v>46</v>
      </c>
      <c r="HX1" s="796">
        <f>+HW1</f>
        <v>46</v>
      </c>
      <c r="HY1" s="796">
        <f>+HX1</f>
        <v>46</v>
      </c>
      <c r="HZ1" s="796">
        <f>+HY1</f>
        <v>46</v>
      </c>
      <c r="IA1" s="796">
        <f>+HZ1+1</f>
        <v>47</v>
      </c>
      <c r="IB1" s="796">
        <f>+IA1</f>
        <v>47</v>
      </c>
      <c r="IC1" s="796">
        <f>+IB1</f>
        <v>47</v>
      </c>
      <c r="ID1" s="796">
        <f>+IC1</f>
        <v>47</v>
      </c>
      <c r="IE1" s="796">
        <f>+ID1</f>
        <v>47</v>
      </c>
      <c r="IF1" s="796">
        <f>+IE1+1</f>
        <v>48</v>
      </c>
      <c r="IG1" s="796">
        <f>+IF1</f>
        <v>48</v>
      </c>
      <c r="IH1" s="796">
        <f>+IG1</f>
        <v>48</v>
      </c>
      <c r="II1" s="796">
        <f>+IH1</f>
        <v>48</v>
      </c>
      <c r="IJ1" s="796">
        <f>+II1</f>
        <v>48</v>
      </c>
      <c r="IK1" s="796">
        <f>+IJ1+1</f>
        <v>49</v>
      </c>
      <c r="IL1" s="796">
        <f>+IK1</f>
        <v>49</v>
      </c>
      <c r="IM1" s="796">
        <f>+IL1</f>
        <v>49</v>
      </c>
      <c r="IN1" s="796">
        <f>+IM1</f>
        <v>49</v>
      </c>
      <c r="IO1" s="796">
        <f>+IN1</f>
        <v>49</v>
      </c>
      <c r="IP1" s="796">
        <f>+IO1+1</f>
        <v>50</v>
      </c>
      <c r="IQ1" s="796">
        <f>+IP1</f>
        <v>50</v>
      </c>
      <c r="IR1" s="796">
        <f>+IQ1</f>
        <v>50</v>
      </c>
      <c r="IS1" s="796">
        <f>+IR1</f>
        <v>50</v>
      </c>
      <c r="IT1" s="796">
        <f>+IS1</f>
        <v>50</v>
      </c>
      <c r="IU1" s="796">
        <f>+IT1+1</f>
        <v>51</v>
      </c>
      <c r="IV1" s="796">
        <f>+IU1</f>
        <v>51</v>
      </c>
      <c r="IW1" s="796">
        <f>+IV1</f>
        <v>51</v>
      </c>
      <c r="IX1" s="796">
        <f>+IW1</f>
        <v>51</v>
      </c>
      <c r="IY1" s="796">
        <f>+IX1</f>
        <v>51</v>
      </c>
      <c r="IZ1" s="796">
        <f>+IY1+1</f>
        <v>52</v>
      </c>
      <c r="JA1" s="796">
        <f>+IZ1</f>
        <v>52</v>
      </c>
      <c r="JB1" s="796">
        <f>+JA1</f>
        <v>52</v>
      </c>
      <c r="JC1" s="796">
        <f>+JB1</f>
        <v>52</v>
      </c>
      <c r="JD1" s="796">
        <f>+JC1</f>
        <v>52</v>
      </c>
      <c r="JE1" s="796">
        <f>+JD1+1</f>
        <v>53</v>
      </c>
      <c r="JF1" s="796">
        <f>+JE1</f>
        <v>53</v>
      </c>
      <c r="JG1" s="796">
        <f>+JF1</f>
        <v>53</v>
      </c>
      <c r="JH1" s="796">
        <f>+JG1</f>
        <v>53</v>
      </c>
      <c r="JI1" s="796">
        <f>+JH1</f>
        <v>53</v>
      </c>
      <c r="JJ1" s="796">
        <f>+JI1+1</f>
        <v>54</v>
      </c>
      <c r="JK1" s="796">
        <f>+JJ1</f>
        <v>54</v>
      </c>
      <c r="JL1" s="796">
        <f>+JK1</f>
        <v>54</v>
      </c>
      <c r="JM1" s="796">
        <f>+JL1</f>
        <v>54</v>
      </c>
      <c r="JN1" s="796">
        <f>+JM1</f>
        <v>54</v>
      </c>
      <c r="JO1" s="796">
        <f>+JN1+1</f>
        <v>55</v>
      </c>
      <c r="JP1" s="796">
        <f>+JO1</f>
        <v>55</v>
      </c>
      <c r="JQ1" s="796">
        <f>+JP1</f>
        <v>55</v>
      </c>
      <c r="JR1" s="796">
        <f>+JQ1</f>
        <v>55</v>
      </c>
      <c r="JS1" s="796">
        <f>+JR1</f>
        <v>55</v>
      </c>
      <c r="JT1" s="796">
        <f>+JS1+1</f>
        <v>56</v>
      </c>
      <c r="JU1" s="796">
        <f>+JT1</f>
        <v>56</v>
      </c>
      <c r="JV1" s="796">
        <f>+JU1</f>
        <v>56</v>
      </c>
      <c r="JW1" s="796">
        <f>+JV1</f>
        <v>56</v>
      </c>
      <c r="JX1" s="796">
        <f>+JW1</f>
        <v>56</v>
      </c>
      <c r="JY1" s="796">
        <f>+JX1+1</f>
        <v>57</v>
      </c>
      <c r="JZ1" s="796">
        <f>+JY1</f>
        <v>57</v>
      </c>
      <c r="KA1" s="796">
        <f>+JZ1</f>
        <v>57</v>
      </c>
      <c r="KB1" s="796">
        <f>+KA1</f>
        <v>57</v>
      </c>
      <c r="KC1" s="796">
        <f>+KB1</f>
        <v>57</v>
      </c>
      <c r="KD1" s="796">
        <f>+KC1+1</f>
        <v>58</v>
      </c>
      <c r="KE1" s="796">
        <f>+KD1</f>
        <v>58</v>
      </c>
      <c r="KF1" s="796">
        <f>+KE1</f>
        <v>58</v>
      </c>
      <c r="KG1" s="796">
        <f>+KF1</f>
        <v>58</v>
      </c>
      <c r="KH1" s="796">
        <f>+KG1</f>
        <v>58</v>
      </c>
      <c r="KI1" s="796">
        <f>+KH1+1</f>
        <v>59</v>
      </c>
      <c r="KJ1" s="796">
        <f>+KI1</f>
        <v>59</v>
      </c>
      <c r="KK1" s="796">
        <f>+KJ1</f>
        <v>59</v>
      </c>
      <c r="KL1" s="796">
        <f>+KK1</f>
        <v>59</v>
      </c>
      <c r="KM1" s="796">
        <f>+KL1</f>
        <v>59</v>
      </c>
      <c r="KN1" s="796">
        <f>+KM1+1</f>
        <v>60</v>
      </c>
      <c r="KO1" s="796">
        <f>+KN1</f>
        <v>60</v>
      </c>
      <c r="KP1" s="796">
        <f>+KO1</f>
        <v>60</v>
      </c>
      <c r="KQ1" s="796">
        <f>+KP1</f>
        <v>60</v>
      </c>
      <c r="KR1" s="796">
        <f>+KQ1</f>
        <v>60</v>
      </c>
      <c r="KS1" s="796">
        <f>+KR1+1</f>
        <v>61</v>
      </c>
      <c r="KT1" s="796">
        <f>+KS1</f>
        <v>61</v>
      </c>
      <c r="KU1" s="796">
        <f>+KT1</f>
        <v>61</v>
      </c>
      <c r="KV1" s="796">
        <f>+KU1</f>
        <v>61</v>
      </c>
      <c r="KW1" s="796">
        <f>+KV1</f>
        <v>61</v>
      </c>
      <c r="KX1" s="796">
        <f>+KW1+1</f>
        <v>62</v>
      </c>
      <c r="KY1" s="796">
        <f>+KX1</f>
        <v>62</v>
      </c>
      <c r="KZ1" s="796">
        <f>+KY1</f>
        <v>62</v>
      </c>
      <c r="LA1" s="796">
        <f>+KZ1</f>
        <v>62</v>
      </c>
      <c r="LB1" s="796">
        <f>+LA1</f>
        <v>62</v>
      </c>
      <c r="LC1" s="796">
        <f>+LB1+1</f>
        <v>63</v>
      </c>
      <c r="LD1" s="796">
        <f>+LC1</f>
        <v>63</v>
      </c>
      <c r="LE1" s="796">
        <f>+LD1</f>
        <v>63</v>
      </c>
      <c r="LF1" s="796">
        <f>+LE1</f>
        <v>63</v>
      </c>
      <c r="LG1" s="796">
        <f>+LF1</f>
        <v>63</v>
      </c>
      <c r="LH1" s="796">
        <f>+LG1+1</f>
        <v>64</v>
      </c>
      <c r="LI1" s="796">
        <f>+LH1</f>
        <v>64</v>
      </c>
      <c r="LJ1" s="796">
        <f>+LI1</f>
        <v>64</v>
      </c>
      <c r="LK1" s="796">
        <f>+LJ1</f>
        <v>64</v>
      </c>
      <c r="LL1" s="796">
        <f>+LK1</f>
        <v>64</v>
      </c>
      <c r="LM1" s="796">
        <f>+LL1+1</f>
        <v>65</v>
      </c>
      <c r="LN1" s="796">
        <f>+LM1</f>
        <v>65</v>
      </c>
      <c r="LO1" s="796">
        <f>+LN1</f>
        <v>65</v>
      </c>
      <c r="LP1" s="796">
        <f>+LO1</f>
        <v>65</v>
      </c>
      <c r="LQ1" s="796">
        <f>+LP1</f>
        <v>65</v>
      </c>
      <c r="LR1" s="796">
        <f>+LQ1+1</f>
        <v>66</v>
      </c>
      <c r="LS1" s="796">
        <f>+LR1</f>
        <v>66</v>
      </c>
      <c r="LT1" s="796">
        <f>+LS1</f>
        <v>66</v>
      </c>
      <c r="LU1" s="796">
        <f>+LT1</f>
        <v>66</v>
      </c>
      <c r="LV1" s="796">
        <f>+LU1</f>
        <v>66</v>
      </c>
      <c r="LW1" s="796">
        <f>+LV1+1</f>
        <v>67</v>
      </c>
      <c r="LX1" s="796">
        <f>+LW1</f>
        <v>67</v>
      </c>
      <c r="LY1" s="796">
        <f>+LX1</f>
        <v>67</v>
      </c>
      <c r="LZ1" s="796">
        <f>+LY1</f>
        <v>67</v>
      </c>
      <c r="MA1" s="796">
        <f>+LZ1</f>
        <v>67</v>
      </c>
      <c r="MB1" s="796">
        <f>+MA1+1</f>
        <v>68</v>
      </c>
      <c r="MC1" s="796">
        <f>+MB1</f>
        <v>68</v>
      </c>
      <c r="MD1" s="796">
        <f>+MC1</f>
        <v>68</v>
      </c>
      <c r="ME1" s="796">
        <f>+MD1</f>
        <v>68</v>
      </c>
      <c r="MF1" s="796">
        <f>+ME1</f>
        <v>68</v>
      </c>
      <c r="MG1" s="796">
        <f>+MF1+1</f>
        <v>69</v>
      </c>
      <c r="MH1" s="796">
        <f>+MG1</f>
        <v>69</v>
      </c>
      <c r="MI1" s="796">
        <f>+MH1</f>
        <v>69</v>
      </c>
      <c r="MJ1" s="796">
        <f>+MI1</f>
        <v>69</v>
      </c>
      <c r="MK1" s="796">
        <f>+MJ1</f>
        <v>69</v>
      </c>
      <c r="ML1" s="796">
        <f>+MK1+1</f>
        <v>70</v>
      </c>
      <c r="MM1" s="796">
        <f>+ML1</f>
        <v>70</v>
      </c>
      <c r="MN1" s="796">
        <f>+MM1</f>
        <v>70</v>
      </c>
      <c r="MO1" s="796">
        <f>+MN1</f>
        <v>70</v>
      </c>
      <c r="MP1" s="796">
        <f>+MO1</f>
        <v>70</v>
      </c>
      <c r="MQ1" s="796">
        <f>+MP1+1</f>
        <v>71</v>
      </c>
      <c r="MR1" s="796">
        <f>+MQ1</f>
        <v>71</v>
      </c>
      <c r="MS1" s="796">
        <f>+MR1</f>
        <v>71</v>
      </c>
      <c r="MT1" s="796">
        <f>+MS1</f>
        <v>71</v>
      </c>
      <c r="MU1" s="796">
        <f>+MT1</f>
        <v>71</v>
      </c>
      <c r="MV1" s="796">
        <f>+MU1+1</f>
        <v>72</v>
      </c>
      <c r="MW1" s="796">
        <f>+MV1</f>
        <v>72</v>
      </c>
      <c r="MX1" s="796">
        <f>+MW1</f>
        <v>72</v>
      </c>
      <c r="MY1" s="796">
        <f>+MX1</f>
        <v>72</v>
      </c>
      <c r="MZ1" s="796">
        <f>+MY1</f>
        <v>72</v>
      </c>
      <c r="NA1" s="796">
        <f>+MZ1+1</f>
        <v>73</v>
      </c>
      <c r="NB1" s="796">
        <f>+NA1</f>
        <v>73</v>
      </c>
      <c r="NC1" s="796">
        <f>+NB1</f>
        <v>73</v>
      </c>
      <c r="ND1" s="796">
        <f>+NC1</f>
        <v>73</v>
      </c>
      <c r="NE1" s="796">
        <f>+ND1</f>
        <v>73</v>
      </c>
      <c r="NF1" s="796">
        <f>+NE1+1</f>
        <v>74</v>
      </c>
      <c r="NG1" s="796">
        <f>+NF1</f>
        <v>74</v>
      </c>
      <c r="NH1" s="796">
        <f>+NG1</f>
        <v>74</v>
      </c>
      <c r="NI1" s="796">
        <f>+NH1</f>
        <v>74</v>
      </c>
      <c r="NJ1" s="796">
        <f>+NI1</f>
        <v>74</v>
      </c>
      <c r="NK1" s="796">
        <f>+NJ1+1</f>
        <v>75</v>
      </c>
      <c r="NL1" s="796">
        <f>+NK1</f>
        <v>75</v>
      </c>
      <c r="NM1" s="796">
        <f>+NL1</f>
        <v>75</v>
      </c>
      <c r="NN1" s="796">
        <f>+NM1</f>
        <v>75</v>
      </c>
      <c r="NO1" s="796">
        <f>+NN1</f>
        <v>75</v>
      </c>
      <c r="NP1" s="796">
        <f>+NO1+1</f>
        <v>76</v>
      </c>
      <c r="NQ1" s="796">
        <f>+NP1</f>
        <v>76</v>
      </c>
      <c r="NR1" s="796">
        <f>+NQ1</f>
        <v>76</v>
      </c>
      <c r="NS1" s="796">
        <f>+NR1</f>
        <v>76</v>
      </c>
      <c r="NT1" s="796">
        <f>+NS1</f>
        <v>76</v>
      </c>
      <c r="NU1" s="796">
        <f>+NT1+1</f>
        <v>77</v>
      </c>
      <c r="NV1" s="796">
        <f>+NU1</f>
        <v>77</v>
      </c>
      <c r="NW1" s="796">
        <f>+NV1</f>
        <v>77</v>
      </c>
      <c r="NX1" s="796">
        <f>+NW1</f>
        <v>77</v>
      </c>
      <c r="NY1" s="796">
        <f>+NX1</f>
        <v>77</v>
      </c>
      <c r="NZ1" s="796">
        <f>+NY1+1</f>
        <v>78</v>
      </c>
      <c r="OA1" s="796">
        <f>+NZ1</f>
        <v>78</v>
      </c>
      <c r="OB1" s="796">
        <f>+OA1</f>
        <v>78</v>
      </c>
      <c r="OC1" s="796">
        <f>+OB1</f>
        <v>78</v>
      </c>
      <c r="OD1" s="796">
        <f>+OC1</f>
        <v>78</v>
      </c>
      <c r="OE1" s="796">
        <f>+OD1+1</f>
        <v>79</v>
      </c>
      <c r="OF1" s="796">
        <f>+OE1</f>
        <v>79</v>
      </c>
      <c r="OG1" s="796">
        <f>+OF1</f>
        <v>79</v>
      </c>
      <c r="OH1" s="796">
        <f>+OG1</f>
        <v>79</v>
      </c>
      <c r="OI1" s="796">
        <f>+OH1</f>
        <v>79</v>
      </c>
      <c r="OJ1" s="796">
        <f>+OI1+1</f>
        <v>80</v>
      </c>
      <c r="OK1" s="796">
        <f>+OJ1</f>
        <v>80</v>
      </c>
      <c r="OL1" s="796">
        <f>+OK1</f>
        <v>80</v>
      </c>
      <c r="OM1" s="796">
        <f>+OL1</f>
        <v>80</v>
      </c>
      <c r="ON1" s="796">
        <f>+OM1</f>
        <v>80</v>
      </c>
    </row>
    <row r="2" spans="3:404" ht="27" customHeight="1" thickBot="1" x14ac:dyDescent="0.35">
      <c r="D2" s="222" t="s">
        <v>411</v>
      </c>
      <c r="E2" s="799">
        <f>+IFERROR(HLOOKUP(E1,GENERALES!$E$2:$CF$3,2,FALSE),0)</f>
        <v>1</v>
      </c>
      <c r="F2" s="799">
        <f>+IFERROR(HLOOKUP(F1,GENERALES!$E$2:$CF$3,2,FALSE),0)</f>
        <v>1</v>
      </c>
      <c r="G2" s="799">
        <f>+IFERROR(HLOOKUP(G1,GENERALES!$E$2:$CF$3,2,FALSE),0)</f>
        <v>1</v>
      </c>
      <c r="H2" s="799">
        <f>+IFERROR(HLOOKUP(H1,GENERALES!$E$2:$CF$3,2,FALSE),0)</f>
        <v>1</v>
      </c>
      <c r="I2" s="799">
        <f>+IFERROR(HLOOKUP(I1,GENERALES!$E$2:$CF$3,2,FALSE),0)</f>
        <v>1</v>
      </c>
      <c r="J2" s="799">
        <f>+IFERROR(HLOOKUP(J1,GENERALES!$E$2:$CF$3,2,FALSE),0)</f>
        <v>2</v>
      </c>
      <c r="K2" s="799">
        <f>+IFERROR(HLOOKUP(K1,GENERALES!$E$2:$CF$3,2,FALSE),0)</f>
        <v>2</v>
      </c>
      <c r="L2" s="799">
        <f>+IFERROR(HLOOKUP(L1,GENERALES!$E$2:$CF$3,2,FALSE),0)</f>
        <v>2</v>
      </c>
      <c r="M2" s="799">
        <f>+IFERROR(HLOOKUP(M1,GENERALES!$E$2:$CF$3,2,FALSE),0)</f>
        <v>2</v>
      </c>
      <c r="N2" s="799">
        <f>+IFERROR(HLOOKUP(N1,GENERALES!$E$2:$CF$3,2,FALSE),0)</f>
        <v>2</v>
      </c>
      <c r="O2" s="799">
        <f>+IFERROR(HLOOKUP(O1,GENERALES!$E$2:$CF$3,2,FALSE),0)</f>
        <v>3</v>
      </c>
      <c r="P2" s="799">
        <f>+IFERROR(HLOOKUP(P1,GENERALES!$E$2:$CF$3,2,FALSE),0)</f>
        <v>3</v>
      </c>
      <c r="Q2" s="799">
        <f>+IFERROR(HLOOKUP(Q1,GENERALES!$E$2:$CF$3,2,FALSE),0)</f>
        <v>3</v>
      </c>
      <c r="R2" s="799">
        <f>+IFERROR(HLOOKUP(R1,GENERALES!$E$2:$CF$3,2,FALSE),0)</f>
        <v>3</v>
      </c>
      <c r="S2" s="799">
        <f>+IFERROR(HLOOKUP(S1,GENERALES!$E$2:$CF$3,2,FALSE),0)</f>
        <v>3</v>
      </c>
      <c r="T2" s="799">
        <f>+IFERROR(HLOOKUP(T1,GENERALES!$E$2:$CF$3,2,FALSE),0)</f>
        <v>4</v>
      </c>
      <c r="U2" s="799">
        <f>+IFERROR(HLOOKUP(U1,GENERALES!$E$2:$CF$3,2,FALSE),0)</f>
        <v>4</v>
      </c>
      <c r="V2" s="799">
        <f>+IFERROR(HLOOKUP(V1,GENERALES!$E$2:$CF$3,2,FALSE),0)</f>
        <v>4</v>
      </c>
      <c r="W2" s="799">
        <f>+IFERROR(HLOOKUP(W1,GENERALES!$E$2:$CF$3,2,FALSE),0)</f>
        <v>4</v>
      </c>
      <c r="X2" s="799">
        <f>+IFERROR(HLOOKUP(X1,GENERALES!$E$2:$CF$3,2,FALSE),0)</f>
        <v>4</v>
      </c>
      <c r="Y2" s="799">
        <f>+IFERROR(HLOOKUP(Y1,GENERALES!$E$2:$CF$3,2,FALSE),0)</f>
        <v>5</v>
      </c>
      <c r="Z2" s="799">
        <f>+IFERROR(HLOOKUP(Z1,GENERALES!$E$2:$CF$3,2,FALSE),0)</f>
        <v>5</v>
      </c>
      <c r="AA2" s="799">
        <f>+IFERROR(HLOOKUP(AA1,GENERALES!$E$2:$CF$3,2,FALSE),0)</f>
        <v>5</v>
      </c>
      <c r="AB2" s="799">
        <f>+IFERROR(HLOOKUP(AB1,GENERALES!$E$2:$CF$3,2,FALSE),0)</f>
        <v>5</v>
      </c>
      <c r="AC2" s="799">
        <f>+IFERROR(HLOOKUP(AC1,GENERALES!$E$2:$CF$3,2,FALSE),0)</f>
        <v>5</v>
      </c>
      <c r="AD2" s="799">
        <f>+IFERROR(HLOOKUP(AD1,GENERALES!$E$2:$CF$3,2,FALSE),0)</f>
        <v>6</v>
      </c>
      <c r="AE2" s="799">
        <f>+IFERROR(HLOOKUP(AE1,GENERALES!$E$2:$CF$3,2,FALSE),0)</f>
        <v>6</v>
      </c>
      <c r="AF2" s="799">
        <f>+IFERROR(HLOOKUP(AF1,GENERALES!$E$2:$CF$3,2,FALSE),0)</f>
        <v>6</v>
      </c>
      <c r="AG2" s="799">
        <f>+IFERROR(HLOOKUP(AG1,GENERALES!$E$2:$CF$3,2,FALSE),0)</f>
        <v>6</v>
      </c>
      <c r="AH2" s="799">
        <f>+IFERROR(HLOOKUP(AH1,GENERALES!$E$2:$CF$3,2,FALSE),0)</f>
        <v>6</v>
      </c>
      <c r="AI2" s="799">
        <f>+IFERROR(HLOOKUP(AI1,GENERALES!$E$2:$CF$3,2,FALSE),0)</f>
        <v>7</v>
      </c>
      <c r="AJ2" s="799">
        <f>+IFERROR(HLOOKUP(AJ1,GENERALES!$E$2:$CF$3,2,FALSE),0)</f>
        <v>7</v>
      </c>
      <c r="AK2" s="799">
        <f>+IFERROR(HLOOKUP(AK1,GENERALES!$E$2:$CF$3,2,FALSE),0)</f>
        <v>7</v>
      </c>
      <c r="AL2" s="799">
        <f>+IFERROR(HLOOKUP(AL1,GENERALES!$E$2:$CF$3,2,FALSE),0)</f>
        <v>7</v>
      </c>
      <c r="AM2" s="799">
        <f>+IFERROR(HLOOKUP(AM1,GENERALES!$E$2:$CF$3,2,FALSE),0)</f>
        <v>7</v>
      </c>
      <c r="AN2" s="799">
        <f>+IFERROR(HLOOKUP(AN1,GENERALES!$E$2:$CF$3,2,FALSE),0)</f>
        <v>8</v>
      </c>
      <c r="AO2" s="799">
        <f>+IFERROR(HLOOKUP(AO1,GENERALES!$E$2:$CF$3,2,FALSE),0)</f>
        <v>8</v>
      </c>
      <c r="AP2" s="799">
        <f>+IFERROR(HLOOKUP(AP1,GENERALES!$E$2:$CF$3,2,FALSE),0)</f>
        <v>8</v>
      </c>
      <c r="AQ2" s="799">
        <f>+IFERROR(HLOOKUP(AQ1,GENERALES!$E$2:$CF$3,2,FALSE),0)</f>
        <v>8</v>
      </c>
      <c r="AR2" s="799">
        <f>+IFERROR(HLOOKUP(AR1,GENERALES!$E$2:$CF$3,2,FALSE),0)</f>
        <v>8</v>
      </c>
      <c r="AS2" s="799">
        <f>+IFERROR(HLOOKUP(AS1,GENERALES!$E$2:$CF$3,2,FALSE),0)</f>
        <v>9</v>
      </c>
      <c r="AT2" s="799">
        <f>+IFERROR(HLOOKUP(AT1,GENERALES!$E$2:$CF$3,2,FALSE),0)</f>
        <v>9</v>
      </c>
      <c r="AU2" s="799">
        <f>+IFERROR(HLOOKUP(AU1,GENERALES!$E$2:$CF$3,2,FALSE),0)</f>
        <v>9</v>
      </c>
      <c r="AV2" s="799">
        <f>+IFERROR(HLOOKUP(AV1,GENERALES!$E$2:$CF$3,2,FALSE),0)</f>
        <v>9</v>
      </c>
      <c r="AW2" s="799">
        <f>+IFERROR(HLOOKUP(AW1,GENERALES!$E$2:$CF$3,2,FALSE),0)</f>
        <v>9</v>
      </c>
      <c r="AX2" s="799">
        <f>+IFERROR(HLOOKUP(AX1,GENERALES!$E$2:$CF$3,2,FALSE),0)</f>
        <v>10</v>
      </c>
      <c r="AY2" s="799">
        <f>+IFERROR(HLOOKUP(AY1,GENERALES!$E$2:$CF$3,2,FALSE),0)</f>
        <v>10</v>
      </c>
      <c r="AZ2" s="799">
        <f>+IFERROR(HLOOKUP(AZ1,GENERALES!$E$2:$CF$3,2,FALSE),0)</f>
        <v>10</v>
      </c>
      <c r="BA2" s="799">
        <f>+IFERROR(HLOOKUP(BA1,GENERALES!$E$2:$CF$3,2,FALSE),0)</f>
        <v>10</v>
      </c>
      <c r="BB2" s="799">
        <f>+IFERROR(HLOOKUP(BB1,GENERALES!$E$2:$CF$3,2,FALSE),0)</f>
        <v>10</v>
      </c>
      <c r="BC2" s="799">
        <f>+IFERROR(HLOOKUP(BC1,GENERALES!$E$2:$CF$3,2,FALSE),0)</f>
        <v>11</v>
      </c>
      <c r="BD2" s="799">
        <f>+IFERROR(HLOOKUP(BD1,GENERALES!$E$2:$CF$3,2,FALSE),0)</f>
        <v>11</v>
      </c>
      <c r="BE2" s="799">
        <f>+IFERROR(HLOOKUP(BE1,GENERALES!$E$2:$CF$3,2,FALSE),0)</f>
        <v>11</v>
      </c>
      <c r="BF2" s="799">
        <f>+IFERROR(HLOOKUP(BF1,GENERALES!$E$2:$CF$3,2,FALSE),0)</f>
        <v>11</v>
      </c>
      <c r="BG2" s="799">
        <f>+IFERROR(HLOOKUP(BG1,GENERALES!$E$2:$CF$3,2,FALSE),0)</f>
        <v>11</v>
      </c>
      <c r="BH2" s="799">
        <f>+IFERROR(HLOOKUP(BH1,GENERALES!$E$2:$CF$3,2,FALSE),0)</f>
        <v>12</v>
      </c>
      <c r="BI2" s="799">
        <f>+IFERROR(HLOOKUP(BI1,GENERALES!$E$2:$CF$3,2,FALSE),0)</f>
        <v>12</v>
      </c>
      <c r="BJ2" s="799">
        <f>+IFERROR(HLOOKUP(BJ1,GENERALES!$E$2:$CF$3,2,FALSE),0)</f>
        <v>12</v>
      </c>
      <c r="BK2" s="799">
        <f>+IFERROR(HLOOKUP(BK1,GENERALES!$E$2:$CF$3,2,FALSE),0)</f>
        <v>12</v>
      </c>
      <c r="BL2" s="799">
        <f>+IFERROR(HLOOKUP(BL1,GENERALES!$E$2:$CF$3,2,FALSE),0)</f>
        <v>12</v>
      </c>
      <c r="BM2" s="799">
        <f>+IFERROR(HLOOKUP(BM1,GENERALES!$E$2:$CF$3,2,FALSE),0)</f>
        <v>0</v>
      </c>
      <c r="BN2" s="799">
        <f>+IFERROR(HLOOKUP(BN1,GENERALES!$E$2:$CF$3,2,FALSE),0)</f>
        <v>0</v>
      </c>
      <c r="BO2" s="799">
        <f>+IFERROR(HLOOKUP(BO1,GENERALES!$E$2:$CF$3,2,FALSE),0)</f>
        <v>0</v>
      </c>
      <c r="BP2" s="799">
        <f>+IFERROR(HLOOKUP(BP1,GENERALES!$E$2:$CF$3,2,FALSE),0)</f>
        <v>0</v>
      </c>
      <c r="BQ2" s="799">
        <f>+IFERROR(HLOOKUP(BQ1,GENERALES!$E$2:$CF$3,2,FALSE),0)</f>
        <v>0</v>
      </c>
      <c r="BR2" s="799">
        <f>+IFERROR(HLOOKUP(BR1,GENERALES!$E$2:$CF$3,2,FALSE),0)</f>
        <v>0</v>
      </c>
      <c r="BS2" s="799">
        <f>+IFERROR(HLOOKUP(BS1,GENERALES!$E$2:$CF$3,2,FALSE),0)</f>
        <v>0</v>
      </c>
      <c r="BT2" s="799">
        <f>+IFERROR(HLOOKUP(BT1,GENERALES!$E$2:$CF$3,2,FALSE),0)</f>
        <v>0</v>
      </c>
      <c r="BU2" s="799">
        <f>+IFERROR(HLOOKUP(BU1,GENERALES!$E$2:$CF$3,2,FALSE),0)</f>
        <v>0</v>
      </c>
      <c r="BV2" s="799">
        <f>+IFERROR(HLOOKUP(BV1,GENERALES!$E$2:$CF$3,2,FALSE),0)</f>
        <v>0</v>
      </c>
      <c r="BW2" s="799">
        <f>+IFERROR(HLOOKUP(BW1,GENERALES!$E$2:$CF$3,2,FALSE),0)</f>
        <v>0</v>
      </c>
      <c r="BX2" s="799">
        <f>+IFERROR(HLOOKUP(BX1,GENERALES!$E$2:$CF$3,2,FALSE),0)</f>
        <v>0</v>
      </c>
      <c r="BY2" s="799">
        <f>+IFERROR(HLOOKUP(BY1,GENERALES!$E$2:$CF$3,2,FALSE),0)</f>
        <v>0</v>
      </c>
      <c r="BZ2" s="799">
        <f>+IFERROR(HLOOKUP(BZ1,GENERALES!$E$2:$CF$3,2,FALSE),0)</f>
        <v>0</v>
      </c>
      <c r="CA2" s="799">
        <f>+IFERROR(HLOOKUP(CA1,GENERALES!$E$2:$CF$3,2,FALSE),0)</f>
        <v>0</v>
      </c>
      <c r="CB2" s="799">
        <f>+IFERROR(HLOOKUP(CB1,GENERALES!$E$2:$CF$3,2,FALSE),0)</f>
        <v>0</v>
      </c>
      <c r="CC2" s="799">
        <f>+IFERROR(HLOOKUP(CC1,GENERALES!$E$2:$CF$3,2,FALSE),0)</f>
        <v>0</v>
      </c>
      <c r="CD2" s="799">
        <f>+IFERROR(HLOOKUP(CD1,GENERALES!$E$2:$CF$3,2,FALSE),0)</f>
        <v>0</v>
      </c>
      <c r="CE2" s="799">
        <f>+IFERROR(HLOOKUP(CE1,GENERALES!$E$2:$CF$3,2,FALSE),0)</f>
        <v>0</v>
      </c>
      <c r="CF2" s="799">
        <f>+IFERROR(HLOOKUP(CF1,GENERALES!$E$2:$CF$3,2,FALSE),0)</f>
        <v>0</v>
      </c>
      <c r="CG2" s="799">
        <f>+IFERROR(HLOOKUP(CG1,GENERALES!$E$2:$CF$3,2,FALSE),0)</f>
        <v>0</v>
      </c>
      <c r="CH2" s="799">
        <f>+IFERROR(HLOOKUP(CH1,GENERALES!$E$2:$CF$3,2,FALSE),0)</f>
        <v>0</v>
      </c>
      <c r="CI2" s="799">
        <f>+IFERROR(HLOOKUP(CI1,GENERALES!$E$2:$CF$3,2,FALSE),0)</f>
        <v>0</v>
      </c>
      <c r="CJ2" s="799">
        <f>+IFERROR(HLOOKUP(CJ1,GENERALES!$E$2:$CF$3,2,FALSE),0)</f>
        <v>0</v>
      </c>
      <c r="CK2" s="799">
        <f>+IFERROR(HLOOKUP(CK1,GENERALES!$E$2:$CF$3,2,FALSE),0)</f>
        <v>0</v>
      </c>
      <c r="CL2" s="799">
        <f>+IFERROR(HLOOKUP(CL1,GENERALES!$E$2:$CF$3,2,FALSE),0)</f>
        <v>0</v>
      </c>
      <c r="CM2" s="799">
        <f>+IFERROR(HLOOKUP(CM1,GENERALES!$E$2:$CF$3,2,FALSE),0)</f>
        <v>0</v>
      </c>
      <c r="CN2" s="799">
        <f>+IFERROR(HLOOKUP(CN1,GENERALES!$E$2:$CF$3,2,FALSE),0)</f>
        <v>0</v>
      </c>
      <c r="CO2" s="799">
        <f>+IFERROR(HLOOKUP(CO1,GENERALES!$E$2:$CF$3,2,FALSE),0)</f>
        <v>0</v>
      </c>
      <c r="CP2" s="799">
        <f>+IFERROR(HLOOKUP(CP1,GENERALES!$E$2:$CF$3,2,FALSE),0)</f>
        <v>0</v>
      </c>
      <c r="CQ2" s="799">
        <f>+IFERROR(HLOOKUP(CQ1,GENERALES!$E$2:$CF$3,2,FALSE),0)</f>
        <v>0</v>
      </c>
      <c r="CR2" s="799">
        <f>+IFERROR(HLOOKUP(CR1,GENERALES!$E$2:$CF$3,2,FALSE),0)</f>
        <v>0</v>
      </c>
      <c r="CS2" s="799">
        <f>+IFERROR(HLOOKUP(CS1,GENERALES!$E$2:$CF$3,2,FALSE),0)</f>
        <v>0</v>
      </c>
      <c r="CT2" s="799">
        <f>+IFERROR(HLOOKUP(CT1,GENERALES!$E$2:$CF$3,2,FALSE),0)</f>
        <v>0</v>
      </c>
      <c r="CU2" s="799">
        <f>+IFERROR(HLOOKUP(CU1,GENERALES!$E$2:$CF$3,2,FALSE),0)</f>
        <v>0</v>
      </c>
      <c r="CV2" s="799">
        <f>+IFERROR(HLOOKUP(CV1,GENERALES!$E$2:$CF$3,2,FALSE),0)</f>
        <v>0</v>
      </c>
      <c r="CW2" s="799">
        <f>+IFERROR(HLOOKUP(CW1,GENERALES!$E$2:$CF$3,2,FALSE),0)</f>
        <v>0</v>
      </c>
      <c r="CX2" s="799">
        <f>+IFERROR(HLOOKUP(CX1,GENERALES!$E$2:$CF$3,2,FALSE),0)</f>
        <v>0</v>
      </c>
      <c r="CY2" s="799">
        <f>+IFERROR(HLOOKUP(CY1,GENERALES!$E$2:$CF$3,2,FALSE),0)</f>
        <v>0</v>
      </c>
      <c r="CZ2" s="799">
        <f>+IFERROR(HLOOKUP(CZ1,GENERALES!$E$2:$CF$3,2,FALSE),0)</f>
        <v>0</v>
      </c>
      <c r="DA2" s="799">
        <f>+IFERROR(HLOOKUP(DA1,GENERALES!$E$2:$CF$3,2,FALSE),0)</f>
        <v>0</v>
      </c>
      <c r="DB2" s="799">
        <f>+IFERROR(HLOOKUP(DB1,GENERALES!$E$2:$CF$3,2,FALSE),0)</f>
        <v>0</v>
      </c>
      <c r="DC2" s="799">
        <f>+IFERROR(HLOOKUP(DC1,GENERALES!$E$2:$CF$3,2,FALSE),0)</f>
        <v>0</v>
      </c>
      <c r="DD2" s="799">
        <f>+IFERROR(HLOOKUP(DD1,GENERALES!$E$2:$CF$3,2,FALSE),0)</f>
        <v>0</v>
      </c>
      <c r="DE2" s="799">
        <f>+IFERROR(HLOOKUP(DE1,GENERALES!$E$2:$CF$3,2,FALSE),0)</f>
        <v>0</v>
      </c>
      <c r="DF2" s="799">
        <f>+IFERROR(HLOOKUP(DF1,GENERALES!$E$2:$CF$3,2,FALSE),0)</f>
        <v>0</v>
      </c>
      <c r="DG2" s="799">
        <f>+IFERROR(HLOOKUP(DG1,GENERALES!$E$2:$CF$3,2,FALSE),0)</f>
        <v>0</v>
      </c>
      <c r="DH2" s="799">
        <f>+IFERROR(HLOOKUP(DH1,GENERALES!$E$2:$CF$3,2,FALSE),0)</f>
        <v>0</v>
      </c>
      <c r="DI2" s="799">
        <f>+IFERROR(HLOOKUP(DI1,GENERALES!$E$2:$CF$3,2,FALSE),0)</f>
        <v>0</v>
      </c>
      <c r="DJ2" s="799">
        <f>+IFERROR(HLOOKUP(DJ1,GENERALES!$E$2:$CF$3,2,FALSE),0)</f>
        <v>0</v>
      </c>
      <c r="DK2" s="799">
        <f>+IFERROR(HLOOKUP(DK1,GENERALES!$E$2:$CF$3,2,FALSE),0)</f>
        <v>0</v>
      </c>
      <c r="DL2" s="799">
        <f>+IFERROR(HLOOKUP(DL1,GENERALES!$E$2:$CF$3,2,FALSE),0)</f>
        <v>0</v>
      </c>
      <c r="DM2" s="799">
        <f>+IFERROR(HLOOKUP(DM1,GENERALES!$E$2:$CF$3,2,FALSE),0)</f>
        <v>0</v>
      </c>
      <c r="DN2" s="799">
        <f>+IFERROR(HLOOKUP(DN1,GENERALES!$E$2:$CF$3,2,FALSE),0)</f>
        <v>0</v>
      </c>
      <c r="DO2" s="799">
        <f>+IFERROR(HLOOKUP(DO1,GENERALES!$E$2:$CF$3,2,FALSE),0)</f>
        <v>0</v>
      </c>
      <c r="DP2" s="799">
        <f>+IFERROR(HLOOKUP(DP1,GENERALES!$E$2:$CF$3,2,FALSE),0)</f>
        <v>0</v>
      </c>
      <c r="DQ2" s="799">
        <f>+IFERROR(HLOOKUP(DQ1,GENERALES!$E$2:$CF$3,2,FALSE),0)</f>
        <v>0</v>
      </c>
      <c r="DR2" s="799">
        <f>+IFERROR(HLOOKUP(DR1,GENERALES!$E$2:$CF$3,2,FALSE),0)</f>
        <v>0</v>
      </c>
      <c r="DS2" s="799">
        <f>+IFERROR(HLOOKUP(DS1,GENERALES!$E$2:$CF$3,2,FALSE),0)</f>
        <v>0</v>
      </c>
      <c r="DT2" s="799">
        <f>+IFERROR(HLOOKUP(DT1,GENERALES!$E$2:$CF$3,2,FALSE),0)</f>
        <v>0</v>
      </c>
      <c r="DU2" s="799">
        <f>+IFERROR(HLOOKUP(DU1,GENERALES!$E$2:$CF$3,2,FALSE),0)</f>
        <v>0</v>
      </c>
      <c r="DV2" s="799">
        <f>+IFERROR(HLOOKUP(DV1,GENERALES!$E$2:$CF$3,2,FALSE),0)</f>
        <v>0</v>
      </c>
      <c r="DW2" s="799">
        <f>+IFERROR(HLOOKUP(DW1,GENERALES!$E$2:$CF$3,2,FALSE),0)</f>
        <v>0</v>
      </c>
      <c r="DX2" s="799">
        <f>+IFERROR(HLOOKUP(DX1,GENERALES!$E$2:$CF$3,2,FALSE),0)</f>
        <v>0</v>
      </c>
      <c r="DY2" s="799">
        <f>+IFERROR(HLOOKUP(DY1,GENERALES!$E$2:$CF$3,2,FALSE),0)</f>
        <v>0</v>
      </c>
      <c r="DZ2" s="799">
        <f>+IFERROR(HLOOKUP(DZ1,GENERALES!$E$2:$CF$3,2,FALSE),0)</f>
        <v>0</v>
      </c>
      <c r="EA2" s="799">
        <f>+IFERROR(HLOOKUP(EA1,GENERALES!$E$2:$CF$3,2,FALSE),0)</f>
        <v>0</v>
      </c>
      <c r="EB2" s="799">
        <f>+IFERROR(HLOOKUP(EB1,GENERALES!$E$2:$CF$3,2,FALSE),0)</f>
        <v>0</v>
      </c>
      <c r="EC2" s="799">
        <f>+IFERROR(HLOOKUP(EC1,GENERALES!$E$2:$CF$3,2,FALSE),0)</f>
        <v>0</v>
      </c>
      <c r="ED2" s="799">
        <f>+IFERROR(HLOOKUP(ED1,GENERALES!$E$2:$CF$3,2,FALSE),0)</f>
        <v>0</v>
      </c>
      <c r="EE2" s="799">
        <f>+IFERROR(HLOOKUP(EE1,GENERALES!$E$2:$CF$3,2,FALSE),0)</f>
        <v>0</v>
      </c>
      <c r="EF2" s="799">
        <f>+IFERROR(HLOOKUP(EF1,GENERALES!$E$2:$CF$3,2,FALSE),0)</f>
        <v>0</v>
      </c>
      <c r="EG2" s="799">
        <f>+IFERROR(HLOOKUP(EG1,GENERALES!$E$2:$CF$3,2,FALSE),0)</f>
        <v>0</v>
      </c>
      <c r="EH2" s="799">
        <f>+IFERROR(HLOOKUP(EH1,GENERALES!$E$2:$CF$3,2,FALSE),0)</f>
        <v>0</v>
      </c>
      <c r="EI2" s="799">
        <f>+IFERROR(HLOOKUP(EI1,GENERALES!$E$2:$CF$3,2,FALSE),0)</f>
        <v>0</v>
      </c>
      <c r="EJ2" s="799">
        <f>+IFERROR(HLOOKUP(EJ1,GENERALES!$E$2:$CF$3,2,FALSE),0)</f>
        <v>0</v>
      </c>
      <c r="EK2" s="799">
        <f>+IFERROR(HLOOKUP(EK1,GENERALES!$E$2:$CF$3,2,FALSE),0)</f>
        <v>0</v>
      </c>
      <c r="EL2" s="799">
        <f>+IFERROR(HLOOKUP(EL1,GENERALES!$E$2:$CF$3,2,FALSE),0)</f>
        <v>0</v>
      </c>
      <c r="EM2" s="799">
        <f>+IFERROR(HLOOKUP(EM1,GENERALES!$E$2:$CF$3,2,FALSE),0)</f>
        <v>0</v>
      </c>
      <c r="EN2" s="799">
        <f>+IFERROR(HLOOKUP(EN1,GENERALES!$E$2:$CF$3,2,FALSE),0)</f>
        <v>0</v>
      </c>
      <c r="EO2" s="799">
        <f>+IFERROR(HLOOKUP(EO1,GENERALES!$E$2:$CF$3,2,FALSE),0)</f>
        <v>0</v>
      </c>
      <c r="EP2" s="799">
        <f>+IFERROR(HLOOKUP(EP1,GENERALES!$E$2:$CF$3,2,FALSE),0)</f>
        <v>0</v>
      </c>
      <c r="EQ2" s="799">
        <f>+IFERROR(HLOOKUP(EQ1,GENERALES!$E$2:$CF$3,2,FALSE),0)</f>
        <v>0</v>
      </c>
      <c r="ER2" s="799">
        <f>+IFERROR(HLOOKUP(ER1,GENERALES!$E$2:$CF$3,2,FALSE),0)</f>
        <v>0</v>
      </c>
      <c r="ES2" s="799">
        <f>+IFERROR(HLOOKUP(ES1,GENERALES!$E$2:$CF$3,2,FALSE),0)</f>
        <v>0</v>
      </c>
      <c r="ET2" s="799">
        <f>+IFERROR(HLOOKUP(ET1,GENERALES!$E$2:$CF$3,2,FALSE),0)</f>
        <v>0</v>
      </c>
      <c r="EU2" s="799">
        <f>+IFERROR(HLOOKUP(EU1,GENERALES!$E$2:$CF$3,2,FALSE),0)</f>
        <v>0</v>
      </c>
      <c r="EV2" s="799">
        <f>+IFERROR(HLOOKUP(EV1,GENERALES!$E$2:$CF$3,2,FALSE),0)</f>
        <v>0</v>
      </c>
      <c r="EW2" s="799">
        <f>+IFERROR(HLOOKUP(EW1,GENERALES!$E$2:$CF$3,2,FALSE),0)</f>
        <v>0</v>
      </c>
      <c r="EX2" s="799">
        <f>+IFERROR(HLOOKUP(EX1,GENERALES!$E$2:$CF$3,2,FALSE),0)</f>
        <v>0</v>
      </c>
      <c r="EY2" s="799">
        <f>+IFERROR(HLOOKUP(EY1,GENERALES!$E$2:$CF$3,2,FALSE),0)</f>
        <v>0</v>
      </c>
      <c r="EZ2" s="799">
        <f>+IFERROR(HLOOKUP(EZ1,GENERALES!$E$2:$CF$3,2,FALSE),0)</f>
        <v>0</v>
      </c>
      <c r="FA2" s="799">
        <f>+IFERROR(HLOOKUP(FA1,GENERALES!$E$2:$CF$3,2,FALSE),0)</f>
        <v>0</v>
      </c>
      <c r="FB2" s="799">
        <f>+IFERROR(HLOOKUP(FB1,GENERALES!$E$2:$CF$3,2,FALSE),0)</f>
        <v>0</v>
      </c>
      <c r="FC2" s="799">
        <f>+IFERROR(HLOOKUP(FC1,GENERALES!$E$2:$CF$3,2,FALSE),0)</f>
        <v>0</v>
      </c>
      <c r="FD2" s="799">
        <f>+IFERROR(HLOOKUP(FD1,GENERALES!$E$2:$CF$3,2,FALSE),0)</f>
        <v>0</v>
      </c>
      <c r="FE2" s="799">
        <f>+IFERROR(HLOOKUP(FE1,GENERALES!$E$2:$CF$3,2,FALSE),0)</f>
        <v>0</v>
      </c>
      <c r="FF2" s="799">
        <f>+IFERROR(HLOOKUP(FF1,GENERALES!$E$2:$CF$3,2,FALSE),0)</f>
        <v>0</v>
      </c>
      <c r="FG2" s="799">
        <f>+IFERROR(HLOOKUP(FG1,GENERALES!$E$2:$CF$3,2,FALSE),0)</f>
        <v>0</v>
      </c>
      <c r="FH2" s="799">
        <f>+IFERROR(HLOOKUP(FH1,GENERALES!$E$2:$CF$3,2,FALSE),0)</f>
        <v>0</v>
      </c>
      <c r="FI2" s="799">
        <f>+IFERROR(HLOOKUP(FI1,GENERALES!$E$2:$CF$3,2,FALSE),0)</f>
        <v>0</v>
      </c>
      <c r="FJ2" s="799">
        <f>+IFERROR(HLOOKUP(FJ1,GENERALES!$E$2:$CF$3,2,FALSE),0)</f>
        <v>0</v>
      </c>
      <c r="FK2" s="799">
        <f>+IFERROR(HLOOKUP(FK1,GENERALES!$E$2:$CF$3,2,FALSE),0)</f>
        <v>0</v>
      </c>
      <c r="FL2" s="799">
        <f>+IFERROR(HLOOKUP(FL1,GENERALES!$E$2:$CF$3,2,FALSE),0)</f>
        <v>0</v>
      </c>
      <c r="FM2" s="799">
        <f>+IFERROR(HLOOKUP(FM1,GENERALES!$E$2:$CF$3,2,FALSE),0)</f>
        <v>0</v>
      </c>
      <c r="FN2" s="799">
        <f>+IFERROR(HLOOKUP(FN1,GENERALES!$E$2:$CF$3,2,FALSE),0)</f>
        <v>0</v>
      </c>
      <c r="FO2" s="799">
        <f>+IFERROR(HLOOKUP(FO1,GENERALES!$E$2:$CF$3,2,FALSE),0)</f>
        <v>0</v>
      </c>
      <c r="FP2" s="799">
        <f>+IFERROR(HLOOKUP(FP1,GENERALES!$E$2:$CF$3,2,FALSE),0)</f>
        <v>0</v>
      </c>
      <c r="FQ2" s="799">
        <f>+IFERROR(HLOOKUP(FQ1,GENERALES!$E$2:$CF$3,2,FALSE),0)</f>
        <v>0</v>
      </c>
      <c r="FR2" s="799">
        <f>+IFERROR(HLOOKUP(FR1,GENERALES!$E$2:$CF$3,2,FALSE),0)</f>
        <v>0</v>
      </c>
      <c r="FS2" s="799">
        <f>+IFERROR(HLOOKUP(FS1,GENERALES!$E$2:$CF$3,2,FALSE),0)</f>
        <v>0</v>
      </c>
      <c r="FT2" s="799">
        <f>+IFERROR(HLOOKUP(FT1,GENERALES!$E$2:$CF$3,2,FALSE),0)</f>
        <v>0</v>
      </c>
      <c r="FU2" s="799">
        <f>+IFERROR(HLOOKUP(FU1,GENERALES!$E$2:$CF$3,2,FALSE),0)</f>
        <v>0</v>
      </c>
      <c r="FV2" s="799">
        <f>+IFERROR(HLOOKUP(FV1,GENERALES!$E$2:$CF$3,2,FALSE),0)</f>
        <v>0</v>
      </c>
      <c r="FW2" s="799">
        <f>+IFERROR(HLOOKUP(FW1,GENERALES!$E$2:$CF$3,2,FALSE),0)</f>
        <v>0</v>
      </c>
      <c r="FX2" s="799">
        <f>+IFERROR(HLOOKUP(FX1,GENERALES!$E$2:$CF$3,2,FALSE),0)</f>
        <v>0</v>
      </c>
      <c r="FY2" s="799">
        <f>+IFERROR(HLOOKUP(FY1,GENERALES!$E$2:$CF$3,2,FALSE),0)</f>
        <v>0</v>
      </c>
      <c r="FZ2" s="799">
        <f>+IFERROR(HLOOKUP(FZ1,GENERALES!$E$2:$CF$3,2,FALSE),0)</f>
        <v>0</v>
      </c>
      <c r="GA2" s="799">
        <f>+IFERROR(HLOOKUP(GA1,GENERALES!$E$2:$CF$3,2,FALSE),0)</f>
        <v>0</v>
      </c>
      <c r="GB2" s="799">
        <f>+IFERROR(HLOOKUP(GB1,GENERALES!$E$2:$CF$3,2,FALSE),0)</f>
        <v>0</v>
      </c>
      <c r="GC2" s="799">
        <f>+IFERROR(HLOOKUP(GC1,GENERALES!$E$2:$CF$3,2,FALSE),0)</f>
        <v>0</v>
      </c>
      <c r="GD2" s="799">
        <f>+IFERROR(HLOOKUP(GD1,GENERALES!$E$2:$CF$3,2,FALSE),0)</f>
        <v>0</v>
      </c>
      <c r="GE2" s="799">
        <f>+IFERROR(HLOOKUP(GE1,GENERALES!$E$2:$CF$3,2,FALSE),0)</f>
        <v>0</v>
      </c>
      <c r="GF2" s="799">
        <f>+IFERROR(HLOOKUP(GF1,GENERALES!$E$2:$CF$3,2,FALSE),0)</f>
        <v>0</v>
      </c>
      <c r="GG2" s="799">
        <f>+IFERROR(HLOOKUP(GG1,GENERALES!$E$2:$CF$3,2,FALSE),0)</f>
        <v>0</v>
      </c>
      <c r="GH2" s="799">
        <f>+IFERROR(HLOOKUP(GH1,GENERALES!$E$2:$CF$3,2,FALSE),0)</f>
        <v>0</v>
      </c>
      <c r="GI2" s="799">
        <f>+IFERROR(HLOOKUP(GI1,GENERALES!$E$2:$CF$3,2,FALSE),0)</f>
        <v>0</v>
      </c>
      <c r="GJ2" s="799">
        <f>+IFERROR(HLOOKUP(GJ1,GENERALES!$E$2:$CF$3,2,FALSE),0)</f>
        <v>0</v>
      </c>
      <c r="GK2" s="799">
        <f>+IFERROR(HLOOKUP(GK1,GENERALES!$E$2:$CF$3,2,FALSE),0)</f>
        <v>0</v>
      </c>
      <c r="GL2" s="799">
        <f>+IFERROR(HLOOKUP(GL1,GENERALES!$E$2:$CF$3,2,FALSE),0)</f>
        <v>0</v>
      </c>
      <c r="GM2" s="799">
        <f>+IFERROR(HLOOKUP(GM1,GENERALES!$E$2:$CF$3,2,FALSE),0)</f>
        <v>0</v>
      </c>
      <c r="GN2" s="799">
        <f>+IFERROR(HLOOKUP(GN1,GENERALES!$E$2:$CF$3,2,FALSE),0)</f>
        <v>0</v>
      </c>
      <c r="GO2" s="799">
        <f>+IFERROR(HLOOKUP(GO1,GENERALES!$E$2:$CF$3,2,FALSE),0)</f>
        <v>0</v>
      </c>
      <c r="GP2" s="799">
        <f>+IFERROR(HLOOKUP(GP1,GENERALES!$E$2:$CF$3,2,FALSE),0)</f>
        <v>0</v>
      </c>
      <c r="GQ2" s="799">
        <f>+IFERROR(HLOOKUP(GQ1,GENERALES!$E$2:$CF$3,2,FALSE),0)</f>
        <v>0</v>
      </c>
      <c r="GR2" s="799">
        <f>+IFERROR(HLOOKUP(GR1,GENERALES!$E$2:$CF$3,2,FALSE),0)</f>
        <v>0</v>
      </c>
      <c r="GS2" s="799">
        <f>+IFERROR(HLOOKUP(GS1,GENERALES!$E$2:$CF$3,2,FALSE),0)</f>
        <v>0</v>
      </c>
      <c r="GT2" s="799">
        <f>+IFERROR(HLOOKUP(GT1,GENERALES!$E$2:$CF$3,2,FALSE),0)</f>
        <v>0</v>
      </c>
      <c r="GU2" s="799">
        <f>+IFERROR(HLOOKUP(GU1,GENERALES!$E$2:$CF$3,2,FALSE),0)</f>
        <v>0</v>
      </c>
      <c r="GV2" s="799">
        <f>+IFERROR(HLOOKUP(GV1,GENERALES!$E$2:$CF$3,2,FALSE),0)</f>
        <v>0</v>
      </c>
      <c r="GW2" s="799">
        <f>+IFERROR(HLOOKUP(GW1,GENERALES!$E$2:$CF$3,2,FALSE),0)</f>
        <v>0</v>
      </c>
      <c r="GX2" s="799">
        <f>+IFERROR(HLOOKUP(GX1,GENERALES!$E$2:$CF$3,2,FALSE),0)</f>
        <v>0</v>
      </c>
      <c r="GY2" s="799">
        <f>+IFERROR(HLOOKUP(GY1,GENERALES!$E$2:$CF$3,2,FALSE),0)</f>
        <v>0</v>
      </c>
      <c r="GZ2" s="799">
        <f>+IFERROR(HLOOKUP(GZ1,GENERALES!$E$2:$CF$3,2,FALSE),0)</f>
        <v>0</v>
      </c>
      <c r="HA2" s="799">
        <f>+IFERROR(HLOOKUP(HA1,GENERALES!$E$2:$CF$3,2,FALSE),0)</f>
        <v>0</v>
      </c>
      <c r="HB2" s="799">
        <f>+IFERROR(HLOOKUP(HB1,GENERALES!$E$2:$CF$3,2,FALSE),0)</f>
        <v>0</v>
      </c>
      <c r="HC2" s="799">
        <f>+IFERROR(HLOOKUP(HC1,GENERALES!$E$2:$CF$3,2,FALSE),0)</f>
        <v>0</v>
      </c>
      <c r="HD2" s="799">
        <f>+IFERROR(HLOOKUP(HD1,GENERALES!$E$2:$CF$3,2,FALSE),0)</f>
        <v>0</v>
      </c>
      <c r="HE2" s="799">
        <f>+IFERROR(HLOOKUP(HE1,GENERALES!$E$2:$CF$3,2,FALSE),0)</f>
        <v>0</v>
      </c>
      <c r="HF2" s="799">
        <f>+IFERROR(HLOOKUP(HF1,GENERALES!$E$2:$CF$3,2,FALSE),0)</f>
        <v>0</v>
      </c>
      <c r="HG2" s="799">
        <f>+IFERROR(HLOOKUP(HG1,GENERALES!$E$2:$CF$3,2,FALSE),0)</f>
        <v>0</v>
      </c>
      <c r="HH2" s="799">
        <f>+IFERROR(HLOOKUP(HH1,GENERALES!$E$2:$CF$3,2,FALSE),0)</f>
        <v>0</v>
      </c>
      <c r="HI2" s="799">
        <f>+IFERROR(HLOOKUP(HI1,GENERALES!$E$2:$CF$3,2,FALSE),0)</f>
        <v>0</v>
      </c>
      <c r="HJ2" s="799">
        <f>+IFERROR(HLOOKUP(HJ1,GENERALES!$E$2:$CF$3,2,FALSE),0)</f>
        <v>0</v>
      </c>
      <c r="HK2" s="799">
        <f>+IFERROR(HLOOKUP(HK1,GENERALES!$E$2:$CF$3,2,FALSE),0)</f>
        <v>0</v>
      </c>
      <c r="HL2" s="799">
        <f>+IFERROR(HLOOKUP(HL1,GENERALES!$E$2:$CF$3,2,FALSE),0)</f>
        <v>0</v>
      </c>
      <c r="HM2" s="799">
        <f>+IFERROR(HLOOKUP(HM1,GENERALES!$E$2:$CF$3,2,FALSE),0)</f>
        <v>0</v>
      </c>
      <c r="HN2" s="799">
        <f>+IFERROR(HLOOKUP(HN1,GENERALES!$E$2:$CF$3,2,FALSE),0)</f>
        <v>0</v>
      </c>
      <c r="HO2" s="799">
        <f>+IFERROR(HLOOKUP(HO1,GENERALES!$E$2:$CF$3,2,FALSE),0)</f>
        <v>0</v>
      </c>
      <c r="HP2" s="799">
        <f>+IFERROR(HLOOKUP(HP1,GENERALES!$E$2:$CF$3,2,FALSE),0)</f>
        <v>0</v>
      </c>
      <c r="HQ2" s="799">
        <f>+IFERROR(HLOOKUP(HQ1,GENERALES!$E$2:$CF$3,2,FALSE),0)</f>
        <v>0</v>
      </c>
      <c r="HR2" s="799">
        <f>+IFERROR(HLOOKUP(HR1,GENERALES!$E$2:$CF$3,2,FALSE),0)</f>
        <v>0</v>
      </c>
      <c r="HS2" s="799">
        <f>+IFERROR(HLOOKUP(HS1,GENERALES!$E$2:$CF$3,2,FALSE),0)</f>
        <v>0</v>
      </c>
      <c r="HT2" s="799">
        <f>+IFERROR(HLOOKUP(HT1,GENERALES!$E$2:$CF$3,2,FALSE),0)</f>
        <v>0</v>
      </c>
      <c r="HU2" s="799">
        <f>+IFERROR(HLOOKUP(HU1,GENERALES!$E$2:$CF$3,2,FALSE),0)</f>
        <v>0</v>
      </c>
      <c r="HV2" s="799">
        <f>+IFERROR(HLOOKUP(HV1,GENERALES!$E$2:$CF$3,2,FALSE),0)</f>
        <v>0</v>
      </c>
      <c r="HW2" s="799">
        <f>+IFERROR(HLOOKUP(HW1,GENERALES!$E$2:$CF$3,2,FALSE),0)</f>
        <v>0</v>
      </c>
      <c r="HX2" s="799">
        <f>+IFERROR(HLOOKUP(HX1,GENERALES!$E$2:$CF$3,2,FALSE),0)</f>
        <v>0</v>
      </c>
      <c r="HY2" s="799">
        <f>+IFERROR(HLOOKUP(HY1,GENERALES!$E$2:$CF$3,2,FALSE),0)</f>
        <v>0</v>
      </c>
      <c r="HZ2" s="799">
        <f>+IFERROR(HLOOKUP(HZ1,GENERALES!$E$2:$CF$3,2,FALSE),0)</f>
        <v>0</v>
      </c>
      <c r="IA2" s="799">
        <f>+IFERROR(HLOOKUP(IA1,GENERALES!$E$2:$CF$3,2,FALSE),0)</f>
        <v>0</v>
      </c>
      <c r="IB2" s="799">
        <f>+IFERROR(HLOOKUP(IB1,GENERALES!$E$2:$CF$3,2,FALSE),0)</f>
        <v>0</v>
      </c>
      <c r="IC2" s="799">
        <f>+IFERROR(HLOOKUP(IC1,GENERALES!$E$2:$CF$3,2,FALSE),0)</f>
        <v>0</v>
      </c>
      <c r="ID2" s="799">
        <f>+IFERROR(HLOOKUP(ID1,GENERALES!$E$2:$CF$3,2,FALSE),0)</f>
        <v>0</v>
      </c>
      <c r="IE2" s="799">
        <f>+IFERROR(HLOOKUP(IE1,GENERALES!$E$2:$CF$3,2,FALSE),0)</f>
        <v>0</v>
      </c>
      <c r="IF2" s="799">
        <f>+IFERROR(HLOOKUP(IF1,GENERALES!$E$2:$CF$3,2,FALSE),0)</f>
        <v>0</v>
      </c>
      <c r="IG2" s="799">
        <f>+IFERROR(HLOOKUP(IG1,GENERALES!$E$2:$CF$3,2,FALSE),0)</f>
        <v>0</v>
      </c>
      <c r="IH2" s="799">
        <f>+IFERROR(HLOOKUP(IH1,GENERALES!$E$2:$CF$3,2,FALSE),0)</f>
        <v>0</v>
      </c>
      <c r="II2" s="799">
        <f>+IFERROR(HLOOKUP(II1,GENERALES!$E$2:$CF$3,2,FALSE),0)</f>
        <v>0</v>
      </c>
      <c r="IJ2" s="799">
        <f>+IFERROR(HLOOKUP(IJ1,GENERALES!$E$2:$CF$3,2,FALSE),0)</f>
        <v>0</v>
      </c>
      <c r="IK2" s="799">
        <f>+IFERROR(HLOOKUP(IK1,GENERALES!$E$2:$CF$3,2,FALSE),0)</f>
        <v>0</v>
      </c>
      <c r="IL2" s="799">
        <f>+IFERROR(HLOOKUP(IL1,GENERALES!$E$2:$CF$3,2,FALSE),0)</f>
        <v>0</v>
      </c>
      <c r="IM2" s="799">
        <f>+IFERROR(HLOOKUP(IM1,GENERALES!$E$2:$CF$3,2,FALSE),0)</f>
        <v>0</v>
      </c>
      <c r="IN2" s="799">
        <f>+IFERROR(HLOOKUP(IN1,GENERALES!$E$2:$CF$3,2,FALSE),0)</f>
        <v>0</v>
      </c>
      <c r="IO2" s="799">
        <f>+IFERROR(HLOOKUP(IO1,GENERALES!$E$2:$CF$3,2,FALSE),0)</f>
        <v>0</v>
      </c>
      <c r="IP2" s="799">
        <f>+IFERROR(HLOOKUP(IP1,GENERALES!$E$2:$CF$3,2,FALSE),0)</f>
        <v>0</v>
      </c>
      <c r="IQ2" s="799">
        <f>+IFERROR(HLOOKUP(IQ1,GENERALES!$E$2:$CF$3,2,FALSE),0)</f>
        <v>0</v>
      </c>
      <c r="IR2" s="799">
        <f>+IFERROR(HLOOKUP(IR1,GENERALES!$E$2:$CF$3,2,FALSE),0)</f>
        <v>0</v>
      </c>
      <c r="IS2" s="799">
        <f>+IFERROR(HLOOKUP(IS1,GENERALES!$E$2:$CF$3,2,FALSE),0)</f>
        <v>0</v>
      </c>
      <c r="IT2" s="799">
        <f>+IFERROR(HLOOKUP(IT1,GENERALES!$E$2:$CF$3,2,FALSE),0)</f>
        <v>0</v>
      </c>
      <c r="IU2" s="799">
        <f>+IFERROR(HLOOKUP(IU1,GENERALES!$E$2:$CF$3,2,FALSE),0)</f>
        <v>0</v>
      </c>
      <c r="IV2" s="799">
        <f>+IFERROR(HLOOKUP(IV1,GENERALES!$E$2:$CF$3,2,FALSE),0)</f>
        <v>0</v>
      </c>
      <c r="IW2" s="799">
        <f>+IFERROR(HLOOKUP(IW1,GENERALES!$E$2:$CF$3,2,FALSE),0)</f>
        <v>0</v>
      </c>
      <c r="IX2" s="799">
        <f>+IFERROR(HLOOKUP(IX1,GENERALES!$E$2:$CF$3,2,FALSE),0)</f>
        <v>0</v>
      </c>
      <c r="IY2" s="799">
        <f>+IFERROR(HLOOKUP(IY1,GENERALES!$E$2:$CF$3,2,FALSE),0)</f>
        <v>0</v>
      </c>
      <c r="IZ2" s="799">
        <f>+IFERROR(HLOOKUP(IZ1,GENERALES!$E$2:$CF$3,2,FALSE),0)</f>
        <v>0</v>
      </c>
      <c r="JA2" s="799">
        <f>+IFERROR(HLOOKUP(JA1,GENERALES!$E$2:$CF$3,2,FALSE),0)</f>
        <v>0</v>
      </c>
      <c r="JB2" s="799">
        <f>+IFERROR(HLOOKUP(JB1,GENERALES!$E$2:$CF$3,2,FALSE),0)</f>
        <v>0</v>
      </c>
      <c r="JC2" s="799">
        <f>+IFERROR(HLOOKUP(JC1,GENERALES!$E$2:$CF$3,2,FALSE),0)</f>
        <v>0</v>
      </c>
      <c r="JD2" s="799">
        <f>+IFERROR(HLOOKUP(JD1,GENERALES!$E$2:$CF$3,2,FALSE),0)</f>
        <v>0</v>
      </c>
      <c r="JE2" s="799">
        <f>+IFERROR(HLOOKUP(JE1,GENERALES!$E$2:$CF$3,2,FALSE),0)</f>
        <v>0</v>
      </c>
      <c r="JF2" s="799">
        <f>+IFERROR(HLOOKUP(JF1,GENERALES!$E$2:$CF$3,2,FALSE),0)</f>
        <v>0</v>
      </c>
      <c r="JG2" s="799">
        <f>+IFERROR(HLOOKUP(JG1,GENERALES!$E$2:$CF$3,2,FALSE),0)</f>
        <v>0</v>
      </c>
      <c r="JH2" s="799">
        <f>+IFERROR(HLOOKUP(JH1,GENERALES!$E$2:$CF$3,2,FALSE),0)</f>
        <v>0</v>
      </c>
      <c r="JI2" s="799">
        <f>+IFERROR(HLOOKUP(JI1,GENERALES!$E$2:$CF$3,2,FALSE),0)</f>
        <v>0</v>
      </c>
      <c r="JJ2" s="799">
        <f>+IFERROR(HLOOKUP(JJ1,GENERALES!$E$2:$CF$3,2,FALSE),0)</f>
        <v>0</v>
      </c>
      <c r="JK2" s="799">
        <f>+IFERROR(HLOOKUP(JK1,GENERALES!$E$2:$CF$3,2,FALSE),0)</f>
        <v>0</v>
      </c>
      <c r="JL2" s="799">
        <f>+IFERROR(HLOOKUP(JL1,GENERALES!$E$2:$CF$3,2,FALSE),0)</f>
        <v>0</v>
      </c>
      <c r="JM2" s="799">
        <f>+IFERROR(HLOOKUP(JM1,GENERALES!$E$2:$CF$3,2,FALSE),0)</f>
        <v>0</v>
      </c>
      <c r="JN2" s="799">
        <f>+IFERROR(HLOOKUP(JN1,GENERALES!$E$2:$CF$3,2,FALSE),0)</f>
        <v>0</v>
      </c>
      <c r="JO2" s="799">
        <f>+IFERROR(HLOOKUP(JO1,GENERALES!$E$2:$CF$3,2,FALSE),0)</f>
        <v>0</v>
      </c>
      <c r="JP2" s="799">
        <f>+IFERROR(HLOOKUP(JP1,GENERALES!$E$2:$CF$3,2,FALSE),0)</f>
        <v>0</v>
      </c>
      <c r="JQ2" s="799">
        <f>+IFERROR(HLOOKUP(JQ1,GENERALES!$E$2:$CF$3,2,FALSE),0)</f>
        <v>0</v>
      </c>
      <c r="JR2" s="799">
        <f>+IFERROR(HLOOKUP(JR1,GENERALES!$E$2:$CF$3,2,FALSE),0)</f>
        <v>0</v>
      </c>
      <c r="JS2" s="799">
        <f>+IFERROR(HLOOKUP(JS1,GENERALES!$E$2:$CF$3,2,FALSE),0)</f>
        <v>0</v>
      </c>
      <c r="JT2" s="799">
        <f>+IFERROR(HLOOKUP(JT1,GENERALES!$E$2:$CF$3,2,FALSE),0)</f>
        <v>0</v>
      </c>
      <c r="JU2" s="799">
        <f>+IFERROR(HLOOKUP(JU1,GENERALES!$E$2:$CF$3,2,FALSE),0)</f>
        <v>0</v>
      </c>
      <c r="JV2" s="799">
        <f>+IFERROR(HLOOKUP(JV1,GENERALES!$E$2:$CF$3,2,FALSE),0)</f>
        <v>0</v>
      </c>
      <c r="JW2" s="799">
        <f>+IFERROR(HLOOKUP(JW1,GENERALES!$E$2:$CF$3,2,FALSE),0)</f>
        <v>0</v>
      </c>
      <c r="JX2" s="799">
        <f>+IFERROR(HLOOKUP(JX1,GENERALES!$E$2:$CF$3,2,FALSE),0)</f>
        <v>0</v>
      </c>
      <c r="JY2" s="799">
        <f>+IFERROR(HLOOKUP(JY1,GENERALES!$E$2:$CF$3,2,FALSE),0)</f>
        <v>0</v>
      </c>
      <c r="JZ2" s="799">
        <f>+IFERROR(HLOOKUP(JZ1,GENERALES!$E$2:$CF$3,2,FALSE),0)</f>
        <v>0</v>
      </c>
      <c r="KA2" s="799">
        <f>+IFERROR(HLOOKUP(KA1,GENERALES!$E$2:$CF$3,2,FALSE),0)</f>
        <v>0</v>
      </c>
      <c r="KB2" s="799">
        <f>+IFERROR(HLOOKUP(KB1,GENERALES!$E$2:$CF$3,2,FALSE),0)</f>
        <v>0</v>
      </c>
      <c r="KC2" s="799">
        <f>+IFERROR(HLOOKUP(KC1,GENERALES!$E$2:$CF$3,2,FALSE),0)</f>
        <v>0</v>
      </c>
      <c r="KD2" s="799">
        <f>+IFERROR(HLOOKUP(KD1,GENERALES!$E$2:$CF$3,2,FALSE),0)</f>
        <v>0</v>
      </c>
      <c r="KE2" s="799">
        <f>+IFERROR(HLOOKUP(KE1,GENERALES!$E$2:$CF$3,2,FALSE),0)</f>
        <v>0</v>
      </c>
      <c r="KF2" s="799">
        <f>+IFERROR(HLOOKUP(KF1,GENERALES!$E$2:$CF$3,2,FALSE),0)</f>
        <v>0</v>
      </c>
      <c r="KG2" s="799">
        <f>+IFERROR(HLOOKUP(KG1,GENERALES!$E$2:$CF$3,2,FALSE),0)</f>
        <v>0</v>
      </c>
      <c r="KH2" s="799">
        <f>+IFERROR(HLOOKUP(KH1,GENERALES!$E$2:$CF$3,2,FALSE),0)</f>
        <v>0</v>
      </c>
      <c r="KI2" s="799">
        <f>+IFERROR(HLOOKUP(KI1,GENERALES!$E$2:$CF$3,2,FALSE),0)</f>
        <v>0</v>
      </c>
      <c r="KJ2" s="799">
        <f>+IFERROR(HLOOKUP(KJ1,GENERALES!$E$2:$CF$3,2,FALSE),0)</f>
        <v>0</v>
      </c>
      <c r="KK2" s="799">
        <f>+IFERROR(HLOOKUP(KK1,GENERALES!$E$2:$CF$3,2,FALSE),0)</f>
        <v>0</v>
      </c>
      <c r="KL2" s="799">
        <f>+IFERROR(HLOOKUP(KL1,GENERALES!$E$2:$CF$3,2,FALSE),0)</f>
        <v>0</v>
      </c>
      <c r="KM2" s="799">
        <f>+IFERROR(HLOOKUP(KM1,GENERALES!$E$2:$CF$3,2,FALSE),0)</f>
        <v>0</v>
      </c>
      <c r="KN2" s="799">
        <f>+IFERROR(HLOOKUP(KN1,GENERALES!$E$2:$CF$3,2,FALSE),0)</f>
        <v>0</v>
      </c>
      <c r="KO2" s="799">
        <f>+IFERROR(HLOOKUP(KO1,GENERALES!$E$2:$CF$3,2,FALSE),0)</f>
        <v>0</v>
      </c>
      <c r="KP2" s="799">
        <f>+IFERROR(HLOOKUP(KP1,GENERALES!$E$2:$CF$3,2,FALSE),0)</f>
        <v>0</v>
      </c>
      <c r="KQ2" s="799">
        <f>+IFERROR(HLOOKUP(KQ1,GENERALES!$E$2:$CF$3,2,FALSE),0)</f>
        <v>0</v>
      </c>
      <c r="KR2" s="799">
        <f>+IFERROR(HLOOKUP(KR1,GENERALES!$E$2:$CF$3,2,FALSE),0)</f>
        <v>0</v>
      </c>
      <c r="KS2" s="799">
        <f>+IFERROR(HLOOKUP(KS1,GENERALES!$E$2:$CF$3,2,FALSE),0)</f>
        <v>0</v>
      </c>
      <c r="KT2" s="799">
        <f>+IFERROR(HLOOKUP(KT1,GENERALES!$E$2:$CF$3,2,FALSE),0)</f>
        <v>0</v>
      </c>
      <c r="KU2" s="799">
        <f>+IFERROR(HLOOKUP(KU1,GENERALES!$E$2:$CF$3,2,FALSE),0)</f>
        <v>0</v>
      </c>
      <c r="KV2" s="799">
        <f>+IFERROR(HLOOKUP(KV1,GENERALES!$E$2:$CF$3,2,FALSE),0)</f>
        <v>0</v>
      </c>
      <c r="KW2" s="799">
        <f>+IFERROR(HLOOKUP(KW1,GENERALES!$E$2:$CF$3,2,FALSE),0)</f>
        <v>0</v>
      </c>
      <c r="KX2" s="799">
        <f>+IFERROR(HLOOKUP(KX1,GENERALES!$E$2:$CF$3,2,FALSE),0)</f>
        <v>0</v>
      </c>
      <c r="KY2" s="799">
        <f>+IFERROR(HLOOKUP(KY1,GENERALES!$E$2:$CF$3,2,FALSE),0)</f>
        <v>0</v>
      </c>
      <c r="KZ2" s="799">
        <f>+IFERROR(HLOOKUP(KZ1,GENERALES!$E$2:$CF$3,2,FALSE),0)</f>
        <v>0</v>
      </c>
      <c r="LA2" s="799">
        <f>+IFERROR(HLOOKUP(LA1,GENERALES!$E$2:$CF$3,2,FALSE),0)</f>
        <v>0</v>
      </c>
      <c r="LB2" s="799">
        <f>+IFERROR(HLOOKUP(LB1,GENERALES!$E$2:$CF$3,2,FALSE),0)</f>
        <v>0</v>
      </c>
      <c r="LC2" s="799">
        <f>+IFERROR(HLOOKUP(LC1,GENERALES!$E$2:$CF$3,2,FALSE),0)</f>
        <v>0</v>
      </c>
      <c r="LD2" s="799">
        <f>+IFERROR(HLOOKUP(LD1,GENERALES!$E$2:$CF$3,2,FALSE),0)</f>
        <v>0</v>
      </c>
      <c r="LE2" s="799">
        <f>+IFERROR(HLOOKUP(LE1,GENERALES!$E$2:$CF$3,2,FALSE),0)</f>
        <v>0</v>
      </c>
      <c r="LF2" s="799">
        <f>+IFERROR(HLOOKUP(LF1,GENERALES!$E$2:$CF$3,2,FALSE),0)</f>
        <v>0</v>
      </c>
      <c r="LG2" s="799">
        <f>+IFERROR(HLOOKUP(LG1,GENERALES!$E$2:$CF$3,2,FALSE),0)</f>
        <v>0</v>
      </c>
      <c r="LH2" s="799">
        <f>+IFERROR(HLOOKUP(LH1,GENERALES!$E$2:$CF$3,2,FALSE),0)</f>
        <v>0</v>
      </c>
      <c r="LI2" s="799">
        <f>+IFERROR(HLOOKUP(LI1,GENERALES!$E$2:$CF$3,2,FALSE),0)</f>
        <v>0</v>
      </c>
      <c r="LJ2" s="799">
        <f>+IFERROR(HLOOKUP(LJ1,GENERALES!$E$2:$CF$3,2,FALSE),0)</f>
        <v>0</v>
      </c>
      <c r="LK2" s="799">
        <f>+IFERROR(HLOOKUP(LK1,GENERALES!$E$2:$CF$3,2,FALSE),0)</f>
        <v>0</v>
      </c>
      <c r="LL2" s="799">
        <f>+IFERROR(HLOOKUP(LL1,GENERALES!$E$2:$CF$3,2,FALSE),0)</f>
        <v>0</v>
      </c>
      <c r="LM2" s="799">
        <f>+IFERROR(HLOOKUP(LM1,GENERALES!$E$2:$CF$3,2,FALSE),0)</f>
        <v>0</v>
      </c>
      <c r="LN2" s="799">
        <f>+IFERROR(HLOOKUP(LN1,GENERALES!$E$2:$CF$3,2,FALSE),0)</f>
        <v>0</v>
      </c>
      <c r="LO2" s="799">
        <f>+IFERROR(HLOOKUP(LO1,GENERALES!$E$2:$CF$3,2,FALSE),0)</f>
        <v>0</v>
      </c>
      <c r="LP2" s="799">
        <f>+IFERROR(HLOOKUP(LP1,GENERALES!$E$2:$CF$3,2,FALSE),0)</f>
        <v>0</v>
      </c>
      <c r="LQ2" s="799">
        <f>+IFERROR(HLOOKUP(LQ1,GENERALES!$E$2:$CF$3,2,FALSE),0)</f>
        <v>0</v>
      </c>
      <c r="LR2" s="799">
        <f>+IFERROR(HLOOKUP(LR1,GENERALES!$E$2:$CF$3,2,FALSE),0)</f>
        <v>0</v>
      </c>
      <c r="LS2" s="799">
        <f>+IFERROR(HLOOKUP(LS1,GENERALES!$E$2:$CF$3,2,FALSE),0)</f>
        <v>0</v>
      </c>
      <c r="LT2" s="799">
        <f>+IFERROR(HLOOKUP(LT1,GENERALES!$E$2:$CF$3,2,FALSE),0)</f>
        <v>0</v>
      </c>
      <c r="LU2" s="799">
        <f>+IFERROR(HLOOKUP(LU1,GENERALES!$E$2:$CF$3,2,FALSE),0)</f>
        <v>0</v>
      </c>
      <c r="LV2" s="799">
        <f>+IFERROR(HLOOKUP(LV1,GENERALES!$E$2:$CF$3,2,FALSE),0)</f>
        <v>0</v>
      </c>
      <c r="LW2" s="799">
        <f>+IFERROR(HLOOKUP(LW1,GENERALES!$E$2:$CF$3,2,FALSE),0)</f>
        <v>0</v>
      </c>
      <c r="LX2" s="799">
        <f>+IFERROR(HLOOKUP(LX1,GENERALES!$E$2:$CF$3,2,FALSE),0)</f>
        <v>0</v>
      </c>
      <c r="LY2" s="799">
        <f>+IFERROR(HLOOKUP(LY1,GENERALES!$E$2:$CF$3,2,FALSE),0)</f>
        <v>0</v>
      </c>
      <c r="LZ2" s="799">
        <f>+IFERROR(HLOOKUP(LZ1,GENERALES!$E$2:$CF$3,2,FALSE),0)</f>
        <v>0</v>
      </c>
      <c r="MA2" s="799">
        <f>+IFERROR(HLOOKUP(MA1,GENERALES!$E$2:$CF$3,2,FALSE),0)</f>
        <v>0</v>
      </c>
      <c r="MB2" s="799">
        <f>+IFERROR(HLOOKUP(MB1,GENERALES!$E$2:$CF$3,2,FALSE),0)</f>
        <v>0</v>
      </c>
      <c r="MC2" s="799">
        <f>+IFERROR(HLOOKUP(MC1,GENERALES!$E$2:$CF$3,2,FALSE),0)</f>
        <v>0</v>
      </c>
      <c r="MD2" s="799">
        <f>+IFERROR(HLOOKUP(MD1,GENERALES!$E$2:$CF$3,2,FALSE),0)</f>
        <v>0</v>
      </c>
      <c r="ME2" s="799">
        <f>+IFERROR(HLOOKUP(ME1,GENERALES!$E$2:$CF$3,2,FALSE),0)</f>
        <v>0</v>
      </c>
      <c r="MF2" s="799">
        <f>+IFERROR(HLOOKUP(MF1,GENERALES!$E$2:$CF$3,2,FALSE),0)</f>
        <v>0</v>
      </c>
      <c r="MG2" s="799">
        <f>+IFERROR(HLOOKUP(MG1,GENERALES!$E$2:$CF$3,2,FALSE),0)</f>
        <v>0</v>
      </c>
      <c r="MH2" s="799">
        <f>+IFERROR(HLOOKUP(MH1,GENERALES!$E$2:$CF$3,2,FALSE),0)</f>
        <v>0</v>
      </c>
      <c r="MI2" s="799">
        <f>+IFERROR(HLOOKUP(MI1,GENERALES!$E$2:$CF$3,2,FALSE),0)</f>
        <v>0</v>
      </c>
      <c r="MJ2" s="799">
        <f>+IFERROR(HLOOKUP(MJ1,GENERALES!$E$2:$CF$3,2,FALSE),0)</f>
        <v>0</v>
      </c>
      <c r="MK2" s="799">
        <f>+IFERROR(HLOOKUP(MK1,GENERALES!$E$2:$CF$3,2,FALSE),0)</f>
        <v>0</v>
      </c>
      <c r="ML2" s="799">
        <f>+IFERROR(HLOOKUP(ML1,GENERALES!$E$2:$CF$3,2,FALSE),0)</f>
        <v>0</v>
      </c>
      <c r="MM2" s="799">
        <f>+IFERROR(HLOOKUP(MM1,GENERALES!$E$2:$CF$3,2,FALSE),0)</f>
        <v>0</v>
      </c>
      <c r="MN2" s="799">
        <f>+IFERROR(HLOOKUP(MN1,GENERALES!$E$2:$CF$3,2,FALSE),0)</f>
        <v>0</v>
      </c>
      <c r="MO2" s="799">
        <f>+IFERROR(HLOOKUP(MO1,GENERALES!$E$2:$CF$3,2,FALSE),0)</f>
        <v>0</v>
      </c>
      <c r="MP2" s="799">
        <f>+IFERROR(HLOOKUP(MP1,GENERALES!$E$2:$CF$3,2,FALSE),0)</f>
        <v>0</v>
      </c>
      <c r="MQ2" s="799">
        <f>+IFERROR(HLOOKUP(MQ1,GENERALES!$E$2:$CF$3,2,FALSE),0)</f>
        <v>0</v>
      </c>
      <c r="MR2" s="799">
        <f>+IFERROR(HLOOKUP(MR1,GENERALES!$E$2:$CF$3,2,FALSE),0)</f>
        <v>0</v>
      </c>
      <c r="MS2" s="799">
        <f>+IFERROR(HLOOKUP(MS1,GENERALES!$E$2:$CF$3,2,FALSE),0)</f>
        <v>0</v>
      </c>
      <c r="MT2" s="799">
        <f>+IFERROR(HLOOKUP(MT1,GENERALES!$E$2:$CF$3,2,FALSE),0)</f>
        <v>0</v>
      </c>
      <c r="MU2" s="799">
        <f>+IFERROR(HLOOKUP(MU1,GENERALES!$E$2:$CF$3,2,FALSE),0)</f>
        <v>0</v>
      </c>
      <c r="MV2" s="799">
        <f>+IFERROR(HLOOKUP(MV1,GENERALES!$E$2:$CF$3,2,FALSE),0)</f>
        <v>0</v>
      </c>
      <c r="MW2" s="799">
        <f>+IFERROR(HLOOKUP(MW1,GENERALES!$E$2:$CF$3,2,FALSE),0)</f>
        <v>0</v>
      </c>
      <c r="MX2" s="799">
        <f>+IFERROR(HLOOKUP(MX1,GENERALES!$E$2:$CF$3,2,FALSE),0)</f>
        <v>0</v>
      </c>
      <c r="MY2" s="799">
        <f>+IFERROR(HLOOKUP(MY1,GENERALES!$E$2:$CF$3,2,FALSE),0)</f>
        <v>0</v>
      </c>
      <c r="MZ2" s="799">
        <f>+IFERROR(HLOOKUP(MZ1,GENERALES!$E$2:$CF$3,2,FALSE),0)</f>
        <v>0</v>
      </c>
      <c r="NA2" s="799">
        <f>+IFERROR(HLOOKUP(NA1,GENERALES!$E$2:$CF$3,2,FALSE),0)</f>
        <v>0</v>
      </c>
      <c r="NB2" s="799">
        <f>+IFERROR(HLOOKUP(NB1,GENERALES!$E$2:$CF$3,2,FALSE),0)</f>
        <v>0</v>
      </c>
      <c r="NC2" s="799">
        <f>+IFERROR(HLOOKUP(NC1,GENERALES!$E$2:$CF$3,2,FALSE),0)</f>
        <v>0</v>
      </c>
      <c r="ND2" s="799">
        <f>+IFERROR(HLOOKUP(ND1,GENERALES!$E$2:$CF$3,2,FALSE),0)</f>
        <v>0</v>
      </c>
      <c r="NE2" s="799">
        <f>+IFERROR(HLOOKUP(NE1,GENERALES!$E$2:$CF$3,2,FALSE),0)</f>
        <v>0</v>
      </c>
      <c r="NF2" s="799">
        <f>+IFERROR(HLOOKUP(NF1,GENERALES!$E$2:$CF$3,2,FALSE),0)</f>
        <v>0</v>
      </c>
      <c r="NG2" s="799">
        <f>+IFERROR(HLOOKUP(NG1,GENERALES!$E$2:$CF$3,2,FALSE),0)</f>
        <v>0</v>
      </c>
      <c r="NH2" s="799">
        <f>+IFERROR(HLOOKUP(NH1,GENERALES!$E$2:$CF$3,2,FALSE),0)</f>
        <v>0</v>
      </c>
      <c r="NI2" s="799">
        <f>+IFERROR(HLOOKUP(NI1,GENERALES!$E$2:$CF$3,2,FALSE),0)</f>
        <v>0</v>
      </c>
      <c r="NJ2" s="799">
        <f>+IFERROR(HLOOKUP(NJ1,GENERALES!$E$2:$CF$3,2,FALSE),0)</f>
        <v>0</v>
      </c>
      <c r="NK2" s="799">
        <f>+IFERROR(HLOOKUP(NK1,GENERALES!$E$2:$CF$3,2,FALSE),0)</f>
        <v>0</v>
      </c>
      <c r="NL2" s="799">
        <f>+IFERROR(HLOOKUP(NL1,GENERALES!$E$2:$CF$3,2,FALSE),0)</f>
        <v>0</v>
      </c>
      <c r="NM2" s="799">
        <f>+IFERROR(HLOOKUP(NM1,GENERALES!$E$2:$CF$3,2,FALSE),0)</f>
        <v>0</v>
      </c>
      <c r="NN2" s="799">
        <f>+IFERROR(HLOOKUP(NN1,GENERALES!$E$2:$CF$3,2,FALSE),0)</f>
        <v>0</v>
      </c>
      <c r="NO2" s="799">
        <f>+IFERROR(HLOOKUP(NO1,GENERALES!$E$2:$CF$3,2,FALSE),0)</f>
        <v>0</v>
      </c>
      <c r="NP2" s="799">
        <f>+IFERROR(HLOOKUP(NP1,GENERALES!$E$2:$CF$3,2,FALSE),0)</f>
        <v>0</v>
      </c>
      <c r="NQ2" s="799">
        <f>+IFERROR(HLOOKUP(NQ1,GENERALES!$E$2:$CF$3,2,FALSE),0)</f>
        <v>0</v>
      </c>
      <c r="NR2" s="799">
        <f>+IFERROR(HLOOKUP(NR1,GENERALES!$E$2:$CF$3,2,FALSE),0)</f>
        <v>0</v>
      </c>
      <c r="NS2" s="799">
        <f>+IFERROR(HLOOKUP(NS1,GENERALES!$E$2:$CF$3,2,FALSE),0)</f>
        <v>0</v>
      </c>
      <c r="NT2" s="799">
        <f>+IFERROR(HLOOKUP(NT1,GENERALES!$E$2:$CF$3,2,FALSE),0)</f>
        <v>0</v>
      </c>
      <c r="NU2" s="799">
        <f>+IFERROR(HLOOKUP(NU1,GENERALES!$E$2:$CF$3,2,FALSE),0)</f>
        <v>0</v>
      </c>
      <c r="NV2" s="799">
        <f>+IFERROR(HLOOKUP(NV1,GENERALES!$E$2:$CF$3,2,FALSE),0)</f>
        <v>0</v>
      </c>
      <c r="NW2" s="799">
        <f>+IFERROR(HLOOKUP(NW1,GENERALES!$E$2:$CF$3,2,FALSE),0)</f>
        <v>0</v>
      </c>
      <c r="NX2" s="799">
        <f>+IFERROR(HLOOKUP(NX1,GENERALES!$E$2:$CF$3,2,FALSE),0)</f>
        <v>0</v>
      </c>
      <c r="NY2" s="799">
        <f>+IFERROR(HLOOKUP(NY1,GENERALES!$E$2:$CF$3,2,FALSE),0)</f>
        <v>0</v>
      </c>
      <c r="NZ2" s="799">
        <f>+IFERROR(HLOOKUP(NZ1,GENERALES!$E$2:$CF$3,2,FALSE),0)</f>
        <v>0</v>
      </c>
      <c r="OA2" s="799">
        <f>+IFERROR(HLOOKUP(OA1,GENERALES!$E$2:$CF$3,2,FALSE),0)</f>
        <v>0</v>
      </c>
      <c r="OB2" s="799">
        <f>+IFERROR(HLOOKUP(OB1,GENERALES!$E$2:$CF$3,2,FALSE),0)</f>
        <v>0</v>
      </c>
      <c r="OC2" s="799">
        <f>+IFERROR(HLOOKUP(OC1,GENERALES!$E$2:$CF$3,2,FALSE),0)</f>
        <v>0</v>
      </c>
      <c r="OD2" s="799">
        <f>+IFERROR(HLOOKUP(OD1,GENERALES!$E$2:$CF$3,2,FALSE),0)</f>
        <v>0</v>
      </c>
      <c r="OE2" s="799">
        <f>+IFERROR(HLOOKUP(OE1,GENERALES!$E$2:$CF$3,2,FALSE),0)</f>
        <v>0</v>
      </c>
      <c r="OF2" s="799">
        <f>+IFERROR(HLOOKUP(OF1,GENERALES!$E$2:$CF$3,2,FALSE),0)</f>
        <v>0</v>
      </c>
      <c r="OG2" s="799">
        <f>+IFERROR(HLOOKUP(OG1,GENERALES!$E$2:$CF$3,2,FALSE),0)</f>
        <v>0</v>
      </c>
      <c r="OH2" s="799">
        <f>+IFERROR(HLOOKUP(OH1,GENERALES!$E$2:$CF$3,2,FALSE),0)</f>
        <v>0</v>
      </c>
      <c r="OI2" s="799">
        <f>+IFERROR(HLOOKUP(OI1,GENERALES!$E$2:$CF$3,2,FALSE),0)</f>
        <v>0</v>
      </c>
      <c r="OJ2" s="799">
        <f>+IFERROR(HLOOKUP(OJ1,GENERALES!$E$2:$CF$3,2,FALSE),0)</f>
        <v>0</v>
      </c>
      <c r="OK2" s="799">
        <f>+IFERROR(HLOOKUP(OK1,GENERALES!$E$2:$CF$3,2,FALSE),0)</f>
        <v>0</v>
      </c>
      <c r="OL2" s="799">
        <f>+IFERROR(HLOOKUP(OL1,GENERALES!$E$2:$CF$3,2,FALSE),0)</f>
        <v>0</v>
      </c>
      <c r="OM2" s="799">
        <f>+IFERROR(HLOOKUP(OM1,GENERALES!$E$2:$CF$3,2,FALSE),0)</f>
        <v>0</v>
      </c>
      <c r="ON2" s="799">
        <f>+IFERROR(HLOOKUP(ON1,GENERALES!$E$2:$CF$3,2,FALSE),0)</f>
        <v>0</v>
      </c>
    </row>
    <row r="3" spans="3:404" ht="34.9" customHeight="1" thickBot="1" x14ac:dyDescent="0.35">
      <c r="D3" s="191" t="s">
        <v>11</v>
      </c>
      <c r="E3" s="997">
        <v>1</v>
      </c>
      <c r="F3" s="997"/>
      <c r="G3" s="997"/>
      <c r="H3" s="997"/>
      <c r="I3" s="997"/>
      <c r="J3" s="997">
        <v>2</v>
      </c>
      <c r="K3" s="997"/>
      <c r="L3" s="997"/>
      <c r="M3" s="997"/>
      <c r="N3" s="997"/>
      <c r="O3" s="997">
        <v>3</v>
      </c>
      <c r="P3" s="997"/>
      <c r="Q3" s="997"/>
      <c r="R3" s="997"/>
      <c r="S3" s="997"/>
      <c r="T3" s="997">
        <v>4</v>
      </c>
      <c r="U3" s="997"/>
      <c r="V3" s="997"/>
      <c r="W3" s="997"/>
      <c r="X3" s="997"/>
      <c r="Y3" s="997">
        <v>5</v>
      </c>
      <c r="Z3" s="997"/>
      <c r="AA3" s="997"/>
      <c r="AB3" s="997"/>
      <c r="AC3" s="997"/>
      <c r="AD3" s="997">
        <v>6</v>
      </c>
      <c r="AE3" s="997"/>
      <c r="AF3" s="997"/>
      <c r="AG3" s="997"/>
      <c r="AH3" s="997"/>
      <c r="AI3" s="997">
        <v>7</v>
      </c>
      <c r="AJ3" s="997"/>
      <c r="AK3" s="997"/>
      <c r="AL3" s="997"/>
      <c r="AM3" s="997"/>
      <c r="AN3" s="997">
        <v>8</v>
      </c>
      <c r="AO3" s="997"/>
      <c r="AP3" s="997"/>
      <c r="AQ3" s="997"/>
      <c r="AR3" s="997"/>
      <c r="AS3" s="997">
        <v>9</v>
      </c>
      <c r="AT3" s="997"/>
      <c r="AU3" s="997"/>
      <c r="AV3" s="997"/>
      <c r="AW3" s="997"/>
      <c r="AX3" s="997">
        <v>10</v>
      </c>
      <c r="AY3" s="997"/>
      <c r="AZ3" s="997"/>
      <c r="BA3" s="997"/>
      <c r="BB3" s="997"/>
      <c r="BC3" s="997">
        <v>11</v>
      </c>
      <c r="BD3" s="997"/>
      <c r="BE3" s="997"/>
      <c r="BF3" s="997"/>
      <c r="BG3" s="997"/>
      <c r="BH3" s="997">
        <v>12</v>
      </c>
      <c r="BI3" s="997"/>
      <c r="BJ3" s="997"/>
      <c r="BK3" s="997"/>
      <c r="BL3" s="997"/>
      <c r="BM3" s="997">
        <v>13</v>
      </c>
      <c r="BN3" s="997"/>
      <c r="BO3" s="997"/>
      <c r="BP3" s="997"/>
      <c r="BQ3" s="997"/>
      <c r="BR3" s="997">
        <v>14</v>
      </c>
      <c r="BS3" s="997"/>
      <c r="BT3" s="997"/>
      <c r="BU3" s="997"/>
      <c r="BV3" s="997"/>
      <c r="BW3" s="997">
        <v>15</v>
      </c>
      <c r="BX3" s="997"/>
      <c r="BY3" s="997"/>
      <c r="BZ3" s="997"/>
      <c r="CA3" s="997"/>
      <c r="CB3" s="997">
        <v>16</v>
      </c>
      <c r="CC3" s="997"/>
      <c r="CD3" s="997"/>
      <c r="CE3" s="997"/>
      <c r="CF3" s="997"/>
      <c r="CG3" s="997">
        <v>17</v>
      </c>
      <c r="CH3" s="997"/>
      <c r="CI3" s="997"/>
      <c r="CJ3" s="997"/>
      <c r="CK3" s="997"/>
      <c r="CL3" s="997">
        <v>18</v>
      </c>
      <c r="CM3" s="997"/>
      <c r="CN3" s="997"/>
      <c r="CO3" s="997"/>
      <c r="CP3" s="997"/>
      <c r="CQ3" s="997">
        <v>19</v>
      </c>
      <c r="CR3" s="997"/>
      <c r="CS3" s="997"/>
      <c r="CT3" s="997"/>
      <c r="CU3" s="997"/>
      <c r="CV3" s="997">
        <v>20</v>
      </c>
      <c r="CW3" s="997"/>
      <c r="CX3" s="997"/>
      <c r="CY3" s="997"/>
      <c r="CZ3" s="997"/>
      <c r="DA3" s="997">
        <v>21</v>
      </c>
      <c r="DB3" s="997"/>
      <c r="DC3" s="997"/>
      <c r="DD3" s="997"/>
      <c r="DE3" s="997"/>
      <c r="DF3" s="997">
        <v>22</v>
      </c>
      <c r="DG3" s="997"/>
      <c r="DH3" s="997"/>
      <c r="DI3" s="997"/>
      <c r="DJ3" s="997"/>
      <c r="DK3" s="997">
        <v>23</v>
      </c>
      <c r="DL3" s="997"/>
      <c r="DM3" s="997"/>
      <c r="DN3" s="997"/>
      <c r="DO3" s="997"/>
      <c r="DP3" s="997">
        <v>24</v>
      </c>
      <c r="DQ3" s="997"/>
      <c r="DR3" s="997"/>
      <c r="DS3" s="997"/>
      <c r="DT3" s="997"/>
      <c r="DU3" s="997">
        <v>25</v>
      </c>
      <c r="DV3" s="997"/>
      <c r="DW3" s="997"/>
      <c r="DX3" s="997"/>
      <c r="DY3" s="997"/>
      <c r="DZ3" s="997">
        <v>26</v>
      </c>
      <c r="EA3" s="997"/>
      <c r="EB3" s="997"/>
      <c r="EC3" s="997"/>
      <c r="ED3" s="997"/>
      <c r="EE3" s="997">
        <v>27</v>
      </c>
      <c r="EF3" s="997"/>
      <c r="EG3" s="997"/>
      <c r="EH3" s="997"/>
      <c r="EI3" s="997"/>
      <c r="EJ3" s="997">
        <v>28</v>
      </c>
      <c r="EK3" s="997"/>
      <c r="EL3" s="997"/>
      <c r="EM3" s="997"/>
      <c r="EN3" s="997"/>
      <c r="EO3" s="997">
        <v>29</v>
      </c>
      <c r="EP3" s="997"/>
      <c r="EQ3" s="997"/>
      <c r="ER3" s="997"/>
      <c r="ES3" s="997"/>
      <c r="ET3" s="997">
        <v>30</v>
      </c>
      <c r="EU3" s="997"/>
      <c r="EV3" s="997"/>
      <c r="EW3" s="997"/>
      <c r="EX3" s="997"/>
      <c r="EY3" s="997">
        <v>31</v>
      </c>
      <c r="EZ3" s="997"/>
      <c r="FA3" s="997"/>
      <c r="FB3" s="997"/>
      <c r="FC3" s="997"/>
      <c r="FD3" s="997">
        <v>32</v>
      </c>
      <c r="FE3" s="997"/>
      <c r="FF3" s="997"/>
      <c r="FG3" s="997"/>
      <c r="FH3" s="997"/>
      <c r="FI3" s="997">
        <v>33</v>
      </c>
      <c r="FJ3" s="997"/>
      <c r="FK3" s="997"/>
      <c r="FL3" s="997"/>
      <c r="FM3" s="997"/>
      <c r="FN3" s="997">
        <v>34</v>
      </c>
      <c r="FO3" s="997"/>
      <c r="FP3" s="997"/>
      <c r="FQ3" s="997"/>
      <c r="FR3" s="997"/>
      <c r="FS3" s="997">
        <v>35</v>
      </c>
      <c r="FT3" s="997"/>
      <c r="FU3" s="997"/>
      <c r="FV3" s="997"/>
      <c r="FW3" s="997"/>
      <c r="FX3" s="997">
        <v>36</v>
      </c>
      <c r="FY3" s="997"/>
      <c r="FZ3" s="997"/>
      <c r="GA3" s="997"/>
      <c r="GB3" s="997"/>
      <c r="GC3" s="997">
        <v>37</v>
      </c>
      <c r="GD3" s="997"/>
      <c r="GE3" s="997"/>
      <c r="GF3" s="997"/>
      <c r="GG3" s="997"/>
      <c r="GH3" s="997">
        <v>38</v>
      </c>
      <c r="GI3" s="997"/>
      <c r="GJ3" s="997"/>
      <c r="GK3" s="997"/>
      <c r="GL3" s="997"/>
      <c r="GM3" s="997">
        <v>39</v>
      </c>
      <c r="GN3" s="997"/>
      <c r="GO3" s="997"/>
      <c r="GP3" s="997"/>
      <c r="GQ3" s="997"/>
      <c r="GR3" s="997">
        <v>40</v>
      </c>
      <c r="GS3" s="997"/>
      <c r="GT3" s="997"/>
      <c r="GU3" s="997"/>
      <c r="GV3" s="997"/>
      <c r="GW3" s="997">
        <v>41</v>
      </c>
      <c r="GX3" s="997"/>
      <c r="GY3" s="997"/>
      <c r="GZ3" s="997"/>
      <c r="HA3" s="997"/>
      <c r="HB3" s="997">
        <v>42</v>
      </c>
      <c r="HC3" s="997"/>
      <c r="HD3" s="997"/>
      <c r="HE3" s="997"/>
      <c r="HF3" s="997"/>
      <c r="HG3" s="997">
        <v>43</v>
      </c>
      <c r="HH3" s="997"/>
      <c r="HI3" s="997"/>
      <c r="HJ3" s="997"/>
      <c r="HK3" s="997"/>
      <c r="HL3" s="997">
        <v>44</v>
      </c>
      <c r="HM3" s="997"/>
      <c r="HN3" s="997"/>
      <c r="HO3" s="997"/>
      <c r="HP3" s="997"/>
      <c r="HQ3" s="997">
        <v>45</v>
      </c>
      <c r="HR3" s="997"/>
      <c r="HS3" s="997"/>
      <c r="HT3" s="997"/>
      <c r="HU3" s="997"/>
      <c r="HV3" s="997">
        <v>46</v>
      </c>
      <c r="HW3" s="997"/>
      <c r="HX3" s="997"/>
      <c r="HY3" s="997"/>
      <c r="HZ3" s="997"/>
      <c r="IA3" s="997">
        <v>47</v>
      </c>
      <c r="IB3" s="997"/>
      <c r="IC3" s="997"/>
      <c r="ID3" s="997"/>
      <c r="IE3" s="997"/>
      <c r="IF3" s="997">
        <v>48</v>
      </c>
      <c r="IG3" s="997"/>
      <c r="IH3" s="997"/>
      <c r="II3" s="997"/>
      <c r="IJ3" s="997"/>
      <c r="IK3" s="997">
        <v>49</v>
      </c>
      <c r="IL3" s="997"/>
      <c r="IM3" s="997"/>
      <c r="IN3" s="997"/>
      <c r="IO3" s="997"/>
      <c r="IP3" s="997">
        <v>50</v>
      </c>
      <c r="IQ3" s="997"/>
      <c r="IR3" s="997"/>
      <c r="IS3" s="997"/>
      <c r="IT3" s="997"/>
      <c r="IU3" s="997">
        <v>51</v>
      </c>
      <c r="IV3" s="997"/>
      <c r="IW3" s="997"/>
      <c r="IX3" s="997"/>
      <c r="IY3" s="997"/>
      <c r="IZ3" s="997">
        <v>52</v>
      </c>
      <c r="JA3" s="997"/>
      <c r="JB3" s="997"/>
      <c r="JC3" s="997"/>
      <c r="JD3" s="997"/>
      <c r="JE3" s="997">
        <v>53</v>
      </c>
      <c r="JF3" s="997"/>
      <c r="JG3" s="997"/>
      <c r="JH3" s="997"/>
      <c r="JI3" s="997"/>
      <c r="JJ3" s="997">
        <v>54</v>
      </c>
      <c r="JK3" s="997"/>
      <c r="JL3" s="997"/>
      <c r="JM3" s="997"/>
      <c r="JN3" s="997"/>
      <c r="JO3" s="997">
        <v>55</v>
      </c>
      <c r="JP3" s="997"/>
      <c r="JQ3" s="997"/>
      <c r="JR3" s="997"/>
      <c r="JS3" s="997"/>
      <c r="JT3" s="997">
        <v>56</v>
      </c>
      <c r="JU3" s="997"/>
      <c r="JV3" s="997"/>
      <c r="JW3" s="997"/>
      <c r="JX3" s="997"/>
      <c r="JY3" s="997">
        <v>57</v>
      </c>
      <c r="JZ3" s="997"/>
      <c r="KA3" s="997"/>
      <c r="KB3" s="997"/>
      <c r="KC3" s="997"/>
      <c r="KD3" s="997">
        <v>58</v>
      </c>
      <c r="KE3" s="997"/>
      <c r="KF3" s="997"/>
      <c r="KG3" s="997"/>
      <c r="KH3" s="997"/>
      <c r="KI3" s="997">
        <v>59</v>
      </c>
      <c r="KJ3" s="997"/>
      <c r="KK3" s="997"/>
      <c r="KL3" s="997"/>
      <c r="KM3" s="997"/>
      <c r="KN3" s="997">
        <v>60</v>
      </c>
      <c r="KO3" s="997"/>
      <c r="KP3" s="997"/>
      <c r="KQ3" s="997"/>
      <c r="KR3" s="997"/>
      <c r="KS3" s="997">
        <v>61</v>
      </c>
      <c r="KT3" s="997"/>
      <c r="KU3" s="997"/>
      <c r="KV3" s="997"/>
      <c r="KW3" s="997"/>
      <c r="KX3" s="997">
        <v>62</v>
      </c>
      <c r="KY3" s="997"/>
      <c r="KZ3" s="997"/>
      <c r="LA3" s="997"/>
      <c r="LB3" s="997"/>
      <c r="LC3" s="997">
        <v>63</v>
      </c>
      <c r="LD3" s="997"/>
      <c r="LE3" s="997"/>
      <c r="LF3" s="997"/>
      <c r="LG3" s="997"/>
      <c r="LH3" s="997">
        <v>64</v>
      </c>
      <c r="LI3" s="997"/>
      <c r="LJ3" s="997"/>
      <c r="LK3" s="997"/>
      <c r="LL3" s="997"/>
      <c r="LM3" s="997">
        <v>65</v>
      </c>
      <c r="LN3" s="997"/>
      <c r="LO3" s="997"/>
      <c r="LP3" s="997"/>
      <c r="LQ3" s="997"/>
      <c r="LR3" s="997">
        <v>66</v>
      </c>
      <c r="LS3" s="997"/>
      <c r="LT3" s="997"/>
      <c r="LU3" s="997"/>
      <c r="LV3" s="997"/>
      <c r="LW3" s="997">
        <v>67</v>
      </c>
      <c r="LX3" s="997"/>
      <c r="LY3" s="997"/>
      <c r="LZ3" s="997"/>
      <c r="MA3" s="997"/>
      <c r="MB3" s="997">
        <v>68</v>
      </c>
      <c r="MC3" s="997"/>
      <c r="MD3" s="997"/>
      <c r="ME3" s="997"/>
      <c r="MF3" s="997"/>
      <c r="MG3" s="997">
        <v>69</v>
      </c>
      <c r="MH3" s="997"/>
      <c r="MI3" s="997"/>
      <c r="MJ3" s="997"/>
      <c r="MK3" s="997"/>
      <c r="ML3" s="997">
        <v>70</v>
      </c>
      <c r="MM3" s="997"/>
      <c r="MN3" s="997"/>
      <c r="MO3" s="997"/>
      <c r="MP3" s="997"/>
      <c r="MQ3" s="997">
        <v>71</v>
      </c>
      <c r="MR3" s="997"/>
      <c r="MS3" s="997"/>
      <c r="MT3" s="997"/>
      <c r="MU3" s="997"/>
      <c r="MV3" s="997">
        <v>72</v>
      </c>
      <c r="MW3" s="997"/>
      <c r="MX3" s="997"/>
      <c r="MY3" s="997"/>
      <c r="MZ3" s="997"/>
      <c r="NA3" s="997">
        <v>73</v>
      </c>
      <c r="NB3" s="997"/>
      <c r="NC3" s="997"/>
      <c r="ND3" s="997"/>
      <c r="NE3" s="997"/>
      <c r="NF3" s="997">
        <v>74</v>
      </c>
      <c r="NG3" s="997"/>
      <c r="NH3" s="997"/>
      <c r="NI3" s="997"/>
      <c r="NJ3" s="997"/>
      <c r="NK3" s="997">
        <v>75</v>
      </c>
      <c r="NL3" s="997"/>
      <c r="NM3" s="997"/>
      <c r="NN3" s="997"/>
      <c r="NO3" s="997"/>
      <c r="NP3" s="997">
        <v>76</v>
      </c>
      <c r="NQ3" s="997"/>
      <c r="NR3" s="997"/>
      <c r="NS3" s="997"/>
      <c r="NT3" s="997"/>
      <c r="NU3" s="997">
        <v>77</v>
      </c>
      <c r="NV3" s="997"/>
      <c r="NW3" s="997"/>
      <c r="NX3" s="997"/>
      <c r="NY3" s="997"/>
      <c r="NZ3" s="997">
        <v>78</v>
      </c>
      <c r="OA3" s="997"/>
      <c r="OB3" s="997"/>
      <c r="OC3" s="997"/>
      <c r="OD3" s="997"/>
      <c r="OE3" s="997">
        <v>79</v>
      </c>
      <c r="OF3" s="997"/>
      <c r="OG3" s="997"/>
      <c r="OH3" s="997"/>
      <c r="OI3" s="997"/>
      <c r="OJ3" s="997">
        <v>80</v>
      </c>
      <c r="OK3" s="997"/>
      <c r="OL3" s="997"/>
      <c r="OM3" s="997"/>
      <c r="ON3" s="997"/>
    </row>
    <row r="4" spans="3:404" ht="16.899999999999999" customHeight="1" thickBot="1" x14ac:dyDescent="0.35">
      <c r="D4" s="223" t="s">
        <v>10</v>
      </c>
      <c r="E4" s="996">
        <f>+IFERROR(HLOOKUP(E2,GENERALES!$E$3:$CF$6,4,FALSE),"-")</f>
        <v>45947</v>
      </c>
      <c r="F4" s="996"/>
      <c r="G4" s="996"/>
      <c r="H4" s="996"/>
      <c r="I4" s="996"/>
      <c r="J4" s="996">
        <f>+IFERROR(HLOOKUP(J2,GENERALES!$E$3:$CF$6,4,FALSE),"-")</f>
        <v>45948</v>
      </c>
      <c r="K4" s="996"/>
      <c r="L4" s="996"/>
      <c r="M4" s="996"/>
      <c r="N4" s="996"/>
      <c r="O4" s="996">
        <f>+IFERROR(HLOOKUP(O2,GENERALES!$E$3:$CF$6,4,FALSE),"-")</f>
        <v>45949</v>
      </c>
      <c r="P4" s="996"/>
      <c r="Q4" s="996"/>
      <c r="R4" s="996"/>
      <c r="S4" s="996"/>
      <c r="T4" s="996">
        <f>+IFERROR(HLOOKUP(T2,GENERALES!$E$3:$CF$6,4,FALSE),"-")</f>
        <v>45950</v>
      </c>
      <c r="U4" s="996"/>
      <c r="V4" s="996"/>
      <c r="W4" s="996"/>
      <c r="X4" s="996"/>
      <c r="Y4" s="996">
        <f>+IFERROR(HLOOKUP(Y2,GENERALES!$E$3:$CF$6,4,FALSE),"-")</f>
        <v>45951</v>
      </c>
      <c r="Z4" s="996"/>
      <c r="AA4" s="996"/>
      <c r="AB4" s="996"/>
      <c r="AC4" s="996"/>
      <c r="AD4" s="996">
        <f>+IFERROR(HLOOKUP(AD2,GENERALES!$E$3:$CF$6,4,FALSE),"-")</f>
        <v>45952</v>
      </c>
      <c r="AE4" s="996"/>
      <c r="AF4" s="996"/>
      <c r="AG4" s="996"/>
      <c r="AH4" s="996"/>
      <c r="AI4" s="996">
        <f>+IFERROR(HLOOKUP(AI2,GENERALES!$E$3:$CF$6,4,FALSE),"-")</f>
        <v>45953</v>
      </c>
      <c r="AJ4" s="996"/>
      <c r="AK4" s="996"/>
      <c r="AL4" s="996"/>
      <c r="AM4" s="996"/>
      <c r="AN4" s="996">
        <f>+IFERROR(HLOOKUP(AN2,GENERALES!$E$3:$CF$6,4,FALSE),"-")</f>
        <v>45954</v>
      </c>
      <c r="AO4" s="996"/>
      <c r="AP4" s="996"/>
      <c r="AQ4" s="996"/>
      <c r="AR4" s="996"/>
      <c r="AS4" s="996">
        <f>+IFERROR(HLOOKUP(AS2,GENERALES!$E$3:$CF$6,4,FALSE),"-")</f>
        <v>45955</v>
      </c>
      <c r="AT4" s="996"/>
      <c r="AU4" s="996"/>
      <c r="AV4" s="996"/>
      <c r="AW4" s="996"/>
      <c r="AX4" s="996">
        <f>+IFERROR(HLOOKUP(AX2,GENERALES!$E$3:$CF$6,4,FALSE),"-")</f>
        <v>45956</v>
      </c>
      <c r="AY4" s="996"/>
      <c r="AZ4" s="996"/>
      <c r="BA4" s="996"/>
      <c r="BB4" s="996"/>
      <c r="BC4" s="996">
        <f>+IFERROR(HLOOKUP(BC2,GENERALES!$E$3:$CF$6,4,FALSE),"-")</f>
        <v>45957</v>
      </c>
      <c r="BD4" s="996"/>
      <c r="BE4" s="996"/>
      <c r="BF4" s="996"/>
      <c r="BG4" s="996"/>
      <c r="BH4" s="996">
        <f>+IFERROR(HLOOKUP(BH2,GENERALES!$E$3:$CF$6,4,FALSE),"-")</f>
        <v>45958</v>
      </c>
      <c r="BI4" s="996"/>
      <c r="BJ4" s="996"/>
      <c r="BK4" s="996"/>
      <c r="BL4" s="996"/>
      <c r="BM4" s="996" t="str">
        <f>+IFERROR(HLOOKUP(BM2,GENERALES!$E$3:$CF$6,4,FALSE),"-")</f>
        <v>-</v>
      </c>
      <c r="BN4" s="996"/>
      <c r="BO4" s="996"/>
      <c r="BP4" s="996"/>
      <c r="BQ4" s="996"/>
      <c r="BR4" s="996" t="str">
        <f>+IFERROR(HLOOKUP(BR2,GENERALES!$E$3:$CF$6,4,FALSE),"-")</f>
        <v>-</v>
      </c>
      <c r="BS4" s="996"/>
      <c r="BT4" s="996"/>
      <c r="BU4" s="996"/>
      <c r="BV4" s="996"/>
      <c r="BW4" s="996" t="str">
        <f>+IFERROR(HLOOKUP(BW2,GENERALES!$E$3:$CF$6,4,FALSE),"-")</f>
        <v>-</v>
      </c>
      <c r="BX4" s="996"/>
      <c r="BY4" s="996"/>
      <c r="BZ4" s="996"/>
      <c r="CA4" s="996"/>
      <c r="CB4" s="996" t="str">
        <f>+IFERROR(HLOOKUP(CB2,GENERALES!$E$3:$CF$6,4,FALSE),"-")</f>
        <v>-</v>
      </c>
      <c r="CC4" s="996"/>
      <c r="CD4" s="996"/>
      <c r="CE4" s="996"/>
      <c r="CF4" s="996"/>
      <c r="CG4" s="996" t="str">
        <f>+IFERROR(HLOOKUP(CG2,GENERALES!$E$3:$CF$6,4,FALSE),"-")</f>
        <v>-</v>
      </c>
      <c r="CH4" s="996"/>
      <c r="CI4" s="996"/>
      <c r="CJ4" s="996"/>
      <c r="CK4" s="996"/>
      <c r="CL4" s="996" t="str">
        <f>+IFERROR(HLOOKUP(CL2,GENERALES!$E$3:$CF$6,4,FALSE),"-")</f>
        <v>-</v>
      </c>
      <c r="CM4" s="996"/>
      <c r="CN4" s="996"/>
      <c r="CO4" s="996"/>
      <c r="CP4" s="996"/>
      <c r="CQ4" s="996" t="str">
        <f>+IFERROR(HLOOKUP(CQ2,GENERALES!$E$3:$CF$6,4,FALSE),"-")</f>
        <v>-</v>
      </c>
      <c r="CR4" s="996"/>
      <c r="CS4" s="996"/>
      <c r="CT4" s="996"/>
      <c r="CU4" s="996"/>
      <c r="CV4" s="996" t="str">
        <f>+IFERROR(HLOOKUP(CV2,GENERALES!$E$3:$CF$6,4,FALSE),"-")</f>
        <v>-</v>
      </c>
      <c r="CW4" s="996"/>
      <c r="CX4" s="996"/>
      <c r="CY4" s="996"/>
      <c r="CZ4" s="996"/>
      <c r="DA4" s="996" t="str">
        <f>+IFERROR(HLOOKUP(DA2,GENERALES!$E$3:$CF$6,4,FALSE),"-")</f>
        <v>-</v>
      </c>
      <c r="DB4" s="996"/>
      <c r="DC4" s="996"/>
      <c r="DD4" s="996"/>
      <c r="DE4" s="996"/>
      <c r="DF4" s="996" t="str">
        <f>+IFERROR(HLOOKUP(DF2,GENERALES!$E$3:$CF$6,4,FALSE),"-")</f>
        <v>-</v>
      </c>
      <c r="DG4" s="996"/>
      <c r="DH4" s="996"/>
      <c r="DI4" s="996"/>
      <c r="DJ4" s="996"/>
      <c r="DK4" s="996" t="str">
        <f>+IFERROR(HLOOKUP(DK2,GENERALES!$E$3:$CF$6,4,FALSE),"-")</f>
        <v>-</v>
      </c>
      <c r="DL4" s="996"/>
      <c r="DM4" s="996"/>
      <c r="DN4" s="996"/>
      <c r="DO4" s="996"/>
      <c r="DP4" s="996" t="str">
        <f>+IFERROR(HLOOKUP(DP2,GENERALES!$E$3:$CF$6,4,FALSE),"-")</f>
        <v>-</v>
      </c>
      <c r="DQ4" s="996"/>
      <c r="DR4" s="996"/>
      <c r="DS4" s="996"/>
      <c r="DT4" s="996"/>
      <c r="DU4" s="996" t="str">
        <f>+IFERROR(HLOOKUP(DU2,GENERALES!$E$3:$CF$6,4,FALSE),"-")</f>
        <v>-</v>
      </c>
      <c r="DV4" s="996"/>
      <c r="DW4" s="996"/>
      <c r="DX4" s="996"/>
      <c r="DY4" s="996"/>
      <c r="DZ4" s="996" t="str">
        <f>+IFERROR(HLOOKUP(DZ2,GENERALES!$E$3:$CF$6,4,FALSE),"-")</f>
        <v>-</v>
      </c>
      <c r="EA4" s="996"/>
      <c r="EB4" s="996"/>
      <c r="EC4" s="996"/>
      <c r="ED4" s="996"/>
      <c r="EE4" s="996" t="str">
        <f>+IFERROR(HLOOKUP(EE2,GENERALES!$E$3:$CF$6,4,FALSE),"-")</f>
        <v>-</v>
      </c>
      <c r="EF4" s="996"/>
      <c r="EG4" s="996"/>
      <c r="EH4" s="996"/>
      <c r="EI4" s="996"/>
      <c r="EJ4" s="996" t="str">
        <f>+IFERROR(HLOOKUP(EJ2,GENERALES!$E$3:$CF$6,4,FALSE),"-")</f>
        <v>-</v>
      </c>
      <c r="EK4" s="996"/>
      <c r="EL4" s="996"/>
      <c r="EM4" s="996"/>
      <c r="EN4" s="996"/>
      <c r="EO4" s="996" t="str">
        <f>+IFERROR(HLOOKUP(EO2,GENERALES!$E$3:$CF$6,4,FALSE),"-")</f>
        <v>-</v>
      </c>
      <c r="EP4" s="996"/>
      <c r="EQ4" s="996"/>
      <c r="ER4" s="996"/>
      <c r="ES4" s="996"/>
      <c r="ET4" s="996" t="str">
        <f>+IFERROR(HLOOKUP(ET2,GENERALES!$E$3:$CF$6,4,FALSE),"-")</f>
        <v>-</v>
      </c>
      <c r="EU4" s="996"/>
      <c r="EV4" s="996"/>
      <c r="EW4" s="996"/>
      <c r="EX4" s="996"/>
      <c r="EY4" s="996" t="str">
        <f>+IFERROR(HLOOKUP(EY2,GENERALES!$E$3:$CF$6,4,FALSE),"-")</f>
        <v>-</v>
      </c>
      <c r="EZ4" s="996"/>
      <c r="FA4" s="996"/>
      <c r="FB4" s="996"/>
      <c r="FC4" s="996"/>
      <c r="FD4" s="996" t="str">
        <f>+IFERROR(HLOOKUP(FD2,GENERALES!$E$3:$CF$6,4,FALSE),"-")</f>
        <v>-</v>
      </c>
      <c r="FE4" s="996"/>
      <c r="FF4" s="996"/>
      <c r="FG4" s="996"/>
      <c r="FH4" s="996"/>
      <c r="FI4" s="996" t="str">
        <f>+IFERROR(HLOOKUP(FI2,GENERALES!$E$3:$CF$6,4,FALSE),"-")</f>
        <v>-</v>
      </c>
      <c r="FJ4" s="996"/>
      <c r="FK4" s="996"/>
      <c r="FL4" s="996"/>
      <c r="FM4" s="996"/>
      <c r="FN4" s="996" t="str">
        <f>+IFERROR(HLOOKUP(FN2,GENERALES!$E$3:$CF$6,4,FALSE),"-")</f>
        <v>-</v>
      </c>
      <c r="FO4" s="996"/>
      <c r="FP4" s="996"/>
      <c r="FQ4" s="996"/>
      <c r="FR4" s="996"/>
      <c r="FS4" s="996" t="str">
        <f>+IFERROR(HLOOKUP(FS2,GENERALES!$E$3:$CF$6,4,FALSE),"-")</f>
        <v>-</v>
      </c>
      <c r="FT4" s="996"/>
      <c r="FU4" s="996"/>
      <c r="FV4" s="996"/>
      <c r="FW4" s="996"/>
      <c r="FX4" s="996" t="str">
        <f>+IFERROR(HLOOKUP(FX2,GENERALES!$E$3:$CF$6,4,FALSE),"-")</f>
        <v>-</v>
      </c>
      <c r="FY4" s="996"/>
      <c r="FZ4" s="996"/>
      <c r="GA4" s="996"/>
      <c r="GB4" s="996"/>
      <c r="GC4" s="996" t="str">
        <f>+IFERROR(HLOOKUP(GC2,GENERALES!$E$3:$CF$6,4,FALSE),"-")</f>
        <v>-</v>
      </c>
      <c r="GD4" s="996"/>
      <c r="GE4" s="996"/>
      <c r="GF4" s="996"/>
      <c r="GG4" s="996"/>
      <c r="GH4" s="996" t="str">
        <f>+IFERROR(HLOOKUP(GH2,GENERALES!$E$3:$CF$6,4,FALSE),"-")</f>
        <v>-</v>
      </c>
      <c r="GI4" s="996"/>
      <c r="GJ4" s="996"/>
      <c r="GK4" s="996"/>
      <c r="GL4" s="996"/>
      <c r="GM4" s="996" t="str">
        <f>+IFERROR(HLOOKUP(GM2,GENERALES!$E$3:$CF$6,4,FALSE),"-")</f>
        <v>-</v>
      </c>
      <c r="GN4" s="996"/>
      <c r="GO4" s="996"/>
      <c r="GP4" s="996"/>
      <c r="GQ4" s="996"/>
      <c r="GR4" s="996" t="str">
        <f>+IFERROR(HLOOKUP(GR2,GENERALES!$E$3:$CF$6,4,FALSE),"-")</f>
        <v>-</v>
      </c>
      <c r="GS4" s="996"/>
      <c r="GT4" s="996"/>
      <c r="GU4" s="996"/>
      <c r="GV4" s="996"/>
      <c r="GW4" s="996" t="str">
        <f>+IFERROR(HLOOKUP(GW2,GENERALES!$E$3:$CF$6,4,FALSE),"-")</f>
        <v>-</v>
      </c>
      <c r="GX4" s="996"/>
      <c r="GY4" s="996"/>
      <c r="GZ4" s="996"/>
      <c r="HA4" s="996"/>
      <c r="HB4" s="996" t="str">
        <f>+IFERROR(HLOOKUP(HB2,GENERALES!$E$3:$CF$6,4,FALSE),"-")</f>
        <v>-</v>
      </c>
      <c r="HC4" s="996"/>
      <c r="HD4" s="996"/>
      <c r="HE4" s="996"/>
      <c r="HF4" s="996"/>
      <c r="HG4" s="996" t="str">
        <f>+IFERROR(HLOOKUP(HG2,GENERALES!$E$3:$CF$6,4,FALSE),"-")</f>
        <v>-</v>
      </c>
      <c r="HH4" s="996"/>
      <c r="HI4" s="996"/>
      <c r="HJ4" s="996"/>
      <c r="HK4" s="996"/>
      <c r="HL4" s="996" t="str">
        <f>+IFERROR(HLOOKUP(HL2,GENERALES!$E$3:$CF$6,4,FALSE),"-")</f>
        <v>-</v>
      </c>
      <c r="HM4" s="996"/>
      <c r="HN4" s="996"/>
      <c r="HO4" s="996"/>
      <c r="HP4" s="996"/>
      <c r="HQ4" s="996" t="str">
        <f>+IFERROR(HLOOKUP(HQ2,GENERALES!$E$3:$CF$6,4,FALSE),"-")</f>
        <v>-</v>
      </c>
      <c r="HR4" s="996"/>
      <c r="HS4" s="996"/>
      <c r="HT4" s="996"/>
      <c r="HU4" s="996"/>
      <c r="HV4" s="996" t="str">
        <f>+IFERROR(HLOOKUP(HV2,GENERALES!$E$3:$CF$6,4,FALSE),"-")</f>
        <v>-</v>
      </c>
      <c r="HW4" s="996"/>
      <c r="HX4" s="996"/>
      <c r="HY4" s="996"/>
      <c r="HZ4" s="996"/>
      <c r="IA4" s="996" t="str">
        <f>+IFERROR(HLOOKUP(IA2,GENERALES!$E$3:$CF$6,4,FALSE),"-")</f>
        <v>-</v>
      </c>
      <c r="IB4" s="996"/>
      <c r="IC4" s="996"/>
      <c r="ID4" s="996"/>
      <c r="IE4" s="996"/>
      <c r="IF4" s="996" t="str">
        <f>+IFERROR(HLOOKUP(IF2,GENERALES!$E$3:$CF$6,4,FALSE),"-")</f>
        <v>-</v>
      </c>
      <c r="IG4" s="996"/>
      <c r="IH4" s="996"/>
      <c r="II4" s="996"/>
      <c r="IJ4" s="996"/>
      <c r="IK4" s="996" t="str">
        <f>+IFERROR(HLOOKUP(IK2,GENERALES!$E$3:$CF$6,4,FALSE),"-")</f>
        <v>-</v>
      </c>
      <c r="IL4" s="996"/>
      <c r="IM4" s="996"/>
      <c r="IN4" s="996"/>
      <c r="IO4" s="996"/>
      <c r="IP4" s="996" t="str">
        <f>+IFERROR(HLOOKUP(IP2,GENERALES!$E$3:$CF$6,4,FALSE),"-")</f>
        <v>-</v>
      </c>
      <c r="IQ4" s="996"/>
      <c r="IR4" s="996"/>
      <c r="IS4" s="996"/>
      <c r="IT4" s="996"/>
      <c r="IU4" s="996" t="str">
        <f>+IFERROR(HLOOKUP(IU2,GENERALES!$E$3:$CF$6,4,FALSE),"-")</f>
        <v>-</v>
      </c>
      <c r="IV4" s="996"/>
      <c r="IW4" s="996"/>
      <c r="IX4" s="996"/>
      <c r="IY4" s="996"/>
      <c r="IZ4" s="996" t="str">
        <f>+IFERROR(HLOOKUP(IZ2,GENERALES!$E$3:$CF$6,4,FALSE),"-")</f>
        <v>-</v>
      </c>
      <c r="JA4" s="996"/>
      <c r="JB4" s="996"/>
      <c r="JC4" s="996"/>
      <c r="JD4" s="996"/>
      <c r="JE4" s="996" t="str">
        <f>+IFERROR(HLOOKUP(JE2,GENERALES!$E$3:$CF$6,4,FALSE),"-")</f>
        <v>-</v>
      </c>
      <c r="JF4" s="996"/>
      <c r="JG4" s="996"/>
      <c r="JH4" s="996"/>
      <c r="JI4" s="996"/>
      <c r="JJ4" s="996" t="str">
        <f>+IFERROR(HLOOKUP(JJ2,GENERALES!$E$3:$CF$6,4,FALSE),"-")</f>
        <v>-</v>
      </c>
      <c r="JK4" s="996"/>
      <c r="JL4" s="996"/>
      <c r="JM4" s="996"/>
      <c r="JN4" s="996"/>
      <c r="JO4" s="996" t="str">
        <f>+IFERROR(HLOOKUP(JO2,GENERALES!$E$3:$CF$6,4,FALSE),"-")</f>
        <v>-</v>
      </c>
      <c r="JP4" s="996"/>
      <c r="JQ4" s="996"/>
      <c r="JR4" s="996"/>
      <c r="JS4" s="996"/>
      <c r="JT4" s="996" t="str">
        <f>+IFERROR(HLOOKUP(JT2,GENERALES!$E$3:$CF$6,4,FALSE),"-")</f>
        <v>-</v>
      </c>
      <c r="JU4" s="996"/>
      <c r="JV4" s="996"/>
      <c r="JW4" s="996"/>
      <c r="JX4" s="996"/>
      <c r="JY4" s="996" t="str">
        <f>+IFERROR(HLOOKUP(JY2,GENERALES!$E$3:$CF$6,4,FALSE),"-")</f>
        <v>-</v>
      </c>
      <c r="JZ4" s="996"/>
      <c r="KA4" s="996"/>
      <c r="KB4" s="996"/>
      <c r="KC4" s="996"/>
      <c r="KD4" s="996" t="str">
        <f>+IFERROR(HLOOKUP(KD2,GENERALES!$E$3:$CF$6,4,FALSE),"-")</f>
        <v>-</v>
      </c>
      <c r="KE4" s="996"/>
      <c r="KF4" s="996"/>
      <c r="KG4" s="996"/>
      <c r="KH4" s="996"/>
      <c r="KI4" s="996" t="str">
        <f>+IFERROR(HLOOKUP(KI2,GENERALES!$E$3:$CF$6,4,FALSE),"-")</f>
        <v>-</v>
      </c>
      <c r="KJ4" s="996"/>
      <c r="KK4" s="996"/>
      <c r="KL4" s="996"/>
      <c r="KM4" s="996"/>
      <c r="KN4" s="996" t="str">
        <f>+IFERROR(HLOOKUP(KN2,GENERALES!$E$3:$CF$6,4,FALSE),"-")</f>
        <v>-</v>
      </c>
      <c r="KO4" s="996"/>
      <c r="KP4" s="996"/>
      <c r="KQ4" s="996"/>
      <c r="KR4" s="996"/>
      <c r="KS4" s="996" t="str">
        <f>+IFERROR(HLOOKUP(KS2,GENERALES!$E$3:$CF$6,4,FALSE),"-")</f>
        <v>-</v>
      </c>
      <c r="KT4" s="996"/>
      <c r="KU4" s="996"/>
      <c r="KV4" s="996"/>
      <c r="KW4" s="996"/>
      <c r="KX4" s="996" t="str">
        <f>+IFERROR(HLOOKUP(KX2,GENERALES!$E$3:$CF$6,4,FALSE),"-")</f>
        <v>-</v>
      </c>
      <c r="KY4" s="996"/>
      <c r="KZ4" s="996"/>
      <c r="LA4" s="996"/>
      <c r="LB4" s="996"/>
      <c r="LC4" s="996" t="str">
        <f>+IFERROR(HLOOKUP(LC2,GENERALES!$E$3:$CF$6,4,FALSE),"-")</f>
        <v>-</v>
      </c>
      <c r="LD4" s="996"/>
      <c r="LE4" s="996"/>
      <c r="LF4" s="996"/>
      <c r="LG4" s="996"/>
      <c r="LH4" s="996" t="str">
        <f>+IFERROR(HLOOKUP(LH2,GENERALES!$E$3:$CF$6,4,FALSE),"-")</f>
        <v>-</v>
      </c>
      <c r="LI4" s="996"/>
      <c r="LJ4" s="996"/>
      <c r="LK4" s="996"/>
      <c r="LL4" s="996"/>
      <c r="LM4" s="996" t="str">
        <f>+IFERROR(HLOOKUP(LM2,GENERALES!$E$3:$CF$6,4,FALSE),"-")</f>
        <v>-</v>
      </c>
      <c r="LN4" s="996"/>
      <c r="LO4" s="996"/>
      <c r="LP4" s="996"/>
      <c r="LQ4" s="996"/>
      <c r="LR4" s="996" t="str">
        <f>+IFERROR(HLOOKUP(LR2,GENERALES!$E$3:$CF$6,4,FALSE),"-")</f>
        <v>-</v>
      </c>
      <c r="LS4" s="996"/>
      <c r="LT4" s="996"/>
      <c r="LU4" s="996"/>
      <c r="LV4" s="996"/>
      <c r="LW4" s="996" t="str">
        <f>+IFERROR(HLOOKUP(LW2,GENERALES!$E$3:$CF$6,4,FALSE),"-")</f>
        <v>-</v>
      </c>
      <c r="LX4" s="996"/>
      <c r="LY4" s="996"/>
      <c r="LZ4" s="996"/>
      <c r="MA4" s="996"/>
      <c r="MB4" s="996" t="str">
        <f>+IFERROR(HLOOKUP(MB2,GENERALES!$E$3:$CF$6,4,FALSE),"-")</f>
        <v>-</v>
      </c>
      <c r="MC4" s="996"/>
      <c r="MD4" s="996"/>
      <c r="ME4" s="996"/>
      <c r="MF4" s="996"/>
      <c r="MG4" s="996" t="str">
        <f>+IFERROR(HLOOKUP(MG2,GENERALES!$E$3:$CF$6,4,FALSE),"-")</f>
        <v>-</v>
      </c>
      <c r="MH4" s="996"/>
      <c r="MI4" s="996"/>
      <c r="MJ4" s="996"/>
      <c r="MK4" s="996"/>
      <c r="ML4" s="996" t="str">
        <f>+IFERROR(HLOOKUP(ML2,GENERALES!$E$3:$CF$6,4,FALSE),"-")</f>
        <v>-</v>
      </c>
      <c r="MM4" s="996"/>
      <c r="MN4" s="996"/>
      <c r="MO4" s="996"/>
      <c r="MP4" s="996"/>
      <c r="MQ4" s="996" t="str">
        <f>+IFERROR(HLOOKUP(MQ2,GENERALES!$E$3:$CF$6,4,FALSE),"-")</f>
        <v>-</v>
      </c>
      <c r="MR4" s="996"/>
      <c r="MS4" s="996"/>
      <c r="MT4" s="996"/>
      <c r="MU4" s="996"/>
      <c r="MV4" s="996" t="str">
        <f>+IFERROR(HLOOKUP(MV2,GENERALES!$E$3:$CF$6,4,FALSE),"-")</f>
        <v>-</v>
      </c>
      <c r="MW4" s="996"/>
      <c r="MX4" s="996"/>
      <c r="MY4" s="996"/>
      <c r="MZ4" s="996"/>
      <c r="NA4" s="996" t="str">
        <f>+IFERROR(HLOOKUP(NA2,GENERALES!$E$3:$CF$6,4,FALSE),"-")</f>
        <v>-</v>
      </c>
      <c r="NB4" s="996"/>
      <c r="NC4" s="996"/>
      <c r="ND4" s="996"/>
      <c r="NE4" s="996"/>
      <c r="NF4" s="996" t="str">
        <f>+IFERROR(HLOOKUP(NF2,GENERALES!$E$3:$CF$6,4,FALSE),"-")</f>
        <v>-</v>
      </c>
      <c r="NG4" s="996"/>
      <c r="NH4" s="996"/>
      <c r="NI4" s="996"/>
      <c r="NJ4" s="996"/>
      <c r="NK4" s="996" t="str">
        <f>+IFERROR(HLOOKUP(NK2,GENERALES!$E$3:$CF$6,4,FALSE),"-")</f>
        <v>-</v>
      </c>
      <c r="NL4" s="996"/>
      <c r="NM4" s="996"/>
      <c r="NN4" s="996"/>
      <c r="NO4" s="996"/>
      <c r="NP4" s="996" t="str">
        <f>+IFERROR(HLOOKUP(NP2,GENERALES!$E$3:$CF$6,4,FALSE),"-")</f>
        <v>-</v>
      </c>
      <c r="NQ4" s="996"/>
      <c r="NR4" s="996"/>
      <c r="NS4" s="996"/>
      <c r="NT4" s="996"/>
      <c r="NU4" s="996" t="str">
        <f>+IFERROR(HLOOKUP(NU2,GENERALES!$E$3:$CF$6,4,FALSE),"-")</f>
        <v>-</v>
      </c>
      <c r="NV4" s="996"/>
      <c r="NW4" s="996"/>
      <c r="NX4" s="996"/>
      <c r="NY4" s="996"/>
      <c r="NZ4" s="996" t="str">
        <f>+IFERROR(HLOOKUP(NZ2,GENERALES!$E$3:$CF$6,4,FALSE),"-")</f>
        <v>-</v>
      </c>
      <c r="OA4" s="996"/>
      <c r="OB4" s="996"/>
      <c r="OC4" s="996"/>
      <c r="OD4" s="996"/>
      <c r="OE4" s="996" t="str">
        <f>+IFERROR(HLOOKUP(OE2,GENERALES!$E$3:$CF$6,4,FALSE),"-")</f>
        <v>-</v>
      </c>
      <c r="OF4" s="996"/>
      <c r="OG4" s="996"/>
      <c r="OH4" s="996"/>
      <c r="OI4" s="996"/>
      <c r="OJ4" s="996" t="str">
        <f>+IFERROR(HLOOKUP(OJ2,GENERALES!$E$3:$CF$6,4,FALSE),"-")</f>
        <v>-</v>
      </c>
      <c r="OK4" s="996"/>
      <c r="OL4" s="996"/>
      <c r="OM4" s="996"/>
      <c r="ON4" s="996"/>
    </row>
    <row r="5" spans="3:404" ht="7.9" customHeight="1" x14ac:dyDescent="0.3">
      <c r="D5" s="795"/>
      <c r="E5" s="796" t="s">
        <v>327</v>
      </c>
      <c r="F5" s="796" t="s">
        <v>328</v>
      </c>
      <c r="G5" s="796" t="s">
        <v>330</v>
      </c>
      <c r="H5" s="796" t="s">
        <v>329</v>
      </c>
      <c r="I5" s="796" t="s">
        <v>418</v>
      </c>
      <c r="J5" s="796" t="s">
        <v>327</v>
      </c>
      <c r="K5" s="796" t="s">
        <v>328</v>
      </c>
      <c r="L5" s="796" t="s">
        <v>330</v>
      </c>
      <c r="M5" s="796" t="s">
        <v>329</v>
      </c>
      <c r="N5" s="796" t="s">
        <v>418</v>
      </c>
      <c r="O5" s="796" t="s">
        <v>327</v>
      </c>
      <c r="P5" s="796" t="s">
        <v>328</v>
      </c>
      <c r="Q5" s="796" t="s">
        <v>330</v>
      </c>
      <c r="R5" s="796" t="s">
        <v>329</v>
      </c>
      <c r="S5" s="796" t="s">
        <v>418</v>
      </c>
      <c r="T5" s="796" t="s">
        <v>327</v>
      </c>
      <c r="U5" s="796" t="s">
        <v>328</v>
      </c>
      <c r="V5" s="796" t="s">
        <v>330</v>
      </c>
      <c r="W5" s="796" t="s">
        <v>329</v>
      </c>
      <c r="X5" s="796" t="s">
        <v>418</v>
      </c>
      <c r="Y5" s="796" t="s">
        <v>327</v>
      </c>
      <c r="Z5" s="796" t="s">
        <v>328</v>
      </c>
      <c r="AA5" s="796" t="s">
        <v>330</v>
      </c>
      <c r="AB5" s="796" t="s">
        <v>329</v>
      </c>
      <c r="AC5" s="796" t="s">
        <v>418</v>
      </c>
      <c r="AD5" s="796" t="s">
        <v>327</v>
      </c>
      <c r="AE5" s="796" t="s">
        <v>328</v>
      </c>
      <c r="AF5" s="796" t="s">
        <v>330</v>
      </c>
      <c r="AG5" s="796" t="s">
        <v>329</v>
      </c>
      <c r="AH5" s="796" t="s">
        <v>418</v>
      </c>
      <c r="AI5" s="796" t="s">
        <v>327</v>
      </c>
      <c r="AJ5" s="796" t="s">
        <v>328</v>
      </c>
      <c r="AK5" s="796" t="s">
        <v>330</v>
      </c>
      <c r="AL5" s="796" t="s">
        <v>329</v>
      </c>
      <c r="AM5" s="796" t="s">
        <v>418</v>
      </c>
      <c r="AN5" s="796" t="s">
        <v>327</v>
      </c>
      <c r="AO5" s="796" t="s">
        <v>328</v>
      </c>
      <c r="AP5" s="796" t="s">
        <v>330</v>
      </c>
      <c r="AQ5" s="796" t="s">
        <v>329</v>
      </c>
      <c r="AR5" s="796" t="s">
        <v>418</v>
      </c>
      <c r="AS5" s="796" t="s">
        <v>327</v>
      </c>
      <c r="AT5" s="796" t="s">
        <v>328</v>
      </c>
      <c r="AU5" s="796" t="s">
        <v>330</v>
      </c>
      <c r="AV5" s="796" t="s">
        <v>329</v>
      </c>
      <c r="AW5" s="796" t="s">
        <v>418</v>
      </c>
      <c r="AX5" s="796" t="s">
        <v>327</v>
      </c>
      <c r="AY5" s="796" t="s">
        <v>328</v>
      </c>
      <c r="AZ5" s="796" t="s">
        <v>330</v>
      </c>
      <c r="BA5" s="796" t="s">
        <v>329</v>
      </c>
      <c r="BB5" s="796" t="s">
        <v>418</v>
      </c>
      <c r="BC5" s="796" t="s">
        <v>327</v>
      </c>
      <c r="BD5" s="796" t="s">
        <v>328</v>
      </c>
      <c r="BE5" s="796" t="s">
        <v>330</v>
      </c>
      <c r="BF5" s="796" t="s">
        <v>329</v>
      </c>
      <c r="BG5" s="796" t="s">
        <v>418</v>
      </c>
      <c r="BH5" s="796" t="s">
        <v>327</v>
      </c>
      <c r="BI5" s="796" t="s">
        <v>328</v>
      </c>
      <c r="BJ5" s="796" t="s">
        <v>330</v>
      </c>
      <c r="BK5" s="796" t="s">
        <v>329</v>
      </c>
      <c r="BL5" s="796" t="s">
        <v>418</v>
      </c>
      <c r="BM5" s="796" t="s">
        <v>327</v>
      </c>
      <c r="BN5" s="796" t="s">
        <v>328</v>
      </c>
      <c r="BO5" s="796" t="s">
        <v>330</v>
      </c>
      <c r="BP5" s="796" t="s">
        <v>329</v>
      </c>
      <c r="BQ5" s="796" t="s">
        <v>418</v>
      </c>
      <c r="BR5" s="796" t="s">
        <v>327</v>
      </c>
      <c r="BS5" s="796" t="s">
        <v>328</v>
      </c>
      <c r="BT5" s="796" t="s">
        <v>330</v>
      </c>
      <c r="BU5" s="796" t="s">
        <v>329</v>
      </c>
      <c r="BV5" s="796" t="s">
        <v>418</v>
      </c>
      <c r="BW5" s="796" t="s">
        <v>327</v>
      </c>
      <c r="BX5" s="796" t="s">
        <v>328</v>
      </c>
      <c r="BY5" s="796" t="s">
        <v>330</v>
      </c>
      <c r="BZ5" s="796" t="s">
        <v>329</v>
      </c>
      <c r="CA5" s="796" t="s">
        <v>418</v>
      </c>
      <c r="CB5" s="796" t="s">
        <v>327</v>
      </c>
      <c r="CC5" s="796" t="s">
        <v>328</v>
      </c>
      <c r="CD5" s="796" t="s">
        <v>330</v>
      </c>
      <c r="CE5" s="796" t="s">
        <v>329</v>
      </c>
      <c r="CF5" s="796" t="s">
        <v>418</v>
      </c>
      <c r="CG5" s="796" t="s">
        <v>327</v>
      </c>
      <c r="CH5" s="796" t="s">
        <v>328</v>
      </c>
      <c r="CI5" s="796" t="s">
        <v>330</v>
      </c>
      <c r="CJ5" s="796" t="s">
        <v>329</v>
      </c>
      <c r="CK5" s="796" t="s">
        <v>418</v>
      </c>
      <c r="CL5" s="796" t="s">
        <v>327</v>
      </c>
      <c r="CM5" s="796" t="s">
        <v>328</v>
      </c>
      <c r="CN5" s="796" t="s">
        <v>330</v>
      </c>
      <c r="CO5" s="796" t="s">
        <v>329</v>
      </c>
      <c r="CP5" s="796" t="s">
        <v>418</v>
      </c>
      <c r="CQ5" s="796" t="s">
        <v>327</v>
      </c>
      <c r="CR5" s="796" t="s">
        <v>328</v>
      </c>
      <c r="CS5" s="796" t="s">
        <v>330</v>
      </c>
      <c r="CT5" s="796" t="s">
        <v>329</v>
      </c>
      <c r="CU5" s="796" t="s">
        <v>418</v>
      </c>
      <c r="CV5" s="796" t="s">
        <v>327</v>
      </c>
      <c r="CW5" s="796" t="s">
        <v>328</v>
      </c>
      <c r="CX5" s="796" t="s">
        <v>330</v>
      </c>
      <c r="CY5" s="796" t="s">
        <v>329</v>
      </c>
      <c r="CZ5" s="796" t="s">
        <v>418</v>
      </c>
      <c r="DA5" s="796" t="s">
        <v>327</v>
      </c>
      <c r="DB5" s="796" t="s">
        <v>328</v>
      </c>
      <c r="DC5" s="796" t="s">
        <v>330</v>
      </c>
      <c r="DD5" s="796" t="s">
        <v>329</v>
      </c>
      <c r="DE5" s="796" t="s">
        <v>418</v>
      </c>
      <c r="DF5" s="796" t="s">
        <v>327</v>
      </c>
      <c r="DG5" s="796" t="s">
        <v>328</v>
      </c>
      <c r="DH5" s="796" t="s">
        <v>330</v>
      </c>
      <c r="DI5" s="796" t="s">
        <v>329</v>
      </c>
      <c r="DJ5" s="796" t="s">
        <v>418</v>
      </c>
      <c r="DK5" s="796" t="s">
        <v>327</v>
      </c>
      <c r="DL5" s="796" t="s">
        <v>328</v>
      </c>
      <c r="DM5" s="796" t="s">
        <v>330</v>
      </c>
      <c r="DN5" s="796" t="s">
        <v>329</v>
      </c>
      <c r="DO5" s="796" t="s">
        <v>418</v>
      </c>
      <c r="DP5" s="796" t="s">
        <v>327</v>
      </c>
      <c r="DQ5" s="796" t="s">
        <v>328</v>
      </c>
      <c r="DR5" s="796" t="s">
        <v>330</v>
      </c>
      <c r="DS5" s="796" t="s">
        <v>329</v>
      </c>
      <c r="DT5" s="796" t="s">
        <v>418</v>
      </c>
      <c r="DU5" s="796" t="s">
        <v>327</v>
      </c>
      <c r="DV5" s="796" t="s">
        <v>328</v>
      </c>
      <c r="DW5" s="796" t="s">
        <v>330</v>
      </c>
      <c r="DX5" s="796" t="s">
        <v>329</v>
      </c>
      <c r="DY5" s="796" t="s">
        <v>418</v>
      </c>
      <c r="DZ5" s="796" t="s">
        <v>327</v>
      </c>
      <c r="EA5" s="796" t="s">
        <v>328</v>
      </c>
      <c r="EB5" s="796" t="s">
        <v>330</v>
      </c>
      <c r="EC5" s="796" t="s">
        <v>329</v>
      </c>
      <c r="ED5" s="796" t="s">
        <v>418</v>
      </c>
      <c r="EE5" s="796" t="s">
        <v>327</v>
      </c>
      <c r="EF5" s="796" t="s">
        <v>328</v>
      </c>
      <c r="EG5" s="796" t="s">
        <v>330</v>
      </c>
      <c r="EH5" s="796" t="s">
        <v>329</v>
      </c>
      <c r="EI5" s="796" t="s">
        <v>418</v>
      </c>
      <c r="EJ5" s="796" t="s">
        <v>327</v>
      </c>
      <c r="EK5" s="796" t="s">
        <v>328</v>
      </c>
      <c r="EL5" s="796" t="s">
        <v>330</v>
      </c>
      <c r="EM5" s="796" t="s">
        <v>329</v>
      </c>
      <c r="EN5" s="796" t="s">
        <v>418</v>
      </c>
      <c r="EO5" s="796" t="s">
        <v>327</v>
      </c>
      <c r="EP5" s="796" t="s">
        <v>328</v>
      </c>
      <c r="EQ5" s="796" t="s">
        <v>330</v>
      </c>
      <c r="ER5" s="796" t="s">
        <v>329</v>
      </c>
      <c r="ES5" s="796" t="s">
        <v>418</v>
      </c>
      <c r="ET5" s="796" t="s">
        <v>327</v>
      </c>
      <c r="EU5" s="796" t="s">
        <v>328</v>
      </c>
      <c r="EV5" s="796" t="s">
        <v>330</v>
      </c>
      <c r="EW5" s="796" t="s">
        <v>329</v>
      </c>
      <c r="EX5" s="796" t="s">
        <v>418</v>
      </c>
      <c r="EY5" s="796" t="s">
        <v>327</v>
      </c>
      <c r="EZ5" s="796" t="s">
        <v>328</v>
      </c>
      <c r="FA5" s="796" t="s">
        <v>330</v>
      </c>
      <c r="FB5" s="796" t="s">
        <v>329</v>
      </c>
      <c r="FC5" s="796" t="s">
        <v>418</v>
      </c>
      <c r="FD5" s="796" t="s">
        <v>327</v>
      </c>
      <c r="FE5" s="796" t="s">
        <v>328</v>
      </c>
      <c r="FF5" s="796" t="s">
        <v>330</v>
      </c>
      <c r="FG5" s="796" t="s">
        <v>329</v>
      </c>
      <c r="FH5" s="796" t="s">
        <v>418</v>
      </c>
      <c r="FI5" s="796" t="s">
        <v>327</v>
      </c>
      <c r="FJ5" s="796" t="s">
        <v>328</v>
      </c>
      <c r="FK5" s="796" t="s">
        <v>330</v>
      </c>
      <c r="FL5" s="796" t="s">
        <v>329</v>
      </c>
      <c r="FM5" s="796" t="s">
        <v>418</v>
      </c>
      <c r="FN5" s="796" t="s">
        <v>327</v>
      </c>
      <c r="FO5" s="796" t="s">
        <v>328</v>
      </c>
      <c r="FP5" s="796" t="s">
        <v>330</v>
      </c>
      <c r="FQ5" s="796" t="s">
        <v>329</v>
      </c>
      <c r="FR5" s="796" t="s">
        <v>418</v>
      </c>
      <c r="FS5" s="796" t="s">
        <v>327</v>
      </c>
      <c r="FT5" s="796" t="s">
        <v>328</v>
      </c>
      <c r="FU5" s="796" t="s">
        <v>330</v>
      </c>
      <c r="FV5" s="796" t="s">
        <v>329</v>
      </c>
      <c r="FW5" s="796" t="s">
        <v>418</v>
      </c>
      <c r="FX5" s="796" t="s">
        <v>327</v>
      </c>
      <c r="FY5" s="796" t="s">
        <v>328</v>
      </c>
      <c r="FZ5" s="796" t="s">
        <v>330</v>
      </c>
      <c r="GA5" s="796" t="s">
        <v>329</v>
      </c>
      <c r="GB5" s="796" t="s">
        <v>418</v>
      </c>
      <c r="GC5" s="796" t="s">
        <v>327</v>
      </c>
      <c r="GD5" s="796" t="s">
        <v>328</v>
      </c>
      <c r="GE5" s="796" t="s">
        <v>330</v>
      </c>
      <c r="GF5" s="796" t="s">
        <v>329</v>
      </c>
      <c r="GG5" s="796" t="s">
        <v>418</v>
      </c>
      <c r="GH5" s="796" t="s">
        <v>327</v>
      </c>
      <c r="GI5" s="796" t="s">
        <v>328</v>
      </c>
      <c r="GJ5" s="796" t="s">
        <v>330</v>
      </c>
      <c r="GK5" s="796" t="s">
        <v>329</v>
      </c>
      <c r="GL5" s="796" t="s">
        <v>418</v>
      </c>
      <c r="GM5" s="796" t="s">
        <v>327</v>
      </c>
      <c r="GN5" s="796" t="s">
        <v>328</v>
      </c>
      <c r="GO5" s="796" t="s">
        <v>330</v>
      </c>
      <c r="GP5" s="796" t="s">
        <v>329</v>
      </c>
      <c r="GQ5" s="796" t="s">
        <v>418</v>
      </c>
      <c r="GR5" s="796" t="s">
        <v>327</v>
      </c>
      <c r="GS5" s="796" t="s">
        <v>328</v>
      </c>
      <c r="GT5" s="796" t="s">
        <v>330</v>
      </c>
      <c r="GU5" s="796" t="s">
        <v>329</v>
      </c>
      <c r="GV5" s="796" t="s">
        <v>418</v>
      </c>
      <c r="GW5" s="796" t="s">
        <v>327</v>
      </c>
      <c r="GX5" s="796" t="s">
        <v>328</v>
      </c>
      <c r="GY5" s="796" t="s">
        <v>330</v>
      </c>
      <c r="GZ5" s="796" t="s">
        <v>329</v>
      </c>
      <c r="HA5" s="796" t="s">
        <v>418</v>
      </c>
      <c r="HB5" s="796" t="s">
        <v>327</v>
      </c>
      <c r="HC5" s="796" t="s">
        <v>328</v>
      </c>
      <c r="HD5" s="796" t="s">
        <v>330</v>
      </c>
      <c r="HE5" s="796" t="s">
        <v>329</v>
      </c>
      <c r="HF5" s="796" t="s">
        <v>418</v>
      </c>
      <c r="HG5" s="796" t="s">
        <v>327</v>
      </c>
      <c r="HH5" s="796" t="s">
        <v>328</v>
      </c>
      <c r="HI5" s="796" t="s">
        <v>330</v>
      </c>
      <c r="HJ5" s="796" t="s">
        <v>329</v>
      </c>
      <c r="HK5" s="796" t="s">
        <v>418</v>
      </c>
      <c r="HL5" s="796" t="s">
        <v>327</v>
      </c>
      <c r="HM5" s="796" t="s">
        <v>328</v>
      </c>
      <c r="HN5" s="796" t="s">
        <v>330</v>
      </c>
      <c r="HO5" s="796" t="s">
        <v>329</v>
      </c>
      <c r="HP5" s="796" t="s">
        <v>418</v>
      </c>
      <c r="HQ5" s="796" t="s">
        <v>327</v>
      </c>
      <c r="HR5" s="796" t="s">
        <v>328</v>
      </c>
      <c r="HS5" s="796" t="s">
        <v>330</v>
      </c>
      <c r="HT5" s="796" t="s">
        <v>329</v>
      </c>
      <c r="HU5" s="796" t="s">
        <v>418</v>
      </c>
      <c r="HV5" s="796" t="s">
        <v>327</v>
      </c>
      <c r="HW5" s="796" t="s">
        <v>328</v>
      </c>
      <c r="HX5" s="796" t="s">
        <v>330</v>
      </c>
      <c r="HY5" s="796" t="s">
        <v>329</v>
      </c>
      <c r="HZ5" s="796" t="s">
        <v>418</v>
      </c>
      <c r="IA5" s="796" t="s">
        <v>327</v>
      </c>
      <c r="IB5" s="796" t="s">
        <v>328</v>
      </c>
      <c r="IC5" s="796" t="s">
        <v>330</v>
      </c>
      <c r="ID5" s="796" t="s">
        <v>329</v>
      </c>
      <c r="IE5" s="796" t="s">
        <v>418</v>
      </c>
      <c r="IF5" s="796" t="s">
        <v>327</v>
      </c>
      <c r="IG5" s="796" t="s">
        <v>328</v>
      </c>
      <c r="IH5" s="796" t="s">
        <v>330</v>
      </c>
      <c r="II5" s="796" t="s">
        <v>329</v>
      </c>
      <c r="IJ5" s="796" t="s">
        <v>418</v>
      </c>
      <c r="IK5" s="796" t="s">
        <v>327</v>
      </c>
      <c r="IL5" s="796" t="s">
        <v>328</v>
      </c>
      <c r="IM5" s="796" t="s">
        <v>330</v>
      </c>
      <c r="IN5" s="796" t="s">
        <v>329</v>
      </c>
      <c r="IO5" s="796" t="s">
        <v>418</v>
      </c>
      <c r="IP5" s="796" t="s">
        <v>327</v>
      </c>
      <c r="IQ5" s="796" t="s">
        <v>328</v>
      </c>
      <c r="IR5" s="796" t="s">
        <v>330</v>
      </c>
      <c r="IS5" s="796" t="s">
        <v>329</v>
      </c>
      <c r="IT5" s="796" t="s">
        <v>418</v>
      </c>
      <c r="IU5" s="796" t="s">
        <v>327</v>
      </c>
      <c r="IV5" s="796" t="s">
        <v>328</v>
      </c>
      <c r="IW5" s="796" t="s">
        <v>330</v>
      </c>
      <c r="IX5" s="796" t="s">
        <v>329</v>
      </c>
      <c r="IY5" s="796" t="s">
        <v>418</v>
      </c>
      <c r="IZ5" s="796" t="s">
        <v>327</v>
      </c>
      <c r="JA5" s="796" t="s">
        <v>328</v>
      </c>
      <c r="JB5" s="796" t="s">
        <v>330</v>
      </c>
      <c r="JC5" s="796" t="s">
        <v>329</v>
      </c>
      <c r="JD5" s="796" t="s">
        <v>418</v>
      </c>
      <c r="JE5" s="796" t="s">
        <v>327</v>
      </c>
      <c r="JF5" s="796" t="s">
        <v>328</v>
      </c>
      <c r="JG5" s="796" t="s">
        <v>330</v>
      </c>
      <c r="JH5" s="796" t="s">
        <v>329</v>
      </c>
      <c r="JI5" s="796" t="s">
        <v>418</v>
      </c>
      <c r="JJ5" s="796" t="s">
        <v>327</v>
      </c>
      <c r="JK5" s="796" t="s">
        <v>328</v>
      </c>
      <c r="JL5" s="796" t="s">
        <v>330</v>
      </c>
      <c r="JM5" s="796" t="s">
        <v>329</v>
      </c>
      <c r="JN5" s="796" t="s">
        <v>418</v>
      </c>
      <c r="JO5" s="796" t="s">
        <v>327</v>
      </c>
      <c r="JP5" s="796" t="s">
        <v>328</v>
      </c>
      <c r="JQ5" s="796" t="s">
        <v>330</v>
      </c>
      <c r="JR5" s="796" t="s">
        <v>329</v>
      </c>
      <c r="JS5" s="796" t="s">
        <v>418</v>
      </c>
      <c r="JT5" s="796" t="s">
        <v>327</v>
      </c>
      <c r="JU5" s="796" t="s">
        <v>328</v>
      </c>
      <c r="JV5" s="796" t="s">
        <v>330</v>
      </c>
      <c r="JW5" s="796" t="s">
        <v>329</v>
      </c>
      <c r="JX5" s="796" t="s">
        <v>418</v>
      </c>
      <c r="JY5" s="796" t="s">
        <v>327</v>
      </c>
      <c r="JZ5" s="796" t="s">
        <v>328</v>
      </c>
      <c r="KA5" s="796" t="s">
        <v>330</v>
      </c>
      <c r="KB5" s="796" t="s">
        <v>329</v>
      </c>
      <c r="KC5" s="796" t="s">
        <v>418</v>
      </c>
      <c r="KD5" s="796" t="s">
        <v>327</v>
      </c>
      <c r="KE5" s="796" t="s">
        <v>328</v>
      </c>
      <c r="KF5" s="796" t="s">
        <v>330</v>
      </c>
      <c r="KG5" s="796" t="s">
        <v>329</v>
      </c>
      <c r="KH5" s="796" t="s">
        <v>418</v>
      </c>
      <c r="KI5" s="796" t="s">
        <v>327</v>
      </c>
      <c r="KJ5" s="796" t="s">
        <v>328</v>
      </c>
      <c r="KK5" s="796" t="s">
        <v>330</v>
      </c>
      <c r="KL5" s="796" t="s">
        <v>329</v>
      </c>
      <c r="KM5" s="796" t="s">
        <v>418</v>
      </c>
      <c r="KN5" s="796" t="s">
        <v>327</v>
      </c>
      <c r="KO5" s="796" t="s">
        <v>328</v>
      </c>
      <c r="KP5" s="796" t="s">
        <v>330</v>
      </c>
      <c r="KQ5" s="796" t="s">
        <v>329</v>
      </c>
      <c r="KR5" s="796" t="s">
        <v>418</v>
      </c>
      <c r="KS5" s="796" t="s">
        <v>327</v>
      </c>
      <c r="KT5" s="796" t="s">
        <v>328</v>
      </c>
      <c r="KU5" s="796" t="s">
        <v>330</v>
      </c>
      <c r="KV5" s="796" t="s">
        <v>329</v>
      </c>
      <c r="KW5" s="796" t="s">
        <v>418</v>
      </c>
      <c r="KX5" s="796" t="s">
        <v>327</v>
      </c>
      <c r="KY5" s="796" t="s">
        <v>328</v>
      </c>
      <c r="KZ5" s="796" t="s">
        <v>330</v>
      </c>
      <c r="LA5" s="796" t="s">
        <v>329</v>
      </c>
      <c r="LB5" s="796" t="s">
        <v>418</v>
      </c>
      <c r="LC5" s="796" t="s">
        <v>327</v>
      </c>
      <c r="LD5" s="796" t="s">
        <v>328</v>
      </c>
      <c r="LE5" s="796" t="s">
        <v>330</v>
      </c>
      <c r="LF5" s="796" t="s">
        <v>329</v>
      </c>
      <c r="LG5" s="796" t="s">
        <v>418</v>
      </c>
      <c r="LH5" s="796" t="s">
        <v>327</v>
      </c>
      <c r="LI5" s="796" t="s">
        <v>328</v>
      </c>
      <c r="LJ5" s="796" t="s">
        <v>330</v>
      </c>
      <c r="LK5" s="796" t="s">
        <v>329</v>
      </c>
      <c r="LL5" s="796" t="s">
        <v>418</v>
      </c>
      <c r="LM5" s="796" t="s">
        <v>327</v>
      </c>
      <c r="LN5" s="796" t="s">
        <v>328</v>
      </c>
      <c r="LO5" s="796" t="s">
        <v>330</v>
      </c>
      <c r="LP5" s="796" t="s">
        <v>329</v>
      </c>
      <c r="LQ5" s="796" t="s">
        <v>418</v>
      </c>
      <c r="LR5" s="796" t="s">
        <v>327</v>
      </c>
      <c r="LS5" s="796" t="s">
        <v>328</v>
      </c>
      <c r="LT5" s="796" t="s">
        <v>330</v>
      </c>
      <c r="LU5" s="796" t="s">
        <v>329</v>
      </c>
      <c r="LV5" s="796" t="s">
        <v>418</v>
      </c>
      <c r="LW5" s="796" t="s">
        <v>327</v>
      </c>
      <c r="LX5" s="796" t="s">
        <v>328</v>
      </c>
      <c r="LY5" s="796" t="s">
        <v>330</v>
      </c>
      <c r="LZ5" s="796" t="s">
        <v>329</v>
      </c>
      <c r="MA5" s="796" t="s">
        <v>418</v>
      </c>
      <c r="MB5" s="796" t="s">
        <v>327</v>
      </c>
      <c r="MC5" s="796" t="s">
        <v>328</v>
      </c>
      <c r="MD5" s="796" t="s">
        <v>330</v>
      </c>
      <c r="ME5" s="796" t="s">
        <v>329</v>
      </c>
      <c r="MF5" s="796" t="s">
        <v>418</v>
      </c>
      <c r="MG5" s="796" t="s">
        <v>327</v>
      </c>
      <c r="MH5" s="796" t="s">
        <v>328</v>
      </c>
      <c r="MI5" s="796" t="s">
        <v>330</v>
      </c>
      <c r="MJ5" s="796" t="s">
        <v>329</v>
      </c>
      <c r="MK5" s="796" t="s">
        <v>418</v>
      </c>
      <c r="ML5" s="796" t="s">
        <v>327</v>
      </c>
      <c r="MM5" s="796" t="s">
        <v>328</v>
      </c>
      <c r="MN5" s="796" t="s">
        <v>330</v>
      </c>
      <c r="MO5" s="796" t="s">
        <v>329</v>
      </c>
      <c r="MP5" s="796" t="s">
        <v>418</v>
      </c>
      <c r="MQ5" s="796" t="s">
        <v>327</v>
      </c>
      <c r="MR5" s="796" t="s">
        <v>328</v>
      </c>
      <c r="MS5" s="796" t="s">
        <v>330</v>
      </c>
      <c r="MT5" s="796" t="s">
        <v>329</v>
      </c>
      <c r="MU5" s="796" t="s">
        <v>418</v>
      </c>
      <c r="MV5" s="796" t="s">
        <v>327</v>
      </c>
      <c r="MW5" s="796" t="s">
        <v>328</v>
      </c>
      <c r="MX5" s="796" t="s">
        <v>330</v>
      </c>
      <c r="MY5" s="796" t="s">
        <v>329</v>
      </c>
      <c r="MZ5" s="796" t="s">
        <v>418</v>
      </c>
      <c r="NA5" s="796" t="s">
        <v>327</v>
      </c>
      <c r="NB5" s="796" t="s">
        <v>328</v>
      </c>
      <c r="NC5" s="796" t="s">
        <v>330</v>
      </c>
      <c r="ND5" s="796" t="s">
        <v>329</v>
      </c>
      <c r="NE5" s="796" t="s">
        <v>418</v>
      </c>
      <c r="NF5" s="796" t="s">
        <v>327</v>
      </c>
      <c r="NG5" s="796" t="s">
        <v>328</v>
      </c>
      <c r="NH5" s="796" t="s">
        <v>330</v>
      </c>
      <c r="NI5" s="796" t="s">
        <v>329</v>
      </c>
      <c r="NJ5" s="796" t="s">
        <v>418</v>
      </c>
      <c r="NK5" s="796" t="s">
        <v>327</v>
      </c>
      <c r="NL5" s="796" t="s">
        <v>328</v>
      </c>
      <c r="NM5" s="796" t="s">
        <v>330</v>
      </c>
      <c r="NN5" s="796" t="s">
        <v>329</v>
      </c>
      <c r="NO5" s="796" t="s">
        <v>418</v>
      </c>
      <c r="NP5" s="796" t="s">
        <v>327</v>
      </c>
      <c r="NQ5" s="796" t="s">
        <v>328</v>
      </c>
      <c r="NR5" s="796" t="s">
        <v>330</v>
      </c>
      <c r="NS5" s="796" t="s">
        <v>329</v>
      </c>
      <c r="NT5" s="796" t="s">
        <v>418</v>
      </c>
      <c r="NU5" s="796" t="s">
        <v>327</v>
      </c>
      <c r="NV5" s="796" t="s">
        <v>328</v>
      </c>
      <c r="NW5" s="796" t="s">
        <v>330</v>
      </c>
      <c r="NX5" s="796" t="s">
        <v>329</v>
      </c>
      <c r="NY5" s="796" t="s">
        <v>418</v>
      </c>
      <c r="NZ5" s="796" t="s">
        <v>327</v>
      </c>
      <c r="OA5" s="796" t="s">
        <v>328</v>
      </c>
      <c r="OB5" s="796" t="s">
        <v>330</v>
      </c>
      <c r="OC5" s="796" t="s">
        <v>329</v>
      </c>
      <c r="OD5" s="796" t="s">
        <v>418</v>
      </c>
      <c r="OE5" s="796" t="s">
        <v>327</v>
      </c>
      <c r="OF5" s="796" t="s">
        <v>328</v>
      </c>
      <c r="OG5" s="796" t="s">
        <v>330</v>
      </c>
      <c r="OH5" s="796" t="s">
        <v>329</v>
      </c>
      <c r="OI5" s="796" t="s">
        <v>418</v>
      </c>
      <c r="OJ5" s="796" t="s">
        <v>327</v>
      </c>
      <c r="OK5" s="796" t="s">
        <v>328</v>
      </c>
      <c r="OL5" s="796" t="s">
        <v>330</v>
      </c>
      <c r="OM5" s="796" t="s">
        <v>329</v>
      </c>
      <c r="ON5" s="796" t="s">
        <v>418</v>
      </c>
    </row>
    <row r="6" spans="3:404" ht="7.9" customHeight="1" thickBot="1" x14ac:dyDescent="0.35">
      <c r="D6" s="795"/>
      <c r="E6" s="798" t="str">
        <f>+CONCATENATE(E5,E1)</f>
        <v>A1</v>
      </c>
      <c r="F6" s="798" t="str">
        <f t="shared" ref="F6:BQ6" si="0">+CONCATENATE(F5,F1)</f>
        <v>B1</v>
      </c>
      <c r="G6" s="798" t="str">
        <f t="shared" si="0"/>
        <v>C1</v>
      </c>
      <c r="H6" s="798" t="str">
        <f t="shared" si="0"/>
        <v>D1</v>
      </c>
      <c r="I6" s="798" t="str">
        <f t="shared" si="0"/>
        <v>E1</v>
      </c>
      <c r="J6" s="798" t="str">
        <f t="shared" si="0"/>
        <v>A2</v>
      </c>
      <c r="K6" s="798" t="str">
        <f t="shared" si="0"/>
        <v>B2</v>
      </c>
      <c r="L6" s="798" t="str">
        <f t="shared" si="0"/>
        <v>C2</v>
      </c>
      <c r="M6" s="798" t="str">
        <f t="shared" si="0"/>
        <v>D2</v>
      </c>
      <c r="N6" s="798" t="str">
        <f t="shared" si="0"/>
        <v>E2</v>
      </c>
      <c r="O6" s="798" t="str">
        <f t="shared" si="0"/>
        <v>A3</v>
      </c>
      <c r="P6" s="798" t="str">
        <f t="shared" si="0"/>
        <v>B3</v>
      </c>
      <c r="Q6" s="798" t="str">
        <f t="shared" si="0"/>
        <v>C3</v>
      </c>
      <c r="R6" s="798" t="str">
        <f t="shared" si="0"/>
        <v>D3</v>
      </c>
      <c r="S6" s="798" t="str">
        <f t="shared" si="0"/>
        <v>E3</v>
      </c>
      <c r="T6" s="798" t="str">
        <f t="shared" si="0"/>
        <v>A4</v>
      </c>
      <c r="U6" s="798" t="str">
        <f t="shared" si="0"/>
        <v>B4</v>
      </c>
      <c r="V6" s="798" t="str">
        <f t="shared" si="0"/>
        <v>C4</v>
      </c>
      <c r="W6" s="798" t="str">
        <f t="shared" si="0"/>
        <v>D4</v>
      </c>
      <c r="X6" s="798" t="str">
        <f t="shared" si="0"/>
        <v>E4</v>
      </c>
      <c r="Y6" s="798" t="str">
        <f t="shared" si="0"/>
        <v>A5</v>
      </c>
      <c r="Z6" s="798" t="str">
        <f t="shared" si="0"/>
        <v>B5</v>
      </c>
      <c r="AA6" s="798" t="str">
        <f t="shared" si="0"/>
        <v>C5</v>
      </c>
      <c r="AB6" s="798" t="str">
        <f t="shared" si="0"/>
        <v>D5</v>
      </c>
      <c r="AC6" s="798" t="str">
        <f t="shared" si="0"/>
        <v>E5</v>
      </c>
      <c r="AD6" s="798" t="str">
        <f t="shared" si="0"/>
        <v>A6</v>
      </c>
      <c r="AE6" s="798" t="str">
        <f t="shared" si="0"/>
        <v>B6</v>
      </c>
      <c r="AF6" s="798" t="str">
        <f t="shared" si="0"/>
        <v>C6</v>
      </c>
      <c r="AG6" s="798" t="str">
        <f t="shared" si="0"/>
        <v>D6</v>
      </c>
      <c r="AH6" s="798" t="str">
        <f t="shared" si="0"/>
        <v>E6</v>
      </c>
      <c r="AI6" s="798" t="str">
        <f t="shared" si="0"/>
        <v>A7</v>
      </c>
      <c r="AJ6" s="798" t="str">
        <f t="shared" si="0"/>
        <v>B7</v>
      </c>
      <c r="AK6" s="798" t="str">
        <f t="shared" si="0"/>
        <v>C7</v>
      </c>
      <c r="AL6" s="798" t="str">
        <f t="shared" si="0"/>
        <v>D7</v>
      </c>
      <c r="AM6" s="798" t="str">
        <f t="shared" si="0"/>
        <v>E7</v>
      </c>
      <c r="AN6" s="798" t="str">
        <f t="shared" si="0"/>
        <v>A8</v>
      </c>
      <c r="AO6" s="798" t="str">
        <f t="shared" si="0"/>
        <v>B8</v>
      </c>
      <c r="AP6" s="798" t="str">
        <f t="shared" si="0"/>
        <v>C8</v>
      </c>
      <c r="AQ6" s="798" t="str">
        <f t="shared" si="0"/>
        <v>D8</v>
      </c>
      <c r="AR6" s="798" t="str">
        <f t="shared" si="0"/>
        <v>E8</v>
      </c>
      <c r="AS6" s="798" t="str">
        <f t="shared" si="0"/>
        <v>A9</v>
      </c>
      <c r="AT6" s="798" t="str">
        <f t="shared" si="0"/>
        <v>B9</v>
      </c>
      <c r="AU6" s="798" t="str">
        <f t="shared" si="0"/>
        <v>C9</v>
      </c>
      <c r="AV6" s="798" t="str">
        <f t="shared" si="0"/>
        <v>D9</v>
      </c>
      <c r="AW6" s="798" t="str">
        <f t="shared" si="0"/>
        <v>E9</v>
      </c>
      <c r="AX6" s="798" t="str">
        <f t="shared" si="0"/>
        <v>A10</v>
      </c>
      <c r="AY6" s="798" t="str">
        <f t="shared" si="0"/>
        <v>B10</v>
      </c>
      <c r="AZ6" s="798" t="str">
        <f t="shared" si="0"/>
        <v>C10</v>
      </c>
      <c r="BA6" s="798" t="str">
        <f t="shared" si="0"/>
        <v>D10</v>
      </c>
      <c r="BB6" s="798" t="str">
        <f t="shared" si="0"/>
        <v>E10</v>
      </c>
      <c r="BC6" s="798" t="str">
        <f t="shared" si="0"/>
        <v>A11</v>
      </c>
      <c r="BD6" s="798" t="str">
        <f t="shared" si="0"/>
        <v>B11</v>
      </c>
      <c r="BE6" s="798" t="str">
        <f t="shared" si="0"/>
        <v>C11</v>
      </c>
      <c r="BF6" s="798" t="str">
        <f t="shared" si="0"/>
        <v>D11</v>
      </c>
      <c r="BG6" s="798" t="str">
        <f t="shared" si="0"/>
        <v>E11</v>
      </c>
      <c r="BH6" s="798" t="str">
        <f t="shared" si="0"/>
        <v>A12</v>
      </c>
      <c r="BI6" s="798" t="str">
        <f t="shared" si="0"/>
        <v>B12</v>
      </c>
      <c r="BJ6" s="798" t="str">
        <f t="shared" si="0"/>
        <v>C12</v>
      </c>
      <c r="BK6" s="798" t="str">
        <f t="shared" si="0"/>
        <v>D12</v>
      </c>
      <c r="BL6" s="798" t="str">
        <f t="shared" si="0"/>
        <v>E12</v>
      </c>
      <c r="BM6" s="798" t="str">
        <f t="shared" si="0"/>
        <v>A13</v>
      </c>
      <c r="BN6" s="798" t="str">
        <f t="shared" si="0"/>
        <v>B13</v>
      </c>
      <c r="BO6" s="798" t="str">
        <f t="shared" si="0"/>
        <v>C13</v>
      </c>
      <c r="BP6" s="798" t="str">
        <f t="shared" si="0"/>
        <v>D13</v>
      </c>
      <c r="BQ6" s="798" t="str">
        <f t="shared" si="0"/>
        <v>E13</v>
      </c>
      <c r="BR6" s="798" t="str">
        <f t="shared" ref="BR6:EC6" si="1">+CONCATENATE(BR5,BR1)</f>
        <v>A14</v>
      </c>
      <c r="BS6" s="798" t="str">
        <f t="shared" si="1"/>
        <v>B14</v>
      </c>
      <c r="BT6" s="798" t="str">
        <f t="shared" si="1"/>
        <v>C14</v>
      </c>
      <c r="BU6" s="798" t="str">
        <f t="shared" si="1"/>
        <v>D14</v>
      </c>
      <c r="BV6" s="798" t="str">
        <f t="shared" si="1"/>
        <v>E14</v>
      </c>
      <c r="BW6" s="798" t="str">
        <f t="shared" si="1"/>
        <v>A15</v>
      </c>
      <c r="BX6" s="798" t="str">
        <f t="shared" si="1"/>
        <v>B15</v>
      </c>
      <c r="BY6" s="798" t="str">
        <f t="shared" si="1"/>
        <v>C15</v>
      </c>
      <c r="BZ6" s="798" t="str">
        <f t="shared" si="1"/>
        <v>D15</v>
      </c>
      <c r="CA6" s="798" t="str">
        <f t="shared" si="1"/>
        <v>E15</v>
      </c>
      <c r="CB6" s="798" t="str">
        <f t="shared" si="1"/>
        <v>A16</v>
      </c>
      <c r="CC6" s="798" t="str">
        <f t="shared" si="1"/>
        <v>B16</v>
      </c>
      <c r="CD6" s="798" t="str">
        <f t="shared" si="1"/>
        <v>C16</v>
      </c>
      <c r="CE6" s="798" t="str">
        <f t="shared" si="1"/>
        <v>D16</v>
      </c>
      <c r="CF6" s="798" t="str">
        <f t="shared" si="1"/>
        <v>E16</v>
      </c>
      <c r="CG6" s="798" t="str">
        <f t="shared" si="1"/>
        <v>A17</v>
      </c>
      <c r="CH6" s="798" t="str">
        <f t="shared" si="1"/>
        <v>B17</v>
      </c>
      <c r="CI6" s="798" t="str">
        <f t="shared" si="1"/>
        <v>C17</v>
      </c>
      <c r="CJ6" s="798" t="str">
        <f t="shared" si="1"/>
        <v>D17</v>
      </c>
      <c r="CK6" s="798" t="str">
        <f t="shared" si="1"/>
        <v>E17</v>
      </c>
      <c r="CL6" s="798" t="str">
        <f t="shared" si="1"/>
        <v>A18</v>
      </c>
      <c r="CM6" s="798" t="str">
        <f t="shared" si="1"/>
        <v>B18</v>
      </c>
      <c r="CN6" s="798" t="str">
        <f t="shared" si="1"/>
        <v>C18</v>
      </c>
      <c r="CO6" s="798" t="str">
        <f t="shared" si="1"/>
        <v>D18</v>
      </c>
      <c r="CP6" s="798" t="str">
        <f t="shared" si="1"/>
        <v>E18</v>
      </c>
      <c r="CQ6" s="798" t="str">
        <f t="shared" si="1"/>
        <v>A19</v>
      </c>
      <c r="CR6" s="798" t="str">
        <f t="shared" si="1"/>
        <v>B19</v>
      </c>
      <c r="CS6" s="798" t="str">
        <f t="shared" si="1"/>
        <v>C19</v>
      </c>
      <c r="CT6" s="798" t="str">
        <f t="shared" si="1"/>
        <v>D19</v>
      </c>
      <c r="CU6" s="798" t="str">
        <f t="shared" si="1"/>
        <v>E19</v>
      </c>
      <c r="CV6" s="798" t="str">
        <f t="shared" si="1"/>
        <v>A20</v>
      </c>
      <c r="CW6" s="798" t="str">
        <f t="shared" si="1"/>
        <v>B20</v>
      </c>
      <c r="CX6" s="798" t="str">
        <f t="shared" si="1"/>
        <v>C20</v>
      </c>
      <c r="CY6" s="798" t="str">
        <f t="shared" si="1"/>
        <v>D20</v>
      </c>
      <c r="CZ6" s="798" t="str">
        <f t="shared" si="1"/>
        <v>E20</v>
      </c>
      <c r="DA6" s="798" t="str">
        <f t="shared" si="1"/>
        <v>A21</v>
      </c>
      <c r="DB6" s="798" t="str">
        <f t="shared" si="1"/>
        <v>B21</v>
      </c>
      <c r="DC6" s="798" t="str">
        <f t="shared" si="1"/>
        <v>C21</v>
      </c>
      <c r="DD6" s="798" t="str">
        <f t="shared" si="1"/>
        <v>D21</v>
      </c>
      <c r="DE6" s="798" t="str">
        <f t="shared" si="1"/>
        <v>E21</v>
      </c>
      <c r="DF6" s="798" t="str">
        <f t="shared" si="1"/>
        <v>A22</v>
      </c>
      <c r="DG6" s="798" t="str">
        <f t="shared" si="1"/>
        <v>B22</v>
      </c>
      <c r="DH6" s="798" t="str">
        <f t="shared" si="1"/>
        <v>C22</v>
      </c>
      <c r="DI6" s="798" t="str">
        <f t="shared" si="1"/>
        <v>D22</v>
      </c>
      <c r="DJ6" s="798" t="str">
        <f t="shared" si="1"/>
        <v>E22</v>
      </c>
      <c r="DK6" s="798" t="str">
        <f t="shared" si="1"/>
        <v>A23</v>
      </c>
      <c r="DL6" s="798" t="str">
        <f t="shared" si="1"/>
        <v>B23</v>
      </c>
      <c r="DM6" s="798" t="str">
        <f t="shared" si="1"/>
        <v>C23</v>
      </c>
      <c r="DN6" s="798" t="str">
        <f t="shared" si="1"/>
        <v>D23</v>
      </c>
      <c r="DO6" s="798" t="str">
        <f t="shared" si="1"/>
        <v>E23</v>
      </c>
      <c r="DP6" s="798" t="str">
        <f t="shared" si="1"/>
        <v>A24</v>
      </c>
      <c r="DQ6" s="798" t="str">
        <f t="shared" si="1"/>
        <v>B24</v>
      </c>
      <c r="DR6" s="798" t="str">
        <f t="shared" si="1"/>
        <v>C24</v>
      </c>
      <c r="DS6" s="798" t="str">
        <f t="shared" si="1"/>
        <v>D24</v>
      </c>
      <c r="DT6" s="798" t="str">
        <f t="shared" si="1"/>
        <v>E24</v>
      </c>
      <c r="DU6" s="798" t="str">
        <f t="shared" si="1"/>
        <v>A25</v>
      </c>
      <c r="DV6" s="798" t="str">
        <f t="shared" si="1"/>
        <v>B25</v>
      </c>
      <c r="DW6" s="798" t="str">
        <f t="shared" si="1"/>
        <v>C25</v>
      </c>
      <c r="DX6" s="798" t="str">
        <f t="shared" si="1"/>
        <v>D25</v>
      </c>
      <c r="DY6" s="798" t="str">
        <f t="shared" si="1"/>
        <v>E25</v>
      </c>
      <c r="DZ6" s="798" t="str">
        <f t="shared" si="1"/>
        <v>A26</v>
      </c>
      <c r="EA6" s="798" t="str">
        <f t="shared" si="1"/>
        <v>B26</v>
      </c>
      <c r="EB6" s="798" t="str">
        <f t="shared" si="1"/>
        <v>C26</v>
      </c>
      <c r="EC6" s="798" t="str">
        <f t="shared" si="1"/>
        <v>D26</v>
      </c>
      <c r="ED6" s="798" t="str">
        <f t="shared" ref="ED6:GO6" si="2">+CONCATENATE(ED5,ED1)</f>
        <v>E26</v>
      </c>
      <c r="EE6" s="798" t="str">
        <f t="shared" si="2"/>
        <v>A27</v>
      </c>
      <c r="EF6" s="798" t="str">
        <f t="shared" si="2"/>
        <v>B27</v>
      </c>
      <c r="EG6" s="798" t="str">
        <f t="shared" si="2"/>
        <v>C27</v>
      </c>
      <c r="EH6" s="798" t="str">
        <f t="shared" si="2"/>
        <v>D27</v>
      </c>
      <c r="EI6" s="798" t="str">
        <f t="shared" si="2"/>
        <v>E27</v>
      </c>
      <c r="EJ6" s="798" t="str">
        <f t="shared" si="2"/>
        <v>A28</v>
      </c>
      <c r="EK6" s="798" t="str">
        <f t="shared" si="2"/>
        <v>B28</v>
      </c>
      <c r="EL6" s="798" t="str">
        <f t="shared" si="2"/>
        <v>C28</v>
      </c>
      <c r="EM6" s="798" t="str">
        <f t="shared" si="2"/>
        <v>D28</v>
      </c>
      <c r="EN6" s="798" t="str">
        <f t="shared" si="2"/>
        <v>E28</v>
      </c>
      <c r="EO6" s="798" t="str">
        <f t="shared" si="2"/>
        <v>A29</v>
      </c>
      <c r="EP6" s="798" t="str">
        <f t="shared" si="2"/>
        <v>B29</v>
      </c>
      <c r="EQ6" s="798" t="str">
        <f t="shared" si="2"/>
        <v>C29</v>
      </c>
      <c r="ER6" s="798" t="str">
        <f t="shared" si="2"/>
        <v>D29</v>
      </c>
      <c r="ES6" s="798" t="str">
        <f t="shared" si="2"/>
        <v>E29</v>
      </c>
      <c r="ET6" s="798" t="str">
        <f t="shared" si="2"/>
        <v>A30</v>
      </c>
      <c r="EU6" s="798" t="str">
        <f t="shared" si="2"/>
        <v>B30</v>
      </c>
      <c r="EV6" s="798" t="str">
        <f t="shared" si="2"/>
        <v>C30</v>
      </c>
      <c r="EW6" s="798" t="str">
        <f t="shared" si="2"/>
        <v>D30</v>
      </c>
      <c r="EX6" s="798" t="str">
        <f t="shared" si="2"/>
        <v>E30</v>
      </c>
      <c r="EY6" s="798" t="str">
        <f t="shared" si="2"/>
        <v>A31</v>
      </c>
      <c r="EZ6" s="798" t="str">
        <f t="shared" si="2"/>
        <v>B31</v>
      </c>
      <c r="FA6" s="798" t="str">
        <f t="shared" si="2"/>
        <v>C31</v>
      </c>
      <c r="FB6" s="798" t="str">
        <f t="shared" si="2"/>
        <v>D31</v>
      </c>
      <c r="FC6" s="798" t="str">
        <f t="shared" si="2"/>
        <v>E31</v>
      </c>
      <c r="FD6" s="798" t="str">
        <f t="shared" si="2"/>
        <v>A32</v>
      </c>
      <c r="FE6" s="798" t="str">
        <f t="shared" si="2"/>
        <v>B32</v>
      </c>
      <c r="FF6" s="798" t="str">
        <f t="shared" si="2"/>
        <v>C32</v>
      </c>
      <c r="FG6" s="798" t="str">
        <f t="shared" si="2"/>
        <v>D32</v>
      </c>
      <c r="FH6" s="798" t="str">
        <f t="shared" si="2"/>
        <v>E32</v>
      </c>
      <c r="FI6" s="798" t="str">
        <f t="shared" si="2"/>
        <v>A33</v>
      </c>
      <c r="FJ6" s="798" t="str">
        <f t="shared" si="2"/>
        <v>B33</v>
      </c>
      <c r="FK6" s="798" t="str">
        <f t="shared" si="2"/>
        <v>C33</v>
      </c>
      <c r="FL6" s="798" t="str">
        <f t="shared" si="2"/>
        <v>D33</v>
      </c>
      <c r="FM6" s="798" t="str">
        <f t="shared" si="2"/>
        <v>E33</v>
      </c>
      <c r="FN6" s="798" t="str">
        <f t="shared" si="2"/>
        <v>A34</v>
      </c>
      <c r="FO6" s="798" t="str">
        <f t="shared" si="2"/>
        <v>B34</v>
      </c>
      <c r="FP6" s="798" t="str">
        <f t="shared" si="2"/>
        <v>C34</v>
      </c>
      <c r="FQ6" s="798" t="str">
        <f t="shared" si="2"/>
        <v>D34</v>
      </c>
      <c r="FR6" s="798" t="str">
        <f t="shared" si="2"/>
        <v>E34</v>
      </c>
      <c r="FS6" s="798" t="str">
        <f t="shared" si="2"/>
        <v>A35</v>
      </c>
      <c r="FT6" s="798" t="str">
        <f t="shared" si="2"/>
        <v>B35</v>
      </c>
      <c r="FU6" s="798" t="str">
        <f t="shared" si="2"/>
        <v>C35</v>
      </c>
      <c r="FV6" s="798" t="str">
        <f t="shared" si="2"/>
        <v>D35</v>
      </c>
      <c r="FW6" s="798" t="str">
        <f t="shared" si="2"/>
        <v>E35</v>
      </c>
      <c r="FX6" s="798" t="str">
        <f t="shared" si="2"/>
        <v>A36</v>
      </c>
      <c r="FY6" s="798" t="str">
        <f t="shared" si="2"/>
        <v>B36</v>
      </c>
      <c r="FZ6" s="798" t="str">
        <f t="shared" si="2"/>
        <v>C36</v>
      </c>
      <c r="GA6" s="798" t="str">
        <f t="shared" si="2"/>
        <v>D36</v>
      </c>
      <c r="GB6" s="798" t="str">
        <f t="shared" si="2"/>
        <v>E36</v>
      </c>
      <c r="GC6" s="798" t="str">
        <f t="shared" si="2"/>
        <v>A37</v>
      </c>
      <c r="GD6" s="798" t="str">
        <f t="shared" si="2"/>
        <v>B37</v>
      </c>
      <c r="GE6" s="798" t="str">
        <f t="shared" si="2"/>
        <v>C37</v>
      </c>
      <c r="GF6" s="798" t="str">
        <f t="shared" si="2"/>
        <v>D37</v>
      </c>
      <c r="GG6" s="798" t="str">
        <f t="shared" si="2"/>
        <v>E37</v>
      </c>
      <c r="GH6" s="798" t="str">
        <f t="shared" si="2"/>
        <v>A38</v>
      </c>
      <c r="GI6" s="798" t="str">
        <f t="shared" si="2"/>
        <v>B38</v>
      </c>
      <c r="GJ6" s="798" t="str">
        <f t="shared" si="2"/>
        <v>C38</v>
      </c>
      <c r="GK6" s="798" t="str">
        <f t="shared" si="2"/>
        <v>D38</v>
      </c>
      <c r="GL6" s="798" t="str">
        <f t="shared" si="2"/>
        <v>E38</v>
      </c>
      <c r="GM6" s="798" t="str">
        <f t="shared" si="2"/>
        <v>A39</v>
      </c>
      <c r="GN6" s="798" t="str">
        <f t="shared" si="2"/>
        <v>B39</v>
      </c>
      <c r="GO6" s="798" t="str">
        <f t="shared" si="2"/>
        <v>C39</v>
      </c>
      <c r="GP6" s="798" t="str">
        <f t="shared" ref="GP6:JA6" si="3">+CONCATENATE(GP5,GP1)</f>
        <v>D39</v>
      </c>
      <c r="GQ6" s="798" t="str">
        <f t="shared" si="3"/>
        <v>E39</v>
      </c>
      <c r="GR6" s="798" t="str">
        <f t="shared" si="3"/>
        <v>A40</v>
      </c>
      <c r="GS6" s="798" t="str">
        <f t="shared" si="3"/>
        <v>B40</v>
      </c>
      <c r="GT6" s="798" t="str">
        <f t="shared" si="3"/>
        <v>C40</v>
      </c>
      <c r="GU6" s="798" t="str">
        <f t="shared" si="3"/>
        <v>D40</v>
      </c>
      <c r="GV6" s="798" t="str">
        <f t="shared" si="3"/>
        <v>E40</v>
      </c>
      <c r="GW6" s="798" t="str">
        <f t="shared" si="3"/>
        <v>A41</v>
      </c>
      <c r="GX6" s="798" t="str">
        <f t="shared" si="3"/>
        <v>B41</v>
      </c>
      <c r="GY6" s="798" t="str">
        <f t="shared" si="3"/>
        <v>C41</v>
      </c>
      <c r="GZ6" s="798" t="str">
        <f t="shared" si="3"/>
        <v>D41</v>
      </c>
      <c r="HA6" s="798" t="str">
        <f t="shared" si="3"/>
        <v>E41</v>
      </c>
      <c r="HB6" s="798" t="str">
        <f t="shared" si="3"/>
        <v>A42</v>
      </c>
      <c r="HC6" s="798" t="str">
        <f t="shared" si="3"/>
        <v>B42</v>
      </c>
      <c r="HD6" s="798" t="str">
        <f t="shared" si="3"/>
        <v>C42</v>
      </c>
      <c r="HE6" s="798" t="str">
        <f t="shared" si="3"/>
        <v>D42</v>
      </c>
      <c r="HF6" s="798" t="str">
        <f t="shared" si="3"/>
        <v>E42</v>
      </c>
      <c r="HG6" s="798" t="str">
        <f t="shared" si="3"/>
        <v>A43</v>
      </c>
      <c r="HH6" s="798" t="str">
        <f t="shared" si="3"/>
        <v>B43</v>
      </c>
      <c r="HI6" s="798" t="str">
        <f t="shared" si="3"/>
        <v>C43</v>
      </c>
      <c r="HJ6" s="798" t="str">
        <f t="shared" si="3"/>
        <v>D43</v>
      </c>
      <c r="HK6" s="798" t="str">
        <f t="shared" si="3"/>
        <v>E43</v>
      </c>
      <c r="HL6" s="798" t="str">
        <f t="shared" si="3"/>
        <v>A44</v>
      </c>
      <c r="HM6" s="798" t="str">
        <f t="shared" si="3"/>
        <v>B44</v>
      </c>
      <c r="HN6" s="798" t="str">
        <f t="shared" si="3"/>
        <v>C44</v>
      </c>
      <c r="HO6" s="798" t="str">
        <f t="shared" si="3"/>
        <v>D44</v>
      </c>
      <c r="HP6" s="798" t="str">
        <f t="shared" si="3"/>
        <v>E44</v>
      </c>
      <c r="HQ6" s="798" t="str">
        <f t="shared" si="3"/>
        <v>A45</v>
      </c>
      <c r="HR6" s="798" t="str">
        <f t="shared" si="3"/>
        <v>B45</v>
      </c>
      <c r="HS6" s="798" t="str">
        <f t="shared" si="3"/>
        <v>C45</v>
      </c>
      <c r="HT6" s="798" t="str">
        <f t="shared" si="3"/>
        <v>D45</v>
      </c>
      <c r="HU6" s="798" t="str">
        <f t="shared" si="3"/>
        <v>E45</v>
      </c>
      <c r="HV6" s="798" t="str">
        <f t="shared" si="3"/>
        <v>A46</v>
      </c>
      <c r="HW6" s="798" t="str">
        <f t="shared" si="3"/>
        <v>B46</v>
      </c>
      <c r="HX6" s="798" t="str">
        <f t="shared" si="3"/>
        <v>C46</v>
      </c>
      <c r="HY6" s="798" t="str">
        <f t="shared" si="3"/>
        <v>D46</v>
      </c>
      <c r="HZ6" s="798" t="str">
        <f t="shared" si="3"/>
        <v>E46</v>
      </c>
      <c r="IA6" s="798" t="str">
        <f t="shared" si="3"/>
        <v>A47</v>
      </c>
      <c r="IB6" s="798" t="str">
        <f t="shared" si="3"/>
        <v>B47</v>
      </c>
      <c r="IC6" s="798" t="str">
        <f t="shared" si="3"/>
        <v>C47</v>
      </c>
      <c r="ID6" s="798" t="str">
        <f t="shared" si="3"/>
        <v>D47</v>
      </c>
      <c r="IE6" s="798" t="str">
        <f t="shared" si="3"/>
        <v>E47</v>
      </c>
      <c r="IF6" s="798" t="str">
        <f t="shared" si="3"/>
        <v>A48</v>
      </c>
      <c r="IG6" s="798" t="str">
        <f t="shared" si="3"/>
        <v>B48</v>
      </c>
      <c r="IH6" s="798" t="str">
        <f t="shared" si="3"/>
        <v>C48</v>
      </c>
      <c r="II6" s="798" t="str">
        <f t="shared" si="3"/>
        <v>D48</v>
      </c>
      <c r="IJ6" s="798" t="str">
        <f t="shared" si="3"/>
        <v>E48</v>
      </c>
      <c r="IK6" s="798" t="str">
        <f t="shared" si="3"/>
        <v>A49</v>
      </c>
      <c r="IL6" s="798" t="str">
        <f t="shared" si="3"/>
        <v>B49</v>
      </c>
      <c r="IM6" s="798" t="str">
        <f t="shared" si="3"/>
        <v>C49</v>
      </c>
      <c r="IN6" s="798" t="str">
        <f t="shared" si="3"/>
        <v>D49</v>
      </c>
      <c r="IO6" s="798" t="str">
        <f t="shared" si="3"/>
        <v>E49</v>
      </c>
      <c r="IP6" s="798" t="str">
        <f t="shared" si="3"/>
        <v>A50</v>
      </c>
      <c r="IQ6" s="798" t="str">
        <f t="shared" si="3"/>
        <v>B50</v>
      </c>
      <c r="IR6" s="798" t="str">
        <f t="shared" si="3"/>
        <v>C50</v>
      </c>
      <c r="IS6" s="798" t="str">
        <f t="shared" si="3"/>
        <v>D50</v>
      </c>
      <c r="IT6" s="798" t="str">
        <f t="shared" si="3"/>
        <v>E50</v>
      </c>
      <c r="IU6" s="798" t="str">
        <f t="shared" si="3"/>
        <v>A51</v>
      </c>
      <c r="IV6" s="798" t="str">
        <f t="shared" si="3"/>
        <v>B51</v>
      </c>
      <c r="IW6" s="798" t="str">
        <f t="shared" si="3"/>
        <v>C51</v>
      </c>
      <c r="IX6" s="798" t="str">
        <f t="shared" si="3"/>
        <v>D51</v>
      </c>
      <c r="IY6" s="798" t="str">
        <f t="shared" si="3"/>
        <v>E51</v>
      </c>
      <c r="IZ6" s="798" t="str">
        <f t="shared" si="3"/>
        <v>A52</v>
      </c>
      <c r="JA6" s="798" t="str">
        <f t="shared" si="3"/>
        <v>B52</v>
      </c>
      <c r="JB6" s="798" t="str">
        <f t="shared" ref="JB6:LM6" si="4">+CONCATENATE(JB5,JB1)</f>
        <v>C52</v>
      </c>
      <c r="JC6" s="798" t="str">
        <f t="shared" si="4"/>
        <v>D52</v>
      </c>
      <c r="JD6" s="798" t="str">
        <f t="shared" si="4"/>
        <v>E52</v>
      </c>
      <c r="JE6" s="798" t="str">
        <f t="shared" si="4"/>
        <v>A53</v>
      </c>
      <c r="JF6" s="798" t="str">
        <f t="shared" si="4"/>
        <v>B53</v>
      </c>
      <c r="JG6" s="798" t="str">
        <f t="shared" si="4"/>
        <v>C53</v>
      </c>
      <c r="JH6" s="798" t="str">
        <f t="shared" si="4"/>
        <v>D53</v>
      </c>
      <c r="JI6" s="798" t="str">
        <f t="shared" si="4"/>
        <v>E53</v>
      </c>
      <c r="JJ6" s="798" t="str">
        <f t="shared" si="4"/>
        <v>A54</v>
      </c>
      <c r="JK6" s="798" t="str">
        <f t="shared" si="4"/>
        <v>B54</v>
      </c>
      <c r="JL6" s="798" t="str">
        <f t="shared" si="4"/>
        <v>C54</v>
      </c>
      <c r="JM6" s="798" t="str">
        <f t="shared" si="4"/>
        <v>D54</v>
      </c>
      <c r="JN6" s="798" t="str">
        <f t="shared" si="4"/>
        <v>E54</v>
      </c>
      <c r="JO6" s="798" t="str">
        <f t="shared" si="4"/>
        <v>A55</v>
      </c>
      <c r="JP6" s="798" t="str">
        <f t="shared" si="4"/>
        <v>B55</v>
      </c>
      <c r="JQ6" s="798" t="str">
        <f t="shared" si="4"/>
        <v>C55</v>
      </c>
      <c r="JR6" s="798" t="str">
        <f t="shared" si="4"/>
        <v>D55</v>
      </c>
      <c r="JS6" s="798" t="str">
        <f t="shared" si="4"/>
        <v>E55</v>
      </c>
      <c r="JT6" s="798" t="str">
        <f t="shared" si="4"/>
        <v>A56</v>
      </c>
      <c r="JU6" s="798" t="str">
        <f t="shared" si="4"/>
        <v>B56</v>
      </c>
      <c r="JV6" s="798" t="str">
        <f t="shared" si="4"/>
        <v>C56</v>
      </c>
      <c r="JW6" s="798" t="str">
        <f t="shared" si="4"/>
        <v>D56</v>
      </c>
      <c r="JX6" s="798" t="str">
        <f t="shared" si="4"/>
        <v>E56</v>
      </c>
      <c r="JY6" s="798" t="str">
        <f t="shared" si="4"/>
        <v>A57</v>
      </c>
      <c r="JZ6" s="798" t="str">
        <f t="shared" si="4"/>
        <v>B57</v>
      </c>
      <c r="KA6" s="798" t="str">
        <f t="shared" si="4"/>
        <v>C57</v>
      </c>
      <c r="KB6" s="798" t="str">
        <f t="shared" si="4"/>
        <v>D57</v>
      </c>
      <c r="KC6" s="798" t="str">
        <f t="shared" si="4"/>
        <v>E57</v>
      </c>
      <c r="KD6" s="798" t="str">
        <f t="shared" si="4"/>
        <v>A58</v>
      </c>
      <c r="KE6" s="798" t="str">
        <f t="shared" si="4"/>
        <v>B58</v>
      </c>
      <c r="KF6" s="798" t="str">
        <f t="shared" si="4"/>
        <v>C58</v>
      </c>
      <c r="KG6" s="798" t="str">
        <f t="shared" si="4"/>
        <v>D58</v>
      </c>
      <c r="KH6" s="798" t="str">
        <f t="shared" si="4"/>
        <v>E58</v>
      </c>
      <c r="KI6" s="798" t="str">
        <f t="shared" si="4"/>
        <v>A59</v>
      </c>
      <c r="KJ6" s="798" t="str">
        <f t="shared" si="4"/>
        <v>B59</v>
      </c>
      <c r="KK6" s="798" t="str">
        <f t="shared" si="4"/>
        <v>C59</v>
      </c>
      <c r="KL6" s="798" t="str">
        <f t="shared" si="4"/>
        <v>D59</v>
      </c>
      <c r="KM6" s="798" t="str">
        <f t="shared" si="4"/>
        <v>E59</v>
      </c>
      <c r="KN6" s="798" t="str">
        <f t="shared" si="4"/>
        <v>A60</v>
      </c>
      <c r="KO6" s="798" t="str">
        <f t="shared" si="4"/>
        <v>B60</v>
      </c>
      <c r="KP6" s="798" t="str">
        <f t="shared" si="4"/>
        <v>C60</v>
      </c>
      <c r="KQ6" s="798" t="str">
        <f t="shared" si="4"/>
        <v>D60</v>
      </c>
      <c r="KR6" s="798" t="str">
        <f t="shared" si="4"/>
        <v>E60</v>
      </c>
      <c r="KS6" s="798" t="str">
        <f t="shared" si="4"/>
        <v>A61</v>
      </c>
      <c r="KT6" s="798" t="str">
        <f t="shared" si="4"/>
        <v>B61</v>
      </c>
      <c r="KU6" s="798" t="str">
        <f t="shared" si="4"/>
        <v>C61</v>
      </c>
      <c r="KV6" s="798" t="str">
        <f t="shared" si="4"/>
        <v>D61</v>
      </c>
      <c r="KW6" s="798" t="str">
        <f t="shared" si="4"/>
        <v>E61</v>
      </c>
      <c r="KX6" s="798" t="str">
        <f t="shared" si="4"/>
        <v>A62</v>
      </c>
      <c r="KY6" s="798" t="str">
        <f t="shared" si="4"/>
        <v>B62</v>
      </c>
      <c r="KZ6" s="798" t="str">
        <f t="shared" si="4"/>
        <v>C62</v>
      </c>
      <c r="LA6" s="798" t="str">
        <f t="shared" si="4"/>
        <v>D62</v>
      </c>
      <c r="LB6" s="798" t="str">
        <f t="shared" si="4"/>
        <v>E62</v>
      </c>
      <c r="LC6" s="798" t="str">
        <f t="shared" si="4"/>
        <v>A63</v>
      </c>
      <c r="LD6" s="798" t="str">
        <f t="shared" si="4"/>
        <v>B63</v>
      </c>
      <c r="LE6" s="798" t="str">
        <f t="shared" si="4"/>
        <v>C63</v>
      </c>
      <c r="LF6" s="798" t="str">
        <f t="shared" si="4"/>
        <v>D63</v>
      </c>
      <c r="LG6" s="798" t="str">
        <f t="shared" si="4"/>
        <v>E63</v>
      </c>
      <c r="LH6" s="798" t="str">
        <f t="shared" si="4"/>
        <v>A64</v>
      </c>
      <c r="LI6" s="798" t="str">
        <f t="shared" si="4"/>
        <v>B64</v>
      </c>
      <c r="LJ6" s="798" t="str">
        <f t="shared" si="4"/>
        <v>C64</v>
      </c>
      <c r="LK6" s="798" t="str">
        <f t="shared" si="4"/>
        <v>D64</v>
      </c>
      <c r="LL6" s="798" t="str">
        <f t="shared" si="4"/>
        <v>E64</v>
      </c>
      <c r="LM6" s="798" t="str">
        <f t="shared" si="4"/>
        <v>A65</v>
      </c>
      <c r="LN6" s="798" t="str">
        <f t="shared" ref="LN6:NY6" si="5">+CONCATENATE(LN5,LN1)</f>
        <v>B65</v>
      </c>
      <c r="LO6" s="798" t="str">
        <f t="shared" si="5"/>
        <v>C65</v>
      </c>
      <c r="LP6" s="798" t="str">
        <f t="shared" si="5"/>
        <v>D65</v>
      </c>
      <c r="LQ6" s="798" t="str">
        <f t="shared" si="5"/>
        <v>E65</v>
      </c>
      <c r="LR6" s="798" t="str">
        <f t="shared" si="5"/>
        <v>A66</v>
      </c>
      <c r="LS6" s="798" t="str">
        <f t="shared" si="5"/>
        <v>B66</v>
      </c>
      <c r="LT6" s="798" t="str">
        <f t="shared" si="5"/>
        <v>C66</v>
      </c>
      <c r="LU6" s="798" t="str">
        <f t="shared" si="5"/>
        <v>D66</v>
      </c>
      <c r="LV6" s="798" t="str">
        <f t="shared" si="5"/>
        <v>E66</v>
      </c>
      <c r="LW6" s="798" t="str">
        <f t="shared" si="5"/>
        <v>A67</v>
      </c>
      <c r="LX6" s="798" t="str">
        <f t="shared" si="5"/>
        <v>B67</v>
      </c>
      <c r="LY6" s="798" t="str">
        <f t="shared" si="5"/>
        <v>C67</v>
      </c>
      <c r="LZ6" s="798" t="str">
        <f t="shared" si="5"/>
        <v>D67</v>
      </c>
      <c r="MA6" s="798" t="str">
        <f t="shared" si="5"/>
        <v>E67</v>
      </c>
      <c r="MB6" s="798" t="str">
        <f t="shared" si="5"/>
        <v>A68</v>
      </c>
      <c r="MC6" s="798" t="str">
        <f t="shared" si="5"/>
        <v>B68</v>
      </c>
      <c r="MD6" s="798" t="str">
        <f t="shared" si="5"/>
        <v>C68</v>
      </c>
      <c r="ME6" s="798" t="str">
        <f t="shared" si="5"/>
        <v>D68</v>
      </c>
      <c r="MF6" s="798" t="str">
        <f t="shared" si="5"/>
        <v>E68</v>
      </c>
      <c r="MG6" s="798" t="str">
        <f t="shared" si="5"/>
        <v>A69</v>
      </c>
      <c r="MH6" s="798" t="str">
        <f t="shared" si="5"/>
        <v>B69</v>
      </c>
      <c r="MI6" s="798" t="str">
        <f t="shared" si="5"/>
        <v>C69</v>
      </c>
      <c r="MJ6" s="798" t="str">
        <f t="shared" si="5"/>
        <v>D69</v>
      </c>
      <c r="MK6" s="798" t="str">
        <f t="shared" si="5"/>
        <v>E69</v>
      </c>
      <c r="ML6" s="798" t="str">
        <f t="shared" si="5"/>
        <v>A70</v>
      </c>
      <c r="MM6" s="798" t="str">
        <f t="shared" si="5"/>
        <v>B70</v>
      </c>
      <c r="MN6" s="798" t="str">
        <f t="shared" si="5"/>
        <v>C70</v>
      </c>
      <c r="MO6" s="798" t="str">
        <f t="shared" si="5"/>
        <v>D70</v>
      </c>
      <c r="MP6" s="798" t="str">
        <f t="shared" si="5"/>
        <v>E70</v>
      </c>
      <c r="MQ6" s="798" t="str">
        <f t="shared" si="5"/>
        <v>A71</v>
      </c>
      <c r="MR6" s="798" t="str">
        <f t="shared" si="5"/>
        <v>B71</v>
      </c>
      <c r="MS6" s="798" t="str">
        <f t="shared" si="5"/>
        <v>C71</v>
      </c>
      <c r="MT6" s="798" t="str">
        <f t="shared" si="5"/>
        <v>D71</v>
      </c>
      <c r="MU6" s="798" t="str">
        <f t="shared" si="5"/>
        <v>E71</v>
      </c>
      <c r="MV6" s="798" t="str">
        <f t="shared" si="5"/>
        <v>A72</v>
      </c>
      <c r="MW6" s="798" t="str">
        <f t="shared" si="5"/>
        <v>B72</v>
      </c>
      <c r="MX6" s="798" t="str">
        <f t="shared" si="5"/>
        <v>C72</v>
      </c>
      <c r="MY6" s="798" t="str">
        <f t="shared" si="5"/>
        <v>D72</v>
      </c>
      <c r="MZ6" s="798" t="str">
        <f t="shared" si="5"/>
        <v>E72</v>
      </c>
      <c r="NA6" s="798" t="str">
        <f t="shared" si="5"/>
        <v>A73</v>
      </c>
      <c r="NB6" s="798" t="str">
        <f t="shared" si="5"/>
        <v>B73</v>
      </c>
      <c r="NC6" s="798" t="str">
        <f t="shared" si="5"/>
        <v>C73</v>
      </c>
      <c r="ND6" s="798" t="str">
        <f t="shared" si="5"/>
        <v>D73</v>
      </c>
      <c r="NE6" s="798" t="str">
        <f t="shared" si="5"/>
        <v>E73</v>
      </c>
      <c r="NF6" s="798" t="str">
        <f t="shared" si="5"/>
        <v>A74</v>
      </c>
      <c r="NG6" s="798" t="str">
        <f t="shared" si="5"/>
        <v>B74</v>
      </c>
      <c r="NH6" s="798" t="str">
        <f t="shared" si="5"/>
        <v>C74</v>
      </c>
      <c r="NI6" s="798" t="str">
        <f t="shared" si="5"/>
        <v>D74</v>
      </c>
      <c r="NJ6" s="798" t="str">
        <f t="shared" si="5"/>
        <v>E74</v>
      </c>
      <c r="NK6" s="798" t="str">
        <f t="shared" si="5"/>
        <v>A75</v>
      </c>
      <c r="NL6" s="798" t="str">
        <f t="shared" si="5"/>
        <v>B75</v>
      </c>
      <c r="NM6" s="798" t="str">
        <f t="shared" si="5"/>
        <v>C75</v>
      </c>
      <c r="NN6" s="798" t="str">
        <f t="shared" si="5"/>
        <v>D75</v>
      </c>
      <c r="NO6" s="798" t="str">
        <f t="shared" si="5"/>
        <v>E75</v>
      </c>
      <c r="NP6" s="798" t="str">
        <f t="shared" si="5"/>
        <v>A76</v>
      </c>
      <c r="NQ6" s="798" t="str">
        <f t="shared" si="5"/>
        <v>B76</v>
      </c>
      <c r="NR6" s="798" t="str">
        <f t="shared" si="5"/>
        <v>C76</v>
      </c>
      <c r="NS6" s="798" t="str">
        <f t="shared" si="5"/>
        <v>D76</v>
      </c>
      <c r="NT6" s="798" t="str">
        <f t="shared" si="5"/>
        <v>E76</v>
      </c>
      <c r="NU6" s="798" t="str">
        <f t="shared" si="5"/>
        <v>A77</v>
      </c>
      <c r="NV6" s="798" t="str">
        <f t="shared" si="5"/>
        <v>B77</v>
      </c>
      <c r="NW6" s="798" t="str">
        <f t="shared" si="5"/>
        <v>C77</v>
      </c>
      <c r="NX6" s="798" t="str">
        <f t="shared" si="5"/>
        <v>D77</v>
      </c>
      <c r="NY6" s="798" t="str">
        <f t="shared" si="5"/>
        <v>E77</v>
      </c>
      <c r="NZ6" s="798" t="str">
        <f t="shared" ref="NZ6:ON6" si="6">+CONCATENATE(NZ5,NZ1)</f>
        <v>A78</v>
      </c>
      <c r="OA6" s="798" t="str">
        <f t="shared" si="6"/>
        <v>B78</v>
      </c>
      <c r="OB6" s="798" t="str">
        <f t="shared" si="6"/>
        <v>C78</v>
      </c>
      <c r="OC6" s="798" t="str">
        <f t="shared" si="6"/>
        <v>D78</v>
      </c>
      <c r="OD6" s="798" t="str">
        <f t="shared" si="6"/>
        <v>E78</v>
      </c>
      <c r="OE6" s="798" t="str">
        <f t="shared" si="6"/>
        <v>A79</v>
      </c>
      <c r="OF6" s="798" t="str">
        <f t="shared" si="6"/>
        <v>B79</v>
      </c>
      <c r="OG6" s="798" t="str">
        <f t="shared" si="6"/>
        <v>C79</v>
      </c>
      <c r="OH6" s="798" t="str">
        <f t="shared" si="6"/>
        <v>D79</v>
      </c>
      <c r="OI6" s="798" t="str">
        <f t="shared" si="6"/>
        <v>E79</v>
      </c>
      <c r="OJ6" s="798" t="str">
        <f t="shared" si="6"/>
        <v>A80</v>
      </c>
      <c r="OK6" s="798" t="str">
        <f t="shared" si="6"/>
        <v>B80</v>
      </c>
      <c r="OL6" s="798" t="str">
        <f t="shared" si="6"/>
        <v>C80</v>
      </c>
      <c r="OM6" s="798" t="str">
        <f t="shared" si="6"/>
        <v>D80</v>
      </c>
      <c r="ON6" s="798" t="str">
        <f t="shared" si="6"/>
        <v>E80</v>
      </c>
    </row>
    <row r="7" spans="3:404" ht="17.45" customHeight="1" thickBot="1" x14ac:dyDescent="0.35">
      <c r="D7" s="22" t="s">
        <v>709</v>
      </c>
      <c r="E7" s="25" t="s">
        <v>323</v>
      </c>
      <c r="F7" s="25" t="s">
        <v>324</v>
      </c>
      <c r="G7" s="25" t="s">
        <v>326</v>
      </c>
      <c r="H7" s="25" t="s">
        <v>419</v>
      </c>
      <c r="I7" s="13" t="s">
        <v>325</v>
      </c>
      <c r="J7" s="25" t="s">
        <v>323</v>
      </c>
      <c r="K7" s="25" t="s">
        <v>324</v>
      </c>
      <c r="L7" s="25" t="s">
        <v>326</v>
      </c>
      <c r="M7" s="25" t="s">
        <v>419</v>
      </c>
      <c r="N7" s="13" t="s">
        <v>325</v>
      </c>
      <c r="O7" s="25" t="s">
        <v>323</v>
      </c>
      <c r="P7" s="25" t="s">
        <v>324</v>
      </c>
      <c r="Q7" s="25" t="s">
        <v>326</v>
      </c>
      <c r="R7" s="25" t="s">
        <v>419</v>
      </c>
      <c r="S7" s="13" t="s">
        <v>325</v>
      </c>
      <c r="T7" s="25" t="s">
        <v>323</v>
      </c>
      <c r="U7" s="25" t="s">
        <v>324</v>
      </c>
      <c r="V7" s="25" t="s">
        <v>326</v>
      </c>
      <c r="W7" s="25" t="s">
        <v>419</v>
      </c>
      <c r="X7" s="13" t="s">
        <v>325</v>
      </c>
      <c r="Y7" s="25" t="s">
        <v>323</v>
      </c>
      <c r="Z7" s="25" t="s">
        <v>324</v>
      </c>
      <c r="AA7" s="25" t="s">
        <v>326</v>
      </c>
      <c r="AB7" s="25" t="s">
        <v>419</v>
      </c>
      <c r="AC7" s="13" t="s">
        <v>325</v>
      </c>
      <c r="AD7" s="25" t="s">
        <v>323</v>
      </c>
      <c r="AE7" s="25" t="s">
        <v>324</v>
      </c>
      <c r="AF7" s="25" t="s">
        <v>326</v>
      </c>
      <c r="AG7" s="25" t="s">
        <v>419</v>
      </c>
      <c r="AH7" s="13" t="s">
        <v>325</v>
      </c>
      <c r="AI7" s="25" t="s">
        <v>323</v>
      </c>
      <c r="AJ7" s="25" t="s">
        <v>324</v>
      </c>
      <c r="AK7" s="25" t="s">
        <v>326</v>
      </c>
      <c r="AL7" s="25" t="s">
        <v>419</v>
      </c>
      <c r="AM7" s="13" t="s">
        <v>325</v>
      </c>
      <c r="AN7" s="25" t="s">
        <v>323</v>
      </c>
      <c r="AO7" s="25" t="s">
        <v>324</v>
      </c>
      <c r="AP7" s="25" t="s">
        <v>326</v>
      </c>
      <c r="AQ7" s="25" t="s">
        <v>419</v>
      </c>
      <c r="AR7" s="13" t="s">
        <v>325</v>
      </c>
      <c r="AS7" s="25" t="s">
        <v>323</v>
      </c>
      <c r="AT7" s="25" t="s">
        <v>324</v>
      </c>
      <c r="AU7" s="25" t="s">
        <v>326</v>
      </c>
      <c r="AV7" s="25" t="s">
        <v>419</v>
      </c>
      <c r="AW7" s="13" t="s">
        <v>325</v>
      </c>
      <c r="AX7" s="25" t="s">
        <v>323</v>
      </c>
      <c r="AY7" s="25" t="s">
        <v>324</v>
      </c>
      <c r="AZ7" s="25" t="s">
        <v>326</v>
      </c>
      <c r="BA7" s="25" t="s">
        <v>419</v>
      </c>
      <c r="BB7" s="13" t="s">
        <v>325</v>
      </c>
      <c r="BC7" s="25" t="s">
        <v>323</v>
      </c>
      <c r="BD7" s="25" t="s">
        <v>324</v>
      </c>
      <c r="BE7" s="25" t="s">
        <v>326</v>
      </c>
      <c r="BF7" s="25" t="s">
        <v>419</v>
      </c>
      <c r="BG7" s="13" t="s">
        <v>325</v>
      </c>
      <c r="BH7" s="25" t="s">
        <v>323</v>
      </c>
      <c r="BI7" s="25" t="s">
        <v>324</v>
      </c>
      <c r="BJ7" s="25" t="s">
        <v>326</v>
      </c>
      <c r="BK7" s="25" t="s">
        <v>419</v>
      </c>
      <c r="BL7" s="13" t="s">
        <v>325</v>
      </c>
      <c r="BM7" s="25" t="s">
        <v>323</v>
      </c>
      <c r="BN7" s="25" t="s">
        <v>324</v>
      </c>
      <c r="BO7" s="25" t="s">
        <v>326</v>
      </c>
      <c r="BP7" s="25" t="s">
        <v>419</v>
      </c>
      <c r="BQ7" s="13" t="s">
        <v>325</v>
      </c>
      <c r="BR7" s="25" t="s">
        <v>323</v>
      </c>
      <c r="BS7" s="25" t="s">
        <v>324</v>
      </c>
      <c r="BT7" s="25" t="s">
        <v>326</v>
      </c>
      <c r="BU7" s="25" t="s">
        <v>419</v>
      </c>
      <c r="BV7" s="13" t="s">
        <v>325</v>
      </c>
      <c r="BW7" s="25" t="s">
        <v>323</v>
      </c>
      <c r="BX7" s="25" t="s">
        <v>324</v>
      </c>
      <c r="BY7" s="25" t="s">
        <v>326</v>
      </c>
      <c r="BZ7" s="25" t="s">
        <v>419</v>
      </c>
      <c r="CA7" s="13" t="s">
        <v>325</v>
      </c>
      <c r="CB7" s="25" t="s">
        <v>323</v>
      </c>
      <c r="CC7" s="25" t="s">
        <v>324</v>
      </c>
      <c r="CD7" s="25" t="s">
        <v>326</v>
      </c>
      <c r="CE7" s="25" t="s">
        <v>419</v>
      </c>
      <c r="CF7" s="13" t="s">
        <v>325</v>
      </c>
      <c r="CG7" s="25" t="s">
        <v>323</v>
      </c>
      <c r="CH7" s="25" t="s">
        <v>324</v>
      </c>
      <c r="CI7" s="25" t="s">
        <v>326</v>
      </c>
      <c r="CJ7" s="25" t="s">
        <v>419</v>
      </c>
      <c r="CK7" s="13" t="s">
        <v>325</v>
      </c>
      <c r="CL7" s="25" t="s">
        <v>323</v>
      </c>
      <c r="CM7" s="25" t="s">
        <v>324</v>
      </c>
      <c r="CN7" s="25" t="s">
        <v>326</v>
      </c>
      <c r="CO7" s="25" t="s">
        <v>419</v>
      </c>
      <c r="CP7" s="13" t="s">
        <v>325</v>
      </c>
      <c r="CQ7" s="25" t="s">
        <v>323</v>
      </c>
      <c r="CR7" s="25" t="s">
        <v>324</v>
      </c>
      <c r="CS7" s="25" t="s">
        <v>326</v>
      </c>
      <c r="CT7" s="25" t="s">
        <v>419</v>
      </c>
      <c r="CU7" s="13" t="s">
        <v>325</v>
      </c>
      <c r="CV7" s="25" t="s">
        <v>323</v>
      </c>
      <c r="CW7" s="25" t="s">
        <v>324</v>
      </c>
      <c r="CX7" s="25" t="s">
        <v>326</v>
      </c>
      <c r="CY7" s="25" t="s">
        <v>419</v>
      </c>
      <c r="CZ7" s="13" t="s">
        <v>325</v>
      </c>
      <c r="DA7" s="25" t="s">
        <v>323</v>
      </c>
      <c r="DB7" s="25" t="s">
        <v>324</v>
      </c>
      <c r="DC7" s="25" t="s">
        <v>326</v>
      </c>
      <c r="DD7" s="25" t="s">
        <v>419</v>
      </c>
      <c r="DE7" s="13" t="s">
        <v>325</v>
      </c>
      <c r="DF7" s="25" t="s">
        <v>323</v>
      </c>
      <c r="DG7" s="25" t="s">
        <v>324</v>
      </c>
      <c r="DH7" s="25" t="s">
        <v>326</v>
      </c>
      <c r="DI7" s="25" t="s">
        <v>419</v>
      </c>
      <c r="DJ7" s="13" t="s">
        <v>325</v>
      </c>
      <c r="DK7" s="25" t="s">
        <v>323</v>
      </c>
      <c r="DL7" s="25" t="s">
        <v>324</v>
      </c>
      <c r="DM7" s="25" t="s">
        <v>326</v>
      </c>
      <c r="DN7" s="25" t="s">
        <v>419</v>
      </c>
      <c r="DO7" s="13" t="s">
        <v>325</v>
      </c>
      <c r="DP7" s="25" t="s">
        <v>323</v>
      </c>
      <c r="DQ7" s="25" t="s">
        <v>324</v>
      </c>
      <c r="DR7" s="25" t="s">
        <v>326</v>
      </c>
      <c r="DS7" s="25" t="s">
        <v>419</v>
      </c>
      <c r="DT7" s="13" t="s">
        <v>325</v>
      </c>
      <c r="DU7" s="25" t="s">
        <v>323</v>
      </c>
      <c r="DV7" s="25" t="s">
        <v>324</v>
      </c>
      <c r="DW7" s="25" t="s">
        <v>326</v>
      </c>
      <c r="DX7" s="25" t="s">
        <v>419</v>
      </c>
      <c r="DY7" s="13" t="s">
        <v>325</v>
      </c>
      <c r="DZ7" s="25" t="s">
        <v>323</v>
      </c>
      <c r="EA7" s="25" t="s">
        <v>324</v>
      </c>
      <c r="EB7" s="25" t="s">
        <v>326</v>
      </c>
      <c r="EC7" s="25" t="s">
        <v>419</v>
      </c>
      <c r="ED7" s="13" t="s">
        <v>325</v>
      </c>
      <c r="EE7" s="25" t="s">
        <v>323</v>
      </c>
      <c r="EF7" s="25" t="s">
        <v>324</v>
      </c>
      <c r="EG7" s="25" t="s">
        <v>326</v>
      </c>
      <c r="EH7" s="25" t="s">
        <v>419</v>
      </c>
      <c r="EI7" s="13" t="s">
        <v>325</v>
      </c>
      <c r="EJ7" s="25" t="s">
        <v>323</v>
      </c>
      <c r="EK7" s="25" t="s">
        <v>324</v>
      </c>
      <c r="EL7" s="25" t="s">
        <v>326</v>
      </c>
      <c r="EM7" s="25" t="s">
        <v>419</v>
      </c>
      <c r="EN7" s="13" t="s">
        <v>325</v>
      </c>
      <c r="EO7" s="25" t="s">
        <v>323</v>
      </c>
      <c r="EP7" s="25" t="s">
        <v>324</v>
      </c>
      <c r="EQ7" s="25" t="s">
        <v>326</v>
      </c>
      <c r="ER7" s="25" t="s">
        <v>419</v>
      </c>
      <c r="ES7" s="13" t="s">
        <v>325</v>
      </c>
      <c r="ET7" s="25" t="s">
        <v>323</v>
      </c>
      <c r="EU7" s="25" t="s">
        <v>324</v>
      </c>
      <c r="EV7" s="25" t="s">
        <v>326</v>
      </c>
      <c r="EW7" s="25" t="s">
        <v>419</v>
      </c>
      <c r="EX7" s="13" t="s">
        <v>325</v>
      </c>
      <c r="EY7" s="25" t="s">
        <v>323</v>
      </c>
      <c r="EZ7" s="25" t="s">
        <v>324</v>
      </c>
      <c r="FA7" s="25" t="s">
        <v>326</v>
      </c>
      <c r="FB7" s="25" t="s">
        <v>419</v>
      </c>
      <c r="FC7" s="13" t="s">
        <v>325</v>
      </c>
      <c r="FD7" s="25" t="s">
        <v>323</v>
      </c>
      <c r="FE7" s="25" t="s">
        <v>324</v>
      </c>
      <c r="FF7" s="25" t="s">
        <v>326</v>
      </c>
      <c r="FG7" s="25" t="s">
        <v>419</v>
      </c>
      <c r="FH7" s="13" t="s">
        <v>325</v>
      </c>
      <c r="FI7" s="25" t="s">
        <v>323</v>
      </c>
      <c r="FJ7" s="25" t="s">
        <v>324</v>
      </c>
      <c r="FK7" s="25" t="s">
        <v>326</v>
      </c>
      <c r="FL7" s="25" t="s">
        <v>419</v>
      </c>
      <c r="FM7" s="13" t="s">
        <v>325</v>
      </c>
      <c r="FN7" s="25" t="s">
        <v>323</v>
      </c>
      <c r="FO7" s="25" t="s">
        <v>324</v>
      </c>
      <c r="FP7" s="25" t="s">
        <v>326</v>
      </c>
      <c r="FQ7" s="25" t="s">
        <v>419</v>
      </c>
      <c r="FR7" s="13" t="s">
        <v>325</v>
      </c>
      <c r="FS7" s="25" t="s">
        <v>323</v>
      </c>
      <c r="FT7" s="25" t="s">
        <v>324</v>
      </c>
      <c r="FU7" s="25" t="s">
        <v>326</v>
      </c>
      <c r="FV7" s="25" t="s">
        <v>419</v>
      </c>
      <c r="FW7" s="13" t="s">
        <v>325</v>
      </c>
      <c r="FX7" s="25" t="s">
        <v>323</v>
      </c>
      <c r="FY7" s="25" t="s">
        <v>324</v>
      </c>
      <c r="FZ7" s="25" t="s">
        <v>326</v>
      </c>
      <c r="GA7" s="25" t="s">
        <v>419</v>
      </c>
      <c r="GB7" s="13" t="s">
        <v>325</v>
      </c>
      <c r="GC7" s="25" t="s">
        <v>323</v>
      </c>
      <c r="GD7" s="25" t="s">
        <v>324</v>
      </c>
      <c r="GE7" s="25" t="s">
        <v>326</v>
      </c>
      <c r="GF7" s="25" t="s">
        <v>419</v>
      </c>
      <c r="GG7" s="13" t="s">
        <v>325</v>
      </c>
      <c r="GH7" s="25" t="s">
        <v>323</v>
      </c>
      <c r="GI7" s="25" t="s">
        <v>324</v>
      </c>
      <c r="GJ7" s="25" t="s">
        <v>326</v>
      </c>
      <c r="GK7" s="25" t="s">
        <v>419</v>
      </c>
      <c r="GL7" s="13" t="s">
        <v>325</v>
      </c>
      <c r="GM7" s="25" t="s">
        <v>323</v>
      </c>
      <c r="GN7" s="25" t="s">
        <v>324</v>
      </c>
      <c r="GO7" s="25" t="s">
        <v>326</v>
      </c>
      <c r="GP7" s="25" t="s">
        <v>419</v>
      </c>
      <c r="GQ7" s="13" t="s">
        <v>325</v>
      </c>
      <c r="GR7" s="25" t="s">
        <v>323</v>
      </c>
      <c r="GS7" s="25" t="s">
        <v>324</v>
      </c>
      <c r="GT7" s="25" t="s">
        <v>326</v>
      </c>
      <c r="GU7" s="25" t="s">
        <v>419</v>
      </c>
      <c r="GV7" s="13" t="s">
        <v>325</v>
      </c>
      <c r="GW7" s="25" t="s">
        <v>323</v>
      </c>
      <c r="GX7" s="25" t="s">
        <v>324</v>
      </c>
      <c r="GY7" s="25" t="s">
        <v>326</v>
      </c>
      <c r="GZ7" s="25" t="s">
        <v>419</v>
      </c>
      <c r="HA7" s="13" t="s">
        <v>325</v>
      </c>
      <c r="HB7" s="25" t="s">
        <v>323</v>
      </c>
      <c r="HC7" s="25" t="s">
        <v>324</v>
      </c>
      <c r="HD7" s="25" t="s">
        <v>326</v>
      </c>
      <c r="HE7" s="25" t="s">
        <v>419</v>
      </c>
      <c r="HF7" s="13" t="s">
        <v>325</v>
      </c>
      <c r="HG7" s="25" t="s">
        <v>323</v>
      </c>
      <c r="HH7" s="25" t="s">
        <v>324</v>
      </c>
      <c r="HI7" s="25" t="s">
        <v>326</v>
      </c>
      <c r="HJ7" s="25" t="s">
        <v>419</v>
      </c>
      <c r="HK7" s="13" t="s">
        <v>325</v>
      </c>
      <c r="HL7" s="25" t="s">
        <v>323</v>
      </c>
      <c r="HM7" s="25" t="s">
        <v>324</v>
      </c>
      <c r="HN7" s="25" t="s">
        <v>326</v>
      </c>
      <c r="HO7" s="25" t="s">
        <v>419</v>
      </c>
      <c r="HP7" s="13" t="s">
        <v>325</v>
      </c>
      <c r="HQ7" s="25" t="s">
        <v>323</v>
      </c>
      <c r="HR7" s="25" t="s">
        <v>324</v>
      </c>
      <c r="HS7" s="25" t="s">
        <v>326</v>
      </c>
      <c r="HT7" s="25" t="s">
        <v>419</v>
      </c>
      <c r="HU7" s="13" t="s">
        <v>325</v>
      </c>
      <c r="HV7" s="25" t="s">
        <v>323</v>
      </c>
      <c r="HW7" s="25" t="s">
        <v>324</v>
      </c>
      <c r="HX7" s="25" t="s">
        <v>326</v>
      </c>
      <c r="HY7" s="25" t="s">
        <v>419</v>
      </c>
      <c r="HZ7" s="13" t="s">
        <v>325</v>
      </c>
      <c r="IA7" s="25" t="s">
        <v>323</v>
      </c>
      <c r="IB7" s="25" t="s">
        <v>324</v>
      </c>
      <c r="IC7" s="25" t="s">
        <v>326</v>
      </c>
      <c r="ID7" s="25" t="s">
        <v>419</v>
      </c>
      <c r="IE7" s="13" t="s">
        <v>325</v>
      </c>
      <c r="IF7" s="25" t="s">
        <v>323</v>
      </c>
      <c r="IG7" s="25" t="s">
        <v>324</v>
      </c>
      <c r="IH7" s="25" t="s">
        <v>326</v>
      </c>
      <c r="II7" s="25" t="s">
        <v>419</v>
      </c>
      <c r="IJ7" s="13" t="s">
        <v>325</v>
      </c>
      <c r="IK7" s="25" t="s">
        <v>323</v>
      </c>
      <c r="IL7" s="25" t="s">
        <v>324</v>
      </c>
      <c r="IM7" s="25" t="s">
        <v>326</v>
      </c>
      <c r="IN7" s="25" t="s">
        <v>419</v>
      </c>
      <c r="IO7" s="13" t="s">
        <v>325</v>
      </c>
      <c r="IP7" s="25" t="s">
        <v>323</v>
      </c>
      <c r="IQ7" s="25" t="s">
        <v>324</v>
      </c>
      <c r="IR7" s="25" t="s">
        <v>326</v>
      </c>
      <c r="IS7" s="25" t="s">
        <v>419</v>
      </c>
      <c r="IT7" s="13" t="s">
        <v>325</v>
      </c>
      <c r="IU7" s="25" t="s">
        <v>323</v>
      </c>
      <c r="IV7" s="25" t="s">
        <v>324</v>
      </c>
      <c r="IW7" s="25" t="s">
        <v>326</v>
      </c>
      <c r="IX7" s="25" t="s">
        <v>419</v>
      </c>
      <c r="IY7" s="13" t="s">
        <v>325</v>
      </c>
      <c r="IZ7" s="25" t="s">
        <v>323</v>
      </c>
      <c r="JA7" s="25" t="s">
        <v>324</v>
      </c>
      <c r="JB7" s="25" t="s">
        <v>326</v>
      </c>
      <c r="JC7" s="25" t="s">
        <v>419</v>
      </c>
      <c r="JD7" s="13" t="s">
        <v>325</v>
      </c>
      <c r="JE7" s="25" t="s">
        <v>323</v>
      </c>
      <c r="JF7" s="25" t="s">
        <v>324</v>
      </c>
      <c r="JG7" s="25" t="s">
        <v>326</v>
      </c>
      <c r="JH7" s="25" t="s">
        <v>419</v>
      </c>
      <c r="JI7" s="13" t="s">
        <v>325</v>
      </c>
      <c r="JJ7" s="25" t="s">
        <v>323</v>
      </c>
      <c r="JK7" s="25" t="s">
        <v>324</v>
      </c>
      <c r="JL7" s="25" t="s">
        <v>326</v>
      </c>
      <c r="JM7" s="25" t="s">
        <v>419</v>
      </c>
      <c r="JN7" s="13" t="s">
        <v>325</v>
      </c>
      <c r="JO7" s="25" t="s">
        <v>323</v>
      </c>
      <c r="JP7" s="25" t="s">
        <v>324</v>
      </c>
      <c r="JQ7" s="25" t="s">
        <v>326</v>
      </c>
      <c r="JR7" s="25" t="s">
        <v>419</v>
      </c>
      <c r="JS7" s="13" t="s">
        <v>325</v>
      </c>
      <c r="JT7" s="25" t="s">
        <v>323</v>
      </c>
      <c r="JU7" s="25" t="s">
        <v>324</v>
      </c>
      <c r="JV7" s="25" t="s">
        <v>326</v>
      </c>
      <c r="JW7" s="25" t="s">
        <v>419</v>
      </c>
      <c r="JX7" s="13" t="s">
        <v>325</v>
      </c>
      <c r="JY7" s="25" t="s">
        <v>323</v>
      </c>
      <c r="JZ7" s="25" t="s">
        <v>324</v>
      </c>
      <c r="KA7" s="25" t="s">
        <v>326</v>
      </c>
      <c r="KB7" s="25" t="s">
        <v>419</v>
      </c>
      <c r="KC7" s="13" t="s">
        <v>325</v>
      </c>
      <c r="KD7" s="25" t="s">
        <v>323</v>
      </c>
      <c r="KE7" s="25" t="s">
        <v>324</v>
      </c>
      <c r="KF7" s="25" t="s">
        <v>326</v>
      </c>
      <c r="KG7" s="25" t="s">
        <v>419</v>
      </c>
      <c r="KH7" s="13" t="s">
        <v>325</v>
      </c>
      <c r="KI7" s="25" t="s">
        <v>323</v>
      </c>
      <c r="KJ7" s="25" t="s">
        <v>324</v>
      </c>
      <c r="KK7" s="25" t="s">
        <v>326</v>
      </c>
      <c r="KL7" s="25" t="s">
        <v>419</v>
      </c>
      <c r="KM7" s="13" t="s">
        <v>325</v>
      </c>
      <c r="KN7" s="25" t="s">
        <v>323</v>
      </c>
      <c r="KO7" s="25" t="s">
        <v>324</v>
      </c>
      <c r="KP7" s="25" t="s">
        <v>326</v>
      </c>
      <c r="KQ7" s="25" t="s">
        <v>419</v>
      </c>
      <c r="KR7" s="13" t="s">
        <v>325</v>
      </c>
      <c r="KS7" s="25" t="s">
        <v>323</v>
      </c>
      <c r="KT7" s="25" t="s">
        <v>324</v>
      </c>
      <c r="KU7" s="25" t="s">
        <v>326</v>
      </c>
      <c r="KV7" s="25" t="s">
        <v>419</v>
      </c>
      <c r="KW7" s="13" t="s">
        <v>325</v>
      </c>
      <c r="KX7" s="25" t="s">
        <v>323</v>
      </c>
      <c r="KY7" s="25" t="s">
        <v>324</v>
      </c>
      <c r="KZ7" s="25" t="s">
        <v>326</v>
      </c>
      <c r="LA7" s="25" t="s">
        <v>419</v>
      </c>
      <c r="LB7" s="13" t="s">
        <v>325</v>
      </c>
      <c r="LC7" s="25" t="s">
        <v>323</v>
      </c>
      <c r="LD7" s="25" t="s">
        <v>324</v>
      </c>
      <c r="LE7" s="25" t="s">
        <v>326</v>
      </c>
      <c r="LF7" s="25" t="s">
        <v>419</v>
      </c>
      <c r="LG7" s="13" t="s">
        <v>325</v>
      </c>
      <c r="LH7" s="25" t="s">
        <v>323</v>
      </c>
      <c r="LI7" s="25" t="s">
        <v>324</v>
      </c>
      <c r="LJ7" s="25" t="s">
        <v>326</v>
      </c>
      <c r="LK7" s="25" t="s">
        <v>419</v>
      </c>
      <c r="LL7" s="13" t="s">
        <v>325</v>
      </c>
      <c r="LM7" s="25" t="s">
        <v>323</v>
      </c>
      <c r="LN7" s="25" t="s">
        <v>324</v>
      </c>
      <c r="LO7" s="25" t="s">
        <v>326</v>
      </c>
      <c r="LP7" s="25" t="s">
        <v>419</v>
      </c>
      <c r="LQ7" s="13" t="s">
        <v>325</v>
      </c>
      <c r="LR7" s="25" t="s">
        <v>323</v>
      </c>
      <c r="LS7" s="25" t="s">
        <v>324</v>
      </c>
      <c r="LT7" s="25" t="s">
        <v>326</v>
      </c>
      <c r="LU7" s="25" t="s">
        <v>419</v>
      </c>
      <c r="LV7" s="13" t="s">
        <v>325</v>
      </c>
      <c r="LW7" s="25" t="s">
        <v>323</v>
      </c>
      <c r="LX7" s="25" t="s">
        <v>324</v>
      </c>
      <c r="LY7" s="25" t="s">
        <v>326</v>
      </c>
      <c r="LZ7" s="25" t="s">
        <v>419</v>
      </c>
      <c r="MA7" s="13" t="s">
        <v>325</v>
      </c>
      <c r="MB7" s="25" t="s">
        <v>323</v>
      </c>
      <c r="MC7" s="25" t="s">
        <v>324</v>
      </c>
      <c r="MD7" s="25" t="s">
        <v>326</v>
      </c>
      <c r="ME7" s="25" t="s">
        <v>419</v>
      </c>
      <c r="MF7" s="13" t="s">
        <v>325</v>
      </c>
      <c r="MG7" s="25" t="s">
        <v>323</v>
      </c>
      <c r="MH7" s="25" t="s">
        <v>324</v>
      </c>
      <c r="MI7" s="25" t="s">
        <v>326</v>
      </c>
      <c r="MJ7" s="25" t="s">
        <v>419</v>
      </c>
      <c r="MK7" s="13" t="s">
        <v>325</v>
      </c>
      <c r="ML7" s="25" t="s">
        <v>323</v>
      </c>
      <c r="MM7" s="25" t="s">
        <v>324</v>
      </c>
      <c r="MN7" s="25" t="s">
        <v>326</v>
      </c>
      <c r="MO7" s="25" t="s">
        <v>419</v>
      </c>
      <c r="MP7" s="13" t="s">
        <v>325</v>
      </c>
      <c r="MQ7" s="25" t="s">
        <v>323</v>
      </c>
      <c r="MR7" s="25" t="s">
        <v>324</v>
      </c>
      <c r="MS7" s="25" t="s">
        <v>326</v>
      </c>
      <c r="MT7" s="25" t="s">
        <v>419</v>
      </c>
      <c r="MU7" s="13" t="s">
        <v>325</v>
      </c>
      <c r="MV7" s="25" t="s">
        <v>323</v>
      </c>
      <c r="MW7" s="25" t="s">
        <v>324</v>
      </c>
      <c r="MX7" s="25" t="s">
        <v>326</v>
      </c>
      <c r="MY7" s="25" t="s">
        <v>419</v>
      </c>
      <c r="MZ7" s="13" t="s">
        <v>325</v>
      </c>
      <c r="NA7" s="25" t="s">
        <v>323</v>
      </c>
      <c r="NB7" s="25" t="s">
        <v>324</v>
      </c>
      <c r="NC7" s="25" t="s">
        <v>326</v>
      </c>
      <c r="ND7" s="25" t="s">
        <v>419</v>
      </c>
      <c r="NE7" s="13" t="s">
        <v>325</v>
      </c>
      <c r="NF7" s="25" t="s">
        <v>323</v>
      </c>
      <c r="NG7" s="25" t="s">
        <v>324</v>
      </c>
      <c r="NH7" s="25" t="s">
        <v>326</v>
      </c>
      <c r="NI7" s="25" t="s">
        <v>419</v>
      </c>
      <c r="NJ7" s="13" t="s">
        <v>325</v>
      </c>
      <c r="NK7" s="25" t="s">
        <v>323</v>
      </c>
      <c r="NL7" s="25" t="s">
        <v>324</v>
      </c>
      <c r="NM7" s="25" t="s">
        <v>326</v>
      </c>
      <c r="NN7" s="25" t="s">
        <v>419</v>
      </c>
      <c r="NO7" s="13" t="s">
        <v>325</v>
      </c>
      <c r="NP7" s="25" t="s">
        <v>323</v>
      </c>
      <c r="NQ7" s="25" t="s">
        <v>324</v>
      </c>
      <c r="NR7" s="25" t="s">
        <v>326</v>
      </c>
      <c r="NS7" s="25" t="s">
        <v>419</v>
      </c>
      <c r="NT7" s="13" t="s">
        <v>325</v>
      </c>
      <c r="NU7" s="25" t="s">
        <v>323</v>
      </c>
      <c r="NV7" s="25" t="s">
        <v>324</v>
      </c>
      <c r="NW7" s="25" t="s">
        <v>326</v>
      </c>
      <c r="NX7" s="25" t="s">
        <v>419</v>
      </c>
      <c r="NY7" s="13" t="s">
        <v>325</v>
      </c>
      <c r="NZ7" s="25" t="s">
        <v>323</v>
      </c>
      <c r="OA7" s="25" t="s">
        <v>324</v>
      </c>
      <c r="OB7" s="25" t="s">
        <v>326</v>
      </c>
      <c r="OC7" s="25" t="s">
        <v>419</v>
      </c>
      <c r="OD7" s="13" t="s">
        <v>325</v>
      </c>
      <c r="OE7" s="25" t="s">
        <v>323</v>
      </c>
      <c r="OF7" s="25" t="s">
        <v>324</v>
      </c>
      <c r="OG7" s="25" t="s">
        <v>326</v>
      </c>
      <c r="OH7" s="25" t="s">
        <v>419</v>
      </c>
      <c r="OI7" s="13" t="s">
        <v>325</v>
      </c>
      <c r="OJ7" s="25" t="s">
        <v>323</v>
      </c>
      <c r="OK7" s="25" t="s">
        <v>324</v>
      </c>
      <c r="OL7" s="25" t="s">
        <v>326</v>
      </c>
      <c r="OM7" s="25" t="s">
        <v>419</v>
      </c>
      <c r="ON7" s="13" t="s">
        <v>325</v>
      </c>
    </row>
    <row r="8" spans="3:404" ht="16.149999999999999" customHeight="1" thickBot="1" x14ac:dyDescent="0.35">
      <c r="C8" s="796">
        <v>1</v>
      </c>
      <c r="D8" s="23" t="str">
        <f>+'LP-Servicios'!P254</f>
        <v>Malla API 100</v>
      </c>
      <c r="E8" s="891"/>
      <c r="F8" s="891"/>
      <c r="G8" s="891"/>
      <c r="H8" s="892">
        <f>+IF($D8="-","-",G8)</f>
        <v>0</v>
      </c>
      <c r="I8" s="892">
        <f>IF($D8="-","-",IF(I$2=0,0,E8-SUM(F8:G8)))</f>
        <v>0</v>
      </c>
      <c r="J8" s="891"/>
      <c r="K8" s="891"/>
      <c r="L8" s="891"/>
      <c r="M8" s="892">
        <f>+IF($D8="-","-",SUM(H8,L8))</f>
        <v>0</v>
      </c>
      <c r="N8" s="892">
        <f>IF($D8="-","-",IF(N$2=0,0,SUM(I8:J8)-SUM(K8:L8)))</f>
        <v>0</v>
      </c>
      <c r="O8" s="891"/>
      <c r="P8" s="891"/>
      <c r="Q8" s="891"/>
      <c r="R8" s="892">
        <f>+IF($D8="-","-",SUM(M8,Q8))</f>
        <v>0</v>
      </c>
      <c r="S8" s="892">
        <f>IF($D8="-","-",IF(S$2=0,0,SUM(N8:O8)-SUM(P8:Q8)))</f>
        <v>0</v>
      </c>
      <c r="T8" s="891"/>
      <c r="U8" s="891"/>
      <c r="V8" s="891"/>
      <c r="W8" s="892">
        <f>+IF($D8="-","-",SUM(R8,V8))</f>
        <v>0</v>
      </c>
      <c r="X8" s="892">
        <f>IF($D8="-","-",IF(X$2=0,0,SUM(S8:T8)-SUM(U8:V8)))</f>
        <v>0</v>
      </c>
      <c r="Y8" s="891"/>
      <c r="Z8" s="891"/>
      <c r="AA8" s="891"/>
      <c r="AB8" s="892">
        <f t="shared" ref="AB8:AB27" si="7">+IF($D8="-","-",SUM(W8,AA8))</f>
        <v>0</v>
      </c>
      <c r="AC8" s="892">
        <f t="shared" ref="AC8:AC27" si="8">IF($D8="-","-",IF(AC$2=0,0,SUM(X8:Y8)-SUM(Z8:AA8)))</f>
        <v>0</v>
      </c>
      <c r="AD8" s="891"/>
      <c r="AE8" s="891"/>
      <c r="AF8" s="891"/>
      <c r="AG8" s="892">
        <f t="shared" ref="AG8:AG27" si="9">+IF($D8="-","-",SUM(AB8,AF8))</f>
        <v>0</v>
      </c>
      <c r="AH8" s="892">
        <f t="shared" ref="AH8:AH27" si="10">IF($D8="-","-",IF(AH$2=0,0,SUM(AC8:AD8)-SUM(AE8:AF8)))</f>
        <v>0</v>
      </c>
      <c r="AI8" s="891"/>
      <c r="AJ8" s="891"/>
      <c r="AK8" s="891"/>
      <c r="AL8" s="892">
        <f t="shared" ref="AL8:AL27" si="11">+IF($D8="-","-",SUM(AG8,AK8))</f>
        <v>0</v>
      </c>
      <c r="AM8" s="892">
        <f t="shared" ref="AM8:AM27" si="12">IF($D8="-","-",IF(AM$2=0,0,SUM(AH8:AI8)-SUM(AJ8:AK8)))</f>
        <v>0</v>
      </c>
      <c r="AN8" s="891"/>
      <c r="AO8" s="891"/>
      <c r="AP8" s="891"/>
      <c r="AQ8" s="892">
        <f t="shared" ref="AQ8:AQ27" si="13">+IF($D8="-","-",SUM(AL8,AP8))</f>
        <v>0</v>
      </c>
      <c r="AR8" s="892">
        <f t="shared" ref="AR8:AR27" si="14">IF($D8="-","-",IF(AR$2=0,0,SUM(AM8:AN8)-SUM(AO8:AP8)))</f>
        <v>0</v>
      </c>
      <c r="AS8" s="891"/>
      <c r="AT8" s="891"/>
      <c r="AU8" s="891"/>
      <c r="AV8" s="892">
        <f t="shared" ref="AV8:AV27" si="15">+IF($D8="-","-",SUM(AQ8,AU8))</f>
        <v>0</v>
      </c>
      <c r="AW8" s="892">
        <f t="shared" ref="AW8:AW27" si="16">IF($D8="-","-",IF(AW$2=0,0,SUM(AR8:AS8)-SUM(AT8:AU8)))</f>
        <v>0</v>
      </c>
      <c r="AX8" s="891"/>
      <c r="AY8" s="891"/>
      <c r="AZ8" s="891"/>
      <c r="BA8" s="892">
        <f t="shared" ref="BA8:BA27" si="17">+IF($D8="-","-",SUM(AV8,AZ8))</f>
        <v>0</v>
      </c>
      <c r="BB8" s="892">
        <f t="shared" ref="BB8:BB27" si="18">IF($D8="-","-",IF(BB$2=0,0,SUM(AW8:AX8)-SUM(AY8:AZ8)))</f>
        <v>0</v>
      </c>
      <c r="BC8" s="891"/>
      <c r="BD8" s="891"/>
      <c r="BE8" s="891"/>
      <c r="BF8" s="892">
        <f t="shared" ref="BF8:BF27" si="19">+IF($D8="-","-",SUM(BA8,BE8))</f>
        <v>0</v>
      </c>
      <c r="BG8" s="892">
        <f t="shared" ref="BG8:BG27" si="20">IF($D8="-","-",IF(BG$2=0,0,SUM(BB8:BC8)-SUM(BD8:BE8)))</f>
        <v>0</v>
      </c>
      <c r="BH8" s="891"/>
      <c r="BI8" s="891"/>
      <c r="BJ8" s="891"/>
      <c r="BK8" s="892">
        <f t="shared" ref="BK8:BK27" si="21">+IF($D8="-","-",SUM(BF8,BJ8))</f>
        <v>0</v>
      </c>
      <c r="BL8" s="892">
        <f t="shared" ref="BL8:BL27" si="22">IF($D8="-","-",IF(BL$2=0,0,SUM(BG8:BH8)-SUM(BI8:BJ8)))</f>
        <v>0</v>
      </c>
      <c r="BM8" s="891"/>
      <c r="BN8" s="891"/>
      <c r="BO8" s="891"/>
      <c r="BP8" s="892">
        <f t="shared" ref="BP8:BP27" si="23">+IF($D8="-","-",SUM(BK8,BO8))</f>
        <v>0</v>
      </c>
      <c r="BQ8" s="892">
        <f t="shared" ref="BQ8:BQ27" si="24">IF($D8="-","-",IF(BQ$2=0,0,SUM(BL8:BM8)-SUM(BN8:BO8)))</f>
        <v>0</v>
      </c>
      <c r="BR8" s="891"/>
      <c r="BS8" s="891"/>
      <c r="BT8" s="891"/>
      <c r="BU8" s="892">
        <f t="shared" ref="BU8:BU27" si="25">+IF($D8="-","-",SUM(BP8,BT8))</f>
        <v>0</v>
      </c>
      <c r="BV8" s="892">
        <f t="shared" ref="BV8:BV27" si="26">IF($D8="-","-",IF(BV$2=0,0,SUM(BQ8:BR8)-SUM(BS8:BT8)))</f>
        <v>0</v>
      </c>
      <c r="BW8" s="891"/>
      <c r="BX8" s="891"/>
      <c r="BY8" s="891"/>
      <c r="BZ8" s="892">
        <f t="shared" ref="BZ8:BZ27" si="27">+IF($D8="-","-",SUM(BU8,BY8))</f>
        <v>0</v>
      </c>
      <c r="CA8" s="892">
        <f t="shared" ref="CA8:CA27" si="28">IF($D8="-","-",IF(CA$2=0,0,SUM(BV8:BW8)-SUM(BX8:BY8)))</f>
        <v>0</v>
      </c>
      <c r="CB8" s="891"/>
      <c r="CC8" s="891"/>
      <c r="CD8" s="891"/>
      <c r="CE8" s="892">
        <f t="shared" ref="CE8:CE27" si="29">+IF($D8="-","-",SUM(BZ8,CD8))</f>
        <v>0</v>
      </c>
      <c r="CF8" s="892">
        <f t="shared" ref="CF8:CF27" si="30">IF($D8="-","-",IF(CF$2=0,0,SUM(CA8:CB8)-SUM(CC8:CD8)))</f>
        <v>0</v>
      </c>
      <c r="CG8" s="891"/>
      <c r="CH8" s="891"/>
      <c r="CI8" s="891"/>
      <c r="CJ8" s="892">
        <f t="shared" ref="CJ8:CJ27" si="31">+IF($D8="-","-",SUM(CE8,CI8))</f>
        <v>0</v>
      </c>
      <c r="CK8" s="892">
        <f t="shared" ref="CK8:CK27" si="32">IF($D8="-","-",IF(CK$2=0,0,SUM(CF8:CG8)-SUM(CH8:CI8)))</f>
        <v>0</v>
      </c>
      <c r="CL8" s="891"/>
      <c r="CM8" s="891"/>
      <c r="CN8" s="891"/>
      <c r="CO8" s="892">
        <f t="shared" ref="CO8:CO27" si="33">+IF($D8="-","-",SUM(CJ8,CN8))</f>
        <v>0</v>
      </c>
      <c r="CP8" s="892">
        <f t="shared" ref="CP8:CP27" si="34">IF($D8="-","-",IF(CP$2=0,0,SUM(CK8:CL8)-SUM(CM8:CN8)))</f>
        <v>0</v>
      </c>
      <c r="CQ8" s="891"/>
      <c r="CR8" s="891"/>
      <c r="CS8" s="891"/>
      <c r="CT8" s="892">
        <f t="shared" ref="CT8:CT27" si="35">+IF($D8="-","-",SUM(CO8,CS8))</f>
        <v>0</v>
      </c>
      <c r="CU8" s="892">
        <f t="shared" ref="CU8:CU27" si="36">IF($D8="-","-",IF(CU$2=0,0,SUM(CP8:CQ8)-SUM(CR8:CS8)))</f>
        <v>0</v>
      </c>
      <c r="CV8" s="891"/>
      <c r="CW8" s="891"/>
      <c r="CX8" s="891"/>
      <c r="CY8" s="892">
        <f t="shared" ref="CY8:CY27" si="37">+IF($D8="-","-",SUM(CT8,CX8))</f>
        <v>0</v>
      </c>
      <c r="CZ8" s="892">
        <f t="shared" ref="CZ8:CZ27" si="38">IF($D8="-","-",IF(CZ$2=0,0,SUM(CU8:CV8)-SUM(CW8:CX8)))</f>
        <v>0</v>
      </c>
      <c r="DA8" s="891"/>
      <c r="DB8" s="891"/>
      <c r="DC8" s="891"/>
      <c r="DD8" s="892">
        <f t="shared" ref="DD8:DD27" si="39">+IF($D8="-","-",SUM(CY8,DC8))</f>
        <v>0</v>
      </c>
      <c r="DE8" s="892">
        <f t="shared" ref="DE8:DE27" si="40">IF($D8="-","-",IF(DE$2=0,0,SUM(CZ8:DA8)-SUM(DB8:DC8)))</f>
        <v>0</v>
      </c>
      <c r="DF8" s="891"/>
      <c r="DG8" s="891"/>
      <c r="DH8" s="891"/>
      <c r="DI8" s="892">
        <f t="shared" ref="DI8:DI27" si="41">+IF($D8="-","-",SUM(DD8,DH8))</f>
        <v>0</v>
      </c>
      <c r="DJ8" s="892">
        <f t="shared" ref="DJ8:DJ27" si="42">IF($D8="-","-",IF(DJ$2=0,0,SUM(DE8:DF8)-SUM(DG8:DH8)))</f>
        <v>0</v>
      </c>
      <c r="DK8" s="891"/>
      <c r="DL8" s="891"/>
      <c r="DM8" s="891"/>
      <c r="DN8" s="892">
        <f t="shared" ref="DN8:DN27" si="43">+IF($D8="-","-",SUM(DI8,DM8))</f>
        <v>0</v>
      </c>
      <c r="DO8" s="892">
        <f t="shared" ref="DO8:DO27" si="44">IF($D8="-","-",IF(DO$2=0,0,SUM(DJ8:DK8)-SUM(DL8:DM8)))</f>
        <v>0</v>
      </c>
      <c r="DP8" s="891"/>
      <c r="DQ8" s="891"/>
      <c r="DR8" s="891"/>
      <c r="DS8" s="892">
        <f t="shared" ref="DS8:DS27" si="45">+IF($D8="-","-",SUM(DN8,DR8))</f>
        <v>0</v>
      </c>
      <c r="DT8" s="892">
        <f t="shared" ref="DT8:DT27" si="46">IF($D8="-","-",IF(DT$2=0,0,SUM(DO8:DP8)-SUM(DQ8:DR8)))</f>
        <v>0</v>
      </c>
      <c r="DU8" s="891"/>
      <c r="DV8" s="891"/>
      <c r="DW8" s="891"/>
      <c r="DX8" s="892">
        <f t="shared" ref="DX8:DX27" si="47">+IF($D8="-","-",SUM(DS8,DW8))</f>
        <v>0</v>
      </c>
      <c r="DY8" s="892">
        <f t="shared" ref="DY8:DY27" si="48">IF($D8="-","-",IF(DY$2=0,0,SUM(DT8:DU8)-SUM(DV8:DW8)))</f>
        <v>0</v>
      </c>
      <c r="DZ8" s="891"/>
      <c r="EA8" s="891"/>
      <c r="EB8" s="891"/>
      <c r="EC8" s="892">
        <f t="shared" ref="EC8:EC27" si="49">+IF($D8="-","-",SUM(DX8,EB8))</f>
        <v>0</v>
      </c>
      <c r="ED8" s="892">
        <f t="shared" ref="ED8:ED27" si="50">IF($D8="-","-",IF(ED$2=0,0,SUM(DY8:DZ8)-SUM(EA8:EB8)))</f>
        <v>0</v>
      </c>
      <c r="EE8" s="891"/>
      <c r="EF8" s="891"/>
      <c r="EG8" s="891"/>
      <c r="EH8" s="892">
        <f t="shared" ref="EH8:EH27" si="51">+IF($D8="-","-",SUM(EC8,EG8))</f>
        <v>0</v>
      </c>
      <c r="EI8" s="892">
        <f t="shared" ref="EI8:EI27" si="52">IF($D8="-","-",IF(EI$2=0,0,SUM(ED8:EE8)-SUM(EF8:EG8)))</f>
        <v>0</v>
      </c>
      <c r="EJ8" s="891"/>
      <c r="EK8" s="891"/>
      <c r="EL8" s="891"/>
      <c r="EM8" s="892">
        <f t="shared" ref="EM8:EM27" si="53">+IF($D8="-","-",SUM(EH8,EL8))</f>
        <v>0</v>
      </c>
      <c r="EN8" s="892">
        <f t="shared" ref="EN8:EN27" si="54">IF($D8="-","-",IF(EN$2=0,0,SUM(EI8:EJ8)-SUM(EK8:EL8)))</f>
        <v>0</v>
      </c>
      <c r="EO8" s="891"/>
      <c r="EP8" s="891"/>
      <c r="EQ8" s="891"/>
      <c r="ER8" s="892">
        <f t="shared" ref="ER8:ER27" si="55">+IF($D8="-","-",SUM(EM8,EQ8))</f>
        <v>0</v>
      </c>
      <c r="ES8" s="892">
        <f t="shared" ref="ES8:ES27" si="56">IF($D8="-","-",IF(ES$2=0,0,SUM(EN8:EO8)-SUM(EP8:EQ8)))</f>
        <v>0</v>
      </c>
      <c r="ET8" s="891"/>
      <c r="EU8" s="891"/>
      <c r="EV8" s="891"/>
      <c r="EW8" s="892">
        <f t="shared" ref="EW8:EW27" si="57">+IF($D8="-","-",SUM(ER8,EV8))</f>
        <v>0</v>
      </c>
      <c r="EX8" s="892">
        <f t="shared" ref="EX8:EX27" si="58">IF($D8="-","-",IF(EX$2=0,0,SUM(ES8:ET8)-SUM(EU8:EV8)))</f>
        <v>0</v>
      </c>
      <c r="EY8" s="891"/>
      <c r="EZ8" s="891"/>
      <c r="FA8" s="891"/>
      <c r="FB8" s="892">
        <f t="shared" ref="FB8:FB27" si="59">+IF($D8="-","-",SUM(EW8,FA8))</f>
        <v>0</v>
      </c>
      <c r="FC8" s="892">
        <f t="shared" ref="FC8:FC27" si="60">IF($D8="-","-",IF(FC$2=0,0,SUM(EX8:EY8)-SUM(EZ8:FA8)))</f>
        <v>0</v>
      </c>
      <c r="FD8" s="891"/>
      <c r="FE8" s="891"/>
      <c r="FF8" s="891"/>
      <c r="FG8" s="892">
        <f t="shared" ref="FG8:FG27" si="61">+IF($D8="-","-",SUM(FB8,FF8))</f>
        <v>0</v>
      </c>
      <c r="FH8" s="892">
        <f t="shared" ref="FH8:FH27" si="62">IF($D8="-","-",IF(FH$2=0,0,SUM(FC8:FD8)-SUM(FE8:FF8)))</f>
        <v>0</v>
      </c>
      <c r="FI8" s="891"/>
      <c r="FJ8" s="891"/>
      <c r="FK8" s="891"/>
      <c r="FL8" s="892">
        <f t="shared" ref="FL8:FL27" si="63">+IF($D8="-","-",SUM(FG8,FK8))</f>
        <v>0</v>
      </c>
      <c r="FM8" s="892">
        <f t="shared" ref="FM8:FM27" si="64">IF($D8="-","-",IF(FM$2=0,0,SUM(FH8:FI8)-SUM(FJ8:FK8)))</f>
        <v>0</v>
      </c>
      <c r="FN8" s="891"/>
      <c r="FO8" s="891"/>
      <c r="FP8" s="891"/>
      <c r="FQ8" s="892">
        <f t="shared" ref="FQ8:FQ27" si="65">+IF($D8="-","-",SUM(FL8,FP8))</f>
        <v>0</v>
      </c>
      <c r="FR8" s="892">
        <f t="shared" ref="FR8:FR27" si="66">IF($D8="-","-",IF(FR$2=0,0,SUM(FM8:FN8)-SUM(FO8:FP8)))</f>
        <v>0</v>
      </c>
      <c r="FS8" s="891"/>
      <c r="FT8" s="891"/>
      <c r="FU8" s="891"/>
      <c r="FV8" s="892">
        <f t="shared" ref="FV8:FV27" si="67">+IF($D8="-","-",SUM(FQ8,FU8))</f>
        <v>0</v>
      </c>
      <c r="FW8" s="892">
        <f t="shared" ref="FW8:FW27" si="68">IF($D8="-","-",IF(FW$2=0,0,SUM(FR8:FS8)-SUM(FT8:FU8)))</f>
        <v>0</v>
      </c>
      <c r="FX8" s="891"/>
      <c r="FY8" s="891"/>
      <c r="FZ8" s="891"/>
      <c r="GA8" s="892">
        <f t="shared" ref="GA8:GA27" si="69">+IF($D8="-","-",SUM(FV8,FZ8))</f>
        <v>0</v>
      </c>
      <c r="GB8" s="892">
        <f t="shared" ref="GB8:GB27" si="70">IF($D8="-","-",IF(GB$2=0,0,SUM(FW8:FX8)-SUM(FY8:FZ8)))</f>
        <v>0</v>
      </c>
      <c r="GC8" s="891"/>
      <c r="GD8" s="891"/>
      <c r="GE8" s="891"/>
      <c r="GF8" s="892">
        <f t="shared" ref="GF8:GF27" si="71">+IF($D8="-","-",SUM(GA8,GE8))</f>
        <v>0</v>
      </c>
      <c r="GG8" s="892">
        <f t="shared" ref="GG8:GG27" si="72">IF($D8="-","-",IF(GG$2=0,0,SUM(GB8:GC8)-SUM(GD8:GE8)))</f>
        <v>0</v>
      </c>
      <c r="GH8" s="891"/>
      <c r="GI8" s="891"/>
      <c r="GJ8" s="891"/>
      <c r="GK8" s="892">
        <f t="shared" ref="GK8:GK27" si="73">+IF($D8="-","-",SUM(GF8,GJ8))</f>
        <v>0</v>
      </c>
      <c r="GL8" s="892">
        <f t="shared" ref="GL8:GL27" si="74">IF($D8="-","-",IF(GL$2=0,0,SUM(GG8:GH8)-SUM(GI8:GJ8)))</f>
        <v>0</v>
      </c>
      <c r="GM8" s="891"/>
      <c r="GN8" s="891"/>
      <c r="GO8" s="891"/>
      <c r="GP8" s="892">
        <f t="shared" ref="GP8:GP27" si="75">+IF($D8="-","-",SUM(GK8,GO8))</f>
        <v>0</v>
      </c>
      <c r="GQ8" s="892">
        <f t="shared" ref="GQ8:GQ27" si="76">IF($D8="-","-",IF(GQ$2=0,0,SUM(GL8:GM8)-SUM(GN8:GO8)))</f>
        <v>0</v>
      </c>
      <c r="GR8" s="891"/>
      <c r="GS8" s="891"/>
      <c r="GT8" s="891"/>
      <c r="GU8" s="892">
        <f t="shared" ref="GU8:GU27" si="77">+IF($D8="-","-",SUM(GP8,GT8))</f>
        <v>0</v>
      </c>
      <c r="GV8" s="892">
        <f t="shared" ref="GV8:GV27" si="78">IF($D8="-","-",IF(GV$2=0,0,SUM(GQ8:GR8)-SUM(GS8:GT8)))</f>
        <v>0</v>
      </c>
      <c r="GW8" s="891"/>
      <c r="GX8" s="891"/>
      <c r="GY8" s="891"/>
      <c r="GZ8" s="892">
        <f t="shared" ref="GZ8:GZ27" si="79">+IF($D8="-","-",SUM(GU8,GY8))</f>
        <v>0</v>
      </c>
      <c r="HA8" s="892">
        <f t="shared" ref="HA8:HA27" si="80">IF($D8="-","-",IF(HA$2=0,0,SUM(GV8:GW8)-SUM(GX8:GY8)))</f>
        <v>0</v>
      </c>
      <c r="HB8" s="891"/>
      <c r="HC8" s="891"/>
      <c r="HD8" s="891"/>
      <c r="HE8" s="892">
        <f t="shared" ref="HE8:HE27" si="81">+IF($D8="-","-",SUM(GZ8,HD8))</f>
        <v>0</v>
      </c>
      <c r="HF8" s="892">
        <f t="shared" ref="HF8:HF27" si="82">IF($D8="-","-",IF(HF$2=0,0,SUM(HA8:HB8)-SUM(HC8:HD8)))</f>
        <v>0</v>
      </c>
      <c r="HG8" s="891"/>
      <c r="HH8" s="891"/>
      <c r="HI8" s="891"/>
      <c r="HJ8" s="892">
        <f t="shared" ref="HJ8:HJ27" si="83">+IF($D8="-","-",SUM(HE8,HI8))</f>
        <v>0</v>
      </c>
      <c r="HK8" s="892">
        <f t="shared" ref="HK8:HK27" si="84">IF($D8="-","-",IF(HK$2=0,0,SUM(HF8:HG8)-SUM(HH8:HI8)))</f>
        <v>0</v>
      </c>
      <c r="HL8" s="891"/>
      <c r="HM8" s="891"/>
      <c r="HN8" s="891"/>
      <c r="HO8" s="892">
        <f t="shared" ref="HO8:HO27" si="85">+IF($D8="-","-",SUM(HJ8,HN8))</f>
        <v>0</v>
      </c>
      <c r="HP8" s="892">
        <f t="shared" ref="HP8:HP27" si="86">IF($D8="-","-",IF(HP$2=0,0,SUM(HK8:HL8)-SUM(HM8:HN8)))</f>
        <v>0</v>
      </c>
      <c r="HQ8" s="891"/>
      <c r="HR8" s="891"/>
      <c r="HS8" s="891"/>
      <c r="HT8" s="892">
        <f t="shared" ref="HT8:HT27" si="87">+IF($D8="-","-",SUM(HO8,HS8))</f>
        <v>0</v>
      </c>
      <c r="HU8" s="892">
        <f t="shared" ref="HU8:HU27" si="88">IF($D8="-","-",IF(HU$2=0,0,SUM(HP8:HQ8)-SUM(HR8:HS8)))</f>
        <v>0</v>
      </c>
      <c r="HV8" s="891"/>
      <c r="HW8" s="891"/>
      <c r="HX8" s="891"/>
      <c r="HY8" s="892">
        <f t="shared" ref="HY8:HY27" si="89">+IF($D8="-","-",SUM(HT8,HX8))</f>
        <v>0</v>
      </c>
      <c r="HZ8" s="892">
        <f t="shared" ref="HZ8:HZ27" si="90">IF($D8="-","-",IF(HZ$2=0,0,SUM(HU8:HV8)-SUM(HW8:HX8)))</f>
        <v>0</v>
      </c>
      <c r="IA8" s="891"/>
      <c r="IB8" s="891"/>
      <c r="IC8" s="891"/>
      <c r="ID8" s="892">
        <f t="shared" ref="ID8:ID27" si="91">+IF($D8="-","-",SUM(HY8,IC8))</f>
        <v>0</v>
      </c>
      <c r="IE8" s="892">
        <f t="shared" ref="IE8:IE27" si="92">IF($D8="-","-",IF(IE$2=0,0,SUM(HZ8:IA8)-SUM(IB8:IC8)))</f>
        <v>0</v>
      </c>
      <c r="IF8" s="891"/>
      <c r="IG8" s="891"/>
      <c r="IH8" s="891"/>
      <c r="II8" s="892">
        <f t="shared" ref="II8:II27" si="93">+IF($D8="-","-",SUM(ID8,IH8))</f>
        <v>0</v>
      </c>
      <c r="IJ8" s="892">
        <f t="shared" ref="IJ8:IJ27" si="94">IF($D8="-","-",IF(IJ$2=0,0,SUM(IE8:IF8)-SUM(IG8:IH8)))</f>
        <v>0</v>
      </c>
      <c r="IK8" s="891"/>
      <c r="IL8" s="891"/>
      <c r="IM8" s="891"/>
      <c r="IN8" s="892">
        <f t="shared" ref="IN8:IN27" si="95">+IF($D8="-","-",SUM(II8,IM8))</f>
        <v>0</v>
      </c>
      <c r="IO8" s="892">
        <f t="shared" ref="IO8:IO27" si="96">IF($D8="-","-",IF(IO$2=0,0,SUM(IJ8:IK8)-SUM(IL8:IM8)))</f>
        <v>0</v>
      </c>
      <c r="IP8" s="891"/>
      <c r="IQ8" s="891"/>
      <c r="IR8" s="891"/>
      <c r="IS8" s="892">
        <f t="shared" ref="IS8:IS27" si="97">+IF($D8="-","-",SUM(IN8,IR8))</f>
        <v>0</v>
      </c>
      <c r="IT8" s="892">
        <f t="shared" ref="IT8:IT27" si="98">IF($D8="-","-",IF(IT$2=0,0,SUM(IO8:IP8)-SUM(IQ8:IR8)))</f>
        <v>0</v>
      </c>
      <c r="IU8" s="891"/>
      <c r="IV8" s="891"/>
      <c r="IW8" s="891"/>
      <c r="IX8" s="892">
        <f t="shared" ref="IX8:IX27" si="99">+IF($D8="-","-",SUM(IS8,IW8))</f>
        <v>0</v>
      </c>
      <c r="IY8" s="892">
        <f t="shared" ref="IY8:IY27" si="100">IF($D8="-","-",IF(IY$2=0,0,SUM(IT8:IU8)-SUM(IV8:IW8)))</f>
        <v>0</v>
      </c>
      <c r="IZ8" s="891"/>
      <c r="JA8" s="891"/>
      <c r="JB8" s="891"/>
      <c r="JC8" s="892">
        <f t="shared" ref="JC8:JC27" si="101">+IF($D8="-","-",SUM(IX8,JB8))</f>
        <v>0</v>
      </c>
      <c r="JD8" s="892">
        <f t="shared" ref="JD8:JD27" si="102">IF($D8="-","-",IF(JD$2=0,0,SUM(IY8:IZ8)-SUM(JA8:JB8)))</f>
        <v>0</v>
      </c>
      <c r="JE8" s="891"/>
      <c r="JF8" s="891"/>
      <c r="JG8" s="891"/>
      <c r="JH8" s="892">
        <f t="shared" ref="JH8:JH27" si="103">+IF($D8="-","-",SUM(JC8,JG8))</f>
        <v>0</v>
      </c>
      <c r="JI8" s="892">
        <f t="shared" ref="JI8:JI27" si="104">IF($D8="-","-",IF(JI$2=0,0,SUM(JD8:JE8)-SUM(JF8:JG8)))</f>
        <v>0</v>
      </c>
      <c r="JJ8" s="891"/>
      <c r="JK8" s="891"/>
      <c r="JL8" s="891"/>
      <c r="JM8" s="892">
        <f t="shared" ref="JM8:JM27" si="105">+IF($D8="-","-",SUM(JH8,JL8))</f>
        <v>0</v>
      </c>
      <c r="JN8" s="892">
        <f t="shared" ref="JN8:JN27" si="106">IF($D8="-","-",IF(JN$2=0,0,SUM(JI8:JJ8)-SUM(JK8:JL8)))</f>
        <v>0</v>
      </c>
      <c r="JO8" s="891"/>
      <c r="JP8" s="891"/>
      <c r="JQ8" s="891"/>
      <c r="JR8" s="892">
        <f t="shared" ref="JR8:JR27" si="107">+IF($D8="-","-",SUM(JM8,JQ8))</f>
        <v>0</v>
      </c>
      <c r="JS8" s="892">
        <f t="shared" ref="JS8:JS27" si="108">IF($D8="-","-",IF(JS$2=0,0,SUM(JN8:JO8)-SUM(JP8:JQ8)))</f>
        <v>0</v>
      </c>
      <c r="JT8" s="891"/>
      <c r="JU8" s="891"/>
      <c r="JV8" s="891"/>
      <c r="JW8" s="892">
        <f t="shared" ref="JW8:JW27" si="109">+IF($D8="-","-",SUM(JR8,JV8))</f>
        <v>0</v>
      </c>
      <c r="JX8" s="892">
        <f t="shared" ref="JX8:JX27" si="110">IF($D8="-","-",IF(JX$2=0,0,SUM(JS8:JT8)-SUM(JU8:JV8)))</f>
        <v>0</v>
      </c>
      <c r="JY8" s="891"/>
      <c r="JZ8" s="891"/>
      <c r="KA8" s="891"/>
      <c r="KB8" s="892">
        <f t="shared" ref="KB8:KB27" si="111">+IF($D8="-","-",SUM(JW8,KA8))</f>
        <v>0</v>
      </c>
      <c r="KC8" s="892">
        <f t="shared" ref="KC8:KC27" si="112">IF($D8="-","-",IF(KC$2=0,0,SUM(JX8:JY8)-SUM(JZ8:KA8)))</f>
        <v>0</v>
      </c>
      <c r="KD8" s="891"/>
      <c r="KE8" s="891"/>
      <c r="KF8" s="891"/>
      <c r="KG8" s="892">
        <f t="shared" ref="KG8:KG27" si="113">+IF($D8="-","-",SUM(KB8,KF8))</f>
        <v>0</v>
      </c>
      <c r="KH8" s="892">
        <f t="shared" ref="KH8:KH27" si="114">IF($D8="-","-",IF(KH$2=0,0,SUM(KC8:KD8)-SUM(KE8:KF8)))</f>
        <v>0</v>
      </c>
      <c r="KI8" s="891"/>
      <c r="KJ8" s="891"/>
      <c r="KK8" s="891"/>
      <c r="KL8" s="892">
        <f t="shared" ref="KL8:KL27" si="115">+IF($D8="-","-",SUM(KG8,KK8))</f>
        <v>0</v>
      </c>
      <c r="KM8" s="892">
        <f t="shared" ref="KM8:KM27" si="116">IF($D8="-","-",IF(KM$2=0,0,SUM(KH8:KI8)-SUM(KJ8:KK8)))</f>
        <v>0</v>
      </c>
      <c r="KN8" s="891"/>
      <c r="KO8" s="891"/>
      <c r="KP8" s="891"/>
      <c r="KQ8" s="892">
        <f t="shared" ref="KQ8:KQ27" si="117">+IF($D8="-","-",SUM(KL8,KP8))</f>
        <v>0</v>
      </c>
      <c r="KR8" s="892">
        <f t="shared" ref="KR8:KR27" si="118">IF($D8="-","-",IF(KR$2=0,0,SUM(KM8:KN8)-SUM(KO8:KP8)))</f>
        <v>0</v>
      </c>
      <c r="KS8" s="891"/>
      <c r="KT8" s="891"/>
      <c r="KU8" s="891"/>
      <c r="KV8" s="892">
        <f t="shared" ref="KV8:KV27" si="119">+IF($D8="-","-",SUM(KQ8,KU8))</f>
        <v>0</v>
      </c>
      <c r="KW8" s="892">
        <f t="shared" ref="KW8:KW27" si="120">IF($D8="-","-",IF(KW$2=0,0,SUM(KR8:KS8)-SUM(KT8:KU8)))</f>
        <v>0</v>
      </c>
      <c r="KX8" s="891"/>
      <c r="KY8" s="891"/>
      <c r="KZ8" s="891"/>
      <c r="LA8" s="892">
        <f t="shared" ref="LA8:LA27" si="121">+IF($D8="-","-",SUM(KV8,KZ8))</f>
        <v>0</v>
      </c>
      <c r="LB8" s="892">
        <f t="shared" ref="LB8:LB27" si="122">IF($D8="-","-",IF(LB$2=0,0,SUM(KW8:KX8)-SUM(KY8:KZ8)))</f>
        <v>0</v>
      </c>
      <c r="LC8" s="891"/>
      <c r="LD8" s="891"/>
      <c r="LE8" s="891"/>
      <c r="LF8" s="892">
        <f t="shared" ref="LF8:LF27" si="123">+IF($D8="-","-",SUM(LA8,LE8))</f>
        <v>0</v>
      </c>
      <c r="LG8" s="892">
        <f t="shared" ref="LG8:LG27" si="124">IF($D8="-","-",IF(LG$2=0,0,SUM(LB8:LC8)-SUM(LD8:LE8)))</f>
        <v>0</v>
      </c>
      <c r="LH8" s="891"/>
      <c r="LI8" s="891"/>
      <c r="LJ8" s="891"/>
      <c r="LK8" s="892">
        <f t="shared" ref="LK8:LK27" si="125">+IF($D8="-","-",SUM(LF8,LJ8))</f>
        <v>0</v>
      </c>
      <c r="LL8" s="892">
        <f t="shared" ref="LL8:LL27" si="126">IF($D8="-","-",IF(LL$2=0,0,SUM(LG8:LH8)-SUM(LI8:LJ8)))</f>
        <v>0</v>
      </c>
      <c r="LM8" s="891"/>
      <c r="LN8" s="891"/>
      <c r="LO8" s="891"/>
      <c r="LP8" s="892">
        <f t="shared" ref="LP8:LP27" si="127">+IF($D8="-","-",SUM(LK8,LO8))</f>
        <v>0</v>
      </c>
      <c r="LQ8" s="892">
        <f t="shared" ref="LQ8:LQ27" si="128">IF($D8="-","-",IF(LQ$2=0,0,SUM(LL8:LM8)-SUM(LN8:LO8)))</f>
        <v>0</v>
      </c>
      <c r="LR8" s="891"/>
      <c r="LS8" s="891"/>
      <c r="LT8" s="891"/>
      <c r="LU8" s="892">
        <f t="shared" ref="LU8:LU27" si="129">+IF($D8="-","-",SUM(LP8,LT8))</f>
        <v>0</v>
      </c>
      <c r="LV8" s="892">
        <f t="shared" ref="LV8:LV27" si="130">IF($D8="-","-",IF(LV$2=0,0,SUM(LQ8:LR8)-SUM(LS8:LT8)))</f>
        <v>0</v>
      </c>
      <c r="LW8" s="891"/>
      <c r="LX8" s="891"/>
      <c r="LY8" s="891"/>
      <c r="LZ8" s="892">
        <f t="shared" ref="LZ8:LZ27" si="131">+IF($D8="-","-",SUM(LU8,LY8))</f>
        <v>0</v>
      </c>
      <c r="MA8" s="892">
        <f t="shared" ref="MA8:MA27" si="132">IF($D8="-","-",IF(MA$2=0,0,SUM(LV8:LW8)-SUM(LX8:LY8)))</f>
        <v>0</v>
      </c>
      <c r="MB8" s="891"/>
      <c r="MC8" s="891"/>
      <c r="MD8" s="891"/>
      <c r="ME8" s="892">
        <f t="shared" ref="ME8:ME27" si="133">+IF($D8="-","-",SUM(LZ8,MD8))</f>
        <v>0</v>
      </c>
      <c r="MF8" s="892">
        <f t="shared" ref="MF8:MF27" si="134">IF($D8="-","-",IF(MF$2=0,0,SUM(MA8:MB8)-SUM(MC8:MD8)))</f>
        <v>0</v>
      </c>
      <c r="MG8" s="891"/>
      <c r="MH8" s="891"/>
      <c r="MI8" s="891"/>
      <c r="MJ8" s="892">
        <f t="shared" ref="MJ8:MJ27" si="135">+IF($D8="-","-",SUM(ME8,MI8))</f>
        <v>0</v>
      </c>
      <c r="MK8" s="892">
        <f t="shared" ref="MK8:MK27" si="136">IF($D8="-","-",IF(MK$2=0,0,SUM(MF8:MG8)-SUM(MH8:MI8)))</f>
        <v>0</v>
      </c>
      <c r="ML8" s="891"/>
      <c r="MM8" s="891"/>
      <c r="MN8" s="891"/>
      <c r="MO8" s="892">
        <f t="shared" ref="MO8:MO27" si="137">+IF($D8="-","-",SUM(MJ8,MN8))</f>
        <v>0</v>
      </c>
      <c r="MP8" s="892">
        <f t="shared" ref="MP8:MP27" si="138">IF($D8="-","-",IF(MP$2=0,0,SUM(MK8:ML8)-SUM(MM8:MN8)))</f>
        <v>0</v>
      </c>
      <c r="MQ8" s="891"/>
      <c r="MR8" s="891"/>
      <c r="MS8" s="891"/>
      <c r="MT8" s="892">
        <f t="shared" ref="MT8:MT27" si="139">+IF($D8="-","-",SUM(MO8,MS8))</f>
        <v>0</v>
      </c>
      <c r="MU8" s="892">
        <f t="shared" ref="MU8:MU27" si="140">IF($D8="-","-",IF(MU$2=0,0,SUM(MP8:MQ8)-SUM(MR8:MS8)))</f>
        <v>0</v>
      </c>
      <c r="MV8" s="891"/>
      <c r="MW8" s="891"/>
      <c r="MX8" s="891"/>
      <c r="MY8" s="892">
        <f t="shared" ref="MY8:MY27" si="141">+IF($D8="-","-",SUM(MT8,MX8))</f>
        <v>0</v>
      </c>
      <c r="MZ8" s="892">
        <f t="shared" ref="MZ8:MZ27" si="142">IF($D8="-","-",IF(MZ$2=0,0,SUM(MU8:MV8)-SUM(MW8:MX8)))</f>
        <v>0</v>
      </c>
      <c r="NA8" s="891"/>
      <c r="NB8" s="891"/>
      <c r="NC8" s="891"/>
      <c r="ND8" s="892">
        <f t="shared" ref="ND8:ND27" si="143">+IF($D8="-","-",SUM(MY8,NC8))</f>
        <v>0</v>
      </c>
      <c r="NE8" s="892">
        <f t="shared" ref="NE8:NE27" si="144">IF($D8="-","-",IF(NE$2=0,0,SUM(MZ8:NA8)-SUM(NB8:NC8)))</f>
        <v>0</v>
      </c>
      <c r="NF8" s="891"/>
      <c r="NG8" s="891"/>
      <c r="NH8" s="891"/>
      <c r="NI8" s="892">
        <f t="shared" ref="NI8:NI27" si="145">+IF($D8="-","-",SUM(ND8,NH8))</f>
        <v>0</v>
      </c>
      <c r="NJ8" s="892">
        <f t="shared" ref="NJ8:NJ27" si="146">IF($D8="-","-",IF(NJ$2=0,0,SUM(NE8:NF8)-SUM(NG8:NH8)))</f>
        <v>0</v>
      </c>
      <c r="NK8" s="891"/>
      <c r="NL8" s="891"/>
      <c r="NM8" s="891"/>
      <c r="NN8" s="892">
        <f t="shared" ref="NN8:NN27" si="147">+IF($D8="-","-",SUM(NI8,NM8))</f>
        <v>0</v>
      </c>
      <c r="NO8" s="892">
        <f t="shared" ref="NO8:NO27" si="148">IF($D8="-","-",IF(NO$2=0,0,SUM(NJ8:NK8)-SUM(NL8:NM8)))</f>
        <v>0</v>
      </c>
      <c r="NP8" s="891"/>
      <c r="NQ8" s="891"/>
      <c r="NR8" s="891"/>
      <c r="NS8" s="892">
        <f t="shared" ref="NS8:NS27" si="149">+IF($D8="-","-",SUM(NN8,NR8))</f>
        <v>0</v>
      </c>
      <c r="NT8" s="892">
        <f t="shared" ref="NT8:NT27" si="150">IF($D8="-","-",IF(NT$2=0,0,SUM(NO8:NP8)-SUM(NQ8:NR8)))</f>
        <v>0</v>
      </c>
      <c r="NU8" s="891"/>
      <c r="NV8" s="891"/>
      <c r="NW8" s="891"/>
      <c r="NX8" s="892">
        <f t="shared" ref="NX8:NX27" si="151">+IF($D8="-","-",SUM(NS8,NW8))</f>
        <v>0</v>
      </c>
      <c r="NY8" s="892">
        <f t="shared" ref="NY8:NY27" si="152">IF($D8="-","-",IF(NY$2=0,0,SUM(NT8:NU8)-SUM(NV8:NW8)))</f>
        <v>0</v>
      </c>
      <c r="NZ8" s="891"/>
      <c r="OA8" s="891"/>
      <c r="OB8" s="891"/>
      <c r="OC8" s="892">
        <f t="shared" ref="OC8:OC27" si="153">+IF($D8="-","-",SUM(NX8,OB8))</f>
        <v>0</v>
      </c>
      <c r="OD8" s="892">
        <f t="shared" ref="OD8:OD27" si="154">IF($D8="-","-",IF(OD$2=0,0,SUM(NY8:NZ8)-SUM(OA8:OB8)))</f>
        <v>0</v>
      </c>
      <c r="OE8" s="891"/>
      <c r="OF8" s="891"/>
      <c r="OG8" s="891"/>
      <c r="OH8" s="892">
        <f t="shared" ref="OH8:OH27" si="155">+IF($D8="-","-",SUM(OC8,OG8))</f>
        <v>0</v>
      </c>
      <c r="OI8" s="892">
        <f t="shared" ref="OI8:OI27" si="156">IF($D8="-","-",IF(OI$2=0,0,SUM(OD8:OE8)-SUM(OF8:OG8)))</f>
        <v>0</v>
      </c>
      <c r="OJ8" s="891"/>
      <c r="OK8" s="891"/>
      <c r="OL8" s="891"/>
      <c r="OM8" s="892">
        <f t="shared" ref="OM8:OM27" si="157">+IF($D8="-","-",SUM(OH8,OL8))</f>
        <v>0</v>
      </c>
      <c r="ON8" s="892">
        <f t="shared" ref="ON8:ON27" si="158">IF($D8="-","-",IF(ON$2=0,0,SUM(OI8:OJ8)-SUM(OK8:OL8)))</f>
        <v>0</v>
      </c>
    </row>
    <row r="9" spans="3:404" ht="16.149999999999999" customHeight="1" thickBot="1" x14ac:dyDescent="0.35">
      <c r="C9" s="796">
        <v>2</v>
      </c>
      <c r="D9" s="24" t="str">
        <f>+'LP-Servicios'!P255</f>
        <v>Malla API 120</v>
      </c>
      <c r="E9" s="891"/>
      <c r="F9" s="891"/>
      <c r="G9" s="891"/>
      <c r="H9" s="892">
        <f t="shared" ref="H9:H27" si="159">+IF($D9="-","-",G9)</f>
        <v>0</v>
      </c>
      <c r="I9" s="892">
        <f t="shared" ref="I9:I27" si="160">IF($D9="-","-",IF(I$2=0,0,E9-SUM(F9:G9)))</f>
        <v>0</v>
      </c>
      <c r="J9" s="891"/>
      <c r="K9" s="891"/>
      <c r="L9" s="891"/>
      <c r="M9" s="892">
        <f t="shared" ref="M9:M27" si="161">+IF($D9="-","-",SUM(H9,L9))</f>
        <v>0</v>
      </c>
      <c r="N9" s="892">
        <f t="shared" ref="N9:N27" si="162">IF($D9="-","-",IF(N$2=0,0,SUM(I9:J9)-SUM(K9:L9)))</f>
        <v>0</v>
      </c>
      <c r="O9" s="891"/>
      <c r="P9" s="891"/>
      <c r="Q9" s="891"/>
      <c r="R9" s="892">
        <f t="shared" ref="R9:R27" si="163">+IF($D9="-","-",SUM(M9,Q9))</f>
        <v>0</v>
      </c>
      <c r="S9" s="892">
        <f t="shared" ref="S9:S27" si="164">IF($D9="-","-",IF(S$2=0,0,SUM(N9:O9)-SUM(P9:Q9)))</f>
        <v>0</v>
      </c>
      <c r="T9" s="891"/>
      <c r="U9" s="891"/>
      <c r="V9" s="891"/>
      <c r="W9" s="892">
        <f t="shared" ref="W9:W27" si="165">+IF($D9="-","-",SUM(R9,V9))</f>
        <v>0</v>
      </c>
      <c r="X9" s="892">
        <f t="shared" ref="X9:X27" si="166">IF($D9="-","-",IF(X$2=0,0,SUM(S9:T9)-SUM(U9:V9)))</f>
        <v>0</v>
      </c>
      <c r="Y9" s="891"/>
      <c r="Z9" s="891"/>
      <c r="AA9" s="891"/>
      <c r="AB9" s="892">
        <f t="shared" si="7"/>
        <v>0</v>
      </c>
      <c r="AC9" s="892">
        <f t="shared" si="8"/>
        <v>0</v>
      </c>
      <c r="AD9" s="891"/>
      <c r="AE9" s="891"/>
      <c r="AF9" s="891"/>
      <c r="AG9" s="892">
        <f t="shared" si="9"/>
        <v>0</v>
      </c>
      <c r="AH9" s="892">
        <f t="shared" si="10"/>
        <v>0</v>
      </c>
      <c r="AI9" s="891"/>
      <c r="AJ9" s="891"/>
      <c r="AK9" s="891"/>
      <c r="AL9" s="892">
        <f t="shared" si="11"/>
        <v>0</v>
      </c>
      <c r="AM9" s="892">
        <f t="shared" si="12"/>
        <v>0</v>
      </c>
      <c r="AN9" s="891"/>
      <c r="AO9" s="891"/>
      <c r="AP9" s="891"/>
      <c r="AQ9" s="892">
        <f t="shared" si="13"/>
        <v>0</v>
      </c>
      <c r="AR9" s="892">
        <f t="shared" si="14"/>
        <v>0</v>
      </c>
      <c r="AS9" s="891"/>
      <c r="AT9" s="891"/>
      <c r="AU9" s="891"/>
      <c r="AV9" s="892">
        <f t="shared" si="15"/>
        <v>0</v>
      </c>
      <c r="AW9" s="892">
        <f t="shared" si="16"/>
        <v>0</v>
      </c>
      <c r="AX9" s="891"/>
      <c r="AY9" s="891"/>
      <c r="AZ9" s="891"/>
      <c r="BA9" s="892">
        <f t="shared" si="17"/>
        <v>0</v>
      </c>
      <c r="BB9" s="892">
        <f t="shared" si="18"/>
        <v>0</v>
      </c>
      <c r="BC9" s="891"/>
      <c r="BD9" s="891"/>
      <c r="BE9" s="891"/>
      <c r="BF9" s="892">
        <f t="shared" si="19"/>
        <v>0</v>
      </c>
      <c r="BG9" s="892">
        <f t="shared" si="20"/>
        <v>0</v>
      </c>
      <c r="BH9" s="891"/>
      <c r="BI9" s="891"/>
      <c r="BJ9" s="891"/>
      <c r="BK9" s="892">
        <f t="shared" si="21"/>
        <v>0</v>
      </c>
      <c r="BL9" s="892">
        <f t="shared" si="22"/>
        <v>0</v>
      </c>
      <c r="BM9" s="891"/>
      <c r="BN9" s="891"/>
      <c r="BO9" s="891"/>
      <c r="BP9" s="892">
        <f t="shared" si="23"/>
        <v>0</v>
      </c>
      <c r="BQ9" s="892">
        <f t="shared" si="24"/>
        <v>0</v>
      </c>
      <c r="BR9" s="891"/>
      <c r="BS9" s="891"/>
      <c r="BT9" s="891"/>
      <c r="BU9" s="892">
        <f t="shared" si="25"/>
        <v>0</v>
      </c>
      <c r="BV9" s="892">
        <f t="shared" si="26"/>
        <v>0</v>
      </c>
      <c r="BW9" s="891"/>
      <c r="BX9" s="891"/>
      <c r="BY9" s="891"/>
      <c r="BZ9" s="892">
        <f t="shared" si="27"/>
        <v>0</v>
      </c>
      <c r="CA9" s="892">
        <f t="shared" si="28"/>
        <v>0</v>
      </c>
      <c r="CB9" s="891"/>
      <c r="CC9" s="891"/>
      <c r="CD9" s="891"/>
      <c r="CE9" s="892">
        <f t="shared" si="29"/>
        <v>0</v>
      </c>
      <c r="CF9" s="892">
        <f t="shared" si="30"/>
        <v>0</v>
      </c>
      <c r="CG9" s="891"/>
      <c r="CH9" s="891"/>
      <c r="CI9" s="891"/>
      <c r="CJ9" s="892">
        <f t="shared" si="31"/>
        <v>0</v>
      </c>
      <c r="CK9" s="892">
        <f t="shared" si="32"/>
        <v>0</v>
      </c>
      <c r="CL9" s="891"/>
      <c r="CM9" s="891"/>
      <c r="CN9" s="891"/>
      <c r="CO9" s="892">
        <f t="shared" si="33"/>
        <v>0</v>
      </c>
      <c r="CP9" s="892">
        <f t="shared" si="34"/>
        <v>0</v>
      </c>
      <c r="CQ9" s="891"/>
      <c r="CR9" s="891"/>
      <c r="CS9" s="891"/>
      <c r="CT9" s="892">
        <f t="shared" si="35"/>
        <v>0</v>
      </c>
      <c r="CU9" s="892">
        <f t="shared" si="36"/>
        <v>0</v>
      </c>
      <c r="CV9" s="891"/>
      <c r="CW9" s="891"/>
      <c r="CX9" s="891"/>
      <c r="CY9" s="892">
        <f t="shared" si="37"/>
        <v>0</v>
      </c>
      <c r="CZ9" s="892">
        <f t="shared" si="38"/>
        <v>0</v>
      </c>
      <c r="DA9" s="891"/>
      <c r="DB9" s="891"/>
      <c r="DC9" s="891"/>
      <c r="DD9" s="892">
        <f t="shared" si="39"/>
        <v>0</v>
      </c>
      <c r="DE9" s="892">
        <f t="shared" si="40"/>
        <v>0</v>
      </c>
      <c r="DF9" s="891"/>
      <c r="DG9" s="891"/>
      <c r="DH9" s="891"/>
      <c r="DI9" s="892">
        <f t="shared" si="41"/>
        <v>0</v>
      </c>
      <c r="DJ9" s="892">
        <f t="shared" si="42"/>
        <v>0</v>
      </c>
      <c r="DK9" s="891"/>
      <c r="DL9" s="891"/>
      <c r="DM9" s="891"/>
      <c r="DN9" s="892">
        <f t="shared" si="43"/>
        <v>0</v>
      </c>
      <c r="DO9" s="892">
        <f t="shared" si="44"/>
        <v>0</v>
      </c>
      <c r="DP9" s="891"/>
      <c r="DQ9" s="891"/>
      <c r="DR9" s="891"/>
      <c r="DS9" s="892">
        <f t="shared" si="45"/>
        <v>0</v>
      </c>
      <c r="DT9" s="892">
        <f t="shared" si="46"/>
        <v>0</v>
      </c>
      <c r="DU9" s="891"/>
      <c r="DV9" s="891"/>
      <c r="DW9" s="891"/>
      <c r="DX9" s="892">
        <f t="shared" si="47"/>
        <v>0</v>
      </c>
      <c r="DY9" s="892">
        <f t="shared" si="48"/>
        <v>0</v>
      </c>
      <c r="DZ9" s="891"/>
      <c r="EA9" s="891"/>
      <c r="EB9" s="891"/>
      <c r="EC9" s="892">
        <f t="shared" si="49"/>
        <v>0</v>
      </c>
      <c r="ED9" s="892">
        <f t="shared" si="50"/>
        <v>0</v>
      </c>
      <c r="EE9" s="891"/>
      <c r="EF9" s="891"/>
      <c r="EG9" s="891"/>
      <c r="EH9" s="892">
        <f t="shared" si="51"/>
        <v>0</v>
      </c>
      <c r="EI9" s="892">
        <f t="shared" si="52"/>
        <v>0</v>
      </c>
      <c r="EJ9" s="891"/>
      <c r="EK9" s="891"/>
      <c r="EL9" s="891"/>
      <c r="EM9" s="892">
        <f t="shared" si="53"/>
        <v>0</v>
      </c>
      <c r="EN9" s="892">
        <f t="shared" si="54"/>
        <v>0</v>
      </c>
      <c r="EO9" s="891"/>
      <c r="EP9" s="891"/>
      <c r="EQ9" s="891"/>
      <c r="ER9" s="892">
        <f t="shared" si="55"/>
        <v>0</v>
      </c>
      <c r="ES9" s="892">
        <f t="shared" si="56"/>
        <v>0</v>
      </c>
      <c r="ET9" s="891"/>
      <c r="EU9" s="891"/>
      <c r="EV9" s="891"/>
      <c r="EW9" s="892">
        <f t="shared" si="57"/>
        <v>0</v>
      </c>
      <c r="EX9" s="892">
        <f t="shared" si="58"/>
        <v>0</v>
      </c>
      <c r="EY9" s="891"/>
      <c r="EZ9" s="891"/>
      <c r="FA9" s="891"/>
      <c r="FB9" s="892">
        <f t="shared" si="59"/>
        <v>0</v>
      </c>
      <c r="FC9" s="892">
        <f t="shared" si="60"/>
        <v>0</v>
      </c>
      <c r="FD9" s="891"/>
      <c r="FE9" s="891"/>
      <c r="FF9" s="891"/>
      <c r="FG9" s="892">
        <f t="shared" si="61"/>
        <v>0</v>
      </c>
      <c r="FH9" s="892">
        <f t="shared" si="62"/>
        <v>0</v>
      </c>
      <c r="FI9" s="891"/>
      <c r="FJ9" s="891"/>
      <c r="FK9" s="891"/>
      <c r="FL9" s="892">
        <f t="shared" si="63"/>
        <v>0</v>
      </c>
      <c r="FM9" s="892">
        <f t="shared" si="64"/>
        <v>0</v>
      </c>
      <c r="FN9" s="891"/>
      <c r="FO9" s="891"/>
      <c r="FP9" s="891"/>
      <c r="FQ9" s="892">
        <f t="shared" si="65"/>
        <v>0</v>
      </c>
      <c r="FR9" s="892">
        <f t="shared" si="66"/>
        <v>0</v>
      </c>
      <c r="FS9" s="891"/>
      <c r="FT9" s="891"/>
      <c r="FU9" s="891"/>
      <c r="FV9" s="892">
        <f t="shared" si="67"/>
        <v>0</v>
      </c>
      <c r="FW9" s="892">
        <f t="shared" si="68"/>
        <v>0</v>
      </c>
      <c r="FX9" s="891"/>
      <c r="FY9" s="891"/>
      <c r="FZ9" s="891"/>
      <c r="GA9" s="892">
        <f t="shared" si="69"/>
        <v>0</v>
      </c>
      <c r="GB9" s="892">
        <f t="shared" si="70"/>
        <v>0</v>
      </c>
      <c r="GC9" s="891"/>
      <c r="GD9" s="891"/>
      <c r="GE9" s="891"/>
      <c r="GF9" s="892">
        <f t="shared" si="71"/>
        <v>0</v>
      </c>
      <c r="GG9" s="892">
        <f t="shared" si="72"/>
        <v>0</v>
      </c>
      <c r="GH9" s="891"/>
      <c r="GI9" s="891"/>
      <c r="GJ9" s="891"/>
      <c r="GK9" s="892">
        <f t="shared" si="73"/>
        <v>0</v>
      </c>
      <c r="GL9" s="892">
        <f t="shared" si="74"/>
        <v>0</v>
      </c>
      <c r="GM9" s="891"/>
      <c r="GN9" s="891"/>
      <c r="GO9" s="891"/>
      <c r="GP9" s="892">
        <f t="shared" si="75"/>
        <v>0</v>
      </c>
      <c r="GQ9" s="892">
        <f t="shared" si="76"/>
        <v>0</v>
      </c>
      <c r="GR9" s="891"/>
      <c r="GS9" s="891"/>
      <c r="GT9" s="891"/>
      <c r="GU9" s="892">
        <f t="shared" si="77"/>
        <v>0</v>
      </c>
      <c r="GV9" s="892">
        <f t="shared" si="78"/>
        <v>0</v>
      </c>
      <c r="GW9" s="891"/>
      <c r="GX9" s="891"/>
      <c r="GY9" s="891"/>
      <c r="GZ9" s="892">
        <f t="shared" si="79"/>
        <v>0</v>
      </c>
      <c r="HA9" s="892">
        <f t="shared" si="80"/>
        <v>0</v>
      </c>
      <c r="HB9" s="891"/>
      <c r="HC9" s="891"/>
      <c r="HD9" s="891"/>
      <c r="HE9" s="892">
        <f t="shared" si="81"/>
        <v>0</v>
      </c>
      <c r="HF9" s="892">
        <f t="shared" si="82"/>
        <v>0</v>
      </c>
      <c r="HG9" s="891"/>
      <c r="HH9" s="891"/>
      <c r="HI9" s="891"/>
      <c r="HJ9" s="892">
        <f t="shared" si="83"/>
        <v>0</v>
      </c>
      <c r="HK9" s="892">
        <f t="shared" si="84"/>
        <v>0</v>
      </c>
      <c r="HL9" s="891"/>
      <c r="HM9" s="891"/>
      <c r="HN9" s="891"/>
      <c r="HO9" s="892">
        <f t="shared" si="85"/>
        <v>0</v>
      </c>
      <c r="HP9" s="892">
        <f t="shared" si="86"/>
        <v>0</v>
      </c>
      <c r="HQ9" s="891"/>
      <c r="HR9" s="891"/>
      <c r="HS9" s="891"/>
      <c r="HT9" s="892">
        <f t="shared" si="87"/>
        <v>0</v>
      </c>
      <c r="HU9" s="892">
        <f t="shared" si="88"/>
        <v>0</v>
      </c>
      <c r="HV9" s="891"/>
      <c r="HW9" s="891"/>
      <c r="HX9" s="891"/>
      <c r="HY9" s="892">
        <f t="shared" si="89"/>
        <v>0</v>
      </c>
      <c r="HZ9" s="892">
        <f t="shared" si="90"/>
        <v>0</v>
      </c>
      <c r="IA9" s="891"/>
      <c r="IB9" s="891"/>
      <c r="IC9" s="891"/>
      <c r="ID9" s="892">
        <f t="shared" si="91"/>
        <v>0</v>
      </c>
      <c r="IE9" s="892">
        <f t="shared" si="92"/>
        <v>0</v>
      </c>
      <c r="IF9" s="891"/>
      <c r="IG9" s="891"/>
      <c r="IH9" s="891"/>
      <c r="II9" s="892">
        <f t="shared" si="93"/>
        <v>0</v>
      </c>
      <c r="IJ9" s="892">
        <f t="shared" si="94"/>
        <v>0</v>
      </c>
      <c r="IK9" s="891"/>
      <c r="IL9" s="891"/>
      <c r="IM9" s="891"/>
      <c r="IN9" s="892">
        <f t="shared" si="95"/>
        <v>0</v>
      </c>
      <c r="IO9" s="892">
        <f t="shared" si="96"/>
        <v>0</v>
      </c>
      <c r="IP9" s="891"/>
      <c r="IQ9" s="891"/>
      <c r="IR9" s="891"/>
      <c r="IS9" s="892">
        <f t="shared" si="97"/>
        <v>0</v>
      </c>
      <c r="IT9" s="892">
        <f t="shared" si="98"/>
        <v>0</v>
      </c>
      <c r="IU9" s="891"/>
      <c r="IV9" s="891"/>
      <c r="IW9" s="891"/>
      <c r="IX9" s="892">
        <f t="shared" si="99"/>
        <v>0</v>
      </c>
      <c r="IY9" s="892">
        <f t="shared" si="100"/>
        <v>0</v>
      </c>
      <c r="IZ9" s="891"/>
      <c r="JA9" s="891"/>
      <c r="JB9" s="891"/>
      <c r="JC9" s="892">
        <f t="shared" si="101"/>
        <v>0</v>
      </c>
      <c r="JD9" s="892">
        <f t="shared" si="102"/>
        <v>0</v>
      </c>
      <c r="JE9" s="891"/>
      <c r="JF9" s="891"/>
      <c r="JG9" s="891"/>
      <c r="JH9" s="892">
        <f t="shared" si="103"/>
        <v>0</v>
      </c>
      <c r="JI9" s="892">
        <f t="shared" si="104"/>
        <v>0</v>
      </c>
      <c r="JJ9" s="891"/>
      <c r="JK9" s="891"/>
      <c r="JL9" s="891"/>
      <c r="JM9" s="892">
        <f t="shared" si="105"/>
        <v>0</v>
      </c>
      <c r="JN9" s="892">
        <f t="shared" si="106"/>
        <v>0</v>
      </c>
      <c r="JO9" s="891"/>
      <c r="JP9" s="891"/>
      <c r="JQ9" s="891"/>
      <c r="JR9" s="892">
        <f t="shared" si="107"/>
        <v>0</v>
      </c>
      <c r="JS9" s="892">
        <f t="shared" si="108"/>
        <v>0</v>
      </c>
      <c r="JT9" s="891"/>
      <c r="JU9" s="891"/>
      <c r="JV9" s="891"/>
      <c r="JW9" s="892">
        <f t="shared" si="109"/>
        <v>0</v>
      </c>
      <c r="JX9" s="892">
        <f t="shared" si="110"/>
        <v>0</v>
      </c>
      <c r="JY9" s="891"/>
      <c r="JZ9" s="891"/>
      <c r="KA9" s="891"/>
      <c r="KB9" s="892">
        <f t="shared" si="111"/>
        <v>0</v>
      </c>
      <c r="KC9" s="892">
        <f t="shared" si="112"/>
        <v>0</v>
      </c>
      <c r="KD9" s="891"/>
      <c r="KE9" s="891"/>
      <c r="KF9" s="891"/>
      <c r="KG9" s="892">
        <f t="shared" si="113"/>
        <v>0</v>
      </c>
      <c r="KH9" s="892">
        <f t="shared" si="114"/>
        <v>0</v>
      </c>
      <c r="KI9" s="891"/>
      <c r="KJ9" s="891"/>
      <c r="KK9" s="891"/>
      <c r="KL9" s="892">
        <f t="shared" si="115"/>
        <v>0</v>
      </c>
      <c r="KM9" s="892">
        <f t="shared" si="116"/>
        <v>0</v>
      </c>
      <c r="KN9" s="891"/>
      <c r="KO9" s="891"/>
      <c r="KP9" s="891"/>
      <c r="KQ9" s="892">
        <f t="shared" si="117"/>
        <v>0</v>
      </c>
      <c r="KR9" s="892">
        <f t="shared" si="118"/>
        <v>0</v>
      </c>
      <c r="KS9" s="891"/>
      <c r="KT9" s="891"/>
      <c r="KU9" s="891"/>
      <c r="KV9" s="892">
        <f t="shared" si="119"/>
        <v>0</v>
      </c>
      <c r="KW9" s="892">
        <f t="shared" si="120"/>
        <v>0</v>
      </c>
      <c r="KX9" s="891"/>
      <c r="KY9" s="891"/>
      <c r="KZ9" s="891"/>
      <c r="LA9" s="892">
        <f t="shared" si="121"/>
        <v>0</v>
      </c>
      <c r="LB9" s="892">
        <f t="shared" si="122"/>
        <v>0</v>
      </c>
      <c r="LC9" s="891"/>
      <c r="LD9" s="891"/>
      <c r="LE9" s="891"/>
      <c r="LF9" s="892">
        <f t="shared" si="123"/>
        <v>0</v>
      </c>
      <c r="LG9" s="892">
        <f t="shared" si="124"/>
        <v>0</v>
      </c>
      <c r="LH9" s="891"/>
      <c r="LI9" s="891"/>
      <c r="LJ9" s="891"/>
      <c r="LK9" s="892">
        <f t="shared" si="125"/>
        <v>0</v>
      </c>
      <c r="LL9" s="892">
        <f t="shared" si="126"/>
        <v>0</v>
      </c>
      <c r="LM9" s="891"/>
      <c r="LN9" s="891"/>
      <c r="LO9" s="891"/>
      <c r="LP9" s="892">
        <f t="shared" si="127"/>
        <v>0</v>
      </c>
      <c r="LQ9" s="892">
        <f t="shared" si="128"/>
        <v>0</v>
      </c>
      <c r="LR9" s="891"/>
      <c r="LS9" s="891"/>
      <c r="LT9" s="891"/>
      <c r="LU9" s="892">
        <f t="shared" si="129"/>
        <v>0</v>
      </c>
      <c r="LV9" s="892">
        <f t="shared" si="130"/>
        <v>0</v>
      </c>
      <c r="LW9" s="891"/>
      <c r="LX9" s="891"/>
      <c r="LY9" s="891"/>
      <c r="LZ9" s="892">
        <f t="shared" si="131"/>
        <v>0</v>
      </c>
      <c r="MA9" s="892">
        <f t="shared" si="132"/>
        <v>0</v>
      </c>
      <c r="MB9" s="891"/>
      <c r="MC9" s="891"/>
      <c r="MD9" s="891"/>
      <c r="ME9" s="892">
        <f t="shared" si="133"/>
        <v>0</v>
      </c>
      <c r="MF9" s="892">
        <f t="shared" si="134"/>
        <v>0</v>
      </c>
      <c r="MG9" s="891"/>
      <c r="MH9" s="891"/>
      <c r="MI9" s="891"/>
      <c r="MJ9" s="892">
        <f t="shared" si="135"/>
        <v>0</v>
      </c>
      <c r="MK9" s="892">
        <f t="shared" si="136"/>
        <v>0</v>
      </c>
      <c r="ML9" s="891"/>
      <c r="MM9" s="891"/>
      <c r="MN9" s="891"/>
      <c r="MO9" s="892">
        <f t="shared" si="137"/>
        <v>0</v>
      </c>
      <c r="MP9" s="892">
        <f t="shared" si="138"/>
        <v>0</v>
      </c>
      <c r="MQ9" s="891"/>
      <c r="MR9" s="891"/>
      <c r="MS9" s="891"/>
      <c r="MT9" s="892">
        <f t="shared" si="139"/>
        <v>0</v>
      </c>
      <c r="MU9" s="892">
        <f t="shared" si="140"/>
        <v>0</v>
      </c>
      <c r="MV9" s="891"/>
      <c r="MW9" s="891"/>
      <c r="MX9" s="891"/>
      <c r="MY9" s="892">
        <f t="shared" si="141"/>
        <v>0</v>
      </c>
      <c r="MZ9" s="892">
        <f t="shared" si="142"/>
        <v>0</v>
      </c>
      <c r="NA9" s="891"/>
      <c r="NB9" s="891"/>
      <c r="NC9" s="891"/>
      <c r="ND9" s="892">
        <f t="shared" si="143"/>
        <v>0</v>
      </c>
      <c r="NE9" s="892">
        <f t="shared" si="144"/>
        <v>0</v>
      </c>
      <c r="NF9" s="891"/>
      <c r="NG9" s="891"/>
      <c r="NH9" s="891"/>
      <c r="NI9" s="892">
        <f t="shared" si="145"/>
        <v>0</v>
      </c>
      <c r="NJ9" s="892">
        <f t="shared" si="146"/>
        <v>0</v>
      </c>
      <c r="NK9" s="891"/>
      <c r="NL9" s="891"/>
      <c r="NM9" s="891"/>
      <c r="NN9" s="892">
        <f t="shared" si="147"/>
        <v>0</v>
      </c>
      <c r="NO9" s="892">
        <f t="shared" si="148"/>
        <v>0</v>
      </c>
      <c r="NP9" s="891"/>
      <c r="NQ9" s="891"/>
      <c r="NR9" s="891"/>
      <c r="NS9" s="892">
        <f t="shared" si="149"/>
        <v>0</v>
      </c>
      <c r="NT9" s="892">
        <f t="shared" si="150"/>
        <v>0</v>
      </c>
      <c r="NU9" s="891"/>
      <c r="NV9" s="891"/>
      <c r="NW9" s="891"/>
      <c r="NX9" s="892">
        <f t="shared" si="151"/>
        <v>0</v>
      </c>
      <c r="NY9" s="892">
        <f t="shared" si="152"/>
        <v>0</v>
      </c>
      <c r="NZ9" s="891"/>
      <c r="OA9" s="891"/>
      <c r="OB9" s="891"/>
      <c r="OC9" s="892">
        <f t="shared" si="153"/>
        <v>0</v>
      </c>
      <c r="OD9" s="892">
        <f t="shared" si="154"/>
        <v>0</v>
      </c>
      <c r="OE9" s="891"/>
      <c r="OF9" s="891"/>
      <c r="OG9" s="891"/>
      <c r="OH9" s="892">
        <f t="shared" si="155"/>
        <v>0</v>
      </c>
      <c r="OI9" s="892">
        <f t="shared" si="156"/>
        <v>0</v>
      </c>
      <c r="OJ9" s="891"/>
      <c r="OK9" s="891"/>
      <c r="OL9" s="891"/>
      <c r="OM9" s="892">
        <f t="shared" si="157"/>
        <v>0</v>
      </c>
      <c r="ON9" s="892">
        <f t="shared" si="158"/>
        <v>0</v>
      </c>
    </row>
    <row r="10" spans="3:404" ht="16.149999999999999" customHeight="1" thickBot="1" x14ac:dyDescent="0.35">
      <c r="C10" s="796">
        <v>3</v>
      </c>
      <c r="D10" s="23" t="str">
        <f>+'LP-Servicios'!P256</f>
        <v>Malla API 140</v>
      </c>
      <c r="E10" s="891"/>
      <c r="F10" s="891"/>
      <c r="G10" s="891"/>
      <c r="H10" s="892">
        <f t="shared" si="159"/>
        <v>0</v>
      </c>
      <c r="I10" s="892">
        <f t="shared" si="160"/>
        <v>0</v>
      </c>
      <c r="J10" s="891"/>
      <c r="K10" s="891"/>
      <c r="L10" s="891"/>
      <c r="M10" s="892">
        <f t="shared" si="161"/>
        <v>0</v>
      </c>
      <c r="N10" s="892">
        <f t="shared" si="162"/>
        <v>0</v>
      </c>
      <c r="O10" s="891"/>
      <c r="P10" s="891"/>
      <c r="Q10" s="891"/>
      <c r="R10" s="892">
        <f t="shared" si="163"/>
        <v>0</v>
      </c>
      <c r="S10" s="892">
        <f t="shared" si="164"/>
        <v>0</v>
      </c>
      <c r="T10" s="891"/>
      <c r="U10" s="891"/>
      <c r="V10" s="891"/>
      <c r="W10" s="892">
        <f t="shared" si="165"/>
        <v>0</v>
      </c>
      <c r="X10" s="892">
        <f t="shared" si="166"/>
        <v>0</v>
      </c>
      <c r="Y10" s="891"/>
      <c r="Z10" s="891"/>
      <c r="AA10" s="891"/>
      <c r="AB10" s="892">
        <f t="shared" si="7"/>
        <v>0</v>
      </c>
      <c r="AC10" s="892">
        <f t="shared" si="8"/>
        <v>0</v>
      </c>
      <c r="AD10" s="891"/>
      <c r="AE10" s="891"/>
      <c r="AF10" s="891"/>
      <c r="AG10" s="892">
        <f t="shared" si="9"/>
        <v>0</v>
      </c>
      <c r="AH10" s="892">
        <f t="shared" si="10"/>
        <v>0</v>
      </c>
      <c r="AI10" s="891"/>
      <c r="AJ10" s="891"/>
      <c r="AK10" s="891"/>
      <c r="AL10" s="892">
        <f t="shared" si="11"/>
        <v>0</v>
      </c>
      <c r="AM10" s="892">
        <f t="shared" si="12"/>
        <v>0</v>
      </c>
      <c r="AN10" s="891"/>
      <c r="AO10" s="891"/>
      <c r="AP10" s="891"/>
      <c r="AQ10" s="892">
        <f t="shared" si="13"/>
        <v>0</v>
      </c>
      <c r="AR10" s="892">
        <f t="shared" si="14"/>
        <v>0</v>
      </c>
      <c r="AS10" s="891"/>
      <c r="AT10" s="891"/>
      <c r="AU10" s="891"/>
      <c r="AV10" s="892">
        <f t="shared" si="15"/>
        <v>0</v>
      </c>
      <c r="AW10" s="892">
        <f t="shared" si="16"/>
        <v>0</v>
      </c>
      <c r="AX10" s="891"/>
      <c r="AY10" s="891"/>
      <c r="AZ10" s="891"/>
      <c r="BA10" s="892">
        <f t="shared" si="17"/>
        <v>0</v>
      </c>
      <c r="BB10" s="892">
        <f t="shared" si="18"/>
        <v>0</v>
      </c>
      <c r="BC10" s="891"/>
      <c r="BD10" s="891"/>
      <c r="BE10" s="891"/>
      <c r="BF10" s="892">
        <f t="shared" si="19"/>
        <v>0</v>
      </c>
      <c r="BG10" s="892">
        <f t="shared" si="20"/>
        <v>0</v>
      </c>
      <c r="BH10" s="891"/>
      <c r="BI10" s="891"/>
      <c r="BJ10" s="891"/>
      <c r="BK10" s="892">
        <f t="shared" si="21"/>
        <v>0</v>
      </c>
      <c r="BL10" s="892">
        <f t="shared" si="22"/>
        <v>0</v>
      </c>
      <c r="BM10" s="891"/>
      <c r="BN10" s="891"/>
      <c r="BO10" s="891"/>
      <c r="BP10" s="892">
        <f t="shared" si="23"/>
        <v>0</v>
      </c>
      <c r="BQ10" s="892">
        <f t="shared" si="24"/>
        <v>0</v>
      </c>
      <c r="BR10" s="891"/>
      <c r="BS10" s="891"/>
      <c r="BT10" s="891"/>
      <c r="BU10" s="892">
        <f t="shared" si="25"/>
        <v>0</v>
      </c>
      <c r="BV10" s="892">
        <f t="shared" si="26"/>
        <v>0</v>
      </c>
      <c r="BW10" s="891"/>
      <c r="BX10" s="891"/>
      <c r="BY10" s="891"/>
      <c r="BZ10" s="892">
        <f t="shared" si="27"/>
        <v>0</v>
      </c>
      <c r="CA10" s="892">
        <f t="shared" si="28"/>
        <v>0</v>
      </c>
      <c r="CB10" s="891"/>
      <c r="CC10" s="891"/>
      <c r="CD10" s="891"/>
      <c r="CE10" s="892">
        <f t="shared" si="29"/>
        <v>0</v>
      </c>
      <c r="CF10" s="892">
        <f t="shared" si="30"/>
        <v>0</v>
      </c>
      <c r="CG10" s="891"/>
      <c r="CH10" s="891"/>
      <c r="CI10" s="891"/>
      <c r="CJ10" s="892">
        <f t="shared" si="31"/>
        <v>0</v>
      </c>
      <c r="CK10" s="892">
        <f t="shared" si="32"/>
        <v>0</v>
      </c>
      <c r="CL10" s="891"/>
      <c r="CM10" s="891"/>
      <c r="CN10" s="891"/>
      <c r="CO10" s="892">
        <f t="shared" si="33"/>
        <v>0</v>
      </c>
      <c r="CP10" s="892">
        <f t="shared" si="34"/>
        <v>0</v>
      </c>
      <c r="CQ10" s="891"/>
      <c r="CR10" s="891"/>
      <c r="CS10" s="891"/>
      <c r="CT10" s="892">
        <f t="shared" si="35"/>
        <v>0</v>
      </c>
      <c r="CU10" s="892">
        <f t="shared" si="36"/>
        <v>0</v>
      </c>
      <c r="CV10" s="891"/>
      <c r="CW10" s="891"/>
      <c r="CX10" s="891"/>
      <c r="CY10" s="892">
        <f t="shared" si="37"/>
        <v>0</v>
      </c>
      <c r="CZ10" s="892">
        <f t="shared" si="38"/>
        <v>0</v>
      </c>
      <c r="DA10" s="891"/>
      <c r="DB10" s="891"/>
      <c r="DC10" s="891"/>
      <c r="DD10" s="892">
        <f t="shared" si="39"/>
        <v>0</v>
      </c>
      <c r="DE10" s="892">
        <f t="shared" si="40"/>
        <v>0</v>
      </c>
      <c r="DF10" s="891"/>
      <c r="DG10" s="891"/>
      <c r="DH10" s="891"/>
      <c r="DI10" s="892">
        <f t="shared" si="41"/>
        <v>0</v>
      </c>
      <c r="DJ10" s="892">
        <f t="shared" si="42"/>
        <v>0</v>
      </c>
      <c r="DK10" s="891"/>
      <c r="DL10" s="891"/>
      <c r="DM10" s="891"/>
      <c r="DN10" s="892">
        <f t="shared" si="43"/>
        <v>0</v>
      </c>
      <c r="DO10" s="892">
        <f t="shared" si="44"/>
        <v>0</v>
      </c>
      <c r="DP10" s="891"/>
      <c r="DQ10" s="891"/>
      <c r="DR10" s="891"/>
      <c r="DS10" s="892">
        <f t="shared" si="45"/>
        <v>0</v>
      </c>
      <c r="DT10" s="892">
        <f t="shared" si="46"/>
        <v>0</v>
      </c>
      <c r="DU10" s="891"/>
      <c r="DV10" s="891"/>
      <c r="DW10" s="891"/>
      <c r="DX10" s="892">
        <f t="shared" si="47"/>
        <v>0</v>
      </c>
      <c r="DY10" s="892">
        <f t="shared" si="48"/>
        <v>0</v>
      </c>
      <c r="DZ10" s="891"/>
      <c r="EA10" s="891"/>
      <c r="EB10" s="891"/>
      <c r="EC10" s="892">
        <f t="shared" si="49"/>
        <v>0</v>
      </c>
      <c r="ED10" s="892">
        <f t="shared" si="50"/>
        <v>0</v>
      </c>
      <c r="EE10" s="891"/>
      <c r="EF10" s="891"/>
      <c r="EG10" s="891"/>
      <c r="EH10" s="892">
        <f t="shared" si="51"/>
        <v>0</v>
      </c>
      <c r="EI10" s="892">
        <f t="shared" si="52"/>
        <v>0</v>
      </c>
      <c r="EJ10" s="891"/>
      <c r="EK10" s="891"/>
      <c r="EL10" s="891"/>
      <c r="EM10" s="892">
        <f t="shared" si="53"/>
        <v>0</v>
      </c>
      <c r="EN10" s="892">
        <f t="shared" si="54"/>
        <v>0</v>
      </c>
      <c r="EO10" s="891"/>
      <c r="EP10" s="891"/>
      <c r="EQ10" s="891"/>
      <c r="ER10" s="892">
        <f t="shared" si="55"/>
        <v>0</v>
      </c>
      <c r="ES10" s="892">
        <f t="shared" si="56"/>
        <v>0</v>
      </c>
      <c r="ET10" s="891"/>
      <c r="EU10" s="891"/>
      <c r="EV10" s="891"/>
      <c r="EW10" s="892">
        <f t="shared" si="57"/>
        <v>0</v>
      </c>
      <c r="EX10" s="892">
        <f t="shared" si="58"/>
        <v>0</v>
      </c>
      <c r="EY10" s="891"/>
      <c r="EZ10" s="891"/>
      <c r="FA10" s="891"/>
      <c r="FB10" s="892">
        <f t="shared" si="59"/>
        <v>0</v>
      </c>
      <c r="FC10" s="892">
        <f t="shared" si="60"/>
        <v>0</v>
      </c>
      <c r="FD10" s="891"/>
      <c r="FE10" s="891"/>
      <c r="FF10" s="891"/>
      <c r="FG10" s="892">
        <f t="shared" si="61"/>
        <v>0</v>
      </c>
      <c r="FH10" s="892">
        <f t="shared" si="62"/>
        <v>0</v>
      </c>
      <c r="FI10" s="891"/>
      <c r="FJ10" s="891"/>
      <c r="FK10" s="891"/>
      <c r="FL10" s="892">
        <f t="shared" si="63"/>
        <v>0</v>
      </c>
      <c r="FM10" s="892">
        <f t="shared" si="64"/>
        <v>0</v>
      </c>
      <c r="FN10" s="891"/>
      <c r="FO10" s="891"/>
      <c r="FP10" s="891"/>
      <c r="FQ10" s="892">
        <f t="shared" si="65"/>
        <v>0</v>
      </c>
      <c r="FR10" s="892">
        <f t="shared" si="66"/>
        <v>0</v>
      </c>
      <c r="FS10" s="891"/>
      <c r="FT10" s="891"/>
      <c r="FU10" s="891"/>
      <c r="FV10" s="892">
        <f t="shared" si="67"/>
        <v>0</v>
      </c>
      <c r="FW10" s="892">
        <f t="shared" si="68"/>
        <v>0</v>
      </c>
      <c r="FX10" s="891"/>
      <c r="FY10" s="891"/>
      <c r="FZ10" s="891"/>
      <c r="GA10" s="892">
        <f t="shared" si="69"/>
        <v>0</v>
      </c>
      <c r="GB10" s="892">
        <f t="shared" si="70"/>
        <v>0</v>
      </c>
      <c r="GC10" s="891"/>
      <c r="GD10" s="891"/>
      <c r="GE10" s="891"/>
      <c r="GF10" s="892">
        <f t="shared" si="71"/>
        <v>0</v>
      </c>
      <c r="GG10" s="892">
        <f t="shared" si="72"/>
        <v>0</v>
      </c>
      <c r="GH10" s="891"/>
      <c r="GI10" s="891"/>
      <c r="GJ10" s="891"/>
      <c r="GK10" s="892">
        <f t="shared" si="73"/>
        <v>0</v>
      </c>
      <c r="GL10" s="892">
        <f t="shared" si="74"/>
        <v>0</v>
      </c>
      <c r="GM10" s="891"/>
      <c r="GN10" s="891"/>
      <c r="GO10" s="891"/>
      <c r="GP10" s="892">
        <f t="shared" si="75"/>
        <v>0</v>
      </c>
      <c r="GQ10" s="892">
        <f t="shared" si="76"/>
        <v>0</v>
      </c>
      <c r="GR10" s="891"/>
      <c r="GS10" s="891"/>
      <c r="GT10" s="891"/>
      <c r="GU10" s="892">
        <f t="shared" si="77"/>
        <v>0</v>
      </c>
      <c r="GV10" s="892">
        <f t="shared" si="78"/>
        <v>0</v>
      </c>
      <c r="GW10" s="891"/>
      <c r="GX10" s="891"/>
      <c r="GY10" s="891"/>
      <c r="GZ10" s="892">
        <f t="shared" si="79"/>
        <v>0</v>
      </c>
      <c r="HA10" s="892">
        <f t="shared" si="80"/>
        <v>0</v>
      </c>
      <c r="HB10" s="891"/>
      <c r="HC10" s="891"/>
      <c r="HD10" s="891"/>
      <c r="HE10" s="892">
        <f t="shared" si="81"/>
        <v>0</v>
      </c>
      <c r="HF10" s="892">
        <f t="shared" si="82"/>
        <v>0</v>
      </c>
      <c r="HG10" s="891"/>
      <c r="HH10" s="891"/>
      <c r="HI10" s="891"/>
      <c r="HJ10" s="892">
        <f t="shared" si="83"/>
        <v>0</v>
      </c>
      <c r="HK10" s="892">
        <f t="shared" si="84"/>
        <v>0</v>
      </c>
      <c r="HL10" s="891"/>
      <c r="HM10" s="891"/>
      <c r="HN10" s="891"/>
      <c r="HO10" s="892">
        <f t="shared" si="85"/>
        <v>0</v>
      </c>
      <c r="HP10" s="892">
        <f t="shared" si="86"/>
        <v>0</v>
      </c>
      <c r="HQ10" s="891"/>
      <c r="HR10" s="891"/>
      <c r="HS10" s="891"/>
      <c r="HT10" s="892">
        <f t="shared" si="87"/>
        <v>0</v>
      </c>
      <c r="HU10" s="892">
        <f t="shared" si="88"/>
        <v>0</v>
      </c>
      <c r="HV10" s="891"/>
      <c r="HW10" s="891"/>
      <c r="HX10" s="891"/>
      <c r="HY10" s="892">
        <f t="shared" si="89"/>
        <v>0</v>
      </c>
      <c r="HZ10" s="892">
        <f t="shared" si="90"/>
        <v>0</v>
      </c>
      <c r="IA10" s="891"/>
      <c r="IB10" s="891"/>
      <c r="IC10" s="891"/>
      <c r="ID10" s="892">
        <f t="shared" si="91"/>
        <v>0</v>
      </c>
      <c r="IE10" s="892">
        <f t="shared" si="92"/>
        <v>0</v>
      </c>
      <c r="IF10" s="891"/>
      <c r="IG10" s="891"/>
      <c r="IH10" s="891"/>
      <c r="II10" s="892">
        <f t="shared" si="93"/>
        <v>0</v>
      </c>
      <c r="IJ10" s="892">
        <f t="shared" si="94"/>
        <v>0</v>
      </c>
      <c r="IK10" s="891"/>
      <c r="IL10" s="891"/>
      <c r="IM10" s="891"/>
      <c r="IN10" s="892">
        <f t="shared" si="95"/>
        <v>0</v>
      </c>
      <c r="IO10" s="892">
        <f t="shared" si="96"/>
        <v>0</v>
      </c>
      <c r="IP10" s="891"/>
      <c r="IQ10" s="891"/>
      <c r="IR10" s="891"/>
      <c r="IS10" s="892">
        <f t="shared" si="97"/>
        <v>0</v>
      </c>
      <c r="IT10" s="892">
        <f t="shared" si="98"/>
        <v>0</v>
      </c>
      <c r="IU10" s="891"/>
      <c r="IV10" s="891"/>
      <c r="IW10" s="891"/>
      <c r="IX10" s="892">
        <f t="shared" si="99"/>
        <v>0</v>
      </c>
      <c r="IY10" s="892">
        <f t="shared" si="100"/>
        <v>0</v>
      </c>
      <c r="IZ10" s="891"/>
      <c r="JA10" s="891"/>
      <c r="JB10" s="891"/>
      <c r="JC10" s="892">
        <f t="shared" si="101"/>
        <v>0</v>
      </c>
      <c r="JD10" s="892">
        <f t="shared" si="102"/>
        <v>0</v>
      </c>
      <c r="JE10" s="891"/>
      <c r="JF10" s="891"/>
      <c r="JG10" s="891"/>
      <c r="JH10" s="892">
        <f t="shared" si="103"/>
        <v>0</v>
      </c>
      <c r="JI10" s="892">
        <f t="shared" si="104"/>
        <v>0</v>
      </c>
      <c r="JJ10" s="891"/>
      <c r="JK10" s="891"/>
      <c r="JL10" s="891"/>
      <c r="JM10" s="892">
        <f t="shared" si="105"/>
        <v>0</v>
      </c>
      <c r="JN10" s="892">
        <f t="shared" si="106"/>
        <v>0</v>
      </c>
      <c r="JO10" s="891"/>
      <c r="JP10" s="891"/>
      <c r="JQ10" s="891"/>
      <c r="JR10" s="892">
        <f t="shared" si="107"/>
        <v>0</v>
      </c>
      <c r="JS10" s="892">
        <f t="shared" si="108"/>
        <v>0</v>
      </c>
      <c r="JT10" s="891"/>
      <c r="JU10" s="891"/>
      <c r="JV10" s="891"/>
      <c r="JW10" s="892">
        <f t="shared" si="109"/>
        <v>0</v>
      </c>
      <c r="JX10" s="892">
        <f t="shared" si="110"/>
        <v>0</v>
      </c>
      <c r="JY10" s="891"/>
      <c r="JZ10" s="891"/>
      <c r="KA10" s="891"/>
      <c r="KB10" s="892">
        <f t="shared" si="111"/>
        <v>0</v>
      </c>
      <c r="KC10" s="892">
        <f t="shared" si="112"/>
        <v>0</v>
      </c>
      <c r="KD10" s="891"/>
      <c r="KE10" s="891"/>
      <c r="KF10" s="891"/>
      <c r="KG10" s="892">
        <f t="shared" si="113"/>
        <v>0</v>
      </c>
      <c r="KH10" s="892">
        <f t="shared" si="114"/>
        <v>0</v>
      </c>
      <c r="KI10" s="891"/>
      <c r="KJ10" s="891"/>
      <c r="KK10" s="891"/>
      <c r="KL10" s="892">
        <f t="shared" si="115"/>
        <v>0</v>
      </c>
      <c r="KM10" s="892">
        <f t="shared" si="116"/>
        <v>0</v>
      </c>
      <c r="KN10" s="891"/>
      <c r="KO10" s="891"/>
      <c r="KP10" s="891"/>
      <c r="KQ10" s="892">
        <f t="shared" si="117"/>
        <v>0</v>
      </c>
      <c r="KR10" s="892">
        <f t="shared" si="118"/>
        <v>0</v>
      </c>
      <c r="KS10" s="891"/>
      <c r="KT10" s="891"/>
      <c r="KU10" s="891"/>
      <c r="KV10" s="892">
        <f t="shared" si="119"/>
        <v>0</v>
      </c>
      <c r="KW10" s="892">
        <f t="shared" si="120"/>
        <v>0</v>
      </c>
      <c r="KX10" s="891"/>
      <c r="KY10" s="891"/>
      <c r="KZ10" s="891"/>
      <c r="LA10" s="892">
        <f t="shared" si="121"/>
        <v>0</v>
      </c>
      <c r="LB10" s="892">
        <f t="shared" si="122"/>
        <v>0</v>
      </c>
      <c r="LC10" s="891"/>
      <c r="LD10" s="891"/>
      <c r="LE10" s="891"/>
      <c r="LF10" s="892">
        <f t="shared" si="123"/>
        <v>0</v>
      </c>
      <c r="LG10" s="892">
        <f t="shared" si="124"/>
        <v>0</v>
      </c>
      <c r="LH10" s="891"/>
      <c r="LI10" s="891"/>
      <c r="LJ10" s="891"/>
      <c r="LK10" s="892">
        <f t="shared" si="125"/>
        <v>0</v>
      </c>
      <c r="LL10" s="892">
        <f t="shared" si="126"/>
        <v>0</v>
      </c>
      <c r="LM10" s="891"/>
      <c r="LN10" s="891"/>
      <c r="LO10" s="891"/>
      <c r="LP10" s="892">
        <f t="shared" si="127"/>
        <v>0</v>
      </c>
      <c r="LQ10" s="892">
        <f t="shared" si="128"/>
        <v>0</v>
      </c>
      <c r="LR10" s="891"/>
      <c r="LS10" s="891"/>
      <c r="LT10" s="891"/>
      <c r="LU10" s="892">
        <f t="shared" si="129"/>
        <v>0</v>
      </c>
      <c r="LV10" s="892">
        <f t="shared" si="130"/>
        <v>0</v>
      </c>
      <c r="LW10" s="891"/>
      <c r="LX10" s="891"/>
      <c r="LY10" s="891"/>
      <c r="LZ10" s="892">
        <f t="shared" si="131"/>
        <v>0</v>
      </c>
      <c r="MA10" s="892">
        <f t="shared" si="132"/>
        <v>0</v>
      </c>
      <c r="MB10" s="891"/>
      <c r="MC10" s="891"/>
      <c r="MD10" s="891"/>
      <c r="ME10" s="892">
        <f t="shared" si="133"/>
        <v>0</v>
      </c>
      <c r="MF10" s="892">
        <f t="shared" si="134"/>
        <v>0</v>
      </c>
      <c r="MG10" s="891"/>
      <c r="MH10" s="891"/>
      <c r="MI10" s="891"/>
      <c r="MJ10" s="892">
        <f t="shared" si="135"/>
        <v>0</v>
      </c>
      <c r="MK10" s="892">
        <f t="shared" si="136"/>
        <v>0</v>
      </c>
      <c r="ML10" s="891"/>
      <c r="MM10" s="891"/>
      <c r="MN10" s="891"/>
      <c r="MO10" s="892">
        <f t="shared" si="137"/>
        <v>0</v>
      </c>
      <c r="MP10" s="892">
        <f t="shared" si="138"/>
        <v>0</v>
      </c>
      <c r="MQ10" s="891"/>
      <c r="MR10" s="891"/>
      <c r="MS10" s="891"/>
      <c r="MT10" s="892">
        <f t="shared" si="139"/>
        <v>0</v>
      </c>
      <c r="MU10" s="892">
        <f t="shared" si="140"/>
        <v>0</v>
      </c>
      <c r="MV10" s="891"/>
      <c r="MW10" s="891"/>
      <c r="MX10" s="891"/>
      <c r="MY10" s="892">
        <f t="shared" si="141"/>
        <v>0</v>
      </c>
      <c r="MZ10" s="892">
        <f t="shared" si="142"/>
        <v>0</v>
      </c>
      <c r="NA10" s="891"/>
      <c r="NB10" s="891"/>
      <c r="NC10" s="891"/>
      <c r="ND10" s="892">
        <f t="shared" si="143"/>
        <v>0</v>
      </c>
      <c r="NE10" s="892">
        <f t="shared" si="144"/>
        <v>0</v>
      </c>
      <c r="NF10" s="891"/>
      <c r="NG10" s="891"/>
      <c r="NH10" s="891"/>
      <c r="NI10" s="892">
        <f t="shared" si="145"/>
        <v>0</v>
      </c>
      <c r="NJ10" s="892">
        <f t="shared" si="146"/>
        <v>0</v>
      </c>
      <c r="NK10" s="891"/>
      <c r="NL10" s="891"/>
      <c r="NM10" s="891"/>
      <c r="NN10" s="892">
        <f t="shared" si="147"/>
        <v>0</v>
      </c>
      <c r="NO10" s="892">
        <f t="shared" si="148"/>
        <v>0</v>
      </c>
      <c r="NP10" s="891"/>
      <c r="NQ10" s="891"/>
      <c r="NR10" s="891"/>
      <c r="NS10" s="892">
        <f t="shared" si="149"/>
        <v>0</v>
      </c>
      <c r="NT10" s="892">
        <f t="shared" si="150"/>
        <v>0</v>
      </c>
      <c r="NU10" s="891"/>
      <c r="NV10" s="891"/>
      <c r="NW10" s="891"/>
      <c r="NX10" s="892">
        <f t="shared" si="151"/>
        <v>0</v>
      </c>
      <c r="NY10" s="892">
        <f t="shared" si="152"/>
        <v>0</v>
      </c>
      <c r="NZ10" s="891"/>
      <c r="OA10" s="891"/>
      <c r="OB10" s="891"/>
      <c r="OC10" s="892">
        <f t="shared" si="153"/>
        <v>0</v>
      </c>
      <c r="OD10" s="892">
        <f t="shared" si="154"/>
        <v>0</v>
      </c>
      <c r="OE10" s="891"/>
      <c r="OF10" s="891"/>
      <c r="OG10" s="891"/>
      <c r="OH10" s="892">
        <f t="shared" si="155"/>
        <v>0</v>
      </c>
      <c r="OI10" s="892">
        <f t="shared" si="156"/>
        <v>0</v>
      </c>
      <c r="OJ10" s="891"/>
      <c r="OK10" s="891"/>
      <c r="OL10" s="891"/>
      <c r="OM10" s="892">
        <f t="shared" si="157"/>
        <v>0</v>
      </c>
      <c r="ON10" s="892">
        <f t="shared" si="158"/>
        <v>0</v>
      </c>
    </row>
    <row r="11" spans="3:404" ht="16.149999999999999" customHeight="1" thickBot="1" x14ac:dyDescent="0.35">
      <c r="C11" s="796">
        <v>4</v>
      </c>
      <c r="D11" s="24" t="str">
        <f>+'LP-Servicios'!P257</f>
        <v>Malla API 170</v>
      </c>
      <c r="E11" s="891"/>
      <c r="F11" s="891"/>
      <c r="G11" s="891"/>
      <c r="H11" s="892">
        <f t="shared" si="159"/>
        <v>0</v>
      </c>
      <c r="I11" s="892">
        <f t="shared" si="160"/>
        <v>0</v>
      </c>
      <c r="J11" s="891"/>
      <c r="K11" s="891"/>
      <c r="L11" s="891"/>
      <c r="M11" s="892">
        <f t="shared" si="161"/>
        <v>0</v>
      </c>
      <c r="N11" s="892">
        <f t="shared" si="162"/>
        <v>0</v>
      </c>
      <c r="O11" s="891"/>
      <c r="P11" s="891"/>
      <c r="Q11" s="891"/>
      <c r="R11" s="892">
        <f t="shared" si="163"/>
        <v>0</v>
      </c>
      <c r="S11" s="892">
        <f t="shared" si="164"/>
        <v>0</v>
      </c>
      <c r="T11" s="891"/>
      <c r="U11" s="891"/>
      <c r="V11" s="891"/>
      <c r="W11" s="892">
        <f t="shared" si="165"/>
        <v>0</v>
      </c>
      <c r="X11" s="892">
        <f t="shared" si="166"/>
        <v>0</v>
      </c>
      <c r="Y11" s="891"/>
      <c r="Z11" s="891"/>
      <c r="AA11" s="891"/>
      <c r="AB11" s="892">
        <f t="shared" si="7"/>
        <v>0</v>
      </c>
      <c r="AC11" s="892">
        <f t="shared" si="8"/>
        <v>0</v>
      </c>
      <c r="AD11" s="891"/>
      <c r="AE11" s="891"/>
      <c r="AF11" s="891"/>
      <c r="AG11" s="892">
        <f t="shared" si="9"/>
        <v>0</v>
      </c>
      <c r="AH11" s="892">
        <f t="shared" si="10"/>
        <v>0</v>
      </c>
      <c r="AI11" s="891"/>
      <c r="AJ11" s="891"/>
      <c r="AK11" s="891"/>
      <c r="AL11" s="892">
        <f t="shared" si="11"/>
        <v>0</v>
      </c>
      <c r="AM11" s="892">
        <f t="shared" si="12"/>
        <v>0</v>
      </c>
      <c r="AN11" s="891"/>
      <c r="AO11" s="891"/>
      <c r="AP11" s="891"/>
      <c r="AQ11" s="892">
        <f t="shared" si="13"/>
        <v>0</v>
      </c>
      <c r="AR11" s="892">
        <f t="shared" si="14"/>
        <v>0</v>
      </c>
      <c r="AS11" s="891"/>
      <c r="AT11" s="891"/>
      <c r="AU11" s="891"/>
      <c r="AV11" s="892">
        <f t="shared" si="15"/>
        <v>0</v>
      </c>
      <c r="AW11" s="892">
        <f t="shared" si="16"/>
        <v>0</v>
      </c>
      <c r="AX11" s="891"/>
      <c r="AY11" s="891"/>
      <c r="AZ11" s="891"/>
      <c r="BA11" s="892">
        <f t="shared" si="17"/>
        <v>0</v>
      </c>
      <c r="BB11" s="892">
        <f t="shared" si="18"/>
        <v>0</v>
      </c>
      <c r="BC11" s="891"/>
      <c r="BD11" s="891"/>
      <c r="BE11" s="891"/>
      <c r="BF11" s="892">
        <f t="shared" si="19"/>
        <v>0</v>
      </c>
      <c r="BG11" s="892">
        <f t="shared" si="20"/>
        <v>0</v>
      </c>
      <c r="BH11" s="891"/>
      <c r="BI11" s="891"/>
      <c r="BJ11" s="891"/>
      <c r="BK11" s="892">
        <f t="shared" si="21"/>
        <v>0</v>
      </c>
      <c r="BL11" s="892">
        <f t="shared" si="22"/>
        <v>0</v>
      </c>
      <c r="BM11" s="891"/>
      <c r="BN11" s="891"/>
      <c r="BO11" s="891"/>
      <c r="BP11" s="892">
        <f t="shared" si="23"/>
        <v>0</v>
      </c>
      <c r="BQ11" s="892">
        <f t="shared" si="24"/>
        <v>0</v>
      </c>
      <c r="BR11" s="891"/>
      <c r="BS11" s="891"/>
      <c r="BT11" s="891"/>
      <c r="BU11" s="892">
        <f t="shared" si="25"/>
        <v>0</v>
      </c>
      <c r="BV11" s="892">
        <f t="shared" si="26"/>
        <v>0</v>
      </c>
      <c r="BW11" s="891"/>
      <c r="BX11" s="891"/>
      <c r="BY11" s="891"/>
      <c r="BZ11" s="892">
        <f t="shared" si="27"/>
        <v>0</v>
      </c>
      <c r="CA11" s="892">
        <f t="shared" si="28"/>
        <v>0</v>
      </c>
      <c r="CB11" s="891"/>
      <c r="CC11" s="891"/>
      <c r="CD11" s="891"/>
      <c r="CE11" s="892">
        <f t="shared" si="29"/>
        <v>0</v>
      </c>
      <c r="CF11" s="892">
        <f t="shared" si="30"/>
        <v>0</v>
      </c>
      <c r="CG11" s="891"/>
      <c r="CH11" s="891"/>
      <c r="CI11" s="891"/>
      <c r="CJ11" s="892">
        <f t="shared" si="31"/>
        <v>0</v>
      </c>
      <c r="CK11" s="892">
        <f t="shared" si="32"/>
        <v>0</v>
      </c>
      <c r="CL11" s="891"/>
      <c r="CM11" s="891"/>
      <c r="CN11" s="891"/>
      <c r="CO11" s="892">
        <f t="shared" si="33"/>
        <v>0</v>
      </c>
      <c r="CP11" s="892">
        <f t="shared" si="34"/>
        <v>0</v>
      </c>
      <c r="CQ11" s="891"/>
      <c r="CR11" s="891"/>
      <c r="CS11" s="891"/>
      <c r="CT11" s="892">
        <f t="shared" si="35"/>
        <v>0</v>
      </c>
      <c r="CU11" s="892">
        <f t="shared" si="36"/>
        <v>0</v>
      </c>
      <c r="CV11" s="891"/>
      <c r="CW11" s="891"/>
      <c r="CX11" s="891"/>
      <c r="CY11" s="892">
        <f t="shared" si="37"/>
        <v>0</v>
      </c>
      <c r="CZ11" s="892">
        <f t="shared" si="38"/>
        <v>0</v>
      </c>
      <c r="DA11" s="891"/>
      <c r="DB11" s="891"/>
      <c r="DC11" s="891"/>
      <c r="DD11" s="892">
        <f t="shared" si="39"/>
        <v>0</v>
      </c>
      <c r="DE11" s="892">
        <f t="shared" si="40"/>
        <v>0</v>
      </c>
      <c r="DF11" s="891"/>
      <c r="DG11" s="891"/>
      <c r="DH11" s="891"/>
      <c r="DI11" s="892">
        <f t="shared" si="41"/>
        <v>0</v>
      </c>
      <c r="DJ11" s="892">
        <f t="shared" si="42"/>
        <v>0</v>
      </c>
      <c r="DK11" s="891"/>
      <c r="DL11" s="891"/>
      <c r="DM11" s="891"/>
      <c r="DN11" s="892">
        <f t="shared" si="43"/>
        <v>0</v>
      </c>
      <c r="DO11" s="892">
        <f t="shared" si="44"/>
        <v>0</v>
      </c>
      <c r="DP11" s="891"/>
      <c r="DQ11" s="891"/>
      <c r="DR11" s="891"/>
      <c r="DS11" s="892">
        <f t="shared" si="45"/>
        <v>0</v>
      </c>
      <c r="DT11" s="892">
        <f t="shared" si="46"/>
        <v>0</v>
      </c>
      <c r="DU11" s="891"/>
      <c r="DV11" s="891"/>
      <c r="DW11" s="891"/>
      <c r="DX11" s="892">
        <f t="shared" si="47"/>
        <v>0</v>
      </c>
      <c r="DY11" s="892">
        <f t="shared" si="48"/>
        <v>0</v>
      </c>
      <c r="DZ11" s="891"/>
      <c r="EA11" s="891"/>
      <c r="EB11" s="891"/>
      <c r="EC11" s="892">
        <f t="shared" si="49"/>
        <v>0</v>
      </c>
      <c r="ED11" s="892">
        <f t="shared" si="50"/>
        <v>0</v>
      </c>
      <c r="EE11" s="891"/>
      <c r="EF11" s="891"/>
      <c r="EG11" s="891"/>
      <c r="EH11" s="892">
        <f t="shared" si="51"/>
        <v>0</v>
      </c>
      <c r="EI11" s="892">
        <f t="shared" si="52"/>
        <v>0</v>
      </c>
      <c r="EJ11" s="891"/>
      <c r="EK11" s="891"/>
      <c r="EL11" s="891"/>
      <c r="EM11" s="892">
        <f t="shared" si="53"/>
        <v>0</v>
      </c>
      <c r="EN11" s="892">
        <f t="shared" si="54"/>
        <v>0</v>
      </c>
      <c r="EO11" s="891"/>
      <c r="EP11" s="891"/>
      <c r="EQ11" s="891"/>
      <c r="ER11" s="892">
        <f t="shared" si="55"/>
        <v>0</v>
      </c>
      <c r="ES11" s="892">
        <f t="shared" si="56"/>
        <v>0</v>
      </c>
      <c r="ET11" s="891"/>
      <c r="EU11" s="891"/>
      <c r="EV11" s="891"/>
      <c r="EW11" s="892">
        <f t="shared" si="57"/>
        <v>0</v>
      </c>
      <c r="EX11" s="892">
        <f t="shared" si="58"/>
        <v>0</v>
      </c>
      <c r="EY11" s="891"/>
      <c r="EZ11" s="891"/>
      <c r="FA11" s="891"/>
      <c r="FB11" s="892">
        <f t="shared" si="59"/>
        <v>0</v>
      </c>
      <c r="FC11" s="892">
        <f t="shared" si="60"/>
        <v>0</v>
      </c>
      <c r="FD11" s="891"/>
      <c r="FE11" s="891"/>
      <c r="FF11" s="891"/>
      <c r="FG11" s="892">
        <f t="shared" si="61"/>
        <v>0</v>
      </c>
      <c r="FH11" s="892">
        <f t="shared" si="62"/>
        <v>0</v>
      </c>
      <c r="FI11" s="891"/>
      <c r="FJ11" s="891"/>
      <c r="FK11" s="891"/>
      <c r="FL11" s="892">
        <f t="shared" si="63"/>
        <v>0</v>
      </c>
      <c r="FM11" s="892">
        <f t="shared" si="64"/>
        <v>0</v>
      </c>
      <c r="FN11" s="891"/>
      <c r="FO11" s="891"/>
      <c r="FP11" s="891"/>
      <c r="FQ11" s="892">
        <f t="shared" si="65"/>
        <v>0</v>
      </c>
      <c r="FR11" s="892">
        <f t="shared" si="66"/>
        <v>0</v>
      </c>
      <c r="FS11" s="891"/>
      <c r="FT11" s="891"/>
      <c r="FU11" s="891"/>
      <c r="FV11" s="892">
        <f t="shared" si="67"/>
        <v>0</v>
      </c>
      <c r="FW11" s="892">
        <f t="shared" si="68"/>
        <v>0</v>
      </c>
      <c r="FX11" s="891"/>
      <c r="FY11" s="891"/>
      <c r="FZ11" s="891"/>
      <c r="GA11" s="892">
        <f t="shared" si="69"/>
        <v>0</v>
      </c>
      <c r="GB11" s="892">
        <f t="shared" si="70"/>
        <v>0</v>
      </c>
      <c r="GC11" s="891"/>
      <c r="GD11" s="891"/>
      <c r="GE11" s="891"/>
      <c r="GF11" s="892">
        <f t="shared" si="71"/>
        <v>0</v>
      </c>
      <c r="GG11" s="892">
        <f t="shared" si="72"/>
        <v>0</v>
      </c>
      <c r="GH11" s="891"/>
      <c r="GI11" s="891"/>
      <c r="GJ11" s="891"/>
      <c r="GK11" s="892">
        <f t="shared" si="73"/>
        <v>0</v>
      </c>
      <c r="GL11" s="892">
        <f t="shared" si="74"/>
        <v>0</v>
      </c>
      <c r="GM11" s="891"/>
      <c r="GN11" s="891"/>
      <c r="GO11" s="891"/>
      <c r="GP11" s="892">
        <f t="shared" si="75"/>
        <v>0</v>
      </c>
      <c r="GQ11" s="892">
        <f t="shared" si="76"/>
        <v>0</v>
      </c>
      <c r="GR11" s="891"/>
      <c r="GS11" s="891"/>
      <c r="GT11" s="891"/>
      <c r="GU11" s="892">
        <f t="shared" si="77"/>
        <v>0</v>
      </c>
      <c r="GV11" s="892">
        <f t="shared" si="78"/>
        <v>0</v>
      </c>
      <c r="GW11" s="891"/>
      <c r="GX11" s="891"/>
      <c r="GY11" s="891"/>
      <c r="GZ11" s="892">
        <f t="shared" si="79"/>
        <v>0</v>
      </c>
      <c r="HA11" s="892">
        <f t="shared" si="80"/>
        <v>0</v>
      </c>
      <c r="HB11" s="891"/>
      <c r="HC11" s="891"/>
      <c r="HD11" s="891"/>
      <c r="HE11" s="892">
        <f t="shared" si="81"/>
        <v>0</v>
      </c>
      <c r="HF11" s="892">
        <f t="shared" si="82"/>
        <v>0</v>
      </c>
      <c r="HG11" s="891"/>
      <c r="HH11" s="891"/>
      <c r="HI11" s="891"/>
      <c r="HJ11" s="892">
        <f t="shared" si="83"/>
        <v>0</v>
      </c>
      <c r="HK11" s="892">
        <f t="shared" si="84"/>
        <v>0</v>
      </c>
      <c r="HL11" s="891"/>
      <c r="HM11" s="891"/>
      <c r="HN11" s="891"/>
      <c r="HO11" s="892">
        <f t="shared" si="85"/>
        <v>0</v>
      </c>
      <c r="HP11" s="892">
        <f t="shared" si="86"/>
        <v>0</v>
      </c>
      <c r="HQ11" s="891"/>
      <c r="HR11" s="891"/>
      <c r="HS11" s="891"/>
      <c r="HT11" s="892">
        <f t="shared" si="87"/>
        <v>0</v>
      </c>
      <c r="HU11" s="892">
        <f t="shared" si="88"/>
        <v>0</v>
      </c>
      <c r="HV11" s="891"/>
      <c r="HW11" s="891"/>
      <c r="HX11" s="891"/>
      <c r="HY11" s="892">
        <f t="shared" si="89"/>
        <v>0</v>
      </c>
      <c r="HZ11" s="892">
        <f t="shared" si="90"/>
        <v>0</v>
      </c>
      <c r="IA11" s="891"/>
      <c r="IB11" s="891"/>
      <c r="IC11" s="891"/>
      <c r="ID11" s="892">
        <f t="shared" si="91"/>
        <v>0</v>
      </c>
      <c r="IE11" s="892">
        <f t="shared" si="92"/>
        <v>0</v>
      </c>
      <c r="IF11" s="891"/>
      <c r="IG11" s="891"/>
      <c r="IH11" s="891"/>
      <c r="II11" s="892">
        <f t="shared" si="93"/>
        <v>0</v>
      </c>
      <c r="IJ11" s="892">
        <f t="shared" si="94"/>
        <v>0</v>
      </c>
      <c r="IK11" s="891"/>
      <c r="IL11" s="891"/>
      <c r="IM11" s="891"/>
      <c r="IN11" s="892">
        <f t="shared" si="95"/>
        <v>0</v>
      </c>
      <c r="IO11" s="892">
        <f t="shared" si="96"/>
        <v>0</v>
      </c>
      <c r="IP11" s="891"/>
      <c r="IQ11" s="891"/>
      <c r="IR11" s="891"/>
      <c r="IS11" s="892">
        <f t="shared" si="97"/>
        <v>0</v>
      </c>
      <c r="IT11" s="892">
        <f t="shared" si="98"/>
        <v>0</v>
      </c>
      <c r="IU11" s="891"/>
      <c r="IV11" s="891"/>
      <c r="IW11" s="891"/>
      <c r="IX11" s="892">
        <f t="shared" si="99"/>
        <v>0</v>
      </c>
      <c r="IY11" s="892">
        <f t="shared" si="100"/>
        <v>0</v>
      </c>
      <c r="IZ11" s="891"/>
      <c r="JA11" s="891"/>
      <c r="JB11" s="891"/>
      <c r="JC11" s="892">
        <f t="shared" si="101"/>
        <v>0</v>
      </c>
      <c r="JD11" s="892">
        <f t="shared" si="102"/>
        <v>0</v>
      </c>
      <c r="JE11" s="891"/>
      <c r="JF11" s="891"/>
      <c r="JG11" s="891"/>
      <c r="JH11" s="892">
        <f t="shared" si="103"/>
        <v>0</v>
      </c>
      <c r="JI11" s="892">
        <f t="shared" si="104"/>
        <v>0</v>
      </c>
      <c r="JJ11" s="891"/>
      <c r="JK11" s="891"/>
      <c r="JL11" s="891"/>
      <c r="JM11" s="892">
        <f t="shared" si="105"/>
        <v>0</v>
      </c>
      <c r="JN11" s="892">
        <f t="shared" si="106"/>
        <v>0</v>
      </c>
      <c r="JO11" s="891"/>
      <c r="JP11" s="891"/>
      <c r="JQ11" s="891"/>
      <c r="JR11" s="892">
        <f t="shared" si="107"/>
        <v>0</v>
      </c>
      <c r="JS11" s="892">
        <f t="shared" si="108"/>
        <v>0</v>
      </c>
      <c r="JT11" s="891"/>
      <c r="JU11" s="891"/>
      <c r="JV11" s="891"/>
      <c r="JW11" s="892">
        <f t="shared" si="109"/>
        <v>0</v>
      </c>
      <c r="JX11" s="892">
        <f t="shared" si="110"/>
        <v>0</v>
      </c>
      <c r="JY11" s="891"/>
      <c r="JZ11" s="891"/>
      <c r="KA11" s="891"/>
      <c r="KB11" s="892">
        <f t="shared" si="111"/>
        <v>0</v>
      </c>
      <c r="KC11" s="892">
        <f t="shared" si="112"/>
        <v>0</v>
      </c>
      <c r="KD11" s="891"/>
      <c r="KE11" s="891"/>
      <c r="KF11" s="891"/>
      <c r="KG11" s="892">
        <f t="shared" si="113"/>
        <v>0</v>
      </c>
      <c r="KH11" s="892">
        <f t="shared" si="114"/>
        <v>0</v>
      </c>
      <c r="KI11" s="891"/>
      <c r="KJ11" s="891"/>
      <c r="KK11" s="891"/>
      <c r="KL11" s="892">
        <f t="shared" si="115"/>
        <v>0</v>
      </c>
      <c r="KM11" s="892">
        <f t="shared" si="116"/>
        <v>0</v>
      </c>
      <c r="KN11" s="891"/>
      <c r="KO11" s="891"/>
      <c r="KP11" s="891"/>
      <c r="KQ11" s="892">
        <f t="shared" si="117"/>
        <v>0</v>
      </c>
      <c r="KR11" s="892">
        <f t="shared" si="118"/>
        <v>0</v>
      </c>
      <c r="KS11" s="891"/>
      <c r="KT11" s="891"/>
      <c r="KU11" s="891"/>
      <c r="KV11" s="892">
        <f t="shared" si="119"/>
        <v>0</v>
      </c>
      <c r="KW11" s="892">
        <f t="shared" si="120"/>
        <v>0</v>
      </c>
      <c r="KX11" s="891"/>
      <c r="KY11" s="891"/>
      <c r="KZ11" s="891"/>
      <c r="LA11" s="892">
        <f t="shared" si="121"/>
        <v>0</v>
      </c>
      <c r="LB11" s="892">
        <f t="shared" si="122"/>
        <v>0</v>
      </c>
      <c r="LC11" s="891"/>
      <c r="LD11" s="891"/>
      <c r="LE11" s="891"/>
      <c r="LF11" s="892">
        <f t="shared" si="123"/>
        <v>0</v>
      </c>
      <c r="LG11" s="892">
        <f t="shared" si="124"/>
        <v>0</v>
      </c>
      <c r="LH11" s="891"/>
      <c r="LI11" s="891"/>
      <c r="LJ11" s="891"/>
      <c r="LK11" s="892">
        <f t="shared" si="125"/>
        <v>0</v>
      </c>
      <c r="LL11" s="892">
        <f t="shared" si="126"/>
        <v>0</v>
      </c>
      <c r="LM11" s="891"/>
      <c r="LN11" s="891"/>
      <c r="LO11" s="891"/>
      <c r="LP11" s="892">
        <f t="shared" si="127"/>
        <v>0</v>
      </c>
      <c r="LQ11" s="892">
        <f t="shared" si="128"/>
        <v>0</v>
      </c>
      <c r="LR11" s="891"/>
      <c r="LS11" s="891"/>
      <c r="LT11" s="891"/>
      <c r="LU11" s="892">
        <f t="shared" si="129"/>
        <v>0</v>
      </c>
      <c r="LV11" s="892">
        <f t="shared" si="130"/>
        <v>0</v>
      </c>
      <c r="LW11" s="891"/>
      <c r="LX11" s="891"/>
      <c r="LY11" s="891"/>
      <c r="LZ11" s="892">
        <f t="shared" si="131"/>
        <v>0</v>
      </c>
      <c r="MA11" s="892">
        <f t="shared" si="132"/>
        <v>0</v>
      </c>
      <c r="MB11" s="891"/>
      <c r="MC11" s="891"/>
      <c r="MD11" s="891"/>
      <c r="ME11" s="892">
        <f t="shared" si="133"/>
        <v>0</v>
      </c>
      <c r="MF11" s="892">
        <f t="shared" si="134"/>
        <v>0</v>
      </c>
      <c r="MG11" s="891"/>
      <c r="MH11" s="891"/>
      <c r="MI11" s="891"/>
      <c r="MJ11" s="892">
        <f t="shared" si="135"/>
        <v>0</v>
      </c>
      <c r="MK11" s="892">
        <f t="shared" si="136"/>
        <v>0</v>
      </c>
      <c r="ML11" s="891"/>
      <c r="MM11" s="891"/>
      <c r="MN11" s="891"/>
      <c r="MO11" s="892">
        <f t="shared" si="137"/>
        <v>0</v>
      </c>
      <c r="MP11" s="892">
        <f t="shared" si="138"/>
        <v>0</v>
      </c>
      <c r="MQ11" s="891"/>
      <c r="MR11" s="891"/>
      <c r="MS11" s="891"/>
      <c r="MT11" s="892">
        <f t="shared" si="139"/>
        <v>0</v>
      </c>
      <c r="MU11" s="892">
        <f t="shared" si="140"/>
        <v>0</v>
      </c>
      <c r="MV11" s="891"/>
      <c r="MW11" s="891"/>
      <c r="MX11" s="891"/>
      <c r="MY11" s="892">
        <f t="shared" si="141"/>
        <v>0</v>
      </c>
      <c r="MZ11" s="892">
        <f t="shared" si="142"/>
        <v>0</v>
      </c>
      <c r="NA11" s="891"/>
      <c r="NB11" s="891"/>
      <c r="NC11" s="891"/>
      <c r="ND11" s="892">
        <f t="shared" si="143"/>
        <v>0</v>
      </c>
      <c r="NE11" s="892">
        <f t="shared" si="144"/>
        <v>0</v>
      </c>
      <c r="NF11" s="891"/>
      <c r="NG11" s="891"/>
      <c r="NH11" s="891"/>
      <c r="NI11" s="892">
        <f t="shared" si="145"/>
        <v>0</v>
      </c>
      <c r="NJ11" s="892">
        <f t="shared" si="146"/>
        <v>0</v>
      </c>
      <c r="NK11" s="891"/>
      <c r="NL11" s="891"/>
      <c r="NM11" s="891"/>
      <c r="NN11" s="892">
        <f t="shared" si="147"/>
        <v>0</v>
      </c>
      <c r="NO11" s="892">
        <f t="shared" si="148"/>
        <v>0</v>
      </c>
      <c r="NP11" s="891"/>
      <c r="NQ11" s="891"/>
      <c r="NR11" s="891"/>
      <c r="NS11" s="892">
        <f t="shared" si="149"/>
        <v>0</v>
      </c>
      <c r="NT11" s="892">
        <f t="shared" si="150"/>
        <v>0</v>
      </c>
      <c r="NU11" s="891"/>
      <c r="NV11" s="891"/>
      <c r="NW11" s="891"/>
      <c r="NX11" s="892">
        <f t="shared" si="151"/>
        <v>0</v>
      </c>
      <c r="NY11" s="892">
        <f t="shared" si="152"/>
        <v>0</v>
      </c>
      <c r="NZ11" s="891"/>
      <c r="OA11" s="891"/>
      <c r="OB11" s="891"/>
      <c r="OC11" s="892">
        <f t="shared" si="153"/>
        <v>0</v>
      </c>
      <c r="OD11" s="892">
        <f t="shared" si="154"/>
        <v>0</v>
      </c>
      <c r="OE11" s="891"/>
      <c r="OF11" s="891"/>
      <c r="OG11" s="891"/>
      <c r="OH11" s="892">
        <f t="shared" si="155"/>
        <v>0</v>
      </c>
      <c r="OI11" s="892">
        <f t="shared" si="156"/>
        <v>0</v>
      </c>
      <c r="OJ11" s="891"/>
      <c r="OK11" s="891"/>
      <c r="OL11" s="891"/>
      <c r="OM11" s="892">
        <f t="shared" si="157"/>
        <v>0</v>
      </c>
      <c r="ON11" s="892">
        <f t="shared" si="158"/>
        <v>0</v>
      </c>
    </row>
    <row r="12" spans="3:404" ht="16.149999999999999" customHeight="1" thickBot="1" x14ac:dyDescent="0.35">
      <c r="C12" s="796">
        <v>5</v>
      </c>
      <c r="D12" s="23" t="str">
        <f>+'LP-Servicios'!P258</f>
        <v>Malla API 200</v>
      </c>
      <c r="E12" s="891"/>
      <c r="F12" s="891"/>
      <c r="G12" s="891"/>
      <c r="H12" s="892">
        <f t="shared" si="159"/>
        <v>0</v>
      </c>
      <c r="I12" s="892">
        <f t="shared" si="160"/>
        <v>0</v>
      </c>
      <c r="J12" s="891"/>
      <c r="K12" s="891"/>
      <c r="L12" s="891"/>
      <c r="M12" s="892">
        <f t="shared" si="161"/>
        <v>0</v>
      </c>
      <c r="N12" s="892">
        <f t="shared" si="162"/>
        <v>0</v>
      </c>
      <c r="O12" s="891"/>
      <c r="P12" s="891"/>
      <c r="Q12" s="891"/>
      <c r="R12" s="892">
        <f t="shared" si="163"/>
        <v>0</v>
      </c>
      <c r="S12" s="892">
        <f t="shared" si="164"/>
        <v>0</v>
      </c>
      <c r="T12" s="891"/>
      <c r="U12" s="891"/>
      <c r="V12" s="891"/>
      <c r="W12" s="892">
        <f t="shared" si="165"/>
        <v>0</v>
      </c>
      <c r="X12" s="892">
        <f t="shared" si="166"/>
        <v>0</v>
      </c>
      <c r="Y12" s="891"/>
      <c r="Z12" s="891"/>
      <c r="AA12" s="891"/>
      <c r="AB12" s="892">
        <f t="shared" si="7"/>
        <v>0</v>
      </c>
      <c r="AC12" s="892">
        <f t="shared" si="8"/>
        <v>0</v>
      </c>
      <c r="AD12" s="891"/>
      <c r="AE12" s="891"/>
      <c r="AF12" s="891"/>
      <c r="AG12" s="892">
        <f t="shared" si="9"/>
        <v>0</v>
      </c>
      <c r="AH12" s="892">
        <f t="shared" si="10"/>
        <v>0</v>
      </c>
      <c r="AI12" s="891"/>
      <c r="AJ12" s="891"/>
      <c r="AK12" s="891"/>
      <c r="AL12" s="892">
        <f t="shared" si="11"/>
        <v>0</v>
      </c>
      <c r="AM12" s="892">
        <f t="shared" si="12"/>
        <v>0</v>
      </c>
      <c r="AN12" s="891"/>
      <c r="AO12" s="891"/>
      <c r="AP12" s="891"/>
      <c r="AQ12" s="892">
        <f t="shared" si="13"/>
        <v>0</v>
      </c>
      <c r="AR12" s="892">
        <f t="shared" si="14"/>
        <v>0</v>
      </c>
      <c r="AS12" s="891"/>
      <c r="AT12" s="891"/>
      <c r="AU12" s="891"/>
      <c r="AV12" s="892">
        <f t="shared" si="15"/>
        <v>0</v>
      </c>
      <c r="AW12" s="892">
        <f t="shared" si="16"/>
        <v>0</v>
      </c>
      <c r="AX12" s="891"/>
      <c r="AY12" s="891"/>
      <c r="AZ12" s="891"/>
      <c r="BA12" s="892">
        <f t="shared" si="17"/>
        <v>0</v>
      </c>
      <c r="BB12" s="892">
        <f t="shared" si="18"/>
        <v>0</v>
      </c>
      <c r="BC12" s="891"/>
      <c r="BD12" s="891"/>
      <c r="BE12" s="891"/>
      <c r="BF12" s="892">
        <f t="shared" si="19"/>
        <v>0</v>
      </c>
      <c r="BG12" s="892">
        <f t="shared" si="20"/>
        <v>0</v>
      </c>
      <c r="BH12" s="891"/>
      <c r="BI12" s="891"/>
      <c r="BJ12" s="891"/>
      <c r="BK12" s="892">
        <f t="shared" si="21"/>
        <v>0</v>
      </c>
      <c r="BL12" s="892">
        <f t="shared" si="22"/>
        <v>0</v>
      </c>
      <c r="BM12" s="891"/>
      <c r="BN12" s="891"/>
      <c r="BO12" s="891"/>
      <c r="BP12" s="892">
        <f t="shared" si="23"/>
        <v>0</v>
      </c>
      <c r="BQ12" s="892">
        <f t="shared" si="24"/>
        <v>0</v>
      </c>
      <c r="BR12" s="891"/>
      <c r="BS12" s="891"/>
      <c r="BT12" s="891"/>
      <c r="BU12" s="892">
        <f t="shared" si="25"/>
        <v>0</v>
      </c>
      <c r="BV12" s="892">
        <f t="shared" si="26"/>
        <v>0</v>
      </c>
      <c r="BW12" s="891"/>
      <c r="BX12" s="891"/>
      <c r="BY12" s="891"/>
      <c r="BZ12" s="892">
        <f t="shared" si="27"/>
        <v>0</v>
      </c>
      <c r="CA12" s="892">
        <f t="shared" si="28"/>
        <v>0</v>
      </c>
      <c r="CB12" s="891"/>
      <c r="CC12" s="891"/>
      <c r="CD12" s="891"/>
      <c r="CE12" s="892">
        <f t="shared" si="29"/>
        <v>0</v>
      </c>
      <c r="CF12" s="892">
        <f t="shared" si="30"/>
        <v>0</v>
      </c>
      <c r="CG12" s="891"/>
      <c r="CH12" s="891"/>
      <c r="CI12" s="891"/>
      <c r="CJ12" s="892">
        <f t="shared" si="31"/>
        <v>0</v>
      </c>
      <c r="CK12" s="892">
        <f t="shared" si="32"/>
        <v>0</v>
      </c>
      <c r="CL12" s="891"/>
      <c r="CM12" s="891"/>
      <c r="CN12" s="891"/>
      <c r="CO12" s="892">
        <f t="shared" si="33"/>
        <v>0</v>
      </c>
      <c r="CP12" s="892">
        <f t="shared" si="34"/>
        <v>0</v>
      </c>
      <c r="CQ12" s="891"/>
      <c r="CR12" s="891"/>
      <c r="CS12" s="891"/>
      <c r="CT12" s="892">
        <f t="shared" si="35"/>
        <v>0</v>
      </c>
      <c r="CU12" s="892">
        <f t="shared" si="36"/>
        <v>0</v>
      </c>
      <c r="CV12" s="891"/>
      <c r="CW12" s="891"/>
      <c r="CX12" s="891"/>
      <c r="CY12" s="892">
        <f t="shared" si="37"/>
        <v>0</v>
      </c>
      <c r="CZ12" s="892">
        <f t="shared" si="38"/>
        <v>0</v>
      </c>
      <c r="DA12" s="891"/>
      <c r="DB12" s="891"/>
      <c r="DC12" s="891"/>
      <c r="DD12" s="892">
        <f t="shared" si="39"/>
        <v>0</v>
      </c>
      <c r="DE12" s="892">
        <f t="shared" si="40"/>
        <v>0</v>
      </c>
      <c r="DF12" s="891"/>
      <c r="DG12" s="891"/>
      <c r="DH12" s="891"/>
      <c r="DI12" s="892">
        <f t="shared" si="41"/>
        <v>0</v>
      </c>
      <c r="DJ12" s="892">
        <f t="shared" si="42"/>
        <v>0</v>
      </c>
      <c r="DK12" s="891"/>
      <c r="DL12" s="891"/>
      <c r="DM12" s="891"/>
      <c r="DN12" s="892">
        <f t="shared" si="43"/>
        <v>0</v>
      </c>
      <c r="DO12" s="892">
        <f t="shared" si="44"/>
        <v>0</v>
      </c>
      <c r="DP12" s="891"/>
      <c r="DQ12" s="891"/>
      <c r="DR12" s="891"/>
      <c r="DS12" s="892">
        <f t="shared" si="45"/>
        <v>0</v>
      </c>
      <c r="DT12" s="892">
        <f t="shared" si="46"/>
        <v>0</v>
      </c>
      <c r="DU12" s="891"/>
      <c r="DV12" s="891"/>
      <c r="DW12" s="891"/>
      <c r="DX12" s="892">
        <f t="shared" si="47"/>
        <v>0</v>
      </c>
      <c r="DY12" s="892">
        <f t="shared" si="48"/>
        <v>0</v>
      </c>
      <c r="DZ12" s="891"/>
      <c r="EA12" s="891"/>
      <c r="EB12" s="891"/>
      <c r="EC12" s="892">
        <f t="shared" si="49"/>
        <v>0</v>
      </c>
      <c r="ED12" s="892">
        <f t="shared" si="50"/>
        <v>0</v>
      </c>
      <c r="EE12" s="891"/>
      <c r="EF12" s="891"/>
      <c r="EG12" s="891"/>
      <c r="EH12" s="892">
        <f t="shared" si="51"/>
        <v>0</v>
      </c>
      <c r="EI12" s="892">
        <f t="shared" si="52"/>
        <v>0</v>
      </c>
      <c r="EJ12" s="891"/>
      <c r="EK12" s="891"/>
      <c r="EL12" s="891"/>
      <c r="EM12" s="892">
        <f t="shared" si="53"/>
        <v>0</v>
      </c>
      <c r="EN12" s="892">
        <f t="shared" si="54"/>
        <v>0</v>
      </c>
      <c r="EO12" s="891"/>
      <c r="EP12" s="891"/>
      <c r="EQ12" s="891"/>
      <c r="ER12" s="892">
        <f t="shared" si="55"/>
        <v>0</v>
      </c>
      <c r="ES12" s="892">
        <f t="shared" si="56"/>
        <v>0</v>
      </c>
      <c r="ET12" s="891"/>
      <c r="EU12" s="891"/>
      <c r="EV12" s="891"/>
      <c r="EW12" s="892">
        <f t="shared" si="57"/>
        <v>0</v>
      </c>
      <c r="EX12" s="892">
        <f t="shared" si="58"/>
        <v>0</v>
      </c>
      <c r="EY12" s="891"/>
      <c r="EZ12" s="891"/>
      <c r="FA12" s="891"/>
      <c r="FB12" s="892">
        <f t="shared" si="59"/>
        <v>0</v>
      </c>
      <c r="FC12" s="892">
        <f t="shared" si="60"/>
        <v>0</v>
      </c>
      <c r="FD12" s="891"/>
      <c r="FE12" s="891"/>
      <c r="FF12" s="891"/>
      <c r="FG12" s="892">
        <f t="shared" si="61"/>
        <v>0</v>
      </c>
      <c r="FH12" s="892">
        <f t="shared" si="62"/>
        <v>0</v>
      </c>
      <c r="FI12" s="891"/>
      <c r="FJ12" s="891"/>
      <c r="FK12" s="891"/>
      <c r="FL12" s="892">
        <f t="shared" si="63"/>
        <v>0</v>
      </c>
      <c r="FM12" s="892">
        <f t="shared" si="64"/>
        <v>0</v>
      </c>
      <c r="FN12" s="891"/>
      <c r="FO12" s="891"/>
      <c r="FP12" s="891"/>
      <c r="FQ12" s="892">
        <f t="shared" si="65"/>
        <v>0</v>
      </c>
      <c r="FR12" s="892">
        <f t="shared" si="66"/>
        <v>0</v>
      </c>
      <c r="FS12" s="891"/>
      <c r="FT12" s="891"/>
      <c r="FU12" s="891"/>
      <c r="FV12" s="892">
        <f t="shared" si="67"/>
        <v>0</v>
      </c>
      <c r="FW12" s="892">
        <f t="shared" si="68"/>
        <v>0</v>
      </c>
      <c r="FX12" s="891"/>
      <c r="FY12" s="891"/>
      <c r="FZ12" s="891"/>
      <c r="GA12" s="892">
        <f t="shared" si="69"/>
        <v>0</v>
      </c>
      <c r="GB12" s="892">
        <f t="shared" si="70"/>
        <v>0</v>
      </c>
      <c r="GC12" s="891"/>
      <c r="GD12" s="891"/>
      <c r="GE12" s="891"/>
      <c r="GF12" s="892">
        <f t="shared" si="71"/>
        <v>0</v>
      </c>
      <c r="GG12" s="892">
        <f t="shared" si="72"/>
        <v>0</v>
      </c>
      <c r="GH12" s="891"/>
      <c r="GI12" s="891"/>
      <c r="GJ12" s="891"/>
      <c r="GK12" s="892">
        <f t="shared" si="73"/>
        <v>0</v>
      </c>
      <c r="GL12" s="892">
        <f t="shared" si="74"/>
        <v>0</v>
      </c>
      <c r="GM12" s="891"/>
      <c r="GN12" s="891"/>
      <c r="GO12" s="891"/>
      <c r="GP12" s="892">
        <f t="shared" si="75"/>
        <v>0</v>
      </c>
      <c r="GQ12" s="892">
        <f t="shared" si="76"/>
        <v>0</v>
      </c>
      <c r="GR12" s="891"/>
      <c r="GS12" s="891"/>
      <c r="GT12" s="891"/>
      <c r="GU12" s="892">
        <f t="shared" si="77"/>
        <v>0</v>
      </c>
      <c r="GV12" s="892">
        <f t="shared" si="78"/>
        <v>0</v>
      </c>
      <c r="GW12" s="891"/>
      <c r="GX12" s="891"/>
      <c r="GY12" s="891"/>
      <c r="GZ12" s="892">
        <f t="shared" si="79"/>
        <v>0</v>
      </c>
      <c r="HA12" s="892">
        <f t="shared" si="80"/>
        <v>0</v>
      </c>
      <c r="HB12" s="891"/>
      <c r="HC12" s="891"/>
      <c r="HD12" s="891"/>
      <c r="HE12" s="892">
        <f t="shared" si="81"/>
        <v>0</v>
      </c>
      <c r="HF12" s="892">
        <f t="shared" si="82"/>
        <v>0</v>
      </c>
      <c r="HG12" s="891"/>
      <c r="HH12" s="891"/>
      <c r="HI12" s="891"/>
      <c r="HJ12" s="892">
        <f t="shared" si="83"/>
        <v>0</v>
      </c>
      <c r="HK12" s="892">
        <f t="shared" si="84"/>
        <v>0</v>
      </c>
      <c r="HL12" s="891"/>
      <c r="HM12" s="891"/>
      <c r="HN12" s="891"/>
      <c r="HO12" s="892">
        <f t="shared" si="85"/>
        <v>0</v>
      </c>
      <c r="HP12" s="892">
        <f t="shared" si="86"/>
        <v>0</v>
      </c>
      <c r="HQ12" s="891"/>
      <c r="HR12" s="891"/>
      <c r="HS12" s="891"/>
      <c r="HT12" s="892">
        <f t="shared" si="87"/>
        <v>0</v>
      </c>
      <c r="HU12" s="892">
        <f t="shared" si="88"/>
        <v>0</v>
      </c>
      <c r="HV12" s="891"/>
      <c r="HW12" s="891"/>
      <c r="HX12" s="891"/>
      <c r="HY12" s="892">
        <f t="shared" si="89"/>
        <v>0</v>
      </c>
      <c r="HZ12" s="892">
        <f t="shared" si="90"/>
        <v>0</v>
      </c>
      <c r="IA12" s="891"/>
      <c r="IB12" s="891"/>
      <c r="IC12" s="891"/>
      <c r="ID12" s="892">
        <f t="shared" si="91"/>
        <v>0</v>
      </c>
      <c r="IE12" s="892">
        <f t="shared" si="92"/>
        <v>0</v>
      </c>
      <c r="IF12" s="891"/>
      <c r="IG12" s="891"/>
      <c r="IH12" s="891"/>
      <c r="II12" s="892">
        <f t="shared" si="93"/>
        <v>0</v>
      </c>
      <c r="IJ12" s="892">
        <f t="shared" si="94"/>
        <v>0</v>
      </c>
      <c r="IK12" s="891"/>
      <c r="IL12" s="891"/>
      <c r="IM12" s="891"/>
      <c r="IN12" s="892">
        <f t="shared" si="95"/>
        <v>0</v>
      </c>
      <c r="IO12" s="892">
        <f t="shared" si="96"/>
        <v>0</v>
      </c>
      <c r="IP12" s="891"/>
      <c r="IQ12" s="891"/>
      <c r="IR12" s="891"/>
      <c r="IS12" s="892">
        <f t="shared" si="97"/>
        <v>0</v>
      </c>
      <c r="IT12" s="892">
        <f t="shared" si="98"/>
        <v>0</v>
      </c>
      <c r="IU12" s="891"/>
      <c r="IV12" s="891"/>
      <c r="IW12" s="891"/>
      <c r="IX12" s="892">
        <f t="shared" si="99"/>
        <v>0</v>
      </c>
      <c r="IY12" s="892">
        <f t="shared" si="100"/>
        <v>0</v>
      </c>
      <c r="IZ12" s="891"/>
      <c r="JA12" s="891"/>
      <c r="JB12" s="891"/>
      <c r="JC12" s="892">
        <f t="shared" si="101"/>
        <v>0</v>
      </c>
      <c r="JD12" s="892">
        <f t="shared" si="102"/>
        <v>0</v>
      </c>
      <c r="JE12" s="891"/>
      <c r="JF12" s="891"/>
      <c r="JG12" s="891"/>
      <c r="JH12" s="892">
        <f t="shared" si="103"/>
        <v>0</v>
      </c>
      <c r="JI12" s="892">
        <f t="shared" si="104"/>
        <v>0</v>
      </c>
      <c r="JJ12" s="891"/>
      <c r="JK12" s="891"/>
      <c r="JL12" s="891"/>
      <c r="JM12" s="892">
        <f t="shared" si="105"/>
        <v>0</v>
      </c>
      <c r="JN12" s="892">
        <f t="shared" si="106"/>
        <v>0</v>
      </c>
      <c r="JO12" s="891"/>
      <c r="JP12" s="891"/>
      <c r="JQ12" s="891"/>
      <c r="JR12" s="892">
        <f t="shared" si="107"/>
        <v>0</v>
      </c>
      <c r="JS12" s="892">
        <f t="shared" si="108"/>
        <v>0</v>
      </c>
      <c r="JT12" s="891"/>
      <c r="JU12" s="891"/>
      <c r="JV12" s="891"/>
      <c r="JW12" s="892">
        <f t="shared" si="109"/>
        <v>0</v>
      </c>
      <c r="JX12" s="892">
        <f t="shared" si="110"/>
        <v>0</v>
      </c>
      <c r="JY12" s="891"/>
      <c r="JZ12" s="891"/>
      <c r="KA12" s="891"/>
      <c r="KB12" s="892">
        <f t="shared" si="111"/>
        <v>0</v>
      </c>
      <c r="KC12" s="892">
        <f t="shared" si="112"/>
        <v>0</v>
      </c>
      <c r="KD12" s="891"/>
      <c r="KE12" s="891"/>
      <c r="KF12" s="891"/>
      <c r="KG12" s="892">
        <f t="shared" si="113"/>
        <v>0</v>
      </c>
      <c r="KH12" s="892">
        <f t="shared" si="114"/>
        <v>0</v>
      </c>
      <c r="KI12" s="891"/>
      <c r="KJ12" s="891"/>
      <c r="KK12" s="891"/>
      <c r="KL12" s="892">
        <f t="shared" si="115"/>
        <v>0</v>
      </c>
      <c r="KM12" s="892">
        <f t="shared" si="116"/>
        <v>0</v>
      </c>
      <c r="KN12" s="891"/>
      <c r="KO12" s="891"/>
      <c r="KP12" s="891"/>
      <c r="KQ12" s="892">
        <f t="shared" si="117"/>
        <v>0</v>
      </c>
      <c r="KR12" s="892">
        <f t="shared" si="118"/>
        <v>0</v>
      </c>
      <c r="KS12" s="891"/>
      <c r="KT12" s="891"/>
      <c r="KU12" s="891"/>
      <c r="KV12" s="892">
        <f t="shared" si="119"/>
        <v>0</v>
      </c>
      <c r="KW12" s="892">
        <f t="shared" si="120"/>
        <v>0</v>
      </c>
      <c r="KX12" s="891"/>
      <c r="KY12" s="891"/>
      <c r="KZ12" s="891"/>
      <c r="LA12" s="892">
        <f t="shared" si="121"/>
        <v>0</v>
      </c>
      <c r="LB12" s="892">
        <f t="shared" si="122"/>
        <v>0</v>
      </c>
      <c r="LC12" s="891"/>
      <c r="LD12" s="891"/>
      <c r="LE12" s="891"/>
      <c r="LF12" s="892">
        <f t="shared" si="123"/>
        <v>0</v>
      </c>
      <c r="LG12" s="892">
        <f t="shared" si="124"/>
        <v>0</v>
      </c>
      <c r="LH12" s="891"/>
      <c r="LI12" s="891"/>
      <c r="LJ12" s="891"/>
      <c r="LK12" s="892">
        <f t="shared" si="125"/>
        <v>0</v>
      </c>
      <c r="LL12" s="892">
        <f t="shared" si="126"/>
        <v>0</v>
      </c>
      <c r="LM12" s="891"/>
      <c r="LN12" s="891"/>
      <c r="LO12" s="891"/>
      <c r="LP12" s="892">
        <f t="shared" si="127"/>
        <v>0</v>
      </c>
      <c r="LQ12" s="892">
        <f t="shared" si="128"/>
        <v>0</v>
      </c>
      <c r="LR12" s="891"/>
      <c r="LS12" s="891"/>
      <c r="LT12" s="891"/>
      <c r="LU12" s="892">
        <f t="shared" si="129"/>
        <v>0</v>
      </c>
      <c r="LV12" s="892">
        <f t="shared" si="130"/>
        <v>0</v>
      </c>
      <c r="LW12" s="891"/>
      <c r="LX12" s="891"/>
      <c r="LY12" s="891"/>
      <c r="LZ12" s="892">
        <f t="shared" si="131"/>
        <v>0</v>
      </c>
      <c r="MA12" s="892">
        <f t="shared" si="132"/>
        <v>0</v>
      </c>
      <c r="MB12" s="891"/>
      <c r="MC12" s="891"/>
      <c r="MD12" s="891"/>
      <c r="ME12" s="892">
        <f t="shared" si="133"/>
        <v>0</v>
      </c>
      <c r="MF12" s="892">
        <f t="shared" si="134"/>
        <v>0</v>
      </c>
      <c r="MG12" s="891"/>
      <c r="MH12" s="891"/>
      <c r="MI12" s="891"/>
      <c r="MJ12" s="892">
        <f t="shared" si="135"/>
        <v>0</v>
      </c>
      <c r="MK12" s="892">
        <f t="shared" si="136"/>
        <v>0</v>
      </c>
      <c r="ML12" s="891"/>
      <c r="MM12" s="891"/>
      <c r="MN12" s="891"/>
      <c r="MO12" s="892">
        <f t="shared" si="137"/>
        <v>0</v>
      </c>
      <c r="MP12" s="892">
        <f t="shared" si="138"/>
        <v>0</v>
      </c>
      <c r="MQ12" s="891"/>
      <c r="MR12" s="891"/>
      <c r="MS12" s="891"/>
      <c r="MT12" s="892">
        <f t="shared" si="139"/>
        <v>0</v>
      </c>
      <c r="MU12" s="892">
        <f t="shared" si="140"/>
        <v>0</v>
      </c>
      <c r="MV12" s="891"/>
      <c r="MW12" s="891"/>
      <c r="MX12" s="891"/>
      <c r="MY12" s="892">
        <f t="shared" si="141"/>
        <v>0</v>
      </c>
      <c r="MZ12" s="892">
        <f t="shared" si="142"/>
        <v>0</v>
      </c>
      <c r="NA12" s="891"/>
      <c r="NB12" s="891"/>
      <c r="NC12" s="891"/>
      <c r="ND12" s="892">
        <f t="shared" si="143"/>
        <v>0</v>
      </c>
      <c r="NE12" s="892">
        <f t="shared" si="144"/>
        <v>0</v>
      </c>
      <c r="NF12" s="891"/>
      <c r="NG12" s="891"/>
      <c r="NH12" s="891"/>
      <c r="NI12" s="892">
        <f t="shared" si="145"/>
        <v>0</v>
      </c>
      <c r="NJ12" s="892">
        <f t="shared" si="146"/>
        <v>0</v>
      </c>
      <c r="NK12" s="891"/>
      <c r="NL12" s="891"/>
      <c r="NM12" s="891"/>
      <c r="NN12" s="892">
        <f t="shared" si="147"/>
        <v>0</v>
      </c>
      <c r="NO12" s="892">
        <f t="shared" si="148"/>
        <v>0</v>
      </c>
      <c r="NP12" s="891"/>
      <c r="NQ12" s="891"/>
      <c r="NR12" s="891"/>
      <c r="NS12" s="892">
        <f t="shared" si="149"/>
        <v>0</v>
      </c>
      <c r="NT12" s="892">
        <f t="shared" si="150"/>
        <v>0</v>
      </c>
      <c r="NU12" s="891"/>
      <c r="NV12" s="891"/>
      <c r="NW12" s="891"/>
      <c r="NX12" s="892">
        <f t="shared" si="151"/>
        <v>0</v>
      </c>
      <c r="NY12" s="892">
        <f t="shared" si="152"/>
        <v>0</v>
      </c>
      <c r="NZ12" s="891"/>
      <c r="OA12" s="891"/>
      <c r="OB12" s="891"/>
      <c r="OC12" s="892">
        <f t="shared" si="153"/>
        <v>0</v>
      </c>
      <c r="OD12" s="892">
        <f t="shared" si="154"/>
        <v>0</v>
      </c>
      <c r="OE12" s="891"/>
      <c r="OF12" s="891"/>
      <c r="OG12" s="891"/>
      <c r="OH12" s="892">
        <f t="shared" si="155"/>
        <v>0</v>
      </c>
      <c r="OI12" s="892">
        <f t="shared" si="156"/>
        <v>0</v>
      </c>
      <c r="OJ12" s="891"/>
      <c r="OK12" s="891"/>
      <c r="OL12" s="891"/>
      <c r="OM12" s="892">
        <f t="shared" si="157"/>
        <v>0</v>
      </c>
      <c r="ON12" s="892">
        <f t="shared" si="158"/>
        <v>0</v>
      </c>
    </row>
    <row r="13" spans="3:404" ht="16.149999999999999" customHeight="1" thickBot="1" x14ac:dyDescent="0.35">
      <c r="C13" s="796">
        <v>6</v>
      </c>
      <c r="D13" s="24" t="str">
        <f>+'LP-Servicios'!P259</f>
        <v>Malla API 230</v>
      </c>
      <c r="E13" s="891"/>
      <c r="F13" s="891"/>
      <c r="G13" s="891"/>
      <c r="H13" s="892">
        <f t="shared" si="159"/>
        <v>0</v>
      </c>
      <c r="I13" s="892">
        <f t="shared" si="160"/>
        <v>0</v>
      </c>
      <c r="J13" s="891"/>
      <c r="K13" s="891"/>
      <c r="L13" s="891"/>
      <c r="M13" s="892">
        <f t="shared" si="161"/>
        <v>0</v>
      </c>
      <c r="N13" s="892">
        <f t="shared" si="162"/>
        <v>0</v>
      </c>
      <c r="O13" s="891"/>
      <c r="P13" s="891"/>
      <c r="Q13" s="891"/>
      <c r="R13" s="892">
        <f t="shared" si="163"/>
        <v>0</v>
      </c>
      <c r="S13" s="892">
        <f t="shared" si="164"/>
        <v>0</v>
      </c>
      <c r="T13" s="891"/>
      <c r="U13" s="891"/>
      <c r="V13" s="891"/>
      <c r="W13" s="892">
        <f t="shared" si="165"/>
        <v>0</v>
      </c>
      <c r="X13" s="892">
        <f t="shared" si="166"/>
        <v>0</v>
      </c>
      <c r="Y13" s="891"/>
      <c r="Z13" s="891"/>
      <c r="AA13" s="891"/>
      <c r="AB13" s="892">
        <f t="shared" si="7"/>
        <v>0</v>
      </c>
      <c r="AC13" s="892">
        <f t="shared" si="8"/>
        <v>0</v>
      </c>
      <c r="AD13" s="891"/>
      <c r="AE13" s="891"/>
      <c r="AF13" s="891"/>
      <c r="AG13" s="892">
        <f t="shared" si="9"/>
        <v>0</v>
      </c>
      <c r="AH13" s="892">
        <f t="shared" si="10"/>
        <v>0</v>
      </c>
      <c r="AI13" s="891"/>
      <c r="AJ13" s="891"/>
      <c r="AK13" s="891"/>
      <c r="AL13" s="892">
        <f t="shared" si="11"/>
        <v>0</v>
      </c>
      <c r="AM13" s="892">
        <f t="shared" si="12"/>
        <v>0</v>
      </c>
      <c r="AN13" s="891"/>
      <c r="AO13" s="891"/>
      <c r="AP13" s="891"/>
      <c r="AQ13" s="892">
        <f t="shared" si="13"/>
        <v>0</v>
      </c>
      <c r="AR13" s="892">
        <f t="shared" si="14"/>
        <v>0</v>
      </c>
      <c r="AS13" s="891"/>
      <c r="AT13" s="891"/>
      <c r="AU13" s="891"/>
      <c r="AV13" s="892">
        <f t="shared" si="15"/>
        <v>0</v>
      </c>
      <c r="AW13" s="892">
        <f t="shared" si="16"/>
        <v>0</v>
      </c>
      <c r="AX13" s="891"/>
      <c r="AY13" s="891"/>
      <c r="AZ13" s="891"/>
      <c r="BA13" s="892">
        <f t="shared" si="17"/>
        <v>0</v>
      </c>
      <c r="BB13" s="892">
        <f t="shared" si="18"/>
        <v>0</v>
      </c>
      <c r="BC13" s="891"/>
      <c r="BD13" s="891"/>
      <c r="BE13" s="891"/>
      <c r="BF13" s="892">
        <f t="shared" si="19"/>
        <v>0</v>
      </c>
      <c r="BG13" s="892">
        <f t="shared" si="20"/>
        <v>0</v>
      </c>
      <c r="BH13" s="891"/>
      <c r="BI13" s="891"/>
      <c r="BJ13" s="891"/>
      <c r="BK13" s="892">
        <f t="shared" si="21"/>
        <v>0</v>
      </c>
      <c r="BL13" s="892">
        <f t="shared" si="22"/>
        <v>0</v>
      </c>
      <c r="BM13" s="891"/>
      <c r="BN13" s="891"/>
      <c r="BO13" s="891"/>
      <c r="BP13" s="892">
        <f t="shared" si="23"/>
        <v>0</v>
      </c>
      <c r="BQ13" s="892">
        <f t="shared" si="24"/>
        <v>0</v>
      </c>
      <c r="BR13" s="891"/>
      <c r="BS13" s="891"/>
      <c r="BT13" s="891"/>
      <c r="BU13" s="892">
        <f t="shared" si="25"/>
        <v>0</v>
      </c>
      <c r="BV13" s="892">
        <f t="shared" si="26"/>
        <v>0</v>
      </c>
      <c r="BW13" s="891"/>
      <c r="BX13" s="891"/>
      <c r="BY13" s="891"/>
      <c r="BZ13" s="892">
        <f t="shared" si="27"/>
        <v>0</v>
      </c>
      <c r="CA13" s="892">
        <f t="shared" si="28"/>
        <v>0</v>
      </c>
      <c r="CB13" s="891"/>
      <c r="CC13" s="891"/>
      <c r="CD13" s="891"/>
      <c r="CE13" s="892">
        <f t="shared" si="29"/>
        <v>0</v>
      </c>
      <c r="CF13" s="892">
        <f t="shared" si="30"/>
        <v>0</v>
      </c>
      <c r="CG13" s="891"/>
      <c r="CH13" s="891"/>
      <c r="CI13" s="891"/>
      <c r="CJ13" s="892">
        <f t="shared" si="31"/>
        <v>0</v>
      </c>
      <c r="CK13" s="892">
        <f t="shared" si="32"/>
        <v>0</v>
      </c>
      <c r="CL13" s="891"/>
      <c r="CM13" s="891"/>
      <c r="CN13" s="891"/>
      <c r="CO13" s="892">
        <f t="shared" si="33"/>
        <v>0</v>
      </c>
      <c r="CP13" s="892">
        <f t="shared" si="34"/>
        <v>0</v>
      </c>
      <c r="CQ13" s="891"/>
      <c r="CR13" s="891"/>
      <c r="CS13" s="891"/>
      <c r="CT13" s="892">
        <f t="shared" si="35"/>
        <v>0</v>
      </c>
      <c r="CU13" s="892">
        <f t="shared" si="36"/>
        <v>0</v>
      </c>
      <c r="CV13" s="891"/>
      <c r="CW13" s="891"/>
      <c r="CX13" s="891"/>
      <c r="CY13" s="892">
        <f t="shared" si="37"/>
        <v>0</v>
      </c>
      <c r="CZ13" s="892">
        <f t="shared" si="38"/>
        <v>0</v>
      </c>
      <c r="DA13" s="891"/>
      <c r="DB13" s="891"/>
      <c r="DC13" s="891"/>
      <c r="DD13" s="892">
        <f t="shared" si="39"/>
        <v>0</v>
      </c>
      <c r="DE13" s="892">
        <f t="shared" si="40"/>
        <v>0</v>
      </c>
      <c r="DF13" s="891"/>
      <c r="DG13" s="891"/>
      <c r="DH13" s="891"/>
      <c r="DI13" s="892">
        <f t="shared" si="41"/>
        <v>0</v>
      </c>
      <c r="DJ13" s="892">
        <f t="shared" si="42"/>
        <v>0</v>
      </c>
      <c r="DK13" s="891"/>
      <c r="DL13" s="891"/>
      <c r="DM13" s="891"/>
      <c r="DN13" s="892">
        <f t="shared" si="43"/>
        <v>0</v>
      </c>
      <c r="DO13" s="892">
        <f t="shared" si="44"/>
        <v>0</v>
      </c>
      <c r="DP13" s="891"/>
      <c r="DQ13" s="891"/>
      <c r="DR13" s="891"/>
      <c r="DS13" s="892">
        <f t="shared" si="45"/>
        <v>0</v>
      </c>
      <c r="DT13" s="892">
        <f t="shared" si="46"/>
        <v>0</v>
      </c>
      <c r="DU13" s="891"/>
      <c r="DV13" s="891"/>
      <c r="DW13" s="891"/>
      <c r="DX13" s="892">
        <f t="shared" si="47"/>
        <v>0</v>
      </c>
      <c r="DY13" s="892">
        <f t="shared" si="48"/>
        <v>0</v>
      </c>
      <c r="DZ13" s="891"/>
      <c r="EA13" s="891"/>
      <c r="EB13" s="891"/>
      <c r="EC13" s="892">
        <f t="shared" si="49"/>
        <v>0</v>
      </c>
      <c r="ED13" s="892">
        <f t="shared" si="50"/>
        <v>0</v>
      </c>
      <c r="EE13" s="891"/>
      <c r="EF13" s="891"/>
      <c r="EG13" s="891"/>
      <c r="EH13" s="892">
        <f t="shared" si="51"/>
        <v>0</v>
      </c>
      <c r="EI13" s="892">
        <f t="shared" si="52"/>
        <v>0</v>
      </c>
      <c r="EJ13" s="891"/>
      <c r="EK13" s="891"/>
      <c r="EL13" s="891"/>
      <c r="EM13" s="892">
        <f t="shared" si="53"/>
        <v>0</v>
      </c>
      <c r="EN13" s="892">
        <f t="shared" si="54"/>
        <v>0</v>
      </c>
      <c r="EO13" s="891"/>
      <c r="EP13" s="891"/>
      <c r="EQ13" s="891"/>
      <c r="ER13" s="892">
        <f t="shared" si="55"/>
        <v>0</v>
      </c>
      <c r="ES13" s="892">
        <f t="shared" si="56"/>
        <v>0</v>
      </c>
      <c r="ET13" s="891"/>
      <c r="EU13" s="891"/>
      <c r="EV13" s="891"/>
      <c r="EW13" s="892">
        <f t="shared" si="57"/>
        <v>0</v>
      </c>
      <c r="EX13" s="892">
        <f t="shared" si="58"/>
        <v>0</v>
      </c>
      <c r="EY13" s="891"/>
      <c r="EZ13" s="891"/>
      <c r="FA13" s="891"/>
      <c r="FB13" s="892">
        <f t="shared" si="59"/>
        <v>0</v>
      </c>
      <c r="FC13" s="892">
        <f t="shared" si="60"/>
        <v>0</v>
      </c>
      <c r="FD13" s="891"/>
      <c r="FE13" s="891"/>
      <c r="FF13" s="891"/>
      <c r="FG13" s="892">
        <f t="shared" si="61"/>
        <v>0</v>
      </c>
      <c r="FH13" s="892">
        <f t="shared" si="62"/>
        <v>0</v>
      </c>
      <c r="FI13" s="891"/>
      <c r="FJ13" s="891"/>
      <c r="FK13" s="891"/>
      <c r="FL13" s="892">
        <f t="shared" si="63"/>
        <v>0</v>
      </c>
      <c r="FM13" s="892">
        <f t="shared" si="64"/>
        <v>0</v>
      </c>
      <c r="FN13" s="891"/>
      <c r="FO13" s="891"/>
      <c r="FP13" s="891"/>
      <c r="FQ13" s="892">
        <f t="shared" si="65"/>
        <v>0</v>
      </c>
      <c r="FR13" s="892">
        <f t="shared" si="66"/>
        <v>0</v>
      </c>
      <c r="FS13" s="891"/>
      <c r="FT13" s="891"/>
      <c r="FU13" s="891"/>
      <c r="FV13" s="892">
        <f t="shared" si="67"/>
        <v>0</v>
      </c>
      <c r="FW13" s="892">
        <f t="shared" si="68"/>
        <v>0</v>
      </c>
      <c r="FX13" s="891"/>
      <c r="FY13" s="891"/>
      <c r="FZ13" s="891"/>
      <c r="GA13" s="892">
        <f t="shared" si="69"/>
        <v>0</v>
      </c>
      <c r="GB13" s="892">
        <f t="shared" si="70"/>
        <v>0</v>
      </c>
      <c r="GC13" s="891"/>
      <c r="GD13" s="891"/>
      <c r="GE13" s="891"/>
      <c r="GF13" s="892">
        <f t="shared" si="71"/>
        <v>0</v>
      </c>
      <c r="GG13" s="892">
        <f t="shared" si="72"/>
        <v>0</v>
      </c>
      <c r="GH13" s="891"/>
      <c r="GI13" s="891"/>
      <c r="GJ13" s="891"/>
      <c r="GK13" s="892">
        <f t="shared" si="73"/>
        <v>0</v>
      </c>
      <c r="GL13" s="892">
        <f t="shared" si="74"/>
        <v>0</v>
      </c>
      <c r="GM13" s="891"/>
      <c r="GN13" s="891"/>
      <c r="GO13" s="891"/>
      <c r="GP13" s="892">
        <f t="shared" si="75"/>
        <v>0</v>
      </c>
      <c r="GQ13" s="892">
        <f t="shared" si="76"/>
        <v>0</v>
      </c>
      <c r="GR13" s="891"/>
      <c r="GS13" s="891"/>
      <c r="GT13" s="891"/>
      <c r="GU13" s="892">
        <f t="shared" si="77"/>
        <v>0</v>
      </c>
      <c r="GV13" s="892">
        <f t="shared" si="78"/>
        <v>0</v>
      </c>
      <c r="GW13" s="891"/>
      <c r="GX13" s="891"/>
      <c r="GY13" s="891"/>
      <c r="GZ13" s="892">
        <f t="shared" si="79"/>
        <v>0</v>
      </c>
      <c r="HA13" s="892">
        <f t="shared" si="80"/>
        <v>0</v>
      </c>
      <c r="HB13" s="891"/>
      <c r="HC13" s="891"/>
      <c r="HD13" s="891"/>
      <c r="HE13" s="892">
        <f t="shared" si="81"/>
        <v>0</v>
      </c>
      <c r="HF13" s="892">
        <f t="shared" si="82"/>
        <v>0</v>
      </c>
      <c r="HG13" s="891"/>
      <c r="HH13" s="891"/>
      <c r="HI13" s="891"/>
      <c r="HJ13" s="892">
        <f t="shared" si="83"/>
        <v>0</v>
      </c>
      <c r="HK13" s="892">
        <f t="shared" si="84"/>
        <v>0</v>
      </c>
      <c r="HL13" s="891"/>
      <c r="HM13" s="891"/>
      <c r="HN13" s="891"/>
      <c r="HO13" s="892">
        <f t="shared" si="85"/>
        <v>0</v>
      </c>
      <c r="HP13" s="892">
        <f t="shared" si="86"/>
        <v>0</v>
      </c>
      <c r="HQ13" s="891"/>
      <c r="HR13" s="891"/>
      <c r="HS13" s="891"/>
      <c r="HT13" s="892">
        <f t="shared" si="87"/>
        <v>0</v>
      </c>
      <c r="HU13" s="892">
        <f t="shared" si="88"/>
        <v>0</v>
      </c>
      <c r="HV13" s="891"/>
      <c r="HW13" s="891"/>
      <c r="HX13" s="891"/>
      <c r="HY13" s="892">
        <f t="shared" si="89"/>
        <v>0</v>
      </c>
      <c r="HZ13" s="892">
        <f t="shared" si="90"/>
        <v>0</v>
      </c>
      <c r="IA13" s="891"/>
      <c r="IB13" s="891"/>
      <c r="IC13" s="891"/>
      <c r="ID13" s="892">
        <f t="shared" si="91"/>
        <v>0</v>
      </c>
      <c r="IE13" s="892">
        <f t="shared" si="92"/>
        <v>0</v>
      </c>
      <c r="IF13" s="891"/>
      <c r="IG13" s="891"/>
      <c r="IH13" s="891"/>
      <c r="II13" s="892">
        <f t="shared" si="93"/>
        <v>0</v>
      </c>
      <c r="IJ13" s="892">
        <f t="shared" si="94"/>
        <v>0</v>
      </c>
      <c r="IK13" s="891"/>
      <c r="IL13" s="891"/>
      <c r="IM13" s="891"/>
      <c r="IN13" s="892">
        <f t="shared" si="95"/>
        <v>0</v>
      </c>
      <c r="IO13" s="892">
        <f t="shared" si="96"/>
        <v>0</v>
      </c>
      <c r="IP13" s="891"/>
      <c r="IQ13" s="891"/>
      <c r="IR13" s="891"/>
      <c r="IS13" s="892">
        <f t="shared" si="97"/>
        <v>0</v>
      </c>
      <c r="IT13" s="892">
        <f t="shared" si="98"/>
        <v>0</v>
      </c>
      <c r="IU13" s="891"/>
      <c r="IV13" s="891"/>
      <c r="IW13" s="891"/>
      <c r="IX13" s="892">
        <f t="shared" si="99"/>
        <v>0</v>
      </c>
      <c r="IY13" s="892">
        <f t="shared" si="100"/>
        <v>0</v>
      </c>
      <c r="IZ13" s="891"/>
      <c r="JA13" s="891"/>
      <c r="JB13" s="891"/>
      <c r="JC13" s="892">
        <f t="shared" si="101"/>
        <v>0</v>
      </c>
      <c r="JD13" s="892">
        <f t="shared" si="102"/>
        <v>0</v>
      </c>
      <c r="JE13" s="891"/>
      <c r="JF13" s="891"/>
      <c r="JG13" s="891"/>
      <c r="JH13" s="892">
        <f t="shared" si="103"/>
        <v>0</v>
      </c>
      <c r="JI13" s="892">
        <f t="shared" si="104"/>
        <v>0</v>
      </c>
      <c r="JJ13" s="891"/>
      <c r="JK13" s="891"/>
      <c r="JL13" s="891"/>
      <c r="JM13" s="892">
        <f t="shared" si="105"/>
        <v>0</v>
      </c>
      <c r="JN13" s="892">
        <f t="shared" si="106"/>
        <v>0</v>
      </c>
      <c r="JO13" s="891"/>
      <c r="JP13" s="891"/>
      <c r="JQ13" s="891"/>
      <c r="JR13" s="892">
        <f t="shared" si="107"/>
        <v>0</v>
      </c>
      <c r="JS13" s="892">
        <f t="shared" si="108"/>
        <v>0</v>
      </c>
      <c r="JT13" s="891"/>
      <c r="JU13" s="891"/>
      <c r="JV13" s="891"/>
      <c r="JW13" s="892">
        <f t="shared" si="109"/>
        <v>0</v>
      </c>
      <c r="JX13" s="892">
        <f t="shared" si="110"/>
        <v>0</v>
      </c>
      <c r="JY13" s="891"/>
      <c r="JZ13" s="891"/>
      <c r="KA13" s="891"/>
      <c r="KB13" s="892">
        <f t="shared" si="111"/>
        <v>0</v>
      </c>
      <c r="KC13" s="892">
        <f t="shared" si="112"/>
        <v>0</v>
      </c>
      <c r="KD13" s="891"/>
      <c r="KE13" s="891"/>
      <c r="KF13" s="891"/>
      <c r="KG13" s="892">
        <f t="shared" si="113"/>
        <v>0</v>
      </c>
      <c r="KH13" s="892">
        <f t="shared" si="114"/>
        <v>0</v>
      </c>
      <c r="KI13" s="891"/>
      <c r="KJ13" s="891"/>
      <c r="KK13" s="891"/>
      <c r="KL13" s="892">
        <f t="shared" si="115"/>
        <v>0</v>
      </c>
      <c r="KM13" s="892">
        <f t="shared" si="116"/>
        <v>0</v>
      </c>
      <c r="KN13" s="891"/>
      <c r="KO13" s="891"/>
      <c r="KP13" s="891"/>
      <c r="KQ13" s="892">
        <f t="shared" si="117"/>
        <v>0</v>
      </c>
      <c r="KR13" s="892">
        <f t="shared" si="118"/>
        <v>0</v>
      </c>
      <c r="KS13" s="891"/>
      <c r="KT13" s="891"/>
      <c r="KU13" s="891"/>
      <c r="KV13" s="892">
        <f t="shared" si="119"/>
        <v>0</v>
      </c>
      <c r="KW13" s="892">
        <f t="shared" si="120"/>
        <v>0</v>
      </c>
      <c r="KX13" s="891"/>
      <c r="KY13" s="891"/>
      <c r="KZ13" s="891"/>
      <c r="LA13" s="892">
        <f t="shared" si="121"/>
        <v>0</v>
      </c>
      <c r="LB13" s="892">
        <f t="shared" si="122"/>
        <v>0</v>
      </c>
      <c r="LC13" s="891"/>
      <c r="LD13" s="891"/>
      <c r="LE13" s="891"/>
      <c r="LF13" s="892">
        <f t="shared" si="123"/>
        <v>0</v>
      </c>
      <c r="LG13" s="892">
        <f t="shared" si="124"/>
        <v>0</v>
      </c>
      <c r="LH13" s="891"/>
      <c r="LI13" s="891"/>
      <c r="LJ13" s="891"/>
      <c r="LK13" s="892">
        <f t="shared" si="125"/>
        <v>0</v>
      </c>
      <c r="LL13" s="892">
        <f t="shared" si="126"/>
        <v>0</v>
      </c>
      <c r="LM13" s="891"/>
      <c r="LN13" s="891"/>
      <c r="LO13" s="891"/>
      <c r="LP13" s="892">
        <f t="shared" si="127"/>
        <v>0</v>
      </c>
      <c r="LQ13" s="892">
        <f t="shared" si="128"/>
        <v>0</v>
      </c>
      <c r="LR13" s="891"/>
      <c r="LS13" s="891"/>
      <c r="LT13" s="891"/>
      <c r="LU13" s="892">
        <f t="shared" si="129"/>
        <v>0</v>
      </c>
      <c r="LV13" s="892">
        <f t="shared" si="130"/>
        <v>0</v>
      </c>
      <c r="LW13" s="891"/>
      <c r="LX13" s="891"/>
      <c r="LY13" s="891"/>
      <c r="LZ13" s="892">
        <f t="shared" si="131"/>
        <v>0</v>
      </c>
      <c r="MA13" s="892">
        <f t="shared" si="132"/>
        <v>0</v>
      </c>
      <c r="MB13" s="891"/>
      <c r="MC13" s="891"/>
      <c r="MD13" s="891"/>
      <c r="ME13" s="892">
        <f t="shared" si="133"/>
        <v>0</v>
      </c>
      <c r="MF13" s="892">
        <f t="shared" si="134"/>
        <v>0</v>
      </c>
      <c r="MG13" s="891"/>
      <c r="MH13" s="891"/>
      <c r="MI13" s="891"/>
      <c r="MJ13" s="892">
        <f t="shared" si="135"/>
        <v>0</v>
      </c>
      <c r="MK13" s="892">
        <f t="shared" si="136"/>
        <v>0</v>
      </c>
      <c r="ML13" s="891"/>
      <c r="MM13" s="891"/>
      <c r="MN13" s="891"/>
      <c r="MO13" s="892">
        <f t="shared" si="137"/>
        <v>0</v>
      </c>
      <c r="MP13" s="892">
        <f t="shared" si="138"/>
        <v>0</v>
      </c>
      <c r="MQ13" s="891"/>
      <c r="MR13" s="891"/>
      <c r="MS13" s="891"/>
      <c r="MT13" s="892">
        <f t="shared" si="139"/>
        <v>0</v>
      </c>
      <c r="MU13" s="892">
        <f t="shared" si="140"/>
        <v>0</v>
      </c>
      <c r="MV13" s="891"/>
      <c r="MW13" s="891"/>
      <c r="MX13" s="891"/>
      <c r="MY13" s="892">
        <f t="shared" si="141"/>
        <v>0</v>
      </c>
      <c r="MZ13" s="892">
        <f t="shared" si="142"/>
        <v>0</v>
      </c>
      <c r="NA13" s="891"/>
      <c r="NB13" s="891"/>
      <c r="NC13" s="891"/>
      <c r="ND13" s="892">
        <f t="shared" si="143"/>
        <v>0</v>
      </c>
      <c r="NE13" s="892">
        <f t="shared" si="144"/>
        <v>0</v>
      </c>
      <c r="NF13" s="891"/>
      <c r="NG13" s="891"/>
      <c r="NH13" s="891"/>
      <c r="NI13" s="892">
        <f t="shared" si="145"/>
        <v>0</v>
      </c>
      <c r="NJ13" s="892">
        <f t="shared" si="146"/>
        <v>0</v>
      </c>
      <c r="NK13" s="891"/>
      <c r="NL13" s="891"/>
      <c r="NM13" s="891"/>
      <c r="NN13" s="892">
        <f t="shared" si="147"/>
        <v>0</v>
      </c>
      <c r="NO13" s="892">
        <f t="shared" si="148"/>
        <v>0</v>
      </c>
      <c r="NP13" s="891"/>
      <c r="NQ13" s="891"/>
      <c r="NR13" s="891"/>
      <c r="NS13" s="892">
        <f t="shared" si="149"/>
        <v>0</v>
      </c>
      <c r="NT13" s="892">
        <f t="shared" si="150"/>
        <v>0</v>
      </c>
      <c r="NU13" s="891"/>
      <c r="NV13" s="891"/>
      <c r="NW13" s="891"/>
      <c r="NX13" s="892">
        <f t="shared" si="151"/>
        <v>0</v>
      </c>
      <c r="NY13" s="892">
        <f t="shared" si="152"/>
        <v>0</v>
      </c>
      <c r="NZ13" s="891"/>
      <c r="OA13" s="891"/>
      <c r="OB13" s="891"/>
      <c r="OC13" s="892">
        <f t="shared" si="153"/>
        <v>0</v>
      </c>
      <c r="OD13" s="892">
        <f t="shared" si="154"/>
        <v>0</v>
      </c>
      <c r="OE13" s="891"/>
      <c r="OF13" s="891"/>
      <c r="OG13" s="891"/>
      <c r="OH13" s="892">
        <f t="shared" si="155"/>
        <v>0</v>
      </c>
      <c r="OI13" s="892">
        <f t="shared" si="156"/>
        <v>0</v>
      </c>
      <c r="OJ13" s="891"/>
      <c r="OK13" s="891"/>
      <c r="OL13" s="891"/>
      <c r="OM13" s="892">
        <f t="shared" si="157"/>
        <v>0</v>
      </c>
      <c r="ON13" s="892">
        <f t="shared" si="158"/>
        <v>0</v>
      </c>
    </row>
    <row r="14" spans="3:404" ht="16.149999999999999" customHeight="1" thickBot="1" x14ac:dyDescent="0.35">
      <c r="C14" s="796">
        <v>7</v>
      </c>
      <c r="D14" s="23" t="str">
        <f>+'LP-Servicios'!P260</f>
        <v>Malla API 270</v>
      </c>
      <c r="E14" s="891"/>
      <c r="F14" s="891"/>
      <c r="G14" s="891"/>
      <c r="H14" s="892">
        <f t="shared" si="159"/>
        <v>0</v>
      </c>
      <c r="I14" s="892">
        <f t="shared" si="160"/>
        <v>0</v>
      </c>
      <c r="J14" s="891"/>
      <c r="K14" s="891"/>
      <c r="L14" s="891"/>
      <c r="M14" s="892">
        <f t="shared" si="161"/>
        <v>0</v>
      </c>
      <c r="N14" s="892">
        <f t="shared" si="162"/>
        <v>0</v>
      </c>
      <c r="O14" s="891"/>
      <c r="P14" s="891"/>
      <c r="Q14" s="891"/>
      <c r="R14" s="892">
        <f t="shared" si="163"/>
        <v>0</v>
      </c>
      <c r="S14" s="892">
        <f t="shared" si="164"/>
        <v>0</v>
      </c>
      <c r="T14" s="891"/>
      <c r="U14" s="891"/>
      <c r="V14" s="891"/>
      <c r="W14" s="892">
        <f t="shared" si="165"/>
        <v>0</v>
      </c>
      <c r="X14" s="892">
        <f t="shared" si="166"/>
        <v>0</v>
      </c>
      <c r="Y14" s="891"/>
      <c r="Z14" s="891"/>
      <c r="AA14" s="891"/>
      <c r="AB14" s="892">
        <f t="shared" si="7"/>
        <v>0</v>
      </c>
      <c r="AC14" s="892">
        <f t="shared" si="8"/>
        <v>0</v>
      </c>
      <c r="AD14" s="891"/>
      <c r="AE14" s="891"/>
      <c r="AF14" s="891"/>
      <c r="AG14" s="892">
        <f t="shared" si="9"/>
        <v>0</v>
      </c>
      <c r="AH14" s="892">
        <f t="shared" si="10"/>
        <v>0</v>
      </c>
      <c r="AI14" s="891"/>
      <c r="AJ14" s="891"/>
      <c r="AK14" s="891"/>
      <c r="AL14" s="892">
        <f t="shared" si="11"/>
        <v>0</v>
      </c>
      <c r="AM14" s="892">
        <f t="shared" si="12"/>
        <v>0</v>
      </c>
      <c r="AN14" s="891"/>
      <c r="AO14" s="891"/>
      <c r="AP14" s="891"/>
      <c r="AQ14" s="892">
        <f t="shared" si="13"/>
        <v>0</v>
      </c>
      <c r="AR14" s="892">
        <f t="shared" si="14"/>
        <v>0</v>
      </c>
      <c r="AS14" s="891"/>
      <c r="AT14" s="891"/>
      <c r="AU14" s="891"/>
      <c r="AV14" s="892">
        <f t="shared" si="15"/>
        <v>0</v>
      </c>
      <c r="AW14" s="892">
        <f t="shared" si="16"/>
        <v>0</v>
      </c>
      <c r="AX14" s="891"/>
      <c r="AY14" s="891"/>
      <c r="AZ14" s="891"/>
      <c r="BA14" s="892">
        <f t="shared" si="17"/>
        <v>0</v>
      </c>
      <c r="BB14" s="892">
        <f t="shared" si="18"/>
        <v>0</v>
      </c>
      <c r="BC14" s="891"/>
      <c r="BD14" s="891"/>
      <c r="BE14" s="891"/>
      <c r="BF14" s="892">
        <f t="shared" si="19"/>
        <v>0</v>
      </c>
      <c r="BG14" s="892">
        <f t="shared" si="20"/>
        <v>0</v>
      </c>
      <c r="BH14" s="891"/>
      <c r="BI14" s="891"/>
      <c r="BJ14" s="891"/>
      <c r="BK14" s="892">
        <f t="shared" si="21"/>
        <v>0</v>
      </c>
      <c r="BL14" s="892">
        <f t="shared" si="22"/>
        <v>0</v>
      </c>
      <c r="BM14" s="891"/>
      <c r="BN14" s="891"/>
      <c r="BO14" s="891"/>
      <c r="BP14" s="892">
        <f t="shared" si="23"/>
        <v>0</v>
      </c>
      <c r="BQ14" s="892">
        <f t="shared" si="24"/>
        <v>0</v>
      </c>
      <c r="BR14" s="891"/>
      <c r="BS14" s="891"/>
      <c r="BT14" s="891"/>
      <c r="BU14" s="892">
        <f t="shared" si="25"/>
        <v>0</v>
      </c>
      <c r="BV14" s="892">
        <f t="shared" si="26"/>
        <v>0</v>
      </c>
      <c r="BW14" s="891"/>
      <c r="BX14" s="891"/>
      <c r="BY14" s="891"/>
      <c r="BZ14" s="892">
        <f t="shared" si="27"/>
        <v>0</v>
      </c>
      <c r="CA14" s="892">
        <f t="shared" si="28"/>
        <v>0</v>
      </c>
      <c r="CB14" s="891"/>
      <c r="CC14" s="891"/>
      <c r="CD14" s="891"/>
      <c r="CE14" s="892">
        <f t="shared" si="29"/>
        <v>0</v>
      </c>
      <c r="CF14" s="892">
        <f t="shared" si="30"/>
        <v>0</v>
      </c>
      <c r="CG14" s="891"/>
      <c r="CH14" s="891"/>
      <c r="CI14" s="891"/>
      <c r="CJ14" s="892">
        <f t="shared" si="31"/>
        <v>0</v>
      </c>
      <c r="CK14" s="892">
        <f t="shared" si="32"/>
        <v>0</v>
      </c>
      <c r="CL14" s="891"/>
      <c r="CM14" s="891"/>
      <c r="CN14" s="891"/>
      <c r="CO14" s="892">
        <f t="shared" si="33"/>
        <v>0</v>
      </c>
      <c r="CP14" s="892">
        <f t="shared" si="34"/>
        <v>0</v>
      </c>
      <c r="CQ14" s="891"/>
      <c r="CR14" s="891"/>
      <c r="CS14" s="891"/>
      <c r="CT14" s="892">
        <f t="shared" si="35"/>
        <v>0</v>
      </c>
      <c r="CU14" s="892">
        <f t="shared" si="36"/>
        <v>0</v>
      </c>
      <c r="CV14" s="891"/>
      <c r="CW14" s="891"/>
      <c r="CX14" s="891"/>
      <c r="CY14" s="892">
        <f t="shared" si="37"/>
        <v>0</v>
      </c>
      <c r="CZ14" s="892">
        <f t="shared" si="38"/>
        <v>0</v>
      </c>
      <c r="DA14" s="891"/>
      <c r="DB14" s="891"/>
      <c r="DC14" s="891"/>
      <c r="DD14" s="892">
        <f t="shared" si="39"/>
        <v>0</v>
      </c>
      <c r="DE14" s="892">
        <f t="shared" si="40"/>
        <v>0</v>
      </c>
      <c r="DF14" s="891"/>
      <c r="DG14" s="891"/>
      <c r="DH14" s="891"/>
      <c r="DI14" s="892">
        <f t="shared" si="41"/>
        <v>0</v>
      </c>
      <c r="DJ14" s="892">
        <f t="shared" si="42"/>
        <v>0</v>
      </c>
      <c r="DK14" s="891"/>
      <c r="DL14" s="891"/>
      <c r="DM14" s="891"/>
      <c r="DN14" s="892">
        <f t="shared" si="43"/>
        <v>0</v>
      </c>
      <c r="DO14" s="892">
        <f t="shared" si="44"/>
        <v>0</v>
      </c>
      <c r="DP14" s="891"/>
      <c r="DQ14" s="891"/>
      <c r="DR14" s="891"/>
      <c r="DS14" s="892">
        <f t="shared" si="45"/>
        <v>0</v>
      </c>
      <c r="DT14" s="892">
        <f t="shared" si="46"/>
        <v>0</v>
      </c>
      <c r="DU14" s="891"/>
      <c r="DV14" s="891"/>
      <c r="DW14" s="891"/>
      <c r="DX14" s="892">
        <f t="shared" si="47"/>
        <v>0</v>
      </c>
      <c r="DY14" s="892">
        <f t="shared" si="48"/>
        <v>0</v>
      </c>
      <c r="DZ14" s="891"/>
      <c r="EA14" s="891"/>
      <c r="EB14" s="891"/>
      <c r="EC14" s="892">
        <f t="shared" si="49"/>
        <v>0</v>
      </c>
      <c r="ED14" s="892">
        <f t="shared" si="50"/>
        <v>0</v>
      </c>
      <c r="EE14" s="891"/>
      <c r="EF14" s="891"/>
      <c r="EG14" s="891"/>
      <c r="EH14" s="892">
        <f t="shared" si="51"/>
        <v>0</v>
      </c>
      <c r="EI14" s="892">
        <f t="shared" si="52"/>
        <v>0</v>
      </c>
      <c r="EJ14" s="891"/>
      <c r="EK14" s="891"/>
      <c r="EL14" s="891"/>
      <c r="EM14" s="892">
        <f t="shared" si="53"/>
        <v>0</v>
      </c>
      <c r="EN14" s="892">
        <f t="shared" si="54"/>
        <v>0</v>
      </c>
      <c r="EO14" s="891"/>
      <c r="EP14" s="891"/>
      <c r="EQ14" s="891"/>
      <c r="ER14" s="892">
        <f t="shared" si="55"/>
        <v>0</v>
      </c>
      <c r="ES14" s="892">
        <f t="shared" si="56"/>
        <v>0</v>
      </c>
      <c r="ET14" s="891"/>
      <c r="EU14" s="891"/>
      <c r="EV14" s="891"/>
      <c r="EW14" s="892">
        <f t="shared" si="57"/>
        <v>0</v>
      </c>
      <c r="EX14" s="892">
        <f t="shared" si="58"/>
        <v>0</v>
      </c>
      <c r="EY14" s="891"/>
      <c r="EZ14" s="891"/>
      <c r="FA14" s="891"/>
      <c r="FB14" s="892">
        <f t="shared" si="59"/>
        <v>0</v>
      </c>
      <c r="FC14" s="892">
        <f t="shared" si="60"/>
        <v>0</v>
      </c>
      <c r="FD14" s="891"/>
      <c r="FE14" s="891"/>
      <c r="FF14" s="891"/>
      <c r="FG14" s="892">
        <f t="shared" si="61"/>
        <v>0</v>
      </c>
      <c r="FH14" s="892">
        <f t="shared" si="62"/>
        <v>0</v>
      </c>
      <c r="FI14" s="891"/>
      <c r="FJ14" s="891"/>
      <c r="FK14" s="891"/>
      <c r="FL14" s="892">
        <f t="shared" si="63"/>
        <v>0</v>
      </c>
      <c r="FM14" s="892">
        <f t="shared" si="64"/>
        <v>0</v>
      </c>
      <c r="FN14" s="891"/>
      <c r="FO14" s="891"/>
      <c r="FP14" s="891"/>
      <c r="FQ14" s="892">
        <f t="shared" si="65"/>
        <v>0</v>
      </c>
      <c r="FR14" s="892">
        <f t="shared" si="66"/>
        <v>0</v>
      </c>
      <c r="FS14" s="891"/>
      <c r="FT14" s="891"/>
      <c r="FU14" s="891"/>
      <c r="FV14" s="892">
        <f t="shared" si="67"/>
        <v>0</v>
      </c>
      <c r="FW14" s="892">
        <f t="shared" si="68"/>
        <v>0</v>
      </c>
      <c r="FX14" s="891"/>
      <c r="FY14" s="891"/>
      <c r="FZ14" s="891"/>
      <c r="GA14" s="892">
        <f t="shared" si="69"/>
        <v>0</v>
      </c>
      <c r="GB14" s="892">
        <f t="shared" si="70"/>
        <v>0</v>
      </c>
      <c r="GC14" s="891"/>
      <c r="GD14" s="891"/>
      <c r="GE14" s="891"/>
      <c r="GF14" s="892">
        <f t="shared" si="71"/>
        <v>0</v>
      </c>
      <c r="GG14" s="892">
        <f t="shared" si="72"/>
        <v>0</v>
      </c>
      <c r="GH14" s="891"/>
      <c r="GI14" s="891"/>
      <c r="GJ14" s="891"/>
      <c r="GK14" s="892">
        <f t="shared" si="73"/>
        <v>0</v>
      </c>
      <c r="GL14" s="892">
        <f t="shared" si="74"/>
        <v>0</v>
      </c>
      <c r="GM14" s="891"/>
      <c r="GN14" s="891"/>
      <c r="GO14" s="891"/>
      <c r="GP14" s="892">
        <f t="shared" si="75"/>
        <v>0</v>
      </c>
      <c r="GQ14" s="892">
        <f t="shared" si="76"/>
        <v>0</v>
      </c>
      <c r="GR14" s="891"/>
      <c r="GS14" s="891"/>
      <c r="GT14" s="891"/>
      <c r="GU14" s="892">
        <f t="shared" si="77"/>
        <v>0</v>
      </c>
      <c r="GV14" s="892">
        <f t="shared" si="78"/>
        <v>0</v>
      </c>
      <c r="GW14" s="891"/>
      <c r="GX14" s="891"/>
      <c r="GY14" s="891"/>
      <c r="GZ14" s="892">
        <f t="shared" si="79"/>
        <v>0</v>
      </c>
      <c r="HA14" s="892">
        <f t="shared" si="80"/>
        <v>0</v>
      </c>
      <c r="HB14" s="891"/>
      <c r="HC14" s="891"/>
      <c r="HD14" s="891"/>
      <c r="HE14" s="892">
        <f t="shared" si="81"/>
        <v>0</v>
      </c>
      <c r="HF14" s="892">
        <f t="shared" si="82"/>
        <v>0</v>
      </c>
      <c r="HG14" s="891"/>
      <c r="HH14" s="891"/>
      <c r="HI14" s="891"/>
      <c r="HJ14" s="892">
        <f t="shared" si="83"/>
        <v>0</v>
      </c>
      <c r="HK14" s="892">
        <f t="shared" si="84"/>
        <v>0</v>
      </c>
      <c r="HL14" s="891"/>
      <c r="HM14" s="891"/>
      <c r="HN14" s="891"/>
      <c r="HO14" s="892">
        <f t="shared" si="85"/>
        <v>0</v>
      </c>
      <c r="HP14" s="892">
        <f t="shared" si="86"/>
        <v>0</v>
      </c>
      <c r="HQ14" s="891"/>
      <c r="HR14" s="891"/>
      <c r="HS14" s="891"/>
      <c r="HT14" s="892">
        <f t="shared" si="87"/>
        <v>0</v>
      </c>
      <c r="HU14" s="892">
        <f t="shared" si="88"/>
        <v>0</v>
      </c>
      <c r="HV14" s="891"/>
      <c r="HW14" s="891"/>
      <c r="HX14" s="891"/>
      <c r="HY14" s="892">
        <f t="shared" si="89"/>
        <v>0</v>
      </c>
      <c r="HZ14" s="892">
        <f t="shared" si="90"/>
        <v>0</v>
      </c>
      <c r="IA14" s="891"/>
      <c r="IB14" s="891"/>
      <c r="IC14" s="891"/>
      <c r="ID14" s="892">
        <f t="shared" si="91"/>
        <v>0</v>
      </c>
      <c r="IE14" s="892">
        <f t="shared" si="92"/>
        <v>0</v>
      </c>
      <c r="IF14" s="891"/>
      <c r="IG14" s="891"/>
      <c r="IH14" s="891"/>
      <c r="II14" s="892">
        <f t="shared" si="93"/>
        <v>0</v>
      </c>
      <c r="IJ14" s="892">
        <f t="shared" si="94"/>
        <v>0</v>
      </c>
      <c r="IK14" s="891"/>
      <c r="IL14" s="891"/>
      <c r="IM14" s="891"/>
      <c r="IN14" s="892">
        <f t="shared" si="95"/>
        <v>0</v>
      </c>
      <c r="IO14" s="892">
        <f t="shared" si="96"/>
        <v>0</v>
      </c>
      <c r="IP14" s="891"/>
      <c r="IQ14" s="891"/>
      <c r="IR14" s="891"/>
      <c r="IS14" s="892">
        <f t="shared" si="97"/>
        <v>0</v>
      </c>
      <c r="IT14" s="892">
        <f t="shared" si="98"/>
        <v>0</v>
      </c>
      <c r="IU14" s="891"/>
      <c r="IV14" s="891"/>
      <c r="IW14" s="891"/>
      <c r="IX14" s="892">
        <f t="shared" si="99"/>
        <v>0</v>
      </c>
      <c r="IY14" s="892">
        <f t="shared" si="100"/>
        <v>0</v>
      </c>
      <c r="IZ14" s="891"/>
      <c r="JA14" s="891"/>
      <c r="JB14" s="891"/>
      <c r="JC14" s="892">
        <f t="shared" si="101"/>
        <v>0</v>
      </c>
      <c r="JD14" s="892">
        <f t="shared" si="102"/>
        <v>0</v>
      </c>
      <c r="JE14" s="891"/>
      <c r="JF14" s="891"/>
      <c r="JG14" s="891"/>
      <c r="JH14" s="892">
        <f t="shared" si="103"/>
        <v>0</v>
      </c>
      <c r="JI14" s="892">
        <f t="shared" si="104"/>
        <v>0</v>
      </c>
      <c r="JJ14" s="891"/>
      <c r="JK14" s="891"/>
      <c r="JL14" s="891"/>
      <c r="JM14" s="892">
        <f t="shared" si="105"/>
        <v>0</v>
      </c>
      <c r="JN14" s="892">
        <f t="shared" si="106"/>
        <v>0</v>
      </c>
      <c r="JO14" s="891"/>
      <c r="JP14" s="891"/>
      <c r="JQ14" s="891"/>
      <c r="JR14" s="892">
        <f t="shared" si="107"/>
        <v>0</v>
      </c>
      <c r="JS14" s="892">
        <f t="shared" si="108"/>
        <v>0</v>
      </c>
      <c r="JT14" s="891"/>
      <c r="JU14" s="891"/>
      <c r="JV14" s="891"/>
      <c r="JW14" s="892">
        <f t="shared" si="109"/>
        <v>0</v>
      </c>
      <c r="JX14" s="892">
        <f t="shared" si="110"/>
        <v>0</v>
      </c>
      <c r="JY14" s="891"/>
      <c r="JZ14" s="891"/>
      <c r="KA14" s="891"/>
      <c r="KB14" s="892">
        <f t="shared" si="111"/>
        <v>0</v>
      </c>
      <c r="KC14" s="892">
        <f t="shared" si="112"/>
        <v>0</v>
      </c>
      <c r="KD14" s="891"/>
      <c r="KE14" s="891"/>
      <c r="KF14" s="891"/>
      <c r="KG14" s="892">
        <f t="shared" si="113"/>
        <v>0</v>
      </c>
      <c r="KH14" s="892">
        <f t="shared" si="114"/>
        <v>0</v>
      </c>
      <c r="KI14" s="891"/>
      <c r="KJ14" s="891"/>
      <c r="KK14" s="891"/>
      <c r="KL14" s="892">
        <f t="shared" si="115"/>
        <v>0</v>
      </c>
      <c r="KM14" s="892">
        <f t="shared" si="116"/>
        <v>0</v>
      </c>
      <c r="KN14" s="891"/>
      <c r="KO14" s="891"/>
      <c r="KP14" s="891"/>
      <c r="KQ14" s="892">
        <f t="shared" si="117"/>
        <v>0</v>
      </c>
      <c r="KR14" s="892">
        <f t="shared" si="118"/>
        <v>0</v>
      </c>
      <c r="KS14" s="891"/>
      <c r="KT14" s="891"/>
      <c r="KU14" s="891"/>
      <c r="KV14" s="892">
        <f t="shared" si="119"/>
        <v>0</v>
      </c>
      <c r="KW14" s="892">
        <f t="shared" si="120"/>
        <v>0</v>
      </c>
      <c r="KX14" s="891"/>
      <c r="KY14" s="891"/>
      <c r="KZ14" s="891"/>
      <c r="LA14" s="892">
        <f t="shared" si="121"/>
        <v>0</v>
      </c>
      <c r="LB14" s="892">
        <f t="shared" si="122"/>
        <v>0</v>
      </c>
      <c r="LC14" s="891"/>
      <c r="LD14" s="891"/>
      <c r="LE14" s="891"/>
      <c r="LF14" s="892">
        <f t="shared" si="123"/>
        <v>0</v>
      </c>
      <c r="LG14" s="892">
        <f t="shared" si="124"/>
        <v>0</v>
      </c>
      <c r="LH14" s="891"/>
      <c r="LI14" s="891"/>
      <c r="LJ14" s="891"/>
      <c r="LK14" s="892">
        <f t="shared" si="125"/>
        <v>0</v>
      </c>
      <c r="LL14" s="892">
        <f t="shared" si="126"/>
        <v>0</v>
      </c>
      <c r="LM14" s="891"/>
      <c r="LN14" s="891"/>
      <c r="LO14" s="891"/>
      <c r="LP14" s="892">
        <f t="shared" si="127"/>
        <v>0</v>
      </c>
      <c r="LQ14" s="892">
        <f t="shared" si="128"/>
        <v>0</v>
      </c>
      <c r="LR14" s="891"/>
      <c r="LS14" s="891"/>
      <c r="LT14" s="891"/>
      <c r="LU14" s="892">
        <f t="shared" si="129"/>
        <v>0</v>
      </c>
      <c r="LV14" s="892">
        <f t="shared" si="130"/>
        <v>0</v>
      </c>
      <c r="LW14" s="891"/>
      <c r="LX14" s="891"/>
      <c r="LY14" s="891"/>
      <c r="LZ14" s="892">
        <f t="shared" si="131"/>
        <v>0</v>
      </c>
      <c r="MA14" s="892">
        <f t="shared" si="132"/>
        <v>0</v>
      </c>
      <c r="MB14" s="891"/>
      <c r="MC14" s="891"/>
      <c r="MD14" s="891"/>
      <c r="ME14" s="892">
        <f t="shared" si="133"/>
        <v>0</v>
      </c>
      <c r="MF14" s="892">
        <f t="shared" si="134"/>
        <v>0</v>
      </c>
      <c r="MG14" s="891"/>
      <c r="MH14" s="891"/>
      <c r="MI14" s="891"/>
      <c r="MJ14" s="892">
        <f t="shared" si="135"/>
        <v>0</v>
      </c>
      <c r="MK14" s="892">
        <f t="shared" si="136"/>
        <v>0</v>
      </c>
      <c r="ML14" s="891"/>
      <c r="MM14" s="891"/>
      <c r="MN14" s="891"/>
      <c r="MO14" s="892">
        <f t="shared" si="137"/>
        <v>0</v>
      </c>
      <c r="MP14" s="892">
        <f t="shared" si="138"/>
        <v>0</v>
      </c>
      <c r="MQ14" s="891"/>
      <c r="MR14" s="891"/>
      <c r="MS14" s="891"/>
      <c r="MT14" s="892">
        <f t="shared" si="139"/>
        <v>0</v>
      </c>
      <c r="MU14" s="892">
        <f t="shared" si="140"/>
        <v>0</v>
      </c>
      <c r="MV14" s="891"/>
      <c r="MW14" s="891"/>
      <c r="MX14" s="891"/>
      <c r="MY14" s="892">
        <f t="shared" si="141"/>
        <v>0</v>
      </c>
      <c r="MZ14" s="892">
        <f t="shared" si="142"/>
        <v>0</v>
      </c>
      <c r="NA14" s="891"/>
      <c r="NB14" s="891"/>
      <c r="NC14" s="891"/>
      <c r="ND14" s="892">
        <f t="shared" si="143"/>
        <v>0</v>
      </c>
      <c r="NE14" s="892">
        <f t="shared" si="144"/>
        <v>0</v>
      </c>
      <c r="NF14" s="891"/>
      <c r="NG14" s="891"/>
      <c r="NH14" s="891"/>
      <c r="NI14" s="892">
        <f t="shared" si="145"/>
        <v>0</v>
      </c>
      <c r="NJ14" s="892">
        <f t="shared" si="146"/>
        <v>0</v>
      </c>
      <c r="NK14" s="891"/>
      <c r="NL14" s="891"/>
      <c r="NM14" s="891"/>
      <c r="NN14" s="892">
        <f t="shared" si="147"/>
        <v>0</v>
      </c>
      <c r="NO14" s="892">
        <f t="shared" si="148"/>
        <v>0</v>
      </c>
      <c r="NP14" s="891"/>
      <c r="NQ14" s="891"/>
      <c r="NR14" s="891"/>
      <c r="NS14" s="892">
        <f t="shared" si="149"/>
        <v>0</v>
      </c>
      <c r="NT14" s="892">
        <f t="shared" si="150"/>
        <v>0</v>
      </c>
      <c r="NU14" s="891"/>
      <c r="NV14" s="891"/>
      <c r="NW14" s="891"/>
      <c r="NX14" s="892">
        <f t="shared" si="151"/>
        <v>0</v>
      </c>
      <c r="NY14" s="892">
        <f t="shared" si="152"/>
        <v>0</v>
      </c>
      <c r="NZ14" s="891"/>
      <c r="OA14" s="891"/>
      <c r="OB14" s="891"/>
      <c r="OC14" s="892">
        <f t="shared" si="153"/>
        <v>0</v>
      </c>
      <c r="OD14" s="892">
        <f t="shared" si="154"/>
        <v>0</v>
      </c>
      <c r="OE14" s="891"/>
      <c r="OF14" s="891"/>
      <c r="OG14" s="891"/>
      <c r="OH14" s="892">
        <f t="shared" si="155"/>
        <v>0</v>
      </c>
      <c r="OI14" s="892">
        <f t="shared" si="156"/>
        <v>0</v>
      </c>
      <c r="OJ14" s="891"/>
      <c r="OK14" s="891"/>
      <c r="OL14" s="891"/>
      <c r="OM14" s="892">
        <f t="shared" si="157"/>
        <v>0</v>
      </c>
      <c r="ON14" s="892">
        <f t="shared" si="158"/>
        <v>0</v>
      </c>
    </row>
    <row r="15" spans="3:404" ht="16.149999999999999" customHeight="1" thickBot="1" x14ac:dyDescent="0.35">
      <c r="C15" s="796">
        <v>8</v>
      </c>
      <c r="D15" s="24" t="str">
        <f>+'LP-Servicios'!P261</f>
        <v>Malla API 80</v>
      </c>
      <c r="E15" s="891"/>
      <c r="F15" s="891"/>
      <c r="G15" s="891"/>
      <c r="H15" s="892">
        <f t="shared" si="159"/>
        <v>0</v>
      </c>
      <c r="I15" s="892">
        <f t="shared" si="160"/>
        <v>0</v>
      </c>
      <c r="J15" s="891"/>
      <c r="K15" s="891"/>
      <c r="L15" s="891"/>
      <c r="M15" s="892">
        <f t="shared" si="161"/>
        <v>0</v>
      </c>
      <c r="N15" s="892">
        <f t="shared" si="162"/>
        <v>0</v>
      </c>
      <c r="O15" s="891"/>
      <c r="P15" s="891"/>
      <c r="Q15" s="891"/>
      <c r="R15" s="892">
        <f t="shared" si="163"/>
        <v>0</v>
      </c>
      <c r="S15" s="892">
        <f t="shared" si="164"/>
        <v>0</v>
      </c>
      <c r="T15" s="891"/>
      <c r="U15" s="891"/>
      <c r="V15" s="891"/>
      <c r="W15" s="892">
        <f t="shared" si="165"/>
        <v>0</v>
      </c>
      <c r="X15" s="892">
        <f t="shared" si="166"/>
        <v>0</v>
      </c>
      <c r="Y15" s="891"/>
      <c r="Z15" s="891"/>
      <c r="AA15" s="891"/>
      <c r="AB15" s="892">
        <f t="shared" si="7"/>
        <v>0</v>
      </c>
      <c r="AC15" s="892">
        <f t="shared" si="8"/>
        <v>0</v>
      </c>
      <c r="AD15" s="891"/>
      <c r="AE15" s="891"/>
      <c r="AF15" s="891"/>
      <c r="AG15" s="892">
        <f t="shared" si="9"/>
        <v>0</v>
      </c>
      <c r="AH15" s="892">
        <f t="shared" si="10"/>
        <v>0</v>
      </c>
      <c r="AI15" s="891"/>
      <c r="AJ15" s="891"/>
      <c r="AK15" s="891"/>
      <c r="AL15" s="892">
        <f t="shared" si="11"/>
        <v>0</v>
      </c>
      <c r="AM15" s="892">
        <f t="shared" si="12"/>
        <v>0</v>
      </c>
      <c r="AN15" s="891"/>
      <c r="AO15" s="891"/>
      <c r="AP15" s="891"/>
      <c r="AQ15" s="892">
        <f t="shared" si="13"/>
        <v>0</v>
      </c>
      <c r="AR15" s="892">
        <f t="shared" si="14"/>
        <v>0</v>
      </c>
      <c r="AS15" s="891"/>
      <c r="AT15" s="891"/>
      <c r="AU15" s="891"/>
      <c r="AV15" s="892">
        <f t="shared" si="15"/>
        <v>0</v>
      </c>
      <c r="AW15" s="892">
        <f t="shared" si="16"/>
        <v>0</v>
      </c>
      <c r="AX15" s="891"/>
      <c r="AY15" s="891"/>
      <c r="AZ15" s="891"/>
      <c r="BA15" s="892">
        <f t="shared" si="17"/>
        <v>0</v>
      </c>
      <c r="BB15" s="892">
        <f t="shared" si="18"/>
        <v>0</v>
      </c>
      <c r="BC15" s="891"/>
      <c r="BD15" s="891"/>
      <c r="BE15" s="891"/>
      <c r="BF15" s="892">
        <f t="shared" si="19"/>
        <v>0</v>
      </c>
      <c r="BG15" s="892">
        <f t="shared" si="20"/>
        <v>0</v>
      </c>
      <c r="BH15" s="891"/>
      <c r="BI15" s="891"/>
      <c r="BJ15" s="891"/>
      <c r="BK15" s="892">
        <f t="shared" si="21"/>
        <v>0</v>
      </c>
      <c r="BL15" s="892">
        <f t="shared" si="22"/>
        <v>0</v>
      </c>
      <c r="BM15" s="891"/>
      <c r="BN15" s="891"/>
      <c r="BO15" s="891"/>
      <c r="BP15" s="892">
        <f t="shared" si="23"/>
        <v>0</v>
      </c>
      <c r="BQ15" s="892">
        <f t="shared" si="24"/>
        <v>0</v>
      </c>
      <c r="BR15" s="891"/>
      <c r="BS15" s="891"/>
      <c r="BT15" s="891"/>
      <c r="BU15" s="892">
        <f t="shared" si="25"/>
        <v>0</v>
      </c>
      <c r="BV15" s="892">
        <f t="shared" si="26"/>
        <v>0</v>
      </c>
      <c r="BW15" s="891"/>
      <c r="BX15" s="891"/>
      <c r="BY15" s="891"/>
      <c r="BZ15" s="892">
        <f t="shared" si="27"/>
        <v>0</v>
      </c>
      <c r="CA15" s="892">
        <f t="shared" si="28"/>
        <v>0</v>
      </c>
      <c r="CB15" s="891"/>
      <c r="CC15" s="891"/>
      <c r="CD15" s="891"/>
      <c r="CE15" s="892">
        <f t="shared" si="29"/>
        <v>0</v>
      </c>
      <c r="CF15" s="892">
        <f t="shared" si="30"/>
        <v>0</v>
      </c>
      <c r="CG15" s="891"/>
      <c r="CH15" s="891"/>
      <c r="CI15" s="891"/>
      <c r="CJ15" s="892">
        <f t="shared" si="31"/>
        <v>0</v>
      </c>
      <c r="CK15" s="892">
        <f t="shared" si="32"/>
        <v>0</v>
      </c>
      <c r="CL15" s="891"/>
      <c r="CM15" s="891"/>
      <c r="CN15" s="891"/>
      <c r="CO15" s="892">
        <f t="shared" si="33"/>
        <v>0</v>
      </c>
      <c r="CP15" s="892">
        <f t="shared" si="34"/>
        <v>0</v>
      </c>
      <c r="CQ15" s="891"/>
      <c r="CR15" s="891"/>
      <c r="CS15" s="891"/>
      <c r="CT15" s="892">
        <f t="shared" si="35"/>
        <v>0</v>
      </c>
      <c r="CU15" s="892">
        <f t="shared" si="36"/>
        <v>0</v>
      </c>
      <c r="CV15" s="891"/>
      <c r="CW15" s="891"/>
      <c r="CX15" s="891"/>
      <c r="CY15" s="892">
        <f t="shared" si="37"/>
        <v>0</v>
      </c>
      <c r="CZ15" s="892">
        <f t="shared" si="38"/>
        <v>0</v>
      </c>
      <c r="DA15" s="891"/>
      <c r="DB15" s="891"/>
      <c r="DC15" s="891"/>
      <c r="DD15" s="892">
        <f t="shared" si="39"/>
        <v>0</v>
      </c>
      <c r="DE15" s="892">
        <f t="shared" si="40"/>
        <v>0</v>
      </c>
      <c r="DF15" s="891"/>
      <c r="DG15" s="891"/>
      <c r="DH15" s="891"/>
      <c r="DI15" s="892">
        <f t="shared" si="41"/>
        <v>0</v>
      </c>
      <c r="DJ15" s="892">
        <f t="shared" si="42"/>
        <v>0</v>
      </c>
      <c r="DK15" s="891"/>
      <c r="DL15" s="891"/>
      <c r="DM15" s="891"/>
      <c r="DN15" s="892">
        <f t="shared" si="43"/>
        <v>0</v>
      </c>
      <c r="DO15" s="892">
        <f t="shared" si="44"/>
        <v>0</v>
      </c>
      <c r="DP15" s="891"/>
      <c r="DQ15" s="891"/>
      <c r="DR15" s="891"/>
      <c r="DS15" s="892">
        <f t="shared" si="45"/>
        <v>0</v>
      </c>
      <c r="DT15" s="892">
        <f t="shared" si="46"/>
        <v>0</v>
      </c>
      <c r="DU15" s="891"/>
      <c r="DV15" s="891"/>
      <c r="DW15" s="891"/>
      <c r="DX15" s="892">
        <f t="shared" si="47"/>
        <v>0</v>
      </c>
      <c r="DY15" s="892">
        <f t="shared" si="48"/>
        <v>0</v>
      </c>
      <c r="DZ15" s="891"/>
      <c r="EA15" s="891"/>
      <c r="EB15" s="891"/>
      <c r="EC15" s="892">
        <f t="shared" si="49"/>
        <v>0</v>
      </c>
      <c r="ED15" s="892">
        <f t="shared" si="50"/>
        <v>0</v>
      </c>
      <c r="EE15" s="891"/>
      <c r="EF15" s="891"/>
      <c r="EG15" s="891"/>
      <c r="EH15" s="892">
        <f t="shared" si="51"/>
        <v>0</v>
      </c>
      <c r="EI15" s="892">
        <f t="shared" si="52"/>
        <v>0</v>
      </c>
      <c r="EJ15" s="891"/>
      <c r="EK15" s="891"/>
      <c r="EL15" s="891"/>
      <c r="EM15" s="892">
        <f t="shared" si="53"/>
        <v>0</v>
      </c>
      <c r="EN15" s="892">
        <f t="shared" si="54"/>
        <v>0</v>
      </c>
      <c r="EO15" s="891"/>
      <c r="EP15" s="891"/>
      <c r="EQ15" s="891"/>
      <c r="ER15" s="892">
        <f t="shared" si="55"/>
        <v>0</v>
      </c>
      <c r="ES15" s="892">
        <f t="shared" si="56"/>
        <v>0</v>
      </c>
      <c r="ET15" s="891"/>
      <c r="EU15" s="891"/>
      <c r="EV15" s="891"/>
      <c r="EW15" s="892">
        <f t="shared" si="57"/>
        <v>0</v>
      </c>
      <c r="EX15" s="892">
        <f t="shared" si="58"/>
        <v>0</v>
      </c>
      <c r="EY15" s="891"/>
      <c r="EZ15" s="891"/>
      <c r="FA15" s="891"/>
      <c r="FB15" s="892">
        <f t="shared" si="59"/>
        <v>0</v>
      </c>
      <c r="FC15" s="892">
        <f t="shared" si="60"/>
        <v>0</v>
      </c>
      <c r="FD15" s="891"/>
      <c r="FE15" s="891"/>
      <c r="FF15" s="891"/>
      <c r="FG15" s="892">
        <f t="shared" si="61"/>
        <v>0</v>
      </c>
      <c r="FH15" s="892">
        <f t="shared" si="62"/>
        <v>0</v>
      </c>
      <c r="FI15" s="891"/>
      <c r="FJ15" s="891"/>
      <c r="FK15" s="891"/>
      <c r="FL15" s="892">
        <f t="shared" si="63"/>
        <v>0</v>
      </c>
      <c r="FM15" s="892">
        <f t="shared" si="64"/>
        <v>0</v>
      </c>
      <c r="FN15" s="891"/>
      <c r="FO15" s="891"/>
      <c r="FP15" s="891"/>
      <c r="FQ15" s="892">
        <f t="shared" si="65"/>
        <v>0</v>
      </c>
      <c r="FR15" s="892">
        <f t="shared" si="66"/>
        <v>0</v>
      </c>
      <c r="FS15" s="891"/>
      <c r="FT15" s="891"/>
      <c r="FU15" s="891"/>
      <c r="FV15" s="892">
        <f t="shared" si="67"/>
        <v>0</v>
      </c>
      <c r="FW15" s="892">
        <f t="shared" si="68"/>
        <v>0</v>
      </c>
      <c r="FX15" s="891"/>
      <c r="FY15" s="891"/>
      <c r="FZ15" s="891"/>
      <c r="GA15" s="892">
        <f t="shared" si="69"/>
        <v>0</v>
      </c>
      <c r="GB15" s="892">
        <f t="shared" si="70"/>
        <v>0</v>
      </c>
      <c r="GC15" s="891"/>
      <c r="GD15" s="891"/>
      <c r="GE15" s="891"/>
      <c r="GF15" s="892">
        <f t="shared" si="71"/>
        <v>0</v>
      </c>
      <c r="GG15" s="892">
        <f t="shared" si="72"/>
        <v>0</v>
      </c>
      <c r="GH15" s="891"/>
      <c r="GI15" s="891"/>
      <c r="GJ15" s="891"/>
      <c r="GK15" s="892">
        <f t="shared" si="73"/>
        <v>0</v>
      </c>
      <c r="GL15" s="892">
        <f t="shared" si="74"/>
        <v>0</v>
      </c>
      <c r="GM15" s="891"/>
      <c r="GN15" s="891"/>
      <c r="GO15" s="891"/>
      <c r="GP15" s="892">
        <f t="shared" si="75"/>
        <v>0</v>
      </c>
      <c r="GQ15" s="892">
        <f t="shared" si="76"/>
        <v>0</v>
      </c>
      <c r="GR15" s="891"/>
      <c r="GS15" s="891"/>
      <c r="GT15" s="891"/>
      <c r="GU15" s="892">
        <f t="shared" si="77"/>
        <v>0</v>
      </c>
      <c r="GV15" s="892">
        <f t="shared" si="78"/>
        <v>0</v>
      </c>
      <c r="GW15" s="891"/>
      <c r="GX15" s="891"/>
      <c r="GY15" s="891"/>
      <c r="GZ15" s="892">
        <f t="shared" si="79"/>
        <v>0</v>
      </c>
      <c r="HA15" s="892">
        <f t="shared" si="80"/>
        <v>0</v>
      </c>
      <c r="HB15" s="891"/>
      <c r="HC15" s="891"/>
      <c r="HD15" s="891"/>
      <c r="HE15" s="892">
        <f t="shared" si="81"/>
        <v>0</v>
      </c>
      <c r="HF15" s="892">
        <f t="shared" si="82"/>
        <v>0</v>
      </c>
      <c r="HG15" s="891"/>
      <c r="HH15" s="891"/>
      <c r="HI15" s="891"/>
      <c r="HJ15" s="892">
        <f t="shared" si="83"/>
        <v>0</v>
      </c>
      <c r="HK15" s="892">
        <f t="shared" si="84"/>
        <v>0</v>
      </c>
      <c r="HL15" s="891"/>
      <c r="HM15" s="891"/>
      <c r="HN15" s="891"/>
      <c r="HO15" s="892">
        <f t="shared" si="85"/>
        <v>0</v>
      </c>
      <c r="HP15" s="892">
        <f t="shared" si="86"/>
        <v>0</v>
      </c>
      <c r="HQ15" s="891"/>
      <c r="HR15" s="891"/>
      <c r="HS15" s="891"/>
      <c r="HT15" s="892">
        <f t="shared" si="87"/>
        <v>0</v>
      </c>
      <c r="HU15" s="892">
        <f t="shared" si="88"/>
        <v>0</v>
      </c>
      <c r="HV15" s="891"/>
      <c r="HW15" s="891"/>
      <c r="HX15" s="891"/>
      <c r="HY15" s="892">
        <f t="shared" si="89"/>
        <v>0</v>
      </c>
      <c r="HZ15" s="892">
        <f t="shared" si="90"/>
        <v>0</v>
      </c>
      <c r="IA15" s="891"/>
      <c r="IB15" s="891"/>
      <c r="IC15" s="891"/>
      <c r="ID15" s="892">
        <f t="shared" si="91"/>
        <v>0</v>
      </c>
      <c r="IE15" s="892">
        <f t="shared" si="92"/>
        <v>0</v>
      </c>
      <c r="IF15" s="891"/>
      <c r="IG15" s="891"/>
      <c r="IH15" s="891"/>
      <c r="II15" s="892">
        <f t="shared" si="93"/>
        <v>0</v>
      </c>
      <c r="IJ15" s="892">
        <f t="shared" si="94"/>
        <v>0</v>
      </c>
      <c r="IK15" s="891"/>
      <c r="IL15" s="891"/>
      <c r="IM15" s="891"/>
      <c r="IN15" s="892">
        <f t="shared" si="95"/>
        <v>0</v>
      </c>
      <c r="IO15" s="892">
        <f t="shared" si="96"/>
        <v>0</v>
      </c>
      <c r="IP15" s="891"/>
      <c r="IQ15" s="891"/>
      <c r="IR15" s="891"/>
      <c r="IS15" s="892">
        <f t="shared" si="97"/>
        <v>0</v>
      </c>
      <c r="IT15" s="892">
        <f t="shared" si="98"/>
        <v>0</v>
      </c>
      <c r="IU15" s="891"/>
      <c r="IV15" s="891"/>
      <c r="IW15" s="891"/>
      <c r="IX15" s="892">
        <f t="shared" si="99"/>
        <v>0</v>
      </c>
      <c r="IY15" s="892">
        <f t="shared" si="100"/>
        <v>0</v>
      </c>
      <c r="IZ15" s="891"/>
      <c r="JA15" s="891"/>
      <c r="JB15" s="891"/>
      <c r="JC15" s="892">
        <f t="shared" si="101"/>
        <v>0</v>
      </c>
      <c r="JD15" s="892">
        <f t="shared" si="102"/>
        <v>0</v>
      </c>
      <c r="JE15" s="891"/>
      <c r="JF15" s="891"/>
      <c r="JG15" s="891"/>
      <c r="JH15" s="892">
        <f t="shared" si="103"/>
        <v>0</v>
      </c>
      <c r="JI15" s="892">
        <f t="shared" si="104"/>
        <v>0</v>
      </c>
      <c r="JJ15" s="891"/>
      <c r="JK15" s="891"/>
      <c r="JL15" s="891"/>
      <c r="JM15" s="892">
        <f t="shared" si="105"/>
        <v>0</v>
      </c>
      <c r="JN15" s="892">
        <f t="shared" si="106"/>
        <v>0</v>
      </c>
      <c r="JO15" s="891"/>
      <c r="JP15" s="891"/>
      <c r="JQ15" s="891"/>
      <c r="JR15" s="892">
        <f t="shared" si="107"/>
        <v>0</v>
      </c>
      <c r="JS15" s="892">
        <f t="shared" si="108"/>
        <v>0</v>
      </c>
      <c r="JT15" s="891"/>
      <c r="JU15" s="891"/>
      <c r="JV15" s="891"/>
      <c r="JW15" s="892">
        <f t="shared" si="109"/>
        <v>0</v>
      </c>
      <c r="JX15" s="892">
        <f t="shared" si="110"/>
        <v>0</v>
      </c>
      <c r="JY15" s="891"/>
      <c r="JZ15" s="891"/>
      <c r="KA15" s="891"/>
      <c r="KB15" s="892">
        <f t="shared" si="111"/>
        <v>0</v>
      </c>
      <c r="KC15" s="892">
        <f t="shared" si="112"/>
        <v>0</v>
      </c>
      <c r="KD15" s="891"/>
      <c r="KE15" s="891"/>
      <c r="KF15" s="891"/>
      <c r="KG15" s="892">
        <f t="shared" si="113"/>
        <v>0</v>
      </c>
      <c r="KH15" s="892">
        <f t="shared" si="114"/>
        <v>0</v>
      </c>
      <c r="KI15" s="891"/>
      <c r="KJ15" s="891"/>
      <c r="KK15" s="891"/>
      <c r="KL15" s="892">
        <f t="shared" si="115"/>
        <v>0</v>
      </c>
      <c r="KM15" s="892">
        <f t="shared" si="116"/>
        <v>0</v>
      </c>
      <c r="KN15" s="891"/>
      <c r="KO15" s="891"/>
      <c r="KP15" s="891"/>
      <c r="KQ15" s="892">
        <f t="shared" si="117"/>
        <v>0</v>
      </c>
      <c r="KR15" s="892">
        <f t="shared" si="118"/>
        <v>0</v>
      </c>
      <c r="KS15" s="891"/>
      <c r="KT15" s="891"/>
      <c r="KU15" s="891"/>
      <c r="KV15" s="892">
        <f t="shared" si="119"/>
        <v>0</v>
      </c>
      <c r="KW15" s="892">
        <f t="shared" si="120"/>
        <v>0</v>
      </c>
      <c r="KX15" s="891"/>
      <c r="KY15" s="891"/>
      <c r="KZ15" s="891"/>
      <c r="LA15" s="892">
        <f t="shared" si="121"/>
        <v>0</v>
      </c>
      <c r="LB15" s="892">
        <f t="shared" si="122"/>
        <v>0</v>
      </c>
      <c r="LC15" s="891"/>
      <c r="LD15" s="891"/>
      <c r="LE15" s="891"/>
      <c r="LF15" s="892">
        <f t="shared" si="123"/>
        <v>0</v>
      </c>
      <c r="LG15" s="892">
        <f t="shared" si="124"/>
        <v>0</v>
      </c>
      <c r="LH15" s="891"/>
      <c r="LI15" s="891"/>
      <c r="LJ15" s="891"/>
      <c r="LK15" s="892">
        <f t="shared" si="125"/>
        <v>0</v>
      </c>
      <c r="LL15" s="892">
        <f t="shared" si="126"/>
        <v>0</v>
      </c>
      <c r="LM15" s="891"/>
      <c r="LN15" s="891"/>
      <c r="LO15" s="891"/>
      <c r="LP15" s="892">
        <f t="shared" si="127"/>
        <v>0</v>
      </c>
      <c r="LQ15" s="892">
        <f t="shared" si="128"/>
        <v>0</v>
      </c>
      <c r="LR15" s="891"/>
      <c r="LS15" s="891"/>
      <c r="LT15" s="891"/>
      <c r="LU15" s="892">
        <f t="shared" si="129"/>
        <v>0</v>
      </c>
      <c r="LV15" s="892">
        <f t="shared" si="130"/>
        <v>0</v>
      </c>
      <c r="LW15" s="891"/>
      <c r="LX15" s="891"/>
      <c r="LY15" s="891"/>
      <c r="LZ15" s="892">
        <f t="shared" si="131"/>
        <v>0</v>
      </c>
      <c r="MA15" s="892">
        <f t="shared" si="132"/>
        <v>0</v>
      </c>
      <c r="MB15" s="891"/>
      <c r="MC15" s="891"/>
      <c r="MD15" s="891"/>
      <c r="ME15" s="892">
        <f t="shared" si="133"/>
        <v>0</v>
      </c>
      <c r="MF15" s="892">
        <f t="shared" si="134"/>
        <v>0</v>
      </c>
      <c r="MG15" s="891"/>
      <c r="MH15" s="891"/>
      <c r="MI15" s="891"/>
      <c r="MJ15" s="892">
        <f t="shared" si="135"/>
        <v>0</v>
      </c>
      <c r="MK15" s="892">
        <f t="shared" si="136"/>
        <v>0</v>
      </c>
      <c r="ML15" s="891"/>
      <c r="MM15" s="891"/>
      <c r="MN15" s="891"/>
      <c r="MO15" s="892">
        <f t="shared" si="137"/>
        <v>0</v>
      </c>
      <c r="MP15" s="892">
        <f t="shared" si="138"/>
        <v>0</v>
      </c>
      <c r="MQ15" s="891"/>
      <c r="MR15" s="891"/>
      <c r="MS15" s="891"/>
      <c r="MT15" s="892">
        <f t="shared" si="139"/>
        <v>0</v>
      </c>
      <c r="MU15" s="892">
        <f t="shared" si="140"/>
        <v>0</v>
      </c>
      <c r="MV15" s="891"/>
      <c r="MW15" s="891"/>
      <c r="MX15" s="891"/>
      <c r="MY15" s="892">
        <f t="shared" si="141"/>
        <v>0</v>
      </c>
      <c r="MZ15" s="892">
        <f t="shared" si="142"/>
        <v>0</v>
      </c>
      <c r="NA15" s="891"/>
      <c r="NB15" s="891"/>
      <c r="NC15" s="891"/>
      <c r="ND15" s="892">
        <f t="shared" si="143"/>
        <v>0</v>
      </c>
      <c r="NE15" s="892">
        <f t="shared" si="144"/>
        <v>0</v>
      </c>
      <c r="NF15" s="891"/>
      <c r="NG15" s="891"/>
      <c r="NH15" s="891"/>
      <c r="NI15" s="892">
        <f t="shared" si="145"/>
        <v>0</v>
      </c>
      <c r="NJ15" s="892">
        <f t="shared" si="146"/>
        <v>0</v>
      </c>
      <c r="NK15" s="891"/>
      <c r="NL15" s="891"/>
      <c r="NM15" s="891"/>
      <c r="NN15" s="892">
        <f t="shared" si="147"/>
        <v>0</v>
      </c>
      <c r="NO15" s="892">
        <f t="shared" si="148"/>
        <v>0</v>
      </c>
      <c r="NP15" s="891"/>
      <c r="NQ15" s="891"/>
      <c r="NR15" s="891"/>
      <c r="NS15" s="892">
        <f t="shared" si="149"/>
        <v>0</v>
      </c>
      <c r="NT15" s="892">
        <f t="shared" si="150"/>
        <v>0</v>
      </c>
      <c r="NU15" s="891"/>
      <c r="NV15" s="891"/>
      <c r="NW15" s="891"/>
      <c r="NX15" s="892">
        <f t="shared" si="151"/>
        <v>0</v>
      </c>
      <c r="NY15" s="892">
        <f t="shared" si="152"/>
        <v>0</v>
      </c>
      <c r="NZ15" s="891"/>
      <c r="OA15" s="891"/>
      <c r="OB15" s="891"/>
      <c r="OC15" s="892">
        <f t="shared" si="153"/>
        <v>0</v>
      </c>
      <c r="OD15" s="892">
        <f t="shared" si="154"/>
        <v>0</v>
      </c>
      <c r="OE15" s="891"/>
      <c r="OF15" s="891"/>
      <c r="OG15" s="891"/>
      <c r="OH15" s="892">
        <f t="shared" si="155"/>
        <v>0</v>
      </c>
      <c r="OI15" s="892">
        <f t="shared" si="156"/>
        <v>0</v>
      </c>
      <c r="OJ15" s="891"/>
      <c r="OK15" s="891"/>
      <c r="OL15" s="891"/>
      <c r="OM15" s="892">
        <f t="shared" si="157"/>
        <v>0</v>
      </c>
      <c r="ON15" s="892">
        <f t="shared" si="158"/>
        <v>0</v>
      </c>
    </row>
    <row r="16" spans="3:404" ht="16.149999999999999" customHeight="1" thickBot="1" x14ac:dyDescent="0.35">
      <c r="C16" s="796">
        <v>9</v>
      </c>
      <c r="D16" s="23" t="str">
        <f>+'LP-Servicios'!P262</f>
        <v>-</v>
      </c>
      <c r="E16" s="891"/>
      <c r="F16" s="891"/>
      <c r="G16" s="891"/>
      <c r="H16" s="892" t="str">
        <f t="shared" si="159"/>
        <v>-</v>
      </c>
      <c r="I16" s="892" t="str">
        <f t="shared" si="160"/>
        <v>-</v>
      </c>
      <c r="J16" s="891"/>
      <c r="K16" s="891"/>
      <c r="L16" s="891"/>
      <c r="M16" s="892" t="str">
        <f t="shared" si="161"/>
        <v>-</v>
      </c>
      <c r="N16" s="892" t="str">
        <f t="shared" si="162"/>
        <v>-</v>
      </c>
      <c r="O16" s="891"/>
      <c r="P16" s="891"/>
      <c r="Q16" s="891"/>
      <c r="R16" s="892" t="str">
        <f t="shared" si="163"/>
        <v>-</v>
      </c>
      <c r="S16" s="892" t="str">
        <f t="shared" si="164"/>
        <v>-</v>
      </c>
      <c r="T16" s="891"/>
      <c r="U16" s="891"/>
      <c r="V16" s="891"/>
      <c r="W16" s="892" t="str">
        <f t="shared" si="165"/>
        <v>-</v>
      </c>
      <c r="X16" s="892" t="str">
        <f t="shared" si="166"/>
        <v>-</v>
      </c>
      <c r="Y16" s="891"/>
      <c r="Z16" s="891"/>
      <c r="AA16" s="891"/>
      <c r="AB16" s="892" t="str">
        <f t="shared" si="7"/>
        <v>-</v>
      </c>
      <c r="AC16" s="892" t="str">
        <f t="shared" si="8"/>
        <v>-</v>
      </c>
      <c r="AD16" s="891"/>
      <c r="AE16" s="891"/>
      <c r="AF16" s="891"/>
      <c r="AG16" s="892" t="str">
        <f t="shared" si="9"/>
        <v>-</v>
      </c>
      <c r="AH16" s="892" t="str">
        <f t="shared" si="10"/>
        <v>-</v>
      </c>
      <c r="AI16" s="891"/>
      <c r="AJ16" s="891"/>
      <c r="AK16" s="891"/>
      <c r="AL16" s="892" t="str">
        <f t="shared" si="11"/>
        <v>-</v>
      </c>
      <c r="AM16" s="892" t="str">
        <f t="shared" si="12"/>
        <v>-</v>
      </c>
      <c r="AN16" s="891"/>
      <c r="AO16" s="891"/>
      <c r="AP16" s="891"/>
      <c r="AQ16" s="892" t="str">
        <f t="shared" si="13"/>
        <v>-</v>
      </c>
      <c r="AR16" s="892" t="str">
        <f t="shared" si="14"/>
        <v>-</v>
      </c>
      <c r="AS16" s="891"/>
      <c r="AT16" s="891"/>
      <c r="AU16" s="891"/>
      <c r="AV16" s="892" t="str">
        <f t="shared" si="15"/>
        <v>-</v>
      </c>
      <c r="AW16" s="892" t="str">
        <f t="shared" si="16"/>
        <v>-</v>
      </c>
      <c r="AX16" s="891"/>
      <c r="AY16" s="891"/>
      <c r="AZ16" s="891"/>
      <c r="BA16" s="892" t="str">
        <f t="shared" si="17"/>
        <v>-</v>
      </c>
      <c r="BB16" s="892" t="str">
        <f t="shared" si="18"/>
        <v>-</v>
      </c>
      <c r="BC16" s="891"/>
      <c r="BD16" s="891"/>
      <c r="BE16" s="891"/>
      <c r="BF16" s="892" t="str">
        <f t="shared" si="19"/>
        <v>-</v>
      </c>
      <c r="BG16" s="892" t="str">
        <f t="shared" si="20"/>
        <v>-</v>
      </c>
      <c r="BH16" s="891"/>
      <c r="BI16" s="891"/>
      <c r="BJ16" s="891"/>
      <c r="BK16" s="892" t="str">
        <f t="shared" si="21"/>
        <v>-</v>
      </c>
      <c r="BL16" s="892" t="str">
        <f t="shared" si="22"/>
        <v>-</v>
      </c>
      <c r="BM16" s="891"/>
      <c r="BN16" s="891"/>
      <c r="BO16" s="891"/>
      <c r="BP16" s="892" t="str">
        <f t="shared" si="23"/>
        <v>-</v>
      </c>
      <c r="BQ16" s="892" t="str">
        <f t="shared" si="24"/>
        <v>-</v>
      </c>
      <c r="BR16" s="891"/>
      <c r="BS16" s="891"/>
      <c r="BT16" s="891"/>
      <c r="BU16" s="892" t="str">
        <f t="shared" si="25"/>
        <v>-</v>
      </c>
      <c r="BV16" s="892" t="str">
        <f t="shared" si="26"/>
        <v>-</v>
      </c>
      <c r="BW16" s="891"/>
      <c r="BX16" s="891"/>
      <c r="BY16" s="891"/>
      <c r="BZ16" s="892" t="str">
        <f t="shared" si="27"/>
        <v>-</v>
      </c>
      <c r="CA16" s="892" t="str">
        <f t="shared" si="28"/>
        <v>-</v>
      </c>
      <c r="CB16" s="891"/>
      <c r="CC16" s="891"/>
      <c r="CD16" s="891"/>
      <c r="CE16" s="892" t="str">
        <f t="shared" si="29"/>
        <v>-</v>
      </c>
      <c r="CF16" s="892" t="str">
        <f t="shared" si="30"/>
        <v>-</v>
      </c>
      <c r="CG16" s="891"/>
      <c r="CH16" s="891"/>
      <c r="CI16" s="891"/>
      <c r="CJ16" s="892" t="str">
        <f t="shared" si="31"/>
        <v>-</v>
      </c>
      <c r="CK16" s="892" t="str">
        <f t="shared" si="32"/>
        <v>-</v>
      </c>
      <c r="CL16" s="891"/>
      <c r="CM16" s="891"/>
      <c r="CN16" s="891"/>
      <c r="CO16" s="892" t="str">
        <f t="shared" si="33"/>
        <v>-</v>
      </c>
      <c r="CP16" s="892" t="str">
        <f t="shared" si="34"/>
        <v>-</v>
      </c>
      <c r="CQ16" s="891"/>
      <c r="CR16" s="891"/>
      <c r="CS16" s="891"/>
      <c r="CT16" s="892" t="str">
        <f t="shared" si="35"/>
        <v>-</v>
      </c>
      <c r="CU16" s="892" t="str">
        <f t="shared" si="36"/>
        <v>-</v>
      </c>
      <c r="CV16" s="891"/>
      <c r="CW16" s="891"/>
      <c r="CX16" s="891"/>
      <c r="CY16" s="892" t="str">
        <f t="shared" si="37"/>
        <v>-</v>
      </c>
      <c r="CZ16" s="892" t="str">
        <f t="shared" si="38"/>
        <v>-</v>
      </c>
      <c r="DA16" s="891"/>
      <c r="DB16" s="891"/>
      <c r="DC16" s="891"/>
      <c r="DD16" s="892" t="str">
        <f t="shared" si="39"/>
        <v>-</v>
      </c>
      <c r="DE16" s="892" t="str">
        <f t="shared" si="40"/>
        <v>-</v>
      </c>
      <c r="DF16" s="891"/>
      <c r="DG16" s="891"/>
      <c r="DH16" s="891"/>
      <c r="DI16" s="892" t="str">
        <f t="shared" si="41"/>
        <v>-</v>
      </c>
      <c r="DJ16" s="892" t="str">
        <f t="shared" si="42"/>
        <v>-</v>
      </c>
      <c r="DK16" s="891"/>
      <c r="DL16" s="891"/>
      <c r="DM16" s="891"/>
      <c r="DN16" s="892" t="str">
        <f t="shared" si="43"/>
        <v>-</v>
      </c>
      <c r="DO16" s="892" t="str">
        <f t="shared" si="44"/>
        <v>-</v>
      </c>
      <c r="DP16" s="891"/>
      <c r="DQ16" s="891"/>
      <c r="DR16" s="891"/>
      <c r="DS16" s="892" t="str">
        <f t="shared" si="45"/>
        <v>-</v>
      </c>
      <c r="DT16" s="892" t="str">
        <f t="shared" si="46"/>
        <v>-</v>
      </c>
      <c r="DU16" s="891"/>
      <c r="DV16" s="891"/>
      <c r="DW16" s="891"/>
      <c r="DX16" s="892" t="str">
        <f t="shared" si="47"/>
        <v>-</v>
      </c>
      <c r="DY16" s="892" t="str">
        <f t="shared" si="48"/>
        <v>-</v>
      </c>
      <c r="DZ16" s="891"/>
      <c r="EA16" s="891"/>
      <c r="EB16" s="891"/>
      <c r="EC16" s="892" t="str">
        <f t="shared" si="49"/>
        <v>-</v>
      </c>
      <c r="ED16" s="892" t="str">
        <f t="shared" si="50"/>
        <v>-</v>
      </c>
      <c r="EE16" s="891"/>
      <c r="EF16" s="891"/>
      <c r="EG16" s="891"/>
      <c r="EH16" s="892" t="str">
        <f t="shared" si="51"/>
        <v>-</v>
      </c>
      <c r="EI16" s="892" t="str">
        <f t="shared" si="52"/>
        <v>-</v>
      </c>
      <c r="EJ16" s="891"/>
      <c r="EK16" s="891"/>
      <c r="EL16" s="891"/>
      <c r="EM16" s="892" t="str">
        <f t="shared" si="53"/>
        <v>-</v>
      </c>
      <c r="EN16" s="892" t="str">
        <f t="shared" si="54"/>
        <v>-</v>
      </c>
      <c r="EO16" s="891"/>
      <c r="EP16" s="891"/>
      <c r="EQ16" s="891"/>
      <c r="ER16" s="892" t="str">
        <f t="shared" si="55"/>
        <v>-</v>
      </c>
      <c r="ES16" s="892" t="str">
        <f t="shared" si="56"/>
        <v>-</v>
      </c>
      <c r="ET16" s="891"/>
      <c r="EU16" s="891"/>
      <c r="EV16" s="891"/>
      <c r="EW16" s="892" t="str">
        <f t="shared" si="57"/>
        <v>-</v>
      </c>
      <c r="EX16" s="892" t="str">
        <f t="shared" si="58"/>
        <v>-</v>
      </c>
      <c r="EY16" s="891"/>
      <c r="EZ16" s="891"/>
      <c r="FA16" s="891"/>
      <c r="FB16" s="892" t="str">
        <f t="shared" si="59"/>
        <v>-</v>
      </c>
      <c r="FC16" s="892" t="str">
        <f t="shared" si="60"/>
        <v>-</v>
      </c>
      <c r="FD16" s="891"/>
      <c r="FE16" s="891"/>
      <c r="FF16" s="891"/>
      <c r="FG16" s="892" t="str">
        <f t="shared" si="61"/>
        <v>-</v>
      </c>
      <c r="FH16" s="892" t="str">
        <f t="shared" si="62"/>
        <v>-</v>
      </c>
      <c r="FI16" s="891"/>
      <c r="FJ16" s="891"/>
      <c r="FK16" s="891"/>
      <c r="FL16" s="892" t="str">
        <f t="shared" si="63"/>
        <v>-</v>
      </c>
      <c r="FM16" s="892" t="str">
        <f t="shared" si="64"/>
        <v>-</v>
      </c>
      <c r="FN16" s="891"/>
      <c r="FO16" s="891"/>
      <c r="FP16" s="891"/>
      <c r="FQ16" s="892" t="str">
        <f t="shared" si="65"/>
        <v>-</v>
      </c>
      <c r="FR16" s="892" t="str">
        <f t="shared" si="66"/>
        <v>-</v>
      </c>
      <c r="FS16" s="891"/>
      <c r="FT16" s="891"/>
      <c r="FU16" s="891"/>
      <c r="FV16" s="892" t="str">
        <f t="shared" si="67"/>
        <v>-</v>
      </c>
      <c r="FW16" s="892" t="str">
        <f t="shared" si="68"/>
        <v>-</v>
      </c>
      <c r="FX16" s="891"/>
      <c r="FY16" s="891"/>
      <c r="FZ16" s="891"/>
      <c r="GA16" s="892" t="str">
        <f t="shared" si="69"/>
        <v>-</v>
      </c>
      <c r="GB16" s="892" t="str">
        <f t="shared" si="70"/>
        <v>-</v>
      </c>
      <c r="GC16" s="891"/>
      <c r="GD16" s="891"/>
      <c r="GE16" s="891"/>
      <c r="GF16" s="892" t="str">
        <f t="shared" si="71"/>
        <v>-</v>
      </c>
      <c r="GG16" s="892" t="str">
        <f t="shared" si="72"/>
        <v>-</v>
      </c>
      <c r="GH16" s="891"/>
      <c r="GI16" s="891"/>
      <c r="GJ16" s="891"/>
      <c r="GK16" s="892" t="str">
        <f t="shared" si="73"/>
        <v>-</v>
      </c>
      <c r="GL16" s="892" t="str">
        <f t="shared" si="74"/>
        <v>-</v>
      </c>
      <c r="GM16" s="891"/>
      <c r="GN16" s="891"/>
      <c r="GO16" s="891"/>
      <c r="GP16" s="892" t="str">
        <f t="shared" si="75"/>
        <v>-</v>
      </c>
      <c r="GQ16" s="892" t="str">
        <f t="shared" si="76"/>
        <v>-</v>
      </c>
      <c r="GR16" s="891"/>
      <c r="GS16" s="891"/>
      <c r="GT16" s="891"/>
      <c r="GU16" s="892" t="str">
        <f t="shared" si="77"/>
        <v>-</v>
      </c>
      <c r="GV16" s="892" t="str">
        <f t="shared" si="78"/>
        <v>-</v>
      </c>
      <c r="GW16" s="891"/>
      <c r="GX16" s="891"/>
      <c r="GY16" s="891"/>
      <c r="GZ16" s="892" t="str">
        <f t="shared" si="79"/>
        <v>-</v>
      </c>
      <c r="HA16" s="892" t="str">
        <f t="shared" si="80"/>
        <v>-</v>
      </c>
      <c r="HB16" s="891"/>
      <c r="HC16" s="891"/>
      <c r="HD16" s="891"/>
      <c r="HE16" s="892" t="str">
        <f t="shared" si="81"/>
        <v>-</v>
      </c>
      <c r="HF16" s="892" t="str">
        <f t="shared" si="82"/>
        <v>-</v>
      </c>
      <c r="HG16" s="891"/>
      <c r="HH16" s="891"/>
      <c r="HI16" s="891"/>
      <c r="HJ16" s="892" t="str">
        <f t="shared" si="83"/>
        <v>-</v>
      </c>
      <c r="HK16" s="892" t="str">
        <f t="shared" si="84"/>
        <v>-</v>
      </c>
      <c r="HL16" s="891"/>
      <c r="HM16" s="891"/>
      <c r="HN16" s="891"/>
      <c r="HO16" s="892" t="str">
        <f t="shared" si="85"/>
        <v>-</v>
      </c>
      <c r="HP16" s="892" t="str">
        <f t="shared" si="86"/>
        <v>-</v>
      </c>
      <c r="HQ16" s="891"/>
      <c r="HR16" s="891"/>
      <c r="HS16" s="891"/>
      <c r="HT16" s="892" t="str">
        <f t="shared" si="87"/>
        <v>-</v>
      </c>
      <c r="HU16" s="892" t="str">
        <f t="shared" si="88"/>
        <v>-</v>
      </c>
      <c r="HV16" s="891"/>
      <c r="HW16" s="891"/>
      <c r="HX16" s="891"/>
      <c r="HY16" s="892" t="str">
        <f t="shared" si="89"/>
        <v>-</v>
      </c>
      <c r="HZ16" s="892" t="str">
        <f t="shared" si="90"/>
        <v>-</v>
      </c>
      <c r="IA16" s="891"/>
      <c r="IB16" s="891"/>
      <c r="IC16" s="891"/>
      <c r="ID16" s="892" t="str">
        <f t="shared" si="91"/>
        <v>-</v>
      </c>
      <c r="IE16" s="892" t="str">
        <f t="shared" si="92"/>
        <v>-</v>
      </c>
      <c r="IF16" s="891"/>
      <c r="IG16" s="891"/>
      <c r="IH16" s="891"/>
      <c r="II16" s="892" t="str">
        <f t="shared" si="93"/>
        <v>-</v>
      </c>
      <c r="IJ16" s="892" t="str">
        <f t="shared" si="94"/>
        <v>-</v>
      </c>
      <c r="IK16" s="891"/>
      <c r="IL16" s="891"/>
      <c r="IM16" s="891"/>
      <c r="IN16" s="892" t="str">
        <f t="shared" si="95"/>
        <v>-</v>
      </c>
      <c r="IO16" s="892" t="str">
        <f t="shared" si="96"/>
        <v>-</v>
      </c>
      <c r="IP16" s="891"/>
      <c r="IQ16" s="891"/>
      <c r="IR16" s="891"/>
      <c r="IS16" s="892" t="str">
        <f t="shared" si="97"/>
        <v>-</v>
      </c>
      <c r="IT16" s="892" t="str">
        <f t="shared" si="98"/>
        <v>-</v>
      </c>
      <c r="IU16" s="891"/>
      <c r="IV16" s="891"/>
      <c r="IW16" s="891"/>
      <c r="IX16" s="892" t="str">
        <f t="shared" si="99"/>
        <v>-</v>
      </c>
      <c r="IY16" s="892" t="str">
        <f t="shared" si="100"/>
        <v>-</v>
      </c>
      <c r="IZ16" s="891"/>
      <c r="JA16" s="891"/>
      <c r="JB16" s="891"/>
      <c r="JC16" s="892" t="str">
        <f t="shared" si="101"/>
        <v>-</v>
      </c>
      <c r="JD16" s="892" t="str">
        <f t="shared" si="102"/>
        <v>-</v>
      </c>
      <c r="JE16" s="891"/>
      <c r="JF16" s="891"/>
      <c r="JG16" s="891"/>
      <c r="JH16" s="892" t="str">
        <f t="shared" si="103"/>
        <v>-</v>
      </c>
      <c r="JI16" s="892" t="str">
        <f t="shared" si="104"/>
        <v>-</v>
      </c>
      <c r="JJ16" s="891"/>
      <c r="JK16" s="891"/>
      <c r="JL16" s="891"/>
      <c r="JM16" s="892" t="str">
        <f t="shared" si="105"/>
        <v>-</v>
      </c>
      <c r="JN16" s="892" t="str">
        <f t="shared" si="106"/>
        <v>-</v>
      </c>
      <c r="JO16" s="891"/>
      <c r="JP16" s="891"/>
      <c r="JQ16" s="891"/>
      <c r="JR16" s="892" t="str">
        <f t="shared" si="107"/>
        <v>-</v>
      </c>
      <c r="JS16" s="892" t="str">
        <f t="shared" si="108"/>
        <v>-</v>
      </c>
      <c r="JT16" s="891"/>
      <c r="JU16" s="891"/>
      <c r="JV16" s="891"/>
      <c r="JW16" s="892" t="str">
        <f t="shared" si="109"/>
        <v>-</v>
      </c>
      <c r="JX16" s="892" t="str">
        <f t="shared" si="110"/>
        <v>-</v>
      </c>
      <c r="JY16" s="891"/>
      <c r="JZ16" s="891"/>
      <c r="KA16" s="891"/>
      <c r="KB16" s="892" t="str">
        <f t="shared" si="111"/>
        <v>-</v>
      </c>
      <c r="KC16" s="892" t="str">
        <f t="shared" si="112"/>
        <v>-</v>
      </c>
      <c r="KD16" s="891"/>
      <c r="KE16" s="891"/>
      <c r="KF16" s="891"/>
      <c r="KG16" s="892" t="str">
        <f t="shared" si="113"/>
        <v>-</v>
      </c>
      <c r="KH16" s="892" t="str">
        <f t="shared" si="114"/>
        <v>-</v>
      </c>
      <c r="KI16" s="891"/>
      <c r="KJ16" s="891"/>
      <c r="KK16" s="891"/>
      <c r="KL16" s="892" t="str">
        <f t="shared" si="115"/>
        <v>-</v>
      </c>
      <c r="KM16" s="892" t="str">
        <f t="shared" si="116"/>
        <v>-</v>
      </c>
      <c r="KN16" s="891"/>
      <c r="KO16" s="891"/>
      <c r="KP16" s="891"/>
      <c r="KQ16" s="892" t="str">
        <f t="shared" si="117"/>
        <v>-</v>
      </c>
      <c r="KR16" s="892" t="str">
        <f t="shared" si="118"/>
        <v>-</v>
      </c>
      <c r="KS16" s="891"/>
      <c r="KT16" s="891"/>
      <c r="KU16" s="891"/>
      <c r="KV16" s="892" t="str">
        <f t="shared" si="119"/>
        <v>-</v>
      </c>
      <c r="KW16" s="892" t="str">
        <f t="shared" si="120"/>
        <v>-</v>
      </c>
      <c r="KX16" s="891"/>
      <c r="KY16" s="891"/>
      <c r="KZ16" s="891"/>
      <c r="LA16" s="892" t="str">
        <f t="shared" si="121"/>
        <v>-</v>
      </c>
      <c r="LB16" s="892" t="str">
        <f t="shared" si="122"/>
        <v>-</v>
      </c>
      <c r="LC16" s="891"/>
      <c r="LD16" s="891"/>
      <c r="LE16" s="891"/>
      <c r="LF16" s="892" t="str">
        <f t="shared" si="123"/>
        <v>-</v>
      </c>
      <c r="LG16" s="892" t="str">
        <f t="shared" si="124"/>
        <v>-</v>
      </c>
      <c r="LH16" s="891"/>
      <c r="LI16" s="891"/>
      <c r="LJ16" s="891"/>
      <c r="LK16" s="892" t="str">
        <f t="shared" si="125"/>
        <v>-</v>
      </c>
      <c r="LL16" s="892" t="str">
        <f t="shared" si="126"/>
        <v>-</v>
      </c>
      <c r="LM16" s="891"/>
      <c r="LN16" s="891"/>
      <c r="LO16" s="891"/>
      <c r="LP16" s="892" t="str">
        <f t="shared" si="127"/>
        <v>-</v>
      </c>
      <c r="LQ16" s="892" t="str">
        <f t="shared" si="128"/>
        <v>-</v>
      </c>
      <c r="LR16" s="891"/>
      <c r="LS16" s="891"/>
      <c r="LT16" s="891"/>
      <c r="LU16" s="892" t="str">
        <f t="shared" si="129"/>
        <v>-</v>
      </c>
      <c r="LV16" s="892" t="str">
        <f t="shared" si="130"/>
        <v>-</v>
      </c>
      <c r="LW16" s="891"/>
      <c r="LX16" s="891"/>
      <c r="LY16" s="891"/>
      <c r="LZ16" s="892" t="str">
        <f t="shared" si="131"/>
        <v>-</v>
      </c>
      <c r="MA16" s="892" t="str">
        <f t="shared" si="132"/>
        <v>-</v>
      </c>
      <c r="MB16" s="891"/>
      <c r="MC16" s="891"/>
      <c r="MD16" s="891"/>
      <c r="ME16" s="892" t="str">
        <f t="shared" si="133"/>
        <v>-</v>
      </c>
      <c r="MF16" s="892" t="str">
        <f t="shared" si="134"/>
        <v>-</v>
      </c>
      <c r="MG16" s="891"/>
      <c r="MH16" s="891"/>
      <c r="MI16" s="891"/>
      <c r="MJ16" s="892" t="str">
        <f t="shared" si="135"/>
        <v>-</v>
      </c>
      <c r="MK16" s="892" t="str">
        <f t="shared" si="136"/>
        <v>-</v>
      </c>
      <c r="ML16" s="891"/>
      <c r="MM16" s="891"/>
      <c r="MN16" s="891"/>
      <c r="MO16" s="892" t="str">
        <f t="shared" si="137"/>
        <v>-</v>
      </c>
      <c r="MP16" s="892" t="str">
        <f t="shared" si="138"/>
        <v>-</v>
      </c>
      <c r="MQ16" s="891"/>
      <c r="MR16" s="891"/>
      <c r="MS16" s="891"/>
      <c r="MT16" s="892" t="str">
        <f t="shared" si="139"/>
        <v>-</v>
      </c>
      <c r="MU16" s="892" t="str">
        <f t="shared" si="140"/>
        <v>-</v>
      </c>
      <c r="MV16" s="891"/>
      <c r="MW16" s="891"/>
      <c r="MX16" s="891"/>
      <c r="MY16" s="892" t="str">
        <f t="shared" si="141"/>
        <v>-</v>
      </c>
      <c r="MZ16" s="892" t="str">
        <f t="shared" si="142"/>
        <v>-</v>
      </c>
      <c r="NA16" s="891"/>
      <c r="NB16" s="891"/>
      <c r="NC16" s="891"/>
      <c r="ND16" s="892" t="str">
        <f t="shared" si="143"/>
        <v>-</v>
      </c>
      <c r="NE16" s="892" t="str">
        <f t="shared" si="144"/>
        <v>-</v>
      </c>
      <c r="NF16" s="891"/>
      <c r="NG16" s="891"/>
      <c r="NH16" s="891"/>
      <c r="NI16" s="892" t="str">
        <f t="shared" si="145"/>
        <v>-</v>
      </c>
      <c r="NJ16" s="892" t="str">
        <f t="shared" si="146"/>
        <v>-</v>
      </c>
      <c r="NK16" s="891"/>
      <c r="NL16" s="891"/>
      <c r="NM16" s="891"/>
      <c r="NN16" s="892" t="str">
        <f t="shared" si="147"/>
        <v>-</v>
      </c>
      <c r="NO16" s="892" t="str">
        <f t="shared" si="148"/>
        <v>-</v>
      </c>
      <c r="NP16" s="891"/>
      <c r="NQ16" s="891"/>
      <c r="NR16" s="891"/>
      <c r="NS16" s="892" t="str">
        <f t="shared" si="149"/>
        <v>-</v>
      </c>
      <c r="NT16" s="892" t="str">
        <f t="shared" si="150"/>
        <v>-</v>
      </c>
      <c r="NU16" s="891"/>
      <c r="NV16" s="891"/>
      <c r="NW16" s="891"/>
      <c r="NX16" s="892" t="str">
        <f t="shared" si="151"/>
        <v>-</v>
      </c>
      <c r="NY16" s="892" t="str">
        <f t="shared" si="152"/>
        <v>-</v>
      </c>
      <c r="NZ16" s="891"/>
      <c r="OA16" s="891"/>
      <c r="OB16" s="891"/>
      <c r="OC16" s="892" t="str">
        <f t="shared" si="153"/>
        <v>-</v>
      </c>
      <c r="OD16" s="892" t="str">
        <f t="shared" si="154"/>
        <v>-</v>
      </c>
      <c r="OE16" s="891"/>
      <c r="OF16" s="891"/>
      <c r="OG16" s="891"/>
      <c r="OH16" s="892" t="str">
        <f t="shared" si="155"/>
        <v>-</v>
      </c>
      <c r="OI16" s="892" t="str">
        <f t="shared" si="156"/>
        <v>-</v>
      </c>
      <c r="OJ16" s="891"/>
      <c r="OK16" s="891"/>
      <c r="OL16" s="891"/>
      <c r="OM16" s="892" t="str">
        <f t="shared" si="157"/>
        <v>-</v>
      </c>
      <c r="ON16" s="892" t="str">
        <f t="shared" si="158"/>
        <v>-</v>
      </c>
    </row>
    <row r="17" spans="3:404" ht="16.149999999999999" customHeight="1" thickBot="1" x14ac:dyDescent="0.35">
      <c r="C17" s="796">
        <v>10</v>
      </c>
      <c r="D17" s="24" t="str">
        <f>+'LP-Servicios'!P263</f>
        <v>-</v>
      </c>
      <c r="E17" s="891"/>
      <c r="F17" s="891"/>
      <c r="G17" s="891"/>
      <c r="H17" s="892" t="str">
        <f t="shared" si="159"/>
        <v>-</v>
      </c>
      <c r="I17" s="892" t="str">
        <f t="shared" si="160"/>
        <v>-</v>
      </c>
      <c r="J17" s="891"/>
      <c r="K17" s="891"/>
      <c r="L17" s="891"/>
      <c r="M17" s="892" t="str">
        <f t="shared" si="161"/>
        <v>-</v>
      </c>
      <c r="N17" s="892" t="str">
        <f t="shared" si="162"/>
        <v>-</v>
      </c>
      <c r="O17" s="891"/>
      <c r="P17" s="891"/>
      <c r="Q17" s="891"/>
      <c r="R17" s="892" t="str">
        <f t="shared" si="163"/>
        <v>-</v>
      </c>
      <c r="S17" s="892" t="str">
        <f t="shared" si="164"/>
        <v>-</v>
      </c>
      <c r="T17" s="891"/>
      <c r="U17" s="891"/>
      <c r="V17" s="891"/>
      <c r="W17" s="892" t="str">
        <f t="shared" si="165"/>
        <v>-</v>
      </c>
      <c r="X17" s="892" t="str">
        <f t="shared" si="166"/>
        <v>-</v>
      </c>
      <c r="Y17" s="891"/>
      <c r="Z17" s="891"/>
      <c r="AA17" s="891"/>
      <c r="AB17" s="892" t="str">
        <f t="shared" si="7"/>
        <v>-</v>
      </c>
      <c r="AC17" s="892" t="str">
        <f t="shared" si="8"/>
        <v>-</v>
      </c>
      <c r="AD17" s="891"/>
      <c r="AE17" s="891"/>
      <c r="AF17" s="891"/>
      <c r="AG17" s="892" t="str">
        <f t="shared" si="9"/>
        <v>-</v>
      </c>
      <c r="AH17" s="892" t="str">
        <f t="shared" si="10"/>
        <v>-</v>
      </c>
      <c r="AI17" s="891"/>
      <c r="AJ17" s="891"/>
      <c r="AK17" s="891"/>
      <c r="AL17" s="892" t="str">
        <f t="shared" si="11"/>
        <v>-</v>
      </c>
      <c r="AM17" s="892" t="str">
        <f t="shared" si="12"/>
        <v>-</v>
      </c>
      <c r="AN17" s="891"/>
      <c r="AO17" s="891"/>
      <c r="AP17" s="891"/>
      <c r="AQ17" s="892" t="str">
        <f t="shared" si="13"/>
        <v>-</v>
      </c>
      <c r="AR17" s="892" t="str">
        <f t="shared" si="14"/>
        <v>-</v>
      </c>
      <c r="AS17" s="891"/>
      <c r="AT17" s="891"/>
      <c r="AU17" s="891"/>
      <c r="AV17" s="892" t="str">
        <f t="shared" si="15"/>
        <v>-</v>
      </c>
      <c r="AW17" s="892" t="str">
        <f t="shared" si="16"/>
        <v>-</v>
      </c>
      <c r="AX17" s="891"/>
      <c r="AY17" s="891"/>
      <c r="AZ17" s="891"/>
      <c r="BA17" s="892" t="str">
        <f t="shared" si="17"/>
        <v>-</v>
      </c>
      <c r="BB17" s="892" t="str">
        <f t="shared" si="18"/>
        <v>-</v>
      </c>
      <c r="BC17" s="891"/>
      <c r="BD17" s="891"/>
      <c r="BE17" s="891"/>
      <c r="BF17" s="892" t="str">
        <f t="shared" si="19"/>
        <v>-</v>
      </c>
      <c r="BG17" s="892" t="str">
        <f t="shared" si="20"/>
        <v>-</v>
      </c>
      <c r="BH17" s="891"/>
      <c r="BI17" s="891"/>
      <c r="BJ17" s="891"/>
      <c r="BK17" s="892" t="str">
        <f t="shared" si="21"/>
        <v>-</v>
      </c>
      <c r="BL17" s="892" t="str">
        <f t="shared" si="22"/>
        <v>-</v>
      </c>
      <c r="BM17" s="891"/>
      <c r="BN17" s="891"/>
      <c r="BO17" s="891"/>
      <c r="BP17" s="892" t="str">
        <f t="shared" si="23"/>
        <v>-</v>
      </c>
      <c r="BQ17" s="892" t="str">
        <f t="shared" si="24"/>
        <v>-</v>
      </c>
      <c r="BR17" s="891"/>
      <c r="BS17" s="891"/>
      <c r="BT17" s="891"/>
      <c r="BU17" s="892" t="str">
        <f t="shared" si="25"/>
        <v>-</v>
      </c>
      <c r="BV17" s="892" t="str">
        <f t="shared" si="26"/>
        <v>-</v>
      </c>
      <c r="BW17" s="891"/>
      <c r="BX17" s="891"/>
      <c r="BY17" s="891"/>
      <c r="BZ17" s="892" t="str">
        <f t="shared" si="27"/>
        <v>-</v>
      </c>
      <c r="CA17" s="892" t="str">
        <f t="shared" si="28"/>
        <v>-</v>
      </c>
      <c r="CB17" s="891"/>
      <c r="CC17" s="891"/>
      <c r="CD17" s="891"/>
      <c r="CE17" s="892" t="str">
        <f t="shared" si="29"/>
        <v>-</v>
      </c>
      <c r="CF17" s="892" t="str">
        <f t="shared" si="30"/>
        <v>-</v>
      </c>
      <c r="CG17" s="891"/>
      <c r="CH17" s="891"/>
      <c r="CI17" s="891"/>
      <c r="CJ17" s="892" t="str">
        <f t="shared" si="31"/>
        <v>-</v>
      </c>
      <c r="CK17" s="892" t="str">
        <f t="shared" si="32"/>
        <v>-</v>
      </c>
      <c r="CL17" s="891"/>
      <c r="CM17" s="891"/>
      <c r="CN17" s="891"/>
      <c r="CO17" s="892" t="str">
        <f t="shared" si="33"/>
        <v>-</v>
      </c>
      <c r="CP17" s="892" t="str">
        <f t="shared" si="34"/>
        <v>-</v>
      </c>
      <c r="CQ17" s="891"/>
      <c r="CR17" s="891"/>
      <c r="CS17" s="891"/>
      <c r="CT17" s="892" t="str">
        <f t="shared" si="35"/>
        <v>-</v>
      </c>
      <c r="CU17" s="892" t="str">
        <f t="shared" si="36"/>
        <v>-</v>
      </c>
      <c r="CV17" s="891"/>
      <c r="CW17" s="891"/>
      <c r="CX17" s="891"/>
      <c r="CY17" s="892" t="str">
        <f t="shared" si="37"/>
        <v>-</v>
      </c>
      <c r="CZ17" s="892" t="str">
        <f t="shared" si="38"/>
        <v>-</v>
      </c>
      <c r="DA17" s="891"/>
      <c r="DB17" s="891"/>
      <c r="DC17" s="891"/>
      <c r="DD17" s="892" t="str">
        <f t="shared" si="39"/>
        <v>-</v>
      </c>
      <c r="DE17" s="892" t="str">
        <f t="shared" si="40"/>
        <v>-</v>
      </c>
      <c r="DF17" s="891"/>
      <c r="DG17" s="891"/>
      <c r="DH17" s="891"/>
      <c r="DI17" s="892" t="str">
        <f t="shared" si="41"/>
        <v>-</v>
      </c>
      <c r="DJ17" s="892" t="str">
        <f t="shared" si="42"/>
        <v>-</v>
      </c>
      <c r="DK17" s="891"/>
      <c r="DL17" s="891"/>
      <c r="DM17" s="891"/>
      <c r="DN17" s="892" t="str">
        <f t="shared" si="43"/>
        <v>-</v>
      </c>
      <c r="DO17" s="892" t="str">
        <f t="shared" si="44"/>
        <v>-</v>
      </c>
      <c r="DP17" s="891"/>
      <c r="DQ17" s="891"/>
      <c r="DR17" s="891"/>
      <c r="DS17" s="892" t="str">
        <f t="shared" si="45"/>
        <v>-</v>
      </c>
      <c r="DT17" s="892" t="str">
        <f t="shared" si="46"/>
        <v>-</v>
      </c>
      <c r="DU17" s="891"/>
      <c r="DV17" s="891"/>
      <c r="DW17" s="891"/>
      <c r="DX17" s="892" t="str">
        <f t="shared" si="47"/>
        <v>-</v>
      </c>
      <c r="DY17" s="892" t="str">
        <f t="shared" si="48"/>
        <v>-</v>
      </c>
      <c r="DZ17" s="891"/>
      <c r="EA17" s="891"/>
      <c r="EB17" s="891"/>
      <c r="EC17" s="892" t="str">
        <f t="shared" si="49"/>
        <v>-</v>
      </c>
      <c r="ED17" s="892" t="str">
        <f t="shared" si="50"/>
        <v>-</v>
      </c>
      <c r="EE17" s="891"/>
      <c r="EF17" s="891"/>
      <c r="EG17" s="891"/>
      <c r="EH17" s="892" t="str">
        <f t="shared" si="51"/>
        <v>-</v>
      </c>
      <c r="EI17" s="892" t="str">
        <f t="shared" si="52"/>
        <v>-</v>
      </c>
      <c r="EJ17" s="891"/>
      <c r="EK17" s="891"/>
      <c r="EL17" s="891"/>
      <c r="EM17" s="892" t="str">
        <f t="shared" si="53"/>
        <v>-</v>
      </c>
      <c r="EN17" s="892" t="str">
        <f t="shared" si="54"/>
        <v>-</v>
      </c>
      <c r="EO17" s="891"/>
      <c r="EP17" s="891"/>
      <c r="EQ17" s="891"/>
      <c r="ER17" s="892" t="str">
        <f t="shared" si="55"/>
        <v>-</v>
      </c>
      <c r="ES17" s="892" t="str">
        <f t="shared" si="56"/>
        <v>-</v>
      </c>
      <c r="ET17" s="891"/>
      <c r="EU17" s="891"/>
      <c r="EV17" s="891"/>
      <c r="EW17" s="892" t="str">
        <f t="shared" si="57"/>
        <v>-</v>
      </c>
      <c r="EX17" s="892" t="str">
        <f t="shared" si="58"/>
        <v>-</v>
      </c>
      <c r="EY17" s="891"/>
      <c r="EZ17" s="891"/>
      <c r="FA17" s="891"/>
      <c r="FB17" s="892" t="str">
        <f t="shared" si="59"/>
        <v>-</v>
      </c>
      <c r="FC17" s="892" t="str">
        <f t="shared" si="60"/>
        <v>-</v>
      </c>
      <c r="FD17" s="891"/>
      <c r="FE17" s="891"/>
      <c r="FF17" s="891"/>
      <c r="FG17" s="892" t="str">
        <f t="shared" si="61"/>
        <v>-</v>
      </c>
      <c r="FH17" s="892" t="str">
        <f t="shared" si="62"/>
        <v>-</v>
      </c>
      <c r="FI17" s="891"/>
      <c r="FJ17" s="891"/>
      <c r="FK17" s="891"/>
      <c r="FL17" s="892" t="str">
        <f t="shared" si="63"/>
        <v>-</v>
      </c>
      <c r="FM17" s="892" t="str">
        <f t="shared" si="64"/>
        <v>-</v>
      </c>
      <c r="FN17" s="891"/>
      <c r="FO17" s="891"/>
      <c r="FP17" s="891"/>
      <c r="FQ17" s="892" t="str">
        <f t="shared" si="65"/>
        <v>-</v>
      </c>
      <c r="FR17" s="892" t="str">
        <f t="shared" si="66"/>
        <v>-</v>
      </c>
      <c r="FS17" s="891"/>
      <c r="FT17" s="891"/>
      <c r="FU17" s="891"/>
      <c r="FV17" s="892" t="str">
        <f t="shared" si="67"/>
        <v>-</v>
      </c>
      <c r="FW17" s="892" t="str">
        <f t="shared" si="68"/>
        <v>-</v>
      </c>
      <c r="FX17" s="891"/>
      <c r="FY17" s="891"/>
      <c r="FZ17" s="891"/>
      <c r="GA17" s="892" t="str">
        <f t="shared" si="69"/>
        <v>-</v>
      </c>
      <c r="GB17" s="892" t="str">
        <f t="shared" si="70"/>
        <v>-</v>
      </c>
      <c r="GC17" s="891"/>
      <c r="GD17" s="891"/>
      <c r="GE17" s="891"/>
      <c r="GF17" s="892" t="str">
        <f t="shared" si="71"/>
        <v>-</v>
      </c>
      <c r="GG17" s="892" t="str">
        <f t="shared" si="72"/>
        <v>-</v>
      </c>
      <c r="GH17" s="891"/>
      <c r="GI17" s="891"/>
      <c r="GJ17" s="891"/>
      <c r="GK17" s="892" t="str">
        <f t="shared" si="73"/>
        <v>-</v>
      </c>
      <c r="GL17" s="892" t="str">
        <f t="shared" si="74"/>
        <v>-</v>
      </c>
      <c r="GM17" s="891"/>
      <c r="GN17" s="891"/>
      <c r="GO17" s="891"/>
      <c r="GP17" s="892" t="str">
        <f t="shared" si="75"/>
        <v>-</v>
      </c>
      <c r="GQ17" s="892" t="str">
        <f t="shared" si="76"/>
        <v>-</v>
      </c>
      <c r="GR17" s="891"/>
      <c r="GS17" s="891"/>
      <c r="GT17" s="891"/>
      <c r="GU17" s="892" t="str">
        <f t="shared" si="77"/>
        <v>-</v>
      </c>
      <c r="GV17" s="892" t="str">
        <f t="shared" si="78"/>
        <v>-</v>
      </c>
      <c r="GW17" s="891"/>
      <c r="GX17" s="891"/>
      <c r="GY17" s="891"/>
      <c r="GZ17" s="892" t="str">
        <f t="shared" si="79"/>
        <v>-</v>
      </c>
      <c r="HA17" s="892" t="str">
        <f t="shared" si="80"/>
        <v>-</v>
      </c>
      <c r="HB17" s="891"/>
      <c r="HC17" s="891"/>
      <c r="HD17" s="891"/>
      <c r="HE17" s="892" t="str">
        <f t="shared" si="81"/>
        <v>-</v>
      </c>
      <c r="HF17" s="892" t="str">
        <f t="shared" si="82"/>
        <v>-</v>
      </c>
      <c r="HG17" s="891"/>
      <c r="HH17" s="891"/>
      <c r="HI17" s="891"/>
      <c r="HJ17" s="892" t="str">
        <f t="shared" si="83"/>
        <v>-</v>
      </c>
      <c r="HK17" s="892" t="str">
        <f t="shared" si="84"/>
        <v>-</v>
      </c>
      <c r="HL17" s="891"/>
      <c r="HM17" s="891"/>
      <c r="HN17" s="891"/>
      <c r="HO17" s="892" t="str">
        <f t="shared" si="85"/>
        <v>-</v>
      </c>
      <c r="HP17" s="892" t="str">
        <f t="shared" si="86"/>
        <v>-</v>
      </c>
      <c r="HQ17" s="891"/>
      <c r="HR17" s="891"/>
      <c r="HS17" s="891"/>
      <c r="HT17" s="892" t="str">
        <f t="shared" si="87"/>
        <v>-</v>
      </c>
      <c r="HU17" s="892" t="str">
        <f t="shared" si="88"/>
        <v>-</v>
      </c>
      <c r="HV17" s="891"/>
      <c r="HW17" s="891"/>
      <c r="HX17" s="891"/>
      <c r="HY17" s="892" t="str">
        <f t="shared" si="89"/>
        <v>-</v>
      </c>
      <c r="HZ17" s="892" t="str">
        <f t="shared" si="90"/>
        <v>-</v>
      </c>
      <c r="IA17" s="891"/>
      <c r="IB17" s="891"/>
      <c r="IC17" s="891"/>
      <c r="ID17" s="892" t="str">
        <f t="shared" si="91"/>
        <v>-</v>
      </c>
      <c r="IE17" s="892" t="str">
        <f t="shared" si="92"/>
        <v>-</v>
      </c>
      <c r="IF17" s="891"/>
      <c r="IG17" s="891"/>
      <c r="IH17" s="891"/>
      <c r="II17" s="892" t="str">
        <f t="shared" si="93"/>
        <v>-</v>
      </c>
      <c r="IJ17" s="892" t="str">
        <f t="shared" si="94"/>
        <v>-</v>
      </c>
      <c r="IK17" s="891"/>
      <c r="IL17" s="891"/>
      <c r="IM17" s="891"/>
      <c r="IN17" s="892" t="str">
        <f t="shared" si="95"/>
        <v>-</v>
      </c>
      <c r="IO17" s="892" t="str">
        <f t="shared" si="96"/>
        <v>-</v>
      </c>
      <c r="IP17" s="891"/>
      <c r="IQ17" s="891"/>
      <c r="IR17" s="891"/>
      <c r="IS17" s="892" t="str">
        <f t="shared" si="97"/>
        <v>-</v>
      </c>
      <c r="IT17" s="892" t="str">
        <f t="shared" si="98"/>
        <v>-</v>
      </c>
      <c r="IU17" s="891"/>
      <c r="IV17" s="891"/>
      <c r="IW17" s="891"/>
      <c r="IX17" s="892" t="str">
        <f t="shared" si="99"/>
        <v>-</v>
      </c>
      <c r="IY17" s="892" t="str">
        <f t="shared" si="100"/>
        <v>-</v>
      </c>
      <c r="IZ17" s="891"/>
      <c r="JA17" s="891"/>
      <c r="JB17" s="891"/>
      <c r="JC17" s="892" t="str">
        <f t="shared" si="101"/>
        <v>-</v>
      </c>
      <c r="JD17" s="892" t="str">
        <f t="shared" si="102"/>
        <v>-</v>
      </c>
      <c r="JE17" s="891"/>
      <c r="JF17" s="891"/>
      <c r="JG17" s="891"/>
      <c r="JH17" s="892" t="str">
        <f t="shared" si="103"/>
        <v>-</v>
      </c>
      <c r="JI17" s="892" t="str">
        <f t="shared" si="104"/>
        <v>-</v>
      </c>
      <c r="JJ17" s="891"/>
      <c r="JK17" s="891"/>
      <c r="JL17" s="891"/>
      <c r="JM17" s="892" t="str">
        <f t="shared" si="105"/>
        <v>-</v>
      </c>
      <c r="JN17" s="892" t="str">
        <f t="shared" si="106"/>
        <v>-</v>
      </c>
      <c r="JO17" s="891"/>
      <c r="JP17" s="891"/>
      <c r="JQ17" s="891"/>
      <c r="JR17" s="892" t="str">
        <f t="shared" si="107"/>
        <v>-</v>
      </c>
      <c r="JS17" s="892" t="str">
        <f t="shared" si="108"/>
        <v>-</v>
      </c>
      <c r="JT17" s="891"/>
      <c r="JU17" s="891"/>
      <c r="JV17" s="891"/>
      <c r="JW17" s="892" t="str">
        <f t="shared" si="109"/>
        <v>-</v>
      </c>
      <c r="JX17" s="892" t="str">
        <f t="shared" si="110"/>
        <v>-</v>
      </c>
      <c r="JY17" s="891"/>
      <c r="JZ17" s="891"/>
      <c r="KA17" s="891"/>
      <c r="KB17" s="892" t="str">
        <f t="shared" si="111"/>
        <v>-</v>
      </c>
      <c r="KC17" s="892" t="str">
        <f t="shared" si="112"/>
        <v>-</v>
      </c>
      <c r="KD17" s="891"/>
      <c r="KE17" s="891"/>
      <c r="KF17" s="891"/>
      <c r="KG17" s="892" t="str">
        <f t="shared" si="113"/>
        <v>-</v>
      </c>
      <c r="KH17" s="892" t="str">
        <f t="shared" si="114"/>
        <v>-</v>
      </c>
      <c r="KI17" s="891"/>
      <c r="KJ17" s="891"/>
      <c r="KK17" s="891"/>
      <c r="KL17" s="892" t="str">
        <f t="shared" si="115"/>
        <v>-</v>
      </c>
      <c r="KM17" s="892" t="str">
        <f t="shared" si="116"/>
        <v>-</v>
      </c>
      <c r="KN17" s="891"/>
      <c r="KO17" s="891"/>
      <c r="KP17" s="891"/>
      <c r="KQ17" s="892" t="str">
        <f t="shared" si="117"/>
        <v>-</v>
      </c>
      <c r="KR17" s="892" t="str">
        <f t="shared" si="118"/>
        <v>-</v>
      </c>
      <c r="KS17" s="891"/>
      <c r="KT17" s="891"/>
      <c r="KU17" s="891"/>
      <c r="KV17" s="892" t="str">
        <f t="shared" si="119"/>
        <v>-</v>
      </c>
      <c r="KW17" s="892" t="str">
        <f t="shared" si="120"/>
        <v>-</v>
      </c>
      <c r="KX17" s="891"/>
      <c r="KY17" s="891"/>
      <c r="KZ17" s="891"/>
      <c r="LA17" s="892" t="str">
        <f t="shared" si="121"/>
        <v>-</v>
      </c>
      <c r="LB17" s="892" t="str">
        <f t="shared" si="122"/>
        <v>-</v>
      </c>
      <c r="LC17" s="891"/>
      <c r="LD17" s="891"/>
      <c r="LE17" s="891"/>
      <c r="LF17" s="892" t="str">
        <f t="shared" si="123"/>
        <v>-</v>
      </c>
      <c r="LG17" s="892" t="str">
        <f t="shared" si="124"/>
        <v>-</v>
      </c>
      <c r="LH17" s="891"/>
      <c r="LI17" s="891"/>
      <c r="LJ17" s="891"/>
      <c r="LK17" s="892" t="str">
        <f t="shared" si="125"/>
        <v>-</v>
      </c>
      <c r="LL17" s="892" t="str">
        <f t="shared" si="126"/>
        <v>-</v>
      </c>
      <c r="LM17" s="891"/>
      <c r="LN17" s="891"/>
      <c r="LO17" s="891"/>
      <c r="LP17" s="892" t="str">
        <f t="shared" si="127"/>
        <v>-</v>
      </c>
      <c r="LQ17" s="892" t="str">
        <f t="shared" si="128"/>
        <v>-</v>
      </c>
      <c r="LR17" s="891"/>
      <c r="LS17" s="891"/>
      <c r="LT17" s="891"/>
      <c r="LU17" s="892" t="str">
        <f t="shared" si="129"/>
        <v>-</v>
      </c>
      <c r="LV17" s="892" t="str">
        <f t="shared" si="130"/>
        <v>-</v>
      </c>
      <c r="LW17" s="891"/>
      <c r="LX17" s="891"/>
      <c r="LY17" s="891"/>
      <c r="LZ17" s="892" t="str">
        <f t="shared" si="131"/>
        <v>-</v>
      </c>
      <c r="MA17" s="892" t="str">
        <f t="shared" si="132"/>
        <v>-</v>
      </c>
      <c r="MB17" s="891"/>
      <c r="MC17" s="891"/>
      <c r="MD17" s="891"/>
      <c r="ME17" s="892" t="str">
        <f t="shared" si="133"/>
        <v>-</v>
      </c>
      <c r="MF17" s="892" t="str">
        <f t="shared" si="134"/>
        <v>-</v>
      </c>
      <c r="MG17" s="891"/>
      <c r="MH17" s="891"/>
      <c r="MI17" s="891"/>
      <c r="MJ17" s="892" t="str">
        <f t="shared" si="135"/>
        <v>-</v>
      </c>
      <c r="MK17" s="892" t="str">
        <f t="shared" si="136"/>
        <v>-</v>
      </c>
      <c r="ML17" s="891"/>
      <c r="MM17" s="891"/>
      <c r="MN17" s="891"/>
      <c r="MO17" s="892" t="str">
        <f t="shared" si="137"/>
        <v>-</v>
      </c>
      <c r="MP17" s="892" t="str">
        <f t="shared" si="138"/>
        <v>-</v>
      </c>
      <c r="MQ17" s="891"/>
      <c r="MR17" s="891"/>
      <c r="MS17" s="891"/>
      <c r="MT17" s="892" t="str">
        <f t="shared" si="139"/>
        <v>-</v>
      </c>
      <c r="MU17" s="892" t="str">
        <f t="shared" si="140"/>
        <v>-</v>
      </c>
      <c r="MV17" s="891"/>
      <c r="MW17" s="891"/>
      <c r="MX17" s="891"/>
      <c r="MY17" s="892" t="str">
        <f t="shared" si="141"/>
        <v>-</v>
      </c>
      <c r="MZ17" s="892" t="str">
        <f t="shared" si="142"/>
        <v>-</v>
      </c>
      <c r="NA17" s="891"/>
      <c r="NB17" s="891"/>
      <c r="NC17" s="891"/>
      <c r="ND17" s="892" t="str">
        <f t="shared" si="143"/>
        <v>-</v>
      </c>
      <c r="NE17" s="892" t="str">
        <f t="shared" si="144"/>
        <v>-</v>
      </c>
      <c r="NF17" s="891"/>
      <c r="NG17" s="891"/>
      <c r="NH17" s="891"/>
      <c r="NI17" s="892" t="str">
        <f t="shared" si="145"/>
        <v>-</v>
      </c>
      <c r="NJ17" s="892" t="str">
        <f t="shared" si="146"/>
        <v>-</v>
      </c>
      <c r="NK17" s="891"/>
      <c r="NL17" s="891"/>
      <c r="NM17" s="891"/>
      <c r="NN17" s="892" t="str">
        <f t="shared" si="147"/>
        <v>-</v>
      </c>
      <c r="NO17" s="892" t="str">
        <f t="shared" si="148"/>
        <v>-</v>
      </c>
      <c r="NP17" s="891"/>
      <c r="NQ17" s="891"/>
      <c r="NR17" s="891"/>
      <c r="NS17" s="892" t="str">
        <f t="shared" si="149"/>
        <v>-</v>
      </c>
      <c r="NT17" s="892" t="str">
        <f t="shared" si="150"/>
        <v>-</v>
      </c>
      <c r="NU17" s="891"/>
      <c r="NV17" s="891"/>
      <c r="NW17" s="891"/>
      <c r="NX17" s="892" t="str">
        <f t="shared" si="151"/>
        <v>-</v>
      </c>
      <c r="NY17" s="892" t="str">
        <f t="shared" si="152"/>
        <v>-</v>
      </c>
      <c r="NZ17" s="891"/>
      <c r="OA17" s="891"/>
      <c r="OB17" s="891"/>
      <c r="OC17" s="892" t="str">
        <f t="shared" si="153"/>
        <v>-</v>
      </c>
      <c r="OD17" s="892" t="str">
        <f t="shared" si="154"/>
        <v>-</v>
      </c>
      <c r="OE17" s="891"/>
      <c r="OF17" s="891"/>
      <c r="OG17" s="891"/>
      <c r="OH17" s="892" t="str">
        <f t="shared" si="155"/>
        <v>-</v>
      </c>
      <c r="OI17" s="892" t="str">
        <f t="shared" si="156"/>
        <v>-</v>
      </c>
      <c r="OJ17" s="891"/>
      <c r="OK17" s="891"/>
      <c r="OL17" s="891"/>
      <c r="OM17" s="892" t="str">
        <f t="shared" si="157"/>
        <v>-</v>
      </c>
      <c r="ON17" s="892" t="str">
        <f t="shared" si="158"/>
        <v>-</v>
      </c>
    </row>
    <row r="18" spans="3:404" ht="16.149999999999999" customHeight="1" thickBot="1" x14ac:dyDescent="0.35">
      <c r="C18" s="796">
        <v>11</v>
      </c>
      <c r="D18" s="23" t="str">
        <f>+'LP-Servicios'!P264</f>
        <v>-</v>
      </c>
      <c r="E18" s="891"/>
      <c r="F18" s="891"/>
      <c r="G18" s="891"/>
      <c r="H18" s="892" t="str">
        <f t="shared" si="159"/>
        <v>-</v>
      </c>
      <c r="I18" s="892" t="str">
        <f t="shared" si="160"/>
        <v>-</v>
      </c>
      <c r="J18" s="891"/>
      <c r="K18" s="891"/>
      <c r="L18" s="891"/>
      <c r="M18" s="892" t="str">
        <f t="shared" si="161"/>
        <v>-</v>
      </c>
      <c r="N18" s="892" t="str">
        <f t="shared" si="162"/>
        <v>-</v>
      </c>
      <c r="O18" s="891"/>
      <c r="P18" s="891"/>
      <c r="Q18" s="891"/>
      <c r="R18" s="892" t="str">
        <f t="shared" si="163"/>
        <v>-</v>
      </c>
      <c r="S18" s="892" t="str">
        <f t="shared" si="164"/>
        <v>-</v>
      </c>
      <c r="T18" s="891"/>
      <c r="U18" s="891"/>
      <c r="V18" s="891"/>
      <c r="W18" s="892" t="str">
        <f t="shared" si="165"/>
        <v>-</v>
      </c>
      <c r="X18" s="892" t="str">
        <f t="shared" si="166"/>
        <v>-</v>
      </c>
      <c r="Y18" s="891"/>
      <c r="Z18" s="891"/>
      <c r="AA18" s="891"/>
      <c r="AB18" s="892" t="str">
        <f t="shared" si="7"/>
        <v>-</v>
      </c>
      <c r="AC18" s="892" t="str">
        <f t="shared" si="8"/>
        <v>-</v>
      </c>
      <c r="AD18" s="891"/>
      <c r="AE18" s="891"/>
      <c r="AF18" s="891"/>
      <c r="AG18" s="892" t="str">
        <f t="shared" si="9"/>
        <v>-</v>
      </c>
      <c r="AH18" s="892" t="str">
        <f t="shared" si="10"/>
        <v>-</v>
      </c>
      <c r="AI18" s="891"/>
      <c r="AJ18" s="891"/>
      <c r="AK18" s="891"/>
      <c r="AL18" s="892" t="str">
        <f t="shared" si="11"/>
        <v>-</v>
      </c>
      <c r="AM18" s="892" t="str">
        <f t="shared" si="12"/>
        <v>-</v>
      </c>
      <c r="AN18" s="891"/>
      <c r="AO18" s="891"/>
      <c r="AP18" s="891"/>
      <c r="AQ18" s="892" t="str">
        <f t="shared" si="13"/>
        <v>-</v>
      </c>
      <c r="AR18" s="892" t="str">
        <f t="shared" si="14"/>
        <v>-</v>
      </c>
      <c r="AS18" s="891"/>
      <c r="AT18" s="891"/>
      <c r="AU18" s="891"/>
      <c r="AV18" s="892" t="str">
        <f t="shared" si="15"/>
        <v>-</v>
      </c>
      <c r="AW18" s="892" t="str">
        <f t="shared" si="16"/>
        <v>-</v>
      </c>
      <c r="AX18" s="891"/>
      <c r="AY18" s="891"/>
      <c r="AZ18" s="891"/>
      <c r="BA18" s="892" t="str">
        <f t="shared" si="17"/>
        <v>-</v>
      </c>
      <c r="BB18" s="892" t="str">
        <f t="shared" si="18"/>
        <v>-</v>
      </c>
      <c r="BC18" s="891"/>
      <c r="BD18" s="891"/>
      <c r="BE18" s="891"/>
      <c r="BF18" s="892" t="str">
        <f t="shared" si="19"/>
        <v>-</v>
      </c>
      <c r="BG18" s="892" t="str">
        <f t="shared" si="20"/>
        <v>-</v>
      </c>
      <c r="BH18" s="891"/>
      <c r="BI18" s="891"/>
      <c r="BJ18" s="891"/>
      <c r="BK18" s="892" t="str">
        <f t="shared" si="21"/>
        <v>-</v>
      </c>
      <c r="BL18" s="892" t="str">
        <f t="shared" si="22"/>
        <v>-</v>
      </c>
      <c r="BM18" s="891"/>
      <c r="BN18" s="891"/>
      <c r="BO18" s="891"/>
      <c r="BP18" s="892" t="str">
        <f t="shared" si="23"/>
        <v>-</v>
      </c>
      <c r="BQ18" s="892" t="str">
        <f t="shared" si="24"/>
        <v>-</v>
      </c>
      <c r="BR18" s="891"/>
      <c r="BS18" s="891"/>
      <c r="BT18" s="891"/>
      <c r="BU18" s="892" t="str">
        <f t="shared" si="25"/>
        <v>-</v>
      </c>
      <c r="BV18" s="892" t="str">
        <f t="shared" si="26"/>
        <v>-</v>
      </c>
      <c r="BW18" s="891"/>
      <c r="BX18" s="891"/>
      <c r="BY18" s="891"/>
      <c r="BZ18" s="892" t="str">
        <f t="shared" si="27"/>
        <v>-</v>
      </c>
      <c r="CA18" s="892" t="str">
        <f t="shared" si="28"/>
        <v>-</v>
      </c>
      <c r="CB18" s="891"/>
      <c r="CC18" s="891"/>
      <c r="CD18" s="891"/>
      <c r="CE18" s="892" t="str">
        <f t="shared" si="29"/>
        <v>-</v>
      </c>
      <c r="CF18" s="892" t="str">
        <f t="shared" si="30"/>
        <v>-</v>
      </c>
      <c r="CG18" s="891"/>
      <c r="CH18" s="891"/>
      <c r="CI18" s="891"/>
      <c r="CJ18" s="892" t="str">
        <f t="shared" si="31"/>
        <v>-</v>
      </c>
      <c r="CK18" s="892" t="str">
        <f t="shared" si="32"/>
        <v>-</v>
      </c>
      <c r="CL18" s="891"/>
      <c r="CM18" s="891"/>
      <c r="CN18" s="891"/>
      <c r="CO18" s="892" t="str">
        <f t="shared" si="33"/>
        <v>-</v>
      </c>
      <c r="CP18" s="892" t="str">
        <f t="shared" si="34"/>
        <v>-</v>
      </c>
      <c r="CQ18" s="891"/>
      <c r="CR18" s="891"/>
      <c r="CS18" s="891"/>
      <c r="CT18" s="892" t="str">
        <f t="shared" si="35"/>
        <v>-</v>
      </c>
      <c r="CU18" s="892" t="str">
        <f t="shared" si="36"/>
        <v>-</v>
      </c>
      <c r="CV18" s="891"/>
      <c r="CW18" s="891"/>
      <c r="CX18" s="891"/>
      <c r="CY18" s="892" t="str">
        <f t="shared" si="37"/>
        <v>-</v>
      </c>
      <c r="CZ18" s="892" t="str">
        <f t="shared" si="38"/>
        <v>-</v>
      </c>
      <c r="DA18" s="891"/>
      <c r="DB18" s="891"/>
      <c r="DC18" s="891"/>
      <c r="DD18" s="892" t="str">
        <f t="shared" si="39"/>
        <v>-</v>
      </c>
      <c r="DE18" s="892" t="str">
        <f t="shared" si="40"/>
        <v>-</v>
      </c>
      <c r="DF18" s="891"/>
      <c r="DG18" s="891"/>
      <c r="DH18" s="891"/>
      <c r="DI18" s="892" t="str">
        <f t="shared" si="41"/>
        <v>-</v>
      </c>
      <c r="DJ18" s="892" t="str">
        <f t="shared" si="42"/>
        <v>-</v>
      </c>
      <c r="DK18" s="891"/>
      <c r="DL18" s="891"/>
      <c r="DM18" s="891"/>
      <c r="DN18" s="892" t="str">
        <f t="shared" si="43"/>
        <v>-</v>
      </c>
      <c r="DO18" s="892" t="str">
        <f t="shared" si="44"/>
        <v>-</v>
      </c>
      <c r="DP18" s="891"/>
      <c r="DQ18" s="891"/>
      <c r="DR18" s="891"/>
      <c r="DS18" s="892" t="str">
        <f t="shared" si="45"/>
        <v>-</v>
      </c>
      <c r="DT18" s="892" t="str">
        <f t="shared" si="46"/>
        <v>-</v>
      </c>
      <c r="DU18" s="891"/>
      <c r="DV18" s="891"/>
      <c r="DW18" s="891"/>
      <c r="DX18" s="892" t="str">
        <f t="shared" si="47"/>
        <v>-</v>
      </c>
      <c r="DY18" s="892" t="str">
        <f t="shared" si="48"/>
        <v>-</v>
      </c>
      <c r="DZ18" s="891"/>
      <c r="EA18" s="891"/>
      <c r="EB18" s="891"/>
      <c r="EC18" s="892" t="str">
        <f t="shared" si="49"/>
        <v>-</v>
      </c>
      <c r="ED18" s="892" t="str">
        <f t="shared" si="50"/>
        <v>-</v>
      </c>
      <c r="EE18" s="891"/>
      <c r="EF18" s="891"/>
      <c r="EG18" s="891"/>
      <c r="EH18" s="892" t="str">
        <f t="shared" si="51"/>
        <v>-</v>
      </c>
      <c r="EI18" s="892" t="str">
        <f t="shared" si="52"/>
        <v>-</v>
      </c>
      <c r="EJ18" s="891"/>
      <c r="EK18" s="891"/>
      <c r="EL18" s="891"/>
      <c r="EM18" s="892" t="str">
        <f t="shared" si="53"/>
        <v>-</v>
      </c>
      <c r="EN18" s="892" t="str">
        <f t="shared" si="54"/>
        <v>-</v>
      </c>
      <c r="EO18" s="891"/>
      <c r="EP18" s="891"/>
      <c r="EQ18" s="891"/>
      <c r="ER18" s="892" t="str">
        <f t="shared" si="55"/>
        <v>-</v>
      </c>
      <c r="ES18" s="892" t="str">
        <f t="shared" si="56"/>
        <v>-</v>
      </c>
      <c r="ET18" s="891"/>
      <c r="EU18" s="891"/>
      <c r="EV18" s="891"/>
      <c r="EW18" s="892" t="str">
        <f t="shared" si="57"/>
        <v>-</v>
      </c>
      <c r="EX18" s="892" t="str">
        <f t="shared" si="58"/>
        <v>-</v>
      </c>
      <c r="EY18" s="891"/>
      <c r="EZ18" s="891"/>
      <c r="FA18" s="891"/>
      <c r="FB18" s="892" t="str">
        <f t="shared" si="59"/>
        <v>-</v>
      </c>
      <c r="FC18" s="892" t="str">
        <f t="shared" si="60"/>
        <v>-</v>
      </c>
      <c r="FD18" s="891"/>
      <c r="FE18" s="891"/>
      <c r="FF18" s="891"/>
      <c r="FG18" s="892" t="str">
        <f t="shared" si="61"/>
        <v>-</v>
      </c>
      <c r="FH18" s="892" t="str">
        <f t="shared" si="62"/>
        <v>-</v>
      </c>
      <c r="FI18" s="891"/>
      <c r="FJ18" s="891"/>
      <c r="FK18" s="891"/>
      <c r="FL18" s="892" t="str">
        <f t="shared" si="63"/>
        <v>-</v>
      </c>
      <c r="FM18" s="892" t="str">
        <f t="shared" si="64"/>
        <v>-</v>
      </c>
      <c r="FN18" s="891"/>
      <c r="FO18" s="891"/>
      <c r="FP18" s="891"/>
      <c r="FQ18" s="892" t="str">
        <f t="shared" si="65"/>
        <v>-</v>
      </c>
      <c r="FR18" s="892" t="str">
        <f t="shared" si="66"/>
        <v>-</v>
      </c>
      <c r="FS18" s="891"/>
      <c r="FT18" s="891"/>
      <c r="FU18" s="891"/>
      <c r="FV18" s="892" t="str">
        <f t="shared" si="67"/>
        <v>-</v>
      </c>
      <c r="FW18" s="892" t="str">
        <f t="shared" si="68"/>
        <v>-</v>
      </c>
      <c r="FX18" s="891"/>
      <c r="FY18" s="891"/>
      <c r="FZ18" s="891"/>
      <c r="GA18" s="892" t="str">
        <f t="shared" si="69"/>
        <v>-</v>
      </c>
      <c r="GB18" s="892" t="str">
        <f t="shared" si="70"/>
        <v>-</v>
      </c>
      <c r="GC18" s="891"/>
      <c r="GD18" s="891"/>
      <c r="GE18" s="891"/>
      <c r="GF18" s="892" t="str">
        <f t="shared" si="71"/>
        <v>-</v>
      </c>
      <c r="GG18" s="892" t="str">
        <f t="shared" si="72"/>
        <v>-</v>
      </c>
      <c r="GH18" s="891"/>
      <c r="GI18" s="891"/>
      <c r="GJ18" s="891"/>
      <c r="GK18" s="892" t="str">
        <f t="shared" si="73"/>
        <v>-</v>
      </c>
      <c r="GL18" s="892" t="str">
        <f t="shared" si="74"/>
        <v>-</v>
      </c>
      <c r="GM18" s="891"/>
      <c r="GN18" s="891"/>
      <c r="GO18" s="891"/>
      <c r="GP18" s="892" t="str">
        <f t="shared" si="75"/>
        <v>-</v>
      </c>
      <c r="GQ18" s="892" t="str">
        <f t="shared" si="76"/>
        <v>-</v>
      </c>
      <c r="GR18" s="891"/>
      <c r="GS18" s="891"/>
      <c r="GT18" s="891"/>
      <c r="GU18" s="892" t="str">
        <f t="shared" si="77"/>
        <v>-</v>
      </c>
      <c r="GV18" s="892" t="str">
        <f t="shared" si="78"/>
        <v>-</v>
      </c>
      <c r="GW18" s="891"/>
      <c r="GX18" s="891"/>
      <c r="GY18" s="891"/>
      <c r="GZ18" s="892" t="str">
        <f t="shared" si="79"/>
        <v>-</v>
      </c>
      <c r="HA18" s="892" t="str">
        <f t="shared" si="80"/>
        <v>-</v>
      </c>
      <c r="HB18" s="891"/>
      <c r="HC18" s="891"/>
      <c r="HD18" s="891"/>
      <c r="HE18" s="892" t="str">
        <f t="shared" si="81"/>
        <v>-</v>
      </c>
      <c r="HF18" s="892" t="str">
        <f t="shared" si="82"/>
        <v>-</v>
      </c>
      <c r="HG18" s="891"/>
      <c r="HH18" s="891"/>
      <c r="HI18" s="891"/>
      <c r="HJ18" s="892" t="str">
        <f t="shared" si="83"/>
        <v>-</v>
      </c>
      <c r="HK18" s="892" t="str">
        <f t="shared" si="84"/>
        <v>-</v>
      </c>
      <c r="HL18" s="891"/>
      <c r="HM18" s="891"/>
      <c r="HN18" s="891"/>
      <c r="HO18" s="892" t="str">
        <f t="shared" si="85"/>
        <v>-</v>
      </c>
      <c r="HP18" s="892" t="str">
        <f t="shared" si="86"/>
        <v>-</v>
      </c>
      <c r="HQ18" s="891"/>
      <c r="HR18" s="891"/>
      <c r="HS18" s="891"/>
      <c r="HT18" s="892" t="str">
        <f t="shared" si="87"/>
        <v>-</v>
      </c>
      <c r="HU18" s="892" t="str">
        <f t="shared" si="88"/>
        <v>-</v>
      </c>
      <c r="HV18" s="891"/>
      <c r="HW18" s="891"/>
      <c r="HX18" s="891"/>
      <c r="HY18" s="892" t="str">
        <f t="shared" si="89"/>
        <v>-</v>
      </c>
      <c r="HZ18" s="892" t="str">
        <f t="shared" si="90"/>
        <v>-</v>
      </c>
      <c r="IA18" s="891"/>
      <c r="IB18" s="891"/>
      <c r="IC18" s="891"/>
      <c r="ID18" s="892" t="str">
        <f t="shared" si="91"/>
        <v>-</v>
      </c>
      <c r="IE18" s="892" t="str">
        <f t="shared" si="92"/>
        <v>-</v>
      </c>
      <c r="IF18" s="891"/>
      <c r="IG18" s="891"/>
      <c r="IH18" s="891"/>
      <c r="II18" s="892" t="str">
        <f t="shared" si="93"/>
        <v>-</v>
      </c>
      <c r="IJ18" s="892" t="str">
        <f t="shared" si="94"/>
        <v>-</v>
      </c>
      <c r="IK18" s="891"/>
      <c r="IL18" s="891"/>
      <c r="IM18" s="891"/>
      <c r="IN18" s="892" t="str">
        <f t="shared" si="95"/>
        <v>-</v>
      </c>
      <c r="IO18" s="892" t="str">
        <f t="shared" si="96"/>
        <v>-</v>
      </c>
      <c r="IP18" s="891"/>
      <c r="IQ18" s="891"/>
      <c r="IR18" s="891"/>
      <c r="IS18" s="892" t="str">
        <f t="shared" si="97"/>
        <v>-</v>
      </c>
      <c r="IT18" s="892" t="str">
        <f t="shared" si="98"/>
        <v>-</v>
      </c>
      <c r="IU18" s="891"/>
      <c r="IV18" s="891"/>
      <c r="IW18" s="891"/>
      <c r="IX18" s="892" t="str">
        <f t="shared" si="99"/>
        <v>-</v>
      </c>
      <c r="IY18" s="892" t="str">
        <f t="shared" si="100"/>
        <v>-</v>
      </c>
      <c r="IZ18" s="891"/>
      <c r="JA18" s="891"/>
      <c r="JB18" s="891"/>
      <c r="JC18" s="892" t="str">
        <f t="shared" si="101"/>
        <v>-</v>
      </c>
      <c r="JD18" s="892" t="str">
        <f t="shared" si="102"/>
        <v>-</v>
      </c>
      <c r="JE18" s="891"/>
      <c r="JF18" s="891"/>
      <c r="JG18" s="891"/>
      <c r="JH18" s="892" t="str">
        <f t="shared" si="103"/>
        <v>-</v>
      </c>
      <c r="JI18" s="892" t="str">
        <f t="shared" si="104"/>
        <v>-</v>
      </c>
      <c r="JJ18" s="891"/>
      <c r="JK18" s="891"/>
      <c r="JL18" s="891"/>
      <c r="JM18" s="892" t="str">
        <f t="shared" si="105"/>
        <v>-</v>
      </c>
      <c r="JN18" s="892" t="str">
        <f t="shared" si="106"/>
        <v>-</v>
      </c>
      <c r="JO18" s="891"/>
      <c r="JP18" s="891"/>
      <c r="JQ18" s="891"/>
      <c r="JR18" s="892" t="str">
        <f t="shared" si="107"/>
        <v>-</v>
      </c>
      <c r="JS18" s="892" t="str">
        <f t="shared" si="108"/>
        <v>-</v>
      </c>
      <c r="JT18" s="891"/>
      <c r="JU18" s="891"/>
      <c r="JV18" s="891"/>
      <c r="JW18" s="892" t="str">
        <f t="shared" si="109"/>
        <v>-</v>
      </c>
      <c r="JX18" s="892" t="str">
        <f t="shared" si="110"/>
        <v>-</v>
      </c>
      <c r="JY18" s="891"/>
      <c r="JZ18" s="891"/>
      <c r="KA18" s="891"/>
      <c r="KB18" s="892" t="str">
        <f t="shared" si="111"/>
        <v>-</v>
      </c>
      <c r="KC18" s="892" t="str">
        <f t="shared" si="112"/>
        <v>-</v>
      </c>
      <c r="KD18" s="891"/>
      <c r="KE18" s="891"/>
      <c r="KF18" s="891"/>
      <c r="KG18" s="892" t="str">
        <f t="shared" si="113"/>
        <v>-</v>
      </c>
      <c r="KH18" s="892" t="str">
        <f t="shared" si="114"/>
        <v>-</v>
      </c>
      <c r="KI18" s="891"/>
      <c r="KJ18" s="891"/>
      <c r="KK18" s="891"/>
      <c r="KL18" s="892" t="str">
        <f t="shared" si="115"/>
        <v>-</v>
      </c>
      <c r="KM18" s="892" t="str">
        <f t="shared" si="116"/>
        <v>-</v>
      </c>
      <c r="KN18" s="891"/>
      <c r="KO18" s="891"/>
      <c r="KP18" s="891"/>
      <c r="KQ18" s="892" t="str">
        <f t="shared" si="117"/>
        <v>-</v>
      </c>
      <c r="KR18" s="892" t="str">
        <f t="shared" si="118"/>
        <v>-</v>
      </c>
      <c r="KS18" s="891"/>
      <c r="KT18" s="891"/>
      <c r="KU18" s="891"/>
      <c r="KV18" s="892" t="str">
        <f t="shared" si="119"/>
        <v>-</v>
      </c>
      <c r="KW18" s="892" t="str">
        <f t="shared" si="120"/>
        <v>-</v>
      </c>
      <c r="KX18" s="891"/>
      <c r="KY18" s="891"/>
      <c r="KZ18" s="891"/>
      <c r="LA18" s="892" t="str">
        <f t="shared" si="121"/>
        <v>-</v>
      </c>
      <c r="LB18" s="892" t="str">
        <f t="shared" si="122"/>
        <v>-</v>
      </c>
      <c r="LC18" s="891"/>
      <c r="LD18" s="891"/>
      <c r="LE18" s="891"/>
      <c r="LF18" s="892" t="str">
        <f t="shared" si="123"/>
        <v>-</v>
      </c>
      <c r="LG18" s="892" t="str">
        <f t="shared" si="124"/>
        <v>-</v>
      </c>
      <c r="LH18" s="891"/>
      <c r="LI18" s="891"/>
      <c r="LJ18" s="891"/>
      <c r="LK18" s="892" t="str">
        <f t="shared" si="125"/>
        <v>-</v>
      </c>
      <c r="LL18" s="892" t="str">
        <f t="shared" si="126"/>
        <v>-</v>
      </c>
      <c r="LM18" s="891"/>
      <c r="LN18" s="891"/>
      <c r="LO18" s="891"/>
      <c r="LP18" s="892" t="str">
        <f t="shared" si="127"/>
        <v>-</v>
      </c>
      <c r="LQ18" s="892" t="str">
        <f t="shared" si="128"/>
        <v>-</v>
      </c>
      <c r="LR18" s="891"/>
      <c r="LS18" s="891"/>
      <c r="LT18" s="891"/>
      <c r="LU18" s="892" t="str">
        <f t="shared" si="129"/>
        <v>-</v>
      </c>
      <c r="LV18" s="892" t="str">
        <f t="shared" si="130"/>
        <v>-</v>
      </c>
      <c r="LW18" s="891"/>
      <c r="LX18" s="891"/>
      <c r="LY18" s="891"/>
      <c r="LZ18" s="892" t="str">
        <f t="shared" si="131"/>
        <v>-</v>
      </c>
      <c r="MA18" s="892" t="str">
        <f t="shared" si="132"/>
        <v>-</v>
      </c>
      <c r="MB18" s="891"/>
      <c r="MC18" s="891"/>
      <c r="MD18" s="891"/>
      <c r="ME18" s="892" t="str">
        <f t="shared" si="133"/>
        <v>-</v>
      </c>
      <c r="MF18" s="892" t="str">
        <f t="shared" si="134"/>
        <v>-</v>
      </c>
      <c r="MG18" s="891"/>
      <c r="MH18" s="891"/>
      <c r="MI18" s="891"/>
      <c r="MJ18" s="892" t="str">
        <f t="shared" si="135"/>
        <v>-</v>
      </c>
      <c r="MK18" s="892" t="str">
        <f t="shared" si="136"/>
        <v>-</v>
      </c>
      <c r="ML18" s="891"/>
      <c r="MM18" s="891"/>
      <c r="MN18" s="891"/>
      <c r="MO18" s="892" t="str">
        <f t="shared" si="137"/>
        <v>-</v>
      </c>
      <c r="MP18" s="892" t="str">
        <f t="shared" si="138"/>
        <v>-</v>
      </c>
      <c r="MQ18" s="891"/>
      <c r="MR18" s="891"/>
      <c r="MS18" s="891"/>
      <c r="MT18" s="892" t="str">
        <f t="shared" si="139"/>
        <v>-</v>
      </c>
      <c r="MU18" s="892" t="str">
        <f t="shared" si="140"/>
        <v>-</v>
      </c>
      <c r="MV18" s="891"/>
      <c r="MW18" s="891"/>
      <c r="MX18" s="891"/>
      <c r="MY18" s="892" t="str">
        <f t="shared" si="141"/>
        <v>-</v>
      </c>
      <c r="MZ18" s="892" t="str">
        <f t="shared" si="142"/>
        <v>-</v>
      </c>
      <c r="NA18" s="891"/>
      <c r="NB18" s="891"/>
      <c r="NC18" s="891"/>
      <c r="ND18" s="892" t="str">
        <f t="shared" si="143"/>
        <v>-</v>
      </c>
      <c r="NE18" s="892" t="str">
        <f t="shared" si="144"/>
        <v>-</v>
      </c>
      <c r="NF18" s="891"/>
      <c r="NG18" s="891"/>
      <c r="NH18" s="891"/>
      <c r="NI18" s="892" t="str">
        <f t="shared" si="145"/>
        <v>-</v>
      </c>
      <c r="NJ18" s="892" t="str">
        <f t="shared" si="146"/>
        <v>-</v>
      </c>
      <c r="NK18" s="891"/>
      <c r="NL18" s="891"/>
      <c r="NM18" s="891"/>
      <c r="NN18" s="892" t="str">
        <f t="shared" si="147"/>
        <v>-</v>
      </c>
      <c r="NO18" s="892" t="str">
        <f t="shared" si="148"/>
        <v>-</v>
      </c>
      <c r="NP18" s="891"/>
      <c r="NQ18" s="891"/>
      <c r="NR18" s="891"/>
      <c r="NS18" s="892" t="str">
        <f t="shared" si="149"/>
        <v>-</v>
      </c>
      <c r="NT18" s="892" t="str">
        <f t="shared" si="150"/>
        <v>-</v>
      </c>
      <c r="NU18" s="891"/>
      <c r="NV18" s="891"/>
      <c r="NW18" s="891"/>
      <c r="NX18" s="892" t="str">
        <f t="shared" si="151"/>
        <v>-</v>
      </c>
      <c r="NY18" s="892" t="str">
        <f t="shared" si="152"/>
        <v>-</v>
      </c>
      <c r="NZ18" s="891"/>
      <c r="OA18" s="891"/>
      <c r="OB18" s="891"/>
      <c r="OC18" s="892" t="str">
        <f t="shared" si="153"/>
        <v>-</v>
      </c>
      <c r="OD18" s="892" t="str">
        <f t="shared" si="154"/>
        <v>-</v>
      </c>
      <c r="OE18" s="891"/>
      <c r="OF18" s="891"/>
      <c r="OG18" s="891"/>
      <c r="OH18" s="892" t="str">
        <f t="shared" si="155"/>
        <v>-</v>
      </c>
      <c r="OI18" s="892" t="str">
        <f t="shared" si="156"/>
        <v>-</v>
      </c>
      <c r="OJ18" s="891"/>
      <c r="OK18" s="891"/>
      <c r="OL18" s="891"/>
      <c r="OM18" s="892" t="str">
        <f t="shared" si="157"/>
        <v>-</v>
      </c>
      <c r="ON18" s="892" t="str">
        <f t="shared" si="158"/>
        <v>-</v>
      </c>
    </row>
    <row r="19" spans="3:404" ht="16.149999999999999" customHeight="1" thickBot="1" x14ac:dyDescent="0.35">
      <c r="C19" s="796">
        <v>12</v>
      </c>
      <c r="D19" s="24" t="str">
        <f>+'LP-Servicios'!P265</f>
        <v>-</v>
      </c>
      <c r="E19" s="891"/>
      <c r="F19" s="891"/>
      <c r="G19" s="891"/>
      <c r="H19" s="892" t="str">
        <f t="shared" si="159"/>
        <v>-</v>
      </c>
      <c r="I19" s="892" t="str">
        <f t="shared" si="160"/>
        <v>-</v>
      </c>
      <c r="J19" s="891"/>
      <c r="K19" s="891"/>
      <c r="L19" s="891"/>
      <c r="M19" s="892" t="str">
        <f t="shared" si="161"/>
        <v>-</v>
      </c>
      <c r="N19" s="892" t="str">
        <f t="shared" si="162"/>
        <v>-</v>
      </c>
      <c r="O19" s="891"/>
      <c r="P19" s="891"/>
      <c r="Q19" s="891"/>
      <c r="R19" s="892" t="str">
        <f t="shared" si="163"/>
        <v>-</v>
      </c>
      <c r="S19" s="892" t="str">
        <f t="shared" si="164"/>
        <v>-</v>
      </c>
      <c r="T19" s="891"/>
      <c r="U19" s="891"/>
      <c r="V19" s="891"/>
      <c r="W19" s="892" t="str">
        <f t="shared" si="165"/>
        <v>-</v>
      </c>
      <c r="X19" s="892" t="str">
        <f t="shared" si="166"/>
        <v>-</v>
      </c>
      <c r="Y19" s="891"/>
      <c r="Z19" s="891"/>
      <c r="AA19" s="891"/>
      <c r="AB19" s="892" t="str">
        <f t="shared" si="7"/>
        <v>-</v>
      </c>
      <c r="AC19" s="892" t="str">
        <f t="shared" si="8"/>
        <v>-</v>
      </c>
      <c r="AD19" s="891"/>
      <c r="AE19" s="891"/>
      <c r="AF19" s="891"/>
      <c r="AG19" s="892" t="str">
        <f t="shared" si="9"/>
        <v>-</v>
      </c>
      <c r="AH19" s="892" t="str">
        <f t="shared" si="10"/>
        <v>-</v>
      </c>
      <c r="AI19" s="891"/>
      <c r="AJ19" s="891"/>
      <c r="AK19" s="891"/>
      <c r="AL19" s="892" t="str">
        <f t="shared" si="11"/>
        <v>-</v>
      </c>
      <c r="AM19" s="892" t="str">
        <f t="shared" si="12"/>
        <v>-</v>
      </c>
      <c r="AN19" s="891"/>
      <c r="AO19" s="891"/>
      <c r="AP19" s="891"/>
      <c r="AQ19" s="892" t="str">
        <f t="shared" si="13"/>
        <v>-</v>
      </c>
      <c r="AR19" s="892" t="str">
        <f t="shared" si="14"/>
        <v>-</v>
      </c>
      <c r="AS19" s="891"/>
      <c r="AT19" s="891"/>
      <c r="AU19" s="891"/>
      <c r="AV19" s="892" t="str">
        <f t="shared" si="15"/>
        <v>-</v>
      </c>
      <c r="AW19" s="892" t="str">
        <f t="shared" si="16"/>
        <v>-</v>
      </c>
      <c r="AX19" s="891"/>
      <c r="AY19" s="891"/>
      <c r="AZ19" s="891"/>
      <c r="BA19" s="892" t="str">
        <f t="shared" si="17"/>
        <v>-</v>
      </c>
      <c r="BB19" s="892" t="str">
        <f t="shared" si="18"/>
        <v>-</v>
      </c>
      <c r="BC19" s="891"/>
      <c r="BD19" s="891"/>
      <c r="BE19" s="891"/>
      <c r="BF19" s="892" t="str">
        <f t="shared" si="19"/>
        <v>-</v>
      </c>
      <c r="BG19" s="892" t="str">
        <f t="shared" si="20"/>
        <v>-</v>
      </c>
      <c r="BH19" s="891"/>
      <c r="BI19" s="891"/>
      <c r="BJ19" s="891"/>
      <c r="BK19" s="892" t="str">
        <f t="shared" si="21"/>
        <v>-</v>
      </c>
      <c r="BL19" s="892" t="str">
        <f t="shared" si="22"/>
        <v>-</v>
      </c>
      <c r="BM19" s="891"/>
      <c r="BN19" s="891"/>
      <c r="BO19" s="891"/>
      <c r="BP19" s="892" t="str">
        <f t="shared" si="23"/>
        <v>-</v>
      </c>
      <c r="BQ19" s="892" t="str">
        <f t="shared" si="24"/>
        <v>-</v>
      </c>
      <c r="BR19" s="891"/>
      <c r="BS19" s="891"/>
      <c r="BT19" s="891"/>
      <c r="BU19" s="892" t="str">
        <f t="shared" si="25"/>
        <v>-</v>
      </c>
      <c r="BV19" s="892" t="str">
        <f t="shared" si="26"/>
        <v>-</v>
      </c>
      <c r="BW19" s="891"/>
      <c r="BX19" s="891"/>
      <c r="BY19" s="891"/>
      <c r="BZ19" s="892" t="str">
        <f t="shared" si="27"/>
        <v>-</v>
      </c>
      <c r="CA19" s="892" t="str">
        <f t="shared" si="28"/>
        <v>-</v>
      </c>
      <c r="CB19" s="891"/>
      <c r="CC19" s="891"/>
      <c r="CD19" s="891"/>
      <c r="CE19" s="892" t="str">
        <f t="shared" si="29"/>
        <v>-</v>
      </c>
      <c r="CF19" s="892" t="str">
        <f t="shared" si="30"/>
        <v>-</v>
      </c>
      <c r="CG19" s="891"/>
      <c r="CH19" s="891"/>
      <c r="CI19" s="891"/>
      <c r="CJ19" s="892" t="str">
        <f t="shared" si="31"/>
        <v>-</v>
      </c>
      <c r="CK19" s="892" t="str">
        <f t="shared" si="32"/>
        <v>-</v>
      </c>
      <c r="CL19" s="891"/>
      <c r="CM19" s="891"/>
      <c r="CN19" s="891"/>
      <c r="CO19" s="892" t="str">
        <f t="shared" si="33"/>
        <v>-</v>
      </c>
      <c r="CP19" s="892" t="str">
        <f t="shared" si="34"/>
        <v>-</v>
      </c>
      <c r="CQ19" s="891"/>
      <c r="CR19" s="891"/>
      <c r="CS19" s="891"/>
      <c r="CT19" s="892" t="str">
        <f t="shared" si="35"/>
        <v>-</v>
      </c>
      <c r="CU19" s="892" t="str">
        <f t="shared" si="36"/>
        <v>-</v>
      </c>
      <c r="CV19" s="891"/>
      <c r="CW19" s="891"/>
      <c r="CX19" s="891"/>
      <c r="CY19" s="892" t="str">
        <f t="shared" si="37"/>
        <v>-</v>
      </c>
      <c r="CZ19" s="892" t="str">
        <f t="shared" si="38"/>
        <v>-</v>
      </c>
      <c r="DA19" s="891"/>
      <c r="DB19" s="891"/>
      <c r="DC19" s="891"/>
      <c r="DD19" s="892" t="str">
        <f t="shared" si="39"/>
        <v>-</v>
      </c>
      <c r="DE19" s="892" t="str">
        <f t="shared" si="40"/>
        <v>-</v>
      </c>
      <c r="DF19" s="891"/>
      <c r="DG19" s="891"/>
      <c r="DH19" s="891"/>
      <c r="DI19" s="892" t="str">
        <f t="shared" si="41"/>
        <v>-</v>
      </c>
      <c r="DJ19" s="892" t="str">
        <f t="shared" si="42"/>
        <v>-</v>
      </c>
      <c r="DK19" s="891"/>
      <c r="DL19" s="891"/>
      <c r="DM19" s="891"/>
      <c r="DN19" s="892" t="str">
        <f t="shared" si="43"/>
        <v>-</v>
      </c>
      <c r="DO19" s="892" t="str">
        <f t="shared" si="44"/>
        <v>-</v>
      </c>
      <c r="DP19" s="891"/>
      <c r="DQ19" s="891"/>
      <c r="DR19" s="891"/>
      <c r="DS19" s="892" t="str">
        <f t="shared" si="45"/>
        <v>-</v>
      </c>
      <c r="DT19" s="892" t="str">
        <f t="shared" si="46"/>
        <v>-</v>
      </c>
      <c r="DU19" s="891"/>
      <c r="DV19" s="891"/>
      <c r="DW19" s="891"/>
      <c r="DX19" s="892" t="str">
        <f t="shared" si="47"/>
        <v>-</v>
      </c>
      <c r="DY19" s="892" t="str">
        <f t="shared" si="48"/>
        <v>-</v>
      </c>
      <c r="DZ19" s="891"/>
      <c r="EA19" s="891"/>
      <c r="EB19" s="891"/>
      <c r="EC19" s="892" t="str">
        <f t="shared" si="49"/>
        <v>-</v>
      </c>
      <c r="ED19" s="892" t="str">
        <f t="shared" si="50"/>
        <v>-</v>
      </c>
      <c r="EE19" s="891"/>
      <c r="EF19" s="891"/>
      <c r="EG19" s="891"/>
      <c r="EH19" s="892" t="str">
        <f t="shared" si="51"/>
        <v>-</v>
      </c>
      <c r="EI19" s="892" t="str">
        <f t="shared" si="52"/>
        <v>-</v>
      </c>
      <c r="EJ19" s="891"/>
      <c r="EK19" s="891"/>
      <c r="EL19" s="891"/>
      <c r="EM19" s="892" t="str">
        <f t="shared" si="53"/>
        <v>-</v>
      </c>
      <c r="EN19" s="892" t="str">
        <f t="shared" si="54"/>
        <v>-</v>
      </c>
      <c r="EO19" s="891"/>
      <c r="EP19" s="891"/>
      <c r="EQ19" s="891"/>
      <c r="ER19" s="892" t="str">
        <f t="shared" si="55"/>
        <v>-</v>
      </c>
      <c r="ES19" s="892" t="str">
        <f t="shared" si="56"/>
        <v>-</v>
      </c>
      <c r="ET19" s="891"/>
      <c r="EU19" s="891"/>
      <c r="EV19" s="891"/>
      <c r="EW19" s="892" t="str">
        <f t="shared" si="57"/>
        <v>-</v>
      </c>
      <c r="EX19" s="892" t="str">
        <f t="shared" si="58"/>
        <v>-</v>
      </c>
      <c r="EY19" s="891"/>
      <c r="EZ19" s="891"/>
      <c r="FA19" s="891"/>
      <c r="FB19" s="892" t="str">
        <f t="shared" si="59"/>
        <v>-</v>
      </c>
      <c r="FC19" s="892" t="str">
        <f t="shared" si="60"/>
        <v>-</v>
      </c>
      <c r="FD19" s="891"/>
      <c r="FE19" s="891"/>
      <c r="FF19" s="891"/>
      <c r="FG19" s="892" t="str">
        <f t="shared" si="61"/>
        <v>-</v>
      </c>
      <c r="FH19" s="892" t="str">
        <f t="shared" si="62"/>
        <v>-</v>
      </c>
      <c r="FI19" s="891"/>
      <c r="FJ19" s="891"/>
      <c r="FK19" s="891"/>
      <c r="FL19" s="892" t="str">
        <f t="shared" si="63"/>
        <v>-</v>
      </c>
      <c r="FM19" s="892" t="str">
        <f t="shared" si="64"/>
        <v>-</v>
      </c>
      <c r="FN19" s="891"/>
      <c r="FO19" s="891"/>
      <c r="FP19" s="891"/>
      <c r="FQ19" s="892" t="str">
        <f t="shared" si="65"/>
        <v>-</v>
      </c>
      <c r="FR19" s="892" t="str">
        <f t="shared" si="66"/>
        <v>-</v>
      </c>
      <c r="FS19" s="891"/>
      <c r="FT19" s="891"/>
      <c r="FU19" s="891"/>
      <c r="FV19" s="892" t="str">
        <f t="shared" si="67"/>
        <v>-</v>
      </c>
      <c r="FW19" s="892" t="str">
        <f t="shared" si="68"/>
        <v>-</v>
      </c>
      <c r="FX19" s="891"/>
      <c r="FY19" s="891"/>
      <c r="FZ19" s="891"/>
      <c r="GA19" s="892" t="str">
        <f t="shared" si="69"/>
        <v>-</v>
      </c>
      <c r="GB19" s="892" t="str">
        <f t="shared" si="70"/>
        <v>-</v>
      </c>
      <c r="GC19" s="891"/>
      <c r="GD19" s="891"/>
      <c r="GE19" s="891"/>
      <c r="GF19" s="892" t="str">
        <f t="shared" si="71"/>
        <v>-</v>
      </c>
      <c r="GG19" s="892" t="str">
        <f t="shared" si="72"/>
        <v>-</v>
      </c>
      <c r="GH19" s="891"/>
      <c r="GI19" s="891"/>
      <c r="GJ19" s="891"/>
      <c r="GK19" s="892" t="str">
        <f t="shared" si="73"/>
        <v>-</v>
      </c>
      <c r="GL19" s="892" t="str">
        <f t="shared" si="74"/>
        <v>-</v>
      </c>
      <c r="GM19" s="891"/>
      <c r="GN19" s="891"/>
      <c r="GO19" s="891"/>
      <c r="GP19" s="892" t="str">
        <f t="shared" si="75"/>
        <v>-</v>
      </c>
      <c r="GQ19" s="892" t="str">
        <f t="shared" si="76"/>
        <v>-</v>
      </c>
      <c r="GR19" s="891"/>
      <c r="GS19" s="891"/>
      <c r="GT19" s="891"/>
      <c r="GU19" s="892" t="str">
        <f t="shared" si="77"/>
        <v>-</v>
      </c>
      <c r="GV19" s="892" t="str">
        <f t="shared" si="78"/>
        <v>-</v>
      </c>
      <c r="GW19" s="891"/>
      <c r="GX19" s="891"/>
      <c r="GY19" s="891"/>
      <c r="GZ19" s="892" t="str">
        <f t="shared" si="79"/>
        <v>-</v>
      </c>
      <c r="HA19" s="892" t="str">
        <f t="shared" si="80"/>
        <v>-</v>
      </c>
      <c r="HB19" s="891"/>
      <c r="HC19" s="891"/>
      <c r="HD19" s="891"/>
      <c r="HE19" s="892" t="str">
        <f t="shared" si="81"/>
        <v>-</v>
      </c>
      <c r="HF19" s="892" t="str">
        <f t="shared" si="82"/>
        <v>-</v>
      </c>
      <c r="HG19" s="891"/>
      <c r="HH19" s="891"/>
      <c r="HI19" s="891"/>
      <c r="HJ19" s="892" t="str">
        <f t="shared" si="83"/>
        <v>-</v>
      </c>
      <c r="HK19" s="892" t="str">
        <f t="shared" si="84"/>
        <v>-</v>
      </c>
      <c r="HL19" s="891"/>
      <c r="HM19" s="891"/>
      <c r="HN19" s="891"/>
      <c r="HO19" s="892" t="str">
        <f t="shared" si="85"/>
        <v>-</v>
      </c>
      <c r="HP19" s="892" t="str">
        <f t="shared" si="86"/>
        <v>-</v>
      </c>
      <c r="HQ19" s="891"/>
      <c r="HR19" s="891"/>
      <c r="HS19" s="891"/>
      <c r="HT19" s="892" t="str">
        <f t="shared" si="87"/>
        <v>-</v>
      </c>
      <c r="HU19" s="892" t="str">
        <f t="shared" si="88"/>
        <v>-</v>
      </c>
      <c r="HV19" s="891"/>
      <c r="HW19" s="891"/>
      <c r="HX19" s="891"/>
      <c r="HY19" s="892" t="str">
        <f t="shared" si="89"/>
        <v>-</v>
      </c>
      <c r="HZ19" s="892" t="str">
        <f t="shared" si="90"/>
        <v>-</v>
      </c>
      <c r="IA19" s="891"/>
      <c r="IB19" s="891"/>
      <c r="IC19" s="891"/>
      <c r="ID19" s="892" t="str">
        <f t="shared" si="91"/>
        <v>-</v>
      </c>
      <c r="IE19" s="892" t="str">
        <f t="shared" si="92"/>
        <v>-</v>
      </c>
      <c r="IF19" s="891"/>
      <c r="IG19" s="891"/>
      <c r="IH19" s="891"/>
      <c r="II19" s="892" t="str">
        <f t="shared" si="93"/>
        <v>-</v>
      </c>
      <c r="IJ19" s="892" t="str">
        <f t="shared" si="94"/>
        <v>-</v>
      </c>
      <c r="IK19" s="891"/>
      <c r="IL19" s="891"/>
      <c r="IM19" s="891"/>
      <c r="IN19" s="892" t="str">
        <f t="shared" si="95"/>
        <v>-</v>
      </c>
      <c r="IO19" s="892" t="str">
        <f t="shared" si="96"/>
        <v>-</v>
      </c>
      <c r="IP19" s="891"/>
      <c r="IQ19" s="891"/>
      <c r="IR19" s="891"/>
      <c r="IS19" s="892" t="str">
        <f t="shared" si="97"/>
        <v>-</v>
      </c>
      <c r="IT19" s="892" t="str">
        <f t="shared" si="98"/>
        <v>-</v>
      </c>
      <c r="IU19" s="891"/>
      <c r="IV19" s="891"/>
      <c r="IW19" s="891"/>
      <c r="IX19" s="892" t="str">
        <f t="shared" si="99"/>
        <v>-</v>
      </c>
      <c r="IY19" s="892" t="str">
        <f t="shared" si="100"/>
        <v>-</v>
      </c>
      <c r="IZ19" s="891"/>
      <c r="JA19" s="891"/>
      <c r="JB19" s="891"/>
      <c r="JC19" s="892" t="str">
        <f t="shared" si="101"/>
        <v>-</v>
      </c>
      <c r="JD19" s="892" t="str">
        <f t="shared" si="102"/>
        <v>-</v>
      </c>
      <c r="JE19" s="891"/>
      <c r="JF19" s="891"/>
      <c r="JG19" s="891"/>
      <c r="JH19" s="892" t="str">
        <f t="shared" si="103"/>
        <v>-</v>
      </c>
      <c r="JI19" s="892" t="str">
        <f t="shared" si="104"/>
        <v>-</v>
      </c>
      <c r="JJ19" s="891"/>
      <c r="JK19" s="891"/>
      <c r="JL19" s="891"/>
      <c r="JM19" s="892" t="str">
        <f t="shared" si="105"/>
        <v>-</v>
      </c>
      <c r="JN19" s="892" t="str">
        <f t="shared" si="106"/>
        <v>-</v>
      </c>
      <c r="JO19" s="891"/>
      <c r="JP19" s="891"/>
      <c r="JQ19" s="891"/>
      <c r="JR19" s="892" t="str">
        <f t="shared" si="107"/>
        <v>-</v>
      </c>
      <c r="JS19" s="892" t="str">
        <f t="shared" si="108"/>
        <v>-</v>
      </c>
      <c r="JT19" s="891"/>
      <c r="JU19" s="891"/>
      <c r="JV19" s="891"/>
      <c r="JW19" s="892" t="str">
        <f t="shared" si="109"/>
        <v>-</v>
      </c>
      <c r="JX19" s="892" t="str">
        <f t="shared" si="110"/>
        <v>-</v>
      </c>
      <c r="JY19" s="891"/>
      <c r="JZ19" s="891"/>
      <c r="KA19" s="891"/>
      <c r="KB19" s="892" t="str">
        <f t="shared" si="111"/>
        <v>-</v>
      </c>
      <c r="KC19" s="892" t="str">
        <f t="shared" si="112"/>
        <v>-</v>
      </c>
      <c r="KD19" s="891"/>
      <c r="KE19" s="891"/>
      <c r="KF19" s="891"/>
      <c r="KG19" s="892" t="str">
        <f t="shared" si="113"/>
        <v>-</v>
      </c>
      <c r="KH19" s="892" t="str">
        <f t="shared" si="114"/>
        <v>-</v>
      </c>
      <c r="KI19" s="891"/>
      <c r="KJ19" s="891"/>
      <c r="KK19" s="891"/>
      <c r="KL19" s="892" t="str">
        <f t="shared" si="115"/>
        <v>-</v>
      </c>
      <c r="KM19" s="892" t="str">
        <f t="shared" si="116"/>
        <v>-</v>
      </c>
      <c r="KN19" s="891"/>
      <c r="KO19" s="891"/>
      <c r="KP19" s="891"/>
      <c r="KQ19" s="892" t="str">
        <f t="shared" si="117"/>
        <v>-</v>
      </c>
      <c r="KR19" s="892" t="str">
        <f t="shared" si="118"/>
        <v>-</v>
      </c>
      <c r="KS19" s="891"/>
      <c r="KT19" s="891"/>
      <c r="KU19" s="891"/>
      <c r="KV19" s="892" t="str">
        <f t="shared" si="119"/>
        <v>-</v>
      </c>
      <c r="KW19" s="892" t="str">
        <f t="shared" si="120"/>
        <v>-</v>
      </c>
      <c r="KX19" s="891"/>
      <c r="KY19" s="891"/>
      <c r="KZ19" s="891"/>
      <c r="LA19" s="892" t="str">
        <f t="shared" si="121"/>
        <v>-</v>
      </c>
      <c r="LB19" s="892" t="str">
        <f t="shared" si="122"/>
        <v>-</v>
      </c>
      <c r="LC19" s="891"/>
      <c r="LD19" s="891"/>
      <c r="LE19" s="891"/>
      <c r="LF19" s="892" t="str">
        <f t="shared" si="123"/>
        <v>-</v>
      </c>
      <c r="LG19" s="892" t="str">
        <f t="shared" si="124"/>
        <v>-</v>
      </c>
      <c r="LH19" s="891"/>
      <c r="LI19" s="891"/>
      <c r="LJ19" s="891"/>
      <c r="LK19" s="892" t="str">
        <f t="shared" si="125"/>
        <v>-</v>
      </c>
      <c r="LL19" s="892" t="str">
        <f t="shared" si="126"/>
        <v>-</v>
      </c>
      <c r="LM19" s="891"/>
      <c r="LN19" s="891"/>
      <c r="LO19" s="891"/>
      <c r="LP19" s="892" t="str">
        <f t="shared" si="127"/>
        <v>-</v>
      </c>
      <c r="LQ19" s="892" t="str">
        <f t="shared" si="128"/>
        <v>-</v>
      </c>
      <c r="LR19" s="891"/>
      <c r="LS19" s="891"/>
      <c r="LT19" s="891"/>
      <c r="LU19" s="892" t="str">
        <f t="shared" si="129"/>
        <v>-</v>
      </c>
      <c r="LV19" s="892" t="str">
        <f t="shared" si="130"/>
        <v>-</v>
      </c>
      <c r="LW19" s="891"/>
      <c r="LX19" s="891"/>
      <c r="LY19" s="891"/>
      <c r="LZ19" s="892" t="str">
        <f t="shared" si="131"/>
        <v>-</v>
      </c>
      <c r="MA19" s="892" t="str">
        <f t="shared" si="132"/>
        <v>-</v>
      </c>
      <c r="MB19" s="891"/>
      <c r="MC19" s="891"/>
      <c r="MD19" s="891"/>
      <c r="ME19" s="892" t="str">
        <f t="shared" si="133"/>
        <v>-</v>
      </c>
      <c r="MF19" s="892" t="str">
        <f t="shared" si="134"/>
        <v>-</v>
      </c>
      <c r="MG19" s="891"/>
      <c r="MH19" s="891"/>
      <c r="MI19" s="891"/>
      <c r="MJ19" s="892" t="str">
        <f t="shared" si="135"/>
        <v>-</v>
      </c>
      <c r="MK19" s="892" t="str">
        <f t="shared" si="136"/>
        <v>-</v>
      </c>
      <c r="ML19" s="891"/>
      <c r="MM19" s="891"/>
      <c r="MN19" s="891"/>
      <c r="MO19" s="892" t="str">
        <f t="shared" si="137"/>
        <v>-</v>
      </c>
      <c r="MP19" s="892" t="str">
        <f t="shared" si="138"/>
        <v>-</v>
      </c>
      <c r="MQ19" s="891"/>
      <c r="MR19" s="891"/>
      <c r="MS19" s="891"/>
      <c r="MT19" s="892" t="str">
        <f t="shared" si="139"/>
        <v>-</v>
      </c>
      <c r="MU19" s="892" t="str">
        <f t="shared" si="140"/>
        <v>-</v>
      </c>
      <c r="MV19" s="891"/>
      <c r="MW19" s="891"/>
      <c r="MX19" s="891"/>
      <c r="MY19" s="892" t="str">
        <f t="shared" si="141"/>
        <v>-</v>
      </c>
      <c r="MZ19" s="892" t="str">
        <f t="shared" si="142"/>
        <v>-</v>
      </c>
      <c r="NA19" s="891"/>
      <c r="NB19" s="891"/>
      <c r="NC19" s="891"/>
      <c r="ND19" s="892" t="str">
        <f t="shared" si="143"/>
        <v>-</v>
      </c>
      <c r="NE19" s="892" t="str">
        <f t="shared" si="144"/>
        <v>-</v>
      </c>
      <c r="NF19" s="891"/>
      <c r="NG19" s="891"/>
      <c r="NH19" s="891"/>
      <c r="NI19" s="892" t="str">
        <f t="shared" si="145"/>
        <v>-</v>
      </c>
      <c r="NJ19" s="892" t="str">
        <f t="shared" si="146"/>
        <v>-</v>
      </c>
      <c r="NK19" s="891"/>
      <c r="NL19" s="891"/>
      <c r="NM19" s="891"/>
      <c r="NN19" s="892" t="str">
        <f t="shared" si="147"/>
        <v>-</v>
      </c>
      <c r="NO19" s="892" t="str">
        <f t="shared" si="148"/>
        <v>-</v>
      </c>
      <c r="NP19" s="891"/>
      <c r="NQ19" s="891"/>
      <c r="NR19" s="891"/>
      <c r="NS19" s="892" t="str">
        <f t="shared" si="149"/>
        <v>-</v>
      </c>
      <c r="NT19" s="892" t="str">
        <f t="shared" si="150"/>
        <v>-</v>
      </c>
      <c r="NU19" s="891"/>
      <c r="NV19" s="891"/>
      <c r="NW19" s="891"/>
      <c r="NX19" s="892" t="str">
        <f t="shared" si="151"/>
        <v>-</v>
      </c>
      <c r="NY19" s="892" t="str">
        <f t="shared" si="152"/>
        <v>-</v>
      </c>
      <c r="NZ19" s="891"/>
      <c r="OA19" s="891"/>
      <c r="OB19" s="891"/>
      <c r="OC19" s="892" t="str">
        <f t="shared" si="153"/>
        <v>-</v>
      </c>
      <c r="OD19" s="892" t="str">
        <f t="shared" si="154"/>
        <v>-</v>
      </c>
      <c r="OE19" s="891"/>
      <c r="OF19" s="891"/>
      <c r="OG19" s="891"/>
      <c r="OH19" s="892" t="str">
        <f t="shared" si="155"/>
        <v>-</v>
      </c>
      <c r="OI19" s="892" t="str">
        <f t="shared" si="156"/>
        <v>-</v>
      </c>
      <c r="OJ19" s="891"/>
      <c r="OK19" s="891"/>
      <c r="OL19" s="891"/>
      <c r="OM19" s="892" t="str">
        <f t="shared" si="157"/>
        <v>-</v>
      </c>
      <c r="ON19" s="892" t="str">
        <f t="shared" si="158"/>
        <v>-</v>
      </c>
    </row>
    <row r="20" spans="3:404" ht="16.149999999999999" customHeight="1" thickBot="1" x14ac:dyDescent="0.35">
      <c r="C20" s="796">
        <v>13</v>
      </c>
      <c r="D20" s="23" t="str">
        <f>+'LP-Servicios'!P266</f>
        <v>-</v>
      </c>
      <c r="E20" s="891"/>
      <c r="F20" s="891"/>
      <c r="G20" s="891"/>
      <c r="H20" s="892" t="str">
        <f t="shared" si="159"/>
        <v>-</v>
      </c>
      <c r="I20" s="892" t="str">
        <f t="shared" si="160"/>
        <v>-</v>
      </c>
      <c r="J20" s="891"/>
      <c r="K20" s="891"/>
      <c r="L20" s="891"/>
      <c r="M20" s="892" t="str">
        <f t="shared" si="161"/>
        <v>-</v>
      </c>
      <c r="N20" s="892" t="str">
        <f t="shared" si="162"/>
        <v>-</v>
      </c>
      <c r="O20" s="891"/>
      <c r="P20" s="891"/>
      <c r="Q20" s="891"/>
      <c r="R20" s="892" t="str">
        <f t="shared" si="163"/>
        <v>-</v>
      </c>
      <c r="S20" s="892" t="str">
        <f t="shared" si="164"/>
        <v>-</v>
      </c>
      <c r="T20" s="891"/>
      <c r="U20" s="891"/>
      <c r="V20" s="891"/>
      <c r="W20" s="892" t="str">
        <f t="shared" si="165"/>
        <v>-</v>
      </c>
      <c r="X20" s="892" t="str">
        <f t="shared" si="166"/>
        <v>-</v>
      </c>
      <c r="Y20" s="891"/>
      <c r="Z20" s="891"/>
      <c r="AA20" s="891"/>
      <c r="AB20" s="892" t="str">
        <f t="shared" si="7"/>
        <v>-</v>
      </c>
      <c r="AC20" s="892" t="str">
        <f t="shared" si="8"/>
        <v>-</v>
      </c>
      <c r="AD20" s="891"/>
      <c r="AE20" s="891"/>
      <c r="AF20" s="891"/>
      <c r="AG20" s="892" t="str">
        <f t="shared" si="9"/>
        <v>-</v>
      </c>
      <c r="AH20" s="892" t="str">
        <f t="shared" si="10"/>
        <v>-</v>
      </c>
      <c r="AI20" s="891"/>
      <c r="AJ20" s="891"/>
      <c r="AK20" s="891"/>
      <c r="AL20" s="892" t="str">
        <f t="shared" si="11"/>
        <v>-</v>
      </c>
      <c r="AM20" s="892" t="str">
        <f t="shared" si="12"/>
        <v>-</v>
      </c>
      <c r="AN20" s="891"/>
      <c r="AO20" s="891"/>
      <c r="AP20" s="891"/>
      <c r="AQ20" s="892" t="str">
        <f t="shared" si="13"/>
        <v>-</v>
      </c>
      <c r="AR20" s="892" t="str">
        <f t="shared" si="14"/>
        <v>-</v>
      </c>
      <c r="AS20" s="891"/>
      <c r="AT20" s="891"/>
      <c r="AU20" s="891"/>
      <c r="AV20" s="892" t="str">
        <f t="shared" si="15"/>
        <v>-</v>
      </c>
      <c r="AW20" s="892" t="str">
        <f t="shared" si="16"/>
        <v>-</v>
      </c>
      <c r="AX20" s="891"/>
      <c r="AY20" s="891"/>
      <c r="AZ20" s="891"/>
      <c r="BA20" s="892" t="str">
        <f t="shared" si="17"/>
        <v>-</v>
      </c>
      <c r="BB20" s="892" t="str">
        <f t="shared" si="18"/>
        <v>-</v>
      </c>
      <c r="BC20" s="891"/>
      <c r="BD20" s="891"/>
      <c r="BE20" s="891"/>
      <c r="BF20" s="892" t="str">
        <f t="shared" si="19"/>
        <v>-</v>
      </c>
      <c r="BG20" s="892" t="str">
        <f t="shared" si="20"/>
        <v>-</v>
      </c>
      <c r="BH20" s="891"/>
      <c r="BI20" s="891"/>
      <c r="BJ20" s="891"/>
      <c r="BK20" s="892" t="str">
        <f t="shared" si="21"/>
        <v>-</v>
      </c>
      <c r="BL20" s="892" t="str">
        <f t="shared" si="22"/>
        <v>-</v>
      </c>
      <c r="BM20" s="891"/>
      <c r="BN20" s="891"/>
      <c r="BO20" s="891"/>
      <c r="BP20" s="892" t="str">
        <f t="shared" si="23"/>
        <v>-</v>
      </c>
      <c r="BQ20" s="892" t="str">
        <f t="shared" si="24"/>
        <v>-</v>
      </c>
      <c r="BR20" s="891"/>
      <c r="BS20" s="891"/>
      <c r="BT20" s="891"/>
      <c r="BU20" s="892" t="str">
        <f t="shared" si="25"/>
        <v>-</v>
      </c>
      <c r="BV20" s="892" t="str">
        <f t="shared" si="26"/>
        <v>-</v>
      </c>
      <c r="BW20" s="891"/>
      <c r="BX20" s="891"/>
      <c r="BY20" s="891"/>
      <c r="BZ20" s="892" t="str">
        <f t="shared" si="27"/>
        <v>-</v>
      </c>
      <c r="CA20" s="892" t="str">
        <f t="shared" si="28"/>
        <v>-</v>
      </c>
      <c r="CB20" s="891"/>
      <c r="CC20" s="891"/>
      <c r="CD20" s="891"/>
      <c r="CE20" s="892" t="str">
        <f t="shared" si="29"/>
        <v>-</v>
      </c>
      <c r="CF20" s="892" t="str">
        <f t="shared" si="30"/>
        <v>-</v>
      </c>
      <c r="CG20" s="891"/>
      <c r="CH20" s="891"/>
      <c r="CI20" s="891"/>
      <c r="CJ20" s="892" t="str">
        <f t="shared" si="31"/>
        <v>-</v>
      </c>
      <c r="CK20" s="892" t="str">
        <f t="shared" si="32"/>
        <v>-</v>
      </c>
      <c r="CL20" s="891"/>
      <c r="CM20" s="891"/>
      <c r="CN20" s="891"/>
      <c r="CO20" s="892" t="str">
        <f t="shared" si="33"/>
        <v>-</v>
      </c>
      <c r="CP20" s="892" t="str">
        <f t="shared" si="34"/>
        <v>-</v>
      </c>
      <c r="CQ20" s="891"/>
      <c r="CR20" s="891"/>
      <c r="CS20" s="891"/>
      <c r="CT20" s="892" t="str">
        <f t="shared" si="35"/>
        <v>-</v>
      </c>
      <c r="CU20" s="892" t="str">
        <f t="shared" si="36"/>
        <v>-</v>
      </c>
      <c r="CV20" s="891"/>
      <c r="CW20" s="891"/>
      <c r="CX20" s="891"/>
      <c r="CY20" s="892" t="str">
        <f t="shared" si="37"/>
        <v>-</v>
      </c>
      <c r="CZ20" s="892" t="str">
        <f t="shared" si="38"/>
        <v>-</v>
      </c>
      <c r="DA20" s="891"/>
      <c r="DB20" s="891"/>
      <c r="DC20" s="891"/>
      <c r="DD20" s="892" t="str">
        <f t="shared" si="39"/>
        <v>-</v>
      </c>
      <c r="DE20" s="892" t="str">
        <f t="shared" si="40"/>
        <v>-</v>
      </c>
      <c r="DF20" s="891"/>
      <c r="DG20" s="891"/>
      <c r="DH20" s="891"/>
      <c r="DI20" s="892" t="str">
        <f t="shared" si="41"/>
        <v>-</v>
      </c>
      <c r="DJ20" s="892" t="str">
        <f t="shared" si="42"/>
        <v>-</v>
      </c>
      <c r="DK20" s="891"/>
      <c r="DL20" s="891"/>
      <c r="DM20" s="891"/>
      <c r="DN20" s="892" t="str">
        <f t="shared" si="43"/>
        <v>-</v>
      </c>
      <c r="DO20" s="892" t="str">
        <f t="shared" si="44"/>
        <v>-</v>
      </c>
      <c r="DP20" s="891"/>
      <c r="DQ20" s="891"/>
      <c r="DR20" s="891"/>
      <c r="DS20" s="892" t="str">
        <f t="shared" si="45"/>
        <v>-</v>
      </c>
      <c r="DT20" s="892" t="str">
        <f t="shared" si="46"/>
        <v>-</v>
      </c>
      <c r="DU20" s="891"/>
      <c r="DV20" s="891"/>
      <c r="DW20" s="891"/>
      <c r="DX20" s="892" t="str">
        <f t="shared" si="47"/>
        <v>-</v>
      </c>
      <c r="DY20" s="892" t="str">
        <f t="shared" si="48"/>
        <v>-</v>
      </c>
      <c r="DZ20" s="891"/>
      <c r="EA20" s="891"/>
      <c r="EB20" s="891"/>
      <c r="EC20" s="892" t="str">
        <f t="shared" si="49"/>
        <v>-</v>
      </c>
      <c r="ED20" s="892" t="str">
        <f t="shared" si="50"/>
        <v>-</v>
      </c>
      <c r="EE20" s="891"/>
      <c r="EF20" s="891"/>
      <c r="EG20" s="891"/>
      <c r="EH20" s="892" t="str">
        <f t="shared" si="51"/>
        <v>-</v>
      </c>
      <c r="EI20" s="892" t="str">
        <f t="shared" si="52"/>
        <v>-</v>
      </c>
      <c r="EJ20" s="891"/>
      <c r="EK20" s="891"/>
      <c r="EL20" s="891"/>
      <c r="EM20" s="892" t="str">
        <f t="shared" si="53"/>
        <v>-</v>
      </c>
      <c r="EN20" s="892" t="str">
        <f t="shared" si="54"/>
        <v>-</v>
      </c>
      <c r="EO20" s="891"/>
      <c r="EP20" s="891"/>
      <c r="EQ20" s="891"/>
      <c r="ER20" s="892" t="str">
        <f t="shared" si="55"/>
        <v>-</v>
      </c>
      <c r="ES20" s="892" t="str">
        <f t="shared" si="56"/>
        <v>-</v>
      </c>
      <c r="ET20" s="891"/>
      <c r="EU20" s="891"/>
      <c r="EV20" s="891"/>
      <c r="EW20" s="892" t="str">
        <f t="shared" si="57"/>
        <v>-</v>
      </c>
      <c r="EX20" s="892" t="str">
        <f t="shared" si="58"/>
        <v>-</v>
      </c>
      <c r="EY20" s="891"/>
      <c r="EZ20" s="891"/>
      <c r="FA20" s="891"/>
      <c r="FB20" s="892" t="str">
        <f t="shared" si="59"/>
        <v>-</v>
      </c>
      <c r="FC20" s="892" t="str">
        <f t="shared" si="60"/>
        <v>-</v>
      </c>
      <c r="FD20" s="891"/>
      <c r="FE20" s="891"/>
      <c r="FF20" s="891"/>
      <c r="FG20" s="892" t="str">
        <f t="shared" si="61"/>
        <v>-</v>
      </c>
      <c r="FH20" s="892" t="str">
        <f t="shared" si="62"/>
        <v>-</v>
      </c>
      <c r="FI20" s="891"/>
      <c r="FJ20" s="891"/>
      <c r="FK20" s="891"/>
      <c r="FL20" s="892" t="str">
        <f t="shared" si="63"/>
        <v>-</v>
      </c>
      <c r="FM20" s="892" t="str">
        <f t="shared" si="64"/>
        <v>-</v>
      </c>
      <c r="FN20" s="891"/>
      <c r="FO20" s="891"/>
      <c r="FP20" s="891"/>
      <c r="FQ20" s="892" t="str">
        <f t="shared" si="65"/>
        <v>-</v>
      </c>
      <c r="FR20" s="892" t="str">
        <f t="shared" si="66"/>
        <v>-</v>
      </c>
      <c r="FS20" s="891"/>
      <c r="FT20" s="891"/>
      <c r="FU20" s="891"/>
      <c r="FV20" s="892" t="str">
        <f t="shared" si="67"/>
        <v>-</v>
      </c>
      <c r="FW20" s="892" t="str">
        <f t="shared" si="68"/>
        <v>-</v>
      </c>
      <c r="FX20" s="891"/>
      <c r="FY20" s="891"/>
      <c r="FZ20" s="891"/>
      <c r="GA20" s="892" t="str">
        <f t="shared" si="69"/>
        <v>-</v>
      </c>
      <c r="GB20" s="892" t="str">
        <f t="shared" si="70"/>
        <v>-</v>
      </c>
      <c r="GC20" s="891"/>
      <c r="GD20" s="891"/>
      <c r="GE20" s="891"/>
      <c r="GF20" s="892" t="str">
        <f t="shared" si="71"/>
        <v>-</v>
      </c>
      <c r="GG20" s="892" t="str">
        <f t="shared" si="72"/>
        <v>-</v>
      </c>
      <c r="GH20" s="891"/>
      <c r="GI20" s="891"/>
      <c r="GJ20" s="891"/>
      <c r="GK20" s="892" t="str">
        <f t="shared" si="73"/>
        <v>-</v>
      </c>
      <c r="GL20" s="892" t="str">
        <f t="shared" si="74"/>
        <v>-</v>
      </c>
      <c r="GM20" s="891"/>
      <c r="GN20" s="891"/>
      <c r="GO20" s="891"/>
      <c r="GP20" s="892" t="str">
        <f t="shared" si="75"/>
        <v>-</v>
      </c>
      <c r="GQ20" s="892" t="str">
        <f t="shared" si="76"/>
        <v>-</v>
      </c>
      <c r="GR20" s="891"/>
      <c r="GS20" s="891"/>
      <c r="GT20" s="891"/>
      <c r="GU20" s="892" t="str">
        <f t="shared" si="77"/>
        <v>-</v>
      </c>
      <c r="GV20" s="892" t="str">
        <f t="shared" si="78"/>
        <v>-</v>
      </c>
      <c r="GW20" s="891"/>
      <c r="GX20" s="891"/>
      <c r="GY20" s="891"/>
      <c r="GZ20" s="892" t="str">
        <f t="shared" si="79"/>
        <v>-</v>
      </c>
      <c r="HA20" s="892" t="str">
        <f t="shared" si="80"/>
        <v>-</v>
      </c>
      <c r="HB20" s="891"/>
      <c r="HC20" s="891"/>
      <c r="HD20" s="891"/>
      <c r="HE20" s="892" t="str">
        <f t="shared" si="81"/>
        <v>-</v>
      </c>
      <c r="HF20" s="892" t="str">
        <f t="shared" si="82"/>
        <v>-</v>
      </c>
      <c r="HG20" s="891"/>
      <c r="HH20" s="891"/>
      <c r="HI20" s="891"/>
      <c r="HJ20" s="892" t="str">
        <f t="shared" si="83"/>
        <v>-</v>
      </c>
      <c r="HK20" s="892" t="str">
        <f t="shared" si="84"/>
        <v>-</v>
      </c>
      <c r="HL20" s="891"/>
      <c r="HM20" s="891"/>
      <c r="HN20" s="891"/>
      <c r="HO20" s="892" t="str">
        <f t="shared" si="85"/>
        <v>-</v>
      </c>
      <c r="HP20" s="892" t="str">
        <f t="shared" si="86"/>
        <v>-</v>
      </c>
      <c r="HQ20" s="891"/>
      <c r="HR20" s="891"/>
      <c r="HS20" s="891"/>
      <c r="HT20" s="892" t="str">
        <f t="shared" si="87"/>
        <v>-</v>
      </c>
      <c r="HU20" s="892" t="str">
        <f t="shared" si="88"/>
        <v>-</v>
      </c>
      <c r="HV20" s="891"/>
      <c r="HW20" s="891"/>
      <c r="HX20" s="891"/>
      <c r="HY20" s="892" t="str">
        <f t="shared" si="89"/>
        <v>-</v>
      </c>
      <c r="HZ20" s="892" t="str">
        <f t="shared" si="90"/>
        <v>-</v>
      </c>
      <c r="IA20" s="891"/>
      <c r="IB20" s="891"/>
      <c r="IC20" s="891"/>
      <c r="ID20" s="892" t="str">
        <f t="shared" si="91"/>
        <v>-</v>
      </c>
      <c r="IE20" s="892" t="str">
        <f t="shared" si="92"/>
        <v>-</v>
      </c>
      <c r="IF20" s="891"/>
      <c r="IG20" s="891"/>
      <c r="IH20" s="891"/>
      <c r="II20" s="892" t="str">
        <f t="shared" si="93"/>
        <v>-</v>
      </c>
      <c r="IJ20" s="892" t="str">
        <f t="shared" si="94"/>
        <v>-</v>
      </c>
      <c r="IK20" s="891"/>
      <c r="IL20" s="891"/>
      <c r="IM20" s="891"/>
      <c r="IN20" s="892" t="str">
        <f t="shared" si="95"/>
        <v>-</v>
      </c>
      <c r="IO20" s="892" t="str">
        <f t="shared" si="96"/>
        <v>-</v>
      </c>
      <c r="IP20" s="891"/>
      <c r="IQ20" s="891"/>
      <c r="IR20" s="891"/>
      <c r="IS20" s="892" t="str">
        <f t="shared" si="97"/>
        <v>-</v>
      </c>
      <c r="IT20" s="892" t="str">
        <f t="shared" si="98"/>
        <v>-</v>
      </c>
      <c r="IU20" s="891"/>
      <c r="IV20" s="891"/>
      <c r="IW20" s="891"/>
      <c r="IX20" s="892" t="str">
        <f t="shared" si="99"/>
        <v>-</v>
      </c>
      <c r="IY20" s="892" t="str">
        <f t="shared" si="100"/>
        <v>-</v>
      </c>
      <c r="IZ20" s="891"/>
      <c r="JA20" s="891"/>
      <c r="JB20" s="891"/>
      <c r="JC20" s="892" t="str">
        <f t="shared" si="101"/>
        <v>-</v>
      </c>
      <c r="JD20" s="892" t="str">
        <f t="shared" si="102"/>
        <v>-</v>
      </c>
      <c r="JE20" s="891"/>
      <c r="JF20" s="891"/>
      <c r="JG20" s="891"/>
      <c r="JH20" s="892" t="str">
        <f t="shared" si="103"/>
        <v>-</v>
      </c>
      <c r="JI20" s="892" t="str">
        <f t="shared" si="104"/>
        <v>-</v>
      </c>
      <c r="JJ20" s="891"/>
      <c r="JK20" s="891"/>
      <c r="JL20" s="891"/>
      <c r="JM20" s="892" t="str">
        <f t="shared" si="105"/>
        <v>-</v>
      </c>
      <c r="JN20" s="892" t="str">
        <f t="shared" si="106"/>
        <v>-</v>
      </c>
      <c r="JO20" s="891"/>
      <c r="JP20" s="891"/>
      <c r="JQ20" s="891"/>
      <c r="JR20" s="892" t="str">
        <f t="shared" si="107"/>
        <v>-</v>
      </c>
      <c r="JS20" s="892" t="str">
        <f t="shared" si="108"/>
        <v>-</v>
      </c>
      <c r="JT20" s="891"/>
      <c r="JU20" s="891"/>
      <c r="JV20" s="891"/>
      <c r="JW20" s="892" t="str">
        <f t="shared" si="109"/>
        <v>-</v>
      </c>
      <c r="JX20" s="892" t="str">
        <f t="shared" si="110"/>
        <v>-</v>
      </c>
      <c r="JY20" s="891"/>
      <c r="JZ20" s="891"/>
      <c r="KA20" s="891"/>
      <c r="KB20" s="892" t="str">
        <f t="shared" si="111"/>
        <v>-</v>
      </c>
      <c r="KC20" s="892" t="str">
        <f t="shared" si="112"/>
        <v>-</v>
      </c>
      <c r="KD20" s="891"/>
      <c r="KE20" s="891"/>
      <c r="KF20" s="891"/>
      <c r="KG20" s="892" t="str">
        <f t="shared" si="113"/>
        <v>-</v>
      </c>
      <c r="KH20" s="892" t="str">
        <f t="shared" si="114"/>
        <v>-</v>
      </c>
      <c r="KI20" s="891"/>
      <c r="KJ20" s="891"/>
      <c r="KK20" s="891"/>
      <c r="KL20" s="892" t="str">
        <f t="shared" si="115"/>
        <v>-</v>
      </c>
      <c r="KM20" s="892" t="str">
        <f t="shared" si="116"/>
        <v>-</v>
      </c>
      <c r="KN20" s="891"/>
      <c r="KO20" s="891"/>
      <c r="KP20" s="891"/>
      <c r="KQ20" s="892" t="str">
        <f t="shared" si="117"/>
        <v>-</v>
      </c>
      <c r="KR20" s="892" t="str">
        <f t="shared" si="118"/>
        <v>-</v>
      </c>
      <c r="KS20" s="891"/>
      <c r="KT20" s="891"/>
      <c r="KU20" s="891"/>
      <c r="KV20" s="892" t="str">
        <f t="shared" si="119"/>
        <v>-</v>
      </c>
      <c r="KW20" s="892" t="str">
        <f t="shared" si="120"/>
        <v>-</v>
      </c>
      <c r="KX20" s="891"/>
      <c r="KY20" s="891"/>
      <c r="KZ20" s="891"/>
      <c r="LA20" s="892" t="str">
        <f t="shared" si="121"/>
        <v>-</v>
      </c>
      <c r="LB20" s="892" t="str">
        <f t="shared" si="122"/>
        <v>-</v>
      </c>
      <c r="LC20" s="891"/>
      <c r="LD20" s="891"/>
      <c r="LE20" s="891"/>
      <c r="LF20" s="892" t="str">
        <f t="shared" si="123"/>
        <v>-</v>
      </c>
      <c r="LG20" s="892" t="str">
        <f t="shared" si="124"/>
        <v>-</v>
      </c>
      <c r="LH20" s="891"/>
      <c r="LI20" s="891"/>
      <c r="LJ20" s="891"/>
      <c r="LK20" s="892" t="str">
        <f t="shared" si="125"/>
        <v>-</v>
      </c>
      <c r="LL20" s="892" t="str">
        <f t="shared" si="126"/>
        <v>-</v>
      </c>
      <c r="LM20" s="891"/>
      <c r="LN20" s="891"/>
      <c r="LO20" s="891"/>
      <c r="LP20" s="892" t="str">
        <f t="shared" si="127"/>
        <v>-</v>
      </c>
      <c r="LQ20" s="892" t="str">
        <f t="shared" si="128"/>
        <v>-</v>
      </c>
      <c r="LR20" s="891"/>
      <c r="LS20" s="891"/>
      <c r="LT20" s="891"/>
      <c r="LU20" s="892" t="str">
        <f t="shared" si="129"/>
        <v>-</v>
      </c>
      <c r="LV20" s="892" t="str">
        <f t="shared" si="130"/>
        <v>-</v>
      </c>
      <c r="LW20" s="891"/>
      <c r="LX20" s="891"/>
      <c r="LY20" s="891"/>
      <c r="LZ20" s="892" t="str">
        <f t="shared" si="131"/>
        <v>-</v>
      </c>
      <c r="MA20" s="892" t="str">
        <f t="shared" si="132"/>
        <v>-</v>
      </c>
      <c r="MB20" s="891"/>
      <c r="MC20" s="891"/>
      <c r="MD20" s="891"/>
      <c r="ME20" s="892" t="str">
        <f t="shared" si="133"/>
        <v>-</v>
      </c>
      <c r="MF20" s="892" t="str">
        <f t="shared" si="134"/>
        <v>-</v>
      </c>
      <c r="MG20" s="891"/>
      <c r="MH20" s="891"/>
      <c r="MI20" s="891"/>
      <c r="MJ20" s="892" t="str">
        <f t="shared" si="135"/>
        <v>-</v>
      </c>
      <c r="MK20" s="892" t="str">
        <f t="shared" si="136"/>
        <v>-</v>
      </c>
      <c r="ML20" s="891"/>
      <c r="MM20" s="891"/>
      <c r="MN20" s="891"/>
      <c r="MO20" s="892" t="str">
        <f t="shared" si="137"/>
        <v>-</v>
      </c>
      <c r="MP20" s="892" t="str">
        <f t="shared" si="138"/>
        <v>-</v>
      </c>
      <c r="MQ20" s="891"/>
      <c r="MR20" s="891"/>
      <c r="MS20" s="891"/>
      <c r="MT20" s="892" t="str">
        <f t="shared" si="139"/>
        <v>-</v>
      </c>
      <c r="MU20" s="892" t="str">
        <f t="shared" si="140"/>
        <v>-</v>
      </c>
      <c r="MV20" s="891"/>
      <c r="MW20" s="891"/>
      <c r="MX20" s="891"/>
      <c r="MY20" s="892" t="str">
        <f t="shared" si="141"/>
        <v>-</v>
      </c>
      <c r="MZ20" s="892" t="str">
        <f t="shared" si="142"/>
        <v>-</v>
      </c>
      <c r="NA20" s="891"/>
      <c r="NB20" s="891"/>
      <c r="NC20" s="891"/>
      <c r="ND20" s="892" t="str">
        <f t="shared" si="143"/>
        <v>-</v>
      </c>
      <c r="NE20" s="892" t="str">
        <f t="shared" si="144"/>
        <v>-</v>
      </c>
      <c r="NF20" s="891"/>
      <c r="NG20" s="891"/>
      <c r="NH20" s="891"/>
      <c r="NI20" s="892" t="str">
        <f t="shared" si="145"/>
        <v>-</v>
      </c>
      <c r="NJ20" s="892" t="str">
        <f t="shared" si="146"/>
        <v>-</v>
      </c>
      <c r="NK20" s="891"/>
      <c r="NL20" s="891"/>
      <c r="NM20" s="891"/>
      <c r="NN20" s="892" t="str">
        <f t="shared" si="147"/>
        <v>-</v>
      </c>
      <c r="NO20" s="892" t="str">
        <f t="shared" si="148"/>
        <v>-</v>
      </c>
      <c r="NP20" s="891"/>
      <c r="NQ20" s="891"/>
      <c r="NR20" s="891"/>
      <c r="NS20" s="892" t="str">
        <f t="shared" si="149"/>
        <v>-</v>
      </c>
      <c r="NT20" s="892" t="str">
        <f t="shared" si="150"/>
        <v>-</v>
      </c>
      <c r="NU20" s="891"/>
      <c r="NV20" s="891"/>
      <c r="NW20" s="891"/>
      <c r="NX20" s="892" t="str">
        <f t="shared" si="151"/>
        <v>-</v>
      </c>
      <c r="NY20" s="892" t="str">
        <f t="shared" si="152"/>
        <v>-</v>
      </c>
      <c r="NZ20" s="891"/>
      <c r="OA20" s="891"/>
      <c r="OB20" s="891"/>
      <c r="OC20" s="892" t="str">
        <f t="shared" si="153"/>
        <v>-</v>
      </c>
      <c r="OD20" s="892" t="str">
        <f t="shared" si="154"/>
        <v>-</v>
      </c>
      <c r="OE20" s="891"/>
      <c r="OF20" s="891"/>
      <c r="OG20" s="891"/>
      <c r="OH20" s="892" t="str">
        <f t="shared" si="155"/>
        <v>-</v>
      </c>
      <c r="OI20" s="892" t="str">
        <f t="shared" si="156"/>
        <v>-</v>
      </c>
      <c r="OJ20" s="891"/>
      <c r="OK20" s="891"/>
      <c r="OL20" s="891"/>
      <c r="OM20" s="892" t="str">
        <f t="shared" si="157"/>
        <v>-</v>
      </c>
      <c r="ON20" s="892" t="str">
        <f t="shared" si="158"/>
        <v>-</v>
      </c>
    </row>
    <row r="21" spans="3:404" ht="16.149999999999999" customHeight="1" thickBot="1" x14ac:dyDescent="0.35">
      <c r="C21" s="796">
        <v>14</v>
      </c>
      <c r="D21" s="24" t="str">
        <f>+'LP-Servicios'!P267</f>
        <v>-</v>
      </c>
      <c r="E21" s="891"/>
      <c r="F21" s="891"/>
      <c r="G21" s="891"/>
      <c r="H21" s="892" t="str">
        <f t="shared" si="159"/>
        <v>-</v>
      </c>
      <c r="I21" s="892" t="str">
        <f t="shared" si="160"/>
        <v>-</v>
      </c>
      <c r="J21" s="891"/>
      <c r="K21" s="891"/>
      <c r="L21" s="891"/>
      <c r="M21" s="892" t="str">
        <f t="shared" si="161"/>
        <v>-</v>
      </c>
      <c r="N21" s="892" t="str">
        <f t="shared" si="162"/>
        <v>-</v>
      </c>
      <c r="O21" s="891"/>
      <c r="P21" s="891"/>
      <c r="Q21" s="891"/>
      <c r="R21" s="892" t="str">
        <f t="shared" si="163"/>
        <v>-</v>
      </c>
      <c r="S21" s="892" t="str">
        <f t="shared" si="164"/>
        <v>-</v>
      </c>
      <c r="T21" s="891"/>
      <c r="U21" s="891"/>
      <c r="V21" s="891"/>
      <c r="W21" s="892" t="str">
        <f t="shared" si="165"/>
        <v>-</v>
      </c>
      <c r="X21" s="892" t="str">
        <f t="shared" si="166"/>
        <v>-</v>
      </c>
      <c r="Y21" s="891"/>
      <c r="Z21" s="891"/>
      <c r="AA21" s="891"/>
      <c r="AB21" s="892" t="str">
        <f t="shared" si="7"/>
        <v>-</v>
      </c>
      <c r="AC21" s="892" t="str">
        <f t="shared" si="8"/>
        <v>-</v>
      </c>
      <c r="AD21" s="891"/>
      <c r="AE21" s="891"/>
      <c r="AF21" s="891"/>
      <c r="AG21" s="892" t="str">
        <f t="shared" si="9"/>
        <v>-</v>
      </c>
      <c r="AH21" s="892" t="str">
        <f t="shared" si="10"/>
        <v>-</v>
      </c>
      <c r="AI21" s="891"/>
      <c r="AJ21" s="891"/>
      <c r="AK21" s="891"/>
      <c r="AL21" s="892" t="str">
        <f t="shared" si="11"/>
        <v>-</v>
      </c>
      <c r="AM21" s="892" t="str">
        <f t="shared" si="12"/>
        <v>-</v>
      </c>
      <c r="AN21" s="891"/>
      <c r="AO21" s="891"/>
      <c r="AP21" s="891"/>
      <c r="AQ21" s="892" t="str">
        <f t="shared" si="13"/>
        <v>-</v>
      </c>
      <c r="AR21" s="892" t="str">
        <f t="shared" si="14"/>
        <v>-</v>
      </c>
      <c r="AS21" s="891"/>
      <c r="AT21" s="891"/>
      <c r="AU21" s="891"/>
      <c r="AV21" s="892" t="str">
        <f t="shared" si="15"/>
        <v>-</v>
      </c>
      <c r="AW21" s="892" t="str">
        <f t="shared" si="16"/>
        <v>-</v>
      </c>
      <c r="AX21" s="891"/>
      <c r="AY21" s="891"/>
      <c r="AZ21" s="891"/>
      <c r="BA21" s="892" t="str">
        <f t="shared" si="17"/>
        <v>-</v>
      </c>
      <c r="BB21" s="892" t="str">
        <f t="shared" si="18"/>
        <v>-</v>
      </c>
      <c r="BC21" s="891"/>
      <c r="BD21" s="891"/>
      <c r="BE21" s="891"/>
      <c r="BF21" s="892" t="str">
        <f t="shared" si="19"/>
        <v>-</v>
      </c>
      <c r="BG21" s="892" t="str">
        <f t="shared" si="20"/>
        <v>-</v>
      </c>
      <c r="BH21" s="891"/>
      <c r="BI21" s="891"/>
      <c r="BJ21" s="891"/>
      <c r="BK21" s="892" t="str">
        <f t="shared" si="21"/>
        <v>-</v>
      </c>
      <c r="BL21" s="892" t="str">
        <f t="shared" si="22"/>
        <v>-</v>
      </c>
      <c r="BM21" s="891"/>
      <c r="BN21" s="891"/>
      <c r="BO21" s="891"/>
      <c r="BP21" s="892" t="str">
        <f t="shared" si="23"/>
        <v>-</v>
      </c>
      <c r="BQ21" s="892" t="str">
        <f t="shared" si="24"/>
        <v>-</v>
      </c>
      <c r="BR21" s="891"/>
      <c r="BS21" s="891"/>
      <c r="BT21" s="891"/>
      <c r="BU21" s="892" t="str">
        <f t="shared" si="25"/>
        <v>-</v>
      </c>
      <c r="BV21" s="892" t="str">
        <f t="shared" si="26"/>
        <v>-</v>
      </c>
      <c r="BW21" s="891"/>
      <c r="BX21" s="891"/>
      <c r="BY21" s="891"/>
      <c r="BZ21" s="892" t="str">
        <f t="shared" si="27"/>
        <v>-</v>
      </c>
      <c r="CA21" s="892" t="str">
        <f t="shared" si="28"/>
        <v>-</v>
      </c>
      <c r="CB21" s="891"/>
      <c r="CC21" s="891"/>
      <c r="CD21" s="891"/>
      <c r="CE21" s="892" t="str">
        <f t="shared" si="29"/>
        <v>-</v>
      </c>
      <c r="CF21" s="892" t="str">
        <f t="shared" si="30"/>
        <v>-</v>
      </c>
      <c r="CG21" s="891"/>
      <c r="CH21" s="891"/>
      <c r="CI21" s="891"/>
      <c r="CJ21" s="892" t="str">
        <f t="shared" si="31"/>
        <v>-</v>
      </c>
      <c r="CK21" s="892" t="str">
        <f t="shared" si="32"/>
        <v>-</v>
      </c>
      <c r="CL21" s="891"/>
      <c r="CM21" s="891"/>
      <c r="CN21" s="891"/>
      <c r="CO21" s="892" t="str">
        <f t="shared" si="33"/>
        <v>-</v>
      </c>
      <c r="CP21" s="892" t="str">
        <f t="shared" si="34"/>
        <v>-</v>
      </c>
      <c r="CQ21" s="891"/>
      <c r="CR21" s="891"/>
      <c r="CS21" s="891"/>
      <c r="CT21" s="892" t="str">
        <f t="shared" si="35"/>
        <v>-</v>
      </c>
      <c r="CU21" s="892" t="str">
        <f t="shared" si="36"/>
        <v>-</v>
      </c>
      <c r="CV21" s="891"/>
      <c r="CW21" s="891"/>
      <c r="CX21" s="891"/>
      <c r="CY21" s="892" t="str">
        <f t="shared" si="37"/>
        <v>-</v>
      </c>
      <c r="CZ21" s="892" t="str">
        <f t="shared" si="38"/>
        <v>-</v>
      </c>
      <c r="DA21" s="891"/>
      <c r="DB21" s="891"/>
      <c r="DC21" s="891"/>
      <c r="DD21" s="892" t="str">
        <f t="shared" si="39"/>
        <v>-</v>
      </c>
      <c r="DE21" s="892" t="str">
        <f t="shared" si="40"/>
        <v>-</v>
      </c>
      <c r="DF21" s="891"/>
      <c r="DG21" s="891"/>
      <c r="DH21" s="891"/>
      <c r="DI21" s="892" t="str">
        <f t="shared" si="41"/>
        <v>-</v>
      </c>
      <c r="DJ21" s="892" t="str">
        <f t="shared" si="42"/>
        <v>-</v>
      </c>
      <c r="DK21" s="891"/>
      <c r="DL21" s="891"/>
      <c r="DM21" s="891"/>
      <c r="DN21" s="892" t="str">
        <f t="shared" si="43"/>
        <v>-</v>
      </c>
      <c r="DO21" s="892" t="str">
        <f t="shared" si="44"/>
        <v>-</v>
      </c>
      <c r="DP21" s="891"/>
      <c r="DQ21" s="891"/>
      <c r="DR21" s="891"/>
      <c r="DS21" s="892" t="str">
        <f t="shared" si="45"/>
        <v>-</v>
      </c>
      <c r="DT21" s="892" t="str">
        <f t="shared" si="46"/>
        <v>-</v>
      </c>
      <c r="DU21" s="891"/>
      <c r="DV21" s="891"/>
      <c r="DW21" s="891"/>
      <c r="DX21" s="892" t="str">
        <f t="shared" si="47"/>
        <v>-</v>
      </c>
      <c r="DY21" s="892" t="str">
        <f t="shared" si="48"/>
        <v>-</v>
      </c>
      <c r="DZ21" s="891"/>
      <c r="EA21" s="891"/>
      <c r="EB21" s="891"/>
      <c r="EC21" s="892" t="str">
        <f t="shared" si="49"/>
        <v>-</v>
      </c>
      <c r="ED21" s="892" t="str">
        <f t="shared" si="50"/>
        <v>-</v>
      </c>
      <c r="EE21" s="891"/>
      <c r="EF21" s="891"/>
      <c r="EG21" s="891"/>
      <c r="EH21" s="892" t="str">
        <f t="shared" si="51"/>
        <v>-</v>
      </c>
      <c r="EI21" s="892" t="str">
        <f t="shared" si="52"/>
        <v>-</v>
      </c>
      <c r="EJ21" s="891"/>
      <c r="EK21" s="891"/>
      <c r="EL21" s="891"/>
      <c r="EM21" s="892" t="str">
        <f t="shared" si="53"/>
        <v>-</v>
      </c>
      <c r="EN21" s="892" t="str">
        <f t="shared" si="54"/>
        <v>-</v>
      </c>
      <c r="EO21" s="891"/>
      <c r="EP21" s="891"/>
      <c r="EQ21" s="891"/>
      <c r="ER21" s="892" t="str">
        <f t="shared" si="55"/>
        <v>-</v>
      </c>
      <c r="ES21" s="892" t="str">
        <f t="shared" si="56"/>
        <v>-</v>
      </c>
      <c r="ET21" s="891"/>
      <c r="EU21" s="891"/>
      <c r="EV21" s="891"/>
      <c r="EW21" s="892" t="str">
        <f t="shared" si="57"/>
        <v>-</v>
      </c>
      <c r="EX21" s="892" t="str">
        <f t="shared" si="58"/>
        <v>-</v>
      </c>
      <c r="EY21" s="891"/>
      <c r="EZ21" s="891"/>
      <c r="FA21" s="891"/>
      <c r="FB21" s="892" t="str">
        <f t="shared" si="59"/>
        <v>-</v>
      </c>
      <c r="FC21" s="892" t="str">
        <f t="shared" si="60"/>
        <v>-</v>
      </c>
      <c r="FD21" s="891"/>
      <c r="FE21" s="891"/>
      <c r="FF21" s="891"/>
      <c r="FG21" s="892" t="str">
        <f t="shared" si="61"/>
        <v>-</v>
      </c>
      <c r="FH21" s="892" t="str">
        <f t="shared" si="62"/>
        <v>-</v>
      </c>
      <c r="FI21" s="891"/>
      <c r="FJ21" s="891"/>
      <c r="FK21" s="891"/>
      <c r="FL21" s="892" t="str">
        <f t="shared" si="63"/>
        <v>-</v>
      </c>
      <c r="FM21" s="892" t="str">
        <f t="shared" si="64"/>
        <v>-</v>
      </c>
      <c r="FN21" s="891"/>
      <c r="FO21" s="891"/>
      <c r="FP21" s="891"/>
      <c r="FQ21" s="892" t="str">
        <f t="shared" si="65"/>
        <v>-</v>
      </c>
      <c r="FR21" s="892" t="str">
        <f t="shared" si="66"/>
        <v>-</v>
      </c>
      <c r="FS21" s="891"/>
      <c r="FT21" s="891"/>
      <c r="FU21" s="891"/>
      <c r="FV21" s="892" t="str">
        <f t="shared" si="67"/>
        <v>-</v>
      </c>
      <c r="FW21" s="892" t="str">
        <f t="shared" si="68"/>
        <v>-</v>
      </c>
      <c r="FX21" s="891"/>
      <c r="FY21" s="891"/>
      <c r="FZ21" s="891"/>
      <c r="GA21" s="892" t="str">
        <f t="shared" si="69"/>
        <v>-</v>
      </c>
      <c r="GB21" s="892" t="str">
        <f t="shared" si="70"/>
        <v>-</v>
      </c>
      <c r="GC21" s="891"/>
      <c r="GD21" s="891"/>
      <c r="GE21" s="891"/>
      <c r="GF21" s="892" t="str">
        <f t="shared" si="71"/>
        <v>-</v>
      </c>
      <c r="GG21" s="892" t="str">
        <f t="shared" si="72"/>
        <v>-</v>
      </c>
      <c r="GH21" s="891"/>
      <c r="GI21" s="891"/>
      <c r="GJ21" s="891"/>
      <c r="GK21" s="892" t="str">
        <f t="shared" si="73"/>
        <v>-</v>
      </c>
      <c r="GL21" s="892" t="str">
        <f t="shared" si="74"/>
        <v>-</v>
      </c>
      <c r="GM21" s="891"/>
      <c r="GN21" s="891"/>
      <c r="GO21" s="891"/>
      <c r="GP21" s="892" t="str">
        <f t="shared" si="75"/>
        <v>-</v>
      </c>
      <c r="GQ21" s="892" t="str">
        <f t="shared" si="76"/>
        <v>-</v>
      </c>
      <c r="GR21" s="891"/>
      <c r="GS21" s="891"/>
      <c r="GT21" s="891"/>
      <c r="GU21" s="892" t="str">
        <f t="shared" si="77"/>
        <v>-</v>
      </c>
      <c r="GV21" s="892" t="str">
        <f t="shared" si="78"/>
        <v>-</v>
      </c>
      <c r="GW21" s="891"/>
      <c r="GX21" s="891"/>
      <c r="GY21" s="891"/>
      <c r="GZ21" s="892" t="str">
        <f t="shared" si="79"/>
        <v>-</v>
      </c>
      <c r="HA21" s="892" t="str">
        <f t="shared" si="80"/>
        <v>-</v>
      </c>
      <c r="HB21" s="891"/>
      <c r="HC21" s="891"/>
      <c r="HD21" s="891"/>
      <c r="HE21" s="892" t="str">
        <f t="shared" si="81"/>
        <v>-</v>
      </c>
      <c r="HF21" s="892" t="str">
        <f t="shared" si="82"/>
        <v>-</v>
      </c>
      <c r="HG21" s="891"/>
      <c r="HH21" s="891"/>
      <c r="HI21" s="891"/>
      <c r="HJ21" s="892" t="str">
        <f t="shared" si="83"/>
        <v>-</v>
      </c>
      <c r="HK21" s="892" t="str">
        <f t="shared" si="84"/>
        <v>-</v>
      </c>
      <c r="HL21" s="891"/>
      <c r="HM21" s="891"/>
      <c r="HN21" s="891"/>
      <c r="HO21" s="892" t="str">
        <f t="shared" si="85"/>
        <v>-</v>
      </c>
      <c r="HP21" s="892" t="str">
        <f t="shared" si="86"/>
        <v>-</v>
      </c>
      <c r="HQ21" s="891"/>
      <c r="HR21" s="891"/>
      <c r="HS21" s="891"/>
      <c r="HT21" s="892" t="str">
        <f t="shared" si="87"/>
        <v>-</v>
      </c>
      <c r="HU21" s="892" t="str">
        <f t="shared" si="88"/>
        <v>-</v>
      </c>
      <c r="HV21" s="891"/>
      <c r="HW21" s="891"/>
      <c r="HX21" s="891"/>
      <c r="HY21" s="892" t="str">
        <f t="shared" si="89"/>
        <v>-</v>
      </c>
      <c r="HZ21" s="892" t="str">
        <f t="shared" si="90"/>
        <v>-</v>
      </c>
      <c r="IA21" s="891"/>
      <c r="IB21" s="891"/>
      <c r="IC21" s="891"/>
      <c r="ID21" s="892" t="str">
        <f t="shared" si="91"/>
        <v>-</v>
      </c>
      <c r="IE21" s="892" t="str">
        <f t="shared" si="92"/>
        <v>-</v>
      </c>
      <c r="IF21" s="891"/>
      <c r="IG21" s="891"/>
      <c r="IH21" s="891"/>
      <c r="II21" s="892" t="str">
        <f t="shared" si="93"/>
        <v>-</v>
      </c>
      <c r="IJ21" s="892" t="str">
        <f t="shared" si="94"/>
        <v>-</v>
      </c>
      <c r="IK21" s="891"/>
      <c r="IL21" s="891"/>
      <c r="IM21" s="891"/>
      <c r="IN21" s="892" t="str">
        <f t="shared" si="95"/>
        <v>-</v>
      </c>
      <c r="IO21" s="892" t="str">
        <f t="shared" si="96"/>
        <v>-</v>
      </c>
      <c r="IP21" s="891"/>
      <c r="IQ21" s="891"/>
      <c r="IR21" s="891"/>
      <c r="IS21" s="892" t="str">
        <f t="shared" si="97"/>
        <v>-</v>
      </c>
      <c r="IT21" s="892" t="str">
        <f t="shared" si="98"/>
        <v>-</v>
      </c>
      <c r="IU21" s="891"/>
      <c r="IV21" s="891"/>
      <c r="IW21" s="891"/>
      <c r="IX21" s="892" t="str">
        <f t="shared" si="99"/>
        <v>-</v>
      </c>
      <c r="IY21" s="892" t="str">
        <f t="shared" si="100"/>
        <v>-</v>
      </c>
      <c r="IZ21" s="891"/>
      <c r="JA21" s="891"/>
      <c r="JB21" s="891"/>
      <c r="JC21" s="892" t="str">
        <f t="shared" si="101"/>
        <v>-</v>
      </c>
      <c r="JD21" s="892" t="str">
        <f t="shared" si="102"/>
        <v>-</v>
      </c>
      <c r="JE21" s="891"/>
      <c r="JF21" s="891"/>
      <c r="JG21" s="891"/>
      <c r="JH21" s="892" t="str">
        <f t="shared" si="103"/>
        <v>-</v>
      </c>
      <c r="JI21" s="892" t="str">
        <f t="shared" si="104"/>
        <v>-</v>
      </c>
      <c r="JJ21" s="891"/>
      <c r="JK21" s="891"/>
      <c r="JL21" s="891"/>
      <c r="JM21" s="892" t="str">
        <f t="shared" si="105"/>
        <v>-</v>
      </c>
      <c r="JN21" s="892" t="str">
        <f t="shared" si="106"/>
        <v>-</v>
      </c>
      <c r="JO21" s="891"/>
      <c r="JP21" s="891"/>
      <c r="JQ21" s="891"/>
      <c r="JR21" s="892" t="str">
        <f t="shared" si="107"/>
        <v>-</v>
      </c>
      <c r="JS21" s="892" t="str">
        <f t="shared" si="108"/>
        <v>-</v>
      </c>
      <c r="JT21" s="891"/>
      <c r="JU21" s="891"/>
      <c r="JV21" s="891"/>
      <c r="JW21" s="892" t="str">
        <f t="shared" si="109"/>
        <v>-</v>
      </c>
      <c r="JX21" s="892" t="str">
        <f t="shared" si="110"/>
        <v>-</v>
      </c>
      <c r="JY21" s="891"/>
      <c r="JZ21" s="891"/>
      <c r="KA21" s="891"/>
      <c r="KB21" s="892" t="str">
        <f t="shared" si="111"/>
        <v>-</v>
      </c>
      <c r="KC21" s="892" t="str">
        <f t="shared" si="112"/>
        <v>-</v>
      </c>
      <c r="KD21" s="891"/>
      <c r="KE21" s="891"/>
      <c r="KF21" s="891"/>
      <c r="KG21" s="892" t="str">
        <f t="shared" si="113"/>
        <v>-</v>
      </c>
      <c r="KH21" s="892" t="str">
        <f t="shared" si="114"/>
        <v>-</v>
      </c>
      <c r="KI21" s="891"/>
      <c r="KJ21" s="891"/>
      <c r="KK21" s="891"/>
      <c r="KL21" s="892" t="str">
        <f t="shared" si="115"/>
        <v>-</v>
      </c>
      <c r="KM21" s="892" t="str">
        <f t="shared" si="116"/>
        <v>-</v>
      </c>
      <c r="KN21" s="891"/>
      <c r="KO21" s="891"/>
      <c r="KP21" s="891"/>
      <c r="KQ21" s="892" t="str">
        <f t="shared" si="117"/>
        <v>-</v>
      </c>
      <c r="KR21" s="892" t="str">
        <f t="shared" si="118"/>
        <v>-</v>
      </c>
      <c r="KS21" s="891"/>
      <c r="KT21" s="891"/>
      <c r="KU21" s="891"/>
      <c r="KV21" s="892" t="str">
        <f t="shared" si="119"/>
        <v>-</v>
      </c>
      <c r="KW21" s="892" t="str">
        <f t="shared" si="120"/>
        <v>-</v>
      </c>
      <c r="KX21" s="891"/>
      <c r="KY21" s="891"/>
      <c r="KZ21" s="891"/>
      <c r="LA21" s="892" t="str">
        <f t="shared" si="121"/>
        <v>-</v>
      </c>
      <c r="LB21" s="892" t="str">
        <f t="shared" si="122"/>
        <v>-</v>
      </c>
      <c r="LC21" s="891"/>
      <c r="LD21" s="891"/>
      <c r="LE21" s="891"/>
      <c r="LF21" s="892" t="str">
        <f t="shared" si="123"/>
        <v>-</v>
      </c>
      <c r="LG21" s="892" t="str">
        <f t="shared" si="124"/>
        <v>-</v>
      </c>
      <c r="LH21" s="891"/>
      <c r="LI21" s="891"/>
      <c r="LJ21" s="891"/>
      <c r="LK21" s="892" t="str">
        <f t="shared" si="125"/>
        <v>-</v>
      </c>
      <c r="LL21" s="892" t="str">
        <f t="shared" si="126"/>
        <v>-</v>
      </c>
      <c r="LM21" s="891"/>
      <c r="LN21" s="891"/>
      <c r="LO21" s="891"/>
      <c r="LP21" s="892" t="str">
        <f t="shared" si="127"/>
        <v>-</v>
      </c>
      <c r="LQ21" s="892" t="str">
        <f t="shared" si="128"/>
        <v>-</v>
      </c>
      <c r="LR21" s="891"/>
      <c r="LS21" s="891"/>
      <c r="LT21" s="891"/>
      <c r="LU21" s="892" t="str">
        <f t="shared" si="129"/>
        <v>-</v>
      </c>
      <c r="LV21" s="892" t="str">
        <f t="shared" si="130"/>
        <v>-</v>
      </c>
      <c r="LW21" s="891"/>
      <c r="LX21" s="891"/>
      <c r="LY21" s="891"/>
      <c r="LZ21" s="892" t="str">
        <f t="shared" si="131"/>
        <v>-</v>
      </c>
      <c r="MA21" s="892" t="str">
        <f t="shared" si="132"/>
        <v>-</v>
      </c>
      <c r="MB21" s="891"/>
      <c r="MC21" s="891"/>
      <c r="MD21" s="891"/>
      <c r="ME21" s="892" t="str">
        <f t="shared" si="133"/>
        <v>-</v>
      </c>
      <c r="MF21" s="892" t="str">
        <f t="shared" si="134"/>
        <v>-</v>
      </c>
      <c r="MG21" s="891"/>
      <c r="MH21" s="891"/>
      <c r="MI21" s="891"/>
      <c r="MJ21" s="892" t="str">
        <f t="shared" si="135"/>
        <v>-</v>
      </c>
      <c r="MK21" s="892" t="str">
        <f t="shared" si="136"/>
        <v>-</v>
      </c>
      <c r="ML21" s="891"/>
      <c r="MM21" s="891"/>
      <c r="MN21" s="891"/>
      <c r="MO21" s="892" t="str">
        <f t="shared" si="137"/>
        <v>-</v>
      </c>
      <c r="MP21" s="892" t="str">
        <f t="shared" si="138"/>
        <v>-</v>
      </c>
      <c r="MQ21" s="891"/>
      <c r="MR21" s="891"/>
      <c r="MS21" s="891"/>
      <c r="MT21" s="892" t="str">
        <f t="shared" si="139"/>
        <v>-</v>
      </c>
      <c r="MU21" s="892" t="str">
        <f t="shared" si="140"/>
        <v>-</v>
      </c>
      <c r="MV21" s="891"/>
      <c r="MW21" s="891"/>
      <c r="MX21" s="891"/>
      <c r="MY21" s="892" t="str">
        <f t="shared" si="141"/>
        <v>-</v>
      </c>
      <c r="MZ21" s="892" t="str">
        <f t="shared" si="142"/>
        <v>-</v>
      </c>
      <c r="NA21" s="891"/>
      <c r="NB21" s="891"/>
      <c r="NC21" s="891"/>
      <c r="ND21" s="892" t="str">
        <f t="shared" si="143"/>
        <v>-</v>
      </c>
      <c r="NE21" s="892" t="str">
        <f t="shared" si="144"/>
        <v>-</v>
      </c>
      <c r="NF21" s="891"/>
      <c r="NG21" s="891"/>
      <c r="NH21" s="891"/>
      <c r="NI21" s="892" t="str">
        <f t="shared" si="145"/>
        <v>-</v>
      </c>
      <c r="NJ21" s="892" t="str">
        <f t="shared" si="146"/>
        <v>-</v>
      </c>
      <c r="NK21" s="891"/>
      <c r="NL21" s="891"/>
      <c r="NM21" s="891"/>
      <c r="NN21" s="892" t="str">
        <f t="shared" si="147"/>
        <v>-</v>
      </c>
      <c r="NO21" s="892" t="str">
        <f t="shared" si="148"/>
        <v>-</v>
      </c>
      <c r="NP21" s="891"/>
      <c r="NQ21" s="891"/>
      <c r="NR21" s="891"/>
      <c r="NS21" s="892" t="str">
        <f t="shared" si="149"/>
        <v>-</v>
      </c>
      <c r="NT21" s="892" t="str">
        <f t="shared" si="150"/>
        <v>-</v>
      </c>
      <c r="NU21" s="891"/>
      <c r="NV21" s="891"/>
      <c r="NW21" s="891"/>
      <c r="NX21" s="892" t="str">
        <f t="shared" si="151"/>
        <v>-</v>
      </c>
      <c r="NY21" s="892" t="str">
        <f t="shared" si="152"/>
        <v>-</v>
      </c>
      <c r="NZ21" s="891"/>
      <c r="OA21" s="891"/>
      <c r="OB21" s="891"/>
      <c r="OC21" s="892" t="str">
        <f t="shared" si="153"/>
        <v>-</v>
      </c>
      <c r="OD21" s="892" t="str">
        <f t="shared" si="154"/>
        <v>-</v>
      </c>
      <c r="OE21" s="891"/>
      <c r="OF21" s="891"/>
      <c r="OG21" s="891"/>
      <c r="OH21" s="892" t="str">
        <f t="shared" si="155"/>
        <v>-</v>
      </c>
      <c r="OI21" s="892" t="str">
        <f t="shared" si="156"/>
        <v>-</v>
      </c>
      <c r="OJ21" s="891"/>
      <c r="OK21" s="891"/>
      <c r="OL21" s="891"/>
      <c r="OM21" s="892" t="str">
        <f t="shared" si="157"/>
        <v>-</v>
      </c>
      <c r="ON21" s="892" t="str">
        <f t="shared" si="158"/>
        <v>-</v>
      </c>
    </row>
    <row r="22" spans="3:404" ht="16.149999999999999" customHeight="1" thickBot="1" x14ac:dyDescent="0.35">
      <c r="C22" s="796">
        <v>15</v>
      </c>
      <c r="D22" s="23" t="str">
        <f>+'LP-Servicios'!P268</f>
        <v>-</v>
      </c>
      <c r="E22" s="891"/>
      <c r="F22" s="891"/>
      <c r="G22" s="891"/>
      <c r="H22" s="892" t="str">
        <f t="shared" si="159"/>
        <v>-</v>
      </c>
      <c r="I22" s="892" t="str">
        <f t="shared" si="160"/>
        <v>-</v>
      </c>
      <c r="J22" s="891"/>
      <c r="K22" s="891"/>
      <c r="L22" s="891"/>
      <c r="M22" s="892" t="str">
        <f t="shared" si="161"/>
        <v>-</v>
      </c>
      <c r="N22" s="892" t="str">
        <f t="shared" si="162"/>
        <v>-</v>
      </c>
      <c r="O22" s="891"/>
      <c r="P22" s="891"/>
      <c r="Q22" s="891"/>
      <c r="R22" s="892" t="str">
        <f t="shared" si="163"/>
        <v>-</v>
      </c>
      <c r="S22" s="892" t="str">
        <f t="shared" si="164"/>
        <v>-</v>
      </c>
      <c r="T22" s="891"/>
      <c r="U22" s="891"/>
      <c r="V22" s="891"/>
      <c r="W22" s="892" t="str">
        <f t="shared" si="165"/>
        <v>-</v>
      </c>
      <c r="X22" s="892" t="str">
        <f t="shared" si="166"/>
        <v>-</v>
      </c>
      <c r="Y22" s="891"/>
      <c r="Z22" s="891"/>
      <c r="AA22" s="891"/>
      <c r="AB22" s="892" t="str">
        <f t="shared" si="7"/>
        <v>-</v>
      </c>
      <c r="AC22" s="892" t="str">
        <f t="shared" si="8"/>
        <v>-</v>
      </c>
      <c r="AD22" s="891"/>
      <c r="AE22" s="891"/>
      <c r="AF22" s="891"/>
      <c r="AG22" s="892" t="str">
        <f t="shared" si="9"/>
        <v>-</v>
      </c>
      <c r="AH22" s="892" t="str">
        <f t="shared" si="10"/>
        <v>-</v>
      </c>
      <c r="AI22" s="891"/>
      <c r="AJ22" s="891"/>
      <c r="AK22" s="891"/>
      <c r="AL22" s="892" t="str">
        <f t="shared" si="11"/>
        <v>-</v>
      </c>
      <c r="AM22" s="892" t="str">
        <f t="shared" si="12"/>
        <v>-</v>
      </c>
      <c r="AN22" s="891"/>
      <c r="AO22" s="891"/>
      <c r="AP22" s="891"/>
      <c r="AQ22" s="892" t="str">
        <f t="shared" si="13"/>
        <v>-</v>
      </c>
      <c r="AR22" s="892" t="str">
        <f t="shared" si="14"/>
        <v>-</v>
      </c>
      <c r="AS22" s="891"/>
      <c r="AT22" s="891"/>
      <c r="AU22" s="891"/>
      <c r="AV22" s="892" t="str">
        <f t="shared" si="15"/>
        <v>-</v>
      </c>
      <c r="AW22" s="892" t="str">
        <f t="shared" si="16"/>
        <v>-</v>
      </c>
      <c r="AX22" s="891"/>
      <c r="AY22" s="891"/>
      <c r="AZ22" s="891"/>
      <c r="BA22" s="892" t="str">
        <f t="shared" si="17"/>
        <v>-</v>
      </c>
      <c r="BB22" s="892" t="str">
        <f t="shared" si="18"/>
        <v>-</v>
      </c>
      <c r="BC22" s="891"/>
      <c r="BD22" s="891"/>
      <c r="BE22" s="891"/>
      <c r="BF22" s="892" t="str">
        <f t="shared" si="19"/>
        <v>-</v>
      </c>
      <c r="BG22" s="892" t="str">
        <f t="shared" si="20"/>
        <v>-</v>
      </c>
      <c r="BH22" s="891"/>
      <c r="BI22" s="891"/>
      <c r="BJ22" s="891"/>
      <c r="BK22" s="892" t="str">
        <f t="shared" si="21"/>
        <v>-</v>
      </c>
      <c r="BL22" s="892" t="str">
        <f t="shared" si="22"/>
        <v>-</v>
      </c>
      <c r="BM22" s="891"/>
      <c r="BN22" s="891"/>
      <c r="BO22" s="891"/>
      <c r="BP22" s="892" t="str">
        <f t="shared" si="23"/>
        <v>-</v>
      </c>
      <c r="BQ22" s="892" t="str">
        <f t="shared" si="24"/>
        <v>-</v>
      </c>
      <c r="BR22" s="891"/>
      <c r="BS22" s="891"/>
      <c r="BT22" s="891"/>
      <c r="BU22" s="892" t="str">
        <f t="shared" si="25"/>
        <v>-</v>
      </c>
      <c r="BV22" s="892" t="str">
        <f t="shared" si="26"/>
        <v>-</v>
      </c>
      <c r="BW22" s="891"/>
      <c r="BX22" s="891"/>
      <c r="BY22" s="891"/>
      <c r="BZ22" s="892" t="str">
        <f t="shared" si="27"/>
        <v>-</v>
      </c>
      <c r="CA22" s="892" t="str">
        <f t="shared" si="28"/>
        <v>-</v>
      </c>
      <c r="CB22" s="891"/>
      <c r="CC22" s="891"/>
      <c r="CD22" s="891"/>
      <c r="CE22" s="892" t="str">
        <f t="shared" si="29"/>
        <v>-</v>
      </c>
      <c r="CF22" s="892" t="str">
        <f t="shared" si="30"/>
        <v>-</v>
      </c>
      <c r="CG22" s="891"/>
      <c r="CH22" s="891"/>
      <c r="CI22" s="891"/>
      <c r="CJ22" s="892" t="str">
        <f t="shared" si="31"/>
        <v>-</v>
      </c>
      <c r="CK22" s="892" t="str">
        <f t="shared" si="32"/>
        <v>-</v>
      </c>
      <c r="CL22" s="891"/>
      <c r="CM22" s="891"/>
      <c r="CN22" s="891"/>
      <c r="CO22" s="892" t="str">
        <f t="shared" si="33"/>
        <v>-</v>
      </c>
      <c r="CP22" s="892" t="str">
        <f t="shared" si="34"/>
        <v>-</v>
      </c>
      <c r="CQ22" s="891"/>
      <c r="CR22" s="891"/>
      <c r="CS22" s="891"/>
      <c r="CT22" s="892" t="str">
        <f t="shared" si="35"/>
        <v>-</v>
      </c>
      <c r="CU22" s="892" t="str">
        <f t="shared" si="36"/>
        <v>-</v>
      </c>
      <c r="CV22" s="891"/>
      <c r="CW22" s="891"/>
      <c r="CX22" s="891"/>
      <c r="CY22" s="892" t="str">
        <f t="shared" si="37"/>
        <v>-</v>
      </c>
      <c r="CZ22" s="892" t="str">
        <f t="shared" si="38"/>
        <v>-</v>
      </c>
      <c r="DA22" s="891"/>
      <c r="DB22" s="891"/>
      <c r="DC22" s="891"/>
      <c r="DD22" s="892" t="str">
        <f t="shared" si="39"/>
        <v>-</v>
      </c>
      <c r="DE22" s="892" t="str">
        <f t="shared" si="40"/>
        <v>-</v>
      </c>
      <c r="DF22" s="891"/>
      <c r="DG22" s="891"/>
      <c r="DH22" s="891"/>
      <c r="DI22" s="892" t="str">
        <f t="shared" si="41"/>
        <v>-</v>
      </c>
      <c r="DJ22" s="892" t="str">
        <f t="shared" si="42"/>
        <v>-</v>
      </c>
      <c r="DK22" s="891"/>
      <c r="DL22" s="891"/>
      <c r="DM22" s="891"/>
      <c r="DN22" s="892" t="str">
        <f t="shared" si="43"/>
        <v>-</v>
      </c>
      <c r="DO22" s="892" t="str">
        <f t="shared" si="44"/>
        <v>-</v>
      </c>
      <c r="DP22" s="891"/>
      <c r="DQ22" s="891"/>
      <c r="DR22" s="891"/>
      <c r="DS22" s="892" t="str">
        <f t="shared" si="45"/>
        <v>-</v>
      </c>
      <c r="DT22" s="892" t="str">
        <f t="shared" si="46"/>
        <v>-</v>
      </c>
      <c r="DU22" s="891"/>
      <c r="DV22" s="891"/>
      <c r="DW22" s="891"/>
      <c r="DX22" s="892" t="str">
        <f t="shared" si="47"/>
        <v>-</v>
      </c>
      <c r="DY22" s="892" t="str">
        <f t="shared" si="48"/>
        <v>-</v>
      </c>
      <c r="DZ22" s="891"/>
      <c r="EA22" s="891"/>
      <c r="EB22" s="891"/>
      <c r="EC22" s="892" t="str">
        <f t="shared" si="49"/>
        <v>-</v>
      </c>
      <c r="ED22" s="892" t="str">
        <f t="shared" si="50"/>
        <v>-</v>
      </c>
      <c r="EE22" s="891"/>
      <c r="EF22" s="891"/>
      <c r="EG22" s="891"/>
      <c r="EH22" s="892" t="str">
        <f t="shared" si="51"/>
        <v>-</v>
      </c>
      <c r="EI22" s="892" t="str">
        <f t="shared" si="52"/>
        <v>-</v>
      </c>
      <c r="EJ22" s="891"/>
      <c r="EK22" s="891"/>
      <c r="EL22" s="891"/>
      <c r="EM22" s="892" t="str">
        <f t="shared" si="53"/>
        <v>-</v>
      </c>
      <c r="EN22" s="892" t="str">
        <f t="shared" si="54"/>
        <v>-</v>
      </c>
      <c r="EO22" s="891"/>
      <c r="EP22" s="891"/>
      <c r="EQ22" s="891"/>
      <c r="ER22" s="892" t="str">
        <f t="shared" si="55"/>
        <v>-</v>
      </c>
      <c r="ES22" s="892" t="str">
        <f t="shared" si="56"/>
        <v>-</v>
      </c>
      <c r="ET22" s="891"/>
      <c r="EU22" s="891"/>
      <c r="EV22" s="891"/>
      <c r="EW22" s="892" t="str">
        <f t="shared" si="57"/>
        <v>-</v>
      </c>
      <c r="EX22" s="892" t="str">
        <f t="shared" si="58"/>
        <v>-</v>
      </c>
      <c r="EY22" s="891"/>
      <c r="EZ22" s="891"/>
      <c r="FA22" s="891"/>
      <c r="FB22" s="892" t="str">
        <f t="shared" si="59"/>
        <v>-</v>
      </c>
      <c r="FC22" s="892" t="str">
        <f t="shared" si="60"/>
        <v>-</v>
      </c>
      <c r="FD22" s="891"/>
      <c r="FE22" s="891"/>
      <c r="FF22" s="891"/>
      <c r="FG22" s="892" t="str">
        <f t="shared" si="61"/>
        <v>-</v>
      </c>
      <c r="FH22" s="892" t="str">
        <f t="shared" si="62"/>
        <v>-</v>
      </c>
      <c r="FI22" s="891"/>
      <c r="FJ22" s="891"/>
      <c r="FK22" s="891"/>
      <c r="FL22" s="892" t="str">
        <f t="shared" si="63"/>
        <v>-</v>
      </c>
      <c r="FM22" s="892" t="str">
        <f t="shared" si="64"/>
        <v>-</v>
      </c>
      <c r="FN22" s="891"/>
      <c r="FO22" s="891"/>
      <c r="FP22" s="891"/>
      <c r="FQ22" s="892" t="str">
        <f t="shared" si="65"/>
        <v>-</v>
      </c>
      <c r="FR22" s="892" t="str">
        <f t="shared" si="66"/>
        <v>-</v>
      </c>
      <c r="FS22" s="891"/>
      <c r="FT22" s="891"/>
      <c r="FU22" s="891"/>
      <c r="FV22" s="892" t="str">
        <f t="shared" si="67"/>
        <v>-</v>
      </c>
      <c r="FW22" s="892" t="str">
        <f t="shared" si="68"/>
        <v>-</v>
      </c>
      <c r="FX22" s="891"/>
      <c r="FY22" s="891"/>
      <c r="FZ22" s="891"/>
      <c r="GA22" s="892" t="str">
        <f t="shared" si="69"/>
        <v>-</v>
      </c>
      <c r="GB22" s="892" t="str">
        <f t="shared" si="70"/>
        <v>-</v>
      </c>
      <c r="GC22" s="891"/>
      <c r="GD22" s="891"/>
      <c r="GE22" s="891"/>
      <c r="GF22" s="892" t="str">
        <f t="shared" si="71"/>
        <v>-</v>
      </c>
      <c r="GG22" s="892" t="str">
        <f t="shared" si="72"/>
        <v>-</v>
      </c>
      <c r="GH22" s="891"/>
      <c r="GI22" s="891"/>
      <c r="GJ22" s="891"/>
      <c r="GK22" s="892" t="str">
        <f t="shared" si="73"/>
        <v>-</v>
      </c>
      <c r="GL22" s="892" t="str">
        <f t="shared" si="74"/>
        <v>-</v>
      </c>
      <c r="GM22" s="891"/>
      <c r="GN22" s="891"/>
      <c r="GO22" s="891"/>
      <c r="GP22" s="892" t="str">
        <f t="shared" si="75"/>
        <v>-</v>
      </c>
      <c r="GQ22" s="892" t="str">
        <f t="shared" si="76"/>
        <v>-</v>
      </c>
      <c r="GR22" s="891"/>
      <c r="GS22" s="891"/>
      <c r="GT22" s="891"/>
      <c r="GU22" s="892" t="str">
        <f t="shared" si="77"/>
        <v>-</v>
      </c>
      <c r="GV22" s="892" t="str">
        <f t="shared" si="78"/>
        <v>-</v>
      </c>
      <c r="GW22" s="891"/>
      <c r="GX22" s="891"/>
      <c r="GY22" s="891"/>
      <c r="GZ22" s="892" t="str">
        <f t="shared" si="79"/>
        <v>-</v>
      </c>
      <c r="HA22" s="892" t="str">
        <f t="shared" si="80"/>
        <v>-</v>
      </c>
      <c r="HB22" s="891"/>
      <c r="HC22" s="891"/>
      <c r="HD22" s="891"/>
      <c r="HE22" s="892" t="str">
        <f t="shared" si="81"/>
        <v>-</v>
      </c>
      <c r="HF22" s="892" t="str">
        <f t="shared" si="82"/>
        <v>-</v>
      </c>
      <c r="HG22" s="891"/>
      <c r="HH22" s="891"/>
      <c r="HI22" s="891"/>
      <c r="HJ22" s="892" t="str">
        <f t="shared" si="83"/>
        <v>-</v>
      </c>
      <c r="HK22" s="892" t="str">
        <f t="shared" si="84"/>
        <v>-</v>
      </c>
      <c r="HL22" s="891"/>
      <c r="HM22" s="891"/>
      <c r="HN22" s="891"/>
      <c r="HO22" s="892" t="str">
        <f t="shared" si="85"/>
        <v>-</v>
      </c>
      <c r="HP22" s="892" t="str">
        <f t="shared" si="86"/>
        <v>-</v>
      </c>
      <c r="HQ22" s="891"/>
      <c r="HR22" s="891"/>
      <c r="HS22" s="891"/>
      <c r="HT22" s="892" t="str">
        <f t="shared" si="87"/>
        <v>-</v>
      </c>
      <c r="HU22" s="892" t="str">
        <f t="shared" si="88"/>
        <v>-</v>
      </c>
      <c r="HV22" s="891"/>
      <c r="HW22" s="891"/>
      <c r="HX22" s="891"/>
      <c r="HY22" s="892" t="str">
        <f t="shared" si="89"/>
        <v>-</v>
      </c>
      <c r="HZ22" s="892" t="str">
        <f t="shared" si="90"/>
        <v>-</v>
      </c>
      <c r="IA22" s="891"/>
      <c r="IB22" s="891"/>
      <c r="IC22" s="891"/>
      <c r="ID22" s="892" t="str">
        <f t="shared" si="91"/>
        <v>-</v>
      </c>
      <c r="IE22" s="892" t="str">
        <f t="shared" si="92"/>
        <v>-</v>
      </c>
      <c r="IF22" s="891"/>
      <c r="IG22" s="891"/>
      <c r="IH22" s="891"/>
      <c r="II22" s="892" t="str">
        <f t="shared" si="93"/>
        <v>-</v>
      </c>
      <c r="IJ22" s="892" t="str">
        <f t="shared" si="94"/>
        <v>-</v>
      </c>
      <c r="IK22" s="891"/>
      <c r="IL22" s="891"/>
      <c r="IM22" s="891"/>
      <c r="IN22" s="892" t="str">
        <f t="shared" si="95"/>
        <v>-</v>
      </c>
      <c r="IO22" s="892" t="str">
        <f t="shared" si="96"/>
        <v>-</v>
      </c>
      <c r="IP22" s="891"/>
      <c r="IQ22" s="891"/>
      <c r="IR22" s="891"/>
      <c r="IS22" s="892" t="str">
        <f t="shared" si="97"/>
        <v>-</v>
      </c>
      <c r="IT22" s="892" t="str">
        <f t="shared" si="98"/>
        <v>-</v>
      </c>
      <c r="IU22" s="891"/>
      <c r="IV22" s="891"/>
      <c r="IW22" s="891"/>
      <c r="IX22" s="892" t="str">
        <f t="shared" si="99"/>
        <v>-</v>
      </c>
      <c r="IY22" s="892" t="str">
        <f t="shared" si="100"/>
        <v>-</v>
      </c>
      <c r="IZ22" s="891"/>
      <c r="JA22" s="891"/>
      <c r="JB22" s="891"/>
      <c r="JC22" s="892" t="str">
        <f t="shared" si="101"/>
        <v>-</v>
      </c>
      <c r="JD22" s="892" t="str">
        <f t="shared" si="102"/>
        <v>-</v>
      </c>
      <c r="JE22" s="891"/>
      <c r="JF22" s="891"/>
      <c r="JG22" s="891"/>
      <c r="JH22" s="892" t="str">
        <f t="shared" si="103"/>
        <v>-</v>
      </c>
      <c r="JI22" s="892" t="str">
        <f t="shared" si="104"/>
        <v>-</v>
      </c>
      <c r="JJ22" s="891"/>
      <c r="JK22" s="891"/>
      <c r="JL22" s="891"/>
      <c r="JM22" s="892" t="str">
        <f t="shared" si="105"/>
        <v>-</v>
      </c>
      <c r="JN22" s="892" t="str">
        <f t="shared" si="106"/>
        <v>-</v>
      </c>
      <c r="JO22" s="891"/>
      <c r="JP22" s="891"/>
      <c r="JQ22" s="891"/>
      <c r="JR22" s="892" t="str">
        <f t="shared" si="107"/>
        <v>-</v>
      </c>
      <c r="JS22" s="892" t="str">
        <f t="shared" si="108"/>
        <v>-</v>
      </c>
      <c r="JT22" s="891"/>
      <c r="JU22" s="891"/>
      <c r="JV22" s="891"/>
      <c r="JW22" s="892" t="str">
        <f t="shared" si="109"/>
        <v>-</v>
      </c>
      <c r="JX22" s="892" t="str">
        <f t="shared" si="110"/>
        <v>-</v>
      </c>
      <c r="JY22" s="891"/>
      <c r="JZ22" s="891"/>
      <c r="KA22" s="891"/>
      <c r="KB22" s="892" t="str">
        <f t="shared" si="111"/>
        <v>-</v>
      </c>
      <c r="KC22" s="892" t="str">
        <f t="shared" si="112"/>
        <v>-</v>
      </c>
      <c r="KD22" s="891"/>
      <c r="KE22" s="891"/>
      <c r="KF22" s="891"/>
      <c r="KG22" s="892" t="str">
        <f t="shared" si="113"/>
        <v>-</v>
      </c>
      <c r="KH22" s="892" t="str">
        <f t="shared" si="114"/>
        <v>-</v>
      </c>
      <c r="KI22" s="891"/>
      <c r="KJ22" s="891"/>
      <c r="KK22" s="891"/>
      <c r="KL22" s="892" t="str">
        <f t="shared" si="115"/>
        <v>-</v>
      </c>
      <c r="KM22" s="892" t="str">
        <f t="shared" si="116"/>
        <v>-</v>
      </c>
      <c r="KN22" s="891"/>
      <c r="KO22" s="891"/>
      <c r="KP22" s="891"/>
      <c r="KQ22" s="892" t="str">
        <f t="shared" si="117"/>
        <v>-</v>
      </c>
      <c r="KR22" s="892" t="str">
        <f t="shared" si="118"/>
        <v>-</v>
      </c>
      <c r="KS22" s="891"/>
      <c r="KT22" s="891"/>
      <c r="KU22" s="891"/>
      <c r="KV22" s="892" t="str">
        <f t="shared" si="119"/>
        <v>-</v>
      </c>
      <c r="KW22" s="892" t="str">
        <f t="shared" si="120"/>
        <v>-</v>
      </c>
      <c r="KX22" s="891"/>
      <c r="KY22" s="891"/>
      <c r="KZ22" s="891"/>
      <c r="LA22" s="892" t="str">
        <f t="shared" si="121"/>
        <v>-</v>
      </c>
      <c r="LB22" s="892" t="str">
        <f t="shared" si="122"/>
        <v>-</v>
      </c>
      <c r="LC22" s="891"/>
      <c r="LD22" s="891"/>
      <c r="LE22" s="891"/>
      <c r="LF22" s="892" t="str">
        <f t="shared" si="123"/>
        <v>-</v>
      </c>
      <c r="LG22" s="892" t="str">
        <f t="shared" si="124"/>
        <v>-</v>
      </c>
      <c r="LH22" s="891"/>
      <c r="LI22" s="891"/>
      <c r="LJ22" s="891"/>
      <c r="LK22" s="892" t="str">
        <f t="shared" si="125"/>
        <v>-</v>
      </c>
      <c r="LL22" s="892" t="str">
        <f t="shared" si="126"/>
        <v>-</v>
      </c>
      <c r="LM22" s="891"/>
      <c r="LN22" s="891"/>
      <c r="LO22" s="891"/>
      <c r="LP22" s="892" t="str">
        <f t="shared" si="127"/>
        <v>-</v>
      </c>
      <c r="LQ22" s="892" t="str">
        <f t="shared" si="128"/>
        <v>-</v>
      </c>
      <c r="LR22" s="891"/>
      <c r="LS22" s="891"/>
      <c r="LT22" s="891"/>
      <c r="LU22" s="892" t="str">
        <f t="shared" si="129"/>
        <v>-</v>
      </c>
      <c r="LV22" s="892" t="str">
        <f t="shared" si="130"/>
        <v>-</v>
      </c>
      <c r="LW22" s="891"/>
      <c r="LX22" s="891"/>
      <c r="LY22" s="891"/>
      <c r="LZ22" s="892" t="str">
        <f t="shared" si="131"/>
        <v>-</v>
      </c>
      <c r="MA22" s="892" t="str">
        <f t="shared" si="132"/>
        <v>-</v>
      </c>
      <c r="MB22" s="891"/>
      <c r="MC22" s="891"/>
      <c r="MD22" s="891"/>
      <c r="ME22" s="892" t="str">
        <f t="shared" si="133"/>
        <v>-</v>
      </c>
      <c r="MF22" s="892" t="str">
        <f t="shared" si="134"/>
        <v>-</v>
      </c>
      <c r="MG22" s="891"/>
      <c r="MH22" s="891"/>
      <c r="MI22" s="891"/>
      <c r="MJ22" s="892" t="str">
        <f t="shared" si="135"/>
        <v>-</v>
      </c>
      <c r="MK22" s="892" t="str">
        <f t="shared" si="136"/>
        <v>-</v>
      </c>
      <c r="ML22" s="891"/>
      <c r="MM22" s="891"/>
      <c r="MN22" s="891"/>
      <c r="MO22" s="892" t="str">
        <f t="shared" si="137"/>
        <v>-</v>
      </c>
      <c r="MP22" s="892" t="str">
        <f t="shared" si="138"/>
        <v>-</v>
      </c>
      <c r="MQ22" s="891"/>
      <c r="MR22" s="891"/>
      <c r="MS22" s="891"/>
      <c r="MT22" s="892" t="str">
        <f t="shared" si="139"/>
        <v>-</v>
      </c>
      <c r="MU22" s="892" t="str">
        <f t="shared" si="140"/>
        <v>-</v>
      </c>
      <c r="MV22" s="891"/>
      <c r="MW22" s="891"/>
      <c r="MX22" s="891"/>
      <c r="MY22" s="892" t="str">
        <f t="shared" si="141"/>
        <v>-</v>
      </c>
      <c r="MZ22" s="892" t="str">
        <f t="shared" si="142"/>
        <v>-</v>
      </c>
      <c r="NA22" s="891"/>
      <c r="NB22" s="891"/>
      <c r="NC22" s="891"/>
      <c r="ND22" s="892" t="str">
        <f t="shared" si="143"/>
        <v>-</v>
      </c>
      <c r="NE22" s="892" t="str">
        <f t="shared" si="144"/>
        <v>-</v>
      </c>
      <c r="NF22" s="891"/>
      <c r="NG22" s="891"/>
      <c r="NH22" s="891"/>
      <c r="NI22" s="892" t="str">
        <f t="shared" si="145"/>
        <v>-</v>
      </c>
      <c r="NJ22" s="892" t="str">
        <f t="shared" si="146"/>
        <v>-</v>
      </c>
      <c r="NK22" s="891"/>
      <c r="NL22" s="891"/>
      <c r="NM22" s="891"/>
      <c r="NN22" s="892" t="str">
        <f t="shared" si="147"/>
        <v>-</v>
      </c>
      <c r="NO22" s="892" t="str">
        <f t="shared" si="148"/>
        <v>-</v>
      </c>
      <c r="NP22" s="891"/>
      <c r="NQ22" s="891"/>
      <c r="NR22" s="891"/>
      <c r="NS22" s="892" t="str">
        <f t="shared" si="149"/>
        <v>-</v>
      </c>
      <c r="NT22" s="892" t="str">
        <f t="shared" si="150"/>
        <v>-</v>
      </c>
      <c r="NU22" s="891"/>
      <c r="NV22" s="891"/>
      <c r="NW22" s="891"/>
      <c r="NX22" s="892" t="str">
        <f t="shared" si="151"/>
        <v>-</v>
      </c>
      <c r="NY22" s="892" t="str">
        <f t="shared" si="152"/>
        <v>-</v>
      </c>
      <c r="NZ22" s="891"/>
      <c r="OA22" s="891"/>
      <c r="OB22" s="891"/>
      <c r="OC22" s="892" t="str">
        <f t="shared" si="153"/>
        <v>-</v>
      </c>
      <c r="OD22" s="892" t="str">
        <f t="shared" si="154"/>
        <v>-</v>
      </c>
      <c r="OE22" s="891"/>
      <c r="OF22" s="891"/>
      <c r="OG22" s="891"/>
      <c r="OH22" s="892" t="str">
        <f t="shared" si="155"/>
        <v>-</v>
      </c>
      <c r="OI22" s="892" t="str">
        <f t="shared" si="156"/>
        <v>-</v>
      </c>
      <c r="OJ22" s="891"/>
      <c r="OK22" s="891"/>
      <c r="OL22" s="891"/>
      <c r="OM22" s="892" t="str">
        <f t="shared" si="157"/>
        <v>-</v>
      </c>
      <c r="ON22" s="892" t="str">
        <f t="shared" si="158"/>
        <v>-</v>
      </c>
    </row>
    <row r="23" spans="3:404" ht="16.149999999999999" customHeight="1" thickBot="1" x14ac:dyDescent="0.35">
      <c r="C23" s="796">
        <v>16</v>
      </c>
      <c r="D23" s="24" t="str">
        <f>+'LP-Servicios'!P269</f>
        <v>-</v>
      </c>
      <c r="E23" s="891"/>
      <c r="F23" s="891"/>
      <c r="G23" s="891"/>
      <c r="H23" s="892" t="str">
        <f t="shared" si="159"/>
        <v>-</v>
      </c>
      <c r="I23" s="892" t="str">
        <f t="shared" si="160"/>
        <v>-</v>
      </c>
      <c r="J23" s="891"/>
      <c r="K23" s="891"/>
      <c r="L23" s="891"/>
      <c r="M23" s="892" t="str">
        <f t="shared" si="161"/>
        <v>-</v>
      </c>
      <c r="N23" s="892" t="str">
        <f t="shared" si="162"/>
        <v>-</v>
      </c>
      <c r="O23" s="891"/>
      <c r="P23" s="891"/>
      <c r="Q23" s="891"/>
      <c r="R23" s="892" t="str">
        <f t="shared" si="163"/>
        <v>-</v>
      </c>
      <c r="S23" s="892" t="str">
        <f t="shared" si="164"/>
        <v>-</v>
      </c>
      <c r="T23" s="891"/>
      <c r="U23" s="891"/>
      <c r="V23" s="891"/>
      <c r="W23" s="892" t="str">
        <f t="shared" si="165"/>
        <v>-</v>
      </c>
      <c r="X23" s="892" t="str">
        <f t="shared" si="166"/>
        <v>-</v>
      </c>
      <c r="Y23" s="891"/>
      <c r="Z23" s="891"/>
      <c r="AA23" s="891"/>
      <c r="AB23" s="892" t="str">
        <f t="shared" si="7"/>
        <v>-</v>
      </c>
      <c r="AC23" s="892" t="str">
        <f t="shared" si="8"/>
        <v>-</v>
      </c>
      <c r="AD23" s="891"/>
      <c r="AE23" s="891"/>
      <c r="AF23" s="891"/>
      <c r="AG23" s="892" t="str">
        <f t="shared" si="9"/>
        <v>-</v>
      </c>
      <c r="AH23" s="892" t="str">
        <f t="shared" si="10"/>
        <v>-</v>
      </c>
      <c r="AI23" s="891"/>
      <c r="AJ23" s="891"/>
      <c r="AK23" s="891"/>
      <c r="AL23" s="892" t="str">
        <f t="shared" si="11"/>
        <v>-</v>
      </c>
      <c r="AM23" s="892" t="str">
        <f t="shared" si="12"/>
        <v>-</v>
      </c>
      <c r="AN23" s="891"/>
      <c r="AO23" s="891"/>
      <c r="AP23" s="891"/>
      <c r="AQ23" s="892" t="str">
        <f t="shared" si="13"/>
        <v>-</v>
      </c>
      <c r="AR23" s="892" t="str">
        <f t="shared" si="14"/>
        <v>-</v>
      </c>
      <c r="AS23" s="891"/>
      <c r="AT23" s="891"/>
      <c r="AU23" s="891"/>
      <c r="AV23" s="892" t="str">
        <f t="shared" si="15"/>
        <v>-</v>
      </c>
      <c r="AW23" s="892" t="str">
        <f t="shared" si="16"/>
        <v>-</v>
      </c>
      <c r="AX23" s="891"/>
      <c r="AY23" s="891"/>
      <c r="AZ23" s="891"/>
      <c r="BA23" s="892" t="str">
        <f t="shared" si="17"/>
        <v>-</v>
      </c>
      <c r="BB23" s="892" t="str">
        <f t="shared" si="18"/>
        <v>-</v>
      </c>
      <c r="BC23" s="891"/>
      <c r="BD23" s="891"/>
      <c r="BE23" s="891"/>
      <c r="BF23" s="892" t="str">
        <f t="shared" si="19"/>
        <v>-</v>
      </c>
      <c r="BG23" s="892" t="str">
        <f t="shared" si="20"/>
        <v>-</v>
      </c>
      <c r="BH23" s="891"/>
      <c r="BI23" s="891"/>
      <c r="BJ23" s="891"/>
      <c r="BK23" s="892" t="str">
        <f t="shared" si="21"/>
        <v>-</v>
      </c>
      <c r="BL23" s="892" t="str">
        <f t="shared" si="22"/>
        <v>-</v>
      </c>
      <c r="BM23" s="891"/>
      <c r="BN23" s="891"/>
      <c r="BO23" s="891"/>
      <c r="BP23" s="892" t="str">
        <f t="shared" si="23"/>
        <v>-</v>
      </c>
      <c r="BQ23" s="892" t="str">
        <f t="shared" si="24"/>
        <v>-</v>
      </c>
      <c r="BR23" s="891"/>
      <c r="BS23" s="891"/>
      <c r="BT23" s="891"/>
      <c r="BU23" s="892" t="str">
        <f t="shared" si="25"/>
        <v>-</v>
      </c>
      <c r="BV23" s="892" t="str">
        <f t="shared" si="26"/>
        <v>-</v>
      </c>
      <c r="BW23" s="891"/>
      <c r="BX23" s="891"/>
      <c r="BY23" s="891"/>
      <c r="BZ23" s="892" t="str">
        <f t="shared" si="27"/>
        <v>-</v>
      </c>
      <c r="CA23" s="892" t="str">
        <f t="shared" si="28"/>
        <v>-</v>
      </c>
      <c r="CB23" s="891"/>
      <c r="CC23" s="891"/>
      <c r="CD23" s="891"/>
      <c r="CE23" s="892" t="str">
        <f t="shared" si="29"/>
        <v>-</v>
      </c>
      <c r="CF23" s="892" t="str">
        <f t="shared" si="30"/>
        <v>-</v>
      </c>
      <c r="CG23" s="891"/>
      <c r="CH23" s="891"/>
      <c r="CI23" s="891"/>
      <c r="CJ23" s="892" t="str">
        <f t="shared" si="31"/>
        <v>-</v>
      </c>
      <c r="CK23" s="892" t="str">
        <f t="shared" si="32"/>
        <v>-</v>
      </c>
      <c r="CL23" s="891"/>
      <c r="CM23" s="891"/>
      <c r="CN23" s="891"/>
      <c r="CO23" s="892" t="str">
        <f t="shared" si="33"/>
        <v>-</v>
      </c>
      <c r="CP23" s="892" t="str">
        <f t="shared" si="34"/>
        <v>-</v>
      </c>
      <c r="CQ23" s="891"/>
      <c r="CR23" s="891"/>
      <c r="CS23" s="891"/>
      <c r="CT23" s="892" t="str">
        <f t="shared" si="35"/>
        <v>-</v>
      </c>
      <c r="CU23" s="892" t="str">
        <f t="shared" si="36"/>
        <v>-</v>
      </c>
      <c r="CV23" s="891"/>
      <c r="CW23" s="891"/>
      <c r="CX23" s="891"/>
      <c r="CY23" s="892" t="str">
        <f t="shared" si="37"/>
        <v>-</v>
      </c>
      <c r="CZ23" s="892" t="str">
        <f t="shared" si="38"/>
        <v>-</v>
      </c>
      <c r="DA23" s="891"/>
      <c r="DB23" s="891"/>
      <c r="DC23" s="891"/>
      <c r="DD23" s="892" t="str">
        <f t="shared" si="39"/>
        <v>-</v>
      </c>
      <c r="DE23" s="892" t="str">
        <f t="shared" si="40"/>
        <v>-</v>
      </c>
      <c r="DF23" s="891"/>
      <c r="DG23" s="891"/>
      <c r="DH23" s="891"/>
      <c r="DI23" s="892" t="str">
        <f t="shared" si="41"/>
        <v>-</v>
      </c>
      <c r="DJ23" s="892" t="str">
        <f t="shared" si="42"/>
        <v>-</v>
      </c>
      <c r="DK23" s="891"/>
      <c r="DL23" s="891"/>
      <c r="DM23" s="891"/>
      <c r="DN23" s="892" t="str">
        <f t="shared" si="43"/>
        <v>-</v>
      </c>
      <c r="DO23" s="892" t="str">
        <f t="shared" si="44"/>
        <v>-</v>
      </c>
      <c r="DP23" s="891"/>
      <c r="DQ23" s="891"/>
      <c r="DR23" s="891"/>
      <c r="DS23" s="892" t="str">
        <f t="shared" si="45"/>
        <v>-</v>
      </c>
      <c r="DT23" s="892" t="str">
        <f t="shared" si="46"/>
        <v>-</v>
      </c>
      <c r="DU23" s="891"/>
      <c r="DV23" s="891"/>
      <c r="DW23" s="891"/>
      <c r="DX23" s="892" t="str">
        <f t="shared" si="47"/>
        <v>-</v>
      </c>
      <c r="DY23" s="892" t="str">
        <f t="shared" si="48"/>
        <v>-</v>
      </c>
      <c r="DZ23" s="891"/>
      <c r="EA23" s="891"/>
      <c r="EB23" s="891"/>
      <c r="EC23" s="892" t="str">
        <f t="shared" si="49"/>
        <v>-</v>
      </c>
      <c r="ED23" s="892" t="str">
        <f t="shared" si="50"/>
        <v>-</v>
      </c>
      <c r="EE23" s="891"/>
      <c r="EF23" s="891"/>
      <c r="EG23" s="891"/>
      <c r="EH23" s="892" t="str">
        <f t="shared" si="51"/>
        <v>-</v>
      </c>
      <c r="EI23" s="892" t="str">
        <f t="shared" si="52"/>
        <v>-</v>
      </c>
      <c r="EJ23" s="891"/>
      <c r="EK23" s="891"/>
      <c r="EL23" s="891"/>
      <c r="EM23" s="892" t="str">
        <f t="shared" si="53"/>
        <v>-</v>
      </c>
      <c r="EN23" s="892" t="str">
        <f t="shared" si="54"/>
        <v>-</v>
      </c>
      <c r="EO23" s="891"/>
      <c r="EP23" s="891"/>
      <c r="EQ23" s="891"/>
      <c r="ER23" s="892" t="str">
        <f t="shared" si="55"/>
        <v>-</v>
      </c>
      <c r="ES23" s="892" t="str">
        <f t="shared" si="56"/>
        <v>-</v>
      </c>
      <c r="ET23" s="891"/>
      <c r="EU23" s="891"/>
      <c r="EV23" s="891"/>
      <c r="EW23" s="892" t="str">
        <f t="shared" si="57"/>
        <v>-</v>
      </c>
      <c r="EX23" s="892" t="str">
        <f t="shared" si="58"/>
        <v>-</v>
      </c>
      <c r="EY23" s="891"/>
      <c r="EZ23" s="891"/>
      <c r="FA23" s="891"/>
      <c r="FB23" s="892" t="str">
        <f t="shared" si="59"/>
        <v>-</v>
      </c>
      <c r="FC23" s="892" t="str">
        <f t="shared" si="60"/>
        <v>-</v>
      </c>
      <c r="FD23" s="891"/>
      <c r="FE23" s="891"/>
      <c r="FF23" s="891"/>
      <c r="FG23" s="892" t="str">
        <f t="shared" si="61"/>
        <v>-</v>
      </c>
      <c r="FH23" s="892" t="str">
        <f t="shared" si="62"/>
        <v>-</v>
      </c>
      <c r="FI23" s="891"/>
      <c r="FJ23" s="891"/>
      <c r="FK23" s="891"/>
      <c r="FL23" s="892" t="str">
        <f t="shared" si="63"/>
        <v>-</v>
      </c>
      <c r="FM23" s="892" t="str">
        <f t="shared" si="64"/>
        <v>-</v>
      </c>
      <c r="FN23" s="891"/>
      <c r="FO23" s="891"/>
      <c r="FP23" s="891"/>
      <c r="FQ23" s="892" t="str">
        <f t="shared" si="65"/>
        <v>-</v>
      </c>
      <c r="FR23" s="892" t="str">
        <f t="shared" si="66"/>
        <v>-</v>
      </c>
      <c r="FS23" s="891"/>
      <c r="FT23" s="891"/>
      <c r="FU23" s="891"/>
      <c r="FV23" s="892" t="str">
        <f t="shared" si="67"/>
        <v>-</v>
      </c>
      <c r="FW23" s="892" t="str">
        <f t="shared" si="68"/>
        <v>-</v>
      </c>
      <c r="FX23" s="891"/>
      <c r="FY23" s="891"/>
      <c r="FZ23" s="891"/>
      <c r="GA23" s="892" t="str">
        <f t="shared" si="69"/>
        <v>-</v>
      </c>
      <c r="GB23" s="892" t="str">
        <f t="shared" si="70"/>
        <v>-</v>
      </c>
      <c r="GC23" s="891"/>
      <c r="GD23" s="891"/>
      <c r="GE23" s="891"/>
      <c r="GF23" s="892" t="str">
        <f t="shared" si="71"/>
        <v>-</v>
      </c>
      <c r="GG23" s="892" t="str">
        <f t="shared" si="72"/>
        <v>-</v>
      </c>
      <c r="GH23" s="891"/>
      <c r="GI23" s="891"/>
      <c r="GJ23" s="891"/>
      <c r="GK23" s="892" t="str">
        <f t="shared" si="73"/>
        <v>-</v>
      </c>
      <c r="GL23" s="892" t="str">
        <f t="shared" si="74"/>
        <v>-</v>
      </c>
      <c r="GM23" s="891"/>
      <c r="GN23" s="891"/>
      <c r="GO23" s="891"/>
      <c r="GP23" s="892" t="str">
        <f t="shared" si="75"/>
        <v>-</v>
      </c>
      <c r="GQ23" s="892" t="str">
        <f t="shared" si="76"/>
        <v>-</v>
      </c>
      <c r="GR23" s="891"/>
      <c r="GS23" s="891"/>
      <c r="GT23" s="891"/>
      <c r="GU23" s="892" t="str">
        <f t="shared" si="77"/>
        <v>-</v>
      </c>
      <c r="GV23" s="892" t="str">
        <f t="shared" si="78"/>
        <v>-</v>
      </c>
      <c r="GW23" s="891"/>
      <c r="GX23" s="891"/>
      <c r="GY23" s="891"/>
      <c r="GZ23" s="892" t="str">
        <f t="shared" si="79"/>
        <v>-</v>
      </c>
      <c r="HA23" s="892" t="str">
        <f t="shared" si="80"/>
        <v>-</v>
      </c>
      <c r="HB23" s="891"/>
      <c r="HC23" s="891"/>
      <c r="HD23" s="891"/>
      <c r="HE23" s="892" t="str">
        <f t="shared" si="81"/>
        <v>-</v>
      </c>
      <c r="HF23" s="892" t="str">
        <f t="shared" si="82"/>
        <v>-</v>
      </c>
      <c r="HG23" s="891"/>
      <c r="HH23" s="891"/>
      <c r="HI23" s="891"/>
      <c r="HJ23" s="892" t="str">
        <f t="shared" si="83"/>
        <v>-</v>
      </c>
      <c r="HK23" s="892" t="str">
        <f t="shared" si="84"/>
        <v>-</v>
      </c>
      <c r="HL23" s="891"/>
      <c r="HM23" s="891"/>
      <c r="HN23" s="891"/>
      <c r="HO23" s="892" t="str">
        <f t="shared" si="85"/>
        <v>-</v>
      </c>
      <c r="HP23" s="892" t="str">
        <f t="shared" si="86"/>
        <v>-</v>
      </c>
      <c r="HQ23" s="891"/>
      <c r="HR23" s="891"/>
      <c r="HS23" s="891"/>
      <c r="HT23" s="892" t="str">
        <f t="shared" si="87"/>
        <v>-</v>
      </c>
      <c r="HU23" s="892" t="str">
        <f t="shared" si="88"/>
        <v>-</v>
      </c>
      <c r="HV23" s="891"/>
      <c r="HW23" s="891"/>
      <c r="HX23" s="891"/>
      <c r="HY23" s="892" t="str">
        <f t="shared" si="89"/>
        <v>-</v>
      </c>
      <c r="HZ23" s="892" t="str">
        <f t="shared" si="90"/>
        <v>-</v>
      </c>
      <c r="IA23" s="891"/>
      <c r="IB23" s="891"/>
      <c r="IC23" s="891"/>
      <c r="ID23" s="892" t="str">
        <f t="shared" si="91"/>
        <v>-</v>
      </c>
      <c r="IE23" s="892" t="str">
        <f t="shared" si="92"/>
        <v>-</v>
      </c>
      <c r="IF23" s="891"/>
      <c r="IG23" s="891"/>
      <c r="IH23" s="891"/>
      <c r="II23" s="892" t="str">
        <f t="shared" si="93"/>
        <v>-</v>
      </c>
      <c r="IJ23" s="892" t="str">
        <f t="shared" si="94"/>
        <v>-</v>
      </c>
      <c r="IK23" s="891"/>
      <c r="IL23" s="891"/>
      <c r="IM23" s="891"/>
      <c r="IN23" s="892" t="str">
        <f t="shared" si="95"/>
        <v>-</v>
      </c>
      <c r="IO23" s="892" t="str">
        <f t="shared" si="96"/>
        <v>-</v>
      </c>
      <c r="IP23" s="891"/>
      <c r="IQ23" s="891"/>
      <c r="IR23" s="891"/>
      <c r="IS23" s="892" t="str">
        <f t="shared" si="97"/>
        <v>-</v>
      </c>
      <c r="IT23" s="892" t="str">
        <f t="shared" si="98"/>
        <v>-</v>
      </c>
      <c r="IU23" s="891"/>
      <c r="IV23" s="891"/>
      <c r="IW23" s="891"/>
      <c r="IX23" s="892" t="str">
        <f t="shared" si="99"/>
        <v>-</v>
      </c>
      <c r="IY23" s="892" t="str">
        <f t="shared" si="100"/>
        <v>-</v>
      </c>
      <c r="IZ23" s="891"/>
      <c r="JA23" s="891"/>
      <c r="JB23" s="891"/>
      <c r="JC23" s="892" t="str">
        <f t="shared" si="101"/>
        <v>-</v>
      </c>
      <c r="JD23" s="892" t="str">
        <f t="shared" si="102"/>
        <v>-</v>
      </c>
      <c r="JE23" s="891"/>
      <c r="JF23" s="891"/>
      <c r="JG23" s="891"/>
      <c r="JH23" s="892" t="str">
        <f t="shared" si="103"/>
        <v>-</v>
      </c>
      <c r="JI23" s="892" t="str">
        <f t="shared" si="104"/>
        <v>-</v>
      </c>
      <c r="JJ23" s="891"/>
      <c r="JK23" s="891"/>
      <c r="JL23" s="891"/>
      <c r="JM23" s="892" t="str">
        <f t="shared" si="105"/>
        <v>-</v>
      </c>
      <c r="JN23" s="892" t="str">
        <f t="shared" si="106"/>
        <v>-</v>
      </c>
      <c r="JO23" s="891"/>
      <c r="JP23" s="891"/>
      <c r="JQ23" s="891"/>
      <c r="JR23" s="892" t="str">
        <f t="shared" si="107"/>
        <v>-</v>
      </c>
      <c r="JS23" s="892" t="str">
        <f t="shared" si="108"/>
        <v>-</v>
      </c>
      <c r="JT23" s="891"/>
      <c r="JU23" s="891"/>
      <c r="JV23" s="891"/>
      <c r="JW23" s="892" t="str">
        <f t="shared" si="109"/>
        <v>-</v>
      </c>
      <c r="JX23" s="892" t="str">
        <f t="shared" si="110"/>
        <v>-</v>
      </c>
      <c r="JY23" s="891"/>
      <c r="JZ23" s="891"/>
      <c r="KA23" s="891"/>
      <c r="KB23" s="892" t="str">
        <f t="shared" si="111"/>
        <v>-</v>
      </c>
      <c r="KC23" s="892" t="str">
        <f t="shared" si="112"/>
        <v>-</v>
      </c>
      <c r="KD23" s="891"/>
      <c r="KE23" s="891"/>
      <c r="KF23" s="891"/>
      <c r="KG23" s="892" t="str">
        <f t="shared" si="113"/>
        <v>-</v>
      </c>
      <c r="KH23" s="892" t="str">
        <f t="shared" si="114"/>
        <v>-</v>
      </c>
      <c r="KI23" s="891"/>
      <c r="KJ23" s="891"/>
      <c r="KK23" s="891"/>
      <c r="KL23" s="892" t="str">
        <f t="shared" si="115"/>
        <v>-</v>
      </c>
      <c r="KM23" s="892" t="str">
        <f t="shared" si="116"/>
        <v>-</v>
      </c>
      <c r="KN23" s="891"/>
      <c r="KO23" s="891"/>
      <c r="KP23" s="891"/>
      <c r="KQ23" s="892" t="str">
        <f t="shared" si="117"/>
        <v>-</v>
      </c>
      <c r="KR23" s="892" t="str">
        <f t="shared" si="118"/>
        <v>-</v>
      </c>
      <c r="KS23" s="891"/>
      <c r="KT23" s="891"/>
      <c r="KU23" s="891"/>
      <c r="KV23" s="892" t="str">
        <f t="shared" si="119"/>
        <v>-</v>
      </c>
      <c r="KW23" s="892" t="str">
        <f t="shared" si="120"/>
        <v>-</v>
      </c>
      <c r="KX23" s="891"/>
      <c r="KY23" s="891"/>
      <c r="KZ23" s="891"/>
      <c r="LA23" s="892" t="str">
        <f t="shared" si="121"/>
        <v>-</v>
      </c>
      <c r="LB23" s="892" t="str">
        <f t="shared" si="122"/>
        <v>-</v>
      </c>
      <c r="LC23" s="891"/>
      <c r="LD23" s="891"/>
      <c r="LE23" s="891"/>
      <c r="LF23" s="892" t="str">
        <f t="shared" si="123"/>
        <v>-</v>
      </c>
      <c r="LG23" s="892" t="str">
        <f t="shared" si="124"/>
        <v>-</v>
      </c>
      <c r="LH23" s="891"/>
      <c r="LI23" s="891"/>
      <c r="LJ23" s="891"/>
      <c r="LK23" s="892" t="str">
        <f t="shared" si="125"/>
        <v>-</v>
      </c>
      <c r="LL23" s="892" t="str">
        <f t="shared" si="126"/>
        <v>-</v>
      </c>
      <c r="LM23" s="891"/>
      <c r="LN23" s="891"/>
      <c r="LO23" s="891"/>
      <c r="LP23" s="892" t="str">
        <f t="shared" si="127"/>
        <v>-</v>
      </c>
      <c r="LQ23" s="892" t="str">
        <f t="shared" si="128"/>
        <v>-</v>
      </c>
      <c r="LR23" s="891"/>
      <c r="LS23" s="891"/>
      <c r="LT23" s="891"/>
      <c r="LU23" s="892" t="str">
        <f t="shared" si="129"/>
        <v>-</v>
      </c>
      <c r="LV23" s="892" t="str">
        <f t="shared" si="130"/>
        <v>-</v>
      </c>
      <c r="LW23" s="891"/>
      <c r="LX23" s="891"/>
      <c r="LY23" s="891"/>
      <c r="LZ23" s="892" t="str">
        <f t="shared" si="131"/>
        <v>-</v>
      </c>
      <c r="MA23" s="892" t="str">
        <f t="shared" si="132"/>
        <v>-</v>
      </c>
      <c r="MB23" s="891"/>
      <c r="MC23" s="891"/>
      <c r="MD23" s="891"/>
      <c r="ME23" s="892" t="str">
        <f t="shared" si="133"/>
        <v>-</v>
      </c>
      <c r="MF23" s="892" t="str">
        <f t="shared" si="134"/>
        <v>-</v>
      </c>
      <c r="MG23" s="891"/>
      <c r="MH23" s="891"/>
      <c r="MI23" s="891"/>
      <c r="MJ23" s="892" t="str">
        <f t="shared" si="135"/>
        <v>-</v>
      </c>
      <c r="MK23" s="892" t="str">
        <f t="shared" si="136"/>
        <v>-</v>
      </c>
      <c r="ML23" s="891"/>
      <c r="MM23" s="891"/>
      <c r="MN23" s="891"/>
      <c r="MO23" s="892" t="str">
        <f t="shared" si="137"/>
        <v>-</v>
      </c>
      <c r="MP23" s="892" t="str">
        <f t="shared" si="138"/>
        <v>-</v>
      </c>
      <c r="MQ23" s="891"/>
      <c r="MR23" s="891"/>
      <c r="MS23" s="891"/>
      <c r="MT23" s="892" t="str">
        <f t="shared" si="139"/>
        <v>-</v>
      </c>
      <c r="MU23" s="892" t="str">
        <f t="shared" si="140"/>
        <v>-</v>
      </c>
      <c r="MV23" s="891"/>
      <c r="MW23" s="891"/>
      <c r="MX23" s="891"/>
      <c r="MY23" s="892" t="str">
        <f t="shared" si="141"/>
        <v>-</v>
      </c>
      <c r="MZ23" s="892" t="str">
        <f t="shared" si="142"/>
        <v>-</v>
      </c>
      <c r="NA23" s="891"/>
      <c r="NB23" s="891"/>
      <c r="NC23" s="891"/>
      <c r="ND23" s="892" t="str">
        <f t="shared" si="143"/>
        <v>-</v>
      </c>
      <c r="NE23" s="892" t="str">
        <f t="shared" si="144"/>
        <v>-</v>
      </c>
      <c r="NF23" s="891"/>
      <c r="NG23" s="891"/>
      <c r="NH23" s="891"/>
      <c r="NI23" s="892" t="str">
        <f t="shared" si="145"/>
        <v>-</v>
      </c>
      <c r="NJ23" s="892" t="str">
        <f t="shared" si="146"/>
        <v>-</v>
      </c>
      <c r="NK23" s="891"/>
      <c r="NL23" s="891"/>
      <c r="NM23" s="891"/>
      <c r="NN23" s="892" t="str">
        <f t="shared" si="147"/>
        <v>-</v>
      </c>
      <c r="NO23" s="892" t="str">
        <f t="shared" si="148"/>
        <v>-</v>
      </c>
      <c r="NP23" s="891"/>
      <c r="NQ23" s="891"/>
      <c r="NR23" s="891"/>
      <c r="NS23" s="892" t="str">
        <f t="shared" si="149"/>
        <v>-</v>
      </c>
      <c r="NT23" s="892" t="str">
        <f t="shared" si="150"/>
        <v>-</v>
      </c>
      <c r="NU23" s="891"/>
      <c r="NV23" s="891"/>
      <c r="NW23" s="891"/>
      <c r="NX23" s="892" t="str">
        <f t="shared" si="151"/>
        <v>-</v>
      </c>
      <c r="NY23" s="892" t="str">
        <f t="shared" si="152"/>
        <v>-</v>
      </c>
      <c r="NZ23" s="891"/>
      <c r="OA23" s="891"/>
      <c r="OB23" s="891"/>
      <c r="OC23" s="892" t="str">
        <f t="shared" si="153"/>
        <v>-</v>
      </c>
      <c r="OD23" s="892" t="str">
        <f t="shared" si="154"/>
        <v>-</v>
      </c>
      <c r="OE23" s="891"/>
      <c r="OF23" s="891"/>
      <c r="OG23" s="891"/>
      <c r="OH23" s="892" t="str">
        <f t="shared" si="155"/>
        <v>-</v>
      </c>
      <c r="OI23" s="892" t="str">
        <f t="shared" si="156"/>
        <v>-</v>
      </c>
      <c r="OJ23" s="891"/>
      <c r="OK23" s="891"/>
      <c r="OL23" s="891"/>
      <c r="OM23" s="892" t="str">
        <f t="shared" si="157"/>
        <v>-</v>
      </c>
      <c r="ON23" s="892" t="str">
        <f t="shared" si="158"/>
        <v>-</v>
      </c>
    </row>
    <row r="24" spans="3:404" ht="16.149999999999999" customHeight="1" thickBot="1" x14ac:dyDescent="0.35">
      <c r="C24" s="796">
        <v>17</v>
      </c>
      <c r="D24" s="23" t="str">
        <f>+'LP-Servicios'!P270</f>
        <v>-</v>
      </c>
      <c r="E24" s="891"/>
      <c r="F24" s="891"/>
      <c r="G24" s="891"/>
      <c r="H24" s="892" t="str">
        <f t="shared" si="159"/>
        <v>-</v>
      </c>
      <c r="I24" s="892" t="str">
        <f t="shared" si="160"/>
        <v>-</v>
      </c>
      <c r="J24" s="891"/>
      <c r="K24" s="891"/>
      <c r="L24" s="891"/>
      <c r="M24" s="892" t="str">
        <f t="shared" si="161"/>
        <v>-</v>
      </c>
      <c r="N24" s="892" t="str">
        <f t="shared" si="162"/>
        <v>-</v>
      </c>
      <c r="O24" s="891"/>
      <c r="P24" s="891"/>
      <c r="Q24" s="891"/>
      <c r="R24" s="892" t="str">
        <f t="shared" si="163"/>
        <v>-</v>
      </c>
      <c r="S24" s="892" t="str">
        <f t="shared" si="164"/>
        <v>-</v>
      </c>
      <c r="T24" s="891"/>
      <c r="U24" s="891"/>
      <c r="V24" s="891"/>
      <c r="W24" s="892" t="str">
        <f t="shared" si="165"/>
        <v>-</v>
      </c>
      <c r="X24" s="892" t="str">
        <f t="shared" si="166"/>
        <v>-</v>
      </c>
      <c r="Y24" s="891"/>
      <c r="Z24" s="891"/>
      <c r="AA24" s="891"/>
      <c r="AB24" s="892" t="str">
        <f t="shared" si="7"/>
        <v>-</v>
      </c>
      <c r="AC24" s="892" t="str">
        <f t="shared" si="8"/>
        <v>-</v>
      </c>
      <c r="AD24" s="891"/>
      <c r="AE24" s="891"/>
      <c r="AF24" s="891"/>
      <c r="AG24" s="892" t="str">
        <f t="shared" si="9"/>
        <v>-</v>
      </c>
      <c r="AH24" s="892" t="str">
        <f t="shared" si="10"/>
        <v>-</v>
      </c>
      <c r="AI24" s="891"/>
      <c r="AJ24" s="891"/>
      <c r="AK24" s="891"/>
      <c r="AL24" s="892" t="str">
        <f t="shared" si="11"/>
        <v>-</v>
      </c>
      <c r="AM24" s="892" t="str">
        <f t="shared" si="12"/>
        <v>-</v>
      </c>
      <c r="AN24" s="891"/>
      <c r="AO24" s="891"/>
      <c r="AP24" s="891"/>
      <c r="AQ24" s="892" t="str">
        <f t="shared" si="13"/>
        <v>-</v>
      </c>
      <c r="AR24" s="892" t="str">
        <f t="shared" si="14"/>
        <v>-</v>
      </c>
      <c r="AS24" s="891"/>
      <c r="AT24" s="891"/>
      <c r="AU24" s="891"/>
      <c r="AV24" s="892" t="str">
        <f t="shared" si="15"/>
        <v>-</v>
      </c>
      <c r="AW24" s="892" t="str">
        <f t="shared" si="16"/>
        <v>-</v>
      </c>
      <c r="AX24" s="891"/>
      <c r="AY24" s="891"/>
      <c r="AZ24" s="891"/>
      <c r="BA24" s="892" t="str">
        <f t="shared" si="17"/>
        <v>-</v>
      </c>
      <c r="BB24" s="892" t="str">
        <f t="shared" si="18"/>
        <v>-</v>
      </c>
      <c r="BC24" s="891"/>
      <c r="BD24" s="891"/>
      <c r="BE24" s="891"/>
      <c r="BF24" s="892" t="str">
        <f t="shared" si="19"/>
        <v>-</v>
      </c>
      <c r="BG24" s="892" t="str">
        <f t="shared" si="20"/>
        <v>-</v>
      </c>
      <c r="BH24" s="891"/>
      <c r="BI24" s="891"/>
      <c r="BJ24" s="891"/>
      <c r="BK24" s="892" t="str">
        <f t="shared" si="21"/>
        <v>-</v>
      </c>
      <c r="BL24" s="892" t="str">
        <f t="shared" si="22"/>
        <v>-</v>
      </c>
      <c r="BM24" s="891"/>
      <c r="BN24" s="891"/>
      <c r="BO24" s="891"/>
      <c r="BP24" s="892" t="str">
        <f t="shared" si="23"/>
        <v>-</v>
      </c>
      <c r="BQ24" s="892" t="str">
        <f t="shared" si="24"/>
        <v>-</v>
      </c>
      <c r="BR24" s="891"/>
      <c r="BS24" s="891"/>
      <c r="BT24" s="891"/>
      <c r="BU24" s="892" t="str">
        <f t="shared" si="25"/>
        <v>-</v>
      </c>
      <c r="BV24" s="892" t="str">
        <f t="shared" si="26"/>
        <v>-</v>
      </c>
      <c r="BW24" s="891"/>
      <c r="BX24" s="891"/>
      <c r="BY24" s="891"/>
      <c r="BZ24" s="892" t="str">
        <f t="shared" si="27"/>
        <v>-</v>
      </c>
      <c r="CA24" s="892" t="str">
        <f t="shared" si="28"/>
        <v>-</v>
      </c>
      <c r="CB24" s="891"/>
      <c r="CC24" s="891"/>
      <c r="CD24" s="891"/>
      <c r="CE24" s="892" t="str">
        <f t="shared" si="29"/>
        <v>-</v>
      </c>
      <c r="CF24" s="892" t="str">
        <f t="shared" si="30"/>
        <v>-</v>
      </c>
      <c r="CG24" s="891"/>
      <c r="CH24" s="891"/>
      <c r="CI24" s="891"/>
      <c r="CJ24" s="892" t="str">
        <f t="shared" si="31"/>
        <v>-</v>
      </c>
      <c r="CK24" s="892" t="str">
        <f t="shared" si="32"/>
        <v>-</v>
      </c>
      <c r="CL24" s="891"/>
      <c r="CM24" s="891"/>
      <c r="CN24" s="891"/>
      <c r="CO24" s="892" t="str">
        <f t="shared" si="33"/>
        <v>-</v>
      </c>
      <c r="CP24" s="892" t="str">
        <f t="shared" si="34"/>
        <v>-</v>
      </c>
      <c r="CQ24" s="891"/>
      <c r="CR24" s="891"/>
      <c r="CS24" s="891"/>
      <c r="CT24" s="892" t="str">
        <f t="shared" si="35"/>
        <v>-</v>
      </c>
      <c r="CU24" s="892" t="str">
        <f t="shared" si="36"/>
        <v>-</v>
      </c>
      <c r="CV24" s="891"/>
      <c r="CW24" s="891"/>
      <c r="CX24" s="891"/>
      <c r="CY24" s="892" t="str">
        <f t="shared" si="37"/>
        <v>-</v>
      </c>
      <c r="CZ24" s="892" t="str">
        <f t="shared" si="38"/>
        <v>-</v>
      </c>
      <c r="DA24" s="891"/>
      <c r="DB24" s="891"/>
      <c r="DC24" s="891"/>
      <c r="DD24" s="892" t="str">
        <f t="shared" si="39"/>
        <v>-</v>
      </c>
      <c r="DE24" s="892" t="str">
        <f t="shared" si="40"/>
        <v>-</v>
      </c>
      <c r="DF24" s="891"/>
      <c r="DG24" s="891"/>
      <c r="DH24" s="891"/>
      <c r="DI24" s="892" t="str">
        <f t="shared" si="41"/>
        <v>-</v>
      </c>
      <c r="DJ24" s="892" t="str">
        <f t="shared" si="42"/>
        <v>-</v>
      </c>
      <c r="DK24" s="891"/>
      <c r="DL24" s="891"/>
      <c r="DM24" s="891"/>
      <c r="DN24" s="892" t="str">
        <f t="shared" si="43"/>
        <v>-</v>
      </c>
      <c r="DO24" s="892" t="str">
        <f t="shared" si="44"/>
        <v>-</v>
      </c>
      <c r="DP24" s="891"/>
      <c r="DQ24" s="891"/>
      <c r="DR24" s="891"/>
      <c r="DS24" s="892" t="str">
        <f t="shared" si="45"/>
        <v>-</v>
      </c>
      <c r="DT24" s="892" t="str">
        <f t="shared" si="46"/>
        <v>-</v>
      </c>
      <c r="DU24" s="891"/>
      <c r="DV24" s="891"/>
      <c r="DW24" s="891"/>
      <c r="DX24" s="892" t="str">
        <f t="shared" si="47"/>
        <v>-</v>
      </c>
      <c r="DY24" s="892" t="str">
        <f t="shared" si="48"/>
        <v>-</v>
      </c>
      <c r="DZ24" s="891"/>
      <c r="EA24" s="891"/>
      <c r="EB24" s="891"/>
      <c r="EC24" s="892" t="str">
        <f t="shared" si="49"/>
        <v>-</v>
      </c>
      <c r="ED24" s="892" t="str">
        <f t="shared" si="50"/>
        <v>-</v>
      </c>
      <c r="EE24" s="891"/>
      <c r="EF24" s="891"/>
      <c r="EG24" s="891"/>
      <c r="EH24" s="892" t="str">
        <f t="shared" si="51"/>
        <v>-</v>
      </c>
      <c r="EI24" s="892" t="str">
        <f t="shared" si="52"/>
        <v>-</v>
      </c>
      <c r="EJ24" s="891"/>
      <c r="EK24" s="891"/>
      <c r="EL24" s="891"/>
      <c r="EM24" s="892" t="str">
        <f t="shared" si="53"/>
        <v>-</v>
      </c>
      <c r="EN24" s="892" t="str">
        <f t="shared" si="54"/>
        <v>-</v>
      </c>
      <c r="EO24" s="891"/>
      <c r="EP24" s="891"/>
      <c r="EQ24" s="891"/>
      <c r="ER24" s="892" t="str">
        <f t="shared" si="55"/>
        <v>-</v>
      </c>
      <c r="ES24" s="892" t="str">
        <f t="shared" si="56"/>
        <v>-</v>
      </c>
      <c r="ET24" s="891"/>
      <c r="EU24" s="891"/>
      <c r="EV24" s="891"/>
      <c r="EW24" s="892" t="str">
        <f t="shared" si="57"/>
        <v>-</v>
      </c>
      <c r="EX24" s="892" t="str">
        <f t="shared" si="58"/>
        <v>-</v>
      </c>
      <c r="EY24" s="891"/>
      <c r="EZ24" s="891"/>
      <c r="FA24" s="891"/>
      <c r="FB24" s="892" t="str">
        <f t="shared" si="59"/>
        <v>-</v>
      </c>
      <c r="FC24" s="892" t="str">
        <f t="shared" si="60"/>
        <v>-</v>
      </c>
      <c r="FD24" s="891"/>
      <c r="FE24" s="891"/>
      <c r="FF24" s="891"/>
      <c r="FG24" s="892" t="str">
        <f t="shared" si="61"/>
        <v>-</v>
      </c>
      <c r="FH24" s="892" t="str">
        <f t="shared" si="62"/>
        <v>-</v>
      </c>
      <c r="FI24" s="891"/>
      <c r="FJ24" s="891"/>
      <c r="FK24" s="891"/>
      <c r="FL24" s="892" t="str">
        <f t="shared" si="63"/>
        <v>-</v>
      </c>
      <c r="FM24" s="892" t="str">
        <f t="shared" si="64"/>
        <v>-</v>
      </c>
      <c r="FN24" s="891"/>
      <c r="FO24" s="891"/>
      <c r="FP24" s="891"/>
      <c r="FQ24" s="892" t="str">
        <f t="shared" si="65"/>
        <v>-</v>
      </c>
      <c r="FR24" s="892" t="str">
        <f t="shared" si="66"/>
        <v>-</v>
      </c>
      <c r="FS24" s="891"/>
      <c r="FT24" s="891"/>
      <c r="FU24" s="891"/>
      <c r="FV24" s="892" t="str">
        <f t="shared" si="67"/>
        <v>-</v>
      </c>
      <c r="FW24" s="892" t="str">
        <f t="shared" si="68"/>
        <v>-</v>
      </c>
      <c r="FX24" s="891"/>
      <c r="FY24" s="891"/>
      <c r="FZ24" s="891"/>
      <c r="GA24" s="892" t="str">
        <f t="shared" si="69"/>
        <v>-</v>
      </c>
      <c r="GB24" s="892" t="str">
        <f t="shared" si="70"/>
        <v>-</v>
      </c>
      <c r="GC24" s="891"/>
      <c r="GD24" s="891"/>
      <c r="GE24" s="891"/>
      <c r="GF24" s="892" t="str">
        <f t="shared" si="71"/>
        <v>-</v>
      </c>
      <c r="GG24" s="892" t="str">
        <f t="shared" si="72"/>
        <v>-</v>
      </c>
      <c r="GH24" s="891"/>
      <c r="GI24" s="891"/>
      <c r="GJ24" s="891"/>
      <c r="GK24" s="892" t="str">
        <f t="shared" si="73"/>
        <v>-</v>
      </c>
      <c r="GL24" s="892" t="str">
        <f t="shared" si="74"/>
        <v>-</v>
      </c>
      <c r="GM24" s="891"/>
      <c r="GN24" s="891"/>
      <c r="GO24" s="891"/>
      <c r="GP24" s="892" t="str">
        <f t="shared" si="75"/>
        <v>-</v>
      </c>
      <c r="GQ24" s="892" t="str">
        <f t="shared" si="76"/>
        <v>-</v>
      </c>
      <c r="GR24" s="891"/>
      <c r="GS24" s="891"/>
      <c r="GT24" s="891"/>
      <c r="GU24" s="892" t="str">
        <f t="shared" si="77"/>
        <v>-</v>
      </c>
      <c r="GV24" s="892" t="str">
        <f t="shared" si="78"/>
        <v>-</v>
      </c>
      <c r="GW24" s="891"/>
      <c r="GX24" s="891"/>
      <c r="GY24" s="891"/>
      <c r="GZ24" s="892" t="str">
        <f t="shared" si="79"/>
        <v>-</v>
      </c>
      <c r="HA24" s="892" t="str">
        <f t="shared" si="80"/>
        <v>-</v>
      </c>
      <c r="HB24" s="891"/>
      <c r="HC24" s="891"/>
      <c r="HD24" s="891"/>
      <c r="HE24" s="892" t="str">
        <f t="shared" si="81"/>
        <v>-</v>
      </c>
      <c r="HF24" s="892" t="str">
        <f t="shared" si="82"/>
        <v>-</v>
      </c>
      <c r="HG24" s="891"/>
      <c r="HH24" s="891"/>
      <c r="HI24" s="891"/>
      <c r="HJ24" s="892" t="str">
        <f t="shared" si="83"/>
        <v>-</v>
      </c>
      <c r="HK24" s="892" t="str">
        <f t="shared" si="84"/>
        <v>-</v>
      </c>
      <c r="HL24" s="891"/>
      <c r="HM24" s="891"/>
      <c r="HN24" s="891"/>
      <c r="HO24" s="892" t="str">
        <f t="shared" si="85"/>
        <v>-</v>
      </c>
      <c r="HP24" s="892" t="str">
        <f t="shared" si="86"/>
        <v>-</v>
      </c>
      <c r="HQ24" s="891"/>
      <c r="HR24" s="891"/>
      <c r="HS24" s="891"/>
      <c r="HT24" s="892" t="str">
        <f t="shared" si="87"/>
        <v>-</v>
      </c>
      <c r="HU24" s="892" t="str">
        <f t="shared" si="88"/>
        <v>-</v>
      </c>
      <c r="HV24" s="891"/>
      <c r="HW24" s="891"/>
      <c r="HX24" s="891"/>
      <c r="HY24" s="892" t="str">
        <f t="shared" si="89"/>
        <v>-</v>
      </c>
      <c r="HZ24" s="892" t="str">
        <f t="shared" si="90"/>
        <v>-</v>
      </c>
      <c r="IA24" s="891"/>
      <c r="IB24" s="891"/>
      <c r="IC24" s="891"/>
      <c r="ID24" s="892" t="str">
        <f t="shared" si="91"/>
        <v>-</v>
      </c>
      <c r="IE24" s="892" t="str">
        <f t="shared" si="92"/>
        <v>-</v>
      </c>
      <c r="IF24" s="891"/>
      <c r="IG24" s="891"/>
      <c r="IH24" s="891"/>
      <c r="II24" s="892" t="str">
        <f t="shared" si="93"/>
        <v>-</v>
      </c>
      <c r="IJ24" s="892" t="str">
        <f t="shared" si="94"/>
        <v>-</v>
      </c>
      <c r="IK24" s="891"/>
      <c r="IL24" s="891"/>
      <c r="IM24" s="891"/>
      <c r="IN24" s="892" t="str">
        <f t="shared" si="95"/>
        <v>-</v>
      </c>
      <c r="IO24" s="892" t="str">
        <f t="shared" si="96"/>
        <v>-</v>
      </c>
      <c r="IP24" s="891"/>
      <c r="IQ24" s="891"/>
      <c r="IR24" s="891"/>
      <c r="IS24" s="892" t="str">
        <f t="shared" si="97"/>
        <v>-</v>
      </c>
      <c r="IT24" s="892" t="str">
        <f t="shared" si="98"/>
        <v>-</v>
      </c>
      <c r="IU24" s="891"/>
      <c r="IV24" s="891"/>
      <c r="IW24" s="891"/>
      <c r="IX24" s="892" t="str">
        <f t="shared" si="99"/>
        <v>-</v>
      </c>
      <c r="IY24" s="892" t="str">
        <f t="shared" si="100"/>
        <v>-</v>
      </c>
      <c r="IZ24" s="891"/>
      <c r="JA24" s="891"/>
      <c r="JB24" s="891"/>
      <c r="JC24" s="892" t="str">
        <f t="shared" si="101"/>
        <v>-</v>
      </c>
      <c r="JD24" s="892" t="str">
        <f t="shared" si="102"/>
        <v>-</v>
      </c>
      <c r="JE24" s="891"/>
      <c r="JF24" s="891"/>
      <c r="JG24" s="891"/>
      <c r="JH24" s="892" t="str">
        <f t="shared" si="103"/>
        <v>-</v>
      </c>
      <c r="JI24" s="892" t="str">
        <f t="shared" si="104"/>
        <v>-</v>
      </c>
      <c r="JJ24" s="891"/>
      <c r="JK24" s="891"/>
      <c r="JL24" s="891"/>
      <c r="JM24" s="892" t="str">
        <f t="shared" si="105"/>
        <v>-</v>
      </c>
      <c r="JN24" s="892" t="str">
        <f t="shared" si="106"/>
        <v>-</v>
      </c>
      <c r="JO24" s="891"/>
      <c r="JP24" s="891"/>
      <c r="JQ24" s="891"/>
      <c r="JR24" s="892" t="str">
        <f t="shared" si="107"/>
        <v>-</v>
      </c>
      <c r="JS24" s="892" t="str">
        <f t="shared" si="108"/>
        <v>-</v>
      </c>
      <c r="JT24" s="891"/>
      <c r="JU24" s="891"/>
      <c r="JV24" s="891"/>
      <c r="JW24" s="892" t="str">
        <f t="shared" si="109"/>
        <v>-</v>
      </c>
      <c r="JX24" s="892" t="str">
        <f t="shared" si="110"/>
        <v>-</v>
      </c>
      <c r="JY24" s="891"/>
      <c r="JZ24" s="891"/>
      <c r="KA24" s="891"/>
      <c r="KB24" s="892" t="str">
        <f t="shared" si="111"/>
        <v>-</v>
      </c>
      <c r="KC24" s="892" t="str">
        <f t="shared" si="112"/>
        <v>-</v>
      </c>
      <c r="KD24" s="891"/>
      <c r="KE24" s="891"/>
      <c r="KF24" s="891"/>
      <c r="KG24" s="892" t="str">
        <f t="shared" si="113"/>
        <v>-</v>
      </c>
      <c r="KH24" s="892" t="str">
        <f t="shared" si="114"/>
        <v>-</v>
      </c>
      <c r="KI24" s="891"/>
      <c r="KJ24" s="891"/>
      <c r="KK24" s="891"/>
      <c r="KL24" s="892" t="str">
        <f t="shared" si="115"/>
        <v>-</v>
      </c>
      <c r="KM24" s="892" t="str">
        <f t="shared" si="116"/>
        <v>-</v>
      </c>
      <c r="KN24" s="891"/>
      <c r="KO24" s="891"/>
      <c r="KP24" s="891"/>
      <c r="KQ24" s="892" t="str">
        <f t="shared" si="117"/>
        <v>-</v>
      </c>
      <c r="KR24" s="892" t="str">
        <f t="shared" si="118"/>
        <v>-</v>
      </c>
      <c r="KS24" s="891"/>
      <c r="KT24" s="891"/>
      <c r="KU24" s="891"/>
      <c r="KV24" s="892" t="str">
        <f t="shared" si="119"/>
        <v>-</v>
      </c>
      <c r="KW24" s="892" t="str">
        <f t="shared" si="120"/>
        <v>-</v>
      </c>
      <c r="KX24" s="891"/>
      <c r="KY24" s="891"/>
      <c r="KZ24" s="891"/>
      <c r="LA24" s="892" t="str">
        <f t="shared" si="121"/>
        <v>-</v>
      </c>
      <c r="LB24" s="892" t="str">
        <f t="shared" si="122"/>
        <v>-</v>
      </c>
      <c r="LC24" s="891"/>
      <c r="LD24" s="891"/>
      <c r="LE24" s="891"/>
      <c r="LF24" s="892" t="str">
        <f t="shared" si="123"/>
        <v>-</v>
      </c>
      <c r="LG24" s="892" t="str">
        <f t="shared" si="124"/>
        <v>-</v>
      </c>
      <c r="LH24" s="891"/>
      <c r="LI24" s="891"/>
      <c r="LJ24" s="891"/>
      <c r="LK24" s="892" t="str">
        <f t="shared" si="125"/>
        <v>-</v>
      </c>
      <c r="LL24" s="892" t="str">
        <f t="shared" si="126"/>
        <v>-</v>
      </c>
      <c r="LM24" s="891"/>
      <c r="LN24" s="891"/>
      <c r="LO24" s="891"/>
      <c r="LP24" s="892" t="str">
        <f t="shared" si="127"/>
        <v>-</v>
      </c>
      <c r="LQ24" s="892" t="str">
        <f t="shared" si="128"/>
        <v>-</v>
      </c>
      <c r="LR24" s="891"/>
      <c r="LS24" s="891"/>
      <c r="LT24" s="891"/>
      <c r="LU24" s="892" t="str">
        <f t="shared" si="129"/>
        <v>-</v>
      </c>
      <c r="LV24" s="892" t="str">
        <f t="shared" si="130"/>
        <v>-</v>
      </c>
      <c r="LW24" s="891"/>
      <c r="LX24" s="891"/>
      <c r="LY24" s="891"/>
      <c r="LZ24" s="892" t="str">
        <f t="shared" si="131"/>
        <v>-</v>
      </c>
      <c r="MA24" s="892" t="str">
        <f t="shared" si="132"/>
        <v>-</v>
      </c>
      <c r="MB24" s="891"/>
      <c r="MC24" s="891"/>
      <c r="MD24" s="891"/>
      <c r="ME24" s="892" t="str">
        <f t="shared" si="133"/>
        <v>-</v>
      </c>
      <c r="MF24" s="892" t="str">
        <f t="shared" si="134"/>
        <v>-</v>
      </c>
      <c r="MG24" s="891"/>
      <c r="MH24" s="891"/>
      <c r="MI24" s="891"/>
      <c r="MJ24" s="892" t="str">
        <f t="shared" si="135"/>
        <v>-</v>
      </c>
      <c r="MK24" s="892" t="str">
        <f t="shared" si="136"/>
        <v>-</v>
      </c>
      <c r="ML24" s="891"/>
      <c r="MM24" s="891"/>
      <c r="MN24" s="891"/>
      <c r="MO24" s="892" t="str">
        <f t="shared" si="137"/>
        <v>-</v>
      </c>
      <c r="MP24" s="892" t="str">
        <f t="shared" si="138"/>
        <v>-</v>
      </c>
      <c r="MQ24" s="891"/>
      <c r="MR24" s="891"/>
      <c r="MS24" s="891"/>
      <c r="MT24" s="892" t="str">
        <f t="shared" si="139"/>
        <v>-</v>
      </c>
      <c r="MU24" s="892" t="str">
        <f t="shared" si="140"/>
        <v>-</v>
      </c>
      <c r="MV24" s="891"/>
      <c r="MW24" s="891"/>
      <c r="MX24" s="891"/>
      <c r="MY24" s="892" t="str">
        <f t="shared" si="141"/>
        <v>-</v>
      </c>
      <c r="MZ24" s="892" t="str">
        <f t="shared" si="142"/>
        <v>-</v>
      </c>
      <c r="NA24" s="891"/>
      <c r="NB24" s="891"/>
      <c r="NC24" s="891"/>
      <c r="ND24" s="892" t="str">
        <f t="shared" si="143"/>
        <v>-</v>
      </c>
      <c r="NE24" s="892" t="str">
        <f t="shared" si="144"/>
        <v>-</v>
      </c>
      <c r="NF24" s="891"/>
      <c r="NG24" s="891"/>
      <c r="NH24" s="891"/>
      <c r="NI24" s="892" t="str">
        <f t="shared" si="145"/>
        <v>-</v>
      </c>
      <c r="NJ24" s="892" t="str">
        <f t="shared" si="146"/>
        <v>-</v>
      </c>
      <c r="NK24" s="891"/>
      <c r="NL24" s="891"/>
      <c r="NM24" s="891"/>
      <c r="NN24" s="892" t="str">
        <f t="shared" si="147"/>
        <v>-</v>
      </c>
      <c r="NO24" s="892" t="str">
        <f t="shared" si="148"/>
        <v>-</v>
      </c>
      <c r="NP24" s="891"/>
      <c r="NQ24" s="891"/>
      <c r="NR24" s="891"/>
      <c r="NS24" s="892" t="str">
        <f t="shared" si="149"/>
        <v>-</v>
      </c>
      <c r="NT24" s="892" t="str">
        <f t="shared" si="150"/>
        <v>-</v>
      </c>
      <c r="NU24" s="891"/>
      <c r="NV24" s="891"/>
      <c r="NW24" s="891"/>
      <c r="NX24" s="892" t="str">
        <f t="shared" si="151"/>
        <v>-</v>
      </c>
      <c r="NY24" s="892" t="str">
        <f t="shared" si="152"/>
        <v>-</v>
      </c>
      <c r="NZ24" s="891"/>
      <c r="OA24" s="891"/>
      <c r="OB24" s="891"/>
      <c r="OC24" s="892" t="str">
        <f t="shared" si="153"/>
        <v>-</v>
      </c>
      <c r="OD24" s="892" t="str">
        <f t="shared" si="154"/>
        <v>-</v>
      </c>
      <c r="OE24" s="891"/>
      <c r="OF24" s="891"/>
      <c r="OG24" s="891"/>
      <c r="OH24" s="892" t="str">
        <f t="shared" si="155"/>
        <v>-</v>
      </c>
      <c r="OI24" s="892" t="str">
        <f t="shared" si="156"/>
        <v>-</v>
      </c>
      <c r="OJ24" s="891"/>
      <c r="OK24" s="891"/>
      <c r="OL24" s="891"/>
      <c r="OM24" s="892" t="str">
        <f t="shared" si="157"/>
        <v>-</v>
      </c>
      <c r="ON24" s="892" t="str">
        <f t="shared" si="158"/>
        <v>-</v>
      </c>
    </row>
    <row r="25" spans="3:404" ht="16.149999999999999" customHeight="1" thickBot="1" x14ac:dyDescent="0.35">
      <c r="C25" s="796">
        <v>18</v>
      </c>
      <c r="D25" s="24" t="str">
        <f>+'LP-Servicios'!P271</f>
        <v>-</v>
      </c>
      <c r="E25" s="891"/>
      <c r="F25" s="891"/>
      <c r="G25" s="891"/>
      <c r="H25" s="892" t="str">
        <f t="shared" si="159"/>
        <v>-</v>
      </c>
      <c r="I25" s="892" t="str">
        <f t="shared" si="160"/>
        <v>-</v>
      </c>
      <c r="J25" s="891"/>
      <c r="K25" s="891"/>
      <c r="L25" s="891"/>
      <c r="M25" s="892" t="str">
        <f t="shared" si="161"/>
        <v>-</v>
      </c>
      <c r="N25" s="892" t="str">
        <f t="shared" si="162"/>
        <v>-</v>
      </c>
      <c r="O25" s="891"/>
      <c r="P25" s="891"/>
      <c r="Q25" s="891"/>
      <c r="R25" s="892" t="str">
        <f t="shared" si="163"/>
        <v>-</v>
      </c>
      <c r="S25" s="892" t="str">
        <f t="shared" si="164"/>
        <v>-</v>
      </c>
      <c r="T25" s="891"/>
      <c r="U25" s="891"/>
      <c r="V25" s="891"/>
      <c r="W25" s="892" t="str">
        <f t="shared" si="165"/>
        <v>-</v>
      </c>
      <c r="X25" s="892" t="str">
        <f t="shared" si="166"/>
        <v>-</v>
      </c>
      <c r="Y25" s="891"/>
      <c r="Z25" s="891"/>
      <c r="AA25" s="891"/>
      <c r="AB25" s="892" t="str">
        <f t="shared" si="7"/>
        <v>-</v>
      </c>
      <c r="AC25" s="892" t="str">
        <f t="shared" si="8"/>
        <v>-</v>
      </c>
      <c r="AD25" s="891"/>
      <c r="AE25" s="891"/>
      <c r="AF25" s="891"/>
      <c r="AG25" s="892" t="str">
        <f t="shared" si="9"/>
        <v>-</v>
      </c>
      <c r="AH25" s="892" t="str">
        <f t="shared" si="10"/>
        <v>-</v>
      </c>
      <c r="AI25" s="891"/>
      <c r="AJ25" s="891"/>
      <c r="AK25" s="891"/>
      <c r="AL25" s="892" t="str">
        <f t="shared" si="11"/>
        <v>-</v>
      </c>
      <c r="AM25" s="892" t="str">
        <f t="shared" si="12"/>
        <v>-</v>
      </c>
      <c r="AN25" s="891"/>
      <c r="AO25" s="891"/>
      <c r="AP25" s="891"/>
      <c r="AQ25" s="892" t="str">
        <f t="shared" si="13"/>
        <v>-</v>
      </c>
      <c r="AR25" s="892" t="str">
        <f t="shared" si="14"/>
        <v>-</v>
      </c>
      <c r="AS25" s="891"/>
      <c r="AT25" s="891"/>
      <c r="AU25" s="891"/>
      <c r="AV25" s="892" t="str">
        <f t="shared" si="15"/>
        <v>-</v>
      </c>
      <c r="AW25" s="892" t="str">
        <f t="shared" si="16"/>
        <v>-</v>
      </c>
      <c r="AX25" s="891"/>
      <c r="AY25" s="891"/>
      <c r="AZ25" s="891"/>
      <c r="BA25" s="892" t="str">
        <f t="shared" si="17"/>
        <v>-</v>
      </c>
      <c r="BB25" s="892" t="str">
        <f t="shared" si="18"/>
        <v>-</v>
      </c>
      <c r="BC25" s="891"/>
      <c r="BD25" s="891"/>
      <c r="BE25" s="891"/>
      <c r="BF25" s="892" t="str">
        <f t="shared" si="19"/>
        <v>-</v>
      </c>
      <c r="BG25" s="892" t="str">
        <f t="shared" si="20"/>
        <v>-</v>
      </c>
      <c r="BH25" s="891"/>
      <c r="BI25" s="891"/>
      <c r="BJ25" s="891"/>
      <c r="BK25" s="892" t="str">
        <f t="shared" si="21"/>
        <v>-</v>
      </c>
      <c r="BL25" s="892" t="str">
        <f t="shared" si="22"/>
        <v>-</v>
      </c>
      <c r="BM25" s="891"/>
      <c r="BN25" s="891"/>
      <c r="BO25" s="891"/>
      <c r="BP25" s="892" t="str">
        <f t="shared" si="23"/>
        <v>-</v>
      </c>
      <c r="BQ25" s="892" t="str">
        <f t="shared" si="24"/>
        <v>-</v>
      </c>
      <c r="BR25" s="891"/>
      <c r="BS25" s="891"/>
      <c r="BT25" s="891"/>
      <c r="BU25" s="892" t="str">
        <f t="shared" si="25"/>
        <v>-</v>
      </c>
      <c r="BV25" s="892" t="str">
        <f t="shared" si="26"/>
        <v>-</v>
      </c>
      <c r="BW25" s="891"/>
      <c r="BX25" s="891"/>
      <c r="BY25" s="891"/>
      <c r="BZ25" s="892" t="str">
        <f t="shared" si="27"/>
        <v>-</v>
      </c>
      <c r="CA25" s="892" t="str">
        <f t="shared" si="28"/>
        <v>-</v>
      </c>
      <c r="CB25" s="891"/>
      <c r="CC25" s="891"/>
      <c r="CD25" s="891"/>
      <c r="CE25" s="892" t="str">
        <f t="shared" si="29"/>
        <v>-</v>
      </c>
      <c r="CF25" s="892" t="str">
        <f t="shared" si="30"/>
        <v>-</v>
      </c>
      <c r="CG25" s="891"/>
      <c r="CH25" s="891"/>
      <c r="CI25" s="891"/>
      <c r="CJ25" s="892" t="str">
        <f t="shared" si="31"/>
        <v>-</v>
      </c>
      <c r="CK25" s="892" t="str">
        <f t="shared" si="32"/>
        <v>-</v>
      </c>
      <c r="CL25" s="891"/>
      <c r="CM25" s="891"/>
      <c r="CN25" s="891"/>
      <c r="CO25" s="892" t="str">
        <f t="shared" si="33"/>
        <v>-</v>
      </c>
      <c r="CP25" s="892" t="str">
        <f t="shared" si="34"/>
        <v>-</v>
      </c>
      <c r="CQ25" s="891"/>
      <c r="CR25" s="891"/>
      <c r="CS25" s="891"/>
      <c r="CT25" s="892" t="str">
        <f t="shared" si="35"/>
        <v>-</v>
      </c>
      <c r="CU25" s="892" t="str">
        <f t="shared" si="36"/>
        <v>-</v>
      </c>
      <c r="CV25" s="891"/>
      <c r="CW25" s="891"/>
      <c r="CX25" s="891"/>
      <c r="CY25" s="892" t="str">
        <f t="shared" si="37"/>
        <v>-</v>
      </c>
      <c r="CZ25" s="892" t="str">
        <f t="shared" si="38"/>
        <v>-</v>
      </c>
      <c r="DA25" s="891"/>
      <c r="DB25" s="891"/>
      <c r="DC25" s="891"/>
      <c r="DD25" s="892" t="str">
        <f t="shared" si="39"/>
        <v>-</v>
      </c>
      <c r="DE25" s="892" t="str">
        <f t="shared" si="40"/>
        <v>-</v>
      </c>
      <c r="DF25" s="891"/>
      <c r="DG25" s="891"/>
      <c r="DH25" s="891"/>
      <c r="DI25" s="892" t="str">
        <f t="shared" si="41"/>
        <v>-</v>
      </c>
      <c r="DJ25" s="892" t="str">
        <f t="shared" si="42"/>
        <v>-</v>
      </c>
      <c r="DK25" s="891"/>
      <c r="DL25" s="891"/>
      <c r="DM25" s="891"/>
      <c r="DN25" s="892" t="str">
        <f t="shared" si="43"/>
        <v>-</v>
      </c>
      <c r="DO25" s="892" t="str">
        <f t="shared" si="44"/>
        <v>-</v>
      </c>
      <c r="DP25" s="891"/>
      <c r="DQ25" s="891"/>
      <c r="DR25" s="891"/>
      <c r="DS25" s="892" t="str">
        <f t="shared" si="45"/>
        <v>-</v>
      </c>
      <c r="DT25" s="892" t="str">
        <f t="shared" si="46"/>
        <v>-</v>
      </c>
      <c r="DU25" s="891"/>
      <c r="DV25" s="891"/>
      <c r="DW25" s="891"/>
      <c r="DX25" s="892" t="str">
        <f t="shared" si="47"/>
        <v>-</v>
      </c>
      <c r="DY25" s="892" t="str">
        <f t="shared" si="48"/>
        <v>-</v>
      </c>
      <c r="DZ25" s="891"/>
      <c r="EA25" s="891"/>
      <c r="EB25" s="891"/>
      <c r="EC25" s="892" t="str">
        <f t="shared" si="49"/>
        <v>-</v>
      </c>
      <c r="ED25" s="892" t="str">
        <f t="shared" si="50"/>
        <v>-</v>
      </c>
      <c r="EE25" s="891"/>
      <c r="EF25" s="891"/>
      <c r="EG25" s="891"/>
      <c r="EH25" s="892" t="str">
        <f t="shared" si="51"/>
        <v>-</v>
      </c>
      <c r="EI25" s="892" t="str">
        <f t="shared" si="52"/>
        <v>-</v>
      </c>
      <c r="EJ25" s="891"/>
      <c r="EK25" s="891"/>
      <c r="EL25" s="891"/>
      <c r="EM25" s="892" t="str">
        <f t="shared" si="53"/>
        <v>-</v>
      </c>
      <c r="EN25" s="892" t="str">
        <f t="shared" si="54"/>
        <v>-</v>
      </c>
      <c r="EO25" s="891"/>
      <c r="EP25" s="891"/>
      <c r="EQ25" s="891"/>
      <c r="ER25" s="892" t="str">
        <f t="shared" si="55"/>
        <v>-</v>
      </c>
      <c r="ES25" s="892" t="str">
        <f t="shared" si="56"/>
        <v>-</v>
      </c>
      <c r="ET25" s="891"/>
      <c r="EU25" s="891"/>
      <c r="EV25" s="891"/>
      <c r="EW25" s="892" t="str">
        <f t="shared" si="57"/>
        <v>-</v>
      </c>
      <c r="EX25" s="892" t="str">
        <f t="shared" si="58"/>
        <v>-</v>
      </c>
      <c r="EY25" s="891"/>
      <c r="EZ25" s="891"/>
      <c r="FA25" s="891"/>
      <c r="FB25" s="892" t="str">
        <f t="shared" si="59"/>
        <v>-</v>
      </c>
      <c r="FC25" s="892" t="str">
        <f t="shared" si="60"/>
        <v>-</v>
      </c>
      <c r="FD25" s="891"/>
      <c r="FE25" s="891"/>
      <c r="FF25" s="891"/>
      <c r="FG25" s="892" t="str">
        <f t="shared" si="61"/>
        <v>-</v>
      </c>
      <c r="FH25" s="892" t="str">
        <f t="shared" si="62"/>
        <v>-</v>
      </c>
      <c r="FI25" s="891"/>
      <c r="FJ25" s="891"/>
      <c r="FK25" s="891"/>
      <c r="FL25" s="892" t="str">
        <f t="shared" si="63"/>
        <v>-</v>
      </c>
      <c r="FM25" s="892" t="str">
        <f t="shared" si="64"/>
        <v>-</v>
      </c>
      <c r="FN25" s="891"/>
      <c r="FO25" s="891"/>
      <c r="FP25" s="891"/>
      <c r="FQ25" s="892" t="str">
        <f t="shared" si="65"/>
        <v>-</v>
      </c>
      <c r="FR25" s="892" t="str">
        <f t="shared" si="66"/>
        <v>-</v>
      </c>
      <c r="FS25" s="891"/>
      <c r="FT25" s="891"/>
      <c r="FU25" s="891"/>
      <c r="FV25" s="892" t="str">
        <f t="shared" si="67"/>
        <v>-</v>
      </c>
      <c r="FW25" s="892" t="str">
        <f t="shared" si="68"/>
        <v>-</v>
      </c>
      <c r="FX25" s="891"/>
      <c r="FY25" s="891"/>
      <c r="FZ25" s="891"/>
      <c r="GA25" s="892" t="str">
        <f t="shared" si="69"/>
        <v>-</v>
      </c>
      <c r="GB25" s="892" t="str">
        <f t="shared" si="70"/>
        <v>-</v>
      </c>
      <c r="GC25" s="891"/>
      <c r="GD25" s="891"/>
      <c r="GE25" s="891"/>
      <c r="GF25" s="892" t="str">
        <f t="shared" si="71"/>
        <v>-</v>
      </c>
      <c r="GG25" s="892" t="str">
        <f t="shared" si="72"/>
        <v>-</v>
      </c>
      <c r="GH25" s="891"/>
      <c r="GI25" s="891"/>
      <c r="GJ25" s="891"/>
      <c r="GK25" s="892" t="str">
        <f t="shared" si="73"/>
        <v>-</v>
      </c>
      <c r="GL25" s="892" t="str">
        <f t="shared" si="74"/>
        <v>-</v>
      </c>
      <c r="GM25" s="891"/>
      <c r="GN25" s="891"/>
      <c r="GO25" s="891"/>
      <c r="GP25" s="892" t="str">
        <f t="shared" si="75"/>
        <v>-</v>
      </c>
      <c r="GQ25" s="892" t="str">
        <f t="shared" si="76"/>
        <v>-</v>
      </c>
      <c r="GR25" s="891"/>
      <c r="GS25" s="891"/>
      <c r="GT25" s="891"/>
      <c r="GU25" s="892" t="str">
        <f t="shared" si="77"/>
        <v>-</v>
      </c>
      <c r="GV25" s="892" t="str">
        <f t="shared" si="78"/>
        <v>-</v>
      </c>
      <c r="GW25" s="891"/>
      <c r="GX25" s="891"/>
      <c r="GY25" s="891"/>
      <c r="GZ25" s="892" t="str">
        <f t="shared" si="79"/>
        <v>-</v>
      </c>
      <c r="HA25" s="892" t="str">
        <f t="shared" si="80"/>
        <v>-</v>
      </c>
      <c r="HB25" s="891"/>
      <c r="HC25" s="891"/>
      <c r="HD25" s="891"/>
      <c r="HE25" s="892" t="str">
        <f t="shared" si="81"/>
        <v>-</v>
      </c>
      <c r="HF25" s="892" t="str">
        <f t="shared" si="82"/>
        <v>-</v>
      </c>
      <c r="HG25" s="891"/>
      <c r="HH25" s="891"/>
      <c r="HI25" s="891"/>
      <c r="HJ25" s="892" t="str">
        <f t="shared" si="83"/>
        <v>-</v>
      </c>
      <c r="HK25" s="892" t="str">
        <f t="shared" si="84"/>
        <v>-</v>
      </c>
      <c r="HL25" s="891"/>
      <c r="HM25" s="891"/>
      <c r="HN25" s="891"/>
      <c r="HO25" s="892" t="str">
        <f t="shared" si="85"/>
        <v>-</v>
      </c>
      <c r="HP25" s="892" t="str">
        <f t="shared" si="86"/>
        <v>-</v>
      </c>
      <c r="HQ25" s="891"/>
      <c r="HR25" s="891"/>
      <c r="HS25" s="891"/>
      <c r="HT25" s="892" t="str">
        <f t="shared" si="87"/>
        <v>-</v>
      </c>
      <c r="HU25" s="892" t="str">
        <f t="shared" si="88"/>
        <v>-</v>
      </c>
      <c r="HV25" s="891"/>
      <c r="HW25" s="891"/>
      <c r="HX25" s="891"/>
      <c r="HY25" s="892" t="str">
        <f t="shared" si="89"/>
        <v>-</v>
      </c>
      <c r="HZ25" s="892" t="str">
        <f t="shared" si="90"/>
        <v>-</v>
      </c>
      <c r="IA25" s="891"/>
      <c r="IB25" s="891"/>
      <c r="IC25" s="891"/>
      <c r="ID25" s="892" t="str">
        <f t="shared" si="91"/>
        <v>-</v>
      </c>
      <c r="IE25" s="892" t="str">
        <f t="shared" si="92"/>
        <v>-</v>
      </c>
      <c r="IF25" s="891"/>
      <c r="IG25" s="891"/>
      <c r="IH25" s="891"/>
      <c r="II25" s="892" t="str">
        <f t="shared" si="93"/>
        <v>-</v>
      </c>
      <c r="IJ25" s="892" t="str">
        <f t="shared" si="94"/>
        <v>-</v>
      </c>
      <c r="IK25" s="891"/>
      <c r="IL25" s="891"/>
      <c r="IM25" s="891"/>
      <c r="IN25" s="892" t="str">
        <f t="shared" si="95"/>
        <v>-</v>
      </c>
      <c r="IO25" s="892" t="str">
        <f t="shared" si="96"/>
        <v>-</v>
      </c>
      <c r="IP25" s="891"/>
      <c r="IQ25" s="891"/>
      <c r="IR25" s="891"/>
      <c r="IS25" s="892" t="str">
        <f t="shared" si="97"/>
        <v>-</v>
      </c>
      <c r="IT25" s="892" t="str">
        <f t="shared" si="98"/>
        <v>-</v>
      </c>
      <c r="IU25" s="891"/>
      <c r="IV25" s="891"/>
      <c r="IW25" s="891"/>
      <c r="IX25" s="892" t="str">
        <f t="shared" si="99"/>
        <v>-</v>
      </c>
      <c r="IY25" s="892" t="str">
        <f t="shared" si="100"/>
        <v>-</v>
      </c>
      <c r="IZ25" s="891"/>
      <c r="JA25" s="891"/>
      <c r="JB25" s="891"/>
      <c r="JC25" s="892" t="str">
        <f t="shared" si="101"/>
        <v>-</v>
      </c>
      <c r="JD25" s="892" t="str">
        <f t="shared" si="102"/>
        <v>-</v>
      </c>
      <c r="JE25" s="891"/>
      <c r="JF25" s="891"/>
      <c r="JG25" s="891"/>
      <c r="JH25" s="892" t="str">
        <f t="shared" si="103"/>
        <v>-</v>
      </c>
      <c r="JI25" s="892" t="str">
        <f t="shared" si="104"/>
        <v>-</v>
      </c>
      <c r="JJ25" s="891"/>
      <c r="JK25" s="891"/>
      <c r="JL25" s="891"/>
      <c r="JM25" s="892" t="str">
        <f t="shared" si="105"/>
        <v>-</v>
      </c>
      <c r="JN25" s="892" t="str">
        <f t="shared" si="106"/>
        <v>-</v>
      </c>
      <c r="JO25" s="891"/>
      <c r="JP25" s="891"/>
      <c r="JQ25" s="891"/>
      <c r="JR25" s="892" t="str">
        <f t="shared" si="107"/>
        <v>-</v>
      </c>
      <c r="JS25" s="892" t="str">
        <f t="shared" si="108"/>
        <v>-</v>
      </c>
      <c r="JT25" s="891"/>
      <c r="JU25" s="891"/>
      <c r="JV25" s="891"/>
      <c r="JW25" s="892" t="str">
        <f t="shared" si="109"/>
        <v>-</v>
      </c>
      <c r="JX25" s="892" t="str">
        <f t="shared" si="110"/>
        <v>-</v>
      </c>
      <c r="JY25" s="891"/>
      <c r="JZ25" s="891"/>
      <c r="KA25" s="891"/>
      <c r="KB25" s="892" t="str">
        <f t="shared" si="111"/>
        <v>-</v>
      </c>
      <c r="KC25" s="892" t="str">
        <f t="shared" si="112"/>
        <v>-</v>
      </c>
      <c r="KD25" s="891"/>
      <c r="KE25" s="891"/>
      <c r="KF25" s="891"/>
      <c r="KG25" s="892" t="str">
        <f t="shared" si="113"/>
        <v>-</v>
      </c>
      <c r="KH25" s="892" t="str">
        <f t="shared" si="114"/>
        <v>-</v>
      </c>
      <c r="KI25" s="891"/>
      <c r="KJ25" s="891"/>
      <c r="KK25" s="891"/>
      <c r="KL25" s="892" t="str">
        <f t="shared" si="115"/>
        <v>-</v>
      </c>
      <c r="KM25" s="892" t="str">
        <f t="shared" si="116"/>
        <v>-</v>
      </c>
      <c r="KN25" s="891"/>
      <c r="KO25" s="891"/>
      <c r="KP25" s="891"/>
      <c r="KQ25" s="892" t="str">
        <f t="shared" si="117"/>
        <v>-</v>
      </c>
      <c r="KR25" s="892" t="str">
        <f t="shared" si="118"/>
        <v>-</v>
      </c>
      <c r="KS25" s="891"/>
      <c r="KT25" s="891"/>
      <c r="KU25" s="891"/>
      <c r="KV25" s="892" t="str">
        <f t="shared" si="119"/>
        <v>-</v>
      </c>
      <c r="KW25" s="892" t="str">
        <f t="shared" si="120"/>
        <v>-</v>
      </c>
      <c r="KX25" s="891"/>
      <c r="KY25" s="891"/>
      <c r="KZ25" s="891"/>
      <c r="LA25" s="892" t="str">
        <f t="shared" si="121"/>
        <v>-</v>
      </c>
      <c r="LB25" s="892" t="str">
        <f t="shared" si="122"/>
        <v>-</v>
      </c>
      <c r="LC25" s="891"/>
      <c r="LD25" s="891"/>
      <c r="LE25" s="891"/>
      <c r="LF25" s="892" t="str">
        <f t="shared" si="123"/>
        <v>-</v>
      </c>
      <c r="LG25" s="892" t="str">
        <f t="shared" si="124"/>
        <v>-</v>
      </c>
      <c r="LH25" s="891"/>
      <c r="LI25" s="891"/>
      <c r="LJ25" s="891"/>
      <c r="LK25" s="892" t="str">
        <f t="shared" si="125"/>
        <v>-</v>
      </c>
      <c r="LL25" s="892" t="str">
        <f t="shared" si="126"/>
        <v>-</v>
      </c>
      <c r="LM25" s="891"/>
      <c r="LN25" s="891"/>
      <c r="LO25" s="891"/>
      <c r="LP25" s="892" t="str">
        <f t="shared" si="127"/>
        <v>-</v>
      </c>
      <c r="LQ25" s="892" t="str">
        <f t="shared" si="128"/>
        <v>-</v>
      </c>
      <c r="LR25" s="891"/>
      <c r="LS25" s="891"/>
      <c r="LT25" s="891"/>
      <c r="LU25" s="892" t="str">
        <f t="shared" si="129"/>
        <v>-</v>
      </c>
      <c r="LV25" s="892" t="str">
        <f t="shared" si="130"/>
        <v>-</v>
      </c>
      <c r="LW25" s="891"/>
      <c r="LX25" s="891"/>
      <c r="LY25" s="891"/>
      <c r="LZ25" s="892" t="str">
        <f t="shared" si="131"/>
        <v>-</v>
      </c>
      <c r="MA25" s="892" t="str">
        <f t="shared" si="132"/>
        <v>-</v>
      </c>
      <c r="MB25" s="891"/>
      <c r="MC25" s="891"/>
      <c r="MD25" s="891"/>
      <c r="ME25" s="892" t="str">
        <f t="shared" si="133"/>
        <v>-</v>
      </c>
      <c r="MF25" s="892" t="str">
        <f t="shared" si="134"/>
        <v>-</v>
      </c>
      <c r="MG25" s="891"/>
      <c r="MH25" s="891"/>
      <c r="MI25" s="891"/>
      <c r="MJ25" s="892" t="str">
        <f t="shared" si="135"/>
        <v>-</v>
      </c>
      <c r="MK25" s="892" t="str">
        <f t="shared" si="136"/>
        <v>-</v>
      </c>
      <c r="ML25" s="891"/>
      <c r="MM25" s="891"/>
      <c r="MN25" s="891"/>
      <c r="MO25" s="892" t="str">
        <f t="shared" si="137"/>
        <v>-</v>
      </c>
      <c r="MP25" s="892" t="str">
        <f t="shared" si="138"/>
        <v>-</v>
      </c>
      <c r="MQ25" s="891"/>
      <c r="MR25" s="891"/>
      <c r="MS25" s="891"/>
      <c r="MT25" s="892" t="str">
        <f t="shared" si="139"/>
        <v>-</v>
      </c>
      <c r="MU25" s="892" t="str">
        <f t="shared" si="140"/>
        <v>-</v>
      </c>
      <c r="MV25" s="891"/>
      <c r="MW25" s="891"/>
      <c r="MX25" s="891"/>
      <c r="MY25" s="892" t="str">
        <f t="shared" si="141"/>
        <v>-</v>
      </c>
      <c r="MZ25" s="892" t="str">
        <f t="shared" si="142"/>
        <v>-</v>
      </c>
      <c r="NA25" s="891"/>
      <c r="NB25" s="891"/>
      <c r="NC25" s="891"/>
      <c r="ND25" s="892" t="str">
        <f t="shared" si="143"/>
        <v>-</v>
      </c>
      <c r="NE25" s="892" t="str">
        <f t="shared" si="144"/>
        <v>-</v>
      </c>
      <c r="NF25" s="891"/>
      <c r="NG25" s="891"/>
      <c r="NH25" s="891"/>
      <c r="NI25" s="892" t="str">
        <f t="shared" si="145"/>
        <v>-</v>
      </c>
      <c r="NJ25" s="892" t="str">
        <f t="shared" si="146"/>
        <v>-</v>
      </c>
      <c r="NK25" s="891"/>
      <c r="NL25" s="891"/>
      <c r="NM25" s="891"/>
      <c r="NN25" s="892" t="str">
        <f t="shared" si="147"/>
        <v>-</v>
      </c>
      <c r="NO25" s="892" t="str">
        <f t="shared" si="148"/>
        <v>-</v>
      </c>
      <c r="NP25" s="891"/>
      <c r="NQ25" s="891"/>
      <c r="NR25" s="891"/>
      <c r="NS25" s="892" t="str">
        <f t="shared" si="149"/>
        <v>-</v>
      </c>
      <c r="NT25" s="892" t="str">
        <f t="shared" si="150"/>
        <v>-</v>
      </c>
      <c r="NU25" s="891"/>
      <c r="NV25" s="891"/>
      <c r="NW25" s="891"/>
      <c r="NX25" s="892" t="str">
        <f t="shared" si="151"/>
        <v>-</v>
      </c>
      <c r="NY25" s="892" t="str">
        <f t="shared" si="152"/>
        <v>-</v>
      </c>
      <c r="NZ25" s="891"/>
      <c r="OA25" s="891"/>
      <c r="OB25" s="891"/>
      <c r="OC25" s="892" t="str">
        <f t="shared" si="153"/>
        <v>-</v>
      </c>
      <c r="OD25" s="892" t="str">
        <f t="shared" si="154"/>
        <v>-</v>
      </c>
      <c r="OE25" s="891"/>
      <c r="OF25" s="891"/>
      <c r="OG25" s="891"/>
      <c r="OH25" s="892" t="str">
        <f t="shared" si="155"/>
        <v>-</v>
      </c>
      <c r="OI25" s="892" t="str">
        <f t="shared" si="156"/>
        <v>-</v>
      </c>
      <c r="OJ25" s="891"/>
      <c r="OK25" s="891"/>
      <c r="OL25" s="891"/>
      <c r="OM25" s="892" t="str">
        <f t="shared" si="157"/>
        <v>-</v>
      </c>
      <c r="ON25" s="892" t="str">
        <f t="shared" si="158"/>
        <v>-</v>
      </c>
    </row>
    <row r="26" spans="3:404" ht="16.149999999999999" customHeight="1" thickBot="1" x14ac:dyDescent="0.35">
      <c r="C26" s="796">
        <v>19</v>
      </c>
      <c r="D26" s="23" t="str">
        <f>+'LP-Servicios'!P272</f>
        <v>-</v>
      </c>
      <c r="E26" s="891"/>
      <c r="F26" s="891"/>
      <c r="G26" s="891"/>
      <c r="H26" s="892" t="str">
        <f t="shared" si="159"/>
        <v>-</v>
      </c>
      <c r="I26" s="892" t="str">
        <f t="shared" si="160"/>
        <v>-</v>
      </c>
      <c r="J26" s="891"/>
      <c r="K26" s="891"/>
      <c r="L26" s="891"/>
      <c r="M26" s="892" t="str">
        <f t="shared" si="161"/>
        <v>-</v>
      </c>
      <c r="N26" s="892" t="str">
        <f t="shared" si="162"/>
        <v>-</v>
      </c>
      <c r="O26" s="891"/>
      <c r="P26" s="891"/>
      <c r="Q26" s="891"/>
      <c r="R26" s="892" t="str">
        <f t="shared" si="163"/>
        <v>-</v>
      </c>
      <c r="S26" s="892" t="str">
        <f t="shared" si="164"/>
        <v>-</v>
      </c>
      <c r="T26" s="891"/>
      <c r="U26" s="891"/>
      <c r="V26" s="891"/>
      <c r="W26" s="892" t="str">
        <f t="shared" si="165"/>
        <v>-</v>
      </c>
      <c r="X26" s="892" t="str">
        <f t="shared" si="166"/>
        <v>-</v>
      </c>
      <c r="Y26" s="891"/>
      <c r="Z26" s="891"/>
      <c r="AA26" s="891"/>
      <c r="AB26" s="892" t="str">
        <f t="shared" si="7"/>
        <v>-</v>
      </c>
      <c r="AC26" s="892" t="str">
        <f t="shared" si="8"/>
        <v>-</v>
      </c>
      <c r="AD26" s="891"/>
      <c r="AE26" s="891"/>
      <c r="AF26" s="891"/>
      <c r="AG26" s="892" t="str">
        <f t="shared" si="9"/>
        <v>-</v>
      </c>
      <c r="AH26" s="892" t="str">
        <f t="shared" si="10"/>
        <v>-</v>
      </c>
      <c r="AI26" s="891"/>
      <c r="AJ26" s="891"/>
      <c r="AK26" s="891"/>
      <c r="AL26" s="892" t="str">
        <f t="shared" si="11"/>
        <v>-</v>
      </c>
      <c r="AM26" s="892" t="str">
        <f t="shared" si="12"/>
        <v>-</v>
      </c>
      <c r="AN26" s="891"/>
      <c r="AO26" s="891"/>
      <c r="AP26" s="891"/>
      <c r="AQ26" s="892" t="str">
        <f t="shared" si="13"/>
        <v>-</v>
      </c>
      <c r="AR26" s="892" t="str">
        <f t="shared" si="14"/>
        <v>-</v>
      </c>
      <c r="AS26" s="891"/>
      <c r="AT26" s="891"/>
      <c r="AU26" s="891"/>
      <c r="AV26" s="892" t="str">
        <f t="shared" si="15"/>
        <v>-</v>
      </c>
      <c r="AW26" s="892" t="str">
        <f t="shared" si="16"/>
        <v>-</v>
      </c>
      <c r="AX26" s="891"/>
      <c r="AY26" s="891"/>
      <c r="AZ26" s="891"/>
      <c r="BA26" s="892" t="str">
        <f t="shared" si="17"/>
        <v>-</v>
      </c>
      <c r="BB26" s="892" t="str">
        <f t="shared" si="18"/>
        <v>-</v>
      </c>
      <c r="BC26" s="891"/>
      <c r="BD26" s="891"/>
      <c r="BE26" s="891"/>
      <c r="BF26" s="892" t="str">
        <f t="shared" si="19"/>
        <v>-</v>
      </c>
      <c r="BG26" s="892" t="str">
        <f t="shared" si="20"/>
        <v>-</v>
      </c>
      <c r="BH26" s="891"/>
      <c r="BI26" s="891"/>
      <c r="BJ26" s="891"/>
      <c r="BK26" s="892" t="str">
        <f t="shared" si="21"/>
        <v>-</v>
      </c>
      <c r="BL26" s="892" t="str">
        <f t="shared" si="22"/>
        <v>-</v>
      </c>
      <c r="BM26" s="891"/>
      <c r="BN26" s="891"/>
      <c r="BO26" s="891"/>
      <c r="BP26" s="892" t="str">
        <f t="shared" si="23"/>
        <v>-</v>
      </c>
      <c r="BQ26" s="892" t="str">
        <f t="shared" si="24"/>
        <v>-</v>
      </c>
      <c r="BR26" s="891"/>
      <c r="BS26" s="891"/>
      <c r="BT26" s="891"/>
      <c r="BU26" s="892" t="str">
        <f t="shared" si="25"/>
        <v>-</v>
      </c>
      <c r="BV26" s="892" t="str">
        <f t="shared" si="26"/>
        <v>-</v>
      </c>
      <c r="BW26" s="891"/>
      <c r="BX26" s="891"/>
      <c r="BY26" s="891"/>
      <c r="BZ26" s="892" t="str">
        <f t="shared" si="27"/>
        <v>-</v>
      </c>
      <c r="CA26" s="892" t="str">
        <f t="shared" si="28"/>
        <v>-</v>
      </c>
      <c r="CB26" s="891"/>
      <c r="CC26" s="891"/>
      <c r="CD26" s="891"/>
      <c r="CE26" s="892" t="str">
        <f t="shared" si="29"/>
        <v>-</v>
      </c>
      <c r="CF26" s="892" t="str">
        <f t="shared" si="30"/>
        <v>-</v>
      </c>
      <c r="CG26" s="891"/>
      <c r="CH26" s="891"/>
      <c r="CI26" s="891"/>
      <c r="CJ26" s="892" t="str">
        <f t="shared" si="31"/>
        <v>-</v>
      </c>
      <c r="CK26" s="892" t="str">
        <f t="shared" si="32"/>
        <v>-</v>
      </c>
      <c r="CL26" s="891"/>
      <c r="CM26" s="891"/>
      <c r="CN26" s="891"/>
      <c r="CO26" s="892" t="str">
        <f t="shared" si="33"/>
        <v>-</v>
      </c>
      <c r="CP26" s="892" t="str">
        <f t="shared" si="34"/>
        <v>-</v>
      </c>
      <c r="CQ26" s="891"/>
      <c r="CR26" s="891"/>
      <c r="CS26" s="891"/>
      <c r="CT26" s="892" t="str">
        <f t="shared" si="35"/>
        <v>-</v>
      </c>
      <c r="CU26" s="892" t="str">
        <f t="shared" si="36"/>
        <v>-</v>
      </c>
      <c r="CV26" s="891"/>
      <c r="CW26" s="891"/>
      <c r="CX26" s="891"/>
      <c r="CY26" s="892" t="str">
        <f t="shared" si="37"/>
        <v>-</v>
      </c>
      <c r="CZ26" s="892" t="str">
        <f t="shared" si="38"/>
        <v>-</v>
      </c>
      <c r="DA26" s="891"/>
      <c r="DB26" s="891"/>
      <c r="DC26" s="891"/>
      <c r="DD26" s="892" t="str">
        <f t="shared" si="39"/>
        <v>-</v>
      </c>
      <c r="DE26" s="892" t="str">
        <f t="shared" si="40"/>
        <v>-</v>
      </c>
      <c r="DF26" s="891"/>
      <c r="DG26" s="891"/>
      <c r="DH26" s="891"/>
      <c r="DI26" s="892" t="str">
        <f t="shared" si="41"/>
        <v>-</v>
      </c>
      <c r="DJ26" s="892" t="str">
        <f t="shared" si="42"/>
        <v>-</v>
      </c>
      <c r="DK26" s="891"/>
      <c r="DL26" s="891"/>
      <c r="DM26" s="891"/>
      <c r="DN26" s="892" t="str">
        <f t="shared" si="43"/>
        <v>-</v>
      </c>
      <c r="DO26" s="892" t="str">
        <f t="shared" si="44"/>
        <v>-</v>
      </c>
      <c r="DP26" s="891"/>
      <c r="DQ26" s="891"/>
      <c r="DR26" s="891"/>
      <c r="DS26" s="892" t="str">
        <f t="shared" si="45"/>
        <v>-</v>
      </c>
      <c r="DT26" s="892" t="str">
        <f t="shared" si="46"/>
        <v>-</v>
      </c>
      <c r="DU26" s="891"/>
      <c r="DV26" s="891"/>
      <c r="DW26" s="891"/>
      <c r="DX26" s="892" t="str">
        <f t="shared" si="47"/>
        <v>-</v>
      </c>
      <c r="DY26" s="892" t="str">
        <f t="shared" si="48"/>
        <v>-</v>
      </c>
      <c r="DZ26" s="891"/>
      <c r="EA26" s="891"/>
      <c r="EB26" s="891"/>
      <c r="EC26" s="892" t="str">
        <f t="shared" si="49"/>
        <v>-</v>
      </c>
      <c r="ED26" s="892" t="str">
        <f t="shared" si="50"/>
        <v>-</v>
      </c>
      <c r="EE26" s="891"/>
      <c r="EF26" s="891"/>
      <c r="EG26" s="891"/>
      <c r="EH26" s="892" t="str">
        <f t="shared" si="51"/>
        <v>-</v>
      </c>
      <c r="EI26" s="892" t="str">
        <f t="shared" si="52"/>
        <v>-</v>
      </c>
      <c r="EJ26" s="891"/>
      <c r="EK26" s="891"/>
      <c r="EL26" s="891"/>
      <c r="EM26" s="892" t="str">
        <f t="shared" si="53"/>
        <v>-</v>
      </c>
      <c r="EN26" s="892" t="str">
        <f t="shared" si="54"/>
        <v>-</v>
      </c>
      <c r="EO26" s="891"/>
      <c r="EP26" s="891"/>
      <c r="EQ26" s="891"/>
      <c r="ER26" s="892" t="str">
        <f t="shared" si="55"/>
        <v>-</v>
      </c>
      <c r="ES26" s="892" t="str">
        <f t="shared" si="56"/>
        <v>-</v>
      </c>
      <c r="ET26" s="891"/>
      <c r="EU26" s="891"/>
      <c r="EV26" s="891"/>
      <c r="EW26" s="892" t="str">
        <f t="shared" si="57"/>
        <v>-</v>
      </c>
      <c r="EX26" s="892" t="str">
        <f t="shared" si="58"/>
        <v>-</v>
      </c>
      <c r="EY26" s="891"/>
      <c r="EZ26" s="891"/>
      <c r="FA26" s="891"/>
      <c r="FB26" s="892" t="str">
        <f t="shared" si="59"/>
        <v>-</v>
      </c>
      <c r="FC26" s="892" t="str">
        <f t="shared" si="60"/>
        <v>-</v>
      </c>
      <c r="FD26" s="891"/>
      <c r="FE26" s="891"/>
      <c r="FF26" s="891"/>
      <c r="FG26" s="892" t="str">
        <f t="shared" si="61"/>
        <v>-</v>
      </c>
      <c r="FH26" s="892" t="str">
        <f t="shared" si="62"/>
        <v>-</v>
      </c>
      <c r="FI26" s="891"/>
      <c r="FJ26" s="891"/>
      <c r="FK26" s="891"/>
      <c r="FL26" s="892" t="str">
        <f t="shared" si="63"/>
        <v>-</v>
      </c>
      <c r="FM26" s="892" t="str">
        <f t="shared" si="64"/>
        <v>-</v>
      </c>
      <c r="FN26" s="891"/>
      <c r="FO26" s="891"/>
      <c r="FP26" s="891"/>
      <c r="FQ26" s="892" t="str">
        <f t="shared" si="65"/>
        <v>-</v>
      </c>
      <c r="FR26" s="892" t="str">
        <f t="shared" si="66"/>
        <v>-</v>
      </c>
      <c r="FS26" s="891"/>
      <c r="FT26" s="891"/>
      <c r="FU26" s="891"/>
      <c r="FV26" s="892" t="str">
        <f t="shared" si="67"/>
        <v>-</v>
      </c>
      <c r="FW26" s="892" t="str">
        <f t="shared" si="68"/>
        <v>-</v>
      </c>
      <c r="FX26" s="891"/>
      <c r="FY26" s="891"/>
      <c r="FZ26" s="891"/>
      <c r="GA26" s="892" t="str">
        <f t="shared" si="69"/>
        <v>-</v>
      </c>
      <c r="GB26" s="892" t="str">
        <f t="shared" si="70"/>
        <v>-</v>
      </c>
      <c r="GC26" s="891"/>
      <c r="GD26" s="891"/>
      <c r="GE26" s="891"/>
      <c r="GF26" s="892" t="str">
        <f t="shared" si="71"/>
        <v>-</v>
      </c>
      <c r="GG26" s="892" t="str">
        <f t="shared" si="72"/>
        <v>-</v>
      </c>
      <c r="GH26" s="891"/>
      <c r="GI26" s="891"/>
      <c r="GJ26" s="891"/>
      <c r="GK26" s="892" t="str">
        <f t="shared" si="73"/>
        <v>-</v>
      </c>
      <c r="GL26" s="892" t="str">
        <f t="shared" si="74"/>
        <v>-</v>
      </c>
      <c r="GM26" s="891"/>
      <c r="GN26" s="891"/>
      <c r="GO26" s="891"/>
      <c r="GP26" s="892" t="str">
        <f t="shared" si="75"/>
        <v>-</v>
      </c>
      <c r="GQ26" s="892" t="str">
        <f t="shared" si="76"/>
        <v>-</v>
      </c>
      <c r="GR26" s="891"/>
      <c r="GS26" s="891"/>
      <c r="GT26" s="891"/>
      <c r="GU26" s="892" t="str">
        <f t="shared" si="77"/>
        <v>-</v>
      </c>
      <c r="GV26" s="892" t="str">
        <f t="shared" si="78"/>
        <v>-</v>
      </c>
      <c r="GW26" s="891"/>
      <c r="GX26" s="891"/>
      <c r="GY26" s="891"/>
      <c r="GZ26" s="892" t="str">
        <f t="shared" si="79"/>
        <v>-</v>
      </c>
      <c r="HA26" s="892" t="str">
        <f t="shared" si="80"/>
        <v>-</v>
      </c>
      <c r="HB26" s="891"/>
      <c r="HC26" s="891"/>
      <c r="HD26" s="891"/>
      <c r="HE26" s="892" t="str">
        <f t="shared" si="81"/>
        <v>-</v>
      </c>
      <c r="HF26" s="892" t="str">
        <f t="shared" si="82"/>
        <v>-</v>
      </c>
      <c r="HG26" s="891"/>
      <c r="HH26" s="891"/>
      <c r="HI26" s="891"/>
      <c r="HJ26" s="892" t="str">
        <f t="shared" si="83"/>
        <v>-</v>
      </c>
      <c r="HK26" s="892" t="str">
        <f t="shared" si="84"/>
        <v>-</v>
      </c>
      <c r="HL26" s="891"/>
      <c r="HM26" s="891"/>
      <c r="HN26" s="891"/>
      <c r="HO26" s="892" t="str">
        <f t="shared" si="85"/>
        <v>-</v>
      </c>
      <c r="HP26" s="892" t="str">
        <f t="shared" si="86"/>
        <v>-</v>
      </c>
      <c r="HQ26" s="891"/>
      <c r="HR26" s="891"/>
      <c r="HS26" s="891"/>
      <c r="HT26" s="892" t="str">
        <f t="shared" si="87"/>
        <v>-</v>
      </c>
      <c r="HU26" s="892" t="str">
        <f t="shared" si="88"/>
        <v>-</v>
      </c>
      <c r="HV26" s="891"/>
      <c r="HW26" s="891"/>
      <c r="HX26" s="891"/>
      <c r="HY26" s="892" t="str">
        <f t="shared" si="89"/>
        <v>-</v>
      </c>
      <c r="HZ26" s="892" t="str">
        <f t="shared" si="90"/>
        <v>-</v>
      </c>
      <c r="IA26" s="891"/>
      <c r="IB26" s="891"/>
      <c r="IC26" s="891"/>
      <c r="ID26" s="892" t="str">
        <f t="shared" si="91"/>
        <v>-</v>
      </c>
      <c r="IE26" s="892" t="str">
        <f t="shared" si="92"/>
        <v>-</v>
      </c>
      <c r="IF26" s="891"/>
      <c r="IG26" s="891"/>
      <c r="IH26" s="891"/>
      <c r="II26" s="892" t="str">
        <f t="shared" si="93"/>
        <v>-</v>
      </c>
      <c r="IJ26" s="892" t="str">
        <f t="shared" si="94"/>
        <v>-</v>
      </c>
      <c r="IK26" s="891"/>
      <c r="IL26" s="891"/>
      <c r="IM26" s="891"/>
      <c r="IN26" s="892" t="str">
        <f t="shared" si="95"/>
        <v>-</v>
      </c>
      <c r="IO26" s="892" t="str">
        <f t="shared" si="96"/>
        <v>-</v>
      </c>
      <c r="IP26" s="891"/>
      <c r="IQ26" s="891"/>
      <c r="IR26" s="891"/>
      <c r="IS26" s="892" t="str">
        <f t="shared" si="97"/>
        <v>-</v>
      </c>
      <c r="IT26" s="892" t="str">
        <f t="shared" si="98"/>
        <v>-</v>
      </c>
      <c r="IU26" s="891"/>
      <c r="IV26" s="891"/>
      <c r="IW26" s="891"/>
      <c r="IX26" s="892" t="str">
        <f t="shared" si="99"/>
        <v>-</v>
      </c>
      <c r="IY26" s="892" t="str">
        <f t="shared" si="100"/>
        <v>-</v>
      </c>
      <c r="IZ26" s="891"/>
      <c r="JA26" s="891"/>
      <c r="JB26" s="891"/>
      <c r="JC26" s="892" t="str">
        <f t="shared" si="101"/>
        <v>-</v>
      </c>
      <c r="JD26" s="892" t="str">
        <f t="shared" si="102"/>
        <v>-</v>
      </c>
      <c r="JE26" s="891"/>
      <c r="JF26" s="891"/>
      <c r="JG26" s="891"/>
      <c r="JH26" s="892" t="str">
        <f t="shared" si="103"/>
        <v>-</v>
      </c>
      <c r="JI26" s="892" t="str">
        <f t="shared" si="104"/>
        <v>-</v>
      </c>
      <c r="JJ26" s="891"/>
      <c r="JK26" s="891"/>
      <c r="JL26" s="891"/>
      <c r="JM26" s="892" t="str">
        <f t="shared" si="105"/>
        <v>-</v>
      </c>
      <c r="JN26" s="892" t="str">
        <f t="shared" si="106"/>
        <v>-</v>
      </c>
      <c r="JO26" s="891"/>
      <c r="JP26" s="891"/>
      <c r="JQ26" s="891"/>
      <c r="JR26" s="892" t="str">
        <f t="shared" si="107"/>
        <v>-</v>
      </c>
      <c r="JS26" s="892" t="str">
        <f t="shared" si="108"/>
        <v>-</v>
      </c>
      <c r="JT26" s="891"/>
      <c r="JU26" s="891"/>
      <c r="JV26" s="891"/>
      <c r="JW26" s="892" t="str">
        <f t="shared" si="109"/>
        <v>-</v>
      </c>
      <c r="JX26" s="892" t="str">
        <f t="shared" si="110"/>
        <v>-</v>
      </c>
      <c r="JY26" s="891"/>
      <c r="JZ26" s="891"/>
      <c r="KA26" s="891"/>
      <c r="KB26" s="892" t="str">
        <f t="shared" si="111"/>
        <v>-</v>
      </c>
      <c r="KC26" s="892" t="str">
        <f t="shared" si="112"/>
        <v>-</v>
      </c>
      <c r="KD26" s="891"/>
      <c r="KE26" s="891"/>
      <c r="KF26" s="891"/>
      <c r="KG26" s="892" t="str">
        <f t="shared" si="113"/>
        <v>-</v>
      </c>
      <c r="KH26" s="892" t="str">
        <f t="shared" si="114"/>
        <v>-</v>
      </c>
      <c r="KI26" s="891"/>
      <c r="KJ26" s="891"/>
      <c r="KK26" s="891"/>
      <c r="KL26" s="892" t="str">
        <f t="shared" si="115"/>
        <v>-</v>
      </c>
      <c r="KM26" s="892" t="str">
        <f t="shared" si="116"/>
        <v>-</v>
      </c>
      <c r="KN26" s="891"/>
      <c r="KO26" s="891"/>
      <c r="KP26" s="891"/>
      <c r="KQ26" s="892" t="str">
        <f t="shared" si="117"/>
        <v>-</v>
      </c>
      <c r="KR26" s="892" t="str">
        <f t="shared" si="118"/>
        <v>-</v>
      </c>
      <c r="KS26" s="891"/>
      <c r="KT26" s="891"/>
      <c r="KU26" s="891"/>
      <c r="KV26" s="892" t="str">
        <f t="shared" si="119"/>
        <v>-</v>
      </c>
      <c r="KW26" s="892" t="str">
        <f t="shared" si="120"/>
        <v>-</v>
      </c>
      <c r="KX26" s="891"/>
      <c r="KY26" s="891"/>
      <c r="KZ26" s="891"/>
      <c r="LA26" s="892" t="str">
        <f t="shared" si="121"/>
        <v>-</v>
      </c>
      <c r="LB26" s="892" t="str">
        <f t="shared" si="122"/>
        <v>-</v>
      </c>
      <c r="LC26" s="891"/>
      <c r="LD26" s="891"/>
      <c r="LE26" s="891"/>
      <c r="LF26" s="892" t="str">
        <f t="shared" si="123"/>
        <v>-</v>
      </c>
      <c r="LG26" s="892" t="str">
        <f t="shared" si="124"/>
        <v>-</v>
      </c>
      <c r="LH26" s="891"/>
      <c r="LI26" s="891"/>
      <c r="LJ26" s="891"/>
      <c r="LK26" s="892" t="str">
        <f t="shared" si="125"/>
        <v>-</v>
      </c>
      <c r="LL26" s="892" t="str">
        <f t="shared" si="126"/>
        <v>-</v>
      </c>
      <c r="LM26" s="891"/>
      <c r="LN26" s="891"/>
      <c r="LO26" s="891"/>
      <c r="LP26" s="892" t="str">
        <f t="shared" si="127"/>
        <v>-</v>
      </c>
      <c r="LQ26" s="892" t="str">
        <f t="shared" si="128"/>
        <v>-</v>
      </c>
      <c r="LR26" s="891"/>
      <c r="LS26" s="891"/>
      <c r="LT26" s="891"/>
      <c r="LU26" s="892" t="str">
        <f t="shared" si="129"/>
        <v>-</v>
      </c>
      <c r="LV26" s="892" t="str">
        <f t="shared" si="130"/>
        <v>-</v>
      </c>
      <c r="LW26" s="891"/>
      <c r="LX26" s="891"/>
      <c r="LY26" s="891"/>
      <c r="LZ26" s="892" t="str">
        <f t="shared" si="131"/>
        <v>-</v>
      </c>
      <c r="MA26" s="892" t="str">
        <f t="shared" si="132"/>
        <v>-</v>
      </c>
      <c r="MB26" s="891"/>
      <c r="MC26" s="891"/>
      <c r="MD26" s="891"/>
      <c r="ME26" s="892" t="str">
        <f t="shared" si="133"/>
        <v>-</v>
      </c>
      <c r="MF26" s="892" t="str">
        <f t="shared" si="134"/>
        <v>-</v>
      </c>
      <c r="MG26" s="891"/>
      <c r="MH26" s="891"/>
      <c r="MI26" s="891"/>
      <c r="MJ26" s="892" t="str">
        <f t="shared" si="135"/>
        <v>-</v>
      </c>
      <c r="MK26" s="892" t="str">
        <f t="shared" si="136"/>
        <v>-</v>
      </c>
      <c r="ML26" s="891"/>
      <c r="MM26" s="891"/>
      <c r="MN26" s="891"/>
      <c r="MO26" s="892" t="str">
        <f t="shared" si="137"/>
        <v>-</v>
      </c>
      <c r="MP26" s="892" t="str">
        <f t="shared" si="138"/>
        <v>-</v>
      </c>
      <c r="MQ26" s="891"/>
      <c r="MR26" s="891"/>
      <c r="MS26" s="891"/>
      <c r="MT26" s="892" t="str">
        <f t="shared" si="139"/>
        <v>-</v>
      </c>
      <c r="MU26" s="892" t="str">
        <f t="shared" si="140"/>
        <v>-</v>
      </c>
      <c r="MV26" s="891"/>
      <c r="MW26" s="891"/>
      <c r="MX26" s="891"/>
      <c r="MY26" s="892" t="str">
        <f t="shared" si="141"/>
        <v>-</v>
      </c>
      <c r="MZ26" s="892" t="str">
        <f t="shared" si="142"/>
        <v>-</v>
      </c>
      <c r="NA26" s="891"/>
      <c r="NB26" s="891"/>
      <c r="NC26" s="891"/>
      <c r="ND26" s="892" t="str">
        <f t="shared" si="143"/>
        <v>-</v>
      </c>
      <c r="NE26" s="892" t="str">
        <f t="shared" si="144"/>
        <v>-</v>
      </c>
      <c r="NF26" s="891"/>
      <c r="NG26" s="891"/>
      <c r="NH26" s="891"/>
      <c r="NI26" s="892" t="str">
        <f t="shared" si="145"/>
        <v>-</v>
      </c>
      <c r="NJ26" s="892" t="str">
        <f t="shared" si="146"/>
        <v>-</v>
      </c>
      <c r="NK26" s="891"/>
      <c r="NL26" s="891"/>
      <c r="NM26" s="891"/>
      <c r="NN26" s="892" t="str">
        <f t="shared" si="147"/>
        <v>-</v>
      </c>
      <c r="NO26" s="892" t="str">
        <f t="shared" si="148"/>
        <v>-</v>
      </c>
      <c r="NP26" s="891"/>
      <c r="NQ26" s="891"/>
      <c r="NR26" s="891"/>
      <c r="NS26" s="892" t="str">
        <f t="shared" si="149"/>
        <v>-</v>
      </c>
      <c r="NT26" s="892" t="str">
        <f t="shared" si="150"/>
        <v>-</v>
      </c>
      <c r="NU26" s="891"/>
      <c r="NV26" s="891"/>
      <c r="NW26" s="891"/>
      <c r="NX26" s="892" t="str">
        <f t="shared" si="151"/>
        <v>-</v>
      </c>
      <c r="NY26" s="892" t="str">
        <f t="shared" si="152"/>
        <v>-</v>
      </c>
      <c r="NZ26" s="891"/>
      <c r="OA26" s="891"/>
      <c r="OB26" s="891"/>
      <c r="OC26" s="892" t="str">
        <f t="shared" si="153"/>
        <v>-</v>
      </c>
      <c r="OD26" s="892" t="str">
        <f t="shared" si="154"/>
        <v>-</v>
      </c>
      <c r="OE26" s="891"/>
      <c r="OF26" s="891"/>
      <c r="OG26" s="891"/>
      <c r="OH26" s="892" t="str">
        <f t="shared" si="155"/>
        <v>-</v>
      </c>
      <c r="OI26" s="892" t="str">
        <f t="shared" si="156"/>
        <v>-</v>
      </c>
      <c r="OJ26" s="891"/>
      <c r="OK26" s="891"/>
      <c r="OL26" s="891"/>
      <c r="OM26" s="892" t="str">
        <f t="shared" si="157"/>
        <v>-</v>
      </c>
      <c r="ON26" s="892" t="str">
        <f t="shared" si="158"/>
        <v>-</v>
      </c>
    </row>
    <row r="27" spans="3:404" ht="16.149999999999999" customHeight="1" thickBot="1" x14ac:dyDescent="0.35">
      <c r="C27" s="796">
        <v>20</v>
      </c>
      <c r="D27" s="24" t="str">
        <f>+'LP-Servicios'!P273</f>
        <v>-</v>
      </c>
      <c r="E27" s="891"/>
      <c r="F27" s="891"/>
      <c r="G27" s="891"/>
      <c r="H27" s="892" t="str">
        <f t="shared" si="159"/>
        <v>-</v>
      </c>
      <c r="I27" s="892" t="str">
        <f t="shared" si="160"/>
        <v>-</v>
      </c>
      <c r="J27" s="891"/>
      <c r="K27" s="891"/>
      <c r="L27" s="891"/>
      <c r="M27" s="892" t="str">
        <f t="shared" si="161"/>
        <v>-</v>
      </c>
      <c r="N27" s="892" t="str">
        <f t="shared" si="162"/>
        <v>-</v>
      </c>
      <c r="O27" s="891"/>
      <c r="P27" s="891"/>
      <c r="Q27" s="891"/>
      <c r="R27" s="892" t="str">
        <f t="shared" si="163"/>
        <v>-</v>
      </c>
      <c r="S27" s="892" t="str">
        <f t="shared" si="164"/>
        <v>-</v>
      </c>
      <c r="T27" s="891"/>
      <c r="U27" s="891"/>
      <c r="V27" s="891"/>
      <c r="W27" s="892" t="str">
        <f t="shared" si="165"/>
        <v>-</v>
      </c>
      <c r="X27" s="892" t="str">
        <f t="shared" si="166"/>
        <v>-</v>
      </c>
      <c r="Y27" s="891"/>
      <c r="Z27" s="891"/>
      <c r="AA27" s="891"/>
      <c r="AB27" s="892" t="str">
        <f t="shared" si="7"/>
        <v>-</v>
      </c>
      <c r="AC27" s="892" t="str">
        <f t="shared" si="8"/>
        <v>-</v>
      </c>
      <c r="AD27" s="891"/>
      <c r="AE27" s="891"/>
      <c r="AF27" s="891"/>
      <c r="AG27" s="892" t="str">
        <f t="shared" si="9"/>
        <v>-</v>
      </c>
      <c r="AH27" s="892" t="str">
        <f t="shared" si="10"/>
        <v>-</v>
      </c>
      <c r="AI27" s="891"/>
      <c r="AJ27" s="891"/>
      <c r="AK27" s="891"/>
      <c r="AL27" s="892" t="str">
        <f t="shared" si="11"/>
        <v>-</v>
      </c>
      <c r="AM27" s="892" t="str">
        <f t="shared" si="12"/>
        <v>-</v>
      </c>
      <c r="AN27" s="891"/>
      <c r="AO27" s="891"/>
      <c r="AP27" s="891"/>
      <c r="AQ27" s="892" t="str">
        <f t="shared" si="13"/>
        <v>-</v>
      </c>
      <c r="AR27" s="892" t="str">
        <f t="shared" si="14"/>
        <v>-</v>
      </c>
      <c r="AS27" s="891"/>
      <c r="AT27" s="891"/>
      <c r="AU27" s="891"/>
      <c r="AV27" s="892" t="str">
        <f t="shared" si="15"/>
        <v>-</v>
      </c>
      <c r="AW27" s="892" t="str">
        <f t="shared" si="16"/>
        <v>-</v>
      </c>
      <c r="AX27" s="891"/>
      <c r="AY27" s="891"/>
      <c r="AZ27" s="891"/>
      <c r="BA27" s="892" t="str">
        <f t="shared" si="17"/>
        <v>-</v>
      </c>
      <c r="BB27" s="892" t="str">
        <f t="shared" si="18"/>
        <v>-</v>
      </c>
      <c r="BC27" s="891"/>
      <c r="BD27" s="891"/>
      <c r="BE27" s="891"/>
      <c r="BF27" s="892" t="str">
        <f t="shared" si="19"/>
        <v>-</v>
      </c>
      <c r="BG27" s="892" t="str">
        <f t="shared" si="20"/>
        <v>-</v>
      </c>
      <c r="BH27" s="891"/>
      <c r="BI27" s="891"/>
      <c r="BJ27" s="891"/>
      <c r="BK27" s="892" t="str">
        <f t="shared" si="21"/>
        <v>-</v>
      </c>
      <c r="BL27" s="892" t="str">
        <f t="shared" si="22"/>
        <v>-</v>
      </c>
      <c r="BM27" s="891"/>
      <c r="BN27" s="891"/>
      <c r="BO27" s="891"/>
      <c r="BP27" s="892" t="str">
        <f t="shared" si="23"/>
        <v>-</v>
      </c>
      <c r="BQ27" s="892" t="str">
        <f t="shared" si="24"/>
        <v>-</v>
      </c>
      <c r="BR27" s="891"/>
      <c r="BS27" s="891"/>
      <c r="BT27" s="891"/>
      <c r="BU27" s="892" t="str">
        <f t="shared" si="25"/>
        <v>-</v>
      </c>
      <c r="BV27" s="892" t="str">
        <f t="shared" si="26"/>
        <v>-</v>
      </c>
      <c r="BW27" s="891"/>
      <c r="BX27" s="891"/>
      <c r="BY27" s="891"/>
      <c r="BZ27" s="892" t="str">
        <f t="shared" si="27"/>
        <v>-</v>
      </c>
      <c r="CA27" s="892" t="str">
        <f t="shared" si="28"/>
        <v>-</v>
      </c>
      <c r="CB27" s="891"/>
      <c r="CC27" s="891"/>
      <c r="CD27" s="891"/>
      <c r="CE27" s="892" t="str">
        <f t="shared" si="29"/>
        <v>-</v>
      </c>
      <c r="CF27" s="892" t="str">
        <f t="shared" si="30"/>
        <v>-</v>
      </c>
      <c r="CG27" s="891"/>
      <c r="CH27" s="891"/>
      <c r="CI27" s="891"/>
      <c r="CJ27" s="892" t="str">
        <f t="shared" si="31"/>
        <v>-</v>
      </c>
      <c r="CK27" s="892" t="str">
        <f t="shared" si="32"/>
        <v>-</v>
      </c>
      <c r="CL27" s="891"/>
      <c r="CM27" s="891"/>
      <c r="CN27" s="891"/>
      <c r="CO27" s="892" t="str">
        <f t="shared" si="33"/>
        <v>-</v>
      </c>
      <c r="CP27" s="892" t="str">
        <f t="shared" si="34"/>
        <v>-</v>
      </c>
      <c r="CQ27" s="891"/>
      <c r="CR27" s="891"/>
      <c r="CS27" s="891"/>
      <c r="CT27" s="892" t="str">
        <f t="shared" si="35"/>
        <v>-</v>
      </c>
      <c r="CU27" s="892" t="str">
        <f t="shared" si="36"/>
        <v>-</v>
      </c>
      <c r="CV27" s="891"/>
      <c r="CW27" s="891"/>
      <c r="CX27" s="891"/>
      <c r="CY27" s="892" t="str">
        <f t="shared" si="37"/>
        <v>-</v>
      </c>
      <c r="CZ27" s="892" t="str">
        <f t="shared" si="38"/>
        <v>-</v>
      </c>
      <c r="DA27" s="891"/>
      <c r="DB27" s="891"/>
      <c r="DC27" s="891"/>
      <c r="DD27" s="892" t="str">
        <f t="shared" si="39"/>
        <v>-</v>
      </c>
      <c r="DE27" s="892" t="str">
        <f t="shared" si="40"/>
        <v>-</v>
      </c>
      <c r="DF27" s="891"/>
      <c r="DG27" s="891"/>
      <c r="DH27" s="891"/>
      <c r="DI27" s="892" t="str">
        <f t="shared" si="41"/>
        <v>-</v>
      </c>
      <c r="DJ27" s="892" t="str">
        <f t="shared" si="42"/>
        <v>-</v>
      </c>
      <c r="DK27" s="891"/>
      <c r="DL27" s="891"/>
      <c r="DM27" s="891"/>
      <c r="DN27" s="892" t="str">
        <f t="shared" si="43"/>
        <v>-</v>
      </c>
      <c r="DO27" s="892" t="str">
        <f t="shared" si="44"/>
        <v>-</v>
      </c>
      <c r="DP27" s="891"/>
      <c r="DQ27" s="891"/>
      <c r="DR27" s="891"/>
      <c r="DS27" s="892" t="str">
        <f t="shared" si="45"/>
        <v>-</v>
      </c>
      <c r="DT27" s="892" t="str">
        <f t="shared" si="46"/>
        <v>-</v>
      </c>
      <c r="DU27" s="891"/>
      <c r="DV27" s="891"/>
      <c r="DW27" s="891"/>
      <c r="DX27" s="892" t="str">
        <f t="shared" si="47"/>
        <v>-</v>
      </c>
      <c r="DY27" s="892" t="str">
        <f t="shared" si="48"/>
        <v>-</v>
      </c>
      <c r="DZ27" s="891"/>
      <c r="EA27" s="891"/>
      <c r="EB27" s="891"/>
      <c r="EC27" s="892" t="str">
        <f t="shared" si="49"/>
        <v>-</v>
      </c>
      <c r="ED27" s="892" t="str">
        <f t="shared" si="50"/>
        <v>-</v>
      </c>
      <c r="EE27" s="891"/>
      <c r="EF27" s="891"/>
      <c r="EG27" s="891"/>
      <c r="EH27" s="892" t="str">
        <f t="shared" si="51"/>
        <v>-</v>
      </c>
      <c r="EI27" s="892" t="str">
        <f t="shared" si="52"/>
        <v>-</v>
      </c>
      <c r="EJ27" s="891"/>
      <c r="EK27" s="891"/>
      <c r="EL27" s="891"/>
      <c r="EM27" s="892" t="str">
        <f t="shared" si="53"/>
        <v>-</v>
      </c>
      <c r="EN27" s="892" t="str">
        <f t="shared" si="54"/>
        <v>-</v>
      </c>
      <c r="EO27" s="891"/>
      <c r="EP27" s="891"/>
      <c r="EQ27" s="891"/>
      <c r="ER27" s="892" t="str">
        <f t="shared" si="55"/>
        <v>-</v>
      </c>
      <c r="ES27" s="892" t="str">
        <f t="shared" si="56"/>
        <v>-</v>
      </c>
      <c r="ET27" s="891"/>
      <c r="EU27" s="891"/>
      <c r="EV27" s="891"/>
      <c r="EW27" s="892" t="str">
        <f t="shared" si="57"/>
        <v>-</v>
      </c>
      <c r="EX27" s="892" t="str">
        <f t="shared" si="58"/>
        <v>-</v>
      </c>
      <c r="EY27" s="891"/>
      <c r="EZ27" s="891"/>
      <c r="FA27" s="891"/>
      <c r="FB27" s="892" t="str">
        <f t="shared" si="59"/>
        <v>-</v>
      </c>
      <c r="FC27" s="892" t="str">
        <f t="shared" si="60"/>
        <v>-</v>
      </c>
      <c r="FD27" s="891"/>
      <c r="FE27" s="891"/>
      <c r="FF27" s="891"/>
      <c r="FG27" s="892" t="str">
        <f t="shared" si="61"/>
        <v>-</v>
      </c>
      <c r="FH27" s="892" t="str">
        <f t="shared" si="62"/>
        <v>-</v>
      </c>
      <c r="FI27" s="891"/>
      <c r="FJ27" s="891"/>
      <c r="FK27" s="891"/>
      <c r="FL27" s="892" t="str">
        <f t="shared" si="63"/>
        <v>-</v>
      </c>
      <c r="FM27" s="892" t="str">
        <f t="shared" si="64"/>
        <v>-</v>
      </c>
      <c r="FN27" s="891"/>
      <c r="FO27" s="891"/>
      <c r="FP27" s="891"/>
      <c r="FQ27" s="892" t="str">
        <f t="shared" si="65"/>
        <v>-</v>
      </c>
      <c r="FR27" s="892" t="str">
        <f t="shared" si="66"/>
        <v>-</v>
      </c>
      <c r="FS27" s="891"/>
      <c r="FT27" s="891"/>
      <c r="FU27" s="891"/>
      <c r="FV27" s="892" t="str">
        <f t="shared" si="67"/>
        <v>-</v>
      </c>
      <c r="FW27" s="892" t="str">
        <f t="shared" si="68"/>
        <v>-</v>
      </c>
      <c r="FX27" s="891"/>
      <c r="FY27" s="891"/>
      <c r="FZ27" s="891"/>
      <c r="GA27" s="892" t="str">
        <f t="shared" si="69"/>
        <v>-</v>
      </c>
      <c r="GB27" s="892" t="str">
        <f t="shared" si="70"/>
        <v>-</v>
      </c>
      <c r="GC27" s="891"/>
      <c r="GD27" s="891"/>
      <c r="GE27" s="891"/>
      <c r="GF27" s="892" t="str">
        <f t="shared" si="71"/>
        <v>-</v>
      </c>
      <c r="GG27" s="892" t="str">
        <f t="shared" si="72"/>
        <v>-</v>
      </c>
      <c r="GH27" s="891"/>
      <c r="GI27" s="891"/>
      <c r="GJ27" s="891"/>
      <c r="GK27" s="892" t="str">
        <f t="shared" si="73"/>
        <v>-</v>
      </c>
      <c r="GL27" s="892" t="str">
        <f t="shared" si="74"/>
        <v>-</v>
      </c>
      <c r="GM27" s="891"/>
      <c r="GN27" s="891"/>
      <c r="GO27" s="891"/>
      <c r="GP27" s="892" t="str">
        <f t="shared" si="75"/>
        <v>-</v>
      </c>
      <c r="GQ27" s="892" t="str">
        <f t="shared" si="76"/>
        <v>-</v>
      </c>
      <c r="GR27" s="891"/>
      <c r="GS27" s="891"/>
      <c r="GT27" s="891"/>
      <c r="GU27" s="892" t="str">
        <f t="shared" si="77"/>
        <v>-</v>
      </c>
      <c r="GV27" s="892" t="str">
        <f t="shared" si="78"/>
        <v>-</v>
      </c>
      <c r="GW27" s="891"/>
      <c r="GX27" s="891"/>
      <c r="GY27" s="891"/>
      <c r="GZ27" s="892" t="str">
        <f t="shared" si="79"/>
        <v>-</v>
      </c>
      <c r="HA27" s="892" t="str">
        <f t="shared" si="80"/>
        <v>-</v>
      </c>
      <c r="HB27" s="891"/>
      <c r="HC27" s="891"/>
      <c r="HD27" s="891"/>
      <c r="HE27" s="892" t="str">
        <f t="shared" si="81"/>
        <v>-</v>
      </c>
      <c r="HF27" s="892" t="str">
        <f t="shared" si="82"/>
        <v>-</v>
      </c>
      <c r="HG27" s="891"/>
      <c r="HH27" s="891"/>
      <c r="HI27" s="891"/>
      <c r="HJ27" s="892" t="str">
        <f t="shared" si="83"/>
        <v>-</v>
      </c>
      <c r="HK27" s="892" t="str">
        <f t="shared" si="84"/>
        <v>-</v>
      </c>
      <c r="HL27" s="891"/>
      <c r="HM27" s="891"/>
      <c r="HN27" s="891"/>
      <c r="HO27" s="892" t="str">
        <f t="shared" si="85"/>
        <v>-</v>
      </c>
      <c r="HP27" s="892" t="str">
        <f t="shared" si="86"/>
        <v>-</v>
      </c>
      <c r="HQ27" s="891"/>
      <c r="HR27" s="891"/>
      <c r="HS27" s="891"/>
      <c r="HT27" s="892" t="str">
        <f t="shared" si="87"/>
        <v>-</v>
      </c>
      <c r="HU27" s="892" t="str">
        <f t="shared" si="88"/>
        <v>-</v>
      </c>
      <c r="HV27" s="891"/>
      <c r="HW27" s="891"/>
      <c r="HX27" s="891"/>
      <c r="HY27" s="892" t="str">
        <f t="shared" si="89"/>
        <v>-</v>
      </c>
      <c r="HZ27" s="892" t="str">
        <f t="shared" si="90"/>
        <v>-</v>
      </c>
      <c r="IA27" s="891"/>
      <c r="IB27" s="891"/>
      <c r="IC27" s="891"/>
      <c r="ID27" s="892" t="str">
        <f t="shared" si="91"/>
        <v>-</v>
      </c>
      <c r="IE27" s="892" t="str">
        <f t="shared" si="92"/>
        <v>-</v>
      </c>
      <c r="IF27" s="891"/>
      <c r="IG27" s="891"/>
      <c r="IH27" s="891"/>
      <c r="II27" s="892" t="str">
        <f t="shared" si="93"/>
        <v>-</v>
      </c>
      <c r="IJ27" s="892" t="str">
        <f t="shared" si="94"/>
        <v>-</v>
      </c>
      <c r="IK27" s="891"/>
      <c r="IL27" s="891"/>
      <c r="IM27" s="891"/>
      <c r="IN27" s="892" t="str">
        <f t="shared" si="95"/>
        <v>-</v>
      </c>
      <c r="IO27" s="892" t="str">
        <f t="shared" si="96"/>
        <v>-</v>
      </c>
      <c r="IP27" s="891"/>
      <c r="IQ27" s="891"/>
      <c r="IR27" s="891"/>
      <c r="IS27" s="892" t="str">
        <f t="shared" si="97"/>
        <v>-</v>
      </c>
      <c r="IT27" s="892" t="str">
        <f t="shared" si="98"/>
        <v>-</v>
      </c>
      <c r="IU27" s="891"/>
      <c r="IV27" s="891"/>
      <c r="IW27" s="891"/>
      <c r="IX27" s="892" t="str">
        <f t="shared" si="99"/>
        <v>-</v>
      </c>
      <c r="IY27" s="892" t="str">
        <f t="shared" si="100"/>
        <v>-</v>
      </c>
      <c r="IZ27" s="891"/>
      <c r="JA27" s="891"/>
      <c r="JB27" s="891"/>
      <c r="JC27" s="892" t="str">
        <f t="shared" si="101"/>
        <v>-</v>
      </c>
      <c r="JD27" s="892" t="str">
        <f t="shared" si="102"/>
        <v>-</v>
      </c>
      <c r="JE27" s="891"/>
      <c r="JF27" s="891"/>
      <c r="JG27" s="891"/>
      <c r="JH27" s="892" t="str">
        <f t="shared" si="103"/>
        <v>-</v>
      </c>
      <c r="JI27" s="892" t="str">
        <f t="shared" si="104"/>
        <v>-</v>
      </c>
      <c r="JJ27" s="891"/>
      <c r="JK27" s="891"/>
      <c r="JL27" s="891"/>
      <c r="JM27" s="892" t="str">
        <f t="shared" si="105"/>
        <v>-</v>
      </c>
      <c r="JN27" s="892" t="str">
        <f t="shared" si="106"/>
        <v>-</v>
      </c>
      <c r="JO27" s="891"/>
      <c r="JP27" s="891"/>
      <c r="JQ27" s="891"/>
      <c r="JR27" s="892" t="str">
        <f t="shared" si="107"/>
        <v>-</v>
      </c>
      <c r="JS27" s="892" t="str">
        <f t="shared" si="108"/>
        <v>-</v>
      </c>
      <c r="JT27" s="891"/>
      <c r="JU27" s="891"/>
      <c r="JV27" s="891"/>
      <c r="JW27" s="892" t="str">
        <f t="shared" si="109"/>
        <v>-</v>
      </c>
      <c r="JX27" s="892" t="str">
        <f t="shared" si="110"/>
        <v>-</v>
      </c>
      <c r="JY27" s="891"/>
      <c r="JZ27" s="891"/>
      <c r="KA27" s="891"/>
      <c r="KB27" s="892" t="str">
        <f t="shared" si="111"/>
        <v>-</v>
      </c>
      <c r="KC27" s="892" t="str">
        <f t="shared" si="112"/>
        <v>-</v>
      </c>
      <c r="KD27" s="891"/>
      <c r="KE27" s="891"/>
      <c r="KF27" s="891"/>
      <c r="KG27" s="892" t="str">
        <f t="shared" si="113"/>
        <v>-</v>
      </c>
      <c r="KH27" s="892" t="str">
        <f t="shared" si="114"/>
        <v>-</v>
      </c>
      <c r="KI27" s="891"/>
      <c r="KJ27" s="891"/>
      <c r="KK27" s="891"/>
      <c r="KL27" s="892" t="str">
        <f t="shared" si="115"/>
        <v>-</v>
      </c>
      <c r="KM27" s="892" t="str">
        <f t="shared" si="116"/>
        <v>-</v>
      </c>
      <c r="KN27" s="891"/>
      <c r="KO27" s="891"/>
      <c r="KP27" s="891"/>
      <c r="KQ27" s="892" t="str">
        <f t="shared" si="117"/>
        <v>-</v>
      </c>
      <c r="KR27" s="892" t="str">
        <f t="shared" si="118"/>
        <v>-</v>
      </c>
      <c r="KS27" s="891"/>
      <c r="KT27" s="891"/>
      <c r="KU27" s="891"/>
      <c r="KV27" s="892" t="str">
        <f t="shared" si="119"/>
        <v>-</v>
      </c>
      <c r="KW27" s="892" t="str">
        <f t="shared" si="120"/>
        <v>-</v>
      </c>
      <c r="KX27" s="891"/>
      <c r="KY27" s="891"/>
      <c r="KZ27" s="891"/>
      <c r="LA27" s="892" t="str">
        <f t="shared" si="121"/>
        <v>-</v>
      </c>
      <c r="LB27" s="892" t="str">
        <f t="shared" si="122"/>
        <v>-</v>
      </c>
      <c r="LC27" s="891"/>
      <c r="LD27" s="891"/>
      <c r="LE27" s="891"/>
      <c r="LF27" s="892" t="str">
        <f t="shared" si="123"/>
        <v>-</v>
      </c>
      <c r="LG27" s="892" t="str">
        <f t="shared" si="124"/>
        <v>-</v>
      </c>
      <c r="LH27" s="891"/>
      <c r="LI27" s="891"/>
      <c r="LJ27" s="891"/>
      <c r="LK27" s="892" t="str">
        <f t="shared" si="125"/>
        <v>-</v>
      </c>
      <c r="LL27" s="892" t="str">
        <f t="shared" si="126"/>
        <v>-</v>
      </c>
      <c r="LM27" s="891"/>
      <c r="LN27" s="891"/>
      <c r="LO27" s="891"/>
      <c r="LP27" s="892" t="str">
        <f t="shared" si="127"/>
        <v>-</v>
      </c>
      <c r="LQ27" s="892" t="str">
        <f t="shared" si="128"/>
        <v>-</v>
      </c>
      <c r="LR27" s="891"/>
      <c r="LS27" s="891"/>
      <c r="LT27" s="891"/>
      <c r="LU27" s="892" t="str">
        <f t="shared" si="129"/>
        <v>-</v>
      </c>
      <c r="LV27" s="892" t="str">
        <f t="shared" si="130"/>
        <v>-</v>
      </c>
      <c r="LW27" s="891"/>
      <c r="LX27" s="891"/>
      <c r="LY27" s="891"/>
      <c r="LZ27" s="892" t="str">
        <f t="shared" si="131"/>
        <v>-</v>
      </c>
      <c r="MA27" s="892" t="str">
        <f t="shared" si="132"/>
        <v>-</v>
      </c>
      <c r="MB27" s="891"/>
      <c r="MC27" s="891"/>
      <c r="MD27" s="891"/>
      <c r="ME27" s="892" t="str">
        <f t="shared" si="133"/>
        <v>-</v>
      </c>
      <c r="MF27" s="892" t="str">
        <f t="shared" si="134"/>
        <v>-</v>
      </c>
      <c r="MG27" s="891"/>
      <c r="MH27" s="891"/>
      <c r="MI27" s="891"/>
      <c r="MJ27" s="892" t="str">
        <f t="shared" si="135"/>
        <v>-</v>
      </c>
      <c r="MK27" s="892" t="str">
        <f t="shared" si="136"/>
        <v>-</v>
      </c>
      <c r="ML27" s="891"/>
      <c r="MM27" s="891"/>
      <c r="MN27" s="891"/>
      <c r="MO27" s="892" t="str">
        <f t="shared" si="137"/>
        <v>-</v>
      </c>
      <c r="MP27" s="892" t="str">
        <f t="shared" si="138"/>
        <v>-</v>
      </c>
      <c r="MQ27" s="891"/>
      <c r="MR27" s="891"/>
      <c r="MS27" s="891"/>
      <c r="MT27" s="892" t="str">
        <f t="shared" si="139"/>
        <v>-</v>
      </c>
      <c r="MU27" s="892" t="str">
        <f t="shared" si="140"/>
        <v>-</v>
      </c>
      <c r="MV27" s="891"/>
      <c r="MW27" s="891"/>
      <c r="MX27" s="891"/>
      <c r="MY27" s="892" t="str">
        <f t="shared" si="141"/>
        <v>-</v>
      </c>
      <c r="MZ27" s="892" t="str">
        <f t="shared" si="142"/>
        <v>-</v>
      </c>
      <c r="NA27" s="891"/>
      <c r="NB27" s="891"/>
      <c r="NC27" s="891"/>
      <c r="ND27" s="892" t="str">
        <f t="shared" si="143"/>
        <v>-</v>
      </c>
      <c r="NE27" s="892" t="str">
        <f t="shared" si="144"/>
        <v>-</v>
      </c>
      <c r="NF27" s="891"/>
      <c r="NG27" s="891"/>
      <c r="NH27" s="891"/>
      <c r="NI27" s="892" t="str">
        <f t="shared" si="145"/>
        <v>-</v>
      </c>
      <c r="NJ27" s="892" t="str">
        <f t="shared" si="146"/>
        <v>-</v>
      </c>
      <c r="NK27" s="891"/>
      <c r="NL27" s="891"/>
      <c r="NM27" s="891"/>
      <c r="NN27" s="892" t="str">
        <f t="shared" si="147"/>
        <v>-</v>
      </c>
      <c r="NO27" s="892" t="str">
        <f t="shared" si="148"/>
        <v>-</v>
      </c>
      <c r="NP27" s="891"/>
      <c r="NQ27" s="891"/>
      <c r="NR27" s="891"/>
      <c r="NS27" s="892" t="str">
        <f t="shared" si="149"/>
        <v>-</v>
      </c>
      <c r="NT27" s="892" t="str">
        <f t="shared" si="150"/>
        <v>-</v>
      </c>
      <c r="NU27" s="891"/>
      <c r="NV27" s="891"/>
      <c r="NW27" s="891"/>
      <c r="NX27" s="892" t="str">
        <f t="shared" si="151"/>
        <v>-</v>
      </c>
      <c r="NY27" s="892" t="str">
        <f t="shared" si="152"/>
        <v>-</v>
      </c>
      <c r="NZ27" s="891"/>
      <c r="OA27" s="891"/>
      <c r="OB27" s="891"/>
      <c r="OC27" s="892" t="str">
        <f t="shared" si="153"/>
        <v>-</v>
      </c>
      <c r="OD27" s="892" t="str">
        <f t="shared" si="154"/>
        <v>-</v>
      </c>
      <c r="OE27" s="891"/>
      <c r="OF27" s="891"/>
      <c r="OG27" s="891"/>
      <c r="OH27" s="892" t="str">
        <f t="shared" si="155"/>
        <v>-</v>
      </c>
      <c r="OI27" s="892" t="str">
        <f t="shared" si="156"/>
        <v>-</v>
      </c>
      <c r="OJ27" s="891"/>
      <c r="OK27" s="891"/>
      <c r="OL27" s="891"/>
      <c r="OM27" s="892" t="str">
        <f t="shared" si="157"/>
        <v>-</v>
      </c>
      <c r="ON27" s="892" t="str">
        <f t="shared" si="158"/>
        <v>-</v>
      </c>
    </row>
    <row r="28" spans="3:404" x14ac:dyDescent="0.3">
      <c r="D28" s="795"/>
      <c r="E28" s="795"/>
      <c r="F28" s="795"/>
      <c r="G28" s="795"/>
      <c r="H28" s="795"/>
      <c r="I28" s="795"/>
      <c r="J28" s="795"/>
      <c r="K28" s="795"/>
      <c r="L28" s="795"/>
      <c r="M28" s="795"/>
      <c r="N28" s="795"/>
      <c r="O28" s="795"/>
      <c r="P28" s="795"/>
      <c r="Q28" s="795"/>
      <c r="R28" s="795"/>
      <c r="S28" s="795"/>
      <c r="T28" s="795"/>
      <c r="U28" s="795"/>
      <c r="V28" s="795"/>
      <c r="W28" s="795"/>
      <c r="X28" s="795"/>
      <c r="Y28" s="795"/>
      <c r="Z28" s="795"/>
      <c r="AA28" s="795"/>
      <c r="AB28" s="795"/>
      <c r="AC28" s="795"/>
      <c r="AD28" s="795"/>
      <c r="AE28" s="795"/>
      <c r="AF28" s="795"/>
      <c r="AG28" s="795"/>
      <c r="AH28" s="795"/>
      <c r="AI28" s="795"/>
      <c r="AJ28" s="795"/>
      <c r="AK28" s="795"/>
      <c r="AL28" s="795"/>
      <c r="AM28" s="795"/>
      <c r="AN28" s="795"/>
      <c r="AO28" s="795"/>
      <c r="AP28" s="795"/>
      <c r="AQ28" s="795"/>
      <c r="AR28" s="795"/>
      <c r="AS28" s="795"/>
      <c r="AT28" s="795"/>
      <c r="AU28" s="795"/>
      <c r="AV28" s="795"/>
      <c r="AW28" s="795"/>
      <c r="AX28" s="795"/>
      <c r="AY28" s="795"/>
      <c r="AZ28" s="795"/>
      <c r="BA28" s="795"/>
      <c r="BB28" s="795"/>
      <c r="BC28" s="795"/>
      <c r="BD28" s="795"/>
      <c r="BE28" s="795"/>
      <c r="BF28" s="795"/>
      <c r="BG28" s="795"/>
      <c r="BH28" s="795"/>
      <c r="BI28" s="795"/>
      <c r="BJ28" s="795"/>
      <c r="BK28" s="795"/>
      <c r="BL28" s="795"/>
      <c r="BM28" s="795"/>
      <c r="BN28" s="795"/>
      <c r="BO28" s="795"/>
      <c r="BP28" s="795"/>
      <c r="BQ28" s="795"/>
      <c r="BR28" s="795"/>
      <c r="BS28" s="795"/>
      <c r="BT28" s="795"/>
      <c r="BU28" s="795"/>
      <c r="BV28" s="795"/>
      <c r="BW28" s="795"/>
      <c r="BX28" s="795"/>
      <c r="BY28" s="795"/>
      <c r="BZ28" s="795"/>
      <c r="CA28" s="795"/>
      <c r="CB28" s="795"/>
      <c r="CC28" s="795"/>
      <c r="CD28" s="795"/>
      <c r="CE28" s="795"/>
      <c r="CF28" s="795"/>
      <c r="CG28" s="795"/>
      <c r="CH28" s="795"/>
      <c r="CI28" s="795"/>
      <c r="CJ28" s="795"/>
      <c r="CK28" s="795"/>
      <c r="CL28" s="795"/>
      <c r="CM28" s="795"/>
      <c r="CN28" s="795"/>
      <c r="CO28" s="795"/>
      <c r="CP28" s="795"/>
      <c r="CQ28" s="795"/>
      <c r="CR28" s="795"/>
      <c r="CS28" s="795"/>
      <c r="CT28" s="795"/>
      <c r="CU28" s="795"/>
      <c r="CV28" s="795"/>
      <c r="CW28" s="795"/>
      <c r="CX28" s="795"/>
      <c r="CY28" s="795"/>
      <c r="CZ28" s="795"/>
      <c r="DA28" s="795"/>
      <c r="DB28" s="795"/>
      <c r="DC28" s="795"/>
      <c r="DD28" s="795"/>
      <c r="DE28" s="795"/>
      <c r="DF28" s="795"/>
      <c r="DG28" s="795"/>
      <c r="DH28" s="795"/>
      <c r="DI28" s="795"/>
      <c r="DJ28" s="795"/>
      <c r="DK28" s="795"/>
      <c r="DL28" s="795"/>
      <c r="DM28" s="795"/>
      <c r="DN28" s="795"/>
      <c r="DO28" s="795"/>
      <c r="DP28" s="795"/>
      <c r="DQ28" s="795"/>
      <c r="DR28" s="795"/>
      <c r="DS28" s="795"/>
      <c r="DT28" s="795"/>
      <c r="DU28" s="795"/>
      <c r="DV28" s="795"/>
      <c r="DW28" s="795"/>
      <c r="DX28" s="795"/>
      <c r="DY28" s="795"/>
      <c r="DZ28" s="795"/>
      <c r="EA28" s="795"/>
      <c r="EB28" s="795"/>
      <c r="EC28" s="795"/>
      <c r="ED28" s="795"/>
      <c r="EE28" s="795"/>
      <c r="EF28" s="795"/>
      <c r="EG28" s="795"/>
      <c r="EH28" s="795"/>
      <c r="EI28" s="795"/>
      <c r="EJ28" s="795"/>
      <c r="EK28" s="795"/>
      <c r="EL28" s="795"/>
      <c r="EM28" s="795"/>
      <c r="EN28" s="795"/>
      <c r="EO28" s="795"/>
      <c r="EP28" s="795"/>
      <c r="EQ28" s="795"/>
      <c r="ER28" s="795"/>
      <c r="ES28" s="795"/>
      <c r="ET28" s="795"/>
      <c r="EU28" s="795"/>
      <c r="EV28" s="795"/>
      <c r="EW28" s="795"/>
      <c r="EX28" s="795"/>
      <c r="EY28" s="795"/>
      <c r="EZ28" s="795"/>
      <c r="FA28" s="795"/>
      <c r="FB28" s="795"/>
      <c r="FC28" s="795"/>
      <c r="FD28" s="795"/>
      <c r="FE28" s="795"/>
      <c r="FF28" s="795"/>
      <c r="FG28" s="795"/>
      <c r="FH28" s="795"/>
      <c r="FI28" s="795"/>
      <c r="FJ28" s="795"/>
      <c r="FK28" s="795"/>
      <c r="FL28" s="795"/>
      <c r="FM28" s="795"/>
      <c r="FN28" s="795"/>
      <c r="FO28" s="795"/>
      <c r="FP28" s="795"/>
      <c r="FQ28" s="795"/>
      <c r="FR28" s="795"/>
      <c r="FS28" s="795"/>
      <c r="FT28" s="795"/>
      <c r="FU28" s="795"/>
      <c r="FV28" s="795"/>
      <c r="FW28" s="795"/>
      <c r="FX28" s="795"/>
      <c r="FY28" s="795"/>
      <c r="FZ28" s="795"/>
      <c r="GA28" s="795"/>
      <c r="GB28" s="795"/>
      <c r="GC28" s="795"/>
      <c r="GD28" s="795"/>
      <c r="GE28" s="795"/>
      <c r="GF28" s="795"/>
      <c r="GG28" s="795"/>
      <c r="GH28" s="795"/>
      <c r="GI28" s="795"/>
      <c r="GJ28" s="795"/>
      <c r="GK28" s="795"/>
      <c r="GL28" s="795"/>
      <c r="GM28" s="795"/>
      <c r="GN28" s="795"/>
      <c r="GO28" s="795"/>
      <c r="GP28" s="795"/>
      <c r="GQ28" s="795"/>
      <c r="GR28" s="795"/>
      <c r="GS28" s="795"/>
      <c r="GT28" s="795"/>
      <c r="GU28" s="795"/>
      <c r="GV28" s="795"/>
      <c r="GW28" s="795"/>
      <c r="GX28" s="795"/>
      <c r="GY28" s="795"/>
      <c r="GZ28" s="795"/>
      <c r="HA28" s="795"/>
      <c r="HB28" s="795"/>
      <c r="HC28" s="795"/>
      <c r="HD28" s="795"/>
      <c r="HE28" s="795"/>
      <c r="HF28" s="795"/>
      <c r="HG28" s="795"/>
      <c r="HH28" s="795"/>
      <c r="HI28" s="795"/>
      <c r="HJ28" s="795"/>
      <c r="HK28" s="795"/>
      <c r="HL28" s="795"/>
      <c r="HM28" s="795"/>
      <c r="HN28" s="795"/>
      <c r="HO28" s="795"/>
      <c r="HP28" s="795"/>
      <c r="HQ28" s="795"/>
      <c r="HR28" s="795"/>
      <c r="HS28" s="795"/>
      <c r="HT28" s="795"/>
      <c r="HU28" s="795"/>
      <c r="HV28" s="795"/>
      <c r="HW28" s="795"/>
      <c r="HX28" s="795"/>
      <c r="HY28" s="795"/>
      <c r="HZ28" s="795"/>
      <c r="IA28" s="795"/>
      <c r="IB28" s="795"/>
      <c r="IC28" s="795"/>
      <c r="ID28" s="795"/>
      <c r="IE28" s="795"/>
      <c r="IF28" s="795"/>
      <c r="IG28" s="795"/>
      <c r="IH28" s="795"/>
      <c r="II28" s="795"/>
      <c r="IJ28" s="795"/>
      <c r="IK28" s="795"/>
      <c r="IL28" s="795"/>
      <c r="IM28" s="795"/>
      <c r="IN28" s="795"/>
      <c r="IO28" s="795"/>
      <c r="IP28" s="795"/>
      <c r="IQ28" s="795"/>
      <c r="IR28" s="795"/>
      <c r="IS28" s="795"/>
      <c r="IT28" s="795"/>
      <c r="IU28" s="795"/>
      <c r="IV28" s="795"/>
      <c r="IW28" s="795"/>
      <c r="IX28" s="795"/>
      <c r="IY28" s="795"/>
      <c r="IZ28" s="795"/>
      <c r="JA28" s="795"/>
      <c r="JB28" s="795"/>
      <c r="JC28" s="795"/>
      <c r="JD28" s="795"/>
      <c r="JE28" s="795"/>
      <c r="JF28" s="795"/>
      <c r="JG28" s="795"/>
      <c r="JH28" s="795"/>
      <c r="JI28" s="795"/>
      <c r="JJ28" s="795"/>
      <c r="JK28" s="795"/>
      <c r="JL28" s="795"/>
      <c r="JM28" s="795"/>
      <c r="JN28" s="795"/>
      <c r="JO28" s="795"/>
      <c r="JP28" s="795"/>
      <c r="JQ28" s="795"/>
      <c r="JR28" s="795"/>
      <c r="JS28" s="795"/>
      <c r="JT28" s="795"/>
      <c r="JU28" s="795"/>
      <c r="JV28" s="795"/>
      <c r="JW28" s="795"/>
      <c r="JX28" s="795"/>
      <c r="JY28" s="795"/>
      <c r="JZ28" s="795"/>
      <c r="KA28" s="795"/>
      <c r="KB28" s="795"/>
      <c r="KC28" s="795"/>
      <c r="KD28" s="795"/>
      <c r="KE28" s="795"/>
      <c r="KF28" s="795"/>
      <c r="KG28" s="795"/>
      <c r="KH28" s="795"/>
      <c r="KI28" s="795"/>
      <c r="KJ28" s="795"/>
      <c r="KK28" s="795"/>
      <c r="KL28" s="795"/>
      <c r="KM28" s="795"/>
      <c r="KN28" s="795"/>
      <c r="KO28" s="795"/>
      <c r="KP28" s="795"/>
      <c r="KQ28" s="795"/>
      <c r="KR28" s="795"/>
      <c r="KS28" s="795"/>
      <c r="KT28" s="795"/>
      <c r="KU28" s="795"/>
      <c r="KV28" s="795"/>
      <c r="KW28" s="795"/>
      <c r="KX28" s="795"/>
      <c r="KY28" s="795"/>
      <c r="KZ28" s="795"/>
      <c r="LA28" s="795"/>
      <c r="LB28" s="795"/>
      <c r="LC28" s="795"/>
      <c r="LD28" s="795"/>
      <c r="LE28" s="795"/>
      <c r="LF28" s="795"/>
      <c r="LG28" s="795"/>
      <c r="LH28" s="795"/>
      <c r="LI28" s="795"/>
      <c r="LJ28" s="795"/>
      <c r="LK28" s="795"/>
      <c r="LL28" s="795"/>
      <c r="LM28" s="795"/>
      <c r="LN28" s="795"/>
      <c r="LO28" s="795"/>
      <c r="LP28" s="795"/>
      <c r="LQ28" s="795"/>
      <c r="LR28" s="795"/>
      <c r="LS28" s="795"/>
      <c r="LT28" s="795"/>
      <c r="LU28" s="795"/>
      <c r="LV28" s="795"/>
      <c r="LW28" s="795"/>
      <c r="LX28" s="795"/>
      <c r="LY28" s="795"/>
      <c r="LZ28" s="795"/>
      <c r="MA28" s="795"/>
      <c r="MB28" s="795"/>
      <c r="MC28" s="795"/>
      <c r="MD28" s="795"/>
      <c r="ME28" s="795"/>
      <c r="MF28" s="795"/>
      <c r="MG28" s="795"/>
      <c r="MH28" s="795"/>
      <c r="MI28" s="795"/>
      <c r="MJ28" s="795"/>
      <c r="MK28" s="795"/>
      <c r="ML28" s="795"/>
      <c r="MM28" s="795"/>
      <c r="MN28" s="795"/>
      <c r="MO28" s="795"/>
      <c r="MP28" s="795"/>
      <c r="MQ28" s="795"/>
      <c r="MR28" s="795"/>
      <c r="MS28" s="795"/>
      <c r="MT28" s="795"/>
      <c r="MU28" s="795"/>
      <c r="MV28" s="795"/>
      <c r="MW28" s="795"/>
      <c r="MX28" s="795"/>
      <c r="MY28" s="795"/>
      <c r="MZ28" s="795"/>
      <c r="NA28" s="795"/>
      <c r="NB28" s="795"/>
      <c r="NC28" s="795"/>
      <c r="ND28" s="795"/>
      <c r="NE28" s="795"/>
      <c r="NF28" s="795"/>
      <c r="NG28" s="795"/>
      <c r="NH28" s="795"/>
      <c r="NI28" s="795"/>
      <c r="NJ28" s="795"/>
      <c r="NK28" s="795"/>
      <c r="NL28" s="795"/>
      <c r="NM28" s="795"/>
      <c r="NN28" s="795"/>
      <c r="NO28" s="795"/>
      <c r="NP28" s="795"/>
      <c r="NQ28" s="795"/>
      <c r="NR28" s="795"/>
      <c r="NS28" s="795"/>
      <c r="NT28" s="795"/>
      <c r="NU28" s="795"/>
      <c r="NV28" s="795"/>
      <c r="NW28" s="795"/>
      <c r="NX28" s="795"/>
      <c r="NY28" s="795"/>
      <c r="NZ28" s="795"/>
      <c r="OA28" s="795"/>
      <c r="OB28" s="795"/>
      <c r="OC28" s="795"/>
      <c r="OD28" s="795"/>
      <c r="OE28" s="795"/>
      <c r="OF28" s="795"/>
      <c r="OG28" s="795"/>
      <c r="OH28" s="795"/>
      <c r="OI28" s="795"/>
      <c r="OJ28" s="795"/>
      <c r="OK28" s="795"/>
      <c r="OL28" s="795"/>
      <c r="OM28" s="795"/>
      <c r="ON28" s="795"/>
    </row>
    <row r="29" spans="3:404" x14ac:dyDescent="0.3">
      <c r="D29" s="795"/>
      <c r="E29" s="795"/>
      <c r="F29" s="795"/>
      <c r="G29" s="795"/>
      <c r="H29" s="795"/>
      <c r="I29" s="795"/>
      <c r="J29" s="795"/>
      <c r="K29" s="795"/>
      <c r="L29" s="795"/>
      <c r="M29" s="795"/>
      <c r="N29" s="795"/>
      <c r="O29" s="795"/>
      <c r="P29" s="795"/>
      <c r="Q29" s="795"/>
      <c r="R29" s="795"/>
      <c r="S29" s="795"/>
      <c r="T29" s="795"/>
      <c r="U29" s="795"/>
      <c r="V29" s="795"/>
      <c r="W29" s="795"/>
      <c r="X29" s="795"/>
      <c r="Y29" s="795"/>
      <c r="Z29" s="795"/>
      <c r="AA29" s="795"/>
      <c r="AB29" s="795"/>
      <c r="AC29" s="795"/>
      <c r="AD29" s="795"/>
      <c r="AE29" s="795"/>
      <c r="AF29" s="795"/>
      <c r="AG29" s="795"/>
      <c r="AH29" s="795"/>
      <c r="AI29" s="795"/>
      <c r="AJ29" s="795"/>
      <c r="AK29" s="795"/>
      <c r="AL29" s="795"/>
      <c r="AM29" s="795"/>
      <c r="AN29" s="795"/>
      <c r="AO29" s="795"/>
      <c r="AP29" s="795"/>
      <c r="AQ29" s="795"/>
      <c r="AR29" s="795"/>
      <c r="AS29" s="795"/>
      <c r="AT29" s="795"/>
      <c r="AU29" s="795"/>
      <c r="AV29" s="795"/>
      <c r="AW29" s="795"/>
      <c r="AX29" s="795"/>
      <c r="AY29" s="795"/>
      <c r="AZ29" s="795"/>
      <c r="BA29" s="795"/>
      <c r="BB29" s="795"/>
      <c r="BC29" s="795"/>
      <c r="BD29" s="795"/>
      <c r="BE29" s="795"/>
      <c r="BF29" s="795"/>
      <c r="BG29" s="795"/>
      <c r="BH29" s="795"/>
      <c r="BI29" s="795"/>
      <c r="BJ29" s="795"/>
      <c r="BK29" s="795"/>
      <c r="BL29" s="795"/>
      <c r="BM29" s="795"/>
      <c r="BN29" s="795"/>
      <c r="BO29" s="795"/>
      <c r="BP29" s="795"/>
      <c r="BQ29" s="795"/>
      <c r="BR29" s="795"/>
      <c r="BS29" s="795"/>
      <c r="BT29" s="795"/>
      <c r="BU29" s="795"/>
      <c r="BV29" s="795"/>
      <c r="BW29" s="795"/>
      <c r="BX29" s="795"/>
      <c r="BY29" s="795"/>
      <c r="BZ29" s="795"/>
      <c r="CA29" s="795"/>
      <c r="CB29" s="795"/>
      <c r="CC29" s="795"/>
      <c r="CD29" s="795"/>
      <c r="CE29" s="795"/>
      <c r="CF29" s="795"/>
      <c r="CG29" s="795"/>
      <c r="CH29" s="795"/>
      <c r="CI29" s="795"/>
      <c r="CJ29" s="795"/>
      <c r="CK29" s="795"/>
      <c r="CL29" s="795"/>
      <c r="CM29" s="795"/>
      <c r="CN29" s="795"/>
      <c r="CO29" s="795"/>
      <c r="CP29" s="795"/>
      <c r="CQ29" s="795"/>
      <c r="CR29" s="795"/>
      <c r="CS29" s="795"/>
      <c r="CT29" s="795"/>
      <c r="CU29" s="795"/>
      <c r="CV29" s="795"/>
      <c r="CW29" s="795"/>
      <c r="CX29" s="795"/>
      <c r="CY29" s="795"/>
      <c r="CZ29" s="795"/>
      <c r="DA29" s="795"/>
      <c r="DB29" s="795"/>
      <c r="DC29" s="795"/>
      <c r="DD29" s="795"/>
      <c r="DE29" s="795"/>
      <c r="DF29" s="795"/>
      <c r="DG29" s="795"/>
      <c r="DH29" s="795"/>
      <c r="DI29" s="795"/>
      <c r="DJ29" s="795"/>
      <c r="DK29" s="795"/>
      <c r="DL29" s="795"/>
      <c r="DM29" s="795"/>
      <c r="DN29" s="795"/>
      <c r="DO29" s="795"/>
      <c r="DP29" s="795"/>
      <c r="DQ29" s="795"/>
      <c r="DR29" s="795"/>
      <c r="DS29" s="795"/>
      <c r="DT29" s="795"/>
      <c r="DU29" s="795"/>
      <c r="DV29" s="795"/>
      <c r="DW29" s="795"/>
      <c r="DX29" s="795"/>
      <c r="DY29" s="795"/>
      <c r="DZ29" s="795"/>
      <c r="EA29" s="795"/>
      <c r="EB29" s="795"/>
      <c r="EC29" s="795"/>
      <c r="ED29" s="795"/>
      <c r="EE29" s="795"/>
      <c r="EF29" s="795"/>
      <c r="EG29" s="795"/>
      <c r="EH29" s="795"/>
      <c r="EI29" s="795"/>
      <c r="EJ29" s="795"/>
      <c r="EK29" s="795"/>
      <c r="EL29" s="795"/>
      <c r="EM29" s="795"/>
      <c r="EN29" s="795"/>
      <c r="EO29" s="795"/>
      <c r="EP29" s="795"/>
      <c r="EQ29" s="795"/>
      <c r="ER29" s="795"/>
      <c r="ES29" s="795"/>
      <c r="ET29" s="795"/>
      <c r="EU29" s="795"/>
      <c r="EV29" s="795"/>
      <c r="EW29" s="795"/>
      <c r="EX29" s="795"/>
      <c r="EY29" s="795"/>
      <c r="EZ29" s="795"/>
      <c r="FA29" s="795"/>
      <c r="FB29" s="795"/>
      <c r="FC29" s="795"/>
      <c r="FD29" s="795"/>
      <c r="FE29" s="795"/>
      <c r="FF29" s="795"/>
      <c r="FG29" s="795"/>
      <c r="FH29" s="795"/>
      <c r="FI29" s="795"/>
      <c r="FJ29" s="795"/>
      <c r="FK29" s="795"/>
      <c r="FL29" s="795"/>
      <c r="FM29" s="795"/>
      <c r="FN29" s="795"/>
      <c r="FO29" s="795"/>
      <c r="FP29" s="795"/>
      <c r="FQ29" s="795"/>
      <c r="FR29" s="795"/>
      <c r="FS29" s="795"/>
      <c r="FT29" s="795"/>
      <c r="FU29" s="795"/>
      <c r="FV29" s="795"/>
      <c r="FW29" s="795"/>
      <c r="FX29" s="795"/>
      <c r="FY29" s="795"/>
      <c r="FZ29" s="795"/>
      <c r="GA29" s="795"/>
      <c r="GB29" s="795"/>
      <c r="GC29" s="795"/>
      <c r="GD29" s="795"/>
      <c r="GE29" s="795"/>
      <c r="GF29" s="795"/>
      <c r="GG29" s="795"/>
      <c r="GH29" s="795"/>
      <c r="GI29" s="795"/>
      <c r="GJ29" s="795"/>
      <c r="GK29" s="795"/>
      <c r="GL29" s="795"/>
      <c r="GM29" s="795"/>
      <c r="GN29" s="795"/>
      <c r="GO29" s="795"/>
      <c r="GP29" s="795"/>
      <c r="GQ29" s="795"/>
      <c r="GR29" s="795"/>
      <c r="GS29" s="795"/>
      <c r="GT29" s="795"/>
      <c r="GU29" s="795"/>
      <c r="GV29" s="795"/>
      <c r="GW29" s="795"/>
      <c r="GX29" s="795"/>
      <c r="GY29" s="795"/>
      <c r="GZ29" s="795"/>
      <c r="HA29" s="795"/>
      <c r="HB29" s="795"/>
      <c r="HC29" s="795"/>
      <c r="HD29" s="795"/>
      <c r="HE29" s="795"/>
      <c r="HF29" s="795"/>
      <c r="HG29" s="795"/>
      <c r="HH29" s="795"/>
      <c r="HI29" s="795"/>
      <c r="HJ29" s="795"/>
      <c r="HK29" s="795"/>
      <c r="HL29" s="795"/>
      <c r="HM29" s="795"/>
      <c r="HN29" s="795"/>
      <c r="HO29" s="795"/>
      <c r="HP29" s="795"/>
      <c r="HQ29" s="795"/>
      <c r="HR29" s="795"/>
      <c r="HS29" s="795"/>
      <c r="HT29" s="795"/>
      <c r="HU29" s="795"/>
      <c r="HV29" s="795"/>
      <c r="HW29" s="795"/>
      <c r="HX29" s="795"/>
      <c r="HY29" s="795"/>
      <c r="HZ29" s="795"/>
      <c r="IA29" s="795"/>
      <c r="IB29" s="795"/>
      <c r="IC29" s="795"/>
      <c r="ID29" s="795"/>
      <c r="IE29" s="795"/>
      <c r="IF29" s="795"/>
      <c r="IG29" s="795"/>
      <c r="IH29" s="795"/>
      <c r="II29" s="795"/>
      <c r="IJ29" s="795"/>
      <c r="IK29" s="795"/>
      <c r="IL29" s="795"/>
      <c r="IM29" s="795"/>
      <c r="IN29" s="795"/>
      <c r="IO29" s="795"/>
      <c r="IP29" s="795"/>
      <c r="IQ29" s="795"/>
      <c r="IR29" s="795"/>
      <c r="IS29" s="795"/>
      <c r="IT29" s="795"/>
      <c r="IU29" s="795"/>
      <c r="IV29" s="795"/>
      <c r="IW29" s="795"/>
      <c r="IX29" s="795"/>
      <c r="IY29" s="795"/>
      <c r="IZ29" s="795"/>
      <c r="JA29" s="795"/>
      <c r="JB29" s="795"/>
      <c r="JC29" s="795"/>
      <c r="JD29" s="795"/>
      <c r="JE29" s="795"/>
      <c r="JF29" s="795"/>
      <c r="JG29" s="795"/>
      <c r="JH29" s="795"/>
      <c r="JI29" s="795"/>
      <c r="JJ29" s="795"/>
      <c r="JK29" s="795"/>
      <c r="JL29" s="795"/>
      <c r="JM29" s="795"/>
      <c r="JN29" s="795"/>
      <c r="JO29" s="795"/>
      <c r="JP29" s="795"/>
      <c r="JQ29" s="795"/>
      <c r="JR29" s="795"/>
      <c r="JS29" s="795"/>
      <c r="JT29" s="795"/>
      <c r="JU29" s="795"/>
      <c r="JV29" s="795"/>
      <c r="JW29" s="795"/>
      <c r="JX29" s="795"/>
      <c r="JY29" s="795"/>
      <c r="JZ29" s="795"/>
      <c r="KA29" s="795"/>
      <c r="KB29" s="795"/>
      <c r="KC29" s="795"/>
      <c r="KD29" s="795"/>
      <c r="KE29" s="795"/>
      <c r="KF29" s="795"/>
      <c r="KG29" s="795"/>
      <c r="KH29" s="795"/>
      <c r="KI29" s="795"/>
      <c r="KJ29" s="795"/>
      <c r="KK29" s="795"/>
      <c r="KL29" s="795"/>
      <c r="KM29" s="795"/>
      <c r="KN29" s="795"/>
      <c r="KO29" s="795"/>
      <c r="KP29" s="795"/>
      <c r="KQ29" s="795"/>
      <c r="KR29" s="795"/>
      <c r="KS29" s="795"/>
      <c r="KT29" s="795"/>
      <c r="KU29" s="795"/>
      <c r="KV29" s="795"/>
      <c r="KW29" s="795"/>
      <c r="KX29" s="795"/>
      <c r="KY29" s="795"/>
      <c r="KZ29" s="795"/>
      <c r="LA29" s="795"/>
      <c r="LB29" s="795"/>
      <c r="LC29" s="795"/>
      <c r="LD29" s="795"/>
      <c r="LE29" s="795"/>
      <c r="LF29" s="795"/>
      <c r="LG29" s="795"/>
      <c r="LH29" s="795"/>
      <c r="LI29" s="795"/>
      <c r="LJ29" s="795"/>
      <c r="LK29" s="795"/>
      <c r="LL29" s="795"/>
      <c r="LM29" s="795"/>
      <c r="LN29" s="795"/>
      <c r="LO29" s="795"/>
      <c r="LP29" s="795"/>
      <c r="LQ29" s="795"/>
      <c r="LR29" s="795"/>
      <c r="LS29" s="795"/>
      <c r="LT29" s="795"/>
      <c r="LU29" s="795"/>
      <c r="LV29" s="795"/>
      <c r="LW29" s="795"/>
      <c r="LX29" s="795"/>
      <c r="LY29" s="795"/>
      <c r="LZ29" s="795"/>
      <c r="MA29" s="795"/>
      <c r="MB29" s="795"/>
      <c r="MC29" s="795"/>
      <c r="MD29" s="795"/>
      <c r="ME29" s="795"/>
      <c r="MF29" s="795"/>
      <c r="MG29" s="795"/>
      <c r="MH29" s="795"/>
      <c r="MI29" s="795"/>
      <c r="MJ29" s="795"/>
      <c r="MK29" s="795"/>
      <c r="ML29" s="795"/>
      <c r="MM29" s="795"/>
      <c r="MN29" s="795"/>
      <c r="MO29" s="795"/>
      <c r="MP29" s="795"/>
      <c r="MQ29" s="795"/>
      <c r="MR29" s="795"/>
      <c r="MS29" s="795"/>
      <c r="MT29" s="795"/>
      <c r="MU29" s="795"/>
      <c r="MV29" s="795"/>
      <c r="MW29" s="795"/>
      <c r="MX29" s="795"/>
      <c r="MY29" s="795"/>
      <c r="MZ29" s="795"/>
      <c r="NA29" s="795"/>
      <c r="NB29" s="795"/>
      <c r="NC29" s="795"/>
      <c r="ND29" s="795"/>
      <c r="NE29" s="795"/>
      <c r="NF29" s="795"/>
      <c r="NG29" s="795"/>
      <c r="NH29" s="795"/>
      <c r="NI29" s="795"/>
      <c r="NJ29" s="795"/>
      <c r="NK29" s="795"/>
      <c r="NL29" s="795"/>
      <c r="NM29" s="795"/>
      <c r="NN29" s="795"/>
      <c r="NO29" s="795"/>
      <c r="NP29" s="795"/>
      <c r="NQ29" s="795"/>
      <c r="NR29" s="795"/>
      <c r="NS29" s="795"/>
      <c r="NT29" s="795"/>
      <c r="NU29" s="795"/>
      <c r="NV29" s="795"/>
      <c r="NW29" s="795"/>
      <c r="NX29" s="795"/>
      <c r="NY29" s="795"/>
      <c r="NZ29" s="795"/>
      <c r="OA29" s="795"/>
      <c r="OB29" s="795"/>
      <c r="OC29" s="795"/>
      <c r="OD29" s="795"/>
      <c r="OE29" s="795"/>
      <c r="OF29" s="795"/>
      <c r="OG29" s="795"/>
      <c r="OH29" s="795"/>
      <c r="OI29" s="795"/>
      <c r="OJ29" s="795"/>
      <c r="OK29" s="795"/>
      <c r="OL29" s="795"/>
      <c r="OM29" s="795"/>
      <c r="ON29" s="795"/>
    </row>
    <row r="30" spans="3:404" x14ac:dyDescent="0.3">
      <c r="D30" s="795"/>
      <c r="E30" s="795"/>
      <c r="F30" s="795"/>
      <c r="G30" s="795"/>
      <c r="H30" s="795"/>
      <c r="I30" s="795"/>
      <c r="J30" s="795"/>
      <c r="K30" s="795"/>
      <c r="L30" s="795"/>
      <c r="M30" s="795"/>
      <c r="N30" s="795"/>
      <c r="O30" s="795"/>
      <c r="P30" s="795"/>
      <c r="Q30" s="795"/>
      <c r="R30" s="795"/>
      <c r="S30" s="795"/>
      <c r="T30" s="795"/>
      <c r="U30" s="795"/>
      <c r="V30" s="795"/>
      <c r="W30" s="795"/>
      <c r="X30" s="795"/>
      <c r="Y30" s="795"/>
      <c r="Z30" s="795"/>
      <c r="AA30" s="795"/>
      <c r="AB30" s="795"/>
      <c r="AC30" s="795"/>
      <c r="AD30" s="795"/>
      <c r="AE30" s="795"/>
      <c r="AF30" s="795"/>
      <c r="AG30" s="795"/>
      <c r="AH30" s="795"/>
      <c r="AI30" s="795"/>
      <c r="AJ30" s="795"/>
      <c r="AK30" s="795"/>
      <c r="AL30" s="795"/>
      <c r="AM30" s="795"/>
      <c r="AN30" s="795"/>
      <c r="AO30" s="795"/>
      <c r="AP30" s="795"/>
      <c r="AQ30" s="795"/>
      <c r="AR30" s="795"/>
      <c r="AS30" s="795"/>
      <c r="AT30" s="795"/>
      <c r="AU30" s="795"/>
      <c r="AV30" s="795"/>
      <c r="AW30" s="795"/>
      <c r="AX30" s="795"/>
      <c r="AY30" s="795"/>
      <c r="AZ30" s="795"/>
      <c r="BA30" s="795"/>
      <c r="BB30" s="795"/>
      <c r="BC30" s="795"/>
      <c r="BD30" s="795"/>
      <c r="BE30" s="795"/>
      <c r="BF30" s="795"/>
      <c r="BG30" s="795"/>
      <c r="BH30" s="795"/>
      <c r="BI30" s="795"/>
      <c r="BJ30" s="795"/>
      <c r="BK30" s="795"/>
      <c r="BL30" s="795"/>
      <c r="BM30" s="795"/>
      <c r="BN30" s="795"/>
      <c r="BO30" s="795"/>
      <c r="BP30" s="795"/>
      <c r="BQ30" s="795"/>
      <c r="BR30" s="795"/>
      <c r="BS30" s="795"/>
      <c r="BT30" s="795"/>
      <c r="BU30" s="795"/>
      <c r="BV30" s="795"/>
      <c r="BW30" s="795"/>
      <c r="BX30" s="795"/>
      <c r="BY30" s="795"/>
      <c r="BZ30" s="795"/>
      <c r="CA30" s="795"/>
      <c r="CB30" s="795"/>
      <c r="CC30" s="795"/>
      <c r="CD30" s="795"/>
      <c r="CE30" s="795"/>
      <c r="CF30" s="795"/>
      <c r="CG30" s="795"/>
      <c r="CH30" s="795"/>
      <c r="CI30" s="795"/>
      <c r="CJ30" s="795"/>
      <c r="CK30" s="795"/>
      <c r="CL30" s="795"/>
      <c r="CM30" s="795"/>
      <c r="CN30" s="795"/>
      <c r="CO30" s="795"/>
      <c r="CP30" s="795"/>
      <c r="CQ30" s="795"/>
      <c r="CR30" s="795"/>
      <c r="CS30" s="795"/>
      <c r="CT30" s="795"/>
      <c r="CU30" s="795"/>
      <c r="CV30" s="795"/>
      <c r="CW30" s="795"/>
      <c r="CX30" s="795"/>
      <c r="CY30" s="795"/>
      <c r="CZ30" s="795"/>
      <c r="DA30" s="795"/>
      <c r="DB30" s="795"/>
      <c r="DC30" s="795"/>
      <c r="DD30" s="795"/>
      <c r="DE30" s="795"/>
      <c r="DF30" s="795"/>
      <c r="DG30" s="795"/>
      <c r="DH30" s="795"/>
      <c r="DI30" s="795"/>
      <c r="DJ30" s="795"/>
      <c r="DK30" s="795"/>
      <c r="DL30" s="795"/>
      <c r="DM30" s="795"/>
      <c r="DN30" s="795"/>
      <c r="DO30" s="795"/>
      <c r="DP30" s="795"/>
      <c r="DQ30" s="795"/>
      <c r="DR30" s="795"/>
      <c r="DS30" s="795"/>
      <c r="DT30" s="795"/>
      <c r="DU30" s="795"/>
      <c r="DV30" s="795"/>
      <c r="DW30" s="795"/>
      <c r="DX30" s="795"/>
      <c r="DY30" s="795"/>
      <c r="DZ30" s="795"/>
      <c r="EA30" s="795"/>
      <c r="EB30" s="795"/>
      <c r="EC30" s="795"/>
      <c r="ED30" s="795"/>
      <c r="EE30" s="795"/>
      <c r="EF30" s="795"/>
      <c r="EG30" s="795"/>
      <c r="EH30" s="795"/>
      <c r="EI30" s="795"/>
      <c r="EJ30" s="795"/>
      <c r="EK30" s="795"/>
      <c r="EL30" s="795"/>
      <c r="EM30" s="795"/>
      <c r="EN30" s="795"/>
      <c r="EO30" s="795"/>
      <c r="EP30" s="795"/>
      <c r="EQ30" s="795"/>
      <c r="ER30" s="795"/>
      <c r="ES30" s="795"/>
      <c r="ET30" s="795"/>
      <c r="EU30" s="795"/>
      <c r="EV30" s="795"/>
      <c r="EW30" s="795"/>
      <c r="EX30" s="795"/>
      <c r="EY30" s="795"/>
      <c r="EZ30" s="795"/>
      <c r="FA30" s="795"/>
      <c r="FB30" s="795"/>
      <c r="FC30" s="795"/>
      <c r="FD30" s="795"/>
      <c r="FE30" s="795"/>
      <c r="FF30" s="795"/>
      <c r="FG30" s="795"/>
      <c r="FH30" s="795"/>
      <c r="FI30" s="795"/>
      <c r="FJ30" s="795"/>
      <c r="FK30" s="795"/>
      <c r="FL30" s="795"/>
      <c r="FM30" s="795"/>
      <c r="FN30" s="795"/>
      <c r="FO30" s="795"/>
      <c r="FP30" s="795"/>
      <c r="FQ30" s="795"/>
      <c r="FR30" s="795"/>
      <c r="FS30" s="795"/>
      <c r="FT30" s="795"/>
      <c r="FU30" s="795"/>
      <c r="FV30" s="795"/>
      <c r="FW30" s="795"/>
      <c r="FX30" s="795"/>
      <c r="FY30" s="795"/>
      <c r="FZ30" s="795"/>
      <c r="GA30" s="795"/>
      <c r="GB30" s="795"/>
      <c r="GC30" s="795"/>
      <c r="GD30" s="795"/>
      <c r="GE30" s="795"/>
      <c r="GF30" s="795"/>
      <c r="GG30" s="795"/>
      <c r="GH30" s="795"/>
      <c r="GI30" s="795"/>
      <c r="GJ30" s="795"/>
      <c r="GK30" s="795"/>
      <c r="GL30" s="795"/>
      <c r="GM30" s="795"/>
      <c r="GN30" s="795"/>
      <c r="GO30" s="795"/>
      <c r="GP30" s="795"/>
      <c r="GQ30" s="795"/>
      <c r="GR30" s="795"/>
      <c r="GS30" s="795"/>
      <c r="GT30" s="795"/>
      <c r="GU30" s="795"/>
      <c r="GV30" s="795"/>
      <c r="GW30" s="795"/>
      <c r="GX30" s="795"/>
      <c r="GY30" s="795"/>
      <c r="GZ30" s="795"/>
      <c r="HA30" s="795"/>
      <c r="HB30" s="795"/>
      <c r="HC30" s="795"/>
      <c r="HD30" s="795"/>
      <c r="HE30" s="795"/>
      <c r="HF30" s="795"/>
      <c r="HG30" s="795"/>
      <c r="HH30" s="795"/>
      <c r="HI30" s="795"/>
      <c r="HJ30" s="795"/>
      <c r="HK30" s="795"/>
      <c r="HL30" s="795"/>
      <c r="HM30" s="795"/>
      <c r="HN30" s="795"/>
      <c r="HO30" s="795"/>
      <c r="HP30" s="795"/>
      <c r="HQ30" s="795"/>
      <c r="HR30" s="795"/>
      <c r="HS30" s="795"/>
      <c r="HT30" s="795"/>
      <c r="HU30" s="795"/>
      <c r="HV30" s="795"/>
      <c r="HW30" s="795"/>
      <c r="HX30" s="795"/>
      <c r="HY30" s="795"/>
      <c r="HZ30" s="795"/>
      <c r="IA30" s="795"/>
      <c r="IB30" s="795"/>
      <c r="IC30" s="795"/>
      <c r="ID30" s="795"/>
      <c r="IE30" s="795"/>
      <c r="IF30" s="795"/>
      <c r="IG30" s="795"/>
      <c r="IH30" s="795"/>
      <c r="II30" s="795"/>
      <c r="IJ30" s="795"/>
      <c r="IK30" s="795"/>
      <c r="IL30" s="795"/>
      <c r="IM30" s="795"/>
      <c r="IN30" s="795"/>
      <c r="IO30" s="795"/>
      <c r="IP30" s="795"/>
      <c r="IQ30" s="795"/>
      <c r="IR30" s="795"/>
      <c r="IS30" s="795"/>
      <c r="IT30" s="795"/>
      <c r="IU30" s="795"/>
      <c r="IV30" s="795"/>
      <c r="IW30" s="795"/>
      <c r="IX30" s="795"/>
      <c r="IY30" s="795"/>
      <c r="IZ30" s="795"/>
      <c r="JA30" s="795"/>
      <c r="JB30" s="795"/>
      <c r="JC30" s="795"/>
      <c r="JD30" s="795"/>
      <c r="JE30" s="795"/>
      <c r="JF30" s="795"/>
      <c r="JG30" s="795"/>
      <c r="JH30" s="795"/>
      <c r="JI30" s="795"/>
      <c r="JJ30" s="795"/>
      <c r="JK30" s="795"/>
      <c r="JL30" s="795"/>
      <c r="JM30" s="795"/>
      <c r="JN30" s="795"/>
      <c r="JO30" s="795"/>
      <c r="JP30" s="795"/>
      <c r="JQ30" s="795"/>
      <c r="JR30" s="795"/>
      <c r="JS30" s="795"/>
      <c r="JT30" s="795"/>
      <c r="JU30" s="795"/>
      <c r="JV30" s="795"/>
      <c r="JW30" s="795"/>
      <c r="JX30" s="795"/>
      <c r="JY30" s="795"/>
      <c r="JZ30" s="795"/>
      <c r="KA30" s="795"/>
      <c r="KB30" s="795"/>
      <c r="KC30" s="795"/>
      <c r="KD30" s="795"/>
      <c r="KE30" s="795"/>
      <c r="KF30" s="795"/>
      <c r="KG30" s="795"/>
      <c r="KH30" s="795"/>
      <c r="KI30" s="795"/>
      <c r="KJ30" s="795"/>
      <c r="KK30" s="795"/>
      <c r="KL30" s="795"/>
      <c r="KM30" s="795"/>
      <c r="KN30" s="795"/>
      <c r="KO30" s="795"/>
      <c r="KP30" s="795"/>
      <c r="KQ30" s="795"/>
      <c r="KR30" s="795"/>
      <c r="KS30" s="795"/>
      <c r="KT30" s="795"/>
      <c r="KU30" s="795"/>
      <c r="KV30" s="795"/>
      <c r="KW30" s="795"/>
      <c r="KX30" s="795"/>
      <c r="KY30" s="795"/>
      <c r="KZ30" s="795"/>
      <c r="LA30" s="795"/>
      <c r="LB30" s="795"/>
      <c r="LC30" s="795"/>
      <c r="LD30" s="795"/>
      <c r="LE30" s="795"/>
      <c r="LF30" s="795"/>
      <c r="LG30" s="795"/>
      <c r="LH30" s="795"/>
      <c r="LI30" s="795"/>
      <c r="LJ30" s="795"/>
      <c r="LK30" s="795"/>
      <c r="LL30" s="795"/>
      <c r="LM30" s="795"/>
      <c r="LN30" s="795"/>
      <c r="LO30" s="795"/>
      <c r="LP30" s="795"/>
      <c r="LQ30" s="795"/>
      <c r="LR30" s="795"/>
      <c r="LS30" s="795"/>
      <c r="LT30" s="795"/>
      <c r="LU30" s="795"/>
      <c r="LV30" s="795"/>
      <c r="LW30" s="795"/>
      <c r="LX30" s="795"/>
      <c r="LY30" s="795"/>
      <c r="LZ30" s="795"/>
      <c r="MA30" s="795"/>
      <c r="MB30" s="795"/>
      <c r="MC30" s="795"/>
      <c r="MD30" s="795"/>
      <c r="ME30" s="795"/>
      <c r="MF30" s="795"/>
      <c r="MG30" s="795"/>
      <c r="MH30" s="795"/>
      <c r="MI30" s="795"/>
      <c r="MJ30" s="795"/>
      <c r="MK30" s="795"/>
      <c r="ML30" s="795"/>
      <c r="MM30" s="795"/>
      <c r="MN30" s="795"/>
      <c r="MO30" s="795"/>
      <c r="MP30" s="795"/>
      <c r="MQ30" s="795"/>
      <c r="MR30" s="795"/>
      <c r="MS30" s="795"/>
      <c r="MT30" s="795"/>
      <c r="MU30" s="795"/>
      <c r="MV30" s="795"/>
      <c r="MW30" s="795"/>
      <c r="MX30" s="795"/>
      <c r="MY30" s="795"/>
      <c r="MZ30" s="795"/>
      <c r="NA30" s="795"/>
      <c r="NB30" s="795"/>
      <c r="NC30" s="795"/>
      <c r="ND30" s="795"/>
      <c r="NE30" s="795"/>
      <c r="NF30" s="795"/>
      <c r="NG30" s="795"/>
      <c r="NH30" s="795"/>
      <c r="NI30" s="795"/>
      <c r="NJ30" s="795"/>
      <c r="NK30" s="795"/>
      <c r="NL30" s="795"/>
      <c r="NM30" s="795"/>
      <c r="NN30" s="795"/>
      <c r="NO30" s="795"/>
      <c r="NP30" s="795"/>
      <c r="NQ30" s="795"/>
      <c r="NR30" s="795"/>
      <c r="NS30" s="795"/>
      <c r="NT30" s="795"/>
      <c r="NU30" s="795"/>
      <c r="NV30" s="795"/>
      <c r="NW30" s="795"/>
      <c r="NX30" s="795"/>
      <c r="NY30" s="795"/>
      <c r="NZ30" s="795"/>
      <c r="OA30" s="795"/>
      <c r="OB30" s="795"/>
      <c r="OC30" s="795"/>
      <c r="OD30" s="795"/>
      <c r="OE30" s="795"/>
      <c r="OF30" s="795"/>
      <c r="OG30" s="795"/>
      <c r="OH30" s="795"/>
      <c r="OI30" s="795"/>
      <c r="OJ30" s="795"/>
      <c r="OK30" s="795"/>
      <c r="OL30" s="795"/>
      <c r="OM30" s="795"/>
      <c r="ON30" s="795"/>
    </row>
    <row r="31" spans="3:404" x14ac:dyDescent="0.3">
      <c r="D31" s="795"/>
      <c r="E31" s="795"/>
      <c r="F31" s="795"/>
      <c r="G31" s="795"/>
      <c r="H31" s="795"/>
      <c r="I31" s="795"/>
      <c r="J31" s="795"/>
      <c r="K31" s="795"/>
      <c r="L31" s="795"/>
      <c r="M31" s="795"/>
      <c r="N31" s="795"/>
      <c r="O31" s="795"/>
      <c r="P31" s="795"/>
      <c r="Q31" s="795"/>
      <c r="R31" s="795"/>
      <c r="S31" s="795"/>
      <c r="T31" s="795"/>
      <c r="U31" s="795"/>
      <c r="V31" s="795"/>
      <c r="W31" s="795"/>
      <c r="X31" s="795"/>
      <c r="Y31" s="795"/>
      <c r="Z31" s="795"/>
      <c r="AA31" s="795"/>
      <c r="AB31" s="795"/>
      <c r="AC31" s="795"/>
      <c r="AD31" s="795"/>
      <c r="AE31" s="795"/>
      <c r="AF31" s="795"/>
      <c r="AG31" s="795"/>
      <c r="AH31" s="795"/>
      <c r="AI31" s="795"/>
      <c r="AJ31" s="795"/>
      <c r="AK31" s="795"/>
      <c r="AL31" s="795"/>
      <c r="AM31" s="795"/>
      <c r="AN31" s="795"/>
      <c r="AO31" s="795"/>
      <c r="AP31" s="795"/>
      <c r="AQ31" s="795"/>
      <c r="AR31" s="795"/>
      <c r="AS31" s="795"/>
      <c r="AT31" s="795"/>
      <c r="AU31" s="795"/>
      <c r="AV31" s="795"/>
      <c r="AW31" s="795"/>
      <c r="AX31" s="795"/>
      <c r="AY31" s="795"/>
      <c r="AZ31" s="795"/>
      <c r="BA31" s="795"/>
      <c r="BB31" s="795"/>
      <c r="BC31" s="795"/>
      <c r="BD31" s="795"/>
      <c r="BE31" s="795"/>
      <c r="BF31" s="795"/>
      <c r="BG31" s="795"/>
      <c r="BH31" s="795"/>
      <c r="BI31" s="795"/>
      <c r="BJ31" s="795"/>
      <c r="BK31" s="795"/>
      <c r="BL31" s="795"/>
      <c r="BM31" s="795"/>
      <c r="BN31" s="795"/>
      <c r="BO31" s="795"/>
      <c r="BP31" s="795"/>
      <c r="BQ31" s="795"/>
      <c r="BR31" s="795"/>
      <c r="BS31" s="795"/>
      <c r="BT31" s="795"/>
      <c r="BU31" s="795"/>
      <c r="BV31" s="795"/>
      <c r="BW31" s="795"/>
      <c r="BX31" s="795"/>
      <c r="BY31" s="795"/>
      <c r="BZ31" s="795"/>
      <c r="CA31" s="795"/>
      <c r="CB31" s="795"/>
      <c r="CC31" s="795"/>
      <c r="CD31" s="795"/>
      <c r="CE31" s="795"/>
      <c r="CF31" s="795"/>
      <c r="CG31" s="795"/>
      <c r="CH31" s="795"/>
      <c r="CI31" s="795"/>
      <c r="CJ31" s="795"/>
      <c r="CK31" s="795"/>
      <c r="CL31" s="795"/>
      <c r="CM31" s="795"/>
      <c r="CN31" s="795"/>
      <c r="CO31" s="795"/>
      <c r="CP31" s="795"/>
      <c r="CQ31" s="795"/>
      <c r="CR31" s="795"/>
      <c r="CS31" s="795"/>
      <c r="CT31" s="795"/>
      <c r="CU31" s="795"/>
      <c r="CV31" s="795"/>
      <c r="CW31" s="795"/>
      <c r="CX31" s="795"/>
      <c r="CY31" s="795"/>
      <c r="CZ31" s="795"/>
      <c r="DA31" s="795"/>
      <c r="DB31" s="795"/>
      <c r="DC31" s="795"/>
      <c r="DD31" s="795"/>
      <c r="DE31" s="795"/>
      <c r="DF31" s="795"/>
      <c r="DG31" s="795"/>
      <c r="DH31" s="795"/>
      <c r="DI31" s="795"/>
      <c r="DJ31" s="795"/>
      <c r="DK31" s="795"/>
      <c r="DL31" s="795"/>
      <c r="DM31" s="795"/>
      <c r="DN31" s="795"/>
      <c r="DO31" s="795"/>
      <c r="DP31" s="795"/>
      <c r="DQ31" s="795"/>
      <c r="DR31" s="795"/>
      <c r="DS31" s="795"/>
      <c r="DT31" s="795"/>
      <c r="DU31" s="795"/>
      <c r="DV31" s="795"/>
      <c r="DW31" s="795"/>
      <c r="DX31" s="795"/>
      <c r="DY31" s="795"/>
      <c r="DZ31" s="795"/>
      <c r="EA31" s="795"/>
      <c r="EB31" s="795"/>
      <c r="EC31" s="795"/>
      <c r="ED31" s="795"/>
      <c r="EE31" s="795"/>
      <c r="EF31" s="795"/>
      <c r="EG31" s="795"/>
      <c r="EH31" s="795"/>
      <c r="EI31" s="795"/>
      <c r="EJ31" s="795"/>
      <c r="EK31" s="795"/>
      <c r="EL31" s="795"/>
      <c r="EM31" s="795"/>
      <c r="EN31" s="795"/>
      <c r="EO31" s="795"/>
      <c r="EP31" s="795"/>
      <c r="EQ31" s="795"/>
      <c r="ER31" s="795"/>
      <c r="ES31" s="795"/>
      <c r="ET31" s="795"/>
      <c r="EU31" s="795"/>
      <c r="EV31" s="795"/>
      <c r="EW31" s="795"/>
      <c r="EX31" s="795"/>
      <c r="EY31" s="795"/>
      <c r="EZ31" s="795"/>
      <c r="FA31" s="795"/>
      <c r="FB31" s="795"/>
      <c r="FC31" s="795"/>
      <c r="FD31" s="795"/>
      <c r="FE31" s="795"/>
      <c r="FF31" s="795"/>
      <c r="FG31" s="795"/>
      <c r="FH31" s="795"/>
      <c r="FI31" s="795"/>
      <c r="FJ31" s="795"/>
      <c r="FK31" s="795"/>
      <c r="FL31" s="795"/>
      <c r="FM31" s="795"/>
      <c r="FN31" s="795"/>
      <c r="FO31" s="795"/>
      <c r="FP31" s="795"/>
      <c r="FQ31" s="795"/>
      <c r="FR31" s="795"/>
      <c r="FS31" s="795"/>
      <c r="FT31" s="795"/>
      <c r="FU31" s="795"/>
      <c r="FV31" s="795"/>
      <c r="FW31" s="795"/>
      <c r="FX31" s="795"/>
      <c r="FY31" s="795"/>
      <c r="FZ31" s="795"/>
      <c r="GA31" s="795"/>
      <c r="GB31" s="795"/>
      <c r="GC31" s="795"/>
      <c r="GD31" s="795"/>
      <c r="GE31" s="795"/>
      <c r="GF31" s="795"/>
      <c r="GG31" s="795"/>
      <c r="GH31" s="795"/>
      <c r="GI31" s="795"/>
      <c r="GJ31" s="795"/>
      <c r="GK31" s="795"/>
      <c r="GL31" s="795"/>
      <c r="GM31" s="795"/>
      <c r="GN31" s="795"/>
      <c r="GO31" s="795"/>
      <c r="GP31" s="795"/>
      <c r="GQ31" s="795"/>
      <c r="GR31" s="795"/>
      <c r="GS31" s="795"/>
      <c r="GT31" s="795"/>
      <c r="GU31" s="795"/>
      <c r="GV31" s="795"/>
      <c r="GW31" s="795"/>
      <c r="GX31" s="795"/>
      <c r="GY31" s="795"/>
      <c r="GZ31" s="795"/>
      <c r="HA31" s="795"/>
      <c r="HB31" s="795"/>
      <c r="HC31" s="795"/>
      <c r="HD31" s="795"/>
      <c r="HE31" s="795"/>
      <c r="HF31" s="795"/>
      <c r="HG31" s="795"/>
      <c r="HH31" s="795"/>
      <c r="HI31" s="795"/>
      <c r="HJ31" s="795"/>
      <c r="HK31" s="795"/>
      <c r="HL31" s="795"/>
      <c r="HM31" s="795"/>
      <c r="HN31" s="795"/>
      <c r="HO31" s="795"/>
      <c r="HP31" s="795"/>
      <c r="HQ31" s="795"/>
      <c r="HR31" s="795"/>
      <c r="HS31" s="795"/>
      <c r="HT31" s="795"/>
      <c r="HU31" s="795"/>
      <c r="HV31" s="795"/>
      <c r="HW31" s="795"/>
      <c r="HX31" s="795"/>
      <c r="HY31" s="795"/>
      <c r="HZ31" s="795"/>
      <c r="IA31" s="795"/>
      <c r="IB31" s="795"/>
      <c r="IC31" s="795"/>
      <c r="ID31" s="795"/>
      <c r="IE31" s="795"/>
      <c r="IF31" s="795"/>
      <c r="IG31" s="795"/>
      <c r="IH31" s="795"/>
      <c r="II31" s="795"/>
      <c r="IJ31" s="795"/>
      <c r="IK31" s="795"/>
      <c r="IL31" s="795"/>
      <c r="IM31" s="795"/>
      <c r="IN31" s="795"/>
      <c r="IO31" s="795"/>
      <c r="IP31" s="795"/>
      <c r="IQ31" s="795"/>
      <c r="IR31" s="795"/>
      <c r="IS31" s="795"/>
      <c r="IT31" s="795"/>
      <c r="IU31" s="795"/>
      <c r="IV31" s="795"/>
      <c r="IW31" s="795"/>
      <c r="IX31" s="795"/>
      <c r="IY31" s="795"/>
      <c r="IZ31" s="795"/>
      <c r="JA31" s="795"/>
      <c r="JB31" s="795"/>
      <c r="JC31" s="795"/>
      <c r="JD31" s="795"/>
      <c r="JE31" s="795"/>
      <c r="JF31" s="795"/>
      <c r="JG31" s="795"/>
      <c r="JH31" s="795"/>
      <c r="JI31" s="795"/>
      <c r="JJ31" s="795"/>
      <c r="JK31" s="795"/>
      <c r="JL31" s="795"/>
      <c r="JM31" s="795"/>
      <c r="JN31" s="795"/>
      <c r="JO31" s="795"/>
      <c r="JP31" s="795"/>
      <c r="JQ31" s="795"/>
      <c r="JR31" s="795"/>
      <c r="JS31" s="795"/>
      <c r="JT31" s="795"/>
      <c r="JU31" s="795"/>
      <c r="JV31" s="795"/>
      <c r="JW31" s="795"/>
      <c r="JX31" s="795"/>
      <c r="JY31" s="795"/>
      <c r="JZ31" s="795"/>
      <c r="KA31" s="795"/>
      <c r="KB31" s="795"/>
      <c r="KC31" s="795"/>
      <c r="KD31" s="795"/>
      <c r="KE31" s="795"/>
      <c r="KF31" s="795"/>
      <c r="KG31" s="795"/>
      <c r="KH31" s="795"/>
      <c r="KI31" s="795"/>
      <c r="KJ31" s="795"/>
      <c r="KK31" s="795"/>
      <c r="KL31" s="795"/>
      <c r="KM31" s="795"/>
      <c r="KN31" s="795"/>
      <c r="KO31" s="795"/>
      <c r="KP31" s="795"/>
      <c r="KQ31" s="795"/>
      <c r="KR31" s="795"/>
      <c r="KS31" s="795"/>
      <c r="KT31" s="795"/>
      <c r="KU31" s="795"/>
      <c r="KV31" s="795"/>
      <c r="KW31" s="795"/>
      <c r="KX31" s="795"/>
      <c r="KY31" s="795"/>
      <c r="KZ31" s="795"/>
      <c r="LA31" s="795"/>
      <c r="LB31" s="795"/>
      <c r="LC31" s="795"/>
      <c r="LD31" s="795"/>
      <c r="LE31" s="795"/>
      <c r="LF31" s="795"/>
      <c r="LG31" s="795"/>
      <c r="LH31" s="795"/>
      <c r="LI31" s="795"/>
      <c r="LJ31" s="795"/>
      <c r="LK31" s="795"/>
      <c r="LL31" s="795"/>
      <c r="LM31" s="795"/>
      <c r="LN31" s="795"/>
      <c r="LO31" s="795"/>
      <c r="LP31" s="795"/>
      <c r="LQ31" s="795"/>
      <c r="LR31" s="795"/>
      <c r="LS31" s="795"/>
      <c r="LT31" s="795"/>
      <c r="LU31" s="795"/>
      <c r="LV31" s="795"/>
      <c r="LW31" s="795"/>
      <c r="LX31" s="795"/>
      <c r="LY31" s="795"/>
      <c r="LZ31" s="795"/>
      <c r="MA31" s="795"/>
      <c r="MB31" s="795"/>
      <c r="MC31" s="795"/>
      <c r="MD31" s="795"/>
      <c r="ME31" s="795"/>
      <c r="MF31" s="795"/>
      <c r="MG31" s="795"/>
      <c r="MH31" s="795"/>
      <c r="MI31" s="795"/>
      <c r="MJ31" s="795"/>
      <c r="MK31" s="795"/>
      <c r="ML31" s="795"/>
      <c r="MM31" s="795"/>
      <c r="MN31" s="795"/>
      <c r="MO31" s="795"/>
      <c r="MP31" s="795"/>
      <c r="MQ31" s="795"/>
      <c r="MR31" s="795"/>
      <c r="MS31" s="795"/>
      <c r="MT31" s="795"/>
      <c r="MU31" s="795"/>
      <c r="MV31" s="795"/>
      <c r="MW31" s="795"/>
      <c r="MX31" s="795"/>
      <c r="MY31" s="795"/>
      <c r="MZ31" s="795"/>
      <c r="NA31" s="795"/>
      <c r="NB31" s="795"/>
      <c r="NC31" s="795"/>
      <c r="ND31" s="795"/>
      <c r="NE31" s="795"/>
      <c r="NF31" s="795"/>
      <c r="NG31" s="795"/>
      <c r="NH31" s="795"/>
      <c r="NI31" s="795"/>
      <c r="NJ31" s="795"/>
      <c r="NK31" s="795"/>
      <c r="NL31" s="795"/>
      <c r="NM31" s="795"/>
      <c r="NN31" s="795"/>
      <c r="NO31" s="795"/>
      <c r="NP31" s="795"/>
      <c r="NQ31" s="795"/>
      <c r="NR31" s="795"/>
      <c r="NS31" s="795"/>
      <c r="NT31" s="795"/>
      <c r="NU31" s="795"/>
      <c r="NV31" s="795"/>
      <c r="NW31" s="795"/>
      <c r="NX31" s="795"/>
      <c r="NY31" s="795"/>
      <c r="NZ31" s="795"/>
      <c r="OA31" s="795"/>
      <c r="OB31" s="795"/>
      <c r="OC31" s="795"/>
      <c r="OD31" s="795"/>
      <c r="OE31" s="795"/>
      <c r="OF31" s="795"/>
      <c r="OG31" s="795"/>
      <c r="OH31" s="795"/>
      <c r="OI31" s="795"/>
      <c r="OJ31" s="795"/>
      <c r="OK31" s="795"/>
      <c r="OL31" s="795"/>
      <c r="OM31" s="795"/>
      <c r="ON31" s="795"/>
    </row>
    <row r="32" spans="3:404" x14ac:dyDescent="0.3">
      <c r="D32" s="795"/>
      <c r="E32" s="795"/>
      <c r="F32" s="795"/>
      <c r="G32" s="795"/>
      <c r="H32" s="795"/>
      <c r="I32" s="795"/>
      <c r="J32" s="795"/>
      <c r="K32" s="795"/>
      <c r="L32" s="795"/>
      <c r="M32" s="795"/>
      <c r="N32" s="795"/>
      <c r="O32" s="795"/>
      <c r="P32" s="795"/>
      <c r="Q32" s="795"/>
      <c r="R32" s="795"/>
      <c r="S32" s="795"/>
      <c r="T32" s="795"/>
      <c r="U32" s="795"/>
      <c r="V32" s="795"/>
      <c r="W32" s="795"/>
      <c r="X32" s="795"/>
      <c r="Y32" s="795"/>
      <c r="Z32" s="795"/>
      <c r="AA32" s="795"/>
      <c r="AB32" s="795"/>
      <c r="AC32" s="795"/>
      <c r="AD32" s="795"/>
      <c r="AE32" s="795"/>
      <c r="AF32" s="795"/>
      <c r="AG32" s="795"/>
      <c r="AH32" s="795"/>
      <c r="AI32" s="795"/>
      <c r="AJ32" s="795"/>
      <c r="AK32" s="795"/>
      <c r="AL32" s="795"/>
      <c r="AM32" s="795"/>
      <c r="AN32" s="795"/>
      <c r="AO32" s="795"/>
      <c r="AP32" s="795"/>
      <c r="AQ32" s="795"/>
      <c r="AR32" s="795"/>
      <c r="AS32" s="795"/>
      <c r="AT32" s="795"/>
      <c r="AU32" s="795"/>
      <c r="AV32" s="795"/>
      <c r="AW32" s="795"/>
      <c r="AX32" s="795"/>
      <c r="AY32" s="795"/>
      <c r="AZ32" s="795"/>
      <c r="BA32" s="795"/>
      <c r="BB32" s="795"/>
      <c r="BC32" s="795"/>
      <c r="BD32" s="795"/>
      <c r="BE32" s="795"/>
      <c r="BF32" s="795"/>
      <c r="BG32" s="795"/>
      <c r="BH32" s="795"/>
      <c r="BI32" s="795"/>
      <c r="BJ32" s="795"/>
      <c r="BK32" s="795"/>
      <c r="BL32" s="795"/>
      <c r="BM32" s="795"/>
      <c r="BN32" s="795"/>
      <c r="BO32" s="795"/>
      <c r="BP32" s="795"/>
      <c r="BQ32" s="795"/>
      <c r="BR32" s="795"/>
      <c r="BS32" s="795"/>
      <c r="BT32" s="795"/>
      <c r="BU32" s="795"/>
      <c r="BV32" s="795"/>
      <c r="BW32" s="795"/>
      <c r="BX32" s="795"/>
      <c r="BY32" s="795"/>
      <c r="BZ32" s="795"/>
      <c r="CA32" s="795"/>
      <c r="CB32" s="795"/>
      <c r="CC32" s="795"/>
      <c r="CD32" s="795"/>
      <c r="CE32" s="795"/>
      <c r="CF32" s="795"/>
      <c r="CG32" s="795"/>
      <c r="CH32" s="795"/>
      <c r="CI32" s="795"/>
      <c r="CJ32" s="795"/>
      <c r="CK32" s="795"/>
      <c r="CL32" s="795"/>
      <c r="CM32" s="795"/>
      <c r="CN32" s="795"/>
      <c r="CO32" s="795"/>
      <c r="CP32" s="795"/>
      <c r="CQ32" s="795"/>
      <c r="CR32" s="795"/>
      <c r="CS32" s="795"/>
      <c r="CT32" s="795"/>
      <c r="CU32" s="795"/>
      <c r="CV32" s="795"/>
      <c r="CW32" s="795"/>
      <c r="CX32" s="795"/>
      <c r="CY32" s="795"/>
      <c r="CZ32" s="795"/>
      <c r="DA32" s="795"/>
      <c r="DB32" s="795"/>
      <c r="DC32" s="795"/>
      <c r="DD32" s="795"/>
      <c r="DE32" s="795"/>
      <c r="DF32" s="795"/>
      <c r="DG32" s="795"/>
      <c r="DH32" s="795"/>
      <c r="DI32" s="795"/>
      <c r="DJ32" s="795"/>
      <c r="DK32" s="795"/>
      <c r="DL32" s="795"/>
      <c r="DM32" s="795"/>
      <c r="DN32" s="795"/>
      <c r="DO32" s="795"/>
      <c r="DP32" s="795"/>
      <c r="DQ32" s="795"/>
      <c r="DR32" s="795"/>
      <c r="DS32" s="795"/>
      <c r="DT32" s="795"/>
      <c r="DU32" s="795"/>
      <c r="DV32" s="795"/>
      <c r="DW32" s="795"/>
      <c r="DX32" s="795"/>
      <c r="DY32" s="795"/>
      <c r="DZ32" s="795"/>
      <c r="EA32" s="795"/>
      <c r="EB32" s="795"/>
      <c r="EC32" s="795"/>
      <c r="ED32" s="795"/>
      <c r="EE32" s="795"/>
      <c r="EF32" s="795"/>
      <c r="EG32" s="795"/>
      <c r="EH32" s="795"/>
      <c r="EI32" s="795"/>
      <c r="EJ32" s="795"/>
      <c r="EK32" s="795"/>
      <c r="EL32" s="795"/>
      <c r="EM32" s="795"/>
      <c r="EN32" s="795"/>
      <c r="EO32" s="795"/>
      <c r="EP32" s="795"/>
      <c r="EQ32" s="795"/>
      <c r="ER32" s="795"/>
      <c r="ES32" s="795"/>
      <c r="ET32" s="795"/>
      <c r="EU32" s="795"/>
      <c r="EV32" s="795"/>
      <c r="EW32" s="795"/>
      <c r="EX32" s="795"/>
      <c r="EY32" s="795"/>
      <c r="EZ32" s="795"/>
      <c r="FA32" s="795"/>
      <c r="FB32" s="795"/>
      <c r="FC32" s="795"/>
      <c r="FD32" s="795"/>
      <c r="FE32" s="795"/>
      <c r="FF32" s="795"/>
      <c r="FG32" s="795"/>
      <c r="FH32" s="795"/>
      <c r="FI32" s="795"/>
      <c r="FJ32" s="795"/>
      <c r="FK32" s="795"/>
      <c r="FL32" s="795"/>
      <c r="FM32" s="795"/>
      <c r="FN32" s="795"/>
      <c r="FO32" s="795"/>
      <c r="FP32" s="795"/>
      <c r="FQ32" s="795"/>
      <c r="FR32" s="795"/>
      <c r="FS32" s="795"/>
      <c r="FT32" s="795"/>
      <c r="FU32" s="795"/>
      <c r="FV32" s="795"/>
      <c r="FW32" s="795"/>
      <c r="FX32" s="795"/>
      <c r="FY32" s="795"/>
      <c r="FZ32" s="795"/>
      <c r="GA32" s="795"/>
      <c r="GB32" s="795"/>
      <c r="GC32" s="795"/>
      <c r="GD32" s="795"/>
      <c r="GE32" s="795"/>
      <c r="GF32" s="795"/>
      <c r="GG32" s="795"/>
      <c r="GH32" s="795"/>
      <c r="GI32" s="795"/>
      <c r="GJ32" s="795"/>
      <c r="GK32" s="795"/>
      <c r="GL32" s="795"/>
      <c r="GM32" s="795"/>
      <c r="GN32" s="795"/>
      <c r="GO32" s="795"/>
      <c r="GP32" s="795"/>
      <c r="GQ32" s="795"/>
      <c r="GR32" s="795"/>
      <c r="GS32" s="795"/>
      <c r="GT32" s="795"/>
      <c r="GU32" s="795"/>
      <c r="GV32" s="795"/>
      <c r="GW32" s="795"/>
      <c r="GX32" s="795"/>
      <c r="GY32" s="795"/>
      <c r="GZ32" s="795"/>
      <c r="HA32" s="795"/>
      <c r="HB32" s="795"/>
      <c r="HC32" s="795"/>
      <c r="HD32" s="795"/>
      <c r="HE32" s="795"/>
      <c r="HF32" s="795"/>
      <c r="HG32" s="795"/>
      <c r="HH32" s="795"/>
      <c r="HI32" s="795"/>
      <c r="HJ32" s="795"/>
      <c r="HK32" s="795"/>
      <c r="HL32" s="795"/>
      <c r="HM32" s="795"/>
      <c r="HN32" s="795"/>
      <c r="HO32" s="795"/>
      <c r="HP32" s="795"/>
      <c r="HQ32" s="795"/>
      <c r="HR32" s="795"/>
      <c r="HS32" s="795"/>
      <c r="HT32" s="795"/>
      <c r="HU32" s="795"/>
      <c r="HV32" s="795"/>
      <c r="HW32" s="795"/>
      <c r="HX32" s="795"/>
      <c r="HY32" s="795"/>
      <c r="HZ32" s="795"/>
      <c r="IA32" s="795"/>
      <c r="IB32" s="795"/>
      <c r="IC32" s="795"/>
      <c r="ID32" s="795"/>
      <c r="IE32" s="795"/>
      <c r="IF32" s="795"/>
      <c r="IG32" s="795"/>
      <c r="IH32" s="795"/>
      <c r="II32" s="795"/>
      <c r="IJ32" s="795"/>
      <c r="IK32" s="795"/>
      <c r="IL32" s="795"/>
      <c r="IM32" s="795"/>
      <c r="IN32" s="795"/>
      <c r="IO32" s="795"/>
      <c r="IP32" s="795"/>
      <c r="IQ32" s="795"/>
      <c r="IR32" s="795"/>
      <c r="IS32" s="795"/>
      <c r="IT32" s="795"/>
      <c r="IU32" s="795"/>
      <c r="IV32" s="795"/>
      <c r="IW32" s="795"/>
      <c r="IX32" s="795"/>
      <c r="IY32" s="795"/>
      <c r="IZ32" s="795"/>
      <c r="JA32" s="795"/>
      <c r="JB32" s="795"/>
      <c r="JC32" s="795"/>
      <c r="JD32" s="795"/>
      <c r="JE32" s="795"/>
      <c r="JF32" s="795"/>
      <c r="JG32" s="795"/>
      <c r="JH32" s="795"/>
      <c r="JI32" s="795"/>
      <c r="JJ32" s="795"/>
      <c r="JK32" s="795"/>
      <c r="JL32" s="795"/>
      <c r="JM32" s="795"/>
      <c r="JN32" s="795"/>
      <c r="JO32" s="795"/>
      <c r="JP32" s="795"/>
      <c r="JQ32" s="795"/>
      <c r="JR32" s="795"/>
      <c r="JS32" s="795"/>
      <c r="JT32" s="795"/>
      <c r="JU32" s="795"/>
      <c r="JV32" s="795"/>
      <c r="JW32" s="795"/>
      <c r="JX32" s="795"/>
      <c r="JY32" s="795"/>
      <c r="JZ32" s="795"/>
      <c r="KA32" s="795"/>
      <c r="KB32" s="795"/>
      <c r="KC32" s="795"/>
      <c r="KD32" s="795"/>
      <c r="KE32" s="795"/>
      <c r="KF32" s="795"/>
      <c r="KG32" s="795"/>
      <c r="KH32" s="795"/>
      <c r="KI32" s="795"/>
      <c r="KJ32" s="795"/>
      <c r="KK32" s="795"/>
      <c r="KL32" s="795"/>
      <c r="KM32" s="795"/>
      <c r="KN32" s="795"/>
      <c r="KO32" s="795"/>
      <c r="KP32" s="795"/>
      <c r="KQ32" s="795"/>
      <c r="KR32" s="795"/>
      <c r="KS32" s="795"/>
      <c r="KT32" s="795"/>
      <c r="KU32" s="795"/>
      <c r="KV32" s="795"/>
      <c r="KW32" s="795"/>
      <c r="KX32" s="795"/>
      <c r="KY32" s="795"/>
      <c r="KZ32" s="795"/>
      <c r="LA32" s="795"/>
      <c r="LB32" s="795"/>
      <c r="LC32" s="795"/>
      <c r="LD32" s="795"/>
      <c r="LE32" s="795"/>
      <c r="LF32" s="795"/>
      <c r="LG32" s="795"/>
      <c r="LH32" s="795"/>
      <c r="LI32" s="795"/>
      <c r="LJ32" s="795"/>
      <c r="LK32" s="795"/>
      <c r="LL32" s="795"/>
      <c r="LM32" s="795"/>
      <c r="LN32" s="795"/>
      <c r="LO32" s="795"/>
      <c r="LP32" s="795"/>
      <c r="LQ32" s="795"/>
      <c r="LR32" s="795"/>
      <c r="LS32" s="795"/>
      <c r="LT32" s="795"/>
      <c r="LU32" s="795"/>
      <c r="LV32" s="795"/>
      <c r="LW32" s="795"/>
      <c r="LX32" s="795"/>
      <c r="LY32" s="795"/>
      <c r="LZ32" s="795"/>
      <c r="MA32" s="795"/>
      <c r="MB32" s="795"/>
      <c r="MC32" s="795"/>
      <c r="MD32" s="795"/>
      <c r="ME32" s="795"/>
      <c r="MF32" s="795"/>
      <c r="MG32" s="795"/>
      <c r="MH32" s="795"/>
      <c r="MI32" s="795"/>
      <c r="MJ32" s="795"/>
      <c r="MK32" s="795"/>
      <c r="ML32" s="795"/>
      <c r="MM32" s="795"/>
      <c r="MN32" s="795"/>
      <c r="MO32" s="795"/>
      <c r="MP32" s="795"/>
      <c r="MQ32" s="795"/>
      <c r="MR32" s="795"/>
      <c r="MS32" s="795"/>
      <c r="MT32" s="795"/>
      <c r="MU32" s="795"/>
      <c r="MV32" s="795"/>
      <c r="MW32" s="795"/>
      <c r="MX32" s="795"/>
      <c r="MY32" s="795"/>
      <c r="MZ32" s="795"/>
      <c r="NA32" s="795"/>
      <c r="NB32" s="795"/>
      <c r="NC32" s="795"/>
      <c r="ND32" s="795"/>
      <c r="NE32" s="795"/>
      <c r="NF32" s="795"/>
      <c r="NG32" s="795"/>
      <c r="NH32" s="795"/>
      <c r="NI32" s="795"/>
      <c r="NJ32" s="795"/>
      <c r="NK32" s="795"/>
      <c r="NL32" s="795"/>
      <c r="NM32" s="795"/>
      <c r="NN32" s="795"/>
      <c r="NO32" s="795"/>
      <c r="NP32" s="795"/>
      <c r="NQ32" s="795"/>
      <c r="NR32" s="795"/>
      <c r="NS32" s="795"/>
      <c r="NT32" s="795"/>
      <c r="NU32" s="795"/>
      <c r="NV32" s="795"/>
      <c r="NW32" s="795"/>
      <c r="NX32" s="795"/>
      <c r="NY32" s="795"/>
      <c r="NZ32" s="795"/>
      <c r="OA32" s="795"/>
      <c r="OB32" s="795"/>
      <c r="OC32" s="795"/>
      <c r="OD32" s="795"/>
      <c r="OE32" s="795"/>
      <c r="OF32" s="795"/>
      <c r="OG32" s="795"/>
      <c r="OH32" s="795"/>
      <c r="OI32" s="795"/>
      <c r="OJ32" s="795"/>
      <c r="OK32" s="795"/>
      <c r="OL32" s="795"/>
      <c r="OM32" s="795"/>
      <c r="ON32" s="795"/>
    </row>
    <row r="33" spans="2:404" hidden="1" x14ac:dyDescent="0.3">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c r="DH33" s="6"/>
      <c r="DI33" s="6"/>
      <c r="DJ33" s="6"/>
      <c r="DK33" s="6"/>
      <c r="DL33" s="6"/>
      <c r="DM33" s="6"/>
      <c r="DN33" s="6"/>
      <c r="DO33" s="6"/>
      <c r="DP33" s="6"/>
      <c r="DQ33" s="6"/>
      <c r="DR33" s="6"/>
      <c r="DS33" s="6"/>
      <c r="DT33" s="6"/>
      <c r="DU33" s="6"/>
      <c r="DV33" s="6"/>
      <c r="DW33" s="6"/>
      <c r="DX33" s="6"/>
      <c r="DY33" s="6"/>
      <c r="DZ33" s="6"/>
      <c r="EA33" s="6"/>
      <c r="EB33" s="6"/>
      <c r="EC33" s="6"/>
      <c r="ED33" s="6"/>
      <c r="EE33" s="6"/>
      <c r="EF33" s="6"/>
      <c r="EG33" s="6"/>
      <c r="EH33" s="6"/>
      <c r="EI33" s="6"/>
      <c r="EJ33" s="6"/>
      <c r="EK33" s="6"/>
      <c r="EL33" s="6"/>
      <c r="EM33" s="6"/>
      <c r="EN33" s="6"/>
      <c r="EO33" s="6"/>
      <c r="EP33" s="6"/>
      <c r="EQ33" s="6"/>
      <c r="ER33" s="6"/>
      <c r="ES33" s="6"/>
      <c r="ET33" s="6"/>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6"/>
      <c r="FU33" s="6"/>
      <c r="FV33" s="6"/>
      <c r="FW33" s="6"/>
      <c r="FX33" s="6"/>
      <c r="FY33" s="6"/>
      <c r="FZ33" s="6"/>
      <c r="GA33" s="6"/>
      <c r="GB33" s="6"/>
      <c r="GC33" s="6"/>
      <c r="GD33" s="6"/>
      <c r="GE33" s="6"/>
      <c r="GF33" s="6"/>
      <c r="GG33" s="6"/>
      <c r="GH33" s="6"/>
      <c r="GI33" s="6"/>
      <c r="GJ33" s="6"/>
      <c r="GK33" s="6"/>
      <c r="GL33" s="6"/>
      <c r="GM33" s="6"/>
      <c r="GN33" s="6"/>
      <c r="GO33" s="6"/>
      <c r="GP33" s="6"/>
      <c r="GQ33" s="6"/>
      <c r="GR33" s="6"/>
      <c r="GS33" s="6"/>
      <c r="GT33" s="6"/>
      <c r="GU33" s="6"/>
      <c r="GV33" s="6"/>
      <c r="GW33" s="6"/>
      <c r="GX33" s="6"/>
      <c r="GY33" s="6"/>
      <c r="GZ33" s="6"/>
      <c r="HA33" s="6"/>
      <c r="HB33" s="6"/>
      <c r="HC33" s="6"/>
      <c r="HD33" s="6"/>
      <c r="HE33" s="6"/>
      <c r="HF33" s="6"/>
      <c r="HG33" s="6"/>
      <c r="HH33" s="6"/>
      <c r="HI33" s="6"/>
      <c r="HJ33" s="6"/>
      <c r="HK33" s="6"/>
      <c r="HL33" s="6"/>
      <c r="HM33" s="6"/>
      <c r="HN33" s="6"/>
      <c r="HO33" s="6"/>
      <c r="HP33" s="6"/>
      <c r="HQ33" s="6"/>
      <c r="HR33" s="6"/>
      <c r="HS33" s="6"/>
      <c r="HT33" s="6"/>
      <c r="HU33" s="6"/>
      <c r="HV33" s="6"/>
      <c r="HW33" s="6"/>
      <c r="HX33" s="6"/>
      <c r="HY33" s="6"/>
      <c r="HZ33" s="6"/>
      <c r="IA33" s="6"/>
      <c r="IB33" s="6"/>
      <c r="IC33" s="6"/>
      <c r="ID33" s="6"/>
      <c r="IE33" s="6"/>
      <c r="IF33" s="6"/>
      <c r="IG33" s="6"/>
      <c r="IH33" s="6"/>
      <c r="II33" s="6"/>
      <c r="IJ33" s="6"/>
      <c r="IK33" s="6"/>
      <c r="IL33" s="6"/>
      <c r="IM33" s="6"/>
      <c r="IN33" s="6"/>
      <c r="IO33" s="6"/>
      <c r="IP33" s="6"/>
      <c r="IQ33" s="6"/>
      <c r="IR33" s="6"/>
      <c r="IS33" s="6"/>
      <c r="IT33" s="6"/>
      <c r="IU33" s="6"/>
      <c r="IV33" s="6"/>
      <c r="IW33" s="6"/>
      <c r="IX33" s="6"/>
      <c r="IY33" s="6"/>
      <c r="IZ33" s="6"/>
      <c r="JA33" s="6"/>
      <c r="JB33" s="6"/>
      <c r="JC33" s="6"/>
      <c r="JD33" s="6"/>
      <c r="JE33" s="6"/>
      <c r="JF33" s="6"/>
      <c r="JG33" s="6"/>
      <c r="JH33" s="6"/>
      <c r="JI33" s="6"/>
      <c r="JJ33" s="6"/>
      <c r="JK33" s="6"/>
      <c r="JL33" s="6"/>
      <c r="JM33" s="6"/>
      <c r="JN33" s="6"/>
      <c r="JO33" s="6"/>
      <c r="JP33" s="6"/>
      <c r="JQ33" s="6"/>
      <c r="JR33" s="6"/>
      <c r="JS33" s="6"/>
      <c r="JT33" s="6"/>
      <c r="JU33" s="6"/>
      <c r="JV33" s="6"/>
      <c r="JW33" s="6"/>
      <c r="JX33" s="6"/>
      <c r="JY33" s="6"/>
      <c r="JZ33" s="6"/>
      <c r="KA33" s="6"/>
      <c r="KB33" s="6"/>
      <c r="KC33" s="6"/>
      <c r="KD33" s="6"/>
      <c r="KE33" s="6"/>
      <c r="KF33" s="6"/>
      <c r="KG33" s="6"/>
      <c r="KH33" s="6"/>
      <c r="KI33" s="6"/>
      <c r="KJ33" s="6"/>
      <c r="KK33" s="6"/>
      <c r="KL33" s="6"/>
      <c r="KM33" s="6"/>
      <c r="KN33" s="6"/>
      <c r="KO33" s="6"/>
      <c r="KP33" s="6"/>
      <c r="KQ33" s="6"/>
      <c r="KR33" s="6"/>
      <c r="KS33" s="6"/>
      <c r="KT33" s="6"/>
      <c r="KU33" s="6"/>
      <c r="KV33" s="6"/>
      <c r="KW33" s="6"/>
      <c r="KX33" s="6"/>
      <c r="KY33" s="6"/>
      <c r="KZ33" s="6"/>
      <c r="LA33" s="6"/>
      <c r="LB33" s="6"/>
      <c r="LC33" s="6"/>
      <c r="LD33" s="6"/>
      <c r="LE33" s="6"/>
      <c r="LF33" s="6"/>
      <c r="LG33" s="6"/>
      <c r="LH33" s="6"/>
      <c r="LI33" s="6"/>
      <c r="LJ33" s="6"/>
      <c r="LK33" s="6"/>
      <c r="LL33" s="6"/>
      <c r="LM33" s="6"/>
      <c r="LN33" s="6"/>
      <c r="LO33" s="6"/>
      <c r="LP33" s="6"/>
      <c r="LQ33" s="6"/>
      <c r="LR33" s="6"/>
      <c r="LS33" s="6"/>
      <c r="LT33" s="6"/>
      <c r="LU33" s="6"/>
      <c r="LV33" s="6"/>
      <c r="LW33" s="6"/>
      <c r="LX33" s="6"/>
      <c r="LY33" s="6"/>
      <c r="LZ33" s="6"/>
      <c r="MA33" s="6"/>
      <c r="MB33" s="6"/>
      <c r="MC33" s="6"/>
      <c r="MD33" s="6"/>
      <c r="ME33" s="6"/>
      <c r="MF33" s="6"/>
      <c r="MG33" s="6"/>
      <c r="MH33" s="6"/>
      <c r="MI33" s="6"/>
      <c r="MJ33" s="6"/>
      <c r="MK33" s="6"/>
      <c r="ML33" s="6"/>
      <c r="MM33" s="6"/>
      <c r="MN33" s="6"/>
      <c r="MO33" s="6"/>
      <c r="MP33" s="6"/>
      <c r="MQ33" s="6"/>
      <c r="MR33" s="6"/>
      <c r="MS33" s="6"/>
      <c r="MT33" s="6"/>
      <c r="MU33" s="6"/>
      <c r="MV33" s="6"/>
      <c r="MW33" s="6"/>
      <c r="MX33" s="6"/>
      <c r="MY33" s="6"/>
      <c r="MZ33" s="6"/>
      <c r="NA33" s="6"/>
      <c r="NB33" s="6"/>
      <c r="NC33" s="6"/>
      <c r="ND33" s="6"/>
      <c r="NE33" s="6"/>
      <c r="NF33" s="6"/>
      <c r="NG33" s="6"/>
      <c r="NH33" s="6"/>
      <c r="NI33" s="6"/>
      <c r="NJ33" s="6"/>
      <c r="NK33" s="6"/>
      <c r="NL33" s="6"/>
      <c r="NM33" s="6"/>
      <c r="NN33" s="6"/>
      <c r="NO33" s="6"/>
      <c r="NP33" s="6"/>
      <c r="NQ33" s="6"/>
      <c r="NR33" s="6"/>
      <c r="NS33" s="6"/>
      <c r="NT33" s="6"/>
      <c r="NU33" s="6"/>
      <c r="NV33" s="6"/>
      <c r="NW33" s="6"/>
      <c r="NX33" s="6"/>
      <c r="NY33" s="6"/>
      <c r="NZ33" s="6"/>
      <c r="OA33" s="6"/>
      <c r="OB33" s="6"/>
      <c r="OC33" s="6"/>
      <c r="OD33" s="6"/>
      <c r="OE33" s="6"/>
      <c r="OF33" s="6"/>
      <c r="OG33" s="6"/>
      <c r="OH33" s="6"/>
      <c r="OI33" s="6"/>
      <c r="OJ33" s="6"/>
      <c r="OK33" s="6"/>
      <c r="OL33" s="6"/>
      <c r="OM33" s="6"/>
      <c r="ON33" s="6"/>
    </row>
    <row r="34" spans="2:404" hidden="1" x14ac:dyDescent="0.3">
      <c r="D34" s="6"/>
      <c r="E34" s="66">
        <v>1</v>
      </c>
      <c r="F34" s="66">
        <v>2</v>
      </c>
      <c r="G34" s="66">
        <v>3</v>
      </c>
      <c r="H34" s="66">
        <v>4</v>
      </c>
      <c r="I34" s="66">
        <v>5</v>
      </c>
      <c r="J34" s="66">
        <v>6</v>
      </c>
      <c r="K34" s="66">
        <v>7</v>
      </c>
      <c r="L34" s="66">
        <v>8</v>
      </c>
      <c r="M34" s="66">
        <v>9</v>
      </c>
      <c r="N34" s="66">
        <v>10</v>
      </c>
      <c r="O34" s="66">
        <v>11</v>
      </c>
      <c r="P34" s="66">
        <v>12</v>
      </c>
      <c r="Q34" s="66">
        <v>13</v>
      </c>
      <c r="R34" s="66">
        <v>14</v>
      </c>
      <c r="S34" s="66">
        <v>15</v>
      </c>
      <c r="T34" s="66">
        <v>16</v>
      </c>
      <c r="U34" s="66">
        <v>17</v>
      </c>
      <c r="V34" s="66">
        <v>18</v>
      </c>
      <c r="W34" s="66">
        <v>19</v>
      </c>
      <c r="X34" s="66">
        <v>20</v>
      </c>
      <c r="Y34" s="66">
        <v>21</v>
      </c>
      <c r="Z34" s="66">
        <v>22</v>
      </c>
      <c r="AA34" s="66">
        <v>23</v>
      </c>
      <c r="AB34" s="66">
        <v>24</v>
      </c>
      <c r="AC34" s="66">
        <v>25</v>
      </c>
      <c r="AD34" s="66">
        <v>26</v>
      </c>
      <c r="AE34" s="66">
        <v>27</v>
      </c>
      <c r="AF34" s="66">
        <v>28</v>
      </c>
      <c r="AG34" s="66">
        <v>29</v>
      </c>
      <c r="AH34" s="66">
        <v>30</v>
      </c>
      <c r="AI34" s="66">
        <v>31</v>
      </c>
      <c r="AJ34" s="66">
        <v>32</v>
      </c>
      <c r="AK34" s="66">
        <v>33</v>
      </c>
      <c r="AL34" s="66">
        <v>34</v>
      </c>
      <c r="AM34" s="66">
        <v>35</v>
      </c>
      <c r="AN34" s="66">
        <v>36</v>
      </c>
      <c r="AO34" s="66">
        <v>37</v>
      </c>
      <c r="AP34" s="66">
        <v>38</v>
      </c>
      <c r="AQ34" s="66">
        <v>39</v>
      </c>
      <c r="AR34" s="66">
        <v>40</v>
      </c>
      <c r="AS34" s="66">
        <v>41</v>
      </c>
      <c r="AT34" s="66">
        <v>42</v>
      </c>
      <c r="AU34" s="66">
        <v>43</v>
      </c>
      <c r="AV34" s="66">
        <v>44</v>
      </c>
      <c r="AW34" s="66">
        <v>45</v>
      </c>
      <c r="AX34" s="66">
        <v>46</v>
      </c>
      <c r="AY34" s="66">
        <v>47</v>
      </c>
      <c r="AZ34" s="66">
        <v>48</v>
      </c>
      <c r="BA34" s="66">
        <v>49</v>
      </c>
      <c r="BB34" s="66">
        <v>50</v>
      </c>
      <c r="BC34" s="66">
        <v>51</v>
      </c>
      <c r="BD34" s="66">
        <v>52</v>
      </c>
      <c r="BE34" s="66">
        <v>53</v>
      </c>
      <c r="BF34" s="66">
        <v>54</v>
      </c>
      <c r="BG34" s="66">
        <v>55</v>
      </c>
      <c r="BH34" s="66">
        <v>56</v>
      </c>
      <c r="BI34" s="66">
        <v>57</v>
      </c>
      <c r="BJ34" s="66">
        <v>58</v>
      </c>
      <c r="BK34" s="66">
        <v>59</v>
      </c>
      <c r="BL34" s="66">
        <v>60</v>
      </c>
      <c r="BM34" s="66">
        <v>61</v>
      </c>
      <c r="BN34" s="66">
        <v>62</v>
      </c>
      <c r="BO34" s="66">
        <v>63</v>
      </c>
      <c r="BP34" s="66">
        <v>64</v>
      </c>
      <c r="BQ34" s="66">
        <v>65</v>
      </c>
      <c r="BR34" s="66">
        <v>66</v>
      </c>
      <c r="BS34" s="66">
        <v>67</v>
      </c>
      <c r="BT34" s="66">
        <v>68</v>
      </c>
      <c r="BU34" s="66">
        <v>69</v>
      </c>
      <c r="BV34" s="66">
        <v>70</v>
      </c>
      <c r="BW34" s="66">
        <v>71</v>
      </c>
      <c r="BX34" s="66">
        <v>72</v>
      </c>
      <c r="BY34" s="66">
        <v>73</v>
      </c>
      <c r="BZ34" s="66">
        <v>74</v>
      </c>
      <c r="CA34" s="66">
        <v>75</v>
      </c>
      <c r="CB34" s="66">
        <v>76</v>
      </c>
      <c r="CC34" s="66">
        <v>77</v>
      </c>
      <c r="CD34" s="66">
        <v>78</v>
      </c>
      <c r="CE34" s="66">
        <v>79</v>
      </c>
      <c r="CF34" s="66">
        <v>80</v>
      </c>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c r="EJ34" s="6"/>
      <c r="EK34" s="6"/>
      <c r="EL34" s="6"/>
      <c r="EM34" s="6"/>
      <c r="EN34" s="6"/>
      <c r="EO34" s="6"/>
      <c r="EP34" s="6"/>
      <c r="EQ34" s="6"/>
      <c r="ER34" s="6"/>
      <c r="ES34" s="6"/>
      <c r="ET34" s="6"/>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6"/>
      <c r="FU34" s="6"/>
      <c r="FV34" s="6"/>
      <c r="FW34" s="6"/>
      <c r="FX34" s="6"/>
      <c r="FY34" s="6"/>
      <c r="FZ34" s="6"/>
      <c r="GA34" s="6"/>
      <c r="GB34" s="6"/>
      <c r="GC34" s="6"/>
      <c r="GD34" s="6"/>
      <c r="GE34" s="6"/>
      <c r="GF34" s="6"/>
      <c r="GG34" s="6"/>
      <c r="GH34" s="6"/>
      <c r="GI34" s="6"/>
      <c r="GJ34" s="6"/>
      <c r="GK34" s="6"/>
      <c r="GL34" s="6"/>
      <c r="GM34" s="6"/>
      <c r="GN34" s="6"/>
      <c r="GO34" s="6"/>
      <c r="GP34" s="6"/>
      <c r="GQ34" s="6"/>
      <c r="GR34" s="6"/>
      <c r="GS34" s="6"/>
      <c r="GT34" s="6"/>
      <c r="GU34" s="6"/>
      <c r="GV34" s="6"/>
      <c r="GW34" s="6"/>
      <c r="GX34" s="6"/>
      <c r="GY34" s="6"/>
      <c r="GZ34" s="6"/>
      <c r="HA34" s="6"/>
      <c r="HB34" s="6"/>
      <c r="HC34" s="6"/>
      <c r="HD34" s="6"/>
      <c r="HE34" s="6"/>
      <c r="HF34" s="6"/>
      <c r="HG34" s="6"/>
      <c r="HH34" s="6"/>
      <c r="HI34" s="6"/>
      <c r="HJ34" s="6"/>
      <c r="HK34" s="6"/>
      <c r="HL34" s="6"/>
      <c r="HM34" s="6"/>
      <c r="HN34" s="6"/>
      <c r="HO34" s="6"/>
      <c r="HP34" s="6"/>
      <c r="HQ34" s="6"/>
      <c r="HR34" s="6"/>
      <c r="HS34" s="6"/>
      <c r="HT34" s="6"/>
      <c r="HU34" s="6"/>
      <c r="HV34" s="6"/>
      <c r="HW34" s="6"/>
      <c r="HX34" s="6"/>
      <c r="HY34" s="6"/>
      <c r="HZ34" s="6"/>
      <c r="IA34" s="6"/>
      <c r="IB34" s="6"/>
      <c r="IC34" s="6"/>
      <c r="ID34" s="6"/>
      <c r="IE34" s="6"/>
      <c r="IF34" s="6"/>
      <c r="IG34" s="6"/>
      <c r="IH34" s="6"/>
      <c r="II34" s="6"/>
      <c r="IJ34" s="6"/>
      <c r="IK34" s="6"/>
      <c r="IL34" s="6"/>
      <c r="IM34" s="6"/>
      <c r="IN34" s="6"/>
      <c r="IO34" s="6"/>
      <c r="IP34" s="6"/>
      <c r="IQ34" s="6"/>
      <c r="IR34" s="6"/>
      <c r="IS34" s="6"/>
      <c r="IT34" s="6"/>
      <c r="IU34" s="6"/>
      <c r="IV34" s="6"/>
      <c r="IW34" s="6"/>
      <c r="IX34" s="6"/>
      <c r="IY34" s="6"/>
      <c r="IZ34" s="6"/>
      <c r="JA34" s="6"/>
      <c r="JB34" s="6"/>
      <c r="JC34" s="6"/>
      <c r="JD34" s="6"/>
      <c r="JE34" s="6"/>
      <c r="JF34" s="6"/>
      <c r="JG34" s="6"/>
      <c r="JH34" s="6"/>
      <c r="JI34" s="6"/>
      <c r="JJ34" s="6"/>
      <c r="JK34" s="6"/>
      <c r="JL34" s="6"/>
      <c r="JM34" s="6"/>
      <c r="JN34" s="6"/>
      <c r="JO34" s="6"/>
      <c r="JP34" s="6"/>
      <c r="JQ34" s="6"/>
      <c r="JR34" s="6"/>
      <c r="JS34" s="6"/>
      <c r="JT34" s="6"/>
      <c r="JU34" s="6"/>
      <c r="JV34" s="6"/>
      <c r="JW34" s="6"/>
      <c r="JX34" s="6"/>
      <c r="JY34" s="6"/>
      <c r="JZ34" s="6"/>
      <c r="KA34" s="6"/>
      <c r="KB34" s="6"/>
      <c r="KC34" s="6"/>
      <c r="KD34" s="6"/>
      <c r="KE34" s="6"/>
      <c r="KF34" s="6"/>
      <c r="KG34" s="6"/>
      <c r="KH34" s="6"/>
      <c r="KI34" s="6"/>
      <c r="KJ34" s="6"/>
      <c r="KK34" s="6"/>
      <c r="KL34" s="6"/>
      <c r="KM34" s="6"/>
      <c r="KN34" s="6"/>
      <c r="KO34" s="6"/>
      <c r="KP34" s="6"/>
      <c r="KQ34" s="6"/>
      <c r="KR34" s="6"/>
      <c r="KS34" s="6"/>
      <c r="KT34" s="6"/>
      <c r="KU34" s="6"/>
      <c r="KV34" s="6"/>
      <c r="KW34" s="6"/>
      <c r="KX34" s="6"/>
      <c r="KY34" s="6"/>
      <c r="KZ34" s="6"/>
      <c r="LA34" s="6"/>
      <c r="LB34" s="6"/>
      <c r="LC34" s="6"/>
      <c r="LD34" s="6"/>
      <c r="LE34" s="6"/>
      <c r="LF34" s="6"/>
      <c r="LG34" s="6"/>
      <c r="LH34" s="6"/>
      <c r="LI34" s="6"/>
      <c r="LJ34" s="6"/>
      <c r="LK34" s="6"/>
      <c r="LL34" s="6"/>
      <c r="LM34" s="6"/>
      <c r="LN34" s="6"/>
      <c r="LO34" s="6"/>
      <c r="LP34" s="6"/>
      <c r="LQ34" s="6"/>
      <c r="LR34" s="6"/>
      <c r="LS34" s="6"/>
      <c r="LT34" s="6"/>
      <c r="LU34" s="6"/>
      <c r="LV34" s="6"/>
      <c r="LW34" s="6"/>
      <c r="LX34" s="6"/>
      <c r="LY34" s="6"/>
      <c r="LZ34" s="6"/>
      <c r="MA34" s="6"/>
      <c r="MB34" s="6"/>
      <c r="MC34" s="6"/>
      <c r="MD34" s="6"/>
      <c r="ME34" s="6"/>
      <c r="MF34" s="6"/>
      <c r="MG34" s="6"/>
      <c r="MH34" s="6"/>
      <c r="MI34" s="6"/>
      <c r="MJ34" s="6"/>
      <c r="MK34" s="6"/>
      <c r="ML34" s="6"/>
      <c r="MM34" s="6"/>
      <c r="MN34" s="6"/>
      <c r="MO34" s="6"/>
      <c r="MP34" s="6"/>
      <c r="MQ34" s="6"/>
      <c r="MR34" s="6"/>
      <c r="MS34" s="6"/>
      <c r="MT34" s="6"/>
      <c r="MU34" s="6"/>
      <c r="MV34" s="6"/>
      <c r="MW34" s="6"/>
      <c r="MX34" s="6"/>
      <c r="MY34" s="6"/>
      <c r="MZ34" s="6"/>
      <c r="NA34" s="6"/>
      <c r="NB34" s="6"/>
      <c r="NC34" s="6"/>
      <c r="ND34" s="6"/>
      <c r="NE34" s="6"/>
      <c r="NF34" s="6"/>
      <c r="NG34" s="6"/>
      <c r="NH34" s="6"/>
      <c r="NI34" s="6"/>
      <c r="NJ34" s="6"/>
      <c r="NK34" s="6"/>
      <c r="NL34" s="6"/>
      <c r="NM34" s="6"/>
      <c r="NN34" s="6"/>
      <c r="NO34" s="6"/>
      <c r="NP34" s="6"/>
      <c r="NQ34" s="6"/>
      <c r="NR34" s="6"/>
      <c r="NS34" s="6"/>
      <c r="NT34" s="6"/>
      <c r="NU34" s="6"/>
      <c r="NV34" s="6"/>
      <c r="NW34" s="6"/>
      <c r="NX34" s="6"/>
      <c r="NY34" s="6"/>
      <c r="NZ34" s="6"/>
      <c r="OA34" s="6"/>
      <c r="OB34" s="6"/>
      <c r="OC34" s="6"/>
      <c r="OD34" s="6"/>
      <c r="OE34" s="6"/>
      <c r="OF34" s="6"/>
      <c r="OG34" s="6"/>
      <c r="OH34" s="6"/>
      <c r="OI34" s="6"/>
      <c r="OJ34" s="6"/>
      <c r="OK34" s="6"/>
      <c r="OL34" s="6"/>
      <c r="OM34" s="6"/>
      <c r="ON34" s="6"/>
    </row>
    <row r="35" spans="2:404" hidden="1" x14ac:dyDescent="0.3">
      <c r="D35" s="26" t="s">
        <v>417</v>
      </c>
      <c r="E35" s="93" t="str">
        <f>+CONCATENATE("C",E34)</f>
        <v>C1</v>
      </c>
      <c r="F35" s="93" t="str">
        <f t="shared" ref="F35:BQ35" si="167">+CONCATENATE("C",F34)</f>
        <v>C2</v>
      </c>
      <c r="G35" s="93" t="str">
        <f t="shared" si="167"/>
        <v>C3</v>
      </c>
      <c r="H35" s="93" t="str">
        <f t="shared" si="167"/>
        <v>C4</v>
      </c>
      <c r="I35" s="93" t="str">
        <f t="shared" si="167"/>
        <v>C5</v>
      </c>
      <c r="J35" s="93" t="str">
        <f t="shared" si="167"/>
        <v>C6</v>
      </c>
      <c r="K35" s="93" t="str">
        <f t="shared" si="167"/>
        <v>C7</v>
      </c>
      <c r="L35" s="93" t="str">
        <f t="shared" si="167"/>
        <v>C8</v>
      </c>
      <c r="M35" s="93" t="str">
        <f t="shared" si="167"/>
        <v>C9</v>
      </c>
      <c r="N35" s="93" t="str">
        <f t="shared" si="167"/>
        <v>C10</v>
      </c>
      <c r="O35" s="93" t="str">
        <f t="shared" si="167"/>
        <v>C11</v>
      </c>
      <c r="P35" s="93" t="str">
        <f t="shared" si="167"/>
        <v>C12</v>
      </c>
      <c r="Q35" s="93" t="str">
        <f t="shared" si="167"/>
        <v>C13</v>
      </c>
      <c r="R35" s="93" t="str">
        <f t="shared" si="167"/>
        <v>C14</v>
      </c>
      <c r="S35" s="93" t="str">
        <f t="shared" si="167"/>
        <v>C15</v>
      </c>
      <c r="T35" s="93" t="str">
        <f t="shared" si="167"/>
        <v>C16</v>
      </c>
      <c r="U35" s="93" t="str">
        <f t="shared" si="167"/>
        <v>C17</v>
      </c>
      <c r="V35" s="93" t="str">
        <f t="shared" si="167"/>
        <v>C18</v>
      </c>
      <c r="W35" s="93" t="str">
        <f t="shared" si="167"/>
        <v>C19</v>
      </c>
      <c r="X35" s="93" t="str">
        <f t="shared" si="167"/>
        <v>C20</v>
      </c>
      <c r="Y35" s="93" t="str">
        <f t="shared" si="167"/>
        <v>C21</v>
      </c>
      <c r="Z35" s="93" t="str">
        <f t="shared" si="167"/>
        <v>C22</v>
      </c>
      <c r="AA35" s="93" t="str">
        <f t="shared" si="167"/>
        <v>C23</v>
      </c>
      <c r="AB35" s="93" t="str">
        <f t="shared" si="167"/>
        <v>C24</v>
      </c>
      <c r="AC35" s="93" t="str">
        <f t="shared" si="167"/>
        <v>C25</v>
      </c>
      <c r="AD35" s="93" t="str">
        <f t="shared" si="167"/>
        <v>C26</v>
      </c>
      <c r="AE35" s="93" t="str">
        <f t="shared" si="167"/>
        <v>C27</v>
      </c>
      <c r="AF35" s="93" t="str">
        <f t="shared" si="167"/>
        <v>C28</v>
      </c>
      <c r="AG35" s="93" t="str">
        <f t="shared" si="167"/>
        <v>C29</v>
      </c>
      <c r="AH35" s="93" t="str">
        <f t="shared" si="167"/>
        <v>C30</v>
      </c>
      <c r="AI35" s="93" t="str">
        <f t="shared" si="167"/>
        <v>C31</v>
      </c>
      <c r="AJ35" s="93" t="str">
        <f t="shared" si="167"/>
        <v>C32</v>
      </c>
      <c r="AK35" s="93" t="str">
        <f t="shared" si="167"/>
        <v>C33</v>
      </c>
      <c r="AL35" s="93" t="str">
        <f t="shared" si="167"/>
        <v>C34</v>
      </c>
      <c r="AM35" s="93" t="str">
        <f t="shared" si="167"/>
        <v>C35</v>
      </c>
      <c r="AN35" s="93" t="str">
        <f t="shared" si="167"/>
        <v>C36</v>
      </c>
      <c r="AO35" s="93" t="str">
        <f t="shared" si="167"/>
        <v>C37</v>
      </c>
      <c r="AP35" s="93" t="str">
        <f t="shared" si="167"/>
        <v>C38</v>
      </c>
      <c r="AQ35" s="93" t="str">
        <f t="shared" si="167"/>
        <v>C39</v>
      </c>
      <c r="AR35" s="93" t="str">
        <f t="shared" si="167"/>
        <v>C40</v>
      </c>
      <c r="AS35" s="93" t="str">
        <f t="shared" si="167"/>
        <v>C41</v>
      </c>
      <c r="AT35" s="93" t="str">
        <f t="shared" si="167"/>
        <v>C42</v>
      </c>
      <c r="AU35" s="93" t="str">
        <f t="shared" si="167"/>
        <v>C43</v>
      </c>
      <c r="AV35" s="93" t="str">
        <f t="shared" si="167"/>
        <v>C44</v>
      </c>
      <c r="AW35" s="93" t="str">
        <f t="shared" si="167"/>
        <v>C45</v>
      </c>
      <c r="AX35" s="93" t="str">
        <f t="shared" si="167"/>
        <v>C46</v>
      </c>
      <c r="AY35" s="93" t="str">
        <f t="shared" si="167"/>
        <v>C47</v>
      </c>
      <c r="AZ35" s="93" t="str">
        <f t="shared" si="167"/>
        <v>C48</v>
      </c>
      <c r="BA35" s="93" t="str">
        <f t="shared" si="167"/>
        <v>C49</v>
      </c>
      <c r="BB35" s="93" t="str">
        <f t="shared" si="167"/>
        <v>C50</v>
      </c>
      <c r="BC35" s="93" t="str">
        <f t="shared" si="167"/>
        <v>C51</v>
      </c>
      <c r="BD35" s="93" t="str">
        <f t="shared" si="167"/>
        <v>C52</v>
      </c>
      <c r="BE35" s="93" t="str">
        <f t="shared" si="167"/>
        <v>C53</v>
      </c>
      <c r="BF35" s="93" t="str">
        <f t="shared" si="167"/>
        <v>C54</v>
      </c>
      <c r="BG35" s="93" t="str">
        <f t="shared" si="167"/>
        <v>C55</v>
      </c>
      <c r="BH35" s="93" t="str">
        <f t="shared" si="167"/>
        <v>C56</v>
      </c>
      <c r="BI35" s="93" t="str">
        <f t="shared" si="167"/>
        <v>C57</v>
      </c>
      <c r="BJ35" s="93" t="str">
        <f t="shared" si="167"/>
        <v>C58</v>
      </c>
      <c r="BK35" s="93" t="str">
        <f t="shared" si="167"/>
        <v>C59</v>
      </c>
      <c r="BL35" s="93" t="str">
        <f t="shared" si="167"/>
        <v>C60</v>
      </c>
      <c r="BM35" s="93" t="str">
        <f t="shared" si="167"/>
        <v>C61</v>
      </c>
      <c r="BN35" s="93" t="str">
        <f t="shared" si="167"/>
        <v>C62</v>
      </c>
      <c r="BO35" s="93" t="str">
        <f t="shared" si="167"/>
        <v>C63</v>
      </c>
      <c r="BP35" s="93" t="str">
        <f t="shared" si="167"/>
        <v>C64</v>
      </c>
      <c r="BQ35" s="93" t="str">
        <f t="shared" si="167"/>
        <v>C65</v>
      </c>
      <c r="BR35" s="93" t="str">
        <f t="shared" ref="BR35:CF35" si="168">+CONCATENATE("C",BR34)</f>
        <v>C66</v>
      </c>
      <c r="BS35" s="93" t="str">
        <f t="shared" si="168"/>
        <v>C67</v>
      </c>
      <c r="BT35" s="93" t="str">
        <f t="shared" si="168"/>
        <v>C68</v>
      </c>
      <c r="BU35" s="93" t="str">
        <f t="shared" si="168"/>
        <v>C69</v>
      </c>
      <c r="BV35" s="93" t="str">
        <f t="shared" si="168"/>
        <v>C70</v>
      </c>
      <c r="BW35" s="93" t="str">
        <f t="shared" si="168"/>
        <v>C71</v>
      </c>
      <c r="BX35" s="93" t="str">
        <f t="shared" si="168"/>
        <v>C72</v>
      </c>
      <c r="BY35" s="93" t="str">
        <f t="shared" si="168"/>
        <v>C73</v>
      </c>
      <c r="BZ35" s="93" t="str">
        <f t="shared" si="168"/>
        <v>C74</v>
      </c>
      <c r="CA35" s="93" t="str">
        <f t="shared" si="168"/>
        <v>C75</v>
      </c>
      <c r="CB35" s="93" t="str">
        <f t="shared" si="168"/>
        <v>C76</v>
      </c>
      <c r="CC35" s="93" t="str">
        <f t="shared" si="168"/>
        <v>C77</v>
      </c>
      <c r="CD35" s="93" t="str">
        <f t="shared" si="168"/>
        <v>C78</v>
      </c>
      <c r="CE35" s="93" t="str">
        <f t="shared" si="168"/>
        <v>C79</v>
      </c>
      <c r="CF35" s="93" t="str">
        <f t="shared" si="168"/>
        <v>C80</v>
      </c>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6"/>
      <c r="ER35" s="6"/>
      <c r="ES35" s="6"/>
      <c r="ET35" s="6"/>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6"/>
      <c r="FU35" s="6"/>
      <c r="FV35" s="6"/>
      <c r="FW35" s="6"/>
      <c r="FX35" s="6"/>
      <c r="FY35" s="6"/>
      <c r="FZ35" s="6"/>
      <c r="GA35" s="6"/>
      <c r="GB35" s="6"/>
      <c r="GC35" s="6"/>
      <c r="GD35" s="6"/>
      <c r="GE35" s="6"/>
      <c r="GF35" s="6"/>
      <c r="GG35" s="6"/>
      <c r="GH35" s="6"/>
      <c r="GI35" s="6"/>
      <c r="GJ35" s="6"/>
      <c r="GK35" s="6"/>
      <c r="GL35" s="6"/>
      <c r="GM35" s="6"/>
      <c r="GN35" s="6"/>
      <c r="GO35" s="6"/>
      <c r="GP35" s="6"/>
      <c r="GQ35" s="6"/>
      <c r="GR35" s="6"/>
      <c r="GS35" s="6"/>
      <c r="GT35" s="6"/>
      <c r="GU35" s="6"/>
      <c r="GV35" s="6"/>
      <c r="GW35" s="6"/>
      <c r="GX35" s="6"/>
      <c r="GY35" s="6"/>
      <c r="GZ35" s="6"/>
      <c r="HA35" s="6"/>
      <c r="HB35" s="6"/>
      <c r="HC35" s="6"/>
      <c r="HD35" s="6"/>
      <c r="HE35" s="6"/>
      <c r="HF35" s="6"/>
      <c r="HG35" s="6"/>
      <c r="HH35" s="6"/>
      <c r="HI35" s="6"/>
      <c r="HJ35" s="6"/>
      <c r="HK35" s="6"/>
      <c r="HL35" s="6"/>
      <c r="HM35" s="6"/>
      <c r="HN35" s="6"/>
      <c r="HO35" s="6"/>
      <c r="HP35" s="6"/>
      <c r="HQ35" s="6"/>
      <c r="HR35" s="6"/>
      <c r="HS35" s="6"/>
      <c r="HT35" s="6"/>
      <c r="HU35" s="6"/>
      <c r="HV35" s="6"/>
      <c r="HW35" s="6"/>
      <c r="HX35" s="6"/>
      <c r="HY35" s="6"/>
      <c r="HZ35" s="6"/>
      <c r="IA35" s="6"/>
      <c r="IB35" s="6"/>
      <c r="IC35" s="6"/>
      <c r="ID35" s="6"/>
      <c r="IE35" s="6"/>
      <c r="IF35" s="6"/>
      <c r="IG35" s="6"/>
      <c r="IH35" s="6"/>
      <c r="II35" s="6"/>
      <c r="IJ35" s="6"/>
      <c r="IK35" s="6"/>
      <c r="IL35" s="6"/>
      <c r="IM35" s="6"/>
      <c r="IN35" s="6"/>
      <c r="IO35" s="6"/>
      <c r="IP35" s="6"/>
      <c r="IQ35" s="6"/>
      <c r="IR35" s="6"/>
      <c r="IS35" s="6"/>
      <c r="IT35" s="6"/>
      <c r="IU35" s="6"/>
      <c r="IV35" s="6"/>
      <c r="IW35" s="6"/>
      <c r="IX35" s="6"/>
      <c r="IY35" s="6"/>
      <c r="IZ35" s="6"/>
      <c r="JA35" s="6"/>
      <c r="JB35" s="6"/>
      <c r="JC35" s="6"/>
      <c r="JD35" s="6"/>
      <c r="JE35" s="6"/>
      <c r="JF35" s="6"/>
      <c r="JG35" s="6"/>
      <c r="JH35" s="6"/>
      <c r="JI35" s="6"/>
      <c r="JJ35" s="6"/>
      <c r="JK35" s="6"/>
      <c r="JL35" s="6"/>
      <c r="JM35" s="6"/>
      <c r="JN35" s="6"/>
      <c r="JO35" s="6"/>
      <c r="JP35" s="6"/>
      <c r="JQ35" s="6"/>
      <c r="JR35" s="6"/>
      <c r="JS35" s="6"/>
      <c r="JT35" s="6"/>
      <c r="JU35" s="6"/>
      <c r="JV35" s="6"/>
      <c r="JW35" s="6"/>
      <c r="JX35" s="6"/>
      <c r="JY35" s="6"/>
      <c r="JZ35" s="6"/>
      <c r="KA35" s="6"/>
      <c r="KB35" s="6"/>
      <c r="KC35" s="6"/>
      <c r="KD35" s="6"/>
      <c r="KE35" s="6"/>
      <c r="KF35" s="6"/>
      <c r="KG35" s="6"/>
      <c r="KH35" s="6"/>
      <c r="KI35" s="6"/>
      <c r="KJ35" s="6"/>
      <c r="KK35" s="6"/>
      <c r="KL35" s="6"/>
      <c r="KM35" s="6"/>
      <c r="KN35" s="6"/>
      <c r="KO35" s="6"/>
      <c r="KP35" s="6"/>
      <c r="KQ35" s="6"/>
      <c r="KR35" s="6"/>
      <c r="KS35" s="6"/>
      <c r="KT35" s="6"/>
      <c r="KU35" s="6"/>
      <c r="KV35" s="6"/>
      <c r="KW35" s="6"/>
      <c r="KX35" s="6"/>
      <c r="KY35" s="6"/>
      <c r="KZ35" s="6"/>
      <c r="LA35" s="6"/>
      <c r="LB35" s="6"/>
      <c r="LC35" s="6"/>
      <c r="LD35" s="6"/>
      <c r="LE35" s="6"/>
      <c r="LF35" s="6"/>
      <c r="LG35" s="6"/>
      <c r="LH35" s="6"/>
      <c r="LI35" s="6"/>
      <c r="LJ35" s="6"/>
      <c r="LK35" s="6"/>
      <c r="LL35" s="6"/>
      <c r="LM35" s="6"/>
      <c r="LN35" s="6"/>
      <c r="LO35" s="6"/>
      <c r="LP35" s="6"/>
      <c r="LQ35" s="6"/>
      <c r="LR35" s="6"/>
      <c r="LS35" s="6"/>
      <c r="LT35" s="6"/>
      <c r="LU35" s="6"/>
      <c r="LV35" s="6"/>
      <c r="LW35" s="6"/>
      <c r="LX35" s="6"/>
      <c r="LY35" s="6"/>
      <c r="LZ35" s="6"/>
      <c r="MA35" s="6"/>
      <c r="MB35" s="6"/>
      <c r="MC35" s="6"/>
      <c r="MD35" s="6"/>
      <c r="ME35" s="6"/>
      <c r="MF35" s="6"/>
      <c r="MG35" s="6"/>
      <c r="MH35" s="6"/>
      <c r="MI35" s="6"/>
      <c r="MJ35" s="6"/>
      <c r="MK35" s="6"/>
      <c r="ML35" s="6"/>
      <c r="MM35" s="6"/>
      <c r="MN35" s="6"/>
      <c r="MO35" s="6"/>
      <c r="MP35" s="6"/>
      <c r="MQ35" s="6"/>
      <c r="MR35" s="6"/>
      <c r="MS35" s="6"/>
      <c r="MT35" s="6"/>
      <c r="MU35" s="6"/>
      <c r="MV35" s="6"/>
      <c r="MW35" s="6"/>
      <c r="MX35" s="6"/>
      <c r="MY35" s="6"/>
      <c r="MZ35" s="6"/>
      <c r="NA35" s="6"/>
      <c r="NB35" s="6"/>
      <c r="NC35" s="6"/>
      <c r="ND35" s="6"/>
      <c r="NE35" s="6"/>
      <c r="NF35" s="6"/>
      <c r="NG35" s="6"/>
      <c r="NH35" s="6"/>
      <c r="NI35" s="6"/>
      <c r="NJ35" s="6"/>
      <c r="NK35" s="6"/>
      <c r="NL35" s="6"/>
      <c r="NM35" s="6"/>
      <c r="NN35" s="6"/>
      <c r="NO35" s="6"/>
      <c r="NP35" s="6"/>
      <c r="NQ35" s="6"/>
      <c r="NR35" s="6"/>
      <c r="NS35" s="6"/>
      <c r="NT35" s="6"/>
      <c r="NU35" s="6"/>
      <c r="NV35" s="6"/>
      <c r="NW35" s="6"/>
      <c r="NX35" s="6"/>
      <c r="NY35" s="6"/>
      <c r="NZ35" s="6"/>
      <c r="OA35" s="6"/>
      <c r="OB35" s="6"/>
      <c r="OC35" s="6"/>
      <c r="OD35" s="6"/>
      <c r="OE35" s="6"/>
      <c r="OF35" s="6"/>
      <c r="OG35" s="6"/>
      <c r="OH35" s="6"/>
      <c r="OI35" s="6"/>
      <c r="OJ35" s="6"/>
      <c r="OK35" s="6"/>
      <c r="OL35" s="6"/>
      <c r="OM35" s="6"/>
      <c r="ON35" s="6"/>
    </row>
    <row r="36" spans="2:404" hidden="1" x14ac:dyDescent="0.3">
      <c r="B36" s="795">
        <f>+IFERROR(VLOOKUP(D36,'LP-Servicios'!$E$254:$F$273,2,FALSE),0)</f>
        <v>0</v>
      </c>
      <c r="C36" s="796">
        <v>1</v>
      </c>
      <c r="D36" s="10" t="str">
        <f>+D8</f>
        <v>Malla API 100</v>
      </c>
      <c r="E36" s="11">
        <f t="shared" ref="E36:E55" si="169">+HLOOKUP(E$35,$E$6:$ON$27,2+$C8,FALSE)</f>
        <v>0</v>
      </c>
      <c r="F36" s="11">
        <f t="shared" ref="F36:BQ37" si="170">+HLOOKUP(F$35,$E$6:$ON$27,2+$C8,FALSE)</f>
        <v>0</v>
      </c>
      <c r="G36" s="11">
        <f t="shared" si="170"/>
        <v>0</v>
      </c>
      <c r="H36" s="11">
        <f t="shared" si="170"/>
        <v>0</v>
      </c>
      <c r="I36" s="11">
        <f t="shared" si="170"/>
        <v>0</v>
      </c>
      <c r="J36" s="11">
        <f t="shared" si="170"/>
        <v>0</v>
      </c>
      <c r="K36" s="11">
        <f t="shared" si="170"/>
        <v>0</v>
      </c>
      <c r="L36" s="11">
        <f t="shared" si="170"/>
        <v>0</v>
      </c>
      <c r="M36" s="11">
        <f t="shared" si="170"/>
        <v>0</v>
      </c>
      <c r="N36" s="11">
        <f t="shared" si="170"/>
        <v>0</v>
      </c>
      <c r="O36" s="11">
        <f t="shared" si="170"/>
        <v>0</v>
      </c>
      <c r="P36" s="11">
        <f t="shared" si="170"/>
        <v>0</v>
      </c>
      <c r="Q36" s="11">
        <f t="shared" si="170"/>
        <v>0</v>
      </c>
      <c r="R36" s="11">
        <f t="shared" si="170"/>
        <v>0</v>
      </c>
      <c r="S36" s="11">
        <f t="shared" si="170"/>
        <v>0</v>
      </c>
      <c r="T36" s="11">
        <f t="shared" si="170"/>
        <v>0</v>
      </c>
      <c r="U36" s="11">
        <f t="shared" si="170"/>
        <v>0</v>
      </c>
      <c r="V36" s="11">
        <f t="shared" si="170"/>
        <v>0</v>
      </c>
      <c r="W36" s="11">
        <f t="shared" si="170"/>
        <v>0</v>
      </c>
      <c r="X36" s="11">
        <f t="shared" si="170"/>
        <v>0</v>
      </c>
      <c r="Y36" s="11">
        <f t="shared" si="170"/>
        <v>0</v>
      </c>
      <c r="Z36" s="11">
        <f t="shared" si="170"/>
        <v>0</v>
      </c>
      <c r="AA36" s="11">
        <f t="shared" si="170"/>
        <v>0</v>
      </c>
      <c r="AB36" s="11">
        <f t="shared" si="170"/>
        <v>0</v>
      </c>
      <c r="AC36" s="11">
        <f t="shared" si="170"/>
        <v>0</v>
      </c>
      <c r="AD36" s="11">
        <f t="shared" si="170"/>
        <v>0</v>
      </c>
      <c r="AE36" s="11">
        <f t="shared" si="170"/>
        <v>0</v>
      </c>
      <c r="AF36" s="11">
        <f t="shared" si="170"/>
        <v>0</v>
      </c>
      <c r="AG36" s="11">
        <f t="shared" si="170"/>
        <v>0</v>
      </c>
      <c r="AH36" s="11">
        <f t="shared" si="170"/>
        <v>0</v>
      </c>
      <c r="AI36" s="11">
        <f t="shared" si="170"/>
        <v>0</v>
      </c>
      <c r="AJ36" s="11">
        <f t="shared" si="170"/>
        <v>0</v>
      </c>
      <c r="AK36" s="11">
        <f t="shared" si="170"/>
        <v>0</v>
      </c>
      <c r="AL36" s="11">
        <f t="shared" si="170"/>
        <v>0</v>
      </c>
      <c r="AM36" s="11">
        <f t="shared" si="170"/>
        <v>0</v>
      </c>
      <c r="AN36" s="11">
        <f t="shared" si="170"/>
        <v>0</v>
      </c>
      <c r="AO36" s="11">
        <f t="shared" si="170"/>
        <v>0</v>
      </c>
      <c r="AP36" s="11">
        <f t="shared" si="170"/>
        <v>0</v>
      </c>
      <c r="AQ36" s="11">
        <f t="shared" si="170"/>
        <v>0</v>
      </c>
      <c r="AR36" s="11">
        <f t="shared" si="170"/>
        <v>0</v>
      </c>
      <c r="AS36" s="11">
        <f t="shared" si="170"/>
        <v>0</v>
      </c>
      <c r="AT36" s="11">
        <f t="shared" si="170"/>
        <v>0</v>
      </c>
      <c r="AU36" s="11">
        <f t="shared" si="170"/>
        <v>0</v>
      </c>
      <c r="AV36" s="11">
        <f t="shared" si="170"/>
        <v>0</v>
      </c>
      <c r="AW36" s="11">
        <f t="shared" si="170"/>
        <v>0</v>
      </c>
      <c r="AX36" s="11">
        <f t="shared" si="170"/>
        <v>0</v>
      </c>
      <c r="AY36" s="11">
        <f t="shared" si="170"/>
        <v>0</v>
      </c>
      <c r="AZ36" s="11">
        <f t="shared" si="170"/>
        <v>0</v>
      </c>
      <c r="BA36" s="11">
        <f t="shared" si="170"/>
        <v>0</v>
      </c>
      <c r="BB36" s="11">
        <f t="shared" si="170"/>
        <v>0</v>
      </c>
      <c r="BC36" s="11">
        <f t="shared" si="170"/>
        <v>0</v>
      </c>
      <c r="BD36" s="11">
        <f t="shared" si="170"/>
        <v>0</v>
      </c>
      <c r="BE36" s="11">
        <f t="shared" si="170"/>
        <v>0</v>
      </c>
      <c r="BF36" s="11">
        <f t="shared" si="170"/>
        <v>0</v>
      </c>
      <c r="BG36" s="11">
        <f t="shared" si="170"/>
        <v>0</v>
      </c>
      <c r="BH36" s="11">
        <f t="shared" si="170"/>
        <v>0</v>
      </c>
      <c r="BI36" s="11">
        <f t="shared" si="170"/>
        <v>0</v>
      </c>
      <c r="BJ36" s="11">
        <f t="shared" si="170"/>
        <v>0</v>
      </c>
      <c r="BK36" s="11">
        <f t="shared" si="170"/>
        <v>0</v>
      </c>
      <c r="BL36" s="11">
        <f t="shared" si="170"/>
        <v>0</v>
      </c>
      <c r="BM36" s="11">
        <f t="shared" si="170"/>
        <v>0</v>
      </c>
      <c r="BN36" s="11">
        <f t="shared" si="170"/>
        <v>0</v>
      </c>
      <c r="BO36" s="11">
        <f t="shared" si="170"/>
        <v>0</v>
      </c>
      <c r="BP36" s="11">
        <f t="shared" si="170"/>
        <v>0</v>
      </c>
      <c r="BQ36" s="11">
        <f t="shared" si="170"/>
        <v>0</v>
      </c>
      <c r="BR36" s="11">
        <f t="shared" ref="BR36:CF40" si="171">+HLOOKUP(BR$35,$E$6:$ON$27,2+$C8,FALSE)</f>
        <v>0</v>
      </c>
      <c r="BS36" s="11">
        <f t="shared" si="171"/>
        <v>0</v>
      </c>
      <c r="BT36" s="11">
        <f t="shared" si="171"/>
        <v>0</v>
      </c>
      <c r="BU36" s="11">
        <f t="shared" si="171"/>
        <v>0</v>
      </c>
      <c r="BV36" s="11">
        <f t="shared" si="171"/>
        <v>0</v>
      </c>
      <c r="BW36" s="11">
        <f t="shared" si="171"/>
        <v>0</v>
      </c>
      <c r="BX36" s="11">
        <f t="shared" si="171"/>
        <v>0</v>
      </c>
      <c r="BY36" s="11">
        <f t="shared" si="171"/>
        <v>0</v>
      </c>
      <c r="BZ36" s="11">
        <f t="shared" si="171"/>
        <v>0</v>
      </c>
      <c r="CA36" s="11">
        <f t="shared" si="171"/>
        <v>0</v>
      </c>
      <c r="CB36" s="11">
        <f t="shared" si="171"/>
        <v>0</v>
      </c>
      <c r="CC36" s="11">
        <f t="shared" si="171"/>
        <v>0</v>
      </c>
      <c r="CD36" s="11">
        <f t="shared" si="171"/>
        <v>0</v>
      </c>
      <c r="CE36" s="11">
        <f t="shared" si="171"/>
        <v>0</v>
      </c>
      <c r="CF36" s="11">
        <f t="shared" si="171"/>
        <v>0</v>
      </c>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c r="EI36" s="6"/>
      <c r="EJ36" s="6"/>
      <c r="EK36" s="6"/>
      <c r="EL36" s="6"/>
      <c r="EM36" s="6"/>
      <c r="EN36" s="6"/>
      <c r="EO36" s="6"/>
      <c r="EP36" s="6"/>
      <c r="EQ36" s="6"/>
      <c r="ER36" s="6"/>
      <c r="ES36" s="6"/>
      <c r="ET36" s="6"/>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6"/>
      <c r="FU36" s="6"/>
      <c r="FV36" s="6"/>
      <c r="FW36" s="6"/>
      <c r="FX36" s="6"/>
      <c r="FY36" s="6"/>
      <c r="FZ36" s="6"/>
      <c r="GA36" s="6"/>
      <c r="GB36" s="6"/>
      <c r="GC36" s="6"/>
      <c r="GD36" s="6"/>
      <c r="GE36" s="6"/>
      <c r="GF36" s="6"/>
      <c r="GG36" s="6"/>
      <c r="GH36" s="6"/>
      <c r="GI36" s="6"/>
      <c r="GJ36" s="6"/>
      <c r="GK36" s="6"/>
      <c r="GL36" s="6"/>
      <c r="GM36" s="6"/>
      <c r="GN36" s="6"/>
      <c r="GO36" s="6"/>
      <c r="GP36" s="6"/>
      <c r="GQ36" s="6"/>
      <c r="GR36" s="6"/>
      <c r="GS36" s="6"/>
      <c r="GT36" s="6"/>
      <c r="GU36" s="6"/>
      <c r="GV36" s="6"/>
      <c r="GW36" s="6"/>
      <c r="GX36" s="6"/>
      <c r="GY36" s="6"/>
      <c r="GZ36" s="6"/>
      <c r="HA36" s="6"/>
      <c r="HB36" s="6"/>
      <c r="HC36" s="6"/>
      <c r="HD36" s="6"/>
      <c r="HE36" s="6"/>
      <c r="HF36" s="6"/>
      <c r="HG36" s="6"/>
      <c r="HH36" s="6"/>
      <c r="HI36" s="6"/>
      <c r="HJ36" s="6"/>
      <c r="HK36" s="6"/>
      <c r="HL36" s="6"/>
      <c r="HM36" s="6"/>
      <c r="HN36" s="6"/>
      <c r="HO36" s="6"/>
      <c r="HP36" s="6"/>
      <c r="HQ36" s="6"/>
      <c r="HR36" s="6"/>
      <c r="HS36" s="6"/>
      <c r="HT36" s="6"/>
      <c r="HU36" s="6"/>
      <c r="HV36" s="6"/>
      <c r="HW36" s="6"/>
      <c r="HX36" s="6"/>
      <c r="HY36" s="6"/>
      <c r="HZ36" s="6"/>
      <c r="IA36" s="6"/>
      <c r="IB36" s="6"/>
      <c r="IC36" s="6"/>
      <c r="ID36" s="6"/>
      <c r="IE36" s="6"/>
      <c r="IF36" s="6"/>
      <c r="IG36" s="6"/>
      <c r="IH36" s="6"/>
      <c r="II36" s="6"/>
      <c r="IJ36" s="6"/>
      <c r="IK36" s="6"/>
      <c r="IL36" s="6"/>
      <c r="IM36" s="6"/>
      <c r="IN36" s="6"/>
      <c r="IO36" s="6"/>
      <c r="IP36" s="6"/>
      <c r="IQ36" s="6"/>
      <c r="IR36" s="6"/>
      <c r="IS36" s="6"/>
      <c r="IT36" s="6"/>
      <c r="IU36" s="6"/>
      <c r="IV36" s="6"/>
      <c r="IW36" s="6"/>
      <c r="IX36" s="6"/>
      <c r="IY36" s="6"/>
      <c r="IZ36" s="6"/>
      <c r="JA36" s="6"/>
      <c r="JB36" s="6"/>
      <c r="JC36" s="6"/>
      <c r="JD36" s="6"/>
      <c r="JE36" s="6"/>
      <c r="JF36" s="6"/>
      <c r="JG36" s="6"/>
      <c r="JH36" s="6"/>
      <c r="JI36" s="6"/>
      <c r="JJ36" s="6"/>
      <c r="JK36" s="6"/>
      <c r="JL36" s="6"/>
      <c r="JM36" s="6"/>
      <c r="JN36" s="6"/>
      <c r="JO36" s="6"/>
      <c r="JP36" s="6"/>
      <c r="JQ36" s="6"/>
      <c r="JR36" s="6"/>
      <c r="JS36" s="6"/>
      <c r="JT36" s="6"/>
      <c r="JU36" s="6"/>
      <c r="JV36" s="6"/>
      <c r="JW36" s="6"/>
      <c r="JX36" s="6"/>
      <c r="JY36" s="6"/>
      <c r="JZ36" s="6"/>
      <c r="KA36" s="6"/>
      <c r="KB36" s="6"/>
      <c r="KC36" s="6"/>
      <c r="KD36" s="6"/>
      <c r="KE36" s="6"/>
      <c r="KF36" s="6"/>
      <c r="KG36" s="6"/>
      <c r="KH36" s="6"/>
      <c r="KI36" s="6"/>
      <c r="KJ36" s="6"/>
      <c r="KK36" s="6"/>
      <c r="KL36" s="6"/>
      <c r="KM36" s="6"/>
      <c r="KN36" s="6"/>
      <c r="KO36" s="6"/>
      <c r="KP36" s="6"/>
      <c r="KQ36" s="6"/>
      <c r="KR36" s="6"/>
      <c r="KS36" s="6"/>
      <c r="KT36" s="6"/>
      <c r="KU36" s="6"/>
      <c r="KV36" s="6"/>
      <c r="KW36" s="6"/>
      <c r="KX36" s="6"/>
      <c r="KY36" s="6"/>
      <c r="KZ36" s="6"/>
      <c r="LA36" s="6"/>
      <c r="LB36" s="6"/>
      <c r="LC36" s="6"/>
      <c r="LD36" s="6"/>
      <c r="LE36" s="6"/>
      <c r="LF36" s="6"/>
      <c r="LG36" s="6"/>
      <c r="LH36" s="6"/>
      <c r="LI36" s="6"/>
      <c r="LJ36" s="6"/>
      <c r="LK36" s="6"/>
      <c r="LL36" s="6"/>
      <c r="LM36" s="6"/>
      <c r="LN36" s="6"/>
      <c r="LO36" s="6"/>
      <c r="LP36" s="6"/>
      <c r="LQ36" s="6"/>
      <c r="LR36" s="6"/>
      <c r="LS36" s="6"/>
      <c r="LT36" s="6"/>
      <c r="LU36" s="6"/>
      <c r="LV36" s="6"/>
      <c r="LW36" s="6"/>
      <c r="LX36" s="6"/>
      <c r="LY36" s="6"/>
      <c r="LZ36" s="6"/>
      <c r="MA36" s="6"/>
      <c r="MB36" s="6"/>
      <c r="MC36" s="6"/>
      <c r="MD36" s="6"/>
      <c r="ME36" s="6"/>
      <c r="MF36" s="6"/>
      <c r="MG36" s="6"/>
      <c r="MH36" s="6"/>
      <c r="MI36" s="6"/>
      <c r="MJ36" s="6"/>
      <c r="MK36" s="6"/>
      <c r="ML36" s="6"/>
      <c r="MM36" s="6"/>
      <c r="MN36" s="6"/>
      <c r="MO36" s="6"/>
      <c r="MP36" s="6"/>
      <c r="MQ36" s="6"/>
      <c r="MR36" s="6"/>
      <c r="MS36" s="6"/>
      <c r="MT36" s="6"/>
      <c r="MU36" s="6"/>
      <c r="MV36" s="6"/>
      <c r="MW36" s="6"/>
      <c r="MX36" s="6"/>
      <c r="MY36" s="6"/>
      <c r="MZ36" s="6"/>
      <c r="NA36" s="6"/>
      <c r="NB36" s="6"/>
      <c r="NC36" s="6"/>
      <c r="ND36" s="6"/>
      <c r="NE36" s="6"/>
      <c r="NF36" s="6"/>
      <c r="NG36" s="6"/>
      <c r="NH36" s="6"/>
      <c r="NI36" s="6"/>
      <c r="NJ36" s="6"/>
      <c r="NK36" s="6"/>
      <c r="NL36" s="6"/>
      <c r="NM36" s="6"/>
      <c r="NN36" s="6"/>
      <c r="NO36" s="6"/>
      <c r="NP36" s="6"/>
      <c r="NQ36" s="6"/>
      <c r="NR36" s="6"/>
      <c r="NS36" s="6"/>
      <c r="NT36" s="6"/>
      <c r="NU36" s="6"/>
      <c r="NV36" s="6"/>
      <c r="NW36" s="6"/>
      <c r="NX36" s="6"/>
      <c r="NY36" s="6"/>
      <c r="NZ36" s="6"/>
      <c r="OA36" s="6"/>
      <c r="OB36" s="6"/>
      <c r="OC36" s="6"/>
      <c r="OD36" s="6"/>
      <c r="OE36" s="6"/>
      <c r="OF36" s="6"/>
      <c r="OG36" s="6"/>
      <c r="OH36" s="6"/>
      <c r="OI36" s="6"/>
      <c r="OJ36" s="6"/>
      <c r="OK36" s="6"/>
      <c r="OL36" s="6"/>
      <c r="OM36" s="6"/>
      <c r="ON36" s="6"/>
    </row>
    <row r="37" spans="2:404" hidden="1" x14ac:dyDescent="0.3">
      <c r="B37" s="795">
        <f>+IFERROR(VLOOKUP(D37,'LP-Servicios'!$E$254:$F$273,2,FALSE),0)</f>
        <v>0</v>
      </c>
      <c r="C37" s="796">
        <v>2</v>
      </c>
      <c r="D37" s="10" t="str">
        <f t="shared" ref="D37:D55" si="172">+D9</f>
        <v>Malla API 120</v>
      </c>
      <c r="E37" s="11">
        <f t="shared" si="169"/>
        <v>0</v>
      </c>
      <c r="F37" s="11">
        <f t="shared" ref="F37:T37" si="173">+HLOOKUP(F$35,$E$6:$ON$27,2+$C9,FALSE)</f>
        <v>0</v>
      </c>
      <c r="G37" s="11">
        <f t="shared" si="173"/>
        <v>0</v>
      </c>
      <c r="H37" s="11">
        <f t="shared" si="173"/>
        <v>0</v>
      </c>
      <c r="I37" s="11">
        <f t="shared" si="173"/>
        <v>0</v>
      </c>
      <c r="J37" s="11">
        <f t="shared" si="173"/>
        <v>0</v>
      </c>
      <c r="K37" s="11">
        <f t="shared" si="173"/>
        <v>0</v>
      </c>
      <c r="L37" s="11">
        <f t="shared" si="173"/>
        <v>0</v>
      </c>
      <c r="M37" s="11">
        <f t="shared" si="173"/>
        <v>0</v>
      </c>
      <c r="N37" s="11">
        <f t="shared" si="173"/>
        <v>0</v>
      </c>
      <c r="O37" s="11">
        <f t="shared" si="173"/>
        <v>0</v>
      </c>
      <c r="P37" s="11">
        <f t="shared" si="173"/>
        <v>0</v>
      </c>
      <c r="Q37" s="11">
        <f t="shared" si="173"/>
        <v>0</v>
      </c>
      <c r="R37" s="11">
        <f t="shared" si="173"/>
        <v>0</v>
      </c>
      <c r="S37" s="11">
        <f t="shared" si="173"/>
        <v>0</v>
      </c>
      <c r="T37" s="11">
        <f t="shared" si="173"/>
        <v>0</v>
      </c>
      <c r="U37" s="11">
        <f t="shared" si="170"/>
        <v>0</v>
      </c>
      <c r="V37" s="11">
        <f t="shared" si="170"/>
        <v>0</v>
      </c>
      <c r="W37" s="11">
        <f t="shared" si="170"/>
        <v>0</v>
      </c>
      <c r="X37" s="11">
        <f t="shared" si="170"/>
        <v>0</v>
      </c>
      <c r="Y37" s="11">
        <f t="shared" si="170"/>
        <v>0</v>
      </c>
      <c r="Z37" s="11">
        <f t="shared" si="170"/>
        <v>0</v>
      </c>
      <c r="AA37" s="11">
        <f t="shared" si="170"/>
        <v>0</v>
      </c>
      <c r="AB37" s="11">
        <f t="shared" si="170"/>
        <v>0</v>
      </c>
      <c r="AC37" s="11">
        <f t="shared" si="170"/>
        <v>0</v>
      </c>
      <c r="AD37" s="11">
        <f t="shared" si="170"/>
        <v>0</v>
      </c>
      <c r="AE37" s="11">
        <f t="shared" si="170"/>
        <v>0</v>
      </c>
      <c r="AF37" s="11">
        <f t="shared" si="170"/>
        <v>0</v>
      </c>
      <c r="AG37" s="11">
        <f t="shared" si="170"/>
        <v>0</v>
      </c>
      <c r="AH37" s="11">
        <f t="shared" si="170"/>
        <v>0</v>
      </c>
      <c r="AI37" s="11">
        <f t="shared" si="170"/>
        <v>0</v>
      </c>
      <c r="AJ37" s="11">
        <f t="shared" si="170"/>
        <v>0</v>
      </c>
      <c r="AK37" s="11">
        <f t="shared" si="170"/>
        <v>0</v>
      </c>
      <c r="AL37" s="11">
        <f t="shared" si="170"/>
        <v>0</v>
      </c>
      <c r="AM37" s="11">
        <f t="shared" si="170"/>
        <v>0</v>
      </c>
      <c r="AN37" s="11">
        <f t="shared" si="170"/>
        <v>0</v>
      </c>
      <c r="AO37" s="11">
        <f t="shared" si="170"/>
        <v>0</v>
      </c>
      <c r="AP37" s="11">
        <f t="shared" si="170"/>
        <v>0</v>
      </c>
      <c r="AQ37" s="11">
        <f t="shared" si="170"/>
        <v>0</v>
      </c>
      <c r="AR37" s="11">
        <f t="shared" si="170"/>
        <v>0</v>
      </c>
      <c r="AS37" s="11">
        <f t="shared" si="170"/>
        <v>0</v>
      </c>
      <c r="AT37" s="11">
        <f t="shared" si="170"/>
        <v>0</v>
      </c>
      <c r="AU37" s="11">
        <f t="shared" si="170"/>
        <v>0</v>
      </c>
      <c r="AV37" s="11">
        <f t="shared" si="170"/>
        <v>0</v>
      </c>
      <c r="AW37" s="11">
        <f t="shared" si="170"/>
        <v>0</v>
      </c>
      <c r="AX37" s="11">
        <f t="shared" si="170"/>
        <v>0</v>
      </c>
      <c r="AY37" s="11">
        <f t="shared" si="170"/>
        <v>0</v>
      </c>
      <c r="AZ37" s="11">
        <f t="shared" si="170"/>
        <v>0</v>
      </c>
      <c r="BA37" s="11">
        <f t="shared" si="170"/>
        <v>0</v>
      </c>
      <c r="BB37" s="11">
        <f t="shared" si="170"/>
        <v>0</v>
      </c>
      <c r="BC37" s="11">
        <f t="shared" si="170"/>
        <v>0</v>
      </c>
      <c r="BD37" s="11">
        <f t="shared" si="170"/>
        <v>0</v>
      </c>
      <c r="BE37" s="11">
        <f t="shared" si="170"/>
        <v>0</v>
      </c>
      <c r="BF37" s="11">
        <f t="shared" si="170"/>
        <v>0</v>
      </c>
      <c r="BG37" s="11">
        <f t="shared" si="170"/>
        <v>0</v>
      </c>
      <c r="BH37" s="11">
        <f t="shared" si="170"/>
        <v>0</v>
      </c>
      <c r="BI37" s="11">
        <f t="shared" si="170"/>
        <v>0</v>
      </c>
      <c r="BJ37" s="11">
        <f t="shared" si="170"/>
        <v>0</v>
      </c>
      <c r="BK37" s="11">
        <f t="shared" si="170"/>
        <v>0</v>
      </c>
      <c r="BL37" s="11">
        <f t="shared" si="170"/>
        <v>0</v>
      </c>
      <c r="BM37" s="11">
        <f t="shared" si="170"/>
        <v>0</v>
      </c>
      <c r="BN37" s="11">
        <f t="shared" si="170"/>
        <v>0</v>
      </c>
      <c r="BO37" s="11">
        <f t="shared" si="170"/>
        <v>0</v>
      </c>
      <c r="BP37" s="11">
        <f t="shared" si="170"/>
        <v>0</v>
      </c>
      <c r="BQ37" s="11">
        <f t="shared" si="170"/>
        <v>0</v>
      </c>
      <c r="BR37" s="11">
        <f t="shared" si="171"/>
        <v>0</v>
      </c>
      <c r="BS37" s="11">
        <f t="shared" si="171"/>
        <v>0</v>
      </c>
      <c r="BT37" s="11">
        <f t="shared" si="171"/>
        <v>0</v>
      </c>
      <c r="BU37" s="11">
        <f t="shared" si="171"/>
        <v>0</v>
      </c>
      <c r="BV37" s="11">
        <f t="shared" si="171"/>
        <v>0</v>
      </c>
      <c r="BW37" s="11">
        <f t="shared" si="171"/>
        <v>0</v>
      </c>
      <c r="BX37" s="11">
        <f t="shared" si="171"/>
        <v>0</v>
      </c>
      <c r="BY37" s="11">
        <f t="shared" si="171"/>
        <v>0</v>
      </c>
      <c r="BZ37" s="11">
        <f t="shared" si="171"/>
        <v>0</v>
      </c>
      <c r="CA37" s="11">
        <f t="shared" si="171"/>
        <v>0</v>
      </c>
      <c r="CB37" s="11">
        <f t="shared" si="171"/>
        <v>0</v>
      </c>
      <c r="CC37" s="11">
        <f t="shared" si="171"/>
        <v>0</v>
      </c>
      <c r="CD37" s="11">
        <f t="shared" si="171"/>
        <v>0</v>
      </c>
      <c r="CE37" s="11">
        <f t="shared" si="171"/>
        <v>0</v>
      </c>
      <c r="CF37" s="11">
        <f t="shared" si="171"/>
        <v>0</v>
      </c>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c r="DH37" s="6"/>
      <c r="DI37" s="6"/>
      <c r="DJ37" s="6"/>
      <c r="DK37" s="6"/>
      <c r="DL37" s="6"/>
      <c r="DM37" s="6"/>
      <c r="DN37" s="6"/>
      <c r="DO37" s="6"/>
      <c r="DP37" s="6"/>
      <c r="DQ37" s="6"/>
      <c r="DR37" s="6"/>
      <c r="DS37" s="6"/>
      <c r="DT37" s="6"/>
      <c r="DU37" s="6"/>
      <c r="DV37" s="6"/>
      <c r="DW37" s="6"/>
      <c r="DX37" s="6"/>
      <c r="DY37" s="6"/>
      <c r="DZ37" s="6"/>
      <c r="EA37" s="6"/>
      <c r="EB37" s="6"/>
      <c r="EC37" s="6"/>
      <c r="ED37" s="6"/>
      <c r="EE37" s="6"/>
      <c r="EF37" s="6"/>
      <c r="EG37" s="6"/>
      <c r="EH37" s="6"/>
      <c r="EI37" s="6"/>
      <c r="EJ37" s="6"/>
      <c r="EK37" s="6"/>
      <c r="EL37" s="6"/>
      <c r="EM37" s="6"/>
      <c r="EN37" s="6"/>
      <c r="EO37" s="6"/>
      <c r="EP37" s="6"/>
      <c r="EQ37" s="6"/>
      <c r="ER37" s="6"/>
      <c r="ES37" s="6"/>
      <c r="ET37" s="6"/>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6"/>
      <c r="FU37" s="6"/>
      <c r="FV37" s="6"/>
      <c r="FW37" s="6"/>
      <c r="FX37" s="6"/>
      <c r="FY37" s="6"/>
      <c r="FZ37" s="6"/>
      <c r="GA37" s="6"/>
      <c r="GB37" s="6"/>
      <c r="GC37" s="6"/>
      <c r="GD37" s="6"/>
      <c r="GE37" s="6"/>
      <c r="GF37" s="6"/>
      <c r="GG37" s="6"/>
      <c r="GH37" s="6"/>
      <c r="GI37" s="6"/>
      <c r="GJ37" s="6"/>
      <c r="GK37" s="6"/>
      <c r="GL37" s="6"/>
      <c r="GM37" s="6"/>
      <c r="GN37" s="6"/>
      <c r="GO37" s="6"/>
      <c r="GP37" s="6"/>
      <c r="GQ37" s="6"/>
      <c r="GR37" s="6"/>
      <c r="GS37" s="6"/>
      <c r="GT37" s="6"/>
      <c r="GU37" s="6"/>
      <c r="GV37" s="6"/>
      <c r="GW37" s="6"/>
      <c r="GX37" s="6"/>
      <c r="GY37" s="6"/>
      <c r="GZ37" s="6"/>
      <c r="HA37" s="6"/>
      <c r="HB37" s="6"/>
      <c r="HC37" s="6"/>
      <c r="HD37" s="6"/>
      <c r="HE37" s="6"/>
      <c r="HF37" s="6"/>
      <c r="HG37" s="6"/>
      <c r="HH37" s="6"/>
      <c r="HI37" s="6"/>
      <c r="HJ37" s="6"/>
      <c r="HK37" s="6"/>
      <c r="HL37" s="6"/>
      <c r="HM37" s="6"/>
      <c r="HN37" s="6"/>
      <c r="HO37" s="6"/>
      <c r="HP37" s="6"/>
      <c r="HQ37" s="6"/>
      <c r="HR37" s="6"/>
      <c r="HS37" s="6"/>
      <c r="HT37" s="6"/>
      <c r="HU37" s="6"/>
      <c r="HV37" s="6"/>
      <c r="HW37" s="6"/>
      <c r="HX37" s="6"/>
      <c r="HY37" s="6"/>
      <c r="HZ37" s="6"/>
      <c r="IA37" s="6"/>
      <c r="IB37" s="6"/>
      <c r="IC37" s="6"/>
      <c r="ID37" s="6"/>
      <c r="IE37" s="6"/>
      <c r="IF37" s="6"/>
      <c r="IG37" s="6"/>
      <c r="IH37" s="6"/>
      <c r="II37" s="6"/>
      <c r="IJ37" s="6"/>
      <c r="IK37" s="6"/>
      <c r="IL37" s="6"/>
      <c r="IM37" s="6"/>
      <c r="IN37" s="6"/>
      <c r="IO37" s="6"/>
      <c r="IP37" s="6"/>
      <c r="IQ37" s="6"/>
      <c r="IR37" s="6"/>
      <c r="IS37" s="6"/>
      <c r="IT37" s="6"/>
      <c r="IU37" s="6"/>
      <c r="IV37" s="6"/>
      <c r="IW37" s="6"/>
      <c r="IX37" s="6"/>
      <c r="IY37" s="6"/>
      <c r="IZ37" s="6"/>
      <c r="JA37" s="6"/>
      <c r="JB37" s="6"/>
      <c r="JC37" s="6"/>
      <c r="JD37" s="6"/>
      <c r="JE37" s="6"/>
      <c r="JF37" s="6"/>
      <c r="JG37" s="6"/>
      <c r="JH37" s="6"/>
      <c r="JI37" s="6"/>
      <c r="JJ37" s="6"/>
      <c r="JK37" s="6"/>
      <c r="JL37" s="6"/>
      <c r="JM37" s="6"/>
      <c r="JN37" s="6"/>
      <c r="JO37" s="6"/>
      <c r="JP37" s="6"/>
      <c r="JQ37" s="6"/>
      <c r="JR37" s="6"/>
      <c r="JS37" s="6"/>
      <c r="JT37" s="6"/>
      <c r="JU37" s="6"/>
      <c r="JV37" s="6"/>
      <c r="JW37" s="6"/>
      <c r="JX37" s="6"/>
      <c r="JY37" s="6"/>
      <c r="JZ37" s="6"/>
      <c r="KA37" s="6"/>
      <c r="KB37" s="6"/>
      <c r="KC37" s="6"/>
      <c r="KD37" s="6"/>
      <c r="KE37" s="6"/>
      <c r="KF37" s="6"/>
      <c r="KG37" s="6"/>
      <c r="KH37" s="6"/>
      <c r="KI37" s="6"/>
      <c r="KJ37" s="6"/>
      <c r="KK37" s="6"/>
      <c r="KL37" s="6"/>
      <c r="KM37" s="6"/>
      <c r="KN37" s="6"/>
      <c r="KO37" s="6"/>
      <c r="KP37" s="6"/>
      <c r="KQ37" s="6"/>
      <c r="KR37" s="6"/>
      <c r="KS37" s="6"/>
      <c r="KT37" s="6"/>
      <c r="KU37" s="6"/>
      <c r="KV37" s="6"/>
      <c r="KW37" s="6"/>
      <c r="KX37" s="6"/>
      <c r="KY37" s="6"/>
      <c r="KZ37" s="6"/>
      <c r="LA37" s="6"/>
      <c r="LB37" s="6"/>
      <c r="LC37" s="6"/>
      <c r="LD37" s="6"/>
      <c r="LE37" s="6"/>
      <c r="LF37" s="6"/>
      <c r="LG37" s="6"/>
      <c r="LH37" s="6"/>
      <c r="LI37" s="6"/>
      <c r="LJ37" s="6"/>
      <c r="LK37" s="6"/>
      <c r="LL37" s="6"/>
      <c r="LM37" s="6"/>
      <c r="LN37" s="6"/>
      <c r="LO37" s="6"/>
      <c r="LP37" s="6"/>
      <c r="LQ37" s="6"/>
      <c r="LR37" s="6"/>
      <c r="LS37" s="6"/>
      <c r="LT37" s="6"/>
      <c r="LU37" s="6"/>
      <c r="LV37" s="6"/>
      <c r="LW37" s="6"/>
      <c r="LX37" s="6"/>
      <c r="LY37" s="6"/>
      <c r="LZ37" s="6"/>
      <c r="MA37" s="6"/>
      <c r="MB37" s="6"/>
      <c r="MC37" s="6"/>
      <c r="MD37" s="6"/>
      <c r="ME37" s="6"/>
      <c r="MF37" s="6"/>
      <c r="MG37" s="6"/>
      <c r="MH37" s="6"/>
      <c r="MI37" s="6"/>
      <c r="MJ37" s="6"/>
      <c r="MK37" s="6"/>
      <c r="ML37" s="6"/>
      <c r="MM37" s="6"/>
      <c r="MN37" s="6"/>
      <c r="MO37" s="6"/>
      <c r="MP37" s="6"/>
      <c r="MQ37" s="6"/>
      <c r="MR37" s="6"/>
      <c r="MS37" s="6"/>
      <c r="MT37" s="6"/>
      <c r="MU37" s="6"/>
      <c r="MV37" s="6"/>
      <c r="MW37" s="6"/>
      <c r="MX37" s="6"/>
      <c r="MY37" s="6"/>
      <c r="MZ37" s="6"/>
      <c r="NA37" s="6"/>
      <c r="NB37" s="6"/>
      <c r="NC37" s="6"/>
      <c r="ND37" s="6"/>
      <c r="NE37" s="6"/>
      <c r="NF37" s="6"/>
      <c r="NG37" s="6"/>
      <c r="NH37" s="6"/>
      <c r="NI37" s="6"/>
      <c r="NJ37" s="6"/>
      <c r="NK37" s="6"/>
      <c r="NL37" s="6"/>
      <c r="NM37" s="6"/>
      <c r="NN37" s="6"/>
      <c r="NO37" s="6"/>
      <c r="NP37" s="6"/>
      <c r="NQ37" s="6"/>
      <c r="NR37" s="6"/>
      <c r="NS37" s="6"/>
      <c r="NT37" s="6"/>
      <c r="NU37" s="6"/>
      <c r="NV37" s="6"/>
      <c r="NW37" s="6"/>
      <c r="NX37" s="6"/>
      <c r="NY37" s="6"/>
      <c r="NZ37" s="6"/>
      <c r="OA37" s="6"/>
      <c r="OB37" s="6"/>
      <c r="OC37" s="6"/>
      <c r="OD37" s="6"/>
      <c r="OE37" s="6"/>
      <c r="OF37" s="6"/>
      <c r="OG37" s="6"/>
      <c r="OH37" s="6"/>
      <c r="OI37" s="6"/>
      <c r="OJ37" s="6"/>
      <c r="OK37" s="6"/>
      <c r="OL37" s="6"/>
      <c r="OM37" s="6"/>
      <c r="ON37" s="6"/>
    </row>
    <row r="38" spans="2:404" hidden="1" x14ac:dyDescent="0.3">
      <c r="B38" s="795">
        <f>+IFERROR(VLOOKUP(D38,'LP-Servicios'!$E$254:$F$273,2,FALSE),0)</f>
        <v>0</v>
      </c>
      <c r="C38" s="796">
        <v>3</v>
      </c>
      <c r="D38" s="10" t="str">
        <f t="shared" si="172"/>
        <v>Malla API 140</v>
      </c>
      <c r="E38" s="11">
        <f t="shared" si="169"/>
        <v>0</v>
      </c>
      <c r="F38" s="11">
        <f t="shared" ref="F38:BQ41" si="174">+HLOOKUP(F$35,$E$6:$ON$27,2+$C10,FALSE)</f>
        <v>0</v>
      </c>
      <c r="G38" s="11">
        <f t="shared" si="174"/>
        <v>0</v>
      </c>
      <c r="H38" s="11">
        <f t="shared" si="174"/>
        <v>0</v>
      </c>
      <c r="I38" s="11">
        <f t="shared" si="174"/>
        <v>0</v>
      </c>
      <c r="J38" s="11">
        <f t="shared" si="174"/>
        <v>0</v>
      </c>
      <c r="K38" s="11">
        <f t="shared" si="174"/>
        <v>0</v>
      </c>
      <c r="L38" s="11">
        <f t="shared" si="174"/>
        <v>0</v>
      </c>
      <c r="M38" s="11">
        <f t="shared" si="174"/>
        <v>0</v>
      </c>
      <c r="N38" s="11">
        <f t="shared" si="174"/>
        <v>0</v>
      </c>
      <c r="O38" s="11">
        <f t="shared" si="174"/>
        <v>0</v>
      </c>
      <c r="P38" s="11">
        <f t="shared" si="174"/>
        <v>0</v>
      </c>
      <c r="Q38" s="11">
        <f t="shared" si="174"/>
        <v>0</v>
      </c>
      <c r="R38" s="11">
        <f t="shared" si="174"/>
        <v>0</v>
      </c>
      <c r="S38" s="11">
        <f t="shared" si="174"/>
        <v>0</v>
      </c>
      <c r="T38" s="11">
        <f t="shared" si="174"/>
        <v>0</v>
      </c>
      <c r="U38" s="11">
        <f t="shared" si="174"/>
        <v>0</v>
      </c>
      <c r="V38" s="11">
        <f t="shared" si="174"/>
        <v>0</v>
      </c>
      <c r="W38" s="11">
        <f t="shared" si="174"/>
        <v>0</v>
      </c>
      <c r="X38" s="11">
        <f t="shared" si="174"/>
        <v>0</v>
      </c>
      <c r="Y38" s="11">
        <f t="shared" si="174"/>
        <v>0</v>
      </c>
      <c r="Z38" s="11">
        <f t="shared" si="174"/>
        <v>0</v>
      </c>
      <c r="AA38" s="11">
        <f t="shared" si="174"/>
        <v>0</v>
      </c>
      <c r="AB38" s="11">
        <f t="shared" si="174"/>
        <v>0</v>
      </c>
      <c r="AC38" s="11">
        <f t="shared" si="174"/>
        <v>0</v>
      </c>
      <c r="AD38" s="11">
        <f t="shared" si="174"/>
        <v>0</v>
      </c>
      <c r="AE38" s="11">
        <f t="shared" si="174"/>
        <v>0</v>
      </c>
      <c r="AF38" s="11">
        <f t="shared" si="174"/>
        <v>0</v>
      </c>
      <c r="AG38" s="11">
        <f t="shared" si="174"/>
        <v>0</v>
      </c>
      <c r="AH38" s="11">
        <f t="shared" si="174"/>
        <v>0</v>
      </c>
      <c r="AI38" s="11">
        <f t="shared" si="174"/>
        <v>0</v>
      </c>
      <c r="AJ38" s="11">
        <f t="shared" si="174"/>
        <v>0</v>
      </c>
      <c r="AK38" s="11">
        <f t="shared" si="174"/>
        <v>0</v>
      </c>
      <c r="AL38" s="11">
        <f t="shared" si="174"/>
        <v>0</v>
      </c>
      <c r="AM38" s="11">
        <f t="shared" si="174"/>
        <v>0</v>
      </c>
      <c r="AN38" s="11">
        <f t="shared" si="174"/>
        <v>0</v>
      </c>
      <c r="AO38" s="11">
        <f t="shared" si="174"/>
        <v>0</v>
      </c>
      <c r="AP38" s="11">
        <f t="shared" si="174"/>
        <v>0</v>
      </c>
      <c r="AQ38" s="11">
        <f t="shared" si="174"/>
        <v>0</v>
      </c>
      <c r="AR38" s="11">
        <f t="shared" si="174"/>
        <v>0</v>
      </c>
      <c r="AS38" s="11">
        <f t="shared" si="174"/>
        <v>0</v>
      </c>
      <c r="AT38" s="11">
        <f t="shared" si="174"/>
        <v>0</v>
      </c>
      <c r="AU38" s="11">
        <f t="shared" si="174"/>
        <v>0</v>
      </c>
      <c r="AV38" s="11">
        <f t="shared" si="174"/>
        <v>0</v>
      </c>
      <c r="AW38" s="11">
        <f t="shared" si="174"/>
        <v>0</v>
      </c>
      <c r="AX38" s="11">
        <f t="shared" si="174"/>
        <v>0</v>
      </c>
      <c r="AY38" s="11">
        <f t="shared" si="174"/>
        <v>0</v>
      </c>
      <c r="AZ38" s="11">
        <f t="shared" si="174"/>
        <v>0</v>
      </c>
      <c r="BA38" s="11">
        <f t="shared" si="174"/>
        <v>0</v>
      </c>
      <c r="BB38" s="11">
        <f t="shared" si="174"/>
        <v>0</v>
      </c>
      <c r="BC38" s="11">
        <f t="shared" si="174"/>
        <v>0</v>
      </c>
      <c r="BD38" s="11">
        <f t="shared" si="174"/>
        <v>0</v>
      </c>
      <c r="BE38" s="11">
        <f t="shared" si="174"/>
        <v>0</v>
      </c>
      <c r="BF38" s="11">
        <f t="shared" si="174"/>
        <v>0</v>
      </c>
      <c r="BG38" s="11">
        <f t="shared" si="174"/>
        <v>0</v>
      </c>
      <c r="BH38" s="11">
        <f t="shared" si="174"/>
        <v>0</v>
      </c>
      <c r="BI38" s="11">
        <f t="shared" si="174"/>
        <v>0</v>
      </c>
      <c r="BJ38" s="11">
        <f t="shared" si="174"/>
        <v>0</v>
      </c>
      <c r="BK38" s="11">
        <f t="shared" si="174"/>
        <v>0</v>
      </c>
      <c r="BL38" s="11">
        <f t="shared" si="174"/>
        <v>0</v>
      </c>
      <c r="BM38" s="11">
        <f t="shared" si="174"/>
        <v>0</v>
      </c>
      <c r="BN38" s="11">
        <f t="shared" si="174"/>
        <v>0</v>
      </c>
      <c r="BO38" s="11">
        <f t="shared" si="174"/>
        <v>0</v>
      </c>
      <c r="BP38" s="11">
        <f t="shared" si="174"/>
        <v>0</v>
      </c>
      <c r="BQ38" s="11">
        <f t="shared" si="174"/>
        <v>0</v>
      </c>
      <c r="BR38" s="11">
        <f t="shared" si="171"/>
        <v>0</v>
      </c>
      <c r="BS38" s="11">
        <f t="shared" si="171"/>
        <v>0</v>
      </c>
      <c r="BT38" s="11">
        <f t="shared" si="171"/>
        <v>0</v>
      </c>
      <c r="BU38" s="11">
        <f t="shared" si="171"/>
        <v>0</v>
      </c>
      <c r="BV38" s="11">
        <f t="shared" si="171"/>
        <v>0</v>
      </c>
      <c r="BW38" s="11">
        <f t="shared" si="171"/>
        <v>0</v>
      </c>
      <c r="BX38" s="11">
        <f t="shared" si="171"/>
        <v>0</v>
      </c>
      <c r="BY38" s="11">
        <f t="shared" si="171"/>
        <v>0</v>
      </c>
      <c r="BZ38" s="11">
        <f t="shared" si="171"/>
        <v>0</v>
      </c>
      <c r="CA38" s="11">
        <f t="shared" si="171"/>
        <v>0</v>
      </c>
      <c r="CB38" s="11">
        <f t="shared" si="171"/>
        <v>0</v>
      </c>
      <c r="CC38" s="11">
        <f t="shared" si="171"/>
        <v>0</v>
      </c>
      <c r="CD38" s="11">
        <f t="shared" si="171"/>
        <v>0</v>
      </c>
      <c r="CE38" s="11">
        <f t="shared" si="171"/>
        <v>0</v>
      </c>
      <c r="CF38" s="11">
        <f t="shared" si="171"/>
        <v>0</v>
      </c>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c r="EI38" s="6"/>
      <c r="EJ38" s="6"/>
      <c r="EK38" s="6"/>
      <c r="EL38" s="6"/>
      <c r="EM38" s="6"/>
      <c r="EN38" s="6"/>
      <c r="EO38" s="6"/>
      <c r="EP38" s="6"/>
      <c r="EQ38" s="6"/>
      <c r="ER38" s="6"/>
      <c r="ES38" s="6"/>
      <c r="ET38" s="6"/>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6"/>
      <c r="FU38" s="6"/>
      <c r="FV38" s="6"/>
      <c r="FW38" s="6"/>
      <c r="FX38" s="6"/>
      <c r="FY38" s="6"/>
      <c r="FZ38" s="6"/>
      <c r="GA38" s="6"/>
      <c r="GB38" s="6"/>
      <c r="GC38" s="6"/>
      <c r="GD38" s="6"/>
      <c r="GE38" s="6"/>
      <c r="GF38" s="6"/>
      <c r="GG38" s="6"/>
      <c r="GH38" s="6"/>
      <c r="GI38" s="6"/>
      <c r="GJ38" s="6"/>
      <c r="GK38" s="6"/>
      <c r="GL38" s="6"/>
      <c r="GM38" s="6"/>
      <c r="GN38" s="6"/>
      <c r="GO38" s="6"/>
      <c r="GP38" s="6"/>
      <c r="GQ38" s="6"/>
      <c r="GR38" s="6"/>
      <c r="GS38" s="6"/>
      <c r="GT38" s="6"/>
      <c r="GU38" s="6"/>
      <c r="GV38" s="6"/>
      <c r="GW38" s="6"/>
      <c r="GX38" s="6"/>
      <c r="GY38" s="6"/>
      <c r="GZ38" s="6"/>
      <c r="HA38" s="6"/>
      <c r="HB38" s="6"/>
      <c r="HC38" s="6"/>
      <c r="HD38" s="6"/>
      <c r="HE38" s="6"/>
      <c r="HF38" s="6"/>
      <c r="HG38" s="6"/>
      <c r="HH38" s="6"/>
      <c r="HI38" s="6"/>
      <c r="HJ38" s="6"/>
      <c r="HK38" s="6"/>
      <c r="HL38" s="6"/>
      <c r="HM38" s="6"/>
      <c r="HN38" s="6"/>
      <c r="HO38" s="6"/>
      <c r="HP38" s="6"/>
      <c r="HQ38" s="6"/>
      <c r="HR38" s="6"/>
      <c r="HS38" s="6"/>
      <c r="HT38" s="6"/>
      <c r="HU38" s="6"/>
      <c r="HV38" s="6"/>
      <c r="HW38" s="6"/>
      <c r="HX38" s="6"/>
      <c r="HY38" s="6"/>
      <c r="HZ38" s="6"/>
      <c r="IA38" s="6"/>
      <c r="IB38" s="6"/>
      <c r="IC38" s="6"/>
      <c r="ID38" s="6"/>
      <c r="IE38" s="6"/>
      <c r="IF38" s="6"/>
      <c r="IG38" s="6"/>
      <c r="IH38" s="6"/>
      <c r="II38" s="6"/>
      <c r="IJ38" s="6"/>
      <c r="IK38" s="6"/>
      <c r="IL38" s="6"/>
      <c r="IM38" s="6"/>
      <c r="IN38" s="6"/>
      <c r="IO38" s="6"/>
      <c r="IP38" s="6"/>
      <c r="IQ38" s="6"/>
      <c r="IR38" s="6"/>
      <c r="IS38" s="6"/>
      <c r="IT38" s="6"/>
      <c r="IU38" s="6"/>
      <c r="IV38" s="6"/>
      <c r="IW38" s="6"/>
      <c r="IX38" s="6"/>
      <c r="IY38" s="6"/>
      <c r="IZ38" s="6"/>
      <c r="JA38" s="6"/>
      <c r="JB38" s="6"/>
      <c r="JC38" s="6"/>
      <c r="JD38" s="6"/>
      <c r="JE38" s="6"/>
      <c r="JF38" s="6"/>
      <c r="JG38" s="6"/>
      <c r="JH38" s="6"/>
      <c r="JI38" s="6"/>
      <c r="JJ38" s="6"/>
      <c r="JK38" s="6"/>
      <c r="JL38" s="6"/>
      <c r="JM38" s="6"/>
      <c r="JN38" s="6"/>
      <c r="JO38" s="6"/>
      <c r="JP38" s="6"/>
      <c r="JQ38" s="6"/>
      <c r="JR38" s="6"/>
      <c r="JS38" s="6"/>
      <c r="JT38" s="6"/>
      <c r="JU38" s="6"/>
      <c r="JV38" s="6"/>
      <c r="JW38" s="6"/>
      <c r="JX38" s="6"/>
      <c r="JY38" s="6"/>
      <c r="JZ38" s="6"/>
      <c r="KA38" s="6"/>
      <c r="KB38" s="6"/>
      <c r="KC38" s="6"/>
      <c r="KD38" s="6"/>
      <c r="KE38" s="6"/>
      <c r="KF38" s="6"/>
      <c r="KG38" s="6"/>
      <c r="KH38" s="6"/>
      <c r="KI38" s="6"/>
      <c r="KJ38" s="6"/>
      <c r="KK38" s="6"/>
      <c r="KL38" s="6"/>
      <c r="KM38" s="6"/>
      <c r="KN38" s="6"/>
      <c r="KO38" s="6"/>
      <c r="KP38" s="6"/>
      <c r="KQ38" s="6"/>
      <c r="KR38" s="6"/>
      <c r="KS38" s="6"/>
      <c r="KT38" s="6"/>
      <c r="KU38" s="6"/>
      <c r="KV38" s="6"/>
      <c r="KW38" s="6"/>
      <c r="KX38" s="6"/>
      <c r="KY38" s="6"/>
      <c r="KZ38" s="6"/>
      <c r="LA38" s="6"/>
      <c r="LB38" s="6"/>
      <c r="LC38" s="6"/>
      <c r="LD38" s="6"/>
      <c r="LE38" s="6"/>
      <c r="LF38" s="6"/>
      <c r="LG38" s="6"/>
      <c r="LH38" s="6"/>
      <c r="LI38" s="6"/>
      <c r="LJ38" s="6"/>
      <c r="LK38" s="6"/>
      <c r="LL38" s="6"/>
      <c r="LM38" s="6"/>
      <c r="LN38" s="6"/>
      <c r="LO38" s="6"/>
      <c r="LP38" s="6"/>
      <c r="LQ38" s="6"/>
      <c r="LR38" s="6"/>
      <c r="LS38" s="6"/>
      <c r="LT38" s="6"/>
      <c r="LU38" s="6"/>
      <c r="LV38" s="6"/>
      <c r="LW38" s="6"/>
      <c r="LX38" s="6"/>
      <c r="LY38" s="6"/>
      <c r="LZ38" s="6"/>
      <c r="MA38" s="6"/>
      <c r="MB38" s="6"/>
      <c r="MC38" s="6"/>
      <c r="MD38" s="6"/>
      <c r="ME38" s="6"/>
      <c r="MF38" s="6"/>
      <c r="MG38" s="6"/>
      <c r="MH38" s="6"/>
      <c r="MI38" s="6"/>
      <c r="MJ38" s="6"/>
      <c r="MK38" s="6"/>
      <c r="ML38" s="6"/>
      <c r="MM38" s="6"/>
      <c r="MN38" s="6"/>
      <c r="MO38" s="6"/>
      <c r="MP38" s="6"/>
      <c r="MQ38" s="6"/>
      <c r="MR38" s="6"/>
      <c r="MS38" s="6"/>
      <c r="MT38" s="6"/>
      <c r="MU38" s="6"/>
      <c r="MV38" s="6"/>
      <c r="MW38" s="6"/>
      <c r="MX38" s="6"/>
      <c r="MY38" s="6"/>
      <c r="MZ38" s="6"/>
      <c r="NA38" s="6"/>
      <c r="NB38" s="6"/>
      <c r="NC38" s="6"/>
      <c r="ND38" s="6"/>
      <c r="NE38" s="6"/>
      <c r="NF38" s="6"/>
      <c r="NG38" s="6"/>
      <c r="NH38" s="6"/>
      <c r="NI38" s="6"/>
      <c r="NJ38" s="6"/>
      <c r="NK38" s="6"/>
      <c r="NL38" s="6"/>
      <c r="NM38" s="6"/>
      <c r="NN38" s="6"/>
      <c r="NO38" s="6"/>
      <c r="NP38" s="6"/>
      <c r="NQ38" s="6"/>
      <c r="NR38" s="6"/>
      <c r="NS38" s="6"/>
      <c r="NT38" s="6"/>
      <c r="NU38" s="6"/>
      <c r="NV38" s="6"/>
      <c r="NW38" s="6"/>
      <c r="NX38" s="6"/>
      <c r="NY38" s="6"/>
      <c r="NZ38" s="6"/>
      <c r="OA38" s="6"/>
      <c r="OB38" s="6"/>
      <c r="OC38" s="6"/>
      <c r="OD38" s="6"/>
      <c r="OE38" s="6"/>
      <c r="OF38" s="6"/>
      <c r="OG38" s="6"/>
      <c r="OH38" s="6"/>
      <c r="OI38" s="6"/>
      <c r="OJ38" s="6"/>
      <c r="OK38" s="6"/>
      <c r="OL38" s="6"/>
      <c r="OM38" s="6"/>
      <c r="ON38" s="6"/>
    </row>
    <row r="39" spans="2:404" hidden="1" x14ac:dyDescent="0.3">
      <c r="B39" s="795">
        <f>+IFERROR(VLOOKUP(D39,'LP-Servicios'!$E$254:$F$273,2,FALSE),0)</f>
        <v>0</v>
      </c>
      <c r="C39" s="796">
        <v>4</v>
      </c>
      <c r="D39" s="10" t="str">
        <f t="shared" si="172"/>
        <v>Malla API 170</v>
      </c>
      <c r="E39" s="11">
        <f t="shared" si="169"/>
        <v>0</v>
      </c>
      <c r="F39" s="11">
        <f t="shared" si="174"/>
        <v>0</v>
      </c>
      <c r="G39" s="11">
        <f t="shared" si="174"/>
        <v>0</v>
      </c>
      <c r="H39" s="11">
        <f t="shared" si="174"/>
        <v>0</v>
      </c>
      <c r="I39" s="11">
        <f t="shared" si="174"/>
        <v>0</v>
      </c>
      <c r="J39" s="11">
        <f t="shared" si="174"/>
        <v>0</v>
      </c>
      <c r="K39" s="11">
        <f t="shared" si="174"/>
        <v>0</v>
      </c>
      <c r="L39" s="11">
        <f t="shared" si="174"/>
        <v>0</v>
      </c>
      <c r="M39" s="11">
        <f t="shared" si="174"/>
        <v>0</v>
      </c>
      <c r="N39" s="11">
        <f t="shared" si="174"/>
        <v>0</v>
      </c>
      <c r="O39" s="11">
        <f t="shared" si="174"/>
        <v>0</v>
      </c>
      <c r="P39" s="11">
        <f t="shared" si="174"/>
        <v>0</v>
      </c>
      <c r="Q39" s="11">
        <f t="shared" si="174"/>
        <v>0</v>
      </c>
      <c r="R39" s="11">
        <f t="shared" si="174"/>
        <v>0</v>
      </c>
      <c r="S39" s="11">
        <f t="shared" si="174"/>
        <v>0</v>
      </c>
      <c r="T39" s="11">
        <f t="shared" si="174"/>
        <v>0</v>
      </c>
      <c r="U39" s="11">
        <f t="shared" si="174"/>
        <v>0</v>
      </c>
      <c r="V39" s="11">
        <f t="shared" si="174"/>
        <v>0</v>
      </c>
      <c r="W39" s="11">
        <f t="shared" si="174"/>
        <v>0</v>
      </c>
      <c r="X39" s="11">
        <f t="shared" si="174"/>
        <v>0</v>
      </c>
      <c r="Y39" s="11">
        <f t="shared" si="174"/>
        <v>0</v>
      </c>
      <c r="Z39" s="11">
        <f t="shared" si="174"/>
        <v>0</v>
      </c>
      <c r="AA39" s="11">
        <f t="shared" si="174"/>
        <v>0</v>
      </c>
      <c r="AB39" s="11">
        <f t="shared" si="174"/>
        <v>0</v>
      </c>
      <c r="AC39" s="11">
        <f t="shared" si="174"/>
        <v>0</v>
      </c>
      <c r="AD39" s="11">
        <f t="shared" si="174"/>
        <v>0</v>
      </c>
      <c r="AE39" s="11">
        <f t="shared" si="174"/>
        <v>0</v>
      </c>
      <c r="AF39" s="11">
        <f t="shared" si="174"/>
        <v>0</v>
      </c>
      <c r="AG39" s="11">
        <f t="shared" si="174"/>
        <v>0</v>
      </c>
      <c r="AH39" s="11">
        <f t="shared" si="174"/>
        <v>0</v>
      </c>
      <c r="AI39" s="11">
        <f t="shared" si="174"/>
        <v>0</v>
      </c>
      <c r="AJ39" s="11">
        <f t="shared" si="174"/>
        <v>0</v>
      </c>
      <c r="AK39" s="11">
        <f t="shared" si="174"/>
        <v>0</v>
      </c>
      <c r="AL39" s="11">
        <f t="shared" si="174"/>
        <v>0</v>
      </c>
      <c r="AM39" s="11">
        <f t="shared" si="174"/>
        <v>0</v>
      </c>
      <c r="AN39" s="11">
        <f t="shared" si="174"/>
        <v>0</v>
      </c>
      <c r="AO39" s="11">
        <f t="shared" si="174"/>
        <v>0</v>
      </c>
      <c r="AP39" s="11">
        <f t="shared" si="174"/>
        <v>0</v>
      </c>
      <c r="AQ39" s="11">
        <f t="shared" si="174"/>
        <v>0</v>
      </c>
      <c r="AR39" s="11">
        <f t="shared" si="174"/>
        <v>0</v>
      </c>
      <c r="AS39" s="11">
        <f t="shared" si="174"/>
        <v>0</v>
      </c>
      <c r="AT39" s="11">
        <f t="shared" si="174"/>
        <v>0</v>
      </c>
      <c r="AU39" s="11">
        <f t="shared" si="174"/>
        <v>0</v>
      </c>
      <c r="AV39" s="11">
        <f t="shared" si="174"/>
        <v>0</v>
      </c>
      <c r="AW39" s="11">
        <f t="shared" si="174"/>
        <v>0</v>
      </c>
      <c r="AX39" s="11">
        <f t="shared" si="174"/>
        <v>0</v>
      </c>
      <c r="AY39" s="11">
        <f t="shared" si="174"/>
        <v>0</v>
      </c>
      <c r="AZ39" s="11">
        <f t="shared" si="174"/>
        <v>0</v>
      </c>
      <c r="BA39" s="11">
        <f t="shared" si="174"/>
        <v>0</v>
      </c>
      <c r="BB39" s="11">
        <f t="shared" si="174"/>
        <v>0</v>
      </c>
      <c r="BC39" s="11">
        <f t="shared" si="174"/>
        <v>0</v>
      </c>
      <c r="BD39" s="11">
        <f t="shared" si="174"/>
        <v>0</v>
      </c>
      <c r="BE39" s="11">
        <f t="shared" si="174"/>
        <v>0</v>
      </c>
      <c r="BF39" s="11">
        <f t="shared" si="174"/>
        <v>0</v>
      </c>
      <c r="BG39" s="11">
        <f t="shared" si="174"/>
        <v>0</v>
      </c>
      <c r="BH39" s="11">
        <f t="shared" si="174"/>
        <v>0</v>
      </c>
      <c r="BI39" s="11">
        <f t="shared" si="174"/>
        <v>0</v>
      </c>
      <c r="BJ39" s="11">
        <f t="shared" si="174"/>
        <v>0</v>
      </c>
      <c r="BK39" s="11">
        <f t="shared" si="174"/>
        <v>0</v>
      </c>
      <c r="BL39" s="11">
        <f t="shared" si="174"/>
        <v>0</v>
      </c>
      <c r="BM39" s="11">
        <f t="shared" si="174"/>
        <v>0</v>
      </c>
      <c r="BN39" s="11">
        <f t="shared" si="174"/>
        <v>0</v>
      </c>
      <c r="BO39" s="11">
        <f t="shared" si="174"/>
        <v>0</v>
      </c>
      <c r="BP39" s="11">
        <f t="shared" si="174"/>
        <v>0</v>
      </c>
      <c r="BQ39" s="11">
        <f t="shared" si="174"/>
        <v>0</v>
      </c>
      <c r="BR39" s="11">
        <f t="shared" si="171"/>
        <v>0</v>
      </c>
      <c r="BS39" s="11">
        <f t="shared" si="171"/>
        <v>0</v>
      </c>
      <c r="BT39" s="11">
        <f t="shared" si="171"/>
        <v>0</v>
      </c>
      <c r="BU39" s="11">
        <f t="shared" si="171"/>
        <v>0</v>
      </c>
      <c r="BV39" s="11">
        <f t="shared" si="171"/>
        <v>0</v>
      </c>
      <c r="BW39" s="11">
        <f t="shared" si="171"/>
        <v>0</v>
      </c>
      <c r="BX39" s="11">
        <f t="shared" si="171"/>
        <v>0</v>
      </c>
      <c r="BY39" s="11">
        <f t="shared" si="171"/>
        <v>0</v>
      </c>
      <c r="BZ39" s="11">
        <f t="shared" si="171"/>
        <v>0</v>
      </c>
      <c r="CA39" s="11">
        <f t="shared" si="171"/>
        <v>0</v>
      </c>
      <c r="CB39" s="11">
        <f t="shared" si="171"/>
        <v>0</v>
      </c>
      <c r="CC39" s="11">
        <f t="shared" si="171"/>
        <v>0</v>
      </c>
      <c r="CD39" s="11">
        <f t="shared" si="171"/>
        <v>0</v>
      </c>
      <c r="CE39" s="11">
        <f t="shared" si="171"/>
        <v>0</v>
      </c>
      <c r="CF39" s="11">
        <f t="shared" si="171"/>
        <v>0</v>
      </c>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c r="DH39" s="6"/>
      <c r="DI39" s="6"/>
      <c r="DJ39" s="6"/>
      <c r="DK39" s="6"/>
      <c r="DL39" s="6"/>
      <c r="DM39" s="6"/>
      <c r="DN39" s="6"/>
      <c r="DO39" s="6"/>
      <c r="DP39" s="6"/>
      <c r="DQ39" s="6"/>
      <c r="DR39" s="6"/>
      <c r="DS39" s="6"/>
      <c r="DT39" s="6"/>
      <c r="DU39" s="6"/>
      <c r="DV39" s="6"/>
      <c r="DW39" s="6"/>
      <c r="DX39" s="6"/>
      <c r="DY39" s="6"/>
      <c r="DZ39" s="6"/>
      <c r="EA39" s="6"/>
      <c r="EB39" s="6"/>
      <c r="EC39" s="6"/>
      <c r="ED39" s="6"/>
      <c r="EE39" s="6"/>
      <c r="EF39" s="6"/>
      <c r="EG39" s="6"/>
      <c r="EH39" s="6"/>
      <c r="EI39" s="6"/>
      <c r="EJ39" s="6"/>
      <c r="EK39" s="6"/>
      <c r="EL39" s="6"/>
      <c r="EM39" s="6"/>
      <c r="EN39" s="6"/>
      <c r="EO39" s="6"/>
      <c r="EP39" s="6"/>
      <c r="EQ39" s="6"/>
      <c r="ER39" s="6"/>
      <c r="ES39" s="6"/>
      <c r="ET39" s="6"/>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6"/>
      <c r="FU39" s="6"/>
      <c r="FV39" s="6"/>
      <c r="FW39" s="6"/>
      <c r="FX39" s="6"/>
      <c r="FY39" s="6"/>
      <c r="FZ39" s="6"/>
      <c r="GA39" s="6"/>
      <c r="GB39" s="6"/>
      <c r="GC39" s="6"/>
      <c r="GD39" s="6"/>
      <c r="GE39" s="6"/>
      <c r="GF39" s="6"/>
      <c r="GG39" s="6"/>
      <c r="GH39" s="6"/>
      <c r="GI39" s="6"/>
      <c r="GJ39" s="6"/>
      <c r="GK39" s="6"/>
      <c r="GL39" s="6"/>
      <c r="GM39" s="6"/>
      <c r="GN39" s="6"/>
      <c r="GO39" s="6"/>
      <c r="GP39" s="6"/>
      <c r="GQ39" s="6"/>
      <c r="GR39" s="6"/>
      <c r="GS39" s="6"/>
      <c r="GT39" s="6"/>
      <c r="GU39" s="6"/>
      <c r="GV39" s="6"/>
      <c r="GW39" s="6"/>
      <c r="GX39" s="6"/>
      <c r="GY39" s="6"/>
      <c r="GZ39" s="6"/>
      <c r="HA39" s="6"/>
      <c r="HB39" s="6"/>
      <c r="HC39" s="6"/>
      <c r="HD39" s="6"/>
      <c r="HE39" s="6"/>
      <c r="HF39" s="6"/>
      <c r="HG39" s="6"/>
      <c r="HH39" s="6"/>
      <c r="HI39" s="6"/>
      <c r="HJ39" s="6"/>
      <c r="HK39" s="6"/>
      <c r="HL39" s="6"/>
      <c r="HM39" s="6"/>
      <c r="HN39" s="6"/>
      <c r="HO39" s="6"/>
      <c r="HP39" s="6"/>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c r="IW39" s="6"/>
      <c r="IX39" s="6"/>
      <c r="IY39" s="6"/>
      <c r="IZ39" s="6"/>
      <c r="JA39" s="6"/>
      <c r="JB39" s="6"/>
      <c r="JC39" s="6"/>
      <c r="JD39" s="6"/>
      <c r="JE39" s="6"/>
      <c r="JF39" s="6"/>
      <c r="JG39" s="6"/>
      <c r="JH39" s="6"/>
      <c r="JI39" s="6"/>
      <c r="JJ39" s="6"/>
      <c r="JK39" s="6"/>
      <c r="JL39" s="6"/>
      <c r="JM39" s="6"/>
      <c r="JN39" s="6"/>
      <c r="JO39" s="6"/>
      <c r="JP39" s="6"/>
      <c r="JQ39" s="6"/>
      <c r="JR39" s="6"/>
      <c r="JS39" s="6"/>
      <c r="JT39" s="6"/>
      <c r="JU39" s="6"/>
      <c r="JV39" s="6"/>
      <c r="JW39" s="6"/>
      <c r="JX39" s="6"/>
      <c r="JY39" s="6"/>
      <c r="JZ39" s="6"/>
      <c r="KA39" s="6"/>
      <c r="KB39" s="6"/>
      <c r="KC39" s="6"/>
      <c r="KD39" s="6"/>
      <c r="KE39" s="6"/>
      <c r="KF39" s="6"/>
      <c r="KG39" s="6"/>
      <c r="KH39" s="6"/>
      <c r="KI39" s="6"/>
      <c r="KJ39" s="6"/>
      <c r="KK39" s="6"/>
      <c r="KL39" s="6"/>
      <c r="KM39" s="6"/>
      <c r="KN39" s="6"/>
      <c r="KO39" s="6"/>
      <c r="KP39" s="6"/>
      <c r="KQ39" s="6"/>
      <c r="KR39" s="6"/>
      <c r="KS39" s="6"/>
      <c r="KT39" s="6"/>
      <c r="KU39" s="6"/>
      <c r="KV39" s="6"/>
      <c r="KW39" s="6"/>
      <c r="KX39" s="6"/>
      <c r="KY39" s="6"/>
      <c r="KZ39" s="6"/>
      <c r="LA39" s="6"/>
      <c r="LB39" s="6"/>
      <c r="LC39" s="6"/>
      <c r="LD39" s="6"/>
      <c r="LE39" s="6"/>
      <c r="LF39" s="6"/>
      <c r="LG39" s="6"/>
      <c r="LH39" s="6"/>
      <c r="LI39" s="6"/>
      <c r="LJ39" s="6"/>
      <c r="LK39" s="6"/>
      <c r="LL39" s="6"/>
      <c r="LM39" s="6"/>
      <c r="LN39" s="6"/>
      <c r="LO39" s="6"/>
      <c r="LP39" s="6"/>
      <c r="LQ39" s="6"/>
      <c r="LR39" s="6"/>
      <c r="LS39" s="6"/>
      <c r="LT39" s="6"/>
      <c r="LU39" s="6"/>
      <c r="LV39" s="6"/>
      <c r="LW39" s="6"/>
      <c r="LX39" s="6"/>
      <c r="LY39" s="6"/>
      <c r="LZ39" s="6"/>
      <c r="MA39" s="6"/>
      <c r="MB39" s="6"/>
      <c r="MC39" s="6"/>
      <c r="MD39" s="6"/>
      <c r="ME39" s="6"/>
      <c r="MF39" s="6"/>
      <c r="MG39" s="6"/>
      <c r="MH39" s="6"/>
      <c r="MI39" s="6"/>
      <c r="MJ39" s="6"/>
      <c r="MK39" s="6"/>
      <c r="ML39" s="6"/>
      <c r="MM39" s="6"/>
      <c r="MN39" s="6"/>
      <c r="MO39" s="6"/>
      <c r="MP39" s="6"/>
      <c r="MQ39" s="6"/>
      <c r="MR39" s="6"/>
      <c r="MS39" s="6"/>
      <c r="MT39" s="6"/>
      <c r="MU39" s="6"/>
      <c r="MV39" s="6"/>
      <c r="MW39" s="6"/>
      <c r="MX39" s="6"/>
      <c r="MY39" s="6"/>
      <c r="MZ39" s="6"/>
      <c r="NA39" s="6"/>
      <c r="NB39" s="6"/>
      <c r="NC39" s="6"/>
      <c r="ND39" s="6"/>
      <c r="NE39" s="6"/>
      <c r="NF39" s="6"/>
      <c r="NG39" s="6"/>
      <c r="NH39" s="6"/>
      <c r="NI39" s="6"/>
      <c r="NJ39" s="6"/>
      <c r="NK39" s="6"/>
      <c r="NL39" s="6"/>
      <c r="NM39" s="6"/>
      <c r="NN39" s="6"/>
      <c r="NO39" s="6"/>
      <c r="NP39" s="6"/>
      <c r="NQ39" s="6"/>
      <c r="NR39" s="6"/>
      <c r="NS39" s="6"/>
      <c r="NT39" s="6"/>
      <c r="NU39" s="6"/>
      <c r="NV39" s="6"/>
      <c r="NW39" s="6"/>
      <c r="NX39" s="6"/>
      <c r="NY39" s="6"/>
      <c r="NZ39" s="6"/>
      <c r="OA39" s="6"/>
      <c r="OB39" s="6"/>
      <c r="OC39" s="6"/>
      <c r="OD39" s="6"/>
      <c r="OE39" s="6"/>
      <c r="OF39" s="6"/>
      <c r="OG39" s="6"/>
      <c r="OH39" s="6"/>
      <c r="OI39" s="6"/>
      <c r="OJ39" s="6"/>
      <c r="OK39" s="6"/>
      <c r="OL39" s="6"/>
      <c r="OM39" s="6"/>
      <c r="ON39" s="6"/>
    </row>
    <row r="40" spans="2:404" hidden="1" x14ac:dyDescent="0.3">
      <c r="B40" s="795">
        <f>+IFERROR(VLOOKUP(D40,'LP-Servicios'!$E$254:$F$273,2,FALSE),0)</f>
        <v>0</v>
      </c>
      <c r="C40" s="796">
        <v>5</v>
      </c>
      <c r="D40" s="10" t="str">
        <f t="shared" si="172"/>
        <v>Malla API 200</v>
      </c>
      <c r="E40" s="11">
        <f t="shared" si="169"/>
        <v>0</v>
      </c>
      <c r="F40" s="11">
        <f t="shared" si="174"/>
        <v>0</v>
      </c>
      <c r="G40" s="11">
        <f t="shared" si="174"/>
        <v>0</v>
      </c>
      <c r="H40" s="11">
        <f t="shared" si="174"/>
        <v>0</v>
      </c>
      <c r="I40" s="11">
        <f t="shared" si="174"/>
        <v>0</v>
      </c>
      <c r="J40" s="11">
        <f t="shared" si="174"/>
        <v>0</v>
      </c>
      <c r="K40" s="11">
        <f t="shared" si="174"/>
        <v>0</v>
      </c>
      <c r="L40" s="11">
        <f t="shared" si="174"/>
        <v>0</v>
      </c>
      <c r="M40" s="11">
        <f t="shared" si="174"/>
        <v>0</v>
      </c>
      <c r="N40" s="11">
        <f t="shared" si="174"/>
        <v>0</v>
      </c>
      <c r="O40" s="11">
        <f t="shared" si="174"/>
        <v>0</v>
      </c>
      <c r="P40" s="11">
        <f t="shared" si="174"/>
        <v>0</v>
      </c>
      <c r="Q40" s="11">
        <f t="shared" si="174"/>
        <v>0</v>
      </c>
      <c r="R40" s="11">
        <f t="shared" si="174"/>
        <v>0</v>
      </c>
      <c r="S40" s="11">
        <f t="shared" si="174"/>
        <v>0</v>
      </c>
      <c r="T40" s="11">
        <f t="shared" si="174"/>
        <v>0</v>
      </c>
      <c r="U40" s="11">
        <f t="shared" si="174"/>
        <v>0</v>
      </c>
      <c r="V40" s="11">
        <f t="shared" si="174"/>
        <v>0</v>
      </c>
      <c r="W40" s="11">
        <f t="shared" si="174"/>
        <v>0</v>
      </c>
      <c r="X40" s="11">
        <f t="shared" si="174"/>
        <v>0</v>
      </c>
      <c r="Y40" s="11">
        <f t="shared" si="174"/>
        <v>0</v>
      </c>
      <c r="Z40" s="11">
        <f t="shared" si="174"/>
        <v>0</v>
      </c>
      <c r="AA40" s="11">
        <f t="shared" si="174"/>
        <v>0</v>
      </c>
      <c r="AB40" s="11">
        <f t="shared" si="174"/>
        <v>0</v>
      </c>
      <c r="AC40" s="11">
        <f t="shared" si="174"/>
        <v>0</v>
      </c>
      <c r="AD40" s="11">
        <f t="shared" si="174"/>
        <v>0</v>
      </c>
      <c r="AE40" s="11">
        <f t="shared" si="174"/>
        <v>0</v>
      </c>
      <c r="AF40" s="11">
        <f t="shared" si="174"/>
        <v>0</v>
      </c>
      <c r="AG40" s="11">
        <f t="shared" si="174"/>
        <v>0</v>
      </c>
      <c r="AH40" s="11">
        <f t="shared" si="174"/>
        <v>0</v>
      </c>
      <c r="AI40" s="11">
        <f t="shared" si="174"/>
        <v>0</v>
      </c>
      <c r="AJ40" s="11">
        <f t="shared" si="174"/>
        <v>0</v>
      </c>
      <c r="AK40" s="11">
        <f t="shared" si="174"/>
        <v>0</v>
      </c>
      <c r="AL40" s="11">
        <f t="shared" si="174"/>
        <v>0</v>
      </c>
      <c r="AM40" s="11">
        <f t="shared" si="174"/>
        <v>0</v>
      </c>
      <c r="AN40" s="11">
        <f t="shared" si="174"/>
        <v>0</v>
      </c>
      <c r="AO40" s="11">
        <f t="shared" si="174"/>
        <v>0</v>
      </c>
      <c r="AP40" s="11">
        <f t="shared" si="174"/>
        <v>0</v>
      </c>
      <c r="AQ40" s="11">
        <f t="shared" si="174"/>
        <v>0</v>
      </c>
      <c r="AR40" s="11">
        <f t="shared" si="174"/>
        <v>0</v>
      </c>
      <c r="AS40" s="11">
        <f t="shared" si="174"/>
        <v>0</v>
      </c>
      <c r="AT40" s="11">
        <f t="shared" si="174"/>
        <v>0</v>
      </c>
      <c r="AU40" s="11">
        <f t="shared" si="174"/>
        <v>0</v>
      </c>
      <c r="AV40" s="11">
        <f t="shared" si="174"/>
        <v>0</v>
      </c>
      <c r="AW40" s="11">
        <f t="shared" si="174"/>
        <v>0</v>
      </c>
      <c r="AX40" s="11">
        <f t="shared" si="174"/>
        <v>0</v>
      </c>
      <c r="AY40" s="11">
        <f t="shared" si="174"/>
        <v>0</v>
      </c>
      <c r="AZ40" s="11">
        <f t="shared" si="174"/>
        <v>0</v>
      </c>
      <c r="BA40" s="11">
        <f t="shared" si="174"/>
        <v>0</v>
      </c>
      <c r="BB40" s="11">
        <f t="shared" si="174"/>
        <v>0</v>
      </c>
      <c r="BC40" s="11">
        <f t="shared" si="174"/>
        <v>0</v>
      </c>
      <c r="BD40" s="11">
        <f t="shared" si="174"/>
        <v>0</v>
      </c>
      <c r="BE40" s="11">
        <f t="shared" si="174"/>
        <v>0</v>
      </c>
      <c r="BF40" s="11">
        <f t="shared" si="174"/>
        <v>0</v>
      </c>
      <c r="BG40" s="11">
        <f t="shared" si="174"/>
        <v>0</v>
      </c>
      <c r="BH40" s="11">
        <f t="shared" si="174"/>
        <v>0</v>
      </c>
      <c r="BI40" s="11">
        <f t="shared" si="174"/>
        <v>0</v>
      </c>
      <c r="BJ40" s="11">
        <f t="shared" si="174"/>
        <v>0</v>
      </c>
      <c r="BK40" s="11">
        <f t="shared" si="174"/>
        <v>0</v>
      </c>
      <c r="BL40" s="11">
        <f t="shared" si="174"/>
        <v>0</v>
      </c>
      <c r="BM40" s="11">
        <f t="shared" si="174"/>
        <v>0</v>
      </c>
      <c r="BN40" s="11">
        <f t="shared" si="174"/>
        <v>0</v>
      </c>
      <c r="BO40" s="11">
        <f t="shared" si="174"/>
        <v>0</v>
      </c>
      <c r="BP40" s="11">
        <f t="shared" si="174"/>
        <v>0</v>
      </c>
      <c r="BQ40" s="11">
        <f t="shared" si="174"/>
        <v>0</v>
      </c>
      <c r="BR40" s="11">
        <f t="shared" si="171"/>
        <v>0</v>
      </c>
      <c r="BS40" s="11">
        <f t="shared" si="171"/>
        <v>0</v>
      </c>
      <c r="BT40" s="11">
        <f t="shared" si="171"/>
        <v>0</v>
      </c>
      <c r="BU40" s="11">
        <f t="shared" si="171"/>
        <v>0</v>
      </c>
      <c r="BV40" s="11">
        <f t="shared" si="171"/>
        <v>0</v>
      </c>
      <c r="BW40" s="11">
        <f t="shared" si="171"/>
        <v>0</v>
      </c>
      <c r="BX40" s="11">
        <f t="shared" si="171"/>
        <v>0</v>
      </c>
      <c r="BY40" s="11">
        <f t="shared" si="171"/>
        <v>0</v>
      </c>
      <c r="BZ40" s="11">
        <f t="shared" si="171"/>
        <v>0</v>
      </c>
      <c r="CA40" s="11">
        <f t="shared" si="171"/>
        <v>0</v>
      </c>
      <c r="CB40" s="11">
        <f t="shared" si="171"/>
        <v>0</v>
      </c>
      <c r="CC40" s="11">
        <f t="shared" si="171"/>
        <v>0</v>
      </c>
      <c r="CD40" s="11">
        <f t="shared" si="171"/>
        <v>0</v>
      </c>
      <c r="CE40" s="11">
        <f t="shared" si="171"/>
        <v>0</v>
      </c>
      <c r="CF40" s="11">
        <f t="shared" si="171"/>
        <v>0</v>
      </c>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c r="IW40" s="6"/>
      <c r="IX40" s="6"/>
      <c r="IY40" s="6"/>
      <c r="IZ40" s="6"/>
      <c r="JA40" s="6"/>
      <c r="JB40" s="6"/>
      <c r="JC40" s="6"/>
      <c r="JD40" s="6"/>
      <c r="JE40" s="6"/>
      <c r="JF40" s="6"/>
      <c r="JG40" s="6"/>
      <c r="JH40" s="6"/>
      <c r="JI40" s="6"/>
      <c r="JJ40" s="6"/>
      <c r="JK40" s="6"/>
      <c r="JL40" s="6"/>
      <c r="JM40" s="6"/>
      <c r="JN40" s="6"/>
      <c r="JO40" s="6"/>
      <c r="JP40" s="6"/>
      <c r="JQ40" s="6"/>
      <c r="JR40" s="6"/>
      <c r="JS40" s="6"/>
      <c r="JT40" s="6"/>
      <c r="JU40" s="6"/>
      <c r="JV40" s="6"/>
      <c r="JW40" s="6"/>
      <c r="JX40" s="6"/>
      <c r="JY40" s="6"/>
      <c r="JZ40" s="6"/>
      <c r="KA40" s="6"/>
      <c r="KB40" s="6"/>
      <c r="KC40" s="6"/>
      <c r="KD40" s="6"/>
      <c r="KE40" s="6"/>
      <c r="KF40" s="6"/>
      <c r="KG40" s="6"/>
      <c r="KH40" s="6"/>
      <c r="KI40" s="6"/>
      <c r="KJ40" s="6"/>
      <c r="KK40" s="6"/>
      <c r="KL40" s="6"/>
      <c r="KM40" s="6"/>
      <c r="KN40" s="6"/>
      <c r="KO40" s="6"/>
      <c r="KP40" s="6"/>
      <c r="KQ40" s="6"/>
      <c r="KR40" s="6"/>
      <c r="KS40" s="6"/>
      <c r="KT40" s="6"/>
      <c r="KU40" s="6"/>
      <c r="KV40" s="6"/>
      <c r="KW40" s="6"/>
      <c r="KX40" s="6"/>
      <c r="KY40" s="6"/>
      <c r="KZ40" s="6"/>
      <c r="LA40" s="6"/>
      <c r="LB40" s="6"/>
      <c r="LC40" s="6"/>
      <c r="LD40" s="6"/>
      <c r="LE40" s="6"/>
      <c r="LF40" s="6"/>
      <c r="LG40" s="6"/>
      <c r="LH40" s="6"/>
      <c r="LI40" s="6"/>
      <c r="LJ40" s="6"/>
      <c r="LK40" s="6"/>
      <c r="LL40" s="6"/>
      <c r="LM40" s="6"/>
      <c r="LN40" s="6"/>
      <c r="LO40" s="6"/>
      <c r="LP40" s="6"/>
      <c r="LQ40" s="6"/>
      <c r="LR40" s="6"/>
      <c r="LS40" s="6"/>
      <c r="LT40" s="6"/>
      <c r="LU40" s="6"/>
      <c r="LV40" s="6"/>
      <c r="LW40" s="6"/>
      <c r="LX40" s="6"/>
      <c r="LY40" s="6"/>
      <c r="LZ40" s="6"/>
      <c r="MA40" s="6"/>
      <c r="MB40" s="6"/>
      <c r="MC40" s="6"/>
      <c r="MD40" s="6"/>
      <c r="ME40" s="6"/>
      <c r="MF40" s="6"/>
      <c r="MG40" s="6"/>
      <c r="MH40" s="6"/>
      <c r="MI40" s="6"/>
      <c r="MJ40" s="6"/>
      <c r="MK40" s="6"/>
      <c r="ML40" s="6"/>
      <c r="MM40" s="6"/>
      <c r="MN40" s="6"/>
      <c r="MO40" s="6"/>
      <c r="MP40" s="6"/>
      <c r="MQ40" s="6"/>
      <c r="MR40" s="6"/>
      <c r="MS40" s="6"/>
      <c r="MT40" s="6"/>
      <c r="MU40" s="6"/>
      <c r="MV40" s="6"/>
      <c r="MW40" s="6"/>
      <c r="MX40" s="6"/>
      <c r="MY40" s="6"/>
      <c r="MZ40" s="6"/>
      <c r="NA40" s="6"/>
      <c r="NB40" s="6"/>
      <c r="NC40" s="6"/>
      <c r="ND40" s="6"/>
      <c r="NE40" s="6"/>
      <c r="NF40" s="6"/>
      <c r="NG40" s="6"/>
      <c r="NH40" s="6"/>
      <c r="NI40" s="6"/>
      <c r="NJ40" s="6"/>
      <c r="NK40" s="6"/>
      <c r="NL40" s="6"/>
      <c r="NM40" s="6"/>
      <c r="NN40" s="6"/>
      <c r="NO40" s="6"/>
      <c r="NP40" s="6"/>
      <c r="NQ40" s="6"/>
      <c r="NR40" s="6"/>
      <c r="NS40" s="6"/>
      <c r="NT40" s="6"/>
      <c r="NU40" s="6"/>
      <c r="NV40" s="6"/>
      <c r="NW40" s="6"/>
      <c r="NX40" s="6"/>
      <c r="NY40" s="6"/>
      <c r="NZ40" s="6"/>
      <c r="OA40" s="6"/>
      <c r="OB40" s="6"/>
      <c r="OC40" s="6"/>
      <c r="OD40" s="6"/>
      <c r="OE40" s="6"/>
      <c r="OF40" s="6"/>
      <c r="OG40" s="6"/>
      <c r="OH40" s="6"/>
      <c r="OI40" s="6"/>
      <c r="OJ40" s="6"/>
      <c r="OK40" s="6"/>
      <c r="OL40" s="6"/>
      <c r="OM40" s="6"/>
      <c r="ON40" s="6"/>
    </row>
    <row r="41" spans="2:404" hidden="1" x14ac:dyDescent="0.3">
      <c r="B41" s="795">
        <f>+IFERROR(VLOOKUP(D41,'LP-Servicios'!$E$254:$F$273,2,FALSE),0)</f>
        <v>0</v>
      </c>
      <c r="C41" s="796">
        <v>6</v>
      </c>
      <c r="D41" s="10" t="str">
        <f t="shared" si="172"/>
        <v>Malla API 230</v>
      </c>
      <c r="E41" s="11">
        <f t="shared" si="169"/>
        <v>0</v>
      </c>
      <c r="F41" s="11">
        <f t="shared" si="174"/>
        <v>0</v>
      </c>
      <c r="G41" s="11">
        <f t="shared" si="174"/>
        <v>0</v>
      </c>
      <c r="H41" s="11">
        <f t="shared" si="174"/>
        <v>0</v>
      </c>
      <c r="I41" s="11">
        <f t="shared" si="174"/>
        <v>0</v>
      </c>
      <c r="J41" s="11">
        <f t="shared" si="174"/>
        <v>0</v>
      </c>
      <c r="K41" s="11">
        <f t="shared" si="174"/>
        <v>0</v>
      </c>
      <c r="L41" s="11">
        <f t="shared" si="174"/>
        <v>0</v>
      </c>
      <c r="M41" s="11">
        <f t="shared" si="174"/>
        <v>0</v>
      </c>
      <c r="N41" s="11">
        <f t="shared" si="174"/>
        <v>0</v>
      </c>
      <c r="O41" s="11">
        <f t="shared" si="174"/>
        <v>0</v>
      </c>
      <c r="P41" s="11">
        <f t="shared" si="174"/>
        <v>0</v>
      </c>
      <c r="Q41" s="11">
        <f t="shared" si="174"/>
        <v>0</v>
      </c>
      <c r="R41" s="11">
        <f t="shared" si="174"/>
        <v>0</v>
      </c>
      <c r="S41" s="11">
        <f t="shared" si="174"/>
        <v>0</v>
      </c>
      <c r="T41" s="11">
        <f t="shared" si="174"/>
        <v>0</v>
      </c>
      <c r="U41" s="11">
        <f t="shared" si="174"/>
        <v>0</v>
      </c>
      <c r="V41" s="11">
        <f t="shared" si="174"/>
        <v>0</v>
      </c>
      <c r="W41" s="11">
        <f t="shared" si="174"/>
        <v>0</v>
      </c>
      <c r="X41" s="11">
        <f t="shared" si="174"/>
        <v>0</v>
      </c>
      <c r="Y41" s="11">
        <f t="shared" si="174"/>
        <v>0</v>
      </c>
      <c r="Z41" s="11">
        <f t="shared" si="174"/>
        <v>0</v>
      </c>
      <c r="AA41" s="11">
        <f t="shared" si="174"/>
        <v>0</v>
      </c>
      <c r="AB41" s="11">
        <f t="shared" si="174"/>
        <v>0</v>
      </c>
      <c r="AC41" s="11">
        <f t="shared" si="174"/>
        <v>0</v>
      </c>
      <c r="AD41" s="11">
        <f t="shared" si="174"/>
        <v>0</v>
      </c>
      <c r="AE41" s="11">
        <f t="shared" si="174"/>
        <v>0</v>
      </c>
      <c r="AF41" s="11">
        <f t="shared" si="174"/>
        <v>0</v>
      </c>
      <c r="AG41" s="11">
        <f t="shared" si="174"/>
        <v>0</v>
      </c>
      <c r="AH41" s="11">
        <f t="shared" si="174"/>
        <v>0</v>
      </c>
      <c r="AI41" s="11">
        <f t="shared" si="174"/>
        <v>0</v>
      </c>
      <c r="AJ41" s="11">
        <f t="shared" si="174"/>
        <v>0</v>
      </c>
      <c r="AK41" s="11">
        <f t="shared" si="174"/>
        <v>0</v>
      </c>
      <c r="AL41" s="11">
        <f t="shared" si="174"/>
        <v>0</v>
      </c>
      <c r="AM41" s="11">
        <f t="shared" si="174"/>
        <v>0</v>
      </c>
      <c r="AN41" s="11">
        <f t="shared" si="174"/>
        <v>0</v>
      </c>
      <c r="AO41" s="11">
        <f t="shared" si="174"/>
        <v>0</v>
      </c>
      <c r="AP41" s="11">
        <f t="shared" si="174"/>
        <v>0</v>
      </c>
      <c r="AQ41" s="11">
        <f t="shared" si="174"/>
        <v>0</v>
      </c>
      <c r="AR41" s="11">
        <f t="shared" si="174"/>
        <v>0</v>
      </c>
      <c r="AS41" s="11">
        <f t="shared" si="174"/>
        <v>0</v>
      </c>
      <c r="AT41" s="11">
        <f t="shared" si="174"/>
        <v>0</v>
      </c>
      <c r="AU41" s="11">
        <f t="shared" si="174"/>
        <v>0</v>
      </c>
      <c r="AV41" s="11">
        <f t="shared" si="174"/>
        <v>0</v>
      </c>
      <c r="AW41" s="11">
        <f t="shared" si="174"/>
        <v>0</v>
      </c>
      <c r="AX41" s="11">
        <f t="shared" si="174"/>
        <v>0</v>
      </c>
      <c r="AY41" s="11">
        <f t="shared" si="174"/>
        <v>0</v>
      </c>
      <c r="AZ41" s="11">
        <f t="shared" si="174"/>
        <v>0</v>
      </c>
      <c r="BA41" s="11">
        <f t="shared" si="174"/>
        <v>0</v>
      </c>
      <c r="BB41" s="11">
        <f t="shared" si="174"/>
        <v>0</v>
      </c>
      <c r="BC41" s="11">
        <f t="shared" si="174"/>
        <v>0</v>
      </c>
      <c r="BD41" s="11">
        <f t="shared" si="174"/>
        <v>0</v>
      </c>
      <c r="BE41" s="11">
        <f t="shared" si="174"/>
        <v>0</v>
      </c>
      <c r="BF41" s="11">
        <f t="shared" si="174"/>
        <v>0</v>
      </c>
      <c r="BG41" s="11">
        <f t="shared" si="174"/>
        <v>0</v>
      </c>
      <c r="BH41" s="11">
        <f t="shared" si="174"/>
        <v>0</v>
      </c>
      <c r="BI41" s="11">
        <f t="shared" si="174"/>
        <v>0</v>
      </c>
      <c r="BJ41" s="11">
        <f t="shared" si="174"/>
        <v>0</v>
      </c>
      <c r="BK41" s="11">
        <f t="shared" si="174"/>
        <v>0</v>
      </c>
      <c r="BL41" s="11">
        <f t="shared" si="174"/>
        <v>0</v>
      </c>
      <c r="BM41" s="11">
        <f t="shared" si="174"/>
        <v>0</v>
      </c>
      <c r="BN41" s="11">
        <f t="shared" si="174"/>
        <v>0</v>
      </c>
      <c r="BO41" s="11">
        <f t="shared" si="174"/>
        <v>0</v>
      </c>
      <c r="BP41" s="11">
        <f t="shared" si="174"/>
        <v>0</v>
      </c>
      <c r="BQ41" s="11">
        <f t="shared" ref="BQ41:CF44" si="175">+HLOOKUP(BQ$35,$E$6:$ON$27,2+$C13,FALSE)</f>
        <v>0</v>
      </c>
      <c r="BR41" s="11">
        <f t="shared" si="175"/>
        <v>0</v>
      </c>
      <c r="BS41" s="11">
        <f t="shared" si="175"/>
        <v>0</v>
      </c>
      <c r="BT41" s="11">
        <f t="shared" si="175"/>
        <v>0</v>
      </c>
      <c r="BU41" s="11">
        <f t="shared" si="175"/>
        <v>0</v>
      </c>
      <c r="BV41" s="11">
        <f t="shared" si="175"/>
        <v>0</v>
      </c>
      <c r="BW41" s="11">
        <f t="shared" si="175"/>
        <v>0</v>
      </c>
      <c r="BX41" s="11">
        <f t="shared" si="175"/>
        <v>0</v>
      </c>
      <c r="BY41" s="11">
        <f t="shared" si="175"/>
        <v>0</v>
      </c>
      <c r="BZ41" s="11">
        <f t="shared" si="175"/>
        <v>0</v>
      </c>
      <c r="CA41" s="11">
        <f t="shared" si="175"/>
        <v>0</v>
      </c>
      <c r="CB41" s="11">
        <f t="shared" si="175"/>
        <v>0</v>
      </c>
      <c r="CC41" s="11">
        <f t="shared" si="175"/>
        <v>0</v>
      </c>
      <c r="CD41" s="11">
        <f t="shared" si="175"/>
        <v>0</v>
      </c>
      <c r="CE41" s="11">
        <f t="shared" si="175"/>
        <v>0</v>
      </c>
      <c r="CF41" s="11">
        <f t="shared" si="175"/>
        <v>0</v>
      </c>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c r="IW41" s="6"/>
      <c r="IX41" s="6"/>
      <c r="IY41" s="6"/>
      <c r="IZ41" s="6"/>
      <c r="JA41" s="6"/>
      <c r="JB41" s="6"/>
      <c r="JC41" s="6"/>
      <c r="JD41" s="6"/>
      <c r="JE41" s="6"/>
      <c r="JF41" s="6"/>
      <c r="JG41" s="6"/>
      <c r="JH41" s="6"/>
      <c r="JI41" s="6"/>
      <c r="JJ41" s="6"/>
      <c r="JK41" s="6"/>
      <c r="JL41" s="6"/>
      <c r="JM41" s="6"/>
      <c r="JN41" s="6"/>
      <c r="JO41" s="6"/>
      <c r="JP41" s="6"/>
      <c r="JQ41" s="6"/>
      <c r="JR41" s="6"/>
      <c r="JS41" s="6"/>
      <c r="JT41" s="6"/>
      <c r="JU41" s="6"/>
      <c r="JV41" s="6"/>
      <c r="JW41" s="6"/>
      <c r="JX41" s="6"/>
      <c r="JY41" s="6"/>
      <c r="JZ41" s="6"/>
      <c r="KA41" s="6"/>
      <c r="KB41" s="6"/>
      <c r="KC41" s="6"/>
      <c r="KD41" s="6"/>
      <c r="KE41" s="6"/>
      <c r="KF41" s="6"/>
      <c r="KG41" s="6"/>
      <c r="KH41" s="6"/>
      <c r="KI41" s="6"/>
      <c r="KJ41" s="6"/>
      <c r="KK41" s="6"/>
      <c r="KL41" s="6"/>
      <c r="KM41" s="6"/>
      <c r="KN41" s="6"/>
      <c r="KO41" s="6"/>
      <c r="KP41" s="6"/>
      <c r="KQ41" s="6"/>
      <c r="KR41" s="6"/>
      <c r="KS41" s="6"/>
      <c r="KT41" s="6"/>
      <c r="KU41" s="6"/>
      <c r="KV41" s="6"/>
      <c r="KW41" s="6"/>
      <c r="KX41" s="6"/>
      <c r="KY41" s="6"/>
      <c r="KZ41" s="6"/>
      <c r="LA41" s="6"/>
      <c r="LB41" s="6"/>
      <c r="LC41" s="6"/>
      <c r="LD41" s="6"/>
      <c r="LE41" s="6"/>
      <c r="LF41" s="6"/>
      <c r="LG41" s="6"/>
      <c r="LH41" s="6"/>
      <c r="LI41" s="6"/>
      <c r="LJ41" s="6"/>
      <c r="LK41" s="6"/>
      <c r="LL41" s="6"/>
      <c r="LM41" s="6"/>
      <c r="LN41" s="6"/>
      <c r="LO41" s="6"/>
      <c r="LP41" s="6"/>
      <c r="LQ41" s="6"/>
      <c r="LR41" s="6"/>
      <c r="LS41" s="6"/>
      <c r="LT41" s="6"/>
      <c r="LU41" s="6"/>
      <c r="LV41" s="6"/>
      <c r="LW41" s="6"/>
      <c r="LX41" s="6"/>
      <c r="LY41" s="6"/>
      <c r="LZ41" s="6"/>
      <c r="MA41" s="6"/>
      <c r="MB41" s="6"/>
      <c r="MC41" s="6"/>
      <c r="MD41" s="6"/>
      <c r="ME41" s="6"/>
      <c r="MF41" s="6"/>
      <c r="MG41" s="6"/>
      <c r="MH41" s="6"/>
      <c r="MI41" s="6"/>
      <c r="MJ41" s="6"/>
      <c r="MK41" s="6"/>
      <c r="ML41" s="6"/>
      <c r="MM41" s="6"/>
      <c r="MN41" s="6"/>
      <c r="MO41" s="6"/>
      <c r="MP41" s="6"/>
      <c r="MQ41" s="6"/>
      <c r="MR41" s="6"/>
      <c r="MS41" s="6"/>
      <c r="MT41" s="6"/>
      <c r="MU41" s="6"/>
      <c r="MV41" s="6"/>
      <c r="MW41" s="6"/>
      <c r="MX41" s="6"/>
      <c r="MY41" s="6"/>
      <c r="MZ41" s="6"/>
      <c r="NA41" s="6"/>
      <c r="NB41" s="6"/>
      <c r="NC41" s="6"/>
      <c r="ND41" s="6"/>
      <c r="NE41" s="6"/>
      <c r="NF41" s="6"/>
      <c r="NG41" s="6"/>
      <c r="NH41" s="6"/>
      <c r="NI41" s="6"/>
      <c r="NJ41" s="6"/>
      <c r="NK41" s="6"/>
      <c r="NL41" s="6"/>
      <c r="NM41" s="6"/>
      <c r="NN41" s="6"/>
      <c r="NO41" s="6"/>
      <c r="NP41" s="6"/>
      <c r="NQ41" s="6"/>
      <c r="NR41" s="6"/>
      <c r="NS41" s="6"/>
      <c r="NT41" s="6"/>
      <c r="NU41" s="6"/>
      <c r="NV41" s="6"/>
      <c r="NW41" s="6"/>
      <c r="NX41" s="6"/>
      <c r="NY41" s="6"/>
      <c r="NZ41" s="6"/>
      <c r="OA41" s="6"/>
      <c r="OB41" s="6"/>
      <c r="OC41" s="6"/>
      <c r="OD41" s="6"/>
      <c r="OE41" s="6"/>
      <c r="OF41" s="6"/>
      <c r="OG41" s="6"/>
      <c r="OH41" s="6"/>
      <c r="OI41" s="6"/>
      <c r="OJ41" s="6"/>
      <c r="OK41" s="6"/>
      <c r="OL41" s="6"/>
      <c r="OM41" s="6"/>
      <c r="ON41" s="6"/>
    </row>
    <row r="42" spans="2:404" hidden="1" x14ac:dyDescent="0.3">
      <c r="B42" s="795">
        <f>+IFERROR(VLOOKUP(D42,'LP-Servicios'!$E$254:$F$273,2,FALSE),0)</f>
        <v>0</v>
      </c>
      <c r="C42" s="796">
        <v>7</v>
      </c>
      <c r="D42" s="10" t="str">
        <f t="shared" si="172"/>
        <v>Malla API 270</v>
      </c>
      <c r="E42" s="11">
        <f t="shared" si="169"/>
        <v>0</v>
      </c>
      <c r="F42" s="11">
        <f t="shared" ref="F42:BQ45" si="176">+HLOOKUP(F$35,$E$6:$ON$27,2+$C14,FALSE)</f>
        <v>0</v>
      </c>
      <c r="G42" s="11">
        <f t="shared" si="176"/>
        <v>0</v>
      </c>
      <c r="H42" s="11">
        <f t="shared" si="176"/>
        <v>0</v>
      </c>
      <c r="I42" s="11">
        <f t="shared" si="176"/>
        <v>0</v>
      </c>
      <c r="J42" s="11">
        <f t="shared" si="176"/>
        <v>0</v>
      </c>
      <c r="K42" s="11">
        <f t="shared" si="176"/>
        <v>0</v>
      </c>
      <c r="L42" s="11">
        <f t="shared" si="176"/>
        <v>0</v>
      </c>
      <c r="M42" s="11">
        <f t="shared" si="176"/>
        <v>0</v>
      </c>
      <c r="N42" s="11">
        <f t="shared" si="176"/>
        <v>0</v>
      </c>
      <c r="O42" s="11">
        <f t="shared" si="176"/>
        <v>0</v>
      </c>
      <c r="P42" s="11">
        <f t="shared" si="176"/>
        <v>0</v>
      </c>
      <c r="Q42" s="11">
        <f t="shared" si="176"/>
        <v>0</v>
      </c>
      <c r="R42" s="11">
        <f t="shared" si="176"/>
        <v>0</v>
      </c>
      <c r="S42" s="11">
        <f t="shared" si="176"/>
        <v>0</v>
      </c>
      <c r="T42" s="11">
        <f t="shared" si="176"/>
        <v>0</v>
      </c>
      <c r="U42" s="11">
        <f t="shared" si="176"/>
        <v>0</v>
      </c>
      <c r="V42" s="11">
        <f t="shared" si="176"/>
        <v>0</v>
      </c>
      <c r="W42" s="11">
        <f t="shared" si="176"/>
        <v>0</v>
      </c>
      <c r="X42" s="11">
        <f t="shared" si="176"/>
        <v>0</v>
      </c>
      <c r="Y42" s="11">
        <f t="shared" si="176"/>
        <v>0</v>
      </c>
      <c r="Z42" s="11">
        <f t="shared" si="176"/>
        <v>0</v>
      </c>
      <c r="AA42" s="11">
        <f t="shared" si="176"/>
        <v>0</v>
      </c>
      <c r="AB42" s="11">
        <f t="shared" si="176"/>
        <v>0</v>
      </c>
      <c r="AC42" s="11">
        <f t="shared" si="176"/>
        <v>0</v>
      </c>
      <c r="AD42" s="11">
        <f t="shared" si="176"/>
        <v>0</v>
      </c>
      <c r="AE42" s="11">
        <f t="shared" si="176"/>
        <v>0</v>
      </c>
      <c r="AF42" s="11">
        <f t="shared" si="176"/>
        <v>0</v>
      </c>
      <c r="AG42" s="11">
        <f t="shared" si="176"/>
        <v>0</v>
      </c>
      <c r="AH42" s="11">
        <f t="shared" si="176"/>
        <v>0</v>
      </c>
      <c r="AI42" s="11">
        <f t="shared" si="176"/>
        <v>0</v>
      </c>
      <c r="AJ42" s="11">
        <f t="shared" si="176"/>
        <v>0</v>
      </c>
      <c r="AK42" s="11">
        <f t="shared" si="176"/>
        <v>0</v>
      </c>
      <c r="AL42" s="11">
        <f t="shared" si="176"/>
        <v>0</v>
      </c>
      <c r="AM42" s="11">
        <f t="shared" si="176"/>
        <v>0</v>
      </c>
      <c r="AN42" s="11">
        <f t="shared" si="176"/>
        <v>0</v>
      </c>
      <c r="AO42" s="11">
        <f t="shared" si="176"/>
        <v>0</v>
      </c>
      <c r="AP42" s="11">
        <f t="shared" si="176"/>
        <v>0</v>
      </c>
      <c r="AQ42" s="11">
        <f t="shared" si="176"/>
        <v>0</v>
      </c>
      <c r="AR42" s="11">
        <f t="shared" si="176"/>
        <v>0</v>
      </c>
      <c r="AS42" s="11">
        <f t="shared" si="176"/>
        <v>0</v>
      </c>
      <c r="AT42" s="11">
        <f t="shared" si="176"/>
        <v>0</v>
      </c>
      <c r="AU42" s="11">
        <f t="shared" si="176"/>
        <v>0</v>
      </c>
      <c r="AV42" s="11">
        <f t="shared" si="176"/>
        <v>0</v>
      </c>
      <c r="AW42" s="11">
        <f t="shared" si="176"/>
        <v>0</v>
      </c>
      <c r="AX42" s="11">
        <f t="shared" si="176"/>
        <v>0</v>
      </c>
      <c r="AY42" s="11">
        <f t="shared" si="176"/>
        <v>0</v>
      </c>
      <c r="AZ42" s="11">
        <f t="shared" si="176"/>
        <v>0</v>
      </c>
      <c r="BA42" s="11">
        <f t="shared" si="176"/>
        <v>0</v>
      </c>
      <c r="BB42" s="11">
        <f t="shared" si="176"/>
        <v>0</v>
      </c>
      <c r="BC42" s="11">
        <f t="shared" si="176"/>
        <v>0</v>
      </c>
      <c r="BD42" s="11">
        <f t="shared" si="176"/>
        <v>0</v>
      </c>
      <c r="BE42" s="11">
        <f t="shared" si="176"/>
        <v>0</v>
      </c>
      <c r="BF42" s="11">
        <f t="shared" si="176"/>
        <v>0</v>
      </c>
      <c r="BG42" s="11">
        <f t="shared" si="176"/>
        <v>0</v>
      </c>
      <c r="BH42" s="11">
        <f t="shared" si="176"/>
        <v>0</v>
      </c>
      <c r="BI42" s="11">
        <f t="shared" si="176"/>
        <v>0</v>
      </c>
      <c r="BJ42" s="11">
        <f t="shared" si="176"/>
        <v>0</v>
      </c>
      <c r="BK42" s="11">
        <f t="shared" si="176"/>
        <v>0</v>
      </c>
      <c r="BL42" s="11">
        <f t="shared" si="176"/>
        <v>0</v>
      </c>
      <c r="BM42" s="11">
        <f t="shared" si="176"/>
        <v>0</v>
      </c>
      <c r="BN42" s="11">
        <f t="shared" si="176"/>
        <v>0</v>
      </c>
      <c r="BO42" s="11">
        <f t="shared" si="176"/>
        <v>0</v>
      </c>
      <c r="BP42" s="11">
        <f t="shared" si="176"/>
        <v>0</v>
      </c>
      <c r="BQ42" s="11">
        <f t="shared" si="176"/>
        <v>0</v>
      </c>
      <c r="BR42" s="11">
        <f t="shared" si="175"/>
        <v>0</v>
      </c>
      <c r="BS42" s="11">
        <f t="shared" si="175"/>
        <v>0</v>
      </c>
      <c r="BT42" s="11">
        <f t="shared" si="175"/>
        <v>0</v>
      </c>
      <c r="BU42" s="11">
        <f t="shared" si="175"/>
        <v>0</v>
      </c>
      <c r="BV42" s="11">
        <f t="shared" si="175"/>
        <v>0</v>
      </c>
      <c r="BW42" s="11">
        <f t="shared" si="175"/>
        <v>0</v>
      </c>
      <c r="BX42" s="11">
        <f t="shared" si="175"/>
        <v>0</v>
      </c>
      <c r="BY42" s="11">
        <f t="shared" si="175"/>
        <v>0</v>
      </c>
      <c r="BZ42" s="11">
        <f t="shared" si="175"/>
        <v>0</v>
      </c>
      <c r="CA42" s="11">
        <f t="shared" si="175"/>
        <v>0</v>
      </c>
      <c r="CB42" s="11">
        <f t="shared" si="175"/>
        <v>0</v>
      </c>
      <c r="CC42" s="11">
        <f t="shared" si="175"/>
        <v>0</v>
      </c>
      <c r="CD42" s="11">
        <f t="shared" si="175"/>
        <v>0</v>
      </c>
      <c r="CE42" s="11">
        <f t="shared" si="175"/>
        <v>0</v>
      </c>
      <c r="CF42" s="11">
        <f t="shared" si="175"/>
        <v>0</v>
      </c>
      <c r="CG42" s="6"/>
      <c r="CH42" s="6"/>
      <c r="CI42" s="6"/>
      <c r="CJ42" s="6"/>
      <c r="CK42" s="6"/>
      <c r="CL42" s="6"/>
      <c r="CM42" s="6"/>
      <c r="CN42" s="6"/>
      <c r="CO42" s="6"/>
      <c r="CP42" s="6"/>
      <c r="CQ42" s="6"/>
      <c r="CR42" s="6"/>
      <c r="CS42" s="6"/>
      <c r="CT42" s="6"/>
      <c r="CU42" s="6"/>
      <c r="CV42" s="6"/>
      <c r="CW42" s="6"/>
      <c r="CX42" s="6"/>
      <c r="CY42" s="6"/>
      <c r="CZ42" s="6"/>
      <c r="DA42" s="6"/>
      <c r="DB42" s="6"/>
      <c r="DC42" s="6"/>
      <c r="DD42" s="6"/>
      <c r="DE42" s="6"/>
      <c r="DF42" s="6"/>
      <c r="DG42" s="6"/>
      <c r="DH42" s="6"/>
      <c r="DI42" s="6"/>
      <c r="DJ42" s="6"/>
      <c r="DK42" s="6"/>
      <c r="DL42" s="6"/>
      <c r="DM42" s="6"/>
      <c r="DN42" s="6"/>
      <c r="DO42" s="6"/>
      <c r="DP42" s="6"/>
      <c r="DQ42" s="6"/>
      <c r="DR42" s="6"/>
      <c r="DS42" s="6"/>
      <c r="DT42" s="6"/>
      <c r="DU42" s="6"/>
      <c r="DV42" s="6"/>
      <c r="DW42" s="6"/>
      <c r="DX42" s="6"/>
      <c r="DY42" s="6"/>
      <c r="DZ42" s="6"/>
      <c r="EA42" s="6"/>
      <c r="EB42" s="6"/>
      <c r="EC42" s="6"/>
      <c r="ED42" s="6"/>
      <c r="EE42" s="6"/>
      <c r="EF42" s="6"/>
      <c r="EG42" s="6"/>
      <c r="EH42" s="6"/>
      <c r="EI42" s="6"/>
      <c r="EJ42" s="6"/>
      <c r="EK42" s="6"/>
      <c r="EL42" s="6"/>
      <c r="EM42" s="6"/>
      <c r="EN42" s="6"/>
      <c r="EO42" s="6"/>
      <c r="EP42" s="6"/>
      <c r="EQ42" s="6"/>
      <c r="ER42" s="6"/>
      <c r="ES42" s="6"/>
      <c r="ET42" s="6"/>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6"/>
      <c r="FU42" s="6"/>
      <c r="FV42" s="6"/>
      <c r="FW42" s="6"/>
      <c r="FX42" s="6"/>
      <c r="FY42" s="6"/>
      <c r="FZ42" s="6"/>
      <c r="GA42" s="6"/>
      <c r="GB42" s="6"/>
      <c r="GC42" s="6"/>
      <c r="GD42" s="6"/>
      <c r="GE42" s="6"/>
      <c r="GF42" s="6"/>
      <c r="GG42" s="6"/>
      <c r="GH42" s="6"/>
      <c r="GI42" s="6"/>
      <c r="GJ42" s="6"/>
      <c r="GK42" s="6"/>
      <c r="GL42" s="6"/>
      <c r="GM42" s="6"/>
      <c r="GN42" s="6"/>
      <c r="GO42" s="6"/>
      <c r="GP42" s="6"/>
      <c r="GQ42" s="6"/>
      <c r="GR42" s="6"/>
      <c r="GS42" s="6"/>
      <c r="GT42" s="6"/>
      <c r="GU42" s="6"/>
      <c r="GV42" s="6"/>
      <c r="GW42" s="6"/>
      <c r="GX42" s="6"/>
      <c r="GY42" s="6"/>
      <c r="GZ42" s="6"/>
      <c r="HA42" s="6"/>
      <c r="HB42" s="6"/>
      <c r="HC42" s="6"/>
      <c r="HD42" s="6"/>
      <c r="HE42" s="6"/>
      <c r="HF42" s="6"/>
      <c r="HG42" s="6"/>
      <c r="HH42" s="6"/>
      <c r="HI42" s="6"/>
      <c r="HJ42" s="6"/>
      <c r="HK42" s="6"/>
      <c r="HL42" s="6"/>
      <c r="HM42" s="6"/>
      <c r="HN42" s="6"/>
      <c r="HO42" s="6"/>
      <c r="HP42" s="6"/>
      <c r="HQ42" s="6"/>
      <c r="HR42" s="6"/>
      <c r="HS42" s="6"/>
      <c r="HT42" s="6"/>
      <c r="HU42" s="6"/>
      <c r="HV42" s="6"/>
      <c r="HW42" s="6"/>
      <c r="HX42" s="6"/>
      <c r="HY42" s="6"/>
      <c r="HZ42" s="6"/>
      <c r="IA42" s="6"/>
      <c r="IB42" s="6"/>
      <c r="IC42" s="6"/>
      <c r="ID42" s="6"/>
      <c r="IE42" s="6"/>
      <c r="IF42" s="6"/>
      <c r="IG42" s="6"/>
      <c r="IH42" s="6"/>
      <c r="II42" s="6"/>
      <c r="IJ42" s="6"/>
      <c r="IK42" s="6"/>
      <c r="IL42" s="6"/>
      <c r="IM42" s="6"/>
      <c r="IN42" s="6"/>
      <c r="IO42" s="6"/>
      <c r="IP42" s="6"/>
      <c r="IQ42" s="6"/>
      <c r="IR42" s="6"/>
      <c r="IS42" s="6"/>
      <c r="IT42" s="6"/>
      <c r="IU42" s="6"/>
      <c r="IV42" s="6"/>
      <c r="IW42" s="6"/>
      <c r="IX42" s="6"/>
      <c r="IY42" s="6"/>
      <c r="IZ42" s="6"/>
      <c r="JA42" s="6"/>
      <c r="JB42" s="6"/>
      <c r="JC42" s="6"/>
      <c r="JD42" s="6"/>
      <c r="JE42" s="6"/>
      <c r="JF42" s="6"/>
      <c r="JG42" s="6"/>
      <c r="JH42" s="6"/>
      <c r="JI42" s="6"/>
      <c r="JJ42" s="6"/>
      <c r="JK42" s="6"/>
      <c r="JL42" s="6"/>
      <c r="JM42" s="6"/>
      <c r="JN42" s="6"/>
      <c r="JO42" s="6"/>
      <c r="JP42" s="6"/>
      <c r="JQ42" s="6"/>
      <c r="JR42" s="6"/>
      <c r="JS42" s="6"/>
      <c r="JT42" s="6"/>
      <c r="JU42" s="6"/>
      <c r="JV42" s="6"/>
      <c r="JW42" s="6"/>
      <c r="JX42" s="6"/>
      <c r="JY42" s="6"/>
      <c r="JZ42" s="6"/>
      <c r="KA42" s="6"/>
      <c r="KB42" s="6"/>
      <c r="KC42" s="6"/>
      <c r="KD42" s="6"/>
      <c r="KE42" s="6"/>
      <c r="KF42" s="6"/>
      <c r="KG42" s="6"/>
      <c r="KH42" s="6"/>
      <c r="KI42" s="6"/>
      <c r="KJ42" s="6"/>
      <c r="KK42" s="6"/>
      <c r="KL42" s="6"/>
      <c r="KM42" s="6"/>
      <c r="KN42" s="6"/>
      <c r="KO42" s="6"/>
      <c r="KP42" s="6"/>
      <c r="KQ42" s="6"/>
      <c r="KR42" s="6"/>
      <c r="KS42" s="6"/>
      <c r="KT42" s="6"/>
      <c r="KU42" s="6"/>
      <c r="KV42" s="6"/>
      <c r="KW42" s="6"/>
      <c r="KX42" s="6"/>
      <c r="KY42" s="6"/>
      <c r="KZ42" s="6"/>
      <c r="LA42" s="6"/>
      <c r="LB42" s="6"/>
      <c r="LC42" s="6"/>
      <c r="LD42" s="6"/>
      <c r="LE42" s="6"/>
      <c r="LF42" s="6"/>
      <c r="LG42" s="6"/>
      <c r="LH42" s="6"/>
      <c r="LI42" s="6"/>
      <c r="LJ42" s="6"/>
      <c r="LK42" s="6"/>
      <c r="LL42" s="6"/>
      <c r="LM42" s="6"/>
      <c r="LN42" s="6"/>
      <c r="LO42" s="6"/>
      <c r="LP42" s="6"/>
      <c r="LQ42" s="6"/>
      <c r="LR42" s="6"/>
      <c r="LS42" s="6"/>
      <c r="LT42" s="6"/>
      <c r="LU42" s="6"/>
      <c r="LV42" s="6"/>
      <c r="LW42" s="6"/>
      <c r="LX42" s="6"/>
      <c r="LY42" s="6"/>
      <c r="LZ42" s="6"/>
      <c r="MA42" s="6"/>
      <c r="MB42" s="6"/>
      <c r="MC42" s="6"/>
      <c r="MD42" s="6"/>
      <c r="ME42" s="6"/>
      <c r="MF42" s="6"/>
      <c r="MG42" s="6"/>
      <c r="MH42" s="6"/>
      <c r="MI42" s="6"/>
      <c r="MJ42" s="6"/>
      <c r="MK42" s="6"/>
      <c r="ML42" s="6"/>
      <c r="MM42" s="6"/>
      <c r="MN42" s="6"/>
      <c r="MO42" s="6"/>
      <c r="MP42" s="6"/>
      <c r="MQ42" s="6"/>
      <c r="MR42" s="6"/>
      <c r="MS42" s="6"/>
      <c r="MT42" s="6"/>
      <c r="MU42" s="6"/>
      <c r="MV42" s="6"/>
      <c r="MW42" s="6"/>
      <c r="MX42" s="6"/>
      <c r="MY42" s="6"/>
      <c r="MZ42" s="6"/>
      <c r="NA42" s="6"/>
      <c r="NB42" s="6"/>
      <c r="NC42" s="6"/>
      <c r="ND42" s="6"/>
      <c r="NE42" s="6"/>
      <c r="NF42" s="6"/>
      <c r="NG42" s="6"/>
      <c r="NH42" s="6"/>
      <c r="NI42" s="6"/>
      <c r="NJ42" s="6"/>
      <c r="NK42" s="6"/>
      <c r="NL42" s="6"/>
      <c r="NM42" s="6"/>
      <c r="NN42" s="6"/>
      <c r="NO42" s="6"/>
      <c r="NP42" s="6"/>
      <c r="NQ42" s="6"/>
      <c r="NR42" s="6"/>
      <c r="NS42" s="6"/>
      <c r="NT42" s="6"/>
      <c r="NU42" s="6"/>
      <c r="NV42" s="6"/>
      <c r="NW42" s="6"/>
      <c r="NX42" s="6"/>
      <c r="NY42" s="6"/>
      <c r="NZ42" s="6"/>
      <c r="OA42" s="6"/>
      <c r="OB42" s="6"/>
      <c r="OC42" s="6"/>
      <c r="OD42" s="6"/>
      <c r="OE42" s="6"/>
      <c r="OF42" s="6"/>
      <c r="OG42" s="6"/>
      <c r="OH42" s="6"/>
      <c r="OI42" s="6"/>
      <c r="OJ42" s="6"/>
      <c r="OK42" s="6"/>
      <c r="OL42" s="6"/>
      <c r="OM42" s="6"/>
      <c r="ON42" s="6"/>
    </row>
    <row r="43" spans="2:404" hidden="1" x14ac:dyDescent="0.3">
      <c r="B43" s="795">
        <f>+IFERROR(VLOOKUP(D43,'LP-Servicios'!$E$254:$F$273,2,FALSE),0)</f>
        <v>0</v>
      </c>
      <c r="C43" s="796">
        <v>8</v>
      </c>
      <c r="D43" s="10" t="str">
        <f t="shared" si="172"/>
        <v>Malla API 80</v>
      </c>
      <c r="E43" s="11">
        <f t="shared" si="169"/>
        <v>0</v>
      </c>
      <c r="F43" s="11">
        <f t="shared" si="176"/>
        <v>0</v>
      </c>
      <c r="G43" s="11">
        <f t="shared" si="176"/>
        <v>0</v>
      </c>
      <c r="H43" s="11">
        <f t="shared" si="176"/>
        <v>0</v>
      </c>
      <c r="I43" s="11">
        <f t="shared" si="176"/>
        <v>0</v>
      </c>
      <c r="J43" s="11">
        <f t="shared" si="176"/>
        <v>0</v>
      </c>
      <c r="K43" s="11">
        <f t="shared" si="176"/>
        <v>0</v>
      </c>
      <c r="L43" s="11">
        <f t="shared" si="176"/>
        <v>0</v>
      </c>
      <c r="M43" s="11">
        <f t="shared" si="176"/>
        <v>0</v>
      </c>
      <c r="N43" s="11">
        <f t="shared" si="176"/>
        <v>0</v>
      </c>
      <c r="O43" s="11">
        <f t="shared" si="176"/>
        <v>0</v>
      </c>
      <c r="P43" s="11">
        <f t="shared" si="176"/>
        <v>0</v>
      </c>
      <c r="Q43" s="11">
        <f t="shared" si="176"/>
        <v>0</v>
      </c>
      <c r="R43" s="11">
        <f t="shared" si="176"/>
        <v>0</v>
      </c>
      <c r="S43" s="11">
        <f t="shared" si="176"/>
        <v>0</v>
      </c>
      <c r="T43" s="11">
        <f t="shared" si="176"/>
        <v>0</v>
      </c>
      <c r="U43" s="11">
        <f t="shared" si="176"/>
        <v>0</v>
      </c>
      <c r="V43" s="11">
        <f t="shared" si="176"/>
        <v>0</v>
      </c>
      <c r="W43" s="11">
        <f t="shared" si="176"/>
        <v>0</v>
      </c>
      <c r="X43" s="11">
        <f t="shared" si="176"/>
        <v>0</v>
      </c>
      <c r="Y43" s="11">
        <f t="shared" si="176"/>
        <v>0</v>
      </c>
      <c r="Z43" s="11">
        <f t="shared" si="176"/>
        <v>0</v>
      </c>
      <c r="AA43" s="11">
        <f t="shared" si="176"/>
        <v>0</v>
      </c>
      <c r="AB43" s="11">
        <f t="shared" si="176"/>
        <v>0</v>
      </c>
      <c r="AC43" s="11">
        <f t="shared" si="176"/>
        <v>0</v>
      </c>
      <c r="AD43" s="11">
        <f t="shared" si="176"/>
        <v>0</v>
      </c>
      <c r="AE43" s="11">
        <f t="shared" si="176"/>
        <v>0</v>
      </c>
      <c r="AF43" s="11">
        <f t="shared" si="176"/>
        <v>0</v>
      </c>
      <c r="AG43" s="11">
        <f t="shared" si="176"/>
        <v>0</v>
      </c>
      <c r="AH43" s="11">
        <f t="shared" si="176"/>
        <v>0</v>
      </c>
      <c r="AI43" s="11">
        <f t="shared" si="176"/>
        <v>0</v>
      </c>
      <c r="AJ43" s="11">
        <f t="shared" si="176"/>
        <v>0</v>
      </c>
      <c r="AK43" s="11">
        <f t="shared" si="176"/>
        <v>0</v>
      </c>
      <c r="AL43" s="11">
        <f t="shared" si="176"/>
        <v>0</v>
      </c>
      <c r="AM43" s="11">
        <f t="shared" si="176"/>
        <v>0</v>
      </c>
      <c r="AN43" s="11">
        <f t="shared" si="176"/>
        <v>0</v>
      </c>
      <c r="AO43" s="11">
        <f t="shared" si="176"/>
        <v>0</v>
      </c>
      <c r="AP43" s="11">
        <f t="shared" si="176"/>
        <v>0</v>
      </c>
      <c r="AQ43" s="11">
        <f t="shared" si="176"/>
        <v>0</v>
      </c>
      <c r="AR43" s="11">
        <f t="shared" si="176"/>
        <v>0</v>
      </c>
      <c r="AS43" s="11">
        <f t="shared" si="176"/>
        <v>0</v>
      </c>
      <c r="AT43" s="11">
        <f t="shared" si="176"/>
        <v>0</v>
      </c>
      <c r="AU43" s="11">
        <f t="shared" si="176"/>
        <v>0</v>
      </c>
      <c r="AV43" s="11">
        <f t="shared" si="176"/>
        <v>0</v>
      </c>
      <c r="AW43" s="11">
        <f t="shared" si="176"/>
        <v>0</v>
      </c>
      <c r="AX43" s="11">
        <f t="shared" si="176"/>
        <v>0</v>
      </c>
      <c r="AY43" s="11">
        <f t="shared" si="176"/>
        <v>0</v>
      </c>
      <c r="AZ43" s="11">
        <f t="shared" si="176"/>
        <v>0</v>
      </c>
      <c r="BA43" s="11">
        <f t="shared" si="176"/>
        <v>0</v>
      </c>
      <c r="BB43" s="11">
        <f t="shared" si="176"/>
        <v>0</v>
      </c>
      <c r="BC43" s="11">
        <f t="shared" si="176"/>
        <v>0</v>
      </c>
      <c r="BD43" s="11">
        <f t="shared" si="176"/>
        <v>0</v>
      </c>
      <c r="BE43" s="11">
        <f t="shared" si="176"/>
        <v>0</v>
      </c>
      <c r="BF43" s="11">
        <f t="shared" si="176"/>
        <v>0</v>
      </c>
      <c r="BG43" s="11">
        <f t="shared" si="176"/>
        <v>0</v>
      </c>
      <c r="BH43" s="11">
        <f t="shared" si="176"/>
        <v>0</v>
      </c>
      <c r="BI43" s="11">
        <f t="shared" si="176"/>
        <v>0</v>
      </c>
      <c r="BJ43" s="11">
        <f t="shared" si="176"/>
        <v>0</v>
      </c>
      <c r="BK43" s="11">
        <f t="shared" si="176"/>
        <v>0</v>
      </c>
      <c r="BL43" s="11">
        <f t="shared" si="176"/>
        <v>0</v>
      </c>
      <c r="BM43" s="11">
        <f t="shared" si="176"/>
        <v>0</v>
      </c>
      <c r="BN43" s="11">
        <f t="shared" si="176"/>
        <v>0</v>
      </c>
      <c r="BO43" s="11">
        <f t="shared" si="176"/>
        <v>0</v>
      </c>
      <c r="BP43" s="11">
        <f t="shared" si="176"/>
        <v>0</v>
      </c>
      <c r="BQ43" s="11">
        <f t="shared" si="176"/>
        <v>0</v>
      </c>
      <c r="BR43" s="11">
        <f t="shared" si="175"/>
        <v>0</v>
      </c>
      <c r="BS43" s="11">
        <f t="shared" si="175"/>
        <v>0</v>
      </c>
      <c r="BT43" s="11">
        <f t="shared" si="175"/>
        <v>0</v>
      </c>
      <c r="BU43" s="11">
        <f t="shared" si="175"/>
        <v>0</v>
      </c>
      <c r="BV43" s="11">
        <f t="shared" si="175"/>
        <v>0</v>
      </c>
      <c r="BW43" s="11">
        <f t="shared" si="175"/>
        <v>0</v>
      </c>
      <c r="BX43" s="11">
        <f t="shared" si="175"/>
        <v>0</v>
      </c>
      <c r="BY43" s="11">
        <f t="shared" si="175"/>
        <v>0</v>
      </c>
      <c r="BZ43" s="11">
        <f t="shared" si="175"/>
        <v>0</v>
      </c>
      <c r="CA43" s="11">
        <f t="shared" si="175"/>
        <v>0</v>
      </c>
      <c r="CB43" s="11">
        <f t="shared" si="175"/>
        <v>0</v>
      </c>
      <c r="CC43" s="11">
        <f t="shared" si="175"/>
        <v>0</v>
      </c>
      <c r="CD43" s="11">
        <f t="shared" si="175"/>
        <v>0</v>
      </c>
      <c r="CE43" s="11">
        <f t="shared" si="175"/>
        <v>0</v>
      </c>
      <c r="CF43" s="11">
        <f t="shared" si="175"/>
        <v>0</v>
      </c>
      <c r="CG43" s="6"/>
      <c r="CH43" s="6"/>
      <c r="CI43" s="6"/>
      <c r="CJ43" s="6"/>
      <c r="CK43" s="6"/>
      <c r="CL43" s="6"/>
      <c r="CM43" s="6"/>
      <c r="CN43" s="6"/>
      <c r="CO43" s="6"/>
      <c r="CP43" s="6"/>
      <c r="CQ43" s="6"/>
      <c r="CR43" s="6"/>
      <c r="CS43" s="6"/>
      <c r="CT43" s="6"/>
      <c r="CU43" s="6"/>
      <c r="CV43" s="6"/>
      <c r="CW43" s="6"/>
      <c r="CX43" s="6"/>
      <c r="CY43" s="6"/>
      <c r="CZ43" s="6"/>
      <c r="DA43" s="6"/>
      <c r="DB43" s="6"/>
      <c r="DC43" s="6"/>
      <c r="DD43" s="6"/>
      <c r="DE43" s="6"/>
      <c r="DF43" s="6"/>
      <c r="DG43" s="6"/>
      <c r="DH43" s="6"/>
      <c r="DI43" s="6"/>
      <c r="DJ43" s="6"/>
      <c r="DK43" s="6"/>
      <c r="DL43" s="6"/>
      <c r="DM43" s="6"/>
      <c r="DN43" s="6"/>
      <c r="DO43" s="6"/>
      <c r="DP43" s="6"/>
      <c r="DQ43" s="6"/>
      <c r="DR43" s="6"/>
      <c r="DS43" s="6"/>
      <c r="DT43" s="6"/>
      <c r="DU43" s="6"/>
      <c r="DV43" s="6"/>
      <c r="DW43" s="6"/>
      <c r="DX43" s="6"/>
      <c r="DY43" s="6"/>
      <c r="DZ43" s="6"/>
      <c r="EA43" s="6"/>
      <c r="EB43" s="6"/>
      <c r="EC43" s="6"/>
      <c r="ED43" s="6"/>
      <c r="EE43" s="6"/>
      <c r="EF43" s="6"/>
      <c r="EG43" s="6"/>
      <c r="EH43" s="6"/>
      <c r="EI43" s="6"/>
      <c r="EJ43" s="6"/>
      <c r="EK43" s="6"/>
      <c r="EL43" s="6"/>
      <c r="EM43" s="6"/>
      <c r="EN43" s="6"/>
      <c r="EO43" s="6"/>
      <c r="EP43" s="6"/>
      <c r="EQ43" s="6"/>
      <c r="ER43" s="6"/>
      <c r="ES43" s="6"/>
      <c r="ET43" s="6"/>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6"/>
      <c r="FU43" s="6"/>
      <c r="FV43" s="6"/>
      <c r="FW43" s="6"/>
      <c r="FX43" s="6"/>
      <c r="FY43" s="6"/>
      <c r="FZ43" s="6"/>
      <c r="GA43" s="6"/>
      <c r="GB43" s="6"/>
      <c r="GC43" s="6"/>
      <c r="GD43" s="6"/>
      <c r="GE43" s="6"/>
      <c r="GF43" s="6"/>
      <c r="GG43" s="6"/>
      <c r="GH43" s="6"/>
      <c r="GI43" s="6"/>
      <c r="GJ43" s="6"/>
      <c r="GK43" s="6"/>
      <c r="GL43" s="6"/>
      <c r="GM43" s="6"/>
      <c r="GN43" s="6"/>
      <c r="GO43" s="6"/>
      <c r="GP43" s="6"/>
      <c r="GQ43" s="6"/>
      <c r="GR43" s="6"/>
      <c r="GS43" s="6"/>
      <c r="GT43" s="6"/>
      <c r="GU43" s="6"/>
      <c r="GV43" s="6"/>
      <c r="GW43" s="6"/>
      <c r="GX43" s="6"/>
      <c r="GY43" s="6"/>
      <c r="GZ43" s="6"/>
      <c r="HA43" s="6"/>
      <c r="HB43" s="6"/>
      <c r="HC43" s="6"/>
      <c r="HD43" s="6"/>
      <c r="HE43" s="6"/>
      <c r="HF43" s="6"/>
      <c r="HG43" s="6"/>
      <c r="HH43" s="6"/>
      <c r="HI43" s="6"/>
      <c r="HJ43" s="6"/>
      <c r="HK43" s="6"/>
      <c r="HL43" s="6"/>
      <c r="HM43" s="6"/>
      <c r="HN43" s="6"/>
      <c r="HO43" s="6"/>
      <c r="HP43" s="6"/>
      <c r="HQ43" s="6"/>
      <c r="HR43" s="6"/>
      <c r="HS43" s="6"/>
      <c r="HT43" s="6"/>
      <c r="HU43" s="6"/>
      <c r="HV43" s="6"/>
      <c r="HW43" s="6"/>
      <c r="HX43" s="6"/>
      <c r="HY43" s="6"/>
      <c r="HZ43" s="6"/>
      <c r="IA43" s="6"/>
      <c r="IB43" s="6"/>
      <c r="IC43" s="6"/>
      <c r="ID43" s="6"/>
      <c r="IE43" s="6"/>
      <c r="IF43" s="6"/>
      <c r="IG43" s="6"/>
      <c r="IH43" s="6"/>
      <c r="II43" s="6"/>
      <c r="IJ43" s="6"/>
      <c r="IK43" s="6"/>
      <c r="IL43" s="6"/>
      <c r="IM43" s="6"/>
      <c r="IN43" s="6"/>
      <c r="IO43" s="6"/>
      <c r="IP43" s="6"/>
      <c r="IQ43" s="6"/>
      <c r="IR43" s="6"/>
      <c r="IS43" s="6"/>
      <c r="IT43" s="6"/>
      <c r="IU43" s="6"/>
      <c r="IV43" s="6"/>
      <c r="IW43" s="6"/>
      <c r="IX43" s="6"/>
      <c r="IY43" s="6"/>
      <c r="IZ43" s="6"/>
      <c r="JA43" s="6"/>
      <c r="JB43" s="6"/>
      <c r="JC43" s="6"/>
      <c r="JD43" s="6"/>
      <c r="JE43" s="6"/>
      <c r="JF43" s="6"/>
      <c r="JG43" s="6"/>
      <c r="JH43" s="6"/>
      <c r="JI43" s="6"/>
      <c r="JJ43" s="6"/>
      <c r="JK43" s="6"/>
      <c r="JL43" s="6"/>
      <c r="JM43" s="6"/>
      <c r="JN43" s="6"/>
      <c r="JO43" s="6"/>
      <c r="JP43" s="6"/>
      <c r="JQ43" s="6"/>
      <c r="JR43" s="6"/>
      <c r="JS43" s="6"/>
      <c r="JT43" s="6"/>
      <c r="JU43" s="6"/>
      <c r="JV43" s="6"/>
      <c r="JW43" s="6"/>
      <c r="JX43" s="6"/>
      <c r="JY43" s="6"/>
      <c r="JZ43" s="6"/>
      <c r="KA43" s="6"/>
      <c r="KB43" s="6"/>
      <c r="KC43" s="6"/>
      <c r="KD43" s="6"/>
      <c r="KE43" s="6"/>
      <c r="KF43" s="6"/>
      <c r="KG43" s="6"/>
      <c r="KH43" s="6"/>
      <c r="KI43" s="6"/>
      <c r="KJ43" s="6"/>
      <c r="KK43" s="6"/>
      <c r="KL43" s="6"/>
      <c r="KM43" s="6"/>
      <c r="KN43" s="6"/>
      <c r="KO43" s="6"/>
      <c r="KP43" s="6"/>
      <c r="KQ43" s="6"/>
      <c r="KR43" s="6"/>
      <c r="KS43" s="6"/>
      <c r="KT43" s="6"/>
      <c r="KU43" s="6"/>
      <c r="KV43" s="6"/>
      <c r="KW43" s="6"/>
      <c r="KX43" s="6"/>
      <c r="KY43" s="6"/>
      <c r="KZ43" s="6"/>
      <c r="LA43" s="6"/>
      <c r="LB43" s="6"/>
      <c r="LC43" s="6"/>
      <c r="LD43" s="6"/>
      <c r="LE43" s="6"/>
      <c r="LF43" s="6"/>
      <c r="LG43" s="6"/>
      <c r="LH43" s="6"/>
      <c r="LI43" s="6"/>
      <c r="LJ43" s="6"/>
      <c r="LK43" s="6"/>
      <c r="LL43" s="6"/>
      <c r="LM43" s="6"/>
      <c r="LN43" s="6"/>
      <c r="LO43" s="6"/>
      <c r="LP43" s="6"/>
      <c r="LQ43" s="6"/>
      <c r="LR43" s="6"/>
      <c r="LS43" s="6"/>
      <c r="LT43" s="6"/>
      <c r="LU43" s="6"/>
      <c r="LV43" s="6"/>
      <c r="LW43" s="6"/>
      <c r="LX43" s="6"/>
      <c r="LY43" s="6"/>
      <c r="LZ43" s="6"/>
      <c r="MA43" s="6"/>
      <c r="MB43" s="6"/>
      <c r="MC43" s="6"/>
      <c r="MD43" s="6"/>
      <c r="ME43" s="6"/>
      <c r="MF43" s="6"/>
      <c r="MG43" s="6"/>
      <c r="MH43" s="6"/>
      <c r="MI43" s="6"/>
      <c r="MJ43" s="6"/>
      <c r="MK43" s="6"/>
      <c r="ML43" s="6"/>
      <c r="MM43" s="6"/>
      <c r="MN43" s="6"/>
      <c r="MO43" s="6"/>
      <c r="MP43" s="6"/>
      <c r="MQ43" s="6"/>
      <c r="MR43" s="6"/>
      <c r="MS43" s="6"/>
      <c r="MT43" s="6"/>
      <c r="MU43" s="6"/>
      <c r="MV43" s="6"/>
      <c r="MW43" s="6"/>
      <c r="MX43" s="6"/>
      <c r="MY43" s="6"/>
      <c r="MZ43" s="6"/>
      <c r="NA43" s="6"/>
      <c r="NB43" s="6"/>
      <c r="NC43" s="6"/>
      <c r="ND43" s="6"/>
      <c r="NE43" s="6"/>
      <c r="NF43" s="6"/>
      <c r="NG43" s="6"/>
      <c r="NH43" s="6"/>
      <c r="NI43" s="6"/>
      <c r="NJ43" s="6"/>
      <c r="NK43" s="6"/>
      <c r="NL43" s="6"/>
      <c r="NM43" s="6"/>
      <c r="NN43" s="6"/>
      <c r="NO43" s="6"/>
      <c r="NP43" s="6"/>
      <c r="NQ43" s="6"/>
      <c r="NR43" s="6"/>
      <c r="NS43" s="6"/>
      <c r="NT43" s="6"/>
      <c r="NU43" s="6"/>
      <c r="NV43" s="6"/>
      <c r="NW43" s="6"/>
      <c r="NX43" s="6"/>
      <c r="NY43" s="6"/>
      <c r="NZ43" s="6"/>
      <c r="OA43" s="6"/>
      <c r="OB43" s="6"/>
      <c r="OC43" s="6"/>
      <c r="OD43" s="6"/>
      <c r="OE43" s="6"/>
      <c r="OF43" s="6"/>
      <c r="OG43" s="6"/>
      <c r="OH43" s="6"/>
      <c r="OI43" s="6"/>
      <c r="OJ43" s="6"/>
      <c r="OK43" s="6"/>
      <c r="OL43" s="6"/>
      <c r="OM43" s="6"/>
      <c r="ON43" s="6"/>
    </row>
    <row r="44" spans="2:404" hidden="1" x14ac:dyDescent="0.3">
      <c r="B44" s="795">
        <f>+IFERROR(VLOOKUP(D44,'LP-Servicios'!$E$254:$F$273,2,FALSE),0)</f>
        <v>0</v>
      </c>
      <c r="C44" s="796">
        <v>9</v>
      </c>
      <c r="D44" s="10" t="str">
        <f t="shared" si="172"/>
        <v>-</v>
      </c>
      <c r="E44" s="11">
        <f t="shared" si="169"/>
        <v>0</v>
      </c>
      <c r="F44" s="11">
        <f t="shared" si="176"/>
        <v>0</v>
      </c>
      <c r="G44" s="11">
        <f t="shared" si="176"/>
        <v>0</v>
      </c>
      <c r="H44" s="11">
        <f t="shared" si="176"/>
        <v>0</v>
      </c>
      <c r="I44" s="11">
        <f t="shared" si="176"/>
        <v>0</v>
      </c>
      <c r="J44" s="11">
        <f t="shared" si="176"/>
        <v>0</v>
      </c>
      <c r="K44" s="11">
        <f t="shared" si="176"/>
        <v>0</v>
      </c>
      <c r="L44" s="11">
        <f t="shared" si="176"/>
        <v>0</v>
      </c>
      <c r="M44" s="11">
        <f t="shared" si="176"/>
        <v>0</v>
      </c>
      <c r="N44" s="11">
        <f t="shared" si="176"/>
        <v>0</v>
      </c>
      <c r="O44" s="11">
        <f t="shared" si="176"/>
        <v>0</v>
      </c>
      <c r="P44" s="11">
        <f t="shared" si="176"/>
        <v>0</v>
      </c>
      <c r="Q44" s="11">
        <f t="shared" si="176"/>
        <v>0</v>
      </c>
      <c r="R44" s="11">
        <f t="shared" si="176"/>
        <v>0</v>
      </c>
      <c r="S44" s="11">
        <f t="shared" si="176"/>
        <v>0</v>
      </c>
      <c r="T44" s="11">
        <f t="shared" si="176"/>
        <v>0</v>
      </c>
      <c r="U44" s="11">
        <f t="shared" si="176"/>
        <v>0</v>
      </c>
      <c r="V44" s="11">
        <f t="shared" si="176"/>
        <v>0</v>
      </c>
      <c r="W44" s="11">
        <f t="shared" si="176"/>
        <v>0</v>
      </c>
      <c r="X44" s="11">
        <f t="shared" si="176"/>
        <v>0</v>
      </c>
      <c r="Y44" s="11">
        <f t="shared" si="176"/>
        <v>0</v>
      </c>
      <c r="Z44" s="11">
        <f t="shared" si="176"/>
        <v>0</v>
      </c>
      <c r="AA44" s="11">
        <f t="shared" si="176"/>
        <v>0</v>
      </c>
      <c r="AB44" s="11">
        <f t="shared" si="176"/>
        <v>0</v>
      </c>
      <c r="AC44" s="11">
        <f t="shared" si="176"/>
        <v>0</v>
      </c>
      <c r="AD44" s="11">
        <f t="shared" si="176"/>
        <v>0</v>
      </c>
      <c r="AE44" s="11">
        <f t="shared" si="176"/>
        <v>0</v>
      </c>
      <c r="AF44" s="11">
        <f t="shared" si="176"/>
        <v>0</v>
      </c>
      <c r="AG44" s="11">
        <f t="shared" si="176"/>
        <v>0</v>
      </c>
      <c r="AH44" s="11">
        <f t="shared" si="176"/>
        <v>0</v>
      </c>
      <c r="AI44" s="11">
        <f t="shared" si="176"/>
        <v>0</v>
      </c>
      <c r="AJ44" s="11">
        <f t="shared" si="176"/>
        <v>0</v>
      </c>
      <c r="AK44" s="11">
        <f t="shared" si="176"/>
        <v>0</v>
      </c>
      <c r="AL44" s="11">
        <f t="shared" si="176"/>
        <v>0</v>
      </c>
      <c r="AM44" s="11">
        <f t="shared" si="176"/>
        <v>0</v>
      </c>
      <c r="AN44" s="11">
        <f t="shared" si="176"/>
        <v>0</v>
      </c>
      <c r="AO44" s="11">
        <f t="shared" si="176"/>
        <v>0</v>
      </c>
      <c r="AP44" s="11">
        <f t="shared" si="176"/>
        <v>0</v>
      </c>
      <c r="AQ44" s="11">
        <f t="shared" si="176"/>
        <v>0</v>
      </c>
      <c r="AR44" s="11">
        <f t="shared" si="176"/>
        <v>0</v>
      </c>
      <c r="AS44" s="11">
        <f t="shared" si="176"/>
        <v>0</v>
      </c>
      <c r="AT44" s="11">
        <f t="shared" si="176"/>
        <v>0</v>
      </c>
      <c r="AU44" s="11">
        <f t="shared" si="176"/>
        <v>0</v>
      </c>
      <c r="AV44" s="11">
        <f t="shared" si="176"/>
        <v>0</v>
      </c>
      <c r="AW44" s="11">
        <f t="shared" si="176"/>
        <v>0</v>
      </c>
      <c r="AX44" s="11">
        <f t="shared" si="176"/>
        <v>0</v>
      </c>
      <c r="AY44" s="11">
        <f t="shared" si="176"/>
        <v>0</v>
      </c>
      <c r="AZ44" s="11">
        <f t="shared" si="176"/>
        <v>0</v>
      </c>
      <c r="BA44" s="11">
        <f t="shared" si="176"/>
        <v>0</v>
      </c>
      <c r="BB44" s="11">
        <f t="shared" si="176"/>
        <v>0</v>
      </c>
      <c r="BC44" s="11">
        <f t="shared" si="176"/>
        <v>0</v>
      </c>
      <c r="BD44" s="11">
        <f t="shared" si="176"/>
        <v>0</v>
      </c>
      <c r="BE44" s="11">
        <f t="shared" si="176"/>
        <v>0</v>
      </c>
      <c r="BF44" s="11">
        <f t="shared" si="176"/>
        <v>0</v>
      </c>
      <c r="BG44" s="11">
        <f t="shared" si="176"/>
        <v>0</v>
      </c>
      <c r="BH44" s="11">
        <f t="shared" si="176"/>
        <v>0</v>
      </c>
      <c r="BI44" s="11">
        <f t="shared" si="176"/>
        <v>0</v>
      </c>
      <c r="BJ44" s="11">
        <f t="shared" si="176"/>
        <v>0</v>
      </c>
      <c r="BK44" s="11">
        <f t="shared" si="176"/>
        <v>0</v>
      </c>
      <c r="BL44" s="11">
        <f t="shared" si="176"/>
        <v>0</v>
      </c>
      <c r="BM44" s="11">
        <f t="shared" si="176"/>
        <v>0</v>
      </c>
      <c r="BN44" s="11">
        <f t="shared" si="176"/>
        <v>0</v>
      </c>
      <c r="BO44" s="11">
        <f t="shared" si="176"/>
        <v>0</v>
      </c>
      <c r="BP44" s="11">
        <f t="shared" si="176"/>
        <v>0</v>
      </c>
      <c r="BQ44" s="11">
        <f t="shared" si="176"/>
        <v>0</v>
      </c>
      <c r="BR44" s="11">
        <f t="shared" si="175"/>
        <v>0</v>
      </c>
      <c r="BS44" s="11">
        <f t="shared" si="175"/>
        <v>0</v>
      </c>
      <c r="BT44" s="11">
        <f t="shared" si="175"/>
        <v>0</v>
      </c>
      <c r="BU44" s="11">
        <f t="shared" si="175"/>
        <v>0</v>
      </c>
      <c r="BV44" s="11">
        <f t="shared" si="175"/>
        <v>0</v>
      </c>
      <c r="BW44" s="11">
        <f t="shared" si="175"/>
        <v>0</v>
      </c>
      <c r="BX44" s="11">
        <f t="shared" si="175"/>
        <v>0</v>
      </c>
      <c r="BY44" s="11">
        <f t="shared" si="175"/>
        <v>0</v>
      </c>
      <c r="BZ44" s="11">
        <f t="shared" si="175"/>
        <v>0</v>
      </c>
      <c r="CA44" s="11">
        <f t="shared" si="175"/>
        <v>0</v>
      </c>
      <c r="CB44" s="11">
        <f t="shared" si="175"/>
        <v>0</v>
      </c>
      <c r="CC44" s="11">
        <f t="shared" si="175"/>
        <v>0</v>
      </c>
      <c r="CD44" s="11">
        <f t="shared" si="175"/>
        <v>0</v>
      </c>
      <c r="CE44" s="11">
        <f t="shared" si="175"/>
        <v>0</v>
      </c>
      <c r="CF44" s="11">
        <f t="shared" si="175"/>
        <v>0</v>
      </c>
      <c r="CG44" s="6"/>
      <c r="CH44" s="6"/>
      <c r="CI44" s="6"/>
      <c r="CJ44" s="6"/>
      <c r="CK44" s="6"/>
      <c r="CL44" s="6"/>
      <c r="CM44" s="6"/>
      <c r="CN44" s="6"/>
      <c r="CO44" s="6"/>
      <c r="CP44" s="6"/>
      <c r="CQ44" s="6"/>
      <c r="CR44" s="6"/>
      <c r="CS44" s="6"/>
      <c r="CT44" s="6"/>
      <c r="CU44" s="6"/>
      <c r="CV44" s="6"/>
      <c r="CW44" s="6"/>
      <c r="CX44" s="6"/>
      <c r="CY44" s="6"/>
      <c r="CZ44" s="6"/>
      <c r="DA44" s="6"/>
      <c r="DB44" s="6"/>
      <c r="DC44" s="6"/>
      <c r="DD44" s="6"/>
      <c r="DE44" s="6"/>
      <c r="DF44" s="6"/>
      <c r="DG44" s="6"/>
      <c r="DH44" s="6"/>
      <c r="DI44" s="6"/>
      <c r="DJ44" s="6"/>
      <c r="DK44" s="6"/>
      <c r="DL44" s="6"/>
      <c r="DM44" s="6"/>
      <c r="DN44" s="6"/>
      <c r="DO44" s="6"/>
      <c r="DP44" s="6"/>
      <c r="DQ44" s="6"/>
      <c r="DR44" s="6"/>
      <c r="DS44" s="6"/>
      <c r="DT44" s="6"/>
      <c r="DU44" s="6"/>
      <c r="DV44" s="6"/>
      <c r="DW44" s="6"/>
      <c r="DX44" s="6"/>
      <c r="DY44" s="6"/>
      <c r="DZ44" s="6"/>
      <c r="EA44" s="6"/>
      <c r="EB44" s="6"/>
      <c r="EC44" s="6"/>
      <c r="ED44" s="6"/>
      <c r="EE44" s="6"/>
      <c r="EF44" s="6"/>
      <c r="EG44" s="6"/>
      <c r="EH44" s="6"/>
      <c r="EI44" s="6"/>
      <c r="EJ44" s="6"/>
      <c r="EK44" s="6"/>
      <c r="EL44" s="6"/>
      <c r="EM44" s="6"/>
      <c r="EN44" s="6"/>
      <c r="EO44" s="6"/>
      <c r="EP44" s="6"/>
      <c r="EQ44" s="6"/>
      <c r="ER44" s="6"/>
      <c r="ES44" s="6"/>
      <c r="ET44" s="6"/>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6"/>
      <c r="FU44" s="6"/>
      <c r="FV44" s="6"/>
      <c r="FW44" s="6"/>
      <c r="FX44" s="6"/>
      <c r="FY44" s="6"/>
      <c r="FZ44" s="6"/>
      <c r="GA44" s="6"/>
      <c r="GB44" s="6"/>
      <c r="GC44" s="6"/>
      <c r="GD44" s="6"/>
      <c r="GE44" s="6"/>
      <c r="GF44" s="6"/>
      <c r="GG44" s="6"/>
      <c r="GH44" s="6"/>
      <c r="GI44" s="6"/>
      <c r="GJ44" s="6"/>
      <c r="GK44" s="6"/>
      <c r="GL44" s="6"/>
      <c r="GM44" s="6"/>
      <c r="GN44" s="6"/>
      <c r="GO44" s="6"/>
      <c r="GP44" s="6"/>
      <c r="GQ44" s="6"/>
      <c r="GR44" s="6"/>
      <c r="GS44" s="6"/>
      <c r="GT44" s="6"/>
      <c r="GU44" s="6"/>
      <c r="GV44" s="6"/>
      <c r="GW44" s="6"/>
      <c r="GX44" s="6"/>
      <c r="GY44" s="6"/>
      <c r="GZ44" s="6"/>
      <c r="HA44" s="6"/>
      <c r="HB44" s="6"/>
      <c r="HC44" s="6"/>
      <c r="HD44" s="6"/>
      <c r="HE44" s="6"/>
      <c r="HF44" s="6"/>
      <c r="HG44" s="6"/>
      <c r="HH44" s="6"/>
      <c r="HI44" s="6"/>
      <c r="HJ44" s="6"/>
      <c r="HK44" s="6"/>
      <c r="HL44" s="6"/>
      <c r="HM44" s="6"/>
      <c r="HN44" s="6"/>
      <c r="HO44" s="6"/>
      <c r="HP44" s="6"/>
      <c r="HQ44" s="6"/>
      <c r="HR44" s="6"/>
      <c r="HS44" s="6"/>
      <c r="HT44" s="6"/>
      <c r="HU44" s="6"/>
      <c r="HV44" s="6"/>
      <c r="HW44" s="6"/>
      <c r="HX44" s="6"/>
      <c r="HY44" s="6"/>
      <c r="HZ44" s="6"/>
      <c r="IA44" s="6"/>
      <c r="IB44" s="6"/>
      <c r="IC44" s="6"/>
      <c r="ID44" s="6"/>
      <c r="IE44" s="6"/>
      <c r="IF44" s="6"/>
      <c r="IG44" s="6"/>
      <c r="IH44" s="6"/>
      <c r="II44" s="6"/>
      <c r="IJ44" s="6"/>
      <c r="IK44" s="6"/>
      <c r="IL44" s="6"/>
      <c r="IM44" s="6"/>
      <c r="IN44" s="6"/>
      <c r="IO44" s="6"/>
      <c r="IP44" s="6"/>
      <c r="IQ44" s="6"/>
      <c r="IR44" s="6"/>
      <c r="IS44" s="6"/>
      <c r="IT44" s="6"/>
      <c r="IU44" s="6"/>
      <c r="IV44" s="6"/>
      <c r="IW44" s="6"/>
      <c r="IX44" s="6"/>
      <c r="IY44" s="6"/>
      <c r="IZ44" s="6"/>
      <c r="JA44" s="6"/>
      <c r="JB44" s="6"/>
      <c r="JC44" s="6"/>
      <c r="JD44" s="6"/>
      <c r="JE44" s="6"/>
      <c r="JF44" s="6"/>
      <c r="JG44" s="6"/>
      <c r="JH44" s="6"/>
      <c r="JI44" s="6"/>
      <c r="JJ44" s="6"/>
      <c r="JK44" s="6"/>
      <c r="JL44" s="6"/>
      <c r="JM44" s="6"/>
      <c r="JN44" s="6"/>
      <c r="JO44" s="6"/>
      <c r="JP44" s="6"/>
      <c r="JQ44" s="6"/>
      <c r="JR44" s="6"/>
      <c r="JS44" s="6"/>
      <c r="JT44" s="6"/>
      <c r="JU44" s="6"/>
      <c r="JV44" s="6"/>
      <c r="JW44" s="6"/>
      <c r="JX44" s="6"/>
      <c r="JY44" s="6"/>
      <c r="JZ44" s="6"/>
      <c r="KA44" s="6"/>
      <c r="KB44" s="6"/>
      <c r="KC44" s="6"/>
      <c r="KD44" s="6"/>
      <c r="KE44" s="6"/>
      <c r="KF44" s="6"/>
      <c r="KG44" s="6"/>
      <c r="KH44" s="6"/>
      <c r="KI44" s="6"/>
      <c r="KJ44" s="6"/>
      <c r="KK44" s="6"/>
      <c r="KL44" s="6"/>
      <c r="KM44" s="6"/>
      <c r="KN44" s="6"/>
      <c r="KO44" s="6"/>
      <c r="KP44" s="6"/>
      <c r="KQ44" s="6"/>
      <c r="KR44" s="6"/>
      <c r="KS44" s="6"/>
      <c r="KT44" s="6"/>
      <c r="KU44" s="6"/>
      <c r="KV44" s="6"/>
      <c r="KW44" s="6"/>
      <c r="KX44" s="6"/>
      <c r="KY44" s="6"/>
      <c r="KZ44" s="6"/>
      <c r="LA44" s="6"/>
      <c r="LB44" s="6"/>
      <c r="LC44" s="6"/>
      <c r="LD44" s="6"/>
      <c r="LE44" s="6"/>
      <c r="LF44" s="6"/>
      <c r="LG44" s="6"/>
      <c r="LH44" s="6"/>
      <c r="LI44" s="6"/>
      <c r="LJ44" s="6"/>
      <c r="LK44" s="6"/>
      <c r="LL44" s="6"/>
      <c r="LM44" s="6"/>
      <c r="LN44" s="6"/>
      <c r="LO44" s="6"/>
      <c r="LP44" s="6"/>
      <c r="LQ44" s="6"/>
      <c r="LR44" s="6"/>
      <c r="LS44" s="6"/>
      <c r="LT44" s="6"/>
      <c r="LU44" s="6"/>
      <c r="LV44" s="6"/>
      <c r="LW44" s="6"/>
      <c r="LX44" s="6"/>
      <c r="LY44" s="6"/>
      <c r="LZ44" s="6"/>
      <c r="MA44" s="6"/>
      <c r="MB44" s="6"/>
      <c r="MC44" s="6"/>
      <c r="MD44" s="6"/>
      <c r="ME44" s="6"/>
      <c r="MF44" s="6"/>
      <c r="MG44" s="6"/>
      <c r="MH44" s="6"/>
      <c r="MI44" s="6"/>
      <c r="MJ44" s="6"/>
      <c r="MK44" s="6"/>
      <c r="ML44" s="6"/>
      <c r="MM44" s="6"/>
      <c r="MN44" s="6"/>
      <c r="MO44" s="6"/>
      <c r="MP44" s="6"/>
      <c r="MQ44" s="6"/>
      <c r="MR44" s="6"/>
      <c r="MS44" s="6"/>
      <c r="MT44" s="6"/>
      <c r="MU44" s="6"/>
      <c r="MV44" s="6"/>
      <c r="MW44" s="6"/>
      <c r="MX44" s="6"/>
      <c r="MY44" s="6"/>
      <c r="MZ44" s="6"/>
      <c r="NA44" s="6"/>
      <c r="NB44" s="6"/>
      <c r="NC44" s="6"/>
      <c r="ND44" s="6"/>
      <c r="NE44" s="6"/>
      <c r="NF44" s="6"/>
      <c r="NG44" s="6"/>
      <c r="NH44" s="6"/>
      <c r="NI44" s="6"/>
      <c r="NJ44" s="6"/>
      <c r="NK44" s="6"/>
      <c r="NL44" s="6"/>
      <c r="NM44" s="6"/>
      <c r="NN44" s="6"/>
      <c r="NO44" s="6"/>
      <c r="NP44" s="6"/>
      <c r="NQ44" s="6"/>
      <c r="NR44" s="6"/>
      <c r="NS44" s="6"/>
      <c r="NT44" s="6"/>
      <c r="NU44" s="6"/>
      <c r="NV44" s="6"/>
      <c r="NW44" s="6"/>
      <c r="NX44" s="6"/>
      <c r="NY44" s="6"/>
      <c r="NZ44" s="6"/>
      <c r="OA44" s="6"/>
      <c r="OB44" s="6"/>
      <c r="OC44" s="6"/>
      <c r="OD44" s="6"/>
      <c r="OE44" s="6"/>
      <c r="OF44" s="6"/>
      <c r="OG44" s="6"/>
      <c r="OH44" s="6"/>
      <c r="OI44" s="6"/>
      <c r="OJ44" s="6"/>
      <c r="OK44" s="6"/>
      <c r="OL44" s="6"/>
      <c r="OM44" s="6"/>
      <c r="ON44" s="6"/>
    </row>
    <row r="45" spans="2:404" hidden="1" x14ac:dyDescent="0.3">
      <c r="B45" s="795">
        <f>+IFERROR(VLOOKUP(D45,'LP-Servicios'!$E$254:$F$273,2,FALSE),0)</f>
        <v>0</v>
      </c>
      <c r="C45" s="796">
        <v>10</v>
      </c>
      <c r="D45" s="10" t="str">
        <f t="shared" si="172"/>
        <v>-</v>
      </c>
      <c r="E45" s="11">
        <f t="shared" si="169"/>
        <v>0</v>
      </c>
      <c r="F45" s="11">
        <f t="shared" si="176"/>
        <v>0</v>
      </c>
      <c r="G45" s="11">
        <f t="shared" si="176"/>
        <v>0</v>
      </c>
      <c r="H45" s="11">
        <f t="shared" si="176"/>
        <v>0</v>
      </c>
      <c r="I45" s="11">
        <f t="shared" si="176"/>
        <v>0</v>
      </c>
      <c r="J45" s="11">
        <f t="shared" si="176"/>
        <v>0</v>
      </c>
      <c r="K45" s="11">
        <f t="shared" si="176"/>
        <v>0</v>
      </c>
      <c r="L45" s="11">
        <f t="shared" si="176"/>
        <v>0</v>
      </c>
      <c r="M45" s="11">
        <f t="shared" si="176"/>
        <v>0</v>
      </c>
      <c r="N45" s="11">
        <f t="shared" si="176"/>
        <v>0</v>
      </c>
      <c r="O45" s="11">
        <f t="shared" si="176"/>
        <v>0</v>
      </c>
      <c r="P45" s="11">
        <f t="shared" si="176"/>
        <v>0</v>
      </c>
      <c r="Q45" s="11">
        <f t="shared" si="176"/>
        <v>0</v>
      </c>
      <c r="R45" s="11">
        <f t="shared" si="176"/>
        <v>0</v>
      </c>
      <c r="S45" s="11">
        <f t="shared" si="176"/>
        <v>0</v>
      </c>
      <c r="T45" s="11">
        <f t="shared" si="176"/>
        <v>0</v>
      </c>
      <c r="U45" s="11">
        <f t="shared" si="176"/>
        <v>0</v>
      </c>
      <c r="V45" s="11">
        <f t="shared" si="176"/>
        <v>0</v>
      </c>
      <c r="W45" s="11">
        <f t="shared" si="176"/>
        <v>0</v>
      </c>
      <c r="X45" s="11">
        <f t="shared" si="176"/>
        <v>0</v>
      </c>
      <c r="Y45" s="11">
        <f t="shared" si="176"/>
        <v>0</v>
      </c>
      <c r="Z45" s="11">
        <f t="shared" si="176"/>
        <v>0</v>
      </c>
      <c r="AA45" s="11">
        <f t="shared" si="176"/>
        <v>0</v>
      </c>
      <c r="AB45" s="11">
        <f t="shared" si="176"/>
        <v>0</v>
      </c>
      <c r="AC45" s="11">
        <f t="shared" si="176"/>
        <v>0</v>
      </c>
      <c r="AD45" s="11">
        <f t="shared" si="176"/>
        <v>0</v>
      </c>
      <c r="AE45" s="11">
        <f t="shared" si="176"/>
        <v>0</v>
      </c>
      <c r="AF45" s="11">
        <f t="shared" si="176"/>
        <v>0</v>
      </c>
      <c r="AG45" s="11">
        <f t="shared" si="176"/>
        <v>0</v>
      </c>
      <c r="AH45" s="11">
        <f t="shared" si="176"/>
        <v>0</v>
      </c>
      <c r="AI45" s="11">
        <f t="shared" si="176"/>
        <v>0</v>
      </c>
      <c r="AJ45" s="11">
        <f t="shared" si="176"/>
        <v>0</v>
      </c>
      <c r="AK45" s="11">
        <f t="shared" si="176"/>
        <v>0</v>
      </c>
      <c r="AL45" s="11">
        <f t="shared" si="176"/>
        <v>0</v>
      </c>
      <c r="AM45" s="11">
        <f t="shared" si="176"/>
        <v>0</v>
      </c>
      <c r="AN45" s="11">
        <f t="shared" si="176"/>
        <v>0</v>
      </c>
      <c r="AO45" s="11">
        <f t="shared" si="176"/>
        <v>0</v>
      </c>
      <c r="AP45" s="11">
        <f t="shared" si="176"/>
        <v>0</v>
      </c>
      <c r="AQ45" s="11">
        <f t="shared" si="176"/>
        <v>0</v>
      </c>
      <c r="AR45" s="11">
        <f t="shared" si="176"/>
        <v>0</v>
      </c>
      <c r="AS45" s="11">
        <f t="shared" si="176"/>
        <v>0</v>
      </c>
      <c r="AT45" s="11">
        <f t="shared" si="176"/>
        <v>0</v>
      </c>
      <c r="AU45" s="11">
        <f t="shared" si="176"/>
        <v>0</v>
      </c>
      <c r="AV45" s="11">
        <f t="shared" si="176"/>
        <v>0</v>
      </c>
      <c r="AW45" s="11">
        <f t="shared" si="176"/>
        <v>0</v>
      </c>
      <c r="AX45" s="11">
        <f t="shared" si="176"/>
        <v>0</v>
      </c>
      <c r="AY45" s="11">
        <f t="shared" si="176"/>
        <v>0</v>
      </c>
      <c r="AZ45" s="11">
        <f t="shared" si="176"/>
        <v>0</v>
      </c>
      <c r="BA45" s="11">
        <f t="shared" si="176"/>
        <v>0</v>
      </c>
      <c r="BB45" s="11">
        <f t="shared" si="176"/>
        <v>0</v>
      </c>
      <c r="BC45" s="11">
        <f t="shared" si="176"/>
        <v>0</v>
      </c>
      <c r="BD45" s="11">
        <f t="shared" si="176"/>
        <v>0</v>
      </c>
      <c r="BE45" s="11">
        <f t="shared" si="176"/>
        <v>0</v>
      </c>
      <c r="BF45" s="11">
        <f t="shared" si="176"/>
        <v>0</v>
      </c>
      <c r="BG45" s="11">
        <f t="shared" si="176"/>
        <v>0</v>
      </c>
      <c r="BH45" s="11">
        <f t="shared" si="176"/>
        <v>0</v>
      </c>
      <c r="BI45" s="11">
        <f t="shared" si="176"/>
        <v>0</v>
      </c>
      <c r="BJ45" s="11">
        <f t="shared" si="176"/>
        <v>0</v>
      </c>
      <c r="BK45" s="11">
        <f t="shared" si="176"/>
        <v>0</v>
      </c>
      <c r="BL45" s="11">
        <f t="shared" si="176"/>
        <v>0</v>
      </c>
      <c r="BM45" s="11">
        <f t="shared" si="176"/>
        <v>0</v>
      </c>
      <c r="BN45" s="11">
        <f t="shared" si="176"/>
        <v>0</v>
      </c>
      <c r="BO45" s="11">
        <f t="shared" si="176"/>
        <v>0</v>
      </c>
      <c r="BP45" s="11">
        <f t="shared" si="176"/>
        <v>0</v>
      </c>
      <c r="BQ45" s="11">
        <f t="shared" ref="BQ45:CF48" si="177">+HLOOKUP(BQ$35,$E$6:$ON$27,2+$C17,FALSE)</f>
        <v>0</v>
      </c>
      <c r="BR45" s="11">
        <f t="shared" si="177"/>
        <v>0</v>
      </c>
      <c r="BS45" s="11">
        <f t="shared" si="177"/>
        <v>0</v>
      </c>
      <c r="BT45" s="11">
        <f t="shared" si="177"/>
        <v>0</v>
      </c>
      <c r="BU45" s="11">
        <f t="shared" si="177"/>
        <v>0</v>
      </c>
      <c r="BV45" s="11">
        <f t="shared" si="177"/>
        <v>0</v>
      </c>
      <c r="BW45" s="11">
        <f t="shared" si="177"/>
        <v>0</v>
      </c>
      <c r="BX45" s="11">
        <f t="shared" si="177"/>
        <v>0</v>
      </c>
      <c r="BY45" s="11">
        <f t="shared" si="177"/>
        <v>0</v>
      </c>
      <c r="BZ45" s="11">
        <f t="shared" si="177"/>
        <v>0</v>
      </c>
      <c r="CA45" s="11">
        <f t="shared" si="177"/>
        <v>0</v>
      </c>
      <c r="CB45" s="11">
        <f t="shared" si="177"/>
        <v>0</v>
      </c>
      <c r="CC45" s="11">
        <f t="shared" si="177"/>
        <v>0</v>
      </c>
      <c r="CD45" s="11">
        <f t="shared" si="177"/>
        <v>0</v>
      </c>
      <c r="CE45" s="11">
        <f t="shared" si="177"/>
        <v>0</v>
      </c>
      <c r="CF45" s="11">
        <f t="shared" si="177"/>
        <v>0</v>
      </c>
      <c r="CG45" s="6"/>
      <c r="CH45" s="6"/>
      <c r="CI45" s="6"/>
      <c r="CJ45" s="6"/>
      <c r="CK45" s="6"/>
      <c r="CL45" s="6"/>
      <c r="CM45" s="6"/>
      <c r="CN45" s="6"/>
      <c r="CO45" s="6"/>
      <c r="CP45" s="6"/>
      <c r="CQ45" s="6"/>
      <c r="CR45" s="6"/>
      <c r="CS45" s="6"/>
      <c r="CT45" s="6"/>
      <c r="CU45" s="6"/>
      <c r="CV45" s="6"/>
      <c r="CW45" s="6"/>
      <c r="CX45" s="6"/>
      <c r="CY45" s="6"/>
      <c r="CZ45" s="6"/>
      <c r="DA45" s="6"/>
      <c r="DB45" s="6"/>
      <c r="DC45" s="6"/>
      <c r="DD45" s="6"/>
      <c r="DE45" s="6"/>
      <c r="DF45" s="6"/>
      <c r="DG45" s="6"/>
      <c r="DH45" s="6"/>
      <c r="DI45" s="6"/>
      <c r="DJ45" s="6"/>
      <c r="DK45" s="6"/>
      <c r="DL45" s="6"/>
      <c r="DM45" s="6"/>
      <c r="DN45" s="6"/>
      <c r="DO45" s="6"/>
      <c r="DP45" s="6"/>
      <c r="DQ45" s="6"/>
      <c r="DR45" s="6"/>
      <c r="DS45" s="6"/>
      <c r="DT45" s="6"/>
      <c r="DU45" s="6"/>
      <c r="DV45" s="6"/>
      <c r="DW45" s="6"/>
      <c r="DX45" s="6"/>
      <c r="DY45" s="6"/>
      <c r="DZ45" s="6"/>
      <c r="EA45" s="6"/>
      <c r="EB45" s="6"/>
      <c r="EC45" s="6"/>
      <c r="ED45" s="6"/>
      <c r="EE45" s="6"/>
      <c r="EF45" s="6"/>
      <c r="EG45" s="6"/>
      <c r="EH45" s="6"/>
      <c r="EI45" s="6"/>
      <c r="EJ45" s="6"/>
      <c r="EK45" s="6"/>
      <c r="EL45" s="6"/>
      <c r="EM45" s="6"/>
      <c r="EN45" s="6"/>
      <c r="EO45" s="6"/>
      <c r="EP45" s="6"/>
      <c r="EQ45" s="6"/>
      <c r="ER45" s="6"/>
      <c r="ES45" s="6"/>
      <c r="ET45" s="6"/>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6"/>
      <c r="FU45" s="6"/>
      <c r="FV45" s="6"/>
      <c r="FW45" s="6"/>
      <c r="FX45" s="6"/>
      <c r="FY45" s="6"/>
      <c r="FZ45" s="6"/>
      <c r="GA45" s="6"/>
      <c r="GB45" s="6"/>
      <c r="GC45" s="6"/>
      <c r="GD45" s="6"/>
      <c r="GE45" s="6"/>
      <c r="GF45" s="6"/>
      <c r="GG45" s="6"/>
      <c r="GH45" s="6"/>
      <c r="GI45" s="6"/>
      <c r="GJ45" s="6"/>
      <c r="GK45" s="6"/>
      <c r="GL45" s="6"/>
      <c r="GM45" s="6"/>
      <c r="GN45" s="6"/>
      <c r="GO45" s="6"/>
      <c r="GP45" s="6"/>
      <c r="GQ45" s="6"/>
      <c r="GR45" s="6"/>
      <c r="GS45" s="6"/>
      <c r="GT45" s="6"/>
      <c r="GU45" s="6"/>
      <c r="GV45" s="6"/>
      <c r="GW45" s="6"/>
      <c r="GX45" s="6"/>
      <c r="GY45" s="6"/>
      <c r="GZ45" s="6"/>
      <c r="HA45" s="6"/>
      <c r="HB45" s="6"/>
      <c r="HC45" s="6"/>
      <c r="HD45" s="6"/>
      <c r="HE45" s="6"/>
      <c r="HF45" s="6"/>
      <c r="HG45" s="6"/>
      <c r="HH45" s="6"/>
      <c r="HI45" s="6"/>
      <c r="HJ45" s="6"/>
      <c r="HK45" s="6"/>
      <c r="HL45" s="6"/>
      <c r="HM45" s="6"/>
      <c r="HN45" s="6"/>
      <c r="HO45" s="6"/>
      <c r="HP45" s="6"/>
      <c r="HQ45" s="6"/>
      <c r="HR45" s="6"/>
      <c r="HS45" s="6"/>
      <c r="HT45" s="6"/>
      <c r="HU45" s="6"/>
      <c r="HV45" s="6"/>
      <c r="HW45" s="6"/>
      <c r="HX45" s="6"/>
      <c r="HY45" s="6"/>
      <c r="HZ45" s="6"/>
      <c r="IA45" s="6"/>
      <c r="IB45" s="6"/>
      <c r="IC45" s="6"/>
      <c r="ID45" s="6"/>
      <c r="IE45" s="6"/>
      <c r="IF45" s="6"/>
      <c r="IG45" s="6"/>
      <c r="IH45" s="6"/>
      <c r="II45" s="6"/>
      <c r="IJ45" s="6"/>
      <c r="IK45" s="6"/>
      <c r="IL45" s="6"/>
      <c r="IM45" s="6"/>
      <c r="IN45" s="6"/>
      <c r="IO45" s="6"/>
      <c r="IP45" s="6"/>
      <c r="IQ45" s="6"/>
      <c r="IR45" s="6"/>
      <c r="IS45" s="6"/>
      <c r="IT45" s="6"/>
      <c r="IU45" s="6"/>
      <c r="IV45" s="6"/>
      <c r="IW45" s="6"/>
      <c r="IX45" s="6"/>
      <c r="IY45" s="6"/>
      <c r="IZ45" s="6"/>
      <c r="JA45" s="6"/>
      <c r="JB45" s="6"/>
      <c r="JC45" s="6"/>
      <c r="JD45" s="6"/>
      <c r="JE45" s="6"/>
      <c r="JF45" s="6"/>
      <c r="JG45" s="6"/>
      <c r="JH45" s="6"/>
      <c r="JI45" s="6"/>
      <c r="JJ45" s="6"/>
      <c r="JK45" s="6"/>
      <c r="JL45" s="6"/>
      <c r="JM45" s="6"/>
      <c r="JN45" s="6"/>
      <c r="JO45" s="6"/>
      <c r="JP45" s="6"/>
      <c r="JQ45" s="6"/>
      <c r="JR45" s="6"/>
      <c r="JS45" s="6"/>
      <c r="JT45" s="6"/>
      <c r="JU45" s="6"/>
      <c r="JV45" s="6"/>
      <c r="JW45" s="6"/>
      <c r="JX45" s="6"/>
      <c r="JY45" s="6"/>
      <c r="JZ45" s="6"/>
      <c r="KA45" s="6"/>
      <c r="KB45" s="6"/>
      <c r="KC45" s="6"/>
      <c r="KD45" s="6"/>
      <c r="KE45" s="6"/>
      <c r="KF45" s="6"/>
      <c r="KG45" s="6"/>
      <c r="KH45" s="6"/>
      <c r="KI45" s="6"/>
      <c r="KJ45" s="6"/>
      <c r="KK45" s="6"/>
      <c r="KL45" s="6"/>
      <c r="KM45" s="6"/>
      <c r="KN45" s="6"/>
      <c r="KO45" s="6"/>
      <c r="KP45" s="6"/>
      <c r="KQ45" s="6"/>
      <c r="KR45" s="6"/>
      <c r="KS45" s="6"/>
      <c r="KT45" s="6"/>
      <c r="KU45" s="6"/>
      <c r="KV45" s="6"/>
      <c r="KW45" s="6"/>
      <c r="KX45" s="6"/>
      <c r="KY45" s="6"/>
      <c r="KZ45" s="6"/>
      <c r="LA45" s="6"/>
      <c r="LB45" s="6"/>
      <c r="LC45" s="6"/>
      <c r="LD45" s="6"/>
      <c r="LE45" s="6"/>
      <c r="LF45" s="6"/>
      <c r="LG45" s="6"/>
      <c r="LH45" s="6"/>
      <c r="LI45" s="6"/>
      <c r="LJ45" s="6"/>
      <c r="LK45" s="6"/>
      <c r="LL45" s="6"/>
      <c r="LM45" s="6"/>
      <c r="LN45" s="6"/>
      <c r="LO45" s="6"/>
      <c r="LP45" s="6"/>
      <c r="LQ45" s="6"/>
      <c r="LR45" s="6"/>
      <c r="LS45" s="6"/>
      <c r="LT45" s="6"/>
      <c r="LU45" s="6"/>
      <c r="LV45" s="6"/>
      <c r="LW45" s="6"/>
      <c r="LX45" s="6"/>
      <c r="LY45" s="6"/>
      <c r="LZ45" s="6"/>
      <c r="MA45" s="6"/>
      <c r="MB45" s="6"/>
      <c r="MC45" s="6"/>
      <c r="MD45" s="6"/>
      <c r="ME45" s="6"/>
      <c r="MF45" s="6"/>
      <c r="MG45" s="6"/>
      <c r="MH45" s="6"/>
      <c r="MI45" s="6"/>
      <c r="MJ45" s="6"/>
      <c r="MK45" s="6"/>
      <c r="ML45" s="6"/>
      <c r="MM45" s="6"/>
      <c r="MN45" s="6"/>
      <c r="MO45" s="6"/>
      <c r="MP45" s="6"/>
      <c r="MQ45" s="6"/>
      <c r="MR45" s="6"/>
      <c r="MS45" s="6"/>
      <c r="MT45" s="6"/>
      <c r="MU45" s="6"/>
      <c r="MV45" s="6"/>
      <c r="MW45" s="6"/>
      <c r="MX45" s="6"/>
      <c r="MY45" s="6"/>
      <c r="MZ45" s="6"/>
      <c r="NA45" s="6"/>
      <c r="NB45" s="6"/>
      <c r="NC45" s="6"/>
      <c r="ND45" s="6"/>
      <c r="NE45" s="6"/>
      <c r="NF45" s="6"/>
      <c r="NG45" s="6"/>
      <c r="NH45" s="6"/>
      <c r="NI45" s="6"/>
      <c r="NJ45" s="6"/>
      <c r="NK45" s="6"/>
      <c r="NL45" s="6"/>
      <c r="NM45" s="6"/>
      <c r="NN45" s="6"/>
      <c r="NO45" s="6"/>
      <c r="NP45" s="6"/>
      <c r="NQ45" s="6"/>
      <c r="NR45" s="6"/>
      <c r="NS45" s="6"/>
      <c r="NT45" s="6"/>
      <c r="NU45" s="6"/>
      <c r="NV45" s="6"/>
      <c r="NW45" s="6"/>
      <c r="NX45" s="6"/>
      <c r="NY45" s="6"/>
      <c r="NZ45" s="6"/>
      <c r="OA45" s="6"/>
      <c r="OB45" s="6"/>
      <c r="OC45" s="6"/>
      <c r="OD45" s="6"/>
      <c r="OE45" s="6"/>
      <c r="OF45" s="6"/>
      <c r="OG45" s="6"/>
      <c r="OH45" s="6"/>
      <c r="OI45" s="6"/>
      <c r="OJ45" s="6"/>
      <c r="OK45" s="6"/>
      <c r="OL45" s="6"/>
      <c r="OM45" s="6"/>
      <c r="ON45" s="6"/>
    </row>
    <row r="46" spans="2:404" hidden="1" x14ac:dyDescent="0.3">
      <c r="B46" s="795">
        <f>+IFERROR(VLOOKUP(D46,'LP-Servicios'!$E$254:$F$273,2,FALSE),0)</f>
        <v>0</v>
      </c>
      <c r="C46" s="796">
        <v>11</v>
      </c>
      <c r="D46" s="10" t="str">
        <f t="shared" si="172"/>
        <v>-</v>
      </c>
      <c r="E46" s="11">
        <f t="shared" si="169"/>
        <v>0</v>
      </c>
      <c r="F46" s="11">
        <f t="shared" ref="F46:BQ49" si="178">+HLOOKUP(F$35,$E$6:$ON$27,2+$C18,FALSE)</f>
        <v>0</v>
      </c>
      <c r="G46" s="11">
        <f t="shared" si="178"/>
        <v>0</v>
      </c>
      <c r="H46" s="11">
        <f t="shared" si="178"/>
        <v>0</v>
      </c>
      <c r="I46" s="11">
        <f t="shared" si="178"/>
        <v>0</v>
      </c>
      <c r="J46" s="11">
        <f t="shared" si="178"/>
        <v>0</v>
      </c>
      <c r="K46" s="11">
        <f t="shared" si="178"/>
        <v>0</v>
      </c>
      <c r="L46" s="11">
        <f t="shared" si="178"/>
        <v>0</v>
      </c>
      <c r="M46" s="11">
        <f t="shared" si="178"/>
        <v>0</v>
      </c>
      <c r="N46" s="11">
        <f t="shared" si="178"/>
        <v>0</v>
      </c>
      <c r="O46" s="11">
        <f t="shared" si="178"/>
        <v>0</v>
      </c>
      <c r="P46" s="11">
        <f t="shared" si="178"/>
        <v>0</v>
      </c>
      <c r="Q46" s="11">
        <f t="shared" si="178"/>
        <v>0</v>
      </c>
      <c r="R46" s="11">
        <f t="shared" si="178"/>
        <v>0</v>
      </c>
      <c r="S46" s="11">
        <f t="shared" si="178"/>
        <v>0</v>
      </c>
      <c r="T46" s="11">
        <f t="shared" si="178"/>
        <v>0</v>
      </c>
      <c r="U46" s="11">
        <f t="shared" si="178"/>
        <v>0</v>
      </c>
      <c r="V46" s="11">
        <f t="shared" si="178"/>
        <v>0</v>
      </c>
      <c r="W46" s="11">
        <f t="shared" si="178"/>
        <v>0</v>
      </c>
      <c r="X46" s="11">
        <f t="shared" si="178"/>
        <v>0</v>
      </c>
      <c r="Y46" s="11">
        <f t="shared" si="178"/>
        <v>0</v>
      </c>
      <c r="Z46" s="11">
        <f t="shared" si="178"/>
        <v>0</v>
      </c>
      <c r="AA46" s="11">
        <f t="shared" si="178"/>
        <v>0</v>
      </c>
      <c r="AB46" s="11">
        <f t="shared" si="178"/>
        <v>0</v>
      </c>
      <c r="AC46" s="11">
        <f t="shared" si="178"/>
        <v>0</v>
      </c>
      <c r="AD46" s="11">
        <f t="shared" si="178"/>
        <v>0</v>
      </c>
      <c r="AE46" s="11">
        <f t="shared" si="178"/>
        <v>0</v>
      </c>
      <c r="AF46" s="11">
        <f t="shared" si="178"/>
        <v>0</v>
      </c>
      <c r="AG46" s="11">
        <f t="shared" si="178"/>
        <v>0</v>
      </c>
      <c r="AH46" s="11">
        <f t="shared" si="178"/>
        <v>0</v>
      </c>
      <c r="AI46" s="11">
        <f t="shared" si="178"/>
        <v>0</v>
      </c>
      <c r="AJ46" s="11">
        <f t="shared" si="178"/>
        <v>0</v>
      </c>
      <c r="AK46" s="11">
        <f t="shared" si="178"/>
        <v>0</v>
      </c>
      <c r="AL46" s="11">
        <f t="shared" si="178"/>
        <v>0</v>
      </c>
      <c r="AM46" s="11">
        <f t="shared" si="178"/>
        <v>0</v>
      </c>
      <c r="AN46" s="11">
        <f t="shared" si="178"/>
        <v>0</v>
      </c>
      <c r="AO46" s="11">
        <f t="shared" si="178"/>
        <v>0</v>
      </c>
      <c r="AP46" s="11">
        <f t="shared" si="178"/>
        <v>0</v>
      </c>
      <c r="AQ46" s="11">
        <f t="shared" si="178"/>
        <v>0</v>
      </c>
      <c r="AR46" s="11">
        <f t="shared" si="178"/>
        <v>0</v>
      </c>
      <c r="AS46" s="11">
        <f t="shared" si="178"/>
        <v>0</v>
      </c>
      <c r="AT46" s="11">
        <f t="shared" si="178"/>
        <v>0</v>
      </c>
      <c r="AU46" s="11">
        <f t="shared" si="178"/>
        <v>0</v>
      </c>
      <c r="AV46" s="11">
        <f t="shared" si="178"/>
        <v>0</v>
      </c>
      <c r="AW46" s="11">
        <f t="shared" si="178"/>
        <v>0</v>
      </c>
      <c r="AX46" s="11">
        <f t="shared" si="178"/>
        <v>0</v>
      </c>
      <c r="AY46" s="11">
        <f t="shared" si="178"/>
        <v>0</v>
      </c>
      <c r="AZ46" s="11">
        <f t="shared" si="178"/>
        <v>0</v>
      </c>
      <c r="BA46" s="11">
        <f t="shared" si="178"/>
        <v>0</v>
      </c>
      <c r="BB46" s="11">
        <f t="shared" si="178"/>
        <v>0</v>
      </c>
      <c r="BC46" s="11">
        <f t="shared" si="178"/>
        <v>0</v>
      </c>
      <c r="BD46" s="11">
        <f t="shared" si="178"/>
        <v>0</v>
      </c>
      <c r="BE46" s="11">
        <f t="shared" si="178"/>
        <v>0</v>
      </c>
      <c r="BF46" s="11">
        <f t="shared" si="178"/>
        <v>0</v>
      </c>
      <c r="BG46" s="11">
        <f t="shared" si="178"/>
        <v>0</v>
      </c>
      <c r="BH46" s="11">
        <f t="shared" si="178"/>
        <v>0</v>
      </c>
      <c r="BI46" s="11">
        <f t="shared" si="178"/>
        <v>0</v>
      </c>
      <c r="BJ46" s="11">
        <f t="shared" si="178"/>
        <v>0</v>
      </c>
      <c r="BK46" s="11">
        <f t="shared" si="178"/>
        <v>0</v>
      </c>
      <c r="BL46" s="11">
        <f t="shared" si="178"/>
        <v>0</v>
      </c>
      <c r="BM46" s="11">
        <f t="shared" si="178"/>
        <v>0</v>
      </c>
      <c r="BN46" s="11">
        <f t="shared" si="178"/>
        <v>0</v>
      </c>
      <c r="BO46" s="11">
        <f t="shared" si="178"/>
        <v>0</v>
      </c>
      <c r="BP46" s="11">
        <f t="shared" si="178"/>
        <v>0</v>
      </c>
      <c r="BQ46" s="11">
        <f t="shared" si="178"/>
        <v>0</v>
      </c>
      <c r="BR46" s="11">
        <f t="shared" si="177"/>
        <v>0</v>
      </c>
      <c r="BS46" s="11">
        <f t="shared" si="177"/>
        <v>0</v>
      </c>
      <c r="BT46" s="11">
        <f t="shared" si="177"/>
        <v>0</v>
      </c>
      <c r="BU46" s="11">
        <f t="shared" si="177"/>
        <v>0</v>
      </c>
      <c r="BV46" s="11">
        <f t="shared" si="177"/>
        <v>0</v>
      </c>
      <c r="BW46" s="11">
        <f t="shared" si="177"/>
        <v>0</v>
      </c>
      <c r="BX46" s="11">
        <f t="shared" si="177"/>
        <v>0</v>
      </c>
      <c r="BY46" s="11">
        <f t="shared" si="177"/>
        <v>0</v>
      </c>
      <c r="BZ46" s="11">
        <f t="shared" si="177"/>
        <v>0</v>
      </c>
      <c r="CA46" s="11">
        <f t="shared" si="177"/>
        <v>0</v>
      </c>
      <c r="CB46" s="11">
        <f t="shared" si="177"/>
        <v>0</v>
      </c>
      <c r="CC46" s="11">
        <f t="shared" si="177"/>
        <v>0</v>
      </c>
      <c r="CD46" s="11">
        <f t="shared" si="177"/>
        <v>0</v>
      </c>
      <c r="CE46" s="11">
        <f t="shared" si="177"/>
        <v>0</v>
      </c>
      <c r="CF46" s="11">
        <f t="shared" si="177"/>
        <v>0</v>
      </c>
      <c r="CG46" s="6"/>
      <c r="CH46" s="6"/>
      <c r="CI46" s="6"/>
      <c r="CJ46" s="6"/>
      <c r="CK46" s="6"/>
      <c r="CL46" s="6"/>
      <c r="CM46" s="6"/>
      <c r="CN46" s="6"/>
      <c r="CO46" s="6"/>
      <c r="CP46" s="6"/>
      <c r="CQ46" s="6"/>
      <c r="CR46" s="6"/>
      <c r="CS46" s="6"/>
      <c r="CT46" s="6"/>
      <c r="CU46" s="6"/>
      <c r="CV46" s="6"/>
      <c r="CW46" s="6"/>
      <c r="CX46" s="6"/>
      <c r="CY46" s="6"/>
      <c r="CZ46" s="6"/>
      <c r="DA46" s="6"/>
      <c r="DB46" s="6"/>
      <c r="DC46" s="6"/>
      <c r="DD46" s="6"/>
      <c r="DE46" s="6"/>
      <c r="DF46" s="6"/>
      <c r="DG46" s="6"/>
      <c r="DH46" s="6"/>
      <c r="DI46" s="6"/>
      <c r="DJ46" s="6"/>
      <c r="DK46" s="6"/>
      <c r="DL46" s="6"/>
      <c r="DM46" s="6"/>
      <c r="DN46" s="6"/>
      <c r="DO46" s="6"/>
      <c r="DP46" s="6"/>
      <c r="DQ46" s="6"/>
      <c r="DR46" s="6"/>
      <c r="DS46" s="6"/>
      <c r="DT46" s="6"/>
      <c r="DU46" s="6"/>
      <c r="DV46" s="6"/>
      <c r="DW46" s="6"/>
      <c r="DX46" s="6"/>
      <c r="DY46" s="6"/>
      <c r="DZ46" s="6"/>
      <c r="EA46" s="6"/>
      <c r="EB46" s="6"/>
      <c r="EC46" s="6"/>
      <c r="ED46" s="6"/>
      <c r="EE46" s="6"/>
      <c r="EF46" s="6"/>
      <c r="EG46" s="6"/>
      <c r="EH46" s="6"/>
      <c r="EI46" s="6"/>
      <c r="EJ46" s="6"/>
      <c r="EK46" s="6"/>
      <c r="EL46" s="6"/>
      <c r="EM46" s="6"/>
      <c r="EN46" s="6"/>
      <c r="EO46" s="6"/>
      <c r="EP46" s="6"/>
      <c r="EQ46" s="6"/>
      <c r="ER46" s="6"/>
      <c r="ES46" s="6"/>
      <c r="ET46" s="6"/>
      <c r="EU46" s="6"/>
      <c r="EV46" s="6"/>
      <c r="EW46" s="6"/>
      <c r="EX46" s="6"/>
      <c r="EY46" s="6"/>
      <c r="EZ46" s="6"/>
      <c r="FA46" s="6"/>
      <c r="FB46" s="6"/>
      <c r="FC46" s="6"/>
      <c r="FD46" s="6"/>
      <c r="FE46" s="6"/>
      <c r="FF46" s="6"/>
      <c r="FG46" s="6"/>
      <c r="FH46" s="6"/>
      <c r="FI46" s="6"/>
      <c r="FJ46" s="6"/>
      <c r="FK46" s="6"/>
      <c r="FL46" s="6"/>
      <c r="FM46" s="6"/>
      <c r="FN46" s="6"/>
      <c r="FO46" s="6"/>
      <c r="FP46" s="6"/>
      <c r="FQ46" s="6"/>
      <c r="FR46" s="6"/>
      <c r="FS46" s="6"/>
      <c r="FT46" s="6"/>
      <c r="FU46" s="6"/>
      <c r="FV46" s="6"/>
      <c r="FW46" s="6"/>
      <c r="FX46" s="6"/>
      <c r="FY46" s="6"/>
      <c r="FZ46" s="6"/>
      <c r="GA46" s="6"/>
      <c r="GB46" s="6"/>
      <c r="GC46" s="6"/>
      <c r="GD46" s="6"/>
      <c r="GE46" s="6"/>
      <c r="GF46" s="6"/>
      <c r="GG46" s="6"/>
      <c r="GH46" s="6"/>
      <c r="GI46" s="6"/>
      <c r="GJ46" s="6"/>
      <c r="GK46" s="6"/>
      <c r="GL46" s="6"/>
      <c r="GM46" s="6"/>
      <c r="GN46" s="6"/>
      <c r="GO46" s="6"/>
      <c r="GP46" s="6"/>
      <c r="GQ46" s="6"/>
      <c r="GR46" s="6"/>
      <c r="GS46" s="6"/>
      <c r="GT46" s="6"/>
      <c r="GU46" s="6"/>
      <c r="GV46" s="6"/>
      <c r="GW46" s="6"/>
      <c r="GX46" s="6"/>
      <c r="GY46" s="6"/>
      <c r="GZ46" s="6"/>
      <c r="HA46" s="6"/>
      <c r="HB46" s="6"/>
      <c r="HC46" s="6"/>
      <c r="HD46" s="6"/>
      <c r="HE46" s="6"/>
      <c r="HF46" s="6"/>
      <c r="HG46" s="6"/>
      <c r="HH46" s="6"/>
      <c r="HI46" s="6"/>
      <c r="HJ46" s="6"/>
      <c r="HK46" s="6"/>
      <c r="HL46" s="6"/>
      <c r="HM46" s="6"/>
      <c r="HN46" s="6"/>
      <c r="HO46" s="6"/>
      <c r="HP46" s="6"/>
      <c r="HQ46" s="6"/>
      <c r="HR46" s="6"/>
      <c r="HS46" s="6"/>
      <c r="HT46" s="6"/>
      <c r="HU46" s="6"/>
      <c r="HV46" s="6"/>
      <c r="HW46" s="6"/>
      <c r="HX46" s="6"/>
      <c r="HY46" s="6"/>
      <c r="HZ46" s="6"/>
      <c r="IA46" s="6"/>
      <c r="IB46" s="6"/>
      <c r="IC46" s="6"/>
      <c r="ID46" s="6"/>
      <c r="IE46" s="6"/>
      <c r="IF46" s="6"/>
      <c r="IG46" s="6"/>
      <c r="IH46" s="6"/>
      <c r="II46" s="6"/>
      <c r="IJ46" s="6"/>
      <c r="IK46" s="6"/>
      <c r="IL46" s="6"/>
      <c r="IM46" s="6"/>
      <c r="IN46" s="6"/>
      <c r="IO46" s="6"/>
      <c r="IP46" s="6"/>
      <c r="IQ46" s="6"/>
      <c r="IR46" s="6"/>
      <c r="IS46" s="6"/>
      <c r="IT46" s="6"/>
      <c r="IU46" s="6"/>
      <c r="IV46" s="6"/>
      <c r="IW46" s="6"/>
      <c r="IX46" s="6"/>
      <c r="IY46" s="6"/>
      <c r="IZ46" s="6"/>
      <c r="JA46" s="6"/>
      <c r="JB46" s="6"/>
      <c r="JC46" s="6"/>
      <c r="JD46" s="6"/>
      <c r="JE46" s="6"/>
      <c r="JF46" s="6"/>
      <c r="JG46" s="6"/>
      <c r="JH46" s="6"/>
      <c r="JI46" s="6"/>
      <c r="JJ46" s="6"/>
      <c r="JK46" s="6"/>
      <c r="JL46" s="6"/>
      <c r="JM46" s="6"/>
      <c r="JN46" s="6"/>
      <c r="JO46" s="6"/>
      <c r="JP46" s="6"/>
      <c r="JQ46" s="6"/>
      <c r="JR46" s="6"/>
      <c r="JS46" s="6"/>
      <c r="JT46" s="6"/>
      <c r="JU46" s="6"/>
      <c r="JV46" s="6"/>
      <c r="JW46" s="6"/>
      <c r="JX46" s="6"/>
      <c r="JY46" s="6"/>
      <c r="JZ46" s="6"/>
      <c r="KA46" s="6"/>
      <c r="KB46" s="6"/>
      <c r="KC46" s="6"/>
      <c r="KD46" s="6"/>
      <c r="KE46" s="6"/>
      <c r="KF46" s="6"/>
      <c r="KG46" s="6"/>
      <c r="KH46" s="6"/>
      <c r="KI46" s="6"/>
      <c r="KJ46" s="6"/>
      <c r="KK46" s="6"/>
      <c r="KL46" s="6"/>
      <c r="KM46" s="6"/>
      <c r="KN46" s="6"/>
      <c r="KO46" s="6"/>
      <c r="KP46" s="6"/>
      <c r="KQ46" s="6"/>
      <c r="KR46" s="6"/>
      <c r="KS46" s="6"/>
      <c r="KT46" s="6"/>
      <c r="KU46" s="6"/>
      <c r="KV46" s="6"/>
      <c r="KW46" s="6"/>
      <c r="KX46" s="6"/>
      <c r="KY46" s="6"/>
      <c r="KZ46" s="6"/>
      <c r="LA46" s="6"/>
      <c r="LB46" s="6"/>
      <c r="LC46" s="6"/>
      <c r="LD46" s="6"/>
      <c r="LE46" s="6"/>
      <c r="LF46" s="6"/>
      <c r="LG46" s="6"/>
      <c r="LH46" s="6"/>
      <c r="LI46" s="6"/>
      <c r="LJ46" s="6"/>
      <c r="LK46" s="6"/>
      <c r="LL46" s="6"/>
      <c r="LM46" s="6"/>
      <c r="LN46" s="6"/>
      <c r="LO46" s="6"/>
      <c r="LP46" s="6"/>
      <c r="LQ46" s="6"/>
      <c r="LR46" s="6"/>
      <c r="LS46" s="6"/>
      <c r="LT46" s="6"/>
      <c r="LU46" s="6"/>
      <c r="LV46" s="6"/>
      <c r="LW46" s="6"/>
      <c r="LX46" s="6"/>
      <c r="LY46" s="6"/>
      <c r="LZ46" s="6"/>
      <c r="MA46" s="6"/>
      <c r="MB46" s="6"/>
      <c r="MC46" s="6"/>
      <c r="MD46" s="6"/>
      <c r="ME46" s="6"/>
      <c r="MF46" s="6"/>
      <c r="MG46" s="6"/>
      <c r="MH46" s="6"/>
      <c r="MI46" s="6"/>
      <c r="MJ46" s="6"/>
      <c r="MK46" s="6"/>
      <c r="ML46" s="6"/>
      <c r="MM46" s="6"/>
      <c r="MN46" s="6"/>
      <c r="MO46" s="6"/>
      <c r="MP46" s="6"/>
      <c r="MQ46" s="6"/>
      <c r="MR46" s="6"/>
      <c r="MS46" s="6"/>
      <c r="MT46" s="6"/>
      <c r="MU46" s="6"/>
      <c r="MV46" s="6"/>
      <c r="MW46" s="6"/>
      <c r="MX46" s="6"/>
      <c r="MY46" s="6"/>
      <c r="MZ46" s="6"/>
      <c r="NA46" s="6"/>
      <c r="NB46" s="6"/>
      <c r="NC46" s="6"/>
      <c r="ND46" s="6"/>
      <c r="NE46" s="6"/>
      <c r="NF46" s="6"/>
      <c r="NG46" s="6"/>
      <c r="NH46" s="6"/>
      <c r="NI46" s="6"/>
      <c r="NJ46" s="6"/>
      <c r="NK46" s="6"/>
      <c r="NL46" s="6"/>
      <c r="NM46" s="6"/>
      <c r="NN46" s="6"/>
      <c r="NO46" s="6"/>
      <c r="NP46" s="6"/>
      <c r="NQ46" s="6"/>
      <c r="NR46" s="6"/>
      <c r="NS46" s="6"/>
      <c r="NT46" s="6"/>
      <c r="NU46" s="6"/>
      <c r="NV46" s="6"/>
      <c r="NW46" s="6"/>
      <c r="NX46" s="6"/>
      <c r="NY46" s="6"/>
      <c r="NZ46" s="6"/>
      <c r="OA46" s="6"/>
      <c r="OB46" s="6"/>
      <c r="OC46" s="6"/>
      <c r="OD46" s="6"/>
      <c r="OE46" s="6"/>
      <c r="OF46" s="6"/>
      <c r="OG46" s="6"/>
      <c r="OH46" s="6"/>
      <c r="OI46" s="6"/>
      <c r="OJ46" s="6"/>
      <c r="OK46" s="6"/>
      <c r="OL46" s="6"/>
      <c r="OM46" s="6"/>
      <c r="ON46" s="6"/>
    </row>
    <row r="47" spans="2:404" hidden="1" x14ac:dyDescent="0.3">
      <c r="B47" s="795">
        <f>+IFERROR(VLOOKUP(D47,'LP-Servicios'!$E$254:$F$273,2,FALSE),0)</f>
        <v>0</v>
      </c>
      <c r="C47" s="796">
        <v>12</v>
      </c>
      <c r="D47" s="10" t="str">
        <f t="shared" si="172"/>
        <v>-</v>
      </c>
      <c r="E47" s="11">
        <f t="shared" si="169"/>
        <v>0</v>
      </c>
      <c r="F47" s="11">
        <f t="shared" si="178"/>
        <v>0</v>
      </c>
      <c r="G47" s="11">
        <f t="shared" si="178"/>
        <v>0</v>
      </c>
      <c r="H47" s="11">
        <f t="shared" si="178"/>
        <v>0</v>
      </c>
      <c r="I47" s="11">
        <f t="shared" si="178"/>
        <v>0</v>
      </c>
      <c r="J47" s="11">
        <f t="shared" si="178"/>
        <v>0</v>
      </c>
      <c r="K47" s="11">
        <f t="shared" si="178"/>
        <v>0</v>
      </c>
      <c r="L47" s="11">
        <f t="shared" si="178"/>
        <v>0</v>
      </c>
      <c r="M47" s="11">
        <f t="shared" si="178"/>
        <v>0</v>
      </c>
      <c r="N47" s="11">
        <f t="shared" si="178"/>
        <v>0</v>
      </c>
      <c r="O47" s="11">
        <f t="shared" si="178"/>
        <v>0</v>
      </c>
      <c r="P47" s="11">
        <f t="shared" si="178"/>
        <v>0</v>
      </c>
      <c r="Q47" s="11">
        <f t="shared" si="178"/>
        <v>0</v>
      </c>
      <c r="R47" s="11">
        <f t="shared" si="178"/>
        <v>0</v>
      </c>
      <c r="S47" s="11">
        <f t="shared" si="178"/>
        <v>0</v>
      </c>
      <c r="T47" s="11">
        <f t="shared" si="178"/>
        <v>0</v>
      </c>
      <c r="U47" s="11">
        <f t="shared" si="178"/>
        <v>0</v>
      </c>
      <c r="V47" s="11">
        <f t="shared" si="178"/>
        <v>0</v>
      </c>
      <c r="W47" s="11">
        <f t="shared" si="178"/>
        <v>0</v>
      </c>
      <c r="X47" s="11">
        <f t="shared" si="178"/>
        <v>0</v>
      </c>
      <c r="Y47" s="11">
        <f t="shared" si="178"/>
        <v>0</v>
      </c>
      <c r="Z47" s="11">
        <f t="shared" si="178"/>
        <v>0</v>
      </c>
      <c r="AA47" s="11">
        <f t="shared" si="178"/>
        <v>0</v>
      </c>
      <c r="AB47" s="11">
        <f t="shared" si="178"/>
        <v>0</v>
      </c>
      <c r="AC47" s="11">
        <f t="shared" si="178"/>
        <v>0</v>
      </c>
      <c r="AD47" s="11">
        <f t="shared" si="178"/>
        <v>0</v>
      </c>
      <c r="AE47" s="11">
        <f t="shared" si="178"/>
        <v>0</v>
      </c>
      <c r="AF47" s="11">
        <f t="shared" si="178"/>
        <v>0</v>
      </c>
      <c r="AG47" s="11">
        <f t="shared" si="178"/>
        <v>0</v>
      </c>
      <c r="AH47" s="11">
        <f t="shared" si="178"/>
        <v>0</v>
      </c>
      <c r="AI47" s="11">
        <f t="shared" si="178"/>
        <v>0</v>
      </c>
      <c r="AJ47" s="11">
        <f t="shared" si="178"/>
        <v>0</v>
      </c>
      <c r="AK47" s="11">
        <f t="shared" si="178"/>
        <v>0</v>
      </c>
      <c r="AL47" s="11">
        <f t="shared" si="178"/>
        <v>0</v>
      </c>
      <c r="AM47" s="11">
        <f t="shared" si="178"/>
        <v>0</v>
      </c>
      <c r="AN47" s="11">
        <f t="shared" si="178"/>
        <v>0</v>
      </c>
      <c r="AO47" s="11">
        <f t="shared" si="178"/>
        <v>0</v>
      </c>
      <c r="AP47" s="11">
        <f t="shared" si="178"/>
        <v>0</v>
      </c>
      <c r="AQ47" s="11">
        <f t="shared" si="178"/>
        <v>0</v>
      </c>
      <c r="AR47" s="11">
        <f t="shared" si="178"/>
        <v>0</v>
      </c>
      <c r="AS47" s="11">
        <f t="shared" si="178"/>
        <v>0</v>
      </c>
      <c r="AT47" s="11">
        <f t="shared" si="178"/>
        <v>0</v>
      </c>
      <c r="AU47" s="11">
        <f t="shared" si="178"/>
        <v>0</v>
      </c>
      <c r="AV47" s="11">
        <f t="shared" si="178"/>
        <v>0</v>
      </c>
      <c r="AW47" s="11">
        <f t="shared" si="178"/>
        <v>0</v>
      </c>
      <c r="AX47" s="11">
        <f t="shared" si="178"/>
        <v>0</v>
      </c>
      <c r="AY47" s="11">
        <f t="shared" si="178"/>
        <v>0</v>
      </c>
      <c r="AZ47" s="11">
        <f t="shared" si="178"/>
        <v>0</v>
      </c>
      <c r="BA47" s="11">
        <f t="shared" si="178"/>
        <v>0</v>
      </c>
      <c r="BB47" s="11">
        <f t="shared" si="178"/>
        <v>0</v>
      </c>
      <c r="BC47" s="11">
        <f t="shared" si="178"/>
        <v>0</v>
      </c>
      <c r="BD47" s="11">
        <f t="shared" si="178"/>
        <v>0</v>
      </c>
      <c r="BE47" s="11">
        <f t="shared" si="178"/>
        <v>0</v>
      </c>
      <c r="BF47" s="11">
        <f t="shared" si="178"/>
        <v>0</v>
      </c>
      <c r="BG47" s="11">
        <f t="shared" si="178"/>
        <v>0</v>
      </c>
      <c r="BH47" s="11">
        <f t="shared" si="178"/>
        <v>0</v>
      </c>
      <c r="BI47" s="11">
        <f t="shared" si="178"/>
        <v>0</v>
      </c>
      <c r="BJ47" s="11">
        <f t="shared" si="178"/>
        <v>0</v>
      </c>
      <c r="BK47" s="11">
        <f t="shared" si="178"/>
        <v>0</v>
      </c>
      <c r="BL47" s="11">
        <f t="shared" si="178"/>
        <v>0</v>
      </c>
      <c r="BM47" s="11">
        <f t="shared" si="178"/>
        <v>0</v>
      </c>
      <c r="BN47" s="11">
        <f t="shared" si="178"/>
        <v>0</v>
      </c>
      <c r="BO47" s="11">
        <f t="shared" si="178"/>
        <v>0</v>
      </c>
      <c r="BP47" s="11">
        <f t="shared" si="178"/>
        <v>0</v>
      </c>
      <c r="BQ47" s="11">
        <f t="shared" si="178"/>
        <v>0</v>
      </c>
      <c r="BR47" s="11">
        <f t="shared" si="177"/>
        <v>0</v>
      </c>
      <c r="BS47" s="11">
        <f t="shared" si="177"/>
        <v>0</v>
      </c>
      <c r="BT47" s="11">
        <f t="shared" si="177"/>
        <v>0</v>
      </c>
      <c r="BU47" s="11">
        <f t="shared" si="177"/>
        <v>0</v>
      </c>
      <c r="BV47" s="11">
        <f t="shared" si="177"/>
        <v>0</v>
      </c>
      <c r="BW47" s="11">
        <f t="shared" si="177"/>
        <v>0</v>
      </c>
      <c r="BX47" s="11">
        <f t="shared" si="177"/>
        <v>0</v>
      </c>
      <c r="BY47" s="11">
        <f t="shared" si="177"/>
        <v>0</v>
      </c>
      <c r="BZ47" s="11">
        <f t="shared" si="177"/>
        <v>0</v>
      </c>
      <c r="CA47" s="11">
        <f t="shared" si="177"/>
        <v>0</v>
      </c>
      <c r="CB47" s="11">
        <f t="shared" si="177"/>
        <v>0</v>
      </c>
      <c r="CC47" s="11">
        <f t="shared" si="177"/>
        <v>0</v>
      </c>
      <c r="CD47" s="11">
        <f t="shared" si="177"/>
        <v>0</v>
      </c>
      <c r="CE47" s="11">
        <f t="shared" si="177"/>
        <v>0</v>
      </c>
      <c r="CF47" s="11">
        <f t="shared" si="177"/>
        <v>0</v>
      </c>
      <c r="CG47" s="6"/>
      <c r="CH47" s="6"/>
      <c r="CI47" s="6"/>
      <c r="CJ47" s="6"/>
      <c r="CK47" s="6"/>
      <c r="CL47" s="6"/>
      <c r="CM47" s="6"/>
      <c r="CN47" s="6"/>
      <c r="CO47" s="6"/>
      <c r="CP47" s="6"/>
      <c r="CQ47" s="6"/>
      <c r="CR47" s="6"/>
      <c r="CS47" s="6"/>
      <c r="CT47" s="6"/>
      <c r="CU47" s="6"/>
      <c r="CV47" s="6"/>
      <c r="CW47" s="6"/>
      <c r="CX47" s="6"/>
      <c r="CY47" s="6"/>
      <c r="CZ47" s="6"/>
      <c r="DA47" s="6"/>
      <c r="DB47" s="6"/>
      <c r="DC47" s="6"/>
      <c r="DD47" s="6"/>
      <c r="DE47" s="6"/>
      <c r="DF47" s="6"/>
      <c r="DG47" s="6"/>
      <c r="DH47" s="6"/>
      <c r="DI47" s="6"/>
      <c r="DJ47" s="6"/>
      <c r="DK47" s="6"/>
      <c r="DL47" s="6"/>
      <c r="DM47" s="6"/>
      <c r="DN47" s="6"/>
      <c r="DO47" s="6"/>
      <c r="DP47" s="6"/>
      <c r="DQ47" s="6"/>
      <c r="DR47" s="6"/>
      <c r="DS47" s="6"/>
      <c r="DT47" s="6"/>
      <c r="DU47" s="6"/>
      <c r="DV47" s="6"/>
      <c r="DW47" s="6"/>
      <c r="DX47" s="6"/>
      <c r="DY47" s="6"/>
      <c r="DZ47" s="6"/>
      <c r="EA47" s="6"/>
      <c r="EB47" s="6"/>
      <c r="EC47" s="6"/>
      <c r="ED47" s="6"/>
      <c r="EE47" s="6"/>
      <c r="EF47" s="6"/>
      <c r="EG47" s="6"/>
      <c r="EH47" s="6"/>
      <c r="EI47" s="6"/>
      <c r="EJ47" s="6"/>
      <c r="EK47" s="6"/>
      <c r="EL47" s="6"/>
      <c r="EM47" s="6"/>
      <c r="EN47" s="6"/>
      <c r="EO47" s="6"/>
      <c r="EP47" s="6"/>
      <c r="EQ47" s="6"/>
      <c r="ER47" s="6"/>
      <c r="ES47" s="6"/>
      <c r="ET47" s="6"/>
      <c r="EU47" s="6"/>
      <c r="EV47" s="6"/>
      <c r="EW47" s="6"/>
      <c r="EX47" s="6"/>
      <c r="EY47" s="6"/>
      <c r="EZ47" s="6"/>
      <c r="FA47" s="6"/>
      <c r="FB47" s="6"/>
      <c r="FC47" s="6"/>
      <c r="FD47" s="6"/>
      <c r="FE47" s="6"/>
      <c r="FF47" s="6"/>
      <c r="FG47" s="6"/>
      <c r="FH47" s="6"/>
      <c r="FI47" s="6"/>
      <c r="FJ47" s="6"/>
      <c r="FK47" s="6"/>
      <c r="FL47" s="6"/>
      <c r="FM47" s="6"/>
      <c r="FN47" s="6"/>
      <c r="FO47" s="6"/>
      <c r="FP47" s="6"/>
      <c r="FQ47" s="6"/>
      <c r="FR47" s="6"/>
      <c r="FS47" s="6"/>
      <c r="FT47" s="6"/>
      <c r="FU47" s="6"/>
      <c r="FV47" s="6"/>
      <c r="FW47" s="6"/>
      <c r="FX47" s="6"/>
      <c r="FY47" s="6"/>
      <c r="FZ47" s="6"/>
      <c r="GA47" s="6"/>
      <c r="GB47" s="6"/>
      <c r="GC47" s="6"/>
      <c r="GD47" s="6"/>
      <c r="GE47" s="6"/>
      <c r="GF47" s="6"/>
      <c r="GG47" s="6"/>
      <c r="GH47" s="6"/>
      <c r="GI47" s="6"/>
      <c r="GJ47" s="6"/>
      <c r="GK47" s="6"/>
      <c r="GL47" s="6"/>
      <c r="GM47" s="6"/>
      <c r="GN47" s="6"/>
      <c r="GO47" s="6"/>
      <c r="GP47" s="6"/>
      <c r="GQ47" s="6"/>
      <c r="GR47" s="6"/>
      <c r="GS47" s="6"/>
      <c r="GT47" s="6"/>
      <c r="GU47" s="6"/>
      <c r="GV47" s="6"/>
      <c r="GW47" s="6"/>
      <c r="GX47" s="6"/>
      <c r="GY47" s="6"/>
      <c r="GZ47" s="6"/>
      <c r="HA47" s="6"/>
      <c r="HB47" s="6"/>
      <c r="HC47" s="6"/>
      <c r="HD47" s="6"/>
      <c r="HE47" s="6"/>
      <c r="HF47" s="6"/>
      <c r="HG47" s="6"/>
      <c r="HH47" s="6"/>
      <c r="HI47" s="6"/>
      <c r="HJ47" s="6"/>
      <c r="HK47" s="6"/>
      <c r="HL47" s="6"/>
      <c r="HM47" s="6"/>
      <c r="HN47" s="6"/>
      <c r="HO47" s="6"/>
      <c r="HP47" s="6"/>
      <c r="HQ47" s="6"/>
      <c r="HR47" s="6"/>
      <c r="HS47" s="6"/>
      <c r="HT47" s="6"/>
      <c r="HU47" s="6"/>
      <c r="HV47" s="6"/>
      <c r="HW47" s="6"/>
      <c r="HX47" s="6"/>
      <c r="HY47" s="6"/>
      <c r="HZ47" s="6"/>
      <c r="IA47" s="6"/>
      <c r="IB47" s="6"/>
      <c r="IC47" s="6"/>
      <c r="ID47" s="6"/>
      <c r="IE47" s="6"/>
      <c r="IF47" s="6"/>
      <c r="IG47" s="6"/>
      <c r="IH47" s="6"/>
      <c r="II47" s="6"/>
      <c r="IJ47" s="6"/>
      <c r="IK47" s="6"/>
      <c r="IL47" s="6"/>
      <c r="IM47" s="6"/>
      <c r="IN47" s="6"/>
      <c r="IO47" s="6"/>
      <c r="IP47" s="6"/>
      <c r="IQ47" s="6"/>
      <c r="IR47" s="6"/>
      <c r="IS47" s="6"/>
      <c r="IT47" s="6"/>
      <c r="IU47" s="6"/>
      <c r="IV47" s="6"/>
      <c r="IW47" s="6"/>
      <c r="IX47" s="6"/>
      <c r="IY47" s="6"/>
      <c r="IZ47" s="6"/>
      <c r="JA47" s="6"/>
      <c r="JB47" s="6"/>
      <c r="JC47" s="6"/>
      <c r="JD47" s="6"/>
      <c r="JE47" s="6"/>
      <c r="JF47" s="6"/>
      <c r="JG47" s="6"/>
      <c r="JH47" s="6"/>
      <c r="JI47" s="6"/>
      <c r="JJ47" s="6"/>
      <c r="JK47" s="6"/>
      <c r="JL47" s="6"/>
      <c r="JM47" s="6"/>
      <c r="JN47" s="6"/>
      <c r="JO47" s="6"/>
      <c r="JP47" s="6"/>
      <c r="JQ47" s="6"/>
      <c r="JR47" s="6"/>
      <c r="JS47" s="6"/>
      <c r="JT47" s="6"/>
      <c r="JU47" s="6"/>
      <c r="JV47" s="6"/>
      <c r="JW47" s="6"/>
      <c r="JX47" s="6"/>
      <c r="JY47" s="6"/>
      <c r="JZ47" s="6"/>
      <c r="KA47" s="6"/>
      <c r="KB47" s="6"/>
      <c r="KC47" s="6"/>
      <c r="KD47" s="6"/>
      <c r="KE47" s="6"/>
      <c r="KF47" s="6"/>
      <c r="KG47" s="6"/>
      <c r="KH47" s="6"/>
      <c r="KI47" s="6"/>
      <c r="KJ47" s="6"/>
      <c r="KK47" s="6"/>
      <c r="KL47" s="6"/>
      <c r="KM47" s="6"/>
      <c r="KN47" s="6"/>
      <c r="KO47" s="6"/>
      <c r="KP47" s="6"/>
      <c r="KQ47" s="6"/>
      <c r="KR47" s="6"/>
      <c r="KS47" s="6"/>
      <c r="KT47" s="6"/>
      <c r="KU47" s="6"/>
      <c r="KV47" s="6"/>
      <c r="KW47" s="6"/>
      <c r="KX47" s="6"/>
      <c r="KY47" s="6"/>
      <c r="KZ47" s="6"/>
      <c r="LA47" s="6"/>
      <c r="LB47" s="6"/>
      <c r="LC47" s="6"/>
      <c r="LD47" s="6"/>
      <c r="LE47" s="6"/>
      <c r="LF47" s="6"/>
      <c r="LG47" s="6"/>
      <c r="LH47" s="6"/>
      <c r="LI47" s="6"/>
      <c r="LJ47" s="6"/>
      <c r="LK47" s="6"/>
      <c r="LL47" s="6"/>
      <c r="LM47" s="6"/>
      <c r="LN47" s="6"/>
      <c r="LO47" s="6"/>
      <c r="LP47" s="6"/>
      <c r="LQ47" s="6"/>
      <c r="LR47" s="6"/>
      <c r="LS47" s="6"/>
      <c r="LT47" s="6"/>
      <c r="LU47" s="6"/>
      <c r="LV47" s="6"/>
      <c r="LW47" s="6"/>
      <c r="LX47" s="6"/>
      <c r="LY47" s="6"/>
      <c r="LZ47" s="6"/>
      <c r="MA47" s="6"/>
      <c r="MB47" s="6"/>
      <c r="MC47" s="6"/>
      <c r="MD47" s="6"/>
      <c r="ME47" s="6"/>
      <c r="MF47" s="6"/>
      <c r="MG47" s="6"/>
      <c r="MH47" s="6"/>
      <c r="MI47" s="6"/>
      <c r="MJ47" s="6"/>
      <c r="MK47" s="6"/>
      <c r="ML47" s="6"/>
      <c r="MM47" s="6"/>
      <c r="MN47" s="6"/>
      <c r="MO47" s="6"/>
      <c r="MP47" s="6"/>
      <c r="MQ47" s="6"/>
      <c r="MR47" s="6"/>
      <c r="MS47" s="6"/>
      <c r="MT47" s="6"/>
      <c r="MU47" s="6"/>
      <c r="MV47" s="6"/>
      <c r="MW47" s="6"/>
      <c r="MX47" s="6"/>
      <c r="MY47" s="6"/>
      <c r="MZ47" s="6"/>
      <c r="NA47" s="6"/>
      <c r="NB47" s="6"/>
      <c r="NC47" s="6"/>
      <c r="ND47" s="6"/>
      <c r="NE47" s="6"/>
      <c r="NF47" s="6"/>
      <c r="NG47" s="6"/>
      <c r="NH47" s="6"/>
      <c r="NI47" s="6"/>
      <c r="NJ47" s="6"/>
      <c r="NK47" s="6"/>
      <c r="NL47" s="6"/>
      <c r="NM47" s="6"/>
      <c r="NN47" s="6"/>
      <c r="NO47" s="6"/>
      <c r="NP47" s="6"/>
      <c r="NQ47" s="6"/>
      <c r="NR47" s="6"/>
      <c r="NS47" s="6"/>
      <c r="NT47" s="6"/>
      <c r="NU47" s="6"/>
      <c r="NV47" s="6"/>
      <c r="NW47" s="6"/>
      <c r="NX47" s="6"/>
      <c r="NY47" s="6"/>
      <c r="NZ47" s="6"/>
      <c r="OA47" s="6"/>
      <c r="OB47" s="6"/>
      <c r="OC47" s="6"/>
      <c r="OD47" s="6"/>
      <c r="OE47" s="6"/>
      <c r="OF47" s="6"/>
      <c r="OG47" s="6"/>
      <c r="OH47" s="6"/>
      <c r="OI47" s="6"/>
      <c r="OJ47" s="6"/>
      <c r="OK47" s="6"/>
      <c r="OL47" s="6"/>
      <c r="OM47" s="6"/>
      <c r="ON47" s="6"/>
    </row>
    <row r="48" spans="2:404" hidden="1" x14ac:dyDescent="0.3">
      <c r="B48" s="795">
        <f>+IFERROR(VLOOKUP(D48,'LP-Servicios'!$E$254:$F$273,2,FALSE),0)</f>
        <v>0</v>
      </c>
      <c r="C48" s="796">
        <v>13</v>
      </c>
      <c r="D48" s="10" t="str">
        <f t="shared" si="172"/>
        <v>-</v>
      </c>
      <c r="E48" s="11">
        <f t="shared" si="169"/>
        <v>0</v>
      </c>
      <c r="F48" s="11">
        <f t="shared" si="178"/>
        <v>0</v>
      </c>
      <c r="G48" s="11">
        <f t="shared" si="178"/>
        <v>0</v>
      </c>
      <c r="H48" s="11">
        <f t="shared" si="178"/>
        <v>0</v>
      </c>
      <c r="I48" s="11">
        <f t="shared" si="178"/>
        <v>0</v>
      </c>
      <c r="J48" s="11">
        <f t="shared" si="178"/>
        <v>0</v>
      </c>
      <c r="K48" s="11">
        <f t="shared" si="178"/>
        <v>0</v>
      </c>
      <c r="L48" s="11">
        <f t="shared" si="178"/>
        <v>0</v>
      </c>
      <c r="M48" s="11">
        <f t="shared" si="178"/>
        <v>0</v>
      </c>
      <c r="N48" s="11">
        <f t="shared" si="178"/>
        <v>0</v>
      </c>
      <c r="O48" s="11">
        <f t="shared" si="178"/>
        <v>0</v>
      </c>
      <c r="P48" s="11">
        <f t="shared" si="178"/>
        <v>0</v>
      </c>
      <c r="Q48" s="11">
        <f t="shared" si="178"/>
        <v>0</v>
      </c>
      <c r="R48" s="11">
        <f t="shared" si="178"/>
        <v>0</v>
      </c>
      <c r="S48" s="11">
        <f t="shared" si="178"/>
        <v>0</v>
      </c>
      <c r="T48" s="11">
        <f t="shared" si="178"/>
        <v>0</v>
      </c>
      <c r="U48" s="11">
        <f t="shared" si="178"/>
        <v>0</v>
      </c>
      <c r="V48" s="11">
        <f t="shared" si="178"/>
        <v>0</v>
      </c>
      <c r="W48" s="11">
        <f t="shared" si="178"/>
        <v>0</v>
      </c>
      <c r="X48" s="11">
        <f t="shared" si="178"/>
        <v>0</v>
      </c>
      <c r="Y48" s="11">
        <f t="shared" si="178"/>
        <v>0</v>
      </c>
      <c r="Z48" s="11">
        <f t="shared" si="178"/>
        <v>0</v>
      </c>
      <c r="AA48" s="11">
        <f t="shared" si="178"/>
        <v>0</v>
      </c>
      <c r="AB48" s="11">
        <f t="shared" si="178"/>
        <v>0</v>
      </c>
      <c r="AC48" s="11">
        <f t="shared" si="178"/>
        <v>0</v>
      </c>
      <c r="AD48" s="11">
        <f t="shared" si="178"/>
        <v>0</v>
      </c>
      <c r="AE48" s="11">
        <f t="shared" si="178"/>
        <v>0</v>
      </c>
      <c r="AF48" s="11">
        <f t="shared" si="178"/>
        <v>0</v>
      </c>
      <c r="AG48" s="11">
        <f t="shared" si="178"/>
        <v>0</v>
      </c>
      <c r="AH48" s="11">
        <f t="shared" si="178"/>
        <v>0</v>
      </c>
      <c r="AI48" s="11">
        <f t="shared" si="178"/>
        <v>0</v>
      </c>
      <c r="AJ48" s="11">
        <f t="shared" si="178"/>
        <v>0</v>
      </c>
      <c r="AK48" s="11">
        <f t="shared" si="178"/>
        <v>0</v>
      </c>
      <c r="AL48" s="11">
        <f t="shared" si="178"/>
        <v>0</v>
      </c>
      <c r="AM48" s="11">
        <f t="shared" si="178"/>
        <v>0</v>
      </c>
      <c r="AN48" s="11">
        <f t="shared" si="178"/>
        <v>0</v>
      </c>
      <c r="AO48" s="11">
        <f t="shared" si="178"/>
        <v>0</v>
      </c>
      <c r="AP48" s="11">
        <f t="shared" si="178"/>
        <v>0</v>
      </c>
      <c r="AQ48" s="11">
        <f t="shared" si="178"/>
        <v>0</v>
      </c>
      <c r="AR48" s="11">
        <f t="shared" si="178"/>
        <v>0</v>
      </c>
      <c r="AS48" s="11">
        <f t="shared" si="178"/>
        <v>0</v>
      </c>
      <c r="AT48" s="11">
        <f t="shared" si="178"/>
        <v>0</v>
      </c>
      <c r="AU48" s="11">
        <f t="shared" si="178"/>
        <v>0</v>
      </c>
      <c r="AV48" s="11">
        <f t="shared" si="178"/>
        <v>0</v>
      </c>
      <c r="AW48" s="11">
        <f t="shared" si="178"/>
        <v>0</v>
      </c>
      <c r="AX48" s="11">
        <f t="shared" si="178"/>
        <v>0</v>
      </c>
      <c r="AY48" s="11">
        <f t="shared" si="178"/>
        <v>0</v>
      </c>
      <c r="AZ48" s="11">
        <f t="shared" si="178"/>
        <v>0</v>
      </c>
      <c r="BA48" s="11">
        <f t="shared" si="178"/>
        <v>0</v>
      </c>
      <c r="BB48" s="11">
        <f t="shared" si="178"/>
        <v>0</v>
      </c>
      <c r="BC48" s="11">
        <f t="shared" si="178"/>
        <v>0</v>
      </c>
      <c r="BD48" s="11">
        <f t="shared" si="178"/>
        <v>0</v>
      </c>
      <c r="BE48" s="11">
        <f t="shared" si="178"/>
        <v>0</v>
      </c>
      <c r="BF48" s="11">
        <f t="shared" si="178"/>
        <v>0</v>
      </c>
      <c r="BG48" s="11">
        <f t="shared" si="178"/>
        <v>0</v>
      </c>
      <c r="BH48" s="11">
        <f t="shared" si="178"/>
        <v>0</v>
      </c>
      <c r="BI48" s="11">
        <f t="shared" si="178"/>
        <v>0</v>
      </c>
      <c r="BJ48" s="11">
        <f t="shared" si="178"/>
        <v>0</v>
      </c>
      <c r="BK48" s="11">
        <f t="shared" si="178"/>
        <v>0</v>
      </c>
      <c r="BL48" s="11">
        <f t="shared" si="178"/>
        <v>0</v>
      </c>
      <c r="BM48" s="11">
        <f t="shared" si="178"/>
        <v>0</v>
      </c>
      <c r="BN48" s="11">
        <f t="shared" si="178"/>
        <v>0</v>
      </c>
      <c r="BO48" s="11">
        <f t="shared" si="178"/>
        <v>0</v>
      </c>
      <c r="BP48" s="11">
        <f t="shared" si="178"/>
        <v>0</v>
      </c>
      <c r="BQ48" s="11">
        <f t="shared" si="178"/>
        <v>0</v>
      </c>
      <c r="BR48" s="11">
        <f t="shared" si="177"/>
        <v>0</v>
      </c>
      <c r="BS48" s="11">
        <f t="shared" si="177"/>
        <v>0</v>
      </c>
      <c r="BT48" s="11">
        <f t="shared" si="177"/>
        <v>0</v>
      </c>
      <c r="BU48" s="11">
        <f t="shared" si="177"/>
        <v>0</v>
      </c>
      <c r="BV48" s="11">
        <f t="shared" si="177"/>
        <v>0</v>
      </c>
      <c r="BW48" s="11">
        <f t="shared" si="177"/>
        <v>0</v>
      </c>
      <c r="BX48" s="11">
        <f t="shared" si="177"/>
        <v>0</v>
      </c>
      <c r="BY48" s="11">
        <f t="shared" si="177"/>
        <v>0</v>
      </c>
      <c r="BZ48" s="11">
        <f t="shared" si="177"/>
        <v>0</v>
      </c>
      <c r="CA48" s="11">
        <f t="shared" si="177"/>
        <v>0</v>
      </c>
      <c r="CB48" s="11">
        <f t="shared" si="177"/>
        <v>0</v>
      </c>
      <c r="CC48" s="11">
        <f t="shared" si="177"/>
        <v>0</v>
      </c>
      <c r="CD48" s="11">
        <f t="shared" si="177"/>
        <v>0</v>
      </c>
      <c r="CE48" s="11">
        <f t="shared" si="177"/>
        <v>0</v>
      </c>
      <c r="CF48" s="11">
        <f t="shared" si="177"/>
        <v>0</v>
      </c>
      <c r="CG48" s="6"/>
      <c r="CH48" s="6"/>
      <c r="CI48" s="6"/>
      <c r="CJ48" s="6"/>
      <c r="CK48" s="6"/>
      <c r="CL48" s="6"/>
      <c r="CM48" s="6"/>
      <c r="CN48" s="6"/>
      <c r="CO48" s="6"/>
      <c r="CP48" s="6"/>
      <c r="CQ48" s="6"/>
      <c r="CR48" s="6"/>
      <c r="CS48" s="6"/>
      <c r="CT48" s="6"/>
      <c r="CU48" s="6"/>
      <c r="CV48" s="6"/>
      <c r="CW48" s="6"/>
      <c r="CX48" s="6"/>
      <c r="CY48" s="6"/>
      <c r="CZ48" s="6"/>
      <c r="DA48" s="6"/>
      <c r="DB48" s="6"/>
      <c r="DC48" s="6"/>
      <c r="DD48" s="6"/>
      <c r="DE48" s="6"/>
      <c r="DF48" s="6"/>
      <c r="DG48" s="6"/>
      <c r="DH48" s="6"/>
      <c r="DI48" s="6"/>
      <c r="DJ48" s="6"/>
      <c r="DK48" s="6"/>
      <c r="DL48" s="6"/>
      <c r="DM48" s="6"/>
      <c r="DN48" s="6"/>
      <c r="DO48" s="6"/>
      <c r="DP48" s="6"/>
      <c r="DQ48" s="6"/>
      <c r="DR48" s="6"/>
      <c r="DS48" s="6"/>
      <c r="DT48" s="6"/>
      <c r="DU48" s="6"/>
      <c r="DV48" s="6"/>
      <c r="DW48" s="6"/>
      <c r="DX48" s="6"/>
      <c r="DY48" s="6"/>
      <c r="DZ48" s="6"/>
      <c r="EA48" s="6"/>
      <c r="EB48" s="6"/>
      <c r="EC48" s="6"/>
      <c r="ED48" s="6"/>
      <c r="EE48" s="6"/>
      <c r="EF48" s="6"/>
      <c r="EG48" s="6"/>
      <c r="EH48" s="6"/>
      <c r="EI48" s="6"/>
      <c r="EJ48" s="6"/>
      <c r="EK48" s="6"/>
      <c r="EL48" s="6"/>
      <c r="EM48" s="6"/>
      <c r="EN48" s="6"/>
      <c r="EO48" s="6"/>
      <c r="EP48" s="6"/>
      <c r="EQ48" s="6"/>
      <c r="ER48" s="6"/>
      <c r="ES48" s="6"/>
      <c r="ET48" s="6"/>
      <c r="EU48" s="6"/>
      <c r="EV48" s="6"/>
      <c r="EW48" s="6"/>
      <c r="EX48" s="6"/>
      <c r="EY48" s="6"/>
      <c r="EZ48" s="6"/>
      <c r="FA48" s="6"/>
      <c r="FB48" s="6"/>
      <c r="FC48" s="6"/>
      <c r="FD48" s="6"/>
      <c r="FE48" s="6"/>
      <c r="FF48" s="6"/>
      <c r="FG48" s="6"/>
      <c r="FH48" s="6"/>
      <c r="FI48" s="6"/>
      <c r="FJ48" s="6"/>
      <c r="FK48" s="6"/>
      <c r="FL48" s="6"/>
      <c r="FM48" s="6"/>
      <c r="FN48" s="6"/>
      <c r="FO48" s="6"/>
      <c r="FP48" s="6"/>
      <c r="FQ48" s="6"/>
      <c r="FR48" s="6"/>
      <c r="FS48" s="6"/>
      <c r="FT48" s="6"/>
      <c r="FU48" s="6"/>
      <c r="FV48" s="6"/>
      <c r="FW48" s="6"/>
      <c r="FX48" s="6"/>
      <c r="FY48" s="6"/>
      <c r="FZ48" s="6"/>
      <c r="GA48" s="6"/>
      <c r="GB48" s="6"/>
      <c r="GC48" s="6"/>
      <c r="GD48" s="6"/>
      <c r="GE48" s="6"/>
      <c r="GF48" s="6"/>
      <c r="GG48" s="6"/>
      <c r="GH48" s="6"/>
      <c r="GI48" s="6"/>
      <c r="GJ48" s="6"/>
      <c r="GK48" s="6"/>
      <c r="GL48" s="6"/>
      <c r="GM48" s="6"/>
      <c r="GN48" s="6"/>
      <c r="GO48" s="6"/>
      <c r="GP48" s="6"/>
      <c r="GQ48" s="6"/>
      <c r="GR48" s="6"/>
      <c r="GS48" s="6"/>
      <c r="GT48" s="6"/>
      <c r="GU48" s="6"/>
      <c r="GV48" s="6"/>
      <c r="GW48" s="6"/>
      <c r="GX48" s="6"/>
      <c r="GY48" s="6"/>
      <c r="GZ48" s="6"/>
      <c r="HA48" s="6"/>
      <c r="HB48" s="6"/>
      <c r="HC48" s="6"/>
      <c r="HD48" s="6"/>
      <c r="HE48" s="6"/>
      <c r="HF48" s="6"/>
      <c r="HG48" s="6"/>
      <c r="HH48" s="6"/>
      <c r="HI48" s="6"/>
      <c r="HJ48" s="6"/>
      <c r="HK48" s="6"/>
      <c r="HL48" s="6"/>
      <c r="HM48" s="6"/>
      <c r="HN48" s="6"/>
      <c r="HO48" s="6"/>
      <c r="HP48" s="6"/>
      <c r="HQ48" s="6"/>
      <c r="HR48" s="6"/>
      <c r="HS48" s="6"/>
      <c r="HT48" s="6"/>
      <c r="HU48" s="6"/>
      <c r="HV48" s="6"/>
      <c r="HW48" s="6"/>
      <c r="HX48" s="6"/>
      <c r="HY48" s="6"/>
      <c r="HZ48" s="6"/>
      <c r="IA48" s="6"/>
      <c r="IB48" s="6"/>
      <c r="IC48" s="6"/>
      <c r="ID48" s="6"/>
      <c r="IE48" s="6"/>
      <c r="IF48" s="6"/>
      <c r="IG48" s="6"/>
      <c r="IH48" s="6"/>
      <c r="II48" s="6"/>
      <c r="IJ48" s="6"/>
      <c r="IK48" s="6"/>
      <c r="IL48" s="6"/>
      <c r="IM48" s="6"/>
      <c r="IN48" s="6"/>
      <c r="IO48" s="6"/>
      <c r="IP48" s="6"/>
      <c r="IQ48" s="6"/>
      <c r="IR48" s="6"/>
      <c r="IS48" s="6"/>
      <c r="IT48" s="6"/>
      <c r="IU48" s="6"/>
      <c r="IV48" s="6"/>
      <c r="IW48" s="6"/>
      <c r="IX48" s="6"/>
      <c r="IY48" s="6"/>
      <c r="IZ48" s="6"/>
      <c r="JA48" s="6"/>
      <c r="JB48" s="6"/>
      <c r="JC48" s="6"/>
      <c r="JD48" s="6"/>
      <c r="JE48" s="6"/>
      <c r="JF48" s="6"/>
      <c r="JG48" s="6"/>
      <c r="JH48" s="6"/>
      <c r="JI48" s="6"/>
      <c r="JJ48" s="6"/>
      <c r="JK48" s="6"/>
      <c r="JL48" s="6"/>
      <c r="JM48" s="6"/>
      <c r="JN48" s="6"/>
      <c r="JO48" s="6"/>
      <c r="JP48" s="6"/>
      <c r="JQ48" s="6"/>
      <c r="JR48" s="6"/>
      <c r="JS48" s="6"/>
      <c r="JT48" s="6"/>
      <c r="JU48" s="6"/>
      <c r="JV48" s="6"/>
      <c r="JW48" s="6"/>
      <c r="JX48" s="6"/>
      <c r="JY48" s="6"/>
      <c r="JZ48" s="6"/>
      <c r="KA48" s="6"/>
      <c r="KB48" s="6"/>
      <c r="KC48" s="6"/>
      <c r="KD48" s="6"/>
      <c r="KE48" s="6"/>
      <c r="KF48" s="6"/>
      <c r="KG48" s="6"/>
      <c r="KH48" s="6"/>
      <c r="KI48" s="6"/>
      <c r="KJ48" s="6"/>
      <c r="KK48" s="6"/>
      <c r="KL48" s="6"/>
      <c r="KM48" s="6"/>
      <c r="KN48" s="6"/>
      <c r="KO48" s="6"/>
      <c r="KP48" s="6"/>
      <c r="KQ48" s="6"/>
      <c r="KR48" s="6"/>
      <c r="KS48" s="6"/>
      <c r="KT48" s="6"/>
      <c r="KU48" s="6"/>
      <c r="KV48" s="6"/>
      <c r="KW48" s="6"/>
      <c r="KX48" s="6"/>
      <c r="KY48" s="6"/>
      <c r="KZ48" s="6"/>
      <c r="LA48" s="6"/>
      <c r="LB48" s="6"/>
      <c r="LC48" s="6"/>
      <c r="LD48" s="6"/>
      <c r="LE48" s="6"/>
      <c r="LF48" s="6"/>
      <c r="LG48" s="6"/>
      <c r="LH48" s="6"/>
      <c r="LI48" s="6"/>
      <c r="LJ48" s="6"/>
      <c r="LK48" s="6"/>
      <c r="LL48" s="6"/>
      <c r="LM48" s="6"/>
      <c r="LN48" s="6"/>
      <c r="LO48" s="6"/>
      <c r="LP48" s="6"/>
      <c r="LQ48" s="6"/>
      <c r="LR48" s="6"/>
      <c r="LS48" s="6"/>
      <c r="LT48" s="6"/>
      <c r="LU48" s="6"/>
      <c r="LV48" s="6"/>
      <c r="LW48" s="6"/>
      <c r="LX48" s="6"/>
      <c r="LY48" s="6"/>
      <c r="LZ48" s="6"/>
      <c r="MA48" s="6"/>
      <c r="MB48" s="6"/>
      <c r="MC48" s="6"/>
      <c r="MD48" s="6"/>
      <c r="ME48" s="6"/>
      <c r="MF48" s="6"/>
      <c r="MG48" s="6"/>
      <c r="MH48" s="6"/>
      <c r="MI48" s="6"/>
      <c r="MJ48" s="6"/>
      <c r="MK48" s="6"/>
      <c r="ML48" s="6"/>
      <c r="MM48" s="6"/>
      <c r="MN48" s="6"/>
      <c r="MO48" s="6"/>
      <c r="MP48" s="6"/>
      <c r="MQ48" s="6"/>
      <c r="MR48" s="6"/>
      <c r="MS48" s="6"/>
      <c r="MT48" s="6"/>
      <c r="MU48" s="6"/>
      <c r="MV48" s="6"/>
      <c r="MW48" s="6"/>
      <c r="MX48" s="6"/>
      <c r="MY48" s="6"/>
      <c r="MZ48" s="6"/>
      <c r="NA48" s="6"/>
      <c r="NB48" s="6"/>
      <c r="NC48" s="6"/>
      <c r="ND48" s="6"/>
      <c r="NE48" s="6"/>
      <c r="NF48" s="6"/>
      <c r="NG48" s="6"/>
      <c r="NH48" s="6"/>
      <c r="NI48" s="6"/>
      <c r="NJ48" s="6"/>
      <c r="NK48" s="6"/>
      <c r="NL48" s="6"/>
      <c r="NM48" s="6"/>
      <c r="NN48" s="6"/>
      <c r="NO48" s="6"/>
      <c r="NP48" s="6"/>
      <c r="NQ48" s="6"/>
      <c r="NR48" s="6"/>
      <c r="NS48" s="6"/>
      <c r="NT48" s="6"/>
      <c r="NU48" s="6"/>
      <c r="NV48" s="6"/>
      <c r="NW48" s="6"/>
      <c r="NX48" s="6"/>
      <c r="NY48" s="6"/>
      <c r="NZ48" s="6"/>
      <c r="OA48" s="6"/>
      <c r="OB48" s="6"/>
      <c r="OC48" s="6"/>
      <c r="OD48" s="6"/>
      <c r="OE48" s="6"/>
      <c r="OF48" s="6"/>
      <c r="OG48" s="6"/>
      <c r="OH48" s="6"/>
      <c r="OI48" s="6"/>
      <c r="OJ48" s="6"/>
      <c r="OK48" s="6"/>
      <c r="OL48" s="6"/>
      <c r="OM48" s="6"/>
      <c r="ON48" s="6"/>
    </row>
    <row r="49" spans="2:404" hidden="1" x14ac:dyDescent="0.3">
      <c r="B49" s="795">
        <f>+IFERROR(VLOOKUP(D49,'LP-Servicios'!$E$254:$F$273,2,FALSE),0)</f>
        <v>0</v>
      </c>
      <c r="C49" s="796">
        <v>14</v>
      </c>
      <c r="D49" s="10" t="str">
        <f t="shared" si="172"/>
        <v>-</v>
      </c>
      <c r="E49" s="11">
        <f t="shared" si="169"/>
        <v>0</v>
      </c>
      <c r="F49" s="11">
        <f t="shared" si="178"/>
        <v>0</v>
      </c>
      <c r="G49" s="11">
        <f t="shared" si="178"/>
        <v>0</v>
      </c>
      <c r="H49" s="11">
        <f t="shared" si="178"/>
        <v>0</v>
      </c>
      <c r="I49" s="11">
        <f t="shared" si="178"/>
        <v>0</v>
      </c>
      <c r="J49" s="11">
        <f t="shared" si="178"/>
        <v>0</v>
      </c>
      <c r="K49" s="11">
        <f t="shared" si="178"/>
        <v>0</v>
      </c>
      <c r="L49" s="11">
        <f t="shared" si="178"/>
        <v>0</v>
      </c>
      <c r="M49" s="11">
        <f t="shared" si="178"/>
        <v>0</v>
      </c>
      <c r="N49" s="11">
        <f t="shared" si="178"/>
        <v>0</v>
      </c>
      <c r="O49" s="11">
        <f t="shared" si="178"/>
        <v>0</v>
      </c>
      <c r="P49" s="11">
        <f t="shared" si="178"/>
        <v>0</v>
      </c>
      <c r="Q49" s="11">
        <f t="shared" si="178"/>
        <v>0</v>
      </c>
      <c r="R49" s="11">
        <f t="shared" si="178"/>
        <v>0</v>
      </c>
      <c r="S49" s="11">
        <f t="shared" si="178"/>
        <v>0</v>
      </c>
      <c r="T49" s="11">
        <f t="shared" si="178"/>
        <v>0</v>
      </c>
      <c r="U49" s="11">
        <f t="shared" si="178"/>
        <v>0</v>
      </c>
      <c r="V49" s="11">
        <f t="shared" si="178"/>
        <v>0</v>
      </c>
      <c r="W49" s="11">
        <f t="shared" si="178"/>
        <v>0</v>
      </c>
      <c r="X49" s="11">
        <f t="shared" si="178"/>
        <v>0</v>
      </c>
      <c r="Y49" s="11">
        <f t="shared" si="178"/>
        <v>0</v>
      </c>
      <c r="Z49" s="11">
        <f t="shared" si="178"/>
        <v>0</v>
      </c>
      <c r="AA49" s="11">
        <f t="shared" si="178"/>
        <v>0</v>
      </c>
      <c r="AB49" s="11">
        <f t="shared" si="178"/>
        <v>0</v>
      </c>
      <c r="AC49" s="11">
        <f t="shared" si="178"/>
        <v>0</v>
      </c>
      <c r="AD49" s="11">
        <f t="shared" si="178"/>
        <v>0</v>
      </c>
      <c r="AE49" s="11">
        <f t="shared" si="178"/>
        <v>0</v>
      </c>
      <c r="AF49" s="11">
        <f t="shared" si="178"/>
        <v>0</v>
      </c>
      <c r="AG49" s="11">
        <f t="shared" si="178"/>
        <v>0</v>
      </c>
      <c r="AH49" s="11">
        <f t="shared" si="178"/>
        <v>0</v>
      </c>
      <c r="AI49" s="11">
        <f t="shared" si="178"/>
        <v>0</v>
      </c>
      <c r="AJ49" s="11">
        <f t="shared" si="178"/>
        <v>0</v>
      </c>
      <c r="AK49" s="11">
        <f t="shared" si="178"/>
        <v>0</v>
      </c>
      <c r="AL49" s="11">
        <f t="shared" si="178"/>
        <v>0</v>
      </c>
      <c r="AM49" s="11">
        <f t="shared" si="178"/>
        <v>0</v>
      </c>
      <c r="AN49" s="11">
        <f t="shared" si="178"/>
        <v>0</v>
      </c>
      <c r="AO49" s="11">
        <f t="shared" si="178"/>
        <v>0</v>
      </c>
      <c r="AP49" s="11">
        <f t="shared" si="178"/>
        <v>0</v>
      </c>
      <c r="AQ49" s="11">
        <f t="shared" si="178"/>
        <v>0</v>
      </c>
      <c r="AR49" s="11">
        <f t="shared" si="178"/>
        <v>0</v>
      </c>
      <c r="AS49" s="11">
        <f t="shared" si="178"/>
        <v>0</v>
      </c>
      <c r="AT49" s="11">
        <f t="shared" si="178"/>
        <v>0</v>
      </c>
      <c r="AU49" s="11">
        <f t="shared" si="178"/>
        <v>0</v>
      </c>
      <c r="AV49" s="11">
        <f t="shared" si="178"/>
        <v>0</v>
      </c>
      <c r="AW49" s="11">
        <f t="shared" si="178"/>
        <v>0</v>
      </c>
      <c r="AX49" s="11">
        <f t="shared" si="178"/>
        <v>0</v>
      </c>
      <c r="AY49" s="11">
        <f t="shared" si="178"/>
        <v>0</v>
      </c>
      <c r="AZ49" s="11">
        <f t="shared" si="178"/>
        <v>0</v>
      </c>
      <c r="BA49" s="11">
        <f t="shared" si="178"/>
        <v>0</v>
      </c>
      <c r="BB49" s="11">
        <f t="shared" si="178"/>
        <v>0</v>
      </c>
      <c r="BC49" s="11">
        <f t="shared" si="178"/>
        <v>0</v>
      </c>
      <c r="BD49" s="11">
        <f t="shared" si="178"/>
        <v>0</v>
      </c>
      <c r="BE49" s="11">
        <f t="shared" si="178"/>
        <v>0</v>
      </c>
      <c r="BF49" s="11">
        <f t="shared" si="178"/>
        <v>0</v>
      </c>
      <c r="BG49" s="11">
        <f t="shared" si="178"/>
        <v>0</v>
      </c>
      <c r="BH49" s="11">
        <f t="shared" si="178"/>
        <v>0</v>
      </c>
      <c r="BI49" s="11">
        <f t="shared" si="178"/>
        <v>0</v>
      </c>
      <c r="BJ49" s="11">
        <f t="shared" si="178"/>
        <v>0</v>
      </c>
      <c r="BK49" s="11">
        <f t="shared" si="178"/>
        <v>0</v>
      </c>
      <c r="BL49" s="11">
        <f t="shared" si="178"/>
        <v>0</v>
      </c>
      <c r="BM49" s="11">
        <f t="shared" si="178"/>
        <v>0</v>
      </c>
      <c r="BN49" s="11">
        <f t="shared" si="178"/>
        <v>0</v>
      </c>
      <c r="BO49" s="11">
        <f t="shared" si="178"/>
        <v>0</v>
      </c>
      <c r="BP49" s="11">
        <f t="shared" si="178"/>
        <v>0</v>
      </c>
      <c r="BQ49" s="11">
        <f t="shared" ref="BQ49:CF52" si="179">+HLOOKUP(BQ$35,$E$6:$ON$27,2+$C21,FALSE)</f>
        <v>0</v>
      </c>
      <c r="BR49" s="11">
        <f t="shared" si="179"/>
        <v>0</v>
      </c>
      <c r="BS49" s="11">
        <f t="shared" si="179"/>
        <v>0</v>
      </c>
      <c r="BT49" s="11">
        <f t="shared" si="179"/>
        <v>0</v>
      </c>
      <c r="BU49" s="11">
        <f t="shared" si="179"/>
        <v>0</v>
      </c>
      <c r="BV49" s="11">
        <f t="shared" si="179"/>
        <v>0</v>
      </c>
      <c r="BW49" s="11">
        <f t="shared" si="179"/>
        <v>0</v>
      </c>
      <c r="BX49" s="11">
        <f t="shared" si="179"/>
        <v>0</v>
      </c>
      <c r="BY49" s="11">
        <f t="shared" si="179"/>
        <v>0</v>
      </c>
      <c r="BZ49" s="11">
        <f t="shared" si="179"/>
        <v>0</v>
      </c>
      <c r="CA49" s="11">
        <f t="shared" si="179"/>
        <v>0</v>
      </c>
      <c r="CB49" s="11">
        <f t="shared" si="179"/>
        <v>0</v>
      </c>
      <c r="CC49" s="11">
        <f t="shared" si="179"/>
        <v>0</v>
      </c>
      <c r="CD49" s="11">
        <f t="shared" si="179"/>
        <v>0</v>
      </c>
      <c r="CE49" s="11">
        <f t="shared" si="179"/>
        <v>0</v>
      </c>
      <c r="CF49" s="11">
        <f t="shared" si="179"/>
        <v>0</v>
      </c>
      <c r="CG49" s="6"/>
      <c r="CH49" s="6"/>
      <c r="CI49" s="6"/>
      <c r="CJ49" s="6"/>
      <c r="CK49" s="6"/>
      <c r="CL49" s="6"/>
      <c r="CM49" s="6"/>
      <c r="CN49" s="6"/>
      <c r="CO49" s="6"/>
      <c r="CP49" s="6"/>
      <c r="CQ49" s="6"/>
      <c r="CR49" s="6"/>
      <c r="CS49" s="6"/>
      <c r="CT49" s="6"/>
      <c r="CU49" s="6"/>
      <c r="CV49" s="6"/>
      <c r="CW49" s="6"/>
      <c r="CX49" s="6"/>
      <c r="CY49" s="6"/>
      <c r="CZ49" s="6"/>
      <c r="DA49" s="6"/>
      <c r="DB49" s="6"/>
      <c r="DC49" s="6"/>
      <c r="DD49" s="6"/>
      <c r="DE49" s="6"/>
      <c r="DF49" s="6"/>
      <c r="DG49" s="6"/>
      <c r="DH49" s="6"/>
      <c r="DI49" s="6"/>
      <c r="DJ49" s="6"/>
      <c r="DK49" s="6"/>
      <c r="DL49" s="6"/>
      <c r="DM49" s="6"/>
      <c r="DN49" s="6"/>
      <c r="DO49" s="6"/>
      <c r="DP49" s="6"/>
      <c r="DQ49" s="6"/>
      <c r="DR49" s="6"/>
      <c r="DS49" s="6"/>
      <c r="DT49" s="6"/>
      <c r="DU49" s="6"/>
      <c r="DV49" s="6"/>
      <c r="DW49" s="6"/>
      <c r="DX49" s="6"/>
      <c r="DY49" s="6"/>
      <c r="DZ49" s="6"/>
      <c r="EA49" s="6"/>
      <c r="EB49" s="6"/>
      <c r="EC49" s="6"/>
      <c r="ED49" s="6"/>
      <c r="EE49" s="6"/>
      <c r="EF49" s="6"/>
      <c r="EG49" s="6"/>
      <c r="EH49" s="6"/>
      <c r="EI49" s="6"/>
      <c r="EJ49" s="6"/>
      <c r="EK49" s="6"/>
      <c r="EL49" s="6"/>
      <c r="EM49" s="6"/>
      <c r="EN49" s="6"/>
      <c r="EO49" s="6"/>
      <c r="EP49" s="6"/>
      <c r="EQ49" s="6"/>
      <c r="ER49" s="6"/>
      <c r="ES49" s="6"/>
      <c r="ET49" s="6"/>
      <c r="EU49" s="6"/>
      <c r="EV49" s="6"/>
      <c r="EW49" s="6"/>
      <c r="EX49" s="6"/>
      <c r="EY49" s="6"/>
      <c r="EZ49" s="6"/>
      <c r="FA49" s="6"/>
      <c r="FB49" s="6"/>
      <c r="FC49" s="6"/>
      <c r="FD49" s="6"/>
      <c r="FE49" s="6"/>
      <c r="FF49" s="6"/>
      <c r="FG49" s="6"/>
      <c r="FH49" s="6"/>
      <c r="FI49" s="6"/>
      <c r="FJ49" s="6"/>
      <c r="FK49" s="6"/>
      <c r="FL49" s="6"/>
      <c r="FM49" s="6"/>
      <c r="FN49" s="6"/>
      <c r="FO49" s="6"/>
      <c r="FP49" s="6"/>
      <c r="FQ49" s="6"/>
      <c r="FR49" s="6"/>
      <c r="FS49" s="6"/>
      <c r="FT49" s="6"/>
      <c r="FU49" s="6"/>
      <c r="FV49" s="6"/>
      <c r="FW49" s="6"/>
      <c r="FX49" s="6"/>
      <c r="FY49" s="6"/>
      <c r="FZ49" s="6"/>
      <c r="GA49" s="6"/>
      <c r="GB49" s="6"/>
      <c r="GC49" s="6"/>
      <c r="GD49" s="6"/>
      <c r="GE49" s="6"/>
      <c r="GF49" s="6"/>
      <c r="GG49" s="6"/>
      <c r="GH49" s="6"/>
      <c r="GI49" s="6"/>
      <c r="GJ49" s="6"/>
      <c r="GK49" s="6"/>
      <c r="GL49" s="6"/>
      <c r="GM49" s="6"/>
      <c r="GN49" s="6"/>
      <c r="GO49" s="6"/>
      <c r="GP49" s="6"/>
      <c r="GQ49" s="6"/>
      <c r="GR49" s="6"/>
      <c r="GS49" s="6"/>
      <c r="GT49" s="6"/>
      <c r="GU49" s="6"/>
      <c r="GV49" s="6"/>
      <c r="GW49" s="6"/>
      <c r="GX49" s="6"/>
      <c r="GY49" s="6"/>
      <c r="GZ49" s="6"/>
      <c r="HA49" s="6"/>
      <c r="HB49" s="6"/>
      <c r="HC49" s="6"/>
      <c r="HD49" s="6"/>
      <c r="HE49" s="6"/>
      <c r="HF49" s="6"/>
      <c r="HG49" s="6"/>
      <c r="HH49" s="6"/>
      <c r="HI49" s="6"/>
      <c r="HJ49" s="6"/>
      <c r="HK49" s="6"/>
      <c r="HL49" s="6"/>
      <c r="HM49" s="6"/>
      <c r="HN49" s="6"/>
      <c r="HO49" s="6"/>
      <c r="HP49" s="6"/>
      <c r="HQ49" s="6"/>
      <c r="HR49" s="6"/>
      <c r="HS49" s="6"/>
      <c r="HT49" s="6"/>
      <c r="HU49" s="6"/>
      <c r="HV49" s="6"/>
      <c r="HW49" s="6"/>
      <c r="HX49" s="6"/>
      <c r="HY49" s="6"/>
      <c r="HZ49" s="6"/>
      <c r="IA49" s="6"/>
      <c r="IB49" s="6"/>
      <c r="IC49" s="6"/>
      <c r="ID49" s="6"/>
      <c r="IE49" s="6"/>
      <c r="IF49" s="6"/>
      <c r="IG49" s="6"/>
      <c r="IH49" s="6"/>
      <c r="II49" s="6"/>
      <c r="IJ49" s="6"/>
      <c r="IK49" s="6"/>
      <c r="IL49" s="6"/>
      <c r="IM49" s="6"/>
      <c r="IN49" s="6"/>
      <c r="IO49" s="6"/>
      <c r="IP49" s="6"/>
      <c r="IQ49" s="6"/>
      <c r="IR49" s="6"/>
      <c r="IS49" s="6"/>
      <c r="IT49" s="6"/>
      <c r="IU49" s="6"/>
      <c r="IV49" s="6"/>
      <c r="IW49" s="6"/>
      <c r="IX49" s="6"/>
      <c r="IY49" s="6"/>
      <c r="IZ49" s="6"/>
      <c r="JA49" s="6"/>
      <c r="JB49" s="6"/>
      <c r="JC49" s="6"/>
      <c r="JD49" s="6"/>
      <c r="JE49" s="6"/>
      <c r="JF49" s="6"/>
      <c r="JG49" s="6"/>
      <c r="JH49" s="6"/>
      <c r="JI49" s="6"/>
      <c r="JJ49" s="6"/>
      <c r="JK49" s="6"/>
      <c r="JL49" s="6"/>
      <c r="JM49" s="6"/>
      <c r="JN49" s="6"/>
      <c r="JO49" s="6"/>
      <c r="JP49" s="6"/>
      <c r="JQ49" s="6"/>
      <c r="JR49" s="6"/>
      <c r="JS49" s="6"/>
      <c r="JT49" s="6"/>
      <c r="JU49" s="6"/>
      <c r="JV49" s="6"/>
      <c r="JW49" s="6"/>
      <c r="JX49" s="6"/>
      <c r="JY49" s="6"/>
      <c r="JZ49" s="6"/>
      <c r="KA49" s="6"/>
      <c r="KB49" s="6"/>
      <c r="KC49" s="6"/>
      <c r="KD49" s="6"/>
      <c r="KE49" s="6"/>
      <c r="KF49" s="6"/>
      <c r="KG49" s="6"/>
      <c r="KH49" s="6"/>
      <c r="KI49" s="6"/>
      <c r="KJ49" s="6"/>
      <c r="KK49" s="6"/>
      <c r="KL49" s="6"/>
      <c r="KM49" s="6"/>
      <c r="KN49" s="6"/>
      <c r="KO49" s="6"/>
      <c r="KP49" s="6"/>
      <c r="KQ49" s="6"/>
      <c r="KR49" s="6"/>
      <c r="KS49" s="6"/>
      <c r="KT49" s="6"/>
      <c r="KU49" s="6"/>
      <c r="KV49" s="6"/>
      <c r="KW49" s="6"/>
      <c r="KX49" s="6"/>
      <c r="KY49" s="6"/>
      <c r="KZ49" s="6"/>
      <c r="LA49" s="6"/>
      <c r="LB49" s="6"/>
      <c r="LC49" s="6"/>
      <c r="LD49" s="6"/>
      <c r="LE49" s="6"/>
      <c r="LF49" s="6"/>
      <c r="LG49" s="6"/>
      <c r="LH49" s="6"/>
      <c r="LI49" s="6"/>
      <c r="LJ49" s="6"/>
      <c r="LK49" s="6"/>
      <c r="LL49" s="6"/>
      <c r="LM49" s="6"/>
      <c r="LN49" s="6"/>
      <c r="LO49" s="6"/>
      <c r="LP49" s="6"/>
      <c r="LQ49" s="6"/>
      <c r="LR49" s="6"/>
      <c r="LS49" s="6"/>
      <c r="LT49" s="6"/>
      <c r="LU49" s="6"/>
      <c r="LV49" s="6"/>
      <c r="LW49" s="6"/>
      <c r="LX49" s="6"/>
      <c r="LY49" s="6"/>
      <c r="LZ49" s="6"/>
      <c r="MA49" s="6"/>
      <c r="MB49" s="6"/>
      <c r="MC49" s="6"/>
      <c r="MD49" s="6"/>
      <c r="ME49" s="6"/>
      <c r="MF49" s="6"/>
      <c r="MG49" s="6"/>
      <c r="MH49" s="6"/>
      <c r="MI49" s="6"/>
      <c r="MJ49" s="6"/>
      <c r="MK49" s="6"/>
      <c r="ML49" s="6"/>
      <c r="MM49" s="6"/>
      <c r="MN49" s="6"/>
      <c r="MO49" s="6"/>
      <c r="MP49" s="6"/>
      <c r="MQ49" s="6"/>
      <c r="MR49" s="6"/>
      <c r="MS49" s="6"/>
      <c r="MT49" s="6"/>
      <c r="MU49" s="6"/>
      <c r="MV49" s="6"/>
      <c r="MW49" s="6"/>
      <c r="MX49" s="6"/>
      <c r="MY49" s="6"/>
      <c r="MZ49" s="6"/>
      <c r="NA49" s="6"/>
      <c r="NB49" s="6"/>
      <c r="NC49" s="6"/>
      <c r="ND49" s="6"/>
      <c r="NE49" s="6"/>
      <c r="NF49" s="6"/>
      <c r="NG49" s="6"/>
      <c r="NH49" s="6"/>
      <c r="NI49" s="6"/>
      <c r="NJ49" s="6"/>
      <c r="NK49" s="6"/>
      <c r="NL49" s="6"/>
      <c r="NM49" s="6"/>
      <c r="NN49" s="6"/>
      <c r="NO49" s="6"/>
      <c r="NP49" s="6"/>
      <c r="NQ49" s="6"/>
      <c r="NR49" s="6"/>
      <c r="NS49" s="6"/>
      <c r="NT49" s="6"/>
      <c r="NU49" s="6"/>
      <c r="NV49" s="6"/>
      <c r="NW49" s="6"/>
      <c r="NX49" s="6"/>
      <c r="NY49" s="6"/>
      <c r="NZ49" s="6"/>
      <c r="OA49" s="6"/>
      <c r="OB49" s="6"/>
      <c r="OC49" s="6"/>
      <c r="OD49" s="6"/>
      <c r="OE49" s="6"/>
      <c r="OF49" s="6"/>
      <c r="OG49" s="6"/>
      <c r="OH49" s="6"/>
      <c r="OI49" s="6"/>
      <c r="OJ49" s="6"/>
      <c r="OK49" s="6"/>
      <c r="OL49" s="6"/>
      <c r="OM49" s="6"/>
      <c r="ON49" s="6"/>
    </row>
    <row r="50" spans="2:404" hidden="1" x14ac:dyDescent="0.3">
      <c r="B50" s="795">
        <f>+IFERROR(VLOOKUP(D50,'LP-Servicios'!$E$254:$F$273,2,FALSE),0)</f>
        <v>0</v>
      </c>
      <c r="C50" s="796">
        <v>15</v>
      </c>
      <c r="D50" s="10" t="str">
        <f t="shared" si="172"/>
        <v>-</v>
      </c>
      <c r="E50" s="11">
        <f t="shared" si="169"/>
        <v>0</v>
      </c>
      <c r="F50" s="11">
        <f t="shared" ref="F50:BQ53" si="180">+HLOOKUP(F$35,$E$6:$ON$27,2+$C22,FALSE)</f>
        <v>0</v>
      </c>
      <c r="G50" s="11">
        <f t="shared" si="180"/>
        <v>0</v>
      </c>
      <c r="H50" s="11">
        <f t="shared" si="180"/>
        <v>0</v>
      </c>
      <c r="I50" s="11">
        <f t="shared" si="180"/>
        <v>0</v>
      </c>
      <c r="J50" s="11">
        <f t="shared" si="180"/>
        <v>0</v>
      </c>
      <c r="K50" s="11">
        <f t="shared" si="180"/>
        <v>0</v>
      </c>
      <c r="L50" s="11">
        <f t="shared" si="180"/>
        <v>0</v>
      </c>
      <c r="M50" s="11">
        <f t="shared" si="180"/>
        <v>0</v>
      </c>
      <c r="N50" s="11">
        <f t="shared" si="180"/>
        <v>0</v>
      </c>
      <c r="O50" s="11">
        <f t="shared" si="180"/>
        <v>0</v>
      </c>
      <c r="P50" s="11">
        <f t="shared" si="180"/>
        <v>0</v>
      </c>
      <c r="Q50" s="11">
        <f t="shared" si="180"/>
        <v>0</v>
      </c>
      <c r="R50" s="11">
        <f t="shared" si="180"/>
        <v>0</v>
      </c>
      <c r="S50" s="11">
        <f t="shared" si="180"/>
        <v>0</v>
      </c>
      <c r="T50" s="11">
        <f t="shared" si="180"/>
        <v>0</v>
      </c>
      <c r="U50" s="11">
        <f t="shared" si="180"/>
        <v>0</v>
      </c>
      <c r="V50" s="11">
        <f t="shared" si="180"/>
        <v>0</v>
      </c>
      <c r="W50" s="11">
        <f t="shared" si="180"/>
        <v>0</v>
      </c>
      <c r="X50" s="11">
        <f t="shared" si="180"/>
        <v>0</v>
      </c>
      <c r="Y50" s="11">
        <f t="shared" si="180"/>
        <v>0</v>
      </c>
      <c r="Z50" s="11">
        <f t="shared" si="180"/>
        <v>0</v>
      </c>
      <c r="AA50" s="11">
        <f t="shared" si="180"/>
        <v>0</v>
      </c>
      <c r="AB50" s="11">
        <f t="shared" si="180"/>
        <v>0</v>
      </c>
      <c r="AC50" s="11">
        <f t="shared" si="180"/>
        <v>0</v>
      </c>
      <c r="AD50" s="11">
        <f t="shared" si="180"/>
        <v>0</v>
      </c>
      <c r="AE50" s="11">
        <f t="shared" si="180"/>
        <v>0</v>
      </c>
      <c r="AF50" s="11">
        <f t="shared" si="180"/>
        <v>0</v>
      </c>
      <c r="AG50" s="11">
        <f t="shared" si="180"/>
        <v>0</v>
      </c>
      <c r="AH50" s="11">
        <f t="shared" si="180"/>
        <v>0</v>
      </c>
      <c r="AI50" s="11">
        <f t="shared" si="180"/>
        <v>0</v>
      </c>
      <c r="AJ50" s="11">
        <f t="shared" si="180"/>
        <v>0</v>
      </c>
      <c r="AK50" s="11">
        <f t="shared" si="180"/>
        <v>0</v>
      </c>
      <c r="AL50" s="11">
        <f t="shared" si="180"/>
        <v>0</v>
      </c>
      <c r="AM50" s="11">
        <f t="shared" si="180"/>
        <v>0</v>
      </c>
      <c r="AN50" s="11">
        <f t="shared" si="180"/>
        <v>0</v>
      </c>
      <c r="AO50" s="11">
        <f t="shared" si="180"/>
        <v>0</v>
      </c>
      <c r="AP50" s="11">
        <f t="shared" si="180"/>
        <v>0</v>
      </c>
      <c r="AQ50" s="11">
        <f t="shared" si="180"/>
        <v>0</v>
      </c>
      <c r="AR50" s="11">
        <f t="shared" si="180"/>
        <v>0</v>
      </c>
      <c r="AS50" s="11">
        <f t="shared" si="180"/>
        <v>0</v>
      </c>
      <c r="AT50" s="11">
        <f t="shared" si="180"/>
        <v>0</v>
      </c>
      <c r="AU50" s="11">
        <f t="shared" si="180"/>
        <v>0</v>
      </c>
      <c r="AV50" s="11">
        <f t="shared" si="180"/>
        <v>0</v>
      </c>
      <c r="AW50" s="11">
        <f t="shared" si="180"/>
        <v>0</v>
      </c>
      <c r="AX50" s="11">
        <f t="shared" si="180"/>
        <v>0</v>
      </c>
      <c r="AY50" s="11">
        <f t="shared" si="180"/>
        <v>0</v>
      </c>
      <c r="AZ50" s="11">
        <f t="shared" si="180"/>
        <v>0</v>
      </c>
      <c r="BA50" s="11">
        <f t="shared" si="180"/>
        <v>0</v>
      </c>
      <c r="BB50" s="11">
        <f t="shared" si="180"/>
        <v>0</v>
      </c>
      <c r="BC50" s="11">
        <f t="shared" si="180"/>
        <v>0</v>
      </c>
      <c r="BD50" s="11">
        <f t="shared" si="180"/>
        <v>0</v>
      </c>
      <c r="BE50" s="11">
        <f t="shared" si="180"/>
        <v>0</v>
      </c>
      <c r="BF50" s="11">
        <f t="shared" si="180"/>
        <v>0</v>
      </c>
      <c r="BG50" s="11">
        <f t="shared" si="180"/>
        <v>0</v>
      </c>
      <c r="BH50" s="11">
        <f t="shared" si="180"/>
        <v>0</v>
      </c>
      <c r="BI50" s="11">
        <f t="shared" si="180"/>
        <v>0</v>
      </c>
      <c r="BJ50" s="11">
        <f t="shared" si="180"/>
        <v>0</v>
      </c>
      <c r="BK50" s="11">
        <f t="shared" si="180"/>
        <v>0</v>
      </c>
      <c r="BL50" s="11">
        <f t="shared" si="180"/>
        <v>0</v>
      </c>
      <c r="BM50" s="11">
        <f t="shared" si="180"/>
        <v>0</v>
      </c>
      <c r="BN50" s="11">
        <f t="shared" si="180"/>
        <v>0</v>
      </c>
      <c r="BO50" s="11">
        <f t="shared" si="180"/>
        <v>0</v>
      </c>
      <c r="BP50" s="11">
        <f t="shared" si="180"/>
        <v>0</v>
      </c>
      <c r="BQ50" s="11">
        <f t="shared" si="180"/>
        <v>0</v>
      </c>
      <c r="BR50" s="11">
        <f t="shared" si="179"/>
        <v>0</v>
      </c>
      <c r="BS50" s="11">
        <f t="shared" si="179"/>
        <v>0</v>
      </c>
      <c r="BT50" s="11">
        <f t="shared" si="179"/>
        <v>0</v>
      </c>
      <c r="BU50" s="11">
        <f t="shared" si="179"/>
        <v>0</v>
      </c>
      <c r="BV50" s="11">
        <f t="shared" si="179"/>
        <v>0</v>
      </c>
      <c r="BW50" s="11">
        <f t="shared" si="179"/>
        <v>0</v>
      </c>
      <c r="BX50" s="11">
        <f t="shared" si="179"/>
        <v>0</v>
      </c>
      <c r="BY50" s="11">
        <f t="shared" si="179"/>
        <v>0</v>
      </c>
      <c r="BZ50" s="11">
        <f t="shared" si="179"/>
        <v>0</v>
      </c>
      <c r="CA50" s="11">
        <f t="shared" si="179"/>
        <v>0</v>
      </c>
      <c r="CB50" s="11">
        <f t="shared" si="179"/>
        <v>0</v>
      </c>
      <c r="CC50" s="11">
        <f t="shared" si="179"/>
        <v>0</v>
      </c>
      <c r="CD50" s="11">
        <f t="shared" si="179"/>
        <v>0</v>
      </c>
      <c r="CE50" s="11">
        <f t="shared" si="179"/>
        <v>0</v>
      </c>
      <c r="CF50" s="11">
        <f t="shared" si="179"/>
        <v>0</v>
      </c>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c r="DI50" s="6"/>
      <c r="DJ50" s="6"/>
      <c r="DK50" s="6"/>
      <c r="DL50" s="6"/>
      <c r="DM50" s="6"/>
      <c r="DN50" s="6"/>
      <c r="DO50" s="6"/>
      <c r="DP50" s="6"/>
      <c r="DQ50" s="6"/>
      <c r="DR50" s="6"/>
      <c r="DS50" s="6"/>
      <c r="DT50" s="6"/>
      <c r="DU50" s="6"/>
      <c r="DV50" s="6"/>
      <c r="DW50" s="6"/>
      <c r="DX50" s="6"/>
      <c r="DY50" s="6"/>
      <c r="DZ50" s="6"/>
      <c r="EA50" s="6"/>
      <c r="EB50" s="6"/>
      <c r="EC50" s="6"/>
      <c r="ED50" s="6"/>
      <c r="EE50" s="6"/>
      <c r="EF50" s="6"/>
      <c r="EG50" s="6"/>
      <c r="EH50" s="6"/>
      <c r="EI50" s="6"/>
      <c r="EJ50" s="6"/>
      <c r="EK50" s="6"/>
      <c r="EL50" s="6"/>
      <c r="EM50" s="6"/>
      <c r="EN50" s="6"/>
      <c r="EO50" s="6"/>
      <c r="EP50" s="6"/>
      <c r="EQ50" s="6"/>
      <c r="ER50" s="6"/>
      <c r="ES50" s="6"/>
      <c r="ET50" s="6"/>
      <c r="EU50" s="6"/>
      <c r="EV50" s="6"/>
      <c r="EW50" s="6"/>
      <c r="EX50" s="6"/>
      <c r="EY50" s="6"/>
      <c r="EZ50" s="6"/>
      <c r="FA50" s="6"/>
      <c r="FB50" s="6"/>
      <c r="FC50" s="6"/>
      <c r="FD50" s="6"/>
      <c r="FE50" s="6"/>
      <c r="FF50" s="6"/>
      <c r="FG50" s="6"/>
      <c r="FH50" s="6"/>
      <c r="FI50" s="6"/>
      <c r="FJ50" s="6"/>
      <c r="FK50" s="6"/>
      <c r="FL50" s="6"/>
      <c r="FM50" s="6"/>
      <c r="FN50" s="6"/>
      <c r="FO50" s="6"/>
      <c r="FP50" s="6"/>
      <c r="FQ50" s="6"/>
      <c r="FR50" s="6"/>
      <c r="FS50" s="6"/>
      <c r="FT50" s="6"/>
      <c r="FU50" s="6"/>
      <c r="FV50" s="6"/>
      <c r="FW50" s="6"/>
      <c r="FX50" s="6"/>
      <c r="FY50" s="6"/>
      <c r="FZ50" s="6"/>
      <c r="GA50" s="6"/>
      <c r="GB50" s="6"/>
      <c r="GC50" s="6"/>
      <c r="GD50" s="6"/>
      <c r="GE50" s="6"/>
      <c r="GF50" s="6"/>
      <c r="GG50" s="6"/>
      <c r="GH50" s="6"/>
      <c r="GI50" s="6"/>
      <c r="GJ50" s="6"/>
      <c r="GK50" s="6"/>
      <c r="GL50" s="6"/>
      <c r="GM50" s="6"/>
      <c r="GN50" s="6"/>
      <c r="GO50" s="6"/>
      <c r="GP50" s="6"/>
      <c r="GQ50" s="6"/>
      <c r="GR50" s="6"/>
      <c r="GS50" s="6"/>
      <c r="GT50" s="6"/>
      <c r="GU50" s="6"/>
      <c r="GV50" s="6"/>
      <c r="GW50" s="6"/>
      <c r="GX50" s="6"/>
      <c r="GY50" s="6"/>
      <c r="GZ50" s="6"/>
      <c r="HA50" s="6"/>
      <c r="HB50" s="6"/>
      <c r="HC50" s="6"/>
      <c r="HD50" s="6"/>
      <c r="HE50" s="6"/>
      <c r="HF50" s="6"/>
      <c r="HG50" s="6"/>
      <c r="HH50" s="6"/>
      <c r="HI50" s="6"/>
      <c r="HJ50" s="6"/>
      <c r="HK50" s="6"/>
      <c r="HL50" s="6"/>
      <c r="HM50" s="6"/>
      <c r="HN50" s="6"/>
      <c r="HO50" s="6"/>
      <c r="HP50" s="6"/>
      <c r="HQ50" s="6"/>
      <c r="HR50" s="6"/>
      <c r="HS50" s="6"/>
      <c r="HT50" s="6"/>
      <c r="HU50" s="6"/>
      <c r="HV50" s="6"/>
      <c r="HW50" s="6"/>
      <c r="HX50" s="6"/>
      <c r="HY50" s="6"/>
      <c r="HZ50" s="6"/>
      <c r="IA50" s="6"/>
      <c r="IB50" s="6"/>
      <c r="IC50" s="6"/>
      <c r="ID50" s="6"/>
      <c r="IE50" s="6"/>
      <c r="IF50" s="6"/>
      <c r="IG50" s="6"/>
      <c r="IH50" s="6"/>
      <c r="II50" s="6"/>
      <c r="IJ50" s="6"/>
      <c r="IK50" s="6"/>
      <c r="IL50" s="6"/>
      <c r="IM50" s="6"/>
      <c r="IN50" s="6"/>
      <c r="IO50" s="6"/>
      <c r="IP50" s="6"/>
      <c r="IQ50" s="6"/>
      <c r="IR50" s="6"/>
      <c r="IS50" s="6"/>
      <c r="IT50" s="6"/>
      <c r="IU50" s="6"/>
      <c r="IV50" s="6"/>
      <c r="IW50" s="6"/>
      <c r="IX50" s="6"/>
      <c r="IY50" s="6"/>
      <c r="IZ50" s="6"/>
      <c r="JA50" s="6"/>
      <c r="JB50" s="6"/>
      <c r="JC50" s="6"/>
      <c r="JD50" s="6"/>
      <c r="JE50" s="6"/>
      <c r="JF50" s="6"/>
      <c r="JG50" s="6"/>
      <c r="JH50" s="6"/>
      <c r="JI50" s="6"/>
      <c r="JJ50" s="6"/>
      <c r="JK50" s="6"/>
      <c r="JL50" s="6"/>
      <c r="JM50" s="6"/>
      <c r="JN50" s="6"/>
      <c r="JO50" s="6"/>
      <c r="JP50" s="6"/>
      <c r="JQ50" s="6"/>
      <c r="JR50" s="6"/>
      <c r="JS50" s="6"/>
      <c r="JT50" s="6"/>
      <c r="JU50" s="6"/>
      <c r="JV50" s="6"/>
      <c r="JW50" s="6"/>
      <c r="JX50" s="6"/>
      <c r="JY50" s="6"/>
      <c r="JZ50" s="6"/>
      <c r="KA50" s="6"/>
      <c r="KB50" s="6"/>
      <c r="KC50" s="6"/>
      <c r="KD50" s="6"/>
      <c r="KE50" s="6"/>
      <c r="KF50" s="6"/>
      <c r="KG50" s="6"/>
      <c r="KH50" s="6"/>
      <c r="KI50" s="6"/>
      <c r="KJ50" s="6"/>
      <c r="KK50" s="6"/>
      <c r="KL50" s="6"/>
      <c r="KM50" s="6"/>
      <c r="KN50" s="6"/>
      <c r="KO50" s="6"/>
      <c r="KP50" s="6"/>
      <c r="KQ50" s="6"/>
      <c r="KR50" s="6"/>
      <c r="KS50" s="6"/>
      <c r="KT50" s="6"/>
      <c r="KU50" s="6"/>
      <c r="KV50" s="6"/>
      <c r="KW50" s="6"/>
      <c r="KX50" s="6"/>
      <c r="KY50" s="6"/>
      <c r="KZ50" s="6"/>
      <c r="LA50" s="6"/>
      <c r="LB50" s="6"/>
      <c r="LC50" s="6"/>
      <c r="LD50" s="6"/>
      <c r="LE50" s="6"/>
      <c r="LF50" s="6"/>
      <c r="LG50" s="6"/>
      <c r="LH50" s="6"/>
      <c r="LI50" s="6"/>
      <c r="LJ50" s="6"/>
      <c r="LK50" s="6"/>
      <c r="LL50" s="6"/>
      <c r="LM50" s="6"/>
      <c r="LN50" s="6"/>
      <c r="LO50" s="6"/>
      <c r="LP50" s="6"/>
      <c r="LQ50" s="6"/>
      <c r="LR50" s="6"/>
      <c r="LS50" s="6"/>
      <c r="LT50" s="6"/>
      <c r="LU50" s="6"/>
      <c r="LV50" s="6"/>
      <c r="LW50" s="6"/>
      <c r="LX50" s="6"/>
      <c r="LY50" s="6"/>
      <c r="LZ50" s="6"/>
      <c r="MA50" s="6"/>
      <c r="MB50" s="6"/>
      <c r="MC50" s="6"/>
      <c r="MD50" s="6"/>
      <c r="ME50" s="6"/>
      <c r="MF50" s="6"/>
      <c r="MG50" s="6"/>
      <c r="MH50" s="6"/>
      <c r="MI50" s="6"/>
      <c r="MJ50" s="6"/>
      <c r="MK50" s="6"/>
      <c r="ML50" s="6"/>
      <c r="MM50" s="6"/>
      <c r="MN50" s="6"/>
      <c r="MO50" s="6"/>
      <c r="MP50" s="6"/>
      <c r="MQ50" s="6"/>
      <c r="MR50" s="6"/>
      <c r="MS50" s="6"/>
      <c r="MT50" s="6"/>
      <c r="MU50" s="6"/>
      <c r="MV50" s="6"/>
      <c r="MW50" s="6"/>
      <c r="MX50" s="6"/>
      <c r="MY50" s="6"/>
      <c r="MZ50" s="6"/>
      <c r="NA50" s="6"/>
      <c r="NB50" s="6"/>
      <c r="NC50" s="6"/>
      <c r="ND50" s="6"/>
      <c r="NE50" s="6"/>
      <c r="NF50" s="6"/>
      <c r="NG50" s="6"/>
      <c r="NH50" s="6"/>
      <c r="NI50" s="6"/>
      <c r="NJ50" s="6"/>
      <c r="NK50" s="6"/>
      <c r="NL50" s="6"/>
      <c r="NM50" s="6"/>
      <c r="NN50" s="6"/>
      <c r="NO50" s="6"/>
      <c r="NP50" s="6"/>
      <c r="NQ50" s="6"/>
      <c r="NR50" s="6"/>
      <c r="NS50" s="6"/>
      <c r="NT50" s="6"/>
      <c r="NU50" s="6"/>
      <c r="NV50" s="6"/>
      <c r="NW50" s="6"/>
      <c r="NX50" s="6"/>
      <c r="NY50" s="6"/>
      <c r="NZ50" s="6"/>
      <c r="OA50" s="6"/>
      <c r="OB50" s="6"/>
      <c r="OC50" s="6"/>
      <c r="OD50" s="6"/>
      <c r="OE50" s="6"/>
      <c r="OF50" s="6"/>
      <c r="OG50" s="6"/>
      <c r="OH50" s="6"/>
      <c r="OI50" s="6"/>
      <c r="OJ50" s="6"/>
      <c r="OK50" s="6"/>
      <c r="OL50" s="6"/>
      <c r="OM50" s="6"/>
      <c r="ON50" s="6"/>
    </row>
    <row r="51" spans="2:404" hidden="1" x14ac:dyDescent="0.3">
      <c r="B51" s="795">
        <f>+IFERROR(VLOOKUP(D51,'LP-Servicios'!$E$254:$F$273,2,FALSE),0)</f>
        <v>0</v>
      </c>
      <c r="C51" s="796">
        <v>16</v>
      </c>
      <c r="D51" s="10" t="str">
        <f t="shared" si="172"/>
        <v>-</v>
      </c>
      <c r="E51" s="11">
        <f t="shared" si="169"/>
        <v>0</v>
      </c>
      <c r="F51" s="11">
        <f t="shared" si="180"/>
        <v>0</v>
      </c>
      <c r="G51" s="11">
        <f t="shared" si="180"/>
        <v>0</v>
      </c>
      <c r="H51" s="11">
        <f t="shared" si="180"/>
        <v>0</v>
      </c>
      <c r="I51" s="11">
        <f t="shared" si="180"/>
        <v>0</v>
      </c>
      <c r="J51" s="11">
        <f t="shared" si="180"/>
        <v>0</v>
      </c>
      <c r="K51" s="11">
        <f t="shared" si="180"/>
        <v>0</v>
      </c>
      <c r="L51" s="11">
        <f t="shared" si="180"/>
        <v>0</v>
      </c>
      <c r="M51" s="11">
        <f t="shared" si="180"/>
        <v>0</v>
      </c>
      <c r="N51" s="11">
        <f t="shared" si="180"/>
        <v>0</v>
      </c>
      <c r="O51" s="11">
        <f t="shared" si="180"/>
        <v>0</v>
      </c>
      <c r="P51" s="11">
        <f t="shared" si="180"/>
        <v>0</v>
      </c>
      <c r="Q51" s="11">
        <f t="shared" si="180"/>
        <v>0</v>
      </c>
      <c r="R51" s="11">
        <f t="shared" si="180"/>
        <v>0</v>
      </c>
      <c r="S51" s="11">
        <f t="shared" si="180"/>
        <v>0</v>
      </c>
      <c r="T51" s="11">
        <f t="shared" si="180"/>
        <v>0</v>
      </c>
      <c r="U51" s="11">
        <f t="shared" si="180"/>
        <v>0</v>
      </c>
      <c r="V51" s="11">
        <f t="shared" si="180"/>
        <v>0</v>
      </c>
      <c r="W51" s="11">
        <f t="shared" si="180"/>
        <v>0</v>
      </c>
      <c r="X51" s="11">
        <f t="shared" si="180"/>
        <v>0</v>
      </c>
      <c r="Y51" s="11">
        <f t="shared" si="180"/>
        <v>0</v>
      </c>
      <c r="Z51" s="11">
        <f t="shared" si="180"/>
        <v>0</v>
      </c>
      <c r="AA51" s="11">
        <f t="shared" si="180"/>
        <v>0</v>
      </c>
      <c r="AB51" s="11">
        <f t="shared" si="180"/>
        <v>0</v>
      </c>
      <c r="AC51" s="11">
        <f t="shared" si="180"/>
        <v>0</v>
      </c>
      <c r="AD51" s="11">
        <f t="shared" si="180"/>
        <v>0</v>
      </c>
      <c r="AE51" s="11">
        <f t="shared" si="180"/>
        <v>0</v>
      </c>
      <c r="AF51" s="11">
        <f t="shared" si="180"/>
        <v>0</v>
      </c>
      <c r="AG51" s="11">
        <f t="shared" si="180"/>
        <v>0</v>
      </c>
      <c r="AH51" s="11">
        <f t="shared" si="180"/>
        <v>0</v>
      </c>
      <c r="AI51" s="11">
        <f t="shared" si="180"/>
        <v>0</v>
      </c>
      <c r="AJ51" s="11">
        <f t="shared" si="180"/>
        <v>0</v>
      </c>
      <c r="AK51" s="11">
        <f t="shared" si="180"/>
        <v>0</v>
      </c>
      <c r="AL51" s="11">
        <f t="shared" si="180"/>
        <v>0</v>
      </c>
      <c r="AM51" s="11">
        <f t="shared" si="180"/>
        <v>0</v>
      </c>
      <c r="AN51" s="11">
        <f t="shared" si="180"/>
        <v>0</v>
      </c>
      <c r="AO51" s="11">
        <f t="shared" si="180"/>
        <v>0</v>
      </c>
      <c r="AP51" s="11">
        <f t="shared" si="180"/>
        <v>0</v>
      </c>
      <c r="AQ51" s="11">
        <f t="shared" si="180"/>
        <v>0</v>
      </c>
      <c r="AR51" s="11">
        <f t="shared" si="180"/>
        <v>0</v>
      </c>
      <c r="AS51" s="11">
        <f t="shared" si="180"/>
        <v>0</v>
      </c>
      <c r="AT51" s="11">
        <f t="shared" si="180"/>
        <v>0</v>
      </c>
      <c r="AU51" s="11">
        <f t="shared" si="180"/>
        <v>0</v>
      </c>
      <c r="AV51" s="11">
        <f t="shared" si="180"/>
        <v>0</v>
      </c>
      <c r="AW51" s="11">
        <f t="shared" si="180"/>
        <v>0</v>
      </c>
      <c r="AX51" s="11">
        <f t="shared" si="180"/>
        <v>0</v>
      </c>
      <c r="AY51" s="11">
        <f t="shared" si="180"/>
        <v>0</v>
      </c>
      <c r="AZ51" s="11">
        <f t="shared" si="180"/>
        <v>0</v>
      </c>
      <c r="BA51" s="11">
        <f t="shared" si="180"/>
        <v>0</v>
      </c>
      <c r="BB51" s="11">
        <f t="shared" si="180"/>
        <v>0</v>
      </c>
      <c r="BC51" s="11">
        <f t="shared" si="180"/>
        <v>0</v>
      </c>
      <c r="BD51" s="11">
        <f t="shared" si="180"/>
        <v>0</v>
      </c>
      <c r="BE51" s="11">
        <f t="shared" si="180"/>
        <v>0</v>
      </c>
      <c r="BF51" s="11">
        <f t="shared" si="180"/>
        <v>0</v>
      </c>
      <c r="BG51" s="11">
        <f t="shared" si="180"/>
        <v>0</v>
      </c>
      <c r="BH51" s="11">
        <f t="shared" si="180"/>
        <v>0</v>
      </c>
      <c r="BI51" s="11">
        <f t="shared" si="180"/>
        <v>0</v>
      </c>
      <c r="BJ51" s="11">
        <f t="shared" si="180"/>
        <v>0</v>
      </c>
      <c r="BK51" s="11">
        <f t="shared" si="180"/>
        <v>0</v>
      </c>
      <c r="BL51" s="11">
        <f t="shared" si="180"/>
        <v>0</v>
      </c>
      <c r="BM51" s="11">
        <f t="shared" si="180"/>
        <v>0</v>
      </c>
      <c r="BN51" s="11">
        <f t="shared" si="180"/>
        <v>0</v>
      </c>
      <c r="BO51" s="11">
        <f t="shared" si="180"/>
        <v>0</v>
      </c>
      <c r="BP51" s="11">
        <f t="shared" si="180"/>
        <v>0</v>
      </c>
      <c r="BQ51" s="11">
        <f t="shared" si="180"/>
        <v>0</v>
      </c>
      <c r="BR51" s="11">
        <f t="shared" si="179"/>
        <v>0</v>
      </c>
      <c r="BS51" s="11">
        <f t="shared" si="179"/>
        <v>0</v>
      </c>
      <c r="BT51" s="11">
        <f t="shared" si="179"/>
        <v>0</v>
      </c>
      <c r="BU51" s="11">
        <f t="shared" si="179"/>
        <v>0</v>
      </c>
      <c r="BV51" s="11">
        <f t="shared" si="179"/>
        <v>0</v>
      </c>
      <c r="BW51" s="11">
        <f t="shared" si="179"/>
        <v>0</v>
      </c>
      <c r="BX51" s="11">
        <f t="shared" si="179"/>
        <v>0</v>
      </c>
      <c r="BY51" s="11">
        <f t="shared" si="179"/>
        <v>0</v>
      </c>
      <c r="BZ51" s="11">
        <f t="shared" si="179"/>
        <v>0</v>
      </c>
      <c r="CA51" s="11">
        <f t="shared" si="179"/>
        <v>0</v>
      </c>
      <c r="CB51" s="11">
        <f t="shared" si="179"/>
        <v>0</v>
      </c>
      <c r="CC51" s="11">
        <f t="shared" si="179"/>
        <v>0</v>
      </c>
      <c r="CD51" s="11">
        <f t="shared" si="179"/>
        <v>0</v>
      </c>
      <c r="CE51" s="11">
        <f t="shared" si="179"/>
        <v>0</v>
      </c>
      <c r="CF51" s="11">
        <f t="shared" si="179"/>
        <v>0</v>
      </c>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c r="IN51" s="6"/>
      <c r="IO51" s="6"/>
      <c r="IP51" s="6"/>
      <c r="IQ51" s="6"/>
      <c r="IR51" s="6"/>
      <c r="IS51" s="6"/>
      <c r="IT51" s="6"/>
      <c r="IU51" s="6"/>
      <c r="IV51" s="6"/>
      <c r="IW51" s="6"/>
      <c r="IX51" s="6"/>
      <c r="IY51" s="6"/>
      <c r="IZ51" s="6"/>
      <c r="JA51" s="6"/>
      <c r="JB51" s="6"/>
      <c r="JC51" s="6"/>
      <c r="JD51" s="6"/>
      <c r="JE51" s="6"/>
      <c r="JF51" s="6"/>
      <c r="JG51" s="6"/>
      <c r="JH51" s="6"/>
      <c r="JI51" s="6"/>
      <c r="JJ51" s="6"/>
      <c r="JK51" s="6"/>
      <c r="JL51" s="6"/>
      <c r="JM51" s="6"/>
      <c r="JN51" s="6"/>
      <c r="JO51" s="6"/>
      <c r="JP51" s="6"/>
      <c r="JQ51" s="6"/>
      <c r="JR51" s="6"/>
      <c r="JS51" s="6"/>
      <c r="JT51" s="6"/>
      <c r="JU51" s="6"/>
      <c r="JV51" s="6"/>
      <c r="JW51" s="6"/>
      <c r="JX51" s="6"/>
      <c r="JY51" s="6"/>
      <c r="JZ51" s="6"/>
      <c r="KA51" s="6"/>
      <c r="KB51" s="6"/>
      <c r="KC51" s="6"/>
      <c r="KD51" s="6"/>
      <c r="KE51" s="6"/>
      <c r="KF51" s="6"/>
      <c r="KG51" s="6"/>
      <c r="KH51" s="6"/>
      <c r="KI51" s="6"/>
      <c r="KJ51" s="6"/>
      <c r="KK51" s="6"/>
      <c r="KL51" s="6"/>
      <c r="KM51" s="6"/>
      <c r="KN51" s="6"/>
      <c r="KO51" s="6"/>
      <c r="KP51" s="6"/>
      <c r="KQ51" s="6"/>
      <c r="KR51" s="6"/>
      <c r="KS51" s="6"/>
      <c r="KT51" s="6"/>
      <c r="KU51" s="6"/>
      <c r="KV51" s="6"/>
      <c r="KW51" s="6"/>
      <c r="KX51" s="6"/>
      <c r="KY51" s="6"/>
      <c r="KZ51" s="6"/>
      <c r="LA51" s="6"/>
      <c r="LB51" s="6"/>
      <c r="LC51" s="6"/>
      <c r="LD51" s="6"/>
      <c r="LE51" s="6"/>
      <c r="LF51" s="6"/>
      <c r="LG51" s="6"/>
      <c r="LH51" s="6"/>
      <c r="LI51" s="6"/>
      <c r="LJ51" s="6"/>
      <c r="LK51" s="6"/>
      <c r="LL51" s="6"/>
      <c r="LM51" s="6"/>
      <c r="LN51" s="6"/>
      <c r="LO51" s="6"/>
      <c r="LP51" s="6"/>
      <c r="LQ51" s="6"/>
      <c r="LR51" s="6"/>
      <c r="LS51" s="6"/>
      <c r="LT51" s="6"/>
      <c r="LU51" s="6"/>
      <c r="LV51" s="6"/>
      <c r="LW51" s="6"/>
      <c r="LX51" s="6"/>
      <c r="LY51" s="6"/>
      <c r="LZ51" s="6"/>
      <c r="MA51" s="6"/>
      <c r="MB51" s="6"/>
      <c r="MC51" s="6"/>
      <c r="MD51" s="6"/>
      <c r="ME51" s="6"/>
      <c r="MF51" s="6"/>
      <c r="MG51" s="6"/>
      <c r="MH51" s="6"/>
      <c r="MI51" s="6"/>
      <c r="MJ51" s="6"/>
      <c r="MK51" s="6"/>
      <c r="ML51" s="6"/>
      <c r="MM51" s="6"/>
      <c r="MN51" s="6"/>
      <c r="MO51" s="6"/>
      <c r="MP51" s="6"/>
      <c r="MQ51" s="6"/>
      <c r="MR51" s="6"/>
      <c r="MS51" s="6"/>
      <c r="MT51" s="6"/>
      <c r="MU51" s="6"/>
      <c r="MV51" s="6"/>
      <c r="MW51" s="6"/>
      <c r="MX51" s="6"/>
      <c r="MY51" s="6"/>
      <c r="MZ51" s="6"/>
      <c r="NA51" s="6"/>
      <c r="NB51" s="6"/>
      <c r="NC51" s="6"/>
      <c r="ND51" s="6"/>
      <c r="NE51" s="6"/>
      <c r="NF51" s="6"/>
      <c r="NG51" s="6"/>
      <c r="NH51" s="6"/>
      <c r="NI51" s="6"/>
      <c r="NJ51" s="6"/>
      <c r="NK51" s="6"/>
      <c r="NL51" s="6"/>
      <c r="NM51" s="6"/>
      <c r="NN51" s="6"/>
      <c r="NO51" s="6"/>
      <c r="NP51" s="6"/>
      <c r="NQ51" s="6"/>
      <c r="NR51" s="6"/>
      <c r="NS51" s="6"/>
      <c r="NT51" s="6"/>
      <c r="NU51" s="6"/>
      <c r="NV51" s="6"/>
      <c r="NW51" s="6"/>
      <c r="NX51" s="6"/>
      <c r="NY51" s="6"/>
      <c r="NZ51" s="6"/>
      <c r="OA51" s="6"/>
      <c r="OB51" s="6"/>
      <c r="OC51" s="6"/>
      <c r="OD51" s="6"/>
      <c r="OE51" s="6"/>
      <c r="OF51" s="6"/>
      <c r="OG51" s="6"/>
      <c r="OH51" s="6"/>
      <c r="OI51" s="6"/>
      <c r="OJ51" s="6"/>
      <c r="OK51" s="6"/>
      <c r="OL51" s="6"/>
      <c r="OM51" s="6"/>
      <c r="ON51" s="6"/>
    </row>
    <row r="52" spans="2:404" hidden="1" x14ac:dyDescent="0.3">
      <c r="B52" s="795">
        <f>+IFERROR(VLOOKUP(D52,'LP-Servicios'!$E$254:$F$273,2,FALSE),0)</f>
        <v>0</v>
      </c>
      <c r="C52" s="796">
        <v>17</v>
      </c>
      <c r="D52" s="10" t="str">
        <f t="shared" si="172"/>
        <v>-</v>
      </c>
      <c r="E52" s="11">
        <f t="shared" si="169"/>
        <v>0</v>
      </c>
      <c r="F52" s="11">
        <f t="shared" si="180"/>
        <v>0</v>
      </c>
      <c r="G52" s="11">
        <f t="shared" si="180"/>
        <v>0</v>
      </c>
      <c r="H52" s="11">
        <f t="shared" si="180"/>
        <v>0</v>
      </c>
      <c r="I52" s="11">
        <f t="shared" si="180"/>
        <v>0</v>
      </c>
      <c r="J52" s="11">
        <f t="shared" si="180"/>
        <v>0</v>
      </c>
      <c r="K52" s="11">
        <f t="shared" si="180"/>
        <v>0</v>
      </c>
      <c r="L52" s="11">
        <f t="shared" si="180"/>
        <v>0</v>
      </c>
      <c r="M52" s="11">
        <f t="shared" si="180"/>
        <v>0</v>
      </c>
      <c r="N52" s="11">
        <f t="shared" si="180"/>
        <v>0</v>
      </c>
      <c r="O52" s="11">
        <f t="shared" si="180"/>
        <v>0</v>
      </c>
      <c r="P52" s="11">
        <f t="shared" si="180"/>
        <v>0</v>
      </c>
      <c r="Q52" s="11">
        <f t="shared" si="180"/>
        <v>0</v>
      </c>
      <c r="R52" s="11">
        <f t="shared" si="180"/>
        <v>0</v>
      </c>
      <c r="S52" s="11">
        <f t="shared" si="180"/>
        <v>0</v>
      </c>
      <c r="T52" s="11">
        <f t="shared" si="180"/>
        <v>0</v>
      </c>
      <c r="U52" s="11">
        <f t="shared" si="180"/>
        <v>0</v>
      </c>
      <c r="V52" s="11">
        <f t="shared" si="180"/>
        <v>0</v>
      </c>
      <c r="W52" s="11">
        <f t="shared" si="180"/>
        <v>0</v>
      </c>
      <c r="X52" s="11">
        <f t="shared" si="180"/>
        <v>0</v>
      </c>
      <c r="Y52" s="11">
        <f t="shared" si="180"/>
        <v>0</v>
      </c>
      <c r="Z52" s="11">
        <f t="shared" si="180"/>
        <v>0</v>
      </c>
      <c r="AA52" s="11">
        <f t="shared" si="180"/>
        <v>0</v>
      </c>
      <c r="AB52" s="11">
        <f t="shared" si="180"/>
        <v>0</v>
      </c>
      <c r="AC52" s="11">
        <f t="shared" si="180"/>
        <v>0</v>
      </c>
      <c r="AD52" s="11">
        <f t="shared" si="180"/>
        <v>0</v>
      </c>
      <c r="AE52" s="11">
        <f t="shared" si="180"/>
        <v>0</v>
      </c>
      <c r="AF52" s="11">
        <f t="shared" si="180"/>
        <v>0</v>
      </c>
      <c r="AG52" s="11">
        <f t="shared" si="180"/>
        <v>0</v>
      </c>
      <c r="AH52" s="11">
        <f t="shared" si="180"/>
        <v>0</v>
      </c>
      <c r="AI52" s="11">
        <f t="shared" si="180"/>
        <v>0</v>
      </c>
      <c r="AJ52" s="11">
        <f t="shared" si="180"/>
        <v>0</v>
      </c>
      <c r="AK52" s="11">
        <f t="shared" si="180"/>
        <v>0</v>
      </c>
      <c r="AL52" s="11">
        <f t="shared" si="180"/>
        <v>0</v>
      </c>
      <c r="AM52" s="11">
        <f t="shared" si="180"/>
        <v>0</v>
      </c>
      <c r="AN52" s="11">
        <f t="shared" si="180"/>
        <v>0</v>
      </c>
      <c r="AO52" s="11">
        <f t="shared" si="180"/>
        <v>0</v>
      </c>
      <c r="AP52" s="11">
        <f t="shared" si="180"/>
        <v>0</v>
      </c>
      <c r="AQ52" s="11">
        <f t="shared" si="180"/>
        <v>0</v>
      </c>
      <c r="AR52" s="11">
        <f t="shared" si="180"/>
        <v>0</v>
      </c>
      <c r="AS52" s="11">
        <f t="shared" si="180"/>
        <v>0</v>
      </c>
      <c r="AT52" s="11">
        <f t="shared" si="180"/>
        <v>0</v>
      </c>
      <c r="AU52" s="11">
        <f t="shared" si="180"/>
        <v>0</v>
      </c>
      <c r="AV52" s="11">
        <f t="shared" si="180"/>
        <v>0</v>
      </c>
      <c r="AW52" s="11">
        <f t="shared" si="180"/>
        <v>0</v>
      </c>
      <c r="AX52" s="11">
        <f t="shared" si="180"/>
        <v>0</v>
      </c>
      <c r="AY52" s="11">
        <f t="shared" si="180"/>
        <v>0</v>
      </c>
      <c r="AZ52" s="11">
        <f t="shared" si="180"/>
        <v>0</v>
      </c>
      <c r="BA52" s="11">
        <f t="shared" si="180"/>
        <v>0</v>
      </c>
      <c r="BB52" s="11">
        <f t="shared" si="180"/>
        <v>0</v>
      </c>
      <c r="BC52" s="11">
        <f t="shared" si="180"/>
        <v>0</v>
      </c>
      <c r="BD52" s="11">
        <f t="shared" si="180"/>
        <v>0</v>
      </c>
      <c r="BE52" s="11">
        <f t="shared" si="180"/>
        <v>0</v>
      </c>
      <c r="BF52" s="11">
        <f t="shared" si="180"/>
        <v>0</v>
      </c>
      <c r="BG52" s="11">
        <f t="shared" si="180"/>
        <v>0</v>
      </c>
      <c r="BH52" s="11">
        <f t="shared" si="180"/>
        <v>0</v>
      </c>
      <c r="BI52" s="11">
        <f t="shared" si="180"/>
        <v>0</v>
      </c>
      <c r="BJ52" s="11">
        <f t="shared" si="180"/>
        <v>0</v>
      </c>
      <c r="BK52" s="11">
        <f t="shared" si="180"/>
        <v>0</v>
      </c>
      <c r="BL52" s="11">
        <f t="shared" si="180"/>
        <v>0</v>
      </c>
      <c r="BM52" s="11">
        <f t="shared" si="180"/>
        <v>0</v>
      </c>
      <c r="BN52" s="11">
        <f t="shared" si="180"/>
        <v>0</v>
      </c>
      <c r="BO52" s="11">
        <f t="shared" si="180"/>
        <v>0</v>
      </c>
      <c r="BP52" s="11">
        <f t="shared" si="180"/>
        <v>0</v>
      </c>
      <c r="BQ52" s="11">
        <f t="shared" si="180"/>
        <v>0</v>
      </c>
      <c r="BR52" s="11">
        <f t="shared" si="179"/>
        <v>0</v>
      </c>
      <c r="BS52" s="11">
        <f t="shared" si="179"/>
        <v>0</v>
      </c>
      <c r="BT52" s="11">
        <f t="shared" si="179"/>
        <v>0</v>
      </c>
      <c r="BU52" s="11">
        <f t="shared" si="179"/>
        <v>0</v>
      </c>
      <c r="BV52" s="11">
        <f t="shared" si="179"/>
        <v>0</v>
      </c>
      <c r="BW52" s="11">
        <f t="shared" si="179"/>
        <v>0</v>
      </c>
      <c r="BX52" s="11">
        <f t="shared" si="179"/>
        <v>0</v>
      </c>
      <c r="BY52" s="11">
        <f t="shared" si="179"/>
        <v>0</v>
      </c>
      <c r="BZ52" s="11">
        <f t="shared" si="179"/>
        <v>0</v>
      </c>
      <c r="CA52" s="11">
        <f t="shared" si="179"/>
        <v>0</v>
      </c>
      <c r="CB52" s="11">
        <f t="shared" si="179"/>
        <v>0</v>
      </c>
      <c r="CC52" s="11">
        <f t="shared" si="179"/>
        <v>0</v>
      </c>
      <c r="CD52" s="11">
        <f t="shared" si="179"/>
        <v>0</v>
      </c>
      <c r="CE52" s="11">
        <f t="shared" si="179"/>
        <v>0</v>
      </c>
      <c r="CF52" s="11">
        <f t="shared" si="179"/>
        <v>0</v>
      </c>
      <c r="CG52" s="6"/>
      <c r="CH52" s="6"/>
      <c r="CI52" s="6"/>
      <c r="CJ52" s="6"/>
      <c r="CK52" s="6"/>
      <c r="CL52" s="6"/>
      <c r="CM52" s="6"/>
      <c r="CN52" s="6"/>
      <c r="CO52" s="6"/>
      <c r="CP52" s="6"/>
      <c r="CQ52" s="6"/>
      <c r="CR52" s="6"/>
      <c r="CS52" s="6"/>
      <c r="CT52" s="6"/>
      <c r="CU52" s="6"/>
      <c r="CV52" s="6"/>
      <c r="CW52" s="6"/>
      <c r="CX52" s="6"/>
      <c r="CY52" s="6"/>
      <c r="CZ52" s="6"/>
      <c r="DA52" s="6"/>
      <c r="DB52" s="6"/>
      <c r="DC52" s="6"/>
      <c r="DD52" s="6"/>
      <c r="DE52" s="6"/>
      <c r="DF52" s="6"/>
      <c r="DG52" s="6"/>
      <c r="DH52" s="6"/>
      <c r="DI52" s="6"/>
      <c r="DJ52" s="6"/>
      <c r="DK52" s="6"/>
      <c r="DL52" s="6"/>
      <c r="DM52" s="6"/>
      <c r="DN52" s="6"/>
      <c r="DO52" s="6"/>
      <c r="DP52" s="6"/>
      <c r="DQ52" s="6"/>
      <c r="DR52" s="6"/>
      <c r="DS52" s="6"/>
      <c r="DT52" s="6"/>
      <c r="DU52" s="6"/>
      <c r="DV52" s="6"/>
      <c r="DW52" s="6"/>
      <c r="DX52" s="6"/>
      <c r="DY52" s="6"/>
      <c r="DZ52" s="6"/>
      <c r="EA52" s="6"/>
      <c r="EB52" s="6"/>
      <c r="EC52" s="6"/>
      <c r="ED52" s="6"/>
      <c r="EE52" s="6"/>
      <c r="EF52" s="6"/>
      <c r="EG52" s="6"/>
      <c r="EH52" s="6"/>
      <c r="EI52" s="6"/>
      <c r="EJ52" s="6"/>
      <c r="EK52" s="6"/>
      <c r="EL52" s="6"/>
      <c r="EM52" s="6"/>
      <c r="EN52" s="6"/>
      <c r="EO52" s="6"/>
      <c r="EP52" s="6"/>
      <c r="EQ52" s="6"/>
      <c r="ER52" s="6"/>
      <c r="ES52" s="6"/>
      <c r="ET52" s="6"/>
      <c r="EU52" s="6"/>
      <c r="EV52" s="6"/>
      <c r="EW52" s="6"/>
      <c r="EX52" s="6"/>
      <c r="EY52" s="6"/>
      <c r="EZ52" s="6"/>
      <c r="FA52" s="6"/>
      <c r="FB52" s="6"/>
      <c r="FC52" s="6"/>
      <c r="FD52" s="6"/>
      <c r="FE52" s="6"/>
      <c r="FF52" s="6"/>
      <c r="FG52" s="6"/>
      <c r="FH52" s="6"/>
      <c r="FI52" s="6"/>
      <c r="FJ52" s="6"/>
      <c r="FK52" s="6"/>
      <c r="FL52" s="6"/>
      <c r="FM52" s="6"/>
      <c r="FN52" s="6"/>
      <c r="FO52" s="6"/>
      <c r="FP52" s="6"/>
      <c r="FQ52" s="6"/>
      <c r="FR52" s="6"/>
      <c r="FS52" s="6"/>
      <c r="FT52" s="6"/>
      <c r="FU52" s="6"/>
      <c r="FV52" s="6"/>
      <c r="FW52" s="6"/>
      <c r="FX52" s="6"/>
      <c r="FY52" s="6"/>
      <c r="FZ52" s="6"/>
      <c r="GA52" s="6"/>
      <c r="GB52" s="6"/>
      <c r="GC52" s="6"/>
      <c r="GD52" s="6"/>
      <c r="GE52" s="6"/>
      <c r="GF52" s="6"/>
      <c r="GG52" s="6"/>
      <c r="GH52" s="6"/>
      <c r="GI52" s="6"/>
      <c r="GJ52" s="6"/>
      <c r="GK52" s="6"/>
      <c r="GL52" s="6"/>
      <c r="GM52" s="6"/>
      <c r="GN52" s="6"/>
      <c r="GO52" s="6"/>
      <c r="GP52" s="6"/>
      <c r="GQ52" s="6"/>
      <c r="GR52" s="6"/>
      <c r="GS52" s="6"/>
      <c r="GT52" s="6"/>
      <c r="GU52" s="6"/>
      <c r="GV52" s="6"/>
      <c r="GW52" s="6"/>
      <c r="GX52" s="6"/>
      <c r="GY52" s="6"/>
      <c r="GZ52" s="6"/>
      <c r="HA52" s="6"/>
      <c r="HB52" s="6"/>
      <c r="HC52" s="6"/>
      <c r="HD52" s="6"/>
      <c r="HE52" s="6"/>
      <c r="HF52" s="6"/>
      <c r="HG52" s="6"/>
      <c r="HH52" s="6"/>
      <c r="HI52" s="6"/>
      <c r="HJ52" s="6"/>
      <c r="HK52" s="6"/>
      <c r="HL52" s="6"/>
      <c r="HM52" s="6"/>
      <c r="HN52" s="6"/>
      <c r="HO52" s="6"/>
      <c r="HP52" s="6"/>
      <c r="HQ52" s="6"/>
      <c r="HR52" s="6"/>
      <c r="HS52" s="6"/>
      <c r="HT52" s="6"/>
      <c r="HU52" s="6"/>
      <c r="HV52" s="6"/>
      <c r="HW52" s="6"/>
      <c r="HX52" s="6"/>
      <c r="HY52" s="6"/>
      <c r="HZ52" s="6"/>
      <c r="IA52" s="6"/>
      <c r="IB52" s="6"/>
      <c r="IC52" s="6"/>
      <c r="ID52" s="6"/>
      <c r="IE52" s="6"/>
      <c r="IF52" s="6"/>
      <c r="IG52" s="6"/>
      <c r="IH52" s="6"/>
      <c r="II52" s="6"/>
      <c r="IJ52" s="6"/>
      <c r="IK52" s="6"/>
      <c r="IL52" s="6"/>
      <c r="IM52" s="6"/>
      <c r="IN52" s="6"/>
      <c r="IO52" s="6"/>
      <c r="IP52" s="6"/>
      <c r="IQ52" s="6"/>
      <c r="IR52" s="6"/>
      <c r="IS52" s="6"/>
      <c r="IT52" s="6"/>
      <c r="IU52" s="6"/>
      <c r="IV52" s="6"/>
      <c r="IW52" s="6"/>
      <c r="IX52" s="6"/>
      <c r="IY52" s="6"/>
      <c r="IZ52" s="6"/>
      <c r="JA52" s="6"/>
      <c r="JB52" s="6"/>
      <c r="JC52" s="6"/>
      <c r="JD52" s="6"/>
      <c r="JE52" s="6"/>
      <c r="JF52" s="6"/>
      <c r="JG52" s="6"/>
      <c r="JH52" s="6"/>
      <c r="JI52" s="6"/>
      <c r="JJ52" s="6"/>
      <c r="JK52" s="6"/>
      <c r="JL52" s="6"/>
      <c r="JM52" s="6"/>
      <c r="JN52" s="6"/>
      <c r="JO52" s="6"/>
      <c r="JP52" s="6"/>
      <c r="JQ52" s="6"/>
      <c r="JR52" s="6"/>
      <c r="JS52" s="6"/>
      <c r="JT52" s="6"/>
      <c r="JU52" s="6"/>
      <c r="JV52" s="6"/>
      <c r="JW52" s="6"/>
      <c r="JX52" s="6"/>
      <c r="JY52" s="6"/>
      <c r="JZ52" s="6"/>
      <c r="KA52" s="6"/>
      <c r="KB52" s="6"/>
      <c r="KC52" s="6"/>
      <c r="KD52" s="6"/>
      <c r="KE52" s="6"/>
      <c r="KF52" s="6"/>
      <c r="KG52" s="6"/>
      <c r="KH52" s="6"/>
      <c r="KI52" s="6"/>
      <c r="KJ52" s="6"/>
      <c r="KK52" s="6"/>
      <c r="KL52" s="6"/>
      <c r="KM52" s="6"/>
      <c r="KN52" s="6"/>
      <c r="KO52" s="6"/>
      <c r="KP52" s="6"/>
      <c r="KQ52" s="6"/>
      <c r="KR52" s="6"/>
      <c r="KS52" s="6"/>
      <c r="KT52" s="6"/>
      <c r="KU52" s="6"/>
      <c r="KV52" s="6"/>
      <c r="KW52" s="6"/>
      <c r="KX52" s="6"/>
      <c r="KY52" s="6"/>
      <c r="KZ52" s="6"/>
      <c r="LA52" s="6"/>
      <c r="LB52" s="6"/>
      <c r="LC52" s="6"/>
      <c r="LD52" s="6"/>
      <c r="LE52" s="6"/>
      <c r="LF52" s="6"/>
      <c r="LG52" s="6"/>
      <c r="LH52" s="6"/>
      <c r="LI52" s="6"/>
      <c r="LJ52" s="6"/>
      <c r="LK52" s="6"/>
      <c r="LL52" s="6"/>
      <c r="LM52" s="6"/>
      <c r="LN52" s="6"/>
      <c r="LO52" s="6"/>
      <c r="LP52" s="6"/>
      <c r="LQ52" s="6"/>
      <c r="LR52" s="6"/>
      <c r="LS52" s="6"/>
      <c r="LT52" s="6"/>
      <c r="LU52" s="6"/>
      <c r="LV52" s="6"/>
      <c r="LW52" s="6"/>
      <c r="LX52" s="6"/>
      <c r="LY52" s="6"/>
      <c r="LZ52" s="6"/>
      <c r="MA52" s="6"/>
      <c r="MB52" s="6"/>
      <c r="MC52" s="6"/>
      <c r="MD52" s="6"/>
      <c r="ME52" s="6"/>
      <c r="MF52" s="6"/>
      <c r="MG52" s="6"/>
      <c r="MH52" s="6"/>
      <c r="MI52" s="6"/>
      <c r="MJ52" s="6"/>
      <c r="MK52" s="6"/>
      <c r="ML52" s="6"/>
      <c r="MM52" s="6"/>
      <c r="MN52" s="6"/>
      <c r="MO52" s="6"/>
      <c r="MP52" s="6"/>
      <c r="MQ52" s="6"/>
      <c r="MR52" s="6"/>
      <c r="MS52" s="6"/>
      <c r="MT52" s="6"/>
      <c r="MU52" s="6"/>
      <c r="MV52" s="6"/>
      <c r="MW52" s="6"/>
      <c r="MX52" s="6"/>
      <c r="MY52" s="6"/>
      <c r="MZ52" s="6"/>
      <c r="NA52" s="6"/>
      <c r="NB52" s="6"/>
      <c r="NC52" s="6"/>
      <c r="ND52" s="6"/>
      <c r="NE52" s="6"/>
      <c r="NF52" s="6"/>
      <c r="NG52" s="6"/>
      <c r="NH52" s="6"/>
      <c r="NI52" s="6"/>
      <c r="NJ52" s="6"/>
      <c r="NK52" s="6"/>
      <c r="NL52" s="6"/>
      <c r="NM52" s="6"/>
      <c r="NN52" s="6"/>
      <c r="NO52" s="6"/>
      <c r="NP52" s="6"/>
      <c r="NQ52" s="6"/>
      <c r="NR52" s="6"/>
      <c r="NS52" s="6"/>
      <c r="NT52" s="6"/>
      <c r="NU52" s="6"/>
      <c r="NV52" s="6"/>
      <c r="NW52" s="6"/>
      <c r="NX52" s="6"/>
      <c r="NY52" s="6"/>
      <c r="NZ52" s="6"/>
      <c r="OA52" s="6"/>
      <c r="OB52" s="6"/>
      <c r="OC52" s="6"/>
      <c r="OD52" s="6"/>
      <c r="OE52" s="6"/>
      <c r="OF52" s="6"/>
      <c r="OG52" s="6"/>
      <c r="OH52" s="6"/>
      <c r="OI52" s="6"/>
      <c r="OJ52" s="6"/>
      <c r="OK52" s="6"/>
      <c r="OL52" s="6"/>
      <c r="OM52" s="6"/>
      <c r="ON52" s="6"/>
    </row>
    <row r="53" spans="2:404" hidden="1" x14ac:dyDescent="0.3">
      <c r="B53" s="795">
        <f>+IFERROR(VLOOKUP(D53,'LP-Servicios'!$E$254:$F$273,2,FALSE),0)</f>
        <v>0</v>
      </c>
      <c r="C53" s="796">
        <v>18</v>
      </c>
      <c r="D53" s="10" t="str">
        <f t="shared" si="172"/>
        <v>-</v>
      </c>
      <c r="E53" s="11">
        <f t="shared" si="169"/>
        <v>0</v>
      </c>
      <c r="F53" s="11">
        <f t="shared" si="180"/>
        <v>0</v>
      </c>
      <c r="G53" s="11">
        <f t="shared" si="180"/>
        <v>0</v>
      </c>
      <c r="H53" s="11">
        <f t="shared" si="180"/>
        <v>0</v>
      </c>
      <c r="I53" s="11">
        <f t="shared" si="180"/>
        <v>0</v>
      </c>
      <c r="J53" s="11">
        <f t="shared" si="180"/>
        <v>0</v>
      </c>
      <c r="K53" s="11">
        <f t="shared" si="180"/>
        <v>0</v>
      </c>
      <c r="L53" s="11">
        <f t="shared" si="180"/>
        <v>0</v>
      </c>
      <c r="M53" s="11">
        <f t="shared" si="180"/>
        <v>0</v>
      </c>
      <c r="N53" s="11">
        <f t="shared" si="180"/>
        <v>0</v>
      </c>
      <c r="O53" s="11">
        <f t="shared" si="180"/>
        <v>0</v>
      </c>
      <c r="P53" s="11">
        <f t="shared" si="180"/>
        <v>0</v>
      </c>
      <c r="Q53" s="11">
        <f t="shared" si="180"/>
        <v>0</v>
      </c>
      <c r="R53" s="11">
        <f t="shared" si="180"/>
        <v>0</v>
      </c>
      <c r="S53" s="11">
        <f t="shared" si="180"/>
        <v>0</v>
      </c>
      <c r="T53" s="11">
        <f t="shared" si="180"/>
        <v>0</v>
      </c>
      <c r="U53" s="11">
        <f t="shared" si="180"/>
        <v>0</v>
      </c>
      <c r="V53" s="11">
        <f t="shared" si="180"/>
        <v>0</v>
      </c>
      <c r="W53" s="11">
        <f t="shared" si="180"/>
        <v>0</v>
      </c>
      <c r="X53" s="11">
        <f t="shared" si="180"/>
        <v>0</v>
      </c>
      <c r="Y53" s="11">
        <f t="shared" si="180"/>
        <v>0</v>
      </c>
      <c r="Z53" s="11">
        <f t="shared" si="180"/>
        <v>0</v>
      </c>
      <c r="AA53" s="11">
        <f t="shared" si="180"/>
        <v>0</v>
      </c>
      <c r="AB53" s="11">
        <f t="shared" si="180"/>
        <v>0</v>
      </c>
      <c r="AC53" s="11">
        <f t="shared" si="180"/>
        <v>0</v>
      </c>
      <c r="AD53" s="11">
        <f t="shared" si="180"/>
        <v>0</v>
      </c>
      <c r="AE53" s="11">
        <f t="shared" si="180"/>
        <v>0</v>
      </c>
      <c r="AF53" s="11">
        <f t="shared" si="180"/>
        <v>0</v>
      </c>
      <c r="AG53" s="11">
        <f t="shared" si="180"/>
        <v>0</v>
      </c>
      <c r="AH53" s="11">
        <f t="shared" si="180"/>
        <v>0</v>
      </c>
      <c r="AI53" s="11">
        <f t="shared" si="180"/>
        <v>0</v>
      </c>
      <c r="AJ53" s="11">
        <f t="shared" si="180"/>
        <v>0</v>
      </c>
      <c r="AK53" s="11">
        <f t="shared" si="180"/>
        <v>0</v>
      </c>
      <c r="AL53" s="11">
        <f t="shared" si="180"/>
        <v>0</v>
      </c>
      <c r="AM53" s="11">
        <f t="shared" si="180"/>
        <v>0</v>
      </c>
      <c r="AN53" s="11">
        <f t="shared" si="180"/>
        <v>0</v>
      </c>
      <c r="AO53" s="11">
        <f t="shared" si="180"/>
        <v>0</v>
      </c>
      <c r="AP53" s="11">
        <f t="shared" si="180"/>
        <v>0</v>
      </c>
      <c r="AQ53" s="11">
        <f t="shared" si="180"/>
        <v>0</v>
      </c>
      <c r="AR53" s="11">
        <f t="shared" si="180"/>
        <v>0</v>
      </c>
      <c r="AS53" s="11">
        <f t="shared" si="180"/>
        <v>0</v>
      </c>
      <c r="AT53" s="11">
        <f t="shared" si="180"/>
        <v>0</v>
      </c>
      <c r="AU53" s="11">
        <f t="shared" si="180"/>
        <v>0</v>
      </c>
      <c r="AV53" s="11">
        <f t="shared" si="180"/>
        <v>0</v>
      </c>
      <c r="AW53" s="11">
        <f t="shared" si="180"/>
        <v>0</v>
      </c>
      <c r="AX53" s="11">
        <f t="shared" si="180"/>
        <v>0</v>
      </c>
      <c r="AY53" s="11">
        <f t="shared" si="180"/>
        <v>0</v>
      </c>
      <c r="AZ53" s="11">
        <f t="shared" si="180"/>
        <v>0</v>
      </c>
      <c r="BA53" s="11">
        <f t="shared" si="180"/>
        <v>0</v>
      </c>
      <c r="BB53" s="11">
        <f t="shared" si="180"/>
        <v>0</v>
      </c>
      <c r="BC53" s="11">
        <f t="shared" si="180"/>
        <v>0</v>
      </c>
      <c r="BD53" s="11">
        <f t="shared" si="180"/>
        <v>0</v>
      </c>
      <c r="BE53" s="11">
        <f t="shared" si="180"/>
        <v>0</v>
      </c>
      <c r="BF53" s="11">
        <f t="shared" si="180"/>
        <v>0</v>
      </c>
      <c r="BG53" s="11">
        <f t="shared" si="180"/>
        <v>0</v>
      </c>
      <c r="BH53" s="11">
        <f t="shared" si="180"/>
        <v>0</v>
      </c>
      <c r="BI53" s="11">
        <f t="shared" si="180"/>
        <v>0</v>
      </c>
      <c r="BJ53" s="11">
        <f t="shared" si="180"/>
        <v>0</v>
      </c>
      <c r="BK53" s="11">
        <f t="shared" si="180"/>
        <v>0</v>
      </c>
      <c r="BL53" s="11">
        <f t="shared" si="180"/>
        <v>0</v>
      </c>
      <c r="BM53" s="11">
        <f t="shared" si="180"/>
        <v>0</v>
      </c>
      <c r="BN53" s="11">
        <f t="shared" si="180"/>
        <v>0</v>
      </c>
      <c r="BO53" s="11">
        <f t="shared" si="180"/>
        <v>0</v>
      </c>
      <c r="BP53" s="11">
        <f t="shared" si="180"/>
        <v>0</v>
      </c>
      <c r="BQ53" s="11">
        <f t="shared" ref="BQ53:CF55" si="181">+HLOOKUP(BQ$35,$E$6:$ON$27,2+$C25,FALSE)</f>
        <v>0</v>
      </c>
      <c r="BR53" s="11">
        <f t="shared" si="181"/>
        <v>0</v>
      </c>
      <c r="BS53" s="11">
        <f t="shared" si="181"/>
        <v>0</v>
      </c>
      <c r="BT53" s="11">
        <f t="shared" si="181"/>
        <v>0</v>
      </c>
      <c r="BU53" s="11">
        <f t="shared" si="181"/>
        <v>0</v>
      </c>
      <c r="BV53" s="11">
        <f t="shared" si="181"/>
        <v>0</v>
      </c>
      <c r="BW53" s="11">
        <f t="shared" si="181"/>
        <v>0</v>
      </c>
      <c r="BX53" s="11">
        <f t="shared" si="181"/>
        <v>0</v>
      </c>
      <c r="BY53" s="11">
        <f t="shared" si="181"/>
        <v>0</v>
      </c>
      <c r="BZ53" s="11">
        <f t="shared" si="181"/>
        <v>0</v>
      </c>
      <c r="CA53" s="11">
        <f t="shared" si="181"/>
        <v>0</v>
      </c>
      <c r="CB53" s="11">
        <f t="shared" si="181"/>
        <v>0</v>
      </c>
      <c r="CC53" s="11">
        <f t="shared" si="181"/>
        <v>0</v>
      </c>
      <c r="CD53" s="11">
        <f t="shared" si="181"/>
        <v>0</v>
      </c>
      <c r="CE53" s="11">
        <f t="shared" si="181"/>
        <v>0</v>
      </c>
      <c r="CF53" s="11">
        <f t="shared" si="181"/>
        <v>0</v>
      </c>
      <c r="CG53" s="6"/>
      <c r="CH53" s="6"/>
      <c r="CI53" s="6"/>
      <c r="CJ53" s="6"/>
      <c r="CK53" s="6"/>
      <c r="CL53" s="6"/>
      <c r="CM53" s="6"/>
      <c r="CN53" s="6"/>
      <c r="CO53" s="6"/>
      <c r="CP53" s="6"/>
      <c r="CQ53" s="6"/>
      <c r="CR53" s="6"/>
      <c r="CS53" s="6"/>
      <c r="CT53" s="6"/>
      <c r="CU53" s="6"/>
      <c r="CV53" s="6"/>
      <c r="CW53" s="6"/>
      <c r="CX53" s="6"/>
      <c r="CY53" s="6"/>
      <c r="CZ53" s="6"/>
      <c r="DA53" s="6"/>
      <c r="DB53" s="6"/>
      <c r="DC53" s="6"/>
      <c r="DD53" s="6"/>
      <c r="DE53" s="6"/>
      <c r="DF53" s="6"/>
      <c r="DG53" s="6"/>
      <c r="DH53" s="6"/>
      <c r="DI53" s="6"/>
      <c r="DJ53" s="6"/>
      <c r="DK53" s="6"/>
      <c r="DL53" s="6"/>
      <c r="DM53" s="6"/>
      <c r="DN53" s="6"/>
      <c r="DO53" s="6"/>
      <c r="DP53" s="6"/>
      <c r="DQ53" s="6"/>
      <c r="DR53" s="6"/>
      <c r="DS53" s="6"/>
      <c r="DT53" s="6"/>
      <c r="DU53" s="6"/>
      <c r="DV53" s="6"/>
      <c r="DW53" s="6"/>
      <c r="DX53" s="6"/>
      <c r="DY53" s="6"/>
      <c r="DZ53" s="6"/>
      <c r="EA53" s="6"/>
      <c r="EB53" s="6"/>
      <c r="EC53" s="6"/>
      <c r="ED53" s="6"/>
      <c r="EE53" s="6"/>
      <c r="EF53" s="6"/>
      <c r="EG53" s="6"/>
      <c r="EH53" s="6"/>
      <c r="EI53" s="6"/>
      <c r="EJ53" s="6"/>
      <c r="EK53" s="6"/>
      <c r="EL53" s="6"/>
      <c r="EM53" s="6"/>
      <c r="EN53" s="6"/>
      <c r="EO53" s="6"/>
      <c r="EP53" s="6"/>
      <c r="EQ53" s="6"/>
      <c r="ER53" s="6"/>
      <c r="ES53" s="6"/>
      <c r="ET53" s="6"/>
      <c r="EU53" s="6"/>
      <c r="EV53" s="6"/>
      <c r="EW53" s="6"/>
      <c r="EX53" s="6"/>
      <c r="EY53" s="6"/>
      <c r="EZ53" s="6"/>
      <c r="FA53" s="6"/>
      <c r="FB53" s="6"/>
      <c r="FC53" s="6"/>
      <c r="FD53" s="6"/>
      <c r="FE53" s="6"/>
      <c r="FF53" s="6"/>
      <c r="FG53" s="6"/>
      <c r="FH53" s="6"/>
      <c r="FI53" s="6"/>
      <c r="FJ53" s="6"/>
      <c r="FK53" s="6"/>
      <c r="FL53" s="6"/>
      <c r="FM53" s="6"/>
      <c r="FN53" s="6"/>
      <c r="FO53" s="6"/>
      <c r="FP53" s="6"/>
      <c r="FQ53" s="6"/>
      <c r="FR53" s="6"/>
      <c r="FS53" s="6"/>
      <c r="FT53" s="6"/>
      <c r="FU53" s="6"/>
      <c r="FV53" s="6"/>
      <c r="FW53" s="6"/>
      <c r="FX53" s="6"/>
      <c r="FY53" s="6"/>
      <c r="FZ53" s="6"/>
      <c r="GA53" s="6"/>
      <c r="GB53" s="6"/>
      <c r="GC53" s="6"/>
      <c r="GD53" s="6"/>
      <c r="GE53" s="6"/>
      <c r="GF53" s="6"/>
      <c r="GG53" s="6"/>
      <c r="GH53" s="6"/>
      <c r="GI53" s="6"/>
      <c r="GJ53" s="6"/>
      <c r="GK53" s="6"/>
      <c r="GL53" s="6"/>
      <c r="GM53" s="6"/>
      <c r="GN53" s="6"/>
      <c r="GO53" s="6"/>
      <c r="GP53" s="6"/>
      <c r="GQ53" s="6"/>
      <c r="GR53" s="6"/>
      <c r="GS53" s="6"/>
      <c r="GT53" s="6"/>
      <c r="GU53" s="6"/>
      <c r="GV53" s="6"/>
      <c r="GW53" s="6"/>
      <c r="GX53" s="6"/>
      <c r="GY53" s="6"/>
      <c r="GZ53" s="6"/>
      <c r="HA53" s="6"/>
      <c r="HB53" s="6"/>
      <c r="HC53" s="6"/>
      <c r="HD53" s="6"/>
      <c r="HE53" s="6"/>
      <c r="HF53" s="6"/>
      <c r="HG53" s="6"/>
      <c r="HH53" s="6"/>
      <c r="HI53" s="6"/>
      <c r="HJ53" s="6"/>
      <c r="HK53" s="6"/>
      <c r="HL53" s="6"/>
      <c r="HM53" s="6"/>
      <c r="HN53" s="6"/>
      <c r="HO53" s="6"/>
      <c r="HP53" s="6"/>
      <c r="HQ53" s="6"/>
      <c r="HR53" s="6"/>
      <c r="HS53" s="6"/>
      <c r="HT53" s="6"/>
      <c r="HU53" s="6"/>
      <c r="HV53" s="6"/>
      <c r="HW53" s="6"/>
      <c r="HX53" s="6"/>
      <c r="HY53" s="6"/>
      <c r="HZ53" s="6"/>
      <c r="IA53" s="6"/>
      <c r="IB53" s="6"/>
      <c r="IC53" s="6"/>
      <c r="ID53" s="6"/>
      <c r="IE53" s="6"/>
      <c r="IF53" s="6"/>
      <c r="IG53" s="6"/>
      <c r="IH53" s="6"/>
      <c r="II53" s="6"/>
      <c r="IJ53" s="6"/>
      <c r="IK53" s="6"/>
      <c r="IL53" s="6"/>
      <c r="IM53" s="6"/>
      <c r="IN53" s="6"/>
      <c r="IO53" s="6"/>
      <c r="IP53" s="6"/>
      <c r="IQ53" s="6"/>
      <c r="IR53" s="6"/>
      <c r="IS53" s="6"/>
      <c r="IT53" s="6"/>
      <c r="IU53" s="6"/>
      <c r="IV53" s="6"/>
      <c r="IW53" s="6"/>
      <c r="IX53" s="6"/>
      <c r="IY53" s="6"/>
      <c r="IZ53" s="6"/>
      <c r="JA53" s="6"/>
      <c r="JB53" s="6"/>
      <c r="JC53" s="6"/>
      <c r="JD53" s="6"/>
      <c r="JE53" s="6"/>
      <c r="JF53" s="6"/>
      <c r="JG53" s="6"/>
      <c r="JH53" s="6"/>
      <c r="JI53" s="6"/>
      <c r="JJ53" s="6"/>
      <c r="JK53" s="6"/>
      <c r="JL53" s="6"/>
      <c r="JM53" s="6"/>
      <c r="JN53" s="6"/>
      <c r="JO53" s="6"/>
      <c r="JP53" s="6"/>
      <c r="JQ53" s="6"/>
      <c r="JR53" s="6"/>
      <c r="JS53" s="6"/>
      <c r="JT53" s="6"/>
      <c r="JU53" s="6"/>
      <c r="JV53" s="6"/>
      <c r="JW53" s="6"/>
      <c r="JX53" s="6"/>
      <c r="JY53" s="6"/>
      <c r="JZ53" s="6"/>
      <c r="KA53" s="6"/>
      <c r="KB53" s="6"/>
      <c r="KC53" s="6"/>
      <c r="KD53" s="6"/>
      <c r="KE53" s="6"/>
      <c r="KF53" s="6"/>
      <c r="KG53" s="6"/>
      <c r="KH53" s="6"/>
      <c r="KI53" s="6"/>
      <c r="KJ53" s="6"/>
      <c r="KK53" s="6"/>
      <c r="KL53" s="6"/>
      <c r="KM53" s="6"/>
      <c r="KN53" s="6"/>
      <c r="KO53" s="6"/>
      <c r="KP53" s="6"/>
      <c r="KQ53" s="6"/>
      <c r="KR53" s="6"/>
      <c r="KS53" s="6"/>
      <c r="KT53" s="6"/>
      <c r="KU53" s="6"/>
      <c r="KV53" s="6"/>
      <c r="KW53" s="6"/>
      <c r="KX53" s="6"/>
      <c r="KY53" s="6"/>
      <c r="KZ53" s="6"/>
      <c r="LA53" s="6"/>
      <c r="LB53" s="6"/>
      <c r="LC53" s="6"/>
      <c r="LD53" s="6"/>
      <c r="LE53" s="6"/>
      <c r="LF53" s="6"/>
      <c r="LG53" s="6"/>
      <c r="LH53" s="6"/>
      <c r="LI53" s="6"/>
      <c r="LJ53" s="6"/>
      <c r="LK53" s="6"/>
      <c r="LL53" s="6"/>
      <c r="LM53" s="6"/>
      <c r="LN53" s="6"/>
      <c r="LO53" s="6"/>
      <c r="LP53" s="6"/>
      <c r="LQ53" s="6"/>
      <c r="LR53" s="6"/>
      <c r="LS53" s="6"/>
      <c r="LT53" s="6"/>
      <c r="LU53" s="6"/>
      <c r="LV53" s="6"/>
      <c r="LW53" s="6"/>
      <c r="LX53" s="6"/>
      <c r="LY53" s="6"/>
      <c r="LZ53" s="6"/>
      <c r="MA53" s="6"/>
      <c r="MB53" s="6"/>
      <c r="MC53" s="6"/>
      <c r="MD53" s="6"/>
      <c r="ME53" s="6"/>
      <c r="MF53" s="6"/>
      <c r="MG53" s="6"/>
      <c r="MH53" s="6"/>
      <c r="MI53" s="6"/>
      <c r="MJ53" s="6"/>
      <c r="MK53" s="6"/>
      <c r="ML53" s="6"/>
      <c r="MM53" s="6"/>
      <c r="MN53" s="6"/>
      <c r="MO53" s="6"/>
      <c r="MP53" s="6"/>
      <c r="MQ53" s="6"/>
      <c r="MR53" s="6"/>
      <c r="MS53" s="6"/>
      <c r="MT53" s="6"/>
      <c r="MU53" s="6"/>
      <c r="MV53" s="6"/>
      <c r="MW53" s="6"/>
      <c r="MX53" s="6"/>
      <c r="MY53" s="6"/>
      <c r="MZ53" s="6"/>
      <c r="NA53" s="6"/>
      <c r="NB53" s="6"/>
      <c r="NC53" s="6"/>
      <c r="ND53" s="6"/>
      <c r="NE53" s="6"/>
      <c r="NF53" s="6"/>
      <c r="NG53" s="6"/>
      <c r="NH53" s="6"/>
      <c r="NI53" s="6"/>
      <c r="NJ53" s="6"/>
      <c r="NK53" s="6"/>
      <c r="NL53" s="6"/>
      <c r="NM53" s="6"/>
      <c r="NN53" s="6"/>
      <c r="NO53" s="6"/>
      <c r="NP53" s="6"/>
      <c r="NQ53" s="6"/>
      <c r="NR53" s="6"/>
      <c r="NS53" s="6"/>
      <c r="NT53" s="6"/>
      <c r="NU53" s="6"/>
      <c r="NV53" s="6"/>
      <c r="NW53" s="6"/>
      <c r="NX53" s="6"/>
      <c r="NY53" s="6"/>
      <c r="NZ53" s="6"/>
      <c r="OA53" s="6"/>
      <c r="OB53" s="6"/>
      <c r="OC53" s="6"/>
      <c r="OD53" s="6"/>
      <c r="OE53" s="6"/>
      <c r="OF53" s="6"/>
      <c r="OG53" s="6"/>
      <c r="OH53" s="6"/>
      <c r="OI53" s="6"/>
      <c r="OJ53" s="6"/>
      <c r="OK53" s="6"/>
      <c r="OL53" s="6"/>
      <c r="OM53" s="6"/>
      <c r="ON53" s="6"/>
    </row>
    <row r="54" spans="2:404" hidden="1" x14ac:dyDescent="0.3">
      <c r="B54" s="795">
        <f>+IFERROR(VLOOKUP(D54,'LP-Servicios'!$E$254:$F$273,2,FALSE),0)</f>
        <v>0</v>
      </c>
      <c r="C54" s="796">
        <v>19</v>
      </c>
      <c r="D54" s="10" t="str">
        <f t="shared" si="172"/>
        <v>-</v>
      </c>
      <c r="E54" s="11">
        <f t="shared" si="169"/>
        <v>0</v>
      </c>
      <c r="F54" s="11">
        <f t="shared" ref="F54:BQ55" si="182">+HLOOKUP(F$35,$E$6:$ON$27,2+$C26,FALSE)</f>
        <v>0</v>
      </c>
      <c r="G54" s="11">
        <f t="shared" si="182"/>
        <v>0</v>
      </c>
      <c r="H54" s="11">
        <f t="shared" si="182"/>
        <v>0</v>
      </c>
      <c r="I54" s="11">
        <f t="shared" si="182"/>
        <v>0</v>
      </c>
      <c r="J54" s="11">
        <f t="shared" si="182"/>
        <v>0</v>
      </c>
      <c r="K54" s="11">
        <f t="shared" si="182"/>
        <v>0</v>
      </c>
      <c r="L54" s="11">
        <f t="shared" si="182"/>
        <v>0</v>
      </c>
      <c r="M54" s="11">
        <f t="shared" si="182"/>
        <v>0</v>
      </c>
      <c r="N54" s="11">
        <f t="shared" si="182"/>
        <v>0</v>
      </c>
      <c r="O54" s="11">
        <f t="shared" si="182"/>
        <v>0</v>
      </c>
      <c r="P54" s="11">
        <f t="shared" si="182"/>
        <v>0</v>
      </c>
      <c r="Q54" s="11">
        <f t="shared" si="182"/>
        <v>0</v>
      </c>
      <c r="R54" s="11">
        <f t="shared" si="182"/>
        <v>0</v>
      </c>
      <c r="S54" s="11">
        <f t="shared" si="182"/>
        <v>0</v>
      </c>
      <c r="T54" s="11">
        <f t="shared" si="182"/>
        <v>0</v>
      </c>
      <c r="U54" s="11">
        <f t="shared" si="182"/>
        <v>0</v>
      </c>
      <c r="V54" s="11">
        <f t="shared" si="182"/>
        <v>0</v>
      </c>
      <c r="W54" s="11">
        <f t="shared" si="182"/>
        <v>0</v>
      </c>
      <c r="X54" s="11">
        <f t="shared" si="182"/>
        <v>0</v>
      </c>
      <c r="Y54" s="11">
        <f t="shared" si="182"/>
        <v>0</v>
      </c>
      <c r="Z54" s="11">
        <f t="shared" si="182"/>
        <v>0</v>
      </c>
      <c r="AA54" s="11">
        <f t="shared" si="182"/>
        <v>0</v>
      </c>
      <c r="AB54" s="11">
        <f t="shared" si="182"/>
        <v>0</v>
      </c>
      <c r="AC54" s="11">
        <f t="shared" si="182"/>
        <v>0</v>
      </c>
      <c r="AD54" s="11">
        <f t="shared" si="182"/>
        <v>0</v>
      </c>
      <c r="AE54" s="11">
        <f t="shared" si="182"/>
        <v>0</v>
      </c>
      <c r="AF54" s="11">
        <f t="shared" si="182"/>
        <v>0</v>
      </c>
      <c r="AG54" s="11">
        <f t="shared" si="182"/>
        <v>0</v>
      </c>
      <c r="AH54" s="11">
        <f t="shared" si="182"/>
        <v>0</v>
      </c>
      <c r="AI54" s="11">
        <f t="shared" si="182"/>
        <v>0</v>
      </c>
      <c r="AJ54" s="11">
        <f t="shared" si="182"/>
        <v>0</v>
      </c>
      <c r="AK54" s="11">
        <f t="shared" si="182"/>
        <v>0</v>
      </c>
      <c r="AL54" s="11">
        <f t="shared" si="182"/>
        <v>0</v>
      </c>
      <c r="AM54" s="11">
        <f t="shared" si="182"/>
        <v>0</v>
      </c>
      <c r="AN54" s="11">
        <f t="shared" si="182"/>
        <v>0</v>
      </c>
      <c r="AO54" s="11">
        <f t="shared" si="182"/>
        <v>0</v>
      </c>
      <c r="AP54" s="11">
        <f t="shared" si="182"/>
        <v>0</v>
      </c>
      <c r="AQ54" s="11">
        <f t="shared" si="182"/>
        <v>0</v>
      </c>
      <c r="AR54" s="11">
        <f t="shared" si="182"/>
        <v>0</v>
      </c>
      <c r="AS54" s="11">
        <f t="shared" si="182"/>
        <v>0</v>
      </c>
      <c r="AT54" s="11">
        <f t="shared" si="182"/>
        <v>0</v>
      </c>
      <c r="AU54" s="11">
        <f t="shared" si="182"/>
        <v>0</v>
      </c>
      <c r="AV54" s="11">
        <f t="shared" si="182"/>
        <v>0</v>
      </c>
      <c r="AW54" s="11">
        <f t="shared" si="182"/>
        <v>0</v>
      </c>
      <c r="AX54" s="11">
        <f t="shared" si="182"/>
        <v>0</v>
      </c>
      <c r="AY54" s="11">
        <f t="shared" si="182"/>
        <v>0</v>
      </c>
      <c r="AZ54" s="11">
        <f t="shared" si="182"/>
        <v>0</v>
      </c>
      <c r="BA54" s="11">
        <f t="shared" si="182"/>
        <v>0</v>
      </c>
      <c r="BB54" s="11">
        <f t="shared" si="182"/>
        <v>0</v>
      </c>
      <c r="BC54" s="11">
        <f t="shared" si="182"/>
        <v>0</v>
      </c>
      <c r="BD54" s="11">
        <f t="shared" si="182"/>
        <v>0</v>
      </c>
      <c r="BE54" s="11">
        <f t="shared" si="182"/>
        <v>0</v>
      </c>
      <c r="BF54" s="11">
        <f t="shared" si="182"/>
        <v>0</v>
      </c>
      <c r="BG54" s="11">
        <f t="shared" si="182"/>
        <v>0</v>
      </c>
      <c r="BH54" s="11">
        <f t="shared" si="182"/>
        <v>0</v>
      </c>
      <c r="BI54" s="11">
        <f t="shared" si="182"/>
        <v>0</v>
      </c>
      <c r="BJ54" s="11">
        <f t="shared" si="182"/>
        <v>0</v>
      </c>
      <c r="BK54" s="11">
        <f t="shared" si="182"/>
        <v>0</v>
      </c>
      <c r="BL54" s="11">
        <f t="shared" si="182"/>
        <v>0</v>
      </c>
      <c r="BM54" s="11">
        <f t="shared" si="182"/>
        <v>0</v>
      </c>
      <c r="BN54" s="11">
        <f t="shared" si="182"/>
        <v>0</v>
      </c>
      <c r="BO54" s="11">
        <f t="shared" si="182"/>
        <v>0</v>
      </c>
      <c r="BP54" s="11">
        <f t="shared" si="182"/>
        <v>0</v>
      </c>
      <c r="BQ54" s="11">
        <f t="shared" si="182"/>
        <v>0</v>
      </c>
      <c r="BR54" s="11">
        <f t="shared" si="181"/>
        <v>0</v>
      </c>
      <c r="BS54" s="11">
        <f t="shared" si="181"/>
        <v>0</v>
      </c>
      <c r="BT54" s="11">
        <f t="shared" si="181"/>
        <v>0</v>
      </c>
      <c r="BU54" s="11">
        <f t="shared" si="181"/>
        <v>0</v>
      </c>
      <c r="BV54" s="11">
        <f t="shared" si="181"/>
        <v>0</v>
      </c>
      <c r="BW54" s="11">
        <f t="shared" si="181"/>
        <v>0</v>
      </c>
      <c r="BX54" s="11">
        <f t="shared" si="181"/>
        <v>0</v>
      </c>
      <c r="BY54" s="11">
        <f t="shared" si="181"/>
        <v>0</v>
      </c>
      <c r="BZ54" s="11">
        <f t="shared" si="181"/>
        <v>0</v>
      </c>
      <c r="CA54" s="11">
        <f t="shared" si="181"/>
        <v>0</v>
      </c>
      <c r="CB54" s="11">
        <f t="shared" si="181"/>
        <v>0</v>
      </c>
      <c r="CC54" s="11">
        <f t="shared" si="181"/>
        <v>0</v>
      </c>
      <c r="CD54" s="11">
        <f t="shared" si="181"/>
        <v>0</v>
      </c>
      <c r="CE54" s="11">
        <f t="shared" si="181"/>
        <v>0</v>
      </c>
      <c r="CF54" s="11">
        <f t="shared" si="181"/>
        <v>0</v>
      </c>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c r="EI54" s="6"/>
      <c r="EJ54" s="6"/>
      <c r="EK54" s="6"/>
      <c r="EL54" s="6"/>
      <c r="EM54" s="6"/>
      <c r="EN54" s="6"/>
      <c r="EO54" s="6"/>
      <c r="EP54" s="6"/>
      <c r="EQ54" s="6"/>
      <c r="ER54" s="6"/>
      <c r="ES54" s="6"/>
      <c r="ET54" s="6"/>
      <c r="EU54" s="6"/>
      <c r="EV54" s="6"/>
      <c r="EW54" s="6"/>
      <c r="EX54" s="6"/>
      <c r="EY54" s="6"/>
      <c r="EZ54" s="6"/>
      <c r="FA54" s="6"/>
      <c r="FB54" s="6"/>
      <c r="FC54" s="6"/>
      <c r="FD54" s="6"/>
      <c r="FE54" s="6"/>
      <c r="FF54" s="6"/>
      <c r="FG54" s="6"/>
      <c r="FH54" s="6"/>
      <c r="FI54" s="6"/>
      <c r="FJ54" s="6"/>
      <c r="FK54" s="6"/>
      <c r="FL54" s="6"/>
      <c r="FM54" s="6"/>
      <c r="FN54" s="6"/>
      <c r="FO54" s="6"/>
      <c r="FP54" s="6"/>
      <c r="FQ54" s="6"/>
      <c r="FR54" s="6"/>
      <c r="FS54" s="6"/>
      <c r="FT54" s="6"/>
      <c r="FU54" s="6"/>
      <c r="FV54" s="6"/>
      <c r="FW54" s="6"/>
      <c r="FX54" s="6"/>
      <c r="FY54" s="6"/>
      <c r="FZ54" s="6"/>
      <c r="GA54" s="6"/>
      <c r="GB54" s="6"/>
      <c r="GC54" s="6"/>
      <c r="GD54" s="6"/>
      <c r="GE54" s="6"/>
      <c r="GF54" s="6"/>
      <c r="GG54" s="6"/>
      <c r="GH54" s="6"/>
      <c r="GI54" s="6"/>
      <c r="GJ54" s="6"/>
      <c r="GK54" s="6"/>
      <c r="GL54" s="6"/>
      <c r="GM54" s="6"/>
      <c r="GN54" s="6"/>
      <c r="GO54" s="6"/>
      <c r="GP54" s="6"/>
      <c r="GQ54" s="6"/>
      <c r="GR54" s="6"/>
      <c r="GS54" s="6"/>
      <c r="GT54" s="6"/>
      <c r="GU54" s="6"/>
      <c r="GV54" s="6"/>
      <c r="GW54" s="6"/>
      <c r="GX54" s="6"/>
      <c r="GY54" s="6"/>
      <c r="GZ54" s="6"/>
      <c r="HA54" s="6"/>
      <c r="HB54" s="6"/>
      <c r="HC54" s="6"/>
      <c r="HD54" s="6"/>
      <c r="HE54" s="6"/>
      <c r="HF54" s="6"/>
      <c r="HG54" s="6"/>
      <c r="HH54" s="6"/>
      <c r="HI54" s="6"/>
      <c r="HJ54" s="6"/>
      <c r="HK54" s="6"/>
      <c r="HL54" s="6"/>
      <c r="HM54" s="6"/>
      <c r="HN54" s="6"/>
      <c r="HO54" s="6"/>
      <c r="HP54" s="6"/>
      <c r="HQ54" s="6"/>
      <c r="HR54" s="6"/>
      <c r="HS54" s="6"/>
      <c r="HT54" s="6"/>
      <c r="HU54" s="6"/>
      <c r="HV54" s="6"/>
      <c r="HW54" s="6"/>
      <c r="HX54" s="6"/>
      <c r="HY54" s="6"/>
      <c r="HZ54" s="6"/>
      <c r="IA54" s="6"/>
      <c r="IB54" s="6"/>
      <c r="IC54" s="6"/>
      <c r="ID54" s="6"/>
      <c r="IE54" s="6"/>
      <c r="IF54" s="6"/>
      <c r="IG54" s="6"/>
      <c r="IH54" s="6"/>
      <c r="II54" s="6"/>
      <c r="IJ54" s="6"/>
      <c r="IK54" s="6"/>
      <c r="IL54" s="6"/>
      <c r="IM54" s="6"/>
      <c r="IN54" s="6"/>
      <c r="IO54" s="6"/>
      <c r="IP54" s="6"/>
      <c r="IQ54" s="6"/>
      <c r="IR54" s="6"/>
      <c r="IS54" s="6"/>
      <c r="IT54" s="6"/>
      <c r="IU54" s="6"/>
      <c r="IV54" s="6"/>
      <c r="IW54" s="6"/>
      <c r="IX54" s="6"/>
      <c r="IY54" s="6"/>
      <c r="IZ54" s="6"/>
      <c r="JA54" s="6"/>
      <c r="JB54" s="6"/>
      <c r="JC54" s="6"/>
      <c r="JD54" s="6"/>
      <c r="JE54" s="6"/>
      <c r="JF54" s="6"/>
      <c r="JG54" s="6"/>
      <c r="JH54" s="6"/>
      <c r="JI54" s="6"/>
      <c r="JJ54" s="6"/>
      <c r="JK54" s="6"/>
      <c r="JL54" s="6"/>
      <c r="JM54" s="6"/>
      <c r="JN54" s="6"/>
      <c r="JO54" s="6"/>
      <c r="JP54" s="6"/>
      <c r="JQ54" s="6"/>
      <c r="JR54" s="6"/>
      <c r="JS54" s="6"/>
      <c r="JT54" s="6"/>
      <c r="JU54" s="6"/>
      <c r="JV54" s="6"/>
      <c r="JW54" s="6"/>
      <c r="JX54" s="6"/>
      <c r="JY54" s="6"/>
      <c r="JZ54" s="6"/>
      <c r="KA54" s="6"/>
      <c r="KB54" s="6"/>
      <c r="KC54" s="6"/>
      <c r="KD54" s="6"/>
      <c r="KE54" s="6"/>
      <c r="KF54" s="6"/>
      <c r="KG54" s="6"/>
      <c r="KH54" s="6"/>
      <c r="KI54" s="6"/>
      <c r="KJ54" s="6"/>
      <c r="KK54" s="6"/>
      <c r="KL54" s="6"/>
      <c r="KM54" s="6"/>
      <c r="KN54" s="6"/>
      <c r="KO54" s="6"/>
      <c r="KP54" s="6"/>
      <c r="KQ54" s="6"/>
      <c r="KR54" s="6"/>
      <c r="KS54" s="6"/>
      <c r="KT54" s="6"/>
      <c r="KU54" s="6"/>
      <c r="KV54" s="6"/>
      <c r="KW54" s="6"/>
      <c r="KX54" s="6"/>
      <c r="KY54" s="6"/>
      <c r="KZ54" s="6"/>
      <c r="LA54" s="6"/>
      <c r="LB54" s="6"/>
      <c r="LC54" s="6"/>
      <c r="LD54" s="6"/>
      <c r="LE54" s="6"/>
      <c r="LF54" s="6"/>
      <c r="LG54" s="6"/>
      <c r="LH54" s="6"/>
      <c r="LI54" s="6"/>
      <c r="LJ54" s="6"/>
      <c r="LK54" s="6"/>
      <c r="LL54" s="6"/>
      <c r="LM54" s="6"/>
      <c r="LN54" s="6"/>
      <c r="LO54" s="6"/>
      <c r="LP54" s="6"/>
      <c r="LQ54" s="6"/>
      <c r="LR54" s="6"/>
      <c r="LS54" s="6"/>
      <c r="LT54" s="6"/>
      <c r="LU54" s="6"/>
      <c r="LV54" s="6"/>
      <c r="LW54" s="6"/>
      <c r="LX54" s="6"/>
      <c r="LY54" s="6"/>
      <c r="LZ54" s="6"/>
      <c r="MA54" s="6"/>
      <c r="MB54" s="6"/>
      <c r="MC54" s="6"/>
      <c r="MD54" s="6"/>
      <c r="ME54" s="6"/>
      <c r="MF54" s="6"/>
      <c r="MG54" s="6"/>
      <c r="MH54" s="6"/>
      <c r="MI54" s="6"/>
      <c r="MJ54" s="6"/>
      <c r="MK54" s="6"/>
      <c r="ML54" s="6"/>
      <c r="MM54" s="6"/>
      <c r="MN54" s="6"/>
      <c r="MO54" s="6"/>
      <c r="MP54" s="6"/>
      <c r="MQ54" s="6"/>
      <c r="MR54" s="6"/>
      <c r="MS54" s="6"/>
      <c r="MT54" s="6"/>
      <c r="MU54" s="6"/>
      <c r="MV54" s="6"/>
      <c r="MW54" s="6"/>
      <c r="MX54" s="6"/>
      <c r="MY54" s="6"/>
      <c r="MZ54" s="6"/>
      <c r="NA54" s="6"/>
      <c r="NB54" s="6"/>
      <c r="NC54" s="6"/>
      <c r="ND54" s="6"/>
      <c r="NE54" s="6"/>
      <c r="NF54" s="6"/>
      <c r="NG54" s="6"/>
      <c r="NH54" s="6"/>
      <c r="NI54" s="6"/>
      <c r="NJ54" s="6"/>
      <c r="NK54" s="6"/>
      <c r="NL54" s="6"/>
      <c r="NM54" s="6"/>
      <c r="NN54" s="6"/>
      <c r="NO54" s="6"/>
      <c r="NP54" s="6"/>
      <c r="NQ54" s="6"/>
      <c r="NR54" s="6"/>
      <c r="NS54" s="6"/>
      <c r="NT54" s="6"/>
      <c r="NU54" s="6"/>
      <c r="NV54" s="6"/>
      <c r="NW54" s="6"/>
      <c r="NX54" s="6"/>
      <c r="NY54" s="6"/>
      <c r="NZ54" s="6"/>
      <c r="OA54" s="6"/>
      <c r="OB54" s="6"/>
      <c r="OC54" s="6"/>
      <c r="OD54" s="6"/>
      <c r="OE54" s="6"/>
      <c r="OF54" s="6"/>
      <c r="OG54" s="6"/>
      <c r="OH54" s="6"/>
      <c r="OI54" s="6"/>
      <c r="OJ54" s="6"/>
      <c r="OK54" s="6"/>
      <c r="OL54" s="6"/>
      <c r="OM54" s="6"/>
      <c r="ON54" s="6"/>
    </row>
    <row r="55" spans="2:404" hidden="1" x14ac:dyDescent="0.3">
      <c r="B55" s="795">
        <f>+IFERROR(VLOOKUP(D55,'LP-Servicios'!$E$254:$F$273,2,FALSE),0)</f>
        <v>0</v>
      </c>
      <c r="C55" s="796">
        <v>20</v>
      </c>
      <c r="D55" s="10" t="str">
        <f t="shared" si="172"/>
        <v>-</v>
      </c>
      <c r="E55" s="11">
        <f t="shared" si="169"/>
        <v>0</v>
      </c>
      <c r="F55" s="11">
        <f t="shared" si="182"/>
        <v>0</v>
      </c>
      <c r="G55" s="11">
        <f t="shared" si="182"/>
        <v>0</v>
      </c>
      <c r="H55" s="11">
        <f t="shared" si="182"/>
        <v>0</v>
      </c>
      <c r="I55" s="11">
        <f t="shared" si="182"/>
        <v>0</v>
      </c>
      <c r="J55" s="11">
        <f t="shared" si="182"/>
        <v>0</v>
      </c>
      <c r="K55" s="11">
        <f t="shared" si="182"/>
        <v>0</v>
      </c>
      <c r="L55" s="11">
        <f t="shared" si="182"/>
        <v>0</v>
      </c>
      <c r="M55" s="11">
        <f t="shared" si="182"/>
        <v>0</v>
      </c>
      <c r="N55" s="11">
        <f t="shared" si="182"/>
        <v>0</v>
      </c>
      <c r="O55" s="11">
        <f t="shared" si="182"/>
        <v>0</v>
      </c>
      <c r="P55" s="11">
        <f t="shared" si="182"/>
        <v>0</v>
      </c>
      <c r="Q55" s="11">
        <f t="shared" si="182"/>
        <v>0</v>
      </c>
      <c r="R55" s="11">
        <f t="shared" si="182"/>
        <v>0</v>
      </c>
      <c r="S55" s="11">
        <f t="shared" si="182"/>
        <v>0</v>
      </c>
      <c r="T55" s="11">
        <f t="shared" si="182"/>
        <v>0</v>
      </c>
      <c r="U55" s="11">
        <f t="shared" si="182"/>
        <v>0</v>
      </c>
      <c r="V55" s="11">
        <f t="shared" si="182"/>
        <v>0</v>
      </c>
      <c r="W55" s="11">
        <f t="shared" si="182"/>
        <v>0</v>
      </c>
      <c r="X55" s="11">
        <f t="shared" si="182"/>
        <v>0</v>
      </c>
      <c r="Y55" s="11">
        <f t="shared" si="182"/>
        <v>0</v>
      </c>
      <c r="Z55" s="11">
        <f t="shared" si="182"/>
        <v>0</v>
      </c>
      <c r="AA55" s="11">
        <f t="shared" si="182"/>
        <v>0</v>
      </c>
      <c r="AB55" s="11">
        <f t="shared" si="182"/>
        <v>0</v>
      </c>
      <c r="AC55" s="11">
        <f t="shared" si="182"/>
        <v>0</v>
      </c>
      <c r="AD55" s="11">
        <f t="shared" si="182"/>
        <v>0</v>
      </c>
      <c r="AE55" s="11">
        <f t="shared" si="182"/>
        <v>0</v>
      </c>
      <c r="AF55" s="11">
        <f t="shared" si="182"/>
        <v>0</v>
      </c>
      <c r="AG55" s="11">
        <f t="shared" si="182"/>
        <v>0</v>
      </c>
      <c r="AH55" s="11">
        <f t="shared" si="182"/>
        <v>0</v>
      </c>
      <c r="AI55" s="11">
        <f t="shared" si="182"/>
        <v>0</v>
      </c>
      <c r="AJ55" s="11">
        <f t="shared" si="182"/>
        <v>0</v>
      </c>
      <c r="AK55" s="11">
        <f t="shared" si="182"/>
        <v>0</v>
      </c>
      <c r="AL55" s="11">
        <f t="shared" si="182"/>
        <v>0</v>
      </c>
      <c r="AM55" s="11">
        <f t="shared" si="182"/>
        <v>0</v>
      </c>
      <c r="AN55" s="11">
        <f t="shared" si="182"/>
        <v>0</v>
      </c>
      <c r="AO55" s="11">
        <f t="shared" si="182"/>
        <v>0</v>
      </c>
      <c r="AP55" s="11">
        <f t="shared" si="182"/>
        <v>0</v>
      </c>
      <c r="AQ55" s="11">
        <f t="shared" si="182"/>
        <v>0</v>
      </c>
      <c r="AR55" s="11">
        <f t="shared" si="182"/>
        <v>0</v>
      </c>
      <c r="AS55" s="11">
        <f t="shared" si="182"/>
        <v>0</v>
      </c>
      <c r="AT55" s="11">
        <f t="shared" si="182"/>
        <v>0</v>
      </c>
      <c r="AU55" s="11">
        <f t="shared" si="182"/>
        <v>0</v>
      </c>
      <c r="AV55" s="11">
        <f t="shared" si="182"/>
        <v>0</v>
      </c>
      <c r="AW55" s="11">
        <f t="shared" si="182"/>
        <v>0</v>
      </c>
      <c r="AX55" s="11">
        <f t="shared" si="182"/>
        <v>0</v>
      </c>
      <c r="AY55" s="11">
        <f t="shared" si="182"/>
        <v>0</v>
      </c>
      <c r="AZ55" s="11">
        <f t="shared" si="182"/>
        <v>0</v>
      </c>
      <c r="BA55" s="11">
        <f t="shared" si="182"/>
        <v>0</v>
      </c>
      <c r="BB55" s="11">
        <f t="shared" si="182"/>
        <v>0</v>
      </c>
      <c r="BC55" s="11">
        <f t="shared" si="182"/>
        <v>0</v>
      </c>
      <c r="BD55" s="11">
        <f t="shared" si="182"/>
        <v>0</v>
      </c>
      <c r="BE55" s="11">
        <f t="shared" si="182"/>
        <v>0</v>
      </c>
      <c r="BF55" s="11">
        <f t="shared" si="182"/>
        <v>0</v>
      </c>
      <c r="BG55" s="11">
        <f t="shared" si="182"/>
        <v>0</v>
      </c>
      <c r="BH55" s="11">
        <f t="shared" si="182"/>
        <v>0</v>
      </c>
      <c r="BI55" s="11">
        <f t="shared" si="182"/>
        <v>0</v>
      </c>
      <c r="BJ55" s="11">
        <f t="shared" si="182"/>
        <v>0</v>
      </c>
      <c r="BK55" s="11">
        <f t="shared" si="182"/>
        <v>0</v>
      </c>
      <c r="BL55" s="11">
        <f t="shared" si="182"/>
        <v>0</v>
      </c>
      <c r="BM55" s="11">
        <f t="shared" si="182"/>
        <v>0</v>
      </c>
      <c r="BN55" s="11">
        <f t="shared" si="182"/>
        <v>0</v>
      </c>
      <c r="BO55" s="11">
        <f t="shared" si="182"/>
        <v>0</v>
      </c>
      <c r="BP55" s="11">
        <f t="shared" si="182"/>
        <v>0</v>
      </c>
      <c r="BQ55" s="11">
        <f t="shared" si="182"/>
        <v>0</v>
      </c>
      <c r="BR55" s="11">
        <f t="shared" si="181"/>
        <v>0</v>
      </c>
      <c r="BS55" s="11">
        <f t="shared" si="181"/>
        <v>0</v>
      </c>
      <c r="BT55" s="11">
        <f t="shared" si="181"/>
        <v>0</v>
      </c>
      <c r="BU55" s="11">
        <f t="shared" si="181"/>
        <v>0</v>
      </c>
      <c r="BV55" s="11">
        <f t="shared" si="181"/>
        <v>0</v>
      </c>
      <c r="BW55" s="11">
        <f t="shared" si="181"/>
        <v>0</v>
      </c>
      <c r="BX55" s="11">
        <f t="shared" si="181"/>
        <v>0</v>
      </c>
      <c r="BY55" s="11">
        <f t="shared" si="181"/>
        <v>0</v>
      </c>
      <c r="BZ55" s="11">
        <f t="shared" si="181"/>
        <v>0</v>
      </c>
      <c r="CA55" s="11">
        <f t="shared" si="181"/>
        <v>0</v>
      </c>
      <c r="CB55" s="11">
        <f t="shared" si="181"/>
        <v>0</v>
      </c>
      <c r="CC55" s="11">
        <f t="shared" si="181"/>
        <v>0</v>
      </c>
      <c r="CD55" s="11">
        <f t="shared" si="181"/>
        <v>0</v>
      </c>
      <c r="CE55" s="11">
        <f t="shared" si="181"/>
        <v>0</v>
      </c>
      <c r="CF55" s="11">
        <f t="shared" si="181"/>
        <v>0</v>
      </c>
      <c r="CG55" s="6"/>
      <c r="CH55" s="6"/>
      <c r="CI55" s="6"/>
      <c r="CJ55" s="6"/>
      <c r="CK55" s="6"/>
      <c r="CL55" s="6"/>
      <c r="CM55" s="6"/>
      <c r="CN55" s="6"/>
      <c r="CO55" s="6"/>
      <c r="CP55" s="6"/>
      <c r="CQ55" s="6"/>
      <c r="CR55" s="6"/>
      <c r="CS55" s="6"/>
      <c r="CT55" s="6"/>
      <c r="CU55" s="6"/>
      <c r="CV55" s="6"/>
      <c r="CW55" s="6"/>
      <c r="CX55" s="6"/>
      <c r="CY55" s="6"/>
      <c r="CZ55" s="6"/>
      <c r="DA55" s="6"/>
      <c r="DB55" s="6"/>
      <c r="DC55" s="6"/>
      <c r="DD55" s="6"/>
      <c r="DE55" s="6"/>
      <c r="DF55" s="6"/>
      <c r="DG55" s="6"/>
      <c r="DH55" s="6"/>
      <c r="DI55" s="6"/>
      <c r="DJ55" s="6"/>
      <c r="DK55" s="6"/>
      <c r="DL55" s="6"/>
      <c r="DM55" s="6"/>
      <c r="DN55" s="6"/>
      <c r="DO55" s="6"/>
      <c r="DP55" s="6"/>
      <c r="DQ55" s="6"/>
      <c r="DR55" s="6"/>
      <c r="DS55" s="6"/>
      <c r="DT55" s="6"/>
      <c r="DU55" s="6"/>
      <c r="DV55" s="6"/>
      <c r="DW55" s="6"/>
      <c r="DX55" s="6"/>
      <c r="DY55" s="6"/>
      <c r="DZ55" s="6"/>
      <c r="EA55" s="6"/>
      <c r="EB55" s="6"/>
      <c r="EC55" s="6"/>
      <c r="ED55" s="6"/>
      <c r="EE55" s="6"/>
      <c r="EF55" s="6"/>
      <c r="EG55" s="6"/>
      <c r="EH55" s="6"/>
      <c r="EI55" s="6"/>
      <c r="EJ55" s="6"/>
      <c r="EK55" s="6"/>
      <c r="EL55" s="6"/>
      <c r="EM55" s="6"/>
      <c r="EN55" s="6"/>
      <c r="EO55" s="6"/>
      <c r="EP55" s="6"/>
      <c r="EQ55" s="6"/>
      <c r="ER55" s="6"/>
      <c r="ES55" s="6"/>
      <c r="ET55" s="6"/>
      <c r="EU55" s="6"/>
      <c r="EV55" s="6"/>
      <c r="EW55" s="6"/>
      <c r="EX55" s="6"/>
      <c r="EY55" s="6"/>
      <c r="EZ55" s="6"/>
      <c r="FA55" s="6"/>
      <c r="FB55" s="6"/>
      <c r="FC55" s="6"/>
      <c r="FD55" s="6"/>
      <c r="FE55" s="6"/>
      <c r="FF55" s="6"/>
      <c r="FG55" s="6"/>
      <c r="FH55" s="6"/>
      <c r="FI55" s="6"/>
      <c r="FJ55" s="6"/>
      <c r="FK55" s="6"/>
      <c r="FL55" s="6"/>
      <c r="FM55" s="6"/>
      <c r="FN55" s="6"/>
      <c r="FO55" s="6"/>
      <c r="FP55" s="6"/>
      <c r="FQ55" s="6"/>
      <c r="FR55" s="6"/>
      <c r="FS55" s="6"/>
      <c r="FT55" s="6"/>
      <c r="FU55" s="6"/>
      <c r="FV55" s="6"/>
      <c r="FW55" s="6"/>
      <c r="FX55" s="6"/>
      <c r="FY55" s="6"/>
      <c r="FZ55" s="6"/>
      <c r="GA55" s="6"/>
      <c r="GB55" s="6"/>
      <c r="GC55" s="6"/>
      <c r="GD55" s="6"/>
      <c r="GE55" s="6"/>
      <c r="GF55" s="6"/>
      <c r="GG55" s="6"/>
      <c r="GH55" s="6"/>
      <c r="GI55" s="6"/>
      <c r="GJ55" s="6"/>
      <c r="GK55" s="6"/>
      <c r="GL55" s="6"/>
      <c r="GM55" s="6"/>
      <c r="GN55" s="6"/>
      <c r="GO55" s="6"/>
      <c r="GP55" s="6"/>
      <c r="GQ55" s="6"/>
      <c r="GR55" s="6"/>
      <c r="GS55" s="6"/>
      <c r="GT55" s="6"/>
      <c r="GU55" s="6"/>
      <c r="GV55" s="6"/>
      <c r="GW55" s="6"/>
      <c r="GX55" s="6"/>
      <c r="GY55" s="6"/>
      <c r="GZ55" s="6"/>
      <c r="HA55" s="6"/>
      <c r="HB55" s="6"/>
      <c r="HC55" s="6"/>
      <c r="HD55" s="6"/>
      <c r="HE55" s="6"/>
      <c r="HF55" s="6"/>
      <c r="HG55" s="6"/>
      <c r="HH55" s="6"/>
      <c r="HI55" s="6"/>
      <c r="HJ55" s="6"/>
      <c r="HK55" s="6"/>
      <c r="HL55" s="6"/>
      <c r="HM55" s="6"/>
      <c r="HN55" s="6"/>
      <c r="HO55" s="6"/>
      <c r="HP55" s="6"/>
      <c r="HQ55" s="6"/>
      <c r="HR55" s="6"/>
      <c r="HS55" s="6"/>
      <c r="HT55" s="6"/>
      <c r="HU55" s="6"/>
      <c r="HV55" s="6"/>
      <c r="HW55" s="6"/>
      <c r="HX55" s="6"/>
      <c r="HY55" s="6"/>
      <c r="HZ55" s="6"/>
      <c r="IA55" s="6"/>
      <c r="IB55" s="6"/>
      <c r="IC55" s="6"/>
      <c r="ID55" s="6"/>
      <c r="IE55" s="6"/>
      <c r="IF55" s="6"/>
      <c r="IG55" s="6"/>
      <c r="IH55" s="6"/>
      <c r="II55" s="6"/>
      <c r="IJ55" s="6"/>
      <c r="IK55" s="6"/>
      <c r="IL55" s="6"/>
      <c r="IM55" s="6"/>
      <c r="IN55" s="6"/>
      <c r="IO55" s="6"/>
      <c r="IP55" s="6"/>
      <c r="IQ55" s="6"/>
      <c r="IR55" s="6"/>
      <c r="IS55" s="6"/>
      <c r="IT55" s="6"/>
      <c r="IU55" s="6"/>
      <c r="IV55" s="6"/>
      <c r="IW55" s="6"/>
      <c r="IX55" s="6"/>
      <c r="IY55" s="6"/>
      <c r="IZ55" s="6"/>
      <c r="JA55" s="6"/>
      <c r="JB55" s="6"/>
      <c r="JC55" s="6"/>
      <c r="JD55" s="6"/>
      <c r="JE55" s="6"/>
      <c r="JF55" s="6"/>
      <c r="JG55" s="6"/>
      <c r="JH55" s="6"/>
      <c r="JI55" s="6"/>
      <c r="JJ55" s="6"/>
      <c r="JK55" s="6"/>
      <c r="JL55" s="6"/>
      <c r="JM55" s="6"/>
      <c r="JN55" s="6"/>
      <c r="JO55" s="6"/>
      <c r="JP55" s="6"/>
      <c r="JQ55" s="6"/>
      <c r="JR55" s="6"/>
      <c r="JS55" s="6"/>
      <c r="JT55" s="6"/>
      <c r="JU55" s="6"/>
      <c r="JV55" s="6"/>
      <c r="JW55" s="6"/>
      <c r="JX55" s="6"/>
      <c r="JY55" s="6"/>
      <c r="JZ55" s="6"/>
      <c r="KA55" s="6"/>
      <c r="KB55" s="6"/>
      <c r="KC55" s="6"/>
      <c r="KD55" s="6"/>
      <c r="KE55" s="6"/>
      <c r="KF55" s="6"/>
      <c r="KG55" s="6"/>
      <c r="KH55" s="6"/>
      <c r="KI55" s="6"/>
      <c r="KJ55" s="6"/>
      <c r="KK55" s="6"/>
      <c r="KL55" s="6"/>
      <c r="KM55" s="6"/>
      <c r="KN55" s="6"/>
      <c r="KO55" s="6"/>
      <c r="KP55" s="6"/>
      <c r="KQ55" s="6"/>
      <c r="KR55" s="6"/>
      <c r="KS55" s="6"/>
      <c r="KT55" s="6"/>
      <c r="KU55" s="6"/>
      <c r="KV55" s="6"/>
      <c r="KW55" s="6"/>
      <c r="KX55" s="6"/>
      <c r="KY55" s="6"/>
      <c r="KZ55" s="6"/>
      <c r="LA55" s="6"/>
      <c r="LB55" s="6"/>
      <c r="LC55" s="6"/>
      <c r="LD55" s="6"/>
      <c r="LE55" s="6"/>
      <c r="LF55" s="6"/>
      <c r="LG55" s="6"/>
      <c r="LH55" s="6"/>
      <c r="LI55" s="6"/>
      <c r="LJ55" s="6"/>
      <c r="LK55" s="6"/>
      <c r="LL55" s="6"/>
      <c r="LM55" s="6"/>
      <c r="LN55" s="6"/>
      <c r="LO55" s="6"/>
      <c r="LP55" s="6"/>
      <c r="LQ55" s="6"/>
      <c r="LR55" s="6"/>
      <c r="LS55" s="6"/>
      <c r="LT55" s="6"/>
      <c r="LU55" s="6"/>
      <c r="LV55" s="6"/>
      <c r="LW55" s="6"/>
      <c r="LX55" s="6"/>
      <c r="LY55" s="6"/>
      <c r="LZ55" s="6"/>
      <c r="MA55" s="6"/>
      <c r="MB55" s="6"/>
      <c r="MC55" s="6"/>
      <c r="MD55" s="6"/>
      <c r="ME55" s="6"/>
      <c r="MF55" s="6"/>
      <c r="MG55" s="6"/>
      <c r="MH55" s="6"/>
      <c r="MI55" s="6"/>
      <c r="MJ55" s="6"/>
      <c r="MK55" s="6"/>
      <c r="ML55" s="6"/>
      <c r="MM55" s="6"/>
      <c r="MN55" s="6"/>
      <c r="MO55" s="6"/>
      <c r="MP55" s="6"/>
      <c r="MQ55" s="6"/>
      <c r="MR55" s="6"/>
      <c r="MS55" s="6"/>
      <c r="MT55" s="6"/>
      <c r="MU55" s="6"/>
      <c r="MV55" s="6"/>
      <c r="MW55" s="6"/>
      <c r="MX55" s="6"/>
      <c r="MY55" s="6"/>
      <c r="MZ55" s="6"/>
      <c r="NA55" s="6"/>
      <c r="NB55" s="6"/>
      <c r="NC55" s="6"/>
      <c r="ND55" s="6"/>
      <c r="NE55" s="6"/>
      <c r="NF55" s="6"/>
      <c r="NG55" s="6"/>
      <c r="NH55" s="6"/>
      <c r="NI55" s="6"/>
      <c r="NJ55" s="6"/>
      <c r="NK55" s="6"/>
      <c r="NL55" s="6"/>
      <c r="NM55" s="6"/>
      <c r="NN55" s="6"/>
      <c r="NO55" s="6"/>
      <c r="NP55" s="6"/>
      <c r="NQ55" s="6"/>
      <c r="NR55" s="6"/>
      <c r="NS55" s="6"/>
      <c r="NT55" s="6"/>
      <c r="NU55" s="6"/>
      <c r="NV55" s="6"/>
      <c r="NW55" s="6"/>
      <c r="NX55" s="6"/>
      <c r="NY55" s="6"/>
      <c r="NZ55" s="6"/>
      <c r="OA55" s="6"/>
      <c r="OB55" s="6"/>
      <c r="OC55" s="6"/>
      <c r="OD55" s="6"/>
      <c r="OE55" s="6"/>
      <c r="OF55" s="6"/>
      <c r="OG55" s="6"/>
      <c r="OH55" s="6"/>
      <c r="OI55" s="6"/>
      <c r="OJ55" s="6"/>
      <c r="OK55" s="6"/>
      <c r="OL55" s="6"/>
      <c r="OM55" s="6"/>
      <c r="ON55" s="6"/>
    </row>
    <row r="56" spans="2:404" hidden="1" x14ac:dyDescent="0.3">
      <c r="D56" s="6"/>
      <c r="E56" s="66">
        <v>1</v>
      </c>
      <c r="F56" s="66">
        <v>2</v>
      </c>
      <c r="G56" s="66">
        <v>3</v>
      </c>
      <c r="H56" s="66">
        <v>4</v>
      </c>
      <c r="I56" s="66">
        <v>5</v>
      </c>
      <c r="J56" s="66">
        <v>6</v>
      </c>
      <c r="K56" s="66">
        <v>7</v>
      </c>
      <c r="L56" s="66">
        <v>8</v>
      </c>
      <c r="M56" s="66">
        <v>9</v>
      </c>
      <c r="N56" s="66">
        <v>10</v>
      </c>
      <c r="O56" s="66">
        <v>11</v>
      </c>
      <c r="P56" s="66">
        <v>12</v>
      </c>
      <c r="Q56" s="66">
        <v>13</v>
      </c>
      <c r="R56" s="66">
        <v>14</v>
      </c>
      <c r="S56" s="66">
        <v>15</v>
      </c>
      <c r="T56" s="66">
        <v>16</v>
      </c>
      <c r="U56" s="66">
        <v>17</v>
      </c>
      <c r="V56" s="66">
        <v>18</v>
      </c>
      <c r="W56" s="66">
        <v>19</v>
      </c>
      <c r="X56" s="66">
        <v>20</v>
      </c>
      <c r="Y56" s="66">
        <v>21</v>
      </c>
      <c r="Z56" s="66">
        <v>22</v>
      </c>
      <c r="AA56" s="66">
        <v>23</v>
      </c>
      <c r="AB56" s="66">
        <v>24</v>
      </c>
      <c r="AC56" s="66">
        <v>25</v>
      </c>
      <c r="AD56" s="66">
        <v>26</v>
      </c>
      <c r="AE56" s="66">
        <v>27</v>
      </c>
      <c r="AF56" s="66">
        <v>28</v>
      </c>
      <c r="AG56" s="66">
        <v>29</v>
      </c>
      <c r="AH56" s="66">
        <v>30</v>
      </c>
      <c r="AI56" s="66">
        <v>31</v>
      </c>
      <c r="AJ56" s="66">
        <v>32</v>
      </c>
      <c r="AK56" s="66">
        <v>33</v>
      </c>
      <c r="AL56" s="66">
        <v>34</v>
      </c>
      <c r="AM56" s="66">
        <v>35</v>
      </c>
      <c r="AN56" s="66">
        <v>36</v>
      </c>
      <c r="AO56" s="66">
        <v>37</v>
      </c>
      <c r="AP56" s="66">
        <v>38</v>
      </c>
      <c r="AQ56" s="66">
        <v>39</v>
      </c>
      <c r="AR56" s="66">
        <v>40</v>
      </c>
      <c r="AS56" s="66">
        <v>41</v>
      </c>
      <c r="AT56" s="66">
        <v>42</v>
      </c>
      <c r="AU56" s="66">
        <v>43</v>
      </c>
      <c r="AV56" s="66">
        <v>44</v>
      </c>
      <c r="AW56" s="66">
        <v>45</v>
      </c>
      <c r="AX56" s="66">
        <v>46</v>
      </c>
      <c r="AY56" s="66">
        <v>47</v>
      </c>
      <c r="AZ56" s="66">
        <v>48</v>
      </c>
      <c r="BA56" s="66">
        <v>49</v>
      </c>
      <c r="BB56" s="66">
        <v>50</v>
      </c>
      <c r="BC56" s="66">
        <v>51</v>
      </c>
      <c r="BD56" s="66">
        <v>52</v>
      </c>
      <c r="BE56" s="66">
        <v>53</v>
      </c>
      <c r="BF56" s="66">
        <v>54</v>
      </c>
      <c r="BG56" s="66">
        <v>55</v>
      </c>
      <c r="BH56" s="66">
        <v>56</v>
      </c>
      <c r="BI56" s="66">
        <v>57</v>
      </c>
      <c r="BJ56" s="66">
        <v>58</v>
      </c>
      <c r="BK56" s="66">
        <v>59</v>
      </c>
      <c r="BL56" s="66">
        <v>60</v>
      </c>
      <c r="BM56" s="66">
        <v>61</v>
      </c>
      <c r="BN56" s="66">
        <v>62</v>
      </c>
      <c r="BO56" s="66">
        <v>63</v>
      </c>
      <c r="BP56" s="66">
        <v>64</v>
      </c>
      <c r="BQ56" s="66">
        <v>65</v>
      </c>
      <c r="BR56" s="66">
        <v>66</v>
      </c>
      <c r="BS56" s="66">
        <v>67</v>
      </c>
      <c r="BT56" s="66">
        <v>68</v>
      </c>
      <c r="BU56" s="66">
        <v>69</v>
      </c>
      <c r="BV56" s="66">
        <v>70</v>
      </c>
      <c r="BW56" s="66">
        <v>71</v>
      </c>
      <c r="BX56" s="66">
        <v>72</v>
      </c>
      <c r="BY56" s="66">
        <v>73</v>
      </c>
      <c r="BZ56" s="66">
        <v>74</v>
      </c>
      <c r="CA56" s="66">
        <v>75</v>
      </c>
      <c r="CB56" s="66">
        <v>76</v>
      </c>
      <c r="CC56" s="66">
        <v>77</v>
      </c>
      <c r="CD56" s="66">
        <v>78</v>
      </c>
      <c r="CE56" s="66">
        <v>79</v>
      </c>
      <c r="CF56" s="66">
        <v>80</v>
      </c>
      <c r="CG56" s="6"/>
      <c r="CH56" s="6"/>
      <c r="CI56" s="6"/>
      <c r="CJ56" s="6"/>
      <c r="CK56" s="6"/>
      <c r="CL56" s="6"/>
      <c r="CM56" s="6"/>
      <c r="CN56" s="6"/>
      <c r="CO56" s="6"/>
      <c r="CP56" s="6"/>
      <c r="CQ56" s="6"/>
      <c r="CR56" s="6"/>
      <c r="CS56" s="6"/>
      <c r="CT56" s="6"/>
      <c r="CU56" s="6"/>
      <c r="CV56" s="6"/>
      <c r="CW56" s="6"/>
      <c r="CX56" s="6"/>
      <c r="CY56" s="6"/>
      <c r="CZ56" s="6"/>
      <c r="DA56" s="6"/>
      <c r="DB56" s="6"/>
      <c r="DC56" s="6"/>
      <c r="DD56" s="6"/>
      <c r="DE56" s="6"/>
      <c r="DF56" s="6"/>
      <c r="DG56" s="6"/>
      <c r="DH56" s="6"/>
      <c r="DI56" s="6"/>
      <c r="DJ56" s="6"/>
      <c r="DK56" s="6"/>
      <c r="DL56" s="6"/>
      <c r="DM56" s="6"/>
      <c r="DN56" s="6"/>
      <c r="DO56" s="6"/>
      <c r="DP56" s="6"/>
      <c r="DQ56" s="6"/>
      <c r="DR56" s="6"/>
      <c r="DS56" s="6"/>
      <c r="DT56" s="6"/>
      <c r="DU56" s="6"/>
      <c r="DV56" s="6"/>
      <c r="DW56" s="6"/>
      <c r="DX56" s="6"/>
      <c r="DY56" s="6"/>
      <c r="DZ56" s="6"/>
      <c r="EA56" s="6"/>
      <c r="EB56" s="6"/>
      <c r="EC56" s="6"/>
      <c r="ED56" s="6"/>
      <c r="EE56" s="6"/>
      <c r="EF56" s="6"/>
      <c r="EG56" s="6"/>
      <c r="EH56" s="6"/>
      <c r="EI56" s="6"/>
      <c r="EJ56" s="6"/>
      <c r="EK56" s="6"/>
      <c r="EL56" s="6"/>
      <c r="EM56" s="6"/>
      <c r="EN56" s="6"/>
      <c r="EO56" s="6"/>
      <c r="EP56" s="6"/>
      <c r="EQ56" s="6"/>
      <c r="ER56" s="6"/>
      <c r="ES56" s="6"/>
      <c r="ET56" s="6"/>
      <c r="EU56" s="6"/>
      <c r="EV56" s="6"/>
      <c r="EW56" s="6"/>
      <c r="EX56" s="6"/>
      <c r="EY56" s="6"/>
      <c r="EZ56" s="6"/>
      <c r="FA56" s="6"/>
      <c r="FB56" s="6"/>
      <c r="FC56" s="6"/>
      <c r="FD56" s="6"/>
      <c r="FE56" s="6"/>
      <c r="FF56" s="6"/>
      <c r="FG56" s="6"/>
      <c r="FH56" s="6"/>
      <c r="FI56" s="6"/>
      <c r="FJ56" s="6"/>
      <c r="FK56" s="6"/>
      <c r="FL56" s="6"/>
      <c r="FM56" s="6"/>
      <c r="FN56" s="6"/>
      <c r="FO56" s="6"/>
      <c r="FP56" s="6"/>
      <c r="FQ56" s="6"/>
      <c r="FR56" s="6"/>
      <c r="FS56" s="6"/>
      <c r="FT56" s="6"/>
      <c r="FU56" s="6"/>
      <c r="FV56" s="6"/>
      <c r="FW56" s="6"/>
      <c r="FX56" s="6"/>
      <c r="FY56" s="6"/>
      <c r="FZ56" s="6"/>
      <c r="GA56" s="6"/>
      <c r="GB56" s="6"/>
      <c r="GC56" s="6"/>
      <c r="GD56" s="6"/>
      <c r="GE56" s="6"/>
      <c r="GF56" s="6"/>
      <c r="GG56" s="6"/>
      <c r="GH56" s="6"/>
      <c r="GI56" s="6"/>
      <c r="GJ56" s="6"/>
      <c r="GK56" s="6"/>
      <c r="GL56" s="6"/>
      <c r="GM56" s="6"/>
      <c r="GN56" s="6"/>
      <c r="GO56" s="6"/>
      <c r="GP56" s="6"/>
      <c r="GQ56" s="6"/>
      <c r="GR56" s="6"/>
      <c r="GS56" s="6"/>
      <c r="GT56" s="6"/>
      <c r="GU56" s="6"/>
      <c r="GV56" s="6"/>
      <c r="GW56" s="6"/>
      <c r="GX56" s="6"/>
      <c r="GY56" s="6"/>
      <c r="GZ56" s="6"/>
      <c r="HA56" s="6"/>
      <c r="HB56" s="6"/>
      <c r="HC56" s="6"/>
      <c r="HD56" s="6"/>
      <c r="HE56" s="6"/>
      <c r="HF56" s="6"/>
      <c r="HG56" s="6"/>
      <c r="HH56" s="6"/>
      <c r="HI56" s="6"/>
      <c r="HJ56" s="6"/>
      <c r="HK56" s="6"/>
      <c r="HL56" s="6"/>
      <c r="HM56" s="6"/>
      <c r="HN56" s="6"/>
      <c r="HO56" s="6"/>
      <c r="HP56" s="6"/>
      <c r="HQ56" s="6"/>
      <c r="HR56" s="6"/>
      <c r="HS56" s="6"/>
      <c r="HT56" s="6"/>
      <c r="HU56" s="6"/>
      <c r="HV56" s="6"/>
      <c r="HW56" s="6"/>
      <c r="HX56" s="6"/>
      <c r="HY56" s="6"/>
      <c r="HZ56" s="6"/>
      <c r="IA56" s="6"/>
      <c r="IB56" s="6"/>
      <c r="IC56" s="6"/>
      <c r="ID56" s="6"/>
      <c r="IE56" s="6"/>
      <c r="IF56" s="6"/>
      <c r="IG56" s="6"/>
      <c r="IH56" s="6"/>
      <c r="II56" s="6"/>
      <c r="IJ56" s="6"/>
      <c r="IK56" s="6"/>
      <c r="IL56" s="6"/>
      <c r="IM56" s="6"/>
      <c r="IN56" s="6"/>
      <c r="IO56" s="6"/>
      <c r="IP56" s="6"/>
      <c r="IQ56" s="6"/>
      <c r="IR56" s="6"/>
      <c r="IS56" s="6"/>
      <c r="IT56" s="6"/>
      <c r="IU56" s="6"/>
      <c r="IV56" s="6"/>
      <c r="IW56" s="6"/>
      <c r="IX56" s="6"/>
      <c r="IY56" s="6"/>
      <c r="IZ56" s="6"/>
      <c r="JA56" s="6"/>
      <c r="JB56" s="6"/>
      <c r="JC56" s="6"/>
      <c r="JD56" s="6"/>
      <c r="JE56" s="6"/>
      <c r="JF56" s="6"/>
      <c r="JG56" s="6"/>
      <c r="JH56" s="6"/>
      <c r="JI56" s="6"/>
      <c r="JJ56" s="6"/>
      <c r="JK56" s="6"/>
      <c r="JL56" s="6"/>
      <c r="JM56" s="6"/>
      <c r="JN56" s="6"/>
      <c r="JO56" s="6"/>
      <c r="JP56" s="6"/>
      <c r="JQ56" s="6"/>
      <c r="JR56" s="6"/>
      <c r="JS56" s="6"/>
      <c r="JT56" s="6"/>
      <c r="JU56" s="6"/>
      <c r="JV56" s="6"/>
      <c r="JW56" s="6"/>
      <c r="JX56" s="6"/>
      <c r="JY56" s="6"/>
      <c r="JZ56" s="6"/>
      <c r="KA56" s="6"/>
      <c r="KB56" s="6"/>
      <c r="KC56" s="6"/>
      <c r="KD56" s="6"/>
      <c r="KE56" s="6"/>
      <c r="KF56" s="6"/>
      <c r="KG56" s="6"/>
      <c r="KH56" s="6"/>
      <c r="KI56" s="6"/>
      <c r="KJ56" s="6"/>
      <c r="KK56" s="6"/>
      <c r="KL56" s="6"/>
      <c r="KM56" s="6"/>
      <c r="KN56" s="6"/>
      <c r="KO56" s="6"/>
      <c r="KP56" s="6"/>
      <c r="KQ56" s="6"/>
      <c r="KR56" s="6"/>
      <c r="KS56" s="6"/>
      <c r="KT56" s="6"/>
      <c r="KU56" s="6"/>
      <c r="KV56" s="6"/>
      <c r="KW56" s="6"/>
      <c r="KX56" s="6"/>
      <c r="KY56" s="6"/>
      <c r="KZ56" s="6"/>
      <c r="LA56" s="6"/>
      <c r="LB56" s="6"/>
      <c r="LC56" s="6"/>
      <c r="LD56" s="6"/>
      <c r="LE56" s="6"/>
      <c r="LF56" s="6"/>
      <c r="LG56" s="6"/>
      <c r="LH56" s="6"/>
      <c r="LI56" s="6"/>
      <c r="LJ56" s="6"/>
      <c r="LK56" s="6"/>
      <c r="LL56" s="6"/>
      <c r="LM56" s="6"/>
      <c r="LN56" s="6"/>
      <c r="LO56" s="6"/>
      <c r="LP56" s="6"/>
      <c r="LQ56" s="6"/>
      <c r="LR56" s="6"/>
      <c r="LS56" s="6"/>
      <c r="LT56" s="6"/>
      <c r="LU56" s="6"/>
      <c r="LV56" s="6"/>
      <c r="LW56" s="6"/>
      <c r="LX56" s="6"/>
      <c r="LY56" s="6"/>
      <c r="LZ56" s="6"/>
      <c r="MA56" s="6"/>
      <c r="MB56" s="6"/>
      <c r="MC56" s="6"/>
      <c r="MD56" s="6"/>
      <c r="ME56" s="6"/>
      <c r="MF56" s="6"/>
      <c r="MG56" s="6"/>
      <c r="MH56" s="6"/>
      <c r="MI56" s="6"/>
      <c r="MJ56" s="6"/>
      <c r="MK56" s="6"/>
      <c r="ML56" s="6"/>
      <c r="MM56" s="6"/>
      <c r="MN56" s="6"/>
      <c r="MO56" s="6"/>
      <c r="MP56" s="6"/>
      <c r="MQ56" s="6"/>
      <c r="MR56" s="6"/>
      <c r="MS56" s="6"/>
      <c r="MT56" s="6"/>
      <c r="MU56" s="6"/>
      <c r="MV56" s="6"/>
      <c r="MW56" s="6"/>
      <c r="MX56" s="6"/>
      <c r="MY56" s="6"/>
      <c r="MZ56" s="6"/>
      <c r="NA56" s="6"/>
      <c r="NB56" s="6"/>
      <c r="NC56" s="6"/>
      <c r="ND56" s="6"/>
      <c r="NE56" s="6"/>
      <c r="NF56" s="6"/>
      <c r="NG56" s="6"/>
      <c r="NH56" s="6"/>
      <c r="NI56" s="6"/>
      <c r="NJ56" s="6"/>
      <c r="NK56" s="6"/>
      <c r="NL56" s="6"/>
      <c r="NM56" s="6"/>
      <c r="NN56" s="6"/>
      <c r="NO56" s="6"/>
      <c r="NP56" s="6"/>
      <c r="NQ56" s="6"/>
      <c r="NR56" s="6"/>
      <c r="NS56" s="6"/>
      <c r="NT56" s="6"/>
      <c r="NU56" s="6"/>
      <c r="NV56" s="6"/>
      <c r="NW56" s="6"/>
      <c r="NX56" s="6"/>
      <c r="NY56" s="6"/>
      <c r="NZ56" s="6"/>
      <c r="OA56" s="6"/>
      <c r="OB56" s="6"/>
      <c r="OC56" s="6"/>
      <c r="OD56" s="6"/>
      <c r="OE56" s="6"/>
      <c r="OF56" s="6"/>
      <c r="OG56" s="6"/>
      <c r="OH56" s="6"/>
      <c r="OI56" s="6"/>
      <c r="OJ56" s="6"/>
      <c r="OK56" s="6"/>
      <c r="OL56" s="6"/>
      <c r="OM56" s="6"/>
      <c r="ON56" s="6"/>
    </row>
    <row r="57" spans="2:404" hidden="1" x14ac:dyDescent="0.3">
      <c r="D57" s="100" t="s">
        <v>398</v>
      </c>
      <c r="E57" s="93" t="str">
        <f>+CONCATENATE("D",E56)</f>
        <v>D1</v>
      </c>
      <c r="F57" s="93" t="str">
        <f t="shared" ref="F57:BQ57" si="183">+CONCATENATE("D",F56)</f>
        <v>D2</v>
      </c>
      <c r="G57" s="93" t="str">
        <f t="shared" si="183"/>
        <v>D3</v>
      </c>
      <c r="H57" s="93" t="str">
        <f t="shared" si="183"/>
        <v>D4</v>
      </c>
      <c r="I57" s="93" t="str">
        <f t="shared" si="183"/>
        <v>D5</v>
      </c>
      <c r="J57" s="93" t="str">
        <f t="shared" si="183"/>
        <v>D6</v>
      </c>
      <c r="K57" s="93" t="str">
        <f t="shared" si="183"/>
        <v>D7</v>
      </c>
      <c r="L57" s="93" t="str">
        <f t="shared" si="183"/>
        <v>D8</v>
      </c>
      <c r="M57" s="93" t="str">
        <f t="shared" si="183"/>
        <v>D9</v>
      </c>
      <c r="N57" s="93" t="str">
        <f t="shared" si="183"/>
        <v>D10</v>
      </c>
      <c r="O57" s="93" t="str">
        <f t="shared" si="183"/>
        <v>D11</v>
      </c>
      <c r="P57" s="93" t="str">
        <f t="shared" si="183"/>
        <v>D12</v>
      </c>
      <c r="Q57" s="93" t="str">
        <f t="shared" si="183"/>
        <v>D13</v>
      </c>
      <c r="R57" s="93" t="str">
        <f t="shared" si="183"/>
        <v>D14</v>
      </c>
      <c r="S57" s="93" t="str">
        <f t="shared" si="183"/>
        <v>D15</v>
      </c>
      <c r="T57" s="93" t="str">
        <f t="shared" si="183"/>
        <v>D16</v>
      </c>
      <c r="U57" s="93" t="str">
        <f t="shared" si="183"/>
        <v>D17</v>
      </c>
      <c r="V57" s="93" t="str">
        <f t="shared" si="183"/>
        <v>D18</v>
      </c>
      <c r="W57" s="93" t="str">
        <f t="shared" si="183"/>
        <v>D19</v>
      </c>
      <c r="X57" s="93" t="str">
        <f t="shared" si="183"/>
        <v>D20</v>
      </c>
      <c r="Y57" s="93" t="str">
        <f t="shared" si="183"/>
        <v>D21</v>
      </c>
      <c r="Z57" s="93" t="str">
        <f t="shared" si="183"/>
        <v>D22</v>
      </c>
      <c r="AA57" s="93" t="str">
        <f t="shared" si="183"/>
        <v>D23</v>
      </c>
      <c r="AB57" s="93" t="str">
        <f t="shared" si="183"/>
        <v>D24</v>
      </c>
      <c r="AC57" s="93" t="str">
        <f t="shared" si="183"/>
        <v>D25</v>
      </c>
      <c r="AD57" s="93" t="str">
        <f t="shared" si="183"/>
        <v>D26</v>
      </c>
      <c r="AE57" s="93" t="str">
        <f t="shared" si="183"/>
        <v>D27</v>
      </c>
      <c r="AF57" s="93" t="str">
        <f t="shared" si="183"/>
        <v>D28</v>
      </c>
      <c r="AG57" s="93" t="str">
        <f t="shared" si="183"/>
        <v>D29</v>
      </c>
      <c r="AH57" s="93" t="str">
        <f t="shared" si="183"/>
        <v>D30</v>
      </c>
      <c r="AI57" s="93" t="str">
        <f t="shared" si="183"/>
        <v>D31</v>
      </c>
      <c r="AJ57" s="93" t="str">
        <f t="shared" si="183"/>
        <v>D32</v>
      </c>
      <c r="AK57" s="93" t="str">
        <f t="shared" si="183"/>
        <v>D33</v>
      </c>
      <c r="AL57" s="93" t="str">
        <f t="shared" si="183"/>
        <v>D34</v>
      </c>
      <c r="AM57" s="93" t="str">
        <f t="shared" si="183"/>
        <v>D35</v>
      </c>
      <c r="AN57" s="93" t="str">
        <f t="shared" si="183"/>
        <v>D36</v>
      </c>
      <c r="AO57" s="93" t="str">
        <f t="shared" si="183"/>
        <v>D37</v>
      </c>
      <c r="AP57" s="93" t="str">
        <f t="shared" si="183"/>
        <v>D38</v>
      </c>
      <c r="AQ57" s="93" t="str">
        <f t="shared" si="183"/>
        <v>D39</v>
      </c>
      <c r="AR57" s="93" t="str">
        <f t="shared" si="183"/>
        <v>D40</v>
      </c>
      <c r="AS57" s="93" t="str">
        <f t="shared" si="183"/>
        <v>D41</v>
      </c>
      <c r="AT57" s="93" t="str">
        <f t="shared" si="183"/>
        <v>D42</v>
      </c>
      <c r="AU57" s="93" t="str">
        <f t="shared" si="183"/>
        <v>D43</v>
      </c>
      <c r="AV57" s="93" t="str">
        <f t="shared" si="183"/>
        <v>D44</v>
      </c>
      <c r="AW57" s="93" t="str">
        <f t="shared" si="183"/>
        <v>D45</v>
      </c>
      <c r="AX57" s="93" t="str">
        <f t="shared" si="183"/>
        <v>D46</v>
      </c>
      <c r="AY57" s="93" t="str">
        <f t="shared" si="183"/>
        <v>D47</v>
      </c>
      <c r="AZ57" s="93" t="str">
        <f t="shared" si="183"/>
        <v>D48</v>
      </c>
      <c r="BA57" s="93" t="str">
        <f t="shared" si="183"/>
        <v>D49</v>
      </c>
      <c r="BB57" s="93" t="str">
        <f t="shared" si="183"/>
        <v>D50</v>
      </c>
      <c r="BC57" s="93" t="str">
        <f t="shared" si="183"/>
        <v>D51</v>
      </c>
      <c r="BD57" s="93" t="str">
        <f t="shared" si="183"/>
        <v>D52</v>
      </c>
      <c r="BE57" s="93" t="str">
        <f t="shared" si="183"/>
        <v>D53</v>
      </c>
      <c r="BF57" s="93" t="str">
        <f t="shared" si="183"/>
        <v>D54</v>
      </c>
      <c r="BG57" s="93" t="str">
        <f t="shared" si="183"/>
        <v>D55</v>
      </c>
      <c r="BH57" s="93" t="str">
        <f t="shared" si="183"/>
        <v>D56</v>
      </c>
      <c r="BI57" s="93" t="str">
        <f t="shared" si="183"/>
        <v>D57</v>
      </c>
      <c r="BJ57" s="93" t="str">
        <f t="shared" si="183"/>
        <v>D58</v>
      </c>
      <c r="BK57" s="93" t="str">
        <f t="shared" si="183"/>
        <v>D59</v>
      </c>
      <c r="BL57" s="93" t="str">
        <f t="shared" si="183"/>
        <v>D60</v>
      </c>
      <c r="BM57" s="93" t="str">
        <f t="shared" si="183"/>
        <v>D61</v>
      </c>
      <c r="BN57" s="93" t="str">
        <f t="shared" si="183"/>
        <v>D62</v>
      </c>
      <c r="BO57" s="93" t="str">
        <f t="shared" si="183"/>
        <v>D63</v>
      </c>
      <c r="BP57" s="93" t="str">
        <f t="shared" si="183"/>
        <v>D64</v>
      </c>
      <c r="BQ57" s="93" t="str">
        <f t="shared" si="183"/>
        <v>D65</v>
      </c>
      <c r="BR57" s="93" t="str">
        <f t="shared" ref="BR57:CF57" si="184">+CONCATENATE("D",BR56)</f>
        <v>D66</v>
      </c>
      <c r="BS57" s="93" t="str">
        <f t="shared" si="184"/>
        <v>D67</v>
      </c>
      <c r="BT57" s="93" t="str">
        <f t="shared" si="184"/>
        <v>D68</v>
      </c>
      <c r="BU57" s="93" t="str">
        <f t="shared" si="184"/>
        <v>D69</v>
      </c>
      <c r="BV57" s="93" t="str">
        <f t="shared" si="184"/>
        <v>D70</v>
      </c>
      <c r="BW57" s="93" t="str">
        <f t="shared" si="184"/>
        <v>D71</v>
      </c>
      <c r="BX57" s="93" t="str">
        <f t="shared" si="184"/>
        <v>D72</v>
      </c>
      <c r="BY57" s="93" t="str">
        <f t="shared" si="184"/>
        <v>D73</v>
      </c>
      <c r="BZ57" s="93" t="str">
        <f t="shared" si="184"/>
        <v>D74</v>
      </c>
      <c r="CA57" s="93" t="str">
        <f t="shared" si="184"/>
        <v>D75</v>
      </c>
      <c r="CB57" s="93" t="str">
        <f t="shared" si="184"/>
        <v>D76</v>
      </c>
      <c r="CC57" s="93" t="str">
        <f t="shared" si="184"/>
        <v>D77</v>
      </c>
      <c r="CD57" s="93" t="str">
        <f t="shared" si="184"/>
        <v>D78</v>
      </c>
      <c r="CE57" s="93" t="str">
        <f t="shared" si="184"/>
        <v>D79</v>
      </c>
      <c r="CF57" s="93" t="str">
        <f t="shared" si="184"/>
        <v>D80</v>
      </c>
      <c r="CG57" s="6"/>
      <c r="CH57" s="6"/>
      <c r="CI57" s="6"/>
      <c r="CJ57" s="6"/>
      <c r="CK57" s="6"/>
      <c r="CL57" s="6"/>
      <c r="CM57" s="6"/>
      <c r="CN57" s="6"/>
      <c r="CO57" s="6"/>
      <c r="CP57" s="6"/>
      <c r="CQ57" s="6"/>
      <c r="CR57" s="6"/>
      <c r="CS57" s="6"/>
      <c r="CT57" s="6"/>
      <c r="CU57" s="6"/>
      <c r="CV57" s="6"/>
      <c r="CW57" s="6"/>
      <c r="CX57" s="6"/>
      <c r="CY57" s="6"/>
      <c r="CZ57" s="6"/>
      <c r="DA57" s="6"/>
      <c r="DB57" s="6"/>
      <c r="DC57" s="6"/>
      <c r="DD57" s="6"/>
      <c r="DE57" s="6"/>
      <c r="DF57" s="6"/>
      <c r="DG57" s="6"/>
      <c r="DH57" s="6"/>
      <c r="DI57" s="6"/>
      <c r="DJ57" s="6"/>
      <c r="DK57" s="6"/>
      <c r="DL57" s="6"/>
      <c r="DM57" s="6"/>
      <c r="DN57" s="6"/>
      <c r="DO57" s="6"/>
      <c r="DP57" s="6"/>
      <c r="DQ57" s="6"/>
      <c r="DR57" s="6"/>
      <c r="DS57" s="6"/>
      <c r="DT57" s="6"/>
      <c r="DU57" s="6"/>
      <c r="DV57" s="6"/>
      <c r="DW57" s="6"/>
      <c r="DX57" s="6"/>
      <c r="DY57" s="6"/>
      <c r="DZ57" s="6"/>
      <c r="EA57" s="6"/>
      <c r="EB57" s="6"/>
      <c r="EC57" s="6"/>
      <c r="ED57" s="6"/>
      <c r="EE57" s="6"/>
      <c r="EF57" s="6"/>
      <c r="EG57" s="6"/>
      <c r="EH57" s="6"/>
      <c r="EI57" s="6"/>
      <c r="EJ57" s="6"/>
      <c r="EK57" s="6"/>
      <c r="EL57" s="6"/>
      <c r="EM57" s="6"/>
      <c r="EN57" s="6"/>
      <c r="EO57" s="6"/>
      <c r="EP57" s="6"/>
      <c r="EQ57" s="6"/>
      <c r="ER57" s="6"/>
      <c r="ES57" s="6"/>
      <c r="ET57" s="6"/>
      <c r="EU57" s="6"/>
      <c r="EV57" s="6"/>
      <c r="EW57" s="6"/>
      <c r="EX57" s="6"/>
      <c r="EY57" s="6"/>
      <c r="EZ57" s="6"/>
      <c r="FA57" s="6"/>
      <c r="FB57" s="6"/>
      <c r="FC57" s="6"/>
      <c r="FD57" s="6"/>
      <c r="FE57" s="6"/>
      <c r="FF57" s="6"/>
      <c r="FG57" s="6"/>
      <c r="FH57" s="6"/>
      <c r="FI57" s="6"/>
      <c r="FJ57" s="6"/>
      <c r="FK57" s="6"/>
      <c r="FL57" s="6"/>
      <c r="FM57" s="6"/>
      <c r="FN57" s="6"/>
      <c r="FO57" s="6"/>
      <c r="FP57" s="6"/>
      <c r="FQ57" s="6"/>
      <c r="FR57" s="6"/>
      <c r="FS57" s="6"/>
      <c r="FT57" s="6"/>
      <c r="FU57" s="6"/>
      <c r="FV57" s="6"/>
      <c r="FW57" s="6"/>
      <c r="FX57" s="6"/>
      <c r="FY57" s="6"/>
      <c r="FZ57" s="6"/>
      <c r="GA57" s="6"/>
      <c r="GB57" s="6"/>
      <c r="GC57" s="6"/>
      <c r="GD57" s="6"/>
      <c r="GE57" s="6"/>
      <c r="GF57" s="6"/>
      <c r="GG57" s="6"/>
      <c r="GH57" s="6"/>
      <c r="GI57" s="6"/>
      <c r="GJ57" s="6"/>
      <c r="GK57" s="6"/>
      <c r="GL57" s="6"/>
      <c r="GM57" s="6"/>
      <c r="GN57" s="6"/>
      <c r="GO57" s="6"/>
      <c r="GP57" s="6"/>
      <c r="GQ57" s="6"/>
      <c r="GR57" s="6"/>
      <c r="GS57" s="6"/>
      <c r="GT57" s="6"/>
      <c r="GU57" s="6"/>
      <c r="GV57" s="6"/>
      <c r="GW57" s="6"/>
      <c r="GX57" s="6"/>
      <c r="GY57" s="6"/>
      <c r="GZ57" s="6"/>
      <c r="HA57" s="6"/>
      <c r="HB57" s="6"/>
      <c r="HC57" s="6"/>
      <c r="HD57" s="6"/>
      <c r="HE57" s="6"/>
      <c r="HF57" s="6"/>
      <c r="HG57" s="6"/>
      <c r="HH57" s="6"/>
      <c r="HI57" s="6"/>
      <c r="HJ57" s="6"/>
      <c r="HK57" s="6"/>
      <c r="HL57" s="6"/>
      <c r="HM57" s="6"/>
      <c r="HN57" s="6"/>
      <c r="HO57" s="6"/>
      <c r="HP57" s="6"/>
      <c r="HQ57" s="6"/>
      <c r="HR57" s="6"/>
      <c r="HS57" s="6"/>
      <c r="HT57" s="6"/>
      <c r="HU57" s="6"/>
      <c r="HV57" s="6"/>
      <c r="HW57" s="6"/>
      <c r="HX57" s="6"/>
      <c r="HY57" s="6"/>
      <c r="HZ57" s="6"/>
      <c r="IA57" s="6"/>
      <c r="IB57" s="6"/>
      <c r="IC57" s="6"/>
      <c r="ID57" s="6"/>
      <c r="IE57" s="6"/>
      <c r="IF57" s="6"/>
      <c r="IG57" s="6"/>
      <c r="IH57" s="6"/>
      <c r="II57" s="6"/>
      <c r="IJ57" s="6"/>
      <c r="IK57" s="6"/>
      <c r="IL57" s="6"/>
      <c r="IM57" s="6"/>
      <c r="IN57" s="6"/>
      <c r="IO57" s="6"/>
      <c r="IP57" s="6"/>
      <c r="IQ57" s="6"/>
      <c r="IR57" s="6"/>
      <c r="IS57" s="6"/>
      <c r="IT57" s="6"/>
      <c r="IU57" s="6"/>
      <c r="IV57" s="6"/>
      <c r="IW57" s="6"/>
      <c r="IX57" s="6"/>
      <c r="IY57" s="6"/>
      <c r="IZ57" s="6"/>
      <c r="JA57" s="6"/>
      <c r="JB57" s="6"/>
      <c r="JC57" s="6"/>
      <c r="JD57" s="6"/>
      <c r="JE57" s="6"/>
      <c r="JF57" s="6"/>
      <c r="JG57" s="6"/>
      <c r="JH57" s="6"/>
      <c r="JI57" s="6"/>
      <c r="JJ57" s="6"/>
      <c r="JK57" s="6"/>
      <c r="JL57" s="6"/>
      <c r="JM57" s="6"/>
      <c r="JN57" s="6"/>
      <c r="JO57" s="6"/>
      <c r="JP57" s="6"/>
      <c r="JQ57" s="6"/>
      <c r="JR57" s="6"/>
      <c r="JS57" s="6"/>
      <c r="JT57" s="6"/>
      <c r="JU57" s="6"/>
      <c r="JV57" s="6"/>
      <c r="JW57" s="6"/>
      <c r="JX57" s="6"/>
      <c r="JY57" s="6"/>
      <c r="JZ57" s="6"/>
      <c r="KA57" s="6"/>
      <c r="KB57" s="6"/>
      <c r="KC57" s="6"/>
      <c r="KD57" s="6"/>
      <c r="KE57" s="6"/>
      <c r="KF57" s="6"/>
      <c r="KG57" s="6"/>
      <c r="KH57" s="6"/>
      <c r="KI57" s="6"/>
      <c r="KJ57" s="6"/>
      <c r="KK57" s="6"/>
      <c r="KL57" s="6"/>
      <c r="KM57" s="6"/>
      <c r="KN57" s="6"/>
      <c r="KO57" s="6"/>
      <c r="KP57" s="6"/>
      <c r="KQ57" s="6"/>
      <c r="KR57" s="6"/>
      <c r="KS57" s="6"/>
      <c r="KT57" s="6"/>
      <c r="KU57" s="6"/>
      <c r="KV57" s="6"/>
      <c r="KW57" s="6"/>
      <c r="KX57" s="6"/>
      <c r="KY57" s="6"/>
      <c r="KZ57" s="6"/>
      <c r="LA57" s="6"/>
      <c r="LB57" s="6"/>
      <c r="LC57" s="6"/>
      <c r="LD57" s="6"/>
      <c r="LE57" s="6"/>
      <c r="LF57" s="6"/>
      <c r="LG57" s="6"/>
      <c r="LH57" s="6"/>
      <c r="LI57" s="6"/>
      <c r="LJ57" s="6"/>
      <c r="LK57" s="6"/>
      <c r="LL57" s="6"/>
      <c r="LM57" s="6"/>
      <c r="LN57" s="6"/>
      <c r="LO57" s="6"/>
      <c r="LP57" s="6"/>
      <c r="LQ57" s="6"/>
      <c r="LR57" s="6"/>
      <c r="LS57" s="6"/>
      <c r="LT57" s="6"/>
      <c r="LU57" s="6"/>
      <c r="LV57" s="6"/>
      <c r="LW57" s="6"/>
      <c r="LX57" s="6"/>
      <c r="LY57" s="6"/>
      <c r="LZ57" s="6"/>
      <c r="MA57" s="6"/>
      <c r="MB57" s="6"/>
      <c r="MC57" s="6"/>
      <c r="MD57" s="6"/>
      <c r="ME57" s="6"/>
      <c r="MF57" s="6"/>
      <c r="MG57" s="6"/>
      <c r="MH57" s="6"/>
      <c r="MI57" s="6"/>
      <c r="MJ57" s="6"/>
      <c r="MK57" s="6"/>
      <c r="ML57" s="6"/>
      <c r="MM57" s="6"/>
      <c r="MN57" s="6"/>
      <c r="MO57" s="6"/>
      <c r="MP57" s="6"/>
      <c r="MQ57" s="6"/>
      <c r="MR57" s="6"/>
      <c r="MS57" s="6"/>
      <c r="MT57" s="6"/>
      <c r="MU57" s="6"/>
      <c r="MV57" s="6"/>
      <c r="MW57" s="6"/>
      <c r="MX57" s="6"/>
      <c r="MY57" s="6"/>
      <c r="MZ57" s="6"/>
      <c r="NA57" s="6"/>
      <c r="NB57" s="6"/>
      <c r="NC57" s="6"/>
      <c r="ND57" s="6"/>
      <c r="NE57" s="6"/>
      <c r="NF57" s="6"/>
      <c r="NG57" s="6"/>
      <c r="NH57" s="6"/>
      <c r="NI57" s="6"/>
      <c r="NJ57" s="6"/>
      <c r="NK57" s="6"/>
      <c r="NL57" s="6"/>
      <c r="NM57" s="6"/>
      <c r="NN57" s="6"/>
      <c r="NO57" s="6"/>
      <c r="NP57" s="6"/>
      <c r="NQ57" s="6"/>
      <c r="NR57" s="6"/>
      <c r="NS57" s="6"/>
      <c r="NT57" s="6"/>
      <c r="NU57" s="6"/>
      <c r="NV57" s="6"/>
      <c r="NW57" s="6"/>
      <c r="NX57" s="6"/>
      <c r="NY57" s="6"/>
      <c r="NZ57" s="6"/>
      <c r="OA57" s="6"/>
      <c r="OB57" s="6"/>
      <c r="OC57" s="6"/>
      <c r="OD57" s="6"/>
      <c r="OE57" s="6"/>
      <c r="OF57" s="6"/>
      <c r="OG57" s="6"/>
      <c r="OH57" s="6"/>
      <c r="OI57" s="6"/>
      <c r="OJ57" s="6"/>
      <c r="OK57" s="6"/>
      <c r="OL57" s="6"/>
      <c r="OM57" s="6"/>
      <c r="ON57" s="6"/>
    </row>
    <row r="58" spans="2:404" hidden="1" x14ac:dyDescent="0.3">
      <c r="C58" s="796">
        <f t="shared" ref="C58:E77" si="185">+C36</f>
        <v>1</v>
      </c>
      <c r="D58" s="94" t="str">
        <f t="shared" si="185"/>
        <v>Malla API 100</v>
      </c>
      <c r="E58" s="11">
        <f t="shared" si="185"/>
        <v>0</v>
      </c>
      <c r="F58" s="11">
        <f>+SUM(E58,F36)</f>
        <v>0</v>
      </c>
      <c r="G58" s="11">
        <f>+SUM(F58,G36)</f>
        <v>0</v>
      </c>
      <c r="H58" s="11">
        <f t="shared" ref="H58:BS58" si="186">+SUM(G58,H36)</f>
        <v>0</v>
      </c>
      <c r="I58" s="11">
        <f t="shared" si="186"/>
        <v>0</v>
      </c>
      <c r="J58" s="11">
        <f t="shared" si="186"/>
        <v>0</v>
      </c>
      <c r="K58" s="11">
        <f t="shared" si="186"/>
        <v>0</v>
      </c>
      <c r="L58" s="11">
        <f t="shared" si="186"/>
        <v>0</v>
      </c>
      <c r="M58" s="11">
        <f t="shared" si="186"/>
        <v>0</v>
      </c>
      <c r="N58" s="11">
        <f t="shared" si="186"/>
        <v>0</v>
      </c>
      <c r="O58" s="11">
        <f t="shared" si="186"/>
        <v>0</v>
      </c>
      <c r="P58" s="11">
        <f t="shared" si="186"/>
        <v>0</v>
      </c>
      <c r="Q58" s="11">
        <f t="shared" si="186"/>
        <v>0</v>
      </c>
      <c r="R58" s="11">
        <f t="shared" si="186"/>
        <v>0</v>
      </c>
      <c r="S58" s="11">
        <f t="shared" si="186"/>
        <v>0</v>
      </c>
      <c r="T58" s="11">
        <f t="shared" si="186"/>
        <v>0</v>
      </c>
      <c r="U58" s="11">
        <f t="shared" si="186"/>
        <v>0</v>
      </c>
      <c r="V58" s="11">
        <f t="shared" si="186"/>
        <v>0</v>
      </c>
      <c r="W58" s="11">
        <f t="shared" si="186"/>
        <v>0</v>
      </c>
      <c r="X58" s="11">
        <f t="shared" si="186"/>
        <v>0</v>
      </c>
      <c r="Y58" s="11">
        <f t="shared" si="186"/>
        <v>0</v>
      </c>
      <c r="Z58" s="11">
        <f t="shared" si="186"/>
        <v>0</v>
      </c>
      <c r="AA58" s="11">
        <f t="shared" si="186"/>
        <v>0</v>
      </c>
      <c r="AB58" s="11">
        <f t="shared" si="186"/>
        <v>0</v>
      </c>
      <c r="AC58" s="11">
        <f t="shared" si="186"/>
        <v>0</v>
      </c>
      <c r="AD58" s="11">
        <f t="shared" si="186"/>
        <v>0</v>
      </c>
      <c r="AE58" s="11">
        <f t="shared" si="186"/>
        <v>0</v>
      </c>
      <c r="AF58" s="11">
        <f t="shared" si="186"/>
        <v>0</v>
      </c>
      <c r="AG58" s="11">
        <f t="shared" si="186"/>
        <v>0</v>
      </c>
      <c r="AH58" s="11">
        <f t="shared" si="186"/>
        <v>0</v>
      </c>
      <c r="AI58" s="11">
        <f t="shared" si="186"/>
        <v>0</v>
      </c>
      <c r="AJ58" s="11">
        <f t="shared" si="186"/>
        <v>0</v>
      </c>
      <c r="AK58" s="11">
        <f t="shared" si="186"/>
        <v>0</v>
      </c>
      <c r="AL58" s="11">
        <f t="shared" si="186"/>
        <v>0</v>
      </c>
      <c r="AM58" s="11">
        <f t="shared" si="186"/>
        <v>0</v>
      </c>
      <c r="AN58" s="11">
        <f t="shared" si="186"/>
        <v>0</v>
      </c>
      <c r="AO58" s="11">
        <f t="shared" si="186"/>
        <v>0</v>
      </c>
      <c r="AP58" s="11">
        <f t="shared" si="186"/>
        <v>0</v>
      </c>
      <c r="AQ58" s="11">
        <f t="shared" si="186"/>
        <v>0</v>
      </c>
      <c r="AR58" s="11">
        <f t="shared" si="186"/>
        <v>0</v>
      </c>
      <c r="AS58" s="11">
        <f t="shared" si="186"/>
        <v>0</v>
      </c>
      <c r="AT58" s="11">
        <f t="shared" si="186"/>
        <v>0</v>
      </c>
      <c r="AU58" s="11">
        <f t="shared" si="186"/>
        <v>0</v>
      </c>
      <c r="AV58" s="11">
        <f t="shared" si="186"/>
        <v>0</v>
      </c>
      <c r="AW58" s="11">
        <f t="shared" si="186"/>
        <v>0</v>
      </c>
      <c r="AX58" s="11">
        <f t="shared" si="186"/>
        <v>0</v>
      </c>
      <c r="AY58" s="11">
        <f t="shared" si="186"/>
        <v>0</v>
      </c>
      <c r="AZ58" s="11">
        <f t="shared" si="186"/>
        <v>0</v>
      </c>
      <c r="BA58" s="11">
        <f t="shared" si="186"/>
        <v>0</v>
      </c>
      <c r="BB58" s="11">
        <f t="shared" si="186"/>
        <v>0</v>
      </c>
      <c r="BC58" s="11">
        <f t="shared" si="186"/>
        <v>0</v>
      </c>
      <c r="BD58" s="11">
        <f t="shared" si="186"/>
        <v>0</v>
      </c>
      <c r="BE58" s="11">
        <f t="shared" si="186"/>
        <v>0</v>
      </c>
      <c r="BF58" s="11">
        <f t="shared" si="186"/>
        <v>0</v>
      </c>
      <c r="BG58" s="11">
        <f t="shared" si="186"/>
        <v>0</v>
      </c>
      <c r="BH58" s="11">
        <f t="shared" si="186"/>
        <v>0</v>
      </c>
      <c r="BI58" s="11">
        <f t="shared" si="186"/>
        <v>0</v>
      </c>
      <c r="BJ58" s="11">
        <f t="shared" si="186"/>
        <v>0</v>
      </c>
      <c r="BK58" s="11">
        <f t="shared" si="186"/>
        <v>0</v>
      </c>
      <c r="BL58" s="11">
        <f t="shared" si="186"/>
        <v>0</v>
      </c>
      <c r="BM58" s="11">
        <f t="shared" si="186"/>
        <v>0</v>
      </c>
      <c r="BN58" s="11">
        <f t="shared" si="186"/>
        <v>0</v>
      </c>
      <c r="BO58" s="11">
        <f t="shared" si="186"/>
        <v>0</v>
      </c>
      <c r="BP58" s="11">
        <f t="shared" si="186"/>
        <v>0</v>
      </c>
      <c r="BQ58" s="11">
        <f t="shared" si="186"/>
        <v>0</v>
      </c>
      <c r="BR58" s="11">
        <f t="shared" si="186"/>
        <v>0</v>
      </c>
      <c r="BS58" s="11">
        <f t="shared" si="186"/>
        <v>0</v>
      </c>
      <c r="BT58" s="11">
        <f t="shared" ref="BT58:CF58" si="187">+SUM(BS58,BT36)</f>
        <v>0</v>
      </c>
      <c r="BU58" s="11">
        <f t="shared" si="187"/>
        <v>0</v>
      </c>
      <c r="BV58" s="11">
        <f t="shared" si="187"/>
        <v>0</v>
      </c>
      <c r="BW58" s="11">
        <f t="shared" si="187"/>
        <v>0</v>
      </c>
      <c r="BX58" s="11">
        <f t="shared" si="187"/>
        <v>0</v>
      </c>
      <c r="BY58" s="11">
        <f t="shared" si="187"/>
        <v>0</v>
      </c>
      <c r="BZ58" s="11">
        <f t="shared" si="187"/>
        <v>0</v>
      </c>
      <c r="CA58" s="11">
        <f t="shared" si="187"/>
        <v>0</v>
      </c>
      <c r="CB58" s="11">
        <f t="shared" si="187"/>
        <v>0</v>
      </c>
      <c r="CC58" s="11">
        <f t="shared" si="187"/>
        <v>0</v>
      </c>
      <c r="CD58" s="11">
        <f t="shared" si="187"/>
        <v>0</v>
      </c>
      <c r="CE58" s="11">
        <f t="shared" si="187"/>
        <v>0</v>
      </c>
      <c r="CF58" s="11">
        <f t="shared" si="187"/>
        <v>0</v>
      </c>
      <c r="CG58" s="6"/>
      <c r="CH58" s="6"/>
      <c r="CI58" s="6"/>
      <c r="CJ58" s="6"/>
      <c r="CK58" s="6"/>
      <c r="CL58" s="6"/>
      <c r="CM58" s="6"/>
      <c r="CN58" s="6"/>
      <c r="CO58" s="6"/>
      <c r="CP58" s="6"/>
      <c r="CQ58" s="6"/>
      <c r="CR58" s="6"/>
      <c r="CS58" s="6"/>
      <c r="CT58" s="6"/>
      <c r="CU58" s="6"/>
      <c r="CV58" s="6"/>
      <c r="CW58" s="6"/>
      <c r="CX58" s="6"/>
      <c r="CY58" s="6"/>
      <c r="CZ58" s="6"/>
      <c r="DA58" s="6"/>
      <c r="DB58" s="6"/>
      <c r="DC58" s="6"/>
      <c r="DD58" s="6"/>
      <c r="DE58" s="6"/>
      <c r="DF58" s="6"/>
      <c r="DG58" s="6"/>
      <c r="DH58" s="6"/>
      <c r="DI58" s="6"/>
      <c r="DJ58" s="6"/>
      <c r="DK58" s="6"/>
      <c r="DL58" s="6"/>
      <c r="DM58" s="6"/>
      <c r="DN58" s="6"/>
      <c r="DO58" s="6"/>
      <c r="DP58" s="6"/>
      <c r="DQ58" s="6"/>
      <c r="DR58" s="6"/>
      <c r="DS58" s="6"/>
      <c r="DT58" s="6"/>
      <c r="DU58" s="6"/>
      <c r="DV58" s="6"/>
      <c r="DW58" s="6"/>
      <c r="DX58" s="6"/>
      <c r="DY58" s="6"/>
      <c r="DZ58" s="6"/>
      <c r="EA58" s="6"/>
      <c r="EB58" s="6"/>
      <c r="EC58" s="6"/>
      <c r="ED58" s="6"/>
      <c r="EE58" s="6"/>
      <c r="EF58" s="6"/>
      <c r="EG58" s="6"/>
      <c r="EH58" s="6"/>
      <c r="EI58" s="6"/>
      <c r="EJ58" s="6"/>
      <c r="EK58" s="6"/>
      <c r="EL58" s="6"/>
      <c r="EM58" s="6"/>
      <c r="EN58" s="6"/>
      <c r="EO58" s="6"/>
      <c r="EP58" s="6"/>
      <c r="EQ58" s="6"/>
      <c r="ER58" s="6"/>
      <c r="ES58" s="6"/>
      <c r="ET58" s="6"/>
      <c r="EU58" s="6"/>
      <c r="EV58" s="6"/>
      <c r="EW58" s="6"/>
      <c r="EX58" s="6"/>
      <c r="EY58" s="6"/>
      <c r="EZ58" s="6"/>
      <c r="FA58" s="6"/>
      <c r="FB58" s="6"/>
      <c r="FC58" s="6"/>
      <c r="FD58" s="6"/>
      <c r="FE58" s="6"/>
      <c r="FF58" s="6"/>
      <c r="FG58" s="6"/>
      <c r="FH58" s="6"/>
      <c r="FI58" s="6"/>
      <c r="FJ58" s="6"/>
      <c r="FK58" s="6"/>
      <c r="FL58" s="6"/>
      <c r="FM58" s="6"/>
      <c r="FN58" s="6"/>
      <c r="FO58" s="6"/>
      <c r="FP58" s="6"/>
      <c r="FQ58" s="6"/>
      <c r="FR58" s="6"/>
      <c r="FS58" s="6"/>
      <c r="FT58" s="6"/>
      <c r="FU58" s="6"/>
      <c r="FV58" s="6"/>
      <c r="FW58" s="6"/>
      <c r="FX58" s="6"/>
      <c r="FY58" s="6"/>
      <c r="FZ58" s="6"/>
      <c r="GA58" s="6"/>
      <c r="GB58" s="6"/>
      <c r="GC58" s="6"/>
      <c r="GD58" s="6"/>
      <c r="GE58" s="6"/>
      <c r="GF58" s="6"/>
      <c r="GG58" s="6"/>
      <c r="GH58" s="6"/>
      <c r="GI58" s="6"/>
      <c r="GJ58" s="6"/>
      <c r="GK58" s="6"/>
      <c r="GL58" s="6"/>
      <c r="GM58" s="6"/>
      <c r="GN58" s="6"/>
      <c r="GO58" s="6"/>
      <c r="GP58" s="6"/>
      <c r="GQ58" s="6"/>
      <c r="GR58" s="6"/>
      <c r="GS58" s="6"/>
      <c r="GT58" s="6"/>
      <c r="GU58" s="6"/>
      <c r="GV58" s="6"/>
      <c r="GW58" s="6"/>
      <c r="GX58" s="6"/>
      <c r="GY58" s="6"/>
      <c r="GZ58" s="6"/>
      <c r="HA58" s="6"/>
      <c r="HB58" s="6"/>
      <c r="HC58" s="6"/>
      <c r="HD58" s="6"/>
      <c r="HE58" s="6"/>
      <c r="HF58" s="6"/>
      <c r="HG58" s="6"/>
      <c r="HH58" s="6"/>
      <c r="HI58" s="6"/>
      <c r="HJ58" s="6"/>
      <c r="HK58" s="6"/>
      <c r="HL58" s="6"/>
      <c r="HM58" s="6"/>
      <c r="HN58" s="6"/>
      <c r="HO58" s="6"/>
      <c r="HP58" s="6"/>
      <c r="HQ58" s="6"/>
      <c r="HR58" s="6"/>
      <c r="HS58" s="6"/>
      <c r="HT58" s="6"/>
      <c r="HU58" s="6"/>
      <c r="HV58" s="6"/>
      <c r="HW58" s="6"/>
      <c r="HX58" s="6"/>
      <c r="HY58" s="6"/>
      <c r="HZ58" s="6"/>
      <c r="IA58" s="6"/>
      <c r="IB58" s="6"/>
      <c r="IC58" s="6"/>
      <c r="ID58" s="6"/>
      <c r="IE58" s="6"/>
      <c r="IF58" s="6"/>
      <c r="IG58" s="6"/>
      <c r="IH58" s="6"/>
      <c r="II58" s="6"/>
      <c r="IJ58" s="6"/>
      <c r="IK58" s="6"/>
      <c r="IL58" s="6"/>
      <c r="IM58" s="6"/>
      <c r="IN58" s="6"/>
      <c r="IO58" s="6"/>
      <c r="IP58" s="6"/>
      <c r="IQ58" s="6"/>
      <c r="IR58" s="6"/>
      <c r="IS58" s="6"/>
      <c r="IT58" s="6"/>
      <c r="IU58" s="6"/>
      <c r="IV58" s="6"/>
      <c r="IW58" s="6"/>
      <c r="IX58" s="6"/>
      <c r="IY58" s="6"/>
      <c r="IZ58" s="6"/>
      <c r="JA58" s="6"/>
      <c r="JB58" s="6"/>
      <c r="JC58" s="6"/>
      <c r="JD58" s="6"/>
      <c r="JE58" s="6"/>
      <c r="JF58" s="6"/>
      <c r="JG58" s="6"/>
      <c r="JH58" s="6"/>
      <c r="JI58" s="6"/>
      <c r="JJ58" s="6"/>
      <c r="JK58" s="6"/>
      <c r="JL58" s="6"/>
      <c r="JM58" s="6"/>
      <c r="JN58" s="6"/>
      <c r="JO58" s="6"/>
      <c r="JP58" s="6"/>
      <c r="JQ58" s="6"/>
      <c r="JR58" s="6"/>
      <c r="JS58" s="6"/>
      <c r="JT58" s="6"/>
      <c r="JU58" s="6"/>
      <c r="JV58" s="6"/>
      <c r="JW58" s="6"/>
      <c r="JX58" s="6"/>
      <c r="JY58" s="6"/>
      <c r="JZ58" s="6"/>
      <c r="KA58" s="6"/>
      <c r="KB58" s="6"/>
      <c r="KC58" s="6"/>
      <c r="KD58" s="6"/>
      <c r="KE58" s="6"/>
      <c r="KF58" s="6"/>
      <c r="KG58" s="6"/>
      <c r="KH58" s="6"/>
      <c r="KI58" s="6"/>
      <c r="KJ58" s="6"/>
      <c r="KK58" s="6"/>
      <c r="KL58" s="6"/>
      <c r="KM58" s="6"/>
      <c r="KN58" s="6"/>
      <c r="KO58" s="6"/>
      <c r="KP58" s="6"/>
      <c r="KQ58" s="6"/>
      <c r="KR58" s="6"/>
      <c r="KS58" s="6"/>
      <c r="KT58" s="6"/>
      <c r="KU58" s="6"/>
      <c r="KV58" s="6"/>
      <c r="KW58" s="6"/>
      <c r="KX58" s="6"/>
      <c r="KY58" s="6"/>
      <c r="KZ58" s="6"/>
      <c r="LA58" s="6"/>
      <c r="LB58" s="6"/>
      <c r="LC58" s="6"/>
      <c r="LD58" s="6"/>
      <c r="LE58" s="6"/>
      <c r="LF58" s="6"/>
      <c r="LG58" s="6"/>
      <c r="LH58" s="6"/>
      <c r="LI58" s="6"/>
      <c r="LJ58" s="6"/>
      <c r="LK58" s="6"/>
      <c r="LL58" s="6"/>
      <c r="LM58" s="6"/>
      <c r="LN58" s="6"/>
      <c r="LO58" s="6"/>
      <c r="LP58" s="6"/>
      <c r="LQ58" s="6"/>
      <c r="LR58" s="6"/>
      <c r="LS58" s="6"/>
      <c r="LT58" s="6"/>
      <c r="LU58" s="6"/>
      <c r="LV58" s="6"/>
      <c r="LW58" s="6"/>
      <c r="LX58" s="6"/>
      <c r="LY58" s="6"/>
      <c r="LZ58" s="6"/>
      <c r="MA58" s="6"/>
      <c r="MB58" s="6"/>
      <c r="MC58" s="6"/>
      <c r="MD58" s="6"/>
      <c r="ME58" s="6"/>
      <c r="MF58" s="6"/>
      <c r="MG58" s="6"/>
      <c r="MH58" s="6"/>
      <c r="MI58" s="6"/>
      <c r="MJ58" s="6"/>
      <c r="MK58" s="6"/>
      <c r="ML58" s="6"/>
      <c r="MM58" s="6"/>
      <c r="MN58" s="6"/>
      <c r="MO58" s="6"/>
      <c r="MP58" s="6"/>
      <c r="MQ58" s="6"/>
      <c r="MR58" s="6"/>
      <c r="MS58" s="6"/>
      <c r="MT58" s="6"/>
      <c r="MU58" s="6"/>
      <c r="MV58" s="6"/>
      <c r="MW58" s="6"/>
      <c r="MX58" s="6"/>
      <c r="MY58" s="6"/>
      <c r="MZ58" s="6"/>
      <c r="NA58" s="6"/>
      <c r="NB58" s="6"/>
      <c r="NC58" s="6"/>
      <c r="ND58" s="6"/>
      <c r="NE58" s="6"/>
      <c r="NF58" s="6"/>
      <c r="NG58" s="6"/>
      <c r="NH58" s="6"/>
      <c r="NI58" s="6"/>
      <c r="NJ58" s="6"/>
      <c r="NK58" s="6"/>
      <c r="NL58" s="6"/>
      <c r="NM58" s="6"/>
      <c r="NN58" s="6"/>
      <c r="NO58" s="6"/>
      <c r="NP58" s="6"/>
      <c r="NQ58" s="6"/>
      <c r="NR58" s="6"/>
      <c r="NS58" s="6"/>
      <c r="NT58" s="6"/>
      <c r="NU58" s="6"/>
      <c r="NV58" s="6"/>
      <c r="NW58" s="6"/>
      <c r="NX58" s="6"/>
      <c r="NY58" s="6"/>
      <c r="NZ58" s="6"/>
      <c r="OA58" s="6"/>
      <c r="OB58" s="6"/>
      <c r="OC58" s="6"/>
      <c r="OD58" s="6"/>
      <c r="OE58" s="6"/>
      <c r="OF58" s="6"/>
      <c r="OG58" s="6"/>
      <c r="OH58" s="6"/>
      <c r="OI58" s="6"/>
      <c r="OJ58" s="6"/>
      <c r="OK58" s="6"/>
      <c r="OL58" s="6"/>
      <c r="OM58" s="6"/>
      <c r="ON58" s="6"/>
    </row>
    <row r="59" spans="2:404" hidden="1" x14ac:dyDescent="0.3">
      <c r="C59" s="796">
        <f t="shared" si="185"/>
        <v>2</v>
      </c>
      <c r="D59" s="94" t="str">
        <f t="shared" si="185"/>
        <v>Malla API 120</v>
      </c>
      <c r="E59" s="11">
        <f t="shared" si="185"/>
        <v>0</v>
      </c>
      <c r="F59" s="11">
        <f t="shared" ref="F59:G77" si="188">+SUM(E59,F37)</f>
        <v>0</v>
      </c>
      <c r="G59" s="11">
        <f>+SUM(F59,G37)</f>
        <v>0</v>
      </c>
      <c r="H59" s="11">
        <f t="shared" ref="H59:BS59" si="189">+SUM(G59,H37)</f>
        <v>0</v>
      </c>
      <c r="I59" s="11">
        <f t="shared" si="189"/>
        <v>0</v>
      </c>
      <c r="J59" s="11">
        <f t="shared" si="189"/>
        <v>0</v>
      </c>
      <c r="K59" s="11">
        <f t="shared" si="189"/>
        <v>0</v>
      </c>
      <c r="L59" s="11">
        <f t="shared" si="189"/>
        <v>0</v>
      </c>
      <c r="M59" s="11">
        <f t="shared" si="189"/>
        <v>0</v>
      </c>
      <c r="N59" s="11">
        <f t="shared" si="189"/>
        <v>0</v>
      </c>
      <c r="O59" s="11">
        <f t="shared" si="189"/>
        <v>0</v>
      </c>
      <c r="P59" s="11">
        <f t="shared" si="189"/>
        <v>0</v>
      </c>
      <c r="Q59" s="11">
        <f t="shared" si="189"/>
        <v>0</v>
      </c>
      <c r="R59" s="11">
        <f t="shared" si="189"/>
        <v>0</v>
      </c>
      <c r="S59" s="11">
        <f t="shared" si="189"/>
        <v>0</v>
      </c>
      <c r="T59" s="11">
        <f t="shared" si="189"/>
        <v>0</v>
      </c>
      <c r="U59" s="11">
        <f t="shared" si="189"/>
        <v>0</v>
      </c>
      <c r="V59" s="11">
        <f t="shared" si="189"/>
        <v>0</v>
      </c>
      <c r="W59" s="11">
        <f t="shared" si="189"/>
        <v>0</v>
      </c>
      <c r="X59" s="11">
        <f t="shared" si="189"/>
        <v>0</v>
      </c>
      <c r="Y59" s="11">
        <f t="shared" si="189"/>
        <v>0</v>
      </c>
      <c r="Z59" s="11">
        <f t="shared" si="189"/>
        <v>0</v>
      </c>
      <c r="AA59" s="11">
        <f t="shared" si="189"/>
        <v>0</v>
      </c>
      <c r="AB59" s="11">
        <f t="shared" si="189"/>
        <v>0</v>
      </c>
      <c r="AC59" s="11">
        <f t="shared" si="189"/>
        <v>0</v>
      </c>
      <c r="AD59" s="11">
        <f t="shared" si="189"/>
        <v>0</v>
      </c>
      <c r="AE59" s="11">
        <f t="shared" si="189"/>
        <v>0</v>
      </c>
      <c r="AF59" s="11">
        <f t="shared" si="189"/>
        <v>0</v>
      </c>
      <c r="AG59" s="11">
        <f t="shared" si="189"/>
        <v>0</v>
      </c>
      <c r="AH59" s="11">
        <f t="shared" si="189"/>
        <v>0</v>
      </c>
      <c r="AI59" s="11">
        <f t="shared" si="189"/>
        <v>0</v>
      </c>
      <c r="AJ59" s="11">
        <f t="shared" si="189"/>
        <v>0</v>
      </c>
      <c r="AK59" s="11">
        <f t="shared" si="189"/>
        <v>0</v>
      </c>
      <c r="AL59" s="11">
        <f t="shared" si="189"/>
        <v>0</v>
      </c>
      <c r="AM59" s="11">
        <f t="shared" si="189"/>
        <v>0</v>
      </c>
      <c r="AN59" s="11">
        <f t="shared" si="189"/>
        <v>0</v>
      </c>
      <c r="AO59" s="11">
        <f t="shared" si="189"/>
        <v>0</v>
      </c>
      <c r="AP59" s="11">
        <f t="shared" si="189"/>
        <v>0</v>
      </c>
      <c r="AQ59" s="11">
        <f t="shared" si="189"/>
        <v>0</v>
      </c>
      <c r="AR59" s="11">
        <f t="shared" si="189"/>
        <v>0</v>
      </c>
      <c r="AS59" s="11">
        <f t="shared" si="189"/>
        <v>0</v>
      </c>
      <c r="AT59" s="11">
        <f t="shared" si="189"/>
        <v>0</v>
      </c>
      <c r="AU59" s="11">
        <f t="shared" si="189"/>
        <v>0</v>
      </c>
      <c r="AV59" s="11">
        <f t="shared" si="189"/>
        <v>0</v>
      </c>
      <c r="AW59" s="11">
        <f t="shared" si="189"/>
        <v>0</v>
      </c>
      <c r="AX59" s="11">
        <f t="shared" si="189"/>
        <v>0</v>
      </c>
      <c r="AY59" s="11">
        <f t="shared" si="189"/>
        <v>0</v>
      </c>
      <c r="AZ59" s="11">
        <f t="shared" si="189"/>
        <v>0</v>
      </c>
      <c r="BA59" s="11">
        <f t="shared" si="189"/>
        <v>0</v>
      </c>
      <c r="BB59" s="11">
        <f t="shared" si="189"/>
        <v>0</v>
      </c>
      <c r="BC59" s="11">
        <f t="shared" si="189"/>
        <v>0</v>
      </c>
      <c r="BD59" s="11">
        <f t="shared" si="189"/>
        <v>0</v>
      </c>
      <c r="BE59" s="11">
        <f t="shared" si="189"/>
        <v>0</v>
      </c>
      <c r="BF59" s="11">
        <f t="shared" si="189"/>
        <v>0</v>
      </c>
      <c r="BG59" s="11">
        <f t="shared" si="189"/>
        <v>0</v>
      </c>
      <c r="BH59" s="11">
        <f t="shared" si="189"/>
        <v>0</v>
      </c>
      <c r="BI59" s="11">
        <f t="shared" si="189"/>
        <v>0</v>
      </c>
      <c r="BJ59" s="11">
        <f t="shared" si="189"/>
        <v>0</v>
      </c>
      <c r="BK59" s="11">
        <f t="shared" si="189"/>
        <v>0</v>
      </c>
      <c r="BL59" s="11">
        <f t="shared" si="189"/>
        <v>0</v>
      </c>
      <c r="BM59" s="11">
        <f t="shared" si="189"/>
        <v>0</v>
      </c>
      <c r="BN59" s="11">
        <f t="shared" si="189"/>
        <v>0</v>
      </c>
      <c r="BO59" s="11">
        <f t="shared" si="189"/>
        <v>0</v>
      </c>
      <c r="BP59" s="11">
        <f t="shared" si="189"/>
        <v>0</v>
      </c>
      <c r="BQ59" s="11">
        <f t="shared" si="189"/>
        <v>0</v>
      </c>
      <c r="BR59" s="11">
        <f t="shared" si="189"/>
        <v>0</v>
      </c>
      <c r="BS59" s="11">
        <f t="shared" si="189"/>
        <v>0</v>
      </c>
      <c r="BT59" s="11">
        <f t="shared" ref="BT59:CF59" si="190">+SUM(BS59,BT37)</f>
        <v>0</v>
      </c>
      <c r="BU59" s="11">
        <f t="shared" si="190"/>
        <v>0</v>
      </c>
      <c r="BV59" s="11">
        <f t="shared" si="190"/>
        <v>0</v>
      </c>
      <c r="BW59" s="11">
        <f t="shared" si="190"/>
        <v>0</v>
      </c>
      <c r="BX59" s="11">
        <f t="shared" si="190"/>
        <v>0</v>
      </c>
      <c r="BY59" s="11">
        <f t="shared" si="190"/>
        <v>0</v>
      </c>
      <c r="BZ59" s="11">
        <f t="shared" si="190"/>
        <v>0</v>
      </c>
      <c r="CA59" s="11">
        <f t="shared" si="190"/>
        <v>0</v>
      </c>
      <c r="CB59" s="11">
        <f t="shared" si="190"/>
        <v>0</v>
      </c>
      <c r="CC59" s="11">
        <f t="shared" si="190"/>
        <v>0</v>
      </c>
      <c r="CD59" s="11">
        <f t="shared" si="190"/>
        <v>0</v>
      </c>
      <c r="CE59" s="11">
        <f t="shared" si="190"/>
        <v>0</v>
      </c>
      <c r="CF59" s="11">
        <f t="shared" si="190"/>
        <v>0</v>
      </c>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c r="DI59" s="6"/>
      <c r="DJ59" s="6"/>
      <c r="DK59" s="6"/>
      <c r="DL59" s="6"/>
      <c r="DM59" s="6"/>
      <c r="DN59" s="6"/>
      <c r="DO59" s="6"/>
      <c r="DP59" s="6"/>
      <c r="DQ59" s="6"/>
      <c r="DR59" s="6"/>
      <c r="DS59" s="6"/>
      <c r="DT59" s="6"/>
      <c r="DU59" s="6"/>
      <c r="DV59" s="6"/>
      <c r="DW59" s="6"/>
      <c r="DX59" s="6"/>
      <c r="DY59" s="6"/>
      <c r="DZ59" s="6"/>
      <c r="EA59" s="6"/>
      <c r="EB59" s="6"/>
      <c r="EC59" s="6"/>
      <c r="ED59" s="6"/>
      <c r="EE59" s="6"/>
      <c r="EF59" s="6"/>
      <c r="EG59" s="6"/>
      <c r="EH59" s="6"/>
      <c r="EI59" s="6"/>
      <c r="EJ59" s="6"/>
      <c r="EK59" s="6"/>
      <c r="EL59" s="6"/>
      <c r="EM59" s="6"/>
      <c r="EN59" s="6"/>
      <c r="EO59" s="6"/>
      <c r="EP59" s="6"/>
      <c r="EQ59" s="6"/>
      <c r="ER59" s="6"/>
      <c r="ES59" s="6"/>
      <c r="ET59" s="6"/>
      <c r="EU59" s="6"/>
      <c r="EV59" s="6"/>
      <c r="EW59" s="6"/>
      <c r="EX59" s="6"/>
      <c r="EY59" s="6"/>
      <c r="EZ59" s="6"/>
      <c r="FA59" s="6"/>
      <c r="FB59" s="6"/>
      <c r="FC59" s="6"/>
      <c r="FD59" s="6"/>
      <c r="FE59" s="6"/>
      <c r="FF59" s="6"/>
      <c r="FG59" s="6"/>
      <c r="FH59" s="6"/>
      <c r="FI59" s="6"/>
      <c r="FJ59" s="6"/>
      <c r="FK59" s="6"/>
      <c r="FL59" s="6"/>
      <c r="FM59" s="6"/>
      <c r="FN59" s="6"/>
      <c r="FO59" s="6"/>
      <c r="FP59" s="6"/>
      <c r="FQ59" s="6"/>
      <c r="FR59" s="6"/>
      <c r="FS59" s="6"/>
      <c r="FT59" s="6"/>
      <c r="FU59" s="6"/>
      <c r="FV59" s="6"/>
      <c r="FW59" s="6"/>
      <c r="FX59" s="6"/>
      <c r="FY59" s="6"/>
      <c r="FZ59" s="6"/>
      <c r="GA59" s="6"/>
      <c r="GB59" s="6"/>
      <c r="GC59" s="6"/>
      <c r="GD59" s="6"/>
      <c r="GE59" s="6"/>
      <c r="GF59" s="6"/>
      <c r="GG59" s="6"/>
      <c r="GH59" s="6"/>
      <c r="GI59" s="6"/>
      <c r="GJ59" s="6"/>
      <c r="GK59" s="6"/>
      <c r="GL59" s="6"/>
      <c r="GM59" s="6"/>
      <c r="GN59" s="6"/>
      <c r="GO59" s="6"/>
      <c r="GP59" s="6"/>
      <c r="GQ59" s="6"/>
      <c r="GR59" s="6"/>
      <c r="GS59" s="6"/>
      <c r="GT59" s="6"/>
      <c r="GU59" s="6"/>
      <c r="GV59" s="6"/>
      <c r="GW59" s="6"/>
      <c r="GX59" s="6"/>
      <c r="GY59" s="6"/>
      <c r="GZ59" s="6"/>
      <c r="HA59" s="6"/>
      <c r="HB59" s="6"/>
      <c r="HC59" s="6"/>
      <c r="HD59" s="6"/>
      <c r="HE59" s="6"/>
      <c r="HF59" s="6"/>
      <c r="HG59" s="6"/>
      <c r="HH59" s="6"/>
      <c r="HI59" s="6"/>
      <c r="HJ59" s="6"/>
      <c r="HK59" s="6"/>
      <c r="HL59" s="6"/>
      <c r="HM59" s="6"/>
      <c r="HN59" s="6"/>
      <c r="HO59" s="6"/>
      <c r="HP59" s="6"/>
      <c r="HQ59" s="6"/>
      <c r="HR59" s="6"/>
      <c r="HS59" s="6"/>
      <c r="HT59" s="6"/>
      <c r="HU59" s="6"/>
      <c r="HV59" s="6"/>
      <c r="HW59" s="6"/>
      <c r="HX59" s="6"/>
      <c r="HY59" s="6"/>
      <c r="HZ59" s="6"/>
      <c r="IA59" s="6"/>
      <c r="IB59" s="6"/>
      <c r="IC59" s="6"/>
      <c r="ID59" s="6"/>
      <c r="IE59" s="6"/>
      <c r="IF59" s="6"/>
      <c r="IG59" s="6"/>
      <c r="IH59" s="6"/>
      <c r="II59" s="6"/>
      <c r="IJ59" s="6"/>
      <c r="IK59" s="6"/>
      <c r="IL59" s="6"/>
      <c r="IM59" s="6"/>
      <c r="IN59" s="6"/>
      <c r="IO59" s="6"/>
      <c r="IP59" s="6"/>
      <c r="IQ59" s="6"/>
      <c r="IR59" s="6"/>
      <c r="IS59" s="6"/>
      <c r="IT59" s="6"/>
      <c r="IU59" s="6"/>
      <c r="IV59" s="6"/>
      <c r="IW59" s="6"/>
      <c r="IX59" s="6"/>
      <c r="IY59" s="6"/>
      <c r="IZ59" s="6"/>
      <c r="JA59" s="6"/>
      <c r="JB59" s="6"/>
      <c r="JC59" s="6"/>
      <c r="JD59" s="6"/>
      <c r="JE59" s="6"/>
      <c r="JF59" s="6"/>
      <c r="JG59" s="6"/>
      <c r="JH59" s="6"/>
      <c r="JI59" s="6"/>
      <c r="JJ59" s="6"/>
      <c r="JK59" s="6"/>
      <c r="JL59" s="6"/>
      <c r="JM59" s="6"/>
      <c r="JN59" s="6"/>
      <c r="JO59" s="6"/>
      <c r="JP59" s="6"/>
      <c r="JQ59" s="6"/>
      <c r="JR59" s="6"/>
      <c r="JS59" s="6"/>
      <c r="JT59" s="6"/>
      <c r="JU59" s="6"/>
      <c r="JV59" s="6"/>
      <c r="JW59" s="6"/>
      <c r="JX59" s="6"/>
      <c r="JY59" s="6"/>
      <c r="JZ59" s="6"/>
      <c r="KA59" s="6"/>
      <c r="KB59" s="6"/>
      <c r="KC59" s="6"/>
      <c r="KD59" s="6"/>
      <c r="KE59" s="6"/>
      <c r="KF59" s="6"/>
      <c r="KG59" s="6"/>
      <c r="KH59" s="6"/>
      <c r="KI59" s="6"/>
      <c r="KJ59" s="6"/>
      <c r="KK59" s="6"/>
      <c r="KL59" s="6"/>
      <c r="KM59" s="6"/>
      <c r="KN59" s="6"/>
      <c r="KO59" s="6"/>
      <c r="KP59" s="6"/>
      <c r="KQ59" s="6"/>
      <c r="KR59" s="6"/>
      <c r="KS59" s="6"/>
      <c r="KT59" s="6"/>
      <c r="KU59" s="6"/>
      <c r="KV59" s="6"/>
      <c r="KW59" s="6"/>
      <c r="KX59" s="6"/>
      <c r="KY59" s="6"/>
      <c r="KZ59" s="6"/>
      <c r="LA59" s="6"/>
      <c r="LB59" s="6"/>
      <c r="LC59" s="6"/>
      <c r="LD59" s="6"/>
      <c r="LE59" s="6"/>
      <c r="LF59" s="6"/>
      <c r="LG59" s="6"/>
      <c r="LH59" s="6"/>
      <c r="LI59" s="6"/>
      <c r="LJ59" s="6"/>
      <c r="LK59" s="6"/>
      <c r="LL59" s="6"/>
      <c r="LM59" s="6"/>
      <c r="LN59" s="6"/>
      <c r="LO59" s="6"/>
      <c r="LP59" s="6"/>
      <c r="LQ59" s="6"/>
      <c r="LR59" s="6"/>
      <c r="LS59" s="6"/>
      <c r="LT59" s="6"/>
      <c r="LU59" s="6"/>
      <c r="LV59" s="6"/>
      <c r="LW59" s="6"/>
      <c r="LX59" s="6"/>
      <c r="LY59" s="6"/>
      <c r="LZ59" s="6"/>
      <c r="MA59" s="6"/>
      <c r="MB59" s="6"/>
      <c r="MC59" s="6"/>
      <c r="MD59" s="6"/>
      <c r="ME59" s="6"/>
      <c r="MF59" s="6"/>
      <c r="MG59" s="6"/>
      <c r="MH59" s="6"/>
      <c r="MI59" s="6"/>
      <c r="MJ59" s="6"/>
      <c r="MK59" s="6"/>
      <c r="ML59" s="6"/>
      <c r="MM59" s="6"/>
      <c r="MN59" s="6"/>
      <c r="MO59" s="6"/>
      <c r="MP59" s="6"/>
      <c r="MQ59" s="6"/>
      <c r="MR59" s="6"/>
      <c r="MS59" s="6"/>
      <c r="MT59" s="6"/>
      <c r="MU59" s="6"/>
      <c r="MV59" s="6"/>
      <c r="MW59" s="6"/>
      <c r="MX59" s="6"/>
      <c r="MY59" s="6"/>
      <c r="MZ59" s="6"/>
      <c r="NA59" s="6"/>
      <c r="NB59" s="6"/>
      <c r="NC59" s="6"/>
      <c r="ND59" s="6"/>
      <c r="NE59" s="6"/>
      <c r="NF59" s="6"/>
      <c r="NG59" s="6"/>
      <c r="NH59" s="6"/>
      <c r="NI59" s="6"/>
      <c r="NJ59" s="6"/>
      <c r="NK59" s="6"/>
      <c r="NL59" s="6"/>
      <c r="NM59" s="6"/>
      <c r="NN59" s="6"/>
      <c r="NO59" s="6"/>
      <c r="NP59" s="6"/>
      <c r="NQ59" s="6"/>
      <c r="NR59" s="6"/>
      <c r="NS59" s="6"/>
      <c r="NT59" s="6"/>
      <c r="NU59" s="6"/>
      <c r="NV59" s="6"/>
      <c r="NW59" s="6"/>
      <c r="NX59" s="6"/>
      <c r="NY59" s="6"/>
      <c r="NZ59" s="6"/>
      <c r="OA59" s="6"/>
      <c r="OB59" s="6"/>
      <c r="OC59" s="6"/>
      <c r="OD59" s="6"/>
      <c r="OE59" s="6"/>
      <c r="OF59" s="6"/>
      <c r="OG59" s="6"/>
      <c r="OH59" s="6"/>
      <c r="OI59" s="6"/>
      <c r="OJ59" s="6"/>
      <c r="OK59" s="6"/>
      <c r="OL59" s="6"/>
      <c r="OM59" s="6"/>
      <c r="ON59" s="6"/>
    </row>
    <row r="60" spans="2:404" hidden="1" x14ac:dyDescent="0.3">
      <c r="C60" s="796">
        <f t="shared" si="185"/>
        <v>3</v>
      </c>
      <c r="D60" s="94" t="str">
        <f t="shared" si="185"/>
        <v>Malla API 140</v>
      </c>
      <c r="E60" s="11">
        <f t="shared" si="185"/>
        <v>0</v>
      </c>
      <c r="F60" s="11">
        <f t="shared" si="188"/>
        <v>0</v>
      </c>
      <c r="G60" s="11">
        <f t="shared" si="188"/>
        <v>0</v>
      </c>
      <c r="H60" s="11">
        <f t="shared" ref="H60:BS60" si="191">+SUM(G60,H38)</f>
        <v>0</v>
      </c>
      <c r="I60" s="11">
        <f t="shared" si="191"/>
        <v>0</v>
      </c>
      <c r="J60" s="11">
        <f t="shared" si="191"/>
        <v>0</v>
      </c>
      <c r="K60" s="11">
        <f t="shared" si="191"/>
        <v>0</v>
      </c>
      <c r="L60" s="11">
        <f t="shared" si="191"/>
        <v>0</v>
      </c>
      <c r="M60" s="11">
        <f t="shared" si="191"/>
        <v>0</v>
      </c>
      <c r="N60" s="11">
        <f t="shared" si="191"/>
        <v>0</v>
      </c>
      <c r="O60" s="11">
        <f t="shared" si="191"/>
        <v>0</v>
      </c>
      <c r="P60" s="11">
        <f t="shared" si="191"/>
        <v>0</v>
      </c>
      <c r="Q60" s="11">
        <f t="shared" si="191"/>
        <v>0</v>
      </c>
      <c r="R60" s="11">
        <f t="shared" si="191"/>
        <v>0</v>
      </c>
      <c r="S60" s="11">
        <f t="shared" si="191"/>
        <v>0</v>
      </c>
      <c r="T60" s="11">
        <f t="shared" si="191"/>
        <v>0</v>
      </c>
      <c r="U60" s="11">
        <f t="shared" si="191"/>
        <v>0</v>
      </c>
      <c r="V60" s="11">
        <f t="shared" si="191"/>
        <v>0</v>
      </c>
      <c r="W60" s="11">
        <f t="shared" si="191"/>
        <v>0</v>
      </c>
      <c r="X60" s="11">
        <f t="shared" si="191"/>
        <v>0</v>
      </c>
      <c r="Y60" s="11">
        <f t="shared" si="191"/>
        <v>0</v>
      </c>
      <c r="Z60" s="11">
        <f t="shared" si="191"/>
        <v>0</v>
      </c>
      <c r="AA60" s="11">
        <f t="shared" si="191"/>
        <v>0</v>
      </c>
      <c r="AB60" s="11">
        <f t="shared" si="191"/>
        <v>0</v>
      </c>
      <c r="AC60" s="11">
        <f t="shared" si="191"/>
        <v>0</v>
      </c>
      <c r="AD60" s="11">
        <f t="shared" si="191"/>
        <v>0</v>
      </c>
      <c r="AE60" s="11">
        <f t="shared" si="191"/>
        <v>0</v>
      </c>
      <c r="AF60" s="11">
        <f t="shared" si="191"/>
        <v>0</v>
      </c>
      <c r="AG60" s="11">
        <f t="shared" si="191"/>
        <v>0</v>
      </c>
      <c r="AH60" s="11">
        <f t="shared" si="191"/>
        <v>0</v>
      </c>
      <c r="AI60" s="11">
        <f t="shared" si="191"/>
        <v>0</v>
      </c>
      <c r="AJ60" s="11">
        <f t="shared" si="191"/>
        <v>0</v>
      </c>
      <c r="AK60" s="11">
        <f t="shared" si="191"/>
        <v>0</v>
      </c>
      <c r="AL60" s="11">
        <f t="shared" si="191"/>
        <v>0</v>
      </c>
      <c r="AM60" s="11">
        <f t="shared" si="191"/>
        <v>0</v>
      </c>
      <c r="AN60" s="11">
        <f t="shared" si="191"/>
        <v>0</v>
      </c>
      <c r="AO60" s="11">
        <f t="shared" si="191"/>
        <v>0</v>
      </c>
      <c r="AP60" s="11">
        <f t="shared" si="191"/>
        <v>0</v>
      </c>
      <c r="AQ60" s="11">
        <f t="shared" si="191"/>
        <v>0</v>
      </c>
      <c r="AR60" s="11">
        <f t="shared" si="191"/>
        <v>0</v>
      </c>
      <c r="AS60" s="11">
        <f t="shared" si="191"/>
        <v>0</v>
      </c>
      <c r="AT60" s="11">
        <f t="shared" si="191"/>
        <v>0</v>
      </c>
      <c r="AU60" s="11">
        <f t="shared" si="191"/>
        <v>0</v>
      </c>
      <c r="AV60" s="11">
        <f t="shared" si="191"/>
        <v>0</v>
      </c>
      <c r="AW60" s="11">
        <f t="shared" si="191"/>
        <v>0</v>
      </c>
      <c r="AX60" s="11">
        <f t="shared" si="191"/>
        <v>0</v>
      </c>
      <c r="AY60" s="11">
        <f t="shared" si="191"/>
        <v>0</v>
      </c>
      <c r="AZ60" s="11">
        <f t="shared" si="191"/>
        <v>0</v>
      </c>
      <c r="BA60" s="11">
        <f t="shared" si="191"/>
        <v>0</v>
      </c>
      <c r="BB60" s="11">
        <f t="shared" si="191"/>
        <v>0</v>
      </c>
      <c r="BC60" s="11">
        <f t="shared" si="191"/>
        <v>0</v>
      </c>
      <c r="BD60" s="11">
        <f t="shared" si="191"/>
        <v>0</v>
      </c>
      <c r="BE60" s="11">
        <f t="shared" si="191"/>
        <v>0</v>
      </c>
      <c r="BF60" s="11">
        <f t="shared" si="191"/>
        <v>0</v>
      </c>
      <c r="BG60" s="11">
        <f t="shared" si="191"/>
        <v>0</v>
      </c>
      <c r="BH60" s="11">
        <f t="shared" si="191"/>
        <v>0</v>
      </c>
      <c r="BI60" s="11">
        <f t="shared" si="191"/>
        <v>0</v>
      </c>
      <c r="BJ60" s="11">
        <f t="shared" si="191"/>
        <v>0</v>
      </c>
      <c r="BK60" s="11">
        <f t="shared" si="191"/>
        <v>0</v>
      </c>
      <c r="BL60" s="11">
        <f t="shared" si="191"/>
        <v>0</v>
      </c>
      <c r="BM60" s="11">
        <f t="shared" si="191"/>
        <v>0</v>
      </c>
      <c r="BN60" s="11">
        <f t="shared" si="191"/>
        <v>0</v>
      </c>
      <c r="BO60" s="11">
        <f t="shared" si="191"/>
        <v>0</v>
      </c>
      <c r="BP60" s="11">
        <f t="shared" si="191"/>
        <v>0</v>
      </c>
      <c r="BQ60" s="11">
        <f t="shared" si="191"/>
        <v>0</v>
      </c>
      <c r="BR60" s="11">
        <f t="shared" si="191"/>
        <v>0</v>
      </c>
      <c r="BS60" s="11">
        <f t="shared" si="191"/>
        <v>0</v>
      </c>
      <c r="BT60" s="11">
        <f t="shared" ref="BT60:CF60" si="192">+SUM(BS60,BT38)</f>
        <v>0</v>
      </c>
      <c r="BU60" s="11">
        <f t="shared" si="192"/>
        <v>0</v>
      </c>
      <c r="BV60" s="11">
        <f t="shared" si="192"/>
        <v>0</v>
      </c>
      <c r="BW60" s="11">
        <f t="shared" si="192"/>
        <v>0</v>
      </c>
      <c r="BX60" s="11">
        <f t="shared" si="192"/>
        <v>0</v>
      </c>
      <c r="BY60" s="11">
        <f t="shared" si="192"/>
        <v>0</v>
      </c>
      <c r="BZ60" s="11">
        <f t="shared" si="192"/>
        <v>0</v>
      </c>
      <c r="CA60" s="11">
        <f t="shared" si="192"/>
        <v>0</v>
      </c>
      <c r="CB60" s="11">
        <f t="shared" si="192"/>
        <v>0</v>
      </c>
      <c r="CC60" s="11">
        <f t="shared" si="192"/>
        <v>0</v>
      </c>
      <c r="CD60" s="11">
        <f t="shared" si="192"/>
        <v>0</v>
      </c>
      <c r="CE60" s="11">
        <f t="shared" si="192"/>
        <v>0</v>
      </c>
      <c r="CF60" s="11">
        <f t="shared" si="192"/>
        <v>0</v>
      </c>
      <c r="CG60" s="6"/>
      <c r="CH60" s="6"/>
      <c r="CI60" s="6"/>
      <c r="CJ60" s="6"/>
      <c r="CK60" s="6"/>
      <c r="CL60" s="6"/>
      <c r="CM60" s="6"/>
      <c r="CN60" s="6"/>
      <c r="CO60" s="6"/>
      <c r="CP60" s="6"/>
      <c r="CQ60" s="6"/>
      <c r="CR60" s="6"/>
      <c r="CS60" s="6"/>
      <c r="CT60" s="6"/>
      <c r="CU60" s="6"/>
      <c r="CV60" s="6"/>
      <c r="CW60" s="6"/>
      <c r="CX60" s="6"/>
      <c r="CY60" s="6"/>
      <c r="CZ60" s="6"/>
      <c r="DA60" s="6"/>
      <c r="DB60" s="6"/>
      <c r="DC60" s="6"/>
      <c r="DD60" s="6"/>
      <c r="DE60" s="6"/>
      <c r="DF60" s="6"/>
      <c r="DG60" s="6"/>
      <c r="DH60" s="6"/>
      <c r="DI60" s="6"/>
      <c r="DJ60" s="6"/>
      <c r="DK60" s="6"/>
      <c r="DL60" s="6"/>
      <c r="DM60" s="6"/>
      <c r="DN60" s="6"/>
      <c r="DO60" s="6"/>
      <c r="DP60" s="6"/>
      <c r="DQ60" s="6"/>
      <c r="DR60" s="6"/>
      <c r="DS60" s="6"/>
      <c r="DT60" s="6"/>
      <c r="DU60" s="6"/>
      <c r="DV60" s="6"/>
      <c r="DW60" s="6"/>
      <c r="DX60" s="6"/>
      <c r="DY60" s="6"/>
      <c r="DZ60" s="6"/>
      <c r="EA60" s="6"/>
      <c r="EB60" s="6"/>
      <c r="EC60" s="6"/>
      <c r="ED60" s="6"/>
      <c r="EE60" s="6"/>
      <c r="EF60" s="6"/>
      <c r="EG60" s="6"/>
      <c r="EH60" s="6"/>
      <c r="EI60" s="6"/>
      <c r="EJ60" s="6"/>
      <c r="EK60" s="6"/>
      <c r="EL60" s="6"/>
      <c r="EM60" s="6"/>
      <c r="EN60" s="6"/>
      <c r="EO60" s="6"/>
      <c r="EP60" s="6"/>
      <c r="EQ60" s="6"/>
      <c r="ER60" s="6"/>
      <c r="ES60" s="6"/>
      <c r="ET60" s="6"/>
      <c r="EU60" s="6"/>
      <c r="EV60" s="6"/>
      <c r="EW60" s="6"/>
      <c r="EX60" s="6"/>
      <c r="EY60" s="6"/>
      <c r="EZ60" s="6"/>
      <c r="FA60" s="6"/>
      <c r="FB60" s="6"/>
      <c r="FC60" s="6"/>
      <c r="FD60" s="6"/>
      <c r="FE60" s="6"/>
      <c r="FF60" s="6"/>
      <c r="FG60" s="6"/>
      <c r="FH60" s="6"/>
      <c r="FI60" s="6"/>
      <c r="FJ60" s="6"/>
      <c r="FK60" s="6"/>
      <c r="FL60" s="6"/>
      <c r="FM60" s="6"/>
      <c r="FN60" s="6"/>
      <c r="FO60" s="6"/>
      <c r="FP60" s="6"/>
      <c r="FQ60" s="6"/>
      <c r="FR60" s="6"/>
      <c r="FS60" s="6"/>
      <c r="FT60" s="6"/>
      <c r="FU60" s="6"/>
      <c r="FV60" s="6"/>
      <c r="FW60" s="6"/>
      <c r="FX60" s="6"/>
      <c r="FY60" s="6"/>
      <c r="FZ60" s="6"/>
      <c r="GA60" s="6"/>
      <c r="GB60" s="6"/>
      <c r="GC60" s="6"/>
      <c r="GD60" s="6"/>
      <c r="GE60" s="6"/>
      <c r="GF60" s="6"/>
      <c r="GG60" s="6"/>
      <c r="GH60" s="6"/>
      <c r="GI60" s="6"/>
      <c r="GJ60" s="6"/>
      <c r="GK60" s="6"/>
      <c r="GL60" s="6"/>
      <c r="GM60" s="6"/>
      <c r="GN60" s="6"/>
      <c r="GO60" s="6"/>
      <c r="GP60" s="6"/>
      <c r="GQ60" s="6"/>
      <c r="GR60" s="6"/>
      <c r="GS60" s="6"/>
      <c r="GT60" s="6"/>
      <c r="GU60" s="6"/>
      <c r="GV60" s="6"/>
      <c r="GW60" s="6"/>
      <c r="GX60" s="6"/>
      <c r="GY60" s="6"/>
      <c r="GZ60" s="6"/>
      <c r="HA60" s="6"/>
      <c r="HB60" s="6"/>
      <c r="HC60" s="6"/>
      <c r="HD60" s="6"/>
      <c r="HE60" s="6"/>
      <c r="HF60" s="6"/>
      <c r="HG60" s="6"/>
      <c r="HH60" s="6"/>
      <c r="HI60" s="6"/>
      <c r="HJ60" s="6"/>
      <c r="HK60" s="6"/>
      <c r="HL60" s="6"/>
      <c r="HM60" s="6"/>
      <c r="HN60" s="6"/>
      <c r="HO60" s="6"/>
      <c r="HP60" s="6"/>
      <c r="HQ60" s="6"/>
      <c r="HR60" s="6"/>
      <c r="HS60" s="6"/>
      <c r="HT60" s="6"/>
      <c r="HU60" s="6"/>
      <c r="HV60" s="6"/>
      <c r="HW60" s="6"/>
      <c r="HX60" s="6"/>
      <c r="HY60" s="6"/>
      <c r="HZ60" s="6"/>
      <c r="IA60" s="6"/>
      <c r="IB60" s="6"/>
      <c r="IC60" s="6"/>
      <c r="ID60" s="6"/>
      <c r="IE60" s="6"/>
      <c r="IF60" s="6"/>
      <c r="IG60" s="6"/>
      <c r="IH60" s="6"/>
      <c r="II60" s="6"/>
      <c r="IJ60" s="6"/>
      <c r="IK60" s="6"/>
      <c r="IL60" s="6"/>
      <c r="IM60" s="6"/>
      <c r="IN60" s="6"/>
      <c r="IO60" s="6"/>
      <c r="IP60" s="6"/>
      <c r="IQ60" s="6"/>
      <c r="IR60" s="6"/>
      <c r="IS60" s="6"/>
      <c r="IT60" s="6"/>
      <c r="IU60" s="6"/>
      <c r="IV60" s="6"/>
      <c r="IW60" s="6"/>
      <c r="IX60" s="6"/>
      <c r="IY60" s="6"/>
      <c r="IZ60" s="6"/>
      <c r="JA60" s="6"/>
      <c r="JB60" s="6"/>
      <c r="JC60" s="6"/>
      <c r="JD60" s="6"/>
      <c r="JE60" s="6"/>
      <c r="JF60" s="6"/>
      <c r="JG60" s="6"/>
      <c r="JH60" s="6"/>
      <c r="JI60" s="6"/>
      <c r="JJ60" s="6"/>
      <c r="JK60" s="6"/>
      <c r="JL60" s="6"/>
      <c r="JM60" s="6"/>
      <c r="JN60" s="6"/>
      <c r="JO60" s="6"/>
      <c r="JP60" s="6"/>
      <c r="JQ60" s="6"/>
      <c r="JR60" s="6"/>
      <c r="JS60" s="6"/>
      <c r="JT60" s="6"/>
      <c r="JU60" s="6"/>
      <c r="JV60" s="6"/>
      <c r="JW60" s="6"/>
      <c r="JX60" s="6"/>
      <c r="JY60" s="6"/>
      <c r="JZ60" s="6"/>
      <c r="KA60" s="6"/>
      <c r="KB60" s="6"/>
      <c r="KC60" s="6"/>
      <c r="KD60" s="6"/>
      <c r="KE60" s="6"/>
      <c r="KF60" s="6"/>
      <c r="KG60" s="6"/>
      <c r="KH60" s="6"/>
      <c r="KI60" s="6"/>
      <c r="KJ60" s="6"/>
      <c r="KK60" s="6"/>
      <c r="KL60" s="6"/>
      <c r="KM60" s="6"/>
      <c r="KN60" s="6"/>
      <c r="KO60" s="6"/>
      <c r="KP60" s="6"/>
      <c r="KQ60" s="6"/>
      <c r="KR60" s="6"/>
      <c r="KS60" s="6"/>
      <c r="KT60" s="6"/>
      <c r="KU60" s="6"/>
      <c r="KV60" s="6"/>
      <c r="KW60" s="6"/>
      <c r="KX60" s="6"/>
      <c r="KY60" s="6"/>
      <c r="KZ60" s="6"/>
      <c r="LA60" s="6"/>
      <c r="LB60" s="6"/>
      <c r="LC60" s="6"/>
      <c r="LD60" s="6"/>
      <c r="LE60" s="6"/>
      <c r="LF60" s="6"/>
      <c r="LG60" s="6"/>
      <c r="LH60" s="6"/>
      <c r="LI60" s="6"/>
      <c r="LJ60" s="6"/>
      <c r="LK60" s="6"/>
      <c r="LL60" s="6"/>
      <c r="LM60" s="6"/>
      <c r="LN60" s="6"/>
      <c r="LO60" s="6"/>
      <c r="LP60" s="6"/>
      <c r="LQ60" s="6"/>
      <c r="LR60" s="6"/>
      <c r="LS60" s="6"/>
      <c r="LT60" s="6"/>
      <c r="LU60" s="6"/>
      <c r="LV60" s="6"/>
      <c r="LW60" s="6"/>
      <c r="LX60" s="6"/>
      <c r="LY60" s="6"/>
      <c r="LZ60" s="6"/>
      <c r="MA60" s="6"/>
      <c r="MB60" s="6"/>
      <c r="MC60" s="6"/>
      <c r="MD60" s="6"/>
      <c r="ME60" s="6"/>
      <c r="MF60" s="6"/>
      <c r="MG60" s="6"/>
      <c r="MH60" s="6"/>
      <c r="MI60" s="6"/>
      <c r="MJ60" s="6"/>
      <c r="MK60" s="6"/>
      <c r="ML60" s="6"/>
      <c r="MM60" s="6"/>
      <c r="MN60" s="6"/>
      <c r="MO60" s="6"/>
      <c r="MP60" s="6"/>
      <c r="MQ60" s="6"/>
      <c r="MR60" s="6"/>
      <c r="MS60" s="6"/>
      <c r="MT60" s="6"/>
      <c r="MU60" s="6"/>
      <c r="MV60" s="6"/>
      <c r="MW60" s="6"/>
      <c r="MX60" s="6"/>
      <c r="MY60" s="6"/>
      <c r="MZ60" s="6"/>
      <c r="NA60" s="6"/>
      <c r="NB60" s="6"/>
      <c r="NC60" s="6"/>
      <c r="ND60" s="6"/>
      <c r="NE60" s="6"/>
      <c r="NF60" s="6"/>
      <c r="NG60" s="6"/>
      <c r="NH60" s="6"/>
      <c r="NI60" s="6"/>
      <c r="NJ60" s="6"/>
      <c r="NK60" s="6"/>
      <c r="NL60" s="6"/>
      <c r="NM60" s="6"/>
      <c r="NN60" s="6"/>
      <c r="NO60" s="6"/>
      <c r="NP60" s="6"/>
      <c r="NQ60" s="6"/>
      <c r="NR60" s="6"/>
      <c r="NS60" s="6"/>
      <c r="NT60" s="6"/>
      <c r="NU60" s="6"/>
      <c r="NV60" s="6"/>
      <c r="NW60" s="6"/>
      <c r="NX60" s="6"/>
      <c r="NY60" s="6"/>
      <c r="NZ60" s="6"/>
      <c r="OA60" s="6"/>
      <c r="OB60" s="6"/>
      <c r="OC60" s="6"/>
      <c r="OD60" s="6"/>
      <c r="OE60" s="6"/>
      <c r="OF60" s="6"/>
      <c r="OG60" s="6"/>
      <c r="OH60" s="6"/>
      <c r="OI60" s="6"/>
      <c r="OJ60" s="6"/>
      <c r="OK60" s="6"/>
      <c r="OL60" s="6"/>
      <c r="OM60" s="6"/>
      <c r="ON60" s="6"/>
    </row>
    <row r="61" spans="2:404" hidden="1" x14ac:dyDescent="0.3">
      <c r="C61" s="796">
        <f t="shared" si="185"/>
        <v>4</v>
      </c>
      <c r="D61" s="94" t="str">
        <f t="shared" si="185"/>
        <v>Malla API 170</v>
      </c>
      <c r="E61" s="11">
        <f t="shared" si="185"/>
        <v>0</v>
      </c>
      <c r="F61" s="11">
        <f t="shared" si="188"/>
        <v>0</v>
      </c>
      <c r="G61" s="11">
        <f t="shared" si="188"/>
        <v>0</v>
      </c>
      <c r="H61" s="11">
        <f t="shared" ref="H61:BS61" si="193">+SUM(G61,H39)</f>
        <v>0</v>
      </c>
      <c r="I61" s="11">
        <f t="shared" si="193"/>
        <v>0</v>
      </c>
      <c r="J61" s="11">
        <f t="shared" si="193"/>
        <v>0</v>
      </c>
      <c r="K61" s="11">
        <f t="shared" si="193"/>
        <v>0</v>
      </c>
      <c r="L61" s="11">
        <f t="shared" si="193"/>
        <v>0</v>
      </c>
      <c r="M61" s="11">
        <f t="shared" si="193"/>
        <v>0</v>
      </c>
      <c r="N61" s="11">
        <f t="shared" si="193"/>
        <v>0</v>
      </c>
      <c r="O61" s="11">
        <f t="shared" si="193"/>
        <v>0</v>
      </c>
      <c r="P61" s="11">
        <f t="shared" si="193"/>
        <v>0</v>
      </c>
      <c r="Q61" s="11">
        <f t="shared" si="193"/>
        <v>0</v>
      </c>
      <c r="R61" s="11">
        <f t="shared" si="193"/>
        <v>0</v>
      </c>
      <c r="S61" s="11">
        <f t="shared" si="193"/>
        <v>0</v>
      </c>
      <c r="T61" s="11">
        <f t="shared" si="193"/>
        <v>0</v>
      </c>
      <c r="U61" s="11">
        <f t="shared" si="193"/>
        <v>0</v>
      </c>
      <c r="V61" s="11">
        <f t="shared" si="193"/>
        <v>0</v>
      </c>
      <c r="W61" s="11">
        <f t="shared" si="193"/>
        <v>0</v>
      </c>
      <c r="X61" s="11">
        <f t="shared" si="193"/>
        <v>0</v>
      </c>
      <c r="Y61" s="11">
        <f t="shared" si="193"/>
        <v>0</v>
      </c>
      <c r="Z61" s="11">
        <f t="shared" si="193"/>
        <v>0</v>
      </c>
      <c r="AA61" s="11">
        <f t="shared" si="193"/>
        <v>0</v>
      </c>
      <c r="AB61" s="11">
        <f t="shared" si="193"/>
        <v>0</v>
      </c>
      <c r="AC61" s="11">
        <f t="shared" si="193"/>
        <v>0</v>
      </c>
      <c r="AD61" s="11">
        <f t="shared" si="193"/>
        <v>0</v>
      </c>
      <c r="AE61" s="11">
        <f t="shared" si="193"/>
        <v>0</v>
      </c>
      <c r="AF61" s="11">
        <f t="shared" si="193"/>
        <v>0</v>
      </c>
      <c r="AG61" s="11">
        <f t="shared" si="193"/>
        <v>0</v>
      </c>
      <c r="AH61" s="11">
        <f t="shared" si="193"/>
        <v>0</v>
      </c>
      <c r="AI61" s="11">
        <f t="shared" si="193"/>
        <v>0</v>
      </c>
      <c r="AJ61" s="11">
        <f t="shared" si="193"/>
        <v>0</v>
      </c>
      <c r="AK61" s="11">
        <f t="shared" si="193"/>
        <v>0</v>
      </c>
      <c r="AL61" s="11">
        <f t="shared" si="193"/>
        <v>0</v>
      </c>
      <c r="AM61" s="11">
        <f t="shared" si="193"/>
        <v>0</v>
      </c>
      <c r="AN61" s="11">
        <f t="shared" si="193"/>
        <v>0</v>
      </c>
      <c r="AO61" s="11">
        <f t="shared" si="193"/>
        <v>0</v>
      </c>
      <c r="AP61" s="11">
        <f t="shared" si="193"/>
        <v>0</v>
      </c>
      <c r="AQ61" s="11">
        <f t="shared" si="193"/>
        <v>0</v>
      </c>
      <c r="AR61" s="11">
        <f t="shared" si="193"/>
        <v>0</v>
      </c>
      <c r="AS61" s="11">
        <f t="shared" si="193"/>
        <v>0</v>
      </c>
      <c r="AT61" s="11">
        <f t="shared" si="193"/>
        <v>0</v>
      </c>
      <c r="AU61" s="11">
        <f t="shared" si="193"/>
        <v>0</v>
      </c>
      <c r="AV61" s="11">
        <f t="shared" si="193"/>
        <v>0</v>
      </c>
      <c r="AW61" s="11">
        <f t="shared" si="193"/>
        <v>0</v>
      </c>
      <c r="AX61" s="11">
        <f t="shared" si="193"/>
        <v>0</v>
      </c>
      <c r="AY61" s="11">
        <f t="shared" si="193"/>
        <v>0</v>
      </c>
      <c r="AZ61" s="11">
        <f t="shared" si="193"/>
        <v>0</v>
      </c>
      <c r="BA61" s="11">
        <f t="shared" si="193"/>
        <v>0</v>
      </c>
      <c r="BB61" s="11">
        <f t="shared" si="193"/>
        <v>0</v>
      </c>
      <c r="BC61" s="11">
        <f t="shared" si="193"/>
        <v>0</v>
      </c>
      <c r="BD61" s="11">
        <f t="shared" si="193"/>
        <v>0</v>
      </c>
      <c r="BE61" s="11">
        <f t="shared" si="193"/>
        <v>0</v>
      </c>
      <c r="BF61" s="11">
        <f t="shared" si="193"/>
        <v>0</v>
      </c>
      <c r="BG61" s="11">
        <f t="shared" si="193"/>
        <v>0</v>
      </c>
      <c r="BH61" s="11">
        <f t="shared" si="193"/>
        <v>0</v>
      </c>
      <c r="BI61" s="11">
        <f t="shared" si="193"/>
        <v>0</v>
      </c>
      <c r="BJ61" s="11">
        <f t="shared" si="193"/>
        <v>0</v>
      </c>
      <c r="BK61" s="11">
        <f t="shared" si="193"/>
        <v>0</v>
      </c>
      <c r="BL61" s="11">
        <f t="shared" si="193"/>
        <v>0</v>
      </c>
      <c r="BM61" s="11">
        <f t="shared" si="193"/>
        <v>0</v>
      </c>
      <c r="BN61" s="11">
        <f t="shared" si="193"/>
        <v>0</v>
      </c>
      <c r="BO61" s="11">
        <f t="shared" si="193"/>
        <v>0</v>
      </c>
      <c r="BP61" s="11">
        <f t="shared" si="193"/>
        <v>0</v>
      </c>
      <c r="BQ61" s="11">
        <f t="shared" si="193"/>
        <v>0</v>
      </c>
      <c r="BR61" s="11">
        <f t="shared" si="193"/>
        <v>0</v>
      </c>
      <c r="BS61" s="11">
        <f t="shared" si="193"/>
        <v>0</v>
      </c>
      <c r="BT61" s="11">
        <f t="shared" ref="BT61:CF61" si="194">+SUM(BS61,BT39)</f>
        <v>0</v>
      </c>
      <c r="BU61" s="11">
        <f t="shared" si="194"/>
        <v>0</v>
      </c>
      <c r="BV61" s="11">
        <f t="shared" si="194"/>
        <v>0</v>
      </c>
      <c r="BW61" s="11">
        <f t="shared" si="194"/>
        <v>0</v>
      </c>
      <c r="BX61" s="11">
        <f t="shared" si="194"/>
        <v>0</v>
      </c>
      <c r="BY61" s="11">
        <f t="shared" si="194"/>
        <v>0</v>
      </c>
      <c r="BZ61" s="11">
        <f t="shared" si="194"/>
        <v>0</v>
      </c>
      <c r="CA61" s="11">
        <f t="shared" si="194"/>
        <v>0</v>
      </c>
      <c r="CB61" s="11">
        <f t="shared" si="194"/>
        <v>0</v>
      </c>
      <c r="CC61" s="11">
        <f t="shared" si="194"/>
        <v>0</v>
      </c>
      <c r="CD61" s="11">
        <f t="shared" si="194"/>
        <v>0</v>
      </c>
      <c r="CE61" s="11">
        <f t="shared" si="194"/>
        <v>0</v>
      </c>
      <c r="CF61" s="11">
        <f t="shared" si="194"/>
        <v>0</v>
      </c>
      <c r="CG61" s="6"/>
      <c r="CH61" s="6"/>
      <c r="CI61" s="6"/>
      <c r="CJ61" s="6"/>
      <c r="CK61" s="6"/>
      <c r="CL61" s="6"/>
      <c r="CM61" s="6"/>
      <c r="CN61" s="6"/>
      <c r="CO61" s="6"/>
      <c r="CP61" s="6"/>
      <c r="CQ61" s="6"/>
      <c r="CR61" s="6"/>
      <c r="CS61" s="6"/>
      <c r="CT61" s="6"/>
      <c r="CU61" s="6"/>
      <c r="CV61" s="6"/>
      <c r="CW61" s="6"/>
      <c r="CX61" s="6"/>
      <c r="CY61" s="6"/>
      <c r="CZ61" s="6"/>
      <c r="DA61" s="6"/>
      <c r="DB61" s="6"/>
      <c r="DC61" s="6"/>
      <c r="DD61" s="6"/>
      <c r="DE61" s="6"/>
      <c r="DF61" s="6"/>
      <c r="DG61" s="6"/>
      <c r="DH61" s="6"/>
      <c r="DI61" s="6"/>
      <c r="DJ61" s="6"/>
      <c r="DK61" s="6"/>
      <c r="DL61" s="6"/>
      <c r="DM61" s="6"/>
      <c r="DN61" s="6"/>
      <c r="DO61" s="6"/>
      <c r="DP61" s="6"/>
      <c r="DQ61" s="6"/>
      <c r="DR61" s="6"/>
      <c r="DS61" s="6"/>
      <c r="DT61" s="6"/>
      <c r="DU61" s="6"/>
      <c r="DV61" s="6"/>
      <c r="DW61" s="6"/>
      <c r="DX61" s="6"/>
      <c r="DY61" s="6"/>
      <c r="DZ61" s="6"/>
      <c r="EA61" s="6"/>
      <c r="EB61" s="6"/>
      <c r="EC61" s="6"/>
      <c r="ED61" s="6"/>
      <c r="EE61" s="6"/>
      <c r="EF61" s="6"/>
      <c r="EG61" s="6"/>
      <c r="EH61" s="6"/>
      <c r="EI61" s="6"/>
      <c r="EJ61" s="6"/>
      <c r="EK61" s="6"/>
      <c r="EL61" s="6"/>
      <c r="EM61" s="6"/>
      <c r="EN61" s="6"/>
      <c r="EO61" s="6"/>
      <c r="EP61" s="6"/>
      <c r="EQ61" s="6"/>
      <c r="ER61" s="6"/>
      <c r="ES61" s="6"/>
      <c r="ET61" s="6"/>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6"/>
      <c r="FU61" s="6"/>
      <c r="FV61" s="6"/>
      <c r="FW61" s="6"/>
      <c r="FX61" s="6"/>
      <c r="FY61" s="6"/>
      <c r="FZ61" s="6"/>
      <c r="GA61" s="6"/>
      <c r="GB61" s="6"/>
      <c r="GC61" s="6"/>
      <c r="GD61" s="6"/>
      <c r="GE61" s="6"/>
      <c r="GF61" s="6"/>
      <c r="GG61" s="6"/>
      <c r="GH61" s="6"/>
      <c r="GI61" s="6"/>
      <c r="GJ61" s="6"/>
      <c r="GK61" s="6"/>
      <c r="GL61" s="6"/>
      <c r="GM61" s="6"/>
      <c r="GN61" s="6"/>
      <c r="GO61" s="6"/>
      <c r="GP61" s="6"/>
      <c r="GQ61" s="6"/>
      <c r="GR61" s="6"/>
      <c r="GS61" s="6"/>
      <c r="GT61" s="6"/>
      <c r="GU61" s="6"/>
      <c r="GV61" s="6"/>
      <c r="GW61" s="6"/>
      <c r="GX61" s="6"/>
      <c r="GY61" s="6"/>
      <c r="GZ61" s="6"/>
      <c r="HA61" s="6"/>
      <c r="HB61" s="6"/>
      <c r="HC61" s="6"/>
      <c r="HD61" s="6"/>
      <c r="HE61" s="6"/>
      <c r="HF61" s="6"/>
      <c r="HG61" s="6"/>
      <c r="HH61" s="6"/>
      <c r="HI61" s="6"/>
      <c r="HJ61" s="6"/>
      <c r="HK61" s="6"/>
      <c r="HL61" s="6"/>
      <c r="HM61" s="6"/>
      <c r="HN61" s="6"/>
      <c r="HO61" s="6"/>
      <c r="HP61" s="6"/>
      <c r="HQ61" s="6"/>
      <c r="HR61" s="6"/>
      <c r="HS61" s="6"/>
      <c r="HT61" s="6"/>
      <c r="HU61" s="6"/>
      <c r="HV61" s="6"/>
      <c r="HW61" s="6"/>
      <c r="HX61" s="6"/>
      <c r="HY61" s="6"/>
      <c r="HZ61" s="6"/>
      <c r="IA61" s="6"/>
      <c r="IB61" s="6"/>
      <c r="IC61" s="6"/>
      <c r="ID61" s="6"/>
      <c r="IE61" s="6"/>
      <c r="IF61" s="6"/>
      <c r="IG61" s="6"/>
      <c r="IH61" s="6"/>
      <c r="II61" s="6"/>
      <c r="IJ61" s="6"/>
      <c r="IK61" s="6"/>
      <c r="IL61" s="6"/>
      <c r="IM61" s="6"/>
      <c r="IN61" s="6"/>
      <c r="IO61" s="6"/>
      <c r="IP61" s="6"/>
      <c r="IQ61" s="6"/>
      <c r="IR61" s="6"/>
      <c r="IS61" s="6"/>
      <c r="IT61" s="6"/>
      <c r="IU61" s="6"/>
      <c r="IV61" s="6"/>
      <c r="IW61" s="6"/>
      <c r="IX61" s="6"/>
      <c r="IY61" s="6"/>
      <c r="IZ61" s="6"/>
      <c r="JA61" s="6"/>
      <c r="JB61" s="6"/>
      <c r="JC61" s="6"/>
      <c r="JD61" s="6"/>
      <c r="JE61" s="6"/>
      <c r="JF61" s="6"/>
      <c r="JG61" s="6"/>
      <c r="JH61" s="6"/>
      <c r="JI61" s="6"/>
      <c r="JJ61" s="6"/>
      <c r="JK61" s="6"/>
      <c r="JL61" s="6"/>
      <c r="JM61" s="6"/>
      <c r="JN61" s="6"/>
      <c r="JO61" s="6"/>
      <c r="JP61" s="6"/>
      <c r="JQ61" s="6"/>
      <c r="JR61" s="6"/>
      <c r="JS61" s="6"/>
      <c r="JT61" s="6"/>
      <c r="JU61" s="6"/>
      <c r="JV61" s="6"/>
      <c r="JW61" s="6"/>
      <c r="JX61" s="6"/>
      <c r="JY61" s="6"/>
      <c r="JZ61" s="6"/>
      <c r="KA61" s="6"/>
      <c r="KB61" s="6"/>
      <c r="KC61" s="6"/>
      <c r="KD61" s="6"/>
      <c r="KE61" s="6"/>
      <c r="KF61" s="6"/>
      <c r="KG61" s="6"/>
      <c r="KH61" s="6"/>
      <c r="KI61" s="6"/>
      <c r="KJ61" s="6"/>
      <c r="KK61" s="6"/>
      <c r="KL61" s="6"/>
      <c r="KM61" s="6"/>
      <c r="KN61" s="6"/>
      <c r="KO61" s="6"/>
      <c r="KP61" s="6"/>
      <c r="KQ61" s="6"/>
      <c r="KR61" s="6"/>
      <c r="KS61" s="6"/>
      <c r="KT61" s="6"/>
      <c r="KU61" s="6"/>
      <c r="KV61" s="6"/>
      <c r="KW61" s="6"/>
      <c r="KX61" s="6"/>
      <c r="KY61" s="6"/>
      <c r="KZ61" s="6"/>
      <c r="LA61" s="6"/>
      <c r="LB61" s="6"/>
      <c r="LC61" s="6"/>
      <c r="LD61" s="6"/>
      <c r="LE61" s="6"/>
      <c r="LF61" s="6"/>
      <c r="LG61" s="6"/>
      <c r="LH61" s="6"/>
      <c r="LI61" s="6"/>
      <c r="LJ61" s="6"/>
      <c r="LK61" s="6"/>
      <c r="LL61" s="6"/>
      <c r="LM61" s="6"/>
      <c r="LN61" s="6"/>
      <c r="LO61" s="6"/>
      <c r="LP61" s="6"/>
      <c r="LQ61" s="6"/>
      <c r="LR61" s="6"/>
      <c r="LS61" s="6"/>
      <c r="LT61" s="6"/>
      <c r="LU61" s="6"/>
      <c r="LV61" s="6"/>
      <c r="LW61" s="6"/>
      <c r="LX61" s="6"/>
      <c r="LY61" s="6"/>
      <c r="LZ61" s="6"/>
      <c r="MA61" s="6"/>
      <c r="MB61" s="6"/>
      <c r="MC61" s="6"/>
      <c r="MD61" s="6"/>
      <c r="ME61" s="6"/>
      <c r="MF61" s="6"/>
      <c r="MG61" s="6"/>
      <c r="MH61" s="6"/>
      <c r="MI61" s="6"/>
      <c r="MJ61" s="6"/>
      <c r="MK61" s="6"/>
      <c r="ML61" s="6"/>
      <c r="MM61" s="6"/>
      <c r="MN61" s="6"/>
      <c r="MO61" s="6"/>
      <c r="MP61" s="6"/>
      <c r="MQ61" s="6"/>
      <c r="MR61" s="6"/>
      <c r="MS61" s="6"/>
      <c r="MT61" s="6"/>
      <c r="MU61" s="6"/>
      <c r="MV61" s="6"/>
      <c r="MW61" s="6"/>
      <c r="MX61" s="6"/>
      <c r="MY61" s="6"/>
      <c r="MZ61" s="6"/>
      <c r="NA61" s="6"/>
      <c r="NB61" s="6"/>
      <c r="NC61" s="6"/>
      <c r="ND61" s="6"/>
      <c r="NE61" s="6"/>
      <c r="NF61" s="6"/>
      <c r="NG61" s="6"/>
      <c r="NH61" s="6"/>
      <c r="NI61" s="6"/>
      <c r="NJ61" s="6"/>
      <c r="NK61" s="6"/>
      <c r="NL61" s="6"/>
      <c r="NM61" s="6"/>
      <c r="NN61" s="6"/>
      <c r="NO61" s="6"/>
      <c r="NP61" s="6"/>
      <c r="NQ61" s="6"/>
      <c r="NR61" s="6"/>
      <c r="NS61" s="6"/>
      <c r="NT61" s="6"/>
      <c r="NU61" s="6"/>
      <c r="NV61" s="6"/>
      <c r="NW61" s="6"/>
      <c r="NX61" s="6"/>
      <c r="NY61" s="6"/>
      <c r="NZ61" s="6"/>
      <c r="OA61" s="6"/>
      <c r="OB61" s="6"/>
      <c r="OC61" s="6"/>
      <c r="OD61" s="6"/>
      <c r="OE61" s="6"/>
      <c r="OF61" s="6"/>
      <c r="OG61" s="6"/>
      <c r="OH61" s="6"/>
      <c r="OI61" s="6"/>
      <c r="OJ61" s="6"/>
      <c r="OK61" s="6"/>
      <c r="OL61" s="6"/>
      <c r="OM61" s="6"/>
      <c r="ON61" s="6"/>
    </row>
    <row r="62" spans="2:404" hidden="1" x14ac:dyDescent="0.3">
      <c r="C62" s="796">
        <f t="shared" si="185"/>
        <v>5</v>
      </c>
      <c r="D62" s="94" t="str">
        <f t="shared" si="185"/>
        <v>Malla API 200</v>
      </c>
      <c r="E62" s="11">
        <f t="shared" si="185"/>
        <v>0</v>
      </c>
      <c r="F62" s="11">
        <f t="shared" si="188"/>
        <v>0</v>
      </c>
      <c r="G62" s="11">
        <f t="shared" si="188"/>
        <v>0</v>
      </c>
      <c r="H62" s="11">
        <f t="shared" ref="H62:BS62" si="195">+SUM(G62,H40)</f>
        <v>0</v>
      </c>
      <c r="I62" s="11">
        <f t="shared" si="195"/>
        <v>0</v>
      </c>
      <c r="J62" s="11">
        <f t="shared" si="195"/>
        <v>0</v>
      </c>
      <c r="K62" s="11">
        <f t="shared" si="195"/>
        <v>0</v>
      </c>
      <c r="L62" s="11">
        <f t="shared" si="195"/>
        <v>0</v>
      </c>
      <c r="M62" s="11">
        <f t="shared" si="195"/>
        <v>0</v>
      </c>
      <c r="N62" s="11">
        <f t="shared" si="195"/>
        <v>0</v>
      </c>
      <c r="O62" s="11">
        <f t="shared" si="195"/>
        <v>0</v>
      </c>
      <c r="P62" s="11">
        <f t="shared" si="195"/>
        <v>0</v>
      </c>
      <c r="Q62" s="11">
        <f t="shared" si="195"/>
        <v>0</v>
      </c>
      <c r="R62" s="11">
        <f t="shared" si="195"/>
        <v>0</v>
      </c>
      <c r="S62" s="11">
        <f t="shared" si="195"/>
        <v>0</v>
      </c>
      <c r="T62" s="11">
        <f t="shared" si="195"/>
        <v>0</v>
      </c>
      <c r="U62" s="11">
        <f t="shared" si="195"/>
        <v>0</v>
      </c>
      <c r="V62" s="11">
        <f t="shared" si="195"/>
        <v>0</v>
      </c>
      <c r="W62" s="11">
        <f t="shared" si="195"/>
        <v>0</v>
      </c>
      <c r="X62" s="11">
        <f t="shared" si="195"/>
        <v>0</v>
      </c>
      <c r="Y62" s="11">
        <f t="shared" si="195"/>
        <v>0</v>
      </c>
      <c r="Z62" s="11">
        <f t="shared" si="195"/>
        <v>0</v>
      </c>
      <c r="AA62" s="11">
        <f t="shared" si="195"/>
        <v>0</v>
      </c>
      <c r="AB62" s="11">
        <f t="shared" si="195"/>
        <v>0</v>
      </c>
      <c r="AC62" s="11">
        <f t="shared" si="195"/>
        <v>0</v>
      </c>
      <c r="AD62" s="11">
        <f t="shared" si="195"/>
        <v>0</v>
      </c>
      <c r="AE62" s="11">
        <f t="shared" si="195"/>
        <v>0</v>
      </c>
      <c r="AF62" s="11">
        <f t="shared" si="195"/>
        <v>0</v>
      </c>
      <c r="AG62" s="11">
        <f t="shared" si="195"/>
        <v>0</v>
      </c>
      <c r="AH62" s="11">
        <f t="shared" si="195"/>
        <v>0</v>
      </c>
      <c r="AI62" s="11">
        <f t="shared" si="195"/>
        <v>0</v>
      </c>
      <c r="AJ62" s="11">
        <f t="shared" si="195"/>
        <v>0</v>
      </c>
      <c r="AK62" s="11">
        <f t="shared" si="195"/>
        <v>0</v>
      </c>
      <c r="AL62" s="11">
        <f t="shared" si="195"/>
        <v>0</v>
      </c>
      <c r="AM62" s="11">
        <f t="shared" si="195"/>
        <v>0</v>
      </c>
      <c r="AN62" s="11">
        <f t="shared" si="195"/>
        <v>0</v>
      </c>
      <c r="AO62" s="11">
        <f t="shared" si="195"/>
        <v>0</v>
      </c>
      <c r="AP62" s="11">
        <f t="shared" si="195"/>
        <v>0</v>
      </c>
      <c r="AQ62" s="11">
        <f t="shared" si="195"/>
        <v>0</v>
      </c>
      <c r="AR62" s="11">
        <f t="shared" si="195"/>
        <v>0</v>
      </c>
      <c r="AS62" s="11">
        <f t="shared" si="195"/>
        <v>0</v>
      </c>
      <c r="AT62" s="11">
        <f t="shared" si="195"/>
        <v>0</v>
      </c>
      <c r="AU62" s="11">
        <f t="shared" si="195"/>
        <v>0</v>
      </c>
      <c r="AV62" s="11">
        <f t="shared" si="195"/>
        <v>0</v>
      </c>
      <c r="AW62" s="11">
        <f t="shared" si="195"/>
        <v>0</v>
      </c>
      <c r="AX62" s="11">
        <f t="shared" si="195"/>
        <v>0</v>
      </c>
      <c r="AY62" s="11">
        <f t="shared" si="195"/>
        <v>0</v>
      </c>
      <c r="AZ62" s="11">
        <f t="shared" si="195"/>
        <v>0</v>
      </c>
      <c r="BA62" s="11">
        <f t="shared" si="195"/>
        <v>0</v>
      </c>
      <c r="BB62" s="11">
        <f t="shared" si="195"/>
        <v>0</v>
      </c>
      <c r="BC62" s="11">
        <f t="shared" si="195"/>
        <v>0</v>
      </c>
      <c r="BD62" s="11">
        <f t="shared" si="195"/>
        <v>0</v>
      </c>
      <c r="BE62" s="11">
        <f t="shared" si="195"/>
        <v>0</v>
      </c>
      <c r="BF62" s="11">
        <f t="shared" si="195"/>
        <v>0</v>
      </c>
      <c r="BG62" s="11">
        <f t="shared" si="195"/>
        <v>0</v>
      </c>
      <c r="BH62" s="11">
        <f t="shared" si="195"/>
        <v>0</v>
      </c>
      <c r="BI62" s="11">
        <f t="shared" si="195"/>
        <v>0</v>
      </c>
      <c r="BJ62" s="11">
        <f t="shared" si="195"/>
        <v>0</v>
      </c>
      <c r="BK62" s="11">
        <f t="shared" si="195"/>
        <v>0</v>
      </c>
      <c r="BL62" s="11">
        <f t="shared" si="195"/>
        <v>0</v>
      </c>
      <c r="BM62" s="11">
        <f t="shared" si="195"/>
        <v>0</v>
      </c>
      <c r="BN62" s="11">
        <f t="shared" si="195"/>
        <v>0</v>
      </c>
      <c r="BO62" s="11">
        <f t="shared" si="195"/>
        <v>0</v>
      </c>
      <c r="BP62" s="11">
        <f t="shared" si="195"/>
        <v>0</v>
      </c>
      <c r="BQ62" s="11">
        <f t="shared" si="195"/>
        <v>0</v>
      </c>
      <c r="BR62" s="11">
        <f t="shared" si="195"/>
        <v>0</v>
      </c>
      <c r="BS62" s="11">
        <f t="shared" si="195"/>
        <v>0</v>
      </c>
      <c r="BT62" s="11">
        <f t="shared" ref="BT62:CF62" si="196">+SUM(BS62,BT40)</f>
        <v>0</v>
      </c>
      <c r="BU62" s="11">
        <f t="shared" si="196"/>
        <v>0</v>
      </c>
      <c r="BV62" s="11">
        <f t="shared" si="196"/>
        <v>0</v>
      </c>
      <c r="BW62" s="11">
        <f t="shared" si="196"/>
        <v>0</v>
      </c>
      <c r="BX62" s="11">
        <f t="shared" si="196"/>
        <v>0</v>
      </c>
      <c r="BY62" s="11">
        <f t="shared" si="196"/>
        <v>0</v>
      </c>
      <c r="BZ62" s="11">
        <f t="shared" si="196"/>
        <v>0</v>
      </c>
      <c r="CA62" s="11">
        <f t="shared" si="196"/>
        <v>0</v>
      </c>
      <c r="CB62" s="11">
        <f t="shared" si="196"/>
        <v>0</v>
      </c>
      <c r="CC62" s="11">
        <f t="shared" si="196"/>
        <v>0</v>
      </c>
      <c r="CD62" s="11">
        <f t="shared" si="196"/>
        <v>0</v>
      </c>
      <c r="CE62" s="11">
        <f t="shared" si="196"/>
        <v>0</v>
      </c>
      <c r="CF62" s="11">
        <f t="shared" si="196"/>
        <v>0</v>
      </c>
      <c r="CG62" s="6"/>
      <c r="CH62" s="6"/>
      <c r="CI62" s="6"/>
      <c r="CJ62" s="6"/>
      <c r="CK62" s="6"/>
      <c r="CL62" s="6"/>
      <c r="CM62" s="6"/>
      <c r="CN62" s="6"/>
      <c r="CO62" s="6"/>
      <c r="CP62" s="6"/>
      <c r="CQ62" s="6"/>
      <c r="CR62" s="6"/>
      <c r="CS62" s="6"/>
      <c r="CT62" s="6"/>
      <c r="CU62" s="6"/>
      <c r="CV62" s="6"/>
      <c r="CW62" s="6"/>
      <c r="CX62" s="6"/>
      <c r="CY62" s="6"/>
      <c r="CZ62" s="6"/>
      <c r="DA62" s="6"/>
      <c r="DB62" s="6"/>
      <c r="DC62" s="6"/>
      <c r="DD62" s="6"/>
      <c r="DE62" s="6"/>
      <c r="DF62" s="6"/>
      <c r="DG62" s="6"/>
      <c r="DH62" s="6"/>
      <c r="DI62" s="6"/>
      <c r="DJ62" s="6"/>
      <c r="DK62" s="6"/>
      <c r="DL62" s="6"/>
      <c r="DM62" s="6"/>
      <c r="DN62" s="6"/>
      <c r="DO62" s="6"/>
      <c r="DP62" s="6"/>
      <c r="DQ62" s="6"/>
      <c r="DR62" s="6"/>
      <c r="DS62" s="6"/>
      <c r="DT62" s="6"/>
      <c r="DU62" s="6"/>
      <c r="DV62" s="6"/>
      <c r="DW62" s="6"/>
      <c r="DX62" s="6"/>
      <c r="DY62" s="6"/>
      <c r="DZ62" s="6"/>
      <c r="EA62" s="6"/>
      <c r="EB62" s="6"/>
      <c r="EC62" s="6"/>
      <c r="ED62" s="6"/>
      <c r="EE62" s="6"/>
      <c r="EF62" s="6"/>
      <c r="EG62" s="6"/>
      <c r="EH62" s="6"/>
      <c r="EI62" s="6"/>
      <c r="EJ62" s="6"/>
      <c r="EK62" s="6"/>
      <c r="EL62" s="6"/>
      <c r="EM62" s="6"/>
      <c r="EN62" s="6"/>
      <c r="EO62" s="6"/>
      <c r="EP62" s="6"/>
      <c r="EQ62" s="6"/>
      <c r="ER62" s="6"/>
      <c r="ES62" s="6"/>
      <c r="ET62" s="6"/>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6"/>
      <c r="FU62" s="6"/>
      <c r="FV62" s="6"/>
      <c r="FW62" s="6"/>
      <c r="FX62" s="6"/>
      <c r="FY62" s="6"/>
      <c r="FZ62" s="6"/>
      <c r="GA62" s="6"/>
      <c r="GB62" s="6"/>
      <c r="GC62" s="6"/>
      <c r="GD62" s="6"/>
      <c r="GE62" s="6"/>
      <c r="GF62" s="6"/>
      <c r="GG62" s="6"/>
      <c r="GH62" s="6"/>
      <c r="GI62" s="6"/>
      <c r="GJ62" s="6"/>
      <c r="GK62" s="6"/>
      <c r="GL62" s="6"/>
      <c r="GM62" s="6"/>
      <c r="GN62" s="6"/>
      <c r="GO62" s="6"/>
      <c r="GP62" s="6"/>
      <c r="GQ62" s="6"/>
      <c r="GR62" s="6"/>
      <c r="GS62" s="6"/>
      <c r="GT62" s="6"/>
      <c r="GU62" s="6"/>
      <c r="GV62" s="6"/>
      <c r="GW62" s="6"/>
      <c r="GX62" s="6"/>
      <c r="GY62" s="6"/>
      <c r="GZ62" s="6"/>
      <c r="HA62" s="6"/>
      <c r="HB62" s="6"/>
      <c r="HC62" s="6"/>
      <c r="HD62" s="6"/>
      <c r="HE62" s="6"/>
      <c r="HF62" s="6"/>
      <c r="HG62" s="6"/>
      <c r="HH62" s="6"/>
      <c r="HI62" s="6"/>
      <c r="HJ62" s="6"/>
      <c r="HK62" s="6"/>
      <c r="HL62" s="6"/>
      <c r="HM62" s="6"/>
      <c r="HN62" s="6"/>
      <c r="HO62" s="6"/>
      <c r="HP62" s="6"/>
      <c r="HQ62" s="6"/>
      <c r="HR62" s="6"/>
      <c r="HS62" s="6"/>
      <c r="HT62" s="6"/>
      <c r="HU62" s="6"/>
      <c r="HV62" s="6"/>
      <c r="HW62" s="6"/>
      <c r="HX62" s="6"/>
      <c r="HY62" s="6"/>
      <c r="HZ62" s="6"/>
      <c r="IA62" s="6"/>
      <c r="IB62" s="6"/>
      <c r="IC62" s="6"/>
      <c r="ID62" s="6"/>
      <c r="IE62" s="6"/>
      <c r="IF62" s="6"/>
      <c r="IG62" s="6"/>
      <c r="IH62" s="6"/>
      <c r="II62" s="6"/>
      <c r="IJ62" s="6"/>
      <c r="IK62" s="6"/>
      <c r="IL62" s="6"/>
      <c r="IM62" s="6"/>
      <c r="IN62" s="6"/>
      <c r="IO62" s="6"/>
      <c r="IP62" s="6"/>
      <c r="IQ62" s="6"/>
      <c r="IR62" s="6"/>
      <c r="IS62" s="6"/>
      <c r="IT62" s="6"/>
      <c r="IU62" s="6"/>
      <c r="IV62" s="6"/>
      <c r="IW62" s="6"/>
      <c r="IX62" s="6"/>
      <c r="IY62" s="6"/>
      <c r="IZ62" s="6"/>
      <c r="JA62" s="6"/>
      <c r="JB62" s="6"/>
      <c r="JC62" s="6"/>
      <c r="JD62" s="6"/>
      <c r="JE62" s="6"/>
      <c r="JF62" s="6"/>
      <c r="JG62" s="6"/>
      <c r="JH62" s="6"/>
      <c r="JI62" s="6"/>
      <c r="JJ62" s="6"/>
      <c r="JK62" s="6"/>
      <c r="JL62" s="6"/>
      <c r="JM62" s="6"/>
      <c r="JN62" s="6"/>
      <c r="JO62" s="6"/>
      <c r="JP62" s="6"/>
      <c r="JQ62" s="6"/>
      <c r="JR62" s="6"/>
      <c r="JS62" s="6"/>
      <c r="JT62" s="6"/>
      <c r="JU62" s="6"/>
      <c r="JV62" s="6"/>
      <c r="JW62" s="6"/>
      <c r="JX62" s="6"/>
      <c r="JY62" s="6"/>
      <c r="JZ62" s="6"/>
      <c r="KA62" s="6"/>
      <c r="KB62" s="6"/>
      <c r="KC62" s="6"/>
      <c r="KD62" s="6"/>
      <c r="KE62" s="6"/>
      <c r="KF62" s="6"/>
      <c r="KG62" s="6"/>
      <c r="KH62" s="6"/>
      <c r="KI62" s="6"/>
      <c r="KJ62" s="6"/>
      <c r="KK62" s="6"/>
      <c r="KL62" s="6"/>
      <c r="KM62" s="6"/>
      <c r="KN62" s="6"/>
      <c r="KO62" s="6"/>
      <c r="KP62" s="6"/>
      <c r="KQ62" s="6"/>
      <c r="KR62" s="6"/>
      <c r="KS62" s="6"/>
      <c r="KT62" s="6"/>
      <c r="KU62" s="6"/>
      <c r="KV62" s="6"/>
      <c r="KW62" s="6"/>
      <c r="KX62" s="6"/>
      <c r="KY62" s="6"/>
      <c r="KZ62" s="6"/>
      <c r="LA62" s="6"/>
      <c r="LB62" s="6"/>
      <c r="LC62" s="6"/>
      <c r="LD62" s="6"/>
      <c r="LE62" s="6"/>
      <c r="LF62" s="6"/>
      <c r="LG62" s="6"/>
      <c r="LH62" s="6"/>
      <c r="LI62" s="6"/>
      <c r="LJ62" s="6"/>
      <c r="LK62" s="6"/>
      <c r="LL62" s="6"/>
      <c r="LM62" s="6"/>
      <c r="LN62" s="6"/>
      <c r="LO62" s="6"/>
      <c r="LP62" s="6"/>
      <c r="LQ62" s="6"/>
      <c r="LR62" s="6"/>
      <c r="LS62" s="6"/>
      <c r="LT62" s="6"/>
      <c r="LU62" s="6"/>
      <c r="LV62" s="6"/>
      <c r="LW62" s="6"/>
      <c r="LX62" s="6"/>
      <c r="LY62" s="6"/>
      <c r="LZ62" s="6"/>
      <c r="MA62" s="6"/>
      <c r="MB62" s="6"/>
      <c r="MC62" s="6"/>
      <c r="MD62" s="6"/>
      <c r="ME62" s="6"/>
      <c r="MF62" s="6"/>
      <c r="MG62" s="6"/>
      <c r="MH62" s="6"/>
      <c r="MI62" s="6"/>
      <c r="MJ62" s="6"/>
      <c r="MK62" s="6"/>
      <c r="ML62" s="6"/>
      <c r="MM62" s="6"/>
      <c r="MN62" s="6"/>
      <c r="MO62" s="6"/>
      <c r="MP62" s="6"/>
      <c r="MQ62" s="6"/>
      <c r="MR62" s="6"/>
      <c r="MS62" s="6"/>
      <c r="MT62" s="6"/>
      <c r="MU62" s="6"/>
      <c r="MV62" s="6"/>
      <c r="MW62" s="6"/>
      <c r="MX62" s="6"/>
      <c r="MY62" s="6"/>
      <c r="MZ62" s="6"/>
      <c r="NA62" s="6"/>
      <c r="NB62" s="6"/>
      <c r="NC62" s="6"/>
      <c r="ND62" s="6"/>
      <c r="NE62" s="6"/>
      <c r="NF62" s="6"/>
      <c r="NG62" s="6"/>
      <c r="NH62" s="6"/>
      <c r="NI62" s="6"/>
      <c r="NJ62" s="6"/>
      <c r="NK62" s="6"/>
      <c r="NL62" s="6"/>
      <c r="NM62" s="6"/>
      <c r="NN62" s="6"/>
      <c r="NO62" s="6"/>
      <c r="NP62" s="6"/>
      <c r="NQ62" s="6"/>
      <c r="NR62" s="6"/>
      <c r="NS62" s="6"/>
      <c r="NT62" s="6"/>
      <c r="NU62" s="6"/>
      <c r="NV62" s="6"/>
      <c r="NW62" s="6"/>
      <c r="NX62" s="6"/>
      <c r="NY62" s="6"/>
      <c r="NZ62" s="6"/>
      <c r="OA62" s="6"/>
      <c r="OB62" s="6"/>
      <c r="OC62" s="6"/>
      <c r="OD62" s="6"/>
      <c r="OE62" s="6"/>
      <c r="OF62" s="6"/>
      <c r="OG62" s="6"/>
      <c r="OH62" s="6"/>
      <c r="OI62" s="6"/>
      <c r="OJ62" s="6"/>
      <c r="OK62" s="6"/>
      <c r="OL62" s="6"/>
      <c r="OM62" s="6"/>
      <c r="ON62" s="6"/>
    </row>
    <row r="63" spans="2:404" hidden="1" x14ac:dyDescent="0.3">
      <c r="C63" s="796">
        <f t="shared" si="185"/>
        <v>6</v>
      </c>
      <c r="D63" s="94" t="str">
        <f t="shared" si="185"/>
        <v>Malla API 230</v>
      </c>
      <c r="E63" s="11">
        <f t="shared" si="185"/>
        <v>0</v>
      </c>
      <c r="F63" s="11">
        <f t="shared" si="188"/>
        <v>0</v>
      </c>
      <c r="G63" s="11">
        <f t="shared" si="188"/>
        <v>0</v>
      </c>
      <c r="H63" s="11">
        <f t="shared" ref="H63:BS63" si="197">+SUM(G63,H41)</f>
        <v>0</v>
      </c>
      <c r="I63" s="11">
        <f t="shared" si="197"/>
        <v>0</v>
      </c>
      <c r="J63" s="11">
        <f t="shared" si="197"/>
        <v>0</v>
      </c>
      <c r="K63" s="11">
        <f t="shared" si="197"/>
        <v>0</v>
      </c>
      <c r="L63" s="11">
        <f t="shared" si="197"/>
        <v>0</v>
      </c>
      <c r="M63" s="11">
        <f t="shared" si="197"/>
        <v>0</v>
      </c>
      <c r="N63" s="11">
        <f t="shared" si="197"/>
        <v>0</v>
      </c>
      <c r="O63" s="11">
        <f t="shared" si="197"/>
        <v>0</v>
      </c>
      <c r="P63" s="11">
        <f t="shared" si="197"/>
        <v>0</v>
      </c>
      <c r="Q63" s="11">
        <f t="shared" si="197"/>
        <v>0</v>
      </c>
      <c r="R63" s="11">
        <f t="shared" si="197"/>
        <v>0</v>
      </c>
      <c r="S63" s="11">
        <f t="shared" si="197"/>
        <v>0</v>
      </c>
      <c r="T63" s="11">
        <f t="shared" si="197"/>
        <v>0</v>
      </c>
      <c r="U63" s="11">
        <f t="shared" si="197"/>
        <v>0</v>
      </c>
      <c r="V63" s="11">
        <f t="shared" si="197"/>
        <v>0</v>
      </c>
      <c r="W63" s="11">
        <f t="shared" si="197"/>
        <v>0</v>
      </c>
      <c r="X63" s="11">
        <f t="shared" si="197"/>
        <v>0</v>
      </c>
      <c r="Y63" s="11">
        <f t="shared" si="197"/>
        <v>0</v>
      </c>
      <c r="Z63" s="11">
        <f t="shared" si="197"/>
        <v>0</v>
      </c>
      <c r="AA63" s="11">
        <f t="shared" si="197"/>
        <v>0</v>
      </c>
      <c r="AB63" s="11">
        <f t="shared" si="197"/>
        <v>0</v>
      </c>
      <c r="AC63" s="11">
        <f t="shared" si="197"/>
        <v>0</v>
      </c>
      <c r="AD63" s="11">
        <f t="shared" si="197"/>
        <v>0</v>
      </c>
      <c r="AE63" s="11">
        <f t="shared" si="197"/>
        <v>0</v>
      </c>
      <c r="AF63" s="11">
        <f t="shared" si="197"/>
        <v>0</v>
      </c>
      <c r="AG63" s="11">
        <f t="shared" si="197"/>
        <v>0</v>
      </c>
      <c r="AH63" s="11">
        <f t="shared" si="197"/>
        <v>0</v>
      </c>
      <c r="AI63" s="11">
        <f t="shared" si="197"/>
        <v>0</v>
      </c>
      <c r="AJ63" s="11">
        <f t="shared" si="197"/>
        <v>0</v>
      </c>
      <c r="AK63" s="11">
        <f t="shared" si="197"/>
        <v>0</v>
      </c>
      <c r="AL63" s="11">
        <f t="shared" si="197"/>
        <v>0</v>
      </c>
      <c r="AM63" s="11">
        <f t="shared" si="197"/>
        <v>0</v>
      </c>
      <c r="AN63" s="11">
        <f t="shared" si="197"/>
        <v>0</v>
      </c>
      <c r="AO63" s="11">
        <f t="shared" si="197"/>
        <v>0</v>
      </c>
      <c r="AP63" s="11">
        <f t="shared" si="197"/>
        <v>0</v>
      </c>
      <c r="AQ63" s="11">
        <f t="shared" si="197"/>
        <v>0</v>
      </c>
      <c r="AR63" s="11">
        <f t="shared" si="197"/>
        <v>0</v>
      </c>
      <c r="AS63" s="11">
        <f t="shared" si="197"/>
        <v>0</v>
      </c>
      <c r="AT63" s="11">
        <f t="shared" si="197"/>
        <v>0</v>
      </c>
      <c r="AU63" s="11">
        <f t="shared" si="197"/>
        <v>0</v>
      </c>
      <c r="AV63" s="11">
        <f t="shared" si="197"/>
        <v>0</v>
      </c>
      <c r="AW63" s="11">
        <f t="shared" si="197"/>
        <v>0</v>
      </c>
      <c r="AX63" s="11">
        <f t="shared" si="197"/>
        <v>0</v>
      </c>
      <c r="AY63" s="11">
        <f t="shared" si="197"/>
        <v>0</v>
      </c>
      <c r="AZ63" s="11">
        <f t="shared" si="197"/>
        <v>0</v>
      </c>
      <c r="BA63" s="11">
        <f t="shared" si="197"/>
        <v>0</v>
      </c>
      <c r="BB63" s="11">
        <f t="shared" si="197"/>
        <v>0</v>
      </c>
      <c r="BC63" s="11">
        <f t="shared" si="197"/>
        <v>0</v>
      </c>
      <c r="BD63" s="11">
        <f t="shared" si="197"/>
        <v>0</v>
      </c>
      <c r="BE63" s="11">
        <f t="shared" si="197"/>
        <v>0</v>
      </c>
      <c r="BF63" s="11">
        <f t="shared" si="197"/>
        <v>0</v>
      </c>
      <c r="BG63" s="11">
        <f t="shared" si="197"/>
        <v>0</v>
      </c>
      <c r="BH63" s="11">
        <f t="shared" si="197"/>
        <v>0</v>
      </c>
      <c r="BI63" s="11">
        <f t="shared" si="197"/>
        <v>0</v>
      </c>
      <c r="BJ63" s="11">
        <f t="shared" si="197"/>
        <v>0</v>
      </c>
      <c r="BK63" s="11">
        <f t="shared" si="197"/>
        <v>0</v>
      </c>
      <c r="BL63" s="11">
        <f t="shared" si="197"/>
        <v>0</v>
      </c>
      <c r="BM63" s="11">
        <f t="shared" si="197"/>
        <v>0</v>
      </c>
      <c r="BN63" s="11">
        <f t="shared" si="197"/>
        <v>0</v>
      </c>
      <c r="BO63" s="11">
        <f t="shared" si="197"/>
        <v>0</v>
      </c>
      <c r="BP63" s="11">
        <f t="shared" si="197"/>
        <v>0</v>
      </c>
      <c r="BQ63" s="11">
        <f t="shared" si="197"/>
        <v>0</v>
      </c>
      <c r="BR63" s="11">
        <f t="shared" si="197"/>
        <v>0</v>
      </c>
      <c r="BS63" s="11">
        <f t="shared" si="197"/>
        <v>0</v>
      </c>
      <c r="BT63" s="11">
        <f t="shared" ref="BT63:CF63" si="198">+SUM(BS63,BT41)</f>
        <v>0</v>
      </c>
      <c r="BU63" s="11">
        <f t="shared" si="198"/>
        <v>0</v>
      </c>
      <c r="BV63" s="11">
        <f t="shared" si="198"/>
        <v>0</v>
      </c>
      <c r="BW63" s="11">
        <f t="shared" si="198"/>
        <v>0</v>
      </c>
      <c r="BX63" s="11">
        <f t="shared" si="198"/>
        <v>0</v>
      </c>
      <c r="BY63" s="11">
        <f t="shared" si="198"/>
        <v>0</v>
      </c>
      <c r="BZ63" s="11">
        <f t="shared" si="198"/>
        <v>0</v>
      </c>
      <c r="CA63" s="11">
        <f t="shared" si="198"/>
        <v>0</v>
      </c>
      <c r="CB63" s="11">
        <f t="shared" si="198"/>
        <v>0</v>
      </c>
      <c r="CC63" s="11">
        <f t="shared" si="198"/>
        <v>0</v>
      </c>
      <c r="CD63" s="11">
        <f t="shared" si="198"/>
        <v>0</v>
      </c>
      <c r="CE63" s="11">
        <f t="shared" si="198"/>
        <v>0</v>
      </c>
      <c r="CF63" s="11">
        <f t="shared" si="198"/>
        <v>0</v>
      </c>
      <c r="CG63" s="6"/>
      <c r="CH63" s="6"/>
      <c r="CI63" s="6"/>
      <c r="CJ63" s="6"/>
      <c r="CK63" s="6"/>
      <c r="CL63" s="6"/>
      <c r="CM63" s="6"/>
      <c r="CN63" s="6"/>
      <c r="CO63" s="6"/>
      <c r="CP63" s="6"/>
      <c r="CQ63" s="6"/>
      <c r="CR63" s="6"/>
      <c r="CS63" s="6"/>
      <c r="CT63" s="6"/>
      <c r="CU63" s="6"/>
      <c r="CV63" s="6"/>
      <c r="CW63" s="6"/>
      <c r="CX63" s="6"/>
      <c r="CY63" s="6"/>
      <c r="CZ63" s="6"/>
      <c r="DA63" s="6"/>
      <c r="DB63" s="6"/>
      <c r="DC63" s="6"/>
      <c r="DD63" s="6"/>
      <c r="DE63" s="6"/>
      <c r="DF63" s="6"/>
      <c r="DG63" s="6"/>
      <c r="DH63" s="6"/>
      <c r="DI63" s="6"/>
      <c r="DJ63" s="6"/>
      <c r="DK63" s="6"/>
      <c r="DL63" s="6"/>
      <c r="DM63" s="6"/>
      <c r="DN63" s="6"/>
      <c r="DO63" s="6"/>
      <c r="DP63" s="6"/>
      <c r="DQ63" s="6"/>
      <c r="DR63" s="6"/>
      <c r="DS63" s="6"/>
      <c r="DT63" s="6"/>
      <c r="DU63" s="6"/>
      <c r="DV63" s="6"/>
      <c r="DW63" s="6"/>
      <c r="DX63" s="6"/>
      <c r="DY63" s="6"/>
      <c r="DZ63" s="6"/>
      <c r="EA63" s="6"/>
      <c r="EB63" s="6"/>
      <c r="EC63" s="6"/>
      <c r="ED63" s="6"/>
      <c r="EE63" s="6"/>
      <c r="EF63" s="6"/>
      <c r="EG63" s="6"/>
      <c r="EH63" s="6"/>
      <c r="EI63" s="6"/>
      <c r="EJ63" s="6"/>
      <c r="EK63" s="6"/>
      <c r="EL63" s="6"/>
      <c r="EM63" s="6"/>
      <c r="EN63" s="6"/>
      <c r="EO63" s="6"/>
      <c r="EP63" s="6"/>
      <c r="EQ63" s="6"/>
      <c r="ER63" s="6"/>
      <c r="ES63" s="6"/>
      <c r="ET63" s="6"/>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6"/>
      <c r="FU63" s="6"/>
      <c r="FV63" s="6"/>
      <c r="FW63" s="6"/>
      <c r="FX63" s="6"/>
      <c r="FY63" s="6"/>
      <c r="FZ63" s="6"/>
      <c r="GA63" s="6"/>
      <c r="GB63" s="6"/>
      <c r="GC63" s="6"/>
      <c r="GD63" s="6"/>
      <c r="GE63" s="6"/>
      <c r="GF63" s="6"/>
      <c r="GG63" s="6"/>
      <c r="GH63" s="6"/>
      <c r="GI63" s="6"/>
      <c r="GJ63" s="6"/>
      <c r="GK63" s="6"/>
      <c r="GL63" s="6"/>
      <c r="GM63" s="6"/>
      <c r="GN63" s="6"/>
      <c r="GO63" s="6"/>
      <c r="GP63" s="6"/>
      <c r="GQ63" s="6"/>
      <c r="GR63" s="6"/>
      <c r="GS63" s="6"/>
      <c r="GT63" s="6"/>
      <c r="GU63" s="6"/>
      <c r="GV63" s="6"/>
      <c r="GW63" s="6"/>
      <c r="GX63" s="6"/>
      <c r="GY63" s="6"/>
      <c r="GZ63" s="6"/>
      <c r="HA63" s="6"/>
      <c r="HB63" s="6"/>
      <c r="HC63" s="6"/>
      <c r="HD63" s="6"/>
      <c r="HE63" s="6"/>
      <c r="HF63" s="6"/>
      <c r="HG63" s="6"/>
      <c r="HH63" s="6"/>
      <c r="HI63" s="6"/>
      <c r="HJ63" s="6"/>
      <c r="HK63" s="6"/>
      <c r="HL63" s="6"/>
      <c r="HM63" s="6"/>
      <c r="HN63" s="6"/>
      <c r="HO63" s="6"/>
      <c r="HP63" s="6"/>
      <c r="HQ63" s="6"/>
      <c r="HR63" s="6"/>
      <c r="HS63" s="6"/>
      <c r="HT63" s="6"/>
      <c r="HU63" s="6"/>
      <c r="HV63" s="6"/>
      <c r="HW63" s="6"/>
      <c r="HX63" s="6"/>
      <c r="HY63" s="6"/>
      <c r="HZ63" s="6"/>
      <c r="IA63" s="6"/>
      <c r="IB63" s="6"/>
      <c r="IC63" s="6"/>
      <c r="ID63" s="6"/>
      <c r="IE63" s="6"/>
      <c r="IF63" s="6"/>
      <c r="IG63" s="6"/>
      <c r="IH63" s="6"/>
      <c r="II63" s="6"/>
      <c r="IJ63" s="6"/>
      <c r="IK63" s="6"/>
      <c r="IL63" s="6"/>
      <c r="IM63" s="6"/>
      <c r="IN63" s="6"/>
      <c r="IO63" s="6"/>
      <c r="IP63" s="6"/>
      <c r="IQ63" s="6"/>
      <c r="IR63" s="6"/>
      <c r="IS63" s="6"/>
      <c r="IT63" s="6"/>
      <c r="IU63" s="6"/>
      <c r="IV63" s="6"/>
      <c r="IW63" s="6"/>
      <c r="IX63" s="6"/>
      <c r="IY63" s="6"/>
      <c r="IZ63" s="6"/>
      <c r="JA63" s="6"/>
      <c r="JB63" s="6"/>
      <c r="JC63" s="6"/>
      <c r="JD63" s="6"/>
      <c r="JE63" s="6"/>
      <c r="JF63" s="6"/>
      <c r="JG63" s="6"/>
      <c r="JH63" s="6"/>
      <c r="JI63" s="6"/>
      <c r="JJ63" s="6"/>
      <c r="JK63" s="6"/>
      <c r="JL63" s="6"/>
      <c r="JM63" s="6"/>
      <c r="JN63" s="6"/>
      <c r="JO63" s="6"/>
      <c r="JP63" s="6"/>
      <c r="JQ63" s="6"/>
      <c r="JR63" s="6"/>
      <c r="JS63" s="6"/>
      <c r="JT63" s="6"/>
      <c r="JU63" s="6"/>
      <c r="JV63" s="6"/>
      <c r="JW63" s="6"/>
      <c r="JX63" s="6"/>
      <c r="JY63" s="6"/>
      <c r="JZ63" s="6"/>
      <c r="KA63" s="6"/>
      <c r="KB63" s="6"/>
      <c r="KC63" s="6"/>
      <c r="KD63" s="6"/>
      <c r="KE63" s="6"/>
      <c r="KF63" s="6"/>
      <c r="KG63" s="6"/>
      <c r="KH63" s="6"/>
      <c r="KI63" s="6"/>
      <c r="KJ63" s="6"/>
      <c r="KK63" s="6"/>
      <c r="KL63" s="6"/>
      <c r="KM63" s="6"/>
      <c r="KN63" s="6"/>
      <c r="KO63" s="6"/>
      <c r="KP63" s="6"/>
      <c r="KQ63" s="6"/>
      <c r="KR63" s="6"/>
      <c r="KS63" s="6"/>
      <c r="KT63" s="6"/>
      <c r="KU63" s="6"/>
      <c r="KV63" s="6"/>
      <c r="KW63" s="6"/>
      <c r="KX63" s="6"/>
      <c r="KY63" s="6"/>
      <c r="KZ63" s="6"/>
      <c r="LA63" s="6"/>
      <c r="LB63" s="6"/>
      <c r="LC63" s="6"/>
      <c r="LD63" s="6"/>
      <c r="LE63" s="6"/>
      <c r="LF63" s="6"/>
      <c r="LG63" s="6"/>
      <c r="LH63" s="6"/>
      <c r="LI63" s="6"/>
      <c r="LJ63" s="6"/>
      <c r="LK63" s="6"/>
      <c r="LL63" s="6"/>
      <c r="LM63" s="6"/>
      <c r="LN63" s="6"/>
      <c r="LO63" s="6"/>
      <c r="LP63" s="6"/>
      <c r="LQ63" s="6"/>
      <c r="LR63" s="6"/>
      <c r="LS63" s="6"/>
      <c r="LT63" s="6"/>
      <c r="LU63" s="6"/>
      <c r="LV63" s="6"/>
      <c r="LW63" s="6"/>
      <c r="LX63" s="6"/>
      <c r="LY63" s="6"/>
      <c r="LZ63" s="6"/>
      <c r="MA63" s="6"/>
      <c r="MB63" s="6"/>
      <c r="MC63" s="6"/>
      <c r="MD63" s="6"/>
      <c r="ME63" s="6"/>
      <c r="MF63" s="6"/>
      <c r="MG63" s="6"/>
      <c r="MH63" s="6"/>
      <c r="MI63" s="6"/>
      <c r="MJ63" s="6"/>
      <c r="MK63" s="6"/>
      <c r="ML63" s="6"/>
      <c r="MM63" s="6"/>
      <c r="MN63" s="6"/>
      <c r="MO63" s="6"/>
      <c r="MP63" s="6"/>
      <c r="MQ63" s="6"/>
      <c r="MR63" s="6"/>
      <c r="MS63" s="6"/>
      <c r="MT63" s="6"/>
      <c r="MU63" s="6"/>
      <c r="MV63" s="6"/>
      <c r="MW63" s="6"/>
      <c r="MX63" s="6"/>
      <c r="MY63" s="6"/>
      <c r="MZ63" s="6"/>
      <c r="NA63" s="6"/>
      <c r="NB63" s="6"/>
      <c r="NC63" s="6"/>
      <c r="ND63" s="6"/>
      <c r="NE63" s="6"/>
      <c r="NF63" s="6"/>
      <c r="NG63" s="6"/>
      <c r="NH63" s="6"/>
      <c r="NI63" s="6"/>
      <c r="NJ63" s="6"/>
      <c r="NK63" s="6"/>
      <c r="NL63" s="6"/>
      <c r="NM63" s="6"/>
      <c r="NN63" s="6"/>
      <c r="NO63" s="6"/>
      <c r="NP63" s="6"/>
      <c r="NQ63" s="6"/>
      <c r="NR63" s="6"/>
      <c r="NS63" s="6"/>
      <c r="NT63" s="6"/>
      <c r="NU63" s="6"/>
      <c r="NV63" s="6"/>
      <c r="NW63" s="6"/>
      <c r="NX63" s="6"/>
      <c r="NY63" s="6"/>
      <c r="NZ63" s="6"/>
      <c r="OA63" s="6"/>
      <c r="OB63" s="6"/>
      <c r="OC63" s="6"/>
      <c r="OD63" s="6"/>
      <c r="OE63" s="6"/>
      <c r="OF63" s="6"/>
      <c r="OG63" s="6"/>
      <c r="OH63" s="6"/>
      <c r="OI63" s="6"/>
      <c r="OJ63" s="6"/>
      <c r="OK63" s="6"/>
      <c r="OL63" s="6"/>
      <c r="OM63" s="6"/>
      <c r="ON63" s="6"/>
    </row>
    <row r="64" spans="2:404" hidden="1" x14ac:dyDescent="0.3">
      <c r="C64" s="796">
        <f t="shared" si="185"/>
        <v>7</v>
      </c>
      <c r="D64" s="94" t="str">
        <f t="shared" si="185"/>
        <v>Malla API 270</v>
      </c>
      <c r="E64" s="11">
        <f t="shared" si="185"/>
        <v>0</v>
      </c>
      <c r="F64" s="11">
        <f t="shared" si="188"/>
        <v>0</v>
      </c>
      <c r="G64" s="11">
        <f t="shared" si="188"/>
        <v>0</v>
      </c>
      <c r="H64" s="11">
        <f t="shared" ref="H64:BS64" si="199">+SUM(G64,H42)</f>
        <v>0</v>
      </c>
      <c r="I64" s="11">
        <f t="shared" si="199"/>
        <v>0</v>
      </c>
      <c r="J64" s="11">
        <f t="shared" si="199"/>
        <v>0</v>
      </c>
      <c r="K64" s="11">
        <f t="shared" si="199"/>
        <v>0</v>
      </c>
      <c r="L64" s="11">
        <f t="shared" si="199"/>
        <v>0</v>
      </c>
      <c r="M64" s="11">
        <f t="shared" si="199"/>
        <v>0</v>
      </c>
      <c r="N64" s="11">
        <f t="shared" si="199"/>
        <v>0</v>
      </c>
      <c r="O64" s="11">
        <f t="shared" si="199"/>
        <v>0</v>
      </c>
      <c r="P64" s="11">
        <f t="shared" si="199"/>
        <v>0</v>
      </c>
      <c r="Q64" s="11">
        <f t="shared" si="199"/>
        <v>0</v>
      </c>
      <c r="R64" s="11">
        <f t="shared" si="199"/>
        <v>0</v>
      </c>
      <c r="S64" s="11">
        <f t="shared" si="199"/>
        <v>0</v>
      </c>
      <c r="T64" s="11">
        <f t="shared" si="199"/>
        <v>0</v>
      </c>
      <c r="U64" s="11">
        <f t="shared" si="199"/>
        <v>0</v>
      </c>
      <c r="V64" s="11">
        <f t="shared" si="199"/>
        <v>0</v>
      </c>
      <c r="W64" s="11">
        <f t="shared" si="199"/>
        <v>0</v>
      </c>
      <c r="X64" s="11">
        <f t="shared" si="199"/>
        <v>0</v>
      </c>
      <c r="Y64" s="11">
        <f t="shared" si="199"/>
        <v>0</v>
      </c>
      <c r="Z64" s="11">
        <f t="shared" si="199"/>
        <v>0</v>
      </c>
      <c r="AA64" s="11">
        <f t="shared" si="199"/>
        <v>0</v>
      </c>
      <c r="AB64" s="11">
        <f t="shared" si="199"/>
        <v>0</v>
      </c>
      <c r="AC64" s="11">
        <f t="shared" si="199"/>
        <v>0</v>
      </c>
      <c r="AD64" s="11">
        <f t="shared" si="199"/>
        <v>0</v>
      </c>
      <c r="AE64" s="11">
        <f t="shared" si="199"/>
        <v>0</v>
      </c>
      <c r="AF64" s="11">
        <f t="shared" si="199"/>
        <v>0</v>
      </c>
      <c r="AG64" s="11">
        <f t="shared" si="199"/>
        <v>0</v>
      </c>
      <c r="AH64" s="11">
        <f t="shared" si="199"/>
        <v>0</v>
      </c>
      <c r="AI64" s="11">
        <f t="shared" si="199"/>
        <v>0</v>
      </c>
      <c r="AJ64" s="11">
        <f t="shared" si="199"/>
        <v>0</v>
      </c>
      <c r="AK64" s="11">
        <f t="shared" si="199"/>
        <v>0</v>
      </c>
      <c r="AL64" s="11">
        <f t="shared" si="199"/>
        <v>0</v>
      </c>
      <c r="AM64" s="11">
        <f t="shared" si="199"/>
        <v>0</v>
      </c>
      <c r="AN64" s="11">
        <f t="shared" si="199"/>
        <v>0</v>
      </c>
      <c r="AO64" s="11">
        <f t="shared" si="199"/>
        <v>0</v>
      </c>
      <c r="AP64" s="11">
        <f t="shared" si="199"/>
        <v>0</v>
      </c>
      <c r="AQ64" s="11">
        <f t="shared" si="199"/>
        <v>0</v>
      </c>
      <c r="AR64" s="11">
        <f t="shared" si="199"/>
        <v>0</v>
      </c>
      <c r="AS64" s="11">
        <f t="shared" si="199"/>
        <v>0</v>
      </c>
      <c r="AT64" s="11">
        <f t="shared" si="199"/>
        <v>0</v>
      </c>
      <c r="AU64" s="11">
        <f t="shared" si="199"/>
        <v>0</v>
      </c>
      <c r="AV64" s="11">
        <f t="shared" si="199"/>
        <v>0</v>
      </c>
      <c r="AW64" s="11">
        <f t="shared" si="199"/>
        <v>0</v>
      </c>
      <c r="AX64" s="11">
        <f t="shared" si="199"/>
        <v>0</v>
      </c>
      <c r="AY64" s="11">
        <f t="shared" si="199"/>
        <v>0</v>
      </c>
      <c r="AZ64" s="11">
        <f t="shared" si="199"/>
        <v>0</v>
      </c>
      <c r="BA64" s="11">
        <f t="shared" si="199"/>
        <v>0</v>
      </c>
      <c r="BB64" s="11">
        <f t="shared" si="199"/>
        <v>0</v>
      </c>
      <c r="BC64" s="11">
        <f t="shared" si="199"/>
        <v>0</v>
      </c>
      <c r="BD64" s="11">
        <f t="shared" si="199"/>
        <v>0</v>
      </c>
      <c r="BE64" s="11">
        <f t="shared" si="199"/>
        <v>0</v>
      </c>
      <c r="BF64" s="11">
        <f t="shared" si="199"/>
        <v>0</v>
      </c>
      <c r="BG64" s="11">
        <f t="shared" si="199"/>
        <v>0</v>
      </c>
      <c r="BH64" s="11">
        <f t="shared" si="199"/>
        <v>0</v>
      </c>
      <c r="BI64" s="11">
        <f t="shared" si="199"/>
        <v>0</v>
      </c>
      <c r="BJ64" s="11">
        <f t="shared" si="199"/>
        <v>0</v>
      </c>
      <c r="BK64" s="11">
        <f t="shared" si="199"/>
        <v>0</v>
      </c>
      <c r="BL64" s="11">
        <f t="shared" si="199"/>
        <v>0</v>
      </c>
      <c r="BM64" s="11">
        <f t="shared" si="199"/>
        <v>0</v>
      </c>
      <c r="BN64" s="11">
        <f t="shared" si="199"/>
        <v>0</v>
      </c>
      <c r="BO64" s="11">
        <f t="shared" si="199"/>
        <v>0</v>
      </c>
      <c r="BP64" s="11">
        <f t="shared" si="199"/>
        <v>0</v>
      </c>
      <c r="BQ64" s="11">
        <f t="shared" si="199"/>
        <v>0</v>
      </c>
      <c r="BR64" s="11">
        <f t="shared" si="199"/>
        <v>0</v>
      </c>
      <c r="BS64" s="11">
        <f t="shared" si="199"/>
        <v>0</v>
      </c>
      <c r="BT64" s="11">
        <f t="shared" ref="BT64:CF64" si="200">+SUM(BS64,BT42)</f>
        <v>0</v>
      </c>
      <c r="BU64" s="11">
        <f t="shared" si="200"/>
        <v>0</v>
      </c>
      <c r="BV64" s="11">
        <f t="shared" si="200"/>
        <v>0</v>
      </c>
      <c r="BW64" s="11">
        <f t="shared" si="200"/>
        <v>0</v>
      </c>
      <c r="BX64" s="11">
        <f t="shared" si="200"/>
        <v>0</v>
      </c>
      <c r="BY64" s="11">
        <f t="shared" si="200"/>
        <v>0</v>
      </c>
      <c r="BZ64" s="11">
        <f t="shared" si="200"/>
        <v>0</v>
      </c>
      <c r="CA64" s="11">
        <f t="shared" si="200"/>
        <v>0</v>
      </c>
      <c r="CB64" s="11">
        <f t="shared" si="200"/>
        <v>0</v>
      </c>
      <c r="CC64" s="11">
        <f t="shared" si="200"/>
        <v>0</v>
      </c>
      <c r="CD64" s="11">
        <f t="shared" si="200"/>
        <v>0</v>
      </c>
      <c r="CE64" s="11">
        <f t="shared" si="200"/>
        <v>0</v>
      </c>
      <c r="CF64" s="11">
        <f t="shared" si="200"/>
        <v>0</v>
      </c>
      <c r="CG64" s="6"/>
      <c r="CH64" s="6"/>
      <c r="CI64" s="6"/>
      <c r="CJ64" s="6"/>
      <c r="CK64" s="6"/>
      <c r="CL64" s="6"/>
      <c r="CM64" s="6"/>
      <c r="CN64" s="6"/>
      <c r="CO64" s="6"/>
      <c r="CP64" s="6"/>
      <c r="CQ64" s="6"/>
      <c r="CR64" s="6"/>
      <c r="CS64" s="6"/>
      <c r="CT64" s="6"/>
      <c r="CU64" s="6"/>
      <c r="CV64" s="6"/>
      <c r="CW64" s="6"/>
      <c r="CX64" s="6"/>
      <c r="CY64" s="6"/>
      <c r="CZ64" s="6"/>
      <c r="DA64" s="6"/>
      <c r="DB64" s="6"/>
      <c r="DC64" s="6"/>
      <c r="DD64" s="6"/>
      <c r="DE64" s="6"/>
      <c r="DF64" s="6"/>
      <c r="DG64" s="6"/>
      <c r="DH64" s="6"/>
      <c r="DI64" s="6"/>
      <c r="DJ64" s="6"/>
      <c r="DK64" s="6"/>
      <c r="DL64" s="6"/>
      <c r="DM64" s="6"/>
      <c r="DN64" s="6"/>
      <c r="DO64" s="6"/>
      <c r="DP64" s="6"/>
      <c r="DQ64" s="6"/>
      <c r="DR64" s="6"/>
      <c r="DS64" s="6"/>
      <c r="DT64" s="6"/>
      <c r="DU64" s="6"/>
      <c r="DV64" s="6"/>
      <c r="DW64" s="6"/>
      <c r="DX64" s="6"/>
      <c r="DY64" s="6"/>
      <c r="DZ64" s="6"/>
      <c r="EA64" s="6"/>
      <c r="EB64" s="6"/>
      <c r="EC64" s="6"/>
      <c r="ED64" s="6"/>
      <c r="EE64" s="6"/>
      <c r="EF64" s="6"/>
      <c r="EG64" s="6"/>
      <c r="EH64" s="6"/>
      <c r="EI64" s="6"/>
      <c r="EJ64" s="6"/>
      <c r="EK64" s="6"/>
      <c r="EL64" s="6"/>
      <c r="EM64" s="6"/>
      <c r="EN64" s="6"/>
      <c r="EO64" s="6"/>
      <c r="EP64" s="6"/>
      <c r="EQ64" s="6"/>
      <c r="ER64" s="6"/>
      <c r="ES64" s="6"/>
      <c r="ET64" s="6"/>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6"/>
      <c r="FU64" s="6"/>
      <c r="FV64" s="6"/>
      <c r="FW64" s="6"/>
      <c r="FX64" s="6"/>
      <c r="FY64" s="6"/>
      <c r="FZ64" s="6"/>
      <c r="GA64" s="6"/>
      <c r="GB64" s="6"/>
      <c r="GC64" s="6"/>
      <c r="GD64" s="6"/>
      <c r="GE64" s="6"/>
      <c r="GF64" s="6"/>
      <c r="GG64" s="6"/>
      <c r="GH64" s="6"/>
      <c r="GI64" s="6"/>
      <c r="GJ64" s="6"/>
      <c r="GK64" s="6"/>
      <c r="GL64" s="6"/>
      <c r="GM64" s="6"/>
      <c r="GN64" s="6"/>
      <c r="GO64" s="6"/>
      <c r="GP64" s="6"/>
      <c r="GQ64" s="6"/>
      <c r="GR64" s="6"/>
      <c r="GS64" s="6"/>
      <c r="GT64" s="6"/>
      <c r="GU64" s="6"/>
      <c r="GV64" s="6"/>
      <c r="GW64" s="6"/>
      <c r="GX64" s="6"/>
      <c r="GY64" s="6"/>
      <c r="GZ64" s="6"/>
      <c r="HA64" s="6"/>
      <c r="HB64" s="6"/>
      <c r="HC64" s="6"/>
      <c r="HD64" s="6"/>
      <c r="HE64" s="6"/>
      <c r="HF64" s="6"/>
      <c r="HG64" s="6"/>
      <c r="HH64" s="6"/>
      <c r="HI64" s="6"/>
      <c r="HJ64" s="6"/>
      <c r="HK64" s="6"/>
      <c r="HL64" s="6"/>
      <c r="HM64" s="6"/>
      <c r="HN64" s="6"/>
      <c r="HO64" s="6"/>
      <c r="HP64" s="6"/>
      <c r="HQ64" s="6"/>
      <c r="HR64" s="6"/>
      <c r="HS64" s="6"/>
      <c r="HT64" s="6"/>
      <c r="HU64" s="6"/>
      <c r="HV64" s="6"/>
      <c r="HW64" s="6"/>
      <c r="HX64" s="6"/>
      <c r="HY64" s="6"/>
      <c r="HZ64" s="6"/>
      <c r="IA64" s="6"/>
      <c r="IB64" s="6"/>
      <c r="IC64" s="6"/>
      <c r="ID64" s="6"/>
      <c r="IE64" s="6"/>
      <c r="IF64" s="6"/>
      <c r="IG64" s="6"/>
      <c r="IH64" s="6"/>
      <c r="II64" s="6"/>
      <c r="IJ64" s="6"/>
      <c r="IK64" s="6"/>
      <c r="IL64" s="6"/>
      <c r="IM64" s="6"/>
      <c r="IN64" s="6"/>
      <c r="IO64" s="6"/>
      <c r="IP64" s="6"/>
      <c r="IQ64" s="6"/>
      <c r="IR64" s="6"/>
      <c r="IS64" s="6"/>
      <c r="IT64" s="6"/>
      <c r="IU64" s="6"/>
      <c r="IV64" s="6"/>
      <c r="IW64" s="6"/>
      <c r="IX64" s="6"/>
      <c r="IY64" s="6"/>
      <c r="IZ64" s="6"/>
      <c r="JA64" s="6"/>
      <c r="JB64" s="6"/>
      <c r="JC64" s="6"/>
      <c r="JD64" s="6"/>
      <c r="JE64" s="6"/>
      <c r="JF64" s="6"/>
      <c r="JG64" s="6"/>
      <c r="JH64" s="6"/>
      <c r="JI64" s="6"/>
      <c r="JJ64" s="6"/>
      <c r="JK64" s="6"/>
      <c r="JL64" s="6"/>
      <c r="JM64" s="6"/>
      <c r="JN64" s="6"/>
      <c r="JO64" s="6"/>
      <c r="JP64" s="6"/>
      <c r="JQ64" s="6"/>
      <c r="JR64" s="6"/>
      <c r="JS64" s="6"/>
      <c r="JT64" s="6"/>
      <c r="JU64" s="6"/>
      <c r="JV64" s="6"/>
      <c r="JW64" s="6"/>
      <c r="JX64" s="6"/>
      <c r="JY64" s="6"/>
      <c r="JZ64" s="6"/>
      <c r="KA64" s="6"/>
      <c r="KB64" s="6"/>
      <c r="KC64" s="6"/>
      <c r="KD64" s="6"/>
      <c r="KE64" s="6"/>
      <c r="KF64" s="6"/>
      <c r="KG64" s="6"/>
      <c r="KH64" s="6"/>
      <c r="KI64" s="6"/>
      <c r="KJ64" s="6"/>
      <c r="KK64" s="6"/>
      <c r="KL64" s="6"/>
      <c r="KM64" s="6"/>
      <c r="KN64" s="6"/>
      <c r="KO64" s="6"/>
      <c r="KP64" s="6"/>
      <c r="KQ64" s="6"/>
      <c r="KR64" s="6"/>
      <c r="KS64" s="6"/>
      <c r="KT64" s="6"/>
      <c r="KU64" s="6"/>
      <c r="KV64" s="6"/>
      <c r="KW64" s="6"/>
      <c r="KX64" s="6"/>
      <c r="KY64" s="6"/>
      <c r="KZ64" s="6"/>
      <c r="LA64" s="6"/>
      <c r="LB64" s="6"/>
      <c r="LC64" s="6"/>
      <c r="LD64" s="6"/>
      <c r="LE64" s="6"/>
      <c r="LF64" s="6"/>
      <c r="LG64" s="6"/>
      <c r="LH64" s="6"/>
      <c r="LI64" s="6"/>
      <c r="LJ64" s="6"/>
      <c r="LK64" s="6"/>
      <c r="LL64" s="6"/>
      <c r="LM64" s="6"/>
      <c r="LN64" s="6"/>
      <c r="LO64" s="6"/>
      <c r="LP64" s="6"/>
      <c r="LQ64" s="6"/>
      <c r="LR64" s="6"/>
      <c r="LS64" s="6"/>
      <c r="LT64" s="6"/>
      <c r="LU64" s="6"/>
      <c r="LV64" s="6"/>
      <c r="LW64" s="6"/>
      <c r="LX64" s="6"/>
      <c r="LY64" s="6"/>
      <c r="LZ64" s="6"/>
      <c r="MA64" s="6"/>
      <c r="MB64" s="6"/>
      <c r="MC64" s="6"/>
      <c r="MD64" s="6"/>
      <c r="ME64" s="6"/>
      <c r="MF64" s="6"/>
      <c r="MG64" s="6"/>
      <c r="MH64" s="6"/>
      <c r="MI64" s="6"/>
      <c r="MJ64" s="6"/>
      <c r="MK64" s="6"/>
      <c r="ML64" s="6"/>
      <c r="MM64" s="6"/>
      <c r="MN64" s="6"/>
      <c r="MO64" s="6"/>
      <c r="MP64" s="6"/>
      <c r="MQ64" s="6"/>
      <c r="MR64" s="6"/>
      <c r="MS64" s="6"/>
      <c r="MT64" s="6"/>
      <c r="MU64" s="6"/>
      <c r="MV64" s="6"/>
      <c r="MW64" s="6"/>
      <c r="MX64" s="6"/>
      <c r="MY64" s="6"/>
      <c r="MZ64" s="6"/>
      <c r="NA64" s="6"/>
      <c r="NB64" s="6"/>
      <c r="NC64" s="6"/>
      <c r="ND64" s="6"/>
      <c r="NE64" s="6"/>
      <c r="NF64" s="6"/>
      <c r="NG64" s="6"/>
      <c r="NH64" s="6"/>
      <c r="NI64" s="6"/>
      <c r="NJ64" s="6"/>
      <c r="NK64" s="6"/>
      <c r="NL64" s="6"/>
      <c r="NM64" s="6"/>
      <c r="NN64" s="6"/>
      <c r="NO64" s="6"/>
      <c r="NP64" s="6"/>
      <c r="NQ64" s="6"/>
      <c r="NR64" s="6"/>
      <c r="NS64" s="6"/>
      <c r="NT64" s="6"/>
      <c r="NU64" s="6"/>
      <c r="NV64" s="6"/>
      <c r="NW64" s="6"/>
      <c r="NX64" s="6"/>
      <c r="NY64" s="6"/>
      <c r="NZ64" s="6"/>
      <c r="OA64" s="6"/>
      <c r="OB64" s="6"/>
      <c r="OC64" s="6"/>
      <c r="OD64" s="6"/>
      <c r="OE64" s="6"/>
      <c r="OF64" s="6"/>
      <c r="OG64" s="6"/>
      <c r="OH64" s="6"/>
      <c r="OI64" s="6"/>
      <c r="OJ64" s="6"/>
      <c r="OK64" s="6"/>
      <c r="OL64" s="6"/>
      <c r="OM64" s="6"/>
      <c r="ON64" s="6"/>
    </row>
    <row r="65" spans="3:404" hidden="1" x14ac:dyDescent="0.3">
      <c r="C65" s="796">
        <f t="shared" si="185"/>
        <v>8</v>
      </c>
      <c r="D65" s="94" t="str">
        <f t="shared" si="185"/>
        <v>Malla API 80</v>
      </c>
      <c r="E65" s="11">
        <f t="shared" si="185"/>
        <v>0</v>
      </c>
      <c r="F65" s="11">
        <f t="shared" si="188"/>
        <v>0</v>
      </c>
      <c r="G65" s="11">
        <f t="shared" si="188"/>
        <v>0</v>
      </c>
      <c r="H65" s="11">
        <f t="shared" ref="H65:BS65" si="201">+SUM(G65,H43)</f>
        <v>0</v>
      </c>
      <c r="I65" s="11">
        <f t="shared" si="201"/>
        <v>0</v>
      </c>
      <c r="J65" s="11">
        <f t="shared" si="201"/>
        <v>0</v>
      </c>
      <c r="K65" s="11">
        <f t="shared" si="201"/>
        <v>0</v>
      </c>
      <c r="L65" s="11">
        <f t="shared" si="201"/>
        <v>0</v>
      </c>
      <c r="M65" s="11">
        <f t="shared" si="201"/>
        <v>0</v>
      </c>
      <c r="N65" s="11">
        <f t="shared" si="201"/>
        <v>0</v>
      </c>
      <c r="O65" s="11">
        <f t="shared" si="201"/>
        <v>0</v>
      </c>
      <c r="P65" s="11">
        <f t="shared" si="201"/>
        <v>0</v>
      </c>
      <c r="Q65" s="11">
        <f t="shared" si="201"/>
        <v>0</v>
      </c>
      <c r="R65" s="11">
        <f t="shared" si="201"/>
        <v>0</v>
      </c>
      <c r="S65" s="11">
        <f t="shared" si="201"/>
        <v>0</v>
      </c>
      <c r="T65" s="11">
        <f t="shared" si="201"/>
        <v>0</v>
      </c>
      <c r="U65" s="11">
        <f t="shared" si="201"/>
        <v>0</v>
      </c>
      <c r="V65" s="11">
        <f t="shared" si="201"/>
        <v>0</v>
      </c>
      <c r="W65" s="11">
        <f t="shared" si="201"/>
        <v>0</v>
      </c>
      <c r="X65" s="11">
        <f t="shared" si="201"/>
        <v>0</v>
      </c>
      <c r="Y65" s="11">
        <f t="shared" si="201"/>
        <v>0</v>
      </c>
      <c r="Z65" s="11">
        <f t="shared" si="201"/>
        <v>0</v>
      </c>
      <c r="AA65" s="11">
        <f t="shared" si="201"/>
        <v>0</v>
      </c>
      <c r="AB65" s="11">
        <f t="shared" si="201"/>
        <v>0</v>
      </c>
      <c r="AC65" s="11">
        <f t="shared" si="201"/>
        <v>0</v>
      </c>
      <c r="AD65" s="11">
        <f t="shared" si="201"/>
        <v>0</v>
      </c>
      <c r="AE65" s="11">
        <f t="shared" si="201"/>
        <v>0</v>
      </c>
      <c r="AF65" s="11">
        <f t="shared" si="201"/>
        <v>0</v>
      </c>
      <c r="AG65" s="11">
        <f t="shared" si="201"/>
        <v>0</v>
      </c>
      <c r="AH65" s="11">
        <f t="shared" si="201"/>
        <v>0</v>
      </c>
      <c r="AI65" s="11">
        <f t="shared" si="201"/>
        <v>0</v>
      </c>
      <c r="AJ65" s="11">
        <f t="shared" si="201"/>
        <v>0</v>
      </c>
      <c r="AK65" s="11">
        <f t="shared" si="201"/>
        <v>0</v>
      </c>
      <c r="AL65" s="11">
        <f t="shared" si="201"/>
        <v>0</v>
      </c>
      <c r="AM65" s="11">
        <f t="shared" si="201"/>
        <v>0</v>
      </c>
      <c r="AN65" s="11">
        <f t="shared" si="201"/>
        <v>0</v>
      </c>
      <c r="AO65" s="11">
        <f t="shared" si="201"/>
        <v>0</v>
      </c>
      <c r="AP65" s="11">
        <f t="shared" si="201"/>
        <v>0</v>
      </c>
      <c r="AQ65" s="11">
        <f t="shared" si="201"/>
        <v>0</v>
      </c>
      <c r="AR65" s="11">
        <f t="shared" si="201"/>
        <v>0</v>
      </c>
      <c r="AS65" s="11">
        <f t="shared" si="201"/>
        <v>0</v>
      </c>
      <c r="AT65" s="11">
        <f t="shared" si="201"/>
        <v>0</v>
      </c>
      <c r="AU65" s="11">
        <f t="shared" si="201"/>
        <v>0</v>
      </c>
      <c r="AV65" s="11">
        <f t="shared" si="201"/>
        <v>0</v>
      </c>
      <c r="AW65" s="11">
        <f t="shared" si="201"/>
        <v>0</v>
      </c>
      <c r="AX65" s="11">
        <f t="shared" si="201"/>
        <v>0</v>
      </c>
      <c r="AY65" s="11">
        <f t="shared" si="201"/>
        <v>0</v>
      </c>
      <c r="AZ65" s="11">
        <f t="shared" si="201"/>
        <v>0</v>
      </c>
      <c r="BA65" s="11">
        <f t="shared" si="201"/>
        <v>0</v>
      </c>
      <c r="BB65" s="11">
        <f t="shared" si="201"/>
        <v>0</v>
      </c>
      <c r="BC65" s="11">
        <f t="shared" si="201"/>
        <v>0</v>
      </c>
      <c r="BD65" s="11">
        <f t="shared" si="201"/>
        <v>0</v>
      </c>
      <c r="BE65" s="11">
        <f t="shared" si="201"/>
        <v>0</v>
      </c>
      <c r="BF65" s="11">
        <f t="shared" si="201"/>
        <v>0</v>
      </c>
      <c r="BG65" s="11">
        <f t="shared" si="201"/>
        <v>0</v>
      </c>
      <c r="BH65" s="11">
        <f t="shared" si="201"/>
        <v>0</v>
      </c>
      <c r="BI65" s="11">
        <f t="shared" si="201"/>
        <v>0</v>
      </c>
      <c r="BJ65" s="11">
        <f t="shared" si="201"/>
        <v>0</v>
      </c>
      <c r="BK65" s="11">
        <f t="shared" si="201"/>
        <v>0</v>
      </c>
      <c r="BL65" s="11">
        <f t="shared" si="201"/>
        <v>0</v>
      </c>
      <c r="BM65" s="11">
        <f t="shared" si="201"/>
        <v>0</v>
      </c>
      <c r="BN65" s="11">
        <f t="shared" si="201"/>
        <v>0</v>
      </c>
      <c r="BO65" s="11">
        <f t="shared" si="201"/>
        <v>0</v>
      </c>
      <c r="BP65" s="11">
        <f t="shared" si="201"/>
        <v>0</v>
      </c>
      <c r="BQ65" s="11">
        <f t="shared" si="201"/>
        <v>0</v>
      </c>
      <c r="BR65" s="11">
        <f t="shared" si="201"/>
        <v>0</v>
      </c>
      <c r="BS65" s="11">
        <f t="shared" si="201"/>
        <v>0</v>
      </c>
      <c r="BT65" s="11">
        <f t="shared" ref="BT65:CF65" si="202">+SUM(BS65,BT43)</f>
        <v>0</v>
      </c>
      <c r="BU65" s="11">
        <f t="shared" si="202"/>
        <v>0</v>
      </c>
      <c r="BV65" s="11">
        <f t="shared" si="202"/>
        <v>0</v>
      </c>
      <c r="BW65" s="11">
        <f t="shared" si="202"/>
        <v>0</v>
      </c>
      <c r="BX65" s="11">
        <f t="shared" si="202"/>
        <v>0</v>
      </c>
      <c r="BY65" s="11">
        <f t="shared" si="202"/>
        <v>0</v>
      </c>
      <c r="BZ65" s="11">
        <f t="shared" si="202"/>
        <v>0</v>
      </c>
      <c r="CA65" s="11">
        <f t="shared" si="202"/>
        <v>0</v>
      </c>
      <c r="CB65" s="11">
        <f t="shared" si="202"/>
        <v>0</v>
      </c>
      <c r="CC65" s="11">
        <f t="shared" si="202"/>
        <v>0</v>
      </c>
      <c r="CD65" s="11">
        <f t="shared" si="202"/>
        <v>0</v>
      </c>
      <c r="CE65" s="11">
        <f t="shared" si="202"/>
        <v>0</v>
      </c>
      <c r="CF65" s="11">
        <f t="shared" si="202"/>
        <v>0</v>
      </c>
      <c r="CG65" s="6"/>
      <c r="CH65" s="6"/>
      <c r="CI65" s="6"/>
      <c r="CJ65" s="6"/>
      <c r="CK65" s="6"/>
      <c r="CL65" s="6"/>
      <c r="CM65" s="6"/>
      <c r="CN65" s="6"/>
      <c r="CO65" s="6"/>
      <c r="CP65" s="6"/>
      <c r="CQ65" s="6"/>
      <c r="CR65" s="6"/>
      <c r="CS65" s="6"/>
      <c r="CT65" s="6"/>
      <c r="CU65" s="6"/>
      <c r="CV65" s="6"/>
      <c r="CW65" s="6"/>
      <c r="CX65" s="6"/>
      <c r="CY65" s="6"/>
      <c r="CZ65" s="6"/>
      <c r="DA65" s="6"/>
      <c r="DB65" s="6"/>
      <c r="DC65" s="6"/>
      <c r="DD65" s="6"/>
      <c r="DE65" s="6"/>
      <c r="DF65" s="6"/>
      <c r="DG65" s="6"/>
      <c r="DH65" s="6"/>
      <c r="DI65" s="6"/>
      <c r="DJ65" s="6"/>
      <c r="DK65" s="6"/>
      <c r="DL65" s="6"/>
      <c r="DM65" s="6"/>
      <c r="DN65" s="6"/>
      <c r="DO65" s="6"/>
      <c r="DP65" s="6"/>
      <c r="DQ65" s="6"/>
      <c r="DR65" s="6"/>
      <c r="DS65" s="6"/>
      <c r="DT65" s="6"/>
      <c r="DU65" s="6"/>
      <c r="DV65" s="6"/>
      <c r="DW65" s="6"/>
      <c r="DX65" s="6"/>
      <c r="DY65" s="6"/>
      <c r="DZ65" s="6"/>
      <c r="EA65" s="6"/>
      <c r="EB65" s="6"/>
      <c r="EC65" s="6"/>
      <c r="ED65" s="6"/>
      <c r="EE65" s="6"/>
      <c r="EF65" s="6"/>
      <c r="EG65" s="6"/>
      <c r="EH65" s="6"/>
      <c r="EI65" s="6"/>
      <c r="EJ65" s="6"/>
      <c r="EK65" s="6"/>
      <c r="EL65" s="6"/>
      <c r="EM65" s="6"/>
      <c r="EN65" s="6"/>
      <c r="EO65" s="6"/>
      <c r="EP65" s="6"/>
      <c r="EQ65" s="6"/>
      <c r="ER65" s="6"/>
      <c r="ES65" s="6"/>
      <c r="ET65" s="6"/>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6"/>
      <c r="FU65" s="6"/>
      <c r="FV65" s="6"/>
      <c r="FW65" s="6"/>
      <c r="FX65" s="6"/>
      <c r="FY65" s="6"/>
      <c r="FZ65" s="6"/>
      <c r="GA65" s="6"/>
      <c r="GB65" s="6"/>
      <c r="GC65" s="6"/>
      <c r="GD65" s="6"/>
      <c r="GE65" s="6"/>
      <c r="GF65" s="6"/>
      <c r="GG65" s="6"/>
      <c r="GH65" s="6"/>
      <c r="GI65" s="6"/>
      <c r="GJ65" s="6"/>
      <c r="GK65" s="6"/>
      <c r="GL65" s="6"/>
      <c r="GM65" s="6"/>
      <c r="GN65" s="6"/>
      <c r="GO65" s="6"/>
      <c r="GP65" s="6"/>
      <c r="GQ65" s="6"/>
      <c r="GR65" s="6"/>
      <c r="GS65" s="6"/>
      <c r="GT65" s="6"/>
      <c r="GU65" s="6"/>
      <c r="GV65" s="6"/>
      <c r="GW65" s="6"/>
      <c r="GX65" s="6"/>
      <c r="GY65" s="6"/>
      <c r="GZ65" s="6"/>
      <c r="HA65" s="6"/>
      <c r="HB65" s="6"/>
      <c r="HC65" s="6"/>
      <c r="HD65" s="6"/>
      <c r="HE65" s="6"/>
      <c r="HF65" s="6"/>
      <c r="HG65" s="6"/>
      <c r="HH65" s="6"/>
      <c r="HI65" s="6"/>
      <c r="HJ65" s="6"/>
      <c r="HK65" s="6"/>
      <c r="HL65" s="6"/>
      <c r="HM65" s="6"/>
      <c r="HN65" s="6"/>
      <c r="HO65" s="6"/>
      <c r="HP65" s="6"/>
      <c r="HQ65" s="6"/>
      <c r="HR65" s="6"/>
      <c r="HS65" s="6"/>
      <c r="HT65" s="6"/>
      <c r="HU65" s="6"/>
      <c r="HV65" s="6"/>
      <c r="HW65" s="6"/>
      <c r="HX65" s="6"/>
      <c r="HY65" s="6"/>
      <c r="HZ65" s="6"/>
      <c r="IA65" s="6"/>
      <c r="IB65" s="6"/>
      <c r="IC65" s="6"/>
      <c r="ID65" s="6"/>
      <c r="IE65" s="6"/>
      <c r="IF65" s="6"/>
      <c r="IG65" s="6"/>
      <c r="IH65" s="6"/>
      <c r="II65" s="6"/>
      <c r="IJ65" s="6"/>
      <c r="IK65" s="6"/>
      <c r="IL65" s="6"/>
      <c r="IM65" s="6"/>
      <c r="IN65" s="6"/>
      <c r="IO65" s="6"/>
      <c r="IP65" s="6"/>
      <c r="IQ65" s="6"/>
      <c r="IR65" s="6"/>
      <c r="IS65" s="6"/>
      <c r="IT65" s="6"/>
      <c r="IU65" s="6"/>
      <c r="IV65" s="6"/>
      <c r="IW65" s="6"/>
      <c r="IX65" s="6"/>
      <c r="IY65" s="6"/>
      <c r="IZ65" s="6"/>
      <c r="JA65" s="6"/>
      <c r="JB65" s="6"/>
      <c r="JC65" s="6"/>
      <c r="JD65" s="6"/>
      <c r="JE65" s="6"/>
      <c r="JF65" s="6"/>
      <c r="JG65" s="6"/>
      <c r="JH65" s="6"/>
      <c r="JI65" s="6"/>
      <c r="JJ65" s="6"/>
      <c r="JK65" s="6"/>
      <c r="JL65" s="6"/>
      <c r="JM65" s="6"/>
      <c r="JN65" s="6"/>
      <c r="JO65" s="6"/>
      <c r="JP65" s="6"/>
      <c r="JQ65" s="6"/>
      <c r="JR65" s="6"/>
      <c r="JS65" s="6"/>
      <c r="JT65" s="6"/>
      <c r="JU65" s="6"/>
      <c r="JV65" s="6"/>
      <c r="JW65" s="6"/>
      <c r="JX65" s="6"/>
      <c r="JY65" s="6"/>
      <c r="JZ65" s="6"/>
      <c r="KA65" s="6"/>
      <c r="KB65" s="6"/>
      <c r="KC65" s="6"/>
      <c r="KD65" s="6"/>
      <c r="KE65" s="6"/>
      <c r="KF65" s="6"/>
      <c r="KG65" s="6"/>
      <c r="KH65" s="6"/>
      <c r="KI65" s="6"/>
      <c r="KJ65" s="6"/>
      <c r="KK65" s="6"/>
      <c r="KL65" s="6"/>
      <c r="KM65" s="6"/>
      <c r="KN65" s="6"/>
      <c r="KO65" s="6"/>
      <c r="KP65" s="6"/>
      <c r="KQ65" s="6"/>
      <c r="KR65" s="6"/>
      <c r="KS65" s="6"/>
      <c r="KT65" s="6"/>
      <c r="KU65" s="6"/>
      <c r="KV65" s="6"/>
      <c r="KW65" s="6"/>
      <c r="KX65" s="6"/>
      <c r="KY65" s="6"/>
      <c r="KZ65" s="6"/>
      <c r="LA65" s="6"/>
      <c r="LB65" s="6"/>
      <c r="LC65" s="6"/>
      <c r="LD65" s="6"/>
      <c r="LE65" s="6"/>
      <c r="LF65" s="6"/>
      <c r="LG65" s="6"/>
      <c r="LH65" s="6"/>
      <c r="LI65" s="6"/>
      <c r="LJ65" s="6"/>
      <c r="LK65" s="6"/>
      <c r="LL65" s="6"/>
      <c r="LM65" s="6"/>
      <c r="LN65" s="6"/>
      <c r="LO65" s="6"/>
      <c r="LP65" s="6"/>
      <c r="LQ65" s="6"/>
      <c r="LR65" s="6"/>
      <c r="LS65" s="6"/>
      <c r="LT65" s="6"/>
      <c r="LU65" s="6"/>
      <c r="LV65" s="6"/>
      <c r="LW65" s="6"/>
      <c r="LX65" s="6"/>
      <c r="LY65" s="6"/>
      <c r="LZ65" s="6"/>
      <c r="MA65" s="6"/>
      <c r="MB65" s="6"/>
      <c r="MC65" s="6"/>
      <c r="MD65" s="6"/>
      <c r="ME65" s="6"/>
      <c r="MF65" s="6"/>
      <c r="MG65" s="6"/>
      <c r="MH65" s="6"/>
      <c r="MI65" s="6"/>
      <c r="MJ65" s="6"/>
      <c r="MK65" s="6"/>
      <c r="ML65" s="6"/>
      <c r="MM65" s="6"/>
      <c r="MN65" s="6"/>
      <c r="MO65" s="6"/>
      <c r="MP65" s="6"/>
      <c r="MQ65" s="6"/>
      <c r="MR65" s="6"/>
      <c r="MS65" s="6"/>
      <c r="MT65" s="6"/>
      <c r="MU65" s="6"/>
      <c r="MV65" s="6"/>
      <c r="MW65" s="6"/>
      <c r="MX65" s="6"/>
      <c r="MY65" s="6"/>
      <c r="MZ65" s="6"/>
      <c r="NA65" s="6"/>
      <c r="NB65" s="6"/>
      <c r="NC65" s="6"/>
      <c r="ND65" s="6"/>
      <c r="NE65" s="6"/>
      <c r="NF65" s="6"/>
      <c r="NG65" s="6"/>
      <c r="NH65" s="6"/>
      <c r="NI65" s="6"/>
      <c r="NJ65" s="6"/>
      <c r="NK65" s="6"/>
      <c r="NL65" s="6"/>
      <c r="NM65" s="6"/>
      <c r="NN65" s="6"/>
      <c r="NO65" s="6"/>
      <c r="NP65" s="6"/>
      <c r="NQ65" s="6"/>
      <c r="NR65" s="6"/>
      <c r="NS65" s="6"/>
      <c r="NT65" s="6"/>
      <c r="NU65" s="6"/>
      <c r="NV65" s="6"/>
      <c r="NW65" s="6"/>
      <c r="NX65" s="6"/>
      <c r="NY65" s="6"/>
      <c r="NZ65" s="6"/>
      <c r="OA65" s="6"/>
      <c r="OB65" s="6"/>
      <c r="OC65" s="6"/>
      <c r="OD65" s="6"/>
      <c r="OE65" s="6"/>
      <c r="OF65" s="6"/>
      <c r="OG65" s="6"/>
      <c r="OH65" s="6"/>
      <c r="OI65" s="6"/>
      <c r="OJ65" s="6"/>
      <c r="OK65" s="6"/>
      <c r="OL65" s="6"/>
      <c r="OM65" s="6"/>
      <c r="ON65" s="6"/>
    </row>
    <row r="66" spans="3:404" hidden="1" x14ac:dyDescent="0.3">
      <c r="C66" s="796">
        <f t="shared" si="185"/>
        <v>9</v>
      </c>
      <c r="D66" s="94" t="str">
        <f t="shared" si="185"/>
        <v>-</v>
      </c>
      <c r="E66" s="11">
        <f t="shared" si="185"/>
        <v>0</v>
      </c>
      <c r="F66" s="11">
        <f t="shared" si="188"/>
        <v>0</v>
      </c>
      <c r="G66" s="11">
        <f t="shared" si="188"/>
        <v>0</v>
      </c>
      <c r="H66" s="11">
        <f t="shared" ref="H66:BS66" si="203">+SUM(G66,H44)</f>
        <v>0</v>
      </c>
      <c r="I66" s="11">
        <f t="shared" si="203"/>
        <v>0</v>
      </c>
      <c r="J66" s="11">
        <f t="shared" si="203"/>
        <v>0</v>
      </c>
      <c r="K66" s="11">
        <f t="shared" si="203"/>
        <v>0</v>
      </c>
      <c r="L66" s="11">
        <f t="shared" si="203"/>
        <v>0</v>
      </c>
      <c r="M66" s="11">
        <f t="shared" si="203"/>
        <v>0</v>
      </c>
      <c r="N66" s="11">
        <f t="shared" si="203"/>
        <v>0</v>
      </c>
      <c r="O66" s="11">
        <f t="shared" si="203"/>
        <v>0</v>
      </c>
      <c r="P66" s="11">
        <f t="shared" si="203"/>
        <v>0</v>
      </c>
      <c r="Q66" s="11">
        <f t="shared" si="203"/>
        <v>0</v>
      </c>
      <c r="R66" s="11">
        <f t="shared" si="203"/>
        <v>0</v>
      </c>
      <c r="S66" s="11">
        <f t="shared" si="203"/>
        <v>0</v>
      </c>
      <c r="T66" s="11">
        <f t="shared" si="203"/>
        <v>0</v>
      </c>
      <c r="U66" s="11">
        <f t="shared" si="203"/>
        <v>0</v>
      </c>
      <c r="V66" s="11">
        <f t="shared" si="203"/>
        <v>0</v>
      </c>
      <c r="W66" s="11">
        <f t="shared" si="203"/>
        <v>0</v>
      </c>
      <c r="X66" s="11">
        <f t="shared" si="203"/>
        <v>0</v>
      </c>
      <c r="Y66" s="11">
        <f t="shared" si="203"/>
        <v>0</v>
      </c>
      <c r="Z66" s="11">
        <f t="shared" si="203"/>
        <v>0</v>
      </c>
      <c r="AA66" s="11">
        <f t="shared" si="203"/>
        <v>0</v>
      </c>
      <c r="AB66" s="11">
        <f t="shared" si="203"/>
        <v>0</v>
      </c>
      <c r="AC66" s="11">
        <f t="shared" si="203"/>
        <v>0</v>
      </c>
      <c r="AD66" s="11">
        <f t="shared" si="203"/>
        <v>0</v>
      </c>
      <c r="AE66" s="11">
        <f t="shared" si="203"/>
        <v>0</v>
      </c>
      <c r="AF66" s="11">
        <f t="shared" si="203"/>
        <v>0</v>
      </c>
      <c r="AG66" s="11">
        <f t="shared" si="203"/>
        <v>0</v>
      </c>
      <c r="AH66" s="11">
        <f t="shared" si="203"/>
        <v>0</v>
      </c>
      <c r="AI66" s="11">
        <f t="shared" si="203"/>
        <v>0</v>
      </c>
      <c r="AJ66" s="11">
        <f t="shared" si="203"/>
        <v>0</v>
      </c>
      <c r="AK66" s="11">
        <f t="shared" si="203"/>
        <v>0</v>
      </c>
      <c r="AL66" s="11">
        <f t="shared" si="203"/>
        <v>0</v>
      </c>
      <c r="AM66" s="11">
        <f t="shared" si="203"/>
        <v>0</v>
      </c>
      <c r="AN66" s="11">
        <f t="shared" si="203"/>
        <v>0</v>
      </c>
      <c r="AO66" s="11">
        <f t="shared" si="203"/>
        <v>0</v>
      </c>
      <c r="AP66" s="11">
        <f t="shared" si="203"/>
        <v>0</v>
      </c>
      <c r="AQ66" s="11">
        <f t="shared" si="203"/>
        <v>0</v>
      </c>
      <c r="AR66" s="11">
        <f t="shared" si="203"/>
        <v>0</v>
      </c>
      <c r="AS66" s="11">
        <f t="shared" si="203"/>
        <v>0</v>
      </c>
      <c r="AT66" s="11">
        <f t="shared" si="203"/>
        <v>0</v>
      </c>
      <c r="AU66" s="11">
        <f t="shared" si="203"/>
        <v>0</v>
      </c>
      <c r="AV66" s="11">
        <f t="shared" si="203"/>
        <v>0</v>
      </c>
      <c r="AW66" s="11">
        <f t="shared" si="203"/>
        <v>0</v>
      </c>
      <c r="AX66" s="11">
        <f t="shared" si="203"/>
        <v>0</v>
      </c>
      <c r="AY66" s="11">
        <f t="shared" si="203"/>
        <v>0</v>
      </c>
      <c r="AZ66" s="11">
        <f t="shared" si="203"/>
        <v>0</v>
      </c>
      <c r="BA66" s="11">
        <f t="shared" si="203"/>
        <v>0</v>
      </c>
      <c r="BB66" s="11">
        <f t="shared" si="203"/>
        <v>0</v>
      </c>
      <c r="BC66" s="11">
        <f t="shared" si="203"/>
        <v>0</v>
      </c>
      <c r="BD66" s="11">
        <f t="shared" si="203"/>
        <v>0</v>
      </c>
      <c r="BE66" s="11">
        <f t="shared" si="203"/>
        <v>0</v>
      </c>
      <c r="BF66" s="11">
        <f t="shared" si="203"/>
        <v>0</v>
      </c>
      <c r="BG66" s="11">
        <f t="shared" si="203"/>
        <v>0</v>
      </c>
      <c r="BH66" s="11">
        <f t="shared" si="203"/>
        <v>0</v>
      </c>
      <c r="BI66" s="11">
        <f t="shared" si="203"/>
        <v>0</v>
      </c>
      <c r="BJ66" s="11">
        <f t="shared" si="203"/>
        <v>0</v>
      </c>
      <c r="BK66" s="11">
        <f t="shared" si="203"/>
        <v>0</v>
      </c>
      <c r="BL66" s="11">
        <f t="shared" si="203"/>
        <v>0</v>
      </c>
      <c r="BM66" s="11">
        <f t="shared" si="203"/>
        <v>0</v>
      </c>
      <c r="BN66" s="11">
        <f t="shared" si="203"/>
        <v>0</v>
      </c>
      <c r="BO66" s="11">
        <f t="shared" si="203"/>
        <v>0</v>
      </c>
      <c r="BP66" s="11">
        <f t="shared" si="203"/>
        <v>0</v>
      </c>
      <c r="BQ66" s="11">
        <f t="shared" si="203"/>
        <v>0</v>
      </c>
      <c r="BR66" s="11">
        <f t="shared" si="203"/>
        <v>0</v>
      </c>
      <c r="BS66" s="11">
        <f t="shared" si="203"/>
        <v>0</v>
      </c>
      <c r="BT66" s="11">
        <f t="shared" ref="BT66:CF66" si="204">+SUM(BS66,BT44)</f>
        <v>0</v>
      </c>
      <c r="BU66" s="11">
        <f t="shared" si="204"/>
        <v>0</v>
      </c>
      <c r="BV66" s="11">
        <f t="shared" si="204"/>
        <v>0</v>
      </c>
      <c r="BW66" s="11">
        <f t="shared" si="204"/>
        <v>0</v>
      </c>
      <c r="BX66" s="11">
        <f t="shared" si="204"/>
        <v>0</v>
      </c>
      <c r="BY66" s="11">
        <f t="shared" si="204"/>
        <v>0</v>
      </c>
      <c r="BZ66" s="11">
        <f t="shared" si="204"/>
        <v>0</v>
      </c>
      <c r="CA66" s="11">
        <f t="shared" si="204"/>
        <v>0</v>
      </c>
      <c r="CB66" s="11">
        <f t="shared" si="204"/>
        <v>0</v>
      </c>
      <c r="CC66" s="11">
        <f t="shared" si="204"/>
        <v>0</v>
      </c>
      <c r="CD66" s="11">
        <f t="shared" si="204"/>
        <v>0</v>
      </c>
      <c r="CE66" s="11">
        <f t="shared" si="204"/>
        <v>0</v>
      </c>
      <c r="CF66" s="11">
        <f t="shared" si="204"/>
        <v>0</v>
      </c>
      <c r="CG66" s="6"/>
      <c r="CH66" s="6"/>
      <c r="CI66" s="6"/>
      <c r="CJ66" s="6"/>
      <c r="CK66" s="6"/>
      <c r="CL66" s="6"/>
      <c r="CM66" s="6"/>
      <c r="CN66" s="6"/>
      <c r="CO66" s="6"/>
      <c r="CP66" s="6"/>
      <c r="CQ66" s="6"/>
      <c r="CR66" s="6"/>
      <c r="CS66" s="6"/>
      <c r="CT66" s="6"/>
      <c r="CU66" s="6"/>
      <c r="CV66" s="6"/>
      <c r="CW66" s="6"/>
      <c r="CX66" s="6"/>
      <c r="CY66" s="6"/>
      <c r="CZ66" s="6"/>
      <c r="DA66" s="6"/>
      <c r="DB66" s="6"/>
      <c r="DC66" s="6"/>
      <c r="DD66" s="6"/>
      <c r="DE66" s="6"/>
      <c r="DF66" s="6"/>
      <c r="DG66" s="6"/>
      <c r="DH66" s="6"/>
      <c r="DI66" s="6"/>
      <c r="DJ66" s="6"/>
      <c r="DK66" s="6"/>
      <c r="DL66" s="6"/>
      <c r="DM66" s="6"/>
      <c r="DN66" s="6"/>
      <c r="DO66" s="6"/>
      <c r="DP66" s="6"/>
      <c r="DQ66" s="6"/>
      <c r="DR66" s="6"/>
      <c r="DS66" s="6"/>
      <c r="DT66" s="6"/>
      <c r="DU66" s="6"/>
      <c r="DV66" s="6"/>
      <c r="DW66" s="6"/>
      <c r="DX66" s="6"/>
      <c r="DY66" s="6"/>
      <c r="DZ66" s="6"/>
      <c r="EA66" s="6"/>
      <c r="EB66" s="6"/>
      <c r="EC66" s="6"/>
      <c r="ED66" s="6"/>
      <c r="EE66" s="6"/>
      <c r="EF66" s="6"/>
      <c r="EG66" s="6"/>
      <c r="EH66" s="6"/>
      <c r="EI66" s="6"/>
      <c r="EJ66" s="6"/>
      <c r="EK66" s="6"/>
      <c r="EL66" s="6"/>
      <c r="EM66" s="6"/>
      <c r="EN66" s="6"/>
      <c r="EO66" s="6"/>
      <c r="EP66" s="6"/>
      <c r="EQ66" s="6"/>
      <c r="ER66" s="6"/>
      <c r="ES66" s="6"/>
      <c r="ET66" s="6"/>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6"/>
      <c r="FU66" s="6"/>
      <c r="FV66" s="6"/>
      <c r="FW66" s="6"/>
      <c r="FX66" s="6"/>
      <c r="FY66" s="6"/>
      <c r="FZ66" s="6"/>
      <c r="GA66" s="6"/>
      <c r="GB66" s="6"/>
      <c r="GC66" s="6"/>
      <c r="GD66" s="6"/>
      <c r="GE66" s="6"/>
      <c r="GF66" s="6"/>
      <c r="GG66" s="6"/>
      <c r="GH66" s="6"/>
      <c r="GI66" s="6"/>
      <c r="GJ66" s="6"/>
      <c r="GK66" s="6"/>
      <c r="GL66" s="6"/>
      <c r="GM66" s="6"/>
      <c r="GN66" s="6"/>
      <c r="GO66" s="6"/>
      <c r="GP66" s="6"/>
      <c r="GQ66" s="6"/>
      <c r="GR66" s="6"/>
      <c r="GS66" s="6"/>
      <c r="GT66" s="6"/>
      <c r="GU66" s="6"/>
      <c r="GV66" s="6"/>
      <c r="GW66" s="6"/>
      <c r="GX66" s="6"/>
      <c r="GY66" s="6"/>
      <c r="GZ66" s="6"/>
      <c r="HA66" s="6"/>
      <c r="HB66" s="6"/>
      <c r="HC66" s="6"/>
      <c r="HD66" s="6"/>
      <c r="HE66" s="6"/>
      <c r="HF66" s="6"/>
      <c r="HG66" s="6"/>
      <c r="HH66" s="6"/>
      <c r="HI66" s="6"/>
      <c r="HJ66" s="6"/>
      <c r="HK66" s="6"/>
      <c r="HL66" s="6"/>
      <c r="HM66" s="6"/>
      <c r="HN66" s="6"/>
      <c r="HO66" s="6"/>
      <c r="HP66" s="6"/>
      <c r="HQ66" s="6"/>
      <c r="HR66" s="6"/>
      <c r="HS66" s="6"/>
      <c r="HT66" s="6"/>
      <c r="HU66" s="6"/>
      <c r="HV66" s="6"/>
      <c r="HW66" s="6"/>
      <c r="HX66" s="6"/>
      <c r="HY66" s="6"/>
      <c r="HZ66" s="6"/>
      <c r="IA66" s="6"/>
      <c r="IB66" s="6"/>
      <c r="IC66" s="6"/>
      <c r="ID66" s="6"/>
      <c r="IE66" s="6"/>
      <c r="IF66" s="6"/>
      <c r="IG66" s="6"/>
      <c r="IH66" s="6"/>
      <c r="II66" s="6"/>
      <c r="IJ66" s="6"/>
      <c r="IK66" s="6"/>
      <c r="IL66" s="6"/>
      <c r="IM66" s="6"/>
      <c r="IN66" s="6"/>
      <c r="IO66" s="6"/>
      <c r="IP66" s="6"/>
      <c r="IQ66" s="6"/>
      <c r="IR66" s="6"/>
      <c r="IS66" s="6"/>
      <c r="IT66" s="6"/>
      <c r="IU66" s="6"/>
      <c r="IV66" s="6"/>
      <c r="IW66" s="6"/>
      <c r="IX66" s="6"/>
      <c r="IY66" s="6"/>
      <c r="IZ66" s="6"/>
      <c r="JA66" s="6"/>
      <c r="JB66" s="6"/>
      <c r="JC66" s="6"/>
      <c r="JD66" s="6"/>
      <c r="JE66" s="6"/>
      <c r="JF66" s="6"/>
      <c r="JG66" s="6"/>
      <c r="JH66" s="6"/>
      <c r="JI66" s="6"/>
      <c r="JJ66" s="6"/>
      <c r="JK66" s="6"/>
      <c r="JL66" s="6"/>
      <c r="JM66" s="6"/>
      <c r="JN66" s="6"/>
      <c r="JO66" s="6"/>
      <c r="JP66" s="6"/>
      <c r="JQ66" s="6"/>
      <c r="JR66" s="6"/>
      <c r="JS66" s="6"/>
      <c r="JT66" s="6"/>
      <c r="JU66" s="6"/>
      <c r="JV66" s="6"/>
      <c r="JW66" s="6"/>
      <c r="JX66" s="6"/>
      <c r="JY66" s="6"/>
      <c r="JZ66" s="6"/>
      <c r="KA66" s="6"/>
      <c r="KB66" s="6"/>
      <c r="KC66" s="6"/>
      <c r="KD66" s="6"/>
      <c r="KE66" s="6"/>
      <c r="KF66" s="6"/>
      <c r="KG66" s="6"/>
      <c r="KH66" s="6"/>
      <c r="KI66" s="6"/>
      <c r="KJ66" s="6"/>
      <c r="KK66" s="6"/>
      <c r="KL66" s="6"/>
      <c r="KM66" s="6"/>
      <c r="KN66" s="6"/>
      <c r="KO66" s="6"/>
      <c r="KP66" s="6"/>
      <c r="KQ66" s="6"/>
      <c r="KR66" s="6"/>
      <c r="KS66" s="6"/>
      <c r="KT66" s="6"/>
      <c r="KU66" s="6"/>
      <c r="KV66" s="6"/>
      <c r="KW66" s="6"/>
      <c r="KX66" s="6"/>
      <c r="KY66" s="6"/>
      <c r="KZ66" s="6"/>
      <c r="LA66" s="6"/>
      <c r="LB66" s="6"/>
      <c r="LC66" s="6"/>
      <c r="LD66" s="6"/>
      <c r="LE66" s="6"/>
      <c r="LF66" s="6"/>
      <c r="LG66" s="6"/>
      <c r="LH66" s="6"/>
      <c r="LI66" s="6"/>
      <c r="LJ66" s="6"/>
      <c r="LK66" s="6"/>
      <c r="LL66" s="6"/>
      <c r="LM66" s="6"/>
      <c r="LN66" s="6"/>
      <c r="LO66" s="6"/>
      <c r="LP66" s="6"/>
      <c r="LQ66" s="6"/>
      <c r="LR66" s="6"/>
      <c r="LS66" s="6"/>
      <c r="LT66" s="6"/>
      <c r="LU66" s="6"/>
      <c r="LV66" s="6"/>
      <c r="LW66" s="6"/>
      <c r="LX66" s="6"/>
      <c r="LY66" s="6"/>
      <c r="LZ66" s="6"/>
      <c r="MA66" s="6"/>
      <c r="MB66" s="6"/>
      <c r="MC66" s="6"/>
      <c r="MD66" s="6"/>
      <c r="ME66" s="6"/>
      <c r="MF66" s="6"/>
      <c r="MG66" s="6"/>
      <c r="MH66" s="6"/>
      <c r="MI66" s="6"/>
      <c r="MJ66" s="6"/>
      <c r="MK66" s="6"/>
      <c r="ML66" s="6"/>
      <c r="MM66" s="6"/>
      <c r="MN66" s="6"/>
      <c r="MO66" s="6"/>
      <c r="MP66" s="6"/>
      <c r="MQ66" s="6"/>
      <c r="MR66" s="6"/>
      <c r="MS66" s="6"/>
      <c r="MT66" s="6"/>
      <c r="MU66" s="6"/>
      <c r="MV66" s="6"/>
      <c r="MW66" s="6"/>
      <c r="MX66" s="6"/>
      <c r="MY66" s="6"/>
      <c r="MZ66" s="6"/>
      <c r="NA66" s="6"/>
      <c r="NB66" s="6"/>
      <c r="NC66" s="6"/>
      <c r="ND66" s="6"/>
      <c r="NE66" s="6"/>
      <c r="NF66" s="6"/>
      <c r="NG66" s="6"/>
      <c r="NH66" s="6"/>
      <c r="NI66" s="6"/>
      <c r="NJ66" s="6"/>
      <c r="NK66" s="6"/>
      <c r="NL66" s="6"/>
      <c r="NM66" s="6"/>
      <c r="NN66" s="6"/>
      <c r="NO66" s="6"/>
      <c r="NP66" s="6"/>
      <c r="NQ66" s="6"/>
      <c r="NR66" s="6"/>
      <c r="NS66" s="6"/>
      <c r="NT66" s="6"/>
      <c r="NU66" s="6"/>
      <c r="NV66" s="6"/>
      <c r="NW66" s="6"/>
      <c r="NX66" s="6"/>
      <c r="NY66" s="6"/>
      <c r="NZ66" s="6"/>
      <c r="OA66" s="6"/>
      <c r="OB66" s="6"/>
      <c r="OC66" s="6"/>
      <c r="OD66" s="6"/>
      <c r="OE66" s="6"/>
      <c r="OF66" s="6"/>
      <c r="OG66" s="6"/>
      <c r="OH66" s="6"/>
      <c r="OI66" s="6"/>
      <c r="OJ66" s="6"/>
      <c r="OK66" s="6"/>
      <c r="OL66" s="6"/>
      <c r="OM66" s="6"/>
      <c r="ON66" s="6"/>
    </row>
    <row r="67" spans="3:404" hidden="1" x14ac:dyDescent="0.3">
      <c r="C67" s="796">
        <f t="shared" si="185"/>
        <v>10</v>
      </c>
      <c r="D67" s="94" t="str">
        <f t="shared" si="185"/>
        <v>-</v>
      </c>
      <c r="E67" s="11">
        <f t="shared" si="185"/>
        <v>0</v>
      </c>
      <c r="F67" s="11">
        <f t="shared" si="188"/>
        <v>0</v>
      </c>
      <c r="G67" s="11">
        <f t="shared" si="188"/>
        <v>0</v>
      </c>
      <c r="H67" s="11">
        <f t="shared" ref="H67:BS67" si="205">+SUM(G67,H45)</f>
        <v>0</v>
      </c>
      <c r="I67" s="11">
        <f t="shared" si="205"/>
        <v>0</v>
      </c>
      <c r="J67" s="11">
        <f t="shared" si="205"/>
        <v>0</v>
      </c>
      <c r="K67" s="11">
        <f t="shared" si="205"/>
        <v>0</v>
      </c>
      <c r="L67" s="11">
        <f t="shared" si="205"/>
        <v>0</v>
      </c>
      <c r="M67" s="11">
        <f t="shared" si="205"/>
        <v>0</v>
      </c>
      <c r="N67" s="11">
        <f t="shared" si="205"/>
        <v>0</v>
      </c>
      <c r="O67" s="11">
        <f t="shared" si="205"/>
        <v>0</v>
      </c>
      <c r="P67" s="11">
        <f t="shared" si="205"/>
        <v>0</v>
      </c>
      <c r="Q67" s="11">
        <f t="shared" si="205"/>
        <v>0</v>
      </c>
      <c r="R67" s="11">
        <f t="shared" si="205"/>
        <v>0</v>
      </c>
      <c r="S67" s="11">
        <f t="shared" si="205"/>
        <v>0</v>
      </c>
      <c r="T67" s="11">
        <f t="shared" si="205"/>
        <v>0</v>
      </c>
      <c r="U67" s="11">
        <f t="shared" si="205"/>
        <v>0</v>
      </c>
      <c r="V67" s="11">
        <f t="shared" si="205"/>
        <v>0</v>
      </c>
      <c r="W67" s="11">
        <f t="shared" si="205"/>
        <v>0</v>
      </c>
      <c r="X67" s="11">
        <f t="shared" si="205"/>
        <v>0</v>
      </c>
      <c r="Y67" s="11">
        <f t="shared" si="205"/>
        <v>0</v>
      </c>
      <c r="Z67" s="11">
        <f t="shared" si="205"/>
        <v>0</v>
      </c>
      <c r="AA67" s="11">
        <f t="shared" si="205"/>
        <v>0</v>
      </c>
      <c r="AB67" s="11">
        <f t="shared" si="205"/>
        <v>0</v>
      </c>
      <c r="AC67" s="11">
        <f t="shared" si="205"/>
        <v>0</v>
      </c>
      <c r="AD67" s="11">
        <f t="shared" si="205"/>
        <v>0</v>
      </c>
      <c r="AE67" s="11">
        <f t="shared" si="205"/>
        <v>0</v>
      </c>
      <c r="AF67" s="11">
        <f t="shared" si="205"/>
        <v>0</v>
      </c>
      <c r="AG67" s="11">
        <f t="shared" si="205"/>
        <v>0</v>
      </c>
      <c r="AH67" s="11">
        <f t="shared" si="205"/>
        <v>0</v>
      </c>
      <c r="AI67" s="11">
        <f t="shared" si="205"/>
        <v>0</v>
      </c>
      <c r="AJ67" s="11">
        <f t="shared" si="205"/>
        <v>0</v>
      </c>
      <c r="AK67" s="11">
        <f t="shared" si="205"/>
        <v>0</v>
      </c>
      <c r="AL67" s="11">
        <f t="shared" si="205"/>
        <v>0</v>
      </c>
      <c r="AM67" s="11">
        <f t="shared" si="205"/>
        <v>0</v>
      </c>
      <c r="AN67" s="11">
        <f t="shared" si="205"/>
        <v>0</v>
      </c>
      <c r="AO67" s="11">
        <f t="shared" si="205"/>
        <v>0</v>
      </c>
      <c r="AP67" s="11">
        <f t="shared" si="205"/>
        <v>0</v>
      </c>
      <c r="AQ67" s="11">
        <f t="shared" si="205"/>
        <v>0</v>
      </c>
      <c r="AR67" s="11">
        <f t="shared" si="205"/>
        <v>0</v>
      </c>
      <c r="AS67" s="11">
        <f t="shared" si="205"/>
        <v>0</v>
      </c>
      <c r="AT67" s="11">
        <f t="shared" si="205"/>
        <v>0</v>
      </c>
      <c r="AU67" s="11">
        <f t="shared" si="205"/>
        <v>0</v>
      </c>
      <c r="AV67" s="11">
        <f t="shared" si="205"/>
        <v>0</v>
      </c>
      <c r="AW67" s="11">
        <f t="shared" si="205"/>
        <v>0</v>
      </c>
      <c r="AX67" s="11">
        <f t="shared" si="205"/>
        <v>0</v>
      </c>
      <c r="AY67" s="11">
        <f t="shared" si="205"/>
        <v>0</v>
      </c>
      <c r="AZ67" s="11">
        <f t="shared" si="205"/>
        <v>0</v>
      </c>
      <c r="BA67" s="11">
        <f t="shared" si="205"/>
        <v>0</v>
      </c>
      <c r="BB67" s="11">
        <f t="shared" si="205"/>
        <v>0</v>
      </c>
      <c r="BC67" s="11">
        <f t="shared" si="205"/>
        <v>0</v>
      </c>
      <c r="BD67" s="11">
        <f t="shared" si="205"/>
        <v>0</v>
      </c>
      <c r="BE67" s="11">
        <f t="shared" si="205"/>
        <v>0</v>
      </c>
      <c r="BF67" s="11">
        <f t="shared" si="205"/>
        <v>0</v>
      </c>
      <c r="BG67" s="11">
        <f t="shared" si="205"/>
        <v>0</v>
      </c>
      <c r="BH67" s="11">
        <f t="shared" si="205"/>
        <v>0</v>
      </c>
      <c r="BI67" s="11">
        <f t="shared" si="205"/>
        <v>0</v>
      </c>
      <c r="BJ67" s="11">
        <f t="shared" si="205"/>
        <v>0</v>
      </c>
      <c r="BK67" s="11">
        <f t="shared" si="205"/>
        <v>0</v>
      </c>
      <c r="BL67" s="11">
        <f t="shared" si="205"/>
        <v>0</v>
      </c>
      <c r="BM67" s="11">
        <f t="shared" si="205"/>
        <v>0</v>
      </c>
      <c r="BN67" s="11">
        <f t="shared" si="205"/>
        <v>0</v>
      </c>
      <c r="BO67" s="11">
        <f t="shared" si="205"/>
        <v>0</v>
      </c>
      <c r="BP67" s="11">
        <f t="shared" si="205"/>
        <v>0</v>
      </c>
      <c r="BQ67" s="11">
        <f t="shared" si="205"/>
        <v>0</v>
      </c>
      <c r="BR67" s="11">
        <f t="shared" si="205"/>
        <v>0</v>
      </c>
      <c r="BS67" s="11">
        <f t="shared" si="205"/>
        <v>0</v>
      </c>
      <c r="BT67" s="11">
        <f t="shared" ref="BT67:CF67" si="206">+SUM(BS67,BT45)</f>
        <v>0</v>
      </c>
      <c r="BU67" s="11">
        <f t="shared" si="206"/>
        <v>0</v>
      </c>
      <c r="BV67" s="11">
        <f t="shared" si="206"/>
        <v>0</v>
      </c>
      <c r="BW67" s="11">
        <f t="shared" si="206"/>
        <v>0</v>
      </c>
      <c r="BX67" s="11">
        <f t="shared" si="206"/>
        <v>0</v>
      </c>
      <c r="BY67" s="11">
        <f t="shared" si="206"/>
        <v>0</v>
      </c>
      <c r="BZ67" s="11">
        <f t="shared" si="206"/>
        <v>0</v>
      </c>
      <c r="CA67" s="11">
        <f t="shared" si="206"/>
        <v>0</v>
      </c>
      <c r="CB67" s="11">
        <f t="shared" si="206"/>
        <v>0</v>
      </c>
      <c r="CC67" s="11">
        <f t="shared" si="206"/>
        <v>0</v>
      </c>
      <c r="CD67" s="11">
        <f t="shared" si="206"/>
        <v>0</v>
      </c>
      <c r="CE67" s="11">
        <f t="shared" si="206"/>
        <v>0</v>
      </c>
      <c r="CF67" s="11">
        <f t="shared" si="206"/>
        <v>0</v>
      </c>
      <c r="CG67" s="6"/>
      <c r="CH67" s="6"/>
      <c r="CI67" s="6"/>
      <c r="CJ67" s="6"/>
      <c r="CK67" s="6"/>
      <c r="CL67" s="6"/>
      <c r="CM67" s="6"/>
      <c r="CN67" s="6"/>
      <c r="CO67" s="6"/>
      <c r="CP67" s="6"/>
      <c r="CQ67" s="6"/>
      <c r="CR67" s="6"/>
      <c r="CS67" s="6"/>
      <c r="CT67" s="6"/>
      <c r="CU67" s="6"/>
      <c r="CV67" s="6"/>
      <c r="CW67" s="6"/>
      <c r="CX67" s="6"/>
      <c r="CY67" s="6"/>
      <c r="CZ67" s="6"/>
      <c r="DA67" s="6"/>
      <c r="DB67" s="6"/>
      <c r="DC67" s="6"/>
      <c r="DD67" s="6"/>
      <c r="DE67" s="6"/>
      <c r="DF67" s="6"/>
      <c r="DG67" s="6"/>
      <c r="DH67" s="6"/>
      <c r="DI67" s="6"/>
      <c r="DJ67" s="6"/>
      <c r="DK67" s="6"/>
      <c r="DL67" s="6"/>
      <c r="DM67" s="6"/>
      <c r="DN67" s="6"/>
      <c r="DO67" s="6"/>
      <c r="DP67" s="6"/>
      <c r="DQ67" s="6"/>
      <c r="DR67" s="6"/>
      <c r="DS67" s="6"/>
      <c r="DT67" s="6"/>
      <c r="DU67" s="6"/>
      <c r="DV67" s="6"/>
      <c r="DW67" s="6"/>
      <c r="DX67" s="6"/>
      <c r="DY67" s="6"/>
      <c r="DZ67" s="6"/>
      <c r="EA67" s="6"/>
      <c r="EB67" s="6"/>
      <c r="EC67" s="6"/>
      <c r="ED67" s="6"/>
      <c r="EE67" s="6"/>
      <c r="EF67" s="6"/>
      <c r="EG67" s="6"/>
      <c r="EH67" s="6"/>
      <c r="EI67" s="6"/>
      <c r="EJ67" s="6"/>
      <c r="EK67" s="6"/>
      <c r="EL67" s="6"/>
      <c r="EM67" s="6"/>
      <c r="EN67" s="6"/>
      <c r="EO67" s="6"/>
      <c r="EP67" s="6"/>
      <c r="EQ67" s="6"/>
      <c r="ER67" s="6"/>
      <c r="ES67" s="6"/>
      <c r="ET67" s="6"/>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6"/>
      <c r="FU67" s="6"/>
      <c r="FV67" s="6"/>
      <c r="FW67" s="6"/>
      <c r="FX67" s="6"/>
      <c r="FY67" s="6"/>
      <c r="FZ67" s="6"/>
      <c r="GA67" s="6"/>
      <c r="GB67" s="6"/>
      <c r="GC67" s="6"/>
      <c r="GD67" s="6"/>
      <c r="GE67" s="6"/>
      <c r="GF67" s="6"/>
      <c r="GG67" s="6"/>
      <c r="GH67" s="6"/>
      <c r="GI67" s="6"/>
      <c r="GJ67" s="6"/>
      <c r="GK67" s="6"/>
      <c r="GL67" s="6"/>
      <c r="GM67" s="6"/>
      <c r="GN67" s="6"/>
      <c r="GO67" s="6"/>
      <c r="GP67" s="6"/>
      <c r="GQ67" s="6"/>
      <c r="GR67" s="6"/>
      <c r="GS67" s="6"/>
      <c r="GT67" s="6"/>
      <c r="GU67" s="6"/>
      <c r="GV67" s="6"/>
      <c r="GW67" s="6"/>
      <c r="GX67" s="6"/>
      <c r="GY67" s="6"/>
      <c r="GZ67" s="6"/>
      <c r="HA67" s="6"/>
      <c r="HB67" s="6"/>
      <c r="HC67" s="6"/>
      <c r="HD67" s="6"/>
      <c r="HE67" s="6"/>
      <c r="HF67" s="6"/>
      <c r="HG67" s="6"/>
      <c r="HH67" s="6"/>
      <c r="HI67" s="6"/>
      <c r="HJ67" s="6"/>
      <c r="HK67" s="6"/>
      <c r="HL67" s="6"/>
      <c r="HM67" s="6"/>
      <c r="HN67" s="6"/>
      <c r="HO67" s="6"/>
      <c r="HP67" s="6"/>
      <c r="HQ67" s="6"/>
      <c r="HR67" s="6"/>
      <c r="HS67" s="6"/>
      <c r="HT67" s="6"/>
      <c r="HU67" s="6"/>
      <c r="HV67" s="6"/>
      <c r="HW67" s="6"/>
      <c r="HX67" s="6"/>
      <c r="HY67" s="6"/>
      <c r="HZ67" s="6"/>
      <c r="IA67" s="6"/>
      <c r="IB67" s="6"/>
      <c r="IC67" s="6"/>
      <c r="ID67" s="6"/>
      <c r="IE67" s="6"/>
      <c r="IF67" s="6"/>
      <c r="IG67" s="6"/>
      <c r="IH67" s="6"/>
      <c r="II67" s="6"/>
      <c r="IJ67" s="6"/>
      <c r="IK67" s="6"/>
      <c r="IL67" s="6"/>
      <c r="IM67" s="6"/>
      <c r="IN67" s="6"/>
      <c r="IO67" s="6"/>
      <c r="IP67" s="6"/>
      <c r="IQ67" s="6"/>
      <c r="IR67" s="6"/>
      <c r="IS67" s="6"/>
      <c r="IT67" s="6"/>
      <c r="IU67" s="6"/>
      <c r="IV67" s="6"/>
      <c r="IW67" s="6"/>
      <c r="IX67" s="6"/>
      <c r="IY67" s="6"/>
      <c r="IZ67" s="6"/>
      <c r="JA67" s="6"/>
      <c r="JB67" s="6"/>
      <c r="JC67" s="6"/>
      <c r="JD67" s="6"/>
      <c r="JE67" s="6"/>
      <c r="JF67" s="6"/>
      <c r="JG67" s="6"/>
      <c r="JH67" s="6"/>
      <c r="JI67" s="6"/>
      <c r="JJ67" s="6"/>
      <c r="JK67" s="6"/>
      <c r="JL67" s="6"/>
      <c r="JM67" s="6"/>
      <c r="JN67" s="6"/>
      <c r="JO67" s="6"/>
      <c r="JP67" s="6"/>
      <c r="JQ67" s="6"/>
      <c r="JR67" s="6"/>
      <c r="JS67" s="6"/>
      <c r="JT67" s="6"/>
      <c r="JU67" s="6"/>
      <c r="JV67" s="6"/>
      <c r="JW67" s="6"/>
      <c r="JX67" s="6"/>
      <c r="JY67" s="6"/>
      <c r="JZ67" s="6"/>
      <c r="KA67" s="6"/>
      <c r="KB67" s="6"/>
      <c r="KC67" s="6"/>
      <c r="KD67" s="6"/>
      <c r="KE67" s="6"/>
      <c r="KF67" s="6"/>
      <c r="KG67" s="6"/>
      <c r="KH67" s="6"/>
      <c r="KI67" s="6"/>
      <c r="KJ67" s="6"/>
      <c r="KK67" s="6"/>
      <c r="KL67" s="6"/>
      <c r="KM67" s="6"/>
      <c r="KN67" s="6"/>
      <c r="KO67" s="6"/>
      <c r="KP67" s="6"/>
      <c r="KQ67" s="6"/>
      <c r="KR67" s="6"/>
      <c r="KS67" s="6"/>
      <c r="KT67" s="6"/>
      <c r="KU67" s="6"/>
      <c r="KV67" s="6"/>
      <c r="KW67" s="6"/>
      <c r="KX67" s="6"/>
      <c r="KY67" s="6"/>
      <c r="KZ67" s="6"/>
      <c r="LA67" s="6"/>
      <c r="LB67" s="6"/>
      <c r="LC67" s="6"/>
      <c r="LD67" s="6"/>
      <c r="LE67" s="6"/>
      <c r="LF67" s="6"/>
      <c r="LG67" s="6"/>
      <c r="LH67" s="6"/>
      <c r="LI67" s="6"/>
      <c r="LJ67" s="6"/>
      <c r="LK67" s="6"/>
      <c r="LL67" s="6"/>
      <c r="LM67" s="6"/>
      <c r="LN67" s="6"/>
      <c r="LO67" s="6"/>
      <c r="LP67" s="6"/>
      <c r="LQ67" s="6"/>
      <c r="LR67" s="6"/>
      <c r="LS67" s="6"/>
      <c r="LT67" s="6"/>
      <c r="LU67" s="6"/>
      <c r="LV67" s="6"/>
      <c r="LW67" s="6"/>
      <c r="LX67" s="6"/>
      <c r="LY67" s="6"/>
      <c r="LZ67" s="6"/>
      <c r="MA67" s="6"/>
      <c r="MB67" s="6"/>
      <c r="MC67" s="6"/>
      <c r="MD67" s="6"/>
      <c r="ME67" s="6"/>
      <c r="MF67" s="6"/>
      <c r="MG67" s="6"/>
      <c r="MH67" s="6"/>
      <c r="MI67" s="6"/>
      <c r="MJ67" s="6"/>
      <c r="MK67" s="6"/>
      <c r="ML67" s="6"/>
      <c r="MM67" s="6"/>
      <c r="MN67" s="6"/>
      <c r="MO67" s="6"/>
      <c r="MP67" s="6"/>
      <c r="MQ67" s="6"/>
      <c r="MR67" s="6"/>
      <c r="MS67" s="6"/>
      <c r="MT67" s="6"/>
      <c r="MU67" s="6"/>
      <c r="MV67" s="6"/>
      <c r="MW67" s="6"/>
      <c r="MX67" s="6"/>
      <c r="MY67" s="6"/>
      <c r="MZ67" s="6"/>
      <c r="NA67" s="6"/>
      <c r="NB67" s="6"/>
      <c r="NC67" s="6"/>
      <c r="ND67" s="6"/>
      <c r="NE67" s="6"/>
      <c r="NF67" s="6"/>
      <c r="NG67" s="6"/>
      <c r="NH67" s="6"/>
      <c r="NI67" s="6"/>
      <c r="NJ67" s="6"/>
      <c r="NK67" s="6"/>
      <c r="NL67" s="6"/>
      <c r="NM67" s="6"/>
      <c r="NN67" s="6"/>
      <c r="NO67" s="6"/>
      <c r="NP67" s="6"/>
      <c r="NQ67" s="6"/>
      <c r="NR67" s="6"/>
      <c r="NS67" s="6"/>
      <c r="NT67" s="6"/>
      <c r="NU67" s="6"/>
      <c r="NV67" s="6"/>
      <c r="NW67" s="6"/>
      <c r="NX67" s="6"/>
      <c r="NY67" s="6"/>
      <c r="NZ67" s="6"/>
      <c r="OA67" s="6"/>
      <c r="OB67" s="6"/>
      <c r="OC67" s="6"/>
      <c r="OD67" s="6"/>
      <c r="OE67" s="6"/>
      <c r="OF67" s="6"/>
      <c r="OG67" s="6"/>
      <c r="OH67" s="6"/>
      <c r="OI67" s="6"/>
      <c r="OJ67" s="6"/>
      <c r="OK67" s="6"/>
      <c r="OL67" s="6"/>
      <c r="OM67" s="6"/>
      <c r="ON67" s="6"/>
    </row>
    <row r="68" spans="3:404" hidden="1" x14ac:dyDescent="0.3">
      <c r="C68" s="796">
        <f t="shared" si="185"/>
        <v>11</v>
      </c>
      <c r="D68" s="94" t="str">
        <f t="shared" si="185"/>
        <v>-</v>
      </c>
      <c r="E68" s="11">
        <f t="shared" si="185"/>
        <v>0</v>
      </c>
      <c r="F68" s="11">
        <f t="shared" si="188"/>
        <v>0</v>
      </c>
      <c r="G68" s="11">
        <f t="shared" si="188"/>
        <v>0</v>
      </c>
      <c r="H68" s="11">
        <f t="shared" ref="H68:BS68" si="207">+SUM(G68,H46)</f>
        <v>0</v>
      </c>
      <c r="I68" s="11">
        <f t="shared" si="207"/>
        <v>0</v>
      </c>
      <c r="J68" s="11">
        <f t="shared" si="207"/>
        <v>0</v>
      </c>
      <c r="K68" s="11">
        <f t="shared" si="207"/>
        <v>0</v>
      </c>
      <c r="L68" s="11">
        <f t="shared" si="207"/>
        <v>0</v>
      </c>
      <c r="M68" s="11">
        <f t="shared" si="207"/>
        <v>0</v>
      </c>
      <c r="N68" s="11">
        <f t="shared" si="207"/>
        <v>0</v>
      </c>
      <c r="O68" s="11">
        <f t="shared" si="207"/>
        <v>0</v>
      </c>
      <c r="P68" s="11">
        <f t="shared" si="207"/>
        <v>0</v>
      </c>
      <c r="Q68" s="11">
        <f t="shared" si="207"/>
        <v>0</v>
      </c>
      <c r="R68" s="11">
        <f t="shared" si="207"/>
        <v>0</v>
      </c>
      <c r="S68" s="11">
        <f t="shared" si="207"/>
        <v>0</v>
      </c>
      <c r="T68" s="11">
        <f t="shared" si="207"/>
        <v>0</v>
      </c>
      <c r="U68" s="11">
        <f t="shared" si="207"/>
        <v>0</v>
      </c>
      <c r="V68" s="11">
        <f t="shared" si="207"/>
        <v>0</v>
      </c>
      <c r="W68" s="11">
        <f t="shared" si="207"/>
        <v>0</v>
      </c>
      <c r="X68" s="11">
        <f t="shared" si="207"/>
        <v>0</v>
      </c>
      <c r="Y68" s="11">
        <f t="shared" si="207"/>
        <v>0</v>
      </c>
      <c r="Z68" s="11">
        <f t="shared" si="207"/>
        <v>0</v>
      </c>
      <c r="AA68" s="11">
        <f t="shared" si="207"/>
        <v>0</v>
      </c>
      <c r="AB68" s="11">
        <f t="shared" si="207"/>
        <v>0</v>
      </c>
      <c r="AC68" s="11">
        <f t="shared" si="207"/>
        <v>0</v>
      </c>
      <c r="AD68" s="11">
        <f t="shared" si="207"/>
        <v>0</v>
      </c>
      <c r="AE68" s="11">
        <f t="shared" si="207"/>
        <v>0</v>
      </c>
      <c r="AF68" s="11">
        <f t="shared" si="207"/>
        <v>0</v>
      </c>
      <c r="AG68" s="11">
        <f t="shared" si="207"/>
        <v>0</v>
      </c>
      <c r="AH68" s="11">
        <f t="shared" si="207"/>
        <v>0</v>
      </c>
      <c r="AI68" s="11">
        <f t="shared" si="207"/>
        <v>0</v>
      </c>
      <c r="AJ68" s="11">
        <f t="shared" si="207"/>
        <v>0</v>
      </c>
      <c r="AK68" s="11">
        <f t="shared" si="207"/>
        <v>0</v>
      </c>
      <c r="AL68" s="11">
        <f t="shared" si="207"/>
        <v>0</v>
      </c>
      <c r="AM68" s="11">
        <f t="shared" si="207"/>
        <v>0</v>
      </c>
      <c r="AN68" s="11">
        <f t="shared" si="207"/>
        <v>0</v>
      </c>
      <c r="AO68" s="11">
        <f t="shared" si="207"/>
        <v>0</v>
      </c>
      <c r="AP68" s="11">
        <f t="shared" si="207"/>
        <v>0</v>
      </c>
      <c r="AQ68" s="11">
        <f t="shared" si="207"/>
        <v>0</v>
      </c>
      <c r="AR68" s="11">
        <f t="shared" si="207"/>
        <v>0</v>
      </c>
      <c r="AS68" s="11">
        <f t="shared" si="207"/>
        <v>0</v>
      </c>
      <c r="AT68" s="11">
        <f t="shared" si="207"/>
        <v>0</v>
      </c>
      <c r="AU68" s="11">
        <f t="shared" si="207"/>
        <v>0</v>
      </c>
      <c r="AV68" s="11">
        <f t="shared" si="207"/>
        <v>0</v>
      </c>
      <c r="AW68" s="11">
        <f t="shared" si="207"/>
        <v>0</v>
      </c>
      <c r="AX68" s="11">
        <f t="shared" si="207"/>
        <v>0</v>
      </c>
      <c r="AY68" s="11">
        <f t="shared" si="207"/>
        <v>0</v>
      </c>
      <c r="AZ68" s="11">
        <f t="shared" si="207"/>
        <v>0</v>
      </c>
      <c r="BA68" s="11">
        <f t="shared" si="207"/>
        <v>0</v>
      </c>
      <c r="BB68" s="11">
        <f t="shared" si="207"/>
        <v>0</v>
      </c>
      <c r="BC68" s="11">
        <f t="shared" si="207"/>
        <v>0</v>
      </c>
      <c r="BD68" s="11">
        <f t="shared" si="207"/>
        <v>0</v>
      </c>
      <c r="BE68" s="11">
        <f t="shared" si="207"/>
        <v>0</v>
      </c>
      <c r="BF68" s="11">
        <f t="shared" si="207"/>
        <v>0</v>
      </c>
      <c r="BG68" s="11">
        <f t="shared" si="207"/>
        <v>0</v>
      </c>
      <c r="BH68" s="11">
        <f t="shared" si="207"/>
        <v>0</v>
      </c>
      <c r="BI68" s="11">
        <f t="shared" si="207"/>
        <v>0</v>
      </c>
      <c r="BJ68" s="11">
        <f t="shared" si="207"/>
        <v>0</v>
      </c>
      <c r="BK68" s="11">
        <f t="shared" si="207"/>
        <v>0</v>
      </c>
      <c r="BL68" s="11">
        <f t="shared" si="207"/>
        <v>0</v>
      </c>
      <c r="BM68" s="11">
        <f t="shared" si="207"/>
        <v>0</v>
      </c>
      <c r="BN68" s="11">
        <f t="shared" si="207"/>
        <v>0</v>
      </c>
      <c r="BO68" s="11">
        <f t="shared" si="207"/>
        <v>0</v>
      </c>
      <c r="BP68" s="11">
        <f t="shared" si="207"/>
        <v>0</v>
      </c>
      <c r="BQ68" s="11">
        <f t="shared" si="207"/>
        <v>0</v>
      </c>
      <c r="BR68" s="11">
        <f t="shared" si="207"/>
        <v>0</v>
      </c>
      <c r="BS68" s="11">
        <f t="shared" si="207"/>
        <v>0</v>
      </c>
      <c r="BT68" s="11">
        <f t="shared" ref="BT68:CF68" si="208">+SUM(BS68,BT46)</f>
        <v>0</v>
      </c>
      <c r="BU68" s="11">
        <f t="shared" si="208"/>
        <v>0</v>
      </c>
      <c r="BV68" s="11">
        <f t="shared" si="208"/>
        <v>0</v>
      </c>
      <c r="BW68" s="11">
        <f t="shared" si="208"/>
        <v>0</v>
      </c>
      <c r="BX68" s="11">
        <f t="shared" si="208"/>
        <v>0</v>
      </c>
      <c r="BY68" s="11">
        <f t="shared" si="208"/>
        <v>0</v>
      </c>
      <c r="BZ68" s="11">
        <f t="shared" si="208"/>
        <v>0</v>
      </c>
      <c r="CA68" s="11">
        <f t="shared" si="208"/>
        <v>0</v>
      </c>
      <c r="CB68" s="11">
        <f t="shared" si="208"/>
        <v>0</v>
      </c>
      <c r="CC68" s="11">
        <f t="shared" si="208"/>
        <v>0</v>
      </c>
      <c r="CD68" s="11">
        <f t="shared" si="208"/>
        <v>0</v>
      </c>
      <c r="CE68" s="11">
        <f t="shared" si="208"/>
        <v>0</v>
      </c>
      <c r="CF68" s="11">
        <f t="shared" si="208"/>
        <v>0</v>
      </c>
      <c r="CG68" s="6"/>
      <c r="CH68" s="6"/>
      <c r="CI68" s="6"/>
      <c r="CJ68" s="6"/>
      <c r="CK68" s="6"/>
      <c r="CL68" s="6"/>
      <c r="CM68" s="6"/>
      <c r="CN68" s="6"/>
      <c r="CO68" s="6"/>
      <c r="CP68" s="6"/>
      <c r="CQ68" s="6"/>
      <c r="CR68" s="6"/>
      <c r="CS68" s="6"/>
      <c r="CT68" s="6"/>
      <c r="CU68" s="6"/>
      <c r="CV68" s="6"/>
      <c r="CW68" s="6"/>
      <c r="CX68" s="6"/>
      <c r="CY68" s="6"/>
      <c r="CZ68" s="6"/>
      <c r="DA68" s="6"/>
      <c r="DB68" s="6"/>
      <c r="DC68" s="6"/>
      <c r="DD68" s="6"/>
      <c r="DE68" s="6"/>
      <c r="DF68" s="6"/>
      <c r="DG68" s="6"/>
      <c r="DH68" s="6"/>
      <c r="DI68" s="6"/>
      <c r="DJ68" s="6"/>
      <c r="DK68" s="6"/>
      <c r="DL68" s="6"/>
      <c r="DM68" s="6"/>
      <c r="DN68" s="6"/>
      <c r="DO68" s="6"/>
      <c r="DP68" s="6"/>
      <c r="DQ68" s="6"/>
      <c r="DR68" s="6"/>
      <c r="DS68" s="6"/>
      <c r="DT68" s="6"/>
      <c r="DU68" s="6"/>
      <c r="DV68" s="6"/>
      <c r="DW68" s="6"/>
      <c r="DX68" s="6"/>
      <c r="DY68" s="6"/>
      <c r="DZ68" s="6"/>
      <c r="EA68" s="6"/>
      <c r="EB68" s="6"/>
      <c r="EC68" s="6"/>
      <c r="ED68" s="6"/>
      <c r="EE68" s="6"/>
      <c r="EF68" s="6"/>
      <c r="EG68" s="6"/>
      <c r="EH68" s="6"/>
      <c r="EI68" s="6"/>
      <c r="EJ68" s="6"/>
      <c r="EK68" s="6"/>
      <c r="EL68" s="6"/>
      <c r="EM68" s="6"/>
      <c r="EN68" s="6"/>
      <c r="EO68" s="6"/>
      <c r="EP68" s="6"/>
      <c r="EQ68" s="6"/>
      <c r="ER68" s="6"/>
      <c r="ES68" s="6"/>
      <c r="ET68" s="6"/>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6"/>
      <c r="FU68" s="6"/>
      <c r="FV68" s="6"/>
      <c r="FW68" s="6"/>
      <c r="FX68" s="6"/>
      <c r="FY68" s="6"/>
      <c r="FZ68" s="6"/>
      <c r="GA68" s="6"/>
      <c r="GB68" s="6"/>
      <c r="GC68" s="6"/>
      <c r="GD68" s="6"/>
      <c r="GE68" s="6"/>
      <c r="GF68" s="6"/>
      <c r="GG68" s="6"/>
      <c r="GH68" s="6"/>
      <c r="GI68" s="6"/>
      <c r="GJ68" s="6"/>
      <c r="GK68" s="6"/>
      <c r="GL68" s="6"/>
      <c r="GM68" s="6"/>
      <c r="GN68" s="6"/>
      <c r="GO68" s="6"/>
      <c r="GP68" s="6"/>
      <c r="GQ68" s="6"/>
      <c r="GR68" s="6"/>
      <c r="GS68" s="6"/>
      <c r="GT68" s="6"/>
      <c r="GU68" s="6"/>
      <c r="GV68" s="6"/>
      <c r="GW68" s="6"/>
      <c r="GX68" s="6"/>
      <c r="GY68" s="6"/>
      <c r="GZ68" s="6"/>
      <c r="HA68" s="6"/>
      <c r="HB68" s="6"/>
      <c r="HC68" s="6"/>
      <c r="HD68" s="6"/>
      <c r="HE68" s="6"/>
      <c r="HF68" s="6"/>
      <c r="HG68" s="6"/>
      <c r="HH68" s="6"/>
      <c r="HI68" s="6"/>
      <c r="HJ68" s="6"/>
      <c r="HK68" s="6"/>
      <c r="HL68" s="6"/>
      <c r="HM68" s="6"/>
      <c r="HN68" s="6"/>
      <c r="HO68" s="6"/>
      <c r="HP68" s="6"/>
      <c r="HQ68" s="6"/>
      <c r="HR68" s="6"/>
      <c r="HS68" s="6"/>
      <c r="HT68" s="6"/>
      <c r="HU68" s="6"/>
      <c r="HV68" s="6"/>
      <c r="HW68" s="6"/>
      <c r="HX68" s="6"/>
      <c r="HY68" s="6"/>
      <c r="HZ68" s="6"/>
      <c r="IA68" s="6"/>
      <c r="IB68" s="6"/>
      <c r="IC68" s="6"/>
      <c r="ID68" s="6"/>
      <c r="IE68" s="6"/>
      <c r="IF68" s="6"/>
      <c r="IG68" s="6"/>
      <c r="IH68" s="6"/>
      <c r="II68" s="6"/>
      <c r="IJ68" s="6"/>
      <c r="IK68" s="6"/>
      <c r="IL68" s="6"/>
      <c r="IM68" s="6"/>
      <c r="IN68" s="6"/>
      <c r="IO68" s="6"/>
      <c r="IP68" s="6"/>
      <c r="IQ68" s="6"/>
      <c r="IR68" s="6"/>
      <c r="IS68" s="6"/>
      <c r="IT68" s="6"/>
      <c r="IU68" s="6"/>
      <c r="IV68" s="6"/>
      <c r="IW68" s="6"/>
      <c r="IX68" s="6"/>
      <c r="IY68" s="6"/>
      <c r="IZ68" s="6"/>
      <c r="JA68" s="6"/>
      <c r="JB68" s="6"/>
      <c r="JC68" s="6"/>
      <c r="JD68" s="6"/>
      <c r="JE68" s="6"/>
      <c r="JF68" s="6"/>
      <c r="JG68" s="6"/>
      <c r="JH68" s="6"/>
      <c r="JI68" s="6"/>
      <c r="JJ68" s="6"/>
      <c r="JK68" s="6"/>
      <c r="JL68" s="6"/>
      <c r="JM68" s="6"/>
      <c r="JN68" s="6"/>
      <c r="JO68" s="6"/>
      <c r="JP68" s="6"/>
      <c r="JQ68" s="6"/>
      <c r="JR68" s="6"/>
      <c r="JS68" s="6"/>
      <c r="JT68" s="6"/>
      <c r="JU68" s="6"/>
      <c r="JV68" s="6"/>
      <c r="JW68" s="6"/>
      <c r="JX68" s="6"/>
      <c r="JY68" s="6"/>
      <c r="JZ68" s="6"/>
      <c r="KA68" s="6"/>
      <c r="KB68" s="6"/>
      <c r="KC68" s="6"/>
      <c r="KD68" s="6"/>
      <c r="KE68" s="6"/>
      <c r="KF68" s="6"/>
      <c r="KG68" s="6"/>
      <c r="KH68" s="6"/>
      <c r="KI68" s="6"/>
      <c r="KJ68" s="6"/>
      <c r="KK68" s="6"/>
      <c r="KL68" s="6"/>
      <c r="KM68" s="6"/>
      <c r="KN68" s="6"/>
      <c r="KO68" s="6"/>
      <c r="KP68" s="6"/>
      <c r="KQ68" s="6"/>
      <c r="KR68" s="6"/>
      <c r="KS68" s="6"/>
      <c r="KT68" s="6"/>
      <c r="KU68" s="6"/>
      <c r="KV68" s="6"/>
      <c r="KW68" s="6"/>
      <c r="KX68" s="6"/>
      <c r="KY68" s="6"/>
      <c r="KZ68" s="6"/>
      <c r="LA68" s="6"/>
      <c r="LB68" s="6"/>
      <c r="LC68" s="6"/>
      <c r="LD68" s="6"/>
      <c r="LE68" s="6"/>
      <c r="LF68" s="6"/>
      <c r="LG68" s="6"/>
      <c r="LH68" s="6"/>
      <c r="LI68" s="6"/>
      <c r="LJ68" s="6"/>
      <c r="LK68" s="6"/>
      <c r="LL68" s="6"/>
      <c r="LM68" s="6"/>
      <c r="LN68" s="6"/>
      <c r="LO68" s="6"/>
      <c r="LP68" s="6"/>
      <c r="LQ68" s="6"/>
      <c r="LR68" s="6"/>
      <c r="LS68" s="6"/>
      <c r="LT68" s="6"/>
      <c r="LU68" s="6"/>
      <c r="LV68" s="6"/>
      <c r="LW68" s="6"/>
      <c r="LX68" s="6"/>
      <c r="LY68" s="6"/>
      <c r="LZ68" s="6"/>
      <c r="MA68" s="6"/>
      <c r="MB68" s="6"/>
      <c r="MC68" s="6"/>
      <c r="MD68" s="6"/>
      <c r="ME68" s="6"/>
      <c r="MF68" s="6"/>
      <c r="MG68" s="6"/>
      <c r="MH68" s="6"/>
      <c r="MI68" s="6"/>
      <c r="MJ68" s="6"/>
      <c r="MK68" s="6"/>
      <c r="ML68" s="6"/>
      <c r="MM68" s="6"/>
      <c r="MN68" s="6"/>
      <c r="MO68" s="6"/>
      <c r="MP68" s="6"/>
      <c r="MQ68" s="6"/>
      <c r="MR68" s="6"/>
      <c r="MS68" s="6"/>
      <c r="MT68" s="6"/>
      <c r="MU68" s="6"/>
      <c r="MV68" s="6"/>
      <c r="MW68" s="6"/>
      <c r="MX68" s="6"/>
      <c r="MY68" s="6"/>
      <c r="MZ68" s="6"/>
      <c r="NA68" s="6"/>
      <c r="NB68" s="6"/>
      <c r="NC68" s="6"/>
      <c r="ND68" s="6"/>
      <c r="NE68" s="6"/>
      <c r="NF68" s="6"/>
      <c r="NG68" s="6"/>
      <c r="NH68" s="6"/>
      <c r="NI68" s="6"/>
      <c r="NJ68" s="6"/>
      <c r="NK68" s="6"/>
      <c r="NL68" s="6"/>
      <c r="NM68" s="6"/>
      <c r="NN68" s="6"/>
      <c r="NO68" s="6"/>
      <c r="NP68" s="6"/>
      <c r="NQ68" s="6"/>
      <c r="NR68" s="6"/>
      <c r="NS68" s="6"/>
      <c r="NT68" s="6"/>
      <c r="NU68" s="6"/>
      <c r="NV68" s="6"/>
      <c r="NW68" s="6"/>
      <c r="NX68" s="6"/>
      <c r="NY68" s="6"/>
      <c r="NZ68" s="6"/>
      <c r="OA68" s="6"/>
      <c r="OB68" s="6"/>
      <c r="OC68" s="6"/>
      <c r="OD68" s="6"/>
      <c r="OE68" s="6"/>
      <c r="OF68" s="6"/>
      <c r="OG68" s="6"/>
      <c r="OH68" s="6"/>
      <c r="OI68" s="6"/>
      <c r="OJ68" s="6"/>
      <c r="OK68" s="6"/>
      <c r="OL68" s="6"/>
      <c r="OM68" s="6"/>
      <c r="ON68" s="6"/>
    </row>
    <row r="69" spans="3:404" hidden="1" x14ac:dyDescent="0.3">
      <c r="C69" s="796">
        <f t="shared" si="185"/>
        <v>12</v>
      </c>
      <c r="D69" s="94" t="str">
        <f t="shared" si="185"/>
        <v>-</v>
      </c>
      <c r="E69" s="11">
        <f t="shared" si="185"/>
        <v>0</v>
      </c>
      <c r="F69" s="11">
        <f t="shared" si="188"/>
        <v>0</v>
      </c>
      <c r="G69" s="11">
        <f t="shared" si="188"/>
        <v>0</v>
      </c>
      <c r="H69" s="11">
        <f t="shared" ref="H69:BS69" si="209">+SUM(G69,H47)</f>
        <v>0</v>
      </c>
      <c r="I69" s="11">
        <f t="shared" si="209"/>
        <v>0</v>
      </c>
      <c r="J69" s="11">
        <f t="shared" si="209"/>
        <v>0</v>
      </c>
      <c r="K69" s="11">
        <f t="shared" si="209"/>
        <v>0</v>
      </c>
      <c r="L69" s="11">
        <f t="shared" si="209"/>
        <v>0</v>
      </c>
      <c r="M69" s="11">
        <f t="shared" si="209"/>
        <v>0</v>
      </c>
      <c r="N69" s="11">
        <f t="shared" si="209"/>
        <v>0</v>
      </c>
      <c r="O69" s="11">
        <f t="shared" si="209"/>
        <v>0</v>
      </c>
      <c r="P69" s="11">
        <f t="shared" si="209"/>
        <v>0</v>
      </c>
      <c r="Q69" s="11">
        <f t="shared" si="209"/>
        <v>0</v>
      </c>
      <c r="R69" s="11">
        <f t="shared" si="209"/>
        <v>0</v>
      </c>
      <c r="S69" s="11">
        <f t="shared" si="209"/>
        <v>0</v>
      </c>
      <c r="T69" s="11">
        <f t="shared" si="209"/>
        <v>0</v>
      </c>
      <c r="U69" s="11">
        <f t="shared" si="209"/>
        <v>0</v>
      </c>
      <c r="V69" s="11">
        <f t="shared" si="209"/>
        <v>0</v>
      </c>
      <c r="W69" s="11">
        <f t="shared" si="209"/>
        <v>0</v>
      </c>
      <c r="X69" s="11">
        <f t="shared" si="209"/>
        <v>0</v>
      </c>
      <c r="Y69" s="11">
        <f t="shared" si="209"/>
        <v>0</v>
      </c>
      <c r="Z69" s="11">
        <f t="shared" si="209"/>
        <v>0</v>
      </c>
      <c r="AA69" s="11">
        <f t="shared" si="209"/>
        <v>0</v>
      </c>
      <c r="AB69" s="11">
        <f t="shared" si="209"/>
        <v>0</v>
      </c>
      <c r="AC69" s="11">
        <f t="shared" si="209"/>
        <v>0</v>
      </c>
      <c r="AD69" s="11">
        <f t="shared" si="209"/>
        <v>0</v>
      </c>
      <c r="AE69" s="11">
        <f t="shared" si="209"/>
        <v>0</v>
      </c>
      <c r="AF69" s="11">
        <f t="shared" si="209"/>
        <v>0</v>
      </c>
      <c r="AG69" s="11">
        <f t="shared" si="209"/>
        <v>0</v>
      </c>
      <c r="AH69" s="11">
        <f t="shared" si="209"/>
        <v>0</v>
      </c>
      <c r="AI69" s="11">
        <f t="shared" si="209"/>
        <v>0</v>
      </c>
      <c r="AJ69" s="11">
        <f t="shared" si="209"/>
        <v>0</v>
      </c>
      <c r="AK69" s="11">
        <f t="shared" si="209"/>
        <v>0</v>
      </c>
      <c r="AL69" s="11">
        <f t="shared" si="209"/>
        <v>0</v>
      </c>
      <c r="AM69" s="11">
        <f t="shared" si="209"/>
        <v>0</v>
      </c>
      <c r="AN69" s="11">
        <f t="shared" si="209"/>
        <v>0</v>
      </c>
      <c r="AO69" s="11">
        <f t="shared" si="209"/>
        <v>0</v>
      </c>
      <c r="AP69" s="11">
        <f t="shared" si="209"/>
        <v>0</v>
      </c>
      <c r="AQ69" s="11">
        <f t="shared" si="209"/>
        <v>0</v>
      </c>
      <c r="AR69" s="11">
        <f t="shared" si="209"/>
        <v>0</v>
      </c>
      <c r="AS69" s="11">
        <f t="shared" si="209"/>
        <v>0</v>
      </c>
      <c r="AT69" s="11">
        <f t="shared" si="209"/>
        <v>0</v>
      </c>
      <c r="AU69" s="11">
        <f t="shared" si="209"/>
        <v>0</v>
      </c>
      <c r="AV69" s="11">
        <f t="shared" si="209"/>
        <v>0</v>
      </c>
      <c r="AW69" s="11">
        <f t="shared" si="209"/>
        <v>0</v>
      </c>
      <c r="AX69" s="11">
        <f t="shared" si="209"/>
        <v>0</v>
      </c>
      <c r="AY69" s="11">
        <f t="shared" si="209"/>
        <v>0</v>
      </c>
      <c r="AZ69" s="11">
        <f t="shared" si="209"/>
        <v>0</v>
      </c>
      <c r="BA69" s="11">
        <f t="shared" si="209"/>
        <v>0</v>
      </c>
      <c r="BB69" s="11">
        <f t="shared" si="209"/>
        <v>0</v>
      </c>
      <c r="BC69" s="11">
        <f t="shared" si="209"/>
        <v>0</v>
      </c>
      <c r="BD69" s="11">
        <f t="shared" si="209"/>
        <v>0</v>
      </c>
      <c r="BE69" s="11">
        <f t="shared" si="209"/>
        <v>0</v>
      </c>
      <c r="BF69" s="11">
        <f t="shared" si="209"/>
        <v>0</v>
      </c>
      <c r="BG69" s="11">
        <f t="shared" si="209"/>
        <v>0</v>
      </c>
      <c r="BH69" s="11">
        <f t="shared" si="209"/>
        <v>0</v>
      </c>
      <c r="BI69" s="11">
        <f t="shared" si="209"/>
        <v>0</v>
      </c>
      <c r="BJ69" s="11">
        <f t="shared" si="209"/>
        <v>0</v>
      </c>
      <c r="BK69" s="11">
        <f t="shared" si="209"/>
        <v>0</v>
      </c>
      <c r="BL69" s="11">
        <f t="shared" si="209"/>
        <v>0</v>
      </c>
      <c r="BM69" s="11">
        <f t="shared" si="209"/>
        <v>0</v>
      </c>
      <c r="BN69" s="11">
        <f t="shared" si="209"/>
        <v>0</v>
      </c>
      <c r="BO69" s="11">
        <f t="shared" si="209"/>
        <v>0</v>
      </c>
      <c r="BP69" s="11">
        <f t="shared" si="209"/>
        <v>0</v>
      </c>
      <c r="BQ69" s="11">
        <f t="shared" si="209"/>
        <v>0</v>
      </c>
      <c r="BR69" s="11">
        <f t="shared" si="209"/>
        <v>0</v>
      </c>
      <c r="BS69" s="11">
        <f t="shared" si="209"/>
        <v>0</v>
      </c>
      <c r="BT69" s="11">
        <f t="shared" ref="BT69:CF69" si="210">+SUM(BS69,BT47)</f>
        <v>0</v>
      </c>
      <c r="BU69" s="11">
        <f t="shared" si="210"/>
        <v>0</v>
      </c>
      <c r="BV69" s="11">
        <f t="shared" si="210"/>
        <v>0</v>
      </c>
      <c r="BW69" s="11">
        <f t="shared" si="210"/>
        <v>0</v>
      </c>
      <c r="BX69" s="11">
        <f t="shared" si="210"/>
        <v>0</v>
      </c>
      <c r="BY69" s="11">
        <f t="shared" si="210"/>
        <v>0</v>
      </c>
      <c r="BZ69" s="11">
        <f t="shared" si="210"/>
        <v>0</v>
      </c>
      <c r="CA69" s="11">
        <f t="shared" si="210"/>
        <v>0</v>
      </c>
      <c r="CB69" s="11">
        <f t="shared" si="210"/>
        <v>0</v>
      </c>
      <c r="CC69" s="11">
        <f t="shared" si="210"/>
        <v>0</v>
      </c>
      <c r="CD69" s="11">
        <f t="shared" si="210"/>
        <v>0</v>
      </c>
      <c r="CE69" s="11">
        <f t="shared" si="210"/>
        <v>0</v>
      </c>
      <c r="CF69" s="11">
        <f t="shared" si="210"/>
        <v>0</v>
      </c>
      <c r="CG69" s="6"/>
      <c r="CH69" s="6"/>
      <c r="CI69" s="6"/>
      <c r="CJ69" s="6"/>
      <c r="CK69" s="6"/>
      <c r="CL69" s="6"/>
      <c r="CM69" s="6"/>
      <c r="CN69" s="6"/>
      <c r="CO69" s="6"/>
      <c r="CP69" s="6"/>
      <c r="CQ69" s="6"/>
      <c r="CR69" s="6"/>
      <c r="CS69" s="6"/>
      <c r="CT69" s="6"/>
      <c r="CU69" s="6"/>
      <c r="CV69" s="6"/>
      <c r="CW69" s="6"/>
      <c r="CX69" s="6"/>
      <c r="CY69" s="6"/>
      <c r="CZ69" s="6"/>
      <c r="DA69" s="6"/>
      <c r="DB69" s="6"/>
      <c r="DC69" s="6"/>
      <c r="DD69" s="6"/>
      <c r="DE69" s="6"/>
      <c r="DF69" s="6"/>
      <c r="DG69" s="6"/>
      <c r="DH69" s="6"/>
      <c r="DI69" s="6"/>
      <c r="DJ69" s="6"/>
      <c r="DK69" s="6"/>
      <c r="DL69" s="6"/>
      <c r="DM69" s="6"/>
      <c r="DN69" s="6"/>
      <c r="DO69" s="6"/>
      <c r="DP69" s="6"/>
      <c r="DQ69" s="6"/>
      <c r="DR69" s="6"/>
      <c r="DS69" s="6"/>
      <c r="DT69" s="6"/>
      <c r="DU69" s="6"/>
      <c r="DV69" s="6"/>
      <c r="DW69" s="6"/>
      <c r="DX69" s="6"/>
      <c r="DY69" s="6"/>
      <c r="DZ69" s="6"/>
      <c r="EA69" s="6"/>
      <c r="EB69" s="6"/>
      <c r="EC69" s="6"/>
      <c r="ED69" s="6"/>
      <c r="EE69" s="6"/>
      <c r="EF69" s="6"/>
      <c r="EG69" s="6"/>
      <c r="EH69" s="6"/>
      <c r="EI69" s="6"/>
      <c r="EJ69" s="6"/>
      <c r="EK69" s="6"/>
      <c r="EL69" s="6"/>
      <c r="EM69" s="6"/>
      <c r="EN69" s="6"/>
      <c r="EO69" s="6"/>
      <c r="EP69" s="6"/>
      <c r="EQ69" s="6"/>
      <c r="ER69" s="6"/>
      <c r="ES69" s="6"/>
      <c r="ET69" s="6"/>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6"/>
      <c r="FU69" s="6"/>
      <c r="FV69" s="6"/>
      <c r="FW69" s="6"/>
      <c r="FX69" s="6"/>
      <c r="FY69" s="6"/>
      <c r="FZ69" s="6"/>
      <c r="GA69" s="6"/>
      <c r="GB69" s="6"/>
      <c r="GC69" s="6"/>
      <c r="GD69" s="6"/>
      <c r="GE69" s="6"/>
      <c r="GF69" s="6"/>
      <c r="GG69" s="6"/>
      <c r="GH69" s="6"/>
      <c r="GI69" s="6"/>
      <c r="GJ69" s="6"/>
      <c r="GK69" s="6"/>
      <c r="GL69" s="6"/>
      <c r="GM69" s="6"/>
      <c r="GN69" s="6"/>
      <c r="GO69" s="6"/>
      <c r="GP69" s="6"/>
      <c r="GQ69" s="6"/>
      <c r="GR69" s="6"/>
      <c r="GS69" s="6"/>
      <c r="GT69" s="6"/>
      <c r="GU69" s="6"/>
      <c r="GV69" s="6"/>
      <c r="GW69" s="6"/>
      <c r="GX69" s="6"/>
      <c r="GY69" s="6"/>
      <c r="GZ69" s="6"/>
      <c r="HA69" s="6"/>
      <c r="HB69" s="6"/>
      <c r="HC69" s="6"/>
      <c r="HD69" s="6"/>
      <c r="HE69" s="6"/>
      <c r="HF69" s="6"/>
      <c r="HG69" s="6"/>
      <c r="HH69" s="6"/>
      <c r="HI69" s="6"/>
      <c r="HJ69" s="6"/>
      <c r="HK69" s="6"/>
      <c r="HL69" s="6"/>
      <c r="HM69" s="6"/>
      <c r="HN69" s="6"/>
      <c r="HO69" s="6"/>
      <c r="HP69" s="6"/>
      <c r="HQ69" s="6"/>
      <c r="HR69" s="6"/>
      <c r="HS69" s="6"/>
      <c r="HT69" s="6"/>
      <c r="HU69" s="6"/>
      <c r="HV69" s="6"/>
      <c r="HW69" s="6"/>
      <c r="HX69" s="6"/>
      <c r="HY69" s="6"/>
      <c r="HZ69" s="6"/>
      <c r="IA69" s="6"/>
      <c r="IB69" s="6"/>
      <c r="IC69" s="6"/>
      <c r="ID69" s="6"/>
      <c r="IE69" s="6"/>
      <c r="IF69" s="6"/>
      <c r="IG69" s="6"/>
      <c r="IH69" s="6"/>
      <c r="II69" s="6"/>
      <c r="IJ69" s="6"/>
      <c r="IK69" s="6"/>
      <c r="IL69" s="6"/>
      <c r="IM69" s="6"/>
      <c r="IN69" s="6"/>
      <c r="IO69" s="6"/>
      <c r="IP69" s="6"/>
      <c r="IQ69" s="6"/>
      <c r="IR69" s="6"/>
      <c r="IS69" s="6"/>
      <c r="IT69" s="6"/>
      <c r="IU69" s="6"/>
      <c r="IV69" s="6"/>
      <c r="IW69" s="6"/>
      <c r="IX69" s="6"/>
      <c r="IY69" s="6"/>
      <c r="IZ69" s="6"/>
      <c r="JA69" s="6"/>
      <c r="JB69" s="6"/>
      <c r="JC69" s="6"/>
      <c r="JD69" s="6"/>
      <c r="JE69" s="6"/>
      <c r="JF69" s="6"/>
      <c r="JG69" s="6"/>
      <c r="JH69" s="6"/>
      <c r="JI69" s="6"/>
      <c r="JJ69" s="6"/>
      <c r="JK69" s="6"/>
      <c r="JL69" s="6"/>
      <c r="JM69" s="6"/>
      <c r="JN69" s="6"/>
      <c r="JO69" s="6"/>
      <c r="JP69" s="6"/>
      <c r="JQ69" s="6"/>
      <c r="JR69" s="6"/>
      <c r="JS69" s="6"/>
      <c r="JT69" s="6"/>
      <c r="JU69" s="6"/>
      <c r="JV69" s="6"/>
      <c r="JW69" s="6"/>
      <c r="JX69" s="6"/>
      <c r="JY69" s="6"/>
      <c r="JZ69" s="6"/>
      <c r="KA69" s="6"/>
      <c r="KB69" s="6"/>
      <c r="KC69" s="6"/>
      <c r="KD69" s="6"/>
      <c r="KE69" s="6"/>
      <c r="KF69" s="6"/>
      <c r="KG69" s="6"/>
      <c r="KH69" s="6"/>
      <c r="KI69" s="6"/>
      <c r="KJ69" s="6"/>
      <c r="KK69" s="6"/>
      <c r="KL69" s="6"/>
      <c r="KM69" s="6"/>
      <c r="KN69" s="6"/>
      <c r="KO69" s="6"/>
      <c r="KP69" s="6"/>
      <c r="KQ69" s="6"/>
      <c r="KR69" s="6"/>
      <c r="KS69" s="6"/>
      <c r="KT69" s="6"/>
      <c r="KU69" s="6"/>
      <c r="KV69" s="6"/>
      <c r="KW69" s="6"/>
      <c r="KX69" s="6"/>
      <c r="KY69" s="6"/>
      <c r="KZ69" s="6"/>
      <c r="LA69" s="6"/>
      <c r="LB69" s="6"/>
      <c r="LC69" s="6"/>
      <c r="LD69" s="6"/>
      <c r="LE69" s="6"/>
      <c r="LF69" s="6"/>
      <c r="LG69" s="6"/>
      <c r="LH69" s="6"/>
      <c r="LI69" s="6"/>
      <c r="LJ69" s="6"/>
      <c r="LK69" s="6"/>
      <c r="LL69" s="6"/>
      <c r="LM69" s="6"/>
      <c r="LN69" s="6"/>
      <c r="LO69" s="6"/>
      <c r="LP69" s="6"/>
      <c r="LQ69" s="6"/>
      <c r="LR69" s="6"/>
      <c r="LS69" s="6"/>
      <c r="LT69" s="6"/>
      <c r="LU69" s="6"/>
      <c r="LV69" s="6"/>
      <c r="LW69" s="6"/>
      <c r="LX69" s="6"/>
      <c r="LY69" s="6"/>
      <c r="LZ69" s="6"/>
      <c r="MA69" s="6"/>
      <c r="MB69" s="6"/>
      <c r="MC69" s="6"/>
      <c r="MD69" s="6"/>
      <c r="ME69" s="6"/>
      <c r="MF69" s="6"/>
      <c r="MG69" s="6"/>
      <c r="MH69" s="6"/>
      <c r="MI69" s="6"/>
      <c r="MJ69" s="6"/>
      <c r="MK69" s="6"/>
      <c r="ML69" s="6"/>
      <c r="MM69" s="6"/>
      <c r="MN69" s="6"/>
      <c r="MO69" s="6"/>
      <c r="MP69" s="6"/>
      <c r="MQ69" s="6"/>
      <c r="MR69" s="6"/>
      <c r="MS69" s="6"/>
      <c r="MT69" s="6"/>
      <c r="MU69" s="6"/>
      <c r="MV69" s="6"/>
      <c r="MW69" s="6"/>
      <c r="MX69" s="6"/>
      <c r="MY69" s="6"/>
      <c r="MZ69" s="6"/>
      <c r="NA69" s="6"/>
      <c r="NB69" s="6"/>
      <c r="NC69" s="6"/>
      <c r="ND69" s="6"/>
      <c r="NE69" s="6"/>
      <c r="NF69" s="6"/>
      <c r="NG69" s="6"/>
      <c r="NH69" s="6"/>
      <c r="NI69" s="6"/>
      <c r="NJ69" s="6"/>
      <c r="NK69" s="6"/>
      <c r="NL69" s="6"/>
      <c r="NM69" s="6"/>
      <c r="NN69" s="6"/>
      <c r="NO69" s="6"/>
      <c r="NP69" s="6"/>
      <c r="NQ69" s="6"/>
      <c r="NR69" s="6"/>
      <c r="NS69" s="6"/>
      <c r="NT69" s="6"/>
      <c r="NU69" s="6"/>
      <c r="NV69" s="6"/>
      <c r="NW69" s="6"/>
      <c r="NX69" s="6"/>
      <c r="NY69" s="6"/>
      <c r="NZ69" s="6"/>
      <c r="OA69" s="6"/>
      <c r="OB69" s="6"/>
      <c r="OC69" s="6"/>
      <c r="OD69" s="6"/>
      <c r="OE69" s="6"/>
      <c r="OF69" s="6"/>
      <c r="OG69" s="6"/>
      <c r="OH69" s="6"/>
      <c r="OI69" s="6"/>
      <c r="OJ69" s="6"/>
      <c r="OK69" s="6"/>
      <c r="OL69" s="6"/>
      <c r="OM69" s="6"/>
      <c r="ON69" s="6"/>
    </row>
    <row r="70" spans="3:404" hidden="1" x14ac:dyDescent="0.3">
      <c r="C70" s="796">
        <f t="shared" si="185"/>
        <v>13</v>
      </c>
      <c r="D70" s="94" t="str">
        <f t="shared" si="185"/>
        <v>-</v>
      </c>
      <c r="E70" s="11">
        <f t="shared" si="185"/>
        <v>0</v>
      </c>
      <c r="F70" s="11">
        <f t="shared" si="188"/>
        <v>0</v>
      </c>
      <c r="G70" s="11">
        <f t="shared" si="188"/>
        <v>0</v>
      </c>
      <c r="H70" s="11">
        <f t="shared" ref="H70:BS70" si="211">+SUM(G70,H48)</f>
        <v>0</v>
      </c>
      <c r="I70" s="11">
        <f t="shared" si="211"/>
        <v>0</v>
      </c>
      <c r="J70" s="11">
        <f t="shared" si="211"/>
        <v>0</v>
      </c>
      <c r="K70" s="11">
        <f t="shared" si="211"/>
        <v>0</v>
      </c>
      <c r="L70" s="11">
        <f t="shared" si="211"/>
        <v>0</v>
      </c>
      <c r="M70" s="11">
        <f t="shared" si="211"/>
        <v>0</v>
      </c>
      <c r="N70" s="11">
        <f t="shared" si="211"/>
        <v>0</v>
      </c>
      <c r="O70" s="11">
        <f t="shared" si="211"/>
        <v>0</v>
      </c>
      <c r="P70" s="11">
        <f t="shared" si="211"/>
        <v>0</v>
      </c>
      <c r="Q70" s="11">
        <f t="shared" si="211"/>
        <v>0</v>
      </c>
      <c r="R70" s="11">
        <f t="shared" si="211"/>
        <v>0</v>
      </c>
      <c r="S70" s="11">
        <f t="shared" si="211"/>
        <v>0</v>
      </c>
      <c r="T70" s="11">
        <f t="shared" si="211"/>
        <v>0</v>
      </c>
      <c r="U70" s="11">
        <f t="shared" si="211"/>
        <v>0</v>
      </c>
      <c r="V70" s="11">
        <f t="shared" si="211"/>
        <v>0</v>
      </c>
      <c r="W70" s="11">
        <f t="shared" si="211"/>
        <v>0</v>
      </c>
      <c r="X70" s="11">
        <f t="shared" si="211"/>
        <v>0</v>
      </c>
      <c r="Y70" s="11">
        <f t="shared" si="211"/>
        <v>0</v>
      </c>
      <c r="Z70" s="11">
        <f t="shared" si="211"/>
        <v>0</v>
      </c>
      <c r="AA70" s="11">
        <f t="shared" si="211"/>
        <v>0</v>
      </c>
      <c r="AB70" s="11">
        <f t="shared" si="211"/>
        <v>0</v>
      </c>
      <c r="AC70" s="11">
        <f t="shared" si="211"/>
        <v>0</v>
      </c>
      <c r="AD70" s="11">
        <f t="shared" si="211"/>
        <v>0</v>
      </c>
      <c r="AE70" s="11">
        <f t="shared" si="211"/>
        <v>0</v>
      </c>
      <c r="AF70" s="11">
        <f t="shared" si="211"/>
        <v>0</v>
      </c>
      <c r="AG70" s="11">
        <f t="shared" si="211"/>
        <v>0</v>
      </c>
      <c r="AH70" s="11">
        <f t="shared" si="211"/>
        <v>0</v>
      </c>
      <c r="AI70" s="11">
        <f t="shared" si="211"/>
        <v>0</v>
      </c>
      <c r="AJ70" s="11">
        <f t="shared" si="211"/>
        <v>0</v>
      </c>
      <c r="AK70" s="11">
        <f t="shared" si="211"/>
        <v>0</v>
      </c>
      <c r="AL70" s="11">
        <f t="shared" si="211"/>
        <v>0</v>
      </c>
      <c r="AM70" s="11">
        <f t="shared" si="211"/>
        <v>0</v>
      </c>
      <c r="AN70" s="11">
        <f t="shared" si="211"/>
        <v>0</v>
      </c>
      <c r="AO70" s="11">
        <f t="shared" si="211"/>
        <v>0</v>
      </c>
      <c r="AP70" s="11">
        <f t="shared" si="211"/>
        <v>0</v>
      </c>
      <c r="AQ70" s="11">
        <f t="shared" si="211"/>
        <v>0</v>
      </c>
      <c r="AR70" s="11">
        <f t="shared" si="211"/>
        <v>0</v>
      </c>
      <c r="AS70" s="11">
        <f t="shared" si="211"/>
        <v>0</v>
      </c>
      <c r="AT70" s="11">
        <f t="shared" si="211"/>
        <v>0</v>
      </c>
      <c r="AU70" s="11">
        <f t="shared" si="211"/>
        <v>0</v>
      </c>
      <c r="AV70" s="11">
        <f t="shared" si="211"/>
        <v>0</v>
      </c>
      <c r="AW70" s="11">
        <f t="shared" si="211"/>
        <v>0</v>
      </c>
      <c r="AX70" s="11">
        <f t="shared" si="211"/>
        <v>0</v>
      </c>
      <c r="AY70" s="11">
        <f t="shared" si="211"/>
        <v>0</v>
      </c>
      <c r="AZ70" s="11">
        <f t="shared" si="211"/>
        <v>0</v>
      </c>
      <c r="BA70" s="11">
        <f t="shared" si="211"/>
        <v>0</v>
      </c>
      <c r="BB70" s="11">
        <f t="shared" si="211"/>
        <v>0</v>
      </c>
      <c r="BC70" s="11">
        <f t="shared" si="211"/>
        <v>0</v>
      </c>
      <c r="BD70" s="11">
        <f t="shared" si="211"/>
        <v>0</v>
      </c>
      <c r="BE70" s="11">
        <f t="shared" si="211"/>
        <v>0</v>
      </c>
      <c r="BF70" s="11">
        <f t="shared" si="211"/>
        <v>0</v>
      </c>
      <c r="BG70" s="11">
        <f t="shared" si="211"/>
        <v>0</v>
      </c>
      <c r="BH70" s="11">
        <f t="shared" si="211"/>
        <v>0</v>
      </c>
      <c r="BI70" s="11">
        <f t="shared" si="211"/>
        <v>0</v>
      </c>
      <c r="BJ70" s="11">
        <f t="shared" si="211"/>
        <v>0</v>
      </c>
      <c r="BK70" s="11">
        <f t="shared" si="211"/>
        <v>0</v>
      </c>
      <c r="BL70" s="11">
        <f t="shared" si="211"/>
        <v>0</v>
      </c>
      <c r="BM70" s="11">
        <f t="shared" si="211"/>
        <v>0</v>
      </c>
      <c r="BN70" s="11">
        <f t="shared" si="211"/>
        <v>0</v>
      </c>
      <c r="BO70" s="11">
        <f t="shared" si="211"/>
        <v>0</v>
      </c>
      <c r="BP70" s="11">
        <f t="shared" si="211"/>
        <v>0</v>
      </c>
      <c r="BQ70" s="11">
        <f t="shared" si="211"/>
        <v>0</v>
      </c>
      <c r="BR70" s="11">
        <f t="shared" si="211"/>
        <v>0</v>
      </c>
      <c r="BS70" s="11">
        <f t="shared" si="211"/>
        <v>0</v>
      </c>
      <c r="BT70" s="11">
        <f t="shared" ref="BT70:CF70" si="212">+SUM(BS70,BT48)</f>
        <v>0</v>
      </c>
      <c r="BU70" s="11">
        <f t="shared" si="212"/>
        <v>0</v>
      </c>
      <c r="BV70" s="11">
        <f t="shared" si="212"/>
        <v>0</v>
      </c>
      <c r="BW70" s="11">
        <f t="shared" si="212"/>
        <v>0</v>
      </c>
      <c r="BX70" s="11">
        <f t="shared" si="212"/>
        <v>0</v>
      </c>
      <c r="BY70" s="11">
        <f t="shared" si="212"/>
        <v>0</v>
      </c>
      <c r="BZ70" s="11">
        <f t="shared" si="212"/>
        <v>0</v>
      </c>
      <c r="CA70" s="11">
        <f t="shared" si="212"/>
        <v>0</v>
      </c>
      <c r="CB70" s="11">
        <f t="shared" si="212"/>
        <v>0</v>
      </c>
      <c r="CC70" s="11">
        <f t="shared" si="212"/>
        <v>0</v>
      </c>
      <c r="CD70" s="11">
        <f t="shared" si="212"/>
        <v>0</v>
      </c>
      <c r="CE70" s="11">
        <f t="shared" si="212"/>
        <v>0</v>
      </c>
      <c r="CF70" s="11">
        <f t="shared" si="212"/>
        <v>0</v>
      </c>
      <c r="CG70" s="6"/>
      <c r="CH70" s="6"/>
      <c r="CI70" s="6"/>
      <c r="CJ70" s="6"/>
      <c r="CK70" s="6"/>
      <c r="CL70" s="6"/>
      <c r="CM70" s="6"/>
      <c r="CN70" s="6"/>
      <c r="CO70" s="6"/>
      <c r="CP70" s="6"/>
      <c r="CQ70" s="6"/>
      <c r="CR70" s="6"/>
      <c r="CS70" s="6"/>
      <c r="CT70" s="6"/>
      <c r="CU70" s="6"/>
      <c r="CV70" s="6"/>
      <c r="CW70" s="6"/>
      <c r="CX70" s="6"/>
      <c r="CY70" s="6"/>
      <c r="CZ70" s="6"/>
      <c r="DA70" s="6"/>
      <c r="DB70" s="6"/>
      <c r="DC70" s="6"/>
      <c r="DD70" s="6"/>
      <c r="DE70" s="6"/>
      <c r="DF70" s="6"/>
      <c r="DG70" s="6"/>
      <c r="DH70" s="6"/>
      <c r="DI70" s="6"/>
      <c r="DJ70" s="6"/>
      <c r="DK70" s="6"/>
      <c r="DL70" s="6"/>
      <c r="DM70" s="6"/>
      <c r="DN70" s="6"/>
      <c r="DO70" s="6"/>
      <c r="DP70" s="6"/>
      <c r="DQ70" s="6"/>
      <c r="DR70" s="6"/>
      <c r="DS70" s="6"/>
      <c r="DT70" s="6"/>
      <c r="DU70" s="6"/>
      <c r="DV70" s="6"/>
      <c r="DW70" s="6"/>
      <c r="DX70" s="6"/>
      <c r="DY70" s="6"/>
      <c r="DZ70" s="6"/>
      <c r="EA70" s="6"/>
      <c r="EB70" s="6"/>
      <c r="EC70" s="6"/>
      <c r="ED70" s="6"/>
      <c r="EE70" s="6"/>
      <c r="EF70" s="6"/>
      <c r="EG70" s="6"/>
      <c r="EH70" s="6"/>
      <c r="EI70" s="6"/>
      <c r="EJ70" s="6"/>
      <c r="EK70" s="6"/>
      <c r="EL70" s="6"/>
      <c r="EM70" s="6"/>
      <c r="EN70" s="6"/>
      <c r="EO70" s="6"/>
      <c r="EP70" s="6"/>
      <c r="EQ70" s="6"/>
      <c r="ER70" s="6"/>
      <c r="ES70" s="6"/>
      <c r="ET70" s="6"/>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6"/>
      <c r="FU70" s="6"/>
      <c r="FV70" s="6"/>
      <c r="FW70" s="6"/>
      <c r="FX70" s="6"/>
      <c r="FY70" s="6"/>
      <c r="FZ70" s="6"/>
      <c r="GA70" s="6"/>
      <c r="GB70" s="6"/>
      <c r="GC70" s="6"/>
      <c r="GD70" s="6"/>
      <c r="GE70" s="6"/>
      <c r="GF70" s="6"/>
      <c r="GG70" s="6"/>
      <c r="GH70" s="6"/>
      <c r="GI70" s="6"/>
      <c r="GJ70" s="6"/>
      <c r="GK70" s="6"/>
      <c r="GL70" s="6"/>
      <c r="GM70" s="6"/>
      <c r="GN70" s="6"/>
      <c r="GO70" s="6"/>
      <c r="GP70" s="6"/>
      <c r="GQ70" s="6"/>
      <c r="GR70" s="6"/>
      <c r="GS70" s="6"/>
      <c r="GT70" s="6"/>
      <c r="GU70" s="6"/>
      <c r="GV70" s="6"/>
      <c r="GW70" s="6"/>
      <c r="GX70" s="6"/>
      <c r="GY70" s="6"/>
      <c r="GZ70" s="6"/>
      <c r="HA70" s="6"/>
      <c r="HB70" s="6"/>
      <c r="HC70" s="6"/>
      <c r="HD70" s="6"/>
      <c r="HE70" s="6"/>
      <c r="HF70" s="6"/>
      <c r="HG70" s="6"/>
      <c r="HH70" s="6"/>
      <c r="HI70" s="6"/>
      <c r="HJ70" s="6"/>
      <c r="HK70" s="6"/>
      <c r="HL70" s="6"/>
      <c r="HM70" s="6"/>
      <c r="HN70" s="6"/>
      <c r="HO70" s="6"/>
      <c r="HP70" s="6"/>
      <c r="HQ70" s="6"/>
      <c r="HR70" s="6"/>
      <c r="HS70" s="6"/>
      <c r="HT70" s="6"/>
      <c r="HU70" s="6"/>
      <c r="HV70" s="6"/>
      <c r="HW70" s="6"/>
      <c r="HX70" s="6"/>
      <c r="HY70" s="6"/>
      <c r="HZ70" s="6"/>
      <c r="IA70" s="6"/>
      <c r="IB70" s="6"/>
      <c r="IC70" s="6"/>
      <c r="ID70" s="6"/>
      <c r="IE70" s="6"/>
      <c r="IF70" s="6"/>
      <c r="IG70" s="6"/>
      <c r="IH70" s="6"/>
      <c r="II70" s="6"/>
      <c r="IJ70" s="6"/>
      <c r="IK70" s="6"/>
      <c r="IL70" s="6"/>
      <c r="IM70" s="6"/>
      <c r="IN70" s="6"/>
      <c r="IO70" s="6"/>
      <c r="IP70" s="6"/>
      <c r="IQ70" s="6"/>
      <c r="IR70" s="6"/>
      <c r="IS70" s="6"/>
      <c r="IT70" s="6"/>
      <c r="IU70" s="6"/>
      <c r="IV70" s="6"/>
      <c r="IW70" s="6"/>
      <c r="IX70" s="6"/>
      <c r="IY70" s="6"/>
      <c r="IZ70" s="6"/>
      <c r="JA70" s="6"/>
      <c r="JB70" s="6"/>
      <c r="JC70" s="6"/>
      <c r="JD70" s="6"/>
      <c r="JE70" s="6"/>
      <c r="JF70" s="6"/>
      <c r="JG70" s="6"/>
      <c r="JH70" s="6"/>
      <c r="JI70" s="6"/>
      <c r="JJ70" s="6"/>
      <c r="JK70" s="6"/>
      <c r="JL70" s="6"/>
      <c r="JM70" s="6"/>
      <c r="JN70" s="6"/>
      <c r="JO70" s="6"/>
      <c r="JP70" s="6"/>
      <c r="JQ70" s="6"/>
      <c r="JR70" s="6"/>
      <c r="JS70" s="6"/>
      <c r="JT70" s="6"/>
      <c r="JU70" s="6"/>
      <c r="JV70" s="6"/>
      <c r="JW70" s="6"/>
      <c r="JX70" s="6"/>
      <c r="JY70" s="6"/>
      <c r="JZ70" s="6"/>
      <c r="KA70" s="6"/>
      <c r="KB70" s="6"/>
      <c r="KC70" s="6"/>
      <c r="KD70" s="6"/>
      <c r="KE70" s="6"/>
      <c r="KF70" s="6"/>
      <c r="KG70" s="6"/>
      <c r="KH70" s="6"/>
      <c r="KI70" s="6"/>
      <c r="KJ70" s="6"/>
      <c r="KK70" s="6"/>
      <c r="KL70" s="6"/>
      <c r="KM70" s="6"/>
      <c r="KN70" s="6"/>
      <c r="KO70" s="6"/>
      <c r="KP70" s="6"/>
      <c r="KQ70" s="6"/>
      <c r="KR70" s="6"/>
      <c r="KS70" s="6"/>
      <c r="KT70" s="6"/>
      <c r="KU70" s="6"/>
      <c r="KV70" s="6"/>
      <c r="KW70" s="6"/>
      <c r="KX70" s="6"/>
      <c r="KY70" s="6"/>
      <c r="KZ70" s="6"/>
      <c r="LA70" s="6"/>
      <c r="LB70" s="6"/>
      <c r="LC70" s="6"/>
      <c r="LD70" s="6"/>
      <c r="LE70" s="6"/>
      <c r="LF70" s="6"/>
      <c r="LG70" s="6"/>
      <c r="LH70" s="6"/>
      <c r="LI70" s="6"/>
      <c r="LJ70" s="6"/>
      <c r="LK70" s="6"/>
      <c r="LL70" s="6"/>
      <c r="LM70" s="6"/>
      <c r="LN70" s="6"/>
      <c r="LO70" s="6"/>
      <c r="LP70" s="6"/>
      <c r="LQ70" s="6"/>
      <c r="LR70" s="6"/>
      <c r="LS70" s="6"/>
      <c r="LT70" s="6"/>
      <c r="LU70" s="6"/>
      <c r="LV70" s="6"/>
      <c r="LW70" s="6"/>
      <c r="LX70" s="6"/>
      <c r="LY70" s="6"/>
      <c r="LZ70" s="6"/>
      <c r="MA70" s="6"/>
      <c r="MB70" s="6"/>
      <c r="MC70" s="6"/>
      <c r="MD70" s="6"/>
      <c r="ME70" s="6"/>
      <c r="MF70" s="6"/>
      <c r="MG70" s="6"/>
      <c r="MH70" s="6"/>
      <c r="MI70" s="6"/>
      <c r="MJ70" s="6"/>
      <c r="MK70" s="6"/>
      <c r="ML70" s="6"/>
      <c r="MM70" s="6"/>
      <c r="MN70" s="6"/>
      <c r="MO70" s="6"/>
      <c r="MP70" s="6"/>
      <c r="MQ70" s="6"/>
      <c r="MR70" s="6"/>
      <c r="MS70" s="6"/>
      <c r="MT70" s="6"/>
      <c r="MU70" s="6"/>
      <c r="MV70" s="6"/>
      <c r="MW70" s="6"/>
      <c r="MX70" s="6"/>
      <c r="MY70" s="6"/>
      <c r="MZ70" s="6"/>
      <c r="NA70" s="6"/>
      <c r="NB70" s="6"/>
      <c r="NC70" s="6"/>
      <c r="ND70" s="6"/>
      <c r="NE70" s="6"/>
      <c r="NF70" s="6"/>
      <c r="NG70" s="6"/>
      <c r="NH70" s="6"/>
      <c r="NI70" s="6"/>
      <c r="NJ70" s="6"/>
      <c r="NK70" s="6"/>
      <c r="NL70" s="6"/>
      <c r="NM70" s="6"/>
      <c r="NN70" s="6"/>
      <c r="NO70" s="6"/>
      <c r="NP70" s="6"/>
      <c r="NQ70" s="6"/>
      <c r="NR70" s="6"/>
      <c r="NS70" s="6"/>
      <c r="NT70" s="6"/>
      <c r="NU70" s="6"/>
      <c r="NV70" s="6"/>
      <c r="NW70" s="6"/>
      <c r="NX70" s="6"/>
      <c r="NY70" s="6"/>
      <c r="NZ70" s="6"/>
      <c r="OA70" s="6"/>
      <c r="OB70" s="6"/>
      <c r="OC70" s="6"/>
      <c r="OD70" s="6"/>
      <c r="OE70" s="6"/>
      <c r="OF70" s="6"/>
      <c r="OG70" s="6"/>
      <c r="OH70" s="6"/>
      <c r="OI70" s="6"/>
      <c r="OJ70" s="6"/>
      <c r="OK70" s="6"/>
      <c r="OL70" s="6"/>
      <c r="OM70" s="6"/>
      <c r="ON70" s="6"/>
    </row>
    <row r="71" spans="3:404" hidden="1" x14ac:dyDescent="0.3">
      <c r="C71" s="796">
        <f t="shared" si="185"/>
        <v>14</v>
      </c>
      <c r="D71" s="94" t="str">
        <f t="shared" si="185"/>
        <v>-</v>
      </c>
      <c r="E71" s="11">
        <f t="shared" si="185"/>
        <v>0</v>
      </c>
      <c r="F71" s="11">
        <f t="shared" si="188"/>
        <v>0</v>
      </c>
      <c r="G71" s="11">
        <f t="shared" si="188"/>
        <v>0</v>
      </c>
      <c r="H71" s="11">
        <f t="shared" ref="H71:BS71" si="213">+SUM(G71,H49)</f>
        <v>0</v>
      </c>
      <c r="I71" s="11">
        <f t="shared" si="213"/>
        <v>0</v>
      </c>
      <c r="J71" s="11">
        <f t="shared" si="213"/>
        <v>0</v>
      </c>
      <c r="K71" s="11">
        <f t="shared" si="213"/>
        <v>0</v>
      </c>
      <c r="L71" s="11">
        <f t="shared" si="213"/>
        <v>0</v>
      </c>
      <c r="M71" s="11">
        <f t="shared" si="213"/>
        <v>0</v>
      </c>
      <c r="N71" s="11">
        <f t="shared" si="213"/>
        <v>0</v>
      </c>
      <c r="O71" s="11">
        <f t="shared" si="213"/>
        <v>0</v>
      </c>
      <c r="P71" s="11">
        <f t="shared" si="213"/>
        <v>0</v>
      </c>
      <c r="Q71" s="11">
        <f t="shared" si="213"/>
        <v>0</v>
      </c>
      <c r="R71" s="11">
        <f t="shared" si="213"/>
        <v>0</v>
      </c>
      <c r="S71" s="11">
        <f t="shared" si="213"/>
        <v>0</v>
      </c>
      <c r="T71" s="11">
        <f t="shared" si="213"/>
        <v>0</v>
      </c>
      <c r="U71" s="11">
        <f t="shared" si="213"/>
        <v>0</v>
      </c>
      <c r="V71" s="11">
        <f t="shared" si="213"/>
        <v>0</v>
      </c>
      <c r="W71" s="11">
        <f t="shared" si="213"/>
        <v>0</v>
      </c>
      <c r="X71" s="11">
        <f t="shared" si="213"/>
        <v>0</v>
      </c>
      <c r="Y71" s="11">
        <f t="shared" si="213"/>
        <v>0</v>
      </c>
      <c r="Z71" s="11">
        <f t="shared" si="213"/>
        <v>0</v>
      </c>
      <c r="AA71" s="11">
        <f t="shared" si="213"/>
        <v>0</v>
      </c>
      <c r="AB71" s="11">
        <f t="shared" si="213"/>
        <v>0</v>
      </c>
      <c r="AC71" s="11">
        <f t="shared" si="213"/>
        <v>0</v>
      </c>
      <c r="AD71" s="11">
        <f t="shared" si="213"/>
        <v>0</v>
      </c>
      <c r="AE71" s="11">
        <f t="shared" si="213"/>
        <v>0</v>
      </c>
      <c r="AF71" s="11">
        <f t="shared" si="213"/>
        <v>0</v>
      </c>
      <c r="AG71" s="11">
        <f t="shared" si="213"/>
        <v>0</v>
      </c>
      <c r="AH71" s="11">
        <f t="shared" si="213"/>
        <v>0</v>
      </c>
      <c r="AI71" s="11">
        <f t="shared" si="213"/>
        <v>0</v>
      </c>
      <c r="AJ71" s="11">
        <f t="shared" si="213"/>
        <v>0</v>
      </c>
      <c r="AK71" s="11">
        <f t="shared" si="213"/>
        <v>0</v>
      </c>
      <c r="AL71" s="11">
        <f t="shared" si="213"/>
        <v>0</v>
      </c>
      <c r="AM71" s="11">
        <f t="shared" si="213"/>
        <v>0</v>
      </c>
      <c r="AN71" s="11">
        <f t="shared" si="213"/>
        <v>0</v>
      </c>
      <c r="AO71" s="11">
        <f t="shared" si="213"/>
        <v>0</v>
      </c>
      <c r="AP71" s="11">
        <f t="shared" si="213"/>
        <v>0</v>
      </c>
      <c r="AQ71" s="11">
        <f t="shared" si="213"/>
        <v>0</v>
      </c>
      <c r="AR71" s="11">
        <f t="shared" si="213"/>
        <v>0</v>
      </c>
      <c r="AS71" s="11">
        <f t="shared" si="213"/>
        <v>0</v>
      </c>
      <c r="AT71" s="11">
        <f t="shared" si="213"/>
        <v>0</v>
      </c>
      <c r="AU71" s="11">
        <f t="shared" si="213"/>
        <v>0</v>
      </c>
      <c r="AV71" s="11">
        <f t="shared" si="213"/>
        <v>0</v>
      </c>
      <c r="AW71" s="11">
        <f t="shared" si="213"/>
        <v>0</v>
      </c>
      <c r="AX71" s="11">
        <f t="shared" si="213"/>
        <v>0</v>
      </c>
      <c r="AY71" s="11">
        <f t="shared" si="213"/>
        <v>0</v>
      </c>
      <c r="AZ71" s="11">
        <f t="shared" si="213"/>
        <v>0</v>
      </c>
      <c r="BA71" s="11">
        <f t="shared" si="213"/>
        <v>0</v>
      </c>
      <c r="BB71" s="11">
        <f t="shared" si="213"/>
        <v>0</v>
      </c>
      <c r="BC71" s="11">
        <f t="shared" si="213"/>
        <v>0</v>
      </c>
      <c r="BD71" s="11">
        <f t="shared" si="213"/>
        <v>0</v>
      </c>
      <c r="BE71" s="11">
        <f t="shared" si="213"/>
        <v>0</v>
      </c>
      <c r="BF71" s="11">
        <f t="shared" si="213"/>
        <v>0</v>
      </c>
      <c r="BG71" s="11">
        <f t="shared" si="213"/>
        <v>0</v>
      </c>
      <c r="BH71" s="11">
        <f t="shared" si="213"/>
        <v>0</v>
      </c>
      <c r="BI71" s="11">
        <f t="shared" si="213"/>
        <v>0</v>
      </c>
      <c r="BJ71" s="11">
        <f t="shared" si="213"/>
        <v>0</v>
      </c>
      <c r="BK71" s="11">
        <f t="shared" si="213"/>
        <v>0</v>
      </c>
      <c r="BL71" s="11">
        <f t="shared" si="213"/>
        <v>0</v>
      </c>
      <c r="BM71" s="11">
        <f t="shared" si="213"/>
        <v>0</v>
      </c>
      <c r="BN71" s="11">
        <f t="shared" si="213"/>
        <v>0</v>
      </c>
      <c r="BO71" s="11">
        <f t="shared" si="213"/>
        <v>0</v>
      </c>
      <c r="BP71" s="11">
        <f t="shared" si="213"/>
        <v>0</v>
      </c>
      <c r="BQ71" s="11">
        <f t="shared" si="213"/>
        <v>0</v>
      </c>
      <c r="BR71" s="11">
        <f t="shared" si="213"/>
        <v>0</v>
      </c>
      <c r="BS71" s="11">
        <f t="shared" si="213"/>
        <v>0</v>
      </c>
      <c r="BT71" s="11">
        <f t="shared" ref="BT71:CF71" si="214">+SUM(BS71,BT49)</f>
        <v>0</v>
      </c>
      <c r="BU71" s="11">
        <f t="shared" si="214"/>
        <v>0</v>
      </c>
      <c r="BV71" s="11">
        <f t="shared" si="214"/>
        <v>0</v>
      </c>
      <c r="BW71" s="11">
        <f t="shared" si="214"/>
        <v>0</v>
      </c>
      <c r="BX71" s="11">
        <f t="shared" si="214"/>
        <v>0</v>
      </c>
      <c r="BY71" s="11">
        <f t="shared" si="214"/>
        <v>0</v>
      </c>
      <c r="BZ71" s="11">
        <f t="shared" si="214"/>
        <v>0</v>
      </c>
      <c r="CA71" s="11">
        <f t="shared" si="214"/>
        <v>0</v>
      </c>
      <c r="CB71" s="11">
        <f t="shared" si="214"/>
        <v>0</v>
      </c>
      <c r="CC71" s="11">
        <f t="shared" si="214"/>
        <v>0</v>
      </c>
      <c r="CD71" s="11">
        <f t="shared" si="214"/>
        <v>0</v>
      </c>
      <c r="CE71" s="11">
        <f t="shared" si="214"/>
        <v>0</v>
      </c>
      <c r="CF71" s="11">
        <f t="shared" si="214"/>
        <v>0</v>
      </c>
      <c r="CG71" s="6"/>
      <c r="CH71" s="6"/>
      <c r="CI71" s="6"/>
      <c r="CJ71" s="6"/>
      <c r="CK71" s="6"/>
      <c r="CL71" s="6"/>
      <c r="CM71" s="6"/>
      <c r="CN71" s="6"/>
      <c r="CO71" s="6"/>
      <c r="CP71" s="6"/>
      <c r="CQ71" s="6"/>
      <c r="CR71" s="6"/>
      <c r="CS71" s="6"/>
      <c r="CT71" s="6"/>
      <c r="CU71" s="6"/>
      <c r="CV71" s="6"/>
      <c r="CW71" s="6"/>
      <c r="CX71" s="6"/>
      <c r="CY71" s="6"/>
      <c r="CZ71" s="6"/>
      <c r="DA71" s="6"/>
      <c r="DB71" s="6"/>
      <c r="DC71" s="6"/>
      <c r="DD71" s="6"/>
      <c r="DE71" s="6"/>
      <c r="DF71" s="6"/>
      <c r="DG71" s="6"/>
      <c r="DH71" s="6"/>
      <c r="DI71" s="6"/>
      <c r="DJ71" s="6"/>
      <c r="DK71" s="6"/>
      <c r="DL71" s="6"/>
      <c r="DM71" s="6"/>
      <c r="DN71" s="6"/>
      <c r="DO71" s="6"/>
      <c r="DP71" s="6"/>
      <c r="DQ71" s="6"/>
      <c r="DR71" s="6"/>
      <c r="DS71" s="6"/>
      <c r="DT71" s="6"/>
      <c r="DU71" s="6"/>
      <c r="DV71" s="6"/>
      <c r="DW71" s="6"/>
      <c r="DX71" s="6"/>
      <c r="DY71" s="6"/>
      <c r="DZ71" s="6"/>
      <c r="EA71" s="6"/>
      <c r="EB71" s="6"/>
      <c r="EC71" s="6"/>
      <c r="ED71" s="6"/>
      <c r="EE71" s="6"/>
      <c r="EF71" s="6"/>
      <c r="EG71" s="6"/>
      <c r="EH71" s="6"/>
      <c r="EI71" s="6"/>
      <c r="EJ71" s="6"/>
      <c r="EK71" s="6"/>
      <c r="EL71" s="6"/>
      <c r="EM71" s="6"/>
      <c r="EN71" s="6"/>
      <c r="EO71" s="6"/>
      <c r="EP71" s="6"/>
      <c r="EQ71" s="6"/>
      <c r="ER71" s="6"/>
      <c r="ES71" s="6"/>
      <c r="ET71" s="6"/>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6"/>
      <c r="FU71" s="6"/>
      <c r="FV71" s="6"/>
      <c r="FW71" s="6"/>
      <c r="FX71" s="6"/>
      <c r="FY71" s="6"/>
      <c r="FZ71" s="6"/>
      <c r="GA71" s="6"/>
      <c r="GB71" s="6"/>
      <c r="GC71" s="6"/>
      <c r="GD71" s="6"/>
      <c r="GE71" s="6"/>
      <c r="GF71" s="6"/>
      <c r="GG71" s="6"/>
      <c r="GH71" s="6"/>
      <c r="GI71" s="6"/>
      <c r="GJ71" s="6"/>
      <c r="GK71" s="6"/>
      <c r="GL71" s="6"/>
      <c r="GM71" s="6"/>
      <c r="GN71" s="6"/>
      <c r="GO71" s="6"/>
      <c r="GP71" s="6"/>
      <c r="GQ71" s="6"/>
      <c r="GR71" s="6"/>
      <c r="GS71" s="6"/>
      <c r="GT71" s="6"/>
      <c r="GU71" s="6"/>
      <c r="GV71" s="6"/>
      <c r="GW71" s="6"/>
      <c r="GX71" s="6"/>
      <c r="GY71" s="6"/>
      <c r="GZ71" s="6"/>
      <c r="HA71" s="6"/>
      <c r="HB71" s="6"/>
      <c r="HC71" s="6"/>
      <c r="HD71" s="6"/>
      <c r="HE71" s="6"/>
      <c r="HF71" s="6"/>
      <c r="HG71" s="6"/>
      <c r="HH71" s="6"/>
      <c r="HI71" s="6"/>
      <c r="HJ71" s="6"/>
      <c r="HK71" s="6"/>
      <c r="HL71" s="6"/>
      <c r="HM71" s="6"/>
      <c r="HN71" s="6"/>
      <c r="HO71" s="6"/>
      <c r="HP71" s="6"/>
      <c r="HQ71" s="6"/>
      <c r="HR71" s="6"/>
      <c r="HS71" s="6"/>
      <c r="HT71" s="6"/>
      <c r="HU71" s="6"/>
      <c r="HV71" s="6"/>
      <c r="HW71" s="6"/>
      <c r="HX71" s="6"/>
      <c r="HY71" s="6"/>
      <c r="HZ71" s="6"/>
      <c r="IA71" s="6"/>
      <c r="IB71" s="6"/>
      <c r="IC71" s="6"/>
      <c r="ID71" s="6"/>
      <c r="IE71" s="6"/>
      <c r="IF71" s="6"/>
      <c r="IG71" s="6"/>
      <c r="IH71" s="6"/>
      <c r="II71" s="6"/>
      <c r="IJ71" s="6"/>
      <c r="IK71" s="6"/>
      <c r="IL71" s="6"/>
      <c r="IM71" s="6"/>
      <c r="IN71" s="6"/>
      <c r="IO71" s="6"/>
      <c r="IP71" s="6"/>
      <c r="IQ71" s="6"/>
      <c r="IR71" s="6"/>
      <c r="IS71" s="6"/>
      <c r="IT71" s="6"/>
      <c r="IU71" s="6"/>
      <c r="IV71" s="6"/>
      <c r="IW71" s="6"/>
      <c r="IX71" s="6"/>
      <c r="IY71" s="6"/>
      <c r="IZ71" s="6"/>
      <c r="JA71" s="6"/>
      <c r="JB71" s="6"/>
      <c r="JC71" s="6"/>
      <c r="JD71" s="6"/>
      <c r="JE71" s="6"/>
      <c r="JF71" s="6"/>
      <c r="JG71" s="6"/>
      <c r="JH71" s="6"/>
      <c r="JI71" s="6"/>
      <c r="JJ71" s="6"/>
      <c r="JK71" s="6"/>
      <c r="JL71" s="6"/>
      <c r="JM71" s="6"/>
      <c r="JN71" s="6"/>
      <c r="JO71" s="6"/>
      <c r="JP71" s="6"/>
      <c r="JQ71" s="6"/>
      <c r="JR71" s="6"/>
      <c r="JS71" s="6"/>
      <c r="JT71" s="6"/>
      <c r="JU71" s="6"/>
      <c r="JV71" s="6"/>
      <c r="JW71" s="6"/>
      <c r="JX71" s="6"/>
      <c r="JY71" s="6"/>
      <c r="JZ71" s="6"/>
      <c r="KA71" s="6"/>
      <c r="KB71" s="6"/>
      <c r="KC71" s="6"/>
      <c r="KD71" s="6"/>
      <c r="KE71" s="6"/>
      <c r="KF71" s="6"/>
      <c r="KG71" s="6"/>
      <c r="KH71" s="6"/>
      <c r="KI71" s="6"/>
      <c r="KJ71" s="6"/>
      <c r="KK71" s="6"/>
      <c r="KL71" s="6"/>
      <c r="KM71" s="6"/>
      <c r="KN71" s="6"/>
      <c r="KO71" s="6"/>
      <c r="KP71" s="6"/>
      <c r="KQ71" s="6"/>
      <c r="KR71" s="6"/>
      <c r="KS71" s="6"/>
      <c r="KT71" s="6"/>
      <c r="KU71" s="6"/>
      <c r="KV71" s="6"/>
      <c r="KW71" s="6"/>
      <c r="KX71" s="6"/>
      <c r="KY71" s="6"/>
      <c r="KZ71" s="6"/>
      <c r="LA71" s="6"/>
      <c r="LB71" s="6"/>
      <c r="LC71" s="6"/>
      <c r="LD71" s="6"/>
      <c r="LE71" s="6"/>
      <c r="LF71" s="6"/>
      <c r="LG71" s="6"/>
      <c r="LH71" s="6"/>
      <c r="LI71" s="6"/>
      <c r="LJ71" s="6"/>
      <c r="LK71" s="6"/>
      <c r="LL71" s="6"/>
      <c r="LM71" s="6"/>
      <c r="LN71" s="6"/>
      <c r="LO71" s="6"/>
      <c r="LP71" s="6"/>
      <c r="LQ71" s="6"/>
      <c r="LR71" s="6"/>
      <c r="LS71" s="6"/>
      <c r="LT71" s="6"/>
      <c r="LU71" s="6"/>
      <c r="LV71" s="6"/>
      <c r="LW71" s="6"/>
      <c r="LX71" s="6"/>
      <c r="LY71" s="6"/>
      <c r="LZ71" s="6"/>
      <c r="MA71" s="6"/>
      <c r="MB71" s="6"/>
      <c r="MC71" s="6"/>
      <c r="MD71" s="6"/>
      <c r="ME71" s="6"/>
      <c r="MF71" s="6"/>
      <c r="MG71" s="6"/>
      <c r="MH71" s="6"/>
      <c r="MI71" s="6"/>
      <c r="MJ71" s="6"/>
      <c r="MK71" s="6"/>
      <c r="ML71" s="6"/>
      <c r="MM71" s="6"/>
      <c r="MN71" s="6"/>
      <c r="MO71" s="6"/>
      <c r="MP71" s="6"/>
      <c r="MQ71" s="6"/>
      <c r="MR71" s="6"/>
      <c r="MS71" s="6"/>
      <c r="MT71" s="6"/>
      <c r="MU71" s="6"/>
      <c r="MV71" s="6"/>
      <c r="MW71" s="6"/>
      <c r="MX71" s="6"/>
      <c r="MY71" s="6"/>
      <c r="MZ71" s="6"/>
      <c r="NA71" s="6"/>
      <c r="NB71" s="6"/>
      <c r="NC71" s="6"/>
      <c r="ND71" s="6"/>
      <c r="NE71" s="6"/>
      <c r="NF71" s="6"/>
      <c r="NG71" s="6"/>
      <c r="NH71" s="6"/>
      <c r="NI71" s="6"/>
      <c r="NJ71" s="6"/>
      <c r="NK71" s="6"/>
      <c r="NL71" s="6"/>
      <c r="NM71" s="6"/>
      <c r="NN71" s="6"/>
      <c r="NO71" s="6"/>
      <c r="NP71" s="6"/>
      <c r="NQ71" s="6"/>
      <c r="NR71" s="6"/>
      <c r="NS71" s="6"/>
      <c r="NT71" s="6"/>
      <c r="NU71" s="6"/>
      <c r="NV71" s="6"/>
      <c r="NW71" s="6"/>
      <c r="NX71" s="6"/>
      <c r="NY71" s="6"/>
      <c r="NZ71" s="6"/>
      <c r="OA71" s="6"/>
      <c r="OB71" s="6"/>
      <c r="OC71" s="6"/>
      <c r="OD71" s="6"/>
      <c r="OE71" s="6"/>
      <c r="OF71" s="6"/>
      <c r="OG71" s="6"/>
      <c r="OH71" s="6"/>
      <c r="OI71" s="6"/>
      <c r="OJ71" s="6"/>
      <c r="OK71" s="6"/>
      <c r="OL71" s="6"/>
      <c r="OM71" s="6"/>
      <c r="ON71" s="6"/>
    </row>
    <row r="72" spans="3:404" hidden="1" x14ac:dyDescent="0.3">
      <c r="C72" s="796">
        <f t="shared" si="185"/>
        <v>15</v>
      </c>
      <c r="D72" s="94" t="str">
        <f t="shared" si="185"/>
        <v>-</v>
      </c>
      <c r="E72" s="11">
        <f t="shared" si="185"/>
        <v>0</v>
      </c>
      <c r="F72" s="11">
        <f t="shared" si="188"/>
        <v>0</v>
      </c>
      <c r="G72" s="11">
        <f t="shared" si="188"/>
        <v>0</v>
      </c>
      <c r="H72" s="11">
        <f t="shared" ref="H72:BS72" si="215">+SUM(G72,H50)</f>
        <v>0</v>
      </c>
      <c r="I72" s="11">
        <f t="shared" si="215"/>
        <v>0</v>
      </c>
      <c r="J72" s="11">
        <f t="shared" si="215"/>
        <v>0</v>
      </c>
      <c r="K72" s="11">
        <f t="shared" si="215"/>
        <v>0</v>
      </c>
      <c r="L72" s="11">
        <f t="shared" si="215"/>
        <v>0</v>
      </c>
      <c r="M72" s="11">
        <f t="shared" si="215"/>
        <v>0</v>
      </c>
      <c r="N72" s="11">
        <f t="shared" si="215"/>
        <v>0</v>
      </c>
      <c r="O72" s="11">
        <f t="shared" si="215"/>
        <v>0</v>
      </c>
      <c r="P72" s="11">
        <f t="shared" si="215"/>
        <v>0</v>
      </c>
      <c r="Q72" s="11">
        <f t="shared" si="215"/>
        <v>0</v>
      </c>
      <c r="R72" s="11">
        <f t="shared" si="215"/>
        <v>0</v>
      </c>
      <c r="S72" s="11">
        <f t="shared" si="215"/>
        <v>0</v>
      </c>
      <c r="T72" s="11">
        <f t="shared" si="215"/>
        <v>0</v>
      </c>
      <c r="U72" s="11">
        <f t="shared" si="215"/>
        <v>0</v>
      </c>
      <c r="V72" s="11">
        <f t="shared" si="215"/>
        <v>0</v>
      </c>
      <c r="W72" s="11">
        <f t="shared" si="215"/>
        <v>0</v>
      </c>
      <c r="X72" s="11">
        <f t="shared" si="215"/>
        <v>0</v>
      </c>
      <c r="Y72" s="11">
        <f t="shared" si="215"/>
        <v>0</v>
      </c>
      <c r="Z72" s="11">
        <f t="shared" si="215"/>
        <v>0</v>
      </c>
      <c r="AA72" s="11">
        <f t="shared" si="215"/>
        <v>0</v>
      </c>
      <c r="AB72" s="11">
        <f t="shared" si="215"/>
        <v>0</v>
      </c>
      <c r="AC72" s="11">
        <f t="shared" si="215"/>
        <v>0</v>
      </c>
      <c r="AD72" s="11">
        <f t="shared" si="215"/>
        <v>0</v>
      </c>
      <c r="AE72" s="11">
        <f t="shared" si="215"/>
        <v>0</v>
      </c>
      <c r="AF72" s="11">
        <f t="shared" si="215"/>
        <v>0</v>
      </c>
      <c r="AG72" s="11">
        <f t="shared" si="215"/>
        <v>0</v>
      </c>
      <c r="AH72" s="11">
        <f t="shared" si="215"/>
        <v>0</v>
      </c>
      <c r="AI72" s="11">
        <f t="shared" si="215"/>
        <v>0</v>
      </c>
      <c r="AJ72" s="11">
        <f t="shared" si="215"/>
        <v>0</v>
      </c>
      <c r="AK72" s="11">
        <f t="shared" si="215"/>
        <v>0</v>
      </c>
      <c r="AL72" s="11">
        <f t="shared" si="215"/>
        <v>0</v>
      </c>
      <c r="AM72" s="11">
        <f t="shared" si="215"/>
        <v>0</v>
      </c>
      <c r="AN72" s="11">
        <f t="shared" si="215"/>
        <v>0</v>
      </c>
      <c r="AO72" s="11">
        <f t="shared" si="215"/>
        <v>0</v>
      </c>
      <c r="AP72" s="11">
        <f t="shared" si="215"/>
        <v>0</v>
      </c>
      <c r="AQ72" s="11">
        <f t="shared" si="215"/>
        <v>0</v>
      </c>
      <c r="AR72" s="11">
        <f t="shared" si="215"/>
        <v>0</v>
      </c>
      <c r="AS72" s="11">
        <f t="shared" si="215"/>
        <v>0</v>
      </c>
      <c r="AT72" s="11">
        <f t="shared" si="215"/>
        <v>0</v>
      </c>
      <c r="AU72" s="11">
        <f t="shared" si="215"/>
        <v>0</v>
      </c>
      <c r="AV72" s="11">
        <f t="shared" si="215"/>
        <v>0</v>
      </c>
      <c r="AW72" s="11">
        <f t="shared" si="215"/>
        <v>0</v>
      </c>
      <c r="AX72" s="11">
        <f t="shared" si="215"/>
        <v>0</v>
      </c>
      <c r="AY72" s="11">
        <f t="shared" si="215"/>
        <v>0</v>
      </c>
      <c r="AZ72" s="11">
        <f t="shared" si="215"/>
        <v>0</v>
      </c>
      <c r="BA72" s="11">
        <f t="shared" si="215"/>
        <v>0</v>
      </c>
      <c r="BB72" s="11">
        <f t="shared" si="215"/>
        <v>0</v>
      </c>
      <c r="BC72" s="11">
        <f t="shared" si="215"/>
        <v>0</v>
      </c>
      <c r="BD72" s="11">
        <f t="shared" si="215"/>
        <v>0</v>
      </c>
      <c r="BE72" s="11">
        <f t="shared" si="215"/>
        <v>0</v>
      </c>
      <c r="BF72" s="11">
        <f t="shared" si="215"/>
        <v>0</v>
      </c>
      <c r="BG72" s="11">
        <f t="shared" si="215"/>
        <v>0</v>
      </c>
      <c r="BH72" s="11">
        <f t="shared" si="215"/>
        <v>0</v>
      </c>
      <c r="BI72" s="11">
        <f t="shared" si="215"/>
        <v>0</v>
      </c>
      <c r="BJ72" s="11">
        <f t="shared" si="215"/>
        <v>0</v>
      </c>
      <c r="BK72" s="11">
        <f t="shared" si="215"/>
        <v>0</v>
      </c>
      <c r="BL72" s="11">
        <f t="shared" si="215"/>
        <v>0</v>
      </c>
      <c r="BM72" s="11">
        <f t="shared" si="215"/>
        <v>0</v>
      </c>
      <c r="BN72" s="11">
        <f t="shared" si="215"/>
        <v>0</v>
      </c>
      <c r="BO72" s="11">
        <f t="shared" si="215"/>
        <v>0</v>
      </c>
      <c r="BP72" s="11">
        <f t="shared" si="215"/>
        <v>0</v>
      </c>
      <c r="BQ72" s="11">
        <f t="shared" si="215"/>
        <v>0</v>
      </c>
      <c r="BR72" s="11">
        <f t="shared" si="215"/>
        <v>0</v>
      </c>
      <c r="BS72" s="11">
        <f t="shared" si="215"/>
        <v>0</v>
      </c>
      <c r="BT72" s="11">
        <f t="shared" ref="BT72:CF72" si="216">+SUM(BS72,BT50)</f>
        <v>0</v>
      </c>
      <c r="BU72" s="11">
        <f t="shared" si="216"/>
        <v>0</v>
      </c>
      <c r="BV72" s="11">
        <f t="shared" si="216"/>
        <v>0</v>
      </c>
      <c r="BW72" s="11">
        <f t="shared" si="216"/>
        <v>0</v>
      </c>
      <c r="BX72" s="11">
        <f t="shared" si="216"/>
        <v>0</v>
      </c>
      <c r="BY72" s="11">
        <f t="shared" si="216"/>
        <v>0</v>
      </c>
      <c r="BZ72" s="11">
        <f t="shared" si="216"/>
        <v>0</v>
      </c>
      <c r="CA72" s="11">
        <f t="shared" si="216"/>
        <v>0</v>
      </c>
      <c r="CB72" s="11">
        <f t="shared" si="216"/>
        <v>0</v>
      </c>
      <c r="CC72" s="11">
        <f t="shared" si="216"/>
        <v>0</v>
      </c>
      <c r="CD72" s="11">
        <f t="shared" si="216"/>
        <v>0</v>
      </c>
      <c r="CE72" s="11">
        <f t="shared" si="216"/>
        <v>0</v>
      </c>
      <c r="CF72" s="11">
        <f t="shared" si="216"/>
        <v>0</v>
      </c>
      <c r="CG72" s="6"/>
      <c r="CH72" s="6"/>
      <c r="CI72" s="6"/>
      <c r="CJ72" s="6"/>
      <c r="CK72" s="6"/>
      <c r="CL72" s="6"/>
      <c r="CM72" s="6"/>
      <c r="CN72" s="6"/>
      <c r="CO72" s="6"/>
      <c r="CP72" s="6"/>
      <c r="CQ72" s="6"/>
      <c r="CR72" s="6"/>
      <c r="CS72" s="6"/>
      <c r="CT72" s="6"/>
      <c r="CU72" s="6"/>
      <c r="CV72" s="6"/>
      <c r="CW72" s="6"/>
      <c r="CX72" s="6"/>
      <c r="CY72" s="6"/>
      <c r="CZ72" s="6"/>
      <c r="DA72" s="6"/>
      <c r="DB72" s="6"/>
      <c r="DC72" s="6"/>
      <c r="DD72" s="6"/>
      <c r="DE72" s="6"/>
      <c r="DF72" s="6"/>
      <c r="DG72" s="6"/>
      <c r="DH72" s="6"/>
      <c r="DI72" s="6"/>
      <c r="DJ72" s="6"/>
      <c r="DK72" s="6"/>
      <c r="DL72" s="6"/>
      <c r="DM72" s="6"/>
      <c r="DN72" s="6"/>
      <c r="DO72" s="6"/>
      <c r="DP72" s="6"/>
      <c r="DQ72" s="6"/>
      <c r="DR72" s="6"/>
      <c r="DS72" s="6"/>
      <c r="DT72" s="6"/>
      <c r="DU72" s="6"/>
      <c r="DV72" s="6"/>
      <c r="DW72" s="6"/>
      <c r="DX72" s="6"/>
      <c r="DY72" s="6"/>
      <c r="DZ72" s="6"/>
      <c r="EA72" s="6"/>
      <c r="EB72" s="6"/>
      <c r="EC72" s="6"/>
      <c r="ED72" s="6"/>
      <c r="EE72" s="6"/>
      <c r="EF72" s="6"/>
      <c r="EG72" s="6"/>
      <c r="EH72" s="6"/>
      <c r="EI72" s="6"/>
      <c r="EJ72" s="6"/>
      <c r="EK72" s="6"/>
      <c r="EL72" s="6"/>
      <c r="EM72" s="6"/>
      <c r="EN72" s="6"/>
      <c r="EO72" s="6"/>
      <c r="EP72" s="6"/>
      <c r="EQ72" s="6"/>
      <c r="ER72" s="6"/>
      <c r="ES72" s="6"/>
      <c r="ET72" s="6"/>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6"/>
      <c r="FU72" s="6"/>
      <c r="FV72" s="6"/>
      <c r="FW72" s="6"/>
      <c r="FX72" s="6"/>
      <c r="FY72" s="6"/>
      <c r="FZ72" s="6"/>
      <c r="GA72" s="6"/>
      <c r="GB72" s="6"/>
      <c r="GC72" s="6"/>
      <c r="GD72" s="6"/>
      <c r="GE72" s="6"/>
      <c r="GF72" s="6"/>
      <c r="GG72" s="6"/>
      <c r="GH72" s="6"/>
      <c r="GI72" s="6"/>
      <c r="GJ72" s="6"/>
      <c r="GK72" s="6"/>
      <c r="GL72" s="6"/>
      <c r="GM72" s="6"/>
      <c r="GN72" s="6"/>
      <c r="GO72" s="6"/>
      <c r="GP72" s="6"/>
      <c r="GQ72" s="6"/>
      <c r="GR72" s="6"/>
      <c r="GS72" s="6"/>
      <c r="GT72" s="6"/>
      <c r="GU72" s="6"/>
      <c r="GV72" s="6"/>
      <c r="GW72" s="6"/>
      <c r="GX72" s="6"/>
      <c r="GY72" s="6"/>
      <c r="GZ72" s="6"/>
      <c r="HA72" s="6"/>
      <c r="HB72" s="6"/>
      <c r="HC72" s="6"/>
      <c r="HD72" s="6"/>
      <c r="HE72" s="6"/>
      <c r="HF72" s="6"/>
      <c r="HG72" s="6"/>
      <c r="HH72" s="6"/>
      <c r="HI72" s="6"/>
      <c r="HJ72" s="6"/>
      <c r="HK72" s="6"/>
      <c r="HL72" s="6"/>
      <c r="HM72" s="6"/>
      <c r="HN72" s="6"/>
      <c r="HO72" s="6"/>
      <c r="HP72" s="6"/>
      <c r="HQ72" s="6"/>
      <c r="HR72" s="6"/>
      <c r="HS72" s="6"/>
      <c r="HT72" s="6"/>
      <c r="HU72" s="6"/>
      <c r="HV72" s="6"/>
      <c r="HW72" s="6"/>
      <c r="HX72" s="6"/>
      <c r="HY72" s="6"/>
      <c r="HZ72" s="6"/>
      <c r="IA72" s="6"/>
      <c r="IB72" s="6"/>
      <c r="IC72" s="6"/>
      <c r="ID72" s="6"/>
      <c r="IE72" s="6"/>
      <c r="IF72" s="6"/>
      <c r="IG72" s="6"/>
      <c r="IH72" s="6"/>
      <c r="II72" s="6"/>
      <c r="IJ72" s="6"/>
      <c r="IK72" s="6"/>
      <c r="IL72" s="6"/>
      <c r="IM72" s="6"/>
      <c r="IN72" s="6"/>
      <c r="IO72" s="6"/>
      <c r="IP72" s="6"/>
      <c r="IQ72" s="6"/>
      <c r="IR72" s="6"/>
      <c r="IS72" s="6"/>
      <c r="IT72" s="6"/>
      <c r="IU72" s="6"/>
      <c r="IV72" s="6"/>
      <c r="IW72" s="6"/>
      <c r="IX72" s="6"/>
      <c r="IY72" s="6"/>
      <c r="IZ72" s="6"/>
      <c r="JA72" s="6"/>
      <c r="JB72" s="6"/>
      <c r="JC72" s="6"/>
      <c r="JD72" s="6"/>
      <c r="JE72" s="6"/>
      <c r="JF72" s="6"/>
      <c r="JG72" s="6"/>
      <c r="JH72" s="6"/>
      <c r="JI72" s="6"/>
      <c r="JJ72" s="6"/>
      <c r="JK72" s="6"/>
      <c r="JL72" s="6"/>
      <c r="JM72" s="6"/>
      <c r="JN72" s="6"/>
      <c r="JO72" s="6"/>
      <c r="JP72" s="6"/>
      <c r="JQ72" s="6"/>
      <c r="JR72" s="6"/>
      <c r="JS72" s="6"/>
      <c r="JT72" s="6"/>
      <c r="JU72" s="6"/>
      <c r="JV72" s="6"/>
      <c r="JW72" s="6"/>
      <c r="JX72" s="6"/>
      <c r="JY72" s="6"/>
      <c r="JZ72" s="6"/>
      <c r="KA72" s="6"/>
      <c r="KB72" s="6"/>
      <c r="KC72" s="6"/>
      <c r="KD72" s="6"/>
      <c r="KE72" s="6"/>
      <c r="KF72" s="6"/>
      <c r="KG72" s="6"/>
      <c r="KH72" s="6"/>
      <c r="KI72" s="6"/>
      <c r="KJ72" s="6"/>
      <c r="KK72" s="6"/>
      <c r="KL72" s="6"/>
      <c r="KM72" s="6"/>
      <c r="KN72" s="6"/>
      <c r="KO72" s="6"/>
      <c r="KP72" s="6"/>
      <c r="KQ72" s="6"/>
      <c r="KR72" s="6"/>
      <c r="KS72" s="6"/>
      <c r="KT72" s="6"/>
      <c r="KU72" s="6"/>
      <c r="KV72" s="6"/>
      <c r="KW72" s="6"/>
      <c r="KX72" s="6"/>
      <c r="KY72" s="6"/>
      <c r="KZ72" s="6"/>
      <c r="LA72" s="6"/>
      <c r="LB72" s="6"/>
      <c r="LC72" s="6"/>
      <c r="LD72" s="6"/>
      <c r="LE72" s="6"/>
      <c r="LF72" s="6"/>
      <c r="LG72" s="6"/>
      <c r="LH72" s="6"/>
      <c r="LI72" s="6"/>
      <c r="LJ72" s="6"/>
      <c r="LK72" s="6"/>
      <c r="LL72" s="6"/>
      <c r="LM72" s="6"/>
      <c r="LN72" s="6"/>
      <c r="LO72" s="6"/>
      <c r="LP72" s="6"/>
      <c r="LQ72" s="6"/>
      <c r="LR72" s="6"/>
      <c r="LS72" s="6"/>
      <c r="LT72" s="6"/>
      <c r="LU72" s="6"/>
      <c r="LV72" s="6"/>
      <c r="LW72" s="6"/>
      <c r="LX72" s="6"/>
      <c r="LY72" s="6"/>
      <c r="LZ72" s="6"/>
      <c r="MA72" s="6"/>
      <c r="MB72" s="6"/>
      <c r="MC72" s="6"/>
      <c r="MD72" s="6"/>
      <c r="ME72" s="6"/>
      <c r="MF72" s="6"/>
      <c r="MG72" s="6"/>
      <c r="MH72" s="6"/>
      <c r="MI72" s="6"/>
      <c r="MJ72" s="6"/>
      <c r="MK72" s="6"/>
      <c r="ML72" s="6"/>
      <c r="MM72" s="6"/>
      <c r="MN72" s="6"/>
      <c r="MO72" s="6"/>
      <c r="MP72" s="6"/>
      <c r="MQ72" s="6"/>
      <c r="MR72" s="6"/>
      <c r="MS72" s="6"/>
      <c r="MT72" s="6"/>
      <c r="MU72" s="6"/>
      <c r="MV72" s="6"/>
      <c r="MW72" s="6"/>
      <c r="MX72" s="6"/>
      <c r="MY72" s="6"/>
      <c r="MZ72" s="6"/>
      <c r="NA72" s="6"/>
      <c r="NB72" s="6"/>
      <c r="NC72" s="6"/>
      <c r="ND72" s="6"/>
      <c r="NE72" s="6"/>
      <c r="NF72" s="6"/>
      <c r="NG72" s="6"/>
      <c r="NH72" s="6"/>
      <c r="NI72" s="6"/>
      <c r="NJ72" s="6"/>
      <c r="NK72" s="6"/>
      <c r="NL72" s="6"/>
      <c r="NM72" s="6"/>
      <c r="NN72" s="6"/>
      <c r="NO72" s="6"/>
      <c r="NP72" s="6"/>
      <c r="NQ72" s="6"/>
      <c r="NR72" s="6"/>
      <c r="NS72" s="6"/>
      <c r="NT72" s="6"/>
      <c r="NU72" s="6"/>
      <c r="NV72" s="6"/>
      <c r="NW72" s="6"/>
      <c r="NX72" s="6"/>
      <c r="NY72" s="6"/>
      <c r="NZ72" s="6"/>
      <c r="OA72" s="6"/>
      <c r="OB72" s="6"/>
      <c r="OC72" s="6"/>
      <c r="OD72" s="6"/>
      <c r="OE72" s="6"/>
      <c r="OF72" s="6"/>
      <c r="OG72" s="6"/>
      <c r="OH72" s="6"/>
      <c r="OI72" s="6"/>
      <c r="OJ72" s="6"/>
      <c r="OK72" s="6"/>
      <c r="OL72" s="6"/>
      <c r="OM72" s="6"/>
      <c r="ON72" s="6"/>
    </row>
    <row r="73" spans="3:404" hidden="1" x14ac:dyDescent="0.3">
      <c r="C73" s="796">
        <f t="shared" si="185"/>
        <v>16</v>
      </c>
      <c r="D73" s="94" t="str">
        <f t="shared" si="185"/>
        <v>-</v>
      </c>
      <c r="E73" s="11">
        <f t="shared" si="185"/>
        <v>0</v>
      </c>
      <c r="F73" s="11">
        <f t="shared" si="188"/>
        <v>0</v>
      </c>
      <c r="G73" s="11">
        <f t="shared" si="188"/>
        <v>0</v>
      </c>
      <c r="H73" s="11">
        <f t="shared" ref="H73:BS73" si="217">+SUM(G73,H51)</f>
        <v>0</v>
      </c>
      <c r="I73" s="11">
        <f t="shared" si="217"/>
        <v>0</v>
      </c>
      <c r="J73" s="11">
        <f t="shared" si="217"/>
        <v>0</v>
      </c>
      <c r="K73" s="11">
        <f t="shared" si="217"/>
        <v>0</v>
      </c>
      <c r="L73" s="11">
        <f t="shared" si="217"/>
        <v>0</v>
      </c>
      <c r="M73" s="11">
        <f t="shared" si="217"/>
        <v>0</v>
      </c>
      <c r="N73" s="11">
        <f t="shared" si="217"/>
        <v>0</v>
      </c>
      <c r="O73" s="11">
        <f t="shared" si="217"/>
        <v>0</v>
      </c>
      <c r="P73" s="11">
        <f t="shared" si="217"/>
        <v>0</v>
      </c>
      <c r="Q73" s="11">
        <f t="shared" si="217"/>
        <v>0</v>
      </c>
      <c r="R73" s="11">
        <f t="shared" si="217"/>
        <v>0</v>
      </c>
      <c r="S73" s="11">
        <f t="shared" si="217"/>
        <v>0</v>
      </c>
      <c r="T73" s="11">
        <f t="shared" si="217"/>
        <v>0</v>
      </c>
      <c r="U73" s="11">
        <f t="shared" si="217"/>
        <v>0</v>
      </c>
      <c r="V73" s="11">
        <f t="shared" si="217"/>
        <v>0</v>
      </c>
      <c r="W73" s="11">
        <f t="shared" si="217"/>
        <v>0</v>
      </c>
      <c r="X73" s="11">
        <f t="shared" si="217"/>
        <v>0</v>
      </c>
      <c r="Y73" s="11">
        <f t="shared" si="217"/>
        <v>0</v>
      </c>
      <c r="Z73" s="11">
        <f t="shared" si="217"/>
        <v>0</v>
      </c>
      <c r="AA73" s="11">
        <f t="shared" si="217"/>
        <v>0</v>
      </c>
      <c r="AB73" s="11">
        <f t="shared" si="217"/>
        <v>0</v>
      </c>
      <c r="AC73" s="11">
        <f t="shared" si="217"/>
        <v>0</v>
      </c>
      <c r="AD73" s="11">
        <f t="shared" si="217"/>
        <v>0</v>
      </c>
      <c r="AE73" s="11">
        <f t="shared" si="217"/>
        <v>0</v>
      </c>
      <c r="AF73" s="11">
        <f t="shared" si="217"/>
        <v>0</v>
      </c>
      <c r="AG73" s="11">
        <f t="shared" si="217"/>
        <v>0</v>
      </c>
      <c r="AH73" s="11">
        <f t="shared" si="217"/>
        <v>0</v>
      </c>
      <c r="AI73" s="11">
        <f t="shared" si="217"/>
        <v>0</v>
      </c>
      <c r="AJ73" s="11">
        <f t="shared" si="217"/>
        <v>0</v>
      </c>
      <c r="AK73" s="11">
        <f t="shared" si="217"/>
        <v>0</v>
      </c>
      <c r="AL73" s="11">
        <f t="shared" si="217"/>
        <v>0</v>
      </c>
      <c r="AM73" s="11">
        <f t="shared" si="217"/>
        <v>0</v>
      </c>
      <c r="AN73" s="11">
        <f t="shared" si="217"/>
        <v>0</v>
      </c>
      <c r="AO73" s="11">
        <f t="shared" si="217"/>
        <v>0</v>
      </c>
      <c r="AP73" s="11">
        <f t="shared" si="217"/>
        <v>0</v>
      </c>
      <c r="AQ73" s="11">
        <f t="shared" si="217"/>
        <v>0</v>
      </c>
      <c r="AR73" s="11">
        <f t="shared" si="217"/>
        <v>0</v>
      </c>
      <c r="AS73" s="11">
        <f t="shared" si="217"/>
        <v>0</v>
      </c>
      <c r="AT73" s="11">
        <f t="shared" si="217"/>
        <v>0</v>
      </c>
      <c r="AU73" s="11">
        <f t="shared" si="217"/>
        <v>0</v>
      </c>
      <c r="AV73" s="11">
        <f t="shared" si="217"/>
        <v>0</v>
      </c>
      <c r="AW73" s="11">
        <f t="shared" si="217"/>
        <v>0</v>
      </c>
      <c r="AX73" s="11">
        <f t="shared" si="217"/>
        <v>0</v>
      </c>
      <c r="AY73" s="11">
        <f t="shared" si="217"/>
        <v>0</v>
      </c>
      <c r="AZ73" s="11">
        <f t="shared" si="217"/>
        <v>0</v>
      </c>
      <c r="BA73" s="11">
        <f t="shared" si="217"/>
        <v>0</v>
      </c>
      <c r="BB73" s="11">
        <f t="shared" si="217"/>
        <v>0</v>
      </c>
      <c r="BC73" s="11">
        <f t="shared" si="217"/>
        <v>0</v>
      </c>
      <c r="BD73" s="11">
        <f t="shared" si="217"/>
        <v>0</v>
      </c>
      <c r="BE73" s="11">
        <f t="shared" si="217"/>
        <v>0</v>
      </c>
      <c r="BF73" s="11">
        <f t="shared" si="217"/>
        <v>0</v>
      </c>
      <c r="BG73" s="11">
        <f t="shared" si="217"/>
        <v>0</v>
      </c>
      <c r="BH73" s="11">
        <f t="shared" si="217"/>
        <v>0</v>
      </c>
      <c r="BI73" s="11">
        <f t="shared" si="217"/>
        <v>0</v>
      </c>
      <c r="BJ73" s="11">
        <f t="shared" si="217"/>
        <v>0</v>
      </c>
      <c r="BK73" s="11">
        <f t="shared" si="217"/>
        <v>0</v>
      </c>
      <c r="BL73" s="11">
        <f t="shared" si="217"/>
        <v>0</v>
      </c>
      <c r="BM73" s="11">
        <f t="shared" si="217"/>
        <v>0</v>
      </c>
      <c r="BN73" s="11">
        <f t="shared" si="217"/>
        <v>0</v>
      </c>
      <c r="BO73" s="11">
        <f t="shared" si="217"/>
        <v>0</v>
      </c>
      <c r="BP73" s="11">
        <f t="shared" si="217"/>
        <v>0</v>
      </c>
      <c r="BQ73" s="11">
        <f t="shared" si="217"/>
        <v>0</v>
      </c>
      <c r="BR73" s="11">
        <f t="shared" si="217"/>
        <v>0</v>
      </c>
      <c r="BS73" s="11">
        <f t="shared" si="217"/>
        <v>0</v>
      </c>
      <c r="BT73" s="11">
        <f t="shared" ref="BT73:CF73" si="218">+SUM(BS73,BT51)</f>
        <v>0</v>
      </c>
      <c r="BU73" s="11">
        <f t="shared" si="218"/>
        <v>0</v>
      </c>
      <c r="BV73" s="11">
        <f t="shared" si="218"/>
        <v>0</v>
      </c>
      <c r="BW73" s="11">
        <f t="shared" si="218"/>
        <v>0</v>
      </c>
      <c r="BX73" s="11">
        <f t="shared" si="218"/>
        <v>0</v>
      </c>
      <c r="BY73" s="11">
        <f t="shared" si="218"/>
        <v>0</v>
      </c>
      <c r="BZ73" s="11">
        <f t="shared" si="218"/>
        <v>0</v>
      </c>
      <c r="CA73" s="11">
        <f t="shared" si="218"/>
        <v>0</v>
      </c>
      <c r="CB73" s="11">
        <f t="shared" si="218"/>
        <v>0</v>
      </c>
      <c r="CC73" s="11">
        <f t="shared" si="218"/>
        <v>0</v>
      </c>
      <c r="CD73" s="11">
        <f t="shared" si="218"/>
        <v>0</v>
      </c>
      <c r="CE73" s="11">
        <f t="shared" si="218"/>
        <v>0</v>
      </c>
      <c r="CF73" s="11">
        <f t="shared" si="218"/>
        <v>0</v>
      </c>
      <c r="CG73" s="6"/>
      <c r="CH73" s="6"/>
      <c r="CI73" s="6"/>
      <c r="CJ73" s="6"/>
      <c r="CK73" s="6"/>
      <c r="CL73" s="6"/>
      <c r="CM73" s="6"/>
      <c r="CN73" s="6"/>
      <c r="CO73" s="6"/>
      <c r="CP73" s="6"/>
      <c r="CQ73" s="6"/>
      <c r="CR73" s="6"/>
      <c r="CS73" s="6"/>
      <c r="CT73" s="6"/>
      <c r="CU73" s="6"/>
      <c r="CV73" s="6"/>
      <c r="CW73" s="6"/>
      <c r="CX73" s="6"/>
      <c r="CY73" s="6"/>
      <c r="CZ73" s="6"/>
      <c r="DA73" s="6"/>
      <c r="DB73" s="6"/>
      <c r="DC73" s="6"/>
      <c r="DD73" s="6"/>
      <c r="DE73" s="6"/>
      <c r="DF73" s="6"/>
      <c r="DG73" s="6"/>
      <c r="DH73" s="6"/>
      <c r="DI73" s="6"/>
      <c r="DJ73" s="6"/>
      <c r="DK73" s="6"/>
      <c r="DL73" s="6"/>
      <c r="DM73" s="6"/>
      <c r="DN73" s="6"/>
      <c r="DO73" s="6"/>
      <c r="DP73" s="6"/>
      <c r="DQ73" s="6"/>
      <c r="DR73" s="6"/>
      <c r="DS73" s="6"/>
      <c r="DT73" s="6"/>
      <c r="DU73" s="6"/>
      <c r="DV73" s="6"/>
      <c r="DW73" s="6"/>
      <c r="DX73" s="6"/>
      <c r="DY73" s="6"/>
      <c r="DZ73" s="6"/>
      <c r="EA73" s="6"/>
      <c r="EB73" s="6"/>
      <c r="EC73" s="6"/>
      <c r="ED73" s="6"/>
      <c r="EE73" s="6"/>
      <c r="EF73" s="6"/>
      <c r="EG73" s="6"/>
      <c r="EH73" s="6"/>
      <c r="EI73" s="6"/>
      <c r="EJ73" s="6"/>
      <c r="EK73" s="6"/>
      <c r="EL73" s="6"/>
      <c r="EM73" s="6"/>
      <c r="EN73" s="6"/>
      <c r="EO73" s="6"/>
      <c r="EP73" s="6"/>
      <c r="EQ73" s="6"/>
      <c r="ER73" s="6"/>
      <c r="ES73" s="6"/>
      <c r="ET73" s="6"/>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6"/>
      <c r="FU73" s="6"/>
      <c r="FV73" s="6"/>
      <c r="FW73" s="6"/>
      <c r="FX73" s="6"/>
      <c r="FY73" s="6"/>
      <c r="FZ73" s="6"/>
      <c r="GA73" s="6"/>
      <c r="GB73" s="6"/>
      <c r="GC73" s="6"/>
      <c r="GD73" s="6"/>
      <c r="GE73" s="6"/>
      <c r="GF73" s="6"/>
      <c r="GG73" s="6"/>
      <c r="GH73" s="6"/>
      <c r="GI73" s="6"/>
      <c r="GJ73" s="6"/>
      <c r="GK73" s="6"/>
      <c r="GL73" s="6"/>
      <c r="GM73" s="6"/>
      <c r="GN73" s="6"/>
      <c r="GO73" s="6"/>
      <c r="GP73" s="6"/>
      <c r="GQ73" s="6"/>
      <c r="GR73" s="6"/>
      <c r="GS73" s="6"/>
      <c r="GT73" s="6"/>
      <c r="GU73" s="6"/>
      <c r="GV73" s="6"/>
      <c r="GW73" s="6"/>
      <c r="GX73" s="6"/>
      <c r="GY73" s="6"/>
      <c r="GZ73" s="6"/>
      <c r="HA73" s="6"/>
      <c r="HB73" s="6"/>
      <c r="HC73" s="6"/>
      <c r="HD73" s="6"/>
      <c r="HE73" s="6"/>
      <c r="HF73" s="6"/>
      <c r="HG73" s="6"/>
      <c r="HH73" s="6"/>
      <c r="HI73" s="6"/>
      <c r="HJ73" s="6"/>
      <c r="HK73" s="6"/>
      <c r="HL73" s="6"/>
      <c r="HM73" s="6"/>
      <c r="HN73" s="6"/>
      <c r="HO73" s="6"/>
      <c r="HP73" s="6"/>
      <c r="HQ73" s="6"/>
      <c r="HR73" s="6"/>
      <c r="HS73" s="6"/>
      <c r="HT73" s="6"/>
      <c r="HU73" s="6"/>
      <c r="HV73" s="6"/>
      <c r="HW73" s="6"/>
      <c r="HX73" s="6"/>
      <c r="HY73" s="6"/>
      <c r="HZ73" s="6"/>
      <c r="IA73" s="6"/>
      <c r="IB73" s="6"/>
      <c r="IC73" s="6"/>
      <c r="ID73" s="6"/>
      <c r="IE73" s="6"/>
      <c r="IF73" s="6"/>
      <c r="IG73" s="6"/>
      <c r="IH73" s="6"/>
      <c r="II73" s="6"/>
      <c r="IJ73" s="6"/>
      <c r="IK73" s="6"/>
      <c r="IL73" s="6"/>
      <c r="IM73" s="6"/>
      <c r="IN73" s="6"/>
      <c r="IO73" s="6"/>
      <c r="IP73" s="6"/>
      <c r="IQ73" s="6"/>
      <c r="IR73" s="6"/>
      <c r="IS73" s="6"/>
      <c r="IT73" s="6"/>
      <c r="IU73" s="6"/>
      <c r="IV73" s="6"/>
      <c r="IW73" s="6"/>
      <c r="IX73" s="6"/>
      <c r="IY73" s="6"/>
      <c r="IZ73" s="6"/>
      <c r="JA73" s="6"/>
      <c r="JB73" s="6"/>
      <c r="JC73" s="6"/>
      <c r="JD73" s="6"/>
      <c r="JE73" s="6"/>
      <c r="JF73" s="6"/>
      <c r="JG73" s="6"/>
      <c r="JH73" s="6"/>
      <c r="JI73" s="6"/>
      <c r="JJ73" s="6"/>
      <c r="JK73" s="6"/>
      <c r="JL73" s="6"/>
      <c r="JM73" s="6"/>
      <c r="JN73" s="6"/>
      <c r="JO73" s="6"/>
      <c r="JP73" s="6"/>
      <c r="JQ73" s="6"/>
      <c r="JR73" s="6"/>
      <c r="JS73" s="6"/>
      <c r="JT73" s="6"/>
      <c r="JU73" s="6"/>
      <c r="JV73" s="6"/>
      <c r="JW73" s="6"/>
      <c r="JX73" s="6"/>
      <c r="JY73" s="6"/>
      <c r="JZ73" s="6"/>
      <c r="KA73" s="6"/>
      <c r="KB73" s="6"/>
      <c r="KC73" s="6"/>
      <c r="KD73" s="6"/>
      <c r="KE73" s="6"/>
      <c r="KF73" s="6"/>
      <c r="KG73" s="6"/>
      <c r="KH73" s="6"/>
      <c r="KI73" s="6"/>
      <c r="KJ73" s="6"/>
      <c r="KK73" s="6"/>
      <c r="KL73" s="6"/>
      <c r="KM73" s="6"/>
      <c r="KN73" s="6"/>
      <c r="KO73" s="6"/>
      <c r="KP73" s="6"/>
      <c r="KQ73" s="6"/>
      <c r="KR73" s="6"/>
      <c r="KS73" s="6"/>
      <c r="KT73" s="6"/>
      <c r="KU73" s="6"/>
      <c r="KV73" s="6"/>
      <c r="KW73" s="6"/>
      <c r="KX73" s="6"/>
      <c r="KY73" s="6"/>
      <c r="KZ73" s="6"/>
      <c r="LA73" s="6"/>
      <c r="LB73" s="6"/>
      <c r="LC73" s="6"/>
      <c r="LD73" s="6"/>
      <c r="LE73" s="6"/>
      <c r="LF73" s="6"/>
      <c r="LG73" s="6"/>
      <c r="LH73" s="6"/>
      <c r="LI73" s="6"/>
      <c r="LJ73" s="6"/>
      <c r="LK73" s="6"/>
      <c r="LL73" s="6"/>
      <c r="LM73" s="6"/>
      <c r="LN73" s="6"/>
      <c r="LO73" s="6"/>
      <c r="LP73" s="6"/>
      <c r="LQ73" s="6"/>
      <c r="LR73" s="6"/>
      <c r="LS73" s="6"/>
      <c r="LT73" s="6"/>
      <c r="LU73" s="6"/>
      <c r="LV73" s="6"/>
      <c r="LW73" s="6"/>
      <c r="LX73" s="6"/>
      <c r="LY73" s="6"/>
      <c r="LZ73" s="6"/>
      <c r="MA73" s="6"/>
      <c r="MB73" s="6"/>
      <c r="MC73" s="6"/>
      <c r="MD73" s="6"/>
      <c r="ME73" s="6"/>
      <c r="MF73" s="6"/>
      <c r="MG73" s="6"/>
      <c r="MH73" s="6"/>
      <c r="MI73" s="6"/>
      <c r="MJ73" s="6"/>
      <c r="MK73" s="6"/>
      <c r="ML73" s="6"/>
      <c r="MM73" s="6"/>
      <c r="MN73" s="6"/>
      <c r="MO73" s="6"/>
      <c r="MP73" s="6"/>
      <c r="MQ73" s="6"/>
      <c r="MR73" s="6"/>
      <c r="MS73" s="6"/>
      <c r="MT73" s="6"/>
      <c r="MU73" s="6"/>
      <c r="MV73" s="6"/>
      <c r="MW73" s="6"/>
      <c r="MX73" s="6"/>
      <c r="MY73" s="6"/>
      <c r="MZ73" s="6"/>
      <c r="NA73" s="6"/>
      <c r="NB73" s="6"/>
      <c r="NC73" s="6"/>
      <c r="ND73" s="6"/>
      <c r="NE73" s="6"/>
      <c r="NF73" s="6"/>
      <c r="NG73" s="6"/>
      <c r="NH73" s="6"/>
      <c r="NI73" s="6"/>
      <c r="NJ73" s="6"/>
      <c r="NK73" s="6"/>
      <c r="NL73" s="6"/>
      <c r="NM73" s="6"/>
      <c r="NN73" s="6"/>
      <c r="NO73" s="6"/>
      <c r="NP73" s="6"/>
      <c r="NQ73" s="6"/>
      <c r="NR73" s="6"/>
      <c r="NS73" s="6"/>
      <c r="NT73" s="6"/>
      <c r="NU73" s="6"/>
      <c r="NV73" s="6"/>
      <c r="NW73" s="6"/>
      <c r="NX73" s="6"/>
      <c r="NY73" s="6"/>
      <c r="NZ73" s="6"/>
      <c r="OA73" s="6"/>
      <c r="OB73" s="6"/>
      <c r="OC73" s="6"/>
      <c r="OD73" s="6"/>
      <c r="OE73" s="6"/>
      <c r="OF73" s="6"/>
      <c r="OG73" s="6"/>
      <c r="OH73" s="6"/>
      <c r="OI73" s="6"/>
      <c r="OJ73" s="6"/>
      <c r="OK73" s="6"/>
      <c r="OL73" s="6"/>
      <c r="OM73" s="6"/>
      <c r="ON73" s="6"/>
    </row>
    <row r="74" spans="3:404" hidden="1" x14ac:dyDescent="0.3">
      <c r="C74" s="796">
        <f t="shared" si="185"/>
        <v>17</v>
      </c>
      <c r="D74" s="94" t="str">
        <f t="shared" si="185"/>
        <v>-</v>
      </c>
      <c r="E74" s="11">
        <f t="shared" si="185"/>
        <v>0</v>
      </c>
      <c r="F74" s="11">
        <f t="shared" si="188"/>
        <v>0</v>
      </c>
      <c r="G74" s="11">
        <f t="shared" si="188"/>
        <v>0</v>
      </c>
      <c r="H74" s="11">
        <f t="shared" ref="H74:BS74" si="219">+SUM(G74,H52)</f>
        <v>0</v>
      </c>
      <c r="I74" s="11">
        <f t="shared" si="219"/>
        <v>0</v>
      </c>
      <c r="J74" s="11">
        <f t="shared" si="219"/>
        <v>0</v>
      </c>
      <c r="K74" s="11">
        <f t="shared" si="219"/>
        <v>0</v>
      </c>
      <c r="L74" s="11">
        <f t="shared" si="219"/>
        <v>0</v>
      </c>
      <c r="M74" s="11">
        <f t="shared" si="219"/>
        <v>0</v>
      </c>
      <c r="N74" s="11">
        <f t="shared" si="219"/>
        <v>0</v>
      </c>
      <c r="O74" s="11">
        <f t="shared" si="219"/>
        <v>0</v>
      </c>
      <c r="P74" s="11">
        <f t="shared" si="219"/>
        <v>0</v>
      </c>
      <c r="Q74" s="11">
        <f t="shared" si="219"/>
        <v>0</v>
      </c>
      <c r="R74" s="11">
        <f t="shared" si="219"/>
        <v>0</v>
      </c>
      <c r="S74" s="11">
        <f t="shared" si="219"/>
        <v>0</v>
      </c>
      <c r="T74" s="11">
        <f t="shared" si="219"/>
        <v>0</v>
      </c>
      <c r="U74" s="11">
        <f t="shared" si="219"/>
        <v>0</v>
      </c>
      <c r="V74" s="11">
        <f t="shared" si="219"/>
        <v>0</v>
      </c>
      <c r="W74" s="11">
        <f t="shared" si="219"/>
        <v>0</v>
      </c>
      <c r="X74" s="11">
        <f t="shared" si="219"/>
        <v>0</v>
      </c>
      <c r="Y74" s="11">
        <f t="shared" si="219"/>
        <v>0</v>
      </c>
      <c r="Z74" s="11">
        <f t="shared" si="219"/>
        <v>0</v>
      </c>
      <c r="AA74" s="11">
        <f t="shared" si="219"/>
        <v>0</v>
      </c>
      <c r="AB74" s="11">
        <f t="shared" si="219"/>
        <v>0</v>
      </c>
      <c r="AC74" s="11">
        <f t="shared" si="219"/>
        <v>0</v>
      </c>
      <c r="AD74" s="11">
        <f t="shared" si="219"/>
        <v>0</v>
      </c>
      <c r="AE74" s="11">
        <f t="shared" si="219"/>
        <v>0</v>
      </c>
      <c r="AF74" s="11">
        <f t="shared" si="219"/>
        <v>0</v>
      </c>
      <c r="AG74" s="11">
        <f t="shared" si="219"/>
        <v>0</v>
      </c>
      <c r="AH74" s="11">
        <f t="shared" si="219"/>
        <v>0</v>
      </c>
      <c r="AI74" s="11">
        <f t="shared" si="219"/>
        <v>0</v>
      </c>
      <c r="AJ74" s="11">
        <f t="shared" si="219"/>
        <v>0</v>
      </c>
      <c r="AK74" s="11">
        <f t="shared" si="219"/>
        <v>0</v>
      </c>
      <c r="AL74" s="11">
        <f t="shared" si="219"/>
        <v>0</v>
      </c>
      <c r="AM74" s="11">
        <f t="shared" si="219"/>
        <v>0</v>
      </c>
      <c r="AN74" s="11">
        <f t="shared" si="219"/>
        <v>0</v>
      </c>
      <c r="AO74" s="11">
        <f t="shared" si="219"/>
        <v>0</v>
      </c>
      <c r="AP74" s="11">
        <f t="shared" si="219"/>
        <v>0</v>
      </c>
      <c r="AQ74" s="11">
        <f t="shared" si="219"/>
        <v>0</v>
      </c>
      <c r="AR74" s="11">
        <f t="shared" si="219"/>
        <v>0</v>
      </c>
      <c r="AS74" s="11">
        <f t="shared" si="219"/>
        <v>0</v>
      </c>
      <c r="AT74" s="11">
        <f t="shared" si="219"/>
        <v>0</v>
      </c>
      <c r="AU74" s="11">
        <f t="shared" si="219"/>
        <v>0</v>
      </c>
      <c r="AV74" s="11">
        <f t="shared" si="219"/>
        <v>0</v>
      </c>
      <c r="AW74" s="11">
        <f t="shared" si="219"/>
        <v>0</v>
      </c>
      <c r="AX74" s="11">
        <f t="shared" si="219"/>
        <v>0</v>
      </c>
      <c r="AY74" s="11">
        <f t="shared" si="219"/>
        <v>0</v>
      </c>
      <c r="AZ74" s="11">
        <f t="shared" si="219"/>
        <v>0</v>
      </c>
      <c r="BA74" s="11">
        <f t="shared" si="219"/>
        <v>0</v>
      </c>
      <c r="BB74" s="11">
        <f t="shared" si="219"/>
        <v>0</v>
      </c>
      <c r="BC74" s="11">
        <f t="shared" si="219"/>
        <v>0</v>
      </c>
      <c r="BD74" s="11">
        <f t="shared" si="219"/>
        <v>0</v>
      </c>
      <c r="BE74" s="11">
        <f t="shared" si="219"/>
        <v>0</v>
      </c>
      <c r="BF74" s="11">
        <f t="shared" si="219"/>
        <v>0</v>
      </c>
      <c r="BG74" s="11">
        <f t="shared" si="219"/>
        <v>0</v>
      </c>
      <c r="BH74" s="11">
        <f t="shared" si="219"/>
        <v>0</v>
      </c>
      <c r="BI74" s="11">
        <f t="shared" si="219"/>
        <v>0</v>
      </c>
      <c r="BJ74" s="11">
        <f t="shared" si="219"/>
        <v>0</v>
      </c>
      <c r="BK74" s="11">
        <f t="shared" si="219"/>
        <v>0</v>
      </c>
      <c r="BL74" s="11">
        <f t="shared" si="219"/>
        <v>0</v>
      </c>
      <c r="BM74" s="11">
        <f t="shared" si="219"/>
        <v>0</v>
      </c>
      <c r="BN74" s="11">
        <f t="shared" si="219"/>
        <v>0</v>
      </c>
      <c r="BO74" s="11">
        <f t="shared" si="219"/>
        <v>0</v>
      </c>
      <c r="BP74" s="11">
        <f t="shared" si="219"/>
        <v>0</v>
      </c>
      <c r="BQ74" s="11">
        <f t="shared" si="219"/>
        <v>0</v>
      </c>
      <c r="BR74" s="11">
        <f t="shared" si="219"/>
        <v>0</v>
      </c>
      <c r="BS74" s="11">
        <f t="shared" si="219"/>
        <v>0</v>
      </c>
      <c r="BT74" s="11">
        <f t="shared" ref="BT74:CF74" si="220">+SUM(BS74,BT52)</f>
        <v>0</v>
      </c>
      <c r="BU74" s="11">
        <f t="shared" si="220"/>
        <v>0</v>
      </c>
      <c r="BV74" s="11">
        <f t="shared" si="220"/>
        <v>0</v>
      </c>
      <c r="BW74" s="11">
        <f t="shared" si="220"/>
        <v>0</v>
      </c>
      <c r="BX74" s="11">
        <f t="shared" si="220"/>
        <v>0</v>
      </c>
      <c r="BY74" s="11">
        <f t="shared" si="220"/>
        <v>0</v>
      </c>
      <c r="BZ74" s="11">
        <f t="shared" si="220"/>
        <v>0</v>
      </c>
      <c r="CA74" s="11">
        <f t="shared" si="220"/>
        <v>0</v>
      </c>
      <c r="CB74" s="11">
        <f t="shared" si="220"/>
        <v>0</v>
      </c>
      <c r="CC74" s="11">
        <f t="shared" si="220"/>
        <v>0</v>
      </c>
      <c r="CD74" s="11">
        <f t="shared" si="220"/>
        <v>0</v>
      </c>
      <c r="CE74" s="11">
        <f t="shared" si="220"/>
        <v>0</v>
      </c>
      <c r="CF74" s="11">
        <f t="shared" si="220"/>
        <v>0</v>
      </c>
      <c r="CG74" s="6"/>
      <c r="CH74" s="6"/>
      <c r="CI74" s="6"/>
      <c r="CJ74" s="6"/>
      <c r="CK74" s="6"/>
      <c r="CL74" s="6"/>
      <c r="CM74" s="6"/>
      <c r="CN74" s="6"/>
      <c r="CO74" s="6"/>
      <c r="CP74" s="6"/>
      <c r="CQ74" s="6"/>
      <c r="CR74" s="6"/>
      <c r="CS74" s="6"/>
      <c r="CT74" s="6"/>
      <c r="CU74" s="6"/>
      <c r="CV74" s="6"/>
      <c r="CW74" s="6"/>
      <c r="CX74" s="6"/>
      <c r="CY74" s="6"/>
      <c r="CZ74" s="6"/>
      <c r="DA74" s="6"/>
      <c r="DB74" s="6"/>
      <c r="DC74" s="6"/>
      <c r="DD74" s="6"/>
      <c r="DE74" s="6"/>
      <c r="DF74" s="6"/>
      <c r="DG74" s="6"/>
      <c r="DH74" s="6"/>
      <c r="DI74" s="6"/>
      <c r="DJ74" s="6"/>
      <c r="DK74" s="6"/>
      <c r="DL74" s="6"/>
      <c r="DM74" s="6"/>
      <c r="DN74" s="6"/>
      <c r="DO74" s="6"/>
      <c r="DP74" s="6"/>
      <c r="DQ74" s="6"/>
      <c r="DR74" s="6"/>
      <c r="DS74" s="6"/>
      <c r="DT74" s="6"/>
      <c r="DU74" s="6"/>
      <c r="DV74" s="6"/>
      <c r="DW74" s="6"/>
      <c r="DX74" s="6"/>
      <c r="DY74" s="6"/>
      <c r="DZ74" s="6"/>
      <c r="EA74" s="6"/>
      <c r="EB74" s="6"/>
      <c r="EC74" s="6"/>
      <c r="ED74" s="6"/>
      <c r="EE74" s="6"/>
      <c r="EF74" s="6"/>
      <c r="EG74" s="6"/>
      <c r="EH74" s="6"/>
      <c r="EI74" s="6"/>
      <c r="EJ74" s="6"/>
      <c r="EK74" s="6"/>
      <c r="EL74" s="6"/>
      <c r="EM74" s="6"/>
      <c r="EN74" s="6"/>
      <c r="EO74" s="6"/>
      <c r="EP74" s="6"/>
      <c r="EQ74" s="6"/>
      <c r="ER74" s="6"/>
      <c r="ES74" s="6"/>
      <c r="ET74" s="6"/>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6"/>
      <c r="FU74" s="6"/>
      <c r="FV74" s="6"/>
      <c r="FW74" s="6"/>
      <c r="FX74" s="6"/>
      <c r="FY74" s="6"/>
      <c r="FZ74" s="6"/>
      <c r="GA74" s="6"/>
      <c r="GB74" s="6"/>
      <c r="GC74" s="6"/>
      <c r="GD74" s="6"/>
      <c r="GE74" s="6"/>
      <c r="GF74" s="6"/>
      <c r="GG74" s="6"/>
      <c r="GH74" s="6"/>
      <c r="GI74" s="6"/>
      <c r="GJ74" s="6"/>
      <c r="GK74" s="6"/>
      <c r="GL74" s="6"/>
      <c r="GM74" s="6"/>
      <c r="GN74" s="6"/>
      <c r="GO74" s="6"/>
      <c r="GP74" s="6"/>
      <c r="GQ74" s="6"/>
      <c r="GR74" s="6"/>
      <c r="GS74" s="6"/>
      <c r="GT74" s="6"/>
      <c r="GU74" s="6"/>
      <c r="GV74" s="6"/>
      <c r="GW74" s="6"/>
      <c r="GX74" s="6"/>
      <c r="GY74" s="6"/>
      <c r="GZ74" s="6"/>
      <c r="HA74" s="6"/>
      <c r="HB74" s="6"/>
      <c r="HC74" s="6"/>
      <c r="HD74" s="6"/>
      <c r="HE74" s="6"/>
      <c r="HF74" s="6"/>
      <c r="HG74" s="6"/>
      <c r="HH74" s="6"/>
      <c r="HI74" s="6"/>
      <c r="HJ74" s="6"/>
      <c r="HK74" s="6"/>
      <c r="HL74" s="6"/>
      <c r="HM74" s="6"/>
      <c r="HN74" s="6"/>
      <c r="HO74" s="6"/>
      <c r="HP74" s="6"/>
      <c r="HQ74" s="6"/>
      <c r="HR74" s="6"/>
      <c r="HS74" s="6"/>
      <c r="HT74" s="6"/>
      <c r="HU74" s="6"/>
      <c r="HV74" s="6"/>
      <c r="HW74" s="6"/>
      <c r="HX74" s="6"/>
      <c r="HY74" s="6"/>
      <c r="HZ74" s="6"/>
      <c r="IA74" s="6"/>
      <c r="IB74" s="6"/>
      <c r="IC74" s="6"/>
      <c r="ID74" s="6"/>
      <c r="IE74" s="6"/>
      <c r="IF74" s="6"/>
      <c r="IG74" s="6"/>
      <c r="IH74" s="6"/>
      <c r="II74" s="6"/>
      <c r="IJ74" s="6"/>
      <c r="IK74" s="6"/>
      <c r="IL74" s="6"/>
      <c r="IM74" s="6"/>
      <c r="IN74" s="6"/>
      <c r="IO74" s="6"/>
      <c r="IP74" s="6"/>
      <c r="IQ74" s="6"/>
      <c r="IR74" s="6"/>
      <c r="IS74" s="6"/>
      <c r="IT74" s="6"/>
      <c r="IU74" s="6"/>
      <c r="IV74" s="6"/>
      <c r="IW74" s="6"/>
      <c r="IX74" s="6"/>
      <c r="IY74" s="6"/>
      <c r="IZ74" s="6"/>
      <c r="JA74" s="6"/>
      <c r="JB74" s="6"/>
      <c r="JC74" s="6"/>
      <c r="JD74" s="6"/>
      <c r="JE74" s="6"/>
      <c r="JF74" s="6"/>
      <c r="JG74" s="6"/>
      <c r="JH74" s="6"/>
      <c r="JI74" s="6"/>
      <c r="JJ74" s="6"/>
      <c r="JK74" s="6"/>
      <c r="JL74" s="6"/>
      <c r="JM74" s="6"/>
      <c r="JN74" s="6"/>
      <c r="JO74" s="6"/>
      <c r="JP74" s="6"/>
      <c r="JQ74" s="6"/>
      <c r="JR74" s="6"/>
      <c r="JS74" s="6"/>
      <c r="JT74" s="6"/>
      <c r="JU74" s="6"/>
      <c r="JV74" s="6"/>
      <c r="JW74" s="6"/>
      <c r="JX74" s="6"/>
      <c r="JY74" s="6"/>
      <c r="JZ74" s="6"/>
      <c r="KA74" s="6"/>
      <c r="KB74" s="6"/>
      <c r="KC74" s="6"/>
      <c r="KD74" s="6"/>
      <c r="KE74" s="6"/>
      <c r="KF74" s="6"/>
      <c r="KG74" s="6"/>
      <c r="KH74" s="6"/>
      <c r="KI74" s="6"/>
      <c r="KJ74" s="6"/>
      <c r="KK74" s="6"/>
      <c r="KL74" s="6"/>
      <c r="KM74" s="6"/>
      <c r="KN74" s="6"/>
      <c r="KO74" s="6"/>
      <c r="KP74" s="6"/>
      <c r="KQ74" s="6"/>
      <c r="KR74" s="6"/>
      <c r="KS74" s="6"/>
      <c r="KT74" s="6"/>
      <c r="KU74" s="6"/>
      <c r="KV74" s="6"/>
      <c r="KW74" s="6"/>
      <c r="KX74" s="6"/>
      <c r="KY74" s="6"/>
      <c r="KZ74" s="6"/>
      <c r="LA74" s="6"/>
      <c r="LB74" s="6"/>
      <c r="LC74" s="6"/>
      <c r="LD74" s="6"/>
      <c r="LE74" s="6"/>
      <c r="LF74" s="6"/>
      <c r="LG74" s="6"/>
      <c r="LH74" s="6"/>
      <c r="LI74" s="6"/>
      <c r="LJ74" s="6"/>
      <c r="LK74" s="6"/>
      <c r="LL74" s="6"/>
      <c r="LM74" s="6"/>
      <c r="LN74" s="6"/>
      <c r="LO74" s="6"/>
      <c r="LP74" s="6"/>
      <c r="LQ74" s="6"/>
      <c r="LR74" s="6"/>
      <c r="LS74" s="6"/>
      <c r="LT74" s="6"/>
      <c r="LU74" s="6"/>
      <c r="LV74" s="6"/>
      <c r="LW74" s="6"/>
      <c r="LX74" s="6"/>
      <c r="LY74" s="6"/>
      <c r="LZ74" s="6"/>
      <c r="MA74" s="6"/>
      <c r="MB74" s="6"/>
      <c r="MC74" s="6"/>
      <c r="MD74" s="6"/>
      <c r="ME74" s="6"/>
      <c r="MF74" s="6"/>
      <c r="MG74" s="6"/>
      <c r="MH74" s="6"/>
      <c r="MI74" s="6"/>
      <c r="MJ74" s="6"/>
      <c r="MK74" s="6"/>
      <c r="ML74" s="6"/>
      <c r="MM74" s="6"/>
      <c r="MN74" s="6"/>
      <c r="MO74" s="6"/>
      <c r="MP74" s="6"/>
      <c r="MQ74" s="6"/>
      <c r="MR74" s="6"/>
      <c r="MS74" s="6"/>
      <c r="MT74" s="6"/>
      <c r="MU74" s="6"/>
      <c r="MV74" s="6"/>
      <c r="MW74" s="6"/>
      <c r="MX74" s="6"/>
      <c r="MY74" s="6"/>
      <c r="MZ74" s="6"/>
      <c r="NA74" s="6"/>
      <c r="NB74" s="6"/>
      <c r="NC74" s="6"/>
      <c r="ND74" s="6"/>
      <c r="NE74" s="6"/>
      <c r="NF74" s="6"/>
      <c r="NG74" s="6"/>
      <c r="NH74" s="6"/>
      <c r="NI74" s="6"/>
      <c r="NJ74" s="6"/>
      <c r="NK74" s="6"/>
      <c r="NL74" s="6"/>
      <c r="NM74" s="6"/>
      <c r="NN74" s="6"/>
      <c r="NO74" s="6"/>
      <c r="NP74" s="6"/>
      <c r="NQ74" s="6"/>
      <c r="NR74" s="6"/>
      <c r="NS74" s="6"/>
      <c r="NT74" s="6"/>
      <c r="NU74" s="6"/>
      <c r="NV74" s="6"/>
      <c r="NW74" s="6"/>
      <c r="NX74" s="6"/>
      <c r="NY74" s="6"/>
      <c r="NZ74" s="6"/>
      <c r="OA74" s="6"/>
      <c r="OB74" s="6"/>
      <c r="OC74" s="6"/>
      <c r="OD74" s="6"/>
      <c r="OE74" s="6"/>
      <c r="OF74" s="6"/>
      <c r="OG74" s="6"/>
      <c r="OH74" s="6"/>
      <c r="OI74" s="6"/>
      <c r="OJ74" s="6"/>
      <c r="OK74" s="6"/>
      <c r="OL74" s="6"/>
      <c r="OM74" s="6"/>
      <c r="ON74" s="6"/>
    </row>
    <row r="75" spans="3:404" hidden="1" x14ac:dyDescent="0.3">
      <c r="C75" s="796">
        <f t="shared" si="185"/>
        <v>18</v>
      </c>
      <c r="D75" s="94" t="str">
        <f t="shared" si="185"/>
        <v>-</v>
      </c>
      <c r="E75" s="11">
        <f t="shared" si="185"/>
        <v>0</v>
      </c>
      <c r="F75" s="11">
        <f t="shared" si="188"/>
        <v>0</v>
      </c>
      <c r="G75" s="11">
        <f t="shared" si="188"/>
        <v>0</v>
      </c>
      <c r="H75" s="11">
        <f t="shared" ref="H75:BS75" si="221">+SUM(G75,H53)</f>
        <v>0</v>
      </c>
      <c r="I75" s="11">
        <f t="shared" si="221"/>
        <v>0</v>
      </c>
      <c r="J75" s="11">
        <f t="shared" si="221"/>
        <v>0</v>
      </c>
      <c r="K75" s="11">
        <f t="shared" si="221"/>
        <v>0</v>
      </c>
      <c r="L75" s="11">
        <f t="shared" si="221"/>
        <v>0</v>
      </c>
      <c r="M75" s="11">
        <f t="shared" si="221"/>
        <v>0</v>
      </c>
      <c r="N75" s="11">
        <f t="shared" si="221"/>
        <v>0</v>
      </c>
      <c r="O75" s="11">
        <f t="shared" si="221"/>
        <v>0</v>
      </c>
      <c r="P75" s="11">
        <f t="shared" si="221"/>
        <v>0</v>
      </c>
      <c r="Q75" s="11">
        <f t="shared" si="221"/>
        <v>0</v>
      </c>
      <c r="R75" s="11">
        <f t="shared" si="221"/>
        <v>0</v>
      </c>
      <c r="S75" s="11">
        <f t="shared" si="221"/>
        <v>0</v>
      </c>
      <c r="T75" s="11">
        <f t="shared" si="221"/>
        <v>0</v>
      </c>
      <c r="U75" s="11">
        <f t="shared" si="221"/>
        <v>0</v>
      </c>
      <c r="V75" s="11">
        <f t="shared" si="221"/>
        <v>0</v>
      </c>
      <c r="W75" s="11">
        <f t="shared" si="221"/>
        <v>0</v>
      </c>
      <c r="X75" s="11">
        <f t="shared" si="221"/>
        <v>0</v>
      </c>
      <c r="Y75" s="11">
        <f t="shared" si="221"/>
        <v>0</v>
      </c>
      <c r="Z75" s="11">
        <f t="shared" si="221"/>
        <v>0</v>
      </c>
      <c r="AA75" s="11">
        <f t="shared" si="221"/>
        <v>0</v>
      </c>
      <c r="AB75" s="11">
        <f t="shared" si="221"/>
        <v>0</v>
      </c>
      <c r="AC75" s="11">
        <f t="shared" si="221"/>
        <v>0</v>
      </c>
      <c r="AD75" s="11">
        <f t="shared" si="221"/>
        <v>0</v>
      </c>
      <c r="AE75" s="11">
        <f t="shared" si="221"/>
        <v>0</v>
      </c>
      <c r="AF75" s="11">
        <f t="shared" si="221"/>
        <v>0</v>
      </c>
      <c r="AG75" s="11">
        <f t="shared" si="221"/>
        <v>0</v>
      </c>
      <c r="AH75" s="11">
        <f t="shared" si="221"/>
        <v>0</v>
      </c>
      <c r="AI75" s="11">
        <f t="shared" si="221"/>
        <v>0</v>
      </c>
      <c r="AJ75" s="11">
        <f t="shared" si="221"/>
        <v>0</v>
      </c>
      <c r="AK75" s="11">
        <f t="shared" si="221"/>
        <v>0</v>
      </c>
      <c r="AL75" s="11">
        <f t="shared" si="221"/>
        <v>0</v>
      </c>
      <c r="AM75" s="11">
        <f t="shared" si="221"/>
        <v>0</v>
      </c>
      <c r="AN75" s="11">
        <f t="shared" si="221"/>
        <v>0</v>
      </c>
      <c r="AO75" s="11">
        <f t="shared" si="221"/>
        <v>0</v>
      </c>
      <c r="AP75" s="11">
        <f t="shared" si="221"/>
        <v>0</v>
      </c>
      <c r="AQ75" s="11">
        <f t="shared" si="221"/>
        <v>0</v>
      </c>
      <c r="AR75" s="11">
        <f t="shared" si="221"/>
        <v>0</v>
      </c>
      <c r="AS75" s="11">
        <f t="shared" si="221"/>
        <v>0</v>
      </c>
      <c r="AT75" s="11">
        <f t="shared" si="221"/>
        <v>0</v>
      </c>
      <c r="AU75" s="11">
        <f t="shared" si="221"/>
        <v>0</v>
      </c>
      <c r="AV75" s="11">
        <f t="shared" si="221"/>
        <v>0</v>
      </c>
      <c r="AW75" s="11">
        <f t="shared" si="221"/>
        <v>0</v>
      </c>
      <c r="AX75" s="11">
        <f t="shared" si="221"/>
        <v>0</v>
      </c>
      <c r="AY75" s="11">
        <f t="shared" si="221"/>
        <v>0</v>
      </c>
      <c r="AZ75" s="11">
        <f t="shared" si="221"/>
        <v>0</v>
      </c>
      <c r="BA75" s="11">
        <f t="shared" si="221"/>
        <v>0</v>
      </c>
      <c r="BB75" s="11">
        <f t="shared" si="221"/>
        <v>0</v>
      </c>
      <c r="BC75" s="11">
        <f t="shared" si="221"/>
        <v>0</v>
      </c>
      <c r="BD75" s="11">
        <f t="shared" si="221"/>
        <v>0</v>
      </c>
      <c r="BE75" s="11">
        <f t="shared" si="221"/>
        <v>0</v>
      </c>
      <c r="BF75" s="11">
        <f t="shared" si="221"/>
        <v>0</v>
      </c>
      <c r="BG75" s="11">
        <f t="shared" si="221"/>
        <v>0</v>
      </c>
      <c r="BH75" s="11">
        <f t="shared" si="221"/>
        <v>0</v>
      </c>
      <c r="BI75" s="11">
        <f t="shared" si="221"/>
        <v>0</v>
      </c>
      <c r="BJ75" s="11">
        <f t="shared" si="221"/>
        <v>0</v>
      </c>
      <c r="BK75" s="11">
        <f t="shared" si="221"/>
        <v>0</v>
      </c>
      <c r="BL75" s="11">
        <f t="shared" si="221"/>
        <v>0</v>
      </c>
      <c r="BM75" s="11">
        <f t="shared" si="221"/>
        <v>0</v>
      </c>
      <c r="BN75" s="11">
        <f t="shared" si="221"/>
        <v>0</v>
      </c>
      <c r="BO75" s="11">
        <f t="shared" si="221"/>
        <v>0</v>
      </c>
      <c r="BP75" s="11">
        <f t="shared" si="221"/>
        <v>0</v>
      </c>
      <c r="BQ75" s="11">
        <f t="shared" si="221"/>
        <v>0</v>
      </c>
      <c r="BR75" s="11">
        <f t="shared" si="221"/>
        <v>0</v>
      </c>
      <c r="BS75" s="11">
        <f t="shared" si="221"/>
        <v>0</v>
      </c>
      <c r="BT75" s="11">
        <f t="shared" ref="BT75:CF75" si="222">+SUM(BS75,BT53)</f>
        <v>0</v>
      </c>
      <c r="BU75" s="11">
        <f t="shared" si="222"/>
        <v>0</v>
      </c>
      <c r="BV75" s="11">
        <f t="shared" si="222"/>
        <v>0</v>
      </c>
      <c r="BW75" s="11">
        <f t="shared" si="222"/>
        <v>0</v>
      </c>
      <c r="BX75" s="11">
        <f t="shared" si="222"/>
        <v>0</v>
      </c>
      <c r="BY75" s="11">
        <f t="shared" si="222"/>
        <v>0</v>
      </c>
      <c r="BZ75" s="11">
        <f t="shared" si="222"/>
        <v>0</v>
      </c>
      <c r="CA75" s="11">
        <f t="shared" si="222"/>
        <v>0</v>
      </c>
      <c r="CB75" s="11">
        <f t="shared" si="222"/>
        <v>0</v>
      </c>
      <c r="CC75" s="11">
        <f t="shared" si="222"/>
        <v>0</v>
      </c>
      <c r="CD75" s="11">
        <f t="shared" si="222"/>
        <v>0</v>
      </c>
      <c r="CE75" s="11">
        <f t="shared" si="222"/>
        <v>0</v>
      </c>
      <c r="CF75" s="11">
        <f t="shared" si="222"/>
        <v>0</v>
      </c>
      <c r="CG75" s="6"/>
      <c r="CH75" s="6"/>
      <c r="CI75" s="6"/>
      <c r="CJ75" s="6"/>
      <c r="CK75" s="6"/>
      <c r="CL75" s="6"/>
      <c r="CM75" s="6"/>
      <c r="CN75" s="6"/>
      <c r="CO75" s="6"/>
      <c r="CP75" s="6"/>
      <c r="CQ75" s="6"/>
      <c r="CR75" s="6"/>
      <c r="CS75" s="6"/>
      <c r="CT75" s="6"/>
      <c r="CU75" s="6"/>
      <c r="CV75" s="6"/>
      <c r="CW75" s="6"/>
      <c r="CX75" s="6"/>
      <c r="CY75" s="6"/>
      <c r="CZ75" s="6"/>
      <c r="DA75" s="6"/>
      <c r="DB75" s="6"/>
      <c r="DC75" s="6"/>
      <c r="DD75" s="6"/>
      <c r="DE75" s="6"/>
      <c r="DF75" s="6"/>
      <c r="DG75" s="6"/>
      <c r="DH75" s="6"/>
      <c r="DI75" s="6"/>
      <c r="DJ75" s="6"/>
      <c r="DK75" s="6"/>
      <c r="DL75" s="6"/>
      <c r="DM75" s="6"/>
      <c r="DN75" s="6"/>
      <c r="DO75" s="6"/>
      <c r="DP75" s="6"/>
      <c r="DQ75" s="6"/>
      <c r="DR75" s="6"/>
      <c r="DS75" s="6"/>
      <c r="DT75" s="6"/>
      <c r="DU75" s="6"/>
      <c r="DV75" s="6"/>
      <c r="DW75" s="6"/>
      <c r="DX75" s="6"/>
      <c r="DY75" s="6"/>
      <c r="DZ75" s="6"/>
      <c r="EA75" s="6"/>
      <c r="EB75" s="6"/>
      <c r="EC75" s="6"/>
      <c r="ED75" s="6"/>
      <c r="EE75" s="6"/>
      <c r="EF75" s="6"/>
      <c r="EG75" s="6"/>
      <c r="EH75" s="6"/>
      <c r="EI75" s="6"/>
      <c r="EJ75" s="6"/>
      <c r="EK75" s="6"/>
      <c r="EL75" s="6"/>
      <c r="EM75" s="6"/>
      <c r="EN75" s="6"/>
      <c r="EO75" s="6"/>
      <c r="EP75" s="6"/>
      <c r="EQ75" s="6"/>
      <c r="ER75" s="6"/>
      <c r="ES75" s="6"/>
      <c r="ET75" s="6"/>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6"/>
      <c r="FU75" s="6"/>
      <c r="FV75" s="6"/>
      <c r="FW75" s="6"/>
      <c r="FX75" s="6"/>
      <c r="FY75" s="6"/>
      <c r="FZ75" s="6"/>
      <c r="GA75" s="6"/>
      <c r="GB75" s="6"/>
      <c r="GC75" s="6"/>
      <c r="GD75" s="6"/>
      <c r="GE75" s="6"/>
      <c r="GF75" s="6"/>
      <c r="GG75" s="6"/>
      <c r="GH75" s="6"/>
      <c r="GI75" s="6"/>
      <c r="GJ75" s="6"/>
      <c r="GK75" s="6"/>
      <c r="GL75" s="6"/>
      <c r="GM75" s="6"/>
      <c r="GN75" s="6"/>
      <c r="GO75" s="6"/>
      <c r="GP75" s="6"/>
      <c r="GQ75" s="6"/>
      <c r="GR75" s="6"/>
      <c r="GS75" s="6"/>
      <c r="GT75" s="6"/>
      <c r="GU75" s="6"/>
      <c r="GV75" s="6"/>
      <c r="GW75" s="6"/>
      <c r="GX75" s="6"/>
      <c r="GY75" s="6"/>
      <c r="GZ75" s="6"/>
      <c r="HA75" s="6"/>
      <c r="HB75" s="6"/>
      <c r="HC75" s="6"/>
      <c r="HD75" s="6"/>
      <c r="HE75" s="6"/>
      <c r="HF75" s="6"/>
      <c r="HG75" s="6"/>
      <c r="HH75" s="6"/>
      <c r="HI75" s="6"/>
      <c r="HJ75" s="6"/>
      <c r="HK75" s="6"/>
      <c r="HL75" s="6"/>
      <c r="HM75" s="6"/>
      <c r="HN75" s="6"/>
      <c r="HO75" s="6"/>
      <c r="HP75" s="6"/>
      <c r="HQ75" s="6"/>
      <c r="HR75" s="6"/>
      <c r="HS75" s="6"/>
      <c r="HT75" s="6"/>
      <c r="HU75" s="6"/>
      <c r="HV75" s="6"/>
      <c r="HW75" s="6"/>
      <c r="HX75" s="6"/>
      <c r="HY75" s="6"/>
      <c r="HZ75" s="6"/>
      <c r="IA75" s="6"/>
      <c r="IB75" s="6"/>
      <c r="IC75" s="6"/>
      <c r="ID75" s="6"/>
      <c r="IE75" s="6"/>
      <c r="IF75" s="6"/>
      <c r="IG75" s="6"/>
      <c r="IH75" s="6"/>
      <c r="II75" s="6"/>
      <c r="IJ75" s="6"/>
      <c r="IK75" s="6"/>
      <c r="IL75" s="6"/>
      <c r="IM75" s="6"/>
      <c r="IN75" s="6"/>
      <c r="IO75" s="6"/>
      <c r="IP75" s="6"/>
      <c r="IQ75" s="6"/>
      <c r="IR75" s="6"/>
      <c r="IS75" s="6"/>
      <c r="IT75" s="6"/>
      <c r="IU75" s="6"/>
      <c r="IV75" s="6"/>
      <c r="IW75" s="6"/>
      <c r="IX75" s="6"/>
      <c r="IY75" s="6"/>
      <c r="IZ75" s="6"/>
      <c r="JA75" s="6"/>
      <c r="JB75" s="6"/>
      <c r="JC75" s="6"/>
      <c r="JD75" s="6"/>
      <c r="JE75" s="6"/>
      <c r="JF75" s="6"/>
      <c r="JG75" s="6"/>
      <c r="JH75" s="6"/>
      <c r="JI75" s="6"/>
      <c r="JJ75" s="6"/>
      <c r="JK75" s="6"/>
      <c r="JL75" s="6"/>
      <c r="JM75" s="6"/>
      <c r="JN75" s="6"/>
      <c r="JO75" s="6"/>
      <c r="JP75" s="6"/>
      <c r="JQ75" s="6"/>
      <c r="JR75" s="6"/>
      <c r="JS75" s="6"/>
      <c r="JT75" s="6"/>
      <c r="JU75" s="6"/>
      <c r="JV75" s="6"/>
      <c r="JW75" s="6"/>
      <c r="JX75" s="6"/>
      <c r="JY75" s="6"/>
      <c r="JZ75" s="6"/>
      <c r="KA75" s="6"/>
      <c r="KB75" s="6"/>
      <c r="KC75" s="6"/>
      <c r="KD75" s="6"/>
      <c r="KE75" s="6"/>
      <c r="KF75" s="6"/>
      <c r="KG75" s="6"/>
      <c r="KH75" s="6"/>
      <c r="KI75" s="6"/>
      <c r="KJ75" s="6"/>
      <c r="KK75" s="6"/>
      <c r="KL75" s="6"/>
      <c r="KM75" s="6"/>
      <c r="KN75" s="6"/>
      <c r="KO75" s="6"/>
      <c r="KP75" s="6"/>
      <c r="KQ75" s="6"/>
      <c r="KR75" s="6"/>
      <c r="KS75" s="6"/>
      <c r="KT75" s="6"/>
      <c r="KU75" s="6"/>
      <c r="KV75" s="6"/>
      <c r="KW75" s="6"/>
      <c r="KX75" s="6"/>
      <c r="KY75" s="6"/>
      <c r="KZ75" s="6"/>
      <c r="LA75" s="6"/>
      <c r="LB75" s="6"/>
      <c r="LC75" s="6"/>
      <c r="LD75" s="6"/>
      <c r="LE75" s="6"/>
      <c r="LF75" s="6"/>
      <c r="LG75" s="6"/>
      <c r="LH75" s="6"/>
      <c r="LI75" s="6"/>
      <c r="LJ75" s="6"/>
      <c r="LK75" s="6"/>
      <c r="LL75" s="6"/>
      <c r="LM75" s="6"/>
      <c r="LN75" s="6"/>
      <c r="LO75" s="6"/>
      <c r="LP75" s="6"/>
      <c r="LQ75" s="6"/>
      <c r="LR75" s="6"/>
      <c r="LS75" s="6"/>
      <c r="LT75" s="6"/>
      <c r="LU75" s="6"/>
      <c r="LV75" s="6"/>
      <c r="LW75" s="6"/>
      <c r="LX75" s="6"/>
      <c r="LY75" s="6"/>
      <c r="LZ75" s="6"/>
      <c r="MA75" s="6"/>
      <c r="MB75" s="6"/>
      <c r="MC75" s="6"/>
      <c r="MD75" s="6"/>
      <c r="ME75" s="6"/>
      <c r="MF75" s="6"/>
      <c r="MG75" s="6"/>
      <c r="MH75" s="6"/>
      <c r="MI75" s="6"/>
      <c r="MJ75" s="6"/>
      <c r="MK75" s="6"/>
      <c r="ML75" s="6"/>
      <c r="MM75" s="6"/>
      <c r="MN75" s="6"/>
      <c r="MO75" s="6"/>
      <c r="MP75" s="6"/>
      <c r="MQ75" s="6"/>
      <c r="MR75" s="6"/>
      <c r="MS75" s="6"/>
      <c r="MT75" s="6"/>
      <c r="MU75" s="6"/>
      <c r="MV75" s="6"/>
      <c r="MW75" s="6"/>
      <c r="MX75" s="6"/>
      <c r="MY75" s="6"/>
      <c r="MZ75" s="6"/>
      <c r="NA75" s="6"/>
      <c r="NB75" s="6"/>
      <c r="NC75" s="6"/>
      <c r="ND75" s="6"/>
      <c r="NE75" s="6"/>
      <c r="NF75" s="6"/>
      <c r="NG75" s="6"/>
      <c r="NH75" s="6"/>
      <c r="NI75" s="6"/>
      <c r="NJ75" s="6"/>
      <c r="NK75" s="6"/>
      <c r="NL75" s="6"/>
      <c r="NM75" s="6"/>
      <c r="NN75" s="6"/>
      <c r="NO75" s="6"/>
      <c r="NP75" s="6"/>
      <c r="NQ75" s="6"/>
      <c r="NR75" s="6"/>
      <c r="NS75" s="6"/>
      <c r="NT75" s="6"/>
      <c r="NU75" s="6"/>
      <c r="NV75" s="6"/>
      <c r="NW75" s="6"/>
      <c r="NX75" s="6"/>
      <c r="NY75" s="6"/>
      <c r="NZ75" s="6"/>
      <c r="OA75" s="6"/>
      <c r="OB75" s="6"/>
      <c r="OC75" s="6"/>
      <c r="OD75" s="6"/>
      <c r="OE75" s="6"/>
      <c r="OF75" s="6"/>
      <c r="OG75" s="6"/>
      <c r="OH75" s="6"/>
      <c r="OI75" s="6"/>
      <c r="OJ75" s="6"/>
      <c r="OK75" s="6"/>
      <c r="OL75" s="6"/>
      <c r="OM75" s="6"/>
      <c r="ON75" s="6"/>
    </row>
    <row r="76" spans="3:404" hidden="1" x14ac:dyDescent="0.3">
      <c r="C76" s="796">
        <f t="shared" si="185"/>
        <v>19</v>
      </c>
      <c r="D76" s="94" t="str">
        <f t="shared" si="185"/>
        <v>-</v>
      </c>
      <c r="E76" s="11">
        <f t="shared" si="185"/>
        <v>0</v>
      </c>
      <c r="F76" s="11">
        <f t="shared" si="188"/>
        <v>0</v>
      </c>
      <c r="G76" s="11">
        <f t="shared" si="188"/>
        <v>0</v>
      </c>
      <c r="H76" s="11">
        <f t="shared" ref="H76:BS76" si="223">+SUM(G76,H54)</f>
        <v>0</v>
      </c>
      <c r="I76" s="11">
        <f t="shared" si="223"/>
        <v>0</v>
      </c>
      <c r="J76" s="11">
        <f t="shared" si="223"/>
        <v>0</v>
      </c>
      <c r="K76" s="11">
        <f t="shared" si="223"/>
        <v>0</v>
      </c>
      <c r="L76" s="11">
        <f t="shared" si="223"/>
        <v>0</v>
      </c>
      <c r="M76" s="11">
        <f t="shared" si="223"/>
        <v>0</v>
      </c>
      <c r="N76" s="11">
        <f t="shared" si="223"/>
        <v>0</v>
      </c>
      <c r="O76" s="11">
        <f t="shared" si="223"/>
        <v>0</v>
      </c>
      <c r="P76" s="11">
        <f t="shared" si="223"/>
        <v>0</v>
      </c>
      <c r="Q76" s="11">
        <f t="shared" si="223"/>
        <v>0</v>
      </c>
      <c r="R76" s="11">
        <f t="shared" si="223"/>
        <v>0</v>
      </c>
      <c r="S76" s="11">
        <f t="shared" si="223"/>
        <v>0</v>
      </c>
      <c r="T76" s="11">
        <f t="shared" si="223"/>
        <v>0</v>
      </c>
      <c r="U76" s="11">
        <f t="shared" si="223"/>
        <v>0</v>
      </c>
      <c r="V76" s="11">
        <f t="shared" si="223"/>
        <v>0</v>
      </c>
      <c r="W76" s="11">
        <f t="shared" si="223"/>
        <v>0</v>
      </c>
      <c r="X76" s="11">
        <f t="shared" si="223"/>
        <v>0</v>
      </c>
      <c r="Y76" s="11">
        <f t="shared" si="223"/>
        <v>0</v>
      </c>
      <c r="Z76" s="11">
        <f t="shared" si="223"/>
        <v>0</v>
      </c>
      <c r="AA76" s="11">
        <f t="shared" si="223"/>
        <v>0</v>
      </c>
      <c r="AB76" s="11">
        <f t="shared" si="223"/>
        <v>0</v>
      </c>
      <c r="AC76" s="11">
        <f t="shared" si="223"/>
        <v>0</v>
      </c>
      <c r="AD76" s="11">
        <f t="shared" si="223"/>
        <v>0</v>
      </c>
      <c r="AE76" s="11">
        <f t="shared" si="223"/>
        <v>0</v>
      </c>
      <c r="AF76" s="11">
        <f t="shared" si="223"/>
        <v>0</v>
      </c>
      <c r="AG76" s="11">
        <f t="shared" si="223"/>
        <v>0</v>
      </c>
      <c r="AH76" s="11">
        <f t="shared" si="223"/>
        <v>0</v>
      </c>
      <c r="AI76" s="11">
        <f t="shared" si="223"/>
        <v>0</v>
      </c>
      <c r="AJ76" s="11">
        <f t="shared" si="223"/>
        <v>0</v>
      </c>
      <c r="AK76" s="11">
        <f t="shared" si="223"/>
        <v>0</v>
      </c>
      <c r="AL76" s="11">
        <f t="shared" si="223"/>
        <v>0</v>
      </c>
      <c r="AM76" s="11">
        <f t="shared" si="223"/>
        <v>0</v>
      </c>
      <c r="AN76" s="11">
        <f t="shared" si="223"/>
        <v>0</v>
      </c>
      <c r="AO76" s="11">
        <f t="shared" si="223"/>
        <v>0</v>
      </c>
      <c r="AP76" s="11">
        <f t="shared" si="223"/>
        <v>0</v>
      </c>
      <c r="AQ76" s="11">
        <f t="shared" si="223"/>
        <v>0</v>
      </c>
      <c r="AR76" s="11">
        <f t="shared" si="223"/>
        <v>0</v>
      </c>
      <c r="AS76" s="11">
        <f t="shared" si="223"/>
        <v>0</v>
      </c>
      <c r="AT76" s="11">
        <f t="shared" si="223"/>
        <v>0</v>
      </c>
      <c r="AU76" s="11">
        <f t="shared" si="223"/>
        <v>0</v>
      </c>
      <c r="AV76" s="11">
        <f t="shared" si="223"/>
        <v>0</v>
      </c>
      <c r="AW76" s="11">
        <f t="shared" si="223"/>
        <v>0</v>
      </c>
      <c r="AX76" s="11">
        <f t="shared" si="223"/>
        <v>0</v>
      </c>
      <c r="AY76" s="11">
        <f t="shared" si="223"/>
        <v>0</v>
      </c>
      <c r="AZ76" s="11">
        <f t="shared" si="223"/>
        <v>0</v>
      </c>
      <c r="BA76" s="11">
        <f t="shared" si="223"/>
        <v>0</v>
      </c>
      <c r="BB76" s="11">
        <f t="shared" si="223"/>
        <v>0</v>
      </c>
      <c r="BC76" s="11">
        <f t="shared" si="223"/>
        <v>0</v>
      </c>
      <c r="BD76" s="11">
        <f t="shared" si="223"/>
        <v>0</v>
      </c>
      <c r="BE76" s="11">
        <f t="shared" si="223"/>
        <v>0</v>
      </c>
      <c r="BF76" s="11">
        <f t="shared" si="223"/>
        <v>0</v>
      </c>
      <c r="BG76" s="11">
        <f t="shared" si="223"/>
        <v>0</v>
      </c>
      <c r="BH76" s="11">
        <f t="shared" si="223"/>
        <v>0</v>
      </c>
      <c r="BI76" s="11">
        <f t="shared" si="223"/>
        <v>0</v>
      </c>
      <c r="BJ76" s="11">
        <f t="shared" si="223"/>
        <v>0</v>
      </c>
      <c r="BK76" s="11">
        <f t="shared" si="223"/>
        <v>0</v>
      </c>
      <c r="BL76" s="11">
        <f t="shared" si="223"/>
        <v>0</v>
      </c>
      <c r="BM76" s="11">
        <f t="shared" si="223"/>
        <v>0</v>
      </c>
      <c r="BN76" s="11">
        <f t="shared" si="223"/>
        <v>0</v>
      </c>
      <c r="BO76" s="11">
        <f t="shared" si="223"/>
        <v>0</v>
      </c>
      <c r="BP76" s="11">
        <f t="shared" si="223"/>
        <v>0</v>
      </c>
      <c r="BQ76" s="11">
        <f t="shared" si="223"/>
        <v>0</v>
      </c>
      <c r="BR76" s="11">
        <f t="shared" si="223"/>
        <v>0</v>
      </c>
      <c r="BS76" s="11">
        <f t="shared" si="223"/>
        <v>0</v>
      </c>
      <c r="BT76" s="11">
        <f t="shared" ref="BT76:CF76" si="224">+SUM(BS76,BT54)</f>
        <v>0</v>
      </c>
      <c r="BU76" s="11">
        <f t="shared" si="224"/>
        <v>0</v>
      </c>
      <c r="BV76" s="11">
        <f t="shared" si="224"/>
        <v>0</v>
      </c>
      <c r="BW76" s="11">
        <f t="shared" si="224"/>
        <v>0</v>
      </c>
      <c r="BX76" s="11">
        <f t="shared" si="224"/>
        <v>0</v>
      </c>
      <c r="BY76" s="11">
        <f t="shared" si="224"/>
        <v>0</v>
      </c>
      <c r="BZ76" s="11">
        <f t="shared" si="224"/>
        <v>0</v>
      </c>
      <c r="CA76" s="11">
        <f t="shared" si="224"/>
        <v>0</v>
      </c>
      <c r="CB76" s="11">
        <f t="shared" si="224"/>
        <v>0</v>
      </c>
      <c r="CC76" s="11">
        <f t="shared" si="224"/>
        <v>0</v>
      </c>
      <c r="CD76" s="11">
        <f t="shared" si="224"/>
        <v>0</v>
      </c>
      <c r="CE76" s="11">
        <f t="shared" si="224"/>
        <v>0</v>
      </c>
      <c r="CF76" s="11">
        <f t="shared" si="224"/>
        <v>0</v>
      </c>
      <c r="CG76" s="6"/>
      <c r="CH76" s="6"/>
      <c r="CI76" s="6"/>
      <c r="CJ76" s="6"/>
      <c r="CK76" s="6"/>
      <c r="CL76" s="6"/>
      <c r="CM76" s="6"/>
      <c r="CN76" s="6"/>
      <c r="CO76" s="6"/>
      <c r="CP76" s="6"/>
      <c r="CQ76" s="6"/>
      <c r="CR76" s="6"/>
      <c r="CS76" s="6"/>
      <c r="CT76" s="6"/>
      <c r="CU76" s="6"/>
      <c r="CV76" s="6"/>
      <c r="CW76" s="6"/>
      <c r="CX76" s="6"/>
      <c r="CY76" s="6"/>
      <c r="CZ76" s="6"/>
      <c r="DA76" s="6"/>
      <c r="DB76" s="6"/>
      <c r="DC76" s="6"/>
      <c r="DD76" s="6"/>
      <c r="DE76" s="6"/>
      <c r="DF76" s="6"/>
      <c r="DG76" s="6"/>
      <c r="DH76" s="6"/>
      <c r="DI76" s="6"/>
      <c r="DJ76" s="6"/>
      <c r="DK76" s="6"/>
      <c r="DL76" s="6"/>
      <c r="DM76" s="6"/>
      <c r="DN76" s="6"/>
      <c r="DO76" s="6"/>
      <c r="DP76" s="6"/>
      <c r="DQ76" s="6"/>
      <c r="DR76" s="6"/>
      <c r="DS76" s="6"/>
      <c r="DT76" s="6"/>
      <c r="DU76" s="6"/>
      <c r="DV76" s="6"/>
      <c r="DW76" s="6"/>
      <c r="DX76" s="6"/>
      <c r="DY76" s="6"/>
      <c r="DZ76" s="6"/>
      <c r="EA76" s="6"/>
      <c r="EB76" s="6"/>
      <c r="EC76" s="6"/>
      <c r="ED76" s="6"/>
      <c r="EE76" s="6"/>
      <c r="EF76" s="6"/>
      <c r="EG76" s="6"/>
      <c r="EH76" s="6"/>
      <c r="EI76" s="6"/>
      <c r="EJ76" s="6"/>
      <c r="EK76" s="6"/>
      <c r="EL76" s="6"/>
      <c r="EM76" s="6"/>
      <c r="EN76" s="6"/>
      <c r="EO76" s="6"/>
      <c r="EP76" s="6"/>
      <c r="EQ76" s="6"/>
      <c r="ER76" s="6"/>
      <c r="ES76" s="6"/>
      <c r="ET76" s="6"/>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6"/>
      <c r="FU76" s="6"/>
      <c r="FV76" s="6"/>
      <c r="FW76" s="6"/>
      <c r="FX76" s="6"/>
      <c r="FY76" s="6"/>
      <c r="FZ76" s="6"/>
      <c r="GA76" s="6"/>
      <c r="GB76" s="6"/>
      <c r="GC76" s="6"/>
      <c r="GD76" s="6"/>
      <c r="GE76" s="6"/>
      <c r="GF76" s="6"/>
      <c r="GG76" s="6"/>
      <c r="GH76" s="6"/>
      <c r="GI76" s="6"/>
      <c r="GJ76" s="6"/>
      <c r="GK76" s="6"/>
      <c r="GL76" s="6"/>
      <c r="GM76" s="6"/>
      <c r="GN76" s="6"/>
      <c r="GO76" s="6"/>
      <c r="GP76" s="6"/>
      <c r="GQ76" s="6"/>
      <c r="GR76" s="6"/>
      <c r="GS76" s="6"/>
      <c r="GT76" s="6"/>
      <c r="GU76" s="6"/>
      <c r="GV76" s="6"/>
      <c r="GW76" s="6"/>
      <c r="GX76" s="6"/>
      <c r="GY76" s="6"/>
      <c r="GZ76" s="6"/>
      <c r="HA76" s="6"/>
      <c r="HB76" s="6"/>
      <c r="HC76" s="6"/>
      <c r="HD76" s="6"/>
      <c r="HE76" s="6"/>
      <c r="HF76" s="6"/>
      <c r="HG76" s="6"/>
      <c r="HH76" s="6"/>
      <c r="HI76" s="6"/>
      <c r="HJ76" s="6"/>
      <c r="HK76" s="6"/>
      <c r="HL76" s="6"/>
      <c r="HM76" s="6"/>
      <c r="HN76" s="6"/>
      <c r="HO76" s="6"/>
      <c r="HP76" s="6"/>
      <c r="HQ76" s="6"/>
      <c r="HR76" s="6"/>
      <c r="HS76" s="6"/>
      <c r="HT76" s="6"/>
      <c r="HU76" s="6"/>
      <c r="HV76" s="6"/>
      <c r="HW76" s="6"/>
      <c r="HX76" s="6"/>
      <c r="HY76" s="6"/>
      <c r="HZ76" s="6"/>
      <c r="IA76" s="6"/>
      <c r="IB76" s="6"/>
      <c r="IC76" s="6"/>
      <c r="ID76" s="6"/>
      <c r="IE76" s="6"/>
      <c r="IF76" s="6"/>
      <c r="IG76" s="6"/>
      <c r="IH76" s="6"/>
      <c r="II76" s="6"/>
      <c r="IJ76" s="6"/>
      <c r="IK76" s="6"/>
      <c r="IL76" s="6"/>
      <c r="IM76" s="6"/>
      <c r="IN76" s="6"/>
      <c r="IO76" s="6"/>
      <c r="IP76" s="6"/>
      <c r="IQ76" s="6"/>
      <c r="IR76" s="6"/>
      <c r="IS76" s="6"/>
      <c r="IT76" s="6"/>
      <c r="IU76" s="6"/>
      <c r="IV76" s="6"/>
      <c r="IW76" s="6"/>
      <c r="IX76" s="6"/>
      <c r="IY76" s="6"/>
      <c r="IZ76" s="6"/>
      <c r="JA76" s="6"/>
      <c r="JB76" s="6"/>
      <c r="JC76" s="6"/>
      <c r="JD76" s="6"/>
      <c r="JE76" s="6"/>
      <c r="JF76" s="6"/>
      <c r="JG76" s="6"/>
      <c r="JH76" s="6"/>
      <c r="JI76" s="6"/>
      <c r="JJ76" s="6"/>
      <c r="JK76" s="6"/>
      <c r="JL76" s="6"/>
      <c r="JM76" s="6"/>
      <c r="JN76" s="6"/>
      <c r="JO76" s="6"/>
      <c r="JP76" s="6"/>
      <c r="JQ76" s="6"/>
      <c r="JR76" s="6"/>
      <c r="JS76" s="6"/>
      <c r="JT76" s="6"/>
      <c r="JU76" s="6"/>
      <c r="JV76" s="6"/>
      <c r="JW76" s="6"/>
      <c r="JX76" s="6"/>
      <c r="JY76" s="6"/>
      <c r="JZ76" s="6"/>
      <c r="KA76" s="6"/>
      <c r="KB76" s="6"/>
      <c r="KC76" s="6"/>
      <c r="KD76" s="6"/>
      <c r="KE76" s="6"/>
      <c r="KF76" s="6"/>
      <c r="KG76" s="6"/>
      <c r="KH76" s="6"/>
      <c r="KI76" s="6"/>
      <c r="KJ76" s="6"/>
      <c r="KK76" s="6"/>
      <c r="KL76" s="6"/>
      <c r="KM76" s="6"/>
      <c r="KN76" s="6"/>
      <c r="KO76" s="6"/>
      <c r="KP76" s="6"/>
      <c r="KQ76" s="6"/>
      <c r="KR76" s="6"/>
      <c r="KS76" s="6"/>
      <c r="KT76" s="6"/>
      <c r="KU76" s="6"/>
      <c r="KV76" s="6"/>
      <c r="KW76" s="6"/>
      <c r="KX76" s="6"/>
      <c r="KY76" s="6"/>
      <c r="KZ76" s="6"/>
      <c r="LA76" s="6"/>
      <c r="LB76" s="6"/>
      <c r="LC76" s="6"/>
      <c r="LD76" s="6"/>
      <c r="LE76" s="6"/>
      <c r="LF76" s="6"/>
      <c r="LG76" s="6"/>
      <c r="LH76" s="6"/>
      <c r="LI76" s="6"/>
      <c r="LJ76" s="6"/>
      <c r="LK76" s="6"/>
      <c r="LL76" s="6"/>
      <c r="LM76" s="6"/>
      <c r="LN76" s="6"/>
      <c r="LO76" s="6"/>
      <c r="LP76" s="6"/>
      <c r="LQ76" s="6"/>
      <c r="LR76" s="6"/>
      <c r="LS76" s="6"/>
      <c r="LT76" s="6"/>
      <c r="LU76" s="6"/>
      <c r="LV76" s="6"/>
      <c r="LW76" s="6"/>
      <c r="LX76" s="6"/>
      <c r="LY76" s="6"/>
      <c r="LZ76" s="6"/>
      <c r="MA76" s="6"/>
      <c r="MB76" s="6"/>
      <c r="MC76" s="6"/>
      <c r="MD76" s="6"/>
      <c r="ME76" s="6"/>
      <c r="MF76" s="6"/>
      <c r="MG76" s="6"/>
      <c r="MH76" s="6"/>
      <c r="MI76" s="6"/>
      <c r="MJ76" s="6"/>
      <c r="MK76" s="6"/>
      <c r="ML76" s="6"/>
      <c r="MM76" s="6"/>
      <c r="MN76" s="6"/>
      <c r="MO76" s="6"/>
      <c r="MP76" s="6"/>
      <c r="MQ76" s="6"/>
      <c r="MR76" s="6"/>
      <c r="MS76" s="6"/>
      <c r="MT76" s="6"/>
      <c r="MU76" s="6"/>
      <c r="MV76" s="6"/>
      <c r="MW76" s="6"/>
      <c r="MX76" s="6"/>
      <c r="MY76" s="6"/>
      <c r="MZ76" s="6"/>
      <c r="NA76" s="6"/>
      <c r="NB76" s="6"/>
      <c r="NC76" s="6"/>
      <c r="ND76" s="6"/>
      <c r="NE76" s="6"/>
      <c r="NF76" s="6"/>
      <c r="NG76" s="6"/>
      <c r="NH76" s="6"/>
      <c r="NI76" s="6"/>
      <c r="NJ76" s="6"/>
      <c r="NK76" s="6"/>
      <c r="NL76" s="6"/>
      <c r="NM76" s="6"/>
      <c r="NN76" s="6"/>
      <c r="NO76" s="6"/>
      <c r="NP76" s="6"/>
      <c r="NQ76" s="6"/>
      <c r="NR76" s="6"/>
      <c r="NS76" s="6"/>
      <c r="NT76" s="6"/>
      <c r="NU76" s="6"/>
      <c r="NV76" s="6"/>
      <c r="NW76" s="6"/>
      <c r="NX76" s="6"/>
      <c r="NY76" s="6"/>
      <c r="NZ76" s="6"/>
      <c r="OA76" s="6"/>
      <c r="OB76" s="6"/>
      <c r="OC76" s="6"/>
      <c r="OD76" s="6"/>
      <c r="OE76" s="6"/>
      <c r="OF76" s="6"/>
      <c r="OG76" s="6"/>
      <c r="OH76" s="6"/>
      <c r="OI76" s="6"/>
      <c r="OJ76" s="6"/>
      <c r="OK76" s="6"/>
      <c r="OL76" s="6"/>
      <c r="OM76" s="6"/>
      <c r="ON76" s="6"/>
    </row>
    <row r="77" spans="3:404" hidden="1" x14ac:dyDescent="0.3">
      <c r="C77" s="796">
        <f t="shared" si="185"/>
        <v>20</v>
      </c>
      <c r="D77" s="94" t="str">
        <f t="shared" si="185"/>
        <v>-</v>
      </c>
      <c r="E77" s="11">
        <f t="shared" si="185"/>
        <v>0</v>
      </c>
      <c r="F77" s="11">
        <f t="shared" si="188"/>
        <v>0</v>
      </c>
      <c r="G77" s="11">
        <f t="shared" si="188"/>
        <v>0</v>
      </c>
      <c r="H77" s="11">
        <f t="shared" ref="H77:BS77" si="225">+SUM(G77,H55)</f>
        <v>0</v>
      </c>
      <c r="I77" s="11">
        <f t="shared" si="225"/>
        <v>0</v>
      </c>
      <c r="J77" s="11">
        <f t="shared" si="225"/>
        <v>0</v>
      </c>
      <c r="K77" s="11">
        <f t="shared" si="225"/>
        <v>0</v>
      </c>
      <c r="L77" s="11">
        <f t="shared" si="225"/>
        <v>0</v>
      </c>
      <c r="M77" s="11">
        <f t="shared" si="225"/>
        <v>0</v>
      </c>
      <c r="N77" s="11">
        <f t="shared" si="225"/>
        <v>0</v>
      </c>
      <c r="O77" s="11">
        <f t="shared" si="225"/>
        <v>0</v>
      </c>
      <c r="P77" s="11">
        <f t="shared" si="225"/>
        <v>0</v>
      </c>
      <c r="Q77" s="11">
        <f t="shared" si="225"/>
        <v>0</v>
      </c>
      <c r="R77" s="11">
        <f t="shared" si="225"/>
        <v>0</v>
      </c>
      <c r="S77" s="11">
        <f t="shared" si="225"/>
        <v>0</v>
      </c>
      <c r="T77" s="11">
        <f t="shared" si="225"/>
        <v>0</v>
      </c>
      <c r="U77" s="11">
        <f t="shared" si="225"/>
        <v>0</v>
      </c>
      <c r="V77" s="11">
        <f t="shared" si="225"/>
        <v>0</v>
      </c>
      <c r="W77" s="11">
        <f t="shared" si="225"/>
        <v>0</v>
      </c>
      <c r="X77" s="11">
        <f t="shared" si="225"/>
        <v>0</v>
      </c>
      <c r="Y77" s="11">
        <f t="shared" si="225"/>
        <v>0</v>
      </c>
      <c r="Z77" s="11">
        <f t="shared" si="225"/>
        <v>0</v>
      </c>
      <c r="AA77" s="11">
        <f t="shared" si="225"/>
        <v>0</v>
      </c>
      <c r="AB77" s="11">
        <f t="shared" si="225"/>
        <v>0</v>
      </c>
      <c r="AC77" s="11">
        <f t="shared" si="225"/>
        <v>0</v>
      </c>
      <c r="AD77" s="11">
        <f t="shared" si="225"/>
        <v>0</v>
      </c>
      <c r="AE77" s="11">
        <f t="shared" si="225"/>
        <v>0</v>
      </c>
      <c r="AF77" s="11">
        <f t="shared" si="225"/>
        <v>0</v>
      </c>
      <c r="AG77" s="11">
        <f t="shared" si="225"/>
        <v>0</v>
      </c>
      <c r="AH77" s="11">
        <f t="shared" si="225"/>
        <v>0</v>
      </c>
      <c r="AI77" s="11">
        <f t="shared" si="225"/>
        <v>0</v>
      </c>
      <c r="AJ77" s="11">
        <f t="shared" si="225"/>
        <v>0</v>
      </c>
      <c r="AK77" s="11">
        <f t="shared" si="225"/>
        <v>0</v>
      </c>
      <c r="AL77" s="11">
        <f t="shared" si="225"/>
        <v>0</v>
      </c>
      <c r="AM77" s="11">
        <f t="shared" si="225"/>
        <v>0</v>
      </c>
      <c r="AN77" s="11">
        <f t="shared" si="225"/>
        <v>0</v>
      </c>
      <c r="AO77" s="11">
        <f t="shared" si="225"/>
        <v>0</v>
      </c>
      <c r="AP77" s="11">
        <f t="shared" si="225"/>
        <v>0</v>
      </c>
      <c r="AQ77" s="11">
        <f t="shared" si="225"/>
        <v>0</v>
      </c>
      <c r="AR77" s="11">
        <f t="shared" si="225"/>
        <v>0</v>
      </c>
      <c r="AS77" s="11">
        <f t="shared" si="225"/>
        <v>0</v>
      </c>
      <c r="AT77" s="11">
        <f t="shared" si="225"/>
        <v>0</v>
      </c>
      <c r="AU77" s="11">
        <f t="shared" si="225"/>
        <v>0</v>
      </c>
      <c r="AV77" s="11">
        <f t="shared" si="225"/>
        <v>0</v>
      </c>
      <c r="AW77" s="11">
        <f t="shared" si="225"/>
        <v>0</v>
      </c>
      <c r="AX77" s="11">
        <f t="shared" si="225"/>
        <v>0</v>
      </c>
      <c r="AY77" s="11">
        <f t="shared" si="225"/>
        <v>0</v>
      </c>
      <c r="AZ77" s="11">
        <f t="shared" si="225"/>
        <v>0</v>
      </c>
      <c r="BA77" s="11">
        <f t="shared" si="225"/>
        <v>0</v>
      </c>
      <c r="BB77" s="11">
        <f t="shared" si="225"/>
        <v>0</v>
      </c>
      <c r="BC77" s="11">
        <f t="shared" si="225"/>
        <v>0</v>
      </c>
      <c r="BD77" s="11">
        <f t="shared" si="225"/>
        <v>0</v>
      </c>
      <c r="BE77" s="11">
        <f t="shared" si="225"/>
        <v>0</v>
      </c>
      <c r="BF77" s="11">
        <f t="shared" si="225"/>
        <v>0</v>
      </c>
      <c r="BG77" s="11">
        <f t="shared" si="225"/>
        <v>0</v>
      </c>
      <c r="BH77" s="11">
        <f t="shared" si="225"/>
        <v>0</v>
      </c>
      <c r="BI77" s="11">
        <f t="shared" si="225"/>
        <v>0</v>
      </c>
      <c r="BJ77" s="11">
        <f t="shared" si="225"/>
        <v>0</v>
      </c>
      <c r="BK77" s="11">
        <f t="shared" si="225"/>
        <v>0</v>
      </c>
      <c r="BL77" s="11">
        <f t="shared" si="225"/>
        <v>0</v>
      </c>
      <c r="BM77" s="11">
        <f t="shared" si="225"/>
        <v>0</v>
      </c>
      <c r="BN77" s="11">
        <f t="shared" si="225"/>
        <v>0</v>
      </c>
      <c r="BO77" s="11">
        <f t="shared" si="225"/>
        <v>0</v>
      </c>
      <c r="BP77" s="11">
        <f t="shared" si="225"/>
        <v>0</v>
      </c>
      <c r="BQ77" s="11">
        <f t="shared" si="225"/>
        <v>0</v>
      </c>
      <c r="BR77" s="11">
        <f t="shared" si="225"/>
        <v>0</v>
      </c>
      <c r="BS77" s="11">
        <f t="shared" si="225"/>
        <v>0</v>
      </c>
      <c r="BT77" s="11">
        <f t="shared" ref="BT77:CF77" si="226">+SUM(BS77,BT55)</f>
        <v>0</v>
      </c>
      <c r="BU77" s="11">
        <f t="shared" si="226"/>
        <v>0</v>
      </c>
      <c r="BV77" s="11">
        <f t="shared" si="226"/>
        <v>0</v>
      </c>
      <c r="BW77" s="11">
        <f t="shared" si="226"/>
        <v>0</v>
      </c>
      <c r="BX77" s="11">
        <f t="shared" si="226"/>
        <v>0</v>
      </c>
      <c r="BY77" s="11">
        <f t="shared" si="226"/>
        <v>0</v>
      </c>
      <c r="BZ77" s="11">
        <f t="shared" si="226"/>
        <v>0</v>
      </c>
      <c r="CA77" s="11">
        <f t="shared" si="226"/>
        <v>0</v>
      </c>
      <c r="CB77" s="11">
        <f t="shared" si="226"/>
        <v>0</v>
      </c>
      <c r="CC77" s="11">
        <f t="shared" si="226"/>
        <v>0</v>
      </c>
      <c r="CD77" s="11">
        <f t="shared" si="226"/>
        <v>0</v>
      </c>
      <c r="CE77" s="11">
        <f t="shared" si="226"/>
        <v>0</v>
      </c>
      <c r="CF77" s="11">
        <f t="shared" si="226"/>
        <v>0</v>
      </c>
      <c r="CG77" s="6"/>
      <c r="CH77" s="6"/>
      <c r="CI77" s="6"/>
      <c r="CJ77" s="6"/>
      <c r="CK77" s="6"/>
      <c r="CL77" s="6"/>
      <c r="CM77" s="6"/>
      <c r="CN77" s="6"/>
      <c r="CO77" s="6"/>
      <c r="CP77" s="6"/>
      <c r="CQ77" s="6"/>
      <c r="CR77" s="6"/>
      <c r="CS77" s="6"/>
      <c r="CT77" s="6"/>
      <c r="CU77" s="6"/>
      <c r="CV77" s="6"/>
      <c r="CW77" s="6"/>
      <c r="CX77" s="6"/>
      <c r="CY77" s="6"/>
      <c r="CZ77" s="6"/>
      <c r="DA77" s="6"/>
      <c r="DB77" s="6"/>
      <c r="DC77" s="6"/>
      <c r="DD77" s="6"/>
      <c r="DE77" s="6"/>
      <c r="DF77" s="6"/>
      <c r="DG77" s="6"/>
      <c r="DH77" s="6"/>
      <c r="DI77" s="6"/>
      <c r="DJ77" s="6"/>
      <c r="DK77" s="6"/>
      <c r="DL77" s="6"/>
      <c r="DM77" s="6"/>
      <c r="DN77" s="6"/>
      <c r="DO77" s="6"/>
      <c r="DP77" s="6"/>
      <c r="DQ77" s="6"/>
      <c r="DR77" s="6"/>
      <c r="DS77" s="6"/>
      <c r="DT77" s="6"/>
      <c r="DU77" s="6"/>
      <c r="DV77" s="6"/>
      <c r="DW77" s="6"/>
      <c r="DX77" s="6"/>
      <c r="DY77" s="6"/>
      <c r="DZ77" s="6"/>
      <c r="EA77" s="6"/>
      <c r="EB77" s="6"/>
      <c r="EC77" s="6"/>
      <c r="ED77" s="6"/>
      <c r="EE77" s="6"/>
      <c r="EF77" s="6"/>
      <c r="EG77" s="6"/>
      <c r="EH77" s="6"/>
      <c r="EI77" s="6"/>
      <c r="EJ77" s="6"/>
      <c r="EK77" s="6"/>
      <c r="EL77" s="6"/>
      <c r="EM77" s="6"/>
      <c r="EN77" s="6"/>
      <c r="EO77" s="6"/>
      <c r="EP77" s="6"/>
      <c r="EQ77" s="6"/>
      <c r="ER77" s="6"/>
      <c r="ES77" s="6"/>
      <c r="ET77" s="6"/>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6"/>
      <c r="FU77" s="6"/>
      <c r="FV77" s="6"/>
      <c r="FW77" s="6"/>
      <c r="FX77" s="6"/>
      <c r="FY77" s="6"/>
      <c r="FZ77" s="6"/>
      <c r="GA77" s="6"/>
      <c r="GB77" s="6"/>
      <c r="GC77" s="6"/>
      <c r="GD77" s="6"/>
      <c r="GE77" s="6"/>
      <c r="GF77" s="6"/>
      <c r="GG77" s="6"/>
      <c r="GH77" s="6"/>
      <c r="GI77" s="6"/>
      <c r="GJ77" s="6"/>
      <c r="GK77" s="6"/>
      <c r="GL77" s="6"/>
      <c r="GM77" s="6"/>
      <c r="GN77" s="6"/>
      <c r="GO77" s="6"/>
      <c r="GP77" s="6"/>
      <c r="GQ77" s="6"/>
      <c r="GR77" s="6"/>
      <c r="GS77" s="6"/>
      <c r="GT77" s="6"/>
      <c r="GU77" s="6"/>
      <c r="GV77" s="6"/>
      <c r="GW77" s="6"/>
      <c r="GX77" s="6"/>
      <c r="GY77" s="6"/>
      <c r="GZ77" s="6"/>
      <c r="HA77" s="6"/>
      <c r="HB77" s="6"/>
      <c r="HC77" s="6"/>
      <c r="HD77" s="6"/>
      <c r="HE77" s="6"/>
      <c r="HF77" s="6"/>
      <c r="HG77" s="6"/>
      <c r="HH77" s="6"/>
      <c r="HI77" s="6"/>
      <c r="HJ77" s="6"/>
      <c r="HK77" s="6"/>
      <c r="HL77" s="6"/>
      <c r="HM77" s="6"/>
      <c r="HN77" s="6"/>
      <c r="HO77" s="6"/>
      <c r="HP77" s="6"/>
      <c r="HQ77" s="6"/>
      <c r="HR77" s="6"/>
      <c r="HS77" s="6"/>
      <c r="HT77" s="6"/>
      <c r="HU77" s="6"/>
      <c r="HV77" s="6"/>
      <c r="HW77" s="6"/>
      <c r="HX77" s="6"/>
      <c r="HY77" s="6"/>
      <c r="HZ77" s="6"/>
      <c r="IA77" s="6"/>
      <c r="IB77" s="6"/>
      <c r="IC77" s="6"/>
      <c r="ID77" s="6"/>
      <c r="IE77" s="6"/>
      <c r="IF77" s="6"/>
      <c r="IG77" s="6"/>
      <c r="IH77" s="6"/>
      <c r="II77" s="6"/>
      <c r="IJ77" s="6"/>
      <c r="IK77" s="6"/>
      <c r="IL77" s="6"/>
      <c r="IM77" s="6"/>
      <c r="IN77" s="6"/>
      <c r="IO77" s="6"/>
      <c r="IP77" s="6"/>
      <c r="IQ77" s="6"/>
      <c r="IR77" s="6"/>
      <c r="IS77" s="6"/>
      <c r="IT77" s="6"/>
      <c r="IU77" s="6"/>
      <c r="IV77" s="6"/>
      <c r="IW77" s="6"/>
      <c r="IX77" s="6"/>
      <c r="IY77" s="6"/>
      <c r="IZ77" s="6"/>
      <c r="JA77" s="6"/>
      <c r="JB77" s="6"/>
      <c r="JC77" s="6"/>
      <c r="JD77" s="6"/>
      <c r="JE77" s="6"/>
      <c r="JF77" s="6"/>
      <c r="JG77" s="6"/>
      <c r="JH77" s="6"/>
      <c r="JI77" s="6"/>
      <c r="JJ77" s="6"/>
      <c r="JK77" s="6"/>
      <c r="JL77" s="6"/>
      <c r="JM77" s="6"/>
      <c r="JN77" s="6"/>
      <c r="JO77" s="6"/>
      <c r="JP77" s="6"/>
      <c r="JQ77" s="6"/>
      <c r="JR77" s="6"/>
      <c r="JS77" s="6"/>
      <c r="JT77" s="6"/>
      <c r="JU77" s="6"/>
      <c r="JV77" s="6"/>
      <c r="JW77" s="6"/>
      <c r="JX77" s="6"/>
      <c r="JY77" s="6"/>
      <c r="JZ77" s="6"/>
      <c r="KA77" s="6"/>
      <c r="KB77" s="6"/>
      <c r="KC77" s="6"/>
      <c r="KD77" s="6"/>
      <c r="KE77" s="6"/>
      <c r="KF77" s="6"/>
      <c r="KG77" s="6"/>
      <c r="KH77" s="6"/>
      <c r="KI77" s="6"/>
      <c r="KJ77" s="6"/>
      <c r="KK77" s="6"/>
      <c r="KL77" s="6"/>
      <c r="KM77" s="6"/>
      <c r="KN77" s="6"/>
      <c r="KO77" s="6"/>
      <c r="KP77" s="6"/>
      <c r="KQ77" s="6"/>
      <c r="KR77" s="6"/>
      <c r="KS77" s="6"/>
      <c r="KT77" s="6"/>
      <c r="KU77" s="6"/>
      <c r="KV77" s="6"/>
      <c r="KW77" s="6"/>
      <c r="KX77" s="6"/>
      <c r="KY77" s="6"/>
      <c r="KZ77" s="6"/>
      <c r="LA77" s="6"/>
      <c r="LB77" s="6"/>
      <c r="LC77" s="6"/>
      <c r="LD77" s="6"/>
      <c r="LE77" s="6"/>
      <c r="LF77" s="6"/>
      <c r="LG77" s="6"/>
      <c r="LH77" s="6"/>
      <c r="LI77" s="6"/>
      <c r="LJ77" s="6"/>
      <c r="LK77" s="6"/>
      <c r="LL77" s="6"/>
      <c r="LM77" s="6"/>
      <c r="LN77" s="6"/>
      <c r="LO77" s="6"/>
      <c r="LP77" s="6"/>
      <c r="LQ77" s="6"/>
      <c r="LR77" s="6"/>
      <c r="LS77" s="6"/>
      <c r="LT77" s="6"/>
      <c r="LU77" s="6"/>
      <c r="LV77" s="6"/>
      <c r="LW77" s="6"/>
      <c r="LX77" s="6"/>
      <c r="LY77" s="6"/>
      <c r="LZ77" s="6"/>
      <c r="MA77" s="6"/>
      <c r="MB77" s="6"/>
      <c r="MC77" s="6"/>
      <c r="MD77" s="6"/>
      <c r="ME77" s="6"/>
      <c r="MF77" s="6"/>
      <c r="MG77" s="6"/>
      <c r="MH77" s="6"/>
      <c r="MI77" s="6"/>
      <c r="MJ77" s="6"/>
      <c r="MK77" s="6"/>
      <c r="ML77" s="6"/>
      <c r="MM77" s="6"/>
      <c r="MN77" s="6"/>
      <c r="MO77" s="6"/>
      <c r="MP77" s="6"/>
      <c r="MQ77" s="6"/>
      <c r="MR77" s="6"/>
      <c r="MS77" s="6"/>
      <c r="MT77" s="6"/>
      <c r="MU77" s="6"/>
      <c r="MV77" s="6"/>
      <c r="MW77" s="6"/>
      <c r="MX77" s="6"/>
      <c r="MY77" s="6"/>
      <c r="MZ77" s="6"/>
      <c r="NA77" s="6"/>
      <c r="NB77" s="6"/>
      <c r="NC77" s="6"/>
      <c r="ND77" s="6"/>
      <c r="NE77" s="6"/>
      <c r="NF77" s="6"/>
      <c r="NG77" s="6"/>
      <c r="NH77" s="6"/>
      <c r="NI77" s="6"/>
      <c r="NJ77" s="6"/>
      <c r="NK77" s="6"/>
      <c r="NL77" s="6"/>
      <c r="NM77" s="6"/>
      <c r="NN77" s="6"/>
      <c r="NO77" s="6"/>
      <c r="NP77" s="6"/>
      <c r="NQ77" s="6"/>
      <c r="NR77" s="6"/>
      <c r="NS77" s="6"/>
      <c r="NT77" s="6"/>
      <c r="NU77" s="6"/>
      <c r="NV77" s="6"/>
      <c r="NW77" s="6"/>
      <c r="NX77" s="6"/>
      <c r="NY77" s="6"/>
      <c r="NZ77" s="6"/>
      <c r="OA77" s="6"/>
      <c r="OB77" s="6"/>
      <c r="OC77" s="6"/>
      <c r="OD77" s="6"/>
      <c r="OE77" s="6"/>
      <c r="OF77" s="6"/>
      <c r="OG77" s="6"/>
      <c r="OH77" s="6"/>
      <c r="OI77" s="6"/>
      <c r="OJ77" s="6"/>
      <c r="OK77" s="6"/>
      <c r="OL77" s="6"/>
      <c r="OM77" s="6"/>
      <c r="ON77" s="6"/>
    </row>
    <row r="78" spans="3:404" hidden="1" x14ac:dyDescent="0.3">
      <c r="D78" s="101" t="s">
        <v>426</v>
      </c>
      <c r="E78" s="101">
        <f>+SUMPRODUCT($B$36:$B$55,E36:E55)</f>
        <v>0</v>
      </c>
      <c r="F78" s="101">
        <f t="shared" ref="F78:Z78" si="227">+SUMPRODUCT($B$36:$B$55,F36:F55)</f>
        <v>0</v>
      </c>
      <c r="G78" s="101">
        <f t="shared" si="227"/>
        <v>0</v>
      </c>
      <c r="H78" s="101">
        <f t="shared" si="227"/>
        <v>0</v>
      </c>
      <c r="I78" s="101">
        <f t="shared" si="227"/>
        <v>0</v>
      </c>
      <c r="J78" s="101">
        <f t="shared" si="227"/>
        <v>0</v>
      </c>
      <c r="K78" s="101">
        <f t="shared" si="227"/>
        <v>0</v>
      </c>
      <c r="L78" s="101">
        <f t="shared" si="227"/>
        <v>0</v>
      </c>
      <c r="M78" s="101">
        <f t="shared" si="227"/>
        <v>0</v>
      </c>
      <c r="N78" s="101">
        <f t="shared" si="227"/>
        <v>0</v>
      </c>
      <c r="O78" s="101">
        <f t="shared" si="227"/>
        <v>0</v>
      </c>
      <c r="P78" s="101">
        <f t="shared" si="227"/>
        <v>0</v>
      </c>
      <c r="Q78" s="101">
        <f t="shared" si="227"/>
        <v>0</v>
      </c>
      <c r="R78" s="101">
        <f t="shared" si="227"/>
        <v>0</v>
      </c>
      <c r="S78" s="101">
        <f t="shared" si="227"/>
        <v>0</v>
      </c>
      <c r="T78" s="101">
        <f t="shared" si="227"/>
        <v>0</v>
      </c>
      <c r="U78" s="101">
        <f t="shared" si="227"/>
        <v>0</v>
      </c>
      <c r="V78" s="101">
        <f t="shared" si="227"/>
        <v>0</v>
      </c>
      <c r="W78" s="101">
        <f t="shared" si="227"/>
        <v>0</v>
      </c>
      <c r="X78" s="101">
        <f t="shared" si="227"/>
        <v>0</v>
      </c>
      <c r="Y78" s="101">
        <f t="shared" si="227"/>
        <v>0</v>
      </c>
      <c r="Z78" s="101">
        <f t="shared" si="227"/>
        <v>0</v>
      </c>
      <c r="AA78" s="101">
        <f t="shared" ref="AA78:CF78" si="228">+SUMPRODUCT($B$36:$B$55,AA36:AA55)</f>
        <v>0</v>
      </c>
      <c r="AB78" s="101">
        <f t="shared" si="228"/>
        <v>0</v>
      </c>
      <c r="AC78" s="101">
        <f t="shared" si="228"/>
        <v>0</v>
      </c>
      <c r="AD78" s="101">
        <f t="shared" si="228"/>
        <v>0</v>
      </c>
      <c r="AE78" s="101">
        <f t="shared" si="228"/>
        <v>0</v>
      </c>
      <c r="AF78" s="101">
        <f t="shared" si="228"/>
        <v>0</v>
      </c>
      <c r="AG78" s="101">
        <f t="shared" si="228"/>
        <v>0</v>
      </c>
      <c r="AH78" s="101">
        <f t="shared" si="228"/>
        <v>0</v>
      </c>
      <c r="AI78" s="101">
        <f t="shared" si="228"/>
        <v>0</v>
      </c>
      <c r="AJ78" s="101">
        <f t="shared" si="228"/>
        <v>0</v>
      </c>
      <c r="AK78" s="101">
        <f t="shared" si="228"/>
        <v>0</v>
      </c>
      <c r="AL78" s="101">
        <f t="shared" si="228"/>
        <v>0</v>
      </c>
      <c r="AM78" s="101">
        <f t="shared" si="228"/>
        <v>0</v>
      </c>
      <c r="AN78" s="101">
        <f t="shared" si="228"/>
        <v>0</v>
      </c>
      <c r="AO78" s="101">
        <f t="shared" si="228"/>
        <v>0</v>
      </c>
      <c r="AP78" s="101">
        <f t="shared" si="228"/>
        <v>0</v>
      </c>
      <c r="AQ78" s="101">
        <f t="shared" si="228"/>
        <v>0</v>
      </c>
      <c r="AR78" s="101">
        <f t="shared" si="228"/>
        <v>0</v>
      </c>
      <c r="AS78" s="101">
        <f t="shared" si="228"/>
        <v>0</v>
      </c>
      <c r="AT78" s="101">
        <f t="shared" si="228"/>
        <v>0</v>
      </c>
      <c r="AU78" s="101">
        <f t="shared" si="228"/>
        <v>0</v>
      </c>
      <c r="AV78" s="101">
        <f t="shared" si="228"/>
        <v>0</v>
      </c>
      <c r="AW78" s="101">
        <f t="shared" si="228"/>
        <v>0</v>
      </c>
      <c r="AX78" s="101">
        <f t="shared" si="228"/>
        <v>0</v>
      </c>
      <c r="AY78" s="101">
        <f t="shared" si="228"/>
        <v>0</v>
      </c>
      <c r="AZ78" s="101">
        <f t="shared" si="228"/>
        <v>0</v>
      </c>
      <c r="BA78" s="101">
        <f t="shared" si="228"/>
        <v>0</v>
      </c>
      <c r="BB78" s="101">
        <f t="shared" si="228"/>
        <v>0</v>
      </c>
      <c r="BC78" s="101">
        <f t="shared" si="228"/>
        <v>0</v>
      </c>
      <c r="BD78" s="101">
        <f t="shared" si="228"/>
        <v>0</v>
      </c>
      <c r="BE78" s="101">
        <f t="shared" si="228"/>
        <v>0</v>
      </c>
      <c r="BF78" s="101">
        <f t="shared" si="228"/>
        <v>0</v>
      </c>
      <c r="BG78" s="101">
        <f t="shared" si="228"/>
        <v>0</v>
      </c>
      <c r="BH78" s="101">
        <f t="shared" si="228"/>
        <v>0</v>
      </c>
      <c r="BI78" s="101">
        <f t="shared" si="228"/>
        <v>0</v>
      </c>
      <c r="BJ78" s="101">
        <f t="shared" si="228"/>
        <v>0</v>
      </c>
      <c r="BK78" s="101">
        <f t="shared" si="228"/>
        <v>0</v>
      </c>
      <c r="BL78" s="101">
        <f t="shared" si="228"/>
        <v>0</v>
      </c>
      <c r="BM78" s="101">
        <f t="shared" si="228"/>
        <v>0</v>
      </c>
      <c r="BN78" s="101">
        <f t="shared" si="228"/>
        <v>0</v>
      </c>
      <c r="BO78" s="101">
        <f t="shared" si="228"/>
        <v>0</v>
      </c>
      <c r="BP78" s="101">
        <f t="shared" si="228"/>
        <v>0</v>
      </c>
      <c r="BQ78" s="101">
        <f t="shared" si="228"/>
        <v>0</v>
      </c>
      <c r="BR78" s="101">
        <f t="shared" si="228"/>
        <v>0</v>
      </c>
      <c r="BS78" s="101">
        <f t="shared" si="228"/>
        <v>0</v>
      </c>
      <c r="BT78" s="101">
        <f t="shared" si="228"/>
        <v>0</v>
      </c>
      <c r="BU78" s="101">
        <f t="shared" si="228"/>
        <v>0</v>
      </c>
      <c r="BV78" s="101">
        <f t="shared" si="228"/>
        <v>0</v>
      </c>
      <c r="BW78" s="101">
        <f t="shared" si="228"/>
        <v>0</v>
      </c>
      <c r="BX78" s="101">
        <f t="shared" si="228"/>
        <v>0</v>
      </c>
      <c r="BY78" s="101">
        <f t="shared" si="228"/>
        <v>0</v>
      </c>
      <c r="BZ78" s="101">
        <f t="shared" si="228"/>
        <v>0</v>
      </c>
      <c r="CA78" s="101">
        <f t="shared" si="228"/>
        <v>0</v>
      </c>
      <c r="CB78" s="101">
        <f t="shared" si="228"/>
        <v>0</v>
      </c>
      <c r="CC78" s="101">
        <f t="shared" si="228"/>
        <v>0</v>
      </c>
      <c r="CD78" s="101">
        <f t="shared" si="228"/>
        <v>0</v>
      </c>
      <c r="CE78" s="101">
        <f t="shared" si="228"/>
        <v>0</v>
      </c>
      <c r="CF78" s="101">
        <f t="shared" si="228"/>
        <v>0</v>
      </c>
      <c r="CG78" s="6"/>
      <c r="CH78" s="6"/>
      <c r="CI78" s="6"/>
      <c r="CJ78" s="6"/>
      <c r="CK78" s="6"/>
      <c r="CL78" s="6"/>
      <c r="CM78" s="6"/>
      <c r="CN78" s="6"/>
      <c r="CO78" s="6"/>
      <c r="CP78" s="6"/>
      <c r="CQ78" s="6"/>
      <c r="CR78" s="6"/>
      <c r="CS78" s="6"/>
      <c r="CT78" s="6"/>
      <c r="CU78" s="6"/>
      <c r="CV78" s="6"/>
      <c r="CW78" s="6"/>
      <c r="CX78" s="6"/>
      <c r="CY78" s="6"/>
      <c r="CZ78" s="6"/>
      <c r="DA78" s="6"/>
      <c r="DB78" s="6"/>
      <c r="DC78" s="6"/>
      <c r="DD78" s="6"/>
      <c r="DE78" s="6"/>
      <c r="DF78" s="6"/>
      <c r="DG78" s="6"/>
      <c r="DH78" s="6"/>
      <c r="DI78" s="6"/>
      <c r="DJ78" s="6"/>
      <c r="DK78" s="6"/>
      <c r="DL78" s="6"/>
      <c r="DM78" s="6"/>
      <c r="DN78" s="6"/>
      <c r="DO78" s="6"/>
      <c r="DP78" s="6"/>
      <c r="DQ78" s="6"/>
      <c r="DR78" s="6"/>
      <c r="DS78" s="6"/>
      <c r="DT78" s="6"/>
      <c r="DU78" s="6"/>
      <c r="DV78" s="6"/>
      <c r="DW78" s="6"/>
      <c r="DX78" s="6"/>
      <c r="DY78" s="6"/>
      <c r="DZ78" s="6"/>
      <c r="EA78" s="6"/>
      <c r="EB78" s="6"/>
      <c r="EC78" s="6"/>
      <c r="ED78" s="6"/>
      <c r="EE78" s="6"/>
      <c r="EF78" s="6"/>
      <c r="EG78" s="6"/>
      <c r="EH78" s="6"/>
      <c r="EI78" s="6"/>
      <c r="EJ78" s="6"/>
      <c r="EK78" s="6"/>
      <c r="EL78" s="6"/>
      <c r="EM78" s="6"/>
      <c r="EN78" s="6"/>
      <c r="EO78" s="6"/>
      <c r="EP78" s="6"/>
      <c r="EQ78" s="6"/>
      <c r="ER78" s="6"/>
      <c r="ES78" s="6"/>
      <c r="ET78" s="6"/>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6"/>
      <c r="FU78" s="6"/>
      <c r="FV78" s="6"/>
      <c r="FW78" s="6"/>
      <c r="FX78" s="6"/>
      <c r="FY78" s="6"/>
      <c r="FZ78" s="6"/>
      <c r="GA78" s="6"/>
      <c r="GB78" s="6"/>
      <c r="GC78" s="6"/>
      <c r="GD78" s="6"/>
      <c r="GE78" s="6"/>
      <c r="GF78" s="6"/>
      <c r="GG78" s="6"/>
      <c r="GH78" s="6"/>
      <c r="GI78" s="6"/>
      <c r="GJ78" s="6"/>
      <c r="GK78" s="6"/>
      <c r="GL78" s="6"/>
      <c r="GM78" s="6"/>
      <c r="GN78" s="6"/>
      <c r="GO78" s="6"/>
      <c r="GP78" s="6"/>
      <c r="GQ78" s="6"/>
      <c r="GR78" s="6"/>
      <c r="GS78" s="6"/>
      <c r="GT78" s="6"/>
      <c r="GU78" s="6"/>
      <c r="GV78" s="6"/>
      <c r="GW78" s="6"/>
      <c r="GX78" s="6"/>
      <c r="GY78" s="6"/>
      <c r="GZ78" s="6"/>
      <c r="HA78" s="6"/>
      <c r="HB78" s="6"/>
      <c r="HC78" s="6"/>
      <c r="HD78" s="6"/>
      <c r="HE78" s="6"/>
      <c r="HF78" s="6"/>
      <c r="HG78" s="6"/>
      <c r="HH78" s="6"/>
      <c r="HI78" s="6"/>
      <c r="HJ78" s="6"/>
      <c r="HK78" s="6"/>
      <c r="HL78" s="6"/>
      <c r="HM78" s="6"/>
      <c r="HN78" s="6"/>
      <c r="HO78" s="6"/>
      <c r="HP78" s="6"/>
      <c r="HQ78" s="6"/>
      <c r="HR78" s="6"/>
      <c r="HS78" s="6"/>
      <c r="HT78" s="6"/>
      <c r="HU78" s="6"/>
      <c r="HV78" s="6"/>
      <c r="HW78" s="6"/>
      <c r="HX78" s="6"/>
      <c r="HY78" s="6"/>
      <c r="HZ78" s="6"/>
      <c r="IA78" s="6"/>
      <c r="IB78" s="6"/>
      <c r="IC78" s="6"/>
      <c r="ID78" s="6"/>
      <c r="IE78" s="6"/>
      <c r="IF78" s="6"/>
      <c r="IG78" s="6"/>
      <c r="IH78" s="6"/>
      <c r="II78" s="6"/>
      <c r="IJ78" s="6"/>
      <c r="IK78" s="6"/>
      <c r="IL78" s="6"/>
      <c r="IM78" s="6"/>
      <c r="IN78" s="6"/>
      <c r="IO78" s="6"/>
      <c r="IP78" s="6"/>
      <c r="IQ78" s="6"/>
      <c r="IR78" s="6"/>
      <c r="IS78" s="6"/>
      <c r="IT78" s="6"/>
      <c r="IU78" s="6"/>
      <c r="IV78" s="6"/>
      <c r="IW78" s="6"/>
      <c r="IX78" s="6"/>
      <c r="IY78" s="6"/>
      <c r="IZ78" s="6"/>
      <c r="JA78" s="6"/>
      <c r="JB78" s="6"/>
      <c r="JC78" s="6"/>
      <c r="JD78" s="6"/>
      <c r="JE78" s="6"/>
      <c r="JF78" s="6"/>
      <c r="JG78" s="6"/>
      <c r="JH78" s="6"/>
      <c r="JI78" s="6"/>
      <c r="JJ78" s="6"/>
      <c r="JK78" s="6"/>
      <c r="JL78" s="6"/>
      <c r="JM78" s="6"/>
      <c r="JN78" s="6"/>
      <c r="JO78" s="6"/>
      <c r="JP78" s="6"/>
      <c r="JQ78" s="6"/>
      <c r="JR78" s="6"/>
      <c r="JS78" s="6"/>
      <c r="JT78" s="6"/>
      <c r="JU78" s="6"/>
      <c r="JV78" s="6"/>
      <c r="JW78" s="6"/>
      <c r="JX78" s="6"/>
      <c r="JY78" s="6"/>
      <c r="JZ78" s="6"/>
      <c r="KA78" s="6"/>
      <c r="KB78" s="6"/>
      <c r="KC78" s="6"/>
      <c r="KD78" s="6"/>
      <c r="KE78" s="6"/>
      <c r="KF78" s="6"/>
      <c r="KG78" s="6"/>
      <c r="KH78" s="6"/>
      <c r="KI78" s="6"/>
      <c r="KJ78" s="6"/>
      <c r="KK78" s="6"/>
      <c r="KL78" s="6"/>
      <c r="KM78" s="6"/>
      <c r="KN78" s="6"/>
      <c r="KO78" s="6"/>
      <c r="KP78" s="6"/>
      <c r="KQ78" s="6"/>
      <c r="KR78" s="6"/>
      <c r="KS78" s="6"/>
      <c r="KT78" s="6"/>
      <c r="KU78" s="6"/>
      <c r="KV78" s="6"/>
      <c r="KW78" s="6"/>
      <c r="KX78" s="6"/>
      <c r="KY78" s="6"/>
      <c r="KZ78" s="6"/>
      <c r="LA78" s="6"/>
      <c r="LB78" s="6"/>
      <c r="LC78" s="6"/>
      <c r="LD78" s="6"/>
      <c r="LE78" s="6"/>
      <c r="LF78" s="6"/>
      <c r="LG78" s="6"/>
      <c r="LH78" s="6"/>
      <c r="LI78" s="6"/>
      <c r="LJ78" s="6"/>
      <c r="LK78" s="6"/>
      <c r="LL78" s="6"/>
      <c r="LM78" s="6"/>
      <c r="LN78" s="6"/>
      <c r="LO78" s="6"/>
      <c r="LP78" s="6"/>
      <c r="LQ78" s="6"/>
      <c r="LR78" s="6"/>
      <c r="LS78" s="6"/>
      <c r="LT78" s="6"/>
      <c r="LU78" s="6"/>
      <c r="LV78" s="6"/>
      <c r="LW78" s="6"/>
      <c r="LX78" s="6"/>
      <c r="LY78" s="6"/>
      <c r="LZ78" s="6"/>
      <c r="MA78" s="6"/>
      <c r="MB78" s="6"/>
      <c r="MC78" s="6"/>
      <c r="MD78" s="6"/>
      <c r="ME78" s="6"/>
      <c r="MF78" s="6"/>
      <c r="MG78" s="6"/>
      <c r="MH78" s="6"/>
      <c r="MI78" s="6"/>
      <c r="MJ78" s="6"/>
      <c r="MK78" s="6"/>
      <c r="ML78" s="6"/>
      <c r="MM78" s="6"/>
      <c r="MN78" s="6"/>
      <c r="MO78" s="6"/>
      <c r="MP78" s="6"/>
      <c r="MQ78" s="6"/>
      <c r="MR78" s="6"/>
      <c r="MS78" s="6"/>
      <c r="MT78" s="6"/>
      <c r="MU78" s="6"/>
      <c r="MV78" s="6"/>
      <c r="MW78" s="6"/>
      <c r="MX78" s="6"/>
      <c r="MY78" s="6"/>
      <c r="MZ78" s="6"/>
      <c r="NA78" s="6"/>
      <c r="NB78" s="6"/>
      <c r="NC78" s="6"/>
      <c r="ND78" s="6"/>
      <c r="NE78" s="6"/>
      <c r="NF78" s="6"/>
      <c r="NG78" s="6"/>
      <c r="NH78" s="6"/>
      <c r="NI78" s="6"/>
      <c r="NJ78" s="6"/>
      <c r="NK78" s="6"/>
      <c r="NL78" s="6"/>
      <c r="NM78" s="6"/>
      <c r="NN78" s="6"/>
      <c r="NO78" s="6"/>
      <c r="NP78" s="6"/>
      <c r="NQ78" s="6"/>
      <c r="NR78" s="6"/>
      <c r="NS78" s="6"/>
      <c r="NT78" s="6"/>
      <c r="NU78" s="6"/>
      <c r="NV78" s="6"/>
      <c r="NW78" s="6"/>
      <c r="NX78" s="6"/>
      <c r="NY78" s="6"/>
      <c r="NZ78" s="6"/>
      <c r="OA78" s="6"/>
      <c r="OB78" s="6"/>
      <c r="OC78" s="6"/>
      <c r="OD78" s="6"/>
      <c r="OE78" s="6"/>
      <c r="OF78" s="6"/>
      <c r="OG78" s="6"/>
      <c r="OH78" s="6"/>
      <c r="OI78" s="6"/>
      <c r="OJ78" s="6"/>
      <c r="OK78" s="6"/>
      <c r="OL78" s="6"/>
      <c r="OM78" s="6"/>
      <c r="ON78" s="6"/>
    </row>
    <row r="79" spans="3:404" hidden="1" x14ac:dyDescent="0.3">
      <c r="D79" s="101" t="s">
        <v>428</v>
      </c>
      <c r="E79" s="101">
        <f>+SUMPRODUCT($B$36:$B$55,E58:E77)</f>
        <v>0</v>
      </c>
      <c r="F79" s="101">
        <f t="shared" ref="F79:Z79" si="229">+SUMPRODUCT($B$36:$B$55,F58:F77)</f>
        <v>0</v>
      </c>
      <c r="G79" s="101">
        <f t="shared" si="229"/>
        <v>0</v>
      </c>
      <c r="H79" s="101">
        <f t="shared" si="229"/>
        <v>0</v>
      </c>
      <c r="I79" s="101">
        <f t="shared" si="229"/>
        <v>0</v>
      </c>
      <c r="J79" s="101">
        <f t="shared" si="229"/>
        <v>0</v>
      </c>
      <c r="K79" s="101">
        <f t="shared" si="229"/>
        <v>0</v>
      </c>
      <c r="L79" s="101">
        <f t="shared" si="229"/>
        <v>0</v>
      </c>
      <c r="M79" s="101">
        <f t="shared" si="229"/>
        <v>0</v>
      </c>
      <c r="N79" s="101">
        <f t="shared" si="229"/>
        <v>0</v>
      </c>
      <c r="O79" s="101">
        <f t="shared" si="229"/>
        <v>0</v>
      </c>
      <c r="P79" s="101">
        <f t="shared" si="229"/>
        <v>0</v>
      </c>
      <c r="Q79" s="101">
        <f t="shared" si="229"/>
        <v>0</v>
      </c>
      <c r="R79" s="101">
        <f t="shared" si="229"/>
        <v>0</v>
      </c>
      <c r="S79" s="101">
        <f t="shared" si="229"/>
        <v>0</v>
      </c>
      <c r="T79" s="101">
        <f t="shared" si="229"/>
        <v>0</v>
      </c>
      <c r="U79" s="101">
        <f t="shared" si="229"/>
        <v>0</v>
      </c>
      <c r="V79" s="101">
        <f t="shared" si="229"/>
        <v>0</v>
      </c>
      <c r="W79" s="101">
        <f t="shared" si="229"/>
        <v>0</v>
      </c>
      <c r="X79" s="101">
        <f t="shared" si="229"/>
        <v>0</v>
      </c>
      <c r="Y79" s="101">
        <f t="shared" si="229"/>
        <v>0</v>
      </c>
      <c r="Z79" s="101">
        <f t="shared" si="229"/>
        <v>0</v>
      </c>
      <c r="AA79" s="101">
        <f t="shared" ref="AA79:CF79" si="230">+SUMPRODUCT($B$36:$B$55,AA58:AA77)</f>
        <v>0</v>
      </c>
      <c r="AB79" s="101">
        <f t="shared" si="230"/>
        <v>0</v>
      </c>
      <c r="AC79" s="101">
        <f t="shared" si="230"/>
        <v>0</v>
      </c>
      <c r="AD79" s="101">
        <f t="shared" si="230"/>
        <v>0</v>
      </c>
      <c r="AE79" s="101">
        <f t="shared" si="230"/>
        <v>0</v>
      </c>
      <c r="AF79" s="101">
        <f t="shared" si="230"/>
        <v>0</v>
      </c>
      <c r="AG79" s="101">
        <f t="shared" si="230"/>
        <v>0</v>
      </c>
      <c r="AH79" s="101">
        <f t="shared" si="230"/>
        <v>0</v>
      </c>
      <c r="AI79" s="101">
        <f t="shared" si="230"/>
        <v>0</v>
      </c>
      <c r="AJ79" s="101">
        <f t="shared" si="230"/>
        <v>0</v>
      </c>
      <c r="AK79" s="101">
        <f t="shared" si="230"/>
        <v>0</v>
      </c>
      <c r="AL79" s="101">
        <f t="shared" si="230"/>
        <v>0</v>
      </c>
      <c r="AM79" s="101">
        <f t="shared" si="230"/>
        <v>0</v>
      </c>
      <c r="AN79" s="101">
        <f t="shared" si="230"/>
        <v>0</v>
      </c>
      <c r="AO79" s="101">
        <f t="shared" si="230"/>
        <v>0</v>
      </c>
      <c r="AP79" s="101">
        <f t="shared" si="230"/>
        <v>0</v>
      </c>
      <c r="AQ79" s="101">
        <f t="shared" si="230"/>
        <v>0</v>
      </c>
      <c r="AR79" s="101">
        <f t="shared" si="230"/>
        <v>0</v>
      </c>
      <c r="AS79" s="101">
        <f t="shared" si="230"/>
        <v>0</v>
      </c>
      <c r="AT79" s="101">
        <f t="shared" si="230"/>
        <v>0</v>
      </c>
      <c r="AU79" s="101">
        <f t="shared" si="230"/>
        <v>0</v>
      </c>
      <c r="AV79" s="101">
        <f t="shared" si="230"/>
        <v>0</v>
      </c>
      <c r="AW79" s="101">
        <f t="shared" si="230"/>
        <v>0</v>
      </c>
      <c r="AX79" s="101">
        <f t="shared" si="230"/>
        <v>0</v>
      </c>
      <c r="AY79" s="101">
        <f t="shared" si="230"/>
        <v>0</v>
      </c>
      <c r="AZ79" s="101">
        <f t="shared" si="230"/>
        <v>0</v>
      </c>
      <c r="BA79" s="101">
        <f t="shared" si="230"/>
        <v>0</v>
      </c>
      <c r="BB79" s="101">
        <f t="shared" si="230"/>
        <v>0</v>
      </c>
      <c r="BC79" s="101">
        <f t="shared" si="230"/>
        <v>0</v>
      </c>
      <c r="BD79" s="101">
        <f t="shared" si="230"/>
        <v>0</v>
      </c>
      <c r="BE79" s="101">
        <f t="shared" si="230"/>
        <v>0</v>
      </c>
      <c r="BF79" s="101">
        <f t="shared" si="230"/>
        <v>0</v>
      </c>
      <c r="BG79" s="101">
        <f t="shared" si="230"/>
        <v>0</v>
      </c>
      <c r="BH79" s="101">
        <f t="shared" si="230"/>
        <v>0</v>
      </c>
      <c r="BI79" s="101">
        <f t="shared" si="230"/>
        <v>0</v>
      </c>
      <c r="BJ79" s="101">
        <f t="shared" si="230"/>
        <v>0</v>
      </c>
      <c r="BK79" s="101">
        <f t="shared" si="230"/>
        <v>0</v>
      </c>
      <c r="BL79" s="101">
        <f t="shared" si="230"/>
        <v>0</v>
      </c>
      <c r="BM79" s="101">
        <f t="shared" si="230"/>
        <v>0</v>
      </c>
      <c r="BN79" s="101">
        <f t="shared" si="230"/>
        <v>0</v>
      </c>
      <c r="BO79" s="101">
        <f t="shared" si="230"/>
        <v>0</v>
      </c>
      <c r="BP79" s="101">
        <f t="shared" si="230"/>
        <v>0</v>
      </c>
      <c r="BQ79" s="101">
        <f t="shared" si="230"/>
        <v>0</v>
      </c>
      <c r="BR79" s="101">
        <f t="shared" si="230"/>
        <v>0</v>
      </c>
      <c r="BS79" s="101">
        <f t="shared" si="230"/>
        <v>0</v>
      </c>
      <c r="BT79" s="101">
        <f t="shared" si="230"/>
        <v>0</v>
      </c>
      <c r="BU79" s="101">
        <f t="shared" si="230"/>
        <v>0</v>
      </c>
      <c r="BV79" s="101">
        <f t="shared" si="230"/>
        <v>0</v>
      </c>
      <c r="BW79" s="101">
        <f t="shared" si="230"/>
        <v>0</v>
      </c>
      <c r="BX79" s="101">
        <f t="shared" si="230"/>
        <v>0</v>
      </c>
      <c r="BY79" s="101">
        <f t="shared" si="230"/>
        <v>0</v>
      </c>
      <c r="BZ79" s="101">
        <f t="shared" si="230"/>
        <v>0</v>
      </c>
      <c r="CA79" s="101">
        <f t="shared" si="230"/>
        <v>0</v>
      </c>
      <c r="CB79" s="101">
        <f t="shared" si="230"/>
        <v>0</v>
      </c>
      <c r="CC79" s="101">
        <f t="shared" si="230"/>
        <v>0</v>
      </c>
      <c r="CD79" s="101">
        <f t="shared" si="230"/>
        <v>0</v>
      </c>
      <c r="CE79" s="101">
        <f t="shared" si="230"/>
        <v>0</v>
      </c>
      <c r="CF79" s="101">
        <f t="shared" si="230"/>
        <v>0</v>
      </c>
      <c r="CG79" s="6"/>
      <c r="CH79" s="6"/>
      <c r="CI79" s="6"/>
      <c r="CJ79" s="6"/>
      <c r="CK79" s="6"/>
      <c r="CL79" s="6"/>
      <c r="CM79" s="6"/>
      <c r="CN79" s="6"/>
      <c r="CO79" s="6"/>
      <c r="CP79" s="6"/>
      <c r="CQ79" s="6"/>
      <c r="CR79" s="6"/>
      <c r="CS79" s="6"/>
      <c r="CT79" s="6"/>
      <c r="CU79" s="6"/>
      <c r="CV79" s="6"/>
      <c r="CW79" s="6"/>
      <c r="CX79" s="6"/>
      <c r="CY79" s="6"/>
      <c r="CZ79" s="6"/>
      <c r="DA79" s="6"/>
      <c r="DB79" s="6"/>
      <c r="DC79" s="6"/>
      <c r="DD79" s="6"/>
      <c r="DE79" s="6"/>
      <c r="DF79" s="6"/>
      <c r="DG79" s="6"/>
      <c r="DH79" s="6"/>
      <c r="DI79" s="6"/>
      <c r="DJ79" s="6"/>
      <c r="DK79" s="6"/>
      <c r="DL79" s="6"/>
      <c r="DM79" s="6"/>
      <c r="DN79" s="6"/>
      <c r="DO79" s="6"/>
      <c r="DP79" s="6"/>
      <c r="DQ79" s="6"/>
      <c r="DR79" s="6"/>
      <c r="DS79" s="6"/>
      <c r="DT79" s="6"/>
      <c r="DU79" s="6"/>
      <c r="DV79" s="6"/>
      <c r="DW79" s="6"/>
      <c r="DX79" s="6"/>
      <c r="DY79" s="6"/>
      <c r="DZ79" s="6"/>
      <c r="EA79" s="6"/>
      <c r="EB79" s="6"/>
      <c r="EC79" s="6"/>
      <c r="ED79" s="6"/>
      <c r="EE79" s="6"/>
      <c r="EF79" s="6"/>
      <c r="EG79" s="6"/>
      <c r="EH79" s="6"/>
      <c r="EI79" s="6"/>
      <c r="EJ79" s="6"/>
      <c r="EK79" s="6"/>
      <c r="EL79" s="6"/>
      <c r="EM79" s="6"/>
      <c r="EN79" s="6"/>
      <c r="EO79" s="6"/>
      <c r="EP79" s="6"/>
      <c r="EQ79" s="6"/>
      <c r="ER79" s="6"/>
      <c r="ES79" s="6"/>
      <c r="ET79" s="6"/>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6"/>
      <c r="FU79" s="6"/>
      <c r="FV79" s="6"/>
      <c r="FW79" s="6"/>
      <c r="FX79" s="6"/>
      <c r="FY79" s="6"/>
      <c r="FZ79" s="6"/>
      <c r="GA79" s="6"/>
      <c r="GB79" s="6"/>
      <c r="GC79" s="6"/>
      <c r="GD79" s="6"/>
      <c r="GE79" s="6"/>
      <c r="GF79" s="6"/>
      <c r="GG79" s="6"/>
      <c r="GH79" s="6"/>
      <c r="GI79" s="6"/>
      <c r="GJ79" s="6"/>
      <c r="GK79" s="6"/>
      <c r="GL79" s="6"/>
      <c r="GM79" s="6"/>
      <c r="GN79" s="6"/>
      <c r="GO79" s="6"/>
      <c r="GP79" s="6"/>
      <c r="GQ79" s="6"/>
      <c r="GR79" s="6"/>
      <c r="GS79" s="6"/>
      <c r="GT79" s="6"/>
      <c r="GU79" s="6"/>
      <c r="GV79" s="6"/>
      <c r="GW79" s="6"/>
      <c r="GX79" s="6"/>
      <c r="GY79" s="6"/>
      <c r="GZ79" s="6"/>
      <c r="HA79" s="6"/>
      <c r="HB79" s="6"/>
      <c r="HC79" s="6"/>
      <c r="HD79" s="6"/>
      <c r="HE79" s="6"/>
      <c r="HF79" s="6"/>
      <c r="HG79" s="6"/>
      <c r="HH79" s="6"/>
      <c r="HI79" s="6"/>
      <c r="HJ79" s="6"/>
      <c r="HK79" s="6"/>
      <c r="HL79" s="6"/>
      <c r="HM79" s="6"/>
      <c r="HN79" s="6"/>
      <c r="HO79" s="6"/>
      <c r="HP79" s="6"/>
      <c r="HQ79" s="6"/>
      <c r="HR79" s="6"/>
      <c r="HS79" s="6"/>
      <c r="HT79" s="6"/>
      <c r="HU79" s="6"/>
      <c r="HV79" s="6"/>
      <c r="HW79" s="6"/>
      <c r="HX79" s="6"/>
      <c r="HY79" s="6"/>
      <c r="HZ79" s="6"/>
      <c r="IA79" s="6"/>
      <c r="IB79" s="6"/>
      <c r="IC79" s="6"/>
      <c r="ID79" s="6"/>
      <c r="IE79" s="6"/>
      <c r="IF79" s="6"/>
      <c r="IG79" s="6"/>
      <c r="IH79" s="6"/>
      <c r="II79" s="6"/>
      <c r="IJ79" s="6"/>
      <c r="IK79" s="6"/>
      <c r="IL79" s="6"/>
      <c r="IM79" s="6"/>
      <c r="IN79" s="6"/>
      <c r="IO79" s="6"/>
      <c r="IP79" s="6"/>
      <c r="IQ79" s="6"/>
      <c r="IR79" s="6"/>
      <c r="IS79" s="6"/>
      <c r="IT79" s="6"/>
      <c r="IU79" s="6"/>
      <c r="IV79" s="6"/>
      <c r="IW79" s="6"/>
      <c r="IX79" s="6"/>
      <c r="IY79" s="6"/>
      <c r="IZ79" s="6"/>
      <c r="JA79" s="6"/>
      <c r="JB79" s="6"/>
      <c r="JC79" s="6"/>
      <c r="JD79" s="6"/>
      <c r="JE79" s="6"/>
      <c r="JF79" s="6"/>
      <c r="JG79" s="6"/>
      <c r="JH79" s="6"/>
      <c r="JI79" s="6"/>
      <c r="JJ79" s="6"/>
      <c r="JK79" s="6"/>
      <c r="JL79" s="6"/>
      <c r="JM79" s="6"/>
      <c r="JN79" s="6"/>
      <c r="JO79" s="6"/>
      <c r="JP79" s="6"/>
      <c r="JQ79" s="6"/>
      <c r="JR79" s="6"/>
      <c r="JS79" s="6"/>
      <c r="JT79" s="6"/>
      <c r="JU79" s="6"/>
      <c r="JV79" s="6"/>
      <c r="JW79" s="6"/>
      <c r="JX79" s="6"/>
      <c r="JY79" s="6"/>
      <c r="JZ79" s="6"/>
      <c r="KA79" s="6"/>
      <c r="KB79" s="6"/>
      <c r="KC79" s="6"/>
      <c r="KD79" s="6"/>
      <c r="KE79" s="6"/>
      <c r="KF79" s="6"/>
      <c r="KG79" s="6"/>
      <c r="KH79" s="6"/>
      <c r="KI79" s="6"/>
      <c r="KJ79" s="6"/>
      <c r="KK79" s="6"/>
      <c r="KL79" s="6"/>
      <c r="KM79" s="6"/>
      <c r="KN79" s="6"/>
      <c r="KO79" s="6"/>
      <c r="KP79" s="6"/>
      <c r="KQ79" s="6"/>
      <c r="KR79" s="6"/>
      <c r="KS79" s="6"/>
      <c r="KT79" s="6"/>
      <c r="KU79" s="6"/>
      <c r="KV79" s="6"/>
      <c r="KW79" s="6"/>
      <c r="KX79" s="6"/>
      <c r="KY79" s="6"/>
      <c r="KZ79" s="6"/>
      <c r="LA79" s="6"/>
      <c r="LB79" s="6"/>
      <c r="LC79" s="6"/>
      <c r="LD79" s="6"/>
      <c r="LE79" s="6"/>
      <c r="LF79" s="6"/>
      <c r="LG79" s="6"/>
      <c r="LH79" s="6"/>
      <c r="LI79" s="6"/>
      <c r="LJ79" s="6"/>
      <c r="LK79" s="6"/>
      <c r="LL79" s="6"/>
      <c r="LM79" s="6"/>
      <c r="LN79" s="6"/>
      <c r="LO79" s="6"/>
      <c r="LP79" s="6"/>
      <c r="LQ79" s="6"/>
      <c r="LR79" s="6"/>
      <c r="LS79" s="6"/>
      <c r="LT79" s="6"/>
      <c r="LU79" s="6"/>
      <c r="LV79" s="6"/>
      <c r="LW79" s="6"/>
      <c r="LX79" s="6"/>
      <c r="LY79" s="6"/>
      <c r="LZ79" s="6"/>
      <c r="MA79" s="6"/>
      <c r="MB79" s="6"/>
      <c r="MC79" s="6"/>
      <c r="MD79" s="6"/>
      <c r="ME79" s="6"/>
      <c r="MF79" s="6"/>
      <c r="MG79" s="6"/>
      <c r="MH79" s="6"/>
      <c r="MI79" s="6"/>
      <c r="MJ79" s="6"/>
      <c r="MK79" s="6"/>
      <c r="ML79" s="6"/>
      <c r="MM79" s="6"/>
      <c r="MN79" s="6"/>
      <c r="MO79" s="6"/>
      <c r="MP79" s="6"/>
      <c r="MQ79" s="6"/>
      <c r="MR79" s="6"/>
      <c r="MS79" s="6"/>
      <c r="MT79" s="6"/>
      <c r="MU79" s="6"/>
      <c r="MV79" s="6"/>
      <c r="MW79" s="6"/>
      <c r="MX79" s="6"/>
      <c r="MY79" s="6"/>
      <c r="MZ79" s="6"/>
      <c r="NA79" s="6"/>
      <c r="NB79" s="6"/>
      <c r="NC79" s="6"/>
      <c r="ND79" s="6"/>
      <c r="NE79" s="6"/>
      <c r="NF79" s="6"/>
      <c r="NG79" s="6"/>
      <c r="NH79" s="6"/>
      <c r="NI79" s="6"/>
      <c r="NJ79" s="6"/>
      <c r="NK79" s="6"/>
      <c r="NL79" s="6"/>
      <c r="NM79" s="6"/>
      <c r="NN79" s="6"/>
      <c r="NO79" s="6"/>
      <c r="NP79" s="6"/>
      <c r="NQ79" s="6"/>
      <c r="NR79" s="6"/>
      <c r="NS79" s="6"/>
      <c r="NT79" s="6"/>
      <c r="NU79" s="6"/>
      <c r="NV79" s="6"/>
      <c r="NW79" s="6"/>
      <c r="NX79" s="6"/>
      <c r="NY79" s="6"/>
      <c r="NZ79" s="6"/>
      <c r="OA79" s="6"/>
      <c r="OB79" s="6"/>
      <c r="OC79" s="6"/>
      <c r="OD79" s="6"/>
      <c r="OE79" s="6"/>
      <c r="OF79" s="6"/>
      <c r="OG79" s="6"/>
      <c r="OH79" s="6"/>
      <c r="OI79" s="6"/>
      <c r="OJ79" s="6"/>
      <c r="OK79" s="6"/>
      <c r="OL79" s="6"/>
      <c r="OM79" s="6"/>
      <c r="ON79" s="6"/>
    </row>
    <row r="80" spans="3:404" hidden="1" x14ac:dyDescent="0.3">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c r="DA80" s="6"/>
      <c r="DB80" s="6"/>
      <c r="DC80" s="6"/>
      <c r="DD80" s="6"/>
      <c r="DE80" s="6"/>
      <c r="DF80" s="6"/>
      <c r="DG80" s="6"/>
      <c r="DH80" s="6"/>
      <c r="DI80" s="6"/>
      <c r="DJ80" s="6"/>
      <c r="DK80" s="6"/>
      <c r="DL80" s="6"/>
      <c r="DM80" s="6"/>
      <c r="DN80" s="6"/>
      <c r="DO80" s="6"/>
      <c r="DP80" s="6"/>
      <c r="DQ80" s="6"/>
      <c r="DR80" s="6"/>
      <c r="DS80" s="6"/>
      <c r="DT80" s="6"/>
      <c r="DU80" s="6"/>
      <c r="DV80" s="6"/>
      <c r="DW80" s="6"/>
      <c r="DX80" s="6"/>
      <c r="DY80" s="6"/>
      <c r="DZ80" s="6"/>
      <c r="EA80" s="6"/>
      <c r="EB80" s="6"/>
      <c r="EC80" s="6"/>
      <c r="ED80" s="6"/>
      <c r="EE80" s="6"/>
      <c r="EF80" s="6"/>
      <c r="EG80" s="6"/>
      <c r="EH80" s="6"/>
      <c r="EI80" s="6"/>
      <c r="EJ80" s="6"/>
      <c r="EK80" s="6"/>
      <c r="EL80" s="6"/>
      <c r="EM80" s="6"/>
      <c r="EN80" s="6"/>
      <c r="EO80" s="6"/>
      <c r="EP80" s="6"/>
      <c r="EQ80" s="6"/>
      <c r="ER80" s="6"/>
      <c r="ES80" s="6"/>
      <c r="ET80" s="6"/>
      <c r="EU80" s="6"/>
      <c r="EV80" s="6"/>
      <c r="EW80" s="6"/>
      <c r="EX80" s="6"/>
      <c r="EY80" s="6"/>
      <c r="EZ80" s="6"/>
      <c r="FA80" s="6"/>
      <c r="FB80" s="6"/>
      <c r="FC80" s="6"/>
      <c r="FD80" s="6"/>
      <c r="FE80" s="6"/>
      <c r="FF80" s="6"/>
      <c r="FG80" s="6"/>
      <c r="FH80" s="6"/>
      <c r="FI80" s="6"/>
      <c r="FJ80" s="6"/>
      <c r="FK80" s="6"/>
      <c r="FL80" s="6"/>
      <c r="FM80" s="6"/>
      <c r="FN80" s="6"/>
      <c r="FO80" s="6"/>
      <c r="FP80" s="6"/>
      <c r="FQ80" s="6"/>
      <c r="FR80" s="6"/>
      <c r="FS80" s="6"/>
      <c r="FT80" s="6"/>
      <c r="FU80" s="6"/>
      <c r="FV80" s="6"/>
      <c r="FW80" s="6"/>
      <c r="FX80" s="6"/>
      <c r="FY80" s="6"/>
      <c r="FZ80" s="6"/>
      <c r="GA80" s="6"/>
      <c r="GB80" s="6"/>
      <c r="GC80" s="6"/>
      <c r="GD80" s="6"/>
      <c r="GE80" s="6"/>
      <c r="GF80" s="6"/>
      <c r="GG80" s="6"/>
      <c r="GH80" s="6"/>
      <c r="GI80" s="6"/>
      <c r="GJ80" s="6"/>
      <c r="GK80" s="6"/>
      <c r="GL80" s="6"/>
      <c r="GM80" s="6"/>
      <c r="GN80" s="6"/>
      <c r="GO80" s="6"/>
      <c r="GP80" s="6"/>
      <c r="GQ80" s="6"/>
      <c r="GR80" s="6"/>
      <c r="GS80" s="6"/>
      <c r="GT80" s="6"/>
      <c r="GU80" s="6"/>
      <c r="GV80" s="6"/>
      <c r="GW80" s="6"/>
      <c r="GX80" s="6"/>
      <c r="GY80" s="6"/>
      <c r="GZ80" s="6"/>
      <c r="HA80" s="6"/>
      <c r="HB80" s="6"/>
      <c r="HC80" s="6"/>
      <c r="HD80" s="6"/>
      <c r="HE80" s="6"/>
      <c r="HF80" s="6"/>
      <c r="HG80" s="6"/>
      <c r="HH80" s="6"/>
      <c r="HI80" s="6"/>
      <c r="HJ80" s="6"/>
      <c r="HK80" s="6"/>
      <c r="HL80" s="6"/>
      <c r="HM80" s="6"/>
      <c r="HN80" s="6"/>
      <c r="HO80" s="6"/>
      <c r="HP80" s="6"/>
      <c r="HQ80" s="6"/>
      <c r="HR80" s="6"/>
      <c r="HS80" s="6"/>
      <c r="HT80" s="6"/>
      <c r="HU80" s="6"/>
      <c r="HV80" s="6"/>
      <c r="HW80" s="6"/>
      <c r="HX80" s="6"/>
      <c r="HY80" s="6"/>
      <c r="HZ80" s="6"/>
      <c r="IA80" s="6"/>
      <c r="IB80" s="6"/>
      <c r="IC80" s="6"/>
      <c r="ID80" s="6"/>
      <c r="IE80" s="6"/>
      <c r="IF80" s="6"/>
      <c r="IG80" s="6"/>
      <c r="IH80" s="6"/>
      <c r="II80" s="6"/>
      <c r="IJ80" s="6"/>
      <c r="IK80" s="6"/>
      <c r="IL80" s="6"/>
      <c r="IM80" s="6"/>
      <c r="IN80" s="6"/>
      <c r="IO80" s="6"/>
      <c r="IP80" s="6"/>
      <c r="IQ80" s="6"/>
      <c r="IR80" s="6"/>
      <c r="IS80" s="6"/>
      <c r="IT80" s="6"/>
      <c r="IU80" s="6"/>
      <c r="IV80" s="6"/>
      <c r="IW80" s="6"/>
      <c r="IX80" s="6"/>
      <c r="IY80" s="6"/>
      <c r="IZ80" s="6"/>
      <c r="JA80" s="6"/>
      <c r="JB80" s="6"/>
      <c r="JC80" s="6"/>
      <c r="JD80" s="6"/>
      <c r="JE80" s="6"/>
      <c r="JF80" s="6"/>
      <c r="JG80" s="6"/>
      <c r="JH80" s="6"/>
      <c r="JI80" s="6"/>
      <c r="JJ80" s="6"/>
      <c r="JK80" s="6"/>
      <c r="JL80" s="6"/>
      <c r="JM80" s="6"/>
      <c r="JN80" s="6"/>
      <c r="JO80" s="6"/>
      <c r="JP80" s="6"/>
      <c r="JQ80" s="6"/>
      <c r="JR80" s="6"/>
      <c r="JS80" s="6"/>
      <c r="JT80" s="6"/>
      <c r="JU80" s="6"/>
      <c r="JV80" s="6"/>
      <c r="JW80" s="6"/>
      <c r="JX80" s="6"/>
      <c r="JY80" s="6"/>
      <c r="JZ80" s="6"/>
      <c r="KA80" s="6"/>
      <c r="KB80" s="6"/>
      <c r="KC80" s="6"/>
      <c r="KD80" s="6"/>
      <c r="KE80" s="6"/>
      <c r="KF80" s="6"/>
      <c r="KG80" s="6"/>
      <c r="KH80" s="6"/>
      <c r="KI80" s="6"/>
      <c r="KJ80" s="6"/>
      <c r="KK80" s="6"/>
      <c r="KL80" s="6"/>
      <c r="KM80" s="6"/>
      <c r="KN80" s="6"/>
      <c r="KO80" s="6"/>
      <c r="KP80" s="6"/>
      <c r="KQ80" s="6"/>
      <c r="KR80" s="6"/>
      <c r="KS80" s="6"/>
      <c r="KT80" s="6"/>
      <c r="KU80" s="6"/>
      <c r="KV80" s="6"/>
      <c r="KW80" s="6"/>
      <c r="KX80" s="6"/>
      <c r="KY80" s="6"/>
      <c r="KZ80" s="6"/>
      <c r="LA80" s="6"/>
      <c r="LB80" s="6"/>
      <c r="LC80" s="6"/>
      <c r="LD80" s="6"/>
      <c r="LE80" s="6"/>
      <c r="LF80" s="6"/>
      <c r="LG80" s="6"/>
      <c r="LH80" s="6"/>
      <c r="LI80" s="6"/>
      <c r="LJ80" s="6"/>
      <c r="LK80" s="6"/>
      <c r="LL80" s="6"/>
      <c r="LM80" s="6"/>
      <c r="LN80" s="6"/>
      <c r="LO80" s="6"/>
      <c r="LP80" s="6"/>
      <c r="LQ80" s="6"/>
      <c r="LR80" s="6"/>
      <c r="LS80" s="6"/>
      <c r="LT80" s="6"/>
      <c r="LU80" s="6"/>
      <c r="LV80" s="6"/>
      <c r="LW80" s="6"/>
      <c r="LX80" s="6"/>
      <c r="LY80" s="6"/>
      <c r="LZ80" s="6"/>
      <c r="MA80" s="6"/>
      <c r="MB80" s="6"/>
      <c r="MC80" s="6"/>
      <c r="MD80" s="6"/>
      <c r="ME80" s="6"/>
      <c r="MF80" s="6"/>
      <c r="MG80" s="6"/>
      <c r="MH80" s="6"/>
      <c r="MI80" s="6"/>
      <c r="MJ80" s="6"/>
      <c r="MK80" s="6"/>
      <c r="ML80" s="6"/>
      <c r="MM80" s="6"/>
      <c r="MN80" s="6"/>
      <c r="MO80" s="6"/>
      <c r="MP80" s="6"/>
      <c r="MQ80" s="6"/>
      <c r="MR80" s="6"/>
      <c r="MS80" s="6"/>
      <c r="MT80" s="6"/>
      <c r="MU80" s="6"/>
      <c r="MV80" s="6"/>
      <c r="MW80" s="6"/>
      <c r="MX80" s="6"/>
      <c r="MY80" s="6"/>
      <c r="MZ80" s="6"/>
      <c r="NA80" s="6"/>
      <c r="NB80" s="6"/>
      <c r="NC80" s="6"/>
      <c r="ND80" s="6"/>
      <c r="NE80" s="6"/>
      <c r="NF80" s="6"/>
      <c r="NG80" s="6"/>
      <c r="NH80" s="6"/>
      <c r="NI80" s="6"/>
      <c r="NJ80" s="6"/>
      <c r="NK80" s="6"/>
      <c r="NL80" s="6"/>
      <c r="NM80" s="6"/>
      <c r="NN80" s="6"/>
      <c r="NO80" s="6"/>
      <c r="NP80" s="6"/>
      <c r="NQ80" s="6"/>
      <c r="NR80" s="6"/>
      <c r="NS80" s="6"/>
      <c r="NT80" s="6"/>
      <c r="NU80" s="6"/>
      <c r="NV80" s="6"/>
      <c r="NW80" s="6"/>
      <c r="NX80" s="6"/>
      <c r="NY80" s="6"/>
      <c r="NZ80" s="6"/>
      <c r="OA80" s="6"/>
      <c r="OB80" s="6"/>
      <c r="OC80" s="6"/>
      <c r="OD80" s="6"/>
      <c r="OE80" s="6"/>
      <c r="OF80" s="6"/>
      <c r="OG80" s="6"/>
      <c r="OH80" s="6"/>
      <c r="OI80" s="6"/>
      <c r="OJ80" s="6"/>
      <c r="OK80" s="6"/>
      <c r="OL80" s="6"/>
      <c r="OM80" s="6"/>
      <c r="ON80" s="6"/>
    </row>
    <row r="81" spans="3:404" hidden="1" x14ac:dyDescent="0.3">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c r="DD81" s="6"/>
      <c r="DE81" s="6"/>
      <c r="DF81" s="6"/>
      <c r="DG81" s="6"/>
      <c r="DH81" s="6"/>
      <c r="DI81" s="6"/>
      <c r="DJ81" s="6"/>
      <c r="DK81" s="6"/>
      <c r="DL81" s="6"/>
      <c r="DM81" s="6"/>
      <c r="DN81" s="6"/>
      <c r="DO81" s="6"/>
      <c r="DP81" s="6"/>
      <c r="DQ81" s="6"/>
      <c r="DR81" s="6"/>
      <c r="DS81" s="6"/>
      <c r="DT81" s="6"/>
      <c r="DU81" s="6"/>
      <c r="DV81" s="6"/>
      <c r="DW81" s="6"/>
      <c r="DX81" s="6"/>
      <c r="DY81" s="6"/>
      <c r="DZ81" s="6"/>
      <c r="EA81" s="6"/>
      <c r="EB81" s="6"/>
      <c r="EC81" s="6"/>
      <c r="ED81" s="6"/>
      <c r="EE81" s="6"/>
      <c r="EF81" s="6"/>
      <c r="EG81" s="6"/>
      <c r="EH81" s="6"/>
      <c r="EI81" s="6"/>
      <c r="EJ81" s="6"/>
      <c r="EK81" s="6"/>
      <c r="EL81" s="6"/>
      <c r="EM81" s="6"/>
      <c r="EN81" s="6"/>
      <c r="EO81" s="6"/>
      <c r="EP81" s="6"/>
      <c r="EQ81" s="6"/>
      <c r="ER81" s="6"/>
      <c r="ES81" s="6"/>
      <c r="ET81" s="6"/>
      <c r="EU81" s="6"/>
      <c r="EV81" s="6"/>
      <c r="EW81" s="6"/>
      <c r="EX81" s="6"/>
      <c r="EY81" s="6"/>
      <c r="EZ81" s="6"/>
      <c r="FA81" s="6"/>
      <c r="FB81" s="6"/>
      <c r="FC81" s="6"/>
      <c r="FD81" s="6"/>
      <c r="FE81" s="6"/>
      <c r="FF81" s="6"/>
      <c r="FG81" s="6"/>
      <c r="FH81" s="6"/>
      <c r="FI81" s="6"/>
      <c r="FJ81" s="6"/>
      <c r="FK81" s="6"/>
      <c r="FL81" s="6"/>
      <c r="FM81" s="6"/>
      <c r="FN81" s="6"/>
      <c r="FO81" s="6"/>
      <c r="FP81" s="6"/>
      <c r="FQ81" s="6"/>
      <c r="FR81" s="6"/>
      <c r="FS81" s="6"/>
      <c r="FT81" s="6"/>
      <c r="FU81" s="6"/>
      <c r="FV81" s="6"/>
      <c r="FW81" s="6"/>
      <c r="FX81" s="6"/>
      <c r="FY81" s="6"/>
      <c r="FZ81" s="6"/>
      <c r="GA81" s="6"/>
      <c r="GB81" s="6"/>
      <c r="GC81" s="6"/>
      <c r="GD81" s="6"/>
      <c r="GE81" s="6"/>
      <c r="GF81" s="6"/>
      <c r="GG81" s="6"/>
      <c r="GH81" s="6"/>
      <c r="GI81" s="6"/>
      <c r="GJ81" s="6"/>
      <c r="GK81" s="6"/>
      <c r="GL81" s="6"/>
      <c r="GM81" s="6"/>
      <c r="GN81" s="6"/>
      <c r="GO81" s="6"/>
      <c r="GP81" s="6"/>
      <c r="GQ81" s="6"/>
      <c r="GR81" s="6"/>
      <c r="GS81" s="6"/>
      <c r="GT81" s="6"/>
      <c r="GU81" s="6"/>
      <c r="GV81" s="6"/>
      <c r="GW81" s="6"/>
      <c r="GX81" s="6"/>
      <c r="GY81" s="6"/>
      <c r="GZ81" s="6"/>
      <c r="HA81" s="6"/>
      <c r="HB81" s="6"/>
      <c r="HC81" s="6"/>
      <c r="HD81" s="6"/>
      <c r="HE81" s="6"/>
      <c r="HF81" s="6"/>
      <c r="HG81" s="6"/>
      <c r="HH81" s="6"/>
      <c r="HI81" s="6"/>
      <c r="HJ81" s="6"/>
      <c r="HK81" s="6"/>
      <c r="HL81" s="6"/>
      <c r="HM81" s="6"/>
      <c r="HN81" s="6"/>
      <c r="HO81" s="6"/>
      <c r="HP81" s="6"/>
      <c r="HQ81" s="6"/>
      <c r="HR81" s="6"/>
      <c r="HS81" s="6"/>
      <c r="HT81" s="6"/>
      <c r="HU81" s="6"/>
      <c r="HV81" s="6"/>
      <c r="HW81" s="6"/>
      <c r="HX81" s="6"/>
      <c r="HY81" s="6"/>
      <c r="HZ81" s="6"/>
      <c r="IA81" s="6"/>
      <c r="IB81" s="6"/>
      <c r="IC81" s="6"/>
      <c r="ID81" s="6"/>
      <c r="IE81" s="6"/>
      <c r="IF81" s="6"/>
      <c r="IG81" s="6"/>
      <c r="IH81" s="6"/>
      <c r="II81" s="6"/>
      <c r="IJ81" s="6"/>
      <c r="IK81" s="6"/>
      <c r="IL81" s="6"/>
      <c r="IM81" s="6"/>
      <c r="IN81" s="6"/>
      <c r="IO81" s="6"/>
      <c r="IP81" s="6"/>
      <c r="IQ81" s="6"/>
      <c r="IR81" s="6"/>
      <c r="IS81" s="6"/>
      <c r="IT81" s="6"/>
      <c r="IU81" s="6"/>
      <c r="IV81" s="6"/>
      <c r="IW81" s="6"/>
      <c r="IX81" s="6"/>
      <c r="IY81" s="6"/>
      <c r="IZ81" s="6"/>
      <c r="JA81" s="6"/>
      <c r="JB81" s="6"/>
      <c r="JC81" s="6"/>
      <c r="JD81" s="6"/>
      <c r="JE81" s="6"/>
      <c r="JF81" s="6"/>
      <c r="JG81" s="6"/>
      <c r="JH81" s="6"/>
      <c r="JI81" s="6"/>
      <c r="JJ81" s="6"/>
      <c r="JK81" s="6"/>
      <c r="JL81" s="6"/>
      <c r="JM81" s="6"/>
      <c r="JN81" s="6"/>
      <c r="JO81" s="6"/>
      <c r="JP81" s="6"/>
      <c r="JQ81" s="6"/>
      <c r="JR81" s="6"/>
      <c r="JS81" s="6"/>
      <c r="JT81" s="6"/>
      <c r="JU81" s="6"/>
      <c r="JV81" s="6"/>
      <c r="JW81" s="6"/>
      <c r="JX81" s="6"/>
      <c r="JY81" s="6"/>
      <c r="JZ81" s="6"/>
      <c r="KA81" s="6"/>
      <c r="KB81" s="6"/>
      <c r="KC81" s="6"/>
      <c r="KD81" s="6"/>
      <c r="KE81" s="6"/>
      <c r="KF81" s="6"/>
      <c r="KG81" s="6"/>
      <c r="KH81" s="6"/>
      <c r="KI81" s="6"/>
      <c r="KJ81" s="6"/>
      <c r="KK81" s="6"/>
      <c r="KL81" s="6"/>
      <c r="KM81" s="6"/>
      <c r="KN81" s="6"/>
      <c r="KO81" s="6"/>
      <c r="KP81" s="6"/>
      <c r="KQ81" s="6"/>
      <c r="KR81" s="6"/>
      <c r="KS81" s="6"/>
      <c r="KT81" s="6"/>
      <c r="KU81" s="6"/>
      <c r="KV81" s="6"/>
      <c r="KW81" s="6"/>
      <c r="KX81" s="6"/>
      <c r="KY81" s="6"/>
      <c r="KZ81" s="6"/>
      <c r="LA81" s="6"/>
      <c r="LB81" s="6"/>
      <c r="LC81" s="6"/>
      <c r="LD81" s="6"/>
      <c r="LE81" s="6"/>
      <c r="LF81" s="6"/>
      <c r="LG81" s="6"/>
      <c r="LH81" s="6"/>
      <c r="LI81" s="6"/>
      <c r="LJ81" s="6"/>
      <c r="LK81" s="6"/>
      <c r="LL81" s="6"/>
      <c r="LM81" s="6"/>
      <c r="LN81" s="6"/>
      <c r="LO81" s="6"/>
      <c r="LP81" s="6"/>
      <c r="LQ81" s="6"/>
      <c r="LR81" s="6"/>
      <c r="LS81" s="6"/>
      <c r="LT81" s="6"/>
      <c r="LU81" s="6"/>
      <c r="LV81" s="6"/>
      <c r="LW81" s="6"/>
      <c r="LX81" s="6"/>
      <c r="LY81" s="6"/>
      <c r="LZ81" s="6"/>
      <c r="MA81" s="6"/>
      <c r="MB81" s="6"/>
      <c r="MC81" s="6"/>
      <c r="MD81" s="6"/>
      <c r="ME81" s="6"/>
      <c r="MF81" s="6"/>
      <c r="MG81" s="6"/>
      <c r="MH81" s="6"/>
      <c r="MI81" s="6"/>
      <c r="MJ81" s="6"/>
      <c r="MK81" s="6"/>
      <c r="ML81" s="6"/>
      <c r="MM81" s="6"/>
      <c r="MN81" s="6"/>
      <c r="MO81" s="6"/>
      <c r="MP81" s="6"/>
      <c r="MQ81" s="6"/>
      <c r="MR81" s="6"/>
      <c r="MS81" s="6"/>
      <c r="MT81" s="6"/>
      <c r="MU81" s="6"/>
      <c r="MV81" s="6"/>
      <c r="MW81" s="6"/>
      <c r="MX81" s="6"/>
      <c r="MY81" s="6"/>
      <c r="MZ81" s="6"/>
      <c r="NA81" s="6"/>
      <c r="NB81" s="6"/>
      <c r="NC81" s="6"/>
      <c r="ND81" s="6"/>
      <c r="NE81" s="6"/>
      <c r="NF81" s="6"/>
      <c r="NG81" s="6"/>
      <c r="NH81" s="6"/>
      <c r="NI81" s="6"/>
      <c r="NJ81" s="6"/>
      <c r="NK81" s="6"/>
      <c r="NL81" s="6"/>
      <c r="NM81" s="6"/>
      <c r="NN81" s="6"/>
      <c r="NO81" s="6"/>
      <c r="NP81" s="6"/>
      <c r="NQ81" s="6"/>
      <c r="NR81" s="6"/>
      <c r="NS81" s="6"/>
      <c r="NT81" s="6"/>
      <c r="NU81" s="6"/>
      <c r="NV81" s="6"/>
      <c r="NW81" s="6"/>
      <c r="NX81" s="6"/>
      <c r="NY81" s="6"/>
      <c r="NZ81" s="6"/>
      <c r="OA81" s="6"/>
      <c r="OB81" s="6"/>
      <c r="OC81" s="6"/>
      <c r="OD81" s="6"/>
      <c r="OE81" s="6"/>
      <c r="OF81" s="6"/>
      <c r="OG81" s="6"/>
      <c r="OH81" s="6"/>
      <c r="OI81" s="6"/>
      <c r="OJ81" s="6"/>
      <c r="OK81" s="6"/>
      <c r="OL81" s="6"/>
      <c r="OM81" s="6"/>
      <c r="ON81" s="6"/>
    </row>
    <row r="82" spans="3:404" hidden="1" x14ac:dyDescent="0.3">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c r="DD82" s="6"/>
      <c r="DE82" s="6"/>
      <c r="DF82" s="6"/>
      <c r="DG82" s="6"/>
      <c r="DH82" s="6"/>
      <c r="DI82" s="6"/>
      <c r="DJ82" s="6"/>
      <c r="DK82" s="6"/>
      <c r="DL82" s="6"/>
      <c r="DM82" s="6"/>
      <c r="DN82" s="6"/>
      <c r="DO82" s="6"/>
      <c r="DP82" s="6"/>
      <c r="DQ82" s="6"/>
      <c r="DR82" s="6"/>
      <c r="DS82" s="6"/>
      <c r="DT82" s="6"/>
      <c r="DU82" s="6"/>
      <c r="DV82" s="6"/>
      <c r="DW82" s="6"/>
      <c r="DX82" s="6"/>
      <c r="DY82" s="6"/>
      <c r="DZ82" s="6"/>
      <c r="EA82" s="6"/>
      <c r="EB82" s="6"/>
      <c r="EC82" s="6"/>
      <c r="ED82" s="6"/>
      <c r="EE82" s="6"/>
      <c r="EF82" s="6"/>
      <c r="EG82" s="6"/>
      <c r="EH82" s="6"/>
      <c r="EI82" s="6"/>
      <c r="EJ82" s="6"/>
      <c r="EK82" s="6"/>
      <c r="EL82" s="6"/>
      <c r="EM82" s="6"/>
      <c r="EN82" s="6"/>
      <c r="EO82" s="6"/>
      <c r="EP82" s="6"/>
      <c r="EQ82" s="6"/>
      <c r="ER82" s="6"/>
      <c r="ES82" s="6"/>
      <c r="ET82" s="6"/>
      <c r="EU82" s="6"/>
      <c r="EV82" s="6"/>
      <c r="EW82" s="6"/>
      <c r="EX82" s="6"/>
      <c r="EY82" s="6"/>
      <c r="EZ82" s="6"/>
      <c r="FA82" s="6"/>
      <c r="FB82" s="6"/>
      <c r="FC82" s="6"/>
      <c r="FD82" s="6"/>
      <c r="FE82" s="6"/>
      <c r="FF82" s="6"/>
      <c r="FG82" s="6"/>
      <c r="FH82" s="6"/>
      <c r="FI82" s="6"/>
      <c r="FJ82" s="6"/>
      <c r="FK82" s="6"/>
      <c r="FL82" s="6"/>
      <c r="FM82" s="6"/>
      <c r="FN82" s="6"/>
      <c r="FO82" s="6"/>
      <c r="FP82" s="6"/>
      <c r="FQ82" s="6"/>
      <c r="FR82" s="6"/>
      <c r="FS82" s="6"/>
      <c r="FT82" s="6"/>
      <c r="FU82" s="6"/>
      <c r="FV82" s="6"/>
      <c r="FW82" s="6"/>
      <c r="FX82" s="6"/>
      <c r="FY82" s="6"/>
      <c r="FZ82" s="6"/>
      <c r="GA82" s="6"/>
      <c r="GB82" s="6"/>
      <c r="GC82" s="6"/>
      <c r="GD82" s="6"/>
      <c r="GE82" s="6"/>
      <c r="GF82" s="6"/>
      <c r="GG82" s="6"/>
      <c r="GH82" s="6"/>
      <c r="GI82" s="6"/>
      <c r="GJ82" s="6"/>
      <c r="GK82" s="6"/>
      <c r="GL82" s="6"/>
      <c r="GM82" s="6"/>
      <c r="GN82" s="6"/>
      <c r="GO82" s="6"/>
      <c r="GP82" s="6"/>
      <c r="GQ82" s="6"/>
      <c r="GR82" s="6"/>
      <c r="GS82" s="6"/>
      <c r="GT82" s="6"/>
      <c r="GU82" s="6"/>
      <c r="GV82" s="6"/>
      <c r="GW82" s="6"/>
      <c r="GX82" s="6"/>
      <c r="GY82" s="6"/>
      <c r="GZ82" s="6"/>
      <c r="HA82" s="6"/>
      <c r="HB82" s="6"/>
      <c r="HC82" s="6"/>
      <c r="HD82" s="6"/>
      <c r="HE82" s="6"/>
      <c r="HF82" s="6"/>
      <c r="HG82" s="6"/>
      <c r="HH82" s="6"/>
      <c r="HI82" s="6"/>
      <c r="HJ82" s="6"/>
      <c r="HK82" s="6"/>
      <c r="HL82" s="6"/>
      <c r="HM82" s="6"/>
      <c r="HN82" s="6"/>
      <c r="HO82" s="6"/>
      <c r="HP82" s="6"/>
      <c r="HQ82" s="6"/>
      <c r="HR82" s="6"/>
      <c r="HS82" s="6"/>
      <c r="HT82" s="6"/>
      <c r="HU82" s="6"/>
      <c r="HV82" s="6"/>
      <c r="HW82" s="6"/>
      <c r="HX82" s="6"/>
      <c r="HY82" s="6"/>
      <c r="HZ82" s="6"/>
      <c r="IA82" s="6"/>
      <c r="IB82" s="6"/>
      <c r="IC82" s="6"/>
      <c r="ID82" s="6"/>
      <c r="IE82" s="6"/>
      <c r="IF82" s="6"/>
      <c r="IG82" s="6"/>
      <c r="IH82" s="6"/>
      <c r="II82" s="6"/>
      <c r="IJ82" s="6"/>
      <c r="IK82" s="6"/>
      <c r="IL82" s="6"/>
      <c r="IM82" s="6"/>
      <c r="IN82" s="6"/>
      <c r="IO82" s="6"/>
      <c r="IP82" s="6"/>
      <c r="IQ82" s="6"/>
      <c r="IR82" s="6"/>
      <c r="IS82" s="6"/>
      <c r="IT82" s="6"/>
      <c r="IU82" s="6"/>
      <c r="IV82" s="6"/>
      <c r="IW82" s="6"/>
      <c r="IX82" s="6"/>
      <c r="IY82" s="6"/>
      <c r="IZ82" s="6"/>
      <c r="JA82" s="6"/>
      <c r="JB82" s="6"/>
      <c r="JC82" s="6"/>
      <c r="JD82" s="6"/>
      <c r="JE82" s="6"/>
      <c r="JF82" s="6"/>
      <c r="JG82" s="6"/>
      <c r="JH82" s="6"/>
      <c r="JI82" s="6"/>
      <c r="JJ82" s="6"/>
      <c r="JK82" s="6"/>
      <c r="JL82" s="6"/>
      <c r="JM82" s="6"/>
      <c r="JN82" s="6"/>
      <c r="JO82" s="6"/>
      <c r="JP82" s="6"/>
      <c r="JQ82" s="6"/>
      <c r="JR82" s="6"/>
      <c r="JS82" s="6"/>
      <c r="JT82" s="6"/>
      <c r="JU82" s="6"/>
      <c r="JV82" s="6"/>
      <c r="JW82" s="6"/>
      <c r="JX82" s="6"/>
      <c r="JY82" s="6"/>
      <c r="JZ82" s="6"/>
      <c r="KA82" s="6"/>
      <c r="KB82" s="6"/>
      <c r="KC82" s="6"/>
      <c r="KD82" s="6"/>
      <c r="KE82" s="6"/>
      <c r="KF82" s="6"/>
      <c r="KG82" s="6"/>
      <c r="KH82" s="6"/>
      <c r="KI82" s="6"/>
      <c r="KJ82" s="6"/>
      <c r="KK82" s="6"/>
      <c r="KL82" s="6"/>
      <c r="KM82" s="6"/>
      <c r="KN82" s="6"/>
      <c r="KO82" s="6"/>
      <c r="KP82" s="6"/>
      <c r="KQ82" s="6"/>
      <c r="KR82" s="6"/>
      <c r="KS82" s="6"/>
      <c r="KT82" s="6"/>
      <c r="KU82" s="6"/>
      <c r="KV82" s="6"/>
      <c r="KW82" s="6"/>
      <c r="KX82" s="6"/>
      <c r="KY82" s="6"/>
      <c r="KZ82" s="6"/>
      <c r="LA82" s="6"/>
      <c r="LB82" s="6"/>
      <c r="LC82" s="6"/>
      <c r="LD82" s="6"/>
      <c r="LE82" s="6"/>
      <c r="LF82" s="6"/>
      <c r="LG82" s="6"/>
      <c r="LH82" s="6"/>
      <c r="LI82" s="6"/>
      <c r="LJ82" s="6"/>
      <c r="LK82" s="6"/>
      <c r="LL82" s="6"/>
      <c r="LM82" s="6"/>
      <c r="LN82" s="6"/>
      <c r="LO82" s="6"/>
      <c r="LP82" s="6"/>
      <c r="LQ82" s="6"/>
      <c r="LR82" s="6"/>
      <c r="LS82" s="6"/>
      <c r="LT82" s="6"/>
      <c r="LU82" s="6"/>
      <c r="LV82" s="6"/>
      <c r="LW82" s="6"/>
      <c r="LX82" s="6"/>
      <c r="LY82" s="6"/>
      <c r="LZ82" s="6"/>
      <c r="MA82" s="6"/>
      <c r="MB82" s="6"/>
      <c r="MC82" s="6"/>
      <c r="MD82" s="6"/>
      <c r="ME82" s="6"/>
      <c r="MF82" s="6"/>
      <c r="MG82" s="6"/>
      <c r="MH82" s="6"/>
      <c r="MI82" s="6"/>
      <c r="MJ82" s="6"/>
      <c r="MK82" s="6"/>
      <c r="ML82" s="6"/>
      <c r="MM82" s="6"/>
      <c r="MN82" s="6"/>
      <c r="MO82" s="6"/>
      <c r="MP82" s="6"/>
      <c r="MQ82" s="6"/>
      <c r="MR82" s="6"/>
      <c r="MS82" s="6"/>
      <c r="MT82" s="6"/>
      <c r="MU82" s="6"/>
      <c r="MV82" s="6"/>
      <c r="MW82" s="6"/>
      <c r="MX82" s="6"/>
      <c r="MY82" s="6"/>
      <c r="MZ82" s="6"/>
      <c r="NA82" s="6"/>
      <c r="NB82" s="6"/>
      <c r="NC82" s="6"/>
      <c r="ND82" s="6"/>
      <c r="NE82" s="6"/>
      <c r="NF82" s="6"/>
      <c r="NG82" s="6"/>
      <c r="NH82" s="6"/>
      <c r="NI82" s="6"/>
      <c r="NJ82" s="6"/>
      <c r="NK82" s="6"/>
      <c r="NL82" s="6"/>
      <c r="NM82" s="6"/>
      <c r="NN82" s="6"/>
      <c r="NO82" s="6"/>
      <c r="NP82" s="6"/>
      <c r="NQ82" s="6"/>
      <c r="NR82" s="6"/>
      <c r="NS82" s="6"/>
      <c r="NT82" s="6"/>
      <c r="NU82" s="6"/>
      <c r="NV82" s="6"/>
      <c r="NW82" s="6"/>
      <c r="NX82" s="6"/>
      <c r="NY82" s="6"/>
      <c r="NZ82" s="6"/>
      <c r="OA82" s="6"/>
      <c r="OB82" s="6"/>
      <c r="OC82" s="6"/>
      <c r="OD82" s="6"/>
      <c r="OE82" s="6"/>
      <c r="OF82" s="6"/>
      <c r="OG82" s="6"/>
      <c r="OH82" s="6"/>
      <c r="OI82" s="6"/>
      <c r="OJ82" s="6"/>
      <c r="OK82" s="6"/>
      <c r="OL82" s="6"/>
      <c r="OM82" s="6"/>
      <c r="ON82" s="6"/>
    </row>
    <row r="83" spans="3:404" hidden="1" x14ac:dyDescent="0.3">
      <c r="C83" s="796"/>
      <c r="D83" s="95" t="s">
        <v>401</v>
      </c>
      <c r="E83" s="96">
        <f>+'Parte Diario'!$AP$2</f>
        <v>12</v>
      </c>
      <c r="F83" s="6"/>
      <c r="G83" s="6"/>
      <c r="H83" s="6"/>
      <c r="I83" s="12" t="s">
        <v>402</v>
      </c>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c r="DD83" s="6"/>
      <c r="DE83" s="6"/>
      <c r="DF83" s="6"/>
      <c r="DG83" s="6"/>
      <c r="DH83" s="6"/>
      <c r="DI83" s="6"/>
      <c r="DJ83" s="6"/>
      <c r="DK83" s="6"/>
      <c r="DL83" s="6"/>
      <c r="DM83" s="6"/>
      <c r="DN83" s="6"/>
      <c r="DO83" s="6"/>
      <c r="DP83" s="6"/>
      <c r="DQ83" s="6"/>
      <c r="DR83" s="6"/>
      <c r="DS83" s="6"/>
      <c r="DT83" s="6"/>
      <c r="DU83" s="6"/>
      <c r="DV83" s="6"/>
      <c r="DW83" s="6"/>
      <c r="DX83" s="6"/>
      <c r="DY83" s="6"/>
      <c r="DZ83" s="6"/>
      <c r="EA83" s="6"/>
      <c r="EB83" s="6"/>
      <c r="EC83" s="6"/>
      <c r="ED83" s="6"/>
      <c r="EE83" s="6"/>
      <c r="EF83" s="6"/>
      <c r="EG83" s="6"/>
      <c r="EH83" s="6"/>
      <c r="EI83" s="6"/>
      <c r="EJ83" s="6"/>
      <c r="EK83" s="6"/>
      <c r="EL83" s="6"/>
      <c r="EM83" s="6"/>
      <c r="EN83" s="6"/>
      <c r="EO83" s="6"/>
      <c r="EP83" s="6"/>
      <c r="EQ83" s="6"/>
      <c r="ER83" s="6"/>
      <c r="ES83" s="6"/>
      <c r="ET83" s="6"/>
      <c r="EU83" s="6"/>
      <c r="EV83" s="6"/>
      <c r="EW83" s="6"/>
      <c r="EX83" s="6"/>
      <c r="EY83" s="6"/>
      <c r="EZ83" s="6"/>
      <c r="FA83" s="6"/>
      <c r="FB83" s="6"/>
      <c r="FC83" s="6"/>
      <c r="FD83" s="6"/>
      <c r="FE83" s="6"/>
      <c r="FF83" s="6"/>
      <c r="FG83" s="6"/>
      <c r="FH83" s="6"/>
      <c r="FI83" s="6"/>
      <c r="FJ83" s="6"/>
      <c r="FK83" s="6"/>
      <c r="FL83" s="6"/>
      <c r="FM83" s="6"/>
      <c r="FN83" s="6"/>
      <c r="FO83" s="6"/>
      <c r="FP83" s="6"/>
      <c r="FQ83" s="6"/>
      <c r="FR83" s="6"/>
      <c r="FS83" s="6"/>
      <c r="FT83" s="6"/>
      <c r="FU83" s="6"/>
      <c r="FV83" s="6"/>
      <c r="FW83" s="6"/>
      <c r="FX83" s="6"/>
      <c r="FY83" s="6"/>
      <c r="FZ83" s="6"/>
      <c r="GA83" s="6"/>
      <c r="GB83" s="6"/>
      <c r="GC83" s="6"/>
      <c r="GD83" s="6"/>
      <c r="GE83" s="6"/>
      <c r="GF83" s="6"/>
      <c r="GG83" s="6"/>
      <c r="GH83" s="6"/>
      <c r="GI83" s="6"/>
      <c r="GJ83" s="6"/>
      <c r="GK83" s="6"/>
      <c r="GL83" s="6"/>
      <c r="GM83" s="6"/>
      <c r="GN83" s="6"/>
      <c r="GO83" s="6"/>
      <c r="GP83" s="6"/>
      <c r="GQ83" s="6"/>
      <c r="GR83" s="6"/>
      <c r="GS83" s="6"/>
      <c r="GT83" s="6"/>
      <c r="GU83" s="6"/>
      <c r="GV83" s="6"/>
      <c r="GW83" s="6"/>
      <c r="GX83" s="6"/>
      <c r="GY83" s="6"/>
      <c r="GZ83" s="6"/>
      <c r="HA83" s="6"/>
      <c r="HB83" s="6"/>
      <c r="HC83" s="6"/>
      <c r="HD83" s="6"/>
      <c r="HE83" s="6"/>
      <c r="HF83" s="6"/>
      <c r="HG83" s="6"/>
      <c r="HH83" s="6"/>
      <c r="HI83" s="6"/>
      <c r="HJ83" s="6"/>
      <c r="HK83" s="6"/>
      <c r="HL83" s="6"/>
      <c r="HM83" s="6"/>
      <c r="HN83" s="6"/>
      <c r="HO83" s="6"/>
      <c r="HP83" s="6"/>
      <c r="HQ83" s="6"/>
      <c r="HR83" s="6"/>
      <c r="HS83" s="6"/>
      <c r="HT83" s="6"/>
      <c r="HU83" s="6"/>
      <c r="HV83" s="6"/>
      <c r="HW83" s="6"/>
      <c r="HX83" s="6"/>
      <c r="HY83" s="6"/>
      <c r="HZ83" s="6"/>
      <c r="IA83" s="6"/>
      <c r="IB83" s="6"/>
      <c r="IC83" s="6"/>
      <c r="ID83" s="6"/>
      <c r="IE83" s="6"/>
      <c r="IF83" s="6"/>
      <c r="IG83" s="6"/>
      <c r="IH83" s="6"/>
      <c r="II83" s="6"/>
      <c r="IJ83" s="6"/>
      <c r="IK83" s="6"/>
      <c r="IL83" s="6"/>
      <c r="IM83" s="6"/>
      <c r="IN83" s="6"/>
      <c r="IO83" s="6"/>
      <c r="IP83" s="6"/>
      <c r="IQ83" s="6"/>
      <c r="IR83" s="6"/>
      <c r="IS83" s="6"/>
      <c r="IT83" s="6"/>
      <c r="IU83" s="6"/>
      <c r="IV83" s="6"/>
      <c r="IW83" s="6"/>
      <c r="IX83" s="6"/>
      <c r="IY83" s="6"/>
      <c r="IZ83" s="6"/>
      <c r="JA83" s="6"/>
      <c r="JB83" s="6"/>
      <c r="JC83" s="6"/>
      <c r="JD83" s="6"/>
      <c r="JE83" s="6"/>
      <c r="JF83" s="6"/>
      <c r="JG83" s="6"/>
      <c r="JH83" s="6"/>
      <c r="JI83" s="6"/>
      <c r="JJ83" s="6"/>
      <c r="JK83" s="6"/>
      <c r="JL83" s="6"/>
      <c r="JM83" s="6"/>
      <c r="JN83" s="6"/>
      <c r="JO83" s="6"/>
      <c r="JP83" s="6"/>
      <c r="JQ83" s="6"/>
      <c r="JR83" s="6"/>
      <c r="JS83" s="6"/>
      <c r="JT83" s="6"/>
      <c r="JU83" s="6"/>
      <c r="JV83" s="6"/>
      <c r="JW83" s="6"/>
      <c r="JX83" s="6"/>
      <c r="JY83" s="6"/>
      <c r="JZ83" s="6"/>
      <c r="KA83" s="6"/>
      <c r="KB83" s="6"/>
      <c r="KC83" s="6"/>
      <c r="KD83" s="6"/>
      <c r="KE83" s="6"/>
      <c r="KF83" s="6"/>
      <c r="KG83" s="6"/>
      <c r="KH83" s="6"/>
      <c r="KI83" s="6"/>
      <c r="KJ83" s="6"/>
      <c r="KK83" s="6"/>
      <c r="KL83" s="6"/>
      <c r="KM83" s="6"/>
      <c r="KN83" s="6"/>
      <c r="KO83" s="6"/>
      <c r="KP83" s="6"/>
      <c r="KQ83" s="6"/>
      <c r="KR83" s="6"/>
      <c r="KS83" s="6"/>
      <c r="KT83" s="6"/>
      <c r="KU83" s="6"/>
      <c r="KV83" s="6"/>
      <c r="KW83" s="6"/>
      <c r="KX83" s="6"/>
      <c r="KY83" s="6"/>
      <c r="KZ83" s="6"/>
      <c r="LA83" s="6"/>
      <c r="LB83" s="6"/>
      <c r="LC83" s="6"/>
      <c r="LD83" s="6"/>
      <c r="LE83" s="6"/>
      <c r="LF83" s="6"/>
      <c r="LG83" s="6"/>
      <c r="LH83" s="6"/>
      <c r="LI83" s="6"/>
      <c r="LJ83" s="6"/>
      <c r="LK83" s="6"/>
      <c r="LL83" s="6"/>
      <c r="LM83" s="6"/>
      <c r="LN83" s="6"/>
      <c r="LO83" s="6"/>
      <c r="LP83" s="6"/>
      <c r="LQ83" s="6"/>
      <c r="LR83" s="6"/>
      <c r="LS83" s="6"/>
      <c r="LT83" s="6"/>
      <c r="LU83" s="6"/>
      <c r="LV83" s="6"/>
      <c r="LW83" s="6"/>
      <c r="LX83" s="6"/>
      <c r="LY83" s="6"/>
      <c r="LZ83" s="6"/>
      <c r="MA83" s="6"/>
      <c r="MB83" s="6"/>
      <c r="MC83" s="6"/>
      <c r="MD83" s="6"/>
      <c r="ME83" s="6"/>
      <c r="MF83" s="6"/>
      <c r="MG83" s="6"/>
      <c r="MH83" s="6"/>
      <c r="MI83" s="6"/>
      <c r="MJ83" s="6"/>
      <c r="MK83" s="6"/>
      <c r="ML83" s="6"/>
      <c r="MM83" s="6"/>
      <c r="MN83" s="6"/>
      <c r="MO83" s="6"/>
      <c r="MP83" s="6"/>
      <c r="MQ83" s="6"/>
      <c r="MR83" s="6"/>
      <c r="MS83" s="6"/>
      <c r="MT83" s="6"/>
      <c r="MU83" s="6"/>
      <c r="MV83" s="6"/>
      <c r="MW83" s="6"/>
      <c r="MX83" s="6"/>
      <c r="MY83" s="6"/>
      <c r="MZ83" s="6"/>
      <c r="NA83" s="6"/>
      <c r="NB83" s="6"/>
      <c r="NC83" s="6"/>
      <c r="ND83" s="6"/>
      <c r="NE83" s="6"/>
      <c r="NF83" s="6"/>
      <c r="NG83" s="6"/>
      <c r="NH83" s="6"/>
      <c r="NI83" s="6"/>
      <c r="NJ83" s="6"/>
      <c r="NK83" s="6"/>
      <c r="NL83" s="6"/>
      <c r="NM83" s="6"/>
      <c r="NN83" s="6"/>
      <c r="NO83" s="6"/>
      <c r="NP83" s="6"/>
      <c r="NQ83" s="6"/>
      <c r="NR83" s="6"/>
      <c r="NS83" s="6"/>
      <c r="NT83" s="6"/>
      <c r="NU83" s="6"/>
      <c r="NV83" s="6"/>
      <c r="NW83" s="6"/>
      <c r="NX83" s="6"/>
      <c r="NY83" s="6"/>
      <c r="NZ83" s="6"/>
      <c r="OA83" s="6"/>
      <c r="OB83" s="6"/>
      <c r="OC83" s="6"/>
      <c r="OD83" s="6"/>
      <c r="OE83" s="6"/>
      <c r="OF83" s="6"/>
      <c r="OG83" s="6"/>
      <c r="OH83" s="6"/>
      <c r="OI83" s="6"/>
      <c r="OJ83" s="6"/>
      <c r="OK83" s="6"/>
      <c r="OL83" s="6"/>
      <c r="OM83" s="6"/>
      <c r="ON83" s="6"/>
    </row>
    <row r="84" spans="3:404" hidden="1" x14ac:dyDescent="0.3">
      <c r="C84" s="796">
        <v>1</v>
      </c>
      <c r="D84" s="106" t="str">
        <f>+D8</f>
        <v>Malla API 100</v>
      </c>
      <c r="E84" s="20">
        <f>+B106</f>
        <v>0</v>
      </c>
      <c r="F84" s="6"/>
      <c r="G84" s="107" t="str">
        <f>+IF(E84=0,"-",D84)</f>
        <v>-</v>
      </c>
      <c r="H84" s="6"/>
      <c r="I84" s="97" t="str">
        <f>IFERROR(INDEX($G$84:$G$103,MATCH(0,INDEX(COUNTIF(I83:$I$83,$G$84:$G$103),),)),"")</f>
        <v/>
      </c>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c r="DD84" s="6"/>
      <c r="DE84" s="6"/>
      <c r="DF84" s="6"/>
      <c r="DG84" s="6"/>
      <c r="DH84" s="6"/>
      <c r="DI84" s="6"/>
      <c r="DJ84" s="6"/>
      <c r="DK84" s="6"/>
      <c r="DL84" s="6"/>
      <c r="DM84" s="6"/>
      <c r="DN84" s="6"/>
      <c r="DO84" s="6"/>
      <c r="DP84" s="6"/>
      <c r="DQ84" s="6"/>
      <c r="DR84" s="6"/>
      <c r="DS84" s="6"/>
      <c r="DT84" s="6"/>
      <c r="DU84" s="6"/>
      <c r="DV84" s="6"/>
      <c r="DW84" s="6"/>
      <c r="DX84" s="6"/>
      <c r="DY84" s="6"/>
      <c r="DZ84" s="6"/>
      <c r="EA84" s="6"/>
      <c r="EB84" s="6"/>
      <c r="EC84" s="6"/>
      <c r="ED84" s="6"/>
      <c r="EE84" s="6"/>
      <c r="EF84" s="6"/>
      <c r="EG84" s="6"/>
      <c r="EH84" s="6"/>
      <c r="EI84" s="6"/>
      <c r="EJ84" s="6"/>
      <c r="EK84" s="6"/>
      <c r="EL84" s="6"/>
      <c r="EM84" s="6"/>
      <c r="EN84" s="6"/>
      <c r="EO84" s="6"/>
      <c r="EP84" s="6"/>
      <c r="EQ84" s="6"/>
      <c r="ER84" s="6"/>
      <c r="ES84" s="6"/>
      <c r="ET84" s="6"/>
      <c r="EU84" s="6"/>
      <c r="EV84" s="6"/>
      <c r="EW84" s="6"/>
      <c r="EX84" s="6"/>
      <c r="EY84" s="6"/>
      <c r="EZ84" s="6"/>
      <c r="FA84" s="6"/>
      <c r="FB84" s="6"/>
      <c r="FC84" s="6"/>
      <c r="FD84" s="6"/>
      <c r="FE84" s="6"/>
      <c r="FF84" s="6"/>
      <c r="FG84" s="6"/>
      <c r="FH84" s="6"/>
      <c r="FI84" s="6"/>
      <c r="FJ84" s="6"/>
      <c r="FK84" s="6"/>
      <c r="FL84" s="6"/>
      <c r="FM84" s="6"/>
      <c r="FN84" s="6"/>
      <c r="FO84" s="6"/>
      <c r="FP84" s="6"/>
      <c r="FQ84" s="6"/>
      <c r="FR84" s="6"/>
      <c r="FS84" s="6"/>
      <c r="FT84" s="6"/>
      <c r="FU84" s="6"/>
      <c r="FV84" s="6"/>
      <c r="FW84" s="6"/>
      <c r="FX84" s="6"/>
      <c r="FY84" s="6"/>
      <c r="FZ84" s="6"/>
      <c r="GA84" s="6"/>
      <c r="GB84" s="6"/>
      <c r="GC84" s="6"/>
      <c r="GD84" s="6"/>
      <c r="GE84" s="6"/>
      <c r="GF84" s="6"/>
      <c r="GG84" s="6"/>
      <c r="GH84" s="6"/>
      <c r="GI84" s="6"/>
      <c r="GJ84" s="6"/>
      <c r="GK84" s="6"/>
      <c r="GL84" s="6"/>
      <c r="GM84" s="6"/>
      <c r="GN84" s="6"/>
      <c r="GO84" s="6"/>
      <c r="GP84" s="6"/>
      <c r="GQ84" s="6"/>
      <c r="GR84" s="6"/>
      <c r="GS84" s="6"/>
      <c r="GT84" s="6"/>
      <c r="GU84" s="6"/>
      <c r="GV84" s="6"/>
      <c r="GW84" s="6"/>
      <c r="GX84" s="6"/>
      <c r="GY84" s="6"/>
      <c r="GZ84" s="6"/>
      <c r="HA84" s="6"/>
      <c r="HB84" s="6"/>
      <c r="HC84" s="6"/>
      <c r="HD84" s="6"/>
      <c r="HE84" s="6"/>
      <c r="HF84" s="6"/>
      <c r="HG84" s="6"/>
      <c r="HH84" s="6"/>
      <c r="HI84" s="6"/>
      <c r="HJ84" s="6"/>
      <c r="HK84" s="6"/>
      <c r="HL84" s="6"/>
      <c r="HM84" s="6"/>
      <c r="HN84" s="6"/>
      <c r="HO84" s="6"/>
      <c r="HP84" s="6"/>
      <c r="HQ84" s="6"/>
      <c r="HR84" s="6"/>
      <c r="HS84" s="6"/>
      <c r="HT84" s="6"/>
      <c r="HU84" s="6"/>
      <c r="HV84" s="6"/>
      <c r="HW84" s="6"/>
      <c r="HX84" s="6"/>
      <c r="HY84" s="6"/>
      <c r="HZ84" s="6"/>
      <c r="IA84" s="6"/>
      <c r="IB84" s="6"/>
      <c r="IC84" s="6"/>
      <c r="ID84" s="6"/>
      <c r="IE84" s="6"/>
      <c r="IF84" s="6"/>
      <c r="IG84" s="6"/>
      <c r="IH84" s="6"/>
      <c r="II84" s="6"/>
      <c r="IJ84" s="6"/>
      <c r="IK84" s="6"/>
      <c r="IL84" s="6"/>
      <c r="IM84" s="6"/>
      <c r="IN84" s="6"/>
      <c r="IO84" s="6"/>
      <c r="IP84" s="6"/>
      <c r="IQ84" s="6"/>
      <c r="IR84" s="6"/>
      <c r="IS84" s="6"/>
      <c r="IT84" s="6"/>
      <c r="IU84" s="6"/>
      <c r="IV84" s="6"/>
      <c r="IW84" s="6"/>
      <c r="IX84" s="6"/>
      <c r="IY84" s="6"/>
      <c r="IZ84" s="6"/>
      <c r="JA84" s="6"/>
      <c r="JB84" s="6"/>
      <c r="JC84" s="6"/>
      <c r="JD84" s="6"/>
      <c r="JE84" s="6"/>
      <c r="JF84" s="6"/>
      <c r="JG84" s="6"/>
      <c r="JH84" s="6"/>
      <c r="JI84" s="6"/>
      <c r="JJ84" s="6"/>
      <c r="JK84" s="6"/>
      <c r="JL84" s="6"/>
      <c r="JM84" s="6"/>
      <c r="JN84" s="6"/>
      <c r="JO84" s="6"/>
      <c r="JP84" s="6"/>
      <c r="JQ84" s="6"/>
      <c r="JR84" s="6"/>
      <c r="JS84" s="6"/>
      <c r="JT84" s="6"/>
      <c r="JU84" s="6"/>
      <c r="JV84" s="6"/>
      <c r="JW84" s="6"/>
      <c r="JX84" s="6"/>
      <c r="JY84" s="6"/>
      <c r="JZ84" s="6"/>
      <c r="KA84" s="6"/>
      <c r="KB84" s="6"/>
      <c r="KC84" s="6"/>
      <c r="KD84" s="6"/>
      <c r="KE84" s="6"/>
      <c r="KF84" s="6"/>
      <c r="KG84" s="6"/>
      <c r="KH84" s="6"/>
      <c r="KI84" s="6"/>
      <c r="KJ84" s="6"/>
      <c r="KK84" s="6"/>
      <c r="KL84" s="6"/>
      <c r="KM84" s="6"/>
      <c r="KN84" s="6"/>
      <c r="KO84" s="6"/>
      <c r="KP84" s="6"/>
      <c r="KQ84" s="6"/>
      <c r="KR84" s="6"/>
      <c r="KS84" s="6"/>
      <c r="KT84" s="6"/>
      <c r="KU84" s="6"/>
      <c r="KV84" s="6"/>
      <c r="KW84" s="6"/>
      <c r="KX84" s="6"/>
      <c r="KY84" s="6"/>
      <c r="KZ84" s="6"/>
      <c r="LA84" s="6"/>
      <c r="LB84" s="6"/>
      <c r="LC84" s="6"/>
      <c r="LD84" s="6"/>
      <c r="LE84" s="6"/>
      <c r="LF84" s="6"/>
      <c r="LG84" s="6"/>
      <c r="LH84" s="6"/>
      <c r="LI84" s="6"/>
      <c r="LJ84" s="6"/>
      <c r="LK84" s="6"/>
      <c r="LL84" s="6"/>
      <c r="LM84" s="6"/>
      <c r="LN84" s="6"/>
      <c r="LO84" s="6"/>
      <c r="LP84" s="6"/>
      <c r="LQ84" s="6"/>
      <c r="LR84" s="6"/>
      <c r="LS84" s="6"/>
      <c r="LT84" s="6"/>
      <c r="LU84" s="6"/>
      <c r="LV84" s="6"/>
      <c r="LW84" s="6"/>
      <c r="LX84" s="6"/>
      <c r="LY84" s="6"/>
      <c r="LZ84" s="6"/>
      <c r="MA84" s="6"/>
      <c r="MB84" s="6"/>
      <c r="MC84" s="6"/>
      <c r="MD84" s="6"/>
      <c r="ME84" s="6"/>
      <c r="MF84" s="6"/>
      <c r="MG84" s="6"/>
      <c r="MH84" s="6"/>
      <c r="MI84" s="6"/>
      <c r="MJ84" s="6"/>
      <c r="MK84" s="6"/>
      <c r="ML84" s="6"/>
      <c r="MM84" s="6"/>
      <c r="MN84" s="6"/>
      <c r="MO84" s="6"/>
      <c r="MP84" s="6"/>
      <c r="MQ84" s="6"/>
      <c r="MR84" s="6"/>
      <c r="MS84" s="6"/>
      <c r="MT84" s="6"/>
      <c r="MU84" s="6"/>
      <c r="MV84" s="6"/>
      <c r="MW84" s="6"/>
      <c r="MX84" s="6"/>
      <c r="MY84" s="6"/>
      <c r="MZ84" s="6"/>
      <c r="NA84" s="6"/>
      <c r="NB84" s="6"/>
      <c r="NC84" s="6"/>
      <c r="ND84" s="6"/>
      <c r="NE84" s="6"/>
      <c r="NF84" s="6"/>
      <c r="NG84" s="6"/>
      <c r="NH84" s="6"/>
      <c r="NI84" s="6"/>
      <c r="NJ84" s="6"/>
      <c r="NK84" s="6"/>
      <c r="NL84" s="6"/>
      <c r="NM84" s="6"/>
      <c r="NN84" s="6"/>
      <c r="NO84" s="6"/>
      <c r="NP84" s="6"/>
      <c r="NQ84" s="6"/>
      <c r="NR84" s="6"/>
      <c r="NS84" s="6"/>
      <c r="NT84" s="6"/>
      <c r="NU84" s="6"/>
      <c r="NV84" s="6"/>
      <c r="NW84" s="6"/>
      <c r="NX84" s="6"/>
      <c r="NY84" s="6"/>
      <c r="NZ84" s="6"/>
      <c r="OA84" s="6"/>
      <c r="OB84" s="6"/>
      <c r="OC84" s="6"/>
      <c r="OD84" s="6"/>
      <c r="OE84" s="6"/>
      <c r="OF84" s="6"/>
      <c r="OG84" s="6"/>
      <c r="OH84" s="6"/>
      <c r="OI84" s="6"/>
      <c r="OJ84" s="6"/>
      <c r="OK84" s="6"/>
      <c r="OL84" s="6"/>
      <c r="OM84" s="6"/>
      <c r="ON84" s="6"/>
    </row>
    <row r="85" spans="3:404" hidden="1" x14ac:dyDescent="0.3">
      <c r="C85" s="796">
        <v>2</v>
      </c>
      <c r="D85" s="106" t="str">
        <f t="shared" ref="D85:D103" si="231">+D9</f>
        <v>Malla API 120</v>
      </c>
      <c r="E85" s="20">
        <f t="shared" ref="E85:E103" si="232">+B107</f>
        <v>0</v>
      </c>
      <c r="F85" s="6"/>
      <c r="G85" s="107" t="str">
        <f t="shared" ref="G85:G103" si="233">+IF(E85=0,"-",D85)</f>
        <v>-</v>
      </c>
      <c r="H85" s="6"/>
      <c r="I85" s="97" t="str">
        <f>IFERROR(INDEX($G$84:$G$103,MATCH(0,INDEX(COUNTIF(I$83:$I84,$G$84:$G$103),),)),"")</f>
        <v/>
      </c>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c r="DD85" s="6"/>
      <c r="DE85" s="6"/>
      <c r="DF85" s="6"/>
      <c r="DG85" s="6"/>
      <c r="DH85" s="6"/>
      <c r="DI85" s="6"/>
      <c r="DJ85" s="6"/>
      <c r="DK85" s="6"/>
      <c r="DL85" s="6"/>
      <c r="DM85" s="6"/>
      <c r="DN85" s="6"/>
      <c r="DO85" s="6"/>
      <c r="DP85" s="6"/>
      <c r="DQ85" s="6"/>
      <c r="DR85" s="6"/>
      <c r="DS85" s="6"/>
      <c r="DT85" s="6"/>
      <c r="DU85" s="6"/>
      <c r="DV85" s="6"/>
      <c r="DW85" s="6"/>
      <c r="DX85" s="6"/>
      <c r="DY85" s="6"/>
      <c r="DZ85" s="6"/>
      <c r="EA85" s="6"/>
      <c r="EB85" s="6"/>
      <c r="EC85" s="6"/>
      <c r="ED85" s="6"/>
      <c r="EE85" s="6"/>
      <c r="EF85" s="6"/>
      <c r="EG85" s="6"/>
      <c r="EH85" s="6"/>
      <c r="EI85" s="6"/>
      <c r="EJ85" s="6"/>
      <c r="EK85" s="6"/>
      <c r="EL85" s="6"/>
      <c r="EM85" s="6"/>
      <c r="EN85" s="6"/>
      <c r="EO85" s="6"/>
      <c r="EP85" s="6"/>
      <c r="EQ85" s="6"/>
      <c r="ER85" s="6"/>
      <c r="ES85" s="6"/>
      <c r="ET85" s="6"/>
      <c r="EU85" s="6"/>
      <c r="EV85" s="6"/>
      <c r="EW85" s="6"/>
      <c r="EX85" s="6"/>
      <c r="EY85" s="6"/>
      <c r="EZ85" s="6"/>
      <c r="FA85" s="6"/>
      <c r="FB85" s="6"/>
      <c r="FC85" s="6"/>
      <c r="FD85" s="6"/>
      <c r="FE85" s="6"/>
      <c r="FF85" s="6"/>
      <c r="FG85" s="6"/>
      <c r="FH85" s="6"/>
      <c r="FI85" s="6"/>
      <c r="FJ85" s="6"/>
      <c r="FK85" s="6"/>
      <c r="FL85" s="6"/>
      <c r="FM85" s="6"/>
      <c r="FN85" s="6"/>
      <c r="FO85" s="6"/>
      <c r="FP85" s="6"/>
      <c r="FQ85" s="6"/>
      <c r="FR85" s="6"/>
      <c r="FS85" s="6"/>
      <c r="FT85" s="6"/>
      <c r="FU85" s="6"/>
      <c r="FV85" s="6"/>
      <c r="FW85" s="6"/>
      <c r="FX85" s="6"/>
      <c r="FY85" s="6"/>
      <c r="FZ85" s="6"/>
      <c r="GA85" s="6"/>
      <c r="GB85" s="6"/>
      <c r="GC85" s="6"/>
      <c r="GD85" s="6"/>
      <c r="GE85" s="6"/>
      <c r="GF85" s="6"/>
      <c r="GG85" s="6"/>
      <c r="GH85" s="6"/>
      <c r="GI85" s="6"/>
      <c r="GJ85" s="6"/>
      <c r="GK85" s="6"/>
      <c r="GL85" s="6"/>
      <c r="GM85" s="6"/>
      <c r="GN85" s="6"/>
      <c r="GO85" s="6"/>
      <c r="GP85" s="6"/>
      <c r="GQ85" s="6"/>
      <c r="GR85" s="6"/>
      <c r="GS85" s="6"/>
      <c r="GT85" s="6"/>
      <c r="GU85" s="6"/>
      <c r="GV85" s="6"/>
      <c r="GW85" s="6"/>
      <c r="GX85" s="6"/>
      <c r="GY85" s="6"/>
      <c r="GZ85" s="6"/>
      <c r="HA85" s="6"/>
      <c r="HB85" s="6"/>
      <c r="HC85" s="6"/>
      <c r="HD85" s="6"/>
      <c r="HE85" s="6"/>
      <c r="HF85" s="6"/>
      <c r="HG85" s="6"/>
      <c r="HH85" s="6"/>
      <c r="HI85" s="6"/>
      <c r="HJ85" s="6"/>
      <c r="HK85" s="6"/>
      <c r="HL85" s="6"/>
      <c r="HM85" s="6"/>
      <c r="HN85" s="6"/>
      <c r="HO85" s="6"/>
      <c r="HP85" s="6"/>
      <c r="HQ85" s="6"/>
      <c r="HR85" s="6"/>
      <c r="HS85" s="6"/>
      <c r="HT85" s="6"/>
      <c r="HU85" s="6"/>
      <c r="HV85" s="6"/>
      <c r="HW85" s="6"/>
      <c r="HX85" s="6"/>
      <c r="HY85" s="6"/>
      <c r="HZ85" s="6"/>
      <c r="IA85" s="6"/>
      <c r="IB85" s="6"/>
      <c r="IC85" s="6"/>
      <c r="ID85" s="6"/>
      <c r="IE85" s="6"/>
      <c r="IF85" s="6"/>
      <c r="IG85" s="6"/>
      <c r="IH85" s="6"/>
      <c r="II85" s="6"/>
      <c r="IJ85" s="6"/>
      <c r="IK85" s="6"/>
      <c r="IL85" s="6"/>
      <c r="IM85" s="6"/>
      <c r="IN85" s="6"/>
      <c r="IO85" s="6"/>
      <c r="IP85" s="6"/>
      <c r="IQ85" s="6"/>
      <c r="IR85" s="6"/>
      <c r="IS85" s="6"/>
      <c r="IT85" s="6"/>
      <c r="IU85" s="6"/>
      <c r="IV85" s="6"/>
      <c r="IW85" s="6"/>
      <c r="IX85" s="6"/>
      <c r="IY85" s="6"/>
      <c r="IZ85" s="6"/>
      <c r="JA85" s="6"/>
      <c r="JB85" s="6"/>
      <c r="JC85" s="6"/>
      <c r="JD85" s="6"/>
      <c r="JE85" s="6"/>
      <c r="JF85" s="6"/>
      <c r="JG85" s="6"/>
      <c r="JH85" s="6"/>
      <c r="JI85" s="6"/>
      <c r="JJ85" s="6"/>
      <c r="JK85" s="6"/>
      <c r="JL85" s="6"/>
      <c r="JM85" s="6"/>
      <c r="JN85" s="6"/>
      <c r="JO85" s="6"/>
      <c r="JP85" s="6"/>
      <c r="JQ85" s="6"/>
      <c r="JR85" s="6"/>
      <c r="JS85" s="6"/>
      <c r="JT85" s="6"/>
      <c r="JU85" s="6"/>
      <c r="JV85" s="6"/>
      <c r="JW85" s="6"/>
      <c r="JX85" s="6"/>
      <c r="JY85" s="6"/>
      <c r="JZ85" s="6"/>
      <c r="KA85" s="6"/>
      <c r="KB85" s="6"/>
      <c r="KC85" s="6"/>
      <c r="KD85" s="6"/>
      <c r="KE85" s="6"/>
      <c r="KF85" s="6"/>
      <c r="KG85" s="6"/>
      <c r="KH85" s="6"/>
      <c r="KI85" s="6"/>
      <c r="KJ85" s="6"/>
      <c r="KK85" s="6"/>
      <c r="KL85" s="6"/>
      <c r="KM85" s="6"/>
      <c r="KN85" s="6"/>
      <c r="KO85" s="6"/>
      <c r="KP85" s="6"/>
      <c r="KQ85" s="6"/>
      <c r="KR85" s="6"/>
      <c r="KS85" s="6"/>
      <c r="KT85" s="6"/>
      <c r="KU85" s="6"/>
      <c r="KV85" s="6"/>
      <c r="KW85" s="6"/>
      <c r="KX85" s="6"/>
      <c r="KY85" s="6"/>
      <c r="KZ85" s="6"/>
      <c r="LA85" s="6"/>
      <c r="LB85" s="6"/>
      <c r="LC85" s="6"/>
      <c r="LD85" s="6"/>
      <c r="LE85" s="6"/>
      <c r="LF85" s="6"/>
      <c r="LG85" s="6"/>
      <c r="LH85" s="6"/>
      <c r="LI85" s="6"/>
      <c r="LJ85" s="6"/>
      <c r="LK85" s="6"/>
      <c r="LL85" s="6"/>
      <c r="LM85" s="6"/>
      <c r="LN85" s="6"/>
      <c r="LO85" s="6"/>
      <c r="LP85" s="6"/>
      <c r="LQ85" s="6"/>
      <c r="LR85" s="6"/>
      <c r="LS85" s="6"/>
      <c r="LT85" s="6"/>
      <c r="LU85" s="6"/>
      <c r="LV85" s="6"/>
      <c r="LW85" s="6"/>
      <c r="LX85" s="6"/>
      <c r="LY85" s="6"/>
      <c r="LZ85" s="6"/>
      <c r="MA85" s="6"/>
      <c r="MB85" s="6"/>
      <c r="MC85" s="6"/>
      <c r="MD85" s="6"/>
      <c r="ME85" s="6"/>
      <c r="MF85" s="6"/>
      <c r="MG85" s="6"/>
      <c r="MH85" s="6"/>
      <c r="MI85" s="6"/>
      <c r="MJ85" s="6"/>
      <c r="MK85" s="6"/>
      <c r="ML85" s="6"/>
      <c r="MM85" s="6"/>
      <c r="MN85" s="6"/>
      <c r="MO85" s="6"/>
      <c r="MP85" s="6"/>
      <c r="MQ85" s="6"/>
      <c r="MR85" s="6"/>
      <c r="MS85" s="6"/>
      <c r="MT85" s="6"/>
      <c r="MU85" s="6"/>
      <c r="MV85" s="6"/>
      <c r="MW85" s="6"/>
      <c r="MX85" s="6"/>
      <c r="MY85" s="6"/>
      <c r="MZ85" s="6"/>
      <c r="NA85" s="6"/>
      <c r="NB85" s="6"/>
      <c r="NC85" s="6"/>
      <c r="ND85" s="6"/>
      <c r="NE85" s="6"/>
      <c r="NF85" s="6"/>
      <c r="NG85" s="6"/>
      <c r="NH85" s="6"/>
      <c r="NI85" s="6"/>
      <c r="NJ85" s="6"/>
      <c r="NK85" s="6"/>
      <c r="NL85" s="6"/>
      <c r="NM85" s="6"/>
      <c r="NN85" s="6"/>
      <c r="NO85" s="6"/>
      <c r="NP85" s="6"/>
      <c r="NQ85" s="6"/>
      <c r="NR85" s="6"/>
      <c r="NS85" s="6"/>
      <c r="NT85" s="6"/>
      <c r="NU85" s="6"/>
      <c r="NV85" s="6"/>
      <c r="NW85" s="6"/>
      <c r="NX85" s="6"/>
      <c r="NY85" s="6"/>
      <c r="NZ85" s="6"/>
      <c r="OA85" s="6"/>
      <c r="OB85" s="6"/>
      <c r="OC85" s="6"/>
      <c r="OD85" s="6"/>
      <c r="OE85" s="6"/>
      <c r="OF85" s="6"/>
      <c r="OG85" s="6"/>
      <c r="OH85" s="6"/>
      <c r="OI85" s="6"/>
      <c r="OJ85" s="6"/>
      <c r="OK85" s="6"/>
      <c r="OL85" s="6"/>
      <c r="OM85" s="6"/>
      <c r="ON85" s="6"/>
    </row>
    <row r="86" spans="3:404" hidden="1" x14ac:dyDescent="0.3">
      <c r="C86" s="796">
        <v>3</v>
      </c>
      <c r="D86" s="106" t="str">
        <f t="shared" si="231"/>
        <v>Malla API 140</v>
      </c>
      <c r="E86" s="20">
        <f t="shared" si="232"/>
        <v>0</v>
      </c>
      <c r="F86" s="6"/>
      <c r="G86" s="107" t="str">
        <f t="shared" si="233"/>
        <v>-</v>
      </c>
      <c r="H86" s="6"/>
      <c r="I86" s="97" t="str">
        <f>IFERROR(INDEX($G$84:$G$103,MATCH(0,INDEX(COUNTIF(I$83:$I85,$G$84:$G$103),),)),"")</f>
        <v/>
      </c>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c r="DD86" s="6"/>
      <c r="DE86" s="6"/>
      <c r="DF86" s="6"/>
      <c r="DG86" s="6"/>
      <c r="DH86" s="6"/>
      <c r="DI86" s="6"/>
      <c r="DJ86" s="6"/>
      <c r="DK86" s="6"/>
      <c r="DL86" s="6"/>
      <c r="DM86" s="6"/>
      <c r="DN86" s="6"/>
      <c r="DO86" s="6"/>
      <c r="DP86" s="6"/>
      <c r="DQ86" s="6"/>
      <c r="DR86" s="6"/>
      <c r="DS86" s="6"/>
      <c r="DT86" s="6"/>
      <c r="DU86" s="6"/>
      <c r="DV86" s="6"/>
      <c r="DW86" s="6"/>
      <c r="DX86" s="6"/>
      <c r="DY86" s="6"/>
      <c r="DZ86" s="6"/>
      <c r="EA86" s="6"/>
      <c r="EB86" s="6"/>
      <c r="EC86" s="6"/>
      <c r="ED86" s="6"/>
      <c r="EE86" s="6"/>
      <c r="EF86" s="6"/>
      <c r="EG86" s="6"/>
      <c r="EH86" s="6"/>
      <c r="EI86" s="6"/>
      <c r="EJ86" s="6"/>
      <c r="EK86" s="6"/>
      <c r="EL86" s="6"/>
      <c r="EM86" s="6"/>
      <c r="EN86" s="6"/>
      <c r="EO86" s="6"/>
      <c r="EP86" s="6"/>
      <c r="EQ86" s="6"/>
      <c r="ER86" s="6"/>
      <c r="ES86" s="6"/>
      <c r="ET86" s="6"/>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6"/>
      <c r="FU86" s="6"/>
      <c r="FV86" s="6"/>
      <c r="FW86" s="6"/>
      <c r="FX86" s="6"/>
      <c r="FY86" s="6"/>
      <c r="FZ86" s="6"/>
      <c r="GA86" s="6"/>
      <c r="GB86" s="6"/>
      <c r="GC86" s="6"/>
      <c r="GD86" s="6"/>
      <c r="GE86" s="6"/>
      <c r="GF86" s="6"/>
      <c r="GG86" s="6"/>
      <c r="GH86" s="6"/>
      <c r="GI86" s="6"/>
      <c r="GJ86" s="6"/>
      <c r="GK86" s="6"/>
      <c r="GL86" s="6"/>
      <c r="GM86" s="6"/>
      <c r="GN86" s="6"/>
      <c r="GO86" s="6"/>
      <c r="GP86" s="6"/>
      <c r="GQ86" s="6"/>
      <c r="GR86" s="6"/>
      <c r="GS86" s="6"/>
      <c r="GT86" s="6"/>
      <c r="GU86" s="6"/>
      <c r="GV86" s="6"/>
      <c r="GW86" s="6"/>
      <c r="GX86" s="6"/>
      <c r="GY86" s="6"/>
      <c r="GZ86" s="6"/>
      <c r="HA86" s="6"/>
      <c r="HB86" s="6"/>
      <c r="HC86" s="6"/>
      <c r="HD86" s="6"/>
      <c r="HE86" s="6"/>
      <c r="HF86" s="6"/>
      <c r="HG86" s="6"/>
      <c r="HH86" s="6"/>
      <c r="HI86" s="6"/>
      <c r="HJ86" s="6"/>
      <c r="HK86" s="6"/>
      <c r="HL86" s="6"/>
      <c r="HM86" s="6"/>
      <c r="HN86" s="6"/>
      <c r="HO86" s="6"/>
      <c r="HP86" s="6"/>
      <c r="HQ86" s="6"/>
      <c r="HR86" s="6"/>
      <c r="HS86" s="6"/>
      <c r="HT86" s="6"/>
      <c r="HU86" s="6"/>
      <c r="HV86" s="6"/>
      <c r="HW86" s="6"/>
      <c r="HX86" s="6"/>
      <c r="HY86" s="6"/>
      <c r="HZ86" s="6"/>
      <c r="IA86" s="6"/>
      <c r="IB86" s="6"/>
      <c r="IC86" s="6"/>
      <c r="ID86" s="6"/>
      <c r="IE86" s="6"/>
      <c r="IF86" s="6"/>
      <c r="IG86" s="6"/>
      <c r="IH86" s="6"/>
      <c r="II86" s="6"/>
      <c r="IJ86" s="6"/>
      <c r="IK86" s="6"/>
      <c r="IL86" s="6"/>
      <c r="IM86" s="6"/>
      <c r="IN86" s="6"/>
      <c r="IO86" s="6"/>
      <c r="IP86" s="6"/>
      <c r="IQ86" s="6"/>
      <c r="IR86" s="6"/>
      <c r="IS86" s="6"/>
      <c r="IT86" s="6"/>
      <c r="IU86" s="6"/>
      <c r="IV86" s="6"/>
      <c r="IW86" s="6"/>
      <c r="IX86" s="6"/>
      <c r="IY86" s="6"/>
      <c r="IZ86" s="6"/>
      <c r="JA86" s="6"/>
      <c r="JB86" s="6"/>
      <c r="JC86" s="6"/>
      <c r="JD86" s="6"/>
      <c r="JE86" s="6"/>
      <c r="JF86" s="6"/>
      <c r="JG86" s="6"/>
      <c r="JH86" s="6"/>
      <c r="JI86" s="6"/>
      <c r="JJ86" s="6"/>
      <c r="JK86" s="6"/>
      <c r="JL86" s="6"/>
      <c r="JM86" s="6"/>
      <c r="JN86" s="6"/>
      <c r="JO86" s="6"/>
      <c r="JP86" s="6"/>
      <c r="JQ86" s="6"/>
      <c r="JR86" s="6"/>
      <c r="JS86" s="6"/>
      <c r="JT86" s="6"/>
      <c r="JU86" s="6"/>
      <c r="JV86" s="6"/>
      <c r="JW86" s="6"/>
      <c r="JX86" s="6"/>
      <c r="JY86" s="6"/>
      <c r="JZ86" s="6"/>
      <c r="KA86" s="6"/>
      <c r="KB86" s="6"/>
      <c r="KC86" s="6"/>
      <c r="KD86" s="6"/>
      <c r="KE86" s="6"/>
      <c r="KF86" s="6"/>
      <c r="KG86" s="6"/>
      <c r="KH86" s="6"/>
      <c r="KI86" s="6"/>
      <c r="KJ86" s="6"/>
      <c r="KK86" s="6"/>
      <c r="KL86" s="6"/>
      <c r="KM86" s="6"/>
      <c r="KN86" s="6"/>
      <c r="KO86" s="6"/>
      <c r="KP86" s="6"/>
      <c r="KQ86" s="6"/>
      <c r="KR86" s="6"/>
      <c r="KS86" s="6"/>
      <c r="KT86" s="6"/>
      <c r="KU86" s="6"/>
      <c r="KV86" s="6"/>
      <c r="KW86" s="6"/>
      <c r="KX86" s="6"/>
      <c r="KY86" s="6"/>
      <c r="KZ86" s="6"/>
      <c r="LA86" s="6"/>
      <c r="LB86" s="6"/>
      <c r="LC86" s="6"/>
      <c r="LD86" s="6"/>
      <c r="LE86" s="6"/>
      <c r="LF86" s="6"/>
      <c r="LG86" s="6"/>
      <c r="LH86" s="6"/>
      <c r="LI86" s="6"/>
      <c r="LJ86" s="6"/>
      <c r="LK86" s="6"/>
      <c r="LL86" s="6"/>
      <c r="LM86" s="6"/>
      <c r="LN86" s="6"/>
      <c r="LO86" s="6"/>
      <c r="LP86" s="6"/>
      <c r="LQ86" s="6"/>
      <c r="LR86" s="6"/>
      <c r="LS86" s="6"/>
      <c r="LT86" s="6"/>
      <c r="LU86" s="6"/>
      <c r="LV86" s="6"/>
      <c r="LW86" s="6"/>
      <c r="LX86" s="6"/>
      <c r="LY86" s="6"/>
      <c r="LZ86" s="6"/>
      <c r="MA86" s="6"/>
      <c r="MB86" s="6"/>
      <c r="MC86" s="6"/>
      <c r="MD86" s="6"/>
      <c r="ME86" s="6"/>
      <c r="MF86" s="6"/>
      <c r="MG86" s="6"/>
      <c r="MH86" s="6"/>
      <c r="MI86" s="6"/>
      <c r="MJ86" s="6"/>
      <c r="MK86" s="6"/>
      <c r="ML86" s="6"/>
      <c r="MM86" s="6"/>
      <c r="MN86" s="6"/>
      <c r="MO86" s="6"/>
      <c r="MP86" s="6"/>
      <c r="MQ86" s="6"/>
      <c r="MR86" s="6"/>
      <c r="MS86" s="6"/>
      <c r="MT86" s="6"/>
      <c r="MU86" s="6"/>
      <c r="MV86" s="6"/>
      <c r="MW86" s="6"/>
      <c r="MX86" s="6"/>
      <c r="MY86" s="6"/>
      <c r="MZ86" s="6"/>
      <c r="NA86" s="6"/>
      <c r="NB86" s="6"/>
      <c r="NC86" s="6"/>
      <c r="ND86" s="6"/>
      <c r="NE86" s="6"/>
      <c r="NF86" s="6"/>
      <c r="NG86" s="6"/>
      <c r="NH86" s="6"/>
      <c r="NI86" s="6"/>
      <c r="NJ86" s="6"/>
      <c r="NK86" s="6"/>
      <c r="NL86" s="6"/>
      <c r="NM86" s="6"/>
      <c r="NN86" s="6"/>
      <c r="NO86" s="6"/>
      <c r="NP86" s="6"/>
      <c r="NQ86" s="6"/>
      <c r="NR86" s="6"/>
      <c r="NS86" s="6"/>
      <c r="NT86" s="6"/>
      <c r="NU86" s="6"/>
      <c r="NV86" s="6"/>
      <c r="NW86" s="6"/>
      <c r="NX86" s="6"/>
      <c r="NY86" s="6"/>
      <c r="NZ86" s="6"/>
      <c r="OA86" s="6"/>
      <c r="OB86" s="6"/>
      <c r="OC86" s="6"/>
      <c r="OD86" s="6"/>
      <c r="OE86" s="6"/>
      <c r="OF86" s="6"/>
      <c r="OG86" s="6"/>
      <c r="OH86" s="6"/>
      <c r="OI86" s="6"/>
      <c r="OJ86" s="6"/>
      <c r="OK86" s="6"/>
      <c r="OL86" s="6"/>
      <c r="OM86" s="6"/>
      <c r="ON86" s="6"/>
    </row>
    <row r="87" spans="3:404" hidden="1" x14ac:dyDescent="0.3">
      <c r="C87" s="796">
        <v>4</v>
      </c>
      <c r="D87" s="106" t="str">
        <f t="shared" si="231"/>
        <v>Malla API 170</v>
      </c>
      <c r="E87" s="20">
        <f t="shared" si="232"/>
        <v>0</v>
      </c>
      <c r="F87" s="6"/>
      <c r="G87" s="107" t="str">
        <f t="shared" si="233"/>
        <v>-</v>
      </c>
      <c r="H87" s="6"/>
      <c r="I87" s="97" t="str">
        <f>IFERROR(INDEX($G$84:$G$103,MATCH(0,INDEX(COUNTIF(I$83:$I86,$G$84:$G$103),),)),"")</f>
        <v/>
      </c>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c r="DD87" s="6"/>
      <c r="DE87" s="6"/>
      <c r="DF87" s="6"/>
      <c r="DG87" s="6"/>
      <c r="DH87" s="6"/>
      <c r="DI87" s="6"/>
      <c r="DJ87" s="6"/>
      <c r="DK87" s="6"/>
      <c r="DL87" s="6"/>
      <c r="DM87" s="6"/>
      <c r="DN87" s="6"/>
      <c r="DO87" s="6"/>
      <c r="DP87" s="6"/>
      <c r="DQ87" s="6"/>
      <c r="DR87" s="6"/>
      <c r="DS87" s="6"/>
      <c r="DT87" s="6"/>
      <c r="DU87" s="6"/>
      <c r="DV87" s="6"/>
      <c r="DW87" s="6"/>
      <c r="DX87" s="6"/>
      <c r="DY87" s="6"/>
      <c r="DZ87" s="6"/>
      <c r="EA87" s="6"/>
      <c r="EB87" s="6"/>
      <c r="EC87" s="6"/>
      <c r="ED87" s="6"/>
      <c r="EE87" s="6"/>
      <c r="EF87" s="6"/>
      <c r="EG87" s="6"/>
      <c r="EH87" s="6"/>
      <c r="EI87" s="6"/>
      <c r="EJ87" s="6"/>
      <c r="EK87" s="6"/>
      <c r="EL87" s="6"/>
      <c r="EM87" s="6"/>
      <c r="EN87" s="6"/>
      <c r="EO87" s="6"/>
      <c r="EP87" s="6"/>
      <c r="EQ87" s="6"/>
      <c r="ER87" s="6"/>
      <c r="ES87" s="6"/>
      <c r="ET87" s="6"/>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6"/>
      <c r="FU87" s="6"/>
      <c r="FV87" s="6"/>
      <c r="FW87" s="6"/>
      <c r="FX87" s="6"/>
      <c r="FY87" s="6"/>
      <c r="FZ87" s="6"/>
      <c r="GA87" s="6"/>
      <c r="GB87" s="6"/>
      <c r="GC87" s="6"/>
      <c r="GD87" s="6"/>
      <c r="GE87" s="6"/>
      <c r="GF87" s="6"/>
      <c r="GG87" s="6"/>
      <c r="GH87" s="6"/>
      <c r="GI87" s="6"/>
      <c r="GJ87" s="6"/>
      <c r="GK87" s="6"/>
      <c r="GL87" s="6"/>
      <c r="GM87" s="6"/>
      <c r="GN87" s="6"/>
      <c r="GO87" s="6"/>
      <c r="GP87" s="6"/>
      <c r="GQ87" s="6"/>
      <c r="GR87" s="6"/>
      <c r="GS87" s="6"/>
      <c r="GT87" s="6"/>
      <c r="GU87" s="6"/>
      <c r="GV87" s="6"/>
      <c r="GW87" s="6"/>
      <c r="GX87" s="6"/>
      <c r="GY87" s="6"/>
      <c r="GZ87" s="6"/>
      <c r="HA87" s="6"/>
      <c r="HB87" s="6"/>
      <c r="HC87" s="6"/>
      <c r="HD87" s="6"/>
      <c r="HE87" s="6"/>
      <c r="HF87" s="6"/>
      <c r="HG87" s="6"/>
      <c r="HH87" s="6"/>
      <c r="HI87" s="6"/>
      <c r="HJ87" s="6"/>
      <c r="HK87" s="6"/>
      <c r="HL87" s="6"/>
      <c r="HM87" s="6"/>
      <c r="HN87" s="6"/>
      <c r="HO87" s="6"/>
      <c r="HP87" s="6"/>
      <c r="HQ87" s="6"/>
      <c r="HR87" s="6"/>
      <c r="HS87" s="6"/>
      <c r="HT87" s="6"/>
      <c r="HU87" s="6"/>
      <c r="HV87" s="6"/>
      <c r="HW87" s="6"/>
      <c r="HX87" s="6"/>
      <c r="HY87" s="6"/>
      <c r="HZ87" s="6"/>
      <c r="IA87" s="6"/>
      <c r="IB87" s="6"/>
      <c r="IC87" s="6"/>
      <c r="ID87" s="6"/>
      <c r="IE87" s="6"/>
      <c r="IF87" s="6"/>
      <c r="IG87" s="6"/>
      <c r="IH87" s="6"/>
      <c r="II87" s="6"/>
      <c r="IJ87" s="6"/>
      <c r="IK87" s="6"/>
      <c r="IL87" s="6"/>
      <c r="IM87" s="6"/>
      <c r="IN87" s="6"/>
      <c r="IO87" s="6"/>
      <c r="IP87" s="6"/>
      <c r="IQ87" s="6"/>
      <c r="IR87" s="6"/>
      <c r="IS87" s="6"/>
      <c r="IT87" s="6"/>
      <c r="IU87" s="6"/>
      <c r="IV87" s="6"/>
      <c r="IW87" s="6"/>
      <c r="IX87" s="6"/>
      <c r="IY87" s="6"/>
      <c r="IZ87" s="6"/>
      <c r="JA87" s="6"/>
      <c r="JB87" s="6"/>
      <c r="JC87" s="6"/>
      <c r="JD87" s="6"/>
      <c r="JE87" s="6"/>
      <c r="JF87" s="6"/>
      <c r="JG87" s="6"/>
      <c r="JH87" s="6"/>
      <c r="JI87" s="6"/>
      <c r="JJ87" s="6"/>
      <c r="JK87" s="6"/>
      <c r="JL87" s="6"/>
      <c r="JM87" s="6"/>
      <c r="JN87" s="6"/>
      <c r="JO87" s="6"/>
      <c r="JP87" s="6"/>
      <c r="JQ87" s="6"/>
      <c r="JR87" s="6"/>
      <c r="JS87" s="6"/>
      <c r="JT87" s="6"/>
      <c r="JU87" s="6"/>
      <c r="JV87" s="6"/>
      <c r="JW87" s="6"/>
      <c r="JX87" s="6"/>
      <c r="JY87" s="6"/>
      <c r="JZ87" s="6"/>
      <c r="KA87" s="6"/>
      <c r="KB87" s="6"/>
      <c r="KC87" s="6"/>
      <c r="KD87" s="6"/>
      <c r="KE87" s="6"/>
      <c r="KF87" s="6"/>
      <c r="KG87" s="6"/>
      <c r="KH87" s="6"/>
      <c r="KI87" s="6"/>
      <c r="KJ87" s="6"/>
      <c r="KK87" s="6"/>
      <c r="KL87" s="6"/>
      <c r="KM87" s="6"/>
      <c r="KN87" s="6"/>
      <c r="KO87" s="6"/>
      <c r="KP87" s="6"/>
      <c r="KQ87" s="6"/>
      <c r="KR87" s="6"/>
      <c r="KS87" s="6"/>
      <c r="KT87" s="6"/>
      <c r="KU87" s="6"/>
      <c r="KV87" s="6"/>
      <c r="KW87" s="6"/>
      <c r="KX87" s="6"/>
      <c r="KY87" s="6"/>
      <c r="KZ87" s="6"/>
      <c r="LA87" s="6"/>
      <c r="LB87" s="6"/>
      <c r="LC87" s="6"/>
      <c r="LD87" s="6"/>
      <c r="LE87" s="6"/>
      <c r="LF87" s="6"/>
      <c r="LG87" s="6"/>
      <c r="LH87" s="6"/>
      <c r="LI87" s="6"/>
      <c r="LJ87" s="6"/>
      <c r="LK87" s="6"/>
      <c r="LL87" s="6"/>
      <c r="LM87" s="6"/>
      <c r="LN87" s="6"/>
      <c r="LO87" s="6"/>
      <c r="LP87" s="6"/>
      <c r="LQ87" s="6"/>
      <c r="LR87" s="6"/>
      <c r="LS87" s="6"/>
      <c r="LT87" s="6"/>
      <c r="LU87" s="6"/>
      <c r="LV87" s="6"/>
      <c r="LW87" s="6"/>
      <c r="LX87" s="6"/>
      <c r="LY87" s="6"/>
      <c r="LZ87" s="6"/>
      <c r="MA87" s="6"/>
      <c r="MB87" s="6"/>
      <c r="MC87" s="6"/>
      <c r="MD87" s="6"/>
      <c r="ME87" s="6"/>
      <c r="MF87" s="6"/>
      <c r="MG87" s="6"/>
      <c r="MH87" s="6"/>
      <c r="MI87" s="6"/>
      <c r="MJ87" s="6"/>
      <c r="MK87" s="6"/>
      <c r="ML87" s="6"/>
      <c r="MM87" s="6"/>
      <c r="MN87" s="6"/>
      <c r="MO87" s="6"/>
      <c r="MP87" s="6"/>
      <c r="MQ87" s="6"/>
      <c r="MR87" s="6"/>
      <c r="MS87" s="6"/>
      <c r="MT87" s="6"/>
      <c r="MU87" s="6"/>
      <c r="MV87" s="6"/>
      <c r="MW87" s="6"/>
      <c r="MX87" s="6"/>
      <c r="MY87" s="6"/>
      <c r="MZ87" s="6"/>
      <c r="NA87" s="6"/>
      <c r="NB87" s="6"/>
      <c r="NC87" s="6"/>
      <c r="ND87" s="6"/>
      <c r="NE87" s="6"/>
      <c r="NF87" s="6"/>
      <c r="NG87" s="6"/>
      <c r="NH87" s="6"/>
      <c r="NI87" s="6"/>
      <c r="NJ87" s="6"/>
      <c r="NK87" s="6"/>
      <c r="NL87" s="6"/>
      <c r="NM87" s="6"/>
      <c r="NN87" s="6"/>
      <c r="NO87" s="6"/>
      <c r="NP87" s="6"/>
      <c r="NQ87" s="6"/>
      <c r="NR87" s="6"/>
      <c r="NS87" s="6"/>
      <c r="NT87" s="6"/>
      <c r="NU87" s="6"/>
      <c r="NV87" s="6"/>
      <c r="NW87" s="6"/>
      <c r="NX87" s="6"/>
      <c r="NY87" s="6"/>
      <c r="NZ87" s="6"/>
      <c r="OA87" s="6"/>
      <c r="OB87" s="6"/>
      <c r="OC87" s="6"/>
      <c r="OD87" s="6"/>
      <c r="OE87" s="6"/>
      <c r="OF87" s="6"/>
      <c r="OG87" s="6"/>
      <c r="OH87" s="6"/>
      <c r="OI87" s="6"/>
      <c r="OJ87" s="6"/>
      <c r="OK87" s="6"/>
      <c r="OL87" s="6"/>
      <c r="OM87" s="6"/>
      <c r="ON87" s="6"/>
    </row>
    <row r="88" spans="3:404" hidden="1" x14ac:dyDescent="0.3">
      <c r="C88" s="796">
        <v>5</v>
      </c>
      <c r="D88" s="106" t="str">
        <f t="shared" si="231"/>
        <v>Malla API 200</v>
      </c>
      <c r="E88" s="20">
        <f t="shared" si="232"/>
        <v>0</v>
      </c>
      <c r="F88" s="6"/>
      <c r="G88" s="107" t="str">
        <f t="shared" si="233"/>
        <v>-</v>
      </c>
      <c r="H88" s="6"/>
      <c r="I88" s="97" t="str">
        <f>IFERROR(INDEX($G$84:$G$103,MATCH(0,INDEX(COUNTIF(I$83:$I87,$G$84:$G$103),),)),"")</f>
        <v/>
      </c>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c r="DD88" s="6"/>
      <c r="DE88" s="6"/>
      <c r="DF88" s="6"/>
      <c r="DG88" s="6"/>
      <c r="DH88" s="6"/>
      <c r="DI88" s="6"/>
      <c r="DJ88" s="6"/>
      <c r="DK88" s="6"/>
      <c r="DL88" s="6"/>
      <c r="DM88" s="6"/>
      <c r="DN88" s="6"/>
      <c r="DO88" s="6"/>
      <c r="DP88" s="6"/>
      <c r="DQ88" s="6"/>
      <c r="DR88" s="6"/>
      <c r="DS88" s="6"/>
      <c r="DT88" s="6"/>
      <c r="DU88" s="6"/>
      <c r="DV88" s="6"/>
      <c r="DW88" s="6"/>
      <c r="DX88" s="6"/>
      <c r="DY88" s="6"/>
      <c r="DZ88" s="6"/>
      <c r="EA88" s="6"/>
      <c r="EB88" s="6"/>
      <c r="EC88" s="6"/>
      <c r="ED88" s="6"/>
      <c r="EE88" s="6"/>
      <c r="EF88" s="6"/>
      <c r="EG88" s="6"/>
      <c r="EH88" s="6"/>
      <c r="EI88" s="6"/>
      <c r="EJ88" s="6"/>
      <c r="EK88" s="6"/>
      <c r="EL88" s="6"/>
      <c r="EM88" s="6"/>
      <c r="EN88" s="6"/>
      <c r="EO88" s="6"/>
      <c r="EP88" s="6"/>
      <c r="EQ88" s="6"/>
      <c r="ER88" s="6"/>
      <c r="ES88" s="6"/>
      <c r="ET88" s="6"/>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6"/>
      <c r="FU88" s="6"/>
      <c r="FV88" s="6"/>
      <c r="FW88" s="6"/>
      <c r="FX88" s="6"/>
      <c r="FY88" s="6"/>
      <c r="FZ88" s="6"/>
      <c r="GA88" s="6"/>
      <c r="GB88" s="6"/>
      <c r="GC88" s="6"/>
      <c r="GD88" s="6"/>
      <c r="GE88" s="6"/>
      <c r="GF88" s="6"/>
      <c r="GG88" s="6"/>
      <c r="GH88" s="6"/>
      <c r="GI88" s="6"/>
      <c r="GJ88" s="6"/>
      <c r="GK88" s="6"/>
      <c r="GL88" s="6"/>
      <c r="GM88" s="6"/>
      <c r="GN88" s="6"/>
      <c r="GO88" s="6"/>
      <c r="GP88" s="6"/>
      <c r="GQ88" s="6"/>
      <c r="GR88" s="6"/>
      <c r="GS88" s="6"/>
      <c r="GT88" s="6"/>
      <c r="GU88" s="6"/>
      <c r="GV88" s="6"/>
      <c r="GW88" s="6"/>
      <c r="GX88" s="6"/>
      <c r="GY88" s="6"/>
      <c r="GZ88" s="6"/>
      <c r="HA88" s="6"/>
      <c r="HB88" s="6"/>
      <c r="HC88" s="6"/>
      <c r="HD88" s="6"/>
      <c r="HE88" s="6"/>
      <c r="HF88" s="6"/>
      <c r="HG88" s="6"/>
      <c r="HH88" s="6"/>
      <c r="HI88" s="6"/>
      <c r="HJ88" s="6"/>
      <c r="HK88" s="6"/>
      <c r="HL88" s="6"/>
      <c r="HM88" s="6"/>
      <c r="HN88" s="6"/>
      <c r="HO88" s="6"/>
      <c r="HP88" s="6"/>
      <c r="HQ88" s="6"/>
      <c r="HR88" s="6"/>
      <c r="HS88" s="6"/>
      <c r="HT88" s="6"/>
      <c r="HU88" s="6"/>
      <c r="HV88" s="6"/>
      <c r="HW88" s="6"/>
      <c r="HX88" s="6"/>
      <c r="HY88" s="6"/>
      <c r="HZ88" s="6"/>
      <c r="IA88" s="6"/>
      <c r="IB88" s="6"/>
      <c r="IC88" s="6"/>
      <c r="ID88" s="6"/>
      <c r="IE88" s="6"/>
      <c r="IF88" s="6"/>
      <c r="IG88" s="6"/>
      <c r="IH88" s="6"/>
      <c r="II88" s="6"/>
      <c r="IJ88" s="6"/>
      <c r="IK88" s="6"/>
      <c r="IL88" s="6"/>
      <c r="IM88" s="6"/>
      <c r="IN88" s="6"/>
      <c r="IO88" s="6"/>
      <c r="IP88" s="6"/>
      <c r="IQ88" s="6"/>
      <c r="IR88" s="6"/>
      <c r="IS88" s="6"/>
      <c r="IT88" s="6"/>
      <c r="IU88" s="6"/>
      <c r="IV88" s="6"/>
      <c r="IW88" s="6"/>
      <c r="IX88" s="6"/>
      <c r="IY88" s="6"/>
      <c r="IZ88" s="6"/>
      <c r="JA88" s="6"/>
      <c r="JB88" s="6"/>
      <c r="JC88" s="6"/>
      <c r="JD88" s="6"/>
      <c r="JE88" s="6"/>
      <c r="JF88" s="6"/>
      <c r="JG88" s="6"/>
      <c r="JH88" s="6"/>
      <c r="JI88" s="6"/>
      <c r="JJ88" s="6"/>
      <c r="JK88" s="6"/>
      <c r="JL88" s="6"/>
      <c r="JM88" s="6"/>
      <c r="JN88" s="6"/>
      <c r="JO88" s="6"/>
      <c r="JP88" s="6"/>
      <c r="JQ88" s="6"/>
      <c r="JR88" s="6"/>
      <c r="JS88" s="6"/>
      <c r="JT88" s="6"/>
      <c r="JU88" s="6"/>
      <c r="JV88" s="6"/>
      <c r="JW88" s="6"/>
      <c r="JX88" s="6"/>
      <c r="JY88" s="6"/>
      <c r="JZ88" s="6"/>
      <c r="KA88" s="6"/>
      <c r="KB88" s="6"/>
      <c r="KC88" s="6"/>
      <c r="KD88" s="6"/>
      <c r="KE88" s="6"/>
      <c r="KF88" s="6"/>
      <c r="KG88" s="6"/>
      <c r="KH88" s="6"/>
      <c r="KI88" s="6"/>
      <c r="KJ88" s="6"/>
      <c r="KK88" s="6"/>
      <c r="KL88" s="6"/>
      <c r="KM88" s="6"/>
      <c r="KN88" s="6"/>
      <c r="KO88" s="6"/>
      <c r="KP88" s="6"/>
      <c r="KQ88" s="6"/>
      <c r="KR88" s="6"/>
      <c r="KS88" s="6"/>
      <c r="KT88" s="6"/>
      <c r="KU88" s="6"/>
      <c r="KV88" s="6"/>
      <c r="KW88" s="6"/>
      <c r="KX88" s="6"/>
      <c r="KY88" s="6"/>
      <c r="KZ88" s="6"/>
      <c r="LA88" s="6"/>
      <c r="LB88" s="6"/>
      <c r="LC88" s="6"/>
      <c r="LD88" s="6"/>
      <c r="LE88" s="6"/>
      <c r="LF88" s="6"/>
      <c r="LG88" s="6"/>
      <c r="LH88" s="6"/>
      <c r="LI88" s="6"/>
      <c r="LJ88" s="6"/>
      <c r="LK88" s="6"/>
      <c r="LL88" s="6"/>
      <c r="LM88" s="6"/>
      <c r="LN88" s="6"/>
      <c r="LO88" s="6"/>
      <c r="LP88" s="6"/>
      <c r="LQ88" s="6"/>
      <c r="LR88" s="6"/>
      <c r="LS88" s="6"/>
      <c r="LT88" s="6"/>
      <c r="LU88" s="6"/>
      <c r="LV88" s="6"/>
      <c r="LW88" s="6"/>
      <c r="LX88" s="6"/>
      <c r="LY88" s="6"/>
      <c r="LZ88" s="6"/>
      <c r="MA88" s="6"/>
      <c r="MB88" s="6"/>
      <c r="MC88" s="6"/>
      <c r="MD88" s="6"/>
      <c r="ME88" s="6"/>
      <c r="MF88" s="6"/>
      <c r="MG88" s="6"/>
      <c r="MH88" s="6"/>
      <c r="MI88" s="6"/>
      <c r="MJ88" s="6"/>
      <c r="MK88" s="6"/>
      <c r="ML88" s="6"/>
      <c r="MM88" s="6"/>
      <c r="MN88" s="6"/>
      <c r="MO88" s="6"/>
      <c r="MP88" s="6"/>
      <c r="MQ88" s="6"/>
      <c r="MR88" s="6"/>
      <c r="MS88" s="6"/>
      <c r="MT88" s="6"/>
      <c r="MU88" s="6"/>
      <c r="MV88" s="6"/>
      <c r="MW88" s="6"/>
      <c r="MX88" s="6"/>
      <c r="MY88" s="6"/>
      <c r="MZ88" s="6"/>
      <c r="NA88" s="6"/>
      <c r="NB88" s="6"/>
      <c r="NC88" s="6"/>
      <c r="ND88" s="6"/>
      <c r="NE88" s="6"/>
      <c r="NF88" s="6"/>
      <c r="NG88" s="6"/>
      <c r="NH88" s="6"/>
      <c r="NI88" s="6"/>
      <c r="NJ88" s="6"/>
      <c r="NK88" s="6"/>
      <c r="NL88" s="6"/>
      <c r="NM88" s="6"/>
      <c r="NN88" s="6"/>
      <c r="NO88" s="6"/>
      <c r="NP88" s="6"/>
      <c r="NQ88" s="6"/>
      <c r="NR88" s="6"/>
      <c r="NS88" s="6"/>
      <c r="NT88" s="6"/>
      <c r="NU88" s="6"/>
      <c r="NV88" s="6"/>
      <c r="NW88" s="6"/>
      <c r="NX88" s="6"/>
      <c r="NY88" s="6"/>
      <c r="NZ88" s="6"/>
      <c r="OA88" s="6"/>
      <c r="OB88" s="6"/>
      <c r="OC88" s="6"/>
      <c r="OD88" s="6"/>
      <c r="OE88" s="6"/>
      <c r="OF88" s="6"/>
      <c r="OG88" s="6"/>
      <c r="OH88" s="6"/>
      <c r="OI88" s="6"/>
      <c r="OJ88" s="6"/>
      <c r="OK88" s="6"/>
      <c r="OL88" s="6"/>
      <c r="OM88" s="6"/>
      <c r="ON88" s="6"/>
    </row>
    <row r="89" spans="3:404" hidden="1" x14ac:dyDescent="0.3">
      <c r="C89" s="796">
        <v>6</v>
      </c>
      <c r="D89" s="106" t="str">
        <f t="shared" si="231"/>
        <v>Malla API 230</v>
      </c>
      <c r="E89" s="20">
        <f t="shared" si="232"/>
        <v>0</v>
      </c>
      <c r="F89" s="6"/>
      <c r="G89" s="107" t="str">
        <f t="shared" si="233"/>
        <v>-</v>
      </c>
      <c r="H89" s="6"/>
      <c r="I89" s="97" t="str">
        <f>IFERROR(INDEX($G$84:$G$103,MATCH(0,INDEX(COUNTIF(I$83:$I88,$G$84:$G$103),),)),"")</f>
        <v/>
      </c>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c r="DD89" s="6"/>
      <c r="DE89" s="6"/>
      <c r="DF89" s="6"/>
      <c r="DG89" s="6"/>
      <c r="DH89" s="6"/>
      <c r="DI89" s="6"/>
      <c r="DJ89" s="6"/>
      <c r="DK89" s="6"/>
      <c r="DL89" s="6"/>
      <c r="DM89" s="6"/>
      <c r="DN89" s="6"/>
      <c r="DO89" s="6"/>
      <c r="DP89" s="6"/>
      <c r="DQ89" s="6"/>
      <c r="DR89" s="6"/>
      <c r="DS89" s="6"/>
      <c r="DT89" s="6"/>
      <c r="DU89" s="6"/>
      <c r="DV89" s="6"/>
      <c r="DW89" s="6"/>
      <c r="DX89" s="6"/>
      <c r="DY89" s="6"/>
      <c r="DZ89" s="6"/>
      <c r="EA89" s="6"/>
      <c r="EB89" s="6"/>
      <c r="EC89" s="6"/>
      <c r="ED89" s="6"/>
      <c r="EE89" s="6"/>
      <c r="EF89" s="6"/>
      <c r="EG89" s="6"/>
      <c r="EH89" s="6"/>
      <c r="EI89" s="6"/>
      <c r="EJ89" s="6"/>
      <c r="EK89" s="6"/>
      <c r="EL89" s="6"/>
      <c r="EM89" s="6"/>
      <c r="EN89" s="6"/>
      <c r="EO89" s="6"/>
      <c r="EP89" s="6"/>
      <c r="EQ89" s="6"/>
      <c r="ER89" s="6"/>
      <c r="ES89" s="6"/>
      <c r="ET89" s="6"/>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6"/>
      <c r="FU89" s="6"/>
      <c r="FV89" s="6"/>
      <c r="FW89" s="6"/>
      <c r="FX89" s="6"/>
      <c r="FY89" s="6"/>
      <c r="FZ89" s="6"/>
      <c r="GA89" s="6"/>
      <c r="GB89" s="6"/>
      <c r="GC89" s="6"/>
      <c r="GD89" s="6"/>
      <c r="GE89" s="6"/>
      <c r="GF89" s="6"/>
      <c r="GG89" s="6"/>
      <c r="GH89" s="6"/>
      <c r="GI89" s="6"/>
      <c r="GJ89" s="6"/>
      <c r="GK89" s="6"/>
      <c r="GL89" s="6"/>
      <c r="GM89" s="6"/>
      <c r="GN89" s="6"/>
      <c r="GO89" s="6"/>
      <c r="GP89" s="6"/>
      <c r="GQ89" s="6"/>
      <c r="GR89" s="6"/>
      <c r="GS89" s="6"/>
      <c r="GT89" s="6"/>
      <c r="GU89" s="6"/>
      <c r="GV89" s="6"/>
      <c r="GW89" s="6"/>
      <c r="GX89" s="6"/>
      <c r="GY89" s="6"/>
      <c r="GZ89" s="6"/>
      <c r="HA89" s="6"/>
      <c r="HB89" s="6"/>
      <c r="HC89" s="6"/>
      <c r="HD89" s="6"/>
      <c r="HE89" s="6"/>
      <c r="HF89" s="6"/>
      <c r="HG89" s="6"/>
      <c r="HH89" s="6"/>
      <c r="HI89" s="6"/>
      <c r="HJ89" s="6"/>
      <c r="HK89" s="6"/>
      <c r="HL89" s="6"/>
      <c r="HM89" s="6"/>
      <c r="HN89" s="6"/>
      <c r="HO89" s="6"/>
      <c r="HP89" s="6"/>
      <c r="HQ89" s="6"/>
      <c r="HR89" s="6"/>
      <c r="HS89" s="6"/>
      <c r="HT89" s="6"/>
      <c r="HU89" s="6"/>
      <c r="HV89" s="6"/>
      <c r="HW89" s="6"/>
      <c r="HX89" s="6"/>
      <c r="HY89" s="6"/>
      <c r="HZ89" s="6"/>
      <c r="IA89" s="6"/>
      <c r="IB89" s="6"/>
      <c r="IC89" s="6"/>
      <c r="ID89" s="6"/>
      <c r="IE89" s="6"/>
      <c r="IF89" s="6"/>
      <c r="IG89" s="6"/>
      <c r="IH89" s="6"/>
      <c r="II89" s="6"/>
      <c r="IJ89" s="6"/>
      <c r="IK89" s="6"/>
      <c r="IL89" s="6"/>
      <c r="IM89" s="6"/>
      <c r="IN89" s="6"/>
      <c r="IO89" s="6"/>
      <c r="IP89" s="6"/>
      <c r="IQ89" s="6"/>
      <c r="IR89" s="6"/>
      <c r="IS89" s="6"/>
      <c r="IT89" s="6"/>
      <c r="IU89" s="6"/>
      <c r="IV89" s="6"/>
      <c r="IW89" s="6"/>
      <c r="IX89" s="6"/>
      <c r="IY89" s="6"/>
      <c r="IZ89" s="6"/>
      <c r="JA89" s="6"/>
      <c r="JB89" s="6"/>
      <c r="JC89" s="6"/>
      <c r="JD89" s="6"/>
      <c r="JE89" s="6"/>
      <c r="JF89" s="6"/>
      <c r="JG89" s="6"/>
      <c r="JH89" s="6"/>
      <c r="JI89" s="6"/>
      <c r="JJ89" s="6"/>
      <c r="JK89" s="6"/>
      <c r="JL89" s="6"/>
      <c r="JM89" s="6"/>
      <c r="JN89" s="6"/>
      <c r="JO89" s="6"/>
      <c r="JP89" s="6"/>
      <c r="JQ89" s="6"/>
      <c r="JR89" s="6"/>
      <c r="JS89" s="6"/>
      <c r="JT89" s="6"/>
      <c r="JU89" s="6"/>
      <c r="JV89" s="6"/>
      <c r="JW89" s="6"/>
      <c r="JX89" s="6"/>
      <c r="JY89" s="6"/>
      <c r="JZ89" s="6"/>
      <c r="KA89" s="6"/>
      <c r="KB89" s="6"/>
      <c r="KC89" s="6"/>
      <c r="KD89" s="6"/>
      <c r="KE89" s="6"/>
      <c r="KF89" s="6"/>
      <c r="KG89" s="6"/>
      <c r="KH89" s="6"/>
      <c r="KI89" s="6"/>
      <c r="KJ89" s="6"/>
      <c r="KK89" s="6"/>
      <c r="KL89" s="6"/>
      <c r="KM89" s="6"/>
      <c r="KN89" s="6"/>
      <c r="KO89" s="6"/>
      <c r="KP89" s="6"/>
      <c r="KQ89" s="6"/>
      <c r="KR89" s="6"/>
      <c r="KS89" s="6"/>
      <c r="KT89" s="6"/>
      <c r="KU89" s="6"/>
      <c r="KV89" s="6"/>
      <c r="KW89" s="6"/>
      <c r="KX89" s="6"/>
      <c r="KY89" s="6"/>
      <c r="KZ89" s="6"/>
      <c r="LA89" s="6"/>
      <c r="LB89" s="6"/>
      <c r="LC89" s="6"/>
      <c r="LD89" s="6"/>
      <c r="LE89" s="6"/>
      <c r="LF89" s="6"/>
      <c r="LG89" s="6"/>
      <c r="LH89" s="6"/>
      <c r="LI89" s="6"/>
      <c r="LJ89" s="6"/>
      <c r="LK89" s="6"/>
      <c r="LL89" s="6"/>
      <c r="LM89" s="6"/>
      <c r="LN89" s="6"/>
      <c r="LO89" s="6"/>
      <c r="LP89" s="6"/>
      <c r="LQ89" s="6"/>
      <c r="LR89" s="6"/>
      <c r="LS89" s="6"/>
      <c r="LT89" s="6"/>
      <c r="LU89" s="6"/>
      <c r="LV89" s="6"/>
      <c r="LW89" s="6"/>
      <c r="LX89" s="6"/>
      <c r="LY89" s="6"/>
      <c r="LZ89" s="6"/>
      <c r="MA89" s="6"/>
      <c r="MB89" s="6"/>
      <c r="MC89" s="6"/>
      <c r="MD89" s="6"/>
      <c r="ME89" s="6"/>
      <c r="MF89" s="6"/>
      <c r="MG89" s="6"/>
      <c r="MH89" s="6"/>
      <c r="MI89" s="6"/>
      <c r="MJ89" s="6"/>
      <c r="MK89" s="6"/>
      <c r="ML89" s="6"/>
      <c r="MM89" s="6"/>
      <c r="MN89" s="6"/>
      <c r="MO89" s="6"/>
      <c r="MP89" s="6"/>
      <c r="MQ89" s="6"/>
      <c r="MR89" s="6"/>
      <c r="MS89" s="6"/>
      <c r="MT89" s="6"/>
      <c r="MU89" s="6"/>
      <c r="MV89" s="6"/>
      <c r="MW89" s="6"/>
      <c r="MX89" s="6"/>
      <c r="MY89" s="6"/>
      <c r="MZ89" s="6"/>
      <c r="NA89" s="6"/>
      <c r="NB89" s="6"/>
      <c r="NC89" s="6"/>
      <c r="ND89" s="6"/>
      <c r="NE89" s="6"/>
      <c r="NF89" s="6"/>
      <c r="NG89" s="6"/>
      <c r="NH89" s="6"/>
      <c r="NI89" s="6"/>
      <c r="NJ89" s="6"/>
      <c r="NK89" s="6"/>
      <c r="NL89" s="6"/>
      <c r="NM89" s="6"/>
      <c r="NN89" s="6"/>
      <c r="NO89" s="6"/>
      <c r="NP89" s="6"/>
      <c r="NQ89" s="6"/>
      <c r="NR89" s="6"/>
      <c r="NS89" s="6"/>
      <c r="NT89" s="6"/>
      <c r="NU89" s="6"/>
      <c r="NV89" s="6"/>
      <c r="NW89" s="6"/>
      <c r="NX89" s="6"/>
      <c r="NY89" s="6"/>
      <c r="NZ89" s="6"/>
      <c r="OA89" s="6"/>
      <c r="OB89" s="6"/>
      <c r="OC89" s="6"/>
      <c r="OD89" s="6"/>
      <c r="OE89" s="6"/>
      <c r="OF89" s="6"/>
      <c r="OG89" s="6"/>
      <c r="OH89" s="6"/>
      <c r="OI89" s="6"/>
      <c r="OJ89" s="6"/>
      <c r="OK89" s="6"/>
      <c r="OL89" s="6"/>
      <c r="OM89" s="6"/>
      <c r="ON89" s="6"/>
    </row>
    <row r="90" spans="3:404" hidden="1" x14ac:dyDescent="0.3">
      <c r="C90" s="796">
        <v>7</v>
      </c>
      <c r="D90" s="106" t="str">
        <f t="shared" si="231"/>
        <v>Malla API 270</v>
      </c>
      <c r="E90" s="20">
        <f t="shared" si="232"/>
        <v>0</v>
      </c>
      <c r="F90" s="6"/>
      <c r="G90" s="107" t="str">
        <f t="shared" si="233"/>
        <v>-</v>
      </c>
      <c r="H90" s="6"/>
      <c r="I90" s="97" t="str">
        <f>IFERROR(INDEX($G$84:$G$103,MATCH(0,INDEX(COUNTIF(I$83:$I89,$G$84:$G$103),),)),"")</f>
        <v/>
      </c>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c r="DD90" s="6"/>
      <c r="DE90" s="6"/>
      <c r="DF90" s="6"/>
      <c r="DG90" s="6"/>
      <c r="DH90" s="6"/>
      <c r="DI90" s="6"/>
      <c r="DJ90" s="6"/>
      <c r="DK90" s="6"/>
      <c r="DL90" s="6"/>
      <c r="DM90" s="6"/>
      <c r="DN90" s="6"/>
      <c r="DO90" s="6"/>
      <c r="DP90" s="6"/>
      <c r="DQ90" s="6"/>
      <c r="DR90" s="6"/>
      <c r="DS90" s="6"/>
      <c r="DT90" s="6"/>
      <c r="DU90" s="6"/>
      <c r="DV90" s="6"/>
      <c r="DW90" s="6"/>
      <c r="DX90" s="6"/>
      <c r="DY90" s="6"/>
      <c r="DZ90" s="6"/>
      <c r="EA90" s="6"/>
      <c r="EB90" s="6"/>
      <c r="EC90" s="6"/>
      <c r="ED90" s="6"/>
      <c r="EE90" s="6"/>
      <c r="EF90" s="6"/>
      <c r="EG90" s="6"/>
      <c r="EH90" s="6"/>
      <c r="EI90" s="6"/>
      <c r="EJ90" s="6"/>
      <c r="EK90" s="6"/>
      <c r="EL90" s="6"/>
      <c r="EM90" s="6"/>
      <c r="EN90" s="6"/>
      <c r="EO90" s="6"/>
      <c r="EP90" s="6"/>
      <c r="EQ90" s="6"/>
      <c r="ER90" s="6"/>
      <c r="ES90" s="6"/>
      <c r="ET90" s="6"/>
      <c r="EU90" s="6"/>
      <c r="EV90" s="6"/>
      <c r="EW90" s="6"/>
      <c r="EX90" s="6"/>
      <c r="EY90" s="6"/>
      <c r="EZ90" s="6"/>
      <c r="FA90" s="6"/>
      <c r="FB90" s="6"/>
      <c r="FC90" s="6"/>
      <c r="FD90" s="6"/>
      <c r="FE90" s="6"/>
      <c r="FF90" s="6"/>
      <c r="FG90" s="6"/>
      <c r="FH90" s="6"/>
      <c r="FI90" s="6"/>
      <c r="FJ90" s="6"/>
      <c r="FK90" s="6"/>
      <c r="FL90" s="6"/>
      <c r="FM90" s="6"/>
      <c r="FN90" s="6"/>
      <c r="FO90" s="6"/>
      <c r="FP90" s="6"/>
      <c r="FQ90" s="6"/>
      <c r="FR90" s="6"/>
      <c r="FS90" s="6"/>
      <c r="FT90" s="6"/>
      <c r="FU90" s="6"/>
      <c r="FV90" s="6"/>
      <c r="FW90" s="6"/>
      <c r="FX90" s="6"/>
      <c r="FY90" s="6"/>
      <c r="FZ90" s="6"/>
      <c r="GA90" s="6"/>
      <c r="GB90" s="6"/>
      <c r="GC90" s="6"/>
      <c r="GD90" s="6"/>
      <c r="GE90" s="6"/>
      <c r="GF90" s="6"/>
      <c r="GG90" s="6"/>
      <c r="GH90" s="6"/>
      <c r="GI90" s="6"/>
      <c r="GJ90" s="6"/>
      <c r="GK90" s="6"/>
      <c r="GL90" s="6"/>
      <c r="GM90" s="6"/>
      <c r="GN90" s="6"/>
      <c r="GO90" s="6"/>
      <c r="GP90" s="6"/>
      <c r="GQ90" s="6"/>
      <c r="GR90" s="6"/>
      <c r="GS90" s="6"/>
      <c r="GT90" s="6"/>
      <c r="GU90" s="6"/>
      <c r="GV90" s="6"/>
      <c r="GW90" s="6"/>
      <c r="GX90" s="6"/>
      <c r="GY90" s="6"/>
      <c r="GZ90" s="6"/>
      <c r="HA90" s="6"/>
      <c r="HB90" s="6"/>
      <c r="HC90" s="6"/>
      <c r="HD90" s="6"/>
      <c r="HE90" s="6"/>
      <c r="HF90" s="6"/>
      <c r="HG90" s="6"/>
      <c r="HH90" s="6"/>
      <c r="HI90" s="6"/>
      <c r="HJ90" s="6"/>
      <c r="HK90" s="6"/>
      <c r="HL90" s="6"/>
      <c r="HM90" s="6"/>
      <c r="HN90" s="6"/>
      <c r="HO90" s="6"/>
      <c r="HP90" s="6"/>
      <c r="HQ90" s="6"/>
      <c r="HR90" s="6"/>
      <c r="HS90" s="6"/>
      <c r="HT90" s="6"/>
      <c r="HU90" s="6"/>
      <c r="HV90" s="6"/>
      <c r="HW90" s="6"/>
      <c r="HX90" s="6"/>
      <c r="HY90" s="6"/>
      <c r="HZ90" s="6"/>
      <c r="IA90" s="6"/>
      <c r="IB90" s="6"/>
      <c r="IC90" s="6"/>
      <c r="ID90" s="6"/>
      <c r="IE90" s="6"/>
      <c r="IF90" s="6"/>
      <c r="IG90" s="6"/>
      <c r="IH90" s="6"/>
      <c r="II90" s="6"/>
      <c r="IJ90" s="6"/>
      <c r="IK90" s="6"/>
      <c r="IL90" s="6"/>
      <c r="IM90" s="6"/>
      <c r="IN90" s="6"/>
      <c r="IO90" s="6"/>
      <c r="IP90" s="6"/>
      <c r="IQ90" s="6"/>
      <c r="IR90" s="6"/>
      <c r="IS90" s="6"/>
      <c r="IT90" s="6"/>
      <c r="IU90" s="6"/>
      <c r="IV90" s="6"/>
      <c r="IW90" s="6"/>
      <c r="IX90" s="6"/>
      <c r="IY90" s="6"/>
      <c r="IZ90" s="6"/>
      <c r="JA90" s="6"/>
      <c r="JB90" s="6"/>
      <c r="JC90" s="6"/>
      <c r="JD90" s="6"/>
      <c r="JE90" s="6"/>
      <c r="JF90" s="6"/>
      <c r="JG90" s="6"/>
      <c r="JH90" s="6"/>
      <c r="JI90" s="6"/>
      <c r="JJ90" s="6"/>
      <c r="JK90" s="6"/>
      <c r="JL90" s="6"/>
      <c r="JM90" s="6"/>
      <c r="JN90" s="6"/>
      <c r="JO90" s="6"/>
      <c r="JP90" s="6"/>
      <c r="JQ90" s="6"/>
      <c r="JR90" s="6"/>
      <c r="JS90" s="6"/>
      <c r="JT90" s="6"/>
      <c r="JU90" s="6"/>
      <c r="JV90" s="6"/>
      <c r="JW90" s="6"/>
      <c r="JX90" s="6"/>
      <c r="JY90" s="6"/>
      <c r="JZ90" s="6"/>
      <c r="KA90" s="6"/>
      <c r="KB90" s="6"/>
      <c r="KC90" s="6"/>
      <c r="KD90" s="6"/>
      <c r="KE90" s="6"/>
      <c r="KF90" s="6"/>
      <c r="KG90" s="6"/>
      <c r="KH90" s="6"/>
      <c r="KI90" s="6"/>
      <c r="KJ90" s="6"/>
      <c r="KK90" s="6"/>
      <c r="KL90" s="6"/>
      <c r="KM90" s="6"/>
      <c r="KN90" s="6"/>
      <c r="KO90" s="6"/>
      <c r="KP90" s="6"/>
      <c r="KQ90" s="6"/>
      <c r="KR90" s="6"/>
      <c r="KS90" s="6"/>
      <c r="KT90" s="6"/>
      <c r="KU90" s="6"/>
      <c r="KV90" s="6"/>
      <c r="KW90" s="6"/>
      <c r="KX90" s="6"/>
      <c r="KY90" s="6"/>
      <c r="KZ90" s="6"/>
      <c r="LA90" s="6"/>
      <c r="LB90" s="6"/>
      <c r="LC90" s="6"/>
      <c r="LD90" s="6"/>
      <c r="LE90" s="6"/>
      <c r="LF90" s="6"/>
      <c r="LG90" s="6"/>
      <c r="LH90" s="6"/>
      <c r="LI90" s="6"/>
      <c r="LJ90" s="6"/>
      <c r="LK90" s="6"/>
      <c r="LL90" s="6"/>
      <c r="LM90" s="6"/>
      <c r="LN90" s="6"/>
      <c r="LO90" s="6"/>
      <c r="LP90" s="6"/>
      <c r="LQ90" s="6"/>
      <c r="LR90" s="6"/>
      <c r="LS90" s="6"/>
      <c r="LT90" s="6"/>
      <c r="LU90" s="6"/>
      <c r="LV90" s="6"/>
      <c r="LW90" s="6"/>
      <c r="LX90" s="6"/>
      <c r="LY90" s="6"/>
      <c r="LZ90" s="6"/>
      <c r="MA90" s="6"/>
      <c r="MB90" s="6"/>
      <c r="MC90" s="6"/>
      <c r="MD90" s="6"/>
      <c r="ME90" s="6"/>
      <c r="MF90" s="6"/>
      <c r="MG90" s="6"/>
      <c r="MH90" s="6"/>
      <c r="MI90" s="6"/>
      <c r="MJ90" s="6"/>
      <c r="MK90" s="6"/>
      <c r="ML90" s="6"/>
      <c r="MM90" s="6"/>
      <c r="MN90" s="6"/>
      <c r="MO90" s="6"/>
      <c r="MP90" s="6"/>
      <c r="MQ90" s="6"/>
      <c r="MR90" s="6"/>
      <c r="MS90" s="6"/>
      <c r="MT90" s="6"/>
      <c r="MU90" s="6"/>
      <c r="MV90" s="6"/>
      <c r="MW90" s="6"/>
      <c r="MX90" s="6"/>
      <c r="MY90" s="6"/>
      <c r="MZ90" s="6"/>
      <c r="NA90" s="6"/>
      <c r="NB90" s="6"/>
      <c r="NC90" s="6"/>
      <c r="ND90" s="6"/>
      <c r="NE90" s="6"/>
      <c r="NF90" s="6"/>
      <c r="NG90" s="6"/>
      <c r="NH90" s="6"/>
      <c r="NI90" s="6"/>
      <c r="NJ90" s="6"/>
      <c r="NK90" s="6"/>
      <c r="NL90" s="6"/>
      <c r="NM90" s="6"/>
      <c r="NN90" s="6"/>
      <c r="NO90" s="6"/>
      <c r="NP90" s="6"/>
      <c r="NQ90" s="6"/>
      <c r="NR90" s="6"/>
      <c r="NS90" s="6"/>
      <c r="NT90" s="6"/>
      <c r="NU90" s="6"/>
      <c r="NV90" s="6"/>
      <c r="NW90" s="6"/>
      <c r="NX90" s="6"/>
      <c r="NY90" s="6"/>
      <c r="NZ90" s="6"/>
      <c r="OA90" s="6"/>
      <c r="OB90" s="6"/>
      <c r="OC90" s="6"/>
      <c r="OD90" s="6"/>
      <c r="OE90" s="6"/>
      <c r="OF90" s="6"/>
      <c r="OG90" s="6"/>
      <c r="OH90" s="6"/>
      <c r="OI90" s="6"/>
      <c r="OJ90" s="6"/>
      <c r="OK90" s="6"/>
      <c r="OL90" s="6"/>
      <c r="OM90" s="6"/>
      <c r="ON90" s="6"/>
    </row>
    <row r="91" spans="3:404" hidden="1" x14ac:dyDescent="0.3">
      <c r="C91" s="796">
        <v>8</v>
      </c>
      <c r="D91" s="106" t="str">
        <f t="shared" si="231"/>
        <v>Malla API 80</v>
      </c>
      <c r="E91" s="20">
        <f t="shared" si="232"/>
        <v>0</v>
      </c>
      <c r="F91" s="6"/>
      <c r="G91" s="107" t="str">
        <f t="shared" si="233"/>
        <v>-</v>
      </c>
      <c r="H91" s="6"/>
      <c r="I91" s="97" t="str">
        <f>IFERROR(INDEX($G$84:$G$103,MATCH(0,INDEX(COUNTIF(I$83:$I90,$G$84:$G$103),),)),"")</f>
        <v/>
      </c>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c r="DD91" s="6"/>
      <c r="DE91" s="6"/>
      <c r="DF91" s="6"/>
      <c r="DG91" s="6"/>
      <c r="DH91" s="6"/>
      <c r="DI91" s="6"/>
      <c r="DJ91" s="6"/>
      <c r="DK91" s="6"/>
      <c r="DL91" s="6"/>
      <c r="DM91" s="6"/>
      <c r="DN91" s="6"/>
      <c r="DO91" s="6"/>
      <c r="DP91" s="6"/>
      <c r="DQ91" s="6"/>
      <c r="DR91" s="6"/>
      <c r="DS91" s="6"/>
      <c r="DT91" s="6"/>
      <c r="DU91" s="6"/>
      <c r="DV91" s="6"/>
      <c r="DW91" s="6"/>
      <c r="DX91" s="6"/>
      <c r="DY91" s="6"/>
      <c r="DZ91" s="6"/>
      <c r="EA91" s="6"/>
      <c r="EB91" s="6"/>
      <c r="EC91" s="6"/>
      <c r="ED91" s="6"/>
      <c r="EE91" s="6"/>
      <c r="EF91" s="6"/>
      <c r="EG91" s="6"/>
      <c r="EH91" s="6"/>
      <c r="EI91" s="6"/>
      <c r="EJ91" s="6"/>
      <c r="EK91" s="6"/>
      <c r="EL91" s="6"/>
      <c r="EM91" s="6"/>
      <c r="EN91" s="6"/>
      <c r="EO91" s="6"/>
      <c r="EP91" s="6"/>
      <c r="EQ91" s="6"/>
      <c r="ER91" s="6"/>
      <c r="ES91" s="6"/>
      <c r="ET91" s="6"/>
      <c r="EU91" s="6"/>
      <c r="EV91" s="6"/>
      <c r="EW91" s="6"/>
      <c r="EX91" s="6"/>
      <c r="EY91" s="6"/>
      <c r="EZ91" s="6"/>
      <c r="FA91" s="6"/>
      <c r="FB91" s="6"/>
      <c r="FC91" s="6"/>
      <c r="FD91" s="6"/>
      <c r="FE91" s="6"/>
      <c r="FF91" s="6"/>
      <c r="FG91" s="6"/>
      <c r="FH91" s="6"/>
      <c r="FI91" s="6"/>
      <c r="FJ91" s="6"/>
      <c r="FK91" s="6"/>
      <c r="FL91" s="6"/>
      <c r="FM91" s="6"/>
      <c r="FN91" s="6"/>
      <c r="FO91" s="6"/>
      <c r="FP91" s="6"/>
      <c r="FQ91" s="6"/>
      <c r="FR91" s="6"/>
      <c r="FS91" s="6"/>
      <c r="FT91" s="6"/>
      <c r="FU91" s="6"/>
      <c r="FV91" s="6"/>
      <c r="FW91" s="6"/>
      <c r="FX91" s="6"/>
      <c r="FY91" s="6"/>
      <c r="FZ91" s="6"/>
      <c r="GA91" s="6"/>
      <c r="GB91" s="6"/>
      <c r="GC91" s="6"/>
      <c r="GD91" s="6"/>
      <c r="GE91" s="6"/>
      <c r="GF91" s="6"/>
      <c r="GG91" s="6"/>
      <c r="GH91" s="6"/>
      <c r="GI91" s="6"/>
      <c r="GJ91" s="6"/>
      <c r="GK91" s="6"/>
      <c r="GL91" s="6"/>
      <c r="GM91" s="6"/>
      <c r="GN91" s="6"/>
      <c r="GO91" s="6"/>
      <c r="GP91" s="6"/>
      <c r="GQ91" s="6"/>
      <c r="GR91" s="6"/>
      <c r="GS91" s="6"/>
      <c r="GT91" s="6"/>
      <c r="GU91" s="6"/>
      <c r="GV91" s="6"/>
      <c r="GW91" s="6"/>
      <c r="GX91" s="6"/>
      <c r="GY91" s="6"/>
      <c r="GZ91" s="6"/>
      <c r="HA91" s="6"/>
      <c r="HB91" s="6"/>
      <c r="HC91" s="6"/>
      <c r="HD91" s="6"/>
      <c r="HE91" s="6"/>
      <c r="HF91" s="6"/>
      <c r="HG91" s="6"/>
      <c r="HH91" s="6"/>
      <c r="HI91" s="6"/>
      <c r="HJ91" s="6"/>
      <c r="HK91" s="6"/>
      <c r="HL91" s="6"/>
      <c r="HM91" s="6"/>
      <c r="HN91" s="6"/>
      <c r="HO91" s="6"/>
      <c r="HP91" s="6"/>
      <c r="HQ91" s="6"/>
      <c r="HR91" s="6"/>
      <c r="HS91" s="6"/>
      <c r="HT91" s="6"/>
      <c r="HU91" s="6"/>
      <c r="HV91" s="6"/>
      <c r="HW91" s="6"/>
      <c r="HX91" s="6"/>
      <c r="HY91" s="6"/>
      <c r="HZ91" s="6"/>
      <c r="IA91" s="6"/>
      <c r="IB91" s="6"/>
      <c r="IC91" s="6"/>
      <c r="ID91" s="6"/>
      <c r="IE91" s="6"/>
      <c r="IF91" s="6"/>
      <c r="IG91" s="6"/>
      <c r="IH91" s="6"/>
      <c r="II91" s="6"/>
      <c r="IJ91" s="6"/>
      <c r="IK91" s="6"/>
      <c r="IL91" s="6"/>
      <c r="IM91" s="6"/>
      <c r="IN91" s="6"/>
      <c r="IO91" s="6"/>
      <c r="IP91" s="6"/>
      <c r="IQ91" s="6"/>
      <c r="IR91" s="6"/>
      <c r="IS91" s="6"/>
      <c r="IT91" s="6"/>
      <c r="IU91" s="6"/>
      <c r="IV91" s="6"/>
      <c r="IW91" s="6"/>
      <c r="IX91" s="6"/>
      <c r="IY91" s="6"/>
      <c r="IZ91" s="6"/>
      <c r="JA91" s="6"/>
      <c r="JB91" s="6"/>
      <c r="JC91" s="6"/>
      <c r="JD91" s="6"/>
      <c r="JE91" s="6"/>
      <c r="JF91" s="6"/>
      <c r="JG91" s="6"/>
      <c r="JH91" s="6"/>
      <c r="JI91" s="6"/>
      <c r="JJ91" s="6"/>
      <c r="JK91" s="6"/>
      <c r="JL91" s="6"/>
      <c r="JM91" s="6"/>
      <c r="JN91" s="6"/>
      <c r="JO91" s="6"/>
      <c r="JP91" s="6"/>
      <c r="JQ91" s="6"/>
      <c r="JR91" s="6"/>
      <c r="JS91" s="6"/>
      <c r="JT91" s="6"/>
      <c r="JU91" s="6"/>
      <c r="JV91" s="6"/>
      <c r="JW91" s="6"/>
      <c r="JX91" s="6"/>
      <c r="JY91" s="6"/>
      <c r="JZ91" s="6"/>
      <c r="KA91" s="6"/>
      <c r="KB91" s="6"/>
      <c r="KC91" s="6"/>
      <c r="KD91" s="6"/>
      <c r="KE91" s="6"/>
      <c r="KF91" s="6"/>
      <c r="KG91" s="6"/>
      <c r="KH91" s="6"/>
      <c r="KI91" s="6"/>
      <c r="KJ91" s="6"/>
      <c r="KK91" s="6"/>
      <c r="KL91" s="6"/>
      <c r="KM91" s="6"/>
      <c r="KN91" s="6"/>
      <c r="KO91" s="6"/>
      <c r="KP91" s="6"/>
      <c r="KQ91" s="6"/>
      <c r="KR91" s="6"/>
      <c r="KS91" s="6"/>
      <c r="KT91" s="6"/>
      <c r="KU91" s="6"/>
      <c r="KV91" s="6"/>
      <c r="KW91" s="6"/>
      <c r="KX91" s="6"/>
      <c r="KY91" s="6"/>
      <c r="KZ91" s="6"/>
      <c r="LA91" s="6"/>
      <c r="LB91" s="6"/>
      <c r="LC91" s="6"/>
      <c r="LD91" s="6"/>
      <c r="LE91" s="6"/>
      <c r="LF91" s="6"/>
      <c r="LG91" s="6"/>
      <c r="LH91" s="6"/>
      <c r="LI91" s="6"/>
      <c r="LJ91" s="6"/>
      <c r="LK91" s="6"/>
      <c r="LL91" s="6"/>
      <c r="LM91" s="6"/>
      <c r="LN91" s="6"/>
      <c r="LO91" s="6"/>
      <c r="LP91" s="6"/>
      <c r="LQ91" s="6"/>
      <c r="LR91" s="6"/>
      <c r="LS91" s="6"/>
      <c r="LT91" s="6"/>
      <c r="LU91" s="6"/>
      <c r="LV91" s="6"/>
      <c r="LW91" s="6"/>
      <c r="LX91" s="6"/>
      <c r="LY91" s="6"/>
      <c r="LZ91" s="6"/>
      <c r="MA91" s="6"/>
      <c r="MB91" s="6"/>
      <c r="MC91" s="6"/>
      <c r="MD91" s="6"/>
      <c r="ME91" s="6"/>
      <c r="MF91" s="6"/>
      <c r="MG91" s="6"/>
      <c r="MH91" s="6"/>
      <c r="MI91" s="6"/>
      <c r="MJ91" s="6"/>
      <c r="MK91" s="6"/>
      <c r="ML91" s="6"/>
      <c r="MM91" s="6"/>
      <c r="MN91" s="6"/>
      <c r="MO91" s="6"/>
      <c r="MP91" s="6"/>
      <c r="MQ91" s="6"/>
      <c r="MR91" s="6"/>
      <c r="MS91" s="6"/>
      <c r="MT91" s="6"/>
      <c r="MU91" s="6"/>
      <c r="MV91" s="6"/>
      <c r="MW91" s="6"/>
      <c r="MX91" s="6"/>
      <c r="MY91" s="6"/>
      <c r="MZ91" s="6"/>
      <c r="NA91" s="6"/>
      <c r="NB91" s="6"/>
      <c r="NC91" s="6"/>
      <c r="ND91" s="6"/>
      <c r="NE91" s="6"/>
      <c r="NF91" s="6"/>
      <c r="NG91" s="6"/>
      <c r="NH91" s="6"/>
      <c r="NI91" s="6"/>
      <c r="NJ91" s="6"/>
      <c r="NK91" s="6"/>
      <c r="NL91" s="6"/>
      <c r="NM91" s="6"/>
      <c r="NN91" s="6"/>
      <c r="NO91" s="6"/>
      <c r="NP91" s="6"/>
      <c r="NQ91" s="6"/>
      <c r="NR91" s="6"/>
      <c r="NS91" s="6"/>
      <c r="NT91" s="6"/>
      <c r="NU91" s="6"/>
      <c r="NV91" s="6"/>
      <c r="NW91" s="6"/>
      <c r="NX91" s="6"/>
      <c r="NY91" s="6"/>
      <c r="NZ91" s="6"/>
      <c r="OA91" s="6"/>
      <c r="OB91" s="6"/>
      <c r="OC91" s="6"/>
      <c r="OD91" s="6"/>
      <c r="OE91" s="6"/>
      <c r="OF91" s="6"/>
      <c r="OG91" s="6"/>
      <c r="OH91" s="6"/>
      <c r="OI91" s="6"/>
      <c r="OJ91" s="6"/>
      <c r="OK91" s="6"/>
      <c r="OL91" s="6"/>
      <c r="OM91" s="6"/>
      <c r="ON91" s="6"/>
    </row>
    <row r="92" spans="3:404" hidden="1" x14ac:dyDescent="0.3">
      <c r="C92" s="796">
        <v>9</v>
      </c>
      <c r="D92" s="106" t="str">
        <f t="shared" si="231"/>
        <v>-</v>
      </c>
      <c r="E92" s="20">
        <f t="shared" si="232"/>
        <v>0</v>
      </c>
      <c r="F92" s="6"/>
      <c r="G92" s="107" t="str">
        <f t="shared" si="233"/>
        <v>-</v>
      </c>
      <c r="H92" s="6"/>
      <c r="I92" s="97" t="str">
        <f>IFERROR(INDEX($G$84:$G$103,MATCH(0,INDEX(COUNTIF(I$83:$I91,$G$84:$G$103),),)),"")</f>
        <v/>
      </c>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c r="EI92" s="6"/>
      <c r="EJ92" s="6"/>
      <c r="EK92" s="6"/>
      <c r="EL92" s="6"/>
      <c r="EM92" s="6"/>
      <c r="EN92" s="6"/>
      <c r="EO92" s="6"/>
      <c r="EP92" s="6"/>
      <c r="EQ92" s="6"/>
      <c r="ER92" s="6"/>
      <c r="ES92" s="6"/>
      <c r="ET92" s="6"/>
      <c r="EU92" s="6"/>
      <c r="EV92" s="6"/>
      <c r="EW92" s="6"/>
      <c r="EX92" s="6"/>
      <c r="EY92" s="6"/>
      <c r="EZ92" s="6"/>
      <c r="FA92" s="6"/>
      <c r="FB92" s="6"/>
      <c r="FC92" s="6"/>
      <c r="FD92" s="6"/>
      <c r="FE92" s="6"/>
      <c r="FF92" s="6"/>
      <c r="FG92" s="6"/>
      <c r="FH92" s="6"/>
      <c r="FI92" s="6"/>
      <c r="FJ92" s="6"/>
      <c r="FK92" s="6"/>
      <c r="FL92" s="6"/>
      <c r="FM92" s="6"/>
      <c r="FN92" s="6"/>
      <c r="FO92" s="6"/>
      <c r="FP92" s="6"/>
      <c r="FQ92" s="6"/>
      <c r="FR92" s="6"/>
      <c r="FS92" s="6"/>
      <c r="FT92" s="6"/>
      <c r="FU92" s="6"/>
      <c r="FV92" s="6"/>
      <c r="FW92" s="6"/>
      <c r="FX92" s="6"/>
      <c r="FY92" s="6"/>
      <c r="FZ92" s="6"/>
      <c r="GA92" s="6"/>
      <c r="GB92" s="6"/>
      <c r="GC92" s="6"/>
      <c r="GD92" s="6"/>
      <c r="GE92" s="6"/>
      <c r="GF92" s="6"/>
      <c r="GG92" s="6"/>
      <c r="GH92" s="6"/>
      <c r="GI92" s="6"/>
      <c r="GJ92" s="6"/>
      <c r="GK92" s="6"/>
      <c r="GL92" s="6"/>
      <c r="GM92" s="6"/>
      <c r="GN92" s="6"/>
      <c r="GO92" s="6"/>
      <c r="GP92" s="6"/>
      <c r="GQ92" s="6"/>
      <c r="GR92" s="6"/>
      <c r="GS92" s="6"/>
      <c r="GT92" s="6"/>
      <c r="GU92" s="6"/>
      <c r="GV92" s="6"/>
      <c r="GW92" s="6"/>
      <c r="GX92" s="6"/>
      <c r="GY92" s="6"/>
      <c r="GZ92" s="6"/>
      <c r="HA92" s="6"/>
      <c r="HB92" s="6"/>
      <c r="HC92" s="6"/>
      <c r="HD92" s="6"/>
      <c r="HE92" s="6"/>
      <c r="HF92" s="6"/>
      <c r="HG92" s="6"/>
      <c r="HH92" s="6"/>
      <c r="HI92" s="6"/>
      <c r="HJ92" s="6"/>
      <c r="HK92" s="6"/>
      <c r="HL92" s="6"/>
      <c r="HM92" s="6"/>
      <c r="HN92" s="6"/>
      <c r="HO92" s="6"/>
      <c r="HP92" s="6"/>
      <c r="HQ92" s="6"/>
      <c r="HR92" s="6"/>
      <c r="HS92" s="6"/>
      <c r="HT92" s="6"/>
      <c r="HU92" s="6"/>
      <c r="HV92" s="6"/>
      <c r="HW92" s="6"/>
      <c r="HX92" s="6"/>
      <c r="HY92" s="6"/>
      <c r="HZ92" s="6"/>
      <c r="IA92" s="6"/>
      <c r="IB92" s="6"/>
      <c r="IC92" s="6"/>
      <c r="ID92" s="6"/>
      <c r="IE92" s="6"/>
      <c r="IF92" s="6"/>
      <c r="IG92" s="6"/>
      <c r="IH92" s="6"/>
      <c r="II92" s="6"/>
      <c r="IJ92" s="6"/>
      <c r="IK92" s="6"/>
      <c r="IL92" s="6"/>
      <c r="IM92" s="6"/>
      <c r="IN92" s="6"/>
      <c r="IO92" s="6"/>
      <c r="IP92" s="6"/>
      <c r="IQ92" s="6"/>
      <c r="IR92" s="6"/>
      <c r="IS92" s="6"/>
      <c r="IT92" s="6"/>
      <c r="IU92" s="6"/>
      <c r="IV92" s="6"/>
      <c r="IW92" s="6"/>
      <c r="IX92" s="6"/>
      <c r="IY92" s="6"/>
      <c r="IZ92" s="6"/>
      <c r="JA92" s="6"/>
      <c r="JB92" s="6"/>
      <c r="JC92" s="6"/>
      <c r="JD92" s="6"/>
      <c r="JE92" s="6"/>
      <c r="JF92" s="6"/>
      <c r="JG92" s="6"/>
      <c r="JH92" s="6"/>
      <c r="JI92" s="6"/>
      <c r="JJ92" s="6"/>
      <c r="JK92" s="6"/>
      <c r="JL92" s="6"/>
      <c r="JM92" s="6"/>
      <c r="JN92" s="6"/>
      <c r="JO92" s="6"/>
      <c r="JP92" s="6"/>
      <c r="JQ92" s="6"/>
      <c r="JR92" s="6"/>
      <c r="JS92" s="6"/>
      <c r="JT92" s="6"/>
      <c r="JU92" s="6"/>
      <c r="JV92" s="6"/>
      <c r="JW92" s="6"/>
      <c r="JX92" s="6"/>
      <c r="JY92" s="6"/>
      <c r="JZ92" s="6"/>
      <c r="KA92" s="6"/>
      <c r="KB92" s="6"/>
      <c r="KC92" s="6"/>
      <c r="KD92" s="6"/>
      <c r="KE92" s="6"/>
      <c r="KF92" s="6"/>
      <c r="KG92" s="6"/>
      <c r="KH92" s="6"/>
      <c r="KI92" s="6"/>
      <c r="KJ92" s="6"/>
      <c r="KK92" s="6"/>
      <c r="KL92" s="6"/>
      <c r="KM92" s="6"/>
      <c r="KN92" s="6"/>
      <c r="KO92" s="6"/>
      <c r="KP92" s="6"/>
      <c r="KQ92" s="6"/>
      <c r="KR92" s="6"/>
      <c r="KS92" s="6"/>
      <c r="KT92" s="6"/>
      <c r="KU92" s="6"/>
      <c r="KV92" s="6"/>
      <c r="KW92" s="6"/>
      <c r="KX92" s="6"/>
      <c r="KY92" s="6"/>
      <c r="KZ92" s="6"/>
      <c r="LA92" s="6"/>
      <c r="LB92" s="6"/>
      <c r="LC92" s="6"/>
      <c r="LD92" s="6"/>
      <c r="LE92" s="6"/>
      <c r="LF92" s="6"/>
      <c r="LG92" s="6"/>
      <c r="LH92" s="6"/>
      <c r="LI92" s="6"/>
      <c r="LJ92" s="6"/>
      <c r="LK92" s="6"/>
      <c r="LL92" s="6"/>
      <c r="LM92" s="6"/>
      <c r="LN92" s="6"/>
      <c r="LO92" s="6"/>
      <c r="LP92" s="6"/>
      <c r="LQ92" s="6"/>
      <c r="LR92" s="6"/>
      <c r="LS92" s="6"/>
      <c r="LT92" s="6"/>
      <c r="LU92" s="6"/>
      <c r="LV92" s="6"/>
      <c r="LW92" s="6"/>
      <c r="LX92" s="6"/>
      <c r="LY92" s="6"/>
      <c r="LZ92" s="6"/>
      <c r="MA92" s="6"/>
      <c r="MB92" s="6"/>
      <c r="MC92" s="6"/>
      <c r="MD92" s="6"/>
      <c r="ME92" s="6"/>
      <c r="MF92" s="6"/>
      <c r="MG92" s="6"/>
      <c r="MH92" s="6"/>
      <c r="MI92" s="6"/>
      <c r="MJ92" s="6"/>
      <c r="MK92" s="6"/>
      <c r="ML92" s="6"/>
      <c r="MM92" s="6"/>
      <c r="MN92" s="6"/>
      <c r="MO92" s="6"/>
      <c r="MP92" s="6"/>
      <c r="MQ92" s="6"/>
      <c r="MR92" s="6"/>
      <c r="MS92" s="6"/>
      <c r="MT92" s="6"/>
      <c r="MU92" s="6"/>
      <c r="MV92" s="6"/>
      <c r="MW92" s="6"/>
      <c r="MX92" s="6"/>
      <c r="MY92" s="6"/>
      <c r="MZ92" s="6"/>
      <c r="NA92" s="6"/>
      <c r="NB92" s="6"/>
      <c r="NC92" s="6"/>
      <c r="ND92" s="6"/>
      <c r="NE92" s="6"/>
      <c r="NF92" s="6"/>
      <c r="NG92" s="6"/>
      <c r="NH92" s="6"/>
      <c r="NI92" s="6"/>
      <c r="NJ92" s="6"/>
      <c r="NK92" s="6"/>
      <c r="NL92" s="6"/>
      <c r="NM92" s="6"/>
      <c r="NN92" s="6"/>
      <c r="NO92" s="6"/>
      <c r="NP92" s="6"/>
      <c r="NQ92" s="6"/>
      <c r="NR92" s="6"/>
      <c r="NS92" s="6"/>
      <c r="NT92" s="6"/>
      <c r="NU92" s="6"/>
      <c r="NV92" s="6"/>
      <c r="NW92" s="6"/>
      <c r="NX92" s="6"/>
      <c r="NY92" s="6"/>
      <c r="NZ92" s="6"/>
      <c r="OA92" s="6"/>
      <c r="OB92" s="6"/>
      <c r="OC92" s="6"/>
      <c r="OD92" s="6"/>
      <c r="OE92" s="6"/>
      <c r="OF92" s="6"/>
      <c r="OG92" s="6"/>
      <c r="OH92" s="6"/>
      <c r="OI92" s="6"/>
      <c r="OJ92" s="6"/>
      <c r="OK92" s="6"/>
      <c r="OL92" s="6"/>
      <c r="OM92" s="6"/>
      <c r="ON92" s="6"/>
    </row>
    <row r="93" spans="3:404" hidden="1" x14ac:dyDescent="0.3">
      <c r="C93" s="796">
        <v>10</v>
      </c>
      <c r="D93" s="106" t="str">
        <f t="shared" si="231"/>
        <v>-</v>
      </c>
      <c r="E93" s="20">
        <f t="shared" si="232"/>
        <v>0</v>
      </c>
      <c r="F93" s="6"/>
      <c r="G93" s="107" t="str">
        <f t="shared" si="233"/>
        <v>-</v>
      </c>
      <c r="H93" s="6"/>
      <c r="I93" s="97" t="str">
        <f>IFERROR(INDEX($G$84:$G$103,MATCH(0,INDEX(COUNTIF(I$83:$I92,$G$84:$G$103),),)),"")</f>
        <v/>
      </c>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c r="DD93" s="6"/>
      <c r="DE93" s="6"/>
      <c r="DF93" s="6"/>
      <c r="DG93" s="6"/>
      <c r="DH93" s="6"/>
      <c r="DI93" s="6"/>
      <c r="DJ93" s="6"/>
      <c r="DK93" s="6"/>
      <c r="DL93" s="6"/>
      <c r="DM93" s="6"/>
      <c r="DN93" s="6"/>
      <c r="DO93" s="6"/>
      <c r="DP93" s="6"/>
      <c r="DQ93" s="6"/>
      <c r="DR93" s="6"/>
      <c r="DS93" s="6"/>
      <c r="DT93" s="6"/>
      <c r="DU93" s="6"/>
      <c r="DV93" s="6"/>
      <c r="DW93" s="6"/>
      <c r="DX93" s="6"/>
      <c r="DY93" s="6"/>
      <c r="DZ93" s="6"/>
      <c r="EA93" s="6"/>
      <c r="EB93" s="6"/>
      <c r="EC93" s="6"/>
      <c r="ED93" s="6"/>
      <c r="EE93" s="6"/>
      <c r="EF93" s="6"/>
      <c r="EG93" s="6"/>
      <c r="EH93" s="6"/>
      <c r="EI93" s="6"/>
      <c r="EJ93" s="6"/>
      <c r="EK93" s="6"/>
      <c r="EL93" s="6"/>
      <c r="EM93" s="6"/>
      <c r="EN93" s="6"/>
      <c r="EO93" s="6"/>
      <c r="EP93" s="6"/>
      <c r="EQ93" s="6"/>
      <c r="ER93" s="6"/>
      <c r="ES93" s="6"/>
      <c r="ET93" s="6"/>
      <c r="EU93" s="6"/>
      <c r="EV93" s="6"/>
      <c r="EW93" s="6"/>
      <c r="EX93" s="6"/>
      <c r="EY93" s="6"/>
      <c r="EZ93" s="6"/>
      <c r="FA93" s="6"/>
      <c r="FB93" s="6"/>
      <c r="FC93" s="6"/>
      <c r="FD93" s="6"/>
      <c r="FE93" s="6"/>
      <c r="FF93" s="6"/>
      <c r="FG93" s="6"/>
      <c r="FH93" s="6"/>
      <c r="FI93" s="6"/>
      <c r="FJ93" s="6"/>
      <c r="FK93" s="6"/>
      <c r="FL93" s="6"/>
      <c r="FM93" s="6"/>
      <c r="FN93" s="6"/>
      <c r="FO93" s="6"/>
      <c r="FP93" s="6"/>
      <c r="FQ93" s="6"/>
      <c r="FR93" s="6"/>
      <c r="FS93" s="6"/>
      <c r="FT93" s="6"/>
      <c r="FU93" s="6"/>
      <c r="FV93" s="6"/>
      <c r="FW93" s="6"/>
      <c r="FX93" s="6"/>
      <c r="FY93" s="6"/>
      <c r="FZ93" s="6"/>
      <c r="GA93" s="6"/>
      <c r="GB93" s="6"/>
      <c r="GC93" s="6"/>
      <c r="GD93" s="6"/>
      <c r="GE93" s="6"/>
      <c r="GF93" s="6"/>
      <c r="GG93" s="6"/>
      <c r="GH93" s="6"/>
      <c r="GI93" s="6"/>
      <c r="GJ93" s="6"/>
      <c r="GK93" s="6"/>
      <c r="GL93" s="6"/>
      <c r="GM93" s="6"/>
      <c r="GN93" s="6"/>
      <c r="GO93" s="6"/>
      <c r="GP93" s="6"/>
      <c r="GQ93" s="6"/>
      <c r="GR93" s="6"/>
      <c r="GS93" s="6"/>
      <c r="GT93" s="6"/>
      <c r="GU93" s="6"/>
      <c r="GV93" s="6"/>
      <c r="GW93" s="6"/>
      <c r="GX93" s="6"/>
      <c r="GY93" s="6"/>
      <c r="GZ93" s="6"/>
      <c r="HA93" s="6"/>
      <c r="HB93" s="6"/>
      <c r="HC93" s="6"/>
      <c r="HD93" s="6"/>
      <c r="HE93" s="6"/>
      <c r="HF93" s="6"/>
      <c r="HG93" s="6"/>
      <c r="HH93" s="6"/>
      <c r="HI93" s="6"/>
      <c r="HJ93" s="6"/>
      <c r="HK93" s="6"/>
      <c r="HL93" s="6"/>
      <c r="HM93" s="6"/>
      <c r="HN93" s="6"/>
      <c r="HO93" s="6"/>
      <c r="HP93" s="6"/>
      <c r="HQ93" s="6"/>
      <c r="HR93" s="6"/>
      <c r="HS93" s="6"/>
      <c r="HT93" s="6"/>
      <c r="HU93" s="6"/>
      <c r="HV93" s="6"/>
      <c r="HW93" s="6"/>
      <c r="HX93" s="6"/>
      <c r="HY93" s="6"/>
      <c r="HZ93" s="6"/>
      <c r="IA93" s="6"/>
      <c r="IB93" s="6"/>
      <c r="IC93" s="6"/>
      <c r="ID93" s="6"/>
      <c r="IE93" s="6"/>
      <c r="IF93" s="6"/>
      <c r="IG93" s="6"/>
      <c r="IH93" s="6"/>
      <c r="II93" s="6"/>
      <c r="IJ93" s="6"/>
      <c r="IK93" s="6"/>
      <c r="IL93" s="6"/>
      <c r="IM93" s="6"/>
      <c r="IN93" s="6"/>
      <c r="IO93" s="6"/>
      <c r="IP93" s="6"/>
      <c r="IQ93" s="6"/>
      <c r="IR93" s="6"/>
      <c r="IS93" s="6"/>
      <c r="IT93" s="6"/>
      <c r="IU93" s="6"/>
      <c r="IV93" s="6"/>
      <c r="IW93" s="6"/>
      <c r="IX93" s="6"/>
      <c r="IY93" s="6"/>
      <c r="IZ93" s="6"/>
      <c r="JA93" s="6"/>
      <c r="JB93" s="6"/>
      <c r="JC93" s="6"/>
      <c r="JD93" s="6"/>
      <c r="JE93" s="6"/>
      <c r="JF93" s="6"/>
      <c r="JG93" s="6"/>
      <c r="JH93" s="6"/>
      <c r="JI93" s="6"/>
      <c r="JJ93" s="6"/>
      <c r="JK93" s="6"/>
      <c r="JL93" s="6"/>
      <c r="JM93" s="6"/>
      <c r="JN93" s="6"/>
      <c r="JO93" s="6"/>
      <c r="JP93" s="6"/>
      <c r="JQ93" s="6"/>
      <c r="JR93" s="6"/>
      <c r="JS93" s="6"/>
      <c r="JT93" s="6"/>
      <c r="JU93" s="6"/>
      <c r="JV93" s="6"/>
      <c r="JW93" s="6"/>
      <c r="JX93" s="6"/>
      <c r="JY93" s="6"/>
      <c r="JZ93" s="6"/>
      <c r="KA93" s="6"/>
      <c r="KB93" s="6"/>
      <c r="KC93" s="6"/>
      <c r="KD93" s="6"/>
      <c r="KE93" s="6"/>
      <c r="KF93" s="6"/>
      <c r="KG93" s="6"/>
      <c r="KH93" s="6"/>
      <c r="KI93" s="6"/>
      <c r="KJ93" s="6"/>
      <c r="KK93" s="6"/>
      <c r="KL93" s="6"/>
      <c r="KM93" s="6"/>
      <c r="KN93" s="6"/>
      <c r="KO93" s="6"/>
      <c r="KP93" s="6"/>
      <c r="KQ93" s="6"/>
      <c r="KR93" s="6"/>
      <c r="KS93" s="6"/>
      <c r="KT93" s="6"/>
      <c r="KU93" s="6"/>
      <c r="KV93" s="6"/>
      <c r="KW93" s="6"/>
      <c r="KX93" s="6"/>
      <c r="KY93" s="6"/>
      <c r="KZ93" s="6"/>
      <c r="LA93" s="6"/>
      <c r="LB93" s="6"/>
      <c r="LC93" s="6"/>
      <c r="LD93" s="6"/>
      <c r="LE93" s="6"/>
      <c r="LF93" s="6"/>
      <c r="LG93" s="6"/>
      <c r="LH93" s="6"/>
      <c r="LI93" s="6"/>
      <c r="LJ93" s="6"/>
      <c r="LK93" s="6"/>
      <c r="LL93" s="6"/>
      <c r="LM93" s="6"/>
      <c r="LN93" s="6"/>
      <c r="LO93" s="6"/>
      <c r="LP93" s="6"/>
      <c r="LQ93" s="6"/>
      <c r="LR93" s="6"/>
      <c r="LS93" s="6"/>
      <c r="LT93" s="6"/>
      <c r="LU93" s="6"/>
      <c r="LV93" s="6"/>
      <c r="LW93" s="6"/>
      <c r="LX93" s="6"/>
      <c r="LY93" s="6"/>
      <c r="LZ93" s="6"/>
      <c r="MA93" s="6"/>
      <c r="MB93" s="6"/>
      <c r="MC93" s="6"/>
      <c r="MD93" s="6"/>
      <c r="ME93" s="6"/>
      <c r="MF93" s="6"/>
      <c r="MG93" s="6"/>
      <c r="MH93" s="6"/>
      <c r="MI93" s="6"/>
      <c r="MJ93" s="6"/>
      <c r="MK93" s="6"/>
      <c r="ML93" s="6"/>
      <c r="MM93" s="6"/>
      <c r="MN93" s="6"/>
      <c r="MO93" s="6"/>
      <c r="MP93" s="6"/>
      <c r="MQ93" s="6"/>
      <c r="MR93" s="6"/>
      <c r="MS93" s="6"/>
      <c r="MT93" s="6"/>
      <c r="MU93" s="6"/>
      <c r="MV93" s="6"/>
      <c r="MW93" s="6"/>
      <c r="MX93" s="6"/>
      <c r="MY93" s="6"/>
      <c r="MZ93" s="6"/>
      <c r="NA93" s="6"/>
      <c r="NB93" s="6"/>
      <c r="NC93" s="6"/>
      <c r="ND93" s="6"/>
      <c r="NE93" s="6"/>
      <c r="NF93" s="6"/>
      <c r="NG93" s="6"/>
      <c r="NH93" s="6"/>
      <c r="NI93" s="6"/>
      <c r="NJ93" s="6"/>
      <c r="NK93" s="6"/>
      <c r="NL93" s="6"/>
      <c r="NM93" s="6"/>
      <c r="NN93" s="6"/>
      <c r="NO93" s="6"/>
      <c r="NP93" s="6"/>
      <c r="NQ93" s="6"/>
      <c r="NR93" s="6"/>
      <c r="NS93" s="6"/>
      <c r="NT93" s="6"/>
      <c r="NU93" s="6"/>
      <c r="NV93" s="6"/>
      <c r="NW93" s="6"/>
      <c r="NX93" s="6"/>
      <c r="NY93" s="6"/>
      <c r="NZ93" s="6"/>
      <c r="OA93" s="6"/>
      <c r="OB93" s="6"/>
      <c r="OC93" s="6"/>
      <c r="OD93" s="6"/>
      <c r="OE93" s="6"/>
      <c r="OF93" s="6"/>
      <c r="OG93" s="6"/>
      <c r="OH93" s="6"/>
      <c r="OI93" s="6"/>
      <c r="OJ93" s="6"/>
      <c r="OK93" s="6"/>
      <c r="OL93" s="6"/>
      <c r="OM93" s="6"/>
      <c r="ON93" s="6"/>
    </row>
    <row r="94" spans="3:404" hidden="1" x14ac:dyDescent="0.3">
      <c r="C94" s="796">
        <v>11</v>
      </c>
      <c r="D94" s="106" t="str">
        <f t="shared" si="231"/>
        <v>-</v>
      </c>
      <c r="E94" s="20">
        <f t="shared" si="232"/>
        <v>0</v>
      </c>
      <c r="F94" s="6"/>
      <c r="G94" s="107" t="str">
        <f t="shared" si="233"/>
        <v>-</v>
      </c>
      <c r="H94" s="6"/>
      <c r="I94" s="97" t="str">
        <f>IFERROR(INDEX($G$84:$G$103,MATCH(0,INDEX(COUNTIF(I$83:$I93,$G$84:$G$103),),)),"")</f>
        <v/>
      </c>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c r="DD94" s="6"/>
      <c r="DE94" s="6"/>
      <c r="DF94" s="6"/>
      <c r="DG94" s="6"/>
      <c r="DH94" s="6"/>
      <c r="DI94" s="6"/>
      <c r="DJ94" s="6"/>
      <c r="DK94" s="6"/>
      <c r="DL94" s="6"/>
      <c r="DM94" s="6"/>
      <c r="DN94" s="6"/>
      <c r="DO94" s="6"/>
      <c r="DP94" s="6"/>
      <c r="DQ94" s="6"/>
      <c r="DR94" s="6"/>
      <c r="DS94" s="6"/>
      <c r="DT94" s="6"/>
      <c r="DU94" s="6"/>
      <c r="DV94" s="6"/>
      <c r="DW94" s="6"/>
      <c r="DX94" s="6"/>
      <c r="DY94" s="6"/>
      <c r="DZ94" s="6"/>
      <c r="EA94" s="6"/>
      <c r="EB94" s="6"/>
      <c r="EC94" s="6"/>
      <c r="ED94" s="6"/>
      <c r="EE94" s="6"/>
      <c r="EF94" s="6"/>
      <c r="EG94" s="6"/>
      <c r="EH94" s="6"/>
      <c r="EI94" s="6"/>
      <c r="EJ94" s="6"/>
      <c r="EK94" s="6"/>
      <c r="EL94" s="6"/>
      <c r="EM94" s="6"/>
      <c r="EN94" s="6"/>
      <c r="EO94" s="6"/>
      <c r="EP94" s="6"/>
      <c r="EQ94" s="6"/>
      <c r="ER94" s="6"/>
      <c r="ES94" s="6"/>
      <c r="ET94" s="6"/>
      <c r="EU94" s="6"/>
      <c r="EV94" s="6"/>
      <c r="EW94" s="6"/>
      <c r="EX94" s="6"/>
      <c r="EY94" s="6"/>
      <c r="EZ94" s="6"/>
      <c r="FA94" s="6"/>
      <c r="FB94" s="6"/>
      <c r="FC94" s="6"/>
      <c r="FD94" s="6"/>
      <c r="FE94" s="6"/>
      <c r="FF94" s="6"/>
      <c r="FG94" s="6"/>
      <c r="FH94" s="6"/>
      <c r="FI94" s="6"/>
      <c r="FJ94" s="6"/>
      <c r="FK94" s="6"/>
      <c r="FL94" s="6"/>
      <c r="FM94" s="6"/>
      <c r="FN94" s="6"/>
      <c r="FO94" s="6"/>
      <c r="FP94" s="6"/>
      <c r="FQ94" s="6"/>
      <c r="FR94" s="6"/>
      <c r="FS94" s="6"/>
      <c r="FT94" s="6"/>
      <c r="FU94" s="6"/>
      <c r="FV94" s="6"/>
      <c r="FW94" s="6"/>
      <c r="FX94" s="6"/>
      <c r="FY94" s="6"/>
      <c r="FZ94" s="6"/>
      <c r="GA94" s="6"/>
      <c r="GB94" s="6"/>
      <c r="GC94" s="6"/>
      <c r="GD94" s="6"/>
      <c r="GE94" s="6"/>
      <c r="GF94" s="6"/>
      <c r="GG94" s="6"/>
      <c r="GH94" s="6"/>
      <c r="GI94" s="6"/>
      <c r="GJ94" s="6"/>
      <c r="GK94" s="6"/>
      <c r="GL94" s="6"/>
      <c r="GM94" s="6"/>
      <c r="GN94" s="6"/>
      <c r="GO94" s="6"/>
      <c r="GP94" s="6"/>
      <c r="GQ94" s="6"/>
      <c r="GR94" s="6"/>
      <c r="GS94" s="6"/>
      <c r="GT94" s="6"/>
      <c r="GU94" s="6"/>
      <c r="GV94" s="6"/>
      <c r="GW94" s="6"/>
      <c r="GX94" s="6"/>
      <c r="GY94" s="6"/>
      <c r="GZ94" s="6"/>
      <c r="HA94" s="6"/>
      <c r="HB94" s="6"/>
      <c r="HC94" s="6"/>
      <c r="HD94" s="6"/>
      <c r="HE94" s="6"/>
      <c r="HF94" s="6"/>
      <c r="HG94" s="6"/>
      <c r="HH94" s="6"/>
      <c r="HI94" s="6"/>
      <c r="HJ94" s="6"/>
      <c r="HK94" s="6"/>
      <c r="HL94" s="6"/>
      <c r="HM94" s="6"/>
      <c r="HN94" s="6"/>
      <c r="HO94" s="6"/>
      <c r="HP94" s="6"/>
      <c r="HQ94" s="6"/>
      <c r="HR94" s="6"/>
      <c r="HS94" s="6"/>
      <c r="HT94" s="6"/>
      <c r="HU94" s="6"/>
      <c r="HV94" s="6"/>
      <c r="HW94" s="6"/>
      <c r="HX94" s="6"/>
      <c r="HY94" s="6"/>
      <c r="HZ94" s="6"/>
      <c r="IA94" s="6"/>
      <c r="IB94" s="6"/>
      <c r="IC94" s="6"/>
      <c r="ID94" s="6"/>
      <c r="IE94" s="6"/>
      <c r="IF94" s="6"/>
      <c r="IG94" s="6"/>
      <c r="IH94" s="6"/>
      <c r="II94" s="6"/>
      <c r="IJ94" s="6"/>
      <c r="IK94" s="6"/>
      <c r="IL94" s="6"/>
      <c r="IM94" s="6"/>
      <c r="IN94" s="6"/>
      <c r="IO94" s="6"/>
      <c r="IP94" s="6"/>
      <c r="IQ94" s="6"/>
      <c r="IR94" s="6"/>
      <c r="IS94" s="6"/>
      <c r="IT94" s="6"/>
      <c r="IU94" s="6"/>
      <c r="IV94" s="6"/>
      <c r="IW94" s="6"/>
      <c r="IX94" s="6"/>
      <c r="IY94" s="6"/>
      <c r="IZ94" s="6"/>
      <c r="JA94" s="6"/>
      <c r="JB94" s="6"/>
      <c r="JC94" s="6"/>
      <c r="JD94" s="6"/>
      <c r="JE94" s="6"/>
      <c r="JF94" s="6"/>
      <c r="JG94" s="6"/>
      <c r="JH94" s="6"/>
      <c r="JI94" s="6"/>
      <c r="JJ94" s="6"/>
      <c r="JK94" s="6"/>
      <c r="JL94" s="6"/>
      <c r="JM94" s="6"/>
      <c r="JN94" s="6"/>
      <c r="JO94" s="6"/>
      <c r="JP94" s="6"/>
      <c r="JQ94" s="6"/>
      <c r="JR94" s="6"/>
      <c r="JS94" s="6"/>
      <c r="JT94" s="6"/>
      <c r="JU94" s="6"/>
      <c r="JV94" s="6"/>
      <c r="JW94" s="6"/>
      <c r="JX94" s="6"/>
      <c r="JY94" s="6"/>
      <c r="JZ94" s="6"/>
      <c r="KA94" s="6"/>
      <c r="KB94" s="6"/>
      <c r="KC94" s="6"/>
      <c r="KD94" s="6"/>
      <c r="KE94" s="6"/>
      <c r="KF94" s="6"/>
      <c r="KG94" s="6"/>
      <c r="KH94" s="6"/>
      <c r="KI94" s="6"/>
      <c r="KJ94" s="6"/>
      <c r="KK94" s="6"/>
      <c r="KL94" s="6"/>
      <c r="KM94" s="6"/>
      <c r="KN94" s="6"/>
      <c r="KO94" s="6"/>
      <c r="KP94" s="6"/>
      <c r="KQ94" s="6"/>
      <c r="KR94" s="6"/>
      <c r="KS94" s="6"/>
      <c r="KT94" s="6"/>
      <c r="KU94" s="6"/>
      <c r="KV94" s="6"/>
      <c r="KW94" s="6"/>
      <c r="KX94" s="6"/>
      <c r="KY94" s="6"/>
      <c r="KZ94" s="6"/>
      <c r="LA94" s="6"/>
      <c r="LB94" s="6"/>
      <c r="LC94" s="6"/>
      <c r="LD94" s="6"/>
      <c r="LE94" s="6"/>
      <c r="LF94" s="6"/>
      <c r="LG94" s="6"/>
      <c r="LH94" s="6"/>
      <c r="LI94" s="6"/>
      <c r="LJ94" s="6"/>
      <c r="LK94" s="6"/>
      <c r="LL94" s="6"/>
      <c r="LM94" s="6"/>
      <c r="LN94" s="6"/>
      <c r="LO94" s="6"/>
      <c r="LP94" s="6"/>
      <c r="LQ94" s="6"/>
      <c r="LR94" s="6"/>
      <c r="LS94" s="6"/>
      <c r="LT94" s="6"/>
      <c r="LU94" s="6"/>
      <c r="LV94" s="6"/>
      <c r="LW94" s="6"/>
      <c r="LX94" s="6"/>
      <c r="LY94" s="6"/>
      <c r="LZ94" s="6"/>
      <c r="MA94" s="6"/>
      <c r="MB94" s="6"/>
      <c r="MC94" s="6"/>
      <c r="MD94" s="6"/>
      <c r="ME94" s="6"/>
      <c r="MF94" s="6"/>
      <c r="MG94" s="6"/>
      <c r="MH94" s="6"/>
      <c r="MI94" s="6"/>
      <c r="MJ94" s="6"/>
      <c r="MK94" s="6"/>
      <c r="ML94" s="6"/>
      <c r="MM94" s="6"/>
      <c r="MN94" s="6"/>
      <c r="MO94" s="6"/>
      <c r="MP94" s="6"/>
      <c r="MQ94" s="6"/>
      <c r="MR94" s="6"/>
      <c r="MS94" s="6"/>
      <c r="MT94" s="6"/>
      <c r="MU94" s="6"/>
      <c r="MV94" s="6"/>
      <c r="MW94" s="6"/>
      <c r="MX94" s="6"/>
      <c r="MY94" s="6"/>
      <c r="MZ94" s="6"/>
      <c r="NA94" s="6"/>
      <c r="NB94" s="6"/>
      <c r="NC94" s="6"/>
      <c r="ND94" s="6"/>
      <c r="NE94" s="6"/>
      <c r="NF94" s="6"/>
      <c r="NG94" s="6"/>
      <c r="NH94" s="6"/>
      <c r="NI94" s="6"/>
      <c r="NJ94" s="6"/>
      <c r="NK94" s="6"/>
      <c r="NL94" s="6"/>
      <c r="NM94" s="6"/>
      <c r="NN94" s="6"/>
      <c r="NO94" s="6"/>
      <c r="NP94" s="6"/>
      <c r="NQ94" s="6"/>
      <c r="NR94" s="6"/>
      <c r="NS94" s="6"/>
      <c r="NT94" s="6"/>
      <c r="NU94" s="6"/>
      <c r="NV94" s="6"/>
      <c r="NW94" s="6"/>
      <c r="NX94" s="6"/>
      <c r="NY94" s="6"/>
      <c r="NZ94" s="6"/>
      <c r="OA94" s="6"/>
      <c r="OB94" s="6"/>
      <c r="OC94" s="6"/>
      <c r="OD94" s="6"/>
      <c r="OE94" s="6"/>
      <c r="OF94" s="6"/>
      <c r="OG94" s="6"/>
      <c r="OH94" s="6"/>
      <c r="OI94" s="6"/>
      <c r="OJ94" s="6"/>
      <c r="OK94" s="6"/>
      <c r="OL94" s="6"/>
      <c r="OM94" s="6"/>
      <c r="ON94" s="6"/>
    </row>
    <row r="95" spans="3:404" hidden="1" x14ac:dyDescent="0.3">
      <c r="C95" s="796">
        <v>12</v>
      </c>
      <c r="D95" s="106" t="str">
        <f t="shared" si="231"/>
        <v>-</v>
      </c>
      <c r="E95" s="20">
        <f t="shared" si="232"/>
        <v>0</v>
      </c>
      <c r="F95" s="6"/>
      <c r="G95" s="107" t="str">
        <f t="shared" si="233"/>
        <v>-</v>
      </c>
      <c r="H95" s="6"/>
      <c r="I95" s="97" t="str">
        <f>IFERROR(INDEX($G$84:$G$103,MATCH(0,INDEX(COUNTIF(I$83:$I94,$G$84:$G$103),),)),"")</f>
        <v/>
      </c>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c r="DD95" s="6"/>
      <c r="DE95" s="6"/>
      <c r="DF95" s="6"/>
      <c r="DG95" s="6"/>
      <c r="DH95" s="6"/>
      <c r="DI95" s="6"/>
      <c r="DJ95" s="6"/>
      <c r="DK95" s="6"/>
      <c r="DL95" s="6"/>
      <c r="DM95" s="6"/>
      <c r="DN95" s="6"/>
      <c r="DO95" s="6"/>
      <c r="DP95" s="6"/>
      <c r="DQ95" s="6"/>
      <c r="DR95" s="6"/>
      <c r="DS95" s="6"/>
      <c r="DT95" s="6"/>
      <c r="DU95" s="6"/>
      <c r="DV95" s="6"/>
      <c r="DW95" s="6"/>
      <c r="DX95" s="6"/>
      <c r="DY95" s="6"/>
      <c r="DZ95" s="6"/>
      <c r="EA95" s="6"/>
      <c r="EB95" s="6"/>
      <c r="EC95" s="6"/>
      <c r="ED95" s="6"/>
      <c r="EE95" s="6"/>
      <c r="EF95" s="6"/>
      <c r="EG95" s="6"/>
      <c r="EH95" s="6"/>
      <c r="EI95" s="6"/>
      <c r="EJ95" s="6"/>
      <c r="EK95" s="6"/>
      <c r="EL95" s="6"/>
      <c r="EM95" s="6"/>
      <c r="EN95" s="6"/>
      <c r="EO95" s="6"/>
      <c r="EP95" s="6"/>
      <c r="EQ95" s="6"/>
      <c r="ER95" s="6"/>
      <c r="ES95" s="6"/>
      <c r="ET95" s="6"/>
      <c r="EU95" s="6"/>
      <c r="EV95" s="6"/>
      <c r="EW95" s="6"/>
      <c r="EX95" s="6"/>
      <c r="EY95" s="6"/>
      <c r="EZ95" s="6"/>
      <c r="FA95" s="6"/>
      <c r="FB95" s="6"/>
      <c r="FC95" s="6"/>
      <c r="FD95" s="6"/>
      <c r="FE95" s="6"/>
      <c r="FF95" s="6"/>
      <c r="FG95" s="6"/>
      <c r="FH95" s="6"/>
      <c r="FI95" s="6"/>
      <c r="FJ95" s="6"/>
      <c r="FK95" s="6"/>
      <c r="FL95" s="6"/>
      <c r="FM95" s="6"/>
      <c r="FN95" s="6"/>
      <c r="FO95" s="6"/>
      <c r="FP95" s="6"/>
      <c r="FQ95" s="6"/>
      <c r="FR95" s="6"/>
      <c r="FS95" s="6"/>
      <c r="FT95" s="6"/>
      <c r="FU95" s="6"/>
      <c r="FV95" s="6"/>
      <c r="FW95" s="6"/>
      <c r="FX95" s="6"/>
      <c r="FY95" s="6"/>
      <c r="FZ95" s="6"/>
      <c r="GA95" s="6"/>
      <c r="GB95" s="6"/>
      <c r="GC95" s="6"/>
      <c r="GD95" s="6"/>
      <c r="GE95" s="6"/>
      <c r="GF95" s="6"/>
      <c r="GG95" s="6"/>
      <c r="GH95" s="6"/>
      <c r="GI95" s="6"/>
      <c r="GJ95" s="6"/>
      <c r="GK95" s="6"/>
      <c r="GL95" s="6"/>
      <c r="GM95" s="6"/>
      <c r="GN95" s="6"/>
      <c r="GO95" s="6"/>
      <c r="GP95" s="6"/>
      <c r="GQ95" s="6"/>
      <c r="GR95" s="6"/>
      <c r="GS95" s="6"/>
      <c r="GT95" s="6"/>
      <c r="GU95" s="6"/>
      <c r="GV95" s="6"/>
      <c r="GW95" s="6"/>
      <c r="GX95" s="6"/>
      <c r="GY95" s="6"/>
      <c r="GZ95" s="6"/>
      <c r="HA95" s="6"/>
      <c r="HB95" s="6"/>
      <c r="HC95" s="6"/>
      <c r="HD95" s="6"/>
      <c r="HE95" s="6"/>
      <c r="HF95" s="6"/>
      <c r="HG95" s="6"/>
      <c r="HH95" s="6"/>
      <c r="HI95" s="6"/>
      <c r="HJ95" s="6"/>
      <c r="HK95" s="6"/>
      <c r="HL95" s="6"/>
      <c r="HM95" s="6"/>
      <c r="HN95" s="6"/>
      <c r="HO95" s="6"/>
      <c r="HP95" s="6"/>
      <c r="HQ95" s="6"/>
      <c r="HR95" s="6"/>
      <c r="HS95" s="6"/>
      <c r="HT95" s="6"/>
      <c r="HU95" s="6"/>
      <c r="HV95" s="6"/>
      <c r="HW95" s="6"/>
      <c r="HX95" s="6"/>
      <c r="HY95" s="6"/>
      <c r="HZ95" s="6"/>
      <c r="IA95" s="6"/>
      <c r="IB95" s="6"/>
      <c r="IC95" s="6"/>
      <c r="ID95" s="6"/>
      <c r="IE95" s="6"/>
      <c r="IF95" s="6"/>
      <c r="IG95" s="6"/>
      <c r="IH95" s="6"/>
      <c r="II95" s="6"/>
      <c r="IJ95" s="6"/>
      <c r="IK95" s="6"/>
      <c r="IL95" s="6"/>
      <c r="IM95" s="6"/>
      <c r="IN95" s="6"/>
      <c r="IO95" s="6"/>
      <c r="IP95" s="6"/>
      <c r="IQ95" s="6"/>
      <c r="IR95" s="6"/>
      <c r="IS95" s="6"/>
      <c r="IT95" s="6"/>
      <c r="IU95" s="6"/>
      <c r="IV95" s="6"/>
      <c r="IW95" s="6"/>
      <c r="IX95" s="6"/>
      <c r="IY95" s="6"/>
      <c r="IZ95" s="6"/>
      <c r="JA95" s="6"/>
      <c r="JB95" s="6"/>
      <c r="JC95" s="6"/>
      <c r="JD95" s="6"/>
      <c r="JE95" s="6"/>
      <c r="JF95" s="6"/>
      <c r="JG95" s="6"/>
      <c r="JH95" s="6"/>
      <c r="JI95" s="6"/>
      <c r="JJ95" s="6"/>
      <c r="JK95" s="6"/>
      <c r="JL95" s="6"/>
      <c r="JM95" s="6"/>
      <c r="JN95" s="6"/>
      <c r="JO95" s="6"/>
      <c r="JP95" s="6"/>
      <c r="JQ95" s="6"/>
      <c r="JR95" s="6"/>
      <c r="JS95" s="6"/>
      <c r="JT95" s="6"/>
      <c r="JU95" s="6"/>
      <c r="JV95" s="6"/>
      <c r="JW95" s="6"/>
      <c r="JX95" s="6"/>
      <c r="JY95" s="6"/>
      <c r="JZ95" s="6"/>
      <c r="KA95" s="6"/>
      <c r="KB95" s="6"/>
      <c r="KC95" s="6"/>
      <c r="KD95" s="6"/>
      <c r="KE95" s="6"/>
      <c r="KF95" s="6"/>
      <c r="KG95" s="6"/>
      <c r="KH95" s="6"/>
      <c r="KI95" s="6"/>
      <c r="KJ95" s="6"/>
      <c r="KK95" s="6"/>
      <c r="KL95" s="6"/>
      <c r="KM95" s="6"/>
      <c r="KN95" s="6"/>
      <c r="KO95" s="6"/>
      <c r="KP95" s="6"/>
      <c r="KQ95" s="6"/>
      <c r="KR95" s="6"/>
      <c r="KS95" s="6"/>
      <c r="KT95" s="6"/>
      <c r="KU95" s="6"/>
      <c r="KV95" s="6"/>
      <c r="KW95" s="6"/>
      <c r="KX95" s="6"/>
      <c r="KY95" s="6"/>
      <c r="KZ95" s="6"/>
      <c r="LA95" s="6"/>
      <c r="LB95" s="6"/>
      <c r="LC95" s="6"/>
      <c r="LD95" s="6"/>
      <c r="LE95" s="6"/>
      <c r="LF95" s="6"/>
      <c r="LG95" s="6"/>
      <c r="LH95" s="6"/>
      <c r="LI95" s="6"/>
      <c r="LJ95" s="6"/>
      <c r="LK95" s="6"/>
      <c r="LL95" s="6"/>
      <c r="LM95" s="6"/>
      <c r="LN95" s="6"/>
      <c r="LO95" s="6"/>
      <c r="LP95" s="6"/>
      <c r="LQ95" s="6"/>
      <c r="LR95" s="6"/>
      <c r="LS95" s="6"/>
      <c r="LT95" s="6"/>
      <c r="LU95" s="6"/>
      <c r="LV95" s="6"/>
      <c r="LW95" s="6"/>
      <c r="LX95" s="6"/>
      <c r="LY95" s="6"/>
      <c r="LZ95" s="6"/>
      <c r="MA95" s="6"/>
      <c r="MB95" s="6"/>
      <c r="MC95" s="6"/>
      <c r="MD95" s="6"/>
      <c r="ME95" s="6"/>
      <c r="MF95" s="6"/>
      <c r="MG95" s="6"/>
      <c r="MH95" s="6"/>
      <c r="MI95" s="6"/>
      <c r="MJ95" s="6"/>
      <c r="MK95" s="6"/>
      <c r="ML95" s="6"/>
      <c r="MM95" s="6"/>
      <c r="MN95" s="6"/>
      <c r="MO95" s="6"/>
      <c r="MP95" s="6"/>
      <c r="MQ95" s="6"/>
      <c r="MR95" s="6"/>
      <c r="MS95" s="6"/>
      <c r="MT95" s="6"/>
      <c r="MU95" s="6"/>
      <c r="MV95" s="6"/>
      <c r="MW95" s="6"/>
      <c r="MX95" s="6"/>
      <c r="MY95" s="6"/>
      <c r="MZ95" s="6"/>
      <c r="NA95" s="6"/>
      <c r="NB95" s="6"/>
      <c r="NC95" s="6"/>
      <c r="ND95" s="6"/>
      <c r="NE95" s="6"/>
      <c r="NF95" s="6"/>
      <c r="NG95" s="6"/>
      <c r="NH95" s="6"/>
      <c r="NI95" s="6"/>
      <c r="NJ95" s="6"/>
      <c r="NK95" s="6"/>
      <c r="NL95" s="6"/>
      <c r="NM95" s="6"/>
      <c r="NN95" s="6"/>
      <c r="NO95" s="6"/>
      <c r="NP95" s="6"/>
      <c r="NQ95" s="6"/>
      <c r="NR95" s="6"/>
      <c r="NS95" s="6"/>
      <c r="NT95" s="6"/>
      <c r="NU95" s="6"/>
      <c r="NV95" s="6"/>
      <c r="NW95" s="6"/>
      <c r="NX95" s="6"/>
      <c r="NY95" s="6"/>
      <c r="NZ95" s="6"/>
      <c r="OA95" s="6"/>
      <c r="OB95" s="6"/>
      <c r="OC95" s="6"/>
      <c r="OD95" s="6"/>
      <c r="OE95" s="6"/>
      <c r="OF95" s="6"/>
      <c r="OG95" s="6"/>
      <c r="OH95" s="6"/>
      <c r="OI95" s="6"/>
      <c r="OJ95" s="6"/>
      <c r="OK95" s="6"/>
      <c r="OL95" s="6"/>
      <c r="OM95" s="6"/>
      <c r="ON95" s="6"/>
    </row>
    <row r="96" spans="3:404" hidden="1" x14ac:dyDescent="0.3">
      <c r="C96" s="796">
        <v>13</v>
      </c>
      <c r="D96" s="106" t="str">
        <f t="shared" si="231"/>
        <v>-</v>
      </c>
      <c r="E96" s="20">
        <f t="shared" si="232"/>
        <v>0</v>
      </c>
      <c r="F96" s="6"/>
      <c r="G96" s="107" t="str">
        <f t="shared" si="233"/>
        <v>-</v>
      </c>
      <c r="H96" s="6"/>
      <c r="I96" s="97" t="str">
        <f>IFERROR(INDEX($G$84:$G$103,MATCH(0,INDEX(COUNTIF(I$83:$I95,$G$84:$G$103),),)),"")</f>
        <v/>
      </c>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c r="DA96" s="6"/>
      <c r="DB96" s="6"/>
      <c r="DC96" s="6"/>
      <c r="DD96" s="6"/>
      <c r="DE96" s="6"/>
      <c r="DF96" s="6"/>
      <c r="DG96" s="6"/>
      <c r="DH96" s="6"/>
      <c r="DI96" s="6"/>
      <c r="DJ96" s="6"/>
      <c r="DK96" s="6"/>
      <c r="DL96" s="6"/>
      <c r="DM96" s="6"/>
      <c r="DN96" s="6"/>
      <c r="DO96" s="6"/>
      <c r="DP96" s="6"/>
      <c r="DQ96" s="6"/>
      <c r="DR96" s="6"/>
      <c r="DS96" s="6"/>
      <c r="DT96" s="6"/>
      <c r="DU96" s="6"/>
      <c r="DV96" s="6"/>
      <c r="DW96" s="6"/>
      <c r="DX96" s="6"/>
      <c r="DY96" s="6"/>
      <c r="DZ96" s="6"/>
      <c r="EA96" s="6"/>
      <c r="EB96" s="6"/>
      <c r="EC96" s="6"/>
      <c r="ED96" s="6"/>
      <c r="EE96" s="6"/>
      <c r="EF96" s="6"/>
      <c r="EG96" s="6"/>
      <c r="EH96" s="6"/>
      <c r="EI96" s="6"/>
      <c r="EJ96" s="6"/>
      <c r="EK96" s="6"/>
      <c r="EL96" s="6"/>
      <c r="EM96" s="6"/>
      <c r="EN96" s="6"/>
      <c r="EO96" s="6"/>
      <c r="EP96" s="6"/>
      <c r="EQ96" s="6"/>
      <c r="ER96" s="6"/>
      <c r="ES96" s="6"/>
      <c r="ET96" s="6"/>
      <c r="EU96" s="6"/>
      <c r="EV96" s="6"/>
      <c r="EW96" s="6"/>
      <c r="EX96" s="6"/>
      <c r="EY96" s="6"/>
      <c r="EZ96" s="6"/>
      <c r="FA96" s="6"/>
      <c r="FB96" s="6"/>
      <c r="FC96" s="6"/>
      <c r="FD96" s="6"/>
      <c r="FE96" s="6"/>
      <c r="FF96" s="6"/>
      <c r="FG96" s="6"/>
      <c r="FH96" s="6"/>
      <c r="FI96" s="6"/>
      <c r="FJ96" s="6"/>
      <c r="FK96" s="6"/>
      <c r="FL96" s="6"/>
      <c r="FM96" s="6"/>
      <c r="FN96" s="6"/>
      <c r="FO96" s="6"/>
      <c r="FP96" s="6"/>
      <c r="FQ96" s="6"/>
      <c r="FR96" s="6"/>
      <c r="FS96" s="6"/>
      <c r="FT96" s="6"/>
      <c r="FU96" s="6"/>
      <c r="FV96" s="6"/>
      <c r="FW96" s="6"/>
      <c r="FX96" s="6"/>
      <c r="FY96" s="6"/>
      <c r="FZ96" s="6"/>
      <c r="GA96" s="6"/>
      <c r="GB96" s="6"/>
      <c r="GC96" s="6"/>
      <c r="GD96" s="6"/>
      <c r="GE96" s="6"/>
      <c r="GF96" s="6"/>
      <c r="GG96" s="6"/>
      <c r="GH96" s="6"/>
      <c r="GI96" s="6"/>
      <c r="GJ96" s="6"/>
      <c r="GK96" s="6"/>
      <c r="GL96" s="6"/>
      <c r="GM96" s="6"/>
      <c r="GN96" s="6"/>
      <c r="GO96" s="6"/>
      <c r="GP96" s="6"/>
      <c r="GQ96" s="6"/>
      <c r="GR96" s="6"/>
      <c r="GS96" s="6"/>
      <c r="GT96" s="6"/>
      <c r="GU96" s="6"/>
      <c r="GV96" s="6"/>
      <c r="GW96" s="6"/>
      <c r="GX96" s="6"/>
      <c r="GY96" s="6"/>
      <c r="GZ96" s="6"/>
      <c r="HA96" s="6"/>
      <c r="HB96" s="6"/>
      <c r="HC96" s="6"/>
      <c r="HD96" s="6"/>
      <c r="HE96" s="6"/>
      <c r="HF96" s="6"/>
      <c r="HG96" s="6"/>
      <c r="HH96" s="6"/>
      <c r="HI96" s="6"/>
      <c r="HJ96" s="6"/>
      <c r="HK96" s="6"/>
      <c r="HL96" s="6"/>
      <c r="HM96" s="6"/>
      <c r="HN96" s="6"/>
      <c r="HO96" s="6"/>
      <c r="HP96" s="6"/>
      <c r="HQ96" s="6"/>
      <c r="HR96" s="6"/>
      <c r="HS96" s="6"/>
      <c r="HT96" s="6"/>
      <c r="HU96" s="6"/>
      <c r="HV96" s="6"/>
      <c r="HW96" s="6"/>
      <c r="HX96" s="6"/>
      <c r="HY96" s="6"/>
      <c r="HZ96" s="6"/>
      <c r="IA96" s="6"/>
      <c r="IB96" s="6"/>
      <c r="IC96" s="6"/>
      <c r="ID96" s="6"/>
      <c r="IE96" s="6"/>
      <c r="IF96" s="6"/>
      <c r="IG96" s="6"/>
      <c r="IH96" s="6"/>
      <c r="II96" s="6"/>
      <c r="IJ96" s="6"/>
      <c r="IK96" s="6"/>
      <c r="IL96" s="6"/>
      <c r="IM96" s="6"/>
      <c r="IN96" s="6"/>
      <c r="IO96" s="6"/>
      <c r="IP96" s="6"/>
      <c r="IQ96" s="6"/>
      <c r="IR96" s="6"/>
      <c r="IS96" s="6"/>
      <c r="IT96" s="6"/>
      <c r="IU96" s="6"/>
      <c r="IV96" s="6"/>
      <c r="IW96" s="6"/>
      <c r="IX96" s="6"/>
      <c r="IY96" s="6"/>
      <c r="IZ96" s="6"/>
      <c r="JA96" s="6"/>
      <c r="JB96" s="6"/>
      <c r="JC96" s="6"/>
      <c r="JD96" s="6"/>
      <c r="JE96" s="6"/>
      <c r="JF96" s="6"/>
      <c r="JG96" s="6"/>
      <c r="JH96" s="6"/>
      <c r="JI96" s="6"/>
      <c r="JJ96" s="6"/>
      <c r="JK96" s="6"/>
      <c r="JL96" s="6"/>
      <c r="JM96" s="6"/>
      <c r="JN96" s="6"/>
      <c r="JO96" s="6"/>
      <c r="JP96" s="6"/>
      <c r="JQ96" s="6"/>
      <c r="JR96" s="6"/>
      <c r="JS96" s="6"/>
      <c r="JT96" s="6"/>
      <c r="JU96" s="6"/>
      <c r="JV96" s="6"/>
      <c r="JW96" s="6"/>
      <c r="JX96" s="6"/>
      <c r="JY96" s="6"/>
      <c r="JZ96" s="6"/>
      <c r="KA96" s="6"/>
      <c r="KB96" s="6"/>
      <c r="KC96" s="6"/>
      <c r="KD96" s="6"/>
      <c r="KE96" s="6"/>
      <c r="KF96" s="6"/>
      <c r="KG96" s="6"/>
      <c r="KH96" s="6"/>
      <c r="KI96" s="6"/>
      <c r="KJ96" s="6"/>
      <c r="KK96" s="6"/>
      <c r="KL96" s="6"/>
      <c r="KM96" s="6"/>
      <c r="KN96" s="6"/>
      <c r="KO96" s="6"/>
      <c r="KP96" s="6"/>
      <c r="KQ96" s="6"/>
      <c r="KR96" s="6"/>
      <c r="KS96" s="6"/>
      <c r="KT96" s="6"/>
      <c r="KU96" s="6"/>
      <c r="KV96" s="6"/>
      <c r="KW96" s="6"/>
      <c r="KX96" s="6"/>
      <c r="KY96" s="6"/>
      <c r="KZ96" s="6"/>
      <c r="LA96" s="6"/>
      <c r="LB96" s="6"/>
      <c r="LC96" s="6"/>
      <c r="LD96" s="6"/>
      <c r="LE96" s="6"/>
      <c r="LF96" s="6"/>
      <c r="LG96" s="6"/>
      <c r="LH96" s="6"/>
      <c r="LI96" s="6"/>
      <c r="LJ96" s="6"/>
      <c r="LK96" s="6"/>
      <c r="LL96" s="6"/>
      <c r="LM96" s="6"/>
      <c r="LN96" s="6"/>
      <c r="LO96" s="6"/>
      <c r="LP96" s="6"/>
      <c r="LQ96" s="6"/>
      <c r="LR96" s="6"/>
      <c r="LS96" s="6"/>
      <c r="LT96" s="6"/>
      <c r="LU96" s="6"/>
      <c r="LV96" s="6"/>
      <c r="LW96" s="6"/>
      <c r="LX96" s="6"/>
      <c r="LY96" s="6"/>
      <c r="LZ96" s="6"/>
      <c r="MA96" s="6"/>
      <c r="MB96" s="6"/>
      <c r="MC96" s="6"/>
      <c r="MD96" s="6"/>
      <c r="ME96" s="6"/>
      <c r="MF96" s="6"/>
      <c r="MG96" s="6"/>
      <c r="MH96" s="6"/>
      <c r="MI96" s="6"/>
      <c r="MJ96" s="6"/>
      <c r="MK96" s="6"/>
      <c r="ML96" s="6"/>
      <c r="MM96" s="6"/>
      <c r="MN96" s="6"/>
      <c r="MO96" s="6"/>
      <c r="MP96" s="6"/>
      <c r="MQ96" s="6"/>
      <c r="MR96" s="6"/>
      <c r="MS96" s="6"/>
      <c r="MT96" s="6"/>
      <c r="MU96" s="6"/>
      <c r="MV96" s="6"/>
      <c r="MW96" s="6"/>
      <c r="MX96" s="6"/>
      <c r="MY96" s="6"/>
      <c r="MZ96" s="6"/>
      <c r="NA96" s="6"/>
      <c r="NB96" s="6"/>
      <c r="NC96" s="6"/>
      <c r="ND96" s="6"/>
      <c r="NE96" s="6"/>
      <c r="NF96" s="6"/>
      <c r="NG96" s="6"/>
      <c r="NH96" s="6"/>
      <c r="NI96" s="6"/>
      <c r="NJ96" s="6"/>
      <c r="NK96" s="6"/>
      <c r="NL96" s="6"/>
      <c r="NM96" s="6"/>
      <c r="NN96" s="6"/>
      <c r="NO96" s="6"/>
      <c r="NP96" s="6"/>
      <c r="NQ96" s="6"/>
      <c r="NR96" s="6"/>
      <c r="NS96" s="6"/>
      <c r="NT96" s="6"/>
      <c r="NU96" s="6"/>
      <c r="NV96" s="6"/>
      <c r="NW96" s="6"/>
      <c r="NX96" s="6"/>
      <c r="NY96" s="6"/>
      <c r="NZ96" s="6"/>
      <c r="OA96" s="6"/>
      <c r="OB96" s="6"/>
      <c r="OC96" s="6"/>
      <c r="OD96" s="6"/>
      <c r="OE96" s="6"/>
      <c r="OF96" s="6"/>
      <c r="OG96" s="6"/>
      <c r="OH96" s="6"/>
      <c r="OI96" s="6"/>
      <c r="OJ96" s="6"/>
      <c r="OK96" s="6"/>
      <c r="OL96" s="6"/>
      <c r="OM96" s="6"/>
      <c r="ON96" s="6"/>
    </row>
    <row r="97" spans="2:404" hidden="1" x14ac:dyDescent="0.3">
      <c r="C97" s="796">
        <v>14</v>
      </c>
      <c r="D97" s="106" t="str">
        <f t="shared" si="231"/>
        <v>-</v>
      </c>
      <c r="E97" s="20">
        <f t="shared" si="232"/>
        <v>0</v>
      </c>
      <c r="F97" s="6"/>
      <c r="G97" s="107" t="str">
        <f t="shared" si="233"/>
        <v>-</v>
      </c>
      <c r="H97" s="6"/>
      <c r="I97" s="97" t="str">
        <f>IFERROR(INDEX($G$84:$G$103,MATCH(0,INDEX(COUNTIF(I$83:$I96,$G$84:$G$103),),)),"")</f>
        <v/>
      </c>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c r="DA97" s="6"/>
      <c r="DB97" s="6"/>
      <c r="DC97" s="6"/>
      <c r="DD97" s="6"/>
      <c r="DE97" s="6"/>
      <c r="DF97" s="6"/>
      <c r="DG97" s="6"/>
      <c r="DH97" s="6"/>
      <c r="DI97" s="6"/>
      <c r="DJ97" s="6"/>
      <c r="DK97" s="6"/>
      <c r="DL97" s="6"/>
      <c r="DM97" s="6"/>
      <c r="DN97" s="6"/>
      <c r="DO97" s="6"/>
      <c r="DP97" s="6"/>
      <c r="DQ97" s="6"/>
      <c r="DR97" s="6"/>
      <c r="DS97" s="6"/>
      <c r="DT97" s="6"/>
      <c r="DU97" s="6"/>
      <c r="DV97" s="6"/>
      <c r="DW97" s="6"/>
      <c r="DX97" s="6"/>
      <c r="DY97" s="6"/>
      <c r="DZ97" s="6"/>
      <c r="EA97" s="6"/>
      <c r="EB97" s="6"/>
      <c r="EC97" s="6"/>
      <c r="ED97" s="6"/>
      <c r="EE97" s="6"/>
      <c r="EF97" s="6"/>
      <c r="EG97" s="6"/>
      <c r="EH97" s="6"/>
      <c r="EI97" s="6"/>
      <c r="EJ97" s="6"/>
      <c r="EK97" s="6"/>
      <c r="EL97" s="6"/>
      <c r="EM97" s="6"/>
      <c r="EN97" s="6"/>
      <c r="EO97" s="6"/>
      <c r="EP97" s="6"/>
      <c r="EQ97" s="6"/>
      <c r="ER97" s="6"/>
      <c r="ES97" s="6"/>
      <c r="ET97" s="6"/>
      <c r="EU97" s="6"/>
      <c r="EV97" s="6"/>
      <c r="EW97" s="6"/>
      <c r="EX97" s="6"/>
      <c r="EY97" s="6"/>
      <c r="EZ97" s="6"/>
      <c r="FA97" s="6"/>
      <c r="FB97" s="6"/>
      <c r="FC97" s="6"/>
      <c r="FD97" s="6"/>
      <c r="FE97" s="6"/>
      <c r="FF97" s="6"/>
      <c r="FG97" s="6"/>
      <c r="FH97" s="6"/>
      <c r="FI97" s="6"/>
      <c r="FJ97" s="6"/>
      <c r="FK97" s="6"/>
      <c r="FL97" s="6"/>
      <c r="FM97" s="6"/>
      <c r="FN97" s="6"/>
      <c r="FO97" s="6"/>
      <c r="FP97" s="6"/>
      <c r="FQ97" s="6"/>
      <c r="FR97" s="6"/>
      <c r="FS97" s="6"/>
      <c r="FT97" s="6"/>
      <c r="FU97" s="6"/>
      <c r="FV97" s="6"/>
      <c r="FW97" s="6"/>
      <c r="FX97" s="6"/>
      <c r="FY97" s="6"/>
      <c r="FZ97" s="6"/>
      <c r="GA97" s="6"/>
      <c r="GB97" s="6"/>
      <c r="GC97" s="6"/>
      <c r="GD97" s="6"/>
      <c r="GE97" s="6"/>
      <c r="GF97" s="6"/>
      <c r="GG97" s="6"/>
      <c r="GH97" s="6"/>
      <c r="GI97" s="6"/>
      <c r="GJ97" s="6"/>
      <c r="GK97" s="6"/>
      <c r="GL97" s="6"/>
      <c r="GM97" s="6"/>
      <c r="GN97" s="6"/>
      <c r="GO97" s="6"/>
      <c r="GP97" s="6"/>
      <c r="GQ97" s="6"/>
      <c r="GR97" s="6"/>
      <c r="GS97" s="6"/>
      <c r="GT97" s="6"/>
      <c r="GU97" s="6"/>
      <c r="GV97" s="6"/>
      <c r="GW97" s="6"/>
      <c r="GX97" s="6"/>
      <c r="GY97" s="6"/>
      <c r="GZ97" s="6"/>
      <c r="HA97" s="6"/>
      <c r="HB97" s="6"/>
      <c r="HC97" s="6"/>
      <c r="HD97" s="6"/>
      <c r="HE97" s="6"/>
      <c r="HF97" s="6"/>
      <c r="HG97" s="6"/>
      <c r="HH97" s="6"/>
      <c r="HI97" s="6"/>
      <c r="HJ97" s="6"/>
      <c r="HK97" s="6"/>
      <c r="HL97" s="6"/>
      <c r="HM97" s="6"/>
      <c r="HN97" s="6"/>
      <c r="HO97" s="6"/>
      <c r="HP97" s="6"/>
      <c r="HQ97" s="6"/>
      <c r="HR97" s="6"/>
      <c r="HS97" s="6"/>
      <c r="HT97" s="6"/>
      <c r="HU97" s="6"/>
      <c r="HV97" s="6"/>
      <c r="HW97" s="6"/>
      <c r="HX97" s="6"/>
      <c r="HY97" s="6"/>
      <c r="HZ97" s="6"/>
      <c r="IA97" s="6"/>
      <c r="IB97" s="6"/>
      <c r="IC97" s="6"/>
      <c r="ID97" s="6"/>
      <c r="IE97" s="6"/>
      <c r="IF97" s="6"/>
      <c r="IG97" s="6"/>
      <c r="IH97" s="6"/>
      <c r="II97" s="6"/>
      <c r="IJ97" s="6"/>
      <c r="IK97" s="6"/>
      <c r="IL97" s="6"/>
      <c r="IM97" s="6"/>
      <c r="IN97" s="6"/>
      <c r="IO97" s="6"/>
      <c r="IP97" s="6"/>
      <c r="IQ97" s="6"/>
      <c r="IR97" s="6"/>
      <c r="IS97" s="6"/>
      <c r="IT97" s="6"/>
      <c r="IU97" s="6"/>
      <c r="IV97" s="6"/>
      <c r="IW97" s="6"/>
      <c r="IX97" s="6"/>
      <c r="IY97" s="6"/>
      <c r="IZ97" s="6"/>
      <c r="JA97" s="6"/>
      <c r="JB97" s="6"/>
      <c r="JC97" s="6"/>
      <c r="JD97" s="6"/>
      <c r="JE97" s="6"/>
      <c r="JF97" s="6"/>
      <c r="JG97" s="6"/>
      <c r="JH97" s="6"/>
      <c r="JI97" s="6"/>
      <c r="JJ97" s="6"/>
      <c r="JK97" s="6"/>
      <c r="JL97" s="6"/>
      <c r="JM97" s="6"/>
      <c r="JN97" s="6"/>
      <c r="JO97" s="6"/>
      <c r="JP97" s="6"/>
      <c r="JQ97" s="6"/>
      <c r="JR97" s="6"/>
      <c r="JS97" s="6"/>
      <c r="JT97" s="6"/>
      <c r="JU97" s="6"/>
      <c r="JV97" s="6"/>
      <c r="JW97" s="6"/>
      <c r="JX97" s="6"/>
      <c r="JY97" s="6"/>
      <c r="JZ97" s="6"/>
      <c r="KA97" s="6"/>
      <c r="KB97" s="6"/>
      <c r="KC97" s="6"/>
      <c r="KD97" s="6"/>
      <c r="KE97" s="6"/>
      <c r="KF97" s="6"/>
      <c r="KG97" s="6"/>
      <c r="KH97" s="6"/>
      <c r="KI97" s="6"/>
      <c r="KJ97" s="6"/>
      <c r="KK97" s="6"/>
      <c r="KL97" s="6"/>
      <c r="KM97" s="6"/>
      <c r="KN97" s="6"/>
      <c r="KO97" s="6"/>
      <c r="KP97" s="6"/>
      <c r="KQ97" s="6"/>
      <c r="KR97" s="6"/>
      <c r="KS97" s="6"/>
      <c r="KT97" s="6"/>
      <c r="KU97" s="6"/>
      <c r="KV97" s="6"/>
      <c r="KW97" s="6"/>
      <c r="KX97" s="6"/>
      <c r="KY97" s="6"/>
      <c r="KZ97" s="6"/>
      <c r="LA97" s="6"/>
      <c r="LB97" s="6"/>
      <c r="LC97" s="6"/>
      <c r="LD97" s="6"/>
      <c r="LE97" s="6"/>
      <c r="LF97" s="6"/>
      <c r="LG97" s="6"/>
      <c r="LH97" s="6"/>
      <c r="LI97" s="6"/>
      <c r="LJ97" s="6"/>
      <c r="LK97" s="6"/>
      <c r="LL97" s="6"/>
      <c r="LM97" s="6"/>
      <c r="LN97" s="6"/>
      <c r="LO97" s="6"/>
      <c r="LP97" s="6"/>
      <c r="LQ97" s="6"/>
      <c r="LR97" s="6"/>
      <c r="LS97" s="6"/>
      <c r="LT97" s="6"/>
      <c r="LU97" s="6"/>
      <c r="LV97" s="6"/>
      <c r="LW97" s="6"/>
      <c r="LX97" s="6"/>
      <c r="LY97" s="6"/>
      <c r="LZ97" s="6"/>
      <c r="MA97" s="6"/>
      <c r="MB97" s="6"/>
      <c r="MC97" s="6"/>
      <c r="MD97" s="6"/>
      <c r="ME97" s="6"/>
      <c r="MF97" s="6"/>
      <c r="MG97" s="6"/>
      <c r="MH97" s="6"/>
      <c r="MI97" s="6"/>
      <c r="MJ97" s="6"/>
      <c r="MK97" s="6"/>
      <c r="ML97" s="6"/>
      <c r="MM97" s="6"/>
      <c r="MN97" s="6"/>
      <c r="MO97" s="6"/>
      <c r="MP97" s="6"/>
      <c r="MQ97" s="6"/>
      <c r="MR97" s="6"/>
      <c r="MS97" s="6"/>
      <c r="MT97" s="6"/>
      <c r="MU97" s="6"/>
      <c r="MV97" s="6"/>
      <c r="MW97" s="6"/>
      <c r="MX97" s="6"/>
      <c r="MY97" s="6"/>
      <c r="MZ97" s="6"/>
      <c r="NA97" s="6"/>
      <c r="NB97" s="6"/>
      <c r="NC97" s="6"/>
      <c r="ND97" s="6"/>
      <c r="NE97" s="6"/>
      <c r="NF97" s="6"/>
      <c r="NG97" s="6"/>
      <c r="NH97" s="6"/>
      <c r="NI97" s="6"/>
      <c r="NJ97" s="6"/>
      <c r="NK97" s="6"/>
      <c r="NL97" s="6"/>
      <c r="NM97" s="6"/>
      <c r="NN97" s="6"/>
      <c r="NO97" s="6"/>
      <c r="NP97" s="6"/>
      <c r="NQ97" s="6"/>
      <c r="NR97" s="6"/>
      <c r="NS97" s="6"/>
      <c r="NT97" s="6"/>
      <c r="NU97" s="6"/>
      <c r="NV97" s="6"/>
      <c r="NW97" s="6"/>
      <c r="NX97" s="6"/>
      <c r="NY97" s="6"/>
      <c r="NZ97" s="6"/>
      <c r="OA97" s="6"/>
      <c r="OB97" s="6"/>
      <c r="OC97" s="6"/>
      <c r="OD97" s="6"/>
      <c r="OE97" s="6"/>
      <c r="OF97" s="6"/>
      <c r="OG97" s="6"/>
      <c r="OH97" s="6"/>
      <c r="OI97" s="6"/>
      <c r="OJ97" s="6"/>
      <c r="OK97" s="6"/>
      <c r="OL97" s="6"/>
      <c r="OM97" s="6"/>
      <c r="ON97" s="6"/>
    </row>
    <row r="98" spans="2:404" hidden="1" x14ac:dyDescent="0.3">
      <c r="C98" s="796">
        <v>15</v>
      </c>
      <c r="D98" s="106" t="str">
        <f t="shared" si="231"/>
        <v>-</v>
      </c>
      <c r="E98" s="20">
        <f t="shared" si="232"/>
        <v>0</v>
      </c>
      <c r="F98" s="6"/>
      <c r="G98" s="107" t="str">
        <f t="shared" si="233"/>
        <v>-</v>
      </c>
      <c r="H98" s="6"/>
      <c r="I98" s="97" t="str">
        <f>IFERROR(INDEX($G$84:$G$103,MATCH(0,INDEX(COUNTIF(I$83:$I97,$G$84:$G$103),),)),"")</f>
        <v/>
      </c>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c r="DD98" s="6"/>
      <c r="DE98" s="6"/>
      <c r="DF98" s="6"/>
      <c r="DG98" s="6"/>
      <c r="DH98" s="6"/>
      <c r="DI98" s="6"/>
      <c r="DJ98" s="6"/>
      <c r="DK98" s="6"/>
      <c r="DL98" s="6"/>
      <c r="DM98" s="6"/>
      <c r="DN98" s="6"/>
      <c r="DO98" s="6"/>
      <c r="DP98" s="6"/>
      <c r="DQ98" s="6"/>
      <c r="DR98" s="6"/>
      <c r="DS98" s="6"/>
      <c r="DT98" s="6"/>
      <c r="DU98" s="6"/>
      <c r="DV98" s="6"/>
      <c r="DW98" s="6"/>
      <c r="DX98" s="6"/>
      <c r="DY98" s="6"/>
      <c r="DZ98" s="6"/>
      <c r="EA98" s="6"/>
      <c r="EB98" s="6"/>
      <c r="EC98" s="6"/>
      <c r="ED98" s="6"/>
      <c r="EE98" s="6"/>
      <c r="EF98" s="6"/>
      <c r="EG98" s="6"/>
      <c r="EH98" s="6"/>
      <c r="EI98" s="6"/>
      <c r="EJ98" s="6"/>
      <c r="EK98" s="6"/>
      <c r="EL98" s="6"/>
      <c r="EM98" s="6"/>
      <c r="EN98" s="6"/>
      <c r="EO98" s="6"/>
      <c r="EP98" s="6"/>
      <c r="EQ98" s="6"/>
      <c r="ER98" s="6"/>
      <c r="ES98" s="6"/>
      <c r="ET98" s="6"/>
      <c r="EU98" s="6"/>
      <c r="EV98" s="6"/>
      <c r="EW98" s="6"/>
      <c r="EX98" s="6"/>
      <c r="EY98" s="6"/>
      <c r="EZ98" s="6"/>
      <c r="FA98" s="6"/>
      <c r="FB98" s="6"/>
      <c r="FC98" s="6"/>
      <c r="FD98" s="6"/>
      <c r="FE98" s="6"/>
      <c r="FF98" s="6"/>
      <c r="FG98" s="6"/>
      <c r="FH98" s="6"/>
      <c r="FI98" s="6"/>
      <c r="FJ98" s="6"/>
      <c r="FK98" s="6"/>
      <c r="FL98" s="6"/>
      <c r="FM98" s="6"/>
      <c r="FN98" s="6"/>
      <c r="FO98" s="6"/>
      <c r="FP98" s="6"/>
      <c r="FQ98" s="6"/>
      <c r="FR98" s="6"/>
      <c r="FS98" s="6"/>
      <c r="FT98" s="6"/>
      <c r="FU98" s="6"/>
      <c r="FV98" s="6"/>
      <c r="FW98" s="6"/>
      <c r="FX98" s="6"/>
      <c r="FY98" s="6"/>
      <c r="FZ98" s="6"/>
      <c r="GA98" s="6"/>
      <c r="GB98" s="6"/>
      <c r="GC98" s="6"/>
      <c r="GD98" s="6"/>
      <c r="GE98" s="6"/>
      <c r="GF98" s="6"/>
      <c r="GG98" s="6"/>
      <c r="GH98" s="6"/>
      <c r="GI98" s="6"/>
      <c r="GJ98" s="6"/>
      <c r="GK98" s="6"/>
      <c r="GL98" s="6"/>
      <c r="GM98" s="6"/>
      <c r="GN98" s="6"/>
      <c r="GO98" s="6"/>
      <c r="GP98" s="6"/>
      <c r="GQ98" s="6"/>
      <c r="GR98" s="6"/>
      <c r="GS98" s="6"/>
      <c r="GT98" s="6"/>
      <c r="GU98" s="6"/>
      <c r="GV98" s="6"/>
      <c r="GW98" s="6"/>
      <c r="GX98" s="6"/>
      <c r="GY98" s="6"/>
      <c r="GZ98" s="6"/>
      <c r="HA98" s="6"/>
      <c r="HB98" s="6"/>
      <c r="HC98" s="6"/>
      <c r="HD98" s="6"/>
      <c r="HE98" s="6"/>
      <c r="HF98" s="6"/>
      <c r="HG98" s="6"/>
      <c r="HH98" s="6"/>
      <c r="HI98" s="6"/>
      <c r="HJ98" s="6"/>
      <c r="HK98" s="6"/>
      <c r="HL98" s="6"/>
      <c r="HM98" s="6"/>
      <c r="HN98" s="6"/>
      <c r="HO98" s="6"/>
      <c r="HP98" s="6"/>
      <c r="HQ98" s="6"/>
      <c r="HR98" s="6"/>
      <c r="HS98" s="6"/>
      <c r="HT98" s="6"/>
      <c r="HU98" s="6"/>
      <c r="HV98" s="6"/>
      <c r="HW98" s="6"/>
      <c r="HX98" s="6"/>
      <c r="HY98" s="6"/>
      <c r="HZ98" s="6"/>
      <c r="IA98" s="6"/>
      <c r="IB98" s="6"/>
      <c r="IC98" s="6"/>
      <c r="ID98" s="6"/>
      <c r="IE98" s="6"/>
      <c r="IF98" s="6"/>
      <c r="IG98" s="6"/>
      <c r="IH98" s="6"/>
      <c r="II98" s="6"/>
      <c r="IJ98" s="6"/>
      <c r="IK98" s="6"/>
      <c r="IL98" s="6"/>
      <c r="IM98" s="6"/>
      <c r="IN98" s="6"/>
      <c r="IO98" s="6"/>
      <c r="IP98" s="6"/>
      <c r="IQ98" s="6"/>
      <c r="IR98" s="6"/>
      <c r="IS98" s="6"/>
      <c r="IT98" s="6"/>
      <c r="IU98" s="6"/>
      <c r="IV98" s="6"/>
      <c r="IW98" s="6"/>
      <c r="IX98" s="6"/>
      <c r="IY98" s="6"/>
      <c r="IZ98" s="6"/>
      <c r="JA98" s="6"/>
      <c r="JB98" s="6"/>
      <c r="JC98" s="6"/>
      <c r="JD98" s="6"/>
      <c r="JE98" s="6"/>
      <c r="JF98" s="6"/>
      <c r="JG98" s="6"/>
      <c r="JH98" s="6"/>
      <c r="JI98" s="6"/>
      <c r="JJ98" s="6"/>
      <c r="JK98" s="6"/>
      <c r="JL98" s="6"/>
      <c r="JM98" s="6"/>
      <c r="JN98" s="6"/>
      <c r="JO98" s="6"/>
      <c r="JP98" s="6"/>
      <c r="JQ98" s="6"/>
      <c r="JR98" s="6"/>
      <c r="JS98" s="6"/>
      <c r="JT98" s="6"/>
      <c r="JU98" s="6"/>
      <c r="JV98" s="6"/>
      <c r="JW98" s="6"/>
      <c r="JX98" s="6"/>
      <c r="JY98" s="6"/>
      <c r="JZ98" s="6"/>
      <c r="KA98" s="6"/>
      <c r="KB98" s="6"/>
      <c r="KC98" s="6"/>
      <c r="KD98" s="6"/>
      <c r="KE98" s="6"/>
      <c r="KF98" s="6"/>
      <c r="KG98" s="6"/>
      <c r="KH98" s="6"/>
      <c r="KI98" s="6"/>
      <c r="KJ98" s="6"/>
      <c r="KK98" s="6"/>
      <c r="KL98" s="6"/>
      <c r="KM98" s="6"/>
      <c r="KN98" s="6"/>
      <c r="KO98" s="6"/>
      <c r="KP98" s="6"/>
      <c r="KQ98" s="6"/>
      <c r="KR98" s="6"/>
      <c r="KS98" s="6"/>
      <c r="KT98" s="6"/>
      <c r="KU98" s="6"/>
      <c r="KV98" s="6"/>
      <c r="KW98" s="6"/>
      <c r="KX98" s="6"/>
      <c r="KY98" s="6"/>
      <c r="KZ98" s="6"/>
      <c r="LA98" s="6"/>
      <c r="LB98" s="6"/>
      <c r="LC98" s="6"/>
      <c r="LD98" s="6"/>
      <c r="LE98" s="6"/>
      <c r="LF98" s="6"/>
      <c r="LG98" s="6"/>
      <c r="LH98" s="6"/>
      <c r="LI98" s="6"/>
      <c r="LJ98" s="6"/>
      <c r="LK98" s="6"/>
      <c r="LL98" s="6"/>
      <c r="LM98" s="6"/>
      <c r="LN98" s="6"/>
      <c r="LO98" s="6"/>
      <c r="LP98" s="6"/>
      <c r="LQ98" s="6"/>
      <c r="LR98" s="6"/>
      <c r="LS98" s="6"/>
      <c r="LT98" s="6"/>
      <c r="LU98" s="6"/>
      <c r="LV98" s="6"/>
      <c r="LW98" s="6"/>
      <c r="LX98" s="6"/>
      <c r="LY98" s="6"/>
      <c r="LZ98" s="6"/>
      <c r="MA98" s="6"/>
      <c r="MB98" s="6"/>
      <c r="MC98" s="6"/>
      <c r="MD98" s="6"/>
      <c r="ME98" s="6"/>
      <c r="MF98" s="6"/>
      <c r="MG98" s="6"/>
      <c r="MH98" s="6"/>
      <c r="MI98" s="6"/>
      <c r="MJ98" s="6"/>
      <c r="MK98" s="6"/>
      <c r="ML98" s="6"/>
      <c r="MM98" s="6"/>
      <c r="MN98" s="6"/>
      <c r="MO98" s="6"/>
      <c r="MP98" s="6"/>
      <c r="MQ98" s="6"/>
      <c r="MR98" s="6"/>
      <c r="MS98" s="6"/>
      <c r="MT98" s="6"/>
      <c r="MU98" s="6"/>
      <c r="MV98" s="6"/>
      <c r="MW98" s="6"/>
      <c r="MX98" s="6"/>
      <c r="MY98" s="6"/>
      <c r="MZ98" s="6"/>
      <c r="NA98" s="6"/>
      <c r="NB98" s="6"/>
      <c r="NC98" s="6"/>
      <c r="ND98" s="6"/>
      <c r="NE98" s="6"/>
      <c r="NF98" s="6"/>
      <c r="NG98" s="6"/>
      <c r="NH98" s="6"/>
      <c r="NI98" s="6"/>
      <c r="NJ98" s="6"/>
      <c r="NK98" s="6"/>
      <c r="NL98" s="6"/>
      <c r="NM98" s="6"/>
      <c r="NN98" s="6"/>
      <c r="NO98" s="6"/>
      <c r="NP98" s="6"/>
      <c r="NQ98" s="6"/>
      <c r="NR98" s="6"/>
      <c r="NS98" s="6"/>
      <c r="NT98" s="6"/>
      <c r="NU98" s="6"/>
      <c r="NV98" s="6"/>
      <c r="NW98" s="6"/>
      <c r="NX98" s="6"/>
      <c r="NY98" s="6"/>
      <c r="NZ98" s="6"/>
      <c r="OA98" s="6"/>
      <c r="OB98" s="6"/>
      <c r="OC98" s="6"/>
      <c r="OD98" s="6"/>
      <c r="OE98" s="6"/>
      <c r="OF98" s="6"/>
      <c r="OG98" s="6"/>
      <c r="OH98" s="6"/>
      <c r="OI98" s="6"/>
      <c r="OJ98" s="6"/>
      <c r="OK98" s="6"/>
      <c r="OL98" s="6"/>
      <c r="OM98" s="6"/>
      <c r="ON98" s="6"/>
    </row>
    <row r="99" spans="2:404" hidden="1" x14ac:dyDescent="0.3">
      <c r="C99" s="796">
        <v>16</v>
      </c>
      <c r="D99" s="106" t="str">
        <f t="shared" si="231"/>
        <v>-</v>
      </c>
      <c r="E99" s="20">
        <f t="shared" si="232"/>
        <v>0</v>
      </c>
      <c r="F99" s="6"/>
      <c r="G99" s="107" t="str">
        <f t="shared" si="233"/>
        <v>-</v>
      </c>
      <c r="H99" s="6"/>
      <c r="I99" s="97" t="str">
        <f>IFERROR(INDEX($G$84:$G$103,MATCH(0,INDEX(COUNTIF(I$83:$I98,$G$84:$G$103),),)),"")</f>
        <v/>
      </c>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s="6"/>
      <c r="DD99" s="6"/>
      <c r="DE99" s="6"/>
      <c r="DF99" s="6"/>
      <c r="DG99" s="6"/>
      <c r="DH99" s="6"/>
      <c r="DI99" s="6"/>
      <c r="DJ99" s="6"/>
      <c r="DK99" s="6"/>
      <c r="DL99" s="6"/>
      <c r="DM99" s="6"/>
      <c r="DN99" s="6"/>
      <c r="DO99" s="6"/>
      <c r="DP99" s="6"/>
      <c r="DQ99" s="6"/>
      <c r="DR99" s="6"/>
      <c r="DS99" s="6"/>
      <c r="DT99" s="6"/>
      <c r="DU99" s="6"/>
      <c r="DV99" s="6"/>
      <c r="DW99" s="6"/>
      <c r="DX99" s="6"/>
      <c r="DY99" s="6"/>
      <c r="DZ99" s="6"/>
      <c r="EA99" s="6"/>
      <c r="EB99" s="6"/>
      <c r="EC99" s="6"/>
      <c r="ED99" s="6"/>
      <c r="EE99" s="6"/>
      <c r="EF99" s="6"/>
      <c r="EG99" s="6"/>
      <c r="EH99" s="6"/>
      <c r="EI99" s="6"/>
      <c r="EJ99" s="6"/>
      <c r="EK99" s="6"/>
      <c r="EL99" s="6"/>
      <c r="EM99" s="6"/>
      <c r="EN99" s="6"/>
      <c r="EO99" s="6"/>
      <c r="EP99" s="6"/>
      <c r="EQ99" s="6"/>
      <c r="ER99" s="6"/>
      <c r="ES99" s="6"/>
      <c r="ET99" s="6"/>
      <c r="EU99" s="6"/>
      <c r="EV99" s="6"/>
      <c r="EW99" s="6"/>
      <c r="EX99" s="6"/>
      <c r="EY99" s="6"/>
      <c r="EZ99" s="6"/>
      <c r="FA99" s="6"/>
      <c r="FB99" s="6"/>
      <c r="FC99" s="6"/>
      <c r="FD99" s="6"/>
      <c r="FE99" s="6"/>
      <c r="FF99" s="6"/>
      <c r="FG99" s="6"/>
      <c r="FH99" s="6"/>
      <c r="FI99" s="6"/>
      <c r="FJ99" s="6"/>
      <c r="FK99" s="6"/>
      <c r="FL99" s="6"/>
      <c r="FM99" s="6"/>
      <c r="FN99" s="6"/>
      <c r="FO99" s="6"/>
      <c r="FP99" s="6"/>
      <c r="FQ99" s="6"/>
      <c r="FR99" s="6"/>
      <c r="FS99" s="6"/>
      <c r="FT99" s="6"/>
      <c r="FU99" s="6"/>
      <c r="FV99" s="6"/>
      <c r="FW99" s="6"/>
      <c r="FX99" s="6"/>
      <c r="FY99" s="6"/>
      <c r="FZ99" s="6"/>
      <c r="GA99" s="6"/>
      <c r="GB99" s="6"/>
      <c r="GC99" s="6"/>
      <c r="GD99" s="6"/>
      <c r="GE99" s="6"/>
      <c r="GF99" s="6"/>
      <c r="GG99" s="6"/>
      <c r="GH99" s="6"/>
      <c r="GI99" s="6"/>
      <c r="GJ99" s="6"/>
      <c r="GK99" s="6"/>
      <c r="GL99" s="6"/>
      <c r="GM99" s="6"/>
      <c r="GN99" s="6"/>
      <c r="GO99" s="6"/>
      <c r="GP99" s="6"/>
      <c r="GQ99" s="6"/>
      <c r="GR99" s="6"/>
      <c r="GS99" s="6"/>
      <c r="GT99" s="6"/>
      <c r="GU99" s="6"/>
      <c r="GV99" s="6"/>
      <c r="GW99" s="6"/>
      <c r="GX99" s="6"/>
      <c r="GY99" s="6"/>
      <c r="GZ99" s="6"/>
      <c r="HA99" s="6"/>
      <c r="HB99" s="6"/>
      <c r="HC99" s="6"/>
      <c r="HD99" s="6"/>
      <c r="HE99" s="6"/>
      <c r="HF99" s="6"/>
      <c r="HG99" s="6"/>
      <c r="HH99" s="6"/>
      <c r="HI99" s="6"/>
      <c r="HJ99" s="6"/>
      <c r="HK99" s="6"/>
      <c r="HL99" s="6"/>
      <c r="HM99" s="6"/>
      <c r="HN99" s="6"/>
      <c r="HO99" s="6"/>
      <c r="HP99" s="6"/>
      <c r="HQ99" s="6"/>
      <c r="HR99" s="6"/>
      <c r="HS99" s="6"/>
      <c r="HT99" s="6"/>
      <c r="HU99" s="6"/>
      <c r="HV99" s="6"/>
      <c r="HW99" s="6"/>
      <c r="HX99" s="6"/>
      <c r="HY99" s="6"/>
      <c r="HZ99" s="6"/>
      <c r="IA99" s="6"/>
      <c r="IB99" s="6"/>
      <c r="IC99" s="6"/>
      <c r="ID99" s="6"/>
      <c r="IE99" s="6"/>
      <c r="IF99" s="6"/>
      <c r="IG99" s="6"/>
      <c r="IH99" s="6"/>
      <c r="II99" s="6"/>
      <c r="IJ99" s="6"/>
      <c r="IK99" s="6"/>
      <c r="IL99" s="6"/>
      <c r="IM99" s="6"/>
      <c r="IN99" s="6"/>
      <c r="IO99" s="6"/>
      <c r="IP99" s="6"/>
      <c r="IQ99" s="6"/>
      <c r="IR99" s="6"/>
      <c r="IS99" s="6"/>
      <c r="IT99" s="6"/>
      <c r="IU99" s="6"/>
      <c r="IV99" s="6"/>
      <c r="IW99" s="6"/>
      <c r="IX99" s="6"/>
      <c r="IY99" s="6"/>
      <c r="IZ99" s="6"/>
      <c r="JA99" s="6"/>
      <c r="JB99" s="6"/>
      <c r="JC99" s="6"/>
      <c r="JD99" s="6"/>
      <c r="JE99" s="6"/>
      <c r="JF99" s="6"/>
      <c r="JG99" s="6"/>
      <c r="JH99" s="6"/>
      <c r="JI99" s="6"/>
      <c r="JJ99" s="6"/>
      <c r="JK99" s="6"/>
      <c r="JL99" s="6"/>
      <c r="JM99" s="6"/>
      <c r="JN99" s="6"/>
      <c r="JO99" s="6"/>
      <c r="JP99" s="6"/>
      <c r="JQ99" s="6"/>
      <c r="JR99" s="6"/>
      <c r="JS99" s="6"/>
      <c r="JT99" s="6"/>
      <c r="JU99" s="6"/>
      <c r="JV99" s="6"/>
      <c r="JW99" s="6"/>
      <c r="JX99" s="6"/>
      <c r="JY99" s="6"/>
      <c r="JZ99" s="6"/>
      <c r="KA99" s="6"/>
      <c r="KB99" s="6"/>
      <c r="KC99" s="6"/>
      <c r="KD99" s="6"/>
      <c r="KE99" s="6"/>
      <c r="KF99" s="6"/>
      <c r="KG99" s="6"/>
      <c r="KH99" s="6"/>
      <c r="KI99" s="6"/>
      <c r="KJ99" s="6"/>
      <c r="KK99" s="6"/>
      <c r="KL99" s="6"/>
      <c r="KM99" s="6"/>
      <c r="KN99" s="6"/>
      <c r="KO99" s="6"/>
      <c r="KP99" s="6"/>
      <c r="KQ99" s="6"/>
      <c r="KR99" s="6"/>
      <c r="KS99" s="6"/>
      <c r="KT99" s="6"/>
      <c r="KU99" s="6"/>
      <c r="KV99" s="6"/>
      <c r="KW99" s="6"/>
      <c r="KX99" s="6"/>
      <c r="KY99" s="6"/>
      <c r="KZ99" s="6"/>
      <c r="LA99" s="6"/>
      <c r="LB99" s="6"/>
      <c r="LC99" s="6"/>
      <c r="LD99" s="6"/>
      <c r="LE99" s="6"/>
      <c r="LF99" s="6"/>
      <c r="LG99" s="6"/>
      <c r="LH99" s="6"/>
      <c r="LI99" s="6"/>
      <c r="LJ99" s="6"/>
      <c r="LK99" s="6"/>
      <c r="LL99" s="6"/>
      <c r="LM99" s="6"/>
      <c r="LN99" s="6"/>
      <c r="LO99" s="6"/>
      <c r="LP99" s="6"/>
      <c r="LQ99" s="6"/>
      <c r="LR99" s="6"/>
      <c r="LS99" s="6"/>
      <c r="LT99" s="6"/>
      <c r="LU99" s="6"/>
      <c r="LV99" s="6"/>
      <c r="LW99" s="6"/>
      <c r="LX99" s="6"/>
      <c r="LY99" s="6"/>
      <c r="LZ99" s="6"/>
      <c r="MA99" s="6"/>
      <c r="MB99" s="6"/>
      <c r="MC99" s="6"/>
      <c r="MD99" s="6"/>
      <c r="ME99" s="6"/>
      <c r="MF99" s="6"/>
      <c r="MG99" s="6"/>
      <c r="MH99" s="6"/>
      <c r="MI99" s="6"/>
      <c r="MJ99" s="6"/>
      <c r="MK99" s="6"/>
      <c r="ML99" s="6"/>
      <c r="MM99" s="6"/>
      <c r="MN99" s="6"/>
      <c r="MO99" s="6"/>
      <c r="MP99" s="6"/>
      <c r="MQ99" s="6"/>
      <c r="MR99" s="6"/>
      <c r="MS99" s="6"/>
      <c r="MT99" s="6"/>
      <c r="MU99" s="6"/>
      <c r="MV99" s="6"/>
      <c r="MW99" s="6"/>
      <c r="MX99" s="6"/>
      <c r="MY99" s="6"/>
      <c r="MZ99" s="6"/>
      <c r="NA99" s="6"/>
      <c r="NB99" s="6"/>
      <c r="NC99" s="6"/>
      <c r="ND99" s="6"/>
      <c r="NE99" s="6"/>
      <c r="NF99" s="6"/>
      <c r="NG99" s="6"/>
      <c r="NH99" s="6"/>
      <c r="NI99" s="6"/>
      <c r="NJ99" s="6"/>
      <c r="NK99" s="6"/>
      <c r="NL99" s="6"/>
      <c r="NM99" s="6"/>
      <c r="NN99" s="6"/>
      <c r="NO99" s="6"/>
      <c r="NP99" s="6"/>
      <c r="NQ99" s="6"/>
      <c r="NR99" s="6"/>
      <c r="NS99" s="6"/>
      <c r="NT99" s="6"/>
      <c r="NU99" s="6"/>
      <c r="NV99" s="6"/>
      <c r="NW99" s="6"/>
      <c r="NX99" s="6"/>
      <c r="NY99" s="6"/>
      <c r="NZ99" s="6"/>
      <c r="OA99" s="6"/>
      <c r="OB99" s="6"/>
      <c r="OC99" s="6"/>
      <c r="OD99" s="6"/>
      <c r="OE99" s="6"/>
      <c r="OF99" s="6"/>
      <c r="OG99" s="6"/>
      <c r="OH99" s="6"/>
      <c r="OI99" s="6"/>
      <c r="OJ99" s="6"/>
      <c r="OK99" s="6"/>
      <c r="OL99" s="6"/>
      <c r="OM99" s="6"/>
      <c r="ON99" s="6"/>
    </row>
    <row r="100" spans="2:404" hidden="1" x14ac:dyDescent="0.3">
      <c r="C100" s="796">
        <v>17</v>
      </c>
      <c r="D100" s="106" t="str">
        <f t="shared" si="231"/>
        <v>-</v>
      </c>
      <c r="E100" s="20">
        <f t="shared" si="232"/>
        <v>0</v>
      </c>
      <c r="F100" s="6"/>
      <c r="G100" s="107" t="str">
        <f t="shared" si="233"/>
        <v>-</v>
      </c>
      <c r="H100" s="6"/>
      <c r="I100" s="97" t="str">
        <f>IFERROR(INDEX($G$84:$G$103,MATCH(0,INDEX(COUNTIF(I$83:$I99,$G$84:$G$103),),)),"")</f>
        <v/>
      </c>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c r="DA100" s="6"/>
      <c r="DB100" s="6"/>
      <c r="DC100" s="6"/>
      <c r="DD100" s="6"/>
      <c r="DE100" s="6"/>
      <c r="DF100" s="6"/>
      <c r="DG100" s="6"/>
      <c r="DH100" s="6"/>
      <c r="DI100" s="6"/>
      <c r="DJ100" s="6"/>
      <c r="DK100" s="6"/>
      <c r="DL100" s="6"/>
      <c r="DM100" s="6"/>
      <c r="DN100" s="6"/>
      <c r="DO100" s="6"/>
      <c r="DP100" s="6"/>
      <c r="DQ100" s="6"/>
      <c r="DR100" s="6"/>
      <c r="DS100" s="6"/>
      <c r="DT100" s="6"/>
      <c r="DU100" s="6"/>
      <c r="DV100" s="6"/>
      <c r="DW100" s="6"/>
      <c r="DX100" s="6"/>
      <c r="DY100" s="6"/>
      <c r="DZ100" s="6"/>
      <c r="EA100" s="6"/>
      <c r="EB100" s="6"/>
      <c r="EC100" s="6"/>
      <c r="ED100" s="6"/>
      <c r="EE100" s="6"/>
      <c r="EF100" s="6"/>
      <c r="EG100" s="6"/>
      <c r="EH100" s="6"/>
      <c r="EI100" s="6"/>
      <c r="EJ100" s="6"/>
      <c r="EK100" s="6"/>
      <c r="EL100" s="6"/>
      <c r="EM100" s="6"/>
      <c r="EN100" s="6"/>
      <c r="EO100" s="6"/>
      <c r="EP100" s="6"/>
      <c r="EQ100" s="6"/>
      <c r="ER100" s="6"/>
      <c r="ES100" s="6"/>
      <c r="ET100" s="6"/>
      <c r="EU100" s="6"/>
      <c r="EV100" s="6"/>
      <c r="EW100" s="6"/>
      <c r="EX100" s="6"/>
      <c r="EY100" s="6"/>
      <c r="EZ100" s="6"/>
      <c r="FA100" s="6"/>
      <c r="FB100" s="6"/>
      <c r="FC100" s="6"/>
      <c r="FD100" s="6"/>
      <c r="FE100" s="6"/>
      <c r="FF100" s="6"/>
      <c r="FG100" s="6"/>
      <c r="FH100" s="6"/>
      <c r="FI100" s="6"/>
      <c r="FJ100" s="6"/>
      <c r="FK100" s="6"/>
      <c r="FL100" s="6"/>
      <c r="FM100" s="6"/>
      <c r="FN100" s="6"/>
      <c r="FO100" s="6"/>
      <c r="FP100" s="6"/>
      <c r="FQ100" s="6"/>
      <c r="FR100" s="6"/>
      <c r="FS100" s="6"/>
      <c r="FT100" s="6"/>
      <c r="FU100" s="6"/>
      <c r="FV100" s="6"/>
      <c r="FW100" s="6"/>
      <c r="FX100" s="6"/>
      <c r="FY100" s="6"/>
      <c r="FZ100" s="6"/>
      <c r="GA100" s="6"/>
      <c r="GB100" s="6"/>
      <c r="GC100" s="6"/>
      <c r="GD100" s="6"/>
      <c r="GE100" s="6"/>
      <c r="GF100" s="6"/>
      <c r="GG100" s="6"/>
      <c r="GH100" s="6"/>
      <c r="GI100" s="6"/>
      <c r="GJ100" s="6"/>
      <c r="GK100" s="6"/>
      <c r="GL100" s="6"/>
      <c r="GM100" s="6"/>
      <c r="GN100" s="6"/>
      <c r="GO100" s="6"/>
      <c r="GP100" s="6"/>
      <c r="GQ100" s="6"/>
      <c r="GR100" s="6"/>
      <c r="GS100" s="6"/>
      <c r="GT100" s="6"/>
      <c r="GU100" s="6"/>
      <c r="GV100" s="6"/>
      <c r="GW100" s="6"/>
      <c r="GX100" s="6"/>
      <c r="GY100" s="6"/>
      <c r="GZ100" s="6"/>
      <c r="HA100" s="6"/>
      <c r="HB100" s="6"/>
      <c r="HC100" s="6"/>
      <c r="HD100" s="6"/>
      <c r="HE100" s="6"/>
      <c r="HF100" s="6"/>
      <c r="HG100" s="6"/>
      <c r="HH100" s="6"/>
      <c r="HI100" s="6"/>
      <c r="HJ100" s="6"/>
      <c r="HK100" s="6"/>
      <c r="HL100" s="6"/>
      <c r="HM100" s="6"/>
      <c r="HN100" s="6"/>
      <c r="HO100" s="6"/>
      <c r="HP100" s="6"/>
      <c r="HQ100" s="6"/>
      <c r="HR100" s="6"/>
      <c r="HS100" s="6"/>
      <c r="HT100" s="6"/>
      <c r="HU100" s="6"/>
      <c r="HV100" s="6"/>
      <c r="HW100" s="6"/>
      <c r="HX100" s="6"/>
      <c r="HY100" s="6"/>
      <c r="HZ100" s="6"/>
      <c r="IA100" s="6"/>
      <c r="IB100" s="6"/>
      <c r="IC100" s="6"/>
      <c r="ID100" s="6"/>
      <c r="IE100" s="6"/>
      <c r="IF100" s="6"/>
      <c r="IG100" s="6"/>
      <c r="IH100" s="6"/>
      <c r="II100" s="6"/>
      <c r="IJ100" s="6"/>
      <c r="IK100" s="6"/>
      <c r="IL100" s="6"/>
      <c r="IM100" s="6"/>
      <c r="IN100" s="6"/>
      <c r="IO100" s="6"/>
      <c r="IP100" s="6"/>
      <c r="IQ100" s="6"/>
      <c r="IR100" s="6"/>
      <c r="IS100" s="6"/>
      <c r="IT100" s="6"/>
      <c r="IU100" s="6"/>
      <c r="IV100" s="6"/>
      <c r="IW100" s="6"/>
      <c r="IX100" s="6"/>
      <c r="IY100" s="6"/>
      <c r="IZ100" s="6"/>
      <c r="JA100" s="6"/>
      <c r="JB100" s="6"/>
      <c r="JC100" s="6"/>
      <c r="JD100" s="6"/>
      <c r="JE100" s="6"/>
      <c r="JF100" s="6"/>
      <c r="JG100" s="6"/>
      <c r="JH100" s="6"/>
      <c r="JI100" s="6"/>
      <c r="JJ100" s="6"/>
      <c r="JK100" s="6"/>
      <c r="JL100" s="6"/>
      <c r="JM100" s="6"/>
      <c r="JN100" s="6"/>
      <c r="JO100" s="6"/>
      <c r="JP100" s="6"/>
      <c r="JQ100" s="6"/>
      <c r="JR100" s="6"/>
      <c r="JS100" s="6"/>
      <c r="JT100" s="6"/>
      <c r="JU100" s="6"/>
      <c r="JV100" s="6"/>
      <c r="JW100" s="6"/>
      <c r="JX100" s="6"/>
      <c r="JY100" s="6"/>
      <c r="JZ100" s="6"/>
      <c r="KA100" s="6"/>
      <c r="KB100" s="6"/>
      <c r="KC100" s="6"/>
      <c r="KD100" s="6"/>
      <c r="KE100" s="6"/>
      <c r="KF100" s="6"/>
      <c r="KG100" s="6"/>
      <c r="KH100" s="6"/>
      <c r="KI100" s="6"/>
      <c r="KJ100" s="6"/>
      <c r="KK100" s="6"/>
      <c r="KL100" s="6"/>
      <c r="KM100" s="6"/>
      <c r="KN100" s="6"/>
      <c r="KO100" s="6"/>
      <c r="KP100" s="6"/>
      <c r="KQ100" s="6"/>
      <c r="KR100" s="6"/>
      <c r="KS100" s="6"/>
      <c r="KT100" s="6"/>
      <c r="KU100" s="6"/>
      <c r="KV100" s="6"/>
      <c r="KW100" s="6"/>
      <c r="KX100" s="6"/>
      <c r="KY100" s="6"/>
      <c r="KZ100" s="6"/>
      <c r="LA100" s="6"/>
      <c r="LB100" s="6"/>
      <c r="LC100" s="6"/>
      <c r="LD100" s="6"/>
      <c r="LE100" s="6"/>
      <c r="LF100" s="6"/>
      <c r="LG100" s="6"/>
      <c r="LH100" s="6"/>
      <c r="LI100" s="6"/>
      <c r="LJ100" s="6"/>
      <c r="LK100" s="6"/>
      <c r="LL100" s="6"/>
      <c r="LM100" s="6"/>
      <c r="LN100" s="6"/>
      <c r="LO100" s="6"/>
      <c r="LP100" s="6"/>
      <c r="LQ100" s="6"/>
      <c r="LR100" s="6"/>
      <c r="LS100" s="6"/>
      <c r="LT100" s="6"/>
      <c r="LU100" s="6"/>
      <c r="LV100" s="6"/>
      <c r="LW100" s="6"/>
      <c r="LX100" s="6"/>
      <c r="LY100" s="6"/>
      <c r="LZ100" s="6"/>
      <c r="MA100" s="6"/>
      <c r="MB100" s="6"/>
      <c r="MC100" s="6"/>
      <c r="MD100" s="6"/>
      <c r="ME100" s="6"/>
      <c r="MF100" s="6"/>
      <c r="MG100" s="6"/>
      <c r="MH100" s="6"/>
      <c r="MI100" s="6"/>
      <c r="MJ100" s="6"/>
      <c r="MK100" s="6"/>
      <c r="ML100" s="6"/>
      <c r="MM100" s="6"/>
      <c r="MN100" s="6"/>
      <c r="MO100" s="6"/>
      <c r="MP100" s="6"/>
      <c r="MQ100" s="6"/>
      <c r="MR100" s="6"/>
      <c r="MS100" s="6"/>
      <c r="MT100" s="6"/>
      <c r="MU100" s="6"/>
      <c r="MV100" s="6"/>
      <c r="MW100" s="6"/>
      <c r="MX100" s="6"/>
      <c r="MY100" s="6"/>
      <c r="MZ100" s="6"/>
      <c r="NA100" s="6"/>
      <c r="NB100" s="6"/>
      <c r="NC100" s="6"/>
      <c r="ND100" s="6"/>
      <c r="NE100" s="6"/>
      <c r="NF100" s="6"/>
      <c r="NG100" s="6"/>
      <c r="NH100" s="6"/>
      <c r="NI100" s="6"/>
      <c r="NJ100" s="6"/>
      <c r="NK100" s="6"/>
      <c r="NL100" s="6"/>
      <c r="NM100" s="6"/>
      <c r="NN100" s="6"/>
      <c r="NO100" s="6"/>
      <c r="NP100" s="6"/>
      <c r="NQ100" s="6"/>
      <c r="NR100" s="6"/>
      <c r="NS100" s="6"/>
      <c r="NT100" s="6"/>
      <c r="NU100" s="6"/>
      <c r="NV100" s="6"/>
      <c r="NW100" s="6"/>
      <c r="NX100" s="6"/>
      <c r="NY100" s="6"/>
      <c r="NZ100" s="6"/>
      <c r="OA100" s="6"/>
      <c r="OB100" s="6"/>
      <c r="OC100" s="6"/>
      <c r="OD100" s="6"/>
      <c r="OE100" s="6"/>
      <c r="OF100" s="6"/>
      <c r="OG100" s="6"/>
      <c r="OH100" s="6"/>
      <c r="OI100" s="6"/>
      <c r="OJ100" s="6"/>
      <c r="OK100" s="6"/>
      <c r="OL100" s="6"/>
      <c r="OM100" s="6"/>
      <c r="ON100" s="6"/>
    </row>
    <row r="101" spans="2:404" hidden="1" x14ac:dyDescent="0.3">
      <c r="C101" s="796">
        <v>18</v>
      </c>
      <c r="D101" s="106" t="str">
        <f t="shared" si="231"/>
        <v>-</v>
      </c>
      <c r="E101" s="20">
        <f t="shared" si="232"/>
        <v>0</v>
      </c>
      <c r="F101" s="6"/>
      <c r="G101" s="107" t="str">
        <f t="shared" si="233"/>
        <v>-</v>
      </c>
      <c r="H101" s="6"/>
      <c r="I101" s="97" t="str">
        <f>IFERROR(INDEX($G$84:$G$103,MATCH(0,INDEX(COUNTIF(I$83:$I100,$G$84:$G$103),),)),"")</f>
        <v/>
      </c>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c r="DA101" s="6"/>
      <c r="DB101" s="6"/>
      <c r="DC101" s="6"/>
      <c r="DD101" s="6"/>
      <c r="DE101" s="6"/>
      <c r="DF101" s="6"/>
      <c r="DG101" s="6"/>
      <c r="DH101" s="6"/>
      <c r="DI101" s="6"/>
      <c r="DJ101" s="6"/>
      <c r="DK101" s="6"/>
      <c r="DL101" s="6"/>
      <c r="DM101" s="6"/>
      <c r="DN101" s="6"/>
      <c r="DO101" s="6"/>
      <c r="DP101" s="6"/>
      <c r="DQ101" s="6"/>
      <c r="DR101" s="6"/>
      <c r="DS101" s="6"/>
      <c r="DT101" s="6"/>
      <c r="DU101" s="6"/>
      <c r="DV101" s="6"/>
      <c r="DW101" s="6"/>
      <c r="DX101" s="6"/>
      <c r="DY101" s="6"/>
      <c r="DZ101" s="6"/>
      <c r="EA101" s="6"/>
      <c r="EB101" s="6"/>
      <c r="EC101" s="6"/>
      <c r="ED101" s="6"/>
      <c r="EE101" s="6"/>
      <c r="EF101" s="6"/>
      <c r="EG101" s="6"/>
      <c r="EH101" s="6"/>
      <c r="EI101" s="6"/>
      <c r="EJ101" s="6"/>
      <c r="EK101" s="6"/>
      <c r="EL101" s="6"/>
      <c r="EM101" s="6"/>
      <c r="EN101" s="6"/>
      <c r="EO101" s="6"/>
      <c r="EP101" s="6"/>
      <c r="EQ101" s="6"/>
      <c r="ER101" s="6"/>
      <c r="ES101" s="6"/>
      <c r="ET101" s="6"/>
      <c r="EU101" s="6"/>
      <c r="EV101" s="6"/>
      <c r="EW101" s="6"/>
      <c r="EX101" s="6"/>
      <c r="EY101" s="6"/>
      <c r="EZ101" s="6"/>
      <c r="FA101" s="6"/>
      <c r="FB101" s="6"/>
      <c r="FC101" s="6"/>
      <c r="FD101" s="6"/>
      <c r="FE101" s="6"/>
      <c r="FF101" s="6"/>
      <c r="FG101" s="6"/>
      <c r="FH101" s="6"/>
      <c r="FI101" s="6"/>
      <c r="FJ101" s="6"/>
      <c r="FK101" s="6"/>
      <c r="FL101" s="6"/>
      <c r="FM101" s="6"/>
      <c r="FN101" s="6"/>
      <c r="FO101" s="6"/>
      <c r="FP101" s="6"/>
      <c r="FQ101" s="6"/>
      <c r="FR101" s="6"/>
      <c r="FS101" s="6"/>
      <c r="FT101" s="6"/>
      <c r="FU101" s="6"/>
      <c r="FV101" s="6"/>
      <c r="FW101" s="6"/>
      <c r="FX101" s="6"/>
      <c r="FY101" s="6"/>
      <c r="FZ101" s="6"/>
      <c r="GA101" s="6"/>
      <c r="GB101" s="6"/>
      <c r="GC101" s="6"/>
      <c r="GD101" s="6"/>
      <c r="GE101" s="6"/>
      <c r="GF101" s="6"/>
      <c r="GG101" s="6"/>
      <c r="GH101" s="6"/>
      <c r="GI101" s="6"/>
      <c r="GJ101" s="6"/>
      <c r="GK101" s="6"/>
      <c r="GL101" s="6"/>
      <c r="GM101" s="6"/>
      <c r="GN101" s="6"/>
      <c r="GO101" s="6"/>
      <c r="GP101" s="6"/>
      <c r="GQ101" s="6"/>
      <c r="GR101" s="6"/>
      <c r="GS101" s="6"/>
      <c r="GT101" s="6"/>
      <c r="GU101" s="6"/>
      <c r="GV101" s="6"/>
      <c r="GW101" s="6"/>
      <c r="GX101" s="6"/>
      <c r="GY101" s="6"/>
      <c r="GZ101" s="6"/>
      <c r="HA101" s="6"/>
      <c r="HB101" s="6"/>
      <c r="HC101" s="6"/>
      <c r="HD101" s="6"/>
      <c r="HE101" s="6"/>
      <c r="HF101" s="6"/>
      <c r="HG101" s="6"/>
      <c r="HH101" s="6"/>
      <c r="HI101" s="6"/>
      <c r="HJ101" s="6"/>
      <c r="HK101" s="6"/>
      <c r="HL101" s="6"/>
      <c r="HM101" s="6"/>
      <c r="HN101" s="6"/>
      <c r="HO101" s="6"/>
      <c r="HP101" s="6"/>
      <c r="HQ101" s="6"/>
      <c r="HR101" s="6"/>
      <c r="HS101" s="6"/>
      <c r="HT101" s="6"/>
      <c r="HU101" s="6"/>
      <c r="HV101" s="6"/>
      <c r="HW101" s="6"/>
      <c r="HX101" s="6"/>
      <c r="HY101" s="6"/>
      <c r="HZ101" s="6"/>
      <c r="IA101" s="6"/>
      <c r="IB101" s="6"/>
      <c r="IC101" s="6"/>
      <c r="ID101" s="6"/>
      <c r="IE101" s="6"/>
      <c r="IF101" s="6"/>
      <c r="IG101" s="6"/>
      <c r="IH101" s="6"/>
      <c r="II101" s="6"/>
      <c r="IJ101" s="6"/>
      <c r="IK101" s="6"/>
      <c r="IL101" s="6"/>
      <c r="IM101" s="6"/>
      <c r="IN101" s="6"/>
      <c r="IO101" s="6"/>
      <c r="IP101" s="6"/>
      <c r="IQ101" s="6"/>
      <c r="IR101" s="6"/>
      <c r="IS101" s="6"/>
      <c r="IT101" s="6"/>
      <c r="IU101" s="6"/>
      <c r="IV101" s="6"/>
      <c r="IW101" s="6"/>
      <c r="IX101" s="6"/>
      <c r="IY101" s="6"/>
      <c r="IZ101" s="6"/>
      <c r="JA101" s="6"/>
      <c r="JB101" s="6"/>
      <c r="JC101" s="6"/>
      <c r="JD101" s="6"/>
      <c r="JE101" s="6"/>
      <c r="JF101" s="6"/>
      <c r="JG101" s="6"/>
      <c r="JH101" s="6"/>
      <c r="JI101" s="6"/>
      <c r="JJ101" s="6"/>
      <c r="JK101" s="6"/>
      <c r="JL101" s="6"/>
      <c r="JM101" s="6"/>
      <c r="JN101" s="6"/>
      <c r="JO101" s="6"/>
      <c r="JP101" s="6"/>
      <c r="JQ101" s="6"/>
      <c r="JR101" s="6"/>
      <c r="JS101" s="6"/>
      <c r="JT101" s="6"/>
      <c r="JU101" s="6"/>
      <c r="JV101" s="6"/>
      <c r="JW101" s="6"/>
      <c r="JX101" s="6"/>
      <c r="JY101" s="6"/>
      <c r="JZ101" s="6"/>
      <c r="KA101" s="6"/>
      <c r="KB101" s="6"/>
      <c r="KC101" s="6"/>
      <c r="KD101" s="6"/>
      <c r="KE101" s="6"/>
      <c r="KF101" s="6"/>
      <c r="KG101" s="6"/>
      <c r="KH101" s="6"/>
      <c r="KI101" s="6"/>
      <c r="KJ101" s="6"/>
      <c r="KK101" s="6"/>
      <c r="KL101" s="6"/>
      <c r="KM101" s="6"/>
      <c r="KN101" s="6"/>
      <c r="KO101" s="6"/>
      <c r="KP101" s="6"/>
      <c r="KQ101" s="6"/>
      <c r="KR101" s="6"/>
      <c r="KS101" s="6"/>
      <c r="KT101" s="6"/>
      <c r="KU101" s="6"/>
      <c r="KV101" s="6"/>
      <c r="KW101" s="6"/>
      <c r="KX101" s="6"/>
      <c r="KY101" s="6"/>
      <c r="KZ101" s="6"/>
      <c r="LA101" s="6"/>
      <c r="LB101" s="6"/>
      <c r="LC101" s="6"/>
      <c r="LD101" s="6"/>
      <c r="LE101" s="6"/>
      <c r="LF101" s="6"/>
      <c r="LG101" s="6"/>
      <c r="LH101" s="6"/>
      <c r="LI101" s="6"/>
      <c r="LJ101" s="6"/>
      <c r="LK101" s="6"/>
      <c r="LL101" s="6"/>
      <c r="LM101" s="6"/>
      <c r="LN101" s="6"/>
      <c r="LO101" s="6"/>
      <c r="LP101" s="6"/>
      <c r="LQ101" s="6"/>
      <c r="LR101" s="6"/>
      <c r="LS101" s="6"/>
      <c r="LT101" s="6"/>
      <c r="LU101" s="6"/>
      <c r="LV101" s="6"/>
      <c r="LW101" s="6"/>
      <c r="LX101" s="6"/>
      <c r="LY101" s="6"/>
      <c r="LZ101" s="6"/>
      <c r="MA101" s="6"/>
      <c r="MB101" s="6"/>
      <c r="MC101" s="6"/>
      <c r="MD101" s="6"/>
      <c r="ME101" s="6"/>
      <c r="MF101" s="6"/>
      <c r="MG101" s="6"/>
      <c r="MH101" s="6"/>
      <c r="MI101" s="6"/>
      <c r="MJ101" s="6"/>
      <c r="MK101" s="6"/>
      <c r="ML101" s="6"/>
      <c r="MM101" s="6"/>
      <c r="MN101" s="6"/>
      <c r="MO101" s="6"/>
      <c r="MP101" s="6"/>
      <c r="MQ101" s="6"/>
      <c r="MR101" s="6"/>
      <c r="MS101" s="6"/>
      <c r="MT101" s="6"/>
      <c r="MU101" s="6"/>
      <c r="MV101" s="6"/>
      <c r="MW101" s="6"/>
      <c r="MX101" s="6"/>
      <c r="MY101" s="6"/>
      <c r="MZ101" s="6"/>
      <c r="NA101" s="6"/>
      <c r="NB101" s="6"/>
      <c r="NC101" s="6"/>
      <c r="ND101" s="6"/>
      <c r="NE101" s="6"/>
      <c r="NF101" s="6"/>
      <c r="NG101" s="6"/>
      <c r="NH101" s="6"/>
      <c r="NI101" s="6"/>
      <c r="NJ101" s="6"/>
      <c r="NK101" s="6"/>
      <c r="NL101" s="6"/>
      <c r="NM101" s="6"/>
      <c r="NN101" s="6"/>
      <c r="NO101" s="6"/>
      <c r="NP101" s="6"/>
      <c r="NQ101" s="6"/>
      <c r="NR101" s="6"/>
      <c r="NS101" s="6"/>
      <c r="NT101" s="6"/>
      <c r="NU101" s="6"/>
      <c r="NV101" s="6"/>
      <c r="NW101" s="6"/>
      <c r="NX101" s="6"/>
      <c r="NY101" s="6"/>
      <c r="NZ101" s="6"/>
      <c r="OA101" s="6"/>
      <c r="OB101" s="6"/>
      <c r="OC101" s="6"/>
      <c r="OD101" s="6"/>
      <c r="OE101" s="6"/>
      <c r="OF101" s="6"/>
      <c r="OG101" s="6"/>
      <c r="OH101" s="6"/>
      <c r="OI101" s="6"/>
      <c r="OJ101" s="6"/>
      <c r="OK101" s="6"/>
      <c r="OL101" s="6"/>
      <c r="OM101" s="6"/>
      <c r="ON101" s="6"/>
    </row>
    <row r="102" spans="2:404" hidden="1" x14ac:dyDescent="0.3">
      <c r="C102" s="796">
        <v>19</v>
      </c>
      <c r="D102" s="106" t="str">
        <f t="shared" si="231"/>
        <v>-</v>
      </c>
      <c r="E102" s="20">
        <f t="shared" si="232"/>
        <v>0</v>
      </c>
      <c r="F102" s="6"/>
      <c r="G102" s="107" t="str">
        <f t="shared" si="233"/>
        <v>-</v>
      </c>
      <c r="H102" s="6"/>
      <c r="I102" s="97" t="str">
        <f>IFERROR(INDEX($G$84:$G$103,MATCH(0,INDEX(COUNTIF(I$83:$I101,$G$84:$G$103),),)),"")</f>
        <v/>
      </c>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c r="DA102" s="6"/>
      <c r="DB102" s="6"/>
      <c r="DC102" s="6"/>
      <c r="DD102" s="6"/>
      <c r="DE102" s="6"/>
      <c r="DF102" s="6"/>
      <c r="DG102" s="6"/>
      <c r="DH102" s="6"/>
      <c r="DI102" s="6"/>
      <c r="DJ102" s="6"/>
      <c r="DK102" s="6"/>
      <c r="DL102" s="6"/>
      <c r="DM102" s="6"/>
      <c r="DN102" s="6"/>
      <c r="DO102" s="6"/>
      <c r="DP102" s="6"/>
      <c r="DQ102" s="6"/>
      <c r="DR102" s="6"/>
      <c r="DS102" s="6"/>
      <c r="DT102" s="6"/>
      <c r="DU102" s="6"/>
      <c r="DV102" s="6"/>
      <c r="DW102" s="6"/>
      <c r="DX102" s="6"/>
      <c r="DY102" s="6"/>
      <c r="DZ102" s="6"/>
      <c r="EA102" s="6"/>
      <c r="EB102" s="6"/>
      <c r="EC102" s="6"/>
      <c r="ED102" s="6"/>
      <c r="EE102" s="6"/>
      <c r="EF102" s="6"/>
      <c r="EG102" s="6"/>
      <c r="EH102" s="6"/>
      <c r="EI102" s="6"/>
      <c r="EJ102" s="6"/>
      <c r="EK102" s="6"/>
      <c r="EL102" s="6"/>
      <c r="EM102" s="6"/>
      <c r="EN102" s="6"/>
      <c r="EO102" s="6"/>
      <c r="EP102" s="6"/>
      <c r="EQ102" s="6"/>
      <c r="ER102" s="6"/>
      <c r="ES102" s="6"/>
      <c r="ET102" s="6"/>
      <c r="EU102" s="6"/>
      <c r="EV102" s="6"/>
      <c r="EW102" s="6"/>
      <c r="EX102" s="6"/>
      <c r="EY102" s="6"/>
      <c r="EZ102" s="6"/>
      <c r="FA102" s="6"/>
      <c r="FB102" s="6"/>
      <c r="FC102" s="6"/>
      <c r="FD102" s="6"/>
      <c r="FE102" s="6"/>
      <c r="FF102" s="6"/>
      <c r="FG102" s="6"/>
      <c r="FH102" s="6"/>
      <c r="FI102" s="6"/>
      <c r="FJ102" s="6"/>
      <c r="FK102" s="6"/>
      <c r="FL102" s="6"/>
      <c r="FM102" s="6"/>
      <c r="FN102" s="6"/>
      <c r="FO102" s="6"/>
      <c r="FP102" s="6"/>
      <c r="FQ102" s="6"/>
      <c r="FR102" s="6"/>
      <c r="FS102" s="6"/>
      <c r="FT102" s="6"/>
      <c r="FU102" s="6"/>
      <c r="FV102" s="6"/>
      <c r="FW102" s="6"/>
      <c r="FX102" s="6"/>
      <c r="FY102" s="6"/>
      <c r="FZ102" s="6"/>
      <c r="GA102" s="6"/>
      <c r="GB102" s="6"/>
      <c r="GC102" s="6"/>
      <c r="GD102" s="6"/>
      <c r="GE102" s="6"/>
      <c r="GF102" s="6"/>
      <c r="GG102" s="6"/>
      <c r="GH102" s="6"/>
      <c r="GI102" s="6"/>
      <c r="GJ102" s="6"/>
      <c r="GK102" s="6"/>
      <c r="GL102" s="6"/>
      <c r="GM102" s="6"/>
      <c r="GN102" s="6"/>
      <c r="GO102" s="6"/>
      <c r="GP102" s="6"/>
      <c r="GQ102" s="6"/>
      <c r="GR102" s="6"/>
      <c r="GS102" s="6"/>
      <c r="GT102" s="6"/>
      <c r="GU102" s="6"/>
      <c r="GV102" s="6"/>
      <c r="GW102" s="6"/>
      <c r="GX102" s="6"/>
      <c r="GY102" s="6"/>
      <c r="GZ102" s="6"/>
      <c r="HA102" s="6"/>
      <c r="HB102" s="6"/>
      <c r="HC102" s="6"/>
      <c r="HD102" s="6"/>
      <c r="HE102" s="6"/>
      <c r="HF102" s="6"/>
      <c r="HG102" s="6"/>
      <c r="HH102" s="6"/>
      <c r="HI102" s="6"/>
      <c r="HJ102" s="6"/>
      <c r="HK102" s="6"/>
      <c r="HL102" s="6"/>
      <c r="HM102" s="6"/>
      <c r="HN102" s="6"/>
      <c r="HO102" s="6"/>
      <c r="HP102" s="6"/>
      <c r="HQ102" s="6"/>
      <c r="HR102" s="6"/>
      <c r="HS102" s="6"/>
      <c r="HT102" s="6"/>
      <c r="HU102" s="6"/>
      <c r="HV102" s="6"/>
      <c r="HW102" s="6"/>
      <c r="HX102" s="6"/>
      <c r="HY102" s="6"/>
      <c r="HZ102" s="6"/>
      <c r="IA102" s="6"/>
      <c r="IB102" s="6"/>
      <c r="IC102" s="6"/>
      <c r="ID102" s="6"/>
      <c r="IE102" s="6"/>
      <c r="IF102" s="6"/>
      <c r="IG102" s="6"/>
      <c r="IH102" s="6"/>
      <c r="II102" s="6"/>
      <c r="IJ102" s="6"/>
      <c r="IK102" s="6"/>
      <c r="IL102" s="6"/>
      <c r="IM102" s="6"/>
      <c r="IN102" s="6"/>
      <c r="IO102" s="6"/>
      <c r="IP102" s="6"/>
      <c r="IQ102" s="6"/>
      <c r="IR102" s="6"/>
      <c r="IS102" s="6"/>
      <c r="IT102" s="6"/>
      <c r="IU102" s="6"/>
      <c r="IV102" s="6"/>
      <c r="IW102" s="6"/>
      <c r="IX102" s="6"/>
      <c r="IY102" s="6"/>
      <c r="IZ102" s="6"/>
      <c r="JA102" s="6"/>
      <c r="JB102" s="6"/>
      <c r="JC102" s="6"/>
      <c r="JD102" s="6"/>
      <c r="JE102" s="6"/>
      <c r="JF102" s="6"/>
      <c r="JG102" s="6"/>
      <c r="JH102" s="6"/>
      <c r="JI102" s="6"/>
      <c r="JJ102" s="6"/>
      <c r="JK102" s="6"/>
      <c r="JL102" s="6"/>
      <c r="JM102" s="6"/>
      <c r="JN102" s="6"/>
      <c r="JO102" s="6"/>
      <c r="JP102" s="6"/>
      <c r="JQ102" s="6"/>
      <c r="JR102" s="6"/>
      <c r="JS102" s="6"/>
      <c r="JT102" s="6"/>
      <c r="JU102" s="6"/>
      <c r="JV102" s="6"/>
      <c r="JW102" s="6"/>
      <c r="JX102" s="6"/>
      <c r="JY102" s="6"/>
      <c r="JZ102" s="6"/>
      <c r="KA102" s="6"/>
      <c r="KB102" s="6"/>
      <c r="KC102" s="6"/>
      <c r="KD102" s="6"/>
      <c r="KE102" s="6"/>
      <c r="KF102" s="6"/>
      <c r="KG102" s="6"/>
      <c r="KH102" s="6"/>
      <c r="KI102" s="6"/>
      <c r="KJ102" s="6"/>
      <c r="KK102" s="6"/>
      <c r="KL102" s="6"/>
      <c r="KM102" s="6"/>
      <c r="KN102" s="6"/>
      <c r="KO102" s="6"/>
      <c r="KP102" s="6"/>
      <c r="KQ102" s="6"/>
      <c r="KR102" s="6"/>
      <c r="KS102" s="6"/>
      <c r="KT102" s="6"/>
      <c r="KU102" s="6"/>
      <c r="KV102" s="6"/>
      <c r="KW102" s="6"/>
      <c r="KX102" s="6"/>
      <c r="KY102" s="6"/>
      <c r="KZ102" s="6"/>
      <c r="LA102" s="6"/>
      <c r="LB102" s="6"/>
      <c r="LC102" s="6"/>
      <c r="LD102" s="6"/>
      <c r="LE102" s="6"/>
      <c r="LF102" s="6"/>
      <c r="LG102" s="6"/>
      <c r="LH102" s="6"/>
      <c r="LI102" s="6"/>
      <c r="LJ102" s="6"/>
      <c r="LK102" s="6"/>
      <c r="LL102" s="6"/>
      <c r="LM102" s="6"/>
      <c r="LN102" s="6"/>
      <c r="LO102" s="6"/>
      <c r="LP102" s="6"/>
      <c r="LQ102" s="6"/>
      <c r="LR102" s="6"/>
      <c r="LS102" s="6"/>
      <c r="LT102" s="6"/>
      <c r="LU102" s="6"/>
      <c r="LV102" s="6"/>
      <c r="LW102" s="6"/>
      <c r="LX102" s="6"/>
      <c r="LY102" s="6"/>
      <c r="LZ102" s="6"/>
      <c r="MA102" s="6"/>
      <c r="MB102" s="6"/>
      <c r="MC102" s="6"/>
      <c r="MD102" s="6"/>
      <c r="ME102" s="6"/>
      <c r="MF102" s="6"/>
      <c r="MG102" s="6"/>
      <c r="MH102" s="6"/>
      <c r="MI102" s="6"/>
      <c r="MJ102" s="6"/>
      <c r="MK102" s="6"/>
      <c r="ML102" s="6"/>
      <c r="MM102" s="6"/>
      <c r="MN102" s="6"/>
      <c r="MO102" s="6"/>
      <c r="MP102" s="6"/>
      <c r="MQ102" s="6"/>
      <c r="MR102" s="6"/>
      <c r="MS102" s="6"/>
      <c r="MT102" s="6"/>
      <c r="MU102" s="6"/>
      <c r="MV102" s="6"/>
      <c r="MW102" s="6"/>
      <c r="MX102" s="6"/>
      <c r="MY102" s="6"/>
      <c r="MZ102" s="6"/>
      <c r="NA102" s="6"/>
      <c r="NB102" s="6"/>
      <c r="NC102" s="6"/>
      <c r="ND102" s="6"/>
      <c r="NE102" s="6"/>
      <c r="NF102" s="6"/>
      <c r="NG102" s="6"/>
      <c r="NH102" s="6"/>
      <c r="NI102" s="6"/>
      <c r="NJ102" s="6"/>
      <c r="NK102" s="6"/>
      <c r="NL102" s="6"/>
      <c r="NM102" s="6"/>
      <c r="NN102" s="6"/>
      <c r="NO102" s="6"/>
      <c r="NP102" s="6"/>
      <c r="NQ102" s="6"/>
      <c r="NR102" s="6"/>
      <c r="NS102" s="6"/>
      <c r="NT102" s="6"/>
      <c r="NU102" s="6"/>
      <c r="NV102" s="6"/>
      <c r="NW102" s="6"/>
      <c r="NX102" s="6"/>
      <c r="NY102" s="6"/>
      <c r="NZ102" s="6"/>
      <c r="OA102" s="6"/>
      <c r="OB102" s="6"/>
      <c r="OC102" s="6"/>
      <c r="OD102" s="6"/>
      <c r="OE102" s="6"/>
      <c r="OF102" s="6"/>
      <c r="OG102" s="6"/>
      <c r="OH102" s="6"/>
      <c r="OI102" s="6"/>
      <c r="OJ102" s="6"/>
      <c r="OK102" s="6"/>
      <c r="OL102" s="6"/>
      <c r="OM102" s="6"/>
      <c r="ON102" s="6"/>
    </row>
    <row r="103" spans="2:404" hidden="1" x14ac:dyDescent="0.3">
      <c r="C103" s="796">
        <v>20</v>
      </c>
      <c r="D103" s="106" t="str">
        <f t="shared" si="231"/>
        <v>-</v>
      </c>
      <c r="E103" s="20">
        <f t="shared" si="232"/>
        <v>0</v>
      </c>
      <c r="F103" s="6"/>
      <c r="G103" s="107" t="str">
        <f t="shared" si="233"/>
        <v>-</v>
      </c>
      <c r="H103" s="6"/>
      <c r="I103" s="97" t="str">
        <f>IFERROR(INDEX($G$84:$G$103,MATCH(0,INDEX(COUNTIF(I$83:$I102,$G$84:$G$103),),)),"")</f>
        <v/>
      </c>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c r="DA103" s="6"/>
      <c r="DB103" s="6"/>
      <c r="DC103" s="6"/>
      <c r="DD103" s="6"/>
      <c r="DE103" s="6"/>
      <c r="DF103" s="6"/>
      <c r="DG103" s="6"/>
      <c r="DH103" s="6"/>
      <c r="DI103" s="6"/>
      <c r="DJ103" s="6"/>
      <c r="DK103" s="6"/>
      <c r="DL103" s="6"/>
      <c r="DM103" s="6"/>
      <c r="DN103" s="6"/>
      <c r="DO103" s="6"/>
      <c r="DP103" s="6"/>
      <c r="DQ103" s="6"/>
      <c r="DR103" s="6"/>
      <c r="DS103" s="6"/>
      <c r="DT103" s="6"/>
      <c r="DU103" s="6"/>
      <c r="DV103" s="6"/>
      <c r="DW103" s="6"/>
      <c r="DX103" s="6"/>
      <c r="DY103" s="6"/>
      <c r="DZ103" s="6"/>
      <c r="EA103" s="6"/>
      <c r="EB103" s="6"/>
      <c r="EC103" s="6"/>
      <c r="ED103" s="6"/>
      <c r="EE103" s="6"/>
      <c r="EF103" s="6"/>
      <c r="EG103" s="6"/>
      <c r="EH103" s="6"/>
      <c r="EI103" s="6"/>
      <c r="EJ103" s="6"/>
      <c r="EK103" s="6"/>
      <c r="EL103" s="6"/>
      <c r="EM103" s="6"/>
      <c r="EN103" s="6"/>
      <c r="EO103" s="6"/>
      <c r="EP103" s="6"/>
      <c r="EQ103" s="6"/>
      <c r="ER103" s="6"/>
      <c r="ES103" s="6"/>
      <c r="ET103" s="6"/>
      <c r="EU103" s="6"/>
      <c r="EV103" s="6"/>
      <c r="EW103" s="6"/>
      <c r="EX103" s="6"/>
      <c r="EY103" s="6"/>
      <c r="EZ103" s="6"/>
      <c r="FA103" s="6"/>
      <c r="FB103" s="6"/>
      <c r="FC103" s="6"/>
      <c r="FD103" s="6"/>
      <c r="FE103" s="6"/>
      <c r="FF103" s="6"/>
      <c r="FG103" s="6"/>
      <c r="FH103" s="6"/>
      <c r="FI103" s="6"/>
      <c r="FJ103" s="6"/>
      <c r="FK103" s="6"/>
      <c r="FL103" s="6"/>
      <c r="FM103" s="6"/>
      <c r="FN103" s="6"/>
      <c r="FO103" s="6"/>
      <c r="FP103" s="6"/>
      <c r="FQ103" s="6"/>
      <c r="FR103" s="6"/>
      <c r="FS103" s="6"/>
      <c r="FT103" s="6"/>
      <c r="FU103" s="6"/>
      <c r="FV103" s="6"/>
      <c r="FW103" s="6"/>
      <c r="FX103" s="6"/>
      <c r="FY103" s="6"/>
      <c r="FZ103" s="6"/>
      <c r="GA103" s="6"/>
      <c r="GB103" s="6"/>
      <c r="GC103" s="6"/>
      <c r="GD103" s="6"/>
      <c r="GE103" s="6"/>
      <c r="GF103" s="6"/>
      <c r="GG103" s="6"/>
      <c r="GH103" s="6"/>
      <c r="GI103" s="6"/>
      <c r="GJ103" s="6"/>
      <c r="GK103" s="6"/>
      <c r="GL103" s="6"/>
      <c r="GM103" s="6"/>
      <c r="GN103" s="6"/>
      <c r="GO103" s="6"/>
      <c r="GP103" s="6"/>
      <c r="GQ103" s="6"/>
      <c r="GR103" s="6"/>
      <c r="GS103" s="6"/>
      <c r="GT103" s="6"/>
      <c r="GU103" s="6"/>
      <c r="GV103" s="6"/>
      <c r="GW103" s="6"/>
      <c r="GX103" s="6"/>
      <c r="GY103" s="6"/>
      <c r="GZ103" s="6"/>
      <c r="HA103" s="6"/>
      <c r="HB103" s="6"/>
      <c r="HC103" s="6"/>
      <c r="HD103" s="6"/>
      <c r="HE103" s="6"/>
      <c r="HF103" s="6"/>
      <c r="HG103" s="6"/>
      <c r="HH103" s="6"/>
      <c r="HI103" s="6"/>
      <c r="HJ103" s="6"/>
      <c r="HK103" s="6"/>
      <c r="HL103" s="6"/>
      <c r="HM103" s="6"/>
      <c r="HN103" s="6"/>
      <c r="HO103" s="6"/>
      <c r="HP103" s="6"/>
      <c r="HQ103" s="6"/>
      <c r="HR103" s="6"/>
      <c r="HS103" s="6"/>
      <c r="HT103" s="6"/>
      <c r="HU103" s="6"/>
      <c r="HV103" s="6"/>
      <c r="HW103" s="6"/>
      <c r="HX103" s="6"/>
      <c r="HY103" s="6"/>
      <c r="HZ103" s="6"/>
      <c r="IA103" s="6"/>
      <c r="IB103" s="6"/>
      <c r="IC103" s="6"/>
      <c r="ID103" s="6"/>
      <c r="IE103" s="6"/>
      <c r="IF103" s="6"/>
      <c r="IG103" s="6"/>
      <c r="IH103" s="6"/>
      <c r="II103" s="6"/>
      <c r="IJ103" s="6"/>
      <c r="IK103" s="6"/>
      <c r="IL103" s="6"/>
      <c r="IM103" s="6"/>
      <c r="IN103" s="6"/>
      <c r="IO103" s="6"/>
      <c r="IP103" s="6"/>
      <c r="IQ103" s="6"/>
      <c r="IR103" s="6"/>
      <c r="IS103" s="6"/>
      <c r="IT103" s="6"/>
      <c r="IU103" s="6"/>
      <c r="IV103" s="6"/>
      <c r="IW103" s="6"/>
      <c r="IX103" s="6"/>
      <c r="IY103" s="6"/>
      <c r="IZ103" s="6"/>
      <c r="JA103" s="6"/>
      <c r="JB103" s="6"/>
      <c r="JC103" s="6"/>
      <c r="JD103" s="6"/>
      <c r="JE103" s="6"/>
      <c r="JF103" s="6"/>
      <c r="JG103" s="6"/>
      <c r="JH103" s="6"/>
      <c r="JI103" s="6"/>
      <c r="JJ103" s="6"/>
      <c r="JK103" s="6"/>
      <c r="JL103" s="6"/>
      <c r="JM103" s="6"/>
      <c r="JN103" s="6"/>
      <c r="JO103" s="6"/>
      <c r="JP103" s="6"/>
      <c r="JQ103" s="6"/>
      <c r="JR103" s="6"/>
      <c r="JS103" s="6"/>
      <c r="JT103" s="6"/>
      <c r="JU103" s="6"/>
      <c r="JV103" s="6"/>
      <c r="JW103" s="6"/>
      <c r="JX103" s="6"/>
      <c r="JY103" s="6"/>
      <c r="JZ103" s="6"/>
      <c r="KA103" s="6"/>
      <c r="KB103" s="6"/>
      <c r="KC103" s="6"/>
      <c r="KD103" s="6"/>
      <c r="KE103" s="6"/>
      <c r="KF103" s="6"/>
      <c r="KG103" s="6"/>
      <c r="KH103" s="6"/>
      <c r="KI103" s="6"/>
      <c r="KJ103" s="6"/>
      <c r="KK103" s="6"/>
      <c r="KL103" s="6"/>
      <c r="KM103" s="6"/>
      <c r="KN103" s="6"/>
      <c r="KO103" s="6"/>
      <c r="KP103" s="6"/>
      <c r="KQ103" s="6"/>
      <c r="KR103" s="6"/>
      <c r="KS103" s="6"/>
      <c r="KT103" s="6"/>
      <c r="KU103" s="6"/>
      <c r="KV103" s="6"/>
      <c r="KW103" s="6"/>
      <c r="KX103" s="6"/>
      <c r="KY103" s="6"/>
      <c r="KZ103" s="6"/>
      <c r="LA103" s="6"/>
      <c r="LB103" s="6"/>
      <c r="LC103" s="6"/>
      <c r="LD103" s="6"/>
      <c r="LE103" s="6"/>
      <c r="LF103" s="6"/>
      <c r="LG103" s="6"/>
      <c r="LH103" s="6"/>
      <c r="LI103" s="6"/>
      <c r="LJ103" s="6"/>
      <c r="LK103" s="6"/>
      <c r="LL103" s="6"/>
      <c r="LM103" s="6"/>
      <c r="LN103" s="6"/>
      <c r="LO103" s="6"/>
      <c r="LP103" s="6"/>
      <c r="LQ103" s="6"/>
      <c r="LR103" s="6"/>
      <c r="LS103" s="6"/>
      <c r="LT103" s="6"/>
      <c r="LU103" s="6"/>
      <c r="LV103" s="6"/>
      <c r="LW103" s="6"/>
      <c r="LX103" s="6"/>
      <c r="LY103" s="6"/>
      <c r="LZ103" s="6"/>
      <c r="MA103" s="6"/>
      <c r="MB103" s="6"/>
      <c r="MC103" s="6"/>
      <c r="MD103" s="6"/>
      <c r="ME103" s="6"/>
      <c r="MF103" s="6"/>
      <c r="MG103" s="6"/>
      <c r="MH103" s="6"/>
      <c r="MI103" s="6"/>
      <c r="MJ103" s="6"/>
      <c r="MK103" s="6"/>
      <c r="ML103" s="6"/>
      <c r="MM103" s="6"/>
      <c r="MN103" s="6"/>
      <c r="MO103" s="6"/>
      <c r="MP103" s="6"/>
      <c r="MQ103" s="6"/>
      <c r="MR103" s="6"/>
      <c r="MS103" s="6"/>
      <c r="MT103" s="6"/>
      <c r="MU103" s="6"/>
      <c r="MV103" s="6"/>
      <c r="MW103" s="6"/>
      <c r="MX103" s="6"/>
      <c r="MY103" s="6"/>
      <c r="MZ103" s="6"/>
      <c r="NA103" s="6"/>
      <c r="NB103" s="6"/>
      <c r="NC103" s="6"/>
      <c r="ND103" s="6"/>
      <c r="NE103" s="6"/>
      <c r="NF103" s="6"/>
      <c r="NG103" s="6"/>
      <c r="NH103" s="6"/>
      <c r="NI103" s="6"/>
      <c r="NJ103" s="6"/>
      <c r="NK103" s="6"/>
      <c r="NL103" s="6"/>
      <c r="NM103" s="6"/>
      <c r="NN103" s="6"/>
      <c r="NO103" s="6"/>
      <c r="NP103" s="6"/>
      <c r="NQ103" s="6"/>
      <c r="NR103" s="6"/>
      <c r="NS103" s="6"/>
      <c r="NT103" s="6"/>
      <c r="NU103" s="6"/>
      <c r="NV103" s="6"/>
      <c r="NW103" s="6"/>
      <c r="NX103" s="6"/>
      <c r="NY103" s="6"/>
      <c r="NZ103" s="6"/>
      <c r="OA103" s="6"/>
      <c r="OB103" s="6"/>
      <c r="OC103" s="6"/>
      <c r="OD103" s="6"/>
      <c r="OE103" s="6"/>
      <c r="OF103" s="6"/>
      <c r="OG103" s="6"/>
      <c r="OH103" s="6"/>
      <c r="OI103" s="6"/>
      <c r="OJ103" s="6"/>
      <c r="OK103" s="6"/>
      <c r="OL103" s="6"/>
      <c r="OM103" s="6"/>
      <c r="ON103" s="6"/>
    </row>
    <row r="104" spans="2:404" hidden="1" x14ac:dyDescent="0.3">
      <c r="D104" s="6"/>
      <c r="E104" s="66">
        <v>1</v>
      </c>
      <c r="F104" s="66">
        <v>2</v>
      </c>
      <c r="G104" s="66">
        <v>3</v>
      </c>
      <c r="H104" s="66">
        <v>4</v>
      </c>
      <c r="I104" s="66">
        <v>5</v>
      </c>
      <c r="J104" s="66">
        <v>6</v>
      </c>
      <c r="K104" s="66">
        <v>7</v>
      </c>
      <c r="L104" s="66">
        <v>8</v>
      </c>
      <c r="M104" s="66">
        <v>9</v>
      </c>
      <c r="N104" s="66">
        <v>10</v>
      </c>
      <c r="O104" s="66">
        <v>11</v>
      </c>
      <c r="P104" s="66">
        <v>12</v>
      </c>
      <c r="Q104" s="66">
        <v>13</v>
      </c>
      <c r="R104" s="66">
        <v>14</v>
      </c>
      <c r="S104" s="66">
        <v>15</v>
      </c>
      <c r="T104" s="66">
        <v>16</v>
      </c>
      <c r="U104" s="66">
        <v>17</v>
      </c>
      <c r="V104" s="66">
        <v>18</v>
      </c>
      <c r="W104" s="66">
        <v>19</v>
      </c>
      <c r="X104" s="66">
        <v>20</v>
      </c>
      <c r="Y104" s="66">
        <v>21</v>
      </c>
      <c r="Z104" s="66">
        <v>22</v>
      </c>
      <c r="AA104" s="66">
        <v>23</v>
      </c>
      <c r="AB104" s="66">
        <v>24</v>
      </c>
      <c r="AC104" s="66">
        <v>25</v>
      </c>
      <c r="AD104" s="66">
        <v>26</v>
      </c>
      <c r="AE104" s="66">
        <v>27</v>
      </c>
      <c r="AF104" s="66">
        <v>28</v>
      </c>
      <c r="AG104" s="66">
        <v>29</v>
      </c>
      <c r="AH104" s="66">
        <v>30</v>
      </c>
      <c r="AI104" s="66">
        <v>31</v>
      </c>
      <c r="AJ104" s="66">
        <v>32</v>
      </c>
      <c r="AK104" s="66">
        <v>33</v>
      </c>
      <c r="AL104" s="66">
        <v>34</v>
      </c>
      <c r="AM104" s="66">
        <v>35</v>
      </c>
      <c r="AN104" s="66">
        <v>36</v>
      </c>
      <c r="AO104" s="66">
        <v>37</v>
      </c>
      <c r="AP104" s="66">
        <v>38</v>
      </c>
      <c r="AQ104" s="66">
        <v>39</v>
      </c>
      <c r="AR104" s="66">
        <v>40</v>
      </c>
      <c r="AS104" s="66">
        <v>41</v>
      </c>
      <c r="AT104" s="66">
        <v>42</v>
      </c>
      <c r="AU104" s="66">
        <v>43</v>
      </c>
      <c r="AV104" s="66">
        <v>44</v>
      </c>
      <c r="AW104" s="66">
        <v>45</v>
      </c>
      <c r="AX104" s="66">
        <v>46</v>
      </c>
      <c r="AY104" s="66">
        <v>47</v>
      </c>
      <c r="AZ104" s="66">
        <v>48</v>
      </c>
      <c r="BA104" s="66">
        <v>49</v>
      </c>
      <c r="BB104" s="66">
        <v>50</v>
      </c>
      <c r="BC104" s="66">
        <v>51</v>
      </c>
      <c r="BD104" s="66">
        <v>52</v>
      </c>
      <c r="BE104" s="66">
        <v>53</v>
      </c>
      <c r="BF104" s="66">
        <v>54</v>
      </c>
      <c r="BG104" s="66">
        <v>55</v>
      </c>
      <c r="BH104" s="66">
        <v>56</v>
      </c>
      <c r="BI104" s="66">
        <v>57</v>
      </c>
      <c r="BJ104" s="66">
        <v>58</v>
      </c>
      <c r="BK104" s="66">
        <v>59</v>
      </c>
      <c r="BL104" s="66">
        <v>60</v>
      </c>
      <c r="BM104" s="66">
        <v>61</v>
      </c>
      <c r="BN104" s="66">
        <v>62</v>
      </c>
      <c r="BO104" s="66">
        <v>63</v>
      </c>
      <c r="BP104" s="66">
        <v>64</v>
      </c>
      <c r="BQ104" s="66">
        <v>65</v>
      </c>
      <c r="BR104" s="66">
        <v>66</v>
      </c>
      <c r="BS104" s="66">
        <v>67</v>
      </c>
      <c r="BT104" s="66">
        <v>68</v>
      </c>
      <c r="BU104" s="66">
        <v>69</v>
      </c>
      <c r="BV104" s="66">
        <v>70</v>
      </c>
      <c r="BW104" s="66">
        <v>71</v>
      </c>
      <c r="BX104" s="66">
        <v>72</v>
      </c>
      <c r="BY104" s="66">
        <v>73</v>
      </c>
      <c r="BZ104" s="66">
        <v>74</v>
      </c>
      <c r="CA104" s="66">
        <v>75</v>
      </c>
      <c r="CB104" s="66">
        <v>76</v>
      </c>
      <c r="CC104" s="66">
        <v>77</v>
      </c>
      <c r="CD104" s="66">
        <v>78</v>
      </c>
      <c r="CE104" s="66">
        <v>79</v>
      </c>
      <c r="CF104" s="66">
        <v>80</v>
      </c>
      <c r="CG104" s="6"/>
      <c r="CH104" s="6"/>
      <c r="CI104" s="6"/>
      <c r="CJ104" s="6"/>
      <c r="CK104" s="6"/>
      <c r="CL104" s="6"/>
      <c r="CM104" s="6"/>
      <c r="CN104" s="6"/>
      <c r="CO104" s="6"/>
      <c r="CP104" s="6"/>
      <c r="CQ104" s="6"/>
      <c r="CR104" s="6"/>
      <c r="CS104" s="6"/>
      <c r="CT104" s="6"/>
      <c r="CU104" s="6"/>
      <c r="CV104" s="6"/>
      <c r="CW104" s="6"/>
      <c r="CX104" s="6"/>
      <c r="CY104" s="6"/>
      <c r="CZ104" s="6"/>
      <c r="DA104" s="6"/>
      <c r="DB104" s="6"/>
      <c r="DC104" s="6"/>
      <c r="DD104" s="6"/>
      <c r="DE104" s="6"/>
      <c r="DF104" s="6"/>
      <c r="DG104" s="6"/>
      <c r="DH104" s="6"/>
      <c r="DI104" s="6"/>
      <c r="DJ104" s="6"/>
      <c r="DK104" s="6"/>
      <c r="DL104" s="6"/>
      <c r="DM104" s="6"/>
      <c r="DN104" s="6"/>
      <c r="DO104" s="6"/>
      <c r="DP104" s="6"/>
      <c r="DQ104" s="6"/>
      <c r="DR104" s="6"/>
      <c r="DS104" s="6"/>
      <c r="DT104" s="6"/>
      <c r="DU104" s="6"/>
      <c r="DV104" s="6"/>
      <c r="DW104" s="6"/>
      <c r="DX104" s="6"/>
      <c r="DY104" s="6"/>
      <c r="DZ104" s="6"/>
      <c r="EA104" s="6"/>
      <c r="EB104" s="6"/>
      <c r="EC104" s="6"/>
      <c r="ED104" s="6"/>
      <c r="EE104" s="6"/>
      <c r="EF104" s="6"/>
      <c r="EG104" s="6"/>
      <c r="EH104" s="6"/>
      <c r="EI104" s="6"/>
      <c r="EJ104" s="6"/>
      <c r="EK104" s="6"/>
      <c r="EL104" s="6"/>
      <c r="EM104" s="6"/>
      <c r="EN104" s="6"/>
      <c r="EO104" s="6"/>
      <c r="EP104" s="6"/>
      <c r="EQ104" s="6"/>
      <c r="ER104" s="6"/>
      <c r="ES104" s="6"/>
      <c r="ET104" s="6"/>
      <c r="EU104" s="6"/>
      <c r="EV104" s="6"/>
      <c r="EW104" s="6"/>
      <c r="EX104" s="6"/>
      <c r="EY104" s="6"/>
      <c r="EZ104" s="6"/>
      <c r="FA104" s="6"/>
      <c r="FB104" s="6"/>
      <c r="FC104" s="6"/>
      <c r="FD104" s="6"/>
      <c r="FE104" s="6"/>
      <c r="FF104" s="6"/>
      <c r="FG104" s="6"/>
      <c r="FH104" s="6"/>
      <c r="FI104" s="6"/>
      <c r="FJ104" s="6"/>
      <c r="FK104" s="6"/>
      <c r="FL104" s="6"/>
      <c r="FM104" s="6"/>
      <c r="FN104" s="6"/>
      <c r="FO104" s="6"/>
      <c r="FP104" s="6"/>
      <c r="FQ104" s="6"/>
      <c r="FR104" s="6"/>
      <c r="FS104" s="6"/>
      <c r="FT104" s="6"/>
      <c r="FU104" s="6"/>
      <c r="FV104" s="6"/>
      <c r="FW104" s="6"/>
      <c r="FX104" s="6"/>
      <c r="FY104" s="6"/>
      <c r="FZ104" s="6"/>
      <c r="GA104" s="6"/>
      <c r="GB104" s="6"/>
      <c r="GC104" s="6"/>
      <c r="GD104" s="6"/>
      <c r="GE104" s="6"/>
      <c r="GF104" s="6"/>
      <c r="GG104" s="6"/>
      <c r="GH104" s="6"/>
      <c r="GI104" s="6"/>
      <c r="GJ104" s="6"/>
      <c r="GK104" s="6"/>
      <c r="GL104" s="6"/>
      <c r="GM104" s="6"/>
      <c r="GN104" s="6"/>
      <c r="GO104" s="6"/>
      <c r="GP104" s="6"/>
      <c r="GQ104" s="6"/>
      <c r="GR104" s="6"/>
      <c r="GS104" s="6"/>
      <c r="GT104" s="6"/>
      <c r="GU104" s="6"/>
      <c r="GV104" s="6"/>
      <c r="GW104" s="6"/>
      <c r="GX104" s="6"/>
      <c r="GY104" s="6"/>
      <c r="GZ104" s="6"/>
      <c r="HA104" s="6"/>
      <c r="HB104" s="6"/>
      <c r="HC104" s="6"/>
      <c r="HD104" s="6"/>
      <c r="HE104" s="6"/>
      <c r="HF104" s="6"/>
      <c r="HG104" s="6"/>
      <c r="HH104" s="6"/>
      <c r="HI104" s="6"/>
      <c r="HJ104" s="6"/>
      <c r="HK104" s="6"/>
      <c r="HL104" s="6"/>
      <c r="HM104" s="6"/>
      <c r="HN104" s="6"/>
      <c r="HO104" s="6"/>
      <c r="HP104" s="6"/>
      <c r="HQ104" s="6"/>
      <c r="HR104" s="6"/>
      <c r="HS104" s="6"/>
      <c r="HT104" s="6"/>
      <c r="HU104" s="6"/>
      <c r="HV104" s="6"/>
      <c r="HW104" s="6"/>
      <c r="HX104" s="6"/>
      <c r="HY104" s="6"/>
      <c r="HZ104" s="6"/>
      <c r="IA104" s="6"/>
      <c r="IB104" s="6"/>
      <c r="IC104" s="6"/>
      <c r="ID104" s="6"/>
      <c r="IE104" s="6"/>
      <c r="IF104" s="6"/>
      <c r="IG104" s="6"/>
      <c r="IH104" s="6"/>
      <c r="II104" s="6"/>
      <c r="IJ104" s="6"/>
      <c r="IK104" s="6"/>
      <c r="IL104" s="6"/>
      <c r="IM104" s="6"/>
      <c r="IN104" s="6"/>
      <c r="IO104" s="6"/>
      <c r="IP104" s="6"/>
      <c r="IQ104" s="6"/>
      <c r="IR104" s="6"/>
      <c r="IS104" s="6"/>
      <c r="IT104" s="6"/>
      <c r="IU104" s="6"/>
      <c r="IV104" s="6"/>
      <c r="IW104" s="6"/>
      <c r="IX104" s="6"/>
      <c r="IY104" s="6"/>
      <c r="IZ104" s="6"/>
      <c r="JA104" s="6"/>
      <c r="JB104" s="6"/>
      <c r="JC104" s="6"/>
      <c r="JD104" s="6"/>
      <c r="JE104" s="6"/>
      <c r="JF104" s="6"/>
      <c r="JG104" s="6"/>
      <c r="JH104" s="6"/>
      <c r="JI104" s="6"/>
      <c r="JJ104" s="6"/>
      <c r="JK104" s="6"/>
      <c r="JL104" s="6"/>
      <c r="JM104" s="6"/>
      <c r="JN104" s="6"/>
      <c r="JO104" s="6"/>
      <c r="JP104" s="6"/>
      <c r="JQ104" s="6"/>
      <c r="JR104" s="6"/>
      <c r="JS104" s="6"/>
      <c r="JT104" s="6"/>
      <c r="JU104" s="6"/>
      <c r="JV104" s="6"/>
      <c r="JW104" s="6"/>
      <c r="JX104" s="6"/>
      <c r="JY104" s="6"/>
      <c r="JZ104" s="6"/>
      <c r="KA104" s="6"/>
      <c r="KB104" s="6"/>
      <c r="KC104" s="6"/>
      <c r="KD104" s="6"/>
      <c r="KE104" s="6"/>
      <c r="KF104" s="6"/>
      <c r="KG104" s="6"/>
      <c r="KH104" s="6"/>
      <c r="KI104" s="6"/>
      <c r="KJ104" s="6"/>
      <c r="KK104" s="6"/>
      <c r="KL104" s="6"/>
      <c r="KM104" s="6"/>
      <c r="KN104" s="6"/>
      <c r="KO104" s="6"/>
      <c r="KP104" s="6"/>
      <c r="KQ104" s="6"/>
      <c r="KR104" s="6"/>
      <c r="KS104" s="6"/>
      <c r="KT104" s="6"/>
      <c r="KU104" s="6"/>
      <c r="KV104" s="6"/>
      <c r="KW104" s="6"/>
      <c r="KX104" s="6"/>
      <c r="KY104" s="6"/>
      <c r="KZ104" s="6"/>
      <c r="LA104" s="6"/>
      <c r="LB104" s="6"/>
      <c r="LC104" s="6"/>
      <c r="LD104" s="6"/>
      <c r="LE104" s="6"/>
      <c r="LF104" s="6"/>
      <c r="LG104" s="6"/>
      <c r="LH104" s="6"/>
      <c r="LI104" s="6"/>
      <c r="LJ104" s="6"/>
      <c r="LK104" s="6"/>
      <c r="LL104" s="6"/>
      <c r="LM104" s="6"/>
      <c r="LN104" s="6"/>
      <c r="LO104" s="6"/>
      <c r="LP104" s="6"/>
      <c r="LQ104" s="6"/>
      <c r="LR104" s="6"/>
      <c r="LS104" s="6"/>
      <c r="LT104" s="6"/>
      <c r="LU104" s="6"/>
      <c r="LV104" s="6"/>
      <c r="LW104" s="6"/>
      <c r="LX104" s="6"/>
      <c r="LY104" s="6"/>
      <c r="LZ104" s="6"/>
      <c r="MA104" s="6"/>
      <c r="MB104" s="6"/>
      <c r="MC104" s="6"/>
      <c r="MD104" s="6"/>
      <c r="ME104" s="6"/>
      <c r="MF104" s="6"/>
      <c r="MG104" s="6"/>
      <c r="MH104" s="6"/>
      <c r="MI104" s="6"/>
      <c r="MJ104" s="6"/>
      <c r="MK104" s="6"/>
      <c r="ML104" s="6"/>
      <c r="MM104" s="6"/>
      <c r="MN104" s="6"/>
      <c r="MO104" s="6"/>
      <c r="MP104" s="6"/>
      <c r="MQ104" s="6"/>
      <c r="MR104" s="6"/>
      <c r="MS104" s="6"/>
      <c r="MT104" s="6"/>
      <c r="MU104" s="6"/>
      <c r="MV104" s="6"/>
      <c r="MW104" s="6"/>
      <c r="MX104" s="6"/>
      <c r="MY104" s="6"/>
      <c r="MZ104" s="6"/>
      <c r="NA104" s="6"/>
      <c r="NB104" s="6"/>
      <c r="NC104" s="6"/>
      <c r="ND104" s="6"/>
      <c r="NE104" s="6"/>
      <c r="NF104" s="6"/>
      <c r="NG104" s="6"/>
      <c r="NH104" s="6"/>
      <c r="NI104" s="6"/>
      <c r="NJ104" s="6"/>
      <c r="NK104" s="6"/>
      <c r="NL104" s="6"/>
      <c r="NM104" s="6"/>
      <c r="NN104" s="6"/>
      <c r="NO104" s="6"/>
      <c r="NP104" s="6"/>
      <c r="NQ104" s="6"/>
      <c r="NR104" s="6"/>
      <c r="NS104" s="6"/>
      <c r="NT104" s="6"/>
      <c r="NU104" s="6"/>
      <c r="NV104" s="6"/>
      <c r="NW104" s="6"/>
      <c r="NX104" s="6"/>
      <c r="NY104" s="6"/>
      <c r="NZ104" s="6"/>
      <c r="OA104" s="6"/>
      <c r="OB104" s="6"/>
      <c r="OC104" s="6"/>
      <c r="OD104" s="6"/>
      <c r="OE104" s="6"/>
      <c r="OF104" s="6"/>
      <c r="OG104" s="6"/>
      <c r="OH104" s="6"/>
      <c r="OI104" s="6"/>
      <c r="OJ104" s="6"/>
      <c r="OK104" s="6"/>
      <c r="OL104" s="6"/>
      <c r="OM104" s="6"/>
      <c r="ON104" s="6"/>
    </row>
    <row r="105" spans="2:404" hidden="1" x14ac:dyDescent="0.3">
      <c r="C105" s="795" t="s">
        <v>327</v>
      </c>
      <c r="D105" s="6" t="s">
        <v>582</v>
      </c>
      <c r="E105" s="500" t="str">
        <f>+CONCATENATE($C$105,E104)</f>
        <v>A1</v>
      </c>
      <c r="F105" s="500" t="str">
        <f t="shared" ref="F105:BQ105" si="234">+CONCATENATE($C$105,F104)</f>
        <v>A2</v>
      </c>
      <c r="G105" s="500" t="str">
        <f t="shared" si="234"/>
        <v>A3</v>
      </c>
      <c r="H105" s="500" t="str">
        <f t="shared" si="234"/>
        <v>A4</v>
      </c>
      <c r="I105" s="500" t="str">
        <f t="shared" si="234"/>
        <v>A5</v>
      </c>
      <c r="J105" s="500" t="str">
        <f t="shared" si="234"/>
        <v>A6</v>
      </c>
      <c r="K105" s="500" t="str">
        <f t="shared" si="234"/>
        <v>A7</v>
      </c>
      <c r="L105" s="500" t="str">
        <f t="shared" si="234"/>
        <v>A8</v>
      </c>
      <c r="M105" s="500" t="str">
        <f t="shared" si="234"/>
        <v>A9</v>
      </c>
      <c r="N105" s="500" t="str">
        <f t="shared" si="234"/>
        <v>A10</v>
      </c>
      <c r="O105" s="500" t="str">
        <f t="shared" si="234"/>
        <v>A11</v>
      </c>
      <c r="P105" s="500" t="str">
        <f t="shared" si="234"/>
        <v>A12</v>
      </c>
      <c r="Q105" s="500" t="str">
        <f t="shared" si="234"/>
        <v>A13</v>
      </c>
      <c r="R105" s="500" t="str">
        <f t="shared" si="234"/>
        <v>A14</v>
      </c>
      <c r="S105" s="500" t="str">
        <f t="shared" si="234"/>
        <v>A15</v>
      </c>
      <c r="T105" s="500" t="str">
        <f t="shared" si="234"/>
        <v>A16</v>
      </c>
      <c r="U105" s="500" t="str">
        <f t="shared" si="234"/>
        <v>A17</v>
      </c>
      <c r="V105" s="500" t="str">
        <f t="shared" si="234"/>
        <v>A18</v>
      </c>
      <c r="W105" s="500" t="str">
        <f t="shared" si="234"/>
        <v>A19</v>
      </c>
      <c r="X105" s="500" t="str">
        <f t="shared" si="234"/>
        <v>A20</v>
      </c>
      <c r="Y105" s="500" t="str">
        <f t="shared" si="234"/>
        <v>A21</v>
      </c>
      <c r="Z105" s="500" t="str">
        <f t="shared" si="234"/>
        <v>A22</v>
      </c>
      <c r="AA105" s="500" t="str">
        <f t="shared" si="234"/>
        <v>A23</v>
      </c>
      <c r="AB105" s="500" t="str">
        <f t="shared" si="234"/>
        <v>A24</v>
      </c>
      <c r="AC105" s="500" t="str">
        <f t="shared" si="234"/>
        <v>A25</v>
      </c>
      <c r="AD105" s="500" t="str">
        <f t="shared" si="234"/>
        <v>A26</v>
      </c>
      <c r="AE105" s="500" t="str">
        <f t="shared" si="234"/>
        <v>A27</v>
      </c>
      <c r="AF105" s="500" t="str">
        <f t="shared" si="234"/>
        <v>A28</v>
      </c>
      <c r="AG105" s="500" t="str">
        <f t="shared" si="234"/>
        <v>A29</v>
      </c>
      <c r="AH105" s="500" t="str">
        <f t="shared" si="234"/>
        <v>A30</v>
      </c>
      <c r="AI105" s="500" t="str">
        <f t="shared" si="234"/>
        <v>A31</v>
      </c>
      <c r="AJ105" s="500" t="str">
        <f t="shared" si="234"/>
        <v>A32</v>
      </c>
      <c r="AK105" s="500" t="str">
        <f t="shared" si="234"/>
        <v>A33</v>
      </c>
      <c r="AL105" s="500" t="str">
        <f t="shared" si="234"/>
        <v>A34</v>
      </c>
      <c r="AM105" s="500" t="str">
        <f t="shared" si="234"/>
        <v>A35</v>
      </c>
      <c r="AN105" s="500" t="str">
        <f t="shared" si="234"/>
        <v>A36</v>
      </c>
      <c r="AO105" s="500" t="str">
        <f t="shared" si="234"/>
        <v>A37</v>
      </c>
      <c r="AP105" s="500" t="str">
        <f t="shared" si="234"/>
        <v>A38</v>
      </c>
      <c r="AQ105" s="500" t="str">
        <f t="shared" si="234"/>
        <v>A39</v>
      </c>
      <c r="AR105" s="500" t="str">
        <f t="shared" si="234"/>
        <v>A40</v>
      </c>
      <c r="AS105" s="500" t="str">
        <f t="shared" si="234"/>
        <v>A41</v>
      </c>
      <c r="AT105" s="500" t="str">
        <f t="shared" si="234"/>
        <v>A42</v>
      </c>
      <c r="AU105" s="500" t="str">
        <f t="shared" si="234"/>
        <v>A43</v>
      </c>
      <c r="AV105" s="500" t="str">
        <f t="shared" si="234"/>
        <v>A44</v>
      </c>
      <c r="AW105" s="500" t="str">
        <f t="shared" si="234"/>
        <v>A45</v>
      </c>
      <c r="AX105" s="500" t="str">
        <f t="shared" si="234"/>
        <v>A46</v>
      </c>
      <c r="AY105" s="500" t="str">
        <f t="shared" si="234"/>
        <v>A47</v>
      </c>
      <c r="AZ105" s="500" t="str">
        <f t="shared" si="234"/>
        <v>A48</v>
      </c>
      <c r="BA105" s="500" t="str">
        <f t="shared" si="234"/>
        <v>A49</v>
      </c>
      <c r="BB105" s="500" t="str">
        <f t="shared" si="234"/>
        <v>A50</v>
      </c>
      <c r="BC105" s="500" t="str">
        <f t="shared" si="234"/>
        <v>A51</v>
      </c>
      <c r="BD105" s="500" t="str">
        <f t="shared" si="234"/>
        <v>A52</v>
      </c>
      <c r="BE105" s="500" t="str">
        <f t="shared" si="234"/>
        <v>A53</v>
      </c>
      <c r="BF105" s="500" t="str">
        <f t="shared" si="234"/>
        <v>A54</v>
      </c>
      <c r="BG105" s="500" t="str">
        <f t="shared" si="234"/>
        <v>A55</v>
      </c>
      <c r="BH105" s="500" t="str">
        <f t="shared" si="234"/>
        <v>A56</v>
      </c>
      <c r="BI105" s="500" t="str">
        <f t="shared" si="234"/>
        <v>A57</v>
      </c>
      <c r="BJ105" s="500" t="str">
        <f t="shared" si="234"/>
        <v>A58</v>
      </c>
      <c r="BK105" s="500" t="str">
        <f t="shared" si="234"/>
        <v>A59</v>
      </c>
      <c r="BL105" s="500" t="str">
        <f t="shared" si="234"/>
        <v>A60</v>
      </c>
      <c r="BM105" s="500" t="str">
        <f t="shared" si="234"/>
        <v>A61</v>
      </c>
      <c r="BN105" s="500" t="str">
        <f t="shared" si="234"/>
        <v>A62</v>
      </c>
      <c r="BO105" s="500" t="str">
        <f t="shared" si="234"/>
        <v>A63</v>
      </c>
      <c r="BP105" s="500" t="str">
        <f t="shared" si="234"/>
        <v>A64</v>
      </c>
      <c r="BQ105" s="500" t="str">
        <f t="shared" si="234"/>
        <v>A65</v>
      </c>
      <c r="BR105" s="500" t="str">
        <f t="shared" ref="BR105:CF105" si="235">+CONCATENATE($C$105,BR104)</f>
        <v>A66</v>
      </c>
      <c r="BS105" s="500" t="str">
        <f t="shared" si="235"/>
        <v>A67</v>
      </c>
      <c r="BT105" s="500" t="str">
        <f t="shared" si="235"/>
        <v>A68</v>
      </c>
      <c r="BU105" s="500" t="str">
        <f t="shared" si="235"/>
        <v>A69</v>
      </c>
      <c r="BV105" s="500" t="str">
        <f t="shared" si="235"/>
        <v>A70</v>
      </c>
      <c r="BW105" s="500" t="str">
        <f t="shared" si="235"/>
        <v>A71</v>
      </c>
      <c r="BX105" s="500" t="str">
        <f t="shared" si="235"/>
        <v>A72</v>
      </c>
      <c r="BY105" s="500" t="str">
        <f t="shared" si="235"/>
        <v>A73</v>
      </c>
      <c r="BZ105" s="500" t="str">
        <f t="shared" si="235"/>
        <v>A74</v>
      </c>
      <c r="CA105" s="500" t="str">
        <f t="shared" si="235"/>
        <v>A75</v>
      </c>
      <c r="CB105" s="500" t="str">
        <f t="shared" si="235"/>
        <v>A76</v>
      </c>
      <c r="CC105" s="500" t="str">
        <f t="shared" si="235"/>
        <v>A77</v>
      </c>
      <c r="CD105" s="500" t="str">
        <f t="shared" si="235"/>
        <v>A78</v>
      </c>
      <c r="CE105" s="500" t="str">
        <f t="shared" si="235"/>
        <v>A79</v>
      </c>
      <c r="CF105" s="500" t="str">
        <f t="shared" si="235"/>
        <v>A80</v>
      </c>
      <c r="CG105" s="6"/>
      <c r="CH105" s="6"/>
      <c r="CI105" s="6"/>
      <c r="CJ105" s="6"/>
      <c r="CK105" s="6"/>
      <c r="CL105" s="6"/>
      <c r="CM105" s="6"/>
      <c r="CN105" s="6"/>
      <c r="CO105" s="6"/>
      <c r="CP105" s="6"/>
      <c r="CQ105" s="6"/>
      <c r="CR105" s="6"/>
      <c r="CS105" s="6"/>
      <c r="CT105" s="6"/>
      <c r="CU105" s="6"/>
      <c r="CV105" s="6"/>
      <c r="CW105" s="6"/>
      <c r="CX105" s="6"/>
      <c r="CY105" s="6"/>
      <c r="CZ105" s="6"/>
      <c r="DA105" s="6"/>
      <c r="DB105" s="6"/>
      <c r="DC105" s="6"/>
      <c r="DD105" s="6"/>
      <c r="DE105" s="6"/>
      <c r="DF105" s="6"/>
      <c r="DG105" s="6"/>
      <c r="DH105" s="6"/>
      <c r="DI105" s="6"/>
      <c r="DJ105" s="6"/>
      <c r="DK105" s="6"/>
      <c r="DL105" s="6"/>
      <c r="DM105" s="6"/>
      <c r="DN105" s="6"/>
      <c r="DO105" s="6"/>
      <c r="DP105" s="6"/>
      <c r="DQ105" s="6"/>
      <c r="DR105" s="6"/>
      <c r="DS105" s="6"/>
      <c r="DT105" s="6"/>
      <c r="DU105" s="6"/>
      <c r="DV105" s="6"/>
      <c r="DW105" s="6"/>
      <c r="DX105" s="6"/>
      <c r="DY105" s="6"/>
      <c r="DZ105" s="6"/>
      <c r="EA105" s="6"/>
      <c r="EB105" s="6"/>
      <c r="EC105" s="6"/>
      <c r="ED105" s="6"/>
      <c r="EE105" s="6"/>
      <c r="EF105" s="6"/>
      <c r="EG105" s="6"/>
      <c r="EH105" s="6"/>
      <c r="EI105" s="6"/>
      <c r="EJ105" s="6"/>
      <c r="EK105" s="6"/>
      <c r="EL105" s="6"/>
      <c r="EM105" s="6"/>
      <c r="EN105" s="6"/>
      <c r="EO105" s="6"/>
      <c r="EP105" s="6"/>
      <c r="EQ105" s="6"/>
      <c r="ER105" s="6"/>
      <c r="ES105" s="6"/>
      <c r="ET105" s="6"/>
      <c r="EU105" s="6"/>
      <c r="EV105" s="6"/>
      <c r="EW105" s="6"/>
      <c r="EX105" s="6"/>
      <c r="EY105" s="6"/>
      <c r="EZ105" s="6"/>
      <c r="FA105" s="6"/>
      <c r="FB105" s="6"/>
      <c r="FC105" s="6"/>
      <c r="FD105" s="6"/>
      <c r="FE105" s="6"/>
      <c r="FF105" s="6"/>
      <c r="FG105" s="6"/>
      <c r="FH105" s="6"/>
      <c r="FI105" s="6"/>
      <c r="FJ105" s="6"/>
      <c r="FK105" s="6"/>
      <c r="FL105" s="6"/>
      <c r="FM105" s="6"/>
      <c r="FN105" s="6"/>
      <c r="FO105" s="6"/>
      <c r="FP105" s="6"/>
      <c r="FQ105" s="6"/>
      <c r="FR105" s="6"/>
      <c r="FS105" s="6"/>
      <c r="FT105" s="6"/>
      <c r="FU105" s="6"/>
      <c r="FV105" s="6"/>
      <c r="FW105" s="6"/>
      <c r="FX105" s="6"/>
      <c r="FY105" s="6"/>
      <c r="FZ105" s="6"/>
      <c r="GA105" s="6"/>
      <c r="GB105" s="6"/>
      <c r="GC105" s="6"/>
      <c r="GD105" s="6"/>
      <c r="GE105" s="6"/>
      <c r="GF105" s="6"/>
      <c r="GG105" s="6"/>
      <c r="GH105" s="6"/>
      <c r="GI105" s="6"/>
      <c r="GJ105" s="6"/>
      <c r="GK105" s="6"/>
      <c r="GL105" s="6"/>
      <c r="GM105" s="6"/>
      <c r="GN105" s="6"/>
      <c r="GO105" s="6"/>
      <c r="GP105" s="6"/>
      <c r="GQ105" s="6"/>
      <c r="GR105" s="6"/>
      <c r="GS105" s="6"/>
      <c r="GT105" s="6"/>
      <c r="GU105" s="6"/>
      <c r="GV105" s="6"/>
      <c r="GW105" s="6"/>
      <c r="GX105" s="6"/>
      <c r="GY105" s="6"/>
      <c r="GZ105" s="6"/>
      <c r="HA105" s="6"/>
      <c r="HB105" s="6"/>
      <c r="HC105" s="6"/>
      <c r="HD105" s="6"/>
      <c r="HE105" s="6"/>
      <c r="HF105" s="6"/>
      <c r="HG105" s="6"/>
      <c r="HH105" s="6"/>
      <c r="HI105" s="6"/>
      <c r="HJ105" s="6"/>
      <c r="HK105" s="6"/>
      <c r="HL105" s="6"/>
      <c r="HM105" s="6"/>
      <c r="HN105" s="6"/>
      <c r="HO105" s="6"/>
      <c r="HP105" s="6"/>
      <c r="HQ105" s="6"/>
      <c r="HR105" s="6"/>
      <c r="HS105" s="6"/>
      <c r="HT105" s="6"/>
      <c r="HU105" s="6"/>
      <c r="HV105" s="6"/>
      <c r="HW105" s="6"/>
      <c r="HX105" s="6"/>
      <c r="HY105" s="6"/>
      <c r="HZ105" s="6"/>
      <c r="IA105" s="6"/>
      <c r="IB105" s="6"/>
      <c r="IC105" s="6"/>
      <c r="ID105" s="6"/>
      <c r="IE105" s="6"/>
      <c r="IF105" s="6"/>
      <c r="IG105" s="6"/>
      <c r="IH105" s="6"/>
      <c r="II105" s="6"/>
      <c r="IJ105" s="6"/>
      <c r="IK105" s="6"/>
      <c r="IL105" s="6"/>
      <c r="IM105" s="6"/>
      <c r="IN105" s="6"/>
      <c r="IO105" s="6"/>
      <c r="IP105" s="6"/>
      <c r="IQ105" s="6"/>
      <c r="IR105" s="6"/>
      <c r="IS105" s="6"/>
      <c r="IT105" s="6"/>
      <c r="IU105" s="6"/>
      <c r="IV105" s="6"/>
      <c r="IW105" s="6"/>
      <c r="IX105" s="6"/>
      <c r="IY105" s="6"/>
      <c r="IZ105" s="6"/>
      <c r="JA105" s="6"/>
      <c r="JB105" s="6"/>
      <c r="JC105" s="6"/>
      <c r="JD105" s="6"/>
      <c r="JE105" s="6"/>
      <c r="JF105" s="6"/>
      <c r="JG105" s="6"/>
      <c r="JH105" s="6"/>
      <c r="JI105" s="6"/>
      <c r="JJ105" s="6"/>
      <c r="JK105" s="6"/>
      <c r="JL105" s="6"/>
      <c r="JM105" s="6"/>
      <c r="JN105" s="6"/>
      <c r="JO105" s="6"/>
      <c r="JP105" s="6"/>
      <c r="JQ105" s="6"/>
      <c r="JR105" s="6"/>
      <c r="JS105" s="6"/>
      <c r="JT105" s="6"/>
      <c r="JU105" s="6"/>
      <c r="JV105" s="6"/>
      <c r="JW105" s="6"/>
      <c r="JX105" s="6"/>
      <c r="JY105" s="6"/>
      <c r="JZ105" s="6"/>
      <c r="KA105" s="6"/>
      <c r="KB105" s="6"/>
      <c r="KC105" s="6"/>
      <c r="KD105" s="6"/>
      <c r="KE105" s="6"/>
      <c r="KF105" s="6"/>
      <c r="KG105" s="6"/>
      <c r="KH105" s="6"/>
      <c r="KI105" s="6"/>
      <c r="KJ105" s="6"/>
      <c r="KK105" s="6"/>
      <c r="KL105" s="6"/>
      <c r="KM105" s="6"/>
      <c r="KN105" s="6"/>
      <c r="KO105" s="6"/>
      <c r="KP105" s="6"/>
      <c r="KQ105" s="6"/>
      <c r="KR105" s="6"/>
      <c r="KS105" s="6"/>
      <c r="KT105" s="6"/>
      <c r="KU105" s="6"/>
      <c r="KV105" s="6"/>
      <c r="KW105" s="6"/>
      <c r="KX105" s="6"/>
      <c r="KY105" s="6"/>
      <c r="KZ105" s="6"/>
      <c r="LA105" s="6"/>
      <c r="LB105" s="6"/>
      <c r="LC105" s="6"/>
      <c r="LD105" s="6"/>
      <c r="LE105" s="6"/>
      <c r="LF105" s="6"/>
      <c r="LG105" s="6"/>
      <c r="LH105" s="6"/>
      <c r="LI105" s="6"/>
      <c r="LJ105" s="6"/>
      <c r="LK105" s="6"/>
      <c r="LL105" s="6"/>
      <c r="LM105" s="6"/>
      <c r="LN105" s="6"/>
      <c r="LO105" s="6"/>
      <c r="LP105" s="6"/>
      <c r="LQ105" s="6"/>
      <c r="LR105" s="6"/>
      <c r="LS105" s="6"/>
      <c r="LT105" s="6"/>
      <c r="LU105" s="6"/>
      <c r="LV105" s="6"/>
      <c r="LW105" s="6"/>
      <c r="LX105" s="6"/>
      <c r="LY105" s="6"/>
      <c r="LZ105" s="6"/>
      <c r="MA105" s="6"/>
      <c r="MB105" s="6"/>
      <c r="MC105" s="6"/>
      <c r="MD105" s="6"/>
      <c r="ME105" s="6"/>
      <c r="MF105" s="6"/>
      <c r="MG105" s="6"/>
      <c r="MH105" s="6"/>
      <c r="MI105" s="6"/>
      <c r="MJ105" s="6"/>
      <c r="MK105" s="6"/>
      <c r="ML105" s="6"/>
      <c r="MM105" s="6"/>
      <c r="MN105" s="6"/>
      <c r="MO105" s="6"/>
      <c r="MP105" s="6"/>
      <c r="MQ105" s="6"/>
      <c r="MR105" s="6"/>
      <c r="MS105" s="6"/>
      <c r="MT105" s="6"/>
      <c r="MU105" s="6"/>
      <c r="MV105" s="6"/>
      <c r="MW105" s="6"/>
      <c r="MX105" s="6"/>
      <c r="MY105" s="6"/>
      <c r="MZ105" s="6"/>
      <c r="NA105" s="6"/>
      <c r="NB105" s="6"/>
      <c r="NC105" s="6"/>
      <c r="ND105" s="6"/>
      <c r="NE105" s="6"/>
      <c r="NF105" s="6"/>
      <c r="NG105" s="6"/>
      <c r="NH105" s="6"/>
      <c r="NI105" s="6"/>
      <c r="NJ105" s="6"/>
      <c r="NK105" s="6"/>
      <c r="NL105" s="6"/>
      <c r="NM105" s="6"/>
      <c r="NN105" s="6"/>
      <c r="NO105" s="6"/>
      <c r="NP105" s="6"/>
      <c r="NQ105" s="6"/>
      <c r="NR105" s="6"/>
      <c r="NS105" s="6"/>
      <c r="NT105" s="6"/>
      <c r="NU105" s="6"/>
      <c r="NV105" s="6"/>
      <c r="NW105" s="6"/>
      <c r="NX105" s="6"/>
      <c r="NY105" s="6"/>
      <c r="NZ105" s="6"/>
      <c r="OA105" s="6"/>
      <c r="OB105" s="6"/>
      <c r="OC105" s="6"/>
      <c r="OD105" s="6"/>
      <c r="OE105" s="6"/>
      <c r="OF105" s="6"/>
      <c r="OG105" s="6"/>
      <c r="OH105" s="6"/>
      <c r="OI105" s="6"/>
      <c r="OJ105" s="6"/>
      <c r="OK105" s="6"/>
      <c r="OL105" s="6"/>
      <c r="OM105" s="6"/>
      <c r="ON105" s="6"/>
    </row>
    <row r="106" spans="2:404" hidden="1" x14ac:dyDescent="0.3">
      <c r="B106" s="795">
        <f>+SUM(E106:CF106)</f>
        <v>0</v>
      </c>
      <c r="C106" s="795">
        <v>1</v>
      </c>
      <c r="D106" s="499" t="str">
        <f>+D8</f>
        <v>Malla API 100</v>
      </c>
      <c r="E106" s="21">
        <f t="shared" ref="E106:E125" si="236">+HLOOKUP(E$105,$E$6:$ON$27,2+$C106,FALSE)</f>
        <v>0</v>
      </c>
      <c r="F106" s="21">
        <f t="shared" ref="F106:BQ107" si="237">+HLOOKUP(F$105,$E$6:$ON$27,2+$C106,FALSE)</f>
        <v>0</v>
      </c>
      <c r="G106" s="21">
        <f t="shared" si="237"/>
        <v>0</v>
      </c>
      <c r="H106" s="21">
        <f t="shared" si="237"/>
        <v>0</v>
      </c>
      <c r="I106" s="21">
        <f t="shared" si="237"/>
        <v>0</v>
      </c>
      <c r="J106" s="21">
        <f t="shared" si="237"/>
        <v>0</v>
      </c>
      <c r="K106" s="21">
        <f t="shared" si="237"/>
        <v>0</v>
      </c>
      <c r="L106" s="21">
        <f t="shared" si="237"/>
        <v>0</v>
      </c>
      <c r="M106" s="21">
        <f t="shared" si="237"/>
        <v>0</v>
      </c>
      <c r="N106" s="21">
        <f t="shared" si="237"/>
        <v>0</v>
      </c>
      <c r="O106" s="21">
        <f t="shared" si="237"/>
        <v>0</v>
      </c>
      <c r="P106" s="21">
        <f t="shared" si="237"/>
        <v>0</v>
      </c>
      <c r="Q106" s="21">
        <f t="shared" si="237"/>
        <v>0</v>
      </c>
      <c r="R106" s="21">
        <f t="shared" si="237"/>
        <v>0</v>
      </c>
      <c r="S106" s="21">
        <f t="shared" si="237"/>
        <v>0</v>
      </c>
      <c r="T106" s="21">
        <f t="shared" si="237"/>
        <v>0</v>
      </c>
      <c r="U106" s="21">
        <f t="shared" si="237"/>
        <v>0</v>
      </c>
      <c r="V106" s="21">
        <f t="shared" si="237"/>
        <v>0</v>
      </c>
      <c r="W106" s="21">
        <f t="shared" si="237"/>
        <v>0</v>
      </c>
      <c r="X106" s="21">
        <f t="shared" si="237"/>
        <v>0</v>
      </c>
      <c r="Y106" s="21">
        <f t="shared" si="237"/>
        <v>0</v>
      </c>
      <c r="Z106" s="21">
        <f t="shared" si="237"/>
        <v>0</v>
      </c>
      <c r="AA106" s="21">
        <f t="shared" si="237"/>
        <v>0</v>
      </c>
      <c r="AB106" s="21">
        <f t="shared" si="237"/>
        <v>0</v>
      </c>
      <c r="AC106" s="21">
        <f t="shared" si="237"/>
        <v>0</v>
      </c>
      <c r="AD106" s="21">
        <f t="shared" si="237"/>
        <v>0</v>
      </c>
      <c r="AE106" s="21">
        <f t="shared" si="237"/>
        <v>0</v>
      </c>
      <c r="AF106" s="21">
        <f t="shared" si="237"/>
        <v>0</v>
      </c>
      <c r="AG106" s="21">
        <f t="shared" si="237"/>
        <v>0</v>
      </c>
      <c r="AH106" s="21">
        <f t="shared" si="237"/>
        <v>0</v>
      </c>
      <c r="AI106" s="21">
        <f t="shared" si="237"/>
        <v>0</v>
      </c>
      <c r="AJ106" s="21">
        <f t="shared" si="237"/>
        <v>0</v>
      </c>
      <c r="AK106" s="21">
        <f t="shared" si="237"/>
        <v>0</v>
      </c>
      <c r="AL106" s="21">
        <f t="shared" si="237"/>
        <v>0</v>
      </c>
      <c r="AM106" s="21">
        <f t="shared" si="237"/>
        <v>0</v>
      </c>
      <c r="AN106" s="21">
        <f t="shared" si="237"/>
        <v>0</v>
      </c>
      <c r="AO106" s="21">
        <f t="shared" si="237"/>
        <v>0</v>
      </c>
      <c r="AP106" s="21">
        <f t="shared" si="237"/>
        <v>0</v>
      </c>
      <c r="AQ106" s="21">
        <f t="shared" si="237"/>
        <v>0</v>
      </c>
      <c r="AR106" s="21">
        <f t="shared" si="237"/>
        <v>0</v>
      </c>
      <c r="AS106" s="21">
        <f t="shared" si="237"/>
        <v>0</v>
      </c>
      <c r="AT106" s="21">
        <f t="shared" si="237"/>
        <v>0</v>
      </c>
      <c r="AU106" s="21">
        <f t="shared" si="237"/>
        <v>0</v>
      </c>
      <c r="AV106" s="21">
        <f t="shared" si="237"/>
        <v>0</v>
      </c>
      <c r="AW106" s="21">
        <f t="shared" si="237"/>
        <v>0</v>
      </c>
      <c r="AX106" s="21">
        <f t="shared" si="237"/>
        <v>0</v>
      </c>
      <c r="AY106" s="21">
        <f t="shared" si="237"/>
        <v>0</v>
      </c>
      <c r="AZ106" s="21">
        <f t="shared" si="237"/>
        <v>0</v>
      </c>
      <c r="BA106" s="21">
        <f t="shared" si="237"/>
        <v>0</v>
      </c>
      <c r="BB106" s="21">
        <f t="shared" si="237"/>
        <v>0</v>
      </c>
      <c r="BC106" s="21">
        <f t="shared" si="237"/>
        <v>0</v>
      </c>
      <c r="BD106" s="21">
        <f t="shared" si="237"/>
        <v>0</v>
      </c>
      <c r="BE106" s="21">
        <f t="shared" si="237"/>
        <v>0</v>
      </c>
      <c r="BF106" s="21">
        <f t="shared" si="237"/>
        <v>0</v>
      </c>
      <c r="BG106" s="21">
        <f t="shared" si="237"/>
        <v>0</v>
      </c>
      <c r="BH106" s="21">
        <f t="shared" si="237"/>
        <v>0</v>
      </c>
      <c r="BI106" s="21">
        <f t="shared" si="237"/>
        <v>0</v>
      </c>
      <c r="BJ106" s="21">
        <f t="shared" si="237"/>
        <v>0</v>
      </c>
      <c r="BK106" s="21">
        <f t="shared" si="237"/>
        <v>0</v>
      </c>
      <c r="BL106" s="21">
        <f t="shared" si="237"/>
        <v>0</v>
      </c>
      <c r="BM106" s="21">
        <f t="shared" si="237"/>
        <v>0</v>
      </c>
      <c r="BN106" s="21">
        <f t="shared" si="237"/>
        <v>0</v>
      </c>
      <c r="BO106" s="21">
        <f t="shared" si="237"/>
        <v>0</v>
      </c>
      <c r="BP106" s="21">
        <f t="shared" si="237"/>
        <v>0</v>
      </c>
      <c r="BQ106" s="21">
        <f t="shared" si="237"/>
        <v>0</v>
      </c>
      <c r="BR106" s="21">
        <f t="shared" ref="BR106:CF110" si="238">+HLOOKUP(BR$105,$E$6:$ON$27,2+$C106,FALSE)</f>
        <v>0</v>
      </c>
      <c r="BS106" s="21">
        <f t="shared" si="238"/>
        <v>0</v>
      </c>
      <c r="BT106" s="21">
        <f t="shared" si="238"/>
        <v>0</v>
      </c>
      <c r="BU106" s="21">
        <f t="shared" si="238"/>
        <v>0</v>
      </c>
      <c r="BV106" s="21">
        <f t="shared" si="238"/>
        <v>0</v>
      </c>
      <c r="BW106" s="21">
        <f t="shared" si="238"/>
        <v>0</v>
      </c>
      <c r="BX106" s="21">
        <f t="shared" si="238"/>
        <v>0</v>
      </c>
      <c r="BY106" s="21">
        <f t="shared" si="238"/>
        <v>0</v>
      </c>
      <c r="BZ106" s="21">
        <f t="shared" si="238"/>
        <v>0</v>
      </c>
      <c r="CA106" s="21">
        <f t="shared" si="238"/>
        <v>0</v>
      </c>
      <c r="CB106" s="21">
        <f t="shared" si="238"/>
        <v>0</v>
      </c>
      <c r="CC106" s="21">
        <f t="shared" si="238"/>
        <v>0</v>
      </c>
      <c r="CD106" s="21">
        <f t="shared" si="238"/>
        <v>0</v>
      </c>
      <c r="CE106" s="21">
        <f t="shared" si="238"/>
        <v>0</v>
      </c>
      <c r="CF106" s="21">
        <f t="shared" si="238"/>
        <v>0</v>
      </c>
      <c r="CG106" s="6"/>
      <c r="CH106" s="6"/>
      <c r="CI106" s="6"/>
      <c r="CJ106" s="6"/>
      <c r="CK106" s="6"/>
      <c r="CL106" s="6"/>
      <c r="CM106" s="6"/>
      <c r="CN106" s="6"/>
      <c r="CO106" s="6"/>
      <c r="CP106" s="6"/>
      <c r="CQ106" s="6"/>
      <c r="CR106" s="6"/>
      <c r="CS106" s="6"/>
      <c r="CT106" s="6"/>
      <c r="CU106" s="6"/>
      <c r="CV106" s="6"/>
      <c r="CW106" s="6"/>
      <c r="CX106" s="6"/>
      <c r="CY106" s="6"/>
      <c r="CZ106" s="6"/>
      <c r="DA106" s="6"/>
      <c r="DB106" s="6"/>
      <c r="DC106" s="6"/>
      <c r="DD106" s="6"/>
      <c r="DE106" s="6"/>
      <c r="DF106" s="6"/>
      <c r="DG106" s="6"/>
      <c r="DH106" s="6"/>
      <c r="DI106" s="6"/>
      <c r="DJ106" s="6"/>
      <c r="DK106" s="6"/>
      <c r="DL106" s="6"/>
      <c r="DM106" s="6"/>
      <c r="DN106" s="6"/>
      <c r="DO106" s="6"/>
      <c r="DP106" s="6"/>
      <c r="DQ106" s="6"/>
      <c r="DR106" s="6"/>
      <c r="DS106" s="6"/>
      <c r="DT106" s="6"/>
      <c r="DU106" s="6"/>
      <c r="DV106" s="6"/>
      <c r="DW106" s="6"/>
      <c r="DX106" s="6"/>
      <c r="DY106" s="6"/>
      <c r="DZ106" s="6"/>
      <c r="EA106" s="6"/>
      <c r="EB106" s="6"/>
      <c r="EC106" s="6"/>
      <c r="ED106" s="6"/>
      <c r="EE106" s="6"/>
      <c r="EF106" s="6"/>
      <c r="EG106" s="6"/>
      <c r="EH106" s="6"/>
      <c r="EI106" s="6"/>
      <c r="EJ106" s="6"/>
      <c r="EK106" s="6"/>
      <c r="EL106" s="6"/>
      <c r="EM106" s="6"/>
      <c r="EN106" s="6"/>
      <c r="EO106" s="6"/>
      <c r="EP106" s="6"/>
      <c r="EQ106" s="6"/>
      <c r="ER106" s="6"/>
      <c r="ES106" s="6"/>
      <c r="ET106" s="6"/>
      <c r="EU106" s="6"/>
      <c r="EV106" s="6"/>
      <c r="EW106" s="6"/>
      <c r="EX106" s="6"/>
      <c r="EY106" s="6"/>
      <c r="EZ106" s="6"/>
      <c r="FA106" s="6"/>
      <c r="FB106" s="6"/>
      <c r="FC106" s="6"/>
      <c r="FD106" s="6"/>
      <c r="FE106" s="6"/>
      <c r="FF106" s="6"/>
      <c r="FG106" s="6"/>
      <c r="FH106" s="6"/>
      <c r="FI106" s="6"/>
      <c r="FJ106" s="6"/>
      <c r="FK106" s="6"/>
      <c r="FL106" s="6"/>
      <c r="FM106" s="6"/>
      <c r="FN106" s="6"/>
      <c r="FO106" s="6"/>
      <c r="FP106" s="6"/>
      <c r="FQ106" s="6"/>
      <c r="FR106" s="6"/>
      <c r="FS106" s="6"/>
      <c r="FT106" s="6"/>
      <c r="FU106" s="6"/>
      <c r="FV106" s="6"/>
      <c r="FW106" s="6"/>
      <c r="FX106" s="6"/>
      <c r="FY106" s="6"/>
      <c r="FZ106" s="6"/>
      <c r="GA106" s="6"/>
      <c r="GB106" s="6"/>
      <c r="GC106" s="6"/>
      <c r="GD106" s="6"/>
      <c r="GE106" s="6"/>
      <c r="GF106" s="6"/>
      <c r="GG106" s="6"/>
      <c r="GH106" s="6"/>
      <c r="GI106" s="6"/>
      <c r="GJ106" s="6"/>
      <c r="GK106" s="6"/>
      <c r="GL106" s="6"/>
      <c r="GM106" s="6"/>
      <c r="GN106" s="6"/>
      <c r="GO106" s="6"/>
      <c r="GP106" s="6"/>
      <c r="GQ106" s="6"/>
      <c r="GR106" s="6"/>
      <c r="GS106" s="6"/>
      <c r="GT106" s="6"/>
      <c r="GU106" s="6"/>
      <c r="GV106" s="6"/>
      <c r="GW106" s="6"/>
      <c r="GX106" s="6"/>
      <c r="GY106" s="6"/>
      <c r="GZ106" s="6"/>
      <c r="HA106" s="6"/>
      <c r="HB106" s="6"/>
      <c r="HC106" s="6"/>
      <c r="HD106" s="6"/>
      <c r="HE106" s="6"/>
      <c r="HF106" s="6"/>
      <c r="HG106" s="6"/>
      <c r="HH106" s="6"/>
      <c r="HI106" s="6"/>
      <c r="HJ106" s="6"/>
      <c r="HK106" s="6"/>
      <c r="HL106" s="6"/>
      <c r="HM106" s="6"/>
      <c r="HN106" s="6"/>
      <c r="HO106" s="6"/>
      <c r="HP106" s="6"/>
      <c r="HQ106" s="6"/>
      <c r="HR106" s="6"/>
      <c r="HS106" s="6"/>
      <c r="HT106" s="6"/>
      <c r="HU106" s="6"/>
      <c r="HV106" s="6"/>
      <c r="HW106" s="6"/>
      <c r="HX106" s="6"/>
      <c r="HY106" s="6"/>
      <c r="HZ106" s="6"/>
      <c r="IA106" s="6"/>
      <c r="IB106" s="6"/>
      <c r="IC106" s="6"/>
      <c r="ID106" s="6"/>
      <c r="IE106" s="6"/>
      <c r="IF106" s="6"/>
      <c r="IG106" s="6"/>
      <c r="IH106" s="6"/>
      <c r="II106" s="6"/>
      <c r="IJ106" s="6"/>
      <c r="IK106" s="6"/>
      <c r="IL106" s="6"/>
      <c r="IM106" s="6"/>
      <c r="IN106" s="6"/>
      <c r="IO106" s="6"/>
      <c r="IP106" s="6"/>
      <c r="IQ106" s="6"/>
      <c r="IR106" s="6"/>
      <c r="IS106" s="6"/>
      <c r="IT106" s="6"/>
      <c r="IU106" s="6"/>
      <c r="IV106" s="6"/>
      <c r="IW106" s="6"/>
      <c r="IX106" s="6"/>
      <c r="IY106" s="6"/>
      <c r="IZ106" s="6"/>
      <c r="JA106" s="6"/>
      <c r="JB106" s="6"/>
      <c r="JC106" s="6"/>
      <c r="JD106" s="6"/>
      <c r="JE106" s="6"/>
      <c r="JF106" s="6"/>
      <c r="JG106" s="6"/>
      <c r="JH106" s="6"/>
      <c r="JI106" s="6"/>
      <c r="JJ106" s="6"/>
      <c r="JK106" s="6"/>
      <c r="JL106" s="6"/>
      <c r="JM106" s="6"/>
      <c r="JN106" s="6"/>
      <c r="JO106" s="6"/>
      <c r="JP106" s="6"/>
      <c r="JQ106" s="6"/>
      <c r="JR106" s="6"/>
      <c r="JS106" s="6"/>
      <c r="JT106" s="6"/>
      <c r="JU106" s="6"/>
      <c r="JV106" s="6"/>
      <c r="JW106" s="6"/>
      <c r="JX106" s="6"/>
      <c r="JY106" s="6"/>
      <c r="JZ106" s="6"/>
      <c r="KA106" s="6"/>
      <c r="KB106" s="6"/>
      <c r="KC106" s="6"/>
      <c r="KD106" s="6"/>
      <c r="KE106" s="6"/>
      <c r="KF106" s="6"/>
      <c r="KG106" s="6"/>
      <c r="KH106" s="6"/>
      <c r="KI106" s="6"/>
      <c r="KJ106" s="6"/>
      <c r="KK106" s="6"/>
      <c r="KL106" s="6"/>
      <c r="KM106" s="6"/>
      <c r="KN106" s="6"/>
      <c r="KO106" s="6"/>
      <c r="KP106" s="6"/>
      <c r="KQ106" s="6"/>
      <c r="KR106" s="6"/>
      <c r="KS106" s="6"/>
      <c r="KT106" s="6"/>
      <c r="KU106" s="6"/>
      <c r="KV106" s="6"/>
      <c r="KW106" s="6"/>
      <c r="KX106" s="6"/>
      <c r="KY106" s="6"/>
      <c r="KZ106" s="6"/>
      <c r="LA106" s="6"/>
      <c r="LB106" s="6"/>
      <c r="LC106" s="6"/>
      <c r="LD106" s="6"/>
      <c r="LE106" s="6"/>
      <c r="LF106" s="6"/>
      <c r="LG106" s="6"/>
      <c r="LH106" s="6"/>
      <c r="LI106" s="6"/>
      <c r="LJ106" s="6"/>
      <c r="LK106" s="6"/>
      <c r="LL106" s="6"/>
      <c r="LM106" s="6"/>
      <c r="LN106" s="6"/>
      <c r="LO106" s="6"/>
      <c r="LP106" s="6"/>
      <c r="LQ106" s="6"/>
      <c r="LR106" s="6"/>
      <c r="LS106" s="6"/>
      <c r="LT106" s="6"/>
      <c r="LU106" s="6"/>
      <c r="LV106" s="6"/>
      <c r="LW106" s="6"/>
      <c r="LX106" s="6"/>
      <c r="LY106" s="6"/>
      <c r="LZ106" s="6"/>
      <c r="MA106" s="6"/>
      <c r="MB106" s="6"/>
      <c r="MC106" s="6"/>
      <c r="MD106" s="6"/>
      <c r="ME106" s="6"/>
      <c r="MF106" s="6"/>
      <c r="MG106" s="6"/>
      <c r="MH106" s="6"/>
      <c r="MI106" s="6"/>
      <c r="MJ106" s="6"/>
      <c r="MK106" s="6"/>
      <c r="ML106" s="6"/>
      <c r="MM106" s="6"/>
      <c r="MN106" s="6"/>
      <c r="MO106" s="6"/>
      <c r="MP106" s="6"/>
      <c r="MQ106" s="6"/>
      <c r="MR106" s="6"/>
      <c r="MS106" s="6"/>
      <c r="MT106" s="6"/>
      <c r="MU106" s="6"/>
      <c r="MV106" s="6"/>
      <c r="MW106" s="6"/>
      <c r="MX106" s="6"/>
      <c r="MY106" s="6"/>
      <c r="MZ106" s="6"/>
      <c r="NA106" s="6"/>
      <c r="NB106" s="6"/>
      <c r="NC106" s="6"/>
      <c r="ND106" s="6"/>
      <c r="NE106" s="6"/>
      <c r="NF106" s="6"/>
      <c r="NG106" s="6"/>
      <c r="NH106" s="6"/>
      <c r="NI106" s="6"/>
      <c r="NJ106" s="6"/>
      <c r="NK106" s="6"/>
      <c r="NL106" s="6"/>
      <c r="NM106" s="6"/>
      <c r="NN106" s="6"/>
      <c r="NO106" s="6"/>
      <c r="NP106" s="6"/>
      <c r="NQ106" s="6"/>
      <c r="NR106" s="6"/>
      <c r="NS106" s="6"/>
      <c r="NT106" s="6"/>
      <c r="NU106" s="6"/>
      <c r="NV106" s="6"/>
      <c r="NW106" s="6"/>
      <c r="NX106" s="6"/>
      <c r="NY106" s="6"/>
      <c r="NZ106" s="6"/>
      <c r="OA106" s="6"/>
      <c r="OB106" s="6"/>
      <c r="OC106" s="6"/>
      <c r="OD106" s="6"/>
      <c r="OE106" s="6"/>
      <c r="OF106" s="6"/>
      <c r="OG106" s="6"/>
      <c r="OH106" s="6"/>
      <c r="OI106" s="6"/>
      <c r="OJ106" s="6"/>
      <c r="OK106" s="6"/>
      <c r="OL106" s="6"/>
      <c r="OM106" s="6"/>
      <c r="ON106" s="6"/>
    </row>
    <row r="107" spans="2:404" hidden="1" x14ac:dyDescent="0.3">
      <c r="B107" s="795">
        <f t="shared" ref="B107:B125" si="239">+SUM(E107:CF107)</f>
        <v>0</v>
      </c>
      <c r="C107" s="795">
        <v>2</v>
      </c>
      <c r="D107" s="499" t="str">
        <f t="shared" ref="D107:D125" si="240">+D9</f>
        <v>Malla API 120</v>
      </c>
      <c r="E107" s="21">
        <f t="shared" si="236"/>
        <v>0</v>
      </c>
      <c r="F107" s="21">
        <f t="shared" ref="F107:T107" si="241">+HLOOKUP(F$105,$E$6:$ON$27,2+$C107,FALSE)</f>
        <v>0</v>
      </c>
      <c r="G107" s="21">
        <f t="shared" si="241"/>
        <v>0</v>
      </c>
      <c r="H107" s="21">
        <f t="shared" si="241"/>
        <v>0</v>
      </c>
      <c r="I107" s="21">
        <f t="shared" si="241"/>
        <v>0</v>
      </c>
      <c r="J107" s="21">
        <f t="shared" si="241"/>
        <v>0</v>
      </c>
      <c r="K107" s="21">
        <f t="shared" si="241"/>
        <v>0</v>
      </c>
      <c r="L107" s="21">
        <f t="shared" si="241"/>
        <v>0</v>
      </c>
      <c r="M107" s="21">
        <f t="shared" si="241"/>
        <v>0</v>
      </c>
      <c r="N107" s="21">
        <f t="shared" si="241"/>
        <v>0</v>
      </c>
      <c r="O107" s="21">
        <f t="shared" si="241"/>
        <v>0</v>
      </c>
      <c r="P107" s="21">
        <f t="shared" si="241"/>
        <v>0</v>
      </c>
      <c r="Q107" s="21">
        <f t="shared" si="241"/>
        <v>0</v>
      </c>
      <c r="R107" s="21">
        <f t="shared" si="241"/>
        <v>0</v>
      </c>
      <c r="S107" s="21">
        <f t="shared" si="241"/>
        <v>0</v>
      </c>
      <c r="T107" s="21">
        <f t="shared" si="241"/>
        <v>0</v>
      </c>
      <c r="U107" s="21">
        <f t="shared" si="237"/>
        <v>0</v>
      </c>
      <c r="V107" s="21">
        <f t="shared" si="237"/>
        <v>0</v>
      </c>
      <c r="W107" s="21">
        <f t="shared" si="237"/>
        <v>0</v>
      </c>
      <c r="X107" s="21">
        <f t="shared" si="237"/>
        <v>0</v>
      </c>
      <c r="Y107" s="21">
        <f t="shared" si="237"/>
        <v>0</v>
      </c>
      <c r="Z107" s="21">
        <f t="shared" si="237"/>
        <v>0</v>
      </c>
      <c r="AA107" s="21">
        <f t="shared" si="237"/>
        <v>0</v>
      </c>
      <c r="AB107" s="21">
        <f t="shared" si="237"/>
        <v>0</v>
      </c>
      <c r="AC107" s="21">
        <f t="shared" si="237"/>
        <v>0</v>
      </c>
      <c r="AD107" s="21">
        <f t="shared" si="237"/>
        <v>0</v>
      </c>
      <c r="AE107" s="21">
        <f t="shared" si="237"/>
        <v>0</v>
      </c>
      <c r="AF107" s="21">
        <f t="shared" si="237"/>
        <v>0</v>
      </c>
      <c r="AG107" s="21">
        <f t="shared" si="237"/>
        <v>0</v>
      </c>
      <c r="AH107" s="21">
        <f t="shared" si="237"/>
        <v>0</v>
      </c>
      <c r="AI107" s="21">
        <f t="shared" si="237"/>
        <v>0</v>
      </c>
      <c r="AJ107" s="21">
        <f t="shared" si="237"/>
        <v>0</v>
      </c>
      <c r="AK107" s="21">
        <f t="shared" si="237"/>
        <v>0</v>
      </c>
      <c r="AL107" s="21">
        <f t="shared" si="237"/>
        <v>0</v>
      </c>
      <c r="AM107" s="21">
        <f t="shared" si="237"/>
        <v>0</v>
      </c>
      <c r="AN107" s="21">
        <f t="shared" si="237"/>
        <v>0</v>
      </c>
      <c r="AO107" s="21">
        <f t="shared" si="237"/>
        <v>0</v>
      </c>
      <c r="AP107" s="21">
        <f t="shared" si="237"/>
        <v>0</v>
      </c>
      <c r="AQ107" s="21">
        <f t="shared" si="237"/>
        <v>0</v>
      </c>
      <c r="AR107" s="21">
        <f t="shared" si="237"/>
        <v>0</v>
      </c>
      <c r="AS107" s="21">
        <f t="shared" si="237"/>
        <v>0</v>
      </c>
      <c r="AT107" s="21">
        <f t="shared" si="237"/>
        <v>0</v>
      </c>
      <c r="AU107" s="21">
        <f t="shared" si="237"/>
        <v>0</v>
      </c>
      <c r="AV107" s="21">
        <f t="shared" si="237"/>
        <v>0</v>
      </c>
      <c r="AW107" s="21">
        <f t="shared" si="237"/>
        <v>0</v>
      </c>
      <c r="AX107" s="21">
        <f t="shared" si="237"/>
        <v>0</v>
      </c>
      <c r="AY107" s="21">
        <f t="shared" si="237"/>
        <v>0</v>
      </c>
      <c r="AZ107" s="21">
        <f t="shared" si="237"/>
        <v>0</v>
      </c>
      <c r="BA107" s="21">
        <f t="shared" si="237"/>
        <v>0</v>
      </c>
      <c r="BB107" s="21">
        <f t="shared" si="237"/>
        <v>0</v>
      </c>
      <c r="BC107" s="21">
        <f t="shared" si="237"/>
        <v>0</v>
      </c>
      <c r="BD107" s="21">
        <f t="shared" si="237"/>
        <v>0</v>
      </c>
      <c r="BE107" s="21">
        <f t="shared" si="237"/>
        <v>0</v>
      </c>
      <c r="BF107" s="21">
        <f t="shared" si="237"/>
        <v>0</v>
      </c>
      <c r="BG107" s="21">
        <f t="shared" si="237"/>
        <v>0</v>
      </c>
      <c r="BH107" s="21">
        <f t="shared" si="237"/>
        <v>0</v>
      </c>
      <c r="BI107" s="21">
        <f t="shared" si="237"/>
        <v>0</v>
      </c>
      <c r="BJ107" s="21">
        <f t="shared" si="237"/>
        <v>0</v>
      </c>
      <c r="BK107" s="21">
        <f t="shared" si="237"/>
        <v>0</v>
      </c>
      <c r="BL107" s="21">
        <f t="shared" si="237"/>
        <v>0</v>
      </c>
      <c r="BM107" s="21">
        <f t="shared" si="237"/>
        <v>0</v>
      </c>
      <c r="BN107" s="21">
        <f t="shared" si="237"/>
        <v>0</v>
      </c>
      <c r="BO107" s="21">
        <f t="shared" si="237"/>
        <v>0</v>
      </c>
      <c r="BP107" s="21">
        <f t="shared" si="237"/>
        <v>0</v>
      </c>
      <c r="BQ107" s="21">
        <f t="shared" si="237"/>
        <v>0</v>
      </c>
      <c r="BR107" s="21">
        <f t="shared" si="238"/>
        <v>0</v>
      </c>
      <c r="BS107" s="21">
        <f t="shared" si="238"/>
        <v>0</v>
      </c>
      <c r="BT107" s="21">
        <f t="shared" si="238"/>
        <v>0</v>
      </c>
      <c r="BU107" s="21">
        <f t="shared" si="238"/>
        <v>0</v>
      </c>
      <c r="BV107" s="21">
        <f t="shared" si="238"/>
        <v>0</v>
      </c>
      <c r="BW107" s="21">
        <f t="shared" si="238"/>
        <v>0</v>
      </c>
      <c r="BX107" s="21">
        <f t="shared" si="238"/>
        <v>0</v>
      </c>
      <c r="BY107" s="21">
        <f t="shared" si="238"/>
        <v>0</v>
      </c>
      <c r="BZ107" s="21">
        <f t="shared" si="238"/>
        <v>0</v>
      </c>
      <c r="CA107" s="21">
        <f t="shared" si="238"/>
        <v>0</v>
      </c>
      <c r="CB107" s="21">
        <f t="shared" si="238"/>
        <v>0</v>
      </c>
      <c r="CC107" s="21">
        <f t="shared" si="238"/>
        <v>0</v>
      </c>
      <c r="CD107" s="21">
        <f t="shared" si="238"/>
        <v>0</v>
      </c>
      <c r="CE107" s="21">
        <f t="shared" si="238"/>
        <v>0</v>
      </c>
      <c r="CF107" s="21">
        <f t="shared" si="238"/>
        <v>0</v>
      </c>
      <c r="CG107" s="6"/>
      <c r="CH107" s="6"/>
      <c r="CI107" s="6"/>
      <c r="CJ107" s="6"/>
      <c r="CK107" s="6"/>
      <c r="CL107" s="6"/>
      <c r="CM107" s="6"/>
      <c r="CN107" s="6"/>
      <c r="CO107" s="6"/>
      <c r="CP107" s="6"/>
      <c r="CQ107" s="6"/>
      <c r="CR107" s="6"/>
      <c r="CS107" s="6"/>
      <c r="CT107" s="6"/>
      <c r="CU107" s="6"/>
      <c r="CV107" s="6"/>
      <c r="CW107" s="6"/>
      <c r="CX107" s="6"/>
      <c r="CY107" s="6"/>
      <c r="CZ107" s="6"/>
      <c r="DA107" s="6"/>
      <c r="DB107" s="6"/>
      <c r="DC107" s="6"/>
      <c r="DD107" s="6"/>
      <c r="DE107" s="6"/>
      <c r="DF107" s="6"/>
      <c r="DG107" s="6"/>
      <c r="DH107" s="6"/>
      <c r="DI107" s="6"/>
      <c r="DJ107" s="6"/>
      <c r="DK107" s="6"/>
      <c r="DL107" s="6"/>
      <c r="DM107" s="6"/>
      <c r="DN107" s="6"/>
      <c r="DO107" s="6"/>
      <c r="DP107" s="6"/>
      <c r="DQ107" s="6"/>
      <c r="DR107" s="6"/>
      <c r="DS107" s="6"/>
      <c r="DT107" s="6"/>
      <c r="DU107" s="6"/>
      <c r="DV107" s="6"/>
      <c r="DW107" s="6"/>
      <c r="DX107" s="6"/>
      <c r="DY107" s="6"/>
      <c r="DZ107" s="6"/>
      <c r="EA107" s="6"/>
      <c r="EB107" s="6"/>
      <c r="EC107" s="6"/>
      <c r="ED107" s="6"/>
      <c r="EE107" s="6"/>
      <c r="EF107" s="6"/>
      <c r="EG107" s="6"/>
      <c r="EH107" s="6"/>
      <c r="EI107" s="6"/>
      <c r="EJ107" s="6"/>
      <c r="EK107" s="6"/>
      <c r="EL107" s="6"/>
      <c r="EM107" s="6"/>
      <c r="EN107" s="6"/>
      <c r="EO107" s="6"/>
      <c r="EP107" s="6"/>
      <c r="EQ107" s="6"/>
      <c r="ER107" s="6"/>
      <c r="ES107" s="6"/>
      <c r="ET107" s="6"/>
      <c r="EU107" s="6"/>
      <c r="EV107" s="6"/>
      <c r="EW107" s="6"/>
      <c r="EX107" s="6"/>
      <c r="EY107" s="6"/>
      <c r="EZ107" s="6"/>
      <c r="FA107" s="6"/>
      <c r="FB107" s="6"/>
      <c r="FC107" s="6"/>
      <c r="FD107" s="6"/>
      <c r="FE107" s="6"/>
      <c r="FF107" s="6"/>
      <c r="FG107" s="6"/>
      <c r="FH107" s="6"/>
      <c r="FI107" s="6"/>
      <c r="FJ107" s="6"/>
      <c r="FK107" s="6"/>
      <c r="FL107" s="6"/>
      <c r="FM107" s="6"/>
      <c r="FN107" s="6"/>
      <c r="FO107" s="6"/>
      <c r="FP107" s="6"/>
      <c r="FQ107" s="6"/>
      <c r="FR107" s="6"/>
      <c r="FS107" s="6"/>
      <c r="FT107" s="6"/>
      <c r="FU107" s="6"/>
      <c r="FV107" s="6"/>
      <c r="FW107" s="6"/>
      <c r="FX107" s="6"/>
      <c r="FY107" s="6"/>
      <c r="FZ107" s="6"/>
      <c r="GA107" s="6"/>
      <c r="GB107" s="6"/>
      <c r="GC107" s="6"/>
      <c r="GD107" s="6"/>
      <c r="GE107" s="6"/>
      <c r="GF107" s="6"/>
      <c r="GG107" s="6"/>
      <c r="GH107" s="6"/>
      <c r="GI107" s="6"/>
      <c r="GJ107" s="6"/>
      <c r="GK107" s="6"/>
      <c r="GL107" s="6"/>
      <c r="GM107" s="6"/>
      <c r="GN107" s="6"/>
      <c r="GO107" s="6"/>
      <c r="GP107" s="6"/>
      <c r="GQ107" s="6"/>
      <c r="GR107" s="6"/>
      <c r="GS107" s="6"/>
      <c r="GT107" s="6"/>
      <c r="GU107" s="6"/>
      <c r="GV107" s="6"/>
      <c r="GW107" s="6"/>
      <c r="GX107" s="6"/>
      <c r="GY107" s="6"/>
      <c r="GZ107" s="6"/>
      <c r="HA107" s="6"/>
      <c r="HB107" s="6"/>
      <c r="HC107" s="6"/>
      <c r="HD107" s="6"/>
      <c r="HE107" s="6"/>
      <c r="HF107" s="6"/>
      <c r="HG107" s="6"/>
      <c r="HH107" s="6"/>
      <c r="HI107" s="6"/>
      <c r="HJ107" s="6"/>
      <c r="HK107" s="6"/>
      <c r="HL107" s="6"/>
      <c r="HM107" s="6"/>
      <c r="HN107" s="6"/>
      <c r="HO107" s="6"/>
      <c r="HP107" s="6"/>
      <c r="HQ107" s="6"/>
      <c r="HR107" s="6"/>
      <c r="HS107" s="6"/>
      <c r="HT107" s="6"/>
      <c r="HU107" s="6"/>
      <c r="HV107" s="6"/>
      <c r="HW107" s="6"/>
      <c r="HX107" s="6"/>
      <c r="HY107" s="6"/>
      <c r="HZ107" s="6"/>
      <c r="IA107" s="6"/>
      <c r="IB107" s="6"/>
      <c r="IC107" s="6"/>
      <c r="ID107" s="6"/>
      <c r="IE107" s="6"/>
      <c r="IF107" s="6"/>
      <c r="IG107" s="6"/>
      <c r="IH107" s="6"/>
      <c r="II107" s="6"/>
      <c r="IJ107" s="6"/>
      <c r="IK107" s="6"/>
      <c r="IL107" s="6"/>
      <c r="IM107" s="6"/>
      <c r="IN107" s="6"/>
      <c r="IO107" s="6"/>
      <c r="IP107" s="6"/>
      <c r="IQ107" s="6"/>
      <c r="IR107" s="6"/>
      <c r="IS107" s="6"/>
      <c r="IT107" s="6"/>
      <c r="IU107" s="6"/>
      <c r="IV107" s="6"/>
      <c r="IW107" s="6"/>
      <c r="IX107" s="6"/>
      <c r="IY107" s="6"/>
      <c r="IZ107" s="6"/>
      <c r="JA107" s="6"/>
      <c r="JB107" s="6"/>
      <c r="JC107" s="6"/>
      <c r="JD107" s="6"/>
      <c r="JE107" s="6"/>
      <c r="JF107" s="6"/>
      <c r="JG107" s="6"/>
      <c r="JH107" s="6"/>
      <c r="JI107" s="6"/>
      <c r="JJ107" s="6"/>
      <c r="JK107" s="6"/>
      <c r="JL107" s="6"/>
      <c r="JM107" s="6"/>
      <c r="JN107" s="6"/>
      <c r="JO107" s="6"/>
      <c r="JP107" s="6"/>
      <c r="JQ107" s="6"/>
      <c r="JR107" s="6"/>
      <c r="JS107" s="6"/>
      <c r="JT107" s="6"/>
      <c r="JU107" s="6"/>
      <c r="JV107" s="6"/>
      <c r="JW107" s="6"/>
      <c r="JX107" s="6"/>
      <c r="JY107" s="6"/>
      <c r="JZ107" s="6"/>
      <c r="KA107" s="6"/>
      <c r="KB107" s="6"/>
      <c r="KC107" s="6"/>
      <c r="KD107" s="6"/>
      <c r="KE107" s="6"/>
      <c r="KF107" s="6"/>
      <c r="KG107" s="6"/>
      <c r="KH107" s="6"/>
      <c r="KI107" s="6"/>
      <c r="KJ107" s="6"/>
      <c r="KK107" s="6"/>
      <c r="KL107" s="6"/>
      <c r="KM107" s="6"/>
      <c r="KN107" s="6"/>
      <c r="KO107" s="6"/>
      <c r="KP107" s="6"/>
      <c r="KQ107" s="6"/>
      <c r="KR107" s="6"/>
      <c r="KS107" s="6"/>
      <c r="KT107" s="6"/>
      <c r="KU107" s="6"/>
      <c r="KV107" s="6"/>
      <c r="KW107" s="6"/>
      <c r="KX107" s="6"/>
      <c r="KY107" s="6"/>
      <c r="KZ107" s="6"/>
      <c r="LA107" s="6"/>
      <c r="LB107" s="6"/>
      <c r="LC107" s="6"/>
      <c r="LD107" s="6"/>
      <c r="LE107" s="6"/>
      <c r="LF107" s="6"/>
      <c r="LG107" s="6"/>
      <c r="LH107" s="6"/>
      <c r="LI107" s="6"/>
      <c r="LJ107" s="6"/>
      <c r="LK107" s="6"/>
      <c r="LL107" s="6"/>
      <c r="LM107" s="6"/>
      <c r="LN107" s="6"/>
      <c r="LO107" s="6"/>
      <c r="LP107" s="6"/>
      <c r="LQ107" s="6"/>
      <c r="LR107" s="6"/>
      <c r="LS107" s="6"/>
      <c r="LT107" s="6"/>
      <c r="LU107" s="6"/>
      <c r="LV107" s="6"/>
      <c r="LW107" s="6"/>
      <c r="LX107" s="6"/>
      <c r="LY107" s="6"/>
      <c r="LZ107" s="6"/>
      <c r="MA107" s="6"/>
      <c r="MB107" s="6"/>
      <c r="MC107" s="6"/>
      <c r="MD107" s="6"/>
      <c r="ME107" s="6"/>
      <c r="MF107" s="6"/>
      <c r="MG107" s="6"/>
      <c r="MH107" s="6"/>
      <c r="MI107" s="6"/>
      <c r="MJ107" s="6"/>
      <c r="MK107" s="6"/>
      <c r="ML107" s="6"/>
      <c r="MM107" s="6"/>
      <c r="MN107" s="6"/>
      <c r="MO107" s="6"/>
      <c r="MP107" s="6"/>
      <c r="MQ107" s="6"/>
      <c r="MR107" s="6"/>
      <c r="MS107" s="6"/>
      <c r="MT107" s="6"/>
      <c r="MU107" s="6"/>
      <c r="MV107" s="6"/>
      <c r="MW107" s="6"/>
      <c r="MX107" s="6"/>
      <c r="MY107" s="6"/>
      <c r="MZ107" s="6"/>
      <c r="NA107" s="6"/>
      <c r="NB107" s="6"/>
      <c r="NC107" s="6"/>
      <c r="ND107" s="6"/>
      <c r="NE107" s="6"/>
      <c r="NF107" s="6"/>
      <c r="NG107" s="6"/>
      <c r="NH107" s="6"/>
      <c r="NI107" s="6"/>
      <c r="NJ107" s="6"/>
      <c r="NK107" s="6"/>
      <c r="NL107" s="6"/>
      <c r="NM107" s="6"/>
      <c r="NN107" s="6"/>
      <c r="NO107" s="6"/>
      <c r="NP107" s="6"/>
      <c r="NQ107" s="6"/>
      <c r="NR107" s="6"/>
      <c r="NS107" s="6"/>
      <c r="NT107" s="6"/>
      <c r="NU107" s="6"/>
      <c r="NV107" s="6"/>
      <c r="NW107" s="6"/>
      <c r="NX107" s="6"/>
      <c r="NY107" s="6"/>
      <c r="NZ107" s="6"/>
      <c r="OA107" s="6"/>
      <c r="OB107" s="6"/>
      <c r="OC107" s="6"/>
      <c r="OD107" s="6"/>
      <c r="OE107" s="6"/>
      <c r="OF107" s="6"/>
      <c r="OG107" s="6"/>
      <c r="OH107" s="6"/>
      <c r="OI107" s="6"/>
      <c r="OJ107" s="6"/>
      <c r="OK107" s="6"/>
      <c r="OL107" s="6"/>
      <c r="OM107" s="6"/>
      <c r="ON107" s="6"/>
    </row>
    <row r="108" spans="2:404" hidden="1" x14ac:dyDescent="0.3">
      <c r="B108" s="795">
        <f t="shared" si="239"/>
        <v>0</v>
      </c>
      <c r="C108" s="795">
        <v>3</v>
      </c>
      <c r="D108" s="499" t="str">
        <f t="shared" si="240"/>
        <v>Malla API 140</v>
      </c>
      <c r="E108" s="21">
        <f t="shared" si="236"/>
        <v>0</v>
      </c>
      <c r="F108" s="21">
        <f t="shared" ref="F108:I125" si="242">+HLOOKUP(F$105,$E$6:$ON$27,2+$C108,FALSE)</f>
        <v>0</v>
      </c>
      <c r="G108" s="21">
        <f t="shared" si="242"/>
        <v>0</v>
      </c>
      <c r="H108" s="21">
        <f t="shared" si="242"/>
        <v>0</v>
      </c>
      <c r="I108" s="21">
        <f t="shared" si="242"/>
        <v>0</v>
      </c>
      <c r="J108" s="21">
        <f t="shared" ref="J108:BU111" si="243">+HLOOKUP(J$105,$E$6:$ON$27,2+$C108,FALSE)</f>
        <v>0</v>
      </c>
      <c r="K108" s="21">
        <f t="shared" si="243"/>
        <v>0</v>
      </c>
      <c r="L108" s="21">
        <f t="shared" si="243"/>
        <v>0</v>
      </c>
      <c r="M108" s="21">
        <f t="shared" si="243"/>
        <v>0</v>
      </c>
      <c r="N108" s="21">
        <f t="shared" si="243"/>
        <v>0</v>
      </c>
      <c r="O108" s="21">
        <f t="shared" si="243"/>
        <v>0</v>
      </c>
      <c r="P108" s="21">
        <f t="shared" si="243"/>
        <v>0</v>
      </c>
      <c r="Q108" s="21">
        <f t="shared" si="243"/>
        <v>0</v>
      </c>
      <c r="R108" s="21">
        <f t="shared" si="243"/>
        <v>0</v>
      </c>
      <c r="S108" s="21">
        <f t="shared" si="243"/>
        <v>0</v>
      </c>
      <c r="T108" s="21">
        <f t="shared" si="243"/>
        <v>0</v>
      </c>
      <c r="U108" s="21">
        <f t="shared" si="243"/>
        <v>0</v>
      </c>
      <c r="V108" s="21">
        <f t="shared" si="243"/>
        <v>0</v>
      </c>
      <c r="W108" s="21">
        <f t="shared" si="243"/>
        <v>0</v>
      </c>
      <c r="X108" s="21">
        <f t="shared" si="243"/>
        <v>0</v>
      </c>
      <c r="Y108" s="21">
        <f t="shared" si="243"/>
        <v>0</v>
      </c>
      <c r="Z108" s="21">
        <f t="shared" si="243"/>
        <v>0</v>
      </c>
      <c r="AA108" s="21">
        <f t="shared" si="243"/>
        <v>0</v>
      </c>
      <c r="AB108" s="21">
        <f t="shared" si="243"/>
        <v>0</v>
      </c>
      <c r="AC108" s="21">
        <f t="shared" si="243"/>
        <v>0</v>
      </c>
      <c r="AD108" s="21">
        <f t="shared" si="243"/>
        <v>0</v>
      </c>
      <c r="AE108" s="21">
        <f t="shared" si="243"/>
        <v>0</v>
      </c>
      <c r="AF108" s="21">
        <f t="shared" si="243"/>
        <v>0</v>
      </c>
      <c r="AG108" s="21">
        <f t="shared" si="243"/>
        <v>0</v>
      </c>
      <c r="AH108" s="21">
        <f t="shared" si="243"/>
        <v>0</v>
      </c>
      <c r="AI108" s="21">
        <f t="shared" si="243"/>
        <v>0</v>
      </c>
      <c r="AJ108" s="21">
        <f t="shared" si="243"/>
        <v>0</v>
      </c>
      <c r="AK108" s="21">
        <f t="shared" si="243"/>
        <v>0</v>
      </c>
      <c r="AL108" s="21">
        <f t="shared" si="243"/>
        <v>0</v>
      </c>
      <c r="AM108" s="21">
        <f t="shared" si="243"/>
        <v>0</v>
      </c>
      <c r="AN108" s="21">
        <f t="shared" si="243"/>
        <v>0</v>
      </c>
      <c r="AO108" s="21">
        <f t="shared" si="243"/>
        <v>0</v>
      </c>
      <c r="AP108" s="21">
        <f t="shared" si="243"/>
        <v>0</v>
      </c>
      <c r="AQ108" s="21">
        <f t="shared" si="243"/>
        <v>0</v>
      </c>
      <c r="AR108" s="21">
        <f t="shared" si="243"/>
        <v>0</v>
      </c>
      <c r="AS108" s="21">
        <f t="shared" si="243"/>
        <v>0</v>
      </c>
      <c r="AT108" s="21">
        <f t="shared" si="243"/>
        <v>0</v>
      </c>
      <c r="AU108" s="21">
        <f t="shared" si="243"/>
        <v>0</v>
      </c>
      <c r="AV108" s="21">
        <f t="shared" si="243"/>
        <v>0</v>
      </c>
      <c r="AW108" s="21">
        <f t="shared" si="243"/>
        <v>0</v>
      </c>
      <c r="AX108" s="21">
        <f t="shared" si="243"/>
        <v>0</v>
      </c>
      <c r="AY108" s="21">
        <f t="shared" si="243"/>
        <v>0</v>
      </c>
      <c r="AZ108" s="21">
        <f t="shared" si="243"/>
        <v>0</v>
      </c>
      <c r="BA108" s="21">
        <f t="shared" si="243"/>
        <v>0</v>
      </c>
      <c r="BB108" s="21">
        <f t="shared" si="243"/>
        <v>0</v>
      </c>
      <c r="BC108" s="21">
        <f t="shared" si="243"/>
        <v>0</v>
      </c>
      <c r="BD108" s="21">
        <f t="shared" si="243"/>
        <v>0</v>
      </c>
      <c r="BE108" s="21">
        <f t="shared" si="243"/>
        <v>0</v>
      </c>
      <c r="BF108" s="21">
        <f t="shared" si="243"/>
        <v>0</v>
      </c>
      <c r="BG108" s="21">
        <f t="shared" si="243"/>
        <v>0</v>
      </c>
      <c r="BH108" s="21">
        <f t="shared" si="243"/>
        <v>0</v>
      </c>
      <c r="BI108" s="21">
        <f t="shared" si="243"/>
        <v>0</v>
      </c>
      <c r="BJ108" s="21">
        <f t="shared" si="243"/>
        <v>0</v>
      </c>
      <c r="BK108" s="21">
        <f t="shared" si="243"/>
        <v>0</v>
      </c>
      <c r="BL108" s="21">
        <f t="shared" si="243"/>
        <v>0</v>
      </c>
      <c r="BM108" s="21">
        <f t="shared" si="243"/>
        <v>0</v>
      </c>
      <c r="BN108" s="21">
        <f t="shared" si="243"/>
        <v>0</v>
      </c>
      <c r="BO108" s="21">
        <f t="shared" si="243"/>
        <v>0</v>
      </c>
      <c r="BP108" s="21">
        <f t="shared" si="243"/>
        <v>0</v>
      </c>
      <c r="BQ108" s="21">
        <f t="shared" si="243"/>
        <v>0</v>
      </c>
      <c r="BR108" s="21">
        <f t="shared" si="243"/>
        <v>0</v>
      </c>
      <c r="BS108" s="21">
        <f t="shared" si="243"/>
        <v>0</v>
      </c>
      <c r="BT108" s="21">
        <f t="shared" si="243"/>
        <v>0</v>
      </c>
      <c r="BU108" s="21">
        <f t="shared" si="243"/>
        <v>0</v>
      </c>
      <c r="BV108" s="21">
        <f t="shared" si="238"/>
        <v>0</v>
      </c>
      <c r="BW108" s="21">
        <f t="shared" si="238"/>
        <v>0</v>
      </c>
      <c r="BX108" s="21">
        <f t="shared" si="238"/>
        <v>0</v>
      </c>
      <c r="BY108" s="21">
        <f t="shared" si="238"/>
        <v>0</v>
      </c>
      <c r="BZ108" s="21">
        <f t="shared" si="238"/>
        <v>0</v>
      </c>
      <c r="CA108" s="21">
        <f t="shared" si="238"/>
        <v>0</v>
      </c>
      <c r="CB108" s="21">
        <f t="shared" si="238"/>
        <v>0</v>
      </c>
      <c r="CC108" s="21">
        <f t="shared" si="238"/>
        <v>0</v>
      </c>
      <c r="CD108" s="21">
        <f t="shared" si="238"/>
        <v>0</v>
      </c>
      <c r="CE108" s="21">
        <f t="shared" si="238"/>
        <v>0</v>
      </c>
      <c r="CF108" s="21">
        <f t="shared" si="238"/>
        <v>0</v>
      </c>
      <c r="CG108" s="6"/>
      <c r="CH108" s="6"/>
      <c r="CI108" s="6"/>
      <c r="CJ108" s="6"/>
      <c r="CK108" s="6"/>
      <c r="CL108" s="6"/>
      <c r="CM108" s="6"/>
      <c r="CN108" s="6"/>
      <c r="CO108" s="6"/>
      <c r="CP108" s="6"/>
      <c r="CQ108" s="6"/>
      <c r="CR108" s="6"/>
      <c r="CS108" s="6"/>
      <c r="CT108" s="6"/>
      <c r="CU108" s="6"/>
      <c r="CV108" s="6"/>
      <c r="CW108" s="6"/>
      <c r="CX108" s="6"/>
      <c r="CY108" s="6"/>
      <c r="CZ108" s="6"/>
      <c r="DA108" s="6"/>
      <c r="DB108" s="6"/>
      <c r="DC108" s="6"/>
      <c r="DD108" s="6"/>
      <c r="DE108" s="6"/>
      <c r="DF108" s="6"/>
      <c r="DG108" s="6"/>
      <c r="DH108" s="6"/>
      <c r="DI108" s="6"/>
      <c r="DJ108" s="6"/>
      <c r="DK108" s="6"/>
      <c r="DL108" s="6"/>
      <c r="DM108" s="6"/>
      <c r="DN108" s="6"/>
      <c r="DO108" s="6"/>
      <c r="DP108" s="6"/>
      <c r="DQ108" s="6"/>
      <c r="DR108" s="6"/>
      <c r="DS108" s="6"/>
      <c r="DT108" s="6"/>
      <c r="DU108" s="6"/>
      <c r="DV108" s="6"/>
      <c r="DW108" s="6"/>
      <c r="DX108" s="6"/>
      <c r="DY108" s="6"/>
      <c r="DZ108" s="6"/>
      <c r="EA108" s="6"/>
      <c r="EB108" s="6"/>
      <c r="EC108" s="6"/>
      <c r="ED108" s="6"/>
      <c r="EE108" s="6"/>
      <c r="EF108" s="6"/>
      <c r="EG108" s="6"/>
      <c r="EH108" s="6"/>
      <c r="EI108" s="6"/>
      <c r="EJ108" s="6"/>
      <c r="EK108" s="6"/>
      <c r="EL108" s="6"/>
      <c r="EM108" s="6"/>
      <c r="EN108" s="6"/>
      <c r="EO108" s="6"/>
      <c r="EP108" s="6"/>
      <c r="EQ108" s="6"/>
      <c r="ER108" s="6"/>
      <c r="ES108" s="6"/>
      <c r="ET108" s="6"/>
      <c r="EU108" s="6"/>
      <c r="EV108" s="6"/>
      <c r="EW108" s="6"/>
      <c r="EX108" s="6"/>
      <c r="EY108" s="6"/>
      <c r="EZ108" s="6"/>
      <c r="FA108" s="6"/>
      <c r="FB108" s="6"/>
      <c r="FC108" s="6"/>
      <c r="FD108" s="6"/>
      <c r="FE108" s="6"/>
      <c r="FF108" s="6"/>
      <c r="FG108" s="6"/>
      <c r="FH108" s="6"/>
      <c r="FI108" s="6"/>
      <c r="FJ108" s="6"/>
      <c r="FK108" s="6"/>
      <c r="FL108" s="6"/>
      <c r="FM108" s="6"/>
      <c r="FN108" s="6"/>
      <c r="FO108" s="6"/>
      <c r="FP108" s="6"/>
      <c r="FQ108" s="6"/>
      <c r="FR108" s="6"/>
      <c r="FS108" s="6"/>
      <c r="FT108" s="6"/>
      <c r="FU108" s="6"/>
      <c r="FV108" s="6"/>
      <c r="FW108" s="6"/>
      <c r="FX108" s="6"/>
      <c r="FY108" s="6"/>
      <c r="FZ108" s="6"/>
      <c r="GA108" s="6"/>
      <c r="GB108" s="6"/>
      <c r="GC108" s="6"/>
      <c r="GD108" s="6"/>
      <c r="GE108" s="6"/>
      <c r="GF108" s="6"/>
      <c r="GG108" s="6"/>
      <c r="GH108" s="6"/>
      <c r="GI108" s="6"/>
      <c r="GJ108" s="6"/>
      <c r="GK108" s="6"/>
      <c r="GL108" s="6"/>
      <c r="GM108" s="6"/>
      <c r="GN108" s="6"/>
      <c r="GO108" s="6"/>
      <c r="GP108" s="6"/>
      <c r="GQ108" s="6"/>
      <c r="GR108" s="6"/>
      <c r="GS108" s="6"/>
      <c r="GT108" s="6"/>
      <c r="GU108" s="6"/>
      <c r="GV108" s="6"/>
      <c r="GW108" s="6"/>
      <c r="GX108" s="6"/>
      <c r="GY108" s="6"/>
      <c r="GZ108" s="6"/>
      <c r="HA108" s="6"/>
      <c r="HB108" s="6"/>
      <c r="HC108" s="6"/>
      <c r="HD108" s="6"/>
      <c r="HE108" s="6"/>
      <c r="HF108" s="6"/>
      <c r="HG108" s="6"/>
      <c r="HH108" s="6"/>
      <c r="HI108" s="6"/>
      <c r="HJ108" s="6"/>
      <c r="HK108" s="6"/>
      <c r="HL108" s="6"/>
      <c r="HM108" s="6"/>
      <c r="HN108" s="6"/>
      <c r="HO108" s="6"/>
      <c r="HP108" s="6"/>
      <c r="HQ108" s="6"/>
      <c r="HR108" s="6"/>
      <c r="HS108" s="6"/>
      <c r="HT108" s="6"/>
      <c r="HU108" s="6"/>
      <c r="HV108" s="6"/>
      <c r="HW108" s="6"/>
      <c r="HX108" s="6"/>
      <c r="HY108" s="6"/>
      <c r="HZ108" s="6"/>
      <c r="IA108" s="6"/>
      <c r="IB108" s="6"/>
      <c r="IC108" s="6"/>
      <c r="ID108" s="6"/>
      <c r="IE108" s="6"/>
      <c r="IF108" s="6"/>
      <c r="IG108" s="6"/>
      <c r="IH108" s="6"/>
      <c r="II108" s="6"/>
      <c r="IJ108" s="6"/>
      <c r="IK108" s="6"/>
      <c r="IL108" s="6"/>
      <c r="IM108" s="6"/>
      <c r="IN108" s="6"/>
      <c r="IO108" s="6"/>
      <c r="IP108" s="6"/>
      <c r="IQ108" s="6"/>
      <c r="IR108" s="6"/>
      <c r="IS108" s="6"/>
      <c r="IT108" s="6"/>
      <c r="IU108" s="6"/>
      <c r="IV108" s="6"/>
      <c r="IW108" s="6"/>
      <c r="IX108" s="6"/>
      <c r="IY108" s="6"/>
      <c r="IZ108" s="6"/>
      <c r="JA108" s="6"/>
      <c r="JB108" s="6"/>
      <c r="JC108" s="6"/>
      <c r="JD108" s="6"/>
      <c r="JE108" s="6"/>
      <c r="JF108" s="6"/>
      <c r="JG108" s="6"/>
      <c r="JH108" s="6"/>
      <c r="JI108" s="6"/>
      <c r="JJ108" s="6"/>
      <c r="JK108" s="6"/>
      <c r="JL108" s="6"/>
      <c r="JM108" s="6"/>
      <c r="JN108" s="6"/>
      <c r="JO108" s="6"/>
      <c r="JP108" s="6"/>
      <c r="JQ108" s="6"/>
      <c r="JR108" s="6"/>
      <c r="JS108" s="6"/>
      <c r="JT108" s="6"/>
      <c r="JU108" s="6"/>
      <c r="JV108" s="6"/>
      <c r="JW108" s="6"/>
      <c r="JX108" s="6"/>
      <c r="JY108" s="6"/>
      <c r="JZ108" s="6"/>
      <c r="KA108" s="6"/>
      <c r="KB108" s="6"/>
      <c r="KC108" s="6"/>
      <c r="KD108" s="6"/>
      <c r="KE108" s="6"/>
      <c r="KF108" s="6"/>
      <c r="KG108" s="6"/>
      <c r="KH108" s="6"/>
      <c r="KI108" s="6"/>
      <c r="KJ108" s="6"/>
      <c r="KK108" s="6"/>
      <c r="KL108" s="6"/>
      <c r="KM108" s="6"/>
      <c r="KN108" s="6"/>
      <c r="KO108" s="6"/>
      <c r="KP108" s="6"/>
      <c r="KQ108" s="6"/>
      <c r="KR108" s="6"/>
      <c r="KS108" s="6"/>
      <c r="KT108" s="6"/>
      <c r="KU108" s="6"/>
      <c r="KV108" s="6"/>
      <c r="KW108" s="6"/>
      <c r="KX108" s="6"/>
      <c r="KY108" s="6"/>
      <c r="KZ108" s="6"/>
      <c r="LA108" s="6"/>
      <c r="LB108" s="6"/>
      <c r="LC108" s="6"/>
      <c r="LD108" s="6"/>
      <c r="LE108" s="6"/>
      <c r="LF108" s="6"/>
      <c r="LG108" s="6"/>
      <c r="LH108" s="6"/>
      <c r="LI108" s="6"/>
      <c r="LJ108" s="6"/>
      <c r="LK108" s="6"/>
      <c r="LL108" s="6"/>
      <c r="LM108" s="6"/>
      <c r="LN108" s="6"/>
      <c r="LO108" s="6"/>
      <c r="LP108" s="6"/>
      <c r="LQ108" s="6"/>
      <c r="LR108" s="6"/>
      <c r="LS108" s="6"/>
      <c r="LT108" s="6"/>
      <c r="LU108" s="6"/>
      <c r="LV108" s="6"/>
      <c r="LW108" s="6"/>
      <c r="LX108" s="6"/>
      <c r="LY108" s="6"/>
      <c r="LZ108" s="6"/>
      <c r="MA108" s="6"/>
      <c r="MB108" s="6"/>
      <c r="MC108" s="6"/>
      <c r="MD108" s="6"/>
      <c r="ME108" s="6"/>
      <c r="MF108" s="6"/>
      <c r="MG108" s="6"/>
      <c r="MH108" s="6"/>
      <c r="MI108" s="6"/>
      <c r="MJ108" s="6"/>
      <c r="MK108" s="6"/>
      <c r="ML108" s="6"/>
      <c r="MM108" s="6"/>
      <c r="MN108" s="6"/>
      <c r="MO108" s="6"/>
      <c r="MP108" s="6"/>
      <c r="MQ108" s="6"/>
      <c r="MR108" s="6"/>
      <c r="MS108" s="6"/>
      <c r="MT108" s="6"/>
      <c r="MU108" s="6"/>
      <c r="MV108" s="6"/>
      <c r="MW108" s="6"/>
      <c r="MX108" s="6"/>
      <c r="MY108" s="6"/>
      <c r="MZ108" s="6"/>
      <c r="NA108" s="6"/>
      <c r="NB108" s="6"/>
      <c r="NC108" s="6"/>
      <c r="ND108" s="6"/>
      <c r="NE108" s="6"/>
      <c r="NF108" s="6"/>
      <c r="NG108" s="6"/>
      <c r="NH108" s="6"/>
      <c r="NI108" s="6"/>
      <c r="NJ108" s="6"/>
      <c r="NK108" s="6"/>
      <c r="NL108" s="6"/>
      <c r="NM108" s="6"/>
      <c r="NN108" s="6"/>
      <c r="NO108" s="6"/>
      <c r="NP108" s="6"/>
      <c r="NQ108" s="6"/>
      <c r="NR108" s="6"/>
      <c r="NS108" s="6"/>
      <c r="NT108" s="6"/>
      <c r="NU108" s="6"/>
      <c r="NV108" s="6"/>
      <c r="NW108" s="6"/>
      <c r="NX108" s="6"/>
      <c r="NY108" s="6"/>
      <c r="NZ108" s="6"/>
      <c r="OA108" s="6"/>
      <c r="OB108" s="6"/>
      <c r="OC108" s="6"/>
      <c r="OD108" s="6"/>
      <c r="OE108" s="6"/>
      <c r="OF108" s="6"/>
      <c r="OG108" s="6"/>
      <c r="OH108" s="6"/>
      <c r="OI108" s="6"/>
      <c r="OJ108" s="6"/>
      <c r="OK108" s="6"/>
      <c r="OL108" s="6"/>
      <c r="OM108" s="6"/>
      <c r="ON108" s="6"/>
    </row>
    <row r="109" spans="2:404" hidden="1" x14ac:dyDescent="0.3">
      <c r="B109" s="795">
        <f t="shared" si="239"/>
        <v>0</v>
      </c>
      <c r="C109" s="795">
        <v>4</v>
      </c>
      <c r="D109" s="499" t="str">
        <f t="shared" si="240"/>
        <v>Malla API 170</v>
      </c>
      <c r="E109" s="21">
        <f t="shared" si="236"/>
        <v>0</v>
      </c>
      <c r="F109" s="21">
        <f t="shared" si="242"/>
        <v>0</v>
      </c>
      <c r="G109" s="21">
        <f t="shared" si="242"/>
        <v>0</v>
      </c>
      <c r="H109" s="21">
        <f t="shared" si="242"/>
        <v>0</v>
      </c>
      <c r="I109" s="21">
        <f t="shared" si="242"/>
        <v>0</v>
      </c>
      <c r="J109" s="21">
        <f t="shared" si="243"/>
        <v>0</v>
      </c>
      <c r="K109" s="21">
        <f t="shared" si="243"/>
        <v>0</v>
      </c>
      <c r="L109" s="21">
        <f t="shared" si="243"/>
        <v>0</v>
      </c>
      <c r="M109" s="21">
        <f t="shared" si="243"/>
        <v>0</v>
      </c>
      <c r="N109" s="21">
        <f t="shared" si="243"/>
        <v>0</v>
      </c>
      <c r="O109" s="21">
        <f t="shared" si="243"/>
        <v>0</v>
      </c>
      <c r="P109" s="21">
        <f t="shared" si="243"/>
        <v>0</v>
      </c>
      <c r="Q109" s="21">
        <f t="shared" si="243"/>
        <v>0</v>
      </c>
      <c r="R109" s="21">
        <f t="shared" si="243"/>
        <v>0</v>
      </c>
      <c r="S109" s="21">
        <f t="shared" si="243"/>
        <v>0</v>
      </c>
      <c r="T109" s="21">
        <f t="shared" si="243"/>
        <v>0</v>
      </c>
      <c r="U109" s="21">
        <f t="shared" si="243"/>
        <v>0</v>
      </c>
      <c r="V109" s="21">
        <f t="shared" si="243"/>
        <v>0</v>
      </c>
      <c r="W109" s="21">
        <f t="shared" si="243"/>
        <v>0</v>
      </c>
      <c r="X109" s="21">
        <f t="shared" si="243"/>
        <v>0</v>
      </c>
      <c r="Y109" s="21">
        <f t="shared" si="243"/>
        <v>0</v>
      </c>
      <c r="Z109" s="21">
        <f t="shared" si="243"/>
        <v>0</v>
      </c>
      <c r="AA109" s="21">
        <f t="shared" si="243"/>
        <v>0</v>
      </c>
      <c r="AB109" s="21">
        <f t="shared" si="243"/>
        <v>0</v>
      </c>
      <c r="AC109" s="21">
        <f t="shared" si="243"/>
        <v>0</v>
      </c>
      <c r="AD109" s="21">
        <f t="shared" si="243"/>
        <v>0</v>
      </c>
      <c r="AE109" s="21">
        <f t="shared" si="243"/>
        <v>0</v>
      </c>
      <c r="AF109" s="21">
        <f t="shared" si="243"/>
        <v>0</v>
      </c>
      <c r="AG109" s="21">
        <f t="shared" si="243"/>
        <v>0</v>
      </c>
      <c r="AH109" s="21">
        <f t="shared" si="243"/>
        <v>0</v>
      </c>
      <c r="AI109" s="21">
        <f t="shared" si="243"/>
        <v>0</v>
      </c>
      <c r="AJ109" s="21">
        <f t="shared" si="243"/>
        <v>0</v>
      </c>
      <c r="AK109" s="21">
        <f t="shared" si="243"/>
        <v>0</v>
      </c>
      <c r="AL109" s="21">
        <f t="shared" si="243"/>
        <v>0</v>
      </c>
      <c r="AM109" s="21">
        <f t="shared" si="243"/>
        <v>0</v>
      </c>
      <c r="AN109" s="21">
        <f t="shared" si="243"/>
        <v>0</v>
      </c>
      <c r="AO109" s="21">
        <f t="shared" si="243"/>
        <v>0</v>
      </c>
      <c r="AP109" s="21">
        <f t="shared" si="243"/>
        <v>0</v>
      </c>
      <c r="AQ109" s="21">
        <f t="shared" si="243"/>
        <v>0</v>
      </c>
      <c r="AR109" s="21">
        <f t="shared" si="243"/>
        <v>0</v>
      </c>
      <c r="AS109" s="21">
        <f t="shared" si="243"/>
        <v>0</v>
      </c>
      <c r="AT109" s="21">
        <f t="shared" si="243"/>
        <v>0</v>
      </c>
      <c r="AU109" s="21">
        <f t="shared" si="243"/>
        <v>0</v>
      </c>
      <c r="AV109" s="21">
        <f t="shared" si="243"/>
        <v>0</v>
      </c>
      <c r="AW109" s="21">
        <f t="shared" si="243"/>
        <v>0</v>
      </c>
      <c r="AX109" s="21">
        <f t="shared" si="243"/>
        <v>0</v>
      </c>
      <c r="AY109" s="21">
        <f t="shared" si="243"/>
        <v>0</v>
      </c>
      <c r="AZ109" s="21">
        <f t="shared" si="243"/>
        <v>0</v>
      </c>
      <c r="BA109" s="21">
        <f t="shared" si="243"/>
        <v>0</v>
      </c>
      <c r="BB109" s="21">
        <f t="shared" si="243"/>
        <v>0</v>
      </c>
      <c r="BC109" s="21">
        <f t="shared" si="243"/>
        <v>0</v>
      </c>
      <c r="BD109" s="21">
        <f t="shared" si="243"/>
        <v>0</v>
      </c>
      <c r="BE109" s="21">
        <f t="shared" si="243"/>
        <v>0</v>
      </c>
      <c r="BF109" s="21">
        <f t="shared" si="243"/>
        <v>0</v>
      </c>
      <c r="BG109" s="21">
        <f t="shared" si="243"/>
        <v>0</v>
      </c>
      <c r="BH109" s="21">
        <f t="shared" si="243"/>
        <v>0</v>
      </c>
      <c r="BI109" s="21">
        <f t="shared" si="243"/>
        <v>0</v>
      </c>
      <c r="BJ109" s="21">
        <f t="shared" si="243"/>
        <v>0</v>
      </c>
      <c r="BK109" s="21">
        <f t="shared" si="243"/>
        <v>0</v>
      </c>
      <c r="BL109" s="21">
        <f t="shared" si="243"/>
        <v>0</v>
      </c>
      <c r="BM109" s="21">
        <f t="shared" si="243"/>
        <v>0</v>
      </c>
      <c r="BN109" s="21">
        <f t="shared" si="243"/>
        <v>0</v>
      </c>
      <c r="BO109" s="21">
        <f t="shared" si="243"/>
        <v>0</v>
      </c>
      <c r="BP109" s="21">
        <f t="shared" si="243"/>
        <v>0</v>
      </c>
      <c r="BQ109" s="21">
        <f t="shared" si="243"/>
        <v>0</v>
      </c>
      <c r="BR109" s="21">
        <f t="shared" si="243"/>
        <v>0</v>
      </c>
      <c r="BS109" s="21">
        <f t="shared" si="243"/>
        <v>0</v>
      </c>
      <c r="BT109" s="21">
        <f t="shared" si="243"/>
        <v>0</v>
      </c>
      <c r="BU109" s="21">
        <f t="shared" si="243"/>
        <v>0</v>
      </c>
      <c r="BV109" s="21">
        <f t="shared" si="238"/>
        <v>0</v>
      </c>
      <c r="BW109" s="21">
        <f t="shared" si="238"/>
        <v>0</v>
      </c>
      <c r="BX109" s="21">
        <f t="shared" si="238"/>
        <v>0</v>
      </c>
      <c r="BY109" s="21">
        <f t="shared" si="238"/>
        <v>0</v>
      </c>
      <c r="BZ109" s="21">
        <f t="shared" si="238"/>
        <v>0</v>
      </c>
      <c r="CA109" s="21">
        <f t="shared" si="238"/>
        <v>0</v>
      </c>
      <c r="CB109" s="21">
        <f t="shared" si="238"/>
        <v>0</v>
      </c>
      <c r="CC109" s="21">
        <f t="shared" si="238"/>
        <v>0</v>
      </c>
      <c r="CD109" s="21">
        <f t="shared" si="238"/>
        <v>0</v>
      </c>
      <c r="CE109" s="21">
        <f t="shared" si="238"/>
        <v>0</v>
      </c>
      <c r="CF109" s="21">
        <f t="shared" si="238"/>
        <v>0</v>
      </c>
      <c r="CG109" s="6"/>
      <c r="CH109" s="6"/>
      <c r="CI109" s="6"/>
      <c r="CJ109" s="6"/>
      <c r="CK109" s="6"/>
      <c r="CL109" s="6"/>
      <c r="CM109" s="6"/>
      <c r="CN109" s="6"/>
      <c r="CO109" s="6"/>
      <c r="CP109" s="6"/>
      <c r="CQ109" s="6"/>
      <c r="CR109" s="6"/>
      <c r="CS109" s="6"/>
      <c r="CT109" s="6"/>
      <c r="CU109" s="6"/>
      <c r="CV109" s="6"/>
      <c r="CW109" s="6"/>
      <c r="CX109" s="6"/>
      <c r="CY109" s="6"/>
      <c r="CZ109" s="6"/>
      <c r="DA109" s="6"/>
      <c r="DB109" s="6"/>
      <c r="DC109" s="6"/>
      <c r="DD109" s="6"/>
      <c r="DE109" s="6"/>
      <c r="DF109" s="6"/>
      <c r="DG109" s="6"/>
      <c r="DH109" s="6"/>
      <c r="DI109" s="6"/>
      <c r="DJ109" s="6"/>
      <c r="DK109" s="6"/>
      <c r="DL109" s="6"/>
      <c r="DM109" s="6"/>
      <c r="DN109" s="6"/>
      <c r="DO109" s="6"/>
      <c r="DP109" s="6"/>
      <c r="DQ109" s="6"/>
      <c r="DR109" s="6"/>
      <c r="DS109" s="6"/>
      <c r="DT109" s="6"/>
      <c r="DU109" s="6"/>
      <c r="DV109" s="6"/>
      <c r="DW109" s="6"/>
      <c r="DX109" s="6"/>
      <c r="DY109" s="6"/>
      <c r="DZ109" s="6"/>
      <c r="EA109" s="6"/>
      <c r="EB109" s="6"/>
      <c r="EC109" s="6"/>
      <c r="ED109" s="6"/>
      <c r="EE109" s="6"/>
      <c r="EF109" s="6"/>
      <c r="EG109" s="6"/>
      <c r="EH109" s="6"/>
      <c r="EI109" s="6"/>
      <c r="EJ109" s="6"/>
      <c r="EK109" s="6"/>
      <c r="EL109" s="6"/>
      <c r="EM109" s="6"/>
      <c r="EN109" s="6"/>
      <c r="EO109" s="6"/>
      <c r="EP109" s="6"/>
      <c r="EQ109" s="6"/>
      <c r="ER109" s="6"/>
      <c r="ES109" s="6"/>
      <c r="ET109" s="6"/>
      <c r="EU109" s="6"/>
      <c r="EV109" s="6"/>
      <c r="EW109" s="6"/>
      <c r="EX109" s="6"/>
      <c r="EY109" s="6"/>
      <c r="EZ109" s="6"/>
      <c r="FA109" s="6"/>
      <c r="FB109" s="6"/>
      <c r="FC109" s="6"/>
      <c r="FD109" s="6"/>
      <c r="FE109" s="6"/>
      <c r="FF109" s="6"/>
      <c r="FG109" s="6"/>
      <c r="FH109" s="6"/>
      <c r="FI109" s="6"/>
      <c r="FJ109" s="6"/>
      <c r="FK109" s="6"/>
      <c r="FL109" s="6"/>
      <c r="FM109" s="6"/>
      <c r="FN109" s="6"/>
      <c r="FO109" s="6"/>
      <c r="FP109" s="6"/>
      <c r="FQ109" s="6"/>
      <c r="FR109" s="6"/>
      <c r="FS109" s="6"/>
      <c r="FT109" s="6"/>
      <c r="FU109" s="6"/>
      <c r="FV109" s="6"/>
      <c r="FW109" s="6"/>
      <c r="FX109" s="6"/>
      <c r="FY109" s="6"/>
      <c r="FZ109" s="6"/>
      <c r="GA109" s="6"/>
      <c r="GB109" s="6"/>
      <c r="GC109" s="6"/>
      <c r="GD109" s="6"/>
      <c r="GE109" s="6"/>
      <c r="GF109" s="6"/>
      <c r="GG109" s="6"/>
      <c r="GH109" s="6"/>
      <c r="GI109" s="6"/>
      <c r="GJ109" s="6"/>
      <c r="GK109" s="6"/>
      <c r="GL109" s="6"/>
      <c r="GM109" s="6"/>
      <c r="GN109" s="6"/>
      <c r="GO109" s="6"/>
      <c r="GP109" s="6"/>
      <c r="GQ109" s="6"/>
      <c r="GR109" s="6"/>
      <c r="GS109" s="6"/>
      <c r="GT109" s="6"/>
      <c r="GU109" s="6"/>
      <c r="GV109" s="6"/>
      <c r="GW109" s="6"/>
      <c r="GX109" s="6"/>
      <c r="GY109" s="6"/>
      <c r="GZ109" s="6"/>
      <c r="HA109" s="6"/>
      <c r="HB109" s="6"/>
      <c r="HC109" s="6"/>
      <c r="HD109" s="6"/>
      <c r="HE109" s="6"/>
      <c r="HF109" s="6"/>
      <c r="HG109" s="6"/>
      <c r="HH109" s="6"/>
      <c r="HI109" s="6"/>
      <c r="HJ109" s="6"/>
      <c r="HK109" s="6"/>
      <c r="HL109" s="6"/>
      <c r="HM109" s="6"/>
      <c r="HN109" s="6"/>
      <c r="HO109" s="6"/>
      <c r="HP109" s="6"/>
      <c r="HQ109" s="6"/>
      <c r="HR109" s="6"/>
      <c r="HS109" s="6"/>
      <c r="HT109" s="6"/>
      <c r="HU109" s="6"/>
      <c r="HV109" s="6"/>
      <c r="HW109" s="6"/>
      <c r="HX109" s="6"/>
      <c r="HY109" s="6"/>
      <c r="HZ109" s="6"/>
      <c r="IA109" s="6"/>
      <c r="IB109" s="6"/>
      <c r="IC109" s="6"/>
      <c r="ID109" s="6"/>
      <c r="IE109" s="6"/>
      <c r="IF109" s="6"/>
      <c r="IG109" s="6"/>
      <c r="IH109" s="6"/>
      <c r="II109" s="6"/>
      <c r="IJ109" s="6"/>
      <c r="IK109" s="6"/>
      <c r="IL109" s="6"/>
      <c r="IM109" s="6"/>
      <c r="IN109" s="6"/>
      <c r="IO109" s="6"/>
      <c r="IP109" s="6"/>
      <c r="IQ109" s="6"/>
      <c r="IR109" s="6"/>
      <c r="IS109" s="6"/>
      <c r="IT109" s="6"/>
      <c r="IU109" s="6"/>
      <c r="IV109" s="6"/>
      <c r="IW109" s="6"/>
      <c r="IX109" s="6"/>
      <c r="IY109" s="6"/>
      <c r="IZ109" s="6"/>
      <c r="JA109" s="6"/>
      <c r="JB109" s="6"/>
      <c r="JC109" s="6"/>
      <c r="JD109" s="6"/>
      <c r="JE109" s="6"/>
      <c r="JF109" s="6"/>
      <c r="JG109" s="6"/>
      <c r="JH109" s="6"/>
      <c r="JI109" s="6"/>
      <c r="JJ109" s="6"/>
      <c r="JK109" s="6"/>
      <c r="JL109" s="6"/>
      <c r="JM109" s="6"/>
      <c r="JN109" s="6"/>
      <c r="JO109" s="6"/>
      <c r="JP109" s="6"/>
      <c r="JQ109" s="6"/>
      <c r="JR109" s="6"/>
      <c r="JS109" s="6"/>
      <c r="JT109" s="6"/>
      <c r="JU109" s="6"/>
      <c r="JV109" s="6"/>
      <c r="JW109" s="6"/>
      <c r="JX109" s="6"/>
      <c r="JY109" s="6"/>
      <c r="JZ109" s="6"/>
      <c r="KA109" s="6"/>
      <c r="KB109" s="6"/>
      <c r="KC109" s="6"/>
      <c r="KD109" s="6"/>
      <c r="KE109" s="6"/>
      <c r="KF109" s="6"/>
      <c r="KG109" s="6"/>
      <c r="KH109" s="6"/>
      <c r="KI109" s="6"/>
      <c r="KJ109" s="6"/>
      <c r="KK109" s="6"/>
      <c r="KL109" s="6"/>
      <c r="KM109" s="6"/>
      <c r="KN109" s="6"/>
      <c r="KO109" s="6"/>
      <c r="KP109" s="6"/>
      <c r="KQ109" s="6"/>
      <c r="KR109" s="6"/>
      <c r="KS109" s="6"/>
      <c r="KT109" s="6"/>
      <c r="KU109" s="6"/>
      <c r="KV109" s="6"/>
      <c r="KW109" s="6"/>
      <c r="KX109" s="6"/>
      <c r="KY109" s="6"/>
      <c r="KZ109" s="6"/>
      <c r="LA109" s="6"/>
      <c r="LB109" s="6"/>
      <c r="LC109" s="6"/>
      <c r="LD109" s="6"/>
      <c r="LE109" s="6"/>
      <c r="LF109" s="6"/>
      <c r="LG109" s="6"/>
      <c r="LH109" s="6"/>
      <c r="LI109" s="6"/>
      <c r="LJ109" s="6"/>
      <c r="LK109" s="6"/>
      <c r="LL109" s="6"/>
      <c r="LM109" s="6"/>
      <c r="LN109" s="6"/>
      <c r="LO109" s="6"/>
      <c r="LP109" s="6"/>
      <c r="LQ109" s="6"/>
      <c r="LR109" s="6"/>
      <c r="LS109" s="6"/>
      <c r="LT109" s="6"/>
      <c r="LU109" s="6"/>
      <c r="LV109" s="6"/>
      <c r="LW109" s="6"/>
      <c r="LX109" s="6"/>
      <c r="LY109" s="6"/>
      <c r="LZ109" s="6"/>
      <c r="MA109" s="6"/>
      <c r="MB109" s="6"/>
      <c r="MC109" s="6"/>
      <c r="MD109" s="6"/>
      <c r="ME109" s="6"/>
      <c r="MF109" s="6"/>
      <c r="MG109" s="6"/>
      <c r="MH109" s="6"/>
      <c r="MI109" s="6"/>
      <c r="MJ109" s="6"/>
      <c r="MK109" s="6"/>
      <c r="ML109" s="6"/>
      <c r="MM109" s="6"/>
      <c r="MN109" s="6"/>
      <c r="MO109" s="6"/>
      <c r="MP109" s="6"/>
      <c r="MQ109" s="6"/>
      <c r="MR109" s="6"/>
      <c r="MS109" s="6"/>
      <c r="MT109" s="6"/>
      <c r="MU109" s="6"/>
      <c r="MV109" s="6"/>
      <c r="MW109" s="6"/>
      <c r="MX109" s="6"/>
      <c r="MY109" s="6"/>
      <c r="MZ109" s="6"/>
      <c r="NA109" s="6"/>
      <c r="NB109" s="6"/>
      <c r="NC109" s="6"/>
      <c r="ND109" s="6"/>
      <c r="NE109" s="6"/>
      <c r="NF109" s="6"/>
      <c r="NG109" s="6"/>
      <c r="NH109" s="6"/>
      <c r="NI109" s="6"/>
      <c r="NJ109" s="6"/>
      <c r="NK109" s="6"/>
      <c r="NL109" s="6"/>
      <c r="NM109" s="6"/>
      <c r="NN109" s="6"/>
      <c r="NO109" s="6"/>
      <c r="NP109" s="6"/>
      <c r="NQ109" s="6"/>
      <c r="NR109" s="6"/>
      <c r="NS109" s="6"/>
      <c r="NT109" s="6"/>
      <c r="NU109" s="6"/>
      <c r="NV109" s="6"/>
      <c r="NW109" s="6"/>
      <c r="NX109" s="6"/>
      <c r="NY109" s="6"/>
      <c r="NZ109" s="6"/>
      <c r="OA109" s="6"/>
      <c r="OB109" s="6"/>
      <c r="OC109" s="6"/>
      <c r="OD109" s="6"/>
      <c r="OE109" s="6"/>
      <c r="OF109" s="6"/>
      <c r="OG109" s="6"/>
      <c r="OH109" s="6"/>
      <c r="OI109" s="6"/>
      <c r="OJ109" s="6"/>
      <c r="OK109" s="6"/>
      <c r="OL109" s="6"/>
      <c r="OM109" s="6"/>
      <c r="ON109" s="6"/>
    </row>
    <row r="110" spans="2:404" hidden="1" x14ac:dyDescent="0.3">
      <c r="B110" s="795">
        <f t="shared" si="239"/>
        <v>0</v>
      </c>
      <c r="C110" s="795">
        <v>5</v>
      </c>
      <c r="D110" s="499" t="str">
        <f t="shared" si="240"/>
        <v>Malla API 200</v>
      </c>
      <c r="E110" s="21">
        <f t="shared" si="236"/>
        <v>0</v>
      </c>
      <c r="F110" s="21">
        <f t="shared" si="242"/>
        <v>0</v>
      </c>
      <c r="G110" s="21">
        <f t="shared" si="242"/>
        <v>0</v>
      </c>
      <c r="H110" s="21">
        <f t="shared" si="242"/>
        <v>0</v>
      </c>
      <c r="I110" s="21">
        <f t="shared" si="242"/>
        <v>0</v>
      </c>
      <c r="J110" s="21">
        <f t="shared" si="243"/>
        <v>0</v>
      </c>
      <c r="K110" s="21">
        <f t="shared" si="243"/>
        <v>0</v>
      </c>
      <c r="L110" s="21">
        <f t="shared" si="243"/>
        <v>0</v>
      </c>
      <c r="M110" s="21">
        <f t="shared" si="243"/>
        <v>0</v>
      </c>
      <c r="N110" s="21">
        <f t="shared" si="243"/>
        <v>0</v>
      </c>
      <c r="O110" s="21">
        <f t="shared" si="243"/>
        <v>0</v>
      </c>
      <c r="P110" s="21">
        <f t="shared" si="243"/>
        <v>0</v>
      </c>
      <c r="Q110" s="21">
        <f t="shared" si="243"/>
        <v>0</v>
      </c>
      <c r="R110" s="21">
        <f t="shared" si="243"/>
        <v>0</v>
      </c>
      <c r="S110" s="21">
        <f t="shared" si="243"/>
        <v>0</v>
      </c>
      <c r="T110" s="21">
        <f t="shared" si="243"/>
        <v>0</v>
      </c>
      <c r="U110" s="21">
        <f t="shared" si="243"/>
        <v>0</v>
      </c>
      <c r="V110" s="21">
        <f t="shared" si="243"/>
        <v>0</v>
      </c>
      <c r="W110" s="21">
        <f t="shared" si="243"/>
        <v>0</v>
      </c>
      <c r="X110" s="21">
        <f t="shared" si="243"/>
        <v>0</v>
      </c>
      <c r="Y110" s="21">
        <f t="shared" si="243"/>
        <v>0</v>
      </c>
      <c r="Z110" s="21">
        <f t="shared" si="243"/>
        <v>0</v>
      </c>
      <c r="AA110" s="21">
        <f t="shared" si="243"/>
        <v>0</v>
      </c>
      <c r="AB110" s="21">
        <f t="shared" si="243"/>
        <v>0</v>
      </c>
      <c r="AC110" s="21">
        <f t="shared" si="243"/>
        <v>0</v>
      </c>
      <c r="AD110" s="21">
        <f t="shared" si="243"/>
        <v>0</v>
      </c>
      <c r="AE110" s="21">
        <f t="shared" si="243"/>
        <v>0</v>
      </c>
      <c r="AF110" s="21">
        <f t="shared" si="243"/>
        <v>0</v>
      </c>
      <c r="AG110" s="21">
        <f t="shared" si="243"/>
        <v>0</v>
      </c>
      <c r="AH110" s="21">
        <f t="shared" si="243"/>
        <v>0</v>
      </c>
      <c r="AI110" s="21">
        <f t="shared" si="243"/>
        <v>0</v>
      </c>
      <c r="AJ110" s="21">
        <f t="shared" si="243"/>
        <v>0</v>
      </c>
      <c r="AK110" s="21">
        <f t="shared" si="243"/>
        <v>0</v>
      </c>
      <c r="AL110" s="21">
        <f t="shared" si="243"/>
        <v>0</v>
      </c>
      <c r="AM110" s="21">
        <f t="shared" si="243"/>
        <v>0</v>
      </c>
      <c r="AN110" s="21">
        <f t="shared" si="243"/>
        <v>0</v>
      </c>
      <c r="AO110" s="21">
        <f t="shared" si="243"/>
        <v>0</v>
      </c>
      <c r="AP110" s="21">
        <f t="shared" si="243"/>
        <v>0</v>
      </c>
      <c r="AQ110" s="21">
        <f t="shared" si="243"/>
        <v>0</v>
      </c>
      <c r="AR110" s="21">
        <f t="shared" si="243"/>
        <v>0</v>
      </c>
      <c r="AS110" s="21">
        <f t="shared" si="243"/>
        <v>0</v>
      </c>
      <c r="AT110" s="21">
        <f t="shared" si="243"/>
        <v>0</v>
      </c>
      <c r="AU110" s="21">
        <f t="shared" si="243"/>
        <v>0</v>
      </c>
      <c r="AV110" s="21">
        <f t="shared" si="243"/>
        <v>0</v>
      </c>
      <c r="AW110" s="21">
        <f t="shared" si="243"/>
        <v>0</v>
      </c>
      <c r="AX110" s="21">
        <f t="shared" si="243"/>
        <v>0</v>
      </c>
      <c r="AY110" s="21">
        <f t="shared" si="243"/>
        <v>0</v>
      </c>
      <c r="AZ110" s="21">
        <f t="shared" si="243"/>
        <v>0</v>
      </c>
      <c r="BA110" s="21">
        <f t="shared" si="243"/>
        <v>0</v>
      </c>
      <c r="BB110" s="21">
        <f t="shared" si="243"/>
        <v>0</v>
      </c>
      <c r="BC110" s="21">
        <f t="shared" si="243"/>
        <v>0</v>
      </c>
      <c r="BD110" s="21">
        <f t="shared" si="243"/>
        <v>0</v>
      </c>
      <c r="BE110" s="21">
        <f t="shared" si="243"/>
        <v>0</v>
      </c>
      <c r="BF110" s="21">
        <f t="shared" si="243"/>
        <v>0</v>
      </c>
      <c r="BG110" s="21">
        <f t="shared" si="243"/>
        <v>0</v>
      </c>
      <c r="BH110" s="21">
        <f t="shared" si="243"/>
        <v>0</v>
      </c>
      <c r="BI110" s="21">
        <f t="shared" si="243"/>
        <v>0</v>
      </c>
      <c r="BJ110" s="21">
        <f t="shared" si="243"/>
        <v>0</v>
      </c>
      <c r="BK110" s="21">
        <f t="shared" si="243"/>
        <v>0</v>
      </c>
      <c r="BL110" s="21">
        <f t="shared" si="243"/>
        <v>0</v>
      </c>
      <c r="BM110" s="21">
        <f t="shared" si="243"/>
        <v>0</v>
      </c>
      <c r="BN110" s="21">
        <f t="shared" si="243"/>
        <v>0</v>
      </c>
      <c r="BO110" s="21">
        <f t="shared" si="243"/>
        <v>0</v>
      </c>
      <c r="BP110" s="21">
        <f t="shared" si="243"/>
        <v>0</v>
      </c>
      <c r="BQ110" s="21">
        <f t="shared" si="243"/>
        <v>0</v>
      </c>
      <c r="BR110" s="21">
        <f t="shared" si="243"/>
        <v>0</v>
      </c>
      <c r="BS110" s="21">
        <f t="shared" si="243"/>
        <v>0</v>
      </c>
      <c r="BT110" s="21">
        <f t="shared" si="243"/>
        <v>0</v>
      </c>
      <c r="BU110" s="21">
        <f t="shared" si="243"/>
        <v>0</v>
      </c>
      <c r="BV110" s="21">
        <f t="shared" si="238"/>
        <v>0</v>
      </c>
      <c r="BW110" s="21">
        <f t="shared" si="238"/>
        <v>0</v>
      </c>
      <c r="BX110" s="21">
        <f t="shared" si="238"/>
        <v>0</v>
      </c>
      <c r="BY110" s="21">
        <f t="shared" si="238"/>
        <v>0</v>
      </c>
      <c r="BZ110" s="21">
        <f t="shared" si="238"/>
        <v>0</v>
      </c>
      <c r="CA110" s="21">
        <f t="shared" si="238"/>
        <v>0</v>
      </c>
      <c r="CB110" s="21">
        <f t="shared" si="238"/>
        <v>0</v>
      </c>
      <c r="CC110" s="21">
        <f t="shared" si="238"/>
        <v>0</v>
      </c>
      <c r="CD110" s="21">
        <f t="shared" si="238"/>
        <v>0</v>
      </c>
      <c r="CE110" s="21">
        <f t="shared" si="238"/>
        <v>0</v>
      </c>
      <c r="CF110" s="21">
        <f t="shared" si="238"/>
        <v>0</v>
      </c>
      <c r="CG110" s="6"/>
      <c r="CH110" s="6"/>
      <c r="CI110" s="6"/>
      <c r="CJ110" s="6"/>
      <c r="CK110" s="6"/>
      <c r="CL110" s="6"/>
      <c r="CM110" s="6"/>
      <c r="CN110" s="6"/>
      <c r="CO110" s="6"/>
      <c r="CP110" s="6"/>
      <c r="CQ110" s="6"/>
      <c r="CR110" s="6"/>
      <c r="CS110" s="6"/>
      <c r="CT110" s="6"/>
      <c r="CU110" s="6"/>
      <c r="CV110" s="6"/>
      <c r="CW110" s="6"/>
      <c r="CX110" s="6"/>
      <c r="CY110" s="6"/>
      <c r="CZ110" s="6"/>
      <c r="DA110" s="6"/>
      <c r="DB110" s="6"/>
      <c r="DC110" s="6"/>
      <c r="DD110" s="6"/>
      <c r="DE110" s="6"/>
      <c r="DF110" s="6"/>
      <c r="DG110" s="6"/>
      <c r="DH110" s="6"/>
      <c r="DI110" s="6"/>
      <c r="DJ110" s="6"/>
      <c r="DK110" s="6"/>
      <c r="DL110" s="6"/>
      <c r="DM110" s="6"/>
      <c r="DN110" s="6"/>
      <c r="DO110" s="6"/>
      <c r="DP110" s="6"/>
      <c r="DQ110" s="6"/>
      <c r="DR110" s="6"/>
      <c r="DS110" s="6"/>
      <c r="DT110" s="6"/>
      <c r="DU110" s="6"/>
      <c r="DV110" s="6"/>
      <c r="DW110" s="6"/>
      <c r="DX110" s="6"/>
      <c r="DY110" s="6"/>
      <c r="DZ110" s="6"/>
      <c r="EA110" s="6"/>
      <c r="EB110" s="6"/>
      <c r="EC110" s="6"/>
      <c r="ED110" s="6"/>
      <c r="EE110" s="6"/>
      <c r="EF110" s="6"/>
      <c r="EG110" s="6"/>
      <c r="EH110" s="6"/>
      <c r="EI110" s="6"/>
      <c r="EJ110" s="6"/>
      <c r="EK110" s="6"/>
      <c r="EL110" s="6"/>
      <c r="EM110" s="6"/>
      <c r="EN110" s="6"/>
      <c r="EO110" s="6"/>
      <c r="EP110" s="6"/>
      <c r="EQ110" s="6"/>
      <c r="ER110" s="6"/>
      <c r="ES110" s="6"/>
      <c r="ET110" s="6"/>
      <c r="EU110" s="6"/>
      <c r="EV110" s="6"/>
      <c r="EW110" s="6"/>
      <c r="EX110" s="6"/>
      <c r="EY110" s="6"/>
      <c r="EZ110" s="6"/>
      <c r="FA110" s="6"/>
      <c r="FB110" s="6"/>
      <c r="FC110" s="6"/>
      <c r="FD110" s="6"/>
      <c r="FE110" s="6"/>
      <c r="FF110" s="6"/>
      <c r="FG110" s="6"/>
      <c r="FH110" s="6"/>
      <c r="FI110" s="6"/>
      <c r="FJ110" s="6"/>
      <c r="FK110" s="6"/>
      <c r="FL110" s="6"/>
      <c r="FM110" s="6"/>
      <c r="FN110" s="6"/>
      <c r="FO110" s="6"/>
      <c r="FP110" s="6"/>
      <c r="FQ110" s="6"/>
      <c r="FR110" s="6"/>
      <c r="FS110" s="6"/>
      <c r="FT110" s="6"/>
      <c r="FU110" s="6"/>
      <c r="FV110" s="6"/>
      <c r="FW110" s="6"/>
      <c r="FX110" s="6"/>
      <c r="FY110" s="6"/>
      <c r="FZ110" s="6"/>
      <c r="GA110" s="6"/>
      <c r="GB110" s="6"/>
      <c r="GC110" s="6"/>
      <c r="GD110" s="6"/>
      <c r="GE110" s="6"/>
      <c r="GF110" s="6"/>
      <c r="GG110" s="6"/>
      <c r="GH110" s="6"/>
      <c r="GI110" s="6"/>
      <c r="GJ110" s="6"/>
      <c r="GK110" s="6"/>
      <c r="GL110" s="6"/>
      <c r="GM110" s="6"/>
      <c r="GN110" s="6"/>
      <c r="GO110" s="6"/>
      <c r="GP110" s="6"/>
      <c r="GQ110" s="6"/>
      <c r="GR110" s="6"/>
      <c r="GS110" s="6"/>
      <c r="GT110" s="6"/>
      <c r="GU110" s="6"/>
      <c r="GV110" s="6"/>
      <c r="GW110" s="6"/>
      <c r="GX110" s="6"/>
      <c r="GY110" s="6"/>
      <c r="GZ110" s="6"/>
      <c r="HA110" s="6"/>
      <c r="HB110" s="6"/>
      <c r="HC110" s="6"/>
      <c r="HD110" s="6"/>
      <c r="HE110" s="6"/>
      <c r="HF110" s="6"/>
      <c r="HG110" s="6"/>
      <c r="HH110" s="6"/>
      <c r="HI110" s="6"/>
      <c r="HJ110" s="6"/>
      <c r="HK110" s="6"/>
      <c r="HL110" s="6"/>
      <c r="HM110" s="6"/>
      <c r="HN110" s="6"/>
      <c r="HO110" s="6"/>
      <c r="HP110" s="6"/>
      <c r="HQ110" s="6"/>
      <c r="HR110" s="6"/>
      <c r="HS110" s="6"/>
      <c r="HT110" s="6"/>
      <c r="HU110" s="6"/>
      <c r="HV110" s="6"/>
      <c r="HW110" s="6"/>
      <c r="HX110" s="6"/>
      <c r="HY110" s="6"/>
      <c r="HZ110" s="6"/>
      <c r="IA110" s="6"/>
      <c r="IB110" s="6"/>
      <c r="IC110" s="6"/>
      <c r="ID110" s="6"/>
      <c r="IE110" s="6"/>
      <c r="IF110" s="6"/>
      <c r="IG110" s="6"/>
      <c r="IH110" s="6"/>
      <c r="II110" s="6"/>
      <c r="IJ110" s="6"/>
      <c r="IK110" s="6"/>
      <c r="IL110" s="6"/>
      <c r="IM110" s="6"/>
      <c r="IN110" s="6"/>
      <c r="IO110" s="6"/>
      <c r="IP110" s="6"/>
      <c r="IQ110" s="6"/>
      <c r="IR110" s="6"/>
      <c r="IS110" s="6"/>
      <c r="IT110" s="6"/>
      <c r="IU110" s="6"/>
      <c r="IV110" s="6"/>
      <c r="IW110" s="6"/>
      <c r="IX110" s="6"/>
      <c r="IY110" s="6"/>
      <c r="IZ110" s="6"/>
      <c r="JA110" s="6"/>
      <c r="JB110" s="6"/>
      <c r="JC110" s="6"/>
      <c r="JD110" s="6"/>
      <c r="JE110" s="6"/>
      <c r="JF110" s="6"/>
      <c r="JG110" s="6"/>
      <c r="JH110" s="6"/>
      <c r="JI110" s="6"/>
      <c r="JJ110" s="6"/>
      <c r="JK110" s="6"/>
      <c r="JL110" s="6"/>
      <c r="JM110" s="6"/>
      <c r="JN110" s="6"/>
      <c r="JO110" s="6"/>
      <c r="JP110" s="6"/>
      <c r="JQ110" s="6"/>
      <c r="JR110" s="6"/>
      <c r="JS110" s="6"/>
      <c r="JT110" s="6"/>
      <c r="JU110" s="6"/>
      <c r="JV110" s="6"/>
      <c r="JW110" s="6"/>
      <c r="JX110" s="6"/>
      <c r="JY110" s="6"/>
      <c r="JZ110" s="6"/>
      <c r="KA110" s="6"/>
      <c r="KB110" s="6"/>
      <c r="KC110" s="6"/>
      <c r="KD110" s="6"/>
      <c r="KE110" s="6"/>
      <c r="KF110" s="6"/>
      <c r="KG110" s="6"/>
      <c r="KH110" s="6"/>
      <c r="KI110" s="6"/>
      <c r="KJ110" s="6"/>
      <c r="KK110" s="6"/>
      <c r="KL110" s="6"/>
      <c r="KM110" s="6"/>
      <c r="KN110" s="6"/>
      <c r="KO110" s="6"/>
      <c r="KP110" s="6"/>
      <c r="KQ110" s="6"/>
      <c r="KR110" s="6"/>
      <c r="KS110" s="6"/>
      <c r="KT110" s="6"/>
      <c r="KU110" s="6"/>
      <c r="KV110" s="6"/>
      <c r="KW110" s="6"/>
      <c r="KX110" s="6"/>
      <c r="KY110" s="6"/>
      <c r="KZ110" s="6"/>
      <c r="LA110" s="6"/>
      <c r="LB110" s="6"/>
      <c r="LC110" s="6"/>
      <c r="LD110" s="6"/>
      <c r="LE110" s="6"/>
      <c r="LF110" s="6"/>
      <c r="LG110" s="6"/>
      <c r="LH110" s="6"/>
      <c r="LI110" s="6"/>
      <c r="LJ110" s="6"/>
      <c r="LK110" s="6"/>
      <c r="LL110" s="6"/>
      <c r="LM110" s="6"/>
      <c r="LN110" s="6"/>
      <c r="LO110" s="6"/>
      <c r="LP110" s="6"/>
      <c r="LQ110" s="6"/>
      <c r="LR110" s="6"/>
      <c r="LS110" s="6"/>
      <c r="LT110" s="6"/>
      <c r="LU110" s="6"/>
      <c r="LV110" s="6"/>
      <c r="LW110" s="6"/>
      <c r="LX110" s="6"/>
      <c r="LY110" s="6"/>
      <c r="LZ110" s="6"/>
      <c r="MA110" s="6"/>
      <c r="MB110" s="6"/>
      <c r="MC110" s="6"/>
      <c r="MD110" s="6"/>
      <c r="ME110" s="6"/>
      <c r="MF110" s="6"/>
      <c r="MG110" s="6"/>
      <c r="MH110" s="6"/>
      <c r="MI110" s="6"/>
      <c r="MJ110" s="6"/>
      <c r="MK110" s="6"/>
      <c r="ML110" s="6"/>
      <c r="MM110" s="6"/>
      <c r="MN110" s="6"/>
      <c r="MO110" s="6"/>
      <c r="MP110" s="6"/>
      <c r="MQ110" s="6"/>
      <c r="MR110" s="6"/>
      <c r="MS110" s="6"/>
      <c r="MT110" s="6"/>
      <c r="MU110" s="6"/>
      <c r="MV110" s="6"/>
      <c r="MW110" s="6"/>
      <c r="MX110" s="6"/>
      <c r="MY110" s="6"/>
      <c r="MZ110" s="6"/>
      <c r="NA110" s="6"/>
      <c r="NB110" s="6"/>
      <c r="NC110" s="6"/>
      <c r="ND110" s="6"/>
      <c r="NE110" s="6"/>
      <c r="NF110" s="6"/>
      <c r="NG110" s="6"/>
      <c r="NH110" s="6"/>
      <c r="NI110" s="6"/>
      <c r="NJ110" s="6"/>
      <c r="NK110" s="6"/>
      <c r="NL110" s="6"/>
      <c r="NM110" s="6"/>
      <c r="NN110" s="6"/>
      <c r="NO110" s="6"/>
      <c r="NP110" s="6"/>
      <c r="NQ110" s="6"/>
      <c r="NR110" s="6"/>
      <c r="NS110" s="6"/>
      <c r="NT110" s="6"/>
      <c r="NU110" s="6"/>
      <c r="NV110" s="6"/>
      <c r="NW110" s="6"/>
      <c r="NX110" s="6"/>
      <c r="NY110" s="6"/>
      <c r="NZ110" s="6"/>
      <c r="OA110" s="6"/>
      <c r="OB110" s="6"/>
      <c r="OC110" s="6"/>
      <c r="OD110" s="6"/>
      <c r="OE110" s="6"/>
      <c r="OF110" s="6"/>
      <c r="OG110" s="6"/>
      <c r="OH110" s="6"/>
      <c r="OI110" s="6"/>
      <c r="OJ110" s="6"/>
      <c r="OK110" s="6"/>
      <c r="OL110" s="6"/>
      <c r="OM110" s="6"/>
      <c r="ON110" s="6"/>
    </row>
    <row r="111" spans="2:404" hidden="1" x14ac:dyDescent="0.3">
      <c r="B111" s="795">
        <f t="shared" si="239"/>
        <v>0</v>
      </c>
      <c r="C111" s="795">
        <v>6</v>
      </c>
      <c r="D111" s="499" t="str">
        <f t="shared" si="240"/>
        <v>Malla API 230</v>
      </c>
      <c r="E111" s="21">
        <f t="shared" si="236"/>
        <v>0</v>
      </c>
      <c r="F111" s="21">
        <f t="shared" si="242"/>
        <v>0</v>
      </c>
      <c r="G111" s="21">
        <f t="shared" si="242"/>
        <v>0</v>
      </c>
      <c r="H111" s="21">
        <f t="shared" si="242"/>
        <v>0</v>
      </c>
      <c r="I111" s="21">
        <f t="shared" si="242"/>
        <v>0</v>
      </c>
      <c r="J111" s="21">
        <f t="shared" si="243"/>
        <v>0</v>
      </c>
      <c r="K111" s="21">
        <f t="shared" si="243"/>
        <v>0</v>
      </c>
      <c r="L111" s="21">
        <f t="shared" si="243"/>
        <v>0</v>
      </c>
      <c r="M111" s="21">
        <f t="shared" si="243"/>
        <v>0</v>
      </c>
      <c r="N111" s="21">
        <f t="shared" si="243"/>
        <v>0</v>
      </c>
      <c r="O111" s="21">
        <f t="shared" si="243"/>
        <v>0</v>
      </c>
      <c r="P111" s="21">
        <f t="shared" si="243"/>
        <v>0</v>
      </c>
      <c r="Q111" s="21">
        <f t="shared" si="243"/>
        <v>0</v>
      </c>
      <c r="R111" s="21">
        <f t="shared" si="243"/>
        <v>0</v>
      </c>
      <c r="S111" s="21">
        <f t="shared" si="243"/>
        <v>0</v>
      </c>
      <c r="T111" s="21">
        <f t="shared" si="243"/>
        <v>0</v>
      </c>
      <c r="U111" s="21">
        <f t="shared" si="243"/>
        <v>0</v>
      </c>
      <c r="V111" s="21">
        <f t="shared" si="243"/>
        <v>0</v>
      </c>
      <c r="W111" s="21">
        <f t="shared" si="243"/>
        <v>0</v>
      </c>
      <c r="X111" s="21">
        <f t="shared" si="243"/>
        <v>0</v>
      </c>
      <c r="Y111" s="21">
        <f t="shared" si="243"/>
        <v>0</v>
      </c>
      <c r="Z111" s="21">
        <f t="shared" si="243"/>
        <v>0</v>
      </c>
      <c r="AA111" s="21">
        <f t="shared" si="243"/>
        <v>0</v>
      </c>
      <c r="AB111" s="21">
        <f t="shared" si="243"/>
        <v>0</v>
      </c>
      <c r="AC111" s="21">
        <f t="shared" si="243"/>
        <v>0</v>
      </c>
      <c r="AD111" s="21">
        <f t="shared" si="243"/>
        <v>0</v>
      </c>
      <c r="AE111" s="21">
        <f t="shared" si="243"/>
        <v>0</v>
      </c>
      <c r="AF111" s="21">
        <f t="shared" si="243"/>
        <v>0</v>
      </c>
      <c r="AG111" s="21">
        <f t="shared" si="243"/>
        <v>0</v>
      </c>
      <c r="AH111" s="21">
        <f t="shared" si="243"/>
        <v>0</v>
      </c>
      <c r="AI111" s="21">
        <f t="shared" si="243"/>
        <v>0</v>
      </c>
      <c r="AJ111" s="21">
        <f t="shared" si="243"/>
        <v>0</v>
      </c>
      <c r="AK111" s="21">
        <f t="shared" si="243"/>
        <v>0</v>
      </c>
      <c r="AL111" s="21">
        <f t="shared" si="243"/>
        <v>0</v>
      </c>
      <c r="AM111" s="21">
        <f t="shared" si="243"/>
        <v>0</v>
      </c>
      <c r="AN111" s="21">
        <f t="shared" si="243"/>
        <v>0</v>
      </c>
      <c r="AO111" s="21">
        <f t="shared" si="243"/>
        <v>0</v>
      </c>
      <c r="AP111" s="21">
        <f t="shared" si="243"/>
        <v>0</v>
      </c>
      <c r="AQ111" s="21">
        <f t="shared" si="243"/>
        <v>0</v>
      </c>
      <c r="AR111" s="21">
        <f t="shared" si="243"/>
        <v>0</v>
      </c>
      <c r="AS111" s="21">
        <f t="shared" si="243"/>
        <v>0</v>
      </c>
      <c r="AT111" s="21">
        <f t="shared" si="243"/>
        <v>0</v>
      </c>
      <c r="AU111" s="21">
        <f t="shared" si="243"/>
        <v>0</v>
      </c>
      <c r="AV111" s="21">
        <f t="shared" si="243"/>
        <v>0</v>
      </c>
      <c r="AW111" s="21">
        <f t="shared" si="243"/>
        <v>0</v>
      </c>
      <c r="AX111" s="21">
        <f t="shared" si="243"/>
        <v>0</v>
      </c>
      <c r="AY111" s="21">
        <f t="shared" si="243"/>
        <v>0</v>
      </c>
      <c r="AZ111" s="21">
        <f t="shared" si="243"/>
        <v>0</v>
      </c>
      <c r="BA111" s="21">
        <f t="shared" si="243"/>
        <v>0</v>
      </c>
      <c r="BB111" s="21">
        <f t="shared" si="243"/>
        <v>0</v>
      </c>
      <c r="BC111" s="21">
        <f t="shared" si="243"/>
        <v>0</v>
      </c>
      <c r="BD111" s="21">
        <f t="shared" si="243"/>
        <v>0</v>
      </c>
      <c r="BE111" s="21">
        <f t="shared" si="243"/>
        <v>0</v>
      </c>
      <c r="BF111" s="21">
        <f t="shared" si="243"/>
        <v>0</v>
      </c>
      <c r="BG111" s="21">
        <f t="shared" si="243"/>
        <v>0</v>
      </c>
      <c r="BH111" s="21">
        <f t="shared" si="243"/>
        <v>0</v>
      </c>
      <c r="BI111" s="21">
        <f t="shared" si="243"/>
        <v>0</v>
      </c>
      <c r="BJ111" s="21">
        <f t="shared" si="243"/>
        <v>0</v>
      </c>
      <c r="BK111" s="21">
        <f t="shared" si="243"/>
        <v>0</v>
      </c>
      <c r="BL111" s="21">
        <f t="shared" si="243"/>
        <v>0</v>
      </c>
      <c r="BM111" s="21">
        <f t="shared" si="243"/>
        <v>0</v>
      </c>
      <c r="BN111" s="21">
        <f t="shared" si="243"/>
        <v>0</v>
      </c>
      <c r="BO111" s="21">
        <f t="shared" si="243"/>
        <v>0</v>
      </c>
      <c r="BP111" s="21">
        <f t="shared" si="243"/>
        <v>0</v>
      </c>
      <c r="BQ111" s="21">
        <f t="shared" si="243"/>
        <v>0</v>
      </c>
      <c r="BR111" s="21">
        <f t="shared" si="243"/>
        <v>0</v>
      </c>
      <c r="BS111" s="21">
        <f t="shared" si="243"/>
        <v>0</v>
      </c>
      <c r="BT111" s="21">
        <f t="shared" si="243"/>
        <v>0</v>
      </c>
      <c r="BU111" s="21">
        <f t="shared" ref="BU111:CF114" si="244">+HLOOKUP(BU$105,$E$6:$ON$27,2+$C111,FALSE)</f>
        <v>0</v>
      </c>
      <c r="BV111" s="21">
        <f t="shared" si="244"/>
        <v>0</v>
      </c>
      <c r="BW111" s="21">
        <f t="shared" si="244"/>
        <v>0</v>
      </c>
      <c r="BX111" s="21">
        <f t="shared" si="244"/>
        <v>0</v>
      </c>
      <c r="BY111" s="21">
        <f t="shared" si="244"/>
        <v>0</v>
      </c>
      <c r="BZ111" s="21">
        <f t="shared" si="244"/>
        <v>0</v>
      </c>
      <c r="CA111" s="21">
        <f t="shared" si="244"/>
        <v>0</v>
      </c>
      <c r="CB111" s="21">
        <f t="shared" si="244"/>
        <v>0</v>
      </c>
      <c r="CC111" s="21">
        <f t="shared" si="244"/>
        <v>0</v>
      </c>
      <c r="CD111" s="21">
        <f t="shared" si="244"/>
        <v>0</v>
      </c>
      <c r="CE111" s="21">
        <f t="shared" si="244"/>
        <v>0</v>
      </c>
      <c r="CF111" s="21">
        <f t="shared" si="244"/>
        <v>0</v>
      </c>
      <c r="CG111" s="6"/>
      <c r="CH111" s="6"/>
      <c r="CI111" s="6"/>
      <c r="CJ111" s="6"/>
      <c r="CK111" s="6"/>
      <c r="CL111" s="6"/>
      <c r="CM111" s="6"/>
      <c r="CN111" s="6"/>
      <c r="CO111" s="6"/>
      <c r="CP111" s="6"/>
      <c r="CQ111" s="6"/>
      <c r="CR111" s="6"/>
      <c r="CS111" s="6"/>
      <c r="CT111" s="6"/>
      <c r="CU111" s="6"/>
      <c r="CV111" s="6"/>
      <c r="CW111" s="6"/>
      <c r="CX111" s="6"/>
      <c r="CY111" s="6"/>
      <c r="CZ111" s="6"/>
      <c r="DA111" s="6"/>
      <c r="DB111" s="6"/>
      <c r="DC111" s="6"/>
      <c r="DD111" s="6"/>
      <c r="DE111" s="6"/>
      <c r="DF111" s="6"/>
      <c r="DG111" s="6"/>
      <c r="DH111" s="6"/>
      <c r="DI111" s="6"/>
      <c r="DJ111" s="6"/>
      <c r="DK111" s="6"/>
      <c r="DL111" s="6"/>
      <c r="DM111" s="6"/>
      <c r="DN111" s="6"/>
      <c r="DO111" s="6"/>
      <c r="DP111" s="6"/>
      <c r="DQ111" s="6"/>
      <c r="DR111" s="6"/>
      <c r="DS111" s="6"/>
      <c r="DT111" s="6"/>
      <c r="DU111" s="6"/>
      <c r="DV111" s="6"/>
      <c r="DW111" s="6"/>
      <c r="DX111" s="6"/>
      <c r="DY111" s="6"/>
      <c r="DZ111" s="6"/>
      <c r="EA111" s="6"/>
      <c r="EB111" s="6"/>
      <c r="EC111" s="6"/>
      <c r="ED111" s="6"/>
      <c r="EE111" s="6"/>
      <c r="EF111" s="6"/>
      <c r="EG111" s="6"/>
      <c r="EH111" s="6"/>
      <c r="EI111" s="6"/>
      <c r="EJ111" s="6"/>
      <c r="EK111" s="6"/>
      <c r="EL111" s="6"/>
      <c r="EM111" s="6"/>
      <c r="EN111" s="6"/>
      <c r="EO111" s="6"/>
      <c r="EP111" s="6"/>
      <c r="EQ111" s="6"/>
      <c r="ER111" s="6"/>
      <c r="ES111" s="6"/>
      <c r="ET111" s="6"/>
      <c r="EU111" s="6"/>
      <c r="EV111" s="6"/>
      <c r="EW111" s="6"/>
      <c r="EX111" s="6"/>
      <c r="EY111" s="6"/>
      <c r="EZ111" s="6"/>
      <c r="FA111" s="6"/>
      <c r="FB111" s="6"/>
      <c r="FC111" s="6"/>
      <c r="FD111" s="6"/>
      <c r="FE111" s="6"/>
      <c r="FF111" s="6"/>
      <c r="FG111" s="6"/>
      <c r="FH111" s="6"/>
      <c r="FI111" s="6"/>
      <c r="FJ111" s="6"/>
      <c r="FK111" s="6"/>
      <c r="FL111" s="6"/>
      <c r="FM111" s="6"/>
      <c r="FN111" s="6"/>
      <c r="FO111" s="6"/>
      <c r="FP111" s="6"/>
      <c r="FQ111" s="6"/>
      <c r="FR111" s="6"/>
      <c r="FS111" s="6"/>
      <c r="FT111" s="6"/>
      <c r="FU111" s="6"/>
      <c r="FV111" s="6"/>
      <c r="FW111" s="6"/>
      <c r="FX111" s="6"/>
      <c r="FY111" s="6"/>
      <c r="FZ111" s="6"/>
      <c r="GA111" s="6"/>
      <c r="GB111" s="6"/>
      <c r="GC111" s="6"/>
      <c r="GD111" s="6"/>
      <c r="GE111" s="6"/>
      <c r="GF111" s="6"/>
      <c r="GG111" s="6"/>
      <c r="GH111" s="6"/>
      <c r="GI111" s="6"/>
      <c r="GJ111" s="6"/>
      <c r="GK111" s="6"/>
      <c r="GL111" s="6"/>
      <c r="GM111" s="6"/>
      <c r="GN111" s="6"/>
      <c r="GO111" s="6"/>
      <c r="GP111" s="6"/>
      <c r="GQ111" s="6"/>
      <c r="GR111" s="6"/>
      <c r="GS111" s="6"/>
      <c r="GT111" s="6"/>
      <c r="GU111" s="6"/>
      <c r="GV111" s="6"/>
      <c r="GW111" s="6"/>
      <c r="GX111" s="6"/>
      <c r="GY111" s="6"/>
      <c r="GZ111" s="6"/>
      <c r="HA111" s="6"/>
      <c r="HB111" s="6"/>
      <c r="HC111" s="6"/>
      <c r="HD111" s="6"/>
      <c r="HE111" s="6"/>
      <c r="HF111" s="6"/>
      <c r="HG111" s="6"/>
      <c r="HH111" s="6"/>
      <c r="HI111" s="6"/>
      <c r="HJ111" s="6"/>
      <c r="HK111" s="6"/>
      <c r="HL111" s="6"/>
      <c r="HM111" s="6"/>
      <c r="HN111" s="6"/>
      <c r="HO111" s="6"/>
      <c r="HP111" s="6"/>
      <c r="HQ111" s="6"/>
      <c r="HR111" s="6"/>
      <c r="HS111" s="6"/>
      <c r="HT111" s="6"/>
      <c r="HU111" s="6"/>
      <c r="HV111" s="6"/>
      <c r="HW111" s="6"/>
      <c r="HX111" s="6"/>
      <c r="HY111" s="6"/>
      <c r="HZ111" s="6"/>
      <c r="IA111" s="6"/>
      <c r="IB111" s="6"/>
      <c r="IC111" s="6"/>
      <c r="ID111" s="6"/>
      <c r="IE111" s="6"/>
      <c r="IF111" s="6"/>
      <c r="IG111" s="6"/>
      <c r="IH111" s="6"/>
      <c r="II111" s="6"/>
      <c r="IJ111" s="6"/>
      <c r="IK111" s="6"/>
      <c r="IL111" s="6"/>
      <c r="IM111" s="6"/>
      <c r="IN111" s="6"/>
      <c r="IO111" s="6"/>
      <c r="IP111" s="6"/>
      <c r="IQ111" s="6"/>
      <c r="IR111" s="6"/>
      <c r="IS111" s="6"/>
      <c r="IT111" s="6"/>
      <c r="IU111" s="6"/>
      <c r="IV111" s="6"/>
      <c r="IW111" s="6"/>
      <c r="IX111" s="6"/>
      <c r="IY111" s="6"/>
      <c r="IZ111" s="6"/>
      <c r="JA111" s="6"/>
      <c r="JB111" s="6"/>
      <c r="JC111" s="6"/>
      <c r="JD111" s="6"/>
      <c r="JE111" s="6"/>
      <c r="JF111" s="6"/>
      <c r="JG111" s="6"/>
      <c r="JH111" s="6"/>
      <c r="JI111" s="6"/>
      <c r="JJ111" s="6"/>
      <c r="JK111" s="6"/>
      <c r="JL111" s="6"/>
      <c r="JM111" s="6"/>
      <c r="JN111" s="6"/>
      <c r="JO111" s="6"/>
      <c r="JP111" s="6"/>
      <c r="JQ111" s="6"/>
      <c r="JR111" s="6"/>
      <c r="JS111" s="6"/>
      <c r="JT111" s="6"/>
      <c r="JU111" s="6"/>
      <c r="JV111" s="6"/>
      <c r="JW111" s="6"/>
      <c r="JX111" s="6"/>
      <c r="JY111" s="6"/>
      <c r="JZ111" s="6"/>
      <c r="KA111" s="6"/>
      <c r="KB111" s="6"/>
      <c r="KC111" s="6"/>
      <c r="KD111" s="6"/>
      <c r="KE111" s="6"/>
      <c r="KF111" s="6"/>
      <c r="KG111" s="6"/>
      <c r="KH111" s="6"/>
      <c r="KI111" s="6"/>
      <c r="KJ111" s="6"/>
      <c r="KK111" s="6"/>
      <c r="KL111" s="6"/>
      <c r="KM111" s="6"/>
      <c r="KN111" s="6"/>
      <c r="KO111" s="6"/>
      <c r="KP111" s="6"/>
      <c r="KQ111" s="6"/>
      <c r="KR111" s="6"/>
      <c r="KS111" s="6"/>
      <c r="KT111" s="6"/>
      <c r="KU111" s="6"/>
      <c r="KV111" s="6"/>
      <c r="KW111" s="6"/>
      <c r="KX111" s="6"/>
      <c r="KY111" s="6"/>
      <c r="KZ111" s="6"/>
      <c r="LA111" s="6"/>
      <c r="LB111" s="6"/>
      <c r="LC111" s="6"/>
      <c r="LD111" s="6"/>
      <c r="LE111" s="6"/>
      <c r="LF111" s="6"/>
      <c r="LG111" s="6"/>
      <c r="LH111" s="6"/>
      <c r="LI111" s="6"/>
      <c r="LJ111" s="6"/>
      <c r="LK111" s="6"/>
      <c r="LL111" s="6"/>
      <c r="LM111" s="6"/>
      <c r="LN111" s="6"/>
      <c r="LO111" s="6"/>
      <c r="LP111" s="6"/>
      <c r="LQ111" s="6"/>
      <c r="LR111" s="6"/>
      <c r="LS111" s="6"/>
      <c r="LT111" s="6"/>
      <c r="LU111" s="6"/>
      <c r="LV111" s="6"/>
      <c r="LW111" s="6"/>
      <c r="LX111" s="6"/>
      <c r="LY111" s="6"/>
      <c r="LZ111" s="6"/>
      <c r="MA111" s="6"/>
      <c r="MB111" s="6"/>
      <c r="MC111" s="6"/>
      <c r="MD111" s="6"/>
      <c r="ME111" s="6"/>
      <c r="MF111" s="6"/>
      <c r="MG111" s="6"/>
      <c r="MH111" s="6"/>
      <c r="MI111" s="6"/>
      <c r="MJ111" s="6"/>
      <c r="MK111" s="6"/>
      <c r="ML111" s="6"/>
      <c r="MM111" s="6"/>
      <c r="MN111" s="6"/>
      <c r="MO111" s="6"/>
      <c r="MP111" s="6"/>
      <c r="MQ111" s="6"/>
      <c r="MR111" s="6"/>
      <c r="MS111" s="6"/>
      <c r="MT111" s="6"/>
      <c r="MU111" s="6"/>
      <c r="MV111" s="6"/>
      <c r="MW111" s="6"/>
      <c r="MX111" s="6"/>
      <c r="MY111" s="6"/>
      <c r="MZ111" s="6"/>
      <c r="NA111" s="6"/>
      <c r="NB111" s="6"/>
      <c r="NC111" s="6"/>
      <c r="ND111" s="6"/>
      <c r="NE111" s="6"/>
      <c r="NF111" s="6"/>
      <c r="NG111" s="6"/>
      <c r="NH111" s="6"/>
      <c r="NI111" s="6"/>
      <c r="NJ111" s="6"/>
      <c r="NK111" s="6"/>
      <c r="NL111" s="6"/>
      <c r="NM111" s="6"/>
      <c r="NN111" s="6"/>
      <c r="NO111" s="6"/>
      <c r="NP111" s="6"/>
      <c r="NQ111" s="6"/>
      <c r="NR111" s="6"/>
      <c r="NS111" s="6"/>
      <c r="NT111" s="6"/>
      <c r="NU111" s="6"/>
      <c r="NV111" s="6"/>
      <c r="NW111" s="6"/>
      <c r="NX111" s="6"/>
      <c r="NY111" s="6"/>
      <c r="NZ111" s="6"/>
      <c r="OA111" s="6"/>
      <c r="OB111" s="6"/>
      <c r="OC111" s="6"/>
      <c r="OD111" s="6"/>
      <c r="OE111" s="6"/>
      <c r="OF111" s="6"/>
      <c r="OG111" s="6"/>
      <c r="OH111" s="6"/>
      <c r="OI111" s="6"/>
      <c r="OJ111" s="6"/>
      <c r="OK111" s="6"/>
      <c r="OL111" s="6"/>
      <c r="OM111" s="6"/>
      <c r="ON111" s="6"/>
    </row>
    <row r="112" spans="2:404" hidden="1" x14ac:dyDescent="0.3">
      <c r="B112" s="795">
        <f t="shared" si="239"/>
        <v>0</v>
      </c>
      <c r="C112" s="795">
        <v>7</v>
      </c>
      <c r="D112" s="499" t="str">
        <f t="shared" si="240"/>
        <v>Malla API 270</v>
      </c>
      <c r="E112" s="21">
        <f t="shared" si="236"/>
        <v>0</v>
      </c>
      <c r="F112" s="21">
        <f t="shared" si="242"/>
        <v>0</v>
      </c>
      <c r="G112" s="21">
        <f t="shared" si="242"/>
        <v>0</v>
      </c>
      <c r="H112" s="21">
        <f t="shared" si="242"/>
        <v>0</v>
      </c>
      <c r="I112" s="21">
        <f t="shared" si="242"/>
        <v>0</v>
      </c>
      <c r="J112" s="21">
        <f t="shared" ref="J112:BU115" si="245">+HLOOKUP(J$105,$E$6:$ON$27,2+$C112,FALSE)</f>
        <v>0</v>
      </c>
      <c r="K112" s="21">
        <f t="shared" si="245"/>
        <v>0</v>
      </c>
      <c r="L112" s="21">
        <f t="shared" si="245"/>
        <v>0</v>
      </c>
      <c r="M112" s="21">
        <f t="shared" si="245"/>
        <v>0</v>
      </c>
      <c r="N112" s="21">
        <f t="shared" si="245"/>
        <v>0</v>
      </c>
      <c r="O112" s="21">
        <f t="shared" si="245"/>
        <v>0</v>
      </c>
      <c r="P112" s="21">
        <f t="shared" si="245"/>
        <v>0</v>
      </c>
      <c r="Q112" s="21">
        <f t="shared" si="245"/>
        <v>0</v>
      </c>
      <c r="R112" s="21">
        <f t="shared" si="245"/>
        <v>0</v>
      </c>
      <c r="S112" s="21">
        <f t="shared" si="245"/>
        <v>0</v>
      </c>
      <c r="T112" s="21">
        <f t="shared" si="245"/>
        <v>0</v>
      </c>
      <c r="U112" s="21">
        <f t="shared" si="245"/>
        <v>0</v>
      </c>
      <c r="V112" s="21">
        <f t="shared" si="245"/>
        <v>0</v>
      </c>
      <c r="W112" s="21">
        <f t="shared" si="245"/>
        <v>0</v>
      </c>
      <c r="X112" s="21">
        <f t="shared" si="245"/>
        <v>0</v>
      </c>
      <c r="Y112" s="21">
        <f t="shared" si="245"/>
        <v>0</v>
      </c>
      <c r="Z112" s="21">
        <f t="shared" si="245"/>
        <v>0</v>
      </c>
      <c r="AA112" s="21">
        <f t="shared" si="245"/>
        <v>0</v>
      </c>
      <c r="AB112" s="21">
        <f t="shared" si="245"/>
        <v>0</v>
      </c>
      <c r="AC112" s="21">
        <f t="shared" si="245"/>
        <v>0</v>
      </c>
      <c r="AD112" s="21">
        <f t="shared" si="245"/>
        <v>0</v>
      </c>
      <c r="AE112" s="21">
        <f t="shared" si="245"/>
        <v>0</v>
      </c>
      <c r="AF112" s="21">
        <f t="shared" si="245"/>
        <v>0</v>
      </c>
      <c r="AG112" s="21">
        <f t="shared" si="245"/>
        <v>0</v>
      </c>
      <c r="AH112" s="21">
        <f t="shared" si="245"/>
        <v>0</v>
      </c>
      <c r="AI112" s="21">
        <f t="shared" si="245"/>
        <v>0</v>
      </c>
      <c r="AJ112" s="21">
        <f t="shared" si="245"/>
        <v>0</v>
      </c>
      <c r="AK112" s="21">
        <f t="shared" si="245"/>
        <v>0</v>
      </c>
      <c r="AL112" s="21">
        <f t="shared" si="245"/>
        <v>0</v>
      </c>
      <c r="AM112" s="21">
        <f t="shared" si="245"/>
        <v>0</v>
      </c>
      <c r="AN112" s="21">
        <f t="shared" si="245"/>
        <v>0</v>
      </c>
      <c r="AO112" s="21">
        <f t="shared" si="245"/>
        <v>0</v>
      </c>
      <c r="AP112" s="21">
        <f t="shared" si="245"/>
        <v>0</v>
      </c>
      <c r="AQ112" s="21">
        <f t="shared" si="245"/>
        <v>0</v>
      </c>
      <c r="AR112" s="21">
        <f t="shared" si="245"/>
        <v>0</v>
      </c>
      <c r="AS112" s="21">
        <f t="shared" si="245"/>
        <v>0</v>
      </c>
      <c r="AT112" s="21">
        <f t="shared" si="245"/>
        <v>0</v>
      </c>
      <c r="AU112" s="21">
        <f t="shared" si="245"/>
        <v>0</v>
      </c>
      <c r="AV112" s="21">
        <f t="shared" si="245"/>
        <v>0</v>
      </c>
      <c r="AW112" s="21">
        <f t="shared" si="245"/>
        <v>0</v>
      </c>
      <c r="AX112" s="21">
        <f t="shared" si="245"/>
        <v>0</v>
      </c>
      <c r="AY112" s="21">
        <f t="shared" si="245"/>
        <v>0</v>
      </c>
      <c r="AZ112" s="21">
        <f t="shared" si="245"/>
        <v>0</v>
      </c>
      <c r="BA112" s="21">
        <f t="shared" si="245"/>
        <v>0</v>
      </c>
      <c r="BB112" s="21">
        <f t="shared" si="245"/>
        <v>0</v>
      </c>
      <c r="BC112" s="21">
        <f t="shared" si="245"/>
        <v>0</v>
      </c>
      <c r="BD112" s="21">
        <f t="shared" si="245"/>
        <v>0</v>
      </c>
      <c r="BE112" s="21">
        <f t="shared" si="245"/>
        <v>0</v>
      </c>
      <c r="BF112" s="21">
        <f t="shared" si="245"/>
        <v>0</v>
      </c>
      <c r="BG112" s="21">
        <f t="shared" si="245"/>
        <v>0</v>
      </c>
      <c r="BH112" s="21">
        <f t="shared" si="245"/>
        <v>0</v>
      </c>
      <c r="BI112" s="21">
        <f t="shared" si="245"/>
        <v>0</v>
      </c>
      <c r="BJ112" s="21">
        <f t="shared" si="245"/>
        <v>0</v>
      </c>
      <c r="BK112" s="21">
        <f t="shared" si="245"/>
        <v>0</v>
      </c>
      <c r="BL112" s="21">
        <f t="shared" si="245"/>
        <v>0</v>
      </c>
      <c r="BM112" s="21">
        <f t="shared" si="245"/>
        <v>0</v>
      </c>
      <c r="BN112" s="21">
        <f t="shared" si="245"/>
        <v>0</v>
      </c>
      <c r="BO112" s="21">
        <f t="shared" si="245"/>
        <v>0</v>
      </c>
      <c r="BP112" s="21">
        <f t="shared" si="245"/>
        <v>0</v>
      </c>
      <c r="BQ112" s="21">
        <f t="shared" si="245"/>
        <v>0</v>
      </c>
      <c r="BR112" s="21">
        <f t="shared" si="245"/>
        <v>0</v>
      </c>
      <c r="BS112" s="21">
        <f t="shared" si="245"/>
        <v>0</v>
      </c>
      <c r="BT112" s="21">
        <f t="shared" si="245"/>
        <v>0</v>
      </c>
      <c r="BU112" s="21">
        <f t="shared" si="245"/>
        <v>0</v>
      </c>
      <c r="BV112" s="21">
        <f t="shared" si="244"/>
        <v>0</v>
      </c>
      <c r="BW112" s="21">
        <f t="shared" si="244"/>
        <v>0</v>
      </c>
      <c r="BX112" s="21">
        <f t="shared" si="244"/>
        <v>0</v>
      </c>
      <c r="BY112" s="21">
        <f t="shared" si="244"/>
        <v>0</v>
      </c>
      <c r="BZ112" s="21">
        <f t="shared" si="244"/>
        <v>0</v>
      </c>
      <c r="CA112" s="21">
        <f t="shared" si="244"/>
        <v>0</v>
      </c>
      <c r="CB112" s="21">
        <f t="shared" si="244"/>
        <v>0</v>
      </c>
      <c r="CC112" s="21">
        <f t="shared" si="244"/>
        <v>0</v>
      </c>
      <c r="CD112" s="21">
        <f t="shared" si="244"/>
        <v>0</v>
      </c>
      <c r="CE112" s="21">
        <f t="shared" si="244"/>
        <v>0</v>
      </c>
      <c r="CF112" s="21">
        <f t="shared" si="244"/>
        <v>0</v>
      </c>
      <c r="CG112" s="6"/>
      <c r="CH112" s="6"/>
      <c r="CI112" s="6"/>
      <c r="CJ112" s="6"/>
      <c r="CK112" s="6"/>
      <c r="CL112" s="6"/>
      <c r="CM112" s="6"/>
      <c r="CN112" s="6"/>
      <c r="CO112" s="6"/>
      <c r="CP112" s="6"/>
      <c r="CQ112" s="6"/>
      <c r="CR112" s="6"/>
      <c r="CS112" s="6"/>
      <c r="CT112" s="6"/>
      <c r="CU112" s="6"/>
      <c r="CV112" s="6"/>
      <c r="CW112" s="6"/>
      <c r="CX112" s="6"/>
      <c r="CY112" s="6"/>
      <c r="CZ112" s="6"/>
      <c r="DA112" s="6"/>
      <c r="DB112" s="6"/>
      <c r="DC112" s="6"/>
      <c r="DD112" s="6"/>
      <c r="DE112" s="6"/>
      <c r="DF112" s="6"/>
      <c r="DG112" s="6"/>
      <c r="DH112" s="6"/>
      <c r="DI112" s="6"/>
      <c r="DJ112" s="6"/>
      <c r="DK112" s="6"/>
      <c r="DL112" s="6"/>
      <c r="DM112" s="6"/>
      <c r="DN112" s="6"/>
      <c r="DO112" s="6"/>
      <c r="DP112" s="6"/>
      <c r="DQ112" s="6"/>
      <c r="DR112" s="6"/>
      <c r="DS112" s="6"/>
      <c r="DT112" s="6"/>
      <c r="DU112" s="6"/>
      <c r="DV112" s="6"/>
      <c r="DW112" s="6"/>
      <c r="DX112" s="6"/>
      <c r="DY112" s="6"/>
      <c r="DZ112" s="6"/>
      <c r="EA112" s="6"/>
      <c r="EB112" s="6"/>
      <c r="EC112" s="6"/>
      <c r="ED112" s="6"/>
      <c r="EE112" s="6"/>
      <c r="EF112" s="6"/>
      <c r="EG112" s="6"/>
      <c r="EH112" s="6"/>
      <c r="EI112" s="6"/>
      <c r="EJ112" s="6"/>
      <c r="EK112" s="6"/>
      <c r="EL112" s="6"/>
      <c r="EM112" s="6"/>
      <c r="EN112" s="6"/>
      <c r="EO112" s="6"/>
      <c r="EP112" s="6"/>
      <c r="EQ112" s="6"/>
      <c r="ER112" s="6"/>
      <c r="ES112" s="6"/>
      <c r="ET112" s="6"/>
      <c r="EU112" s="6"/>
      <c r="EV112" s="6"/>
      <c r="EW112" s="6"/>
      <c r="EX112" s="6"/>
      <c r="EY112" s="6"/>
      <c r="EZ112" s="6"/>
      <c r="FA112" s="6"/>
      <c r="FB112" s="6"/>
      <c r="FC112" s="6"/>
      <c r="FD112" s="6"/>
      <c r="FE112" s="6"/>
      <c r="FF112" s="6"/>
      <c r="FG112" s="6"/>
      <c r="FH112" s="6"/>
      <c r="FI112" s="6"/>
      <c r="FJ112" s="6"/>
      <c r="FK112" s="6"/>
      <c r="FL112" s="6"/>
      <c r="FM112" s="6"/>
      <c r="FN112" s="6"/>
      <c r="FO112" s="6"/>
      <c r="FP112" s="6"/>
      <c r="FQ112" s="6"/>
      <c r="FR112" s="6"/>
      <c r="FS112" s="6"/>
      <c r="FT112" s="6"/>
      <c r="FU112" s="6"/>
      <c r="FV112" s="6"/>
      <c r="FW112" s="6"/>
      <c r="FX112" s="6"/>
      <c r="FY112" s="6"/>
      <c r="FZ112" s="6"/>
      <c r="GA112" s="6"/>
      <c r="GB112" s="6"/>
      <c r="GC112" s="6"/>
      <c r="GD112" s="6"/>
      <c r="GE112" s="6"/>
      <c r="GF112" s="6"/>
      <c r="GG112" s="6"/>
      <c r="GH112" s="6"/>
      <c r="GI112" s="6"/>
      <c r="GJ112" s="6"/>
      <c r="GK112" s="6"/>
      <c r="GL112" s="6"/>
      <c r="GM112" s="6"/>
      <c r="GN112" s="6"/>
      <c r="GO112" s="6"/>
      <c r="GP112" s="6"/>
      <c r="GQ112" s="6"/>
      <c r="GR112" s="6"/>
      <c r="GS112" s="6"/>
      <c r="GT112" s="6"/>
      <c r="GU112" s="6"/>
      <c r="GV112" s="6"/>
      <c r="GW112" s="6"/>
      <c r="GX112" s="6"/>
      <c r="GY112" s="6"/>
      <c r="GZ112" s="6"/>
      <c r="HA112" s="6"/>
      <c r="HB112" s="6"/>
      <c r="HC112" s="6"/>
      <c r="HD112" s="6"/>
      <c r="HE112" s="6"/>
      <c r="HF112" s="6"/>
      <c r="HG112" s="6"/>
      <c r="HH112" s="6"/>
      <c r="HI112" s="6"/>
      <c r="HJ112" s="6"/>
      <c r="HK112" s="6"/>
      <c r="HL112" s="6"/>
      <c r="HM112" s="6"/>
      <c r="HN112" s="6"/>
      <c r="HO112" s="6"/>
      <c r="HP112" s="6"/>
      <c r="HQ112" s="6"/>
      <c r="HR112" s="6"/>
      <c r="HS112" s="6"/>
      <c r="HT112" s="6"/>
      <c r="HU112" s="6"/>
      <c r="HV112" s="6"/>
      <c r="HW112" s="6"/>
      <c r="HX112" s="6"/>
      <c r="HY112" s="6"/>
      <c r="HZ112" s="6"/>
      <c r="IA112" s="6"/>
      <c r="IB112" s="6"/>
      <c r="IC112" s="6"/>
      <c r="ID112" s="6"/>
      <c r="IE112" s="6"/>
      <c r="IF112" s="6"/>
      <c r="IG112" s="6"/>
      <c r="IH112" s="6"/>
      <c r="II112" s="6"/>
      <c r="IJ112" s="6"/>
      <c r="IK112" s="6"/>
      <c r="IL112" s="6"/>
      <c r="IM112" s="6"/>
      <c r="IN112" s="6"/>
      <c r="IO112" s="6"/>
      <c r="IP112" s="6"/>
      <c r="IQ112" s="6"/>
      <c r="IR112" s="6"/>
      <c r="IS112" s="6"/>
      <c r="IT112" s="6"/>
      <c r="IU112" s="6"/>
      <c r="IV112" s="6"/>
      <c r="IW112" s="6"/>
      <c r="IX112" s="6"/>
      <c r="IY112" s="6"/>
      <c r="IZ112" s="6"/>
      <c r="JA112" s="6"/>
      <c r="JB112" s="6"/>
      <c r="JC112" s="6"/>
      <c r="JD112" s="6"/>
      <c r="JE112" s="6"/>
      <c r="JF112" s="6"/>
      <c r="JG112" s="6"/>
      <c r="JH112" s="6"/>
      <c r="JI112" s="6"/>
      <c r="JJ112" s="6"/>
      <c r="JK112" s="6"/>
      <c r="JL112" s="6"/>
      <c r="JM112" s="6"/>
      <c r="JN112" s="6"/>
      <c r="JO112" s="6"/>
      <c r="JP112" s="6"/>
      <c r="JQ112" s="6"/>
      <c r="JR112" s="6"/>
      <c r="JS112" s="6"/>
      <c r="JT112" s="6"/>
      <c r="JU112" s="6"/>
      <c r="JV112" s="6"/>
      <c r="JW112" s="6"/>
      <c r="JX112" s="6"/>
      <c r="JY112" s="6"/>
      <c r="JZ112" s="6"/>
      <c r="KA112" s="6"/>
      <c r="KB112" s="6"/>
      <c r="KC112" s="6"/>
      <c r="KD112" s="6"/>
      <c r="KE112" s="6"/>
      <c r="KF112" s="6"/>
      <c r="KG112" s="6"/>
      <c r="KH112" s="6"/>
      <c r="KI112" s="6"/>
      <c r="KJ112" s="6"/>
      <c r="KK112" s="6"/>
      <c r="KL112" s="6"/>
      <c r="KM112" s="6"/>
      <c r="KN112" s="6"/>
      <c r="KO112" s="6"/>
      <c r="KP112" s="6"/>
      <c r="KQ112" s="6"/>
      <c r="KR112" s="6"/>
      <c r="KS112" s="6"/>
      <c r="KT112" s="6"/>
      <c r="KU112" s="6"/>
      <c r="KV112" s="6"/>
      <c r="KW112" s="6"/>
      <c r="KX112" s="6"/>
      <c r="KY112" s="6"/>
      <c r="KZ112" s="6"/>
      <c r="LA112" s="6"/>
      <c r="LB112" s="6"/>
      <c r="LC112" s="6"/>
      <c r="LD112" s="6"/>
      <c r="LE112" s="6"/>
      <c r="LF112" s="6"/>
      <c r="LG112" s="6"/>
      <c r="LH112" s="6"/>
      <c r="LI112" s="6"/>
      <c r="LJ112" s="6"/>
      <c r="LK112" s="6"/>
      <c r="LL112" s="6"/>
      <c r="LM112" s="6"/>
      <c r="LN112" s="6"/>
      <c r="LO112" s="6"/>
      <c r="LP112" s="6"/>
      <c r="LQ112" s="6"/>
      <c r="LR112" s="6"/>
      <c r="LS112" s="6"/>
      <c r="LT112" s="6"/>
      <c r="LU112" s="6"/>
      <c r="LV112" s="6"/>
      <c r="LW112" s="6"/>
      <c r="LX112" s="6"/>
      <c r="LY112" s="6"/>
      <c r="LZ112" s="6"/>
      <c r="MA112" s="6"/>
      <c r="MB112" s="6"/>
      <c r="MC112" s="6"/>
      <c r="MD112" s="6"/>
      <c r="ME112" s="6"/>
      <c r="MF112" s="6"/>
      <c r="MG112" s="6"/>
      <c r="MH112" s="6"/>
      <c r="MI112" s="6"/>
      <c r="MJ112" s="6"/>
      <c r="MK112" s="6"/>
      <c r="ML112" s="6"/>
      <c r="MM112" s="6"/>
      <c r="MN112" s="6"/>
      <c r="MO112" s="6"/>
      <c r="MP112" s="6"/>
      <c r="MQ112" s="6"/>
      <c r="MR112" s="6"/>
      <c r="MS112" s="6"/>
      <c r="MT112" s="6"/>
      <c r="MU112" s="6"/>
      <c r="MV112" s="6"/>
      <c r="MW112" s="6"/>
      <c r="MX112" s="6"/>
      <c r="MY112" s="6"/>
      <c r="MZ112" s="6"/>
      <c r="NA112" s="6"/>
      <c r="NB112" s="6"/>
      <c r="NC112" s="6"/>
      <c r="ND112" s="6"/>
      <c r="NE112" s="6"/>
      <c r="NF112" s="6"/>
      <c r="NG112" s="6"/>
      <c r="NH112" s="6"/>
      <c r="NI112" s="6"/>
      <c r="NJ112" s="6"/>
      <c r="NK112" s="6"/>
      <c r="NL112" s="6"/>
      <c r="NM112" s="6"/>
      <c r="NN112" s="6"/>
      <c r="NO112" s="6"/>
      <c r="NP112" s="6"/>
      <c r="NQ112" s="6"/>
      <c r="NR112" s="6"/>
      <c r="NS112" s="6"/>
      <c r="NT112" s="6"/>
      <c r="NU112" s="6"/>
      <c r="NV112" s="6"/>
      <c r="NW112" s="6"/>
      <c r="NX112" s="6"/>
      <c r="NY112" s="6"/>
      <c r="NZ112" s="6"/>
      <c r="OA112" s="6"/>
      <c r="OB112" s="6"/>
      <c r="OC112" s="6"/>
      <c r="OD112" s="6"/>
      <c r="OE112" s="6"/>
      <c r="OF112" s="6"/>
      <c r="OG112" s="6"/>
      <c r="OH112" s="6"/>
      <c r="OI112" s="6"/>
      <c r="OJ112" s="6"/>
      <c r="OK112" s="6"/>
      <c r="OL112" s="6"/>
      <c r="OM112" s="6"/>
      <c r="ON112" s="6"/>
    </row>
    <row r="113" spans="2:404" hidden="1" x14ac:dyDescent="0.3">
      <c r="B113" s="795">
        <f t="shared" si="239"/>
        <v>0</v>
      </c>
      <c r="C113" s="795">
        <v>8</v>
      </c>
      <c r="D113" s="499" t="str">
        <f t="shared" si="240"/>
        <v>Malla API 80</v>
      </c>
      <c r="E113" s="21">
        <f t="shared" si="236"/>
        <v>0</v>
      </c>
      <c r="F113" s="21">
        <f t="shared" si="242"/>
        <v>0</v>
      </c>
      <c r="G113" s="21">
        <f t="shared" si="242"/>
        <v>0</v>
      </c>
      <c r="H113" s="21">
        <f t="shared" si="242"/>
        <v>0</v>
      </c>
      <c r="I113" s="21">
        <f t="shared" si="242"/>
        <v>0</v>
      </c>
      <c r="J113" s="21">
        <f t="shared" si="245"/>
        <v>0</v>
      </c>
      <c r="K113" s="21">
        <f t="shared" si="245"/>
        <v>0</v>
      </c>
      <c r="L113" s="21">
        <f t="shared" si="245"/>
        <v>0</v>
      </c>
      <c r="M113" s="21">
        <f t="shared" si="245"/>
        <v>0</v>
      </c>
      <c r="N113" s="21">
        <f t="shared" si="245"/>
        <v>0</v>
      </c>
      <c r="O113" s="21">
        <f t="shared" si="245"/>
        <v>0</v>
      </c>
      <c r="P113" s="21">
        <f t="shared" si="245"/>
        <v>0</v>
      </c>
      <c r="Q113" s="21">
        <f t="shared" si="245"/>
        <v>0</v>
      </c>
      <c r="R113" s="21">
        <f t="shared" si="245"/>
        <v>0</v>
      </c>
      <c r="S113" s="21">
        <f t="shared" si="245"/>
        <v>0</v>
      </c>
      <c r="T113" s="21">
        <f t="shared" si="245"/>
        <v>0</v>
      </c>
      <c r="U113" s="21">
        <f t="shared" si="245"/>
        <v>0</v>
      </c>
      <c r="V113" s="21">
        <f t="shared" si="245"/>
        <v>0</v>
      </c>
      <c r="W113" s="21">
        <f t="shared" si="245"/>
        <v>0</v>
      </c>
      <c r="X113" s="21">
        <f t="shared" si="245"/>
        <v>0</v>
      </c>
      <c r="Y113" s="21">
        <f t="shared" si="245"/>
        <v>0</v>
      </c>
      <c r="Z113" s="21">
        <f t="shared" si="245"/>
        <v>0</v>
      </c>
      <c r="AA113" s="21">
        <f t="shared" si="245"/>
        <v>0</v>
      </c>
      <c r="AB113" s="21">
        <f t="shared" si="245"/>
        <v>0</v>
      </c>
      <c r="AC113" s="21">
        <f t="shared" si="245"/>
        <v>0</v>
      </c>
      <c r="AD113" s="21">
        <f t="shared" si="245"/>
        <v>0</v>
      </c>
      <c r="AE113" s="21">
        <f t="shared" si="245"/>
        <v>0</v>
      </c>
      <c r="AF113" s="21">
        <f t="shared" si="245"/>
        <v>0</v>
      </c>
      <c r="AG113" s="21">
        <f t="shared" si="245"/>
        <v>0</v>
      </c>
      <c r="AH113" s="21">
        <f t="shared" si="245"/>
        <v>0</v>
      </c>
      <c r="AI113" s="21">
        <f t="shared" si="245"/>
        <v>0</v>
      </c>
      <c r="AJ113" s="21">
        <f t="shared" si="245"/>
        <v>0</v>
      </c>
      <c r="AK113" s="21">
        <f t="shared" si="245"/>
        <v>0</v>
      </c>
      <c r="AL113" s="21">
        <f t="shared" si="245"/>
        <v>0</v>
      </c>
      <c r="AM113" s="21">
        <f t="shared" si="245"/>
        <v>0</v>
      </c>
      <c r="AN113" s="21">
        <f t="shared" si="245"/>
        <v>0</v>
      </c>
      <c r="AO113" s="21">
        <f t="shared" si="245"/>
        <v>0</v>
      </c>
      <c r="AP113" s="21">
        <f t="shared" si="245"/>
        <v>0</v>
      </c>
      <c r="AQ113" s="21">
        <f t="shared" si="245"/>
        <v>0</v>
      </c>
      <c r="AR113" s="21">
        <f t="shared" si="245"/>
        <v>0</v>
      </c>
      <c r="AS113" s="21">
        <f t="shared" si="245"/>
        <v>0</v>
      </c>
      <c r="AT113" s="21">
        <f t="shared" si="245"/>
        <v>0</v>
      </c>
      <c r="AU113" s="21">
        <f t="shared" si="245"/>
        <v>0</v>
      </c>
      <c r="AV113" s="21">
        <f t="shared" si="245"/>
        <v>0</v>
      </c>
      <c r="AW113" s="21">
        <f t="shared" si="245"/>
        <v>0</v>
      </c>
      <c r="AX113" s="21">
        <f t="shared" si="245"/>
        <v>0</v>
      </c>
      <c r="AY113" s="21">
        <f t="shared" si="245"/>
        <v>0</v>
      </c>
      <c r="AZ113" s="21">
        <f t="shared" si="245"/>
        <v>0</v>
      </c>
      <c r="BA113" s="21">
        <f t="shared" si="245"/>
        <v>0</v>
      </c>
      <c r="BB113" s="21">
        <f t="shared" si="245"/>
        <v>0</v>
      </c>
      <c r="BC113" s="21">
        <f t="shared" si="245"/>
        <v>0</v>
      </c>
      <c r="BD113" s="21">
        <f t="shared" si="245"/>
        <v>0</v>
      </c>
      <c r="BE113" s="21">
        <f t="shared" si="245"/>
        <v>0</v>
      </c>
      <c r="BF113" s="21">
        <f t="shared" si="245"/>
        <v>0</v>
      </c>
      <c r="BG113" s="21">
        <f t="shared" si="245"/>
        <v>0</v>
      </c>
      <c r="BH113" s="21">
        <f t="shared" si="245"/>
        <v>0</v>
      </c>
      <c r="BI113" s="21">
        <f t="shared" si="245"/>
        <v>0</v>
      </c>
      <c r="BJ113" s="21">
        <f t="shared" si="245"/>
        <v>0</v>
      </c>
      <c r="BK113" s="21">
        <f t="shared" si="245"/>
        <v>0</v>
      </c>
      <c r="BL113" s="21">
        <f t="shared" si="245"/>
        <v>0</v>
      </c>
      <c r="BM113" s="21">
        <f t="shared" si="245"/>
        <v>0</v>
      </c>
      <c r="BN113" s="21">
        <f t="shared" si="245"/>
        <v>0</v>
      </c>
      <c r="BO113" s="21">
        <f t="shared" si="245"/>
        <v>0</v>
      </c>
      <c r="BP113" s="21">
        <f t="shared" si="245"/>
        <v>0</v>
      </c>
      <c r="BQ113" s="21">
        <f t="shared" si="245"/>
        <v>0</v>
      </c>
      <c r="BR113" s="21">
        <f t="shared" si="245"/>
        <v>0</v>
      </c>
      <c r="BS113" s="21">
        <f t="shared" si="245"/>
        <v>0</v>
      </c>
      <c r="BT113" s="21">
        <f t="shared" si="245"/>
        <v>0</v>
      </c>
      <c r="BU113" s="21">
        <f t="shared" si="245"/>
        <v>0</v>
      </c>
      <c r="BV113" s="21">
        <f t="shared" si="244"/>
        <v>0</v>
      </c>
      <c r="BW113" s="21">
        <f t="shared" si="244"/>
        <v>0</v>
      </c>
      <c r="BX113" s="21">
        <f t="shared" si="244"/>
        <v>0</v>
      </c>
      <c r="BY113" s="21">
        <f t="shared" si="244"/>
        <v>0</v>
      </c>
      <c r="BZ113" s="21">
        <f t="shared" si="244"/>
        <v>0</v>
      </c>
      <c r="CA113" s="21">
        <f t="shared" si="244"/>
        <v>0</v>
      </c>
      <c r="CB113" s="21">
        <f t="shared" si="244"/>
        <v>0</v>
      </c>
      <c r="CC113" s="21">
        <f t="shared" si="244"/>
        <v>0</v>
      </c>
      <c r="CD113" s="21">
        <f t="shared" si="244"/>
        <v>0</v>
      </c>
      <c r="CE113" s="21">
        <f t="shared" si="244"/>
        <v>0</v>
      </c>
      <c r="CF113" s="21">
        <f t="shared" si="244"/>
        <v>0</v>
      </c>
      <c r="CG113" s="6"/>
      <c r="CH113" s="6"/>
      <c r="CI113" s="6"/>
      <c r="CJ113" s="6"/>
      <c r="CK113" s="6"/>
      <c r="CL113" s="6"/>
      <c r="CM113" s="6"/>
      <c r="CN113" s="6"/>
      <c r="CO113" s="6"/>
      <c r="CP113" s="6"/>
      <c r="CQ113" s="6"/>
      <c r="CR113" s="6"/>
      <c r="CS113" s="6"/>
      <c r="CT113" s="6"/>
      <c r="CU113" s="6"/>
      <c r="CV113" s="6"/>
      <c r="CW113" s="6"/>
      <c r="CX113" s="6"/>
      <c r="CY113" s="6"/>
      <c r="CZ113" s="6"/>
      <c r="DA113" s="6"/>
      <c r="DB113" s="6"/>
      <c r="DC113" s="6"/>
      <c r="DD113" s="6"/>
      <c r="DE113" s="6"/>
      <c r="DF113" s="6"/>
      <c r="DG113" s="6"/>
      <c r="DH113" s="6"/>
      <c r="DI113" s="6"/>
      <c r="DJ113" s="6"/>
      <c r="DK113" s="6"/>
      <c r="DL113" s="6"/>
      <c r="DM113" s="6"/>
      <c r="DN113" s="6"/>
      <c r="DO113" s="6"/>
      <c r="DP113" s="6"/>
      <c r="DQ113" s="6"/>
      <c r="DR113" s="6"/>
      <c r="DS113" s="6"/>
      <c r="DT113" s="6"/>
      <c r="DU113" s="6"/>
      <c r="DV113" s="6"/>
      <c r="DW113" s="6"/>
      <c r="DX113" s="6"/>
      <c r="DY113" s="6"/>
      <c r="DZ113" s="6"/>
      <c r="EA113" s="6"/>
      <c r="EB113" s="6"/>
      <c r="EC113" s="6"/>
      <c r="ED113" s="6"/>
      <c r="EE113" s="6"/>
      <c r="EF113" s="6"/>
      <c r="EG113" s="6"/>
      <c r="EH113" s="6"/>
      <c r="EI113" s="6"/>
      <c r="EJ113" s="6"/>
      <c r="EK113" s="6"/>
      <c r="EL113" s="6"/>
      <c r="EM113" s="6"/>
      <c r="EN113" s="6"/>
      <c r="EO113" s="6"/>
      <c r="EP113" s="6"/>
      <c r="EQ113" s="6"/>
      <c r="ER113" s="6"/>
      <c r="ES113" s="6"/>
      <c r="ET113" s="6"/>
      <c r="EU113" s="6"/>
      <c r="EV113" s="6"/>
      <c r="EW113" s="6"/>
      <c r="EX113" s="6"/>
      <c r="EY113" s="6"/>
      <c r="EZ113" s="6"/>
      <c r="FA113" s="6"/>
      <c r="FB113" s="6"/>
      <c r="FC113" s="6"/>
      <c r="FD113" s="6"/>
      <c r="FE113" s="6"/>
      <c r="FF113" s="6"/>
      <c r="FG113" s="6"/>
      <c r="FH113" s="6"/>
      <c r="FI113" s="6"/>
      <c r="FJ113" s="6"/>
      <c r="FK113" s="6"/>
      <c r="FL113" s="6"/>
      <c r="FM113" s="6"/>
      <c r="FN113" s="6"/>
      <c r="FO113" s="6"/>
      <c r="FP113" s="6"/>
      <c r="FQ113" s="6"/>
      <c r="FR113" s="6"/>
      <c r="FS113" s="6"/>
      <c r="FT113" s="6"/>
      <c r="FU113" s="6"/>
      <c r="FV113" s="6"/>
      <c r="FW113" s="6"/>
      <c r="FX113" s="6"/>
      <c r="FY113" s="6"/>
      <c r="FZ113" s="6"/>
      <c r="GA113" s="6"/>
      <c r="GB113" s="6"/>
      <c r="GC113" s="6"/>
      <c r="GD113" s="6"/>
      <c r="GE113" s="6"/>
      <c r="GF113" s="6"/>
      <c r="GG113" s="6"/>
      <c r="GH113" s="6"/>
      <c r="GI113" s="6"/>
      <c r="GJ113" s="6"/>
      <c r="GK113" s="6"/>
      <c r="GL113" s="6"/>
      <c r="GM113" s="6"/>
      <c r="GN113" s="6"/>
      <c r="GO113" s="6"/>
      <c r="GP113" s="6"/>
      <c r="GQ113" s="6"/>
      <c r="GR113" s="6"/>
      <c r="GS113" s="6"/>
      <c r="GT113" s="6"/>
      <c r="GU113" s="6"/>
      <c r="GV113" s="6"/>
      <c r="GW113" s="6"/>
      <c r="GX113" s="6"/>
      <c r="GY113" s="6"/>
      <c r="GZ113" s="6"/>
      <c r="HA113" s="6"/>
      <c r="HB113" s="6"/>
      <c r="HC113" s="6"/>
      <c r="HD113" s="6"/>
      <c r="HE113" s="6"/>
      <c r="HF113" s="6"/>
      <c r="HG113" s="6"/>
      <c r="HH113" s="6"/>
      <c r="HI113" s="6"/>
      <c r="HJ113" s="6"/>
      <c r="HK113" s="6"/>
      <c r="HL113" s="6"/>
      <c r="HM113" s="6"/>
      <c r="HN113" s="6"/>
      <c r="HO113" s="6"/>
      <c r="HP113" s="6"/>
      <c r="HQ113" s="6"/>
      <c r="HR113" s="6"/>
      <c r="HS113" s="6"/>
      <c r="HT113" s="6"/>
      <c r="HU113" s="6"/>
      <c r="HV113" s="6"/>
      <c r="HW113" s="6"/>
      <c r="HX113" s="6"/>
      <c r="HY113" s="6"/>
      <c r="HZ113" s="6"/>
      <c r="IA113" s="6"/>
      <c r="IB113" s="6"/>
      <c r="IC113" s="6"/>
      <c r="ID113" s="6"/>
      <c r="IE113" s="6"/>
      <c r="IF113" s="6"/>
      <c r="IG113" s="6"/>
      <c r="IH113" s="6"/>
      <c r="II113" s="6"/>
      <c r="IJ113" s="6"/>
      <c r="IK113" s="6"/>
      <c r="IL113" s="6"/>
      <c r="IM113" s="6"/>
      <c r="IN113" s="6"/>
      <c r="IO113" s="6"/>
      <c r="IP113" s="6"/>
      <c r="IQ113" s="6"/>
      <c r="IR113" s="6"/>
      <c r="IS113" s="6"/>
      <c r="IT113" s="6"/>
      <c r="IU113" s="6"/>
      <c r="IV113" s="6"/>
      <c r="IW113" s="6"/>
      <c r="IX113" s="6"/>
      <c r="IY113" s="6"/>
      <c r="IZ113" s="6"/>
      <c r="JA113" s="6"/>
      <c r="JB113" s="6"/>
      <c r="JC113" s="6"/>
      <c r="JD113" s="6"/>
      <c r="JE113" s="6"/>
      <c r="JF113" s="6"/>
      <c r="JG113" s="6"/>
      <c r="JH113" s="6"/>
      <c r="JI113" s="6"/>
      <c r="JJ113" s="6"/>
      <c r="JK113" s="6"/>
      <c r="JL113" s="6"/>
      <c r="JM113" s="6"/>
      <c r="JN113" s="6"/>
      <c r="JO113" s="6"/>
      <c r="JP113" s="6"/>
      <c r="JQ113" s="6"/>
      <c r="JR113" s="6"/>
      <c r="JS113" s="6"/>
      <c r="JT113" s="6"/>
      <c r="JU113" s="6"/>
      <c r="JV113" s="6"/>
      <c r="JW113" s="6"/>
      <c r="JX113" s="6"/>
      <c r="JY113" s="6"/>
      <c r="JZ113" s="6"/>
      <c r="KA113" s="6"/>
      <c r="KB113" s="6"/>
      <c r="KC113" s="6"/>
      <c r="KD113" s="6"/>
      <c r="KE113" s="6"/>
      <c r="KF113" s="6"/>
      <c r="KG113" s="6"/>
      <c r="KH113" s="6"/>
      <c r="KI113" s="6"/>
      <c r="KJ113" s="6"/>
      <c r="KK113" s="6"/>
      <c r="KL113" s="6"/>
      <c r="KM113" s="6"/>
      <c r="KN113" s="6"/>
      <c r="KO113" s="6"/>
      <c r="KP113" s="6"/>
      <c r="KQ113" s="6"/>
      <c r="KR113" s="6"/>
      <c r="KS113" s="6"/>
      <c r="KT113" s="6"/>
      <c r="KU113" s="6"/>
      <c r="KV113" s="6"/>
      <c r="KW113" s="6"/>
      <c r="KX113" s="6"/>
      <c r="KY113" s="6"/>
      <c r="KZ113" s="6"/>
      <c r="LA113" s="6"/>
      <c r="LB113" s="6"/>
      <c r="LC113" s="6"/>
      <c r="LD113" s="6"/>
      <c r="LE113" s="6"/>
      <c r="LF113" s="6"/>
      <c r="LG113" s="6"/>
      <c r="LH113" s="6"/>
      <c r="LI113" s="6"/>
      <c r="LJ113" s="6"/>
      <c r="LK113" s="6"/>
      <c r="LL113" s="6"/>
      <c r="LM113" s="6"/>
      <c r="LN113" s="6"/>
      <c r="LO113" s="6"/>
      <c r="LP113" s="6"/>
      <c r="LQ113" s="6"/>
      <c r="LR113" s="6"/>
      <c r="LS113" s="6"/>
      <c r="LT113" s="6"/>
      <c r="LU113" s="6"/>
      <c r="LV113" s="6"/>
      <c r="LW113" s="6"/>
      <c r="LX113" s="6"/>
      <c r="LY113" s="6"/>
      <c r="LZ113" s="6"/>
      <c r="MA113" s="6"/>
      <c r="MB113" s="6"/>
      <c r="MC113" s="6"/>
      <c r="MD113" s="6"/>
      <c r="ME113" s="6"/>
      <c r="MF113" s="6"/>
      <c r="MG113" s="6"/>
      <c r="MH113" s="6"/>
      <c r="MI113" s="6"/>
      <c r="MJ113" s="6"/>
      <c r="MK113" s="6"/>
      <c r="ML113" s="6"/>
      <c r="MM113" s="6"/>
      <c r="MN113" s="6"/>
      <c r="MO113" s="6"/>
      <c r="MP113" s="6"/>
      <c r="MQ113" s="6"/>
      <c r="MR113" s="6"/>
      <c r="MS113" s="6"/>
      <c r="MT113" s="6"/>
      <c r="MU113" s="6"/>
      <c r="MV113" s="6"/>
      <c r="MW113" s="6"/>
      <c r="MX113" s="6"/>
      <c r="MY113" s="6"/>
      <c r="MZ113" s="6"/>
      <c r="NA113" s="6"/>
      <c r="NB113" s="6"/>
      <c r="NC113" s="6"/>
      <c r="ND113" s="6"/>
      <c r="NE113" s="6"/>
      <c r="NF113" s="6"/>
      <c r="NG113" s="6"/>
      <c r="NH113" s="6"/>
      <c r="NI113" s="6"/>
      <c r="NJ113" s="6"/>
      <c r="NK113" s="6"/>
      <c r="NL113" s="6"/>
      <c r="NM113" s="6"/>
      <c r="NN113" s="6"/>
      <c r="NO113" s="6"/>
      <c r="NP113" s="6"/>
      <c r="NQ113" s="6"/>
      <c r="NR113" s="6"/>
      <c r="NS113" s="6"/>
      <c r="NT113" s="6"/>
      <c r="NU113" s="6"/>
      <c r="NV113" s="6"/>
      <c r="NW113" s="6"/>
      <c r="NX113" s="6"/>
      <c r="NY113" s="6"/>
      <c r="NZ113" s="6"/>
      <c r="OA113" s="6"/>
      <c r="OB113" s="6"/>
      <c r="OC113" s="6"/>
      <c r="OD113" s="6"/>
      <c r="OE113" s="6"/>
      <c r="OF113" s="6"/>
      <c r="OG113" s="6"/>
      <c r="OH113" s="6"/>
      <c r="OI113" s="6"/>
      <c r="OJ113" s="6"/>
      <c r="OK113" s="6"/>
      <c r="OL113" s="6"/>
      <c r="OM113" s="6"/>
      <c r="ON113" s="6"/>
    </row>
    <row r="114" spans="2:404" hidden="1" x14ac:dyDescent="0.3">
      <c r="B114" s="795">
        <f t="shared" si="239"/>
        <v>0</v>
      </c>
      <c r="C114" s="795">
        <v>9</v>
      </c>
      <c r="D114" s="499" t="str">
        <f t="shared" si="240"/>
        <v>-</v>
      </c>
      <c r="E114" s="21">
        <f t="shared" si="236"/>
        <v>0</v>
      </c>
      <c r="F114" s="21">
        <f t="shared" si="242"/>
        <v>0</v>
      </c>
      <c r="G114" s="21">
        <f t="shared" si="242"/>
        <v>0</v>
      </c>
      <c r="H114" s="21">
        <f t="shared" si="242"/>
        <v>0</v>
      </c>
      <c r="I114" s="21">
        <f t="shared" si="242"/>
        <v>0</v>
      </c>
      <c r="J114" s="21">
        <f t="shared" si="245"/>
        <v>0</v>
      </c>
      <c r="K114" s="21">
        <f t="shared" si="245"/>
        <v>0</v>
      </c>
      <c r="L114" s="21">
        <f t="shared" si="245"/>
        <v>0</v>
      </c>
      <c r="M114" s="21">
        <f t="shared" si="245"/>
        <v>0</v>
      </c>
      <c r="N114" s="21">
        <f t="shared" si="245"/>
        <v>0</v>
      </c>
      <c r="O114" s="21">
        <f t="shared" si="245"/>
        <v>0</v>
      </c>
      <c r="P114" s="21">
        <f t="shared" si="245"/>
        <v>0</v>
      </c>
      <c r="Q114" s="21">
        <f t="shared" si="245"/>
        <v>0</v>
      </c>
      <c r="R114" s="21">
        <f t="shared" si="245"/>
        <v>0</v>
      </c>
      <c r="S114" s="21">
        <f t="shared" si="245"/>
        <v>0</v>
      </c>
      <c r="T114" s="21">
        <f t="shared" si="245"/>
        <v>0</v>
      </c>
      <c r="U114" s="21">
        <f t="shared" si="245"/>
        <v>0</v>
      </c>
      <c r="V114" s="21">
        <f t="shared" si="245"/>
        <v>0</v>
      </c>
      <c r="W114" s="21">
        <f t="shared" si="245"/>
        <v>0</v>
      </c>
      <c r="X114" s="21">
        <f t="shared" si="245"/>
        <v>0</v>
      </c>
      <c r="Y114" s="21">
        <f t="shared" si="245"/>
        <v>0</v>
      </c>
      <c r="Z114" s="21">
        <f t="shared" si="245"/>
        <v>0</v>
      </c>
      <c r="AA114" s="21">
        <f t="shared" si="245"/>
        <v>0</v>
      </c>
      <c r="AB114" s="21">
        <f t="shared" si="245"/>
        <v>0</v>
      </c>
      <c r="AC114" s="21">
        <f t="shared" si="245"/>
        <v>0</v>
      </c>
      <c r="AD114" s="21">
        <f t="shared" si="245"/>
        <v>0</v>
      </c>
      <c r="AE114" s="21">
        <f t="shared" si="245"/>
        <v>0</v>
      </c>
      <c r="AF114" s="21">
        <f t="shared" si="245"/>
        <v>0</v>
      </c>
      <c r="AG114" s="21">
        <f t="shared" si="245"/>
        <v>0</v>
      </c>
      <c r="AH114" s="21">
        <f t="shared" si="245"/>
        <v>0</v>
      </c>
      <c r="AI114" s="21">
        <f t="shared" si="245"/>
        <v>0</v>
      </c>
      <c r="AJ114" s="21">
        <f t="shared" si="245"/>
        <v>0</v>
      </c>
      <c r="AK114" s="21">
        <f t="shared" si="245"/>
        <v>0</v>
      </c>
      <c r="AL114" s="21">
        <f t="shared" si="245"/>
        <v>0</v>
      </c>
      <c r="AM114" s="21">
        <f t="shared" si="245"/>
        <v>0</v>
      </c>
      <c r="AN114" s="21">
        <f t="shared" si="245"/>
        <v>0</v>
      </c>
      <c r="AO114" s="21">
        <f t="shared" si="245"/>
        <v>0</v>
      </c>
      <c r="AP114" s="21">
        <f t="shared" si="245"/>
        <v>0</v>
      </c>
      <c r="AQ114" s="21">
        <f t="shared" si="245"/>
        <v>0</v>
      </c>
      <c r="AR114" s="21">
        <f t="shared" si="245"/>
        <v>0</v>
      </c>
      <c r="AS114" s="21">
        <f t="shared" si="245"/>
        <v>0</v>
      </c>
      <c r="AT114" s="21">
        <f t="shared" si="245"/>
        <v>0</v>
      </c>
      <c r="AU114" s="21">
        <f t="shared" si="245"/>
        <v>0</v>
      </c>
      <c r="AV114" s="21">
        <f t="shared" si="245"/>
        <v>0</v>
      </c>
      <c r="AW114" s="21">
        <f t="shared" si="245"/>
        <v>0</v>
      </c>
      <c r="AX114" s="21">
        <f t="shared" si="245"/>
        <v>0</v>
      </c>
      <c r="AY114" s="21">
        <f t="shared" si="245"/>
        <v>0</v>
      </c>
      <c r="AZ114" s="21">
        <f t="shared" si="245"/>
        <v>0</v>
      </c>
      <c r="BA114" s="21">
        <f t="shared" si="245"/>
        <v>0</v>
      </c>
      <c r="BB114" s="21">
        <f t="shared" si="245"/>
        <v>0</v>
      </c>
      <c r="BC114" s="21">
        <f t="shared" si="245"/>
        <v>0</v>
      </c>
      <c r="BD114" s="21">
        <f t="shared" si="245"/>
        <v>0</v>
      </c>
      <c r="BE114" s="21">
        <f t="shared" si="245"/>
        <v>0</v>
      </c>
      <c r="BF114" s="21">
        <f t="shared" si="245"/>
        <v>0</v>
      </c>
      <c r="BG114" s="21">
        <f t="shared" si="245"/>
        <v>0</v>
      </c>
      <c r="BH114" s="21">
        <f t="shared" si="245"/>
        <v>0</v>
      </c>
      <c r="BI114" s="21">
        <f t="shared" si="245"/>
        <v>0</v>
      </c>
      <c r="BJ114" s="21">
        <f t="shared" si="245"/>
        <v>0</v>
      </c>
      <c r="BK114" s="21">
        <f t="shared" si="245"/>
        <v>0</v>
      </c>
      <c r="BL114" s="21">
        <f t="shared" si="245"/>
        <v>0</v>
      </c>
      <c r="BM114" s="21">
        <f t="shared" si="245"/>
        <v>0</v>
      </c>
      <c r="BN114" s="21">
        <f t="shared" si="245"/>
        <v>0</v>
      </c>
      <c r="BO114" s="21">
        <f t="shared" si="245"/>
        <v>0</v>
      </c>
      <c r="BP114" s="21">
        <f t="shared" si="245"/>
        <v>0</v>
      </c>
      <c r="BQ114" s="21">
        <f t="shared" si="245"/>
        <v>0</v>
      </c>
      <c r="BR114" s="21">
        <f t="shared" si="245"/>
        <v>0</v>
      </c>
      <c r="BS114" s="21">
        <f t="shared" si="245"/>
        <v>0</v>
      </c>
      <c r="BT114" s="21">
        <f t="shared" si="245"/>
        <v>0</v>
      </c>
      <c r="BU114" s="21">
        <f t="shared" si="245"/>
        <v>0</v>
      </c>
      <c r="BV114" s="21">
        <f t="shared" si="244"/>
        <v>0</v>
      </c>
      <c r="BW114" s="21">
        <f t="shared" si="244"/>
        <v>0</v>
      </c>
      <c r="BX114" s="21">
        <f t="shared" si="244"/>
        <v>0</v>
      </c>
      <c r="BY114" s="21">
        <f t="shared" si="244"/>
        <v>0</v>
      </c>
      <c r="BZ114" s="21">
        <f t="shared" si="244"/>
        <v>0</v>
      </c>
      <c r="CA114" s="21">
        <f t="shared" si="244"/>
        <v>0</v>
      </c>
      <c r="CB114" s="21">
        <f t="shared" si="244"/>
        <v>0</v>
      </c>
      <c r="CC114" s="21">
        <f t="shared" si="244"/>
        <v>0</v>
      </c>
      <c r="CD114" s="21">
        <f t="shared" si="244"/>
        <v>0</v>
      </c>
      <c r="CE114" s="21">
        <f t="shared" si="244"/>
        <v>0</v>
      </c>
      <c r="CF114" s="21">
        <f t="shared" si="244"/>
        <v>0</v>
      </c>
      <c r="CG114" s="6"/>
      <c r="CH114" s="6"/>
      <c r="CI114" s="6"/>
      <c r="CJ114" s="6"/>
      <c r="CK114" s="6"/>
      <c r="CL114" s="6"/>
      <c r="CM114" s="6"/>
      <c r="CN114" s="6"/>
      <c r="CO114" s="6"/>
      <c r="CP114" s="6"/>
      <c r="CQ114" s="6"/>
      <c r="CR114" s="6"/>
      <c r="CS114" s="6"/>
      <c r="CT114" s="6"/>
      <c r="CU114" s="6"/>
      <c r="CV114" s="6"/>
      <c r="CW114" s="6"/>
      <c r="CX114" s="6"/>
      <c r="CY114" s="6"/>
      <c r="CZ114" s="6"/>
      <c r="DA114" s="6"/>
      <c r="DB114" s="6"/>
      <c r="DC114" s="6"/>
      <c r="DD114" s="6"/>
      <c r="DE114" s="6"/>
      <c r="DF114" s="6"/>
      <c r="DG114" s="6"/>
      <c r="DH114" s="6"/>
      <c r="DI114" s="6"/>
      <c r="DJ114" s="6"/>
      <c r="DK114" s="6"/>
      <c r="DL114" s="6"/>
      <c r="DM114" s="6"/>
      <c r="DN114" s="6"/>
      <c r="DO114" s="6"/>
      <c r="DP114" s="6"/>
      <c r="DQ114" s="6"/>
      <c r="DR114" s="6"/>
      <c r="DS114" s="6"/>
      <c r="DT114" s="6"/>
      <c r="DU114" s="6"/>
      <c r="DV114" s="6"/>
      <c r="DW114" s="6"/>
      <c r="DX114" s="6"/>
      <c r="DY114" s="6"/>
      <c r="DZ114" s="6"/>
      <c r="EA114" s="6"/>
      <c r="EB114" s="6"/>
      <c r="EC114" s="6"/>
      <c r="ED114" s="6"/>
      <c r="EE114" s="6"/>
      <c r="EF114" s="6"/>
      <c r="EG114" s="6"/>
      <c r="EH114" s="6"/>
      <c r="EI114" s="6"/>
      <c r="EJ114" s="6"/>
      <c r="EK114" s="6"/>
      <c r="EL114" s="6"/>
      <c r="EM114" s="6"/>
      <c r="EN114" s="6"/>
      <c r="EO114" s="6"/>
      <c r="EP114" s="6"/>
      <c r="EQ114" s="6"/>
      <c r="ER114" s="6"/>
      <c r="ES114" s="6"/>
      <c r="ET114" s="6"/>
      <c r="EU114" s="6"/>
      <c r="EV114" s="6"/>
      <c r="EW114" s="6"/>
      <c r="EX114" s="6"/>
      <c r="EY114" s="6"/>
      <c r="EZ114" s="6"/>
      <c r="FA114" s="6"/>
      <c r="FB114" s="6"/>
      <c r="FC114" s="6"/>
      <c r="FD114" s="6"/>
      <c r="FE114" s="6"/>
      <c r="FF114" s="6"/>
      <c r="FG114" s="6"/>
      <c r="FH114" s="6"/>
      <c r="FI114" s="6"/>
      <c r="FJ114" s="6"/>
      <c r="FK114" s="6"/>
      <c r="FL114" s="6"/>
      <c r="FM114" s="6"/>
      <c r="FN114" s="6"/>
      <c r="FO114" s="6"/>
      <c r="FP114" s="6"/>
      <c r="FQ114" s="6"/>
      <c r="FR114" s="6"/>
      <c r="FS114" s="6"/>
      <c r="FT114" s="6"/>
      <c r="FU114" s="6"/>
      <c r="FV114" s="6"/>
      <c r="FW114" s="6"/>
      <c r="FX114" s="6"/>
      <c r="FY114" s="6"/>
      <c r="FZ114" s="6"/>
      <c r="GA114" s="6"/>
      <c r="GB114" s="6"/>
      <c r="GC114" s="6"/>
      <c r="GD114" s="6"/>
      <c r="GE114" s="6"/>
      <c r="GF114" s="6"/>
      <c r="GG114" s="6"/>
      <c r="GH114" s="6"/>
      <c r="GI114" s="6"/>
      <c r="GJ114" s="6"/>
      <c r="GK114" s="6"/>
      <c r="GL114" s="6"/>
      <c r="GM114" s="6"/>
      <c r="GN114" s="6"/>
      <c r="GO114" s="6"/>
      <c r="GP114" s="6"/>
      <c r="GQ114" s="6"/>
      <c r="GR114" s="6"/>
      <c r="GS114" s="6"/>
      <c r="GT114" s="6"/>
      <c r="GU114" s="6"/>
      <c r="GV114" s="6"/>
      <c r="GW114" s="6"/>
      <c r="GX114" s="6"/>
      <c r="GY114" s="6"/>
      <c r="GZ114" s="6"/>
      <c r="HA114" s="6"/>
      <c r="HB114" s="6"/>
      <c r="HC114" s="6"/>
      <c r="HD114" s="6"/>
      <c r="HE114" s="6"/>
      <c r="HF114" s="6"/>
      <c r="HG114" s="6"/>
      <c r="HH114" s="6"/>
      <c r="HI114" s="6"/>
      <c r="HJ114" s="6"/>
      <c r="HK114" s="6"/>
      <c r="HL114" s="6"/>
      <c r="HM114" s="6"/>
      <c r="HN114" s="6"/>
      <c r="HO114" s="6"/>
      <c r="HP114" s="6"/>
      <c r="HQ114" s="6"/>
      <c r="HR114" s="6"/>
      <c r="HS114" s="6"/>
      <c r="HT114" s="6"/>
      <c r="HU114" s="6"/>
      <c r="HV114" s="6"/>
      <c r="HW114" s="6"/>
      <c r="HX114" s="6"/>
      <c r="HY114" s="6"/>
      <c r="HZ114" s="6"/>
      <c r="IA114" s="6"/>
      <c r="IB114" s="6"/>
      <c r="IC114" s="6"/>
      <c r="ID114" s="6"/>
      <c r="IE114" s="6"/>
      <c r="IF114" s="6"/>
      <c r="IG114" s="6"/>
      <c r="IH114" s="6"/>
      <c r="II114" s="6"/>
      <c r="IJ114" s="6"/>
      <c r="IK114" s="6"/>
      <c r="IL114" s="6"/>
      <c r="IM114" s="6"/>
      <c r="IN114" s="6"/>
      <c r="IO114" s="6"/>
      <c r="IP114" s="6"/>
      <c r="IQ114" s="6"/>
      <c r="IR114" s="6"/>
      <c r="IS114" s="6"/>
      <c r="IT114" s="6"/>
      <c r="IU114" s="6"/>
      <c r="IV114" s="6"/>
      <c r="IW114" s="6"/>
      <c r="IX114" s="6"/>
      <c r="IY114" s="6"/>
      <c r="IZ114" s="6"/>
      <c r="JA114" s="6"/>
      <c r="JB114" s="6"/>
      <c r="JC114" s="6"/>
      <c r="JD114" s="6"/>
      <c r="JE114" s="6"/>
      <c r="JF114" s="6"/>
      <c r="JG114" s="6"/>
      <c r="JH114" s="6"/>
      <c r="JI114" s="6"/>
      <c r="JJ114" s="6"/>
      <c r="JK114" s="6"/>
      <c r="JL114" s="6"/>
      <c r="JM114" s="6"/>
      <c r="JN114" s="6"/>
      <c r="JO114" s="6"/>
      <c r="JP114" s="6"/>
      <c r="JQ114" s="6"/>
      <c r="JR114" s="6"/>
      <c r="JS114" s="6"/>
      <c r="JT114" s="6"/>
      <c r="JU114" s="6"/>
      <c r="JV114" s="6"/>
      <c r="JW114" s="6"/>
      <c r="JX114" s="6"/>
      <c r="JY114" s="6"/>
      <c r="JZ114" s="6"/>
      <c r="KA114" s="6"/>
      <c r="KB114" s="6"/>
      <c r="KC114" s="6"/>
      <c r="KD114" s="6"/>
      <c r="KE114" s="6"/>
      <c r="KF114" s="6"/>
      <c r="KG114" s="6"/>
      <c r="KH114" s="6"/>
      <c r="KI114" s="6"/>
      <c r="KJ114" s="6"/>
      <c r="KK114" s="6"/>
      <c r="KL114" s="6"/>
      <c r="KM114" s="6"/>
      <c r="KN114" s="6"/>
      <c r="KO114" s="6"/>
      <c r="KP114" s="6"/>
      <c r="KQ114" s="6"/>
      <c r="KR114" s="6"/>
      <c r="KS114" s="6"/>
      <c r="KT114" s="6"/>
      <c r="KU114" s="6"/>
      <c r="KV114" s="6"/>
      <c r="KW114" s="6"/>
      <c r="KX114" s="6"/>
      <c r="KY114" s="6"/>
      <c r="KZ114" s="6"/>
      <c r="LA114" s="6"/>
      <c r="LB114" s="6"/>
      <c r="LC114" s="6"/>
      <c r="LD114" s="6"/>
      <c r="LE114" s="6"/>
      <c r="LF114" s="6"/>
      <c r="LG114" s="6"/>
      <c r="LH114" s="6"/>
      <c r="LI114" s="6"/>
      <c r="LJ114" s="6"/>
      <c r="LK114" s="6"/>
      <c r="LL114" s="6"/>
      <c r="LM114" s="6"/>
      <c r="LN114" s="6"/>
      <c r="LO114" s="6"/>
      <c r="LP114" s="6"/>
      <c r="LQ114" s="6"/>
      <c r="LR114" s="6"/>
      <c r="LS114" s="6"/>
      <c r="LT114" s="6"/>
      <c r="LU114" s="6"/>
      <c r="LV114" s="6"/>
      <c r="LW114" s="6"/>
      <c r="LX114" s="6"/>
      <c r="LY114" s="6"/>
      <c r="LZ114" s="6"/>
      <c r="MA114" s="6"/>
      <c r="MB114" s="6"/>
      <c r="MC114" s="6"/>
      <c r="MD114" s="6"/>
      <c r="ME114" s="6"/>
      <c r="MF114" s="6"/>
      <c r="MG114" s="6"/>
      <c r="MH114" s="6"/>
      <c r="MI114" s="6"/>
      <c r="MJ114" s="6"/>
      <c r="MK114" s="6"/>
      <c r="ML114" s="6"/>
      <c r="MM114" s="6"/>
      <c r="MN114" s="6"/>
      <c r="MO114" s="6"/>
      <c r="MP114" s="6"/>
      <c r="MQ114" s="6"/>
      <c r="MR114" s="6"/>
      <c r="MS114" s="6"/>
      <c r="MT114" s="6"/>
      <c r="MU114" s="6"/>
      <c r="MV114" s="6"/>
      <c r="MW114" s="6"/>
      <c r="MX114" s="6"/>
      <c r="MY114" s="6"/>
      <c r="MZ114" s="6"/>
      <c r="NA114" s="6"/>
      <c r="NB114" s="6"/>
      <c r="NC114" s="6"/>
      <c r="ND114" s="6"/>
      <c r="NE114" s="6"/>
      <c r="NF114" s="6"/>
      <c r="NG114" s="6"/>
      <c r="NH114" s="6"/>
      <c r="NI114" s="6"/>
      <c r="NJ114" s="6"/>
      <c r="NK114" s="6"/>
      <c r="NL114" s="6"/>
      <c r="NM114" s="6"/>
      <c r="NN114" s="6"/>
      <c r="NO114" s="6"/>
      <c r="NP114" s="6"/>
      <c r="NQ114" s="6"/>
      <c r="NR114" s="6"/>
      <c r="NS114" s="6"/>
      <c r="NT114" s="6"/>
      <c r="NU114" s="6"/>
      <c r="NV114" s="6"/>
      <c r="NW114" s="6"/>
      <c r="NX114" s="6"/>
      <c r="NY114" s="6"/>
      <c r="NZ114" s="6"/>
      <c r="OA114" s="6"/>
      <c r="OB114" s="6"/>
      <c r="OC114" s="6"/>
      <c r="OD114" s="6"/>
      <c r="OE114" s="6"/>
      <c r="OF114" s="6"/>
      <c r="OG114" s="6"/>
      <c r="OH114" s="6"/>
      <c r="OI114" s="6"/>
      <c r="OJ114" s="6"/>
      <c r="OK114" s="6"/>
      <c r="OL114" s="6"/>
      <c r="OM114" s="6"/>
      <c r="ON114" s="6"/>
    </row>
    <row r="115" spans="2:404" hidden="1" x14ac:dyDescent="0.3">
      <c r="B115" s="795">
        <f t="shared" si="239"/>
        <v>0</v>
      </c>
      <c r="C115" s="795">
        <v>10</v>
      </c>
      <c r="D115" s="499" t="str">
        <f t="shared" si="240"/>
        <v>-</v>
      </c>
      <c r="E115" s="21">
        <f t="shared" si="236"/>
        <v>0</v>
      </c>
      <c r="F115" s="21">
        <f t="shared" si="242"/>
        <v>0</v>
      </c>
      <c r="G115" s="21">
        <f t="shared" si="242"/>
        <v>0</v>
      </c>
      <c r="H115" s="21">
        <f t="shared" si="242"/>
        <v>0</v>
      </c>
      <c r="I115" s="21">
        <f t="shared" si="242"/>
        <v>0</v>
      </c>
      <c r="J115" s="21">
        <f t="shared" si="245"/>
        <v>0</v>
      </c>
      <c r="K115" s="21">
        <f t="shared" si="245"/>
        <v>0</v>
      </c>
      <c r="L115" s="21">
        <f t="shared" si="245"/>
        <v>0</v>
      </c>
      <c r="M115" s="21">
        <f t="shared" si="245"/>
        <v>0</v>
      </c>
      <c r="N115" s="21">
        <f t="shared" si="245"/>
        <v>0</v>
      </c>
      <c r="O115" s="21">
        <f t="shared" si="245"/>
        <v>0</v>
      </c>
      <c r="P115" s="21">
        <f t="shared" si="245"/>
        <v>0</v>
      </c>
      <c r="Q115" s="21">
        <f t="shared" si="245"/>
        <v>0</v>
      </c>
      <c r="R115" s="21">
        <f t="shared" si="245"/>
        <v>0</v>
      </c>
      <c r="S115" s="21">
        <f t="shared" si="245"/>
        <v>0</v>
      </c>
      <c r="T115" s="21">
        <f t="shared" si="245"/>
        <v>0</v>
      </c>
      <c r="U115" s="21">
        <f t="shared" si="245"/>
        <v>0</v>
      </c>
      <c r="V115" s="21">
        <f t="shared" si="245"/>
        <v>0</v>
      </c>
      <c r="W115" s="21">
        <f t="shared" si="245"/>
        <v>0</v>
      </c>
      <c r="X115" s="21">
        <f t="shared" si="245"/>
        <v>0</v>
      </c>
      <c r="Y115" s="21">
        <f t="shared" si="245"/>
        <v>0</v>
      </c>
      <c r="Z115" s="21">
        <f t="shared" si="245"/>
        <v>0</v>
      </c>
      <c r="AA115" s="21">
        <f t="shared" si="245"/>
        <v>0</v>
      </c>
      <c r="AB115" s="21">
        <f t="shared" si="245"/>
        <v>0</v>
      </c>
      <c r="AC115" s="21">
        <f t="shared" si="245"/>
        <v>0</v>
      </c>
      <c r="AD115" s="21">
        <f t="shared" si="245"/>
        <v>0</v>
      </c>
      <c r="AE115" s="21">
        <f t="shared" si="245"/>
        <v>0</v>
      </c>
      <c r="AF115" s="21">
        <f t="shared" si="245"/>
        <v>0</v>
      </c>
      <c r="AG115" s="21">
        <f t="shared" si="245"/>
        <v>0</v>
      </c>
      <c r="AH115" s="21">
        <f t="shared" si="245"/>
        <v>0</v>
      </c>
      <c r="AI115" s="21">
        <f t="shared" si="245"/>
        <v>0</v>
      </c>
      <c r="AJ115" s="21">
        <f t="shared" si="245"/>
        <v>0</v>
      </c>
      <c r="AK115" s="21">
        <f t="shared" si="245"/>
        <v>0</v>
      </c>
      <c r="AL115" s="21">
        <f t="shared" si="245"/>
        <v>0</v>
      </c>
      <c r="AM115" s="21">
        <f t="shared" si="245"/>
        <v>0</v>
      </c>
      <c r="AN115" s="21">
        <f t="shared" si="245"/>
        <v>0</v>
      </c>
      <c r="AO115" s="21">
        <f t="shared" si="245"/>
        <v>0</v>
      </c>
      <c r="AP115" s="21">
        <f t="shared" si="245"/>
        <v>0</v>
      </c>
      <c r="AQ115" s="21">
        <f t="shared" si="245"/>
        <v>0</v>
      </c>
      <c r="AR115" s="21">
        <f t="shared" si="245"/>
        <v>0</v>
      </c>
      <c r="AS115" s="21">
        <f t="shared" si="245"/>
        <v>0</v>
      </c>
      <c r="AT115" s="21">
        <f t="shared" si="245"/>
        <v>0</v>
      </c>
      <c r="AU115" s="21">
        <f t="shared" si="245"/>
        <v>0</v>
      </c>
      <c r="AV115" s="21">
        <f t="shared" si="245"/>
        <v>0</v>
      </c>
      <c r="AW115" s="21">
        <f t="shared" si="245"/>
        <v>0</v>
      </c>
      <c r="AX115" s="21">
        <f t="shared" si="245"/>
        <v>0</v>
      </c>
      <c r="AY115" s="21">
        <f t="shared" si="245"/>
        <v>0</v>
      </c>
      <c r="AZ115" s="21">
        <f t="shared" si="245"/>
        <v>0</v>
      </c>
      <c r="BA115" s="21">
        <f t="shared" si="245"/>
        <v>0</v>
      </c>
      <c r="BB115" s="21">
        <f t="shared" si="245"/>
        <v>0</v>
      </c>
      <c r="BC115" s="21">
        <f t="shared" si="245"/>
        <v>0</v>
      </c>
      <c r="BD115" s="21">
        <f t="shared" si="245"/>
        <v>0</v>
      </c>
      <c r="BE115" s="21">
        <f t="shared" si="245"/>
        <v>0</v>
      </c>
      <c r="BF115" s="21">
        <f t="shared" si="245"/>
        <v>0</v>
      </c>
      <c r="BG115" s="21">
        <f t="shared" si="245"/>
        <v>0</v>
      </c>
      <c r="BH115" s="21">
        <f t="shared" si="245"/>
        <v>0</v>
      </c>
      <c r="BI115" s="21">
        <f t="shared" si="245"/>
        <v>0</v>
      </c>
      <c r="BJ115" s="21">
        <f t="shared" si="245"/>
        <v>0</v>
      </c>
      <c r="BK115" s="21">
        <f t="shared" si="245"/>
        <v>0</v>
      </c>
      <c r="BL115" s="21">
        <f t="shared" si="245"/>
        <v>0</v>
      </c>
      <c r="BM115" s="21">
        <f t="shared" si="245"/>
        <v>0</v>
      </c>
      <c r="BN115" s="21">
        <f t="shared" si="245"/>
        <v>0</v>
      </c>
      <c r="BO115" s="21">
        <f t="shared" si="245"/>
        <v>0</v>
      </c>
      <c r="BP115" s="21">
        <f t="shared" si="245"/>
        <v>0</v>
      </c>
      <c r="BQ115" s="21">
        <f t="shared" si="245"/>
        <v>0</v>
      </c>
      <c r="BR115" s="21">
        <f t="shared" si="245"/>
        <v>0</v>
      </c>
      <c r="BS115" s="21">
        <f t="shared" si="245"/>
        <v>0</v>
      </c>
      <c r="BT115" s="21">
        <f t="shared" si="245"/>
        <v>0</v>
      </c>
      <c r="BU115" s="21">
        <f t="shared" ref="BU115:CF118" si="246">+HLOOKUP(BU$105,$E$6:$ON$27,2+$C115,FALSE)</f>
        <v>0</v>
      </c>
      <c r="BV115" s="21">
        <f t="shared" si="246"/>
        <v>0</v>
      </c>
      <c r="BW115" s="21">
        <f t="shared" si="246"/>
        <v>0</v>
      </c>
      <c r="BX115" s="21">
        <f t="shared" si="246"/>
        <v>0</v>
      </c>
      <c r="BY115" s="21">
        <f t="shared" si="246"/>
        <v>0</v>
      </c>
      <c r="BZ115" s="21">
        <f t="shared" si="246"/>
        <v>0</v>
      </c>
      <c r="CA115" s="21">
        <f t="shared" si="246"/>
        <v>0</v>
      </c>
      <c r="CB115" s="21">
        <f t="shared" si="246"/>
        <v>0</v>
      </c>
      <c r="CC115" s="21">
        <f t="shared" si="246"/>
        <v>0</v>
      </c>
      <c r="CD115" s="21">
        <f t="shared" si="246"/>
        <v>0</v>
      </c>
      <c r="CE115" s="21">
        <f t="shared" si="246"/>
        <v>0</v>
      </c>
      <c r="CF115" s="21">
        <f t="shared" si="246"/>
        <v>0</v>
      </c>
      <c r="CG115" s="6"/>
      <c r="CH115" s="6"/>
      <c r="CI115" s="6"/>
      <c r="CJ115" s="6"/>
      <c r="CK115" s="6"/>
      <c r="CL115" s="6"/>
      <c r="CM115" s="6"/>
      <c r="CN115" s="6"/>
      <c r="CO115" s="6"/>
      <c r="CP115" s="6"/>
      <c r="CQ115" s="6"/>
      <c r="CR115" s="6"/>
      <c r="CS115" s="6"/>
      <c r="CT115" s="6"/>
      <c r="CU115" s="6"/>
      <c r="CV115" s="6"/>
      <c r="CW115" s="6"/>
      <c r="CX115" s="6"/>
      <c r="CY115" s="6"/>
      <c r="CZ115" s="6"/>
      <c r="DA115" s="6"/>
      <c r="DB115" s="6"/>
      <c r="DC115" s="6"/>
      <c r="DD115" s="6"/>
      <c r="DE115" s="6"/>
      <c r="DF115" s="6"/>
      <c r="DG115" s="6"/>
      <c r="DH115" s="6"/>
      <c r="DI115" s="6"/>
      <c r="DJ115" s="6"/>
      <c r="DK115" s="6"/>
      <c r="DL115" s="6"/>
      <c r="DM115" s="6"/>
      <c r="DN115" s="6"/>
      <c r="DO115" s="6"/>
      <c r="DP115" s="6"/>
      <c r="DQ115" s="6"/>
      <c r="DR115" s="6"/>
      <c r="DS115" s="6"/>
      <c r="DT115" s="6"/>
      <c r="DU115" s="6"/>
      <c r="DV115" s="6"/>
      <c r="DW115" s="6"/>
      <c r="DX115" s="6"/>
      <c r="DY115" s="6"/>
      <c r="DZ115" s="6"/>
      <c r="EA115" s="6"/>
      <c r="EB115" s="6"/>
      <c r="EC115" s="6"/>
      <c r="ED115" s="6"/>
      <c r="EE115" s="6"/>
      <c r="EF115" s="6"/>
      <c r="EG115" s="6"/>
      <c r="EH115" s="6"/>
      <c r="EI115" s="6"/>
      <c r="EJ115" s="6"/>
      <c r="EK115" s="6"/>
      <c r="EL115" s="6"/>
      <c r="EM115" s="6"/>
      <c r="EN115" s="6"/>
      <c r="EO115" s="6"/>
      <c r="EP115" s="6"/>
      <c r="EQ115" s="6"/>
      <c r="ER115" s="6"/>
      <c r="ES115" s="6"/>
      <c r="ET115" s="6"/>
      <c r="EU115" s="6"/>
      <c r="EV115" s="6"/>
      <c r="EW115" s="6"/>
      <c r="EX115" s="6"/>
      <c r="EY115" s="6"/>
      <c r="EZ115" s="6"/>
      <c r="FA115" s="6"/>
      <c r="FB115" s="6"/>
      <c r="FC115" s="6"/>
      <c r="FD115" s="6"/>
      <c r="FE115" s="6"/>
      <c r="FF115" s="6"/>
      <c r="FG115" s="6"/>
      <c r="FH115" s="6"/>
      <c r="FI115" s="6"/>
      <c r="FJ115" s="6"/>
      <c r="FK115" s="6"/>
      <c r="FL115" s="6"/>
      <c r="FM115" s="6"/>
      <c r="FN115" s="6"/>
      <c r="FO115" s="6"/>
      <c r="FP115" s="6"/>
      <c r="FQ115" s="6"/>
      <c r="FR115" s="6"/>
      <c r="FS115" s="6"/>
      <c r="FT115" s="6"/>
      <c r="FU115" s="6"/>
      <c r="FV115" s="6"/>
      <c r="FW115" s="6"/>
      <c r="FX115" s="6"/>
      <c r="FY115" s="6"/>
      <c r="FZ115" s="6"/>
      <c r="GA115" s="6"/>
      <c r="GB115" s="6"/>
      <c r="GC115" s="6"/>
      <c r="GD115" s="6"/>
      <c r="GE115" s="6"/>
      <c r="GF115" s="6"/>
      <c r="GG115" s="6"/>
      <c r="GH115" s="6"/>
      <c r="GI115" s="6"/>
      <c r="GJ115" s="6"/>
      <c r="GK115" s="6"/>
      <c r="GL115" s="6"/>
      <c r="GM115" s="6"/>
      <c r="GN115" s="6"/>
      <c r="GO115" s="6"/>
      <c r="GP115" s="6"/>
      <c r="GQ115" s="6"/>
      <c r="GR115" s="6"/>
      <c r="GS115" s="6"/>
      <c r="GT115" s="6"/>
      <c r="GU115" s="6"/>
      <c r="GV115" s="6"/>
      <c r="GW115" s="6"/>
      <c r="GX115" s="6"/>
      <c r="GY115" s="6"/>
      <c r="GZ115" s="6"/>
      <c r="HA115" s="6"/>
      <c r="HB115" s="6"/>
      <c r="HC115" s="6"/>
      <c r="HD115" s="6"/>
      <c r="HE115" s="6"/>
      <c r="HF115" s="6"/>
      <c r="HG115" s="6"/>
      <c r="HH115" s="6"/>
      <c r="HI115" s="6"/>
      <c r="HJ115" s="6"/>
      <c r="HK115" s="6"/>
      <c r="HL115" s="6"/>
      <c r="HM115" s="6"/>
      <c r="HN115" s="6"/>
      <c r="HO115" s="6"/>
      <c r="HP115" s="6"/>
      <c r="HQ115" s="6"/>
      <c r="HR115" s="6"/>
      <c r="HS115" s="6"/>
      <c r="HT115" s="6"/>
      <c r="HU115" s="6"/>
      <c r="HV115" s="6"/>
      <c r="HW115" s="6"/>
      <c r="HX115" s="6"/>
      <c r="HY115" s="6"/>
      <c r="HZ115" s="6"/>
      <c r="IA115" s="6"/>
      <c r="IB115" s="6"/>
      <c r="IC115" s="6"/>
      <c r="ID115" s="6"/>
      <c r="IE115" s="6"/>
      <c r="IF115" s="6"/>
      <c r="IG115" s="6"/>
      <c r="IH115" s="6"/>
      <c r="II115" s="6"/>
      <c r="IJ115" s="6"/>
      <c r="IK115" s="6"/>
      <c r="IL115" s="6"/>
      <c r="IM115" s="6"/>
      <c r="IN115" s="6"/>
      <c r="IO115" s="6"/>
      <c r="IP115" s="6"/>
      <c r="IQ115" s="6"/>
      <c r="IR115" s="6"/>
      <c r="IS115" s="6"/>
      <c r="IT115" s="6"/>
      <c r="IU115" s="6"/>
      <c r="IV115" s="6"/>
      <c r="IW115" s="6"/>
      <c r="IX115" s="6"/>
      <c r="IY115" s="6"/>
      <c r="IZ115" s="6"/>
      <c r="JA115" s="6"/>
      <c r="JB115" s="6"/>
      <c r="JC115" s="6"/>
      <c r="JD115" s="6"/>
      <c r="JE115" s="6"/>
      <c r="JF115" s="6"/>
      <c r="JG115" s="6"/>
      <c r="JH115" s="6"/>
      <c r="JI115" s="6"/>
      <c r="JJ115" s="6"/>
      <c r="JK115" s="6"/>
      <c r="JL115" s="6"/>
      <c r="JM115" s="6"/>
      <c r="JN115" s="6"/>
      <c r="JO115" s="6"/>
      <c r="JP115" s="6"/>
      <c r="JQ115" s="6"/>
      <c r="JR115" s="6"/>
      <c r="JS115" s="6"/>
      <c r="JT115" s="6"/>
      <c r="JU115" s="6"/>
      <c r="JV115" s="6"/>
      <c r="JW115" s="6"/>
      <c r="JX115" s="6"/>
      <c r="JY115" s="6"/>
      <c r="JZ115" s="6"/>
      <c r="KA115" s="6"/>
      <c r="KB115" s="6"/>
      <c r="KC115" s="6"/>
      <c r="KD115" s="6"/>
      <c r="KE115" s="6"/>
      <c r="KF115" s="6"/>
      <c r="KG115" s="6"/>
      <c r="KH115" s="6"/>
      <c r="KI115" s="6"/>
      <c r="KJ115" s="6"/>
      <c r="KK115" s="6"/>
      <c r="KL115" s="6"/>
      <c r="KM115" s="6"/>
      <c r="KN115" s="6"/>
      <c r="KO115" s="6"/>
      <c r="KP115" s="6"/>
      <c r="KQ115" s="6"/>
      <c r="KR115" s="6"/>
      <c r="KS115" s="6"/>
      <c r="KT115" s="6"/>
      <c r="KU115" s="6"/>
      <c r="KV115" s="6"/>
      <c r="KW115" s="6"/>
      <c r="KX115" s="6"/>
      <c r="KY115" s="6"/>
      <c r="KZ115" s="6"/>
      <c r="LA115" s="6"/>
      <c r="LB115" s="6"/>
      <c r="LC115" s="6"/>
      <c r="LD115" s="6"/>
      <c r="LE115" s="6"/>
      <c r="LF115" s="6"/>
      <c r="LG115" s="6"/>
      <c r="LH115" s="6"/>
      <c r="LI115" s="6"/>
      <c r="LJ115" s="6"/>
      <c r="LK115" s="6"/>
      <c r="LL115" s="6"/>
      <c r="LM115" s="6"/>
      <c r="LN115" s="6"/>
      <c r="LO115" s="6"/>
      <c r="LP115" s="6"/>
      <c r="LQ115" s="6"/>
      <c r="LR115" s="6"/>
      <c r="LS115" s="6"/>
      <c r="LT115" s="6"/>
      <c r="LU115" s="6"/>
      <c r="LV115" s="6"/>
      <c r="LW115" s="6"/>
      <c r="LX115" s="6"/>
      <c r="LY115" s="6"/>
      <c r="LZ115" s="6"/>
      <c r="MA115" s="6"/>
      <c r="MB115" s="6"/>
      <c r="MC115" s="6"/>
      <c r="MD115" s="6"/>
      <c r="ME115" s="6"/>
      <c r="MF115" s="6"/>
      <c r="MG115" s="6"/>
      <c r="MH115" s="6"/>
      <c r="MI115" s="6"/>
      <c r="MJ115" s="6"/>
      <c r="MK115" s="6"/>
      <c r="ML115" s="6"/>
      <c r="MM115" s="6"/>
      <c r="MN115" s="6"/>
      <c r="MO115" s="6"/>
      <c r="MP115" s="6"/>
      <c r="MQ115" s="6"/>
      <c r="MR115" s="6"/>
      <c r="MS115" s="6"/>
      <c r="MT115" s="6"/>
      <c r="MU115" s="6"/>
      <c r="MV115" s="6"/>
      <c r="MW115" s="6"/>
      <c r="MX115" s="6"/>
      <c r="MY115" s="6"/>
      <c r="MZ115" s="6"/>
      <c r="NA115" s="6"/>
      <c r="NB115" s="6"/>
      <c r="NC115" s="6"/>
      <c r="ND115" s="6"/>
      <c r="NE115" s="6"/>
      <c r="NF115" s="6"/>
      <c r="NG115" s="6"/>
      <c r="NH115" s="6"/>
      <c r="NI115" s="6"/>
      <c r="NJ115" s="6"/>
      <c r="NK115" s="6"/>
      <c r="NL115" s="6"/>
      <c r="NM115" s="6"/>
      <c r="NN115" s="6"/>
      <c r="NO115" s="6"/>
      <c r="NP115" s="6"/>
      <c r="NQ115" s="6"/>
      <c r="NR115" s="6"/>
      <c r="NS115" s="6"/>
      <c r="NT115" s="6"/>
      <c r="NU115" s="6"/>
      <c r="NV115" s="6"/>
      <c r="NW115" s="6"/>
      <c r="NX115" s="6"/>
      <c r="NY115" s="6"/>
      <c r="NZ115" s="6"/>
      <c r="OA115" s="6"/>
      <c r="OB115" s="6"/>
      <c r="OC115" s="6"/>
      <c r="OD115" s="6"/>
      <c r="OE115" s="6"/>
      <c r="OF115" s="6"/>
      <c r="OG115" s="6"/>
      <c r="OH115" s="6"/>
      <c r="OI115" s="6"/>
      <c r="OJ115" s="6"/>
      <c r="OK115" s="6"/>
      <c r="OL115" s="6"/>
      <c r="OM115" s="6"/>
      <c r="ON115" s="6"/>
    </row>
    <row r="116" spans="2:404" hidden="1" x14ac:dyDescent="0.3">
      <c r="B116" s="795">
        <f t="shared" si="239"/>
        <v>0</v>
      </c>
      <c r="C116" s="795">
        <v>11</v>
      </c>
      <c r="D116" s="499" t="str">
        <f t="shared" si="240"/>
        <v>-</v>
      </c>
      <c r="E116" s="21">
        <f t="shared" si="236"/>
        <v>0</v>
      </c>
      <c r="F116" s="21">
        <f t="shared" si="242"/>
        <v>0</v>
      </c>
      <c r="G116" s="21">
        <f t="shared" si="242"/>
        <v>0</v>
      </c>
      <c r="H116" s="21">
        <f t="shared" si="242"/>
        <v>0</v>
      </c>
      <c r="I116" s="21">
        <f t="shared" si="242"/>
        <v>0</v>
      </c>
      <c r="J116" s="21">
        <f t="shared" ref="J116:BU119" si="247">+HLOOKUP(J$105,$E$6:$ON$27,2+$C116,FALSE)</f>
        <v>0</v>
      </c>
      <c r="K116" s="21">
        <f t="shared" si="247"/>
        <v>0</v>
      </c>
      <c r="L116" s="21">
        <f t="shared" si="247"/>
        <v>0</v>
      </c>
      <c r="M116" s="21">
        <f t="shared" si="247"/>
        <v>0</v>
      </c>
      <c r="N116" s="21">
        <f t="shared" si="247"/>
        <v>0</v>
      </c>
      <c r="O116" s="21">
        <f t="shared" si="247"/>
        <v>0</v>
      </c>
      <c r="P116" s="21">
        <f t="shared" si="247"/>
        <v>0</v>
      </c>
      <c r="Q116" s="21">
        <f t="shared" si="247"/>
        <v>0</v>
      </c>
      <c r="R116" s="21">
        <f t="shared" si="247"/>
        <v>0</v>
      </c>
      <c r="S116" s="21">
        <f t="shared" si="247"/>
        <v>0</v>
      </c>
      <c r="T116" s="21">
        <f t="shared" si="247"/>
        <v>0</v>
      </c>
      <c r="U116" s="21">
        <f t="shared" si="247"/>
        <v>0</v>
      </c>
      <c r="V116" s="21">
        <f t="shared" si="247"/>
        <v>0</v>
      </c>
      <c r="W116" s="21">
        <f t="shared" si="247"/>
        <v>0</v>
      </c>
      <c r="X116" s="21">
        <f t="shared" si="247"/>
        <v>0</v>
      </c>
      <c r="Y116" s="21">
        <f t="shared" si="247"/>
        <v>0</v>
      </c>
      <c r="Z116" s="21">
        <f t="shared" si="247"/>
        <v>0</v>
      </c>
      <c r="AA116" s="21">
        <f t="shared" si="247"/>
        <v>0</v>
      </c>
      <c r="AB116" s="21">
        <f t="shared" si="247"/>
        <v>0</v>
      </c>
      <c r="AC116" s="21">
        <f t="shared" si="247"/>
        <v>0</v>
      </c>
      <c r="AD116" s="21">
        <f t="shared" si="247"/>
        <v>0</v>
      </c>
      <c r="AE116" s="21">
        <f t="shared" si="247"/>
        <v>0</v>
      </c>
      <c r="AF116" s="21">
        <f t="shared" si="247"/>
        <v>0</v>
      </c>
      <c r="AG116" s="21">
        <f t="shared" si="247"/>
        <v>0</v>
      </c>
      <c r="AH116" s="21">
        <f t="shared" si="247"/>
        <v>0</v>
      </c>
      <c r="AI116" s="21">
        <f t="shared" si="247"/>
        <v>0</v>
      </c>
      <c r="AJ116" s="21">
        <f t="shared" si="247"/>
        <v>0</v>
      </c>
      <c r="AK116" s="21">
        <f t="shared" si="247"/>
        <v>0</v>
      </c>
      <c r="AL116" s="21">
        <f t="shared" si="247"/>
        <v>0</v>
      </c>
      <c r="AM116" s="21">
        <f t="shared" si="247"/>
        <v>0</v>
      </c>
      <c r="AN116" s="21">
        <f t="shared" si="247"/>
        <v>0</v>
      </c>
      <c r="AO116" s="21">
        <f t="shared" si="247"/>
        <v>0</v>
      </c>
      <c r="AP116" s="21">
        <f t="shared" si="247"/>
        <v>0</v>
      </c>
      <c r="AQ116" s="21">
        <f t="shared" si="247"/>
        <v>0</v>
      </c>
      <c r="AR116" s="21">
        <f t="shared" si="247"/>
        <v>0</v>
      </c>
      <c r="AS116" s="21">
        <f t="shared" si="247"/>
        <v>0</v>
      </c>
      <c r="AT116" s="21">
        <f t="shared" si="247"/>
        <v>0</v>
      </c>
      <c r="AU116" s="21">
        <f t="shared" si="247"/>
        <v>0</v>
      </c>
      <c r="AV116" s="21">
        <f t="shared" si="247"/>
        <v>0</v>
      </c>
      <c r="AW116" s="21">
        <f t="shared" si="247"/>
        <v>0</v>
      </c>
      <c r="AX116" s="21">
        <f t="shared" si="247"/>
        <v>0</v>
      </c>
      <c r="AY116" s="21">
        <f t="shared" si="247"/>
        <v>0</v>
      </c>
      <c r="AZ116" s="21">
        <f t="shared" si="247"/>
        <v>0</v>
      </c>
      <c r="BA116" s="21">
        <f t="shared" si="247"/>
        <v>0</v>
      </c>
      <c r="BB116" s="21">
        <f t="shared" si="247"/>
        <v>0</v>
      </c>
      <c r="BC116" s="21">
        <f t="shared" si="247"/>
        <v>0</v>
      </c>
      <c r="BD116" s="21">
        <f t="shared" si="247"/>
        <v>0</v>
      </c>
      <c r="BE116" s="21">
        <f t="shared" si="247"/>
        <v>0</v>
      </c>
      <c r="BF116" s="21">
        <f t="shared" si="247"/>
        <v>0</v>
      </c>
      <c r="BG116" s="21">
        <f t="shared" si="247"/>
        <v>0</v>
      </c>
      <c r="BH116" s="21">
        <f t="shared" si="247"/>
        <v>0</v>
      </c>
      <c r="BI116" s="21">
        <f t="shared" si="247"/>
        <v>0</v>
      </c>
      <c r="BJ116" s="21">
        <f t="shared" si="247"/>
        <v>0</v>
      </c>
      <c r="BK116" s="21">
        <f t="shared" si="247"/>
        <v>0</v>
      </c>
      <c r="BL116" s="21">
        <f t="shared" si="247"/>
        <v>0</v>
      </c>
      <c r="BM116" s="21">
        <f t="shared" si="247"/>
        <v>0</v>
      </c>
      <c r="BN116" s="21">
        <f t="shared" si="247"/>
        <v>0</v>
      </c>
      <c r="BO116" s="21">
        <f t="shared" si="247"/>
        <v>0</v>
      </c>
      <c r="BP116" s="21">
        <f t="shared" si="247"/>
        <v>0</v>
      </c>
      <c r="BQ116" s="21">
        <f t="shared" si="247"/>
        <v>0</v>
      </c>
      <c r="BR116" s="21">
        <f t="shared" si="247"/>
        <v>0</v>
      </c>
      <c r="BS116" s="21">
        <f t="shared" si="247"/>
        <v>0</v>
      </c>
      <c r="BT116" s="21">
        <f t="shared" si="247"/>
        <v>0</v>
      </c>
      <c r="BU116" s="21">
        <f t="shared" si="247"/>
        <v>0</v>
      </c>
      <c r="BV116" s="21">
        <f t="shared" si="246"/>
        <v>0</v>
      </c>
      <c r="BW116" s="21">
        <f t="shared" si="246"/>
        <v>0</v>
      </c>
      <c r="BX116" s="21">
        <f t="shared" si="246"/>
        <v>0</v>
      </c>
      <c r="BY116" s="21">
        <f t="shared" si="246"/>
        <v>0</v>
      </c>
      <c r="BZ116" s="21">
        <f t="shared" si="246"/>
        <v>0</v>
      </c>
      <c r="CA116" s="21">
        <f t="shared" si="246"/>
        <v>0</v>
      </c>
      <c r="CB116" s="21">
        <f t="shared" si="246"/>
        <v>0</v>
      </c>
      <c r="CC116" s="21">
        <f t="shared" si="246"/>
        <v>0</v>
      </c>
      <c r="CD116" s="21">
        <f t="shared" si="246"/>
        <v>0</v>
      </c>
      <c r="CE116" s="21">
        <f t="shared" si="246"/>
        <v>0</v>
      </c>
      <c r="CF116" s="21">
        <f t="shared" si="246"/>
        <v>0</v>
      </c>
      <c r="CG116" s="6"/>
      <c r="CH116" s="6"/>
      <c r="CI116" s="6"/>
      <c r="CJ116" s="6"/>
      <c r="CK116" s="6"/>
      <c r="CL116" s="6"/>
      <c r="CM116" s="6"/>
      <c r="CN116" s="6"/>
      <c r="CO116" s="6"/>
      <c r="CP116" s="6"/>
      <c r="CQ116" s="6"/>
      <c r="CR116" s="6"/>
      <c r="CS116" s="6"/>
      <c r="CT116" s="6"/>
      <c r="CU116" s="6"/>
      <c r="CV116" s="6"/>
      <c r="CW116" s="6"/>
      <c r="CX116" s="6"/>
      <c r="CY116" s="6"/>
      <c r="CZ116" s="6"/>
      <c r="DA116" s="6"/>
      <c r="DB116" s="6"/>
      <c r="DC116" s="6"/>
      <c r="DD116" s="6"/>
      <c r="DE116" s="6"/>
      <c r="DF116" s="6"/>
      <c r="DG116" s="6"/>
      <c r="DH116" s="6"/>
      <c r="DI116" s="6"/>
      <c r="DJ116" s="6"/>
      <c r="DK116" s="6"/>
      <c r="DL116" s="6"/>
      <c r="DM116" s="6"/>
      <c r="DN116" s="6"/>
      <c r="DO116" s="6"/>
      <c r="DP116" s="6"/>
      <c r="DQ116" s="6"/>
      <c r="DR116" s="6"/>
      <c r="DS116" s="6"/>
      <c r="DT116" s="6"/>
      <c r="DU116" s="6"/>
      <c r="DV116" s="6"/>
      <c r="DW116" s="6"/>
      <c r="DX116" s="6"/>
      <c r="DY116" s="6"/>
      <c r="DZ116" s="6"/>
      <c r="EA116" s="6"/>
      <c r="EB116" s="6"/>
      <c r="EC116" s="6"/>
      <c r="ED116" s="6"/>
      <c r="EE116" s="6"/>
      <c r="EF116" s="6"/>
      <c r="EG116" s="6"/>
      <c r="EH116" s="6"/>
      <c r="EI116" s="6"/>
      <c r="EJ116" s="6"/>
      <c r="EK116" s="6"/>
      <c r="EL116" s="6"/>
      <c r="EM116" s="6"/>
      <c r="EN116" s="6"/>
      <c r="EO116" s="6"/>
      <c r="EP116" s="6"/>
      <c r="EQ116" s="6"/>
      <c r="ER116" s="6"/>
      <c r="ES116" s="6"/>
      <c r="ET116" s="6"/>
      <c r="EU116" s="6"/>
      <c r="EV116" s="6"/>
      <c r="EW116" s="6"/>
      <c r="EX116" s="6"/>
      <c r="EY116" s="6"/>
      <c r="EZ116" s="6"/>
      <c r="FA116" s="6"/>
      <c r="FB116" s="6"/>
      <c r="FC116" s="6"/>
      <c r="FD116" s="6"/>
      <c r="FE116" s="6"/>
      <c r="FF116" s="6"/>
      <c r="FG116" s="6"/>
      <c r="FH116" s="6"/>
      <c r="FI116" s="6"/>
      <c r="FJ116" s="6"/>
      <c r="FK116" s="6"/>
      <c r="FL116" s="6"/>
      <c r="FM116" s="6"/>
      <c r="FN116" s="6"/>
      <c r="FO116" s="6"/>
      <c r="FP116" s="6"/>
      <c r="FQ116" s="6"/>
      <c r="FR116" s="6"/>
      <c r="FS116" s="6"/>
      <c r="FT116" s="6"/>
      <c r="FU116" s="6"/>
      <c r="FV116" s="6"/>
      <c r="FW116" s="6"/>
      <c r="FX116" s="6"/>
      <c r="FY116" s="6"/>
      <c r="FZ116" s="6"/>
      <c r="GA116" s="6"/>
      <c r="GB116" s="6"/>
      <c r="GC116" s="6"/>
      <c r="GD116" s="6"/>
      <c r="GE116" s="6"/>
      <c r="GF116" s="6"/>
      <c r="GG116" s="6"/>
      <c r="GH116" s="6"/>
      <c r="GI116" s="6"/>
      <c r="GJ116" s="6"/>
      <c r="GK116" s="6"/>
      <c r="GL116" s="6"/>
      <c r="GM116" s="6"/>
      <c r="GN116" s="6"/>
      <c r="GO116" s="6"/>
      <c r="GP116" s="6"/>
      <c r="GQ116" s="6"/>
      <c r="GR116" s="6"/>
      <c r="GS116" s="6"/>
      <c r="GT116" s="6"/>
      <c r="GU116" s="6"/>
      <c r="GV116" s="6"/>
      <c r="GW116" s="6"/>
      <c r="GX116" s="6"/>
      <c r="GY116" s="6"/>
      <c r="GZ116" s="6"/>
      <c r="HA116" s="6"/>
      <c r="HB116" s="6"/>
      <c r="HC116" s="6"/>
      <c r="HD116" s="6"/>
      <c r="HE116" s="6"/>
      <c r="HF116" s="6"/>
      <c r="HG116" s="6"/>
      <c r="HH116" s="6"/>
      <c r="HI116" s="6"/>
      <c r="HJ116" s="6"/>
      <c r="HK116" s="6"/>
      <c r="HL116" s="6"/>
      <c r="HM116" s="6"/>
      <c r="HN116" s="6"/>
      <c r="HO116" s="6"/>
      <c r="HP116" s="6"/>
      <c r="HQ116" s="6"/>
      <c r="HR116" s="6"/>
      <c r="HS116" s="6"/>
      <c r="HT116" s="6"/>
      <c r="HU116" s="6"/>
      <c r="HV116" s="6"/>
      <c r="HW116" s="6"/>
      <c r="HX116" s="6"/>
      <c r="HY116" s="6"/>
      <c r="HZ116" s="6"/>
      <c r="IA116" s="6"/>
      <c r="IB116" s="6"/>
      <c r="IC116" s="6"/>
      <c r="ID116" s="6"/>
      <c r="IE116" s="6"/>
      <c r="IF116" s="6"/>
      <c r="IG116" s="6"/>
      <c r="IH116" s="6"/>
      <c r="II116" s="6"/>
      <c r="IJ116" s="6"/>
      <c r="IK116" s="6"/>
      <c r="IL116" s="6"/>
      <c r="IM116" s="6"/>
      <c r="IN116" s="6"/>
      <c r="IO116" s="6"/>
      <c r="IP116" s="6"/>
      <c r="IQ116" s="6"/>
      <c r="IR116" s="6"/>
      <c r="IS116" s="6"/>
      <c r="IT116" s="6"/>
      <c r="IU116" s="6"/>
      <c r="IV116" s="6"/>
      <c r="IW116" s="6"/>
      <c r="IX116" s="6"/>
      <c r="IY116" s="6"/>
      <c r="IZ116" s="6"/>
      <c r="JA116" s="6"/>
      <c r="JB116" s="6"/>
      <c r="JC116" s="6"/>
      <c r="JD116" s="6"/>
      <c r="JE116" s="6"/>
      <c r="JF116" s="6"/>
      <c r="JG116" s="6"/>
      <c r="JH116" s="6"/>
      <c r="JI116" s="6"/>
      <c r="JJ116" s="6"/>
      <c r="JK116" s="6"/>
      <c r="JL116" s="6"/>
      <c r="JM116" s="6"/>
      <c r="JN116" s="6"/>
      <c r="JO116" s="6"/>
      <c r="JP116" s="6"/>
      <c r="JQ116" s="6"/>
      <c r="JR116" s="6"/>
      <c r="JS116" s="6"/>
      <c r="JT116" s="6"/>
      <c r="JU116" s="6"/>
      <c r="JV116" s="6"/>
      <c r="JW116" s="6"/>
      <c r="JX116" s="6"/>
      <c r="JY116" s="6"/>
      <c r="JZ116" s="6"/>
      <c r="KA116" s="6"/>
      <c r="KB116" s="6"/>
      <c r="KC116" s="6"/>
      <c r="KD116" s="6"/>
      <c r="KE116" s="6"/>
      <c r="KF116" s="6"/>
      <c r="KG116" s="6"/>
      <c r="KH116" s="6"/>
      <c r="KI116" s="6"/>
      <c r="KJ116" s="6"/>
      <c r="KK116" s="6"/>
      <c r="KL116" s="6"/>
      <c r="KM116" s="6"/>
      <c r="KN116" s="6"/>
      <c r="KO116" s="6"/>
      <c r="KP116" s="6"/>
      <c r="KQ116" s="6"/>
      <c r="KR116" s="6"/>
      <c r="KS116" s="6"/>
      <c r="KT116" s="6"/>
      <c r="KU116" s="6"/>
      <c r="KV116" s="6"/>
      <c r="KW116" s="6"/>
      <c r="KX116" s="6"/>
      <c r="KY116" s="6"/>
      <c r="KZ116" s="6"/>
      <c r="LA116" s="6"/>
      <c r="LB116" s="6"/>
      <c r="LC116" s="6"/>
      <c r="LD116" s="6"/>
      <c r="LE116" s="6"/>
      <c r="LF116" s="6"/>
      <c r="LG116" s="6"/>
      <c r="LH116" s="6"/>
      <c r="LI116" s="6"/>
      <c r="LJ116" s="6"/>
      <c r="LK116" s="6"/>
      <c r="LL116" s="6"/>
      <c r="LM116" s="6"/>
      <c r="LN116" s="6"/>
      <c r="LO116" s="6"/>
      <c r="LP116" s="6"/>
      <c r="LQ116" s="6"/>
      <c r="LR116" s="6"/>
      <c r="LS116" s="6"/>
      <c r="LT116" s="6"/>
      <c r="LU116" s="6"/>
      <c r="LV116" s="6"/>
      <c r="LW116" s="6"/>
      <c r="LX116" s="6"/>
      <c r="LY116" s="6"/>
      <c r="LZ116" s="6"/>
      <c r="MA116" s="6"/>
      <c r="MB116" s="6"/>
      <c r="MC116" s="6"/>
      <c r="MD116" s="6"/>
      <c r="ME116" s="6"/>
      <c r="MF116" s="6"/>
      <c r="MG116" s="6"/>
      <c r="MH116" s="6"/>
      <c r="MI116" s="6"/>
      <c r="MJ116" s="6"/>
      <c r="MK116" s="6"/>
      <c r="ML116" s="6"/>
      <c r="MM116" s="6"/>
      <c r="MN116" s="6"/>
      <c r="MO116" s="6"/>
      <c r="MP116" s="6"/>
      <c r="MQ116" s="6"/>
      <c r="MR116" s="6"/>
      <c r="MS116" s="6"/>
      <c r="MT116" s="6"/>
      <c r="MU116" s="6"/>
      <c r="MV116" s="6"/>
      <c r="MW116" s="6"/>
      <c r="MX116" s="6"/>
      <c r="MY116" s="6"/>
      <c r="MZ116" s="6"/>
      <c r="NA116" s="6"/>
      <c r="NB116" s="6"/>
      <c r="NC116" s="6"/>
      <c r="ND116" s="6"/>
      <c r="NE116" s="6"/>
      <c r="NF116" s="6"/>
      <c r="NG116" s="6"/>
      <c r="NH116" s="6"/>
      <c r="NI116" s="6"/>
      <c r="NJ116" s="6"/>
      <c r="NK116" s="6"/>
      <c r="NL116" s="6"/>
      <c r="NM116" s="6"/>
      <c r="NN116" s="6"/>
      <c r="NO116" s="6"/>
      <c r="NP116" s="6"/>
      <c r="NQ116" s="6"/>
      <c r="NR116" s="6"/>
      <c r="NS116" s="6"/>
      <c r="NT116" s="6"/>
      <c r="NU116" s="6"/>
      <c r="NV116" s="6"/>
      <c r="NW116" s="6"/>
      <c r="NX116" s="6"/>
      <c r="NY116" s="6"/>
      <c r="NZ116" s="6"/>
      <c r="OA116" s="6"/>
      <c r="OB116" s="6"/>
      <c r="OC116" s="6"/>
      <c r="OD116" s="6"/>
      <c r="OE116" s="6"/>
      <c r="OF116" s="6"/>
      <c r="OG116" s="6"/>
      <c r="OH116" s="6"/>
      <c r="OI116" s="6"/>
      <c r="OJ116" s="6"/>
      <c r="OK116" s="6"/>
      <c r="OL116" s="6"/>
      <c r="OM116" s="6"/>
      <c r="ON116" s="6"/>
    </row>
    <row r="117" spans="2:404" hidden="1" x14ac:dyDescent="0.3">
      <c r="B117" s="795">
        <f t="shared" si="239"/>
        <v>0</v>
      </c>
      <c r="C117" s="795">
        <v>12</v>
      </c>
      <c r="D117" s="499" t="str">
        <f t="shared" si="240"/>
        <v>-</v>
      </c>
      <c r="E117" s="21">
        <f t="shared" si="236"/>
        <v>0</v>
      </c>
      <c r="F117" s="21">
        <f t="shared" si="242"/>
        <v>0</v>
      </c>
      <c r="G117" s="21">
        <f t="shared" si="242"/>
        <v>0</v>
      </c>
      <c r="H117" s="21">
        <f t="shared" si="242"/>
        <v>0</v>
      </c>
      <c r="I117" s="21">
        <f t="shared" si="242"/>
        <v>0</v>
      </c>
      <c r="J117" s="21">
        <f t="shared" si="247"/>
        <v>0</v>
      </c>
      <c r="K117" s="21">
        <f t="shared" si="247"/>
        <v>0</v>
      </c>
      <c r="L117" s="21">
        <f t="shared" si="247"/>
        <v>0</v>
      </c>
      <c r="M117" s="21">
        <f t="shared" si="247"/>
        <v>0</v>
      </c>
      <c r="N117" s="21">
        <f t="shared" si="247"/>
        <v>0</v>
      </c>
      <c r="O117" s="21">
        <f t="shared" si="247"/>
        <v>0</v>
      </c>
      <c r="P117" s="21">
        <f t="shared" si="247"/>
        <v>0</v>
      </c>
      <c r="Q117" s="21">
        <f t="shared" si="247"/>
        <v>0</v>
      </c>
      <c r="R117" s="21">
        <f t="shared" si="247"/>
        <v>0</v>
      </c>
      <c r="S117" s="21">
        <f t="shared" si="247"/>
        <v>0</v>
      </c>
      <c r="T117" s="21">
        <f t="shared" si="247"/>
        <v>0</v>
      </c>
      <c r="U117" s="21">
        <f t="shared" si="247"/>
        <v>0</v>
      </c>
      <c r="V117" s="21">
        <f t="shared" si="247"/>
        <v>0</v>
      </c>
      <c r="W117" s="21">
        <f t="shared" si="247"/>
        <v>0</v>
      </c>
      <c r="X117" s="21">
        <f t="shared" si="247"/>
        <v>0</v>
      </c>
      <c r="Y117" s="21">
        <f t="shared" si="247"/>
        <v>0</v>
      </c>
      <c r="Z117" s="21">
        <f t="shared" si="247"/>
        <v>0</v>
      </c>
      <c r="AA117" s="21">
        <f t="shared" si="247"/>
        <v>0</v>
      </c>
      <c r="AB117" s="21">
        <f t="shared" si="247"/>
        <v>0</v>
      </c>
      <c r="AC117" s="21">
        <f t="shared" si="247"/>
        <v>0</v>
      </c>
      <c r="AD117" s="21">
        <f t="shared" si="247"/>
        <v>0</v>
      </c>
      <c r="AE117" s="21">
        <f t="shared" si="247"/>
        <v>0</v>
      </c>
      <c r="AF117" s="21">
        <f t="shared" si="247"/>
        <v>0</v>
      </c>
      <c r="AG117" s="21">
        <f t="shared" si="247"/>
        <v>0</v>
      </c>
      <c r="AH117" s="21">
        <f t="shared" si="247"/>
        <v>0</v>
      </c>
      <c r="AI117" s="21">
        <f t="shared" si="247"/>
        <v>0</v>
      </c>
      <c r="AJ117" s="21">
        <f t="shared" si="247"/>
        <v>0</v>
      </c>
      <c r="AK117" s="21">
        <f t="shared" si="247"/>
        <v>0</v>
      </c>
      <c r="AL117" s="21">
        <f t="shared" si="247"/>
        <v>0</v>
      </c>
      <c r="AM117" s="21">
        <f t="shared" si="247"/>
        <v>0</v>
      </c>
      <c r="AN117" s="21">
        <f t="shared" si="247"/>
        <v>0</v>
      </c>
      <c r="AO117" s="21">
        <f t="shared" si="247"/>
        <v>0</v>
      </c>
      <c r="AP117" s="21">
        <f t="shared" si="247"/>
        <v>0</v>
      </c>
      <c r="AQ117" s="21">
        <f t="shared" si="247"/>
        <v>0</v>
      </c>
      <c r="AR117" s="21">
        <f t="shared" si="247"/>
        <v>0</v>
      </c>
      <c r="AS117" s="21">
        <f t="shared" si="247"/>
        <v>0</v>
      </c>
      <c r="AT117" s="21">
        <f t="shared" si="247"/>
        <v>0</v>
      </c>
      <c r="AU117" s="21">
        <f t="shared" si="247"/>
        <v>0</v>
      </c>
      <c r="AV117" s="21">
        <f t="shared" si="247"/>
        <v>0</v>
      </c>
      <c r="AW117" s="21">
        <f t="shared" si="247"/>
        <v>0</v>
      </c>
      <c r="AX117" s="21">
        <f t="shared" si="247"/>
        <v>0</v>
      </c>
      <c r="AY117" s="21">
        <f t="shared" si="247"/>
        <v>0</v>
      </c>
      <c r="AZ117" s="21">
        <f t="shared" si="247"/>
        <v>0</v>
      </c>
      <c r="BA117" s="21">
        <f t="shared" si="247"/>
        <v>0</v>
      </c>
      <c r="BB117" s="21">
        <f t="shared" si="247"/>
        <v>0</v>
      </c>
      <c r="BC117" s="21">
        <f t="shared" si="247"/>
        <v>0</v>
      </c>
      <c r="BD117" s="21">
        <f t="shared" si="247"/>
        <v>0</v>
      </c>
      <c r="BE117" s="21">
        <f t="shared" si="247"/>
        <v>0</v>
      </c>
      <c r="BF117" s="21">
        <f t="shared" si="247"/>
        <v>0</v>
      </c>
      <c r="BG117" s="21">
        <f t="shared" si="247"/>
        <v>0</v>
      </c>
      <c r="BH117" s="21">
        <f t="shared" si="247"/>
        <v>0</v>
      </c>
      <c r="BI117" s="21">
        <f t="shared" si="247"/>
        <v>0</v>
      </c>
      <c r="BJ117" s="21">
        <f t="shared" si="247"/>
        <v>0</v>
      </c>
      <c r="BK117" s="21">
        <f t="shared" si="247"/>
        <v>0</v>
      </c>
      <c r="BL117" s="21">
        <f t="shared" si="247"/>
        <v>0</v>
      </c>
      <c r="BM117" s="21">
        <f t="shared" si="247"/>
        <v>0</v>
      </c>
      <c r="BN117" s="21">
        <f t="shared" si="247"/>
        <v>0</v>
      </c>
      <c r="BO117" s="21">
        <f t="shared" si="247"/>
        <v>0</v>
      </c>
      <c r="BP117" s="21">
        <f t="shared" si="247"/>
        <v>0</v>
      </c>
      <c r="BQ117" s="21">
        <f t="shared" si="247"/>
        <v>0</v>
      </c>
      <c r="BR117" s="21">
        <f t="shared" si="247"/>
        <v>0</v>
      </c>
      <c r="BS117" s="21">
        <f t="shared" si="247"/>
        <v>0</v>
      </c>
      <c r="BT117" s="21">
        <f t="shared" si="247"/>
        <v>0</v>
      </c>
      <c r="BU117" s="21">
        <f t="shared" si="247"/>
        <v>0</v>
      </c>
      <c r="BV117" s="21">
        <f t="shared" si="246"/>
        <v>0</v>
      </c>
      <c r="BW117" s="21">
        <f t="shared" si="246"/>
        <v>0</v>
      </c>
      <c r="BX117" s="21">
        <f t="shared" si="246"/>
        <v>0</v>
      </c>
      <c r="BY117" s="21">
        <f t="shared" si="246"/>
        <v>0</v>
      </c>
      <c r="BZ117" s="21">
        <f t="shared" si="246"/>
        <v>0</v>
      </c>
      <c r="CA117" s="21">
        <f t="shared" si="246"/>
        <v>0</v>
      </c>
      <c r="CB117" s="21">
        <f t="shared" si="246"/>
        <v>0</v>
      </c>
      <c r="CC117" s="21">
        <f t="shared" si="246"/>
        <v>0</v>
      </c>
      <c r="CD117" s="21">
        <f t="shared" si="246"/>
        <v>0</v>
      </c>
      <c r="CE117" s="21">
        <f t="shared" si="246"/>
        <v>0</v>
      </c>
      <c r="CF117" s="21">
        <f t="shared" si="246"/>
        <v>0</v>
      </c>
      <c r="CG117" s="6"/>
      <c r="CH117" s="6"/>
      <c r="CI117" s="6"/>
      <c r="CJ117" s="6"/>
      <c r="CK117" s="6"/>
      <c r="CL117" s="6"/>
      <c r="CM117" s="6"/>
      <c r="CN117" s="6"/>
      <c r="CO117" s="6"/>
      <c r="CP117" s="6"/>
      <c r="CQ117" s="6"/>
      <c r="CR117" s="6"/>
      <c r="CS117" s="6"/>
      <c r="CT117" s="6"/>
      <c r="CU117" s="6"/>
      <c r="CV117" s="6"/>
      <c r="CW117" s="6"/>
      <c r="CX117" s="6"/>
      <c r="CY117" s="6"/>
      <c r="CZ117" s="6"/>
      <c r="DA117" s="6"/>
      <c r="DB117" s="6"/>
      <c r="DC117" s="6"/>
      <c r="DD117" s="6"/>
      <c r="DE117" s="6"/>
      <c r="DF117" s="6"/>
      <c r="DG117" s="6"/>
      <c r="DH117" s="6"/>
      <c r="DI117" s="6"/>
      <c r="DJ117" s="6"/>
      <c r="DK117" s="6"/>
      <c r="DL117" s="6"/>
      <c r="DM117" s="6"/>
      <c r="DN117" s="6"/>
      <c r="DO117" s="6"/>
      <c r="DP117" s="6"/>
      <c r="DQ117" s="6"/>
      <c r="DR117" s="6"/>
      <c r="DS117" s="6"/>
      <c r="DT117" s="6"/>
      <c r="DU117" s="6"/>
      <c r="DV117" s="6"/>
      <c r="DW117" s="6"/>
      <c r="DX117" s="6"/>
      <c r="DY117" s="6"/>
      <c r="DZ117" s="6"/>
      <c r="EA117" s="6"/>
      <c r="EB117" s="6"/>
      <c r="EC117" s="6"/>
      <c r="ED117" s="6"/>
      <c r="EE117" s="6"/>
      <c r="EF117" s="6"/>
      <c r="EG117" s="6"/>
      <c r="EH117" s="6"/>
      <c r="EI117" s="6"/>
      <c r="EJ117" s="6"/>
      <c r="EK117" s="6"/>
      <c r="EL117" s="6"/>
      <c r="EM117" s="6"/>
      <c r="EN117" s="6"/>
      <c r="EO117" s="6"/>
      <c r="EP117" s="6"/>
      <c r="EQ117" s="6"/>
      <c r="ER117" s="6"/>
      <c r="ES117" s="6"/>
      <c r="ET117" s="6"/>
      <c r="EU117" s="6"/>
      <c r="EV117" s="6"/>
      <c r="EW117" s="6"/>
      <c r="EX117" s="6"/>
      <c r="EY117" s="6"/>
      <c r="EZ117" s="6"/>
      <c r="FA117" s="6"/>
      <c r="FB117" s="6"/>
      <c r="FC117" s="6"/>
      <c r="FD117" s="6"/>
      <c r="FE117" s="6"/>
      <c r="FF117" s="6"/>
      <c r="FG117" s="6"/>
      <c r="FH117" s="6"/>
      <c r="FI117" s="6"/>
      <c r="FJ117" s="6"/>
      <c r="FK117" s="6"/>
      <c r="FL117" s="6"/>
      <c r="FM117" s="6"/>
      <c r="FN117" s="6"/>
      <c r="FO117" s="6"/>
      <c r="FP117" s="6"/>
      <c r="FQ117" s="6"/>
      <c r="FR117" s="6"/>
      <c r="FS117" s="6"/>
      <c r="FT117" s="6"/>
      <c r="FU117" s="6"/>
      <c r="FV117" s="6"/>
      <c r="FW117" s="6"/>
      <c r="FX117" s="6"/>
      <c r="FY117" s="6"/>
      <c r="FZ117" s="6"/>
      <c r="GA117" s="6"/>
      <c r="GB117" s="6"/>
      <c r="GC117" s="6"/>
      <c r="GD117" s="6"/>
      <c r="GE117" s="6"/>
      <c r="GF117" s="6"/>
      <c r="GG117" s="6"/>
      <c r="GH117" s="6"/>
      <c r="GI117" s="6"/>
      <c r="GJ117" s="6"/>
      <c r="GK117" s="6"/>
      <c r="GL117" s="6"/>
      <c r="GM117" s="6"/>
      <c r="GN117" s="6"/>
      <c r="GO117" s="6"/>
      <c r="GP117" s="6"/>
      <c r="GQ117" s="6"/>
      <c r="GR117" s="6"/>
      <c r="GS117" s="6"/>
      <c r="GT117" s="6"/>
      <c r="GU117" s="6"/>
      <c r="GV117" s="6"/>
      <c r="GW117" s="6"/>
      <c r="GX117" s="6"/>
      <c r="GY117" s="6"/>
      <c r="GZ117" s="6"/>
      <c r="HA117" s="6"/>
      <c r="HB117" s="6"/>
      <c r="HC117" s="6"/>
      <c r="HD117" s="6"/>
      <c r="HE117" s="6"/>
      <c r="HF117" s="6"/>
      <c r="HG117" s="6"/>
      <c r="HH117" s="6"/>
      <c r="HI117" s="6"/>
      <c r="HJ117" s="6"/>
      <c r="HK117" s="6"/>
      <c r="HL117" s="6"/>
      <c r="HM117" s="6"/>
      <c r="HN117" s="6"/>
      <c r="HO117" s="6"/>
      <c r="HP117" s="6"/>
      <c r="HQ117" s="6"/>
      <c r="HR117" s="6"/>
      <c r="HS117" s="6"/>
      <c r="HT117" s="6"/>
      <c r="HU117" s="6"/>
      <c r="HV117" s="6"/>
      <c r="HW117" s="6"/>
      <c r="HX117" s="6"/>
      <c r="HY117" s="6"/>
      <c r="HZ117" s="6"/>
      <c r="IA117" s="6"/>
      <c r="IB117" s="6"/>
      <c r="IC117" s="6"/>
      <c r="ID117" s="6"/>
      <c r="IE117" s="6"/>
      <c r="IF117" s="6"/>
      <c r="IG117" s="6"/>
      <c r="IH117" s="6"/>
      <c r="II117" s="6"/>
      <c r="IJ117" s="6"/>
      <c r="IK117" s="6"/>
      <c r="IL117" s="6"/>
      <c r="IM117" s="6"/>
      <c r="IN117" s="6"/>
      <c r="IO117" s="6"/>
      <c r="IP117" s="6"/>
      <c r="IQ117" s="6"/>
      <c r="IR117" s="6"/>
      <c r="IS117" s="6"/>
      <c r="IT117" s="6"/>
      <c r="IU117" s="6"/>
      <c r="IV117" s="6"/>
      <c r="IW117" s="6"/>
      <c r="IX117" s="6"/>
      <c r="IY117" s="6"/>
      <c r="IZ117" s="6"/>
      <c r="JA117" s="6"/>
      <c r="JB117" s="6"/>
      <c r="JC117" s="6"/>
      <c r="JD117" s="6"/>
      <c r="JE117" s="6"/>
      <c r="JF117" s="6"/>
      <c r="JG117" s="6"/>
      <c r="JH117" s="6"/>
      <c r="JI117" s="6"/>
      <c r="JJ117" s="6"/>
      <c r="JK117" s="6"/>
      <c r="JL117" s="6"/>
      <c r="JM117" s="6"/>
      <c r="JN117" s="6"/>
      <c r="JO117" s="6"/>
      <c r="JP117" s="6"/>
      <c r="JQ117" s="6"/>
      <c r="JR117" s="6"/>
      <c r="JS117" s="6"/>
      <c r="JT117" s="6"/>
      <c r="JU117" s="6"/>
      <c r="JV117" s="6"/>
      <c r="JW117" s="6"/>
      <c r="JX117" s="6"/>
      <c r="JY117" s="6"/>
      <c r="JZ117" s="6"/>
      <c r="KA117" s="6"/>
      <c r="KB117" s="6"/>
      <c r="KC117" s="6"/>
      <c r="KD117" s="6"/>
      <c r="KE117" s="6"/>
      <c r="KF117" s="6"/>
      <c r="KG117" s="6"/>
      <c r="KH117" s="6"/>
      <c r="KI117" s="6"/>
      <c r="KJ117" s="6"/>
      <c r="KK117" s="6"/>
      <c r="KL117" s="6"/>
      <c r="KM117" s="6"/>
      <c r="KN117" s="6"/>
      <c r="KO117" s="6"/>
      <c r="KP117" s="6"/>
      <c r="KQ117" s="6"/>
      <c r="KR117" s="6"/>
      <c r="KS117" s="6"/>
      <c r="KT117" s="6"/>
      <c r="KU117" s="6"/>
      <c r="KV117" s="6"/>
      <c r="KW117" s="6"/>
      <c r="KX117" s="6"/>
      <c r="KY117" s="6"/>
      <c r="KZ117" s="6"/>
      <c r="LA117" s="6"/>
      <c r="LB117" s="6"/>
      <c r="LC117" s="6"/>
      <c r="LD117" s="6"/>
      <c r="LE117" s="6"/>
      <c r="LF117" s="6"/>
      <c r="LG117" s="6"/>
      <c r="LH117" s="6"/>
      <c r="LI117" s="6"/>
      <c r="LJ117" s="6"/>
      <c r="LK117" s="6"/>
      <c r="LL117" s="6"/>
      <c r="LM117" s="6"/>
      <c r="LN117" s="6"/>
      <c r="LO117" s="6"/>
      <c r="LP117" s="6"/>
      <c r="LQ117" s="6"/>
      <c r="LR117" s="6"/>
      <c r="LS117" s="6"/>
      <c r="LT117" s="6"/>
      <c r="LU117" s="6"/>
      <c r="LV117" s="6"/>
      <c r="LW117" s="6"/>
      <c r="LX117" s="6"/>
      <c r="LY117" s="6"/>
      <c r="LZ117" s="6"/>
      <c r="MA117" s="6"/>
      <c r="MB117" s="6"/>
      <c r="MC117" s="6"/>
      <c r="MD117" s="6"/>
      <c r="ME117" s="6"/>
      <c r="MF117" s="6"/>
      <c r="MG117" s="6"/>
      <c r="MH117" s="6"/>
      <c r="MI117" s="6"/>
      <c r="MJ117" s="6"/>
      <c r="MK117" s="6"/>
      <c r="ML117" s="6"/>
      <c r="MM117" s="6"/>
      <c r="MN117" s="6"/>
      <c r="MO117" s="6"/>
      <c r="MP117" s="6"/>
      <c r="MQ117" s="6"/>
      <c r="MR117" s="6"/>
      <c r="MS117" s="6"/>
      <c r="MT117" s="6"/>
      <c r="MU117" s="6"/>
      <c r="MV117" s="6"/>
      <c r="MW117" s="6"/>
      <c r="MX117" s="6"/>
      <c r="MY117" s="6"/>
      <c r="MZ117" s="6"/>
      <c r="NA117" s="6"/>
      <c r="NB117" s="6"/>
      <c r="NC117" s="6"/>
      <c r="ND117" s="6"/>
      <c r="NE117" s="6"/>
      <c r="NF117" s="6"/>
      <c r="NG117" s="6"/>
      <c r="NH117" s="6"/>
      <c r="NI117" s="6"/>
      <c r="NJ117" s="6"/>
      <c r="NK117" s="6"/>
      <c r="NL117" s="6"/>
      <c r="NM117" s="6"/>
      <c r="NN117" s="6"/>
      <c r="NO117" s="6"/>
      <c r="NP117" s="6"/>
      <c r="NQ117" s="6"/>
      <c r="NR117" s="6"/>
      <c r="NS117" s="6"/>
      <c r="NT117" s="6"/>
      <c r="NU117" s="6"/>
      <c r="NV117" s="6"/>
      <c r="NW117" s="6"/>
      <c r="NX117" s="6"/>
      <c r="NY117" s="6"/>
      <c r="NZ117" s="6"/>
      <c r="OA117" s="6"/>
      <c r="OB117" s="6"/>
      <c r="OC117" s="6"/>
      <c r="OD117" s="6"/>
      <c r="OE117" s="6"/>
      <c r="OF117" s="6"/>
      <c r="OG117" s="6"/>
      <c r="OH117" s="6"/>
      <c r="OI117" s="6"/>
      <c r="OJ117" s="6"/>
      <c r="OK117" s="6"/>
      <c r="OL117" s="6"/>
      <c r="OM117" s="6"/>
      <c r="ON117" s="6"/>
    </row>
    <row r="118" spans="2:404" hidden="1" x14ac:dyDescent="0.3">
      <c r="B118" s="795">
        <f t="shared" si="239"/>
        <v>0</v>
      </c>
      <c r="C118" s="795">
        <v>13</v>
      </c>
      <c r="D118" s="499" t="str">
        <f t="shared" si="240"/>
        <v>-</v>
      </c>
      <c r="E118" s="21">
        <f t="shared" si="236"/>
        <v>0</v>
      </c>
      <c r="F118" s="21">
        <f t="shared" si="242"/>
        <v>0</v>
      </c>
      <c r="G118" s="21">
        <f t="shared" si="242"/>
        <v>0</v>
      </c>
      <c r="H118" s="21">
        <f t="shared" si="242"/>
        <v>0</v>
      </c>
      <c r="I118" s="21">
        <f t="shared" si="242"/>
        <v>0</v>
      </c>
      <c r="J118" s="21">
        <f t="shared" si="247"/>
        <v>0</v>
      </c>
      <c r="K118" s="21">
        <f t="shared" si="247"/>
        <v>0</v>
      </c>
      <c r="L118" s="21">
        <f t="shared" si="247"/>
        <v>0</v>
      </c>
      <c r="M118" s="21">
        <f t="shared" si="247"/>
        <v>0</v>
      </c>
      <c r="N118" s="21">
        <f t="shared" si="247"/>
        <v>0</v>
      </c>
      <c r="O118" s="21">
        <f t="shared" si="247"/>
        <v>0</v>
      </c>
      <c r="P118" s="21">
        <f t="shared" si="247"/>
        <v>0</v>
      </c>
      <c r="Q118" s="21">
        <f t="shared" si="247"/>
        <v>0</v>
      </c>
      <c r="R118" s="21">
        <f t="shared" si="247"/>
        <v>0</v>
      </c>
      <c r="S118" s="21">
        <f t="shared" si="247"/>
        <v>0</v>
      </c>
      <c r="T118" s="21">
        <f t="shared" si="247"/>
        <v>0</v>
      </c>
      <c r="U118" s="21">
        <f t="shared" si="247"/>
        <v>0</v>
      </c>
      <c r="V118" s="21">
        <f t="shared" si="247"/>
        <v>0</v>
      </c>
      <c r="W118" s="21">
        <f t="shared" si="247"/>
        <v>0</v>
      </c>
      <c r="X118" s="21">
        <f t="shared" si="247"/>
        <v>0</v>
      </c>
      <c r="Y118" s="21">
        <f t="shared" si="247"/>
        <v>0</v>
      </c>
      <c r="Z118" s="21">
        <f t="shared" si="247"/>
        <v>0</v>
      </c>
      <c r="AA118" s="21">
        <f t="shared" si="247"/>
        <v>0</v>
      </c>
      <c r="AB118" s="21">
        <f t="shared" si="247"/>
        <v>0</v>
      </c>
      <c r="AC118" s="21">
        <f t="shared" si="247"/>
        <v>0</v>
      </c>
      <c r="AD118" s="21">
        <f t="shared" si="247"/>
        <v>0</v>
      </c>
      <c r="AE118" s="21">
        <f t="shared" si="247"/>
        <v>0</v>
      </c>
      <c r="AF118" s="21">
        <f t="shared" si="247"/>
        <v>0</v>
      </c>
      <c r="AG118" s="21">
        <f t="shared" si="247"/>
        <v>0</v>
      </c>
      <c r="AH118" s="21">
        <f t="shared" si="247"/>
        <v>0</v>
      </c>
      <c r="AI118" s="21">
        <f t="shared" si="247"/>
        <v>0</v>
      </c>
      <c r="AJ118" s="21">
        <f t="shared" si="247"/>
        <v>0</v>
      </c>
      <c r="AK118" s="21">
        <f t="shared" si="247"/>
        <v>0</v>
      </c>
      <c r="AL118" s="21">
        <f t="shared" si="247"/>
        <v>0</v>
      </c>
      <c r="AM118" s="21">
        <f t="shared" si="247"/>
        <v>0</v>
      </c>
      <c r="AN118" s="21">
        <f t="shared" si="247"/>
        <v>0</v>
      </c>
      <c r="AO118" s="21">
        <f t="shared" si="247"/>
        <v>0</v>
      </c>
      <c r="AP118" s="21">
        <f t="shared" si="247"/>
        <v>0</v>
      </c>
      <c r="AQ118" s="21">
        <f t="shared" si="247"/>
        <v>0</v>
      </c>
      <c r="AR118" s="21">
        <f t="shared" si="247"/>
        <v>0</v>
      </c>
      <c r="AS118" s="21">
        <f t="shared" si="247"/>
        <v>0</v>
      </c>
      <c r="AT118" s="21">
        <f t="shared" si="247"/>
        <v>0</v>
      </c>
      <c r="AU118" s="21">
        <f t="shared" si="247"/>
        <v>0</v>
      </c>
      <c r="AV118" s="21">
        <f t="shared" si="247"/>
        <v>0</v>
      </c>
      <c r="AW118" s="21">
        <f t="shared" si="247"/>
        <v>0</v>
      </c>
      <c r="AX118" s="21">
        <f t="shared" si="247"/>
        <v>0</v>
      </c>
      <c r="AY118" s="21">
        <f t="shared" si="247"/>
        <v>0</v>
      </c>
      <c r="AZ118" s="21">
        <f t="shared" si="247"/>
        <v>0</v>
      </c>
      <c r="BA118" s="21">
        <f t="shared" si="247"/>
        <v>0</v>
      </c>
      <c r="BB118" s="21">
        <f t="shared" si="247"/>
        <v>0</v>
      </c>
      <c r="BC118" s="21">
        <f t="shared" si="247"/>
        <v>0</v>
      </c>
      <c r="BD118" s="21">
        <f t="shared" si="247"/>
        <v>0</v>
      </c>
      <c r="BE118" s="21">
        <f t="shared" si="247"/>
        <v>0</v>
      </c>
      <c r="BF118" s="21">
        <f t="shared" si="247"/>
        <v>0</v>
      </c>
      <c r="BG118" s="21">
        <f t="shared" si="247"/>
        <v>0</v>
      </c>
      <c r="BH118" s="21">
        <f t="shared" si="247"/>
        <v>0</v>
      </c>
      <c r="BI118" s="21">
        <f t="shared" si="247"/>
        <v>0</v>
      </c>
      <c r="BJ118" s="21">
        <f t="shared" si="247"/>
        <v>0</v>
      </c>
      <c r="BK118" s="21">
        <f t="shared" si="247"/>
        <v>0</v>
      </c>
      <c r="BL118" s="21">
        <f t="shared" si="247"/>
        <v>0</v>
      </c>
      <c r="BM118" s="21">
        <f t="shared" si="247"/>
        <v>0</v>
      </c>
      <c r="BN118" s="21">
        <f t="shared" si="247"/>
        <v>0</v>
      </c>
      <c r="BO118" s="21">
        <f t="shared" si="247"/>
        <v>0</v>
      </c>
      <c r="BP118" s="21">
        <f t="shared" si="247"/>
        <v>0</v>
      </c>
      <c r="BQ118" s="21">
        <f t="shared" si="247"/>
        <v>0</v>
      </c>
      <c r="BR118" s="21">
        <f t="shared" si="247"/>
        <v>0</v>
      </c>
      <c r="BS118" s="21">
        <f t="shared" si="247"/>
        <v>0</v>
      </c>
      <c r="BT118" s="21">
        <f t="shared" si="247"/>
        <v>0</v>
      </c>
      <c r="BU118" s="21">
        <f t="shared" si="247"/>
        <v>0</v>
      </c>
      <c r="BV118" s="21">
        <f t="shared" si="246"/>
        <v>0</v>
      </c>
      <c r="BW118" s="21">
        <f t="shared" si="246"/>
        <v>0</v>
      </c>
      <c r="BX118" s="21">
        <f t="shared" si="246"/>
        <v>0</v>
      </c>
      <c r="BY118" s="21">
        <f t="shared" si="246"/>
        <v>0</v>
      </c>
      <c r="BZ118" s="21">
        <f t="shared" si="246"/>
        <v>0</v>
      </c>
      <c r="CA118" s="21">
        <f t="shared" si="246"/>
        <v>0</v>
      </c>
      <c r="CB118" s="21">
        <f t="shared" si="246"/>
        <v>0</v>
      </c>
      <c r="CC118" s="21">
        <f t="shared" si="246"/>
        <v>0</v>
      </c>
      <c r="CD118" s="21">
        <f t="shared" si="246"/>
        <v>0</v>
      </c>
      <c r="CE118" s="21">
        <f t="shared" si="246"/>
        <v>0</v>
      </c>
      <c r="CF118" s="21">
        <f t="shared" si="246"/>
        <v>0</v>
      </c>
      <c r="CG118" s="6"/>
      <c r="CH118" s="6"/>
      <c r="CI118" s="6"/>
      <c r="CJ118" s="6"/>
      <c r="CK118" s="6"/>
      <c r="CL118" s="6"/>
      <c r="CM118" s="6"/>
      <c r="CN118" s="6"/>
      <c r="CO118" s="6"/>
      <c r="CP118" s="6"/>
      <c r="CQ118" s="6"/>
      <c r="CR118" s="6"/>
      <c r="CS118" s="6"/>
      <c r="CT118" s="6"/>
      <c r="CU118" s="6"/>
      <c r="CV118" s="6"/>
      <c r="CW118" s="6"/>
      <c r="CX118" s="6"/>
      <c r="CY118" s="6"/>
      <c r="CZ118" s="6"/>
      <c r="DA118" s="6"/>
      <c r="DB118" s="6"/>
      <c r="DC118" s="6"/>
      <c r="DD118" s="6"/>
      <c r="DE118" s="6"/>
      <c r="DF118" s="6"/>
      <c r="DG118" s="6"/>
      <c r="DH118" s="6"/>
      <c r="DI118" s="6"/>
      <c r="DJ118" s="6"/>
      <c r="DK118" s="6"/>
      <c r="DL118" s="6"/>
      <c r="DM118" s="6"/>
      <c r="DN118" s="6"/>
      <c r="DO118" s="6"/>
      <c r="DP118" s="6"/>
      <c r="DQ118" s="6"/>
      <c r="DR118" s="6"/>
      <c r="DS118" s="6"/>
      <c r="DT118" s="6"/>
      <c r="DU118" s="6"/>
      <c r="DV118" s="6"/>
      <c r="DW118" s="6"/>
      <c r="DX118" s="6"/>
      <c r="DY118" s="6"/>
      <c r="DZ118" s="6"/>
      <c r="EA118" s="6"/>
      <c r="EB118" s="6"/>
      <c r="EC118" s="6"/>
      <c r="ED118" s="6"/>
      <c r="EE118" s="6"/>
      <c r="EF118" s="6"/>
      <c r="EG118" s="6"/>
      <c r="EH118" s="6"/>
      <c r="EI118" s="6"/>
      <c r="EJ118" s="6"/>
      <c r="EK118" s="6"/>
      <c r="EL118" s="6"/>
      <c r="EM118" s="6"/>
      <c r="EN118" s="6"/>
      <c r="EO118" s="6"/>
      <c r="EP118" s="6"/>
      <c r="EQ118" s="6"/>
      <c r="ER118" s="6"/>
      <c r="ES118" s="6"/>
      <c r="ET118" s="6"/>
      <c r="EU118" s="6"/>
      <c r="EV118" s="6"/>
      <c r="EW118" s="6"/>
      <c r="EX118" s="6"/>
      <c r="EY118" s="6"/>
      <c r="EZ118" s="6"/>
      <c r="FA118" s="6"/>
      <c r="FB118" s="6"/>
      <c r="FC118" s="6"/>
      <c r="FD118" s="6"/>
      <c r="FE118" s="6"/>
      <c r="FF118" s="6"/>
      <c r="FG118" s="6"/>
      <c r="FH118" s="6"/>
      <c r="FI118" s="6"/>
      <c r="FJ118" s="6"/>
      <c r="FK118" s="6"/>
      <c r="FL118" s="6"/>
      <c r="FM118" s="6"/>
      <c r="FN118" s="6"/>
      <c r="FO118" s="6"/>
      <c r="FP118" s="6"/>
      <c r="FQ118" s="6"/>
      <c r="FR118" s="6"/>
      <c r="FS118" s="6"/>
      <c r="FT118" s="6"/>
      <c r="FU118" s="6"/>
      <c r="FV118" s="6"/>
      <c r="FW118" s="6"/>
      <c r="FX118" s="6"/>
      <c r="FY118" s="6"/>
      <c r="FZ118" s="6"/>
      <c r="GA118" s="6"/>
      <c r="GB118" s="6"/>
      <c r="GC118" s="6"/>
      <c r="GD118" s="6"/>
      <c r="GE118" s="6"/>
      <c r="GF118" s="6"/>
      <c r="GG118" s="6"/>
      <c r="GH118" s="6"/>
      <c r="GI118" s="6"/>
      <c r="GJ118" s="6"/>
      <c r="GK118" s="6"/>
      <c r="GL118" s="6"/>
      <c r="GM118" s="6"/>
      <c r="GN118" s="6"/>
      <c r="GO118" s="6"/>
      <c r="GP118" s="6"/>
      <c r="GQ118" s="6"/>
      <c r="GR118" s="6"/>
      <c r="GS118" s="6"/>
      <c r="GT118" s="6"/>
      <c r="GU118" s="6"/>
      <c r="GV118" s="6"/>
      <c r="GW118" s="6"/>
      <c r="GX118" s="6"/>
      <c r="GY118" s="6"/>
      <c r="GZ118" s="6"/>
      <c r="HA118" s="6"/>
      <c r="HB118" s="6"/>
      <c r="HC118" s="6"/>
      <c r="HD118" s="6"/>
      <c r="HE118" s="6"/>
      <c r="HF118" s="6"/>
      <c r="HG118" s="6"/>
      <c r="HH118" s="6"/>
      <c r="HI118" s="6"/>
      <c r="HJ118" s="6"/>
      <c r="HK118" s="6"/>
      <c r="HL118" s="6"/>
      <c r="HM118" s="6"/>
      <c r="HN118" s="6"/>
      <c r="HO118" s="6"/>
      <c r="HP118" s="6"/>
      <c r="HQ118" s="6"/>
      <c r="HR118" s="6"/>
      <c r="HS118" s="6"/>
      <c r="HT118" s="6"/>
      <c r="HU118" s="6"/>
      <c r="HV118" s="6"/>
      <c r="HW118" s="6"/>
      <c r="HX118" s="6"/>
      <c r="HY118" s="6"/>
      <c r="HZ118" s="6"/>
      <c r="IA118" s="6"/>
      <c r="IB118" s="6"/>
      <c r="IC118" s="6"/>
      <c r="ID118" s="6"/>
      <c r="IE118" s="6"/>
      <c r="IF118" s="6"/>
      <c r="IG118" s="6"/>
      <c r="IH118" s="6"/>
      <c r="II118" s="6"/>
      <c r="IJ118" s="6"/>
      <c r="IK118" s="6"/>
      <c r="IL118" s="6"/>
      <c r="IM118" s="6"/>
      <c r="IN118" s="6"/>
      <c r="IO118" s="6"/>
      <c r="IP118" s="6"/>
      <c r="IQ118" s="6"/>
      <c r="IR118" s="6"/>
      <c r="IS118" s="6"/>
      <c r="IT118" s="6"/>
      <c r="IU118" s="6"/>
      <c r="IV118" s="6"/>
      <c r="IW118" s="6"/>
      <c r="IX118" s="6"/>
      <c r="IY118" s="6"/>
      <c r="IZ118" s="6"/>
      <c r="JA118" s="6"/>
      <c r="JB118" s="6"/>
      <c r="JC118" s="6"/>
      <c r="JD118" s="6"/>
      <c r="JE118" s="6"/>
      <c r="JF118" s="6"/>
      <c r="JG118" s="6"/>
      <c r="JH118" s="6"/>
      <c r="JI118" s="6"/>
      <c r="JJ118" s="6"/>
      <c r="JK118" s="6"/>
      <c r="JL118" s="6"/>
      <c r="JM118" s="6"/>
      <c r="JN118" s="6"/>
      <c r="JO118" s="6"/>
      <c r="JP118" s="6"/>
      <c r="JQ118" s="6"/>
      <c r="JR118" s="6"/>
      <c r="JS118" s="6"/>
      <c r="JT118" s="6"/>
      <c r="JU118" s="6"/>
      <c r="JV118" s="6"/>
      <c r="JW118" s="6"/>
      <c r="JX118" s="6"/>
      <c r="JY118" s="6"/>
      <c r="JZ118" s="6"/>
      <c r="KA118" s="6"/>
      <c r="KB118" s="6"/>
      <c r="KC118" s="6"/>
      <c r="KD118" s="6"/>
      <c r="KE118" s="6"/>
      <c r="KF118" s="6"/>
      <c r="KG118" s="6"/>
      <c r="KH118" s="6"/>
      <c r="KI118" s="6"/>
      <c r="KJ118" s="6"/>
      <c r="KK118" s="6"/>
      <c r="KL118" s="6"/>
      <c r="KM118" s="6"/>
      <c r="KN118" s="6"/>
      <c r="KO118" s="6"/>
      <c r="KP118" s="6"/>
      <c r="KQ118" s="6"/>
      <c r="KR118" s="6"/>
      <c r="KS118" s="6"/>
      <c r="KT118" s="6"/>
      <c r="KU118" s="6"/>
      <c r="KV118" s="6"/>
      <c r="KW118" s="6"/>
      <c r="KX118" s="6"/>
      <c r="KY118" s="6"/>
      <c r="KZ118" s="6"/>
      <c r="LA118" s="6"/>
      <c r="LB118" s="6"/>
      <c r="LC118" s="6"/>
      <c r="LD118" s="6"/>
      <c r="LE118" s="6"/>
      <c r="LF118" s="6"/>
      <c r="LG118" s="6"/>
      <c r="LH118" s="6"/>
      <c r="LI118" s="6"/>
      <c r="LJ118" s="6"/>
      <c r="LK118" s="6"/>
      <c r="LL118" s="6"/>
      <c r="LM118" s="6"/>
      <c r="LN118" s="6"/>
      <c r="LO118" s="6"/>
      <c r="LP118" s="6"/>
      <c r="LQ118" s="6"/>
      <c r="LR118" s="6"/>
      <c r="LS118" s="6"/>
      <c r="LT118" s="6"/>
      <c r="LU118" s="6"/>
      <c r="LV118" s="6"/>
      <c r="LW118" s="6"/>
      <c r="LX118" s="6"/>
      <c r="LY118" s="6"/>
      <c r="LZ118" s="6"/>
      <c r="MA118" s="6"/>
      <c r="MB118" s="6"/>
      <c r="MC118" s="6"/>
      <c r="MD118" s="6"/>
      <c r="ME118" s="6"/>
      <c r="MF118" s="6"/>
      <c r="MG118" s="6"/>
      <c r="MH118" s="6"/>
      <c r="MI118" s="6"/>
      <c r="MJ118" s="6"/>
      <c r="MK118" s="6"/>
      <c r="ML118" s="6"/>
      <c r="MM118" s="6"/>
      <c r="MN118" s="6"/>
      <c r="MO118" s="6"/>
      <c r="MP118" s="6"/>
      <c r="MQ118" s="6"/>
      <c r="MR118" s="6"/>
      <c r="MS118" s="6"/>
      <c r="MT118" s="6"/>
      <c r="MU118" s="6"/>
      <c r="MV118" s="6"/>
      <c r="MW118" s="6"/>
      <c r="MX118" s="6"/>
      <c r="MY118" s="6"/>
      <c r="MZ118" s="6"/>
      <c r="NA118" s="6"/>
      <c r="NB118" s="6"/>
      <c r="NC118" s="6"/>
      <c r="ND118" s="6"/>
      <c r="NE118" s="6"/>
      <c r="NF118" s="6"/>
      <c r="NG118" s="6"/>
      <c r="NH118" s="6"/>
      <c r="NI118" s="6"/>
      <c r="NJ118" s="6"/>
      <c r="NK118" s="6"/>
      <c r="NL118" s="6"/>
      <c r="NM118" s="6"/>
      <c r="NN118" s="6"/>
      <c r="NO118" s="6"/>
      <c r="NP118" s="6"/>
      <c r="NQ118" s="6"/>
      <c r="NR118" s="6"/>
      <c r="NS118" s="6"/>
      <c r="NT118" s="6"/>
      <c r="NU118" s="6"/>
      <c r="NV118" s="6"/>
      <c r="NW118" s="6"/>
      <c r="NX118" s="6"/>
      <c r="NY118" s="6"/>
      <c r="NZ118" s="6"/>
      <c r="OA118" s="6"/>
      <c r="OB118" s="6"/>
      <c r="OC118" s="6"/>
      <c r="OD118" s="6"/>
      <c r="OE118" s="6"/>
      <c r="OF118" s="6"/>
      <c r="OG118" s="6"/>
      <c r="OH118" s="6"/>
      <c r="OI118" s="6"/>
      <c r="OJ118" s="6"/>
      <c r="OK118" s="6"/>
      <c r="OL118" s="6"/>
      <c r="OM118" s="6"/>
      <c r="ON118" s="6"/>
    </row>
    <row r="119" spans="2:404" hidden="1" x14ac:dyDescent="0.3">
      <c r="B119" s="795">
        <f t="shared" si="239"/>
        <v>0</v>
      </c>
      <c r="C119" s="795">
        <v>14</v>
      </c>
      <c r="D119" s="499" t="str">
        <f t="shared" si="240"/>
        <v>-</v>
      </c>
      <c r="E119" s="21">
        <f t="shared" si="236"/>
        <v>0</v>
      </c>
      <c r="F119" s="21">
        <f t="shared" si="242"/>
        <v>0</v>
      </c>
      <c r="G119" s="21">
        <f t="shared" si="242"/>
        <v>0</v>
      </c>
      <c r="H119" s="21">
        <f t="shared" si="242"/>
        <v>0</v>
      </c>
      <c r="I119" s="21">
        <f t="shared" si="242"/>
        <v>0</v>
      </c>
      <c r="J119" s="21">
        <f t="shared" si="247"/>
        <v>0</v>
      </c>
      <c r="K119" s="21">
        <f t="shared" si="247"/>
        <v>0</v>
      </c>
      <c r="L119" s="21">
        <f t="shared" si="247"/>
        <v>0</v>
      </c>
      <c r="M119" s="21">
        <f t="shared" si="247"/>
        <v>0</v>
      </c>
      <c r="N119" s="21">
        <f t="shared" si="247"/>
        <v>0</v>
      </c>
      <c r="O119" s="21">
        <f t="shared" si="247"/>
        <v>0</v>
      </c>
      <c r="P119" s="21">
        <f t="shared" si="247"/>
        <v>0</v>
      </c>
      <c r="Q119" s="21">
        <f t="shared" si="247"/>
        <v>0</v>
      </c>
      <c r="R119" s="21">
        <f t="shared" si="247"/>
        <v>0</v>
      </c>
      <c r="S119" s="21">
        <f t="shared" si="247"/>
        <v>0</v>
      </c>
      <c r="T119" s="21">
        <f t="shared" si="247"/>
        <v>0</v>
      </c>
      <c r="U119" s="21">
        <f t="shared" si="247"/>
        <v>0</v>
      </c>
      <c r="V119" s="21">
        <f t="shared" si="247"/>
        <v>0</v>
      </c>
      <c r="W119" s="21">
        <f t="shared" si="247"/>
        <v>0</v>
      </c>
      <c r="X119" s="21">
        <f t="shared" si="247"/>
        <v>0</v>
      </c>
      <c r="Y119" s="21">
        <f t="shared" si="247"/>
        <v>0</v>
      </c>
      <c r="Z119" s="21">
        <f t="shared" si="247"/>
        <v>0</v>
      </c>
      <c r="AA119" s="21">
        <f t="shared" si="247"/>
        <v>0</v>
      </c>
      <c r="AB119" s="21">
        <f t="shared" si="247"/>
        <v>0</v>
      </c>
      <c r="AC119" s="21">
        <f t="shared" si="247"/>
        <v>0</v>
      </c>
      <c r="AD119" s="21">
        <f t="shared" si="247"/>
        <v>0</v>
      </c>
      <c r="AE119" s="21">
        <f t="shared" si="247"/>
        <v>0</v>
      </c>
      <c r="AF119" s="21">
        <f t="shared" si="247"/>
        <v>0</v>
      </c>
      <c r="AG119" s="21">
        <f t="shared" si="247"/>
        <v>0</v>
      </c>
      <c r="AH119" s="21">
        <f t="shared" si="247"/>
        <v>0</v>
      </c>
      <c r="AI119" s="21">
        <f t="shared" si="247"/>
        <v>0</v>
      </c>
      <c r="AJ119" s="21">
        <f t="shared" si="247"/>
        <v>0</v>
      </c>
      <c r="AK119" s="21">
        <f t="shared" si="247"/>
        <v>0</v>
      </c>
      <c r="AL119" s="21">
        <f t="shared" si="247"/>
        <v>0</v>
      </c>
      <c r="AM119" s="21">
        <f t="shared" si="247"/>
        <v>0</v>
      </c>
      <c r="AN119" s="21">
        <f t="shared" si="247"/>
        <v>0</v>
      </c>
      <c r="AO119" s="21">
        <f t="shared" si="247"/>
        <v>0</v>
      </c>
      <c r="AP119" s="21">
        <f t="shared" si="247"/>
        <v>0</v>
      </c>
      <c r="AQ119" s="21">
        <f t="shared" si="247"/>
        <v>0</v>
      </c>
      <c r="AR119" s="21">
        <f t="shared" si="247"/>
        <v>0</v>
      </c>
      <c r="AS119" s="21">
        <f t="shared" si="247"/>
        <v>0</v>
      </c>
      <c r="AT119" s="21">
        <f t="shared" si="247"/>
        <v>0</v>
      </c>
      <c r="AU119" s="21">
        <f t="shared" si="247"/>
        <v>0</v>
      </c>
      <c r="AV119" s="21">
        <f t="shared" si="247"/>
        <v>0</v>
      </c>
      <c r="AW119" s="21">
        <f t="shared" si="247"/>
        <v>0</v>
      </c>
      <c r="AX119" s="21">
        <f t="shared" si="247"/>
        <v>0</v>
      </c>
      <c r="AY119" s="21">
        <f t="shared" si="247"/>
        <v>0</v>
      </c>
      <c r="AZ119" s="21">
        <f t="shared" si="247"/>
        <v>0</v>
      </c>
      <c r="BA119" s="21">
        <f t="shared" si="247"/>
        <v>0</v>
      </c>
      <c r="BB119" s="21">
        <f t="shared" si="247"/>
        <v>0</v>
      </c>
      <c r="BC119" s="21">
        <f t="shared" si="247"/>
        <v>0</v>
      </c>
      <c r="BD119" s="21">
        <f t="shared" si="247"/>
        <v>0</v>
      </c>
      <c r="BE119" s="21">
        <f t="shared" si="247"/>
        <v>0</v>
      </c>
      <c r="BF119" s="21">
        <f t="shared" si="247"/>
        <v>0</v>
      </c>
      <c r="BG119" s="21">
        <f t="shared" si="247"/>
        <v>0</v>
      </c>
      <c r="BH119" s="21">
        <f t="shared" si="247"/>
        <v>0</v>
      </c>
      <c r="BI119" s="21">
        <f t="shared" si="247"/>
        <v>0</v>
      </c>
      <c r="BJ119" s="21">
        <f t="shared" si="247"/>
        <v>0</v>
      </c>
      <c r="BK119" s="21">
        <f t="shared" si="247"/>
        <v>0</v>
      </c>
      <c r="BL119" s="21">
        <f t="shared" si="247"/>
        <v>0</v>
      </c>
      <c r="BM119" s="21">
        <f t="shared" si="247"/>
        <v>0</v>
      </c>
      <c r="BN119" s="21">
        <f t="shared" si="247"/>
        <v>0</v>
      </c>
      <c r="BO119" s="21">
        <f t="shared" si="247"/>
        <v>0</v>
      </c>
      <c r="BP119" s="21">
        <f t="shared" si="247"/>
        <v>0</v>
      </c>
      <c r="BQ119" s="21">
        <f t="shared" si="247"/>
        <v>0</v>
      </c>
      <c r="BR119" s="21">
        <f t="shared" si="247"/>
        <v>0</v>
      </c>
      <c r="BS119" s="21">
        <f t="shared" si="247"/>
        <v>0</v>
      </c>
      <c r="BT119" s="21">
        <f t="shared" si="247"/>
        <v>0</v>
      </c>
      <c r="BU119" s="21">
        <f t="shared" ref="BU119:CF122" si="248">+HLOOKUP(BU$105,$E$6:$ON$27,2+$C119,FALSE)</f>
        <v>0</v>
      </c>
      <c r="BV119" s="21">
        <f t="shared" si="248"/>
        <v>0</v>
      </c>
      <c r="BW119" s="21">
        <f t="shared" si="248"/>
        <v>0</v>
      </c>
      <c r="BX119" s="21">
        <f t="shared" si="248"/>
        <v>0</v>
      </c>
      <c r="BY119" s="21">
        <f t="shared" si="248"/>
        <v>0</v>
      </c>
      <c r="BZ119" s="21">
        <f t="shared" si="248"/>
        <v>0</v>
      </c>
      <c r="CA119" s="21">
        <f t="shared" si="248"/>
        <v>0</v>
      </c>
      <c r="CB119" s="21">
        <f t="shared" si="248"/>
        <v>0</v>
      </c>
      <c r="CC119" s="21">
        <f t="shared" si="248"/>
        <v>0</v>
      </c>
      <c r="CD119" s="21">
        <f t="shared" si="248"/>
        <v>0</v>
      </c>
      <c r="CE119" s="21">
        <f t="shared" si="248"/>
        <v>0</v>
      </c>
      <c r="CF119" s="21">
        <f t="shared" si="248"/>
        <v>0</v>
      </c>
      <c r="CG119" s="6"/>
      <c r="CH119" s="6"/>
      <c r="CI119" s="6"/>
      <c r="CJ119" s="6"/>
      <c r="CK119" s="6"/>
      <c r="CL119" s="6"/>
      <c r="CM119" s="6"/>
      <c r="CN119" s="6"/>
      <c r="CO119" s="6"/>
      <c r="CP119" s="6"/>
      <c r="CQ119" s="6"/>
      <c r="CR119" s="6"/>
      <c r="CS119" s="6"/>
      <c r="CT119" s="6"/>
      <c r="CU119" s="6"/>
      <c r="CV119" s="6"/>
      <c r="CW119" s="6"/>
      <c r="CX119" s="6"/>
      <c r="CY119" s="6"/>
      <c r="CZ119" s="6"/>
      <c r="DA119" s="6"/>
      <c r="DB119" s="6"/>
      <c r="DC119" s="6"/>
      <c r="DD119" s="6"/>
      <c r="DE119" s="6"/>
      <c r="DF119" s="6"/>
      <c r="DG119" s="6"/>
      <c r="DH119" s="6"/>
      <c r="DI119" s="6"/>
      <c r="DJ119" s="6"/>
      <c r="DK119" s="6"/>
      <c r="DL119" s="6"/>
      <c r="DM119" s="6"/>
      <c r="DN119" s="6"/>
      <c r="DO119" s="6"/>
      <c r="DP119" s="6"/>
      <c r="DQ119" s="6"/>
      <c r="DR119" s="6"/>
      <c r="DS119" s="6"/>
      <c r="DT119" s="6"/>
      <c r="DU119" s="6"/>
      <c r="DV119" s="6"/>
      <c r="DW119" s="6"/>
      <c r="DX119" s="6"/>
      <c r="DY119" s="6"/>
      <c r="DZ119" s="6"/>
      <c r="EA119" s="6"/>
      <c r="EB119" s="6"/>
      <c r="EC119" s="6"/>
      <c r="ED119" s="6"/>
      <c r="EE119" s="6"/>
      <c r="EF119" s="6"/>
      <c r="EG119" s="6"/>
      <c r="EH119" s="6"/>
      <c r="EI119" s="6"/>
      <c r="EJ119" s="6"/>
      <c r="EK119" s="6"/>
      <c r="EL119" s="6"/>
      <c r="EM119" s="6"/>
      <c r="EN119" s="6"/>
      <c r="EO119" s="6"/>
      <c r="EP119" s="6"/>
      <c r="EQ119" s="6"/>
      <c r="ER119" s="6"/>
      <c r="ES119" s="6"/>
      <c r="ET119" s="6"/>
      <c r="EU119" s="6"/>
      <c r="EV119" s="6"/>
      <c r="EW119" s="6"/>
      <c r="EX119" s="6"/>
      <c r="EY119" s="6"/>
      <c r="EZ119" s="6"/>
      <c r="FA119" s="6"/>
      <c r="FB119" s="6"/>
      <c r="FC119" s="6"/>
      <c r="FD119" s="6"/>
      <c r="FE119" s="6"/>
      <c r="FF119" s="6"/>
      <c r="FG119" s="6"/>
      <c r="FH119" s="6"/>
      <c r="FI119" s="6"/>
      <c r="FJ119" s="6"/>
      <c r="FK119" s="6"/>
      <c r="FL119" s="6"/>
      <c r="FM119" s="6"/>
      <c r="FN119" s="6"/>
      <c r="FO119" s="6"/>
      <c r="FP119" s="6"/>
      <c r="FQ119" s="6"/>
      <c r="FR119" s="6"/>
      <c r="FS119" s="6"/>
      <c r="FT119" s="6"/>
      <c r="FU119" s="6"/>
      <c r="FV119" s="6"/>
      <c r="FW119" s="6"/>
      <c r="FX119" s="6"/>
      <c r="FY119" s="6"/>
      <c r="FZ119" s="6"/>
      <c r="GA119" s="6"/>
      <c r="GB119" s="6"/>
      <c r="GC119" s="6"/>
      <c r="GD119" s="6"/>
      <c r="GE119" s="6"/>
      <c r="GF119" s="6"/>
      <c r="GG119" s="6"/>
      <c r="GH119" s="6"/>
      <c r="GI119" s="6"/>
      <c r="GJ119" s="6"/>
      <c r="GK119" s="6"/>
      <c r="GL119" s="6"/>
      <c r="GM119" s="6"/>
      <c r="GN119" s="6"/>
      <c r="GO119" s="6"/>
      <c r="GP119" s="6"/>
      <c r="GQ119" s="6"/>
      <c r="GR119" s="6"/>
      <c r="GS119" s="6"/>
      <c r="GT119" s="6"/>
      <c r="GU119" s="6"/>
      <c r="GV119" s="6"/>
      <c r="GW119" s="6"/>
      <c r="GX119" s="6"/>
      <c r="GY119" s="6"/>
      <c r="GZ119" s="6"/>
      <c r="HA119" s="6"/>
      <c r="HB119" s="6"/>
      <c r="HC119" s="6"/>
      <c r="HD119" s="6"/>
      <c r="HE119" s="6"/>
      <c r="HF119" s="6"/>
      <c r="HG119" s="6"/>
      <c r="HH119" s="6"/>
      <c r="HI119" s="6"/>
      <c r="HJ119" s="6"/>
      <c r="HK119" s="6"/>
      <c r="HL119" s="6"/>
      <c r="HM119" s="6"/>
      <c r="HN119" s="6"/>
      <c r="HO119" s="6"/>
      <c r="HP119" s="6"/>
      <c r="HQ119" s="6"/>
      <c r="HR119" s="6"/>
      <c r="HS119" s="6"/>
      <c r="HT119" s="6"/>
      <c r="HU119" s="6"/>
      <c r="HV119" s="6"/>
      <c r="HW119" s="6"/>
      <c r="HX119" s="6"/>
      <c r="HY119" s="6"/>
      <c r="HZ119" s="6"/>
      <c r="IA119" s="6"/>
      <c r="IB119" s="6"/>
      <c r="IC119" s="6"/>
      <c r="ID119" s="6"/>
      <c r="IE119" s="6"/>
      <c r="IF119" s="6"/>
      <c r="IG119" s="6"/>
      <c r="IH119" s="6"/>
      <c r="II119" s="6"/>
      <c r="IJ119" s="6"/>
      <c r="IK119" s="6"/>
      <c r="IL119" s="6"/>
      <c r="IM119" s="6"/>
      <c r="IN119" s="6"/>
      <c r="IO119" s="6"/>
      <c r="IP119" s="6"/>
      <c r="IQ119" s="6"/>
      <c r="IR119" s="6"/>
      <c r="IS119" s="6"/>
      <c r="IT119" s="6"/>
      <c r="IU119" s="6"/>
      <c r="IV119" s="6"/>
      <c r="IW119" s="6"/>
      <c r="IX119" s="6"/>
      <c r="IY119" s="6"/>
      <c r="IZ119" s="6"/>
      <c r="JA119" s="6"/>
      <c r="JB119" s="6"/>
      <c r="JC119" s="6"/>
      <c r="JD119" s="6"/>
      <c r="JE119" s="6"/>
      <c r="JF119" s="6"/>
      <c r="JG119" s="6"/>
      <c r="JH119" s="6"/>
      <c r="JI119" s="6"/>
      <c r="JJ119" s="6"/>
      <c r="JK119" s="6"/>
      <c r="JL119" s="6"/>
      <c r="JM119" s="6"/>
      <c r="JN119" s="6"/>
      <c r="JO119" s="6"/>
      <c r="JP119" s="6"/>
      <c r="JQ119" s="6"/>
      <c r="JR119" s="6"/>
      <c r="JS119" s="6"/>
      <c r="JT119" s="6"/>
      <c r="JU119" s="6"/>
      <c r="JV119" s="6"/>
      <c r="JW119" s="6"/>
      <c r="JX119" s="6"/>
      <c r="JY119" s="6"/>
      <c r="JZ119" s="6"/>
      <c r="KA119" s="6"/>
      <c r="KB119" s="6"/>
      <c r="KC119" s="6"/>
      <c r="KD119" s="6"/>
      <c r="KE119" s="6"/>
      <c r="KF119" s="6"/>
      <c r="KG119" s="6"/>
      <c r="KH119" s="6"/>
      <c r="KI119" s="6"/>
      <c r="KJ119" s="6"/>
      <c r="KK119" s="6"/>
      <c r="KL119" s="6"/>
      <c r="KM119" s="6"/>
      <c r="KN119" s="6"/>
      <c r="KO119" s="6"/>
      <c r="KP119" s="6"/>
      <c r="KQ119" s="6"/>
      <c r="KR119" s="6"/>
      <c r="KS119" s="6"/>
      <c r="KT119" s="6"/>
      <c r="KU119" s="6"/>
      <c r="KV119" s="6"/>
      <c r="KW119" s="6"/>
      <c r="KX119" s="6"/>
      <c r="KY119" s="6"/>
      <c r="KZ119" s="6"/>
      <c r="LA119" s="6"/>
      <c r="LB119" s="6"/>
      <c r="LC119" s="6"/>
      <c r="LD119" s="6"/>
      <c r="LE119" s="6"/>
      <c r="LF119" s="6"/>
      <c r="LG119" s="6"/>
      <c r="LH119" s="6"/>
      <c r="LI119" s="6"/>
      <c r="LJ119" s="6"/>
      <c r="LK119" s="6"/>
      <c r="LL119" s="6"/>
      <c r="LM119" s="6"/>
      <c r="LN119" s="6"/>
      <c r="LO119" s="6"/>
      <c r="LP119" s="6"/>
      <c r="LQ119" s="6"/>
      <c r="LR119" s="6"/>
      <c r="LS119" s="6"/>
      <c r="LT119" s="6"/>
      <c r="LU119" s="6"/>
      <c r="LV119" s="6"/>
      <c r="LW119" s="6"/>
      <c r="LX119" s="6"/>
      <c r="LY119" s="6"/>
      <c r="LZ119" s="6"/>
      <c r="MA119" s="6"/>
      <c r="MB119" s="6"/>
      <c r="MC119" s="6"/>
      <c r="MD119" s="6"/>
      <c r="ME119" s="6"/>
      <c r="MF119" s="6"/>
      <c r="MG119" s="6"/>
      <c r="MH119" s="6"/>
      <c r="MI119" s="6"/>
      <c r="MJ119" s="6"/>
      <c r="MK119" s="6"/>
      <c r="ML119" s="6"/>
      <c r="MM119" s="6"/>
      <c r="MN119" s="6"/>
      <c r="MO119" s="6"/>
      <c r="MP119" s="6"/>
      <c r="MQ119" s="6"/>
      <c r="MR119" s="6"/>
      <c r="MS119" s="6"/>
      <c r="MT119" s="6"/>
      <c r="MU119" s="6"/>
      <c r="MV119" s="6"/>
      <c r="MW119" s="6"/>
      <c r="MX119" s="6"/>
      <c r="MY119" s="6"/>
      <c r="MZ119" s="6"/>
      <c r="NA119" s="6"/>
      <c r="NB119" s="6"/>
      <c r="NC119" s="6"/>
      <c r="ND119" s="6"/>
      <c r="NE119" s="6"/>
      <c r="NF119" s="6"/>
      <c r="NG119" s="6"/>
      <c r="NH119" s="6"/>
      <c r="NI119" s="6"/>
      <c r="NJ119" s="6"/>
      <c r="NK119" s="6"/>
      <c r="NL119" s="6"/>
      <c r="NM119" s="6"/>
      <c r="NN119" s="6"/>
      <c r="NO119" s="6"/>
      <c r="NP119" s="6"/>
      <c r="NQ119" s="6"/>
      <c r="NR119" s="6"/>
      <c r="NS119" s="6"/>
      <c r="NT119" s="6"/>
      <c r="NU119" s="6"/>
      <c r="NV119" s="6"/>
      <c r="NW119" s="6"/>
      <c r="NX119" s="6"/>
      <c r="NY119" s="6"/>
      <c r="NZ119" s="6"/>
      <c r="OA119" s="6"/>
      <c r="OB119" s="6"/>
      <c r="OC119" s="6"/>
      <c r="OD119" s="6"/>
      <c r="OE119" s="6"/>
      <c r="OF119" s="6"/>
      <c r="OG119" s="6"/>
      <c r="OH119" s="6"/>
      <c r="OI119" s="6"/>
      <c r="OJ119" s="6"/>
      <c r="OK119" s="6"/>
      <c r="OL119" s="6"/>
      <c r="OM119" s="6"/>
      <c r="ON119" s="6"/>
    </row>
    <row r="120" spans="2:404" hidden="1" x14ac:dyDescent="0.3">
      <c r="B120" s="795">
        <f t="shared" si="239"/>
        <v>0</v>
      </c>
      <c r="C120" s="795">
        <v>15</v>
      </c>
      <c r="D120" s="499" t="str">
        <f t="shared" si="240"/>
        <v>-</v>
      </c>
      <c r="E120" s="21">
        <f t="shared" si="236"/>
        <v>0</v>
      </c>
      <c r="F120" s="21">
        <f t="shared" si="242"/>
        <v>0</v>
      </c>
      <c r="G120" s="21">
        <f t="shared" si="242"/>
        <v>0</v>
      </c>
      <c r="H120" s="21">
        <f t="shared" si="242"/>
        <v>0</v>
      </c>
      <c r="I120" s="21">
        <f t="shared" si="242"/>
        <v>0</v>
      </c>
      <c r="J120" s="21">
        <f t="shared" ref="J120:BU123" si="249">+HLOOKUP(J$105,$E$6:$ON$27,2+$C120,FALSE)</f>
        <v>0</v>
      </c>
      <c r="K120" s="21">
        <f t="shared" si="249"/>
        <v>0</v>
      </c>
      <c r="L120" s="21">
        <f t="shared" si="249"/>
        <v>0</v>
      </c>
      <c r="M120" s="21">
        <f t="shared" si="249"/>
        <v>0</v>
      </c>
      <c r="N120" s="21">
        <f t="shared" si="249"/>
        <v>0</v>
      </c>
      <c r="O120" s="21">
        <f t="shared" si="249"/>
        <v>0</v>
      </c>
      <c r="P120" s="21">
        <f t="shared" si="249"/>
        <v>0</v>
      </c>
      <c r="Q120" s="21">
        <f t="shared" si="249"/>
        <v>0</v>
      </c>
      <c r="R120" s="21">
        <f t="shared" si="249"/>
        <v>0</v>
      </c>
      <c r="S120" s="21">
        <f t="shared" si="249"/>
        <v>0</v>
      </c>
      <c r="T120" s="21">
        <f t="shared" si="249"/>
        <v>0</v>
      </c>
      <c r="U120" s="21">
        <f t="shared" si="249"/>
        <v>0</v>
      </c>
      <c r="V120" s="21">
        <f t="shared" si="249"/>
        <v>0</v>
      </c>
      <c r="W120" s="21">
        <f t="shared" si="249"/>
        <v>0</v>
      </c>
      <c r="X120" s="21">
        <f t="shared" si="249"/>
        <v>0</v>
      </c>
      <c r="Y120" s="21">
        <f t="shared" si="249"/>
        <v>0</v>
      </c>
      <c r="Z120" s="21">
        <f t="shared" si="249"/>
        <v>0</v>
      </c>
      <c r="AA120" s="21">
        <f t="shared" si="249"/>
        <v>0</v>
      </c>
      <c r="AB120" s="21">
        <f t="shared" si="249"/>
        <v>0</v>
      </c>
      <c r="AC120" s="21">
        <f t="shared" si="249"/>
        <v>0</v>
      </c>
      <c r="AD120" s="21">
        <f t="shared" si="249"/>
        <v>0</v>
      </c>
      <c r="AE120" s="21">
        <f t="shared" si="249"/>
        <v>0</v>
      </c>
      <c r="AF120" s="21">
        <f t="shared" si="249"/>
        <v>0</v>
      </c>
      <c r="AG120" s="21">
        <f t="shared" si="249"/>
        <v>0</v>
      </c>
      <c r="AH120" s="21">
        <f t="shared" si="249"/>
        <v>0</v>
      </c>
      <c r="AI120" s="21">
        <f t="shared" si="249"/>
        <v>0</v>
      </c>
      <c r="AJ120" s="21">
        <f t="shared" si="249"/>
        <v>0</v>
      </c>
      <c r="AK120" s="21">
        <f t="shared" si="249"/>
        <v>0</v>
      </c>
      <c r="AL120" s="21">
        <f t="shared" si="249"/>
        <v>0</v>
      </c>
      <c r="AM120" s="21">
        <f t="shared" si="249"/>
        <v>0</v>
      </c>
      <c r="AN120" s="21">
        <f t="shared" si="249"/>
        <v>0</v>
      </c>
      <c r="AO120" s="21">
        <f t="shared" si="249"/>
        <v>0</v>
      </c>
      <c r="AP120" s="21">
        <f t="shared" si="249"/>
        <v>0</v>
      </c>
      <c r="AQ120" s="21">
        <f t="shared" si="249"/>
        <v>0</v>
      </c>
      <c r="AR120" s="21">
        <f t="shared" si="249"/>
        <v>0</v>
      </c>
      <c r="AS120" s="21">
        <f t="shared" si="249"/>
        <v>0</v>
      </c>
      <c r="AT120" s="21">
        <f t="shared" si="249"/>
        <v>0</v>
      </c>
      <c r="AU120" s="21">
        <f t="shared" si="249"/>
        <v>0</v>
      </c>
      <c r="AV120" s="21">
        <f t="shared" si="249"/>
        <v>0</v>
      </c>
      <c r="AW120" s="21">
        <f t="shared" si="249"/>
        <v>0</v>
      </c>
      <c r="AX120" s="21">
        <f t="shared" si="249"/>
        <v>0</v>
      </c>
      <c r="AY120" s="21">
        <f t="shared" si="249"/>
        <v>0</v>
      </c>
      <c r="AZ120" s="21">
        <f t="shared" si="249"/>
        <v>0</v>
      </c>
      <c r="BA120" s="21">
        <f t="shared" si="249"/>
        <v>0</v>
      </c>
      <c r="BB120" s="21">
        <f t="shared" si="249"/>
        <v>0</v>
      </c>
      <c r="BC120" s="21">
        <f t="shared" si="249"/>
        <v>0</v>
      </c>
      <c r="BD120" s="21">
        <f t="shared" si="249"/>
        <v>0</v>
      </c>
      <c r="BE120" s="21">
        <f t="shared" si="249"/>
        <v>0</v>
      </c>
      <c r="BF120" s="21">
        <f t="shared" si="249"/>
        <v>0</v>
      </c>
      <c r="BG120" s="21">
        <f t="shared" si="249"/>
        <v>0</v>
      </c>
      <c r="BH120" s="21">
        <f t="shared" si="249"/>
        <v>0</v>
      </c>
      <c r="BI120" s="21">
        <f t="shared" si="249"/>
        <v>0</v>
      </c>
      <c r="BJ120" s="21">
        <f t="shared" si="249"/>
        <v>0</v>
      </c>
      <c r="BK120" s="21">
        <f t="shared" si="249"/>
        <v>0</v>
      </c>
      <c r="BL120" s="21">
        <f t="shared" si="249"/>
        <v>0</v>
      </c>
      <c r="BM120" s="21">
        <f t="shared" si="249"/>
        <v>0</v>
      </c>
      <c r="BN120" s="21">
        <f t="shared" si="249"/>
        <v>0</v>
      </c>
      <c r="BO120" s="21">
        <f t="shared" si="249"/>
        <v>0</v>
      </c>
      <c r="BP120" s="21">
        <f t="shared" si="249"/>
        <v>0</v>
      </c>
      <c r="BQ120" s="21">
        <f t="shared" si="249"/>
        <v>0</v>
      </c>
      <c r="BR120" s="21">
        <f t="shared" si="249"/>
        <v>0</v>
      </c>
      <c r="BS120" s="21">
        <f t="shared" si="249"/>
        <v>0</v>
      </c>
      <c r="BT120" s="21">
        <f t="shared" si="249"/>
        <v>0</v>
      </c>
      <c r="BU120" s="21">
        <f t="shared" si="249"/>
        <v>0</v>
      </c>
      <c r="BV120" s="21">
        <f t="shared" si="248"/>
        <v>0</v>
      </c>
      <c r="BW120" s="21">
        <f t="shared" si="248"/>
        <v>0</v>
      </c>
      <c r="BX120" s="21">
        <f t="shared" si="248"/>
        <v>0</v>
      </c>
      <c r="BY120" s="21">
        <f t="shared" si="248"/>
        <v>0</v>
      </c>
      <c r="BZ120" s="21">
        <f t="shared" si="248"/>
        <v>0</v>
      </c>
      <c r="CA120" s="21">
        <f t="shared" si="248"/>
        <v>0</v>
      </c>
      <c r="CB120" s="21">
        <f t="shared" si="248"/>
        <v>0</v>
      </c>
      <c r="CC120" s="21">
        <f t="shared" si="248"/>
        <v>0</v>
      </c>
      <c r="CD120" s="21">
        <f t="shared" si="248"/>
        <v>0</v>
      </c>
      <c r="CE120" s="21">
        <f t="shared" si="248"/>
        <v>0</v>
      </c>
      <c r="CF120" s="21">
        <f t="shared" si="248"/>
        <v>0</v>
      </c>
      <c r="CG120" s="6"/>
      <c r="CH120" s="6"/>
      <c r="CI120" s="6"/>
      <c r="CJ120" s="6"/>
      <c r="CK120" s="6"/>
      <c r="CL120" s="6"/>
      <c r="CM120" s="6"/>
      <c r="CN120" s="6"/>
      <c r="CO120" s="6"/>
      <c r="CP120" s="6"/>
      <c r="CQ120" s="6"/>
      <c r="CR120" s="6"/>
      <c r="CS120" s="6"/>
      <c r="CT120" s="6"/>
      <c r="CU120" s="6"/>
      <c r="CV120" s="6"/>
      <c r="CW120" s="6"/>
      <c r="CX120" s="6"/>
      <c r="CY120" s="6"/>
      <c r="CZ120" s="6"/>
      <c r="DA120" s="6"/>
      <c r="DB120" s="6"/>
      <c r="DC120" s="6"/>
      <c r="DD120" s="6"/>
      <c r="DE120" s="6"/>
      <c r="DF120" s="6"/>
      <c r="DG120" s="6"/>
      <c r="DH120" s="6"/>
      <c r="DI120" s="6"/>
      <c r="DJ120" s="6"/>
      <c r="DK120" s="6"/>
      <c r="DL120" s="6"/>
      <c r="DM120" s="6"/>
      <c r="DN120" s="6"/>
      <c r="DO120" s="6"/>
      <c r="DP120" s="6"/>
      <c r="DQ120" s="6"/>
      <c r="DR120" s="6"/>
      <c r="DS120" s="6"/>
      <c r="DT120" s="6"/>
      <c r="DU120" s="6"/>
      <c r="DV120" s="6"/>
      <c r="DW120" s="6"/>
      <c r="DX120" s="6"/>
      <c r="DY120" s="6"/>
      <c r="DZ120" s="6"/>
      <c r="EA120" s="6"/>
      <c r="EB120" s="6"/>
      <c r="EC120" s="6"/>
      <c r="ED120" s="6"/>
      <c r="EE120" s="6"/>
      <c r="EF120" s="6"/>
      <c r="EG120" s="6"/>
      <c r="EH120" s="6"/>
      <c r="EI120" s="6"/>
      <c r="EJ120" s="6"/>
      <c r="EK120" s="6"/>
      <c r="EL120" s="6"/>
      <c r="EM120" s="6"/>
      <c r="EN120" s="6"/>
      <c r="EO120" s="6"/>
      <c r="EP120" s="6"/>
      <c r="EQ120" s="6"/>
      <c r="ER120" s="6"/>
      <c r="ES120" s="6"/>
      <c r="ET120" s="6"/>
      <c r="EU120" s="6"/>
      <c r="EV120" s="6"/>
      <c r="EW120" s="6"/>
      <c r="EX120" s="6"/>
      <c r="EY120" s="6"/>
      <c r="EZ120" s="6"/>
      <c r="FA120" s="6"/>
      <c r="FB120" s="6"/>
      <c r="FC120" s="6"/>
      <c r="FD120" s="6"/>
      <c r="FE120" s="6"/>
      <c r="FF120" s="6"/>
      <c r="FG120" s="6"/>
      <c r="FH120" s="6"/>
      <c r="FI120" s="6"/>
      <c r="FJ120" s="6"/>
      <c r="FK120" s="6"/>
      <c r="FL120" s="6"/>
      <c r="FM120" s="6"/>
      <c r="FN120" s="6"/>
      <c r="FO120" s="6"/>
      <c r="FP120" s="6"/>
      <c r="FQ120" s="6"/>
      <c r="FR120" s="6"/>
      <c r="FS120" s="6"/>
      <c r="FT120" s="6"/>
      <c r="FU120" s="6"/>
      <c r="FV120" s="6"/>
      <c r="FW120" s="6"/>
      <c r="FX120" s="6"/>
      <c r="FY120" s="6"/>
      <c r="FZ120" s="6"/>
      <c r="GA120" s="6"/>
      <c r="GB120" s="6"/>
      <c r="GC120" s="6"/>
      <c r="GD120" s="6"/>
      <c r="GE120" s="6"/>
      <c r="GF120" s="6"/>
      <c r="GG120" s="6"/>
      <c r="GH120" s="6"/>
      <c r="GI120" s="6"/>
      <c r="GJ120" s="6"/>
      <c r="GK120" s="6"/>
      <c r="GL120" s="6"/>
      <c r="GM120" s="6"/>
      <c r="GN120" s="6"/>
      <c r="GO120" s="6"/>
      <c r="GP120" s="6"/>
      <c r="GQ120" s="6"/>
      <c r="GR120" s="6"/>
      <c r="GS120" s="6"/>
      <c r="GT120" s="6"/>
      <c r="GU120" s="6"/>
      <c r="GV120" s="6"/>
      <c r="GW120" s="6"/>
      <c r="GX120" s="6"/>
      <c r="GY120" s="6"/>
      <c r="GZ120" s="6"/>
      <c r="HA120" s="6"/>
      <c r="HB120" s="6"/>
      <c r="HC120" s="6"/>
      <c r="HD120" s="6"/>
      <c r="HE120" s="6"/>
      <c r="HF120" s="6"/>
      <c r="HG120" s="6"/>
      <c r="HH120" s="6"/>
      <c r="HI120" s="6"/>
      <c r="HJ120" s="6"/>
      <c r="HK120" s="6"/>
      <c r="HL120" s="6"/>
      <c r="HM120" s="6"/>
      <c r="HN120" s="6"/>
      <c r="HO120" s="6"/>
      <c r="HP120" s="6"/>
      <c r="HQ120" s="6"/>
      <c r="HR120" s="6"/>
      <c r="HS120" s="6"/>
      <c r="HT120" s="6"/>
      <c r="HU120" s="6"/>
      <c r="HV120" s="6"/>
      <c r="HW120" s="6"/>
      <c r="HX120" s="6"/>
      <c r="HY120" s="6"/>
      <c r="HZ120" s="6"/>
      <c r="IA120" s="6"/>
      <c r="IB120" s="6"/>
      <c r="IC120" s="6"/>
      <c r="ID120" s="6"/>
      <c r="IE120" s="6"/>
      <c r="IF120" s="6"/>
      <c r="IG120" s="6"/>
      <c r="IH120" s="6"/>
      <c r="II120" s="6"/>
      <c r="IJ120" s="6"/>
      <c r="IK120" s="6"/>
      <c r="IL120" s="6"/>
      <c r="IM120" s="6"/>
      <c r="IN120" s="6"/>
      <c r="IO120" s="6"/>
      <c r="IP120" s="6"/>
      <c r="IQ120" s="6"/>
      <c r="IR120" s="6"/>
      <c r="IS120" s="6"/>
      <c r="IT120" s="6"/>
      <c r="IU120" s="6"/>
      <c r="IV120" s="6"/>
      <c r="IW120" s="6"/>
      <c r="IX120" s="6"/>
      <c r="IY120" s="6"/>
      <c r="IZ120" s="6"/>
      <c r="JA120" s="6"/>
      <c r="JB120" s="6"/>
      <c r="JC120" s="6"/>
      <c r="JD120" s="6"/>
      <c r="JE120" s="6"/>
      <c r="JF120" s="6"/>
      <c r="JG120" s="6"/>
      <c r="JH120" s="6"/>
      <c r="JI120" s="6"/>
      <c r="JJ120" s="6"/>
      <c r="JK120" s="6"/>
      <c r="JL120" s="6"/>
      <c r="JM120" s="6"/>
      <c r="JN120" s="6"/>
      <c r="JO120" s="6"/>
      <c r="JP120" s="6"/>
      <c r="JQ120" s="6"/>
      <c r="JR120" s="6"/>
      <c r="JS120" s="6"/>
      <c r="JT120" s="6"/>
      <c r="JU120" s="6"/>
      <c r="JV120" s="6"/>
      <c r="JW120" s="6"/>
      <c r="JX120" s="6"/>
      <c r="JY120" s="6"/>
      <c r="JZ120" s="6"/>
      <c r="KA120" s="6"/>
      <c r="KB120" s="6"/>
      <c r="KC120" s="6"/>
      <c r="KD120" s="6"/>
      <c r="KE120" s="6"/>
      <c r="KF120" s="6"/>
      <c r="KG120" s="6"/>
      <c r="KH120" s="6"/>
      <c r="KI120" s="6"/>
      <c r="KJ120" s="6"/>
      <c r="KK120" s="6"/>
      <c r="KL120" s="6"/>
      <c r="KM120" s="6"/>
      <c r="KN120" s="6"/>
      <c r="KO120" s="6"/>
      <c r="KP120" s="6"/>
      <c r="KQ120" s="6"/>
      <c r="KR120" s="6"/>
      <c r="KS120" s="6"/>
      <c r="KT120" s="6"/>
      <c r="KU120" s="6"/>
      <c r="KV120" s="6"/>
      <c r="KW120" s="6"/>
      <c r="KX120" s="6"/>
      <c r="KY120" s="6"/>
      <c r="KZ120" s="6"/>
      <c r="LA120" s="6"/>
      <c r="LB120" s="6"/>
      <c r="LC120" s="6"/>
      <c r="LD120" s="6"/>
      <c r="LE120" s="6"/>
      <c r="LF120" s="6"/>
      <c r="LG120" s="6"/>
      <c r="LH120" s="6"/>
      <c r="LI120" s="6"/>
      <c r="LJ120" s="6"/>
      <c r="LK120" s="6"/>
      <c r="LL120" s="6"/>
      <c r="LM120" s="6"/>
      <c r="LN120" s="6"/>
      <c r="LO120" s="6"/>
      <c r="LP120" s="6"/>
      <c r="LQ120" s="6"/>
      <c r="LR120" s="6"/>
      <c r="LS120" s="6"/>
      <c r="LT120" s="6"/>
      <c r="LU120" s="6"/>
      <c r="LV120" s="6"/>
      <c r="LW120" s="6"/>
      <c r="LX120" s="6"/>
      <c r="LY120" s="6"/>
      <c r="LZ120" s="6"/>
      <c r="MA120" s="6"/>
      <c r="MB120" s="6"/>
      <c r="MC120" s="6"/>
      <c r="MD120" s="6"/>
      <c r="ME120" s="6"/>
      <c r="MF120" s="6"/>
      <c r="MG120" s="6"/>
      <c r="MH120" s="6"/>
      <c r="MI120" s="6"/>
      <c r="MJ120" s="6"/>
      <c r="MK120" s="6"/>
      <c r="ML120" s="6"/>
      <c r="MM120" s="6"/>
      <c r="MN120" s="6"/>
      <c r="MO120" s="6"/>
      <c r="MP120" s="6"/>
      <c r="MQ120" s="6"/>
      <c r="MR120" s="6"/>
      <c r="MS120" s="6"/>
      <c r="MT120" s="6"/>
      <c r="MU120" s="6"/>
      <c r="MV120" s="6"/>
      <c r="MW120" s="6"/>
      <c r="MX120" s="6"/>
      <c r="MY120" s="6"/>
      <c r="MZ120" s="6"/>
      <c r="NA120" s="6"/>
      <c r="NB120" s="6"/>
      <c r="NC120" s="6"/>
      <c r="ND120" s="6"/>
      <c r="NE120" s="6"/>
      <c r="NF120" s="6"/>
      <c r="NG120" s="6"/>
      <c r="NH120" s="6"/>
      <c r="NI120" s="6"/>
      <c r="NJ120" s="6"/>
      <c r="NK120" s="6"/>
      <c r="NL120" s="6"/>
      <c r="NM120" s="6"/>
      <c r="NN120" s="6"/>
      <c r="NO120" s="6"/>
      <c r="NP120" s="6"/>
      <c r="NQ120" s="6"/>
      <c r="NR120" s="6"/>
      <c r="NS120" s="6"/>
      <c r="NT120" s="6"/>
      <c r="NU120" s="6"/>
      <c r="NV120" s="6"/>
      <c r="NW120" s="6"/>
      <c r="NX120" s="6"/>
      <c r="NY120" s="6"/>
      <c r="NZ120" s="6"/>
      <c r="OA120" s="6"/>
      <c r="OB120" s="6"/>
      <c r="OC120" s="6"/>
      <c r="OD120" s="6"/>
      <c r="OE120" s="6"/>
      <c r="OF120" s="6"/>
      <c r="OG120" s="6"/>
      <c r="OH120" s="6"/>
      <c r="OI120" s="6"/>
      <c r="OJ120" s="6"/>
      <c r="OK120" s="6"/>
      <c r="OL120" s="6"/>
      <c r="OM120" s="6"/>
      <c r="ON120" s="6"/>
    </row>
    <row r="121" spans="2:404" hidden="1" x14ac:dyDescent="0.3">
      <c r="B121" s="795">
        <f t="shared" si="239"/>
        <v>0</v>
      </c>
      <c r="C121" s="795">
        <v>16</v>
      </c>
      <c r="D121" s="499" t="str">
        <f t="shared" si="240"/>
        <v>-</v>
      </c>
      <c r="E121" s="21">
        <f t="shared" si="236"/>
        <v>0</v>
      </c>
      <c r="F121" s="21">
        <f t="shared" si="242"/>
        <v>0</v>
      </c>
      <c r="G121" s="21">
        <f t="shared" si="242"/>
        <v>0</v>
      </c>
      <c r="H121" s="21">
        <f t="shared" si="242"/>
        <v>0</v>
      </c>
      <c r="I121" s="21">
        <f t="shared" si="242"/>
        <v>0</v>
      </c>
      <c r="J121" s="21">
        <f t="shared" si="249"/>
        <v>0</v>
      </c>
      <c r="K121" s="21">
        <f t="shared" si="249"/>
        <v>0</v>
      </c>
      <c r="L121" s="21">
        <f t="shared" si="249"/>
        <v>0</v>
      </c>
      <c r="M121" s="21">
        <f t="shared" si="249"/>
        <v>0</v>
      </c>
      <c r="N121" s="21">
        <f t="shared" si="249"/>
        <v>0</v>
      </c>
      <c r="O121" s="21">
        <f t="shared" si="249"/>
        <v>0</v>
      </c>
      <c r="P121" s="21">
        <f t="shared" si="249"/>
        <v>0</v>
      </c>
      <c r="Q121" s="21">
        <f t="shared" si="249"/>
        <v>0</v>
      </c>
      <c r="R121" s="21">
        <f t="shared" si="249"/>
        <v>0</v>
      </c>
      <c r="S121" s="21">
        <f t="shared" si="249"/>
        <v>0</v>
      </c>
      <c r="T121" s="21">
        <f t="shared" si="249"/>
        <v>0</v>
      </c>
      <c r="U121" s="21">
        <f t="shared" si="249"/>
        <v>0</v>
      </c>
      <c r="V121" s="21">
        <f t="shared" si="249"/>
        <v>0</v>
      </c>
      <c r="W121" s="21">
        <f t="shared" si="249"/>
        <v>0</v>
      </c>
      <c r="X121" s="21">
        <f t="shared" si="249"/>
        <v>0</v>
      </c>
      <c r="Y121" s="21">
        <f t="shared" si="249"/>
        <v>0</v>
      </c>
      <c r="Z121" s="21">
        <f t="shared" si="249"/>
        <v>0</v>
      </c>
      <c r="AA121" s="21">
        <f t="shared" si="249"/>
        <v>0</v>
      </c>
      <c r="AB121" s="21">
        <f t="shared" si="249"/>
        <v>0</v>
      </c>
      <c r="AC121" s="21">
        <f t="shared" si="249"/>
        <v>0</v>
      </c>
      <c r="AD121" s="21">
        <f t="shared" si="249"/>
        <v>0</v>
      </c>
      <c r="AE121" s="21">
        <f t="shared" si="249"/>
        <v>0</v>
      </c>
      <c r="AF121" s="21">
        <f t="shared" si="249"/>
        <v>0</v>
      </c>
      <c r="AG121" s="21">
        <f t="shared" si="249"/>
        <v>0</v>
      </c>
      <c r="AH121" s="21">
        <f t="shared" si="249"/>
        <v>0</v>
      </c>
      <c r="AI121" s="21">
        <f t="shared" si="249"/>
        <v>0</v>
      </c>
      <c r="AJ121" s="21">
        <f t="shared" si="249"/>
        <v>0</v>
      </c>
      <c r="AK121" s="21">
        <f t="shared" si="249"/>
        <v>0</v>
      </c>
      <c r="AL121" s="21">
        <f t="shared" si="249"/>
        <v>0</v>
      </c>
      <c r="AM121" s="21">
        <f t="shared" si="249"/>
        <v>0</v>
      </c>
      <c r="AN121" s="21">
        <f t="shared" si="249"/>
        <v>0</v>
      </c>
      <c r="AO121" s="21">
        <f t="shared" si="249"/>
        <v>0</v>
      </c>
      <c r="AP121" s="21">
        <f t="shared" si="249"/>
        <v>0</v>
      </c>
      <c r="AQ121" s="21">
        <f t="shared" si="249"/>
        <v>0</v>
      </c>
      <c r="AR121" s="21">
        <f t="shared" si="249"/>
        <v>0</v>
      </c>
      <c r="AS121" s="21">
        <f t="shared" si="249"/>
        <v>0</v>
      </c>
      <c r="AT121" s="21">
        <f t="shared" si="249"/>
        <v>0</v>
      </c>
      <c r="AU121" s="21">
        <f t="shared" si="249"/>
        <v>0</v>
      </c>
      <c r="AV121" s="21">
        <f t="shared" si="249"/>
        <v>0</v>
      </c>
      <c r="AW121" s="21">
        <f t="shared" si="249"/>
        <v>0</v>
      </c>
      <c r="AX121" s="21">
        <f t="shared" si="249"/>
        <v>0</v>
      </c>
      <c r="AY121" s="21">
        <f t="shared" si="249"/>
        <v>0</v>
      </c>
      <c r="AZ121" s="21">
        <f t="shared" si="249"/>
        <v>0</v>
      </c>
      <c r="BA121" s="21">
        <f t="shared" si="249"/>
        <v>0</v>
      </c>
      <c r="BB121" s="21">
        <f t="shared" si="249"/>
        <v>0</v>
      </c>
      <c r="BC121" s="21">
        <f t="shared" si="249"/>
        <v>0</v>
      </c>
      <c r="BD121" s="21">
        <f t="shared" si="249"/>
        <v>0</v>
      </c>
      <c r="BE121" s="21">
        <f t="shared" si="249"/>
        <v>0</v>
      </c>
      <c r="BF121" s="21">
        <f t="shared" si="249"/>
        <v>0</v>
      </c>
      <c r="BG121" s="21">
        <f t="shared" si="249"/>
        <v>0</v>
      </c>
      <c r="BH121" s="21">
        <f t="shared" si="249"/>
        <v>0</v>
      </c>
      <c r="BI121" s="21">
        <f t="shared" si="249"/>
        <v>0</v>
      </c>
      <c r="BJ121" s="21">
        <f t="shared" si="249"/>
        <v>0</v>
      </c>
      <c r="BK121" s="21">
        <f t="shared" si="249"/>
        <v>0</v>
      </c>
      <c r="BL121" s="21">
        <f t="shared" si="249"/>
        <v>0</v>
      </c>
      <c r="BM121" s="21">
        <f t="shared" si="249"/>
        <v>0</v>
      </c>
      <c r="BN121" s="21">
        <f t="shared" si="249"/>
        <v>0</v>
      </c>
      <c r="BO121" s="21">
        <f t="shared" si="249"/>
        <v>0</v>
      </c>
      <c r="BP121" s="21">
        <f t="shared" si="249"/>
        <v>0</v>
      </c>
      <c r="BQ121" s="21">
        <f t="shared" si="249"/>
        <v>0</v>
      </c>
      <c r="BR121" s="21">
        <f t="shared" si="249"/>
        <v>0</v>
      </c>
      <c r="BS121" s="21">
        <f t="shared" si="249"/>
        <v>0</v>
      </c>
      <c r="BT121" s="21">
        <f t="shared" si="249"/>
        <v>0</v>
      </c>
      <c r="BU121" s="21">
        <f t="shared" si="249"/>
        <v>0</v>
      </c>
      <c r="BV121" s="21">
        <f t="shared" si="248"/>
        <v>0</v>
      </c>
      <c r="BW121" s="21">
        <f t="shared" si="248"/>
        <v>0</v>
      </c>
      <c r="BX121" s="21">
        <f t="shared" si="248"/>
        <v>0</v>
      </c>
      <c r="BY121" s="21">
        <f t="shared" si="248"/>
        <v>0</v>
      </c>
      <c r="BZ121" s="21">
        <f t="shared" si="248"/>
        <v>0</v>
      </c>
      <c r="CA121" s="21">
        <f t="shared" si="248"/>
        <v>0</v>
      </c>
      <c r="CB121" s="21">
        <f t="shared" si="248"/>
        <v>0</v>
      </c>
      <c r="CC121" s="21">
        <f t="shared" si="248"/>
        <v>0</v>
      </c>
      <c r="CD121" s="21">
        <f t="shared" si="248"/>
        <v>0</v>
      </c>
      <c r="CE121" s="21">
        <f t="shared" si="248"/>
        <v>0</v>
      </c>
      <c r="CF121" s="21">
        <f t="shared" si="248"/>
        <v>0</v>
      </c>
      <c r="CG121" s="6"/>
      <c r="CH121" s="6"/>
      <c r="CI121" s="6"/>
      <c r="CJ121" s="6"/>
      <c r="CK121" s="6"/>
      <c r="CL121" s="6"/>
      <c r="CM121" s="6"/>
      <c r="CN121" s="6"/>
      <c r="CO121" s="6"/>
      <c r="CP121" s="6"/>
      <c r="CQ121" s="6"/>
      <c r="CR121" s="6"/>
      <c r="CS121" s="6"/>
      <c r="CT121" s="6"/>
      <c r="CU121" s="6"/>
      <c r="CV121" s="6"/>
      <c r="CW121" s="6"/>
      <c r="CX121" s="6"/>
      <c r="CY121" s="6"/>
      <c r="CZ121" s="6"/>
      <c r="DA121" s="6"/>
      <c r="DB121" s="6"/>
      <c r="DC121" s="6"/>
      <c r="DD121" s="6"/>
      <c r="DE121" s="6"/>
      <c r="DF121" s="6"/>
      <c r="DG121" s="6"/>
      <c r="DH121" s="6"/>
      <c r="DI121" s="6"/>
      <c r="DJ121" s="6"/>
      <c r="DK121" s="6"/>
      <c r="DL121" s="6"/>
      <c r="DM121" s="6"/>
      <c r="DN121" s="6"/>
      <c r="DO121" s="6"/>
      <c r="DP121" s="6"/>
      <c r="DQ121" s="6"/>
      <c r="DR121" s="6"/>
      <c r="DS121" s="6"/>
      <c r="DT121" s="6"/>
      <c r="DU121" s="6"/>
      <c r="DV121" s="6"/>
      <c r="DW121" s="6"/>
      <c r="DX121" s="6"/>
      <c r="DY121" s="6"/>
      <c r="DZ121" s="6"/>
      <c r="EA121" s="6"/>
      <c r="EB121" s="6"/>
      <c r="EC121" s="6"/>
      <c r="ED121" s="6"/>
      <c r="EE121" s="6"/>
      <c r="EF121" s="6"/>
      <c r="EG121" s="6"/>
      <c r="EH121" s="6"/>
      <c r="EI121" s="6"/>
      <c r="EJ121" s="6"/>
      <c r="EK121" s="6"/>
      <c r="EL121" s="6"/>
      <c r="EM121" s="6"/>
      <c r="EN121" s="6"/>
      <c r="EO121" s="6"/>
      <c r="EP121" s="6"/>
      <c r="EQ121" s="6"/>
      <c r="ER121" s="6"/>
      <c r="ES121" s="6"/>
      <c r="ET121" s="6"/>
      <c r="EU121" s="6"/>
      <c r="EV121" s="6"/>
      <c r="EW121" s="6"/>
      <c r="EX121" s="6"/>
      <c r="EY121" s="6"/>
      <c r="EZ121" s="6"/>
      <c r="FA121" s="6"/>
      <c r="FB121" s="6"/>
      <c r="FC121" s="6"/>
      <c r="FD121" s="6"/>
      <c r="FE121" s="6"/>
      <c r="FF121" s="6"/>
      <c r="FG121" s="6"/>
      <c r="FH121" s="6"/>
      <c r="FI121" s="6"/>
      <c r="FJ121" s="6"/>
      <c r="FK121" s="6"/>
      <c r="FL121" s="6"/>
      <c r="FM121" s="6"/>
      <c r="FN121" s="6"/>
      <c r="FO121" s="6"/>
      <c r="FP121" s="6"/>
      <c r="FQ121" s="6"/>
      <c r="FR121" s="6"/>
      <c r="FS121" s="6"/>
      <c r="FT121" s="6"/>
      <c r="FU121" s="6"/>
      <c r="FV121" s="6"/>
      <c r="FW121" s="6"/>
      <c r="FX121" s="6"/>
      <c r="FY121" s="6"/>
      <c r="FZ121" s="6"/>
      <c r="GA121" s="6"/>
      <c r="GB121" s="6"/>
      <c r="GC121" s="6"/>
      <c r="GD121" s="6"/>
      <c r="GE121" s="6"/>
      <c r="GF121" s="6"/>
      <c r="GG121" s="6"/>
      <c r="GH121" s="6"/>
      <c r="GI121" s="6"/>
      <c r="GJ121" s="6"/>
      <c r="GK121" s="6"/>
      <c r="GL121" s="6"/>
      <c r="GM121" s="6"/>
      <c r="GN121" s="6"/>
      <c r="GO121" s="6"/>
      <c r="GP121" s="6"/>
      <c r="GQ121" s="6"/>
      <c r="GR121" s="6"/>
      <c r="GS121" s="6"/>
      <c r="GT121" s="6"/>
      <c r="GU121" s="6"/>
      <c r="GV121" s="6"/>
      <c r="GW121" s="6"/>
      <c r="GX121" s="6"/>
      <c r="GY121" s="6"/>
      <c r="GZ121" s="6"/>
      <c r="HA121" s="6"/>
      <c r="HB121" s="6"/>
      <c r="HC121" s="6"/>
      <c r="HD121" s="6"/>
      <c r="HE121" s="6"/>
      <c r="HF121" s="6"/>
      <c r="HG121" s="6"/>
      <c r="HH121" s="6"/>
      <c r="HI121" s="6"/>
      <c r="HJ121" s="6"/>
      <c r="HK121" s="6"/>
      <c r="HL121" s="6"/>
      <c r="HM121" s="6"/>
      <c r="HN121" s="6"/>
      <c r="HO121" s="6"/>
      <c r="HP121" s="6"/>
      <c r="HQ121" s="6"/>
      <c r="HR121" s="6"/>
      <c r="HS121" s="6"/>
      <c r="HT121" s="6"/>
      <c r="HU121" s="6"/>
      <c r="HV121" s="6"/>
      <c r="HW121" s="6"/>
      <c r="HX121" s="6"/>
      <c r="HY121" s="6"/>
      <c r="HZ121" s="6"/>
      <c r="IA121" s="6"/>
      <c r="IB121" s="6"/>
      <c r="IC121" s="6"/>
      <c r="ID121" s="6"/>
      <c r="IE121" s="6"/>
      <c r="IF121" s="6"/>
      <c r="IG121" s="6"/>
      <c r="IH121" s="6"/>
      <c r="II121" s="6"/>
      <c r="IJ121" s="6"/>
      <c r="IK121" s="6"/>
      <c r="IL121" s="6"/>
      <c r="IM121" s="6"/>
      <c r="IN121" s="6"/>
      <c r="IO121" s="6"/>
      <c r="IP121" s="6"/>
      <c r="IQ121" s="6"/>
      <c r="IR121" s="6"/>
      <c r="IS121" s="6"/>
      <c r="IT121" s="6"/>
      <c r="IU121" s="6"/>
      <c r="IV121" s="6"/>
      <c r="IW121" s="6"/>
      <c r="IX121" s="6"/>
      <c r="IY121" s="6"/>
      <c r="IZ121" s="6"/>
      <c r="JA121" s="6"/>
      <c r="JB121" s="6"/>
      <c r="JC121" s="6"/>
      <c r="JD121" s="6"/>
      <c r="JE121" s="6"/>
      <c r="JF121" s="6"/>
      <c r="JG121" s="6"/>
      <c r="JH121" s="6"/>
      <c r="JI121" s="6"/>
      <c r="JJ121" s="6"/>
      <c r="JK121" s="6"/>
      <c r="JL121" s="6"/>
      <c r="JM121" s="6"/>
      <c r="JN121" s="6"/>
      <c r="JO121" s="6"/>
      <c r="JP121" s="6"/>
      <c r="JQ121" s="6"/>
      <c r="JR121" s="6"/>
      <c r="JS121" s="6"/>
      <c r="JT121" s="6"/>
      <c r="JU121" s="6"/>
      <c r="JV121" s="6"/>
      <c r="JW121" s="6"/>
      <c r="JX121" s="6"/>
      <c r="JY121" s="6"/>
      <c r="JZ121" s="6"/>
      <c r="KA121" s="6"/>
      <c r="KB121" s="6"/>
      <c r="KC121" s="6"/>
      <c r="KD121" s="6"/>
      <c r="KE121" s="6"/>
      <c r="KF121" s="6"/>
      <c r="KG121" s="6"/>
      <c r="KH121" s="6"/>
      <c r="KI121" s="6"/>
      <c r="KJ121" s="6"/>
      <c r="KK121" s="6"/>
      <c r="KL121" s="6"/>
      <c r="KM121" s="6"/>
      <c r="KN121" s="6"/>
      <c r="KO121" s="6"/>
      <c r="KP121" s="6"/>
      <c r="KQ121" s="6"/>
      <c r="KR121" s="6"/>
      <c r="KS121" s="6"/>
      <c r="KT121" s="6"/>
      <c r="KU121" s="6"/>
      <c r="KV121" s="6"/>
      <c r="KW121" s="6"/>
      <c r="KX121" s="6"/>
      <c r="KY121" s="6"/>
      <c r="KZ121" s="6"/>
      <c r="LA121" s="6"/>
      <c r="LB121" s="6"/>
      <c r="LC121" s="6"/>
      <c r="LD121" s="6"/>
      <c r="LE121" s="6"/>
      <c r="LF121" s="6"/>
      <c r="LG121" s="6"/>
      <c r="LH121" s="6"/>
      <c r="LI121" s="6"/>
      <c r="LJ121" s="6"/>
      <c r="LK121" s="6"/>
      <c r="LL121" s="6"/>
      <c r="LM121" s="6"/>
      <c r="LN121" s="6"/>
      <c r="LO121" s="6"/>
      <c r="LP121" s="6"/>
      <c r="LQ121" s="6"/>
      <c r="LR121" s="6"/>
      <c r="LS121" s="6"/>
      <c r="LT121" s="6"/>
      <c r="LU121" s="6"/>
      <c r="LV121" s="6"/>
      <c r="LW121" s="6"/>
      <c r="LX121" s="6"/>
      <c r="LY121" s="6"/>
      <c r="LZ121" s="6"/>
      <c r="MA121" s="6"/>
      <c r="MB121" s="6"/>
      <c r="MC121" s="6"/>
      <c r="MD121" s="6"/>
      <c r="ME121" s="6"/>
      <c r="MF121" s="6"/>
      <c r="MG121" s="6"/>
      <c r="MH121" s="6"/>
      <c r="MI121" s="6"/>
      <c r="MJ121" s="6"/>
      <c r="MK121" s="6"/>
      <c r="ML121" s="6"/>
      <c r="MM121" s="6"/>
      <c r="MN121" s="6"/>
      <c r="MO121" s="6"/>
      <c r="MP121" s="6"/>
      <c r="MQ121" s="6"/>
      <c r="MR121" s="6"/>
      <c r="MS121" s="6"/>
      <c r="MT121" s="6"/>
      <c r="MU121" s="6"/>
      <c r="MV121" s="6"/>
      <c r="MW121" s="6"/>
      <c r="MX121" s="6"/>
      <c r="MY121" s="6"/>
      <c r="MZ121" s="6"/>
      <c r="NA121" s="6"/>
      <c r="NB121" s="6"/>
      <c r="NC121" s="6"/>
      <c r="ND121" s="6"/>
      <c r="NE121" s="6"/>
      <c r="NF121" s="6"/>
      <c r="NG121" s="6"/>
      <c r="NH121" s="6"/>
      <c r="NI121" s="6"/>
      <c r="NJ121" s="6"/>
      <c r="NK121" s="6"/>
      <c r="NL121" s="6"/>
      <c r="NM121" s="6"/>
      <c r="NN121" s="6"/>
      <c r="NO121" s="6"/>
      <c r="NP121" s="6"/>
      <c r="NQ121" s="6"/>
      <c r="NR121" s="6"/>
      <c r="NS121" s="6"/>
      <c r="NT121" s="6"/>
      <c r="NU121" s="6"/>
      <c r="NV121" s="6"/>
      <c r="NW121" s="6"/>
      <c r="NX121" s="6"/>
      <c r="NY121" s="6"/>
      <c r="NZ121" s="6"/>
      <c r="OA121" s="6"/>
      <c r="OB121" s="6"/>
      <c r="OC121" s="6"/>
      <c r="OD121" s="6"/>
      <c r="OE121" s="6"/>
      <c r="OF121" s="6"/>
      <c r="OG121" s="6"/>
      <c r="OH121" s="6"/>
      <c r="OI121" s="6"/>
      <c r="OJ121" s="6"/>
      <c r="OK121" s="6"/>
      <c r="OL121" s="6"/>
      <c r="OM121" s="6"/>
      <c r="ON121" s="6"/>
    </row>
    <row r="122" spans="2:404" hidden="1" x14ac:dyDescent="0.3">
      <c r="B122" s="795">
        <f t="shared" si="239"/>
        <v>0</v>
      </c>
      <c r="C122" s="795">
        <v>17</v>
      </c>
      <c r="D122" s="499" t="str">
        <f t="shared" si="240"/>
        <v>-</v>
      </c>
      <c r="E122" s="21">
        <f t="shared" si="236"/>
        <v>0</v>
      </c>
      <c r="F122" s="21">
        <f t="shared" si="242"/>
        <v>0</v>
      </c>
      <c r="G122" s="21">
        <f t="shared" si="242"/>
        <v>0</v>
      </c>
      <c r="H122" s="21">
        <f t="shared" si="242"/>
        <v>0</v>
      </c>
      <c r="I122" s="21">
        <f t="shared" si="242"/>
        <v>0</v>
      </c>
      <c r="J122" s="21">
        <f t="shared" si="249"/>
        <v>0</v>
      </c>
      <c r="K122" s="21">
        <f t="shared" si="249"/>
        <v>0</v>
      </c>
      <c r="L122" s="21">
        <f t="shared" si="249"/>
        <v>0</v>
      </c>
      <c r="M122" s="21">
        <f t="shared" si="249"/>
        <v>0</v>
      </c>
      <c r="N122" s="21">
        <f t="shared" si="249"/>
        <v>0</v>
      </c>
      <c r="O122" s="21">
        <f t="shared" si="249"/>
        <v>0</v>
      </c>
      <c r="P122" s="21">
        <f t="shared" si="249"/>
        <v>0</v>
      </c>
      <c r="Q122" s="21">
        <f t="shared" si="249"/>
        <v>0</v>
      </c>
      <c r="R122" s="21">
        <f t="shared" si="249"/>
        <v>0</v>
      </c>
      <c r="S122" s="21">
        <f t="shared" si="249"/>
        <v>0</v>
      </c>
      <c r="T122" s="21">
        <f t="shared" si="249"/>
        <v>0</v>
      </c>
      <c r="U122" s="21">
        <f t="shared" si="249"/>
        <v>0</v>
      </c>
      <c r="V122" s="21">
        <f t="shared" si="249"/>
        <v>0</v>
      </c>
      <c r="W122" s="21">
        <f t="shared" si="249"/>
        <v>0</v>
      </c>
      <c r="X122" s="21">
        <f t="shared" si="249"/>
        <v>0</v>
      </c>
      <c r="Y122" s="21">
        <f t="shared" si="249"/>
        <v>0</v>
      </c>
      <c r="Z122" s="21">
        <f t="shared" si="249"/>
        <v>0</v>
      </c>
      <c r="AA122" s="21">
        <f t="shared" si="249"/>
        <v>0</v>
      </c>
      <c r="AB122" s="21">
        <f t="shared" si="249"/>
        <v>0</v>
      </c>
      <c r="AC122" s="21">
        <f t="shared" si="249"/>
        <v>0</v>
      </c>
      <c r="AD122" s="21">
        <f t="shared" si="249"/>
        <v>0</v>
      </c>
      <c r="AE122" s="21">
        <f t="shared" si="249"/>
        <v>0</v>
      </c>
      <c r="AF122" s="21">
        <f t="shared" si="249"/>
        <v>0</v>
      </c>
      <c r="AG122" s="21">
        <f t="shared" si="249"/>
        <v>0</v>
      </c>
      <c r="AH122" s="21">
        <f t="shared" si="249"/>
        <v>0</v>
      </c>
      <c r="AI122" s="21">
        <f t="shared" si="249"/>
        <v>0</v>
      </c>
      <c r="AJ122" s="21">
        <f t="shared" si="249"/>
        <v>0</v>
      </c>
      <c r="AK122" s="21">
        <f t="shared" si="249"/>
        <v>0</v>
      </c>
      <c r="AL122" s="21">
        <f t="shared" si="249"/>
        <v>0</v>
      </c>
      <c r="AM122" s="21">
        <f t="shared" si="249"/>
        <v>0</v>
      </c>
      <c r="AN122" s="21">
        <f t="shared" si="249"/>
        <v>0</v>
      </c>
      <c r="AO122" s="21">
        <f t="shared" si="249"/>
        <v>0</v>
      </c>
      <c r="AP122" s="21">
        <f t="shared" si="249"/>
        <v>0</v>
      </c>
      <c r="AQ122" s="21">
        <f t="shared" si="249"/>
        <v>0</v>
      </c>
      <c r="AR122" s="21">
        <f t="shared" si="249"/>
        <v>0</v>
      </c>
      <c r="AS122" s="21">
        <f t="shared" si="249"/>
        <v>0</v>
      </c>
      <c r="AT122" s="21">
        <f t="shared" si="249"/>
        <v>0</v>
      </c>
      <c r="AU122" s="21">
        <f t="shared" si="249"/>
        <v>0</v>
      </c>
      <c r="AV122" s="21">
        <f t="shared" si="249"/>
        <v>0</v>
      </c>
      <c r="AW122" s="21">
        <f t="shared" si="249"/>
        <v>0</v>
      </c>
      <c r="AX122" s="21">
        <f t="shared" si="249"/>
        <v>0</v>
      </c>
      <c r="AY122" s="21">
        <f t="shared" si="249"/>
        <v>0</v>
      </c>
      <c r="AZ122" s="21">
        <f t="shared" si="249"/>
        <v>0</v>
      </c>
      <c r="BA122" s="21">
        <f t="shared" si="249"/>
        <v>0</v>
      </c>
      <c r="BB122" s="21">
        <f t="shared" si="249"/>
        <v>0</v>
      </c>
      <c r="BC122" s="21">
        <f t="shared" si="249"/>
        <v>0</v>
      </c>
      <c r="BD122" s="21">
        <f t="shared" si="249"/>
        <v>0</v>
      </c>
      <c r="BE122" s="21">
        <f t="shared" si="249"/>
        <v>0</v>
      </c>
      <c r="BF122" s="21">
        <f t="shared" si="249"/>
        <v>0</v>
      </c>
      <c r="BG122" s="21">
        <f t="shared" si="249"/>
        <v>0</v>
      </c>
      <c r="BH122" s="21">
        <f t="shared" si="249"/>
        <v>0</v>
      </c>
      <c r="BI122" s="21">
        <f t="shared" si="249"/>
        <v>0</v>
      </c>
      <c r="BJ122" s="21">
        <f t="shared" si="249"/>
        <v>0</v>
      </c>
      <c r="BK122" s="21">
        <f t="shared" si="249"/>
        <v>0</v>
      </c>
      <c r="BL122" s="21">
        <f t="shared" si="249"/>
        <v>0</v>
      </c>
      <c r="BM122" s="21">
        <f t="shared" si="249"/>
        <v>0</v>
      </c>
      <c r="BN122" s="21">
        <f t="shared" si="249"/>
        <v>0</v>
      </c>
      <c r="BO122" s="21">
        <f t="shared" si="249"/>
        <v>0</v>
      </c>
      <c r="BP122" s="21">
        <f t="shared" si="249"/>
        <v>0</v>
      </c>
      <c r="BQ122" s="21">
        <f t="shared" si="249"/>
        <v>0</v>
      </c>
      <c r="BR122" s="21">
        <f t="shared" si="249"/>
        <v>0</v>
      </c>
      <c r="BS122" s="21">
        <f t="shared" si="249"/>
        <v>0</v>
      </c>
      <c r="BT122" s="21">
        <f t="shared" si="249"/>
        <v>0</v>
      </c>
      <c r="BU122" s="21">
        <f t="shared" si="249"/>
        <v>0</v>
      </c>
      <c r="BV122" s="21">
        <f t="shared" si="248"/>
        <v>0</v>
      </c>
      <c r="BW122" s="21">
        <f t="shared" si="248"/>
        <v>0</v>
      </c>
      <c r="BX122" s="21">
        <f t="shared" si="248"/>
        <v>0</v>
      </c>
      <c r="BY122" s="21">
        <f t="shared" si="248"/>
        <v>0</v>
      </c>
      <c r="BZ122" s="21">
        <f t="shared" si="248"/>
        <v>0</v>
      </c>
      <c r="CA122" s="21">
        <f t="shared" si="248"/>
        <v>0</v>
      </c>
      <c r="CB122" s="21">
        <f t="shared" si="248"/>
        <v>0</v>
      </c>
      <c r="CC122" s="21">
        <f t="shared" si="248"/>
        <v>0</v>
      </c>
      <c r="CD122" s="21">
        <f t="shared" si="248"/>
        <v>0</v>
      </c>
      <c r="CE122" s="21">
        <f t="shared" si="248"/>
        <v>0</v>
      </c>
      <c r="CF122" s="21">
        <f t="shared" si="248"/>
        <v>0</v>
      </c>
      <c r="CG122" s="6"/>
      <c r="CH122" s="6"/>
      <c r="CI122" s="6"/>
      <c r="CJ122" s="6"/>
      <c r="CK122" s="6"/>
      <c r="CL122" s="6"/>
      <c r="CM122" s="6"/>
      <c r="CN122" s="6"/>
      <c r="CO122" s="6"/>
      <c r="CP122" s="6"/>
      <c r="CQ122" s="6"/>
      <c r="CR122" s="6"/>
      <c r="CS122" s="6"/>
      <c r="CT122" s="6"/>
      <c r="CU122" s="6"/>
      <c r="CV122" s="6"/>
      <c r="CW122" s="6"/>
      <c r="CX122" s="6"/>
      <c r="CY122" s="6"/>
      <c r="CZ122" s="6"/>
      <c r="DA122" s="6"/>
      <c r="DB122" s="6"/>
      <c r="DC122" s="6"/>
      <c r="DD122" s="6"/>
      <c r="DE122" s="6"/>
      <c r="DF122" s="6"/>
      <c r="DG122" s="6"/>
      <c r="DH122" s="6"/>
      <c r="DI122" s="6"/>
      <c r="DJ122" s="6"/>
      <c r="DK122" s="6"/>
      <c r="DL122" s="6"/>
      <c r="DM122" s="6"/>
      <c r="DN122" s="6"/>
      <c r="DO122" s="6"/>
      <c r="DP122" s="6"/>
      <c r="DQ122" s="6"/>
      <c r="DR122" s="6"/>
      <c r="DS122" s="6"/>
      <c r="DT122" s="6"/>
      <c r="DU122" s="6"/>
      <c r="DV122" s="6"/>
      <c r="DW122" s="6"/>
      <c r="DX122" s="6"/>
      <c r="DY122" s="6"/>
      <c r="DZ122" s="6"/>
      <c r="EA122" s="6"/>
      <c r="EB122" s="6"/>
      <c r="EC122" s="6"/>
      <c r="ED122" s="6"/>
      <c r="EE122" s="6"/>
      <c r="EF122" s="6"/>
      <c r="EG122" s="6"/>
      <c r="EH122" s="6"/>
      <c r="EI122" s="6"/>
      <c r="EJ122" s="6"/>
      <c r="EK122" s="6"/>
      <c r="EL122" s="6"/>
      <c r="EM122" s="6"/>
      <c r="EN122" s="6"/>
      <c r="EO122" s="6"/>
      <c r="EP122" s="6"/>
      <c r="EQ122" s="6"/>
      <c r="ER122" s="6"/>
      <c r="ES122" s="6"/>
      <c r="ET122" s="6"/>
      <c r="EU122" s="6"/>
      <c r="EV122" s="6"/>
      <c r="EW122" s="6"/>
      <c r="EX122" s="6"/>
      <c r="EY122" s="6"/>
      <c r="EZ122" s="6"/>
      <c r="FA122" s="6"/>
      <c r="FB122" s="6"/>
      <c r="FC122" s="6"/>
      <c r="FD122" s="6"/>
      <c r="FE122" s="6"/>
      <c r="FF122" s="6"/>
      <c r="FG122" s="6"/>
      <c r="FH122" s="6"/>
      <c r="FI122" s="6"/>
      <c r="FJ122" s="6"/>
      <c r="FK122" s="6"/>
      <c r="FL122" s="6"/>
      <c r="FM122" s="6"/>
      <c r="FN122" s="6"/>
      <c r="FO122" s="6"/>
      <c r="FP122" s="6"/>
      <c r="FQ122" s="6"/>
      <c r="FR122" s="6"/>
      <c r="FS122" s="6"/>
      <c r="FT122" s="6"/>
      <c r="FU122" s="6"/>
      <c r="FV122" s="6"/>
      <c r="FW122" s="6"/>
      <c r="FX122" s="6"/>
      <c r="FY122" s="6"/>
      <c r="FZ122" s="6"/>
      <c r="GA122" s="6"/>
      <c r="GB122" s="6"/>
      <c r="GC122" s="6"/>
      <c r="GD122" s="6"/>
      <c r="GE122" s="6"/>
      <c r="GF122" s="6"/>
      <c r="GG122" s="6"/>
      <c r="GH122" s="6"/>
      <c r="GI122" s="6"/>
      <c r="GJ122" s="6"/>
      <c r="GK122" s="6"/>
      <c r="GL122" s="6"/>
      <c r="GM122" s="6"/>
      <c r="GN122" s="6"/>
      <c r="GO122" s="6"/>
      <c r="GP122" s="6"/>
      <c r="GQ122" s="6"/>
      <c r="GR122" s="6"/>
      <c r="GS122" s="6"/>
      <c r="GT122" s="6"/>
      <c r="GU122" s="6"/>
      <c r="GV122" s="6"/>
      <c r="GW122" s="6"/>
      <c r="GX122" s="6"/>
      <c r="GY122" s="6"/>
      <c r="GZ122" s="6"/>
      <c r="HA122" s="6"/>
      <c r="HB122" s="6"/>
      <c r="HC122" s="6"/>
      <c r="HD122" s="6"/>
      <c r="HE122" s="6"/>
      <c r="HF122" s="6"/>
      <c r="HG122" s="6"/>
      <c r="HH122" s="6"/>
      <c r="HI122" s="6"/>
      <c r="HJ122" s="6"/>
      <c r="HK122" s="6"/>
      <c r="HL122" s="6"/>
      <c r="HM122" s="6"/>
      <c r="HN122" s="6"/>
      <c r="HO122" s="6"/>
      <c r="HP122" s="6"/>
      <c r="HQ122" s="6"/>
      <c r="HR122" s="6"/>
      <c r="HS122" s="6"/>
      <c r="HT122" s="6"/>
      <c r="HU122" s="6"/>
      <c r="HV122" s="6"/>
      <c r="HW122" s="6"/>
      <c r="HX122" s="6"/>
      <c r="HY122" s="6"/>
      <c r="HZ122" s="6"/>
      <c r="IA122" s="6"/>
      <c r="IB122" s="6"/>
      <c r="IC122" s="6"/>
      <c r="ID122" s="6"/>
      <c r="IE122" s="6"/>
      <c r="IF122" s="6"/>
      <c r="IG122" s="6"/>
      <c r="IH122" s="6"/>
      <c r="II122" s="6"/>
      <c r="IJ122" s="6"/>
      <c r="IK122" s="6"/>
      <c r="IL122" s="6"/>
      <c r="IM122" s="6"/>
      <c r="IN122" s="6"/>
      <c r="IO122" s="6"/>
      <c r="IP122" s="6"/>
      <c r="IQ122" s="6"/>
      <c r="IR122" s="6"/>
      <c r="IS122" s="6"/>
      <c r="IT122" s="6"/>
      <c r="IU122" s="6"/>
      <c r="IV122" s="6"/>
      <c r="IW122" s="6"/>
      <c r="IX122" s="6"/>
      <c r="IY122" s="6"/>
      <c r="IZ122" s="6"/>
      <c r="JA122" s="6"/>
      <c r="JB122" s="6"/>
      <c r="JC122" s="6"/>
      <c r="JD122" s="6"/>
      <c r="JE122" s="6"/>
      <c r="JF122" s="6"/>
      <c r="JG122" s="6"/>
      <c r="JH122" s="6"/>
      <c r="JI122" s="6"/>
      <c r="JJ122" s="6"/>
      <c r="JK122" s="6"/>
      <c r="JL122" s="6"/>
      <c r="JM122" s="6"/>
      <c r="JN122" s="6"/>
      <c r="JO122" s="6"/>
      <c r="JP122" s="6"/>
      <c r="JQ122" s="6"/>
      <c r="JR122" s="6"/>
      <c r="JS122" s="6"/>
      <c r="JT122" s="6"/>
      <c r="JU122" s="6"/>
      <c r="JV122" s="6"/>
      <c r="JW122" s="6"/>
      <c r="JX122" s="6"/>
      <c r="JY122" s="6"/>
      <c r="JZ122" s="6"/>
      <c r="KA122" s="6"/>
      <c r="KB122" s="6"/>
      <c r="KC122" s="6"/>
      <c r="KD122" s="6"/>
      <c r="KE122" s="6"/>
      <c r="KF122" s="6"/>
      <c r="KG122" s="6"/>
      <c r="KH122" s="6"/>
      <c r="KI122" s="6"/>
      <c r="KJ122" s="6"/>
      <c r="KK122" s="6"/>
      <c r="KL122" s="6"/>
      <c r="KM122" s="6"/>
      <c r="KN122" s="6"/>
      <c r="KO122" s="6"/>
      <c r="KP122" s="6"/>
      <c r="KQ122" s="6"/>
      <c r="KR122" s="6"/>
      <c r="KS122" s="6"/>
      <c r="KT122" s="6"/>
      <c r="KU122" s="6"/>
      <c r="KV122" s="6"/>
      <c r="KW122" s="6"/>
      <c r="KX122" s="6"/>
      <c r="KY122" s="6"/>
      <c r="KZ122" s="6"/>
      <c r="LA122" s="6"/>
      <c r="LB122" s="6"/>
      <c r="LC122" s="6"/>
      <c r="LD122" s="6"/>
      <c r="LE122" s="6"/>
      <c r="LF122" s="6"/>
      <c r="LG122" s="6"/>
      <c r="LH122" s="6"/>
      <c r="LI122" s="6"/>
      <c r="LJ122" s="6"/>
      <c r="LK122" s="6"/>
      <c r="LL122" s="6"/>
      <c r="LM122" s="6"/>
      <c r="LN122" s="6"/>
      <c r="LO122" s="6"/>
      <c r="LP122" s="6"/>
      <c r="LQ122" s="6"/>
      <c r="LR122" s="6"/>
      <c r="LS122" s="6"/>
      <c r="LT122" s="6"/>
      <c r="LU122" s="6"/>
      <c r="LV122" s="6"/>
      <c r="LW122" s="6"/>
      <c r="LX122" s="6"/>
      <c r="LY122" s="6"/>
      <c r="LZ122" s="6"/>
      <c r="MA122" s="6"/>
      <c r="MB122" s="6"/>
      <c r="MC122" s="6"/>
      <c r="MD122" s="6"/>
      <c r="ME122" s="6"/>
      <c r="MF122" s="6"/>
      <c r="MG122" s="6"/>
      <c r="MH122" s="6"/>
      <c r="MI122" s="6"/>
      <c r="MJ122" s="6"/>
      <c r="MK122" s="6"/>
      <c r="ML122" s="6"/>
      <c r="MM122" s="6"/>
      <c r="MN122" s="6"/>
      <c r="MO122" s="6"/>
      <c r="MP122" s="6"/>
      <c r="MQ122" s="6"/>
      <c r="MR122" s="6"/>
      <c r="MS122" s="6"/>
      <c r="MT122" s="6"/>
      <c r="MU122" s="6"/>
      <c r="MV122" s="6"/>
      <c r="MW122" s="6"/>
      <c r="MX122" s="6"/>
      <c r="MY122" s="6"/>
      <c r="MZ122" s="6"/>
      <c r="NA122" s="6"/>
      <c r="NB122" s="6"/>
      <c r="NC122" s="6"/>
      <c r="ND122" s="6"/>
      <c r="NE122" s="6"/>
      <c r="NF122" s="6"/>
      <c r="NG122" s="6"/>
      <c r="NH122" s="6"/>
      <c r="NI122" s="6"/>
      <c r="NJ122" s="6"/>
      <c r="NK122" s="6"/>
      <c r="NL122" s="6"/>
      <c r="NM122" s="6"/>
      <c r="NN122" s="6"/>
      <c r="NO122" s="6"/>
      <c r="NP122" s="6"/>
      <c r="NQ122" s="6"/>
      <c r="NR122" s="6"/>
      <c r="NS122" s="6"/>
      <c r="NT122" s="6"/>
      <c r="NU122" s="6"/>
      <c r="NV122" s="6"/>
      <c r="NW122" s="6"/>
      <c r="NX122" s="6"/>
      <c r="NY122" s="6"/>
      <c r="NZ122" s="6"/>
      <c r="OA122" s="6"/>
      <c r="OB122" s="6"/>
      <c r="OC122" s="6"/>
      <c r="OD122" s="6"/>
      <c r="OE122" s="6"/>
      <c r="OF122" s="6"/>
      <c r="OG122" s="6"/>
      <c r="OH122" s="6"/>
      <c r="OI122" s="6"/>
      <c r="OJ122" s="6"/>
      <c r="OK122" s="6"/>
      <c r="OL122" s="6"/>
      <c r="OM122" s="6"/>
      <c r="ON122" s="6"/>
    </row>
    <row r="123" spans="2:404" hidden="1" x14ac:dyDescent="0.3">
      <c r="B123" s="795">
        <f t="shared" si="239"/>
        <v>0</v>
      </c>
      <c r="C123" s="795">
        <v>18</v>
      </c>
      <c r="D123" s="499" t="str">
        <f t="shared" si="240"/>
        <v>-</v>
      </c>
      <c r="E123" s="21">
        <f t="shared" si="236"/>
        <v>0</v>
      </c>
      <c r="F123" s="21">
        <f t="shared" si="242"/>
        <v>0</v>
      </c>
      <c r="G123" s="21">
        <f t="shared" si="242"/>
        <v>0</v>
      </c>
      <c r="H123" s="21">
        <f t="shared" si="242"/>
        <v>0</v>
      </c>
      <c r="I123" s="21">
        <f t="shared" si="242"/>
        <v>0</v>
      </c>
      <c r="J123" s="21">
        <f t="shared" si="249"/>
        <v>0</v>
      </c>
      <c r="K123" s="21">
        <f t="shared" si="249"/>
        <v>0</v>
      </c>
      <c r="L123" s="21">
        <f t="shared" si="249"/>
        <v>0</v>
      </c>
      <c r="M123" s="21">
        <f t="shared" si="249"/>
        <v>0</v>
      </c>
      <c r="N123" s="21">
        <f t="shared" si="249"/>
        <v>0</v>
      </c>
      <c r="O123" s="21">
        <f t="shared" si="249"/>
        <v>0</v>
      </c>
      <c r="P123" s="21">
        <f t="shared" si="249"/>
        <v>0</v>
      </c>
      <c r="Q123" s="21">
        <f t="shared" si="249"/>
        <v>0</v>
      </c>
      <c r="R123" s="21">
        <f t="shared" si="249"/>
        <v>0</v>
      </c>
      <c r="S123" s="21">
        <f t="shared" si="249"/>
        <v>0</v>
      </c>
      <c r="T123" s="21">
        <f t="shared" si="249"/>
        <v>0</v>
      </c>
      <c r="U123" s="21">
        <f t="shared" si="249"/>
        <v>0</v>
      </c>
      <c r="V123" s="21">
        <f t="shared" si="249"/>
        <v>0</v>
      </c>
      <c r="W123" s="21">
        <f t="shared" si="249"/>
        <v>0</v>
      </c>
      <c r="X123" s="21">
        <f t="shared" si="249"/>
        <v>0</v>
      </c>
      <c r="Y123" s="21">
        <f t="shared" si="249"/>
        <v>0</v>
      </c>
      <c r="Z123" s="21">
        <f t="shared" si="249"/>
        <v>0</v>
      </c>
      <c r="AA123" s="21">
        <f t="shared" si="249"/>
        <v>0</v>
      </c>
      <c r="AB123" s="21">
        <f t="shared" si="249"/>
        <v>0</v>
      </c>
      <c r="AC123" s="21">
        <f t="shared" si="249"/>
        <v>0</v>
      </c>
      <c r="AD123" s="21">
        <f t="shared" si="249"/>
        <v>0</v>
      </c>
      <c r="AE123" s="21">
        <f t="shared" si="249"/>
        <v>0</v>
      </c>
      <c r="AF123" s="21">
        <f t="shared" si="249"/>
        <v>0</v>
      </c>
      <c r="AG123" s="21">
        <f t="shared" si="249"/>
        <v>0</v>
      </c>
      <c r="AH123" s="21">
        <f t="shared" si="249"/>
        <v>0</v>
      </c>
      <c r="AI123" s="21">
        <f t="shared" si="249"/>
        <v>0</v>
      </c>
      <c r="AJ123" s="21">
        <f t="shared" si="249"/>
        <v>0</v>
      </c>
      <c r="AK123" s="21">
        <f t="shared" si="249"/>
        <v>0</v>
      </c>
      <c r="AL123" s="21">
        <f t="shared" si="249"/>
        <v>0</v>
      </c>
      <c r="AM123" s="21">
        <f t="shared" si="249"/>
        <v>0</v>
      </c>
      <c r="AN123" s="21">
        <f t="shared" si="249"/>
        <v>0</v>
      </c>
      <c r="AO123" s="21">
        <f t="shared" si="249"/>
        <v>0</v>
      </c>
      <c r="AP123" s="21">
        <f t="shared" si="249"/>
        <v>0</v>
      </c>
      <c r="AQ123" s="21">
        <f t="shared" si="249"/>
        <v>0</v>
      </c>
      <c r="AR123" s="21">
        <f t="shared" si="249"/>
        <v>0</v>
      </c>
      <c r="AS123" s="21">
        <f t="shared" si="249"/>
        <v>0</v>
      </c>
      <c r="AT123" s="21">
        <f t="shared" si="249"/>
        <v>0</v>
      </c>
      <c r="AU123" s="21">
        <f t="shared" si="249"/>
        <v>0</v>
      </c>
      <c r="AV123" s="21">
        <f t="shared" si="249"/>
        <v>0</v>
      </c>
      <c r="AW123" s="21">
        <f t="shared" si="249"/>
        <v>0</v>
      </c>
      <c r="AX123" s="21">
        <f t="shared" si="249"/>
        <v>0</v>
      </c>
      <c r="AY123" s="21">
        <f t="shared" si="249"/>
        <v>0</v>
      </c>
      <c r="AZ123" s="21">
        <f t="shared" si="249"/>
        <v>0</v>
      </c>
      <c r="BA123" s="21">
        <f t="shared" si="249"/>
        <v>0</v>
      </c>
      <c r="BB123" s="21">
        <f t="shared" si="249"/>
        <v>0</v>
      </c>
      <c r="BC123" s="21">
        <f t="shared" si="249"/>
        <v>0</v>
      </c>
      <c r="BD123" s="21">
        <f t="shared" si="249"/>
        <v>0</v>
      </c>
      <c r="BE123" s="21">
        <f t="shared" si="249"/>
        <v>0</v>
      </c>
      <c r="BF123" s="21">
        <f t="shared" si="249"/>
        <v>0</v>
      </c>
      <c r="BG123" s="21">
        <f t="shared" si="249"/>
        <v>0</v>
      </c>
      <c r="BH123" s="21">
        <f t="shared" si="249"/>
        <v>0</v>
      </c>
      <c r="BI123" s="21">
        <f t="shared" si="249"/>
        <v>0</v>
      </c>
      <c r="BJ123" s="21">
        <f t="shared" si="249"/>
        <v>0</v>
      </c>
      <c r="BK123" s="21">
        <f t="shared" si="249"/>
        <v>0</v>
      </c>
      <c r="BL123" s="21">
        <f t="shared" si="249"/>
        <v>0</v>
      </c>
      <c r="BM123" s="21">
        <f t="shared" si="249"/>
        <v>0</v>
      </c>
      <c r="BN123" s="21">
        <f t="shared" si="249"/>
        <v>0</v>
      </c>
      <c r="BO123" s="21">
        <f t="shared" si="249"/>
        <v>0</v>
      </c>
      <c r="BP123" s="21">
        <f t="shared" si="249"/>
        <v>0</v>
      </c>
      <c r="BQ123" s="21">
        <f t="shared" si="249"/>
        <v>0</v>
      </c>
      <c r="BR123" s="21">
        <f t="shared" si="249"/>
        <v>0</v>
      </c>
      <c r="BS123" s="21">
        <f t="shared" si="249"/>
        <v>0</v>
      </c>
      <c r="BT123" s="21">
        <f t="shared" si="249"/>
        <v>0</v>
      </c>
      <c r="BU123" s="21">
        <f t="shared" ref="BU123:CF125" si="250">+HLOOKUP(BU$105,$E$6:$ON$27,2+$C123,FALSE)</f>
        <v>0</v>
      </c>
      <c r="BV123" s="21">
        <f t="shared" si="250"/>
        <v>0</v>
      </c>
      <c r="BW123" s="21">
        <f t="shared" si="250"/>
        <v>0</v>
      </c>
      <c r="BX123" s="21">
        <f t="shared" si="250"/>
        <v>0</v>
      </c>
      <c r="BY123" s="21">
        <f t="shared" si="250"/>
        <v>0</v>
      </c>
      <c r="BZ123" s="21">
        <f t="shared" si="250"/>
        <v>0</v>
      </c>
      <c r="CA123" s="21">
        <f t="shared" si="250"/>
        <v>0</v>
      </c>
      <c r="CB123" s="21">
        <f t="shared" si="250"/>
        <v>0</v>
      </c>
      <c r="CC123" s="21">
        <f t="shared" si="250"/>
        <v>0</v>
      </c>
      <c r="CD123" s="21">
        <f t="shared" si="250"/>
        <v>0</v>
      </c>
      <c r="CE123" s="21">
        <f t="shared" si="250"/>
        <v>0</v>
      </c>
      <c r="CF123" s="21">
        <f t="shared" si="250"/>
        <v>0</v>
      </c>
      <c r="CG123" s="6"/>
      <c r="CH123" s="6"/>
      <c r="CI123" s="6"/>
      <c r="CJ123" s="6"/>
      <c r="CK123" s="6"/>
      <c r="CL123" s="6"/>
      <c r="CM123" s="6"/>
      <c r="CN123" s="6"/>
      <c r="CO123" s="6"/>
      <c r="CP123" s="6"/>
      <c r="CQ123" s="6"/>
      <c r="CR123" s="6"/>
      <c r="CS123" s="6"/>
      <c r="CT123" s="6"/>
      <c r="CU123" s="6"/>
      <c r="CV123" s="6"/>
      <c r="CW123" s="6"/>
      <c r="CX123" s="6"/>
      <c r="CY123" s="6"/>
      <c r="CZ123" s="6"/>
      <c r="DA123" s="6"/>
      <c r="DB123" s="6"/>
      <c r="DC123" s="6"/>
      <c r="DD123" s="6"/>
      <c r="DE123" s="6"/>
      <c r="DF123" s="6"/>
      <c r="DG123" s="6"/>
      <c r="DH123" s="6"/>
      <c r="DI123" s="6"/>
      <c r="DJ123" s="6"/>
      <c r="DK123" s="6"/>
      <c r="DL123" s="6"/>
      <c r="DM123" s="6"/>
      <c r="DN123" s="6"/>
      <c r="DO123" s="6"/>
      <c r="DP123" s="6"/>
      <c r="DQ123" s="6"/>
      <c r="DR123" s="6"/>
      <c r="DS123" s="6"/>
      <c r="DT123" s="6"/>
      <c r="DU123" s="6"/>
      <c r="DV123" s="6"/>
      <c r="DW123" s="6"/>
      <c r="DX123" s="6"/>
      <c r="DY123" s="6"/>
      <c r="DZ123" s="6"/>
      <c r="EA123" s="6"/>
      <c r="EB123" s="6"/>
      <c r="EC123" s="6"/>
      <c r="ED123" s="6"/>
      <c r="EE123" s="6"/>
      <c r="EF123" s="6"/>
      <c r="EG123" s="6"/>
      <c r="EH123" s="6"/>
      <c r="EI123" s="6"/>
      <c r="EJ123" s="6"/>
      <c r="EK123" s="6"/>
      <c r="EL123" s="6"/>
      <c r="EM123" s="6"/>
      <c r="EN123" s="6"/>
      <c r="EO123" s="6"/>
      <c r="EP123" s="6"/>
      <c r="EQ123" s="6"/>
      <c r="ER123" s="6"/>
      <c r="ES123" s="6"/>
      <c r="ET123" s="6"/>
      <c r="EU123" s="6"/>
      <c r="EV123" s="6"/>
      <c r="EW123" s="6"/>
      <c r="EX123" s="6"/>
      <c r="EY123" s="6"/>
      <c r="EZ123" s="6"/>
      <c r="FA123" s="6"/>
      <c r="FB123" s="6"/>
      <c r="FC123" s="6"/>
      <c r="FD123" s="6"/>
      <c r="FE123" s="6"/>
      <c r="FF123" s="6"/>
      <c r="FG123" s="6"/>
      <c r="FH123" s="6"/>
      <c r="FI123" s="6"/>
      <c r="FJ123" s="6"/>
      <c r="FK123" s="6"/>
      <c r="FL123" s="6"/>
      <c r="FM123" s="6"/>
      <c r="FN123" s="6"/>
      <c r="FO123" s="6"/>
      <c r="FP123" s="6"/>
      <c r="FQ123" s="6"/>
      <c r="FR123" s="6"/>
      <c r="FS123" s="6"/>
      <c r="FT123" s="6"/>
      <c r="FU123" s="6"/>
      <c r="FV123" s="6"/>
      <c r="FW123" s="6"/>
      <c r="FX123" s="6"/>
      <c r="FY123" s="6"/>
      <c r="FZ123" s="6"/>
      <c r="GA123" s="6"/>
      <c r="GB123" s="6"/>
      <c r="GC123" s="6"/>
      <c r="GD123" s="6"/>
      <c r="GE123" s="6"/>
      <c r="GF123" s="6"/>
      <c r="GG123" s="6"/>
      <c r="GH123" s="6"/>
      <c r="GI123" s="6"/>
      <c r="GJ123" s="6"/>
      <c r="GK123" s="6"/>
      <c r="GL123" s="6"/>
      <c r="GM123" s="6"/>
      <c r="GN123" s="6"/>
      <c r="GO123" s="6"/>
      <c r="GP123" s="6"/>
      <c r="GQ123" s="6"/>
      <c r="GR123" s="6"/>
      <c r="GS123" s="6"/>
      <c r="GT123" s="6"/>
      <c r="GU123" s="6"/>
      <c r="GV123" s="6"/>
      <c r="GW123" s="6"/>
      <c r="GX123" s="6"/>
      <c r="GY123" s="6"/>
      <c r="GZ123" s="6"/>
      <c r="HA123" s="6"/>
      <c r="HB123" s="6"/>
      <c r="HC123" s="6"/>
      <c r="HD123" s="6"/>
      <c r="HE123" s="6"/>
      <c r="HF123" s="6"/>
      <c r="HG123" s="6"/>
      <c r="HH123" s="6"/>
      <c r="HI123" s="6"/>
      <c r="HJ123" s="6"/>
      <c r="HK123" s="6"/>
      <c r="HL123" s="6"/>
      <c r="HM123" s="6"/>
      <c r="HN123" s="6"/>
      <c r="HO123" s="6"/>
      <c r="HP123" s="6"/>
      <c r="HQ123" s="6"/>
      <c r="HR123" s="6"/>
      <c r="HS123" s="6"/>
      <c r="HT123" s="6"/>
      <c r="HU123" s="6"/>
      <c r="HV123" s="6"/>
      <c r="HW123" s="6"/>
      <c r="HX123" s="6"/>
      <c r="HY123" s="6"/>
      <c r="HZ123" s="6"/>
      <c r="IA123" s="6"/>
      <c r="IB123" s="6"/>
      <c r="IC123" s="6"/>
      <c r="ID123" s="6"/>
      <c r="IE123" s="6"/>
      <c r="IF123" s="6"/>
      <c r="IG123" s="6"/>
      <c r="IH123" s="6"/>
      <c r="II123" s="6"/>
      <c r="IJ123" s="6"/>
      <c r="IK123" s="6"/>
      <c r="IL123" s="6"/>
      <c r="IM123" s="6"/>
      <c r="IN123" s="6"/>
      <c r="IO123" s="6"/>
      <c r="IP123" s="6"/>
      <c r="IQ123" s="6"/>
      <c r="IR123" s="6"/>
      <c r="IS123" s="6"/>
      <c r="IT123" s="6"/>
      <c r="IU123" s="6"/>
      <c r="IV123" s="6"/>
      <c r="IW123" s="6"/>
      <c r="IX123" s="6"/>
      <c r="IY123" s="6"/>
      <c r="IZ123" s="6"/>
      <c r="JA123" s="6"/>
      <c r="JB123" s="6"/>
      <c r="JC123" s="6"/>
      <c r="JD123" s="6"/>
      <c r="JE123" s="6"/>
      <c r="JF123" s="6"/>
      <c r="JG123" s="6"/>
      <c r="JH123" s="6"/>
      <c r="JI123" s="6"/>
      <c r="JJ123" s="6"/>
      <c r="JK123" s="6"/>
      <c r="JL123" s="6"/>
      <c r="JM123" s="6"/>
      <c r="JN123" s="6"/>
      <c r="JO123" s="6"/>
      <c r="JP123" s="6"/>
      <c r="JQ123" s="6"/>
      <c r="JR123" s="6"/>
      <c r="JS123" s="6"/>
      <c r="JT123" s="6"/>
      <c r="JU123" s="6"/>
      <c r="JV123" s="6"/>
      <c r="JW123" s="6"/>
      <c r="JX123" s="6"/>
      <c r="JY123" s="6"/>
      <c r="JZ123" s="6"/>
      <c r="KA123" s="6"/>
      <c r="KB123" s="6"/>
      <c r="KC123" s="6"/>
      <c r="KD123" s="6"/>
      <c r="KE123" s="6"/>
      <c r="KF123" s="6"/>
      <c r="KG123" s="6"/>
      <c r="KH123" s="6"/>
      <c r="KI123" s="6"/>
      <c r="KJ123" s="6"/>
      <c r="KK123" s="6"/>
      <c r="KL123" s="6"/>
      <c r="KM123" s="6"/>
      <c r="KN123" s="6"/>
      <c r="KO123" s="6"/>
      <c r="KP123" s="6"/>
      <c r="KQ123" s="6"/>
      <c r="KR123" s="6"/>
      <c r="KS123" s="6"/>
      <c r="KT123" s="6"/>
      <c r="KU123" s="6"/>
      <c r="KV123" s="6"/>
      <c r="KW123" s="6"/>
      <c r="KX123" s="6"/>
      <c r="KY123" s="6"/>
      <c r="KZ123" s="6"/>
      <c r="LA123" s="6"/>
      <c r="LB123" s="6"/>
      <c r="LC123" s="6"/>
      <c r="LD123" s="6"/>
      <c r="LE123" s="6"/>
      <c r="LF123" s="6"/>
      <c r="LG123" s="6"/>
      <c r="LH123" s="6"/>
      <c r="LI123" s="6"/>
      <c r="LJ123" s="6"/>
      <c r="LK123" s="6"/>
      <c r="LL123" s="6"/>
      <c r="LM123" s="6"/>
      <c r="LN123" s="6"/>
      <c r="LO123" s="6"/>
      <c r="LP123" s="6"/>
      <c r="LQ123" s="6"/>
      <c r="LR123" s="6"/>
      <c r="LS123" s="6"/>
      <c r="LT123" s="6"/>
      <c r="LU123" s="6"/>
      <c r="LV123" s="6"/>
      <c r="LW123" s="6"/>
      <c r="LX123" s="6"/>
      <c r="LY123" s="6"/>
      <c r="LZ123" s="6"/>
      <c r="MA123" s="6"/>
      <c r="MB123" s="6"/>
      <c r="MC123" s="6"/>
      <c r="MD123" s="6"/>
      <c r="ME123" s="6"/>
      <c r="MF123" s="6"/>
      <c r="MG123" s="6"/>
      <c r="MH123" s="6"/>
      <c r="MI123" s="6"/>
      <c r="MJ123" s="6"/>
      <c r="MK123" s="6"/>
      <c r="ML123" s="6"/>
      <c r="MM123" s="6"/>
      <c r="MN123" s="6"/>
      <c r="MO123" s="6"/>
      <c r="MP123" s="6"/>
      <c r="MQ123" s="6"/>
      <c r="MR123" s="6"/>
      <c r="MS123" s="6"/>
      <c r="MT123" s="6"/>
      <c r="MU123" s="6"/>
      <c r="MV123" s="6"/>
      <c r="MW123" s="6"/>
      <c r="MX123" s="6"/>
      <c r="MY123" s="6"/>
      <c r="MZ123" s="6"/>
      <c r="NA123" s="6"/>
      <c r="NB123" s="6"/>
      <c r="NC123" s="6"/>
      <c r="ND123" s="6"/>
      <c r="NE123" s="6"/>
      <c r="NF123" s="6"/>
      <c r="NG123" s="6"/>
      <c r="NH123" s="6"/>
      <c r="NI123" s="6"/>
      <c r="NJ123" s="6"/>
      <c r="NK123" s="6"/>
      <c r="NL123" s="6"/>
      <c r="NM123" s="6"/>
      <c r="NN123" s="6"/>
      <c r="NO123" s="6"/>
      <c r="NP123" s="6"/>
      <c r="NQ123" s="6"/>
      <c r="NR123" s="6"/>
      <c r="NS123" s="6"/>
      <c r="NT123" s="6"/>
      <c r="NU123" s="6"/>
      <c r="NV123" s="6"/>
      <c r="NW123" s="6"/>
      <c r="NX123" s="6"/>
      <c r="NY123" s="6"/>
      <c r="NZ123" s="6"/>
      <c r="OA123" s="6"/>
      <c r="OB123" s="6"/>
      <c r="OC123" s="6"/>
      <c r="OD123" s="6"/>
      <c r="OE123" s="6"/>
      <c r="OF123" s="6"/>
      <c r="OG123" s="6"/>
      <c r="OH123" s="6"/>
      <c r="OI123" s="6"/>
      <c r="OJ123" s="6"/>
      <c r="OK123" s="6"/>
      <c r="OL123" s="6"/>
      <c r="OM123" s="6"/>
      <c r="ON123" s="6"/>
    </row>
    <row r="124" spans="2:404" hidden="1" x14ac:dyDescent="0.3">
      <c r="B124" s="795">
        <f t="shared" si="239"/>
        <v>0</v>
      </c>
      <c r="C124" s="795">
        <v>19</v>
      </c>
      <c r="D124" s="499" t="str">
        <f t="shared" si="240"/>
        <v>-</v>
      </c>
      <c r="E124" s="21">
        <f t="shared" si="236"/>
        <v>0</v>
      </c>
      <c r="F124" s="21">
        <f t="shared" si="242"/>
        <v>0</v>
      </c>
      <c r="G124" s="21">
        <f t="shared" si="242"/>
        <v>0</v>
      </c>
      <c r="H124" s="21">
        <f t="shared" si="242"/>
        <v>0</v>
      </c>
      <c r="I124" s="21">
        <f t="shared" si="242"/>
        <v>0</v>
      </c>
      <c r="J124" s="21">
        <f t="shared" ref="J124:BU125" si="251">+HLOOKUP(J$105,$E$6:$ON$27,2+$C124,FALSE)</f>
        <v>0</v>
      </c>
      <c r="K124" s="21">
        <f t="shared" si="251"/>
        <v>0</v>
      </c>
      <c r="L124" s="21">
        <f t="shared" si="251"/>
        <v>0</v>
      </c>
      <c r="M124" s="21">
        <f t="shared" si="251"/>
        <v>0</v>
      </c>
      <c r="N124" s="21">
        <f t="shared" si="251"/>
        <v>0</v>
      </c>
      <c r="O124" s="21">
        <f t="shared" si="251"/>
        <v>0</v>
      </c>
      <c r="P124" s="21">
        <f t="shared" si="251"/>
        <v>0</v>
      </c>
      <c r="Q124" s="21">
        <f t="shared" si="251"/>
        <v>0</v>
      </c>
      <c r="R124" s="21">
        <f t="shared" si="251"/>
        <v>0</v>
      </c>
      <c r="S124" s="21">
        <f t="shared" si="251"/>
        <v>0</v>
      </c>
      <c r="T124" s="21">
        <f t="shared" si="251"/>
        <v>0</v>
      </c>
      <c r="U124" s="21">
        <f t="shared" si="251"/>
        <v>0</v>
      </c>
      <c r="V124" s="21">
        <f t="shared" si="251"/>
        <v>0</v>
      </c>
      <c r="W124" s="21">
        <f t="shared" si="251"/>
        <v>0</v>
      </c>
      <c r="X124" s="21">
        <f t="shared" si="251"/>
        <v>0</v>
      </c>
      <c r="Y124" s="21">
        <f t="shared" si="251"/>
        <v>0</v>
      </c>
      <c r="Z124" s="21">
        <f t="shared" si="251"/>
        <v>0</v>
      </c>
      <c r="AA124" s="21">
        <f t="shared" si="251"/>
        <v>0</v>
      </c>
      <c r="AB124" s="21">
        <f t="shared" si="251"/>
        <v>0</v>
      </c>
      <c r="AC124" s="21">
        <f t="shared" si="251"/>
        <v>0</v>
      </c>
      <c r="AD124" s="21">
        <f t="shared" si="251"/>
        <v>0</v>
      </c>
      <c r="AE124" s="21">
        <f t="shared" si="251"/>
        <v>0</v>
      </c>
      <c r="AF124" s="21">
        <f t="shared" si="251"/>
        <v>0</v>
      </c>
      <c r="AG124" s="21">
        <f t="shared" si="251"/>
        <v>0</v>
      </c>
      <c r="AH124" s="21">
        <f t="shared" si="251"/>
        <v>0</v>
      </c>
      <c r="AI124" s="21">
        <f t="shared" si="251"/>
        <v>0</v>
      </c>
      <c r="AJ124" s="21">
        <f t="shared" si="251"/>
        <v>0</v>
      </c>
      <c r="AK124" s="21">
        <f t="shared" si="251"/>
        <v>0</v>
      </c>
      <c r="AL124" s="21">
        <f t="shared" si="251"/>
        <v>0</v>
      </c>
      <c r="AM124" s="21">
        <f t="shared" si="251"/>
        <v>0</v>
      </c>
      <c r="AN124" s="21">
        <f t="shared" si="251"/>
        <v>0</v>
      </c>
      <c r="AO124" s="21">
        <f t="shared" si="251"/>
        <v>0</v>
      </c>
      <c r="AP124" s="21">
        <f t="shared" si="251"/>
        <v>0</v>
      </c>
      <c r="AQ124" s="21">
        <f t="shared" si="251"/>
        <v>0</v>
      </c>
      <c r="AR124" s="21">
        <f t="shared" si="251"/>
        <v>0</v>
      </c>
      <c r="AS124" s="21">
        <f t="shared" si="251"/>
        <v>0</v>
      </c>
      <c r="AT124" s="21">
        <f t="shared" si="251"/>
        <v>0</v>
      </c>
      <c r="AU124" s="21">
        <f t="shared" si="251"/>
        <v>0</v>
      </c>
      <c r="AV124" s="21">
        <f t="shared" si="251"/>
        <v>0</v>
      </c>
      <c r="AW124" s="21">
        <f t="shared" si="251"/>
        <v>0</v>
      </c>
      <c r="AX124" s="21">
        <f t="shared" si="251"/>
        <v>0</v>
      </c>
      <c r="AY124" s="21">
        <f t="shared" si="251"/>
        <v>0</v>
      </c>
      <c r="AZ124" s="21">
        <f t="shared" si="251"/>
        <v>0</v>
      </c>
      <c r="BA124" s="21">
        <f t="shared" si="251"/>
        <v>0</v>
      </c>
      <c r="BB124" s="21">
        <f t="shared" si="251"/>
        <v>0</v>
      </c>
      <c r="BC124" s="21">
        <f t="shared" si="251"/>
        <v>0</v>
      </c>
      <c r="BD124" s="21">
        <f t="shared" si="251"/>
        <v>0</v>
      </c>
      <c r="BE124" s="21">
        <f t="shared" si="251"/>
        <v>0</v>
      </c>
      <c r="BF124" s="21">
        <f t="shared" si="251"/>
        <v>0</v>
      </c>
      <c r="BG124" s="21">
        <f t="shared" si="251"/>
        <v>0</v>
      </c>
      <c r="BH124" s="21">
        <f t="shared" si="251"/>
        <v>0</v>
      </c>
      <c r="BI124" s="21">
        <f t="shared" si="251"/>
        <v>0</v>
      </c>
      <c r="BJ124" s="21">
        <f t="shared" si="251"/>
        <v>0</v>
      </c>
      <c r="BK124" s="21">
        <f t="shared" si="251"/>
        <v>0</v>
      </c>
      <c r="BL124" s="21">
        <f t="shared" si="251"/>
        <v>0</v>
      </c>
      <c r="BM124" s="21">
        <f t="shared" si="251"/>
        <v>0</v>
      </c>
      <c r="BN124" s="21">
        <f t="shared" si="251"/>
        <v>0</v>
      </c>
      <c r="BO124" s="21">
        <f t="shared" si="251"/>
        <v>0</v>
      </c>
      <c r="BP124" s="21">
        <f t="shared" si="251"/>
        <v>0</v>
      </c>
      <c r="BQ124" s="21">
        <f t="shared" si="251"/>
        <v>0</v>
      </c>
      <c r="BR124" s="21">
        <f t="shared" si="251"/>
        <v>0</v>
      </c>
      <c r="BS124" s="21">
        <f t="shared" si="251"/>
        <v>0</v>
      </c>
      <c r="BT124" s="21">
        <f t="shared" si="251"/>
        <v>0</v>
      </c>
      <c r="BU124" s="21">
        <f t="shared" si="251"/>
        <v>0</v>
      </c>
      <c r="BV124" s="21">
        <f t="shared" si="250"/>
        <v>0</v>
      </c>
      <c r="BW124" s="21">
        <f t="shared" si="250"/>
        <v>0</v>
      </c>
      <c r="BX124" s="21">
        <f t="shared" si="250"/>
        <v>0</v>
      </c>
      <c r="BY124" s="21">
        <f t="shared" si="250"/>
        <v>0</v>
      </c>
      <c r="BZ124" s="21">
        <f t="shared" si="250"/>
        <v>0</v>
      </c>
      <c r="CA124" s="21">
        <f t="shared" si="250"/>
        <v>0</v>
      </c>
      <c r="CB124" s="21">
        <f t="shared" si="250"/>
        <v>0</v>
      </c>
      <c r="CC124" s="21">
        <f t="shared" si="250"/>
        <v>0</v>
      </c>
      <c r="CD124" s="21">
        <f t="shared" si="250"/>
        <v>0</v>
      </c>
      <c r="CE124" s="21">
        <f t="shared" si="250"/>
        <v>0</v>
      </c>
      <c r="CF124" s="21">
        <f t="shared" si="250"/>
        <v>0</v>
      </c>
      <c r="CG124" s="6"/>
      <c r="CH124" s="6"/>
      <c r="CI124" s="6"/>
      <c r="CJ124" s="6"/>
      <c r="CK124" s="6"/>
      <c r="CL124" s="6"/>
      <c r="CM124" s="6"/>
      <c r="CN124" s="6"/>
      <c r="CO124" s="6"/>
      <c r="CP124" s="6"/>
      <c r="CQ124" s="6"/>
      <c r="CR124" s="6"/>
      <c r="CS124" s="6"/>
      <c r="CT124" s="6"/>
      <c r="CU124" s="6"/>
      <c r="CV124" s="6"/>
      <c r="CW124" s="6"/>
      <c r="CX124" s="6"/>
      <c r="CY124" s="6"/>
      <c r="CZ124" s="6"/>
      <c r="DA124" s="6"/>
      <c r="DB124" s="6"/>
      <c r="DC124" s="6"/>
      <c r="DD124" s="6"/>
      <c r="DE124" s="6"/>
      <c r="DF124" s="6"/>
      <c r="DG124" s="6"/>
      <c r="DH124" s="6"/>
      <c r="DI124" s="6"/>
      <c r="DJ124" s="6"/>
      <c r="DK124" s="6"/>
      <c r="DL124" s="6"/>
      <c r="DM124" s="6"/>
      <c r="DN124" s="6"/>
      <c r="DO124" s="6"/>
      <c r="DP124" s="6"/>
      <c r="DQ124" s="6"/>
      <c r="DR124" s="6"/>
      <c r="DS124" s="6"/>
      <c r="DT124" s="6"/>
      <c r="DU124" s="6"/>
      <c r="DV124" s="6"/>
      <c r="DW124" s="6"/>
      <c r="DX124" s="6"/>
      <c r="DY124" s="6"/>
      <c r="DZ124" s="6"/>
      <c r="EA124" s="6"/>
      <c r="EB124" s="6"/>
      <c r="EC124" s="6"/>
      <c r="ED124" s="6"/>
      <c r="EE124" s="6"/>
      <c r="EF124" s="6"/>
      <c r="EG124" s="6"/>
      <c r="EH124" s="6"/>
      <c r="EI124" s="6"/>
      <c r="EJ124" s="6"/>
      <c r="EK124" s="6"/>
      <c r="EL124" s="6"/>
      <c r="EM124" s="6"/>
      <c r="EN124" s="6"/>
      <c r="EO124" s="6"/>
      <c r="EP124" s="6"/>
      <c r="EQ124" s="6"/>
      <c r="ER124" s="6"/>
      <c r="ES124" s="6"/>
      <c r="ET124" s="6"/>
      <c r="EU124" s="6"/>
      <c r="EV124" s="6"/>
      <c r="EW124" s="6"/>
      <c r="EX124" s="6"/>
      <c r="EY124" s="6"/>
      <c r="EZ124" s="6"/>
      <c r="FA124" s="6"/>
      <c r="FB124" s="6"/>
      <c r="FC124" s="6"/>
      <c r="FD124" s="6"/>
      <c r="FE124" s="6"/>
      <c r="FF124" s="6"/>
      <c r="FG124" s="6"/>
      <c r="FH124" s="6"/>
      <c r="FI124" s="6"/>
      <c r="FJ124" s="6"/>
      <c r="FK124" s="6"/>
      <c r="FL124" s="6"/>
      <c r="FM124" s="6"/>
      <c r="FN124" s="6"/>
      <c r="FO124" s="6"/>
      <c r="FP124" s="6"/>
      <c r="FQ124" s="6"/>
      <c r="FR124" s="6"/>
      <c r="FS124" s="6"/>
      <c r="FT124" s="6"/>
      <c r="FU124" s="6"/>
      <c r="FV124" s="6"/>
      <c r="FW124" s="6"/>
      <c r="FX124" s="6"/>
      <c r="FY124" s="6"/>
      <c r="FZ124" s="6"/>
      <c r="GA124" s="6"/>
      <c r="GB124" s="6"/>
      <c r="GC124" s="6"/>
      <c r="GD124" s="6"/>
      <c r="GE124" s="6"/>
      <c r="GF124" s="6"/>
      <c r="GG124" s="6"/>
      <c r="GH124" s="6"/>
      <c r="GI124" s="6"/>
      <c r="GJ124" s="6"/>
      <c r="GK124" s="6"/>
      <c r="GL124" s="6"/>
      <c r="GM124" s="6"/>
      <c r="GN124" s="6"/>
      <c r="GO124" s="6"/>
      <c r="GP124" s="6"/>
      <c r="GQ124" s="6"/>
      <c r="GR124" s="6"/>
      <c r="GS124" s="6"/>
      <c r="GT124" s="6"/>
      <c r="GU124" s="6"/>
      <c r="GV124" s="6"/>
      <c r="GW124" s="6"/>
      <c r="GX124" s="6"/>
      <c r="GY124" s="6"/>
      <c r="GZ124" s="6"/>
      <c r="HA124" s="6"/>
      <c r="HB124" s="6"/>
      <c r="HC124" s="6"/>
      <c r="HD124" s="6"/>
      <c r="HE124" s="6"/>
      <c r="HF124" s="6"/>
      <c r="HG124" s="6"/>
      <c r="HH124" s="6"/>
      <c r="HI124" s="6"/>
      <c r="HJ124" s="6"/>
      <c r="HK124" s="6"/>
      <c r="HL124" s="6"/>
      <c r="HM124" s="6"/>
      <c r="HN124" s="6"/>
      <c r="HO124" s="6"/>
      <c r="HP124" s="6"/>
      <c r="HQ124" s="6"/>
      <c r="HR124" s="6"/>
      <c r="HS124" s="6"/>
      <c r="HT124" s="6"/>
      <c r="HU124" s="6"/>
      <c r="HV124" s="6"/>
      <c r="HW124" s="6"/>
      <c r="HX124" s="6"/>
      <c r="HY124" s="6"/>
      <c r="HZ124" s="6"/>
      <c r="IA124" s="6"/>
      <c r="IB124" s="6"/>
      <c r="IC124" s="6"/>
      <c r="ID124" s="6"/>
      <c r="IE124" s="6"/>
      <c r="IF124" s="6"/>
      <c r="IG124" s="6"/>
      <c r="IH124" s="6"/>
      <c r="II124" s="6"/>
      <c r="IJ124" s="6"/>
      <c r="IK124" s="6"/>
      <c r="IL124" s="6"/>
      <c r="IM124" s="6"/>
      <c r="IN124" s="6"/>
      <c r="IO124" s="6"/>
      <c r="IP124" s="6"/>
      <c r="IQ124" s="6"/>
      <c r="IR124" s="6"/>
      <c r="IS124" s="6"/>
      <c r="IT124" s="6"/>
      <c r="IU124" s="6"/>
      <c r="IV124" s="6"/>
      <c r="IW124" s="6"/>
      <c r="IX124" s="6"/>
      <c r="IY124" s="6"/>
      <c r="IZ124" s="6"/>
      <c r="JA124" s="6"/>
      <c r="JB124" s="6"/>
      <c r="JC124" s="6"/>
      <c r="JD124" s="6"/>
      <c r="JE124" s="6"/>
      <c r="JF124" s="6"/>
      <c r="JG124" s="6"/>
      <c r="JH124" s="6"/>
      <c r="JI124" s="6"/>
      <c r="JJ124" s="6"/>
      <c r="JK124" s="6"/>
      <c r="JL124" s="6"/>
      <c r="JM124" s="6"/>
      <c r="JN124" s="6"/>
      <c r="JO124" s="6"/>
      <c r="JP124" s="6"/>
      <c r="JQ124" s="6"/>
      <c r="JR124" s="6"/>
      <c r="JS124" s="6"/>
      <c r="JT124" s="6"/>
      <c r="JU124" s="6"/>
      <c r="JV124" s="6"/>
      <c r="JW124" s="6"/>
      <c r="JX124" s="6"/>
      <c r="JY124" s="6"/>
      <c r="JZ124" s="6"/>
      <c r="KA124" s="6"/>
      <c r="KB124" s="6"/>
      <c r="KC124" s="6"/>
      <c r="KD124" s="6"/>
      <c r="KE124" s="6"/>
      <c r="KF124" s="6"/>
      <c r="KG124" s="6"/>
      <c r="KH124" s="6"/>
      <c r="KI124" s="6"/>
      <c r="KJ124" s="6"/>
      <c r="KK124" s="6"/>
      <c r="KL124" s="6"/>
      <c r="KM124" s="6"/>
      <c r="KN124" s="6"/>
      <c r="KO124" s="6"/>
      <c r="KP124" s="6"/>
      <c r="KQ124" s="6"/>
      <c r="KR124" s="6"/>
      <c r="KS124" s="6"/>
      <c r="KT124" s="6"/>
      <c r="KU124" s="6"/>
      <c r="KV124" s="6"/>
      <c r="KW124" s="6"/>
      <c r="KX124" s="6"/>
      <c r="KY124" s="6"/>
      <c r="KZ124" s="6"/>
      <c r="LA124" s="6"/>
      <c r="LB124" s="6"/>
      <c r="LC124" s="6"/>
      <c r="LD124" s="6"/>
      <c r="LE124" s="6"/>
      <c r="LF124" s="6"/>
      <c r="LG124" s="6"/>
      <c r="LH124" s="6"/>
      <c r="LI124" s="6"/>
      <c r="LJ124" s="6"/>
      <c r="LK124" s="6"/>
      <c r="LL124" s="6"/>
      <c r="LM124" s="6"/>
      <c r="LN124" s="6"/>
      <c r="LO124" s="6"/>
      <c r="LP124" s="6"/>
      <c r="LQ124" s="6"/>
      <c r="LR124" s="6"/>
      <c r="LS124" s="6"/>
      <c r="LT124" s="6"/>
      <c r="LU124" s="6"/>
      <c r="LV124" s="6"/>
      <c r="LW124" s="6"/>
      <c r="LX124" s="6"/>
      <c r="LY124" s="6"/>
      <c r="LZ124" s="6"/>
      <c r="MA124" s="6"/>
      <c r="MB124" s="6"/>
      <c r="MC124" s="6"/>
      <c r="MD124" s="6"/>
      <c r="ME124" s="6"/>
      <c r="MF124" s="6"/>
      <c r="MG124" s="6"/>
      <c r="MH124" s="6"/>
      <c r="MI124" s="6"/>
      <c r="MJ124" s="6"/>
      <c r="MK124" s="6"/>
      <c r="ML124" s="6"/>
      <c r="MM124" s="6"/>
      <c r="MN124" s="6"/>
      <c r="MO124" s="6"/>
      <c r="MP124" s="6"/>
      <c r="MQ124" s="6"/>
      <c r="MR124" s="6"/>
      <c r="MS124" s="6"/>
      <c r="MT124" s="6"/>
      <c r="MU124" s="6"/>
      <c r="MV124" s="6"/>
      <c r="MW124" s="6"/>
      <c r="MX124" s="6"/>
      <c r="MY124" s="6"/>
      <c r="MZ124" s="6"/>
      <c r="NA124" s="6"/>
      <c r="NB124" s="6"/>
      <c r="NC124" s="6"/>
      <c r="ND124" s="6"/>
      <c r="NE124" s="6"/>
      <c r="NF124" s="6"/>
      <c r="NG124" s="6"/>
      <c r="NH124" s="6"/>
      <c r="NI124" s="6"/>
      <c r="NJ124" s="6"/>
      <c r="NK124" s="6"/>
      <c r="NL124" s="6"/>
      <c r="NM124" s="6"/>
      <c r="NN124" s="6"/>
      <c r="NO124" s="6"/>
      <c r="NP124" s="6"/>
      <c r="NQ124" s="6"/>
      <c r="NR124" s="6"/>
      <c r="NS124" s="6"/>
      <c r="NT124" s="6"/>
      <c r="NU124" s="6"/>
      <c r="NV124" s="6"/>
      <c r="NW124" s="6"/>
      <c r="NX124" s="6"/>
      <c r="NY124" s="6"/>
      <c r="NZ124" s="6"/>
      <c r="OA124" s="6"/>
      <c r="OB124" s="6"/>
      <c r="OC124" s="6"/>
      <c r="OD124" s="6"/>
      <c r="OE124" s="6"/>
      <c r="OF124" s="6"/>
      <c r="OG124" s="6"/>
      <c r="OH124" s="6"/>
      <c r="OI124" s="6"/>
      <c r="OJ124" s="6"/>
      <c r="OK124" s="6"/>
      <c r="OL124" s="6"/>
      <c r="OM124" s="6"/>
      <c r="ON124" s="6"/>
    </row>
    <row r="125" spans="2:404" hidden="1" x14ac:dyDescent="0.3">
      <c r="B125" s="795">
        <f t="shared" si="239"/>
        <v>0</v>
      </c>
      <c r="C125" s="795">
        <v>20</v>
      </c>
      <c r="D125" s="499" t="str">
        <f t="shared" si="240"/>
        <v>-</v>
      </c>
      <c r="E125" s="21">
        <f t="shared" si="236"/>
        <v>0</v>
      </c>
      <c r="F125" s="21">
        <f t="shared" si="242"/>
        <v>0</v>
      </c>
      <c r="G125" s="21">
        <f t="shared" si="242"/>
        <v>0</v>
      </c>
      <c r="H125" s="21">
        <f t="shared" si="242"/>
        <v>0</v>
      </c>
      <c r="I125" s="21">
        <f t="shared" si="242"/>
        <v>0</v>
      </c>
      <c r="J125" s="21">
        <f t="shared" si="251"/>
        <v>0</v>
      </c>
      <c r="K125" s="21">
        <f t="shared" si="251"/>
        <v>0</v>
      </c>
      <c r="L125" s="21">
        <f t="shared" si="251"/>
        <v>0</v>
      </c>
      <c r="M125" s="21">
        <f t="shared" si="251"/>
        <v>0</v>
      </c>
      <c r="N125" s="21">
        <f t="shared" si="251"/>
        <v>0</v>
      </c>
      <c r="O125" s="21">
        <f t="shared" si="251"/>
        <v>0</v>
      </c>
      <c r="P125" s="21">
        <f t="shared" si="251"/>
        <v>0</v>
      </c>
      <c r="Q125" s="21">
        <f t="shared" si="251"/>
        <v>0</v>
      </c>
      <c r="R125" s="21">
        <f t="shared" si="251"/>
        <v>0</v>
      </c>
      <c r="S125" s="21">
        <f t="shared" si="251"/>
        <v>0</v>
      </c>
      <c r="T125" s="21">
        <f t="shared" si="251"/>
        <v>0</v>
      </c>
      <c r="U125" s="21">
        <f t="shared" si="251"/>
        <v>0</v>
      </c>
      <c r="V125" s="21">
        <f t="shared" si="251"/>
        <v>0</v>
      </c>
      <c r="W125" s="21">
        <f t="shared" si="251"/>
        <v>0</v>
      </c>
      <c r="X125" s="21">
        <f t="shared" si="251"/>
        <v>0</v>
      </c>
      <c r="Y125" s="21">
        <f t="shared" si="251"/>
        <v>0</v>
      </c>
      <c r="Z125" s="21">
        <f t="shared" si="251"/>
        <v>0</v>
      </c>
      <c r="AA125" s="21">
        <f t="shared" si="251"/>
        <v>0</v>
      </c>
      <c r="AB125" s="21">
        <f t="shared" si="251"/>
        <v>0</v>
      </c>
      <c r="AC125" s="21">
        <f t="shared" si="251"/>
        <v>0</v>
      </c>
      <c r="AD125" s="21">
        <f t="shared" si="251"/>
        <v>0</v>
      </c>
      <c r="AE125" s="21">
        <f t="shared" si="251"/>
        <v>0</v>
      </c>
      <c r="AF125" s="21">
        <f t="shared" si="251"/>
        <v>0</v>
      </c>
      <c r="AG125" s="21">
        <f t="shared" si="251"/>
        <v>0</v>
      </c>
      <c r="AH125" s="21">
        <f t="shared" si="251"/>
        <v>0</v>
      </c>
      <c r="AI125" s="21">
        <f t="shared" si="251"/>
        <v>0</v>
      </c>
      <c r="AJ125" s="21">
        <f t="shared" si="251"/>
        <v>0</v>
      </c>
      <c r="AK125" s="21">
        <f t="shared" si="251"/>
        <v>0</v>
      </c>
      <c r="AL125" s="21">
        <f t="shared" si="251"/>
        <v>0</v>
      </c>
      <c r="AM125" s="21">
        <f t="shared" si="251"/>
        <v>0</v>
      </c>
      <c r="AN125" s="21">
        <f t="shared" si="251"/>
        <v>0</v>
      </c>
      <c r="AO125" s="21">
        <f t="shared" si="251"/>
        <v>0</v>
      </c>
      <c r="AP125" s="21">
        <f t="shared" si="251"/>
        <v>0</v>
      </c>
      <c r="AQ125" s="21">
        <f t="shared" si="251"/>
        <v>0</v>
      </c>
      <c r="AR125" s="21">
        <f t="shared" si="251"/>
        <v>0</v>
      </c>
      <c r="AS125" s="21">
        <f t="shared" si="251"/>
        <v>0</v>
      </c>
      <c r="AT125" s="21">
        <f t="shared" si="251"/>
        <v>0</v>
      </c>
      <c r="AU125" s="21">
        <f t="shared" si="251"/>
        <v>0</v>
      </c>
      <c r="AV125" s="21">
        <f t="shared" si="251"/>
        <v>0</v>
      </c>
      <c r="AW125" s="21">
        <f t="shared" si="251"/>
        <v>0</v>
      </c>
      <c r="AX125" s="21">
        <f t="shared" si="251"/>
        <v>0</v>
      </c>
      <c r="AY125" s="21">
        <f t="shared" si="251"/>
        <v>0</v>
      </c>
      <c r="AZ125" s="21">
        <f t="shared" si="251"/>
        <v>0</v>
      </c>
      <c r="BA125" s="21">
        <f t="shared" si="251"/>
        <v>0</v>
      </c>
      <c r="BB125" s="21">
        <f t="shared" si="251"/>
        <v>0</v>
      </c>
      <c r="BC125" s="21">
        <f t="shared" si="251"/>
        <v>0</v>
      </c>
      <c r="BD125" s="21">
        <f t="shared" si="251"/>
        <v>0</v>
      </c>
      <c r="BE125" s="21">
        <f t="shared" si="251"/>
        <v>0</v>
      </c>
      <c r="BF125" s="21">
        <f t="shared" si="251"/>
        <v>0</v>
      </c>
      <c r="BG125" s="21">
        <f t="shared" si="251"/>
        <v>0</v>
      </c>
      <c r="BH125" s="21">
        <f t="shared" si="251"/>
        <v>0</v>
      </c>
      <c r="BI125" s="21">
        <f t="shared" si="251"/>
        <v>0</v>
      </c>
      <c r="BJ125" s="21">
        <f t="shared" si="251"/>
        <v>0</v>
      </c>
      <c r="BK125" s="21">
        <f t="shared" si="251"/>
        <v>0</v>
      </c>
      <c r="BL125" s="21">
        <f t="shared" si="251"/>
        <v>0</v>
      </c>
      <c r="BM125" s="21">
        <f t="shared" si="251"/>
        <v>0</v>
      </c>
      <c r="BN125" s="21">
        <f t="shared" si="251"/>
        <v>0</v>
      </c>
      <c r="BO125" s="21">
        <f t="shared" si="251"/>
        <v>0</v>
      </c>
      <c r="BP125" s="21">
        <f t="shared" si="251"/>
        <v>0</v>
      </c>
      <c r="BQ125" s="21">
        <f t="shared" si="251"/>
        <v>0</v>
      </c>
      <c r="BR125" s="21">
        <f t="shared" si="251"/>
        <v>0</v>
      </c>
      <c r="BS125" s="21">
        <f t="shared" si="251"/>
        <v>0</v>
      </c>
      <c r="BT125" s="21">
        <f t="shared" si="251"/>
        <v>0</v>
      </c>
      <c r="BU125" s="21">
        <f t="shared" si="251"/>
        <v>0</v>
      </c>
      <c r="BV125" s="21">
        <f t="shared" si="250"/>
        <v>0</v>
      </c>
      <c r="BW125" s="21">
        <f t="shared" si="250"/>
        <v>0</v>
      </c>
      <c r="BX125" s="21">
        <f t="shared" si="250"/>
        <v>0</v>
      </c>
      <c r="BY125" s="21">
        <f t="shared" si="250"/>
        <v>0</v>
      </c>
      <c r="BZ125" s="21">
        <f t="shared" si="250"/>
        <v>0</v>
      </c>
      <c r="CA125" s="21">
        <f t="shared" si="250"/>
        <v>0</v>
      </c>
      <c r="CB125" s="21">
        <f t="shared" si="250"/>
        <v>0</v>
      </c>
      <c r="CC125" s="21">
        <f t="shared" si="250"/>
        <v>0</v>
      </c>
      <c r="CD125" s="21">
        <f t="shared" si="250"/>
        <v>0</v>
      </c>
      <c r="CE125" s="21">
        <f t="shared" si="250"/>
        <v>0</v>
      </c>
      <c r="CF125" s="21">
        <f t="shared" si="250"/>
        <v>0</v>
      </c>
      <c r="CG125" s="6"/>
      <c r="CH125" s="6"/>
      <c r="CI125" s="6"/>
      <c r="CJ125" s="6"/>
      <c r="CK125" s="6"/>
      <c r="CL125" s="6"/>
      <c r="CM125" s="6"/>
      <c r="CN125" s="6"/>
      <c r="CO125" s="6"/>
      <c r="CP125" s="6"/>
      <c r="CQ125" s="6"/>
      <c r="CR125" s="6"/>
      <c r="CS125" s="6"/>
      <c r="CT125" s="6"/>
      <c r="CU125" s="6"/>
      <c r="CV125" s="6"/>
      <c r="CW125" s="6"/>
      <c r="CX125" s="6"/>
      <c r="CY125" s="6"/>
      <c r="CZ125" s="6"/>
      <c r="DA125" s="6"/>
      <c r="DB125" s="6"/>
      <c r="DC125" s="6"/>
      <c r="DD125" s="6"/>
      <c r="DE125" s="6"/>
      <c r="DF125" s="6"/>
      <c r="DG125" s="6"/>
      <c r="DH125" s="6"/>
      <c r="DI125" s="6"/>
      <c r="DJ125" s="6"/>
      <c r="DK125" s="6"/>
      <c r="DL125" s="6"/>
      <c r="DM125" s="6"/>
      <c r="DN125" s="6"/>
      <c r="DO125" s="6"/>
      <c r="DP125" s="6"/>
      <c r="DQ125" s="6"/>
      <c r="DR125" s="6"/>
      <c r="DS125" s="6"/>
      <c r="DT125" s="6"/>
      <c r="DU125" s="6"/>
      <c r="DV125" s="6"/>
      <c r="DW125" s="6"/>
      <c r="DX125" s="6"/>
      <c r="DY125" s="6"/>
      <c r="DZ125" s="6"/>
      <c r="EA125" s="6"/>
      <c r="EB125" s="6"/>
      <c r="EC125" s="6"/>
      <c r="ED125" s="6"/>
      <c r="EE125" s="6"/>
      <c r="EF125" s="6"/>
      <c r="EG125" s="6"/>
      <c r="EH125" s="6"/>
      <c r="EI125" s="6"/>
      <c r="EJ125" s="6"/>
      <c r="EK125" s="6"/>
      <c r="EL125" s="6"/>
      <c r="EM125" s="6"/>
      <c r="EN125" s="6"/>
      <c r="EO125" s="6"/>
      <c r="EP125" s="6"/>
      <c r="EQ125" s="6"/>
      <c r="ER125" s="6"/>
      <c r="ES125" s="6"/>
      <c r="ET125" s="6"/>
      <c r="EU125" s="6"/>
      <c r="EV125" s="6"/>
      <c r="EW125" s="6"/>
      <c r="EX125" s="6"/>
      <c r="EY125" s="6"/>
      <c r="EZ125" s="6"/>
      <c r="FA125" s="6"/>
      <c r="FB125" s="6"/>
      <c r="FC125" s="6"/>
      <c r="FD125" s="6"/>
      <c r="FE125" s="6"/>
      <c r="FF125" s="6"/>
      <c r="FG125" s="6"/>
      <c r="FH125" s="6"/>
      <c r="FI125" s="6"/>
      <c r="FJ125" s="6"/>
      <c r="FK125" s="6"/>
      <c r="FL125" s="6"/>
      <c r="FM125" s="6"/>
      <c r="FN125" s="6"/>
      <c r="FO125" s="6"/>
      <c r="FP125" s="6"/>
      <c r="FQ125" s="6"/>
      <c r="FR125" s="6"/>
      <c r="FS125" s="6"/>
      <c r="FT125" s="6"/>
      <c r="FU125" s="6"/>
      <c r="FV125" s="6"/>
      <c r="FW125" s="6"/>
      <c r="FX125" s="6"/>
      <c r="FY125" s="6"/>
      <c r="FZ125" s="6"/>
      <c r="GA125" s="6"/>
      <c r="GB125" s="6"/>
      <c r="GC125" s="6"/>
      <c r="GD125" s="6"/>
      <c r="GE125" s="6"/>
      <c r="GF125" s="6"/>
      <c r="GG125" s="6"/>
      <c r="GH125" s="6"/>
      <c r="GI125" s="6"/>
      <c r="GJ125" s="6"/>
      <c r="GK125" s="6"/>
      <c r="GL125" s="6"/>
      <c r="GM125" s="6"/>
      <c r="GN125" s="6"/>
      <c r="GO125" s="6"/>
      <c r="GP125" s="6"/>
      <c r="GQ125" s="6"/>
      <c r="GR125" s="6"/>
      <c r="GS125" s="6"/>
      <c r="GT125" s="6"/>
      <c r="GU125" s="6"/>
      <c r="GV125" s="6"/>
      <c r="GW125" s="6"/>
      <c r="GX125" s="6"/>
      <c r="GY125" s="6"/>
      <c r="GZ125" s="6"/>
      <c r="HA125" s="6"/>
      <c r="HB125" s="6"/>
      <c r="HC125" s="6"/>
      <c r="HD125" s="6"/>
      <c r="HE125" s="6"/>
      <c r="HF125" s="6"/>
      <c r="HG125" s="6"/>
      <c r="HH125" s="6"/>
      <c r="HI125" s="6"/>
      <c r="HJ125" s="6"/>
      <c r="HK125" s="6"/>
      <c r="HL125" s="6"/>
      <c r="HM125" s="6"/>
      <c r="HN125" s="6"/>
      <c r="HO125" s="6"/>
      <c r="HP125" s="6"/>
      <c r="HQ125" s="6"/>
      <c r="HR125" s="6"/>
      <c r="HS125" s="6"/>
      <c r="HT125" s="6"/>
      <c r="HU125" s="6"/>
      <c r="HV125" s="6"/>
      <c r="HW125" s="6"/>
      <c r="HX125" s="6"/>
      <c r="HY125" s="6"/>
      <c r="HZ125" s="6"/>
      <c r="IA125" s="6"/>
      <c r="IB125" s="6"/>
      <c r="IC125" s="6"/>
      <c r="ID125" s="6"/>
      <c r="IE125" s="6"/>
      <c r="IF125" s="6"/>
      <c r="IG125" s="6"/>
      <c r="IH125" s="6"/>
      <c r="II125" s="6"/>
      <c r="IJ125" s="6"/>
      <c r="IK125" s="6"/>
      <c r="IL125" s="6"/>
      <c r="IM125" s="6"/>
      <c r="IN125" s="6"/>
      <c r="IO125" s="6"/>
      <c r="IP125" s="6"/>
      <c r="IQ125" s="6"/>
      <c r="IR125" s="6"/>
      <c r="IS125" s="6"/>
      <c r="IT125" s="6"/>
      <c r="IU125" s="6"/>
      <c r="IV125" s="6"/>
      <c r="IW125" s="6"/>
      <c r="IX125" s="6"/>
      <c r="IY125" s="6"/>
      <c r="IZ125" s="6"/>
      <c r="JA125" s="6"/>
      <c r="JB125" s="6"/>
      <c r="JC125" s="6"/>
      <c r="JD125" s="6"/>
      <c r="JE125" s="6"/>
      <c r="JF125" s="6"/>
      <c r="JG125" s="6"/>
      <c r="JH125" s="6"/>
      <c r="JI125" s="6"/>
      <c r="JJ125" s="6"/>
      <c r="JK125" s="6"/>
      <c r="JL125" s="6"/>
      <c r="JM125" s="6"/>
      <c r="JN125" s="6"/>
      <c r="JO125" s="6"/>
      <c r="JP125" s="6"/>
      <c r="JQ125" s="6"/>
      <c r="JR125" s="6"/>
      <c r="JS125" s="6"/>
      <c r="JT125" s="6"/>
      <c r="JU125" s="6"/>
      <c r="JV125" s="6"/>
      <c r="JW125" s="6"/>
      <c r="JX125" s="6"/>
      <c r="JY125" s="6"/>
      <c r="JZ125" s="6"/>
      <c r="KA125" s="6"/>
      <c r="KB125" s="6"/>
      <c r="KC125" s="6"/>
      <c r="KD125" s="6"/>
      <c r="KE125" s="6"/>
      <c r="KF125" s="6"/>
      <c r="KG125" s="6"/>
      <c r="KH125" s="6"/>
      <c r="KI125" s="6"/>
      <c r="KJ125" s="6"/>
      <c r="KK125" s="6"/>
      <c r="KL125" s="6"/>
      <c r="KM125" s="6"/>
      <c r="KN125" s="6"/>
      <c r="KO125" s="6"/>
      <c r="KP125" s="6"/>
      <c r="KQ125" s="6"/>
      <c r="KR125" s="6"/>
      <c r="KS125" s="6"/>
      <c r="KT125" s="6"/>
      <c r="KU125" s="6"/>
      <c r="KV125" s="6"/>
      <c r="KW125" s="6"/>
      <c r="KX125" s="6"/>
      <c r="KY125" s="6"/>
      <c r="KZ125" s="6"/>
      <c r="LA125" s="6"/>
      <c r="LB125" s="6"/>
      <c r="LC125" s="6"/>
      <c r="LD125" s="6"/>
      <c r="LE125" s="6"/>
      <c r="LF125" s="6"/>
      <c r="LG125" s="6"/>
      <c r="LH125" s="6"/>
      <c r="LI125" s="6"/>
      <c r="LJ125" s="6"/>
      <c r="LK125" s="6"/>
      <c r="LL125" s="6"/>
      <c r="LM125" s="6"/>
      <c r="LN125" s="6"/>
      <c r="LO125" s="6"/>
      <c r="LP125" s="6"/>
      <c r="LQ125" s="6"/>
      <c r="LR125" s="6"/>
      <c r="LS125" s="6"/>
      <c r="LT125" s="6"/>
      <c r="LU125" s="6"/>
      <c r="LV125" s="6"/>
      <c r="LW125" s="6"/>
      <c r="LX125" s="6"/>
      <c r="LY125" s="6"/>
      <c r="LZ125" s="6"/>
      <c r="MA125" s="6"/>
      <c r="MB125" s="6"/>
      <c r="MC125" s="6"/>
      <c r="MD125" s="6"/>
      <c r="ME125" s="6"/>
      <c r="MF125" s="6"/>
      <c r="MG125" s="6"/>
      <c r="MH125" s="6"/>
      <c r="MI125" s="6"/>
      <c r="MJ125" s="6"/>
      <c r="MK125" s="6"/>
      <c r="ML125" s="6"/>
      <c r="MM125" s="6"/>
      <c r="MN125" s="6"/>
      <c r="MO125" s="6"/>
      <c r="MP125" s="6"/>
      <c r="MQ125" s="6"/>
      <c r="MR125" s="6"/>
      <c r="MS125" s="6"/>
      <c r="MT125" s="6"/>
      <c r="MU125" s="6"/>
      <c r="MV125" s="6"/>
      <c r="MW125" s="6"/>
      <c r="MX125" s="6"/>
      <c r="MY125" s="6"/>
      <c r="MZ125" s="6"/>
      <c r="NA125" s="6"/>
      <c r="NB125" s="6"/>
      <c r="NC125" s="6"/>
      <c r="ND125" s="6"/>
      <c r="NE125" s="6"/>
      <c r="NF125" s="6"/>
      <c r="NG125" s="6"/>
      <c r="NH125" s="6"/>
      <c r="NI125" s="6"/>
      <c r="NJ125" s="6"/>
      <c r="NK125" s="6"/>
      <c r="NL125" s="6"/>
      <c r="NM125" s="6"/>
      <c r="NN125" s="6"/>
      <c r="NO125" s="6"/>
      <c r="NP125" s="6"/>
      <c r="NQ125" s="6"/>
      <c r="NR125" s="6"/>
      <c r="NS125" s="6"/>
      <c r="NT125" s="6"/>
      <c r="NU125" s="6"/>
      <c r="NV125" s="6"/>
      <c r="NW125" s="6"/>
      <c r="NX125" s="6"/>
      <c r="NY125" s="6"/>
      <c r="NZ125" s="6"/>
      <c r="OA125" s="6"/>
      <c r="OB125" s="6"/>
      <c r="OC125" s="6"/>
      <c r="OD125" s="6"/>
      <c r="OE125" s="6"/>
      <c r="OF125" s="6"/>
      <c r="OG125" s="6"/>
      <c r="OH125" s="6"/>
      <c r="OI125" s="6"/>
      <c r="OJ125" s="6"/>
      <c r="OK125" s="6"/>
      <c r="OL125" s="6"/>
      <c r="OM125" s="6"/>
      <c r="ON125" s="6"/>
    </row>
    <row r="126" spans="2:404" hidden="1" x14ac:dyDescent="0.3">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6"/>
      <c r="DA126" s="6"/>
      <c r="DB126" s="6"/>
      <c r="DC126" s="6"/>
      <c r="DD126" s="6"/>
      <c r="DE126" s="6"/>
      <c r="DF126" s="6"/>
      <c r="DG126" s="6"/>
      <c r="DH126" s="6"/>
      <c r="DI126" s="6"/>
      <c r="DJ126" s="6"/>
      <c r="DK126" s="6"/>
      <c r="DL126" s="6"/>
      <c r="DM126" s="6"/>
      <c r="DN126" s="6"/>
      <c r="DO126" s="6"/>
      <c r="DP126" s="6"/>
      <c r="DQ126" s="6"/>
      <c r="DR126" s="6"/>
      <c r="DS126" s="6"/>
      <c r="DT126" s="6"/>
      <c r="DU126" s="6"/>
      <c r="DV126" s="6"/>
      <c r="DW126" s="6"/>
      <c r="DX126" s="6"/>
      <c r="DY126" s="6"/>
      <c r="DZ126" s="6"/>
      <c r="EA126" s="6"/>
      <c r="EB126" s="6"/>
      <c r="EC126" s="6"/>
      <c r="ED126" s="6"/>
      <c r="EE126" s="6"/>
      <c r="EF126" s="6"/>
      <c r="EG126" s="6"/>
      <c r="EH126" s="6"/>
      <c r="EI126" s="6"/>
      <c r="EJ126" s="6"/>
      <c r="EK126" s="6"/>
      <c r="EL126" s="6"/>
      <c r="EM126" s="6"/>
      <c r="EN126" s="6"/>
      <c r="EO126" s="6"/>
      <c r="EP126" s="6"/>
      <c r="EQ126" s="6"/>
      <c r="ER126" s="6"/>
      <c r="ES126" s="6"/>
      <c r="ET126" s="6"/>
      <c r="EU126" s="6"/>
      <c r="EV126" s="6"/>
      <c r="EW126" s="6"/>
      <c r="EX126" s="6"/>
      <c r="EY126" s="6"/>
      <c r="EZ126" s="6"/>
      <c r="FA126" s="6"/>
      <c r="FB126" s="6"/>
      <c r="FC126" s="6"/>
      <c r="FD126" s="6"/>
      <c r="FE126" s="6"/>
      <c r="FF126" s="6"/>
      <c r="FG126" s="6"/>
      <c r="FH126" s="6"/>
      <c r="FI126" s="6"/>
      <c r="FJ126" s="6"/>
      <c r="FK126" s="6"/>
      <c r="FL126" s="6"/>
      <c r="FM126" s="6"/>
      <c r="FN126" s="6"/>
      <c r="FO126" s="6"/>
      <c r="FP126" s="6"/>
      <c r="FQ126" s="6"/>
      <c r="FR126" s="6"/>
      <c r="FS126" s="6"/>
      <c r="FT126" s="6"/>
      <c r="FU126" s="6"/>
      <c r="FV126" s="6"/>
      <c r="FW126" s="6"/>
      <c r="FX126" s="6"/>
      <c r="FY126" s="6"/>
      <c r="FZ126" s="6"/>
      <c r="GA126" s="6"/>
      <c r="GB126" s="6"/>
      <c r="GC126" s="6"/>
      <c r="GD126" s="6"/>
      <c r="GE126" s="6"/>
      <c r="GF126" s="6"/>
      <c r="GG126" s="6"/>
      <c r="GH126" s="6"/>
      <c r="GI126" s="6"/>
      <c r="GJ126" s="6"/>
      <c r="GK126" s="6"/>
      <c r="GL126" s="6"/>
      <c r="GM126" s="6"/>
      <c r="GN126" s="6"/>
      <c r="GO126" s="6"/>
      <c r="GP126" s="6"/>
      <c r="GQ126" s="6"/>
      <c r="GR126" s="6"/>
      <c r="GS126" s="6"/>
      <c r="GT126" s="6"/>
      <c r="GU126" s="6"/>
      <c r="GV126" s="6"/>
      <c r="GW126" s="6"/>
      <c r="GX126" s="6"/>
      <c r="GY126" s="6"/>
      <c r="GZ126" s="6"/>
      <c r="HA126" s="6"/>
      <c r="HB126" s="6"/>
      <c r="HC126" s="6"/>
      <c r="HD126" s="6"/>
      <c r="HE126" s="6"/>
      <c r="HF126" s="6"/>
      <c r="HG126" s="6"/>
      <c r="HH126" s="6"/>
      <c r="HI126" s="6"/>
      <c r="HJ126" s="6"/>
      <c r="HK126" s="6"/>
      <c r="HL126" s="6"/>
      <c r="HM126" s="6"/>
      <c r="HN126" s="6"/>
      <c r="HO126" s="6"/>
      <c r="HP126" s="6"/>
      <c r="HQ126" s="6"/>
      <c r="HR126" s="6"/>
      <c r="HS126" s="6"/>
      <c r="HT126" s="6"/>
      <c r="HU126" s="6"/>
      <c r="HV126" s="6"/>
      <c r="HW126" s="6"/>
      <c r="HX126" s="6"/>
      <c r="HY126" s="6"/>
      <c r="HZ126" s="6"/>
      <c r="IA126" s="6"/>
      <c r="IB126" s="6"/>
      <c r="IC126" s="6"/>
      <c r="ID126" s="6"/>
      <c r="IE126" s="6"/>
      <c r="IF126" s="6"/>
      <c r="IG126" s="6"/>
      <c r="IH126" s="6"/>
      <c r="II126" s="6"/>
      <c r="IJ126" s="6"/>
      <c r="IK126" s="6"/>
      <c r="IL126" s="6"/>
      <c r="IM126" s="6"/>
      <c r="IN126" s="6"/>
      <c r="IO126" s="6"/>
      <c r="IP126" s="6"/>
      <c r="IQ126" s="6"/>
      <c r="IR126" s="6"/>
      <c r="IS126" s="6"/>
      <c r="IT126" s="6"/>
      <c r="IU126" s="6"/>
      <c r="IV126" s="6"/>
      <c r="IW126" s="6"/>
      <c r="IX126" s="6"/>
      <c r="IY126" s="6"/>
      <c r="IZ126" s="6"/>
      <c r="JA126" s="6"/>
      <c r="JB126" s="6"/>
      <c r="JC126" s="6"/>
      <c r="JD126" s="6"/>
      <c r="JE126" s="6"/>
      <c r="JF126" s="6"/>
      <c r="JG126" s="6"/>
      <c r="JH126" s="6"/>
      <c r="JI126" s="6"/>
      <c r="JJ126" s="6"/>
      <c r="JK126" s="6"/>
      <c r="JL126" s="6"/>
      <c r="JM126" s="6"/>
      <c r="JN126" s="6"/>
      <c r="JO126" s="6"/>
      <c r="JP126" s="6"/>
      <c r="JQ126" s="6"/>
      <c r="JR126" s="6"/>
      <c r="JS126" s="6"/>
      <c r="JT126" s="6"/>
      <c r="JU126" s="6"/>
      <c r="JV126" s="6"/>
      <c r="JW126" s="6"/>
      <c r="JX126" s="6"/>
      <c r="JY126" s="6"/>
      <c r="JZ126" s="6"/>
      <c r="KA126" s="6"/>
      <c r="KB126" s="6"/>
      <c r="KC126" s="6"/>
      <c r="KD126" s="6"/>
      <c r="KE126" s="6"/>
      <c r="KF126" s="6"/>
      <c r="KG126" s="6"/>
      <c r="KH126" s="6"/>
      <c r="KI126" s="6"/>
      <c r="KJ126" s="6"/>
      <c r="KK126" s="6"/>
      <c r="KL126" s="6"/>
      <c r="KM126" s="6"/>
      <c r="KN126" s="6"/>
      <c r="KO126" s="6"/>
      <c r="KP126" s="6"/>
      <c r="KQ126" s="6"/>
      <c r="KR126" s="6"/>
      <c r="KS126" s="6"/>
      <c r="KT126" s="6"/>
      <c r="KU126" s="6"/>
      <c r="KV126" s="6"/>
      <c r="KW126" s="6"/>
      <c r="KX126" s="6"/>
      <c r="KY126" s="6"/>
      <c r="KZ126" s="6"/>
      <c r="LA126" s="6"/>
      <c r="LB126" s="6"/>
      <c r="LC126" s="6"/>
      <c r="LD126" s="6"/>
      <c r="LE126" s="6"/>
      <c r="LF126" s="6"/>
      <c r="LG126" s="6"/>
      <c r="LH126" s="6"/>
      <c r="LI126" s="6"/>
      <c r="LJ126" s="6"/>
      <c r="LK126" s="6"/>
      <c r="LL126" s="6"/>
      <c r="LM126" s="6"/>
      <c r="LN126" s="6"/>
      <c r="LO126" s="6"/>
      <c r="LP126" s="6"/>
      <c r="LQ126" s="6"/>
      <c r="LR126" s="6"/>
      <c r="LS126" s="6"/>
      <c r="LT126" s="6"/>
      <c r="LU126" s="6"/>
      <c r="LV126" s="6"/>
      <c r="LW126" s="6"/>
      <c r="LX126" s="6"/>
      <c r="LY126" s="6"/>
      <c r="LZ126" s="6"/>
      <c r="MA126" s="6"/>
      <c r="MB126" s="6"/>
      <c r="MC126" s="6"/>
      <c r="MD126" s="6"/>
      <c r="ME126" s="6"/>
      <c r="MF126" s="6"/>
      <c r="MG126" s="6"/>
      <c r="MH126" s="6"/>
      <c r="MI126" s="6"/>
      <c r="MJ126" s="6"/>
      <c r="MK126" s="6"/>
      <c r="ML126" s="6"/>
      <c r="MM126" s="6"/>
      <c r="MN126" s="6"/>
      <c r="MO126" s="6"/>
      <c r="MP126" s="6"/>
      <c r="MQ126" s="6"/>
      <c r="MR126" s="6"/>
      <c r="MS126" s="6"/>
      <c r="MT126" s="6"/>
      <c r="MU126" s="6"/>
      <c r="MV126" s="6"/>
      <c r="MW126" s="6"/>
      <c r="MX126" s="6"/>
      <c r="MY126" s="6"/>
      <c r="MZ126" s="6"/>
      <c r="NA126" s="6"/>
      <c r="NB126" s="6"/>
      <c r="NC126" s="6"/>
      <c r="ND126" s="6"/>
      <c r="NE126" s="6"/>
      <c r="NF126" s="6"/>
      <c r="NG126" s="6"/>
      <c r="NH126" s="6"/>
      <c r="NI126" s="6"/>
      <c r="NJ126" s="6"/>
      <c r="NK126" s="6"/>
      <c r="NL126" s="6"/>
      <c r="NM126" s="6"/>
      <c r="NN126" s="6"/>
      <c r="NO126" s="6"/>
      <c r="NP126" s="6"/>
      <c r="NQ126" s="6"/>
      <c r="NR126" s="6"/>
      <c r="NS126" s="6"/>
      <c r="NT126" s="6"/>
      <c r="NU126" s="6"/>
      <c r="NV126" s="6"/>
      <c r="NW126" s="6"/>
      <c r="NX126" s="6"/>
      <c r="NY126" s="6"/>
      <c r="NZ126" s="6"/>
      <c r="OA126" s="6"/>
      <c r="OB126" s="6"/>
      <c r="OC126" s="6"/>
      <c r="OD126" s="6"/>
      <c r="OE126" s="6"/>
      <c r="OF126" s="6"/>
      <c r="OG126" s="6"/>
      <c r="OH126" s="6"/>
      <c r="OI126" s="6"/>
      <c r="OJ126" s="6"/>
      <c r="OK126" s="6"/>
      <c r="OL126" s="6"/>
      <c r="OM126" s="6"/>
      <c r="ON126" s="6"/>
    </row>
    <row r="127" spans="2:404" hidden="1" x14ac:dyDescent="0.3">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6"/>
      <c r="DA127" s="6"/>
      <c r="DB127" s="6"/>
      <c r="DC127" s="6"/>
      <c r="DD127" s="6"/>
      <c r="DE127" s="6"/>
      <c r="DF127" s="6"/>
      <c r="DG127" s="6"/>
      <c r="DH127" s="6"/>
      <c r="DI127" s="6"/>
      <c r="DJ127" s="6"/>
      <c r="DK127" s="6"/>
      <c r="DL127" s="6"/>
      <c r="DM127" s="6"/>
      <c r="DN127" s="6"/>
      <c r="DO127" s="6"/>
      <c r="DP127" s="6"/>
      <c r="DQ127" s="6"/>
      <c r="DR127" s="6"/>
      <c r="DS127" s="6"/>
      <c r="DT127" s="6"/>
      <c r="DU127" s="6"/>
      <c r="DV127" s="6"/>
      <c r="DW127" s="6"/>
      <c r="DX127" s="6"/>
      <c r="DY127" s="6"/>
      <c r="DZ127" s="6"/>
      <c r="EA127" s="6"/>
      <c r="EB127" s="6"/>
      <c r="EC127" s="6"/>
      <c r="ED127" s="6"/>
      <c r="EE127" s="6"/>
      <c r="EF127" s="6"/>
      <c r="EG127" s="6"/>
      <c r="EH127" s="6"/>
      <c r="EI127" s="6"/>
      <c r="EJ127" s="6"/>
      <c r="EK127" s="6"/>
      <c r="EL127" s="6"/>
      <c r="EM127" s="6"/>
      <c r="EN127" s="6"/>
      <c r="EO127" s="6"/>
      <c r="EP127" s="6"/>
      <c r="EQ127" s="6"/>
      <c r="ER127" s="6"/>
      <c r="ES127" s="6"/>
      <c r="ET127" s="6"/>
      <c r="EU127" s="6"/>
      <c r="EV127" s="6"/>
      <c r="EW127" s="6"/>
      <c r="EX127" s="6"/>
      <c r="EY127" s="6"/>
      <c r="EZ127" s="6"/>
      <c r="FA127" s="6"/>
      <c r="FB127" s="6"/>
      <c r="FC127" s="6"/>
      <c r="FD127" s="6"/>
      <c r="FE127" s="6"/>
      <c r="FF127" s="6"/>
      <c r="FG127" s="6"/>
      <c r="FH127" s="6"/>
      <c r="FI127" s="6"/>
      <c r="FJ127" s="6"/>
      <c r="FK127" s="6"/>
      <c r="FL127" s="6"/>
      <c r="FM127" s="6"/>
      <c r="FN127" s="6"/>
      <c r="FO127" s="6"/>
      <c r="FP127" s="6"/>
      <c r="FQ127" s="6"/>
      <c r="FR127" s="6"/>
      <c r="FS127" s="6"/>
      <c r="FT127" s="6"/>
      <c r="FU127" s="6"/>
      <c r="FV127" s="6"/>
      <c r="FW127" s="6"/>
      <c r="FX127" s="6"/>
      <c r="FY127" s="6"/>
      <c r="FZ127" s="6"/>
      <c r="GA127" s="6"/>
      <c r="GB127" s="6"/>
      <c r="GC127" s="6"/>
      <c r="GD127" s="6"/>
      <c r="GE127" s="6"/>
      <c r="GF127" s="6"/>
      <c r="GG127" s="6"/>
      <c r="GH127" s="6"/>
      <c r="GI127" s="6"/>
      <c r="GJ127" s="6"/>
      <c r="GK127" s="6"/>
      <c r="GL127" s="6"/>
      <c r="GM127" s="6"/>
      <c r="GN127" s="6"/>
      <c r="GO127" s="6"/>
      <c r="GP127" s="6"/>
      <c r="GQ127" s="6"/>
      <c r="GR127" s="6"/>
      <c r="GS127" s="6"/>
      <c r="GT127" s="6"/>
      <c r="GU127" s="6"/>
      <c r="GV127" s="6"/>
      <c r="GW127" s="6"/>
      <c r="GX127" s="6"/>
      <c r="GY127" s="6"/>
      <c r="GZ127" s="6"/>
      <c r="HA127" s="6"/>
      <c r="HB127" s="6"/>
      <c r="HC127" s="6"/>
      <c r="HD127" s="6"/>
      <c r="HE127" s="6"/>
      <c r="HF127" s="6"/>
      <c r="HG127" s="6"/>
      <c r="HH127" s="6"/>
      <c r="HI127" s="6"/>
      <c r="HJ127" s="6"/>
      <c r="HK127" s="6"/>
      <c r="HL127" s="6"/>
      <c r="HM127" s="6"/>
      <c r="HN127" s="6"/>
      <c r="HO127" s="6"/>
      <c r="HP127" s="6"/>
      <c r="HQ127" s="6"/>
      <c r="HR127" s="6"/>
      <c r="HS127" s="6"/>
      <c r="HT127" s="6"/>
      <c r="HU127" s="6"/>
      <c r="HV127" s="6"/>
      <c r="HW127" s="6"/>
      <c r="HX127" s="6"/>
      <c r="HY127" s="6"/>
      <c r="HZ127" s="6"/>
      <c r="IA127" s="6"/>
      <c r="IB127" s="6"/>
      <c r="IC127" s="6"/>
      <c r="ID127" s="6"/>
      <c r="IE127" s="6"/>
      <c r="IF127" s="6"/>
      <c r="IG127" s="6"/>
      <c r="IH127" s="6"/>
      <c r="II127" s="6"/>
      <c r="IJ127" s="6"/>
      <c r="IK127" s="6"/>
      <c r="IL127" s="6"/>
      <c r="IM127" s="6"/>
      <c r="IN127" s="6"/>
      <c r="IO127" s="6"/>
      <c r="IP127" s="6"/>
      <c r="IQ127" s="6"/>
      <c r="IR127" s="6"/>
      <c r="IS127" s="6"/>
      <c r="IT127" s="6"/>
      <c r="IU127" s="6"/>
      <c r="IV127" s="6"/>
      <c r="IW127" s="6"/>
      <c r="IX127" s="6"/>
      <c r="IY127" s="6"/>
      <c r="IZ127" s="6"/>
      <c r="JA127" s="6"/>
      <c r="JB127" s="6"/>
      <c r="JC127" s="6"/>
      <c r="JD127" s="6"/>
      <c r="JE127" s="6"/>
      <c r="JF127" s="6"/>
      <c r="JG127" s="6"/>
      <c r="JH127" s="6"/>
      <c r="JI127" s="6"/>
      <c r="JJ127" s="6"/>
      <c r="JK127" s="6"/>
      <c r="JL127" s="6"/>
      <c r="JM127" s="6"/>
      <c r="JN127" s="6"/>
      <c r="JO127" s="6"/>
      <c r="JP127" s="6"/>
      <c r="JQ127" s="6"/>
      <c r="JR127" s="6"/>
      <c r="JS127" s="6"/>
      <c r="JT127" s="6"/>
      <c r="JU127" s="6"/>
      <c r="JV127" s="6"/>
      <c r="JW127" s="6"/>
      <c r="JX127" s="6"/>
      <c r="JY127" s="6"/>
      <c r="JZ127" s="6"/>
      <c r="KA127" s="6"/>
      <c r="KB127" s="6"/>
      <c r="KC127" s="6"/>
      <c r="KD127" s="6"/>
      <c r="KE127" s="6"/>
      <c r="KF127" s="6"/>
      <c r="KG127" s="6"/>
      <c r="KH127" s="6"/>
      <c r="KI127" s="6"/>
      <c r="KJ127" s="6"/>
      <c r="KK127" s="6"/>
      <c r="KL127" s="6"/>
      <c r="KM127" s="6"/>
      <c r="KN127" s="6"/>
      <c r="KO127" s="6"/>
      <c r="KP127" s="6"/>
      <c r="KQ127" s="6"/>
      <c r="KR127" s="6"/>
      <c r="KS127" s="6"/>
      <c r="KT127" s="6"/>
      <c r="KU127" s="6"/>
      <c r="KV127" s="6"/>
      <c r="KW127" s="6"/>
      <c r="KX127" s="6"/>
      <c r="KY127" s="6"/>
      <c r="KZ127" s="6"/>
      <c r="LA127" s="6"/>
      <c r="LB127" s="6"/>
      <c r="LC127" s="6"/>
      <c r="LD127" s="6"/>
      <c r="LE127" s="6"/>
      <c r="LF127" s="6"/>
      <c r="LG127" s="6"/>
      <c r="LH127" s="6"/>
      <c r="LI127" s="6"/>
      <c r="LJ127" s="6"/>
      <c r="LK127" s="6"/>
      <c r="LL127" s="6"/>
      <c r="LM127" s="6"/>
      <c r="LN127" s="6"/>
      <c r="LO127" s="6"/>
      <c r="LP127" s="6"/>
      <c r="LQ127" s="6"/>
      <c r="LR127" s="6"/>
      <c r="LS127" s="6"/>
      <c r="LT127" s="6"/>
      <c r="LU127" s="6"/>
      <c r="LV127" s="6"/>
      <c r="LW127" s="6"/>
      <c r="LX127" s="6"/>
      <c r="LY127" s="6"/>
      <c r="LZ127" s="6"/>
      <c r="MA127" s="6"/>
      <c r="MB127" s="6"/>
      <c r="MC127" s="6"/>
      <c r="MD127" s="6"/>
      <c r="ME127" s="6"/>
      <c r="MF127" s="6"/>
      <c r="MG127" s="6"/>
      <c r="MH127" s="6"/>
      <c r="MI127" s="6"/>
      <c r="MJ127" s="6"/>
      <c r="MK127" s="6"/>
      <c r="ML127" s="6"/>
      <c r="MM127" s="6"/>
      <c r="MN127" s="6"/>
      <c r="MO127" s="6"/>
      <c r="MP127" s="6"/>
      <c r="MQ127" s="6"/>
      <c r="MR127" s="6"/>
      <c r="MS127" s="6"/>
      <c r="MT127" s="6"/>
      <c r="MU127" s="6"/>
      <c r="MV127" s="6"/>
      <c r="MW127" s="6"/>
      <c r="MX127" s="6"/>
      <c r="MY127" s="6"/>
      <c r="MZ127" s="6"/>
      <c r="NA127" s="6"/>
      <c r="NB127" s="6"/>
      <c r="NC127" s="6"/>
      <c r="ND127" s="6"/>
      <c r="NE127" s="6"/>
      <c r="NF127" s="6"/>
      <c r="NG127" s="6"/>
      <c r="NH127" s="6"/>
      <c r="NI127" s="6"/>
      <c r="NJ127" s="6"/>
      <c r="NK127" s="6"/>
      <c r="NL127" s="6"/>
      <c r="NM127" s="6"/>
      <c r="NN127" s="6"/>
      <c r="NO127" s="6"/>
      <c r="NP127" s="6"/>
      <c r="NQ127" s="6"/>
      <c r="NR127" s="6"/>
      <c r="NS127" s="6"/>
      <c r="NT127" s="6"/>
      <c r="NU127" s="6"/>
      <c r="NV127" s="6"/>
      <c r="NW127" s="6"/>
      <c r="NX127" s="6"/>
      <c r="NY127" s="6"/>
      <c r="NZ127" s="6"/>
      <c r="OA127" s="6"/>
      <c r="OB127" s="6"/>
      <c r="OC127" s="6"/>
      <c r="OD127" s="6"/>
      <c r="OE127" s="6"/>
      <c r="OF127" s="6"/>
      <c r="OG127" s="6"/>
      <c r="OH127" s="6"/>
      <c r="OI127" s="6"/>
      <c r="OJ127" s="6"/>
      <c r="OK127" s="6"/>
      <c r="OL127" s="6"/>
      <c r="OM127" s="6"/>
      <c r="ON127" s="6"/>
    </row>
    <row r="128" spans="2:404" hidden="1" x14ac:dyDescent="0.3">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c r="DA128" s="6"/>
      <c r="DB128" s="6"/>
      <c r="DC128" s="6"/>
      <c r="DD128" s="6"/>
      <c r="DE128" s="6"/>
      <c r="DF128" s="6"/>
      <c r="DG128" s="6"/>
      <c r="DH128" s="6"/>
      <c r="DI128" s="6"/>
      <c r="DJ128" s="6"/>
      <c r="DK128" s="6"/>
      <c r="DL128" s="6"/>
      <c r="DM128" s="6"/>
      <c r="DN128" s="6"/>
      <c r="DO128" s="6"/>
      <c r="DP128" s="6"/>
      <c r="DQ128" s="6"/>
      <c r="DR128" s="6"/>
      <c r="DS128" s="6"/>
      <c r="DT128" s="6"/>
      <c r="DU128" s="6"/>
      <c r="DV128" s="6"/>
      <c r="DW128" s="6"/>
      <c r="DX128" s="6"/>
      <c r="DY128" s="6"/>
      <c r="DZ128" s="6"/>
      <c r="EA128" s="6"/>
      <c r="EB128" s="6"/>
      <c r="EC128" s="6"/>
      <c r="ED128" s="6"/>
      <c r="EE128" s="6"/>
      <c r="EF128" s="6"/>
      <c r="EG128" s="6"/>
      <c r="EH128" s="6"/>
      <c r="EI128" s="6"/>
      <c r="EJ128" s="6"/>
      <c r="EK128" s="6"/>
      <c r="EL128" s="6"/>
      <c r="EM128" s="6"/>
      <c r="EN128" s="6"/>
      <c r="EO128" s="6"/>
      <c r="EP128" s="6"/>
      <c r="EQ128" s="6"/>
      <c r="ER128" s="6"/>
      <c r="ES128" s="6"/>
      <c r="ET128" s="6"/>
      <c r="EU128" s="6"/>
      <c r="EV128" s="6"/>
      <c r="EW128" s="6"/>
      <c r="EX128" s="6"/>
      <c r="EY128" s="6"/>
      <c r="EZ128" s="6"/>
      <c r="FA128" s="6"/>
      <c r="FB128" s="6"/>
      <c r="FC128" s="6"/>
      <c r="FD128" s="6"/>
      <c r="FE128" s="6"/>
      <c r="FF128" s="6"/>
      <c r="FG128" s="6"/>
      <c r="FH128" s="6"/>
      <c r="FI128" s="6"/>
      <c r="FJ128" s="6"/>
      <c r="FK128" s="6"/>
      <c r="FL128" s="6"/>
      <c r="FM128" s="6"/>
      <c r="FN128" s="6"/>
      <c r="FO128" s="6"/>
      <c r="FP128" s="6"/>
      <c r="FQ128" s="6"/>
      <c r="FR128" s="6"/>
      <c r="FS128" s="6"/>
      <c r="FT128" s="6"/>
      <c r="FU128" s="6"/>
      <c r="FV128" s="6"/>
      <c r="FW128" s="6"/>
      <c r="FX128" s="6"/>
      <c r="FY128" s="6"/>
      <c r="FZ128" s="6"/>
      <c r="GA128" s="6"/>
      <c r="GB128" s="6"/>
      <c r="GC128" s="6"/>
      <c r="GD128" s="6"/>
      <c r="GE128" s="6"/>
      <c r="GF128" s="6"/>
      <c r="GG128" s="6"/>
      <c r="GH128" s="6"/>
      <c r="GI128" s="6"/>
      <c r="GJ128" s="6"/>
      <c r="GK128" s="6"/>
      <c r="GL128" s="6"/>
      <c r="GM128" s="6"/>
      <c r="GN128" s="6"/>
      <c r="GO128" s="6"/>
      <c r="GP128" s="6"/>
      <c r="GQ128" s="6"/>
      <c r="GR128" s="6"/>
      <c r="GS128" s="6"/>
      <c r="GT128" s="6"/>
      <c r="GU128" s="6"/>
      <c r="GV128" s="6"/>
      <c r="GW128" s="6"/>
      <c r="GX128" s="6"/>
      <c r="GY128" s="6"/>
      <c r="GZ128" s="6"/>
      <c r="HA128" s="6"/>
      <c r="HB128" s="6"/>
      <c r="HC128" s="6"/>
      <c r="HD128" s="6"/>
      <c r="HE128" s="6"/>
      <c r="HF128" s="6"/>
      <c r="HG128" s="6"/>
      <c r="HH128" s="6"/>
      <c r="HI128" s="6"/>
      <c r="HJ128" s="6"/>
      <c r="HK128" s="6"/>
      <c r="HL128" s="6"/>
      <c r="HM128" s="6"/>
      <c r="HN128" s="6"/>
      <c r="HO128" s="6"/>
      <c r="HP128" s="6"/>
      <c r="HQ128" s="6"/>
      <c r="HR128" s="6"/>
      <c r="HS128" s="6"/>
      <c r="HT128" s="6"/>
      <c r="HU128" s="6"/>
      <c r="HV128" s="6"/>
      <c r="HW128" s="6"/>
      <c r="HX128" s="6"/>
      <c r="HY128" s="6"/>
      <c r="HZ128" s="6"/>
      <c r="IA128" s="6"/>
      <c r="IB128" s="6"/>
      <c r="IC128" s="6"/>
      <c r="ID128" s="6"/>
      <c r="IE128" s="6"/>
      <c r="IF128" s="6"/>
      <c r="IG128" s="6"/>
      <c r="IH128" s="6"/>
      <c r="II128" s="6"/>
      <c r="IJ128" s="6"/>
      <c r="IK128" s="6"/>
      <c r="IL128" s="6"/>
      <c r="IM128" s="6"/>
      <c r="IN128" s="6"/>
      <c r="IO128" s="6"/>
      <c r="IP128" s="6"/>
      <c r="IQ128" s="6"/>
      <c r="IR128" s="6"/>
      <c r="IS128" s="6"/>
      <c r="IT128" s="6"/>
      <c r="IU128" s="6"/>
      <c r="IV128" s="6"/>
      <c r="IW128" s="6"/>
      <c r="IX128" s="6"/>
      <c r="IY128" s="6"/>
      <c r="IZ128" s="6"/>
      <c r="JA128" s="6"/>
      <c r="JB128" s="6"/>
      <c r="JC128" s="6"/>
      <c r="JD128" s="6"/>
      <c r="JE128" s="6"/>
      <c r="JF128" s="6"/>
      <c r="JG128" s="6"/>
      <c r="JH128" s="6"/>
      <c r="JI128" s="6"/>
      <c r="JJ128" s="6"/>
      <c r="JK128" s="6"/>
      <c r="JL128" s="6"/>
      <c r="JM128" s="6"/>
      <c r="JN128" s="6"/>
      <c r="JO128" s="6"/>
      <c r="JP128" s="6"/>
      <c r="JQ128" s="6"/>
      <c r="JR128" s="6"/>
      <c r="JS128" s="6"/>
      <c r="JT128" s="6"/>
      <c r="JU128" s="6"/>
      <c r="JV128" s="6"/>
      <c r="JW128" s="6"/>
      <c r="JX128" s="6"/>
      <c r="JY128" s="6"/>
      <c r="JZ128" s="6"/>
      <c r="KA128" s="6"/>
      <c r="KB128" s="6"/>
      <c r="KC128" s="6"/>
      <c r="KD128" s="6"/>
      <c r="KE128" s="6"/>
      <c r="KF128" s="6"/>
      <c r="KG128" s="6"/>
      <c r="KH128" s="6"/>
      <c r="KI128" s="6"/>
      <c r="KJ128" s="6"/>
      <c r="KK128" s="6"/>
      <c r="KL128" s="6"/>
      <c r="KM128" s="6"/>
      <c r="KN128" s="6"/>
      <c r="KO128" s="6"/>
      <c r="KP128" s="6"/>
      <c r="KQ128" s="6"/>
      <c r="KR128" s="6"/>
      <c r="KS128" s="6"/>
      <c r="KT128" s="6"/>
      <c r="KU128" s="6"/>
      <c r="KV128" s="6"/>
      <c r="KW128" s="6"/>
      <c r="KX128" s="6"/>
      <c r="KY128" s="6"/>
      <c r="KZ128" s="6"/>
      <c r="LA128" s="6"/>
      <c r="LB128" s="6"/>
      <c r="LC128" s="6"/>
      <c r="LD128" s="6"/>
      <c r="LE128" s="6"/>
      <c r="LF128" s="6"/>
      <c r="LG128" s="6"/>
      <c r="LH128" s="6"/>
      <c r="LI128" s="6"/>
      <c r="LJ128" s="6"/>
      <c r="LK128" s="6"/>
      <c r="LL128" s="6"/>
      <c r="LM128" s="6"/>
      <c r="LN128" s="6"/>
      <c r="LO128" s="6"/>
      <c r="LP128" s="6"/>
      <c r="LQ128" s="6"/>
      <c r="LR128" s="6"/>
      <c r="LS128" s="6"/>
      <c r="LT128" s="6"/>
      <c r="LU128" s="6"/>
      <c r="LV128" s="6"/>
      <c r="LW128" s="6"/>
      <c r="LX128" s="6"/>
      <c r="LY128" s="6"/>
      <c r="LZ128" s="6"/>
      <c r="MA128" s="6"/>
      <c r="MB128" s="6"/>
      <c r="MC128" s="6"/>
      <c r="MD128" s="6"/>
      <c r="ME128" s="6"/>
      <c r="MF128" s="6"/>
      <c r="MG128" s="6"/>
      <c r="MH128" s="6"/>
      <c r="MI128" s="6"/>
      <c r="MJ128" s="6"/>
      <c r="MK128" s="6"/>
      <c r="ML128" s="6"/>
      <c r="MM128" s="6"/>
      <c r="MN128" s="6"/>
      <c r="MO128" s="6"/>
      <c r="MP128" s="6"/>
      <c r="MQ128" s="6"/>
      <c r="MR128" s="6"/>
      <c r="MS128" s="6"/>
      <c r="MT128" s="6"/>
      <c r="MU128" s="6"/>
      <c r="MV128" s="6"/>
      <c r="MW128" s="6"/>
      <c r="MX128" s="6"/>
      <c r="MY128" s="6"/>
      <c r="MZ128" s="6"/>
      <c r="NA128" s="6"/>
      <c r="NB128" s="6"/>
      <c r="NC128" s="6"/>
      <c r="ND128" s="6"/>
      <c r="NE128" s="6"/>
      <c r="NF128" s="6"/>
      <c r="NG128" s="6"/>
      <c r="NH128" s="6"/>
      <c r="NI128" s="6"/>
      <c r="NJ128" s="6"/>
      <c r="NK128" s="6"/>
      <c r="NL128" s="6"/>
      <c r="NM128" s="6"/>
      <c r="NN128" s="6"/>
      <c r="NO128" s="6"/>
      <c r="NP128" s="6"/>
      <c r="NQ128" s="6"/>
      <c r="NR128" s="6"/>
      <c r="NS128" s="6"/>
      <c r="NT128" s="6"/>
      <c r="NU128" s="6"/>
      <c r="NV128" s="6"/>
      <c r="NW128" s="6"/>
      <c r="NX128" s="6"/>
      <c r="NY128" s="6"/>
      <c r="NZ128" s="6"/>
      <c r="OA128" s="6"/>
      <c r="OB128" s="6"/>
      <c r="OC128" s="6"/>
      <c r="OD128" s="6"/>
      <c r="OE128" s="6"/>
      <c r="OF128" s="6"/>
      <c r="OG128" s="6"/>
      <c r="OH128" s="6"/>
      <c r="OI128" s="6"/>
      <c r="OJ128" s="6"/>
      <c r="OK128" s="6"/>
      <c r="OL128" s="6"/>
      <c r="OM128" s="6"/>
      <c r="ON128" s="6"/>
    </row>
    <row r="129" spans="4:404" hidden="1" x14ac:dyDescent="0.3">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c r="DA129" s="6"/>
      <c r="DB129" s="6"/>
      <c r="DC129" s="6"/>
      <c r="DD129" s="6"/>
      <c r="DE129" s="6"/>
      <c r="DF129" s="6"/>
      <c r="DG129" s="6"/>
      <c r="DH129" s="6"/>
      <c r="DI129" s="6"/>
      <c r="DJ129" s="6"/>
      <c r="DK129" s="6"/>
      <c r="DL129" s="6"/>
      <c r="DM129" s="6"/>
      <c r="DN129" s="6"/>
      <c r="DO129" s="6"/>
      <c r="DP129" s="6"/>
      <c r="DQ129" s="6"/>
      <c r="DR129" s="6"/>
      <c r="DS129" s="6"/>
      <c r="DT129" s="6"/>
      <c r="DU129" s="6"/>
      <c r="DV129" s="6"/>
      <c r="DW129" s="6"/>
      <c r="DX129" s="6"/>
      <c r="DY129" s="6"/>
      <c r="DZ129" s="6"/>
      <c r="EA129" s="6"/>
      <c r="EB129" s="6"/>
      <c r="EC129" s="6"/>
      <c r="ED129" s="6"/>
      <c r="EE129" s="6"/>
      <c r="EF129" s="6"/>
      <c r="EG129" s="6"/>
      <c r="EH129" s="6"/>
      <c r="EI129" s="6"/>
      <c r="EJ129" s="6"/>
      <c r="EK129" s="6"/>
      <c r="EL129" s="6"/>
      <c r="EM129" s="6"/>
      <c r="EN129" s="6"/>
      <c r="EO129" s="6"/>
      <c r="EP129" s="6"/>
      <c r="EQ129" s="6"/>
      <c r="ER129" s="6"/>
      <c r="ES129" s="6"/>
      <c r="ET129" s="6"/>
      <c r="EU129" s="6"/>
      <c r="EV129" s="6"/>
      <c r="EW129" s="6"/>
      <c r="EX129" s="6"/>
      <c r="EY129" s="6"/>
      <c r="EZ129" s="6"/>
      <c r="FA129" s="6"/>
      <c r="FB129" s="6"/>
      <c r="FC129" s="6"/>
      <c r="FD129" s="6"/>
      <c r="FE129" s="6"/>
      <c r="FF129" s="6"/>
      <c r="FG129" s="6"/>
      <c r="FH129" s="6"/>
      <c r="FI129" s="6"/>
      <c r="FJ129" s="6"/>
      <c r="FK129" s="6"/>
      <c r="FL129" s="6"/>
      <c r="FM129" s="6"/>
      <c r="FN129" s="6"/>
      <c r="FO129" s="6"/>
      <c r="FP129" s="6"/>
      <c r="FQ129" s="6"/>
      <c r="FR129" s="6"/>
      <c r="FS129" s="6"/>
      <c r="FT129" s="6"/>
      <c r="FU129" s="6"/>
      <c r="FV129" s="6"/>
      <c r="FW129" s="6"/>
      <c r="FX129" s="6"/>
      <c r="FY129" s="6"/>
      <c r="FZ129" s="6"/>
      <c r="GA129" s="6"/>
      <c r="GB129" s="6"/>
      <c r="GC129" s="6"/>
      <c r="GD129" s="6"/>
      <c r="GE129" s="6"/>
      <c r="GF129" s="6"/>
      <c r="GG129" s="6"/>
      <c r="GH129" s="6"/>
      <c r="GI129" s="6"/>
      <c r="GJ129" s="6"/>
      <c r="GK129" s="6"/>
      <c r="GL129" s="6"/>
      <c r="GM129" s="6"/>
      <c r="GN129" s="6"/>
      <c r="GO129" s="6"/>
      <c r="GP129" s="6"/>
      <c r="GQ129" s="6"/>
      <c r="GR129" s="6"/>
      <c r="GS129" s="6"/>
      <c r="GT129" s="6"/>
      <c r="GU129" s="6"/>
      <c r="GV129" s="6"/>
      <c r="GW129" s="6"/>
      <c r="GX129" s="6"/>
      <c r="GY129" s="6"/>
      <c r="GZ129" s="6"/>
      <c r="HA129" s="6"/>
      <c r="HB129" s="6"/>
      <c r="HC129" s="6"/>
      <c r="HD129" s="6"/>
      <c r="HE129" s="6"/>
      <c r="HF129" s="6"/>
      <c r="HG129" s="6"/>
      <c r="HH129" s="6"/>
      <c r="HI129" s="6"/>
      <c r="HJ129" s="6"/>
      <c r="HK129" s="6"/>
      <c r="HL129" s="6"/>
      <c r="HM129" s="6"/>
      <c r="HN129" s="6"/>
      <c r="HO129" s="6"/>
      <c r="HP129" s="6"/>
      <c r="HQ129" s="6"/>
      <c r="HR129" s="6"/>
      <c r="HS129" s="6"/>
      <c r="HT129" s="6"/>
      <c r="HU129" s="6"/>
      <c r="HV129" s="6"/>
      <c r="HW129" s="6"/>
      <c r="HX129" s="6"/>
      <c r="HY129" s="6"/>
      <c r="HZ129" s="6"/>
      <c r="IA129" s="6"/>
      <c r="IB129" s="6"/>
      <c r="IC129" s="6"/>
      <c r="ID129" s="6"/>
      <c r="IE129" s="6"/>
      <c r="IF129" s="6"/>
      <c r="IG129" s="6"/>
      <c r="IH129" s="6"/>
      <c r="II129" s="6"/>
      <c r="IJ129" s="6"/>
      <c r="IK129" s="6"/>
      <c r="IL129" s="6"/>
      <c r="IM129" s="6"/>
      <c r="IN129" s="6"/>
      <c r="IO129" s="6"/>
      <c r="IP129" s="6"/>
      <c r="IQ129" s="6"/>
      <c r="IR129" s="6"/>
      <c r="IS129" s="6"/>
      <c r="IT129" s="6"/>
      <c r="IU129" s="6"/>
      <c r="IV129" s="6"/>
      <c r="IW129" s="6"/>
      <c r="IX129" s="6"/>
      <c r="IY129" s="6"/>
      <c r="IZ129" s="6"/>
      <c r="JA129" s="6"/>
      <c r="JB129" s="6"/>
      <c r="JC129" s="6"/>
      <c r="JD129" s="6"/>
      <c r="JE129" s="6"/>
      <c r="JF129" s="6"/>
      <c r="JG129" s="6"/>
      <c r="JH129" s="6"/>
      <c r="JI129" s="6"/>
      <c r="JJ129" s="6"/>
      <c r="JK129" s="6"/>
      <c r="JL129" s="6"/>
      <c r="JM129" s="6"/>
      <c r="JN129" s="6"/>
      <c r="JO129" s="6"/>
      <c r="JP129" s="6"/>
      <c r="JQ129" s="6"/>
      <c r="JR129" s="6"/>
      <c r="JS129" s="6"/>
      <c r="JT129" s="6"/>
      <c r="JU129" s="6"/>
      <c r="JV129" s="6"/>
      <c r="JW129" s="6"/>
      <c r="JX129" s="6"/>
      <c r="JY129" s="6"/>
      <c r="JZ129" s="6"/>
      <c r="KA129" s="6"/>
      <c r="KB129" s="6"/>
      <c r="KC129" s="6"/>
      <c r="KD129" s="6"/>
      <c r="KE129" s="6"/>
      <c r="KF129" s="6"/>
      <c r="KG129" s="6"/>
      <c r="KH129" s="6"/>
      <c r="KI129" s="6"/>
      <c r="KJ129" s="6"/>
      <c r="KK129" s="6"/>
      <c r="KL129" s="6"/>
      <c r="KM129" s="6"/>
      <c r="KN129" s="6"/>
      <c r="KO129" s="6"/>
      <c r="KP129" s="6"/>
      <c r="KQ129" s="6"/>
      <c r="KR129" s="6"/>
      <c r="KS129" s="6"/>
      <c r="KT129" s="6"/>
      <c r="KU129" s="6"/>
      <c r="KV129" s="6"/>
      <c r="KW129" s="6"/>
      <c r="KX129" s="6"/>
      <c r="KY129" s="6"/>
      <c r="KZ129" s="6"/>
      <c r="LA129" s="6"/>
      <c r="LB129" s="6"/>
      <c r="LC129" s="6"/>
      <c r="LD129" s="6"/>
      <c r="LE129" s="6"/>
      <c r="LF129" s="6"/>
      <c r="LG129" s="6"/>
      <c r="LH129" s="6"/>
      <c r="LI129" s="6"/>
      <c r="LJ129" s="6"/>
      <c r="LK129" s="6"/>
      <c r="LL129" s="6"/>
      <c r="LM129" s="6"/>
      <c r="LN129" s="6"/>
      <c r="LO129" s="6"/>
      <c r="LP129" s="6"/>
      <c r="LQ129" s="6"/>
      <c r="LR129" s="6"/>
      <c r="LS129" s="6"/>
      <c r="LT129" s="6"/>
      <c r="LU129" s="6"/>
      <c r="LV129" s="6"/>
      <c r="LW129" s="6"/>
      <c r="LX129" s="6"/>
      <c r="LY129" s="6"/>
      <c r="LZ129" s="6"/>
      <c r="MA129" s="6"/>
      <c r="MB129" s="6"/>
      <c r="MC129" s="6"/>
      <c r="MD129" s="6"/>
      <c r="ME129" s="6"/>
      <c r="MF129" s="6"/>
      <c r="MG129" s="6"/>
      <c r="MH129" s="6"/>
      <c r="MI129" s="6"/>
      <c r="MJ129" s="6"/>
      <c r="MK129" s="6"/>
      <c r="ML129" s="6"/>
      <c r="MM129" s="6"/>
      <c r="MN129" s="6"/>
      <c r="MO129" s="6"/>
      <c r="MP129" s="6"/>
      <c r="MQ129" s="6"/>
      <c r="MR129" s="6"/>
      <c r="MS129" s="6"/>
      <c r="MT129" s="6"/>
      <c r="MU129" s="6"/>
      <c r="MV129" s="6"/>
      <c r="MW129" s="6"/>
      <c r="MX129" s="6"/>
      <c r="MY129" s="6"/>
      <c r="MZ129" s="6"/>
      <c r="NA129" s="6"/>
      <c r="NB129" s="6"/>
      <c r="NC129" s="6"/>
      <c r="ND129" s="6"/>
      <c r="NE129" s="6"/>
      <c r="NF129" s="6"/>
      <c r="NG129" s="6"/>
      <c r="NH129" s="6"/>
      <c r="NI129" s="6"/>
      <c r="NJ129" s="6"/>
      <c r="NK129" s="6"/>
      <c r="NL129" s="6"/>
      <c r="NM129" s="6"/>
      <c r="NN129" s="6"/>
      <c r="NO129" s="6"/>
      <c r="NP129" s="6"/>
      <c r="NQ129" s="6"/>
      <c r="NR129" s="6"/>
      <c r="NS129" s="6"/>
      <c r="NT129" s="6"/>
      <c r="NU129" s="6"/>
      <c r="NV129" s="6"/>
      <c r="NW129" s="6"/>
      <c r="NX129" s="6"/>
      <c r="NY129" s="6"/>
      <c r="NZ129" s="6"/>
      <c r="OA129" s="6"/>
      <c r="OB129" s="6"/>
      <c r="OC129" s="6"/>
      <c r="OD129" s="6"/>
      <c r="OE129" s="6"/>
      <c r="OF129" s="6"/>
      <c r="OG129" s="6"/>
      <c r="OH129" s="6"/>
      <c r="OI129" s="6"/>
      <c r="OJ129" s="6"/>
      <c r="OK129" s="6"/>
      <c r="OL129" s="6"/>
      <c r="OM129" s="6"/>
      <c r="ON129" s="6"/>
    </row>
  </sheetData>
  <sheetProtection algorithmName="SHA-512" hashValue="E3DSn6pPnmgLPOnJnrjSPc2GDfDemIDjGLbBJjV1lbm30iZdLev7A5gQ8fKQYgN5p2vA3WvDUFSPdtt0jcqOOg==" saltValue="LIAr47mP03dS2wiRJoyLHA==" spinCount="100000" sheet="1" objects="1" scenarios="1" selectLockedCells="1"/>
  <mergeCells count="160">
    <mergeCell ref="CQ3:CU3"/>
    <mergeCell ref="CV3:CZ3"/>
    <mergeCell ref="DA3:DE3"/>
    <mergeCell ref="DF3:DJ3"/>
    <mergeCell ref="DK4:DO4"/>
    <mergeCell ref="DP4:DT4"/>
    <mergeCell ref="AX3:BB3"/>
    <mergeCell ref="BC3:BG3"/>
    <mergeCell ref="BH3:BL3"/>
    <mergeCell ref="BM3:BQ3"/>
    <mergeCell ref="BR3:BV3"/>
    <mergeCell ref="BW3:CA3"/>
    <mergeCell ref="CB3:CF3"/>
    <mergeCell ref="CG3:CK3"/>
    <mergeCell ref="CL3:CP3"/>
    <mergeCell ref="DK3:DO3"/>
    <mergeCell ref="DP3:DT3"/>
    <mergeCell ref="E3:I3"/>
    <mergeCell ref="J3:N3"/>
    <mergeCell ref="O3:S3"/>
    <mergeCell ref="T3:X3"/>
    <mergeCell ref="Y3:AC3"/>
    <mergeCell ref="AD3:AH3"/>
    <mergeCell ref="AI3:AM3"/>
    <mergeCell ref="AN3:AR3"/>
    <mergeCell ref="AS3:AW3"/>
    <mergeCell ref="GR4:GV4"/>
    <mergeCell ref="GW4:HA4"/>
    <mergeCell ref="HB4:HF4"/>
    <mergeCell ref="HG4:HK4"/>
    <mergeCell ref="HL4:HP4"/>
    <mergeCell ref="HQ4:HU4"/>
    <mergeCell ref="HV4:HZ4"/>
    <mergeCell ref="FN4:FR4"/>
    <mergeCell ref="FS4:FW4"/>
    <mergeCell ref="FX4:GB4"/>
    <mergeCell ref="GC4:GG4"/>
    <mergeCell ref="GH4:GL4"/>
    <mergeCell ref="GM4:GQ4"/>
    <mergeCell ref="LC4:LG4"/>
    <mergeCell ref="LH4:LL4"/>
    <mergeCell ref="IA4:IE4"/>
    <mergeCell ref="IF4:IJ4"/>
    <mergeCell ref="IK4:IO4"/>
    <mergeCell ref="IP4:IT4"/>
    <mergeCell ref="IU4:IY4"/>
    <mergeCell ref="IZ4:JD4"/>
    <mergeCell ref="JE4:JI4"/>
    <mergeCell ref="JJ4:JN4"/>
    <mergeCell ref="JO4:JS4"/>
    <mergeCell ref="JT4:JX4"/>
    <mergeCell ref="JY4:KC4"/>
    <mergeCell ref="KD4:KH4"/>
    <mergeCell ref="KI4:KM4"/>
    <mergeCell ref="KN4:KR4"/>
    <mergeCell ref="KS4:KW4"/>
    <mergeCell ref="KX4:LB4"/>
    <mergeCell ref="DU3:DY3"/>
    <mergeCell ref="DZ3:ED3"/>
    <mergeCell ref="EE3:EI3"/>
    <mergeCell ref="EJ3:EN3"/>
    <mergeCell ref="EO3:ES3"/>
    <mergeCell ref="ET3:EX3"/>
    <mergeCell ref="EY3:FC3"/>
    <mergeCell ref="FD3:FH3"/>
    <mergeCell ref="FI3:FM3"/>
    <mergeCell ref="FN3:FR3"/>
    <mergeCell ref="FS3:FW3"/>
    <mergeCell ref="FX3:GB3"/>
    <mergeCell ref="GC3:GG3"/>
    <mergeCell ref="GH3:GL3"/>
    <mergeCell ref="GM3:GQ3"/>
    <mergeCell ref="GR3:GV3"/>
    <mergeCell ref="JE3:JI3"/>
    <mergeCell ref="JJ3:JN3"/>
    <mergeCell ref="IA3:IE3"/>
    <mergeCell ref="IF3:IJ3"/>
    <mergeCell ref="IK3:IO3"/>
    <mergeCell ref="IP3:IT3"/>
    <mergeCell ref="IU3:IY3"/>
    <mergeCell ref="IZ3:JD3"/>
    <mergeCell ref="GW3:HA3"/>
    <mergeCell ref="HB3:HF3"/>
    <mergeCell ref="HG3:HK3"/>
    <mergeCell ref="HL3:HP3"/>
    <mergeCell ref="HQ3:HU3"/>
    <mergeCell ref="HV3:HZ3"/>
    <mergeCell ref="JO3:JS3"/>
    <mergeCell ref="JT3:JX3"/>
    <mergeCell ref="JY3:KC3"/>
    <mergeCell ref="KD3:KH3"/>
    <mergeCell ref="KI3:KM3"/>
    <mergeCell ref="KN3:KR3"/>
    <mergeCell ref="KS3:KW3"/>
    <mergeCell ref="MV3:MZ3"/>
    <mergeCell ref="NA3:NE3"/>
    <mergeCell ref="NF3:NJ3"/>
    <mergeCell ref="NK3:NO3"/>
    <mergeCell ref="NP3:NT3"/>
    <mergeCell ref="NU3:NY3"/>
    <mergeCell ref="NZ3:OD3"/>
    <mergeCell ref="OE3:OI3"/>
    <mergeCell ref="KX3:LB3"/>
    <mergeCell ref="LC3:LG3"/>
    <mergeCell ref="LH3:LL3"/>
    <mergeCell ref="LM3:LQ3"/>
    <mergeCell ref="LR3:LV3"/>
    <mergeCell ref="LW3:MA3"/>
    <mergeCell ref="MB3:MF3"/>
    <mergeCell ref="MG3:MK3"/>
    <mergeCell ref="ML3:MP3"/>
    <mergeCell ref="OJ3:ON3"/>
    <mergeCell ref="E4:I4"/>
    <mergeCell ref="J4:N4"/>
    <mergeCell ref="O4:S4"/>
    <mergeCell ref="T4:X4"/>
    <mergeCell ref="Y4:AC4"/>
    <mergeCell ref="AD4:AH4"/>
    <mergeCell ref="AI4:AM4"/>
    <mergeCell ref="AN4:AR4"/>
    <mergeCell ref="AS4:AW4"/>
    <mergeCell ref="AX4:BB4"/>
    <mergeCell ref="BC4:BG4"/>
    <mergeCell ref="BH4:BL4"/>
    <mergeCell ref="BM4:BQ4"/>
    <mergeCell ref="BR4:BV4"/>
    <mergeCell ref="BW4:CA4"/>
    <mergeCell ref="CB4:CF4"/>
    <mergeCell ref="CG4:CK4"/>
    <mergeCell ref="CL4:CP4"/>
    <mergeCell ref="CQ4:CU4"/>
    <mergeCell ref="CV4:CZ4"/>
    <mergeCell ref="DA4:DE4"/>
    <mergeCell ref="DF4:DJ4"/>
    <mergeCell ref="MQ3:MU3"/>
    <mergeCell ref="DU4:DY4"/>
    <mergeCell ref="DZ4:ED4"/>
    <mergeCell ref="EE4:EI4"/>
    <mergeCell ref="EJ4:EN4"/>
    <mergeCell ref="EO4:ES4"/>
    <mergeCell ref="ET4:EX4"/>
    <mergeCell ref="EY4:FC4"/>
    <mergeCell ref="FD4:FH4"/>
    <mergeCell ref="FI4:FM4"/>
    <mergeCell ref="NF4:NJ4"/>
    <mergeCell ref="NK4:NO4"/>
    <mergeCell ref="NP4:NT4"/>
    <mergeCell ref="NU4:NY4"/>
    <mergeCell ref="NZ4:OD4"/>
    <mergeCell ref="OE4:OI4"/>
    <mergeCell ref="OJ4:ON4"/>
    <mergeCell ref="LM4:LQ4"/>
    <mergeCell ref="LR4:LV4"/>
    <mergeCell ref="LW4:MA4"/>
    <mergeCell ref="MB4:MF4"/>
    <mergeCell ref="MG4:MK4"/>
    <mergeCell ref="ML4:MP4"/>
    <mergeCell ref="MQ4:MU4"/>
    <mergeCell ref="MV4:MZ4"/>
    <mergeCell ref="NA4:NE4"/>
  </mergeCells>
  <conditionalFormatting sqref="E4 J4 O4 T4 Y4 AD4 AI4 BH4 CG4 DF4 EE4 FD4 GC4 HB4 IA4 IZ4 JY4 KX4 LW4 MV4 NU4 AN4 BM4 CL4 DK4 EJ4 FI4 GH4 HG4 IF4 JE4 KD4 LC4 MB4 NA4 NZ4 AS4 BR4 CQ4 DP4 EO4 FN4 GM4 HL4 IK4 JJ4 KI4 LH4 MG4 NF4 OE4 AX4 BW4 CV4 DU4 ET4 FS4 GR4 HQ4 IP4 JO4 KN4 LM4 ML4 NK4 OJ4 BC4 CB4 DA4 DZ4 EY4 FX4 GW4 HV4 IU4 JT4 KS4 LR4 MQ4 NP4">
    <cfRule type="expression" dxfId="240" priority="41">
      <formula>E2&gt;0</formula>
    </cfRule>
  </conditionalFormatting>
  <conditionalFormatting sqref="E8:G8 J8:L8">
    <cfRule type="expression" dxfId="239" priority="40">
      <formula>E$2</formula>
    </cfRule>
  </conditionalFormatting>
  <conditionalFormatting sqref="E7:G7 J7:L7 O7:Q7 T7:V7 Y7:AA7 AD7:AF7 AI7:AK7 AN7:AP7 AS7:AU7 AX7:AZ7 BC7:BE7 BH7:BJ7 BM7:BO7 BR7:BT7 BW7:BY7 CB7:CD7 CG7:CI7 CL7:CN7 CQ7:CS7 CV7:CX7 DA7:DC7 DF7:DH7 DK7:DM7 DP7:DR7 DU7:DW7 DZ7:EB7 EE7:EG7 EJ7:EL7 EO7:EQ7 ET7:EV7 EY7:FA7 FD7:FF7 FI7:FK7 FN7:FP7 FS7:FU7 FX7:FZ7 GC7:GE7 GH7:GJ7 GM7:GO7 GR7:GT7 GW7:GY7 HB7:HD7 HG7:HI7 HL7:HN7 HQ7:HS7 HV7:HX7 IA7:IC7 IF7:IH7 IK7:IM7 IP7:IR7 IU7:IW7 IZ7:JB7 JE7:JG7 JJ7:JL7 JO7:JQ7 JT7:JV7 JY7:KA7 KD7:KF7 KI7:KK7 KN7:KP7 KS7:KU7 KX7:KZ7 LC7:LE7 LH7:LJ7 LM7:LO7 LR7:LT7 LW7:LY7 MB7:MD7 MG7:MI7 ML7:MN7 MQ7:MS7 MV7:MX7 NA7:NC7 NF7:NH7 NK7:NM7 NP7:NR7 NU7:NW7 NZ7:OB7 OE7:OG7 OJ7:OL7">
    <cfRule type="expression" dxfId="238" priority="39">
      <formula>E$2&gt;0</formula>
    </cfRule>
  </conditionalFormatting>
  <conditionalFormatting sqref="E9:G9 J9:L9">
    <cfRule type="expression" dxfId="237" priority="38">
      <formula>E$2&gt;0</formula>
    </cfRule>
  </conditionalFormatting>
  <conditionalFormatting sqref="E10:G10 E12:G12 E14:G14 E16:G16 E18:G18 E20:G20 E22:G22 E24:G24 E26:G26 J10:L10 J12:L12 J14:L14 J16:L16 J18:L18 J20:L20 J22:L22 J24:L24 J26:L26">
    <cfRule type="expression" dxfId="236" priority="37">
      <formula>E$2</formula>
    </cfRule>
  </conditionalFormatting>
  <conditionalFormatting sqref="E11:G11 E13:G13 E15:G15 E17:G17 E19:G19 E21:G21 E23:G23 E25:G25 E27:G27 J11:L11 J13:L13 J15:L15 J17:L17 J19:L19 J21:L21 J23:L23 J25:L25 J27:L27">
    <cfRule type="expression" dxfId="235" priority="36">
      <formula>E$2&gt;0</formula>
    </cfRule>
  </conditionalFormatting>
  <conditionalFormatting sqref="E3 J3 O3 T3 Y3 AD3 AI3 AN3 AS3 AX3 BC3 BH3 BM3 BR3 BW3 CB3 CG3 CL3 CQ3 CV3 DA3 DF3 DK3 DP3 DU3 DZ3 EE3 EJ3 EO3 ET3 EY3 FD3 FI3 FN3 FS3 FX3 GC3 GH3 GM3 GR3 GW3 HB3 HG3 HL3 HQ3 HV3 IA3 IF3 IK3 IP3 IU3 IZ3 JE3 JJ3 JO3 JT3 JY3 KD3 KI3 KN3 KS3 KX3 LC3 LH3 LM3 LR3 LW3 MB3 MG3 ML3 MQ3 MV3 NA3 NF3 NK3 NP3 NU3 NZ3 OE3 OJ3">
    <cfRule type="expression" dxfId="234" priority="35">
      <formula>AND(E2&gt;0,F2&gt;0)</formula>
    </cfRule>
  </conditionalFormatting>
  <conditionalFormatting sqref="I7 N7 S7 X7 AC7 AH7 AM7 AR7 AW7 BB7 BG7 BL7 BQ7 BV7 CA7 CF7 CK7 CP7 CU7 CZ7 DE7 DJ7 DO7 DT7 DY7 ED7 EI7 EN7 ES7 EX7 FC7 FH7 FM7 FR7 FW7 GB7 GG7 GL7 GQ7 GV7 HA7 HF7 HK7 HP7 HU7 HZ7 IE7 IJ7 IO7 IT7 IY7 JD7 JI7 JN7 JS7 JX7 KC7 KH7 KM7 KR7 KW7 LB7 LG7 LL7 LQ7 LV7 MA7 MF7 MK7 MP7 MU7 MZ7 NE7 NJ7 NO7 NT7 NY7 OD7 OI7 ON7">
    <cfRule type="expression" dxfId="233" priority="22">
      <formula>I$2&gt;0</formula>
    </cfRule>
  </conditionalFormatting>
  <conditionalFormatting sqref="I8:I27 N8:N27">
    <cfRule type="expression" dxfId="232" priority="21">
      <formula>I$2&gt;0</formula>
    </cfRule>
  </conditionalFormatting>
  <conditionalFormatting sqref="I8:I27 N8:N27">
    <cfRule type="expression" dxfId="231" priority="20">
      <formula>I8&lt;0</formula>
    </cfRule>
  </conditionalFormatting>
  <conditionalFormatting sqref="H7 M7 R7 W7 AB7 AG7 AL7 AQ7 AV7 BA7 BF7 BK7 BP7 BU7 BZ7 CE7 CJ7 CO7 CT7 CY7 DD7 DI7 DN7 DS7 DX7 EC7 EH7 EM7 ER7 EW7 FB7 FG7 FL7 FQ7 FV7 GA7 GF7 GK7 GP7 GU7 GZ7 HE7 HJ7 HO7 HT7 HY7 ID7 II7 IN7 IS7 IX7 JC7 JH7 JM7 JR7 JW7 KB7 KG7 KL7 KQ7 KV7 LA7 LF7 LK7 LP7 LU7 LZ7 ME7 MJ7 MO7 MT7 MY7 ND7 NI7 NN7 NS7 NX7 OC7 OH7 OM7">
    <cfRule type="expression" dxfId="230" priority="15">
      <formula>H$2&gt;0</formula>
    </cfRule>
    <cfRule type="expression" dxfId="229" priority="19">
      <formula>H$2&gt;0</formula>
    </cfRule>
  </conditionalFormatting>
  <conditionalFormatting sqref="H8:H27 M8:M27">
    <cfRule type="expression" dxfId="228" priority="16">
      <formula>H$2&gt;0</formula>
    </cfRule>
  </conditionalFormatting>
  <conditionalFormatting sqref="O8:Q8">
    <cfRule type="expression" dxfId="227" priority="14">
      <formula>O$2</formula>
    </cfRule>
  </conditionalFormatting>
  <conditionalFormatting sqref="O9:Q9">
    <cfRule type="expression" dxfId="226" priority="13">
      <formula>O$2&gt;0</formula>
    </cfRule>
  </conditionalFormatting>
  <conditionalFormatting sqref="O10:Q10 O12:Q12 O14:Q14 O16:Q16 O18:Q18 O20:Q20 O22:Q22 O24:Q24 O26:Q26">
    <cfRule type="expression" dxfId="225" priority="12">
      <formula>O$2</formula>
    </cfRule>
  </conditionalFormatting>
  <conditionalFormatting sqref="O11:Q11 O13:Q13 O15:Q15 O17:Q17 O19:Q19 O21:Q21 O23:Q23 O25:Q25 O27:Q27">
    <cfRule type="expression" dxfId="224" priority="11">
      <formula>O$2&gt;0</formula>
    </cfRule>
  </conditionalFormatting>
  <conditionalFormatting sqref="S8:S27">
    <cfRule type="expression" dxfId="223" priority="10">
      <formula>S$2&gt;0</formula>
    </cfRule>
  </conditionalFormatting>
  <conditionalFormatting sqref="S8:S27">
    <cfRule type="expression" dxfId="222" priority="9">
      <formula>S8&lt;0</formula>
    </cfRule>
  </conditionalFormatting>
  <conditionalFormatting sqref="R8:R27">
    <cfRule type="expression" dxfId="221" priority="8">
      <formula>R$2&gt;0</formula>
    </cfRule>
  </conditionalFormatting>
  <conditionalFormatting sqref="T8:V8 Y8:AA8 AD8:AF8 AI8:AK8 AN8:AP8 AS8:AU8 AX8:AZ8 BC8:BE8 BH8:BJ8 BM8:BO8 BR8:BT8 BW8:BY8 CB8:CD8 CG8:CI8 CL8:CN8 CQ8:CS8 CV8:CX8 DA8:DC8 DF8:DH8 DK8:DM8 DP8:DR8 DU8:DW8 DZ8:EB8 EE8:EG8 EJ8:EL8 EO8:EQ8 ET8:EV8 EY8:FA8 FD8:FF8 FI8:FK8 FN8:FP8 FS8:FU8 FX8:FZ8 GC8:GE8 GH8:GJ8 GM8:GO8 GR8:GT8 GW8:GY8 HB8:HD8 HG8:HI8 HL8:HN8 HQ8:HS8 HV8:HX8 IA8:IC8 IF8:IH8 IK8:IM8 IP8:IR8 IU8:IW8 IZ8:JB8 JE8:JG8 JJ8:JL8 JO8:JQ8 JT8:JV8 JY8:KA8 KD8:KF8 KI8:KK8 KN8:KP8 KS8:KU8 KX8:KZ8 LC8:LE8 LH8:LJ8 LM8:LO8 LR8:LT8 LW8:LY8 MB8:MD8 MG8:MI8 ML8:MN8 MQ8:MS8 MV8:MX8 NA8:NC8 NF8:NH8 NK8:NM8 NP8:NR8 NU8:NW8 NZ8:OB8 OE8:OG8 OJ8:OL8">
    <cfRule type="expression" dxfId="220" priority="7">
      <formula>T$2</formula>
    </cfRule>
  </conditionalFormatting>
  <conditionalFormatting sqref="T9:V9 Y9:AA9 AD9:AF9 AI9:AK9 AN9:AP9 AS9:AU9 AX9:AZ9 BC9:BE9 BH9:BJ9 BM9:BO9 BR9:BT9 BW9:BY9 CB9:CD9 CG9:CI9 CL9:CN9 CQ9:CS9 CV9:CX9 DA9:DC9 DF9:DH9 DK9:DM9 DP9:DR9 DU9:DW9 DZ9:EB9 EE9:EG9 EJ9:EL9 EO9:EQ9 ET9:EV9 EY9:FA9 FD9:FF9 FI9:FK9 FN9:FP9 FS9:FU9 FX9:FZ9 GC9:GE9 GH9:GJ9 GM9:GO9 GR9:GT9 GW9:GY9 HB9:HD9 HG9:HI9 HL9:HN9 HQ9:HS9 HV9:HX9 IA9:IC9 IF9:IH9 IK9:IM9 IP9:IR9 IU9:IW9 IZ9:JB9 JE9:JG9 JJ9:JL9 JO9:JQ9 JT9:JV9 JY9:KA9 KD9:KF9 KI9:KK9 KN9:KP9 KS9:KU9 KX9:KZ9 LC9:LE9 LH9:LJ9 LM9:LO9 LR9:LT9 LW9:LY9 MB9:MD9 MG9:MI9 ML9:MN9 MQ9:MS9 MV9:MX9 NA9:NC9 NF9:NH9 NK9:NM9 NP9:NR9 NU9:NW9 NZ9:OB9 OE9:OG9 OJ9:OL9">
    <cfRule type="expression" dxfId="219" priority="6">
      <formula>T$2&gt;0</formula>
    </cfRule>
  </conditionalFormatting>
  <conditionalFormatting sqref="T10:V10 Y10:AA10 AD10:AF10 AI10:AK10 AN10:AP10 AS10:AU10 AX10:AZ10 BC10:BE10 BH10:BJ10 BM10:BO10 BR10:BT10 BW10:BY10 CB10:CD10 CG10:CI10 CL10:CN10 CQ10:CS10 CV10:CX10 DA10:DC10 DF10:DH10 DK10:DM10 DP10:DR10 DU10:DW10 DZ10:EB10 EE10:EG10 EJ10:EL10 EO10:EQ10 ET10:EV10 EY10:FA10 FD10:FF10 FI10:FK10 FN10:FP10 FS10:FU10 FX10:FZ10 GC10:GE10 GH10:GJ10 GM10:GO10 GR10:GT10 GW10:GY10 HB10:HD10 HG10:HI10 HL10:HN10 HQ10:HS10 HV10:HX10 IA10:IC10 IF10:IH10 IK10:IM10 IP10:IR10 IU10:IW10 IZ10:JB10 JE10:JG10 JJ10:JL10 JO10:JQ10 JT10:JV10 JY10:KA10 KD10:KF10 KI10:KK10 KN10:KP10 KS10:KU10 KX10:KZ10 LC10:LE10 LH10:LJ10 LM10:LO10 LR10:LT10 LW10:LY10 MB10:MD10 MG10:MI10 ML10:MN10 MQ10:MS10 MV10:MX10 NA10:NC10 NF10:NH10 NK10:NM10 NP10:NR10 NU10:NW10 NZ10:OB10 OE10:OG10 OJ10:OL10 T12:V12 Y12:AA12 AD12:AF12 AI12:AK12 AN12:AP12 AS12:AU12 AX12:AZ12 BC12:BE12 BH12:BJ12 BM12:BO12 BR12:BT12 BW12:BY12 CB12:CD12 CG12:CI12 CL12:CN12 CQ12:CS12 CV12:CX12 DA12:DC12 DF12:DH12 DK12:DM12 DP12:DR12 DU12:DW12 DZ12:EB12 EE12:EG12 EJ12:EL12 EO12:EQ12 ET12:EV12 EY12:FA12 FD12:FF12 FI12:FK12 FN12:FP12 FS12:FU12 FX12:FZ12 GC12:GE12 GH12:GJ12 GM12:GO12 GR12:GT12 GW12:GY12 HB12:HD12 HG12:HI12 HL12:HN12 HQ12:HS12 HV12:HX12 IA12:IC12 IF12:IH12 IK12:IM12 IP12:IR12 IU12:IW12 IZ12:JB12 JE12:JG12 JJ12:JL12 JO12:JQ12 JT12:JV12 JY12:KA12 KD12:KF12 KI12:KK12 KN12:KP12 KS12:KU12 KX12:KZ12 LC12:LE12 LH12:LJ12 LM12:LO12 LR12:LT12 LW12:LY12 MB12:MD12 MG12:MI12 ML12:MN12 MQ12:MS12 MV12:MX12 NA12:NC12 NF12:NH12 NK12:NM12 NP12:NR12 NU12:NW12 NZ12:OB12 OE12:OG12 OJ12:OL12 T14:V14 Y14:AA14 AD14:AF14 AI14:AK14 AN14:AP14 AS14:AU14 AX14:AZ14 BC14:BE14 BH14:BJ14 BM14:BO14 BR14:BT14 BW14:BY14 CB14:CD14 CG14:CI14 CL14:CN14 CQ14:CS14 CV14:CX14 DA14:DC14 DF14:DH14 DK14:DM14 DP14:DR14 DU14:DW14 DZ14:EB14 EE14:EG14 EJ14:EL14 EO14:EQ14 ET14:EV14 EY14:FA14 FD14:FF14 FI14:FK14 FN14:FP14 FS14:FU14 FX14:FZ14 GC14:GE14 GH14:GJ14 GM14:GO14 GR14:GT14 GW14:GY14 HB14:HD14 HG14:HI14 HL14:HN14 HQ14:HS14 HV14:HX14 IA14:IC14 IF14:IH14 IK14:IM14 IP14:IR14 IU14:IW14 IZ14:JB14 JE14:JG14 JJ14:JL14 JO14:JQ14 JT14:JV14 JY14:KA14 KD14:KF14 KI14:KK14 KN14:KP14 KS14:KU14 KX14:KZ14 LC14:LE14 LH14:LJ14 LM14:LO14 LR14:LT14 LW14:LY14 MB14:MD14 MG14:MI14 ML14:MN14 MQ14:MS14 MV14:MX14 NA14:NC14 NF14:NH14 NK14:NM14 NP14:NR14 NU14:NW14 NZ14:OB14 OE14:OG14 OJ14:OL14 T16:V16 Y16:AA16 AD16:AF16 AI16:AK16 AN16:AP16 AS16:AU16 AX16:AZ16 BC16:BE16 BH16:BJ16 BM16:BO16 BR16:BT16 BW16:BY16 CB16:CD16 CG16:CI16 CL16:CN16 CQ16:CS16 CV16:CX16 DA16:DC16 DF16:DH16 DK16:DM16 DP16:DR16 DU16:DW16 DZ16:EB16 EE16:EG16 EJ16:EL16 EO16:EQ16 ET16:EV16 EY16:FA16 FD16:FF16 FI16:FK16 FN16:FP16 FS16:FU16 FX16:FZ16 GC16:GE16 GH16:GJ16 GM16:GO16 GR16:GT16 GW16:GY16 HB16:HD16 HG16:HI16 HL16:HN16 HQ16:HS16 HV16:HX16 IA16:IC16 IF16:IH16 IK16:IM16 IP16:IR16 IU16:IW16 IZ16:JB16 JE16:JG16 JJ16:JL16 JO16:JQ16 JT16:JV16 JY16:KA16 KD16:KF16 KI16:KK16 KN16:KP16 KS16:KU16 KX16:KZ16 LC16:LE16 LH16:LJ16 LM16:LO16 LR16:LT16 LW16:LY16 MB16:MD16 MG16:MI16 ML16:MN16 MQ16:MS16 MV16:MX16 NA16:NC16 NF16:NH16 NK16:NM16 NP16:NR16 NU16:NW16 NZ16:OB16 OE16:OG16 OJ16:OL16 T18:V18 Y18:AA18 AD18:AF18 AI18:AK18 AN18:AP18 AS18:AU18 AX18:AZ18 BC18:BE18 BH18:BJ18 BM18:BO18 BR18:BT18 BW18:BY18 CB18:CD18 CG18:CI18 CL18:CN18 CQ18:CS18 CV18:CX18 DA18:DC18 DF18:DH18 DK18:DM18 DP18:DR18 DU18:DW18 DZ18:EB18 EE18:EG18 EJ18:EL18 EO18:EQ18 ET18:EV18 EY18:FA18 FD18:FF18 FI18:FK18 FN18:FP18 FS18:FU18 FX18:FZ18 GC18:GE18 GH18:GJ18 GM18:GO18 GR18:GT18 GW18:GY18 HB18:HD18 HG18:HI18 HL18:HN18 HQ18:HS18 HV18:HX18 IA18:IC18 IF18:IH18 IK18:IM18 IP18:IR18 IU18:IW18 IZ18:JB18 JE18:JG18 JJ18:JL18 JO18:JQ18 JT18:JV18 JY18:KA18 KD18:KF18 KI18:KK18 KN18:KP18 KS18:KU18 KX18:KZ18 LC18:LE18 LH18:LJ18 LM18:LO18 LR18:LT18 LW18:LY18 MB18:MD18 MG18:MI18 ML18:MN18 MQ18:MS18 MV18:MX18 NA18:NC18 NF18:NH18 NK18:NM18 NP18:NR18 NU18:NW18 NZ18:OB18 OE18:OG18 OJ18:OL18 T20:V20 Y20:AA20 AD20:AF20 AI20:AK20 AN20:AP20 AS20:AU20 AX20:AZ20 BC20:BE20 BH20:BJ20 BM20:BO20 BR20:BT20 BW20:BY20 CB20:CD20 CG20:CI20 CL20:CN20 CQ20:CS20 CV20:CX20 DA20:DC20 DF20:DH20 DK20:DM20 DP20:DR20 DU20:DW20 DZ20:EB20 EE20:EG20 EJ20:EL20 EO20:EQ20 ET20:EV20 EY20:FA20 FD20:FF20 FI20:FK20 FN20:FP20 FS20:FU20 FX20:FZ20 GC20:GE20 GH20:GJ20 GM20:GO20 GR20:GT20 GW20:GY20 HB20:HD20 HG20:HI20 HL20:HN20 HQ20:HS20 HV20:HX20 IA20:IC20 IF20:IH20 IK20:IM20 IP20:IR20 IU20:IW20 IZ20:JB20 JE20:JG20 JJ20:JL20 JO20:JQ20 JT20:JV20 JY20:KA20 KD20:KF20 KI20:KK20 KN20:KP20 KS20:KU20 KX20:KZ20 LC20:LE20 LH20:LJ20 LM20:LO20 LR20:LT20 LW20:LY20 MB20:MD20 MG20:MI20 ML20:MN20 MQ20:MS20 MV20:MX20 NA20:NC20 NF20:NH20 NK20:NM20 NP20:NR20 NU20:NW20 NZ20:OB20 OE20:OG20 OJ20:OL20 T22:V22 Y22:AA22 AD22:AF22 AI22:AK22 AN22:AP22 AS22:AU22 AX22:AZ22 BC22:BE22 BH22:BJ22 BM22:BO22 BR22:BT22 BW22:BY22 CB22:CD22 CG22:CI22 CL22:CN22 CQ22:CS22 CV22:CX22 DA22:DC22 DF22:DH22 DK22:DM22 DP22:DR22 DU22:DW22 DZ22:EB22 EE22:EG22 EJ22:EL22 EO22:EQ22 ET22:EV22 EY22:FA22 FD22:FF22 FI22:FK22 FN22:FP22 FS22:FU22 FX22:FZ22 GC22:GE22 GH22:GJ22 GM22:GO22 GR22:GT22 GW22:GY22 HB22:HD22 HG22:HI22 HL22:HN22 HQ22:HS22 HV22:HX22 IA22:IC22 IF22:IH22 IK22:IM22 IP22:IR22 IU22:IW22 IZ22:JB22 JE22:JG22 JJ22:JL22 JO22:JQ22 JT22:JV22 JY22:KA22 KD22:KF22 KI22:KK22 KN22:KP22 KS22:KU22 KX22:KZ22 LC22:LE22 LH22:LJ22 LM22:LO22 LR22:LT22 LW22:LY22 MB22:MD22 MG22:MI22 ML22:MN22 MQ22:MS22 MV22:MX22 NA22:NC22 NF22:NH22 NK22:NM22 NP22:NR22 NU22:NW22 NZ22:OB22 OE22:OG22 OJ22:OL22 T24:V24 Y24:AA24 AD24:AF24 AI24:AK24 AN24:AP24 AS24:AU24 AX24:AZ24 BC24:BE24 BH24:BJ24 BM24:BO24 BR24:BT24 BW24:BY24 CB24:CD24 CG24:CI24 CL24:CN24 CQ24:CS24 CV24:CX24 DA24:DC24 DF24:DH24 DK24:DM24 DP24:DR24 DU24:DW24 DZ24:EB24 EE24:EG24 EJ24:EL24 EO24:EQ24 ET24:EV24 EY24:FA24 FD24:FF24 FI24:FK24 FN24:FP24 FS24:FU24 FX24:FZ24 GC24:GE24 GH24:GJ24 GM24:GO24 GR24:GT24 GW24:GY24 HB24:HD24 HG24:HI24 HL24:HN24 HQ24:HS24 HV24:HX24 IA24:IC24 IF24:IH24 IK24:IM24 IP24:IR24 IU24:IW24 IZ24:JB24 JE24:JG24 JJ24:JL24 JO24:JQ24 JT24:JV24 JY24:KA24 KD24:KF24 KI24:KK24 KN24:KP24 KS24:KU24 KX24:KZ24 LC24:LE24 LH24:LJ24 LM24:LO24 LR24:LT24 LW24:LY24 MB24:MD24 MG24:MI24 ML24:MN24 MQ24:MS24 MV24:MX24 NA24:NC24 NF24:NH24 NK24:NM24 NP24:NR24 NU24:NW24 NZ24:OB24 OE24:OG24 OJ24:OL24 T26:V26 Y26:AA26 AD26:AF26 AI26:AK26 AN26:AP26 AS26:AU26 AX26:AZ26 BC26:BE26 BH26:BJ26 BM26:BO26 BR26:BT26 BW26:BY26 CB26:CD26 CG26:CI26 CL26:CN26 CQ26:CS26 CV26:CX26 DA26:DC26 DF26:DH26 DK26:DM26 DP26:DR26 DU26:DW26 DZ26:EB26 EE26:EG26 EJ26:EL26 EO26:EQ26 ET26:EV26 EY26:FA26 FD26:FF26 FI26:FK26 FN26:FP26 FS26:FU26 FX26:FZ26 GC26:GE26 GH26:GJ26 GM26:GO26 GR26:GT26 GW26:GY26 HB26:HD26 HG26:HI26 HL26:HN26 HQ26:HS26 HV26:HX26 IA26:IC26 IF26:IH26 IK26:IM26 IP26:IR26 IU26:IW26 IZ26:JB26 JE26:JG26 JJ26:JL26 JO26:JQ26 JT26:JV26 JY26:KA26 KD26:KF26 KI26:KK26 KN26:KP26 KS26:KU26 KX26:KZ26 LC26:LE26 LH26:LJ26 LM26:LO26 LR26:LT26 LW26:LY26 MB26:MD26 MG26:MI26 ML26:MN26 MQ26:MS26 MV26:MX26 NA26:NC26 NF26:NH26 NK26:NM26 NP26:NR26 NU26:NW26 NZ26:OB26 OE26:OG26 OJ26:OL26">
    <cfRule type="expression" dxfId="218" priority="5">
      <formula>T$2</formula>
    </cfRule>
  </conditionalFormatting>
  <conditionalFormatting sqref="T11:V11 Y11:AA11 AD11:AF11 AI11:AK11 AN11:AP11 AS11:AU11 AX11:AZ11 BC11:BE11 BH11:BJ11 BM11:BO11 BR11:BT11 BW11:BY11 CB11:CD11 CG11:CI11 CL11:CN11 CQ11:CS11 CV11:CX11 DA11:DC11 DF11:DH11 DK11:DM11 DP11:DR11 DU11:DW11 DZ11:EB11 EE11:EG11 EJ11:EL11 EO11:EQ11 ET11:EV11 EY11:FA11 FD11:FF11 FI11:FK11 FN11:FP11 FS11:FU11 FX11:FZ11 GC11:GE11 GH11:GJ11 GM11:GO11 GR11:GT11 GW11:GY11 HB11:HD11 HG11:HI11 HL11:HN11 HQ11:HS11 HV11:HX11 IA11:IC11 IF11:IH11 IK11:IM11 IP11:IR11 IU11:IW11 IZ11:JB11 JE11:JG11 JJ11:JL11 JO11:JQ11 JT11:JV11 JY11:KA11 KD11:KF11 KI11:KK11 KN11:KP11 KS11:KU11 KX11:KZ11 LC11:LE11 LH11:LJ11 LM11:LO11 LR11:LT11 LW11:LY11 MB11:MD11 MG11:MI11 ML11:MN11 MQ11:MS11 MV11:MX11 NA11:NC11 NF11:NH11 NK11:NM11 NP11:NR11 NU11:NW11 NZ11:OB11 OE11:OG11 OJ11:OL11 T13:V13 Y13:AA13 AD13:AF13 AI13:AK13 AN13:AP13 AS13:AU13 AX13:AZ13 BC13:BE13 BH13:BJ13 BM13:BO13 BR13:BT13 BW13:BY13 CB13:CD13 CG13:CI13 CL13:CN13 CQ13:CS13 CV13:CX13 DA13:DC13 DF13:DH13 DK13:DM13 DP13:DR13 DU13:DW13 DZ13:EB13 EE13:EG13 EJ13:EL13 EO13:EQ13 ET13:EV13 EY13:FA13 FD13:FF13 FI13:FK13 FN13:FP13 FS13:FU13 FX13:FZ13 GC13:GE13 GH13:GJ13 GM13:GO13 GR13:GT13 GW13:GY13 HB13:HD13 HG13:HI13 HL13:HN13 HQ13:HS13 HV13:HX13 IA13:IC13 IF13:IH13 IK13:IM13 IP13:IR13 IU13:IW13 IZ13:JB13 JE13:JG13 JJ13:JL13 JO13:JQ13 JT13:JV13 JY13:KA13 KD13:KF13 KI13:KK13 KN13:KP13 KS13:KU13 KX13:KZ13 LC13:LE13 LH13:LJ13 LM13:LO13 LR13:LT13 LW13:LY13 MB13:MD13 MG13:MI13 ML13:MN13 MQ13:MS13 MV13:MX13 NA13:NC13 NF13:NH13 NK13:NM13 NP13:NR13 NU13:NW13 NZ13:OB13 OE13:OG13 OJ13:OL13 T15:V15 Y15:AA15 AD15:AF15 AI15:AK15 AN15:AP15 AS15:AU15 AX15:AZ15 BC15:BE15 BH15:BJ15 BM15:BO15 BR15:BT15 BW15:BY15 CB15:CD15 CG15:CI15 CL15:CN15 CQ15:CS15 CV15:CX15 DA15:DC15 DF15:DH15 DK15:DM15 DP15:DR15 DU15:DW15 DZ15:EB15 EE15:EG15 EJ15:EL15 EO15:EQ15 ET15:EV15 EY15:FA15 FD15:FF15 FI15:FK15 FN15:FP15 FS15:FU15 FX15:FZ15 GC15:GE15 GH15:GJ15 GM15:GO15 GR15:GT15 GW15:GY15 HB15:HD15 HG15:HI15 HL15:HN15 HQ15:HS15 HV15:HX15 IA15:IC15 IF15:IH15 IK15:IM15 IP15:IR15 IU15:IW15 IZ15:JB15 JE15:JG15 JJ15:JL15 JO15:JQ15 JT15:JV15 JY15:KA15 KD15:KF15 KI15:KK15 KN15:KP15 KS15:KU15 KX15:KZ15 LC15:LE15 LH15:LJ15 LM15:LO15 LR15:LT15 LW15:LY15 MB15:MD15 MG15:MI15 ML15:MN15 MQ15:MS15 MV15:MX15 NA15:NC15 NF15:NH15 NK15:NM15 NP15:NR15 NU15:NW15 NZ15:OB15 OE15:OG15 OJ15:OL15 T17:V17 Y17:AA17 AD17:AF17 AI17:AK17 AN17:AP17 AS17:AU17 AX17:AZ17 BC17:BE17 BH17:BJ17 BM17:BO17 BR17:BT17 BW17:BY17 CB17:CD17 CG17:CI17 CL17:CN17 CQ17:CS17 CV17:CX17 DA17:DC17 DF17:DH17 DK17:DM17 DP17:DR17 DU17:DW17 DZ17:EB17 EE17:EG17 EJ17:EL17 EO17:EQ17 ET17:EV17 EY17:FA17 FD17:FF17 FI17:FK17 FN17:FP17 FS17:FU17 FX17:FZ17 GC17:GE17 GH17:GJ17 GM17:GO17 GR17:GT17 GW17:GY17 HB17:HD17 HG17:HI17 HL17:HN17 HQ17:HS17 HV17:HX17 IA17:IC17 IF17:IH17 IK17:IM17 IP17:IR17 IU17:IW17 IZ17:JB17 JE17:JG17 JJ17:JL17 JO17:JQ17 JT17:JV17 JY17:KA17 KD17:KF17 KI17:KK17 KN17:KP17 KS17:KU17 KX17:KZ17 LC17:LE17 LH17:LJ17 LM17:LO17 LR17:LT17 LW17:LY17 MB17:MD17 MG17:MI17 ML17:MN17 MQ17:MS17 MV17:MX17 NA17:NC17 NF17:NH17 NK17:NM17 NP17:NR17 NU17:NW17 NZ17:OB17 OE17:OG17 OJ17:OL17 T19:V19 Y19:AA19 AD19:AF19 AI19:AK19 AN19:AP19 AS19:AU19 AX19:AZ19 BC19:BE19 BH19:BJ19 BM19:BO19 BR19:BT19 BW19:BY19 CB19:CD19 CG19:CI19 CL19:CN19 CQ19:CS19 CV19:CX19 DA19:DC19 DF19:DH19 DK19:DM19 DP19:DR19 DU19:DW19 DZ19:EB19 EE19:EG19 EJ19:EL19 EO19:EQ19 ET19:EV19 EY19:FA19 FD19:FF19 FI19:FK19 FN19:FP19 FS19:FU19 FX19:FZ19 GC19:GE19 GH19:GJ19 GM19:GO19 GR19:GT19 GW19:GY19 HB19:HD19 HG19:HI19 HL19:HN19 HQ19:HS19 HV19:HX19 IA19:IC19 IF19:IH19 IK19:IM19 IP19:IR19 IU19:IW19 IZ19:JB19 JE19:JG19 JJ19:JL19 JO19:JQ19 JT19:JV19 JY19:KA19 KD19:KF19 KI19:KK19 KN19:KP19 KS19:KU19 KX19:KZ19 LC19:LE19 LH19:LJ19 LM19:LO19 LR19:LT19 LW19:LY19 MB19:MD19 MG19:MI19 ML19:MN19 MQ19:MS19 MV19:MX19 NA19:NC19 NF19:NH19 NK19:NM19 NP19:NR19 NU19:NW19 NZ19:OB19 OE19:OG19 OJ19:OL19 T21:V21 Y21:AA21 AD21:AF21 AI21:AK21 AN21:AP21 AS21:AU21 AX21:AZ21 BC21:BE21 BH21:BJ21 BM21:BO21 BR21:BT21 BW21:BY21 CB21:CD21 CG21:CI21 CL21:CN21 CQ21:CS21 CV21:CX21 DA21:DC21 DF21:DH21 DK21:DM21 DP21:DR21 DU21:DW21 DZ21:EB21 EE21:EG21 EJ21:EL21 EO21:EQ21 ET21:EV21 EY21:FA21 FD21:FF21 FI21:FK21 FN21:FP21 FS21:FU21 FX21:FZ21 GC21:GE21 GH21:GJ21 GM21:GO21 GR21:GT21 GW21:GY21 HB21:HD21 HG21:HI21 HL21:HN21 HQ21:HS21 HV21:HX21 IA21:IC21 IF21:IH21 IK21:IM21 IP21:IR21 IU21:IW21 IZ21:JB21 JE21:JG21 JJ21:JL21 JO21:JQ21 JT21:JV21 JY21:KA21 KD21:KF21 KI21:KK21 KN21:KP21 KS21:KU21 KX21:KZ21 LC21:LE21 LH21:LJ21 LM21:LO21 LR21:LT21 LW21:LY21 MB21:MD21 MG21:MI21 ML21:MN21 MQ21:MS21 MV21:MX21 NA21:NC21 NF21:NH21 NK21:NM21 NP21:NR21 NU21:NW21 NZ21:OB21 OE21:OG21 OJ21:OL21 T23:V23 Y23:AA23 AD23:AF23 AI23:AK23 AN23:AP23 AS23:AU23 AX23:AZ23 BC23:BE23 BH23:BJ23 BM23:BO23 BR23:BT23 BW23:BY23 CB23:CD23 CG23:CI23 CL23:CN23 CQ23:CS23 CV23:CX23 DA23:DC23 DF23:DH23 DK23:DM23 DP23:DR23 DU23:DW23 DZ23:EB23 EE23:EG23 EJ23:EL23 EO23:EQ23 ET23:EV23 EY23:FA23 FD23:FF23 FI23:FK23 FN23:FP23 FS23:FU23 FX23:FZ23 GC23:GE23 GH23:GJ23 GM23:GO23 GR23:GT23 GW23:GY23 HB23:HD23 HG23:HI23 HL23:HN23 HQ23:HS23 HV23:HX23 IA23:IC23 IF23:IH23 IK23:IM23 IP23:IR23 IU23:IW23 IZ23:JB23 JE23:JG23 JJ23:JL23 JO23:JQ23 JT23:JV23 JY23:KA23 KD23:KF23 KI23:KK23 KN23:KP23 KS23:KU23 KX23:KZ23 LC23:LE23 LH23:LJ23 LM23:LO23 LR23:LT23 LW23:LY23 MB23:MD23 MG23:MI23 ML23:MN23 MQ23:MS23 MV23:MX23 NA23:NC23 NF23:NH23 NK23:NM23 NP23:NR23 NU23:NW23 NZ23:OB23 OE23:OG23 OJ23:OL23 T25:V25 Y25:AA25 AD25:AF25 AI25:AK25 AN25:AP25 AS25:AU25 AX25:AZ25 BC25:BE25 BH25:BJ25 BM25:BO25 BR25:BT25 BW25:BY25 CB25:CD25 CG25:CI25 CL25:CN25 CQ25:CS25 CV25:CX25 DA25:DC25 DF25:DH25 DK25:DM25 DP25:DR25 DU25:DW25 DZ25:EB25 EE25:EG25 EJ25:EL25 EO25:EQ25 ET25:EV25 EY25:FA25 FD25:FF25 FI25:FK25 FN25:FP25 FS25:FU25 FX25:FZ25 GC25:GE25 GH25:GJ25 GM25:GO25 GR25:GT25 GW25:GY25 HB25:HD25 HG25:HI25 HL25:HN25 HQ25:HS25 HV25:HX25 IA25:IC25 IF25:IH25 IK25:IM25 IP25:IR25 IU25:IW25 IZ25:JB25 JE25:JG25 JJ25:JL25 JO25:JQ25 JT25:JV25 JY25:KA25 KD25:KF25 KI25:KK25 KN25:KP25 KS25:KU25 KX25:KZ25 LC25:LE25 LH25:LJ25 LM25:LO25 LR25:LT25 LW25:LY25 MB25:MD25 MG25:MI25 ML25:MN25 MQ25:MS25 MV25:MX25 NA25:NC25 NF25:NH25 NK25:NM25 NP25:NR25 NU25:NW25 NZ25:OB25 OE25:OG25 OJ25:OL25 T27:V27 Y27:AA27 AD27:AF27 AI27:AK27 AN27:AP27 AS27:AU27 AX27:AZ27 BC27:BE27 BH27:BJ27 BM27:BO27 BR27:BT27 BW27:BY27 CB27:CD27 CG27:CI27 CL27:CN27 CQ27:CS27 CV27:CX27 DA27:DC27 DF27:DH27 DK27:DM27 DP27:DR27 DU27:DW27 DZ27:EB27 EE27:EG27 EJ27:EL27 EO27:EQ27 ET27:EV27 EY27:FA27 FD27:FF27 FI27:FK27 FN27:FP27 FS27:FU27 FX27:FZ27 GC27:GE27 GH27:GJ27 GM27:GO27 GR27:GT27 GW27:GY27 HB27:HD27 HG27:HI27 HL27:HN27 HQ27:HS27 HV27:HX27 IA27:IC27 IF27:IH27 IK27:IM27 IP27:IR27 IU27:IW27 IZ27:JB27 JE27:JG27 JJ27:JL27 JO27:JQ27 JT27:JV27 JY27:KA27 KD27:KF27 KI27:KK27 KN27:KP27 KS27:KU27 KX27:KZ27 LC27:LE27 LH27:LJ27 LM27:LO27 LR27:LT27 LW27:LY27 MB27:MD27 MG27:MI27 ML27:MN27 MQ27:MS27 MV27:MX27 NA27:NC27 NF27:NH27 NK27:NM27 NP27:NR27 NU27:NW27 NZ27:OB27 OE27:OG27 OJ27:OL27">
    <cfRule type="expression" dxfId="217" priority="4">
      <formula>T$2&gt;0</formula>
    </cfRule>
  </conditionalFormatting>
  <conditionalFormatting sqref="X8:X27 AC8:AC27 AH8:AH27 AM8:AM27 AR8:AR27 AW8:AW27 BB8:BB27 BG8:BG27 BL8:BL27 BQ8:BQ27 BV8:BV27 CA8:CA27 CF8:CF27 CK8:CK27 CP8:CP27 CU8:CU27 CZ8:CZ27 DE8:DE27 DJ8:DJ27 DO8:DO27 DT8:DT27 DY8:DY27 ED8:ED27 EI8:EI27 EN8:EN27 ES8:ES27 EX8:EX27 FC8:FC27 FH8:FH27 FM8:FM27 FR8:FR27 FW8:FW27 GB8:GB27 GG8:GG27 GL8:GL27 GQ8:GQ27 GV8:GV27 HA8:HA27 HF8:HF27 HK8:HK27 HP8:HP27 HU8:HU27 HZ8:HZ27 IE8:IE27 IJ8:IJ27 IO8:IO27 IT8:IT27 IY8:IY27 JD8:JD27 JI8:JI27 JN8:JN27 JS8:JS27 JX8:JX27 KC8:KC27 KH8:KH27 KM8:KM27 KR8:KR27 KW8:KW27 LB8:LB27 LG8:LG27 LL8:LL27 LQ8:LQ27 LV8:LV27 MA8:MA27 MF8:MF27 MK8:MK27 MP8:MP27 MU8:MU27 MZ8:MZ27 NE8:NE27 NJ8:NJ27 NO8:NO27 NT8:NT27 NY8:NY27 OD8:OD27 OI8:OI27 ON8:ON27">
    <cfRule type="expression" dxfId="216" priority="3">
      <formula>X$2&gt;0</formula>
    </cfRule>
  </conditionalFormatting>
  <conditionalFormatting sqref="X8:X27 AC8:AC27 AH8:AH27 AM8:AM27 AR8:AR27 AW8:AW27 BB8:BB27 BG8:BG27 BL8:BL27 BQ8:BQ27 BV8:BV27 CA8:CA27 CF8:CF27 CK8:CK27 CP8:CP27 CU8:CU27 CZ8:CZ27 DE8:DE27 DJ8:DJ27 DO8:DO27 DT8:DT27 DY8:DY27 ED8:ED27 EI8:EI27 EN8:EN27 ES8:ES27 EX8:EX27 FC8:FC27 FH8:FH27 FM8:FM27 FR8:FR27 FW8:FW27 GB8:GB27 GG8:GG27 GL8:GL27 GQ8:GQ27 GV8:GV27 HA8:HA27 HF8:HF27 HK8:HK27 HP8:HP27 HU8:HU27 HZ8:HZ27 IE8:IE27 IJ8:IJ27 IO8:IO27 IT8:IT27 IY8:IY27 JD8:JD27 JI8:JI27 JN8:JN27 JS8:JS27 JX8:JX27 KC8:KC27 KH8:KH27 KM8:KM27 KR8:KR27 KW8:KW27 LB8:LB27 LG8:LG27 LL8:LL27 LQ8:LQ27 LV8:LV27 MA8:MA27 MF8:MF27 MK8:MK27 MP8:MP27 MU8:MU27 MZ8:MZ27 NE8:NE27 NJ8:NJ27 NO8:NO27 NT8:NT27 NY8:NY27 OD8:OD27 OI8:OI27 ON8:ON27">
    <cfRule type="expression" dxfId="215" priority="2">
      <formula>X8&lt;0</formula>
    </cfRule>
  </conditionalFormatting>
  <conditionalFormatting sqref="W8:W27 AB8:AB27 AG8:AG27 AL8:AL27 AQ8:AQ27 AV8:AV27 BA8:BA27 BF8:BF27 BK8:BK27 BP8:BP27 BU8:BU27 BZ8:BZ27 CE8:CE27 CJ8:CJ27 CO8:CO27 CT8:CT27 CY8:CY27 DD8:DD27 DI8:DI27 DN8:DN27 DS8:DS27 DX8:DX27 EC8:EC27 EH8:EH27 EM8:EM27 ER8:ER27 EW8:EW27 FB8:FB27 FG8:FG27 FL8:FL27 FQ8:FQ27 FV8:FV27 GA8:GA27 GF8:GF27 GK8:GK27 GP8:GP27 GU8:GU27 GZ8:GZ27 HE8:HE27 HJ8:HJ27 HO8:HO27 HT8:HT27 HY8:HY27 ID8:ID27 II8:II27 IN8:IN27 IS8:IS27 IX8:IX27 JC8:JC27 JH8:JH27 JM8:JM27 JR8:JR27 JW8:JW27 KB8:KB27 KG8:KG27 KL8:KL27 KQ8:KQ27 KV8:KV27 LA8:LA27 LF8:LF27 LK8:LK27 LP8:LP27 LU8:LU27 LZ8:LZ27 ME8:ME27 MJ8:MJ27 MO8:MO27 MT8:MT27 MY8:MY27 ND8:ND27 NI8:NI27 NN8:NN27 NS8:NS27 NX8:NX27 OC8:OC27 OH8:OH27 OM8:OM27">
    <cfRule type="expression" dxfId="214" priority="1">
      <formula>W$2&gt;0</formula>
    </cfRule>
  </conditionalFormatting>
  <pageMargins left="0.7" right="0.7" top="0.75" bottom="0.75" header="0.3" footer="0.3"/>
  <pageSetup paperSize="9"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B1:IJ50"/>
  <sheetViews>
    <sheetView zoomScale="110" zoomScaleNormal="110" workbookViewId="0">
      <pane xSplit="4" ySplit="26" topLeftCell="S27" activePane="bottomRight" state="frozen"/>
      <selection pane="topRight" activeCell="E1" sqref="E1"/>
      <selection pane="bottomLeft" activeCell="A27" sqref="A27"/>
      <selection pane="bottomRight" activeCell="AM18" sqref="AM18"/>
    </sheetView>
  </sheetViews>
  <sheetFormatPr baseColWidth="10" defaultColWidth="11.5703125" defaultRowHeight="16.5" x14ac:dyDescent="0.3"/>
  <cols>
    <col min="1" max="1" width="1.7109375" style="699" customWidth="1"/>
    <col min="2" max="2" width="9.140625" style="699" customWidth="1"/>
    <col min="3" max="3" width="1.7109375" style="699" customWidth="1"/>
    <col min="4" max="4" width="36.85546875" style="699" customWidth="1"/>
    <col min="5" max="244" width="7.7109375" style="699" customWidth="1"/>
    <col min="245" max="16384" width="11.5703125" style="699"/>
  </cols>
  <sheetData>
    <row r="1" spans="2:244" ht="12" customHeight="1" thickBot="1" x14ac:dyDescent="0.35">
      <c r="E1" s="700">
        <v>1</v>
      </c>
      <c r="F1" s="700">
        <v>1</v>
      </c>
      <c r="G1" s="700">
        <v>1</v>
      </c>
      <c r="H1" s="700">
        <f>+E1+1</f>
        <v>2</v>
      </c>
      <c r="I1" s="700">
        <f>+F1+1</f>
        <v>2</v>
      </c>
      <c r="J1" s="700">
        <f>+G1+1</f>
        <v>2</v>
      </c>
      <c r="K1" s="700">
        <f>+H1+1</f>
        <v>3</v>
      </c>
      <c r="L1" s="700">
        <f t="shared" ref="L1:BV1" si="0">+I1+1</f>
        <v>3</v>
      </c>
      <c r="M1" s="700">
        <f t="shared" si="0"/>
        <v>3</v>
      </c>
      <c r="N1" s="700">
        <f t="shared" si="0"/>
        <v>4</v>
      </c>
      <c r="O1" s="700">
        <f t="shared" si="0"/>
        <v>4</v>
      </c>
      <c r="P1" s="700">
        <f t="shared" si="0"/>
        <v>4</v>
      </c>
      <c r="Q1" s="700">
        <f t="shared" si="0"/>
        <v>5</v>
      </c>
      <c r="R1" s="700">
        <f t="shared" si="0"/>
        <v>5</v>
      </c>
      <c r="S1" s="700">
        <f t="shared" si="0"/>
        <v>5</v>
      </c>
      <c r="T1" s="700">
        <f t="shared" si="0"/>
        <v>6</v>
      </c>
      <c r="U1" s="700">
        <f t="shared" si="0"/>
        <v>6</v>
      </c>
      <c r="V1" s="700">
        <f t="shared" si="0"/>
        <v>6</v>
      </c>
      <c r="W1" s="700">
        <f t="shared" si="0"/>
        <v>7</v>
      </c>
      <c r="X1" s="700">
        <f t="shared" si="0"/>
        <v>7</v>
      </c>
      <c r="Y1" s="700">
        <f t="shared" si="0"/>
        <v>7</v>
      </c>
      <c r="Z1" s="700">
        <f t="shared" si="0"/>
        <v>8</v>
      </c>
      <c r="AA1" s="700">
        <f t="shared" si="0"/>
        <v>8</v>
      </c>
      <c r="AB1" s="700">
        <f t="shared" si="0"/>
        <v>8</v>
      </c>
      <c r="AC1" s="700">
        <f t="shared" si="0"/>
        <v>9</v>
      </c>
      <c r="AD1" s="700">
        <f t="shared" si="0"/>
        <v>9</v>
      </c>
      <c r="AE1" s="700">
        <f t="shared" si="0"/>
        <v>9</v>
      </c>
      <c r="AF1" s="700">
        <f t="shared" si="0"/>
        <v>10</v>
      </c>
      <c r="AG1" s="700">
        <f t="shared" si="0"/>
        <v>10</v>
      </c>
      <c r="AH1" s="700">
        <f t="shared" si="0"/>
        <v>10</v>
      </c>
      <c r="AI1" s="700">
        <f t="shared" si="0"/>
        <v>11</v>
      </c>
      <c r="AJ1" s="700">
        <f t="shared" si="0"/>
        <v>11</v>
      </c>
      <c r="AK1" s="700">
        <f t="shared" si="0"/>
        <v>11</v>
      </c>
      <c r="AL1" s="700">
        <f t="shared" si="0"/>
        <v>12</v>
      </c>
      <c r="AM1" s="700">
        <f t="shared" si="0"/>
        <v>12</v>
      </c>
      <c r="AN1" s="700">
        <f t="shared" si="0"/>
        <v>12</v>
      </c>
      <c r="AO1" s="700">
        <f t="shared" si="0"/>
        <v>13</v>
      </c>
      <c r="AP1" s="700">
        <f t="shared" si="0"/>
        <v>13</v>
      </c>
      <c r="AQ1" s="700">
        <f t="shared" si="0"/>
        <v>13</v>
      </c>
      <c r="AR1" s="700">
        <f t="shared" si="0"/>
        <v>14</v>
      </c>
      <c r="AS1" s="700">
        <f t="shared" si="0"/>
        <v>14</v>
      </c>
      <c r="AT1" s="700">
        <f t="shared" si="0"/>
        <v>14</v>
      </c>
      <c r="AU1" s="700">
        <f t="shared" si="0"/>
        <v>15</v>
      </c>
      <c r="AV1" s="700">
        <f t="shared" si="0"/>
        <v>15</v>
      </c>
      <c r="AW1" s="700">
        <f t="shared" si="0"/>
        <v>15</v>
      </c>
      <c r="AX1" s="700">
        <f t="shared" si="0"/>
        <v>16</v>
      </c>
      <c r="AY1" s="700">
        <f t="shared" si="0"/>
        <v>16</v>
      </c>
      <c r="AZ1" s="700">
        <f t="shared" si="0"/>
        <v>16</v>
      </c>
      <c r="BA1" s="700">
        <f t="shared" si="0"/>
        <v>17</v>
      </c>
      <c r="BB1" s="700">
        <f t="shared" si="0"/>
        <v>17</v>
      </c>
      <c r="BC1" s="700">
        <f t="shared" si="0"/>
        <v>17</v>
      </c>
      <c r="BD1" s="700">
        <f t="shared" si="0"/>
        <v>18</v>
      </c>
      <c r="BE1" s="700">
        <f t="shared" si="0"/>
        <v>18</v>
      </c>
      <c r="BF1" s="700">
        <f t="shared" si="0"/>
        <v>18</v>
      </c>
      <c r="BG1" s="700">
        <f t="shared" si="0"/>
        <v>19</v>
      </c>
      <c r="BH1" s="700">
        <f t="shared" si="0"/>
        <v>19</v>
      </c>
      <c r="BI1" s="700">
        <f t="shared" si="0"/>
        <v>19</v>
      </c>
      <c r="BJ1" s="700">
        <f t="shared" si="0"/>
        <v>20</v>
      </c>
      <c r="BK1" s="700">
        <f t="shared" si="0"/>
        <v>20</v>
      </c>
      <c r="BL1" s="700">
        <f t="shared" si="0"/>
        <v>20</v>
      </c>
      <c r="BM1" s="700">
        <f t="shared" si="0"/>
        <v>21</v>
      </c>
      <c r="BN1" s="700">
        <f t="shared" si="0"/>
        <v>21</v>
      </c>
      <c r="BO1" s="700">
        <f t="shared" si="0"/>
        <v>21</v>
      </c>
      <c r="BP1" s="700">
        <f t="shared" si="0"/>
        <v>22</v>
      </c>
      <c r="BQ1" s="700">
        <f t="shared" si="0"/>
        <v>22</v>
      </c>
      <c r="BR1" s="700">
        <f t="shared" si="0"/>
        <v>22</v>
      </c>
      <c r="BS1" s="700">
        <f t="shared" si="0"/>
        <v>23</v>
      </c>
      <c r="BT1" s="700">
        <f t="shared" si="0"/>
        <v>23</v>
      </c>
      <c r="BU1" s="700">
        <f t="shared" si="0"/>
        <v>23</v>
      </c>
      <c r="BV1" s="700">
        <f t="shared" si="0"/>
        <v>24</v>
      </c>
      <c r="BW1" s="700">
        <f t="shared" ref="BW1:EH1" si="1">+BT1+1</f>
        <v>24</v>
      </c>
      <c r="BX1" s="700">
        <f t="shared" si="1"/>
        <v>24</v>
      </c>
      <c r="BY1" s="700">
        <f t="shared" si="1"/>
        <v>25</v>
      </c>
      <c r="BZ1" s="700">
        <f t="shared" si="1"/>
        <v>25</v>
      </c>
      <c r="CA1" s="700">
        <f t="shared" si="1"/>
        <v>25</v>
      </c>
      <c r="CB1" s="700">
        <f t="shared" si="1"/>
        <v>26</v>
      </c>
      <c r="CC1" s="700">
        <f t="shared" si="1"/>
        <v>26</v>
      </c>
      <c r="CD1" s="700">
        <f t="shared" si="1"/>
        <v>26</v>
      </c>
      <c r="CE1" s="700">
        <f t="shared" si="1"/>
        <v>27</v>
      </c>
      <c r="CF1" s="700">
        <f t="shared" si="1"/>
        <v>27</v>
      </c>
      <c r="CG1" s="700">
        <f t="shared" si="1"/>
        <v>27</v>
      </c>
      <c r="CH1" s="700">
        <f t="shared" si="1"/>
        <v>28</v>
      </c>
      <c r="CI1" s="700">
        <f t="shared" si="1"/>
        <v>28</v>
      </c>
      <c r="CJ1" s="700">
        <f t="shared" si="1"/>
        <v>28</v>
      </c>
      <c r="CK1" s="700">
        <f t="shared" si="1"/>
        <v>29</v>
      </c>
      <c r="CL1" s="700">
        <f t="shared" si="1"/>
        <v>29</v>
      </c>
      <c r="CM1" s="700">
        <f t="shared" si="1"/>
        <v>29</v>
      </c>
      <c r="CN1" s="700">
        <f t="shared" si="1"/>
        <v>30</v>
      </c>
      <c r="CO1" s="700">
        <f t="shared" si="1"/>
        <v>30</v>
      </c>
      <c r="CP1" s="700">
        <f t="shared" si="1"/>
        <v>30</v>
      </c>
      <c r="CQ1" s="700">
        <f t="shared" si="1"/>
        <v>31</v>
      </c>
      <c r="CR1" s="700">
        <f t="shared" si="1"/>
        <v>31</v>
      </c>
      <c r="CS1" s="700">
        <f t="shared" si="1"/>
        <v>31</v>
      </c>
      <c r="CT1" s="700">
        <f t="shared" si="1"/>
        <v>32</v>
      </c>
      <c r="CU1" s="700">
        <f t="shared" si="1"/>
        <v>32</v>
      </c>
      <c r="CV1" s="700">
        <f t="shared" si="1"/>
        <v>32</v>
      </c>
      <c r="CW1" s="700">
        <f t="shared" si="1"/>
        <v>33</v>
      </c>
      <c r="CX1" s="700">
        <f t="shared" si="1"/>
        <v>33</v>
      </c>
      <c r="CY1" s="700">
        <f t="shared" si="1"/>
        <v>33</v>
      </c>
      <c r="CZ1" s="700">
        <f t="shared" si="1"/>
        <v>34</v>
      </c>
      <c r="DA1" s="700">
        <f t="shared" si="1"/>
        <v>34</v>
      </c>
      <c r="DB1" s="700">
        <f t="shared" si="1"/>
        <v>34</v>
      </c>
      <c r="DC1" s="700">
        <f t="shared" si="1"/>
        <v>35</v>
      </c>
      <c r="DD1" s="700">
        <f t="shared" si="1"/>
        <v>35</v>
      </c>
      <c r="DE1" s="700">
        <f t="shared" si="1"/>
        <v>35</v>
      </c>
      <c r="DF1" s="700">
        <f t="shared" si="1"/>
        <v>36</v>
      </c>
      <c r="DG1" s="700">
        <f t="shared" si="1"/>
        <v>36</v>
      </c>
      <c r="DH1" s="700">
        <f t="shared" si="1"/>
        <v>36</v>
      </c>
      <c r="DI1" s="700">
        <f t="shared" si="1"/>
        <v>37</v>
      </c>
      <c r="DJ1" s="700">
        <f t="shared" si="1"/>
        <v>37</v>
      </c>
      <c r="DK1" s="700">
        <f t="shared" si="1"/>
        <v>37</v>
      </c>
      <c r="DL1" s="700">
        <f t="shared" si="1"/>
        <v>38</v>
      </c>
      <c r="DM1" s="700">
        <f t="shared" si="1"/>
        <v>38</v>
      </c>
      <c r="DN1" s="700">
        <f t="shared" si="1"/>
        <v>38</v>
      </c>
      <c r="DO1" s="700">
        <f t="shared" si="1"/>
        <v>39</v>
      </c>
      <c r="DP1" s="700">
        <f t="shared" si="1"/>
        <v>39</v>
      </c>
      <c r="DQ1" s="700">
        <f t="shared" si="1"/>
        <v>39</v>
      </c>
      <c r="DR1" s="700">
        <f t="shared" si="1"/>
        <v>40</v>
      </c>
      <c r="DS1" s="700">
        <f t="shared" si="1"/>
        <v>40</v>
      </c>
      <c r="DT1" s="700">
        <f t="shared" si="1"/>
        <v>40</v>
      </c>
      <c r="DU1" s="700">
        <f t="shared" si="1"/>
        <v>41</v>
      </c>
      <c r="DV1" s="700">
        <f t="shared" si="1"/>
        <v>41</v>
      </c>
      <c r="DW1" s="700">
        <f t="shared" si="1"/>
        <v>41</v>
      </c>
      <c r="DX1" s="700">
        <f t="shared" si="1"/>
        <v>42</v>
      </c>
      <c r="DY1" s="700">
        <f t="shared" si="1"/>
        <v>42</v>
      </c>
      <c r="DZ1" s="700">
        <f t="shared" si="1"/>
        <v>42</v>
      </c>
      <c r="EA1" s="700">
        <f t="shared" si="1"/>
        <v>43</v>
      </c>
      <c r="EB1" s="700">
        <f t="shared" si="1"/>
        <v>43</v>
      </c>
      <c r="EC1" s="700">
        <f t="shared" si="1"/>
        <v>43</v>
      </c>
      <c r="ED1" s="700">
        <f t="shared" si="1"/>
        <v>44</v>
      </c>
      <c r="EE1" s="700">
        <f t="shared" si="1"/>
        <v>44</v>
      </c>
      <c r="EF1" s="700">
        <f t="shared" si="1"/>
        <v>44</v>
      </c>
      <c r="EG1" s="700">
        <f t="shared" si="1"/>
        <v>45</v>
      </c>
      <c r="EH1" s="700">
        <f t="shared" si="1"/>
        <v>45</v>
      </c>
      <c r="EI1" s="700">
        <f t="shared" ref="EI1:GT1" si="2">+EF1+1</f>
        <v>45</v>
      </c>
      <c r="EJ1" s="700">
        <f t="shared" si="2"/>
        <v>46</v>
      </c>
      <c r="EK1" s="700">
        <f t="shared" si="2"/>
        <v>46</v>
      </c>
      <c r="EL1" s="700">
        <f t="shared" si="2"/>
        <v>46</v>
      </c>
      <c r="EM1" s="700">
        <f t="shared" si="2"/>
        <v>47</v>
      </c>
      <c r="EN1" s="700">
        <f t="shared" si="2"/>
        <v>47</v>
      </c>
      <c r="EO1" s="700">
        <f t="shared" si="2"/>
        <v>47</v>
      </c>
      <c r="EP1" s="700">
        <f t="shared" si="2"/>
        <v>48</v>
      </c>
      <c r="EQ1" s="700">
        <f t="shared" si="2"/>
        <v>48</v>
      </c>
      <c r="ER1" s="700">
        <f t="shared" si="2"/>
        <v>48</v>
      </c>
      <c r="ES1" s="700">
        <f t="shared" si="2"/>
        <v>49</v>
      </c>
      <c r="ET1" s="700">
        <f t="shared" si="2"/>
        <v>49</v>
      </c>
      <c r="EU1" s="700">
        <f t="shared" si="2"/>
        <v>49</v>
      </c>
      <c r="EV1" s="700">
        <f t="shared" si="2"/>
        <v>50</v>
      </c>
      <c r="EW1" s="700">
        <f t="shared" si="2"/>
        <v>50</v>
      </c>
      <c r="EX1" s="700">
        <f t="shared" si="2"/>
        <v>50</v>
      </c>
      <c r="EY1" s="700">
        <f t="shared" si="2"/>
        <v>51</v>
      </c>
      <c r="EZ1" s="700">
        <f t="shared" si="2"/>
        <v>51</v>
      </c>
      <c r="FA1" s="700">
        <f t="shared" si="2"/>
        <v>51</v>
      </c>
      <c r="FB1" s="700">
        <f t="shared" si="2"/>
        <v>52</v>
      </c>
      <c r="FC1" s="700">
        <f t="shared" si="2"/>
        <v>52</v>
      </c>
      <c r="FD1" s="700">
        <f t="shared" si="2"/>
        <v>52</v>
      </c>
      <c r="FE1" s="700">
        <f t="shared" si="2"/>
        <v>53</v>
      </c>
      <c r="FF1" s="700">
        <f t="shared" si="2"/>
        <v>53</v>
      </c>
      <c r="FG1" s="700">
        <f t="shared" si="2"/>
        <v>53</v>
      </c>
      <c r="FH1" s="700">
        <f t="shared" si="2"/>
        <v>54</v>
      </c>
      <c r="FI1" s="700">
        <f t="shared" si="2"/>
        <v>54</v>
      </c>
      <c r="FJ1" s="700">
        <f t="shared" si="2"/>
        <v>54</v>
      </c>
      <c r="FK1" s="700">
        <f t="shared" si="2"/>
        <v>55</v>
      </c>
      <c r="FL1" s="700">
        <f t="shared" si="2"/>
        <v>55</v>
      </c>
      <c r="FM1" s="700">
        <f t="shared" si="2"/>
        <v>55</v>
      </c>
      <c r="FN1" s="700">
        <f t="shared" si="2"/>
        <v>56</v>
      </c>
      <c r="FO1" s="700">
        <f t="shared" si="2"/>
        <v>56</v>
      </c>
      <c r="FP1" s="700">
        <f t="shared" si="2"/>
        <v>56</v>
      </c>
      <c r="FQ1" s="700">
        <f t="shared" si="2"/>
        <v>57</v>
      </c>
      <c r="FR1" s="700">
        <f t="shared" si="2"/>
        <v>57</v>
      </c>
      <c r="FS1" s="700">
        <f t="shared" si="2"/>
        <v>57</v>
      </c>
      <c r="FT1" s="700">
        <f t="shared" si="2"/>
        <v>58</v>
      </c>
      <c r="FU1" s="700">
        <f t="shared" si="2"/>
        <v>58</v>
      </c>
      <c r="FV1" s="700">
        <f t="shared" si="2"/>
        <v>58</v>
      </c>
      <c r="FW1" s="700">
        <f t="shared" si="2"/>
        <v>59</v>
      </c>
      <c r="FX1" s="700">
        <f t="shared" si="2"/>
        <v>59</v>
      </c>
      <c r="FY1" s="700">
        <f t="shared" si="2"/>
        <v>59</v>
      </c>
      <c r="FZ1" s="700">
        <f t="shared" si="2"/>
        <v>60</v>
      </c>
      <c r="GA1" s="700">
        <f t="shared" si="2"/>
        <v>60</v>
      </c>
      <c r="GB1" s="700">
        <f t="shared" si="2"/>
        <v>60</v>
      </c>
      <c r="GC1" s="700">
        <f t="shared" si="2"/>
        <v>61</v>
      </c>
      <c r="GD1" s="700">
        <f t="shared" si="2"/>
        <v>61</v>
      </c>
      <c r="GE1" s="700">
        <f t="shared" si="2"/>
        <v>61</v>
      </c>
      <c r="GF1" s="700">
        <f t="shared" si="2"/>
        <v>62</v>
      </c>
      <c r="GG1" s="700">
        <f t="shared" si="2"/>
        <v>62</v>
      </c>
      <c r="GH1" s="700">
        <f t="shared" si="2"/>
        <v>62</v>
      </c>
      <c r="GI1" s="700">
        <f t="shared" si="2"/>
        <v>63</v>
      </c>
      <c r="GJ1" s="700">
        <f t="shared" si="2"/>
        <v>63</v>
      </c>
      <c r="GK1" s="700">
        <f t="shared" si="2"/>
        <v>63</v>
      </c>
      <c r="GL1" s="700">
        <f t="shared" si="2"/>
        <v>64</v>
      </c>
      <c r="GM1" s="700">
        <f t="shared" si="2"/>
        <v>64</v>
      </c>
      <c r="GN1" s="700">
        <f t="shared" si="2"/>
        <v>64</v>
      </c>
      <c r="GO1" s="700">
        <f t="shared" si="2"/>
        <v>65</v>
      </c>
      <c r="GP1" s="700">
        <f t="shared" si="2"/>
        <v>65</v>
      </c>
      <c r="GQ1" s="700">
        <f t="shared" si="2"/>
        <v>65</v>
      </c>
      <c r="GR1" s="700">
        <f t="shared" si="2"/>
        <v>66</v>
      </c>
      <c r="GS1" s="700">
        <f t="shared" si="2"/>
        <v>66</v>
      </c>
      <c r="GT1" s="700">
        <f t="shared" si="2"/>
        <v>66</v>
      </c>
      <c r="GU1" s="700">
        <f t="shared" ref="GU1:IJ1" si="3">+GR1+1</f>
        <v>67</v>
      </c>
      <c r="GV1" s="700">
        <f t="shared" si="3"/>
        <v>67</v>
      </c>
      <c r="GW1" s="700">
        <f t="shared" si="3"/>
        <v>67</v>
      </c>
      <c r="GX1" s="700">
        <f t="shared" si="3"/>
        <v>68</v>
      </c>
      <c r="GY1" s="700">
        <f t="shared" si="3"/>
        <v>68</v>
      </c>
      <c r="GZ1" s="700">
        <f t="shared" si="3"/>
        <v>68</v>
      </c>
      <c r="HA1" s="700">
        <f t="shared" si="3"/>
        <v>69</v>
      </c>
      <c r="HB1" s="700">
        <f t="shared" si="3"/>
        <v>69</v>
      </c>
      <c r="HC1" s="700">
        <f t="shared" si="3"/>
        <v>69</v>
      </c>
      <c r="HD1" s="700">
        <f t="shared" si="3"/>
        <v>70</v>
      </c>
      <c r="HE1" s="700">
        <f t="shared" si="3"/>
        <v>70</v>
      </c>
      <c r="HF1" s="700">
        <f t="shared" si="3"/>
        <v>70</v>
      </c>
      <c r="HG1" s="700">
        <f t="shared" si="3"/>
        <v>71</v>
      </c>
      <c r="HH1" s="700">
        <f t="shared" si="3"/>
        <v>71</v>
      </c>
      <c r="HI1" s="700">
        <f t="shared" si="3"/>
        <v>71</v>
      </c>
      <c r="HJ1" s="700">
        <f t="shared" si="3"/>
        <v>72</v>
      </c>
      <c r="HK1" s="700">
        <f t="shared" si="3"/>
        <v>72</v>
      </c>
      <c r="HL1" s="700">
        <f t="shared" si="3"/>
        <v>72</v>
      </c>
      <c r="HM1" s="700">
        <f t="shared" si="3"/>
        <v>73</v>
      </c>
      <c r="HN1" s="700">
        <f t="shared" si="3"/>
        <v>73</v>
      </c>
      <c r="HO1" s="700">
        <f t="shared" si="3"/>
        <v>73</v>
      </c>
      <c r="HP1" s="700">
        <f t="shared" si="3"/>
        <v>74</v>
      </c>
      <c r="HQ1" s="700">
        <f t="shared" si="3"/>
        <v>74</v>
      </c>
      <c r="HR1" s="700">
        <f t="shared" si="3"/>
        <v>74</v>
      </c>
      <c r="HS1" s="700">
        <f t="shared" si="3"/>
        <v>75</v>
      </c>
      <c r="HT1" s="700">
        <f t="shared" si="3"/>
        <v>75</v>
      </c>
      <c r="HU1" s="700">
        <f t="shared" si="3"/>
        <v>75</v>
      </c>
      <c r="HV1" s="700">
        <f t="shared" si="3"/>
        <v>76</v>
      </c>
      <c r="HW1" s="700">
        <f t="shared" si="3"/>
        <v>76</v>
      </c>
      <c r="HX1" s="700">
        <f t="shared" si="3"/>
        <v>76</v>
      </c>
      <c r="HY1" s="700">
        <f t="shared" si="3"/>
        <v>77</v>
      </c>
      <c r="HZ1" s="700">
        <f t="shared" si="3"/>
        <v>77</v>
      </c>
      <c r="IA1" s="700">
        <f t="shared" si="3"/>
        <v>77</v>
      </c>
      <c r="IB1" s="700">
        <f t="shared" si="3"/>
        <v>78</v>
      </c>
      <c r="IC1" s="700">
        <f t="shared" si="3"/>
        <v>78</v>
      </c>
      <c r="ID1" s="700">
        <f t="shared" si="3"/>
        <v>78</v>
      </c>
      <c r="IE1" s="700">
        <f t="shared" si="3"/>
        <v>79</v>
      </c>
      <c r="IF1" s="700">
        <f t="shared" si="3"/>
        <v>79</v>
      </c>
      <c r="IG1" s="700">
        <f t="shared" si="3"/>
        <v>79</v>
      </c>
      <c r="IH1" s="700">
        <f t="shared" si="3"/>
        <v>80</v>
      </c>
      <c r="II1" s="700">
        <f t="shared" si="3"/>
        <v>80</v>
      </c>
      <c r="IJ1" s="700">
        <f t="shared" si="3"/>
        <v>80</v>
      </c>
    </row>
    <row r="2" spans="2:244" ht="27" customHeight="1" thickBot="1" x14ac:dyDescent="0.35">
      <c r="B2" s="705"/>
      <c r="D2" s="222" t="s">
        <v>454</v>
      </c>
      <c r="E2" s="703">
        <f>+IFERROR(HLOOKUP(E1,GENERALES!$E$2:$CF$3,2,FALSE),0)</f>
        <v>1</v>
      </c>
      <c r="F2" s="703">
        <f>+IFERROR(HLOOKUP(F1,GENERALES!$E$2:$CF$3,2,FALSE),0)</f>
        <v>1</v>
      </c>
      <c r="G2" s="703">
        <f>+IFERROR(HLOOKUP(G1,GENERALES!$E$2:$CF$3,2,FALSE),0)</f>
        <v>1</v>
      </c>
      <c r="H2" s="703">
        <f>+IFERROR(HLOOKUP(H1,GENERALES!$E$2:$CF$3,2,FALSE),0)</f>
        <v>2</v>
      </c>
      <c r="I2" s="703">
        <f>+IFERROR(HLOOKUP(I1,GENERALES!$E$2:$CF$3,2,FALSE),0)</f>
        <v>2</v>
      </c>
      <c r="J2" s="703">
        <f>+IFERROR(HLOOKUP(J1,GENERALES!$E$2:$CF$3,2,FALSE),0)</f>
        <v>2</v>
      </c>
      <c r="K2" s="703">
        <f>+IFERROR(HLOOKUP(K1,GENERALES!$E$2:$CF$3,2,FALSE),0)</f>
        <v>3</v>
      </c>
      <c r="L2" s="703">
        <f>+IFERROR(HLOOKUP(L1,GENERALES!$E$2:$CF$3,2,FALSE),0)</f>
        <v>3</v>
      </c>
      <c r="M2" s="703">
        <f>+IFERROR(HLOOKUP(M1,GENERALES!$E$2:$CF$3,2,FALSE),0)</f>
        <v>3</v>
      </c>
      <c r="N2" s="703">
        <f>+IFERROR(HLOOKUP(N1,GENERALES!$E$2:$CF$3,2,FALSE),0)</f>
        <v>4</v>
      </c>
      <c r="O2" s="703">
        <f>+IFERROR(HLOOKUP(O1,GENERALES!$E$2:$CF$3,2,FALSE),0)</f>
        <v>4</v>
      </c>
      <c r="P2" s="703">
        <f>+IFERROR(HLOOKUP(P1,GENERALES!$E$2:$CF$3,2,FALSE),0)</f>
        <v>4</v>
      </c>
      <c r="Q2" s="703">
        <f>+IFERROR(HLOOKUP(Q1,GENERALES!$E$2:$CF$3,2,FALSE),0)</f>
        <v>5</v>
      </c>
      <c r="R2" s="703">
        <f>+IFERROR(HLOOKUP(R1,GENERALES!$E$2:$CF$3,2,FALSE),0)</f>
        <v>5</v>
      </c>
      <c r="S2" s="703">
        <f>+IFERROR(HLOOKUP(S1,GENERALES!$E$2:$CF$3,2,FALSE),0)</f>
        <v>5</v>
      </c>
      <c r="T2" s="703">
        <f>+IFERROR(HLOOKUP(T1,GENERALES!$E$2:$CF$3,2,FALSE),0)</f>
        <v>6</v>
      </c>
      <c r="U2" s="703">
        <f>+IFERROR(HLOOKUP(U1,GENERALES!$E$2:$CF$3,2,FALSE),0)</f>
        <v>6</v>
      </c>
      <c r="V2" s="703">
        <f>+IFERROR(HLOOKUP(V1,GENERALES!$E$2:$CF$3,2,FALSE),0)</f>
        <v>6</v>
      </c>
      <c r="W2" s="703">
        <f>+IFERROR(HLOOKUP(W1,GENERALES!$E$2:$CF$3,2,FALSE),0)</f>
        <v>7</v>
      </c>
      <c r="X2" s="703">
        <f>+IFERROR(HLOOKUP(X1,GENERALES!$E$2:$CF$3,2,FALSE),0)</f>
        <v>7</v>
      </c>
      <c r="Y2" s="703">
        <f>+IFERROR(HLOOKUP(Y1,GENERALES!$E$2:$CF$3,2,FALSE),0)</f>
        <v>7</v>
      </c>
      <c r="Z2" s="703">
        <f>+IFERROR(HLOOKUP(Z1,GENERALES!$E$2:$CF$3,2,FALSE),0)</f>
        <v>8</v>
      </c>
      <c r="AA2" s="703">
        <f>+IFERROR(HLOOKUP(AA1,GENERALES!$E$2:$CF$3,2,FALSE),0)</f>
        <v>8</v>
      </c>
      <c r="AB2" s="703">
        <f>+IFERROR(HLOOKUP(AB1,GENERALES!$E$2:$CF$3,2,FALSE),0)</f>
        <v>8</v>
      </c>
      <c r="AC2" s="703">
        <f>+IFERROR(HLOOKUP(AC1,GENERALES!$E$2:$CF$3,2,FALSE),0)</f>
        <v>9</v>
      </c>
      <c r="AD2" s="703">
        <f>+IFERROR(HLOOKUP(AD1,GENERALES!$E$2:$CF$3,2,FALSE),0)</f>
        <v>9</v>
      </c>
      <c r="AE2" s="703">
        <f>+IFERROR(HLOOKUP(AE1,GENERALES!$E$2:$CF$3,2,FALSE),0)</f>
        <v>9</v>
      </c>
      <c r="AF2" s="703">
        <f>+IFERROR(HLOOKUP(AF1,GENERALES!$E$2:$CF$3,2,FALSE),0)</f>
        <v>10</v>
      </c>
      <c r="AG2" s="703">
        <f>+IFERROR(HLOOKUP(AG1,GENERALES!$E$2:$CF$3,2,FALSE),0)</f>
        <v>10</v>
      </c>
      <c r="AH2" s="703">
        <f>+IFERROR(HLOOKUP(AH1,GENERALES!$E$2:$CF$3,2,FALSE),0)</f>
        <v>10</v>
      </c>
      <c r="AI2" s="703">
        <f>+IFERROR(HLOOKUP(AI1,GENERALES!$E$2:$CF$3,2,FALSE),0)</f>
        <v>11</v>
      </c>
      <c r="AJ2" s="703">
        <f>+IFERROR(HLOOKUP(AJ1,GENERALES!$E$2:$CF$3,2,FALSE),0)</f>
        <v>11</v>
      </c>
      <c r="AK2" s="703">
        <f>+IFERROR(HLOOKUP(AK1,GENERALES!$E$2:$CF$3,2,FALSE),0)</f>
        <v>11</v>
      </c>
      <c r="AL2" s="703">
        <f>+IFERROR(HLOOKUP(AL1,GENERALES!$E$2:$CF$3,2,FALSE),0)</f>
        <v>12</v>
      </c>
      <c r="AM2" s="703">
        <f>+IFERROR(HLOOKUP(AM1,GENERALES!$E$2:$CF$3,2,FALSE),0)</f>
        <v>12</v>
      </c>
      <c r="AN2" s="703">
        <f>+IFERROR(HLOOKUP(AN1,GENERALES!$E$2:$CF$3,2,FALSE),0)</f>
        <v>12</v>
      </c>
      <c r="AO2" s="703">
        <f>+IFERROR(HLOOKUP(AO1,GENERALES!$E$2:$CF$3,2,FALSE),0)</f>
        <v>0</v>
      </c>
      <c r="AP2" s="703">
        <f>+IFERROR(HLOOKUP(AP1,GENERALES!$E$2:$CF$3,2,FALSE),0)</f>
        <v>0</v>
      </c>
      <c r="AQ2" s="703">
        <f>+IFERROR(HLOOKUP(AQ1,GENERALES!$E$2:$CF$3,2,FALSE),0)</f>
        <v>0</v>
      </c>
      <c r="AR2" s="703">
        <f>+IFERROR(HLOOKUP(AR1,GENERALES!$E$2:$CF$3,2,FALSE),0)</f>
        <v>0</v>
      </c>
      <c r="AS2" s="703">
        <f>+IFERROR(HLOOKUP(AS1,GENERALES!$E$2:$CF$3,2,FALSE),0)</f>
        <v>0</v>
      </c>
      <c r="AT2" s="703">
        <f>+IFERROR(HLOOKUP(AT1,GENERALES!$E$2:$CF$3,2,FALSE),0)</f>
        <v>0</v>
      </c>
      <c r="AU2" s="703">
        <f>+IFERROR(HLOOKUP(AU1,GENERALES!$E$2:$CF$3,2,FALSE),0)</f>
        <v>0</v>
      </c>
      <c r="AV2" s="703">
        <f>+IFERROR(HLOOKUP(AV1,GENERALES!$E$2:$CF$3,2,FALSE),0)</f>
        <v>0</v>
      </c>
      <c r="AW2" s="703">
        <f>+IFERROR(HLOOKUP(AW1,GENERALES!$E$2:$CF$3,2,FALSE),0)</f>
        <v>0</v>
      </c>
      <c r="AX2" s="703">
        <f>+IFERROR(HLOOKUP(AX1,GENERALES!$E$2:$CF$3,2,FALSE),0)</f>
        <v>0</v>
      </c>
      <c r="AY2" s="703">
        <f>+IFERROR(HLOOKUP(AY1,GENERALES!$E$2:$CF$3,2,FALSE),0)</f>
        <v>0</v>
      </c>
      <c r="AZ2" s="703">
        <f>+IFERROR(HLOOKUP(AZ1,GENERALES!$E$2:$CF$3,2,FALSE),0)</f>
        <v>0</v>
      </c>
      <c r="BA2" s="703">
        <f>+IFERROR(HLOOKUP(BA1,GENERALES!$E$2:$CF$3,2,FALSE),0)</f>
        <v>0</v>
      </c>
      <c r="BB2" s="703">
        <f>+IFERROR(HLOOKUP(BB1,GENERALES!$E$2:$CF$3,2,FALSE),0)</f>
        <v>0</v>
      </c>
      <c r="BC2" s="703">
        <f>+IFERROR(HLOOKUP(BC1,GENERALES!$E$2:$CF$3,2,FALSE),0)</f>
        <v>0</v>
      </c>
      <c r="BD2" s="703">
        <f>+IFERROR(HLOOKUP(BD1,GENERALES!$E$2:$CF$3,2,FALSE),0)</f>
        <v>0</v>
      </c>
      <c r="BE2" s="703">
        <f>+IFERROR(HLOOKUP(BE1,GENERALES!$E$2:$CF$3,2,FALSE),0)</f>
        <v>0</v>
      </c>
      <c r="BF2" s="703">
        <f>+IFERROR(HLOOKUP(BF1,GENERALES!$E$2:$CF$3,2,FALSE),0)</f>
        <v>0</v>
      </c>
      <c r="BG2" s="703">
        <f>+IFERROR(HLOOKUP(BG1,GENERALES!$E$2:$CF$3,2,FALSE),0)</f>
        <v>0</v>
      </c>
      <c r="BH2" s="703">
        <f>+IFERROR(HLOOKUP(BH1,GENERALES!$E$2:$CF$3,2,FALSE),0)</f>
        <v>0</v>
      </c>
      <c r="BI2" s="703">
        <f>+IFERROR(HLOOKUP(BI1,GENERALES!$E$2:$CF$3,2,FALSE),0)</f>
        <v>0</v>
      </c>
      <c r="BJ2" s="703">
        <f>+IFERROR(HLOOKUP(BJ1,GENERALES!$E$2:$CF$3,2,FALSE),0)</f>
        <v>0</v>
      </c>
      <c r="BK2" s="703">
        <f>+IFERROR(HLOOKUP(BK1,GENERALES!$E$2:$CF$3,2,FALSE),0)</f>
        <v>0</v>
      </c>
      <c r="BL2" s="703">
        <f>+IFERROR(HLOOKUP(BL1,GENERALES!$E$2:$CF$3,2,FALSE),0)</f>
        <v>0</v>
      </c>
      <c r="BM2" s="703">
        <f>+IFERROR(HLOOKUP(BM1,GENERALES!$E$2:$CF$3,2,FALSE),0)</f>
        <v>0</v>
      </c>
      <c r="BN2" s="703">
        <f>+IFERROR(HLOOKUP(BN1,GENERALES!$E$2:$CF$3,2,FALSE),0)</f>
        <v>0</v>
      </c>
      <c r="BO2" s="703">
        <f>+IFERROR(HLOOKUP(BO1,GENERALES!$E$2:$CF$3,2,FALSE),0)</f>
        <v>0</v>
      </c>
      <c r="BP2" s="703">
        <f>+IFERROR(HLOOKUP(BP1,GENERALES!$E$2:$CF$3,2,FALSE),0)</f>
        <v>0</v>
      </c>
      <c r="BQ2" s="703">
        <f>+IFERROR(HLOOKUP(BQ1,GENERALES!$E$2:$CF$3,2,FALSE),0)</f>
        <v>0</v>
      </c>
      <c r="BR2" s="703">
        <f>+IFERROR(HLOOKUP(BR1,GENERALES!$E$2:$CF$3,2,FALSE),0)</f>
        <v>0</v>
      </c>
      <c r="BS2" s="703">
        <f>+IFERROR(HLOOKUP(BS1,GENERALES!$E$2:$CF$3,2,FALSE),0)</f>
        <v>0</v>
      </c>
      <c r="BT2" s="703">
        <f>+IFERROR(HLOOKUP(BT1,GENERALES!$E$2:$CF$3,2,FALSE),0)</f>
        <v>0</v>
      </c>
      <c r="BU2" s="703">
        <f>+IFERROR(HLOOKUP(BU1,GENERALES!$E$2:$CF$3,2,FALSE),0)</f>
        <v>0</v>
      </c>
      <c r="BV2" s="703">
        <f>+IFERROR(HLOOKUP(BV1,GENERALES!$E$2:$CF$3,2,FALSE),0)</f>
        <v>0</v>
      </c>
      <c r="BW2" s="703">
        <f>+IFERROR(HLOOKUP(BW1,GENERALES!$E$2:$CF$3,2,FALSE),0)</f>
        <v>0</v>
      </c>
      <c r="BX2" s="703">
        <f>+IFERROR(HLOOKUP(BX1,GENERALES!$E$2:$CF$3,2,FALSE),0)</f>
        <v>0</v>
      </c>
      <c r="BY2" s="703">
        <f>+IFERROR(HLOOKUP(BY1,GENERALES!$E$2:$CF$3,2,FALSE),0)</f>
        <v>0</v>
      </c>
      <c r="BZ2" s="703">
        <f>+IFERROR(HLOOKUP(BZ1,GENERALES!$E$2:$CF$3,2,FALSE),0)</f>
        <v>0</v>
      </c>
      <c r="CA2" s="703">
        <f>+IFERROR(HLOOKUP(CA1,GENERALES!$E$2:$CF$3,2,FALSE),0)</f>
        <v>0</v>
      </c>
      <c r="CB2" s="703">
        <f>+IFERROR(HLOOKUP(CB1,GENERALES!$E$2:$CF$3,2,FALSE),0)</f>
        <v>0</v>
      </c>
      <c r="CC2" s="703">
        <f>+IFERROR(HLOOKUP(CC1,GENERALES!$E$2:$CF$3,2,FALSE),0)</f>
        <v>0</v>
      </c>
      <c r="CD2" s="703">
        <f>+IFERROR(HLOOKUP(CD1,GENERALES!$E$2:$CF$3,2,FALSE),0)</f>
        <v>0</v>
      </c>
      <c r="CE2" s="703">
        <f>+IFERROR(HLOOKUP(CE1,GENERALES!$E$2:$CF$3,2,FALSE),0)</f>
        <v>0</v>
      </c>
      <c r="CF2" s="703">
        <f>+IFERROR(HLOOKUP(CF1,GENERALES!$E$2:$CF$3,2,FALSE),0)</f>
        <v>0</v>
      </c>
      <c r="CG2" s="703">
        <f>+IFERROR(HLOOKUP(CG1,GENERALES!$E$2:$CF$3,2,FALSE),0)</f>
        <v>0</v>
      </c>
      <c r="CH2" s="703">
        <f>+IFERROR(HLOOKUP(CH1,GENERALES!$E$2:$CF$3,2,FALSE),0)</f>
        <v>0</v>
      </c>
      <c r="CI2" s="703">
        <f>+IFERROR(HLOOKUP(CI1,GENERALES!$E$2:$CF$3,2,FALSE),0)</f>
        <v>0</v>
      </c>
      <c r="CJ2" s="703">
        <f>+IFERROR(HLOOKUP(CJ1,GENERALES!$E$2:$CF$3,2,FALSE),0)</f>
        <v>0</v>
      </c>
      <c r="CK2" s="703">
        <f>+IFERROR(HLOOKUP(CK1,GENERALES!$E$2:$CF$3,2,FALSE),0)</f>
        <v>0</v>
      </c>
      <c r="CL2" s="703">
        <f>+IFERROR(HLOOKUP(CL1,GENERALES!$E$2:$CF$3,2,FALSE),0)</f>
        <v>0</v>
      </c>
      <c r="CM2" s="703">
        <f>+IFERROR(HLOOKUP(CM1,GENERALES!$E$2:$CF$3,2,FALSE),0)</f>
        <v>0</v>
      </c>
      <c r="CN2" s="703">
        <f>+IFERROR(HLOOKUP(CN1,GENERALES!$E$2:$CF$3,2,FALSE),0)</f>
        <v>0</v>
      </c>
      <c r="CO2" s="703">
        <f>+IFERROR(HLOOKUP(CO1,GENERALES!$E$2:$CF$3,2,FALSE),0)</f>
        <v>0</v>
      </c>
      <c r="CP2" s="703">
        <f>+IFERROR(HLOOKUP(CP1,GENERALES!$E$2:$CF$3,2,FALSE),0)</f>
        <v>0</v>
      </c>
      <c r="CQ2" s="703">
        <f>+IFERROR(HLOOKUP(CQ1,GENERALES!$E$2:$CF$3,2,FALSE),0)</f>
        <v>0</v>
      </c>
      <c r="CR2" s="703">
        <f>+IFERROR(HLOOKUP(CR1,GENERALES!$E$2:$CF$3,2,FALSE),0)</f>
        <v>0</v>
      </c>
      <c r="CS2" s="703">
        <f>+IFERROR(HLOOKUP(CS1,GENERALES!$E$2:$CF$3,2,FALSE),0)</f>
        <v>0</v>
      </c>
      <c r="CT2" s="703">
        <f>+IFERROR(HLOOKUP(CT1,GENERALES!$E$2:$CF$3,2,FALSE),0)</f>
        <v>0</v>
      </c>
      <c r="CU2" s="703">
        <f>+IFERROR(HLOOKUP(CU1,GENERALES!$E$2:$CF$3,2,FALSE),0)</f>
        <v>0</v>
      </c>
      <c r="CV2" s="703">
        <f>+IFERROR(HLOOKUP(CV1,GENERALES!$E$2:$CF$3,2,FALSE),0)</f>
        <v>0</v>
      </c>
      <c r="CW2" s="703">
        <f>+IFERROR(HLOOKUP(CW1,GENERALES!$E$2:$CF$3,2,FALSE),0)</f>
        <v>0</v>
      </c>
      <c r="CX2" s="703">
        <f>+IFERROR(HLOOKUP(CX1,GENERALES!$E$2:$CF$3,2,FALSE),0)</f>
        <v>0</v>
      </c>
      <c r="CY2" s="703">
        <f>+IFERROR(HLOOKUP(CY1,GENERALES!$E$2:$CF$3,2,FALSE),0)</f>
        <v>0</v>
      </c>
      <c r="CZ2" s="703">
        <f>+IFERROR(HLOOKUP(CZ1,GENERALES!$E$2:$CF$3,2,FALSE),0)</f>
        <v>0</v>
      </c>
      <c r="DA2" s="703">
        <f>+IFERROR(HLOOKUP(DA1,GENERALES!$E$2:$CF$3,2,FALSE),0)</f>
        <v>0</v>
      </c>
      <c r="DB2" s="703">
        <f>+IFERROR(HLOOKUP(DB1,GENERALES!$E$2:$CF$3,2,FALSE),0)</f>
        <v>0</v>
      </c>
      <c r="DC2" s="703">
        <f>+IFERROR(HLOOKUP(DC1,GENERALES!$E$2:$CF$3,2,FALSE),0)</f>
        <v>0</v>
      </c>
      <c r="DD2" s="703">
        <f>+IFERROR(HLOOKUP(DD1,GENERALES!$E$2:$CF$3,2,FALSE),0)</f>
        <v>0</v>
      </c>
      <c r="DE2" s="703">
        <f>+IFERROR(HLOOKUP(DE1,GENERALES!$E$2:$CF$3,2,FALSE),0)</f>
        <v>0</v>
      </c>
      <c r="DF2" s="703">
        <f>+IFERROR(HLOOKUP(DF1,GENERALES!$E$2:$CF$3,2,FALSE),0)</f>
        <v>0</v>
      </c>
      <c r="DG2" s="703">
        <f>+IFERROR(HLOOKUP(DG1,GENERALES!$E$2:$CF$3,2,FALSE),0)</f>
        <v>0</v>
      </c>
      <c r="DH2" s="703">
        <f>+IFERROR(HLOOKUP(DH1,GENERALES!$E$2:$CF$3,2,FALSE),0)</f>
        <v>0</v>
      </c>
      <c r="DI2" s="703">
        <f>+IFERROR(HLOOKUP(DI1,GENERALES!$E$2:$CF$3,2,FALSE),0)</f>
        <v>0</v>
      </c>
      <c r="DJ2" s="703">
        <f>+IFERROR(HLOOKUP(DJ1,GENERALES!$E$2:$CF$3,2,FALSE),0)</f>
        <v>0</v>
      </c>
      <c r="DK2" s="703">
        <f>+IFERROR(HLOOKUP(DK1,GENERALES!$E$2:$CF$3,2,FALSE),0)</f>
        <v>0</v>
      </c>
      <c r="DL2" s="703">
        <f>+IFERROR(HLOOKUP(DL1,GENERALES!$E$2:$CF$3,2,FALSE),0)</f>
        <v>0</v>
      </c>
      <c r="DM2" s="703">
        <f>+IFERROR(HLOOKUP(DM1,GENERALES!$E$2:$CF$3,2,FALSE),0)</f>
        <v>0</v>
      </c>
      <c r="DN2" s="703">
        <f>+IFERROR(HLOOKUP(DN1,GENERALES!$E$2:$CF$3,2,FALSE),0)</f>
        <v>0</v>
      </c>
      <c r="DO2" s="703">
        <f>+IFERROR(HLOOKUP(DO1,GENERALES!$E$2:$CF$3,2,FALSE),0)</f>
        <v>0</v>
      </c>
      <c r="DP2" s="703">
        <f>+IFERROR(HLOOKUP(DP1,GENERALES!$E$2:$CF$3,2,FALSE),0)</f>
        <v>0</v>
      </c>
      <c r="DQ2" s="703">
        <f>+IFERROR(HLOOKUP(DQ1,GENERALES!$E$2:$CF$3,2,FALSE),0)</f>
        <v>0</v>
      </c>
      <c r="DR2" s="703">
        <f>+IFERROR(HLOOKUP(DR1,GENERALES!$E$2:$CF$3,2,FALSE),0)</f>
        <v>0</v>
      </c>
      <c r="DS2" s="703">
        <f>+IFERROR(HLOOKUP(DS1,GENERALES!$E$2:$CF$3,2,FALSE),0)</f>
        <v>0</v>
      </c>
      <c r="DT2" s="703">
        <f>+IFERROR(HLOOKUP(DT1,GENERALES!$E$2:$CF$3,2,FALSE),0)</f>
        <v>0</v>
      </c>
      <c r="DU2" s="703">
        <f>+IFERROR(HLOOKUP(DU1,GENERALES!$E$2:$CF$3,2,FALSE),0)</f>
        <v>0</v>
      </c>
      <c r="DV2" s="703">
        <f>+IFERROR(HLOOKUP(DV1,GENERALES!$E$2:$CF$3,2,FALSE),0)</f>
        <v>0</v>
      </c>
      <c r="DW2" s="703">
        <f>+IFERROR(HLOOKUP(DW1,GENERALES!$E$2:$CF$3,2,FALSE),0)</f>
        <v>0</v>
      </c>
      <c r="DX2" s="703">
        <f>+IFERROR(HLOOKUP(DX1,GENERALES!$E$2:$CF$3,2,FALSE),0)</f>
        <v>0</v>
      </c>
      <c r="DY2" s="703">
        <f>+IFERROR(HLOOKUP(DY1,GENERALES!$E$2:$CF$3,2,FALSE),0)</f>
        <v>0</v>
      </c>
      <c r="DZ2" s="703">
        <f>+IFERROR(HLOOKUP(DZ1,GENERALES!$E$2:$CF$3,2,FALSE),0)</f>
        <v>0</v>
      </c>
      <c r="EA2" s="703">
        <f>+IFERROR(HLOOKUP(EA1,GENERALES!$E$2:$CF$3,2,FALSE),0)</f>
        <v>0</v>
      </c>
      <c r="EB2" s="703">
        <f>+IFERROR(HLOOKUP(EB1,GENERALES!$E$2:$CF$3,2,FALSE),0)</f>
        <v>0</v>
      </c>
      <c r="EC2" s="703">
        <f>+IFERROR(HLOOKUP(EC1,GENERALES!$E$2:$CF$3,2,FALSE),0)</f>
        <v>0</v>
      </c>
      <c r="ED2" s="703">
        <f>+IFERROR(HLOOKUP(ED1,GENERALES!$E$2:$CF$3,2,FALSE),0)</f>
        <v>0</v>
      </c>
      <c r="EE2" s="703">
        <f>+IFERROR(HLOOKUP(EE1,GENERALES!$E$2:$CF$3,2,FALSE),0)</f>
        <v>0</v>
      </c>
      <c r="EF2" s="703">
        <f>+IFERROR(HLOOKUP(EF1,GENERALES!$E$2:$CF$3,2,FALSE),0)</f>
        <v>0</v>
      </c>
      <c r="EG2" s="703">
        <f>+IFERROR(HLOOKUP(EG1,GENERALES!$E$2:$CF$3,2,FALSE),0)</f>
        <v>0</v>
      </c>
      <c r="EH2" s="703">
        <f>+IFERROR(HLOOKUP(EH1,GENERALES!$E$2:$CF$3,2,FALSE),0)</f>
        <v>0</v>
      </c>
      <c r="EI2" s="703">
        <f>+IFERROR(HLOOKUP(EI1,GENERALES!$E$2:$CF$3,2,FALSE),0)</f>
        <v>0</v>
      </c>
      <c r="EJ2" s="703">
        <f>+IFERROR(HLOOKUP(EJ1,GENERALES!$E$2:$CF$3,2,FALSE),0)</f>
        <v>0</v>
      </c>
      <c r="EK2" s="703">
        <f>+IFERROR(HLOOKUP(EK1,GENERALES!$E$2:$CF$3,2,FALSE),0)</f>
        <v>0</v>
      </c>
      <c r="EL2" s="703">
        <f>+IFERROR(HLOOKUP(EL1,GENERALES!$E$2:$CF$3,2,FALSE),0)</f>
        <v>0</v>
      </c>
      <c r="EM2" s="703">
        <f>+IFERROR(HLOOKUP(EM1,GENERALES!$E$2:$CF$3,2,FALSE),0)</f>
        <v>0</v>
      </c>
      <c r="EN2" s="703">
        <f>+IFERROR(HLOOKUP(EN1,GENERALES!$E$2:$CF$3,2,FALSE),0)</f>
        <v>0</v>
      </c>
      <c r="EO2" s="703">
        <f>+IFERROR(HLOOKUP(EO1,GENERALES!$E$2:$CF$3,2,FALSE),0)</f>
        <v>0</v>
      </c>
      <c r="EP2" s="703">
        <f>+IFERROR(HLOOKUP(EP1,GENERALES!$E$2:$CF$3,2,FALSE),0)</f>
        <v>0</v>
      </c>
      <c r="EQ2" s="703">
        <f>+IFERROR(HLOOKUP(EQ1,GENERALES!$E$2:$CF$3,2,FALSE),0)</f>
        <v>0</v>
      </c>
      <c r="ER2" s="703">
        <f>+IFERROR(HLOOKUP(ER1,GENERALES!$E$2:$CF$3,2,FALSE),0)</f>
        <v>0</v>
      </c>
      <c r="ES2" s="703">
        <f>+IFERROR(HLOOKUP(ES1,GENERALES!$E$2:$CF$3,2,FALSE),0)</f>
        <v>0</v>
      </c>
      <c r="ET2" s="703">
        <f>+IFERROR(HLOOKUP(ET1,GENERALES!$E$2:$CF$3,2,FALSE),0)</f>
        <v>0</v>
      </c>
      <c r="EU2" s="703">
        <f>+IFERROR(HLOOKUP(EU1,GENERALES!$E$2:$CF$3,2,FALSE),0)</f>
        <v>0</v>
      </c>
      <c r="EV2" s="703">
        <f>+IFERROR(HLOOKUP(EV1,GENERALES!$E$2:$CF$3,2,FALSE),0)</f>
        <v>0</v>
      </c>
      <c r="EW2" s="703">
        <f>+IFERROR(HLOOKUP(EW1,GENERALES!$E$2:$CF$3,2,FALSE),0)</f>
        <v>0</v>
      </c>
      <c r="EX2" s="703">
        <f>+IFERROR(HLOOKUP(EX1,GENERALES!$E$2:$CF$3,2,FALSE),0)</f>
        <v>0</v>
      </c>
      <c r="EY2" s="703">
        <f>+IFERROR(HLOOKUP(EY1,GENERALES!$E$2:$CF$3,2,FALSE),0)</f>
        <v>0</v>
      </c>
      <c r="EZ2" s="703">
        <f>+IFERROR(HLOOKUP(EZ1,GENERALES!$E$2:$CF$3,2,FALSE),0)</f>
        <v>0</v>
      </c>
      <c r="FA2" s="703">
        <f>+IFERROR(HLOOKUP(FA1,GENERALES!$E$2:$CF$3,2,FALSE),0)</f>
        <v>0</v>
      </c>
      <c r="FB2" s="703">
        <f>+IFERROR(HLOOKUP(FB1,GENERALES!$E$2:$CF$3,2,FALSE),0)</f>
        <v>0</v>
      </c>
      <c r="FC2" s="703">
        <f>+IFERROR(HLOOKUP(FC1,GENERALES!$E$2:$CF$3,2,FALSE),0)</f>
        <v>0</v>
      </c>
      <c r="FD2" s="703">
        <f>+IFERROR(HLOOKUP(FD1,GENERALES!$E$2:$CF$3,2,FALSE),0)</f>
        <v>0</v>
      </c>
      <c r="FE2" s="703">
        <f>+IFERROR(HLOOKUP(FE1,GENERALES!$E$2:$CF$3,2,FALSE),0)</f>
        <v>0</v>
      </c>
      <c r="FF2" s="703">
        <f>+IFERROR(HLOOKUP(FF1,GENERALES!$E$2:$CF$3,2,FALSE),0)</f>
        <v>0</v>
      </c>
      <c r="FG2" s="703">
        <f>+IFERROR(HLOOKUP(FG1,GENERALES!$E$2:$CF$3,2,FALSE),0)</f>
        <v>0</v>
      </c>
      <c r="FH2" s="703">
        <f>+IFERROR(HLOOKUP(FH1,GENERALES!$E$2:$CF$3,2,FALSE),0)</f>
        <v>0</v>
      </c>
      <c r="FI2" s="703">
        <f>+IFERROR(HLOOKUP(FI1,GENERALES!$E$2:$CF$3,2,FALSE),0)</f>
        <v>0</v>
      </c>
      <c r="FJ2" s="703">
        <f>+IFERROR(HLOOKUP(FJ1,GENERALES!$E$2:$CF$3,2,FALSE),0)</f>
        <v>0</v>
      </c>
      <c r="FK2" s="703">
        <f>+IFERROR(HLOOKUP(FK1,GENERALES!$E$2:$CF$3,2,FALSE),0)</f>
        <v>0</v>
      </c>
      <c r="FL2" s="703">
        <f>+IFERROR(HLOOKUP(FL1,GENERALES!$E$2:$CF$3,2,FALSE),0)</f>
        <v>0</v>
      </c>
      <c r="FM2" s="703">
        <f>+IFERROR(HLOOKUP(FM1,GENERALES!$E$2:$CF$3,2,FALSE),0)</f>
        <v>0</v>
      </c>
      <c r="FN2" s="703">
        <f>+IFERROR(HLOOKUP(FN1,GENERALES!$E$2:$CF$3,2,FALSE),0)</f>
        <v>0</v>
      </c>
      <c r="FO2" s="703">
        <f>+IFERROR(HLOOKUP(FO1,GENERALES!$E$2:$CF$3,2,FALSE),0)</f>
        <v>0</v>
      </c>
      <c r="FP2" s="703">
        <f>+IFERROR(HLOOKUP(FP1,GENERALES!$E$2:$CF$3,2,FALSE),0)</f>
        <v>0</v>
      </c>
      <c r="FQ2" s="703">
        <f>+IFERROR(HLOOKUP(FQ1,GENERALES!$E$2:$CF$3,2,FALSE),0)</f>
        <v>0</v>
      </c>
      <c r="FR2" s="703">
        <f>+IFERROR(HLOOKUP(FR1,GENERALES!$E$2:$CF$3,2,FALSE),0)</f>
        <v>0</v>
      </c>
      <c r="FS2" s="703">
        <f>+IFERROR(HLOOKUP(FS1,GENERALES!$E$2:$CF$3,2,FALSE),0)</f>
        <v>0</v>
      </c>
      <c r="FT2" s="703">
        <f>+IFERROR(HLOOKUP(FT1,GENERALES!$E$2:$CF$3,2,FALSE),0)</f>
        <v>0</v>
      </c>
      <c r="FU2" s="703">
        <f>+IFERROR(HLOOKUP(FU1,GENERALES!$E$2:$CF$3,2,FALSE),0)</f>
        <v>0</v>
      </c>
      <c r="FV2" s="703">
        <f>+IFERROR(HLOOKUP(FV1,GENERALES!$E$2:$CF$3,2,FALSE),0)</f>
        <v>0</v>
      </c>
      <c r="FW2" s="703">
        <f>+IFERROR(HLOOKUP(FW1,GENERALES!$E$2:$CF$3,2,FALSE),0)</f>
        <v>0</v>
      </c>
      <c r="FX2" s="703">
        <f>+IFERROR(HLOOKUP(FX1,GENERALES!$E$2:$CF$3,2,FALSE),0)</f>
        <v>0</v>
      </c>
      <c r="FY2" s="703">
        <f>+IFERROR(HLOOKUP(FY1,GENERALES!$E$2:$CF$3,2,FALSE),0)</f>
        <v>0</v>
      </c>
      <c r="FZ2" s="703">
        <f>+IFERROR(HLOOKUP(FZ1,GENERALES!$E$2:$CF$3,2,FALSE),0)</f>
        <v>0</v>
      </c>
      <c r="GA2" s="703">
        <f>+IFERROR(HLOOKUP(GA1,GENERALES!$E$2:$CF$3,2,FALSE),0)</f>
        <v>0</v>
      </c>
      <c r="GB2" s="703">
        <f>+IFERROR(HLOOKUP(GB1,GENERALES!$E$2:$CF$3,2,FALSE),0)</f>
        <v>0</v>
      </c>
      <c r="GC2" s="703">
        <f>+IFERROR(HLOOKUP(GC1,GENERALES!$E$2:$CF$3,2,FALSE),0)</f>
        <v>0</v>
      </c>
      <c r="GD2" s="703">
        <f>+IFERROR(HLOOKUP(GD1,GENERALES!$E$2:$CF$3,2,FALSE),0)</f>
        <v>0</v>
      </c>
      <c r="GE2" s="703">
        <f>+IFERROR(HLOOKUP(GE1,GENERALES!$E$2:$CF$3,2,FALSE),0)</f>
        <v>0</v>
      </c>
      <c r="GF2" s="703">
        <f>+IFERROR(HLOOKUP(GF1,GENERALES!$E$2:$CF$3,2,FALSE),0)</f>
        <v>0</v>
      </c>
      <c r="GG2" s="703">
        <f>+IFERROR(HLOOKUP(GG1,GENERALES!$E$2:$CF$3,2,FALSE),0)</f>
        <v>0</v>
      </c>
      <c r="GH2" s="703">
        <f>+IFERROR(HLOOKUP(GH1,GENERALES!$E$2:$CF$3,2,FALSE),0)</f>
        <v>0</v>
      </c>
      <c r="GI2" s="703">
        <f>+IFERROR(HLOOKUP(GI1,GENERALES!$E$2:$CF$3,2,FALSE),0)</f>
        <v>0</v>
      </c>
      <c r="GJ2" s="703">
        <f>+IFERROR(HLOOKUP(GJ1,GENERALES!$E$2:$CF$3,2,FALSE),0)</f>
        <v>0</v>
      </c>
      <c r="GK2" s="703">
        <f>+IFERROR(HLOOKUP(GK1,GENERALES!$E$2:$CF$3,2,FALSE),0)</f>
        <v>0</v>
      </c>
      <c r="GL2" s="703">
        <f>+IFERROR(HLOOKUP(GL1,GENERALES!$E$2:$CF$3,2,FALSE),0)</f>
        <v>0</v>
      </c>
      <c r="GM2" s="703">
        <f>+IFERROR(HLOOKUP(GM1,GENERALES!$E$2:$CF$3,2,FALSE),0)</f>
        <v>0</v>
      </c>
      <c r="GN2" s="703">
        <f>+IFERROR(HLOOKUP(GN1,GENERALES!$E$2:$CF$3,2,FALSE),0)</f>
        <v>0</v>
      </c>
      <c r="GO2" s="703">
        <f>+IFERROR(HLOOKUP(GO1,GENERALES!$E$2:$CF$3,2,FALSE),0)</f>
        <v>0</v>
      </c>
      <c r="GP2" s="703">
        <f>+IFERROR(HLOOKUP(GP1,GENERALES!$E$2:$CF$3,2,FALSE),0)</f>
        <v>0</v>
      </c>
      <c r="GQ2" s="703">
        <f>+IFERROR(HLOOKUP(GQ1,GENERALES!$E$2:$CF$3,2,FALSE),0)</f>
        <v>0</v>
      </c>
      <c r="GR2" s="703">
        <f>+IFERROR(HLOOKUP(GR1,GENERALES!$E$2:$CF$3,2,FALSE),0)</f>
        <v>0</v>
      </c>
      <c r="GS2" s="703">
        <f>+IFERROR(HLOOKUP(GS1,GENERALES!$E$2:$CF$3,2,FALSE),0)</f>
        <v>0</v>
      </c>
      <c r="GT2" s="703">
        <f>+IFERROR(HLOOKUP(GT1,GENERALES!$E$2:$CF$3,2,FALSE),0)</f>
        <v>0</v>
      </c>
      <c r="GU2" s="703">
        <f>+IFERROR(HLOOKUP(GU1,GENERALES!$E$2:$CF$3,2,FALSE),0)</f>
        <v>0</v>
      </c>
      <c r="GV2" s="703">
        <f>+IFERROR(HLOOKUP(GV1,GENERALES!$E$2:$CF$3,2,FALSE),0)</f>
        <v>0</v>
      </c>
      <c r="GW2" s="703">
        <f>+IFERROR(HLOOKUP(GW1,GENERALES!$E$2:$CF$3,2,FALSE),0)</f>
        <v>0</v>
      </c>
      <c r="GX2" s="703">
        <f>+IFERROR(HLOOKUP(GX1,GENERALES!$E$2:$CF$3,2,FALSE),0)</f>
        <v>0</v>
      </c>
      <c r="GY2" s="703">
        <f>+IFERROR(HLOOKUP(GY1,GENERALES!$E$2:$CF$3,2,FALSE),0)</f>
        <v>0</v>
      </c>
      <c r="GZ2" s="703">
        <f>+IFERROR(HLOOKUP(GZ1,GENERALES!$E$2:$CF$3,2,FALSE),0)</f>
        <v>0</v>
      </c>
      <c r="HA2" s="703">
        <f>+IFERROR(HLOOKUP(HA1,GENERALES!$E$2:$CF$3,2,FALSE),0)</f>
        <v>0</v>
      </c>
      <c r="HB2" s="703">
        <f>+IFERROR(HLOOKUP(HB1,GENERALES!$E$2:$CF$3,2,FALSE),0)</f>
        <v>0</v>
      </c>
      <c r="HC2" s="703">
        <f>+IFERROR(HLOOKUP(HC1,GENERALES!$E$2:$CF$3,2,FALSE),0)</f>
        <v>0</v>
      </c>
      <c r="HD2" s="703">
        <f>+IFERROR(HLOOKUP(HD1,GENERALES!$E$2:$CF$3,2,FALSE),0)</f>
        <v>0</v>
      </c>
      <c r="HE2" s="703">
        <f>+IFERROR(HLOOKUP(HE1,GENERALES!$E$2:$CF$3,2,FALSE),0)</f>
        <v>0</v>
      </c>
      <c r="HF2" s="703">
        <f>+IFERROR(HLOOKUP(HF1,GENERALES!$E$2:$CF$3,2,FALSE),0)</f>
        <v>0</v>
      </c>
      <c r="HG2" s="703">
        <f>+IFERROR(HLOOKUP(HG1,GENERALES!$E$2:$CF$3,2,FALSE),0)</f>
        <v>0</v>
      </c>
      <c r="HH2" s="703">
        <f>+IFERROR(HLOOKUP(HH1,GENERALES!$E$2:$CF$3,2,FALSE),0)</f>
        <v>0</v>
      </c>
      <c r="HI2" s="703">
        <f>+IFERROR(HLOOKUP(HI1,GENERALES!$E$2:$CF$3,2,FALSE),0)</f>
        <v>0</v>
      </c>
      <c r="HJ2" s="703">
        <f>+IFERROR(HLOOKUP(HJ1,GENERALES!$E$2:$CF$3,2,FALSE),0)</f>
        <v>0</v>
      </c>
      <c r="HK2" s="703">
        <f>+IFERROR(HLOOKUP(HK1,GENERALES!$E$2:$CF$3,2,FALSE),0)</f>
        <v>0</v>
      </c>
      <c r="HL2" s="703">
        <f>+IFERROR(HLOOKUP(HL1,GENERALES!$E$2:$CF$3,2,FALSE),0)</f>
        <v>0</v>
      </c>
      <c r="HM2" s="703">
        <f>+IFERROR(HLOOKUP(HM1,GENERALES!$E$2:$CF$3,2,FALSE),0)</f>
        <v>0</v>
      </c>
      <c r="HN2" s="703">
        <f>+IFERROR(HLOOKUP(HN1,GENERALES!$E$2:$CF$3,2,FALSE),0)</f>
        <v>0</v>
      </c>
      <c r="HO2" s="703">
        <f>+IFERROR(HLOOKUP(HO1,GENERALES!$E$2:$CF$3,2,FALSE),0)</f>
        <v>0</v>
      </c>
      <c r="HP2" s="703">
        <f>+IFERROR(HLOOKUP(HP1,GENERALES!$E$2:$CF$3,2,FALSE),0)</f>
        <v>0</v>
      </c>
      <c r="HQ2" s="703">
        <f>+IFERROR(HLOOKUP(HQ1,GENERALES!$E$2:$CF$3,2,FALSE),0)</f>
        <v>0</v>
      </c>
      <c r="HR2" s="703">
        <f>+IFERROR(HLOOKUP(HR1,GENERALES!$E$2:$CF$3,2,FALSE),0)</f>
        <v>0</v>
      </c>
      <c r="HS2" s="703">
        <f>+IFERROR(HLOOKUP(HS1,GENERALES!$E$2:$CF$3,2,FALSE),0)</f>
        <v>0</v>
      </c>
      <c r="HT2" s="703">
        <f>+IFERROR(HLOOKUP(HT1,GENERALES!$E$2:$CF$3,2,FALSE),0)</f>
        <v>0</v>
      </c>
      <c r="HU2" s="703">
        <f>+IFERROR(HLOOKUP(HU1,GENERALES!$E$2:$CF$3,2,FALSE),0)</f>
        <v>0</v>
      </c>
      <c r="HV2" s="703">
        <f>+IFERROR(HLOOKUP(HV1,GENERALES!$E$2:$CF$3,2,FALSE),0)</f>
        <v>0</v>
      </c>
      <c r="HW2" s="703">
        <f>+IFERROR(HLOOKUP(HW1,GENERALES!$E$2:$CF$3,2,FALSE),0)</f>
        <v>0</v>
      </c>
      <c r="HX2" s="703">
        <f>+IFERROR(HLOOKUP(HX1,GENERALES!$E$2:$CF$3,2,FALSE),0)</f>
        <v>0</v>
      </c>
      <c r="HY2" s="703">
        <f>+IFERROR(HLOOKUP(HY1,GENERALES!$E$2:$CF$3,2,FALSE),0)</f>
        <v>0</v>
      </c>
      <c r="HZ2" s="703">
        <f>+IFERROR(HLOOKUP(HZ1,GENERALES!$E$2:$CF$3,2,FALSE),0)</f>
        <v>0</v>
      </c>
      <c r="IA2" s="703">
        <f>+IFERROR(HLOOKUP(IA1,GENERALES!$E$2:$CF$3,2,FALSE),0)</f>
        <v>0</v>
      </c>
      <c r="IB2" s="703">
        <f>+IFERROR(HLOOKUP(IB1,GENERALES!$E$2:$CF$3,2,FALSE),0)</f>
        <v>0</v>
      </c>
      <c r="IC2" s="703">
        <f>+IFERROR(HLOOKUP(IC1,GENERALES!$E$2:$CF$3,2,FALSE),0)</f>
        <v>0</v>
      </c>
      <c r="ID2" s="703">
        <f>+IFERROR(HLOOKUP(ID1,GENERALES!$E$2:$CF$3,2,FALSE),0)</f>
        <v>0</v>
      </c>
      <c r="IE2" s="703">
        <f>+IFERROR(HLOOKUP(IE1,GENERALES!$E$2:$CF$3,2,FALSE),0)</f>
        <v>0</v>
      </c>
      <c r="IF2" s="703">
        <f>+IFERROR(HLOOKUP(IF1,GENERALES!$E$2:$CF$3,2,FALSE),0)</f>
        <v>0</v>
      </c>
      <c r="IG2" s="703">
        <f>+IFERROR(HLOOKUP(IG1,GENERALES!$E$2:$CF$3,2,FALSE),0)</f>
        <v>0</v>
      </c>
      <c r="IH2" s="703">
        <f>+IFERROR(HLOOKUP(IH1,GENERALES!$E$2:$CF$3,2,FALSE),0)</f>
        <v>0</v>
      </c>
      <c r="II2" s="703">
        <f>+IFERROR(HLOOKUP(II1,GENERALES!$E$2:$CF$3,2,FALSE),0)</f>
        <v>0</v>
      </c>
      <c r="IJ2" s="703">
        <f>+IFERROR(HLOOKUP(IJ1,GENERALES!$E$2:$CF$3,2,FALSE),0)</f>
        <v>0</v>
      </c>
    </row>
    <row r="3" spans="2:244" ht="31.15" customHeight="1" thickBot="1" x14ac:dyDescent="0.35">
      <c r="B3" s="736"/>
      <c r="D3" s="192" t="s">
        <v>11</v>
      </c>
      <c r="E3" s="999">
        <v>1</v>
      </c>
      <c r="F3" s="999"/>
      <c r="G3" s="999"/>
      <c r="H3" s="999">
        <v>2</v>
      </c>
      <c r="I3" s="999"/>
      <c r="J3" s="999"/>
      <c r="K3" s="999">
        <v>3</v>
      </c>
      <c r="L3" s="999"/>
      <c r="M3" s="999"/>
      <c r="N3" s="999">
        <v>4</v>
      </c>
      <c r="O3" s="999"/>
      <c r="P3" s="999"/>
      <c r="Q3" s="999">
        <v>5</v>
      </c>
      <c r="R3" s="999"/>
      <c r="S3" s="999"/>
      <c r="T3" s="999">
        <v>6</v>
      </c>
      <c r="U3" s="999"/>
      <c r="V3" s="999"/>
      <c r="W3" s="999">
        <v>7</v>
      </c>
      <c r="X3" s="999"/>
      <c r="Y3" s="999"/>
      <c r="Z3" s="999">
        <v>8</v>
      </c>
      <c r="AA3" s="999"/>
      <c r="AB3" s="999"/>
      <c r="AC3" s="999">
        <v>9</v>
      </c>
      <c r="AD3" s="999"/>
      <c r="AE3" s="999"/>
      <c r="AF3" s="999">
        <v>10</v>
      </c>
      <c r="AG3" s="999"/>
      <c r="AH3" s="999"/>
      <c r="AI3" s="999">
        <v>11</v>
      </c>
      <c r="AJ3" s="999"/>
      <c r="AK3" s="999"/>
      <c r="AL3" s="999">
        <v>12</v>
      </c>
      <c r="AM3" s="999"/>
      <c r="AN3" s="999"/>
      <c r="AO3" s="999">
        <v>13</v>
      </c>
      <c r="AP3" s="999"/>
      <c r="AQ3" s="999"/>
      <c r="AR3" s="999">
        <v>14</v>
      </c>
      <c r="AS3" s="999"/>
      <c r="AT3" s="999"/>
      <c r="AU3" s="999">
        <v>15</v>
      </c>
      <c r="AV3" s="999"/>
      <c r="AW3" s="999"/>
      <c r="AX3" s="999">
        <v>16</v>
      </c>
      <c r="AY3" s="999"/>
      <c r="AZ3" s="999"/>
      <c r="BA3" s="999">
        <v>17</v>
      </c>
      <c r="BB3" s="999"/>
      <c r="BC3" s="999"/>
      <c r="BD3" s="999">
        <v>18</v>
      </c>
      <c r="BE3" s="999"/>
      <c r="BF3" s="999"/>
      <c r="BG3" s="999">
        <v>19</v>
      </c>
      <c r="BH3" s="999"/>
      <c r="BI3" s="999"/>
      <c r="BJ3" s="999">
        <v>20</v>
      </c>
      <c r="BK3" s="999"/>
      <c r="BL3" s="999"/>
      <c r="BM3" s="999">
        <v>21</v>
      </c>
      <c r="BN3" s="999"/>
      <c r="BO3" s="999"/>
      <c r="BP3" s="999">
        <v>22</v>
      </c>
      <c r="BQ3" s="999"/>
      <c r="BR3" s="999"/>
      <c r="BS3" s="999">
        <v>23</v>
      </c>
      <c r="BT3" s="999"/>
      <c r="BU3" s="999"/>
      <c r="BV3" s="999">
        <v>24</v>
      </c>
      <c r="BW3" s="999"/>
      <c r="BX3" s="999"/>
      <c r="BY3" s="999">
        <v>25</v>
      </c>
      <c r="BZ3" s="999"/>
      <c r="CA3" s="999"/>
      <c r="CB3" s="999">
        <v>26</v>
      </c>
      <c r="CC3" s="999"/>
      <c r="CD3" s="999"/>
      <c r="CE3" s="999">
        <v>27</v>
      </c>
      <c r="CF3" s="999"/>
      <c r="CG3" s="999"/>
      <c r="CH3" s="999">
        <v>28</v>
      </c>
      <c r="CI3" s="999"/>
      <c r="CJ3" s="999"/>
      <c r="CK3" s="999">
        <v>29</v>
      </c>
      <c r="CL3" s="999"/>
      <c r="CM3" s="999"/>
      <c r="CN3" s="999">
        <v>30</v>
      </c>
      <c r="CO3" s="999"/>
      <c r="CP3" s="999"/>
      <c r="CQ3" s="999">
        <v>31</v>
      </c>
      <c r="CR3" s="999"/>
      <c r="CS3" s="999"/>
      <c r="CT3" s="999">
        <v>32</v>
      </c>
      <c r="CU3" s="999"/>
      <c r="CV3" s="999"/>
      <c r="CW3" s="999">
        <v>33</v>
      </c>
      <c r="CX3" s="999"/>
      <c r="CY3" s="999"/>
      <c r="CZ3" s="999">
        <v>34</v>
      </c>
      <c r="DA3" s="999"/>
      <c r="DB3" s="999"/>
      <c r="DC3" s="999">
        <v>35</v>
      </c>
      <c r="DD3" s="999"/>
      <c r="DE3" s="999"/>
      <c r="DF3" s="999">
        <v>36</v>
      </c>
      <c r="DG3" s="999"/>
      <c r="DH3" s="999"/>
      <c r="DI3" s="999">
        <v>37</v>
      </c>
      <c r="DJ3" s="999"/>
      <c r="DK3" s="999"/>
      <c r="DL3" s="999">
        <v>38</v>
      </c>
      <c r="DM3" s="999"/>
      <c r="DN3" s="999"/>
      <c r="DO3" s="999">
        <v>39</v>
      </c>
      <c r="DP3" s="999"/>
      <c r="DQ3" s="999"/>
      <c r="DR3" s="999">
        <v>40</v>
      </c>
      <c r="DS3" s="999"/>
      <c r="DT3" s="999"/>
      <c r="DU3" s="999">
        <v>41</v>
      </c>
      <c r="DV3" s="999"/>
      <c r="DW3" s="999"/>
      <c r="DX3" s="999">
        <v>42</v>
      </c>
      <c r="DY3" s="999"/>
      <c r="DZ3" s="999"/>
      <c r="EA3" s="999">
        <v>43</v>
      </c>
      <c r="EB3" s="999"/>
      <c r="EC3" s="999"/>
      <c r="ED3" s="999">
        <v>44</v>
      </c>
      <c r="EE3" s="999"/>
      <c r="EF3" s="999"/>
      <c r="EG3" s="999">
        <v>45</v>
      </c>
      <c r="EH3" s="999"/>
      <c r="EI3" s="999"/>
      <c r="EJ3" s="999">
        <v>46</v>
      </c>
      <c r="EK3" s="999"/>
      <c r="EL3" s="999"/>
      <c r="EM3" s="999">
        <v>47</v>
      </c>
      <c r="EN3" s="999"/>
      <c r="EO3" s="999"/>
      <c r="EP3" s="999">
        <v>48</v>
      </c>
      <c r="EQ3" s="999"/>
      <c r="ER3" s="999"/>
      <c r="ES3" s="999">
        <v>49</v>
      </c>
      <c r="ET3" s="999"/>
      <c r="EU3" s="999"/>
      <c r="EV3" s="999">
        <v>50</v>
      </c>
      <c r="EW3" s="999"/>
      <c r="EX3" s="999"/>
      <c r="EY3" s="999">
        <v>51</v>
      </c>
      <c r="EZ3" s="999"/>
      <c r="FA3" s="999"/>
      <c r="FB3" s="999">
        <v>52</v>
      </c>
      <c r="FC3" s="999"/>
      <c r="FD3" s="999"/>
      <c r="FE3" s="999">
        <v>53</v>
      </c>
      <c r="FF3" s="999"/>
      <c r="FG3" s="999"/>
      <c r="FH3" s="999">
        <v>54</v>
      </c>
      <c r="FI3" s="999"/>
      <c r="FJ3" s="999"/>
      <c r="FK3" s="999">
        <v>55</v>
      </c>
      <c r="FL3" s="999"/>
      <c r="FM3" s="999"/>
      <c r="FN3" s="999">
        <v>56</v>
      </c>
      <c r="FO3" s="999"/>
      <c r="FP3" s="999"/>
      <c r="FQ3" s="999">
        <v>57</v>
      </c>
      <c r="FR3" s="999"/>
      <c r="FS3" s="999"/>
      <c r="FT3" s="999">
        <v>58</v>
      </c>
      <c r="FU3" s="999"/>
      <c r="FV3" s="999"/>
      <c r="FW3" s="999">
        <v>59</v>
      </c>
      <c r="FX3" s="999"/>
      <c r="FY3" s="999"/>
      <c r="FZ3" s="999">
        <v>60</v>
      </c>
      <c r="GA3" s="999"/>
      <c r="GB3" s="999"/>
      <c r="GC3" s="999">
        <v>61</v>
      </c>
      <c r="GD3" s="999"/>
      <c r="GE3" s="999"/>
      <c r="GF3" s="999">
        <v>62</v>
      </c>
      <c r="GG3" s="999"/>
      <c r="GH3" s="999"/>
      <c r="GI3" s="999">
        <v>63</v>
      </c>
      <c r="GJ3" s="999"/>
      <c r="GK3" s="999"/>
      <c r="GL3" s="999">
        <v>64</v>
      </c>
      <c r="GM3" s="999"/>
      <c r="GN3" s="999"/>
      <c r="GO3" s="999">
        <v>65</v>
      </c>
      <c r="GP3" s="999"/>
      <c r="GQ3" s="999"/>
      <c r="GR3" s="999">
        <v>66</v>
      </c>
      <c r="GS3" s="999"/>
      <c r="GT3" s="999"/>
      <c r="GU3" s="999">
        <v>67</v>
      </c>
      <c r="GV3" s="999"/>
      <c r="GW3" s="999"/>
      <c r="GX3" s="999">
        <v>68</v>
      </c>
      <c r="GY3" s="999"/>
      <c r="GZ3" s="999"/>
      <c r="HA3" s="999">
        <v>69</v>
      </c>
      <c r="HB3" s="999"/>
      <c r="HC3" s="999"/>
      <c r="HD3" s="999">
        <v>70</v>
      </c>
      <c r="HE3" s="999"/>
      <c r="HF3" s="999"/>
      <c r="HG3" s="999">
        <v>71</v>
      </c>
      <c r="HH3" s="999"/>
      <c r="HI3" s="999"/>
      <c r="HJ3" s="999">
        <v>72</v>
      </c>
      <c r="HK3" s="999"/>
      <c r="HL3" s="999"/>
      <c r="HM3" s="999">
        <v>73</v>
      </c>
      <c r="HN3" s="999"/>
      <c r="HO3" s="999"/>
      <c r="HP3" s="999">
        <v>74</v>
      </c>
      <c r="HQ3" s="999"/>
      <c r="HR3" s="999"/>
      <c r="HS3" s="999">
        <v>75</v>
      </c>
      <c r="HT3" s="999"/>
      <c r="HU3" s="999"/>
      <c r="HV3" s="999">
        <v>76</v>
      </c>
      <c r="HW3" s="999"/>
      <c r="HX3" s="999"/>
      <c r="HY3" s="999">
        <v>77</v>
      </c>
      <c r="HZ3" s="999"/>
      <c r="IA3" s="999"/>
      <c r="IB3" s="999">
        <v>78</v>
      </c>
      <c r="IC3" s="999"/>
      <c r="ID3" s="999"/>
      <c r="IE3" s="999">
        <v>79</v>
      </c>
      <c r="IF3" s="999"/>
      <c r="IG3" s="999"/>
      <c r="IH3" s="999">
        <v>80</v>
      </c>
      <c r="II3" s="999"/>
      <c r="IJ3" s="999"/>
    </row>
    <row r="4" spans="2:244" ht="16.899999999999999" customHeight="1" thickBot="1" x14ac:dyDescent="0.35">
      <c r="B4" s="736"/>
      <c r="D4" s="223" t="s">
        <v>10</v>
      </c>
      <c r="E4" s="998">
        <f>+IFERROR(HLOOKUP(E2,GENERALES!$E$3:$CF$6,4,FALSE),"-")</f>
        <v>45947</v>
      </c>
      <c r="F4" s="998"/>
      <c r="G4" s="998"/>
      <c r="H4" s="998">
        <f>+IFERROR(HLOOKUP(H2,GENERALES!$E$3:$CF$6,4,FALSE),"-")</f>
        <v>45948</v>
      </c>
      <c r="I4" s="998"/>
      <c r="J4" s="998"/>
      <c r="K4" s="998">
        <f>+IFERROR(HLOOKUP(K2,GENERALES!$E$3:$CF$6,4,FALSE),"-")</f>
        <v>45949</v>
      </c>
      <c r="L4" s="998"/>
      <c r="M4" s="998"/>
      <c r="N4" s="998">
        <f>+IFERROR(HLOOKUP(N2,GENERALES!$E$3:$CF$6,4,FALSE),"-")</f>
        <v>45950</v>
      </c>
      <c r="O4" s="998"/>
      <c r="P4" s="998"/>
      <c r="Q4" s="998">
        <f>+IFERROR(HLOOKUP(Q2,GENERALES!$E$3:$CF$6,4,FALSE),"-")</f>
        <v>45951</v>
      </c>
      <c r="R4" s="998"/>
      <c r="S4" s="998"/>
      <c r="T4" s="998">
        <f>+IFERROR(HLOOKUP(T2,GENERALES!$E$3:$CF$6,4,FALSE),"-")</f>
        <v>45952</v>
      </c>
      <c r="U4" s="998"/>
      <c r="V4" s="998"/>
      <c r="W4" s="998">
        <f>+IFERROR(HLOOKUP(W2,GENERALES!$E$3:$CF$6,4,FALSE),"-")</f>
        <v>45953</v>
      </c>
      <c r="X4" s="998"/>
      <c r="Y4" s="998"/>
      <c r="Z4" s="998">
        <f>+IFERROR(HLOOKUP(Z2,GENERALES!$E$3:$CF$6,4,FALSE),"-")</f>
        <v>45954</v>
      </c>
      <c r="AA4" s="998"/>
      <c r="AB4" s="998"/>
      <c r="AC4" s="998">
        <f>+IFERROR(HLOOKUP(AC2,GENERALES!$E$3:$CF$6,4,FALSE),"-")</f>
        <v>45955</v>
      </c>
      <c r="AD4" s="998"/>
      <c r="AE4" s="998"/>
      <c r="AF4" s="998">
        <f>+IFERROR(HLOOKUP(AF2,GENERALES!$E$3:$CF$6,4,FALSE),"-")</f>
        <v>45956</v>
      </c>
      <c r="AG4" s="998"/>
      <c r="AH4" s="998"/>
      <c r="AI4" s="998">
        <f>+IFERROR(HLOOKUP(AI2,GENERALES!$E$3:$CF$6,4,FALSE),"-")</f>
        <v>45957</v>
      </c>
      <c r="AJ4" s="998"/>
      <c r="AK4" s="998"/>
      <c r="AL4" s="998">
        <f>+IFERROR(HLOOKUP(AL2,GENERALES!$E$3:$CF$6,4,FALSE),"-")</f>
        <v>45958</v>
      </c>
      <c r="AM4" s="998"/>
      <c r="AN4" s="998"/>
      <c r="AO4" s="998" t="str">
        <f>+IFERROR(HLOOKUP(AO2,GENERALES!$E$3:$CF$6,4,FALSE),"-")</f>
        <v>-</v>
      </c>
      <c r="AP4" s="998"/>
      <c r="AQ4" s="998"/>
      <c r="AR4" s="998" t="str">
        <f>+IFERROR(HLOOKUP(AR2,GENERALES!$E$3:$CF$6,4,FALSE),"-")</f>
        <v>-</v>
      </c>
      <c r="AS4" s="998"/>
      <c r="AT4" s="998"/>
      <c r="AU4" s="998" t="str">
        <f>+IFERROR(HLOOKUP(AU2,GENERALES!$E$3:$CF$6,4,FALSE),"-")</f>
        <v>-</v>
      </c>
      <c r="AV4" s="998"/>
      <c r="AW4" s="998"/>
      <c r="AX4" s="998" t="str">
        <f>+IFERROR(HLOOKUP(AX2,GENERALES!$E$3:$CF$6,4,FALSE),"-")</f>
        <v>-</v>
      </c>
      <c r="AY4" s="998"/>
      <c r="AZ4" s="998"/>
      <c r="BA4" s="998" t="str">
        <f>+IFERROR(HLOOKUP(BA2,GENERALES!$E$3:$CF$6,4,FALSE),"-")</f>
        <v>-</v>
      </c>
      <c r="BB4" s="998"/>
      <c r="BC4" s="998"/>
      <c r="BD4" s="998" t="str">
        <f>+IFERROR(HLOOKUP(BD2,GENERALES!$E$3:$CF$6,4,FALSE),"-")</f>
        <v>-</v>
      </c>
      <c r="BE4" s="998"/>
      <c r="BF4" s="998"/>
      <c r="BG4" s="998" t="str">
        <f>+IFERROR(HLOOKUP(BG2,GENERALES!$E$3:$CF$6,4,FALSE),"-")</f>
        <v>-</v>
      </c>
      <c r="BH4" s="998"/>
      <c r="BI4" s="998"/>
      <c r="BJ4" s="998" t="str">
        <f>+IFERROR(HLOOKUP(BJ2,GENERALES!$E$3:$CF$6,4,FALSE),"-")</f>
        <v>-</v>
      </c>
      <c r="BK4" s="998"/>
      <c r="BL4" s="998"/>
      <c r="BM4" s="998" t="str">
        <f>+IFERROR(HLOOKUP(BM2,GENERALES!$E$3:$CF$6,4,FALSE),"-")</f>
        <v>-</v>
      </c>
      <c r="BN4" s="998"/>
      <c r="BO4" s="998"/>
      <c r="BP4" s="998" t="str">
        <f>+IFERROR(HLOOKUP(BP2,GENERALES!$E$3:$CF$6,4,FALSE),"-")</f>
        <v>-</v>
      </c>
      <c r="BQ4" s="998"/>
      <c r="BR4" s="998"/>
      <c r="BS4" s="998" t="str">
        <f>+IFERROR(HLOOKUP(BS2,GENERALES!$E$3:$CF$6,4,FALSE),"-")</f>
        <v>-</v>
      </c>
      <c r="BT4" s="998"/>
      <c r="BU4" s="998"/>
      <c r="BV4" s="998" t="str">
        <f>+IFERROR(HLOOKUP(BV2,GENERALES!$E$3:$CF$6,4,FALSE),"-")</f>
        <v>-</v>
      </c>
      <c r="BW4" s="998"/>
      <c r="BX4" s="998"/>
      <c r="BY4" s="998" t="str">
        <f>+IFERROR(HLOOKUP(BY2,GENERALES!$E$3:$CF$6,4,FALSE),"-")</f>
        <v>-</v>
      </c>
      <c r="BZ4" s="998"/>
      <c r="CA4" s="998"/>
      <c r="CB4" s="998" t="str">
        <f>+IFERROR(HLOOKUP(CB2,GENERALES!$E$3:$CF$6,4,FALSE),"-")</f>
        <v>-</v>
      </c>
      <c r="CC4" s="998"/>
      <c r="CD4" s="998"/>
      <c r="CE4" s="998" t="str">
        <f>+IFERROR(HLOOKUP(CE2,GENERALES!$E$3:$CF$6,4,FALSE),"-")</f>
        <v>-</v>
      </c>
      <c r="CF4" s="998"/>
      <c r="CG4" s="998"/>
      <c r="CH4" s="998" t="str">
        <f>+IFERROR(HLOOKUP(CH2,GENERALES!$E$3:$CF$6,4,FALSE),"-")</f>
        <v>-</v>
      </c>
      <c r="CI4" s="998"/>
      <c r="CJ4" s="998"/>
      <c r="CK4" s="998" t="str">
        <f>+IFERROR(HLOOKUP(CK2,GENERALES!$E$3:$CF$6,4,FALSE),"-")</f>
        <v>-</v>
      </c>
      <c r="CL4" s="998"/>
      <c r="CM4" s="998"/>
      <c r="CN4" s="998" t="str">
        <f>+IFERROR(HLOOKUP(CN2,GENERALES!$E$3:$CF$6,4,FALSE),"-")</f>
        <v>-</v>
      </c>
      <c r="CO4" s="998"/>
      <c r="CP4" s="998"/>
      <c r="CQ4" s="998" t="str">
        <f>+IFERROR(HLOOKUP(CQ2,GENERALES!$E$3:$CF$6,4,FALSE),"-")</f>
        <v>-</v>
      </c>
      <c r="CR4" s="998"/>
      <c r="CS4" s="998"/>
      <c r="CT4" s="998" t="str">
        <f>+IFERROR(HLOOKUP(CT2,GENERALES!$E$3:$CF$6,4,FALSE),"-")</f>
        <v>-</v>
      </c>
      <c r="CU4" s="998"/>
      <c r="CV4" s="998"/>
      <c r="CW4" s="998" t="str">
        <f>+IFERROR(HLOOKUP(CW2,GENERALES!$E$3:$CF$6,4,FALSE),"-")</f>
        <v>-</v>
      </c>
      <c r="CX4" s="998"/>
      <c r="CY4" s="998"/>
      <c r="CZ4" s="998" t="str">
        <f>+IFERROR(HLOOKUP(CZ2,GENERALES!$E$3:$CF$6,4,FALSE),"-")</f>
        <v>-</v>
      </c>
      <c r="DA4" s="998"/>
      <c r="DB4" s="998"/>
      <c r="DC4" s="998" t="str">
        <f>+IFERROR(HLOOKUP(DC2,GENERALES!$E$3:$CF$6,4,FALSE),"-")</f>
        <v>-</v>
      </c>
      <c r="DD4" s="998"/>
      <c r="DE4" s="998"/>
      <c r="DF4" s="998" t="str">
        <f>+IFERROR(HLOOKUP(DF2,GENERALES!$E$3:$CF$6,4,FALSE),"-")</f>
        <v>-</v>
      </c>
      <c r="DG4" s="998"/>
      <c r="DH4" s="998"/>
      <c r="DI4" s="998" t="str">
        <f>+IFERROR(HLOOKUP(DI2,GENERALES!$E$3:$CF$6,4,FALSE),"-")</f>
        <v>-</v>
      </c>
      <c r="DJ4" s="998"/>
      <c r="DK4" s="998"/>
      <c r="DL4" s="998" t="str">
        <f>+IFERROR(HLOOKUP(DL2,GENERALES!$E$3:$CF$6,4,FALSE),"-")</f>
        <v>-</v>
      </c>
      <c r="DM4" s="998"/>
      <c r="DN4" s="998"/>
      <c r="DO4" s="998" t="str">
        <f>+IFERROR(HLOOKUP(DO2,GENERALES!$E$3:$CF$6,4,FALSE),"-")</f>
        <v>-</v>
      </c>
      <c r="DP4" s="998"/>
      <c r="DQ4" s="998"/>
      <c r="DR4" s="998" t="str">
        <f>+IFERROR(HLOOKUP(DR2,GENERALES!$E$3:$CF$6,4,FALSE),"-")</f>
        <v>-</v>
      </c>
      <c r="DS4" s="998"/>
      <c r="DT4" s="998"/>
      <c r="DU4" s="998" t="str">
        <f>+IFERROR(HLOOKUP(DU2,GENERALES!$E$3:$CF$6,4,FALSE),"-")</f>
        <v>-</v>
      </c>
      <c r="DV4" s="998"/>
      <c r="DW4" s="998"/>
      <c r="DX4" s="998" t="str">
        <f>+IFERROR(HLOOKUP(DX2,GENERALES!$E$3:$CF$6,4,FALSE),"-")</f>
        <v>-</v>
      </c>
      <c r="DY4" s="998"/>
      <c r="DZ4" s="998"/>
      <c r="EA4" s="998" t="str">
        <f>+IFERROR(HLOOKUP(EA2,GENERALES!$E$3:$CF$6,4,FALSE),"-")</f>
        <v>-</v>
      </c>
      <c r="EB4" s="998"/>
      <c r="EC4" s="998"/>
      <c r="ED4" s="998" t="str">
        <f>+IFERROR(HLOOKUP(ED2,GENERALES!$E$3:$CF$6,4,FALSE),"-")</f>
        <v>-</v>
      </c>
      <c r="EE4" s="998"/>
      <c r="EF4" s="998"/>
      <c r="EG4" s="998" t="str">
        <f>+IFERROR(HLOOKUP(EG2,GENERALES!$E$3:$CF$6,4,FALSE),"-")</f>
        <v>-</v>
      </c>
      <c r="EH4" s="998"/>
      <c r="EI4" s="998"/>
      <c r="EJ4" s="998" t="str">
        <f>+IFERROR(HLOOKUP(EJ2,GENERALES!$E$3:$CF$6,4,FALSE),"-")</f>
        <v>-</v>
      </c>
      <c r="EK4" s="998"/>
      <c r="EL4" s="998"/>
      <c r="EM4" s="998" t="str">
        <f>+IFERROR(HLOOKUP(EM2,GENERALES!$E$3:$CF$6,4,FALSE),"-")</f>
        <v>-</v>
      </c>
      <c r="EN4" s="998"/>
      <c r="EO4" s="998"/>
      <c r="EP4" s="998" t="str">
        <f>+IFERROR(HLOOKUP(EP2,GENERALES!$E$3:$CF$6,4,FALSE),"-")</f>
        <v>-</v>
      </c>
      <c r="EQ4" s="998"/>
      <c r="ER4" s="998"/>
      <c r="ES4" s="998" t="str">
        <f>+IFERROR(HLOOKUP(ES2,GENERALES!$E$3:$CF$6,4,FALSE),"-")</f>
        <v>-</v>
      </c>
      <c r="ET4" s="998"/>
      <c r="EU4" s="998"/>
      <c r="EV4" s="998" t="str">
        <f>+IFERROR(HLOOKUP(EV2,GENERALES!$E$3:$CF$6,4,FALSE),"-")</f>
        <v>-</v>
      </c>
      <c r="EW4" s="998"/>
      <c r="EX4" s="998"/>
      <c r="EY4" s="998" t="str">
        <f>+IFERROR(HLOOKUP(EY2,GENERALES!$E$3:$CF$6,4,FALSE),"-")</f>
        <v>-</v>
      </c>
      <c r="EZ4" s="998"/>
      <c r="FA4" s="998"/>
      <c r="FB4" s="998" t="str">
        <f>+IFERROR(HLOOKUP(FB2,GENERALES!$E$3:$CF$6,4,FALSE),"-")</f>
        <v>-</v>
      </c>
      <c r="FC4" s="998"/>
      <c r="FD4" s="998"/>
      <c r="FE4" s="998" t="str">
        <f>+IFERROR(HLOOKUP(FE2,GENERALES!$E$3:$CF$6,4,FALSE),"-")</f>
        <v>-</v>
      </c>
      <c r="FF4" s="998"/>
      <c r="FG4" s="998"/>
      <c r="FH4" s="998" t="str">
        <f>+IFERROR(HLOOKUP(FH2,GENERALES!$E$3:$CF$6,4,FALSE),"-")</f>
        <v>-</v>
      </c>
      <c r="FI4" s="998"/>
      <c r="FJ4" s="998"/>
      <c r="FK4" s="998" t="str">
        <f>+IFERROR(HLOOKUP(FK2,GENERALES!$E$3:$CF$6,4,FALSE),"-")</f>
        <v>-</v>
      </c>
      <c r="FL4" s="998"/>
      <c r="FM4" s="998"/>
      <c r="FN4" s="998" t="str">
        <f>+IFERROR(HLOOKUP(FN2,GENERALES!$E$3:$CF$6,4,FALSE),"-")</f>
        <v>-</v>
      </c>
      <c r="FO4" s="998"/>
      <c r="FP4" s="998"/>
      <c r="FQ4" s="998" t="str">
        <f>+IFERROR(HLOOKUP(FQ2,GENERALES!$E$3:$CF$6,4,FALSE),"-")</f>
        <v>-</v>
      </c>
      <c r="FR4" s="998"/>
      <c r="FS4" s="998"/>
      <c r="FT4" s="998" t="str">
        <f>+IFERROR(HLOOKUP(FT2,GENERALES!$E$3:$CF$6,4,FALSE),"-")</f>
        <v>-</v>
      </c>
      <c r="FU4" s="998"/>
      <c r="FV4" s="998"/>
      <c r="FW4" s="998" t="str">
        <f>+IFERROR(HLOOKUP(FW2,GENERALES!$E$3:$CF$6,4,FALSE),"-")</f>
        <v>-</v>
      </c>
      <c r="FX4" s="998"/>
      <c r="FY4" s="998"/>
      <c r="FZ4" s="998" t="str">
        <f>+IFERROR(HLOOKUP(FZ2,GENERALES!$E$3:$CF$6,4,FALSE),"-")</f>
        <v>-</v>
      </c>
      <c r="GA4" s="998"/>
      <c r="GB4" s="998"/>
      <c r="GC4" s="998" t="str">
        <f>+IFERROR(HLOOKUP(GC2,GENERALES!$E$3:$CF$6,4,FALSE),"-")</f>
        <v>-</v>
      </c>
      <c r="GD4" s="998"/>
      <c r="GE4" s="998"/>
      <c r="GF4" s="998" t="str">
        <f>+IFERROR(HLOOKUP(GF2,GENERALES!$E$3:$CF$6,4,FALSE),"-")</f>
        <v>-</v>
      </c>
      <c r="GG4" s="998"/>
      <c r="GH4" s="998"/>
      <c r="GI4" s="998" t="str">
        <f>+IFERROR(HLOOKUP(GI2,GENERALES!$E$3:$CF$6,4,FALSE),"-")</f>
        <v>-</v>
      </c>
      <c r="GJ4" s="998"/>
      <c r="GK4" s="998"/>
      <c r="GL4" s="998" t="str">
        <f>+IFERROR(HLOOKUP(GL2,GENERALES!$E$3:$CF$6,4,FALSE),"-")</f>
        <v>-</v>
      </c>
      <c r="GM4" s="998"/>
      <c r="GN4" s="998"/>
      <c r="GO4" s="998" t="str">
        <f>+IFERROR(HLOOKUP(GO2,GENERALES!$E$3:$CF$6,4,FALSE),"-")</f>
        <v>-</v>
      </c>
      <c r="GP4" s="998"/>
      <c r="GQ4" s="998"/>
      <c r="GR4" s="998" t="str">
        <f>+IFERROR(HLOOKUP(GR2,GENERALES!$E$3:$CF$6,4,FALSE),"-")</f>
        <v>-</v>
      </c>
      <c r="GS4" s="998"/>
      <c r="GT4" s="998"/>
      <c r="GU4" s="998" t="str">
        <f>+IFERROR(HLOOKUP(GU2,GENERALES!$E$3:$CF$6,4,FALSE),"-")</f>
        <v>-</v>
      </c>
      <c r="GV4" s="998"/>
      <c r="GW4" s="998"/>
      <c r="GX4" s="998" t="str">
        <f>+IFERROR(HLOOKUP(GX2,GENERALES!$E$3:$CF$6,4,FALSE),"-")</f>
        <v>-</v>
      </c>
      <c r="GY4" s="998"/>
      <c r="GZ4" s="998"/>
      <c r="HA4" s="998" t="str">
        <f>+IFERROR(HLOOKUP(HA2,GENERALES!$E$3:$CF$6,4,FALSE),"-")</f>
        <v>-</v>
      </c>
      <c r="HB4" s="998"/>
      <c r="HC4" s="998"/>
      <c r="HD4" s="998" t="str">
        <f>+IFERROR(HLOOKUP(HD2,GENERALES!$E$3:$CF$6,4,FALSE),"-")</f>
        <v>-</v>
      </c>
      <c r="HE4" s="998"/>
      <c r="HF4" s="998"/>
      <c r="HG4" s="998" t="str">
        <f>+IFERROR(HLOOKUP(HG2,GENERALES!$E$3:$CF$6,4,FALSE),"-")</f>
        <v>-</v>
      </c>
      <c r="HH4" s="998"/>
      <c r="HI4" s="998"/>
      <c r="HJ4" s="998" t="str">
        <f>+IFERROR(HLOOKUP(HJ2,GENERALES!$E$3:$CF$6,4,FALSE),"-")</f>
        <v>-</v>
      </c>
      <c r="HK4" s="998"/>
      <c r="HL4" s="998"/>
      <c r="HM4" s="998" t="str">
        <f>+IFERROR(HLOOKUP(HM2,GENERALES!$E$3:$CF$6,4,FALSE),"-")</f>
        <v>-</v>
      </c>
      <c r="HN4" s="998"/>
      <c r="HO4" s="998"/>
      <c r="HP4" s="998" t="str">
        <f>+IFERROR(HLOOKUP(HP2,GENERALES!$E$3:$CF$6,4,FALSE),"-")</f>
        <v>-</v>
      </c>
      <c r="HQ4" s="998"/>
      <c r="HR4" s="998"/>
      <c r="HS4" s="998" t="str">
        <f>+IFERROR(HLOOKUP(HS2,GENERALES!$E$3:$CF$6,4,FALSE),"-")</f>
        <v>-</v>
      </c>
      <c r="HT4" s="998"/>
      <c r="HU4" s="998"/>
      <c r="HV4" s="998" t="str">
        <f>+IFERROR(HLOOKUP(HV2,GENERALES!$E$3:$CF$6,4,FALSE),"-")</f>
        <v>-</v>
      </c>
      <c r="HW4" s="998"/>
      <c r="HX4" s="998"/>
      <c r="HY4" s="998" t="str">
        <f>+IFERROR(HLOOKUP(HY2,GENERALES!$E$3:$CF$6,4,FALSE),"-")</f>
        <v>-</v>
      </c>
      <c r="HZ4" s="998"/>
      <c r="IA4" s="998"/>
      <c r="IB4" s="998" t="str">
        <f>+IFERROR(HLOOKUP(IB2,GENERALES!$E$3:$CF$6,4,FALSE),"-")</f>
        <v>-</v>
      </c>
      <c r="IC4" s="998"/>
      <c r="ID4" s="998"/>
      <c r="IE4" s="998" t="str">
        <f>+IFERROR(HLOOKUP(IE2,GENERALES!$E$3:$CF$6,4,FALSE),"-")</f>
        <v>-</v>
      </c>
      <c r="IF4" s="998"/>
      <c r="IG4" s="998"/>
      <c r="IH4" s="998" t="str">
        <f>+IFERROR(HLOOKUP(IH2,GENERALES!$E$3:$CF$6,4,FALSE),"-")</f>
        <v>-</v>
      </c>
      <c r="II4" s="998"/>
      <c r="IJ4" s="998"/>
    </row>
    <row r="5" spans="2:244" ht="6" customHeight="1" x14ac:dyDescent="0.3">
      <c r="E5" s="700" t="s">
        <v>327</v>
      </c>
      <c r="F5" s="700" t="s">
        <v>328</v>
      </c>
      <c r="G5" s="700" t="s">
        <v>330</v>
      </c>
      <c r="H5" s="700" t="str">
        <f>+E5</f>
        <v>A</v>
      </c>
      <c r="I5" s="700" t="str">
        <f>+F5</f>
        <v>B</v>
      </c>
      <c r="J5" s="700" t="str">
        <f>+G5</f>
        <v>C</v>
      </c>
      <c r="K5" s="700" t="str">
        <f t="shared" ref="K5:V5" si="4">+H5</f>
        <v>A</v>
      </c>
      <c r="L5" s="700" t="str">
        <f t="shared" si="4"/>
        <v>B</v>
      </c>
      <c r="M5" s="700" t="str">
        <f t="shared" si="4"/>
        <v>C</v>
      </c>
      <c r="N5" s="700" t="str">
        <f t="shared" si="4"/>
        <v>A</v>
      </c>
      <c r="O5" s="700" t="str">
        <f t="shared" si="4"/>
        <v>B</v>
      </c>
      <c r="P5" s="700" t="str">
        <f t="shared" si="4"/>
        <v>C</v>
      </c>
      <c r="Q5" s="700" t="str">
        <f t="shared" si="4"/>
        <v>A</v>
      </c>
      <c r="R5" s="700" t="str">
        <f t="shared" si="4"/>
        <v>B</v>
      </c>
      <c r="S5" s="700" t="str">
        <f t="shared" si="4"/>
        <v>C</v>
      </c>
      <c r="T5" s="700" t="str">
        <f t="shared" si="4"/>
        <v>A</v>
      </c>
      <c r="U5" s="700" t="str">
        <f t="shared" si="4"/>
        <v>B</v>
      </c>
      <c r="V5" s="700" t="str">
        <f t="shared" si="4"/>
        <v>C</v>
      </c>
      <c r="W5" s="700" t="str">
        <f t="shared" ref="W5:AM5" si="5">+T5</f>
        <v>A</v>
      </c>
      <c r="X5" s="700" t="str">
        <f t="shared" si="5"/>
        <v>B</v>
      </c>
      <c r="Y5" s="700" t="str">
        <f t="shared" si="5"/>
        <v>C</v>
      </c>
      <c r="Z5" s="700" t="str">
        <f t="shared" si="5"/>
        <v>A</v>
      </c>
      <c r="AA5" s="700" t="str">
        <f t="shared" si="5"/>
        <v>B</v>
      </c>
      <c r="AB5" s="700" t="str">
        <f t="shared" si="5"/>
        <v>C</v>
      </c>
      <c r="AC5" s="700" t="str">
        <f t="shared" si="5"/>
        <v>A</v>
      </c>
      <c r="AD5" s="700" t="str">
        <f t="shared" si="5"/>
        <v>B</v>
      </c>
      <c r="AE5" s="700" t="str">
        <f t="shared" si="5"/>
        <v>C</v>
      </c>
      <c r="AF5" s="700" t="str">
        <f t="shared" si="5"/>
        <v>A</v>
      </c>
      <c r="AG5" s="700" t="str">
        <f t="shared" si="5"/>
        <v>B</v>
      </c>
      <c r="AH5" s="700" t="str">
        <f t="shared" si="5"/>
        <v>C</v>
      </c>
      <c r="AI5" s="700" t="str">
        <f t="shared" si="5"/>
        <v>A</v>
      </c>
      <c r="AJ5" s="700" t="str">
        <f t="shared" si="5"/>
        <v>B</v>
      </c>
      <c r="AK5" s="700" t="str">
        <f t="shared" si="5"/>
        <v>C</v>
      </c>
      <c r="AL5" s="700" t="str">
        <f t="shared" si="5"/>
        <v>A</v>
      </c>
      <c r="AM5" s="700" t="str">
        <f t="shared" si="5"/>
        <v>B</v>
      </c>
      <c r="AN5" s="700" t="str">
        <f t="shared" ref="AN5:AT5" si="6">+AK5</f>
        <v>C</v>
      </c>
      <c r="AO5" s="700" t="str">
        <f t="shared" si="6"/>
        <v>A</v>
      </c>
      <c r="AP5" s="700" t="str">
        <f t="shared" si="6"/>
        <v>B</v>
      </c>
      <c r="AQ5" s="700" t="str">
        <f t="shared" si="6"/>
        <v>C</v>
      </c>
      <c r="AR5" s="700" t="str">
        <f t="shared" si="6"/>
        <v>A</v>
      </c>
      <c r="AS5" s="700" t="str">
        <f t="shared" si="6"/>
        <v>B</v>
      </c>
      <c r="AT5" s="700" t="str">
        <f t="shared" si="6"/>
        <v>C</v>
      </c>
      <c r="AU5" s="700" t="str">
        <f t="shared" ref="AU5:BE5" si="7">+AR5</f>
        <v>A</v>
      </c>
      <c r="AV5" s="700" t="str">
        <f t="shared" si="7"/>
        <v>B</v>
      </c>
      <c r="AW5" s="700" t="str">
        <f t="shared" si="7"/>
        <v>C</v>
      </c>
      <c r="AX5" s="700" t="str">
        <f t="shared" si="7"/>
        <v>A</v>
      </c>
      <c r="AY5" s="700" t="str">
        <f t="shared" si="7"/>
        <v>B</v>
      </c>
      <c r="AZ5" s="700" t="str">
        <f t="shared" si="7"/>
        <v>C</v>
      </c>
      <c r="BA5" s="700" t="str">
        <f t="shared" si="7"/>
        <v>A</v>
      </c>
      <c r="BB5" s="700" t="str">
        <f t="shared" si="7"/>
        <v>B</v>
      </c>
      <c r="BC5" s="700" t="str">
        <f t="shared" si="7"/>
        <v>C</v>
      </c>
      <c r="BD5" s="700" t="str">
        <f t="shared" si="7"/>
        <v>A</v>
      </c>
      <c r="BE5" s="700" t="str">
        <f t="shared" si="7"/>
        <v>B</v>
      </c>
      <c r="BF5" s="700" t="str">
        <f t="shared" ref="BF5:BL5" si="8">+BC5</f>
        <v>C</v>
      </c>
      <c r="BG5" s="700" t="str">
        <f t="shared" si="8"/>
        <v>A</v>
      </c>
      <c r="BH5" s="700" t="str">
        <f t="shared" si="8"/>
        <v>B</v>
      </c>
      <c r="BI5" s="700" t="str">
        <f t="shared" si="8"/>
        <v>C</v>
      </c>
      <c r="BJ5" s="700" t="str">
        <f t="shared" si="8"/>
        <v>A</v>
      </c>
      <c r="BK5" s="700" t="str">
        <f t="shared" si="8"/>
        <v>B</v>
      </c>
      <c r="BL5" s="700" t="str">
        <f t="shared" si="8"/>
        <v>C</v>
      </c>
      <c r="BM5" s="700" t="str">
        <f t="shared" ref="BM5:BW5" si="9">+BJ5</f>
        <v>A</v>
      </c>
      <c r="BN5" s="700" t="str">
        <f t="shared" si="9"/>
        <v>B</v>
      </c>
      <c r="BO5" s="700" t="str">
        <f t="shared" si="9"/>
        <v>C</v>
      </c>
      <c r="BP5" s="700" t="str">
        <f t="shared" si="9"/>
        <v>A</v>
      </c>
      <c r="BQ5" s="700" t="str">
        <f t="shared" si="9"/>
        <v>B</v>
      </c>
      <c r="BR5" s="700" t="str">
        <f t="shared" si="9"/>
        <v>C</v>
      </c>
      <c r="BS5" s="700" t="str">
        <f t="shared" si="9"/>
        <v>A</v>
      </c>
      <c r="BT5" s="700" t="str">
        <f t="shared" si="9"/>
        <v>B</v>
      </c>
      <c r="BU5" s="700" t="str">
        <f t="shared" si="9"/>
        <v>C</v>
      </c>
      <c r="BV5" s="700" t="str">
        <f t="shared" si="9"/>
        <v>A</v>
      </c>
      <c r="BW5" s="700" t="str">
        <f t="shared" si="9"/>
        <v>B</v>
      </c>
      <c r="BX5" s="700" t="str">
        <f t="shared" ref="BX5:CD5" si="10">+BU5</f>
        <v>C</v>
      </c>
      <c r="BY5" s="700" t="str">
        <f t="shared" si="10"/>
        <v>A</v>
      </c>
      <c r="BZ5" s="700" t="str">
        <f t="shared" si="10"/>
        <v>B</v>
      </c>
      <c r="CA5" s="700" t="str">
        <f t="shared" si="10"/>
        <v>C</v>
      </c>
      <c r="CB5" s="700" t="str">
        <f t="shared" si="10"/>
        <v>A</v>
      </c>
      <c r="CC5" s="700" t="str">
        <f t="shared" si="10"/>
        <v>B</v>
      </c>
      <c r="CD5" s="700" t="str">
        <f t="shared" si="10"/>
        <v>C</v>
      </c>
      <c r="CE5" s="700" t="str">
        <f t="shared" ref="CE5:CO5" si="11">+CB5</f>
        <v>A</v>
      </c>
      <c r="CF5" s="700" t="str">
        <f t="shared" si="11"/>
        <v>B</v>
      </c>
      <c r="CG5" s="700" t="str">
        <f t="shared" si="11"/>
        <v>C</v>
      </c>
      <c r="CH5" s="700" t="str">
        <f t="shared" si="11"/>
        <v>A</v>
      </c>
      <c r="CI5" s="700" t="str">
        <f t="shared" si="11"/>
        <v>B</v>
      </c>
      <c r="CJ5" s="700" t="str">
        <f t="shared" si="11"/>
        <v>C</v>
      </c>
      <c r="CK5" s="700" t="str">
        <f t="shared" si="11"/>
        <v>A</v>
      </c>
      <c r="CL5" s="700" t="str">
        <f t="shared" si="11"/>
        <v>B</v>
      </c>
      <c r="CM5" s="700" t="str">
        <f t="shared" si="11"/>
        <v>C</v>
      </c>
      <c r="CN5" s="700" t="str">
        <f t="shared" si="11"/>
        <v>A</v>
      </c>
      <c r="CO5" s="700" t="str">
        <f t="shared" si="11"/>
        <v>B</v>
      </c>
      <c r="CP5" s="700" t="str">
        <f t="shared" ref="CP5:CV5" si="12">+CM5</f>
        <v>C</v>
      </c>
      <c r="CQ5" s="700" t="str">
        <f t="shared" si="12"/>
        <v>A</v>
      </c>
      <c r="CR5" s="700" t="str">
        <f t="shared" si="12"/>
        <v>B</v>
      </c>
      <c r="CS5" s="700" t="str">
        <f t="shared" si="12"/>
        <v>C</v>
      </c>
      <c r="CT5" s="700" t="str">
        <f t="shared" si="12"/>
        <v>A</v>
      </c>
      <c r="CU5" s="700" t="str">
        <f t="shared" si="12"/>
        <v>B</v>
      </c>
      <c r="CV5" s="700" t="str">
        <f t="shared" si="12"/>
        <v>C</v>
      </c>
      <c r="CW5" s="700" t="str">
        <f t="shared" ref="CW5:DG5" si="13">+CT5</f>
        <v>A</v>
      </c>
      <c r="CX5" s="700" t="str">
        <f t="shared" si="13"/>
        <v>B</v>
      </c>
      <c r="CY5" s="700" t="str">
        <f t="shared" si="13"/>
        <v>C</v>
      </c>
      <c r="CZ5" s="700" t="str">
        <f t="shared" si="13"/>
        <v>A</v>
      </c>
      <c r="DA5" s="700" t="str">
        <f t="shared" si="13"/>
        <v>B</v>
      </c>
      <c r="DB5" s="700" t="str">
        <f t="shared" si="13"/>
        <v>C</v>
      </c>
      <c r="DC5" s="700" t="str">
        <f t="shared" si="13"/>
        <v>A</v>
      </c>
      <c r="DD5" s="700" t="str">
        <f t="shared" si="13"/>
        <v>B</v>
      </c>
      <c r="DE5" s="700" t="str">
        <f t="shared" si="13"/>
        <v>C</v>
      </c>
      <c r="DF5" s="700" t="str">
        <f t="shared" si="13"/>
        <v>A</v>
      </c>
      <c r="DG5" s="700" t="str">
        <f t="shared" si="13"/>
        <v>B</v>
      </c>
      <c r="DH5" s="700" t="str">
        <f t="shared" ref="DH5:DN5" si="14">+DE5</f>
        <v>C</v>
      </c>
      <c r="DI5" s="700" t="str">
        <f t="shared" si="14"/>
        <v>A</v>
      </c>
      <c r="DJ5" s="700" t="str">
        <f t="shared" si="14"/>
        <v>B</v>
      </c>
      <c r="DK5" s="700" t="str">
        <f t="shared" si="14"/>
        <v>C</v>
      </c>
      <c r="DL5" s="700" t="str">
        <f t="shared" si="14"/>
        <v>A</v>
      </c>
      <c r="DM5" s="700" t="str">
        <f t="shared" si="14"/>
        <v>B</v>
      </c>
      <c r="DN5" s="700" t="str">
        <f t="shared" si="14"/>
        <v>C</v>
      </c>
      <c r="DO5" s="700" t="str">
        <f t="shared" ref="DO5:DY5" si="15">+DL5</f>
        <v>A</v>
      </c>
      <c r="DP5" s="700" t="str">
        <f t="shared" si="15"/>
        <v>B</v>
      </c>
      <c r="DQ5" s="700" t="str">
        <f t="shared" si="15"/>
        <v>C</v>
      </c>
      <c r="DR5" s="700" t="str">
        <f t="shared" si="15"/>
        <v>A</v>
      </c>
      <c r="DS5" s="700" t="str">
        <f t="shared" si="15"/>
        <v>B</v>
      </c>
      <c r="DT5" s="700" t="str">
        <f t="shared" si="15"/>
        <v>C</v>
      </c>
      <c r="DU5" s="700" t="str">
        <f t="shared" si="15"/>
        <v>A</v>
      </c>
      <c r="DV5" s="700" t="str">
        <f t="shared" si="15"/>
        <v>B</v>
      </c>
      <c r="DW5" s="700" t="str">
        <f t="shared" si="15"/>
        <v>C</v>
      </c>
      <c r="DX5" s="700" t="str">
        <f t="shared" si="15"/>
        <v>A</v>
      </c>
      <c r="DY5" s="700" t="str">
        <f t="shared" si="15"/>
        <v>B</v>
      </c>
      <c r="DZ5" s="700" t="str">
        <f t="shared" ref="DZ5:EF5" si="16">+DW5</f>
        <v>C</v>
      </c>
      <c r="EA5" s="700" t="str">
        <f t="shared" si="16"/>
        <v>A</v>
      </c>
      <c r="EB5" s="700" t="str">
        <f t="shared" si="16"/>
        <v>B</v>
      </c>
      <c r="EC5" s="700" t="str">
        <f t="shared" si="16"/>
        <v>C</v>
      </c>
      <c r="ED5" s="700" t="str">
        <f t="shared" si="16"/>
        <v>A</v>
      </c>
      <c r="EE5" s="700" t="str">
        <f t="shared" si="16"/>
        <v>B</v>
      </c>
      <c r="EF5" s="700" t="str">
        <f t="shared" si="16"/>
        <v>C</v>
      </c>
      <c r="EG5" s="700" t="str">
        <f t="shared" ref="EG5:EQ5" si="17">+ED5</f>
        <v>A</v>
      </c>
      <c r="EH5" s="700" t="str">
        <f t="shared" si="17"/>
        <v>B</v>
      </c>
      <c r="EI5" s="700" t="str">
        <f t="shared" si="17"/>
        <v>C</v>
      </c>
      <c r="EJ5" s="700" t="str">
        <f t="shared" si="17"/>
        <v>A</v>
      </c>
      <c r="EK5" s="700" t="str">
        <f t="shared" si="17"/>
        <v>B</v>
      </c>
      <c r="EL5" s="700" t="str">
        <f t="shared" si="17"/>
        <v>C</v>
      </c>
      <c r="EM5" s="700" t="str">
        <f t="shared" si="17"/>
        <v>A</v>
      </c>
      <c r="EN5" s="700" t="str">
        <f t="shared" si="17"/>
        <v>B</v>
      </c>
      <c r="EO5" s="700" t="str">
        <f t="shared" si="17"/>
        <v>C</v>
      </c>
      <c r="EP5" s="700" t="str">
        <f t="shared" si="17"/>
        <v>A</v>
      </c>
      <c r="EQ5" s="700" t="str">
        <f t="shared" si="17"/>
        <v>B</v>
      </c>
      <c r="ER5" s="700" t="str">
        <f t="shared" ref="ER5:EX5" si="18">+EO5</f>
        <v>C</v>
      </c>
      <c r="ES5" s="700" t="str">
        <f t="shared" si="18"/>
        <v>A</v>
      </c>
      <c r="ET5" s="700" t="str">
        <f t="shared" si="18"/>
        <v>B</v>
      </c>
      <c r="EU5" s="700" t="str">
        <f t="shared" si="18"/>
        <v>C</v>
      </c>
      <c r="EV5" s="700" t="str">
        <f t="shared" si="18"/>
        <v>A</v>
      </c>
      <c r="EW5" s="700" t="str">
        <f t="shared" si="18"/>
        <v>B</v>
      </c>
      <c r="EX5" s="700" t="str">
        <f t="shared" si="18"/>
        <v>C</v>
      </c>
      <c r="EY5" s="700" t="str">
        <f t="shared" ref="EY5:FI5" si="19">+EV5</f>
        <v>A</v>
      </c>
      <c r="EZ5" s="700" t="str">
        <f t="shared" si="19"/>
        <v>B</v>
      </c>
      <c r="FA5" s="700" t="str">
        <f t="shared" si="19"/>
        <v>C</v>
      </c>
      <c r="FB5" s="700" t="str">
        <f t="shared" si="19"/>
        <v>A</v>
      </c>
      <c r="FC5" s="700" t="str">
        <f t="shared" si="19"/>
        <v>B</v>
      </c>
      <c r="FD5" s="700" t="str">
        <f t="shared" si="19"/>
        <v>C</v>
      </c>
      <c r="FE5" s="700" t="str">
        <f t="shared" si="19"/>
        <v>A</v>
      </c>
      <c r="FF5" s="700" t="str">
        <f t="shared" si="19"/>
        <v>B</v>
      </c>
      <c r="FG5" s="700" t="str">
        <f t="shared" si="19"/>
        <v>C</v>
      </c>
      <c r="FH5" s="700" t="str">
        <f t="shared" si="19"/>
        <v>A</v>
      </c>
      <c r="FI5" s="700" t="str">
        <f t="shared" si="19"/>
        <v>B</v>
      </c>
      <c r="FJ5" s="700" t="str">
        <f t="shared" ref="FJ5:FP5" si="20">+FG5</f>
        <v>C</v>
      </c>
      <c r="FK5" s="700" t="str">
        <f t="shared" si="20"/>
        <v>A</v>
      </c>
      <c r="FL5" s="700" t="str">
        <f t="shared" si="20"/>
        <v>B</v>
      </c>
      <c r="FM5" s="700" t="str">
        <f t="shared" si="20"/>
        <v>C</v>
      </c>
      <c r="FN5" s="700" t="str">
        <f t="shared" si="20"/>
        <v>A</v>
      </c>
      <c r="FO5" s="700" t="str">
        <f t="shared" si="20"/>
        <v>B</v>
      </c>
      <c r="FP5" s="700" t="str">
        <f t="shared" si="20"/>
        <v>C</v>
      </c>
      <c r="FQ5" s="700" t="str">
        <f t="shared" ref="FQ5:GA5" si="21">+FN5</f>
        <v>A</v>
      </c>
      <c r="FR5" s="700" t="str">
        <f t="shared" si="21"/>
        <v>B</v>
      </c>
      <c r="FS5" s="700" t="str">
        <f t="shared" si="21"/>
        <v>C</v>
      </c>
      <c r="FT5" s="700" t="str">
        <f t="shared" si="21"/>
        <v>A</v>
      </c>
      <c r="FU5" s="700" t="str">
        <f t="shared" si="21"/>
        <v>B</v>
      </c>
      <c r="FV5" s="700" t="str">
        <f t="shared" si="21"/>
        <v>C</v>
      </c>
      <c r="FW5" s="700" t="str">
        <f t="shared" si="21"/>
        <v>A</v>
      </c>
      <c r="FX5" s="700" t="str">
        <f t="shared" si="21"/>
        <v>B</v>
      </c>
      <c r="FY5" s="700" t="str">
        <f t="shared" si="21"/>
        <v>C</v>
      </c>
      <c r="FZ5" s="700" t="str">
        <f t="shared" si="21"/>
        <v>A</v>
      </c>
      <c r="GA5" s="700" t="str">
        <f t="shared" si="21"/>
        <v>B</v>
      </c>
      <c r="GB5" s="700" t="str">
        <f t="shared" ref="GB5:GH5" si="22">+FY5</f>
        <v>C</v>
      </c>
      <c r="GC5" s="700" t="str">
        <f t="shared" si="22"/>
        <v>A</v>
      </c>
      <c r="GD5" s="700" t="str">
        <f t="shared" si="22"/>
        <v>B</v>
      </c>
      <c r="GE5" s="700" t="str">
        <f t="shared" si="22"/>
        <v>C</v>
      </c>
      <c r="GF5" s="700" t="str">
        <f t="shared" si="22"/>
        <v>A</v>
      </c>
      <c r="GG5" s="700" t="str">
        <f t="shared" si="22"/>
        <v>B</v>
      </c>
      <c r="GH5" s="700" t="str">
        <f t="shared" si="22"/>
        <v>C</v>
      </c>
      <c r="GI5" s="700" t="str">
        <f t="shared" ref="GI5:GS5" si="23">+GF5</f>
        <v>A</v>
      </c>
      <c r="GJ5" s="700" t="str">
        <f t="shared" si="23"/>
        <v>B</v>
      </c>
      <c r="GK5" s="700" t="str">
        <f t="shared" si="23"/>
        <v>C</v>
      </c>
      <c r="GL5" s="700" t="str">
        <f t="shared" si="23"/>
        <v>A</v>
      </c>
      <c r="GM5" s="700" t="str">
        <f t="shared" si="23"/>
        <v>B</v>
      </c>
      <c r="GN5" s="700" t="str">
        <f t="shared" si="23"/>
        <v>C</v>
      </c>
      <c r="GO5" s="700" t="str">
        <f t="shared" si="23"/>
        <v>A</v>
      </c>
      <c r="GP5" s="700" t="str">
        <f t="shared" si="23"/>
        <v>B</v>
      </c>
      <c r="GQ5" s="700" t="str">
        <f t="shared" si="23"/>
        <v>C</v>
      </c>
      <c r="GR5" s="700" t="str">
        <f t="shared" si="23"/>
        <v>A</v>
      </c>
      <c r="GS5" s="700" t="str">
        <f t="shared" si="23"/>
        <v>B</v>
      </c>
      <c r="GT5" s="700" t="str">
        <f t="shared" ref="GT5:GZ5" si="24">+GQ5</f>
        <v>C</v>
      </c>
      <c r="GU5" s="700" t="str">
        <f t="shared" si="24"/>
        <v>A</v>
      </c>
      <c r="GV5" s="700" t="str">
        <f t="shared" si="24"/>
        <v>B</v>
      </c>
      <c r="GW5" s="700" t="str">
        <f t="shared" si="24"/>
        <v>C</v>
      </c>
      <c r="GX5" s="700" t="str">
        <f t="shared" si="24"/>
        <v>A</v>
      </c>
      <c r="GY5" s="700" t="str">
        <f t="shared" si="24"/>
        <v>B</v>
      </c>
      <c r="GZ5" s="700" t="str">
        <f t="shared" si="24"/>
        <v>C</v>
      </c>
      <c r="HA5" s="700" t="str">
        <f t="shared" ref="HA5:HK5" si="25">+GX5</f>
        <v>A</v>
      </c>
      <c r="HB5" s="700" t="str">
        <f t="shared" si="25"/>
        <v>B</v>
      </c>
      <c r="HC5" s="700" t="str">
        <f t="shared" si="25"/>
        <v>C</v>
      </c>
      <c r="HD5" s="700" t="str">
        <f t="shared" si="25"/>
        <v>A</v>
      </c>
      <c r="HE5" s="700" t="str">
        <f t="shared" si="25"/>
        <v>B</v>
      </c>
      <c r="HF5" s="700" t="str">
        <f t="shared" si="25"/>
        <v>C</v>
      </c>
      <c r="HG5" s="700" t="str">
        <f t="shared" si="25"/>
        <v>A</v>
      </c>
      <c r="HH5" s="700" t="str">
        <f t="shared" si="25"/>
        <v>B</v>
      </c>
      <c r="HI5" s="700" t="str">
        <f t="shared" si="25"/>
        <v>C</v>
      </c>
      <c r="HJ5" s="700" t="str">
        <f t="shared" si="25"/>
        <v>A</v>
      </c>
      <c r="HK5" s="700" t="str">
        <f t="shared" si="25"/>
        <v>B</v>
      </c>
      <c r="HL5" s="700" t="str">
        <f t="shared" ref="HL5:HR5" si="26">+HI5</f>
        <v>C</v>
      </c>
      <c r="HM5" s="700" t="str">
        <f t="shared" si="26"/>
        <v>A</v>
      </c>
      <c r="HN5" s="700" t="str">
        <f t="shared" si="26"/>
        <v>B</v>
      </c>
      <c r="HO5" s="700" t="str">
        <f t="shared" si="26"/>
        <v>C</v>
      </c>
      <c r="HP5" s="700" t="str">
        <f t="shared" si="26"/>
        <v>A</v>
      </c>
      <c r="HQ5" s="700" t="str">
        <f t="shared" si="26"/>
        <v>B</v>
      </c>
      <c r="HR5" s="700" t="str">
        <f t="shared" si="26"/>
        <v>C</v>
      </c>
      <c r="HS5" s="700" t="str">
        <f t="shared" ref="HS5:IC5" si="27">+HP5</f>
        <v>A</v>
      </c>
      <c r="HT5" s="700" t="str">
        <f t="shared" si="27"/>
        <v>B</v>
      </c>
      <c r="HU5" s="700" t="str">
        <f t="shared" si="27"/>
        <v>C</v>
      </c>
      <c r="HV5" s="700" t="str">
        <f t="shared" si="27"/>
        <v>A</v>
      </c>
      <c r="HW5" s="700" t="str">
        <f t="shared" si="27"/>
        <v>B</v>
      </c>
      <c r="HX5" s="700" t="str">
        <f t="shared" si="27"/>
        <v>C</v>
      </c>
      <c r="HY5" s="700" t="str">
        <f t="shared" si="27"/>
        <v>A</v>
      </c>
      <c r="HZ5" s="700" t="str">
        <f t="shared" si="27"/>
        <v>B</v>
      </c>
      <c r="IA5" s="700" t="str">
        <f t="shared" si="27"/>
        <v>C</v>
      </c>
      <c r="IB5" s="700" t="str">
        <f t="shared" si="27"/>
        <v>A</v>
      </c>
      <c r="IC5" s="700" t="str">
        <f t="shared" si="27"/>
        <v>B</v>
      </c>
      <c r="ID5" s="700" t="str">
        <f t="shared" ref="ID5:IJ5" si="28">+IA5</f>
        <v>C</v>
      </c>
      <c r="IE5" s="700" t="str">
        <f t="shared" si="28"/>
        <v>A</v>
      </c>
      <c r="IF5" s="700" t="str">
        <f t="shared" si="28"/>
        <v>B</v>
      </c>
      <c r="IG5" s="700" t="str">
        <f t="shared" si="28"/>
        <v>C</v>
      </c>
      <c r="IH5" s="700" t="str">
        <f t="shared" si="28"/>
        <v>A</v>
      </c>
      <c r="II5" s="700" t="str">
        <f t="shared" si="28"/>
        <v>B</v>
      </c>
      <c r="IJ5" s="700" t="str">
        <f t="shared" si="28"/>
        <v>C</v>
      </c>
    </row>
    <row r="6" spans="2:244" ht="6" customHeight="1" thickBot="1" x14ac:dyDescent="0.35">
      <c r="E6" s="802" t="str">
        <f t="shared" ref="E6:K6" si="29">+CONCATENATE(E5,E1)</f>
        <v>A1</v>
      </c>
      <c r="F6" s="802" t="str">
        <f t="shared" si="29"/>
        <v>B1</v>
      </c>
      <c r="G6" s="802" t="str">
        <f t="shared" si="29"/>
        <v>C1</v>
      </c>
      <c r="H6" s="802" t="str">
        <f t="shared" si="29"/>
        <v>A2</v>
      </c>
      <c r="I6" s="802" t="str">
        <f t="shared" si="29"/>
        <v>B2</v>
      </c>
      <c r="J6" s="802" t="str">
        <f t="shared" si="29"/>
        <v>C2</v>
      </c>
      <c r="K6" s="802" t="str">
        <f t="shared" si="29"/>
        <v>A3</v>
      </c>
      <c r="L6" s="802" t="str">
        <f t="shared" ref="L6:AB6" si="30">+CONCATENATE(L5,L1)</f>
        <v>B3</v>
      </c>
      <c r="M6" s="802" t="str">
        <f t="shared" si="30"/>
        <v>C3</v>
      </c>
      <c r="N6" s="802" t="str">
        <f t="shared" si="30"/>
        <v>A4</v>
      </c>
      <c r="O6" s="802" t="str">
        <f t="shared" si="30"/>
        <v>B4</v>
      </c>
      <c r="P6" s="802" t="str">
        <f t="shared" si="30"/>
        <v>C4</v>
      </c>
      <c r="Q6" s="802" t="str">
        <f t="shared" si="30"/>
        <v>A5</v>
      </c>
      <c r="R6" s="802" t="str">
        <f t="shared" si="30"/>
        <v>B5</v>
      </c>
      <c r="S6" s="802" t="str">
        <f t="shared" si="30"/>
        <v>C5</v>
      </c>
      <c r="T6" s="802" t="str">
        <f t="shared" si="30"/>
        <v>A6</v>
      </c>
      <c r="U6" s="802" t="str">
        <f t="shared" si="30"/>
        <v>B6</v>
      </c>
      <c r="V6" s="802" t="str">
        <f t="shared" si="30"/>
        <v>C6</v>
      </c>
      <c r="W6" s="802" t="str">
        <f t="shared" si="30"/>
        <v>A7</v>
      </c>
      <c r="X6" s="802" t="str">
        <f t="shared" si="30"/>
        <v>B7</v>
      </c>
      <c r="Y6" s="802" t="str">
        <f t="shared" si="30"/>
        <v>C7</v>
      </c>
      <c r="Z6" s="802" t="str">
        <f t="shared" si="30"/>
        <v>A8</v>
      </c>
      <c r="AA6" s="802" t="str">
        <f t="shared" si="30"/>
        <v>B8</v>
      </c>
      <c r="AB6" s="802" t="str">
        <f t="shared" si="30"/>
        <v>C8</v>
      </c>
      <c r="AC6" s="802" t="str">
        <f t="shared" ref="AC6:CN6" si="31">+CONCATENATE(AC5,AC1)</f>
        <v>A9</v>
      </c>
      <c r="AD6" s="802" t="str">
        <f t="shared" si="31"/>
        <v>B9</v>
      </c>
      <c r="AE6" s="802" t="str">
        <f t="shared" si="31"/>
        <v>C9</v>
      </c>
      <c r="AF6" s="802" t="str">
        <f t="shared" si="31"/>
        <v>A10</v>
      </c>
      <c r="AG6" s="802" t="str">
        <f t="shared" si="31"/>
        <v>B10</v>
      </c>
      <c r="AH6" s="802" t="str">
        <f t="shared" si="31"/>
        <v>C10</v>
      </c>
      <c r="AI6" s="802" t="str">
        <f t="shared" si="31"/>
        <v>A11</v>
      </c>
      <c r="AJ6" s="802" t="str">
        <f t="shared" si="31"/>
        <v>B11</v>
      </c>
      <c r="AK6" s="802" t="str">
        <f t="shared" si="31"/>
        <v>C11</v>
      </c>
      <c r="AL6" s="802" t="str">
        <f t="shared" si="31"/>
        <v>A12</v>
      </c>
      <c r="AM6" s="802" t="str">
        <f t="shared" si="31"/>
        <v>B12</v>
      </c>
      <c r="AN6" s="802" t="str">
        <f t="shared" si="31"/>
        <v>C12</v>
      </c>
      <c r="AO6" s="802" t="str">
        <f t="shared" si="31"/>
        <v>A13</v>
      </c>
      <c r="AP6" s="802" t="str">
        <f t="shared" si="31"/>
        <v>B13</v>
      </c>
      <c r="AQ6" s="802" t="str">
        <f t="shared" si="31"/>
        <v>C13</v>
      </c>
      <c r="AR6" s="802" t="str">
        <f t="shared" si="31"/>
        <v>A14</v>
      </c>
      <c r="AS6" s="802" t="str">
        <f t="shared" si="31"/>
        <v>B14</v>
      </c>
      <c r="AT6" s="802" t="str">
        <f t="shared" si="31"/>
        <v>C14</v>
      </c>
      <c r="AU6" s="802" t="str">
        <f t="shared" si="31"/>
        <v>A15</v>
      </c>
      <c r="AV6" s="802" t="str">
        <f t="shared" si="31"/>
        <v>B15</v>
      </c>
      <c r="AW6" s="802" t="str">
        <f t="shared" si="31"/>
        <v>C15</v>
      </c>
      <c r="AX6" s="802" t="str">
        <f t="shared" si="31"/>
        <v>A16</v>
      </c>
      <c r="AY6" s="802" t="str">
        <f t="shared" si="31"/>
        <v>B16</v>
      </c>
      <c r="AZ6" s="802" t="str">
        <f t="shared" si="31"/>
        <v>C16</v>
      </c>
      <c r="BA6" s="802" t="str">
        <f t="shared" si="31"/>
        <v>A17</v>
      </c>
      <c r="BB6" s="802" t="str">
        <f t="shared" si="31"/>
        <v>B17</v>
      </c>
      <c r="BC6" s="802" t="str">
        <f t="shared" si="31"/>
        <v>C17</v>
      </c>
      <c r="BD6" s="802" t="str">
        <f t="shared" si="31"/>
        <v>A18</v>
      </c>
      <c r="BE6" s="802" t="str">
        <f t="shared" si="31"/>
        <v>B18</v>
      </c>
      <c r="BF6" s="802" t="str">
        <f t="shared" si="31"/>
        <v>C18</v>
      </c>
      <c r="BG6" s="802" t="str">
        <f t="shared" si="31"/>
        <v>A19</v>
      </c>
      <c r="BH6" s="802" t="str">
        <f t="shared" si="31"/>
        <v>B19</v>
      </c>
      <c r="BI6" s="802" t="str">
        <f t="shared" si="31"/>
        <v>C19</v>
      </c>
      <c r="BJ6" s="802" t="str">
        <f t="shared" si="31"/>
        <v>A20</v>
      </c>
      <c r="BK6" s="802" t="str">
        <f t="shared" si="31"/>
        <v>B20</v>
      </c>
      <c r="BL6" s="802" t="str">
        <f t="shared" si="31"/>
        <v>C20</v>
      </c>
      <c r="BM6" s="802" t="str">
        <f t="shared" si="31"/>
        <v>A21</v>
      </c>
      <c r="BN6" s="802" t="str">
        <f t="shared" si="31"/>
        <v>B21</v>
      </c>
      <c r="BO6" s="802" t="str">
        <f t="shared" si="31"/>
        <v>C21</v>
      </c>
      <c r="BP6" s="802" t="str">
        <f t="shared" si="31"/>
        <v>A22</v>
      </c>
      <c r="BQ6" s="802" t="str">
        <f t="shared" si="31"/>
        <v>B22</v>
      </c>
      <c r="BR6" s="802" t="str">
        <f t="shared" si="31"/>
        <v>C22</v>
      </c>
      <c r="BS6" s="802" t="str">
        <f t="shared" si="31"/>
        <v>A23</v>
      </c>
      <c r="BT6" s="802" t="str">
        <f t="shared" si="31"/>
        <v>B23</v>
      </c>
      <c r="BU6" s="802" t="str">
        <f t="shared" si="31"/>
        <v>C23</v>
      </c>
      <c r="BV6" s="802" t="str">
        <f t="shared" si="31"/>
        <v>A24</v>
      </c>
      <c r="BW6" s="802" t="str">
        <f t="shared" si="31"/>
        <v>B24</v>
      </c>
      <c r="BX6" s="802" t="str">
        <f t="shared" si="31"/>
        <v>C24</v>
      </c>
      <c r="BY6" s="802" t="str">
        <f t="shared" si="31"/>
        <v>A25</v>
      </c>
      <c r="BZ6" s="802" t="str">
        <f t="shared" si="31"/>
        <v>B25</v>
      </c>
      <c r="CA6" s="802" t="str">
        <f t="shared" si="31"/>
        <v>C25</v>
      </c>
      <c r="CB6" s="802" t="str">
        <f t="shared" si="31"/>
        <v>A26</v>
      </c>
      <c r="CC6" s="802" t="str">
        <f t="shared" si="31"/>
        <v>B26</v>
      </c>
      <c r="CD6" s="802" t="str">
        <f t="shared" si="31"/>
        <v>C26</v>
      </c>
      <c r="CE6" s="802" t="str">
        <f t="shared" si="31"/>
        <v>A27</v>
      </c>
      <c r="CF6" s="802" t="str">
        <f t="shared" si="31"/>
        <v>B27</v>
      </c>
      <c r="CG6" s="802" t="str">
        <f t="shared" si="31"/>
        <v>C27</v>
      </c>
      <c r="CH6" s="802" t="str">
        <f t="shared" si="31"/>
        <v>A28</v>
      </c>
      <c r="CI6" s="802" t="str">
        <f t="shared" si="31"/>
        <v>B28</v>
      </c>
      <c r="CJ6" s="802" t="str">
        <f t="shared" si="31"/>
        <v>C28</v>
      </c>
      <c r="CK6" s="802" t="str">
        <f t="shared" si="31"/>
        <v>A29</v>
      </c>
      <c r="CL6" s="802" t="str">
        <f t="shared" si="31"/>
        <v>B29</v>
      </c>
      <c r="CM6" s="802" t="str">
        <f t="shared" si="31"/>
        <v>C29</v>
      </c>
      <c r="CN6" s="802" t="str">
        <f t="shared" si="31"/>
        <v>A30</v>
      </c>
      <c r="CO6" s="802" t="str">
        <f t="shared" ref="CO6:EZ6" si="32">+CONCATENATE(CO5,CO1)</f>
        <v>B30</v>
      </c>
      <c r="CP6" s="802" t="str">
        <f t="shared" si="32"/>
        <v>C30</v>
      </c>
      <c r="CQ6" s="802" t="str">
        <f t="shared" si="32"/>
        <v>A31</v>
      </c>
      <c r="CR6" s="802" t="str">
        <f t="shared" si="32"/>
        <v>B31</v>
      </c>
      <c r="CS6" s="802" t="str">
        <f t="shared" si="32"/>
        <v>C31</v>
      </c>
      <c r="CT6" s="802" t="str">
        <f t="shared" si="32"/>
        <v>A32</v>
      </c>
      <c r="CU6" s="802" t="str">
        <f t="shared" si="32"/>
        <v>B32</v>
      </c>
      <c r="CV6" s="802" t="str">
        <f t="shared" si="32"/>
        <v>C32</v>
      </c>
      <c r="CW6" s="802" t="str">
        <f t="shared" si="32"/>
        <v>A33</v>
      </c>
      <c r="CX6" s="802" t="str">
        <f t="shared" si="32"/>
        <v>B33</v>
      </c>
      <c r="CY6" s="802" t="str">
        <f t="shared" si="32"/>
        <v>C33</v>
      </c>
      <c r="CZ6" s="802" t="str">
        <f t="shared" si="32"/>
        <v>A34</v>
      </c>
      <c r="DA6" s="802" t="str">
        <f t="shared" si="32"/>
        <v>B34</v>
      </c>
      <c r="DB6" s="802" t="str">
        <f t="shared" si="32"/>
        <v>C34</v>
      </c>
      <c r="DC6" s="802" t="str">
        <f t="shared" si="32"/>
        <v>A35</v>
      </c>
      <c r="DD6" s="802" t="str">
        <f t="shared" si="32"/>
        <v>B35</v>
      </c>
      <c r="DE6" s="802" t="str">
        <f t="shared" si="32"/>
        <v>C35</v>
      </c>
      <c r="DF6" s="802" t="str">
        <f t="shared" si="32"/>
        <v>A36</v>
      </c>
      <c r="DG6" s="802" t="str">
        <f t="shared" si="32"/>
        <v>B36</v>
      </c>
      <c r="DH6" s="802" t="str">
        <f t="shared" si="32"/>
        <v>C36</v>
      </c>
      <c r="DI6" s="802" t="str">
        <f t="shared" si="32"/>
        <v>A37</v>
      </c>
      <c r="DJ6" s="802" t="str">
        <f t="shared" si="32"/>
        <v>B37</v>
      </c>
      <c r="DK6" s="802" t="str">
        <f t="shared" si="32"/>
        <v>C37</v>
      </c>
      <c r="DL6" s="802" t="str">
        <f t="shared" si="32"/>
        <v>A38</v>
      </c>
      <c r="DM6" s="802" t="str">
        <f t="shared" si="32"/>
        <v>B38</v>
      </c>
      <c r="DN6" s="802" t="str">
        <f t="shared" si="32"/>
        <v>C38</v>
      </c>
      <c r="DO6" s="802" t="str">
        <f t="shared" si="32"/>
        <v>A39</v>
      </c>
      <c r="DP6" s="802" t="str">
        <f t="shared" si="32"/>
        <v>B39</v>
      </c>
      <c r="DQ6" s="802" t="str">
        <f t="shared" si="32"/>
        <v>C39</v>
      </c>
      <c r="DR6" s="802" t="str">
        <f t="shared" si="32"/>
        <v>A40</v>
      </c>
      <c r="DS6" s="802" t="str">
        <f t="shared" si="32"/>
        <v>B40</v>
      </c>
      <c r="DT6" s="802" t="str">
        <f t="shared" si="32"/>
        <v>C40</v>
      </c>
      <c r="DU6" s="802" t="str">
        <f t="shared" si="32"/>
        <v>A41</v>
      </c>
      <c r="DV6" s="802" t="str">
        <f t="shared" si="32"/>
        <v>B41</v>
      </c>
      <c r="DW6" s="802" t="str">
        <f t="shared" si="32"/>
        <v>C41</v>
      </c>
      <c r="DX6" s="802" t="str">
        <f t="shared" si="32"/>
        <v>A42</v>
      </c>
      <c r="DY6" s="802" t="str">
        <f t="shared" si="32"/>
        <v>B42</v>
      </c>
      <c r="DZ6" s="802" t="str">
        <f t="shared" si="32"/>
        <v>C42</v>
      </c>
      <c r="EA6" s="802" t="str">
        <f t="shared" si="32"/>
        <v>A43</v>
      </c>
      <c r="EB6" s="802" t="str">
        <f t="shared" si="32"/>
        <v>B43</v>
      </c>
      <c r="EC6" s="802" t="str">
        <f t="shared" si="32"/>
        <v>C43</v>
      </c>
      <c r="ED6" s="802" t="str">
        <f t="shared" si="32"/>
        <v>A44</v>
      </c>
      <c r="EE6" s="802" t="str">
        <f t="shared" si="32"/>
        <v>B44</v>
      </c>
      <c r="EF6" s="802" t="str">
        <f t="shared" si="32"/>
        <v>C44</v>
      </c>
      <c r="EG6" s="802" t="str">
        <f t="shared" si="32"/>
        <v>A45</v>
      </c>
      <c r="EH6" s="802" t="str">
        <f t="shared" si="32"/>
        <v>B45</v>
      </c>
      <c r="EI6" s="802" t="str">
        <f t="shared" si="32"/>
        <v>C45</v>
      </c>
      <c r="EJ6" s="802" t="str">
        <f t="shared" si="32"/>
        <v>A46</v>
      </c>
      <c r="EK6" s="802" t="str">
        <f t="shared" si="32"/>
        <v>B46</v>
      </c>
      <c r="EL6" s="802" t="str">
        <f t="shared" si="32"/>
        <v>C46</v>
      </c>
      <c r="EM6" s="802" t="str">
        <f t="shared" si="32"/>
        <v>A47</v>
      </c>
      <c r="EN6" s="802" t="str">
        <f t="shared" si="32"/>
        <v>B47</v>
      </c>
      <c r="EO6" s="802" t="str">
        <f t="shared" si="32"/>
        <v>C47</v>
      </c>
      <c r="EP6" s="802" t="str">
        <f t="shared" si="32"/>
        <v>A48</v>
      </c>
      <c r="EQ6" s="802" t="str">
        <f t="shared" si="32"/>
        <v>B48</v>
      </c>
      <c r="ER6" s="802" t="str">
        <f t="shared" si="32"/>
        <v>C48</v>
      </c>
      <c r="ES6" s="802" t="str">
        <f t="shared" si="32"/>
        <v>A49</v>
      </c>
      <c r="ET6" s="802" t="str">
        <f t="shared" si="32"/>
        <v>B49</v>
      </c>
      <c r="EU6" s="802" t="str">
        <f t="shared" si="32"/>
        <v>C49</v>
      </c>
      <c r="EV6" s="802" t="str">
        <f t="shared" si="32"/>
        <v>A50</v>
      </c>
      <c r="EW6" s="802" t="str">
        <f t="shared" si="32"/>
        <v>B50</v>
      </c>
      <c r="EX6" s="802" t="str">
        <f t="shared" si="32"/>
        <v>C50</v>
      </c>
      <c r="EY6" s="802" t="str">
        <f t="shared" si="32"/>
        <v>A51</v>
      </c>
      <c r="EZ6" s="802" t="str">
        <f t="shared" si="32"/>
        <v>B51</v>
      </c>
      <c r="FA6" s="802" t="str">
        <f t="shared" ref="FA6:HL6" si="33">+CONCATENATE(FA5,FA1)</f>
        <v>C51</v>
      </c>
      <c r="FB6" s="802" t="str">
        <f t="shared" si="33"/>
        <v>A52</v>
      </c>
      <c r="FC6" s="802" t="str">
        <f t="shared" si="33"/>
        <v>B52</v>
      </c>
      <c r="FD6" s="802" t="str">
        <f t="shared" si="33"/>
        <v>C52</v>
      </c>
      <c r="FE6" s="802" t="str">
        <f t="shared" si="33"/>
        <v>A53</v>
      </c>
      <c r="FF6" s="802" t="str">
        <f t="shared" si="33"/>
        <v>B53</v>
      </c>
      <c r="FG6" s="802" t="str">
        <f t="shared" si="33"/>
        <v>C53</v>
      </c>
      <c r="FH6" s="802" t="str">
        <f t="shared" si="33"/>
        <v>A54</v>
      </c>
      <c r="FI6" s="802" t="str">
        <f t="shared" si="33"/>
        <v>B54</v>
      </c>
      <c r="FJ6" s="802" t="str">
        <f t="shared" si="33"/>
        <v>C54</v>
      </c>
      <c r="FK6" s="802" t="str">
        <f t="shared" si="33"/>
        <v>A55</v>
      </c>
      <c r="FL6" s="802" t="str">
        <f t="shared" si="33"/>
        <v>B55</v>
      </c>
      <c r="FM6" s="802" t="str">
        <f t="shared" si="33"/>
        <v>C55</v>
      </c>
      <c r="FN6" s="802" t="str">
        <f t="shared" si="33"/>
        <v>A56</v>
      </c>
      <c r="FO6" s="802" t="str">
        <f t="shared" si="33"/>
        <v>B56</v>
      </c>
      <c r="FP6" s="802" t="str">
        <f t="shared" si="33"/>
        <v>C56</v>
      </c>
      <c r="FQ6" s="802" t="str">
        <f t="shared" si="33"/>
        <v>A57</v>
      </c>
      <c r="FR6" s="802" t="str">
        <f t="shared" si="33"/>
        <v>B57</v>
      </c>
      <c r="FS6" s="802" t="str">
        <f t="shared" si="33"/>
        <v>C57</v>
      </c>
      <c r="FT6" s="802" t="str">
        <f t="shared" si="33"/>
        <v>A58</v>
      </c>
      <c r="FU6" s="802" t="str">
        <f t="shared" si="33"/>
        <v>B58</v>
      </c>
      <c r="FV6" s="802" t="str">
        <f t="shared" si="33"/>
        <v>C58</v>
      </c>
      <c r="FW6" s="802" t="str">
        <f t="shared" si="33"/>
        <v>A59</v>
      </c>
      <c r="FX6" s="802" t="str">
        <f t="shared" si="33"/>
        <v>B59</v>
      </c>
      <c r="FY6" s="802" t="str">
        <f t="shared" si="33"/>
        <v>C59</v>
      </c>
      <c r="FZ6" s="802" t="str">
        <f t="shared" si="33"/>
        <v>A60</v>
      </c>
      <c r="GA6" s="802" t="str">
        <f t="shared" si="33"/>
        <v>B60</v>
      </c>
      <c r="GB6" s="802" t="str">
        <f t="shared" si="33"/>
        <v>C60</v>
      </c>
      <c r="GC6" s="802" t="str">
        <f t="shared" si="33"/>
        <v>A61</v>
      </c>
      <c r="GD6" s="802" t="str">
        <f t="shared" si="33"/>
        <v>B61</v>
      </c>
      <c r="GE6" s="802" t="str">
        <f t="shared" si="33"/>
        <v>C61</v>
      </c>
      <c r="GF6" s="802" t="str">
        <f t="shared" si="33"/>
        <v>A62</v>
      </c>
      <c r="GG6" s="802" t="str">
        <f t="shared" si="33"/>
        <v>B62</v>
      </c>
      <c r="GH6" s="802" t="str">
        <f t="shared" si="33"/>
        <v>C62</v>
      </c>
      <c r="GI6" s="802" t="str">
        <f t="shared" si="33"/>
        <v>A63</v>
      </c>
      <c r="GJ6" s="802" t="str">
        <f t="shared" si="33"/>
        <v>B63</v>
      </c>
      <c r="GK6" s="802" t="str">
        <f t="shared" si="33"/>
        <v>C63</v>
      </c>
      <c r="GL6" s="802" t="str">
        <f t="shared" si="33"/>
        <v>A64</v>
      </c>
      <c r="GM6" s="802" t="str">
        <f t="shared" si="33"/>
        <v>B64</v>
      </c>
      <c r="GN6" s="802" t="str">
        <f t="shared" si="33"/>
        <v>C64</v>
      </c>
      <c r="GO6" s="802" t="str">
        <f t="shared" si="33"/>
        <v>A65</v>
      </c>
      <c r="GP6" s="802" t="str">
        <f t="shared" si="33"/>
        <v>B65</v>
      </c>
      <c r="GQ6" s="802" t="str">
        <f t="shared" si="33"/>
        <v>C65</v>
      </c>
      <c r="GR6" s="802" t="str">
        <f t="shared" si="33"/>
        <v>A66</v>
      </c>
      <c r="GS6" s="802" t="str">
        <f t="shared" si="33"/>
        <v>B66</v>
      </c>
      <c r="GT6" s="802" t="str">
        <f t="shared" si="33"/>
        <v>C66</v>
      </c>
      <c r="GU6" s="802" t="str">
        <f t="shared" si="33"/>
        <v>A67</v>
      </c>
      <c r="GV6" s="802" t="str">
        <f t="shared" si="33"/>
        <v>B67</v>
      </c>
      <c r="GW6" s="802" t="str">
        <f t="shared" si="33"/>
        <v>C67</v>
      </c>
      <c r="GX6" s="802" t="str">
        <f t="shared" si="33"/>
        <v>A68</v>
      </c>
      <c r="GY6" s="802" t="str">
        <f t="shared" si="33"/>
        <v>B68</v>
      </c>
      <c r="GZ6" s="802" t="str">
        <f t="shared" si="33"/>
        <v>C68</v>
      </c>
      <c r="HA6" s="802" t="str">
        <f t="shared" si="33"/>
        <v>A69</v>
      </c>
      <c r="HB6" s="802" t="str">
        <f t="shared" si="33"/>
        <v>B69</v>
      </c>
      <c r="HC6" s="802" t="str">
        <f t="shared" si="33"/>
        <v>C69</v>
      </c>
      <c r="HD6" s="802" t="str">
        <f t="shared" si="33"/>
        <v>A70</v>
      </c>
      <c r="HE6" s="802" t="str">
        <f t="shared" si="33"/>
        <v>B70</v>
      </c>
      <c r="HF6" s="802" t="str">
        <f t="shared" si="33"/>
        <v>C70</v>
      </c>
      <c r="HG6" s="802" t="str">
        <f t="shared" si="33"/>
        <v>A71</v>
      </c>
      <c r="HH6" s="802" t="str">
        <f t="shared" si="33"/>
        <v>B71</v>
      </c>
      <c r="HI6" s="802" t="str">
        <f t="shared" si="33"/>
        <v>C71</v>
      </c>
      <c r="HJ6" s="802" t="str">
        <f t="shared" si="33"/>
        <v>A72</v>
      </c>
      <c r="HK6" s="802" t="str">
        <f t="shared" si="33"/>
        <v>B72</v>
      </c>
      <c r="HL6" s="802" t="str">
        <f t="shared" si="33"/>
        <v>C72</v>
      </c>
      <c r="HM6" s="802" t="str">
        <f t="shared" ref="HM6:IJ6" si="34">+CONCATENATE(HM5,HM1)</f>
        <v>A73</v>
      </c>
      <c r="HN6" s="802" t="str">
        <f t="shared" si="34"/>
        <v>B73</v>
      </c>
      <c r="HO6" s="802" t="str">
        <f t="shared" si="34"/>
        <v>C73</v>
      </c>
      <c r="HP6" s="802" t="str">
        <f t="shared" si="34"/>
        <v>A74</v>
      </c>
      <c r="HQ6" s="802" t="str">
        <f t="shared" si="34"/>
        <v>B74</v>
      </c>
      <c r="HR6" s="802" t="str">
        <f t="shared" si="34"/>
        <v>C74</v>
      </c>
      <c r="HS6" s="802" t="str">
        <f t="shared" si="34"/>
        <v>A75</v>
      </c>
      <c r="HT6" s="802" t="str">
        <f t="shared" si="34"/>
        <v>B75</v>
      </c>
      <c r="HU6" s="802" t="str">
        <f t="shared" si="34"/>
        <v>C75</v>
      </c>
      <c r="HV6" s="802" t="str">
        <f t="shared" si="34"/>
        <v>A76</v>
      </c>
      <c r="HW6" s="802" t="str">
        <f t="shared" si="34"/>
        <v>B76</v>
      </c>
      <c r="HX6" s="802" t="str">
        <f t="shared" si="34"/>
        <v>C76</v>
      </c>
      <c r="HY6" s="802" t="str">
        <f t="shared" si="34"/>
        <v>A77</v>
      </c>
      <c r="HZ6" s="802" t="str">
        <f t="shared" si="34"/>
        <v>B77</v>
      </c>
      <c r="IA6" s="802" t="str">
        <f t="shared" si="34"/>
        <v>C77</v>
      </c>
      <c r="IB6" s="802" t="str">
        <f t="shared" si="34"/>
        <v>A78</v>
      </c>
      <c r="IC6" s="802" t="str">
        <f t="shared" si="34"/>
        <v>B78</v>
      </c>
      <c r="ID6" s="802" t="str">
        <f t="shared" si="34"/>
        <v>C78</v>
      </c>
      <c r="IE6" s="802" t="str">
        <f t="shared" si="34"/>
        <v>A79</v>
      </c>
      <c r="IF6" s="802" t="str">
        <f t="shared" si="34"/>
        <v>B79</v>
      </c>
      <c r="IG6" s="802" t="str">
        <f t="shared" si="34"/>
        <v>C79</v>
      </c>
      <c r="IH6" s="802" t="str">
        <f t="shared" si="34"/>
        <v>A80</v>
      </c>
      <c r="II6" s="802" t="str">
        <f t="shared" si="34"/>
        <v>B80</v>
      </c>
      <c r="IJ6" s="802" t="str">
        <f t="shared" si="34"/>
        <v>C80</v>
      </c>
    </row>
    <row r="7" spans="2:244" ht="17.45" customHeight="1" thickBot="1" x14ac:dyDescent="0.35">
      <c r="B7" s="736"/>
      <c r="D7" s="193" t="s">
        <v>454</v>
      </c>
      <c r="E7" s="246" t="s">
        <v>422</v>
      </c>
      <c r="F7" s="246" t="s">
        <v>459</v>
      </c>
      <c r="G7" s="246" t="s">
        <v>460</v>
      </c>
      <c r="H7" s="246" t="str">
        <f>+E7</f>
        <v>Contrato</v>
      </c>
      <c r="I7" s="246" t="str">
        <f>+F7</f>
        <v>Den, gr/l</v>
      </c>
      <c r="J7" s="246" t="str">
        <f>+G7</f>
        <v>Vol, m3</v>
      </c>
      <c r="K7" s="246" t="s">
        <v>422</v>
      </c>
      <c r="L7" s="246" t="s">
        <v>459</v>
      </c>
      <c r="M7" s="246" t="s">
        <v>461</v>
      </c>
      <c r="N7" s="246" t="str">
        <f>+K7</f>
        <v>Contrato</v>
      </c>
      <c r="O7" s="246" t="str">
        <f>+L7</f>
        <v>Den, gr/l</v>
      </c>
      <c r="P7" s="246" t="str">
        <f>+M7</f>
        <v>Vol, m4</v>
      </c>
      <c r="Q7" s="246" t="s">
        <v>422</v>
      </c>
      <c r="R7" s="246" t="s">
        <v>459</v>
      </c>
      <c r="S7" s="246" t="s">
        <v>462</v>
      </c>
      <c r="T7" s="246" t="str">
        <f>+Q7</f>
        <v>Contrato</v>
      </c>
      <c r="U7" s="246" t="str">
        <f>+R7</f>
        <v>Den, gr/l</v>
      </c>
      <c r="V7" s="246" t="str">
        <f>+S7</f>
        <v>Vol, m5</v>
      </c>
      <c r="W7" s="246" t="s">
        <v>422</v>
      </c>
      <c r="X7" s="246" t="s">
        <v>459</v>
      </c>
      <c r="Y7" s="246" t="s">
        <v>463</v>
      </c>
      <c r="Z7" s="246" t="str">
        <f>+W7</f>
        <v>Contrato</v>
      </c>
      <c r="AA7" s="246" t="str">
        <f>+X7</f>
        <v>Den, gr/l</v>
      </c>
      <c r="AB7" s="246" t="str">
        <f>+Y7</f>
        <v>Vol, m6</v>
      </c>
      <c r="AC7" s="246" t="s">
        <v>422</v>
      </c>
      <c r="AD7" s="246" t="s">
        <v>459</v>
      </c>
      <c r="AE7" s="246" t="s">
        <v>464</v>
      </c>
      <c r="AF7" s="246" t="str">
        <f>+AC7</f>
        <v>Contrato</v>
      </c>
      <c r="AG7" s="246" t="str">
        <f>+AD7</f>
        <v>Den, gr/l</v>
      </c>
      <c r="AH7" s="246" t="str">
        <f>+AE7</f>
        <v>Vol, m7</v>
      </c>
      <c r="AI7" s="246" t="s">
        <v>422</v>
      </c>
      <c r="AJ7" s="246" t="s">
        <v>459</v>
      </c>
      <c r="AK7" s="246" t="s">
        <v>465</v>
      </c>
      <c r="AL7" s="246" t="str">
        <f>+AI7</f>
        <v>Contrato</v>
      </c>
      <c r="AM7" s="246" t="str">
        <f>+AJ7</f>
        <v>Den, gr/l</v>
      </c>
      <c r="AN7" s="246" t="str">
        <f>+AK7</f>
        <v>Vol, m8</v>
      </c>
      <c r="AO7" s="246" t="s">
        <v>422</v>
      </c>
      <c r="AP7" s="246" t="s">
        <v>459</v>
      </c>
      <c r="AQ7" s="246" t="s">
        <v>466</v>
      </c>
      <c r="AR7" s="246" t="str">
        <f>+AO7</f>
        <v>Contrato</v>
      </c>
      <c r="AS7" s="246" t="str">
        <f>+AP7</f>
        <v>Den, gr/l</v>
      </c>
      <c r="AT7" s="246" t="str">
        <f>+AQ7</f>
        <v>Vol, m9</v>
      </c>
      <c r="AU7" s="246" t="s">
        <v>422</v>
      </c>
      <c r="AV7" s="246" t="s">
        <v>459</v>
      </c>
      <c r="AW7" s="246" t="s">
        <v>467</v>
      </c>
      <c r="AX7" s="246" t="str">
        <f>+AU7</f>
        <v>Contrato</v>
      </c>
      <c r="AY7" s="246" t="str">
        <f>+AV7</f>
        <v>Den, gr/l</v>
      </c>
      <c r="AZ7" s="246" t="str">
        <f>+AW7</f>
        <v>Vol, m10</v>
      </c>
      <c r="BA7" s="246" t="s">
        <v>422</v>
      </c>
      <c r="BB7" s="246" t="s">
        <v>459</v>
      </c>
      <c r="BC7" s="246" t="s">
        <v>468</v>
      </c>
      <c r="BD7" s="246" t="str">
        <f>+BA7</f>
        <v>Contrato</v>
      </c>
      <c r="BE7" s="246" t="str">
        <f>+BB7</f>
        <v>Den, gr/l</v>
      </c>
      <c r="BF7" s="246" t="str">
        <f>+BC7</f>
        <v>Vol, m11</v>
      </c>
      <c r="BG7" s="246" t="s">
        <v>422</v>
      </c>
      <c r="BH7" s="246" t="s">
        <v>459</v>
      </c>
      <c r="BI7" s="246" t="s">
        <v>469</v>
      </c>
      <c r="BJ7" s="246" t="str">
        <f>+BG7</f>
        <v>Contrato</v>
      </c>
      <c r="BK7" s="246" t="str">
        <f>+BH7</f>
        <v>Den, gr/l</v>
      </c>
      <c r="BL7" s="246" t="str">
        <f>+BI7</f>
        <v>Vol, m12</v>
      </c>
      <c r="BM7" s="246" t="s">
        <v>422</v>
      </c>
      <c r="BN7" s="246" t="s">
        <v>459</v>
      </c>
      <c r="BO7" s="246" t="s">
        <v>470</v>
      </c>
      <c r="BP7" s="246" t="str">
        <f>+BM7</f>
        <v>Contrato</v>
      </c>
      <c r="BQ7" s="246" t="str">
        <f>+BN7</f>
        <v>Den, gr/l</v>
      </c>
      <c r="BR7" s="246" t="str">
        <f>+BO7</f>
        <v>Vol, m13</v>
      </c>
      <c r="BS7" s="246" t="s">
        <v>422</v>
      </c>
      <c r="BT7" s="246" t="s">
        <v>459</v>
      </c>
      <c r="BU7" s="246" t="s">
        <v>471</v>
      </c>
      <c r="BV7" s="246" t="str">
        <f>+BS7</f>
        <v>Contrato</v>
      </c>
      <c r="BW7" s="246" t="str">
        <f>+BT7</f>
        <v>Den, gr/l</v>
      </c>
      <c r="BX7" s="246" t="str">
        <f>+BU7</f>
        <v>Vol, m14</v>
      </c>
      <c r="BY7" s="246" t="s">
        <v>422</v>
      </c>
      <c r="BZ7" s="246" t="s">
        <v>459</v>
      </c>
      <c r="CA7" s="246" t="s">
        <v>472</v>
      </c>
      <c r="CB7" s="246" t="str">
        <f>+BY7</f>
        <v>Contrato</v>
      </c>
      <c r="CC7" s="246" t="str">
        <f>+BZ7</f>
        <v>Den, gr/l</v>
      </c>
      <c r="CD7" s="246" t="str">
        <f>+CA7</f>
        <v>Vol, m15</v>
      </c>
      <c r="CE7" s="246" t="s">
        <v>422</v>
      </c>
      <c r="CF7" s="246" t="s">
        <v>459</v>
      </c>
      <c r="CG7" s="246" t="s">
        <v>473</v>
      </c>
      <c r="CH7" s="246" t="str">
        <f>+CE7</f>
        <v>Contrato</v>
      </c>
      <c r="CI7" s="246" t="str">
        <f>+CF7</f>
        <v>Den, gr/l</v>
      </c>
      <c r="CJ7" s="246" t="str">
        <f>+CG7</f>
        <v>Vol, m16</v>
      </c>
      <c r="CK7" s="246" t="s">
        <v>422</v>
      </c>
      <c r="CL7" s="246" t="s">
        <v>459</v>
      </c>
      <c r="CM7" s="246" t="s">
        <v>474</v>
      </c>
      <c r="CN7" s="246" t="str">
        <f>+CK7</f>
        <v>Contrato</v>
      </c>
      <c r="CO7" s="246" t="str">
        <f>+CL7</f>
        <v>Den, gr/l</v>
      </c>
      <c r="CP7" s="246" t="str">
        <f>+CM7</f>
        <v>Vol, m17</v>
      </c>
      <c r="CQ7" s="246" t="s">
        <v>422</v>
      </c>
      <c r="CR7" s="246" t="s">
        <v>459</v>
      </c>
      <c r="CS7" s="246" t="s">
        <v>475</v>
      </c>
      <c r="CT7" s="246" t="str">
        <f>+CQ7</f>
        <v>Contrato</v>
      </c>
      <c r="CU7" s="246" t="str">
        <f>+CR7</f>
        <v>Den, gr/l</v>
      </c>
      <c r="CV7" s="246" t="str">
        <f>+CS7</f>
        <v>Vol, m18</v>
      </c>
      <c r="CW7" s="246" t="s">
        <v>422</v>
      </c>
      <c r="CX7" s="246" t="s">
        <v>459</v>
      </c>
      <c r="CY7" s="246" t="s">
        <v>476</v>
      </c>
      <c r="CZ7" s="246" t="str">
        <f>+CW7</f>
        <v>Contrato</v>
      </c>
      <c r="DA7" s="246" t="str">
        <f>+CX7</f>
        <v>Den, gr/l</v>
      </c>
      <c r="DB7" s="246" t="str">
        <f>+CY7</f>
        <v>Vol, m19</v>
      </c>
      <c r="DC7" s="246" t="s">
        <v>422</v>
      </c>
      <c r="DD7" s="246" t="s">
        <v>459</v>
      </c>
      <c r="DE7" s="246" t="s">
        <v>477</v>
      </c>
      <c r="DF7" s="246" t="str">
        <f>+DC7</f>
        <v>Contrato</v>
      </c>
      <c r="DG7" s="246" t="str">
        <f>+DD7</f>
        <v>Den, gr/l</v>
      </c>
      <c r="DH7" s="246" t="str">
        <f>+DE7</f>
        <v>Vol, m20</v>
      </c>
      <c r="DI7" s="246" t="s">
        <v>422</v>
      </c>
      <c r="DJ7" s="246" t="s">
        <v>459</v>
      </c>
      <c r="DK7" s="246" t="s">
        <v>478</v>
      </c>
      <c r="DL7" s="246" t="str">
        <f>+DI7</f>
        <v>Contrato</v>
      </c>
      <c r="DM7" s="246" t="str">
        <f>+DJ7</f>
        <v>Den, gr/l</v>
      </c>
      <c r="DN7" s="246" t="str">
        <f>+DK7</f>
        <v>Vol, m21</v>
      </c>
      <c r="DO7" s="246" t="s">
        <v>422</v>
      </c>
      <c r="DP7" s="246" t="s">
        <v>459</v>
      </c>
      <c r="DQ7" s="246" t="s">
        <v>479</v>
      </c>
      <c r="DR7" s="246" t="str">
        <f>+DO7</f>
        <v>Contrato</v>
      </c>
      <c r="DS7" s="246" t="str">
        <f>+DP7</f>
        <v>Den, gr/l</v>
      </c>
      <c r="DT7" s="246" t="str">
        <f>+DQ7</f>
        <v>Vol, m22</v>
      </c>
      <c r="DU7" s="246" t="s">
        <v>422</v>
      </c>
      <c r="DV7" s="246" t="s">
        <v>459</v>
      </c>
      <c r="DW7" s="246" t="s">
        <v>480</v>
      </c>
      <c r="DX7" s="246" t="str">
        <f>+DU7</f>
        <v>Contrato</v>
      </c>
      <c r="DY7" s="246" t="str">
        <f>+DV7</f>
        <v>Den, gr/l</v>
      </c>
      <c r="DZ7" s="246" t="str">
        <f>+DW7</f>
        <v>Vol, m23</v>
      </c>
      <c r="EA7" s="246" t="s">
        <v>422</v>
      </c>
      <c r="EB7" s="246" t="s">
        <v>459</v>
      </c>
      <c r="EC7" s="246" t="s">
        <v>481</v>
      </c>
      <c r="ED7" s="246" t="str">
        <f>+EA7</f>
        <v>Contrato</v>
      </c>
      <c r="EE7" s="246" t="str">
        <f>+EB7</f>
        <v>Den, gr/l</v>
      </c>
      <c r="EF7" s="246" t="str">
        <f>+EC7</f>
        <v>Vol, m24</v>
      </c>
      <c r="EG7" s="246" t="s">
        <v>422</v>
      </c>
      <c r="EH7" s="246" t="s">
        <v>459</v>
      </c>
      <c r="EI7" s="246" t="s">
        <v>482</v>
      </c>
      <c r="EJ7" s="246" t="str">
        <f>+EG7</f>
        <v>Contrato</v>
      </c>
      <c r="EK7" s="246" t="str">
        <f>+EH7</f>
        <v>Den, gr/l</v>
      </c>
      <c r="EL7" s="246" t="str">
        <f>+EI7</f>
        <v>Vol, m25</v>
      </c>
      <c r="EM7" s="246" t="s">
        <v>422</v>
      </c>
      <c r="EN7" s="246" t="s">
        <v>459</v>
      </c>
      <c r="EO7" s="246" t="s">
        <v>483</v>
      </c>
      <c r="EP7" s="246" t="str">
        <f>+EM7</f>
        <v>Contrato</v>
      </c>
      <c r="EQ7" s="246" t="str">
        <f>+EN7</f>
        <v>Den, gr/l</v>
      </c>
      <c r="ER7" s="246" t="str">
        <f>+EO7</f>
        <v>Vol, m26</v>
      </c>
      <c r="ES7" s="246" t="s">
        <v>422</v>
      </c>
      <c r="ET7" s="246" t="s">
        <v>459</v>
      </c>
      <c r="EU7" s="246" t="s">
        <v>484</v>
      </c>
      <c r="EV7" s="246" t="str">
        <f>+ES7</f>
        <v>Contrato</v>
      </c>
      <c r="EW7" s="246" t="str">
        <f>+ET7</f>
        <v>Den, gr/l</v>
      </c>
      <c r="EX7" s="246" t="str">
        <f>+EU7</f>
        <v>Vol, m27</v>
      </c>
      <c r="EY7" s="246" t="s">
        <v>422</v>
      </c>
      <c r="EZ7" s="246" t="s">
        <v>459</v>
      </c>
      <c r="FA7" s="246" t="s">
        <v>485</v>
      </c>
      <c r="FB7" s="246" t="str">
        <f>+EY7</f>
        <v>Contrato</v>
      </c>
      <c r="FC7" s="246" t="str">
        <f>+EZ7</f>
        <v>Den, gr/l</v>
      </c>
      <c r="FD7" s="246" t="str">
        <f>+FA7</f>
        <v>Vol, m28</v>
      </c>
      <c r="FE7" s="246" t="s">
        <v>422</v>
      </c>
      <c r="FF7" s="246" t="s">
        <v>459</v>
      </c>
      <c r="FG7" s="246" t="s">
        <v>486</v>
      </c>
      <c r="FH7" s="246" t="str">
        <f>+FE7</f>
        <v>Contrato</v>
      </c>
      <c r="FI7" s="246" t="str">
        <f>+FF7</f>
        <v>Den, gr/l</v>
      </c>
      <c r="FJ7" s="246" t="str">
        <f>+FG7</f>
        <v>Vol, m29</v>
      </c>
      <c r="FK7" s="246" t="s">
        <v>422</v>
      </c>
      <c r="FL7" s="246" t="s">
        <v>459</v>
      </c>
      <c r="FM7" s="246" t="s">
        <v>487</v>
      </c>
      <c r="FN7" s="246" t="str">
        <f>+FK7</f>
        <v>Contrato</v>
      </c>
      <c r="FO7" s="246" t="str">
        <f>+FL7</f>
        <v>Den, gr/l</v>
      </c>
      <c r="FP7" s="246" t="str">
        <f>+FM7</f>
        <v>Vol, m30</v>
      </c>
      <c r="FQ7" s="246" t="s">
        <v>422</v>
      </c>
      <c r="FR7" s="246" t="s">
        <v>459</v>
      </c>
      <c r="FS7" s="246" t="s">
        <v>488</v>
      </c>
      <c r="FT7" s="246" t="str">
        <f>+FQ7</f>
        <v>Contrato</v>
      </c>
      <c r="FU7" s="246" t="str">
        <f>+FR7</f>
        <v>Den, gr/l</v>
      </c>
      <c r="FV7" s="246" t="str">
        <f>+FS7</f>
        <v>Vol, m31</v>
      </c>
      <c r="FW7" s="246" t="s">
        <v>422</v>
      </c>
      <c r="FX7" s="246" t="s">
        <v>459</v>
      </c>
      <c r="FY7" s="246" t="s">
        <v>489</v>
      </c>
      <c r="FZ7" s="246" t="str">
        <f>+FW7</f>
        <v>Contrato</v>
      </c>
      <c r="GA7" s="246" t="str">
        <f>+FX7</f>
        <v>Den, gr/l</v>
      </c>
      <c r="GB7" s="246" t="str">
        <f>+FY7</f>
        <v>Vol, m32</v>
      </c>
      <c r="GC7" s="246" t="s">
        <v>422</v>
      </c>
      <c r="GD7" s="246" t="s">
        <v>459</v>
      </c>
      <c r="GE7" s="246" t="s">
        <v>490</v>
      </c>
      <c r="GF7" s="246" t="str">
        <f>+GC7</f>
        <v>Contrato</v>
      </c>
      <c r="GG7" s="246" t="str">
        <f>+GD7</f>
        <v>Den, gr/l</v>
      </c>
      <c r="GH7" s="246" t="str">
        <f>+GE7</f>
        <v>Vol, m33</v>
      </c>
      <c r="GI7" s="246" t="s">
        <v>422</v>
      </c>
      <c r="GJ7" s="246" t="s">
        <v>459</v>
      </c>
      <c r="GK7" s="246" t="s">
        <v>491</v>
      </c>
      <c r="GL7" s="246" t="str">
        <f>+GI7</f>
        <v>Contrato</v>
      </c>
      <c r="GM7" s="246" t="str">
        <f>+GJ7</f>
        <v>Den, gr/l</v>
      </c>
      <c r="GN7" s="246" t="str">
        <f>+GK7</f>
        <v>Vol, m34</v>
      </c>
      <c r="GO7" s="246" t="s">
        <v>422</v>
      </c>
      <c r="GP7" s="246" t="s">
        <v>459</v>
      </c>
      <c r="GQ7" s="246" t="s">
        <v>492</v>
      </c>
      <c r="GR7" s="246" t="str">
        <f>+GO7</f>
        <v>Contrato</v>
      </c>
      <c r="GS7" s="246" t="str">
        <f>+GP7</f>
        <v>Den, gr/l</v>
      </c>
      <c r="GT7" s="246" t="str">
        <f>+GQ7</f>
        <v>Vol, m35</v>
      </c>
      <c r="GU7" s="246" t="s">
        <v>422</v>
      </c>
      <c r="GV7" s="246" t="s">
        <v>459</v>
      </c>
      <c r="GW7" s="246" t="s">
        <v>493</v>
      </c>
      <c r="GX7" s="246" t="str">
        <f>+GU7</f>
        <v>Contrato</v>
      </c>
      <c r="GY7" s="246" t="str">
        <f>+GV7</f>
        <v>Den, gr/l</v>
      </c>
      <c r="GZ7" s="246" t="str">
        <f>+GW7</f>
        <v>Vol, m36</v>
      </c>
      <c r="HA7" s="246" t="s">
        <v>422</v>
      </c>
      <c r="HB7" s="246" t="s">
        <v>459</v>
      </c>
      <c r="HC7" s="246" t="s">
        <v>494</v>
      </c>
      <c r="HD7" s="246" t="str">
        <f>+HA7</f>
        <v>Contrato</v>
      </c>
      <c r="HE7" s="246" t="str">
        <f>+HB7</f>
        <v>Den, gr/l</v>
      </c>
      <c r="HF7" s="246" t="str">
        <f>+HC7</f>
        <v>Vol, m37</v>
      </c>
      <c r="HG7" s="246" t="s">
        <v>422</v>
      </c>
      <c r="HH7" s="246" t="s">
        <v>459</v>
      </c>
      <c r="HI7" s="246" t="s">
        <v>495</v>
      </c>
      <c r="HJ7" s="246" t="str">
        <f>+HG7</f>
        <v>Contrato</v>
      </c>
      <c r="HK7" s="246" t="str">
        <f>+HH7</f>
        <v>Den, gr/l</v>
      </c>
      <c r="HL7" s="246" t="str">
        <f>+HI7</f>
        <v>Vol, m38</v>
      </c>
      <c r="HM7" s="246" t="s">
        <v>422</v>
      </c>
      <c r="HN7" s="246" t="s">
        <v>459</v>
      </c>
      <c r="HO7" s="246" t="s">
        <v>496</v>
      </c>
      <c r="HP7" s="246" t="str">
        <f>+HM7</f>
        <v>Contrato</v>
      </c>
      <c r="HQ7" s="246" t="str">
        <f>+HN7</f>
        <v>Den, gr/l</v>
      </c>
      <c r="HR7" s="246" t="str">
        <f>+HO7</f>
        <v>Vol, m39</v>
      </c>
      <c r="HS7" s="246" t="s">
        <v>422</v>
      </c>
      <c r="HT7" s="246" t="s">
        <v>459</v>
      </c>
      <c r="HU7" s="246" t="s">
        <v>497</v>
      </c>
      <c r="HV7" s="246" t="str">
        <f>+HS7</f>
        <v>Contrato</v>
      </c>
      <c r="HW7" s="246" t="str">
        <f>+HT7</f>
        <v>Den, gr/l</v>
      </c>
      <c r="HX7" s="246" t="str">
        <f>+HU7</f>
        <v>Vol, m40</v>
      </c>
      <c r="HY7" s="246" t="s">
        <v>422</v>
      </c>
      <c r="HZ7" s="246" t="s">
        <v>459</v>
      </c>
      <c r="IA7" s="246" t="s">
        <v>498</v>
      </c>
      <c r="IB7" s="246" t="str">
        <f>+HY7</f>
        <v>Contrato</v>
      </c>
      <c r="IC7" s="246" t="str">
        <f>+HZ7</f>
        <v>Den, gr/l</v>
      </c>
      <c r="ID7" s="246" t="str">
        <f>+IA7</f>
        <v>Vol, m41</v>
      </c>
      <c r="IE7" s="246" t="s">
        <v>422</v>
      </c>
      <c r="IF7" s="246" t="s">
        <v>459</v>
      </c>
      <c r="IG7" s="246" t="s">
        <v>499</v>
      </c>
      <c r="IH7" s="246" t="str">
        <f>+IE7</f>
        <v>Contrato</v>
      </c>
      <c r="II7" s="246" t="str">
        <f>+IF7</f>
        <v>Den, gr/l</v>
      </c>
      <c r="IJ7" s="246" t="str">
        <f>+IG7</f>
        <v>Vol, m42</v>
      </c>
    </row>
    <row r="8" spans="2:244" ht="18" customHeight="1" thickBot="1" x14ac:dyDescent="0.35">
      <c r="B8" s="1001" t="s">
        <v>112</v>
      </c>
      <c r="C8" s="700">
        <v>1</v>
      </c>
      <c r="D8" s="292" t="s">
        <v>456</v>
      </c>
      <c r="E8" s="297" t="s">
        <v>447</v>
      </c>
      <c r="F8" s="298">
        <v>1890</v>
      </c>
      <c r="G8" s="297">
        <v>52.1</v>
      </c>
      <c r="H8" s="297" t="s">
        <v>447</v>
      </c>
      <c r="I8" s="298">
        <v>1740</v>
      </c>
      <c r="J8" s="297">
        <v>35.28</v>
      </c>
      <c r="K8" s="297" t="s">
        <v>447</v>
      </c>
      <c r="L8" s="298">
        <v>1740</v>
      </c>
      <c r="M8" s="297">
        <v>35.28</v>
      </c>
      <c r="N8" s="297" t="s">
        <v>447</v>
      </c>
      <c r="O8" s="298">
        <v>1910</v>
      </c>
      <c r="P8" s="297">
        <v>71.25</v>
      </c>
      <c r="Q8" s="297" t="s">
        <v>447</v>
      </c>
      <c r="R8" s="298">
        <v>1910</v>
      </c>
      <c r="S8" s="297">
        <v>71.25</v>
      </c>
      <c r="T8" s="297" t="s">
        <v>447</v>
      </c>
      <c r="U8" s="298">
        <v>1910</v>
      </c>
      <c r="V8" s="297">
        <v>71.25</v>
      </c>
      <c r="W8" s="297" t="s">
        <v>447</v>
      </c>
      <c r="X8" s="298">
        <v>1910</v>
      </c>
      <c r="Y8" s="297">
        <v>71.25</v>
      </c>
      <c r="Z8" s="297" t="s">
        <v>447</v>
      </c>
      <c r="AA8" s="298">
        <v>1910</v>
      </c>
      <c r="AB8" s="297">
        <v>64.239999999999995</v>
      </c>
      <c r="AC8" s="297" t="s">
        <v>447</v>
      </c>
      <c r="AD8" s="298">
        <v>1910</v>
      </c>
      <c r="AE8" s="297">
        <v>62.16</v>
      </c>
      <c r="AF8" s="297" t="s">
        <v>447</v>
      </c>
      <c r="AG8" s="298">
        <v>1910</v>
      </c>
      <c r="AH8" s="297">
        <v>3.92</v>
      </c>
      <c r="AI8" s="297" t="s">
        <v>447</v>
      </c>
      <c r="AJ8" s="298">
        <v>1910</v>
      </c>
      <c r="AK8" s="297">
        <v>3.92</v>
      </c>
      <c r="AL8" s="297" t="s">
        <v>447</v>
      </c>
      <c r="AM8" s="298">
        <v>1800</v>
      </c>
      <c r="AN8" s="297">
        <v>63.15</v>
      </c>
      <c r="AO8" s="297"/>
      <c r="AP8" s="298"/>
      <c r="AQ8" s="297"/>
      <c r="AR8" s="297"/>
      <c r="AS8" s="298"/>
      <c r="AT8" s="297"/>
      <c r="AU8" s="297"/>
      <c r="AV8" s="298"/>
      <c r="AW8" s="297"/>
      <c r="AX8" s="297"/>
      <c r="AY8" s="298"/>
      <c r="AZ8" s="297"/>
      <c r="BA8" s="297"/>
      <c r="BB8" s="298"/>
      <c r="BC8" s="297"/>
      <c r="BD8" s="297"/>
      <c r="BE8" s="298"/>
      <c r="BF8" s="297"/>
      <c r="BG8" s="297"/>
      <c r="BH8" s="298"/>
      <c r="BI8" s="297"/>
      <c r="BJ8" s="297"/>
      <c r="BK8" s="298"/>
      <c r="BL8" s="297"/>
      <c r="BM8" s="297"/>
      <c r="BN8" s="298"/>
      <c r="BO8" s="297"/>
      <c r="BP8" s="297"/>
      <c r="BQ8" s="298"/>
      <c r="BR8" s="297"/>
      <c r="BS8" s="297"/>
      <c r="BT8" s="298"/>
      <c r="BU8" s="297"/>
      <c r="BV8" s="297"/>
      <c r="BW8" s="298"/>
      <c r="BX8" s="297"/>
      <c r="BY8" s="297"/>
      <c r="BZ8" s="298"/>
      <c r="CA8" s="297"/>
      <c r="CB8" s="297"/>
      <c r="CC8" s="298"/>
      <c r="CD8" s="297"/>
      <c r="CE8" s="297"/>
      <c r="CF8" s="298"/>
      <c r="CG8" s="297"/>
      <c r="CH8" s="297"/>
      <c r="CI8" s="298"/>
      <c r="CJ8" s="297"/>
      <c r="CK8" s="297"/>
      <c r="CL8" s="298"/>
      <c r="CM8" s="297"/>
      <c r="CN8" s="297"/>
      <c r="CO8" s="298"/>
      <c r="CP8" s="297"/>
      <c r="CQ8" s="297"/>
      <c r="CR8" s="298"/>
      <c r="CS8" s="297"/>
      <c r="CT8" s="297"/>
      <c r="CU8" s="298"/>
      <c r="CV8" s="297"/>
      <c r="CW8" s="297"/>
      <c r="CX8" s="298"/>
      <c r="CY8" s="297"/>
      <c r="CZ8" s="297"/>
      <c r="DA8" s="298"/>
      <c r="DB8" s="297"/>
      <c r="DC8" s="297"/>
      <c r="DD8" s="298"/>
      <c r="DE8" s="297"/>
      <c r="DF8" s="297"/>
      <c r="DG8" s="298"/>
      <c r="DH8" s="297"/>
      <c r="DI8" s="297"/>
      <c r="DJ8" s="298"/>
      <c r="DK8" s="297"/>
      <c r="DL8" s="297"/>
      <c r="DM8" s="298"/>
      <c r="DN8" s="297"/>
      <c r="DO8" s="297"/>
      <c r="DP8" s="298"/>
      <c r="DQ8" s="297"/>
      <c r="DR8" s="297"/>
      <c r="DS8" s="298"/>
      <c r="DT8" s="297"/>
      <c r="DU8" s="297"/>
      <c r="DV8" s="298"/>
      <c r="DW8" s="297"/>
      <c r="DX8" s="297"/>
      <c r="DY8" s="298"/>
      <c r="DZ8" s="297"/>
      <c r="EA8" s="297"/>
      <c r="EB8" s="298"/>
      <c r="EC8" s="297"/>
      <c r="ED8" s="297"/>
      <c r="EE8" s="298"/>
      <c r="EF8" s="297"/>
      <c r="EG8" s="297"/>
      <c r="EH8" s="298"/>
      <c r="EI8" s="297"/>
      <c r="EJ8" s="297"/>
      <c r="EK8" s="298"/>
      <c r="EL8" s="297"/>
      <c r="EM8" s="297"/>
      <c r="EN8" s="298"/>
      <c r="EO8" s="297"/>
      <c r="EP8" s="297"/>
      <c r="EQ8" s="298"/>
      <c r="ER8" s="297"/>
      <c r="ES8" s="297"/>
      <c r="ET8" s="298"/>
      <c r="EU8" s="297"/>
      <c r="EV8" s="297"/>
      <c r="EW8" s="298"/>
      <c r="EX8" s="297"/>
      <c r="EY8" s="297"/>
      <c r="EZ8" s="298"/>
      <c r="FA8" s="297"/>
      <c r="FB8" s="297"/>
      <c r="FC8" s="298"/>
      <c r="FD8" s="297"/>
      <c r="FE8" s="297"/>
      <c r="FF8" s="298"/>
      <c r="FG8" s="297"/>
      <c r="FH8" s="297"/>
      <c r="FI8" s="298"/>
      <c r="FJ8" s="297"/>
      <c r="FK8" s="297"/>
      <c r="FL8" s="298"/>
      <c r="FM8" s="297"/>
      <c r="FN8" s="297"/>
      <c r="FO8" s="298"/>
      <c r="FP8" s="297"/>
      <c r="FQ8" s="297"/>
      <c r="FR8" s="298"/>
      <c r="FS8" s="297"/>
      <c r="FT8" s="297"/>
      <c r="FU8" s="298"/>
      <c r="FV8" s="297"/>
      <c r="FW8" s="297"/>
      <c r="FX8" s="298"/>
      <c r="FY8" s="297"/>
      <c r="FZ8" s="297"/>
      <c r="GA8" s="298"/>
      <c r="GB8" s="297"/>
      <c r="GC8" s="297"/>
      <c r="GD8" s="298"/>
      <c r="GE8" s="297"/>
      <c r="GF8" s="297"/>
      <c r="GG8" s="298"/>
      <c r="GH8" s="297"/>
      <c r="GI8" s="297"/>
      <c r="GJ8" s="298"/>
      <c r="GK8" s="297"/>
      <c r="GL8" s="297"/>
      <c r="GM8" s="298"/>
      <c r="GN8" s="297"/>
      <c r="GO8" s="297"/>
      <c r="GP8" s="298"/>
      <c r="GQ8" s="297"/>
      <c r="GR8" s="297"/>
      <c r="GS8" s="298"/>
      <c r="GT8" s="297"/>
      <c r="GU8" s="297"/>
      <c r="GV8" s="298"/>
      <c r="GW8" s="297"/>
      <c r="GX8" s="297"/>
      <c r="GY8" s="298"/>
      <c r="GZ8" s="297"/>
      <c r="HA8" s="297"/>
      <c r="HB8" s="298"/>
      <c r="HC8" s="297"/>
      <c r="HD8" s="297"/>
      <c r="HE8" s="298"/>
      <c r="HF8" s="297"/>
      <c r="HG8" s="297"/>
      <c r="HH8" s="298"/>
      <c r="HI8" s="297"/>
      <c r="HJ8" s="297"/>
      <c r="HK8" s="298"/>
      <c r="HL8" s="297"/>
      <c r="HM8" s="297"/>
      <c r="HN8" s="298"/>
      <c r="HO8" s="297"/>
      <c r="HP8" s="297"/>
      <c r="HQ8" s="298"/>
      <c r="HR8" s="297"/>
      <c r="HS8" s="297"/>
      <c r="HT8" s="298"/>
      <c r="HU8" s="297"/>
      <c r="HV8" s="297"/>
      <c r="HW8" s="298"/>
      <c r="HX8" s="297"/>
      <c r="HY8" s="297"/>
      <c r="HZ8" s="298"/>
      <c r="IA8" s="297"/>
      <c r="IB8" s="297"/>
      <c r="IC8" s="298"/>
      <c r="ID8" s="297"/>
      <c r="IE8" s="297"/>
      <c r="IF8" s="298"/>
      <c r="IG8" s="297"/>
      <c r="IH8" s="297"/>
      <c r="II8" s="298"/>
      <c r="IJ8" s="297"/>
    </row>
    <row r="9" spans="2:244" ht="18" customHeight="1" thickBot="1" x14ac:dyDescent="0.35">
      <c r="B9" s="1001"/>
      <c r="C9" s="700">
        <v>2</v>
      </c>
      <c r="D9" s="293" t="s">
        <v>457</v>
      </c>
      <c r="E9" s="297"/>
      <c r="F9" s="298"/>
      <c r="G9" s="297"/>
      <c r="H9" s="297"/>
      <c r="I9" s="298"/>
      <c r="J9" s="297"/>
      <c r="K9" s="297"/>
      <c r="L9" s="298"/>
      <c r="M9" s="297"/>
      <c r="N9" s="297"/>
      <c r="O9" s="298"/>
      <c r="P9" s="297"/>
      <c r="Q9" s="297"/>
      <c r="R9" s="298"/>
      <c r="S9" s="297"/>
      <c r="T9" s="297"/>
      <c r="U9" s="298"/>
      <c r="V9" s="297"/>
      <c r="W9" s="297"/>
      <c r="X9" s="298"/>
      <c r="Y9" s="297"/>
      <c r="Z9" s="297"/>
      <c r="AA9" s="298"/>
      <c r="AB9" s="297"/>
      <c r="AC9" s="297"/>
      <c r="AD9" s="298"/>
      <c r="AE9" s="297"/>
      <c r="AF9" s="297"/>
      <c r="AG9" s="298"/>
      <c r="AH9" s="297"/>
      <c r="AI9" s="297"/>
      <c r="AJ9" s="298"/>
      <c r="AK9" s="297"/>
      <c r="AL9" s="297"/>
      <c r="AM9" s="298"/>
      <c r="AN9" s="297"/>
      <c r="AO9" s="297"/>
      <c r="AP9" s="298"/>
      <c r="AQ9" s="297"/>
      <c r="AR9" s="297"/>
      <c r="AS9" s="298"/>
      <c r="AT9" s="297"/>
      <c r="AU9" s="297"/>
      <c r="AV9" s="298"/>
      <c r="AW9" s="297"/>
      <c r="AX9" s="297"/>
      <c r="AY9" s="298"/>
      <c r="AZ9" s="297"/>
      <c r="BA9" s="297"/>
      <c r="BB9" s="298"/>
      <c r="BC9" s="297"/>
      <c r="BD9" s="297"/>
      <c r="BE9" s="298"/>
      <c r="BF9" s="297"/>
      <c r="BG9" s="297"/>
      <c r="BH9" s="298"/>
      <c r="BI9" s="297"/>
      <c r="BJ9" s="297"/>
      <c r="BK9" s="298"/>
      <c r="BL9" s="297"/>
      <c r="BM9" s="297"/>
      <c r="BN9" s="298"/>
      <c r="BO9" s="297"/>
      <c r="BP9" s="297"/>
      <c r="BQ9" s="298"/>
      <c r="BR9" s="297"/>
      <c r="BS9" s="297"/>
      <c r="BT9" s="298"/>
      <c r="BU9" s="297"/>
      <c r="BV9" s="297"/>
      <c r="BW9" s="298"/>
      <c r="BX9" s="297"/>
      <c r="BY9" s="297"/>
      <c r="BZ9" s="298"/>
      <c r="CA9" s="297"/>
      <c r="CB9" s="297"/>
      <c r="CC9" s="298"/>
      <c r="CD9" s="297"/>
      <c r="CE9" s="297"/>
      <c r="CF9" s="298"/>
      <c r="CG9" s="297"/>
      <c r="CH9" s="297"/>
      <c r="CI9" s="298"/>
      <c r="CJ9" s="297"/>
      <c r="CK9" s="297"/>
      <c r="CL9" s="298"/>
      <c r="CM9" s="297"/>
      <c r="CN9" s="297"/>
      <c r="CO9" s="298"/>
      <c r="CP9" s="297"/>
      <c r="CQ9" s="297"/>
      <c r="CR9" s="298"/>
      <c r="CS9" s="297"/>
      <c r="CT9" s="297"/>
      <c r="CU9" s="298"/>
      <c r="CV9" s="297"/>
      <c r="CW9" s="297"/>
      <c r="CX9" s="298"/>
      <c r="CY9" s="297"/>
      <c r="CZ9" s="297"/>
      <c r="DA9" s="298"/>
      <c r="DB9" s="297"/>
      <c r="DC9" s="297"/>
      <c r="DD9" s="298"/>
      <c r="DE9" s="297"/>
      <c r="DF9" s="297"/>
      <c r="DG9" s="298"/>
      <c r="DH9" s="297"/>
      <c r="DI9" s="297"/>
      <c r="DJ9" s="298"/>
      <c r="DK9" s="297"/>
      <c r="DL9" s="297"/>
      <c r="DM9" s="298"/>
      <c r="DN9" s="297"/>
      <c r="DO9" s="297"/>
      <c r="DP9" s="298"/>
      <c r="DQ9" s="297"/>
      <c r="DR9" s="297"/>
      <c r="DS9" s="298"/>
      <c r="DT9" s="297"/>
      <c r="DU9" s="297"/>
      <c r="DV9" s="298"/>
      <c r="DW9" s="297"/>
      <c r="DX9" s="297"/>
      <c r="DY9" s="298"/>
      <c r="DZ9" s="297"/>
      <c r="EA9" s="297"/>
      <c r="EB9" s="298"/>
      <c r="EC9" s="297"/>
      <c r="ED9" s="297"/>
      <c r="EE9" s="298"/>
      <c r="EF9" s="297"/>
      <c r="EG9" s="297"/>
      <c r="EH9" s="298"/>
      <c r="EI9" s="297"/>
      <c r="EJ9" s="297"/>
      <c r="EK9" s="298"/>
      <c r="EL9" s="297"/>
      <c r="EM9" s="297"/>
      <c r="EN9" s="298"/>
      <c r="EO9" s="297"/>
      <c r="EP9" s="297"/>
      <c r="EQ9" s="298"/>
      <c r="ER9" s="297"/>
      <c r="ES9" s="297"/>
      <c r="ET9" s="298"/>
      <c r="EU9" s="297"/>
      <c r="EV9" s="297"/>
      <c r="EW9" s="298"/>
      <c r="EX9" s="297"/>
      <c r="EY9" s="297"/>
      <c r="EZ9" s="298"/>
      <c r="FA9" s="297"/>
      <c r="FB9" s="297"/>
      <c r="FC9" s="298"/>
      <c r="FD9" s="297"/>
      <c r="FE9" s="297"/>
      <c r="FF9" s="298"/>
      <c r="FG9" s="297"/>
      <c r="FH9" s="297"/>
      <c r="FI9" s="298"/>
      <c r="FJ9" s="297"/>
      <c r="FK9" s="297"/>
      <c r="FL9" s="298"/>
      <c r="FM9" s="297"/>
      <c r="FN9" s="297"/>
      <c r="FO9" s="298"/>
      <c r="FP9" s="297"/>
      <c r="FQ9" s="297"/>
      <c r="FR9" s="298"/>
      <c r="FS9" s="297"/>
      <c r="FT9" s="297"/>
      <c r="FU9" s="298"/>
      <c r="FV9" s="297"/>
      <c r="FW9" s="297"/>
      <c r="FX9" s="298"/>
      <c r="FY9" s="297"/>
      <c r="FZ9" s="297"/>
      <c r="GA9" s="298"/>
      <c r="GB9" s="297"/>
      <c r="GC9" s="297"/>
      <c r="GD9" s="298"/>
      <c r="GE9" s="297"/>
      <c r="GF9" s="297"/>
      <c r="GG9" s="298"/>
      <c r="GH9" s="297"/>
      <c r="GI9" s="297"/>
      <c r="GJ9" s="298"/>
      <c r="GK9" s="297"/>
      <c r="GL9" s="297"/>
      <c r="GM9" s="298"/>
      <c r="GN9" s="297"/>
      <c r="GO9" s="297"/>
      <c r="GP9" s="298"/>
      <c r="GQ9" s="297"/>
      <c r="GR9" s="297"/>
      <c r="GS9" s="298"/>
      <c r="GT9" s="297"/>
      <c r="GU9" s="297"/>
      <c r="GV9" s="298"/>
      <c r="GW9" s="297"/>
      <c r="GX9" s="297"/>
      <c r="GY9" s="298"/>
      <c r="GZ9" s="297"/>
      <c r="HA9" s="297"/>
      <c r="HB9" s="298"/>
      <c r="HC9" s="297"/>
      <c r="HD9" s="297"/>
      <c r="HE9" s="298"/>
      <c r="HF9" s="297"/>
      <c r="HG9" s="297"/>
      <c r="HH9" s="298"/>
      <c r="HI9" s="297"/>
      <c r="HJ9" s="297"/>
      <c r="HK9" s="298"/>
      <c r="HL9" s="297"/>
      <c r="HM9" s="297"/>
      <c r="HN9" s="298"/>
      <c r="HO9" s="297"/>
      <c r="HP9" s="297"/>
      <c r="HQ9" s="298"/>
      <c r="HR9" s="297"/>
      <c r="HS9" s="297"/>
      <c r="HT9" s="298"/>
      <c r="HU9" s="297"/>
      <c r="HV9" s="297"/>
      <c r="HW9" s="298"/>
      <c r="HX9" s="297"/>
      <c r="HY9" s="297"/>
      <c r="HZ9" s="298"/>
      <c r="IA9" s="297"/>
      <c r="IB9" s="297"/>
      <c r="IC9" s="298"/>
      <c r="ID9" s="297"/>
      <c r="IE9" s="297"/>
      <c r="IF9" s="298"/>
      <c r="IG9" s="297"/>
      <c r="IH9" s="297"/>
      <c r="II9" s="298"/>
      <c r="IJ9" s="297"/>
    </row>
    <row r="10" spans="2:244" ht="18" customHeight="1" thickBot="1" x14ac:dyDescent="0.35">
      <c r="B10" s="1001"/>
      <c r="C10" s="700">
        <v>3</v>
      </c>
      <c r="D10" s="292" t="s">
        <v>448</v>
      </c>
      <c r="E10" s="297" t="s">
        <v>447</v>
      </c>
      <c r="F10" s="298">
        <v>1750</v>
      </c>
      <c r="G10" s="297">
        <v>36.4</v>
      </c>
      <c r="H10" s="297" t="s">
        <v>447</v>
      </c>
      <c r="I10" s="298">
        <v>1750</v>
      </c>
      <c r="J10" s="297">
        <v>18.5</v>
      </c>
      <c r="K10" s="297" t="s">
        <v>447</v>
      </c>
      <c r="L10" s="298">
        <v>1720</v>
      </c>
      <c r="M10" s="297">
        <v>42.7</v>
      </c>
      <c r="N10" s="297" t="s">
        <v>447</v>
      </c>
      <c r="O10" s="298">
        <v>1800</v>
      </c>
      <c r="P10" s="297">
        <v>80.8</v>
      </c>
      <c r="Q10" s="297" t="s">
        <v>447</v>
      </c>
      <c r="R10" s="298">
        <v>1800</v>
      </c>
      <c r="S10" s="297">
        <v>76.3</v>
      </c>
      <c r="T10" s="297" t="s">
        <v>447</v>
      </c>
      <c r="U10" s="298">
        <v>1800</v>
      </c>
      <c r="V10" s="297">
        <v>76.3</v>
      </c>
      <c r="W10" s="297" t="s">
        <v>447</v>
      </c>
      <c r="X10" s="298">
        <v>1800</v>
      </c>
      <c r="Y10" s="297">
        <v>76.3</v>
      </c>
      <c r="Z10" s="297" t="s">
        <v>447</v>
      </c>
      <c r="AA10" s="298">
        <v>1800</v>
      </c>
      <c r="AB10" s="297">
        <v>65.5</v>
      </c>
      <c r="AC10" s="297" t="s">
        <v>447</v>
      </c>
      <c r="AD10" s="298">
        <v>1800</v>
      </c>
      <c r="AE10" s="297">
        <v>43.1</v>
      </c>
      <c r="AF10" s="297" t="s">
        <v>447</v>
      </c>
      <c r="AG10" s="298">
        <v>1800</v>
      </c>
      <c r="AH10" s="297">
        <v>80</v>
      </c>
      <c r="AI10" s="297" t="s">
        <v>447</v>
      </c>
      <c r="AJ10" s="298">
        <v>1800</v>
      </c>
      <c r="AK10" s="297">
        <v>80.8</v>
      </c>
      <c r="AL10" s="297" t="s">
        <v>447</v>
      </c>
      <c r="AM10" s="298">
        <v>1720</v>
      </c>
      <c r="AN10" s="297">
        <v>79.7</v>
      </c>
      <c r="AO10" s="297"/>
      <c r="AP10" s="298"/>
      <c r="AQ10" s="297"/>
      <c r="AR10" s="297"/>
      <c r="AS10" s="298"/>
      <c r="AT10" s="297"/>
      <c r="AU10" s="297"/>
      <c r="AV10" s="298"/>
      <c r="AW10" s="297"/>
      <c r="AX10" s="297"/>
      <c r="AY10" s="298"/>
      <c r="AZ10" s="297"/>
      <c r="BA10" s="297"/>
      <c r="BB10" s="298"/>
      <c r="BC10" s="297"/>
      <c r="BD10" s="297"/>
      <c r="BE10" s="298"/>
      <c r="BF10" s="297"/>
      <c r="BG10" s="297"/>
      <c r="BH10" s="298"/>
      <c r="BI10" s="297"/>
      <c r="BJ10" s="297"/>
      <c r="BK10" s="298"/>
      <c r="BL10" s="297"/>
      <c r="BM10" s="297"/>
      <c r="BN10" s="298"/>
      <c r="BO10" s="297"/>
      <c r="BP10" s="297"/>
      <c r="BQ10" s="298"/>
      <c r="BR10" s="297"/>
      <c r="BS10" s="297"/>
      <c r="BT10" s="298"/>
      <c r="BU10" s="297"/>
      <c r="BV10" s="297"/>
      <c r="BW10" s="298"/>
      <c r="BX10" s="297"/>
      <c r="BY10" s="297"/>
      <c r="BZ10" s="298"/>
      <c r="CA10" s="297"/>
      <c r="CB10" s="297"/>
      <c r="CC10" s="298"/>
      <c r="CD10" s="297"/>
      <c r="CE10" s="297"/>
      <c r="CF10" s="298"/>
      <c r="CG10" s="297"/>
      <c r="CH10" s="297"/>
      <c r="CI10" s="298"/>
      <c r="CJ10" s="297"/>
      <c r="CK10" s="297"/>
      <c r="CL10" s="298"/>
      <c r="CM10" s="297"/>
      <c r="CN10" s="297"/>
      <c r="CO10" s="298"/>
      <c r="CP10" s="297"/>
      <c r="CQ10" s="297"/>
      <c r="CR10" s="298"/>
      <c r="CS10" s="297"/>
      <c r="CT10" s="297"/>
      <c r="CU10" s="298"/>
      <c r="CV10" s="297"/>
      <c r="CW10" s="297"/>
      <c r="CX10" s="298"/>
      <c r="CY10" s="297"/>
      <c r="CZ10" s="297"/>
      <c r="DA10" s="298"/>
      <c r="DB10" s="297"/>
      <c r="DC10" s="297"/>
      <c r="DD10" s="298"/>
      <c r="DE10" s="297"/>
      <c r="DF10" s="297"/>
      <c r="DG10" s="298"/>
      <c r="DH10" s="297"/>
      <c r="DI10" s="297"/>
      <c r="DJ10" s="298"/>
      <c r="DK10" s="297"/>
      <c r="DL10" s="297"/>
      <c r="DM10" s="298"/>
      <c r="DN10" s="297"/>
      <c r="DO10" s="297"/>
      <c r="DP10" s="298"/>
      <c r="DQ10" s="297"/>
      <c r="DR10" s="297"/>
      <c r="DS10" s="298"/>
      <c r="DT10" s="297"/>
      <c r="DU10" s="297"/>
      <c r="DV10" s="298"/>
      <c r="DW10" s="297"/>
      <c r="DX10" s="297"/>
      <c r="DY10" s="298"/>
      <c r="DZ10" s="297"/>
      <c r="EA10" s="297"/>
      <c r="EB10" s="298"/>
      <c r="EC10" s="297"/>
      <c r="ED10" s="297"/>
      <c r="EE10" s="298"/>
      <c r="EF10" s="297"/>
      <c r="EG10" s="297"/>
      <c r="EH10" s="298"/>
      <c r="EI10" s="297"/>
      <c r="EJ10" s="297"/>
      <c r="EK10" s="298"/>
      <c r="EL10" s="297"/>
      <c r="EM10" s="297"/>
      <c r="EN10" s="298"/>
      <c r="EO10" s="297"/>
      <c r="EP10" s="297"/>
      <c r="EQ10" s="298"/>
      <c r="ER10" s="297"/>
      <c r="ES10" s="297"/>
      <c r="ET10" s="298"/>
      <c r="EU10" s="297"/>
      <c r="EV10" s="297"/>
      <c r="EW10" s="298"/>
      <c r="EX10" s="297"/>
      <c r="EY10" s="297"/>
      <c r="EZ10" s="298"/>
      <c r="FA10" s="297"/>
      <c r="FB10" s="297"/>
      <c r="FC10" s="298"/>
      <c r="FD10" s="297"/>
      <c r="FE10" s="297"/>
      <c r="FF10" s="298"/>
      <c r="FG10" s="297"/>
      <c r="FH10" s="297"/>
      <c r="FI10" s="298"/>
      <c r="FJ10" s="297"/>
      <c r="FK10" s="297"/>
      <c r="FL10" s="298"/>
      <c r="FM10" s="297"/>
      <c r="FN10" s="297"/>
      <c r="FO10" s="298"/>
      <c r="FP10" s="297"/>
      <c r="FQ10" s="297"/>
      <c r="FR10" s="298"/>
      <c r="FS10" s="297"/>
      <c r="FT10" s="297"/>
      <c r="FU10" s="298"/>
      <c r="FV10" s="297"/>
      <c r="FW10" s="297"/>
      <c r="FX10" s="298"/>
      <c r="FY10" s="297"/>
      <c r="FZ10" s="297"/>
      <c r="GA10" s="298"/>
      <c r="GB10" s="297"/>
      <c r="GC10" s="297"/>
      <c r="GD10" s="298"/>
      <c r="GE10" s="297"/>
      <c r="GF10" s="297"/>
      <c r="GG10" s="298"/>
      <c r="GH10" s="297"/>
      <c r="GI10" s="297"/>
      <c r="GJ10" s="298"/>
      <c r="GK10" s="297"/>
      <c r="GL10" s="297"/>
      <c r="GM10" s="298"/>
      <c r="GN10" s="297"/>
      <c r="GO10" s="297"/>
      <c r="GP10" s="298"/>
      <c r="GQ10" s="297"/>
      <c r="GR10" s="297"/>
      <c r="GS10" s="298"/>
      <c r="GT10" s="297"/>
      <c r="GU10" s="297"/>
      <c r="GV10" s="298"/>
      <c r="GW10" s="297"/>
      <c r="GX10" s="297"/>
      <c r="GY10" s="298"/>
      <c r="GZ10" s="297"/>
      <c r="HA10" s="297"/>
      <c r="HB10" s="298"/>
      <c r="HC10" s="297"/>
      <c r="HD10" s="297"/>
      <c r="HE10" s="298"/>
      <c r="HF10" s="297"/>
      <c r="HG10" s="297"/>
      <c r="HH10" s="298"/>
      <c r="HI10" s="297"/>
      <c r="HJ10" s="297"/>
      <c r="HK10" s="298"/>
      <c r="HL10" s="297"/>
      <c r="HM10" s="297"/>
      <c r="HN10" s="298"/>
      <c r="HO10" s="297"/>
      <c r="HP10" s="297"/>
      <c r="HQ10" s="298"/>
      <c r="HR10" s="297"/>
      <c r="HS10" s="297"/>
      <c r="HT10" s="298"/>
      <c r="HU10" s="297"/>
      <c r="HV10" s="297"/>
      <c r="HW10" s="298"/>
      <c r="HX10" s="297"/>
      <c r="HY10" s="297"/>
      <c r="HZ10" s="298"/>
      <c r="IA10" s="297"/>
      <c r="IB10" s="297"/>
      <c r="IC10" s="298"/>
      <c r="ID10" s="297"/>
      <c r="IE10" s="297"/>
      <c r="IF10" s="298"/>
      <c r="IG10" s="297"/>
      <c r="IH10" s="297"/>
      <c r="II10" s="298"/>
      <c r="IJ10" s="297"/>
    </row>
    <row r="11" spans="2:244" ht="18" customHeight="1" thickBot="1" x14ac:dyDescent="0.35">
      <c r="B11" s="1001"/>
      <c r="C11" s="700">
        <v>4</v>
      </c>
      <c r="D11" s="293" t="s">
        <v>449</v>
      </c>
      <c r="E11" s="297" t="s">
        <v>447</v>
      </c>
      <c r="F11" s="298">
        <v>1460</v>
      </c>
      <c r="G11" s="297">
        <v>68.900000000000006</v>
      </c>
      <c r="H11" s="297" t="s">
        <v>447</v>
      </c>
      <c r="I11" s="298">
        <v>1730</v>
      </c>
      <c r="J11" s="297">
        <v>68.900000000000006</v>
      </c>
      <c r="K11" s="297" t="s">
        <v>447</v>
      </c>
      <c r="L11" s="298">
        <v>1700</v>
      </c>
      <c r="M11" s="297">
        <v>81</v>
      </c>
      <c r="N11" s="297" t="s">
        <v>447</v>
      </c>
      <c r="O11" s="298">
        <v>1750</v>
      </c>
      <c r="P11" s="297">
        <v>81</v>
      </c>
      <c r="Q11" s="297" t="s">
        <v>447</v>
      </c>
      <c r="R11" s="298">
        <v>1750</v>
      </c>
      <c r="S11" s="297">
        <v>71.8</v>
      </c>
      <c r="T11" s="297" t="s">
        <v>447</v>
      </c>
      <c r="U11" s="298">
        <v>1750</v>
      </c>
      <c r="V11" s="297">
        <v>36.4</v>
      </c>
      <c r="W11" s="297" t="s">
        <v>447</v>
      </c>
      <c r="X11" s="298">
        <v>1750</v>
      </c>
      <c r="Y11" s="297">
        <v>11.4</v>
      </c>
      <c r="Z11" s="297" t="s">
        <v>447</v>
      </c>
      <c r="AA11" s="298">
        <v>1750</v>
      </c>
      <c r="AB11" s="297">
        <v>0.8</v>
      </c>
      <c r="AC11" s="297" t="s">
        <v>447</v>
      </c>
      <c r="AD11" s="298">
        <v>1750</v>
      </c>
      <c r="AE11" s="297">
        <v>0.8</v>
      </c>
      <c r="AF11" s="297" t="s">
        <v>447</v>
      </c>
      <c r="AG11" s="298">
        <v>1750</v>
      </c>
      <c r="AH11" s="297">
        <v>49</v>
      </c>
      <c r="AI11" s="297" t="s">
        <v>447</v>
      </c>
      <c r="AJ11" s="298">
        <v>1750</v>
      </c>
      <c r="AK11" s="297">
        <v>49.1</v>
      </c>
      <c r="AL11" s="297" t="s">
        <v>447</v>
      </c>
      <c r="AM11" s="298">
        <v>1720</v>
      </c>
      <c r="AN11" s="297">
        <v>58.4</v>
      </c>
      <c r="AO11" s="297"/>
      <c r="AP11" s="298"/>
      <c r="AQ11" s="297"/>
      <c r="AR11" s="297"/>
      <c r="AS11" s="298"/>
      <c r="AT11" s="297"/>
      <c r="AU11" s="297"/>
      <c r="AV11" s="298"/>
      <c r="AW11" s="297"/>
      <c r="AX11" s="297"/>
      <c r="AY11" s="298"/>
      <c r="AZ11" s="297"/>
      <c r="BA11" s="297"/>
      <c r="BB11" s="298"/>
      <c r="BC11" s="297"/>
      <c r="BD11" s="297"/>
      <c r="BE11" s="298"/>
      <c r="BF11" s="297"/>
      <c r="BG11" s="297"/>
      <c r="BH11" s="298"/>
      <c r="BI11" s="297"/>
      <c r="BJ11" s="297"/>
      <c r="BK11" s="298"/>
      <c r="BL11" s="297"/>
      <c r="BM11" s="297"/>
      <c r="BN11" s="298"/>
      <c r="BO11" s="297"/>
      <c r="BP11" s="297"/>
      <c r="BQ11" s="298"/>
      <c r="BR11" s="297"/>
      <c r="BS11" s="297"/>
      <c r="BT11" s="298"/>
      <c r="BU11" s="297"/>
      <c r="BV11" s="297"/>
      <c r="BW11" s="298"/>
      <c r="BX11" s="297"/>
      <c r="BY11" s="297"/>
      <c r="BZ11" s="298"/>
      <c r="CA11" s="297"/>
      <c r="CB11" s="297"/>
      <c r="CC11" s="298"/>
      <c r="CD11" s="297"/>
      <c r="CE11" s="297"/>
      <c r="CF11" s="298"/>
      <c r="CG11" s="297"/>
      <c r="CH11" s="297"/>
      <c r="CI11" s="298"/>
      <c r="CJ11" s="297"/>
      <c r="CK11" s="297"/>
      <c r="CL11" s="298"/>
      <c r="CM11" s="297"/>
      <c r="CN11" s="297"/>
      <c r="CO11" s="298"/>
      <c r="CP11" s="297"/>
      <c r="CQ11" s="297"/>
      <c r="CR11" s="298"/>
      <c r="CS11" s="297"/>
      <c r="CT11" s="297"/>
      <c r="CU11" s="298"/>
      <c r="CV11" s="297"/>
      <c r="CW11" s="297"/>
      <c r="CX11" s="298"/>
      <c r="CY11" s="297"/>
      <c r="CZ11" s="297"/>
      <c r="DA11" s="298"/>
      <c r="DB11" s="297"/>
      <c r="DC11" s="297"/>
      <c r="DD11" s="298"/>
      <c r="DE11" s="297"/>
      <c r="DF11" s="297"/>
      <c r="DG11" s="298"/>
      <c r="DH11" s="297"/>
      <c r="DI11" s="297"/>
      <c r="DJ11" s="298"/>
      <c r="DK11" s="297"/>
      <c r="DL11" s="297"/>
      <c r="DM11" s="298"/>
      <c r="DN11" s="297"/>
      <c r="DO11" s="297"/>
      <c r="DP11" s="298"/>
      <c r="DQ11" s="297"/>
      <c r="DR11" s="297"/>
      <c r="DS11" s="298"/>
      <c r="DT11" s="297"/>
      <c r="DU11" s="297"/>
      <c r="DV11" s="298"/>
      <c r="DW11" s="297"/>
      <c r="DX11" s="297"/>
      <c r="DY11" s="298"/>
      <c r="DZ11" s="297"/>
      <c r="EA11" s="297"/>
      <c r="EB11" s="298"/>
      <c r="EC11" s="297"/>
      <c r="ED11" s="297"/>
      <c r="EE11" s="298"/>
      <c r="EF11" s="297"/>
      <c r="EG11" s="297"/>
      <c r="EH11" s="298"/>
      <c r="EI11" s="297"/>
      <c r="EJ11" s="297"/>
      <c r="EK11" s="298"/>
      <c r="EL11" s="297"/>
      <c r="EM11" s="297"/>
      <c r="EN11" s="298"/>
      <c r="EO11" s="297"/>
      <c r="EP11" s="297"/>
      <c r="EQ11" s="298"/>
      <c r="ER11" s="297"/>
      <c r="ES11" s="297"/>
      <c r="ET11" s="298"/>
      <c r="EU11" s="297"/>
      <c r="EV11" s="297"/>
      <c r="EW11" s="298"/>
      <c r="EX11" s="297"/>
      <c r="EY11" s="297"/>
      <c r="EZ11" s="298"/>
      <c r="FA11" s="297"/>
      <c r="FB11" s="297"/>
      <c r="FC11" s="298"/>
      <c r="FD11" s="297"/>
      <c r="FE11" s="297"/>
      <c r="FF11" s="298"/>
      <c r="FG11" s="297"/>
      <c r="FH11" s="297"/>
      <c r="FI11" s="298"/>
      <c r="FJ11" s="297"/>
      <c r="FK11" s="297"/>
      <c r="FL11" s="298"/>
      <c r="FM11" s="297"/>
      <c r="FN11" s="297"/>
      <c r="FO11" s="298"/>
      <c r="FP11" s="297"/>
      <c r="FQ11" s="297"/>
      <c r="FR11" s="298"/>
      <c r="FS11" s="297"/>
      <c r="FT11" s="297"/>
      <c r="FU11" s="298"/>
      <c r="FV11" s="297"/>
      <c r="FW11" s="297"/>
      <c r="FX11" s="298"/>
      <c r="FY11" s="297"/>
      <c r="FZ11" s="297"/>
      <c r="GA11" s="298"/>
      <c r="GB11" s="297"/>
      <c r="GC11" s="297"/>
      <c r="GD11" s="298"/>
      <c r="GE11" s="297"/>
      <c r="GF11" s="297"/>
      <c r="GG11" s="298"/>
      <c r="GH11" s="297"/>
      <c r="GI11" s="297"/>
      <c r="GJ11" s="298"/>
      <c r="GK11" s="297"/>
      <c r="GL11" s="297"/>
      <c r="GM11" s="298"/>
      <c r="GN11" s="297"/>
      <c r="GO11" s="297"/>
      <c r="GP11" s="298"/>
      <c r="GQ11" s="297"/>
      <c r="GR11" s="297"/>
      <c r="GS11" s="298"/>
      <c r="GT11" s="297"/>
      <c r="GU11" s="297"/>
      <c r="GV11" s="298"/>
      <c r="GW11" s="297"/>
      <c r="GX11" s="297"/>
      <c r="GY11" s="298"/>
      <c r="GZ11" s="297"/>
      <c r="HA11" s="297"/>
      <c r="HB11" s="298"/>
      <c r="HC11" s="297"/>
      <c r="HD11" s="297"/>
      <c r="HE11" s="298"/>
      <c r="HF11" s="297"/>
      <c r="HG11" s="297"/>
      <c r="HH11" s="298"/>
      <c r="HI11" s="297"/>
      <c r="HJ11" s="297"/>
      <c r="HK11" s="298"/>
      <c r="HL11" s="297"/>
      <c r="HM11" s="297"/>
      <c r="HN11" s="298"/>
      <c r="HO11" s="297"/>
      <c r="HP11" s="297"/>
      <c r="HQ11" s="298"/>
      <c r="HR11" s="297"/>
      <c r="HS11" s="297"/>
      <c r="HT11" s="298"/>
      <c r="HU11" s="297"/>
      <c r="HV11" s="297"/>
      <c r="HW11" s="298"/>
      <c r="HX11" s="297"/>
      <c r="HY11" s="297"/>
      <c r="HZ11" s="298"/>
      <c r="IA11" s="297"/>
      <c r="IB11" s="297"/>
      <c r="IC11" s="298"/>
      <c r="ID11" s="297"/>
      <c r="IE11" s="297"/>
      <c r="IF11" s="298"/>
      <c r="IG11" s="297"/>
      <c r="IH11" s="297"/>
      <c r="II11" s="298"/>
      <c r="IJ11" s="297"/>
    </row>
    <row r="12" spans="2:244" ht="18" customHeight="1" thickBot="1" x14ac:dyDescent="0.35">
      <c r="B12" s="1001"/>
      <c r="C12" s="700">
        <v>5</v>
      </c>
      <c r="D12" s="292" t="s">
        <v>450</v>
      </c>
      <c r="E12" s="297" t="s">
        <v>447</v>
      </c>
      <c r="F12" s="298">
        <v>1700</v>
      </c>
      <c r="G12" s="297">
        <v>14.4</v>
      </c>
      <c r="H12" s="297" t="s">
        <v>447</v>
      </c>
      <c r="I12" s="298">
        <v>1730</v>
      </c>
      <c r="J12" s="297">
        <v>22.8</v>
      </c>
      <c r="K12" s="297" t="s">
        <v>447</v>
      </c>
      <c r="L12" s="298">
        <v>1700</v>
      </c>
      <c r="M12" s="297">
        <v>0.88</v>
      </c>
      <c r="N12" s="297" t="s">
        <v>447</v>
      </c>
      <c r="O12" s="298">
        <v>1700</v>
      </c>
      <c r="P12" s="297">
        <v>4.9000000000000004</v>
      </c>
      <c r="Q12" s="297" t="s">
        <v>447</v>
      </c>
      <c r="R12" s="298">
        <v>1700</v>
      </c>
      <c r="S12" s="297">
        <v>19.8</v>
      </c>
      <c r="T12" s="297" t="s">
        <v>447</v>
      </c>
      <c r="U12" s="298">
        <v>1700</v>
      </c>
      <c r="V12" s="297">
        <v>62.1</v>
      </c>
      <c r="W12" s="297" t="s">
        <v>447</v>
      </c>
      <c r="X12" s="298">
        <v>1700</v>
      </c>
      <c r="Y12" s="297">
        <v>62.1</v>
      </c>
      <c r="Z12" s="297" t="s">
        <v>447</v>
      </c>
      <c r="AA12" s="298">
        <v>1700</v>
      </c>
      <c r="AB12" s="297">
        <v>52.1</v>
      </c>
      <c r="AC12" s="297" t="s">
        <v>447</v>
      </c>
      <c r="AD12" s="298">
        <v>1700</v>
      </c>
      <c r="AE12" s="297">
        <v>31.68</v>
      </c>
      <c r="AF12" s="297" t="s">
        <v>447</v>
      </c>
      <c r="AG12" s="298">
        <v>1700</v>
      </c>
      <c r="AH12" s="297">
        <v>69</v>
      </c>
      <c r="AI12" s="297" t="s">
        <v>447</v>
      </c>
      <c r="AJ12" s="298">
        <v>1700</v>
      </c>
      <c r="AK12" s="297">
        <v>50.9</v>
      </c>
      <c r="AL12" s="297" t="s">
        <v>447</v>
      </c>
      <c r="AM12" s="298">
        <v>1930</v>
      </c>
      <c r="AN12" s="297">
        <v>80.8</v>
      </c>
      <c r="AO12" s="297"/>
      <c r="AP12" s="298"/>
      <c r="AQ12" s="297"/>
      <c r="AR12" s="297"/>
      <c r="AS12" s="298"/>
      <c r="AT12" s="297"/>
      <c r="AU12" s="297"/>
      <c r="AV12" s="298"/>
      <c r="AW12" s="297"/>
      <c r="AX12" s="297"/>
      <c r="AY12" s="298"/>
      <c r="AZ12" s="297"/>
      <c r="BA12" s="297"/>
      <c r="BB12" s="298"/>
      <c r="BC12" s="297"/>
      <c r="BD12" s="297"/>
      <c r="BE12" s="298"/>
      <c r="BF12" s="297"/>
      <c r="BG12" s="297"/>
      <c r="BH12" s="298"/>
      <c r="BI12" s="297"/>
      <c r="BJ12" s="297"/>
      <c r="BK12" s="298"/>
      <c r="BL12" s="297"/>
      <c r="BM12" s="297"/>
      <c r="BN12" s="298"/>
      <c r="BO12" s="297"/>
      <c r="BP12" s="297"/>
      <c r="BQ12" s="298"/>
      <c r="BR12" s="297"/>
      <c r="BS12" s="297"/>
      <c r="BT12" s="298"/>
      <c r="BU12" s="297"/>
      <c r="BV12" s="297"/>
      <c r="BW12" s="298"/>
      <c r="BX12" s="297"/>
      <c r="BY12" s="297"/>
      <c r="BZ12" s="298"/>
      <c r="CA12" s="297"/>
      <c r="CB12" s="297"/>
      <c r="CC12" s="298"/>
      <c r="CD12" s="297"/>
      <c r="CE12" s="297"/>
      <c r="CF12" s="298"/>
      <c r="CG12" s="297"/>
      <c r="CH12" s="297"/>
      <c r="CI12" s="298"/>
      <c r="CJ12" s="297"/>
      <c r="CK12" s="297"/>
      <c r="CL12" s="298"/>
      <c r="CM12" s="297"/>
      <c r="CN12" s="297"/>
      <c r="CO12" s="298"/>
      <c r="CP12" s="297"/>
      <c r="CQ12" s="297"/>
      <c r="CR12" s="298"/>
      <c r="CS12" s="297"/>
      <c r="CT12" s="297"/>
      <c r="CU12" s="298"/>
      <c r="CV12" s="297"/>
      <c r="CW12" s="297"/>
      <c r="CX12" s="298"/>
      <c r="CY12" s="297"/>
      <c r="CZ12" s="297"/>
      <c r="DA12" s="298"/>
      <c r="DB12" s="297"/>
      <c r="DC12" s="297"/>
      <c r="DD12" s="298"/>
      <c r="DE12" s="297"/>
      <c r="DF12" s="297"/>
      <c r="DG12" s="298"/>
      <c r="DH12" s="297"/>
      <c r="DI12" s="297"/>
      <c r="DJ12" s="298"/>
      <c r="DK12" s="297"/>
      <c r="DL12" s="297"/>
      <c r="DM12" s="298"/>
      <c r="DN12" s="297"/>
      <c r="DO12" s="297"/>
      <c r="DP12" s="298"/>
      <c r="DQ12" s="297"/>
      <c r="DR12" s="297"/>
      <c r="DS12" s="298"/>
      <c r="DT12" s="297"/>
      <c r="DU12" s="297"/>
      <c r="DV12" s="298"/>
      <c r="DW12" s="297"/>
      <c r="DX12" s="297"/>
      <c r="DY12" s="298"/>
      <c r="DZ12" s="297"/>
      <c r="EA12" s="297"/>
      <c r="EB12" s="298"/>
      <c r="EC12" s="297"/>
      <c r="ED12" s="297"/>
      <c r="EE12" s="298"/>
      <c r="EF12" s="297"/>
      <c r="EG12" s="297"/>
      <c r="EH12" s="298"/>
      <c r="EI12" s="297"/>
      <c r="EJ12" s="297"/>
      <c r="EK12" s="298"/>
      <c r="EL12" s="297"/>
      <c r="EM12" s="297"/>
      <c r="EN12" s="298"/>
      <c r="EO12" s="297"/>
      <c r="EP12" s="297"/>
      <c r="EQ12" s="298"/>
      <c r="ER12" s="297"/>
      <c r="ES12" s="297"/>
      <c r="ET12" s="298"/>
      <c r="EU12" s="297"/>
      <c r="EV12" s="297"/>
      <c r="EW12" s="298"/>
      <c r="EX12" s="297"/>
      <c r="EY12" s="297"/>
      <c r="EZ12" s="298"/>
      <c r="FA12" s="297"/>
      <c r="FB12" s="297"/>
      <c r="FC12" s="298"/>
      <c r="FD12" s="297"/>
      <c r="FE12" s="297"/>
      <c r="FF12" s="298"/>
      <c r="FG12" s="297"/>
      <c r="FH12" s="297"/>
      <c r="FI12" s="298"/>
      <c r="FJ12" s="297"/>
      <c r="FK12" s="297"/>
      <c r="FL12" s="298"/>
      <c r="FM12" s="297"/>
      <c r="FN12" s="297"/>
      <c r="FO12" s="298"/>
      <c r="FP12" s="297"/>
      <c r="FQ12" s="297"/>
      <c r="FR12" s="298"/>
      <c r="FS12" s="297"/>
      <c r="FT12" s="297"/>
      <c r="FU12" s="298"/>
      <c r="FV12" s="297"/>
      <c r="FW12" s="297"/>
      <c r="FX12" s="298"/>
      <c r="FY12" s="297"/>
      <c r="FZ12" s="297"/>
      <c r="GA12" s="298"/>
      <c r="GB12" s="297"/>
      <c r="GC12" s="297"/>
      <c r="GD12" s="298"/>
      <c r="GE12" s="297"/>
      <c r="GF12" s="297"/>
      <c r="GG12" s="298"/>
      <c r="GH12" s="297"/>
      <c r="GI12" s="297"/>
      <c r="GJ12" s="298"/>
      <c r="GK12" s="297"/>
      <c r="GL12" s="297"/>
      <c r="GM12" s="298"/>
      <c r="GN12" s="297"/>
      <c r="GO12" s="297"/>
      <c r="GP12" s="298"/>
      <c r="GQ12" s="297"/>
      <c r="GR12" s="297"/>
      <c r="GS12" s="298"/>
      <c r="GT12" s="297"/>
      <c r="GU12" s="297"/>
      <c r="GV12" s="298"/>
      <c r="GW12" s="297"/>
      <c r="GX12" s="297"/>
      <c r="GY12" s="298"/>
      <c r="GZ12" s="297"/>
      <c r="HA12" s="297"/>
      <c r="HB12" s="298"/>
      <c r="HC12" s="297"/>
      <c r="HD12" s="297"/>
      <c r="HE12" s="298"/>
      <c r="HF12" s="297"/>
      <c r="HG12" s="297"/>
      <c r="HH12" s="298"/>
      <c r="HI12" s="297"/>
      <c r="HJ12" s="297"/>
      <c r="HK12" s="298"/>
      <c r="HL12" s="297"/>
      <c r="HM12" s="297"/>
      <c r="HN12" s="298"/>
      <c r="HO12" s="297"/>
      <c r="HP12" s="297"/>
      <c r="HQ12" s="298"/>
      <c r="HR12" s="297"/>
      <c r="HS12" s="297"/>
      <c r="HT12" s="298"/>
      <c r="HU12" s="297"/>
      <c r="HV12" s="297"/>
      <c r="HW12" s="298"/>
      <c r="HX12" s="297"/>
      <c r="HY12" s="297"/>
      <c r="HZ12" s="298"/>
      <c r="IA12" s="297"/>
      <c r="IB12" s="297"/>
      <c r="IC12" s="298"/>
      <c r="ID12" s="297"/>
      <c r="IE12" s="297"/>
      <c r="IF12" s="298"/>
      <c r="IG12" s="297"/>
      <c r="IH12" s="297"/>
      <c r="II12" s="298"/>
      <c r="IJ12" s="297"/>
    </row>
    <row r="13" spans="2:244" ht="18" customHeight="1" thickBot="1" x14ac:dyDescent="0.35">
      <c r="B13" s="1001"/>
      <c r="C13" s="700">
        <v>6</v>
      </c>
      <c r="D13" s="293" t="s">
        <v>451</v>
      </c>
      <c r="E13" s="297" t="s">
        <v>447</v>
      </c>
      <c r="F13" s="298">
        <v>1890</v>
      </c>
      <c r="G13" s="297">
        <v>16.3</v>
      </c>
      <c r="H13" s="297" t="s">
        <v>447</v>
      </c>
      <c r="I13" s="298">
        <v>2040</v>
      </c>
      <c r="J13" s="297">
        <v>64.989999999999995</v>
      </c>
      <c r="K13" s="297" t="s">
        <v>447</v>
      </c>
      <c r="L13" s="298">
        <v>1890</v>
      </c>
      <c r="M13" s="297">
        <v>64.989999999999995</v>
      </c>
      <c r="N13" s="297" t="s">
        <v>447</v>
      </c>
      <c r="O13" s="298">
        <v>1890</v>
      </c>
      <c r="P13" s="297">
        <v>68.599999999999994</v>
      </c>
      <c r="Q13" s="297" t="s">
        <v>447</v>
      </c>
      <c r="R13" s="298">
        <v>1890</v>
      </c>
      <c r="S13" s="297">
        <v>68.599999999999994</v>
      </c>
      <c r="T13" s="297" t="s">
        <v>447</v>
      </c>
      <c r="U13" s="298">
        <v>1890</v>
      </c>
      <c r="V13" s="297">
        <v>68.599999999999994</v>
      </c>
      <c r="W13" s="297" t="s">
        <v>447</v>
      </c>
      <c r="X13" s="298">
        <v>1890</v>
      </c>
      <c r="Y13" s="297">
        <v>68.599999999999994</v>
      </c>
      <c r="Z13" s="297" t="s">
        <v>447</v>
      </c>
      <c r="AA13" s="298">
        <v>1890</v>
      </c>
      <c r="AB13" s="297">
        <v>68.599999999999994</v>
      </c>
      <c r="AC13" s="297" t="s">
        <v>447</v>
      </c>
      <c r="AD13" s="298">
        <v>1890</v>
      </c>
      <c r="AE13" s="297">
        <v>68.599999999999994</v>
      </c>
      <c r="AF13" s="297" t="s">
        <v>447</v>
      </c>
      <c r="AG13" s="298">
        <v>1890</v>
      </c>
      <c r="AH13" s="297">
        <v>68.599999999999994</v>
      </c>
      <c r="AI13" s="297" t="s">
        <v>447</v>
      </c>
      <c r="AJ13" s="298">
        <v>1940</v>
      </c>
      <c r="AK13" s="297">
        <v>42.42</v>
      </c>
      <c r="AL13" s="297" t="s">
        <v>447</v>
      </c>
      <c r="AM13" s="298">
        <v>1940</v>
      </c>
      <c r="AN13" s="297">
        <v>72.599999999999994</v>
      </c>
      <c r="AO13" s="297"/>
      <c r="AP13" s="298"/>
      <c r="AQ13" s="297"/>
      <c r="AR13" s="297"/>
      <c r="AS13" s="298"/>
      <c r="AT13" s="297"/>
      <c r="AU13" s="297"/>
      <c r="AV13" s="298"/>
      <c r="AW13" s="297"/>
      <c r="AX13" s="297"/>
      <c r="AY13" s="298"/>
      <c r="AZ13" s="297"/>
      <c r="BA13" s="297"/>
      <c r="BB13" s="298"/>
      <c r="BC13" s="297"/>
      <c r="BD13" s="297"/>
      <c r="BE13" s="298"/>
      <c r="BF13" s="297"/>
      <c r="BG13" s="297"/>
      <c r="BH13" s="298"/>
      <c r="BI13" s="297"/>
      <c r="BJ13" s="297"/>
      <c r="BK13" s="298"/>
      <c r="BL13" s="297"/>
      <c r="BM13" s="297"/>
      <c r="BN13" s="298"/>
      <c r="BO13" s="297"/>
      <c r="BP13" s="297"/>
      <c r="BQ13" s="298"/>
      <c r="BR13" s="297"/>
      <c r="BS13" s="297"/>
      <c r="BT13" s="298"/>
      <c r="BU13" s="297"/>
      <c r="BV13" s="297"/>
      <c r="BW13" s="298"/>
      <c r="BX13" s="297"/>
      <c r="BY13" s="297"/>
      <c r="BZ13" s="298"/>
      <c r="CA13" s="297"/>
      <c r="CB13" s="297"/>
      <c r="CC13" s="298"/>
      <c r="CD13" s="297"/>
      <c r="CE13" s="297"/>
      <c r="CF13" s="298"/>
      <c r="CG13" s="297"/>
      <c r="CH13" s="297"/>
      <c r="CI13" s="298"/>
      <c r="CJ13" s="297"/>
      <c r="CK13" s="297"/>
      <c r="CL13" s="298"/>
      <c r="CM13" s="297"/>
      <c r="CN13" s="297"/>
      <c r="CO13" s="298"/>
      <c r="CP13" s="297"/>
      <c r="CQ13" s="297"/>
      <c r="CR13" s="298"/>
      <c r="CS13" s="297"/>
      <c r="CT13" s="297"/>
      <c r="CU13" s="298"/>
      <c r="CV13" s="297"/>
      <c r="CW13" s="297"/>
      <c r="CX13" s="298"/>
      <c r="CY13" s="297"/>
      <c r="CZ13" s="297"/>
      <c r="DA13" s="298"/>
      <c r="DB13" s="297"/>
      <c r="DC13" s="297"/>
      <c r="DD13" s="298"/>
      <c r="DE13" s="297"/>
      <c r="DF13" s="297"/>
      <c r="DG13" s="298"/>
      <c r="DH13" s="297"/>
      <c r="DI13" s="297"/>
      <c r="DJ13" s="298"/>
      <c r="DK13" s="297"/>
      <c r="DL13" s="297"/>
      <c r="DM13" s="298"/>
      <c r="DN13" s="297"/>
      <c r="DO13" s="297"/>
      <c r="DP13" s="298"/>
      <c r="DQ13" s="297"/>
      <c r="DR13" s="297"/>
      <c r="DS13" s="298"/>
      <c r="DT13" s="297"/>
      <c r="DU13" s="297"/>
      <c r="DV13" s="298"/>
      <c r="DW13" s="297"/>
      <c r="DX13" s="297"/>
      <c r="DY13" s="298"/>
      <c r="DZ13" s="297"/>
      <c r="EA13" s="297"/>
      <c r="EB13" s="298"/>
      <c r="EC13" s="297"/>
      <c r="ED13" s="297"/>
      <c r="EE13" s="298"/>
      <c r="EF13" s="297"/>
      <c r="EG13" s="297"/>
      <c r="EH13" s="298"/>
      <c r="EI13" s="297"/>
      <c r="EJ13" s="297"/>
      <c r="EK13" s="298"/>
      <c r="EL13" s="297"/>
      <c r="EM13" s="297"/>
      <c r="EN13" s="298"/>
      <c r="EO13" s="297"/>
      <c r="EP13" s="297"/>
      <c r="EQ13" s="298"/>
      <c r="ER13" s="297"/>
      <c r="ES13" s="297"/>
      <c r="ET13" s="298"/>
      <c r="EU13" s="297"/>
      <c r="EV13" s="297"/>
      <c r="EW13" s="298"/>
      <c r="EX13" s="297"/>
      <c r="EY13" s="297"/>
      <c r="EZ13" s="298"/>
      <c r="FA13" s="297"/>
      <c r="FB13" s="297"/>
      <c r="FC13" s="298"/>
      <c r="FD13" s="297"/>
      <c r="FE13" s="297"/>
      <c r="FF13" s="298"/>
      <c r="FG13" s="297"/>
      <c r="FH13" s="297"/>
      <c r="FI13" s="298"/>
      <c r="FJ13" s="297"/>
      <c r="FK13" s="297"/>
      <c r="FL13" s="298"/>
      <c r="FM13" s="297"/>
      <c r="FN13" s="297"/>
      <c r="FO13" s="298"/>
      <c r="FP13" s="297"/>
      <c r="FQ13" s="297"/>
      <c r="FR13" s="298"/>
      <c r="FS13" s="297"/>
      <c r="FT13" s="297"/>
      <c r="FU13" s="298"/>
      <c r="FV13" s="297"/>
      <c r="FW13" s="297"/>
      <c r="FX13" s="298"/>
      <c r="FY13" s="297"/>
      <c r="FZ13" s="297"/>
      <c r="GA13" s="298"/>
      <c r="GB13" s="297"/>
      <c r="GC13" s="297"/>
      <c r="GD13" s="298"/>
      <c r="GE13" s="297"/>
      <c r="GF13" s="297"/>
      <c r="GG13" s="298"/>
      <c r="GH13" s="297"/>
      <c r="GI13" s="297"/>
      <c r="GJ13" s="298"/>
      <c r="GK13" s="297"/>
      <c r="GL13" s="297"/>
      <c r="GM13" s="298"/>
      <c r="GN13" s="297"/>
      <c r="GO13" s="297"/>
      <c r="GP13" s="298"/>
      <c r="GQ13" s="297"/>
      <c r="GR13" s="297"/>
      <c r="GS13" s="298"/>
      <c r="GT13" s="297"/>
      <c r="GU13" s="297"/>
      <c r="GV13" s="298"/>
      <c r="GW13" s="297"/>
      <c r="GX13" s="297"/>
      <c r="GY13" s="298"/>
      <c r="GZ13" s="297"/>
      <c r="HA13" s="297"/>
      <c r="HB13" s="298"/>
      <c r="HC13" s="297"/>
      <c r="HD13" s="297"/>
      <c r="HE13" s="298"/>
      <c r="HF13" s="297"/>
      <c r="HG13" s="297"/>
      <c r="HH13" s="298"/>
      <c r="HI13" s="297"/>
      <c r="HJ13" s="297"/>
      <c r="HK13" s="298"/>
      <c r="HL13" s="297"/>
      <c r="HM13" s="297"/>
      <c r="HN13" s="298"/>
      <c r="HO13" s="297"/>
      <c r="HP13" s="297"/>
      <c r="HQ13" s="298"/>
      <c r="HR13" s="297"/>
      <c r="HS13" s="297"/>
      <c r="HT13" s="298"/>
      <c r="HU13" s="297"/>
      <c r="HV13" s="297"/>
      <c r="HW13" s="298"/>
      <c r="HX13" s="297"/>
      <c r="HY13" s="297"/>
      <c r="HZ13" s="298"/>
      <c r="IA13" s="297"/>
      <c r="IB13" s="297"/>
      <c r="IC13" s="298"/>
      <c r="ID13" s="297"/>
      <c r="IE13" s="297"/>
      <c r="IF13" s="298"/>
      <c r="IG13" s="297"/>
      <c r="IH13" s="297"/>
      <c r="II13" s="298"/>
      <c r="IJ13" s="297"/>
    </row>
    <row r="14" spans="2:244" ht="18" customHeight="1" thickBot="1" x14ac:dyDescent="0.35">
      <c r="B14" s="1001"/>
      <c r="C14" s="700">
        <v>7</v>
      </c>
      <c r="D14" s="292" t="s">
        <v>452</v>
      </c>
      <c r="E14" s="297" t="s">
        <v>447</v>
      </c>
      <c r="F14" s="298">
        <v>840</v>
      </c>
      <c r="G14" s="297">
        <v>26.9</v>
      </c>
      <c r="H14" s="297" t="s">
        <v>447</v>
      </c>
      <c r="I14" s="298">
        <v>840</v>
      </c>
      <c r="J14" s="297">
        <v>63.7</v>
      </c>
      <c r="K14" s="297" t="s">
        <v>447</v>
      </c>
      <c r="L14" s="298">
        <v>840</v>
      </c>
      <c r="M14" s="297">
        <v>63.7</v>
      </c>
      <c r="N14" s="297" t="s">
        <v>447</v>
      </c>
      <c r="O14" s="298">
        <v>840</v>
      </c>
      <c r="P14" s="297">
        <v>63.7</v>
      </c>
      <c r="Q14" s="297" t="s">
        <v>447</v>
      </c>
      <c r="R14" s="298">
        <v>840</v>
      </c>
      <c r="S14" s="297">
        <v>50.6</v>
      </c>
      <c r="T14" s="297" t="s">
        <v>447</v>
      </c>
      <c r="U14" s="298">
        <v>840</v>
      </c>
      <c r="V14" s="297">
        <v>50.6</v>
      </c>
      <c r="W14" s="297" t="s">
        <v>447</v>
      </c>
      <c r="X14" s="298">
        <v>840</v>
      </c>
      <c r="Y14" s="297">
        <v>50.6</v>
      </c>
      <c r="Z14" s="297" t="s">
        <v>447</v>
      </c>
      <c r="AA14" s="298">
        <v>840</v>
      </c>
      <c r="AB14" s="297">
        <v>50.6</v>
      </c>
      <c r="AC14" s="297" t="s">
        <v>447</v>
      </c>
      <c r="AD14" s="298">
        <v>840</v>
      </c>
      <c r="AE14" s="297">
        <v>50.6</v>
      </c>
      <c r="AF14" s="297" t="s">
        <v>447</v>
      </c>
      <c r="AG14" s="298">
        <v>840</v>
      </c>
      <c r="AH14" s="297">
        <v>50.6</v>
      </c>
      <c r="AI14" s="297" t="s">
        <v>447</v>
      </c>
      <c r="AJ14" s="298">
        <v>840</v>
      </c>
      <c r="AK14" s="297">
        <v>50.6</v>
      </c>
      <c r="AL14" s="297" t="s">
        <v>447</v>
      </c>
      <c r="AM14" s="298">
        <v>840</v>
      </c>
      <c r="AN14" s="297">
        <v>40.299999999999997</v>
      </c>
      <c r="AO14" s="297"/>
      <c r="AP14" s="298"/>
      <c r="AQ14" s="297"/>
      <c r="AR14" s="297"/>
      <c r="AS14" s="298"/>
      <c r="AT14" s="297"/>
      <c r="AU14" s="297"/>
      <c r="AV14" s="298"/>
      <c r="AW14" s="297"/>
      <c r="AX14" s="297"/>
      <c r="AY14" s="298"/>
      <c r="AZ14" s="297"/>
      <c r="BA14" s="297"/>
      <c r="BB14" s="298"/>
      <c r="BC14" s="297"/>
      <c r="BD14" s="297"/>
      <c r="BE14" s="298"/>
      <c r="BF14" s="297"/>
      <c r="BG14" s="297"/>
      <c r="BH14" s="298"/>
      <c r="BI14" s="297"/>
      <c r="BJ14" s="297"/>
      <c r="BK14" s="298"/>
      <c r="BL14" s="297"/>
      <c r="BM14" s="297"/>
      <c r="BN14" s="298"/>
      <c r="BO14" s="297"/>
      <c r="BP14" s="297"/>
      <c r="BQ14" s="298"/>
      <c r="BR14" s="297"/>
      <c r="BS14" s="297"/>
      <c r="BT14" s="298"/>
      <c r="BU14" s="297"/>
      <c r="BV14" s="297"/>
      <c r="BW14" s="298"/>
      <c r="BX14" s="297"/>
      <c r="BY14" s="297"/>
      <c r="BZ14" s="298"/>
      <c r="CA14" s="297"/>
      <c r="CB14" s="297"/>
      <c r="CC14" s="298"/>
      <c r="CD14" s="297"/>
      <c r="CE14" s="297"/>
      <c r="CF14" s="298"/>
      <c r="CG14" s="297"/>
      <c r="CH14" s="297"/>
      <c r="CI14" s="298"/>
      <c r="CJ14" s="297"/>
      <c r="CK14" s="297"/>
      <c r="CL14" s="298"/>
      <c r="CM14" s="297"/>
      <c r="CN14" s="297"/>
      <c r="CO14" s="298"/>
      <c r="CP14" s="297"/>
      <c r="CQ14" s="297"/>
      <c r="CR14" s="298"/>
      <c r="CS14" s="297"/>
      <c r="CT14" s="297"/>
      <c r="CU14" s="298"/>
      <c r="CV14" s="297"/>
      <c r="CW14" s="297"/>
      <c r="CX14" s="298"/>
      <c r="CY14" s="297"/>
      <c r="CZ14" s="297"/>
      <c r="DA14" s="298"/>
      <c r="DB14" s="297"/>
      <c r="DC14" s="297"/>
      <c r="DD14" s="298"/>
      <c r="DE14" s="297"/>
      <c r="DF14" s="297"/>
      <c r="DG14" s="298"/>
      <c r="DH14" s="297"/>
      <c r="DI14" s="297"/>
      <c r="DJ14" s="298"/>
      <c r="DK14" s="297"/>
      <c r="DL14" s="297"/>
      <c r="DM14" s="298"/>
      <c r="DN14" s="297"/>
      <c r="DO14" s="297"/>
      <c r="DP14" s="298"/>
      <c r="DQ14" s="297"/>
      <c r="DR14" s="297"/>
      <c r="DS14" s="298"/>
      <c r="DT14" s="297"/>
      <c r="DU14" s="297"/>
      <c r="DV14" s="298"/>
      <c r="DW14" s="297"/>
      <c r="DX14" s="297"/>
      <c r="DY14" s="298"/>
      <c r="DZ14" s="297"/>
      <c r="EA14" s="297"/>
      <c r="EB14" s="298"/>
      <c r="EC14" s="297"/>
      <c r="ED14" s="297"/>
      <c r="EE14" s="298"/>
      <c r="EF14" s="297"/>
      <c r="EG14" s="297"/>
      <c r="EH14" s="298"/>
      <c r="EI14" s="297"/>
      <c r="EJ14" s="297"/>
      <c r="EK14" s="298"/>
      <c r="EL14" s="297"/>
      <c r="EM14" s="297"/>
      <c r="EN14" s="298"/>
      <c r="EO14" s="297"/>
      <c r="EP14" s="297"/>
      <c r="EQ14" s="298"/>
      <c r="ER14" s="297"/>
      <c r="ES14" s="297"/>
      <c r="ET14" s="298"/>
      <c r="EU14" s="297"/>
      <c r="EV14" s="297"/>
      <c r="EW14" s="298"/>
      <c r="EX14" s="297"/>
      <c r="EY14" s="297"/>
      <c r="EZ14" s="298"/>
      <c r="FA14" s="297"/>
      <c r="FB14" s="297"/>
      <c r="FC14" s="298"/>
      <c r="FD14" s="297"/>
      <c r="FE14" s="297"/>
      <c r="FF14" s="298"/>
      <c r="FG14" s="297"/>
      <c r="FH14" s="297"/>
      <c r="FI14" s="298"/>
      <c r="FJ14" s="297"/>
      <c r="FK14" s="297"/>
      <c r="FL14" s="298"/>
      <c r="FM14" s="297"/>
      <c r="FN14" s="297"/>
      <c r="FO14" s="298"/>
      <c r="FP14" s="297"/>
      <c r="FQ14" s="297"/>
      <c r="FR14" s="298"/>
      <c r="FS14" s="297"/>
      <c r="FT14" s="297"/>
      <c r="FU14" s="298"/>
      <c r="FV14" s="297"/>
      <c r="FW14" s="297"/>
      <c r="FX14" s="298"/>
      <c r="FY14" s="297"/>
      <c r="FZ14" s="297"/>
      <c r="GA14" s="298"/>
      <c r="GB14" s="297"/>
      <c r="GC14" s="297"/>
      <c r="GD14" s="298"/>
      <c r="GE14" s="297"/>
      <c r="GF14" s="297"/>
      <c r="GG14" s="298"/>
      <c r="GH14" s="297"/>
      <c r="GI14" s="297"/>
      <c r="GJ14" s="298"/>
      <c r="GK14" s="297"/>
      <c r="GL14" s="297"/>
      <c r="GM14" s="298"/>
      <c r="GN14" s="297"/>
      <c r="GO14" s="297"/>
      <c r="GP14" s="298"/>
      <c r="GQ14" s="297"/>
      <c r="GR14" s="297"/>
      <c r="GS14" s="298"/>
      <c r="GT14" s="297"/>
      <c r="GU14" s="297"/>
      <c r="GV14" s="298"/>
      <c r="GW14" s="297"/>
      <c r="GX14" s="297"/>
      <c r="GY14" s="298"/>
      <c r="GZ14" s="297"/>
      <c r="HA14" s="297"/>
      <c r="HB14" s="298"/>
      <c r="HC14" s="297"/>
      <c r="HD14" s="297"/>
      <c r="HE14" s="298"/>
      <c r="HF14" s="297"/>
      <c r="HG14" s="297"/>
      <c r="HH14" s="298"/>
      <c r="HI14" s="297"/>
      <c r="HJ14" s="297"/>
      <c r="HK14" s="298"/>
      <c r="HL14" s="297"/>
      <c r="HM14" s="297"/>
      <c r="HN14" s="298"/>
      <c r="HO14" s="297"/>
      <c r="HP14" s="297"/>
      <c r="HQ14" s="298"/>
      <c r="HR14" s="297"/>
      <c r="HS14" s="297"/>
      <c r="HT14" s="298"/>
      <c r="HU14" s="297"/>
      <c r="HV14" s="297"/>
      <c r="HW14" s="298"/>
      <c r="HX14" s="297"/>
      <c r="HY14" s="297"/>
      <c r="HZ14" s="298"/>
      <c r="IA14" s="297"/>
      <c r="IB14" s="297"/>
      <c r="IC14" s="298"/>
      <c r="ID14" s="297"/>
      <c r="IE14" s="297"/>
      <c r="IF14" s="298"/>
      <c r="IG14" s="297"/>
      <c r="IH14" s="297"/>
      <c r="II14" s="298"/>
      <c r="IJ14" s="297"/>
    </row>
    <row r="15" spans="2:244" ht="18" customHeight="1" thickBot="1" x14ac:dyDescent="0.35">
      <c r="B15" s="1001"/>
      <c r="C15" s="700">
        <v>8</v>
      </c>
      <c r="D15" s="293" t="s">
        <v>453</v>
      </c>
      <c r="E15" s="297" t="s">
        <v>447</v>
      </c>
      <c r="F15" s="298">
        <v>1690</v>
      </c>
      <c r="G15" s="297">
        <v>3.6</v>
      </c>
      <c r="H15" s="297" t="s">
        <v>447</v>
      </c>
      <c r="I15" s="298">
        <v>960</v>
      </c>
      <c r="J15" s="297">
        <v>70.8</v>
      </c>
      <c r="K15" s="297" t="s">
        <v>447</v>
      </c>
      <c r="L15" s="298">
        <v>920</v>
      </c>
      <c r="M15" s="297">
        <v>64</v>
      </c>
      <c r="N15" s="297" t="s">
        <v>447</v>
      </c>
      <c r="O15" s="298">
        <v>940</v>
      </c>
      <c r="P15" s="297">
        <v>64</v>
      </c>
      <c r="Q15" s="297" t="s">
        <v>447</v>
      </c>
      <c r="R15" s="298">
        <v>940</v>
      </c>
      <c r="S15" s="297">
        <v>64</v>
      </c>
      <c r="T15" s="297" t="s">
        <v>447</v>
      </c>
      <c r="U15" s="298">
        <v>940</v>
      </c>
      <c r="V15" s="297">
        <v>65</v>
      </c>
      <c r="W15" s="297" t="s">
        <v>447</v>
      </c>
      <c r="X15" s="298">
        <v>940</v>
      </c>
      <c r="Y15" s="297">
        <v>58.5</v>
      </c>
      <c r="Z15" s="297" t="s">
        <v>447</v>
      </c>
      <c r="AA15" s="298">
        <v>940</v>
      </c>
      <c r="AB15" s="297">
        <v>54</v>
      </c>
      <c r="AC15" s="297" t="s">
        <v>447</v>
      </c>
      <c r="AD15" s="298">
        <v>940</v>
      </c>
      <c r="AE15" s="297">
        <v>50.7</v>
      </c>
      <c r="AF15" s="297" t="s">
        <v>447</v>
      </c>
      <c r="AG15" s="298">
        <v>940</v>
      </c>
      <c r="AH15" s="297">
        <v>50.7</v>
      </c>
      <c r="AI15" s="297" t="s">
        <v>447</v>
      </c>
      <c r="AJ15" s="298">
        <v>940</v>
      </c>
      <c r="AK15" s="297">
        <v>48.4</v>
      </c>
      <c r="AL15" s="297" t="s">
        <v>447</v>
      </c>
      <c r="AM15" s="298">
        <v>940</v>
      </c>
      <c r="AN15" s="297">
        <v>40.619999999999997</v>
      </c>
      <c r="AO15" s="297"/>
      <c r="AP15" s="298"/>
      <c r="AQ15" s="297"/>
      <c r="AR15" s="297"/>
      <c r="AS15" s="298"/>
      <c r="AT15" s="297"/>
      <c r="AU15" s="297"/>
      <c r="AV15" s="298"/>
      <c r="AW15" s="297"/>
      <c r="AX15" s="297"/>
      <c r="AY15" s="298"/>
      <c r="AZ15" s="297"/>
      <c r="BA15" s="297"/>
      <c r="BB15" s="298"/>
      <c r="BC15" s="297"/>
      <c r="BD15" s="297"/>
      <c r="BE15" s="298"/>
      <c r="BF15" s="297"/>
      <c r="BG15" s="297"/>
      <c r="BH15" s="298"/>
      <c r="BI15" s="297"/>
      <c r="BJ15" s="297"/>
      <c r="BK15" s="298"/>
      <c r="BL15" s="297"/>
      <c r="BM15" s="297"/>
      <c r="BN15" s="298"/>
      <c r="BO15" s="297"/>
      <c r="BP15" s="297"/>
      <c r="BQ15" s="298"/>
      <c r="BR15" s="297"/>
      <c r="BS15" s="297"/>
      <c r="BT15" s="298"/>
      <c r="BU15" s="297"/>
      <c r="BV15" s="297"/>
      <c r="BW15" s="298"/>
      <c r="BX15" s="297"/>
      <c r="BY15" s="297"/>
      <c r="BZ15" s="298"/>
      <c r="CA15" s="297"/>
      <c r="CB15" s="297"/>
      <c r="CC15" s="298"/>
      <c r="CD15" s="297"/>
      <c r="CE15" s="297"/>
      <c r="CF15" s="298"/>
      <c r="CG15" s="297"/>
      <c r="CH15" s="297"/>
      <c r="CI15" s="298"/>
      <c r="CJ15" s="297"/>
      <c r="CK15" s="297"/>
      <c r="CL15" s="298"/>
      <c r="CM15" s="297"/>
      <c r="CN15" s="297"/>
      <c r="CO15" s="298"/>
      <c r="CP15" s="297"/>
      <c r="CQ15" s="297"/>
      <c r="CR15" s="298"/>
      <c r="CS15" s="297"/>
      <c r="CT15" s="297"/>
      <c r="CU15" s="298"/>
      <c r="CV15" s="297"/>
      <c r="CW15" s="297"/>
      <c r="CX15" s="298"/>
      <c r="CY15" s="297"/>
      <c r="CZ15" s="297"/>
      <c r="DA15" s="298"/>
      <c r="DB15" s="297"/>
      <c r="DC15" s="297"/>
      <c r="DD15" s="298"/>
      <c r="DE15" s="297"/>
      <c r="DF15" s="297"/>
      <c r="DG15" s="298"/>
      <c r="DH15" s="297"/>
      <c r="DI15" s="297"/>
      <c r="DJ15" s="298"/>
      <c r="DK15" s="297"/>
      <c r="DL15" s="297"/>
      <c r="DM15" s="298"/>
      <c r="DN15" s="297"/>
      <c r="DO15" s="297"/>
      <c r="DP15" s="298"/>
      <c r="DQ15" s="297"/>
      <c r="DR15" s="297"/>
      <c r="DS15" s="298"/>
      <c r="DT15" s="297"/>
      <c r="DU15" s="297"/>
      <c r="DV15" s="298"/>
      <c r="DW15" s="297"/>
      <c r="DX15" s="297"/>
      <c r="DY15" s="298"/>
      <c r="DZ15" s="297"/>
      <c r="EA15" s="297"/>
      <c r="EB15" s="298"/>
      <c r="EC15" s="297"/>
      <c r="ED15" s="297"/>
      <c r="EE15" s="298"/>
      <c r="EF15" s="297"/>
      <c r="EG15" s="297"/>
      <c r="EH15" s="298"/>
      <c r="EI15" s="297"/>
      <c r="EJ15" s="297"/>
      <c r="EK15" s="298"/>
      <c r="EL15" s="297"/>
      <c r="EM15" s="297"/>
      <c r="EN15" s="298"/>
      <c r="EO15" s="297"/>
      <c r="EP15" s="297"/>
      <c r="EQ15" s="298"/>
      <c r="ER15" s="297"/>
      <c r="ES15" s="297"/>
      <c r="ET15" s="298"/>
      <c r="EU15" s="297"/>
      <c r="EV15" s="297"/>
      <c r="EW15" s="298"/>
      <c r="EX15" s="297"/>
      <c r="EY15" s="297"/>
      <c r="EZ15" s="298"/>
      <c r="FA15" s="297"/>
      <c r="FB15" s="297"/>
      <c r="FC15" s="298"/>
      <c r="FD15" s="297"/>
      <c r="FE15" s="297"/>
      <c r="FF15" s="298"/>
      <c r="FG15" s="297"/>
      <c r="FH15" s="297"/>
      <c r="FI15" s="298"/>
      <c r="FJ15" s="297"/>
      <c r="FK15" s="297"/>
      <c r="FL15" s="298"/>
      <c r="FM15" s="297"/>
      <c r="FN15" s="297"/>
      <c r="FO15" s="298"/>
      <c r="FP15" s="297"/>
      <c r="FQ15" s="297"/>
      <c r="FR15" s="298"/>
      <c r="FS15" s="297"/>
      <c r="FT15" s="297"/>
      <c r="FU15" s="298"/>
      <c r="FV15" s="297"/>
      <c r="FW15" s="297"/>
      <c r="FX15" s="298"/>
      <c r="FY15" s="297"/>
      <c r="FZ15" s="297"/>
      <c r="GA15" s="298"/>
      <c r="GB15" s="297"/>
      <c r="GC15" s="297"/>
      <c r="GD15" s="298"/>
      <c r="GE15" s="297"/>
      <c r="GF15" s="297"/>
      <c r="GG15" s="298"/>
      <c r="GH15" s="297"/>
      <c r="GI15" s="297"/>
      <c r="GJ15" s="298"/>
      <c r="GK15" s="297"/>
      <c r="GL15" s="297"/>
      <c r="GM15" s="298"/>
      <c r="GN15" s="297"/>
      <c r="GO15" s="297"/>
      <c r="GP15" s="298"/>
      <c r="GQ15" s="297"/>
      <c r="GR15" s="297"/>
      <c r="GS15" s="298"/>
      <c r="GT15" s="297"/>
      <c r="GU15" s="297"/>
      <c r="GV15" s="298"/>
      <c r="GW15" s="297"/>
      <c r="GX15" s="297"/>
      <c r="GY15" s="298"/>
      <c r="GZ15" s="297"/>
      <c r="HA15" s="297"/>
      <c r="HB15" s="298"/>
      <c r="HC15" s="297"/>
      <c r="HD15" s="297"/>
      <c r="HE15" s="298"/>
      <c r="HF15" s="297"/>
      <c r="HG15" s="297"/>
      <c r="HH15" s="298"/>
      <c r="HI15" s="297"/>
      <c r="HJ15" s="297"/>
      <c r="HK15" s="298"/>
      <c r="HL15" s="297"/>
      <c r="HM15" s="297"/>
      <c r="HN15" s="298"/>
      <c r="HO15" s="297"/>
      <c r="HP15" s="297"/>
      <c r="HQ15" s="298"/>
      <c r="HR15" s="297"/>
      <c r="HS15" s="297"/>
      <c r="HT15" s="298"/>
      <c r="HU15" s="297"/>
      <c r="HV15" s="297"/>
      <c r="HW15" s="298"/>
      <c r="HX15" s="297"/>
      <c r="HY15" s="297"/>
      <c r="HZ15" s="298"/>
      <c r="IA15" s="297"/>
      <c r="IB15" s="297"/>
      <c r="IC15" s="298"/>
      <c r="ID15" s="297"/>
      <c r="IE15" s="297"/>
      <c r="IF15" s="298"/>
      <c r="IG15" s="297"/>
      <c r="IH15" s="297"/>
      <c r="II15" s="298"/>
      <c r="IJ15" s="297"/>
    </row>
    <row r="16" spans="2:244" ht="18" customHeight="1" thickBot="1" x14ac:dyDescent="0.35">
      <c r="B16" s="1000" t="s">
        <v>458</v>
      </c>
      <c r="C16" s="700">
        <v>9</v>
      </c>
      <c r="D16" s="294" t="s">
        <v>437</v>
      </c>
      <c r="E16" s="297" t="s">
        <v>447</v>
      </c>
      <c r="F16" s="298">
        <v>1730</v>
      </c>
      <c r="G16" s="297">
        <v>0.8</v>
      </c>
      <c r="H16" s="297" t="s">
        <v>447</v>
      </c>
      <c r="I16" s="298">
        <v>2000</v>
      </c>
      <c r="J16" s="297">
        <v>17.12</v>
      </c>
      <c r="K16" s="297" t="s">
        <v>447</v>
      </c>
      <c r="L16" s="298">
        <v>2000</v>
      </c>
      <c r="M16" s="297">
        <v>29</v>
      </c>
      <c r="N16" s="297" t="s">
        <v>447</v>
      </c>
      <c r="O16" s="298">
        <v>1720</v>
      </c>
      <c r="P16" s="297">
        <v>44.8</v>
      </c>
      <c r="Q16" s="297" t="s">
        <v>447</v>
      </c>
      <c r="R16" s="298">
        <v>1720</v>
      </c>
      <c r="S16" s="297">
        <v>44.8</v>
      </c>
      <c r="T16" s="297" t="s">
        <v>447</v>
      </c>
      <c r="U16" s="298">
        <v>1720</v>
      </c>
      <c r="V16" s="297">
        <v>44.8</v>
      </c>
      <c r="W16" s="297" t="s">
        <v>447</v>
      </c>
      <c r="X16" s="298">
        <v>1720</v>
      </c>
      <c r="Y16" s="297">
        <v>44.8</v>
      </c>
      <c r="Z16" s="297" t="s">
        <v>447</v>
      </c>
      <c r="AA16" s="298">
        <v>1720</v>
      </c>
      <c r="AB16" s="297">
        <v>44.8</v>
      </c>
      <c r="AC16" s="297" t="s">
        <v>447</v>
      </c>
      <c r="AD16" s="298">
        <v>1720</v>
      </c>
      <c r="AE16" s="297">
        <v>44.8</v>
      </c>
      <c r="AF16" s="297" t="s">
        <v>447</v>
      </c>
      <c r="AG16" s="298">
        <v>1720</v>
      </c>
      <c r="AH16" s="297">
        <v>44.8</v>
      </c>
      <c r="AI16" s="297" t="s">
        <v>447</v>
      </c>
      <c r="AJ16" s="298">
        <v>1720</v>
      </c>
      <c r="AK16" s="297">
        <v>65.599999999999994</v>
      </c>
      <c r="AL16" s="297" t="s">
        <v>447</v>
      </c>
      <c r="AM16" s="298">
        <v>1930</v>
      </c>
      <c r="AN16" s="297">
        <v>0.8</v>
      </c>
      <c r="AO16" s="297"/>
      <c r="AP16" s="298"/>
      <c r="AQ16" s="297"/>
      <c r="AR16" s="297"/>
      <c r="AS16" s="298"/>
      <c r="AT16" s="297"/>
      <c r="AU16" s="297"/>
      <c r="AV16" s="298"/>
      <c r="AW16" s="297"/>
      <c r="AX16" s="297"/>
      <c r="AY16" s="298"/>
      <c r="AZ16" s="297"/>
      <c r="BA16" s="297"/>
      <c r="BB16" s="298"/>
      <c r="BC16" s="297"/>
      <c r="BD16" s="297"/>
      <c r="BE16" s="298"/>
      <c r="BF16" s="297"/>
      <c r="BG16" s="297"/>
      <c r="BH16" s="298"/>
      <c r="BI16" s="297"/>
      <c r="BJ16" s="297"/>
      <c r="BK16" s="298"/>
      <c r="BL16" s="297"/>
      <c r="BM16" s="297"/>
      <c r="BN16" s="298"/>
      <c r="BO16" s="297"/>
      <c r="BP16" s="297"/>
      <c r="BQ16" s="298"/>
      <c r="BR16" s="297"/>
      <c r="BS16" s="297"/>
      <c r="BT16" s="298"/>
      <c r="BU16" s="297"/>
      <c r="BV16" s="297"/>
      <c r="BW16" s="298"/>
      <c r="BX16" s="297"/>
      <c r="BY16" s="297"/>
      <c r="BZ16" s="298"/>
      <c r="CA16" s="297"/>
      <c r="CB16" s="297"/>
      <c r="CC16" s="298"/>
      <c r="CD16" s="297"/>
      <c r="CE16" s="297"/>
      <c r="CF16" s="298"/>
      <c r="CG16" s="297"/>
      <c r="CH16" s="297"/>
      <c r="CI16" s="298"/>
      <c r="CJ16" s="297"/>
      <c r="CK16" s="297"/>
      <c r="CL16" s="298"/>
      <c r="CM16" s="297"/>
      <c r="CN16" s="297"/>
      <c r="CO16" s="298"/>
      <c r="CP16" s="297"/>
      <c r="CQ16" s="297"/>
      <c r="CR16" s="298"/>
      <c r="CS16" s="297"/>
      <c r="CT16" s="297"/>
      <c r="CU16" s="298"/>
      <c r="CV16" s="297"/>
      <c r="CW16" s="297"/>
      <c r="CX16" s="298"/>
      <c r="CY16" s="297"/>
      <c r="CZ16" s="297"/>
      <c r="DA16" s="298"/>
      <c r="DB16" s="297"/>
      <c r="DC16" s="297"/>
      <c r="DD16" s="298"/>
      <c r="DE16" s="297"/>
      <c r="DF16" s="297"/>
      <c r="DG16" s="298"/>
      <c r="DH16" s="297"/>
      <c r="DI16" s="297"/>
      <c r="DJ16" s="298"/>
      <c r="DK16" s="297"/>
      <c r="DL16" s="297"/>
      <c r="DM16" s="298"/>
      <c r="DN16" s="297"/>
      <c r="DO16" s="297"/>
      <c r="DP16" s="298"/>
      <c r="DQ16" s="297"/>
      <c r="DR16" s="297"/>
      <c r="DS16" s="298"/>
      <c r="DT16" s="297"/>
      <c r="DU16" s="297"/>
      <c r="DV16" s="298"/>
      <c r="DW16" s="297"/>
      <c r="DX16" s="297"/>
      <c r="DY16" s="298"/>
      <c r="DZ16" s="297"/>
      <c r="EA16" s="297"/>
      <c r="EB16" s="298"/>
      <c r="EC16" s="297"/>
      <c r="ED16" s="297"/>
      <c r="EE16" s="298"/>
      <c r="EF16" s="297"/>
      <c r="EG16" s="297"/>
      <c r="EH16" s="298"/>
      <c r="EI16" s="297"/>
      <c r="EJ16" s="297"/>
      <c r="EK16" s="298"/>
      <c r="EL16" s="297"/>
      <c r="EM16" s="297"/>
      <c r="EN16" s="298"/>
      <c r="EO16" s="297"/>
      <c r="EP16" s="297"/>
      <c r="EQ16" s="298"/>
      <c r="ER16" s="297"/>
      <c r="ES16" s="297"/>
      <c r="ET16" s="298"/>
      <c r="EU16" s="297"/>
      <c r="EV16" s="297"/>
      <c r="EW16" s="298"/>
      <c r="EX16" s="297"/>
      <c r="EY16" s="297"/>
      <c r="EZ16" s="298"/>
      <c r="FA16" s="297"/>
      <c r="FB16" s="297"/>
      <c r="FC16" s="298"/>
      <c r="FD16" s="297"/>
      <c r="FE16" s="297"/>
      <c r="FF16" s="298"/>
      <c r="FG16" s="297"/>
      <c r="FH16" s="297"/>
      <c r="FI16" s="298"/>
      <c r="FJ16" s="297"/>
      <c r="FK16" s="297"/>
      <c r="FL16" s="298"/>
      <c r="FM16" s="297"/>
      <c r="FN16" s="297"/>
      <c r="FO16" s="298"/>
      <c r="FP16" s="297"/>
      <c r="FQ16" s="297"/>
      <c r="FR16" s="298"/>
      <c r="FS16" s="297"/>
      <c r="FT16" s="297"/>
      <c r="FU16" s="298"/>
      <c r="FV16" s="297"/>
      <c r="FW16" s="297"/>
      <c r="FX16" s="298"/>
      <c r="FY16" s="297"/>
      <c r="FZ16" s="297"/>
      <c r="GA16" s="298"/>
      <c r="GB16" s="297"/>
      <c r="GC16" s="297"/>
      <c r="GD16" s="298"/>
      <c r="GE16" s="297"/>
      <c r="GF16" s="297"/>
      <c r="GG16" s="298"/>
      <c r="GH16" s="297"/>
      <c r="GI16" s="297"/>
      <c r="GJ16" s="298"/>
      <c r="GK16" s="297"/>
      <c r="GL16" s="297"/>
      <c r="GM16" s="298"/>
      <c r="GN16" s="297"/>
      <c r="GO16" s="297"/>
      <c r="GP16" s="298"/>
      <c r="GQ16" s="297"/>
      <c r="GR16" s="297"/>
      <c r="GS16" s="298"/>
      <c r="GT16" s="297"/>
      <c r="GU16" s="297"/>
      <c r="GV16" s="298"/>
      <c r="GW16" s="297"/>
      <c r="GX16" s="297"/>
      <c r="GY16" s="298"/>
      <c r="GZ16" s="297"/>
      <c r="HA16" s="297"/>
      <c r="HB16" s="298"/>
      <c r="HC16" s="297"/>
      <c r="HD16" s="297"/>
      <c r="HE16" s="298"/>
      <c r="HF16" s="297"/>
      <c r="HG16" s="297"/>
      <c r="HH16" s="298"/>
      <c r="HI16" s="297"/>
      <c r="HJ16" s="297"/>
      <c r="HK16" s="298"/>
      <c r="HL16" s="297"/>
      <c r="HM16" s="297"/>
      <c r="HN16" s="298"/>
      <c r="HO16" s="297"/>
      <c r="HP16" s="297"/>
      <c r="HQ16" s="298"/>
      <c r="HR16" s="297"/>
      <c r="HS16" s="297"/>
      <c r="HT16" s="298"/>
      <c r="HU16" s="297"/>
      <c r="HV16" s="297"/>
      <c r="HW16" s="298"/>
      <c r="HX16" s="297"/>
      <c r="HY16" s="297"/>
      <c r="HZ16" s="298"/>
      <c r="IA16" s="297"/>
      <c r="IB16" s="297"/>
      <c r="IC16" s="298"/>
      <c r="ID16" s="297"/>
      <c r="IE16" s="297"/>
      <c r="IF16" s="298"/>
      <c r="IG16" s="297"/>
      <c r="IH16" s="297"/>
      <c r="II16" s="298"/>
      <c r="IJ16" s="297"/>
    </row>
    <row r="17" spans="2:244" ht="18" customHeight="1" thickBot="1" x14ac:dyDescent="0.35">
      <c r="B17" s="1000"/>
      <c r="C17" s="700">
        <v>10</v>
      </c>
      <c r="D17" s="295" t="s">
        <v>438</v>
      </c>
      <c r="E17" s="297" t="s">
        <v>447</v>
      </c>
      <c r="F17" s="298">
        <v>1730</v>
      </c>
      <c r="G17" s="297">
        <v>0.8</v>
      </c>
      <c r="H17" s="297" t="s">
        <v>447</v>
      </c>
      <c r="I17" s="298">
        <v>1730</v>
      </c>
      <c r="J17" s="297">
        <v>0.8</v>
      </c>
      <c r="K17" s="297" t="s">
        <v>447</v>
      </c>
      <c r="L17" s="298">
        <v>1730</v>
      </c>
      <c r="M17" s="297">
        <v>0.8</v>
      </c>
      <c r="N17" s="297" t="s">
        <v>447</v>
      </c>
      <c r="O17" s="298">
        <v>1730</v>
      </c>
      <c r="P17" s="297">
        <v>0.8</v>
      </c>
      <c r="Q17" s="297" t="s">
        <v>447</v>
      </c>
      <c r="R17" s="298">
        <v>1730</v>
      </c>
      <c r="S17" s="297">
        <v>0.8</v>
      </c>
      <c r="T17" s="297" t="s">
        <v>447</v>
      </c>
      <c r="U17" s="298">
        <v>1730</v>
      </c>
      <c r="V17" s="297">
        <v>0.8</v>
      </c>
      <c r="W17" s="297" t="s">
        <v>447</v>
      </c>
      <c r="X17" s="298">
        <v>1730</v>
      </c>
      <c r="Y17" s="297">
        <v>0.8</v>
      </c>
      <c r="Z17" s="297" t="s">
        <v>447</v>
      </c>
      <c r="AA17" s="298">
        <v>1730</v>
      </c>
      <c r="AB17" s="297">
        <v>0.8</v>
      </c>
      <c r="AC17" s="297" t="s">
        <v>447</v>
      </c>
      <c r="AD17" s="298">
        <v>1730</v>
      </c>
      <c r="AE17" s="297">
        <v>0.8</v>
      </c>
      <c r="AF17" s="297" t="s">
        <v>447</v>
      </c>
      <c r="AG17" s="298">
        <v>1730</v>
      </c>
      <c r="AH17" s="297">
        <v>0.8</v>
      </c>
      <c r="AI17" s="297" t="s">
        <v>447</v>
      </c>
      <c r="AJ17" s="298">
        <v>1900</v>
      </c>
      <c r="AK17" s="297">
        <v>9.3000000000000007</v>
      </c>
      <c r="AL17" s="297" t="s">
        <v>447</v>
      </c>
      <c r="AM17" s="298">
        <v>1860</v>
      </c>
      <c r="AN17" s="297">
        <v>0.9</v>
      </c>
      <c r="AO17" s="297"/>
      <c r="AP17" s="298"/>
      <c r="AQ17" s="297"/>
      <c r="AR17" s="297"/>
      <c r="AS17" s="298"/>
      <c r="AT17" s="297"/>
      <c r="AU17" s="297"/>
      <c r="AV17" s="298"/>
      <c r="AW17" s="297"/>
      <c r="AX17" s="297"/>
      <c r="AY17" s="298"/>
      <c r="AZ17" s="297"/>
      <c r="BA17" s="297"/>
      <c r="BB17" s="298"/>
      <c r="BC17" s="297"/>
      <c r="BD17" s="297"/>
      <c r="BE17" s="298"/>
      <c r="BF17" s="297"/>
      <c r="BG17" s="297"/>
      <c r="BH17" s="298"/>
      <c r="BI17" s="297"/>
      <c r="BJ17" s="297"/>
      <c r="BK17" s="298"/>
      <c r="BL17" s="297"/>
      <c r="BM17" s="297"/>
      <c r="BN17" s="298"/>
      <c r="BO17" s="297"/>
      <c r="BP17" s="297"/>
      <c r="BQ17" s="298"/>
      <c r="BR17" s="297"/>
      <c r="BS17" s="297"/>
      <c r="BT17" s="298"/>
      <c r="BU17" s="297"/>
      <c r="BV17" s="297"/>
      <c r="BW17" s="298"/>
      <c r="BX17" s="297"/>
      <c r="BY17" s="297"/>
      <c r="BZ17" s="298"/>
      <c r="CA17" s="297"/>
      <c r="CB17" s="297"/>
      <c r="CC17" s="298"/>
      <c r="CD17" s="297"/>
      <c r="CE17" s="297"/>
      <c r="CF17" s="298"/>
      <c r="CG17" s="297"/>
      <c r="CH17" s="297"/>
      <c r="CI17" s="298"/>
      <c r="CJ17" s="297"/>
      <c r="CK17" s="297"/>
      <c r="CL17" s="298"/>
      <c r="CM17" s="297"/>
      <c r="CN17" s="297"/>
      <c r="CO17" s="298"/>
      <c r="CP17" s="297"/>
      <c r="CQ17" s="297"/>
      <c r="CR17" s="298"/>
      <c r="CS17" s="297"/>
      <c r="CT17" s="297"/>
      <c r="CU17" s="298"/>
      <c r="CV17" s="297"/>
      <c r="CW17" s="297"/>
      <c r="CX17" s="298"/>
      <c r="CY17" s="297"/>
      <c r="CZ17" s="297"/>
      <c r="DA17" s="298"/>
      <c r="DB17" s="297"/>
      <c r="DC17" s="297"/>
      <c r="DD17" s="298"/>
      <c r="DE17" s="297"/>
      <c r="DF17" s="297"/>
      <c r="DG17" s="298"/>
      <c r="DH17" s="297"/>
      <c r="DI17" s="297"/>
      <c r="DJ17" s="298"/>
      <c r="DK17" s="297"/>
      <c r="DL17" s="297"/>
      <c r="DM17" s="298"/>
      <c r="DN17" s="297"/>
      <c r="DO17" s="297"/>
      <c r="DP17" s="298"/>
      <c r="DQ17" s="297"/>
      <c r="DR17" s="297"/>
      <c r="DS17" s="298"/>
      <c r="DT17" s="297"/>
      <c r="DU17" s="297"/>
      <c r="DV17" s="298"/>
      <c r="DW17" s="297"/>
      <c r="DX17" s="297"/>
      <c r="DY17" s="298"/>
      <c r="DZ17" s="297"/>
      <c r="EA17" s="297"/>
      <c r="EB17" s="298"/>
      <c r="EC17" s="297"/>
      <c r="ED17" s="297"/>
      <c r="EE17" s="298"/>
      <c r="EF17" s="297"/>
      <c r="EG17" s="297"/>
      <c r="EH17" s="298"/>
      <c r="EI17" s="297"/>
      <c r="EJ17" s="297"/>
      <c r="EK17" s="298"/>
      <c r="EL17" s="297"/>
      <c r="EM17" s="297"/>
      <c r="EN17" s="298"/>
      <c r="EO17" s="297"/>
      <c r="EP17" s="297"/>
      <c r="EQ17" s="298"/>
      <c r="ER17" s="297"/>
      <c r="ES17" s="297"/>
      <c r="ET17" s="298"/>
      <c r="EU17" s="297"/>
      <c r="EV17" s="297"/>
      <c r="EW17" s="298"/>
      <c r="EX17" s="297"/>
      <c r="EY17" s="297"/>
      <c r="EZ17" s="298"/>
      <c r="FA17" s="297"/>
      <c r="FB17" s="297"/>
      <c r="FC17" s="298"/>
      <c r="FD17" s="297"/>
      <c r="FE17" s="297"/>
      <c r="FF17" s="298"/>
      <c r="FG17" s="297"/>
      <c r="FH17" s="297"/>
      <c r="FI17" s="298"/>
      <c r="FJ17" s="297"/>
      <c r="FK17" s="297"/>
      <c r="FL17" s="298"/>
      <c r="FM17" s="297"/>
      <c r="FN17" s="297"/>
      <c r="FO17" s="298"/>
      <c r="FP17" s="297"/>
      <c r="FQ17" s="297"/>
      <c r="FR17" s="298"/>
      <c r="FS17" s="297"/>
      <c r="FT17" s="297"/>
      <c r="FU17" s="298"/>
      <c r="FV17" s="297"/>
      <c r="FW17" s="297"/>
      <c r="FX17" s="298"/>
      <c r="FY17" s="297"/>
      <c r="FZ17" s="297"/>
      <c r="GA17" s="298"/>
      <c r="GB17" s="297"/>
      <c r="GC17" s="297"/>
      <c r="GD17" s="298"/>
      <c r="GE17" s="297"/>
      <c r="GF17" s="297"/>
      <c r="GG17" s="298"/>
      <c r="GH17" s="297"/>
      <c r="GI17" s="297"/>
      <c r="GJ17" s="298"/>
      <c r="GK17" s="297"/>
      <c r="GL17" s="297"/>
      <c r="GM17" s="298"/>
      <c r="GN17" s="297"/>
      <c r="GO17" s="297"/>
      <c r="GP17" s="298"/>
      <c r="GQ17" s="297"/>
      <c r="GR17" s="297"/>
      <c r="GS17" s="298"/>
      <c r="GT17" s="297"/>
      <c r="GU17" s="297"/>
      <c r="GV17" s="298"/>
      <c r="GW17" s="297"/>
      <c r="GX17" s="297"/>
      <c r="GY17" s="298"/>
      <c r="GZ17" s="297"/>
      <c r="HA17" s="297"/>
      <c r="HB17" s="298"/>
      <c r="HC17" s="297"/>
      <c r="HD17" s="297"/>
      <c r="HE17" s="298"/>
      <c r="HF17" s="297"/>
      <c r="HG17" s="297"/>
      <c r="HH17" s="298"/>
      <c r="HI17" s="297"/>
      <c r="HJ17" s="297"/>
      <c r="HK17" s="298"/>
      <c r="HL17" s="297"/>
      <c r="HM17" s="297"/>
      <c r="HN17" s="298"/>
      <c r="HO17" s="297"/>
      <c r="HP17" s="297"/>
      <c r="HQ17" s="298"/>
      <c r="HR17" s="297"/>
      <c r="HS17" s="297"/>
      <c r="HT17" s="298"/>
      <c r="HU17" s="297"/>
      <c r="HV17" s="297"/>
      <c r="HW17" s="298"/>
      <c r="HX17" s="297"/>
      <c r="HY17" s="297"/>
      <c r="HZ17" s="298"/>
      <c r="IA17" s="297"/>
      <c r="IB17" s="297"/>
      <c r="IC17" s="298"/>
      <c r="ID17" s="297"/>
      <c r="IE17" s="297"/>
      <c r="IF17" s="298"/>
      <c r="IG17" s="297"/>
      <c r="IH17" s="297"/>
      <c r="II17" s="298"/>
      <c r="IJ17" s="297"/>
    </row>
    <row r="18" spans="2:244" ht="18" customHeight="1" thickBot="1" x14ac:dyDescent="0.35">
      <c r="B18" s="1000"/>
      <c r="C18" s="700">
        <v>11</v>
      </c>
      <c r="D18" s="294" t="s">
        <v>439</v>
      </c>
      <c r="E18" s="297"/>
      <c r="F18" s="298"/>
      <c r="G18" s="297"/>
      <c r="H18" s="297"/>
      <c r="I18" s="298"/>
      <c r="J18" s="297"/>
      <c r="K18" s="297"/>
      <c r="L18" s="298"/>
      <c r="M18" s="297"/>
      <c r="N18" s="297"/>
      <c r="O18" s="298"/>
      <c r="P18" s="297"/>
      <c r="Q18" s="297"/>
      <c r="R18" s="298"/>
      <c r="S18" s="297"/>
      <c r="T18" s="297"/>
      <c r="U18" s="298"/>
      <c r="V18" s="297"/>
      <c r="W18" s="297"/>
      <c r="X18" s="298"/>
      <c r="Y18" s="297"/>
      <c r="Z18" s="297"/>
      <c r="AA18" s="298"/>
      <c r="AB18" s="297"/>
      <c r="AC18" s="297"/>
      <c r="AD18" s="298"/>
      <c r="AE18" s="297"/>
      <c r="AF18" s="297"/>
      <c r="AG18" s="298"/>
      <c r="AH18" s="297"/>
      <c r="AI18" s="297"/>
      <c r="AJ18" s="298"/>
      <c r="AK18" s="297"/>
      <c r="AL18" s="297"/>
      <c r="AM18" s="298"/>
      <c r="AN18" s="297"/>
      <c r="AO18" s="297"/>
      <c r="AP18" s="298"/>
      <c r="AQ18" s="297"/>
      <c r="AR18" s="297"/>
      <c r="AS18" s="298"/>
      <c r="AT18" s="297"/>
      <c r="AU18" s="297"/>
      <c r="AV18" s="298"/>
      <c r="AW18" s="297"/>
      <c r="AX18" s="297"/>
      <c r="AY18" s="298"/>
      <c r="AZ18" s="297"/>
      <c r="BA18" s="297"/>
      <c r="BB18" s="298"/>
      <c r="BC18" s="297"/>
      <c r="BD18" s="297"/>
      <c r="BE18" s="298"/>
      <c r="BF18" s="297"/>
      <c r="BG18" s="297"/>
      <c r="BH18" s="298"/>
      <c r="BI18" s="297"/>
      <c r="BJ18" s="297"/>
      <c r="BK18" s="298"/>
      <c r="BL18" s="297"/>
      <c r="BM18" s="297"/>
      <c r="BN18" s="298"/>
      <c r="BO18" s="297"/>
      <c r="BP18" s="297"/>
      <c r="BQ18" s="298"/>
      <c r="BR18" s="297"/>
      <c r="BS18" s="297"/>
      <c r="BT18" s="298"/>
      <c r="BU18" s="297"/>
      <c r="BV18" s="297"/>
      <c r="BW18" s="298"/>
      <c r="BX18" s="297"/>
      <c r="BY18" s="297"/>
      <c r="BZ18" s="298"/>
      <c r="CA18" s="297"/>
      <c r="CB18" s="297"/>
      <c r="CC18" s="298"/>
      <c r="CD18" s="297"/>
      <c r="CE18" s="297"/>
      <c r="CF18" s="298"/>
      <c r="CG18" s="297"/>
      <c r="CH18" s="297"/>
      <c r="CI18" s="298"/>
      <c r="CJ18" s="297"/>
      <c r="CK18" s="297"/>
      <c r="CL18" s="298"/>
      <c r="CM18" s="297"/>
      <c r="CN18" s="297"/>
      <c r="CO18" s="298"/>
      <c r="CP18" s="297"/>
      <c r="CQ18" s="297"/>
      <c r="CR18" s="298"/>
      <c r="CS18" s="297"/>
      <c r="CT18" s="297"/>
      <c r="CU18" s="298"/>
      <c r="CV18" s="297"/>
      <c r="CW18" s="297"/>
      <c r="CX18" s="298"/>
      <c r="CY18" s="297"/>
      <c r="CZ18" s="297"/>
      <c r="DA18" s="298"/>
      <c r="DB18" s="297"/>
      <c r="DC18" s="297"/>
      <c r="DD18" s="298"/>
      <c r="DE18" s="297"/>
      <c r="DF18" s="297"/>
      <c r="DG18" s="298"/>
      <c r="DH18" s="297"/>
      <c r="DI18" s="297"/>
      <c r="DJ18" s="298"/>
      <c r="DK18" s="297"/>
      <c r="DL18" s="297"/>
      <c r="DM18" s="298"/>
      <c r="DN18" s="297"/>
      <c r="DO18" s="297"/>
      <c r="DP18" s="298"/>
      <c r="DQ18" s="297"/>
      <c r="DR18" s="297"/>
      <c r="DS18" s="298"/>
      <c r="DT18" s="297"/>
      <c r="DU18" s="297"/>
      <c r="DV18" s="298"/>
      <c r="DW18" s="297"/>
      <c r="DX18" s="297"/>
      <c r="DY18" s="298"/>
      <c r="DZ18" s="297"/>
      <c r="EA18" s="297"/>
      <c r="EB18" s="298"/>
      <c r="EC18" s="297"/>
      <c r="ED18" s="297"/>
      <c r="EE18" s="298"/>
      <c r="EF18" s="297"/>
      <c r="EG18" s="297"/>
      <c r="EH18" s="298"/>
      <c r="EI18" s="297"/>
      <c r="EJ18" s="297"/>
      <c r="EK18" s="298"/>
      <c r="EL18" s="297"/>
      <c r="EM18" s="297"/>
      <c r="EN18" s="298"/>
      <c r="EO18" s="297"/>
      <c r="EP18" s="297"/>
      <c r="EQ18" s="298"/>
      <c r="ER18" s="297"/>
      <c r="ES18" s="297"/>
      <c r="ET18" s="298"/>
      <c r="EU18" s="297"/>
      <c r="EV18" s="297"/>
      <c r="EW18" s="298"/>
      <c r="EX18" s="297"/>
      <c r="EY18" s="297"/>
      <c r="EZ18" s="298"/>
      <c r="FA18" s="297"/>
      <c r="FB18" s="297"/>
      <c r="FC18" s="298"/>
      <c r="FD18" s="297"/>
      <c r="FE18" s="297"/>
      <c r="FF18" s="298"/>
      <c r="FG18" s="297"/>
      <c r="FH18" s="297"/>
      <c r="FI18" s="298"/>
      <c r="FJ18" s="297"/>
      <c r="FK18" s="297"/>
      <c r="FL18" s="298"/>
      <c r="FM18" s="297"/>
      <c r="FN18" s="297"/>
      <c r="FO18" s="298"/>
      <c r="FP18" s="297"/>
      <c r="FQ18" s="297"/>
      <c r="FR18" s="298"/>
      <c r="FS18" s="297"/>
      <c r="FT18" s="297"/>
      <c r="FU18" s="298"/>
      <c r="FV18" s="297"/>
      <c r="FW18" s="297"/>
      <c r="FX18" s="298"/>
      <c r="FY18" s="297"/>
      <c r="FZ18" s="297"/>
      <c r="GA18" s="298"/>
      <c r="GB18" s="297"/>
      <c r="GC18" s="297"/>
      <c r="GD18" s="298"/>
      <c r="GE18" s="297"/>
      <c r="GF18" s="297"/>
      <c r="GG18" s="298"/>
      <c r="GH18" s="297"/>
      <c r="GI18" s="297"/>
      <c r="GJ18" s="298"/>
      <c r="GK18" s="297"/>
      <c r="GL18" s="297"/>
      <c r="GM18" s="298"/>
      <c r="GN18" s="297"/>
      <c r="GO18" s="297"/>
      <c r="GP18" s="298"/>
      <c r="GQ18" s="297"/>
      <c r="GR18" s="297"/>
      <c r="GS18" s="298"/>
      <c r="GT18" s="297"/>
      <c r="GU18" s="297"/>
      <c r="GV18" s="298"/>
      <c r="GW18" s="297"/>
      <c r="GX18" s="297"/>
      <c r="GY18" s="298"/>
      <c r="GZ18" s="297"/>
      <c r="HA18" s="297"/>
      <c r="HB18" s="298"/>
      <c r="HC18" s="297"/>
      <c r="HD18" s="297"/>
      <c r="HE18" s="298"/>
      <c r="HF18" s="297"/>
      <c r="HG18" s="297"/>
      <c r="HH18" s="298"/>
      <c r="HI18" s="297"/>
      <c r="HJ18" s="297"/>
      <c r="HK18" s="298"/>
      <c r="HL18" s="297"/>
      <c r="HM18" s="297"/>
      <c r="HN18" s="298"/>
      <c r="HO18" s="297"/>
      <c r="HP18" s="297"/>
      <c r="HQ18" s="298"/>
      <c r="HR18" s="297"/>
      <c r="HS18" s="297"/>
      <c r="HT18" s="298"/>
      <c r="HU18" s="297"/>
      <c r="HV18" s="297"/>
      <c r="HW18" s="298"/>
      <c r="HX18" s="297"/>
      <c r="HY18" s="297"/>
      <c r="HZ18" s="298"/>
      <c r="IA18" s="297"/>
      <c r="IB18" s="297"/>
      <c r="IC18" s="298"/>
      <c r="ID18" s="297"/>
      <c r="IE18" s="297"/>
      <c r="IF18" s="298"/>
      <c r="IG18" s="297"/>
      <c r="IH18" s="297"/>
      <c r="II18" s="298"/>
      <c r="IJ18" s="297"/>
    </row>
    <row r="19" spans="2:244" ht="18" customHeight="1" thickBot="1" x14ac:dyDescent="0.35">
      <c r="B19" s="1000"/>
      <c r="C19" s="700">
        <v>12</v>
      </c>
      <c r="D19" s="295" t="s">
        <v>440</v>
      </c>
      <c r="E19" s="297"/>
      <c r="F19" s="298"/>
      <c r="G19" s="297"/>
      <c r="H19" s="297"/>
      <c r="I19" s="298"/>
      <c r="J19" s="297"/>
      <c r="K19" s="297"/>
      <c r="L19" s="298"/>
      <c r="M19" s="297"/>
      <c r="N19" s="297"/>
      <c r="O19" s="298"/>
      <c r="P19" s="297"/>
      <c r="Q19" s="297"/>
      <c r="R19" s="298"/>
      <c r="S19" s="297"/>
      <c r="T19" s="297"/>
      <c r="U19" s="298"/>
      <c r="V19" s="297"/>
      <c r="W19" s="297"/>
      <c r="X19" s="298"/>
      <c r="Y19" s="297"/>
      <c r="Z19" s="297"/>
      <c r="AA19" s="298"/>
      <c r="AB19" s="297"/>
      <c r="AC19" s="297"/>
      <c r="AD19" s="298"/>
      <c r="AE19" s="297"/>
      <c r="AF19" s="297"/>
      <c r="AG19" s="298"/>
      <c r="AH19" s="297"/>
      <c r="AI19" s="297"/>
      <c r="AJ19" s="298"/>
      <c r="AK19" s="297"/>
      <c r="AL19" s="297"/>
      <c r="AM19" s="298"/>
      <c r="AN19" s="297"/>
      <c r="AO19" s="297"/>
      <c r="AP19" s="298"/>
      <c r="AQ19" s="297"/>
      <c r="AR19" s="297"/>
      <c r="AS19" s="298"/>
      <c r="AT19" s="297"/>
      <c r="AU19" s="297"/>
      <c r="AV19" s="298"/>
      <c r="AW19" s="297"/>
      <c r="AX19" s="297"/>
      <c r="AY19" s="298"/>
      <c r="AZ19" s="297"/>
      <c r="BA19" s="297"/>
      <c r="BB19" s="298"/>
      <c r="BC19" s="297"/>
      <c r="BD19" s="297"/>
      <c r="BE19" s="298"/>
      <c r="BF19" s="297"/>
      <c r="BG19" s="297"/>
      <c r="BH19" s="298"/>
      <c r="BI19" s="297"/>
      <c r="BJ19" s="297"/>
      <c r="BK19" s="298"/>
      <c r="BL19" s="297"/>
      <c r="BM19" s="297"/>
      <c r="BN19" s="298"/>
      <c r="BO19" s="297"/>
      <c r="BP19" s="297"/>
      <c r="BQ19" s="298"/>
      <c r="BR19" s="297"/>
      <c r="BS19" s="297"/>
      <c r="BT19" s="298"/>
      <c r="BU19" s="297"/>
      <c r="BV19" s="297"/>
      <c r="BW19" s="298"/>
      <c r="BX19" s="297"/>
      <c r="BY19" s="297"/>
      <c r="BZ19" s="298"/>
      <c r="CA19" s="297"/>
      <c r="CB19" s="297"/>
      <c r="CC19" s="298"/>
      <c r="CD19" s="297"/>
      <c r="CE19" s="297"/>
      <c r="CF19" s="298"/>
      <c r="CG19" s="297"/>
      <c r="CH19" s="297"/>
      <c r="CI19" s="298"/>
      <c r="CJ19" s="297"/>
      <c r="CK19" s="297"/>
      <c r="CL19" s="298"/>
      <c r="CM19" s="297"/>
      <c r="CN19" s="297"/>
      <c r="CO19" s="298"/>
      <c r="CP19" s="297"/>
      <c r="CQ19" s="297"/>
      <c r="CR19" s="298"/>
      <c r="CS19" s="297"/>
      <c r="CT19" s="297"/>
      <c r="CU19" s="298"/>
      <c r="CV19" s="297"/>
      <c r="CW19" s="297"/>
      <c r="CX19" s="298"/>
      <c r="CY19" s="297"/>
      <c r="CZ19" s="297"/>
      <c r="DA19" s="298"/>
      <c r="DB19" s="297"/>
      <c r="DC19" s="297"/>
      <c r="DD19" s="298"/>
      <c r="DE19" s="297"/>
      <c r="DF19" s="297"/>
      <c r="DG19" s="298"/>
      <c r="DH19" s="297"/>
      <c r="DI19" s="297"/>
      <c r="DJ19" s="298"/>
      <c r="DK19" s="297"/>
      <c r="DL19" s="297"/>
      <c r="DM19" s="298"/>
      <c r="DN19" s="297"/>
      <c r="DO19" s="297"/>
      <c r="DP19" s="298"/>
      <c r="DQ19" s="297"/>
      <c r="DR19" s="297"/>
      <c r="DS19" s="298"/>
      <c r="DT19" s="297"/>
      <c r="DU19" s="297"/>
      <c r="DV19" s="298"/>
      <c r="DW19" s="297"/>
      <c r="DX19" s="297"/>
      <c r="DY19" s="298"/>
      <c r="DZ19" s="297"/>
      <c r="EA19" s="297"/>
      <c r="EB19" s="298"/>
      <c r="EC19" s="297"/>
      <c r="ED19" s="297"/>
      <c r="EE19" s="298"/>
      <c r="EF19" s="297"/>
      <c r="EG19" s="297"/>
      <c r="EH19" s="298"/>
      <c r="EI19" s="297"/>
      <c r="EJ19" s="297"/>
      <c r="EK19" s="298"/>
      <c r="EL19" s="297"/>
      <c r="EM19" s="297"/>
      <c r="EN19" s="298"/>
      <c r="EO19" s="297"/>
      <c r="EP19" s="297"/>
      <c r="EQ19" s="298"/>
      <c r="ER19" s="297"/>
      <c r="ES19" s="297"/>
      <c r="ET19" s="298"/>
      <c r="EU19" s="297"/>
      <c r="EV19" s="297"/>
      <c r="EW19" s="298"/>
      <c r="EX19" s="297"/>
      <c r="EY19" s="297"/>
      <c r="EZ19" s="298"/>
      <c r="FA19" s="297"/>
      <c r="FB19" s="297"/>
      <c r="FC19" s="298"/>
      <c r="FD19" s="297"/>
      <c r="FE19" s="297"/>
      <c r="FF19" s="298"/>
      <c r="FG19" s="297"/>
      <c r="FH19" s="297"/>
      <c r="FI19" s="298"/>
      <c r="FJ19" s="297"/>
      <c r="FK19" s="297"/>
      <c r="FL19" s="298"/>
      <c r="FM19" s="297"/>
      <c r="FN19" s="297"/>
      <c r="FO19" s="298"/>
      <c r="FP19" s="297"/>
      <c r="FQ19" s="297"/>
      <c r="FR19" s="298"/>
      <c r="FS19" s="297"/>
      <c r="FT19" s="297"/>
      <c r="FU19" s="298"/>
      <c r="FV19" s="297"/>
      <c r="FW19" s="297"/>
      <c r="FX19" s="298"/>
      <c r="FY19" s="297"/>
      <c r="FZ19" s="297"/>
      <c r="GA19" s="298"/>
      <c r="GB19" s="297"/>
      <c r="GC19" s="297"/>
      <c r="GD19" s="298"/>
      <c r="GE19" s="297"/>
      <c r="GF19" s="297"/>
      <c r="GG19" s="298"/>
      <c r="GH19" s="297"/>
      <c r="GI19" s="297"/>
      <c r="GJ19" s="298"/>
      <c r="GK19" s="297"/>
      <c r="GL19" s="297"/>
      <c r="GM19" s="298"/>
      <c r="GN19" s="297"/>
      <c r="GO19" s="297"/>
      <c r="GP19" s="298"/>
      <c r="GQ19" s="297"/>
      <c r="GR19" s="297"/>
      <c r="GS19" s="298"/>
      <c r="GT19" s="297"/>
      <c r="GU19" s="297"/>
      <c r="GV19" s="298"/>
      <c r="GW19" s="297"/>
      <c r="GX19" s="297"/>
      <c r="GY19" s="298"/>
      <c r="GZ19" s="297"/>
      <c r="HA19" s="297"/>
      <c r="HB19" s="298"/>
      <c r="HC19" s="297"/>
      <c r="HD19" s="297"/>
      <c r="HE19" s="298"/>
      <c r="HF19" s="297"/>
      <c r="HG19" s="297"/>
      <c r="HH19" s="298"/>
      <c r="HI19" s="297"/>
      <c r="HJ19" s="297"/>
      <c r="HK19" s="298"/>
      <c r="HL19" s="297"/>
      <c r="HM19" s="297"/>
      <c r="HN19" s="298"/>
      <c r="HO19" s="297"/>
      <c r="HP19" s="297"/>
      <c r="HQ19" s="298"/>
      <c r="HR19" s="297"/>
      <c r="HS19" s="297"/>
      <c r="HT19" s="298"/>
      <c r="HU19" s="297"/>
      <c r="HV19" s="297"/>
      <c r="HW19" s="298"/>
      <c r="HX19" s="297"/>
      <c r="HY19" s="297"/>
      <c r="HZ19" s="298"/>
      <c r="IA19" s="297"/>
      <c r="IB19" s="297"/>
      <c r="IC19" s="298"/>
      <c r="ID19" s="297"/>
      <c r="IE19" s="297"/>
      <c r="IF19" s="298"/>
      <c r="IG19" s="297"/>
      <c r="IH19" s="297"/>
      <c r="II19" s="298"/>
      <c r="IJ19" s="297"/>
    </row>
    <row r="20" spans="2:244" ht="18" customHeight="1" thickBot="1" x14ac:dyDescent="0.35">
      <c r="B20" s="1000"/>
      <c r="C20" s="700">
        <v>13</v>
      </c>
      <c r="D20" s="294" t="s">
        <v>441</v>
      </c>
      <c r="E20" s="297"/>
      <c r="F20" s="298"/>
      <c r="G20" s="297"/>
      <c r="H20" s="297"/>
      <c r="I20" s="298"/>
      <c r="J20" s="297"/>
      <c r="K20" s="297"/>
      <c r="L20" s="298"/>
      <c r="M20" s="297"/>
      <c r="N20" s="297"/>
      <c r="O20" s="298"/>
      <c r="P20" s="297"/>
      <c r="Q20" s="297"/>
      <c r="R20" s="298"/>
      <c r="S20" s="297"/>
      <c r="T20" s="297"/>
      <c r="U20" s="298"/>
      <c r="V20" s="297"/>
      <c r="W20" s="297"/>
      <c r="X20" s="298"/>
      <c r="Y20" s="297"/>
      <c r="Z20" s="297"/>
      <c r="AA20" s="298"/>
      <c r="AB20" s="297"/>
      <c r="AC20" s="297"/>
      <c r="AD20" s="298"/>
      <c r="AE20" s="297"/>
      <c r="AF20" s="297"/>
      <c r="AG20" s="298"/>
      <c r="AH20" s="297"/>
      <c r="AI20" s="297"/>
      <c r="AJ20" s="298"/>
      <c r="AK20" s="297"/>
      <c r="AL20" s="297"/>
      <c r="AM20" s="298"/>
      <c r="AN20" s="297"/>
      <c r="AO20" s="297"/>
      <c r="AP20" s="298"/>
      <c r="AQ20" s="297"/>
      <c r="AR20" s="297"/>
      <c r="AS20" s="298"/>
      <c r="AT20" s="297"/>
      <c r="AU20" s="297"/>
      <c r="AV20" s="298"/>
      <c r="AW20" s="297"/>
      <c r="AX20" s="297"/>
      <c r="AY20" s="298"/>
      <c r="AZ20" s="297"/>
      <c r="BA20" s="297"/>
      <c r="BB20" s="298"/>
      <c r="BC20" s="297"/>
      <c r="BD20" s="297"/>
      <c r="BE20" s="298"/>
      <c r="BF20" s="297"/>
      <c r="BG20" s="297"/>
      <c r="BH20" s="298"/>
      <c r="BI20" s="297"/>
      <c r="BJ20" s="297"/>
      <c r="BK20" s="298"/>
      <c r="BL20" s="297"/>
      <c r="BM20" s="297"/>
      <c r="BN20" s="298"/>
      <c r="BO20" s="297"/>
      <c r="BP20" s="297"/>
      <c r="BQ20" s="298"/>
      <c r="BR20" s="297"/>
      <c r="BS20" s="297"/>
      <c r="BT20" s="298"/>
      <c r="BU20" s="297"/>
      <c r="BV20" s="297"/>
      <c r="BW20" s="298"/>
      <c r="BX20" s="297"/>
      <c r="BY20" s="297"/>
      <c r="BZ20" s="298"/>
      <c r="CA20" s="297"/>
      <c r="CB20" s="297"/>
      <c r="CC20" s="298"/>
      <c r="CD20" s="297"/>
      <c r="CE20" s="297"/>
      <c r="CF20" s="298"/>
      <c r="CG20" s="297"/>
      <c r="CH20" s="297"/>
      <c r="CI20" s="298"/>
      <c r="CJ20" s="297"/>
      <c r="CK20" s="297"/>
      <c r="CL20" s="298"/>
      <c r="CM20" s="297"/>
      <c r="CN20" s="297"/>
      <c r="CO20" s="298"/>
      <c r="CP20" s="297"/>
      <c r="CQ20" s="297"/>
      <c r="CR20" s="298"/>
      <c r="CS20" s="297"/>
      <c r="CT20" s="297"/>
      <c r="CU20" s="298"/>
      <c r="CV20" s="297"/>
      <c r="CW20" s="297"/>
      <c r="CX20" s="298"/>
      <c r="CY20" s="297"/>
      <c r="CZ20" s="297"/>
      <c r="DA20" s="298"/>
      <c r="DB20" s="297"/>
      <c r="DC20" s="297"/>
      <c r="DD20" s="298"/>
      <c r="DE20" s="297"/>
      <c r="DF20" s="297"/>
      <c r="DG20" s="298"/>
      <c r="DH20" s="297"/>
      <c r="DI20" s="297"/>
      <c r="DJ20" s="298"/>
      <c r="DK20" s="297"/>
      <c r="DL20" s="297"/>
      <c r="DM20" s="298"/>
      <c r="DN20" s="297"/>
      <c r="DO20" s="297"/>
      <c r="DP20" s="298"/>
      <c r="DQ20" s="297"/>
      <c r="DR20" s="297"/>
      <c r="DS20" s="298"/>
      <c r="DT20" s="297"/>
      <c r="DU20" s="297"/>
      <c r="DV20" s="298"/>
      <c r="DW20" s="297"/>
      <c r="DX20" s="297"/>
      <c r="DY20" s="298"/>
      <c r="DZ20" s="297"/>
      <c r="EA20" s="297"/>
      <c r="EB20" s="298"/>
      <c r="EC20" s="297"/>
      <c r="ED20" s="297"/>
      <c r="EE20" s="298"/>
      <c r="EF20" s="297"/>
      <c r="EG20" s="297"/>
      <c r="EH20" s="298"/>
      <c r="EI20" s="297"/>
      <c r="EJ20" s="297"/>
      <c r="EK20" s="298"/>
      <c r="EL20" s="297"/>
      <c r="EM20" s="297"/>
      <c r="EN20" s="298"/>
      <c r="EO20" s="297"/>
      <c r="EP20" s="297"/>
      <c r="EQ20" s="298"/>
      <c r="ER20" s="297"/>
      <c r="ES20" s="297"/>
      <c r="ET20" s="298"/>
      <c r="EU20" s="297"/>
      <c r="EV20" s="297"/>
      <c r="EW20" s="298"/>
      <c r="EX20" s="297"/>
      <c r="EY20" s="297"/>
      <c r="EZ20" s="298"/>
      <c r="FA20" s="297"/>
      <c r="FB20" s="297"/>
      <c r="FC20" s="298"/>
      <c r="FD20" s="297"/>
      <c r="FE20" s="297"/>
      <c r="FF20" s="298"/>
      <c r="FG20" s="297"/>
      <c r="FH20" s="297"/>
      <c r="FI20" s="298"/>
      <c r="FJ20" s="297"/>
      <c r="FK20" s="297"/>
      <c r="FL20" s="298"/>
      <c r="FM20" s="297"/>
      <c r="FN20" s="297"/>
      <c r="FO20" s="298"/>
      <c r="FP20" s="297"/>
      <c r="FQ20" s="297"/>
      <c r="FR20" s="298"/>
      <c r="FS20" s="297"/>
      <c r="FT20" s="297"/>
      <c r="FU20" s="298"/>
      <c r="FV20" s="297"/>
      <c r="FW20" s="297"/>
      <c r="FX20" s="298"/>
      <c r="FY20" s="297"/>
      <c r="FZ20" s="297"/>
      <c r="GA20" s="298"/>
      <c r="GB20" s="297"/>
      <c r="GC20" s="297"/>
      <c r="GD20" s="298"/>
      <c r="GE20" s="297"/>
      <c r="GF20" s="297"/>
      <c r="GG20" s="298"/>
      <c r="GH20" s="297"/>
      <c r="GI20" s="297"/>
      <c r="GJ20" s="298"/>
      <c r="GK20" s="297"/>
      <c r="GL20" s="297"/>
      <c r="GM20" s="298"/>
      <c r="GN20" s="297"/>
      <c r="GO20" s="297"/>
      <c r="GP20" s="298"/>
      <c r="GQ20" s="297"/>
      <c r="GR20" s="297"/>
      <c r="GS20" s="298"/>
      <c r="GT20" s="297"/>
      <c r="GU20" s="297"/>
      <c r="GV20" s="298"/>
      <c r="GW20" s="297"/>
      <c r="GX20" s="297"/>
      <c r="GY20" s="298"/>
      <c r="GZ20" s="297"/>
      <c r="HA20" s="297"/>
      <c r="HB20" s="298"/>
      <c r="HC20" s="297"/>
      <c r="HD20" s="297"/>
      <c r="HE20" s="298"/>
      <c r="HF20" s="297"/>
      <c r="HG20" s="297"/>
      <c r="HH20" s="298"/>
      <c r="HI20" s="297"/>
      <c r="HJ20" s="297"/>
      <c r="HK20" s="298"/>
      <c r="HL20" s="297"/>
      <c r="HM20" s="297"/>
      <c r="HN20" s="298"/>
      <c r="HO20" s="297"/>
      <c r="HP20" s="297"/>
      <c r="HQ20" s="298"/>
      <c r="HR20" s="297"/>
      <c r="HS20" s="297"/>
      <c r="HT20" s="298"/>
      <c r="HU20" s="297"/>
      <c r="HV20" s="297"/>
      <c r="HW20" s="298"/>
      <c r="HX20" s="297"/>
      <c r="HY20" s="297"/>
      <c r="HZ20" s="298"/>
      <c r="IA20" s="297"/>
      <c r="IB20" s="297"/>
      <c r="IC20" s="298"/>
      <c r="ID20" s="297"/>
      <c r="IE20" s="297"/>
      <c r="IF20" s="298"/>
      <c r="IG20" s="297"/>
      <c r="IH20" s="297"/>
      <c r="II20" s="298"/>
      <c r="IJ20" s="297"/>
    </row>
    <row r="21" spans="2:244" ht="18" customHeight="1" thickBot="1" x14ac:dyDescent="0.35">
      <c r="B21" s="1000"/>
      <c r="C21" s="700">
        <v>14</v>
      </c>
      <c r="D21" s="295" t="s">
        <v>442</v>
      </c>
      <c r="E21" s="297"/>
      <c r="F21" s="298"/>
      <c r="G21" s="297"/>
      <c r="H21" s="297"/>
      <c r="I21" s="298"/>
      <c r="J21" s="297"/>
      <c r="K21" s="297"/>
      <c r="L21" s="298"/>
      <c r="M21" s="297"/>
      <c r="N21" s="297"/>
      <c r="O21" s="298"/>
      <c r="P21" s="297"/>
      <c r="Q21" s="297"/>
      <c r="R21" s="298"/>
      <c r="S21" s="297"/>
      <c r="T21" s="297"/>
      <c r="U21" s="298"/>
      <c r="V21" s="297"/>
      <c r="W21" s="297"/>
      <c r="X21" s="298"/>
      <c r="Y21" s="297"/>
      <c r="Z21" s="297"/>
      <c r="AA21" s="298"/>
      <c r="AB21" s="297"/>
      <c r="AC21" s="297"/>
      <c r="AD21" s="298"/>
      <c r="AE21" s="297"/>
      <c r="AF21" s="297"/>
      <c r="AG21" s="298"/>
      <c r="AH21" s="297"/>
      <c r="AI21" s="297"/>
      <c r="AJ21" s="298"/>
      <c r="AK21" s="297"/>
      <c r="AL21" s="297"/>
      <c r="AM21" s="298"/>
      <c r="AN21" s="297"/>
      <c r="AO21" s="297"/>
      <c r="AP21" s="298"/>
      <c r="AQ21" s="297"/>
      <c r="AR21" s="297"/>
      <c r="AS21" s="298"/>
      <c r="AT21" s="297"/>
      <c r="AU21" s="297"/>
      <c r="AV21" s="298"/>
      <c r="AW21" s="297"/>
      <c r="AX21" s="297"/>
      <c r="AY21" s="298"/>
      <c r="AZ21" s="297"/>
      <c r="BA21" s="297"/>
      <c r="BB21" s="298"/>
      <c r="BC21" s="297"/>
      <c r="BD21" s="297"/>
      <c r="BE21" s="298"/>
      <c r="BF21" s="297"/>
      <c r="BG21" s="297"/>
      <c r="BH21" s="298"/>
      <c r="BI21" s="297"/>
      <c r="BJ21" s="297"/>
      <c r="BK21" s="298"/>
      <c r="BL21" s="297"/>
      <c r="BM21" s="297"/>
      <c r="BN21" s="298"/>
      <c r="BO21" s="297"/>
      <c r="BP21" s="297"/>
      <c r="BQ21" s="298"/>
      <c r="BR21" s="297"/>
      <c r="BS21" s="297"/>
      <c r="BT21" s="298"/>
      <c r="BU21" s="297"/>
      <c r="BV21" s="297"/>
      <c r="BW21" s="298"/>
      <c r="BX21" s="297"/>
      <c r="BY21" s="297"/>
      <c r="BZ21" s="298"/>
      <c r="CA21" s="297"/>
      <c r="CB21" s="297"/>
      <c r="CC21" s="298"/>
      <c r="CD21" s="297"/>
      <c r="CE21" s="297"/>
      <c r="CF21" s="298"/>
      <c r="CG21" s="297"/>
      <c r="CH21" s="297"/>
      <c r="CI21" s="298"/>
      <c r="CJ21" s="297"/>
      <c r="CK21" s="297"/>
      <c r="CL21" s="298"/>
      <c r="CM21" s="297"/>
      <c r="CN21" s="297"/>
      <c r="CO21" s="298"/>
      <c r="CP21" s="297"/>
      <c r="CQ21" s="297"/>
      <c r="CR21" s="298"/>
      <c r="CS21" s="297"/>
      <c r="CT21" s="297"/>
      <c r="CU21" s="298"/>
      <c r="CV21" s="297"/>
      <c r="CW21" s="297"/>
      <c r="CX21" s="298"/>
      <c r="CY21" s="297"/>
      <c r="CZ21" s="297"/>
      <c r="DA21" s="298"/>
      <c r="DB21" s="297"/>
      <c r="DC21" s="297"/>
      <c r="DD21" s="298"/>
      <c r="DE21" s="297"/>
      <c r="DF21" s="297"/>
      <c r="DG21" s="298"/>
      <c r="DH21" s="297"/>
      <c r="DI21" s="297"/>
      <c r="DJ21" s="298"/>
      <c r="DK21" s="297"/>
      <c r="DL21" s="297"/>
      <c r="DM21" s="298"/>
      <c r="DN21" s="297"/>
      <c r="DO21" s="297"/>
      <c r="DP21" s="298"/>
      <c r="DQ21" s="297"/>
      <c r="DR21" s="297"/>
      <c r="DS21" s="298"/>
      <c r="DT21" s="297"/>
      <c r="DU21" s="297"/>
      <c r="DV21" s="298"/>
      <c r="DW21" s="297"/>
      <c r="DX21" s="297"/>
      <c r="DY21" s="298"/>
      <c r="DZ21" s="297"/>
      <c r="EA21" s="297"/>
      <c r="EB21" s="298"/>
      <c r="EC21" s="297"/>
      <c r="ED21" s="297"/>
      <c r="EE21" s="298"/>
      <c r="EF21" s="297"/>
      <c r="EG21" s="297"/>
      <c r="EH21" s="298"/>
      <c r="EI21" s="297"/>
      <c r="EJ21" s="297"/>
      <c r="EK21" s="298"/>
      <c r="EL21" s="297"/>
      <c r="EM21" s="297"/>
      <c r="EN21" s="298"/>
      <c r="EO21" s="297"/>
      <c r="EP21" s="297"/>
      <c r="EQ21" s="298"/>
      <c r="ER21" s="297"/>
      <c r="ES21" s="297"/>
      <c r="ET21" s="298"/>
      <c r="EU21" s="297"/>
      <c r="EV21" s="297"/>
      <c r="EW21" s="298"/>
      <c r="EX21" s="297"/>
      <c r="EY21" s="297"/>
      <c r="EZ21" s="298"/>
      <c r="FA21" s="297"/>
      <c r="FB21" s="297"/>
      <c r="FC21" s="298"/>
      <c r="FD21" s="297"/>
      <c r="FE21" s="297"/>
      <c r="FF21" s="298"/>
      <c r="FG21" s="297"/>
      <c r="FH21" s="297"/>
      <c r="FI21" s="298"/>
      <c r="FJ21" s="297"/>
      <c r="FK21" s="297"/>
      <c r="FL21" s="298"/>
      <c r="FM21" s="297"/>
      <c r="FN21" s="297"/>
      <c r="FO21" s="298"/>
      <c r="FP21" s="297"/>
      <c r="FQ21" s="297"/>
      <c r="FR21" s="298"/>
      <c r="FS21" s="297"/>
      <c r="FT21" s="297"/>
      <c r="FU21" s="298"/>
      <c r="FV21" s="297"/>
      <c r="FW21" s="297"/>
      <c r="FX21" s="298"/>
      <c r="FY21" s="297"/>
      <c r="FZ21" s="297"/>
      <c r="GA21" s="298"/>
      <c r="GB21" s="297"/>
      <c r="GC21" s="297"/>
      <c r="GD21" s="298"/>
      <c r="GE21" s="297"/>
      <c r="GF21" s="297"/>
      <c r="GG21" s="298"/>
      <c r="GH21" s="297"/>
      <c r="GI21" s="297"/>
      <c r="GJ21" s="298"/>
      <c r="GK21" s="297"/>
      <c r="GL21" s="297"/>
      <c r="GM21" s="298"/>
      <c r="GN21" s="297"/>
      <c r="GO21" s="297"/>
      <c r="GP21" s="298"/>
      <c r="GQ21" s="297"/>
      <c r="GR21" s="297"/>
      <c r="GS21" s="298"/>
      <c r="GT21" s="297"/>
      <c r="GU21" s="297"/>
      <c r="GV21" s="298"/>
      <c r="GW21" s="297"/>
      <c r="GX21" s="297"/>
      <c r="GY21" s="298"/>
      <c r="GZ21" s="297"/>
      <c r="HA21" s="297"/>
      <c r="HB21" s="298"/>
      <c r="HC21" s="297"/>
      <c r="HD21" s="297"/>
      <c r="HE21" s="298"/>
      <c r="HF21" s="297"/>
      <c r="HG21" s="297"/>
      <c r="HH21" s="298"/>
      <c r="HI21" s="297"/>
      <c r="HJ21" s="297"/>
      <c r="HK21" s="298"/>
      <c r="HL21" s="297"/>
      <c r="HM21" s="297"/>
      <c r="HN21" s="298"/>
      <c r="HO21" s="297"/>
      <c r="HP21" s="297"/>
      <c r="HQ21" s="298"/>
      <c r="HR21" s="297"/>
      <c r="HS21" s="297"/>
      <c r="HT21" s="298"/>
      <c r="HU21" s="297"/>
      <c r="HV21" s="297"/>
      <c r="HW21" s="298"/>
      <c r="HX21" s="297"/>
      <c r="HY21" s="297"/>
      <c r="HZ21" s="298"/>
      <c r="IA21" s="297"/>
      <c r="IB21" s="297"/>
      <c r="IC21" s="298"/>
      <c r="ID21" s="297"/>
      <c r="IE21" s="297"/>
      <c r="IF21" s="298"/>
      <c r="IG21" s="297"/>
      <c r="IH21" s="297"/>
      <c r="II21" s="298"/>
      <c r="IJ21" s="297"/>
    </row>
    <row r="22" spans="2:244" ht="18" customHeight="1" thickBot="1" x14ac:dyDescent="0.35">
      <c r="B22" s="1000"/>
      <c r="C22" s="700">
        <v>15</v>
      </c>
      <c r="D22" s="294" t="s">
        <v>443</v>
      </c>
      <c r="E22" s="297"/>
      <c r="F22" s="298"/>
      <c r="G22" s="297"/>
      <c r="H22" s="297"/>
      <c r="I22" s="298"/>
      <c r="J22" s="297"/>
      <c r="K22" s="297"/>
      <c r="L22" s="298"/>
      <c r="M22" s="297"/>
      <c r="N22" s="297"/>
      <c r="O22" s="298"/>
      <c r="P22" s="297"/>
      <c r="Q22" s="297"/>
      <c r="R22" s="298"/>
      <c r="S22" s="297"/>
      <c r="T22" s="297"/>
      <c r="U22" s="298"/>
      <c r="V22" s="297"/>
      <c r="W22" s="297"/>
      <c r="X22" s="298"/>
      <c r="Y22" s="297"/>
      <c r="Z22" s="297"/>
      <c r="AA22" s="298"/>
      <c r="AB22" s="297"/>
      <c r="AC22" s="297"/>
      <c r="AD22" s="298"/>
      <c r="AE22" s="297"/>
      <c r="AF22" s="297"/>
      <c r="AG22" s="298"/>
      <c r="AH22" s="297"/>
      <c r="AI22" s="297"/>
      <c r="AJ22" s="298"/>
      <c r="AK22" s="297"/>
      <c r="AL22" s="297"/>
      <c r="AM22" s="298"/>
      <c r="AN22" s="297"/>
      <c r="AO22" s="297"/>
      <c r="AP22" s="298"/>
      <c r="AQ22" s="297"/>
      <c r="AR22" s="297"/>
      <c r="AS22" s="298"/>
      <c r="AT22" s="297"/>
      <c r="AU22" s="297"/>
      <c r="AV22" s="298"/>
      <c r="AW22" s="297"/>
      <c r="AX22" s="297"/>
      <c r="AY22" s="298"/>
      <c r="AZ22" s="297"/>
      <c r="BA22" s="297"/>
      <c r="BB22" s="298"/>
      <c r="BC22" s="297"/>
      <c r="BD22" s="297"/>
      <c r="BE22" s="298"/>
      <c r="BF22" s="297"/>
      <c r="BG22" s="297"/>
      <c r="BH22" s="298"/>
      <c r="BI22" s="297"/>
      <c r="BJ22" s="297"/>
      <c r="BK22" s="298"/>
      <c r="BL22" s="297"/>
      <c r="BM22" s="297"/>
      <c r="BN22" s="298"/>
      <c r="BO22" s="297"/>
      <c r="BP22" s="297"/>
      <c r="BQ22" s="298"/>
      <c r="BR22" s="297"/>
      <c r="BS22" s="297"/>
      <c r="BT22" s="298"/>
      <c r="BU22" s="297"/>
      <c r="BV22" s="297"/>
      <c r="BW22" s="298"/>
      <c r="BX22" s="297"/>
      <c r="BY22" s="297"/>
      <c r="BZ22" s="298"/>
      <c r="CA22" s="297"/>
      <c r="CB22" s="297"/>
      <c r="CC22" s="298"/>
      <c r="CD22" s="297"/>
      <c r="CE22" s="297"/>
      <c r="CF22" s="298"/>
      <c r="CG22" s="297"/>
      <c r="CH22" s="297"/>
      <c r="CI22" s="298"/>
      <c r="CJ22" s="297"/>
      <c r="CK22" s="297"/>
      <c r="CL22" s="298"/>
      <c r="CM22" s="297"/>
      <c r="CN22" s="297"/>
      <c r="CO22" s="298"/>
      <c r="CP22" s="297"/>
      <c r="CQ22" s="297"/>
      <c r="CR22" s="298"/>
      <c r="CS22" s="297"/>
      <c r="CT22" s="297"/>
      <c r="CU22" s="298"/>
      <c r="CV22" s="297"/>
      <c r="CW22" s="297"/>
      <c r="CX22" s="298"/>
      <c r="CY22" s="297"/>
      <c r="CZ22" s="297"/>
      <c r="DA22" s="298"/>
      <c r="DB22" s="297"/>
      <c r="DC22" s="297"/>
      <c r="DD22" s="298"/>
      <c r="DE22" s="297"/>
      <c r="DF22" s="297"/>
      <c r="DG22" s="298"/>
      <c r="DH22" s="297"/>
      <c r="DI22" s="297"/>
      <c r="DJ22" s="298"/>
      <c r="DK22" s="297"/>
      <c r="DL22" s="297"/>
      <c r="DM22" s="298"/>
      <c r="DN22" s="297"/>
      <c r="DO22" s="297"/>
      <c r="DP22" s="298"/>
      <c r="DQ22" s="297"/>
      <c r="DR22" s="297"/>
      <c r="DS22" s="298"/>
      <c r="DT22" s="297"/>
      <c r="DU22" s="297"/>
      <c r="DV22" s="298"/>
      <c r="DW22" s="297"/>
      <c r="DX22" s="297"/>
      <c r="DY22" s="298"/>
      <c r="DZ22" s="297"/>
      <c r="EA22" s="297"/>
      <c r="EB22" s="298"/>
      <c r="EC22" s="297"/>
      <c r="ED22" s="297"/>
      <c r="EE22" s="298"/>
      <c r="EF22" s="297"/>
      <c r="EG22" s="297"/>
      <c r="EH22" s="298"/>
      <c r="EI22" s="297"/>
      <c r="EJ22" s="297"/>
      <c r="EK22" s="298"/>
      <c r="EL22" s="297"/>
      <c r="EM22" s="297"/>
      <c r="EN22" s="298"/>
      <c r="EO22" s="297"/>
      <c r="EP22" s="297"/>
      <c r="EQ22" s="298"/>
      <c r="ER22" s="297"/>
      <c r="ES22" s="297"/>
      <c r="ET22" s="298"/>
      <c r="EU22" s="297"/>
      <c r="EV22" s="297"/>
      <c r="EW22" s="298"/>
      <c r="EX22" s="297"/>
      <c r="EY22" s="297"/>
      <c r="EZ22" s="298"/>
      <c r="FA22" s="297"/>
      <c r="FB22" s="297"/>
      <c r="FC22" s="298"/>
      <c r="FD22" s="297"/>
      <c r="FE22" s="297"/>
      <c r="FF22" s="298"/>
      <c r="FG22" s="297"/>
      <c r="FH22" s="297"/>
      <c r="FI22" s="298"/>
      <c r="FJ22" s="297"/>
      <c r="FK22" s="297"/>
      <c r="FL22" s="298"/>
      <c r="FM22" s="297"/>
      <c r="FN22" s="297"/>
      <c r="FO22" s="298"/>
      <c r="FP22" s="297"/>
      <c r="FQ22" s="297"/>
      <c r="FR22" s="298"/>
      <c r="FS22" s="297"/>
      <c r="FT22" s="297"/>
      <c r="FU22" s="298"/>
      <c r="FV22" s="297"/>
      <c r="FW22" s="297"/>
      <c r="FX22" s="298"/>
      <c r="FY22" s="297"/>
      <c r="FZ22" s="297"/>
      <c r="GA22" s="298"/>
      <c r="GB22" s="297"/>
      <c r="GC22" s="297"/>
      <c r="GD22" s="298"/>
      <c r="GE22" s="297"/>
      <c r="GF22" s="297"/>
      <c r="GG22" s="298"/>
      <c r="GH22" s="297"/>
      <c r="GI22" s="297"/>
      <c r="GJ22" s="298"/>
      <c r="GK22" s="297"/>
      <c r="GL22" s="297"/>
      <c r="GM22" s="298"/>
      <c r="GN22" s="297"/>
      <c r="GO22" s="297"/>
      <c r="GP22" s="298"/>
      <c r="GQ22" s="297"/>
      <c r="GR22" s="297"/>
      <c r="GS22" s="298"/>
      <c r="GT22" s="297"/>
      <c r="GU22" s="297"/>
      <c r="GV22" s="298"/>
      <c r="GW22" s="297"/>
      <c r="GX22" s="297"/>
      <c r="GY22" s="298"/>
      <c r="GZ22" s="297"/>
      <c r="HA22" s="297"/>
      <c r="HB22" s="298"/>
      <c r="HC22" s="297"/>
      <c r="HD22" s="297"/>
      <c r="HE22" s="298"/>
      <c r="HF22" s="297"/>
      <c r="HG22" s="297"/>
      <c r="HH22" s="298"/>
      <c r="HI22" s="297"/>
      <c r="HJ22" s="297"/>
      <c r="HK22" s="298"/>
      <c r="HL22" s="297"/>
      <c r="HM22" s="297"/>
      <c r="HN22" s="298"/>
      <c r="HO22" s="297"/>
      <c r="HP22" s="297"/>
      <c r="HQ22" s="298"/>
      <c r="HR22" s="297"/>
      <c r="HS22" s="297"/>
      <c r="HT22" s="298"/>
      <c r="HU22" s="297"/>
      <c r="HV22" s="297"/>
      <c r="HW22" s="298"/>
      <c r="HX22" s="297"/>
      <c r="HY22" s="297"/>
      <c r="HZ22" s="298"/>
      <c r="IA22" s="297"/>
      <c r="IB22" s="297"/>
      <c r="IC22" s="298"/>
      <c r="ID22" s="297"/>
      <c r="IE22" s="297"/>
      <c r="IF22" s="298"/>
      <c r="IG22" s="297"/>
      <c r="IH22" s="297"/>
      <c r="II22" s="298"/>
      <c r="IJ22" s="297"/>
    </row>
    <row r="23" spans="2:244" ht="18" customHeight="1" thickBot="1" x14ac:dyDescent="0.35">
      <c r="B23" s="1000"/>
      <c r="C23" s="700">
        <v>16</v>
      </c>
      <c r="D23" s="295" t="s">
        <v>444</v>
      </c>
      <c r="E23" s="297"/>
      <c r="F23" s="298"/>
      <c r="G23" s="297"/>
      <c r="H23" s="297"/>
      <c r="I23" s="298"/>
      <c r="J23" s="297"/>
      <c r="K23" s="297"/>
      <c r="L23" s="298"/>
      <c r="M23" s="297"/>
      <c r="N23" s="297"/>
      <c r="O23" s="298"/>
      <c r="P23" s="297"/>
      <c r="Q23" s="297"/>
      <c r="R23" s="298"/>
      <c r="S23" s="297"/>
      <c r="T23" s="297"/>
      <c r="U23" s="298"/>
      <c r="V23" s="297"/>
      <c r="W23" s="297"/>
      <c r="X23" s="298"/>
      <c r="Y23" s="297"/>
      <c r="Z23" s="297"/>
      <c r="AA23" s="298"/>
      <c r="AB23" s="297"/>
      <c r="AC23" s="297"/>
      <c r="AD23" s="298"/>
      <c r="AE23" s="297"/>
      <c r="AF23" s="297"/>
      <c r="AG23" s="298"/>
      <c r="AH23" s="297"/>
      <c r="AI23" s="297"/>
      <c r="AJ23" s="298"/>
      <c r="AK23" s="297"/>
      <c r="AL23" s="297"/>
      <c r="AM23" s="298"/>
      <c r="AN23" s="297"/>
      <c r="AO23" s="297"/>
      <c r="AP23" s="298"/>
      <c r="AQ23" s="297"/>
      <c r="AR23" s="297"/>
      <c r="AS23" s="298"/>
      <c r="AT23" s="297"/>
      <c r="AU23" s="297"/>
      <c r="AV23" s="298"/>
      <c r="AW23" s="297"/>
      <c r="AX23" s="297"/>
      <c r="AY23" s="298"/>
      <c r="AZ23" s="297"/>
      <c r="BA23" s="297"/>
      <c r="BB23" s="298"/>
      <c r="BC23" s="297"/>
      <c r="BD23" s="297"/>
      <c r="BE23" s="298"/>
      <c r="BF23" s="297"/>
      <c r="BG23" s="297"/>
      <c r="BH23" s="298"/>
      <c r="BI23" s="297"/>
      <c r="BJ23" s="297"/>
      <c r="BK23" s="298"/>
      <c r="BL23" s="297"/>
      <c r="BM23" s="297"/>
      <c r="BN23" s="298"/>
      <c r="BO23" s="297"/>
      <c r="BP23" s="297"/>
      <c r="BQ23" s="298"/>
      <c r="BR23" s="297"/>
      <c r="BS23" s="297"/>
      <c r="BT23" s="298"/>
      <c r="BU23" s="297"/>
      <c r="BV23" s="297"/>
      <c r="BW23" s="298"/>
      <c r="BX23" s="297"/>
      <c r="BY23" s="297"/>
      <c r="BZ23" s="298"/>
      <c r="CA23" s="297"/>
      <c r="CB23" s="297"/>
      <c r="CC23" s="298"/>
      <c r="CD23" s="297"/>
      <c r="CE23" s="297"/>
      <c r="CF23" s="298"/>
      <c r="CG23" s="297"/>
      <c r="CH23" s="297"/>
      <c r="CI23" s="298"/>
      <c r="CJ23" s="297"/>
      <c r="CK23" s="297"/>
      <c r="CL23" s="298"/>
      <c r="CM23" s="297"/>
      <c r="CN23" s="297"/>
      <c r="CO23" s="298"/>
      <c r="CP23" s="297"/>
      <c r="CQ23" s="297"/>
      <c r="CR23" s="298"/>
      <c r="CS23" s="297"/>
      <c r="CT23" s="297"/>
      <c r="CU23" s="298"/>
      <c r="CV23" s="297"/>
      <c r="CW23" s="297"/>
      <c r="CX23" s="298"/>
      <c r="CY23" s="297"/>
      <c r="CZ23" s="297"/>
      <c r="DA23" s="298"/>
      <c r="DB23" s="297"/>
      <c r="DC23" s="297"/>
      <c r="DD23" s="298"/>
      <c r="DE23" s="297"/>
      <c r="DF23" s="297"/>
      <c r="DG23" s="298"/>
      <c r="DH23" s="297"/>
      <c r="DI23" s="297"/>
      <c r="DJ23" s="298"/>
      <c r="DK23" s="297"/>
      <c r="DL23" s="297"/>
      <c r="DM23" s="298"/>
      <c r="DN23" s="297"/>
      <c r="DO23" s="297"/>
      <c r="DP23" s="298"/>
      <c r="DQ23" s="297"/>
      <c r="DR23" s="297"/>
      <c r="DS23" s="298"/>
      <c r="DT23" s="297"/>
      <c r="DU23" s="297"/>
      <c r="DV23" s="298"/>
      <c r="DW23" s="297"/>
      <c r="DX23" s="297"/>
      <c r="DY23" s="298"/>
      <c r="DZ23" s="297"/>
      <c r="EA23" s="297"/>
      <c r="EB23" s="298"/>
      <c r="EC23" s="297"/>
      <c r="ED23" s="297"/>
      <c r="EE23" s="298"/>
      <c r="EF23" s="297"/>
      <c r="EG23" s="297"/>
      <c r="EH23" s="298"/>
      <c r="EI23" s="297"/>
      <c r="EJ23" s="297"/>
      <c r="EK23" s="298"/>
      <c r="EL23" s="297"/>
      <c r="EM23" s="297"/>
      <c r="EN23" s="298"/>
      <c r="EO23" s="297"/>
      <c r="EP23" s="297"/>
      <c r="EQ23" s="298"/>
      <c r="ER23" s="297"/>
      <c r="ES23" s="297"/>
      <c r="ET23" s="298"/>
      <c r="EU23" s="297"/>
      <c r="EV23" s="297"/>
      <c r="EW23" s="298"/>
      <c r="EX23" s="297"/>
      <c r="EY23" s="297"/>
      <c r="EZ23" s="298"/>
      <c r="FA23" s="297"/>
      <c r="FB23" s="297"/>
      <c r="FC23" s="298"/>
      <c r="FD23" s="297"/>
      <c r="FE23" s="297"/>
      <c r="FF23" s="298"/>
      <c r="FG23" s="297"/>
      <c r="FH23" s="297"/>
      <c r="FI23" s="298"/>
      <c r="FJ23" s="297"/>
      <c r="FK23" s="297"/>
      <c r="FL23" s="298"/>
      <c r="FM23" s="297"/>
      <c r="FN23" s="297"/>
      <c r="FO23" s="298"/>
      <c r="FP23" s="297"/>
      <c r="FQ23" s="297"/>
      <c r="FR23" s="298"/>
      <c r="FS23" s="297"/>
      <c r="FT23" s="297"/>
      <c r="FU23" s="298"/>
      <c r="FV23" s="297"/>
      <c r="FW23" s="297"/>
      <c r="FX23" s="298"/>
      <c r="FY23" s="297"/>
      <c r="FZ23" s="297"/>
      <c r="GA23" s="298"/>
      <c r="GB23" s="297"/>
      <c r="GC23" s="297"/>
      <c r="GD23" s="298"/>
      <c r="GE23" s="297"/>
      <c r="GF23" s="297"/>
      <c r="GG23" s="298"/>
      <c r="GH23" s="297"/>
      <c r="GI23" s="297"/>
      <c r="GJ23" s="298"/>
      <c r="GK23" s="297"/>
      <c r="GL23" s="297"/>
      <c r="GM23" s="298"/>
      <c r="GN23" s="297"/>
      <c r="GO23" s="297"/>
      <c r="GP23" s="298"/>
      <c r="GQ23" s="297"/>
      <c r="GR23" s="297"/>
      <c r="GS23" s="298"/>
      <c r="GT23" s="297"/>
      <c r="GU23" s="297"/>
      <c r="GV23" s="298"/>
      <c r="GW23" s="297"/>
      <c r="GX23" s="297"/>
      <c r="GY23" s="298"/>
      <c r="GZ23" s="297"/>
      <c r="HA23" s="297"/>
      <c r="HB23" s="298"/>
      <c r="HC23" s="297"/>
      <c r="HD23" s="297"/>
      <c r="HE23" s="298"/>
      <c r="HF23" s="297"/>
      <c r="HG23" s="297"/>
      <c r="HH23" s="298"/>
      <c r="HI23" s="297"/>
      <c r="HJ23" s="297"/>
      <c r="HK23" s="298"/>
      <c r="HL23" s="297"/>
      <c r="HM23" s="297"/>
      <c r="HN23" s="298"/>
      <c r="HO23" s="297"/>
      <c r="HP23" s="297"/>
      <c r="HQ23" s="298"/>
      <c r="HR23" s="297"/>
      <c r="HS23" s="297"/>
      <c r="HT23" s="298"/>
      <c r="HU23" s="297"/>
      <c r="HV23" s="297"/>
      <c r="HW23" s="298"/>
      <c r="HX23" s="297"/>
      <c r="HY23" s="297"/>
      <c r="HZ23" s="298"/>
      <c r="IA23" s="297"/>
      <c r="IB23" s="297"/>
      <c r="IC23" s="298"/>
      <c r="ID23" s="297"/>
      <c r="IE23" s="297"/>
      <c r="IF23" s="298"/>
      <c r="IG23" s="297"/>
      <c r="IH23" s="297"/>
      <c r="II23" s="298"/>
      <c r="IJ23" s="297"/>
    </row>
    <row r="24" spans="2:244" ht="18" customHeight="1" thickBot="1" x14ac:dyDescent="0.35">
      <c r="B24" s="1000"/>
      <c r="C24" s="700">
        <v>17</v>
      </c>
      <c r="D24" s="294" t="s">
        <v>445</v>
      </c>
      <c r="E24" s="297"/>
      <c r="F24" s="298"/>
      <c r="G24" s="297"/>
      <c r="H24" s="297"/>
      <c r="I24" s="298"/>
      <c r="J24" s="297"/>
      <c r="K24" s="297"/>
      <c r="L24" s="298"/>
      <c r="M24" s="297"/>
      <c r="N24" s="297"/>
      <c r="O24" s="298"/>
      <c r="P24" s="297"/>
      <c r="Q24" s="297"/>
      <c r="R24" s="298"/>
      <c r="S24" s="297"/>
      <c r="T24" s="297"/>
      <c r="U24" s="298"/>
      <c r="V24" s="297"/>
      <c r="W24" s="297"/>
      <c r="X24" s="298"/>
      <c r="Y24" s="297"/>
      <c r="Z24" s="297"/>
      <c r="AA24" s="298"/>
      <c r="AB24" s="297"/>
      <c r="AC24" s="297"/>
      <c r="AD24" s="298"/>
      <c r="AE24" s="297"/>
      <c r="AF24" s="297"/>
      <c r="AG24" s="298"/>
      <c r="AH24" s="297"/>
      <c r="AI24" s="297"/>
      <c r="AJ24" s="298"/>
      <c r="AK24" s="297"/>
      <c r="AL24" s="297"/>
      <c r="AM24" s="298"/>
      <c r="AN24" s="297"/>
      <c r="AO24" s="297"/>
      <c r="AP24" s="298"/>
      <c r="AQ24" s="297"/>
      <c r="AR24" s="297"/>
      <c r="AS24" s="298"/>
      <c r="AT24" s="297"/>
      <c r="AU24" s="297"/>
      <c r="AV24" s="298"/>
      <c r="AW24" s="297"/>
      <c r="AX24" s="297"/>
      <c r="AY24" s="298"/>
      <c r="AZ24" s="297"/>
      <c r="BA24" s="297"/>
      <c r="BB24" s="298"/>
      <c r="BC24" s="297"/>
      <c r="BD24" s="297"/>
      <c r="BE24" s="298"/>
      <c r="BF24" s="297"/>
      <c r="BG24" s="297"/>
      <c r="BH24" s="298"/>
      <c r="BI24" s="297"/>
      <c r="BJ24" s="297"/>
      <c r="BK24" s="298"/>
      <c r="BL24" s="297"/>
      <c r="BM24" s="297"/>
      <c r="BN24" s="298"/>
      <c r="BO24" s="297"/>
      <c r="BP24" s="297"/>
      <c r="BQ24" s="298"/>
      <c r="BR24" s="297"/>
      <c r="BS24" s="297"/>
      <c r="BT24" s="298"/>
      <c r="BU24" s="297"/>
      <c r="BV24" s="297"/>
      <c r="BW24" s="298"/>
      <c r="BX24" s="297"/>
      <c r="BY24" s="297"/>
      <c r="BZ24" s="298"/>
      <c r="CA24" s="297"/>
      <c r="CB24" s="297"/>
      <c r="CC24" s="298"/>
      <c r="CD24" s="297"/>
      <c r="CE24" s="297"/>
      <c r="CF24" s="298"/>
      <c r="CG24" s="297"/>
      <c r="CH24" s="297"/>
      <c r="CI24" s="298"/>
      <c r="CJ24" s="297"/>
      <c r="CK24" s="297"/>
      <c r="CL24" s="298"/>
      <c r="CM24" s="297"/>
      <c r="CN24" s="297"/>
      <c r="CO24" s="298"/>
      <c r="CP24" s="297"/>
      <c r="CQ24" s="297"/>
      <c r="CR24" s="298"/>
      <c r="CS24" s="297"/>
      <c r="CT24" s="297"/>
      <c r="CU24" s="298"/>
      <c r="CV24" s="297"/>
      <c r="CW24" s="297"/>
      <c r="CX24" s="298"/>
      <c r="CY24" s="297"/>
      <c r="CZ24" s="297"/>
      <c r="DA24" s="298"/>
      <c r="DB24" s="297"/>
      <c r="DC24" s="297"/>
      <c r="DD24" s="298"/>
      <c r="DE24" s="297"/>
      <c r="DF24" s="297"/>
      <c r="DG24" s="298"/>
      <c r="DH24" s="297"/>
      <c r="DI24" s="297"/>
      <c r="DJ24" s="298"/>
      <c r="DK24" s="297"/>
      <c r="DL24" s="297"/>
      <c r="DM24" s="298"/>
      <c r="DN24" s="297"/>
      <c r="DO24" s="297"/>
      <c r="DP24" s="298"/>
      <c r="DQ24" s="297"/>
      <c r="DR24" s="297"/>
      <c r="DS24" s="298"/>
      <c r="DT24" s="297"/>
      <c r="DU24" s="297"/>
      <c r="DV24" s="298"/>
      <c r="DW24" s="297"/>
      <c r="DX24" s="297"/>
      <c r="DY24" s="298"/>
      <c r="DZ24" s="297"/>
      <c r="EA24" s="297"/>
      <c r="EB24" s="298"/>
      <c r="EC24" s="297"/>
      <c r="ED24" s="297"/>
      <c r="EE24" s="298"/>
      <c r="EF24" s="297"/>
      <c r="EG24" s="297"/>
      <c r="EH24" s="298"/>
      <c r="EI24" s="297"/>
      <c r="EJ24" s="297"/>
      <c r="EK24" s="298"/>
      <c r="EL24" s="297"/>
      <c r="EM24" s="297"/>
      <c r="EN24" s="298"/>
      <c r="EO24" s="297"/>
      <c r="EP24" s="297"/>
      <c r="EQ24" s="298"/>
      <c r="ER24" s="297"/>
      <c r="ES24" s="297"/>
      <c r="ET24" s="298"/>
      <c r="EU24" s="297"/>
      <c r="EV24" s="297"/>
      <c r="EW24" s="298"/>
      <c r="EX24" s="297"/>
      <c r="EY24" s="297"/>
      <c r="EZ24" s="298"/>
      <c r="FA24" s="297"/>
      <c r="FB24" s="297"/>
      <c r="FC24" s="298"/>
      <c r="FD24" s="297"/>
      <c r="FE24" s="297"/>
      <c r="FF24" s="298"/>
      <c r="FG24" s="297"/>
      <c r="FH24" s="297"/>
      <c r="FI24" s="298"/>
      <c r="FJ24" s="297"/>
      <c r="FK24" s="297"/>
      <c r="FL24" s="298"/>
      <c r="FM24" s="297"/>
      <c r="FN24" s="297"/>
      <c r="FO24" s="298"/>
      <c r="FP24" s="297"/>
      <c r="FQ24" s="297"/>
      <c r="FR24" s="298"/>
      <c r="FS24" s="297"/>
      <c r="FT24" s="297"/>
      <c r="FU24" s="298"/>
      <c r="FV24" s="297"/>
      <c r="FW24" s="297"/>
      <c r="FX24" s="298"/>
      <c r="FY24" s="297"/>
      <c r="FZ24" s="297"/>
      <c r="GA24" s="298"/>
      <c r="GB24" s="297"/>
      <c r="GC24" s="297"/>
      <c r="GD24" s="298"/>
      <c r="GE24" s="297"/>
      <c r="GF24" s="297"/>
      <c r="GG24" s="298"/>
      <c r="GH24" s="297"/>
      <c r="GI24" s="297"/>
      <c r="GJ24" s="298"/>
      <c r="GK24" s="297"/>
      <c r="GL24" s="297"/>
      <c r="GM24" s="298"/>
      <c r="GN24" s="297"/>
      <c r="GO24" s="297"/>
      <c r="GP24" s="298"/>
      <c r="GQ24" s="297"/>
      <c r="GR24" s="297"/>
      <c r="GS24" s="298"/>
      <c r="GT24" s="297"/>
      <c r="GU24" s="297"/>
      <c r="GV24" s="298"/>
      <c r="GW24" s="297"/>
      <c r="GX24" s="297"/>
      <c r="GY24" s="298"/>
      <c r="GZ24" s="297"/>
      <c r="HA24" s="297"/>
      <c r="HB24" s="298"/>
      <c r="HC24" s="297"/>
      <c r="HD24" s="297"/>
      <c r="HE24" s="298"/>
      <c r="HF24" s="297"/>
      <c r="HG24" s="297"/>
      <c r="HH24" s="298"/>
      <c r="HI24" s="297"/>
      <c r="HJ24" s="297"/>
      <c r="HK24" s="298"/>
      <c r="HL24" s="297"/>
      <c r="HM24" s="297"/>
      <c r="HN24" s="298"/>
      <c r="HO24" s="297"/>
      <c r="HP24" s="297"/>
      <c r="HQ24" s="298"/>
      <c r="HR24" s="297"/>
      <c r="HS24" s="297"/>
      <c r="HT24" s="298"/>
      <c r="HU24" s="297"/>
      <c r="HV24" s="297"/>
      <c r="HW24" s="298"/>
      <c r="HX24" s="297"/>
      <c r="HY24" s="297"/>
      <c r="HZ24" s="298"/>
      <c r="IA24" s="297"/>
      <c r="IB24" s="297"/>
      <c r="IC24" s="298"/>
      <c r="ID24" s="297"/>
      <c r="IE24" s="297"/>
      <c r="IF24" s="298"/>
      <c r="IG24" s="297"/>
      <c r="IH24" s="297"/>
      <c r="II24" s="298"/>
      <c r="IJ24" s="297"/>
    </row>
    <row r="25" spans="2:244" ht="18" customHeight="1" thickBot="1" x14ac:dyDescent="0.35">
      <c r="B25" s="1000"/>
      <c r="C25" s="700">
        <v>18</v>
      </c>
      <c r="D25" s="295" t="s">
        <v>446</v>
      </c>
      <c r="E25" s="297"/>
      <c r="F25" s="298"/>
      <c r="G25" s="297"/>
      <c r="H25" s="297"/>
      <c r="I25" s="298"/>
      <c r="J25" s="297"/>
      <c r="K25" s="297"/>
      <c r="L25" s="298"/>
      <c r="M25" s="297"/>
      <c r="N25" s="297"/>
      <c r="O25" s="298"/>
      <c r="P25" s="297"/>
      <c r="Q25" s="297"/>
      <c r="R25" s="298"/>
      <c r="S25" s="297"/>
      <c r="T25" s="297"/>
      <c r="U25" s="298"/>
      <c r="V25" s="297"/>
      <c r="W25" s="297"/>
      <c r="X25" s="298"/>
      <c r="Y25" s="297"/>
      <c r="Z25" s="297"/>
      <c r="AA25" s="298"/>
      <c r="AB25" s="297"/>
      <c r="AC25" s="297"/>
      <c r="AD25" s="298"/>
      <c r="AE25" s="297"/>
      <c r="AF25" s="297"/>
      <c r="AG25" s="298"/>
      <c r="AH25" s="297"/>
      <c r="AI25" s="297"/>
      <c r="AJ25" s="298"/>
      <c r="AK25" s="297"/>
      <c r="AL25" s="297"/>
      <c r="AM25" s="298"/>
      <c r="AN25" s="297"/>
      <c r="AO25" s="297"/>
      <c r="AP25" s="298"/>
      <c r="AQ25" s="297"/>
      <c r="AR25" s="297"/>
      <c r="AS25" s="298"/>
      <c r="AT25" s="297"/>
      <c r="AU25" s="297"/>
      <c r="AV25" s="298"/>
      <c r="AW25" s="297"/>
      <c r="AX25" s="297"/>
      <c r="AY25" s="298"/>
      <c r="AZ25" s="297"/>
      <c r="BA25" s="297"/>
      <c r="BB25" s="298"/>
      <c r="BC25" s="297"/>
      <c r="BD25" s="297"/>
      <c r="BE25" s="298"/>
      <c r="BF25" s="297"/>
      <c r="BG25" s="297"/>
      <c r="BH25" s="298"/>
      <c r="BI25" s="297"/>
      <c r="BJ25" s="297"/>
      <c r="BK25" s="298"/>
      <c r="BL25" s="297"/>
      <c r="BM25" s="297"/>
      <c r="BN25" s="298"/>
      <c r="BO25" s="297"/>
      <c r="BP25" s="297"/>
      <c r="BQ25" s="298"/>
      <c r="BR25" s="297"/>
      <c r="BS25" s="297"/>
      <c r="BT25" s="298"/>
      <c r="BU25" s="297"/>
      <c r="BV25" s="297"/>
      <c r="BW25" s="298"/>
      <c r="BX25" s="297"/>
      <c r="BY25" s="297"/>
      <c r="BZ25" s="298"/>
      <c r="CA25" s="297"/>
      <c r="CB25" s="297"/>
      <c r="CC25" s="298"/>
      <c r="CD25" s="297"/>
      <c r="CE25" s="297"/>
      <c r="CF25" s="298"/>
      <c r="CG25" s="297"/>
      <c r="CH25" s="297"/>
      <c r="CI25" s="298"/>
      <c r="CJ25" s="297"/>
      <c r="CK25" s="297"/>
      <c r="CL25" s="298"/>
      <c r="CM25" s="297"/>
      <c r="CN25" s="297"/>
      <c r="CO25" s="298"/>
      <c r="CP25" s="297"/>
      <c r="CQ25" s="297"/>
      <c r="CR25" s="298"/>
      <c r="CS25" s="297"/>
      <c r="CT25" s="297"/>
      <c r="CU25" s="298"/>
      <c r="CV25" s="297"/>
      <c r="CW25" s="297"/>
      <c r="CX25" s="298"/>
      <c r="CY25" s="297"/>
      <c r="CZ25" s="297"/>
      <c r="DA25" s="298"/>
      <c r="DB25" s="297"/>
      <c r="DC25" s="297"/>
      <c r="DD25" s="298"/>
      <c r="DE25" s="297"/>
      <c r="DF25" s="297"/>
      <c r="DG25" s="298"/>
      <c r="DH25" s="297"/>
      <c r="DI25" s="297"/>
      <c r="DJ25" s="298"/>
      <c r="DK25" s="297"/>
      <c r="DL25" s="297"/>
      <c r="DM25" s="298"/>
      <c r="DN25" s="297"/>
      <c r="DO25" s="297"/>
      <c r="DP25" s="298"/>
      <c r="DQ25" s="297"/>
      <c r="DR25" s="297"/>
      <c r="DS25" s="298"/>
      <c r="DT25" s="297"/>
      <c r="DU25" s="297"/>
      <c r="DV25" s="298"/>
      <c r="DW25" s="297"/>
      <c r="DX25" s="297"/>
      <c r="DY25" s="298"/>
      <c r="DZ25" s="297"/>
      <c r="EA25" s="297"/>
      <c r="EB25" s="298"/>
      <c r="EC25" s="297"/>
      <c r="ED25" s="297"/>
      <c r="EE25" s="298"/>
      <c r="EF25" s="297"/>
      <c r="EG25" s="297"/>
      <c r="EH25" s="298"/>
      <c r="EI25" s="297"/>
      <c r="EJ25" s="297"/>
      <c r="EK25" s="298"/>
      <c r="EL25" s="297"/>
      <c r="EM25" s="297"/>
      <c r="EN25" s="298"/>
      <c r="EO25" s="297"/>
      <c r="EP25" s="297"/>
      <c r="EQ25" s="298"/>
      <c r="ER25" s="297"/>
      <c r="ES25" s="297"/>
      <c r="ET25" s="298"/>
      <c r="EU25" s="297"/>
      <c r="EV25" s="297"/>
      <c r="EW25" s="298"/>
      <c r="EX25" s="297"/>
      <c r="EY25" s="297"/>
      <c r="EZ25" s="298"/>
      <c r="FA25" s="297"/>
      <c r="FB25" s="297"/>
      <c r="FC25" s="298"/>
      <c r="FD25" s="297"/>
      <c r="FE25" s="297"/>
      <c r="FF25" s="298"/>
      <c r="FG25" s="297"/>
      <c r="FH25" s="297"/>
      <c r="FI25" s="298"/>
      <c r="FJ25" s="297"/>
      <c r="FK25" s="297"/>
      <c r="FL25" s="298"/>
      <c r="FM25" s="297"/>
      <c r="FN25" s="297"/>
      <c r="FO25" s="298"/>
      <c r="FP25" s="297"/>
      <c r="FQ25" s="297"/>
      <c r="FR25" s="298"/>
      <c r="FS25" s="297"/>
      <c r="FT25" s="297"/>
      <c r="FU25" s="298"/>
      <c r="FV25" s="297"/>
      <c r="FW25" s="297"/>
      <c r="FX25" s="298"/>
      <c r="FY25" s="297"/>
      <c r="FZ25" s="297"/>
      <c r="GA25" s="298"/>
      <c r="GB25" s="297"/>
      <c r="GC25" s="297"/>
      <c r="GD25" s="298"/>
      <c r="GE25" s="297"/>
      <c r="GF25" s="297"/>
      <c r="GG25" s="298"/>
      <c r="GH25" s="297"/>
      <c r="GI25" s="297"/>
      <c r="GJ25" s="298"/>
      <c r="GK25" s="297"/>
      <c r="GL25" s="297"/>
      <c r="GM25" s="298"/>
      <c r="GN25" s="297"/>
      <c r="GO25" s="297"/>
      <c r="GP25" s="298"/>
      <c r="GQ25" s="297"/>
      <c r="GR25" s="297"/>
      <c r="GS25" s="298"/>
      <c r="GT25" s="297"/>
      <c r="GU25" s="297"/>
      <c r="GV25" s="298"/>
      <c r="GW25" s="297"/>
      <c r="GX25" s="297"/>
      <c r="GY25" s="298"/>
      <c r="GZ25" s="297"/>
      <c r="HA25" s="297"/>
      <c r="HB25" s="298"/>
      <c r="HC25" s="297"/>
      <c r="HD25" s="297"/>
      <c r="HE25" s="298"/>
      <c r="HF25" s="297"/>
      <c r="HG25" s="297"/>
      <c r="HH25" s="298"/>
      <c r="HI25" s="297"/>
      <c r="HJ25" s="297"/>
      <c r="HK25" s="298"/>
      <c r="HL25" s="297"/>
      <c r="HM25" s="297"/>
      <c r="HN25" s="298"/>
      <c r="HO25" s="297"/>
      <c r="HP25" s="297"/>
      <c r="HQ25" s="298"/>
      <c r="HR25" s="297"/>
      <c r="HS25" s="297"/>
      <c r="HT25" s="298"/>
      <c r="HU25" s="297"/>
      <c r="HV25" s="297"/>
      <c r="HW25" s="298"/>
      <c r="HX25" s="297"/>
      <c r="HY25" s="297"/>
      <c r="HZ25" s="298"/>
      <c r="IA25" s="297"/>
      <c r="IB25" s="297"/>
      <c r="IC25" s="298"/>
      <c r="ID25" s="297"/>
      <c r="IE25" s="297"/>
      <c r="IF25" s="298"/>
      <c r="IG25" s="297"/>
      <c r="IH25" s="297"/>
      <c r="II25" s="298"/>
      <c r="IJ25" s="297"/>
    </row>
    <row r="28" spans="2:244" s="44" customFormat="1" hidden="1" x14ac:dyDescent="0.3"/>
    <row r="29" spans="2:244" s="44" customFormat="1" ht="17.25" hidden="1" thickBot="1" x14ac:dyDescent="0.35">
      <c r="D29" s="810" t="s">
        <v>500</v>
      </c>
      <c r="E29" s="810">
        <f>+'Parte Diario'!AP2</f>
        <v>12</v>
      </c>
    </row>
    <row r="30" spans="2:244" s="44" customFormat="1" hidden="1" x14ac:dyDescent="0.3">
      <c r="E30" s="811" t="str">
        <f>+CONCATENATE(E5,$E$29)</f>
        <v>A12</v>
      </c>
      <c r="F30" s="812" t="str">
        <f>+CONCATENATE(F5,$E$29)</f>
        <v>B12</v>
      </c>
      <c r="G30" s="812" t="str">
        <f>+CONCATENATE(G5,$E$29)</f>
        <v>C12</v>
      </c>
    </row>
    <row r="31" spans="2:244" s="44" customFormat="1" hidden="1" x14ac:dyDescent="0.3">
      <c r="E31" s="813" t="s">
        <v>422</v>
      </c>
      <c r="F31" s="813" t="s">
        <v>459</v>
      </c>
      <c r="G31" s="813" t="s">
        <v>460</v>
      </c>
    </row>
    <row r="32" spans="2:244" s="44" customFormat="1" hidden="1" x14ac:dyDescent="0.3">
      <c r="C32" s="814">
        <v>1</v>
      </c>
      <c r="D32" s="44" t="str">
        <f>+D8</f>
        <v>MARBAR PREPARADORA 1</v>
      </c>
      <c r="E32" s="815" t="str">
        <f>+HLOOKUP(E$30,$E$6:$IJ$25,2+$C32,FALSE)</f>
        <v>CDS</v>
      </c>
      <c r="F32" s="815">
        <f>+HLOOKUP(F$30,$E$6:$IJ$25,2+$C32,FALSE)</f>
        <v>1800</v>
      </c>
      <c r="G32" s="815">
        <f>+HLOOKUP(G$30,$E$6:$IJ$25,2+$C32,FALSE)</f>
        <v>63.15</v>
      </c>
      <c r="I32" s="813" t="str">
        <f>+IF(E32=0,"",D32)</f>
        <v>MARBAR PREPARADORA 1</v>
      </c>
      <c r="L32" s="816" t="str">
        <f>IFERROR(INDEX($I$32:$I$49,MATCH(0,INDEX(COUNTIF(L31:$L$31,$I$32:$I$49),),)),"")</f>
        <v>MARBAR PREPARADORA 1</v>
      </c>
      <c r="M32" s="816"/>
      <c r="N32" s="816"/>
    </row>
    <row r="33" spans="3:14" s="44" customFormat="1" hidden="1" x14ac:dyDescent="0.3">
      <c r="C33" s="814">
        <v>2</v>
      </c>
      <c r="D33" s="44" t="str">
        <f t="shared" ref="D33:D49" si="35">+D9</f>
        <v>MARBAR PREPARADORA 2</v>
      </c>
      <c r="E33" s="815">
        <f t="shared" ref="E33:G49" si="36">+HLOOKUP(E$30,$E$6:$IJ$25,2+$C33,FALSE)</f>
        <v>0</v>
      </c>
      <c r="F33" s="815">
        <f t="shared" si="36"/>
        <v>0</v>
      </c>
      <c r="G33" s="815">
        <f>+HLOOKUP(G$30,$E$6:$IJ$25,2+$C33,FALSE)</f>
        <v>0</v>
      </c>
      <c r="I33" s="813" t="str">
        <f t="shared" ref="I33:I49" si="37">+IF(E33=0,"",D33)</f>
        <v/>
      </c>
      <c r="L33" s="816" t="str">
        <f>IFERROR(INDEX($I$32:$I$49,MATCH(0,INDEX(COUNTIF(L$31:$L32,$I$32:$I$49),),)),"")</f>
        <v>MARBAR 1</v>
      </c>
      <c r="M33" s="816"/>
      <c r="N33" s="816"/>
    </row>
    <row r="34" spans="3:14" s="44" customFormat="1" hidden="1" x14ac:dyDescent="0.3">
      <c r="C34" s="814">
        <v>3</v>
      </c>
      <c r="D34" s="44" t="str">
        <f t="shared" si="35"/>
        <v>MARBAR 1</v>
      </c>
      <c r="E34" s="815" t="str">
        <f t="shared" si="36"/>
        <v>CDS</v>
      </c>
      <c r="F34" s="815">
        <f t="shared" si="36"/>
        <v>1720</v>
      </c>
      <c r="G34" s="815">
        <f t="shared" si="36"/>
        <v>79.7</v>
      </c>
      <c r="I34" s="813" t="str">
        <f t="shared" si="37"/>
        <v>MARBAR 1</v>
      </c>
      <c r="L34" s="816" t="str">
        <f>IFERROR(INDEX($I$32:$I$49,MATCH(0,INDEX(COUNTIF(L$31:$L33,$I$32:$I$49),),)),"")</f>
        <v>MARBAR 2</v>
      </c>
      <c r="M34" s="816"/>
      <c r="N34" s="816"/>
    </row>
    <row r="35" spans="3:14" s="44" customFormat="1" hidden="1" x14ac:dyDescent="0.3">
      <c r="C35" s="814">
        <v>4</v>
      </c>
      <c r="D35" s="44" t="str">
        <f t="shared" si="35"/>
        <v>MARBAR 2</v>
      </c>
      <c r="E35" s="815" t="str">
        <f t="shared" si="36"/>
        <v>CDS</v>
      </c>
      <c r="F35" s="815">
        <f t="shared" si="36"/>
        <v>1720</v>
      </c>
      <c r="G35" s="815">
        <f t="shared" si="36"/>
        <v>58.4</v>
      </c>
      <c r="I35" s="813" t="str">
        <f t="shared" si="37"/>
        <v>MARBAR 2</v>
      </c>
      <c r="L35" s="816" t="str">
        <f>IFERROR(INDEX($I$32:$I$49,MATCH(0,INDEX(COUNTIF(L$31:$L34,$I$32:$I$49),),)),"")</f>
        <v>MARBAR 3</v>
      </c>
      <c r="M35" s="816"/>
      <c r="N35" s="816"/>
    </row>
    <row r="36" spans="3:14" s="44" customFormat="1" hidden="1" x14ac:dyDescent="0.3">
      <c r="C36" s="814">
        <v>5</v>
      </c>
      <c r="D36" s="44" t="str">
        <f t="shared" si="35"/>
        <v>MARBAR 3</v>
      </c>
      <c r="E36" s="815" t="str">
        <f t="shared" si="36"/>
        <v>CDS</v>
      </c>
      <c r="F36" s="815">
        <f t="shared" si="36"/>
        <v>1930</v>
      </c>
      <c r="G36" s="815">
        <f t="shared" si="36"/>
        <v>80.8</v>
      </c>
      <c r="I36" s="813" t="str">
        <f t="shared" si="37"/>
        <v>MARBAR 3</v>
      </c>
      <c r="L36" s="816" t="str">
        <f>IFERROR(INDEX($I$32:$I$49,MATCH(0,INDEX(COUNTIF(L$31:$L35,$I$32:$I$49),),)),"")</f>
        <v>MARBAR 4</v>
      </c>
      <c r="M36" s="816"/>
      <c r="N36" s="816"/>
    </row>
    <row r="37" spans="3:14" s="44" customFormat="1" hidden="1" x14ac:dyDescent="0.3">
      <c r="C37" s="814">
        <v>6</v>
      </c>
      <c r="D37" s="44" t="str">
        <f t="shared" si="35"/>
        <v>MARBAR 4</v>
      </c>
      <c r="E37" s="815" t="str">
        <f t="shared" si="36"/>
        <v>CDS</v>
      </c>
      <c r="F37" s="815">
        <f t="shared" si="36"/>
        <v>1940</v>
      </c>
      <c r="G37" s="815">
        <f t="shared" si="36"/>
        <v>72.599999999999994</v>
      </c>
      <c r="I37" s="813" t="str">
        <f t="shared" si="37"/>
        <v>MARBAR 4</v>
      </c>
      <c r="L37" s="816" t="str">
        <f>IFERROR(INDEX($I$32:$I$49,MATCH(0,INDEX(COUNTIF(L$31:$L36,$I$32:$I$49),),)),"")</f>
        <v>MARBAR 5</v>
      </c>
      <c r="M37" s="816"/>
      <c r="N37" s="816"/>
    </row>
    <row r="38" spans="3:14" s="44" customFormat="1" hidden="1" x14ac:dyDescent="0.3">
      <c r="C38" s="814">
        <v>7</v>
      </c>
      <c r="D38" s="44" t="str">
        <f t="shared" si="35"/>
        <v>MARBAR 5</v>
      </c>
      <c r="E38" s="815" t="str">
        <f t="shared" si="36"/>
        <v>CDS</v>
      </c>
      <c r="F38" s="815">
        <f t="shared" si="36"/>
        <v>840</v>
      </c>
      <c r="G38" s="815">
        <f t="shared" si="36"/>
        <v>40.299999999999997</v>
      </c>
      <c r="I38" s="813" t="str">
        <f t="shared" si="37"/>
        <v>MARBAR 5</v>
      </c>
      <c r="L38" s="816" t="str">
        <f>IFERROR(INDEX($I$32:$I$49,MATCH(0,INDEX(COUNTIF(L$31:$L37,$I$32:$I$49),),)),"")</f>
        <v>MARBAR 6</v>
      </c>
      <c r="M38" s="816"/>
      <c r="N38" s="816"/>
    </row>
    <row r="39" spans="3:14" s="44" customFormat="1" hidden="1" x14ac:dyDescent="0.3">
      <c r="C39" s="814">
        <v>8</v>
      </c>
      <c r="D39" s="44" t="str">
        <f t="shared" si="35"/>
        <v>MARBAR 6</v>
      </c>
      <c r="E39" s="815" t="str">
        <f t="shared" si="36"/>
        <v>CDS</v>
      </c>
      <c r="F39" s="815">
        <f t="shared" si="36"/>
        <v>940</v>
      </c>
      <c r="G39" s="815">
        <f t="shared" si="36"/>
        <v>40.619999999999997</v>
      </c>
      <c r="I39" s="813" t="str">
        <f t="shared" si="37"/>
        <v>MARBAR 6</v>
      </c>
      <c r="L39" s="816" t="str">
        <f>IFERROR(INDEX($I$32:$I$49,MATCH(0,INDEX(COUNTIF(L$31:$L38,$I$32:$I$49),),)),"")</f>
        <v>PILETA 1</v>
      </c>
      <c r="M39" s="816"/>
      <c r="N39" s="816"/>
    </row>
    <row r="40" spans="3:14" s="44" customFormat="1" hidden="1" x14ac:dyDescent="0.3">
      <c r="C40" s="814">
        <v>9</v>
      </c>
      <c r="D40" s="44" t="str">
        <f t="shared" si="35"/>
        <v>PILETA 1</v>
      </c>
      <c r="E40" s="815" t="str">
        <f t="shared" si="36"/>
        <v>CDS</v>
      </c>
      <c r="F40" s="815">
        <f t="shared" si="36"/>
        <v>1930</v>
      </c>
      <c r="G40" s="815">
        <f t="shared" si="36"/>
        <v>0.8</v>
      </c>
      <c r="I40" s="813" t="str">
        <f t="shared" si="37"/>
        <v>PILETA 1</v>
      </c>
      <c r="L40" s="816" t="str">
        <f>IFERROR(INDEX($I$32:$I$49,MATCH(0,INDEX(COUNTIF(L$31:$L39,$I$32:$I$49),),)),"")</f>
        <v>PILETA 2</v>
      </c>
      <c r="M40" s="816"/>
      <c r="N40" s="816"/>
    </row>
    <row r="41" spans="3:14" s="44" customFormat="1" hidden="1" x14ac:dyDescent="0.3">
      <c r="C41" s="814">
        <v>10</v>
      </c>
      <c r="D41" s="44" t="str">
        <f t="shared" si="35"/>
        <v>PILETA 2</v>
      </c>
      <c r="E41" s="815" t="str">
        <f t="shared" si="36"/>
        <v>CDS</v>
      </c>
      <c r="F41" s="815">
        <f t="shared" si="36"/>
        <v>1860</v>
      </c>
      <c r="G41" s="815">
        <f t="shared" si="36"/>
        <v>0.9</v>
      </c>
      <c r="I41" s="813" t="str">
        <f t="shared" si="37"/>
        <v>PILETA 2</v>
      </c>
      <c r="L41" s="816" t="str">
        <f>IFERROR(INDEX($I$32:$I$49,MATCH(0,INDEX(COUNTIF(L$31:$L40,$I$32:$I$49),),)),"")</f>
        <v/>
      </c>
      <c r="M41" s="816"/>
      <c r="N41" s="816"/>
    </row>
    <row r="42" spans="3:14" s="44" customFormat="1" hidden="1" x14ac:dyDescent="0.3">
      <c r="C42" s="814">
        <v>11</v>
      </c>
      <c r="D42" s="44" t="str">
        <f t="shared" si="35"/>
        <v>PILETA 3</v>
      </c>
      <c r="E42" s="815">
        <f t="shared" si="36"/>
        <v>0</v>
      </c>
      <c r="F42" s="815">
        <f t="shared" si="36"/>
        <v>0</v>
      </c>
      <c r="G42" s="815">
        <f t="shared" si="36"/>
        <v>0</v>
      </c>
      <c r="I42" s="813" t="str">
        <f t="shared" si="37"/>
        <v/>
      </c>
      <c r="L42" s="816" t="str">
        <f>IFERROR(INDEX($I$32:$I$49,MATCH(0,INDEX(COUNTIF(L$31:$L41,$I$32:$I$49),),)),"")</f>
        <v/>
      </c>
      <c r="M42" s="816"/>
      <c r="N42" s="816"/>
    </row>
    <row r="43" spans="3:14" s="44" customFormat="1" hidden="1" x14ac:dyDescent="0.3">
      <c r="C43" s="814">
        <v>12</v>
      </c>
      <c r="D43" s="44" t="str">
        <f t="shared" si="35"/>
        <v>PILETA 4</v>
      </c>
      <c r="E43" s="815">
        <f t="shared" si="36"/>
        <v>0</v>
      </c>
      <c r="F43" s="815">
        <f t="shared" si="36"/>
        <v>0</v>
      </c>
      <c r="G43" s="815">
        <f t="shared" si="36"/>
        <v>0</v>
      </c>
      <c r="I43" s="813" t="str">
        <f t="shared" si="37"/>
        <v/>
      </c>
      <c r="L43" s="816" t="str">
        <f>IFERROR(INDEX($I$32:$I$49,MATCH(0,INDEX(COUNTIF(L$31:$L42,$I$32:$I$49),),)),"")</f>
        <v/>
      </c>
      <c r="M43" s="816"/>
      <c r="N43" s="816"/>
    </row>
    <row r="44" spans="3:14" s="44" customFormat="1" hidden="1" x14ac:dyDescent="0.3">
      <c r="C44" s="814">
        <v>13</v>
      </c>
      <c r="D44" s="44" t="str">
        <f t="shared" si="35"/>
        <v>PILETA 5</v>
      </c>
      <c r="E44" s="815">
        <f t="shared" si="36"/>
        <v>0</v>
      </c>
      <c r="F44" s="815">
        <f t="shared" si="36"/>
        <v>0</v>
      </c>
      <c r="G44" s="815">
        <f t="shared" si="36"/>
        <v>0</v>
      </c>
      <c r="I44" s="813" t="str">
        <f t="shared" si="37"/>
        <v/>
      </c>
      <c r="L44" s="816" t="str">
        <f>IFERROR(INDEX($I$32:$I$49,MATCH(0,INDEX(COUNTIF(L$31:$L43,$I$32:$I$49),),)),"")</f>
        <v/>
      </c>
      <c r="M44" s="816"/>
      <c r="N44" s="816"/>
    </row>
    <row r="45" spans="3:14" s="44" customFormat="1" hidden="1" x14ac:dyDescent="0.3">
      <c r="C45" s="814">
        <v>14</v>
      </c>
      <c r="D45" s="44" t="str">
        <f t="shared" si="35"/>
        <v>PILETA 6</v>
      </c>
      <c r="E45" s="815">
        <f t="shared" si="36"/>
        <v>0</v>
      </c>
      <c r="F45" s="815">
        <f t="shared" si="36"/>
        <v>0</v>
      </c>
      <c r="G45" s="815">
        <f t="shared" si="36"/>
        <v>0</v>
      </c>
      <c r="I45" s="813" t="str">
        <f t="shared" si="37"/>
        <v/>
      </c>
      <c r="L45" s="816" t="str">
        <f>IFERROR(INDEX($I$32:$I$49,MATCH(0,INDEX(COUNTIF(L$31:$L44,$I$32:$I$49),),)),"")</f>
        <v/>
      </c>
      <c r="M45" s="816"/>
      <c r="N45" s="816"/>
    </row>
    <row r="46" spans="3:14" s="44" customFormat="1" hidden="1" x14ac:dyDescent="0.3">
      <c r="C46" s="814">
        <v>15</v>
      </c>
      <c r="D46" s="44" t="str">
        <f t="shared" si="35"/>
        <v>PILETA 7</v>
      </c>
      <c r="E46" s="815">
        <f t="shared" si="36"/>
        <v>0</v>
      </c>
      <c r="F46" s="815">
        <f t="shared" si="36"/>
        <v>0</v>
      </c>
      <c r="G46" s="815">
        <f t="shared" si="36"/>
        <v>0</v>
      </c>
      <c r="I46" s="813" t="str">
        <f t="shared" si="37"/>
        <v/>
      </c>
      <c r="L46" s="816" t="str">
        <f>IFERROR(INDEX($I$32:$I$49,MATCH(0,INDEX(COUNTIF(L$31:$L45,$I$32:$I$49),),)),"")</f>
        <v/>
      </c>
      <c r="M46" s="816"/>
      <c r="N46" s="816"/>
    </row>
    <row r="47" spans="3:14" s="44" customFormat="1" hidden="1" x14ac:dyDescent="0.3">
      <c r="C47" s="814">
        <v>16</v>
      </c>
      <c r="D47" s="44" t="str">
        <f t="shared" si="35"/>
        <v>PILETA 8</v>
      </c>
      <c r="E47" s="815">
        <f t="shared" si="36"/>
        <v>0</v>
      </c>
      <c r="F47" s="815">
        <f t="shared" si="36"/>
        <v>0</v>
      </c>
      <c r="G47" s="815">
        <f t="shared" si="36"/>
        <v>0</v>
      </c>
      <c r="I47" s="813" t="str">
        <f t="shared" si="37"/>
        <v/>
      </c>
      <c r="L47" s="816" t="str">
        <f>IFERROR(INDEX($I$32:$I$49,MATCH(0,INDEX(COUNTIF(L$31:$L46,$I$32:$I$49),),)),"")</f>
        <v/>
      </c>
      <c r="M47" s="816"/>
      <c r="N47" s="816"/>
    </row>
    <row r="48" spans="3:14" s="44" customFormat="1" hidden="1" x14ac:dyDescent="0.3">
      <c r="C48" s="814">
        <v>17</v>
      </c>
      <c r="D48" s="44" t="str">
        <f t="shared" si="35"/>
        <v>PILETA 9</v>
      </c>
      <c r="E48" s="815">
        <f t="shared" si="36"/>
        <v>0</v>
      </c>
      <c r="F48" s="815">
        <f t="shared" si="36"/>
        <v>0</v>
      </c>
      <c r="G48" s="815">
        <f t="shared" si="36"/>
        <v>0</v>
      </c>
      <c r="I48" s="813" t="str">
        <f t="shared" si="37"/>
        <v/>
      </c>
      <c r="L48" s="816" t="str">
        <f>IFERROR(INDEX($I$32:$I$49,MATCH(0,INDEX(COUNTIF(L$31:$L47,$I$32:$I$49),),)),"")</f>
        <v/>
      </c>
      <c r="M48" s="816"/>
      <c r="N48" s="816"/>
    </row>
    <row r="49" spans="3:14" s="44" customFormat="1" hidden="1" x14ac:dyDescent="0.3">
      <c r="C49" s="814">
        <v>18</v>
      </c>
      <c r="D49" s="44" t="str">
        <f t="shared" si="35"/>
        <v>PILETA 10</v>
      </c>
      <c r="E49" s="815">
        <f t="shared" si="36"/>
        <v>0</v>
      </c>
      <c r="F49" s="815">
        <f t="shared" si="36"/>
        <v>0</v>
      </c>
      <c r="G49" s="815">
        <f t="shared" si="36"/>
        <v>0</v>
      </c>
      <c r="I49" s="813" t="str">
        <f t="shared" si="37"/>
        <v/>
      </c>
      <c r="L49" s="816" t="str">
        <f>IFERROR(INDEX($I$32:$I$49,MATCH(0,INDEX(COUNTIF(L$31:$L48,$I$32:$I$49),),)),"")</f>
        <v/>
      </c>
      <c r="M49" s="816"/>
      <c r="N49" s="816"/>
    </row>
    <row r="50" spans="3:14" s="44" customFormat="1" hidden="1" x14ac:dyDescent="0.3"/>
  </sheetData>
  <sheetProtection algorithmName="SHA-512" hashValue="WnM9imZ3lI1zvfC5vP2k/53jvOO6QIc1Sl2MjEilANaQhaDzsRAx5XJfa1Nfk+m/Q6Z2O4K2mYXdfqO7yIhPgA==" saltValue="cSwec/BxMSOVHDJfxswEeA==" spinCount="100000" sheet="1" objects="1" scenarios="1" selectLockedCells="1"/>
  <mergeCells count="162">
    <mergeCell ref="HA4:HC4"/>
    <mergeCell ref="HD4:HF4"/>
    <mergeCell ref="HG4:HI4"/>
    <mergeCell ref="HJ4:HL4"/>
    <mergeCell ref="B16:B25"/>
    <mergeCell ref="B8:B15"/>
    <mergeCell ref="ED4:EF4"/>
    <mergeCell ref="EG4:EI4"/>
    <mergeCell ref="EJ4:EL4"/>
    <mergeCell ref="EM4:EO4"/>
    <mergeCell ref="EP4:ER4"/>
    <mergeCell ref="ES4:EU4"/>
    <mergeCell ref="EV4:EX4"/>
    <mergeCell ref="EY4:FA4"/>
    <mergeCell ref="GC4:GE4"/>
    <mergeCell ref="E4:G4"/>
    <mergeCell ref="H4:J4"/>
    <mergeCell ref="K4:M4"/>
    <mergeCell ref="N4:P4"/>
    <mergeCell ref="Q4:S4"/>
    <mergeCell ref="T4:V4"/>
    <mergeCell ref="W4:Y4"/>
    <mergeCell ref="Z4:AB4"/>
    <mergeCell ref="AC4:AE4"/>
    <mergeCell ref="GL3:GN3"/>
    <mergeCell ref="HP3:HR3"/>
    <mergeCell ref="HS3:HU3"/>
    <mergeCell ref="HV3:HX3"/>
    <mergeCell ref="HY3:IA3"/>
    <mergeCell ref="IB3:ID3"/>
    <mergeCell ref="IE3:IG3"/>
    <mergeCell ref="IH3:IJ3"/>
    <mergeCell ref="BG4:BI4"/>
    <mergeCell ref="BJ4:BL4"/>
    <mergeCell ref="BM4:BO4"/>
    <mergeCell ref="BP4:BR4"/>
    <mergeCell ref="BS4:BU4"/>
    <mergeCell ref="BV4:BX4"/>
    <mergeCell ref="BY4:CA4"/>
    <mergeCell ref="CB4:CD4"/>
    <mergeCell ref="CE4:CG4"/>
    <mergeCell ref="CH4:CJ4"/>
    <mergeCell ref="CK4:CM4"/>
    <mergeCell ref="CN4:CP4"/>
    <mergeCell ref="DR4:DT4"/>
    <mergeCell ref="DU4:DW4"/>
    <mergeCell ref="DX4:DZ4"/>
    <mergeCell ref="EA4:EC4"/>
    <mergeCell ref="FK3:FM3"/>
    <mergeCell ref="FN3:FP3"/>
    <mergeCell ref="FQ3:FS3"/>
    <mergeCell ref="FT3:FV3"/>
    <mergeCell ref="FW3:FY3"/>
    <mergeCell ref="FZ3:GB3"/>
    <mergeCell ref="GC3:GE3"/>
    <mergeCell ref="GF3:GH3"/>
    <mergeCell ref="GI3:GK3"/>
    <mergeCell ref="DI3:DK3"/>
    <mergeCell ref="DL3:DN3"/>
    <mergeCell ref="DO3:DQ3"/>
    <mergeCell ref="DR3:DT3"/>
    <mergeCell ref="DU3:DW3"/>
    <mergeCell ref="DX3:DZ3"/>
    <mergeCell ref="EA3:EC3"/>
    <mergeCell ref="FE3:FG3"/>
    <mergeCell ref="FH3:FJ3"/>
    <mergeCell ref="ED3:EF3"/>
    <mergeCell ref="EG3:EI3"/>
    <mergeCell ref="EJ3:EL3"/>
    <mergeCell ref="EM3:EO3"/>
    <mergeCell ref="EP3:ER3"/>
    <mergeCell ref="ES3:EU3"/>
    <mergeCell ref="EV3:EX3"/>
    <mergeCell ref="EY3:FA3"/>
    <mergeCell ref="FB3:FD3"/>
    <mergeCell ref="BG3:BI3"/>
    <mergeCell ref="BJ3:BL3"/>
    <mergeCell ref="BM3:BO3"/>
    <mergeCell ref="BP3:BR3"/>
    <mergeCell ref="CT3:CV3"/>
    <mergeCell ref="CW3:CY3"/>
    <mergeCell ref="CZ3:DB3"/>
    <mergeCell ref="DC3:DE3"/>
    <mergeCell ref="DF3:DH3"/>
    <mergeCell ref="BS3:BU3"/>
    <mergeCell ref="BV3:BX3"/>
    <mergeCell ref="BY3:CA3"/>
    <mergeCell ref="CB3:CD3"/>
    <mergeCell ref="CE3:CG3"/>
    <mergeCell ref="CH3:CJ3"/>
    <mergeCell ref="CK3:CM3"/>
    <mergeCell ref="CN3:CP3"/>
    <mergeCell ref="CQ3:CS3"/>
    <mergeCell ref="AF3:AH3"/>
    <mergeCell ref="AI3:AK3"/>
    <mergeCell ref="AL3:AN3"/>
    <mergeCell ref="AO3:AQ3"/>
    <mergeCell ref="AR3:AT3"/>
    <mergeCell ref="AU3:AW3"/>
    <mergeCell ref="AX3:AZ3"/>
    <mergeCell ref="BA3:BC3"/>
    <mergeCell ref="BD3:BF3"/>
    <mergeCell ref="E3:G3"/>
    <mergeCell ref="H3:J3"/>
    <mergeCell ref="K3:M3"/>
    <mergeCell ref="N3:P3"/>
    <mergeCell ref="Q3:S3"/>
    <mergeCell ref="T3:V3"/>
    <mergeCell ref="W3:Y3"/>
    <mergeCell ref="Z3:AB3"/>
    <mergeCell ref="AC3:AE3"/>
    <mergeCell ref="GO3:GQ3"/>
    <mergeCell ref="GR3:GT3"/>
    <mergeCell ref="GU3:GW3"/>
    <mergeCell ref="GX3:GZ3"/>
    <mergeCell ref="HA3:HC3"/>
    <mergeCell ref="HD3:HF3"/>
    <mergeCell ref="HG3:HI3"/>
    <mergeCell ref="HJ3:HL3"/>
    <mergeCell ref="HM3:HO3"/>
    <mergeCell ref="AF4:AH4"/>
    <mergeCell ref="AI4:AK4"/>
    <mergeCell ref="AL4:AN4"/>
    <mergeCell ref="AO4:AQ4"/>
    <mergeCell ref="AR4:AT4"/>
    <mergeCell ref="AU4:AW4"/>
    <mergeCell ref="AX4:AZ4"/>
    <mergeCell ref="BA4:BC4"/>
    <mergeCell ref="BD4:BF4"/>
    <mergeCell ref="CQ4:CS4"/>
    <mergeCell ref="CT4:CV4"/>
    <mergeCell ref="CW4:CY4"/>
    <mergeCell ref="CZ4:DB4"/>
    <mergeCell ref="DC4:DE4"/>
    <mergeCell ref="DF4:DH4"/>
    <mergeCell ref="DI4:DK4"/>
    <mergeCell ref="DL4:DN4"/>
    <mergeCell ref="DO4:DQ4"/>
    <mergeCell ref="HM4:HO4"/>
    <mergeCell ref="HP4:HR4"/>
    <mergeCell ref="HS4:HU4"/>
    <mergeCell ref="HV4:HX4"/>
    <mergeCell ref="HY4:IA4"/>
    <mergeCell ref="IB4:ID4"/>
    <mergeCell ref="IE4:IG4"/>
    <mergeCell ref="IH4:IJ4"/>
    <mergeCell ref="FB4:FD4"/>
    <mergeCell ref="FE4:FG4"/>
    <mergeCell ref="FH4:FJ4"/>
    <mergeCell ref="FK4:FM4"/>
    <mergeCell ref="FN4:FP4"/>
    <mergeCell ref="FQ4:FS4"/>
    <mergeCell ref="FT4:FV4"/>
    <mergeCell ref="FW4:FY4"/>
    <mergeCell ref="FZ4:GB4"/>
    <mergeCell ref="GF4:GH4"/>
    <mergeCell ref="GI4:GK4"/>
    <mergeCell ref="GL4:GN4"/>
    <mergeCell ref="GO4:GQ4"/>
    <mergeCell ref="GR4:GT4"/>
    <mergeCell ref="GU4:GW4"/>
    <mergeCell ref="GX4:GZ4"/>
  </mergeCells>
  <phoneticPr fontId="4" type="noConversion"/>
  <conditionalFormatting sqref="E4 H4 K4 Q4 W4 AC4 AI4 AO4 AU4 BA4 BG4 BM4 BS4 BY4 CE4 CK4 CQ4 CW4 DC4 DI4 DO4 DU4 EA4 EG4 EM4 ES4 EY4 FE4 FK4 FQ4 FW4 GC4 GI4 GO4 GU4 HA4 HG4 HM4 HS4 HY4 IE4 N4 T4 Z4 AF4 AL4 AR4 AX4 BD4 BJ4 BP4 BV4 CB4 CH4 CN4 CT4 CZ4 DF4 DL4 DR4 DX4 ED4 EJ4 EP4 EV4 FB4 FH4 FN4 FT4 FZ4 GF4 GL4 GR4 GX4 HD4 HJ4 HP4 HV4 IB4 IH4">
    <cfRule type="expression" dxfId="213" priority="15">
      <formula>E2&gt;0</formula>
    </cfRule>
  </conditionalFormatting>
  <conditionalFormatting sqref="E10 E12 E14 E16 E18 E20 E22 E24 H18 H20 H22 H24 AI10 AO10 AU10 BA10 BG10 BM10 BS10 BY10 CE10 CK10 CQ10 CW10 DC10 DI10 DO10 DU10 EA10 EG10 EM10 ES10 EY10 FE10 FK10 FQ10 FW10 GC10 GI10 GO10 GU10 HA10 HG10 HM10 HS10 HY10 IE10 AI12 AO12 AU12 BA12 BG12 BM12 BS12 BY12 CE12 CK12 CQ12 CW12 DC12 DI12 DO12 DU12 EA12 EG12 EM12 ES12 EY12 FE12 FK12 FQ12 FW12 GC12 GI12 GO12 GU12 HA12 HG12 HM12 HS12 HY12 IE12 AI14 AO14 AU14 BA14 BG14 BM14 BS14 BY14 CE14 CK14 CQ14 CW14 DC14 DI14 DO14 DU14 EA14 EG14 EM14 ES14 EY14 FE14 FK14 FQ14 FW14 GC14 GI14 GO14 GU14 HA14 HG14 HM14 HS14 HY14 IE14 AI16 AO16 AU16 BA16 BG16 BM16 BS16 BY16 CE16 CK16 CQ16 CW16 DC16 DI16 DO16 DU16 EA16 EG16 EM16 ES16 EY16 FE16 FK16 FQ16 FW16 GC16 GI16 GO16 GU16 HA16 HG16 HM16 HS16 HY16 IE16 K18 Q18 W18 AC18 AI18 AO18 AU18 BA18 BG18 BM18 BS18 BY18 CE18 CK18 CQ18 CW18 DC18 DI18 DO18 DU18 EA18 EG18 EM18 ES18 EY18 FE18 FK18 FQ18 FW18 GC18 GI18 GO18 GU18 HA18 HG18 HM18 HS18 HY18 IE18 K20 Q20 W20 AC20 AI20 AO20 AU20 BA20 BG20 BM20 BS20 BY20 CE20 CK20 CQ20 CW20 DC20 DI20 DO20 DU20 EA20 EG20 EM20 ES20 EY20 FE20 FK20 FQ20 FW20 GC20 GI20 GO20 GU20 HA20 HG20 HM20 HS20 HY20 IE20 K22 Q22 W22 AC22 AI22 AO22 AU22 BA22 BG22 BM22 BS22 BY22 CE22 CK22 CQ22 CW22 DC22 DI22 DO22 DU22 EA22 EG22 EM22 ES22 EY22 FE22 FK22 FQ22 FW22 GC22 GI22 GO22 GU22 HA22 HG22 HM22 HS22 HY22 IE22 K24 Q24 W24 AC24 AI24 AO24 AU24 BA24 BG24 BM24 BS24 BY24 CE24 CK24 CQ24 CW24 DC24 DI24 DO24 DU24 EA24 EG24 EM24 ES24 EY24 FE24 FK24 FQ24 FW24 GC24 GI24 GO24 GU24 HA24 HG24 HM24 HS24 HY24 IE24 AL10 AR10 AX10 BD10 BJ10 BP10 BV10 CB10 CH10 CN10 CT10 CZ10 DF10 DL10 DR10 DX10 ED10 EJ10 EP10 EV10 FB10 FH10 FN10 FT10 FZ10 GF10 GL10 GR10 GX10 HD10 HJ10 HP10 HV10 IB10 IH10 AL12 AR12 AX12 BD12 BJ12 BP12 BV12 CB12 CH12 CN12 CT12 CZ12 DF12 DL12 DR12 DX12 ED12 EJ12 EP12 EV12 FB12 FH12 FN12 FT12 FZ12 GF12 GL12 GR12 GX12 HD12 HJ12 HP12 HV12 IB12 IH12 AL14 AR14 AX14 BD14 BJ14 BP14 BV14 CB14 CH14 CN14 CT14 CZ14 DF14 DL14 DR14 DX14 ED14 EJ14 EP14 EV14 FB14 FH14 FN14 FT14 FZ14 GF14 GL14 GR14 GX14 HD14 HJ14 HP14 HV14 IB14 IH14 AL16 AR16 AX16 BD16 BJ16 BP16 BV16 CB16 CH16 CN16 CT16 CZ16 DF16 DL16 DR16 DX16 ED16 EJ16 EP16 EV16 FB16 FH16 FN16 FT16 FZ16 GF16 GL16 GR16 GX16 HD16 HJ16 HP16 HV16 IB16 IH16 N18 T18 Z18 AF18 AL18 AR18 AX18 BD18 BJ18 BP18 BV18 CB18 CH18 CN18 CT18 CZ18 DF18 DL18 DR18 DX18 ED18 EJ18 EP18 EV18 FB18 FH18 FN18 FT18 FZ18 GF18 GL18 GR18 GX18 HD18 HJ18 HP18 HV18 IB18 IH18 N20 T20 Z20 AF20 AL20 AR20 AX20 BD20 BJ20 BP20 BV20 CB20 CH20 CN20 CT20 CZ20 DF20 DL20 DR20 DX20 ED20 EJ20 EP20 EV20 FB20 FH20 FN20 FT20 FZ20 GF20 GL20 GR20 GX20 HD20 HJ20 HP20 HV20 IB20 IH20 N22 T22 Z22 AF22 AL22 AR22 AX22 BD22 BJ22 BP22 BV22 CB22 CH22 CN22 CT22 CZ22 DF22 DL22 DR22 DX22 ED22 EJ22 EP22 EV22 FB22 FH22 FN22 FT22 FZ22 GF22 GL22 GR22 GX22 HD22 HJ22 HP22 HV22 IB22 IH22 N24 T24 Z24 AF24 AL24 AR24 AX24 BD24 BJ24 BP24 BV24 CB24 CH24 CN24 CT24 CZ24 DF24 DL24 DR24 DX24 ED24 EJ24 EP24 EV24 FB24 FH24 FN24 FT24 FZ24 GF24 GL24 GR24 GX24 HD24 HJ24 HP24 HV24 IB24 IH24 H10 H12 H14 H16 K10 K12 K14 K16 N10 N12 N14 N16 Q10 Q12 Q14 Q16 T10 T12 T14 T16 W10 W12 W14 W16 Z10 Z12 Z14 Z16 AC10 AC12 AC14 AC16 AF10 AF12 AF14 AF16 E8:IJ8">
    <cfRule type="expression" dxfId="212" priority="14">
      <formula>E$2</formula>
    </cfRule>
  </conditionalFormatting>
  <conditionalFormatting sqref="E7 H7 K7 Q7 W7 AC7 AI7 AO7 AU7 BA7 BG7 BM7 BS7 BY7 CE7 CK7 CQ7 CW7 DC7 DI7 DO7 DU7 EA7 EG7 EM7 ES7 EY7 FE7 FK7 FQ7 FW7 GC7 GI7 GO7 GU7 HA7 HG7 HM7 HS7 HY7 IE7 N7 T7 Z7 AF7 AL7 AR7 AX7 BD7 BJ7 BP7 BV7 CB7 CH7 CN7 CT7 CZ7 DF7 DL7 DR7 DX7 ED7 EJ7 EP7 EV7 FB7 FH7 FN7 FT7 FZ7 GF7 GL7 GR7 GX7 HD7 HJ7 HP7 HV7 IB7 IH7">
    <cfRule type="expression" dxfId="211" priority="13">
      <formula>E$2&gt;0</formula>
    </cfRule>
  </conditionalFormatting>
  <conditionalFormatting sqref="E11 E13 E15 E17 E19 E21 E23 E25 H19 H21 H23 H25 AI11 AO11 AU11 BA11 BG11 BM11 BS11 BY11 CE11 CK11 CQ11 CW11 DC11 DI11 DO11 DU11 EA11 EG11 EM11 ES11 EY11 FE11 FK11 FQ11 FW11 GC11 GI11 GO11 GU11 HA11 HG11 HM11 HS11 HY11 IE11 AI13 AO13 AU13 BA13 BG13 BM13 BS13 BY13 CE13 CK13 CQ13 CW13 DC13 DI13 DO13 DU13 EA13 EG13 EM13 ES13 EY13 FE13 FK13 FQ13 FW13 GC13 GI13 GO13 GU13 HA13 HG13 HM13 HS13 HY13 IE13 AI15 AO15 AU15 BA15 BG15 BM15 BS15 BY15 CE15 CK15 CQ15 CW15 DC15 DI15 DO15 DU15 EA15 EG15 EM15 ES15 EY15 FE15 FK15 FQ15 FW15 GC15 GI15 GO15 GU15 HA15 HG15 HM15 HS15 HY15 IE15 AI17 AO17 AU17 BA17 BG17 BM17 BS17 BY17 CE17 CK17 CQ17 CW17 DC17 DI17 DO17 DU17 EA17 EG17 EM17 ES17 EY17 FE17 FK17 FQ17 FW17 GC17 GI17 GO17 GU17 HA17 HG17 HM17 HS17 HY17 IE17 K19 Q19 W19 AC19 AI19 AO19 AU19 BA19 BG19 BM19 BS19 BY19 CE19 CK19 CQ19 CW19 DC19 DI19 DO19 DU19 EA19 EG19 EM19 ES19 EY19 FE19 FK19 FQ19 FW19 GC19 GI19 GO19 GU19 HA19 HG19 HM19 HS19 HY19 IE19 K21 Q21 W21 AC21 AI21 AO21 AU21 BA21 BG21 BM21 BS21 BY21 CE21 CK21 CQ21 CW21 DC21 DI21 DO21 DU21 EA21 EG21 EM21 ES21 EY21 FE21 FK21 FQ21 FW21 GC21 GI21 GO21 GU21 HA21 HG21 HM21 HS21 HY21 IE21 K23 Q23 W23 AC23 AI23 AO23 AU23 BA23 BG23 BM23 BS23 BY23 CE23 CK23 CQ23 CW23 DC23 DI23 DO23 DU23 EA23 EG23 EM23 ES23 EY23 FE23 FK23 FQ23 FW23 GC23 GI23 GO23 GU23 HA23 HG23 HM23 HS23 HY23 IE23 K25 Q25 W25 AC25 AI25 AO25 AU25 BA25 BG25 BM25 BS25 BY25 CE25 CK25 CQ25 CW25 DC25 DI25 DO25 DU25 EA25 EG25 EM25 ES25 EY25 FE25 FK25 FQ25 FW25 GC25 GI25 GO25 GU25 HA25 HG25 HM25 HS25 HY25 IE25 AL11 AR11 AX11 BD11 BJ11 BP11 BV11 CB11 CH11 CN11 CT11 CZ11 DF11 DL11 DR11 DX11 ED11 EJ11 EP11 EV11 FB11 FH11 FN11 FT11 FZ11 GF11 GL11 GR11 GX11 HD11 HJ11 HP11 HV11 IB11 IH11 AL13 AR13 AX13 BD13 BJ13 BP13 BV13 CB13 CH13 CN13 CT13 CZ13 DF13 DL13 DR13 DX13 ED13 EJ13 EP13 EV13 FB13 FH13 FN13 FT13 FZ13 GF13 GL13 GR13 GX13 HD13 HJ13 HP13 HV13 IB13 IH13 AL15 AR15 AX15 BD15 BJ15 BP15 BV15 CB15 CH15 CN15 CT15 CZ15 DF15 DL15 DR15 DX15 ED15 EJ15 EP15 EV15 FB15 FH15 FN15 FT15 FZ15 GF15 GL15 GR15 GX15 HD15 HJ15 HP15 HV15 IB15 IH15 AL17 AR17 AX17 BD17 BJ17 BP17 BV17 CB17 CH17 CN17 CT17 CZ17 DF17 DL17 DR17 DX17 ED17 EJ17 EP17 EV17 FB17 FH17 FN17 FT17 FZ17 GF17 GL17 GR17 GX17 HD17 HJ17 HP17 HV17 IB17 IH17 N19 T19 Z19 AF19 AL19 AR19 AX19 BD19 BJ19 BP19 BV19 CB19 CH19 CN19 CT19 CZ19 DF19 DL19 DR19 DX19 ED19 EJ19 EP19 EV19 FB19 FH19 FN19 FT19 FZ19 GF19 GL19 GR19 GX19 HD19 HJ19 HP19 HV19 IB19 IH19 N21 T21 Z21 AF21 AL21 AR21 AX21 BD21 BJ21 BP21 BV21 CB21 CH21 CN21 CT21 CZ21 DF21 DL21 DR21 DX21 ED21 EJ21 EP21 EV21 FB21 FH21 FN21 FT21 FZ21 GF21 GL21 GR21 GX21 HD21 HJ21 HP21 HV21 IB21 IH21 N23 T23 Z23 AF23 AL23 AR23 AX23 BD23 BJ23 BP23 BV23 CB23 CH23 CN23 CT23 CZ23 DF23 DL23 DR23 DX23 ED23 EJ23 EP23 EV23 FB23 FH23 FN23 FT23 FZ23 GF23 GL23 GR23 GX23 HD23 HJ23 HP23 HV23 IB23 IH23 N25 T25 Z25 AF25 AL25 AR25 AX25 BD25 BJ25 BP25 BV25 CB25 CH25 CN25 CT25 CZ25 DF25 DL25 DR25 DX25 ED25 EJ25 EP25 EV25 FB25 FH25 FN25 FT25 FZ25 GF25 GL25 GR25 GX25 HD25 HJ25 HP25 HV25 IB25 IH25 H11 H13 H15 H17 K11 K13 K15 K17 N11 N13 N15 N17 Q11 Q13 Q15 Q17 T11 T13 T15 T17 W11 W13 W15 W17 Z11 Z13 Z15 Z17 AC11 AC13 AC15 AC17 AF11 AF13 AF15 AF17 E9:IJ9">
    <cfRule type="expression" dxfId="210" priority="12">
      <formula>E$2&gt;0</formula>
    </cfRule>
  </conditionalFormatting>
  <conditionalFormatting sqref="F10:G10 F12:G12 F14:G14 F16:G16 F18:G18 F20:G20 F22:G22 F24:G24 I18:J18 I20:J20 I22:J22 I24:J24 L10:M10 X10:Y10 AJ10:AK10 AP10:AQ10 AV10:AW10 BB10:BC10 BH10:BI10 BN10:BO10 BT10:BU10 BZ10:CA10 CF10:CG10 CL10:CM10 CR10:CS10 CX10:CY10 DD10:DE10 DJ10:DK10 DP10:DQ10 DV10:DW10 EB10:EC10 EH10:EI10 EN10:EO10 ET10:EU10 EZ10:FA10 FF10:FG10 FL10:FM10 FR10:FS10 FX10:FY10 GD10:GE10 GJ10:GK10 GP10:GQ10 GV10:GW10 HB10:HC10 HH10:HI10 HN10:HO10 HT10:HU10 HZ10:IA10 IF10:IG10 L12:M12 X12:Y12 AJ12:AK12 AP12:AQ12 AV12:AW12 BB12:BC12 BH12:BI12 BN12:BO12 BT12:BU12 BZ12:CA12 CF12:CG12 CL12:CM12 CR12:CS12 CX12:CY12 DD12:DE12 DJ12:DK12 DP12:DQ12 DV12:DW12 EB12:EC12 EH12:EI12 EN12:EO12 ET12:EU12 EZ12:FA12 FF12:FG12 FL12:FM12 FR12:FS12 FX12:FY12 GD12:GE12 GJ12:GK12 GP12:GQ12 GV12:GW12 HB12:HC12 HH12:HI12 HN12:HO12 HT12:HU12 HZ12:IA12 IF12:IG12 L14:M14 X14:Y14 AJ14:AK14 AP14:AQ14 AV14:AW14 BB14:BC14 BH14:BI14 BN14:BO14 BT14:BU14 BZ14:CA14 CF14:CG14 CL14:CM14 CR14:CS14 CX14:CY14 DD14:DE14 DJ14:DK14 DP14:DQ14 DV14:DW14 EB14:EC14 EH14:EI14 EN14:EO14 ET14:EU14 EZ14:FA14 FF14:FG14 FL14:FM14 FR14:FS14 FX14:FY14 GD14:GE14 GJ14:GK14 GP14:GQ14 GV14:GW14 HB14:HC14 HH14:HI14 HN14:HO14 HT14:HU14 HZ14:IA14 IF14:IG14 L16:M16 X16:Y16 AJ16:AK16 AP16:AQ16 AV16:AW16 BB16:BC16 BH16:BI16 BN16:BO16 BT16:BU16 BZ16:CA16 CF16:CG16 CL16:CM16 CR16:CS16 CX16:CY16 DD16:DE16 DJ16:DK16 DP16:DQ16 DV16:DW16 EB16:EC16 EH16:EI16 EN16:EO16 ET16:EU16 EZ16:FA16 FF16:FG16 FL16:FM16 FR16:FS16 FX16:FY16 GD16:GE16 GJ16:GK16 GP16:GQ16 GV16:GW16 HB16:HC16 HH16:HI16 HN16:HO16 HT16:HU16 HZ16:IA16 IF16:IG16 L18:M18 R18:S18 X18:Y18 AD18:AE18 AJ18:AK18 AP18:AQ18 AV18:AW18 BB18:BC18 BH18:BI18 BN18:BO18 BT18:BU18 BZ18:CA18 CF18:CG18 CL18:CM18 CR18:CS18 CX18:CY18 DD18:DE18 DJ18:DK18 DP18:DQ18 DV18:DW18 EB18:EC18 EH18:EI18 EN18:EO18 ET18:EU18 EZ18:FA18 FF18:FG18 FL18:FM18 FR18:FS18 FX18:FY18 GD18:GE18 GJ18:GK18 GP18:GQ18 GV18:GW18 HB18:HC18 HH18:HI18 HN18:HO18 HT18:HU18 HZ18:IA18 IF18:IG18 L20:M20 R20:S20 X20:Y20 AD20:AE20 AJ20:AK20 AP20:AQ20 AV20:AW20 BB20:BC20 BH20:BI20 BN20:BO20 BT20:BU20 BZ20:CA20 CF20:CG20 CL20:CM20 CR20:CS20 CX20:CY20 DD20:DE20 DJ20:DK20 DP20:DQ20 DV20:DW20 EB20:EC20 EH20:EI20 EN20:EO20 ET20:EU20 EZ20:FA20 FF20:FG20 FL20:FM20 FR20:FS20 FX20:FY20 GD20:GE20 GJ20:GK20 GP20:GQ20 GV20:GW20 HB20:HC20 HH20:HI20 HN20:HO20 HT20:HU20 HZ20:IA20 IF20:IG20 L22:M22 R22:S22 X22:Y22 AD22:AE22 AJ22:AK22 AP22:AQ22 AV22:AW22 BB22:BC22 BH22:BI22 BN22:BO22 BT22:BU22 BZ22:CA22 CF22:CG22 CL22:CM22 CR22:CS22 CX22:CY22 DD22:DE22 DJ22:DK22 DP22:DQ22 DV22:DW22 EB22:EC22 EH22:EI22 EN22:EO22 ET22:EU22 EZ22:FA22 FF22:FG22 FL22:FM22 FR22:FS22 FX22:FY22 GD22:GE22 GJ22:GK22 GP22:GQ22 GV22:GW22 HB22:HC22 HH22:HI22 HN22:HO22 HT22:HU22 HZ22:IA22 IF22:IG22 L24:M24 R24:S24 X24:Y24 AD24:AE24 AJ24:AK24 AP24:AQ24 AV24:AW24 BB24:BC24 BH24:BI24 BN24:BO24 BT24:BU24 BZ24:CA24 CF24:CG24 CL24:CM24 CR24:CS24 CX24:CY24 DD24:DE24 DJ24:DK24 DP24:DQ24 DV24:DW24 EB24:EC24 EH24:EI24 EN24:EO24 ET24:EU24 EZ24:FA24 FF24:FG24 FL24:FM24 FR24:FS24 FX24:FY24 GD24:GE24 GJ24:GK24 GP24:GQ24 GV24:GW24 HB24:HC24 HH24:HI24 HN24:HO24 HT24:HU24 HZ24:IA24 IF24:IG24 AM10:AN10 AS10:AT10 AY10:AZ10 BE10:BF10 BK10:BL10 BQ10:BR10 BW10:BX10 CC10:CD10 CI10:CJ10 CO10:CP10 CU10:CV10 DA10:DB10 DG10:DH10 DM10:DN10 DS10:DT10 DY10:DZ10 EE10:EF10 EK10:EL10 EQ10:ER10 EW10:EX10 FC10:FD10 FI10:FJ10 FO10:FP10 FU10:FV10 GA10:GB10 GG10:GH10 GM10:GN10 GS10:GT10 GY10:GZ10 HE10:HF10 HK10:HL10 HQ10:HR10 HW10:HX10 IC10:ID10 II10:IJ10 AM12:AN12 AS12:AT12 AY12:AZ12 BE12:BF12 BK12:BL12 BQ12:BR12 BW12:BX12 CC12:CD12 CI12:CJ12 CO12:CP12 CU12:CV12 DA12:DB12 DG12:DH12 DM12:DN12 DS12:DT12 DY12:DZ12 EE12:EF12 EK12:EL12 EQ12:ER12 EW12:EX12 FC12:FD12 FI12:FJ12 FO12:FP12 FU12:FV12 GA12:GB12 GG12:GH12 GM12:GN12 GS12:GT12 GY12:GZ12 HE12:HF12 HK12:HL12 HQ12:HR12 HW12:HX12 IC12:ID12 II12:IJ12 AM14:AN14 AS14:AT14 AY14:AZ14 BE14:BF14 BK14:BL14 BQ14:BR14 BW14:BX14 CC14:CD14 CI14:CJ14 CO14:CP14 CU14:CV14 DA14:DB14 DG14:DH14 DM14:DN14 DS14:DT14 DY14:DZ14 EE14:EF14 EK14:EL14 EQ14:ER14 EW14:EX14 FC14:FD14 FI14:FJ14 FO14:FP14 FU14:FV14 GA14:GB14 GG14:GH14 GM14:GN14 GS14:GT14 GY14:GZ14 HE14:HF14 HK14:HL14 HQ14:HR14 HW14:HX14 IC14:ID14 II14:IJ14 AM16:AN16 AS16:AT16 AY16:AZ16 BE16:BF16 BK16:BL16 BQ16:BR16 BW16:BX16 CC16:CD16 CI16:CJ16 CO16:CP16 CU16:CV16 DA16:DB16 DG16:DH16 DM16:DN16 DS16:DT16 DY16:DZ16 EE16:EF16 EK16:EL16 EQ16:ER16 EW16:EX16 FC16:FD16 FI16:FJ16 FO16:FP16 FU16:FV16 GA16:GB16 GG16:GH16 GM16:GN16 GS16:GT16 GY16:GZ16 HE16:HF16 HK16:HL16 HQ16:HR16 HW16:HX16 IC16:ID16 II16:IJ16 O18:P18 U18:V18 AA18:AB18 AG18:AH18 AM18:AN18 AS18:AT18 AY18:AZ18 BE18:BF18 BK18:BL18 BQ18:BR18 BW18:BX18 CC18:CD18 CI18:CJ18 CO18:CP18 CU18:CV18 DA18:DB18 DG18:DH18 DM18:DN18 DS18:DT18 DY18:DZ18 EE18:EF18 EK18:EL18 EQ18:ER18 EW18:EX18 FC18:FD18 FI18:FJ18 FO18:FP18 FU18:FV18 GA18:GB18 GG18:GH18 GM18:GN18 GS18:GT18 GY18:GZ18 HE18:HF18 HK18:HL18 HQ18:HR18 HW18:HX18 IC18:ID18 II18:IJ18 O20:P20 U20:V20 AA20:AB20 AG20:AH20 AM20:AN20 AS20:AT20 AY20:AZ20 BE20:BF20 BK20:BL20 BQ20:BR20 BW20:BX20 CC20:CD20 CI20:CJ20 CO20:CP20 CU20:CV20 DA20:DB20 DG20:DH20 DM20:DN20 DS20:DT20 DY20:DZ20 EE20:EF20 EK20:EL20 EQ20:ER20 EW20:EX20 FC20:FD20 FI20:FJ20 FO20:FP20 FU20:FV20 GA20:GB20 GG20:GH20 GM20:GN20 GS20:GT20 GY20:GZ20 HE20:HF20 HK20:HL20 HQ20:HR20 HW20:HX20 IC20:ID20 II20:IJ20 O22:P22 U22:V22 AA22:AB22 AG22:AH22 AM22:AN22 AS22:AT22 AY22:AZ22 BE22:BF22 BK22:BL22 BQ22:BR22 BW22:BX22 CC22:CD22 CI22:CJ22 CO22:CP22 CU22:CV22 DA22:DB22 DG22:DH22 DM22:DN22 DS22:DT22 DY22:DZ22 EE22:EF22 EK22:EL22 EQ22:ER22 EW22:EX22 FC22:FD22 FI22:FJ22 FO22:FP22 FU22:FV22 GA22:GB22 GG22:GH22 GM22:GN22 GS22:GT22 GY22:GZ22 HE22:HF22 HK22:HL22 HQ22:HR22 HW22:HX22 IC22:ID22 II22:IJ22 O24:P24 U24:V24 AA24:AB24 AG24:AH24 AM24:AN24 AS24:AT24 AY24:AZ24 BE24:BF24 BK24:BL24 BQ24:BR24 BW24:BX24 CC24:CD24 CI24:CJ24 CO24:CP24 CU24:CV24 DA24:DB24 DG24:DH24 DM24:DN24 DS24:DT24 DY24:DZ24 EE24:EF24 EK24:EL24 EQ24:ER24 EW24:EX24 FC24:FD24 FI24:FJ24 FO24:FP24 FU24:FV24 GA24:GB24 GG24:GH24 GM24:GN24 GS24:GT24 GY24:GZ24 HE24:HF24 HK24:HL24 HQ24:HR24 HW24:HX24 IC24:ID24 II24:IJ24 I10:J10 I12:J12 I14:J14 I16:J16 O10:P10 O12:P12 O14:P14 O16:P16 R10:S10 R12:S12 R14:S14 R16:S16 U10:V10 U12:V12 U14:V14 U16:V16 AA10:AB10 AA12:AB12 AA14:AB14 AA16:AB16 AD10:AE10 AD12:AE12 AD14:AE14 AD16:AE16 AG10:AH10 AG12:AH12 AG14:AH14 AG16:AH16">
    <cfRule type="expression" dxfId="209" priority="11">
      <formula>F$2</formula>
    </cfRule>
  </conditionalFormatting>
  <conditionalFormatting sqref="F11:G11 F13:G13 F15:G15 F17:G17 F19:G19 F21:G21 F23:G23 F25:G25 I19:J19 I21:J21 I23:J23 I25:J25 L11:M11 X11:Y11 AJ11:AK11 AP11:AQ11 AV11:AW11 BB11:BC11 BH11:BI11 BN11:BO11 BT11:BU11 BZ11:CA11 CF11:CG11 CL11:CM11 CR11:CS11 CX11:CY11 DD11:DE11 DJ11:DK11 DP11:DQ11 DV11:DW11 EB11:EC11 EH11:EI11 EN11:EO11 ET11:EU11 EZ11:FA11 FF11:FG11 FL11:FM11 FR11:FS11 FX11:FY11 GD11:GE11 GJ11:GK11 GP11:GQ11 GV11:GW11 HB11:HC11 HH11:HI11 HN11:HO11 HT11:HU11 HZ11:IA11 IF11:IG11 L13:M13 X13:Y13 AJ13:AK13 AP13:AQ13 AV13:AW13 BB13:BC13 BH13:BI13 BN13:BO13 BT13:BU13 BZ13:CA13 CF13:CG13 CL13:CM13 CR13:CS13 CX13:CY13 DD13:DE13 DJ13:DK13 DP13:DQ13 DV13:DW13 EB13:EC13 EH13:EI13 EN13:EO13 ET13:EU13 EZ13:FA13 FF13:FG13 FL13:FM13 FR13:FS13 FX13:FY13 GD13:GE13 GJ13:GK13 GP13:GQ13 GV13:GW13 HB13:HC13 HH13:HI13 HN13:HO13 HT13:HU13 HZ13:IA13 IF13:IG13 L15:M15 X15:Y15 AJ15:AK15 AP15:AQ15 AV15:AW15 BB15:BC15 BH15:BI15 BN15:BO15 BT15:BU15 BZ15:CA15 CF15:CG15 CL15:CM15 CR15:CS15 CX15:CY15 DD15:DE15 DJ15:DK15 DP15:DQ15 DV15:DW15 EB15:EC15 EH15:EI15 EN15:EO15 ET15:EU15 EZ15:FA15 FF15:FG15 FL15:FM15 FR15:FS15 FX15:FY15 GD15:GE15 GJ15:GK15 GP15:GQ15 GV15:GW15 HB15:HC15 HH15:HI15 HN15:HO15 HT15:HU15 HZ15:IA15 IF15:IG15 L17:M17 X17:Y17 AJ17:AK17 AP17:AQ17 AV17:AW17 BB17:BC17 BH17:BI17 BN17:BO17 BT17:BU17 BZ17:CA17 CF17:CG17 CL17:CM17 CR17:CS17 CX17:CY17 DD17:DE17 DJ17:DK17 DP17:DQ17 DV17:DW17 EB17:EC17 EH17:EI17 EN17:EO17 ET17:EU17 EZ17:FA17 FF17:FG17 FL17:FM17 FR17:FS17 FX17:FY17 GD17:GE17 GJ17:GK17 GP17:GQ17 GV17:GW17 HB17:HC17 HH17:HI17 HN17:HO17 HT17:HU17 HZ17:IA17 IF17:IG17 L19:M19 R19:S19 X19:Y19 AD19:AE19 AJ19:AK19 AP19:AQ19 AV19:AW19 BB19:BC19 BH19:BI19 BN19:BO19 BT19:BU19 BZ19:CA19 CF19:CG19 CL19:CM19 CR19:CS19 CX19:CY19 DD19:DE19 DJ19:DK19 DP19:DQ19 DV19:DW19 EB19:EC19 EH19:EI19 EN19:EO19 ET19:EU19 EZ19:FA19 FF19:FG19 FL19:FM19 FR19:FS19 FX19:FY19 GD19:GE19 GJ19:GK19 GP19:GQ19 GV19:GW19 HB19:HC19 HH19:HI19 HN19:HO19 HT19:HU19 HZ19:IA19 IF19:IG19 L21:M21 R21:S21 X21:Y21 AD21:AE21 AJ21:AK21 AP21:AQ21 AV21:AW21 BB21:BC21 BH21:BI21 BN21:BO21 BT21:BU21 BZ21:CA21 CF21:CG21 CL21:CM21 CR21:CS21 CX21:CY21 DD21:DE21 DJ21:DK21 DP21:DQ21 DV21:DW21 EB21:EC21 EH21:EI21 EN21:EO21 ET21:EU21 EZ21:FA21 FF21:FG21 FL21:FM21 FR21:FS21 FX21:FY21 GD21:GE21 GJ21:GK21 GP21:GQ21 GV21:GW21 HB21:HC21 HH21:HI21 HN21:HO21 HT21:HU21 HZ21:IA21 IF21:IG21 L23:M23 R23:S23 X23:Y23 AD23:AE23 AJ23:AK23 AP23:AQ23 AV23:AW23 BB23:BC23 BH23:BI23 BN23:BO23 BT23:BU23 BZ23:CA23 CF23:CG23 CL23:CM23 CR23:CS23 CX23:CY23 DD23:DE23 DJ23:DK23 DP23:DQ23 DV23:DW23 EB23:EC23 EH23:EI23 EN23:EO23 ET23:EU23 EZ23:FA23 FF23:FG23 FL23:FM23 FR23:FS23 FX23:FY23 GD23:GE23 GJ23:GK23 GP23:GQ23 GV23:GW23 HB23:HC23 HH23:HI23 HN23:HO23 HT23:HU23 HZ23:IA23 IF23:IG23 L25:M25 R25:S25 X25:Y25 AD25:AE25 AJ25:AK25 AP25:AQ25 AV25:AW25 BB25:BC25 BH25:BI25 BN25:BO25 BT25:BU25 BZ25:CA25 CF25:CG25 CL25:CM25 CR25:CS25 CX25:CY25 DD25:DE25 DJ25:DK25 DP25:DQ25 DV25:DW25 EB25:EC25 EH25:EI25 EN25:EO25 ET25:EU25 EZ25:FA25 FF25:FG25 FL25:FM25 FR25:FS25 FX25:FY25 GD25:GE25 GJ25:GK25 GP25:GQ25 GV25:GW25 HB25:HC25 HH25:HI25 HN25:HO25 HT25:HU25 HZ25:IA25 IF25:IG25 AM11:AN11 AS11:AT11 AY11:AZ11 BE11:BF11 BK11:BL11 BQ11:BR11 BW11:BX11 CC11:CD11 CI11:CJ11 CO11:CP11 CU11:CV11 DA11:DB11 DG11:DH11 DM11:DN11 DS11:DT11 DY11:DZ11 EE11:EF11 EK11:EL11 EQ11:ER11 EW11:EX11 FC11:FD11 FI11:FJ11 FO11:FP11 FU11:FV11 GA11:GB11 GG11:GH11 GM11:GN11 GS11:GT11 GY11:GZ11 HE11:HF11 HK11:HL11 HQ11:HR11 HW11:HX11 IC11:ID11 II11:IJ11 AM13:AN13 AS13:AT13 AY13:AZ13 BE13:BF13 BK13:BL13 BQ13:BR13 BW13:BX13 CC13:CD13 CI13:CJ13 CO13:CP13 CU13:CV13 DA13:DB13 DG13:DH13 DM13:DN13 DS13:DT13 DY13:DZ13 EE13:EF13 EK13:EL13 EQ13:ER13 EW13:EX13 FC13:FD13 FI13:FJ13 FO13:FP13 FU13:FV13 GA13:GB13 GG13:GH13 GM13:GN13 GS13:GT13 GY13:GZ13 HE13:HF13 HK13:HL13 HQ13:HR13 HW13:HX13 IC13:ID13 II13:IJ13 AM15:AN15 AS15:AT15 AY15:AZ15 BE15:BF15 BK15:BL15 BQ15:BR15 BW15:BX15 CC15:CD15 CI15:CJ15 CO15:CP15 CU15:CV15 DA15:DB15 DG15:DH15 DM15:DN15 DS15:DT15 DY15:DZ15 EE15:EF15 EK15:EL15 EQ15:ER15 EW15:EX15 FC15:FD15 FI15:FJ15 FO15:FP15 FU15:FV15 GA15:GB15 GG15:GH15 GM15:GN15 GS15:GT15 GY15:GZ15 HE15:HF15 HK15:HL15 HQ15:HR15 HW15:HX15 IC15:ID15 II15:IJ15 AM17:AN17 AS17:AT17 AY17:AZ17 BE17:BF17 BK17:BL17 BQ17:BR17 BW17:BX17 CC17:CD17 CI17:CJ17 CO17:CP17 CU17:CV17 DA17:DB17 DG17:DH17 DM17:DN17 DS17:DT17 DY17:DZ17 EE17:EF17 EK17:EL17 EQ17:ER17 EW17:EX17 FC17:FD17 FI17:FJ17 FO17:FP17 FU17:FV17 GA17:GB17 GG17:GH17 GM17:GN17 GS17:GT17 GY17:GZ17 HE17:HF17 HK17:HL17 HQ17:HR17 HW17:HX17 IC17:ID17 II17:IJ17 O19:P19 U19:V19 AA19:AB19 AG19:AH19 AM19:AN19 AS19:AT19 AY19:AZ19 BE19:BF19 BK19:BL19 BQ19:BR19 BW19:BX19 CC19:CD19 CI19:CJ19 CO19:CP19 CU19:CV19 DA19:DB19 DG19:DH19 DM19:DN19 DS19:DT19 DY19:DZ19 EE19:EF19 EK19:EL19 EQ19:ER19 EW19:EX19 FC19:FD19 FI19:FJ19 FO19:FP19 FU19:FV19 GA19:GB19 GG19:GH19 GM19:GN19 GS19:GT19 GY19:GZ19 HE19:HF19 HK19:HL19 HQ19:HR19 HW19:HX19 IC19:ID19 II19:IJ19 O21:P21 U21:V21 AA21:AB21 AG21:AH21 AM21:AN21 AS21:AT21 AY21:AZ21 BE21:BF21 BK21:BL21 BQ21:BR21 BW21:BX21 CC21:CD21 CI21:CJ21 CO21:CP21 CU21:CV21 DA21:DB21 DG21:DH21 DM21:DN21 DS21:DT21 DY21:DZ21 EE21:EF21 EK21:EL21 EQ21:ER21 EW21:EX21 FC21:FD21 FI21:FJ21 FO21:FP21 FU21:FV21 GA21:GB21 GG21:GH21 GM21:GN21 GS21:GT21 GY21:GZ21 HE21:HF21 HK21:HL21 HQ21:HR21 HW21:HX21 IC21:ID21 II21:IJ21 O23:P23 U23:V23 AA23:AB23 AG23:AH23 AM23:AN23 AS23:AT23 AY23:AZ23 BE23:BF23 BK23:BL23 BQ23:BR23 BW23:BX23 CC23:CD23 CI23:CJ23 CO23:CP23 CU23:CV23 DA23:DB23 DG23:DH23 DM23:DN23 DS23:DT23 DY23:DZ23 EE23:EF23 EK23:EL23 EQ23:ER23 EW23:EX23 FC23:FD23 FI23:FJ23 FO23:FP23 FU23:FV23 GA23:GB23 GG23:GH23 GM23:GN23 GS23:GT23 GY23:GZ23 HE23:HF23 HK23:HL23 HQ23:HR23 HW23:HX23 IC23:ID23 II23:IJ23 O25:P25 U25:V25 AA25:AB25 AG25:AH25 AM25:AN25 AS25:AT25 AY25:AZ25 BE25:BF25 BK25:BL25 BQ25:BR25 BW25:BX25 CC25:CD25 CI25:CJ25 CO25:CP25 CU25:CV25 DA25:DB25 DG25:DH25 DM25:DN25 DS25:DT25 DY25:DZ25 EE25:EF25 EK25:EL25 EQ25:ER25 EW25:EX25 FC25:FD25 FI25:FJ25 FO25:FP25 FU25:FV25 GA25:GB25 GG25:GH25 GM25:GN25 GS25:GT25 GY25:GZ25 HE25:HF25 HK25:HL25 HQ25:HR25 HW25:HX25 IC25:ID25 II25:IJ25 I11:J11 I13:J13 I15:J15 I17:J17 O11:P11 O13:P13 O15:P15 O17:P17 R11:S11 R13:S13 R15:S15 R17:S17 U11:V11 U13:V13 U15:V15 U17:V17 AA11:AB11 AA13:AB13 AA15:AB15 AA17:AB17 AD11:AE11 AD13:AE13 AD15:AE15 AD17:AE17 AG11:AH11 AG13:AH13 AG15:AH15 AG17:AH17">
    <cfRule type="expression" dxfId="208" priority="10">
      <formula>F$2&gt;0</formula>
    </cfRule>
  </conditionalFormatting>
  <conditionalFormatting sqref="E3 H3 K3 N3 Q3 T3 W3 CK3 CN3 CQ3 CT3 CW3 CZ3 DC3 DF3 DI3 Z3 AC3 AI3 AO3 AU3 BA3 BG3 BM3 BS3 BY3 AF3 AL3 AR3 AX3 BD3 BJ3 BP3 BV3 CB3 CE3 CH3 DL3 DO3 DR3 EG3 EV3 FK3 FZ3 GO3 HD3 DU3 EJ3 EY3 FN3 GC3 GR3 DX3 EM3 FB3 FQ3 GF3 GU3 EA3 EP3 FE3 FT3 GI3 GX3 ED3 ES3 FH3 FW3 GL3 HA3 HG3 HJ3 HM3 HS3 HP3 HV3 IB3 HY3 IE3 IH3">
    <cfRule type="expression" dxfId="207" priority="9">
      <formula>AND(E2&gt;0,F2&gt;0)</formula>
    </cfRule>
  </conditionalFormatting>
  <conditionalFormatting sqref="F7 I7 L7 R7 X7 AD7 AJ7 AP7 AV7 BB7 BH7 BN7 BT7 BZ7 CF7 CL7 CR7 CX7 DD7 DJ7 DP7 DV7 EB7 EH7 EN7 ET7 EZ7 FF7 FL7 FR7 FX7 GD7 GJ7 GP7 GV7 HB7 HH7 HN7 HT7 HZ7 IF7 O7 U7 AA7 AG7 AM7 AS7 AY7 BE7 BK7 BQ7 BW7 CC7 CI7 CO7 CU7 DA7 DG7 DM7 DS7 DY7 EE7 EK7 EQ7 EW7 FC7 FI7 FO7 FU7 GA7 GG7 GM7 GS7 GY7 HE7 HK7 HQ7 HW7 IC7 II7">
    <cfRule type="expression" dxfId="206" priority="2">
      <formula>F2&gt;0</formula>
    </cfRule>
  </conditionalFormatting>
  <conditionalFormatting sqref="G7 J7 M7 S7 Y7 AE7 AK7 AQ7 AW7 BC7 BI7 BO7 BU7 CA7 CG7 CM7 CS7 CY7 DE7 DK7 DQ7 DW7 EC7 EI7 EO7 EU7 FA7 FG7 FM7 FS7 FY7 GE7 GK7 GQ7 GW7 HC7 HI7 HO7 HU7 IA7 IG7 P7 V7 AB7 AH7 AN7 AT7 AZ7 BF7 BL7 BR7 BX7 CD7 CJ7 CP7 CV7 DB7 DH7 DN7 DT7 DZ7 EF7 EL7 ER7 EX7 FD7 FJ7 FP7 FV7 GB7 GH7 GN7 GT7 GZ7 HF7 HL7 HR7 HX7 ID7 IJ7">
    <cfRule type="expression" dxfId="205" priority="1">
      <formula>G2&gt;0</formula>
    </cfRule>
  </conditionalFormatting>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0000000}">
          <x14:formula1>
            <xm:f>'Base Datos'!$AA$4:$AA$7</xm:f>
          </x14:formula1>
          <xm:sqref>E8:E25 H8:H25 K8:K25 Q8:Q25 W8:W25 AC8:AC25 AI8:AI25 AO8:AO25 AU8:AU25 BA8:BA25 BG8:BG25 BM8:BM25 BS8:BS25 BY8:BY25 CE8:CE25 CK8:CK25 CQ8:CQ25 CW8:CW25 DC8:DC25 DI8:DI25 DO8:DO25 DU8:DU25 EA8:EA25 EG8:EG25 EM8:EM25 ES8:ES25 EY8:EY25 FE8:FE25 FK8:FK25 FQ8:FQ25 FW8:FW25 GC8:GC25 GI8:GI25 GO8:GO25 GU8:GU25 HA8:HA25 HG8:HG25 HM8:HM25 HS8:HS25 HY8:HY25 IE8:IE25 N8:N25 T8:T25 Z8:Z25 AF8:AF25 AL8:AL25 AR8:AR25 AX8:AX25 BD8:BD25 BJ8:BJ25 BP8:BP25 BV8:BV25 CB8:CB25 CH8:CH25 CN8:CN25 CT8:CT25 CZ8:CZ25 DF8:DF25 DL8:DL25 DR8:DR25 DX8:DX25 ED8:ED25 EJ8:EJ25 EP8:EP25 EV8:EV25 FB8:FB25 FH8:FH25 FN8:FN25 FT8:FT25 FZ8:FZ25 GF8:GF25 GL8:GL25 GR8:GR25 GX8:GX25 HD8:HD25 HJ8:HJ25 HP8:HP25 HV8:HV25 IB8:IB25 IH8:IH25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B1:FH529"/>
  <sheetViews>
    <sheetView zoomScale="110" zoomScaleNormal="110" workbookViewId="0">
      <pane xSplit="4" ySplit="6" topLeftCell="E10" activePane="bottomRight" state="frozen"/>
      <selection pane="topRight" activeCell="E1" sqref="E1"/>
      <selection pane="bottomLeft" activeCell="A7" sqref="A7"/>
      <selection pane="bottomRight" activeCell="AA70" sqref="AA70"/>
    </sheetView>
  </sheetViews>
  <sheetFormatPr baseColWidth="10" defaultRowHeight="16.5" x14ac:dyDescent="0.3"/>
  <cols>
    <col min="1" max="3" width="3.7109375" style="699" customWidth="1"/>
    <col min="4" max="4" width="36.85546875" style="699" customWidth="1"/>
    <col min="5" max="164" width="7.7109375" style="699" customWidth="1"/>
    <col min="165" max="16377" width="11.5703125" style="699" customWidth="1"/>
    <col min="16378" max="16384" width="11.5703125" style="699"/>
  </cols>
  <sheetData>
    <row r="1" spans="3:164" ht="12" customHeight="1" thickBot="1" x14ac:dyDescent="0.35">
      <c r="E1" s="700">
        <v>1</v>
      </c>
      <c r="F1" s="700">
        <f>+E1</f>
        <v>1</v>
      </c>
      <c r="G1" s="700">
        <f>+F1+1</f>
        <v>2</v>
      </c>
      <c r="H1" s="700">
        <f>+G1</f>
        <v>2</v>
      </c>
      <c r="I1" s="700">
        <f>+H1+1</f>
        <v>3</v>
      </c>
      <c r="J1" s="700">
        <f>+I1</f>
        <v>3</v>
      </c>
      <c r="K1" s="700">
        <f>+J1+1</f>
        <v>4</v>
      </c>
      <c r="L1" s="700">
        <f>+K1</f>
        <v>4</v>
      </c>
      <c r="M1" s="700">
        <f>+L1+1</f>
        <v>5</v>
      </c>
      <c r="N1" s="700">
        <f>+M1</f>
        <v>5</v>
      </c>
      <c r="O1" s="700">
        <f>+N1+1</f>
        <v>6</v>
      </c>
      <c r="P1" s="700">
        <f>+O1</f>
        <v>6</v>
      </c>
      <c r="Q1" s="700">
        <f>+P1+1</f>
        <v>7</v>
      </c>
      <c r="R1" s="700">
        <f>+Q1</f>
        <v>7</v>
      </c>
      <c r="S1" s="700">
        <f>+R1+1</f>
        <v>8</v>
      </c>
      <c r="T1" s="700">
        <f>+S1</f>
        <v>8</v>
      </c>
      <c r="U1" s="700">
        <f>+T1+1</f>
        <v>9</v>
      </c>
      <c r="V1" s="700">
        <f>+U1</f>
        <v>9</v>
      </c>
      <c r="W1" s="700">
        <f>+V1+1</f>
        <v>10</v>
      </c>
      <c r="X1" s="700">
        <f>+W1</f>
        <v>10</v>
      </c>
      <c r="Y1" s="700">
        <f>+X1+1</f>
        <v>11</v>
      </c>
      <c r="Z1" s="700">
        <f>+Y1</f>
        <v>11</v>
      </c>
      <c r="AA1" s="700">
        <f>+Z1+1</f>
        <v>12</v>
      </c>
      <c r="AB1" s="700">
        <f>+AA1</f>
        <v>12</v>
      </c>
      <c r="AC1" s="700">
        <f>+AB1+1</f>
        <v>13</v>
      </c>
      <c r="AD1" s="700">
        <f>+AC1</f>
        <v>13</v>
      </c>
      <c r="AE1" s="700">
        <f>+AD1+1</f>
        <v>14</v>
      </c>
      <c r="AF1" s="700">
        <f>+AE1</f>
        <v>14</v>
      </c>
      <c r="AG1" s="700">
        <f>+AF1+1</f>
        <v>15</v>
      </c>
      <c r="AH1" s="700">
        <f>+AG1</f>
        <v>15</v>
      </c>
      <c r="AI1" s="700">
        <f>+AH1+1</f>
        <v>16</v>
      </c>
      <c r="AJ1" s="700">
        <f>+AI1</f>
        <v>16</v>
      </c>
      <c r="AK1" s="700">
        <f>+AJ1+1</f>
        <v>17</v>
      </c>
      <c r="AL1" s="700">
        <f>+AK1</f>
        <v>17</v>
      </c>
      <c r="AM1" s="700">
        <f>+AL1+1</f>
        <v>18</v>
      </c>
      <c r="AN1" s="700">
        <f>+AM1</f>
        <v>18</v>
      </c>
      <c r="AO1" s="700">
        <f>+AN1+1</f>
        <v>19</v>
      </c>
      <c r="AP1" s="700">
        <f>+AO1</f>
        <v>19</v>
      </c>
      <c r="AQ1" s="700">
        <f>+AP1+1</f>
        <v>20</v>
      </c>
      <c r="AR1" s="700">
        <f>+AQ1</f>
        <v>20</v>
      </c>
      <c r="AS1" s="700">
        <f>+AR1+1</f>
        <v>21</v>
      </c>
      <c r="AT1" s="700">
        <f>+AS1</f>
        <v>21</v>
      </c>
      <c r="AU1" s="700">
        <f>+AT1+1</f>
        <v>22</v>
      </c>
      <c r="AV1" s="700">
        <f>+AU1</f>
        <v>22</v>
      </c>
      <c r="AW1" s="700">
        <f>+AV1+1</f>
        <v>23</v>
      </c>
      <c r="AX1" s="700">
        <f>+AW1</f>
        <v>23</v>
      </c>
      <c r="AY1" s="700">
        <f>+AX1+1</f>
        <v>24</v>
      </c>
      <c r="AZ1" s="700">
        <f>+AY1</f>
        <v>24</v>
      </c>
      <c r="BA1" s="700">
        <f>+AZ1+1</f>
        <v>25</v>
      </c>
      <c r="BB1" s="700">
        <f>+BA1</f>
        <v>25</v>
      </c>
      <c r="BC1" s="700">
        <f>+BB1+1</f>
        <v>26</v>
      </c>
      <c r="BD1" s="700">
        <f>+BC1</f>
        <v>26</v>
      </c>
      <c r="BE1" s="700">
        <f>+BD1+1</f>
        <v>27</v>
      </c>
      <c r="BF1" s="700">
        <f>+BE1</f>
        <v>27</v>
      </c>
      <c r="BG1" s="700">
        <f>+BF1+1</f>
        <v>28</v>
      </c>
      <c r="BH1" s="700">
        <f>+BG1</f>
        <v>28</v>
      </c>
      <c r="BI1" s="700">
        <f>+BH1+1</f>
        <v>29</v>
      </c>
      <c r="BJ1" s="700">
        <f>+BI1</f>
        <v>29</v>
      </c>
      <c r="BK1" s="700">
        <f>+BJ1+1</f>
        <v>30</v>
      </c>
      <c r="BL1" s="700">
        <f>+BK1</f>
        <v>30</v>
      </c>
      <c r="BM1" s="700">
        <f>+BL1+1</f>
        <v>31</v>
      </c>
      <c r="BN1" s="700">
        <f>+BM1</f>
        <v>31</v>
      </c>
      <c r="BO1" s="700">
        <f>+BN1+1</f>
        <v>32</v>
      </c>
      <c r="BP1" s="700">
        <f>+BO1</f>
        <v>32</v>
      </c>
      <c r="BQ1" s="700">
        <f>+BP1+1</f>
        <v>33</v>
      </c>
      <c r="BR1" s="700">
        <f>+BQ1</f>
        <v>33</v>
      </c>
      <c r="BS1" s="700">
        <f>+BR1+1</f>
        <v>34</v>
      </c>
      <c r="BT1" s="700">
        <f>+BS1</f>
        <v>34</v>
      </c>
      <c r="BU1" s="700">
        <f>+BT1+1</f>
        <v>35</v>
      </c>
      <c r="BV1" s="700">
        <f>+BU1</f>
        <v>35</v>
      </c>
      <c r="BW1" s="700">
        <f>+BV1+1</f>
        <v>36</v>
      </c>
      <c r="BX1" s="700">
        <f>+BW1</f>
        <v>36</v>
      </c>
      <c r="BY1" s="700">
        <f>+BX1+1</f>
        <v>37</v>
      </c>
      <c r="BZ1" s="700">
        <f>+BY1</f>
        <v>37</v>
      </c>
      <c r="CA1" s="700">
        <f>+BZ1+1</f>
        <v>38</v>
      </c>
      <c r="CB1" s="700">
        <f>+CA1</f>
        <v>38</v>
      </c>
      <c r="CC1" s="700">
        <f>+CB1+1</f>
        <v>39</v>
      </c>
      <c r="CD1" s="700">
        <f>+CC1</f>
        <v>39</v>
      </c>
      <c r="CE1" s="700">
        <f>+CD1+1</f>
        <v>40</v>
      </c>
      <c r="CF1" s="700">
        <f>+CE1</f>
        <v>40</v>
      </c>
      <c r="CG1" s="700">
        <f>+CF1+1</f>
        <v>41</v>
      </c>
      <c r="CH1" s="700">
        <f>+CG1</f>
        <v>41</v>
      </c>
      <c r="CI1" s="700">
        <f>+CH1+1</f>
        <v>42</v>
      </c>
      <c r="CJ1" s="700">
        <f>+CI1</f>
        <v>42</v>
      </c>
      <c r="CK1" s="700">
        <f>+CJ1+1</f>
        <v>43</v>
      </c>
      <c r="CL1" s="700">
        <f>+CK1</f>
        <v>43</v>
      </c>
      <c r="CM1" s="700">
        <f>+CL1+1</f>
        <v>44</v>
      </c>
      <c r="CN1" s="700">
        <f>+CM1</f>
        <v>44</v>
      </c>
      <c r="CO1" s="700">
        <f>+CN1+1</f>
        <v>45</v>
      </c>
      <c r="CP1" s="700">
        <f>+CO1</f>
        <v>45</v>
      </c>
      <c r="CQ1" s="700">
        <f>+CP1+1</f>
        <v>46</v>
      </c>
      <c r="CR1" s="700">
        <f>+CQ1</f>
        <v>46</v>
      </c>
      <c r="CS1" s="700">
        <f>+CR1+1</f>
        <v>47</v>
      </c>
      <c r="CT1" s="700">
        <f>+CS1</f>
        <v>47</v>
      </c>
      <c r="CU1" s="700">
        <f>+CT1+1</f>
        <v>48</v>
      </c>
      <c r="CV1" s="700">
        <f>+CU1</f>
        <v>48</v>
      </c>
      <c r="CW1" s="700">
        <f>+CV1+1</f>
        <v>49</v>
      </c>
      <c r="CX1" s="700">
        <f>+CW1</f>
        <v>49</v>
      </c>
      <c r="CY1" s="700">
        <f>+CX1+1</f>
        <v>50</v>
      </c>
      <c r="CZ1" s="700">
        <f>+CY1</f>
        <v>50</v>
      </c>
      <c r="DA1" s="700">
        <f>+CZ1+1</f>
        <v>51</v>
      </c>
      <c r="DB1" s="700">
        <f>+DA1</f>
        <v>51</v>
      </c>
      <c r="DC1" s="700">
        <f>+DB1+1</f>
        <v>52</v>
      </c>
      <c r="DD1" s="700">
        <f>+DC1</f>
        <v>52</v>
      </c>
      <c r="DE1" s="700">
        <f>+DD1+1</f>
        <v>53</v>
      </c>
      <c r="DF1" s="700">
        <f>+DE1</f>
        <v>53</v>
      </c>
      <c r="DG1" s="700">
        <f>+DF1+1</f>
        <v>54</v>
      </c>
      <c r="DH1" s="700">
        <f>+DG1</f>
        <v>54</v>
      </c>
      <c r="DI1" s="700">
        <f>+DH1+1</f>
        <v>55</v>
      </c>
      <c r="DJ1" s="700">
        <f>+DI1</f>
        <v>55</v>
      </c>
      <c r="DK1" s="700">
        <f>+DJ1+1</f>
        <v>56</v>
      </c>
      <c r="DL1" s="700">
        <f>+DK1</f>
        <v>56</v>
      </c>
      <c r="DM1" s="700">
        <f>+DL1+1</f>
        <v>57</v>
      </c>
      <c r="DN1" s="700">
        <f>+DM1</f>
        <v>57</v>
      </c>
      <c r="DO1" s="700">
        <f>+DN1+1</f>
        <v>58</v>
      </c>
      <c r="DP1" s="700">
        <f>+DO1</f>
        <v>58</v>
      </c>
      <c r="DQ1" s="700">
        <f>+DP1+1</f>
        <v>59</v>
      </c>
      <c r="DR1" s="700">
        <f>+DQ1</f>
        <v>59</v>
      </c>
      <c r="DS1" s="700">
        <f>+DR1+1</f>
        <v>60</v>
      </c>
      <c r="DT1" s="700">
        <f>+DS1</f>
        <v>60</v>
      </c>
      <c r="DU1" s="700">
        <f>+DT1+1</f>
        <v>61</v>
      </c>
      <c r="DV1" s="700">
        <f>+DU1</f>
        <v>61</v>
      </c>
      <c r="DW1" s="700">
        <f>+DV1+1</f>
        <v>62</v>
      </c>
      <c r="DX1" s="700">
        <f>+DW1</f>
        <v>62</v>
      </c>
      <c r="DY1" s="700">
        <f>+DX1+1</f>
        <v>63</v>
      </c>
      <c r="DZ1" s="700">
        <f>+DY1</f>
        <v>63</v>
      </c>
      <c r="EA1" s="700">
        <f>+DZ1+1</f>
        <v>64</v>
      </c>
      <c r="EB1" s="700">
        <f>+EA1</f>
        <v>64</v>
      </c>
      <c r="EC1" s="700">
        <f>+EB1+1</f>
        <v>65</v>
      </c>
      <c r="ED1" s="700">
        <f>+EC1</f>
        <v>65</v>
      </c>
      <c r="EE1" s="700">
        <f>+ED1+1</f>
        <v>66</v>
      </c>
      <c r="EF1" s="700">
        <f>+EE1</f>
        <v>66</v>
      </c>
      <c r="EG1" s="700">
        <f>+EF1+1</f>
        <v>67</v>
      </c>
      <c r="EH1" s="700">
        <f>+EG1</f>
        <v>67</v>
      </c>
      <c r="EI1" s="700">
        <f>+EH1+1</f>
        <v>68</v>
      </c>
      <c r="EJ1" s="700">
        <f>+EI1</f>
        <v>68</v>
      </c>
      <c r="EK1" s="700">
        <f>+EJ1+1</f>
        <v>69</v>
      </c>
      <c r="EL1" s="700">
        <f>+EK1</f>
        <v>69</v>
      </c>
      <c r="EM1" s="700">
        <f>+EL1+1</f>
        <v>70</v>
      </c>
      <c r="EN1" s="700">
        <f>+EM1</f>
        <v>70</v>
      </c>
      <c r="EO1" s="700">
        <f>+EN1+1</f>
        <v>71</v>
      </c>
      <c r="EP1" s="700">
        <f>+EO1</f>
        <v>71</v>
      </c>
      <c r="EQ1" s="700">
        <f>+EP1+1</f>
        <v>72</v>
      </c>
      <c r="ER1" s="700">
        <f>+EQ1</f>
        <v>72</v>
      </c>
      <c r="ES1" s="700">
        <f>+ER1+1</f>
        <v>73</v>
      </c>
      <c r="ET1" s="700">
        <f>+ES1</f>
        <v>73</v>
      </c>
      <c r="EU1" s="700">
        <f>+ET1+1</f>
        <v>74</v>
      </c>
      <c r="EV1" s="700">
        <f>+EU1</f>
        <v>74</v>
      </c>
      <c r="EW1" s="700">
        <f>+EV1+1</f>
        <v>75</v>
      </c>
      <c r="EX1" s="700">
        <f>+EW1</f>
        <v>75</v>
      </c>
      <c r="EY1" s="700">
        <f>+EX1+1</f>
        <v>76</v>
      </c>
      <c r="EZ1" s="700">
        <f>+EY1</f>
        <v>76</v>
      </c>
      <c r="FA1" s="700">
        <f>+EZ1+1</f>
        <v>77</v>
      </c>
      <c r="FB1" s="700">
        <f>+FA1</f>
        <v>77</v>
      </c>
      <c r="FC1" s="700">
        <f>+FB1+1</f>
        <v>78</v>
      </c>
      <c r="FD1" s="700">
        <f>+FC1</f>
        <v>78</v>
      </c>
      <c r="FE1" s="700">
        <f>+FD1+1</f>
        <v>79</v>
      </c>
      <c r="FF1" s="700">
        <f>+FE1</f>
        <v>79</v>
      </c>
      <c r="FG1" s="700">
        <f>+FF1+1</f>
        <v>80</v>
      </c>
      <c r="FH1" s="700">
        <f>+FG1</f>
        <v>80</v>
      </c>
    </row>
    <row r="2" spans="3:164" ht="27" customHeight="1" thickBot="1" x14ac:dyDescent="0.35">
      <c r="D2" s="222" t="s">
        <v>403</v>
      </c>
      <c r="E2" s="703">
        <f>+IFERROR(HLOOKUP(E1,GENERALES!$E$2:$CF$3,2,FALSE),0)</f>
        <v>1</v>
      </c>
      <c r="F2" s="703">
        <f>+IFERROR(HLOOKUP(F1,GENERALES!$E$2:$CF$3,2,FALSE),0)</f>
        <v>1</v>
      </c>
      <c r="G2" s="703">
        <f>+IFERROR(HLOOKUP(G1,GENERALES!$E$2:$CF$3,2,FALSE),0)</f>
        <v>2</v>
      </c>
      <c r="H2" s="703">
        <f>+IFERROR(HLOOKUP(H1,GENERALES!$E$2:$CF$3,2,FALSE),0)</f>
        <v>2</v>
      </c>
      <c r="I2" s="703">
        <f>+IFERROR(HLOOKUP(I1,GENERALES!$E$2:$CF$3,2,FALSE),0)</f>
        <v>3</v>
      </c>
      <c r="J2" s="703">
        <f>+IFERROR(HLOOKUP(J1,GENERALES!$E$2:$CF$3,2,FALSE),0)</f>
        <v>3</v>
      </c>
      <c r="K2" s="703">
        <f>+IFERROR(HLOOKUP(K1,GENERALES!$E$2:$CF$3,2,FALSE),0)</f>
        <v>4</v>
      </c>
      <c r="L2" s="703">
        <f>+IFERROR(HLOOKUP(L1,GENERALES!$E$2:$CF$3,2,FALSE),0)</f>
        <v>4</v>
      </c>
      <c r="M2" s="703">
        <f>+IFERROR(HLOOKUP(M1,GENERALES!$E$2:$CF$3,2,FALSE),0)</f>
        <v>5</v>
      </c>
      <c r="N2" s="703">
        <f>+IFERROR(HLOOKUP(N1,GENERALES!$E$2:$CF$3,2,FALSE),0)</f>
        <v>5</v>
      </c>
      <c r="O2" s="703">
        <f>+IFERROR(HLOOKUP(O1,GENERALES!$E$2:$CF$3,2,FALSE),0)</f>
        <v>6</v>
      </c>
      <c r="P2" s="703">
        <f>+IFERROR(HLOOKUP(P1,GENERALES!$E$2:$CF$3,2,FALSE),0)</f>
        <v>6</v>
      </c>
      <c r="Q2" s="703">
        <f>+IFERROR(HLOOKUP(Q1,GENERALES!$E$2:$CF$3,2,FALSE),0)</f>
        <v>7</v>
      </c>
      <c r="R2" s="703">
        <f>+IFERROR(HLOOKUP(R1,GENERALES!$E$2:$CF$3,2,FALSE),0)</f>
        <v>7</v>
      </c>
      <c r="S2" s="703">
        <f>+IFERROR(HLOOKUP(S1,GENERALES!$E$2:$CF$3,2,FALSE),0)</f>
        <v>8</v>
      </c>
      <c r="T2" s="703">
        <f>+IFERROR(HLOOKUP(T1,GENERALES!$E$2:$CF$3,2,FALSE),0)</f>
        <v>8</v>
      </c>
      <c r="U2" s="703">
        <f>+IFERROR(HLOOKUP(U1,GENERALES!$E$2:$CF$3,2,FALSE),0)</f>
        <v>9</v>
      </c>
      <c r="V2" s="703">
        <f>+IFERROR(HLOOKUP(V1,GENERALES!$E$2:$CF$3,2,FALSE),0)</f>
        <v>9</v>
      </c>
      <c r="W2" s="703">
        <f>+IFERROR(HLOOKUP(W1,GENERALES!$E$2:$CF$3,2,FALSE),0)</f>
        <v>10</v>
      </c>
      <c r="X2" s="703">
        <f>+IFERROR(HLOOKUP(X1,GENERALES!$E$2:$CF$3,2,FALSE),0)</f>
        <v>10</v>
      </c>
      <c r="Y2" s="703">
        <f>+IFERROR(HLOOKUP(Y1,GENERALES!$E$2:$CF$3,2,FALSE),0)</f>
        <v>11</v>
      </c>
      <c r="Z2" s="703">
        <f>+IFERROR(HLOOKUP(Z1,GENERALES!$E$2:$CF$3,2,FALSE),0)</f>
        <v>11</v>
      </c>
      <c r="AA2" s="703">
        <f>+IFERROR(HLOOKUP(AA1,GENERALES!$E$2:$CF$3,2,FALSE),0)</f>
        <v>12</v>
      </c>
      <c r="AB2" s="703">
        <f>+IFERROR(HLOOKUP(AB1,GENERALES!$E$2:$CF$3,2,FALSE),0)</f>
        <v>12</v>
      </c>
      <c r="AC2" s="703">
        <f>+IFERROR(HLOOKUP(AC1,GENERALES!$E$2:$CF$3,2,FALSE),0)</f>
        <v>0</v>
      </c>
      <c r="AD2" s="703">
        <f>+IFERROR(HLOOKUP(AD1,GENERALES!$E$2:$CF$3,2,FALSE),0)</f>
        <v>0</v>
      </c>
      <c r="AE2" s="703">
        <f>+IFERROR(HLOOKUP(AE1,GENERALES!$E$2:$CF$3,2,FALSE),0)</f>
        <v>0</v>
      </c>
      <c r="AF2" s="703">
        <f>+IFERROR(HLOOKUP(AF1,GENERALES!$E$2:$CF$3,2,FALSE),0)</f>
        <v>0</v>
      </c>
      <c r="AG2" s="703">
        <f>+IFERROR(HLOOKUP(AG1,GENERALES!$E$2:$CF$3,2,FALSE),0)</f>
        <v>0</v>
      </c>
      <c r="AH2" s="703">
        <f>+IFERROR(HLOOKUP(AH1,GENERALES!$E$2:$CF$3,2,FALSE),0)</f>
        <v>0</v>
      </c>
      <c r="AI2" s="703">
        <f>+IFERROR(HLOOKUP(AI1,GENERALES!$E$2:$CF$3,2,FALSE),0)</f>
        <v>0</v>
      </c>
      <c r="AJ2" s="703">
        <f>+IFERROR(HLOOKUP(AJ1,GENERALES!$E$2:$CF$3,2,FALSE),0)</f>
        <v>0</v>
      </c>
      <c r="AK2" s="703">
        <f>+IFERROR(HLOOKUP(AK1,GENERALES!$E$2:$CF$3,2,FALSE),0)</f>
        <v>0</v>
      </c>
      <c r="AL2" s="703">
        <f>+IFERROR(HLOOKUP(AL1,GENERALES!$E$2:$CF$3,2,FALSE),0)</f>
        <v>0</v>
      </c>
      <c r="AM2" s="703">
        <f>+IFERROR(HLOOKUP(AM1,GENERALES!$E$2:$CF$3,2,FALSE),0)</f>
        <v>0</v>
      </c>
      <c r="AN2" s="703">
        <f>+IFERROR(HLOOKUP(AN1,GENERALES!$E$2:$CF$3,2,FALSE),0)</f>
        <v>0</v>
      </c>
      <c r="AO2" s="703">
        <f>+IFERROR(HLOOKUP(AO1,GENERALES!$E$2:$CF$3,2,FALSE),0)</f>
        <v>0</v>
      </c>
      <c r="AP2" s="703">
        <f>+IFERROR(HLOOKUP(AP1,GENERALES!$E$2:$CF$3,2,FALSE),0)</f>
        <v>0</v>
      </c>
      <c r="AQ2" s="703">
        <f>+IFERROR(HLOOKUP(AQ1,GENERALES!$E$2:$CF$3,2,FALSE),0)</f>
        <v>0</v>
      </c>
      <c r="AR2" s="703">
        <f>+IFERROR(HLOOKUP(AR1,GENERALES!$E$2:$CF$3,2,FALSE),0)</f>
        <v>0</v>
      </c>
      <c r="AS2" s="703">
        <f>+IFERROR(HLOOKUP(AS1,GENERALES!$E$2:$CF$3,2,FALSE),0)</f>
        <v>0</v>
      </c>
      <c r="AT2" s="703">
        <f>+IFERROR(HLOOKUP(AT1,GENERALES!$E$2:$CF$3,2,FALSE),0)</f>
        <v>0</v>
      </c>
      <c r="AU2" s="703">
        <f>+IFERROR(HLOOKUP(AU1,GENERALES!$E$2:$CF$3,2,FALSE),0)</f>
        <v>0</v>
      </c>
      <c r="AV2" s="703">
        <f>+IFERROR(HLOOKUP(AV1,GENERALES!$E$2:$CF$3,2,FALSE),0)</f>
        <v>0</v>
      </c>
      <c r="AW2" s="703">
        <f>+IFERROR(HLOOKUP(AW1,GENERALES!$E$2:$CF$3,2,FALSE),0)</f>
        <v>0</v>
      </c>
      <c r="AX2" s="703">
        <f>+IFERROR(HLOOKUP(AX1,GENERALES!$E$2:$CF$3,2,FALSE),0)</f>
        <v>0</v>
      </c>
      <c r="AY2" s="703">
        <f>+IFERROR(HLOOKUP(AY1,GENERALES!$E$2:$CF$3,2,FALSE),0)</f>
        <v>0</v>
      </c>
      <c r="AZ2" s="703">
        <f>+IFERROR(HLOOKUP(AZ1,GENERALES!$E$2:$CF$3,2,FALSE),0)</f>
        <v>0</v>
      </c>
      <c r="BA2" s="703">
        <f>+IFERROR(HLOOKUP(BA1,GENERALES!$E$2:$CF$3,2,FALSE),0)</f>
        <v>0</v>
      </c>
      <c r="BB2" s="703">
        <f>+IFERROR(HLOOKUP(BB1,GENERALES!$E$2:$CF$3,2,FALSE),0)</f>
        <v>0</v>
      </c>
      <c r="BC2" s="703">
        <f>+IFERROR(HLOOKUP(BC1,GENERALES!$E$2:$CF$3,2,FALSE),0)</f>
        <v>0</v>
      </c>
      <c r="BD2" s="703">
        <f>+IFERROR(HLOOKUP(BD1,GENERALES!$E$2:$CF$3,2,FALSE),0)</f>
        <v>0</v>
      </c>
      <c r="BE2" s="703">
        <f>+IFERROR(HLOOKUP(BE1,GENERALES!$E$2:$CF$3,2,FALSE),0)</f>
        <v>0</v>
      </c>
      <c r="BF2" s="703">
        <f>+IFERROR(HLOOKUP(BF1,GENERALES!$E$2:$CF$3,2,FALSE),0)</f>
        <v>0</v>
      </c>
      <c r="BG2" s="703">
        <f>+IFERROR(HLOOKUP(BG1,GENERALES!$E$2:$CF$3,2,FALSE),0)</f>
        <v>0</v>
      </c>
      <c r="BH2" s="703">
        <f>+IFERROR(HLOOKUP(BH1,GENERALES!$E$2:$CF$3,2,FALSE),0)</f>
        <v>0</v>
      </c>
      <c r="BI2" s="703">
        <f>+IFERROR(HLOOKUP(BI1,GENERALES!$E$2:$CF$3,2,FALSE),0)</f>
        <v>0</v>
      </c>
      <c r="BJ2" s="703">
        <f>+IFERROR(HLOOKUP(BJ1,GENERALES!$E$2:$CF$3,2,FALSE),0)</f>
        <v>0</v>
      </c>
      <c r="BK2" s="703">
        <f>+IFERROR(HLOOKUP(BK1,GENERALES!$E$2:$CF$3,2,FALSE),0)</f>
        <v>0</v>
      </c>
      <c r="BL2" s="703">
        <f>+IFERROR(HLOOKUP(BL1,GENERALES!$E$2:$CF$3,2,FALSE),0)</f>
        <v>0</v>
      </c>
      <c r="BM2" s="703">
        <f>+IFERROR(HLOOKUP(BM1,GENERALES!$E$2:$CF$3,2,FALSE),0)</f>
        <v>0</v>
      </c>
      <c r="BN2" s="703">
        <f>+IFERROR(HLOOKUP(BN1,GENERALES!$E$2:$CF$3,2,FALSE),0)</f>
        <v>0</v>
      </c>
      <c r="BO2" s="703">
        <f>+IFERROR(HLOOKUP(BO1,GENERALES!$E$2:$CF$3,2,FALSE),0)</f>
        <v>0</v>
      </c>
      <c r="BP2" s="703">
        <f>+IFERROR(HLOOKUP(BP1,GENERALES!$E$2:$CF$3,2,FALSE),0)</f>
        <v>0</v>
      </c>
      <c r="BQ2" s="703">
        <f>+IFERROR(HLOOKUP(BQ1,GENERALES!$E$2:$CF$3,2,FALSE),0)</f>
        <v>0</v>
      </c>
      <c r="BR2" s="703">
        <f>+IFERROR(HLOOKUP(BR1,GENERALES!$E$2:$CF$3,2,FALSE),0)</f>
        <v>0</v>
      </c>
      <c r="BS2" s="703">
        <f>+IFERROR(HLOOKUP(BS1,GENERALES!$E$2:$CF$3,2,FALSE),0)</f>
        <v>0</v>
      </c>
      <c r="BT2" s="703">
        <f>+IFERROR(HLOOKUP(BT1,GENERALES!$E$2:$CF$3,2,FALSE),0)</f>
        <v>0</v>
      </c>
      <c r="BU2" s="703">
        <f>+IFERROR(HLOOKUP(BU1,GENERALES!$E$2:$CF$3,2,FALSE),0)</f>
        <v>0</v>
      </c>
      <c r="BV2" s="703">
        <f>+IFERROR(HLOOKUP(BV1,GENERALES!$E$2:$CF$3,2,FALSE),0)</f>
        <v>0</v>
      </c>
      <c r="BW2" s="703">
        <f>+IFERROR(HLOOKUP(BW1,GENERALES!$E$2:$CF$3,2,FALSE),0)</f>
        <v>0</v>
      </c>
      <c r="BX2" s="703">
        <f>+IFERROR(HLOOKUP(BX1,GENERALES!$E$2:$CF$3,2,FALSE),0)</f>
        <v>0</v>
      </c>
      <c r="BY2" s="703">
        <f>+IFERROR(HLOOKUP(BY1,GENERALES!$E$2:$CF$3,2,FALSE),0)</f>
        <v>0</v>
      </c>
      <c r="BZ2" s="703">
        <f>+IFERROR(HLOOKUP(BZ1,GENERALES!$E$2:$CF$3,2,FALSE),0)</f>
        <v>0</v>
      </c>
      <c r="CA2" s="703">
        <f>+IFERROR(HLOOKUP(CA1,GENERALES!$E$2:$CF$3,2,FALSE),0)</f>
        <v>0</v>
      </c>
      <c r="CB2" s="703">
        <f>+IFERROR(HLOOKUP(CB1,GENERALES!$E$2:$CF$3,2,FALSE),0)</f>
        <v>0</v>
      </c>
      <c r="CC2" s="703">
        <f>+IFERROR(HLOOKUP(CC1,GENERALES!$E$2:$CF$3,2,FALSE),0)</f>
        <v>0</v>
      </c>
      <c r="CD2" s="703">
        <f>+IFERROR(HLOOKUP(CD1,GENERALES!$E$2:$CF$3,2,FALSE),0)</f>
        <v>0</v>
      </c>
      <c r="CE2" s="703">
        <f>+IFERROR(HLOOKUP(CE1,GENERALES!$E$2:$CF$3,2,FALSE),0)</f>
        <v>0</v>
      </c>
      <c r="CF2" s="703">
        <f>+IFERROR(HLOOKUP(CF1,GENERALES!$E$2:$CF$3,2,FALSE),0)</f>
        <v>0</v>
      </c>
      <c r="CG2" s="703">
        <f>+IFERROR(HLOOKUP(CG1,GENERALES!$E$2:$CF$3,2,FALSE),0)</f>
        <v>0</v>
      </c>
      <c r="CH2" s="703">
        <f>+IFERROR(HLOOKUP(CH1,GENERALES!$E$2:$CF$3,2,FALSE),0)</f>
        <v>0</v>
      </c>
      <c r="CI2" s="703">
        <f>+IFERROR(HLOOKUP(CI1,GENERALES!$E$2:$CF$3,2,FALSE),0)</f>
        <v>0</v>
      </c>
      <c r="CJ2" s="703">
        <f>+IFERROR(HLOOKUP(CJ1,GENERALES!$E$2:$CF$3,2,FALSE),0)</f>
        <v>0</v>
      </c>
      <c r="CK2" s="703">
        <f>+IFERROR(HLOOKUP(CK1,GENERALES!$E$2:$CF$3,2,FALSE),0)</f>
        <v>0</v>
      </c>
      <c r="CL2" s="703">
        <f>+IFERROR(HLOOKUP(CL1,GENERALES!$E$2:$CF$3,2,FALSE),0)</f>
        <v>0</v>
      </c>
      <c r="CM2" s="703">
        <f>+IFERROR(HLOOKUP(CM1,GENERALES!$E$2:$CF$3,2,FALSE),0)</f>
        <v>0</v>
      </c>
      <c r="CN2" s="703">
        <f>+IFERROR(HLOOKUP(CN1,GENERALES!$E$2:$CF$3,2,FALSE),0)</f>
        <v>0</v>
      </c>
      <c r="CO2" s="703">
        <f>+IFERROR(HLOOKUP(CO1,GENERALES!$E$2:$CF$3,2,FALSE),0)</f>
        <v>0</v>
      </c>
      <c r="CP2" s="703">
        <f>+IFERROR(HLOOKUP(CP1,GENERALES!$E$2:$CF$3,2,FALSE),0)</f>
        <v>0</v>
      </c>
      <c r="CQ2" s="703">
        <f>+IFERROR(HLOOKUP(CQ1,GENERALES!$E$2:$CF$3,2,FALSE),0)</f>
        <v>0</v>
      </c>
      <c r="CR2" s="703">
        <f>+IFERROR(HLOOKUP(CR1,GENERALES!$E$2:$CF$3,2,FALSE),0)</f>
        <v>0</v>
      </c>
      <c r="CS2" s="703">
        <f>+IFERROR(HLOOKUP(CS1,GENERALES!$E$2:$CF$3,2,FALSE),0)</f>
        <v>0</v>
      </c>
      <c r="CT2" s="703">
        <f>+IFERROR(HLOOKUP(CT1,GENERALES!$E$2:$CF$3,2,FALSE),0)</f>
        <v>0</v>
      </c>
      <c r="CU2" s="703">
        <f>+IFERROR(HLOOKUP(CU1,GENERALES!$E$2:$CF$3,2,FALSE),0)</f>
        <v>0</v>
      </c>
      <c r="CV2" s="703">
        <f>+IFERROR(HLOOKUP(CV1,GENERALES!$E$2:$CF$3,2,FALSE),0)</f>
        <v>0</v>
      </c>
      <c r="CW2" s="703">
        <f>+IFERROR(HLOOKUP(CW1,GENERALES!$E$2:$CF$3,2,FALSE),0)</f>
        <v>0</v>
      </c>
      <c r="CX2" s="703">
        <f>+IFERROR(HLOOKUP(CX1,GENERALES!$E$2:$CF$3,2,FALSE),0)</f>
        <v>0</v>
      </c>
      <c r="CY2" s="703">
        <f>+IFERROR(HLOOKUP(CY1,GENERALES!$E$2:$CF$3,2,FALSE),0)</f>
        <v>0</v>
      </c>
      <c r="CZ2" s="703">
        <f>+IFERROR(HLOOKUP(CZ1,GENERALES!$E$2:$CF$3,2,FALSE),0)</f>
        <v>0</v>
      </c>
      <c r="DA2" s="703">
        <f>+IFERROR(HLOOKUP(DA1,GENERALES!$E$2:$CF$3,2,FALSE),0)</f>
        <v>0</v>
      </c>
      <c r="DB2" s="703">
        <f>+IFERROR(HLOOKUP(DB1,GENERALES!$E$2:$CF$3,2,FALSE),0)</f>
        <v>0</v>
      </c>
      <c r="DC2" s="703">
        <f>+IFERROR(HLOOKUP(DC1,GENERALES!$E$2:$CF$3,2,FALSE),0)</f>
        <v>0</v>
      </c>
      <c r="DD2" s="703">
        <f>+IFERROR(HLOOKUP(DD1,GENERALES!$E$2:$CF$3,2,FALSE),0)</f>
        <v>0</v>
      </c>
      <c r="DE2" s="703">
        <f>+IFERROR(HLOOKUP(DE1,GENERALES!$E$2:$CF$3,2,FALSE),0)</f>
        <v>0</v>
      </c>
      <c r="DF2" s="703">
        <f>+IFERROR(HLOOKUP(DF1,GENERALES!$E$2:$CF$3,2,FALSE),0)</f>
        <v>0</v>
      </c>
      <c r="DG2" s="703">
        <f>+IFERROR(HLOOKUP(DG1,GENERALES!$E$2:$CF$3,2,FALSE),0)</f>
        <v>0</v>
      </c>
      <c r="DH2" s="703">
        <f>+IFERROR(HLOOKUP(DH1,GENERALES!$E$2:$CF$3,2,FALSE),0)</f>
        <v>0</v>
      </c>
      <c r="DI2" s="703">
        <f>+IFERROR(HLOOKUP(DI1,GENERALES!$E$2:$CF$3,2,FALSE),0)</f>
        <v>0</v>
      </c>
      <c r="DJ2" s="703">
        <f>+IFERROR(HLOOKUP(DJ1,GENERALES!$E$2:$CF$3,2,FALSE),0)</f>
        <v>0</v>
      </c>
      <c r="DK2" s="703">
        <f>+IFERROR(HLOOKUP(DK1,GENERALES!$E$2:$CF$3,2,FALSE),0)</f>
        <v>0</v>
      </c>
      <c r="DL2" s="703">
        <f>+IFERROR(HLOOKUP(DL1,GENERALES!$E$2:$CF$3,2,FALSE),0)</f>
        <v>0</v>
      </c>
      <c r="DM2" s="703">
        <f>+IFERROR(HLOOKUP(DM1,GENERALES!$E$2:$CF$3,2,FALSE),0)</f>
        <v>0</v>
      </c>
      <c r="DN2" s="703">
        <f>+IFERROR(HLOOKUP(DN1,GENERALES!$E$2:$CF$3,2,FALSE),0)</f>
        <v>0</v>
      </c>
      <c r="DO2" s="703">
        <f>+IFERROR(HLOOKUP(DO1,GENERALES!$E$2:$CF$3,2,FALSE),0)</f>
        <v>0</v>
      </c>
      <c r="DP2" s="703">
        <f>+IFERROR(HLOOKUP(DP1,GENERALES!$E$2:$CF$3,2,FALSE),0)</f>
        <v>0</v>
      </c>
      <c r="DQ2" s="703">
        <f>+IFERROR(HLOOKUP(DQ1,GENERALES!$E$2:$CF$3,2,FALSE),0)</f>
        <v>0</v>
      </c>
      <c r="DR2" s="703">
        <f>+IFERROR(HLOOKUP(DR1,GENERALES!$E$2:$CF$3,2,FALSE),0)</f>
        <v>0</v>
      </c>
      <c r="DS2" s="703">
        <f>+IFERROR(HLOOKUP(DS1,GENERALES!$E$2:$CF$3,2,FALSE),0)</f>
        <v>0</v>
      </c>
      <c r="DT2" s="703">
        <f>+IFERROR(HLOOKUP(DT1,GENERALES!$E$2:$CF$3,2,FALSE),0)</f>
        <v>0</v>
      </c>
      <c r="DU2" s="703">
        <f>+IFERROR(HLOOKUP(DU1,GENERALES!$E$2:$CF$3,2,FALSE),0)</f>
        <v>0</v>
      </c>
      <c r="DV2" s="703">
        <f>+IFERROR(HLOOKUP(DV1,GENERALES!$E$2:$CF$3,2,FALSE),0)</f>
        <v>0</v>
      </c>
      <c r="DW2" s="703">
        <f>+IFERROR(HLOOKUP(DW1,GENERALES!$E$2:$CF$3,2,FALSE),0)</f>
        <v>0</v>
      </c>
      <c r="DX2" s="703">
        <f>+IFERROR(HLOOKUP(DX1,GENERALES!$E$2:$CF$3,2,FALSE),0)</f>
        <v>0</v>
      </c>
      <c r="DY2" s="703">
        <f>+IFERROR(HLOOKUP(DY1,GENERALES!$E$2:$CF$3,2,FALSE),0)</f>
        <v>0</v>
      </c>
      <c r="DZ2" s="703">
        <f>+IFERROR(HLOOKUP(DZ1,GENERALES!$E$2:$CF$3,2,FALSE),0)</f>
        <v>0</v>
      </c>
      <c r="EA2" s="703">
        <f>+IFERROR(HLOOKUP(EA1,GENERALES!$E$2:$CF$3,2,FALSE),0)</f>
        <v>0</v>
      </c>
      <c r="EB2" s="703">
        <f>+IFERROR(HLOOKUP(EB1,GENERALES!$E$2:$CF$3,2,FALSE),0)</f>
        <v>0</v>
      </c>
      <c r="EC2" s="703">
        <f>+IFERROR(HLOOKUP(EC1,GENERALES!$E$2:$CF$3,2,FALSE),0)</f>
        <v>0</v>
      </c>
      <c r="ED2" s="703">
        <f>+IFERROR(HLOOKUP(ED1,GENERALES!$E$2:$CF$3,2,FALSE),0)</f>
        <v>0</v>
      </c>
      <c r="EE2" s="703">
        <f>+IFERROR(HLOOKUP(EE1,GENERALES!$E$2:$CF$3,2,FALSE),0)</f>
        <v>0</v>
      </c>
      <c r="EF2" s="703">
        <f>+IFERROR(HLOOKUP(EF1,GENERALES!$E$2:$CF$3,2,FALSE),0)</f>
        <v>0</v>
      </c>
      <c r="EG2" s="703">
        <f>+IFERROR(HLOOKUP(EG1,GENERALES!$E$2:$CF$3,2,FALSE),0)</f>
        <v>0</v>
      </c>
      <c r="EH2" s="703">
        <f>+IFERROR(HLOOKUP(EH1,GENERALES!$E$2:$CF$3,2,FALSE),0)</f>
        <v>0</v>
      </c>
      <c r="EI2" s="703">
        <f>+IFERROR(HLOOKUP(EI1,GENERALES!$E$2:$CF$3,2,FALSE),0)</f>
        <v>0</v>
      </c>
      <c r="EJ2" s="703">
        <f>+IFERROR(HLOOKUP(EJ1,GENERALES!$E$2:$CF$3,2,FALSE),0)</f>
        <v>0</v>
      </c>
      <c r="EK2" s="703">
        <f>+IFERROR(HLOOKUP(EK1,GENERALES!$E$2:$CF$3,2,FALSE),0)</f>
        <v>0</v>
      </c>
      <c r="EL2" s="703">
        <f>+IFERROR(HLOOKUP(EL1,GENERALES!$E$2:$CF$3,2,FALSE),0)</f>
        <v>0</v>
      </c>
      <c r="EM2" s="703">
        <f>+IFERROR(HLOOKUP(EM1,GENERALES!$E$2:$CF$3,2,FALSE),0)</f>
        <v>0</v>
      </c>
      <c r="EN2" s="703">
        <f>+IFERROR(HLOOKUP(EN1,GENERALES!$E$2:$CF$3,2,FALSE),0)</f>
        <v>0</v>
      </c>
      <c r="EO2" s="703">
        <f>+IFERROR(HLOOKUP(EO1,GENERALES!$E$2:$CF$3,2,FALSE),0)</f>
        <v>0</v>
      </c>
      <c r="EP2" s="703">
        <f>+IFERROR(HLOOKUP(EP1,GENERALES!$E$2:$CF$3,2,FALSE),0)</f>
        <v>0</v>
      </c>
      <c r="EQ2" s="703">
        <f>+IFERROR(HLOOKUP(EQ1,GENERALES!$E$2:$CF$3,2,FALSE),0)</f>
        <v>0</v>
      </c>
      <c r="ER2" s="703">
        <f>+IFERROR(HLOOKUP(ER1,GENERALES!$E$2:$CF$3,2,FALSE),0)</f>
        <v>0</v>
      </c>
      <c r="ES2" s="703">
        <f>+IFERROR(HLOOKUP(ES1,GENERALES!$E$2:$CF$3,2,FALSE),0)</f>
        <v>0</v>
      </c>
      <c r="ET2" s="703">
        <f>+IFERROR(HLOOKUP(ET1,GENERALES!$E$2:$CF$3,2,FALSE),0)</f>
        <v>0</v>
      </c>
      <c r="EU2" s="703">
        <f>+IFERROR(HLOOKUP(EU1,GENERALES!$E$2:$CF$3,2,FALSE),0)</f>
        <v>0</v>
      </c>
      <c r="EV2" s="703">
        <f>+IFERROR(HLOOKUP(EV1,GENERALES!$E$2:$CF$3,2,FALSE),0)</f>
        <v>0</v>
      </c>
      <c r="EW2" s="703">
        <f>+IFERROR(HLOOKUP(EW1,GENERALES!$E$2:$CF$3,2,FALSE),0)</f>
        <v>0</v>
      </c>
      <c r="EX2" s="703">
        <f>+IFERROR(HLOOKUP(EX1,GENERALES!$E$2:$CF$3,2,FALSE),0)</f>
        <v>0</v>
      </c>
      <c r="EY2" s="703">
        <f>+IFERROR(HLOOKUP(EY1,GENERALES!$E$2:$CF$3,2,FALSE),0)</f>
        <v>0</v>
      </c>
      <c r="EZ2" s="703">
        <f>+IFERROR(HLOOKUP(EZ1,GENERALES!$E$2:$CF$3,2,FALSE),0)</f>
        <v>0</v>
      </c>
      <c r="FA2" s="703">
        <f>+IFERROR(HLOOKUP(FA1,GENERALES!$E$2:$CF$3,2,FALSE),0)</f>
        <v>0</v>
      </c>
      <c r="FB2" s="703">
        <f>+IFERROR(HLOOKUP(FB1,GENERALES!$E$2:$CF$3,2,FALSE),0)</f>
        <v>0</v>
      </c>
      <c r="FC2" s="703">
        <f>+IFERROR(HLOOKUP(FC1,GENERALES!$E$2:$CF$3,2,FALSE),0)</f>
        <v>0</v>
      </c>
      <c r="FD2" s="703">
        <f>+IFERROR(HLOOKUP(FD1,GENERALES!$E$2:$CF$3,2,FALSE),0)</f>
        <v>0</v>
      </c>
      <c r="FE2" s="703">
        <f>+IFERROR(HLOOKUP(FE1,GENERALES!$E$2:$CF$3,2,FALSE),0)</f>
        <v>0</v>
      </c>
      <c r="FF2" s="703">
        <f>+IFERROR(HLOOKUP(FF1,GENERALES!$E$2:$CF$3,2,FALSE),0)</f>
        <v>0</v>
      </c>
      <c r="FG2" s="703">
        <f>+IFERROR(HLOOKUP(FG1,GENERALES!$E$2:$CF$3,2,FALSE),0)</f>
        <v>0</v>
      </c>
      <c r="FH2" s="703">
        <f>+IFERROR(HLOOKUP(FH1,GENERALES!$E$2:$CF$3,2,FALSE),0)</f>
        <v>0</v>
      </c>
    </row>
    <row r="3" spans="3:164" ht="34.9" customHeight="1" thickBot="1" x14ac:dyDescent="0.35">
      <c r="D3" s="192" t="s">
        <v>11</v>
      </c>
      <c r="E3" s="1002">
        <v>1</v>
      </c>
      <c r="F3" s="1003"/>
      <c r="G3" s="1002">
        <v>2</v>
      </c>
      <c r="H3" s="1003"/>
      <c r="I3" s="1002">
        <v>3</v>
      </c>
      <c r="J3" s="1003"/>
      <c r="K3" s="1002">
        <v>4</v>
      </c>
      <c r="L3" s="1003"/>
      <c r="M3" s="1002">
        <v>5</v>
      </c>
      <c r="N3" s="1003"/>
      <c r="O3" s="1002">
        <v>6</v>
      </c>
      <c r="P3" s="1003"/>
      <c r="Q3" s="1002">
        <v>7</v>
      </c>
      <c r="R3" s="1003"/>
      <c r="S3" s="1002">
        <v>8</v>
      </c>
      <c r="T3" s="1003"/>
      <c r="U3" s="1002">
        <v>9</v>
      </c>
      <c r="V3" s="1003"/>
      <c r="W3" s="1002">
        <v>10</v>
      </c>
      <c r="X3" s="1003"/>
      <c r="Y3" s="1002">
        <v>11</v>
      </c>
      <c r="Z3" s="1003"/>
      <c r="AA3" s="1002">
        <v>12</v>
      </c>
      <c r="AB3" s="1003"/>
      <c r="AC3" s="1002">
        <v>13</v>
      </c>
      <c r="AD3" s="1003"/>
      <c r="AE3" s="1002">
        <v>14</v>
      </c>
      <c r="AF3" s="1003"/>
      <c r="AG3" s="1002">
        <v>15</v>
      </c>
      <c r="AH3" s="1003"/>
      <c r="AI3" s="1002">
        <v>16</v>
      </c>
      <c r="AJ3" s="1003"/>
      <c r="AK3" s="1002">
        <v>17</v>
      </c>
      <c r="AL3" s="1003"/>
      <c r="AM3" s="1002">
        <v>18</v>
      </c>
      <c r="AN3" s="1003"/>
      <c r="AO3" s="1002">
        <v>19</v>
      </c>
      <c r="AP3" s="1003"/>
      <c r="AQ3" s="1002">
        <v>20</v>
      </c>
      <c r="AR3" s="1003"/>
      <c r="AS3" s="1002">
        <v>21</v>
      </c>
      <c r="AT3" s="1003"/>
      <c r="AU3" s="1002">
        <v>22</v>
      </c>
      <c r="AV3" s="1003"/>
      <c r="AW3" s="1002">
        <v>23</v>
      </c>
      <c r="AX3" s="1003"/>
      <c r="AY3" s="1002">
        <v>24</v>
      </c>
      <c r="AZ3" s="1003"/>
      <c r="BA3" s="1002">
        <v>25</v>
      </c>
      <c r="BB3" s="1003"/>
      <c r="BC3" s="1002">
        <v>26</v>
      </c>
      <c r="BD3" s="1003"/>
      <c r="BE3" s="1002">
        <v>27</v>
      </c>
      <c r="BF3" s="1003"/>
      <c r="BG3" s="1002">
        <v>28</v>
      </c>
      <c r="BH3" s="1003"/>
      <c r="BI3" s="1002">
        <v>29</v>
      </c>
      <c r="BJ3" s="1003"/>
      <c r="BK3" s="1002">
        <v>30</v>
      </c>
      <c r="BL3" s="1003"/>
      <c r="BM3" s="1002">
        <v>31</v>
      </c>
      <c r="BN3" s="1003"/>
      <c r="BO3" s="1002">
        <v>32</v>
      </c>
      <c r="BP3" s="1003"/>
      <c r="BQ3" s="1002">
        <v>33</v>
      </c>
      <c r="BR3" s="1003"/>
      <c r="BS3" s="1002">
        <v>34</v>
      </c>
      <c r="BT3" s="1003"/>
      <c r="BU3" s="1002">
        <v>35</v>
      </c>
      <c r="BV3" s="1003"/>
      <c r="BW3" s="1002">
        <v>36</v>
      </c>
      <c r="BX3" s="1003"/>
      <c r="BY3" s="1002">
        <v>37</v>
      </c>
      <c r="BZ3" s="1003"/>
      <c r="CA3" s="1002">
        <v>38</v>
      </c>
      <c r="CB3" s="1003"/>
      <c r="CC3" s="1002">
        <v>39</v>
      </c>
      <c r="CD3" s="1003"/>
      <c r="CE3" s="1002">
        <v>40</v>
      </c>
      <c r="CF3" s="1003"/>
      <c r="CG3" s="1002">
        <v>41</v>
      </c>
      <c r="CH3" s="1003"/>
      <c r="CI3" s="1002">
        <v>42</v>
      </c>
      <c r="CJ3" s="1003"/>
      <c r="CK3" s="1002">
        <v>43</v>
      </c>
      <c r="CL3" s="1003"/>
      <c r="CM3" s="1002">
        <v>44</v>
      </c>
      <c r="CN3" s="1003"/>
      <c r="CO3" s="1002">
        <v>45</v>
      </c>
      <c r="CP3" s="1003"/>
      <c r="CQ3" s="1002">
        <v>46</v>
      </c>
      <c r="CR3" s="1003"/>
      <c r="CS3" s="1002">
        <v>47</v>
      </c>
      <c r="CT3" s="1003"/>
      <c r="CU3" s="1002">
        <v>48</v>
      </c>
      <c r="CV3" s="1003"/>
      <c r="CW3" s="1002">
        <v>49</v>
      </c>
      <c r="CX3" s="1003"/>
      <c r="CY3" s="1002">
        <v>50</v>
      </c>
      <c r="CZ3" s="1003"/>
      <c r="DA3" s="1002">
        <v>51</v>
      </c>
      <c r="DB3" s="1003"/>
      <c r="DC3" s="1002">
        <v>52</v>
      </c>
      <c r="DD3" s="1003"/>
      <c r="DE3" s="1002">
        <v>53</v>
      </c>
      <c r="DF3" s="1003"/>
      <c r="DG3" s="1002">
        <v>54</v>
      </c>
      <c r="DH3" s="1003"/>
      <c r="DI3" s="1002">
        <v>55</v>
      </c>
      <c r="DJ3" s="1003"/>
      <c r="DK3" s="1002">
        <v>56</v>
      </c>
      <c r="DL3" s="1003"/>
      <c r="DM3" s="1002">
        <v>57</v>
      </c>
      <c r="DN3" s="1003"/>
      <c r="DO3" s="1002">
        <v>58</v>
      </c>
      <c r="DP3" s="1003"/>
      <c r="DQ3" s="1002">
        <v>59</v>
      </c>
      <c r="DR3" s="1003"/>
      <c r="DS3" s="1002">
        <v>60</v>
      </c>
      <c r="DT3" s="1003"/>
      <c r="DU3" s="1002">
        <v>61</v>
      </c>
      <c r="DV3" s="1003"/>
      <c r="DW3" s="1002">
        <v>62</v>
      </c>
      <c r="DX3" s="1003"/>
      <c r="DY3" s="1002">
        <v>63</v>
      </c>
      <c r="DZ3" s="1003"/>
      <c r="EA3" s="1002">
        <v>64</v>
      </c>
      <c r="EB3" s="1003"/>
      <c r="EC3" s="1002">
        <v>65</v>
      </c>
      <c r="ED3" s="1003"/>
      <c r="EE3" s="1002">
        <v>66</v>
      </c>
      <c r="EF3" s="1003"/>
      <c r="EG3" s="1002">
        <v>67</v>
      </c>
      <c r="EH3" s="1003"/>
      <c r="EI3" s="1002">
        <v>68</v>
      </c>
      <c r="EJ3" s="1003"/>
      <c r="EK3" s="1002">
        <v>69</v>
      </c>
      <c r="EL3" s="1003"/>
      <c r="EM3" s="1002">
        <v>70</v>
      </c>
      <c r="EN3" s="1003"/>
      <c r="EO3" s="1002">
        <v>71</v>
      </c>
      <c r="EP3" s="1003"/>
      <c r="EQ3" s="1002">
        <v>72</v>
      </c>
      <c r="ER3" s="1003"/>
      <c r="ES3" s="1002">
        <v>73</v>
      </c>
      <c r="ET3" s="1003"/>
      <c r="EU3" s="1002">
        <v>74</v>
      </c>
      <c r="EV3" s="1003"/>
      <c r="EW3" s="1002">
        <v>75</v>
      </c>
      <c r="EX3" s="1003"/>
      <c r="EY3" s="1002">
        <v>76</v>
      </c>
      <c r="EZ3" s="1003"/>
      <c r="FA3" s="1002">
        <v>77</v>
      </c>
      <c r="FB3" s="1003"/>
      <c r="FC3" s="1002">
        <v>78</v>
      </c>
      <c r="FD3" s="1003"/>
      <c r="FE3" s="1002">
        <v>79</v>
      </c>
      <c r="FF3" s="1003"/>
      <c r="FG3" s="1002">
        <v>80</v>
      </c>
      <c r="FH3" s="1003"/>
    </row>
    <row r="4" spans="3:164" ht="16.899999999999999" customHeight="1" thickBot="1" x14ac:dyDescent="0.35">
      <c r="D4" s="223" t="s">
        <v>10</v>
      </c>
      <c r="E4" s="1004">
        <f>+IFERROR(HLOOKUP(E2,GENERALES!$E$3:$CF$6,4,FALSE),"-")</f>
        <v>45947</v>
      </c>
      <c r="F4" s="1005"/>
      <c r="G4" s="1004">
        <f>+IFERROR(HLOOKUP(G2,GENERALES!$E$3:$CF$6,4,FALSE),"-")</f>
        <v>45948</v>
      </c>
      <c r="H4" s="1005"/>
      <c r="I4" s="1004">
        <f>+IFERROR(HLOOKUP(I2,GENERALES!$E$3:$CF$6,4,FALSE),"-")</f>
        <v>45949</v>
      </c>
      <c r="J4" s="1005"/>
      <c r="K4" s="1004">
        <f>+IFERROR(HLOOKUP(K2,GENERALES!$E$3:$CF$6,4,FALSE),"-")</f>
        <v>45950</v>
      </c>
      <c r="L4" s="1005"/>
      <c r="M4" s="1004">
        <f>+IFERROR(HLOOKUP(M2,GENERALES!$E$3:$CF$6,4,FALSE),"-")</f>
        <v>45951</v>
      </c>
      <c r="N4" s="1005"/>
      <c r="O4" s="1004">
        <f>+IFERROR(HLOOKUP(O2,GENERALES!$E$3:$CF$6,4,FALSE),"-")</f>
        <v>45952</v>
      </c>
      <c r="P4" s="1005"/>
      <c r="Q4" s="1004">
        <f>+IFERROR(HLOOKUP(Q2,GENERALES!$E$3:$CF$6,4,FALSE),"-")</f>
        <v>45953</v>
      </c>
      <c r="R4" s="1005"/>
      <c r="S4" s="1004">
        <f>+IFERROR(HLOOKUP(S2,GENERALES!$E$3:$CF$6,4,FALSE),"-")</f>
        <v>45954</v>
      </c>
      <c r="T4" s="1005"/>
      <c r="U4" s="1004">
        <f>+IFERROR(HLOOKUP(U2,GENERALES!$E$3:$CF$6,4,FALSE),"-")</f>
        <v>45955</v>
      </c>
      <c r="V4" s="1005"/>
      <c r="W4" s="1004">
        <f>+IFERROR(HLOOKUP(W2,GENERALES!$E$3:$CF$6,4,FALSE),"-")</f>
        <v>45956</v>
      </c>
      <c r="X4" s="1005"/>
      <c r="Y4" s="1004">
        <f>+IFERROR(HLOOKUP(Y2,GENERALES!$E$3:$CF$6,4,FALSE),"-")</f>
        <v>45957</v>
      </c>
      <c r="Z4" s="1005"/>
      <c r="AA4" s="1004">
        <f>+IFERROR(HLOOKUP(AA2,GENERALES!$E$3:$CF$6,4,FALSE),"-")</f>
        <v>45958</v>
      </c>
      <c r="AB4" s="1005"/>
      <c r="AC4" s="1004" t="str">
        <f>+IFERROR(HLOOKUP(AC2,GENERALES!$E$3:$CF$6,4,FALSE),"-")</f>
        <v>-</v>
      </c>
      <c r="AD4" s="1005"/>
      <c r="AE4" s="1004" t="str">
        <f>+IFERROR(HLOOKUP(AE2,GENERALES!$E$3:$CF$6,4,FALSE),"-")</f>
        <v>-</v>
      </c>
      <c r="AF4" s="1005"/>
      <c r="AG4" s="1004" t="str">
        <f>+IFERROR(HLOOKUP(AG2,GENERALES!$E$3:$CF$6,4,FALSE),"-")</f>
        <v>-</v>
      </c>
      <c r="AH4" s="1005"/>
      <c r="AI4" s="1004" t="str">
        <f>+IFERROR(HLOOKUP(AI2,GENERALES!$E$3:$CF$6,4,FALSE),"-")</f>
        <v>-</v>
      </c>
      <c r="AJ4" s="1005"/>
      <c r="AK4" s="1004" t="str">
        <f>+IFERROR(HLOOKUP(AK2,GENERALES!$E$3:$CF$6,4,FALSE),"-")</f>
        <v>-</v>
      </c>
      <c r="AL4" s="1005"/>
      <c r="AM4" s="1004" t="str">
        <f>+IFERROR(HLOOKUP(AM2,GENERALES!$E$3:$CF$6,4,FALSE),"-")</f>
        <v>-</v>
      </c>
      <c r="AN4" s="1005"/>
      <c r="AO4" s="1004" t="str">
        <f>+IFERROR(HLOOKUP(AO2,GENERALES!$E$3:$CF$6,4,FALSE),"-")</f>
        <v>-</v>
      </c>
      <c r="AP4" s="1005"/>
      <c r="AQ4" s="1004" t="str">
        <f>+IFERROR(HLOOKUP(AQ2,GENERALES!$E$3:$CF$6,4,FALSE),"-")</f>
        <v>-</v>
      </c>
      <c r="AR4" s="1005"/>
      <c r="AS4" s="1004" t="str">
        <f>+IFERROR(HLOOKUP(AS2,GENERALES!$E$3:$CF$6,4,FALSE),"-")</f>
        <v>-</v>
      </c>
      <c r="AT4" s="1005"/>
      <c r="AU4" s="1004" t="str">
        <f>+IFERROR(HLOOKUP(AU2,GENERALES!$E$3:$CF$6,4,FALSE),"-")</f>
        <v>-</v>
      </c>
      <c r="AV4" s="1005"/>
      <c r="AW4" s="1004" t="str">
        <f>+IFERROR(HLOOKUP(AW2,GENERALES!$E$3:$CF$6,4,FALSE),"-")</f>
        <v>-</v>
      </c>
      <c r="AX4" s="1005"/>
      <c r="AY4" s="1004" t="str">
        <f>+IFERROR(HLOOKUP(AY2,GENERALES!$E$3:$CF$6,4,FALSE),"-")</f>
        <v>-</v>
      </c>
      <c r="AZ4" s="1005"/>
      <c r="BA4" s="1004" t="str">
        <f>+IFERROR(HLOOKUP(BA2,GENERALES!$E$3:$CF$6,4,FALSE),"-")</f>
        <v>-</v>
      </c>
      <c r="BB4" s="1005"/>
      <c r="BC4" s="1004" t="str">
        <f>+IFERROR(HLOOKUP(BC2,GENERALES!$E$3:$CF$6,4,FALSE),"-")</f>
        <v>-</v>
      </c>
      <c r="BD4" s="1005"/>
      <c r="BE4" s="1004" t="str">
        <f>+IFERROR(HLOOKUP(BE2,GENERALES!$E$3:$CF$6,4,FALSE),"-")</f>
        <v>-</v>
      </c>
      <c r="BF4" s="1005"/>
      <c r="BG4" s="1004" t="str">
        <f>+IFERROR(HLOOKUP(BG2,GENERALES!$E$3:$CF$6,4,FALSE),"-")</f>
        <v>-</v>
      </c>
      <c r="BH4" s="1005"/>
      <c r="BI4" s="1004" t="str">
        <f>+IFERROR(HLOOKUP(BI2,GENERALES!$E$3:$CF$6,4,FALSE),"-")</f>
        <v>-</v>
      </c>
      <c r="BJ4" s="1005"/>
      <c r="BK4" s="1004" t="str">
        <f>+IFERROR(HLOOKUP(BK2,GENERALES!$E$3:$CF$6,4,FALSE),"-")</f>
        <v>-</v>
      </c>
      <c r="BL4" s="1005"/>
      <c r="BM4" s="1004" t="str">
        <f>+IFERROR(HLOOKUP(BM2,GENERALES!$E$3:$CF$6,4,FALSE),"-")</f>
        <v>-</v>
      </c>
      <c r="BN4" s="1005"/>
      <c r="BO4" s="1004" t="str">
        <f>+IFERROR(HLOOKUP(BO2,GENERALES!$E$3:$CF$6,4,FALSE),"-")</f>
        <v>-</v>
      </c>
      <c r="BP4" s="1005"/>
      <c r="BQ4" s="1004" t="str">
        <f>+IFERROR(HLOOKUP(BQ2,GENERALES!$E$3:$CF$6,4,FALSE),"-")</f>
        <v>-</v>
      </c>
      <c r="BR4" s="1005"/>
      <c r="BS4" s="1004" t="str">
        <f>+IFERROR(HLOOKUP(BS2,GENERALES!$E$3:$CF$6,4,FALSE),"-")</f>
        <v>-</v>
      </c>
      <c r="BT4" s="1005"/>
      <c r="BU4" s="1004" t="str">
        <f>+IFERROR(HLOOKUP(BU2,GENERALES!$E$3:$CF$6,4,FALSE),"-")</f>
        <v>-</v>
      </c>
      <c r="BV4" s="1005"/>
      <c r="BW4" s="1004" t="str">
        <f>+IFERROR(HLOOKUP(BW2,GENERALES!$E$3:$CF$6,4,FALSE),"-")</f>
        <v>-</v>
      </c>
      <c r="BX4" s="1005"/>
      <c r="BY4" s="1004" t="str">
        <f>+IFERROR(HLOOKUP(BY2,GENERALES!$E$3:$CF$6,4,FALSE),"-")</f>
        <v>-</v>
      </c>
      <c r="BZ4" s="1005"/>
      <c r="CA4" s="1004" t="str">
        <f>+IFERROR(HLOOKUP(CA2,GENERALES!$E$3:$CF$6,4,FALSE),"-")</f>
        <v>-</v>
      </c>
      <c r="CB4" s="1005"/>
      <c r="CC4" s="1004" t="str">
        <f>+IFERROR(HLOOKUP(CC2,GENERALES!$E$3:$CF$6,4,FALSE),"-")</f>
        <v>-</v>
      </c>
      <c r="CD4" s="1005"/>
      <c r="CE4" s="1004" t="str">
        <f>+IFERROR(HLOOKUP(CE2,GENERALES!$E$3:$CF$6,4,FALSE),"-")</f>
        <v>-</v>
      </c>
      <c r="CF4" s="1005"/>
      <c r="CG4" s="1004" t="str">
        <f>+IFERROR(HLOOKUP(CG2,GENERALES!$E$3:$CF$6,4,FALSE),"-")</f>
        <v>-</v>
      </c>
      <c r="CH4" s="1005"/>
      <c r="CI4" s="1004" t="str">
        <f>+IFERROR(HLOOKUP(CI2,GENERALES!$E$3:$CF$6,4,FALSE),"-")</f>
        <v>-</v>
      </c>
      <c r="CJ4" s="1005"/>
      <c r="CK4" s="1004" t="str">
        <f>+IFERROR(HLOOKUP(CK2,GENERALES!$E$3:$CF$6,4,FALSE),"-")</f>
        <v>-</v>
      </c>
      <c r="CL4" s="1005"/>
      <c r="CM4" s="1004" t="str">
        <f>+IFERROR(HLOOKUP(CM2,GENERALES!$E$3:$CF$6,4,FALSE),"-")</f>
        <v>-</v>
      </c>
      <c r="CN4" s="1005"/>
      <c r="CO4" s="1004" t="str">
        <f>+IFERROR(HLOOKUP(CO2,GENERALES!$E$3:$CF$6,4,FALSE),"-")</f>
        <v>-</v>
      </c>
      <c r="CP4" s="1005"/>
      <c r="CQ4" s="1004" t="str">
        <f>+IFERROR(HLOOKUP(CQ2,GENERALES!$E$3:$CF$6,4,FALSE),"-")</f>
        <v>-</v>
      </c>
      <c r="CR4" s="1005"/>
      <c r="CS4" s="1004" t="str">
        <f>+IFERROR(HLOOKUP(CS2,GENERALES!$E$3:$CF$6,4,FALSE),"-")</f>
        <v>-</v>
      </c>
      <c r="CT4" s="1005"/>
      <c r="CU4" s="1004" t="str">
        <f>+IFERROR(HLOOKUP(CU2,GENERALES!$E$3:$CF$6,4,FALSE),"-")</f>
        <v>-</v>
      </c>
      <c r="CV4" s="1005"/>
      <c r="CW4" s="1004" t="str">
        <f>+IFERROR(HLOOKUP(CW2,GENERALES!$E$3:$CF$6,4,FALSE),"-")</f>
        <v>-</v>
      </c>
      <c r="CX4" s="1005"/>
      <c r="CY4" s="1004" t="str">
        <f>+IFERROR(HLOOKUP(CY2,GENERALES!$E$3:$CF$6,4,FALSE),"-")</f>
        <v>-</v>
      </c>
      <c r="CZ4" s="1005"/>
      <c r="DA4" s="1004" t="str">
        <f>+IFERROR(HLOOKUP(DA2,GENERALES!$E$3:$CF$6,4,FALSE),"-")</f>
        <v>-</v>
      </c>
      <c r="DB4" s="1005"/>
      <c r="DC4" s="1004" t="str">
        <f>+IFERROR(HLOOKUP(DC2,GENERALES!$E$3:$CF$6,4,FALSE),"-")</f>
        <v>-</v>
      </c>
      <c r="DD4" s="1005"/>
      <c r="DE4" s="1004" t="str">
        <f>+IFERROR(HLOOKUP(DE2,GENERALES!$E$3:$CF$6,4,FALSE),"-")</f>
        <v>-</v>
      </c>
      <c r="DF4" s="1005"/>
      <c r="DG4" s="1004" t="str">
        <f>+IFERROR(HLOOKUP(DG2,GENERALES!$E$3:$CF$6,4,FALSE),"-")</f>
        <v>-</v>
      </c>
      <c r="DH4" s="1005"/>
      <c r="DI4" s="1004" t="str">
        <f>+IFERROR(HLOOKUP(DI2,GENERALES!$E$3:$CF$6,4,FALSE),"-")</f>
        <v>-</v>
      </c>
      <c r="DJ4" s="1005"/>
      <c r="DK4" s="1004" t="str">
        <f>+IFERROR(HLOOKUP(DK2,GENERALES!$E$3:$CF$6,4,FALSE),"-")</f>
        <v>-</v>
      </c>
      <c r="DL4" s="1005"/>
      <c r="DM4" s="1004" t="str">
        <f>+IFERROR(HLOOKUP(DM2,GENERALES!$E$3:$CF$6,4,FALSE),"-")</f>
        <v>-</v>
      </c>
      <c r="DN4" s="1005"/>
      <c r="DO4" s="1004" t="str">
        <f>+IFERROR(HLOOKUP(DO2,GENERALES!$E$3:$CF$6,4,FALSE),"-")</f>
        <v>-</v>
      </c>
      <c r="DP4" s="1005"/>
      <c r="DQ4" s="1004" t="str">
        <f>+IFERROR(HLOOKUP(DQ2,GENERALES!$E$3:$CF$6,4,FALSE),"-")</f>
        <v>-</v>
      </c>
      <c r="DR4" s="1005"/>
      <c r="DS4" s="1004" t="str">
        <f>+IFERROR(HLOOKUP(DS2,GENERALES!$E$3:$CF$6,4,FALSE),"-")</f>
        <v>-</v>
      </c>
      <c r="DT4" s="1005"/>
      <c r="DU4" s="1004" t="str">
        <f>+IFERROR(HLOOKUP(DU2,GENERALES!$E$3:$CF$6,4,FALSE),"-")</f>
        <v>-</v>
      </c>
      <c r="DV4" s="1005"/>
      <c r="DW4" s="1004" t="str">
        <f>+IFERROR(HLOOKUP(DW2,GENERALES!$E$3:$CF$6,4,FALSE),"-")</f>
        <v>-</v>
      </c>
      <c r="DX4" s="1005"/>
      <c r="DY4" s="1004" t="str">
        <f>+IFERROR(HLOOKUP(DY2,GENERALES!$E$3:$CF$6,4,FALSE),"-")</f>
        <v>-</v>
      </c>
      <c r="DZ4" s="1005"/>
      <c r="EA4" s="1004" t="str">
        <f>+IFERROR(HLOOKUP(EA2,GENERALES!$E$3:$CF$6,4,FALSE),"-")</f>
        <v>-</v>
      </c>
      <c r="EB4" s="1005"/>
      <c r="EC4" s="1004" t="str">
        <f>+IFERROR(HLOOKUP(EC2,GENERALES!$E$3:$CF$6,4,FALSE),"-")</f>
        <v>-</v>
      </c>
      <c r="ED4" s="1005"/>
      <c r="EE4" s="1004" t="str">
        <f>+IFERROR(HLOOKUP(EE2,GENERALES!$E$3:$CF$6,4,FALSE),"-")</f>
        <v>-</v>
      </c>
      <c r="EF4" s="1005"/>
      <c r="EG4" s="1004" t="str">
        <f>+IFERROR(HLOOKUP(EG2,GENERALES!$E$3:$CF$6,4,FALSE),"-")</f>
        <v>-</v>
      </c>
      <c r="EH4" s="1005"/>
      <c r="EI4" s="1004" t="str">
        <f>+IFERROR(HLOOKUP(EI2,GENERALES!$E$3:$CF$6,4,FALSE),"-")</f>
        <v>-</v>
      </c>
      <c r="EJ4" s="1005"/>
      <c r="EK4" s="1004" t="str">
        <f>+IFERROR(HLOOKUP(EK2,GENERALES!$E$3:$CF$6,4,FALSE),"-")</f>
        <v>-</v>
      </c>
      <c r="EL4" s="1005"/>
      <c r="EM4" s="1004" t="str">
        <f>+IFERROR(HLOOKUP(EM2,GENERALES!$E$3:$CF$6,4,FALSE),"-")</f>
        <v>-</v>
      </c>
      <c r="EN4" s="1005"/>
      <c r="EO4" s="1004" t="str">
        <f>+IFERROR(HLOOKUP(EO2,GENERALES!$E$3:$CF$6,4,FALSE),"-")</f>
        <v>-</v>
      </c>
      <c r="EP4" s="1005"/>
      <c r="EQ4" s="1004" t="str">
        <f>+IFERROR(HLOOKUP(EQ2,GENERALES!$E$3:$CF$6,4,FALSE),"-")</f>
        <v>-</v>
      </c>
      <c r="ER4" s="1005"/>
      <c r="ES4" s="1004" t="str">
        <f>+IFERROR(HLOOKUP(ES2,GENERALES!$E$3:$CF$6,4,FALSE),"-")</f>
        <v>-</v>
      </c>
      <c r="ET4" s="1005"/>
      <c r="EU4" s="1004" t="str">
        <f>+IFERROR(HLOOKUP(EU2,GENERALES!$E$3:$CF$6,4,FALSE),"-")</f>
        <v>-</v>
      </c>
      <c r="EV4" s="1005"/>
      <c r="EW4" s="1004" t="str">
        <f>+IFERROR(HLOOKUP(EW2,GENERALES!$E$3:$CF$6,4,FALSE),"-")</f>
        <v>-</v>
      </c>
      <c r="EX4" s="1005"/>
      <c r="EY4" s="1004" t="str">
        <f>+IFERROR(HLOOKUP(EY2,GENERALES!$E$3:$CF$6,4,FALSE),"-")</f>
        <v>-</v>
      </c>
      <c r="EZ4" s="1005"/>
      <c r="FA4" s="1004" t="str">
        <f>+IFERROR(HLOOKUP(FA2,GENERALES!$E$3:$CF$6,4,FALSE),"-")</f>
        <v>-</v>
      </c>
      <c r="FB4" s="1005"/>
      <c r="FC4" s="1004" t="str">
        <f>+IFERROR(HLOOKUP(FC2,GENERALES!$E$3:$CF$6,4,FALSE),"-")</f>
        <v>-</v>
      </c>
      <c r="FD4" s="1005"/>
      <c r="FE4" s="1004" t="str">
        <f>+IFERROR(HLOOKUP(FE2,GENERALES!$E$3:$CF$6,4,FALSE),"-")</f>
        <v>-</v>
      </c>
      <c r="FF4" s="1005"/>
      <c r="FG4" s="1004" t="str">
        <f>+IFERROR(HLOOKUP(FG2,GENERALES!$E$3:$CF$6,4,FALSE),"-")</f>
        <v>-</v>
      </c>
      <c r="FH4" s="1005"/>
    </row>
    <row r="5" spans="3:164" ht="12" customHeight="1" thickBot="1" x14ac:dyDescent="0.35">
      <c r="E5" s="700" t="str">
        <f>+CONCATENATE(E6,E1)</f>
        <v>Dia1</v>
      </c>
      <c r="F5" s="700" t="str">
        <f t="shared" ref="F5:BQ5" si="0">+CONCATENATE(F6,F1)</f>
        <v>Acum.1</v>
      </c>
      <c r="G5" s="700" t="str">
        <f t="shared" si="0"/>
        <v>Dia2</v>
      </c>
      <c r="H5" s="700" t="str">
        <f t="shared" si="0"/>
        <v>Acum.2</v>
      </c>
      <c r="I5" s="700" t="str">
        <f t="shared" si="0"/>
        <v>Dia3</v>
      </c>
      <c r="J5" s="700" t="str">
        <f t="shared" si="0"/>
        <v>Acum.3</v>
      </c>
      <c r="K5" s="700" t="str">
        <f t="shared" si="0"/>
        <v>Dia4</v>
      </c>
      <c r="L5" s="700" t="str">
        <f t="shared" si="0"/>
        <v>Acum.4</v>
      </c>
      <c r="M5" s="700" t="str">
        <f t="shared" si="0"/>
        <v>Dia5</v>
      </c>
      <c r="N5" s="700" t="str">
        <f t="shared" si="0"/>
        <v>Acum.5</v>
      </c>
      <c r="O5" s="700" t="str">
        <f t="shared" si="0"/>
        <v>Dia6</v>
      </c>
      <c r="P5" s="700" t="str">
        <f t="shared" si="0"/>
        <v>Acum.6</v>
      </c>
      <c r="Q5" s="700" t="str">
        <f t="shared" si="0"/>
        <v>Dia7</v>
      </c>
      <c r="R5" s="700" t="str">
        <f t="shared" si="0"/>
        <v>Acum.7</v>
      </c>
      <c r="S5" s="700" t="str">
        <f t="shared" si="0"/>
        <v>Dia8</v>
      </c>
      <c r="T5" s="700" t="str">
        <f t="shared" si="0"/>
        <v>Acum.8</v>
      </c>
      <c r="U5" s="700" t="str">
        <f t="shared" si="0"/>
        <v>Dia9</v>
      </c>
      <c r="V5" s="700" t="str">
        <f t="shared" si="0"/>
        <v>Acum.9</v>
      </c>
      <c r="W5" s="700" t="str">
        <f t="shared" si="0"/>
        <v>Dia10</v>
      </c>
      <c r="X5" s="700" t="str">
        <f t="shared" si="0"/>
        <v>Acum.10</v>
      </c>
      <c r="Y5" s="700" t="str">
        <f t="shared" si="0"/>
        <v>Dia11</v>
      </c>
      <c r="Z5" s="700" t="str">
        <f t="shared" si="0"/>
        <v>Acum.11</v>
      </c>
      <c r="AA5" s="700" t="str">
        <f t="shared" si="0"/>
        <v>Dia12</v>
      </c>
      <c r="AB5" s="700" t="str">
        <f t="shared" si="0"/>
        <v>Acum.12</v>
      </c>
      <c r="AC5" s="700" t="str">
        <f t="shared" si="0"/>
        <v>Dia13</v>
      </c>
      <c r="AD5" s="700" t="str">
        <f t="shared" si="0"/>
        <v>Acum.13</v>
      </c>
      <c r="AE5" s="700" t="str">
        <f t="shared" si="0"/>
        <v>Dia14</v>
      </c>
      <c r="AF5" s="700" t="str">
        <f t="shared" si="0"/>
        <v>Acum.14</v>
      </c>
      <c r="AG5" s="700" t="str">
        <f t="shared" si="0"/>
        <v>Dia15</v>
      </c>
      <c r="AH5" s="700" t="str">
        <f t="shared" si="0"/>
        <v>Acum.15</v>
      </c>
      <c r="AI5" s="700" t="str">
        <f t="shared" si="0"/>
        <v>Dia16</v>
      </c>
      <c r="AJ5" s="700" t="str">
        <f t="shared" si="0"/>
        <v>Acum.16</v>
      </c>
      <c r="AK5" s="700" t="str">
        <f t="shared" si="0"/>
        <v>Dia17</v>
      </c>
      <c r="AL5" s="700" t="str">
        <f t="shared" si="0"/>
        <v>Acum.17</v>
      </c>
      <c r="AM5" s="700" t="str">
        <f t="shared" si="0"/>
        <v>Dia18</v>
      </c>
      <c r="AN5" s="700" t="str">
        <f t="shared" si="0"/>
        <v>Acum.18</v>
      </c>
      <c r="AO5" s="700" t="str">
        <f t="shared" si="0"/>
        <v>Dia19</v>
      </c>
      <c r="AP5" s="700" t="str">
        <f t="shared" si="0"/>
        <v>Acum.19</v>
      </c>
      <c r="AQ5" s="700" t="str">
        <f t="shared" si="0"/>
        <v>Dia20</v>
      </c>
      <c r="AR5" s="700" t="str">
        <f t="shared" si="0"/>
        <v>Acum.20</v>
      </c>
      <c r="AS5" s="700" t="str">
        <f t="shared" si="0"/>
        <v>Dia21</v>
      </c>
      <c r="AT5" s="700" t="str">
        <f t="shared" si="0"/>
        <v>Acum.21</v>
      </c>
      <c r="AU5" s="700" t="str">
        <f t="shared" si="0"/>
        <v>Dia22</v>
      </c>
      <c r="AV5" s="700" t="str">
        <f t="shared" si="0"/>
        <v>Acum.22</v>
      </c>
      <c r="AW5" s="700" t="str">
        <f t="shared" si="0"/>
        <v>Dia23</v>
      </c>
      <c r="AX5" s="700" t="str">
        <f t="shared" si="0"/>
        <v>Acum.23</v>
      </c>
      <c r="AY5" s="700" t="str">
        <f t="shared" si="0"/>
        <v>Dia24</v>
      </c>
      <c r="AZ5" s="700" t="str">
        <f t="shared" si="0"/>
        <v>Acum.24</v>
      </c>
      <c r="BA5" s="700" t="str">
        <f t="shared" si="0"/>
        <v>Dia25</v>
      </c>
      <c r="BB5" s="700" t="str">
        <f t="shared" si="0"/>
        <v>Acum.25</v>
      </c>
      <c r="BC5" s="700" t="str">
        <f t="shared" si="0"/>
        <v>Dia26</v>
      </c>
      <c r="BD5" s="700" t="str">
        <f t="shared" si="0"/>
        <v>Acum.26</v>
      </c>
      <c r="BE5" s="700" t="str">
        <f t="shared" si="0"/>
        <v>Dia27</v>
      </c>
      <c r="BF5" s="700" t="str">
        <f t="shared" si="0"/>
        <v>Acum.27</v>
      </c>
      <c r="BG5" s="700" t="str">
        <f t="shared" si="0"/>
        <v>Dia28</v>
      </c>
      <c r="BH5" s="700" t="str">
        <f t="shared" si="0"/>
        <v>Acum.28</v>
      </c>
      <c r="BI5" s="700" t="str">
        <f t="shared" si="0"/>
        <v>Dia29</v>
      </c>
      <c r="BJ5" s="700" t="str">
        <f t="shared" si="0"/>
        <v>Acum.29</v>
      </c>
      <c r="BK5" s="700" t="str">
        <f t="shared" si="0"/>
        <v>Dia30</v>
      </c>
      <c r="BL5" s="700" t="str">
        <f t="shared" si="0"/>
        <v>Acum.30</v>
      </c>
      <c r="BM5" s="700" t="str">
        <f t="shared" si="0"/>
        <v>Dia31</v>
      </c>
      <c r="BN5" s="700" t="str">
        <f t="shared" si="0"/>
        <v>Acum.31</v>
      </c>
      <c r="BO5" s="700" t="str">
        <f t="shared" si="0"/>
        <v>Dia32</v>
      </c>
      <c r="BP5" s="700" t="str">
        <f t="shared" si="0"/>
        <v>Acum.32</v>
      </c>
      <c r="BQ5" s="700" t="str">
        <f t="shared" si="0"/>
        <v>Dia33</v>
      </c>
      <c r="BR5" s="700" t="str">
        <f t="shared" ref="BR5:EC5" si="1">+CONCATENATE(BR6,BR1)</f>
        <v>Acum.33</v>
      </c>
      <c r="BS5" s="700" t="str">
        <f t="shared" si="1"/>
        <v>Dia34</v>
      </c>
      <c r="BT5" s="700" t="str">
        <f t="shared" si="1"/>
        <v>Acum.34</v>
      </c>
      <c r="BU5" s="700" t="str">
        <f t="shared" si="1"/>
        <v>Dia35</v>
      </c>
      <c r="BV5" s="700" t="str">
        <f t="shared" si="1"/>
        <v>Acum.35</v>
      </c>
      <c r="BW5" s="700" t="str">
        <f t="shared" si="1"/>
        <v>Dia36</v>
      </c>
      <c r="BX5" s="700" t="str">
        <f t="shared" si="1"/>
        <v>Acum.36</v>
      </c>
      <c r="BY5" s="700" t="str">
        <f t="shared" si="1"/>
        <v>Dia37</v>
      </c>
      <c r="BZ5" s="700" t="str">
        <f t="shared" si="1"/>
        <v>Acum.37</v>
      </c>
      <c r="CA5" s="700" t="str">
        <f t="shared" si="1"/>
        <v>Dia38</v>
      </c>
      <c r="CB5" s="700" t="str">
        <f t="shared" si="1"/>
        <v>Acum.38</v>
      </c>
      <c r="CC5" s="700" t="str">
        <f t="shared" si="1"/>
        <v>Dia39</v>
      </c>
      <c r="CD5" s="700" t="str">
        <f t="shared" si="1"/>
        <v>Acum.39</v>
      </c>
      <c r="CE5" s="700" t="str">
        <f t="shared" si="1"/>
        <v>Dia40</v>
      </c>
      <c r="CF5" s="700" t="str">
        <f t="shared" si="1"/>
        <v>Acum.40</v>
      </c>
      <c r="CG5" s="700" t="str">
        <f t="shared" si="1"/>
        <v>Dia41</v>
      </c>
      <c r="CH5" s="700" t="str">
        <f t="shared" si="1"/>
        <v>Acum.41</v>
      </c>
      <c r="CI5" s="700" t="str">
        <f t="shared" si="1"/>
        <v>Dia42</v>
      </c>
      <c r="CJ5" s="700" t="str">
        <f t="shared" si="1"/>
        <v>Acum.42</v>
      </c>
      <c r="CK5" s="700" t="str">
        <f t="shared" si="1"/>
        <v>Dia43</v>
      </c>
      <c r="CL5" s="700" t="str">
        <f t="shared" si="1"/>
        <v>Acum.43</v>
      </c>
      <c r="CM5" s="700" t="str">
        <f t="shared" si="1"/>
        <v>Dia44</v>
      </c>
      <c r="CN5" s="700" t="str">
        <f t="shared" si="1"/>
        <v>Acum.44</v>
      </c>
      <c r="CO5" s="700" t="str">
        <f t="shared" si="1"/>
        <v>Dia45</v>
      </c>
      <c r="CP5" s="700" t="str">
        <f t="shared" si="1"/>
        <v>Acum.45</v>
      </c>
      <c r="CQ5" s="700" t="str">
        <f t="shared" si="1"/>
        <v>Dia46</v>
      </c>
      <c r="CR5" s="700" t="str">
        <f t="shared" si="1"/>
        <v>Acum.46</v>
      </c>
      <c r="CS5" s="700" t="str">
        <f t="shared" si="1"/>
        <v>Dia47</v>
      </c>
      <c r="CT5" s="700" t="str">
        <f t="shared" si="1"/>
        <v>Acum.47</v>
      </c>
      <c r="CU5" s="700" t="str">
        <f t="shared" si="1"/>
        <v>Dia48</v>
      </c>
      <c r="CV5" s="700" t="str">
        <f t="shared" si="1"/>
        <v>Acum.48</v>
      </c>
      <c r="CW5" s="700" t="str">
        <f t="shared" si="1"/>
        <v>Dia49</v>
      </c>
      <c r="CX5" s="700" t="str">
        <f t="shared" si="1"/>
        <v>Acum.49</v>
      </c>
      <c r="CY5" s="700" t="str">
        <f t="shared" si="1"/>
        <v>Dia50</v>
      </c>
      <c r="CZ5" s="700" t="str">
        <f t="shared" si="1"/>
        <v>Acum.50</v>
      </c>
      <c r="DA5" s="700" t="str">
        <f t="shared" si="1"/>
        <v>Dia51</v>
      </c>
      <c r="DB5" s="700" t="str">
        <f t="shared" si="1"/>
        <v>Acum.51</v>
      </c>
      <c r="DC5" s="700" t="str">
        <f t="shared" si="1"/>
        <v>Dia52</v>
      </c>
      <c r="DD5" s="700" t="str">
        <f t="shared" si="1"/>
        <v>Acum.52</v>
      </c>
      <c r="DE5" s="700" t="str">
        <f t="shared" si="1"/>
        <v>Dia53</v>
      </c>
      <c r="DF5" s="700" t="str">
        <f t="shared" si="1"/>
        <v>Acum.53</v>
      </c>
      <c r="DG5" s="700" t="str">
        <f t="shared" si="1"/>
        <v>Dia54</v>
      </c>
      <c r="DH5" s="700" t="str">
        <f t="shared" si="1"/>
        <v>Acum.54</v>
      </c>
      <c r="DI5" s="700" t="str">
        <f t="shared" si="1"/>
        <v>Dia55</v>
      </c>
      <c r="DJ5" s="700" t="str">
        <f t="shared" si="1"/>
        <v>Acum.55</v>
      </c>
      <c r="DK5" s="700" t="str">
        <f t="shared" si="1"/>
        <v>Dia56</v>
      </c>
      <c r="DL5" s="700" t="str">
        <f t="shared" si="1"/>
        <v>Acum.56</v>
      </c>
      <c r="DM5" s="700" t="str">
        <f t="shared" si="1"/>
        <v>Dia57</v>
      </c>
      <c r="DN5" s="700" t="str">
        <f t="shared" si="1"/>
        <v>Acum.57</v>
      </c>
      <c r="DO5" s="700" t="str">
        <f t="shared" si="1"/>
        <v>Dia58</v>
      </c>
      <c r="DP5" s="700" t="str">
        <f t="shared" si="1"/>
        <v>Acum.58</v>
      </c>
      <c r="DQ5" s="700" t="str">
        <f t="shared" si="1"/>
        <v>Dia59</v>
      </c>
      <c r="DR5" s="700" t="str">
        <f t="shared" si="1"/>
        <v>Acum.59</v>
      </c>
      <c r="DS5" s="700" t="str">
        <f t="shared" si="1"/>
        <v>Dia60</v>
      </c>
      <c r="DT5" s="700" t="str">
        <f t="shared" si="1"/>
        <v>Acum.60</v>
      </c>
      <c r="DU5" s="700" t="str">
        <f t="shared" si="1"/>
        <v>Dia61</v>
      </c>
      <c r="DV5" s="700" t="str">
        <f t="shared" si="1"/>
        <v>Acum.61</v>
      </c>
      <c r="DW5" s="700" t="str">
        <f t="shared" si="1"/>
        <v>Dia62</v>
      </c>
      <c r="DX5" s="700" t="str">
        <f t="shared" si="1"/>
        <v>Acum.62</v>
      </c>
      <c r="DY5" s="700" t="str">
        <f t="shared" si="1"/>
        <v>Dia63</v>
      </c>
      <c r="DZ5" s="700" t="str">
        <f t="shared" si="1"/>
        <v>Acum.63</v>
      </c>
      <c r="EA5" s="700" t="str">
        <f t="shared" si="1"/>
        <v>Dia64</v>
      </c>
      <c r="EB5" s="700" t="str">
        <f t="shared" si="1"/>
        <v>Acum.64</v>
      </c>
      <c r="EC5" s="700" t="str">
        <f t="shared" si="1"/>
        <v>Dia65</v>
      </c>
      <c r="ED5" s="700" t="str">
        <f t="shared" ref="ED5:FH5" si="2">+CONCATENATE(ED6,ED1)</f>
        <v>Acum.65</v>
      </c>
      <c r="EE5" s="700" t="str">
        <f t="shared" si="2"/>
        <v>Dia66</v>
      </c>
      <c r="EF5" s="700" t="str">
        <f t="shared" si="2"/>
        <v>Acum.66</v>
      </c>
      <c r="EG5" s="700" t="str">
        <f t="shared" si="2"/>
        <v>Dia67</v>
      </c>
      <c r="EH5" s="700" t="str">
        <f t="shared" si="2"/>
        <v>Acum.67</v>
      </c>
      <c r="EI5" s="700" t="str">
        <f t="shared" si="2"/>
        <v>Dia68</v>
      </c>
      <c r="EJ5" s="700" t="str">
        <f t="shared" si="2"/>
        <v>Acum.68</v>
      </c>
      <c r="EK5" s="700" t="str">
        <f t="shared" si="2"/>
        <v>Dia69</v>
      </c>
      <c r="EL5" s="700" t="str">
        <f t="shared" si="2"/>
        <v>Acum.69</v>
      </c>
      <c r="EM5" s="700" t="str">
        <f t="shared" si="2"/>
        <v>Dia70</v>
      </c>
      <c r="EN5" s="700" t="str">
        <f t="shared" si="2"/>
        <v>Acum.70</v>
      </c>
      <c r="EO5" s="700" t="str">
        <f t="shared" si="2"/>
        <v>Dia71</v>
      </c>
      <c r="EP5" s="700" t="str">
        <f t="shared" si="2"/>
        <v>Acum.71</v>
      </c>
      <c r="EQ5" s="700" t="str">
        <f t="shared" si="2"/>
        <v>Dia72</v>
      </c>
      <c r="ER5" s="700" t="str">
        <f t="shared" si="2"/>
        <v>Acum.72</v>
      </c>
      <c r="ES5" s="700" t="str">
        <f t="shared" si="2"/>
        <v>Dia73</v>
      </c>
      <c r="ET5" s="700" t="str">
        <f t="shared" si="2"/>
        <v>Acum.73</v>
      </c>
      <c r="EU5" s="700" t="str">
        <f t="shared" si="2"/>
        <v>Dia74</v>
      </c>
      <c r="EV5" s="700" t="str">
        <f t="shared" si="2"/>
        <v>Acum.74</v>
      </c>
      <c r="EW5" s="700" t="str">
        <f t="shared" si="2"/>
        <v>Dia75</v>
      </c>
      <c r="EX5" s="700" t="str">
        <f t="shared" si="2"/>
        <v>Acum.75</v>
      </c>
      <c r="EY5" s="700" t="str">
        <f t="shared" si="2"/>
        <v>Dia76</v>
      </c>
      <c r="EZ5" s="700" t="str">
        <f t="shared" si="2"/>
        <v>Acum.76</v>
      </c>
      <c r="FA5" s="700" t="str">
        <f t="shared" si="2"/>
        <v>Dia77</v>
      </c>
      <c r="FB5" s="700" t="str">
        <f t="shared" si="2"/>
        <v>Acum.77</v>
      </c>
      <c r="FC5" s="700" t="str">
        <f t="shared" si="2"/>
        <v>Dia78</v>
      </c>
      <c r="FD5" s="700" t="str">
        <f t="shared" si="2"/>
        <v>Acum.78</v>
      </c>
      <c r="FE5" s="700" t="str">
        <f t="shared" si="2"/>
        <v>Dia79</v>
      </c>
      <c r="FF5" s="700" t="str">
        <f t="shared" si="2"/>
        <v>Acum.79</v>
      </c>
      <c r="FG5" s="700" t="str">
        <f t="shared" si="2"/>
        <v>Dia80</v>
      </c>
      <c r="FH5" s="700" t="str">
        <f t="shared" si="2"/>
        <v>Acum.80</v>
      </c>
    </row>
    <row r="6" spans="3:164" ht="17.45" customHeight="1" thickBot="1" x14ac:dyDescent="0.35">
      <c r="D6" s="193" t="s">
        <v>320</v>
      </c>
      <c r="E6" s="197" t="s">
        <v>321</v>
      </c>
      <c r="F6" s="197" t="s">
        <v>322</v>
      </c>
      <c r="G6" s="197" t="s">
        <v>321</v>
      </c>
      <c r="H6" s="197" t="s">
        <v>322</v>
      </c>
      <c r="I6" s="197" t="s">
        <v>321</v>
      </c>
      <c r="J6" s="197" t="s">
        <v>322</v>
      </c>
      <c r="K6" s="197" t="s">
        <v>321</v>
      </c>
      <c r="L6" s="197" t="s">
        <v>322</v>
      </c>
      <c r="M6" s="197" t="s">
        <v>321</v>
      </c>
      <c r="N6" s="197" t="s">
        <v>322</v>
      </c>
      <c r="O6" s="197" t="s">
        <v>321</v>
      </c>
      <c r="P6" s="197" t="s">
        <v>322</v>
      </c>
      <c r="Q6" s="197" t="s">
        <v>321</v>
      </c>
      <c r="R6" s="197" t="s">
        <v>322</v>
      </c>
      <c r="S6" s="197" t="s">
        <v>321</v>
      </c>
      <c r="T6" s="197" t="s">
        <v>322</v>
      </c>
      <c r="U6" s="197" t="s">
        <v>321</v>
      </c>
      <c r="V6" s="197" t="s">
        <v>322</v>
      </c>
      <c r="W6" s="197" t="s">
        <v>321</v>
      </c>
      <c r="X6" s="197" t="s">
        <v>322</v>
      </c>
      <c r="Y6" s="197" t="s">
        <v>321</v>
      </c>
      <c r="Z6" s="197" t="s">
        <v>322</v>
      </c>
      <c r="AA6" s="197" t="s">
        <v>321</v>
      </c>
      <c r="AB6" s="197" t="s">
        <v>322</v>
      </c>
      <c r="AC6" s="197" t="s">
        <v>321</v>
      </c>
      <c r="AD6" s="197" t="s">
        <v>322</v>
      </c>
      <c r="AE6" s="197" t="s">
        <v>321</v>
      </c>
      <c r="AF6" s="197" t="s">
        <v>322</v>
      </c>
      <c r="AG6" s="197" t="s">
        <v>321</v>
      </c>
      <c r="AH6" s="197" t="s">
        <v>322</v>
      </c>
      <c r="AI6" s="197" t="s">
        <v>321</v>
      </c>
      <c r="AJ6" s="197" t="s">
        <v>322</v>
      </c>
      <c r="AK6" s="197" t="s">
        <v>321</v>
      </c>
      <c r="AL6" s="197" t="s">
        <v>322</v>
      </c>
      <c r="AM6" s="197" t="s">
        <v>321</v>
      </c>
      <c r="AN6" s="197" t="s">
        <v>322</v>
      </c>
      <c r="AO6" s="197" t="s">
        <v>321</v>
      </c>
      <c r="AP6" s="197" t="s">
        <v>322</v>
      </c>
      <c r="AQ6" s="197" t="s">
        <v>321</v>
      </c>
      <c r="AR6" s="197" t="s">
        <v>322</v>
      </c>
      <c r="AS6" s="197" t="s">
        <v>321</v>
      </c>
      <c r="AT6" s="197" t="s">
        <v>322</v>
      </c>
      <c r="AU6" s="197" t="s">
        <v>321</v>
      </c>
      <c r="AV6" s="197" t="s">
        <v>322</v>
      </c>
      <c r="AW6" s="197" t="s">
        <v>321</v>
      </c>
      <c r="AX6" s="197" t="s">
        <v>322</v>
      </c>
      <c r="AY6" s="197" t="s">
        <v>321</v>
      </c>
      <c r="AZ6" s="197" t="s">
        <v>322</v>
      </c>
      <c r="BA6" s="197" t="s">
        <v>321</v>
      </c>
      <c r="BB6" s="197" t="s">
        <v>322</v>
      </c>
      <c r="BC6" s="197" t="s">
        <v>321</v>
      </c>
      <c r="BD6" s="197" t="s">
        <v>322</v>
      </c>
      <c r="BE6" s="197" t="s">
        <v>321</v>
      </c>
      <c r="BF6" s="197" t="s">
        <v>322</v>
      </c>
      <c r="BG6" s="197" t="s">
        <v>321</v>
      </c>
      <c r="BH6" s="197" t="s">
        <v>322</v>
      </c>
      <c r="BI6" s="197" t="s">
        <v>321</v>
      </c>
      <c r="BJ6" s="197" t="s">
        <v>322</v>
      </c>
      <c r="BK6" s="197" t="s">
        <v>321</v>
      </c>
      <c r="BL6" s="197" t="s">
        <v>322</v>
      </c>
      <c r="BM6" s="197" t="s">
        <v>321</v>
      </c>
      <c r="BN6" s="197" t="s">
        <v>322</v>
      </c>
      <c r="BO6" s="197" t="s">
        <v>321</v>
      </c>
      <c r="BP6" s="197" t="s">
        <v>322</v>
      </c>
      <c r="BQ6" s="197" t="s">
        <v>321</v>
      </c>
      <c r="BR6" s="197" t="s">
        <v>322</v>
      </c>
      <c r="BS6" s="197" t="s">
        <v>321</v>
      </c>
      <c r="BT6" s="197" t="s">
        <v>322</v>
      </c>
      <c r="BU6" s="197" t="s">
        <v>321</v>
      </c>
      <c r="BV6" s="197" t="s">
        <v>322</v>
      </c>
      <c r="BW6" s="197" t="s">
        <v>321</v>
      </c>
      <c r="BX6" s="197" t="s">
        <v>322</v>
      </c>
      <c r="BY6" s="197" t="s">
        <v>321</v>
      </c>
      <c r="BZ6" s="197" t="s">
        <v>322</v>
      </c>
      <c r="CA6" s="197" t="s">
        <v>321</v>
      </c>
      <c r="CB6" s="197" t="s">
        <v>322</v>
      </c>
      <c r="CC6" s="197" t="s">
        <v>321</v>
      </c>
      <c r="CD6" s="197" t="s">
        <v>322</v>
      </c>
      <c r="CE6" s="197" t="s">
        <v>321</v>
      </c>
      <c r="CF6" s="197" t="s">
        <v>322</v>
      </c>
      <c r="CG6" s="197" t="s">
        <v>321</v>
      </c>
      <c r="CH6" s="197" t="s">
        <v>322</v>
      </c>
      <c r="CI6" s="197" t="s">
        <v>321</v>
      </c>
      <c r="CJ6" s="197" t="s">
        <v>322</v>
      </c>
      <c r="CK6" s="197" t="s">
        <v>321</v>
      </c>
      <c r="CL6" s="197" t="s">
        <v>322</v>
      </c>
      <c r="CM6" s="197" t="s">
        <v>321</v>
      </c>
      <c r="CN6" s="197" t="s">
        <v>322</v>
      </c>
      <c r="CO6" s="197" t="s">
        <v>321</v>
      </c>
      <c r="CP6" s="197" t="s">
        <v>322</v>
      </c>
      <c r="CQ6" s="197" t="s">
        <v>321</v>
      </c>
      <c r="CR6" s="197" t="s">
        <v>322</v>
      </c>
      <c r="CS6" s="197" t="s">
        <v>321</v>
      </c>
      <c r="CT6" s="197" t="s">
        <v>322</v>
      </c>
      <c r="CU6" s="197" t="s">
        <v>321</v>
      </c>
      <c r="CV6" s="197" t="s">
        <v>322</v>
      </c>
      <c r="CW6" s="197" t="s">
        <v>321</v>
      </c>
      <c r="CX6" s="197" t="s">
        <v>322</v>
      </c>
      <c r="CY6" s="197" t="s">
        <v>321</v>
      </c>
      <c r="CZ6" s="197" t="s">
        <v>322</v>
      </c>
      <c r="DA6" s="197" t="s">
        <v>321</v>
      </c>
      <c r="DB6" s="197" t="s">
        <v>322</v>
      </c>
      <c r="DC6" s="197" t="s">
        <v>321</v>
      </c>
      <c r="DD6" s="197" t="s">
        <v>322</v>
      </c>
      <c r="DE6" s="197" t="s">
        <v>321</v>
      </c>
      <c r="DF6" s="197" t="s">
        <v>322</v>
      </c>
      <c r="DG6" s="197" t="s">
        <v>321</v>
      </c>
      <c r="DH6" s="197" t="s">
        <v>322</v>
      </c>
      <c r="DI6" s="197" t="s">
        <v>321</v>
      </c>
      <c r="DJ6" s="197" t="s">
        <v>322</v>
      </c>
      <c r="DK6" s="197" t="s">
        <v>321</v>
      </c>
      <c r="DL6" s="197" t="s">
        <v>322</v>
      </c>
      <c r="DM6" s="197" t="s">
        <v>321</v>
      </c>
      <c r="DN6" s="197" t="s">
        <v>322</v>
      </c>
      <c r="DO6" s="197" t="s">
        <v>321</v>
      </c>
      <c r="DP6" s="197" t="s">
        <v>322</v>
      </c>
      <c r="DQ6" s="197" t="s">
        <v>321</v>
      </c>
      <c r="DR6" s="197" t="s">
        <v>322</v>
      </c>
      <c r="DS6" s="197" t="s">
        <v>321</v>
      </c>
      <c r="DT6" s="197" t="s">
        <v>322</v>
      </c>
      <c r="DU6" s="197" t="s">
        <v>321</v>
      </c>
      <c r="DV6" s="197" t="s">
        <v>322</v>
      </c>
      <c r="DW6" s="197" t="s">
        <v>321</v>
      </c>
      <c r="DX6" s="197" t="s">
        <v>322</v>
      </c>
      <c r="DY6" s="197" t="s">
        <v>321</v>
      </c>
      <c r="DZ6" s="197" t="s">
        <v>322</v>
      </c>
      <c r="EA6" s="197" t="s">
        <v>321</v>
      </c>
      <c r="EB6" s="197" t="s">
        <v>322</v>
      </c>
      <c r="EC6" s="197" t="s">
        <v>321</v>
      </c>
      <c r="ED6" s="197" t="s">
        <v>322</v>
      </c>
      <c r="EE6" s="197" t="s">
        <v>321</v>
      </c>
      <c r="EF6" s="197" t="s">
        <v>322</v>
      </c>
      <c r="EG6" s="197" t="s">
        <v>321</v>
      </c>
      <c r="EH6" s="197" t="s">
        <v>322</v>
      </c>
      <c r="EI6" s="197" t="s">
        <v>321</v>
      </c>
      <c r="EJ6" s="197" t="s">
        <v>322</v>
      </c>
      <c r="EK6" s="197" t="s">
        <v>321</v>
      </c>
      <c r="EL6" s="197" t="s">
        <v>322</v>
      </c>
      <c r="EM6" s="197" t="s">
        <v>321</v>
      </c>
      <c r="EN6" s="197" t="s">
        <v>322</v>
      </c>
      <c r="EO6" s="197" t="s">
        <v>321</v>
      </c>
      <c r="EP6" s="197" t="s">
        <v>322</v>
      </c>
      <c r="EQ6" s="197" t="s">
        <v>321</v>
      </c>
      <c r="ER6" s="197" t="s">
        <v>322</v>
      </c>
      <c r="ES6" s="197" t="s">
        <v>321</v>
      </c>
      <c r="ET6" s="197" t="s">
        <v>322</v>
      </c>
      <c r="EU6" s="197" t="s">
        <v>321</v>
      </c>
      <c r="EV6" s="197" t="s">
        <v>322</v>
      </c>
      <c r="EW6" s="197" t="s">
        <v>321</v>
      </c>
      <c r="EX6" s="197" t="s">
        <v>322</v>
      </c>
      <c r="EY6" s="197" t="s">
        <v>321</v>
      </c>
      <c r="EZ6" s="197" t="s">
        <v>322</v>
      </c>
      <c r="FA6" s="197" t="s">
        <v>321</v>
      </c>
      <c r="FB6" s="197" t="s">
        <v>322</v>
      </c>
      <c r="FC6" s="197" t="s">
        <v>321</v>
      </c>
      <c r="FD6" s="197" t="s">
        <v>322</v>
      </c>
      <c r="FE6" s="197" t="s">
        <v>321</v>
      </c>
      <c r="FF6" s="197" t="s">
        <v>322</v>
      </c>
      <c r="FG6" s="197" t="s">
        <v>321</v>
      </c>
      <c r="FH6" s="197" t="s">
        <v>322</v>
      </c>
    </row>
    <row r="7" spans="3:164" ht="16.149999999999999" customHeight="1" thickBot="1" x14ac:dyDescent="0.35">
      <c r="C7" s="700">
        <v>1</v>
      </c>
      <c r="D7" s="299" t="str">
        <f>+'LP-Servicios'!P153</f>
        <v>ADICIONAL-Bomba Trasvase op(1-2Rigs)</v>
      </c>
      <c r="E7" s="897"/>
      <c r="F7" s="898">
        <f>+E7</f>
        <v>0</v>
      </c>
      <c r="G7" s="897"/>
      <c r="H7" s="898">
        <f>+SUM(F7,G7)</f>
        <v>0</v>
      </c>
      <c r="I7" s="897"/>
      <c r="J7" s="898">
        <f t="shared" ref="J7:J70" si="3">+SUM(H7,I7)</f>
        <v>0</v>
      </c>
      <c r="K7" s="897"/>
      <c r="L7" s="898">
        <f t="shared" ref="L7:L70" si="4">+SUM(J7,K7)</f>
        <v>0</v>
      </c>
      <c r="M7" s="897"/>
      <c r="N7" s="898">
        <f t="shared" ref="N7:N70" si="5">+SUM(L7,M7)</f>
        <v>0</v>
      </c>
      <c r="O7" s="897"/>
      <c r="P7" s="898">
        <f t="shared" ref="P7:P70" si="6">+SUM(N7,O7)</f>
        <v>0</v>
      </c>
      <c r="Q7" s="897"/>
      <c r="R7" s="898">
        <f t="shared" ref="R7:R70" si="7">+SUM(P7,Q7)</f>
        <v>0</v>
      </c>
      <c r="S7" s="897"/>
      <c r="T7" s="898">
        <f t="shared" ref="T7:T70" si="8">+SUM(R7,S7)</f>
        <v>0</v>
      </c>
      <c r="U7" s="897"/>
      <c r="V7" s="898">
        <f t="shared" ref="V7:V70" si="9">+SUM(T7,U7)</f>
        <v>0</v>
      </c>
      <c r="W7" s="897"/>
      <c r="X7" s="898">
        <f t="shared" ref="X7:X70" si="10">+SUM(V7,W7)</f>
        <v>0</v>
      </c>
      <c r="Y7" s="897"/>
      <c r="Z7" s="898">
        <f t="shared" ref="Z7:Z70" si="11">+SUM(X7,Y7)</f>
        <v>0</v>
      </c>
      <c r="AA7" s="897"/>
      <c r="AB7" s="898">
        <f t="shared" ref="AB7:AB70" si="12">+SUM(Z7,AA7)</f>
        <v>0</v>
      </c>
      <c r="AC7" s="897"/>
      <c r="AD7" s="898">
        <f t="shared" ref="AD7:AD70" si="13">+SUM(AB7,AC7)</f>
        <v>0</v>
      </c>
      <c r="AE7" s="897"/>
      <c r="AF7" s="898">
        <f t="shared" ref="AF7:AF70" si="14">+SUM(AD7,AE7)</f>
        <v>0</v>
      </c>
      <c r="AG7" s="897"/>
      <c r="AH7" s="898">
        <f t="shared" ref="AH7:AH70" si="15">+SUM(AF7,AG7)</f>
        <v>0</v>
      </c>
      <c r="AI7" s="897"/>
      <c r="AJ7" s="898">
        <f t="shared" ref="AJ7:AJ70" si="16">+SUM(AH7,AI7)</f>
        <v>0</v>
      </c>
      <c r="AK7" s="897"/>
      <c r="AL7" s="898">
        <f t="shared" ref="AL7:AL70" si="17">+SUM(AJ7,AK7)</f>
        <v>0</v>
      </c>
      <c r="AM7" s="897"/>
      <c r="AN7" s="898">
        <f t="shared" ref="AN7:AN70" si="18">+SUM(AL7,AM7)</f>
        <v>0</v>
      </c>
      <c r="AO7" s="897"/>
      <c r="AP7" s="898">
        <f t="shared" ref="AP7:AP70" si="19">+SUM(AN7,AO7)</f>
        <v>0</v>
      </c>
      <c r="AQ7" s="897"/>
      <c r="AR7" s="898">
        <f t="shared" ref="AR7:AR70" si="20">+SUM(AP7,AQ7)</f>
        <v>0</v>
      </c>
      <c r="AS7" s="897"/>
      <c r="AT7" s="898">
        <f t="shared" ref="AT7:AT70" si="21">+SUM(AR7,AS7)</f>
        <v>0</v>
      </c>
      <c r="AU7" s="897"/>
      <c r="AV7" s="898">
        <f t="shared" ref="AV7:AV70" si="22">+SUM(AT7,AU7)</f>
        <v>0</v>
      </c>
      <c r="AW7" s="897"/>
      <c r="AX7" s="898">
        <f t="shared" ref="AX7:AX70" si="23">+SUM(AV7,AW7)</f>
        <v>0</v>
      </c>
      <c r="AY7" s="897"/>
      <c r="AZ7" s="898">
        <f t="shared" ref="AZ7:AZ70" si="24">+SUM(AX7,AY7)</f>
        <v>0</v>
      </c>
      <c r="BA7" s="897"/>
      <c r="BB7" s="898">
        <f t="shared" ref="BB7:BB70" si="25">+SUM(AZ7,BA7)</f>
        <v>0</v>
      </c>
      <c r="BC7" s="897"/>
      <c r="BD7" s="898">
        <f t="shared" ref="BD7:BD70" si="26">+SUM(BB7,BC7)</f>
        <v>0</v>
      </c>
      <c r="BE7" s="897"/>
      <c r="BF7" s="898">
        <f t="shared" ref="BF7:BF70" si="27">+SUM(BD7,BE7)</f>
        <v>0</v>
      </c>
      <c r="BG7" s="897"/>
      <c r="BH7" s="898">
        <f t="shared" ref="BH7:BH70" si="28">+SUM(BF7,BG7)</f>
        <v>0</v>
      </c>
      <c r="BI7" s="897"/>
      <c r="BJ7" s="898">
        <f t="shared" ref="BJ7:BJ70" si="29">+SUM(BH7,BI7)</f>
        <v>0</v>
      </c>
      <c r="BK7" s="897"/>
      <c r="BL7" s="898">
        <f t="shared" ref="BL7:BL70" si="30">+SUM(BJ7,BK7)</f>
        <v>0</v>
      </c>
      <c r="BM7" s="897"/>
      <c r="BN7" s="898">
        <f t="shared" ref="BN7:BN70" si="31">+SUM(BL7,BM7)</f>
        <v>0</v>
      </c>
      <c r="BO7" s="897"/>
      <c r="BP7" s="898">
        <f t="shared" ref="BP7:BP70" si="32">+SUM(BN7,BO7)</f>
        <v>0</v>
      </c>
      <c r="BQ7" s="897"/>
      <c r="BR7" s="898">
        <f t="shared" ref="BR7:BR70" si="33">+SUM(BP7,BQ7)</f>
        <v>0</v>
      </c>
      <c r="BS7" s="897"/>
      <c r="BT7" s="898">
        <f t="shared" ref="BT7:BT70" si="34">+SUM(BR7,BS7)</f>
        <v>0</v>
      </c>
      <c r="BU7" s="897"/>
      <c r="BV7" s="898">
        <f t="shared" ref="BV7:BV70" si="35">+SUM(BT7,BU7)</f>
        <v>0</v>
      </c>
      <c r="BW7" s="897"/>
      <c r="BX7" s="898">
        <f t="shared" ref="BX7:BX70" si="36">+SUM(BV7,BW7)</f>
        <v>0</v>
      </c>
      <c r="BY7" s="897"/>
      <c r="BZ7" s="898">
        <f t="shared" ref="BZ7:BZ70" si="37">+SUM(BX7,BY7)</f>
        <v>0</v>
      </c>
      <c r="CA7" s="897"/>
      <c r="CB7" s="898">
        <f t="shared" ref="CB7:CB70" si="38">+SUM(BZ7,CA7)</f>
        <v>0</v>
      </c>
      <c r="CC7" s="897"/>
      <c r="CD7" s="898">
        <f t="shared" ref="CD7:CD70" si="39">+SUM(CB7,CC7)</f>
        <v>0</v>
      </c>
      <c r="CE7" s="897"/>
      <c r="CF7" s="898">
        <f t="shared" ref="CF7:CF70" si="40">+SUM(CD7,CE7)</f>
        <v>0</v>
      </c>
      <c r="CG7" s="897"/>
      <c r="CH7" s="898">
        <f t="shared" ref="CH7:CH70" si="41">+SUM(CF7,CG7)</f>
        <v>0</v>
      </c>
      <c r="CI7" s="897"/>
      <c r="CJ7" s="898">
        <f t="shared" ref="CJ7:CJ70" si="42">+SUM(CH7,CI7)</f>
        <v>0</v>
      </c>
      <c r="CK7" s="897"/>
      <c r="CL7" s="898">
        <f t="shared" ref="CL7:CL70" si="43">+SUM(CJ7,CK7)</f>
        <v>0</v>
      </c>
      <c r="CM7" s="897"/>
      <c r="CN7" s="898">
        <f t="shared" ref="CN7:CN70" si="44">+SUM(CL7,CM7)</f>
        <v>0</v>
      </c>
      <c r="CO7" s="897"/>
      <c r="CP7" s="898">
        <f t="shared" ref="CP7:CP70" si="45">+SUM(CN7,CO7)</f>
        <v>0</v>
      </c>
      <c r="CQ7" s="897"/>
      <c r="CR7" s="898">
        <f t="shared" ref="CR7:CR70" si="46">+SUM(CP7,CQ7)</f>
        <v>0</v>
      </c>
      <c r="CS7" s="897"/>
      <c r="CT7" s="898">
        <f t="shared" ref="CT7:CT70" si="47">+SUM(CR7,CS7)</f>
        <v>0</v>
      </c>
      <c r="CU7" s="897"/>
      <c r="CV7" s="898">
        <f t="shared" ref="CV7:CV70" si="48">+SUM(CT7,CU7)</f>
        <v>0</v>
      </c>
      <c r="CW7" s="897"/>
      <c r="CX7" s="898">
        <f t="shared" ref="CX7:CX70" si="49">+SUM(CV7,CW7)</f>
        <v>0</v>
      </c>
      <c r="CY7" s="897"/>
      <c r="CZ7" s="898">
        <f t="shared" ref="CZ7:CZ70" si="50">+SUM(CX7,CY7)</f>
        <v>0</v>
      </c>
      <c r="DA7" s="897"/>
      <c r="DB7" s="898">
        <f t="shared" ref="DB7:DB70" si="51">+SUM(CZ7,DA7)</f>
        <v>0</v>
      </c>
      <c r="DC7" s="897"/>
      <c r="DD7" s="898">
        <f t="shared" ref="DD7:DD70" si="52">+SUM(DB7,DC7)</f>
        <v>0</v>
      </c>
      <c r="DE7" s="897"/>
      <c r="DF7" s="898">
        <f t="shared" ref="DF7:DF70" si="53">+SUM(DD7,DE7)</f>
        <v>0</v>
      </c>
      <c r="DG7" s="897"/>
      <c r="DH7" s="898">
        <f t="shared" ref="DH7:DH70" si="54">+SUM(DF7,DG7)</f>
        <v>0</v>
      </c>
      <c r="DI7" s="897"/>
      <c r="DJ7" s="898">
        <f t="shared" ref="DJ7:DJ70" si="55">+SUM(DH7,DI7)</f>
        <v>0</v>
      </c>
      <c r="DK7" s="897"/>
      <c r="DL7" s="898">
        <f t="shared" ref="DL7:DL70" si="56">+SUM(DJ7,DK7)</f>
        <v>0</v>
      </c>
      <c r="DM7" s="897"/>
      <c r="DN7" s="898">
        <f t="shared" ref="DN7:DN70" si="57">+SUM(DL7,DM7)</f>
        <v>0</v>
      </c>
      <c r="DO7" s="897"/>
      <c r="DP7" s="898">
        <f t="shared" ref="DP7:DP70" si="58">+SUM(DN7,DO7)</f>
        <v>0</v>
      </c>
      <c r="DQ7" s="897"/>
      <c r="DR7" s="898">
        <f t="shared" ref="DR7:DR70" si="59">+SUM(DP7,DQ7)</f>
        <v>0</v>
      </c>
      <c r="DS7" s="897"/>
      <c r="DT7" s="898">
        <f t="shared" ref="DT7:DT70" si="60">+SUM(DR7,DS7)</f>
        <v>0</v>
      </c>
      <c r="DU7" s="897"/>
      <c r="DV7" s="898">
        <f t="shared" ref="DV7:DV70" si="61">+SUM(DT7,DU7)</f>
        <v>0</v>
      </c>
      <c r="DW7" s="897"/>
      <c r="DX7" s="898">
        <f t="shared" ref="DX7:DX70" si="62">+SUM(DV7,DW7)</f>
        <v>0</v>
      </c>
      <c r="DY7" s="897"/>
      <c r="DZ7" s="898">
        <f t="shared" ref="DZ7:DZ70" si="63">+SUM(DX7,DY7)</f>
        <v>0</v>
      </c>
      <c r="EA7" s="897"/>
      <c r="EB7" s="898">
        <f t="shared" ref="EB7:EB70" si="64">+SUM(DZ7,EA7)</f>
        <v>0</v>
      </c>
      <c r="EC7" s="897"/>
      <c r="ED7" s="898">
        <f t="shared" ref="ED7:ED70" si="65">+SUM(EB7,EC7)</f>
        <v>0</v>
      </c>
      <c r="EE7" s="897"/>
      <c r="EF7" s="898">
        <f t="shared" ref="EF7:EF70" si="66">+SUM(ED7,EE7)</f>
        <v>0</v>
      </c>
      <c r="EG7" s="897"/>
      <c r="EH7" s="898">
        <f t="shared" ref="EH7:EH70" si="67">+SUM(EF7,EG7)</f>
        <v>0</v>
      </c>
      <c r="EI7" s="897"/>
      <c r="EJ7" s="898">
        <f t="shared" ref="EJ7:EJ70" si="68">+SUM(EH7,EI7)</f>
        <v>0</v>
      </c>
      <c r="EK7" s="897"/>
      <c r="EL7" s="898">
        <f t="shared" ref="EL7:EL70" si="69">+SUM(EJ7,EK7)</f>
        <v>0</v>
      </c>
      <c r="EM7" s="897"/>
      <c r="EN7" s="898">
        <f t="shared" ref="EN7:EN70" si="70">+SUM(EL7,EM7)</f>
        <v>0</v>
      </c>
      <c r="EO7" s="897"/>
      <c r="EP7" s="898">
        <f t="shared" ref="EP7:EP70" si="71">+SUM(EN7,EO7)</f>
        <v>0</v>
      </c>
      <c r="EQ7" s="897"/>
      <c r="ER7" s="898">
        <f t="shared" ref="ER7:ER70" si="72">+SUM(EP7,EQ7)</f>
        <v>0</v>
      </c>
      <c r="ES7" s="897"/>
      <c r="ET7" s="898">
        <f t="shared" ref="ET7:ET70" si="73">+SUM(ER7,ES7)</f>
        <v>0</v>
      </c>
      <c r="EU7" s="897"/>
      <c r="EV7" s="898">
        <f t="shared" ref="EV7:EV70" si="74">+SUM(ET7,EU7)</f>
        <v>0</v>
      </c>
      <c r="EW7" s="897"/>
      <c r="EX7" s="898">
        <f t="shared" ref="EX7:EX70" si="75">+SUM(EV7,EW7)</f>
        <v>0</v>
      </c>
      <c r="EY7" s="897"/>
      <c r="EZ7" s="898">
        <f t="shared" ref="EZ7:EZ70" si="76">+SUM(EX7,EY7)</f>
        <v>0</v>
      </c>
      <c r="FA7" s="897"/>
      <c r="FB7" s="898">
        <f t="shared" ref="FB7:FB70" si="77">+SUM(EZ7,FA7)</f>
        <v>0</v>
      </c>
      <c r="FC7" s="897"/>
      <c r="FD7" s="898">
        <f t="shared" ref="FD7:FD70" si="78">+SUM(FB7,FC7)</f>
        <v>0</v>
      </c>
      <c r="FE7" s="897"/>
      <c r="FF7" s="898">
        <f t="shared" ref="FF7:FF70" si="79">+SUM(FD7,FE7)</f>
        <v>0</v>
      </c>
      <c r="FG7" s="897"/>
      <c r="FH7" s="898">
        <f t="shared" ref="FH7:FH70" si="80">+SUM(FF7,FG7)</f>
        <v>0</v>
      </c>
    </row>
    <row r="8" spans="3:164" ht="16.149999999999999" customHeight="1" thickBot="1" x14ac:dyDescent="0.35">
      <c r="C8" s="700">
        <v>2</v>
      </c>
      <c r="D8" s="300" t="str">
        <f>+'LP-Servicios'!P154</f>
        <v>ADICIONAL-Bomba trasvase Std BY(1-2Rigs)</v>
      </c>
      <c r="E8" s="897"/>
      <c r="F8" s="898">
        <f t="shared" ref="F8:F71" si="81">+E8</f>
        <v>0</v>
      </c>
      <c r="G8" s="897"/>
      <c r="H8" s="898">
        <f>+SUM(F8,G8)</f>
        <v>0</v>
      </c>
      <c r="I8" s="897"/>
      <c r="J8" s="898">
        <f t="shared" si="3"/>
        <v>0</v>
      </c>
      <c r="K8" s="897"/>
      <c r="L8" s="898">
        <f t="shared" si="4"/>
        <v>0</v>
      </c>
      <c r="M8" s="897"/>
      <c r="N8" s="898">
        <f t="shared" si="5"/>
        <v>0</v>
      </c>
      <c r="O8" s="897"/>
      <c r="P8" s="898">
        <f t="shared" si="6"/>
        <v>0</v>
      </c>
      <c r="Q8" s="897"/>
      <c r="R8" s="898">
        <f t="shared" si="7"/>
        <v>0</v>
      </c>
      <c r="S8" s="897"/>
      <c r="T8" s="898">
        <f t="shared" si="8"/>
        <v>0</v>
      </c>
      <c r="U8" s="897"/>
      <c r="V8" s="898">
        <f t="shared" si="9"/>
        <v>0</v>
      </c>
      <c r="W8" s="897"/>
      <c r="X8" s="898">
        <f t="shared" si="10"/>
        <v>0</v>
      </c>
      <c r="Y8" s="897"/>
      <c r="Z8" s="898">
        <f t="shared" si="11"/>
        <v>0</v>
      </c>
      <c r="AA8" s="897"/>
      <c r="AB8" s="898">
        <f t="shared" si="12"/>
        <v>0</v>
      </c>
      <c r="AC8" s="897"/>
      <c r="AD8" s="898">
        <f t="shared" si="13"/>
        <v>0</v>
      </c>
      <c r="AE8" s="897"/>
      <c r="AF8" s="898">
        <f t="shared" si="14"/>
        <v>0</v>
      </c>
      <c r="AG8" s="897"/>
      <c r="AH8" s="898">
        <f t="shared" si="15"/>
        <v>0</v>
      </c>
      <c r="AI8" s="897"/>
      <c r="AJ8" s="898">
        <f t="shared" si="16"/>
        <v>0</v>
      </c>
      <c r="AK8" s="897"/>
      <c r="AL8" s="898">
        <f t="shared" si="17"/>
        <v>0</v>
      </c>
      <c r="AM8" s="897"/>
      <c r="AN8" s="898">
        <f t="shared" si="18"/>
        <v>0</v>
      </c>
      <c r="AO8" s="897"/>
      <c r="AP8" s="898">
        <f t="shared" si="19"/>
        <v>0</v>
      </c>
      <c r="AQ8" s="897"/>
      <c r="AR8" s="898">
        <f t="shared" si="20"/>
        <v>0</v>
      </c>
      <c r="AS8" s="897"/>
      <c r="AT8" s="898">
        <f t="shared" si="21"/>
        <v>0</v>
      </c>
      <c r="AU8" s="897"/>
      <c r="AV8" s="898">
        <f t="shared" si="22"/>
        <v>0</v>
      </c>
      <c r="AW8" s="897"/>
      <c r="AX8" s="898">
        <f t="shared" si="23"/>
        <v>0</v>
      </c>
      <c r="AY8" s="897"/>
      <c r="AZ8" s="898">
        <f t="shared" si="24"/>
        <v>0</v>
      </c>
      <c r="BA8" s="897"/>
      <c r="BB8" s="898">
        <f t="shared" si="25"/>
        <v>0</v>
      </c>
      <c r="BC8" s="897"/>
      <c r="BD8" s="898">
        <f t="shared" si="26"/>
        <v>0</v>
      </c>
      <c r="BE8" s="897"/>
      <c r="BF8" s="898">
        <f t="shared" si="27"/>
        <v>0</v>
      </c>
      <c r="BG8" s="897"/>
      <c r="BH8" s="898">
        <f t="shared" si="28"/>
        <v>0</v>
      </c>
      <c r="BI8" s="897"/>
      <c r="BJ8" s="898">
        <f t="shared" si="29"/>
        <v>0</v>
      </c>
      <c r="BK8" s="897"/>
      <c r="BL8" s="898">
        <f t="shared" si="30"/>
        <v>0</v>
      </c>
      <c r="BM8" s="897"/>
      <c r="BN8" s="898">
        <f t="shared" si="31"/>
        <v>0</v>
      </c>
      <c r="BO8" s="897"/>
      <c r="BP8" s="898">
        <f t="shared" si="32"/>
        <v>0</v>
      </c>
      <c r="BQ8" s="897"/>
      <c r="BR8" s="898">
        <f t="shared" si="33"/>
        <v>0</v>
      </c>
      <c r="BS8" s="897"/>
      <c r="BT8" s="898">
        <f t="shared" si="34"/>
        <v>0</v>
      </c>
      <c r="BU8" s="897"/>
      <c r="BV8" s="898">
        <f t="shared" si="35"/>
        <v>0</v>
      </c>
      <c r="BW8" s="897"/>
      <c r="BX8" s="898">
        <f t="shared" si="36"/>
        <v>0</v>
      </c>
      <c r="BY8" s="897"/>
      <c r="BZ8" s="898">
        <f t="shared" si="37"/>
        <v>0</v>
      </c>
      <c r="CA8" s="897"/>
      <c r="CB8" s="898">
        <f t="shared" si="38"/>
        <v>0</v>
      </c>
      <c r="CC8" s="897"/>
      <c r="CD8" s="898">
        <f t="shared" si="39"/>
        <v>0</v>
      </c>
      <c r="CE8" s="897"/>
      <c r="CF8" s="898">
        <f t="shared" si="40"/>
        <v>0</v>
      </c>
      <c r="CG8" s="897"/>
      <c r="CH8" s="898">
        <f t="shared" si="41"/>
        <v>0</v>
      </c>
      <c r="CI8" s="897"/>
      <c r="CJ8" s="898">
        <f t="shared" si="42"/>
        <v>0</v>
      </c>
      <c r="CK8" s="897"/>
      <c r="CL8" s="898">
        <f t="shared" si="43"/>
        <v>0</v>
      </c>
      <c r="CM8" s="897"/>
      <c r="CN8" s="898">
        <f t="shared" si="44"/>
        <v>0</v>
      </c>
      <c r="CO8" s="897"/>
      <c r="CP8" s="898">
        <f t="shared" si="45"/>
        <v>0</v>
      </c>
      <c r="CQ8" s="897"/>
      <c r="CR8" s="898">
        <f t="shared" si="46"/>
        <v>0</v>
      </c>
      <c r="CS8" s="897"/>
      <c r="CT8" s="898">
        <f t="shared" si="47"/>
        <v>0</v>
      </c>
      <c r="CU8" s="897"/>
      <c r="CV8" s="898">
        <f t="shared" si="48"/>
        <v>0</v>
      </c>
      <c r="CW8" s="897"/>
      <c r="CX8" s="898">
        <f t="shared" si="49"/>
        <v>0</v>
      </c>
      <c r="CY8" s="897"/>
      <c r="CZ8" s="898">
        <f t="shared" si="50"/>
        <v>0</v>
      </c>
      <c r="DA8" s="897"/>
      <c r="DB8" s="898">
        <f t="shared" si="51"/>
        <v>0</v>
      </c>
      <c r="DC8" s="897"/>
      <c r="DD8" s="898">
        <f t="shared" si="52"/>
        <v>0</v>
      </c>
      <c r="DE8" s="897"/>
      <c r="DF8" s="898">
        <f t="shared" si="53"/>
        <v>0</v>
      </c>
      <c r="DG8" s="897"/>
      <c r="DH8" s="898">
        <f t="shared" si="54"/>
        <v>0</v>
      </c>
      <c r="DI8" s="897"/>
      <c r="DJ8" s="898">
        <f t="shared" si="55"/>
        <v>0</v>
      </c>
      <c r="DK8" s="897"/>
      <c r="DL8" s="898">
        <f t="shared" si="56"/>
        <v>0</v>
      </c>
      <c r="DM8" s="897"/>
      <c r="DN8" s="898">
        <f t="shared" si="57"/>
        <v>0</v>
      </c>
      <c r="DO8" s="897"/>
      <c r="DP8" s="898">
        <f t="shared" si="58"/>
        <v>0</v>
      </c>
      <c r="DQ8" s="897"/>
      <c r="DR8" s="898">
        <f t="shared" si="59"/>
        <v>0</v>
      </c>
      <c r="DS8" s="897"/>
      <c r="DT8" s="898">
        <f t="shared" si="60"/>
        <v>0</v>
      </c>
      <c r="DU8" s="897"/>
      <c r="DV8" s="898">
        <f t="shared" si="61"/>
        <v>0</v>
      </c>
      <c r="DW8" s="897"/>
      <c r="DX8" s="898">
        <f t="shared" si="62"/>
        <v>0</v>
      </c>
      <c r="DY8" s="897"/>
      <c r="DZ8" s="898">
        <f t="shared" si="63"/>
        <v>0</v>
      </c>
      <c r="EA8" s="897"/>
      <c r="EB8" s="898">
        <f t="shared" si="64"/>
        <v>0</v>
      </c>
      <c r="EC8" s="897"/>
      <c r="ED8" s="898">
        <f t="shared" si="65"/>
        <v>0</v>
      </c>
      <c r="EE8" s="897"/>
      <c r="EF8" s="898">
        <f t="shared" si="66"/>
        <v>0</v>
      </c>
      <c r="EG8" s="897"/>
      <c r="EH8" s="898">
        <f t="shared" si="67"/>
        <v>0</v>
      </c>
      <c r="EI8" s="897"/>
      <c r="EJ8" s="898">
        <f t="shared" si="68"/>
        <v>0</v>
      </c>
      <c r="EK8" s="897"/>
      <c r="EL8" s="898">
        <f t="shared" si="69"/>
        <v>0</v>
      </c>
      <c r="EM8" s="897"/>
      <c r="EN8" s="898">
        <f t="shared" si="70"/>
        <v>0</v>
      </c>
      <c r="EO8" s="897"/>
      <c r="EP8" s="898">
        <f t="shared" si="71"/>
        <v>0</v>
      </c>
      <c r="EQ8" s="897"/>
      <c r="ER8" s="898">
        <f t="shared" si="72"/>
        <v>0</v>
      </c>
      <c r="ES8" s="897"/>
      <c r="ET8" s="898">
        <f t="shared" si="73"/>
        <v>0</v>
      </c>
      <c r="EU8" s="897"/>
      <c r="EV8" s="898">
        <f t="shared" si="74"/>
        <v>0</v>
      </c>
      <c r="EW8" s="897"/>
      <c r="EX8" s="898">
        <f t="shared" si="75"/>
        <v>0</v>
      </c>
      <c r="EY8" s="897"/>
      <c r="EZ8" s="898">
        <f t="shared" si="76"/>
        <v>0</v>
      </c>
      <c r="FA8" s="897"/>
      <c r="FB8" s="898">
        <f t="shared" si="77"/>
        <v>0</v>
      </c>
      <c r="FC8" s="897"/>
      <c r="FD8" s="898">
        <f t="shared" si="78"/>
        <v>0</v>
      </c>
      <c r="FE8" s="897"/>
      <c r="FF8" s="898">
        <f t="shared" si="79"/>
        <v>0</v>
      </c>
      <c r="FG8" s="897"/>
      <c r="FH8" s="898">
        <f t="shared" si="80"/>
        <v>0</v>
      </c>
    </row>
    <row r="9" spans="3:164" ht="16.149999999999999" customHeight="1" thickBot="1" x14ac:dyDescent="0.35">
      <c r="C9" s="700">
        <v>3</v>
      </c>
      <c r="D9" s="299" t="str">
        <f>+'LP-Servicios'!P155</f>
        <v>ADICIONAL-Compresor Stand By(1-2Rigs)</v>
      </c>
      <c r="E9" s="897"/>
      <c r="F9" s="898">
        <f t="shared" si="81"/>
        <v>0</v>
      </c>
      <c r="G9" s="897"/>
      <c r="H9" s="898">
        <f t="shared" ref="H9:H71" si="82">+SUM(F9,G9)</f>
        <v>0</v>
      </c>
      <c r="I9" s="897"/>
      <c r="J9" s="898">
        <f t="shared" si="3"/>
        <v>0</v>
      </c>
      <c r="K9" s="897"/>
      <c r="L9" s="898">
        <f t="shared" si="4"/>
        <v>0</v>
      </c>
      <c r="M9" s="897"/>
      <c r="N9" s="898">
        <f t="shared" si="5"/>
        <v>0</v>
      </c>
      <c r="O9" s="897"/>
      <c r="P9" s="898">
        <f t="shared" si="6"/>
        <v>0</v>
      </c>
      <c r="Q9" s="897"/>
      <c r="R9" s="898">
        <f t="shared" si="7"/>
        <v>0</v>
      </c>
      <c r="S9" s="897"/>
      <c r="T9" s="898">
        <f t="shared" si="8"/>
        <v>0</v>
      </c>
      <c r="U9" s="897"/>
      <c r="V9" s="898">
        <f t="shared" si="9"/>
        <v>0</v>
      </c>
      <c r="W9" s="897"/>
      <c r="X9" s="898">
        <f t="shared" si="10"/>
        <v>0</v>
      </c>
      <c r="Y9" s="897"/>
      <c r="Z9" s="898">
        <f t="shared" si="11"/>
        <v>0</v>
      </c>
      <c r="AA9" s="897"/>
      <c r="AB9" s="898">
        <f t="shared" si="12"/>
        <v>0</v>
      </c>
      <c r="AC9" s="897"/>
      <c r="AD9" s="898">
        <f t="shared" si="13"/>
        <v>0</v>
      </c>
      <c r="AE9" s="897"/>
      <c r="AF9" s="898">
        <f t="shared" si="14"/>
        <v>0</v>
      </c>
      <c r="AG9" s="897"/>
      <c r="AH9" s="898">
        <f t="shared" si="15"/>
        <v>0</v>
      </c>
      <c r="AI9" s="897"/>
      <c r="AJ9" s="898">
        <f t="shared" si="16"/>
        <v>0</v>
      </c>
      <c r="AK9" s="897"/>
      <c r="AL9" s="898">
        <f t="shared" si="17"/>
        <v>0</v>
      </c>
      <c r="AM9" s="897"/>
      <c r="AN9" s="898">
        <f t="shared" si="18"/>
        <v>0</v>
      </c>
      <c r="AO9" s="897"/>
      <c r="AP9" s="898">
        <f t="shared" si="19"/>
        <v>0</v>
      </c>
      <c r="AQ9" s="897"/>
      <c r="AR9" s="898">
        <f t="shared" si="20"/>
        <v>0</v>
      </c>
      <c r="AS9" s="897"/>
      <c r="AT9" s="898">
        <f t="shared" si="21"/>
        <v>0</v>
      </c>
      <c r="AU9" s="897"/>
      <c r="AV9" s="898">
        <f t="shared" si="22"/>
        <v>0</v>
      </c>
      <c r="AW9" s="897"/>
      <c r="AX9" s="898">
        <f t="shared" si="23"/>
        <v>0</v>
      </c>
      <c r="AY9" s="897"/>
      <c r="AZ9" s="898">
        <f t="shared" si="24"/>
        <v>0</v>
      </c>
      <c r="BA9" s="897"/>
      <c r="BB9" s="898">
        <f t="shared" si="25"/>
        <v>0</v>
      </c>
      <c r="BC9" s="897"/>
      <c r="BD9" s="898">
        <f t="shared" si="26"/>
        <v>0</v>
      </c>
      <c r="BE9" s="897"/>
      <c r="BF9" s="898">
        <f t="shared" si="27"/>
        <v>0</v>
      </c>
      <c r="BG9" s="897"/>
      <c r="BH9" s="898">
        <f t="shared" si="28"/>
        <v>0</v>
      </c>
      <c r="BI9" s="897"/>
      <c r="BJ9" s="898">
        <f t="shared" si="29"/>
        <v>0</v>
      </c>
      <c r="BK9" s="897"/>
      <c r="BL9" s="898">
        <f t="shared" si="30"/>
        <v>0</v>
      </c>
      <c r="BM9" s="897"/>
      <c r="BN9" s="898">
        <f t="shared" si="31"/>
        <v>0</v>
      </c>
      <c r="BO9" s="897"/>
      <c r="BP9" s="898">
        <f t="shared" si="32"/>
        <v>0</v>
      </c>
      <c r="BQ9" s="897"/>
      <c r="BR9" s="898">
        <f t="shared" si="33"/>
        <v>0</v>
      </c>
      <c r="BS9" s="897"/>
      <c r="BT9" s="898">
        <f t="shared" si="34"/>
        <v>0</v>
      </c>
      <c r="BU9" s="897"/>
      <c r="BV9" s="898">
        <f t="shared" si="35"/>
        <v>0</v>
      </c>
      <c r="BW9" s="897"/>
      <c r="BX9" s="898">
        <f t="shared" si="36"/>
        <v>0</v>
      </c>
      <c r="BY9" s="897"/>
      <c r="BZ9" s="898">
        <f t="shared" si="37"/>
        <v>0</v>
      </c>
      <c r="CA9" s="897"/>
      <c r="CB9" s="898">
        <f t="shared" si="38"/>
        <v>0</v>
      </c>
      <c r="CC9" s="897"/>
      <c r="CD9" s="898">
        <f t="shared" si="39"/>
        <v>0</v>
      </c>
      <c r="CE9" s="897"/>
      <c r="CF9" s="898">
        <f t="shared" si="40"/>
        <v>0</v>
      </c>
      <c r="CG9" s="897"/>
      <c r="CH9" s="898">
        <f t="shared" si="41"/>
        <v>0</v>
      </c>
      <c r="CI9" s="897"/>
      <c r="CJ9" s="898">
        <f t="shared" si="42"/>
        <v>0</v>
      </c>
      <c r="CK9" s="897"/>
      <c r="CL9" s="898">
        <f t="shared" si="43"/>
        <v>0</v>
      </c>
      <c r="CM9" s="897"/>
      <c r="CN9" s="898">
        <f t="shared" si="44"/>
        <v>0</v>
      </c>
      <c r="CO9" s="897"/>
      <c r="CP9" s="898">
        <f t="shared" si="45"/>
        <v>0</v>
      </c>
      <c r="CQ9" s="897"/>
      <c r="CR9" s="898">
        <f t="shared" si="46"/>
        <v>0</v>
      </c>
      <c r="CS9" s="897"/>
      <c r="CT9" s="898">
        <f t="shared" si="47"/>
        <v>0</v>
      </c>
      <c r="CU9" s="897"/>
      <c r="CV9" s="898">
        <f t="shared" si="48"/>
        <v>0</v>
      </c>
      <c r="CW9" s="897"/>
      <c r="CX9" s="898">
        <f t="shared" si="49"/>
        <v>0</v>
      </c>
      <c r="CY9" s="897"/>
      <c r="CZ9" s="898">
        <f t="shared" si="50"/>
        <v>0</v>
      </c>
      <c r="DA9" s="897"/>
      <c r="DB9" s="898">
        <f t="shared" si="51"/>
        <v>0</v>
      </c>
      <c r="DC9" s="897"/>
      <c r="DD9" s="898">
        <f t="shared" si="52"/>
        <v>0</v>
      </c>
      <c r="DE9" s="897"/>
      <c r="DF9" s="898">
        <f t="shared" si="53"/>
        <v>0</v>
      </c>
      <c r="DG9" s="897"/>
      <c r="DH9" s="898">
        <f t="shared" si="54"/>
        <v>0</v>
      </c>
      <c r="DI9" s="897"/>
      <c r="DJ9" s="898">
        <f t="shared" si="55"/>
        <v>0</v>
      </c>
      <c r="DK9" s="897"/>
      <c r="DL9" s="898">
        <f t="shared" si="56"/>
        <v>0</v>
      </c>
      <c r="DM9" s="897"/>
      <c r="DN9" s="898">
        <f t="shared" si="57"/>
        <v>0</v>
      </c>
      <c r="DO9" s="897"/>
      <c r="DP9" s="898">
        <f t="shared" si="58"/>
        <v>0</v>
      </c>
      <c r="DQ9" s="897"/>
      <c r="DR9" s="898">
        <f t="shared" si="59"/>
        <v>0</v>
      </c>
      <c r="DS9" s="897"/>
      <c r="DT9" s="898">
        <f t="shared" si="60"/>
        <v>0</v>
      </c>
      <c r="DU9" s="897"/>
      <c r="DV9" s="898">
        <f t="shared" si="61"/>
        <v>0</v>
      </c>
      <c r="DW9" s="897"/>
      <c r="DX9" s="898">
        <f t="shared" si="62"/>
        <v>0</v>
      </c>
      <c r="DY9" s="897"/>
      <c r="DZ9" s="898">
        <f t="shared" si="63"/>
        <v>0</v>
      </c>
      <c r="EA9" s="897"/>
      <c r="EB9" s="898">
        <f t="shared" si="64"/>
        <v>0</v>
      </c>
      <c r="EC9" s="897"/>
      <c r="ED9" s="898">
        <f t="shared" si="65"/>
        <v>0</v>
      </c>
      <c r="EE9" s="897"/>
      <c r="EF9" s="898">
        <f t="shared" si="66"/>
        <v>0</v>
      </c>
      <c r="EG9" s="897"/>
      <c r="EH9" s="898">
        <f t="shared" si="67"/>
        <v>0</v>
      </c>
      <c r="EI9" s="897"/>
      <c r="EJ9" s="898">
        <f t="shared" si="68"/>
        <v>0</v>
      </c>
      <c r="EK9" s="897"/>
      <c r="EL9" s="898">
        <f t="shared" si="69"/>
        <v>0</v>
      </c>
      <c r="EM9" s="897"/>
      <c r="EN9" s="898">
        <f t="shared" si="70"/>
        <v>0</v>
      </c>
      <c r="EO9" s="897"/>
      <c r="EP9" s="898">
        <f t="shared" si="71"/>
        <v>0</v>
      </c>
      <c r="EQ9" s="897"/>
      <c r="ER9" s="898">
        <f t="shared" si="72"/>
        <v>0</v>
      </c>
      <c r="ES9" s="897"/>
      <c r="ET9" s="898">
        <f t="shared" si="73"/>
        <v>0</v>
      </c>
      <c r="EU9" s="897"/>
      <c r="EV9" s="898">
        <f t="shared" si="74"/>
        <v>0</v>
      </c>
      <c r="EW9" s="897"/>
      <c r="EX9" s="898">
        <f t="shared" si="75"/>
        <v>0</v>
      </c>
      <c r="EY9" s="897"/>
      <c r="EZ9" s="898">
        <f t="shared" si="76"/>
        <v>0</v>
      </c>
      <c r="FA9" s="897"/>
      <c r="FB9" s="898">
        <f t="shared" si="77"/>
        <v>0</v>
      </c>
      <c r="FC9" s="897"/>
      <c r="FD9" s="898">
        <f t="shared" si="78"/>
        <v>0</v>
      </c>
      <c r="FE9" s="897"/>
      <c r="FF9" s="898">
        <f t="shared" si="79"/>
        <v>0</v>
      </c>
      <c r="FG9" s="897"/>
      <c r="FH9" s="898">
        <f t="shared" si="80"/>
        <v>0</v>
      </c>
    </row>
    <row r="10" spans="3:164" ht="16.149999999999999" customHeight="1" thickBot="1" x14ac:dyDescent="0.35">
      <c r="C10" s="700">
        <v>4</v>
      </c>
      <c r="D10" s="300" t="str">
        <f>+'LP-Servicios'!P156</f>
        <v>ADICIONAL-Compresor(1-2Rigs)</v>
      </c>
      <c r="E10" s="897"/>
      <c r="F10" s="898">
        <f t="shared" si="81"/>
        <v>0</v>
      </c>
      <c r="G10" s="897"/>
      <c r="H10" s="898">
        <f t="shared" si="82"/>
        <v>0</v>
      </c>
      <c r="I10" s="897"/>
      <c r="J10" s="898">
        <f t="shared" si="3"/>
        <v>0</v>
      </c>
      <c r="K10" s="897"/>
      <c r="L10" s="898">
        <f t="shared" si="4"/>
        <v>0</v>
      </c>
      <c r="M10" s="897"/>
      <c r="N10" s="898">
        <f t="shared" si="5"/>
        <v>0</v>
      </c>
      <c r="O10" s="897"/>
      <c r="P10" s="898">
        <f t="shared" si="6"/>
        <v>0</v>
      </c>
      <c r="Q10" s="897"/>
      <c r="R10" s="898">
        <f t="shared" si="7"/>
        <v>0</v>
      </c>
      <c r="S10" s="897"/>
      <c r="T10" s="898">
        <f t="shared" si="8"/>
        <v>0</v>
      </c>
      <c r="U10" s="897"/>
      <c r="V10" s="898">
        <f t="shared" si="9"/>
        <v>0</v>
      </c>
      <c r="W10" s="897"/>
      <c r="X10" s="898">
        <f t="shared" si="10"/>
        <v>0</v>
      </c>
      <c r="Y10" s="897"/>
      <c r="Z10" s="898">
        <f t="shared" si="11"/>
        <v>0</v>
      </c>
      <c r="AA10" s="897"/>
      <c r="AB10" s="898">
        <f t="shared" si="12"/>
        <v>0</v>
      </c>
      <c r="AC10" s="897"/>
      <c r="AD10" s="898">
        <f t="shared" si="13"/>
        <v>0</v>
      </c>
      <c r="AE10" s="897"/>
      <c r="AF10" s="898">
        <f t="shared" si="14"/>
        <v>0</v>
      </c>
      <c r="AG10" s="897"/>
      <c r="AH10" s="898">
        <f t="shared" si="15"/>
        <v>0</v>
      </c>
      <c r="AI10" s="897"/>
      <c r="AJ10" s="898">
        <f t="shared" si="16"/>
        <v>0</v>
      </c>
      <c r="AK10" s="897"/>
      <c r="AL10" s="898">
        <f t="shared" si="17"/>
        <v>0</v>
      </c>
      <c r="AM10" s="897"/>
      <c r="AN10" s="898">
        <f t="shared" si="18"/>
        <v>0</v>
      </c>
      <c r="AO10" s="897"/>
      <c r="AP10" s="898">
        <f t="shared" si="19"/>
        <v>0</v>
      </c>
      <c r="AQ10" s="897"/>
      <c r="AR10" s="898">
        <f t="shared" si="20"/>
        <v>0</v>
      </c>
      <c r="AS10" s="897"/>
      <c r="AT10" s="898">
        <f t="shared" si="21"/>
        <v>0</v>
      </c>
      <c r="AU10" s="897"/>
      <c r="AV10" s="898">
        <f t="shared" si="22"/>
        <v>0</v>
      </c>
      <c r="AW10" s="897"/>
      <c r="AX10" s="898">
        <f t="shared" si="23"/>
        <v>0</v>
      </c>
      <c r="AY10" s="897"/>
      <c r="AZ10" s="898">
        <f t="shared" si="24"/>
        <v>0</v>
      </c>
      <c r="BA10" s="897"/>
      <c r="BB10" s="898">
        <f t="shared" si="25"/>
        <v>0</v>
      </c>
      <c r="BC10" s="897"/>
      <c r="BD10" s="898">
        <f t="shared" si="26"/>
        <v>0</v>
      </c>
      <c r="BE10" s="897"/>
      <c r="BF10" s="898">
        <f t="shared" si="27"/>
        <v>0</v>
      </c>
      <c r="BG10" s="897"/>
      <c r="BH10" s="898">
        <f t="shared" si="28"/>
        <v>0</v>
      </c>
      <c r="BI10" s="897"/>
      <c r="BJ10" s="898">
        <f t="shared" si="29"/>
        <v>0</v>
      </c>
      <c r="BK10" s="897"/>
      <c r="BL10" s="898">
        <f t="shared" si="30"/>
        <v>0</v>
      </c>
      <c r="BM10" s="897"/>
      <c r="BN10" s="898">
        <f t="shared" si="31"/>
        <v>0</v>
      </c>
      <c r="BO10" s="897"/>
      <c r="BP10" s="898">
        <f t="shared" si="32"/>
        <v>0</v>
      </c>
      <c r="BQ10" s="897"/>
      <c r="BR10" s="898">
        <f t="shared" si="33"/>
        <v>0</v>
      </c>
      <c r="BS10" s="897"/>
      <c r="BT10" s="898">
        <f t="shared" si="34"/>
        <v>0</v>
      </c>
      <c r="BU10" s="897"/>
      <c r="BV10" s="898">
        <f t="shared" si="35"/>
        <v>0</v>
      </c>
      <c r="BW10" s="897"/>
      <c r="BX10" s="898">
        <f t="shared" si="36"/>
        <v>0</v>
      </c>
      <c r="BY10" s="897"/>
      <c r="BZ10" s="898">
        <f t="shared" si="37"/>
        <v>0</v>
      </c>
      <c r="CA10" s="897"/>
      <c r="CB10" s="898">
        <f t="shared" si="38"/>
        <v>0</v>
      </c>
      <c r="CC10" s="897"/>
      <c r="CD10" s="898">
        <f t="shared" si="39"/>
        <v>0</v>
      </c>
      <c r="CE10" s="897"/>
      <c r="CF10" s="898">
        <f t="shared" si="40"/>
        <v>0</v>
      </c>
      <c r="CG10" s="897"/>
      <c r="CH10" s="898">
        <f t="shared" si="41"/>
        <v>0</v>
      </c>
      <c r="CI10" s="897"/>
      <c r="CJ10" s="898">
        <f t="shared" si="42"/>
        <v>0</v>
      </c>
      <c r="CK10" s="897"/>
      <c r="CL10" s="898">
        <f t="shared" si="43"/>
        <v>0</v>
      </c>
      <c r="CM10" s="897"/>
      <c r="CN10" s="898">
        <f t="shared" si="44"/>
        <v>0</v>
      </c>
      <c r="CO10" s="897"/>
      <c r="CP10" s="898">
        <f t="shared" si="45"/>
        <v>0</v>
      </c>
      <c r="CQ10" s="897"/>
      <c r="CR10" s="898">
        <f t="shared" si="46"/>
        <v>0</v>
      </c>
      <c r="CS10" s="897"/>
      <c r="CT10" s="898">
        <f t="shared" si="47"/>
        <v>0</v>
      </c>
      <c r="CU10" s="897"/>
      <c r="CV10" s="898">
        <f t="shared" si="48"/>
        <v>0</v>
      </c>
      <c r="CW10" s="897"/>
      <c r="CX10" s="898">
        <f t="shared" si="49"/>
        <v>0</v>
      </c>
      <c r="CY10" s="897"/>
      <c r="CZ10" s="898">
        <f t="shared" si="50"/>
        <v>0</v>
      </c>
      <c r="DA10" s="897"/>
      <c r="DB10" s="898">
        <f t="shared" si="51"/>
        <v>0</v>
      </c>
      <c r="DC10" s="897"/>
      <c r="DD10" s="898">
        <f t="shared" si="52"/>
        <v>0</v>
      </c>
      <c r="DE10" s="897"/>
      <c r="DF10" s="898">
        <f t="shared" si="53"/>
        <v>0</v>
      </c>
      <c r="DG10" s="897"/>
      <c r="DH10" s="898">
        <f t="shared" si="54"/>
        <v>0</v>
      </c>
      <c r="DI10" s="897"/>
      <c r="DJ10" s="898">
        <f t="shared" si="55"/>
        <v>0</v>
      </c>
      <c r="DK10" s="897"/>
      <c r="DL10" s="898">
        <f t="shared" si="56"/>
        <v>0</v>
      </c>
      <c r="DM10" s="897"/>
      <c r="DN10" s="898">
        <f t="shared" si="57"/>
        <v>0</v>
      </c>
      <c r="DO10" s="897"/>
      <c r="DP10" s="898">
        <f t="shared" si="58"/>
        <v>0</v>
      </c>
      <c r="DQ10" s="897"/>
      <c r="DR10" s="898">
        <f t="shared" si="59"/>
        <v>0</v>
      </c>
      <c r="DS10" s="897"/>
      <c r="DT10" s="898">
        <f t="shared" si="60"/>
        <v>0</v>
      </c>
      <c r="DU10" s="897"/>
      <c r="DV10" s="898">
        <f t="shared" si="61"/>
        <v>0</v>
      </c>
      <c r="DW10" s="897"/>
      <c r="DX10" s="898">
        <f t="shared" si="62"/>
        <v>0</v>
      </c>
      <c r="DY10" s="897"/>
      <c r="DZ10" s="898">
        <f t="shared" si="63"/>
        <v>0</v>
      </c>
      <c r="EA10" s="897"/>
      <c r="EB10" s="898">
        <f t="shared" si="64"/>
        <v>0</v>
      </c>
      <c r="EC10" s="897"/>
      <c r="ED10" s="898">
        <f t="shared" si="65"/>
        <v>0</v>
      </c>
      <c r="EE10" s="897"/>
      <c r="EF10" s="898">
        <f t="shared" si="66"/>
        <v>0</v>
      </c>
      <c r="EG10" s="897"/>
      <c r="EH10" s="898">
        <f t="shared" si="67"/>
        <v>0</v>
      </c>
      <c r="EI10" s="897"/>
      <c r="EJ10" s="898">
        <f t="shared" si="68"/>
        <v>0</v>
      </c>
      <c r="EK10" s="897"/>
      <c r="EL10" s="898">
        <f t="shared" si="69"/>
        <v>0</v>
      </c>
      <c r="EM10" s="897"/>
      <c r="EN10" s="898">
        <f t="shared" si="70"/>
        <v>0</v>
      </c>
      <c r="EO10" s="897"/>
      <c r="EP10" s="898">
        <f t="shared" si="71"/>
        <v>0</v>
      </c>
      <c r="EQ10" s="897"/>
      <c r="ER10" s="898">
        <f t="shared" si="72"/>
        <v>0</v>
      </c>
      <c r="ES10" s="897"/>
      <c r="ET10" s="898">
        <f t="shared" si="73"/>
        <v>0</v>
      </c>
      <c r="EU10" s="897"/>
      <c r="EV10" s="898">
        <f t="shared" si="74"/>
        <v>0</v>
      </c>
      <c r="EW10" s="897"/>
      <c r="EX10" s="898">
        <f t="shared" si="75"/>
        <v>0</v>
      </c>
      <c r="EY10" s="897"/>
      <c r="EZ10" s="898">
        <f t="shared" si="76"/>
        <v>0</v>
      </c>
      <c r="FA10" s="897"/>
      <c r="FB10" s="898">
        <f t="shared" si="77"/>
        <v>0</v>
      </c>
      <c r="FC10" s="897"/>
      <c r="FD10" s="898">
        <f t="shared" si="78"/>
        <v>0</v>
      </c>
      <c r="FE10" s="897"/>
      <c r="FF10" s="898">
        <f t="shared" si="79"/>
        <v>0</v>
      </c>
      <c r="FG10" s="897"/>
      <c r="FH10" s="898">
        <f t="shared" si="80"/>
        <v>0</v>
      </c>
    </row>
    <row r="11" spans="3:164" ht="16.149999999999999" customHeight="1" thickBot="1" x14ac:dyDescent="0.35">
      <c r="C11" s="700">
        <v>5</v>
      </c>
      <c r="D11" s="299" t="str">
        <f>+'LP-Servicios'!P157</f>
        <v>ADICIONAL-DTM Centrífug(1-2Rigs)</v>
      </c>
      <c r="E11" s="897"/>
      <c r="F11" s="898">
        <f t="shared" si="81"/>
        <v>0</v>
      </c>
      <c r="G11" s="897"/>
      <c r="H11" s="898">
        <f t="shared" si="82"/>
        <v>0</v>
      </c>
      <c r="I11" s="897"/>
      <c r="J11" s="898">
        <f t="shared" si="3"/>
        <v>0</v>
      </c>
      <c r="K11" s="897"/>
      <c r="L11" s="898">
        <f t="shared" si="4"/>
        <v>0</v>
      </c>
      <c r="M11" s="897"/>
      <c r="N11" s="898">
        <f t="shared" si="5"/>
        <v>0</v>
      </c>
      <c r="O11" s="897"/>
      <c r="P11" s="898">
        <f t="shared" si="6"/>
        <v>0</v>
      </c>
      <c r="Q11" s="897"/>
      <c r="R11" s="898">
        <f t="shared" si="7"/>
        <v>0</v>
      </c>
      <c r="S11" s="897"/>
      <c r="T11" s="898">
        <f t="shared" si="8"/>
        <v>0</v>
      </c>
      <c r="U11" s="897"/>
      <c r="V11" s="898">
        <f t="shared" si="9"/>
        <v>0</v>
      </c>
      <c r="W11" s="897"/>
      <c r="X11" s="898">
        <f t="shared" si="10"/>
        <v>0</v>
      </c>
      <c r="Y11" s="897"/>
      <c r="Z11" s="898">
        <f t="shared" si="11"/>
        <v>0</v>
      </c>
      <c r="AA11" s="897"/>
      <c r="AB11" s="898">
        <f t="shared" si="12"/>
        <v>0</v>
      </c>
      <c r="AC11" s="897"/>
      <c r="AD11" s="898">
        <f t="shared" si="13"/>
        <v>0</v>
      </c>
      <c r="AE11" s="897"/>
      <c r="AF11" s="898">
        <f t="shared" si="14"/>
        <v>0</v>
      </c>
      <c r="AG11" s="897"/>
      <c r="AH11" s="898">
        <f t="shared" si="15"/>
        <v>0</v>
      </c>
      <c r="AI11" s="897"/>
      <c r="AJ11" s="898">
        <f t="shared" si="16"/>
        <v>0</v>
      </c>
      <c r="AK11" s="897"/>
      <c r="AL11" s="898">
        <f t="shared" si="17"/>
        <v>0</v>
      </c>
      <c r="AM11" s="897"/>
      <c r="AN11" s="898">
        <f t="shared" si="18"/>
        <v>0</v>
      </c>
      <c r="AO11" s="897"/>
      <c r="AP11" s="898">
        <f t="shared" si="19"/>
        <v>0</v>
      </c>
      <c r="AQ11" s="897"/>
      <c r="AR11" s="898">
        <f t="shared" si="20"/>
        <v>0</v>
      </c>
      <c r="AS11" s="897"/>
      <c r="AT11" s="898">
        <f t="shared" si="21"/>
        <v>0</v>
      </c>
      <c r="AU11" s="897"/>
      <c r="AV11" s="898">
        <f t="shared" si="22"/>
        <v>0</v>
      </c>
      <c r="AW11" s="897"/>
      <c r="AX11" s="898">
        <f t="shared" si="23"/>
        <v>0</v>
      </c>
      <c r="AY11" s="897"/>
      <c r="AZ11" s="898">
        <f t="shared" si="24"/>
        <v>0</v>
      </c>
      <c r="BA11" s="897"/>
      <c r="BB11" s="898">
        <f t="shared" si="25"/>
        <v>0</v>
      </c>
      <c r="BC11" s="897"/>
      <c r="BD11" s="898">
        <f t="shared" si="26"/>
        <v>0</v>
      </c>
      <c r="BE11" s="897"/>
      <c r="BF11" s="898">
        <f t="shared" si="27"/>
        <v>0</v>
      </c>
      <c r="BG11" s="897"/>
      <c r="BH11" s="898">
        <f t="shared" si="28"/>
        <v>0</v>
      </c>
      <c r="BI11" s="897"/>
      <c r="BJ11" s="898">
        <f t="shared" si="29"/>
        <v>0</v>
      </c>
      <c r="BK11" s="897"/>
      <c r="BL11" s="898">
        <f t="shared" si="30"/>
        <v>0</v>
      </c>
      <c r="BM11" s="897"/>
      <c r="BN11" s="898">
        <f t="shared" si="31"/>
        <v>0</v>
      </c>
      <c r="BO11" s="897"/>
      <c r="BP11" s="898">
        <f t="shared" si="32"/>
        <v>0</v>
      </c>
      <c r="BQ11" s="897"/>
      <c r="BR11" s="898">
        <f t="shared" si="33"/>
        <v>0</v>
      </c>
      <c r="BS11" s="897"/>
      <c r="BT11" s="898">
        <f t="shared" si="34"/>
        <v>0</v>
      </c>
      <c r="BU11" s="897"/>
      <c r="BV11" s="898">
        <f t="shared" si="35"/>
        <v>0</v>
      </c>
      <c r="BW11" s="897"/>
      <c r="BX11" s="898">
        <f t="shared" si="36"/>
        <v>0</v>
      </c>
      <c r="BY11" s="897"/>
      <c r="BZ11" s="898">
        <f t="shared" si="37"/>
        <v>0</v>
      </c>
      <c r="CA11" s="897"/>
      <c r="CB11" s="898">
        <f t="shared" si="38"/>
        <v>0</v>
      </c>
      <c r="CC11" s="897"/>
      <c r="CD11" s="898">
        <f t="shared" si="39"/>
        <v>0</v>
      </c>
      <c r="CE11" s="897"/>
      <c r="CF11" s="898">
        <f t="shared" si="40"/>
        <v>0</v>
      </c>
      <c r="CG11" s="897"/>
      <c r="CH11" s="898">
        <f t="shared" si="41"/>
        <v>0</v>
      </c>
      <c r="CI11" s="897"/>
      <c r="CJ11" s="898">
        <f t="shared" si="42"/>
        <v>0</v>
      </c>
      <c r="CK11" s="897"/>
      <c r="CL11" s="898">
        <f t="shared" si="43"/>
        <v>0</v>
      </c>
      <c r="CM11" s="897"/>
      <c r="CN11" s="898">
        <f t="shared" si="44"/>
        <v>0</v>
      </c>
      <c r="CO11" s="897"/>
      <c r="CP11" s="898">
        <f t="shared" si="45"/>
        <v>0</v>
      </c>
      <c r="CQ11" s="897"/>
      <c r="CR11" s="898">
        <f t="shared" si="46"/>
        <v>0</v>
      </c>
      <c r="CS11" s="897"/>
      <c r="CT11" s="898">
        <f t="shared" si="47"/>
        <v>0</v>
      </c>
      <c r="CU11" s="897"/>
      <c r="CV11" s="898">
        <f t="shared" si="48"/>
        <v>0</v>
      </c>
      <c r="CW11" s="897"/>
      <c r="CX11" s="898">
        <f t="shared" si="49"/>
        <v>0</v>
      </c>
      <c r="CY11" s="897"/>
      <c r="CZ11" s="898">
        <f t="shared" si="50"/>
        <v>0</v>
      </c>
      <c r="DA11" s="897"/>
      <c r="DB11" s="898">
        <f t="shared" si="51"/>
        <v>0</v>
      </c>
      <c r="DC11" s="897"/>
      <c r="DD11" s="898">
        <f t="shared" si="52"/>
        <v>0</v>
      </c>
      <c r="DE11" s="897"/>
      <c r="DF11" s="898">
        <f t="shared" si="53"/>
        <v>0</v>
      </c>
      <c r="DG11" s="897"/>
      <c r="DH11" s="898">
        <f t="shared" si="54"/>
        <v>0</v>
      </c>
      <c r="DI11" s="897"/>
      <c r="DJ11" s="898">
        <f t="shared" si="55"/>
        <v>0</v>
      </c>
      <c r="DK11" s="897"/>
      <c r="DL11" s="898">
        <f t="shared" si="56"/>
        <v>0</v>
      </c>
      <c r="DM11" s="897"/>
      <c r="DN11" s="898">
        <f t="shared" si="57"/>
        <v>0</v>
      </c>
      <c r="DO11" s="897"/>
      <c r="DP11" s="898">
        <f t="shared" si="58"/>
        <v>0</v>
      </c>
      <c r="DQ11" s="897"/>
      <c r="DR11" s="898">
        <f t="shared" si="59"/>
        <v>0</v>
      </c>
      <c r="DS11" s="897"/>
      <c r="DT11" s="898">
        <f t="shared" si="60"/>
        <v>0</v>
      </c>
      <c r="DU11" s="897"/>
      <c r="DV11" s="898">
        <f t="shared" si="61"/>
        <v>0</v>
      </c>
      <c r="DW11" s="897"/>
      <c r="DX11" s="898">
        <f t="shared" si="62"/>
        <v>0</v>
      </c>
      <c r="DY11" s="897"/>
      <c r="DZ11" s="898">
        <f t="shared" si="63"/>
        <v>0</v>
      </c>
      <c r="EA11" s="897"/>
      <c r="EB11" s="898">
        <f t="shared" si="64"/>
        <v>0</v>
      </c>
      <c r="EC11" s="897"/>
      <c r="ED11" s="898">
        <f t="shared" si="65"/>
        <v>0</v>
      </c>
      <c r="EE11" s="897"/>
      <c r="EF11" s="898">
        <f t="shared" si="66"/>
        <v>0</v>
      </c>
      <c r="EG11" s="897"/>
      <c r="EH11" s="898">
        <f t="shared" si="67"/>
        <v>0</v>
      </c>
      <c r="EI11" s="897"/>
      <c r="EJ11" s="898">
        <f t="shared" si="68"/>
        <v>0</v>
      </c>
      <c r="EK11" s="897"/>
      <c r="EL11" s="898">
        <f t="shared" si="69"/>
        <v>0</v>
      </c>
      <c r="EM11" s="897"/>
      <c r="EN11" s="898">
        <f t="shared" si="70"/>
        <v>0</v>
      </c>
      <c r="EO11" s="897"/>
      <c r="EP11" s="898">
        <f t="shared" si="71"/>
        <v>0</v>
      </c>
      <c r="EQ11" s="897"/>
      <c r="ER11" s="898">
        <f t="shared" si="72"/>
        <v>0</v>
      </c>
      <c r="ES11" s="897"/>
      <c r="ET11" s="898">
        <f t="shared" si="73"/>
        <v>0</v>
      </c>
      <c r="EU11" s="897"/>
      <c r="EV11" s="898">
        <f t="shared" si="74"/>
        <v>0</v>
      </c>
      <c r="EW11" s="897"/>
      <c r="EX11" s="898">
        <f t="shared" si="75"/>
        <v>0</v>
      </c>
      <c r="EY11" s="897"/>
      <c r="EZ11" s="898">
        <f t="shared" si="76"/>
        <v>0</v>
      </c>
      <c r="FA11" s="897"/>
      <c r="FB11" s="898">
        <f t="shared" si="77"/>
        <v>0</v>
      </c>
      <c r="FC11" s="897"/>
      <c r="FD11" s="898">
        <f t="shared" si="78"/>
        <v>0</v>
      </c>
      <c r="FE11" s="897"/>
      <c r="FF11" s="898">
        <f t="shared" si="79"/>
        <v>0</v>
      </c>
      <c r="FG11" s="897"/>
      <c r="FH11" s="898">
        <f t="shared" si="80"/>
        <v>0</v>
      </c>
    </row>
    <row r="12" spans="3:164" ht="16.149999999999999" customHeight="1" thickBot="1" x14ac:dyDescent="0.35">
      <c r="C12" s="700">
        <v>6</v>
      </c>
      <c r="D12" s="300" t="str">
        <f>+'LP-Servicios'!P158</f>
        <v>ADICIONAL-DTM Compresor(1-2Rigs)</v>
      </c>
      <c r="E12" s="897"/>
      <c r="F12" s="898">
        <f t="shared" si="81"/>
        <v>0</v>
      </c>
      <c r="G12" s="897"/>
      <c r="H12" s="898">
        <f t="shared" si="82"/>
        <v>0</v>
      </c>
      <c r="I12" s="897"/>
      <c r="J12" s="898">
        <f t="shared" si="3"/>
        <v>0</v>
      </c>
      <c r="K12" s="897"/>
      <c r="L12" s="898">
        <f t="shared" si="4"/>
        <v>0</v>
      </c>
      <c r="M12" s="897"/>
      <c r="N12" s="898">
        <f t="shared" si="5"/>
        <v>0</v>
      </c>
      <c r="O12" s="897"/>
      <c r="P12" s="898">
        <f t="shared" si="6"/>
        <v>0</v>
      </c>
      <c r="Q12" s="897"/>
      <c r="R12" s="898">
        <f t="shared" si="7"/>
        <v>0</v>
      </c>
      <c r="S12" s="897"/>
      <c r="T12" s="898">
        <f t="shared" si="8"/>
        <v>0</v>
      </c>
      <c r="U12" s="897"/>
      <c r="V12" s="898">
        <f t="shared" si="9"/>
        <v>0</v>
      </c>
      <c r="W12" s="897"/>
      <c r="X12" s="898">
        <f t="shared" si="10"/>
        <v>0</v>
      </c>
      <c r="Y12" s="897"/>
      <c r="Z12" s="898">
        <f t="shared" si="11"/>
        <v>0</v>
      </c>
      <c r="AA12" s="897"/>
      <c r="AB12" s="898">
        <f t="shared" si="12"/>
        <v>0</v>
      </c>
      <c r="AC12" s="897"/>
      <c r="AD12" s="898">
        <f t="shared" si="13"/>
        <v>0</v>
      </c>
      <c r="AE12" s="897"/>
      <c r="AF12" s="898">
        <f t="shared" si="14"/>
        <v>0</v>
      </c>
      <c r="AG12" s="897"/>
      <c r="AH12" s="898">
        <f t="shared" si="15"/>
        <v>0</v>
      </c>
      <c r="AI12" s="897"/>
      <c r="AJ12" s="898">
        <f t="shared" si="16"/>
        <v>0</v>
      </c>
      <c r="AK12" s="897"/>
      <c r="AL12" s="898">
        <f t="shared" si="17"/>
        <v>0</v>
      </c>
      <c r="AM12" s="897"/>
      <c r="AN12" s="898">
        <f t="shared" si="18"/>
        <v>0</v>
      </c>
      <c r="AO12" s="897"/>
      <c r="AP12" s="898">
        <f t="shared" si="19"/>
        <v>0</v>
      </c>
      <c r="AQ12" s="897"/>
      <c r="AR12" s="898">
        <f t="shared" si="20"/>
        <v>0</v>
      </c>
      <c r="AS12" s="897"/>
      <c r="AT12" s="898">
        <f t="shared" si="21"/>
        <v>0</v>
      </c>
      <c r="AU12" s="897"/>
      <c r="AV12" s="898">
        <f t="shared" si="22"/>
        <v>0</v>
      </c>
      <c r="AW12" s="897"/>
      <c r="AX12" s="898">
        <f t="shared" si="23"/>
        <v>0</v>
      </c>
      <c r="AY12" s="897"/>
      <c r="AZ12" s="898">
        <f t="shared" si="24"/>
        <v>0</v>
      </c>
      <c r="BA12" s="897"/>
      <c r="BB12" s="898">
        <f t="shared" si="25"/>
        <v>0</v>
      </c>
      <c r="BC12" s="897"/>
      <c r="BD12" s="898">
        <f t="shared" si="26"/>
        <v>0</v>
      </c>
      <c r="BE12" s="897"/>
      <c r="BF12" s="898">
        <f t="shared" si="27"/>
        <v>0</v>
      </c>
      <c r="BG12" s="897"/>
      <c r="BH12" s="898">
        <f t="shared" si="28"/>
        <v>0</v>
      </c>
      <c r="BI12" s="897"/>
      <c r="BJ12" s="898">
        <f t="shared" si="29"/>
        <v>0</v>
      </c>
      <c r="BK12" s="897"/>
      <c r="BL12" s="898">
        <f t="shared" si="30"/>
        <v>0</v>
      </c>
      <c r="BM12" s="897"/>
      <c r="BN12" s="898">
        <f t="shared" si="31"/>
        <v>0</v>
      </c>
      <c r="BO12" s="897"/>
      <c r="BP12" s="898">
        <f t="shared" si="32"/>
        <v>0</v>
      </c>
      <c r="BQ12" s="897"/>
      <c r="BR12" s="898">
        <f t="shared" si="33"/>
        <v>0</v>
      </c>
      <c r="BS12" s="897"/>
      <c r="BT12" s="898">
        <f t="shared" si="34"/>
        <v>0</v>
      </c>
      <c r="BU12" s="897"/>
      <c r="BV12" s="898">
        <f t="shared" si="35"/>
        <v>0</v>
      </c>
      <c r="BW12" s="897"/>
      <c r="BX12" s="898">
        <f t="shared" si="36"/>
        <v>0</v>
      </c>
      <c r="BY12" s="897"/>
      <c r="BZ12" s="898">
        <f t="shared" si="37"/>
        <v>0</v>
      </c>
      <c r="CA12" s="897"/>
      <c r="CB12" s="898">
        <f t="shared" si="38"/>
        <v>0</v>
      </c>
      <c r="CC12" s="897"/>
      <c r="CD12" s="898">
        <f t="shared" si="39"/>
        <v>0</v>
      </c>
      <c r="CE12" s="897"/>
      <c r="CF12" s="898">
        <f t="shared" si="40"/>
        <v>0</v>
      </c>
      <c r="CG12" s="897"/>
      <c r="CH12" s="898">
        <f t="shared" si="41"/>
        <v>0</v>
      </c>
      <c r="CI12" s="897"/>
      <c r="CJ12" s="898">
        <f t="shared" si="42"/>
        <v>0</v>
      </c>
      <c r="CK12" s="897"/>
      <c r="CL12" s="898">
        <f t="shared" si="43"/>
        <v>0</v>
      </c>
      <c r="CM12" s="897"/>
      <c r="CN12" s="898">
        <f t="shared" si="44"/>
        <v>0</v>
      </c>
      <c r="CO12" s="897"/>
      <c r="CP12" s="898">
        <f t="shared" si="45"/>
        <v>0</v>
      </c>
      <c r="CQ12" s="897"/>
      <c r="CR12" s="898">
        <f t="shared" si="46"/>
        <v>0</v>
      </c>
      <c r="CS12" s="897"/>
      <c r="CT12" s="898">
        <f t="shared" si="47"/>
        <v>0</v>
      </c>
      <c r="CU12" s="897"/>
      <c r="CV12" s="898">
        <f t="shared" si="48"/>
        <v>0</v>
      </c>
      <c r="CW12" s="897"/>
      <c r="CX12" s="898">
        <f t="shared" si="49"/>
        <v>0</v>
      </c>
      <c r="CY12" s="897"/>
      <c r="CZ12" s="898">
        <f t="shared" si="50"/>
        <v>0</v>
      </c>
      <c r="DA12" s="897"/>
      <c r="DB12" s="898">
        <f t="shared" si="51"/>
        <v>0</v>
      </c>
      <c r="DC12" s="897"/>
      <c r="DD12" s="898">
        <f t="shared" si="52"/>
        <v>0</v>
      </c>
      <c r="DE12" s="897"/>
      <c r="DF12" s="898">
        <f t="shared" si="53"/>
        <v>0</v>
      </c>
      <c r="DG12" s="897"/>
      <c r="DH12" s="898">
        <f t="shared" si="54"/>
        <v>0</v>
      </c>
      <c r="DI12" s="897"/>
      <c r="DJ12" s="898">
        <f t="shared" si="55"/>
        <v>0</v>
      </c>
      <c r="DK12" s="897"/>
      <c r="DL12" s="898">
        <f t="shared" si="56"/>
        <v>0</v>
      </c>
      <c r="DM12" s="897"/>
      <c r="DN12" s="898">
        <f t="shared" si="57"/>
        <v>0</v>
      </c>
      <c r="DO12" s="897"/>
      <c r="DP12" s="898">
        <f t="shared" si="58"/>
        <v>0</v>
      </c>
      <c r="DQ12" s="897"/>
      <c r="DR12" s="898">
        <f t="shared" si="59"/>
        <v>0</v>
      </c>
      <c r="DS12" s="897"/>
      <c r="DT12" s="898">
        <f t="shared" si="60"/>
        <v>0</v>
      </c>
      <c r="DU12" s="897"/>
      <c r="DV12" s="898">
        <f t="shared" si="61"/>
        <v>0</v>
      </c>
      <c r="DW12" s="897"/>
      <c r="DX12" s="898">
        <f t="shared" si="62"/>
        <v>0</v>
      </c>
      <c r="DY12" s="897"/>
      <c r="DZ12" s="898">
        <f t="shared" si="63"/>
        <v>0</v>
      </c>
      <c r="EA12" s="897"/>
      <c r="EB12" s="898">
        <f t="shared" si="64"/>
        <v>0</v>
      </c>
      <c r="EC12" s="897"/>
      <c r="ED12" s="898">
        <f t="shared" si="65"/>
        <v>0</v>
      </c>
      <c r="EE12" s="897"/>
      <c r="EF12" s="898">
        <f t="shared" si="66"/>
        <v>0</v>
      </c>
      <c r="EG12" s="897"/>
      <c r="EH12" s="898">
        <f t="shared" si="67"/>
        <v>0</v>
      </c>
      <c r="EI12" s="897"/>
      <c r="EJ12" s="898">
        <f t="shared" si="68"/>
        <v>0</v>
      </c>
      <c r="EK12" s="897"/>
      <c r="EL12" s="898">
        <f t="shared" si="69"/>
        <v>0</v>
      </c>
      <c r="EM12" s="897"/>
      <c r="EN12" s="898">
        <f t="shared" si="70"/>
        <v>0</v>
      </c>
      <c r="EO12" s="897"/>
      <c r="EP12" s="898">
        <f t="shared" si="71"/>
        <v>0</v>
      </c>
      <c r="EQ12" s="897"/>
      <c r="ER12" s="898">
        <f t="shared" si="72"/>
        <v>0</v>
      </c>
      <c r="ES12" s="897"/>
      <c r="ET12" s="898">
        <f t="shared" si="73"/>
        <v>0</v>
      </c>
      <c r="EU12" s="897"/>
      <c r="EV12" s="898">
        <f t="shared" si="74"/>
        <v>0</v>
      </c>
      <c r="EW12" s="897"/>
      <c r="EX12" s="898">
        <f t="shared" si="75"/>
        <v>0</v>
      </c>
      <c r="EY12" s="897"/>
      <c r="EZ12" s="898">
        <f t="shared" si="76"/>
        <v>0</v>
      </c>
      <c r="FA12" s="897"/>
      <c r="FB12" s="898">
        <f t="shared" si="77"/>
        <v>0</v>
      </c>
      <c r="FC12" s="897"/>
      <c r="FD12" s="898">
        <f t="shared" si="78"/>
        <v>0</v>
      </c>
      <c r="FE12" s="897"/>
      <c r="FF12" s="898">
        <f t="shared" si="79"/>
        <v>0</v>
      </c>
      <c r="FG12" s="897"/>
      <c r="FH12" s="898">
        <f t="shared" si="80"/>
        <v>0</v>
      </c>
    </row>
    <row r="13" spans="3:164" ht="16.149999999999999" customHeight="1" thickBot="1" x14ac:dyDescent="0.35">
      <c r="C13" s="700">
        <v>7</v>
      </c>
      <c r="D13" s="299" t="str">
        <f>+'LP-Servicios'!P159</f>
        <v>ADICIONAL-DTM Lumin ent PAD30Km(1-2Rigs)</v>
      </c>
      <c r="E13" s="897"/>
      <c r="F13" s="898">
        <f t="shared" si="81"/>
        <v>0</v>
      </c>
      <c r="G13" s="897"/>
      <c r="H13" s="898">
        <f t="shared" si="82"/>
        <v>0</v>
      </c>
      <c r="I13" s="897"/>
      <c r="J13" s="898">
        <f t="shared" si="3"/>
        <v>0</v>
      </c>
      <c r="K13" s="897"/>
      <c r="L13" s="898">
        <f t="shared" si="4"/>
        <v>0</v>
      </c>
      <c r="M13" s="897"/>
      <c r="N13" s="898">
        <f t="shared" si="5"/>
        <v>0</v>
      </c>
      <c r="O13" s="897"/>
      <c r="P13" s="898">
        <f t="shared" si="6"/>
        <v>0</v>
      </c>
      <c r="Q13" s="897"/>
      <c r="R13" s="898">
        <f t="shared" si="7"/>
        <v>0</v>
      </c>
      <c r="S13" s="897"/>
      <c r="T13" s="898">
        <f t="shared" si="8"/>
        <v>0</v>
      </c>
      <c r="U13" s="897"/>
      <c r="V13" s="898">
        <f t="shared" si="9"/>
        <v>0</v>
      </c>
      <c r="W13" s="897"/>
      <c r="X13" s="898">
        <f t="shared" si="10"/>
        <v>0</v>
      </c>
      <c r="Y13" s="897"/>
      <c r="Z13" s="898">
        <f t="shared" si="11"/>
        <v>0</v>
      </c>
      <c r="AA13" s="897"/>
      <c r="AB13" s="898">
        <f t="shared" si="12"/>
        <v>0</v>
      </c>
      <c r="AC13" s="897"/>
      <c r="AD13" s="898">
        <f t="shared" si="13"/>
        <v>0</v>
      </c>
      <c r="AE13" s="897"/>
      <c r="AF13" s="898">
        <f t="shared" si="14"/>
        <v>0</v>
      </c>
      <c r="AG13" s="897"/>
      <c r="AH13" s="898">
        <f t="shared" si="15"/>
        <v>0</v>
      </c>
      <c r="AI13" s="897"/>
      <c r="AJ13" s="898">
        <f t="shared" si="16"/>
        <v>0</v>
      </c>
      <c r="AK13" s="897"/>
      <c r="AL13" s="898">
        <f t="shared" si="17"/>
        <v>0</v>
      </c>
      <c r="AM13" s="897"/>
      <c r="AN13" s="898">
        <f t="shared" si="18"/>
        <v>0</v>
      </c>
      <c r="AO13" s="897"/>
      <c r="AP13" s="898">
        <f t="shared" si="19"/>
        <v>0</v>
      </c>
      <c r="AQ13" s="897"/>
      <c r="AR13" s="898">
        <f t="shared" si="20"/>
        <v>0</v>
      </c>
      <c r="AS13" s="897"/>
      <c r="AT13" s="898">
        <f t="shared" si="21"/>
        <v>0</v>
      </c>
      <c r="AU13" s="897"/>
      <c r="AV13" s="898">
        <f t="shared" si="22"/>
        <v>0</v>
      </c>
      <c r="AW13" s="897"/>
      <c r="AX13" s="898">
        <f t="shared" si="23"/>
        <v>0</v>
      </c>
      <c r="AY13" s="897"/>
      <c r="AZ13" s="898">
        <f t="shared" si="24"/>
        <v>0</v>
      </c>
      <c r="BA13" s="897"/>
      <c r="BB13" s="898">
        <f t="shared" si="25"/>
        <v>0</v>
      </c>
      <c r="BC13" s="897"/>
      <c r="BD13" s="898">
        <f t="shared" si="26"/>
        <v>0</v>
      </c>
      <c r="BE13" s="897"/>
      <c r="BF13" s="898">
        <f t="shared" si="27"/>
        <v>0</v>
      </c>
      <c r="BG13" s="897"/>
      <c r="BH13" s="898">
        <f t="shared" si="28"/>
        <v>0</v>
      </c>
      <c r="BI13" s="897"/>
      <c r="BJ13" s="898">
        <f t="shared" si="29"/>
        <v>0</v>
      </c>
      <c r="BK13" s="897"/>
      <c r="BL13" s="898">
        <f t="shared" si="30"/>
        <v>0</v>
      </c>
      <c r="BM13" s="897"/>
      <c r="BN13" s="898">
        <f t="shared" si="31"/>
        <v>0</v>
      </c>
      <c r="BO13" s="897"/>
      <c r="BP13" s="898">
        <f t="shared" si="32"/>
        <v>0</v>
      </c>
      <c r="BQ13" s="897"/>
      <c r="BR13" s="898">
        <f t="shared" si="33"/>
        <v>0</v>
      </c>
      <c r="BS13" s="897"/>
      <c r="BT13" s="898">
        <f t="shared" si="34"/>
        <v>0</v>
      </c>
      <c r="BU13" s="897"/>
      <c r="BV13" s="898">
        <f t="shared" si="35"/>
        <v>0</v>
      </c>
      <c r="BW13" s="897"/>
      <c r="BX13" s="898">
        <f t="shared" si="36"/>
        <v>0</v>
      </c>
      <c r="BY13" s="897"/>
      <c r="BZ13" s="898">
        <f t="shared" si="37"/>
        <v>0</v>
      </c>
      <c r="CA13" s="897"/>
      <c r="CB13" s="898">
        <f t="shared" si="38"/>
        <v>0</v>
      </c>
      <c r="CC13" s="897"/>
      <c r="CD13" s="898">
        <f t="shared" si="39"/>
        <v>0</v>
      </c>
      <c r="CE13" s="897"/>
      <c r="CF13" s="898">
        <f t="shared" si="40"/>
        <v>0</v>
      </c>
      <c r="CG13" s="897"/>
      <c r="CH13" s="898">
        <f t="shared" si="41"/>
        <v>0</v>
      </c>
      <c r="CI13" s="897"/>
      <c r="CJ13" s="898">
        <f t="shared" si="42"/>
        <v>0</v>
      </c>
      <c r="CK13" s="897"/>
      <c r="CL13" s="898">
        <f t="shared" si="43"/>
        <v>0</v>
      </c>
      <c r="CM13" s="897"/>
      <c r="CN13" s="898">
        <f t="shared" si="44"/>
        <v>0</v>
      </c>
      <c r="CO13" s="897"/>
      <c r="CP13" s="898">
        <f t="shared" si="45"/>
        <v>0</v>
      </c>
      <c r="CQ13" s="897"/>
      <c r="CR13" s="898">
        <f t="shared" si="46"/>
        <v>0</v>
      </c>
      <c r="CS13" s="897"/>
      <c r="CT13" s="898">
        <f t="shared" si="47"/>
        <v>0</v>
      </c>
      <c r="CU13" s="897"/>
      <c r="CV13" s="898">
        <f t="shared" si="48"/>
        <v>0</v>
      </c>
      <c r="CW13" s="897"/>
      <c r="CX13" s="898">
        <f t="shared" si="49"/>
        <v>0</v>
      </c>
      <c r="CY13" s="897"/>
      <c r="CZ13" s="898">
        <f t="shared" si="50"/>
        <v>0</v>
      </c>
      <c r="DA13" s="897"/>
      <c r="DB13" s="898">
        <f t="shared" si="51"/>
        <v>0</v>
      </c>
      <c r="DC13" s="897"/>
      <c r="DD13" s="898">
        <f t="shared" si="52"/>
        <v>0</v>
      </c>
      <c r="DE13" s="897"/>
      <c r="DF13" s="898">
        <f t="shared" si="53"/>
        <v>0</v>
      </c>
      <c r="DG13" s="897"/>
      <c r="DH13" s="898">
        <f t="shared" si="54"/>
        <v>0</v>
      </c>
      <c r="DI13" s="897"/>
      <c r="DJ13" s="898">
        <f t="shared" si="55"/>
        <v>0</v>
      </c>
      <c r="DK13" s="897"/>
      <c r="DL13" s="898">
        <f t="shared" si="56"/>
        <v>0</v>
      </c>
      <c r="DM13" s="897"/>
      <c r="DN13" s="898">
        <f t="shared" si="57"/>
        <v>0</v>
      </c>
      <c r="DO13" s="897"/>
      <c r="DP13" s="898">
        <f t="shared" si="58"/>
        <v>0</v>
      </c>
      <c r="DQ13" s="897"/>
      <c r="DR13" s="898">
        <f t="shared" si="59"/>
        <v>0</v>
      </c>
      <c r="DS13" s="897"/>
      <c r="DT13" s="898">
        <f t="shared" si="60"/>
        <v>0</v>
      </c>
      <c r="DU13" s="897"/>
      <c r="DV13" s="898">
        <f t="shared" si="61"/>
        <v>0</v>
      </c>
      <c r="DW13" s="897"/>
      <c r="DX13" s="898">
        <f t="shared" si="62"/>
        <v>0</v>
      </c>
      <c r="DY13" s="897"/>
      <c r="DZ13" s="898">
        <f t="shared" si="63"/>
        <v>0</v>
      </c>
      <c r="EA13" s="897"/>
      <c r="EB13" s="898">
        <f t="shared" si="64"/>
        <v>0</v>
      </c>
      <c r="EC13" s="897"/>
      <c r="ED13" s="898">
        <f t="shared" si="65"/>
        <v>0</v>
      </c>
      <c r="EE13" s="897"/>
      <c r="EF13" s="898">
        <f t="shared" si="66"/>
        <v>0</v>
      </c>
      <c r="EG13" s="897"/>
      <c r="EH13" s="898">
        <f t="shared" si="67"/>
        <v>0</v>
      </c>
      <c r="EI13" s="897"/>
      <c r="EJ13" s="898">
        <f t="shared" si="68"/>
        <v>0</v>
      </c>
      <c r="EK13" s="897"/>
      <c r="EL13" s="898">
        <f t="shared" si="69"/>
        <v>0</v>
      </c>
      <c r="EM13" s="897"/>
      <c r="EN13" s="898">
        <f t="shared" si="70"/>
        <v>0</v>
      </c>
      <c r="EO13" s="897"/>
      <c r="EP13" s="898">
        <f t="shared" si="71"/>
        <v>0</v>
      </c>
      <c r="EQ13" s="897"/>
      <c r="ER13" s="898">
        <f t="shared" si="72"/>
        <v>0</v>
      </c>
      <c r="ES13" s="897"/>
      <c r="ET13" s="898">
        <f t="shared" si="73"/>
        <v>0</v>
      </c>
      <c r="EU13" s="897"/>
      <c r="EV13" s="898">
        <f t="shared" si="74"/>
        <v>0</v>
      </c>
      <c r="EW13" s="897"/>
      <c r="EX13" s="898">
        <f t="shared" si="75"/>
        <v>0</v>
      </c>
      <c r="EY13" s="897"/>
      <c r="EZ13" s="898">
        <f t="shared" si="76"/>
        <v>0</v>
      </c>
      <c r="FA13" s="897"/>
      <c r="FB13" s="898">
        <f t="shared" si="77"/>
        <v>0</v>
      </c>
      <c r="FC13" s="897"/>
      <c r="FD13" s="898">
        <f t="shared" si="78"/>
        <v>0</v>
      </c>
      <c r="FE13" s="897"/>
      <c r="FF13" s="898">
        <f t="shared" si="79"/>
        <v>0</v>
      </c>
      <c r="FG13" s="897"/>
      <c r="FH13" s="898">
        <f t="shared" si="80"/>
        <v>0</v>
      </c>
    </row>
    <row r="14" spans="3:164" ht="16.149999999999999" customHeight="1" thickBot="1" x14ac:dyDescent="0.35">
      <c r="C14" s="700">
        <v>8</v>
      </c>
      <c r="D14" s="300" t="str">
        <f>+'LP-Servicios'!P160</f>
        <v>ADICIONAL-DTM Manifold(1-2Rigs)</v>
      </c>
      <c r="E14" s="897"/>
      <c r="F14" s="898">
        <f t="shared" si="81"/>
        <v>0</v>
      </c>
      <c r="G14" s="897"/>
      <c r="H14" s="898">
        <f t="shared" si="82"/>
        <v>0</v>
      </c>
      <c r="I14" s="897"/>
      <c r="J14" s="898">
        <f t="shared" si="3"/>
        <v>0</v>
      </c>
      <c r="K14" s="897"/>
      <c r="L14" s="898">
        <f t="shared" si="4"/>
        <v>0</v>
      </c>
      <c r="M14" s="897"/>
      <c r="N14" s="898">
        <f t="shared" si="5"/>
        <v>0</v>
      </c>
      <c r="O14" s="897"/>
      <c r="P14" s="898">
        <f t="shared" si="6"/>
        <v>0</v>
      </c>
      <c r="Q14" s="897"/>
      <c r="R14" s="898">
        <f t="shared" si="7"/>
        <v>0</v>
      </c>
      <c r="S14" s="897"/>
      <c r="T14" s="898">
        <f t="shared" si="8"/>
        <v>0</v>
      </c>
      <c r="U14" s="897"/>
      <c r="V14" s="898">
        <f t="shared" si="9"/>
        <v>0</v>
      </c>
      <c r="W14" s="897"/>
      <c r="X14" s="898">
        <f t="shared" si="10"/>
        <v>0</v>
      </c>
      <c r="Y14" s="897"/>
      <c r="Z14" s="898">
        <f t="shared" si="11"/>
        <v>0</v>
      </c>
      <c r="AA14" s="897"/>
      <c r="AB14" s="898">
        <f t="shared" si="12"/>
        <v>0</v>
      </c>
      <c r="AC14" s="897"/>
      <c r="AD14" s="898">
        <f t="shared" si="13"/>
        <v>0</v>
      </c>
      <c r="AE14" s="897"/>
      <c r="AF14" s="898">
        <f t="shared" si="14"/>
        <v>0</v>
      </c>
      <c r="AG14" s="897"/>
      <c r="AH14" s="898">
        <f t="shared" si="15"/>
        <v>0</v>
      </c>
      <c r="AI14" s="897"/>
      <c r="AJ14" s="898">
        <f t="shared" si="16"/>
        <v>0</v>
      </c>
      <c r="AK14" s="897"/>
      <c r="AL14" s="898">
        <f t="shared" si="17"/>
        <v>0</v>
      </c>
      <c r="AM14" s="897"/>
      <c r="AN14" s="898">
        <f t="shared" si="18"/>
        <v>0</v>
      </c>
      <c r="AO14" s="897"/>
      <c r="AP14" s="898">
        <f t="shared" si="19"/>
        <v>0</v>
      </c>
      <c r="AQ14" s="897"/>
      <c r="AR14" s="898">
        <f t="shared" si="20"/>
        <v>0</v>
      </c>
      <c r="AS14" s="897"/>
      <c r="AT14" s="898">
        <f t="shared" si="21"/>
        <v>0</v>
      </c>
      <c r="AU14" s="897"/>
      <c r="AV14" s="898">
        <f t="shared" si="22"/>
        <v>0</v>
      </c>
      <c r="AW14" s="897"/>
      <c r="AX14" s="898">
        <f t="shared" si="23"/>
        <v>0</v>
      </c>
      <c r="AY14" s="897"/>
      <c r="AZ14" s="898">
        <f t="shared" si="24"/>
        <v>0</v>
      </c>
      <c r="BA14" s="897"/>
      <c r="BB14" s="898">
        <f t="shared" si="25"/>
        <v>0</v>
      </c>
      <c r="BC14" s="897"/>
      <c r="BD14" s="898">
        <f t="shared" si="26"/>
        <v>0</v>
      </c>
      <c r="BE14" s="897"/>
      <c r="BF14" s="898">
        <f t="shared" si="27"/>
        <v>0</v>
      </c>
      <c r="BG14" s="897"/>
      <c r="BH14" s="898">
        <f t="shared" si="28"/>
        <v>0</v>
      </c>
      <c r="BI14" s="897"/>
      <c r="BJ14" s="898">
        <f t="shared" si="29"/>
        <v>0</v>
      </c>
      <c r="BK14" s="897"/>
      <c r="BL14" s="898">
        <f t="shared" si="30"/>
        <v>0</v>
      </c>
      <c r="BM14" s="897"/>
      <c r="BN14" s="898">
        <f t="shared" si="31"/>
        <v>0</v>
      </c>
      <c r="BO14" s="897"/>
      <c r="BP14" s="898">
        <f t="shared" si="32"/>
        <v>0</v>
      </c>
      <c r="BQ14" s="897"/>
      <c r="BR14" s="898">
        <f t="shared" si="33"/>
        <v>0</v>
      </c>
      <c r="BS14" s="897"/>
      <c r="BT14" s="898">
        <f t="shared" si="34"/>
        <v>0</v>
      </c>
      <c r="BU14" s="897"/>
      <c r="BV14" s="898">
        <f t="shared" si="35"/>
        <v>0</v>
      </c>
      <c r="BW14" s="897"/>
      <c r="BX14" s="898">
        <f t="shared" si="36"/>
        <v>0</v>
      </c>
      <c r="BY14" s="897"/>
      <c r="BZ14" s="898">
        <f t="shared" si="37"/>
        <v>0</v>
      </c>
      <c r="CA14" s="897"/>
      <c r="CB14" s="898">
        <f t="shared" si="38"/>
        <v>0</v>
      </c>
      <c r="CC14" s="897"/>
      <c r="CD14" s="898">
        <f t="shared" si="39"/>
        <v>0</v>
      </c>
      <c r="CE14" s="897"/>
      <c r="CF14" s="898">
        <f t="shared" si="40"/>
        <v>0</v>
      </c>
      <c r="CG14" s="897"/>
      <c r="CH14" s="898">
        <f t="shared" si="41"/>
        <v>0</v>
      </c>
      <c r="CI14" s="897"/>
      <c r="CJ14" s="898">
        <f t="shared" si="42"/>
        <v>0</v>
      </c>
      <c r="CK14" s="897"/>
      <c r="CL14" s="898">
        <f t="shared" si="43"/>
        <v>0</v>
      </c>
      <c r="CM14" s="897"/>
      <c r="CN14" s="898">
        <f t="shared" si="44"/>
        <v>0</v>
      </c>
      <c r="CO14" s="897"/>
      <c r="CP14" s="898">
        <f t="shared" si="45"/>
        <v>0</v>
      </c>
      <c r="CQ14" s="897"/>
      <c r="CR14" s="898">
        <f t="shared" si="46"/>
        <v>0</v>
      </c>
      <c r="CS14" s="897"/>
      <c r="CT14" s="898">
        <f t="shared" si="47"/>
        <v>0</v>
      </c>
      <c r="CU14" s="897"/>
      <c r="CV14" s="898">
        <f t="shared" si="48"/>
        <v>0</v>
      </c>
      <c r="CW14" s="897"/>
      <c r="CX14" s="898">
        <f t="shared" si="49"/>
        <v>0</v>
      </c>
      <c r="CY14" s="897"/>
      <c r="CZ14" s="898">
        <f t="shared" si="50"/>
        <v>0</v>
      </c>
      <c r="DA14" s="897"/>
      <c r="DB14" s="898">
        <f t="shared" si="51"/>
        <v>0</v>
      </c>
      <c r="DC14" s="897"/>
      <c r="DD14" s="898">
        <f t="shared" si="52"/>
        <v>0</v>
      </c>
      <c r="DE14" s="897"/>
      <c r="DF14" s="898">
        <f t="shared" si="53"/>
        <v>0</v>
      </c>
      <c r="DG14" s="897"/>
      <c r="DH14" s="898">
        <f t="shared" si="54"/>
        <v>0</v>
      </c>
      <c r="DI14" s="897"/>
      <c r="DJ14" s="898">
        <f t="shared" si="55"/>
        <v>0</v>
      </c>
      <c r="DK14" s="897"/>
      <c r="DL14" s="898">
        <f t="shared" si="56"/>
        <v>0</v>
      </c>
      <c r="DM14" s="897"/>
      <c r="DN14" s="898">
        <f t="shared" si="57"/>
        <v>0</v>
      </c>
      <c r="DO14" s="897"/>
      <c r="DP14" s="898">
        <f t="shared" si="58"/>
        <v>0</v>
      </c>
      <c r="DQ14" s="897"/>
      <c r="DR14" s="898">
        <f t="shared" si="59"/>
        <v>0</v>
      </c>
      <c r="DS14" s="897"/>
      <c r="DT14" s="898">
        <f t="shared" si="60"/>
        <v>0</v>
      </c>
      <c r="DU14" s="897"/>
      <c r="DV14" s="898">
        <f t="shared" si="61"/>
        <v>0</v>
      </c>
      <c r="DW14" s="897"/>
      <c r="DX14" s="898">
        <f t="shared" si="62"/>
        <v>0</v>
      </c>
      <c r="DY14" s="897"/>
      <c r="DZ14" s="898">
        <f t="shared" si="63"/>
        <v>0</v>
      </c>
      <c r="EA14" s="897"/>
      <c r="EB14" s="898">
        <f t="shared" si="64"/>
        <v>0</v>
      </c>
      <c r="EC14" s="897"/>
      <c r="ED14" s="898">
        <f t="shared" si="65"/>
        <v>0</v>
      </c>
      <c r="EE14" s="897"/>
      <c r="EF14" s="898">
        <f t="shared" si="66"/>
        <v>0</v>
      </c>
      <c r="EG14" s="897"/>
      <c r="EH14" s="898">
        <f t="shared" si="67"/>
        <v>0</v>
      </c>
      <c r="EI14" s="897"/>
      <c r="EJ14" s="898">
        <f t="shared" si="68"/>
        <v>0</v>
      </c>
      <c r="EK14" s="897"/>
      <c r="EL14" s="898">
        <f t="shared" si="69"/>
        <v>0</v>
      </c>
      <c r="EM14" s="897"/>
      <c r="EN14" s="898">
        <f t="shared" si="70"/>
        <v>0</v>
      </c>
      <c r="EO14" s="897"/>
      <c r="EP14" s="898">
        <f t="shared" si="71"/>
        <v>0</v>
      </c>
      <c r="EQ14" s="897"/>
      <c r="ER14" s="898">
        <f t="shared" si="72"/>
        <v>0</v>
      </c>
      <c r="ES14" s="897"/>
      <c r="ET14" s="898">
        <f t="shared" si="73"/>
        <v>0</v>
      </c>
      <c r="EU14" s="897"/>
      <c r="EV14" s="898">
        <f t="shared" si="74"/>
        <v>0</v>
      </c>
      <c r="EW14" s="897"/>
      <c r="EX14" s="898">
        <f t="shared" si="75"/>
        <v>0</v>
      </c>
      <c r="EY14" s="897"/>
      <c r="EZ14" s="898">
        <f t="shared" si="76"/>
        <v>0</v>
      </c>
      <c r="FA14" s="897"/>
      <c r="FB14" s="898">
        <f t="shared" si="77"/>
        <v>0</v>
      </c>
      <c r="FC14" s="897"/>
      <c r="FD14" s="898">
        <f t="shared" si="78"/>
        <v>0</v>
      </c>
      <c r="FE14" s="897"/>
      <c r="FF14" s="898">
        <f t="shared" si="79"/>
        <v>0</v>
      </c>
      <c r="FG14" s="897"/>
      <c r="FH14" s="898">
        <f t="shared" si="80"/>
        <v>0</v>
      </c>
    </row>
    <row r="15" spans="3:164" ht="16.149999999999999" customHeight="1" thickBot="1" x14ac:dyDescent="0.35">
      <c r="C15" s="700">
        <v>9</v>
      </c>
      <c r="D15" s="299" t="str">
        <f>+'LP-Servicios'!P161</f>
        <v>ADICIONAL-DTM Zaranda secadora(1-2Rigs)</v>
      </c>
      <c r="E15" s="897"/>
      <c r="F15" s="898">
        <f t="shared" si="81"/>
        <v>0</v>
      </c>
      <c r="G15" s="897"/>
      <c r="H15" s="898">
        <f t="shared" si="82"/>
        <v>0</v>
      </c>
      <c r="I15" s="897"/>
      <c r="J15" s="898">
        <f t="shared" si="3"/>
        <v>0</v>
      </c>
      <c r="K15" s="897"/>
      <c r="L15" s="898">
        <f t="shared" si="4"/>
        <v>0</v>
      </c>
      <c r="M15" s="897"/>
      <c r="N15" s="898">
        <f t="shared" si="5"/>
        <v>0</v>
      </c>
      <c r="O15" s="897"/>
      <c r="P15" s="898">
        <f t="shared" si="6"/>
        <v>0</v>
      </c>
      <c r="Q15" s="897"/>
      <c r="R15" s="898">
        <f t="shared" si="7"/>
        <v>0</v>
      </c>
      <c r="S15" s="897"/>
      <c r="T15" s="898">
        <f t="shared" si="8"/>
        <v>0</v>
      </c>
      <c r="U15" s="897"/>
      <c r="V15" s="898">
        <f t="shared" si="9"/>
        <v>0</v>
      </c>
      <c r="W15" s="897"/>
      <c r="X15" s="898">
        <f t="shared" si="10"/>
        <v>0</v>
      </c>
      <c r="Y15" s="897"/>
      <c r="Z15" s="898">
        <f t="shared" si="11"/>
        <v>0</v>
      </c>
      <c r="AA15" s="897"/>
      <c r="AB15" s="898">
        <f t="shared" si="12"/>
        <v>0</v>
      </c>
      <c r="AC15" s="897"/>
      <c r="AD15" s="898">
        <f t="shared" si="13"/>
        <v>0</v>
      </c>
      <c r="AE15" s="897"/>
      <c r="AF15" s="898">
        <f t="shared" si="14"/>
        <v>0</v>
      </c>
      <c r="AG15" s="897"/>
      <c r="AH15" s="898">
        <f t="shared" si="15"/>
        <v>0</v>
      </c>
      <c r="AI15" s="897"/>
      <c r="AJ15" s="898">
        <f t="shared" si="16"/>
        <v>0</v>
      </c>
      <c r="AK15" s="897"/>
      <c r="AL15" s="898">
        <f t="shared" si="17"/>
        <v>0</v>
      </c>
      <c r="AM15" s="897"/>
      <c r="AN15" s="898">
        <f t="shared" si="18"/>
        <v>0</v>
      </c>
      <c r="AO15" s="897"/>
      <c r="AP15" s="898">
        <f t="shared" si="19"/>
        <v>0</v>
      </c>
      <c r="AQ15" s="897"/>
      <c r="AR15" s="898">
        <f t="shared" si="20"/>
        <v>0</v>
      </c>
      <c r="AS15" s="897"/>
      <c r="AT15" s="898">
        <f t="shared" si="21"/>
        <v>0</v>
      </c>
      <c r="AU15" s="897"/>
      <c r="AV15" s="898">
        <f t="shared" si="22"/>
        <v>0</v>
      </c>
      <c r="AW15" s="897"/>
      <c r="AX15" s="898">
        <f t="shared" si="23"/>
        <v>0</v>
      </c>
      <c r="AY15" s="897"/>
      <c r="AZ15" s="898">
        <f t="shared" si="24"/>
        <v>0</v>
      </c>
      <c r="BA15" s="897"/>
      <c r="BB15" s="898">
        <f t="shared" si="25"/>
        <v>0</v>
      </c>
      <c r="BC15" s="897"/>
      <c r="BD15" s="898">
        <f t="shared" si="26"/>
        <v>0</v>
      </c>
      <c r="BE15" s="897"/>
      <c r="BF15" s="898">
        <f t="shared" si="27"/>
        <v>0</v>
      </c>
      <c r="BG15" s="897"/>
      <c r="BH15" s="898">
        <f t="shared" si="28"/>
        <v>0</v>
      </c>
      <c r="BI15" s="897"/>
      <c r="BJ15" s="898">
        <f t="shared" si="29"/>
        <v>0</v>
      </c>
      <c r="BK15" s="897"/>
      <c r="BL15" s="898">
        <f t="shared" si="30"/>
        <v>0</v>
      </c>
      <c r="BM15" s="897"/>
      <c r="BN15" s="898">
        <f t="shared" si="31"/>
        <v>0</v>
      </c>
      <c r="BO15" s="897"/>
      <c r="BP15" s="898">
        <f t="shared" si="32"/>
        <v>0</v>
      </c>
      <c r="BQ15" s="897"/>
      <c r="BR15" s="898">
        <f t="shared" si="33"/>
        <v>0</v>
      </c>
      <c r="BS15" s="897"/>
      <c r="BT15" s="898">
        <f t="shared" si="34"/>
        <v>0</v>
      </c>
      <c r="BU15" s="897"/>
      <c r="BV15" s="898">
        <f t="shared" si="35"/>
        <v>0</v>
      </c>
      <c r="BW15" s="897"/>
      <c r="BX15" s="898">
        <f t="shared" si="36"/>
        <v>0</v>
      </c>
      <c r="BY15" s="897"/>
      <c r="BZ15" s="898">
        <f t="shared" si="37"/>
        <v>0</v>
      </c>
      <c r="CA15" s="897"/>
      <c r="CB15" s="898">
        <f t="shared" si="38"/>
        <v>0</v>
      </c>
      <c r="CC15" s="897"/>
      <c r="CD15" s="898">
        <f t="shared" si="39"/>
        <v>0</v>
      </c>
      <c r="CE15" s="897"/>
      <c r="CF15" s="898">
        <f t="shared" si="40"/>
        <v>0</v>
      </c>
      <c r="CG15" s="897"/>
      <c r="CH15" s="898">
        <f t="shared" si="41"/>
        <v>0</v>
      </c>
      <c r="CI15" s="897"/>
      <c r="CJ15" s="898">
        <f t="shared" si="42"/>
        <v>0</v>
      </c>
      <c r="CK15" s="897"/>
      <c r="CL15" s="898">
        <f t="shared" si="43"/>
        <v>0</v>
      </c>
      <c r="CM15" s="897"/>
      <c r="CN15" s="898">
        <f t="shared" si="44"/>
        <v>0</v>
      </c>
      <c r="CO15" s="897"/>
      <c r="CP15" s="898">
        <f t="shared" si="45"/>
        <v>0</v>
      </c>
      <c r="CQ15" s="897"/>
      <c r="CR15" s="898">
        <f t="shared" si="46"/>
        <v>0</v>
      </c>
      <c r="CS15" s="897"/>
      <c r="CT15" s="898">
        <f t="shared" si="47"/>
        <v>0</v>
      </c>
      <c r="CU15" s="897"/>
      <c r="CV15" s="898">
        <f t="shared" si="48"/>
        <v>0</v>
      </c>
      <c r="CW15" s="897"/>
      <c r="CX15" s="898">
        <f t="shared" si="49"/>
        <v>0</v>
      </c>
      <c r="CY15" s="897"/>
      <c r="CZ15" s="898">
        <f t="shared" si="50"/>
        <v>0</v>
      </c>
      <c r="DA15" s="897"/>
      <c r="DB15" s="898">
        <f t="shared" si="51"/>
        <v>0</v>
      </c>
      <c r="DC15" s="897"/>
      <c r="DD15" s="898">
        <f t="shared" si="52"/>
        <v>0</v>
      </c>
      <c r="DE15" s="897"/>
      <c r="DF15" s="898">
        <f t="shared" si="53"/>
        <v>0</v>
      </c>
      <c r="DG15" s="897"/>
      <c r="DH15" s="898">
        <f t="shared" si="54"/>
        <v>0</v>
      </c>
      <c r="DI15" s="897"/>
      <c r="DJ15" s="898">
        <f t="shared" si="55"/>
        <v>0</v>
      </c>
      <c r="DK15" s="897"/>
      <c r="DL15" s="898">
        <f t="shared" si="56"/>
        <v>0</v>
      </c>
      <c r="DM15" s="897"/>
      <c r="DN15" s="898">
        <f t="shared" si="57"/>
        <v>0</v>
      </c>
      <c r="DO15" s="897"/>
      <c r="DP15" s="898">
        <f t="shared" si="58"/>
        <v>0</v>
      </c>
      <c r="DQ15" s="897"/>
      <c r="DR15" s="898">
        <f t="shared" si="59"/>
        <v>0</v>
      </c>
      <c r="DS15" s="897"/>
      <c r="DT15" s="898">
        <f t="shared" si="60"/>
        <v>0</v>
      </c>
      <c r="DU15" s="897"/>
      <c r="DV15" s="898">
        <f t="shared" si="61"/>
        <v>0</v>
      </c>
      <c r="DW15" s="897"/>
      <c r="DX15" s="898">
        <f t="shared" si="62"/>
        <v>0</v>
      </c>
      <c r="DY15" s="897"/>
      <c r="DZ15" s="898">
        <f t="shared" si="63"/>
        <v>0</v>
      </c>
      <c r="EA15" s="897"/>
      <c r="EB15" s="898">
        <f t="shared" si="64"/>
        <v>0</v>
      </c>
      <c r="EC15" s="897"/>
      <c r="ED15" s="898">
        <f t="shared" si="65"/>
        <v>0</v>
      </c>
      <c r="EE15" s="897"/>
      <c r="EF15" s="898">
        <f t="shared" si="66"/>
        <v>0</v>
      </c>
      <c r="EG15" s="897"/>
      <c r="EH15" s="898">
        <f t="shared" si="67"/>
        <v>0</v>
      </c>
      <c r="EI15" s="897"/>
      <c r="EJ15" s="898">
        <f t="shared" si="68"/>
        <v>0</v>
      </c>
      <c r="EK15" s="897"/>
      <c r="EL15" s="898">
        <f t="shared" si="69"/>
        <v>0</v>
      </c>
      <c r="EM15" s="897"/>
      <c r="EN15" s="898">
        <f t="shared" si="70"/>
        <v>0</v>
      </c>
      <c r="EO15" s="897"/>
      <c r="EP15" s="898">
        <f t="shared" si="71"/>
        <v>0</v>
      </c>
      <c r="EQ15" s="897"/>
      <c r="ER15" s="898">
        <f t="shared" si="72"/>
        <v>0</v>
      </c>
      <c r="ES15" s="897"/>
      <c r="ET15" s="898">
        <f t="shared" si="73"/>
        <v>0</v>
      </c>
      <c r="EU15" s="897"/>
      <c r="EV15" s="898">
        <f t="shared" si="74"/>
        <v>0</v>
      </c>
      <c r="EW15" s="897"/>
      <c r="EX15" s="898">
        <f t="shared" si="75"/>
        <v>0</v>
      </c>
      <c r="EY15" s="897"/>
      <c r="EZ15" s="898">
        <f t="shared" si="76"/>
        <v>0</v>
      </c>
      <c r="FA15" s="897"/>
      <c r="FB15" s="898">
        <f t="shared" si="77"/>
        <v>0</v>
      </c>
      <c r="FC15" s="897"/>
      <c r="FD15" s="898">
        <f t="shared" si="78"/>
        <v>0</v>
      </c>
      <c r="FE15" s="897"/>
      <c r="FF15" s="898">
        <f t="shared" si="79"/>
        <v>0</v>
      </c>
      <c r="FG15" s="897"/>
      <c r="FH15" s="898">
        <f t="shared" si="80"/>
        <v>0</v>
      </c>
    </row>
    <row r="16" spans="3:164" ht="16.149999999999999" customHeight="1" thickBot="1" x14ac:dyDescent="0.35">
      <c r="C16" s="700">
        <v>10</v>
      </c>
      <c r="D16" s="300" t="str">
        <f>+'LP-Servicios'!P162</f>
        <v>ADICIONAL-Luminaria x unidad(1-2Rigs)</v>
      </c>
      <c r="E16" s="897">
        <v>2</v>
      </c>
      <c r="F16" s="898">
        <f t="shared" si="81"/>
        <v>2</v>
      </c>
      <c r="G16" s="897">
        <v>2</v>
      </c>
      <c r="H16" s="898">
        <f t="shared" si="82"/>
        <v>4</v>
      </c>
      <c r="I16" s="897">
        <v>2</v>
      </c>
      <c r="J16" s="898">
        <f t="shared" si="3"/>
        <v>6</v>
      </c>
      <c r="K16" s="897">
        <v>2</v>
      </c>
      <c r="L16" s="898">
        <f t="shared" si="4"/>
        <v>8</v>
      </c>
      <c r="M16" s="897">
        <v>2</v>
      </c>
      <c r="N16" s="898">
        <f t="shared" si="5"/>
        <v>10</v>
      </c>
      <c r="O16" s="897">
        <v>2</v>
      </c>
      <c r="P16" s="898">
        <f t="shared" si="6"/>
        <v>12</v>
      </c>
      <c r="Q16" s="897">
        <v>2</v>
      </c>
      <c r="R16" s="898">
        <f t="shared" si="7"/>
        <v>14</v>
      </c>
      <c r="S16" s="897">
        <v>2</v>
      </c>
      <c r="T16" s="898">
        <f t="shared" si="8"/>
        <v>16</v>
      </c>
      <c r="U16" s="897">
        <v>2</v>
      </c>
      <c r="V16" s="898">
        <f t="shared" si="9"/>
        <v>18</v>
      </c>
      <c r="W16" s="897">
        <v>2</v>
      </c>
      <c r="X16" s="898">
        <f t="shared" si="10"/>
        <v>20</v>
      </c>
      <c r="Y16" s="897">
        <v>2</v>
      </c>
      <c r="Z16" s="898">
        <f t="shared" si="11"/>
        <v>22</v>
      </c>
      <c r="AA16" s="897">
        <v>2</v>
      </c>
      <c r="AB16" s="898">
        <f t="shared" si="12"/>
        <v>24</v>
      </c>
      <c r="AC16" s="897">
        <v>2</v>
      </c>
      <c r="AD16" s="898">
        <f t="shared" si="13"/>
        <v>26</v>
      </c>
      <c r="AE16" s="897">
        <v>2</v>
      </c>
      <c r="AF16" s="898">
        <f t="shared" si="14"/>
        <v>28</v>
      </c>
      <c r="AG16" s="897">
        <v>2</v>
      </c>
      <c r="AH16" s="898">
        <f t="shared" si="15"/>
        <v>30</v>
      </c>
      <c r="AI16" s="897"/>
      <c r="AJ16" s="898">
        <f t="shared" si="16"/>
        <v>30</v>
      </c>
      <c r="AK16" s="897"/>
      <c r="AL16" s="898">
        <f t="shared" si="17"/>
        <v>30</v>
      </c>
      <c r="AM16" s="897"/>
      <c r="AN16" s="898">
        <f t="shared" si="18"/>
        <v>30</v>
      </c>
      <c r="AO16" s="897"/>
      <c r="AP16" s="898">
        <f t="shared" si="19"/>
        <v>30</v>
      </c>
      <c r="AQ16" s="897"/>
      <c r="AR16" s="898">
        <f t="shared" si="20"/>
        <v>30</v>
      </c>
      <c r="AS16" s="897"/>
      <c r="AT16" s="898">
        <f t="shared" si="21"/>
        <v>30</v>
      </c>
      <c r="AU16" s="897"/>
      <c r="AV16" s="898">
        <f t="shared" si="22"/>
        <v>30</v>
      </c>
      <c r="AW16" s="897"/>
      <c r="AX16" s="898">
        <f t="shared" si="23"/>
        <v>30</v>
      </c>
      <c r="AY16" s="897"/>
      <c r="AZ16" s="898">
        <f t="shared" si="24"/>
        <v>30</v>
      </c>
      <c r="BA16" s="897"/>
      <c r="BB16" s="898">
        <f t="shared" si="25"/>
        <v>30</v>
      </c>
      <c r="BC16" s="897"/>
      <c r="BD16" s="898">
        <f t="shared" si="26"/>
        <v>30</v>
      </c>
      <c r="BE16" s="897"/>
      <c r="BF16" s="898">
        <f t="shared" si="27"/>
        <v>30</v>
      </c>
      <c r="BG16" s="897"/>
      <c r="BH16" s="898">
        <f t="shared" si="28"/>
        <v>30</v>
      </c>
      <c r="BI16" s="897"/>
      <c r="BJ16" s="898">
        <f t="shared" si="29"/>
        <v>30</v>
      </c>
      <c r="BK16" s="897"/>
      <c r="BL16" s="898">
        <f t="shared" si="30"/>
        <v>30</v>
      </c>
      <c r="BM16" s="897"/>
      <c r="BN16" s="898">
        <f t="shared" si="31"/>
        <v>30</v>
      </c>
      <c r="BO16" s="897"/>
      <c r="BP16" s="898">
        <f t="shared" si="32"/>
        <v>30</v>
      </c>
      <c r="BQ16" s="897"/>
      <c r="BR16" s="898">
        <f t="shared" si="33"/>
        <v>30</v>
      </c>
      <c r="BS16" s="897"/>
      <c r="BT16" s="898">
        <f t="shared" si="34"/>
        <v>30</v>
      </c>
      <c r="BU16" s="897"/>
      <c r="BV16" s="898">
        <f t="shared" si="35"/>
        <v>30</v>
      </c>
      <c r="BW16" s="897"/>
      <c r="BX16" s="898">
        <f t="shared" si="36"/>
        <v>30</v>
      </c>
      <c r="BY16" s="897"/>
      <c r="BZ16" s="898">
        <f t="shared" si="37"/>
        <v>30</v>
      </c>
      <c r="CA16" s="897"/>
      <c r="CB16" s="898">
        <f t="shared" si="38"/>
        <v>30</v>
      </c>
      <c r="CC16" s="897"/>
      <c r="CD16" s="898">
        <f t="shared" si="39"/>
        <v>30</v>
      </c>
      <c r="CE16" s="897"/>
      <c r="CF16" s="898">
        <f t="shared" si="40"/>
        <v>30</v>
      </c>
      <c r="CG16" s="897"/>
      <c r="CH16" s="898">
        <f t="shared" si="41"/>
        <v>30</v>
      </c>
      <c r="CI16" s="897"/>
      <c r="CJ16" s="898">
        <f t="shared" si="42"/>
        <v>30</v>
      </c>
      <c r="CK16" s="897"/>
      <c r="CL16" s="898">
        <f t="shared" si="43"/>
        <v>30</v>
      </c>
      <c r="CM16" s="897"/>
      <c r="CN16" s="898">
        <f t="shared" si="44"/>
        <v>30</v>
      </c>
      <c r="CO16" s="897"/>
      <c r="CP16" s="898">
        <f t="shared" si="45"/>
        <v>30</v>
      </c>
      <c r="CQ16" s="897"/>
      <c r="CR16" s="898">
        <f t="shared" si="46"/>
        <v>30</v>
      </c>
      <c r="CS16" s="897"/>
      <c r="CT16" s="898">
        <f t="shared" si="47"/>
        <v>30</v>
      </c>
      <c r="CU16" s="897"/>
      <c r="CV16" s="898">
        <f t="shared" si="48"/>
        <v>30</v>
      </c>
      <c r="CW16" s="897"/>
      <c r="CX16" s="898">
        <f t="shared" si="49"/>
        <v>30</v>
      </c>
      <c r="CY16" s="897"/>
      <c r="CZ16" s="898">
        <f t="shared" si="50"/>
        <v>30</v>
      </c>
      <c r="DA16" s="897"/>
      <c r="DB16" s="898">
        <f t="shared" si="51"/>
        <v>30</v>
      </c>
      <c r="DC16" s="897"/>
      <c r="DD16" s="898">
        <f t="shared" si="52"/>
        <v>30</v>
      </c>
      <c r="DE16" s="897"/>
      <c r="DF16" s="898">
        <f t="shared" si="53"/>
        <v>30</v>
      </c>
      <c r="DG16" s="897"/>
      <c r="DH16" s="898">
        <f t="shared" si="54"/>
        <v>30</v>
      </c>
      <c r="DI16" s="897"/>
      <c r="DJ16" s="898">
        <f t="shared" si="55"/>
        <v>30</v>
      </c>
      <c r="DK16" s="897"/>
      <c r="DL16" s="898">
        <f t="shared" si="56"/>
        <v>30</v>
      </c>
      <c r="DM16" s="897"/>
      <c r="DN16" s="898">
        <f t="shared" si="57"/>
        <v>30</v>
      </c>
      <c r="DO16" s="897"/>
      <c r="DP16" s="898">
        <f t="shared" si="58"/>
        <v>30</v>
      </c>
      <c r="DQ16" s="897"/>
      <c r="DR16" s="898">
        <f t="shared" si="59"/>
        <v>30</v>
      </c>
      <c r="DS16" s="897"/>
      <c r="DT16" s="898">
        <f t="shared" si="60"/>
        <v>30</v>
      </c>
      <c r="DU16" s="897"/>
      <c r="DV16" s="898">
        <f t="shared" si="61"/>
        <v>30</v>
      </c>
      <c r="DW16" s="897"/>
      <c r="DX16" s="898">
        <f t="shared" si="62"/>
        <v>30</v>
      </c>
      <c r="DY16" s="897"/>
      <c r="DZ16" s="898">
        <f t="shared" si="63"/>
        <v>30</v>
      </c>
      <c r="EA16" s="897"/>
      <c r="EB16" s="898">
        <f t="shared" si="64"/>
        <v>30</v>
      </c>
      <c r="EC16" s="897"/>
      <c r="ED16" s="898">
        <f t="shared" si="65"/>
        <v>30</v>
      </c>
      <c r="EE16" s="897"/>
      <c r="EF16" s="898">
        <f t="shared" si="66"/>
        <v>30</v>
      </c>
      <c r="EG16" s="897"/>
      <c r="EH16" s="898">
        <f t="shared" si="67"/>
        <v>30</v>
      </c>
      <c r="EI16" s="897"/>
      <c r="EJ16" s="898">
        <f t="shared" si="68"/>
        <v>30</v>
      </c>
      <c r="EK16" s="897"/>
      <c r="EL16" s="898">
        <f t="shared" si="69"/>
        <v>30</v>
      </c>
      <c r="EM16" s="897"/>
      <c r="EN16" s="898">
        <f t="shared" si="70"/>
        <v>30</v>
      </c>
      <c r="EO16" s="897"/>
      <c r="EP16" s="898">
        <f t="shared" si="71"/>
        <v>30</v>
      </c>
      <c r="EQ16" s="897"/>
      <c r="ER16" s="898">
        <f t="shared" si="72"/>
        <v>30</v>
      </c>
      <c r="ES16" s="897"/>
      <c r="ET16" s="898">
        <f t="shared" si="73"/>
        <v>30</v>
      </c>
      <c r="EU16" s="897"/>
      <c r="EV16" s="898">
        <f t="shared" si="74"/>
        <v>30</v>
      </c>
      <c r="EW16" s="897"/>
      <c r="EX16" s="898">
        <f t="shared" si="75"/>
        <v>30</v>
      </c>
      <c r="EY16" s="897"/>
      <c r="EZ16" s="898">
        <f t="shared" si="76"/>
        <v>30</v>
      </c>
      <c r="FA16" s="897"/>
      <c r="FB16" s="898">
        <f t="shared" si="77"/>
        <v>30</v>
      </c>
      <c r="FC16" s="897"/>
      <c r="FD16" s="898">
        <f t="shared" si="78"/>
        <v>30</v>
      </c>
      <c r="FE16" s="897"/>
      <c r="FF16" s="898">
        <f t="shared" si="79"/>
        <v>30</v>
      </c>
      <c r="FG16" s="897"/>
      <c r="FH16" s="898">
        <f t="shared" si="80"/>
        <v>30</v>
      </c>
    </row>
    <row r="17" spans="3:164" ht="16.149999999999999" customHeight="1" thickBot="1" x14ac:dyDescent="0.35">
      <c r="C17" s="700">
        <v>11</v>
      </c>
      <c r="D17" s="299" t="str">
        <f>+'LP-Servicios'!P163</f>
        <v>ADICIONAL-Manguerote4" c/acop5Mt(1-2Rigs</v>
      </c>
      <c r="E17" s="897"/>
      <c r="F17" s="898">
        <f t="shared" si="81"/>
        <v>0</v>
      </c>
      <c r="G17" s="897"/>
      <c r="H17" s="898">
        <f t="shared" si="82"/>
        <v>0</v>
      </c>
      <c r="I17" s="897"/>
      <c r="J17" s="898">
        <f t="shared" si="3"/>
        <v>0</v>
      </c>
      <c r="K17" s="897"/>
      <c r="L17" s="898">
        <f t="shared" si="4"/>
        <v>0</v>
      </c>
      <c r="M17" s="897"/>
      <c r="N17" s="898">
        <f t="shared" si="5"/>
        <v>0</v>
      </c>
      <c r="O17" s="897"/>
      <c r="P17" s="898">
        <f t="shared" si="6"/>
        <v>0</v>
      </c>
      <c r="Q17" s="897"/>
      <c r="R17" s="898">
        <f t="shared" si="7"/>
        <v>0</v>
      </c>
      <c r="S17" s="897"/>
      <c r="T17" s="898">
        <f t="shared" si="8"/>
        <v>0</v>
      </c>
      <c r="U17" s="897"/>
      <c r="V17" s="898">
        <f t="shared" si="9"/>
        <v>0</v>
      </c>
      <c r="W17" s="897"/>
      <c r="X17" s="898">
        <f t="shared" si="10"/>
        <v>0</v>
      </c>
      <c r="Y17" s="897"/>
      <c r="Z17" s="898">
        <f t="shared" si="11"/>
        <v>0</v>
      </c>
      <c r="AA17" s="897"/>
      <c r="AB17" s="898">
        <f t="shared" si="12"/>
        <v>0</v>
      </c>
      <c r="AC17" s="897"/>
      <c r="AD17" s="898">
        <f t="shared" si="13"/>
        <v>0</v>
      </c>
      <c r="AE17" s="897"/>
      <c r="AF17" s="898">
        <f t="shared" si="14"/>
        <v>0</v>
      </c>
      <c r="AG17" s="897"/>
      <c r="AH17" s="898">
        <f t="shared" si="15"/>
        <v>0</v>
      </c>
      <c r="AI17" s="897"/>
      <c r="AJ17" s="898">
        <f t="shared" si="16"/>
        <v>0</v>
      </c>
      <c r="AK17" s="897"/>
      <c r="AL17" s="898">
        <f t="shared" si="17"/>
        <v>0</v>
      </c>
      <c r="AM17" s="897"/>
      <c r="AN17" s="898">
        <f t="shared" si="18"/>
        <v>0</v>
      </c>
      <c r="AO17" s="897"/>
      <c r="AP17" s="898">
        <f t="shared" si="19"/>
        <v>0</v>
      </c>
      <c r="AQ17" s="897"/>
      <c r="AR17" s="898">
        <f t="shared" si="20"/>
        <v>0</v>
      </c>
      <c r="AS17" s="897"/>
      <c r="AT17" s="898">
        <f t="shared" si="21"/>
        <v>0</v>
      </c>
      <c r="AU17" s="897"/>
      <c r="AV17" s="898">
        <f t="shared" si="22"/>
        <v>0</v>
      </c>
      <c r="AW17" s="897"/>
      <c r="AX17" s="898">
        <f t="shared" si="23"/>
        <v>0</v>
      </c>
      <c r="AY17" s="897"/>
      <c r="AZ17" s="898">
        <f t="shared" si="24"/>
        <v>0</v>
      </c>
      <c r="BA17" s="897"/>
      <c r="BB17" s="898">
        <f t="shared" si="25"/>
        <v>0</v>
      </c>
      <c r="BC17" s="897"/>
      <c r="BD17" s="898">
        <f t="shared" si="26"/>
        <v>0</v>
      </c>
      <c r="BE17" s="897"/>
      <c r="BF17" s="898">
        <f t="shared" si="27"/>
        <v>0</v>
      </c>
      <c r="BG17" s="897"/>
      <c r="BH17" s="898">
        <f t="shared" si="28"/>
        <v>0</v>
      </c>
      <c r="BI17" s="897"/>
      <c r="BJ17" s="898">
        <f t="shared" si="29"/>
        <v>0</v>
      </c>
      <c r="BK17" s="897"/>
      <c r="BL17" s="898">
        <f t="shared" si="30"/>
        <v>0</v>
      </c>
      <c r="BM17" s="897"/>
      <c r="BN17" s="898">
        <f t="shared" si="31"/>
        <v>0</v>
      </c>
      <c r="BO17" s="897"/>
      <c r="BP17" s="898">
        <f t="shared" si="32"/>
        <v>0</v>
      </c>
      <c r="BQ17" s="897"/>
      <c r="BR17" s="898">
        <f t="shared" si="33"/>
        <v>0</v>
      </c>
      <c r="BS17" s="897"/>
      <c r="BT17" s="898">
        <f t="shared" si="34"/>
        <v>0</v>
      </c>
      <c r="BU17" s="897"/>
      <c r="BV17" s="898">
        <f t="shared" si="35"/>
        <v>0</v>
      </c>
      <c r="BW17" s="897"/>
      <c r="BX17" s="898">
        <f t="shared" si="36"/>
        <v>0</v>
      </c>
      <c r="BY17" s="897"/>
      <c r="BZ17" s="898">
        <f t="shared" si="37"/>
        <v>0</v>
      </c>
      <c r="CA17" s="897"/>
      <c r="CB17" s="898">
        <f t="shared" si="38"/>
        <v>0</v>
      </c>
      <c r="CC17" s="897"/>
      <c r="CD17" s="898">
        <f t="shared" si="39"/>
        <v>0</v>
      </c>
      <c r="CE17" s="897"/>
      <c r="CF17" s="898">
        <f t="shared" si="40"/>
        <v>0</v>
      </c>
      <c r="CG17" s="897"/>
      <c r="CH17" s="898">
        <f t="shared" si="41"/>
        <v>0</v>
      </c>
      <c r="CI17" s="897"/>
      <c r="CJ17" s="898">
        <f t="shared" si="42"/>
        <v>0</v>
      </c>
      <c r="CK17" s="897"/>
      <c r="CL17" s="898">
        <f t="shared" si="43"/>
        <v>0</v>
      </c>
      <c r="CM17" s="897"/>
      <c r="CN17" s="898">
        <f t="shared" si="44"/>
        <v>0</v>
      </c>
      <c r="CO17" s="897"/>
      <c r="CP17" s="898">
        <f t="shared" si="45"/>
        <v>0</v>
      </c>
      <c r="CQ17" s="897"/>
      <c r="CR17" s="898">
        <f t="shared" si="46"/>
        <v>0</v>
      </c>
      <c r="CS17" s="897"/>
      <c r="CT17" s="898">
        <f t="shared" si="47"/>
        <v>0</v>
      </c>
      <c r="CU17" s="897"/>
      <c r="CV17" s="898">
        <f t="shared" si="48"/>
        <v>0</v>
      </c>
      <c r="CW17" s="897"/>
      <c r="CX17" s="898">
        <f t="shared" si="49"/>
        <v>0</v>
      </c>
      <c r="CY17" s="897"/>
      <c r="CZ17" s="898">
        <f t="shared" si="50"/>
        <v>0</v>
      </c>
      <c r="DA17" s="897"/>
      <c r="DB17" s="898">
        <f t="shared" si="51"/>
        <v>0</v>
      </c>
      <c r="DC17" s="897"/>
      <c r="DD17" s="898">
        <f t="shared" si="52"/>
        <v>0</v>
      </c>
      <c r="DE17" s="897"/>
      <c r="DF17" s="898">
        <f t="shared" si="53"/>
        <v>0</v>
      </c>
      <c r="DG17" s="897"/>
      <c r="DH17" s="898">
        <f t="shared" si="54"/>
        <v>0</v>
      </c>
      <c r="DI17" s="897"/>
      <c r="DJ17" s="898">
        <f t="shared" si="55"/>
        <v>0</v>
      </c>
      <c r="DK17" s="897"/>
      <c r="DL17" s="898">
        <f t="shared" si="56"/>
        <v>0</v>
      </c>
      <c r="DM17" s="897"/>
      <c r="DN17" s="898">
        <f t="shared" si="57"/>
        <v>0</v>
      </c>
      <c r="DO17" s="897"/>
      <c r="DP17" s="898">
        <f t="shared" si="58"/>
        <v>0</v>
      </c>
      <c r="DQ17" s="897"/>
      <c r="DR17" s="898">
        <f t="shared" si="59"/>
        <v>0</v>
      </c>
      <c r="DS17" s="897"/>
      <c r="DT17" s="898">
        <f t="shared" si="60"/>
        <v>0</v>
      </c>
      <c r="DU17" s="897"/>
      <c r="DV17" s="898">
        <f t="shared" si="61"/>
        <v>0</v>
      </c>
      <c r="DW17" s="897"/>
      <c r="DX17" s="898">
        <f t="shared" si="62"/>
        <v>0</v>
      </c>
      <c r="DY17" s="897"/>
      <c r="DZ17" s="898">
        <f t="shared" si="63"/>
        <v>0</v>
      </c>
      <c r="EA17" s="897"/>
      <c r="EB17" s="898">
        <f t="shared" si="64"/>
        <v>0</v>
      </c>
      <c r="EC17" s="897"/>
      <c r="ED17" s="898">
        <f t="shared" si="65"/>
        <v>0</v>
      </c>
      <c r="EE17" s="897"/>
      <c r="EF17" s="898">
        <f t="shared" si="66"/>
        <v>0</v>
      </c>
      <c r="EG17" s="897"/>
      <c r="EH17" s="898">
        <f t="shared" si="67"/>
        <v>0</v>
      </c>
      <c r="EI17" s="897"/>
      <c r="EJ17" s="898">
        <f t="shared" si="68"/>
        <v>0</v>
      </c>
      <c r="EK17" s="897"/>
      <c r="EL17" s="898">
        <f t="shared" si="69"/>
        <v>0</v>
      </c>
      <c r="EM17" s="897"/>
      <c r="EN17" s="898">
        <f t="shared" si="70"/>
        <v>0</v>
      </c>
      <c r="EO17" s="897"/>
      <c r="EP17" s="898">
        <f t="shared" si="71"/>
        <v>0</v>
      </c>
      <c r="EQ17" s="897"/>
      <c r="ER17" s="898">
        <f t="shared" si="72"/>
        <v>0</v>
      </c>
      <c r="ES17" s="897"/>
      <c r="ET17" s="898">
        <f t="shared" si="73"/>
        <v>0</v>
      </c>
      <c r="EU17" s="897"/>
      <c r="EV17" s="898">
        <f t="shared" si="74"/>
        <v>0</v>
      </c>
      <c r="EW17" s="897"/>
      <c r="EX17" s="898">
        <f t="shared" si="75"/>
        <v>0</v>
      </c>
      <c r="EY17" s="897"/>
      <c r="EZ17" s="898">
        <f t="shared" si="76"/>
        <v>0</v>
      </c>
      <c r="FA17" s="897"/>
      <c r="FB17" s="898">
        <f t="shared" si="77"/>
        <v>0</v>
      </c>
      <c r="FC17" s="897"/>
      <c r="FD17" s="898">
        <f t="shared" si="78"/>
        <v>0</v>
      </c>
      <c r="FE17" s="897"/>
      <c r="FF17" s="898">
        <f t="shared" si="79"/>
        <v>0</v>
      </c>
      <c r="FG17" s="897"/>
      <c r="FH17" s="898">
        <f t="shared" si="80"/>
        <v>0</v>
      </c>
    </row>
    <row r="18" spans="3:164" ht="16.149999999999999" customHeight="1" thickBot="1" x14ac:dyDescent="0.35">
      <c r="C18" s="700">
        <v>12</v>
      </c>
      <c r="D18" s="300" t="str">
        <f>+'LP-Servicios'!P164</f>
        <v>ADICIONAL-Manifold(1-2Rigs)</v>
      </c>
      <c r="E18" s="897"/>
      <c r="F18" s="898">
        <f t="shared" si="81"/>
        <v>0</v>
      </c>
      <c r="G18" s="897"/>
      <c r="H18" s="898">
        <f t="shared" si="82"/>
        <v>0</v>
      </c>
      <c r="I18" s="897"/>
      <c r="J18" s="898">
        <f t="shared" si="3"/>
        <v>0</v>
      </c>
      <c r="K18" s="897"/>
      <c r="L18" s="898">
        <f t="shared" si="4"/>
        <v>0</v>
      </c>
      <c r="M18" s="897"/>
      <c r="N18" s="898">
        <f t="shared" si="5"/>
        <v>0</v>
      </c>
      <c r="O18" s="897"/>
      <c r="P18" s="898">
        <f t="shared" si="6"/>
        <v>0</v>
      </c>
      <c r="Q18" s="897"/>
      <c r="R18" s="898">
        <f t="shared" si="7"/>
        <v>0</v>
      </c>
      <c r="S18" s="897"/>
      <c r="T18" s="898">
        <f t="shared" si="8"/>
        <v>0</v>
      </c>
      <c r="U18" s="897"/>
      <c r="V18" s="898">
        <f t="shared" si="9"/>
        <v>0</v>
      </c>
      <c r="W18" s="897"/>
      <c r="X18" s="898">
        <f t="shared" si="10"/>
        <v>0</v>
      </c>
      <c r="Y18" s="897"/>
      <c r="Z18" s="898">
        <f t="shared" si="11"/>
        <v>0</v>
      </c>
      <c r="AA18" s="897"/>
      <c r="AB18" s="898">
        <f t="shared" si="12"/>
        <v>0</v>
      </c>
      <c r="AC18" s="897"/>
      <c r="AD18" s="898">
        <f t="shared" si="13"/>
        <v>0</v>
      </c>
      <c r="AE18" s="897"/>
      <c r="AF18" s="898">
        <f t="shared" si="14"/>
        <v>0</v>
      </c>
      <c r="AG18" s="897"/>
      <c r="AH18" s="898">
        <f t="shared" si="15"/>
        <v>0</v>
      </c>
      <c r="AI18" s="897"/>
      <c r="AJ18" s="898">
        <f t="shared" si="16"/>
        <v>0</v>
      </c>
      <c r="AK18" s="897"/>
      <c r="AL18" s="898">
        <f t="shared" si="17"/>
        <v>0</v>
      </c>
      <c r="AM18" s="897"/>
      <c r="AN18" s="898">
        <f t="shared" si="18"/>
        <v>0</v>
      </c>
      <c r="AO18" s="897"/>
      <c r="AP18" s="898">
        <f t="shared" si="19"/>
        <v>0</v>
      </c>
      <c r="AQ18" s="897"/>
      <c r="AR18" s="898">
        <f t="shared" si="20"/>
        <v>0</v>
      </c>
      <c r="AS18" s="897"/>
      <c r="AT18" s="898">
        <f t="shared" si="21"/>
        <v>0</v>
      </c>
      <c r="AU18" s="897"/>
      <c r="AV18" s="898">
        <f t="shared" si="22"/>
        <v>0</v>
      </c>
      <c r="AW18" s="897"/>
      <c r="AX18" s="898">
        <f t="shared" si="23"/>
        <v>0</v>
      </c>
      <c r="AY18" s="897"/>
      <c r="AZ18" s="898">
        <f t="shared" si="24"/>
        <v>0</v>
      </c>
      <c r="BA18" s="897"/>
      <c r="BB18" s="898">
        <f t="shared" si="25"/>
        <v>0</v>
      </c>
      <c r="BC18" s="897"/>
      <c r="BD18" s="898">
        <f t="shared" si="26"/>
        <v>0</v>
      </c>
      <c r="BE18" s="897"/>
      <c r="BF18" s="898">
        <f t="shared" si="27"/>
        <v>0</v>
      </c>
      <c r="BG18" s="897"/>
      <c r="BH18" s="898">
        <f t="shared" si="28"/>
        <v>0</v>
      </c>
      <c r="BI18" s="897"/>
      <c r="BJ18" s="898">
        <f t="shared" si="29"/>
        <v>0</v>
      </c>
      <c r="BK18" s="897"/>
      <c r="BL18" s="898">
        <f t="shared" si="30"/>
        <v>0</v>
      </c>
      <c r="BM18" s="897"/>
      <c r="BN18" s="898">
        <f t="shared" si="31"/>
        <v>0</v>
      </c>
      <c r="BO18" s="897"/>
      <c r="BP18" s="898">
        <f t="shared" si="32"/>
        <v>0</v>
      </c>
      <c r="BQ18" s="897"/>
      <c r="BR18" s="898">
        <f t="shared" si="33"/>
        <v>0</v>
      </c>
      <c r="BS18" s="897"/>
      <c r="BT18" s="898">
        <f t="shared" si="34"/>
        <v>0</v>
      </c>
      <c r="BU18" s="897"/>
      <c r="BV18" s="898">
        <f t="shared" si="35"/>
        <v>0</v>
      </c>
      <c r="BW18" s="897"/>
      <c r="BX18" s="898">
        <f t="shared" si="36"/>
        <v>0</v>
      </c>
      <c r="BY18" s="897"/>
      <c r="BZ18" s="898">
        <f t="shared" si="37"/>
        <v>0</v>
      </c>
      <c r="CA18" s="897"/>
      <c r="CB18" s="898">
        <f t="shared" si="38"/>
        <v>0</v>
      </c>
      <c r="CC18" s="897"/>
      <c r="CD18" s="898">
        <f t="shared" si="39"/>
        <v>0</v>
      </c>
      <c r="CE18" s="897"/>
      <c r="CF18" s="898">
        <f t="shared" si="40"/>
        <v>0</v>
      </c>
      <c r="CG18" s="897"/>
      <c r="CH18" s="898">
        <f t="shared" si="41"/>
        <v>0</v>
      </c>
      <c r="CI18" s="897"/>
      <c r="CJ18" s="898">
        <f t="shared" si="42"/>
        <v>0</v>
      </c>
      <c r="CK18" s="897"/>
      <c r="CL18" s="898">
        <f t="shared" si="43"/>
        <v>0</v>
      </c>
      <c r="CM18" s="897"/>
      <c r="CN18" s="898">
        <f t="shared" si="44"/>
        <v>0</v>
      </c>
      <c r="CO18" s="897"/>
      <c r="CP18" s="898">
        <f t="shared" si="45"/>
        <v>0</v>
      </c>
      <c r="CQ18" s="897"/>
      <c r="CR18" s="898">
        <f t="shared" si="46"/>
        <v>0</v>
      </c>
      <c r="CS18" s="897"/>
      <c r="CT18" s="898">
        <f t="shared" si="47"/>
        <v>0</v>
      </c>
      <c r="CU18" s="897"/>
      <c r="CV18" s="898">
        <f t="shared" si="48"/>
        <v>0</v>
      </c>
      <c r="CW18" s="897"/>
      <c r="CX18" s="898">
        <f t="shared" si="49"/>
        <v>0</v>
      </c>
      <c r="CY18" s="897"/>
      <c r="CZ18" s="898">
        <f t="shared" si="50"/>
        <v>0</v>
      </c>
      <c r="DA18" s="897"/>
      <c r="DB18" s="898">
        <f t="shared" si="51"/>
        <v>0</v>
      </c>
      <c r="DC18" s="897"/>
      <c r="DD18" s="898">
        <f t="shared" si="52"/>
        <v>0</v>
      </c>
      <c r="DE18" s="897"/>
      <c r="DF18" s="898">
        <f t="shared" si="53"/>
        <v>0</v>
      </c>
      <c r="DG18" s="897"/>
      <c r="DH18" s="898">
        <f t="shared" si="54"/>
        <v>0</v>
      </c>
      <c r="DI18" s="897"/>
      <c r="DJ18" s="898">
        <f t="shared" si="55"/>
        <v>0</v>
      </c>
      <c r="DK18" s="897"/>
      <c r="DL18" s="898">
        <f t="shared" si="56"/>
        <v>0</v>
      </c>
      <c r="DM18" s="897"/>
      <c r="DN18" s="898">
        <f t="shared" si="57"/>
        <v>0</v>
      </c>
      <c r="DO18" s="897"/>
      <c r="DP18" s="898">
        <f t="shared" si="58"/>
        <v>0</v>
      </c>
      <c r="DQ18" s="897"/>
      <c r="DR18" s="898">
        <f t="shared" si="59"/>
        <v>0</v>
      </c>
      <c r="DS18" s="897"/>
      <c r="DT18" s="898">
        <f t="shared" si="60"/>
        <v>0</v>
      </c>
      <c r="DU18" s="897"/>
      <c r="DV18" s="898">
        <f t="shared" si="61"/>
        <v>0</v>
      </c>
      <c r="DW18" s="897"/>
      <c r="DX18" s="898">
        <f t="shared" si="62"/>
        <v>0</v>
      </c>
      <c r="DY18" s="897"/>
      <c r="DZ18" s="898">
        <f t="shared" si="63"/>
        <v>0</v>
      </c>
      <c r="EA18" s="897"/>
      <c r="EB18" s="898">
        <f t="shared" si="64"/>
        <v>0</v>
      </c>
      <c r="EC18" s="897"/>
      <c r="ED18" s="898">
        <f t="shared" si="65"/>
        <v>0</v>
      </c>
      <c r="EE18" s="897"/>
      <c r="EF18" s="898">
        <f t="shared" si="66"/>
        <v>0</v>
      </c>
      <c r="EG18" s="897"/>
      <c r="EH18" s="898">
        <f t="shared" si="67"/>
        <v>0</v>
      </c>
      <c r="EI18" s="897"/>
      <c r="EJ18" s="898">
        <f t="shared" si="68"/>
        <v>0</v>
      </c>
      <c r="EK18" s="897"/>
      <c r="EL18" s="898">
        <f t="shared" si="69"/>
        <v>0</v>
      </c>
      <c r="EM18" s="897"/>
      <c r="EN18" s="898">
        <f t="shared" si="70"/>
        <v>0</v>
      </c>
      <c r="EO18" s="897"/>
      <c r="EP18" s="898">
        <f t="shared" si="71"/>
        <v>0</v>
      </c>
      <c r="EQ18" s="897"/>
      <c r="ER18" s="898">
        <f t="shared" si="72"/>
        <v>0</v>
      </c>
      <c r="ES18" s="897"/>
      <c r="ET18" s="898">
        <f t="shared" si="73"/>
        <v>0</v>
      </c>
      <c r="EU18" s="897"/>
      <c r="EV18" s="898">
        <f t="shared" si="74"/>
        <v>0</v>
      </c>
      <c r="EW18" s="897"/>
      <c r="EX18" s="898">
        <f t="shared" si="75"/>
        <v>0</v>
      </c>
      <c r="EY18" s="897"/>
      <c r="EZ18" s="898">
        <f t="shared" si="76"/>
        <v>0</v>
      </c>
      <c r="FA18" s="897"/>
      <c r="FB18" s="898">
        <f t="shared" si="77"/>
        <v>0</v>
      </c>
      <c r="FC18" s="897"/>
      <c r="FD18" s="898">
        <f t="shared" si="78"/>
        <v>0</v>
      </c>
      <c r="FE18" s="897"/>
      <c r="FF18" s="898">
        <f t="shared" si="79"/>
        <v>0</v>
      </c>
      <c r="FG18" s="897"/>
      <c r="FH18" s="898">
        <f t="shared" si="80"/>
        <v>0</v>
      </c>
    </row>
    <row r="19" spans="3:164" ht="16.149999999999999" customHeight="1" thickBot="1" x14ac:dyDescent="0.35">
      <c r="C19" s="700">
        <v>13</v>
      </c>
      <c r="D19" s="299" t="str">
        <f>+'LP-Servicios'!P165</f>
        <v>ADICIONAL-Mov/Des Luminari Bs-Yc(1-2Rigs</v>
      </c>
      <c r="E19" s="897"/>
      <c r="F19" s="898">
        <f t="shared" si="81"/>
        <v>0</v>
      </c>
      <c r="G19" s="897"/>
      <c r="H19" s="898">
        <f t="shared" si="82"/>
        <v>0</v>
      </c>
      <c r="I19" s="897"/>
      <c r="J19" s="898">
        <f t="shared" si="3"/>
        <v>0</v>
      </c>
      <c r="K19" s="897"/>
      <c r="L19" s="898">
        <f t="shared" si="4"/>
        <v>0</v>
      </c>
      <c r="M19" s="897"/>
      <c r="N19" s="898">
        <f t="shared" si="5"/>
        <v>0</v>
      </c>
      <c r="O19" s="897"/>
      <c r="P19" s="898">
        <f t="shared" si="6"/>
        <v>0</v>
      </c>
      <c r="Q19" s="897"/>
      <c r="R19" s="898">
        <f t="shared" si="7"/>
        <v>0</v>
      </c>
      <c r="S19" s="897"/>
      <c r="T19" s="898">
        <f t="shared" si="8"/>
        <v>0</v>
      </c>
      <c r="U19" s="897"/>
      <c r="V19" s="898">
        <f t="shared" si="9"/>
        <v>0</v>
      </c>
      <c r="W19" s="897"/>
      <c r="X19" s="898">
        <f t="shared" si="10"/>
        <v>0</v>
      </c>
      <c r="Y19" s="897"/>
      <c r="Z19" s="898">
        <f t="shared" si="11"/>
        <v>0</v>
      </c>
      <c r="AA19" s="897"/>
      <c r="AB19" s="898">
        <f t="shared" si="12"/>
        <v>0</v>
      </c>
      <c r="AC19" s="897"/>
      <c r="AD19" s="898">
        <f t="shared" si="13"/>
        <v>0</v>
      </c>
      <c r="AE19" s="897"/>
      <c r="AF19" s="898">
        <f t="shared" si="14"/>
        <v>0</v>
      </c>
      <c r="AG19" s="897"/>
      <c r="AH19" s="898">
        <f t="shared" si="15"/>
        <v>0</v>
      </c>
      <c r="AI19" s="897"/>
      <c r="AJ19" s="898">
        <f t="shared" si="16"/>
        <v>0</v>
      </c>
      <c r="AK19" s="897"/>
      <c r="AL19" s="898">
        <f t="shared" si="17"/>
        <v>0</v>
      </c>
      <c r="AM19" s="897"/>
      <c r="AN19" s="898">
        <f t="shared" si="18"/>
        <v>0</v>
      </c>
      <c r="AO19" s="897"/>
      <c r="AP19" s="898">
        <f t="shared" si="19"/>
        <v>0</v>
      </c>
      <c r="AQ19" s="897"/>
      <c r="AR19" s="898">
        <f t="shared" si="20"/>
        <v>0</v>
      </c>
      <c r="AS19" s="897"/>
      <c r="AT19" s="898">
        <f t="shared" si="21"/>
        <v>0</v>
      </c>
      <c r="AU19" s="897"/>
      <c r="AV19" s="898">
        <f t="shared" si="22"/>
        <v>0</v>
      </c>
      <c r="AW19" s="897"/>
      <c r="AX19" s="898">
        <f t="shared" si="23"/>
        <v>0</v>
      </c>
      <c r="AY19" s="897"/>
      <c r="AZ19" s="898">
        <f t="shared" si="24"/>
        <v>0</v>
      </c>
      <c r="BA19" s="897"/>
      <c r="BB19" s="898">
        <f t="shared" si="25"/>
        <v>0</v>
      </c>
      <c r="BC19" s="897"/>
      <c r="BD19" s="898">
        <f t="shared" si="26"/>
        <v>0</v>
      </c>
      <c r="BE19" s="897"/>
      <c r="BF19" s="898">
        <f t="shared" si="27"/>
        <v>0</v>
      </c>
      <c r="BG19" s="897"/>
      <c r="BH19" s="898">
        <f t="shared" si="28"/>
        <v>0</v>
      </c>
      <c r="BI19" s="897"/>
      <c r="BJ19" s="898">
        <f t="shared" si="29"/>
        <v>0</v>
      </c>
      <c r="BK19" s="897"/>
      <c r="BL19" s="898">
        <f t="shared" si="30"/>
        <v>0</v>
      </c>
      <c r="BM19" s="897"/>
      <c r="BN19" s="898">
        <f t="shared" si="31"/>
        <v>0</v>
      </c>
      <c r="BO19" s="897"/>
      <c r="BP19" s="898">
        <f t="shared" si="32"/>
        <v>0</v>
      </c>
      <c r="BQ19" s="897"/>
      <c r="BR19" s="898">
        <f t="shared" si="33"/>
        <v>0</v>
      </c>
      <c r="BS19" s="897"/>
      <c r="BT19" s="898">
        <f t="shared" si="34"/>
        <v>0</v>
      </c>
      <c r="BU19" s="897"/>
      <c r="BV19" s="898">
        <f t="shared" si="35"/>
        <v>0</v>
      </c>
      <c r="BW19" s="897"/>
      <c r="BX19" s="898">
        <f t="shared" si="36"/>
        <v>0</v>
      </c>
      <c r="BY19" s="897"/>
      <c r="BZ19" s="898">
        <f t="shared" si="37"/>
        <v>0</v>
      </c>
      <c r="CA19" s="897"/>
      <c r="CB19" s="898">
        <f t="shared" si="38"/>
        <v>0</v>
      </c>
      <c r="CC19" s="897"/>
      <c r="CD19" s="898">
        <f t="shared" si="39"/>
        <v>0</v>
      </c>
      <c r="CE19" s="897"/>
      <c r="CF19" s="898">
        <f t="shared" si="40"/>
        <v>0</v>
      </c>
      <c r="CG19" s="897"/>
      <c r="CH19" s="898">
        <f t="shared" si="41"/>
        <v>0</v>
      </c>
      <c r="CI19" s="897"/>
      <c r="CJ19" s="898">
        <f t="shared" si="42"/>
        <v>0</v>
      </c>
      <c r="CK19" s="897"/>
      <c r="CL19" s="898">
        <f t="shared" si="43"/>
        <v>0</v>
      </c>
      <c r="CM19" s="897"/>
      <c r="CN19" s="898">
        <f t="shared" si="44"/>
        <v>0</v>
      </c>
      <c r="CO19" s="897"/>
      <c r="CP19" s="898">
        <f t="shared" si="45"/>
        <v>0</v>
      </c>
      <c r="CQ19" s="897"/>
      <c r="CR19" s="898">
        <f t="shared" si="46"/>
        <v>0</v>
      </c>
      <c r="CS19" s="897"/>
      <c r="CT19" s="898">
        <f t="shared" si="47"/>
        <v>0</v>
      </c>
      <c r="CU19" s="897"/>
      <c r="CV19" s="898">
        <f t="shared" si="48"/>
        <v>0</v>
      </c>
      <c r="CW19" s="897"/>
      <c r="CX19" s="898">
        <f t="shared" si="49"/>
        <v>0</v>
      </c>
      <c r="CY19" s="897"/>
      <c r="CZ19" s="898">
        <f t="shared" si="50"/>
        <v>0</v>
      </c>
      <c r="DA19" s="897"/>
      <c r="DB19" s="898">
        <f t="shared" si="51"/>
        <v>0</v>
      </c>
      <c r="DC19" s="897"/>
      <c r="DD19" s="898">
        <f t="shared" si="52"/>
        <v>0</v>
      </c>
      <c r="DE19" s="897"/>
      <c r="DF19" s="898">
        <f t="shared" si="53"/>
        <v>0</v>
      </c>
      <c r="DG19" s="897"/>
      <c r="DH19" s="898">
        <f t="shared" si="54"/>
        <v>0</v>
      </c>
      <c r="DI19" s="897"/>
      <c r="DJ19" s="898">
        <f t="shared" si="55"/>
        <v>0</v>
      </c>
      <c r="DK19" s="897"/>
      <c r="DL19" s="898">
        <f t="shared" si="56"/>
        <v>0</v>
      </c>
      <c r="DM19" s="897"/>
      <c r="DN19" s="898">
        <f t="shared" si="57"/>
        <v>0</v>
      </c>
      <c r="DO19" s="897"/>
      <c r="DP19" s="898">
        <f t="shared" si="58"/>
        <v>0</v>
      </c>
      <c r="DQ19" s="897"/>
      <c r="DR19" s="898">
        <f t="shared" si="59"/>
        <v>0</v>
      </c>
      <c r="DS19" s="897"/>
      <c r="DT19" s="898">
        <f t="shared" si="60"/>
        <v>0</v>
      </c>
      <c r="DU19" s="897"/>
      <c r="DV19" s="898">
        <f t="shared" si="61"/>
        <v>0</v>
      </c>
      <c r="DW19" s="897"/>
      <c r="DX19" s="898">
        <f t="shared" si="62"/>
        <v>0</v>
      </c>
      <c r="DY19" s="897"/>
      <c r="DZ19" s="898">
        <f t="shared" si="63"/>
        <v>0</v>
      </c>
      <c r="EA19" s="897"/>
      <c r="EB19" s="898">
        <f t="shared" si="64"/>
        <v>0</v>
      </c>
      <c r="EC19" s="897"/>
      <c r="ED19" s="898">
        <f t="shared" si="65"/>
        <v>0</v>
      </c>
      <c r="EE19" s="897"/>
      <c r="EF19" s="898">
        <f t="shared" si="66"/>
        <v>0</v>
      </c>
      <c r="EG19" s="897"/>
      <c r="EH19" s="898">
        <f t="shared" si="67"/>
        <v>0</v>
      </c>
      <c r="EI19" s="897"/>
      <c r="EJ19" s="898">
        <f t="shared" si="68"/>
        <v>0</v>
      </c>
      <c r="EK19" s="897"/>
      <c r="EL19" s="898">
        <f t="shared" si="69"/>
        <v>0</v>
      </c>
      <c r="EM19" s="897"/>
      <c r="EN19" s="898">
        <f t="shared" si="70"/>
        <v>0</v>
      </c>
      <c r="EO19" s="897"/>
      <c r="EP19" s="898">
        <f t="shared" si="71"/>
        <v>0</v>
      </c>
      <c r="EQ19" s="897"/>
      <c r="ER19" s="898">
        <f t="shared" si="72"/>
        <v>0</v>
      </c>
      <c r="ES19" s="897"/>
      <c r="ET19" s="898">
        <f t="shared" si="73"/>
        <v>0</v>
      </c>
      <c r="EU19" s="897"/>
      <c r="EV19" s="898">
        <f t="shared" si="74"/>
        <v>0</v>
      </c>
      <c r="EW19" s="897"/>
      <c r="EX19" s="898">
        <f t="shared" si="75"/>
        <v>0</v>
      </c>
      <c r="EY19" s="897"/>
      <c r="EZ19" s="898">
        <f t="shared" si="76"/>
        <v>0</v>
      </c>
      <c r="FA19" s="897"/>
      <c r="FB19" s="898">
        <f t="shared" si="77"/>
        <v>0</v>
      </c>
      <c r="FC19" s="897"/>
      <c r="FD19" s="898">
        <f t="shared" si="78"/>
        <v>0</v>
      </c>
      <c r="FE19" s="897"/>
      <c r="FF19" s="898">
        <f t="shared" si="79"/>
        <v>0</v>
      </c>
      <c r="FG19" s="897"/>
      <c r="FH19" s="898">
        <f t="shared" si="80"/>
        <v>0</v>
      </c>
    </row>
    <row r="20" spans="3:164" ht="16.149999999999999" customHeight="1" thickBot="1" x14ac:dyDescent="0.35">
      <c r="C20" s="700">
        <v>14</v>
      </c>
      <c r="D20" s="300" t="str">
        <f>+'LP-Servicios'!P166</f>
        <v>ADICIONAL-Mov/Desm Centrífug(1-2Rigs)</v>
      </c>
      <c r="E20" s="897"/>
      <c r="F20" s="898">
        <f t="shared" si="81"/>
        <v>0</v>
      </c>
      <c r="G20" s="897"/>
      <c r="H20" s="898">
        <f t="shared" si="82"/>
        <v>0</v>
      </c>
      <c r="I20" s="897"/>
      <c r="J20" s="898">
        <f t="shared" si="3"/>
        <v>0</v>
      </c>
      <c r="K20" s="897"/>
      <c r="L20" s="898">
        <f t="shared" si="4"/>
        <v>0</v>
      </c>
      <c r="M20" s="897"/>
      <c r="N20" s="898">
        <f t="shared" si="5"/>
        <v>0</v>
      </c>
      <c r="O20" s="897"/>
      <c r="P20" s="898">
        <f t="shared" si="6"/>
        <v>0</v>
      </c>
      <c r="Q20" s="897"/>
      <c r="R20" s="898">
        <f t="shared" si="7"/>
        <v>0</v>
      </c>
      <c r="S20" s="897"/>
      <c r="T20" s="898">
        <f t="shared" si="8"/>
        <v>0</v>
      </c>
      <c r="U20" s="897"/>
      <c r="V20" s="898">
        <f t="shared" si="9"/>
        <v>0</v>
      </c>
      <c r="W20" s="897"/>
      <c r="X20" s="898">
        <f t="shared" si="10"/>
        <v>0</v>
      </c>
      <c r="Y20" s="897"/>
      <c r="Z20" s="898">
        <f t="shared" si="11"/>
        <v>0</v>
      </c>
      <c r="AA20" s="897"/>
      <c r="AB20" s="898">
        <f t="shared" si="12"/>
        <v>0</v>
      </c>
      <c r="AC20" s="897"/>
      <c r="AD20" s="898">
        <f t="shared" si="13"/>
        <v>0</v>
      </c>
      <c r="AE20" s="897"/>
      <c r="AF20" s="898">
        <f t="shared" si="14"/>
        <v>0</v>
      </c>
      <c r="AG20" s="897"/>
      <c r="AH20" s="898">
        <f t="shared" si="15"/>
        <v>0</v>
      </c>
      <c r="AI20" s="897"/>
      <c r="AJ20" s="898">
        <f t="shared" si="16"/>
        <v>0</v>
      </c>
      <c r="AK20" s="897"/>
      <c r="AL20" s="898">
        <f t="shared" si="17"/>
        <v>0</v>
      </c>
      <c r="AM20" s="897"/>
      <c r="AN20" s="898">
        <f t="shared" si="18"/>
        <v>0</v>
      </c>
      <c r="AO20" s="897"/>
      <c r="AP20" s="898">
        <f t="shared" si="19"/>
        <v>0</v>
      </c>
      <c r="AQ20" s="897"/>
      <c r="AR20" s="898">
        <f t="shared" si="20"/>
        <v>0</v>
      </c>
      <c r="AS20" s="897"/>
      <c r="AT20" s="898">
        <f t="shared" si="21"/>
        <v>0</v>
      </c>
      <c r="AU20" s="897"/>
      <c r="AV20" s="898">
        <f t="shared" si="22"/>
        <v>0</v>
      </c>
      <c r="AW20" s="897"/>
      <c r="AX20" s="898">
        <f t="shared" si="23"/>
        <v>0</v>
      </c>
      <c r="AY20" s="897"/>
      <c r="AZ20" s="898">
        <f t="shared" si="24"/>
        <v>0</v>
      </c>
      <c r="BA20" s="897"/>
      <c r="BB20" s="898">
        <f t="shared" si="25"/>
        <v>0</v>
      </c>
      <c r="BC20" s="897"/>
      <c r="BD20" s="898">
        <f t="shared" si="26"/>
        <v>0</v>
      </c>
      <c r="BE20" s="897"/>
      <c r="BF20" s="898">
        <f t="shared" si="27"/>
        <v>0</v>
      </c>
      <c r="BG20" s="897"/>
      <c r="BH20" s="898">
        <f t="shared" si="28"/>
        <v>0</v>
      </c>
      <c r="BI20" s="897"/>
      <c r="BJ20" s="898">
        <f t="shared" si="29"/>
        <v>0</v>
      </c>
      <c r="BK20" s="897"/>
      <c r="BL20" s="898">
        <f t="shared" si="30"/>
        <v>0</v>
      </c>
      <c r="BM20" s="897"/>
      <c r="BN20" s="898">
        <f t="shared" si="31"/>
        <v>0</v>
      </c>
      <c r="BO20" s="897"/>
      <c r="BP20" s="898">
        <f t="shared" si="32"/>
        <v>0</v>
      </c>
      <c r="BQ20" s="897"/>
      <c r="BR20" s="898">
        <f t="shared" si="33"/>
        <v>0</v>
      </c>
      <c r="BS20" s="897"/>
      <c r="BT20" s="898">
        <f t="shared" si="34"/>
        <v>0</v>
      </c>
      <c r="BU20" s="897"/>
      <c r="BV20" s="898">
        <f t="shared" si="35"/>
        <v>0</v>
      </c>
      <c r="BW20" s="897"/>
      <c r="BX20" s="898">
        <f t="shared" si="36"/>
        <v>0</v>
      </c>
      <c r="BY20" s="897"/>
      <c r="BZ20" s="898">
        <f t="shared" si="37"/>
        <v>0</v>
      </c>
      <c r="CA20" s="897"/>
      <c r="CB20" s="898">
        <f t="shared" si="38"/>
        <v>0</v>
      </c>
      <c r="CC20" s="897"/>
      <c r="CD20" s="898">
        <f t="shared" si="39"/>
        <v>0</v>
      </c>
      <c r="CE20" s="897"/>
      <c r="CF20" s="898">
        <f t="shared" si="40"/>
        <v>0</v>
      </c>
      <c r="CG20" s="897"/>
      <c r="CH20" s="898">
        <f t="shared" si="41"/>
        <v>0</v>
      </c>
      <c r="CI20" s="897"/>
      <c r="CJ20" s="898">
        <f t="shared" si="42"/>
        <v>0</v>
      </c>
      <c r="CK20" s="897"/>
      <c r="CL20" s="898">
        <f t="shared" si="43"/>
        <v>0</v>
      </c>
      <c r="CM20" s="897"/>
      <c r="CN20" s="898">
        <f t="shared" si="44"/>
        <v>0</v>
      </c>
      <c r="CO20" s="897"/>
      <c r="CP20" s="898">
        <f t="shared" si="45"/>
        <v>0</v>
      </c>
      <c r="CQ20" s="897"/>
      <c r="CR20" s="898">
        <f t="shared" si="46"/>
        <v>0</v>
      </c>
      <c r="CS20" s="897"/>
      <c r="CT20" s="898">
        <f t="shared" si="47"/>
        <v>0</v>
      </c>
      <c r="CU20" s="897"/>
      <c r="CV20" s="898">
        <f t="shared" si="48"/>
        <v>0</v>
      </c>
      <c r="CW20" s="897"/>
      <c r="CX20" s="898">
        <f t="shared" si="49"/>
        <v>0</v>
      </c>
      <c r="CY20" s="897"/>
      <c r="CZ20" s="898">
        <f t="shared" si="50"/>
        <v>0</v>
      </c>
      <c r="DA20" s="897"/>
      <c r="DB20" s="898">
        <f t="shared" si="51"/>
        <v>0</v>
      </c>
      <c r="DC20" s="897"/>
      <c r="DD20" s="898">
        <f t="shared" si="52"/>
        <v>0</v>
      </c>
      <c r="DE20" s="897"/>
      <c r="DF20" s="898">
        <f t="shared" si="53"/>
        <v>0</v>
      </c>
      <c r="DG20" s="897"/>
      <c r="DH20" s="898">
        <f t="shared" si="54"/>
        <v>0</v>
      </c>
      <c r="DI20" s="897"/>
      <c r="DJ20" s="898">
        <f t="shared" si="55"/>
        <v>0</v>
      </c>
      <c r="DK20" s="897"/>
      <c r="DL20" s="898">
        <f t="shared" si="56"/>
        <v>0</v>
      </c>
      <c r="DM20" s="897"/>
      <c r="DN20" s="898">
        <f t="shared" si="57"/>
        <v>0</v>
      </c>
      <c r="DO20" s="897"/>
      <c r="DP20" s="898">
        <f t="shared" si="58"/>
        <v>0</v>
      </c>
      <c r="DQ20" s="897"/>
      <c r="DR20" s="898">
        <f t="shared" si="59"/>
        <v>0</v>
      </c>
      <c r="DS20" s="897"/>
      <c r="DT20" s="898">
        <f t="shared" si="60"/>
        <v>0</v>
      </c>
      <c r="DU20" s="897"/>
      <c r="DV20" s="898">
        <f t="shared" si="61"/>
        <v>0</v>
      </c>
      <c r="DW20" s="897"/>
      <c r="DX20" s="898">
        <f t="shared" si="62"/>
        <v>0</v>
      </c>
      <c r="DY20" s="897"/>
      <c r="DZ20" s="898">
        <f t="shared" si="63"/>
        <v>0</v>
      </c>
      <c r="EA20" s="897"/>
      <c r="EB20" s="898">
        <f t="shared" si="64"/>
        <v>0</v>
      </c>
      <c r="EC20" s="897"/>
      <c r="ED20" s="898">
        <f t="shared" si="65"/>
        <v>0</v>
      </c>
      <c r="EE20" s="897"/>
      <c r="EF20" s="898">
        <f t="shared" si="66"/>
        <v>0</v>
      </c>
      <c r="EG20" s="897"/>
      <c r="EH20" s="898">
        <f t="shared" si="67"/>
        <v>0</v>
      </c>
      <c r="EI20" s="897"/>
      <c r="EJ20" s="898">
        <f t="shared" si="68"/>
        <v>0</v>
      </c>
      <c r="EK20" s="897"/>
      <c r="EL20" s="898">
        <f t="shared" si="69"/>
        <v>0</v>
      </c>
      <c r="EM20" s="897"/>
      <c r="EN20" s="898">
        <f t="shared" si="70"/>
        <v>0</v>
      </c>
      <c r="EO20" s="897"/>
      <c r="EP20" s="898">
        <f t="shared" si="71"/>
        <v>0</v>
      </c>
      <c r="EQ20" s="897"/>
      <c r="ER20" s="898">
        <f t="shared" si="72"/>
        <v>0</v>
      </c>
      <c r="ES20" s="897"/>
      <c r="ET20" s="898">
        <f t="shared" si="73"/>
        <v>0</v>
      </c>
      <c r="EU20" s="897"/>
      <c r="EV20" s="898">
        <f t="shared" si="74"/>
        <v>0</v>
      </c>
      <c r="EW20" s="897"/>
      <c r="EX20" s="898">
        <f t="shared" si="75"/>
        <v>0</v>
      </c>
      <c r="EY20" s="897"/>
      <c r="EZ20" s="898">
        <f t="shared" si="76"/>
        <v>0</v>
      </c>
      <c r="FA20" s="897"/>
      <c r="FB20" s="898">
        <f t="shared" si="77"/>
        <v>0</v>
      </c>
      <c r="FC20" s="897"/>
      <c r="FD20" s="898">
        <f t="shared" si="78"/>
        <v>0</v>
      </c>
      <c r="FE20" s="897"/>
      <c r="FF20" s="898">
        <f t="shared" si="79"/>
        <v>0</v>
      </c>
      <c r="FG20" s="897"/>
      <c r="FH20" s="898">
        <f t="shared" si="80"/>
        <v>0</v>
      </c>
    </row>
    <row r="21" spans="3:164" ht="16.149999999999999" customHeight="1" thickBot="1" x14ac:dyDescent="0.35">
      <c r="C21" s="700">
        <v>15</v>
      </c>
      <c r="D21" s="299" t="str">
        <f>+'LP-Servicios'!P167</f>
        <v>ADICIONAL-Mov/Desm Zarand secad(1-2Rigs)</v>
      </c>
      <c r="E21" s="897"/>
      <c r="F21" s="898">
        <f t="shared" si="81"/>
        <v>0</v>
      </c>
      <c r="G21" s="897"/>
      <c r="H21" s="898">
        <f t="shared" si="82"/>
        <v>0</v>
      </c>
      <c r="I21" s="897"/>
      <c r="J21" s="898">
        <f t="shared" si="3"/>
        <v>0</v>
      </c>
      <c r="K21" s="897"/>
      <c r="L21" s="898">
        <f t="shared" si="4"/>
        <v>0</v>
      </c>
      <c r="M21" s="897"/>
      <c r="N21" s="898">
        <f t="shared" si="5"/>
        <v>0</v>
      </c>
      <c r="O21" s="897"/>
      <c r="P21" s="898">
        <f t="shared" si="6"/>
        <v>0</v>
      </c>
      <c r="Q21" s="897"/>
      <c r="R21" s="898">
        <f t="shared" si="7"/>
        <v>0</v>
      </c>
      <c r="S21" s="897"/>
      <c r="T21" s="898">
        <f t="shared" si="8"/>
        <v>0</v>
      </c>
      <c r="U21" s="897"/>
      <c r="V21" s="898">
        <f t="shared" si="9"/>
        <v>0</v>
      </c>
      <c r="W21" s="897"/>
      <c r="X21" s="898">
        <f t="shared" si="10"/>
        <v>0</v>
      </c>
      <c r="Y21" s="897"/>
      <c r="Z21" s="898">
        <f t="shared" si="11"/>
        <v>0</v>
      </c>
      <c r="AA21" s="897"/>
      <c r="AB21" s="898">
        <f t="shared" si="12"/>
        <v>0</v>
      </c>
      <c r="AC21" s="897"/>
      <c r="AD21" s="898">
        <f t="shared" si="13"/>
        <v>0</v>
      </c>
      <c r="AE21" s="897"/>
      <c r="AF21" s="898">
        <f t="shared" si="14"/>
        <v>0</v>
      </c>
      <c r="AG21" s="897"/>
      <c r="AH21" s="898">
        <f t="shared" si="15"/>
        <v>0</v>
      </c>
      <c r="AI21" s="897"/>
      <c r="AJ21" s="898">
        <f t="shared" si="16"/>
        <v>0</v>
      </c>
      <c r="AK21" s="897"/>
      <c r="AL21" s="898">
        <f t="shared" si="17"/>
        <v>0</v>
      </c>
      <c r="AM21" s="897"/>
      <c r="AN21" s="898">
        <f t="shared" si="18"/>
        <v>0</v>
      </c>
      <c r="AO21" s="897"/>
      <c r="AP21" s="898">
        <f t="shared" si="19"/>
        <v>0</v>
      </c>
      <c r="AQ21" s="897"/>
      <c r="AR21" s="898">
        <f t="shared" si="20"/>
        <v>0</v>
      </c>
      <c r="AS21" s="897"/>
      <c r="AT21" s="898">
        <f t="shared" si="21"/>
        <v>0</v>
      </c>
      <c r="AU21" s="897"/>
      <c r="AV21" s="898">
        <f t="shared" si="22"/>
        <v>0</v>
      </c>
      <c r="AW21" s="897"/>
      <c r="AX21" s="898">
        <f t="shared" si="23"/>
        <v>0</v>
      </c>
      <c r="AY21" s="897"/>
      <c r="AZ21" s="898">
        <f t="shared" si="24"/>
        <v>0</v>
      </c>
      <c r="BA21" s="897"/>
      <c r="BB21" s="898">
        <f t="shared" si="25"/>
        <v>0</v>
      </c>
      <c r="BC21" s="897"/>
      <c r="BD21" s="898">
        <f t="shared" si="26"/>
        <v>0</v>
      </c>
      <c r="BE21" s="897"/>
      <c r="BF21" s="898">
        <f t="shared" si="27"/>
        <v>0</v>
      </c>
      <c r="BG21" s="897"/>
      <c r="BH21" s="898">
        <f t="shared" si="28"/>
        <v>0</v>
      </c>
      <c r="BI21" s="897"/>
      <c r="BJ21" s="898">
        <f t="shared" si="29"/>
        <v>0</v>
      </c>
      <c r="BK21" s="897"/>
      <c r="BL21" s="898">
        <f t="shared" si="30"/>
        <v>0</v>
      </c>
      <c r="BM21" s="897"/>
      <c r="BN21" s="898">
        <f t="shared" si="31"/>
        <v>0</v>
      </c>
      <c r="BO21" s="897"/>
      <c r="BP21" s="898">
        <f t="shared" si="32"/>
        <v>0</v>
      </c>
      <c r="BQ21" s="897"/>
      <c r="BR21" s="898">
        <f t="shared" si="33"/>
        <v>0</v>
      </c>
      <c r="BS21" s="897"/>
      <c r="BT21" s="898">
        <f t="shared" si="34"/>
        <v>0</v>
      </c>
      <c r="BU21" s="897"/>
      <c r="BV21" s="898">
        <f t="shared" si="35"/>
        <v>0</v>
      </c>
      <c r="BW21" s="897"/>
      <c r="BX21" s="898">
        <f t="shared" si="36"/>
        <v>0</v>
      </c>
      <c r="BY21" s="897"/>
      <c r="BZ21" s="898">
        <f t="shared" si="37"/>
        <v>0</v>
      </c>
      <c r="CA21" s="897"/>
      <c r="CB21" s="898">
        <f t="shared" si="38"/>
        <v>0</v>
      </c>
      <c r="CC21" s="897"/>
      <c r="CD21" s="898">
        <f t="shared" si="39"/>
        <v>0</v>
      </c>
      <c r="CE21" s="897"/>
      <c r="CF21" s="898">
        <f t="shared" si="40"/>
        <v>0</v>
      </c>
      <c r="CG21" s="897"/>
      <c r="CH21" s="898">
        <f t="shared" si="41"/>
        <v>0</v>
      </c>
      <c r="CI21" s="897"/>
      <c r="CJ21" s="898">
        <f t="shared" si="42"/>
        <v>0</v>
      </c>
      <c r="CK21" s="897"/>
      <c r="CL21" s="898">
        <f t="shared" si="43"/>
        <v>0</v>
      </c>
      <c r="CM21" s="897"/>
      <c r="CN21" s="898">
        <f t="shared" si="44"/>
        <v>0</v>
      </c>
      <c r="CO21" s="897"/>
      <c r="CP21" s="898">
        <f t="shared" si="45"/>
        <v>0</v>
      </c>
      <c r="CQ21" s="897"/>
      <c r="CR21" s="898">
        <f t="shared" si="46"/>
        <v>0</v>
      </c>
      <c r="CS21" s="897"/>
      <c r="CT21" s="898">
        <f t="shared" si="47"/>
        <v>0</v>
      </c>
      <c r="CU21" s="897"/>
      <c r="CV21" s="898">
        <f t="shared" si="48"/>
        <v>0</v>
      </c>
      <c r="CW21" s="897"/>
      <c r="CX21" s="898">
        <f t="shared" si="49"/>
        <v>0</v>
      </c>
      <c r="CY21" s="897"/>
      <c r="CZ21" s="898">
        <f t="shared" si="50"/>
        <v>0</v>
      </c>
      <c r="DA21" s="897"/>
      <c r="DB21" s="898">
        <f t="shared" si="51"/>
        <v>0</v>
      </c>
      <c r="DC21" s="897"/>
      <c r="DD21" s="898">
        <f t="shared" si="52"/>
        <v>0</v>
      </c>
      <c r="DE21" s="897"/>
      <c r="DF21" s="898">
        <f t="shared" si="53"/>
        <v>0</v>
      </c>
      <c r="DG21" s="897"/>
      <c r="DH21" s="898">
        <f t="shared" si="54"/>
        <v>0</v>
      </c>
      <c r="DI21" s="897"/>
      <c r="DJ21" s="898">
        <f t="shared" si="55"/>
        <v>0</v>
      </c>
      <c r="DK21" s="897"/>
      <c r="DL21" s="898">
        <f t="shared" si="56"/>
        <v>0</v>
      </c>
      <c r="DM21" s="897"/>
      <c r="DN21" s="898">
        <f t="shared" si="57"/>
        <v>0</v>
      </c>
      <c r="DO21" s="897"/>
      <c r="DP21" s="898">
        <f t="shared" si="58"/>
        <v>0</v>
      </c>
      <c r="DQ21" s="897"/>
      <c r="DR21" s="898">
        <f t="shared" si="59"/>
        <v>0</v>
      </c>
      <c r="DS21" s="897"/>
      <c r="DT21" s="898">
        <f t="shared" si="60"/>
        <v>0</v>
      </c>
      <c r="DU21" s="897"/>
      <c r="DV21" s="898">
        <f t="shared" si="61"/>
        <v>0</v>
      </c>
      <c r="DW21" s="897"/>
      <c r="DX21" s="898">
        <f t="shared" si="62"/>
        <v>0</v>
      </c>
      <c r="DY21" s="897"/>
      <c r="DZ21" s="898">
        <f t="shared" si="63"/>
        <v>0</v>
      </c>
      <c r="EA21" s="897"/>
      <c r="EB21" s="898">
        <f t="shared" si="64"/>
        <v>0</v>
      </c>
      <c r="EC21" s="897"/>
      <c r="ED21" s="898">
        <f t="shared" si="65"/>
        <v>0</v>
      </c>
      <c r="EE21" s="897"/>
      <c r="EF21" s="898">
        <f t="shared" si="66"/>
        <v>0</v>
      </c>
      <c r="EG21" s="897"/>
      <c r="EH21" s="898">
        <f t="shared" si="67"/>
        <v>0</v>
      </c>
      <c r="EI21" s="897"/>
      <c r="EJ21" s="898">
        <f t="shared" si="68"/>
        <v>0</v>
      </c>
      <c r="EK21" s="897"/>
      <c r="EL21" s="898">
        <f t="shared" si="69"/>
        <v>0</v>
      </c>
      <c r="EM21" s="897"/>
      <c r="EN21" s="898">
        <f t="shared" si="70"/>
        <v>0</v>
      </c>
      <c r="EO21" s="897"/>
      <c r="EP21" s="898">
        <f t="shared" si="71"/>
        <v>0</v>
      </c>
      <c r="EQ21" s="897"/>
      <c r="ER21" s="898">
        <f t="shared" si="72"/>
        <v>0</v>
      </c>
      <c r="ES21" s="897"/>
      <c r="ET21" s="898">
        <f t="shared" si="73"/>
        <v>0</v>
      </c>
      <c r="EU21" s="897"/>
      <c r="EV21" s="898">
        <f t="shared" si="74"/>
        <v>0</v>
      </c>
      <c r="EW21" s="897"/>
      <c r="EX21" s="898">
        <f t="shared" si="75"/>
        <v>0</v>
      </c>
      <c r="EY21" s="897"/>
      <c r="EZ21" s="898">
        <f t="shared" si="76"/>
        <v>0</v>
      </c>
      <c r="FA21" s="897"/>
      <c r="FB21" s="898">
        <f t="shared" si="77"/>
        <v>0</v>
      </c>
      <c r="FC21" s="897"/>
      <c r="FD21" s="898">
        <f t="shared" si="78"/>
        <v>0</v>
      </c>
      <c r="FE21" s="897"/>
      <c r="FF21" s="898">
        <f t="shared" si="79"/>
        <v>0</v>
      </c>
      <c r="FG21" s="897"/>
      <c r="FH21" s="898">
        <f t="shared" si="80"/>
        <v>0</v>
      </c>
    </row>
    <row r="22" spans="3:164" ht="16.149999999999999" customHeight="1" thickBot="1" x14ac:dyDescent="0.35">
      <c r="C22" s="700">
        <v>16</v>
      </c>
      <c r="D22" s="300" t="str">
        <f>+'LP-Servicios'!P168</f>
        <v>ADICIONAL-Mov/Desmov Compresor(1-2Rigs)</v>
      </c>
      <c r="E22" s="897"/>
      <c r="F22" s="898">
        <f t="shared" si="81"/>
        <v>0</v>
      </c>
      <c r="G22" s="897"/>
      <c r="H22" s="898">
        <f t="shared" si="82"/>
        <v>0</v>
      </c>
      <c r="I22" s="897"/>
      <c r="J22" s="898">
        <f t="shared" si="3"/>
        <v>0</v>
      </c>
      <c r="K22" s="897"/>
      <c r="L22" s="898">
        <f t="shared" si="4"/>
        <v>0</v>
      </c>
      <c r="M22" s="897"/>
      <c r="N22" s="898">
        <f t="shared" si="5"/>
        <v>0</v>
      </c>
      <c r="O22" s="897"/>
      <c r="P22" s="898">
        <f t="shared" si="6"/>
        <v>0</v>
      </c>
      <c r="Q22" s="897"/>
      <c r="R22" s="898">
        <f t="shared" si="7"/>
        <v>0</v>
      </c>
      <c r="S22" s="897"/>
      <c r="T22" s="898">
        <f t="shared" si="8"/>
        <v>0</v>
      </c>
      <c r="U22" s="897"/>
      <c r="V22" s="898">
        <f t="shared" si="9"/>
        <v>0</v>
      </c>
      <c r="W22" s="897"/>
      <c r="X22" s="898">
        <f t="shared" si="10"/>
        <v>0</v>
      </c>
      <c r="Y22" s="897"/>
      <c r="Z22" s="898">
        <f t="shared" si="11"/>
        <v>0</v>
      </c>
      <c r="AA22" s="897"/>
      <c r="AB22" s="898">
        <f t="shared" si="12"/>
        <v>0</v>
      </c>
      <c r="AC22" s="897"/>
      <c r="AD22" s="898">
        <f t="shared" si="13"/>
        <v>0</v>
      </c>
      <c r="AE22" s="897"/>
      <c r="AF22" s="898">
        <f t="shared" si="14"/>
        <v>0</v>
      </c>
      <c r="AG22" s="897"/>
      <c r="AH22" s="898">
        <f t="shared" si="15"/>
        <v>0</v>
      </c>
      <c r="AI22" s="897"/>
      <c r="AJ22" s="898">
        <f t="shared" si="16"/>
        <v>0</v>
      </c>
      <c r="AK22" s="897"/>
      <c r="AL22" s="898">
        <f t="shared" si="17"/>
        <v>0</v>
      </c>
      <c r="AM22" s="897"/>
      <c r="AN22" s="898">
        <f t="shared" si="18"/>
        <v>0</v>
      </c>
      <c r="AO22" s="897"/>
      <c r="AP22" s="898">
        <f t="shared" si="19"/>
        <v>0</v>
      </c>
      <c r="AQ22" s="897"/>
      <c r="AR22" s="898">
        <f t="shared" si="20"/>
        <v>0</v>
      </c>
      <c r="AS22" s="897"/>
      <c r="AT22" s="898">
        <f t="shared" si="21"/>
        <v>0</v>
      </c>
      <c r="AU22" s="897"/>
      <c r="AV22" s="898">
        <f t="shared" si="22"/>
        <v>0</v>
      </c>
      <c r="AW22" s="897"/>
      <c r="AX22" s="898">
        <f t="shared" si="23"/>
        <v>0</v>
      </c>
      <c r="AY22" s="897"/>
      <c r="AZ22" s="898">
        <f t="shared" si="24"/>
        <v>0</v>
      </c>
      <c r="BA22" s="897"/>
      <c r="BB22" s="898">
        <f t="shared" si="25"/>
        <v>0</v>
      </c>
      <c r="BC22" s="897"/>
      <c r="BD22" s="898">
        <f t="shared" si="26"/>
        <v>0</v>
      </c>
      <c r="BE22" s="897"/>
      <c r="BF22" s="898">
        <f t="shared" si="27"/>
        <v>0</v>
      </c>
      <c r="BG22" s="897"/>
      <c r="BH22" s="898">
        <f t="shared" si="28"/>
        <v>0</v>
      </c>
      <c r="BI22" s="897"/>
      <c r="BJ22" s="898">
        <f t="shared" si="29"/>
        <v>0</v>
      </c>
      <c r="BK22" s="897"/>
      <c r="BL22" s="898">
        <f t="shared" si="30"/>
        <v>0</v>
      </c>
      <c r="BM22" s="897"/>
      <c r="BN22" s="898">
        <f t="shared" si="31"/>
        <v>0</v>
      </c>
      <c r="BO22" s="897"/>
      <c r="BP22" s="898">
        <f t="shared" si="32"/>
        <v>0</v>
      </c>
      <c r="BQ22" s="897"/>
      <c r="BR22" s="898">
        <f t="shared" si="33"/>
        <v>0</v>
      </c>
      <c r="BS22" s="897"/>
      <c r="BT22" s="898">
        <f t="shared" si="34"/>
        <v>0</v>
      </c>
      <c r="BU22" s="897"/>
      <c r="BV22" s="898">
        <f t="shared" si="35"/>
        <v>0</v>
      </c>
      <c r="BW22" s="897"/>
      <c r="BX22" s="898">
        <f t="shared" si="36"/>
        <v>0</v>
      </c>
      <c r="BY22" s="897"/>
      <c r="BZ22" s="898">
        <f t="shared" si="37"/>
        <v>0</v>
      </c>
      <c r="CA22" s="897"/>
      <c r="CB22" s="898">
        <f t="shared" si="38"/>
        <v>0</v>
      </c>
      <c r="CC22" s="897"/>
      <c r="CD22" s="898">
        <f t="shared" si="39"/>
        <v>0</v>
      </c>
      <c r="CE22" s="897"/>
      <c r="CF22" s="898">
        <f t="shared" si="40"/>
        <v>0</v>
      </c>
      <c r="CG22" s="897"/>
      <c r="CH22" s="898">
        <f t="shared" si="41"/>
        <v>0</v>
      </c>
      <c r="CI22" s="897"/>
      <c r="CJ22" s="898">
        <f t="shared" si="42"/>
        <v>0</v>
      </c>
      <c r="CK22" s="897"/>
      <c r="CL22" s="898">
        <f t="shared" si="43"/>
        <v>0</v>
      </c>
      <c r="CM22" s="897"/>
      <c r="CN22" s="898">
        <f t="shared" si="44"/>
        <v>0</v>
      </c>
      <c r="CO22" s="897"/>
      <c r="CP22" s="898">
        <f t="shared" si="45"/>
        <v>0</v>
      </c>
      <c r="CQ22" s="897"/>
      <c r="CR22" s="898">
        <f t="shared" si="46"/>
        <v>0</v>
      </c>
      <c r="CS22" s="897"/>
      <c r="CT22" s="898">
        <f t="shared" si="47"/>
        <v>0</v>
      </c>
      <c r="CU22" s="897"/>
      <c r="CV22" s="898">
        <f t="shared" si="48"/>
        <v>0</v>
      </c>
      <c r="CW22" s="897"/>
      <c r="CX22" s="898">
        <f t="shared" si="49"/>
        <v>0</v>
      </c>
      <c r="CY22" s="897"/>
      <c r="CZ22" s="898">
        <f t="shared" si="50"/>
        <v>0</v>
      </c>
      <c r="DA22" s="897"/>
      <c r="DB22" s="898">
        <f t="shared" si="51"/>
        <v>0</v>
      </c>
      <c r="DC22" s="897"/>
      <c r="DD22" s="898">
        <f t="shared" si="52"/>
        <v>0</v>
      </c>
      <c r="DE22" s="897"/>
      <c r="DF22" s="898">
        <f t="shared" si="53"/>
        <v>0</v>
      </c>
      <c r="DG22" s="897"/>
      <c r="DH22" s="898">
        <f t="shared" si="54"/>
        <v>0</v>
      </c>
      <c r="DI22" s="897"/>
      <c r="DJ22" s="898">
        <f t="shared" si="55"/>
        <v>0</v>
      </c>
      <c r="DK22" s="897"/>
      <c r="DL22" s="898">
        <f t="shared" si="56"/>
        <v>0</v>
      </c>
      <c r="DM22" s="897"/>
      <c r="DN22" s="898">
        <f t="shared" si="57"/>
        <v>0</v>
      </c>
      <c r="DO22" s="897"/>
      <c r="DP22" s="898">
        <f t="shared" si="58"/>
        <v>0</v>
      </c>
      <c r="DQ22" s="897"/>
      <c r="DR22" s="898">
        <f t="shared" si="59"/>
        <v>0</v>
      </c>
      <c r="DS22" s="897"/>
      <c r="DT22" s="898">
        <f t="shared" si="60"/>
        <v>0</v>
      </c>
      <c r="DU22" s="897"/>
      <c r="DV22" s="898">
        <f t="shared" si="61"/>
        <v>0</v>
      </c>
      <c r="DW22" s="897"/>
      <c r="DX22" s="898">
        <f t="shared" si="62"/>
        <v>0</v>
      </c>
      <c r="DY22" s="897"/>
      <c r="DZ22" s="898">
        <f t="shared" si="63"/>
        <v>0</v>
      </c>
      <c r="EA22" s="897"/>
      <c r="EB22" s="898">
        <f t="shared" si="64"/>
        <v>0</v>
      </c>
      <c r="EC22" s="897"/>
      <c r="ED22" s="898">
        <f t="shared" si="65"/>
        <v>0</v>
      </c>
      <c r="EE22" s="897"/>
      <c r="EF22" s="898">
        <f t="shared" si="66"/>
        <v>0</v>
      </c>
      <c r="EG22" s="897"/>
      <c r="EH22" s="898">
        <f t="shared" si="67"/>
        <v>0</v>
      </c>
      <c r="EI22" s="897"/>
      <c r="EJ22" s="898">
        <f t="shared" si="68"/>
        <v>0</v>
      </c>
      <c r="EK22" s="897"/>
      <c r="EL22" s="898">
        <f t="shared" si="69"/>
        <v>0</v>
      </c>
      <c r="EM22" s="897"/>
      <c r="EN22" s="898">
        <f t="shared" si="70"/>
        <v>0</v>
      </c>
      <c r="EO22" s="897"/>
      <c r="EP22" s="898">
        <f t="shared" si="71"/>
        <v>0</v>
      </c>
      <c r="EQ22" s="897"/>
      <c r="ER22" s="898">
        <f t="shared" si="72"/>
        <v>0</v>
      </c>
      <c r="ES22" s="897"/>
      <c r="ET22" s="898">
        <f t="shared" si="73"/>
        <v>0</v>
      </c>
      <c r="EU22" s="897"/>
      <c r="EV22" s="898">
        <f t="shared" si="74"/>
        <v>0</v>
      </c>
      <c r="EW22" s="897"/>
      <c r="EX22" s="898">
        <f t="shared" si="75"/>
        <v>0</v>
      </c>
      <c r="EY22" s="897"/>
      <c r="EZ22" s="898">
        <f t="shared" si="76"/>
        <v>0</v>
      </c>
      <c r="FA22" s="897"/>
      <c r="FB22" s="898">
        <f t="shared" si="77"/>
        <v>0</v>
      </c>
      <c r="FC22" s="897"/>
      <c r="FD22" s="898">
        <f t="shared" si="78"/>
        <v>0</v>
      </c>
      <c r="FE22" s="897"/>
      <c r="FF22" s="898">
        <f t="shared" si="79"/>
        <v>0</v>
      </c>
      <c r="FG22" s="897"/>
      <c r="FH22" s="898">
        <f t="shared" si="80"/>
        <v>0</v>
      </c>
    </row>
    <row r="23" spans="3:164" ht="16.149999999999999" customHeight="1" thickBot="1" x14ac:dyDescent="0.35">
      <c r="C23" s="700">
        <v>17</v>
      </c>
      <c r="D23" s="299" t="str">
        <f>+'LP-Servicios'!P169</f>
        <v>ADICIONAL-Mov/Desmov Manifold(1-2Rigs)</v>
      </c>
      <c r="E23" s="897"/>
      <c r="F23" s="898">
        <f t="shared" si="81"/>
        <v>0</v>
      </c>
      <c r="G23" s="897"/>
      <c r="H23" s="898">
        <f t="shared" si="82"/>
        <v>0</v>
      </c>
      <c r="I23" s="897"/>
      <c r="J23" s="898">
        <f t="shared" si="3"/>
        <v>0</v>
      </c>
      <c r="K23" s="897"/>
      <c r="L23" s="898">
        <f t="shared" si="4"/>
        <v>0</v>
      </c>
      <c r="M23" s="897"/>
      <c r="N23" s="898">
        <f t="shared" si="5"/>
        <v>0</v>
      </c>
      <c r="O23" s="897"/>
      <c r="P23" s="898">
        <f t="shared" si="6"/>
        <v>0</v>
      </c>
      <c r="Q23" s="897"/>
      <c r="R23" s="898">
        <f t="shared" si="7"/>
        <v>0</v>
      </c>
      <c r="S23" s="897"/>
      <c r="T23" s="898">
        <f t="shared" si="8"/>
        <v>0</v>
      </c>
      <c r="U23" s="897"/>
      <c r="V23" s="898">
        <f t="shared" si="9"/>
        <v>0</v>
      </c>
      <c r="W23" s="897"/>
      <c r="X23" s="898">
        <f t="shared" si="10"/>
        <v>0</v>
      </c>
      <c r="Y23" s="897"/>
      <c r="Z23" s="898">
        <f t="shared" si="11"/>
        <v>0</v>
      </c>
      <c r="AA23" s="897"/>
      <c r="AB23" s="898">
        <f t="shared" si="12"/>
        <v>0</v>
      </c>
      <c r="AC23" s="897"/>
      <c r="AD23" s="898">
        <f t="shared" si="13"/>
        <v>0</v>
      </c>
      <c r="AE23" s="897"/>
      <c r="AF23" s="898">
        <f t="shared" si="14"/>
        <v>0</v>
      </c>
      <c r="AG23" s="897"/>
      <c r="AH23" s="898">
        <f t="shared" si="15"/>
        <v>0</v>
      </c>
      <c r="AI23" s="897"/>
      <c r="AJ23" s="898">
        <f t="shared" si="16"/>
        <v>0</v>
      </c>
      <c r="AK23" s="897"/>
      <c r="AL23" s="898">
        <f t="shared" si="17"/>
        <v>0</v>
      </c>
      <c r="AM23" s="897"/>
      <c r="AN23" s="898">
        <f t="shared" si="18"/>
        <v>0</v>
      </c>
      <c r="AO23" s="897"/>
      <c r="AP23" s="898">
        <f t="shared" si="19"/>
        <v>0</v>
      </c>
      <c r="AQ23" s="897"/>
      <c r="AR23" s="898">
        <f t="shared" si="20"/>
        <v>0</v>
      </c>
      <c r="AS23" s="897"/>
      <c r="AT23" s="898">
        <f t="shared" si="21"/>
        <v>0</v>
      </c>
      <c r="AU23" s="897"/>
      <c r="AV23" s="898">
        <f t="shared" si="22"/>
        <v>0</v>
      </c>
      <c r="AW23" s="897"/>
      <c r="AX23" s="898">
        <f t="shared" si="23"/>
        <v>0</v>
      </c>
      <c r="AY23" s="897"/>
      <c r="AZ23" s="898">
        <f t="shared" si="24"/>
        <v>0</v>
      </c>
      <c r="BA23" s="897"/>
      <c r="BB23" s="898">
        <f t="shared" si="25"/>
        <v>0</v>
      </c>
      <c r="BC23" s="897"/>
      <c r="BD23" s="898">
        <f t="shared" si="26"/>
        <v>0</v>
      </c>
      <c r="BE23" s="897"/>
      <c r="BF23" s="898">
        <f t="shared" si="27"/>
        <v>0</v>
      </c>
      <c r="BG23" s="897"/>
      <c r="BH23" s="898">
        <f t="shared" si="28"/>
        <v>0</v>
      </c>
      <c r="BI23" s="897"/>
      <c r="BJ23" s="898">
        <f t="shared" si="29"/>
        <v>0</v>
      </c>
      <c r="BK23" s="897"/>
      <c r="BL23" s="898">
        <f t="shared" si="30"/>
        <v>0</v>
      </c>
      <c r="BM23" s="897"/>
      <c r="BN23" s="898">
        <f t="shared" si="31"/>
        <v>0</v>
      </c>
      <c r="BO23" s="897"/>
      <c r="BP23" s="898">
        <f t="shared" si="32"/>
        <v>0</v>
      </c>
      <c r="BQ23" s="897"/>
      <c r="BR23" s="898">
        <f t="shared" si="33"/>
        <v>0</v>
      </c>
      <c r="BS23" s="897"/>
      <c r="BT23" s="898">
        <f t="shared" si="34"/>
        <v>0</v>
      </c>
      <c r="BU23" s="897"/>
      <c r="BV23" s="898">
        <f t="shared" si="35"/>
        <v>0</v>
      </c>
      <c r="BW23" s="897"/>
      <c r="BX23" s="898">
        <f t="shared" si="36"/>
        <v>0</v>
      </c>
      <c r="BY23" s="897"/>
      <c r="BZ23" s="898">
        <f t="shared" si="37"/>
        <v>0</v>
      </c>
      <c r="CA23" s="897"/>
      <c r="CB23" s="898">
        <f t="shared" si="38"/>
        <v>0</v>
      </c>
      <c r="CC23" s="897"/>
      <c r="CD23" s="898">
        <f t="shared" si="39"/>
        <v>0</v>
      </c>
      <c r="CE23" s="897"/>
      <c r="CF23" s="898">
        <f t="shared" si="40"/>
        <v>0</v>
      </c>
      <c r="CG23" s="897"/>
      <c r="CH23" s="898">
        <f t="shared" si="41"/>
        <v>0</v>
      </c>
      <c r="CI23" s="897"/>
      <c r="CJ23" s="898">
        <f t="shared" si="42"/>
        <v>0</v>
      </c>
      <c r="CK23" s="897"/>
      <c r="CL23" s="898">
        <f t="shared" si="43"/>
        <v>0</v>
      </c>
      <c r="CM23" s="897"/>
      <c r="CN23" s="898">
        <f t="shared" si="44"/>
        <v>0</v>
      </c>
      <c r="CO23" s="897"/>
      <c r="CP23" s="898">
        <f t="shared" si="45"/>
        <v>0</v>
      </c>
      <c r="CQ23" s="897"/>
      <c r="CR23" s="898">
        <f t="shared" si="46"/>
        <v>0</v>
      </c>
      <c r="CS23" s="897"/>
      <c r="CT23" s="898">
        <f t="shared" si="47"/>
        <v>0</v>
      </c>
      <c r="CU23" s="897"/>
      <c r="CV23" s="898">
        <f t="shared" si="48"/>
        <v>0</v>
      </c>
      <c r="CW23" s="897"/>
      <c r="CX23" s="898">
        <f t="shared" si="49"/>
        <v>0</v>
      </c>
      <c r="CY23" s="897"/>
      <c r="CZ23" s="898">
        <f t="shared" si="50"/>
        <v>0</v>
      </c>
      <c r="DA23" s="897"/>
      <c r="DB23" s="898">
        <f t="shared" si="51"/>
        <v>0</v>
      </c>
      <c r="DC23" s="897"/>
      <c r="DD23" s="898">
        <f t="shared" si="52"/>
        <v>0</v>
      </c>
      <c r="DE23" s="897"/>
      <c r="DF23" s="898">
        <f t="shared" si="53"/>
        <v>0</v>
      </c>
      <c r="DG23" s="897"/>
      <c r="DH23" s="898">
        <f t="shared" si="54"/>
        <v>0</v>
      </c>
      <c r="DI23" s="897"/>
      <c r="DJ23" s="898">
        <f t="shared" si="55"/>
        <v>0</v>
      </c>
      <c r="DK23" s="897"/>
      <c r="DL23" s="898">
        <f t="shared" si="56"/>
        <v>0</v>
      </c>
      <c r="DM23" s="897"/>
      <c r="DN23" s="898">
        <f t="shared" si="57"/>
        <v>0</v>
      </c>
      <c r="DO23" s="897"/>
      <c r="DP23" s="898">
        <f t="shared" si="58"/>
        <v>0</v>
      </c>
      <c r="DQ23" s="897"/>
      <c r="DR23" s="898">
        <f t="shared" si="59"/>
        <v>0</v>
      </c>
      <c r="DS23" s="897"/>
      <c r="DT23" s="898">
        <f t="shared" si="60"/>
        <v>0</v>
      </c>
      <c r="DU23" s="897"/>
      <c r="DV23" s="898">
        <f t="shared" si="61"/>
        <v>0</v>
      </c>
      <c r="DW23" s="897"/>
      <c r="DX23" s="898">
        <f t="shared" si="62"/>
        <v>0</v>
      </c>
      <c r="DY23" s="897"/>
      <c r="DZ23" s="898">
        <f t="shared" si="63"/>
        <v>0</v>
      </c>
      <c r="EA23" s="897"/>
      <c r="EB23" s="898">
        <f t="shared" si="64"/>
        <v>0</v>
      </c>
      <c r="EC23" s="897"/>
      <c r="ED23" s="898">
        <f t="shared" si="65"/>
        <v>0</v>
      </c>
      <c r="EE23" s="897"/>
      <c r="EF23" s="898">
        <f t="shared" si="66"/>
        <v>0</v>
      </c>
      <c r="EG23" s="897"/>
      <c r="EH23" s="898">
        <f t="shared" si="67"/>
        <v>0</v>
      </c>
      <c r="EI23" s="897"/>
      <c r="EJ23" s="898">
        <f t="shared" si="68"/>
        <v>0</v>
      </c>
      <c r="EK23" s="897"/>
      <c r="EL23" s="898">
        <f t="shared" si="69"/>
        <v>0</v>
      </c>
      <c r="EM23" s="897"/>
      <c r="EN23" s="898">
        <f t="shared" si="70"/>
        <v>0</v>
      </c>
      <c r="EO23" s="897"/>
      <c r="EP23" s="898">
        <f t="shared" si="71"/>
        <v>0</v>
      </c>
      <c r="EQ23" s="897"/>
      <c r="ER23" s="898">
        <f t="shared" si="72"/>
        <v>0</v>
      </c>
      <c r="ES23" s="897"/>
      <c r="ET23" s="898">
        <f t="shared" si="73"/>
        <v>0</v>
      </c>
      <c r="EU23" s="897"/>
      <c r="EV23" s="898">
        <f t="shared" si="74"/>
        <v>0</v>
      </c>
      <c r="EW23" s="897"/>
      <c r="EX23" s="898">
        <f t="shared" si="75"/>
        <v>0</v>
      </c>
      <c r="EY23" s="897"/>
      <c r="EZ23" s="898">
        <f t="shared" si="76"/>
        <v>0</v>
      </c>
      <c r="FA23" s="897"/>
      <c r="FB23" s="898">
        <f t="shared" si="77"/>
        <v>0</v>
      </c>
      <c r="FC23" s="897"/>
      <c r="FD23" s="898">
        <f t="shared" si="78"/>
        <v>0</v>
      </c>
      <c r="FE23" s="897"/>
      <c r="FF23" s="898">
        <f t="shared" si="79"/>
        <v>0</v>
      </c>
      <c r="FG23" s="897"/>
      <c r="FH23" s="898">
        <f t="shared" si="80"/>
        <v>0</v>
      </c>
    </row>
    <row r="24" spans="3:164" ht="16.149999999999999" customHeight="1" thickBot="1" x14ac:dyDescent="0.35">
      <c r="C24" s="700">
        <v>18</v>
      </c>
      <c r="D24" s="300" t="str">
        <f>+'LP-Servicios'!P170</f>
        <v>ADICIONAL-Tanque CaCl2 Std By(1-2Rigs)</v>
      </c>
      <c r="E24" s="897"/>
      <c r="F24" s="898">
        <f t="shared" si="81"/>
        <v>0</v>
      </c>
      <c r="G24" s="897"/>
      <c r="H24" s="898">
        <f t="shared" si="82"/>
        <v>0</v>
      </c>
      <c r="I24" s="897"/>
      <c r="J24" s="898">
        <f t="shared" si="3"/>
        <v>0</v>
      </c>
      <c r="K24" s="897"/>
      <c r="L24" s="898">
        <f t="shared" si="4"/>
        <v>0</v>
      </c>
      <c r="M24" s="897"/>
      <c r="N24" s="898">
        <f t="shared" si="5"/>
        <v>0</v>
      </c>
      <c r="O24" s="897"/>
      <c r="P24" s="898">
        <f t="shared" si="6"/>
        <v>0</v>
      </c>
      <c r="Q24" s="897"/>
      <c r="R24" s="898">
        <f t="shared" si="7"/>
        <v>0</v>
      </c>
      <c r="S24" s="897"/>
      <c r="T24" s="898">
        <f t="shared" si="8"/>
        <v>0</v>
      </c>
      <c r="U24" s="897"/>
      <c r="V24" s="898">
        <f t="shared" si="9"/>
        <v>0</v>
      </c>
      <c r="W24" s="897"/>
      <c r="X24" s="898">
        <f t="shared" si="10"/>
        <v>0</v>
      </c>
      <c r="Y24" s="897"/>
      <c r="Z24" s="898">
        <f t="shared" si="11"/>
        <v>0</v>
      </c>
      <c r="AA24" s="897"/>
      <c r="AB24" s="898">
        <f t="shared" si="12"/>
        <v>0</v>
      </c>
      <c r="AC24" s="897"/>
      <c r="AD24" s="898">
        <f t="shared" si="13"/>
        <v>0</v>
      </c>
      <c r="AE24" s="897"/>
      <c r="AF24" s="898">
        <f t="shared" si="14"/>
        <v>0</v>
      </c>
      <c r="AG24" s="897"/>
      <c r="AH24" s="898">
        <f t="shared" si="15"/>
        <v>0</v>
      </c>
      <c r="AI24" s="897"/>
      <c r="AJ24" s="898">
        <f t="shared" si="16"/>
        <v>0</v>
      </c>
      <c r="AK24" s="897"/>
      <c r="AL24" s="898">
        <f t="shared" si="17"/>
        <v>0</v>
      </c>
      <c r="AM24" s="897"/>
      <c r="AN24" s="898">
        <f t="shared" si="18"/>
        <v>0</v>
      </c>
      <c r="AO24" s="897"/>
      <c r="AP24" s="898">
        <f t="shared" si="19"/>
        <v>0</v>
      </c>
      <c r="AQ24" s="897"/>
      <c r="AR24" s="898">
        <f t="shared" si="20"/>
        <v>0</v>
      </c>
      <c r="AS24" s="897"/>
      <c r="AT24" s="898">
        <f t="shared" si="21"/>
        <v>0</v>
      </c>
      <c r="AU24" s="897"/>
      <c r="AV24" s="898">
        <f t="shared" si="22"/>
        <v>0</v>
      </c>
      <c r="AW24" s="897"/>
      <c r="AX24" s="898">
        <f t="shared" si="23"/>
        <v>0</v>
      </c>
      <c r="AY24" s="897"/>
      <c r="AZ24" s="898">
        <f t="shared" si="24"/>
        <v>0</v>
      </c>
      <c r="BA24" s="897"/>
      <c r="BB24" s="898">
        <f t="shared" si="25"/>
        <v>0</v>
      </c>
      <c r="BC24" s="897"/>
      <c r="BD24" s="898">
        <f t="shared" si="26"/>
        <v>0</v>
      </c>
      <c r="BE24" s="897"/>
      <c r="BF24" s="898">
        <f t="shared" si="27"/>
        <v>0</v>
      </c>
      <c r="BG24" s="897"/>
      <c r="BH24" s="898">
        <f t="shared" si="28"/>
        <v>0</v>
      </c>
      <c r="BI24" s="897"/>
      <c r="BJ24" s="898">
        <f t="shared" si="29"/>
        <v>0</v>
      </c>
      <c r="BK24" s="897"/>
      <c r="BL24" s="898">
        <f t="shared" si="30"/>
        <v>0</v>
      </c>
      <c r="BM24" s="897"/>
      <c r="BN24" s="898">
        <f t="shared" si="31"/>
        <v>0</v>
      </c>
      <c r="BO24" s="897"/>
      <c r="BP24" s="898">
        <f t="shared" si="32"/>
        <v>0</v>
      </c>
      <c r="BQ24" s="897"/>
      <c r="BR24" s="898">
        <f t="shared" si="33"/>
        <v>0</v>
      </c>
      <c r="BS24" s="897"/>
      <c r="BT24" s="898">
        <f t="shared" si="34"/>
        <v>0</v>
      </c>
      <c r="BU24" s="897"/>
      <c r="BV24" s="898">
        <f t="shared" si="35"/>
        <v>0</v>
      </c>
      <c r="BW24" s="897"/>
      <c r="BX24" s="898">
        <f t="shared" si="36"/>
        <v>0</v>
      </c>
      <c r="BY24" s="897"/>
      <c r="BZ24" s="898">
        <f t="shared" si="37"/>
        <v>0</v>
      </c>
      <c r="CA24" s="897"/>
      <c r="CB24" s="898">
        <f t="shared" si="38"/>
        <v>0</v>
      </c>
      <c r="CC24" s="897"/>
      <c r="CD24" s="898">
        <f t="shared" si="39"/>
        <v>0</v>
      </c>
      <c r="CE24" s="897"/>
      <c r="CF24" s="898">
        <f t="shared" si="40"/>
        <v>0</v>
      </c>
      <c r="CG24" s="897"/>
      <c r="CH24" s="898">
        <f t="shared" si="41"/>
        <v>0</v>
      </c>
      <c r="CI24" s="897"/>
      <c r="CJ24" s="898">
        <f t="shared" si="42"/>
        <v>0</v>
      </c>
      <c r="CK24" s="897"/>
      <c r="CL24" s="898">
        <f t="shared" si="43"/>
        <v>0</v>
      </c>
      <c r="CM24" s="897"/>
      <c r="CN24" s="898">
        <f t="shared" si="44"/>
        <v>0</v>
      </c>
      <c r="CO24" s="897"/>
      <c r="CP24" s="898">
        <f t="shared" si="45"/>
        <v>0</v>
      </c>
      <c r="CQ24" s="897"/>
      <c r="CR24" s="898">
        <f t="shared" si="46"/>
        <v>0</v>
      </c>
      <c r="CS24" s="897"/>
      <c r="CT24" s="898">
        <f t="shared" si="47"/>
        <v>0</v>
      </c>
      <c r="CU24" s="897"/>
      <c r="CV24" s="898">
        <f t="shared" si="48"/>
        <v>0</v>
      </c>
      <c r="CW24" s="897"/>
      <c r="CX24" s="898">
        <f t="shared" si="49"/>
        <v>0</v>
      </c>
      <c r="CY24" s="897"/>
      <c r="CZ24" s="898">
        <f t="shared" si="50"/>
        <v>0</v>
      </c>
      <c r="DA24" s="897"/>
      <c r="DB24" s="898">
        <f t="shared" si="51"/>
        <v>0</v>
      </c>
      <c r="DC24" s="897"/>
      <c r="DD24" s="898">
        <f t="shared" si="52"/>
        <v>0</v>
      </c>
      <c r="DE24" s="897"/>
      <c r="DF24" s="898">
        <f t="shared" si="53"/>
        <v>0</v>
      </c>
      <c r="DG24" s="897"/>
      <c r="DH24" s="898">
        <f t="shared" si="54"/>
        <v>0</v>
      </c>
      <c r="DI24" s="897"/>
      <c r="DJ24" s="898">
        <f t="shared" si="55"/>
        <v>0</v>
      </c>
      <c r="DK24" s="897"/>
      <c r="DL24" s="898">
        <f t="shared" si="56"/>
        <v>0</v>
      </c>
      <c r="DM24" s="897"/>
      <c r="DN24" s="898">
        <f t="shared" si="57"/>
        <v>0</v>
      </c>
      <c r="DO24" s="897"/>
      <c r="DP24" s="898">
        <f t="shared" si="58"/>
        <v>0</v>
      </c>
      <c r="DQ24" s="897"/>
      <c r="DR24" s="898">
        <f t="shared" si="59"/>
        <v>0</v>
      </c>
      <c r="DS24" s="897"/>
      <c r="DT24" s="898">
        <f t="shared" si="60"/>
        <v>0</v>
      </c>
      <c r="DU24" s="897"/>
      <c r="DV24" s="898">
        <f t="shared" si="61"/>
        <v>0</v>
      </c>
      <c r="DW24" s="897"/>
      <c r="DX24" s="898">
        <f t="shared" si="62"/>
        <v>0</v>
      </c>
      <c r="DY24" s="897"/>
      <c r="DZ24" s="898">
        <f t="shared" si="63"/>
        <v>0</v>
      </c>
      <c r="EA24" s="897"/>
      <c r="EB24" s="898">
        <f t="shared" si="64"/>
        <v>0</v>
      </c>
      <c r="EC24" s="897"/>
      <c r="ED24" s="898">
        <f t="shared" si="65"/>
        <v>0</v>
      </c>
      <c r="EE24" s="897"/>
      <c r="EF24" s="898">
        <f t="shared" si="66"/>
        <v>0</v>
      </c>
      <c r="EG24" s="897"/>
      <c r="EH24" s="898">
        <f t="shared" si="67"/>
        <v>0</v>
      </c>
      <c r="EI24" s="897"/>
      <c r="EJ24" s="898">
        <f t="shared" si="68"/>
        <v>0</v>
      </c>
      <c r="EK24" s="897"/>
      <c r="EL24" s="898">
        <f t="shared" si="69"/>
        <v>0</v>
      </c>
      <c r="EM24" s="897"/>
      <c r="EN24" s="898">
        <f t="shared" si="70"/>
        <v>0</v>
      </c>
      <c r="EO24" s="897"/>
      <c r="EP24" s="898">
        <f t="shared" si="71"/>
        <v>0</v>
      </c>
      <c r="EQ24" s="897"/>
      <c r="ER24" s="898">
        <f t="shared" si="72"/>
        <v>0</v>
      </c>
      <c r="ES24" s="897"/>
      <c r="ET24" s="898">
        <f t="shared" si="73"/>
        <v>0</v>
      </c>
      <c r="EU24" s="897"/>
      <c r="EV24" s="898">
        <f t="shared" si="74"/>
        <v>0</v>
      </c>
      <c r="EW24" s="897"/>
      <c r="EX24" s="898">
        <f t="shared" si="75"/>
        <v>0</v>
      </c>
      <c r="EY24" s="897"/>
      <c r="EZ24" s="898">
        <f t="shared" si="76"/>
        <v>0</v>
      </c>
      <c r="FA24" s="897"/>
      <c r="FB24" s="898">
        <f t="shared" si="77"/>
        <v>0</v>
      </c>
      <c r="FC24" s="897"/>
      <c r="FD24" s="898">
        <f t="shared" si="78"/>
        <v>0</v>
      </c>
      <c r="FE24" s="897"/>
      <c r="FF24" s="898">
        <f t="shared" si="79"/>
        <v>0</v>
      </c>
      <c r="FG24" s="897"/>
      <c r="FH24" s="898">
        <f t="shared" si="80"/>
        <v>0</v>
      </c>
    </row>
    <row r="25" spans="3:164" ht="16.149999999999999" customHeight="1" thickBot="1" x14ac:dyDescent="0.35">
      <c r="C25" s="700">
        <v>19</v>
      </c>
      <c r="D25" s="299" t="str">
        <f>+'LP-Servicios'!P171</f>
        <v>ADICIONAL-Un. Dewatering Std By(1-2Rigs)</v>
      </c>
      <c r="E25" s="897"/>
      <c r="F25" s="898">
        <f t="shared" si="81"/>
        <v>0</v>
      </c>
      <c r="G25" s="897"/>
      <c r="H25" s="898">
        <f t="shared" si="82"/>
        <v>0</v>
      </c>
      <c r="I25" s="897"/>
      <c r="J25" s="898">
        <f t="shared" si="3"/>
        <v>0</v>
      </c>
      <c r="K25" s="897"/>
      <c r="L25" s="898">
        <f t="shared" si="4"/>
        <v>0</v>
      </c>
      <c r="M25" s="897"/>
      <c r="N25" s="898">
        <f t="shared" si="5"/>
        <v>0</v>
      </c>
      <c r="O25" s="897"/>
      <c r="P25" s="898">
        <f t="shared" si="6"/>
        <v>0</v>
      </c>
      <c r="Q25" s="897"/>
      <c r="R25" s="898">
        <f t="shared" si="7"/>
        <v>0</v>
      </c>
      <c r="S25" s="897"/>
      <c r="T25" s="898">
        <f t="shared" si="8"/>
        <v>0</v>
      </c>
      <c r="U25" s="897"/>
      <c r="V25" s="898">
        <f t="shared" si="9"/>
        <v>0</v>
      </c>
      <c r="W25" s="897"/>
      <c r="X25" s="898">
        <f t="shared" si="10"/>
        <v>0</v>
      </c>
      <c r="Y25" s="897"/>
      <c r="Z25" s="898">
        <f t="shared" si="11"/>
        <v>0</v>
      </c>
      <c r="AA25" s="897"/>
      <c r="AB25" s="898">
        <f t="shared" si="12"/>
        <v>0</v>
      </c>
      <c r="AC25" s="897"/>
      <c r="AD25" s="898">
        <f t="shared" si="13"/>
        <v>0</v>
      </c>
      <c r="AE25" s="897"/>
      <c r="AF25" s="898">
        <f t="shared" si="14"/>
        <v>0</v>
      </c>
      <c r="AG25" s="897"/>
      <c r="AH25" s="898">
        <f t="shared" si="15"/>
        <v>0</v>
      </c>
      <c r="AI25" s="897"/>
      <c r="AJ25" s="898">
        <f t="shared" si="16"/>
        <v>0</v>
      </c>
      <c r="AK25" s="897"/>
      <c r="AL25" s="898">
        <f t="shared" si="17"/>
        <v>0</v>
      </c>
      <c r="AM25" s="897"/>
      <c r="AN25" s="898">
        <f t="shared" si="18"/>
        <v>0</v>
      </c>
      <c r="AO25" s="897"/>
      <c r="AP25" s="898">
        <f t="shared" si="19"/>
        <v>0</v>
      </c>
      <c r="AQ25" s="897"/>
      <c r="AR25" s="898">
        <f t="shared" si="20"/>
        <v>0</v>
      </c>
      <c r="AS25" s="897"/>
      <c r="AT25" s="898">
        <f t="shared" si="21"/>
        <v>0</v>
      </c>
      <c r="AU25" s="897"/>
      <c r="AV25" s="898">
        <f t="shared" si="22"/>
        <v>0</v>
      </c>
      <c r="AW25" s="897"/>
      <c r="AX25" s="898">
        <f t="shared" si="23"/>
        <v>0</v>
      </c>
      <c r="AY25" s="897"/>
      <c r="AZ25" s="898">
        <f t="shared" si="24"/>
        <v>0</v>
      </c>
      <c r="BA25" s="897"/>
      <c r="BB25" s="898">
        <f t="shared" si="25"/>
        <v>0</v>
      </c>
      <c r="BC25" s="897"/>
      <c r="BD25" s="898">
        <f t="shared" si="26"/>
        <v>0</v>
      </c>
      <c r="BE25" s="897"/>
      <c r="BF25" s="898">
        <f t="shared" si="27"/>
        <v>0</v>
      </c>
      <c r="BG25" s="897"/>
      <c r="BH25" s="898">
        <f t="shared" si="28"/>
        <v>0</v>
      </c>
      <c r="BI25" s="897"/>
      <c r="BJ25" s="898">
        <f t="shared" si="29"/>
        <v>0</v>
      </c>
      <c r="BK25" s="897"/>
      <c r="BL25" s="898">
        <f t="shared" si="30"/>
        <v>0</v>
      </c>
      <c r="BM25" s="897"/>
      <c r="BN25" s="898">
        <f t="shared" si="31"/>
        <v>0</v>
      </c>
      <c r="BO25" s="897"/>
      <c r="BP25" s="898">
        <f t="shared" si="32"/>
        <v>0</v>
      </c>
      <c r="BQ25" s="897"/>
      <c r="BR25" s="898">
        <f t="shared" si="33"/>
        <v>0</v>
      </c>
      <c r="BS25" s="897"/>
      <c r="BT25" s="898">
        <f t="shared" si="34"/>
        <v>0</v>
      </c>
      <c r="BU25" s="897"/>
      <c r="BV25" s="898">
        <f t="shared" si="35"/>
        <v>0</v>
      </c>
      <c r="BW25" s="897"/>
      <c r="BX25" s="898">
        <f t="shared" si="36"/>
        <v>0</v>
      </c>
      <c r="BY25" s="897"/>
      <c r="BZ25" s="898">
        <f t="shared" si="37"/>
        <v>0</v>
      </c>
      <c r="CA25" s="897"/>
      <c r="CB25" s="898">
        <f t="shared" si="38"/>
        <v>0</v>
      </c>
      <c r="CC25" s="897"/>
      <c r="CD25" s="898">
        <f t="shared" si="39"/>
        <v>0</v>
      </c>
      <c r="CE25" s="897"/>
      <c r="CF25" s="898">
        <f t="shared" si="40"/>
        <v>0</v>
      </c>
      <c r="CG25" s="897"/>
      <c r="CH25" s="898">
        <f t="shared" si="41"/>
        <v>0</v>
      </c>
      <c r="CI25" s="897"/>
      <c r="CJ25" s="898">
        <f t="shared" si="42"/>
        <v>0</v>
      </c>
      <c r="CK25" s="897"/>
      <c r="CL25" s="898">
        <f t="shared" si="43"/>
        <v>0</v>
      </c>
      <c r="CM25" s="897"/>
      <c r="CN25" s="898">
        <f t="shared" si="44"/>
        <v>0</v>
      </c>
      <c r="CO25" s="897"/>
      <c r="CP25" s="898">
        <f t="shared" si="45"/>
        <v>0</v>
      </c>
      <c r="CQ25" s="897"/>
      <c r="CR25" s="898">
        <f t="shared" si="46"/>
        <v>0</v>
      </c>
      <c r="CS25" s="897"/>
      <c r="CT25" s="898">
        <f t="shared" si="47"/>
        <v>0</v>
      </c>
      <c r="CU25" s="897"/>
      <c r="CV25" s="898">
        <f t="shared" si="48"/>
        <v>0</v>
      </c>
      <c r="CW25" s="897"/>
      <c r="CX25" s="898">
        <f t="shared" si="49"/>
        <v>0</v>
      </c>
      <c r="CY25" s="897"/>
      <c r="CZ25" s="898">
        <f t="shared" si="50"/>
        <v>0</v>
      </c>
      <c r="DA25" s="897"/>
      <c r="DB25" s="898">
        <f t="shared" si="51"/>
        <v>0</v>
      </c>
      <c r="DC25" s="897"/>
      <c r="DD25" s="898">
        <f t="shared" si="52"/>
        <v>0</v>
      </c>
      <c r="DE25" s="897"/>
      <c r="DF25" s="898">
        <f t="shared" si="53"/>
        <v>0</v>
      </c>
      <c r="DG25" s="897"/>
      <c r="DH25" s="898">
        <f t="shared" si="54"/>
        <v>0</v>
      </c>
      <c r="DI25" s="897"/>
      <c r="DJ25" s="898">
        <f t="shared" si="55"/>
        <v>0</v>
      </c>
      <c r="DK25" s="897"/>
      <c r="DL25" s="898">
        <f t="shared" si="56"/>
        <v>0</v>
      </c>
      <c r="DM25" s="897"/>
      <c r="DN25" s="898">
        <f t="shared" si="57"/>
        <v>0</v>
      </c>
      <c r="DO25" s="897"/>
      <c r="DP25" s="898">
        <f t="shared" si="58"/>
        <v>0</v>
      </c>
      <c r="DQ25" s="897"/>
      <c r="DR25" s="898">
        <f t="shared" si="59"/>
        <v>0</v>
      </c>
      <c r="DS25" s="897"/>
      <c r="DT25" s="898">
        <f t="shared" si="60"/>
        <v>0</v>
      </c>
      <c r="DU25" s="897"/>
      <c r="DV25" s="898">
        <f t="shared" si="61"/>
        <v>0</v>
      </c>
      <c r="DW25" s="897"/>
      <c r="DX25" s="898">
        <f t="shared" si="62"/>
        <v>0</v>
      </c>
      <c r="DY25" s="897"/>
      <c r="DZ25" s="898">
        <f t="shared" si="63"/>
        <v>0</v>
      </c>
      <c r="EA25" s="897"/>
      <c r="EB25" s="898">
        <f t="shared" si="64"/>
        <v>0</v>
      </c>
      <c r="EC25" s="897"/>
      <c r="ED25" s="898">
        <f t="shared" si="65"/>
        <v>0</v>
      </c>
      <c r="EE25" s="897"/>
      <c r="EF25" s="898">
        <f t="shared" si="66"/>
        <v>0</v>
      </c>
      <c r="EG25" s="897"/>
      <c r="EH25" s="898">
        <f t="shared" si="67"/>
        <v>0</v>
      </c>
      <c r="EI25" s="897"/>
      <c r="EJ25" s="898">
        <f t="shared" si="68"/>
        <v>0</v>
      </c>
      <c r="EK25" s="897"/>
      <c r="EL25" s="898">
        <f t="shared" si="69"/>
        <v>0</v>
      </c>
      <c r="EM25" s="897"/>
      <c r="EN25" s="898">
        <f t="shared" si="70"/>
        <v>0</v>
      </c>
      <c r="EO25" s="897"/>
      <c r="EP25" s="898">
        <f t="shared" si="71"/>
        <v>0</v>
      </c>
      <c r="EQ25" s="897"/>
      <c r="ER25" s="898">
        <f t="shared" si="72"/>
        <v>0</v>
      </c>
      <c r="ES25" s="897"/>
      <c r="ET25" s="898">
        <f t="shared" si="73"/>
        <v>0</v>
      </c>
      <c r="EU25" s="897"/>
      <c r="EV25" s="898">
        <f t="shared" si="74"/>
        <v>0</v>
      </c>
      <c r="EW25" s="897"/>
      <c r="EX25" s="898">
        <f t="shared" si="75"/>
        <v>0</v>
      </c>
      <c r="EY25" s="897"/>
      <c r="EZ25" s="898">
        <f t="shared" si="76"/>
        <v>0</v>
      </c>
      <c r="FA25" s="897"/>
      <c r="FB25" s="898">
        <f t="shared" si="77"/>
        <v>0</v>
      </c>
      <c r="FC25" s="897"/>
      <c r="FD25" s="898">
        <f t="shared" si="78"/>
        <v>0</v>
      </c>
      <c r="FE25" s="897"/>
      <c r="FF25" s="898">
        <f t="shared" si="79"/>
        <v>0</v>
      </c>
      <c r="FG25" s="897"/>
      <c r="FH25" s="898">
        <f t="shared" si="80"/>
        <v>0</v>
      </c>
    </row>
    <row r="26" spans="3:164" ht="16.149999999999999" customHeight="1" thickBot="1" x14ac:dyDescent="0.35">
      <c r="C26" s="700">
        <v>20</v>
      </c>
      <c r="D26" s="300" t="str">
        <f>+'LP-Servicios'!P172</f>
        <v>ADICIONAL-Unidad de Dewatering(1-2Rigs)</v>
      </c>
      <c r="E26" s="897"/>
      <c r="F26" s="898">
        <f t="shared" si="81"/>
        <v>0</v>
      </c>
      <c r="G26" s="897"/>
      <c r="H26" s="898">
        <f t="shared" si="82"/>
        <v>0</v>
      </c>
      <c r="I26" s="897"/>
      <c r="J26" s="898">
        <f t="shared" si="3"/>
        <v>0</v>
      </c>
      <c r="K26" s="897"/>
      <c r="L26" s="898">
        <f t="shared" si="4"/>
        <v>0</v>
      </c>
      <c r="M26" s="897"/>
      <c r="N26" s="898">
        <f t="shared" si="5"/>
        <v>0</v>
      </c>
      <c r="O26" s="897"/>
      <c r="P26" s="898">
        <f t="shared" si="6"/>
        <v>0</v>
      </c>
      <c r="Q26" s="897"/>
      <c r="R26" s="898">
        <f t="shared" si="7"/>
        <v>0</v>
      </c>
      <c r="S26" s="897"/>
      <c r="T26" s="898">
        <f t="shared" si="8"/>
        <v>0</v>
      </c>
      <c r="U26" s="897"/>
      <c r="V26" s="898">
        <f t="shared" si="9"/>
        <v>0</v>
      </c>
      <c r="W26" s="897"/>
      <c r="X26" s="898">
        <f t="shared" si="10"/>
        <v>0</v>
      </c>
      <c r="Y26" s="897"/>
      <c r="Z26" s="898">
        <f t="shared" si="11"/>
        <v>0</v>
      </c>
      <c r="AA26" s="897"/>
      <c r="AB26" s="898">
        <f t="shared" si="12"/>
        <v>0</v>
      </c>
      <c r="AC26" s="897"/>
      <c r="AD26" s="898">
        <f t="shared" si="13"/>
        <v>0</v>
      </c>
      <c r="AE26" s="897"/>
      <c r="AF26" s="898">
        <f t="shared" si="14"/>
        <v>0</v>
      </c>
      <c r="AG26" s="897"/>
      <c r="AH26" s="898">
        <f t="shared" si="15"/>
        <v>0</v>
      </c>
      <c r="AI26" s="897"/>
      <c r="AJ26" s="898">
        <f t="shared" si="16"/>
        <v>0</v>
      </c>
      <c r="AK26" s="897"/>
      <c r="AL26" s="898">
        <f t="shared" si="17"/>
        <v>0</v>
      </c>
      <c r="AM26" s="897"/>
      <c r="AN26" s="898">
        <f t="shared" si="18"/>
        <v>0</v>
      </c>
      <c r="AO26" s="897"/>
      <c r="AP26" s="898">
        <f t="shared" si="19"/>
        <v>0</v>
      </c>
      <c r="AQ26" s="897"/>
      <c r="AR26" s="898">
        <f t="shared" si="20"/>
        <v>0</v>
      </c>
      <c r="AS26" s="897"/>
      <c r="AT26" s="898">
        <f t="shared" si="21"/>
        <v>0</v>
      </c>
      <c r="AU26" s="897"/>
      <c r="AV26" s="898">
        <f t="shared" si="22"/>
        <v>0</v>
      </c>
      <c r="AW26" s="897"/>
      <c r="AX26" s="898">
        <f t="shared" si="23"/>
        <v>0</v>
      </c>
      <c r="AY26" s="897"/>
      <c r="AZ26" s="898">
        <f t="shared" si="24"/>
        <v>0</v>
      </c>
      <c r="BA26" s="897"/>
      <c r="BB26" s="898">
        <f t="shared" si="25"/>
        <v>0</v>
      </c>
      <c r="BC26" s="897"/>
      <c r="BD26" s="898">
        <f t="shared" si="26"/>
        <v>0</v>
      </c>
      <c r="BE26" s="897"/>
      <c r="BF26" s="898">
        <f t="shared" si="27"/>
        <v>0</v>
      </c>
      <c r="BG26" s="897"/>
      <c r="BH26" s="898">
        <f t="shared" si="28"/>
        <v>0</v>
      </c>
      <c r="BI26" s="897"/>
      <c r="BJ26" s="898">
        <f t="shared" si="29"/>
        <v>0</v>
      </c>
      <c r="BK26" s="897"/>
      <c r="BL26" s="898">
        <f t="shared" si="30"/>
        <v>0</v>
      </c>
      <c r="BM26" s="897"/>
      <c r="BN26" s="898">
        <f t="shared" si="31"/>
        <v>0</v>
      </c>
      <c r="BO26" s="897"/>
      <c r="BP26" s="898">
        <f t="shared" si="32"/>
        <v>0</v>
      </c>
      <c r="BQ26" s="897"/>
      <c r="BR26" s="898">
        <f t="shared" si="33"/>
        <v>0</v>
      </c>
      <c r="BS26" s="897"/>
      <c r="BT26" s="898">
        <f t="shared" si="34"/>
        <v>0</v>
      </c>
      <c r="BU26" s="897"/>
      <c r="BV26" s="898">
        <f t="shared" si="35"/>
        <v>0</v>
      </c>
      <c r="BW26" s="897"/>
      <c r="BX26" s="898">
        <f t="shared" si="36"/>
        <v>0</v>
      </c>
      <c r="BY26" s="897"/>
      <c r="BZ26" s="898">
        <f t="shared" si="37"/>
        <v>0</v>
      </c>
      <c r="CA26" s="897"/>
      <c r="CB26" s="898">
        <f t="shared" si="38"/>
        <v>0</v>
      </c>
      <c r="CC26" s="897"/>
      <c r="CD26" s="898">
        <f t="shared" si="39"/>
        <v>0</v>
      </c>
      <c r="CE26" s="897"/>
      <c r="CF26" s="898">
        <f t="shared" si="40"/>
        <v>0</v>
      </c>
      <c r="CG26" s="897"/>
      <c r="CH26" s="898">
        <f t="shared" si="41"/>
        <v>0</v>
      </c>
      <c r="CI26" s="897"/>
      <c r="CJ26" s="898">
        <f t="shared" si="42"/>
        <v>0</v>
      </c>
      <c r="CK26" s="897"/>
      <c r="CL26" s="898">
        <f t="shared" si="43"/>
        <v>0</v>
      </c>
      <c r="CM26" s="897"/>
      <c r="CN26" s="898">
        <f t="shared" si="44"/>
        <v>0</v>
      </c>
      <c r="CO26" s="897"/>
      <c r="CP26" s="898">
        <f t="shared" si="45"/>
        <v>0</v>
      </c>
      <c r="CQ26" s="897"/>
      <c r="CR26" s="898">
        <f t="shared" si="46"/>
        <v>0</v>
      </c>
      <c r="CS26" s="897"/>
      <c r="CT26" s="898">
        <f t="shared" si="47"/>
        <v>0</v>
      </c>
      <c r="CU26" s="897"/>
      <c r="CV26" s="898">
        <f t="shared" si="48"/>
        <v>0</v>
      </c>
      <c r="CW26" s="897"/>
      <c r="CX26" s="898">
        <f t="shared" si="49"/>
        <v>0</v>
      </c>
      <c r="CY26" s="897"/>
      <c r="CZ26" s="898">
        <f t="shared" si="50"/>
        <v>0</v>
      </c>
      <c r="DA26" s="897"/>
      <c r="DB26" s="898">
        <f t="shared" si="51"/>
        <v>0</v>
      </c>
      <c r="DC26" s="897"/>
      <c r="DD26" s="898">
        <f t="shared" si="52"/>
        <v>0</v>
      </c>
      <c r="DE26" s="897"/>
      <c r="DF26" s="898">
        <f t="shared" si="53"/>
        <v>0</v>
      </c>
      <c r="DG26" s="897"/>
      <c r="DH26" s="898">
        <f t="shared" si="54"/>
        <v>0</v>
      </c>
      <c r="DI26" s="897"/>
      <c r="DJ26" s="898">
        <f t="shared" si="55"/>
        <v>0</v>
      </c>
      <c r="DK26" s="897"/>
      <c r="DL26" s="898">
        <f t="shared" si="56"/>
        <v>0</v>
      </c>
      <c r="DM26" s="897"/>
      <c r="DN26" s="898">
        <f t="shared" si="57"/>
        <v>0</v>
      </c>
      <c r="DO26" s="897"/>
      <c r="DP26" s="898">
        <f t="shared" si="58"/>
        <v>0</v>
      </c>
      <c r="DQ26" s="897"/>
      <c r="DR26" s="898">
        <f t="shared" si="59"/>
        <v>0</v>
      </c>
      <c r="DS26" s="897"/>
      <c r="DT26" s="898">
        <f t="shared" si="60"/>
        <v>0</v>
      </c>
      <c r="DU26" s="897"/>
      <c r="DV26" s="898">
        <f t="shared" si="61"/>
        <v>0</v>
      </c>
      <c r="DW26" s="897"/>
      <c r="DX26" s="898">
        <f t="shared" si="62"/>
        <v>0</v>
      </c>
      <c r="DY26" s="897"/>
      <c r="DZ26" s="898">
        <f t="shared" si="63"/>
        <v>0</v>
      </c>
      <c r="EA26" s="897"/>
      <c r="EB26" s="898">
        <f t="shared" si="64"/>
        <v>0</v>
      </c>
      <c r="EC26" s="897"/>
      <c r="ED26" s="898">
        <f t="shared" si="65"/>
        <v>0</v>
      </c>
      <c r="EE26" s="897"/>
      <c r="EF26" s="898">
        <f t="shared" si="66"/>
        <v>0</v>
      </c>
      <c r="EG26" s="897"/>
      <c r="EH26" s="898">
        <f t="shared" si="67"/>
        <v>0</v>
      </c>
      <c r="EI26" s="897"/>
      <c r="EJ26" s="898">
        <f t="shared" si="68"/>
        <v>0</v>
      </c>
      <c r="EK26" s="897"/>
      <c r="EL26" s="898">
        <f t="shared" si="69"/>
        <v>0</v>
      </c>
      <c r="EM26" s="897"/>
      <c r="EN26" s="898">
        <f t="shared" si="70"/>
        <v>0</v>
      </c>
      <c r="EO26" s="897"/>
      <c r="EP26" s="898">
        <f t="shared" si="71"/>
        <v>0</v>
      </c>
      <c r="EQ26" s="897"/>
      <c r="ER26" s="898">
        <f t="shared" si="72"/>
        <v>0</v>
      </c>
      <c r="ES26" s="897"/>
      <c r="ET26" s="898">
        <f t="shared" si="73"/>
        <v>0</v>
      </c>
      <c r="EU26" s="897"/>
      <c r="EV26" s="898">
        <f t="shared" si="74"/>
        <v>0</v>
      </c>
      <c r="EW26" s="897"/>
      <c r="EX26" s="898">
        <f t="shared" si="75"/>
        <v>0</v>
      </c>
      <c r="EY26" s="897"/>
      <c r="EZ26" s="898">
        <f t="shared" si="76"/>
        <v>0</v>
      </c>
      <c r="FA26" s="897"/>
      <c r="FB26" s="898">
        <f t="shared" si="77"/>
        <v>0</v>
      </c>
      <c r="FC26" s="897"/>
      <c r="FD26" s="898">
        <f t="shared" si="78"/>
        <v>0</v>
      </c>
      <c r="FE26" s="897"/>
      <c r="FF26" s="898">
        <f t="shared" si="79"/>
        <v>0</v>
      </c>
      <c r="FG26" s="897"/>
      <c r="FH26" s="898">
        <f t="shared" si="80"/>
        <v>0</v>
      </c>
    </row>
    <row r="27" spans="3:164" ht="16.149999999999999" customHeight="1" thickBot="1" x14ac:dyDescent="0.35">
      <c r="C27" s="700">
        <v>21</v>
      </c>
      <c r="D27" s="299" t="str">
        <f>+'LP-Servicios'!P173</f>
        <v>ADICIONAL-Zaranda secad Std by(1-2Rigs)</v>
      </c>
      <c r="E27" s="897"/>
      <c r="F27" s="898">
        <f t="shared" si="81"/>
        <v>0</v>
      </c>
      <c r="G27" s="897"/>
      <c r="H27" s="898">
        <f t="shared" si="82"/>
        <v>0</v>
      </c>
      <c r="I27" s="897"/>
      <c r="J27" s="898">
        <f t="shared" si="3"/>
        <v>0</v>
      </c>
      <c r="K27" s="897"/>
      <c r="L27" s="898">
        <f t="shared" si="4"/>
        <v>0</v>
      </c>
      <c r="M27" s="897"/>
      <c r="N27" s="898">
        <f t="shared" si="5"/>
        <v>0</v>
      </c>
      <c r="O27" s="897"/>
      <c r="P27" s="898">
        <f t="shared" si="6"/>
        <v>0</v>
      </c>
      <c r="Q27" s="897"/>
      <c r="R27" s="898">
        <f t="shared" si="7"/>
        <v>0</v>
      </c>
      <c r="S27" s="897"/>
      <c r="T27" s="898">
        <f t="shared" si="8"/>
        <v>0</v>
      </c>
      <c r="U27" s="897"/>
      <c r="V27" s="898">
        <f t="shared" si="9"/>
        <v>0</v>
      </c>
      <c r="W27" s="897"/>
      <c r="X27" s="898">
        <f t="shared" si="10"/>
        <v>0</v>
      </c>
      <c r="Y27" s="897"/>
      <c r="Z27" s="898">
        <f t="shared" si="11"/>
        <v>0</v>
      </c>
      <c r="AA27" s="897"/>
      <c r="AB27" s="898">
        <f t="shared" si="12"/>
        <v>0</v>
      </c>
      <c r="AC27" s="897"/>
      <c r="AD27" s="898">
        <f t="shared" si="13"/>
        <v>0</v>
      </c>
      <c r="AE27" s="897"/>
      <c r="AF27" s="898">
        <f t="shared" si="14"/>
        <v>0</v>
      </c>
      <c r="AG27" s="897"/>
      <c r="AH27" s="898">
        <f t="shared" si="15"/>
        <v>0</v>
      </c>
      <c r="AI27" s="897"/>
      <c r="AJ27" s="898">
        <f t="shared" si="16"/>
        <v>0</v>
      </c>
      <c r="AK27" s="897"/>
      <c r="AL27" s="898">
        <f t="shared" si="17"/>
        <v>0</v>
      </c>
      <c r="AM27" s="897"/>
      <c r="AN27" s="898">
        <f t="shared" si="18"/>
        <v>0</v>
      </c>
      <c r="AO27" s="897"/>
      <c r="AP27" s="898">
        <f t="shared" si="19"/>
        <v>0</v>
      </c>
      <c r="AQ27" s="897"/>
      <c r="AR27" s="898">
        <f t="shared" si="20"/>
        <v>0</v>
      </c>
      <c r="AS27" s="897"/>
      <c r="AT27" s="898">
        <f t="shared" si="21"/>
        <v>0</v>
      </c>
      <c r="AU27" s="897"/>
      <c r="AV27" s="898">
        <f t="shared" si="22"/>
        <v>0</v>
      </c>
      <c r="AW27" s="897"/>
      <c r="AX27" s="898">
        <f t="shared" si="23"/>
        <v>0</v>
      </c>
      <c r="AY27" s="897"/>
      <c r="AZ27" s="898">
        <f t="shared" si="24"/>
        <v>0</v>
      </c>
      <c r="BA27" s="897"/>
      <c r="BB27" s="898">
        <f t="shared" si="25"/>
        <v>0</v>
      </c>
      <c r="BC27" s="897"/>
      <c r="BD27" s="898">
        <f t="shared" si="26"/>
        <v>0</v>
      </c>
      <c r="BE27" s="897"/>
      <c r="BF27" s="898">
        <f t="shared" si="27"/>
        <v>0</v>
      </c>
      <c r="BG27" s="897"/>
      <c r="BH27" s="898">
        <f t="shared" si="28"/>
        <v>0</v>
      </c>
      <c r="BI27" s="897"/>
      <c r="BJ27" s="898">
        <f t="shared" si="29"/>
        <v>0</v>
      </c>
      <c r="BK27" s="897"/>
      <c r="BL27" s="898">
        <f t="shared" si="30"/>
        <v>0</v>
      </c>
      <c r="BM27" s="897"/>
      <c r="BN27" s="898">
        <f t="shared" si="31"/>
        <v>0</v>
      </c>
      <c r="BO27" s="897"/>
      <c r="BP27" s="898">
        <f t="shared" si="32"/>
        <v>0</v>
      </c>
      <c r="BQ27" s="897"/>
      <c r="BR27" s="898">
        <f t="shared" si="33"/>
        <v>0</v>
      </c>
      <c r="BS27" s="897"/>
      <c r="BT27" s="898">
        <f t="shared" si="34"/>
        <v>0</v>
      </c>
      <c r="BU27" s="897"/>
      <c r="BV27" s="898">
        <f t="shared" si="35"/>
        <v>0</v>
      </c>
      <c r="BW27" s="897"/>
      <c r="BX27" s="898">
        <f t="shared" si="36"/>
        <v>0</v>
      </c>
      <c r="BY27" s="897"/>
      <c r="BZ27" s="898">
        <f t="shared" si="37"/>
        <v>0</v>
      </c>
      <c r="CA27" s="897"/>
      <c r="CB27" s="898">
        <f t="shared" si="38"/>
        <v>0</v>
      </c>
      <c r="CC27" s="897"/>
      <c r="CD27" s="898">
        <f t="shared" si="39"/>
        <v>0</v>
      </c>
      <c r="CE27" s="897"/>
      <c r="CF27" s="898">
        <f t="shared" si="40"/>
        <v>0</v>
      </c>
      <c r="CG27" s="897"/>
      <c r="CH27" s="898">
        <f t="shared" si="41"/>
        <v>0</v>
      </c>
      <c r="CI27" s="897"/>
      <c r="CJ27" s="898">
        <f t="shared" si="42"/>
        <v>0</v>
      </c>
      <c r="CK27" s="897"/>
      <c r="CL27" s="898">
        <f t="shared" si="43"/>
        <v>0</v>
      </c>
      <c r="CM27" s="897"/>
      <c r="CN27" s="898">
        <f t="shared" si="44"/>
        <v>0</v>
      </c>
      <c r="CO27" s="897"/>
      <c r="CP27" s="898">
        <f t="shared" si="45"/>
        <v>0</v>
      </c>
      <c r="CQ27" s="897"/>
      <c r="CR27" s="898">
        <f t="shared" si="46"/>
        <v>0</v>
      </c>
      <c r="CS27" s="897"/>
      <c r="CT27" s="898">
        <f t="shared" si="47"/>
        <v>0</v>
      </c>
      <c r="CU27" s="897"/>
      <c r="CV27" s="898">
        <f t="shared" si="48"/>
        <v>0</v>
      </c>
      <c r="CW27" s="897"/>
      <c r="CX27" s="898">
        <f t="shared" si="49"/>
        <v>0</v>
      </c>
      <c r="CY27" s="897"/>
      <c r="CZ27" s="898">
        <f t="shared" si="50"/>
        <v>0</v>
      </c>
      <c r="DA27" s="897"/>
      <c r="DB27" s="898">
        <f t="shared" si="51"/>
        <v>0</v>
      </c>
      <c r="DC27" s="897"/>
      <c r="DD27" s="898">
        <f t="shared" si="52"/>
        <v>0</v>
      </c>
      <c r="DE27" s="897"/>
      <c r="DF27" s="898">
        <f t="shared" si="53"/>
        <v>0</v>
      </c>
      <c r="DG27" s="897"/>
      <c r="DH27" s="898">
        <f t="shared" si="54"/>
        <v>0</v>
      </c>
      <c r="DI27" s="897"/>
      <c r="DJ27" s="898">
        <f t="shared" si="55"/>
        <v>0</v>
      </c>
      <c r="DK27" s="897"/>
      <c r="DL27" s="898">
        <f t="shared" si="56"/>
        <v>0</v>
      </c>
      <c r="DM27" s="897"/>
      <c r="DN27" s="898">
        <f t="shared" si="57"/>
        <v>0</v>
      </c>
      <c r="DO27" s="897"/>
      <c r="DP27" s="898">
        <f t="shared" si="58"/>
        <v>0</v>
      </c>
      <c r="DQ27" s="897"/>
      <c r="DR27" s="898">
        <f t="shared" si="59"/>
        <v>0</v>
      </c>
      <c r="DS27" s="897"/>
      <c r="DT27" s="898">
        <f t="shared" si="60"/>
        <v>0</v>
      </c>
      <c r="DU27" s="897"/>
      <c r="DV27" s="898">
        <f t="shared" si="61"/>
        <v>0</v>
      </c>
      <c r="DW27" s="897"/>
      <c r="DX27" s="898">
        <f t="shared" si="62"/>
        <v>0</v>
      </c>
      <c r="DY27" s="897"/>
      <c r="DZ27" s="898">
        <f t="shared" si="63"/>
        <v>0</v>
      </c>
      <c r="EA27" s="897"/>
      <c r="EB27" s="898">
        <f t="shared" si="64"/>
        <v>0</v>
      </c>
      <c r="EC27" s="897"/>
      <c r="ED27" s="898">
        <f t="shared" si="65"/>
        <v>0</v>
      </c>
      <c r="EE27" s="897"/>
      <c r="EF27" s="898">
        <f t="shared" si="66"/>
        <v>0</v>
      </c>
      <c r="EG27" s="897"/>
      <c r="EH27" s="898">
        <f t="shared" si="67"/>
        <v>0</v>
      </c>
      <c r="EI27" s="897"/>
      <c r="EJ27" s="898">
        <f t="shared" si="68"/>
        <v>0</v>
      </c>
      <c r="EK27" s="897"/>
      <c r="EL27" s="898">
        <f t="shared" si="69"/>
        <v>0</v>
      </c>
      <c r="EM27" s="897"/>
      <c r="EN27" s="898">
        <f t="shared" si="70"/>
        <v>0</v>
      </c>
      <c r="EO27" s="897"/>
      <c r="EP27" s="898">
        <f t="shared" si="71"/>
        <v>0</v>
      </c>
      <c r="EQ27" s="897"/>
      <c r="ER27" s="898">
        <f t="shared" si="72"/>
        <v>0</v>
      </c>
      <c r="ES27" s="897"/>
      <c r="ET27" s="898">
        <f t="shared" si="73"/>
        <v>0</v>
      </c>
      <c r="EU27" s="897"/>
      <c r="EV27" s="898">
        <f t="shared" si="74"/>
        <v>0</v>
      </c>
      <c r="EW27" s="897"/>
      <c r="EX27" s="898">
        <f t="shared" si="75"/>
        <v>0</v>
      </c>
      <c r="EY27" s="897"/>
      <c r="EZ27" s="898">
        <f t="shared" si="76"/>
        <v>0</v>
      </c>
      <c r="FA27" s="897"/>
      <c r="FB27" s="898">
        <f t="shared" si="77"/>
        <v>0</v>
      </c>
      <c r="FC27" s="897"/>
      <c r="FD27" s="898">
        <f t="shared" si="78"/>
        <v>0</v>
      </c>
      <c r="FE27" s="897"/>
      <c r="FF27" s="898">
        <f t="shared" si="79"/>
        <v>0</v>
      </c>
      <c r="FG27" s="897"/>
      <c r="FH27" s="898">
        <f t="shared" si="80"/>
        <v>0</v>
      </c>
    </row>
    <row r="28" spans="3:164" ht="16.149999999999999" customHeight="1" thickBot="1" x14ac:dyDescent="0.35">
      <c r="C28" s="700">
        <v>22</v>
      </c>
      <c r="D28" s="300" t="str">
        <f>+'LP-Servicios'!P174</f>
        <v>C.S-Centrif Std ByXequip(1-2Rigs)</v>
      </c>
      <c r="E28" s="897">
        <v>3</v>
      </c>
      <c r="F28" s="898">
        <f t="shared" si="81"/>
        <v>3</v>
      </c>
      <c r="G28" s="897">
        <v>3</v>
      </c>
      <c r="H28" s="898">
        <f t="shared" si="82"/>
        <v>6</v>
      </c>
      <c r="I28" s="897">
        <v>3</v>
      </c>
      <c r="J28" s="898">
        <f t="shared" si="3"/>
        <v>9</v>
      </c>
      <c r="K28" s="897">
        <v>3</v>
      </c>
      <c r="L28" s="898">
        <f t="shared" si="4"/>
        <v>12</v>
      </c>
      <c r="M28" s="897">
        <v>3</v>
      </c>
      <c r="N28" s="898">
        <f t="shared" si="5"/>
        <v>15</v>
      </c>
      <c r="O28" s="897"/>
      <c r="P28" s="898">
        <f t="shared" si="6"/>
        <v>15</v>
      </c>
      <c r="Q28" s="897"/>
      <c r="R28" s="898">
        <f t="shared" si="7"/>
        <v>15</v>
      </c>
      <c r="S28" s="897"/>
      <c r="T28" s="898">
        <f t="shared" si="8"/>
        <v>15</v>
      </c>
      <c r="U28" s="897"/>
      <c r="V28" s="898">
        <f t="shared" si="9"/>
        <v>15</v>
      </c>
      <c r="W28" s="897"/>
      <c r="X28" s="898">
        <f t="shared" si="10"/>
        <v>15</v>
      </c>
      <c r="Y28" s="897">
        <v>3</v>
      </c>
      <c r="Z28" s="898">
        <f t="shared" si="11"/>
        <v>18</v>
      </c>
      <c r="AA28" s="897">
        <v>3</v>
      </c>
      <c r="AB28" s="898">
        <f t="shared" si="12"/>
        <v>21</v>
      </c>
      <c r="AC28" s="897"/>
      <c r="AD28" s="898">
        <f t="shared" si="13"/>
        <v>21</v>
      </c>
      <c r="AE28" s="897"/>
      <c r="AF28" s="898">
        <f t="shared" si="14"/>
        <v>21</v>
      </c>
      <c r="AG28" s="897"/>
      <c r="AH28" s="898">
        <f t="shared" si="15"/>
        <v>21</v>
      </c>
      <c r="AI28" s="897"/>
      <c r="AJ28" s="898">
        <f t="shared" si="16"/>
        <v>21</v>
      </c>
      <c r="AK28" s="897"/>
      <c r="AL28" s="898">
        <f t="shared" si="17"/>
        <v>21</v>
      </c>
      <c r="AM28" s="897"/>
      <c r="AN28" s="898">
        <f t="shared" si="18"/>
        <v>21</v>
      </c>
      <c r="AO28" s="897"/>
      <c r="AP28" s="898">
        <f t="shared" si="19"/>
        <v>21</v>
      </c>
      <c r="AQ28" s="897"/>
      <c r="AR28" s="898">
        <f t="shared" si="20"/>
        <v>21</v>
      </c>
      <c r="AS28" s="897"/>
      <c r="AT28" s="898">
        <f t="shared" si="21"/>
        <v>21</v>
      </c>
      <c r="AU28" s="897"/>
      <c r="AV28" s="898">
        <f t="shared" si="22"/>
        <v>21</v>
      </c>
      <c r="AW28" s="897"/>
      <c r="AX28" s="898">
        <f t="shared" si="23"/>
        <v>21</v>
      </c>
      <c r="AY28" s="897"/>
      <c r="AZ28" s="898">
        <f t="shared" si="24"/>
        <v>21</v>
      </c>
      <c r="BA28" s="897"/>
      <c r="BB28" s="898">
        <f t="shared" si="25"/>
        <v>21</v>
      </c>
      <c r="BC28" s="897"/>
      <c r="BD28" s="898">
        <f t="shared" si="26"/>
        <v>21</v>
      </c>
      <c r="BE28" s="897"/>
      <c r="BF28" s="898">
        <f t="shared" si="27"/>
        <v>21</v>
      </c>
      <c r="BG28" s="897"/>
      <c r="BH28" s="898">
        <f t="shared" si="28"/>
        <v>21</v>
      </c>
      <c r="BI28" s="897"/>
      <c r="BJ28" s="898">
        <f t="shared" si="29"/>
        <v>21</v>
      </c>
      <c r="BK28" s="897"/>
      <c r="BL28" s="898">
        <f t="shared" si="30"/>
        <v>21</v>
      </c>
      <c r="BM28" s="897"/>
      <c r="BN28" s="898">
        <f t="shared" si="31"/>
        <v>21</v>
      </c>
      <c r="BO28" s="897"/>
      <c r="BP28" s="898">
        <f t="shared" si="32"/>
        <v>21</v>
      </c>
      <c r="BQ28" s="897"/>
      <c r="BR28" s="898">
        <f t="shared" si="33"/>
        <v>21</v>
      </c>
      <c r="BS28" s="897"/>
      <c r="BT28" s="898">
        <f t="shared" si="34"/>
        <v>21</v>
      </c>
      <c r="BU28" s="897"/>
      <c r="BV28" s="898">
        <f t="shared" si="35"/>
        <v>21</v>
      </c>
      <c r="BW28" s="897"/>
      <c r="BX28" s="898">
        <f t="shared" si="36"/>
        <v>21</v>
      </c>
      <c r="BY28" s="897"/>
      <c r="BZ28" s="898">
        <f t="shared" si="37"/>
        <v>21</v>
      </c>
      <c r="CA28" s="897"/>
      <c r="CB28" s="898">
        <f t="shared" si="38"/>
        <v>21</v>
      </c>
      <c r="CC28" s="897"/>
      <c r="CD28" s="898">
        <f t="shared" si="39"/>
        <v>21</v>
      </c>
      <c r="CE28" s="897"/>
      <c r="CF28" s="898">
        <f t="shared" si="40"/>
        <v>21</v>
      </c>
      <c r="CG28" s="897"/>
      <c r="CH28" s="898">
        <f t="shared" si="41"/>
        <v>21</v>
      </c>
      <c r="CI28" s="897"/>
      <c r="CJ28" s="898">
        <f t="shared" si="42"/>
        <v>21</v>
      </c>
      <c r="CK28" s="897"/>
      <c r="CL28" s="898">
        <f t="shared" si="43"/>
        <v>21</v>
      </c>
      <c r="CM28" s="897"/>
      <c r="CN28" s="898">
        <f t="shared" si="44"/>
        <v>21</v>
      </c>
      <c r="CO28" s="897"/>
      <c r="CP28" s="898">
        <f t="shared" si="45"/>
        <v>21</v>
      </c>
      <c r="CQ28" s="897"/>
      <c r="CR28" s="898">
        <f t="shared" si="46"/>
        <v>21</v>
      </c>
      <c r="CS28" s="897"/>
      <c r="CT28" s="898">
        <f t="shared" si="47"/>
        <v>21</v>
      </c>
      <c r="CU28" s="897"/>
      <c r="CV28" s="898">
        <f t="shared" si="48"/>
        <v>21</v>
      </c>
      <c r="CW28" s="897"/>
      <c r="CX28" s="898">
        <f t="shared" si="49"/>
        <v>21</v>
      </c>
      <c r="CY28" s="897"/>
      <c r="CZ28" s="898">
        <f t="shared" si="50"/>
        <v>21</v>
      </c>
      <c r="DA28" s="897"/>
      <c r="DB28" s="898">
        <f t="shared" si="51"/>
        <v>21</v>
      </c>
      <c r="DC28" s="897"/>
      <c r="DD28" s="898">
        <f t="shared" si="52"/>
        <v>21</v>
      </c>
      <c r="DE28" s="897"/>
      <c r="DF28" s="898">
        <f t="shared" si="53"/>
        <v>21</v>
      </c>
      <c r="DG28" s="897"/>
      <c r="DH28" s="898">
        <f t="shared" si="54"/>
        <v>21</v>
      </c>
      <c r="DI28" s="897"/>
      <c r="DJ28" s="898">
        <f t="shared" si="55"/>
        <v>21</v>
      </c>
      <c r="DK28" s="897"/>
      <c r="DL28" s="898">
        <f t="shared" si="56"/>
        <v>21</v>
      </c>
      <c r="DM28" s="897"/>
      <c r="DN28" s="898">
        <f t="shared" si="57"/>
        <v>21</v>
      </c>
      <c r="DO28" s="897"/>
      <c r="DP28" s="898">
        <f t="shared" si="58"/>
        <v>21</v>
      </c>
      <c r="DQ28" s="897"/>
      <c r="DR28" s="898">
        <f t="shared" si="59"/>
        <v>21</v>
      </c>
      <c r="DS28" s="897"/>
      <c r="DT28" s="898">
        <f t="shared" si="60"/>
        <v>21</v>
      </c>
      <c r="DU28" s="897"/>
      <c r="DV28" s="898">
        <f t="shared" si="61"/>
        <v>21</v>
      </c>
      <c r="DW28" s="897"/>
      <c r="DX28" s="898">
        <f t="shared" si="62"/>
        <v>21</v>
      </c>
      <c r="DY28" s="897"/>
      <c r="DZ28" s="898">
        <f t="shared" si="63"/>
        <v>21</v>
      </c>
      <c r="EA28" s="897"/>
      <c r="EB28" s="898">
        <f t="shared" si="64"/>
        <v>21</v>
      </c>
      <c r="EC28" s="897"/>
      <c r="ED28" s="898">
        <f t="shared" si="65"/>
        <v>21</v>
      </c>
      <c r="EE28" s="897"/>
      <c r="EF28" s="898">
        <f t="shared" si="66"/>
        <v>21</v>
      </c>
      <c r="EG28" s="897"/>
      <c r="EH28" s="898">
        <f t="shared" si="67"/>
        <v>21</v>
      </c>
      <c r="EI28" s="897"/>
      <c r="EJ28" s="898">
        <f t="shared" si="68"/>
        <v>21</v>
      </c>
      <c r="EK28" s="897"/>
      <c r="EL28" s="898">
        <f t="shared" si="69"/>
        <v>21</v>
      </c>
      <c r="EM28" s="897"/>
      <c r="EN28" s="898">
        <f t="shared" si="70"/>
        <v>21</v>
      </c>
      <c r="EO28" s="897"/>
      <c r="EP28" s="898">
        <f t="shared" si="71"/>
        <v>21</v>
      </c>
      <c r="EQ28" s="897"/>
      <c r="ER28" s="898">
        <f t="shared" si="72"/>
        <v>21</v>
      </c>
      <c r="ES28" s="897"/>
      <c r="ET28" s="898">
        <f t="shared" si="73"/>
        <v>21</v>
      </c>
      <c r="EU28" s="897"/>
      <c r="EV28" s="898">
        <f t="shared" si="74"/>
        <v>21</v>
      </c>
      <c r="EW28" s="897"/>
      <c r="EX28" s="898">
        <f t="shared" si="75"/>
        <v>21</v>
      </c>
      <c r="EY28" s="897"/>
      <c r="EZ28" s="898">
        <f t="shared" si="76"/>
        <v>21</v>
      </c>
      <c r="FA28" s="897"/>
      <c r="FB28" s="898">
        <f t="shared" si="77"/>
        <v>21</v>
      </c>
      <c r="FC28" s="897"/>
      <c r="FD28" s="898">
        <f t="shared" si="78"/>
        <v>21</v>
      </c>
      <c r="FE28" s="897"/>
      <c r="FF28" s="898">
        <f t="shared" si="79"/>
        <v>21</v>
      </c>
      <c r="FG28" s="897"/>
      <c r="FH28" s="898">
        <f t="shared" si="80"/>
        <v>21</v>
      </c>
    </row>
    <row r="29" spans="3:164" ht="16.149999999999999" customHeight="1" thickBot="1" x14ac:dyDescent="0.35">
      <c r="C29" s="700">
        <v>23</v>
      </c>
      <c r="D29" s="299" t="str">
        <f>+'LP-Servicios'!P175</f>
        <v>C.S-Centrifuga Op x equi(1-2Rigs)</v>
      </c>
      <c r="E29" s="897"/>
      <c r="F29" s="898">
        <f t="shared" si="81"/>
        <v>0</v>
      </c>
      <c r="G29" s="897"/>
      <c r="H29" s="898">
        <f t="shared" si="82"/>
        <v>0</v>
      </c>
      <c r="I29" s="897"/>
      <c r="J29" s="898">
        <f t="shared" si="3"/>
        <v>0</v>
      </c>
      <c r="K29" s="897"/>
      <c r="L29" s="898">
        <f t="shared" si="4"/>
        <v>0</v>
      </c>
      <c r="M29" s="897"/>
      <c r="N29" s="898">
        <f t="shared" si="5"/>
        <v>0</v>
      </c>
      <c r="O29" s="897">
        <v>3</v>
      </c>
      <c r="P29" s="898">
        <f t="shared" si="6"/>
        <v>3</v>
      </c>
      <c r="Q29" s="897">
        <v>3</v>
      </c>
      <c r="R29" s="898">
        <f t="shared" si="7"/>
        <v>6</v>
      </c>
      <c r="S29" s="897">
        <v>3</v>
      </c>
      <c r="T29" s="898">
        <f t="shared" si="8"/>
        <v>9</v>
      </c>
      <c r="U29" s="897">
        <v>3</v>
      </c>
      <c r="V29" s="898">
        <f t="shared" si="9"/>
        <v>12</v>
      </c>
      <c r="W29" s="897">
        <v>3</v>
      </c>
      <c r="X29" s="898">
        <f t="shared" si="10"/>
        <v>15</v>
      </c>
      <c r="Y29" s="897"/>
      <c r="Z29" s="898">
        <f t="shared" si="11"/>
        <v>15</v>
      </c>
      <c r="AA29" s="897"/>
      <c r="AB29" s="898">
        <f t="shared" si="12"/>
        <v>15</v>
      </c>
      <c r="AC29" s="897">
        <v>1</v>
      </c>
      <c r="AD29" s="898">
        <f t="shared" si="13"/>
        <v>16</v>
      </c>
      <c r="AE29" s="897">
        <v>1</v>
      </c>
      <c r="AF29" s="898">
        <f t="shared" si="14"/>
        <v>17</v>
      </c>
      <c r="AG29" s="897">
        <v>1</v>
      </c>
      <c r="AH29" s="898">
        <f t="shared" si="15"/>
        <v>18</v>
      </c>
      <c r="AI29" s="897"/>
      <c r="AJ29" s="898">
        <f t="shared" si="16"/>
        <v>18</v>
      </c>
      <c r="AK29" s="897"/>
      <c r="AL29" s="898">
        <f t="shared" si="17"/>
        <v>18</v>
      </c>
      <c r="AM29" s="897"/>
      <c r="AN29" s="898">
        <f t="shared" si="18"/>
        <v>18</v>
      </c>
      <c r="AO29" s="897"/>
      <c r="AP29" s="898">
        <f t="shared" si="19"/>
        <v>18</v>
      </c>
      <c r="AQ29" s="897"/>
      <c r="AR29" s="898">
        <f t="shared" si="20"/>
        <v>18</v>
      </c>
      <c r="AS29" s="897"/>
      <c r="AT29" s="898">
        <f t="shared" si="21"/>
        <v>18</v>
      </c>
      <c r="AU29" s="897"/>
      <c r="AV29" s="898">
        <f t="shared" si="22"/>
        <v>18</v>
      </c>
      <c r="AW29" s="897"/>
      <c r="AX29" s="898">
        <f t="shared" si="23"/>
        <v>18</v>
      </c>
      <c r="AY29" s="897"/>
      <c r="AZ29" s="898">
        <f t="shared" si="24"/>
        <v>18</v>
      </c>
      <c r="BA29" s="897"/>
      <c r="BB29" s="898">
        <f t="shared" si="25"/>
        <v>18</v>
      </c>
      <c r="BC29" s="897"/>
      <c r="BD29" s="898">
        <f t="shared" si="26"/>
        <v>18</v>
      </c>
      <c r="BE29" s="897"/>
      <c r="BF29" s="898">
        <f t="shared" si="27"/>
        <v>18</v>
      </c>
      <c r="BG29" s="897"/>
      <c r="BH29" s="898">
        <f t="shared" si="28"/>
        <v>18</v>
      </c>
      <c r="BI29" s="897"/>
      <c r="BJ29" s="898">
        <f t="shared" si="29"/>
        <v>18</v>
      </c>
      <c r="BK29" s="897"/>
      <c r="BL29" s="898">
        <f t="shared" si="30"/>
        <v>18</v>
      </c>
      <c r="BM29" s="897"/>
      <c r="BN29" s="898">
        <f t="shared" si="31"/>
        <v>18</v>
      </c>
      <c r="BO29" s="897"/>
      <c r="BP29" s="898">
        <f t="shared" si="32"/>
        <v>18</v>
      </c>
      <c r="BQ29" s="897"/>
      <c r="BR29" s="898">
        <f t="shared" si="33"/>
        <v>18</v>
      </c>
      <c r="BS29" s="897"/>
      <c r="BT29" s="898">
        <f t="shared" si="34"/>
        <v>18</v>
      </c>
      <c r="BU29" s="897"/>
      <c r="BV29" s="898">
        <f t="shared" si="35"/>
        <v>18</v>
      </c>
      <c r="BW29" s="897"/>
      <c r="BX29" s="898">
        <f t="shared" si="36"/>
        <v>18</v>
      </c>
      <c r="BY29" s="897"/>
      <c r="BZ29" s="898">
        <f t="shared" si="37"/>
        <v>18</v>
      </c>
      <c r="CA29" s="897"/>
      <c r="CB29" s="898">
        <f t="shared" si="38"/>
        <v>18</v>
      </c>
      <c r="CC29" s="897"/>
      <c r="CD29" s="898">
        <f t="shared" si="39"/>
        <v>18</v>
      </c>
      <c r="CE29" s="897"/>
      <c r="CF29" s="898">
        <f t="shared" si="40"/>
        <v>18</v>
      </c>
      <c r="CG29" s="897"/>
      <c r="CH29" s="898">
        <f t="shared" si="41"/>
        <v>18</v>
      </c>
      <c r="CI29" s="897"/>
      <c r="CJ29" s="898">
        <f t="shared" si="42"/>
        <v>18</v>
      </c>
      <c r="CK29" s="897"/>
      <c r="CL29" s="898">
        <f t="shared" si="43"/>
        <v>18</v>
      </c>
      <c r="CM29" s="897"/>
      <c r="CN29" s="898">
        <f t="shared" si="44"/>
        <v>18</v>
      </c>
      <c r="CO29" s="897"/>
      <c r="CP29" s="898">
        <f t="shared" si="45"/>
        <v>18</v>
      </c>
      <c r="CQ29" s="897"/>
      <c r="CR29" s="898">
        <f t="shared" si="46"/>
        <v>18</v>
      </c>
      <c r="CS29" s="897"/>
      <c r="CT29" s="898">
        <f t="shared" si="47"/>
        <v>18</v>
      </c>
      <c r="CU29" s="897"/>
      <c r="CV29" s="898">
        <f t="shared" si="48"/>
        <v>18</v>
      </c>
      <c r="CW29" s="897"/>
      <c r="CX29" s="898">
        <f t="shared" si="49"/>
        <v>18</v>
      </c>
      <c r="CY29" s="897"/>
      <c r="CZ29" s="898">
        <f t="shared" si="50"/>
        <v>18</v>
      </c>
      <c r="DA29" s="897"/>
      <c r="DB29" s="898">
        <f t="shared" si="51"/>
        <v>18</v>
      </c>
      <c r="DC29" s="897"/>
      <c r="DD29" s="898">
        <f t="shared" si="52"/>
        <v>18</v>
      </c>
      <c r="DE29" s="897"/>
      <c r="DF29" s="898">
        <f t="shared" si="53"/>
        <v>18</v>
      </c>
      <c r="DG29" s="897"/>
      <c r="DH29" s="898">
        <f t="shared" si="54"/>
        <v>18</v>
      </c>
      <c r="DI29" s="897"/>
      <c r="DJ29" s="898">
        <f t="shared" si="55"/>
        <v>18</v>
      </c>
      <c r="DK29" s="897"/>
      <c r="DL29" s="898">
        <f t="shared" si="56"/>
        <v>18</v>
      </c>
      <c r="DM29" s="897"/>
      <c r="DN29" s="898">
        <f t="shared" si="57"/>
        <v>18</v>
      </c>
      <c r="DO29" s="897"/>
      <c r="DP29" s="898">
        <f t="shared" si="58"/>
        <v>18</v>
      </c>
      <c r="DQ29" s="897"/>
      <c r="DR29" s="898">
        <f t="shared" si="59"/>
        <v>18</v>
      </c>
      <c r="DS29" s="897"/>
      <c r="DT29" s="898">
        <f t="shared" si="60"/>
        <v>18</v>
      </c>
      <c r="DU29" s="897"/>
      <c r="DV29" s="898">
        <f t="shared" si="61"/>
        <v>18</v>
      </c>
      <c r="DW29" s="897"/>
      <c r="DX29" s="898">
        <f t="shared" si="62"/>
        <v>18</v>
      </c>
      <c r="DY29" s="897"/>
      <c r="DZ29" s="898">
        <f t="shared" si="63"/>
        <v>18</v>
      </c>
      <c r="EA29" s="897"/>
      <c r="EB29" s="898">
        <f t="shared" si="64"/>
        <v>18</v>
      </c>
      <c r="EC29" s="897"/>
      <c r="ED29" s="898">
        <f t="shared" si="65"/>
        <v>18</v>
      </c>
      <c r="EE29" s="897"/>
      <c r="EF29" s="898">
        <f t="shared" si="66"/>
        <v>18</v>
      </c>
      <c r="EG29" s="897"/>
      <c r="EH29" s="898">
        <f t="shared" si="67"/>
        <v>18</v>
      </c>
      <c r="EI29" s="897"/>
      <c r="EJ29" s="898">
        <f t="shared" si="68"/>
        <v>18</v>
      </c>
      <c r="EK29" s="897"/>
      <c r="EL29" s="898">
        <f t="shared" si="69"/>
        <v>18</v>
      </c>
      <c r="EM29" s="897"/>
      <c r="EN29" s="898">
        <f t="shared" si="70"/>
        <v>18</v>
      </c>
      <c r="EO29" s="897"/>
      <c r="EP29" s="898">
        <f t="shared" si="71"/>
        <v>18</v>
      </c>
      <c r="EQ29" s="897"/>
      <c r="ER29" s="898">
        <f t="shared" si="72"/>
        <v>18</v>
      </c>
      <c r="ES29" s="897"/>
      <c r="ET29" s="898">
        <f t="shared" si="73"/>
        <v>18</v>
      </c>
      <c r="EU29" s="897"/>
      <c r="EV29" s="898">
        <f t="shared" si="74"/>
        <v>18</v>
      </c>
      <c r="EW29" s="897"/>
      <c r="EX29" s="898">
        <f t="shared" si="75"/>
        <v>18</v>
      </c>
      <c r="EY29" s="897"/>
      <c r="EZ29" s="898">
        <f t="shared" si="76"/>
        <v>18</v>
      </c>
      <c r="FA29" s="897"/>
      <c r="FB29" s="898">
        <f t="shared" si="77"/>
        <v>18</v>
      </c>
      <c r="FC29" s="897"/>
      <c r="FD29" s="898">
        <f t="shared" si="78"/>
        <v>18</v>
      </c>
      <c r="FE29" s="897"/>
      <c r="FF29" s="898">
        <f t="shared" si="79"/>
        <v>18</v>
      </c>
      <c r="FG29" s="897"/>
      <c r="FH29" s="898">
        <f t="shared" si="80"/>
        <v>18</v>
      </c>
    </row>
    <row r="30" spans="3:164" ht="16.149999999999999" customHeight="1" thickBot="1" x14ac:dyDescent="0.35">
      <c r="C30" s="700">
        <v>24</v>
      </c>
      <c r="D30" s="300" t="str">
        <f>+'LP-Servicios'!P176</f>
        <v>C.S-Trailer Laboratorio(1-2Rigs)</v>
      </c>
      <c r="E30" s="897">
        <v>1</v>
      </c>
      <c r="F30" s="898">
        <f t="shared" si="81"/>
        <v>1</v>
      </c>
      <c r="G30" s="897">
        <v>1</v>
      </c>
      <c r="H30" s="898">
        <f t="shared" si="82"/>
        <v>2</v>
      </c>
      <c r="I30" s="897">
        <v>1</v>
      </c>
      <c r="J30" s="898">
        <f t="shared" si="3"/>
        <v>3</v>
      </c>
      <c r="K30" s="897">
        <v>1</v>
      </c>
      <c r="L30" s="898">
        <f t="shared" si="4"/>
        <v>4</v>
      </c>
      <c r="M30" s="897">
        <v>1</v>
      </c>
      <c r="N30" s="898">
        <f t="shared" si="5"/>
        <v>5</v>
      </c>
      <c r="O30" s="897">
        <v>1</v>
      </c>
      <c r="P30" s="898">
        <f t="shared" si="6"/>
        <v>6</v>
      </c>
      <c r="Q30" s="897">
        <v>1</v>
      </c>
      <c r="R30" s="898">
        <f t="shared" si="7"/>
        <v>7</v>
      </c>
      <c r="S30" s="897">
        <v>1</v>
      </c>
      <c r="T30" s="898">
        <f t="shared" si="8"/>
        <v>8</v>
      </c>
      <c r="U30" s="897">
        <v>1</v>
      </c>
      <c r="V30" s="898">
        <f t="shared" si="9"/>
        <v>9</v>
      </c>
      <c r="W30" s="897">
        <v>1</v>
      </c>
      <c r="X30" s="898">
        <f t="shared" si="10"/>
        <v>10</v>
      </c>
      <c r="Y30" s="897">
        <v>1</v>
      </c>
      <c r="Z30" s="898">
        <f t="shared" si="11"/>
        <v>11</v>
      </c>
      <c r="AA30" s="897">
        <v>1</v>
      </c>
      <c r="AB30" s="898">
        <f t="shared" si="12"/>
        <v>12</v>
      </c>
      <c r="AC30" s="897">
        <v>8</v>
      </c>
      <c r="AD30" s="898">
        <f t="shared" si="13"/>
        <v>20</v>
      </c>
      <c r="AE30" s="897">
        <v>8</v>
      </c>
      <c r="AF30" s="898">
        <f t="shared" si="14"/>
        <v>28</v>
      </c>
      <c r="AG30" s="897">
        <v>8</v>
      </c>
      <c r="AH30" s="898">
        <f t="shared" si="15"/>
        <v>36</v>
      </c>
      <c r="AI30" s="897"/>
      <c r="AJ30" s="898">
        <f t="shared" si="16"/>
        <v>36</v>
      </c>
      <c r="AK30" s="897"/>
      <c r="AL30" s="898">
        <f t="shared" si="17"/>
        <v>36</v>
      </c>
      <c r="AM30" s="897"/>
      <c r="AN30" s="898">
        <f t="shared" si="18"/>
        <v>36</v>
      </c>
      <c r="AO30" s="897"/>
      <c r="AP30" s="898">
        <f t="shared" si="19"/>
        <v>36</v>
      </c>
      <c r="AQ30" s="897"/>
      <c r="AR30" s="898">
        <f t="shared" si="20"/>
        <v>36</v>
      </c>
      <c r="AS30" s="897"/>
      <c r="AT30" s="898">
        <f t="shared" si="21"/>
        <v>36</v>
      </c>
      <c r="AU30" s="897"/>
      <c r="AV30" s="898">
        <f t="shared" si="22"/>
        <v>36</v>
      </c>
      <c r="AW30" s="897"/>
      <c r="AX30" s="898">
        <f t="shared" si="23"/>
        <v>36</v>
      </c>
      <c r="AY30" s="897"/>
      <c r="AZ30" s="898">
        <f t="shared" si="24"/>
        <v>36</v>
      </c>
      <c r="BA30" s="897"/>
      <c r="BB30" s="898">
        <f t="shared" si="25"/>
        <v>36</v>
      </c>
      <c r="BC30" s="897"/>
      <c r="BD30" s="898">
        <f t="shared" si="26"/>
        <v>36</v>
      </c>
      <c r="BE30" s="897"/>
      <c r="BF30" s="898">
        <f t="shared" si="27"/>
        <v>36</v>
      </c>
      <c r="BG30" s="897"/>
      <c r="BH30" s="898">
        <f t="shared" si="28"/>
        <v>36</v>
      </c>
      <c r="BI30" s="897"/>
      <c r="BJ30" s="898">
        <f t="shared" si="29"/>
        <v>36</v>
      </c>
      <c r="BK30" s="897"/>
      <c r="BL30" s="898">
        <f t="shared" si="30"/>
        <v>36</v>
      </c>
      <c r="BM30" s="897"/>
      <c r="BN30" s="898">
        <f t="shared" si="31"/>
        <v>36</v>
      </c>
      <c r="BO30" s="897"/>
      <c r="BP30" s="898">
        <f t="shared" si="32"/>
        <v>36</v>
      </c>
      <c r="BQ30" s="897"/>
      <c r="BR30" s="898">
        <f t="shared" si="33"/>
        <v>36</v>
      </c>
      <c r="BS30" s="897"/>
      <c r="BT30" s="898">
        <f t="shared" si="34"/>
        <v>36</v>
      </c>
      <c r="BU30" s="897"/>
      <c r="BV30" s="898">
        <f t="shared" si="35"/>
        <v>36</v>
      </c>
      <c r="BW30" s="897"/>
      <c r="BX30" s="898">
        <f t="shared" si="36"/>
        <v>36</v>
      </c>
      <c r="BY30" s="897"/>
      <c r="BZ30" s="898">
        <f t="shared" si="37"/>
        <v>36</v>
      </c>
      <c r="CA30" s="897"/>
      <c r="CB30" s="898">
        <f t="shared" si="38"/>
        <v>36</v>
      </c>
      <c r="CC30" s="897"/>
      <c r="CD30" s="898">
        <f t="shared" si="39"/>
        <v>36</v>
      </c>
      <c r="CE30" s="897"/>
      <c r="CF30" s="898">
        <f t="shared" si="40"/>
        <v>36</v>
      </c>
      <c r="CG30" s="897"/>
      <c r="CH30" s="898">
        <f t="shared" si="41"/>
        <v>36</v>
      </c>
      <c r="CI30" s="897"/>
      <c r="CJ30" s="898">
        <f t="shared" si="42"/>
        <v>36</v>
      </c>
      <c r="CK30" s="897"/>
      <c r="CL30" s="898">
        <f t="shared" si="43"/>
        <v>36</v>
      </c>
      <c r="CM30" s="897"/>
      <c r="CN30" s="898">
        <f t="shared" si="44"/>
        <v>36</v>
      </c>
      <c r="CO30" s="897"/>
      <c r="CP30" s="898">
        <f t="shared" si="45"/>
        <v>36</v>
      </c>
      <c r="CQ30" s="897"/>
      <c r="CR30" s="898">
        <f t="shared" si="46"/>
        <v>36</v>
      </c>
      <c r="CS30" s="897"/>
      <c r="CT30" s="898">
        <f t="shared" si="47"/>
        <v>36</v>
      </c>
      <c r="CU30" s="897"/>
      <c r="CV30" s="898">
        <f t="shared" si="48"/>
        <v>36</v>
      </c>
      <c r="CW30" s="897"/>
      <c r="CX30" s="898">
        <f t="shared" si="49"/>
        <v>36</v>
      </c>
      <c r="CY30" s="897"/>
      <c r="CZ30" s="898">
        <f t="shared" si="50"/>
        <v>36</v>
      </c>
      <c r="DA30" s="897"/>
      <c r="DB30" s="898">
        <f t="shared" si="51"/>
        <v>36</v>
      </c>
      <c r="DC30" s="897"/>
      <c r="DD30" s="898">
        <f t="shared" si="52"/>
        <v>36</v>
      </c>
      <c r="DE30" s="897"/>
      <c r="DF30" s="898">
        <f t="shared" si="53"/>
        <v>36</v>
      </c>
      <c r="DG30" s="897"/>
      <c r="DH30" s="898">
        <f t="shared" si="54"/>
        <v>36</v>
      </c>
      <c r="DI30" s="897"/>
      <c r="DJ30" s="898">
        <f t="shared" si="55"/>
        <v>36</v>
      </c>
      <c r="DK30" s="897"/>
      <c r="DL30" s="898">
        <f t="shared" si="56"/>
        <v>36</v>
      </c>
      <c r="DM30" s="897"/>
      <c r="DN30" s="898">
        <f t="shared" si="57"/>
        <v>36</v>
      </c>
      <c r="DO30" s="897"/>
      <c r="DP30" s="898">
        <f t="shared" si="58"/>
        <v>36</v>
      </c>
      <c r="DQ30" s="897"/>
      <c r="DR30" s="898">
        <f t="shared" si="59"/>
        <v>36</v>
      </c>
      <c r="DS30" s="897"/>
      <c r="DT30" s="898">
        <f t="shared" si="60"/>
        <v>36</v>
      </c>
      <c r="DU30" s="897"/>
      <c r="DV30" s="898">
        <f t="shared" si="61"/>
        <v>36</v>
      </c>
      <c r="DW30" s="897"/>
      <c r="DX30" s="898">
        <f t="shared" si="62"/>
        <v>36</v>
      </c>
      <c r="DY30" s="897"/>
      <c r="DZ30" s="898">
        <f t="shared" si="63"/>
        <v>36</v>
      </c>
      <c r="EA30" s="897"/>
      <c r="EB30" s="898">
        <f t="shared" si="64"/>
        <v>36</v>
      </c>
      <c r="EC30" s="897"/>
      <c r="ED30" s="898">
        <f t="shared" si="65"/>
        <v>36</v>
      </c>
      <c r="EE30" s="897"/>
      <c r="EF30" s="898">
        <f t="shared" si="66"/>
        <v>36</v>
      </c>
      <c r="EG30" s="897"/>
      <c r="EH30" s="898">
        <f t="shared" si="67"/>
        <v>36</v>
      </c>
      <c r="EI30" s="897"/>
      <c r="EJ30" s="898">
        <f t="shared" si="68"/>
        <v>36</v>
      </c>
      <c r="EK30" s="897"/>
      <c r="EL30" s="898">
        <f t="shared" si="69"/>
        <v>36</v>
      </c>
      <c r="EM30" s="897"/>
      <c r="EN30" s="898">
        <f t="shared" si="70"/>
        <v>36</v>
      </c>
      <c r="EO30" s="897"/>
      <c r="EP30" s="898">
        <f t="shared" si="71"/>
        <v>36</v>
      </c>
      <c r="EQ30" s="897"/>
      <c r="ER30" s="898">
        <f t="shared" si="72"/>
        <v>36</v>
      </c>
      <c r="ES30" s="897"/>
      <c r="ET30" s="898">
        <f t="shared" si="73"/>
        <v>36</v>
      </c>
      <c r="EU30" s="897"/>
      <c r="EV30" s="898">
        <f t="shared" si="74"/>
        <v>36</v>
      </c>
      <c r="EW30" s="897"/>
      <c r="EX30" s="898">
        <f t="shared" si="75"/>
        <v>36</v>
      </c>
      <c r="EY30" s="897"/>
      <c r="EZ30" s="898">
        <f t="shared" si="76"/>
        <v>36</v>
      </c>
      <c r="FA30" s="897"/>
      <c r="FB30" s="898">
        <f t="shared" si="77"/>
        <v>36</v>
      </c>
      <c r="FC30" s="897"/>
      <c r="FD30" s="898">
        <f t="shared" si="78"/>
        <v>36</v>
      </c>
      <c r="FE30" s="897"/>
      <c r="FF30" s="898">
        <f t="shared" si="79"/>
        <v>36</v>
      </c>
      <c r="FG30" s="897"/>
      <c r="FH30" s="898">
        <f t="shared" si="80"/>
        <v>36</v>
      </c>
    </row>
    <row r="31" spans="3:164" ht="16.149999999999999" customHeight="1" thickBot="1" x14ac:dyDescent="0.35">
      <c r="C31" s="700">
        <v>25</v>
      </c>
      <c r="D31" s="299" t="str">
        <f>+'LP-Servicios'!P177</f>
        <v>C.S-Trailer viviend sin Lab(1-2Rigs)</v>
      </c>
      <c r="E31" s="897">
        <v>3</v>
      </c>
      <c r="F31" s="898">
        <f t="shared" si="81"/>
        <v>3</v>
      </c>
      <c r="G31" s="897">
        <v>3</v>
      </c>
      <c r="H31" s="898">
        <f t="shared" si="82"/>
        <v>6</v>
      </c>
      <c r="I31" s="897">
        <v>3</v>
      </c>
      <c r="J31" s="898">
        <f t="shared" si="3"/>
        <v>9</v>
      </c>
      <c r="K31" s="897">
        <v>3</v>
      </c>
      <c r="L31" s="898">
        <f t="shared" si="4"/>
        <v>12</v>
      </c>
      <c r="M31" s="897">
        <v>3</v>
      </c>
      <c r="N31" s="898">
        <f t="shared" si="5"/>
        <v>15</v>
      </c>
      <c r="O31" s="897">
        <v>3</v>
      </c>
      <c r="P31" s="898">
        <f t="shared" si="6"/>
        <v>18</v>
      </c>
      <c r="Q31" s="897">
        <v>3</v>
      </c>
      <c r="R31" s="898">
        <f t="shared" si="7"/>
        <v>21</v>
      </c>
      <c r="S31" s="897">
        <v>3</v>
      </c>
      <c r="T31" s="898">
        <f t="shared" si="8"/>
        <v>24</v>
      </c>
      <c r="U31" s="897">
        <v>3</v>
      </c>
      <c r="V31" s="898">
        <f t="shared" si="9"/>
        <v>27</v>
      </c>
      <c r="W31" s="897">
        <v>3</v>
      </c>
      <c r="X31" s="898">
        <f t="shared" si="10"/>
        <v>30</v>
      </c>
      <c r="Y31" s="897">
        <v>3</v>
      </c>
      <c r="Z31" s="898">
        <f t="shared" si="11"/>
        <v>33</v>
      </c>
      <c r="AA31" s="897">
        <v>3</v>
      </c>
      <c r="AB31" s="898">
        <f t="shared" si="12"/>
        <v>36</v>
      </c>
      <c r="AC31" s="897">
        <v>1</v>
      </c>
      <c r="AD31" s="898">
        <f t="shared" si="13"/>
        <v>37</v>
      </c>
      <c r="AE31" s="897">
        <v>1</v>
      </c>
      <c r="AF31" s="898">
        <f t="shared" si="14"/>
        <v>38</v>
      </c>
      <c r="AG31" s="897">
        <v>1</v>
      </c>
      <c r="AH31" s="898">
        <f t="shared" si="15"/>
        <v>39</v>
      </c>
      <c r="AI31" s="897"/>
      <c r="AJ31" s="898">
        <f t="shared" si="16"/>
        <v>39</v>
      </c>
      <c r="AK31" s="897"/>
      <c r="AL31" s="898">
        <f t="shared" si="17"/>
        <v>39</v>
      </c>
      <c r="AM31" s="897"/>
      <c r="AN31" s="898">
        <f t="shared" si="18"/>
        <v>39</v>
      </c>
      <c r="AO31" s="897"/>
      <c r="AP31" s="898">
        <f t="shared" si="19"/>
        <v>39</v>
      </c>
      <c r="AQ31" s="897"/>
      <c r="AR31" s="898">
        <f t="shared" si="20"/>
        <v>39</v>
      </c>
      <c r="AS31" s="897"/>
      <c r="AT31" s="898">
        <f t="shared" si="21"/>
        <v>39</v>
      </c>
      <c r="AU31" s="897"/>
      <c r="AV31" s="898">
        <f t="shared" si="22"/>
        <v>39</v>
      </c>
      <c r="AW31" s="897"/>
      <c r="AX31" s="898">
        <f t="shared" si="23"/>
        <v>39</v>
      </c>
      <c r="AY31" s="897"/>
      <c r="AZ31" s="898">
        <f t="shared" si="24"/>
        <v>39</v>
      </c>
      <c r="BA31" s="897"/>
      <c r="BB31" s="898">
        <f t="shared" si="25"/>
        <v>39</v>
      </c>
      <c r="BC31" s="897"/>
      <c r="BD31" s="898">
        <f t="shared" si="26"/>
        <v>39</v>
      </c>
      <c r="BE31" s="897"/>
      <c r="BF31" s="898">
        <f t="shared" si="27"/>
        <v>39</v>
      </c>
      <c r="BG31" s="897"/>
      <c r="BH31" s="898">
        <f t="shared" si="28"/>
        <v>39</v>
      </c>
      <c r="BI31" s="897"/>
      <c r="BJ31" s="898">
        <f t="shared" si="29"/>
        <v>39</v>
      </c>
      <c r="BK31" s="897"/>
      <c r="BL31" s="898">
        <f t="shared" si="30"/>
        <v>39</v>
      </c>
      <c r="BM31" s="897"/>
      <c r="BN31" s="898">
        <f t="shared" si="31"/>
        <v>39</v>
      </c>
      <c r="BO31" s="897"/>
      <c r="BP31" s="898">
        <f t="shared" si="32"/>
        <v>39</v>
      </c>
      <c r="BQ31" s="897"/>
      <c r="BR31" s="898">
        <f t="shared" si="33"/>
        <v>39</v>
      </c>
      <c r="BS31" s="897"/>
      <c r="BT31" s="898">
        <f t="shared" si="34"/>
        <v>39</v>
      </c>
      <c r="BU31" s="897"/>
      <c r="BV31" s="898">
        <f t="shared" si="35"/>
        <v>39</v>
      </c>
      <c r="BW31" s="897"/>
      <c r="BX31" s="898">
        <f t="shared" si="36"/>
        <v>39</v>
      </c>
      <c r="BY31" s="897"/>
      <c r="BZ31" s="898">
        <f t="shared" si="37"/>
        <v>39</v>
      </c>
      <c r="CA31" s="897"/>
      <c r="CB31" s="898">
        <f t="shared" si="38"/>
        <v>39</v>
      </c>
      <c r="CC31" s="897"/>
      <c r="CD31" s="898">
        <f t="shared" si="39"/>
        <v>39</v>
      </c>
      <c r="CE31" s="897"/>
      <c r="CF31" s="898">
        <f t="shared" si="40"/>
        <v>39</v>
      </c>
      <c r="CG31" s="897"/>
      <c r="CH31" s="898">
        <f t="shared" si="41"/>
        <v>39</v>
      </c>
      <c r="CI31" s="897"/>
      <c r="CJ31" s="898">
        <f t="shared" si="42"/>
        <v>39</v>
      </c>
      <c r="CK31" s="897"/>
      <c r="CL31" s="898">
        <f t="shared" si="43"/>
        <v>39</v>
      </c>
      <c r="CM31" s="897"/>
      <c r="CN31" s="898">
        <f t="shared" si="44"/>
        <v>39</v>
      </c>
      <c r="CO31" s="897"/>
      <c r="CP31" s="898">
        <f t="shared" si="45"/>
        <v>39</v>
      </c>
      <c r="CQ31" s="897"/>
      <c r="CR31" s="898">
        <f t="shared" si="46"/>
        <v>39</v>
      </c>
      <c r="CS31" s="897"/>
      <c r="CT31" s="898">
        <f t="shared" si="47"/>
        <v>39</v>
      </c>
      <c r="CU31" s="897"/>
      <c r="CV31" s="898">
        <f t="shared" si="48"/>
        <v>39</v>
      </c>
      <c r="CW31" s="897"/>
      <c r="CX31" s="898">
        <f t="shared" si="49"/>
        <v>39</v>
      </c>
      <c r="CY31" s="897"/>
      <c r="CZ31" s="898">
        <f t="shared" si="50"/>
        <v>39</v>
      </c>
      <c r="DA31" s="897"/>
      <c r="DB31" s="898">
        <f t="shared" si="51"/>
        <v>39</v>
      </c>
      <c r="DC31" s="897"/>
      <c r="DD31" s="898">
        <f t="shared" si="52"/>
        <v>39</v>
      </c>
      <c r="DE31" s="897"/>
      <c r="DF31" s="898">
        <f t="shared" si="53"/>
        <v>39</v>
      </c>
      <c r="DG31" s="897"/>
      <c r="DH31" s="898">
        <f t="shared" si="54"/>
        <v>39</v>
      </c>
      <c r="DI31" s="897"/>
      <c r="DJ31" s="898">
        <f t="shared" si="55"/>
        <v>39</v>
      </c>
      <c r="DK31" s="897"/>
      <c r="DL31" s="898">
        <f t="shared" si="56"/>
        <v>39</v>
      </c>
      <c r="DM31" s="897"/>
      <c r="DN31" s="898">
        <f t="shared" si="57"/>
        <v>39</v>
      </c>
      <c r="DO31" s="897"/>
      <c r="DP31" s="898">
        <f t="shared" si="58"/>
        <v>39</v>
      </c>
      <c r="DQ31" s="897"/>
      <c r="DR31" s="898">
        <f t="shared" si="59"/>
        <v>39</v>
      </c>
      <c r="DS31" s="897"/>
      <c r="DT31" s="898">
        <f t="shared" si="60"/>
        <v>39</v>
      </c>
      <c r="DU31" s="897"/>
      <c r="DV31" s="898">
        <f t="shared" si="61"/>
        <v>39</v>
      </c>
      <c r="DW31" s="897"/>
      <c r="DX31" s="898">
        <f t="shared" si="62"/>
        <v>39</v>
      </c>
      <c r="DY31" s="897"/>
      <c r="DZ31" s="898">
        <f t="shared" si="63"/>
        <v>39</v>
      </c>
      <c r="EA31" s="897"/>
      <c r="EB31" s="898">
        <f t="shared" si="64"/>
        <v>39</v>
      </c>
      <c r="EC31" s="897"/>
      <c r="ED31" s="898">
        <f t="shared" si="65"/>
        <v>39</v>
      </c>
      <c r="EE31" s="897"/>
      <c r="EF31" s="898">
        <f t="shared" si="66"/>
        <v>39</v>
      </c>
      <c r="EG31" s="897"/>
      <c r="EH31" s="898">
        <f t="shared" si="67"/>
        <v>39</v>
      </c>
      <c r="EI31" s="897"/>
      <c r="EJ31" s="898">
        <f t="shared" si="68"/>
        <v>39</v>
      </c>
      <c r="EK31" s="897"/>
      <c r="EL31" s="898">
        <f t="shared" si="69"/>
        <v>39</v>
      </c>
      <c r="EM31" s="897"/>
      <c r="EN31" s="898">
        <f t="shared" si="70"/>
        <v>39</v>
      </c>
      <c r="EO31" s="897"/>
      <c r="EP31" s="898">
        <f t="shared" si="71"/>
        <v>39</v>
      </c>
      <c r="EQ31" s="897"/>
      <c r="ER31" s="898">
        <f t="shared" si="72"/>
        <v>39</v>
      </c>
      <c r="ES31" s="897"/>
      <c r="ET31" s="898">
        <f t="shared" si="73"/>
        <v>39</v>
      </c>
      <c r="EU31" s="897"/>
      <c r="EV31" s="898">
        <f t="shared" si="74"/>
        <v>39</v>
      </c>
      <c r="EW31" s="897"/>
      <c r="EX31" s="898">
        <f t="shared" si="75"/>
        <v>39</v>
      </c>
      <c r="EY31" s="897"/>
      <c r="EZ31" s="898">
        <f t="shared" si="76"/>
        <v>39</v>
      </c>
      <c r="FA31" s="897"/>
      <c r="FB31" s="898">
        <f t="shared" si="77"/>
        <v>39</v>
      </c>
      <c r="FC31" s="897"/>
      <c r="FD31" s="898">
        <f t="shared" si="78"/>
        <v>39</v>
      </c>
      <c r="FE31" s="897"/>
      <c r="FF31" s="898">
        <f t="shared" si="79"/>
        <v>39</v>
      </c>
      <c r="FG31" s="897"/>
      <c r="FH31" s="898">
        <f t="shared" si="80"/>
        <v>39</v>
      </c>
    </row>
    <row r="32" spans="3:164" ht="16.149999999999999" customHeight="1" thickBot="1" x14ac:dyDescent="0.35">
      <c r="C32" s="700">
        <v>26</v>
      </c>
      <c r="D32" s="300" t="str">
        <f>+'LP-Servicios'!P178</f>
        <v>CIRCUITO-Miscelaneos Conexión(1-2Rigs)</v>
      </c>
      <c r="E32" s="897">
        <v>1</v>
      </c>
      <c r="F32" s="898">
        <f t="shared" si="81"/>
        <v>1</v>
      </c>
      <c r="G32" s="897">
        <v>1</v>
      </c>
      <c r="H32" s="898">
        <f t="shared" si="82"/>
        <v>2</v>
      </c>
      <c r="I32" s="897">
        <v>1</v>
      </c>
      <c r="J32" s="898">
        <f t="shared" si="3"/>
        <v>3</v>
      </c>
      <c r="K32" s="897">
        <v>1</v>
      </c>
      <c r="L32" s="898">
        <f t="shared" si="4"/>
        <v>4</v>
      </c>
      <c r="M32" s="897">
        <v>1</v>
      </c>
      <c r="N32" s="898">
        <f t="shared" si="5"/>
        <v>5</v>
      </c>
      <c r="O32" s="897">
        <v>1</v>
      </c>
      <c r="P32" s="898">
        <f t="shared" si="6"/>
        <v>6</v>
      </c>
      <c r="Q32" s="897">
        <v>1</v>
      </c>
      <c r="R32" s="898">
        <f t="shared" si="7"/>
        <v>7</v>
      </c>
      <c r="S32" s="897">
        <v>1</v>
      </c>
      <c r="T32" s="898">
        <f t="shared" si="8"/>
        <v>8</v>
      </c>
      <c r="U32" s="897">
        <v>1</v>
      </c>
      <c r="V32" s="898">
        <f t="shared" si="9"/>
        <v>9</v>
      </c>
      <c r="W32" s="897">
        <v>1</v>
      </c>
      <c r="X32" s="898">
        <f t="shared" si="10"/>
        <v>10</v>
      </c>
      <c r="Y32" s="897">
        <v>1</v>
      </c>
      <c r="Z32" s="898">
        <f t="shared" si="11"/>
        <v>11</v>
      </c>
      <c r="AA32" s="897">
        <v>1</v>
      </c>
      <c r="AB32" s="898">
        <f t="shared" si="12"/>
        <v>12</v>
      </c>
      <c r="AC32" s="897">
        <v>1</v>
      </c>
      <c r="AD32" s="898">
        <f t="shared" si="13"/>
        <v>13</v>
      </c>
      <c r="AE32" s="897">
        <v>1</v>
      </c>
      <c r="AF32" s="898">
        <f t="shared" si="14"/>
        <v>14</v>
      </c>
      <c r="AG32" s="897">
        <v>1</v>
      </c>
      <c r="AH32" s="898">
        <f t="shared" si="15"/>
        <v>15</v>
      </c>
      <c r="AI32" s="897"/>
      <c r="AJ32" s="898">
        <f t="shared" si="16"/>
        <v>15</v>
      </c>
      <c r="AK32" s="897"/>
      <c r="AL32" s="898">
        <f t="shared" si="17"/>
        <v>15</v>
      </c>
      <c r="AM32" s="897"/>
      <c r="AN32" s="898">
        <f t="shared" si="18"/>
        <v>15</v>
      </c>
      <c r="AO32" s="897"/>
      <c r="AP32" s="898">
        <f t="shared" si="19"/>
        <v>15</v>
      </c>
      <c r="AQ32" s="897"/>
      <c r="AR32" s="898">
        <f t="shared" si="20"/>
        <v>15</v>
      </c>
      <c r="AS32" s="897"/>
      <c r="AT32" s="898">
        <f t="shared" si="21"/>
        <v>15</v>
      </c>
      <c r="AU32" s="897"/>
      <c r="AV32" s="898">
        <f t="shared" si="22"/>
        <v>15</v>
      </c>
      <c r="AW32" s="897"/>
      <c r="AX32" s="898">
        <f t="shared" si="23"/>
        <v>15</v>
      </c>
      <c r="AY32" s="897"/>
      <c r="AZ32" s="898">
        <f t="shared" si="24"/>
        <v>15</v>
      </c>
      <c r="BA32" s="897"/>
      <c r="BB32" s="898">
        <f t="shared" si="25"/>
        <v>15</v>
      </c>
      <c r="BC32" s="897"/>
      <c r="BD32" s="898">
        <f t="shared" si="26"/>
        <v>15</v>
      </c>
      <c r="BE32" s="897"/>
      <c r="BF32" s="898">
        <f t="shared" si="27"/>
        <v>15</v>
      </c>
      <c r="BG32" s="897"/>
      <c r="BH32" s="898">
        <f t="shared" si="28"/>
        <v>15</v>
      </c>
      <c r="BI32" s="897"/>
      <c r="BJ32" s="898">
        <f t="shared" si="29"/>
        <v>15</v>
      </c>
      <c r="BK32" s="897"/>
      <c r="BL32" s="898">
        <f t="shared" si="30"/>
        <v>15</v>
      </c>
      <c r="BM32" s="897"/>
      <c r="BN32" s="898">
        <f t="shared" si="31"/>
        <v>15</v>
      </c>
      <c r="BO32" s="897"/>
      <c r="BP32" s="898">
        <f t="shared" si="32"/>
        <v>15</v>
      </c>
      <c r="BQ32" s="897"/>
      <c r="BR32" s="898">
        <f t="shared" si="33"/>
        <v>15</v>
      </c>
      <c r="BS32" s="897"/>
      <c r="BT32" s="898">
        <f t="shared" si="34"/>
        <v>15</v>
      </c>
      <c r="BU32" s="897"/>
      <c r="BV32" s="898">
        <f t="shared" si="35"/>
        <v>15</v>
      </c>
      <c r="BW32" s="897"/>
      <c r="BX32" s="898">
        <f t="shared" si="36"/>
        <v>15</v>
      </c>
      <c r="BY32" s="897"/>
      <c r="BZ32" s="898">
        <f t="shared" si="37"/>
        <v>15</v>
      </c>
      <c r="CA32" s="897"/>
      <c r="CB32" s="898">
        <f t="shared" si="38"/>
        <v>15</v>
      </c>
      <c r="CC32" s="897"/>
      <c r="CD32" s="898">
        <f t="shared" si="39"/>
        <v>15</v>
      </c>
      <c r="CE32" s="897"/>
      <c r="CF32" s="898">
        <f t="shared" si="40"/>
        <v>15</v>
      </c>
      <c r="CG32" s="897"/>
      <c r="CH32" s="898">
        <f t="shared" si="41"/>
        <v>15</v>
      </c>
      <c r="CI32" s="897"/>
      <c r="CJ32" s="898">
        <f t="shared" si="42"/>
        <v>15</v>
      </c>
      <c r="CK32" s="897"/>
      <c r="CL32" s="898">
        <f t="shared" si="43"/>
        <v>15</v>
      </c>
      <c r="CM32" s="897"/>
      <c r="CN32" s="898">
        <f t="shared" si="44"/>
        <v>15</v>
      </c>
      <c r="CO32" s="897"/>
      <c r="CP32" s="898">
        <f t="shared" si="45"/>
        <v>15</v>
      </c>
      <c r="CQ32" s="897"/>
      <c r="CR32" s="898">
        <f t="shared" si="46"/>
        <v>15</v>
      </c>
      <c r="CS32" s="897"/>
      <c r="CT32" s="898">
        <f t="shared" si="47"/>
        <v>15</v>
      </c>
      <c r="CU32" s="897"/>
      <c r="CV32" s="898">
        <f t="shared" si="48"/>
        <v>15</v>
      </c>
      <c r="CW32" s="897"/>
      <c r="CX32" s="898">
        <f t="shared" si="49"/>
        <v>15</v>
      </c>
      <c r="CY32" s="897"/>
      <c r="CZ32" s="898">
        <f t="shared" si="50"/>
        <v>15</v>
      </c>
      <c r="DA32" s="897"/>
      <c r="DB32" s="898">
        <f t="shared" si="51"/>
        <v>15</v>
      </c>
      <c r="DC32" s="897"/>
      <c r="DD32" s="898">
        <f t="shared" si="52"/>
        <v>15</v>
      </c>
      <c r="DE32" s="897"/>
      <c r="DF32" s="898">
        <f t="shared" si="53"/>
        <v>15</v>
      </c>
      <c r="DG32" s="897"/>
      <c r="DH32" s="898">
        <f t="shared" si="54"/>
        <v>15</v>
      </c>
      <c r="DI32" s="897"/>
      <c r="DJ32" s="898">
        <f t="shared" si="55"/>
        <v>15</v>
      </c>
      <c r="DK32" s="897"/>
      <c r="DL32" s="898">
        <f t="shared" si="56"/>
        <v>15</v>
      </c>
      <c r="DM32" s="897"/>
      <c r="DN32" s="898">
        <f t="shared" si="57"/>
        <v>15</v>
      </c>
      <c r="DO32" s="897"/>
      <c r="DP32" s="898">
        <f t="shared" si="58"/>
        <v>15</v>
      </c>
      <c r="DQ32" s="897"/>
      <c r="DR32" s="898">
        <f t="shared" si="59"/>
        <v>15</v>
      </c>
      <c r="DS32" s="897"/>
      <c r="DT32" s="898">
        <f t="shared" si="60"/>
        <v>15</v>
      </c>
      <c r="DU32" s="897"/>
      <c r="DV32" s="898">
        <f t="shared" si="61"/>
        <v>15</v>
      </c>
      <c r="DW32" s="897"/>
      <c r="DX32" s="898">
        <f t="shared" si="62"/>
        <v>15</v>
      </c>
      <c r="DY32" s="897"/>
      <c r="DZ32" s="898">
        <f t="shared" si="63"/>
        <v>15</v>
      </c>
      <c r="EA32" s="897"/>
      <c r="EB32" s="898">
        <f t="shared" si="64"/>
        <v>15</v>
      </c>
      <c r="EC32" s="897"/>
      <c r="ED32" s="898">
        <f t="shared" si="65"/>
        <v>15</v>
      </c>
      <c r="EE32" s="897"/>
      <c r="EF32" s="898">
        <f t="shared" si="66"/>
        <v>15</v>
      </c>
      <c r="EG32" s="897"/>
      <c r="EH32" s="898">
        <f t="shared" si="67"/>
        <v>15</v>
      </c>
      <c r="EI32" s="897"/>
      <c r="EJ32" s="898">
        <f t="shared" si="68"/>
        <v>15</v>
      </c>
      <c r="EK32" s="897"/>
      <c r="EL32" s="898">
        <f t="shared" si="69"/>
        <v>15</v>
      </c>
      <c r="EM32" s="897"/>
      <c r="EN32" s="898">
        <f t="shared" si="70"/>
        <v>15</v>
      </c>
      <c r="EO32" s="897"/>
      <c r="EP32" s="898">
        <f t="shared" si="71"/>
        <v>15</v>
      </c>
      <c r="EQ32" s="897"/>
      <c r="ER32" s="898">
        <f t="shared" si="72"/>
        <v>15</v>
      </c>
      <c r="ES32" s="897"/>
      <c r="ET32" s="898">
        <f t="shared" si="73"/>
        <v>15</v>
      </c>
      <c r="EU32" s="897"/>
      <c r="EV32" s="898">
        <f t="shared" si="74"/>
        <v>15</v>
      </c>
      <c r="EW32" s="897"/>
      <c r="EX32" s="898">
        <f t="shared" si="75"/>
        <v>15</v>
      </c>
      <c r="EY32" s="897"/>
      <c r="EZ32" s="898">
        <f t="shared" si="76"/>
        <v>15</v>
      </c>
      <c r="FA32" s="897"/>
      <c r="FB32" s="898">
        <f t="shared" si="77"/>
        <v>15</v>
      </c>
      <c r="FC32" s="897"/>
      <c r="FD32" s="898">
        <f t="shared" si="78"/>
        <v>15</v>
      </c>
      <c r="FE32" s="897"/>
      <c r="FF32" s="898">
        <f t="shared" si="79"/>
        <v>15</v>
      </c>
      <c r="FG32" s="897"/>
      <c r="FH32" s="898">
        <f t="shared" si="80"/>
        <v>15</v>
      </c>
    </row>
    <row r="33" spans="3:164" ht="16.149999999999999" customHeight="1" thickBot="1" x14ac:dyDescent="0.35">
      <c r="C33" s="700">
        <v>27</v>
      </c>
      <c r="D33" s="299" t="str">
        <f>+'LP-Servicios'!P179</f>
        <v>CIRCUITO-Pileta c/Remo(DiaXU)(1-2Rigs)</v>
      </c>
      <c r="E33" s="897">
        <v>8</v>
      </c>
      <c r="F33" s="898">
        <f t="shared" si="81"/>
        <v>8</v>
      </c>
      <c r="G33" s="897">
        <v>8</v>
      </c>
      <c r="H33" s="898">
        <f t="shared" si="82"/>
        <v>16</v>
      </c>
      <c r="I33" s="897">
        <v>8</v>
      </c>
      <c r="J33" s="898">
        <f t="shared" si="3"/>
        <v>24</v>
      </c>
      <c r="K33" s="897">
        <v>8</v>
      </c>
      <c r="L33" s="898">
        <f t="shared" si="4"/>
        <v>32</v>
      </c>
      <c r="M33" s="897">
        <v>8</v>
      </c>
      <c r="N33" s="898">
        <f t="shared" si="5"/>
        <v>40</v>
      </c>
      <c r="O33" s="897">
        <v>8</v>
      </c>
      <c r="P33" s="898">
        <f t="shared" si="6"/>
        <v>48</v>
      </c>
      <c r="Q33" s="897">
        <v>8</v>
      </c>
      <c r="R33" s="898">
        <f t="shared" si="7"/>
        <v>56</v>
      </c>
      <c r="S33" s="897">
        <v>8</v>
      </c>
      <c r="T33" s="898">
        <f t="shared" si="8"/>
        <v>64</v>
      </c>
      <c r="U33" s="897">
        <v>8</v>
      </c>
      <c r="V33" s="898">
        <f t="shared" si="9"/>
        <v>72</v>
      </c>
      <c r="W33" s="897">
        <v>8</v>
      </c>
      <c r="X33" s="898">
        <f t="shared" si="10"/>
        <v>80</v>
      </c>
      <c r="Y33" s="897">
        <v>8</v>
      </c>
      <c r="Z33" s="898">
        <f t="shared" si="11"/>
        <v>88</v>
      </c>
      <c r="AA33" s="897">
        <v>8</v>
      </c>
      <c r="AB33" s="898">
        <f t="shared" si="12"/>
        <v>96</v>
      </c>
      <c r="AC33" s="897"/>
      <c r="AD33" s="898">
        <f t="shared" si="13"/>
        <v>96</v>
      </c>
      <c r="AE33" s="897"/>
      <c r="AF33" s="898">
        <f t="shared" si="14"/>
        <v>96</v>
      </c>
      <c r="AG33" s="897"/>
      <c r="AH33" s="898">
        <f t="shared" si="15"/>
        <v>96</v>
      </c>
      <c r="AI33" s="897"/>
      <c r="AJ33" s="898">
        <f t="shared" si="16"/>
        <v>96</v>
      </c>
      <c r="AK33" s="897"/>
      <c r="AL33" s="898">
        <f t="shared" si="17"/>
        <v>96</v>
      </c>
      <c r="AM33" s="897"/>
      <c r="AN33" s="898">
        <f t="shared" si="18"/>
        <v>96</v>
      </c>
      <c r="AO33" s="897"/>
      <c r="AP33" s="898">
        <f t="shared" si="19"/>
        <v>96</v>
      </c>
      <c r="AQ33" s="897"/>
      <c r="AR33" s="898">
        <f t="shared" si="20"/>
        <v>96</v>
      </c>
      <c r="AS33" s="897"/>
      <c r="AT33" s="898">
        <f t="shared" si="21"/>
        <v>96</v>
      </c>
      <c r="AU33" s="897"/>
      <c r="AV33" s="898">
        <f t="shared" si="22"/>
        <v>96</v>
      </c>
      <c r="AW33" s="897"/>
      <c r="AX33" s="898">
        <f t="shared" si="23"/>
        <v>96</v>
      </c>
      <c r="AY33" s="897"/>
      <c r="AZ33" s="898">
        <f t="shared" si="24"/>
        <v>96</v>
      </c>
      <c r="BA33" s="897"/>
      <c r="BB33" s="898">
        <f t="shared" si="25"/>
        <v>96</v>
      </c>
      <c r="BC33" s="897"/>
      <c r="BD33" s="898">
        <f t="shared" si="26"/>
        <v>96</v>
      </c>
      <c r="BE33" s="897"/>
      <c r="BF33" s="898">
        <f t="shared" si="27"/>
        <v>96</v>
      </c>
      <c r="BG33" s="897"/>
      <c r="BH33" s="898">
        <f t="shared" si="28"/>
        <v>96</v>
      </c>
      <c r="BI33" s="897"/>
      <c r="BJ33" s="898">
        <f t="shared" si="29"/>
        <v>96</v>
      </c>
      <c r="BK33" s="897"/>
      <c r="BL33" s="898">
        <f t="shared" si="30"/>
        <v>96</v>
      </c>
      <c r="BM33" s="897"/>
      <c r="BN33" s="898">
        <f t="shared" si="31"/>
        <v>96</v>
      </c>
      <c r="BO33" s="897"/>
      <c r="BP33" s="898">
        <f t="shared" si="32"/>
        <v>96</v>
      </c>
      <c r="BQ33" s="897"/>
      <c r="BR33" s="898">
        <f t="shared" si="33"/>
        <v>96</v>
      </c>
      <c r="BS33" s="897"/>
      <c r="BT33" s="898">
        <f t="shared" si="34"/>
        <v>96</v>
      </c>
      <c r="BU33" s="897"/>
      <c r="BV33" s="898">
        <f t="shared" si="35"/>
        <v>96</v>
      </c>
      <c r="BW33" s="897"/>
      <c r="BX33" s="898">
        <f t="shared" si="36"/>
        <v>96</v>
      </c>
      <c r="BY33" s="897"/>
      <c r="BZ33" s="898">
        <f t="shared" si="37"/>
        <v>96</v>
      </c>
      <c r="CA33" s="897"/>
      <c r="CB33" s="898">
        <f t="shared" si="38"/>
        <v>96</v>
      </c>
      <c r="CC33" s="897"/>
      <c r="CD33" s="898">
        <f t="shared" si="39"/>
        <v>96</v>
      </c>
      <c r="CE33" s="897"/>
      <c r="CF33" s="898">
        <f t="shared" si="40"/>
        <v>96</v>
      </c>
      <c r="CG33" s="897"/>
      <c r="CH33" s="898">
        <f t="shared" si="41"/>
        <v>96</v>
      </c>
      <c r="CI33" s="897"/>
      <c r="CJ33" s="898">
        <f t="shared" si="42"/>
        <v>96</v>
      </c>
      <c r="CK33" s="897"/>
      <c r="CL33" s="898">
        <f t="shared" si="43"/>
        <v>96</v>
      </c>
      <c r="CM33" s="897"/>
      <c r="CN33" s="898">
        <f t="shared" si="44"/>
        <v>96</v>
      </c>
      <c r="CO33" s="897"/>
      <c r="CP33" s="898">
        <f t="shared" si="45"/>
        <v>96</v>
      </c>
      <c r="CQ33" s="897"/>
      <c r="CR33" s="898">
        <f t="shared" si="46"/>
        <v>96</v>
      </c>
      <c r="CS33" s="897"/>
      <c r="CT33" s="898">
        <f t="shared" si="47"/>
        <v>96</v>
      </c>
      <c r="CU33" s="897"/>
      <c r="CV33" s="898">
        <f t="shared" si="48"/>
        <v>96</v>
      </c>
      <c r="CW33" s="897"/>
      <c r="CX33" s="898">
        <f t="shared" si="49"/>
        <v>96</v>
      </c>
      <c r="CY33" s="897"/>
      <c r="CZ33" s="898">
        <f t="shared" si="50"/>
        <v>96</v>
      </c>
      <c r="DA33" s="897"/>
      <c r="DB33" s="898">
        <f t="shared" si="51"/>
        <v>96</v>
      </c>
      <c r="DC33" s="897"/>
      <c r="DD33" s="898">
        <f t="shared" si="52"/>
        <v>96</v>
      </c>
      <c r="DE33" s="897"/>
      <c r="DF33" s="898">
        <f t="shared" si="53"/>
        <v>96</v>
      </c>
      <c r="DG33" s="897"/>
      <c r="DH33" s="898">
        <f t="shared" si="54"/>
        <v>96</v>
      </c>
      <c r="DI33" s="897"/>
      <c r="DJ33" s="898">
        <f t="shared" si="55"/>
        <v>96</v>
      </c>
      <c r="DK33" s="897"/>
      <c r="DL33" s="898">
        <f t="shared" si="56"/>
        <v>96</v>
      </c>
      <c r="DM33" s="897"/>
      <c r="DN33" s="898">
        <f t="shared" si="57"/>
        <v>96</v>
      </c>
      <c r="DO33" s="897"/>
      <c r="DP33" s="898">
        <f t="shared" si="58"/>
        <v>96</v>
      </c>
      <c r="DQ33" s="897"/>
      <c r="DR33" s="898">
        <f t="shared" si="59"/>
        <v>96</v>
      </c>
      <c r="DS33" s="897"/>
      <c r="DT33" s="898">
        <f t="shared" si="60"/>
        <v>96</v>
      </c>
      <c r="DU33" s="897"/>
      <c r="DV33" s="898">
        <f t="shared" si="61"/>
        <v>96</v>
      </c>
      <c r="DW33" s="897"/>
      <c r="DX33" s="898">
        <f t="shared" si="62"/>
        <v>96</v>
      </c>
      <c r="DY33" s="897"/>
      <c r="DZ33" s="898">
        <f t="shared" si="63"/>
        <v>96</v>
      </c>
      <c r="EA33" s="897"/>
      <c r="EB33" s="898">
        <f t="shared" si="64"/>
        <v>96</v>
      </c>
      <c r="EC33" s="897"/>
      <c r="ED33" s="898">
        <f t="shared" si="65"/>
        <v>96</v>
      </c>
      <c r="EE33" s="897"/>
      <c r="EF33" s="898">
        <f t="shared" si="66"/>
        <v>96</v>
      </c>
      <c r="EG33" s="897"/>
      <c r="EH33" s="898">
        <f t="shared" si="67"/>
        <v>96</v>
      </c>
      <c r="EI33" s="897"/>
      <c r="EJ33" s="898">
        <f t="shared" si="68"/>
        <v>96</v>
      </c>
      <c r="EK33" s="897"/>
      <c r="EL33" s="898">
        <f t="shared" si="69"/>
        <v>96</v>
      </c>
      <c r="EM33" s="897"/>
      <c r="EN33" s="898">
        <f t="shared" si="70"/>
        <v>96</v>
      </c>
      <c r="EO33" s="897"/>
      <c r="EP33" s="898">
        <f t="shared" si="71"/>
        <v>96</v>
      </c>
      <c r="EQ33" s="897"/>
      <c r="ER33" s="898">
        <f t="shared" si="72"/>
        <v>96</v>
      </c>
      <c r="ES33" s="897"/>
      <c r="ET33" s="898">
        <f t="shared" si="73"/>
        <v>96</v>
      </c>
      <c r="EU33" s="897"/>
      <c r="EV33" s="898">
        <f t="shared" si="74"/>
        <v>96</v>
      </c>
      <c r="EW33" s="897"/>
      <c r="EX33" s="898">
        <f t="shared" si="75"/>
        <v>96</v>
      </c>
      <c r="EY33" s="897"/>
      <c r="EZ33" s="898">
        <f t="shared" si="76"/>
        <v>96</v>
      </c>
      <c r="FA33" s="897"/>
      <c r="FB33" s="898">
        <f t="shared" si="77"/>
        <v>96</v>
      </c>
      <c r="FC33" s="897"/>
      <c r="FD33" s="898">
        <f t="shared" si="78"/>
        <v>96</v>
      </c>
      <c r="FE33" s="897"/>
      <c r="FF33" s="898">
        <f t="shared" si="79"/>
        <v>96</v>
      </c>
      <c r="FG33" s="897"/>
      <c r="FH33" s="898">
        <f t="shared" si="80"/>
        <v>96</v>
      </c>
    </row>
    <row r="34" spans="3:164" ht="16.149999999999999" customHeight="1" thickBot="1" x14ac:dyDescent="0.35">
      <c r="C34" s="700">
        <v>28</v>
      </c>
      <c r="D34" s="300" t="str">
        <f>+'LP-Servicios'!P180</f>
        <v>CIRCUITO-Pileta preparadora(1-2Rigs)</v>
      </c>
      <c r="E34" s="897">
        <v>1</v>
      </c>
      <c r="F34" s="898">
        <f t="shared" si="81"/>
        <v>1</v>
      </c>
      <c r="G34" s="897">
        <v>1</v>
      </c>
      <c r="H34" s="898">
        <f t="shared" si="82"/>
        <v>2</v>
      </c>
      <c r="I34" s="897">
        <v>1</v>
      </c>
      <c r="J34" s="898">
        <f t="shared" si="3"/>
        <v>3</v>
      </c>
      <c r="K34" s="897">
        <v>1</v>
      </c>
      <c r="L34" s="898">
        <f t="shared" si="4"/>
        <v>4</v>
      </c>
      <c r="M34" s="897">
        <v>1</v>
      </c>
      <c r="N34" s="898">
        <f t="shared" si="5"/>
        <v>5</v>
      </c>
      <c r="O34" s="897">
        <v>1</v>
      </c>
      <c r="P34" s="898">
        <f t="shared" si="6"/>
        <v>6</v>
      </c>
      <c r="Q34" s="897">
        <v>1</v>
      </c>
      <c r="R34" s="898">
        <f t="shared" si="7"/>
        <v>7</v>
      </c>
      <c r="S34" s="897">
        <v>1</v>
      </c>
      <c r="T34" s="898">
        <f t="shared" si="8"/>
        <v>8</v>
      </c>
      <c r="U34" s="897">
        <v>1</v>
      </c>
      <c r="V34" s="898">
        <f t="shared" si="9"/>
        <v>9</v>
      </c>
      <c r="W34" s="897">
        <v>1</v>
      </c>
      <c r="X34" s="898">
        <f t="shared" si="10"/>
        <v>10</v>
      </c>
      <c r="Y34" s="897">
        <v>1</v>
      </c>
      <c r="Z34" s="898">
        <f t="shared" si="11"/>
        <v>11</v>
      </c>
      <c r="AA34" s="897">
        <v>1</v>
      </c>
      <c r="AB34" s="898">
        <f t="shared" si="12"/>
        <v>12</v>
      </c>
      <c r="AC34" s="897"/>
      <c r="AD34" s="898">
        <f t="shared" si="13"/>
        <v>12</v>
      </c>
      <c r="AE34" s="897"/>
      <c r="AF34" s="898">
        <f t="shared" si="14"/>
        <v>12</v>
      </c>
      <c r="AG34" s="897"/>
      <c r="AH34" s="898">
        <f t="shared" si="15"/>
        <v>12</v>
      </c>
      <c r="AI34" s="897"/>
      <c r="AJ34" s="898">
        <f t="shared" si="16"/>
        <v>12</v>
      </c>
      <c r="AK34" s="897"/>
      <c r="AL34" s="898">
        <f t="shared" si="17"/>
        <v>12</v>
      </c>
      <c r="AM34" s="897"/>
      <c r="AN34" s="898">
        <f t="shared" si="18"/>
        <v>12</v>
      </c>
      <c r="AO34" s="897"/>
      <c r="AP34" s="898">
        <f t="shared" si="19"/>
        <v>12</v>
      </c>
      <c r="AQ34" s="897"/>
      <c r="AR34" s="898">
        <f t="shared" si="20"/>
        <v>12</v>
      </c>
      <c r="AS34" s="897"/>
      <c r="AT34" s="898">
        <f t="shared" si="21"/>
        <v>12</v>
      </c>
      <c r="AU34" s="897"/>
      <c r="AV34" s="898">
        <f t="shared" si="22"/>
        <v>12</v>
      </c>
      <c r="AW34" s="897"/>
      <c r="AX34" s="898">
        <f t="shared" si="23"/>
        <v>12</v>
      </c>
      <c r="AY34" s="897"/>
      <c r="AZ34" s="898">
        <f t="shared" si="24"/>
        <v>12</v>
      </c>
      <c r="BA34" s="897"/>
      <c r="BB34" s="898">
        <f t="shared" si="25"/>
        <v>12</v>
      </c>
      <c r="BC34" s="897"/>
      <c r="BD34" s="898">
        <f t="shared" si="26"/>
        <v>12</v>
      </c>
      <c r="BE34" s="897"/>
      <c r="BF34" s="898">
        <f t="shared" si="27"/>
        <v>12</v>
      </c>
      <c r="BG34" s="897"/>
      <c r="BH34" s="898">
        <f t="shared" si="28"/>
        <v>12</v>
      </c>
      <c r="BI34" s="897"/>
      <c r="BJ34" s="898">
        <f t="shared" si="29"/>
        <v>12</v>
      </c>
      <c r="BK34" s="897"/>
      <c r="BL34" s="898">
        <f t="shared" si="30"/>
        <v>12</v>
      </c>
      <c r="BM34" s="897"/>
      <c r="BN34" s="898">
        <f t="shared" si="31"/>
        <v>12</v>
      </c>
      <c r="BO34" s="897"/>
      <c r="BP34" s="898">
        <f t="shared" si="32"/>
        <v>12</v>
      </c>
      <c r="BQ34" s="897"/>
      <c r="BR34" s="898">
        <f t="shared" si="33"/>
        <v>12</v>
      </c>
      <c r="BS34" s="897"/>
      <c r="BT34" s="898">
        <f t="shared" si="34"/>
        <v>12</v>
      </c>
      <c r="BU34" s="897"/>
      <c r="BV34" s="898">
        <f t="shared" si="35"/>
        <v>12</v>
      </c>
      <c r="BW34" s="897"/>
      <c r="BX34" s="898">
        <f t="shared" si="36"/>
        <v>12</v>
      </c>
      <c r="BY34" s="897"/>
      <c r="BZ34" s="898">
        <f t="shared" si="37"/>
        <v>12</v>
      </c>
      <c r="CA34" s="897"/>
      <c r="CB34" s="898">
        <f t="shared" si="38"/>
        <v>12</v>
      </c>
      <c r="CC34" s="897"/>
      <c r="CD34" s="898">
        <f t="shared" si="39"/>
        <v>12</v>
      </c>
      <c r="CE34" s="897"/>
      <c r="CF34" s="898">
        <f t="shared" si="40"/>
        <v>12</v>
      </c>
      <c r="CG34" s="897"/>
      <c r="CH34" s="898">
        <f t="shared" si="41"/>
        <v>12</v>
      </c>
      <c r="CI34" s="897"/>
      <c r="CJ34" s="898">
        <f t="shared" si="42"/>
        <v>12</v>
      </c>
      <c r="CK34" s="897"/>
      <c r="CL34" s="898">
        <f t="shared" si="43"/>
        <v>12</v>
      </c>
      <c r="CM34" s="897"/>
      <c r="CN34" s="898">
        <f t="shared" si="44"/>
        <v>12</v>
      </c>
      <c r="CO34" s="897"/>
      <c r="CP34" s="898">
        <f t="shared" si="45"/>
        <v>12</v>
      </c>
      <c r="CQ34" s="897"/>
      <c r="CR34" s="898">
        <f t="shared" si="46"/>
        <v>12</v>
      </c>
      <c r="CS34" s="897"/>
      <c r="CT34" s="898">
        <f t="shared" si="47"/>
        <v>12</v>
      </c>
      <c r="CU34" s="897"/>
      <c r="CV34" s="898">
        <f t="shared" si="48"/>
        <v>12</v>
      </c>
      <c r="CW34" s="897"/>
      <c r="CX34" s="898">
        <f t="shared" si="49"/>
        <v>12</v>
      </c>
      <c r="CY34" s="897"/>
      <c r="CZ34" s="898">
        <f t="shared" si="50"/>
        <v>12</v>
      </c>
      <c r="DA34" s="897"/>
      <c r="DB34" s="898">
        <f t="shared" si="51"/>
        <v>12</v>
      </c>
      <c r="DC34" s="897"/>
      <c r="DD34" s="898">
        <f t="shared" si="52"/>
        <v>12</v>
      </c>
      <c r="DE34" s="897"/>
      <c r="DF34" s="898">
        <f t="shared" si="53"/>
        <v>12</v>
      </c>
      <c r="DG34" s="897"/>
      <c r="DH34" s="898">
        <f t="shared" si="54"/>
        <v>12</v>
      </c>
      <c r="DI34" s="897"/>
      <c r="DJ34" s="898">
        <f t="shared" si="55"/>
        <v>12</v>
      </c>
      <c r="DK34" s="897"/>
      <c r="DL34" s="898">
        <f t="shared" si="56"/>
        <v>12</v>
      </c>
      <c r="DM34" s="897"/>
      <c r="DN34" s="898">
        <f t="shared" si="57"/>
        <v>12</v>
      </c>
      <c r="DO34" s="897"/>
      <c r="DP34" s="898">
        <f t="shared" si="58"/>
        <v>12</v>
      </c>
      <c r="DQ34" s="897"/>
      <c r="DR34" s="898">
        <f t="shared" si="59"/>
        <v>12</v>
      </c>
      <c r="DS34" s="897"/>
      <c r="DT34" s="898">
        <f t="shared" si="60"/>
        <v>12</v>
      </c>
      <c r="DU34" s="897"/>
      <c r="DV34" s="898">
        <f t="shared" si="61"/>
        <v>12</v>
      </c>
      <c r="DW34" s="897"/>
      <c r="DX34" s="898">
        <f t="shared" si="62"/>
        <v>12</v>
      </c>
      <c r="DY34" s="897"/>
      <c r="DZ34" s="898">
        <f t="shared" si="63"/>
        <v>12</v>
      </c>
      <c r="EA34" s="897"/>
      <c r="EB34" s="898">
        <f t="shared" si="64"/>
        <v>12</v>
      </c>
      <c r="EC34" s="897"/>
      <c r="ED34" s="898">
        <f t="shared" si="65"/>
        <v>12</v>
      </c>
      <c r="EE34" s="897"/>
      <c r="EF34" s="898">
        <f t="shared" si="66"/>
        <v>12</v>
      </c>
      <c r="EG34" s="897"/>
      <c r="EH34" s="898">
        <f t="shared" si="67"/>
        <v>12</v>
      </c>
      <c r="EI34" s="897"/>
      <c r="EJ34" s="898">
        <f t="shared" si="68"/>
        <v>12</v>
      </c>
      <c r="EK34" s="897"/>
      <c r="EL34" s="898">
        <f t="shared" si="69"/>
        <v>12</v>
      </c>
      <c r="EM34" s="897"/>
      <c r="EN34" s="898">
        <f t="shared" si="70"/>
        <v>12</v>
      </c>
      <c r="EO34" s="897"/>
      <c r="EP34" s="898">
        <f t="shared" si="71"/>
        <v>12</v>
      </c>
      <c r="EQ34" s="897"/>
      <c r="ER34" s="898">
        <f t="shared" si="72"/>
        <v>12</v>
      </c>
      <c r="ES34" s="897"/>
      <c r="ET34" s="898">
        <f t="shared" si="73"/>
        <v>12</v>
      </c>
      <c r="EU34" s="897"/>
      <c r="EV34" s="898">
        <f t="shared" si="74"/>
        <v>12</v>
      </c>
      <c r="EW34" s="897"/>
      <c r="EX34" s="898">
        <f t="shared" si="75"/>
        <v>12</v>
      </c>
      <c r="EY34" s="897"/>
      <c r="EZ34" s="898">
        <f t="shared" si="76"/>
        <v>12</v>
      </c>
      <c r="FA34" s="897"/>
      <c r="FB34" s="898">
        <f t="shared" si="77"/>
        <v>12</v>
      </c>
      <c r="FC34" s="897"/>
      <c r="FD34" s="898">
        <f t="shared" si="78"/>
        <v>12</v>
      </c>
      <c r="FE34" s="897"/>
      <c r="FF34" s="898">
        <f t="shared" si="79"/>
        <v>12</v>
      </c>
      <c r="FG34" s="897"/>
      <c r="FH34" s="898">
        <f t="shared" si="80"/>
        <v>12</v>
      </c>
    </row>
    <row r="35" spans="3:164" ht="16.149999999999999" customHeight="1" thickBot="1" x14ac:dyDescent="0.35">
      <c r="C35" s="700">
        <v>29</v>
      </c>
      <c r="D35" s="299" t="str">
        <f>+'LP-Servicios'!P181</f>
        <v>CIRCUITO-Tanque CaCl2 (Dia x U)(1-2Rigs)</v>
      </c>
      <c r="E35" s="897">
        <v>1</v>
      </c>
      <c r="F35" s="898">
        <f t="shared" si="81"/>
        <v>1</v>
      </c>
      <c r="G35" s="897">
        <v>1</v>
      </c>
      <c r="H35" s="898">
        <f t="shared" si="82"/>
        <v>2</v>
      </c>
      <c r="I35" s="897">
        <v>1</v>
      </c>
      <c r="J35" s="898">
        <f t="shared" si="3"/>
        <v>3</v>
      </c>
      <c r="K35" s="897">
        <v>1</v>
      </c>
      <c r="L35" s="898">
        <f t="shared" si="4"/>
        <v>4</v>
      </c>
      <c r="M35" s="897">
        <v>1</v>
      </c>
      <c r="N35" s="898">
        <f t="shared" si="5"/>
        <v>5</v>
      </c>
      <c r="O35" s="897">
        <v>1</v>
      </c>
      <c r="P35" s="898">
        <f t="shared" si="6"/>
        <v>6</v>
      </c>
      <c r="Q35" s="897">
        <v>1</v>
      </c>
      <c r="R35" s="898">
        <f t="shared" si="7"/>
        <v>7</v>
      </c>
      <c r="S35" s="897">
        <v>1</v>
      </c>
      <c r="T35" s="898">
        <f t="shared" si="8"/>
        <v>8</v>
      </c>
      <c r="U35" s="897">
        <v>1</v>
      </c>
      <c r="V35" s="898">
        <f t="shared" si="9"/>
        <v>9</v>
      </c>
      <c r="W35" s="897">
        <v>1</v>
      </c>
      <c r="X35" s="898">
        <f t="shared" si="10"/>
        <v>10</v>
      </c>
      <c r="Y35" s="897">
        <v>1</v>
      </c>
      <c r="Z35" s="898">
        <f t="shared" si="11"/>
        <v>11</v>
      </c>
      <c r="AA35" s="897">
        <v>1</v>
      </c>
      <c r="AB35" s="898">
        <f t="shared" si="12"/>
        <v>12</v>
      </c>
      <c r="AC35" s="897"/>
      <c r="AD35" s="898">
        <f t="shared" si="13"/>
        <v>12</v>
      </c>
      <c r="AE35" s="897"/>
      <c r="AF35" s="898">
        <f t="shared" si="14"/>
        <v>12</v>
      </c>
      <c r="AG35" s="897"/>
      <c r="AH35" s="898">
        <f t="shared" si="15"/>
        <v>12</v>
      </c>
      <c r="AI35" s="897"/>
      <c r="AJ35" s="898">
        <f t="shared" si="16"/>
        <v>12</v>
      </c>
      <c r="AK35" s="897"/>
      <c r="AL35" s="898">
        <f t="shared" si="17"/>
        <v>12</v>
      </c>
      <c r="AM35" s="897"/>
      <c r="AN35" s="898">
        <f t="shared" si="18"/>
        <v>12</v>
      </c>
      <c r="AO35" s="897"/>
      <c r="AP35" s="898">
        <f t="shared" si="19"/>
        <v>12</v>
      </c>
      <c r="AQ35" s="897"/>
      <c r="AR35" s="898">
        <f t="shared" si="20"/>
        <v>12</v>
      </c>
      <c r="AS35" s="897"/>
      <c r="AT35" s="898">
        <f t="shared" si="21"/>
        <v>12</v>
      </c>
      <c r="AU35" s="897"/>
      <c r="AV35" s="898">
        <f t="shared" si="22"/>
        <v>12</v>
      </c>
      <c r="AW35" s="897"/>
      <c r="AX35" s="898">
        <f t="shared" si="23"/>
        <v>12</v>
      </c>
      <c r="AY35" s="897"/>
      <c r="AZ35" s="898">
        <f t="shared" si="24"/>
        <v>12</v>
      </c>
      <c r="BA35" s="897"/>
      <c r="BB35" s="898">
        <f t="shared" si="25"/>
        <v>12</v>
      </c>
      <c r="BC35" s="897"/>
      <c r="BD35" s="898">
        <f t="shared" si="26"/>
        <v>12</v>
      </c>
      <c r="BE35" s="897"/>
      <c r="BF35" s="898">
        <f t="shared" si="27"/>
        <v>12</v>
      </c>
      <c r="BG35" s="897"/>
      <c r="BH35" s="898">
        <f t="shared" si="28"/>
        <v>12</v>
      </c>
      <c r="BI35" s="897"/>
      <c r="BJ35" s="898">
        <f t="shared" si="29"/>
        <v>12</v>
      </c>
      <c r="BK35" s="897"/>
      <c r="BL35" s="898">
        <f t="shared" si="30"/>
        <v>12</v>
      </c>
      <c r="BM35" s="897"/>
      <c r="BN35" s="898">
        <f t="shared" si="31"/>
        <v>12</v>
      </c>
      <c r="BO35" s="897"/>
      <c r="BP35" s="898">
        <f t="shared" si="32"/>
        <v>12</v>
      </c>
      <c r="BQ35" s="897"/>
      <c r="BR35" s="898">
        <f t="shared" si="33"/>
        <v>12</v>
      </c>
      <c r="BS35" s="897"/>
      <c r="BT35" s="898">
        <f t="shared" si="34"/>
        <v>12</v>
      </c>
      <c r="BU35" s="897"/>
      <c r="BV35" s="898">
        <f t="shared" si="35"/>
        <v>12</v>
      </c>
      <c r="BW35" s="897"/>
      <c r="BX35" s="898">
        <f t="shared" si="36"/>
        <v>12</v>
      </c>
      <c r="BY35" s="897"/>
      <c r="BZ35" s="898">
        <f t="shared" si="37"/>
        <v>12</v>
      </c>
      <c r="CA35" s="897"/>
      <c r="CB35" s="898">
        <f t="shared" si="38"/>
        <v>12</v>
      </c>
      <c r="CC35" s="897"/>
      <c r="CD35" s="898">
        <f t="shared" si="39"/>
        <v>12</v>
      </c>
      <c r="CE35" s="897"/>
      <c r="CF35" s="898">
        <f t="shared" si="40"/>
        <v>12</v>
      </c>
      <c r="CG35" s="897"/>
      <c r="CH35" s="898">
        <f t="shared" si="41"/>
        <v>12</v>
      </c>
      <c r="CI35" s="897"/>
      <c r="CJ35" s="898">
        <f t="shared" si="42"/>
        <v>12</v>
      </c>
      <c r="CK35" s="897"/>
      <c r="CL35" s="898">
        <f t="shared" si="43"/>
        <v>12</v>
      </c>
      <c r="CM35" s="897"/>
      <c r="CN35" s="898">
        <f t="shared" si="44"/>
        <v>12</v>
      </c>
      <c r="CO35" s="897"/>
      <c r="CP35" s="898">
        <f t="shared" si="45"/>
        <v>12</v>
      </c>
      <c r="CQ35" s="897"/>
      <c r="CR35" s="898">
        <f t="shared" si="46"/>
        <v>12</v>
      </c>
      <c r="CS35" s="897"/>
      <c r="CT35" s="898">
        <f t="shared" si="47"/>
        <v>12</v>
      </c>
      <c r="CU35" s="897"/>
      <c r="CV35" s="898">
        <f t="shared" si="48"/>
        <v>12</v>
      </c>
      <c r="CW35" s="897"/>
      <c r="CX35" s="898">
        <f t="shared" si="49"/>
        <v>12</v>
      </c>
      <c r="CY35" s="897"/>
      <c r="CZ35" s="898">
        <f t="shared" si="50"/>
        <v>12</v>
      </c>
      <c r="DA35" s="897"/>
      <c r="DB35" s="898">
        <f t="shared" si="51"/>
        <v>12</v>
      </c>
      <c r="DC35" s="897"/>
      <c r="DD35" s="898">
        <f t="shared" si="52"/>
        <v>12</v>
      </c>
      <c r="DE35" s="897"/>
      <c r="DF35" s="898">
        <f t="shared" si="53"/>
        <v>12</v>
      </c>
      <c r="DG35" s="897"/>
      <c r="DH35" s="898">
        <f t="shared" si="54"/>
        <v>12</v>
      </c>
      <c r="DI35" s="897"/>
      <c r="DJ35" s="898">
        <f t="shared" si="55"/>
        <v>12</v>
      </c>
      <c r="DK35" s="897"/>
      <c r="DL35" s="898">
        <f t="shared" si="56"/>
        <v>12</v>
      </c>
      <c r="DM35" s="897"/>
      <c r="DN35" s="898">
        <f t="shared" si="57"/>
        <v>12</v>
      </c>
      <c r="DO35" s="897"/>
      <c r="DP35" s="898">
        <f t="shared" si="58"/>
        <v>12</v>
      </c>
      <c r="DQ35" s="897"/>
      <c r="DR35" s="898">
        <f t="shared" si="59"/>
        <v>12</v>
      </c>
      <c r="DS35" s="897"/>
      <c r="DT35" s="898">
        <f t="shared" si="60"/>
        <v>12</v>
      </c>
      <c r="DU35" s="897"/>
      <c r="DV35" s="898">
        <f t="shared" si="61"/>
        <v>12</v>
      </c>
      <c r="DW35" s="897"/>
      <c r="DX35" s="898">
        <f t="shared" si="62"/>
        <v>12</v>
      </c>
      <c r="DY35" s="897"/>
      <c r="DZ35" s="898">
        <f t="shared" si="63"/>
        <v>12</v>
      </c>
      <c r="EA35" s="897"/>
      <c r="EB35" s="898">
        <f t="shared" si="64"/>
        <v>12</v>
      </c>
      <c r="EC35" s="897"/>
      <c r="ED35" s="898">
        <f t="shared" si="65"/>
        <v>12</v>
      </c>
      <c r="EE35" s="897"/>
      <c r="EF35" s="898">
        <f t="shared" si="66"/>
        <v>12</v>
      </c>
      <c r="EG35" s="897"/>
      <c r="EH35" s="898">
        <f t="shared" si="67"/>
        <v>12</v>
      </c>
      <c r="EI35" s="897"/>
      <c r="EJ35" s="898">
        <f t="shared" si="68"/>
        <v>12</v>
      </c>
      <c r="EK35" s="897"/>
      <c r="EL35" s="898">
        <f t="shared" si="69"/>
        <v>12</v>
      </c>
      <c r="EM35" s="897"/>
      <c r="EN35" s="898">
        <f t="shared" si="70"/>
        <v>12</v>
      </c>
      <c r="EO35" s="897"/>
      <c r="EP35" s="898">
        <f t="shared" si="71"/>
        <v>12</v>
      </c>
      <c r="EQ35" s="897"/>
      <c r="ER35" s="898">
        <f t="shared" si="72"/>
        <v>12</v>
      </c>
      <c r="ES35" s="897"/>
      <c r="ET35" s="898">
        <f t="shared" si="73"/>
        <v>12</v>
      </c>
      <c r="EU35" s="897"/>
      <c r="EV35" s="898">
        <f t="shared" si="74"/>
        <v>12</v>
      </c>
      <c r="EW35" s="897"/>
      <c r="EX35" s="898">
        <f t="shared" si="75"/>
        <v>12</v>
      </c>
      <c r="EY35" s="897"/>
      <c r="EZ35" s="898">
        <f t="shared" si="76"/>
        <v>12</v>
      </c>
      <c r="FA35" s="897"/>
      <c r="FB35" s="898">
        <f t="shared" si="77"/>
        <v>12</v>
      </c>
      <c r="FC35" s="897"/>
      <c r="FD35" s="898">
        <f t="shared" si="78"/>
        <v>12</v>
      </c>
      <c r="FE35" s="897"/>
      <c r="FF35" s="898">
        <f t="shared" si="79"/>
        <v>12</v>
      </c>
      <c r="FG35" s="897"/>
      <c r="FH35" s="898">
        <f t="shared" si="80"/>
        <v>12</v>
      </c>
    </row>
    <row r="36" spans="3:164" ht="16.149999999999999" customHeight="1" thickBot="1" x14ac:dyDescent="0.35">
      <c r="C36" s="700">
        <v>30</v>
      </c>
      <c r="D36" s="300" t="str">
        <f>+'LP-Servicios'!P182</f>
        <v>CONSUMIBLE-Ácido clorhídrico(1-2Rigs)</v>
      </c>
      <c r="E36" s="897"/>
      <c r="F36" s="898">
        <f t="shared" si="81"/>
        <v>0</v>
      </c>
      <c r="G36" s="897"/>
      <c r="H36" s="898">
        <f t="shared" si="82"/>
        <v>0</v>
      </c>
      <c r="I36" s="897"/>
      <c r="J36" s="898">
        <f t="shared" si="3"/>
        <v>0</v>
      </c>
      <c r="K36" s="897"/>
      <c r="L36" s="898">
        <f t="shared" si="4"/>
        <v>0</v>
      </c>
      <c r="M36" s="897"/>
      <c r="N36" s="898">
        <f t="shared" si="5"/>
        <v>0</v>
      </c>
      <c r="O36" s="897"/>
      <c r="P36" s="898">
        <f t="shared" si="6"/>
        <v>0</v>
      </c>
      <c r="Q36" s="897"/>
      <c r="R36" s="898">
        <f t="shared" si="7"/>
        <v>0</v>
      </c>
      <c r="S36" s="897"/>
      <c r="T36" s="898">
        <f t="shared" si="8"/>
        <v>0</v>
      </c>
      <c r="U36" s="897"/>
      <c r="V36" s="898">
        <f t="shared" si="9"/>
        <v>0</v>
      </c>
      <c r="W36" s="897"/>
      <c r="X36" s="898">
        <f t="shared" si="10"/>
        <v>0</v>
      </c>
      <c r="Y36" s="897"/>
      <c r="Z36" s="898">
        <f t="shared" si="11"/>
        <v>0</v>
      </c>
      <c r="AA36" s="897"/>
      <c r="AB36" s="898">
        <f t="shared" si="12"/>
        <v>0</v>
      </c>
      <c r="AC36" s="897"/>
      <c r="AD36" s="898">
        <f t="shared" si="13"/>
        <v>0</v>
      </c>
      <c r="AE36" s="897"/>
      <c r="AF36" s="898">
        <f t="shared" si="14"/>
        <v>0</v>
      </c>
      <c r="AG36" s="897"/>
      <c r="AH36" s="898">
        <f t="shared" si="15"/>
        <v>0</v>
      </c>
      <c r="AI36" s="897"/>
      <c r="AJ36" s="898">
        <f t="shared" si="16"/>
        <v>0</v>
      </c>
      <c r="AK36" s="897"/>
      <c r="AL36" s="898">
        <f t="shared" si="17"/>
        <v>0</v>
      </c>
      <c r="AM36" s="897"/>
      <c r="AN36" s="898">
        <f t="shared" si="18"/>
        <v>0</v>
      </c>
      <c r="AO36" s="897"/>
      <c r="AP36" s="898">
        <f t="shared" si="19"/>
        <v>0</v>
      </c>
      <c r="AQ36" s="897"/>
      <c r="AR36" s="898">
        <f t="shared" si="20"/>
        <v>0</v>
      </c>
      <c r="AS36" s="897"/>
      <c r="AT36" s="898">
        <f t="shared" si="21"/>
        <v>0</v>
      </c>
      <c r="AU36" s="897"/>
      <c r="AV36" s="898">
        <f t="shared" si="22"/>
        <v>0</v>
      </c>
      <c r="AW36" s="897"/>
      <c r="AX36" s="898">
        <f t="shared" si="23"/>
        <v>0</v>
      </c>
      <c r="AY36" s="897"/>
      <c r="AZ36" s="898">
        <f t="shared" si="24"/>
        <v>0</v>
      </c>
      <c r="BA36" s="897"/>
      <c r="BB36" s="898">
        <f t="shared" si="25"/>
        <v>0</v>
      </c>
      <c r="BC36" s="897"/>
      <c r="BD36" s="898">
        <f t="shared" si="26"/>
        <v>0</v>
      </c>
      <c r="BE36" s="897"/>
      <c r="BF36" s="898">
        <f t="shared" si="27"/>
        <v>0</v>
      </c>
      <c r="BG36" s="897"/>
      <c r="BH36" s="898">
        <f t="shared" si="28"/>
        <v>0</v>
      </c>
      <c r="BI36" s="897"/>
      <c r="BJ36" s="898">
        <f t="shared" si="29"/>
        <v>0</v>
      </c>
      <c r="BK36" s="897"/>
      <c r="BL36" s="898">
        <f t="shared" si="30"/>
        <v>0</v>
      </c>
      <c r="BM36" s="897"/>
      <c r="BN36" s="898">
        <f t="shared" si="31"/>
        <v>0</v>
      </c>
      <c r="BO36" s="897"/>
      <c r="BP36" s="898">
        <f t="shared" si="32"/>
        <v>0</v>
      </c>
      <c r="BQ36" s="897"/>
      <c r="BR36" s="898">
        <f t="shared" si="33"/>
        <v>0</v>
      </c>
      <c r="BS36" s="897"/>
      <c r="BT36" s="898">
        <f t="shared" si="34"/>
        <v>0</v>
      </c>
      <c r="BU36" s="897"/>
      <c r="BV36" s="898">
        <f t="shared" si="35"/>
        <v>0</v>
      </c>
      <c r="BW36" s="897"/>
      <c r="BX36" s="898">
        <f t="shared" si="36"/>
        <v>0</v>
      </c>
      <c r="BY36" s="897"/>
      <c r="BZ36" s="898">
        <f t="shared" si="37"/>
        <v>0</v>
      </c>
      <c r="CA36" s="897"/>
      <c r="CB36" s="898">
        <f t="shared" si="38"/>
        <v>0</v>
      </c>
      <c r="CC36" s="897"/>
      <c r="CD36" s="898">
        <f t="shared" si="39"/>
        <v>0</v>
      </c>
      <c r="CE36" s="897"/>
      <c r="CF36" s="898">
        <f t="shared" si="40"/>
        <v>0</v>
      </c>
      <c r="CG36" s="897"/>
      <c r="CH36" s="898">
        <f t="shared" si="41"/>
        <v>0</v>
      </c>
      <c r="CI36" s="897"/>
      <c r="CJ36" s="898">
        <f t="shared" si="42"/>
        <v>0</v>
      </c>
      <c r="CK36" s="897"/>
      <c r="CL36" s="898">
        <f t="shared" si="43"/>
        <v>0</v>
      </c>
      <c r="CM36" s="897"/>
      <c r="CN36" s="898">
        <f t="shared" si="44"/>
        <v>0</v>
      </c>
      <c r="CO36" s="897"/>
      <c r="CP36" s="898">
        <f t="shared" si="45"/>
        <v>0</v>
      </c>
      <c r="CQ36" s="897"/>
      <c r="CR36" s="898">
        <f t="shared" si="46"/>
        <v>0</v>
      </c>
      <c r="CS36" s="897"/>
      <c r="CT36" s="898">
        <f t="shared" si="47"/>
        <v>0</v>
      </c>
      <c r="CU36" s="897"/>
      <c r="CV36" s="898">
        <f t="shared" si="48"/>
        <v>0</v>
      </c>
      <c r="CW36" s="897"/>
      <c r="CX36" s="898">
        <f t="shared" si="49"/>
        <v>0</v>
      </c>
      <c r="CY36" s="897"/>
      <c r="CZ36" s="898">
        <f t="shared" si="50"/>
        <v>0</v>
      </c>
      <c r="DA36" s="897"/>
      <c r="DB36" s="898">
        <f t="shared" si="51"/>
        <v>0</v>
      </c>
      <c r="DC36" s="897"/>
      <c r="DD36" s="898">
        <f t="shared" si="52"/>
        <v>0</v>
      </c>
      <c r="DE36" s="897"/>
      <c r="DF36" s="898">
        <f t="shared" si="53"/>
        <v>0</v>
      </c>
      <c r="DG36" s="897"/>
      <c r="DH36" s="898">
        <f t="shared" si="54"/>
        <v>0</v>
      </c>
      <c r="DI36" s="897"/>
      <c r="DJ36" s="898">
        <f t="shared" si="55"/>
        <v>0</v>
      </c>
      <c r="DK36" s="897"/>
      <c r="DL36" s="898">
        <f t="shared" si="56"/>
        <v>0</v>
      </c>
      <c r="DM36" s="897"/>
      <c r="DN36" s="898">
        <f t="shared" si="57"/>
        <v>0</v>
      </c>
      <c r="DO36" s="897"/>
      <c r="DP36" s="898">
        <f t="shared" si="58"/>
        <v>0</v>
      </c>
      <c r="DQ36" s="897"/>
      <c r="DR36" s="898">
        <f t="shared" si="59"/>
        <v>0</v>
      </c>
      <c r="DS36" s="897"/>
      <c r="DT36" s="898">
        <f t="shared" si="60"/>
        <v>0</v>
      </c>
      <c r="DU36" s="897"/>
      <c r="DV36" s="898">
        <f t="shared" si="61"/>
        <v>0</v>
      </c>
      <c r="DW36" s="897"/>
      <c r="DX36" s="898">
        <f t="shared" si="62"/>
        <v>0</v>
      </c>
      <c r="DY36" s="897"/>
      <c r="DZ36" s="898">
        <f t="shared" si="63"/>
        <v>0</v>
      </c>
      <c r="EA36" s="897"/>
      <c r="EB36" s="898">
        <f t="shared" si="64"/>
        <v>0</v>
      </c>
      <c r="EC36" s="897"/>
      <c r="ED36" s="898">
        <f t="shared" si="65"/>
        <v>0</v>
      </c>
      <c r="EE36" s="897"/>
      <c r="EF36" s="898">
        <f t="shared" si="66"/>
        <v>0</v>
      </c>
      <c r="EG36" s="897"/>
      <c r="EH36" s="898">
        <f t="shared" si="67"/>
        <v>0</v>
      </c>
      <c r="EI36" s="897"/>
      <c r="EJ36" s="898">
        <f t="shared" si="68"/>
        <v>0</v>
      </c>
      <c r="EK36" s="897"/>
      <c r="EL36" s="898">
        <f t="shared" si="69"/>
        <v>0</v>
      </c>
      <c r="EM36" s="897"/>
      <c r="EN36" s="898">
        <f t="shared" si="70"/>
        <v>0</v>
      </c>
      <c r="EO36" s="897"/>
      <c r="EP36" s="898">
        <f t="shared" si="71"/>
        <v>0</v>
      </c>
      <c r="EQ36" s="897"/>
      <c r="ER36" s="898">
        <f t="shared" si="72"/>
        <v>0</v>
      </c>
      <c r="ES36" s="897"/>
      <c r="ET36" s="898">
        <f t="shared" si="73"/>
        <v>0</v>
      </c>
      <c r="EU36" s="897"/>
      <c r="EV36" s="898">
        <f t="shared" si="74"/>
        <v>0</v>
      </c>
      <c r="EW36" s="897"/>
      <c r="EX36" s="898">
        <f t="shared" si="75"/>
        <v>0</v>
      </c>
      <c r="EY36" s="897"/>
      <c r="EZ36" s="898">
        <f t="shared" si="76"/>
        <v>0</v>
      </c>
      <c r="FA36" s="897"/>
      <c r="FB36" s="898">
        <f t="shared" si="77"/>
        <v>0</v>
      </c>
      <c r="FC36" s="897"/>
      <c r="FD36" s="898">
        <f t="shared" si="78"/>
        <v>0</v>
      </c>
      <c r="FE36" s="897"/>
      <c r="FF36" s="898">
        <f t="shared" si="79"/>
        <v>0</v>
      </c>
      <c r="FG36" s="897"/>
      <c r="FH36" s="898">
        <f t="shared" si="80"/>
        <v>0</v>
      </c>
    </row>
    <row r="37" spans="3:164" ht="16.149999999999999" customHeight="1" thickBot="1" x14ac:dyDescent="0.35">
      <c r="C37" s="700">
        <v>31</v>
      </c>
      <c r="D37" s="299" t="str">
        <f>+'LP-Servicios'!P183</f>
        <v>CONSUMIBLE-Floculan MARFLOC103(1-2Rigs)</v>
      </c>
      <c r="E37" s="897"/>
      <c r="F37" s="898">
        <f t="shared" si="81"/>
        <v>0</v>
      </c>
      <c r="G37" s="897"/>
      <c r="H37" s="898">
        <f t="shared" si="82"/>
        <v>0</v>
      </c>
      <c r="I37" s="897"/>
      <c r="J37" s="898">
        <f t="shared" si="3"/>
        <v>0</v>
      </c>
      <c r="K37" s="897"/>
      <c r="L37" s="898">
        <f t="shared" si="4"/>
        <v>0</v>
      </c>
      <c r="M37" s="897"/>
      <c r="N37" s="898">
        <f t="shared" si="5"/>
        <v>0</v>
      </c>
      <c r="O37" s="897"/>
      <c r="P37" s="898">
        <f t="shared" si="6"/>
        <v>0</v>
      </c>
      <c r="Q37" s="897"/>
      <c r="R37" s="898">
        <f t="shared" si="7"/>
        <v>0</v>
      </c>
      <c r="S37" s="897"/>
      <c r="T37" s="898">
        <f t="shared" si="8"/>
        <v>0</v>
      </c>
      <c r="U37" s="897"/>
      <c r="V37" s="898">
        <f t="shared" si="9"/>
        <v>0</v>
      </c>
      <c r="W37" s="897"/>
      <c r="X37" s="898">
        <f t="shared" si="10"/>
        <v>0</v>
      </c>
      <c r="Y37" s="897"/>
      <c r="Z37" s="898">
        <f t="shared" si="11"/>
        <v>0</v>
      </c>
      <c r="AA37" s="897"/>
      <c r="AB37" s="898">
        <f t="shared" si="12"/>
        <v>0</v>
      </c>
      <c r="AC37" s="897"/>
      <c r="AD37" s="898">
        <f t="shared" si="13"/>
        <v>0</v>
      </c>
      <c r="AE37" s="897"/>
      <c r="AF37" s="898">
        <f t="shared" si="14"/>
        <v>0</v>
      </c>
      <c r="AG37" s="897"/>
      <c r="AH37" s="898">
        <f t="shared" si="15"/>
        <v>0</v>
      </c>
      <c r="AI37" s="897"/>
      <c r="AJ37" s="898">
        <f t="shared" si="16"/>
        <v>0</v>
      </c>
      <c r="AK37" s="897"/>
      <c r="AL37" s="898">
        <f t="shared" si="17"/>
        <v>0</v>
      </c>
      <c r="AM37" s="897"/>
      <c r="AN37" s="898">
        <f t="shared" si="18"/>
        <v>0</v>
      </c>
      <c r="AO37" s="897"/>
      <c r="AP37" s="898">
        <f t="shared" si="19"/>
        <v>0</v>
      </c>
      <c r="AQ37" s="897"/>
      <c r="AR37" s="898">
        <f t="shared" si="20"/>
        <v>0</v>
      </c>
      <c r="AS37" s="897"/>
      <c r="AT37" s="898">
        <f t="shared" si="21"/>
        <v>0</v>
      </c>
      <c r="AU37" s="897"/>
      <c r="AV37" s="898">
        <f t="shared" si="22"/>
        <v>0</v>
      </c>
      <c r="AW37" s="897"/>
      <c r="AX37" s="898">
        <f t="shared" si="23"/>
        <v>0</v>
      </c>
      <c r="AY37" s="897"/>
      <c r="AZ37" s="898">
        <f t="shared" si="24"/>
        <v>0</v>
      </c>
      <c r="BA37" s="897"/>
      <c r="BB37" s="898">
        <f t="shared" si="25"/>
        <v>0</v>
      </c>
      <c r="BC37" s="897"/>
      <c r="BD37" s="898">
        <f t="shared" si="26"/>
        <v>0</v>
      </c>
      <c r="BE37" s="897"/>
      <c r="BF37" s="898">
        <f t="shared" si="27"/>
        <v>0</v>
      </c>
      <c r="BG37" s="897"/>
      <c r="BH37" s="898">
        <f t="shared" si="28"/>
        <v>0</v>
      </c>
      <c r="BI37" s="897"/>
      <c r="BJ37" s="898">
        <f t="shared" si="29"/>
        <v>0</v>
      </c>
      <c r="BK37" s="897"/>
      <c r="BL37" s="898">
        <f t="shared" si="30"/>
        <v>0</v>
      </c>
      <c r="BM37" s="897"/>
      <c r="BN37" s="898">
        <f t="shared" si="31"/>
        <v>0</v>
      </c>
      <c r="BO37" s="897"/>
      <c r="BP37" s="898">
        <f t="shared" si="32"/>
        <v>0</v>
      </c>
      <c r="BQ37" s="897"/>
      <c r="BR37" s="898">
        <f t="shared" si="33"/>
        <v>0</v>
      </c>
      <c r="BS37" s="897"/>
      <c r="BT37" s="898">
        <f t="shared" si="34"/>
        <v>0</v>
      </c>
      <c r="BU37" s="897"/>
      <c r="BV37" s="898">
        <f t="shared" si="35"/>
        <v>0</v>
      </c>
      <c r="BW37" s="897"/>
      <c r="BX37" s="898">
        <f t="shared" si="36"/>
        <v>0</v>
      </c>
      <c r="BY37" s="897"/>
      <c r="BZ37" s="898">
        <f t="shared" si="37"/>
        <v>0</v>
      </c>
      <c r="CA37" s="897"/>
      <c r="CB37" s="898">
        <f t="shared" si="38"/>
        <v>0</v>
      </c>
      <c r="CC37" s="897"/>
      <c r="CD37" s="898">
        <f t="shared" si="39"/>
        <v>0</v>
      </c>
      <c r="CE37" s="897"/>
      <c r="CF37" s="898">
        <f t="shared" si="40"/>
        <v>0</v>
      </c>
      <c r="CG37" s="897"/>
      <c r="CH37" s="898">
        <f t="shared" si="41"/>
        <v>0</v>
      </c>
      <c r="CI37" s="897"/>
      <c r="CJ37" s="898">
        <f t="shared" si="42"/>
        <v>0</v>
      </c>
      <c r="CK37" s="897"/>
      <c r="CL37" s="898">
        <f t="shared" si="43"/>
        <v>0</v>
      </c>
      <c r="CM37" s="897"/>
      <c r="CN37" s="898">
        <f t="shared" si="44"/>
        <v>0</v>
      </c>
      <c r="CO37" s="897"/>
      <c r="CP37" s="898">
        <f t="shared" si="45"/>
        <v>0</v>
      </c>
      <c r="CQ37" s="897"/>
      <c r="CR37" s="898">
        <f t="shared" si="46"/>
        <v>0</v>
      </c>
      <c r="CS37" s="897"/>
      <c r="CT37" s="898">
        <f t="shared" si="47"/>
        <v>0</v>
      </c>
      <c r="CU37" s="897"/>
      <c r="CV37" s="898">
        <f t="shared" si="48"/>
        <v>0</v>
      </c>
      <c r="CW37" s="897"/>
      <c r="CX37" s="898">
        <f t="shared" si="49"/>
        <v>0</v>
      </c>
      <c r="CY37" s="897"/>
      <c r="CZ37" s="898">
        <f t="shared" si="50"/>
        <v>0</v>
      </c>
      <c r="DA37" s="897"/>
      <c r="DB37" s="898">
        <f t="shared" si="51"/>
        <v>0</v>
      </c>
      <c r="DC37" s="897"/>
      <c r="DD37" s="898">
        <f t="shared" si="52"/>
        <v>0</v>
      </c>
      <c r="DE37" s="897"/>
      <c r="DF37" s="898">
        <f t="shared" si="53"/>
        <v>0</v>
      </c>
      <c r="DG37" s="897"/>
      <c r="DH37" s="898">
        <f t="shared" si="54"/>
        <v>0</v>
      </c>
      <c r="DI37" s="897"/>
      <c r="DJ37" s="898">
        <f t="shared" si="55"/>
        <v>0</v>
      </c>
      <c r="DK37" s="897"/>
      <c r="DL37" s="898">
        <f t="shared" si="56"/>
        <v>0</v>
      </c>
      <c r="DM37" s="897"/>
      <c r="DN37" s="898">
        <f t="shared" si="57"/>
        <v>0</v>
      </c>
      <c r="DO37" s="897"/>
      <c r="DP37" s="898">
        <f t="shared" si="58"/>
        <v>0</v>
      </c>
      <c r="DQ37" s="897"/>
      <c r="DR37" s="898">
        <f t="shared" si="59"/>
        <v>0</v>
      </c>
      <c r="DS37" s="897"/>
      <c r="DT37" s="898">
        <f t="shared" si="60"/>
        <v>0</v>
      </c>
      <c r="DU37" s="897"/>
      <c r="DV37" s="898">
        <f t="shared" si="61"/>
        <v>0</v>
      </c>
      <c r="DW37" s="897"/>
      <c r="DX37" s="898">
        <f t="shared" si="62"/>
        <v>0</v>
      </c>
      <c r="DY37" s="897"/>
      <c r="DZ37" s="898">
        <f t="shared" si="63"/>
        <v>0</v>
      </c>
      <c r="EA37" s="897"/>
      <c r="EB37" s="898">
        <f t="shared" si="64"/>
        <v>0</v>
      </c>
      <c r="EC37" s="897"/>
      <c r="ED37" s="898">
        <f t="shared" si="65"/>
        <v>0</v>
      </c>
      <c r="EE37" s="897"/>
      <c r="EF37" s="898">
        <f t="shared" si="66"/>
        <v>0</v>
      </c>
      <c r="EG37" s="897"/>
      <c r="EH37" s="898">
        <f t="shared" si="67"/>
        <v>0</v>
      </c>
      <c r="EI37" s="897"/>
      <c r="EJ37" s="898">
        <f t="shared" si="68"/>
        <v>0</v>
      </c>
      <c r="EK37" s="897"/>
      <c r="EL37" s="898">
        <f t="shared" si="69"/>
        <v>0</v>
      </c>
      <c r="EM37" s="897"/>
      <c r="EN37" s="898">
        <f t="shared" si="70"/>
        <v>0</v>
      </c>
      <c r="EO37" s="897"/>
      <c r="EP37" s="898">
        <f t="shared" si="71"/>
        <v>0</v>
      </c>
      <c r="EQ37" s="897"/>
      <c r="ER37" s="898">
        <f t="shared" si="72"/>
        <v>0</v>
      </c>
      <c r="ES37" s="897"/>
      <c r="ET37" s="898">
        <f t="shared" si="73"/>
        <v>0</v>
      </c>
      <c r="EU37" s="897"/>
      <c r="EV37" s="898">
        <f t="shared" si="74"/>
        <v>0</v>
      </c>
      <c r="EW37" s="897"/>
      <c r="EX37" s="898">
        <f t="shared" si="75"/>
        <v>0</v>
      </c>
      <c r="EY37" s="897"/>
      <c r="EZ37" s="898">
        <f t="shared" si="76"/>
        <v>0</v>
      </c>
      <c r="FA37" s="897"/>
      <c r="FB37" s="898">
        <f t="shared" si="77"/>
        <v>0</v>
      </c>
      <c r="FC37" s="897"/>
      <c r="FD37" s="898">
        <f t="shared" si="78"/>
        <v>0</v>
      </c>
      <c r="FE37" s="897"/>
      <c r="FF37" s="898">
        <f t="shared" si="79"/>
        <v>0</v>
      </c>
      <c r="FG37" s="897"/>
      <c r="FH37" s="898">
        <f t="shared" si="80"/>
        <v>0</v>
      </c>
    </row>
    <row r="38" spans="3:164" ht="16.149999999999999" customHeight="1" thickBot="1" x14ac:dyDescent="0.35">
      <c r="C38" s="700">
        <v>32</v>
      </c>
      <c r="D38" s="300" t="str">
        <f>+'LP-Servicios'!P184</f>
        <v>CONSUMIBLE-Floculan MARFLOC108(1-2Rigs)</v>
      </c>
      <c r="E38" s="897"/>
      <c r="F38" s="898">
        <f t="shared" si="81"/>
        <v>0</v>
      </c>
      <c r="G38" s="897"/>
      <c r="H38" s="898">
        <f t="shared" si="82"/>
        <v>0</v>
      </c>
      <c r="I38" s="897"/>
      <c r="J38" s="898">
        <f t="shared" si="3"/>
        <v>0</v>
      </c>
      <c r="K38" s="897"/>
      <c r="L38" s="898">
        <f t="shared" si="4"/>
        <v>0</v>
      </c>
      <c r="M38" s="897"/>
      <c r="N38" s="898">
        <f t="shared" si="5"/>
        <v>0</v>
      </c>
      <c r="O38" s="897"/>
      <c r="P38" s="898">
        <f t="shared" si="6"/>
        <v>0</v>
      </c>
      <c r="Q38" s="897"/>
      <c r="R38" s="898">
        <f t="shared" si="7"/>
        <v>0</v>
      </c>
      <c r="S38" s="897"/>
      <c r="T38" s="898">
        <f t="shared" si="8"/>
        <v>0</v>
      </c>
      <c r="U38" s="897"/>
      <c r="V38" s="898">
        <f t="shared" si="9"/>
        <v>0</v>
      </c>
      <c r="W38" s="897"/>
      <c r="X38" s="898">
        <f t="shared" si="10"/>
        <v>0</v>
      </c>
      <c r="Y38" s="897"/>
      <c r="Z38" s="898">
        <f t="shared" si="11"/>
        <v>0</v>
      </c>
      <c r="AA38" s="897"/>
      <c r="AB38" s="898">
        <f t="shared" si="12"/>
        <v>0</v>
      </c>
      <c r="AC38" s="897"/>
      <c r="AD38" s="898">
        <f t="shared" si="13"/>
        <v>0</v>
      </c>
      <c r="AE38" s="897"/>
      <c r="AF38" s="898">
        <f t="shared" si="14"/>
        <v>0</v>
      </c>
      <c r="AG38" s="897"/>
      <c r="AH38" s="898">
        <f t="shared" si="15"/>
        <v>0</v>
      </c>
      <c r="AI38" s="897"/>
      <c r="AJ38" s="898">
        <f t="shared" si="16"/>
        <v>0</v>
      </c>
      <c r="AK38" s="897"/>
      <c r="AL38" s="898">
        <f t="shared" si="17"/>
        <v>0</v>
      </c>
      <c r="AM38" s="897"/>
      <c r="AN38" s="898">
        <f t="shared" si="18"/>
        <v>0</v>
      </c>
      <c r="AO38" s="897"/>
      <c r="AP38" s="898">
        <f t="shared" si="19"/>
        <v>0</v>
      </c>
      <c r="AQ38" s="897"/>
      <c r="AR38" s="898">
        <f t="shared" si="20"/>
        <v>0</v>
      </c>
      <c r="AS38" s="897"/>
      <c r="AT38" s="898">
        <f t="shared" si="21"/>
        <v>0</v>
      </c>
      <c r="AU38" s="897"/>
      <c r="AV38" s="898">
        <f t="shared" si="22"/>
        <v>0</v>
      </c>
      <c r="AW38" s="897"/>
      <c r="AX38" s="898">
        <f t="shared" si="23"/>
        <v>0</v>
      </c>
      <c r="AY38" s="897"/>
      <c r="AZ38" s="898">
        <f t="shared" si="24"/>
        <v>0</v>
      </c>
      <c r="BA38" s="897"/>
      <c r="BB38" s="898">
        <f t="shared" si="25"/>
        <v>0</v>
      </c>
      <c r="BC38" s="897"/>
      <c r="BD38" s="898">
        <f t="shared" si="26"/>
        <v>0</v>
      </c>
      <c r="BE38" s="897"/>
      <c r="BF38" s="898">
        <f t="shared" si="27"/>
        <v>0</v>
      </c>
      <c r="BG38" s="897"/>
      <c r="BH38" s="898">
        <f t="shared" si="28"/>
        <v>0</v>
      </c>
      <c r="BI38" s="897"/>
      <c r="BJ38" s="898">
        <f t="shared" si="29"/>
        <v>0</v>
      </c>
      <c r="BK38" s="897"/>
      <c r="BL38" s="898">
        <f t="shared" si="30"/>
        <v>0</v>
      </c>
      <c r="BM38" s="897"/>
      <c r="BN38" s="898">
        <f t="shared" si="31"/>
        <v>0</v>
      </c>
      <c r="BO38" s="897"/>
      <c r="BP38" s="898">
        <f t="shared" si="32"/>
        <v>0</v>
      </c>
      <c r="BQ38" s="897"/>
      <c r="BR38" s="898">
        <f t="shared" si="33"/>
        <v>0</v>
      </c>
      <c r="BS38" s="897"/>
      <c r="BT38" s="898">
        <f t="shared" si="34"/>
        <v>0</v>
      </c>
      <c r="BU38" s="897"/>
      <c r="BV38" s="898">
        <f t="shared" si="35"/>
        <v>0</v>
      </c>
      <c r="BW38" s="897"/>
      <c r="BX38" s="898">
        <f t="shared" si="36"/>
        <v>0</v>
      </c>
      <c r="BY38" s="897"/>
      <c r="BZ38" s="898">
        <f t="shared" si="37"/>
        <v>0</v>
      </c>
      <c r="CA38" s="897"/>
      <c r="CB38" s="898">
        <f t="shared" si="38"/>
        <v>0</v>
      </c>
      <c r="CC38" s="897"/>
      <c r="CD38" s="898">
        <f t="shared" si="39"/>
        <v>0</v>
      </c>
      <c r="CE38" s="897"/>
      <c r="CF38" s="898">
        <f t="shared" si="40"/>
        <v>0</v>
      </c>
      <c r="CG38" s="897"/>
      <c r="CH38" s="898">
        <f t="shared" si="41"/>
        <v>0</v>
      </c>
      <c r="CI38" s="897"/>
      <c r="CJ38" s="898">
        <f t="shared" si="42"/>
        <v>0</v>
      </c>
      <c r="CK38" s="897"/>
      <c r="CL38" s="898">
        <f t="shared" si="43"/>
        <v>0</v>
      </c>
      <c r="CM38" s="897"/>
      <c r="CN38" s="898">
        <f t="shared" si="44"/>
        <v>0</v>
      </c>
      <c r="CO38" s="897"/>
      <c r="CP38" s="898">
        <f t="shared" si="45"/>
        <v>0</v>
      </c>
      <c r="CQ38" s="897"/>
      <c r="CR38" s="898">
        <f t="shared" si="46"/>
        <v>0</v>
      </c>
      <c r="CS38" s="897"/>
      <c r="CT38" s="898">
        <f t="shared" si="47"/>
        <v>0</v>
      </c>
      <c r="CU38" s="897"/>
      <c r="CV38" s="898">
        <f t="shared" si="48"/>
        <v>0</v>
      </c>
      <c r="CW38" s="897"/>
      <c r="CX38" s="898">
        <f t="shared" si="49"/>
        <v>0</v>
      </c>
      <c r="CY38" s="897"/>
      <c r="CZ38" s="898">
        <f t="shared" si="50"/>
        <v>0</v>
      </c>
      <c r="DA38" s="897"/>
      <c r="DB38" s="898">
        <f t="shared" si="51"/>
        <v>0</v>
      </c>
      <c r="DC38" s="897"/>
      <c r="DD38" s="898">
        <f t="shared" si="52"/>
        <v>0</v>
      </c>
      <c r="DE38" s="897"/>
      <c r="DF38" s="898">
        <f t="shared" si="53"/>
        <v>0</v>
      </c>
      <c r="DG38" s="897"/>
      <c r="DH38" s="898">
        <f t="shared" si="54"/>
        <v>0</v>
      </c>
      <c r="DI38" s="897"/>
      <c r="DJ38" s="898">
        <f t="shared" si="55"/>
        <v>0</v>
      </c>
      <c r="DK38" s="897"/>
      <c r="DL38" s="898">
        <f t="shared" si="56"/>
        <v>0</v>
      </c>
      <c r="DM38" s="897"/>
      <c r="DN38" s="898">
        <f t="shared" si="57"/>
        <v>0</v>
      </c>
      <c r="DO38" s="897"/>
      <c r="DP38" s="898">
        <f t="shared" si="58"/>
        <v>0</v>
      </c>
      <c r="DQ38" s="897"/>
      <c r="DR38" s="898">
        <f t="shared" si="59"/>
        <v>0</v>
      </c>
      <c r="DS38" s="897"/>
      <c r="DT38" s="898">
        <f t="shared" si="60"/>
        <v>0</v>
      </c>
      <c r="DU38" s="897"/>
      <c r="DV38" s="898">
        <f t="shared" si="61"/>
        <v>0</v>
      </c>
      <c r="DW38" s="897"/>
      <c r="DX38" s="898">
        <f t="shared" si="62"/>
        <v>0</v>
      </c>
      <c r="DY38" s="897"/>
      <c r="DZ38" s="898">
        <f t="shared" si="63"/>
        <v>0</v>
      </c>
      <c r="EA38" s="897"/>
      <c r="EB38" s="898">
        <f t="shared" si="64"/>
        <v>0</v>
      </c>
      <c r="EC38" s="897"/>
      <c r="ED38" s="898">
        <f t="shared" si="65"/>
        <v>0</v>
      </c>
      <c r="EE38" s="897"/>
      <c r="EF38" s="898">
        <f t="shared" si="66"/>
        <v>0</v>
      </c>
      <c r="EG38" s="897"/>
      <c r="EH38" s="898">
        <f t="shared" si="67"/>
        <v>0</v>
      </c>
      <c r="EI38" s="897"/>
      <c r="EJ38" s="898">
        <f t="shared" si="68"/>
        <v>0</v>
      </c>
      <c r="EK38" s="897"/>
      <c r="EL38" s="898">
        <f t="shared" si="69"/>
        <v>0</v>
      </c>
      <c r="EM38" s="897"/>
      <c r="EN38" s="898">
        <f t="shared" si="70"/>
        <v>0</v>
      </c>
      <c r="EO38" s="897"/>
      <c r="EP38" s="898">
        <f t="shared" si="71"/>
        <v>0</v>
      </c>
      <c r="EQ38" s="897"/>
      <c r="ER38" s="898">
        <f t="shared" si="72"/>
        <v>0</v>
      </c>
      <c r="ES38" s="897"/>
      <c r="ET38" s="898">
        <f t="shared" si="73"/>
        <v>0</v>
      </c>
      <c r="EU38" s="897"/>
      <c r="EV38" s="898">
        <f t="shared" si="74"/>
        <v>0</v>
      </c>
      <c r="EW38" s="897"/>
      <c r="EX38" s="898">
        <f t="shared" si="75"/>
        <v>0</v>
      </c>
      <c r="EY38" s="897"/>
      <c r="EZ38" s="898">
        <f t="shared" si="76"/>
        <v>0</v>
      </c>
      <c r="FA38" s="897"/>
      <c r="FB38" s="898">
        <f t="shared" si="77"/>
        <v>0</v>
      </c>
      <c r="FC38" s="897"/>
      <c r="FD38" s="898">
        <f t="shared" si="78"/>
        <v>0</v>
      </c>
      <c r="FE38" s="897"/>
      <c r="FF38" s="898">
        <f t="shared" si="79"/>
        <v>0</v>
      </c>
      <c r="FG38" s="897"/>
      <c r="FH38" s="898">
        <f t="shared" si="80"/>
        <v>0</v>
      </c>
    </row>
    <row r="39" spans="3:164" ht="16.149999999999999" customHeight="1" thickBot="1" x14ac:dyDescent="0.35">
      <c r="C39" s="700">
        <v>33</v>
      </c>
      <c r="D39" s="299" t="str">
        <f>+'LP-Servicios'!P185</f>
        <v>CONSUMIBLE-Mallas de Zaranda (1-2Rigs)</v>
      </c>
      <c r="E39" s="897"/>
      <c r="F39" s="898">
        <f t="shared" si="81"/>
        <v>0</v>
      </c>
      <c r="G39" s="897"/>
      <c r="H39" s="898">
        <f t="shared" si="82"/>
        <v>0</v>
      </c>
      <c r="I39" s="897"/>
      <c r="J39" s="898">
        <f t="shared" si="3"/>
        <v>0</v>
      </c>
      <c r="K39" s="897"/>
      <c r="L39" s="898">
        <f t="shared" si="4"/>
        <v>0</v>
      </c>
      <c r="M39" s="897"/>
      <c r="N39" s="898">
        <f t="shared" si="5"/>
        <v>0</v>
      </c>
      <c r="O39" s="897"/>
      <c r="P39" s="898">
        <f t="shared" si="6"/>
        <v>0</v>
      </c>
      <c r="Q39" s="897"/>
      <c r="R39" s="898">
        <f t="shared" si="7"/>
        <v>0</v>
      </c>
      <c r="S39" s="897"/>
      <c r="T39" s="898">
        <f t="shared" si="8"/>
        <v>0</v>
      </c>
      <c r="U39" s="897"/>
      <c r="V39" s="898">
        <f t="shared" si="9"/>
        <v>0</v>
      </c>
      <c r="W39" s="897"/>
      <c r="X39" s="898">
        <f t="shared" si="10"/>
        <v>0</v>
      </c>
      <c r="Y39" s="897"/>
      <c r="Z39" s="898">
        <f t="shared" si="11"/>
        <v>0</v>
      </c>
      <c r="AA39" s="897"/>
      <c r="AB39" s="898">
        <f t="shared" si="12"/>
        <v>0</v>
      </c>
      <c r="AC39" s="897"/>
      <c r="AD39" s="898">
        <f t="shared" si="13"/>
        <v>0</v>
      </c>
      <c r="AE39" s="897"/>
      <c r="AF39" s="898">
        <f t="shared" si="14"/>
        <v>0</v>
      </c>
      <c r="AG39" s="897"/>
      <c r="AH39" s="898">
        <f t="shared" si="15"/>
        <v>0</v>
      </c>
      <c r="AI39" s="897"/>
      <c r="AJ39" s="898">
        <f t="shared" si="16"/>
        <v>0</v>
      </c>
      <c r="AK39" s="897"/>
      <c r="AL39" s="898">
        <f t="shared" si="17"/>
        <v>0</v>
      </c>
      <c r="AM39" s="897"/>
      <c r="AN39" s="898">
        <f t="shared" si="18"/>
        <v>0</v>
      </c>
      <c r="AO39" s="897"/>
      <c r="AP39" s="898">
        <f t="shared" si="19"/>
        <v>0</v>
      </c>
      <c r="AQ39" s="897"/>
      <c r="AR39" s="898">
        <f t="shared" si="20"/>
        <v>0</v>
      </c>
      <c r="AS39" s="897"/>
      <c r="AT39" s="898">
        <f t="shared" si="21"/>
        <v>0</v>
      </c>
      <c r="AU39" s="897"/>
      <c r="AV39" s="898">
        <f t="shared" si="22"/>
        <v>0</v>
      </c>
      <c r="AW39" s="897"/>
      <c r="AX39" s="898">
        <f t="shared" si="23"/>
        <v>0</v>
      </c>
      <c r="AY39" s="897"/>
      <c r="AZ39" s="898">
        <f t="shared" si="24"/>
        <v>0</v>
      </c>
      <c r="BA39" s="897"/>
      <c r="BB39" s="898">
        <f t="shared" si="25"/>
        <v>0</v>
      </c>
      <c r="BC39" s="897"/>
      <c r="BD39" s="898">
        <f t="shared" si="26"/>
        <v>0</v>
      </c>
      <c r="BE39" s="897"/>
      <c r="BF39" s="898">
        <f t="shared" si="27"/>
        <v>0</v>
      </c>
      <c r="BG39" s="897"/>
      <c r="BH39" s="898">
        <f t="shared" si="28"/>
        <v>0</v>
      </c>
      <c r="BI39" s="897"/>
      <c r="BJ39" s="898">
        <f t="shared" si="29"/>
        <v>0</v>
      </c>
      <c r="BK39" s="897"/>
      <c r="BL39" s="898">
        <f t="shared" si="30"/>
        <v>0</v>
      </c>
      <c r="BM39" s="897"/>
      <c r="BN39" s="898">
        <f t="shared" si="31"/>
        <v>0</v>
      </c>
      <c r="BO39" s="897"/>
      <c r="BP39" s="898">
        <f t="shared" si="32"/>
        <v>0</v>
      </c>
      <c r="BQ39" s="897"/>
      <c r="BR39" s="898">
        <f t="shared" si="33"/>
        <v>0</v>
      </c>
      <c r="BS39" s="897"/>
      <c r="BT39" s="898">
        <f t="shared" si="34"/>
        <v>0</v>
      </c>
      <c r="BU39" s="897"/>
      <c r="BV39" s="898">
        <f t="shared" si="35"/>
        <v>0</v>
      </c>
      <c r="BW39" s="897"/>
      <c r="BX39" s="898">
        <f t="shared" si="36"/>
        <v>0</v>
      </c>
      <c r="BY39" s="897"/>
      <c r="BZ39" s="898">
        <f t="shared" si="37"/>
        <v>0</v>
      </c>
      <c r="CA39" s="897"/>
      <c r="CB39" s="898">
        <f t="shared" si="38"/>
        <v>0</v>
      </c>
      <c r="CC39" s="897"/>
      <c r="CD39" s="898">
        <f t="shared" si="39"/>
        <v>0</v>
      </c>
      <c r="CE39" s="897"/>
      <c r="CF39" s="898">
        <f t="shared" si="40"/>
        <v>0</v>
      </c>
      <c r="CG39" s="897"/>
      <c r="CH39" s="898">
        <f t="shared" si="41"/>
        <v>0</v>
      </c>
      <c r="CI39" s="897"/>
      <c r="CJ39" s="898">
        <f t="shared" si="42"/>
        <v>0</v>
      </c>
      <c r="CK39" s="897"/>
      <c r="CL39" s="898">
        <f t="shared" si="43"/>
        <v>0</v>
      </c>
      <c r="CM39" s="897"/>
      <c r="CN39" s="898">
        <f t="shared" si="44"/>
        <v>0</v>
      </c>
      <c r="CO39" s="897"/>
      <c r="CP39" s="898">
        <f t="shared" si="45"/>
        <v>0</v>
      </c>
      <c r="CQ39" s="897"/>
      <c r="CR39" s="898">
        <f t="shared" si="46"/>
        <v>0</v>
      </c>
      <c r="CS39" s="897"/>
      <c r="CT39" s="898">
        <f t="shared" si="47"/>
        <v>0</v>
      </c>
      <c r="CU39" s="897"/>
      <c r="CV39" s="898">
        <f t="shared" si="48"/>
        <v>0</v>
      </c>
      <c r="CW39" s="897"/>
      <c r="CX39" s="898">
        <f t="shared" si="49"/>
        <v>0</v>
      </c>
      <c r="CY39" s="897"/>
      <c r="CZ39" s="898">
        <f t="shared" si="50"/>
        <v>0</v>
      </c>
      <c r="DA39" s="897"/>
      <c r="DB39" s="898">
        <f t="shared" si="51"/>
        <v>0</v>
      </c>
      <c r="DC39" s="897"/>
      <c r="DD39" s="898">
        <f t="shared" si="52"/>
        <v>0</v>
      </c>
      <c r="DE39" s="897"/>
      <c r="DF39" s="898">
        <f t="shared" si="53"/>
        <v>0</v>
      </c>
      <c r="DG39" s="897"/>
      <c r="DH39" s="898">
        <f t="shared" si="54"/>
        <v>0</v>
      </c>
      <c r="DI39" s="897"/>
      <c r="DJ39" s="898">
        <f t="shared" si="55"/>
        <v>0</v>
      </c>
      <c r="DK39" s="897"/>
      <c r="DL39" s="898">
        <f t="shared" si="56"/>
        <v>0</v>
      </c>
      <c r="DM39" s="897"/>
      <c r="DN39" s="898">
        <f t="shared" si="57"/>
        <v>0</v>
      </c>
      <c r="DO39" s="897"/>
      <c r="DP39" s="898">
        <f t="shared" si="58"/>
        <v>0</v>
      </c>
      <c r="DQ39" s="897"/>
      <c r="DR39" s="898">
        <f t="shared" si="59"/>
        <v>0</v>
      </c>
      <c r="DS39" s="897"/>
      <c r="DT39" s="898">
        <f t="shared" si="60"/>
        <v>0</v>
      </c>
      <c r="DU39" s="897"/>
      <c r="DV39" s="898">
        <f t="shared" si="61"/>
        <v>0</v>
      </c>
      <c r="DW39" s="897"/>
      <c r="DX39" s="898">
        <f t="shared" si="62"/>
        <v>0</v>
      </c>
      <c r="DY39" s="897"/>
      <c r="DZ39" s="898">
        <f t="shared" si="63"/>
        <v>0</v>
      </c>
      <c r="EA39" s="897"/>
      <c r="EB39" s="898">
        <f t="shared" si="64"/>
        <v>0</v>
      </c>
      <c r="EC39" s="897"/>
      <c r="ED39" s="898">
        <f t="shared" si="65"/>
        <v>0</v>
      </c>
      <c r="EE39" s="897"/>
      <c r="EF39" s="898">
        <f t="shared" si="66"/>
        <v>0</v>
      </c>
      <c r="EG39" s="897"/>
      <c r="EH39" s="898">
        <f t="shared" si="67"/>
        <v>0</v>
      </c>
      <c r="EI39" s="897"/>
      <c r="EJ39" s="898">
        <f t="shared" si="68"/>
        <v>0</v>
      </c>
      <c r="EK39" s="897"/>
      <c r="EL39" s="898">
        <f t="shared" si="69"/>
        <v>0</v>
      </c>
      <c r="EM39" s="897"/>
      <c r="EN39" s="898">
        <f t="shared" si="70"/>
        <v>0</v>
      </c>
      <c r="EO39" s="897"/>
      <c r="EP39" s="898">
        <f t="shared" si="71"/>
        <v>0</v>
      </c>
      <c r="EQ39" s="897"/>
      <c r="ER39" s="898">
        <f t="shared" si="72"/>
        <v>0</v>
      </c>
      <c r="ES39" s="897"/>
      <c r="ET39" s="898">
        <f t="shared" si="73"/>
        <v>0</v>
      </c>
      <c r="EU39" s="897"/>
      <c r="EV39" s="898">
        <f t="shared" si="74"/>
        <v>0</v>
      </c>
      <c r="EW39" s="897"/>
      <c r="EX39" s="898">
        <f t="shared" si="75"/>
        <v>0</v>
      </c>
      <c r="EY39" s="897"/>
      <c r="EZ39" s="898">
        <f t="shared" si="76"/>
        <v>0</v>
      </c>
      <c r="FA39" s="897"/>
      <c r="FB39" s="898">
        <f t="shared" si="77"/>
        <v>0</v>
      </c>
      <c r="FC39" s="897"/>
      <c r="FD39" s="898">
        <f t="shared" si="78"/>
        <v>0</v>
      </c>
      <c r="FE39" s="897"/>
      <c r="FF39" s="898">
        <f t="shared" si="79"/>
        <v>0</v>
      </c>
      <c r="FG39" s="897"/>
      <c r="FH39" s="898">
        <f t="shared" si="80"/>
        <v>0</v>
      </c>
    </row>
    <row r="40" spans="3:164" ht="16.149999999999999" customHeight="1" thickBot="1" x14ac:dyDescent="0.35">
      <c r="C40" s="700">
        <v>34</v>
      </c>
      <c r="D40" s="300" t="str">
        <f>+'LP-Servicios'!P186</f>
        <v>DTM C.S-DTM entre PAD hast30Km(1-2Rigs)</v>
      </c>
      <c r="E40" s="897"/>
      <c r="F40" s="898">
        <f t="shared" si="81"/>
        <v>0</v>
      </c>
      <c r="G40" s="897"/>
      <c r="H40" s="898">
        <f t="shared" si="82"/>
        <v>0</v>
      </c>
      <c r="I40" s="897"/>
      <c r="J40" s="898">
        <f t="shared" si="3"/>
        <v>0</v>
      </c>
      <c r="K40" s="897"/>
      <c r="L40" s="898">
        <f t="shared" si="4"/>
        <v>0</v>
      </c>
      <c r="M40" s="897"/>
      <c r="N40" s="898">
        <f t="shared" si="5"/>
        <v>0</v>
      </c>
      <c r="O40" s="897"/>
      <c r="P40" s="898">
        <f t="shared" si="6"/>
        <v>0</v>
      </c>
      <c r="Q40" s="897"/>
      <c r="R40" s="898">
        <f t="shared" si="7"/>
        <v>0</v>
      </c>
      <c r="S40" s="897"/>
      <c r="T40" s="898">
        <f t="shared" si="8"/>
        <v>0</v>
      </c>
      <c r="U40" s="897"/>
      <c r="V40" s="898">
        <f t="shared" si="9"/>
        <v>0</v>
      </c>
      <c r="W40" s="897"/>
      <c r="X40" s="898">
        <f t="shared" si="10"/>
        <v>0</v>
      </c>
      <c r="Y40" s="897"/>
      <c r="Z40" s="898">
        <f t="shared" si="11"/>
        <v>0</v>
      </c>
      <c r="AA40" s="897"/>
      <c r="AB40" s="898">
        <f t="shared" si="12"/>
        <v>0</v>
      </c>
      <c r="AC40" s="897"/>
      <c r="AD40" s="898">
        <f t="shared" si="13"/>
        <v>0</v>
      </c>
      <c r="AE40" s="897"/>
      <c r="AF40" s="898">
        <f t="shared" si="14"/>
        <v>0</v>
      </c>
      <c r="AG40" s="897"/>
      <c r="AH40" s="898">
        <f t="shared" si="15"/>
        <v>0</v>
      </c>
      <c r="AI40" s="897"/>
      <c r="AJ40" s="898">
        <f t="shared" si="16"/>
        <v>0</v>
      </c>
      <c r="AK40" s="897"/>
      <c r="AL40" s="898">
        <f t="shared" si="17"/>
        <v>0</v>
      </c>
      <c r="AM40" s="897"/>
      <c r="AN40" s="898">
        <f t="shared" si="18"/>
        <v>0</v>
      </c>
      <c r="AO40" s="897"/>
      <c r="AP40" s="898">
        <f t="shared" si="19"/>
        <v>0</v>
      </c>
      <c r="AQ40" s="897"/>
      <c r="AR40" s="898">
        <f t="shared" si="20"/>
        <v>0</v>
      </c>
      <c r="AS40" s="897"/>
      <c r="AT40" s="898">
        <f t="shared" si="21"/>
        <v>0</v>
      </c>
      <c r="AU40" s="897"/>
      <c r="AV40" s="898">
        <f t="shared" si="22"/>
        <v>0</v>
      </c>
      <c r="AW40" s="897"/>
      <c r="AX40" s="898">
        <f t="shared" si="23"/>
        <v>0</v>
      </c>
      <c r="AY40" s="897"/>
      <c r="AZ40" s="898">
        <f t="shared" si="24"/>
        <v>0</v>
      </c>
      <c r="BA40" s="897"/>
      <c r="BB40" s="898">
        <f t="shared" si="25"/>
        <v>0</v>
      </c>
      <c r="BC40" s="897"/>
      <c r="BD40" s="898">
        <f t="shared" si="26"/>
        <v>0</v>
      </c>
      <c r="BE40" s="897"/>
      <c r="BF40" s="898">
        <f t="shared" si="27"/>
        <v>0</v>
      </c>
      <c r="BG40" s="897"/>
      <c r="BH40" s="898">
        <f t="shared" si="28"/>
        <v>0</v>
      </c>
      <c r="BI40" s="897"/>
      <c r="BJ40" s="898">
        <f t="shared" si="29"/>
        <v>0</v>
      </c>
      <c r="BK40" s="897"/>
      <c r="BL40" s="898">
        <f t="shared" si="30"/>
        <v>0</v>
      </c>
      <c r="BM40" s="897"/>
      <c r="BN40" s="898">
        <f t="shared" si="31"/>
        <v>0</v>
      </c>
      <c r="BO40" s="897"/>
      <c r="BP40" s="898">
        <f t="shared" si="32"/>
        <v>0</v>
      </c>
      <c r="BQ40" s="897"/>
      <c r="BR40" s="898">
        <f t="shared" si="33"/>
        <v>0</v>
      </c>
      <c r="BS40" s="897"/>
      <c r="BT40" s="898">
        <f t="shared" si="34"/>
        <v>0</v>
      </c>
      <c r="BU40" s="897"/>
      <c r="BV40" s="898">
        <f t="shared" si="35"/>
        <v>0</v>
      </c>
      <c r="BW40" s="897"/>
      <c r="BX40" s="898">
        <f t="shared" si="36"/>
        <v>0</v>
      </c>
      <c r="BY40" s="897"/>
      <c r="BZ40" s="898">
        <f t="shared" si="37"/>
        <v>0</v>
      </c>
      <c r="CA40" s="897"/>
      <c r="CB40" s="898">
        <f t="shared" si="38"/>
        <v>0</v>
      </c>
      <c r="CC40" s="897"/>
      <c r="CD40" s="898">
        <f t="shared" si="39"/>
        <v>0</v>
      </c>
      <c r="CE40" s="897"/>
      <c r="CF40" s="898">
        <f t="shared" si="40"/>
        <v>0</v>
      </c>
      <c r="CG40" s="897"/>
      <c r="CH40" s="898">
        <f t="shared" si="41"/>
        <v>0</v>
      </c>
      <c r="CI40" s="897"/>
      <c r="CJ40" s="898">
        <f t="shared" si="42"/>
        <v>0</v>
      </c>
      <c r="CK40" s="897"/>
      <c r="CL40" s="898">
        <f t="shared" si="43"/>
        <v>0</v>
      </c>
      <c r="CM40" s="897"/>
      <c r="CN40" s="898">
        <f t="shared" si="44"/>
        <v>0</v>
      </c>
      <c r="CO40" s="897"/>
      <c r="CP40" s="898">
        <f t="shared" si="45"/>
        <v>0</v>
      </c>
      <c r="CQ40" s="897"/>
      <c r="CR40" s="898">
        <f t="shared" si="46"/>
        <v>0</v>
      </c>
      <c r="CS40" s="897"/>
      <c r="CT40" s="898">
        <f t="shared" si="47"/>
        <v>0</v>
      </c>
      <c r="CU40" s="897"/>
      <c r="CV40" s="898">
        <f t="shared" si="48"/>
        <v>0</v>
      </c>
      <c r="CW40" s="897"/>
      <c r="CX40" s="898">
        <f t="shared" si="49"/>
        <v>0</v>
      </c>
      <c r="CY40" s="897"/>
      <c r="CZ40" s="898">
        <f t="shared" si="50"/>
        <v>0</v>
      </c>
      <c r="DA40" s="897"/>
      <c r="DB40" s="898">
        <f t="shared" si="51"/>
        <v>0</v>
      </c>
      <c r="DC40" s="897"/>
      <c r="DD40" s="898">
        <f t="shared" si="52"/>
        <v>0</v>
      </c>
      <c r="DE40" s="897"/>
      <c r="DF40" s="898">
        <f t="shared" si="53"/>
        <v>0</v>
      </c>
      <c r="DG40" s="897"/>
      <c r="DH40" s="898">
        <f t="shared" si="54"/>
        <v>0</v>
      </c>
      <c r="DI40" s="897"/>
      <c r="DJ40" s="898">
        <f t="shared" si="55"/>
        <v>0</v>
      </c>
      <c r="DK40" s="897"/>
      <c r="DL40" s="898">
        <f t="shared" si="56"/>
        <v>0</v>
      </c>
      <c r="DM40" s="897"/>
      <c r="DN40" s="898">
        <f t="shared" si="57"/>
        <v>0</v>
      </c>
      <c r="DO40" s="897"/>
      <c r="DP40" s="898">
        <f t="shared" si="58"/>
        <v>0</v>
      </c>
      <c r="DQ40" s="897"/>
      <c r="DR40" s="898">
        <f t="shared" si="59"/>
        <v>0</v>
      </c>
      <c r="DS40" s="897"/>
      <c r="DT40" s="898">
        <f t="shared" si="60"/>
        <v>0</v>
      </c>
      <c r="DU40" s="897"/>
      <c r="DV40" s="898">
        <f t="shared" si="61"/>
        <v>0</v>
      </c>
      <c r="DW40" s="897"/>
      <c r="DX40" s="898">
        <f t="shared" si="62"/>
        <v>0</v>
      </c>
      <c r="DY40" s="897"/>
      <c r="DZ40" s="898">
        <f t="shared" si="63"/>
        <v>0</v>
      </c>
      <c r="EA40" s="897"/>
      <c r="EB40" s="898">
        <f t="shared" si="64"/>
        <v>0</v>
      </c>
      <c r="EC40" s="897"/>
      <c r="ED40" s="898">
        <f t="shared" si="65"/>
        <v>0</v>
      </c>
      <c r="EE40" s="897"/>
      <c r="EF40" s="898">
        <f t="shared" si="66"/>
        <v>0</v>
      </c>
      <c r="EG40" s="897"/>
      <c r="EH40" s="898">
        <f t="shared" si="67"/>
        <v>0</v>
      </c>
      <c r="EI40" s="897"/>
      <c r="EJ40" s="898">
        <f t="shared" si="68"/>
        <v>0</v>
      </c>
      <c r="EK40" s="897"/>
      <c r="EL40" s="898">
        <f t="shared" si="69"/>
        <v>0</v>
      </c>
      <c r="EM40" s="897"/>
      <c r="EN40" s="898">
        <f t="shared" si="70"/>
        <v>0</v>
      </c>
      <c r="EO40" s="897"/>
      <c r="EP40" s="898">
        <f t="shared" si="71"/>
        <v>0</v>
      </c>
      <c r="EQ40" s="897"/>
      <c r="ER40" s="898">
        <f t="shared" si="72"/>
        <v>0</v>
      </c>
      <c r="ES40" s="897"/>
      <c r="ET40" s="898">
        <f t="shared" si="73"/>
        <v>0</v>
      </c>
      <c r="EU40" s="897"/>
      <c r="EV40" s="898">
        <f t="shared" si="74"/>
        <v>0</v>
      </c>
      <c r="EW40" s="897"/>
      <c r="EX40" s="898">
        <f t="shared" si="75"/>
        <v>0</v>
      </c>
      <c r="EY40" s="897"/>
      <c r="EZ40" s="898">
        <f t="shared" si="76"/>
        <v>0</v>
      </c>
      <c r="FA40" s="897"/>
      <c r="FB40" s="898">
        <f t="shared" si="77"/>
        <v>0</v>
      </c>
      <c r="FC40" s="897"/>
      <c r="FD40" s="898">
        <f t="shared" si="78"/>
        <v>0</v>
      </c>
      <c r="FE40" s="897"/>
      <c r="FF40" s="898">
        <f t="shared" si="79"/>
        <v>0</v>
      </c>
      <c r="FG40" s="897"/>
      <c r="FH40" s="898">
        <f t="shared" si="80"/>
        <v>0</v>
      </c>
    </row>
    <row r="41" spans="3:164" ht="16.149999999999999" customHeight="1" thickBot="1" x14ac:dyDescent="0.35">
      <c r="C41" s="700">
        <v>35</v>
      </c>
      <c r="D41" s="299" t="str">
        <f>+'LP-Servicios'!P187</f>
        <v>DTM C.S-Km Adicional Traslado(1-2Rigs)</v>
      </c>
      <c r="E41" s="897"/>
      <c r="F41" s="898">
        <f t="shared" si="81"/>
        <v>0</v>
      </c>
      <c r="G41" s="897"/>
      <c r="H41" s="898">
        <f t="shared" si="82"/>
        <v>0</v>
      </c>
      <c r="I41" s="897"/>
      <c r="J41" s="898">
        <f t="shared" si="3"/>
        <v>0</v>
      </c>
      <c r="K41" s="897"/>
      <c r="L41" s="898">
        <f t="shared" si="4"/>
        <v>0</v>
      </c>
      <c r="M41" s="897"/>
      <c r="N41" s="898">
        <f t="shared" si="5"/>
        <v>0</v>
      </c>
      <c r="O41" s="897"/>
      <c r="P41" s="898">
        <f t="shared" si="6"/>
        <v>0</v>
      </c>
      <c r="Q41" s="897"/>
      <c r="R41" s="898">
        <f t="shared" si="7"/>
        <v>0</v>
      </c>
      <c r="S41" s="897"/>
      <c r="T41" s="898">
        <f t="shared" si="8"/>
        <v>0</v>
      </c>
      <c r="U41" s="897"/>
      <c r="V41" s="898">
        <f t="shared" si="9"/>
        <v>0</v>
      </c>
      <c r="W41" s="897"/>
      <c r="X41" s="898">
        <f t="shared" si="10"/>
        <v>0</v>
      </c>
      <c r="Y41" s="897"/>
      <c r="Z41" s="898">
        <f t="shared" si="11"/>
        <v>0</v>
      </c>
      <c r="AA41" s="897"/>
      <c r="AB41" s="898">
        <f t="shared" si="12"/>
        <v>0</v>
      </c>
      <c r="AC41" s="897"/>
      <c r="AD41" s="898">
        <f t="shared" si="13"/>
        <v>0</v>
      </c>
      <c r="AE41" s="897"/>
      <c r="AF41" s="898">
        <f t="shared" si="14"/>
        <v>0</v>
      </c>
      <c r="AG41" s="897"/>
      <c r="AH41" s="898">
        <f t="shared" si="15"/>
        <v>0</v>
      </c>
      <c r="AI41" s="897"/>
      <c r="AJ41" s="898">
        <f t="shared" si="16"/>
        <v>0</v>
      </c>
      <c r="AK41" s="897"/>
      <c r="AL41" s="898">
        <f t="shared" si="17"/>
        <v>0</v>
      </c>
      <c r="AM41" s="897"/>
      <c r="AN41" s="898">
        <f t="shared" si="18"/>
        <v>0</v>
      </c>
      <c r="AO41" s="897"/>
      <c r="AP41" s="898">
        <f t="shared" si="19"/>
        <v>0</v>
      </c>
      <c r="AQ41" s="897"/>
      <c r="AR41" s="898">
        <f t="shared" si="20"/>
        <v>0</v>
      </c>
      <c r="AS41" s="897"/>
      <c r="AT41" s="898">
        <f t="shared" si="21"/>
        <v>0</v>
      </c>
      <c r="AU41" s="897"/>
      <c r="AV41" s="898">
        <f t="shared" si="22"/>
        <v>0</v>
      </c>
      <c r="AW41" s="897"/>
      <c r="AX41" s="898">
        <f t="shared" si="23"/>
        <v>0</v>
      </c>
      <c r="AY41" s="897"/>
      <c r="AZ41" s="898">
        <f t="shared" si="24"/>
        <v>0</v>
      </c>
      <c r="BA41" s="897"/>
      <c r="BB41" s="898">
        <f t="shared" si="25"/>
        <v>0</v>
      </c>
      <c r="BC41" s="897"/>
      <c r="BD41" s="898">
        <f t="shared" si="26"/>
        <v>0</v>
      </c>
      <c r="BE41" s="897"/>
      <c r="BF41" s="898">
        <f t="shared" si="27"/>
        <v>0</v>
      </c>
      <c r="BG41" s="897"/>
      <c r="BH41" s="898">
        <f t="shared" si="28"/>
        <v>0</v>
      </c>
      <c r="BI41" s="897"/>
      <c r="BJ41" s="898">
        <f t="shared" si="29"/>
        <v>0</v>
      </c>
      <c r="BK41" s="897"/>
      <c r="BL41" s="898">
        <f t="shared" si="30"/>
        <v>0</v>
      </c>
      <c r="BM41" s="897"/>
      <c r="BN41" s="898">
        <f t="shared" si="31"/>
        <v>0</v>
      </c>
      <c r="BO41" s="897"/>
      <c r="BP41" s="898">
        <f t="shared" si="32"/>
        <v>0</v>
      </c>
      <c r="BQ41" s="897"/>
      <c r="BR41" s="898">
        <f t="shared" si="33"/>
        <v>0</v>
      </c>
      <c r="BS41" s="897"/>
      <c r="BT41" s="898">
        <f t="shared" si="34"/>
        <v>0</v>
      </c>
      <c r="BU41" s="897"/>
      <c r="BV41" s="898">
        <f t="shared" si="35"/>
        <v>0</v>
      </c>
      <c r="BW41" s="897"/>
      <c r="BX41" s="898">
        <f t="shared" si="36"/>
        <v>0</v>
      </c>
      <c r="BY41" s="897"/>
      <c r="BZ41" s="898">
        <f t="shared" si="37"/>
        <v>0</v>
      </c>
      <c r="CA41" s="897"/>
      <c r="CB41" s="898">
        <f t="shared" si="38"/>
        <v>0</v>
      </c>
      <c r="CC41" s="897"/>
      <c r="CD41" s="898">
        <f t="shared" si="39"/>
        <v>0</v>
      </c>
      <c r="CE41" s="897"/>
      <c r="CF41" s="898">
        <f t="shared" si="40"/>
        <v>0</v>
      </c>
      <c r="CG41" s="897"/>
      <c r="CH41" s="898">
        <f t="shared" si="41"/>
        <v>0</v>
      </c>
      <c r="CI41" s="897"/>
      <c r="CJ41" s="898">
        <f t="shared" si="42"/>
        <v>0</v>
      </c>
      <c r="CK41" s="897"/>
      <c r="CL41" s="898">
        <f t="shared" si="43"/>
        <v>0</v>
      </c>
      <c r="CM41" s="897"/>
      <c r="CN41" s="898">
        <f t="shared" si="44"/>
        <v>0</v>
      </c>
      <c r="CO41" s="897"/>
      <c r="CP41" s="898">
        <f t="shared" si="45"/>
        <v>0</v>
      </c>
      <c r="CQ41" s="897"/>
      <c r="CR41" s="898">
        <f t="shared" si="46"/>
        <v>0</v>
      </c>
      <c r="CS41" s="897"/>
      <c r="CT41" s="898">
        <f t="shared" si="47"/>
        <v>0</v>
      </c>
      <c r="CU41" s="897"/>
      <c r="CV41" s="898">
        <f t="shared" si="48"/>
        <v>0</v>
      </c>
      <c r="CW41" s="897"/>
      <c r="CX41" s="898">
        <f t="shared" si="49"/>
        <v>0</v>
      </c>
      <c r="CY41" s="897"/>
      <c r="CZ41" s="898">
        <f t="shared" si="50"/>
        <v>0</v>
      </c>
      <c r="DA41" s="897"/>
      <c r="DB41" s="898">
        <f t="shared" si="51"/>
        <v>0</v>
      </c>
      <c r="DC41" s="897"/>
      <c r="DD41" s="898">
        <f t="shared" si="52"/>
        <v>0</v>
      </c>
      <c r="DE41" s="897"/>
      <c r="DF41" s="898">
        <f t="shared" si="53"/>
        <v>0</v>
      </c>
      <c r="DG41" s="897"/>
      <c r="DH41" s="898">
        <f t="shared" si="54"/>
        <v>0</v>
      </c>
      <c r="DI41" s="897"/>
      <c r="DJ41" s="898">
        <f t="shared" si="55"/>
        <v>0</v>
      </c>
      <c r="DK41" s="897"/>
      <c r="DL41" s="898">
        <f t="shared" si="56"/>
        <v>0</v>
      </c>
      <c r="DM41" s="897"/>
      <c r="DN41" s="898">
        <f t="shared" si="57"/>
        <v>0</v>
      </c>
      <c r="DO41" s="897"/>
      <c r="DP41" s="898">
        <f t="shared" si="58"/>
        <v>0</v>
      </c>
      <c r="DQ41" s="897"/>
      <c r="DR41" s="898">
        <f t="shared" si="59"/>
        <v>0</v>
      </c>
      <c r="DS41" s="897"/>
      <c r="DT41" s="898">
        <f t="shared" si="60"/>
        <v>0</v>
      </c>
      <c r="DU41" s="897"/>
      <c r="DV41" s="898">
        <f t="shared" si="61"/>
        <v>0</v>
      </c>
      <c r="DW41" s="897"/>
      <c r="DX41" s="898">
        <f t="shared" si="62"/>
        <v>0</v>
      </c>
      <c r="DY41" s="897"/>
      <c r="DZ41" s="898">
        <f t="shared" si="63"/>
        <v>0</v>
      </c>
      <c r="EA41" s="897"/>
      <c r="EB41" s="898">
        <f t="shared" si="64"/>
        <v>0</v>
      </c>
      <c r="EC41" s="897"/>
      <c r="ED41" s="898">
        <f t="shared" si="65"/>
        <v>0</v>
      </c>
      <c r="EE41" s="897"/>
      <c r="EF41" s="898">
        <f t="shared" si="66"/>
        <v>0</v>
      </c>
      <c r="EG41" s="897"/>
      <c r="EH41" s="898">
        <f t="shared" si="67"/>
        <v>0</v>
      </c>
      <c r="EI41" s="897"/>
      <c r="EJ41" s="898">
        <f t="shared" si="68"/>
        <v>0</v>
      </c>
      <c r="EK41" s="897"/>
      <c r="EL41" s="898">
        <f t="shared" si="69"/>
        <v>0</v>
      </c>
      <c r="EM41" s="897"/>
      <c r="EN41" s="898">
        <f t="shared" si="70"/>
        <v>0</v>
      </c>
      <c r="EO41" s="897"/>
      <c r="EP41" s="898">
        <f t="shared" si="71"/>
        <v>0</v>
      </c>
      <c r="EQ41" s="897"/>
      <c r="ER41" s="898">
        <f t="shared" si="72"/>
        <v>0</v>
      </c>
      <c r="ES41" s="897"/>
      <c r="ET41" s="898">
        <f t="shared" si="73"/>
        <v>0</v>
      </c>
      <c r="EU41" s="897"/>
      <c r="EV41" s="898">
        <f t="shared" si="74"/>
        <v>0</v>
      </c>
      <c r="EW41" s="897"/>
      <c r="EX41" s="898">
        <f t="shared" si="75"/>
        <v>0</v>
      </c>
      <c r="EY41" s="897"/>
      <c r="EZ41" s="898">
        <f t="shared" si="76"/>
        <v>0</v>
      </c>
      <c r="FA41" s="897"/>
      <c r="FB41" s="898">
        <f t="shared" si="77"/>
        <v>0</v>
      </c>
      <c r="FC41" s="897"/>
      <c r="FD41" s="898">
        <f t="shared" si="78"/>
        <v>0</v>
      </c>
      <c r="FE41" s="897"/>
      <c r="FF41" s="898">
        <f t="shared" si="79"/>
        <v>0</v>
      </c>
      <c r="FG41" s="897"/>
      <c r="FH41" s="898">
        <f t="shared" si="80"/>
        <v>0</v>
      </c>
    </row>
    <row r="42" spans="3:164" ht="16.149999999999999" customHeight="1" thickBot="1" x14ac:dyDescent="0.35">
      <c r="C42" s="700">
        <v>36</v>
      </c>
      <c r="D42" s="300" t="str">
        <f>+'LP-Servicios'!P188</f>
        <v>DTM C.S-Mov/Desmov (Base-Yac)(1-2Rigs)</v>
      </c>
      <c r="E42" s="897"/>
      <c r="F42" s="898">
        <f t="shared" si="81"/>
        <v>0</v>
      </c>
      <c r="G42" s="897"/>
      <c r="H42" s="898">
        <f t="shared" si="82"/>
        <v>0</v>
      </c>
      <c r="I42" s="897"/>
      <c r="J42" s="898">
        <f t="shared" si="3"/>
        <v>0</v>
      </c>
      <c r="K42" s="897"/>
      <c r="L42" s="898">
        <f t="shared" si="4"/>
        <v>0</v>
      </c>
      <c r="M42" s="897"/>
      <c r="N42" s="898">
        <f t="shared" si="5"/>
        <v>0</v>
      </c>
      <c r="O42" s="897"/>
      <c r="P42" s="898">
        <f t="shared" si="6"/>
        <v>0</v>
      </c>
      <c r="Q42" s="897"/>
      <c r="R42" s="898">
        <f t="shared" si="7"/>
        <v>0</v>
      </c>
      <c r="S42" s="897"/>
      <c r="T42" s="898">
        <f t="shared" si="8"/>
        <v>0</v>
      </c>
      <c r="U42" s="897"/>
      <c r="V42" s="898">
        <f t="shared" si="9"/>
        <v>0</v>
      </c>
      <c r="W42" s="897"/>
      <c r="X42" s="898">
        <f t="shared" si="10"/>
        <v>0</v>
      </c>
      <c r="Y42" s="897"/>
      <c r="Z42" s="898">
        <f t="shared" si="11"/>
        <v>0</v>
      </c>
      <c r="AA42" s="897"/>
      <c r="AB42" s="898">
        <f t="shared" si="12"/>
        <v>0</v>
      </c>
      <c r="AC42" s="897">
        <v>3</v>
      </c>
      <c r="AD42" s="898">
        <f t="shared" si="13"/>
        <v>3</v>
      </c>
      <c r="AE42" s="897">
        <v>3</v>
      </c>
      <c r="AF42" s="898">
        <f t="shared" si="14"/>
        <v>6</v>
      </c>
      <c r="AG42" s="897">
        <v>3</v>
      </c>
      <c r="AH42" s="898">
        <f t="shared" si="15"/>
        <v>9</v>
      </c>
      <c r="AI42" s="897"/>
      <c r="AJ42" s="898">
        <f t="shared" si="16"/>
        <v>9</v>
      </c>
      <c r="AK42" s="897"/>
      <c r="AL42" s="898">
        <f t="shared" si="17"/>
        <v>9</v>
      </c>
      <c r="AM42" s="897"/>
      <c r="AN42" s="898">
        <f t="shared" si="18"/>
        <v>9</v>
      </c>
      <c r="AO42" s="897"/>
      <c r="AP42" s="898">
        <f t="shared" si="19"/>
        <v>9</v>
      </c>
      <c r="AQ42" s="897"/>
      <c r="AR42" s="898">
        <f t="shared" si="20"/>
        <v>9</v>
      </c>
      <c r="AS42" s="897"/>
      <c r="AT42" s="898">
        <f t="shared" si="21"/>
        <v>9</v>
      </c>
      <c r="AU42" s="897"/>
      <c r="AV42" s="898">
        <f t="shared" si="22"/>
        <v>9</v>
      </c>
      <c r="AW42" s="897"/>
      <c r="AX42" s="898">
        <f t="shared" si="23"/>
        <v>9</v>
      </c>
      <c r="AY42" s="897"/>
      <c r="AZ42" s="898">
        <f t="shared" si="24"/>
        <v>9</v>
      </c>
      <c r="BA42" s="897"/>
      <c r="BB42" s="898">
        <f t="shared" si="25"/>
        <v>9</v>
      </c>
      <c r="BC42" s="897"/>
      <c r="BD42" s="898">
        <f t="shared" si="26"/>
        <v>9</v>
      </c>
      <c r="BE42" s="897"/>
      <c r="BF42" s="898">
        <f t="shared" si="27"/>
        <v>9</v>
      </c>
      <c r="BG42" s="897"/>
      <c r="BH42" s="898">
        <f t="shared" si="28"/>
        <v>9</v>
      </c>
      <c r="BI42" s="897"/>
      <c r="BJ42" s="898">
        <f t="shared" si="29"/>
        <v>9</v>
      </c>
      <c r="BK42" s="897"/>
      <c r="BL42" s="898">
        <f t="shared" si="30"/>
        <v>9</v>
      </c>
      <c r="BM42" s="897"/>
      <c r="BN42" s="898">
        <f t="shared" si="31"/>
        <v>9</v>
      </c>
      <c r="BO42" s="897"/>
      <c r="BP42" s="898">
        <f t="shared" si="32"/>
        <v>9</v>
      </c>
      <c r="BQ42" s="897"/>
      <c r="BR42" s="898">
        <f t="shared" si="33"/>
        <v>9</v>
      </c>
      <c r="BS42" s="897"/>
      <c r="BT42" s="898">
        <f t="shared" si="34"/>
        <v>9</v>
      </c>
      <c r="BU42" s="897"/>
      <c r="BV42" s="898">
        <f t="shared" si="35"/>
        <v>9</v>
      </c>
      <c r="BW42" s="897"/>
      <c r="BX42" s="898">
        <f t="shared" si="36"/>
        <v>9</v>
      </c>
      <c r="BY42" s="897"/>
      <c r="BZ42" s="898">
        <f t="shared" si="37"/>
        <v>9</v>
      </c>
      <c r="CA42" s="897"/>
      <c r="CB42" s="898">
        <f t="shared" si="38"/>
        <v>9</v>
      </c>
      <c r="CC42" s="897"/>
      <c r="CD42" s="898">
        <f t="shared" si="39"/>
        <v>9</v>
      </c>
      <c r="CE42" s="897"/>
      <c r="CF42" s="898">
        <f t="shared" si="40"/>
        <v>9</v>
      </c>
      <c r="CG42" s="897"/>
      <c r="CH42" s="898">
        <f t="shared" si="41"/>
        <v>9</v>
      </c>
      <c r="CI42" s="897"/>
      <c r="CJ42" s="898">
        <f t="shared" si="42"/>
        <v>9</v>
      </c>
      <c r="CK42" s="897"/>
      <c r="CL42" s="898">
        <f t="shared" si="43"/>
        <v>9</v>
      </c>
      <c r="CM42" s="897"/>
      <c r="CN42" s="898">
        <f t="shared" si="44"/>
        <v>9</v>
      </c>
      <c r="CO42" s="897"/>
      <c r="CP42" s="898">
        <f t="shared" si="45"/>
        <v>9</v>
      </c>
      <c r="CQ42" s="897"/>
      <c r="CR42" s="898">
        <f t="shared" si="46"/>
        <v>9</v>
      </c>
      <c r="CS42" s="897"/>
      <c r="CT42" s="898">
        <f t="shared" si="47"/>
        <v>9</v>
      </c>
      <c r="CU42" s="897"/>
      <c r="CV42" s="898">
        <f t="shared" si="48"/>
        <v>9</v>
      </c>
      <c r="CW42" s="897"/>
      <c r="CX42" s="898">
        <f t="shared" si="49"/>
        <v>9</v>
      </c>
      <c r="CY42" s="897"/>
      <c r="CZ42" s="898">
        <f t="shared" si="50"/>
        <v>9</v>
      </c>
      <c r="DA42" s="897"/>
      <c r="DB42" s="898">
        <f t="shared" si="51"/>
        <v>9</v>
      </c>
      <c r="DC42" s="897"/>
      <c r="DD42" s="898">
        <f t="shared" si="52"/>
        <v>9</v>
      </c>
      <c r="DE42" s="897"/>
      <c r="DF42" s="898">
        <f t="shared" si="53"/>
        <v>9</v>
      </c>
      <c r="DG42" s="897"/>
      <c r="DH42" s="898">
        <f t="shared" si="54"/>
        <v>9</v>
      </c>
      <c r="DI42" s="897"/>
      <c r="DJ42" s="898">
        <f t="shared" si="55"/>
        <v>9</v>
      </c>
      <c r="DK42" s="897"/>
      <c r="DL42" s="898">
        <f t="shared" si="56"/>
        <v>9</v>
      </c>
      <c r="DM42" s="897"/>
      <c r="DN42" s="898">
        <f t="shared" si="57"/>
        <v>9</v>
      </c>
      <c r="DO42" s="897"/>
      <c r="DP42" s="898">
        <f t="shared" si="58"/>
        <v>9</v>
      </c>
      <c r="DQ42" s="897"/>
      <c r="DR42" s="898">
        <f t="shared" si="59"/>
        <v>9</v>
      </c>
      <c r="DS42" s="897"/>
      <c r="DT42" s="898">
        <f t="shared" si="60"/>
        <v>9</v>
      </c>
      <c r="DU42" s="897"/>
      <c r="DV42" s="898">
        <f t="shared" si="61"/>
        <v>9</v>
      </c>
      <c r="DW42" s="897"/>
      <c r="DX42" s="898">
        <f t="shared" si="62"/>
        <v>9</v>
      </c>
      <c r="DY42" s="897"/>
      <c r="DZ42" s="898">
        <f t="shared" si="63"/>
        <v>9</v>
      </c>
      <c r="EA42" s="897"/>
      <c r="EB42" s="898">
        <f t="shared" si="64"/>
        <v>9</v>
      </c>
      <c r="EC42" s="897"/>
      <c r="ED42" s="898">
        <f t="shared" si="65"/>
        <v>9</v>
      </c>
      <c r="EE42" s="897"/>
      <c r="EF42" s="898">
        <f t="shared" si="66"/>
        <v>9</v>
      </c>
      <c r="EG42" s="897"/>
      <c r="EH42" s="898">
        <f t="shared" si="67"/>
        <v>9</v>
      </c>
      <c r="EI42" s="897"/>
      <c r="EJ42" s="898">
        <f t="shared" si="68"/>
        <v>9</v>
      </c>
      <c r="EK42" s="897"/>
      <c r="EL42" s="898">
        <f t="shared" si="69"/>
        <v>9</v>
      </c>
      <c r="EM42" s="897"/>
      <c r="EN42" s="898">
        <f t="shared" si="70"/>
        <v>9</v>
      </c>
      <c r="EO42" s="897"/>
      <c r="EP42" s="898">
        <f t="shared" si="71"/>
        <v>9</v>
      </c>
      <c r="EQ42" s="897"/>
      <c r="ER42" s="898">
        <f t="shared" si="72"/>
        <v>9</v>
      </c>
      <c r="ES42" s="897"/>
      <c r="ET42" s="898">
        <f t="shared" si="73"/>
        <v>9</v>
      </c>
      <c r="EU42" s="897"/>
      <c r="EV42" s="898">
        <f t="shared" si="74"/>
        <v>9</v>
      </c>
      <c r="EW42" s="897"/>
      <c r="EX42" s="898">
        <f t="shared" si="75"/>
        <v>9</v>
      </c>
      <c r="EY42" s="897"/>
      <c r="EZ42" s="898">
        <f t="shared" si="76"/>
        <v>9</v>
      </c>
      <c r="FA42" s="897"/>
      <c r="FB42" s="898">
        <f t="shared" si="77"/>
        <v>9</v>
      </c>
      <c r="FC42" s="897"/>
      <c r="FD42" s="898">
        <f t="shared" si="78"/>
        <v>9</v>
      </c>
      <c r="FE42" s="897"/>
      <c r="FF42" s="898">
        <f t="shared" si="79"/>
        <v>9</v>
      </c>
      <c r="FG42" s="897"/>
      <c r="FH42" s="898">
        <f t="shared" si="80"/>
        <v>9</v>
      </c>
    </row>
    <row r="43" spans="3:164" ht="16.149999999999999" customHeight="1" thickBot="1" x14ac:dyDescent="0.35">
      <c r="C43" s="700">
        <v>37</v>
      </c>
      <c r="D43" s="299" t="str">
        <f>+'LP-Servicios'!P189</f>
        <v>DTM CIRC-DTM Miscel ent PAD30Km (1-2Rigs</v>
      </c>
      <c r="E43" s="897"/>
      <c r="F43" s="898">
        <f t="shared" si="81"/>
        <v>0</v>
      </c>
      <c r="G43" s="897"/>
      <c r="H43" s="898">
        <f t="shared" si="82"/>
        <v>0</v>
      </c>
      <c r="I43" s="897"/>
      <c r="J43" s="898">
        <f t="shared" si="3"/>
        <v>0</v>
      </c>
      <c r="K43" s="897"/>
      <c r="L43" s="898">
        <f t="shared" si="4"/>
        <v>0</v>
      </c>
      <c r="M43" s="897"/>
      <c r="N43" s="898">
        <f t="shared" si="5"/>
        <v>0</v>
      </c>
      <c r="O43" s="897"/>
      <c r="P43" s="898">
        <f t="shared" si="6"/>
        <v>0</v>
      </c>
      <c r="Q43" s="897"/>
      <c r="R43" s="898">
        <f t="shared" si="7"/>
        <v>0</v>
      </c>
      <c r="S43" s="897"/>
      <c r="T43" s="898">
        <f t="shared" si="8"/>
        <v>0</v>
      </c>
      <c r="U43" s="897"/>
      <c r="V43" s="898">
        <f t="shared" si="9"/>
        <v>0</v>
      </c>
      <c r="W43" s="897"/>
      <c r="X43" s="898">
        <f t="shared" si="10"/>
        <v>0</v>
      </c>
      <c r="Y43" s="897"/>
      <c r="Z43" s="898">
        <f t="shared" si="11"/>
        <v>0</v>
      </c>
      <c r="AA43" s="897"/>
      <c r="AB43" s="898">
        <f t="shared" si="12"/>
        <v>0</v>
      </c>
      <c r="AC43" s="897">
        <v>1</v>
      </c>
      <c r="AD43" s="898">
        <f t="shared" si="13"/>
        <v>1</v>
      </c>
      <c r="AE43" s="897">
        <v>1</v>
      </c>
      <c r="AF43" s="898">
        <f t="shared" si="14"/>
        <v>2</v>
      </c>
      <c r="AG43" s="897">
        <v>1</v>
      </c>
      <c r="AH43" s="898">
        <f t="shared" si="15"/>
        <v>3</v>
      </c>
      <c r="AI43" s="897"/>
      <c r="AJ43" s="898">
        <f t="shared" si="16"/>
        <v>3</v>
      </c>
      <c r="AK43" s="897"/>
      <c r="AL43" s="898">
        <f t="shared" si="17"/>
        <v>3</v>
      </c>
      <c r="AM43" s="897"/>
      <c r="AN43" s="898">
        <f t="shared" si="18"/>
        <v>3</v>
      </c>
      <c r="AO43" s="897"/>
      <c r="AP43" s="898">
        <f t="shared" si="19"/>
        <v>3</v>
      </c>
      <c r="AQ43" s="897"/>
      <c r="AR43" s="898">
        <f t="shared" si="20"/>
        <v>3</v>
      </c>
      <c r="AS43" s="897"/>
      <c r="AT43" s="898">
        <f t="shared" si="21"/>
        <v>3</v>
      </c>
      <c r="AU43" s="897"/>
      <c r="AV43" s="898">
        <f t="shared" si="22"/>
        <v>3</v>
      </c>
      <c r="AW43" s="897"/>
      <c r="AX43" s="898">
        <f t="shared" si="23"/>
        <v>3</v>
      </c>
      <c r="AY43" s="897"/>
      <c r="AZ43" s="898">
        <f t="shared" si="24"/>
        <v>3</v>
      </c>
      <c r="BA43" s="897"/>
      <c r="BB43" s="898">
        <f t="shared" si="25"/>
        <v>3</v>
      </c>
      <c r="BC43" s="897"/>
      <c r="BD43" s="898">
        <f t="shared" si="26"/>
        <v>3</v>
      </c>
      <c r="BE43" s="897"/>
      <c r="BF43" s="898">
        <f t="shared" si="27"/>
        <v>3</v>
      </c>
      <c r="BG43" s="897"/>
      <c r="BH43" s="898">
        <f t="shared" si="28"/>
        <v>3</v>
      </c>
      <c r="BI43" s="897"/>
      <c r="BJ43" s="898">
        <f t="shared" si="29"/>
        <v>3</v>
      </c>
      <c r="BK43" s="897"/>
      <c r="BL43" s="898">
        <f t="shared" si="30"/>
        <v>3</v>
      </c>
      <c r="BM43" s="897"/>
      <c r="BN43" s="898">
        <f t="shared" si="31"/>
        <v>3</v>
      </c>
      <c r="BO43" s="897"/>
      <c r="BP43" s="898">
        <f t="shared" si="32"/>
        <v>3</v>
      </c>
      <c r="BQ43" s="897"/>
      <c r="BR43" s="898">
        <f t="shared" si="33"/>
        <v>3</v>
      </c>
      <c r="BS43" s="897"/>
      <c r="BT43" s="898">
        <f t="shared" si="34"/>
        <v>3</v>
      </c>
      <c r="BU43" s="897"/>
      <c r="BV43" s="898">
        <f t="shared" si="35"/>
        <v>3</v>
      </c>
      <c r="BW43" s="897"/>
      <c r="BX43" s="898">
        <f t="shared" si="36"/>
        <v>3</v>
      </c>
      <c r="BY43" s="897"/>
      <c r="BZ43" s="898">
        <f t="shared" si="37"/>
        <v>3</v>
      </c>
      <c r="CA43" s="897"/>
      <c r="CB43" s="898">
        <f t="shared" si="38"/>
        <v>3</v>
      </c>
      <c r="CC43" s="897"/>
      <c r="CD43" s="898">
        <f t="shared" si="39"/>
        <v>3</v>
      </c>
      <c r="CE43" s="897"/>
      <c r="CF43" s="898">
        <f t="shared" si="40"/>
        <v>3</v>
      </c>
      <c r="CG43" s="897"/>
      <c r="CH43" s="898">
        <f t="shared" si="41"/>
        <v>3</v>
      </c>
      <c r="CI43" s="897"/>
      <c r="CJ43" s="898">
        <f t="shared" si="42"/>
        <v>3</v>
      </c>
      <c r="CK43" s="897"/>
      <c r="CL43" s="898">
        <f t="shared" si="43"/>
        <v>3</v>
      </c>
      <c r="CM43" s="897"/>
      <c r="CN43" s="898">
        <f t="shared" si="44"/>
        <v>3</v>
      </c>
      <c r="CO43" s="897"/>
      <c r="CP43" s="898">
        <f t="shared" si="45"/>
        <v>3</v>
      </c>
      <c r="CQ43" s="897"/>
      <c r="CR43" s="898">
        <f t="shared" si="46"/>
        <v>3</v>
      </c>
      <c r="CS43" s="897"/>
      <c r="CT43" s="898">
        <f t="shared" si="47"/>
        <v>3</v>
      </c>
      <c r="CU43" s="897"/>
      <c r="CV43" s="898">
        <f t="shared" si="48"/>
        <v>3</v>
      </c>
      <c r="CW43" s="897"/>
      <c r="CX43" s="898">
        <f t="shared" si="49"/>
        <v>3</v>
      </c>
      <c r="CY43" s="897"/>
      <c r="CZ43" s="898">
        <f t="shared" si="50"/>
        <v>3</v>
      </c>
      <c r="DA43" s="897"/>
      <c r="DB43" s="898">
        <f t="shared" si="51"/>
        <v>3</v>
      </c>
      <c r="DC43" s="897"/>
      <c r="DD43" s="898">
        <f t="shared" si="52"/>
        <v>3</v>
      </c>
      <c r="DE43" s="897"/>
      <c r="DF43" s="898">
        <f t="shared" si="53"/>
        <v>3</v>
      </c>
      <c r="DG43" s="897"/>
      <c r="DH43" s="898">
        <f t="shared" si="54"/>
        <v>3</v>
      </c>
      <c r="DI43" s="897"/>
      <c r="DJ43" s="898">
        <f t="shared" si="55"/>
        <v>3</v>
      </c>
      <c r="DK43" s="897"/>
      <c r="DL43" s="898">
        <f t="shared" si="56"/>
        <v>3</v>
      </c>
      <c r="DM43" s="897"/>
      <c r="DN43" s="898">
        <f t="shared" si="57"/>
        <v>3</v>
      </c>
      <c r="DO43" s="897"/>
      <c r="DP43" s="898">
        <f t="shared" si="58"/>
        <v>3</v>
      </c>
      <c r="DQ43" s="897"/>
      <c r="DR43" s="898">
        <f t="shared" si="59"/>
        <v>3</v>
      </c>
      <c r="DS43" s="897"/>
      <c r="DT43" s="898">
        <f t="shared" si="60"/>
        <v>3</v>
      </c>
      <c r="DU43" s="897"/>
      <c r="DV43" s="898">
        <f t="shared" si="61"/>
        <v>3</v>
      </c>
      <c r="DW43" s="897"/>
      <c r="DX43" s="898">
        <f t="shared" si="62"/>
        <v>3</v>
      </c>
      <c r="DY43" s="897"/>
      <c r="DZ43" s="898">
        <f t="shared" si="63"/>
        <v>3</v>
      </c>
      <c r="EA43" s="897"/>
      <c r="EB43" s="898">
        <f t="shared" si="64"/>
        <v>3</v>
      </c>
      <c r="EC43" s="897"/>
      <c r="ED43" s="898">
        <f t="shared" si="65"/>
        <v>3</v>
      </c>
      <c r="EE43" s="897"/>
      <c r="EF43" s="898">
        <f t="shared" si="66"/>
        <v>3</v>
      </c>
      <c r="EG43" s="897"/>
      <c r="EH43" s="898">
        <f t="shared" si="67"/>
        <v>3</v>
      </c>
      <c r="EI43" s="897"/>
      <c r="EJ43" s="898">
        <f t="shared" si="68"/>
        <v>3</v>
      </c>
      <c r="EK43" s="897"/>
      <c r="EL43" s="898">
        <f t="shared" si="69"/>
        <v>3</v>
      </c>
      <c r="EM43" s="897"/>
      <c r="EN43" s="898">
        <f t="shared" si="70"/>
        <v>3</v>
      </c>
      <c r="EO43" s="897"/>
      <c r="EP43" s="898">
        <f t="shared" si="71"/>
        <v>3</v>
      </c>
      <c r="EQ43" s="897"/>
      <c r="ER43" s="898">
        <f t="shared" si="72"/>
        <v>3</v>
      </c>
      <c r="ES43" s="897"/>
      <c r="ET43" s="898">
        <f t="shared" si="73"/>
        <v>3</v>
      </c>
      <c r="EU43" s="897"/>
      <c r="EV43" s="898">
        <f t="shared" si="74"/>
        <v>3</v>
      </c>
      <c r="EW43" s="897"/>
      <c r="EX43" s="898">
        <f t="shared" si="75"/>
        <v>3</v>
      </c>
      <c r="EY43" s="897"/>
      <c r="EZ43" s="898">
        <f t="shared" si="76"/>
        <v>3</v>
      </c>
      <c r="FA43" s="897"/>
      <c r="FB43" s="898">
        <f t="shared" si="77"/>
        <v>3</v>
      </c>
      <c r="FC43" s="897"/>
      <c r="FD43" s="898">
        <f t="shared" si="78"/>
        <v>3</v>
      </c>
      <c r="FE43" s="897"/>
      <c r="FF43" s="898">
        <f t="shared" si="79"/>
        <v>3</v>
      </c>
      <c r="FG43" s="897"/>
      <c r="FH43" s="898">
        <f t="shared" si="80"/>
        <v>3</v>
      </c>
    </row>
    <row r="44" spans="3:164" ht="16.149999999999999" customHeight="1" thickBot="1" x14ac:dyDescent="0.35">
      <c r="C44" s="700">
        <v>38</v>
      </c>
      <c r="D44" s="300" t="str">
        <f>+'LP-Servicios'!P190</f>
        <v>DTM CIRC-DTM Pileta entPAD,30 Km(1-2Rigs</v>
      </c>
      <c r="E44" s="897"/>
      <c r="F44" s="898">
        <f t="shared" si="81"/>
        <v>0</v>
      </c>
      <c r="G44" s="897"/>
      <c r="H44" s="898">
        <f t="shared" si="82"/>
        <v>0</v>
      </c>
      <c r="I44" s="897"/>
      <c r="J44" s="898">
        <f t="shared" si="3"/>
        <v>0</v>
      </c>
      <c r="K44" s="897"/>
      <c r="L44" s="898">
        <f t="shared" si="4"/>
        <v>0</v>
      </c>
      <c r="M44" s="897"/>
      <c r="N44" s="898">
        <f t="shared" si="5"/>
        <v>0</v>
      </c>
      <c r="O44" s="897"/>
      <c r="P44" s="898">
        <f t="shared" si="6"/>
        <v>0</v>
      </c>
      <c r="Q44" s="897"/>
      <c r="R44" s="898">
        <f t="shared" si="7"/>
        <v>0</v>
      </c>
      <c r="S44" s="897"/>
      <c r="T44" s="898">
        <f t="shared" si="8"/>
        <v>0</v>
      </c>
      <c r="U44" s="897"/>
      <c r="V44" s="898">
        <f t="shared" si="9"/>
        <v>0</v>
      </c>
      <c r="W44" s="897"/>
      <c r="X44" s="898">
        <f t="shared" si="10"/>
        <v>0</v>
      </c>
      <c r="Y44" s="897"/>
      <c r="Z44" s="898">
        <f t="shared" si="11"/>
        <v>0</v>
      </c>
      <c r="AA44" s="897"/>
      <c r="AB44" s="898">
        <f t="shared" si="12"/>
        <v>0</v>
      </c>
      <c r="AC44" s="897">
        <v>3</v>
      </c>
      <c r="AD44" s="898">
        <f t="shared" si="13"/>
        <v>3</v>
      </c>
      <c r="AE44" s="897">
        <v>3</v>
      </c>
      <c r="AF44" s="898">
        <f t="shared" si="14"/>
        <v>6</v>
      </c>
      <c r="AG44" s="897">
        <v>3</v>
      </c>
      <c r="AH44" s="898">
        <f t="shared" si="15"/>
        <v>9</v>
      </c>
      <c r="AI44" s="897"/>
      <c r="AJ44" s="898">
        <f t="shared" si="16"/>
        <v>9</v>
      </c>
      <c r="AK44" s="897"/>
      <c r="AL44" s="898">
        <f t="shared" si="17"/>
        <v>9</v>
      </c>
      <c r="AM44" s="897"/>
      <c r="AN44" s="898">
        <f t="shared" si="18"/>
        <v>9</v>
      </c>
      <c r="AO44" s="897"/>
      <c r="AP44" s="898">
        <f t="shared" si="19"/>
        <v>9</v>
      </c>
      <c r="AQ44" s="897"/>
      <c r="AR44" s="898">
        <f t="shared" si="20"/>
        <v>9</v>
      </c>
      <c r="AS44" s="897"/>
      <c r="AT44" s="898">
        <f t="shared" si="21"/>
        <v>9</v>
      </c>
      <c r="AU44" s="897"/>
      <c r="AV44" s="898">
        <f t="shared" si="22"/>
        <v>9</v>
      </c>
      <c r="AW44" s="897"/>
      <c r="AX44" s="898">
        <f t="shared" si="23"/>
        <v>9</v>
      </c>
      <c r="AY44" s="897"/>
      <c r="AZ44" s="898">
        <f t="shared" si="24"/>
        <v>9</v>
      </c>
      <c r="BA44" s="897"/>
      <c r="BB44" s="898">
        <f t="shared" si="25"/>
        <v>9</v>
      </c>
      <c r="BC44" s="897"/>
      <c r="BD44" s="898">
        <f t="shared" si="26"/>
        <v>9</v>
      </c>
      <c r="BE44" s="897"/>
      <c r="BF44" s="898">
        <f t="shared" si="27"/>
        <v>9</v>
      </c>
      <c r="BG44" s="897"/>
      <c r="BH44" s="898">
        <f t="shared" si="28"/>
        <v>9</v>
      </c>
      <c r="BI44" s="897"/>
      <c r="BJ44" s="898">
        <f t="shared" si="29"/>
        <v>9</v>
      </c>
      <c r="BK44" s="897"/>
      <c r="BL44" s="898">
        <f t="shared" si="30"/>
        <v>9</v>
      </c>
      <c r="BM44" s="897"/>
      <c r="BN44" s="898">
        <f t="shared" si="31"/>
        <v>9</v>
      </c>
      <c r="BO44" s="897"/>
      <c r="BP44" s="898">
        <f t="shared" si="32"/>
        <v>9</v>
      </c>
      <c r="BQ44" s="897"/>
      <c r="BR44" s="898">
        <f t="shared" si="33"/>
        <v>9</v>
      </c>
      <c r="BS44" s="897"/>
      <c r="BT44" s="898">
        <f t="shared" si="34"/>
        <v>9</v>
      </c>
      <c r="BU44" s="897"/>
      <c r="BV44" s="898">
        <f t="shared" si="35"/>
        <v>9</v>
      </c>
      <c r="BW44" s="897"/>
      <c r="BX44" s="898">
        <f t="shared" si="36"/>
        <v>9</v>
      </c>
      <c r="BY44" s="897"/>
      <c r="BZ44" s="898">
        <f t="shared" si="37"/>
        <v>9</v>
      </c>
      <c r="CA44" s="897"/>
      <c r="CB44" s="898">
        <f t="shared" si="38"/>
        <v>9</v>
      </c>
      <c r="CC44" s="897"/>
      <c r="CD44" s="898">
        <f t="shared" si="39"/>
        <v>9</v>
      </c>
      <c r="CE44" s="897"/>
      <c r="CF44" s="898">
        <f t="shared" si="40"/>
        <v>9</v>
      </c>
      <c r="CG44" s="897"/>
      <c r="CH44" s="898">
        <f t="shared" si="41"/>
        <v>9</v>
      </c>
      <c r="CI44" s="897"/>
      <c r="CJ44" s="898">
        <f t="shared" si="42"/>
        <v>9</v>
      </c>
      <c r="CK44" s="897"/>
      <c r="CL44" s="898">
        <f t="shared" si="43"/>
        <v>9</v>
      </c>
      <c r="CM44" s="897"/>
      <c r="CN44" s="898">
        <f t="shared" si="44"/>
        <v>9</v>
      </c>
      <c r="CO44" s="897"/>
      <c r="CP44" s="898">
        <f t="shared" si="45"/>
        <v>9</v>
      </c>
      <c r="CQ44" s="897"/>
      <c r="CR44" s="898">
        <f t="shared" si="46"/>
        <v>9</v>
      </c>
      <c r="CS44" s="897"/>
      <c r="CT44" s="898">
        <f t="shared" si="47"/>
        <v>9</v>
      </c>
      <c r="CU44" s="897"/>
      <c r="CV44" s="898">
        <f t="shared" si="48"/>
        <v>9</v>
      </c>
      <c r="CW44" s="897"/>
      <c r="CX44" s="898">
        <f t="shared" si="49"/>
        <v>9</v>
      </c>
      <c r="CY44" s="897"/>
      <c r="CZ44" s="898">
        <f t="shared" si="50"/>
        <v>9</v>
      </c>
      <c r="DA44" s="897"/>
      <c r="DB44" s="898">
        <f t="shared" si="51"/>
        <v>9</v>
      </c>
      <c r="DC44" s="897"/>
      <c r="DD44" s="898">
        <f t="shared" si="52"/>
        <v>9</v>
      </c>
      <c r="DE44" s="897"/>
      <c r="DF44" s="898">
        <f t="shared" si="53"/>
        <v>9</v>
      </c>
      <c r="DG44" s="897"/>
      <c r="DH44" s="898">
        <f t="shared" si="54"/>
        <v>9</v>
      </c>
      <c r="DI44" s="897"/>
      <c r="DJ44" s="898">
        <f t="shared" si="55"/>
        <v>9</v>
      </c>
      <c r="DK44" s="897"/>
      <c r="DL44" s="898">
        <f t="shared" si="56"/>
        <v>9</v>
      </c>
      <c r="DM44" s="897"/>
      <c r="DN44" s="898">
        <f t="shared" si="57"/>
        <v>9</v>
      </c>
      <c r="DO44" s="897"/>
      <c r="DP44" s="898">
        <f t="shared" si="58"/>
        <v>9</v>
      </c>
      <c r="DQ44" s="897"/>
      <c r="DR44" s="898">
        <f t="shared" si="59"/>
        <v>9</v>
      </c>
      <c r="DS44" s="897"/>
      <c r="DT44" s="898">
        <f t="shared" si="60"/>
        <v>9</v>
      </c>
      <c r="DU44" s="897"/>
      <c r="DV44" s="898">
        <f t="shared" si="61"/>
        <v>9</v>
      </c>
      <c r="DW44" s="897"/>
      <c r="DX44" s="898">
        <f t="shared" si="62"/>
        <v>9</v>
      </c>
      <c r="DY44" s="897"/>
      <c r="DZ44" s="898">
        <f t="shared" si="63"/>
        <v>9</v>
      </c>
      <c r="EA44" s="897"/>
      <c r="EB44" s="898">
        <f t="shared" si="64"/>
        <v>9</v>
      </c>
      <c r="EC44" s="897"/>
      <c r="ED44" s="898">
        <f t="shared" si="65"/>
        <v>9</v>
      </c>
      <c r="EE44" s="897"/>
      <c r="EF44" s="898">
        <f t="shared" si="66"/>
        <v>9</v>
      </c>
      <c r="EG44" s="897"/>
      <c r="EH44" s="898">
        <f t="shared" si="67"/>
        <v>9</v>
      </c>
      <c r="EI44" s="897"/>
      <c r="EJ44" s="898">
        <f t="shared" si="68"/>
        <v>9</v>
      </c>
      <c r="EK44" s="897"/>
      <c r="EL44" s="898">
        <f t="shared" si="69"/>
        <v>9</v>
      </c>
      <c r="EM44" s="897"/>
      <c r="EN44" s="898">
        <f t="shared" si="70"/>
        <v>9</v>
      </c>
      <c r="EO44" s="897"/>
      <c r="EP44" s="898">
        <f t="shared" si="71"/>
        <v>9</v>
      </c>
      <c r="EQ44" s="897"/>
      <c r="ER44" s="898">
        <f t="shared" si="72"/>
        <v>9</v>
      </c>
      <c r="ES44" s="897"/>
      <c r="ET44" s="898">
        <f t="shared" si="73"/>
        <v>9</v>
      </c>
      <c r="EU44" s="897"/>
      <c r="EV44" s="898">
        <f t="shared" si="74"/>
        <v>9</v>
      </c>
      <c r="EW44" s="897"/>
      <c r="EX44" s="898">
        <f t="shared" si="75"/>
        <v>9</v>
      </c>
      <c r="EY44" s="897"/>
      <c r="EZ44" s="898">
        <f t="shared" si="76"/>
        <v>9</v>
      </c>
      <c r="FA44" s="897"/>
      <c r="FB44" s="898">
        <f t="shared" si="77"/>
        <v>9</v>
      </c>
      <c r="FC44" s="897"/>
      <c r="FD44" s="898">
        <f t="shared" si="78"/>
        <v>9</v>
      </c>
      <c r="FE44" s="897"/>
      <c r="FF44" s="898">
        <f t="shared" si="79"/>
        <v>9</v>
      </c>
      <c r="FG44" s="897"/>
      <c r="FH44" s="898">
        <f t="shared" si="80"/>
        <v>9</v>
      </c>
    </row>
    <row r="45" spans="3:164" ht="16.149999999999999" customHeight="1" thickBot="1" x14ac:dyDescent="0.35">
      <c r="C45" s="700">
        <v>39</v>
      </c>
      <c r="D45" s="299" t="str">
        <f>+'LP-Servicios'!P191</f>
        <v>DTM CIRC-Km Adic Traslado Pileta(1-2Rigs</v>
      </c>
      <c r="E45" s="897"/>
      <c r="F45" s="898">
        <f t="shared" si="81"/>
        <v>0</v>
      </c>
      <c r="G45" s="897"/>
      <c r="H45" s="898">
        <f t="shared" si="82"/>
        <v>0</v>
      </c>
      <c r="I45" s="897"/>
      <c r="J45" s="898">
        <f t="shared" si="3"/>
        <v>0</v>
      </c>
      <c r="K45" s="897"/>
      <c r="L45" s="898">
        <f t="shared" si="4"/>
        <v>0</v>
      </c>
      <c r="M45" s="897"/>
      <c r="N45" s="898">
        <f t="shared" si="5"/>
        <v>0</v>
      </c>
      <c r="O45" s="897"/>
      <c r="P45" s="898">
        <f t="shared" si="6"/>
        <v>0</v>
      </c>
      <c r="Q45" s="897"/>
      <c r="R45" s="898">
        <f t="shared" si="7"/>
        <v>0</v>
      </c>
      <c r="S45" s="897"/>
      <c r="T45" s="898">
        <f t="shared" si="8"/>
        <v>0</v>
      </c>
      <c r="U45" s="897"/>
      <c r="V45" s="898">
        <f t="shared" si="9"/>
        <v>0</v>
      </c>
      <c r="W45" s="897"/>
      <c r="X45" s="898">
        <f t="shared" si="10"/>
        <v>0</v>
      </c>
      <c r="Y45" s="897"/>
      <c r="Z45" s="898">
        <f t="shared" si="11"/>
        <v>0</v>
      </c>
      <c r="AA45" s="897"/>
      <c r="AB45" s="898">
        <f t="shared" si="12"/>
        <v>0</v>
      </c>
      <c r="AC45" s="897"/>
      <c r="AD45" s="898">
        <f t="shared" si="13"/>
        <v>0</v>
      </c>
      <c r="AE45" s="897"/>
      <c r="AF45" s="898">
        <f t="shared" si="14"/>
        <v>0</v>
      </c>
      <c r="AG45" s="897"/>
      <c r="AH45" s="898">
        <f t="shared" si="15"/>
        <v>0</v>
      </c>
      <c r="AI45" s="897"/>
      <c r="AJ45" s="898">
        <f t="shared" si="16"/>
        <v>0</v>
      </c>
      <c r="AK45" s="897"/>
      <c r="AL45" s="898">
        <f t="shared" si="17"/>
        <v>0</v>
      </c>
      <c r="AM45" s="897"/>
      <c r="AN45" s="898">
        <f t="shared" si="18"/>
        <v>0</v>
      </c>
      <c r="AO45" s="897"/>
      <c r="AP45" s="898">
        <f t="shared" si="19"/>
        <v>0</v>
      </c>
      <c r="AQ45" s="897"/>
      <c r="AR45" s="898">
        <f t="shared" si="20"/>
        <v>0</v>
      </c>
      <c r="AS45" s="897"/>
      <c r="AT45" s="898">
        <f t="shared" si="21"/>
        <v>0</v>
      </c>
      <c r="AU45" s="897"/>
      <c r="AV45" s="898">
        <f t="shared" si="22"/>
        <v>0</v>
      </c>
      <c r="AW45" s="897"/>
      <c r="AX45" s="898">
        <f t="shared" si="23"/>
        <v>0</v>
      </c>
      <c r="AY45" s="897"/>
      <c r="AZ45" s="898">
        <f t="shared" si="24"/>
        <v>0</v>
      </c>
      <c r="BA45" s="897"/>
      <c r="BB45" s="898">
        <f t="shared" si="25"/>
        <v>0</v>
      </c>
      <c r="BC45" s="897"/>
      <c r="BD45" s="898">
        <f t="shared" si="26"/>
        <v>0</v>
      </c>
      <c r="BE45" s="897"/>
      <c r="BF45" s="898">
        <f t="shared" si="27"/>
        <v>0</v>
      </c>
      <c r="BG45" s="897"/>
      <c r="BH45" s="898">
        <f t="shared" si="28"/>
        <v>0</v>
      </c>
      <c r="BI45" s="897"/>
      <c r="BJ45" s="898">
        <f t="shared" si="29"/>
        <v>0</v>
      </c>
      <c r="BK45" s="897"/>
      <c r="BL45" s="898">
        <f t="shared" si="30"/>
        <v>0</v>
      </c>
      <c r="BM45" s="897"/>
      <c r="BN45" s="898">
        <f t="shared" si="31"/>
        <v>0</v>
      </c>
      <c r="BO45" s="897"/>
      <c r="BP45" s="898">
        <f t="shared" si="32"/>
        <v>0</v>
      </c>
      <c r="BQ45" s="897"/>
      <c r="BR45" s="898">
        <f t="shared" si="33"/>
        <v>0</v>
      </c>
      <c r="BS45" s="897"/>
      <c r="BT45" s="898">
        <f t="shared" si="34"/>
        <v>0</v>
      </c>
      <c r="BU45" s="897"/>
      <c r="BV45" s="898">
        <f t="shared" si="35"/>
        <v>0</v>
      </c>
      <c r="BW45" s="897"/>
      <c r="BX45" s="898">
        <f t="shared" si="36"/>
        <v>0</v>
      </c>
      <c r="BY45" s="897"/>
      <c r="BZ45" s="898">
        <f t="shared" si="37"/>
        <v>0</v>
      </c>
      <c r="CA45" s="897"/>
      <c r="CB45" s="898">
        <f t="shared" si="38"/>
        <v>0</v>
      </c>
      <c r="CC45" s="897"/>
      <c r="CD45" s="898">
        <f t="shared" si="39"/>
        <v>0</v>
      </c>
      <c r="CE45" s="897"/>
      <c r="CF45" s="898">
        <f t="shared" si="40"/>
        <v>0</v>
      </c>
      <c r="CG45" s="897"/>
      <c r="CH45" s="898">
        <f t="shared" si="41"/>
        <v>0</v>
      </c>
      <c r="CI45" s="897"/>
      <c r="CJ45" s="898">
        <f t="shared" si="42"/>
        <v>0</v>
      </c>
      <c r="CK45" s="897"/>
      <c r="CL45" s="898">
        <f t="shared" si="43"/>
        <v>0</v>
      </c>
      <c r="CM45" s="897"/>
      <c r="CN45" s="898">
        <f t="shared" si="44"/>
        <v>0</v>
      </c>
      <c r="CO45" s="897"/>
      <c r="CP45" s="898">
        <f t="shared" si="45"/>
        <v>0</v>
      </c>
      <c r="CQ45" s="897"/>
      <c r="CR45" s="898">
        <f t="shared" si="46"/>
        <v>0</v>
      </c>
      <c r="CS45" s="897"/>
      <c r="CT45" s="898">
        <f t="shared" si="47"/>
        <v>0</v>
      </c>
      <c r="CU45" s="897"/>
      <c r="CV45" s="898">
        <f t="shared" si="48"/>
        <v>0</v>
      </c>
      <c r="CW45" s="897"/>
      <c r="CX45" s="898">
        <f t="shared" si="49"/>
        <v>0</v>
      </c>
      <c r="CY45" s="897"/>
      <c r="CZ45" s="898">
        <f t="shared" si="50"/>
        <v>0</v>
      </c>
      <c r="DA45" s="897"/>
      <c r="DB45" s="898">
        <f t="shared" si="51"/>
        <v>0</v>
      </c>
      <c r="DC45" s="897"/>
      <c r="DD45" s="898">
        <f t="shared" si="52"/>
        <v>0</v>
      </c>
      <c r="DE45" s="897"/>
      <c r="DF45" s="898">
        <f t="shared" si="53"/>
        <v>0</v>
      </c>
      <c r="DG45" s="897"/>
      <c r="DH45" s="898">
        <f t="shared" si="54"/>
        <v>0</v>
      </c>
      <c r="DI45" s="897"/>
      <c r="DJ45" s="898">
        <f t="shared" si="55"/>
        <v>0</v>
      </c>
      <c r="DK45" s="897"/>
      <c r="DL45" s="898">
        <f t="shared" si="56"/>
        <v>0</v>
      </c>
      <c r="DM45" s="897"/>
      <c r="DN45" s="898">
        <f t="shared" si="57"/>
        <v>0</v>
      </c>
      <c r="DO45" s="897"/>
      <c r="DP45" s="898">
        <f t="shared" si="58"/>
        <v>0</v>
      </c>
      <c r="DQ45" s="897"/>
      <c r="DR45" s="898">
        <f t="shared" si="59"/>
        <v>0</v>
      </c>
      <c r="DS45" s="897"/>
      <c r="DT45" s="898">
        <f t="shared" si="60"/>
        <v>0</v>
      </c>
      <c r="DU45" s="897"/>
      <c r="DV45" s="898">
        <f t="shared" si="61"/>
        <v>0</v>
      </c>
      <c r="DW45" s="897"/>
      <c r="DX45" s="898">
        <f t="shared" si="62"/>
        <v>0</v>
      </c>
      <c r="DY45" s="897"/>
      <c r="DZ45" s="898">
        <f t="shared" si="63"/>
        <v>0</v>
      </c>
      <c r="EA45" s="897"/>
      <c r="EB45" s="898">
        <f t="shared" si="64"/>
        <v>0</v>
      </c>
      <c r="EC45" s="897"/>
      <c r="ED45" s="898">
        <f t="shared" si="65"/>
        <v>0</v>
      </c>
      <c r="EE45" s="897"/>
      <c r="EF45" s="898">
        <f t="shared" si="66"/>
        <v>0</v>
      </c>
      <c r="EG45" s="897"/>
      <c r="EH45" s="898">
        <f t="shared" si="67"/>
        <v>0</v>
      </c>
      <c r="EI45" s="897"/>
      <c r="EJ45" s="898">
        <f t="shared" si="68"/>
        <v>0</v>
      </c>
      <c r="EK45" s="897"/>
      <c r="EL45" s="898">
        <f t="shared" si="69"/>
        <v>0</v>
      </c>
      <c r="EM45" s="897"/>
      <c r="EN45" s="898">
        <f t="shared" si="70"/>
        <v>0</v>
      </c>
      <c r="EO45" s="897"/>
      <c r="EP45" s="898">
        <f t="shared" si="71"/>
        <v>0</v>
      </c>
      <c r="EQ45" s="897"/>
      <c r="ER45" s="898">
        <f t="shared" si="72"/>
        <v>0</v>
      </c>
      <c r="ES45" s="897"/>
      <c r="ET45" s="898">
        <f t="shared" si="73"/>
        <v>0</v>
      </c>
      <c r="EU45" s="897"/>
      <c r="EV45" s="898">
        <f t="shared" si="74"/>
        <v>0</v>
      </c>
      <c r="EW45" s="897"/>
      <c r="EX45" s="898">
        <f t="shared" si="75"/>
        <v>0</v>
      </c>
      <c r="EY45" s="897"/>
      <c r="EZ45" s="898">
        <f t="shared" si="76"/>
        <v>0</v>
      </c>
      <c r="FA45" s="897"/>
      <c r="FB45" s="898">
        <f t="shared" si="77"/>
        <v>0</v>
      </c>
      <c r="FC45" s="897"/>
      <c r="FD45" s="898">
        <f t="shared" si="78"/>
        <v>0</v>
      </c>
      <c r="FE45" s="897"/>
      <c r="FF45" s="898">
        <f t="shared" si="79"/>
        <v>0</v>
      </c>
      <c r="FG45" s="897"/>
      <c r="FH45" s="898">
        <f t="shared" si="80"/>
        <v>0</v>
      </c>
    </row>
    <row r="46" spans="3:164" ht="16.149999999999999" customHeight="1" thickBot="1" x14ac:dyDescent="0.35">
      <c r="C46" s="700">
        <v>40</v>
      </c>
      <c r="D46" s="300" t="str">
        <f>+'LP-Servicios'!P192</f>
        <v>DTM CIRC-Km Adicional miscelaneo(1-2Rigs</v>
      </c>
      <c r="E46" s="897"/>
      <c r="F46" s="898">
        <f t="shared" si="81"/>
        <v>0</v>
      </c>
      <c r="G46" s="897"/>
      <c r="H46" s="898">
        <f t="shared" si="82"/>
        <v>0</v>
      </c>
      <c r="I46" s="897"/>
      <c r="J46" s="898">
        <f t="shared" si="3"/>
        <v>0</v>
      </c>
      <c r="K46" s="897"/>
      <c r="L46" s="898">
        <f t="shared" si="4"/>
        <v>0</v>
      </c>
      <c r="M46" s="897"/>
      <c r="N46" s="898">
        <f t="shared" si="5"/>
        <v>0</v>
      </c>
      <c r="O46" s="897"/>
      <c r="P46" s="898">
        <f t="shared" si="6"/>
        <v>0</v>
      </c>
      <c r="Q46" s="897"/>
      <c r="R46" s="898">
        <f t="shared" si="7"/>
        <v>0</v>
      </c>
      <c r="S46" s="897"/>
      <c r="T46" s="898">
        <f t="shared" si="8"/>
        <v>0</v>
      </c>
      <c r="U46" s="897"/>
      <c r="V46" s="898">
        <f t="shared" si="9"/>
        <v>0</v>
      </c>
      <c r="W46" s="897"/>
      <c r="X46" s="898">
        <f t="shared" si="10"/>
        <v>0</v>
      </c>
      <c r="Y46" s="897"/>
      <c r="Z46" s="898">
        <f t="shared" si="11"/>
        <v>0</v>
      </c>
      <c r="AA46" s="897"/>
      <c r="AB46" s="898">
        <f t="shared" si="12"/>
        <v>0</v>
      </c>
      <c r="AC46" s="897"/>
      <c r="AD46" s="898">
        <f t="shared" si="13"/>
        <v>0</v>
      </c>
      <c r="AE46" s="897"/>
      <c r="AF46" s="898">
        <f t="shared" si="14"/>
        <v>0</v>
      </c>
      <c r="AG46" s="897"/>
      <c r="AH46" s="898">
        <f t="shared" si="15"/>
        <v>0</v>
      </c>
      <c r="AI46" s="897"/>
      <c r="AJ46" s="898">
        <f t="shared" si="16"/>
        <v>0</v>
      </c>
      <c r="AK46" s="897"/>
      <c r="AL46" s="898">
        <f t="shared" si="17"/>
        <v>0</v>
      </c>
      <c r="AM46" s="897"/>
      <c r="AN46" s="898">
        <f t="shared" si="18"/>
        <v>0</v>
      </c>
      <c r="AO46" s="897"/>
      <c r="AP46" s="898">
        <f t="shared" si="19"/>
        <v>0</v>
      </c>
      <c r="AQ46" s="897"/>
      <c r="AR46" s="898">
        <f t="shared" si="20"/>
        <v>0</v>
      </c>
      <c r="AS46" s="897"/>
      <c r="AT46" s="898">
        <f t="shared" si="21"/>
        <v>0</v>
      </c>
      <c r="AU46" s="897"/>
      <c r="AV46" s="898">
        <f t="shared" si="22"/>
        <v>0</v>
      </c>
      <c r="AW46" s="897"/>
      <c r="AX46" s="898">
        <f t="shared" si="23"/>
        <v>0</v>
      </c>
      <c r="AY46" s="897"/>
      <c r="AZ46" s="898">
        <f t="shared" si="24"/>
        <v>0</v>
      </c>
      <c r="BA46" s="897"/>
      <c r="BB46" s="898">
        <f t="shared" si="25"/>
        <v>0</v>
      </c>
      <c r="BC46" s="897"/>
      <c r="BD46" s="898">
        <f t="shared" si="26"/>
        <v>0</v>
      </c>
      <c r="BE46" s="897"/>
      <c r="BF46" s="898">
        <f t="shared" si="27"/>
        <v>0</v>
      </c>
      <c r="BG46" s="897"/>
      <c r="BH46" s="898">
        <f t="shared" si="28"/>
        <v>0</v>
      </c>
      <c r="BI46" s="897"/>
      <c r="BJ46" s="898">
        <f t="shared" si="29"/>
        <v>0</v>
      </c>
      <c r="BK46" s="897"/>
      <c r="BL46" s="898">
        <f t="shared" si="30"/>
        <v>0</v>
      </c>
      <c r="BM46" s="897"/>
      <c r="BN46" s="898">
        <f t="shared" si="31"/>
        <v>0</v>
      </c>
      <c r="BO46" s="897"/>
      <c r="BP46" s="898">
        <f t="shared" si="32"/>
        <v>0</v>
      </c>
      <c r="BQ46" s="897"/>
      <c r="BR46" s="898">
        <f t="shared" si="33"/>
        <v>0</v>
      </c>
      <c r="BS46" s="897"/>
      <c r="BT46" s="898">
        <f t="shared" si="34"/>
        <v>0</v>
      </c>
      <c r="BU46" s="897"/>
      <c r="BV46" s="898">
        <f t="shared" si="35"/>
        <v>0</v>
      </c>
      <c r="BW46" s="897"/>
      <c r="BX46" s="898">
        <f t="shared" si="36"/>
        <v>0</v>
      </c>
      <c r="BY46" s="897"/>
      <c r="BZ46" s="898">
        <f t="shared" si="37"/>
        <v>0</v>
      </c>
      <c r="CA46" s="897"/>
      <c r="CB46" s="898">
        <f t="shared" si="38"/>
        <v>0</v>
      </c>
      <c r="CC46" s="897"/>
      <c r="CD46" s="898">
        <f t="shared" si="39"/>
        <v>0</v>
      </c>
      <c r="CE46" s="897"/>
      <c r="CF46" s="898">
        <f t="shared" si="40"/>
        <v>0</v>
      </c>
      <c r="CG46" s="897"/>
      <c r="CH46" s="898">
        <f t="shared" si="41"/>
        <v>0</v>
      </c>
      <c r="CI46" s="897"/>
      <c r="CJ46" s="898">
        <f t="shared" si="42"/>
        <v>0</v>
      </c>
      <c r="CK46" s="897"/>
      <c r="CL46" s="898">
        <f t="shared" si="43"/>
        <v>0</v>
      </c>
      <c r="CM46" s="897"/>
      <c r="CN46" s="898">
        <f t="shared" si="44"/>
        <v>0</v>
      </c>
      <c r="CO46" s="897"/>
      <c r="CP46" s="898">
        <f t="shared" si="45"/>
        <v>0</v>
      </c>
      <c r="CQ46" s="897"/>
      <c r="CR46" s="898">
        <f t="shared" si="46"/>
        <v>0</v>
      </c>
      <c r="CS46" s="897"/>
      <c r="CT46" s="898">
        <f t="shared" si="47"/>
        <v>0</v>
      </c>
      <c r="CU46" s="897"/>
      <c r="CV46" s="898">
        <f t="shared" si="48"/>
        <v>0</v>
      </c>
      <c r="CW46" s="897"/>
      <c r="CX46" s="898">
        <f t="shared" si="49"/>
        <v>0</v>
      </c>
      <c r="CY46" s="897"/>
      <c r="CZ46" s="898">
        <f t="shared" si="50"/>
        <v>0</v>
      </c>
      <c r="DA46" s="897"/>
      <c r="DB46" s="898">
        <f t="shared" si="51"/>
        <v>0</v>
      </c>
      <c r="DC46" s="897"/>
      <c r="DD46" s="898">
        <f t="shared" si="52"/>
        <v>0</v>
      </c>
      <c r="DE46" s="897"/>
      <c r="DF46" s="898">
        <f t="shared" si="53"/>
        <v>0</v>
      </c>
      <c r="DG46" s="897"/>
      <c r="DH46" s="898">
        <f t="shared" si="54"/>
        <v>0</v>
      </c>
      <c r="DI46" s="897"/>
      <c r="DJ46" s="898">
        <f t="shared" si="55"/>
        <v>0</v>
      </c>
      <c r="DK46" s="897"/>
      <c r="DL46" s="898">
        <f t="shared" si="56"/>
        <v>0</v>
      </c>
      <c r="DM46" s="897"/>
      <c r="DN46" s="898">
        <f t="shared" si="57"/>
        <v>0</v>
      </c>
      <c r="DO46" s="897"/>
      <c r="DP46" s="898">
        <f t="shared" si="58"/>
        <v>0</v>
      </c>
      <c r="DQ46" s="897"/>
      <c r="DR46" s="898">
        <f t="shared" si="59"/>
        <v>0</v>
      </c>
      <c r="DS46" s="897"/>
      <c r="DT46" s="898">
        <f t="shared" si="60"/>
        <v>0</v>
      </c>
      <c r="DU46" s="897"/>
      <c r="DV46" s="898">
        <f t="shared" si="61"/>
        <v>0</v>
      </c>
      <c r="DW46" s="897"/>
      <c r="DX46" s="898">
        <f t="shared" si="62"/>
        <v>0</v>
      </c>
      <c r="DY46" s="897"/>
      <c r="DZ46" s="898">
        <f t="shared" si="63"/>
        <v>0</v>
      </c>
      <c r="EA46" s="897"/>
      <c r="EB46" s="898">
        <f t="shared" si="64"/>
        <v>0</v>
      </c>
      <c r="EC46" s="897"/>
      <c r="ED46" s="898">
        <f t="shared" si="65"/>
        <v>0</v>
      </c>
      <c r="EE46" s="897"/>
      <c r="EF46" s="898">
        <f t="shared" si="66"/>
        <v>0</v>
      </c>
      <c r="EG46" s="897"/>
      <c r="EH46" s="898">
        <f t="shared" si="67"/>
        <v>0</v>
      </c>
      <c r="EI46" s="897"/>
      <c r="EJ46" s="898">
        <f t="shared" si="68"/>
        <v>0</v>
      </c>
      <c r="EK46" s="897"/>
      <c r="EL46" s="898">
        <f t="shared" si="69"/>
        <v>0</v>
      </c>
      <c r="EM46" s="897"/>
      <c r="EN46" s="898">
        <f t="shared" si="70"/>
        <v>0</v>
      </c>
      <c r="EO46" s="897"/>
      <c r="EP46" s="898">
        <f t="shared" si="71"/>
        <v>0</v>
      </c>
      <c r="EQ46" s="897"/>
      <c r="ER46" s="898">
        <f t="shared" si="72"/>
        <v>0</v>
      </c>
      <c r="ES46" s="897"/>
      <c r="ET46" s="898">
        <f t="shared" si="73"/>
        <v>0</v>
      </c>
      <c r="EU46" s="897"/>
      <c r="EV46" s="898">
        <f t="shared" si="74"/>
        <v>0</v>
      </c>
      <c r="EW46" s="897"/>
      <c r="EX46" s="898">
        <f t="shared" si="75"/>
        <v>0</v>
      </c>
      <c r="EY46" s="897"/>
      <c r="EZ46" s="898">
        <f t="shared" si="76"/>
        <v>0</v>
      </c>
      <c r="FA46" s="897"/>
      <c r="FB46" s="898">
        <f t="shared" si="77"/>
        <v>0</v>
      </c>
      <c r="FC46" s="897"/>
      <c r="FD46" s="898">
        <f t="shared" si="78"/>
        <v>0</v>
      </c>
      <c r="FE46" s="897"/>
      <c r="FF46" s="898">
        <f t="shared" si="79"/>
        <v>0</v>
      </c>
      <c r="FG46" s="897"/>
      <c r="FH46" s="898">
        <f t="shared" si="80"/>
        <v>0</v>
      </c>
    </row>
    <row r="47" spans="3:164" ht="16.149999999999999" customHeight="1" thickBot="1" x14ac:dyDescent="0.35">
      <c r="C47" s="700">
        <v>41</v>
      </c>
      <c r="D47" s="299" t="str">
        <f>+'LP-Servicios'!P193</f>
        <v>DTM CIRC-Mov/Des Miscelan Bs-Yc(1-2Rigs)</v>
      </c>
      <c r="E47" s="897"/>
      <c r="F47" s="898">
        <f t="shared" si="81"/>
        <v>0</v>
      </c>
      <c r="G47" s="897"/>
      <c r="H47" s="898">
        <f t="shared" si="82"/>
        <v>0</v>
      </c>
      <c r="I47" s="897"/>
      <c r="J47" s="898">
        <f t="shared" si="3"/>
        <v>0</v>
      </c>
      <c r="K47" s="897"/>
      <c r="L47" s="898">
        <f t="shared" si="4"/>
        <v>0</v>
      </c>
      <c r="M47" s="897"/>
      <c r="N47" s="898">
        <f t="shared" si="5"/>
        <v>0</v>
      </c>
      <c r="O47" s="897"/>
      <c r="P47" s="898">
        <f t="shared" si="6"/>
        <v>0</v>
      </c>
      <c r="Q47" s="897"/>
      <c r="R47" s="898">
        <f t="shared" si="7"/>
        <v>0</v>
      </c>
      <c r="S47" s="897"/>
      <c r="T47" s="898">
        <f t="shared" si="8"/>
        <v>0</v>
      </c>
      <c r="U47" s="897"/>
      <c r="V47" s="898">
        <f t="shared" si="9"/>
        <v>0</v>
      </c>
      <c r="W47" s="897"/>
      <c r="X47" s="898">
        <f t="shared" si="10"/>
        <v>0</v>
      </c>
      <c r="Y47" s="897"/>
      <c r="Z47" s="898">
        <f t="shared" si="11"/>
        <v>0</v>
      </c>
      <c r="AA47" s="897"/>
      <c r="AB47" s="898">
        <f t="shared" si="12"/>
        <v>0</v>
      </c>
      <c r="AC47" s="897"/>
      <c r="AD47" s="898">
        <f t="shared" si="13"/>
        <v>0</v>
      </c>
      <c r="AE47" s="897"/>
      <c r="AF47" s="898">
        <f t="shared" si="14"/>
        <v>0</v>
      </c>
      <c r="AG47" s="897"/>
      <c r="AH47" s="898">
        <f t="shared" si="15"/>
        <v>0</v>
      </c>
      <c r="AI47" s="897"/>
      <c r="AJ47" s="898">
        <f t="shared" si="16"/>
        <v>0</v>
      </c>
      <c r="AK47" s="897"/>
      <c r="AL47" s="898">
        <f t="shared" si="17"/>
        <v>0</v>
      </c>
      <c r="AM47" s="897"/>
      <c r="AN47" s="898">
        <f t="shared" si="18"/>
        <v>0</v>
      </c>
      <c r="AO47" s="897"/>
      <c r="AP47" s="898">
        <f t="shared" si="19"/>
        <v>0</v>
      </c>
      <c r="AQ47" s="897"/>
      <c r="AR47" s="898">
        <f t="shared" si="20"/>
        <v>0</v>
      </c>
      <c r="AS47" s="897"/>
      <c r="AT47" s="898">
        <f t="shared" si="21"/>
        <v>0</v>
      </c>
      <c r="AU47" s="897"/>
      <c r="AV47" s="898">
        <f t="shared" si="22"/>
        <v>0</v>
      </c>
      <c r="AW47" s="897"/>
      <c r="AX47" s="898">
        <f t="shared" si="23"/>
        <v>0</v>
      </c>
      <c r="AY47" s="897"/>
      <c r="AZ47" s="898">
        <f t="shared" si="24"/>
        <v>0</v>
      </c>
      <c r="BA47" s="897"/>
      <c r="BB47" s="898">
        <f t="shared" si="25"/>
        <v>0</v>
      </c>
      <c r="BC47" s="897"/>
      <c r="BD47" s="898">
        <f t="shared" si="26"/>
        <v>0</v>
      </c>
      <c r="BE47" s="897"/>
      <c r="BF47" s="898">
        <f t="shared" si="27"/>
        <v>0</v>
      </c>
      <c r="BG47" s="897"/>
      <c r="BH47" s="898">
        <f t="shared" si="28"/>
        <v>0</v>
      </c>
      <c r="BI47" s="897"/>
      <c r="BJ47" s="898">
        <f t="shared" si="29"/>
        <v>0</v>
      </c>
      <c r="BK47" s="897"/>
      <c r="BL47" s="898">
        <f t="shared" si="30"/>
        <v>0</v>
      </c>
      <c r="BM47" s="897"/>
      <c r="BN47" s="898">
        <f t="shared" si="31"/>
        <v>0</v>
      </c>
      <c r="BO47" s="897"/>
      <c r="BP47" s="898">
        <f t="shared" si="32"/>
        <v>0</v>
      </c>
      <c r="BQ47" s="897"/>
      <c r="BR47" s="898">
        <f t="shared" si="33"/>
        <v>0</v>
      </c>
      <c r="BS47" s="897"/>
      <c r="BT47" s="898">
        <f t="shared" si="34"/>
        <v>0</v>
      </c>
      <c r="BU47" s="897"/>
      <c r="BV47" s="898">
        <f t="shared" si="35"/>
        <v>0</v>
      </c>
      <c r="BW47" s="897"/>
      <c r="BX47" s="898">
        <f t="shared" si="36"/>
        <v>0</v>
      </c>
      <c r="BY47" s="897"/>
      <c r="BZ47" s="898">
        <f t="shared" si="37"/>
        <v>0</v>
      </c>
      <c r="CA47" s="897"/>
      <c r="CB47" s="898">
        <f t="shared" si="38"/>
        <v>0</v>
      </c>
      <c r="CC47" s="897"/>
      <c r="CD47" s="898">
        <f t="shared" si="39"/>
        <v>0</v>
      </c>
      <c r="CE47" s="897"/>
      <c r="CF47" s="898">
        <f t="shared" si="40"/>
        <v>0</v>
      </c>
      <c r="CG47" s="897"/>
      <c r="CH47" s="898">
        <f t="shared" si="41"/>
        <v>0</v>
      </c>
      <c r="CI47" s="897"/>
      <c r="CJ47" s="898">
        <f t="shared" si="42"/>
        <v>0</v>
      </c>
      <c r="CK47" s="897"/>
      <c r="CL47" s="898">
        <f t="shared" si="43"/>
        <v>0</v>
      </c>
      <c r="CM47" s="897"/>
      <c r="CN47" s="898">
        <f t="shared" si="44"/>
        <v>0</v>
      </c>
      <c r="CO47" s="897"/>
      <c r="CP47" s="898">
        <f t="shared" si="45"/>
        <v>0</v>
      </c>
      <c r="CQ47" s="897"/>
      <c r="CR47" s="898">
        <f t="shared" si="46"/>
        <v>0</v>
      </c>
      <c r="CS47" s="897"/>
      <c r="CT47" s="898">
        <f t="shared" si="47"/>
        <v>0</v>
      </c>
      <c r="CU47" s="897"/>
      <c r="CV47" s="898">
        <f t="shared" si="48"/>
        <v>0</v>
      </c>
      <c r="CW47" s="897"/>
      <c r="CX47" s="898">
        <f t="shared" si="49"/>
        <v>0</v>
      </c>
      <c r="CY47" s="897"/>
      <c r="CZ47" s="898">
        <f t="shared" si="50"/>
        <v>0</v>
      </c>
      <c r="DA47" s="897"/>
      <c r="DB47" s="898">
        <f t="shared" si="51"/>
        <v>0</v>
      </c>
      <c r="DC47" s="897"/>
      <c r="DD47" s="898">
        <f t="shared" si="52"/>
        <v>0</v>
      </c>
      <c r="DE47" s="897"/>
      <c r="DF47" s="898">
        <f t="shared" si="53"/>
        <v>0</v>
      </c>
      <c r="DG47" s="897"/>
      <c r="DH47" s="898">
        <f t="shared" si="54"/>
        <v>0</v>
      </c>
      <c r="DI47" s="897"/>
      <c r="DJ47" s="898">
        <f t="shared" si="55"/>
        <v>0</v>
      </c>
      <c r="DK47" s="897"/>
      <c r="DL47" s="898">
        <f t="shared" si="56"/>
        <v>0</v>
      </c>
      <c r="DM47" s="897"/>
      <c r="DN47" s="898">
        <f t="shared" si="57"/>
        <v>0</v>
      </c>
      <c r="DO47" s="897"/>
      <c r="DP47" s="898">
        <f t="shared" si="58"/>
        <v>0</v>
      </c>
      <c r="DQ47" s="897"/>
      <c r="DR47" s="898">
        <f t="shared" si="59"/>
        <v>0</v>
      </c>
      <c r="DS47" s="897"/>
      <c r="DT47" s="898">
        <f t="shared" si="60"/>
        <v>0</v>
      </c>
      <c r="DU47" s="897"/>
      <c r="DV47" s="898">
        <f t="shared" si="61"/>
        <v>0</v>
      </c>
      <c r="DW47" s="897"/>
      <c r="DX47" s="898">
        <f t="shared" si="62"/>
        <v>0</v>
      </c>
      <c r="DY47" s="897"/>
      <c r="DZ47" s="898">
        <f t="shared" si="63"/>
        <v>0</v>
      </c>
      <c r="EA47" s="897"/>
      <c r="EB47" s="898">
        <f t="shared" si="64"/>
        <v>0</v>
      </c>
      <c r="EC47" s="897"/>
      <c r="ED47" s="898">
        <f t="shared" si="65"/>
        <v>0</v>
      </c>
      <c r="EE47" s="897"/>
      <c r="EF47" s="898">
        <f t="shared" si="66"/>
        <v>0</v>
      </c>
      <c r="EG47" s="897"/>
      <c r="EH47" s="898">
        <f t="shared" si="67"/>
        <v>0</v>
      </c>
      <c r="EI47" s="897"/>
      <c r="EJ47" s="898">
        <f t="shared" si="68"/>
        <v>0</v>
      </c>
      <c r="EK47" s="897"/>
      <c r="EL47" s="898">
        <f t="shared" si="69"/>
        <v>0</v>
      </c>
      <c r="EM47" s="897"/>
      <c r="EN47" s="898">
        <f t="shared" si="70"/>
        <v>0</v>
      </c>
      <c r="EO47" s="897"/>
      <c r="EP47" s="898">
        <f t="shared" si="71"/>
        <v>0</v>
      </c>
      <c r="EQ47" s="897"/>
      <c r="ER47" s="898">
        <f t="shared" si="72"/>
        <v>0</v>
      </c>
      <c r="ES47" s="897"/>
      <c r="ET47" s="898">
        <f t="shared" si="73"/>
        <v>0</v>
      </c>
      <c r="EU47" s="897"/>
      <c r="EV47" s="898">
        <f t="shared" si="74"/>
        <v>0</v>
      </c>
      <c r="EW47" s="897"/>
      <c r="EX47" s="898">
        <f t="shared" si="75"/>
        <v>0</v>
      </c>
      <c r="EY47" s="897"/>
      <c r="EZ47" s="898">
        <f t="shared" si="76"/>
        <v>0</v>
      </c>
      <c r="FA47" s="897"/>
      <c r="FB47" s="898">
        <f t="shared" si="77"/>
        <v>0</v>
      </c>
      <c r="FC47" s="897"/>
      <c r="FD47" s="898">
        <f t="shared" si="78"/>
        <v>0</v>
      </c>
      <c r="FE47" s="897"/>
      <c r="FF47" s="898">
        <f t="shared" si="79"/>
        <v>0</v>
      </c>
      <c r="FG47" s="897"/>
      <c r="FH47" s="898">
        <f t="shared" si="80"/>
        <v>0</v>
      </c>
    </row>
    <row r="48" spans="3:164" ht="16.149999999999999" customHeight="1" thickBot="1" x14ac:dyDescent="0.35">
      <c r="C48" s="700">
        <v>42</v>
      </c>
      <c r="D48" s="300" t="str">
        <f>+'LP-Servicios'!P194</f>
        <v>DTM CIRC-Mov/DesXPilet,Tk Bas-Yc(1-2Rigs</v>
      </c>
      <c r="E48" s="897"/>
      <c r="F48" s="898">
        <f t="shared" si="81"/>
        <v>0</v>
      </c>
      <c r="G48" s="897"/>
      <c r="H48" s="898">
        <f t="shared" si="82"/>
        <v>0</v>
      </c>
      <c r="I48" s="897"/>
      <c r="J48" s="898">
        <f t="shared" si="3"/>
        <v>0</v>
      </c>
      <c r="K48" s="897"/>
      <c r="L48" s="898">
        <f t="shared" si="4"/>
        <v>0</v>
      </c>
      <c r="M48" s="897"/>
      <c r="N48" s="898">
        <f t="shared" si="5"/>
        <v>0</v>
      </c>
      <c r="O48" s="897"/>
      <c r="P48" s="898">
        <f t="shared" si="6"/>
        <v>0</v>
      </c>
      <c r="Q48" s="897"/>
      <c r="R48" s="898">
        <f t="shared" si="7"/>
        <v>0</v>
      </c>
      <c r="S48" s="897"/>
      <c r="T48" s="898">
        <f t="shared" si="8"/>
        <v>0</v>
      </c>
      <c r="U48" s="897"/>
      <c r="V48" s="898">
        <f t="shared" si="9"/>
        <v>0</v>
      </c>
      <c r="W48" s="897"/>
      <c r="X48" s="898">
        <f t="shared" si="10"/>
        <v>0</v>
      </c>
      <c r="Y48" s="897"/>
      <c r="Z48" s="898">
        <f t="shared" si="11"/>
        <v>0</v>
      </c>
      <c r="AA48" s="897"/>
      <c r="AB48" s="898">
        <f t="shared" si="12"/>
        <v>0</v>
      </c>
      <c r="AC48" s="897"/>
      <c r="AD48" s="898">
        <f t="shared" si="13"/>
        <v>0</v>
      </c>
      <c r="AE48" s="897"/>
      <c r="AF48" s="898">
        <f t="shared" si="14"/>
        <v>0</v>
      </c>
      <c r="AG48" s="897"/>
      <c r="AH48" s="898">
        <f t="shared" si="15"/>
        <v>0</v>
      </c>
      <c r="AI48" s="897"/>
      <c r="AJ48" s="898">
        <f t="shared" si="16"/>
        <v>0</v>
      </c>
      <c r="AK48" s="897"/>
      <c r="AL48" s="898">
        <f t="shared" si="17"/>
        <v>0</v>
      </c>
      <c r="AM48" s="897"/>
      <c r="AN48" s="898">
        <f t="shared" si="18"/>
        <v>0</v>
      </c>
      <c r="AO48" s="897"/>
      <c r="AP48" s="898">
        <f t="shared" si="19"/>
        <v>0</v>
      </c>
      <c r="AQ48" s="897"/>
      <c r="AR48" s="898">
        <f t="shared" si="20"/>
        <v>0</v>
      </c>
      <c r="AS48" s="897"/>
      <c r="AT48" s="898">
        <f t="shared" si="21"/>
        <v>0</v>
      </c>
      <c r="AU48" s="897"/>
      <c r="AV48" s="898">
        <f t="shared" si="22"/>
        <v>0</v>
      </c>
      <c r="AW48" s="897"/>
      <c r="AX48" s="898">
        <f t="shared" si="23"/>
        <v>0</v>
      </c>
      <c r="AY48" s="897"/>
      <c r="AZ48" s="898">
        <f t="shared" si="24"/>
        <v>0</v>
      </c>
      <c r="BA48" s="897"/>
      <c r="BB48" s="898">
        <f t="shared" si="25"/>
        <v>0</v>
      </c>
      <c r="BC48" s="897"/>
      <c r="BD48" s="898">
        <f t="shared" si="26"/>
        <v>0</v>
      </c>
      <c r="BE48" s="897"/>
      <c r="BF48" s="898">
        <f t="shared" si="27"/>
        <v>0</v>
      </c>
      <c r="BG48" s="897"/>
      <c r="BH48" s="898">
        <f t="shared" si="28"/>
        <v>0</v>
      </c>
      <c r="BI48" s="897"/>
      <c r="BJ48" s="898">
        <f t="shared" si="29"/>
        <v>0</v>
      </c>
      <c r="BK48" s="897"/>
      <c r="BL48" s="898">
        <f t="shared" si="30"/>
        <v>0</v>
      </c>
      <c r="BM48" s="897"/>
      <c r="BN48" s="898">
        <f t="shared" si="31"/>
        <v>0</v>
      </c>
      <c r="BO48" s="897"/>
      <c r="BP48" s="898">
        <f t="shared" si="32"/>
        <v>0</v>
      </c>
      <c r="BQ48" s="897"/>
      <c r="BR48" s="898">
        <f t="shared" si="33"/>
        <v>0</v>
      </c>
      <c r="BS48" s="897"/>
      <c r="BT48" s="898">
        <f t="shared" si="34"/>
        <v>0</v>
      </c>
      <c r="BU48" s="897"/>
      <c r="BV48" s="898">
        <f t="shared" si="35"/>
        <v>0</v>
      </c>
      <c r="BW48" s="897"/>
      <c r="BX48" s="898">
        <f t="shared" si="36"/>
        <v>0</v>
      </c>
      <c r="BY48" s="897"/>
      <c r="BZ48" s="898">
        <f t="shared" si="37"/>
        <v>0</v>
      </c>
      <c r="CA48" s="897"/>
      <c r="CB48" s="898">
        <f t="shared" si="38"/>
        <v>0</v>
      </c>
      <c r="CC48" s="897"/>
      <c r="CD48" s="898">
        <f t="shared" si="39"/>
        <v>0</v>
      </c>
      <c r="CE48" s="897"/>
      <c r="CF48" s="898">
        <f t="shared" si="40"/>
        <v>0</v>
      </c>
      <c r="CG48" s="897"/>
      <c r="CH48" s="898">
        <f t="shared" si="41"/>
        <v>0</v>
      </c>
      <c r="CI48" s="897"/>
      <c r="CJ48" s="898">
        <f t="shared" si="42"/>
        <v>0</v>
      </c>
      <c r="CK48" s="897"/>
      <c r="CL48" s="898">
        <f t="shared" si="43"/>
        <v>0</v>
      </c>
      <c r="CM48" s="897"/>
      <c r="CN48" s="898">
        <f t="shared" si="44"/>
        <v>0</v>
      </c>
      <c r="CO48" s="897"/>
      <c r="CP48" s="898">
        <f t="shared" si="45"/>
        <v>0</v>
      </c>
      <c r="CQ48" s="897"/>
      <c r="CR48" s="898">
        <f t="shared" si="46"/>
        <v>0</v>
      </c>
      <c r="CS48" s="897"/>
      <c r="CT48" s="898">
        <f t="shared" si="47"/>
        <v>0</v>
      </c>
      <c r="CU48" s="897"/>
      <c r="CV48" s="898">
        <f t="shared" si="48"/>
        <v>0</v>
      </c>
      <c r="CW48" s="897"/>
      <c r="CX48" s="898">
        <f t="shared" si="49"/>
        <v>0</v>
      </c>
      <c r="CY48" s="897"/>
      <c r="CZ48" s="898">
        <f t="shared" si="50"/>
        <v>0</v>
      </c>
      <c r="DA48" s="897"/>
      <c r="DB48" s="898">
        <f t="shared" si="51"/>
        <v>0</v>
      </c>
      <c r="DC48" s="897"/>
      <c r="DD48" s="898">
        <f t="shared" si="52"/>
        <v>0</v>
      </c>
      <c r="DE48" s="897"/>
      <c r="DF48" s="898">
        <f t="shared" si="53"/>
        <v>0</v>
      </c>
      <c r="DG48" s="897"/>
      <c r="DH48" s="898">
        <f t="shared" si="54"/>
        <v>0</v>
      </c>
      <c r="DI48" s="897"/>
      <c r="DJ48" s="898">
        <f t="shared" si="55"/>
        <v>0</v>
      </c>
      <c r="DK48" s="897"/>
      <c r="DL48" s="898">
        <f t="shared" si="56"/>
        <v>0</v>
      </c>
      <c r="DM48" s="897"/>
      <c r="DN48" s="898">
        <f t="shared" si="57"/>
        <v>0</v>
      </c>
      <c r="DO48" s="897"/>
      <c r="DP48" s="898">
        <f t="shared" si="58"/>
        <v>0</v>
      </c>
      <c r="DQ48" s="897"/>
      <c r="DR48" s="898">
        <f t="shared" si="59"/>
        <v>0</v>
      </c>
      <c r="DS48" s="897"/>
      <c r="DT48" s="898">
        <f t="shared" si="60"/>
        <v>0</v>
      </c>
      <c r="DU48" s="897"/>
      <c r="DV48" s="898">
        <f t="shared" si="61"/>
        <v>0</v>
      </c>
      <c r="DW48" s="897"/>
      <c r="DX48" s="898">
        <f t="shared" si="62"/>
        <v>0</v>
      </c>
      <c r="DY48" s="897"/>
      <c r="DZ48" s="898">
        <f t="shared" si="63"/>
        <v>0</v>
      </c>
      <c r="EA48" s="897"/>
      <c r="EB48" s="898">
        <f t="shared" si="64"/>
        <v>0</v>
      </c>
      <c r="EC48" s="897"/>
      <c r="ED48" s="898">
        <f t="shared" si="65"/>
        <v>0</v>
      </c>
      <c r="EE48" s="897"/>
      <c r="EF48" s="898">
        <f t="shared" si="66"/>
        <v>0</v>
      </c>
      <c r="EG48" s="897"/>
      <c r="EH48" s="898">
        <f t="shared" si="67"/>
        <v>0</v>
      </c>
      <c r="EI48" s="897"/>
      <c r="EJ48" s="898">
        <f t="shared" si="68"/>
        <v>0</v>
      </c>
      <c r="EK48" s="897"/>
      <c r="EL48" s="898">
        <f t="shared" si="69"/>
        <v>0</v>
      </c>
      <c r="EM48" s="897"/>
      <c r="EN48" s="898">
        <f t="shared" si="70"/>
        <v>0</v>
      </c>
      <c r="EO48" s="897"/>
      <c r="EP48" s="898">
        <f t="shared" si="71"/>
        <v>0</v>
      </c>
      <c r="EQ48" s="897"/>
      <c r="ER48" s="898">
        <f t="shared" si="72"/>
        <v>0</v>
      </c>
      <c r="ES48" s="897"/>
      <c r="ET48" s="898">
        <f t="shared" si="73"/>
        <v>0</v>
      </c>
      <c r="EU48" s="897"/>
      <c r="EV48" s="898">
        <f t="shared" si="74"/>
        <v>0</v>
      </c>
      <c r="EW48" s="897"/>
      <c r="EX48" s="898">
        <f t="shared" si="75"/>
        <v>0</v>
      </c>
      <c r="EY48" s="897"/>
      <c r="EZ48" s="898">
        <f t="shared" si="76"/>
        <v>0</v>
      </c>
      <c r="FA48" s="897"/>
      <c r="FB48" s="898">
        <f t="shared" si="77"/>
        <v>0</v>
      </c>
      <c r="FC48" s="897"/>
      <c r="FD48" s="898">
        <f t="shared" si="78"/>
        <v>0</v>
      </c>
      <c r="FE48" s="897"/>
      <c r="FF48" s="898">
        <f t="shared" si="79"/>
        <v>0</v>
      </c>
      <c r="FG48" s="897"/>
      <c r="FH48" s="898">
        <f t="shared" si="80"/>
        <v>0</v>
      </c>
    </row>
    <row r="49" spans="3:164" ht="16.149999999999999" customHeight="1" thickBot="1" x14ac:dyDescent="0.35">
      <c r="C49" s="700">
        <v>43</v>
      </c>
      <c r="D49" s="299" t="str">
        <f>+'LP-Servicios'!P195</f>
        <v>GENERADOR C.S-Dia opérativo+GO(1-2Rigs)</v>
      </c>
      <c r="E49" s="897">
        <v>1</v>
      </c>
      <c r="F49" s="898">
        <f t="shared" si="81"/>
        <v>1</v>
      </c>
      <c r="G49" s="897">
        <v>1</v>
      </c>
      <c r="H49" s="898">
        <f t="shared" si="82"/>
        <v>2</v>
      </c>
      <c r="I49" s="897">
        <v>1</v>
      </c>
      <c r="J49" s="898">
        <f t="shared" si="3"/>
        <v>3</v>
      </c>
      <c r="K49" s="897">
        <v>1</v>
      </c>
      <c r="L49" s="898">
        <f t="shared" si="4"/>
        <v>4</v>
      </c>
      <c r="M49" s="897">
        <v>1</v>
      </c>
      <c r="N49" s="898">
        <f t="shared" si="5"/>
        <v>5</v>
      </c>
      <c r="O49" s="897">
        <v>1</v>
      </c>
      <c r="P49" s="898">
        <f t="shared" si="6"/>
        <v>6</v>
      </c>
      <c r="Q49" s="897">
        <v>1</v>
      </c>
      <c r="R49" s="898">
        <f t="shared" si="7"/>
        <v>7</v>
      </c>
      <c r="S49" s="897">
        <v>1</v>
      </c>
      <c r="T49" s="898">
        <f t="shared" si="8"/>
        <v>8</v>
      </c>
      <c r="U49" s="897">
        <v>1</v>
      </c>
      <c r="V49" s="898">
        <f t="shared" si="9"/>
        <v>9</v>
      </c>
      <c r="W49" s="897">
        <v>1</v>
      </c>
      <c r="X49" s="898">
        <f t="shared" si="10"/>
        <v>10</v>
      </c>
      <c r="Y49" s="897">
        <v>1</v>
      </c>
      <c r="Z49" s="898">
        <f t="shared" si="11"/>
        <v>11</v>
      </c>
      <c r="AA49" s="897">
        <v>1</v>
      </c>
      <c r="AB49" s="898">
        <f t="shared" si="12"/>
        <v>12</v>
      </c>
      <c r="AC49" s="897"/>
      <c r="AD49" s="898">
        <f t="shared" si="13"/>
        <v>12</v>
      </c>
      <c r="AE49" s="897"/>
      <c r="AF49" s="898">
        <f t="shared" si="14"/>
        <v>12</v>
      </c>
      <c r="AG49" s="897"/>
      <c r="AH49" s="898">
        <f t="shared" si="15"/>
        <v>12</v>
      </c>
      <c r="AI49" s="897"/>
      <c r="AJ49" s="898">
        <f t="shared" si="16"/>
        <v>12</v>
      </c>
      <c r="AK49" s="897"/>
      <c r="AL49" s="898">
        <f t="shared" si="17"/>
        <v>12</v>
      </c>
      <c r="AM49" s="897"/>
      <c r="AN49" s="898">
        <f t="shared" si="18"/>
        <v>12</v>
      </c>
      <c r="AO49" s="897"/>
      <c r="AP49" s="898">
        <f t="shared" si="19"/>
        <v>12</v>
      </c>
      <c r="AQ49" s="897"/>
      <c r="AR49" s="898">
        <f t="shared" si="20"/>
        <v>12</v>
      </c>
      <c r="AS49" s="897"/>
      <c r="AT49" s="898">
        <f t="shared" si="21"/>
        <v>12</v>
      </c>
      <c r="AU49" s="897"/>
      <c r="AV49" s="898">
        <f t="shared" si="22"/>
        <v>12</v>
      </c>
      <c r="AW49" s="897"/>
      <c r="AX49" s="898">
        <f t="shared" si="23"/>
        <v>12</v>
      </c>
      <c r="AY49" s="897"/>
      <c r="AZ49" s="898">
        <f t="shared" si="24"/>
        <v>12</v>
      </c>
      <c r="BA49" s="897"/>
      <c r="BB49" s="898">
        <f t="shared" si="25"/>
        <v>12</v>
      </c>
      <c r="BC49" s="897"/>
      <c r="BD49" s="898">
        <f t="shared" si="26"/>
        <v>12</v>
      </c>
      <c r="BE49" s="897"/>
      <c r="BF49" s="898">
        <f t="shared" si="27"/>
        <v>12</v>
      </c>
      <c r="BG49" s="897"/>
      <c r="BH49" s="898">
        <f t="shared" si="28"/>
        <v>12</v>
      </c>
      <c r="BI49" s="897"/>
      <c r="BJ49" s="898">
        <f t="shared" si="29"/>
        <v>12</v>
      </c>
      <c r="BK49" s="897"/>
      <c r="BL49" s="898">
        <f t="shared" si="30"/>
        <v>12</v>
      </c>
      <c r="BM49" s="897"/>
      <c r="BN49" s="898">
        <f t="shared" si="31"/>
        <v>12</v>
      </c>
      <c r="BO49" s="897"/>
      <c r="BP49" s="898">
        <f t="shared" si="32"/>
        <v>12</v>
      </c>
      <c r="BQ49" s="897"/>
      <c r="BR49" s="898">
        <f t="shared" si="33"/>
        <v>12</v>
      </c>
      <c r="BS49" s="897"/>
      <c r="BT49" s="898">
        <f t="shared" si="34"/>
        <v>12</v>
      </c>
      <c r="BU49" s="897"/>
      <c r="BV49" s="898">
        <f t="shared" si="35"/>
        <v>12</v>
      </c>
      <c r="BW49" s="897"/>
      <c r="BX49" s="898">
        <f t="shared" si="36"/>
        <v>12</v>
      </c>
      <c r="BY49" s="897"/>
      <c r="BZ49" s="898">
        <f t="shared" si="37"/>
        <v>12</v>
      </c>
      <c r="CA49" s="897"/>
      <c r="CB49" s="898">
        <f t="shared" si="38"/>
        <v>12</v>
      </c>
      <c r="CC49" s="897"/>
      <c r="CD49" s="898">
        <f t="shared" si="39"/>
        <v>12</v>
      </c>
      <c r="CE49" s="897"/>
      <c r="CF49" s="898">
        <f t="shared" si="40"/>
        <v>12</v>
      </c>
      <c r="CG49" s="897"/>
      <c r="CH49" s="898">
        <f t="shared" si="41"/>
        <v>12</v>
      </c>
      <c r="CI49" s="897"/>
      <c r="CJ49" s="898">
        <f t="shared" si="42"/>
        <v>12</v>
      </c>
      <c r="CK49" s="897"/>
      <c r="CL49" s="898">
        <f t="shared" si="43"/>
        <v>12</v>
      </c>
      <c r="CM49" s="897"/>
      <c r="CN49" s="898">
        <f t="shared" si="44"/>
        <v>12</v>
      </c>
      <c r="CO49" s="897"/>
      <c r="CP49" s="898">
        <f t="shared" si="45"/>
        <v>12</v>
      </c>
      <c r="CQ49" s="897"/>
      <c r="CR49" s="898">
        <f t="shared" si="46"/>
        <v>12</v>
      </c>
      <c r="CS49" s="897"/>
      <c r="CT49" s="898">
        <f t="shared" si="47"/>
        <v>12</v>
      </c>
      <c r="CU49" s="897"/>
      <c r="CV49" s="898">
        <f t="shared" si="48"/>
        <v>12</v>
      </c>
      <c r="CW49" s="897"/>
      <c r="CX49" s="898">
        <f t="shared" si="49"/>
        <v>12</v>
      </c>
      <c r="CY49" s="897"/>
      <c r="CZ49" s="898">
        <f t="shared" si="50"/>
        <v>12</v>
      </c>
      <c r="DA49" s="897"/>
      <c r="DB49" s="898">
        <f t="shared" si="51"/>
        <v>12</v>
      </c>
      <c r="DC49" s="897"/>
      <c r="DD49" s="898">
        <f t="shared" si="52"/>
        <v>12</v>
      </c>
      <c r="DE49" s="897"/>
      <c r="DF49" s="898">
        <f t="shared" si="53"/>
        <v>12</v>
      </c>
      <c r="DG49" s="897"/>
      <c r="DH49" s="898">
        <f t="shared" si="54"/>
        <v>12</v>
      </c>
      <c r="DI49" s="897"/>
      <c r="DJ49" s="898">
        <f t="shared" si="55"/>
        <v>12</v>
      </c>
      <c r="DK49" s="897"/>
      <c r="DL49" s="898">
        <f t="shared" si="56"/>
        <v>12</v>
      </c>
      <c r="DM49" s="897"/>
      <c r="DN49" s="898">
        <f t="shared" si="57"/>
        <v>12</v>
      </c>
      <c r="DO49" s="897"/>
      <c r="DP49" s="898">
        <f t="shared" si="58"/>
        <v>12</v>
      </c>
      <c r="DQ49" s="897"/>
      <c r="DR49" s="898">
        <f t="shared" si="59"/>
        <v>12</v>
      </c>
      <c r="DS49" s="897"/>
      <c r="DT49" s="898">
        <f t="shared" si="60"/>
        <v>12</v>
      </c>
      <c r="DU49" s="897"/>
      <c r="DV49" s="898">
        <f t="shared" si="61"/>
        <v>12</v>
      </c>
      <c r="DW49" s="897"/>
      <c r="DX49" s="898">
        <f t="shared" si="62"/>
        <v>12</v>
      </c>
      <c r="DY49" s="897"/>
      <c r="DZ49" s="898">
        <f t="shared" si="63"/>
        <v>12</v>
      </c>
      <c r="EA49" s="897"/>
      <c r="EB49" s="898">
        <f t="shared" si="64"/>
        <v>12</v>
      </c>
      <c r="EC49" s="897"/>
      <c r="ED49" s="898">
        <f t="shared" si="65"/>
        <v>12</v>
      </c>
      <c r="EE49" s="897"/>
      <c r="EF49" s="898">
        <f t="shared" si="66"/>
        <v>12</v>
      </c>
      <c r="EG49" s="897"/>
      <c r="EH49" s="898">
        <f t="shared" si="67"/>
        <v>12</v>
      </c>
      <c r="EI49" s="897"/>
      <c r="EJ49" s="898">
        <f t="shared" si="68"/>
        <v>12</v>
      </c>
      <c r="EK49" s="897"/>
      <c r="EL49" s="898">
        <f t="shared" si="69"/>
        <v>12</v>
      </c>
      <c r="EM49" s="897"/>
      <c r="EN49" s="898">
        <f t="shared" si="70"/>
        <v>12</v>
      </c>
      <c r="EO49" s="897"/>
      <c r="EP49" s="898">
        <f t="shared" si="71"/>
        <v>12</v>
      </c>
      <c r="EQ49" s="897"/>
      <c r="ER49" s="898">
        <f t="shared" si="72"/>
        <v>12</v>
      </c>
      <c r="ES49" s="897"/>
      <c r="ET49" s="898">
        <f t="shared" si="73"/>
        <v>12</v>
      </c>
      <c r="EU49" s="897"/>
      <c r="EV49" s="898">
        <f t="shared" si="74"/>
        <v>12</v>
      </c>
      <c r="EW49" s="897"/>
      <c r="EX49" s="898">
        <f t="shared" si="75"/>
        <v>12</v>
      </c>
      <c r="EY49" s="897"/>
      <c r="EZ49" s="898">
        <f t="shared" si="76"/>
        <v>12</v>
      </c>
      <c r="FA49" s="897"/>
      <c r="FB49" s="898">
        <f t="shared" si="77"/>
        <v>12</v>
      </c>
      <c r="FC49" s="897"/>
      <c r="FD49" s="898">
        <f t="shared" si="78"/>
        <v>12</v>
      </c>
      <c r="FE49" s="897"/>
      <c r="FF49" s="898">
        <f t="shared" si="79"/>
        <v>12</v>
      </c>
      <c r="FG49" s="897"/>
      <c r="FH49" s="898">
        <f t="shared" si="80"/>
        <v>12</v>
      </c>
    </row>
    <row r="50" spans="3:164" ht="16.149999999999999" customHeight="1" thickBot="1" x14ac:dyDescent="0.35">
      <c r="C50" s="700">
        <v>44</v>
      </c>
      <c r="D50" s="300" t="str">
        <f>+'LP-Servicios'!P196</f>
        <v>GENERADOR C.S-DTM entr PAD,30Km(1-2Rigs)</v>
      </c>
      <c r="E50" s="897"/>
      <c r="F50" s="898">
        <f t="shared" si="81"/>
        <v>0</v>
      </c>
      <c r="G50" s="897"/>
      <c r="H50" s="898">
        <f t="shared" si="82"/>
        <v>0</v>
      </c>
      <c r="I50" s="897"/>
      <c r="J50" s="898">
        <f t="shared" si="3"/>
        <v>0</v>
      </c>
      <c r="K50" s="897"/>
      <c r="L50" s="898">
        <f t="shared" si="4"/>
        <v>0</v>
      </c>
      <c r="M50" s="897"/>
      <c r="N50" s="898">
        <f t="shared" si="5"/>
        <v>0</v>
      </c>
      <c r="O50" s="897"/>
      <c r="P50" s="898">
        <f t="shared" si="6"/>
        <v>0</v>
      </c>
      <c r="Q50" s="897"/>
      <c r="R50" s="898">
        <f t="shared" si="7"/>
        <v>0</v>
      </c>
      <c r="S50" s="897"/>
      <c r="T50" s="898">
        <f t="shared" si="8"/>
        <v>0</v>
      </c>
      <c r="U50" s="897"/>
      <c r="V50" s="898">
        <f t="shared" si="9"/>
        <v>0</v>
      </c>
      <c r="W50" s="897"/>
      <c r="X50" s="898">
        <f t="shared" si="10"/>
        <v>0</v>
      </c>
      <c r="Y50" s="897"/>
      <c r="Z50" s="898">
        <f t="shared" si="11"/>
        <v>0</v>
      </c>
      <c r="AA50" s="897"/>
      <c r="AB50" s="898">
        <f t="shared" si="12"/>
        <v>0</v>
      </c>
      <c r="AC50" s="897"/>
      <c r="AD50" s="898">
        <f t="shared" si="13"/>
        <v>0</v>
      </c>
      <c r="AE50" s="897"/>
      <c r="AF50" s="898">
        <f t="shared" si="14"/>
        <v>0</v>
      </c>
      <c r="AG50" s="897"/>
      <c r="AH50" s="898">
        <f t="shared" si="15"/>
        <v>0</v>
      </c>
      <c r="AI50" s="897"/>
      <c r="AJ50" s="898">
        <f t="shared" si="16"/>
        <v>0</v>
      </c>
      <c r="AK50" s="897"/>
      <c r="AL50" s="898">
        <f t="shared" si="17"/>
        <v>0</v>
      </c>
      <c r="AM50" s="897"/>
      <c r="AN50" s="898">
        <f t="shared" si="18"/>
        <v>0</v>
      </c>
      <c r="AO50" s="897"/>
      <c r="AP50" s="898">
        <f t="shared" si="19"/>
        <v>0</v>
      </c>
      <c r="AQ50" s="897"/>
      <c r="AR50" s="898">
        <f t="shared" si="20"/>
        <v>0</v>
      </c>
      <c r="AS50" s="897"/>
      <c r="AT50" s="898">
        <f t="shared" si="21"/>
        <v>0</v>
      </c>
      <c r="AU50" s="897"/>
      <c r="AV50" s="898">
        <f t="shared" si="22"/>
        <v>0</v>
      </c>
      <c r="AW50" s="897"/>
      <c r="AX50" s="898">
        <f t="shared" si="23"/>
        <v>0</v>
      </c>
      <c r="AY50" s="897"/>
      <c r="AZ50" s="898">
        <f t="shared" si="24"/>
        <v>0</v>
      </c>
      <c r="BA50" s="897"/>
      <c r="BB50" s="898">
        <f t="shared" si="25"/>
        <v>0</v>
      </c>
      <c r="BC50" s="897"/>
      <c r="BD50" s="898">
        <f t="shared" si="26"/>
        <v>0</v>
      </c>
      <c r="BE50" s="897"/>
      <c r="BF50" s="898">
        <f t="shared" si="27"/>
        <v>0</v>
      </c>
      <c r="BG50" s="897"/>
      <c r="BH50" s="898">
        <f t="shared" si="28"/>
        <v>0</v>
      </c>
      <c r="BI50" s="897"/>
      <c r="BJ50" s="898">
        <f t="shared" si="29"/>
        <v>0</v>
      </c>
      <c r="BK50" s="897"/>
      <c r="BL50" s="898">
        <f t="shared" si="30"/>
        <v>0</v>
      </c>
      <c r="BM50" s="897"/>
      <c r="BN50" s="898">
        <f t="shared" si="31"/>
        <v>0</v>
      </c>
      <c r="BO50" s="897"/>
      <c r="BP50" s="898">
        <f t="shared" si="32"/>
        <v>0</v>
      </c>
      <c r="BQ50" s="897"/>
      <c r="BR50" s="898">
        <f t="shared" si="33"/>
        <v>0</v>
      </c>
      <c r="BS50" s="897"/>
      <c r="BT50" s="898">
        <f t="shared" si="34"/>
        <v>0</v>
      </c>
      <c r="BU50" s="897"/>
      <c r="BV50" s="898">
        <f t="shared" si="35"/>
        <v>0</v>
      </c>
      <c r="BW50" s="897"/>
      <c r="BX50" s="898">
        <f t="shared" si="36"/>
        <v>0</v>
      </c>
      <c r="BY50" s="897"/>
      <c r="BZ50" s="898">
        <f t="shared" si="37"/>
        <v>0</v>
      </c>
      <c r="CA50" s="897"/>
      <c r="CB50" s="898">
        <f t="shared" si="38"/>
        <v>0</v>
      </c>
      <c r="CC50" s="897"/>
      <c r="CD50" s="898">
        <f t="shared" si="39"/>
        <v>0</v>
      </c>
      <c r="CE50" s="897"/>
      <c r="CF50" s="898">
        <f t="shared" si="40"/>
        <v>0</v>
      </c>
      <c r="CG50" s="897"/>
      <c r="CH50" s="898">
        <f t="shared" si="41"/>
        <v>0</v>
      </c>
      <c r="CI50" s="897"/>
      <c r="CJ50" s="898">
        <f t="shared" si="42"/>
        <v>0</v>
      </c>
      <c r="CK50" s="897"/>
      <c r="CL50" s="898">
        <f t="shared" si="43"/>
        <v>0</v>
      </c>
      <c r="CM50" s="897"/>
      <c r="CN50" s="898">
        <f t="shared" si="44"/>
        <v>0</v>
      </c>
      <c r="CO50" s="897"/>
      <c r="CP50" s="898">
        <f t="shared" si="45"/>
        <v>0</v>
      </c>
      <c r="CQ50" s="897"/>
      <c r="CR50" s="898">
        <f t="shared" si="46"/>
        <v>0</v>
      </c>
      <c r="CS50" s="897"/>
      <c r="CT50" s="898">
        <f t="shared" si="47"/>
        <v>0</v>
      </c>
      <c r="CU50" s="897"/>
      <c r="CV50" s="898">
        <f t="shared" si="48"/>
        <v>0</v>
      </c>
      <c r="CW50" s="897"/>
      <c r="CX50" s="898">
        <f t="shared" si="49"/>
        <v>0</v>
      </c>
      <c r="CY50" s="897"/>
      <c r="CZ50" s="898">
        <f t="shared" si="50"/>
        <v>0</v>
      </c>
      <c r="DA50" s="897"/>
      <c r="DB50" s="898">
        <f t="shared" si="51"/>
        <v>0</v>
      </c>
      <c r="DC50" s="897"/>
      <c r="DD50" s="898">
        <f t="shared" si="52"/>
        <v>0</v>
      </c>
      <c r="DE50" s="897"/>
      <c r="DF50" s="898">
        <f t="shared" si="53"/>
        <v>0</v>
      </c>
      <c r="DG50" s="897"/>
      <c r="DH50" s="898">
        <f t="shared" si="54"/>
        <v>0</v>
      </c>
      <c r="DI50" s="897"/>
      <c r="DJ50" s="898">
        <f t="shared" si="55"/>
        <v>0</v>
      </c>
      <c r="DK50" s="897"/>
      <c r="DL50" s="898">
        <f t="shared" si="56"/>
        <v>0</v>
      </c>
      <c r="DM50" s="897"/>
      <c r="DN50" s="898">
        <f t="shared" si="57"/>
        <v>0</v>
      </c>
      <c r="DO50" s="897"/>
      <c r="DP50" s="898">
        <f t="shared" si="58"/>
        <v>0</v>
      </c>
      <c r="DQ50" s="897"/>
      <c r="DR50" s="898">
        <f t="shared" si="59"/>
        <v>0</v>
      </c>
      <c r="DS50" s="897"/>
      <c r="DT50" s="898">
        <f t="shared" si="60"/>
        <v>0</v>
      </c>
      <c r="DU50" s="897"/>
      <c r="DV50" s="898">
        <f t="shared" si="61"/>
        <v>0</v>
      </c>
      <c r="DW50" s="897"/>
      <c r="DX50" s="898">
        <f t="shared" si="62"/>
        <v>0</v>
      </c>
      <c r="DY50" s="897"/>
      <c r="DZ50" s="898">
        <f t="shared" si="63"/>
        <v>0</v>
      </c>
      <c r="EA50" s="897"/>
      <c r="EB50" s="898">
        <f t="shared" si="64"/>
        <v>0</v>
      </c>
      <c r="EC50" s="897"/>
      <c r="ED50" s="898">
        <f t="shared" si="65"/>
        <v>0</v>
      </c>
      <c r="EE50" s="897"/>
      <c r="EF50" s="898">
        <f t="shared" si="66"/>
        <v>0</v>
      </c>
      <c r="EG50" s="897"/>
      <c r="EH50" s="898">
        <f t="shared" si="67"/>
        <v>0</v>
      </c>
      <c r="EI50" s="897"/>
      <c r="EJ50" s="898">
        <f t="shared" si="68"/>
        <v>0</v>
      </c>
      <c r="EK50" s="897"/>
      <c r="EL50" s="898">
        <f t="shared" si="69"/>
        <v>0</v>
      </c>
      <c r="EM50" s="897"/>
      <c r="EN50" s="898">
        <f t="shared" si="70"/>
        <v>0</v>
      </c>
      <c r="EO50" s="897"/>
      <c r="EP50" s="898">
        <f t="shared" si="71"/>
        <v>0</v>
      </c>
      <c r="EQ50" s="897"/>
      <c r="ER50" s="898">
        <f t="shared" si="72"/>
        <v>0</v>
      </c>
      <c r="ES50" s="897"/>
      <c r="ET50" s="898">
        <f t="shared" si="73"/>
        <v>0</v>
      </c>
      <c r="EU50" s="897"/>
      <c r="EV50" s="898">
        <f t="shared" si="74"/>
        <v>0</v>
      </c>
      <c r="EW50" s="897"/>
      <c r="EX50" s="898">
        <f t="shared" si="75"/>
        <v>0</v>
      </c>
      <c r="EY50" s="897"/>
      <c r="EZ50" s="898">
        <f t="shared" si="76"/>
        <v>0</v>
      </c>
      <c r="FA50" s="897"/>
      <c r="FB50" s="898">
        <f t="shared" si="77"/>
        <v>0</v>
      </c>
      <c r="FC50" s="897"/>
      <c r="FD50" s="898">
        <f t="shared" si="78"/>
        <v>0</v>
      </c>
      <c r="FE50" s="897"/>
      <c r="FF50" s="898">
        <f t="shared" si="79"/>
        <v>0</v>
      </c>
      <c r="FG50" s="897"/>
      <c r="FH50" s="898">
        <f t="shared" si="80"/>
        <v>0</v>
      </c>
    </row>
    <row r="51" spans="3:164" ht="16.149999999999999" customHeight="1" thickBot="1" x14ac:dyDescent="0.35">
      <c r="C51" s="700">
        <v>45</v>
      </c>
      <c r="D51" s="299" t="str">
        <f>+'LP-Servicios'!P197</f>
        <v>GENERADOR C.S-Km Adicional(1-2Rigs)</v>
      </c>
      <c r="E51" s="897"/>
      <c r="F51" s="898">
        <f t="shared" si="81"/>
        <v>0</v>
      </c>
      <c r="G51" s="897"/>
      <c r="H51" s="898">
        <f t="shared" si="82"/>
        <v>0</v>
      </c>
      <c r="I51" s="897"/>
      <c r="J51" s="898">
        <f t="shared" si="3"/>
        <v>0</v>
      </c>
      <c r="K51" s="897"/>
      <c r="L51" s="898">
        <f t="shared" si="4"/>
        <v>0</v>
      </c>
      <c r="M51" s="897"/>
      <c r="N51" s="898">
        <f t="shared" si="5"/>
        <v>0</v>
      </c>
      <c r="O51" s="897"/>
      <c r="P51" s="898">
        <f t="shared" si="6"/>
        <v>0</v>
      </c>
      <c r="Q51" s="897"/>
      <c r="R51" s="898">
        <f t="shared" si="7"/>
        <v>0</v>
      </c>
      <c r="S51" s="897"/>
      <c r="T51" s="898">
        <f t="shared" si="8"/>
        <v>0</v>
      </c>
      <c r="U51" s="897"/>
      <c r="V51" s="898">
        <f t="shared" si="9"/>
        <v>0</v>
      </c>
      <c r="W51" s="897"/>
      <c r="X51" s="898">
        <f t="shared" si="10"/>
        <v>0</v>
      </c>
      <c r="Y51" s="897"/>
      <c r="Z51" s="898">
        <f t="shared" si="11"/>
        <v>0</v>
      </c>
      <c r="AA51" s="897"/>
      <c r="AB51" s="898">
        <f t="shared" si="12"/>
        <v>0</v>
      </c>
      <c r="AC51" s="897"/>
      <c r="AD51" s="898">
        <f t="shared" si="13"/>
        <v>0</v>
      </c>
      <c r="AE51" s="897"/>
      <c r="AF51" s="898">
        <f t="shared" si="14"/>
        <v>0</v>
      </c>
      <c r="AG51" s="897"/>
      <c r="AH51" s="898">
        <f t="shared" si="15"/>
        <v>0</v>
      </c>
      <c r="AI51" s="897"/>
      <c r="AJ51" s="898">
        <f t="shared" si="16"/>
        <v>0</v>
      </c>
      <c r="AK51" s="897"/>
      <c r="AL51" s="898">
        <f t="shared" si="17"/>
        <v>0</v>
      </c>
      <c r="AM51" s="897"/>
      <c r="AN51" s="898">
        <f t="shared" si="18"/>
        <v>0</v>
      </c>
      <c r="AO51" s="897"/>
      <c r="AP51" s="898">
        <f t="shared" si="19"/>
        <v>0</v>
      </c>
      <c r="AQ51" s="897"/>
      <c r="AR51" s="898">
        <f t="shared" si="20"/>
        <v>0</v>
      </c>
      <c r="AS51" s="897"/>
      <c r="AT51" s="898">
        <f t="shared" si="21"/>
        <v>0</v>
      </c>
      <c r="AU51" s="897"/>
      <c r="AV51" s="898">
        <f t="shared" si="22"/>
        <v>0</v>
      </c>
      <c r="AW51" s="897"/>
      <c r="AX51" s="898">
        <f t="shared" si="23"/>
        <v>0</v>
      </c>
      <c r="AY51" s="897"/>
      <c r="AZ51" s="898">
        <f t="shared" si="24"/>
        <v>0</v>
      </c>
      <c r="BA51" s="897"/>
      <c r="BB51" s="898">
        <f t="shared" si="25"/>
        <v>0</v>
      </c>
      <c r="BC51" s="897"/>
      <c r="BD51" s="898">
        <f t="shared" si="26"/>
        <v>0</v>
      </c>
      <c r="BE51" s="897"/>
      <c r="BF51" s="898">
        <f t="shared" si="27"/>
        <v>0</v>
      </c>
      <c r="BG51" s="897"/>
      <c r="BH51" s="898">
        <f t="shared" si="28"/>
        <v>0</v>
      </c>
      <c r="BI51" s="897"/>
      <c r="BJ51" s="898">
        <f t="shared" si="29"/>
        <v>0</v>
      </c>
      <c r="BK51" s="897"/>
      <c r="BL51" s="898">
        <f t="shared" si="30"/>
        <v>0</v>
      </c>
      <c r="BM51" s="897"/>
      <c r="BN51" s="898">
        <f t="shared" si="31"/>
        <v>0</v>
      </c>
      <c r="BO51" s="897"/>
      <c r="BP51" s="898">
        <f t="shared" si="32"/>
        <v>0</v>
      </c>
      <c r="BQ51" s="897"/>
      <c r="BR51" s="898">
        <f t="shared" si="33"/>
        <v>0</v>
      </c>
      <c r="BS51" s="897"/>
      <c r="BT51" s="898">
        <f t="shared" si="34"/>
        <v>0</v>
      </c>
      <c r="BU51" s="897"/>
      <c r="BV51" s="898">
        <f t="shared" si="35"/>
        <v>0</v>
      </c>
      <c r="BW51" s="897"/>
      <c r="BX51" s="898">
        <f t="shared" si="36"/>
        <v>0</v>
      </c>
      <c r="BY51" s="897"/>
      <c r="BZ51" s="898">
        <f t="shared" si="37"/>
        <v>0</v>
      </c>
      <c r="CA51" s="897"/>
      <c r="CB51" s="898">
        <f t="shared" si="38"/>
        <v>0</v>
      </c>
      <c r="CC51" s="897"/>
      <c r="CD51" s="898">
        <f t="shared" si="39"/>
        <v>0</v>
      </c>
      <c r="CE51" s="897"/>
      <c r="CF51" s="898">
        <f t="shared" si="40"/>
        <v>0</v>
      </c>
      <c r="CG51" s="897"/>
      <c r="CH51" s="898">
        <f t="shared" si="41"/>
        <v>0</v>
      </c>
      <c r="CI51" s="897"/>
      <c r="CJ51" s="898">
        <f t="shared" si="42"/>
        <v>0</v>
      </c>
      <c r="CK51" s="897"/>
      <c r="CL51" s="898">
        <f t="shared" si="43"/>
        <v>0</v>
      </c>
      <c r="CM51" s="897"/>
      <c r="CN51" s="898">
        <f t="shared" si="44"/>
        <v>0</v>
      </c>
      <c r="CO51" s="897"/>
      <c r="CP51" s="898">
        <f t="shared" si="45"/>
        <v>0</v>
      </c>
      <c r="CQ51" s="897"/>
      <c r="CR51" s="898">
        <f t="shared" si="46"/>
        <v>0</v>
      </c>
      <c r="CS51" s="897"/>
      <c r="CT51" s="898">
        <f t="shared" si="47"/>
        <v>0</v>
      </c>
      <c r="CU51" s="897"/>
      <c r="CV51" s="898">
        <f t="shared" si="48"/>
        <v>0</v>
      </c>
      <c r="CW51" s="897"/>
      <c r="CX51" s="898">
        <f t="shared" si="49"/>
        <v>0</v>
      </c>
      <c r="CY51" s="897"/>
      <c r="CZ51" s="898">
        <f t="shared" si="50"/>
        <v>0</v>
      </c>
      <c r="DA51" s="897"/>
      <c r="DB51" s="898">
        <f t="shared" si="51"/>
        <v>0</v>
      </c>
      <c r="DC51" s="897"/>
      <c r="DD51" s="898">
        <f t="shared" si="52"/>
        <v>0</v>
      </c>
      <c r="DE51" s="897"/>
      <c r="DF51" s="898">
        <f t="shared" si="53"/>
        <v>0</v>
      </c>
      <c r="DG51" s="897"/>
      <c r="DH51" s="898">
        <f t="shared" si="54"/>
        <v>0</v>
      </c>
      <c r="DI51" s="897"/>
      <c r="DJ51" s="898">
        <f t="shared" si="55"/>
        <v>0</v>
      </c>
      <c r="DK51" s="897"/>
      <c r="DL51" s="898">
        <f t="shared" si="56"/>
        <v>0</v>
      </c>
      <c r="DM51" s="897"/>
      <c r="DN51" s="898">
        <f t="shared" si="57"/>
        <v>0</v>
      </c>
      <c r="DO51" s="897"/>
      <c r="DP51" s="898">
        <f t="shared" si="58"/>
        <v>0</v>
      </c>
      <c r="DQ51" s="897"/>
      <c r="DR51" s="898">
        <f t="shared" si="59"/>
        <v>0</v>
      </c>
      <c r="DS51" s="897"/>
      <c r="DT51" s="898">
        <f t="shared" si="60"/>
        <v>0</v>
      </c>
      <c r="DU51" s="897"/>
      <c r="DV51" s="898">
        <f t="shared" si="61"/>
        <v>0</v>
      </c>
      <c r="DW51" s="897"/>
      <c r="DX51" s="898">
        <f t="shared" si="62"/>
        <v>0</v>
      </c>
      <c r="DY51" s="897"/>
      <c r="DZ51" s="898">
        <f t="shared" si="63"/>
        <v>0</v>
      </c>
      <c r="EA51" s="897"/>
      <c r="EB51" s="898">
        <f t="shared" si="64"/>
        <v>0</v>
      </c>
      <c r="EC51" s="897"/>
      <c r="ED51" s="898">
        <f t="shared" si="65"/>
        <v>0</v>
      </c>
      <c r="EE51" s="897"/>
      <c r="EF51" s="898">
        <f t="shared" si="66"/>
        <v>0</v>
      </c>
      <c r="EG51" s="897"/>
      <c r="EH51" s="898">
        <f t="shared" si="67"/>
        <v>0</v>
      </c>
      <c r="EI51" s="897"/>
      <c r="EJ51" s="898">
        <f t="shared" si="68"/>
        <v>0</v>
      </c>
      <c r="EK51" s="897"/>
      <c r="EL51" s="898">
        <f t="shared" si="69"/>
        <v>0</v>
      </c>
      <c r="EM51" s="897"/>
      <c r="EN51" s="898">
        <f t="shared" si="70"/>
        <v>0</v>
      </c>
      <c r="EO51" s="897"/>
      <c r="EP51" s="898">
        <f t="shared" si="71"/>
        <v>0</v>
      </c>
      <c r="EQ51" s="897"/>
      <c r="ER51" s="898">
        <f t="shared" si="72"/>
        <v>0</v>
      </c>
      <c r="ES51" s="897"/>
      <c r="ET51" s="898">
        <f t="shared" si="73"/>
        <v>0</v>
      </c>
      <c r="EU51" s="897"/>
      <c r="EV51" s="898">
        <f t="shared" si="74"/>
        <v>0</v>
      </c>
      <c r="EW51" s="897"/>
      <c r="EX51" s="898">
        <f t="shared" si="75"/>
        <v>0</v>
      </c>
      <c r="EY51" s="897"/>
      <c r="EZ51" s="898">
        <f t="shared" si="76"/>
        <v>0</v>
      </c>
      <c r="FA51" s="897"/>
      <c r="FB51" s="898">
        <f t="shared" si="77"/>
        <v>0</v>
      </c>
      <c r="FC51" s="897"/>
      <c r="FD51" s="898">
        <f t="shared" si="78"/>
        <v>0</v>
      </c>
      <c r="FE51" s="897"/>
      <c r="FF51" s="898">
        <f t="shared" si="79"/>
        <v>0</v>
      </c>
      <c r="FG51" s="897"/>
      <c r="FH51" s="898">
        <f t="shared" si="80"/>
        <v>0</v>
      </c>
    </row>
    <row r="52" spans="3:164" ht="16.149999999999999" customHeight="1" thickBot="1" x14ac:dyDescent="0.35">
      <c r="C52" s="700">
        <v>46</v>
      </c>
      <c r="D52" s="300" t="str">
        <f>+'LP-Servicios'!P198</f>
        <v>GENERADOR C.S-Mov/Desm(Bas-Yac)(1-2Rigs)</v>
      </c>
      <c r="E52" s="897"/>
      <c r="F52" s="898">
        <f t="shared" si="81"/>
        <v>0</v>
      </c>
      <c r="G52" s="897"/>
      <c r="H52" s="898">
        <f t="shared" si="82"/>
        <v>0</v>
      </c>
      <c r="I52" s="897"/>
      <c r="J52" s="898">
        <f t="shared" si="3"/>
        <v>0</v>
      </c>
      <c r="K52" s="897"/>
      <c r="L52" s="898">
        <f t="shared" si="4"/>
        <v>0</v>
      </c>
      <c r="M52" s="897"/>
      <c r="N52" s="898">
        <f t="shared" si="5"/>
        <v>0</v>
      </c>
      <c r="O52" s="897"/>
      <c r="P52" s="898">
        <f t="shared" si="6"/>
        <v>0</v>
      </c>
      <c r="Q52" s="897"/>
      <c r="R52" s="898">
        <f t="shared" si="7"/>
        <v>0</v>
      </c>
      <c r="S52" s="897"/>
      <c r="T52" s="898">
        <f t="shared" si="8"/>
        <v>0</v>
      </c>
      <c r="U52" s="897"/>
      <c r="V52" s="898">
        <f t="shared" si="9"/>
        <v>0</v>
      </c>
      <c r="W52" s="897"/>
      <c r="X52" s="898">
        <f t="shared" si="10"/>
        <v>0</v>
      </c>
      <c r="Y52" s="897"/>
      <c r="Z52" s="898">
        <f t="shared" si="11"/>
        <v>0</v>
      </c>
      <c r="AA52" s="897"/>
      <c r="AB52" s="898">
        <f t="shared" si="12"/>
        <v>0</v>
      </c>
      <c r="AC52" s="897"/>
      <c r="AD52" s="898">
        <f t="shared" si="13"/>
        <v>0</v>
      </c>
      <c r="AE52" s="897"/>
      <c r="AF52" s="898">
        <f t="shared" si="14"/>
        <v>0</v>
      </c>
      <c r="AG52" s="897"/>
      <c r="AH52" s="898">
        <f t="shared" si="15"/>
        <v>0</v>
      </c>
      <c r="AI52" s="897"/>
      <c r="AJ52" s="898">
        <f t="shared" si="16"/>
        <v>0</v>
      </c>
      <c r="AK52" s="897"/>
      <c r="AL52" s="898">
        <f t="shared" si="17"/>
        <v>0</v>
      </c>
      <c r="AM52" s="897"/>
      <c r="AN52" s="898">
        <f t="shared" si="18"/>
        <v>0</v>
      </c>
      <c r="AO52" s="897"/>
      <c r="AP52" s="898">
        <f t="shared" si="19"/>
        <v>0</v>
      </c>
      <c r="AQ52" s="897"/>
      <c r="AR52" s="898">
        <f t="shared" si="20"/>
        <v>0</v>
      </c>
      <c r="AS52" s="897"/>
      <c r="AT52" s="898">
        <f t="shared" si="21"/>
        <v>0</v>
      </c>
      <c r="AU52" s="897"/>
      <c r="AV52" s="898">
        <f t="shared" si="22"/>
        <v>0</v>
      </c>
      <c r="AW52" s="897"/>
      <c r="AX52" s="898">
        <f t="shared" si="23"/>
        <v>0</v>
      </c>
      <c r="AY52" s="897"/>
      <c r="AZ52" s="898">
        <f t="shared" si="24"/>
        <v>0</v>
      </c>
      <c r="BA52" s="897"/>
      <c r="BB52" s="898">
        <f t="shared" si="25"/>
        <v>0</v>
      </c>
      <c r="BC52" s="897"/>
      <c r="BD52" s="898">
        <f t="shared" si="26"/>
        <v>0</v>
      </c>
      <c r="BE52" s="897"/>
      <c r="BF52" s="898">
        <f t="shared" si="27"/>
        <v>0</v>
      </c>
      <c r="BG52" s="897"/>
      <c r="BH52" s="898">
        <f t="shared" si="28"/>
        <v>0</v>
      </c>
      <c r="BI52" s="897"/>
      <c r="BJ52" s="898">
        <f t="shared" si="29"/>
        <v>0</v>
      </c>
      <c r="BK52" s="897"/>
      <c r="BL52" s="898">
        <f t="shared" si="30"/>
        <v>0</v>
      </c>
      <c r="BM52" s="897"/>
      <c r="BN52" s="898">
        <f t="shared" si="31"/>
        <v>0</v>
      </c>
      <c r="BO52" s="897"/>
      <c r="BP52" s="898">
        <f t="shared" si="32"/>
        <v>0</v>
      </c>
      <c r="BQ52" s="897"/>
      <c r="BR52" s="898">
        <f t="shared" si="33"/>
        <v>0</v>
      </c>
      <c r="BS52" s="897"/>
      <c r="BT52" s="898">
        <f t="shared" si="34"/>
        <v>0</v>
      </c>
      <c r="BU52" s="897"/>
      <c r="BV52" s="898">
        <f t="shared" si="35"/>
        <v>0</v>
      </c>
      <c r="BW52" s="897"/>
      <c r="BX52" s="898">
        <f t="shared" si="36"/>
        <v>0</v>
      </c>
      <c r="BY52" s="897"/>
      <c r="BZ52" s="898">
        <f t="shared" si="37"/>
        <v>0</v>
      </c>
      <c r="CA52" s="897"/>
      <c r="CB52" s="898">
        <f t="shared" si="38"/>
        <v>0</v>
      </c>
      <c r="CC52" s="897"/>
      <c r="CD52" s="898">
        <f t="shared" si="39"/>
        <v>0</v>
      </c>
      <c r="CE52" s="897"/>
      <c r="CF52" s="898">
        <f t="shared" si="40"/>
        <v>0</v>
      </c>
      <c r="CG52" s="897"/>
      <c r="CH52" s="898">
        <f t="shared" si="41"/>
        <v>0</v>
      </c>
      <c r="CI52" s="897"/>
      <c r="CJ52" s="898">
        <f t="shared" si="42"/>
        <v>0</v>
      </c>
      <c r="CK52" s="897"/>
      <c r="CL52" s="898">
        <f t="shared" si="43"/>
        <v>0</v>
      </c>
      <c r="CM52" s="897"/>
      <c r="CN52" s="898">
        <f t="shared" si="44"/>
        <v>0</v>
      </c>
      <c r="CO52" s="897"/>
      <c r="CP52" s="898">
        <f t="shared" si="45"/>
        <v>0</v>
      </c>
      <c r="CQ52" s="897"/>
      <c r="CR52" s="898">
        <f t="shared" si="46"/>
        <v>0</v>
      </c>
      <c r="CS52" s="897"/>
      <c r="CT52" s="898">
        <f t="shared" si="47"/>
        <v>0</v>
      </c>
      <c r="CU52" s="897"/>
      <c r="CV52" s="898">
        <f t="shared" si="48"/>
        <v>0</v>
      </c>
      <c r="CW52" s="897"/>
      <c r="CX52" s="898">
        <f t="shared" si="49"/>
        <v>0</v>
      </c>
      <c r="CY52" s="897"/>
      <c r="CZ52" s="898">
        <f t="shared" si="50"/>
        <v>0</v>
      </c>
      <c r="DA52" s="897"/>
      <c r="DB52" s="898">
        <f t="shared" si="51"/>
        <v>0</v>
      </c>
      <c r="DC52" s="897"/>
      <c r="DD52" s="898">
        <f t="shared" si="52"/>
        <v>0</v>
      </c>
      <c r="DE52" s="897"/>
      <c r="DF52" s="898">
        <f t="shared" si="53"/>
        <v>0</v>
      </c>
      <c r="DG52" s="897"/>
      <c r="DH52" s="898">
        <f t="shared" si="54"/>
        <v>0</v>
      </c>
      <c r="DI52" s="897"/>
      <c r="DJ52" s="898">
        <f t="shared" si="55"/>
        <v>0</v>
      </c>
      <c r="DK52" s="897"/>
      <c r="DL52" s="898">
        <f t="shared" si="56"/>
        <v>0</v>
      </c>
      <c r="DM52" s="897"/>
      <c r="DN52" s="898">
        <f t="shared" si="57"/>
        <v>0</v>
      </c>
      <c r="DO52" s="897"/>
      <c r="DP52" s="898">
        <f t="shared" si="58"/>
        <v>0</v>
      </c>
      <c r="DQ52" s="897"/>
      <c r="DR52" s="898">
        <f t="shared" si="59"/>
        <v>0</v>
      </c>
      <c r="DS52" s="897"/>
      <c r="DT52" s="898">
        <f t="shared" si="60"/>
        <v>0</v>
      </c>
      <c r="DU52" s="897"/>
      <c r="DV52" s="898">
        <f t="shared" si="61"/>
        <v>0</v>
      </c>
      <c r="DW52" s="897"/>
      <c r="DX52" s="898">
        <f t="shared" si="62"/>
        <v>0</v>
      </c>
      <c r="DY52" s="897"/>
      <c r="DZ52" s="898">
        <f t="shared" si="63"/>
        <v>0</v>
      </c>
      <c r="EA52" s="897"/>
      <c r="EB52" s="898">
        <f t="shared" si="64"/>
        <v>0</v>
      </c>
      <c r="EC52" s="897"/>
      <c r="ED52" s="898">
        <f t="shared" si="65"/>
        <v>0</v>
      </c>
      <c r="EE52" s="897"/>
      <c r="EF52" s="898">
        <f t="shared" si="66"/>
        <v>0</v>
      </c>
      <c r="EG52" s="897"/>
      <c r="EH52" s="898">
        <f t="shared" si="67"/>
        <v>0</v>
      </c>
      <c r="EI52" s="897"/>
      <c r="EJ52" s="898">
        <f t="shared" si="68"/>
        <v>0</v>
      </c>
      <c r="EK52" s="897"/>
      <c r="EL52" s="898">
        <f t="shared" si="69"/>
        <v>0</v>
      </c>
      <c r="EM52" s="897"/>
      <c r="EN52" s="898">
        <f t="shared" si="70"/>
        <v>0</v>
      </c>
      <c r="EO52" s="897"/>
      <c r="EP52" s="898">
        <f t="shared" si="71"/>
        <v>0</v>
      </c>
      <c r="EQ52" s="897"/>
      <c r="ER52" s="898">
        <f t="shared" si="72"/>
        <v>0</v>
      </c>
      <c r="ES52" s="897"/>
      <c r="ET52" s="898">
        <f t="shared" si="73"/>
        <v>0</v>
      </c>
      <c r="EU52" s="897"/>
      <c r="EV52" s="898">
        <f t="shared" si="74"/>
        <v>0</v>
      </c>
      <c r="EW52" s="897"/>
      <c r="EX52" s="898">
        <f t="shared" si="75"/>
        <v>0</v>
      </c>
      <c r="EY52" s="897"/>
      <c r="EZ52" s="898">
        <f t="shared" si="76"/>
        <v>0</v>
      </c>
      <c r="FA52" s="897"/>
      <c r="FB52" s="898">
        <f t="shared" si="77"/>
        <v>0</v>
      </c>
      <c r="FC52" s="897"/>
      <c r="FD52" s="898">
        <f t="shared" si="78"/>
        <v>0</v>
      </c>
      <c r="FE52" s="897"/>
      <c r="FF52" s="898">
        <f t="shared" si="79"/>
        <v>0</v>
      </c>
      <c r="FG52" s="897"/>
      <c r="FH52" s="898">
        <f t="shared" si="80"/>
        <v>0</v>
      </c>
    </row>
    <row r="53" spans="3:164" ht="16.149999999999999" customHeight="1" thickBot="1" x14ac:dyDescent="0.35">
      <c r="C53" s="700">
        <v>47</v>
      </c>
      <c r="D53" s="299" t="str">
        <f>+'LP-Servicios'!P199</f>
        <v>GENERADOR C.S-Stand By sin GO(1-2Rigs)</v>
      </c>
      <c r="E53" s="897">
        <v>1</v>
      </c>
      <c r="F53" s="898">
        <f t="shared" si="81"/>
        <v>1</v>
      </c>
      <c r="G53" s="897">
        <v>1</v>
      </c>
      <c r="H53" s="898">
        <f t="shared" si="82"/>
        <v>2</v>
      </c>
      <c r="I53" s="897">
        <v>1</v>
      </c>
      <c r="J53" s="898">
        <f t="shared" si="3"/>
        <v>3</v>
      </c>
      <c r="K53" s="897">
        <v>1</v>
      </c>
      <c r="L53" s="898">
        <f t="shared" si="4"/>
        <v>4</v>
      </c>
      <c r="M53" s="897">
        <v>1</v>
      </c>
      <c r="N53" s="898">
        <f t="shared" si="5"/>
        <v>5</v>
      </c>
      <c r="O53" s="897">
        <v>1</v>
      </c>
      <c r="P53" s="898">
        <f t="shared" si="6"/>
        <v>6</v>
      </c>
      <c r="Q53" s="897">
        <v>1</v>
      </c>
      <c r="R53" s="898">
        <f t="shared" si="7"/>
        <v>7</v>
      </c>
      <c r="S53" s="897">
        <v>1</v>
      </c>
      <c r="T53" s="898">
        <f t="shared" si="8"/>
        <v>8</v>
      </c>
      <c r="U53" s="897">
        <v>1</v>
      </c>
      <c r="V53" s="898">
        <f t="shared" si="9"/>
        <v>9</v>
      </c>
      <c r="W53" s="897">
        <v>1</v>
      </c>
      <c r="X53" s="898">
        <f t="shared" si="10"/>
        <v>10</v>
      </c>
      <c r="Y53" s="897">
        <v>1</v>
      </c>
      <c r="Z53" s="898">
        <f t="shared" si="11"/>
        <v>11</v>
      </c>
      <c r="AA53" s="897">
        <v>1</v>
      </c>
      <c r="AB53" s="898">
        <f t="shared" si="12"/>
        <v>12</v>
      </c>
      <c r="AC53" s="897"/>
      <c r="AD53" s="898">
        <f t="shared" si="13"/>
        <v>12</v>
      </c>
      <c r="AE53" s="897"/>
      <c r="AF53" s="898">
        <f t="shared" si="14"/>
        <v>12</v>
      </c>
      <c r="AG53" s="897"/>
      <c r="AH53" s="898">
        <f t="shared" si="15"/>
        <v>12</v>
      </c>
      <c r="AI53" s="897"/>
      <c r="AJ53" s="898">
        <f t="shared" si="16"/>
        <v>12</v>
      </c>
      <c r="AK53" s="897"/>
      <c r="AL53" s="898">
        <f t="shared" si="17"/>
        <v>12</v>
      </c>
      <c r="AM53" s="897"/>
      <c r="AN53" s="898">
        <f t="shared" si="18"/>
        <v>12</v>
      </c>
      <c r="AO53" s="897"/>
      <c r="AP53" s="898">
        <f t="shared" si="19"/>
        <v>12</v>
      </c>
      <c r="AQ53" s="897"/>
      <c r="AR53" s="898">
        <f t="shared" si="20"/>
        <v>12</v>
      </c>
      <c r="AS53" s="897"/>
      <c r="AT53" s="898">
        <f t="shared" si="21"/>
        <v>12</v>
      </c>
      <c r="AU53" s="897"/>
      <c r="AV53" s="898">
        <f t="shared" si="22"/>
        <v>12</v>
      </c>
      <c r="AW53" s="897"/>
      <c r="AX53" s="898">
        <f t="shared" si="23"/>
        <v>12</v>
      </c>
      <c r="AY53" s="897"/>
      <c r="AZ53" s="898">
        <f t="shared" si="24"/>
        <v>12</v>
      </c>
      <c r="BA53" s="897"/>
      <c r="BB53" s="898">
        <f t="shared" si="25"/>
        <v>12</v>
      </c>
      <c r="BC53" s="897"/>
      <c r="BD53" s="898">
        <f t="shared" si="26"/>
        <v>12</v>
      </c>
      <c r="BE53" s="897"/>
      <c r="BF53" s="898">
        <f t="shared" si="27"/>
        <v>12</v>
      </c>
      <c r="BG53" s="897"/>
      <c r="BH53" s="898">
        <f t="shared" si="28"/>
        <v>12</v>
      </c>
      <c r="BI53" s="897"/>
      <c r="BJ53" s="898">
        <f t="shared" si="29"/>
        <v>12</v>
      </c>
      <c r="BK53" s="897"/>
      <c r="BL53" s="898">
        <f t="shared" si="30"/>
        <v>12</v>
      </c>
      <c r="BM53" s="897"/>
      <c r="BN53" s="898">
        <f t="shared" si="31"/>
        <v>12</v>
      </c>
      <c r="BO53" s="897"/>
      <c r="BP53" s="898">
        <f t="shared" si="32"/>
        <v>12</v>
      </c>
      <c r="BQ53" s="897"/>
      <c r="BR53" s="898">
        <f t="shared" si="33"/>
        <v>12</v>
      </c>
      <c r="BS53" s="897"/>
      <c r="BT53" s="898">
        <f t="shared" si="34"/>
        <v>12</v>
      </c>
      <c r="BU53" s="897"/>
      <c r="BV53" s="898">
        <f t="shared" si="35"/>
        <v>12</v>
      </c>
      <c r="BW53" s="897"/>
      <c r="BX53" s="898">
        <f t="shared" si="36"/>
        <v>12</v>
      </c>
      <c r="BY53" s="897"/>
      <c r="BZ53" s="898">
        <f t="shared" si="37"/>
        <v>12</v>
      </c>
      <c r="CA53" s="897"/>
      <c r="CB53" s="898">
        <f t="shared" si="38"/>
        <v>12</v>
      </c>
      <c r="CC53" s="897"/>
      <c r="CD53" s="898">
        <f t="shared" si="39"/>
        <v>12</v>
      </c>
      <c r="CE53" s="897"/>
      <c r="CF53" s="898">
        <f t="shared" si="40"/>
        <v>12</v>
      </c>
      <c r="CG53" s="897"/>
      <c r="CH53" s="898">
        <f t="shared" si="41"/>
        <v>12</v>
      </c>
      <c r="CI53" s="897"/>
      <c r="CJ53" s="898">
        <f t="shared" si="42"/>
        <v>12</v>
      </c>
      <c r="CK53" s="897"/>
      <c r="CL53" s="898">
        <f t="shared" si="43"/>
        <v>12</v>
      </c>
      <c r="CM53" s="897"/>
      <c r="CN53" s="898">
        <f t="shared" si="44"/>
        <v>12</v>
      </c>
      <c r="CO53" s="897"/>
      <c r="CP53" s="898">
        <f t="shared" si="45"/>
        <v>12</v>
      </c>
      <c r="CQ53" s="897"/>
      <c r="CR53" s="898">
        <f t="shared" si="46"/>
        <v>12</v>
      </c>
      <c r="CS53" s="897"/>
      <c r="CT53" s="898">
        <f t="shared" si="47"/>
        <v>12</v>
      </c>
      <c r="CU53" s="897"/>
      <c r="CV53" s="898">
        <f t="shared" si="48"/>
        <v>12</v>
      </c>
      <c r="CW53" s="897"/>
      <c r="CX53" s="898">
        <f t="shared" si="49"/>
        <v>12</v>
      </c>
      <c r="CY53" s="897"/>
      <c r="CZ53" s="898">
        <f t="shared" si="50"/>
        <v>12</v>
      </c>
      <c r="DA53" s="897"/>
      <c r="DB53" s="898">
        <f t="shared" si="51"/>
        <v>12</v>
      </c>
      <c r="DC53" s="897"/>
      <c r="DD53" s="898">
        <f t="shared" si="52"/>
        <v>12</v>
      </c>
      <c r="DE53" s="897"/>
      <c r="DF53" s="898">
        <f t="shared" si="53"/>
        <v>12</v>
      </c>
      <c r="DG53" s="897"/>
      <c r="DH53" s="898">
        <f t="shared" si="54"/>
        <v>12</v>
      </c>
      <c r="DI53" s="897"/>
      <c r="DJ53" s="898">
        <f t="shared" si="55"/>
        <v>12</v>
      </c>
      <c r="DK53" s="897"/>
      <c r="DL53" s="898">
        <f t="shared" si="56"/>
        <v>12</v>
      </c>
      <c r="DM53" s="897"/>
      <c r="DN53" s="898">
        <f t="shared" si="57"/>
        <v>12</v>
      </c>
      <c r="DO53" s="897"/>
      <c r="DP53" s="898">
        <f t="shared" si="58"/>
        <v>12</v>
      </c>
      <c r="DQ53" s="897"/>
      <c r="DR53" s="898">
        <f t="shared" si="59"/>
        <v>12</v>
      </c>
      <c r="DS53" s="897"/>
      <c r="DT53" s="898">
        <f t="shared" si="60"/>
        <v>12</v>
      </c>
      <c r="DU53" s="897"/>
      <c r="DV53" s="898">
        <f t="shared" si="61"/>
        <v>12</v>
      </c>
      <c r="DW53" s="897"/>
      <c r="DX53" s="898">
        <f t="shared" si="62"/>
        <v>12</v>
      </c>
      <c r="DY53" s="897"/>
      <c r="DZ53" s="898">
        <f t="shared" si="63"/>
        <v>12</v>
      </c>
      <c r="EA53" s="897"/>
      <c r="EB53" s="898">
        <f t="shared" si="64"/>
        <v>12</v>
      </c>
      <c r="EC53" s="897"/>
      <c r="ED53" s="898">
        <f t="shared" si="65"/>
        <v>12</v>
      </c>
      <c r="EE53" s="897"/>
      <c r="EF53" s="898">
        <f t="shared" si="66"/>
        <v>12</v>
      </c>
      <c r="EG53" s="897"/>
      <c r="EH53" s="898">
        <f t="shared" si="67"/>
        <v>12</v>
      </c>
      <c r="EI53" s="897"/>
      <c r="EJ53" s="898">
        <f t="shared" si="68"/>
        <v>12</v>
      </c>
      <c r="EK53" s="897"/>
      <c r="EL53" s="898">
        <f t="shared" si="69"/>
        <v>12</v>
      </c>
      <c r="EM53" s="897"/>
      <c r="EN53" s="898">
        <f t="shared" si="70"/>
        <v>12</v>
      </c>
      <c r="EO53" s="897"/>
      <c r="EP53" s="898">
        <f t="shared" si="71"/>
        <v>12</v>
      </c>
      <c r="EQ53" s="897"/>
      <c r="ER53" s="898">
        <f t="shared" si="72"/>
        <v>12</v>
      </c>
      <c r="ES53" s="897"/>
      <c r="ET53" s="898">
        <f t="shared" si="73"/>
        <v>12</v>
      </c>
      <c r="EU53" s="897"/>
      <c r="EV53" s="898">
        <f t="shared" si="74"/>
        <v>12</v>
      </c>
      <c r="EW53" s="897"/>
      <c r="EX53" s="898">
        <f t="shared" si="75"/>
        <v>12</v>
      </c>
      <c r="EY53" s="897"/>
      <c r="EZ53" s="898">
        <f t="shared" si="76"/>
        <v>12</v>
      </c>
      <c r="FA53" s="897"/>
      <c r="FB53" s="898">
        <f t="shared" si="77"/>
        <v>12</v>
      </c>
      <c r="FC53" s="897"/>
      <c r="FD53" s="898">
        <f t="shared" si="78"/>
        <v>12</v>
      </c>
      <c r="FE53" s="897"/>
      <c r="FF53" s="898">
        <f t="shared" si="79"/>
        <v>12</v>
      </c>
      <c r="FG53" s="897"/>
      <c r="FH53" s="898">
        <f t="shared" si="80"/>
        <v>12</v>
      </c>
    </row>
    <row r="54" spans="3:164" ht="16.149999999999999" customHeight="1" thickBot="1" x14ac:dyDescent="0.35">
      <c r="C54" s="700">
        <v>48</v>
      </c>
      <c r="D54" s="300" t="str">
        <f>+'LP-Servicios'!P200</f>
        <v>P. MOVIL-DTM Generad ent PAD30Km(1-2Rigs</v>
      </c>
      <c r="E54" s="897"/>
      <c r="F54" s="898">
        <f t="shared" si="81"/>
        <v>0</v>
      </c>
      <c r="G54" s="897"/>
      <c r="H54" s="898">
        <f t="shared" si="82"/>
        <v>0</v>
      </c>
      <c r="I54" s="897"/>
      <c r="J54" s="898">
        <f t="shared" si="3"/>
        <v>0</v>
      </c>
      <c r="K54" s="897"/>
      <c r="L54" s="898">
        <f t="shared" si="4"/>
        <v>0</v>
      </c>
      <c r="M54" s="897"/>
      <c r="N54" s="898">
        <f t="shared" si="5"/>
        <v>0</v>
      </c>
      <c r="O54" s="897"/>
      <c r="P54" s="898">
        <f t="shared" si="6"/>
        <v>0</v>
      </c>
      <c r="Q54" s="897"/>
      <c r="R54" s="898">
        <f t="shared" si="7"/>
        <v>0</v>
      </c>
      <c r="S54" s="897"/>
      <c r="T54" s="898">
        <f t="shared" si="8"/>
        <v>0</v>
      </c>
      <c r="U54" s="897"/>
      <c r="V54" s="898">
        <f t="shared" si="9"/>
        <v>0</v>
      </c>
      <c r="W54" s="897"/>
      <c r="X54" s="898">
        <f t="shared" si="10"/>
        <v>0</v>
      </c>
      <c r="Y54" s="897"/>
      <c r="Z54" s="898">
        <f t="shared" si="11"/>
        <v>0</v>
      </c>
      <c r="AA54" s="897"/>
      <c r="AB54" s="898">
        <f t="shared" si="12"/>
        <v>0</v>
      </c>
      <c r="AC54" s="897">
        <v>1</v>
      </c>
      <c r="AD54" s="898">
        <f t="shared" si="13"/>
        <v>1</v>
      </c>
      <c r="AE54" s="897">
        <v>1</v>
      </c>
      <c r="AF54" s="898">
        <f t="shared" si="14"/>
        <v>2</v>
      </c>
      <c r="AG54" s="897">
        <v>1</v>
      </c>
      <c r="AH54" s="898">
        <f t="shared" si="15"/>
        <v>3</v>
      </c>
      <c r="AI54" s="897"/>
      <c r="AJ54" s="898">
        <f t="shared" si="16"/>
        <v>3</v>
      </c>
      <c r="AK54" s="897"/>
      <c r="AL54" s="898">
        <f t="shared" si="17"/>
        <v>3</v>
      </c>
      <c r="AM54" s="897"/>
      <c r="AN54" s="898">
        <f t="shared" si="18"/>
        <v>3</v>
      </c>
      <c r="AO54" s="897"/>
      <c r="AP54" s="898">
        <f t="shared" si="19"/>
        <v>3</v>
      </c>
      <c r="AQ54" s="897"/>
      <c r="AR54" s="898">
        <f t="shared" si="20"/>
        <v>3</v>
      </c>
      <c r="AS54" s="897"/>
      <c r="AT54" s="898">
        <f t="shared" si="21"/>
        <v>3</v>
      </c>
      <c r="AU54" s="897"/>
      <c r="AV54" s="898">
        <f t="shared" si="22"/>
        <v>3</v>
      </c>
      <c r="AW54" s="897"/>
      <c r="AX54" s="898">
        <f t="shared" si="23"/>
        <v>3</v>
      </c>
      <c r="AY54" s="897"/>
      <c r="AZ54" s="898">
        <f t="shared" si="24"/>
        <v>3</v>
      </c>
      <c r="BA54" s="897"/>
      <c r="BB54" s="898">
        <f t="shared" si="25"/>
        <v>3</v>
      </c>
      <c r="BC54" s="897"/>
      <c r="BD54" s="898">
        <f t="shared" si="26"/>
        <v>3</v>
      </c>
      <c r="BE54" s="897"/>
      <c r="BF54" s="898">
        <f t="shared" si="27"/>
        <v>3</v>
      </c>
      <c r="BG54" s="897"/>
      <c r="BH54" s="898">
        <f t="shared" si="28"/>
        <v>3</v>
      </c>
      <c r="BI54" s="897"/>
      <c r="BJ54" s="898">
        <f t="shared" si="29"/>
        <v>3</v>
      </c>
      <c r="BK54" s="897"/>
      <c r="BL54" s="898">
        <f t="shared" si="30"/>
        <v>3</v>
      </c>
      <c r="BM54" s="897"/>
      <c r="BN54" s="898">
        <f t="shared" si="31"/>
        <v>3</v>
      </c>
      <c r="BO54" s="897"/>
      <c r="BP54" s="898">
        <f t="shared" si="32"/>
        <v>3</v>
      </c>
      <c r="BQ54" s="897"/>
      <c r="BR54" s="898">
        <f t="shared" si="33"/>
        <v>3</v>
      </c>
      <c r="BS54" s="897"/>
      <c r="BT54" s="898">
        <f t="shared" si="34"/>
        <v>3</v>
      </c>
      <c r="BU54" s="897"/>
      <c r="BV54" s="898">
        <f t="shared" si="35"/>
        <v>3</v>
      </c>
      <c r="BW54" s="897"/>
      <c r="BX54" s="898">
        <f t="shared" si="36"/>
        <v>3</v>
      </c>
      <c r="BY54" s="897"/>
      <c r="BZ54" s="898">
        <f t="shared" si="37"/>
        <v>3</v>
      </c>
      <c r="CA54" s="897"/>
      <c r="CB54" s="898">
        <f t="shared" si="38"/>
        <v>3</v>
      </c>
      <c r="CC54" s="897"/>
      <c r="CD54" s="898">
        <f t="shared" si="39"/>
        <v>3</v>
      </c>
      <c r="CE54" s="897"/>
      <c r="CF54" s="898">
        <f t="shared" si="40"/>
        <v>3</v>
      </c>
      <c r="CG54" s="897"/>
      <c r="CH54" s="898">
        <f t="shared" si="41"/>
        <v>3</v>
      </c>
      <c r="CI54" s="897"/>
      <c r="CJ54" s="898">
        <f t="shared" si="42"/>
        <v>3</v>
      </c>
      <c r="CK54" s="897"/>
      <c r="CL54" s="898">
        <f t="shared" si="43"/>
        <v>3</v>
      </c>
      <c r="CM54" s="897"/>
      <c r="CN54" s="898">
        <f t="shared" si="44"/>
        <v>3</v>
      </c>
      <c r="CO54" s="897"/>
      <c r="CP54" s="898">
        <f t="shared" si="45"/>
        <v>3</v>
      </c>
      <c r="CQ54" s="897"/>
      <c r="CR54" s="898">
        <f t="shared" si="46"/>
        <v>3</v>
      </c>
      <c r="CS54" s="897"/>
      <c r="CT54" s="898">
        <f t="shared" si="47"/>
        <v>3</v>
      </c>
      <c r="CU54" s="897"/>
      <c r="CV54" s="898">
        <f t="shared" si="48"/>
        <v>3</v>
      </c>
      <c r="CW54" s="897"/>
      <c r="CX54" s="898">
        <f t="shared" si="49"/>
        <v>3</v>
      </c>
      <c r="CY54" s="897"/>
      <c r="CZ54" s="898">
        <f t="shared" si="50"/>
        <v>3</v>
      </c>
      <c r="DA54" s="897"/>
      <c r="DB54" s="898">
        <f t="shared" si="51"/>
        <v>3</v>
      </c>
      <c r="DC54" s="897"/>
      <c r="DD54" s="898">
        <f t="shared" si="52"/>
        <v>3</v>
      </c>
      <c r="DE54" s="897"/>
      <c r="DF54" s="898">
        <f t="shared" si="53"/>
        <v>3</v>
      </c>
      <c r="DG54" s="897"/>
      <c r="DH54" s="898">
        <f t="shared" si="54"/>
        <v>3</v>
      </c>
      <c r="DI54" s="897"/>
      <c r="DJ54" s="898">
        <f t="shared" si="55"/>
        <v>3</v>
      </c>
      <c r="DK54" s="897"/>
      <c r="DL54" s="898">
        <f t="shared" si="56"/>
        <v>3</v>
      </c>
      <c r="DM54" s="897"/>
      <c r="DN54" s="898">
        <f t="shared" si="57"/>
        <v>3</v>
      </c>
      <c r="DO54" s="897"/>
      <c r="DP54" s="898">
        <f t="shared" si="58"/>
        <v>3</v>
      </c>
      <c r="DQ54" s="897"/>
      <c r="DR54" s="898">
        <f t="shared" si="59"/>
        <v>3</v>
      </c>
      <c r="DS54" s="897"/>
      <c r="DT54" s="898">
        <f t="shared" si="60"/>
        <v>3</v>
      </c>
      <c r="DU54" s="897"/>
      <c r="DV54" s="898">
        <f t="shared" si="61"/>
        <v>3</v>
      </c>
      <c r="DW54" s="897"/>
      <c r="DX54" s="898">
        <f t="shared" si="62"/>
        <v>3</v>
      </c>
      <c r="DY54" s="897"/>
      <c r="DZ54" s="898">
        <f t="shared" si="63"/>
        <v>3</v>
      </c>
      <c r="EA54" s="897"/>
      <c r="EB54" s="898">
        <f t="shared" si="64"/>
        <v>3</v>
      </c>
      <c r="EC54" s="897"/>
      <c r="ED54" s="898">
        <f t="shared" si="65"/>
        <v>3</v>
      </c>
      <c r="EE54" s="897"/>
      <c r="EF54" s="898">
        <f t="shared" si="66"/>
        <v>3</v>
      </c>
      <c r="EG54" s="897"/>
      <c r="EH54" s="898">
        <f t="shared" si="67"/>
        <v>3</v>
      </c>
      <c r="EI54" s="897"/>
      <c r="EJ54" s="898">
        <f t="shared" si="68"/>
        <v>3</v>
      </c>
      <c r="EK54" s="897"/>
      <c r="EL54" s="898">
        <f t="shared" si="69"/>
        <v>3</v>
      </c>
      <c r="EM54" s="897"/>
      <c r="EN54" s="898">
        <f t="shared" si="70"/>
        <v>3</v>
      </c>
      <c r="EO54" s="897"/>
      <c r="EP54" s="898">
        <f t="shared" si="71"/>
        <v>3</v>
      </c>
      <c r="EQ54" s="897"/>
      <c r="ER54" s="898">
        <f t="shared" si="72"/>
        <v>3</v>
      </c>
      <c r="ES54" s="897"/>
      <c r="ET54" s="898">
        <f t="shared" si="73"/>
        <v>3</v>
      </c>
      <c r="EU54" s="897"/>
      <c r="EV54" s="898">
        <f t="shared" si="74"/>
        <v>3</v>
      </c>
      <c r="EW54" s="897"/>
      <c r="EX54" s="898">
        <f t="shared" si="75"/>
        <v>3</v>
      </c>
      <c r="EY54" s="897"/>
      <c r="EZ54" s="898">
        <f t="shared" si="76"/>
        <v>3</v>
      </c>
      <c r="FA54" s="897"/>
      <c r="FB54" s="898">
        <f t="shared" si="77"/>
        <v>3</v>
      </c>
      <c r="FC54" s="897"/>
      <c r="FD54" s="898">
        <f t="shared" si="78"/>
        <v>3</v>
      </c>
      <c r="FE54" s="897"/>
      <c r="FF54" s="898">
        <f t="shared" si="79"/>
        <v>3</v>
      </c>
      <c r="FG54" s="897"/>
      <c r="FH54" s="898">
        <f t="shared" si="80"/>
        <v>3</v>
      </c>
    </row>
    <row r="55" spans="3:164" ht="16.149999999999999" customHeight="1" thickBot="1" x14ac:dyDescent="0.35">
      <c r="C55" s="700">
        <v>49</v>
      </c>
      <c r="D55" s="299" t="str">
        <f>+'LP-Servicios'!P201</f>
        <v>P. MOVIL-DTM Pileta ent PAD30Km(1-2Rigs)</v>
      </c>
      <c r="E55" s="897"/>
      <c r="F55" s="898">
        <f t="shared" si="81"/>
        <v>0</v>
      </c>
      <c r="G55" s="897"/>
      <c r="H55" s="898">
        <f t="shared" si="82"/>
        <v>0</v>
      </c>
      <c r="I55" s="897"/>
      <c r="J55" s="898">
        <f t="shared" si="3"/>
        <v>0</v>
      </c>
      <c r="K55" s="897"/>
      <c r="L55" s="898">
        <f t="shared" si="4"/>
        <v>0</v>
      </c>
      <c r="M55" s="897"/>
      <c r="N55" s="898">
        <f t="shared" si="5"/>
        <v>0</v>
      </c>
      <c r="O55" s="897"/>
      <c r="P55" s="898">
        <f t="shared" si="6"/>
        <v>0</v>
      </c>
      <c r="Q55" s="897"/>
      <c r="R55" s="898">
        <f t="shared" si="7"/>
        <v>0</v>
      </c>
      <c r="S55" s="897"/>
      <c r="T55" s="898">
        <f t="shared" si="8"/>
        <v>0</v>
      </c>
      <c r="U55" s="897"/>
      <c r="V55" s="898">
        <f t="shared" si="9"/>
        <v>0</v>
      </c>
      <c r="W55" s="897"/>
      <c r="X55" s="898">
        <f t="shared" si="10"/>
        <v>0</v>
      </c>
      <c r="Y55" s="897"/>
      <c r="Z55" s="898">
        <f t="shared" si="11"/>
        <v>0</v>
      </c>
      <c r="AA55" s="897"/>
      <c r="AB55" s="898">
        <f t="shared" si="12"/>
        <v>0</v>
      </c>
      <c r="AC55" s="897"/>
      <c r="AD55" s="898">
        <f t="shared" si="13"/>
        <v>0</v>
      </c>
      <c r="AE55" s="897"/>
      <c r="AF55" s="898">
        <f t="shared" si="14"/>
        <v>0</v>
      </c>
      <c r="AG55" s="897"/>
      <c r="AH55" s="898">
        <f t="shared" si="15"/>
        <v>0</v>
      </c>
      <c r="AI55" s="897"/>
      <c r="AJ55" s="898">
        <f t="shared" si="16"/>
        <v>0</v>
      </c>
      <c r="AK55" s="897"/>
      <c r="AL55" s="898">
        <f t="shared" si="17"/>
        <v>0</v>
      </c>
      <c r="AM55" s="897"/>
      <c r="AN55" s="898">
        <f t="shared" si="18"/>
        <v>0</v>
      </c>
      <c r="AO55" s="897"/>
      <c r="AP55" s="898">
        <f t="shared" si="19"/>
        <v>0</v>
      </c>
      <c r="AQ55" s="897"/>
      <c r="AR55" s="898">
        <f t="shared" si="20"/>
        <v>0</v>
      </c>
      <c r="AS55" s="897"/>
      <c r="AT55" s="898">
        <f t="shared" si="21"/>
        <v>0</v>
      </c>
      <c r="AU55" s="897"/>
      <c r="AV55" s="898">
        <f t="shared" si="22"/>
        <v>0</v>
      </c>
      <c r="AW55" s="897"/>
      <c r="AX55" s="898">
        <f t="shared" si="23"/>
        <v>0</v>
      </c>
      <c r="AY55" s="897"/>
      <c r="AZ55" s="898">
        <f t="shared" si="24"/>
        <v>0</v>
      </c>
      <c r="BA55" s="897"/>
      <c r="BB55" s="898">
        <f t="shared" si="25"/>
        <v>0</v>
      </c>
      <c r="BC55" s="897"/>
      <c r="BD55" s="898">
        <f t="shared" si="26"/>
        <v>0</v>
      </c>
      <c r="BE55" s="897"/>
      <c r="BF55" s="898">
        <f t="shared" si="27"/>
        <v>0</v>
      </c>
      <c r="BG55" s="897"/>
      <c r="BH55" s="898">
        <f t="shared" si="28"/>
        <v>0</v>
      </c>
      <c r="BI55" s="897"/>
      <c r="BJ55" s="898">
        <f t="shared" si="29"/>
        <v>0</v>
      </c>
      <c r="BK55" s="897"/>
      <c r="BL55" s="898">
        <f t="shared" si="30"/>
        <v>0</v>
      </c>
      <c r="BM55" s="897"/>
      <c r="BN55" s="898">
        <f t="shared" si="31"/>
        <v>0</v>
      </c>
      <c r="BO55" s="897"/>
      <c r="BP55" s="898">
        <f t="shared" si="32"/>
        <v>0</v>
      </c>
      <c r="BQ55" s="897"/>
      <c r="BR55" s="898">
        <f t="shared" si="33"/>
        <v>0</v>
      </c>
      <c r="BS55" s="897"/>
      <c r="BT55" s="898">
        <f t="shared" si="34"/>
        <v>0</v>
      </c>
      <c r="BU55" s="897"/>
      <c r="BV55" s="898">
        <f t="shared" si="35"/>
        <v>0</v>
      </c>
      <c r="BW55" s="897"/>
      <c r="BX55" s="898">
        <f t="shared" si="36"/>
        <v>0</v>
      </c>
      <c r="BY55" s="897"/>
      <c r="BZ55" s="898">
        <f t="shared" si="37"/>
        <v>0</v>
      </c>
      <c r="CA55" s="897"/>
      <c r="CB55" s="898">
        <f t="shared" si="38"/>
        <v>0</v>
      </c>
      <c r="CC55" s="897"/>
      <c r="CD55" s="898">
        <f t="shared" si="39"/>
        <v>0</v>
      </c>
      <c r="CE55" s="897"/>
      <c r="CF55" s="898">
        <f t="shared" si="40"/>
        <v>0</v>
      </c>
      <c r="CG55" s="897"/>
      <c r="CH55" s="898">
        <f t="shared" si="41"/>
        <v>0</v>
      </c>
      <c r="CI55" s="897"/>
      <c r="CJ55" s="898">
        <f t="shared" si="42"/>
        <v>0</v>
      </c>
      <c r="CK55" s="897"/>
      <c r="CL55" s="898">
        <f t="shared" si="43"/>
        <v>0</v>
      </c>
      <c r="CM55" s="897"/>
      <c r="CN55" s="898">
        <f t="shared" si="44"/>
        <v>0</v>
      </c>
      <c r="CO55" s="897"/>
      <c r="CP55" s="898">
        <f t="shared" si="45"/>
        <v>0</v>
      </c>
      <c r="CQ55" s="897"/>
      <c r="CR55" s="898">
        <f t="shared" si="46"/>
        <v>0</v>
      </c>
      <c r="CS55" s="897"/>
      <c r="CT55" s="898">
        <f t="shared" si="47"/>
        <v>0</v>
      </c>
      <c r="CU55" s="897"/>
      <c r="CV55" s="898">
        <f t="shared" si="48"/>
        <v>0</v>
      </c>
      <c r="CW55" s="897"/>
      <c r="CX55" s="898">
        <f t="shared" si="49"/>
        <v>0</v>
      </c>
      <c r="CY55" s="897"/>
      <c r="CZ55" s="898">
        <f t="shared" si="50"/>
        <v>0</v>
      </c>
      <c r="DA55" s="897"/>
      <c r="DB55" s="898">
        <f t="shared" si="51"/>
        <v>0</v>
      </c>
      <c r="DC55" s="897"/>
      <c r="DD55" s="898">
        <f t="shared" si="52"/>
        <v>0</v>
      </c>
      <c r="DE55" s="897"/>
      <c r="DF55" s="898">
        <f t="shared" si="53"/>
        <v>0</v>
      </c>
      <c r="DG55" s="897"/>
      <c r="DH55" s="898">
        <f t="shared" si="54"/>
        <v>0</v>
      </c>
      <c r="DI55" s="897"/>
      <c r="DJ55" s="898">
        <f t="shared" si="55"/>
        <v>0</v>
      </c>
      <c r="DK55" s="897"/>
      <c r="DL55" s="898">
        <f t="shared" si="56"/>
        <v>0</v>
      </c>
      <c r="DM55" s="897"/>
      <c r="DN55" s="898">
        <f t="shared" si="57"/>
        <v>0</v>
      </c>
      <c r="DO55" s="897"/>
      <c r="DP55" s="898">
        <f t="shared" si="58"/>
        <v>0</v>
      </c>
      <c r="DQ55" s="897"/>
      <c r="DR55" s="898">
        <f t="shared" si="59"/>
        <v>0</v>
      </c>
      <c r="DS55" s="897"/>
      <c r="DT55" s="898">
        <f t="shared" si="60"/>
        <v>0</v>
      </c>
      <c r="DU55" s="897"/>
      <c r="DV55" s="898">
        <f t="shared" si="61"/>
        <v>0</v>
      </c>
      <c r="DW55" s="897"/>
      <c r="DX55" s="898">
        <f t="shared" si="62"/>
        <v>0</v>
      </c>
      <c r="DY55" s="897"/>
      <c r="DZ55" s="898">
        <f t="shared" si="63"/>
        <v>0</v>
      </c>
      <c r="EA55" s="897"/>
      <c r="EB55" s="898">
        <f t="shared" si="64"/>
        <v>0</v>
      </c>
      <c r="EC55" s="897"/>
      <c r="ED55" s="898">
        <f t="shared" si="65"/>
        <v>0</v>
      </c>
      <c r="EE55" s="897"/>
      <c r="EF55" s="898">
        <f t="shared" si="66"/>
        <v>0</v>
      </c>
      <c r="EG55" s="897"/>
      <c r="EH55" s="898">
        <f t="shared" si="67"/>
        <v>0</v>
      </c>
      <c r="EI55" s="897"/>
      <c r="EJ55" s="898">
        <f t="shared" si="68"/>
        <v>0</v>
      </c>
      <c r="EK55" s="897"/>
      <c r="EL55" s="898">
        <f t="shared" si="69"/>
        <v>0</v>
      </c>
      <c r="EM55" s="897"/>
      <c r="EN55" s="898">
        <f t="shared" si="70"/>
        <v>0</v>
      </c>
      <c r="EO55" s="897"/>
      <c r="EP55" s="898">
        <f t="shared" si="71"/>
        <v>0</v>
      </c>
      <c r="EQ55" s="897"/>
      <c r="ER55" s="898">
        <f t="shared" si="72"/>
        <v>0</v>
      </c>
      <c r="ES55" s="897"/>
      <c r="ET55" s="898">
        <f t="shared" si="73"/>
        <v>0</v>
      </c>
      <c r="EU55" s="897"/>
      <c r="EV55" s="898">
        <f t="shared" si="74"/>
        <v>0</v>
      </c>
      <c r="EW55" s="897"/>
      <c r="EX55" s="898">
        <f t="shared" si="75"/>
        <v>0</v>
      </c>
      <c r="EY55" s="897"/>
      <c r="EZ55" s="898">
        <f t="shared" si="76"/>
        <v>0</v>
      </c>
      <c r="FA55" s="897"/>
      <c r="FB55" s="898">
        <f t="shared" si="77"/>
        <v>0</v>
      </c>
      <c r="FC55" s="897"/>
      <c r="FD55" s="898">
        <f t="shared" si="78"/>
        <v>0</v>
      </c>
      <c r="FE55" s="897"/>
      <c r="FF55" s="898">
        <f t="shared" si="79"/>
        <v>0</v>
      </c>
      <c r="FG55" s="897"/>
      <c r="FH55" s="898">
        <f t="shared" si="80"/>
        <v>0</v>
      </c>
    </row>
    <row r="56" spans="3:164" ht="16.149999999999999" customHeight="1" thickBot="1" x14ac:dyDescent="0.35">
      <c r="C56" s="700">
        <v>50</v>
      </c>
      <c r="D56" s="300" t="str">
        <f>+'LP-Servicios'!P202</f>
        <v>P. MOVIL-Generador 450kVA + GO(1-2Rigs)</v>
      </c>
      <c r="E56" s="897"/>
      <c r="F56" s="898">
        <f t="shared" si="81"/>
        <v>0</v>
      </c>
      <c r="G56" s="897"/>
      <c r="H56" s="898">
        <f t="shared" si="82"/>
        <v>0</v>
      </c>
      <c r="I56" s="897"/>
      <c r="J56" s="898">
        <f t="shared" si="3"/>
        <v>0</v>
      </c>
      <c r="K56" s="897"/>
      <c r="L56" s="898">
        <f t="shared" si="4"/>
        <v>0</v>
      </c>
      <c r="M56" s="897"/>
      <c r="N56" s="898">
        <f t="shared" si="5"/>
        <v>0</v>
      </c>
      <c r="O56" s="897"/>
      <c r="P56" s="898">
        <f t="shared" si="6"/>
        <v>0</v>
      </c>
      <c r="Q56" s="897"/>
      <c r="R56" s="898">
        <f t="shared" si="7"/>
        <v>0</v>
      </c>
      <c r="S56" s="897"/>
      <c r="T56" s="898">
        <f t="shared" si="8"/>
        <v>0</v>
      </c>
      <c r="U56" s="897"/>
      <c r="V56" s="898">
        <f t="shared" si="9"/>
        <v>0</v>
      </c>
      <c r="W56" s="897"/>
      <c r="X56" s="898">
        <f t="shared" si="10"/>
        <v>0</v>
      </c>
      <c r="Y56" s="897"/>
      <c r="Z56" s="898">
        <f t="shared" si="11"/>
        <v>0</v>
      </c>
      <c r="AA56" s="897"/>
      <c r="AB56" s="898">
        <f t="shared" si="12"/>
        <v>0</v>
      </c>
      <c r="AC56" s="897"/>
      <c r="AD56" s="898">
        <f t="shared" si="13"/>
        <v>0</v>
      </c>
      <c r="AE56" s="897"/>
      <c r="AF56" s="898">
        <f t="shared" si="14"/>
        <v>0</v>
      </c>
      <c r="AG56" s="897"/>
      <c r="AH56" s="898">
        <f t="shared" si="15"/>
        <v>0</v>
      </c>
      <c r="AI56" s="897"/>
      <c r="AJ56" s="898">
        <f t="shared" si="16"/>
        <v>0</v>
      </c>
      <c r="AK56" s="897"/>
      <c r="AL56" s="898">
        <f t="shared" si="17"/>
        <v>0</v>
      </c>
      <c r="AM56" s="897"/>
      <c r="AN56" s="898">
        <f t="shared" si="18"/>
        <v>0</v>
      </c>
      <c r="AO56" s="897"/>
      <c r="AP56" s="898">
        <f t="shared" si="19"/>
        <v>0</v>
      </c>
      <c r="AQ56" s="897"/>
      <c r="AR56" s="898">
        <f t="shared" si="20"/>
        <v>0</v>
      </c>
      <c r="AS56" s="897"/>
      <c r="AT56" s="898">
        <f t="shared" si="21"/>
        <v>0</v>
      </c>
      <c r="AU56" s="897"/>
      <c r="AV56" s="898">
        <f t="shared" si="22"/>
        <v>0</v>
      </c>
      <c r="AW56" s="897"/>
      <c r="AX56" s="898">
        <f t="shared" si="23"/>
        <v>0</v>
      </c>
      <c r="AY56" s="897"/>
      <c r="AZ56" s="898">
        <f t="shared" si="24"/>
        <v>0</v>
      </c>
      <c r="BA56" s="897"/>
      <c r="BB56" s="898">
        <f t="shared" si="25"/>
        <v>0</v>
      </c>
      <c r="BC56" s="897"/>
      <c r="BD56" s="898">
        <f t="shared" si="26"/>
        <v>0</v>
      </c>
      <c r="BE56" s="897"/>
      <c r="BF56" s="898">
        <f t="shared" si="27"/>
        <v>0</v>
      </c>
      <c r="BG56" s="897"/>
      <c r="BH56" s="898">
        <f t="shared" si="28"/>
        <v>0</v>
      </c>
      <c r="BI56" s="897"/>
      <c r="BJ56" s="898">
        <f t="shared" si="29"/>
        <v>0</v>
      </c>
      <c r="BK56" s="897"/>
      <c r="BL56" s="898">
        <f t="shared" si="30"/>
        <v>0</v>
      </c>
      <c r="BM56" s="897"/>
      <c r="BN56" s="898">
        <f t="shared" si="31"/>
        <v>0</v>
      </c>
      <c r="BO56" s="897"/>
      <c r="BP56" s="898">
        <f t="shared" si="32"/>
        <v>0</v>
      </c>
      <c r="BQ56" s="897"/>
      <c r="BR56" s="898">
        <f t="shared" si="33"/>
        <v>0</v>
      </c>
      <c r="BS56" s="897"/>
      <c r="BT56" s="898">
        <f t="shared" si="34"/>
        <v>0</v>
      </c>
      <c r="BU56" s="897"/>
      <c r="BV56" s="898">
        <f t="shared" si="35"/>
        <v>0</v>
      </c>
      <c r="BW56" s="897"/>
      <c r="BX56" s="898">
        <f t="shared" si="36"/>
        <v>0</v>
      </c>
      <c r="BY56" s="897"/>
      <c r="BZ56" s="898">
        <f t="shared" si="37"/>
        <v>0</v>
      </c>
      <c r="CA56" s="897"/>
      <c r="CB56" s="898">
        <f t="shared" si="38"/>
        <v>0</v>
      </c>
      <c r="CC56" s="897"/>
      <c r="CD56" s="898">
        <f t="shared" si="39"/>
        <v>0</v>
      </c>
      <c r="CE56" s="897"/>
      <c r="CF56" s="898">
        <f t="shared" si="40"/>
        <v>0</v>
      </c>
      <c r="CG56" s="897"/>
      <c r="CH56" s="898">
        <f t="shared" si="41"/>
        <v>0</v>
      </c>
      <c r="CI56" s="897"/>
      <c r="CJ56" s="898">
        <f t="shared" si="42"/>
        <v>0</v>
      </c>
      <c r="CK56" s="897"/>
      <c r="CL56" s="898">
        <f t="shared" si="43"/>
        <v>0</v>
      </c>
      <c r="CM56" s="897"/>
      <c r="CN56" s="898">
        <f t="shared" si="44"/>
        <v>0</v>
      </c>
      <c r="CO56" s="897"/>
      <c r="CP56" s="898">
        <f t="shared" si="45"/>
        <v>0</v>
      </c>
      <c r="CQ56" s="897"/>
      <c r="CR56" s="898">
        <f t="shared" si="46"/>
        <v>0</v>
      </c>
      <c r="CS56" s="897"/>
      <c r="CT56" s="898">
        <f t="shared" si="47"/>
        <v>0</v>
      </c>
      <c r="CU56" s="897"/>
      <c r="CV56" s="898">
        <f t="shared" si="48"/>
        <v>0</v>
      </c>
      <c r="CW56" s="897"/>
      <c r="CX56" s="898">
        <f t="shared" si="49"/>
        <v>0</v>
      </c>
      <c r="CY56" s="897"/>
      <c r="CZ56" s="898">
        <f t="shared" si="50"/>
        <v>0</v>
      </c>
      <c r="DA56" s="897"/>
      <c r="DB56" s="898">
        <f t="shared" si="51"/>
        <v>0</v>
      </c>
      <c r="DC56" s="897"/>
      <c r="DD56" s="898">
        <f t="shared" si="52"/>
        <v>0</v>
      </c>
      <c r="DE56" s="897"/>
      <c r="DF56" s="898">
        <f t="shared" si="53"/>
        <v>0</v>
      </c>
      <c r="DG56" s="897"/>
      <c r="DH56" s="898">
        <f t="shared" si="54"/>
        <v>0</v>
      </c>
      <c r="DI56" s="897"/>
      <c r="DJ56" s="898">
        <f t="shared" si="55"/>
        <v>0</v>
      </c>
      <c r="DK56" s="897"/>
      <c r="DL56" s="898">
        <f t="shared" si="56"/>
        <v>0</v>
      </c>
      <c r="DM56" s="897"/>
      <c r="DN56" s="898">
        <f t="shared" si="57"/>
        <v>0</v>
      </c>
      <c r="DO56" s="897"/>
      <c r="DP56" s="898">
        <f t="shared" si="58"/>
        <v>0</v>
      </c>
      <c r="DQ56" s="897"/>
      <c r="DR56" s="898">
        <f t="shared" si="59"/>
        <v>0</v>
      </c>
      <c r="DS56" s="897"/>
      <c r="DT56" s="898">
        <f t="shared" si="60"/>
        <v>0</v>
      </c>
      <c r="DU56" s="897"/>
      <c r="DV56" s="898">
        <f t="shared" si="61"/>
        <v>0</v>
      </c>
      <c r="DW56" s="897"/>
      <c r="DX56" s="898">
        <f t="shared" si="62"/>
        <v>0</v>
      </c>
      <c r="DY56" s="897"/>
      <c r="DZ56" s="898">
        <f t="shared" si="63"/>
        <v>0</v>
      </c>
      <c r="EA56" s="897"/>
      <c r="EB56" s="898">
        <f t="shared" si="64"/>
        <v>0</v>
      </c>
      <c r="EC56" s="897"/>
      <c r="ED56" s="898">
        <f t="shared" si="65"/>
        <v>0</v>
      </c>
      <c r="EE56" s="897"/>
      <c r="EF56" s="898">
        <f t="shared" si="66"/>
        <v>0</v>
      </c>
      <c r="EG56" s="897"/>
      <c r="EH56" s="898">
        <f t="shared" si="67"/>
        <v>0</v>
      </c>
      <c r="EI56" s="897"/>
      <c r="EJ56" s="898">
        <f t="shared" si="68"/>
        <v>0</v>
      </c>
      <c r="EK56" s="897"/>
      <c r="EL56" s="898">
        <f t="shared" si="69"/>
        <v>0</v>
      </c>
      <c r="EM56" s="897"/>
      <c r="EN56" s="898">
        <f t="shared" si="70"/>
        <v>0</v>
      </c>
      <c r="EO56" s="897"/>
      <c r="EP56" s="898">
        <f t="shared" si="71"/>
        <v>0</v>
      </c>
      <c r="EQ56" s="897"/>
      <c r="ER56" s="898">
        <f t="shared" si="72"/>
        <v>0</v>
      </c>
      <c r="ES56" s="897"/>
      <c r="ET56" s="898">
        <f t="shared" si="73"/>
        <v>0</v>
      </c>
      <c r="EU56" s="897"/>
      <c r="EV56" s="898">
        <f t="shared" si="74"/>
        <v>0</v>
      </c>
      <c r="EW56" s="897"/>
      <c r="EX56" s="898">
        <f t="shared" si="75"/>
        <v>0</v>
      </c>
      <c r="EY56" s="897"/>
      <c r="EZ56" s="898">
        <f t="shared" si="76"/>
        <v>0</v>
      </c>
      <c r="FA56" s="897"/>
      <c r="FB56" s="898">
        <f t="shared" si="77"/>
        <v>0</v>
      </c>
      <c r="FC56" s="897"/>
      <c r="FD56" s="898">
        <f t="shared" si="78"/>
        <v>0</v>
      </c>
      <c r="FE56" s="897"/>
      <c r="FF56" s="898">
        <f t="shared" si="79"/>
        <v>0</v>
      </c>
      <c r="FG56" s="897"/>
      <c r="FH56" s="898">
        <f t="shared" si="80"/>
        <v>0</v>
      </c>
    </row>
    <row r="57" spans="3:164" ht="16.149999999999999" customHeight="1" thickBot="1" x14ac:dyDescent="0.35">
      <c r="C57" s="700">
        <v>51</v>
      </c>
      <c r="D57" s="299" t="str">
        <f>+'LP-Servicios'!P203</f>
        <v>P. MOVIL-Generador450Kv Std By(1-2Rigs)</v>
      </c>
      <c r="E57" s="897"/>
      <c r="F57" s="898">
        <f t="shared" si="81"/>
        <v>0</v>
      </c>
      <c r="G57" s="897"/>
      <c r="H57" s="898">
        <f t="shared" si="82"/>
        <v>0</v>
      </c>
      <c r="I57" s="897"/>
      <c r="J57" s="898">
        <f t="shared" si="3"/>
        <v>0</v>
      </c>
      <c r="K57" s="897"/>
      <c r="L57" s="898">
        <f t="shared" si="4"/>
        <v>0</v>
      </c>
      <c r="M57" s="897"/>
      <c r="N57" s="898">
        <f t="shared" si="5"/>
        <v>0</v>
      </c>
      <c r="O57" s="897"/>
      <c r="P57" s="898">
        <f t="shared" si="6"/>
        <v>0</v>
      </c>
      <c r="Q57" s="897"/>
      <c r="R57" s="898">
        <f t="shared" si="7"/>
        <v>0</v>
      </c>
      <c r="S57" s="897"/>
      <c r="T57" s="898">
        <f t="shared" si="8"/>
        <v>0</v>
      </c>
      <c r="U57" s="897"/>
      <c r="V57" s="898">
        <f t="shared" si="9"/>
        <v>0</v>
      </c>
      <c r="W57" s="897"/>
      <c r="X57" s="898">
        <f t="shared" si="10"/>
        <v>0</v>
      </c>
      <c r="Y57" s="897"/>
      <c r="Z57" s="898">
        <f t="shared" si="11"/>
        <v>0</v>
      </c>
      <c r="AA57" s="897"/>
      <c r="AB57" s="898">
        <f t="shared" si="12"/>
        <v>0</v>
      </c>
      <c r="AC57" s="897"/>
      <c r="AD57" s="898">
        <f t="shared" si="13"/>
        <v>0</v>
      </c>
      <c r="AE57" s="897"/>
      <c r="AF57" s="898">
        <f t="shared" si="14"/>
        <v>0</v>
      </c>
      <c r="AG57" s="897"/>
      <c r="AH57" s="898">
        <f t="shared" si="15"/>
        <v>0</v>
      </c>
      <c r="AI57" s="897"/>
      <c r="AJ57" s="898">
        <f t="shared" si="16"/>
        <v>0</v>
      </c>
      <c r="AK57" s="897"/>
      <c r="AL57" s="898">
        <f t="shared" si="17"/>
        <v>0</v>
      </c>
      <c r="AM57" s="897"/>
      <c r="AN57" s="898">
        <f t="shared" si="18"/>
        <v>0</v>
      </c>
      <c r="AO57" s="897"/>
      <c r="AP57" s="898">
        <f t="shared" si="19"/>
        <v>0</v>
      </c>
      <c r="AQ57" s="897"/>
      <c r="AR57" s="898">
        <f t="shared" si="20"/>
        <v>0</v>
      </c>
      <c r="AS57" s="897"/>
      <c r="AT57" s="898">
        <f t="shared" si="21"/>
        <v>0</v>
      </c>
      <c r="AU57" s="897"/>
      <c r="AV57" s="898">
        <f t="shared" si="22"/>
        <v>0</v>
      </c>
      <c r="AW57" s="897"/>
      <c r="AX57" s="898">
        <f t="shared" si="23"/>
        <v>0</v>
      </c>
      <c r="AY57" s="897"/>
      <c r="AZ57" s="898">
        <f t="shared" si="24"/>
        <v>0</v>
      </c>
      <c r="BA57" s="897"/>
      <c r="BB57" s="898">
        <f t="shared" si="25"/>
        <v>0</v>
      </c>
      <c r="BC57" s="897"/>
      <c r="BD57" s="898">
        <f t="shared" si="26"/>
        <v>0</v>
      </c>
      <c r="BE57" s="897"/>
      <c r="BF57" s="898">
        <f t="shared" si="27"/>
        <v>0</v>
      </c>
      <c r="BG57" s="897"/>
      <c r="BH57" s="898">
        <f t="shared" si="28"/>
        <v>0</v>
      </c>
      <c r="BI57" s="897"/>
      <c r="BJ57" s="898">
        <f t="shared" si="29"/>
        <v>0</v>
      </c>
      <c r="BK57" s="897"/>
      <c r="BL57" s="898">
        <f t="shared" si="30"/>
        <v>0</v>
      </c>
      <c r="BM57" s="897"/>
      <c r="BN57" s="898">
        <f t="shared" si="31"/>
        <v>0</v>
      </c>
      <c r="BO57" s="897"/>
      <c r="BP57" s="898">
        <f t="shared" si="32"/>
        <v>0</v>
      </c>
      <c r="BQ57" s="897"/>
      <c r="BR57" s="898">
        <f t="shared" si="33"/>
        <v>0</v>
      </c>
      <c r="BS57" s="897"/>
      <c r="BT57" s="898">
        <f t="shared" si="34"/>
        <v>0</v>
      </c>
      <c r="BU57" s="897"/>
      <c r="BV57" s="898">
        <f t="shared" si="35"/>
        <v>0</v>
      </c>
      <c r="BW57" s="897"/>
      <c r="BX57" s="898">
        <f t="shared" si="36"/>
        <v>0</v>
      </c>
      <c r="BY57" s="897"/>
      <c r="BZ57" s="898">
        <f t="shared" si="37"/>
        <v>0</v>
      </c>
      <c r="CA57" s="897"/>
      <c r="CB57" s="898">
        <f t="shared" si="38"/>
        <v>0</v>
      </c>
      <c r="CC57" s="897"/>
      <c r="CD57" s="898">
        <f t="shared" si="39"/>
        <v>0</v>
      </c>
      <c r="CE57" s="897"/>
      <c r="CF57" s="898">
        <f t="shared" si="40"/>
        <v>0</v>
      </c>
      <c r="CG57" s="897"/>
      <c r="CH57" s="898">
        <f t="shared" si="41"/>
        <v>0</v>
      </c>
      <c r="CI57" s="897"/>
      <c r="CJ57" s="898">
        <f t="shared" si="42"/>
        <v>0</v>
      </c>
      <c r="CK57" s="897"/>
      <c r="CL57" s="898">
        <f t="shared" si="43"/>
        <v>0</v>
      </c>
      <c r="CM57" s="897"/>
      <c r="CN57" s="898">
        <f t="shared" si="44"/>
        <v>0</v>
      </c>
      <c r="CO57" s="897"/>
      <c r="CP57" s="898">
        <f t="shared" si="45"/>
        <v>0</v>
      </c>
      <c r="CQ57" s="897"/>
      <c r="CR57" s="898">
        <f t="shared" si="46"/>
        <v>0</v>
      </c>
      <c r="CS57" s="897"/>
      <c r="CT57" s="898">
        <f t="shared" si="47"/>
        <v>0</v>
      </c>
      <c r="CU57" s="897"/>
      <c r="CV57" s="898">
        <f t="shared" si="48"/>
        <v>0</v>
      </c>
      <c r="CW57" s="897"/>
      <c r="CX57" s="898">
        <f t="shared" si="49"/>
        <v>0</v>
      </c>
      <c r="CY57" s="897"/>
      <c r="CZ57" s="898">
        <f t="shared" si="50"/>
        <v>0</v>
      </c>
      <c r="DA57" s="897"/>
      <c r="DB57" s="898">
        <f t="shared" si="51"/>
        <v>0</v>
      </c>
      <c r="DC57" s="897"/>
      <c r="DD57" s="898">
        <f t="shared" si="52"/>
        <v>0</v>
      </c>
      <c r="DE57" s="897"/>
      <c r="DF57" s="898">
        <f t="shared" si="53"/>
        <v>0</v>
      </c>
      <c r="DG57" s="897"/>
      <c r="DH57" s="898">
        <f t="shared" si="54"/>
        <v>0</v>
      </c>
      <c r="DI57" s="897"/>
      <c r="DJ57" s="898">
        <f t="shared" si="55"/>
        <v>0</v>
      </c>
      <c r="DK57" s="897"/>
      <c r="DL57" s="898">
        <f t="shared" si="56"/>
        <v>0</v>
      </c>
      <c r="DM57" s="897"/>
      <c r="DN57" s="898">
        <f t="shared" si="57"/>
        <v>0</v>
      </c>
      <c r="DO57" s="897"/>
      <c r="DP57" s="898">
        <f t="shared" si="58"/>
        <v>0</v>
      </c>
      <c r="DQ57" s="897"/>
      <c r="DR57" s="898">
        <f t="shared" si="59"/>
        <v>0</v>
      </c>
      <c r="DS57" s="897"/>
      <c r="DT57" s="898">
        <f t="shared" si="60"/>
        <v>0</v>
      </c>
      <c r="DU57" s="897"/>
      <c r="DV57" s="898">
        <f t="shared" si="61"/>
        <v>0</v>
      </c>
      <c r="DW57" s="897"/>
      <c r="DX57" s="898">
        <f t="shared" si="62"/>
        <v>0</v>
      </c>
      <c r="DY57" s="897"/>
      <c r="DZ57" s="898">
        <f t="shared" si="63"/>
        <v>0</v>
      </c>
      <c r="EA57" s="897"/>
      <c r="EB57" s="898">
        <f t="shared" si="64"/>
        <v>0</v>
      </c>
      <c r="EC57" s="897"/>
      <c r="ED57" s="898">
        <f t="shared" si="65"/>
        <v>0</v>
      </c>
      <c r="EE57" s="897"/>
      <c r="EF57" s="898">
        <f t="shared" si="66"/>
        <v>0</v>
      </c>
      <c r="EG57" s="897"/>
      <c r="EH57" s="898">
        <f t="shared" si="67"/>
        <v>0</v>
      </c>
      <c r="EI57" s="897"/>
      <c r="EJ57" s="898">
        <f t="shared" si="68"/>
        <v>0</v>
      </c>
      <c r="EK57" s="897"/>
      <c r="EL57" s="898">
        <f t="shared" si="69"/>
        <v>0</v>
      </c>
      <c r="EM57" s="897"/>
      <c r="EN57" s="898">
        <f t="shared" si="70"/>
        <v>0</v>
      </c>
      <c r="EO57" s="897"/>
      <c r="EP57" s="898">
        <f t="shared" si="71"/>
        <v>0</v>
      </c>
      <c r="EQ57" s="897"/>
      <c r="ER57" s="898">
        <f t="shared" si="72"/>
        <v>0</v>
      </c>
      <c r="ES57" s="897"/>
      <c r="ET57" s="898">
        <f t="shared" si="73"/>
        <v>0</v>
      </c>
      <c r="EU57" s="897"/>
      <c r="EV57" s="898">
        <f t="shared" si="74"/>
        <v>0</v>
      </c>
      <c r="EW57" s="897"/>
      <c r="EX57" s="898">
        <f t="shared" si="75"/>
        <v>0</v>
      </c>
      <c r="EY57" s="897"/>
      <c r="EZ57" s="898">
        <f t="shared" si="76"/>
        <v>0</v>
      </c>
      <c r="FA57" s="897"/>
      <c r="FB57" s="898">
        <f t="shared" si="77"/>
        <v>0</v>
      </c>
      <c r="FC57" s="897"/>
      <c r="FD57" s="898">
        <f t="shared" si="78"/>
        <v>0</v>
      </c>
      <c r="FE57" s="897"/>
      <c r="FF57" s="898">
        <f t="shared" si="79"/>
        <v>0</v>
      </c>
      <c r="FG57" s="897"/>
      <c r="FH57" s="898">
        <f t="shared" si="80"/>
        <v>0</v>
      </c>
    </row>
    <row r="58" spans="3:164" ht="16.149999999999999" customHeight="1" thickBot="1" x14ac:dyDescent="0.35">
      <c r="C58" s="700">
        <v>52</v>
      </c>
      <c r="D58" s="300" t="str">
        <f>+'LP-Servicios'!P204</f>
        <v>P. MOVIL-Km Adicional Generador(1-2Rigs)</v>
      </c>
      <c r="E58" s="897"/>
      <c r="F58" s="898">
        <f t="shared" si="81"/>
        <v>0</v>
      </c>
      <c r="G58" s="897"/>
      <c r="H58" s="898">
        <f t="shared" si="82"/>
        <v>0</v>
      </c>
      <c r="I58" s="897"/>
      <c r="J58" s="898">
        <f t="shared" si="3"/>
        <v>0</v>
      </c>
      <c r="K58" s="897"/>
      <c r="L58" s="898">
        <f t="shared" si="4"/>
        <v>0</v>
      </c>
      <c r="M58" s="897"/>
      <c r="N58" s="898">
        <f t="shared" si="5"/>
        <v>0</v>
      </c>
      <c r="O58" s="897"/>
      <c r="P58" s="898">
        <f t="shared" si="6"/>
        <v>0</v>
      </c>
      <c r="Q58" s="897"/>
      <c r="R58" s="898">
        <f t="shared" si="7"/>
        <v>0</v>
      </c>
      <c r="S58" s="897"/>
      <c r="T58" s="898">
        <f t="shared" si="8"/>
        <v>0</v>
      </c>
      <c r="U58" s="897"/>
      <c r="V58" s="898">
        <f t="shared" si="9"/>
        <v>0</v>
      </c>
      <c r="W58" s="897"/>
      <c r="X58" s="898">
        <f t="shared" si="10"/>
        <v>0</v>
      </c>
      <c r="Y58" s="897"/>
      <c r="Z58" s="898">
        <f t="shared" si="11"/>
        <v>0</v>
      </c>
      <c r="AA58" s="897"/>
      <c r="AB58" s="898">
        <f t="shared" si="12"/>
        <v>0</v>
      </c>
      <c r="AC58" s="897">
        <v>1</v>
      </c>
      <c r="AD58" s="898">
        <f t="shared" si="13"/>
        <v>1</v>
      </c>
      <c r="AE58" s="897">
        <v>1</v>
      </c>
      <c r="AF58" s="898">
        <f t="shared" si="14"/>
        <v>2</v>
      </c>
      <c r="AG58" s="897">
        <v>1</v>
      </c>
      <c r="AH58" s="898">
        <f t="shared" si="15"/>
        <v>3</v>
      </c>
      <c r="AI58" s="897"/>
      <c r="AJ58" s="898">
        <f t="shared" si="16"/>
        <v>3</v>
      </c>
      <c r="AK58" s="897"/>
      <c r="AL58" s="898">
        <f t="shared" si="17"/>
        <v>3</v>
      </c>
      <c r="AM58" s="897"/>
      <c r="AN58" s="898">
        <f t="shared" si="18"/>
        <v>3</v>
      </c>
      <c r="AO58" s="897"/>
      <c r="AP58" s="898">
        <f t="shared" si="19"/>
        <v>3</v>
      </c>
      <c r="AQ58" s="897"/>
      <c r="AR58" s="898">
        <f t="shared" si="20"/>
        <v>3</v>
      </c>
      <c r="AS58" s="897"/>
      <c r="AT58" s="898">
        <f t="shared" si="21"/>
        <v>3</v>
      </c>
      <c r="AU58" s="897"/>
      <c r="AV58" s="898">
        <f t="shared" si="22"/>
        <v>3</v>
      </c>
      <c r="AW58" s="897"/>
      <c r="AX58" s="898">
        <f t="shared" si="23"/>
        <v>3</v>
      </c>
      <c r="AY58" s="897"/>
      <c r="AZ58" s="898">
        <f t="shared" si="24"/>
        <v>3</v>
      </c>
      <c r="BA58" s="897"/>
      <c r="BB58" s="898">
        <f t="shared" si="25"/>
        <v>3</v>
      </c>
      <c r="BC58" s="897"/>
      <c r="BD58" s="898">
        <f t="shared" si="26"/>
        <v>3</v>
      </c>
      <c r="BE58" s="897"/>
      <c r="BF58" s="898">
        <f t="shared" si="27"/>
        <v>3</v>
      </c>
      <c r="BG58" s="897"/>
      <c r="BH58" s="898">
        <f t="shared" si="28"/>
        <v>3</v>
      </c>
      <c r="BI58" s="897"/>
      <c r="BJ58" s="898">
        <f t="shared" si="29"/>
        <v>3</v>
      </c>
      <c r="BK58" s="897"/>
      <c r="BL58" s="898">
        <f t="shared" si="30"/>
        <v>3</v>
      </c>
      <c r="BM58" s="897"/>
      <c r="BN58" s="898">
        <f t="shared" si="31"/>
        <v>3</v>
      </c>
      <c r="BO58" s="897"/>
      <c r="BP58" s="898">
        <f t="shared" si="32"/>
        <v>3</v>
      </c>
      <c r="BQ58" s="897"/>
      <c r="BR58" s="898">
        <f t="shared" si="33"/>
        <v>3</v>
      </c>
      <c r="BS58" s="897"/>
      <c r="BT58" s="898">
        <f t="shared" si="34"/>
        <v>3</v>
      </c>
      <c r="BU58" s="897"/>
      <c r="BV58" s="898">
        <f t="shared" si="35"/>
        <v>3</v>
      </c>
      <c r="BW58" s="897"/>
      <c r="BX58" s="898">
        <f t="shared" si="36"/>
        <v>3</v>
      </c>
      <c r="BY58" s="897"/>
      <c r="BZ58" s="898">
        <f t="shared" si="37"/>
        <v>3</v>
      </c>
      <c r="CA58" s="897"/>
      <c r="CB58" s="898">
        <f t="shared" si="38"/>
        <v>3</v>
      </c>
      <c r="CC58" s="897"/>
      <c r="CD58" s="898">
        <f t="shared" si="39"/>
        <v>3</v>
      </c>
      <c r="CE58" s="897"/>
      <c r="CF58" s="898">
        <f t="shared" si="40"/>
        <v>3</v>
      </c>
      <c r="CG58" s="897"/>
      <c r="CH58" s="898">
        <f t="shared" si="41"/>
        <v>3</v>
      </c>
      <c r="CI58" s="897"/>
      <c r="CJ58" s="898">
        <f t="shared" si="42"/>
        <v>3</v>
      </c>
      <c r="CK58" s="897"/>
      <c r="CL58" s="898">
        <f t="shared" si="43"/>
        <v>3</v>
      </c>
      <c r="CM58" s="897"/>
      <c r="CN58" s="898">
        <f t="shared" si="44"/>
        <v>3</v>
      </c>
      <c r="CO58" s="897"/>
      <c r="CP58" s="898">
        <f t="shared" si="45"/>
        <v>3</v>
      </c>
      <c r="CQ58" s="897"/>
      <c r="CR58" s="898">
        <f t="shared" si="46"/>
        <v>3</v>
      </c>
      <c r="CS58" s="897"/>
      <c r="CT58" s="898">
        <f t="shared" si="47"/>
        <v>3</v>
      </c>
      <c r="CU58" s="897"/>
      <c r="CV58" s="898">
        <f t="shared" si="48"/>
        <v>3</v>
      </c>
      <c r="CW58" s="897"/>
      <c r="CX58" s="898">
        <f t="shared" si="49"/>
        <v>3</v>
      </c>
      <c r="CY58" s="897"/>
      <c r="CZ58" s="898">
        <f t="shared" si="50"/>
        <v>3</v>
      </c>
      <c r="DA58" s="897"/>
      <c r="DB58" s="898">
        <f t="shared" si="51"/>
        <v>3</v>
      </c>
      <c r="DC58" s="897"/>
      <c r="DD58" s="898">
        <f t="shared" si="52"/>
        <v>3</v>
      </c>
      <c r="DE58" s="897"/>
      <c r="DF58" s="898">
        <f t="shared" si="53"/>
        <v>3</v>
      </c>
      <c r="DG58" s="897"/>
      <c r="DH58" s="898">
        <f t="shared" si="54"/>
        <v>3</v>
      </c>
      <c r="DI58" s="897"/>
      <c r="DJ58" s="898">
        <f t="shared" si="55"/>
        <v>3</v>
      </c>
      <c r="DK58" s="897"/>
      <c r="DL58" s="898">
        <f t="shared" si="56"/>
        <v>3</v>
      </c>
      <c r="DM58" s="897"/>
      <c r="DN58" s="898">
        <f t="shared" si="57"/>
        <v>3</v>
      </c>
      <c r="DO58" s="897"/>
      <c r="DP58" s="898">
        <f t="shared" si="58"/>
        <v>3</v>
      </c>
      <c r="DQ58" s="897"/>
      <c r="DR58" s="898">
        <f t="shared" si="59"/>
        <v>3</v>
      </c>
      <c r="DS58" s="897"/>
      <c r="DT58" s="898">
        <f t="shared" si="60"/>
        <v>3</v>
      </c>
      <c r="DU58" s="897"/>
      <c r="DV58" s="898">
        <f t="shared" si="61"/>
        <v>3</v>
      </c>
      <c r="DW58" s="897"/>
      <c r="DX58" s="898">
        <f t="shared" si="62"/>
        <v>3</v>
      </c>
      <c r="DY58" s="897"/>
      <c r="DZ58" s="898">
        <f t="shared" si="63"/>
        <v>3</v>
      </c>
      <c r="EA58" s="897"/>
      <c r="EB58" s="898">
        <f t="shared" si="64"/>
        <v>3</v>
      </c>
      <c r="EC58" s="897"/>
      <c r="ED58" s="898">
        <f t="shared" si="65"/>
        <v>3</v>
      </c>
      <c r="EE58" s="897"/>
      <c r="EF58" s="898">
        <f t="shared" si="66"/>
        <v>3</v>
      </c>
      <c r="EG58" s="897"/>
      <c r="EH58" s="898">
        <f t="shared" si="67"/>
        <v>3</v>
      </c>
      <c r="EI58" s="897"/>
      <c r="EJ58" s="898">
        <f t="shared" si="68"/>
        <v>3</v>
      </c>
      <c r="EK58" s="897"/>
      <c r="EL58" s="898">
        <f t="shared" si="69"/>
        <v>3</v>
      </c>
      <c r="EM58" s="897"/>
      <c r="EN58" s="898">
        <f t="shared" si="70"/>
        <v>3</v>
      </c>
      <c r="EO58" s="897"/>
      <c r="EP58" s="898">
        <f t="shared" si="71"/>
        <v>3</v>
      </c>
      <c r="EQ58" s="897"/>
      <c r="ER58" s="898">
        <f t="shared" si="72"/>
        <v>3</v>
      </c>
      <c r="ES58" s="897"/>
      <c r="ET58" s="898">
        <f t="shared" si="73"/>
        <v>3</v>
      </c>
      <c r="EU58" s="897"/>
      <c r="EV58" s="898">
        <f t="shared" si="74"/>
        <v>3</v>
      </c>
      <c r="EW58" s="897"/>
      <c r="EX58" s="898">
        <f t="shared" si="75"/>
        <v>3</v>
      </c>
      <c r="EY58" s="897"/>
      <c r="EZ58" s="898">
        <f t="shared" si="76"/>
        <v>3</v>
      </c>
      <c r="FA58" s="897"/>
      <c r="FB58" s="898">
        <f t="shared" si="77"/>
        <v>3</v>
      </c>
      <c r="FC58" s="897"/>
      <c r="FD58" s="898">
        <f t="shared" si="78"/>
        <v>3</v>
      </c>
      <c r="FE58" s="897"/>
      <c r="FF58" s="898">
        <f t="shared" si="79"/>
        <v>3</v>
      </c>
      <c r="FG58" s="897"/>
      <c r="FH58" s="898">
        <f t="shared" si="80"/>
        <v>3</v>
      </c>
    </row>
    <row r="59" spans="3:164" ht="16.149999999999999" customHeight="1" thickBot="1" x14ac:dyDescent="0.35">
      <c r="C59" s="700">
        <v>53</v>
      </c>
      <c r="D59" s="299" t="str">
        <f>+'LP-Servicios'!P205</f>
        <v>P. MOVIL-Km Adicional x Piletas(1-2Rigs)</v>
      </c>
      <c r="E59" s="897"/>
      <c r="F59" s="898">
        <f t="shared" si="81"/>
        <v>0</v>
      </c>
      <c r="G59" s="897"/>
      <c r="H59" s="898">
        <f t="shared" si="82"/>
        <v>0</v>
      </c>
      <c r="I59" s="897"/>
      <c r="J59" s="898">
        <f t="shared" si="3"/>
        <v>0</v>
      </c>
      <c r="K59" s="897"/>
      <c r="L59" s="898">
        <f t="shared" si="4"/>
        <v>0</v>
      </c>
      <c r="M59" s="897"/>
      <c r="N59" s="898">
        <f t="shared" si="5"/>
        <v>0</v>
      </c>
      <c r="O59" s="897"/>
      <c r="P59" s="898">
        <f t="shared" si="6"/>
        <v>0</v>
      </c>
      <c r="Q59" s="897"/>
      <c r="R59" s="898">
        <f t="shared" si="7"/>
        <v>0</v>
      </c>
      <c r="S59" s="897"/>
      <c r="T59" s="898">
        <f t="shared" si="8"/>
        <v>0</v>
      </c>
      <c r="U59" s="897"/>
      <c r="V59" s="898">
        <f t="shared" si="9"/>
        <v>0</v>
      </c>
      <c r="W59" s="897"/>
      <c r="X59" s="898">
        <f t="shared" si="10"/>
        <v>0</v>
      </c>
      <c r="Y59" s="897"/>
      <c r="Z59" s="898">
        <f t="shared" si="11"/>
        <v>0</v>
      </c>
      <c r="AA59" s="897"/>
      <c r="AB59" s="898">
        <f t="shared" si="12"/>
        <v>0</v>
      </c>
      <c r="AC59" s="897"/>
      <c r="AD59" s="898">
        <f t="shared" si="13"/>
        <v>0</v>
      </c>
      <c r="AE59" s="897"/>
      <c r="AF59" s="898">
        <f t="shared" si="14"/>
        <v>0</v>
      </c>
      <c r="AG59" s="897"/>
      <c r="AH59" s="898">
        <f t="shared" si="15"/>
        <v>0</v>
      </c>
      <c r="AI59" s="897"/>
      <c r="AJ59" s="898">
        <f t="shared" si="16"/>
        <v>0</v>
      </c>
      <c r="AK59" s="897"/>
      <c r="AL59" s="898">
        <f t="shared" si="17"/>
        <v>0</v>
      </c>
      <c r="AM59" s="897"/>
      <c r="AN59" s="898">
        <f t="shared" si="18"/>
        <v>0</v>
      </c>
      <c r="AO59" s="897"/>
      <c r="AP59" s="898">
        <f t="shared" si="19"/>
        <v>0</v>
      </c>
      <c r="AQ59" s="897"/>
      <c r="AR59" s="898">
        <f t="shared" si="20"/>
        <v>0</v>
      </c>
      <c r="AS59" s="897"/>
      <c r="AT59" s="898">
        <f t="shared" si="21"/>
        <v>0</v>
      </c>
      <c r="AU59" s="897"/>
      <c r="AV59" s="898">
        <f t="shared" si="22"/>
        <v>0</v>
      </c>
      <c r="AW59" s="897"/>
      <c r="AX59" s="898">
        <f t="shared" si="23"/>
        <v>0</v>
      </c>
      <c r="AY59" s="897"/>
      <c r="AZ59" s="898">
        <f t="shared" si="24"/>
        <v>0</v>
      </c>
      <c r="BA59" s="897"/>
      <c r="BB59" s="898">
        <f t="shared" si="25"/>
        <v>0</v>
      </c>
      <c r="BC59" s="897"/>
      <c r="BD59" s="898">
        <f t="shared" si="26"/>
        <v>0</v>
      </c>
      <c r="BE59" s="897"/>
      <c r="BF59" s="898">
        <f t="shared" si="27"/>
        <v>0</v>
      </c>
      <c r="BG59" s="897"/>
      <c r="BH59" s="898">
        <f t="shared" si="28"/>
        <v>0</v>
      </c>
      <c r="BI59" s="897"/>
      <c r="BJ59" s="898">
        <f t="shared" si="29"/>
        <v>0</v>
      </c>
      <c r="BK59" s="897"/>
      <c r="BL59" s="898">
        <f t="shared" si="30"/>
        <v>0</v>
      </c>
      <c r="BM59" s="897"/>
      <c r="BN59" s="898">
        <f t="shared" si="31"/>
        <v>0</v>
      </c>
      <c r="BO59" s="897"/>
      <c r="BP59" s="898">
        <f t="shared" si="32"/>
        <v>0</v>
      </c>
      <c r="BQ59" s="897"/>
      <c r="BR59" s="898">
        <f t="shared" si="33"/>
        <v>0</v>
      </c>
      <c r="BS59" s="897"/>
      <c r="BT59" s="898">
        <f t="shared" si="34"/>
        <v>0</v>
      </c>
      <c r="BU59" s="897"/>
      <c r="BV59" s="898">
        <f t="shared" si="35"/>
        <v>0</v>
      </c>
      <c r="BW59" s="897"/>
      <c r="BX59" s="898">
        <f t="shared" si="36"/>
        <v>0</v>
      </c>
      <c r="BY59" s="897"/>
      <c r="BZ59" s="898">
        <f t="shared" si="37"/>
        <v>0</v>
      </c>
      <c r="CA59" s="897"/>
      <c r="CB59" s="898">
        <f t="shared" si="38"/>
        <v>0</v>
      </c>
      <c r="CC59" s="897"/>
      <c r="CD59" s="898">
        <f t="shared" si="39"/>
        <v>0</v>
      </c>
      <c r="CE59" s="897"/>
      <c r="CF59" s="898">
        <f t="shared" si="40"/>
        <v>0</v>
      </c>
      <c r="CG59" s="897"/>
      <c r="CH59" s="898">
        <f t="shared" si="41"/>
        <v>0</v>
      </c>
      <c r="CI59" s="897"/>
      <c r="CJ59" s="898">
        <f t="shared" si="42"/>
        <v>0</v>
      </c>
      <c r="CK59" s="897"/>
      <c r="CL59" s="898">
        <f t="shared" si="43"/>
        <v>0</v>
      </c>
      <c r="CM59" s="897"/>
      <c r="CN59" s="898">
        <f t="shared" si="44"/>
        <v>0</v>
      </c>
      <c r="CO59" s="897"/>
      <c r="CP59" s="898">
        <f t="shared" si="45"/>
        <v>0</v>
      </c>
      <c r="CQ59" s="897"/>
      <c r="CR59" s="898">
        <f t="shared" si="46"/>
        <v>0</v>
      </c>
      <c r="CS59" s="897"/>
      <c r="CT59" s="898">
        <f t="shared" si="47"/>
        <v>0</v>
      </c>
      <c r="CU59" s="897"/>
      <c r="CV59" s="898">
        <f t="shared" si="48"/>
        <v>0</v>
      </c>
      <c r="CW59" s="897"/>
      <c r="CX59" s="898">
        <f t="shared" si="49"/>
        <v>0</v>
      </c>
      <c r="CY59" s="897"/>
      <c r="CZ59" s="898">
        <f t="shared" si="50"/>
        <v>0</v>
      </c>
      <c r="DA59" s="897"/>
      <c r="DB59" s="898">
        <f t="shared" si="51"/>
        <v>0</v>
      </c>
      <c r="DC59" s="897"/>
      <c r="DD59" s="898">
        <f t="shared" si="52"/>
        <v>0</v>
      </c>
      <c r="DE59" s="897"/>
      <c r="DF59" s="898">
        <f t="shared" si="53"/>
        <v>0</v>
      </c>
      <c r="DG59" s="897"/>
      <c r="DH59" s="898">
        <f t="shared" si="54"/>
        <v>0</v>
      </c>
      <c r="DI59" s="897"/>
      <c r="DJ59" s="898">
        <f t="shared" si="55"/>
        <v>0</v>
      </c>
      <c r="DK59" s="897"/>
      <c r="DL59" s="898">
        <f t="shared" si="56"/>
        <v>0</v>
      </c>
      <c r="DM59" s="897"/>
      <c r="DN59" s="898">
        <f t="shared" si="57"/>
        <v>0</v>
      </c>
      <c r="DO59" s="897"/>
      <c r="DP59" s="898">
        <f t="shared" si="58"/>
        <v>0</v>
      </c>
      <c r="DQ59" s="897"/>
      <c r="DR59" s="898">
        <f t="shared" si="59"/>
        <v>0</v>
      </c>
      <c r="DS59" s="897"/>
      <c r="DT59" s="898">
        <f t="shared" si="60"/>
        <v>0</v>
      </c>
      <c r="DU59" s="897"/>
      <c r="DV59" s="898">
        <f t="shared" si="61"/>
        <v>0</v>
      </c>
      <c r="DW59" s="897"/>
      <c r="DX59" s="898">
        <f t="shared" si="62"/>
        <v>0</v>
      </c>
      <c r="DY59" s="897"/>
      <c r="DZ59" s="898">
        <f t="shared" si="63"/>
        <v>0</v>
      </c>
      <c r="EA59" s="897"/>
      <c r="EB59" s="898">
        <f t="shared" si="64"/>
        <v>0</v>
      </c>
      <c r="EC59" s="897"/>
      <c r="ED59" s="898">
        <f t="shared" si="65"/>
        <v>0</v>
      </c>
      <c r="EE59" s="897"/>
      <c r="EF59" s="898">
        <f t="shared" si="66"/>
        <v>0</v>
      </c>
      <c r="EG59" s="897"/>
      <c r="EH59" s="898">
        <f t="shared" si="67"/>
        <v>0</v>
      </c>
      <c r="EI59" s="897"/>
      <c r="EJ59" s="898">
        <f t="shared" si="68"/>
        <v>0</v>
      </c>
      <c r="EK59" s="897"/>
      <c r="EL59" s="898">
        <f t="shared" si="69"/>
        <v>0</v>
      </c>
      <c r="EM59" s="897"/>
      <c r="EN59" s="898">
        <f t="shared" si="70"/>
        <v>0</v>
      </c>
      <c r="EO59" s="897"/>
      <c r="EP59" s="898">
        <f t="shared" si="71"/>
        <v>0</v>
      </c>
      <c r="EQ59" s="897"/>
      <c r="ER59" s="898">
        <f t="shared" si="72"/>
        <v>0</v>
      </c>
      <c r="ES59" s="897"/>
      <c r="ET59" s="898">
        <f t="shared" si="73"/>
        <v>0</v>
      </c>
      <c r="EU59" s="897"/>
      <c r="EV59" s="898">
        <f t="shared" si="74"/>
        <v>0</v>
      </c>
      <c r="EW59" s="897"/>
      <c r="EX59" s="898">
        <f t="shared" si="75"/>
        <v>0</v>
      </c>
      <c r="EY59" s="897"/>
      <c r="EZ59" s="898">
        <f t="shared" si="76"/>
        <v>0</v>
      </c>
      <c r="FA59" s="897"/>
      <c r="FB59" s="898">
        <f t="shared" si="77"/>
        <v>0</v>
      </c>
      <c r="FC59" s="897"/>
      <c r="FD59" s="898">
        <f t="shared" si="78"/>
        <v>0</v>
      </c>
      <c r="FE59" s="897"/>
      <c r="FF59" s="898">
        <f t="shared" si="79"/>
        <v>0</v>
      </c>
      <c r="FG59" s="897"/>
      <c r="FH59" s="898">
        <f t="shared" si="80"/>
        <v>0</v>
      </c>
    </row>
    <row r="60" spans="3:164" ht="16.149999999999999" customHeight="1" thickBot="1" x14ac:dyDescent="0.35">
      <c r="C60" s="700">
        <v>54</v>
      </c>
      <c r="D60" s="300" t="str">
        <f>+'LP-Servicios'!P206</f>
        <v>P. MOVIL-Luminaria x unidad(1-2Rigs)</v>
      </c>
      <c r="E60" s="897"/>
      <c r="F60" s="898">
        <f t="shared" si="81"/>
        <v>0</v>
      </c>
      <c r="G60" s="897"/>
      <c r="H60" s="898">
        <f t="shared" si="82"/>
        <v>0</v>
      </c>
      <c r="I60" s="897"/>
      <c r="J60" s="898">
        <f t="shared" si="3"/>
        <v>0</v>
      </c>
      <c r="K60" s="897"/>
      <c r="L60" s="898">
        <f t="shared" si="4"/>
        <v>0</v>
      </c>
      <c r="M60" s="897"/>
      <c r="N60" s="898">
        <f t="shared" si="5"/>
        <v>0</v>
      </c>
      <c r="O60" s="897"/>
      <c r="P60" s="898">
        <f t="shared" si="6"/>
        <v>0</v>
      </c>
      <c r="Q60" s="897"/>
      <c r="R60" s="898">
        <f t="shared" si="7"/>
        <v>0</v>
      </c>
      <c r="S60" s="897"/>
      <c r="T60" s="898">
        <f t="shared" si="8"/>
        <v>0</v>
      </c>
      <c r="U60" s="897"/>
      <c r="V60" s="898">
        <f t="shared" si="9"/>
        <v>0</v>
      </c>
      <c r="W60" s="897"/>
      <c r="X60" s="898">
        <f t="shared" si="10"/>
        <v>0</v>
      </c>
      <c r="Y60" s="897"/>
      <c r="Z60" s="898">
        <f t="shared" si="11"/>
        <v>0</v>
      </c>
      <c r="AA60" s="897"/>
      <c r="AB60" s="898">
        <f t="shared" si="12"/>
        <v>0</v>
      </c>
      <c r="AC60" s="897">
        <v>4</v>
      </c>
      <c r="AD60" s="898">
        <f t="shared" si="13"/>
        <v>4</v>
      </c>
      <c r="AE60" s="897">
        <v>4</v>
      </c>
      <c r="AF60" s="898">
        <f t="shared" si="14"/>
        <v>8</v>
      </c>
      <c r="AG60" s="897">
        <v>4</v>
      </c>
      <c r="AH60" s="898">
        <f t="shared" si="15"/>
        <v>12</v>
      </c>
      <c r="AI60" s="897"/>
      <c r="AJ60" s="898">
        <f t="shared" si="16"/>
        <v>12</v>
      </c>
      <c r="AK60" s="897"/>
      <c r="AL60" s="898">
        <f t="shared" si="17"/>
        <v>12</v>
      </c>
      <c r="AM60" s="897"/>
      <c r="AN60" s="898">
        <f t="shared" si="18"/>
        <v>12</v>
      </c>
      <c r="AO60" s="897"/>
      <c r="AP60" s="898">
        <f t="shared" si="19"/>
        <v>12</v>
      </c>
      <c r="AQ60" s="897"/>
      <c r="AR60" s="898">
        <f t="shared" si="20"/>
        <v>12</v>
      </c>
      <c r="AS60" s="897"/>
      <c r="AT60" s="898">
        <f t="shared" si="21"/>
        <v>12</v>
      </c>
      <c r="AU60" s="897"/>
      <c r="AV60" s="898">
        <f t="shared" si="22"/>
        <v>12</v>
      </c>
      <c r="AW60" s="897"/>
      <c r="AX60" s="898">
        <f t="shared" si="23"/>
        <v>12</v>
      </c>
      <c r="AY60" s="897"/>
      <c r="AZ60" s="898">
        <f t="shared" si="24"/>
        <v>12</v>
      </c>
      <c r="BA60" s="897"/>
      <c r="BB60" s="898">
        <f t="shared" si="25"/>
        <v>12</v>
      </c>
      <c r="BC60" s="897"/>
      <c r="BD60" s="898">
        <f t="shared" si="26"/>
        <v>12</v>
      </c>
      <c r="BE60" s="897"/>
      <c r="BF60" s="898">
        <f t="shared" si="27"/>
        <v>12</v>
      </c>
      <c r="BG60" s="897"/>
      <c r="BH60" s="898">
        <f t="shared" si="28"/>
        <v>12</v>
      </c>
      <c r="BI60" s="897"/>
      <c r="BJ60" s="898">
        <f t="shared" si="29"/>
        <v>12</v>
      </c>
      <c r="BK60" s="897"/>
      <c r="BL60" s="898">
        <f t="shared" si="30"/>
        <v>12</v>
      </c>
      <c r="BM60" s="897"/>
      <c r="BN60" s="898">
        <f t="shared" si="31"/>
        <v>12</v>
      </c>
      <c r="BO60" s="897"/>
      <c r="BP60" s="898">
        <f t="shared" si="32"/>
        <v>12</v>
      </c>
      <c r="BQ60" s="897"/>
      <c r="BR60" s="898">
        <f t="shared" si="33"/>
        <v>12</v>
      </c>
      <c r="BS60" s="897"/>
      <c r="BT60" s="898">
        <f t="shared" si="34"/>
        <v>12</v>
      </c>
      <c r="BU60" s="897"/>
      <c r="BV60" s="898">
        <f t="shared" si="35"/>
        <v>12</v>
      </c>
      <c r="BW60" s="897"/>
      <c r="BX60" s="898">
        <f t="shared" si="36"/>
        <v>12</v>
      </c>
      <c r="BY60" s="897"/>
      <c r="BZ60" s="898">
        <f t="shared" si="37"/>
        <v>12</v>
      </c>
      <c r="CA60" s="897"/>
      <c r="CB60" s="898">
        <f t="shared" si="38"/>
        <v>12</v>
      </c>
      <c r="CC60" s="897"/>
      <c r="CD60" s="898">
        <f t="shared" si="39"/>
        <v>12</v>
      </c>
      <c r="CE60" s="897"/>
      <c r="CF60" s="898">
        <f t="shared" si="40"/>
        <v>12</v>
      </c>
      <c r="CG60" s="897"/>
      <c r="CH60" s="898">
        <f t="shared" si="41"/>
        <v>12</v>
      </c>
      <c r="CI60" s="897"/>
      <c r="CJ60" s="898">
        <f t="shared" si="42"/>
        <v>12</v>
      </c>
      <c r="CK60" s="897"/>
      <c r="CL60" s="898">
        <f t="shared" si="43"/>
        <v>12</v>
      </c>
      <c r="CM60" s="897"/>
      <c r="CN60" s="898">
        <f t="shared" si="44"/>
        <v>12</v>
      </c>
      <c r="CO60" s="897"/>
      <c r="CP60" s="898">
        <f t="shared" si="45"/>
        <v>12</v>
      </c>
      <c r="CQ60" s="897"/>
      <c r="CR60" s="898">
        <f t="shared" si="46"/>
        <v>12</v>
      </c>
      <c r="CS60" s="897"/>
      <c r="CT60" s="898">
        <f t="shared" si="47"/>
        <v>12</v>
      </c>
      <c r="CU60" s="897"/>
      <c r="CV60" s="898">
        <f t="shared" si="48"/>
        <v>12</v>
      </c>
      <c r="CW60" s="897"/>
      <c r="CX60" s="898">
        <f t="shared" si="49"/>
        <v>12</v>
      </c>
      <c r="CY60" s="897"/>
      <c r="CZ60" s="898">
        <f t="shared" si="50"/>
        <v>12</v>
      </c>
      <c r="DA60" s="897"/>
      <c r="DB60" s="898">
        <f t="shared" si="51"/>
        <v>12</v>
      </c>
      <c r="DC60" s="897"/>
      <c r="DD60" s="898">
        <f t="shared" si="52"/>
        <v>12</v>
      </c>
      <c r="DE60" s="897"/>
      <c r="DF60" s="898">
        <f t="shared" si="53"/>
        <v>12</v>
      </c>
      <c r="DG60" s="897"/>
      <c r="DH60" s="898">
        <f t="shared" si="54"/>
        <v>12</v>
      </c>
      <c r="DI60" s="897"/>
      <c r="DJ60" s="898">
        <f t="shared" si="55"/>
        <v>12</v>
      </c>
      <c r="DK60" s="897"/>
      <c r="DL60" s="898">
        <f t="shared" si="56"/>
        <v>12</v>
      </c>
      <c r="DM60" s="897"/>
      <c r="DN60" s="898">
        <f t="shared" si="57"/>
        <v>12</v>
      </c>
      <c r="DO60" s="897"/>
      <c r="DP60" s="898">
        <f t="shared" si="58"/>
        <v>12</v>
      </c>
      <c r="DQ60" s="897"/>
      <c r="DR60" s="898">
        <f t="shared" si="59"/>
        <v>12</v>
      </c>
      <c r="DS60" s="897"/>
      <c r="DT60" s="898">
        <f t="shared" si="60"/>
        <v>12</v>
      </c>
      <c r="DU60" s="897"/>
      <c r="DV60" s="898">
        <f t="shared" si="61"/>
        <v>12</v>
      </c>
      <c r="DW60" s="897"/>
      <c r="DX60" s="898">
        <f t="shared" si="62"/>
        <v>12</v>
      </c>
      <c r="DY60" s="897"/>
      <c r="DZ60" s="898">
        <f t="shared" si="63"/>
        <v>12</v>
      </c>
      <c r="EA60" s="897"/>
      <c r="EB60" s="898">
        <f t="shared" si="64"/>
        <v>12</v>
      </c>
      <c r="EC60" s="897"/>
      <c r="ED60" s="898">
        <f t="shared" si="65"/>
        <v>12</v>
      </c>
      <c r="EE60" s="897"/>
      <c r="EF60" s="898">
        <f t="shared" si="66"/>
        <v>12</v>
      </c>
      <c r="EG60" s="897"/>
      <c r="EH60" s="898">
        <f t="shared" si="67"/>
        <v>12</v>
      </c>
      <c r="EI60" s="897"/>
      <c r="EJ60" s="898">
        <f t="shared" si="68"/>
        <v>12</v>
      </c>
      <c r="EK60" s="897"/>
      <c r="EL60" s="898">
        <f t="shared" si="69"/>
        <v>12</v>
      </c>
      <c r="EM60" s="897"/>
      <c r="EN60" s="898">
        <f t="shared" si="70"/>
        <v>12</v>
      </c>
      <c r="EO60" s="897"/>
      <c r="EP60" s="898">
        <f t="shared" si="71"/>
        <v>12</v>
      </c>
      <c r="EQ60" s="897"/>
      <c r="ER60" s="898">
        <f t="shared" si="72"/>
        <v>12</v>
      </c>
      <c r="ES60" s="897"/>
      <c r="ET60" s="898">
        <f t="shared" si="73"/>
        <v>12</v>
      </c>
      <c r="EU60" s="897"/>
      <c r="EV60" s="898">
        <f t="shared" si="74"/>
        <v>12</v>
      </c>
      <c r="EW60" s="897"/>
      <c r="EX60" s="898">
        <f t="shared" si="75"/>
        <v>12</v>
      </c>
      <c r="EY60" s="897"/>
      <c r="EZ60" s="898">
        <f t="shared" si="76"/>
        <v>12</v>
      </c>
      <c r="FA60" s="897"/>
      <c r="FB60" s="898">
        <f t="shared" si="77"/>
        <v>12</v>
      </c>
      <c r="FC60" s="897"/>
      <c r="FD60" s="898">
        <f t="shared" si="78"/>
        <v>12</v>
      </c>
      <c r="FE60" s="897"/>
      <c r="FF60" s="898">
        <f t="shared" si="79"/>
        <v>12</v>
      </c>
      <c r="FG60" s="897"/>
      <c r="FH60" s="898">
        <f t="shared" si="80"/>
        <v>12</v>
      </c>
    </row>
    <row r="61" spans="3:164" ht="16.149999999999999" customHeight="1" thickBot="1" x14ac:dyDescent="0.35">
      <c r="C61" s="700">
        <v>55</v>
      </c>
      <c r="D61" s="299" t="str">
        <f>+'LP-Servicios'!P207</f>
        <v>P. MOVIL-Mov/Des Generador Bs-Yc(1-2Rigs</v>
      </c>
      <c r="E61" s="897"/>
      <c r="F61" s="898">
        <f t="shared" si="81"/>
        <v>0</v>
      </c>
      <c r="G61" s="897"/>
      <c r="H61" s="898">
        <f t="shared" si="82"/>
        <v>0</v>
      </c>
      <c r="I61" s="897"/>
      <c r="J61" s="898">
        <f t="shared" si="3"/>
        <v>0</v>
      </c>
      <c r="K61" s="897"/>
      <c r="L61" s="898">
        <f t="shared" si="4"/>
        <v>0</v>
      </c>
      <c r="M61" s="897"/>
      <c r="N61" s="898">
        <f t="shared" si="5"/>
        <v>0</v>
      </c>
      <c r="O61" s="897"/>
      <c r="P61" s="898">
        <f t="shared" si="6"/>
        <v>0</v>
      </c>
      <c r="Q61" s="897"/>
      <c r="R61" s="898">
        <f t="shared" si="7"/>
        <v>0</v>
      </c>
      <c r="S61" s="897"/>
      <c r="T61" s="898">
        <f t="shared" si="8"/>
        <v>0</v>
      </c>
      <c r="U61" s="897"/>
      <c r="V61" s="898">
        <f t="shared" si="9"/>
        <v>0</v>
      </c>
      <c r="W61" s="897"/>
      <c r="X61" s="898">
        <f t="shared" si="10"/>
        <v>0</v>
      </c>
      <c r="Y61" s="897"/>
      <c r="Z61" s="898">
        <f t="shared" si="11"/>
        <v>0</v>
      </c>
      <c r="AA61" s="897"/>
      <c r="AB61" s="898">
        <f t="shared" si="12"/>
        <v>0</v>
      </c>
      <c r="AC61" s="897"/>
      <c r="AD61" s="898">
        <f t="shared" si="13"/>
        <v>0</v>
      </c>
      <c r="AE61" s="897"/>
      <c r="AF61" s="898">
        <f t="shared" si="14"/>
        <v>0</v>
      </c>
      <c r="AG61" s="897"/>
      <c r="AH61" s="898">
        <f t="shared" si="15"/>
        <v>0</v>
      </c>
      <c r="AI61" s="897"/>
      <c r="AJ61" s="898">
        <f t="shared" si="16"/>
        <v>0</v>
      </c>
      <c r="AK61" s="897"/>
      <c r="AL61" s="898">
        <f t="shared" si="17"/>
        <v>0</v>
      </c>
      <c r="AM61" s="897"/>
      <c r="AN61" s="898">
        <f t="shared" si="18"/>
        <v>0</v>
      </c>
      <c r="AO61" s="897"/>
      <c r="AP61" s="898">
        <f t="shared" si="19"/>
        <v>0</v>
      </c>
      <c r="AQ61" s="897"/>
      <c r="AR61" s="898">
        <f t="shared" si="20"/>
        <v>0</v>
      </c>
      <c r="AS61" s="897"/>
      <c r="AT61" s="898">
        <f t="shared" si="21"/>
        <v>0</v>
      </c>
      <c r="AU61" s="897"/>
      <c r="AV61" s="898">
        <f t="shared" si="22"/>
        <v>0</v>
      </c>
      <c r="AW61" s="897"/>
      <c r="AX61" s="898">
        <f t="shared" si="23"/>
        <v>0</v>
      </c>
      <c r="AY61" s="897"/>
      <c r="AZ61" s="898">
        <f t="shared" si="24"/>
        <v>0</v>
      </c>
      <c r="BA61" s="897"/>
      <c r="BB61" s="898">
        <f t="shared" si="25"/>
        <v>0</v>
      </c>
      <c r="BC61" s="897"/>
      <c r="BD61" s="898">
        <f t="shared" si="26"/>
        <v>0</v>
      </c>
      <c r="BE61" s="897"/>
      <c r="BF61" s="898">
        <f t="shared" si="27"/>
        <v>0</v>
      </c>
      <c r="BG61" s="897"/>
      <c r="BH61" s="898">
        <f t="shared" si="28"/>
        <v>0</v>
      </c>
      <c r="BI61" s="897"/>
      <c r="BJ61" s="898">
        <f t="shared" si="29"/>
        <v>0</v>
      </c>
      <c r="BK61" s="897"/>
      <c r="BL61" s="898">
        <f t="shared" si="30"/>
        <v>0</v>
      </c>
      <c r="BM61" s="897"/>
      <c r="BN61" s="898">
        <f t="shared" si="31"/>
        <v>0</v>
      </c>
      <c r="BO61" s="897"/>
      <c r="BP61" s="898">
        <f t="shared" si="32"/>
        <v>0</v>
      </c>
      <c r="BQ61" s="897"/>
      <c r="BR61" s="898">
        <f t="shared" si="33"/>
        <v>0</v>
      </c>
      <c r="BS61" s="897"/>
      <c r="BT61" s="898">
        <f t="shared" si="34"/>
        <v>0</v>
      </c>
      <c r="BU61" s="897"/>
      <c r="BV61" s="898">
        <f t="shared" si="35"/>
        <v>0</v>
      </c>
      <c r="BW61" s="897"/>
      <c r="BX61" s="898">
        <f t="shared" si="36"/>
        <v>0</v>
      </c>
      <c r="BY61" s="897"/>
      <c r="BZ61" s="898">
        <f t="shared" si="37"/>
        <v>0</v>
      </c>
      <c r="CA61" s="897"/>
      <c r="CB61" s="898">
        <f t="shared" si="38"/>
        <v>0</v>
      </c>
      <c r="CC61" s="897"/>
      <c r="CD61" s="898">
        <f t="shared" si="39"/>
        <v>0</v>
      </c>
      <c r="CE61" s="897"/>
      <c r="CF61" s="898">
        <f t="shared" si="40"/>
        <v>0</v>
      </c>
      <c r="CG61" s="897"/>
      <c r="CH61" s="898">
        <f t="shared" si="41"/>
        <v>0</v>
      </c>
      <c r="CI61" s="897"/>
      <c r="CJ61" s="898">
        <f t="shared" si="42"/>
        <v>0</v>
      </c>
      <c r="CK61" s="897"/>
      <c r="CL61" s="898">
        <f t="shared" si="43"/>
        <v>0</v>
      </c>
      <c r="CM61" s="897"/>
      <c r="CN61" s="898">
        <f t="shared" si="44"/>
        <v>0</v>
      </c>
      <c r="CO61" s="897"/>
      <c r="CP61" s="898">
        <f t="shared" si="45"/>
        <v>0</v>
      </c>
      <c r="CQ61" s="897"/>
      <c r="CR61" s="898">
        <f t="shared" si="46"/>
        <v>0</v>
      </c>
      <c r="CS61" s="897"/>
      <c r="CT61" s="898">
        <f t="shared" si="47"/>
        <v>0</v>
      </c>
      <c r="CU61" s="897"/>
      <c r="CV61" s="898">
        <f t="shared" si="48"/>
        <v>0</v>
      </c>
      <c r="CW61" s="897"/>
      <c r="CX61" s="898">
        <f t="shared" si="49"/>
        <v>0</v>
      </c>
      <c r="CY61" s="897"/>
      <c r="CZ61" s="898">
        <f t="shared" si="50"/>
        <v>0</v>
      </c>
      <c r="DA61" s="897"/>
      <c r="DB61" s="898">
        <f t="shared" si="51"/>
        <v>0</v>
      </c>
      <c r="DC61" s="897"/>
      <c r="DD61" s="898">
        <f t="shared" si="52"/>
        <v>0</v>
      </c>
      <c r="DE61" s="897"/>
      <c r="DF61" s="898">
        <f t="shared" si="53"/>
        <v>0</v>
      </c>
      <c r="DG61" s="897"/>
      <c r="DH61" s="898">
        <f t="shared" si="54"/>
        <v>0</v>
      </c>
      <c r="DI61" s="897"/>
      <c r="DJ61" s="898">
        <f t="shared" si="55"/>
        <v>0</v>
      </c>
      <c r="DK61" s="897"/>
      <c r="DL61" s="898">
        <f t="shared" si="56"/>
        <v>0</v>
      </c>
      <c r="DM61" s="897"/>
      <c r="DN61" s="898">
        <f t="shared" si="57"/>
        <v>0</v>
      </c>
      <c r="DO61" s="897"/>
      <c r="DP61" s="898">
        <f t="shared" si="58"/>
        <v>0</v>
      </c>
      <c r="DQ61" s="897"/>
      <c r="DR61" s="898">
        <f t="shared" si="59"/>
        <v>0</v>
      </c>
      <c r="DS61" s="897"/>
      <c r="DT61" s="898">
        <f t="shared" si="60"/>
        <v>0</v>
      </c>
      <c r="DU61" s="897"/>
      <c r="DV61" s="898">
        <f t="shared" si="61"/>
        <v>0</v>
      </c>
      <c r="DW61" s="897"/>
      <c r="DX61" s="898">
        <f t="shared" si="62"/>
        <v>0</v>
      </c>
      <c r="DY61" s="897"/>
      <c r="DZ61" s="898">
        <f t="shared" si="63"/>
        <v>0</v>
      </c>
      <c r="EA61" s="897"/>
      <c r="EB61" s="898">
        <f t="shared" si="64"/>
        <v>0</v>
      </c>
      <c r="EC61" s="897"/>
      <c r="ED61" s="898">
        <f t="shared" si="65"/>
        <v>0</v>
      </c>
      <c r="EE61" s="897"/>
      <c r="EF61" s="898">
        <f t="shared" si="66"/>
        <v>0</v>
      </c>
      <c r="EG61" s="897"/>
      <c r="EH61" s="898">
        <f t="shared" si="67"/>
        <v>0</v>
      </c>
      <c r="EI61" s="897"/>
      <c r="EJ61" s="898">
        <f t="shared" si="68"/>
        <v>0</v>
      </c>
      <c r="EK61" s="897"/>
      <c r="EL61" s="898">
        <f t="shared" si="69"/>
        <v>0</v>
      </c>
      <c r="EM61" s="897"/>
      <c r="EN61" s="898">
        <f t="shared" si="70"/>
        <v>0</v>
      </c>
      <c r="EO61" s="897"/>
      <c r="EP61" s="898">
        <f t="shared" si="71"/>
        <v>0</v>
      </c>
      <c r="EQ61" s="897"/>
      <c r="ER61" s="898">
        <f t="shared" si="72"/>
        <v>0</v>
      </c>
      <c r="ES61" s="897"/>
      <c r="ET61" s="898">
        <f t="shared" si="73"/>
        <v>0</v>
      </c>
      <c r="EU61" s="897"/>
      <c r="EV61" s="898">
        <f t="shared" si="74"/>
        <v>0</v>
      </c>
      <c r="EW61" s="897"/>
      <c r="EX61" s="898">
        <f t="shared" si="75"/>
        <v>0</v>
      </c>
      <c r="EY61" s="897"/>
      <c r="EZ61" s="898">
        <f t="shared" si="76"/>
        <v>0</v>
      </c>
      <c r="FA61" s="897"/>
      <c r="FB61" s="898">
        <f t="shared" si="77"/>
        <v>0</v>
      </c>
      <c r="FC61" s="897"/>
      <c r="FD61" s="898">
        <f t="shared" si="78"/>
        <v>0</v>
      </c>
      <c r="FE61" s="897"/>
      <c r="FF61" s="898">
        <f t="shared" si="79"/>
        <v>0</v>
      </c>
      <c r="FG61" s="897"/>
      <c r="FH61" s="898">
        <f t="shared" si="80"/>
        <v>0</v>
      </c>
    </row>
    <row r="62" spans="3:164" ht="16.149999999999999" customHeight="1" thickBot="1" x14ac:dyDescent="0.35">
      <c r="C62" s="700">
        <v>56</v>
      </c>
      <c r="D62" s="300" t="str">
        <f>+'LP-Servicios'!P208</f>
        <v>P. MOVIL-Mov/Des Luminaria Bs-Yc(1-2Rigs</v>
      </c>
      <c r="E62" s="897"/>
      <c r="F62" s="898">
        <f t="shared" si="81"/>
        <v>0</v>
      </c>
      <c r="G62" s="897"/>
      <c r="H62" s="898">
        <f t="shared" si="82"/>
        <v>0</v>
      </c>
      <c r="I62" s="897"/>
      <c r="J62" s="898">
        <f t="shared" si="3"/>
        <v>0</v>
      </c>
      <c r="K62" s="897"/>
      <c r="L62" s="898">
        <f t="shared" si="4"/>
        <v>0</v>
      </c>
      <c r="M62" s="897"/>
      <c r="N62" s="898">
        <f t="shared" si="5"/>
        <v>0</v>
      </c>
      <c r="O62" s="897"/>
      <c r="P62" s="898">
        <f t="shared" si="6"/>
        <v>0</v>
      </c>
      <c r="Q62" s="897"/>
      <c r="R62" s="898">
        <f t="shared" si="7"/>
        <v>0</v>
      </c>
      <c r="S62" s="897"/>
      <c r="T62" s="898">
        <f t="shared" si="8"/>
        <v>0</v>
      </c>
      <c r="U62" s="897"/>
      <c r="V62" s="898">
        <f t="shared" si="9"/>
        <v>0</v>
      </c>
      <c r="W62" s="897"/>
      <c r="X62" s="898">
        <f t="shared" si="10"/>
        <v>0</v>
      </c>
      <c r="Y62" s="897"/>
      <c r="Z62" s="898">
        <f t="shared" si="11"/>
        <v>0</v>
      </c>
      <c r="AA62" s="897"/>
      <c r="AB62" s="898">
        <f t="shared" si="12"/>
        <v>0</v>
      </c>
      <c r="AC62" s="897"/>
      <c r="AD62" s="898">
        <f t="shared" si="13"/>
        <v>0</v>
      </c>
      <c r="AE62" s="897"/>
      <c r="AF62" s="898">
        <f t="shared" si="14"/>
        <v>0</v>
      </c>
      <c r="AG62" s="897"/>
      <c r="AH62" s="898">
        <f t="shared" si="15"/>
        <v>0</v>
      </c>
      <c r="AI62" s="897"/>
      <c r="AJ62" s="898">
        <f t="shared" si="16"/>
        <v>0</v>
      </c>
      <c r="AK62" s="897"/>
      <c r="AL62" s="898">
        <f t="shared" si="17"/>
        <v>0</v>
      </c>
      <c r="AM62" s="897"/>
      <c r="AN62" s="898">
        <f t="shared" si="18"/>
        <v>0</v>
      </c>
      <c r="AO62" s="897"/>
      <c r="AP62" s="898">
        <f t="shared" si="19"/>
        <v>0</v>
      </c>
      <c r="AQ62" s="897"/>
      <c r="AR62" s="898">
        <f t="shared" si="20"/>
        <v>0</v>
      </c>
      <c r="AS62" s="897"/>
      <c r="AT62" s="898">
        <f t="shared" si="21"/>
        <v>0</v>
      </c>
      <c r="AU62" s="897"/>
      <c r="AV62" s="898">
        <f t="shared" si="22"/>
        <v>0</v>
      </c>
      <c r="AW62" s="897"/>
      <c r="AX62" s="898">
        <f t="shared" si="23"/>
        <v>0</v>
      </c>
      <c r="AY62" s="897"/>
      <c r="AZ62" s="898">
        <f t="shared" si="24"/>
        <v>0</v>
      </c>
      <c r="BA62" s="897"/>
      <c r="BB62" s="898">
        <f t="shared" si="25"/>
        <v>0</v>
      </c>
      <c r="BC62" s="897"/>
      <c r="BD62" s="898">
        <f t="shared" si="26"/>
        <v>0</v>
      </c>
      <c r="BE62" s="897"/>
      <c r="BF62" s="898">
        <f t="shared" si="27"/>
        <v>0</v>
      </c>
      <c r="BG62" s="897"/>
      <c r="BH62" s="898">
        <f t="shared" si="28"/>
        <v>0</v>
      </c>
      <c r="BI62" s="897"/>
      <c r="BJ62" s="898">
        <f t="shared" si="29"/>
        <v>0</v>
      </c>
      <c r="BK62" s="897"/>
      <c r="BL62" s="898">
        <f t="shared" si="30"/>
        <v>0</v>
      </c>
      <c r="BM62" s="897"/>
      <c r="BN62" s="898">
        <f t="shared" si="31"/>
        <v>0</v>
      </c>
      <c r="BO62" s="897"/>
      <c r="BP62" s="898">
        <f t="shared" si="32"/>
        <v>0</v>
      </c>
      <c r="BQ62" s="897"/>
      <c r="BR62" s="898">
        <f t="shared" si="33"/>
        <v>0</v>
      </c>
      <c r="BS62" s="897"/>
      <c r="BT62" s="898">
        <f t="shared" si="34"/>
        <v>0</v>
      </c>
      <c r="BU62" s="897"/>
      <c r="BV62" s="898">
        <f t="shared" si="35"/>
        <v>0</v>
      </c>
      <c r="BW62" s="897"/>
      <c r="BX62" s="898">
        <f t="shared" si="36"/>
        <v>0</v>
      </c>
      <c r="BY62" s="897"/>
      <c r="BZ62" s="898">
        <f t="shared" si="37"/>
        <v>0</v>
      </c>
      <c r="CA62" s="897"/>
      <c r="CB62" s="898">
        <f t="shared" si="38"/>
        <v>0</v>
      </c>
      <c r="CC62" s="897"/>
      <c r="CD62" s="898">
        <f t="shared" si="39"/>
        <v>0</v>
      </c>
      <c r="CE62" s="897"/>
      <c r="CF62" s="898">
        <f t="shared" si="40"/>
        <v>0</v>
      </c>
      <c r="CG62" s="897"/>
      <c r="CH62" s="898">
        <f t="shared" si="41"/>
        <v>0</v>
      </c>
      <c r="CI62" s="897"/>
      <c r="CJ62" s="898">
        <f t="shared" si="42"/>
        <v>0</v>
      </c>
      <c r="CK62" s="897"/>
      <c r="CL62" s="898">
        <f t="shared" si="43"/>
        <v>0</v>
      </c>
      <c r="CM62" s="897"/>
      <c r="CN62" s="898">
        <f t="shared" si="44"/>
        <v>0</v>
      </c>
      <c r="CO62" s="897"/>
      <c r="CP62" s="898">
        <f t="shared" si="45"/>
        <v>0</v>
      </c>
      <c r="CQ62" s="897"/>
      <c r="CR62" s="898">
        <f t="shared" si="46"/>
        <v>0</v>
      </c>
      <c r="CS62" s="897"/>
      <c r="CT62" s="898">
        <f t="shared" si="47"/>
        <v>0</v>
      </c>
      <c r="CU62" s="897"/>
      <c r="CV62" s="898">
        <f t="shared" si="48"/>
        <v>0</v>
      </c>
      <c r="CW62" s="897"/>
      <c r="CX62" s="898">
        <f t="shared" si="49"/>
        <v>0</v>
      </c>
      <c r="CY62" s="897"/>
      <c r="CZ62" s="898">
        <f t="shared" si="50"/>
        <v>0</v>
      </c>
      <c r="DA62" s="897"/>
      <c r="DB62" s="898">
        <f t="shared" si="51"/>
        <v>0</v>
      </c>
      <c r="DC62" s="897"/>
      <c r="DD62" s="898">
        <f t="shared" si="52"/>
        <v>0</v>
      </c>
      <c r="DE62" s="897"/>
      <c r="DF62" s="898">
        <f t="shared" si="53"/>
        <v>0</v>
      </c>
      <c r="DG62" s="897"/>
      <c r="DH62" s="898">
        <f t="shared" si="54"/>
        <v>0</v>
      </c>
      <c r="DI62" s="897"/>
      <c r="DJ62" s="898">
        <f t="shared" si="55"/>
        <v>0</v>
      </c>
      <c r="DK62" s="897"/>
      <c r="DL62" s="898">
        <f t="shared" si="56"/>
        <v>0</v>
      </c>
      <c r="DM62" s="897"/>
      <c r="DN62" s="898">
        <f t="shared" si="57"/>
        <v>0</v>
      </c>
      <c r="DO62" s="897"/>
      <c r="DP62" s="898">
        <f t="shared" si="58"/>
        <v>0</v>
      </c>
      <c r="DQ62" s="897"/>
      <c r="DR62" s="898">
        <f t="shared" si="59"/>
        <v>0</v>
      </c>
      <c r="DS62" s="897"/>
      <c r="DT62" s="898">
        <f t="shared" si="60"/>
        <v>0</v>
      </c>
      <c r="DU62" s="897"/>
      <c r="DV62" s="898">
        <f t="shared" si="61"/>
        <v>0</v>
      </c>
      <c r="DW62" s="897"/>
      <c r="DX62" s="898">
        <f t="shared" si="62"/>
        <v>0</v>
      </c>
      <c r="DY62" s="897"/>
      <c r="DZ62" s="898">
        <f t="shared" si="63"/>
        <v>0</v>
      </c>
      <c r="EA62" s="897"/>
      <c r="EB62" s="898">
        <f t="shared" si="64"/>
        <v>0</v>
      </c>
      <c r="EC62" s="897"/>
      <c r="ED62" s="898">
        <f t="shared" si="65"/>
        <v>0</v>
      </c>
      <c r="EE62" s="897"/>
      <c r="EF62" s="898">
        <f t="shared" si="66"/>
        <v>0</v>
      </c>
      <c r="EG62" s="897"/>
      <c r="EH62" s="898">
        <f t="shared" si="67"/>
        <v>0</v>
      </c>
      <c r="EI62" s="897"/>
      <c r="EJ62" s="898">
        <f t="shared" si="68"/>
        <v>0</v>
      </c>
      <c r="EK62" s="897"/>
      <c r="EL62" s="898">
        <f t="shared" si="69"/>
        <v>0</v>
      </c>
      <c r="EM62" s="897"/>
      <c r="EN62" s="898">
        <f t="shared" si="70"/>
        <v>0</v>
      </c>
      <c r="EO62" s="897"/>
      <c r="EP62" s="898">
        <f t="shared" si="71"/>
        <v>0</v>
      </c>
      <c r="EQ62" s="897"/>
      <c r="ER62" s="898">
        <f t="shared" si="72"/>
        <v>0</v>
      </c>
      <c r="ES62" s="897"/>
      <c r="ET62" s="898">
        <f t="shared" si="73"/>
        <v>0</v>
      </c>
      <c r="EU62" s="897"/>
      <c r="EV62" s="898">
        <f t="shared" si="74"/>
        <v>0</v>
      </c>
      <c r="EW62" s="897"/>
      <c r="EX62" s="898">
        <f t="shared" si="75"/>
        <v>0</v>
      </c>
      <c r="EY62" s="897"/>
      <c r="EZ62" s="898">
        <f t="shared" si="76"/>
        <v>0</v>
      </c>
      <c r="FA62" s="897"/>
      <c r="FB62" s="898">
        <f t="shared" si="77"/>
        <v>0</v>
      </c>
      <c r="FC62" s="897"/>
      <c r="FD62" s="898">
        <f t="shared" si="78"/>
        <v>0</v>
      </c>
      <c r="FE62" s="897"/>
      <c r="FF62" s="898">
        <f t="shared" si="79"/>
        <v>0</v>
      </c>
      <c r="FG62" s="897"/>
      <c r="FH62" s="898">
        <f t="shared" si="80"/>
        <v>0</v>
      </c>
    </row>
    <row r="63" spans="3:164" ht="16.149999999999999" customHeight="1" thickBot="1" x14ac:dyDescent="0.35">
      <c r="C63" s="700">
        <v>57</v>
      </c>
      <c r="D63" s="299" t="str">
        <f>+'LP-Servicios'!P209</f>
        <v>P. MOVIL-Mov/DesmXPilet Bas-Yc(1-2Rigs)</v>
      </c>
      <c r="E63" s="897"/>
      <c r="F63" s="898">
        <f t="shared" si="81"/>
        <v>0</v>
      </c>
      <c r="G63" s="897"/>
      <c r="H63" s="898">
        <f t="shared" si="82"/>
        <v>0</v>
      </c>
      <c r="I63" s="897"/>
      <c r="J63" s="898">
        <f t="shared" si="3"/>
        <v>0</v>
      </c>
      <c r="K63" s="897"/>
      <c r="L63" s="898">
        <f t="shared" si="4"/>
        <v>0</v>
      </c>
      <c r="M63" s="897"/>
      <c r="N63" s="898">
        <f t="shared" si="5"/>
        <v>0</v>
      </c>
      <c r="O63" s="897"/>
      <c r="P63" s="898">
        <f t="shared" si="6"/>
        <v>0</v>
      </c>
      <c r="Q63" s="897"/>
      <c r="R63" s="898">
        <f t="shared" si="7"/>
        <v>0</v>
      </c>
      <c r="S63" s="897"/>
      <c r="T63" s="898">
        <f t="shared" si="8"/>
        <v>0</v>
      </c>
      <c r="U63" s="897"/>
      <c r="V63" s="898">
        <f t="shared" si="9"/>
        <v>0</v>
      </c>
      <c r="W63" s="897"/>
      <c r="X63" s="898">
        <f t="shared" si="10"/>
        <v>0</v>
      </c>
      <c r="Y63" s="897"/>
      <c r="Z63" s="898">
        <f t="shared" si="11"/>
        <v>0</v>
      </c>
      <c r="AA63" s="897"/>
      <c r="AB63" s="898">
        <f t="shared" si="12"/>
        <v>0</v>
      </c>
      <c r="AC63" s="897"/>
      <c r="AD63" s="898">
        <f t="shared" si="13"/>
        <v>0</v>
      </c>
      <c r="AE63" s="897"/>
      <c r="AF63" s="898">
        <f t="shared" si="14"/>
        <v>0</v>
      </c>
      <c r="AG63" s="897"/>
      <c r="AH63" s="898">
        <f t="shared" si="15"/>
        <v>0</v>
      </c>
      <c r="AI63" s="897"/>
      <c r="AJ63" s="898">
        <f t="shared" si="16"/>
        <v>0</v>
      </c>
      <c r="AK63" s="897"/>
      <c r="AL63" s="898">
        <f t="shared" si="17"/>
        <v>0</v>
      </c>
      <c r="AM63" s="897"/>
      <c r="AN63" s="898">
        <f t="shared" si="18"/>
        <v>0</v>
      </c>
      <c r="AO63" s="897"/>
      <c r="AP63" s="898">
        <f t="shared" si="19"/>
        <v>0</v>
      </c>
      <c r="AQ63" s="897"/>
      <c r="AR63" s="898">
        <f t="shared" si="20"/>
        <v>0</v>
      </c>
      <c r="AS63" s="897"/>
      <c r="AT63" s="898">
        <f t="shared" si="21"/>
        <v>0</v>
      </c>
      <c r="AU63" s="897"/>
      <c r="AV63" s="898">
        <f t="shared" si="22"/>
        <v>0</v>
      </c>
      <c r="AW63" s="897"/>
      <c r="AX63" s="898">
        <f t="shared" si="23"/>
        <v>0</v>
      </c>
      <c r="AY63" s="897"/>
      <c r="AZ63" s="898">
        <f t="shared" si="24"/>
        <v>0</v>
      </c>
      <c r="BA63" s="897"/>
      <c r="BB63" s="898">
        <f t="shared" si="25"/>
        <v>0</v>
      </c>
      <c r="BC63" s="897"/>
      <c r="BD63" s="898">
        <f t="shared" si="26"/>
        <v>0</v>
      </c>
      <c r="BE63" s="897"/>
      <c r="BF63" s="898">
        <f t="shared" si="27"/>
        <v>0</v>
      </c>
      <c r="BG63" s="897"/>
      <c r="BH63" s="898">
        <f t="shared" si="28"/>
        <v>0</v>
      </c>
      <c r="BI63" s="897"/>
      <c r="BJ63" s="898">
        <f t="shared" si="29"/>
        <v>0</v>
      </c>
      <c r="BK63" s="897"/>
      <c r="BL63" s="898">
        <f t="shared" si="30"/>
        <v>0</v>
      </c>
      <c r="BM63" s="897"/>
      <c r="BN63" s="898">
        <f t="shared" si="31"/>
        <v>0</v>
      </c>
      <c r="BO63" s="897"/>
      <c r="BP63" s="898">
        <f t="shared" si="32"/>
        <v>0</v>
      </c>
      <c r="BQ63" s="897"/>
      <c r="BR63" s="898">
        <f t="shared" si="33"/>
        <v>0</v>
      </c>
      <c r="BS63" s="897"/>
      <c r="BT63" s="898">
        <f t="shared" si="34"/>
        <v>0</v>
      </c>
      <c r="BU63" s="897"/>
      <c r="BV63" s="898">
        <f t="shared" si="35"/>
        <v>0</v>
      </c>
      <c r="BW63" s="897"/>
      <c r="BX63" s="898">
        <f t="shared" si="36"/>
        <v>0</v>
      </c>
      <c r="BY63" s="897"/>
      <c r="BZ63" s="898">
        <f t="shared" si="37"/>
        <v>0</v>
      </c>
      <c r="CA63" s="897"/>
      <c r="CB63" s="898">
        <f t="shared" si="38"/>
        <v>0</v>
      </c>
      <c r="CC63" s="897"/>
      <c r="CD63" s="898">
        <f t="shared" si="39"/>
        <v>0</v>
      </c>
      <c r="CE63" s="897"/>
      <c r="CF63" s="898">
        <f t="shared" si="40"/>
        <v>0</v>
      </c>
      <c r="CG63" s="897"/>
      <c r="CH63" s="898">
        <f t="shared" si="41"/>
        <v>0</v>
      </c>
      <c r="CI63" s="897"/>
      <c r="CJ63" s="898">
        <f t="shared" si="42"/>
        <v>0</v>
      </c>
      <c r="CK63" s="897"/>
      <c r="CL63" s="898">
        <f t="shared" si="43"/>
        <v>0</v>
      </c>
      <c r="CM63" s="897"/>
      <c r="CN63" s="898">
        <f t="shared" si="44"/>
        <v>0</v>
      </c>
      <c r="CO63" s="897"/>
      <c r="CP63" s="898">
        <f t="shared" si="45"/>
        <v>0</v>
      </c>
      <c r="CQ63" s="897"/>
      <c r="CR63" s="898">
        <f t="shared" si="46"/>
        <v>0</v>
      </c>
      <c r="CS63" s="897"/>
      <c r="CT63" s="898">
        <f t="shared" si="47"/>
        <v>0</v>
      </c>
      <c r="CU63" s="897"/>
      <c r="CV63" s="898">
        <f t="shared" si="48"/>
        <v>0</v>
      </c>
      <c r="CW63" s="897"/>
      <c r="CX63" s="898">
        <f t="shared" si="49"/>
        <v>0</v>
      </c>
      <c r="CY63" s="897"/>
      <c r="CZ63" s="898">
        <f t="shared" si="50"/>
        <v>0</v>
      </c>
      <c r="DA63" s="897"/>
      <c r="DB63" s="898">
        <f t="shared" si="51"/>
        <v>0</v>
      </c>
      <c r="DC63" s="897"/>
      <c r="DD63" s="898">
        <f t="shared" si="52"/>
        <v>0</v>
      </c>
      <c r="DE63" s="897"/>
      <c r="DF63" s="898">
        <f t="shared" si="53"/>
        <v>0</v>
      </c>
      <c r="DG63" s="897"/>
      <c r="DH63" s="898">
        <f t="shared" si="54"/>
        <v>0</v>
      </c>
      <c r="DI63" s="897"/>
      <c r="DJ63" s="898">
        <f t="shared" si="55"/>
        <v>0</v>
      </c>
      <c r="DK63" s="897"/>
      <c r="DL63" s="898">
        <f t="shared" si="56"/>
        <v>0</v>
      </c>
      <c r="DM63" s="897"/>
      <c r="DN63" s="898">
        <f t="shared" si="57"/>
        <v>0</v>
      </c>
      <c r="DO63" s="897"/>
      <c r="DP63" s="898">
        <f t="shared" si="58"/>
        <v>0</v>
      </c>
      <c r="DQ63" s="897"/>
      <c r="DR63" s="898">
        <f t="shared" si="59"/>
        <v>0</v>
      </c>
      <c r="DS63" s="897"/>
      <c r="DT63" s="898">
        <f t="shared" si="60"/>
        <v>0</v>
      </c>
      <c r="DU63" s="897"/>
      <c r="DV63" s="898">
        <f t="shared" si="61"/>
        <v>0</v>
      </c>
      <c r="DW63" s="897"/>
      <c r="DX63" s="898">
        <f t="shared" si="62"/>
        <v>0</v>
      </c>
      <c r="DY63" s="897"/>
      <c r="DZ63" s="898">
        <f t="shared" si="63"/>
        <v>0</v>
      </c>
      <c r="EA63" s="897"/>
      <c r="EB63" s="898">
        <f t="shared" si="64"/>
        <v>0</v>
      </c>
      <c r="EC63" s="897"/>
      <c r="ED63" s="898">
        <f t="shared" si="65"/>
        <v>0</v>
      </c>
      <c r="EE63" s="897"/>
      <c r="EF63" s="898">
        <f t="shared" si="66"/>
        <v>0</v>
      </c>
      <c r="EG63" s="897"/>
      <c r="EH63" s="898">
        <f t="shared" si="67"/>
        <v>0</v>
      </c>
      <c r="EI63" s="897"/>
      <c r="EJ63" s="898">
        <f t="shared" si="68"/>
        <v>0</v>
      </c>
      <c r="EK63" s="897"/>
      <c r="EL63" s="898">
        <f t="shared" si="69"/>
        <v>0</v>
      </c>
      <c r="EM63" s="897"/>
      <c r="EN63" s="898">
        <f t="shared" si="70"/>
        <v>0</v>
      </c>
      <c r="EO63" s="897"/>
      <c r="EP63" s="898">
        <f t="shared" si="71"/>
        <v>0</v>
      </c>
      <c r="EQ63" s="897"/>
      <c r="ER63" s="898">
        <f t="shared" si="72"/>
        <v>0</v>
      </c>
      <c r="ES63" s="897"/>
      <c r="ET63" s="898">
        <f t="shared" si="73"/>
        <v>0</v>
      </c>
      <c r="EU63" s="897"/>
      <c r="EV63" s="898">
        <f t="shared" si="74"/>
        <v>0</v>
      </c>
      <c r="EW63" s="897"/>
      <c r="EX63" s="898">
        <f t="shared" si="75"/>
        <v>0</v>
      </c>
      <c r="EY63" s="897"/>
      <c r="EZ63" s="898">
        <f t="shared" si="76"/>
        <v>0</v>
      </c>
      <c r="FA63" s="897"/>
      <c r="FB63" s="898">
        <f t="shared" si="77"/>
        <v>0</v>
      </c>
      <c r="FC63" s="897"/>
      <c r="FD63" s="898">
        <f t="shared" si="78"/>
        <v>0</v>
      </c>
      <c r="FE63" s="897"/>
      <c r="FF63" s="898">
        <f t="shared" si="79"/>
        <v>0</v>
      </c>
      <c r="FG63" s="897"/>
      <c r="FH63" s="898">
        <f t="shared" si="80"/>
        <v>0</v>
      </c>
    </row>
    <row r="64" spans="3:164" ht="16.149999999999999" customHeight="1" thickBot="1" x14ac:dyDescent="0.35">
      <c r="C64" s="700">
        <v>58</v>
      </c>
      <c r="D64" s="300" t="str">
        <f>+'LP-Servicios'!P210</f>
        <v>P. MOVIL-Pileta c/Remov(1-2Rigs)</v>
      </c>
      <c r="E64" s="897"/>
      <c r="F64" s="898">
        <f t="shared" si="81"/>
        <v>0</v>
      </c>
      <c r="G64" s="897"/>
      <c r="H64" s="898">
        <f t="shared" si="82"/>
        <v>0</v>
      </c>
      <c r="I64" s="897"/>
      <c r="J64" s="898">
        <f t="shared" si="3"/>
        <v>0</v>
      </c>
      <c r="K64" s="897"/>
      <c r="L64" s="898">
        <f t="shared" si="4"/>
        <v>0</v>
      </c>
      <c r="M64" s="897"/>
      <c r="N64" s="898">
        <f t="shared" si="5"/>
        <v>0</v>
      </c>
      <c r="O64" s="897"/>
      <c r="P64" s="898">
        <f t="shared" si="6"/>
        <v>0</v>
      </c>
      <c r="Q64" s="897"/>
      <c r="R64" s="898">
        <f t="shared" si="7"/>
        <v>0</v>
      </c>
      <c r="S64" s="897"/>
      <c r="T64" s="898">
        <f t="shared" si="8"/>
        <v>0</v>
      </c>
      <c r="U64" s="897"/>
      <c r="V64" s="898">
        <f t="shared" si="9"/>
        <v>0</v>
      </c>
      <c r="W64" s="897"/>
      <c r="X64" s="898">
        <f t="shared" si="10"/>
        <v>0</v>
      </c>
      <c r="Y64" s="897"/>
      <c r="Z64" s="898">
        <f t="shared" si="11"/>
        <v>0</v>
      </c>
      <c r="AA64" s="897"/>
      <c r="AB64" s="898">
        <f t="shared" si="12"/>
        <v>0</v>
      </c>
      <c r="AC64" s="897">
        <v>1</v>
      </c>
      <c r="AD64" s="898">
        <f t="shared" si="13"/>
        <v>1</v>
      </c>
      <c r="AE64" s="897">
        <v>1</v>
      </c>
      <c r="AF64" s="898">
        <f t="shared" si="14"/>
        <v>2</v>
      </c>
      <c r="AG64" s="897">
        <v>1</v>
      </c>
      <c r="AH64" s="898">
        <f t="shared" si="15"/>
        <v>3</v>
      </c>
      <c r="AI64" s="897"/>
      <c r="AJ64" s="898">
        <f t="shared" si="16"/>
        <v>3</v>
      </c>
      <c r="AK64" s="897"/>
      <c r="AL64" s="898">
        <f t="shared" si="17"/>
        <v>3</v>
      </c>
      <c r="AM64" s="897"/>
      <c r="AN64" s="898">
        <f t="shared" si="18"/>
        <v>3</v>
      </c>
      <c r="AO64" s="897"/>
      <c r="AP64" s="898">
        <f t="shared" si="19"/>
        <v>3</v>
      </c>
      <c r="AQ64" s="897"/>
      <c r="AR64" s="898">
        <f t="shared" si="20"/>
        <v>3</v>
      </c>
      <c r="AS64" s="897"/>
      <c r="AT64" s="898">
        <f t="shared" si="21"/>
        <v>3</v>
      </c>
      <c r="AU64" s="897"/>
      <c r="AV64" s="898">
        <f t="shared" si="22"/>
        <v>3</v>
      </c>
      <c r="AW64" s="897"/>
      <c r="AX64" s="898">
        <f t="shared" si="23"/>
        <v>3</v>
      </c>
      <c r="AY64" s="897"/>
      <c r="AZ64" s="898">
        <f t="shared" si="24"/>
        <v>3</v>
      </c>
      <c r="BA64" s="897"/>
      <c r="BB64" s="898">
        <f t="shared" si="25"/>
        <v>3</v>
      </c>
      <c r="BC64" s="897"/>
      <c r="BD64" s="898">
        <f t="shared" si="26"/>
        <v>3</v>
      </c>
      <c r="BE64" s="897"/>
      <c r="BF64" s="898">
        <f t="shared" si="27"/>
        <v>3</v>
      </c>
      <c r="BG64" s="897"/>
      <c r="BH64" s="898">
        <f t="shared" si="28"/>
        <v>3</v>
      </c>
      <c r="BI64" s="897"/>
      <c r="BJ64" s="898">
        <f t="shared" si="29"/>
        <v>3</v>
      </c>
      <c r="BK64" s="897"/>
      <c r="BL64" s="898">
        <f t="shared" si="30"/>
        <v>3</v>
      </c>
      <c r="BM64" s="897"/>
      <c r="BN64" s="898">
        <f t="shared" si="31"/>
        <v>3</v>
      </c>
      <c r="BO64" s="897"/>
      <c r="BP64" s="898">
        <f t="shared" si="32"/>
        <v>3</v>
      </c>
      <c r="BQ64" s="897"/>
      <c r="BR64" s="898">
        <f t="shared" si="33"/>
        <v>3</v>
      </c>
      <c r="BS64" s="897"/>
      <c r="BT64" s="898">
        <f t="shared" si="34"/>
        <v>3</v>
      </c>
      <c r="BU64" s="897"/>
      <c r="BV64" s="898">
        <f t="shared" si="35"/>
        <v>3</v>
      </c>
      <c r="BW64" s="897"/>
      <c r="BX64" s="898">
        <f t="shared" si="36"/>
        <v>3</v>
      </c>
      <c r="BY64" s="897"/>
      <c r="BZ64" s="898">
        <f t="shared" si="37"/>
        <v>3</v>
      </c>
      <c r="CA64" s="897"/>
      <c r="CB64" s="898">
        <f t="shared" si="38"/>
        <v>3</v>
      </c>
      <c r="CC64" s="897"/>
      <c r="CD64" s="898">
        <f t="shared" si="39"/>
        <v>3</v>
      </c>
      <c r="CE64" s="897"/>
      <c r="CF64" s="898">
        <f t="shared" si="40"/>
        <v>3</v>
      </c>
      <c r="CG64" s="897"/>
      <c r="CH64" s="898">
        <f t="shared" si="41"/>
        <v>3</v>
      </c>
      <c r="CI64" s="897"/>
      <c r="CJ64" s="898">
        <f t="shared" si="42"/>
        <v>3</v>
      </c>
      <c r="CK64" s="897"/>
      <c r="CL64" s="898">
        <f t="shared" si="43"/>
        <v>3</v>
      </c>
      <c r="CM64" s="897"/>
      <c r="CN64" s="898">
        <f t="shared" si="44"/>
        <v>3</v>
      </c>
      <c r="CO64" s="897"/>
      <c r="CP64" s="898">
        <f t="shared" si="45"/>
        <v>3</v>
      </c>
      <c r="CQ64" s="897"/>
      <c r="CR64" s="898">
        <f t="shared" si="46"/>
        <v>3</v>
      </c>
      <c r="CS64" s="897"/>
      <c r="CT64" s="898">
        <f t="shared" si="47"/>
        <v>3</v>
      </c>
      <c r="CU64" s="897"/>
      <c r="CV64" s="898">
        <f t="shared" si="48"/>
        <v>3</v>
      </c>
      <c r="CW64" s="897"/>
      <c r="CX64" s="898">
        <f t="shared" si="49"/>
        <v>3</v>
      </c>
      <c r="CY64" s="897"/>
      <c r="CZ64" s="898">
        <f t="shared" si="50"/>
        <v>3</v>
      </c>
      <c r="DA64" s="897"/>
      <c r="DB64" s="898">
        <f t="shared" si="51"/>
        <v>3</v>
      </c>
      <c r="DC64" s="897"/>
      <c r="DD64" s="898">
        <f t="shared" si="52"/>
        <v>3</v>
      </c>
      <c r="DE64" s="897"/>
      <c r="DF64" s="898">
        <f t="shared" si="53"/>
        <v>3</v>
      </c>
      <c r="DG64" s="897"/>
      <c r="DH64" s="898">
        <f t="shared" si="54"/>
        <v>3</v>
      </c>
      <c r="DI64" s="897"/>
      <c r="DJ64" s="898">
        <f t="shared" si="55"/>
        <v>3</v>
      </c>
      <c r="DK64" s="897"/>
      <c r="DL64" s="898">
        <f t="shared" si="56"/>
        <v>3</v>
      </c>
      <c r="DM64" s="897"/>
      <c r="DN64" s="898">
        <f t="shared" si="57"/>
        <v>3</v>
      </c>
      <c r="DO64" s="897"/>
      <c r="DP64" s="898">
        <f t="shared" si="58"/>
        <v>3</v>
      </c>
      <c r="DQ64" s="897"/>
      <c r="DR64" s="898">
        <f t="shared" si="59"/>
        <v>3</v>
      </c>
      <c r="DS64" s="897"/>
      <c r="DT64" s="898">
        <f t="shared" si="60"/>
        <v>3</v>
      </c>
      <c r="DU64" s="897"/>
      <c r="DV64" s="898">
        <f t="shared" si="61"/>
        <v>3</v>
      </c>
      <c r="DW64" s="897"/>
      <c r="DX64" s="898">
        <f t="shared" si="62"/>
        <v>3</v>
      </c>
      <c r="DY64" s="897"/>
      <c r="DZ64" s="898">
        <f t="shared" si="63"/>
        <v>3</v>
      </c>
      <c r="EA64" s="897"/>
      <c r="EB64" s="898">
        <f t="shared" si="64"/>
        <v>3</v>
      </c>
      <c r="EC64" s="897"/>
      <c r="ED64" s="898">
        <f t="shared" si="65"/>
        <v>3</v>
      </c>
      <c r="EE64" s="897"/>
      <c r="EF64" s="898">
        <f t="shared" si="66"/>
        <v>3</v>
      </c>
      <c r="EG64" s="897"/>
      <c r="EH64" s="898">
        <f t="shared" si="67"/>
        <v>3</v>
      </c>
      <c r="EI64" s="897"/>
      <c r="EJ64" s="898">
        <f t="shared" si="68"/>
        <v>3</v>
      </c>
      <c r="EK64" s="897"/>
      <c r="EL64" s="898">
        <f t="shared" si="69"/>
        <v>3</v>
      </c>
      <c r="EM64" s="897"/>
      <c r="EN64" s="898">
        <f t="shared" si="70"/>
        <v>3</v>
      </c>
      <c r="EO64" s="897"/>
      <c r="EP64" s="898">
        <f t="shared" si="71"/>
        <v>3</v>
      </c>
      <c r="EQ64" s="897"/>
      <c r="ER64" s="898">
        <f t="shared" si="72"/>
        <v>3</v>
      </c>
      <c r="ES64" s="897"/>
      <c r="ET64" s="898">
        <f t="shared" si="73"/>
        <v>3</v>
      </c>
      <c r="EU64" s="897"/>
      <c r="EV64" s="898">
        <f t="shared" si="74"/>
        <v>3</v>
      </c>
      <c r="EW64" s="897"/>
      <c r="EX64" s="898">
        <f t="shared" si="75"/>
        <v>3</v>
      </c>
      <c r="EY64" s="897"/>
      <c r="EZ64" s="898">
        <f t="shared" si="76"/>
        <v>3</v>
      </c>
      <c r="FA64" s="897"/>
      <c r="FB64" s="898">
        <f t="shared" si="77"/>
        <v>3</v>
      </c>
      <c r="FC64" s="897"/>
      <c r="FD64" s="898">
        <f t="shared" si="78"/>
        <v>3</v>
      </c>
      <c r="FE64" s="897"/>
      <c r="FF64" s="898">
        <f t="shared" si="79"/>
        <v>3</v>
      </c>
      <c r="FG64" s="897"/>
      <c r="FH64" s="898">
        <f t="shared" si="80"/>
        <v>3</v>
      </c>
    </row>
    <row r="65" spans="3:164" ht="16.149999999999999" customHeight="1" thickBot="1" x14ac:dyDescent="0.35">
      <c r="C65" s="700">
        <v>59</v>
      </c>
      <c r="D65" s="299" t="str">
        <f>+'LP-Servicios'!P211</f>
        <v>P. MOVIL-Serv Tecnico x Persona(1-2Rigs)</v>
      </c>
      <c r="E65" s="897"/>
      <c r="F65" s="898">
        <f t="shared" si="81"/>
        <v>0</v>
      </c>
      <c r="G65" s="897"/>
      <c r="H65" s="898">
        <f t="shared" si="82"/>
        <v>0</v>
      </c>
      <c r="I65" s="897"/>
      <c r="J65" s="898">
        <f t="shared" si="3"/>
        <v>0</v>
      </c>
      <c r="K65" s="897"/>
      <c r="L65" s="898">
        <f t="shared" si="4"/>
        <v>0</v>
      </c>
      <c r="M65" s="897"/>
      <c r="N65" s="898">
        <f t="shared" si="5"/>
        <v>0</v>
      </c>
      <c r="O65" s="897"/>
      <c r="P65" s="898">
        <f t="shared" si="6"/>
        <v>0</v>
      </c>
      <c r="Q65" s="897"/>
      <c r="R65" s="898">
        <f t="shared" si="7"/>
        <v>0</v>
      </c>
      <c r="S65" s="897"/>
      <c r="T65" s="898">
        <f t="shared" si="8"/>
        <v>0</v>
      </c>
      <c r="U65" s="897"/>
      <c r="V65" s="898">
        <f t="shared" si="9"/>
        <v>0</v>
      </c>
      <c r="W65" s="897"/>
      <c r="X65" s="898">
        <f t="shared" si="10"/>
        <v>0</v>
      </c>
      <c r="Y65" s="897"/>
      <c r="Z65" s="898">
        <f t="shared" si="11"/>
        <v>0</v>
      </c>
      <c r="AA65" s="897"/>
      <c r="AB65" s="898">
        <f t="shared" si="12"/>
        <v>0</v>
      </c>
      <c r="AC65" s="897"/>
      <c r="AD65" s="898">
        <f t="shared" si="13"/>
        <v>0</v>
      </c>
      <c r="AE65" s="897"/>
      <c r="AF65" s="898">
        <f t="shared" si="14"/>
        <v>0</v>
      </c>
      <c r="AG65" s="897"/>
      <c r="AH65" s="898">
        <f t="shared" si="15"/>
        <v>0</v>
      </c>
      <c r="AI65" s="897"/>
      <c r="AJ65" s="898">
        <f t="shared" si="16"/>
        <v>0</v>
      </c>
      <c r="AK65" s="897"/>
      <c r="AL65" s="898">
        <f t="shared" si="17"/>
        <v>0</v>
      </c>
      <c r="AM65" s="897"/>
      <c r="AN65" s="898">
        <f t="shared" si="18"/>
        <v>0</v>
      </c>
      <c r="AO65" s="897"/>
      <c r="AP65" s="898">
        <f t="shared" si="19"/>
        <v>0</v>
      </c>
      <c r="AQ65" s="897"/>
      <c r="AR65" s="898">
        <f t="shared" si="20"/>
        <v>0</v>
      </c>
      <c r="AS65" s="897"/>
      <c r="AT65" s="898">
        <f t="shared" si="21"/>
        <v>0</v>
      </c>
      <c r="AU65" s="897"/>
      <c r="AV65" s="898">
        <f t="shared" si="22"/>
        <v>0</v>
      </c>
      <c r="AW65" s="897"/>
      <c r="AX65" s="898">
        <f t="shared" si="23"/>
        <v>0</v>
      </c>
      <c r="AY65" s="897"/>
      <c r="AZ65" s="898">
        <f t="shared" si="24"/>
        <v>0</v>
      </c>
      <c r="BA65" s="897"/>
      <c r="BB65" s="898">
        <f t="shared" si="25"/>
        <v>0</v>
      </c>
      <c r="BC65" s="897"/>
      <c r="BD65" s="898">
        <f t="shared" si="26"/>
        <v>0</v>
      </c>
      <c r="BE65" s="897"/>
      <c r="BF65" s="898">
        <f t="shared" si="27"/>
        <v>0</v>
      </c>
      <c r="BG65" s="897"/>
      <c r="BH65" s="898">
        <f t="shared" si="28"/>
        <v>0</v>
      </c>
      <c r="BI65" s="897"/>
      <c r="BJ65" s="898">
        <f t="shared" si="29"/>
        <v>0</v>
      </c>
      <c r="BK65" s="897"/>
      <c r="BL65" s="898">
        <f t="shared" si="30"/>
        <v>0</v>
      </c>
      <c r="BM65" s="897"/>
      <c r="BN65" s="898">
        <f t="shared" si="31"/>
        <v>0</v>
      </c>
      <c r="BO65" s="897"/>
      <c r="BP65" s="898">
        <f t="shared" si="32"/>
        <v>0</v>
      </c>
      <c r="BQ65" s="897"/>
      <c r="BR65" s="898">
        <f t="shared" si="33"/>
        <v>0</v>
      </c>
      <c r="BS65" s="897"/>
      <c r="BT65" s="898">
        <f t="shared" si="34"/>
        <v>0</v>
      </c>
      <c r="BU65" s="897"/>
      <c r="BV65" s="898">
        <f t="shared" si="35"/>
        <v>0</v>
      </c>
      <c r="BW65" s="897"/>
      <c r="BX65" s="898">
        <f t="shared" si="36"/>
        <v>0</v>
      </c>
      <c r="BY65" s="897"/>
      <c r="BZ65" s="898">
        <f t="shared" si="37"/>
        <v>0</v>
      </c>
      <c r="CA65" s="897"/>
      <c r="CB65" s="898">
        <f t="shared" si="38"/>
        <v>0</v>
      </c>
      <c r="CC65" s="897"/>
      <c r="CD65" s="898">
        <f t="shared" si="39"/>
        <v>0</v>
      </c>
      <c r="CE65" s="897"/>
      <c r="CF65" s="898">
        <f t="shared" si="40"/>
        <v>0</v>
      </c>
      <c r="CG65" s="897"/>
      <c r="CH65" s="898">
        <f t="shared" si="41"/>
        <v>0</v>
      </c>
      <c r="CI65" s="897"/>
      <c r="CJ65" s="898">
        <f t="shared" si="42"/>
        <v>0</v>
      </c>
      <c r="CK65" s="897"/>
      <c r="CL65" s="898">
        <f t="shared" si="43"/>
        <v>0</v>
      </c>
      <c r="CM65" s="897"/>
      <c r="CN65" s="898">
        <f t="shared" si="44"/>
        <v>0</v>
      </c>
      <c r="CO65" s="897"/>
      <c r="CP65" s="898">
        <f t="shared" si="45"/>
        <v>0</v>
      </c>
      <c r="CQ65" s="897"/>
      <c r="CR65" s="898">
        <f t="shared" si="46"/>
        <v>0</v>
      </c>
      <c r="CS65" s="897"/>
      <c r="CT65" s="898">
        <f t="shared" si="47"/>
        <v>0</v>
      </c>
      <c r="CU65" s="897"/>
      <c r="CV65" s="898">
        <f t="shared" si="48"/>
        <v>0</v>
      </c>
      <c r="CW65" s="897"/>
      <c r="CX65" s="898">
        <f t="shared" si="49"/>
        <v>0</v>
      </c>
      <c r="CY65" s="897"/>
      <c r="CZ65" s="898">
        <f t="shared" si="50"/>
        <v>0</v>
      </c>
      <c r="DA65" s="897"/>
      <c r="DB65" s="898">
        <f t="shared" si="51"/>
        <v>0</v>
      </c>
      <c r="DC65" s="897"/>
      <c r="DD65" s="898">
        <f t="shared" si="52"/>
        <v>0</v>
      </c>
      <c r="DE65" s="897"/>
      <c r="DF65" s="898">
        <f t="shared" si="53"/>
        <v>0</v>
      </c>
      <c r="DG65" s="897"/>
      <c r="DH65" s="898">
        <f t="shared" si="54"/>
        <v>0</v>
      </c>
      <c r="DI65" s="897"/>
      <c r="DJ65" s="898">
        <f t="shared" si="55"/>
        <v>0</v>
      </c>
      <c r="DK65" s="897"/>
      <c r="DL65" s="898">
        <f t="shared" si="56"/>
        <v>0</v>
      </c>
      <c r="DM65" s="897"/>
      <c r="DN65" s="898">
        <f t="shared" si="57"/>
        <v>0</v>
      </c>
      <c r="DO65" s="897"/>
      <c r="DP65" s="898">
        <f t="shared" si="58"/>
        <v>0</v>
      </c>
      <c r="DQ65" s="897"/>
      <c r="DR65" s="898">
        <f t="shared" si="59"/>
        <v>0</v>
      </c>
      <c r="DS65" s="897"/>
      <c r="DT65" s="898">
        <f t="shared" si="60"/>
        <v>0</v>
      </c>
      <c r="DU65" s="897"/>
      <c r="DV65" s="898">
        <f t="shared" si="61"/>
        <v>0</v>
      </c>
      <c r="DW65" s="897"/>
      <c r="DX65" s="898">
        <f t="shared" si="62"/>
        <v>0</v>
      </c>
      <c r="DY65" s="897"/>
      <c r="DZ65" s="898">
        <f t="shared" si="63"/>
        <v>0</v>
      </c>
      <c r="EA65" s="897"/>
      <c r="EB65" s="898">
        <f t="shared" si="64"/>
        <v>0</v>
      </c>
      <c r="EC65" s="897"/>
      <c r="ED65" s="898">
        <f t="shared" si="65"/>
        <v>0</v>
      </c>
      <c r="EE65" s="897"/>
      <c r="EF65" s="898">
        <f t="shared" si="66"/>
        <v>0</v>
      </c>
      <c r="EG65" s="897"/>
      <c r="EH65" s="898">
        <f t="shared" si="67"/>
        <v>0</v>
      </c>
      <c r="EI65" s="897"/>
      <c r="EJ65" s="898">
        <f t="shared" si="68"/>
        <v>0</v>
      </c>
      <c r="EK65" s="897"/>
      <c r="EL65" s="898">
        <f t="shared" si="69"/>
        <v>0</v>
      </c>
      <c r="EM65" s="897"/>
      <c r="EN65" s="898">
        <f t="shared" si="70"/>
        <v>0</v>
      </c>
      <c r="EO65" s="897"/>
      <c r="EP65" s="898">
        <f t="shared" si="71"/>
        <v>0</v>
      </c>
      <c r="EQ65" s="897"/>
      <c r="ER65" s="898">
        <f t="shared" si="72"/>
        <v>0</v>
      </c>
      <c r="ES65" s="897"/>
      <c r="ET65" s="898">
        <f t="shared" si="73"/>
        <v>0</v>
      </c>
      <c r="EU65" s="897"/>
      <c r="EV65" s="898">
        <f t="shared" si="74"/>
        <v>0</v>
      </c>
      <c r="EW65" s="897"/>
      <c r="EX65" s="898">
        <f t="shared" si="75"/>
        <v>0</v>
      </c>
      <c r="EY65" s="897"/>
      <c r="EZ65" s="898">
        <f t="shared" si="76"/>
        <v>0</v>
      </c>
      <c r="FA65" s="897"/>
      <c r="FB65" s="898">
        <f t="shared" si="77"/>
        <v>0</v>
      </c>
      <c r="FC65" s="897"/>
      <c r="FD65" s="898">
        <f t="shared" si="78"/>
        <v>0</v>
      </c>
      <c r="FE65" s="897"/>
      <c r="FF65" s="898">
        <f t="shared" si="79"/>
        <v>0</v>
      </c>
      <c r="FG65" s="897"/>
      <c r="FH65" s="898">
        <f t="shared" si="80"/>
        <v>0</v>
      </c>
    </row>
    <row r="66" spans="3:164" ht="16.149999999999999" customHeight="1" thickBot="1" x14ac:dyDescent="0.35">
      <c r="C66" s="700">
        <v>60</v>
      </c>
      <c r="D66" s="300" t="str">
        <f>+'LP-Servicios'!P212</f>
        <v>P. MOVIL-Std By x Tecnico(1-2Rigs)</v>
      </c>
      <c r="E66" s="897"/>
      <c r="F66" s="898">
        <f t="shared" si="81"/>
        <v>0</v>
      </c>
      <c r="G66" s="897"/>
      <c r="H66" s="898">
        <f t="shared" si="82"/>
        <v>0</v>
      </c>
      <c r="I66" s="897"/>
      <c r="J66" s="898">
        <f t="shared" si="3"/>
        <v>0</v>
      </c>
      <c r="K66" s="897"/>
      <c r="L66" s="898">
        <f t="shared" si="4"/>
        <v>0</v>
      </c>
      <c r="M66" s="897"/>
      <c r="N66" s="898">
        <f t="shared" si="5"/>
        <v>0</v>
      </c>
      <c r="O66" s="897"/>
      <c r="P66" s="898">
        <f t="shared" si="6"/>
        <v>0</v>
      </c>
      <c r="Q66" s="897"/>
      <c r="R66" s="898">
        <f t="shared" si="7"/>
        <v>0</v>
      </c>
      <c r="S66" s="897"/>
      <c r="T66" s="898">
        <f t="shared" si="8"/>
        <v>0</v>
      </c>
      <c r="U66" s="897"/>
      <c r="V66" s="898">
        <f t="shared" si="9"/>
        <v>0</v>
      </c>
      <c r="W66" s="897"/>
      <c r="X66" s="898">
        <f t="shared" si="10"/>
        <v>0</v>
      </c>
      <c r="Y66" s="897"/>
      <c r="Z66" s="898">
        <f t="shared" si="11"/>
        <v>0</v>
      </c>
      <c r="AA66" s="897"/>
      <c r="AB66" s="898">
        <f t="shared" si="12"/>
        <v>0</v>
      </c>
      <c r="AC66" s="897"/>
      <c r="AD66" s="898">
        <f t="shared" si="13"/>
        <v>0</v>
      </c>
      <c r="AE66" s="897"/>
      <c r="AF66" s="898">
        <f t="shared" si="14"/>
        <v>0</v>
      </c>
      <c r="AG66" s="897"/>
      <c r="AH66" s="898">
        <f t="shared" si="15"/>
        <v>0</v>
      </c>
      <c r="AI66" s="897"/>
      <c r="AJ66" s="898">
        <f t="shared" si="16"/>
        <v>0</v>
      </c>
      <c r="AK66" s="897"/>
      <c r="AL66" s="898">
        <f t="shared" si="17"/>
        <v>0</v>
      </c>
      <c r="AM66" s="897"/>
      <c r="AN66" s="898">
        <f t="shared" si="18"/>
        <v>0</v>
      </c>
      <c r="AO66" s="897"/>
      <c r="AP66" s="898">
        <f t="shared" si="19"/>
        <v>0</v>
      </c>
      <c r="AQ66" s="897"/>
      <c r="AR66" s="898">
        <f t="shared" si="20"/>
        <v>0</v>
      </c>
      <c r="AS66" s="897"/>
      <c r="AT66" s="898">
        <f t="shared" si="21"/>
        <v>0</v>
      </c>
      <c r="AU66" s="897"/>
      <c r="AV66" s="898">
        <f t="shared" si="22"/>
        <v>0</v>
      </c>
      <c r="AW66" s="897"/>
      <c r="AX66" s="898">
        <f t="shared" si="23"/>
        <v>0</v>
      </c>
      <c r="AY66" s="897"/>
      <c r="AZ66" s="898">
        <f t="shared" si="24"/>
        <v>0</v>
      </c>
      <c r="BA66" s="897"/>
      <c r="BB66" s="898">
        <f t="shared" si="25"/>
        <v>0</v>
      </c>
      <c r="BC66" s="897"/>
      <c r="BD66" s="898">
        <f t="shared" si="26"/>
        <v>0</v>
      </c>
      <c r="BE66" s="897"/>
      <c r="BF66" s="898">
        <f t="shared" si="27"/>
        <v>0</v>
      </c>
      <c r="BG66" s="897"/>
      <c r="BH66" s="898">
        <f t="shared" si="28"/>
        <v>0</v>
      </c>
      <c r="BI66" s="897"/>
      <c r="BJ66" s="898">
        <f t="shared" si="29"/>
        <v>0</v>
      </c>
      <c r="BK66" s="897"/>
      <c r="BL66" s="898">
        <f t="shared" si="30"/>
        <v>0</v>
      </c>
      <c r="BM66" s="897"/>
      <c r="BN66" s="898">
        <f t="shared" si="31"/>
        <v>0</v>
      </c>
      <c r="BO66" s="897"/>
      <c r="BP66" s="898">
        <f t="shared" si="32"/>
        <v>0</v>
      </c>
      <c r="BQ66" s="897"/>
      <c r="BR66" s="898">
        <f t="shared" si="33"/>
        <v>0</v>
      </c>
      <c r="BS66" s="897"/>
      <c r="BT66" s="898">
        <f t="shared" si="34"/>
        <v>0</v>
      </c>
      <c r="BU66" s="897"/>
      <c r="BV66" s="898">
        <f t="shared" si="35"/>
        <v>0</v>
      </c>
      <c r="BW66" s="897"/>
      <c r="BX66" s="898">
        <f t="shared" si="36"/>
        <v>0</v>
      </c>
      <c r="BY66" s="897"/>
      <c r="BZ66" s="898">
        <f t="shared" si="37"/>
        <v>0</v>
      </c>
      <c r="CA66" s="897"/>
      <c r="CB66" s="898">
        <f t="shared" si="38"/>
        <v>0</v>
      </c>
      <c r="CC66" s="897"/>
      <c r="CD66" s="898">
        <f t="shared" si="39"/>
        <v>0</v>
      </c>
      <c r="CE66" s="897"/>
      <c r="CF66" s="898">
        <f t="shared" si="40"/>
        <v>0</v>
      </c>
      <c r="CG66" s="897"/>
      <c r="CH66" s="898">
        <f t="shared" si="41"/>
        <v>0</v>
      </c>
      <c r="CI66" s="897"/>
      <c r="CJ66" s="898">
        <f t="shared" si="42"/>
        <v>0</v>
      </c>
      <c r="CK66" s="897"/>
      <c r="CL66" s="898">
        <f t="shared" si="43"/>
        <v>0</v>
      </c>
      <c r="CM66" s="897"/>
      <c r="CN66" s="898">
        <f t="shared" si="44"/>
        <v>0</v>
      </c>
      <c r="CO66" s="897"/>
      <c r="CP66" s="898">
        <f t="shared" si="45"/>
        <v>0</v>
      </c>
      <c r="CQ66" s="897"/>
      <c r="CR66" s="898">
        <f t="shared" si="46"/>
        <v>0</v>
      </c>
      <c r="CS66" s="897"/>
      <c r="CT66" s="898">
        <f t="shared" si="47"/>
        <v>0</v>
      </c>
      <c r="CU66" s="897"/>
      <c r="CV66" s="898">
        <f t="shared" si="48"/>
        <v>0</v>
      </c>
      <c r="CW66" s="897"/>
      <c r="CX66" s="898">
        <f t="shared" si="49"/>
        <v>0</v>
      </c>
      <c r="CY66" s="897"/>
      <c r="CZ66" s="898">
        <f t="shared" si="50"/>
        <v>0</v>
      </c>
      <c r="DA66" s="897"/>
      <c r="DB66" s="898">
        <f t="shared" si="51"/>
        <v>0</v>
      </c>
      <c r="DC66" s="897"/>
      <c r="DD66" s="898">
        <f t="shared" si="52"/>
        <v>0</v>
      </c>
      <c r="DE66" s="897"/>
      <c r="DF66" s="898">
        <f t="shared" si="53"/>
        <v>0</v>
      </c>
      <c r="DG66" s="897"/>
      <c r="DH66" s="898">
        <f t="shared" si="54"/>
        <v>0</v>
      </c>
      <c r="DI66" s="897"/>
      <c r="DJ66" s="898">
        <f t="shared" si="55"/>
        <v>0</v>
      </c>
      <c r="DK66" s="897"/>
      <c r="DL66" s="898">
        <f t="shared" si="56"/>
        <v>0</v>
      </c>
      <c r="DM66" s="897"/>
      <c r="DN66" s="898">
        <f t="shared" si="57"/>
        <v>0</v>
      </c>
      <c r="DO66" s="897"/>
      <c r="DP66" s="898">
        <f t="shared" si="58"/>
        <v>0</v>
      </c>
      <c r="DQ66" s="897"/>
      <c r="DR66" s="898">
        <f t="shared" si="59"/>
        <v>0</v>
      </c>
      <c r="DS66" s="897"/>
      <c r="DT66" s="898">
        <f t="shared" si="60"/>
        <v>0</v>
      </c>
      <c r="DU66" s="897"/>
      <c r="DV66" s="898">
        <f t="shared" si="61"/>
        <v>0</v>
      </c>
      <c r="DW66" s="897"/>
      <c r="DX66" s="898">
        <f t="shared" si="62"/>
        <v>0</v>
      </c>
      <c r="DY66" s="897"/>
      <c r="DZ66" s="898">
        <f t="shared" si="63"/>
        <v>0</v>
      </c>
      <c r="EA66" s="897"/>
      <c r="EB66" s="898">
        <f t="shared" si="64"/>
        <v>0</v>
      </c>
      <c r="EC66" s="897"/>
      <c r="ED66" s="898">
        <f t="shared" si="65"/>
        <v>0</v>
      </c>
      <c r="EE66" s="897"/>
      <c r="EF66" s="898">
        <f t="shared" si="66"/>
        <v>0</v>
      </c>
      <c r="EG66" s="897"/>
      <c r="EH66" s="898">
        <f t="shared" si="67"/>
        <v>0</v>
      </c>
      <c r="EI66" s="897"/>
      <c r="EJ66" s="898">
        <f t="shared" si="68"/>
        <v>0</v>
      </c>
      <c r="EK66" s="897"/>
      <c r="EL66" s="898">
        <f t="shared" si="69"/>
        <v>0</v>
      </c>
      <c r="EM66" s="897"/>
      <c r="EN66" s="898">
        <f t="shared" si="70"/>
        <v>0</v>
      </c>
      <c r="EO66" s="897"/>
      <c r="EP66" s="898">
        <f t="shared" si="71"/>
        <v>0</v>
      </c>
      <c r="EQ66" s="897"/>
      <c r="ER66" s="898">
        <f t="shared" si="72"/>
        <v>0</v>
      </c>
      <c r="ES66" s="897"/>
      <c r="ET66" s="898">
        <f t="shared" si="73"/>
        <v>0</v>
      </c>
      <c r="EU66" s="897"/>
      <c r="EV66" s="898">
        <f t="shared" si="74"/>
        <v>0</v>
      </c>
      <c r="EW66" s="897"/>
      <c r="EX66" s="898">
        <f t="shared" si="75"/>
        <v>0</v>
      </c>
      <c r="EY66" s="897"/>
      <c r="EZ66" s="898">
        <f t="shared" si="76"/>
        <v>0</v>
      </c>
      <c r="FA66" s="897"/>
      <c r="FB66" s="898">
        <f t="shared" si="77"/>
        <v>0</v>
      </c>
      <c r="FC66" s="897"/>
      <c r="FD66" s="898">
        <f t="shared" si="78"/>
        <v>0</v>
      </c>
      <c r="FE66" s="897"/>
      <c r="FF66" s="898">
        <f t="shared" si="79"/>
        <v>0</v>
      </c>
      <c r="FG66" s="897"/>
      <c r="FH66" s="898">
        <f t="shared" si="80"/>
        <v>0</v>
      </c>
    </row>
    <row r="67" spans="3:164" ht="16.149999999999999" customHeight="1" thickBot="1" x14ac:dyDescent="0.35">
      <c r="C67" s="700">
        <v>61</v>
      </c>
      <c r="D67" s="299" t="str">
        <f>+'LP-Servicios'!P213</f>
        <v>P. MOVIL-Transp person-NQN-Yac(1-2Rigs)</v>
      </c>
      <c r="E67" s="897"/>
      <c r="F67" s="898">
        <f t="shared" si="81"/>
        <v>0</v>
      </c>
      <c r="G67" s="897"/>
      <c r="H67" s="898">
        <f t="shared" si="82"/>
        <v>0</v>
      </c>
      <c r="I67" s="897"/>
      <c r="J67" s="898">
        <f t="shared" si="3"/>
        <v>0</v>
      </c>
      <c r="K67" s="897"/>
      <c r="L67" s="898">
        <f t="shared" si="4"/>
        <v>0</v>
      </c>
      <c r="M67" s="897"/>
      <c r="N67" s="898">
        <f t="shared" si="5"/>
        <v>0</v>
      </c>
      <c r="O67" s="897"/>
      <c r="P67" s="898">
        <f t="shared" si="6"/>
        <v>0</v>
      </c>
      <c r="Q67" s="897"/>
      <c r="R67" s="898">
        <f t="shared" si="7"/>
        <v>0</v>
      </c>
      <c r="S67" s="897"/>
      <c r="T67" s="898">
        <f t="shared" si="8"/>
        <v>0</v>
      </c>
      <c r="U67" s="897"/>
      <c r="V67" s="898">
        <f t="shared" si="9"/>
        <v>0</v>
      </c>
      <c r="W67" s="897"/>
      <c r="X67" s="898">
        <f t="shared" si="10"/>
        <v>0</v>
      </c>
      <c r="Y67" s="897"/>
      <c r="Z67" s="898">
        <f t="shared" si="11"/>
        <v>0</v>
      </c>
      <c r="AA67" s="897"/>
      <c r="AB67" s="898">
        <f t="shared" si="12"/>
        <v>0</v>
      </c>
      <c r="AC67" s="897"/>
      <c r="AD67" s="898">
        <f t="shared" si="13"/>
        <v>0</v>
      </c>
      <c r="AE67" s="897"/>
      <c r="AF67" s="898">
        <f t="shared" si="14"/>
        <v>0</v>
      </c>
      <c r="AG67" s="897"/>
      <c r="AH67" s="898">
        <f t="shared" si="15"/>
        <v>0</v>
      </c>
      <c r="AI67" s="897"/>
      <c r="AJ67" s="898">
        <f t="shared" si="16"/>
        <v>0</v>
      </c>
      <c r="AK67" s="897"/>
      <c r="AL67" s="898">
        <f t="shared" si="17"/>
        <v>0</v>
      </c>
      <c r="AM67" s="897"/>
      <c r="AN67" s="898">
        <f t="shared" si="18"/>
        <v>0</v>
      </c>
      <c r="AO67" s="897"/>
      <c r="AP67" s="898">
        <f t="shared" si="19"/>
        <v>0</v>
      </c>
      <c r="AQ67" s="897"/>
      <c r="AR67" s="898">
        <f t="shared" si="20"/>
        <v>0</v>
      </c>
      <c r="AS67" s="897"/>
      <c r="AT67" s="898">
        <f t="shared" si="21"/>
        <v>0</v>
      </c>
      <c r="AU67" s="897"/>
      <c r="AV67" s="898">
        <f t="shared" si="22"/>
        <v>0</v>
      </c>
      <c r="AW67" s="897"/>
      <c r="AX67" s="898">
        <f t="shared" si="23"/>
        <v>0</v>
      </c>
      <c r="AY67" s="897"/>
      <c r="AZ67" s="898">
        <f t="shared" si="24"/>
        <v>0</v>
      </c>
      <c r="BA67" s="897"/>
      <c r="BB67" s="898">
        <f t="shared" si="25"/>
        <v>0</v>
      </c>
      <c r="BC67" s="897"/>
      <c r="BD67" s="898">
        <f t="shared" si="26"/>
        <v>0</v>
      </c>
      <c r="BE67" s="897"/>
      <c r="BF67" s="898">
        <f t="shared" si="27"/>
        <v>0</v>
      </c>
      <c r="BG67" s="897"/>
      <c r="BH67" s="898">
        <f t="shared" si="28"/>
        <v>0</v>
      </c>
      <c r="BI67" s="897"/>
      <c r="BJ67" s="898">
        <f t="shared" si="29"/>
        <v>0</v>
      </c>
      <c r="BK67" s="897"/>
      <c r="BL67" s="898">
        <f t="shared" si="30"/>
        <v>0</v>
      </c>
      <c r="BM67" s="897"/>
      <c r="BN67" s="898">
        <f t="shared" si="31"/>
        <v>0</v>
      </c>
      <c r="BO67" s="897"/>
      <c r="BP67" s="898">
        <f t="shared" si="32"/>
        <v>0</v>
      </c>
      <c r="BQ67" s="897"/>
      <c r="BR67" s="898">
        <f t="shared" si="33"/>
        <v>0</v>
      </c>
      <c r="BS67" s="897"/>
      <c r="BT67" s="898">
        <f t="shared" si="34"/>
        <v>0</v>
      </c>
      <c r="BU67" s="897"/>
      <c r="BV67" s="898">
        <f t="shared" si="35"/>
        <v>0</v>
      </c>
      <c r="BW67" s="897"/>
      <c r="BX67" s="898">
        <f t="shared" si="36"/>
        <v>0</v>
      </c>
      <c r="BY67" s="897"/>
      <c r="BZ67" s="898">
        <f t="shared" si="37"/>
        <v>0</v>
      </c>
      <c r="CA67" s="897"/>
      <c r="CB67" s="898">
        <f t="shared" si="38"/>
        <v>0</v>
      </c>
      <c r="CC67" s="897"/>
      <c r="CD67" s="898">
        <f t="shared" si="39"/>
        <v>0</v>
      </c>
      <c r="CE67" s="897"/>
      <c r="CF67" s="898">
        <f t="shared" si="40"/>
        <v>0</v>
      </c>
      <c r="CG67" s="897"/>
      <c r="CH67" s="898">
        <f t="shared" si="41"/>
        <v>0</v>
      </c>
      <c r="CI67" s="897"/>
      <c r="CJ67" s="898">
        <f t="shared" si="42"/>
        <v>0</v>
      </c>
      <c r="CK67" s="897"/>
      <c r="CL67" s="898">
        <f t="shared" si="43"/>
        <v>0</v>
      </c>
      <c r="CM67" s="897"/>
      <c r="CN67" s="898">
        <f t="shared" si="44"/>
        <v>0</v>
      </c>
      <c r="CO67" s="897"/>
      <c r="CP67" s="898">
        <f t="shared" si="45"/>
        <v>0</v>
      </c>
      <c r="CQ67" s="897"/>
      <c r="CR67" s="898">
        <f t="shared" si="46"/>
        <v>0</v>
      </c>
      <c r="CS67" s="897"/>
      <c r="CT67" s="898">
        <f t="shared" si="47"/>
        <v>0</v>
      </c>
      <c r="CU67" s="897"/>
      <c r="CV67" s="898">
        <f t="shared" si="48"/>
        <v>0</v>
      </c>
      <c r="CW67" s="897"/>
      <c r="CX67" s="898">
        <f t="shared" si="49"/>
        <v>0</v>
      </c>
      <c r="CY67" s="897"/>
      <c r="CZ67" s="898">
        <f t="shared" si="50"/>
        <v>0</v>
      </c>
      <c r="DA67" s="897"/>
      <c r="DB67" s="898">
        <f t="shared" si="51"/>
        <v>0</v>
      </c>
      <c r="DC67" s="897"/>
      <c r="DD67" s="898">
        <f t="shared" si="52"/>
        <v>0</v>
      </c>
      <c r="DE67" s="897"/>
      <c r="DF67" s="898">
        <f t="shared" si="53"/>
        <v>0</v>
      </c>
      <c r="DG67" s="897"/>
      <c r="DH67" s="898">
        <f t="shared" si="54"/>
        <v>0</v>
      </c>
      <c r="DI67" s="897"/>
      <c r="DJ67" s="898">
        <f t="shared" si="55"/>
        <v>0</v>
      </c>
      <c r="DK67" s="897"/>
      <c r="DL67" s="898">
        <f t="shared" si="56"/>
        <v>0</v>
      </c>
      <c r="DM67" s="897"/>
      <c r="DN67" s="898">
        <f t="shared" si="57"/>
        <v>0</v>
      </c>
      <c r="DO67" s="897"/>
      <c r="DP67" s="898">
        <f t="shared" si="58"/>
        <v>0</v>
      </c>
      <c r="DQ67" s="897"/>
      <c r="DR67" s="898">
        <f t="shared" si="59"/>
        <v>0</v>
      </c>
      <c r="DS67" s="897"/>
      <c r="DT67" s="898">
        <f t="shared" si="60"/>
        <v>0</v>
      </c>
      <c r="DU67" s="897"/>
      <c r="DV67" s="898">
        <f t="shared" si="61"/>
        <v>0</v>
      </c>
      <c r="DW67" s="897"/>
      <c r="DX67" s="898">
        <f t="shared" si="62"/>
        <v>0</v>
      </c>
      <c r="DY67" s="897"/>
      <c r="DZ67" s="898">
        <f t="shared" si="63"/>
        <v>0</v>
      </c>
      <c r="EA67" s="897"/>
      <c r="EB67" s="898">
        <f t="shared" si="64"/>
        <v>0</v>
      </c>
      <c r="EC67" s="897"/>
      <c r="ED67" s="898">
        <f t="shared" si="65"/>
        <v>0</v>
      </c>
      <c r="EE67" s="897"/>
      <c r="EF67" s="898">
        <f t="shared" si="66"/>
        <v>0</v>
      </c>
      <c r="EG67" s="897"/>
      <c r="EH67" s="898">
        <f t="shared" si="67"/>
        <v>0</v>
      </c>
      <c r="EI67" s="897"/>
      <c r="EJ67" s="898">
        <f t="shared" si="68"/>
        <v>0</v>
      </c>
      <c r="EK67" s="897"/>
      <c r="EL67" s="898">
        <f t="shared" si="69"/>
        <v>0</v>
      </c>
      <c r="EM67" s="897"/>
      <c r="EN67" s="898">
        <f t="shared" si="70"/>
        <v>0</v>
      </c>
      <c r="EO67" s="897"/>
      <c r="EP67" s="898">
        <f t="shared" si="71"/>
        <v>0</v>
      </c>
      <c r="EQ67" s="897"/>
      <c r="ER67" s="898">
        <f t="shared" si="72"/>
        <v>0</v>
      </c>
      <c r="ES67" s="897"/>
      <c r="ET67" s="898">
        <f t="shared" si="73"/>
        <v>0</v>
      </c>
      <c r="EU67" s="897"/>
      <c r="EV67" s="898">
        <f t="shared" si="74"/>
        <v>0</v>
      </c>
      <c r="EW67" s="897"/>
      <c r="EX67" s="898">
        <f t="shared" si="75"/>
        <v>0</v>
      </c>
      <c r="EY67" s="897"/>
      <c r="EZ67" s="898">
        <f t="shared" si="76"/>
        <v>0</v>
      </c>
      <c r="FA67" s="897"/>
      <c r="FB67" s="898">
        <f t="shared" si="77"/>
        <v>0</v>
      </c>
      <c r="FC67" s="897"/>
      <c r="FD67" s="898">
        <f t="shared" si="78"/>
        <v>0</v>
      </c>
      <c r="FE67" s="897"/>
      <c r="FF67" s="898">
        <f t="shared" si="79"/>
        <v>0</v>
      </c>
      <c r="FG67" s="897"/>
      <c r="FH67" s="898">
        <f t="shared" si="80"/>
        <v>0</v>
      </c>
    </row>
    <row r="68" spans="3:164" ht="16.149999999999999" customHeight="1" thickBot="1" x14ac:dyDescent="0.35">
      <c r="C68" s="700">
        <v>62</v>
      </c>
      <c r="D68" s="300" t="str">
        <f>+'LP-Servicios'!P214</f>
        <v>PERSONAL C.S-Stnd By Tecnico(1-2Rigs)</v>
      </c>
      <c r="E68" s="897"/>
      <c r="F68" s="898">
        <f t="shared" si="81"/>
        <v>0</v>
      </c>
      <c r="G68" s="897"/>
      <c r="H68" s="898">
        <f t="shared" si="82"/>
        <v>0</v>
      </c>
      <c r="I68" s="897"/>
      <c r="J68" s="898">
        <f t="shared" si="3"/>
        <v>0</v>
      </c>
      <c r="K68" s="897"/>
      <c r="L68" s="898">
        <f t="shared" si="4"/>
        <v>0</v>
      </c>
      <c r="M68" s="897"/>
      <c r="N68" s="898">
        <f t="shared" si="5"/>
        <v>0</v>
      </c>
      <c r="O68" s="897"/>
      <c r="P68" s="898">
        <f t="shared" si="6"/>
        <v>0</v>
      </c>
      <c r="Q68" s="897"/>
      <c r="R68" s="898">
        <f t="shared" si="7"/>
        <v>0</v>
      </c>
      <c r="S68" s="897"/>
      <c r="T68" s="898">
        <f t="shared" si="8"/>
        <v>0</v>
      </c>
      <c r="U68" s="897"/>
      <c r="V68" s="898">
        <f t="shared" si="9"/>
        <v>0</v>
      </c>
      <c r="W68" s="897"/>
      <c r="X68" s="898">
        <f t="shared" si="10"/>
        <v>0</v>
      </c>
      <c r="Y68" s="897"/>
      <c r="Z68" s="898">
        <f t="shared" si="11"/>
        <v>0</v>
      </c>
      <c r="AA68" s="897"/>
      <c r="AB68" s="898">
        <f t="shared" si="12"/>
        <v>0</v>
      </c>
      <c r="AC68" s="897">
        <v>1</v>
      </c>
      <c r="AD68" s="898">
        <f t="shared" si="13"/>
        <v>1</v>
      </c>
      <c r="AE68" s="897">
        <v>1</v>
      </c>
      <c r="AF68" s="898">
        <f t="shared" si="14"/>
        <v>2</v>
      </c>
      <c r="AG68" s="897">
        <v>1</v>
      </c>
      <c r="AH68" s="898">
        <f t="shared" si="15"/>
        <v>3</v>
      </c>
      <c r="AI68" s="897"/>
      <c r="AJ68" s="898">
        <f t="shared" si="16"/>
        <v>3</v>
      </c>
      <c r="AK68" s="897"/>
      <c r="AL68" s="898">
        <f t="shared" si="17"/>
        <v>3</v>
      </c>
      <c r="AM68" s="897"/>
      <c r="AN68" s="898">
        <f t="shared" si="18"/>
        <v>3</v>
      </c>
      <c r="AO68" s="897"/>
      <c r="AP68" s="898">
        <f t="shared" si="19"/>
        <v>3</v>
      </c>
      <c r="AQ68" s="897"/>
      <c r="AR68" s="898">
        <f t="shared" si="20"/>
        <v>3</v>
      </c>
      <c r="AS68" s="897"/>
      <c r="AT68" s="898">
        <f t="shared" si="21"/>
        <v>3</v>
      </c>
      <c r="AU68" s="897"/>
      <c r="AV68" s="898">
        <f t="shared" si="22"/>
        <v>3</v>
      </c>
      <c r="AW68" s="897"/>
      <c r="AX68" s="898">
        <f t="shared" si="23"/>
        <v>3</v>
      </c>
      <c r="AY68" s="897"/>
      <c r="AZ68" s="898">
        <f t="shared" si="24"/>
        <v>3</v>
      </c>
      <c r="BA68" s="897"/>
      <c r="BB68" s="898">
        <f t="shared" si="25"/>
        <v>3</v>
      </c>
      <c r="BC68" s="897"/>
      <c r="BD68" s="898">
        <f t="shared" si="26"/>
        <v>3</v>
      </c>
      <c r="BE68" s="897"/>
      <c r="BF68" s="898">
        <f t="shared" si="27"/>
        <v>3</v>
      </c>
      <c r="BG68" s="897"/>
      <c r="BH68" s="898">
        <f t="shared" si="28"/>
        <v>3</v>
      </c>
      <c r="BI68" s="897"/>
      <c r="BJ68" s="898">
        <f t="shared" si="29"/>
        <v>3</v>
      </c>
      <c r="BK68" s="897"/>
      <c r="BL68" s="898">
        <f t="shared" si="30"/>
        <v>3</v>
      </c>
      <c r="BM68" s="897"/>
      <c r="BN68" s="898">
        <f t="shared" si="31"/>
        <v>3</v>
      </c>
      <c r="BO68" s="897"/>
      <c r="BP68" s="898">
        <f t="shared" si="32"/>
        <v>3</v>
      </c>
      <c r="BQ68" s="897"/>
      <c r="BR68" s="898">
        <f t="shared" si="33"/>
        <v>3</v>
      </c>
      <c r="BS68" s="897"/>
      <c r="BT68" s="898">
        <f t="shared" si="34"/>
        <v>3</v>
      </c>
      <c r="BU68" s="897"/>
      <c r="BV68" s="898">
        <f t="shared" si="35"/>
        <v>3</v>
      </c>
      <c r="BW68" s="897"/>
      <c r="BX68" s="898">
        <f t="shared" si="36"/>
        <v>3</v>
      </c>
      <c r="BY68" s="897"/>
      <c r="BZ68" s="898">
        <f t="shared" si="37"/>
        <v>3</v>
      </c>
      <c r="CA68" s="897"/>
      <c r="CB68" s="898">
        <f t="shared" si="38"/>
        <v>3</v>
      </c>
      <c r="CC68" s="897"/>
      <c r="CD68" s="898">
        <f t="shared" si="39"/>
        <v>3</v>
      </c>
      <c r="CE68" s="897"/>
      <c r="CF68" s="898">
        <f t="shared" si="40"/>
        <v>3</v>
      </c>
      <c r="CG68" s="897"/>
      <c r="CH68" s="898">
        <f t="shared" si="41"/>
        <v>3</v>
      </c>
      <c r="CI68" s="897"/>
      <c r="CJ68" s="898">
        <f t="shared" si="42"/>
        <v>3</v>
      </c>
      <c r="CK68" s="897"/>
      <c r="CL68" s="898">
        <f t="shared" si="43"/>
        <v>3</v>
      </c>
      <c r="CM68" s="897"/>
      <c r="CN68" s="898">
        <f t="shared" si="44"/>
        <v>3</v>
      </c>
      <c r="CO68" s="897"/>
      <c r="CP68" s="898">
        <f t="shared" si="45"/>
        <v>3</v>
      </c>
      <c r="CQ68" s="897"/>
      <c r="CR68" s="898">
        <f t="shared" si="46"/>
        <v>3</v>
      </c>
      <c r="CS68" s="897"/>
      <c r="CT68" s="898">
        <f t="shared" si="47"/>
        <v>3</v>
      </c>
      <c r="CU68" s="897"/>
      <c r="CV68" s="898">
        <f t="shared" si="48"/>
        <v>3</v>
      </c>
      <c r="CW68" s="897"/>
      <c r="CX68" s="898">
        <f t="shared" si="49"/>
        <v>3</v>
      </c>
      <c r="CY68" s="897"/>
      <c r="CZ68" s="898">
        <f t="shared" si="50"/>
        <v>3</v>
      </c>
      <c r="DA68" s="897"/>
      <c r="DB68" s="898">
        <f t="shared" si="51"/>
        <v>3</v>
      </c>
      <c r="DC68" s="897"/>
      <c r="DD68" s="898">
        <f t="shared" si="52"/>
        <v>3</v>
      </c>
      <c r="DE68" s="897"/>
      <c r="DF68" s="898">
        <f t="shared" si="53"/>
        <v>3</v>
      </c>
      <c r="DG68" s="897"/>
      <c r="DH68" s="898">
        <f t="shared" si="54"/>
        <v>3</v>
      </c>
      <c r="DI68" s="897"/>
      <c r="DJ68" s="898">
        <f t="shared" si="55"/>
        <v>3</v>
      </c>
      <c r="DK68" s="897"/>
      <c r="DL68" s="898">
        <f t="shared" si="56"/>
        <v>3</v>
      </c>
      <c r="DM68" s="897"/>
      <c r="DN68" s="898">
        <f t="shared" si="57"/>
        <v>3</v>
      </c>
      <c r="DO68" s="897"/>
      <c r="DP68" s="898">
        <f t="shared" si="58"/>
        <v>3</v>
      </c>
      <c r="DQ68" s="897"/>
      <c r="DR68" s="898">
        <f t="shared" si="59"/>
        <v>3</v>
      </c>
      <c r="DS68" s="897"/>
      <c r="DT68" s="898">
        <f t="shared" si="60"/>
        <v>3</v>
      </c>
      <c r="DU68" s="897"/>
      <c r="DV68" s="898">
        <f t="shared" si="61"/>
        <v>3</v>
      </c>
      <c r="DW68" s="897"/>
      <c r="DX68" s="898">
        <f t="shared" si="62"/>
        <v>3</v>
      </c>
      <c r="DY68" s="897"/>
      <c r="DZ68" s="898">
        <f t="shared" si="63"/>
        <v>3</v>
      </c>
      <c r="EA68" s="897"/>
      <c r="EB68" s="898">
        <f t="shared" si="64"/>
        <v>3</v>
      </c>
      <c r="EC68" s="897"/>
      <c r="ED68" s="898">
        <f t="shared" si="65"/>
        <v>3</v>
      </c>
      <c r="EE68" s="897"/>
      <c r="EF68" s="898">
        <f t="shared" si="66"/>
        <v>3</v>
      </c>
      <c r="EG68" s="897"/>
      <c r="EH68" s="898">
        <f t="shared" si="67"/>
        <v>3</v>
      </c>
      <c r="EI68" s="897"/>
      <c r="EJ68" s="898">
        <f t="shared" si="68"/>
        <v>3</v>
      </c>
      <c r="EK68" s="897"/>
      <c r="EL68" s="898">
        <f t="shared" si="69"/>
        <v>3</v>
      </c>
      <c r="EM68" s="897"/>
      <c r="EN68" s="898">
        <f t="shared" si="70"/>
        <v>3</v>
      </c>
      <c r="EO68" s="897"/>
      <c r="EP68" s="898">
        <f t="shared" si="71"/>
        <v>3</v>
      </c>
      <c r="EQ68" s="897"/>
      <c r="ER68" s="898">
        <f t="shared" si="72"/>
        <v>3</v>
      </c>
      <c r="ES68" s="897"/>
      <c r="ET68" s="898">
        <f t="shared" si="73"/>
        <v>3</v>
      </c>
      <c r="EU68" s="897"/>
      <c r="EV68" s="898">
        <f t="shared" si="74"/>
        <v>3</v>
      </c>
      <c r="EW68" s="897"/>
      <c r="EX68" s="898">
        <f t="shared" si="75"/>
        <v>3</v>
      </c>
      <c r="EY68" s="897"/>
      <c r="EZ68" s="898">
        <f t="shared" si="76"/>
        <v>3</v>
      </c>
      <c r="FA68" s="897"/>
      <c r="FB68" s="898">
        <f t="shared" si="77"/>
        <v>3</v>
      </c>
      <c r="FC68" s="897"/>
      <c r="FD68" s="898">
        <f t="shared" si="78"/>
        <v>3</v>
      </c>
      <c r="FE68" s="897"/>
      <c r="FF68" s="898">
        <f t="shared" si="79"/>
        <v>3</v>
      </c>
      <c r="FG68" s="897"/>
      <c r="FH68" s="898">
        <f t="shared" si="80"/>
        <v>3</v>
      </c>
    </row>
    <row r="69" spans="3:164" ht="16.149999999999999" customHeight="1" thickBot="1" x14ac:dyDescent="0.35">
      <c r="C69" s="700">
        <v>63</v>
      </c>
      <c r="D69" s="299" t="str">
        <f>+'LP-Servicios'!P215</f>
        <v>PERSONAL C.S-Tecnico x Persona(1-2Rigs)</v>
      </c>
      <c r="E69" s="897">
        <v>4</v>
      </c>
      <c r="F69" s="898">
        <f t="shared" si="81"/>
        <v>4</v>
      </c>
      <c r="G69" s="897">
        <v>4</v>
      </c>
      <c r="H69" s="898">
        <f t="shared" si="82"/>
        <v>8</v>
      </c>
      <c r="I69" s="897">
        <v>4</v>
      </c>
      <c r="J69" s="898">
        <f t="shared" si="3"/>
        <v>12</v>
      </c>
      <c r="K69" s="897">
        <v>4</v>
      </c>
      <c r="L69" s="898">
        <f t="shared" si="4"/>
        <v>16</v>
      </c>
      <c r="M69" s="897">
        <v>4</v>
      </c>
      <c r="N69" s="898">
        <f t="shared" si="5"/>
        <v>20</v>
      </c>
      <c r="O69" s="897">
        <v>4</v>
      </c>
      <c r="P69" s="898">
        <f t="shared" si="6"/>
        <v>24</v>
      </c>
      <c r="Q69" s="897">
        <v>4</v>
      </c>
      <c r="R69" s="898">
        <f t="shared" si="7"/>
        <v>28</v>
      </c>
      <c r="S69" s="897">
        <v>4</v>
      </c>
      <c r="T69" s="898">
        <f t="shared" si="8"/>
        <v>32</v>
      </c>
      <c r="U69" s="897">
        <v>4</v>
      </c>
      <c r="V69" s="898">
        <f t="shared" si="9"/>
        <v>36</v>
      </c>
      <c r="W69" s="897">
        <v>4</v>
      </c>
      <c r="X69" s="898">
        <f t="shared" si="10"/>
        <v>40</v>
      </c>
      <c r="Y69" s="897">
        <v>4</v>
      </c>
      <c r="Z69" s="898">
        <f t="shared" si="11"/>
        <v>44</v>
      </c>
      <c r="AA69" s="897">
        <v>4</v>
      </c>
      <c r="AB69" s="898">
        <f t="shared" si="12"/>
        <v>48</v>
      </c>
      <c r="AC69" s="897"/>
      <c r="AD69" s="898">
        <f t="shared" si="13"/>
        <v>48</v>
      </c>
      <c r="AE69" s="897"/>
      <c r="AF69" s="898">
        <f t="shared" si="14"/>
        <v>48</v>
      </c>
      <c r="AG69" s="897"/>
      <c r="AH69" s="898">
        <f t="shared" si="15"/>
        <v>48</v>
      </c>
      <c r="AI69" s="897"/>
      <c r="AJ69" s="898">
        <f t="shared" si="16"/>
        <v>48</v>
      </c>
      <c r="AK69" s="897"/>
      <c r="AL69" s="898">
        <f t="shared" si="17"/>
        <v>48</v>
      </c>
      <c r="AM69" s="897"/>
      <c r="AN69" s="898">
        <f t="shared" si="18"/>
        <v>48</v>
      </c>
      <c r="AO69" s="897"/>
      <c r="AP69" s="898">
        <f t="shared" si="19"/>
        <v>48</v>
      </c>
      <c r="AQ69" s="897"/>
      <c r="AR69" s="898">
        <f t="shared" si="20"/>
        <v>48</v>
      </c>
      <c r="AS69" s="897"/>
      <c r="AT69" s="898">
        <f t="shared" si="21"/>
        <v>48</v>
      </c>
      <c r="AU69" s="897"/>
      <c r="AV69" s="898">
        <f t="shared" si="22"/>
        <v>48</v>
      </c>
      <c r="AW69" s="897"/>
      <c r="AX69" s="898">
        <f t="shared" si="23"/>
        <v>48</v>
      </c>
      <c r="AY69" s="897"/>
      <c r="AZ69" s="898">
        <f t="shared" si="24"/>
        <v>48</v>
      </c>
      <c r="BA69" s="897"/>
      <c r="BB69" s="898">
        <f t="shared" si="25"/>
        <v>48</v>
      </c>
      <c r="BC69" s="897"/>
      <c r="BD69" s="898">
        <f t="shared" si="26"/>
        <v>48</v>
      </c>
      <c r="BE69" s="897"/>
      <c r="BF69" s="898">
        <f t="shared" si="27"/>
        <v>48</v>
      </c>
      <c r="BG69" s="897"/>
      <c r="BH69" s="898">
        <f t="shared" si="28"/>
        <v>48</v>
      </c>
      <c r="BI69" s="897"/>
      <c r="BJ69" s="898">
        <f t="shared" si="29"/>
        <v>48</v>
      </c>
      <c r="BK69" s="897"/>
      <c r="BL69" s="898">
        <f t="shared" si="30"/>
        <v>48</v>
      </c>
      <c r="BM69" s="897"/>
      <c r="BN69" s="898">
        <f t="shared" si="31"/>
        <v>48</v>
      </c>
      <c r="BO69" s="897"/>
      <c r="BP69" s="898">
        <f t="shared" si="32"/>
        <v>48</v>
      </c>
      <c r="BQ69" s="897"/>
      <c r="BR69" s="898">
        <f t="shared" si="33"/>
        <v>48</v>
      </c>
      <c r="BS69" s="897"/>
      <c r="BT69" s="898">
        <f t="shared" si="34"/>
        <v>48</v>
      </c>
      <c r="BU69" s="897"/>
      <c r="BV69" s="898">
        <f t="shared" si="35"/>
        <v>48</v>
      </c>
      <c r="BW69" s="897"/>
      <c r="BX69" s="898">
        <f t="shared" si="36"/>
        <v>48</v>
      </c>
      <c r="BY69" s="897"/>
      <c r="BZ69" s="898">
        <f t="shared" si="37"/>
        <v>48</v>
      </c>
      <c r="CA69" s="897"/>
      <c r="CB69" s="898">
        <f t="shared" si="38"/>
        <v>48</v>
      </c>
      <c r="CC69" s="897"/>
      <c r="CD69" s="898">
        <f t="shared" si="39"/>
        <v>48</v>
      </c>
      <c r="CE69" s="897"/>
      <c r="CF69" s="898">
        <f t="shared" si="40"/>
        <v>48</v>
      </c>
      <c r="CG69" s="897"/>
      <c r="CH69" s="898">
        <f t="shared" si="41"/>
        <v>48</v>
      </c>
      <c r="CI69" s="897"/>
      <c r="CJ69" s="898">
        <f t="shared" si="42"/>
        <v>48</v>
      </c>
      <c r="CK69" s="897"/>
      <c r="CL69" s="898">
        <f t="shared" si="43"/>
        <v>48</v>
      </c>
      <c r="CM69" s="897"/>
      <c r="CN69" s="898">
        <f t="shared" si="44"/>
        <v>48</v>
      </c>
      <c r="CO69" s="897"/>
      <c r="CP69" s="898">
        <f t="shared" si="45"/>
        <v>48</v>
      </c>
      <c r="CQ69" s="897"/>
      <c r="CR69" s="898">
        <f t="shared" si="46"/>
        <v>48</v>
      </c>
      <c r="CS69" s="897"/>
      <c r="CT69" s="898">
        <f t="shared" si="47"/>
        <v>48</v>
      </c>
      <c r="CU69" s="897"/>
      <c r="CV69" s="898">
        <f t="shared" si="48"/>
        <v>48</v>
      </c>
      <c r="CW69" s="897"/>
      <c r="CX69" s="898">
        <f t="shared" si="49"/>
        <v>48</v>
      </c>
      <c r="CY69" s="897"/>
      <c r="CZ69" s="898">
        <f t="shared" si="50"/>
        <v>48</v>
      </c>
      <c r="DA69" s="897"/>
      <c r="DB69" s="898">
        <f t="shared" si="51"/>
        <v>48</v>
      </c>
      <c r="DC69" s="897"/>
      <c r="DD69" s="898">
        <f t="shared" si="52"/>
        <v>48</v>
      </c>
      <c r="DE69" s="897"/>
      <c r="DF69" s="898">
        <f t="shared" si="53"/>
        <v>48</v>
      </c>
      <c r="DG69" s="897"/>
      <c r="DH69" s="898">
        <f t="shared" si="54"/>
        <v>48</v>
      </c>
      <c r="DI69" s="897"/>
      <c r="DJ69" s="898">
        <f t="shared" si="55"/>
        <v>48</v>
      </c>
      <c r="DK69" s="897"/>
      <c r="DL69" s="898">
        <f t="shared" si="56"/>
        <v>48</v>
      </c>
      <c r="DM69" s="897"/>
      <c r="DN69" s="898">
        <f t="shared" si="57"/>
        <v>48</v>
      </c>
      <c r="DO69" s="897"/>
      <c r="DP69" s="898">
        <f t="shared" si="58"/>
        <v>48</v>
      </c>
      <c r="DQ69" s="897"/>
      <c r="DR69" s="898">
        <f t="shared" si="59"/>
        <v>48</v>
      </c>
      <c r="DS69" s="897"/>
      <c r="DT69" s="898">
        <f t="shared" si="60"/>
        <v>48</v>
      </c>
      <c r="DU69" s="897"/>
      <c r="DV69" s="898">
        <f t="shared" si="61"/>
        <v>48</v>
      </c>
      <c r="DW69" s="897"/>
      <c r="DX69" s="898">
        <f t="shared" si="62"/>
        <v>48</v>
      </c>
      <c r="DY69" s="897"/>
      <c r="DZ69" s="898">
        <f t="shared" si="63"/>
        <v>48</v>
      </c>
      <c r="EA69" s="897"/>
      <c r="EB69" s="898">
        <f t="shared" si="64"/>
        <v>48</v>
      </c>
      <c r="EC69" s="897"/>
      <c r="ED69" s="898">
        <f t="shared" si="65"/>
        <v>48</v>
      </c>
      <c r="EE69" s="897"/>
      <c r="EF69" s="898">
        <f t="shared" si="66"/>
        <v>48</v>
      </c>
      <c r="EG69" s="897"/>
      <c r="EH69" s="898">
        <f t="shared" si="67"/>
        <v>48</v>
      </c>
      <c r="EI69" s="897"/>
      <c r="EJ69" s="898">
        <f t="shared" si="68"/>
        <v>48</v>
      </c>
      <c r="EK69" s="897"/>
      <c r="EL69" s="898">
        <f t="shared" si="69"/>
        <v>48</v>
      </c>
      <c r="EM69" s="897"/>
      <c r="EN69" s="898">
        <f t="shared" si="70"/>
        <v>48</v>
      </c>
      <c r="EO69" s="897"/>
      <c r="EP69" s="898">
        <f t="shared" si="71"/>
        <v>48</v>
      </c>
      <c r="EQ69" s="897"/>
      <c r="ER69" s="898">
        <f t="shared" si="72"/>
        <v>48</v>
      </c>
      <c r="ES69" s="897"/>
      <c r="ET69" s="898">
        <f t="shared" si="73"/>
        <v>48</v>
      </c>
      <c r="EU69" s="897"/>
      <c r="EV69" s="898">
        <f t="shared" si="74"/>
        <v>48</v>
      </c>
      <c r="EW69" s="897"/>
      <c r="EX69" s="898">
        <f t="shared" si="75"/>
        <v>48</v>
      </c>
      <c r="EY69" s="897"/>
      <c r="EZ69" s="898">
        <f t="shared" si="76"/>
        <v>48</v>
      </c>
      <c r="FA69" s="897"/>
      <c r="FB69" s="898">
        <f t="shared" si="77"/>
        <v>48</v>
      </c>
      <c r="FC69" s="897"/>
      <c r="FD69" s="898">
        <f t="shared" si="78"/>
        <v>48</v>
      </c>
      <c r="FE69" s="897"/>
      <c r="FF69" s="898">
        <f t="shared" si="79"/>
        <v>48</v>
      </c>
      <c r="FG69" s="897"/>
      <c r="FH69" s="898">
        <f t="shared" si="80"/>
        <v>48</v>
      </c>
    </row>
    <row r="70" spans="3:164" ht="16.149999999999999" customHeight="1" thickBot="1" x14ac:dyDescent="0.35">
      <c r="C70" s="700">
        <v>64</v>
      </c>
      <c r="D70" s="300" t="str">
        <f>+'LP-Servicios'!P216</f>
        <v>PERSONAL C.S-TransporteNQN-Yac(1-2Rigs)</v>
      </c>
      <c r="E70" s="897"/>
      <c r="F70" s="898">
        <f t="shared" si="81"/>
        <v>0</v>
      </c>
      <c r="G70" s="897"/>
      <c r="H70" s="898">
        <f t="shared" si="82"/>
        <v>0</v>
      </c>
      <c r="I70" s="897"/>
      <c r="J70" s="898">
        <f t="shared" si="3"/>
        <v>0</v>
      </c>
      <c r="K70" s="897"/>
      <c r="L70" s="898">
        <f t="shared" si="4"/>
        <v>0</v>
      </c>
      <c r="M70" s="897"/>
      <c r="N70" s="898">
        <f t="shared" si="5"/>
        <v>0</v>
      </c>
      <c r="O70" s="897"/>
      <c r="P70" s="898">
        <f t="shared" si="6"/>
        <v>0</v>
      </c>
      <c r="Q70" s="897"/>
      <c r="R70" s="898">
        <f t="shared" si="7"/>
        <v>0</v>
      </c>
      <c r="S70" s="897"/>
      <c r="T70" s="898">
        <f t="shared" si="8"/>
        <v>0</v>
      </c>
      <c r="U70" s="897"/>
      <c r="V70" s="898">
        <f t="shared" si="9"/>
        <v>0</v>
      </c>
      <c r="W70" s="897"/>
      <c r="X70" s="898">
        <f t="shared" si="10"/>
        <v>0</v>
      </c>
      <c r="Y70" s="897"/>
      <c r="Z70" s="898">
        <f t="shared" si="11"/>
        <v>0</v>
      </c>
      <c r="AA70" s="897"/>
      <c r="AB70" s="898">
        <f t="shared" si="12"/>
        <v>0</v>
      </c>
      <c r="AC70" s="897"/>
      <c r="AD70" s="898">
        <f t="shared" si="13"/>
        <v>0</v>
      </c>
      <c r="AE70" s="897"/>
      <c r="AF70" s="898">
        <f t="shared" si="14"/>
        <v>0</v>
      </c>
      <c r="AG70" s="897"/>
      <c r="AH70" s="898">
        <f t="shared" si="15"/>
        <v>0</v>
      </c>
      <c r="AI70" s="897"/>
      <c r="AJ70" s="898">
        <f t="shared" si="16"/>
        <v>0</v>
      </c>
      <c r="AK70" s="897"/>
      <c r="AL70" s="898">
        <f t="shared" si="17"/>
        <v>0</v>
      </c>
      <c r="AM70" s="897"/>
      <c r="AN70" s="898">
        <f t="shared" si="18"/>
        <v>0</v>
      </c>
      <c r="AO70" s="897"/>
      <c r="AP70" s="898">
        <f t="shared" si="19"/>
        <v>0</v>
      </c>
      <c r="AQ70" s="897"/>
      <c r="AR70" s="898">
        <f t="shared" si="20"/>
        <v>0</v>
      </c>
      <c r="AS70" s="897"/>
      <c r="AT70" s="898">
        <f t="shared" si="21"/>
        <v>0</v>
      </c>
      <c r="AU70" s="897"/>
      <c r="AV70" s="898">
        <f t="shared" si="22"/>
        <v>0</v>
      </c>
      <c r="AW70" s="897"/>
      <c r="AX70" s="898">
        <f t="shared" si="23"/>
        <v>0</v>
      </c>
      <c r="AY70" s="897"/>
      <c r="AZ70" s="898">
        <f t="shared" si="24"/>
        <v>0</v>
      </c>
      <c r="BA70" s="897"/>
      <c r="BB70" s="898">
        <f t="shared" si="25"/>
        <v>0</v>
      </c>
      <c r="BC70" s="897"/>
      <c r="BD70" s="898">
        <f t="shared" si="26"/>
        <v>0</v>
      </c>
      <c r="BE70" s="897"/>
      <c r="BF70" s="898">
        <f t="shared" si="27"/>
        <v>0</v>
      </c>
      <c r="BG70" s="897"/>
      <c r="BH70" s="898">
        <f t="shared" si="28"/>
        <v>0</v>
      </c>
      <c r="BI70" s="897"/>
      <c r="BJ70" s="898">
        <f t="shared" si="29"/>
        <v>0</v>
      </c>
      <c r="BK70" s="897"/>
      <c r="BL70" s="898">
        <f t="shared" si="30"/>
        <v>0</v>
      </c>
      <c r="BM70" s="897"/>
      <c r="BN70" s="898">
        <f t="shared" si="31"/>
        <v>0</v>
      </c>
      <c r="BO70" s="897"/>
      <c r="BP70" s="898">
        <f t="shared" si="32"/>
        <v>0</v>
      </c>
      <c r="BQ70" s="897"/>
      <c r="BR70" s="898">
        <f t="shared" si="33"/>
        <v>0</v>
      </c>
      <c r="BS70" s="897"/>
      <c r="BT70" s="898">
        <f t="shared" si="34"/>
        <v>0</v>
      </c>
      <c r="BU70" s="897"/>
      <c r="BV70" s="898">
        <f t="shared" si="35"/>
        <v>0</v>
      </c>
      <c r="BW70" s="897"/>
      <c r="BX70" s="898">
        <f t="shared" si="36"/>
        <v>0</v>
      </c>
      <c r="BY70" s="897"/>
      <c r="BZ70" s="898">
        <f t="shared" si="37"/>
        <v>0</v>
      </c>
      <c r="CA70" s="897"/>
      <c r="CB70" s="898">
        <f t="shared" si="38"/>
        <v>0</v>
      </c>
      <c r="CC70" s="897"/>
      <c r="CD70" s="898">
        <f t="shared" si="39"/>
        <v>0</v>
      </c>
      <c r="CE70" s="897"/>
      <c r="CF70" s="898">
        <f t="shared" si="40"/>
        <v>0</v>
      </c>
      <c r="CG70" s="897"/>
      <c r="CH70" s="898">
        <f t="shared" si="41"/>
        <v>0</v>
      </c>
      <c r="CI70" s="897"/>
      <c r="CJ70" s="898">
        <f t="shared" si="42"/>
        <v>0</v>
      </c>
      <c r="CK70" s="897"/>
      <c r="CL70" s="898">
        <f t="shared" si="43"/>
        <v>0</v>
      </c>
      <c r="CM70" s="897"/>
      <c r="CN70" s="898">
        <f t="shared" si="44"/>
        <v>0</v>
      </c>
      <c r="CO70" s="897"/>
      <c r="CP70" s="898">
        <f t="shared" si="45"/>
        <v>0</v>
      </c>
      <c r="CQ70" s="897"/>
      <c r="CR70" s="898">
        <f t="shared" si="46"/>
        <v>0</v>
      </c>
      <c r="CS70" s="897"/>
      <c r="CT70" s="898">
        <f t="shared" si="47"/>
        <v>0</v>
      </c>
      <c r="CU70" s="897"/>
      <c r="CV70" s="898">
        <f t="shared" si="48"/>
        <v>0</v>
      </c>
      <c r="CW70" s="897"/>
      <c r="CX70" s="898">
        <f t="shared" si="49"/>
        <v>0</v>
      </c>
      <c r="CY70" s="897"/>
      <c r="CZ70" s="898">
        <f t="shared" si="50"/>
        <v>0</v>
      </c>
      <c r="DA70" s="897"/>
      <c r="DB70" s="898">
        <f t="shared" si="51"/>
        <v>0</v>
      </c>
      <c r="DC70" s="897"/>
      <c r="DD70" s="898">
        <f t="shared" si="52"/>
        <v>0</v>
      </c>
      <c r="DE70" s="897"/>
      <c r="DF70" s="898">
        <f t="shared" si="53"/>
        <v>0</v>
      </c>
      <c r="DG70" s="897"/>
      <c r="DH70" s="898">
        <f t="shared" si="54"/>
        <v>0</v>
      </c>
      <c r="DI70" s="897"/>
      <c r="DJ70" s="898">
        <f t="shared" si="55"/>
        <v>0</v>
      </c>
      <c r="DK70" s="897"/>
      <c r="DL70" s="898">
        <f t="shared" si="56"/>
        <v>0</v>
      </c>
      <c r="DM70" s="897"/>
      <c r="DN70" s="898">
        <f t="shared" si="57"/>
        <v>0</v>
      </c>
      <c r="DO70" s="897"/>
      <c r="DP70" s="898">
        <f t="shared" si="58"/>
        <v>0</v>
      </c>
      <c r="DQ70" s="897"/>
      <c r="DR70" s="898">
        <f t="shared" si="59"/>
        <v>0</v>
      </c>
      <c r="DS70" s="897"/>
      <c r="DT70" s="898">
        <f t="shared" si="60"/>
        <v>0</v>
      </c>
      <c r="DU70" s="897"/>
      <c r="DV70" s="898">
        <f t="shared" si="61"/>
        <v>0</v>
      </c>
      <c r="DW70" s="897"/>
      <c r="DX70" s="898">
        <f t="shared" si="62"/>
        <v>0</v>
      </c>
      <c r="DY70" s="897"/>
      <c r="DZ70" s="898">
        <f t="shared" si="63"/>
        <v>0</v>
      </c>
      <c r="EA70" s="897"/>
      <c r="EB70" s="898">
        <f t="shared" si="64"/>
        <v>0</v>
      </c>
      <c r="EC70" s="897"/>
      <c r="ED70" s="898">
        <f t="shared" si="65"/>
        <v>0</v>
      </c>
      <c r="EE70" s="897"/>
      <c r="EF70" s="898">
        <f t="shared" si="66"/>
        <v>0</v>
      </c>
      <c r="EG70" s="897"/>
      <c r="EH70" s="898">
        <f t="shared" si="67"/>
        <v>0</v>
      </c>
      <c r="EI70" s="897"/>
      <c r="EJ70" s="898">
        <f t="shared" si="68"/>
        <v>0</v>
      </c>
      <c r="EK70" s="897"/>
      <c r="EL70" s="898">
        <f t="shared" si="69"/>
        <v>0</v>
      </c>
      <c r="EM70" s="897"/>
      <c r="EN70" s="898">
        <f t="shared" si="70"/>
        <v>0</v>
      </c>
      <c r="EO70" s="897"/>
      <c r="EP70" s="898">
        <f t="shared" si="71"/>
        <v>0</v>
      </c>
      <c r="EQ70" s="897"/>
      <c r="ER70" s="898">
        <f t="shared" si="72"/>
        <v>0</v>
      </c>
      <c r="ES70" s="897"/>
      <c r="ET70" s="898">
        <f t="shared" si="73"/>
        <v>0</v>
      </c>
      <c r="EU70" s="897"/>
      <c r="EV70" s="898">
        <f t="shared" si="74"/>
        <v>0</v>
      </c>
      <c r="EW70" s="897"/>
      <c r="EX70" s="898">
        <f t="shared" si="75"/>
        <v>0</v>
      </c>
      <c r="EY70" s="897"/>
      <c r="EZ70" s="898">
        <f t="shared" si="76"/>
        <v>0</v>
      </c>
      <c r="FA70" s="897"/>
      <c r="FB70" s="898">
        <f t="shared" si="77"/>
        <v>0</v>
      </c>
      <c r="FC70" s="897"/>
      <c r="FD70" s="898">
        <f t="shared" si="78"/>
        <v>0</v>
      </c>
      <c r="FE70" s="897"/>
      <c r="FF70" s="898">
        <f t="shared" si="79"/>
        <v>0</v>
      </c>
      <c r="FG70" s="897"/>
      <c r="FH70" s="898">
        <f t="shared" si="80"/>
        <v>0</v>
      </c>
    </row>
    <row r="71" spans="3:164" ht="16.149999999999999" customHeight="1" thickBot="1" x14ac:dyDescent="0.35">
      <c r="C71" s="700">
        <v>65</v>
      </c>
      <c r="D71" s="299" t="str">
        <f>+'LP-Servicios'!P217</f>
        <v>-</v>
      </c>
      <c r="E71" s="897"/>
      <c r="F71" s="898">
        <f t="shared" si="81"/>
        <v>0</v>
      </c>
      <c r="G71" s="897"/>
      <c r="H71" s="898">
        <f t="shared" si="82"/>
        <v>0</v>
      </c>
      <c r="I71" s="897"/>
      <c r="J71" s="898">
        <f t="shared" ref="J71:J106" si="83">+SUM(H71,I71)</f>
        <v>0</v>
      </c>
      <c r="K71" s="897"/>
      <c r="L71" s="898">
        <f t="shared" ref="L71:L106" si="84">+SUM(J71,K71)</f>
        <v>0</v>
      </c>
      <c r="M71" s="897"/>
      <c r="N71" s="898">
        <f t="shared" ref="N71:N106" si="85">+SUM(L71,M71)</f>
        <v>0</v>
      </c>
      <c r="O71" s="897"/>
      <c r="P71" s="898">
        <f t="shared" ref="P71:P106" si="86">+SUM(N71,O71)</f>
        <v>0</v>
      </c>
      <c r="Q71" s="897"/>
      <c r="R71" s="898">
        <f t="shared" ref="R71:R106" si="87">+SUM(P71,Q71)</f>
        <v>0</v>
      </c>
      <c r="S71" s="897"/>
      <c r="T71" s="898">
        <f t="shared" ref="T71:T106" si="88">+SUM(R71,S71)</f>
        <v>0</v>
      </c>
      <c r="U71" s="897"/>
      <c r="V71" s="898">
        <f t="shared" ref="V71:V106" si="89">+SUM(T71,U71)</f>
        <v>0</v>
      </c>
      <c r="W71" s="897"/>
      <c r="X71" s="898">
        <f t="shared" ref="X71:X106" si="90">+SUM(V71,W71)</f>
        <v>0</v>
      </c>
      <c r="Y71" s="897"/>
      <c r="Z71" s="898">
        <f t="shared" ref="Z71:Z106" si="91">+SUM(X71,Y71)</f>
        <v>0</v>
      </c>
      <c r="AA71" s="897"/>
      <c r="AB71" s="898">
        <f t="shared" ref="AB71:AB106" si="92">+SUM(Z71,AA71)</f>
        <v>0</v>
      </c>
      <c r="AC71" s="897"/>
      <c r="AD71" s="898">
        <f t="shared" ref="AD71:AD106" si="93">+SUM(AB71,AC71)</f>
        <v>0</v>
      </c>
      <c r="AE71" s="897"/>
      <c r="AF71" s="898">
        <f t="shared" ref="AF71:AF106" si="94">+SUM(AD71,AE71)</f>
        <v>0</v>
      </c>
      <c r="AG71" s="897"/>
      <c r="AH71" s="898">
        <f t="shared" ref="AH71:AH106" si="95">+SUM(AF71,AG71)</f>
        <v>0</v>
      </c>
      <c r="AI71" s="897"/>
      <c r="AJ71" s="898">
        <f t="shared" ref="AJ71:AJ106" si="96">+SUM(AH71,AI71)</f>
        <v>0</v>
      </c>
      <c r="AK71" s="897"/>
      <c r="AL71" s="898">
        <f t="shared" ref="AL71:AL106" si="97">+SUM(AJ71,AK71)</f>
        <v>0</v>
      </c>
      <c r="AM71" s="897"/>
      <c r="AN71" s="898">
        <f t="shared" ref="AN71:AN106" si="98">+SUM(AL71,AM71)</f>
        <v>0</v>
      </c>
      <c r="AO71" s="897"/>
      <c r="AP71" s="898">
        <f t="shared" ref="AP71:AP106" si="99">+SUM(AN71,AO71)</f>
        <v>0</v>
      </c>
      <c r="AQ71" s="897"/>
      <c r="AR71" s="898">
        <f t="shared" ref="AR71:AR106" si="100">+SUM(AP71,AQ71)</f>
        <v>0</v>
      </c>
      <c r="AS71" s="897"/>
      <c r="AT71" s="898">
        <f t="shared" ref="AT71:AT106" si="101">+SUM(AR71,AS71)</f>
        <v>0</v>
      </c>
      <c r="AU71" s="897"/>
      <c r="AV71" s="898">
        <f t="shared" ref="AV71:AV106" si="102">+SUM(AT71,AU71)</f>
        <v>0</v>
      </c>
      <c r="AW71" s="897"/>
      <c r="AX71" s="898">
        <f t="shared" ref="AX71:AX106" si="103">+SUM(AV71,AW71)</f>
        <v>0</v>
      </c>
      <c r="AY71" s="897"/>
      <c r="AZ71" s="898">
        <f t="shared" ref="AZ71:AZ106" si="104">+SUM(AX71,AY71)</f>
        <v>0</v>
      </c>
      <c r="BA71" s="897"/>
      <c r="BB71" s="898">
        <f t="shared" ref="BB71:BB106" si="105">+SUM(AZ71,BA71)</f>
        <v>0</v>
      </c>
      <c r="BC71" s="897"/>
      <c r="BD71" s="898">
        <f t="shared" ref="BD71:BD106" si="106">+SUM(BB71,BC71)</f>
        <v>0</v>
      </c>
      <c r="BE71" s="897"/>
      <c r="BF71" s="898">
        <f t="shared" ref="BF71:BF106" si="107">+SUM(BD71,BE71)</f>
        <v>0</v>
      </c>
      <c r="BG71" s="897"/>
      <c r="BH71" s="898">
        <f t="shared" ref="BH71:BH106" si="108">+SUM(BF71,BG71)</f>
        <v>0</v>
      </c>
      <c r="BI71" s="897"/>
      <c r="BJ71" s="898">
        <f t="shared" ref="BJ71:BJ106" si="109">+SUM(BH71,BI71)</f>
        <v>0</v>
      </c>
      <c r="BK71" s="897"/>
      <c r="BL71" s="898">
        <f t="shared" ref="BL71:BL106" si="110">+SUM(BJ71,BK71)</f>
        <v>0</v>
      </c>
      <c r="BM71" s="897"/>
      <c r="BN71" s="898">
        <f t="shared" ref="BN71:BN106" si="111">+SUM(BL71,BM71)</f>
        <v>0</v>
      </c>
      <c r="BO71" s="897"/>
      <c r="BP71" s="898">
        <f t="shared" ref="BP71:BP106" si="112">+SUM(BN71,BO71)</f>
        <v>0</v>
      </c>
      <c r="BQ71" s="897"/>
      <c r="BR71" s="898">
        <f t="shared" ref="BR71:BR106" si="113">+SUM(BP71,BQ71)</f>
        <v>0</v>
      </c>
      <c r="BS71" s="897"/>
      <c r="BT71" s="898">
        <f t="shared" ref="BT71:BT106" si="114">+SUM(BR71,BS71)</f>
        <v>0</v>
      </c>
      <c r="BU71" s="897"/>
      <c r="BV71" s="898">
        <f t="shared" ref="BV71:BV106" si="115">+SUM(BT71,BU71)</f>
        <v>0</v>
      </c>
      <c r="BW71" s="897"/>
      <c r="BX71" s="898">
        <f t="shared" ref="BX71:BX106" si="116">+SUM(BV71,BW71)</f>
        <v>0</v>
      </c>
      <c r="BY71" s="897"/>
      <c r="BZ71" s="898">
        <f t="shared" ref="BZ71:BZ106" si="117">+SUM(BX71,BY71)</f>
        <v>0</v>
      </c>
      <c r="CA71" s="897"/>
      <c r="CB71" s="898">
        <f t="shared" ref="CB71:CB106" si="118">+SUM(BZ71,CA71)</f>
        <v>0</v>
      </c>
      <c r="CC71" s="897"/>
      <c r="CD71" s="898">
        <f t="shared" ref="CD71:CD106" si="119">+SUM(CB71,CC71)</f>
        <v>0</v>
      </c>
      <c r="CE71" s="897"/>
      <c r="CF71" s="898">
        <f t="shared" ref="CF71:CF106" si="120">+SUM(CD71,CE71)</f>
        <v>0</v>
      </c>
      <c r="CG71" s="897"/>
      <c r="CH71" s="898">
        <f t="shared" ref="CH71:CH106" si="121">+SUM(CF71,CG71)</f>
        <v>0</v>
      </c>
      <c r="CI71" s="897"/>
      <c r="CJ71" s="898">
        <f t="shared" ref="CJ71:CJ106" si="122">+SUM(CH71,CI71)</f>
        <v>0</v>
      </c>
      <c r="CK71" s="897"/>
      <c r="CL71" s="898">
        <f t="shared" ref="CL71:CL106" si="123">+SUM(CJ71,CK71)</f>
        <v>0</v>
      </c>
      <c r="CM71" s="897"/>
      <c r="CN71" s="898">
        <f t="shared" ref="CN71:CN106" si="124">+SUM(CL71,CM71)</f>
        <v>0</v>
      </c>
      <c r="CO71" s="897"/>
      <c r="CP71" s="898">
        <f t="shared" ref="CP71:CP106" si="125">+SUM(CN71,CO71)</f>
        <v>0</v>
      </c>
      <c r="CQ71" s="897"/>
      <c r="CR71" s="898">
        <f t="shared" ref="CR71:CR106" si="126">+SUM(CP71,CQ71)</f>
        <v>0</v>
      </c>
      <c r="CS71" s="897"/>
      <c r="CT71" s="898">
        <f t="shared" ref="CT71:CT106" si="127">+SUM(CR71,CS71)</f>
        <v>0</v>
      </c>
      <c r="CU71" s="897"/>
      <c r="CV71" s="898">
        <f t="shared" ref="CV71:CV106" si="128">+SUM(CT71,CU71)</f>
        <v>0</v>
      </c>
      <c r="CW71" s="897"/>
      <c r="CX71" s="898">
        <f t="shared" ref="CX71:CX106" si="129">+SUM(CV71,CW71)</f>
        <v>0</v>
      </c>
      <c r="CY71" s="897"/>
      <c r="CZ71" s="898">
        <f t="shared" ref="CZ71:CZ106" si="130">+SUM(CX71,CY71)</f>
        <v>0</v>
      </c>
      <c r="DA71" s="897"/>
      <c r="DB71" s="898">
        <f t="shared" ref="DB71:DB106" si="131">+SUM(CZ71,DA71)</f>
        <v>0</v>
      </c>
      <c r="DC71" s="897"/>
      <c r="DD71" s="898">
        <f t="shared" ref="DD71:DD106" si="132">+SUM(DB71,DC71)</f>
        <v>0</v>
      </c>
      <c r="DE71" s="897"/>
      <c r="DF71" s="898">
        <f t="shared" ref="DF71:DF106" si="133">+SUM(DD71,DE71)</f>
        <v>0</v>
      </c>
      <c r="DG71" s="897"/>
      <c r="DH71" s="898">
        <f t="shared" ref="DH71:DH106" si="134">+SUM(DF71,DG71)</f>
        <v>0</v>
      </c>
      <c r="DI71" s="897"/>
      <c r="DJ71" s="898">
        <f t="shared" ref="DJ71:DJ106" si="135">+SUM(DH71,DI71)</f>
        <v>0</v>
      </c>
      <c r="DK71" s="897"/>
      <c r="DL71" s="898">
        <f t="shared" ref="DL71:DL106" si="136">+SUM(DJ71,DK71)</f>
        <v>0</v>
      </c>
      <c r="DM71" s="897"/>
      <c r="DN71" s="898">
        <f t="shared" ref="DN71:DN106" si="137">+SUM(DL71,DM71)</f>
        <v>0</v>
      </c>
      <c r="DO71" s="897"/>
      <c r="DP71" s="898">
        <f t="shared" ref="DP71:DP106" si="138">+SUM(DN71,DO71)</f>
        <v>0</v>
      </c>
      <c r="DQ71" s="897"/>
      <c r="DR71" s="898">
        <f t="shared" ref="DR71:DR106" si="139">+SUM(DP71,DQ71)</f>
        <v>0</v>
      </c>
      <c r="DS71" s="897"/>
      <c r="DT71" s="898">
        <f t="shared" ref="DT71:DT106" si="140">+SUM(DR71,DS71)</f>
        <v>0</v>
      </c>
      <c r="DU71" s="897"/>
      <c r="DV71" s="898">
        <f t="shared" ref="DV71:DV106" si="141">+SUM(DT71,DU71)</f>
        <v>0</v>
      </c>
      <c r="DW71" s="897"/>
      <c r="DX71" s="898">
        <f t="shared" ref="DX71:DX106" si="142">+SUM(DV71,DW71)</f>
        <v>0</v>
      </c>
      <c r="DY71" s="897"/>
      <c r="DZ71" s="898">
        <f t="shared" ref="DZ71:DZ106" si="143">+SUM(DX71,DY71)</f>
        <v>0</v>
      </c>
      <c r="EA71" s="897"/>
      <c r="EB71" s="898">
        <f t="shared" ref="EB71:EB106" si="144">+SUM(DZ71,EA71)</f>
        <v>0</v>
      </c>
      <c r="EC71" s="897"/>
      <c r="ED71" s="898">
        <f t="shared" ref="ED71:ED106" si="145">+SUM(EB71,EC71)</f>
        <v>0</v>
      </c>
      <c r="EE71" s="897"/>
      <c r="EF71" s="898">
        <f t="shared" ref="EF71:EF106" si="146">+SUM(ED71,EE71)</f>
        <v>0</v>
      </c>
      <c r="EG71" s="897"/>
      <c r="EH71" s="898">
        <f t="shared" ref="EH71:EH106" si="147">+SUM(EF71,EG71)</f>
        <v>0</v>
      </c>
      <c r="EI71" s="897"/>
      <c r="EJ71" s="898">
        <f t="shared" ref="EJ71:EJ106" si="148">+SUM(EH71,EI71)</f>
        <v>0</v>
      </c>
      <c r="EK71" s="897"/>
      <c r="EL71" s="898">
        <f t="shared" ref="EL71:EL106" si="149">+SUM(EJ71,EK71)</f>
        <v>0</v>
      </c>
      <c r="EM71" s="897"/>
      <c r="EN71" s="898">
        <f t="shared" ref="EN71:EN106" si="150">+SUM(EL71,EM71)</f>
        <v>0</v>
      </c>
      <c r="EO71" s="897"/>
      <c r="EP71" s="898">
        <f t="shared" ref="EP71:EP106" si="151">+SUM(EN71,EO71)</f>
        <v>0</v>
      </c>
      <c r="EQ71" s="897"/>
      <c r="ER71" s="898">
        <f t="shared" ref="ER71:ER106" si="152">+SUM(EP71,EQ71)</f>
        <v>0</v>
      </c>
      <c r="ES71" s="897"/>
      <c r="ET71" s="898">
        <f t="shared" ref="ET71:ET106" si="153">+SUM(ER71,ES71)</f>
        <v>0</v>
      </c>
      <c r="EU71" s="897"/>
      <c r="EV71" s="898">
        <f t="shared" ref="EV71:EV106" si="154">+SUM(ET71,EU71)</f>
        <v>0</v>
      </c>
      <c r="EW71" s="897"/>
      <c r="EX71" s="898">
        <f t="shared" ref="EX71:EX106" si="155">+SUM(EV71,EW71)</f>
        <v>0</v>
      </c>
      <c r="EY71" s="897"/>
      <c r="EZ71" s="898">
        <f t="shared" ref="EZ71:EZ106" si="156">+SUM(EX71,EY71)</f>
        <v>0</v>
      </c>
      <c r="FA71" s="897"/>
      <c r="FB71" s="898">
        <f t="shared" ref="FB71:FB106" si="157">+SUM(EZ71,FA71)</f>
        <v>0</v>
      </c>
      <c r="FC71" s="897"/>
      <c r="FD71" s="898">
        <f t="shared" ref="FD71:FD106" si="158">+SUM(FB71,FC71)</f>
        <v>0</v>
      </c>
      <c r="FE71" s="897"/>
      <c r="FF71" s="898">
        <f t="shared" ref="FF71:FF106" si="159">+SUM(FD71,FE71)</f>
        <v>0</v>
      </c>
      <c r="FG71" s="897"/>
      <c r="FH71" s="898">
        <f t="shared" ref="FH71:FH106" si="160">+SUM(FF71,FG71)</f>
        <v>0</v>
      </c>
    </row>
    <row r="72" spans="3:164" ht="16.149999999999999" customHeight="1" thickBot="1" x14ac:dyDescent="0.35">
      <c r="C72" s="700">
        <v>66</v>
      </c>
      <c r="D72" s="300" t="str">
        <f>+'LP-Servicios'!P218</f>
        <v>-</v>
      </c>
      <c r="E72" s="897"/>
      <c r="F72" s="898">
        <f t="shared" ref="F72:F106" si="161">+E72</f>
        <v>0</v>
      </c>
      <c r="G72" s="897"/>
      <c r="H72" s="898">
        <f t="shared" ref="H72:H106" si="162">+SUM(F72,G72)</f>
        <v>0</v>
      </c>
      <c r="I72" s="897"/>
      <c r="J72" s="898">
        <f t="shared" si="83"/>
        <v>0</v>
      </c>
      <c r="K72" s="897"/>
      <c r="L72" s="898">
        <f t="shared" si="84"/>
        <v>0</v>
      </c>
      <c r="M72" s="897"/>
      <c r="N72" s="898">
        <f t="shared" si="85"/>
        <v>0</v>
      </c>
      <c r="O72" s="897"/>
      <c r="P72" s="898">
        <f t="shared" si="86"/>
        <v>0</v>
      </c>
      <c r="Q72" s="897"/>
      <c r="R72" s="898">
        <f t="shared" si="87"/>
        <v>0</v>
      </c>
      <c r="S72" s="897"/>
      <c r="T72" s="898">
        <f t="shared" si="88"/>
        <v>0</v>
      </c>
      <c r="U72" s="897"/>
      <c r="V72" s="898">
        <f t="shared" si="89"/>
        <v>0</v>
      </c>
      <c r="W72" s="897"/>
      <c r="X72" s="898">
        <f t="shared" si="90"/>
        <v>0</v>
      </c>
      <c r="Y72" s="897"/>
      <c r="Z72" s="898">
        <f t="shared" si="91"/>
        <v>0</v>
      </c>
      <c r="AA72" s="897"/>
      <c r="AB72" s="898">
        <f t="shared" si="92"/>
        <v>0</v>
      </c>
      <c r="AC72" s="897"/>
      <c r="AD72" s="898">
        <f t="shared" si="93"/>
        <v>0</v>
      </c>
      <c r="AE72" s="897"/>
      <c r="AF72" s="898">
        <f t="shared" si="94"/>
        <v>0</v>
      </c>
      <c r="AG72" s="897"/>
      <c r="AH72" s="898">
        <f t="shared" si="95"/>
        <v>0</v>
      </c>
      <c r="AI72" s="897"/>
      <c r="AJ72" s="898">
        <f t="shared" si="96"/>
        <v>0</v>
      </c>
      <c r="AK72" s="897"/>
      <c r="AL72" s="898">
        <f t="shared" si="97"/>
        <v>0</v>
      </c>
      <c r="AM72" s="897"/>
      <c r="AN72" s="898">
        <f t="shared" si="98"/>
        <v>0</v>
      </c>
      <c r="AO72" s="897"/>
      <c r="AP72" s="898">
        <f t="shared" si="99"/>
        <v>0</v>
      </c>
      <c r="AQ72" s="897"/>
      <c r="AR72" s="898">
        <f t="shared" si="100"/>
        <v>0</v>
      </c>
      <c r="AS72" s="897"/>
      <c r="AT72" s="898">
        <f t="shared" si="101"/>
        <v>0</v>
      </c>
      <c r="AU72" s="897"/>
      <c r="AV72" s="898">
        <f t="shared" si="102"/>
        <v>0</v>
      </c>
      <c r="AW72" s="897"/>
      <c r="AX72" s="898">
        <f t="shared" si="103"/>
        <v>0</v>
      </c>
      <c r="AY72" s="897"/>
      <c r="AZ72" s="898">
        <f t="shared" si="104"/>
        <v>0</v>
      </c>
      <c r="BA72" s="897"/>
      <c r="BB72" s="898">
        <f t="shared" si="105"/>
        <v>0</v>
      </c>
      <c r="BC72" s="897"/>
      <c r="BD72" s="898">
        <f t="shared" si="106"/>
        <v>0</v>
      </c>
      <c r="BE72" s="897"/>
      <c r="BF72" s="898">
        <f t="shared" si="107"/>
        <v>0</v>
      </c>
      <c r="BG72" s="897"/>
      <c r="BH72" s="898">
        <f t="shared" si="108"/>
        <v>0</v>
      </c>
      <c r="BI72" s="897"/>
      <c r="BJ72" s="898">
        <f t="shared" si="109"/>
        <v>0</v>
      </c>
      <c r="BK72" s="897"/>
      <c r="BL72" s="898">
        <f t="shared" si="110"/>
        <v>0</v>
      </c>
      <c r="BM72" s="897"/>
      <c r="BN72" s="898">
        <f t="shared" si="111"/>
        <v>0</v>
      </c>
      <c r="BO72" s="897"/>
      <c r="BP72" s="898">
        <f t="shared" si="112"/>
        <v>0</v>
      </c>
      <c r="BQ72" s="897"/>
      <c r="BR72" s="898">
        <f t="shared" si="113"/>
        <v>0</v>
      </c>
      <c r="BS72" s="897"/>
      <c r="BT72" s="898">
        <f t="shared" si="114"/>
        <v>0</v>
      </c>
      <c r="BU72" s="897"/>
      <c r="BV72" s="898">
        <f t="shared" si="115"/>
        <v>0</v>
      </c>
      <c r="BW72" s="897"/>
      <c r="BX72" s="898">
        <f t="shared" si="116"/>
        <v>0</v>
      </c>
      <c r="BY72" s="897"/>
      <c r="BZ72" s="898">
        <f t="shared" si="117"/>
        <v>0</v>
      </c>
      <c r="CA72" s="897"/>
      <c r="CB72" s="898">
        <f t="shared" si="118"/>
        <v>0</v>
      </c>
      <c r="CC72" s="897"/>
      <c r="CD72" s="898">
        <f t="shared" si="119"/>
        <v>0</v>
      </c>
      <c r="CE72" s="897"/>
      <c r="CF72" s="898">
        <f t="shared" si="120"/>
        <v>0</v>
      </c>
      <c r="CG72" s="897"/>
      <c r="CH72" s="898">
        <f t="shared" si="121"/>
        <v>0</v>
      </c>
      <c r="CI72" s="897"/>
      <c r="CJ72" s="898">
        <f t="shared" si="122"/>
        <v>0</v>
      </c>
      <c r="CK72" s="897"/>
      <c r="CL72" s="898">
        <f t="shared" si="123"/>
        <v>0</v>
      </c>
      <c r="CM72" s="897"/>
      <c r="CN72" s="898">
        <f t="shared" si="124"/>
        <v>0</v>
      </c>
      <c r="CO72" s="897"/>
      <c r="CP72" s="898">
        <f t="shared" si="125"/>
        <v>0</v>
      </c>
      <c r="CQ72" s="897"/>
      <c r="CR72" s="898">
        <f t="shared" si="126"/>
        <v>0</v>
      </c>
      <c r="CS72" s="897"/>
      <c r="CT72" s="898">
        <f t="shared" si="127"/>
        <v>0</v>
      </c>
      <c r="CU72" s="897"/>
      <c r="CV72" s="898">
        <f t="shared" si="128"/>
        <v>0</v>
      </c>
      <c r="CW72" s="897"/>
      <c r="CX72" s="898">
        <f t="shared" si="129"/>
        <v>0</v>
      </c>
      <c r="CY72" s="897"/>
      <c r="CZ72" s="898">
        <f t="shared" si="130"/>
        <v>0</v>
      </c>
      <c r="DA72" s="897"/>
      <c r="DB72" s="898">
        <f t="shared" si="131"/>
        <v>0</v>
      </c>
      <c r="DC72" s="897"/>
      <c r="DD72" s="898">
        <f t="shared" si="132"/>
        <v>0</v>
      </c>
      <c r="DE72" s="897"/>
      <c r="DF72" s="898">
        <f t="shared" si="133"/>
        <v>0</v>
      </c>
      <c r="DG72" s="897"/>
      <c r="DH72" s="898">
        <f t="shared" si="134"/>
        <v>0</v>
      </c>
      <c r="DI72" s="897"/>
      <c r="DJ72" s="898">
        <f t="shared" si="135"/>
        <v>0</v>
      </c>
      <c r="DK72" s="897"/>
      <c r="DL72" s="898">
        <f t="shared" si="136"/>
        <v>0</v>
      </c>
      <c r="DM72" s="897"/>
      <c r="DN72" s="898">
        <f t="shared" si="137"/>
        <v>0</v>
      </c>
      <c r="DO72" s="897"/>
      <c r="DP72" s="898">
        <f t="shared" si="138"/>
        <v>0</v>
      </c>
      <c r="DQ72" s="897"/>
      <c r="DR72" s="898">
        <f t="shared" si="139"/>
        <v>0</v>
      </c>
      <c r="DS72" s="897"/>
      <c r="DT72" s="898">
        <f t="shared" si="140"/>
        <v>0</v>
      </c>
      <c r="DU72" s="897"/>
      <c r="DV72" s="898">
        <f t="shared" si="141"/>
        <v>0</v>
      </c>
      <c r="DW72" s="897"/>
      <c r="DX72" s="898">
        <f t="shared" si="142"/>
        <v>0</v>
      </c>
      <c r="DY72" s="897"/>
      <c r="DZ72" s="898">
        <f t="shared" si="143"/>
        <v>0</v>
      </c>
      <c r="EA72" s="897"/>
      <c r="EB72" s="898">
        <f t="shared" si="144"/>
        <v>0</v>
      </c>
      <c r="EC72" s="897"/>
      <c r="ED72" s="898">
        <f t="shared" si="145"/>
        <v>0</v>
      </c>
      <c r="EE72" s="897"/>
      <c r="EF72" s="898">
        <f t="shared" si="146"/>
        <v>0</v>
      </c>
      <c r="EG72" s="897"/>
      <c r="EH72" s="898">
        <f t="shared" si="147"/>
        <v>0</v>
      </c>
      <c r="EI72" s="897"/>
      <c r="EJ72" s="898">
        <f t="shared" si="148"/>
        <v>0</v>
      </c>
      <c r="EK72" s="897"/>
      <c r="EL72" s="898">
        <f t="shared" si="149"/>
        <v>0</v>
      </c>
      <c r="EM72" s="897"/>
      <c r="EN72" s="898">
        <f t="shared" si="150"/>
        <v>0</v>
      </c>
      <c r="EO72" s="897"/>
      <c r="EP72" s="898">
        <f t="shared" si="151"/>
        <v>0</v>
      </c>
      <c r="EQ72" s="897"/>
      <c r="ER72" s="898">
        <f t="shared" si="152"/>
        <v>0</v>
      </c>
      <c r="ES72" s="897"/>
      <c r="ET72" s="898">
        <f t="shared" si="153"/>
        <v>0</v>
      </c>
      <c r="EU72" s="897"/>
      <c r="EV72" s="898">
        <f t="shared" si="154"/>
        <v>0</v>
      </c>
      <c r="EW72" s="897"/>
      <c r="EX72" s="898">
        <f t="shared" si="155"/>
        <v>0</v>
      </c>
      <c r="EY72" s="897"/>
      <c r="EZ72" s="898">
        <f t="shared" si="156"/>
        <v>0</v>
      </c>
      <c r="FA72" s="897"/>
      <c r="FB72" s="898">
        <f t="shared" si="157"/>
        <v>0</v>
      </c>
      <c r="FC72" s="897"/>
      <c r="FD72" s="898">
        <f t="shared" si="158"/>
        <v>0</v>
      </c>
      <c r="FE72" s="897"/>
      <c r="FF72" s="898">
        <f t="shared" si="159"/>
        <v>0</v>
      </c>
      <c r="FG72" s="897"/>
      <c r="FH72" s="898">
        <f t="shared" si="160"/>
        <v>0</v>
      </c>
    </row>
    <row r="73" spans="3:164" ht="16.149999999999999" customHeight="1" thickBot="1" x14ac:dyDescent="0.35">
      <c r="C73" s="700">
        <v>67</v>
      </c>
      <c r="D73" s="299" t="str">
        <f>+'LP-Servicios'!P219</f>
        <v>-</v>
      </c>
      <c r="E73" s="897"/>
      <c r="F73" s="898">
        <f t="shared" si="161"/>
        <v>0</v>
      </c>
      <c r="G73" s="897"/>
      <c r="H73" s="898">
        <f t="shared" si="162"/>
        <v>0</v>
      </c>
      <c r="I73" s="897"/>
      <c r="J73" s="898">
        <f t="shared" si="83"/>
        <v>0</v>
      </c>
      <c r="K73" s="897"/>
      <c r="L73" s="898">
        <f t="shared" si="84"/>
        <v>0</v>
      </c>
      <c r="M73" s="897"/>
      <c r="N73" s="898">
        <f t="shared" si="85"/>
        <v>0</v>
      </c>
      <c r="O73" s="897"/>
      <c r="P73" s="898">
        <f t="shared" si="86"/>
        <v>0</v>
      </c>
      <c r="Q73" s="897"/>
      <c r="R73" s="898">
        <f t="shared" si="87"/>
        <v>0</v>
      </c>
      <c r="S73" s="897"/>
      <c r="T73" s="898">
        <f t="shared" si="88"/>
        <v>0</v>
      </c>
      <c r="U73" s="897"/>
      <c r="V73" s="898">
        <f t="shared" si="89"/>
        <v>0</v>
      </c>
      <c r="W73" s="897"/>
      <c r="X73" s="898">
        <f t="shared" si="90"/>
        <v>0</v>
      </c>
      <c r="Y73" s="897"/>
      <c r="Z73" s="898">
        <f t="shared" si="91"/>
        <v>0</v>
      </c>
      <c r="AA73" s="897"/>
      <c r="AB73" s="898">
        <f t="shared" si="92"/>
        <v>0</v>
      </c>
      <c r="AC73" s="897"/>
      <c r="AD73" s="898">
        <f t="shared" si="93"/>
        <v>0</v>
      </c>
      <c r="AE73" s="897"/>
      <c r="AF73" s="898">
        <f t="shared" si="94"/>
        <v>0</v>
      </c>
      <c r="AG73" s="897"/>
      <c r="AH73" s="898">
        <f t="shared" si="95"/>
        <v>0</v>
      </c>
      <c r="AI73" s="897"/>
      <c r="AJ73" s="898">
        <f t="shared" si="96"/>
        <v>0</v>
      </c>
      <c r="AK73" s="897"/>
      <c r="AL73" s="898">
        <f t="shared" si="97"/>
        <v>0</v>
      </c>
      <c r="AM73" s="897"/>
      <c r="AN73" s="898">
        <f t="shared" si="98"/>
        <v>0</v>
      </c>
      <c r="AO73" s="897"/>
      <c r="AP73" s="898">
        <f t="shared" si="99"/>
        <v>0</v>
      </c>
      <c r="AQ73" s="897"/>
      <c r="AR73" s="898">
        <f t="shared" si="100"/>
        <v>0</v>
      </c>
      <c r="AS73" s="897"/>
      <c r="AT73" s="898">
        <f t="shared" si="101"/>
        <v>0</v>
      </c>
      <c r="AU73" s="897"/>
      <c r="AV73" s="898">
        <f t="shared" si="102"/>
        <v>0</v>
      </c>
      <c r="AW73" s="897"/>
      <c r="AX73" s="898">
        <f t="shared" si="103"/>
        <v>0</v>
      </c>
      <c r="AY73" s="897"/>
      <c r="AZ73" s="898">
        <f t="shared" si="104"/>
        <v>0</v>
      </c>
      <c r="BA73" s="897"/>
      <c r="BB73" s="898">
        <f t="shared" si="105"/>
        <v>0</v>
      </c>
      <c r="BC73" s="897"/>
      <c r="BD73" s="898">
        <f t="shared" si="106"/>
        <v>0</v>
      </c>
      <c r="BE73" s="897"/>
      <c r="BF73" s="898">
        <f t="shared" si="107"/>
        <v>0</v>
      </c>
      <c r="BG73" s="897"/>
      <c r="BH73" s="898">
        <f t="shared" si="108"/>
        <v>0</v>
      </c>
      <c r="BI73" s="897"/>
      <c r="BJ73" s="898">
        <f t="shared" si="109"/>
        <v>0</v>
      </c>
      <c r="BK73" s="897"/>
      <c r="BL73" s="898">
        <f t="shared" si="110"/>
        <v>0</v>
      </c>
      <c r="BM73" s="897"/>
      <c r="BN73" s="898">
        <f t="shared" si="111"/>
        <v>0</v>
      </c>
      <c r="BO73" s="897"/>
      <c r="BP73" s="898">
        <f t="shared" si="112"/>
        <v>0</v>
      </c>
      <c r="BQ73" s="897"/>
      <c r="BR73" s="898">
        <f t="shared" si="113"/>
        <v>0</v>
      </c>
      <c r="BS73" s="897"/>
      <c r="BT73" s="898">
        <f t="shared" si="114"/>
        <v>0</v>
      </c>
      <c r="BU73" s="897"/>
      <c r="BV73" s="898">
        <f t="shared" si="115"/>
        <v>0</v>
      </c>
      <c r="BW73" s="897"/>
      <c r="BX73" s="898">
        <f t="shared" si="116"/>
        <v>0</v>
      </c>
      <c r="BY73" s="897"/>
      <c r="BZ73" s="898">
        <f t="shared" si="117"/>
        <v>0</v>
      </c>
      <c r="CA73" s="897"/>
      <c r="CB73" s="898">
        <f t="shared" si="118"/>
        <v>0</v>
      </c>
      <c r="CC73" s="897"/>
      <c r="CD73" s="898">
        <f t="shared" si="119"/>
        <v>0</v>
      </c>
      <c r="CE73" s="897"/>
      <c r="CF73" s="898">
        <f t="shared" si="120"/>
        <v>0</v>
      </c>
      <c r="CG73" s="897"/>
      <c r="CH73" s="898">
        <f t="shared" si="121"/>
        <v>0</v>
      </c>
      <c r="CI73" s="897"/>
      <c r="CJ73" s="898">
        <f t="shared" si="122"/>
        <v>0</v>
      </c>
      <c r="CK73" s="897"/>
      <c r="CL73" s="898">
        <f t="shared" si="123"/>
        <v>0</v>
      </c>
      <c r="CM73" s="897"/>
      <c r="CN73" s="898">
        <f t="shared" si="124"/>
        <v>0</v>
      </c>
      <c r="CO73" s="897"/>
      <c r="CP73" s="898">
        <f t="shared" si="125"/>
        <v>0</v>
      </c>
      <c r="CQ73" s="897"/>
      <c r="CR73" s="898">
        <f t="shared" si="126"/>
        <v>0</v>
      </c>
      <c r="CS73" s="897"/>
      <c r="CT73" s="898">
        <f t="shared" si="127"/>
        <v>0</v>
      </c>
      <c r="CU73" s="897"/>
      <c r="CV73" s="898">
        <f t="shared" si="128"/>
        <v>0</v>
      </c>
      <c r="CW73" s="897"/>
      <c r="CX73" s="898">
        <f t="shared" si="129"/>
        <v>0</v>
      </c>
      <c r="CY73" s="897"/>
      <c r="CZ73" s="898">
        <f t="shared" si="130"/>
        <v>0</v>
      </c>
      <c r="DA73" s="897"/>
      <c r="DB73" s="898">
        <f t="shared" si="131"/>
        <v>0</v>
      </c>
      <c r="DC73" s="897"/>
      <c r="DD73" s="898">
        <f t="shared" si="132"/>
        <v>0</v>
      </c>
      <c r="DE73" s="897"/>
      <c r="DF73" s="898">
        <f t="shared" si="133"/>
        <v>0</v>
      </c>
      <c r="DG73" s="897"/>
      <c r="DH73" s="898">
        <f t="shared" si="134"/>
        <v>0</v>
      </c>
      <c r="DI73" s="897"/>
      <c r="DJ73" s="898">
        <f t="shared" si="135"/>
        <v>0</v>
      </c>
      <c r="DK73" s="897"/>
      <c r="DL73" s="898">
        <f t="shared" si="136"/>
        <v>0</v>
      </c>
      <c r="DM73" s="897"/>
      <c r="DN73" s="898">
        <f t="shared" si="137"/>
        <v>0</v>
      </c>
      <c r="DO73" s="897"/>
      <c r="DP73" s="898">
        <f t="shared" si="138"/>
        <v>0</v>
      </c>
      <c r="DQ73" s="897"/>
      <c r="DR73" s="898">
        <f t="shared" si="139"/>
        <v>0</v>
      </c>
      <c r="DS73" s="897"/>
      <c r="DT73" s="898">
        <f t="shared" si="140"/>
        <v>0</v>
      </c>
      <c r="DU73" s="897"/>
      <c r="DV73" s="898">
        <f t="shared" si="141"/>
        <v>0</v>
      </c>
      <c r="DW73" s="897"/>
      <c r="DX73" s="898">
        <f t="shared" si="142"/>
        <v>0</v>
      </c>
      <c r="DY73" s="897"/>
      <c r="DZ73" s="898">
        <f t="shared" si="143"/>
        <v>0</v>
      </c>
      <c r="EA73" s="897"/>
      <c r="EB73" s="898">
        <f t="shared" si="144"/>
        <v>0</v>
      </c>
      <c r="EC73" s="897"/>
      <c r="ED73" s="898">
        <f t="shared" si="145"/>
        <v>0</v>
      </c>
      <c r="EE73" s="897"/>
      <c r="EF73" s="898">
        <f t="shared" si="146"/>
        <v>0</v>
      </c>
      <c r="EG73" s="897"/>
      <c r="EH73" s="898">
        <f t="shared" si="147"/>
        <v>0</v>
      </c>
      <c r="EI73" s="897"/>
      <c r="EJ73" s="898">
        <f t="shared" si="148"/>
        <v>0</v>
      </c>
      <c r="EK73" s="897"/>
      <c r="EL73" s="898">
        <f t="shared" si="149"/>
        <v>0</v>
      </c>
      <c r="EM73" s="897"/>
      <c r="EN73" s="898">
        <f t="shared" si="150"/>
        <v>0</v>
      </c>
      <c r="EO73" s="897"/>
      <c r="EP73" s="898">
        <f t="shared" si="151"/>
        <v>0</v>
      </c>
      <c r="EQ73" s="897"/>
      <c r="ER73" s="898">
        <f t="shared" si="152"/>
        <v>0</v>
      </c>
      <c r="ES73" s="897"/>
      <c r="ET73" s="898">
        <f t="shared" si="153"/>
        <v>0</v>
      </c>
      <c r="EU73" s="897"/>
      <c r="EV73" s="898">
        <f t="shared" si="154"/>
        <v>0</v>
      </c>
      <c r="EW73" s="897"/>
      <c r="EX73" s="898">
        <f t="shared" si="155"/>
        <v>0</v>
      </c>
      <c r="EY73" s="897"/>
      <c r="EZ73" s="898">
        <f t="shared" si="156"/>
        <v>0</v>
      </c>
      <c r="FA73" s="897"/>
      <c r="FB73" s="898">
        <f t="shared" si="157"/>
        <v>0</v>
      </c>
      <c r="FC73" s="897"/>
      <c r="FD73" s="898">
        <f t="shared" si="158"/>
        <v>0</v>
      </c>
      <c r="FE73" s="897"/>
      <c r="FF73" s="898">
        <f t="shared" si="159"/>
        <v>0</v>
      </c>
      <c r="FG73" s="897"/>
      <c r="FH73" s="898">
        <f t="shared" si="160"/>
        <v>0</v>
      </c>
    </row>
    <row r="74" spans="3:164" ht="16.149999999999999" customHeight="1" thickBot="1" x14ac:dyDescent="0.35">
      <c r="C74" s="700">
        <v>68</v>
      </c>
      <c r="D74" s="300" t="str">
        <f>+'LP-Servicios'!P220</f>
        <v>-</v>
      </c>
      <c r="E74" s="897"/>
      <c r="F74" s="898">
        <f t="shared" si="161"/>
        <v>0</v>
      </c>
      <c r="G74" s="897"/>
      <c r="H74" s="898">
        <f t="shared" si="162"/>
        <v>0</v>
      </c>
      <c r="I74" s="897"/>
      <c r="J74" s="898">
        <f t="shared" si="83"/>
        <v>0</v>
      </c>
      <c r="K74" s="897"/>
      <c r="L74" s="898">
        <f t="shared" si="84"/>
        <v>0</v>
      </c>
      <c r="M74" s="897"/>
      <c r="N74" s="898">
        <f t="shared" si="85"/>
        <v>0</v>
      </c>
      <c r="O74" s="897"/>
      <c r="P74" s="898">
        <f t="shared" si="86"/>
        <v>0</v>
      </c>
      <c r="Q74" s="897"/>
      <c r="R74" s="898">
        <f t="shared" si="87"/>
        <v>0</v>
      </c>
      <c r="S74" s="897"/>
      <c r="T74" s="898">
        <f t="shared" si="88"/>
        <v>0</v>
      </c>
      <c r="U74" s="897"/>
      <c r="V74" s="898">
        <f t="shared" si="89"/>
        <v>0</v>
      </c>
      <c r="W74" s="897"/>
      <c r="X74" s="898">
        <f t="shared" si="90"/>
        <v>0</v>
      </c>
      <c r="Y74" s="897"/>
      <c r="Z74" s="898">
        <f t="shared" si="91"/>
        <v>0</v>
      </c>
      <c r="AA74" s="897"/>
      <c r="AB74" s="898">
        <f t="shared" si="92"/>
        <v>0</v>
      </c>
      <c r="AC74" s="897"/>
      <c r="AD74" s="898">
        <f t="shared" si="93"/>
        <v>0</v>
      </c>
      <c r="AE74" s="897"/>
      <c r="AF74" s="898">
        <f t="shared" si="94"/>
        <v>0</v>
      </c>
      <c r="AG74" s="897"/>
      <c r="AH74" s="898">
        <f t="shared" si="95"/>
        <v>0</v>
      </c>
      <c r="AI74" s="897"/>
      <c r="AJ74" s="898">
        <f t="shared" si="96"/>
        <v>0</v>
      </c>
      <c r="AK74" s="897"/>
      <c r="AL74" s="898">
        <f t="shared" si="97"/>
        <v>0</v>
      </c>
      <c r="AM74" s="897"/>
      <c r="AN74" s="898">
        <f t="shared" si="98"/>
        <v>0</v>
      </c>
      <c r="AO74" s="897"/>
      <c r="AP74" s="898">
        <f t="shared" si="99"/>
        <v>0</v>
      </c>
      <c r="AQ74" s="897"/>
      <c r="AR74" s="898">
        <f t="shared" si="100"/>
        <v>0</v>
      </c>
      <c r="AS74" s="897"/>
      <c r="AT74" s="898">
        <f t="shared" si="101"/>
        <v>0</v>
      </c>
      <c r="AU74" s="897"/>
      <c r="AV74" s="898">
        <f t="shared" si="102"/>
        <v>0</v>
      </c>
      <c r="AW74" s="897"/>
      <c r="AX74" s="898">
        <f t="shared" si="103"/>
        <v>0</v>
      </c>
      <c r="AY74" s="897"/>
      <c r="AZ74" s="898">
        <f t="shared" si="104"/>
        <v>0</v>
      </c>
      <c r="BA74" s="897"/>
      <c r="BB74" s="898">
        <f t="shared" si="105"/>
        <v>0</v>
      </c>
      <c r="BC74" s="897"/>
      <c r="BD74" s="898">
        <f t="shared" si="106"/>
        <v>0</v>
      </c>
      <c r="BE74" s="897"/>
      <c r="BF74" s="898">
        <f t="shared" si="107"/>
        <v>0</v>
      </c>
      <c r="BG74" s="897"/>
      <c r="BH74" s="898">
        <f t="shared" si="108"/>
        <v>0</v>
      </c>
      <c r="BI74" s="897"/>
      <c r="BJ74" s="898">
        <f t="shared" si="109"/>
        <v>0</v>
      </c>
      <c r="BK74" s="897"/>
      <c r="BL74" s="898">
        <f t="shared" si="110"/>
        <v>0</v>
      </c>
      <c r="BM74" s="897"/>
      <c r="BN74" s="898">
        <f t="shared" si="111"/>
        <v>0</v>
      </c>
      <c r="BO74" s="897"/>
      <c r="BP74" s="898">
        <f t="shared" si="112"/>
        <v>0</v>
      </c>
      <c r="BQ74" s="897"/>
      <c r="BR74" s="898">
        <f t="shared" si="113"/>
        <v>0</v>
      </c>
      <c r="BS74" s="897"/>
      <c r="BT74" s="898">
        <f t="shared" si="114"/>
        <v>0</v>
      </c>
      <c r="BU74" s="897"/>
      <c r="BV74" s="898">
        <f t="shared" si="115"/>
        <v>0</v>
      </c>
      <c r="BW74" s="897"/>
      <c r="BX74" s="898">
        <f t="shared" si="116"/>
        <v>0</v>
      </c>
      <c r="BY74" s="897"/>
      <c r="BZ74" s="898">
        <f t="shared" si="117"/>
        <v>0</v>
      </c>
      <c r="CA74" s="897"/>
      <c r="CB74" s="898">
        <f t="shared" si="118"/>
        <v>0</v>
      </c>
      <c r="CC74" s="897"/>
      <c r="CD74" s="898">
        <f t="shared" si="119"/>
        <v>0</v>
      </c>
      <c r="CE74" s="897"/>
      <c r="CF74" s="898">
        <f t="shared" si="120"/>
        <v>0</v>
      </c>
      <c r="CG74" s="897"/>
      <c r="CH74" s="898">
        <f t="shared" si="121"/>
        <v>0</v>
      </c>
      <c r="CI74" s="897"/>
      <c r="CJ74" s="898">
        <f t="shared" si="122"/>
        <v>0</v>
      </c>
      <c r="CK74" s="897"/>
      <c r="CL74" s="898">
        <f t="shared" si="123"/>
        <v>0</v>
      </c>
      <c r="CM74" s="897"/>
      <c r="CN74" s="898">
        <f t="shared" si="124"/>
        <v>0</v>
      </c>
      <c r="CO74" s="897"/>
      <c r="CP74" s="898">
        <f t="shared" si="125"/>
        <v>0</v>
      </c>
      <c r="CQ74" s="897"/>
      <c r="CR74" s="898">
        <f t="shared" si="126"/>
        <v>0</v>
      </c>
      <c r="CS74" s="897"/>
      <c r="CT74" s="898">
        <f t="shared" si="127"/>
        <v>0</v>
      </c>
      <c r="CU74" s="897"/>
      <c r="CV74" s="898">
        <f t="shared" si="128"/>
        <v>0</v>
      </c>
      <c r="CW74" s="897"/>
      <c r="CX74" s="898">
        <f t="shared" si="129"/>
        <v>0</v>
      </c>
      <c r="CY74" s="897"/>
      <c r="CZ74" s="898">
        <f t="shared" si="130"/>
        <v>0</v>
      </c>
      <c r="DA74" s="897"/>
      <c r="DB74" s="898">
        <f t="shared" si="131"/>
        <v>0</v>
      </c>
      <c r="DC74" s="897"/>
      <c r="DD74" s="898">
        <f t="shared" si="132"/>
        <v>0</v>
      </c>
      <c r="DE74" s="897"/>
      <c r="DF74" s="898">
        <f t="shared" si="133"/>
        <v>0</v>
      </c>
      <c r="DG74" s="897"/>
      <c r="DH74" s="898">
        <f t="shared" si="134"/>
        <v>0</v>
      </c>
      <c r="DI74" s="897"/>
      <c r="DJ74" s="898">
        <f t="shared" si="135"/>
        <v>0</v>
      </c>
      <c r="DK74" s="897"/>
      <c r="DL74" s="898">
        <f t="shared" si="136"/>
        <v>0</v>
      </c>
      <c r="DM74" s="897"/>
      <c r="DN74" s="898">
        <f t="shared" si="137"/>
        <v>0</v>
      </c>
      <c r="DO74" s="897"/>
      <c r="DP74" s="898">
        <f t="shared" si="138"/>
        <v>0</v>
      </c>
      <c r="DQ74" s="897"/>
      <c r="DR74" s="898">
        <f t="shared" si="139"/>
        <v>0</v>
      </c>
      <c r="DS74" s="897"/>
      <c r="DT74" s="898">
        <f t="shared" si="140"/>
        <v>0</v>
      </c>
      <c r="DU74" s="897"/>
      <c r="DV74" s="898">
        <f t="shared" si="141"/>
        <v>0</v>
      </c>
      <c r="DW74" s="897"/>
      <c r="DX74" s="898">
        <f t="shared" si="142"/>
        <v>0</v>
      </c>
      <c r="DY74" s="897"/>
      <c r="DZ74" s="898">
        <f t="shared" si="143"/>
        <v>0</v>
      </c>
      <c r="EA74" s="897"/>
      <c r="EB74" s="898">
        <f t="shared" si="144"/>
        <v>0</v>
      </c>
      <c r="EC74" s="897"/>
      <c r="ED74" s="898">
        <f t="shared" si="145"/>
        <v>0</v>
      </c>
      <c r="EE74" s="897"/>
      <c r="EF74" s="898">
        <f t="shared" si="146"/>
        <v>0</v>
      </c>
      <c r="EG74" s="897"/>
      <c r="EH74" s="898">
        <f t="shared" si="147"/>
        <v>0</v>
      </c>
      <c r="EI74" s="897"/>
      <c r="EJ74" s="898">
        <f t="shared" si="148"/>
        <v>0</v>
      </c>
      <c r="EK74" s="897"/>
      <c r="EL74" s="898">
        <f t="shared" si="149"/>
        <v>0</v>
      </c>
      <c r="EM74" s="897"/>
      <c r="EN74" s="898">
        <f t="shared" si="150"/>
        <v>0</v>
      </c>
      <c r="EO74" s="897"/>
      <c r="EP74" s="898">
        <f t="shared" si="151"/>
        <v>0</v>
      </c>
      <c r="EQ74" s="897"/>
      <c r="ER74" s="898">
        <f t="shared" si="152"/>
        <v>0</v>
      </c>
      <c r="ES74" s="897"/>
      <c r="ET74" s="898">
        <f t="shared" si="153"/>
        <v>0</v>
      </c>
      <c r="EU74" s="897"/>
      <c r="EV74" s="898">
        <f t="shared" si="154"/>
        <v>0</v>
      </c>
      <c r="EW74" s="897"/>
      <c r="EX74" s="898">
        <f t="shared" si="155"/>
        <v>0</v>
      </c>
      <c r="EY74" s="897"/>
      <c r="EZ74" s="898">
        <f t="shared" si="156"/>
        <v>0</v>
      </c>
      <c r="FA74" s="897"/>
      <c r="FB74" s="898">
        <f t="shared" si="157"/>
        <v>0</v>
      </c>
      <c r="FC74" s="897"/>
      <c r="FD74" s="898">
        <f t="shared" si="158"/>
        <v>0</v>
      </c>
      <c r="FE74" s="897"/>
      <c r="FF74" s="898">
        <f t="shared" si="159"/>
        <v>0</v>
      </c>
      <c r="FG74" s="897"/>
      <c r="FH74" s="898">
        <f t="shared" si="160"/>
        <v>0</v>
      </c>
    </row>
    <row r="75" spans="3:164" ht="16.149999999999999" customHeight="1" thickBot="1" x14ac:dyDescent="0.35">
      <c r="C75" s="700">
        <v>69</v>
      </c>
      <c r="D75" s="299" t="str">
        <f>+'LP-Servicios'!P221</f>
        <v>-</v>
      </c>
      <c r="E75" s="897"/>
      <c r="F75" s="898">
        <f t="shared" si="161"/>
        <v>0</v>
      </c>
      <c r="G75" s="897"/>
      <c r="H75" s="898">
        <f t="shared" si="162"/>
        <v>0</v>
      </c>
      <c r="I75" s="897"/>
      <c r="J75" s="898">
        <f t="shared" si="83"/>
        <v>0</v>
      </c>
      <c r="K75" s="897"/>
      <c r="L75" s="898">
        <f t="shared" si="84"/>
        <v>0</v>
      </c>
      <c r="M75" s="897"/>
      <c r="N75" s="898">
        <f t="shared" si="85"/>
        <v>0</v>
      </c>
      <c r="O75" s="897"/>
      <c r="P75" s="898">
        <f t="shared" si="86"/>
        <v>0</v>
      </c>
      <c r="Q75" s="897"/>
      <c r="R75" s="898">
        <f t="shared" si="87"/>
        <v>0</v>
      </c>
      <c r="S75" s="897"/>
      <c r="T75" s="898">
        <f t="shared" si="88"/>
        <v>0</v>
      </c>
      <c r="U75" s="897"/>
      <c r="V75" s="898">
        <f t="shared" si="89"/>
        <v>0</v>
      </c>
      <c r="W75" s="897"/>
      <c r="X75" s="898">
        <f t="shared" si="90"/>
        <v>0</v>
      </c>
      <c r="Y75" s="897"/>
      <c r="Z75" s="898">
        <f t="shared" si="91"/>
        <v>0</v>
      </c>
      <c r="AA75" s="897"/>
      <c r="AB75" s="898">
        <f t="shared" si="92"/>
        <v>0</v>
      </c>
      <c r="AC75" s="897"/>
      <c r="AD75" s="898">
        <f t="shared" si="93"/>
        <v>0</v>
      </c>
      <c r="AE75" s="897"/>
      <c r="AF75" s="898">
        <f t="shared" si="94"/>
        <v>0</v>
      </c>
      <c r="AG75" s="897"/>
      <c r="AH75" s="898">
        <f t="shared" si="95"/>
        <v>0</v>
      </c>
      <c r="AI75" s="897"/>
      <c r="AJ75" s="898">
        <f t="shared" si="96"/>
        <v>0</v>
      </c>
      <c r="AK75" s="897"/>
      <c r="AL75" s="898">
        <f t="shared" si="97"/>
        <v>0</v>
      </c>
      <c r="AM75" s="897"/>
      <c r="AN75" s="898">
        <f t="shared" si="98"/>
        <v>0</v>
      </c>
      <c r="AO75" s="897"/>
      <c r="AP75" s="898">
        <f t="shared" si="99"/>
        <v>0</v>
      </c>
      <c r="AQ75" s="897"/>
      <c r="AR75" s="898">
        <f t="shared" si="100"/>
        <v>0</v>
      </c>
      <c r="AS75" s="897"/>
      <c r="AT75" s="898">
        <f t="shared" si="101"/>
        <v>0</v>
      </c>
      <c r="AU75" s="897"/>
      <c r="AV75" s="898">
        <f t="shared" si="102"/>
        <v>0</v>
      </c>
      <c r="AW75" s="897"/>
      <c r="AX75" s="898">
        <f t="shared" si="103"/>
        <v>0</v>
      </c>
      <c r="AY75" s="897"/>
      <c r="AZ75" s="898">
        <f t="shared" si="104"/>
        <v>0</v>
      </c>
      <c r="BA75" s="897"/>
      <c r="BB75" s="898">
        <f t="shared" si="105"/>
        <v>0</v>
      </c>
      <c r="BC75" s="897"/>
      <c r="BD75" s="898">
        <f t="shared" si="106"/>
        <v>0</v>
      </c>
      <c r="BE75" s="897"/>
      <c r="BF75" s="898">
        <f t="shared" si="107"/>
        <v>0</v>
      </c>
      <c r="BG75" s="897"/>
      <c r="BH75" s="898">
        <f t="shared" si="108"/>
        <v>0</v>
      </c>
      <c r="BI75" s="897"/>
      <c r="BJ75" s="898">
        <f t="shared" si="109"/>
        <v>0</v>
      </c>
      <c r="BK75" s="897"/>
      <c r="BL75" s="898">
        <f t="shared" si="110"/>
        <v>0</v>
      </c>
      <c r="BM75" s="897"/>
      <c r="BN75" s="898">
        <f t="shared" si="111"/>
        <v>0</v>
      </c>
      <c r="BO75" s="897"/>
      <c r="BP75" s="898">
        <f t="shared" si="112"/>
        <v>0</v>
      </c>
      <c r="BQ75" s="897"/>
      <c r="BR75" s="898">
        <f t="shared" si="113"/>
        <v>0</v>
      </c>
      <c r="BS75" s="897"/>
      <c r="BT75" s="898">
        <f t="shared" si="114"/>
        <v>0</v>
      </c>
      <c r="BU75" s="897"/>
      <c r="BV75" s="898">
        <f t="shared" si="115"/>
        <v>0</v>
      </c>
      <c r="BW75" s="897"/>
      <c r="BX75" s="898">
        <f t="shared" si="116"/>
        <v>0</v>
      </c>
      <c r="BY75" s="897"/>
      <c r="BZ75" s="898">
        <f t="shared" si="117"/>
        <v>0</v>
      </c>
      <c r="CA75" s="897"/>
      <c r="CB75" s="898">
        <f t="shared" si="118"/>
        <v>0</v>
      </c>
      <c r="CC75" s="897"/>
      <c r="CD75" s="898">
        <f t="shared" si="119"/>
        <v>0</v>
      </c>
      <c r="CE75" s="897"/>
      <c r="CF75" s="898">
        <f t="shared" si="120"/>
        <v>0</v>
      </c>
      <c r="CG75" s="897"/>
      <c r="CH75" s="898">
        <f t="shared" si="121"/>
        <v>0</v>
      </c>
      <c r="CI75" s="897"/>
      <c r="CJ75" s="898">
        <f t="shared" si="122"/>
        <v>0</v>
      </c>
      <c r="CK75" s="897"/>
      <c r="CL75" s="898">
        <f t="shared" si="123"/>
        <v>0</v>
      </c>
      <c r="CM75" s="897"/>
      <c r="CN75" s="898">
        <f t="shared" si="124"/>
        <v>0</v>
      </c>
      <c r="CO75" s="897"/>
      <c r="CP75" s="898">
        <f t="shared" si="125"/>
        <v>0</v>
      </c>
      <c r="CQ75" s="897"/>
      <c r="CR75" s="898">
        <f t="shared" si="126"/>
        <v>0</v>
      </c>
      <c r="CS75" s="897"/>
      <c r="CT75" s="898">
        <f t="shared" si="127"/>
        <v>0</v>
      </c>
      <c r="CU75" s="897"/>
      <c r="CV75" s="898">
        <f t="shared" si="128"/>
        <v>0</v>
      </c>
      <c r="CW75" s="897"/>
      <c r="CX75" s="898">
        <f t="shared" si="129"/>
        <v>0</v>
      </c>
      <c r="CY75" s="897"/>
      <c r="CZ75" s="898">
        <f t="shared" si="130"/>
        <v>0</v>
      </c>
      <c r="DA75" s="897"/>
      <c r="DB75" s="898">
        <f t="shared" si="131"/>
        <v>0</v>
      </c>
      <c r="DC75" s="897"/>
      <c r="DD75" s="898">
        <f t="shared" si="132"/>
        <v>0</v>
      </c>
      <c r="DE75" s="897"/>
      <c r="DF75" s="898">
        <f t="shared" si="133"/>
        <v>0</v>
      </c>
      <c r="DG75" s="897"/>
      <c r="DH75" s="898">
        <f t="shared" si="134"/>
        <v>0</v>
      </c>
      <c r="DI75" s="897"/>
      <c r="DJ75" s="898">
        <f t="shared" si="135"/>
        <v>0</v>
      </c>
      <c r="DK75" s="897"/>
      <c r="DL75" s="898">
        <f t="shared" si="136"/>
        <v>0</v>
      </c>
      <c r="DM75" s="897"/>
      <c r="DN75" s="898">
        <f t="shared" si="137"/>
        <v>0</v>
      </c>
      <c r="DO75" s="897"/>
      <c r="DP75" s="898">
        <f t="shared" si="138"/>
        <v>0</v>
      </c>
      <c r="DQ75" s="897"/>
      <c r="DR75" s="898">
        <f t="shared" si="139"/>
        <v>0</v>
      </c>
      <c r="DS75" s="897"/>
      <c r="DT75" s="898">
        <f t="shared" si="140"/>
        <v>0</v>
      </c>
      <c r="DU75" s="897"/>
      <c r="DV75" s="898">
        <f t="shared" si="141"/>
        <v>0</v>
      </c>
      <c r="DW75" s="897"/>
      <c r="DX75" s="898">
        <f t="shared" si="142"/>
        <v>0</v>
      </c>
      <c r="DY75" s="897"/>
      <c r="DZ75" s="898">
        <f t="shared" si="143"/>
        <v>0</v>
      </c>
      <c r="EA75" s="897"/>
      <c r="EB75" s="898">
        <f t="shared" si="144"/>
        <v>0</v>
      </c>
      <c r="EC75" s="897"/>
      <c r="ED75" s="898">
        <f t="shared" si="145"/>
        <v>0</v>
      </c>
      <c r="EE75" s="897"/>
      <c r="EF75" s="898">
        <f t="shared" si="146"/>
        <v>0</v>
      </c>
      <c r="EG75" s="897"/>
      <c r="EH75" s="898">
        <f t="shared" si="147"/>
        <v>0</v>
      </c>
      <c r="EI75" s="897"/>
      <c r="EJ75" s="898">
        <f t="shared" si="148"/>
        <v>0</v>
      </c>
      <c r="EK75" s="897"/>
      <c r="EL75" s="898">
        <f t="shared" si="149"/>
        <v>0</v>
      </c>
      <c r="EM75" s="897"/>
      <c r="EN75" s="898">
        <f t="shared" si="150"/>
        <v>0</v>
      </c>
      <c r="EO75" s="897"/>
      <c r="EP75" s="898">
        <f t="shared" si="151"/>
        <v>0</v>
      </c>
      <c r="EQ75" s="897"/>
      <c r="ER75" s="898">
        <f t="shared" si="152"/>
        <v>0</v>
      </c>
      <c r="ES75" s="897"/>
      <c r="ET75" s="898">
        <f t="shared" si="153"/>
        <v>0</v>
      </c>
      <c r="EU75" s="897"/>
      <c r="EV75" s="898">
        <f t="shared" si="154"/>
        <v>0</v>
      </c>
      <c r="EW75" s="897"/>
      <c r="EX75" s="898">
        <f t="shared" si="155"/>
        <v>0</v>
      </c>
      <c r="EY75" s="897"/>
      <c r="EZ75" s="898">
        <f t="shared" si="156"/>
        <v>0</v>
      </c>
      <c r="FA75" s="897"/>
      <c r="FB75" s="898">
        <f t="shared" si="157"/>
        <v>0</v>
      </c>
      <c r="FC75" s="897"/>
      <c r="FD75" s="898">
        <f t="shared" si="158"/>
        <v>0</v>
      </c>
      <c r="FE75" s="897"/>
      <c r="FF75" s="898">
        <f t="shared" si="159"/>
        <v>0</v>
      </c>
      <c r="FG75" s="897"/>
      <c r="FH75" s="898">
        <f t="shared" si="160"/>
        <v>0</v>
      </c>
    </row>
    <row r="76" spans="3:164" ht="16.149999999999999" customHeight="1" thickBot="1" x14ac:dyDescent="0.35">
      <c r="C76" s="700">
        <v>70</v>
      </c>
      <c r="D76" s="300" t="str">
        <f>+'LP-Servicios'!P222</f>
        <v>-</v>
      </c>
      <c r="E76" s="897"/>
      <c r="F76" s="898">
        <f t="shared" si="161"/>
        <v>0</v>
      </c>
      <c r="G76" s="897"/>
      <c r="H76" s="898">
        <f t="shared" si="162"/>
        <v>0</v>
      </c>
      <c r="I76" s="897"/>
      <c r="J76" s="898">
        <f t="shared" si="83"/>
        <v>0</v>
      </c>
      <c r="K76" s="897"/>
      <c r="L76" s="898">
        <f t="shared" si="84"/>
        <v>0</v>
      </c>
      <c r="M76" s="897"/>
      <c r="N76" s="898">
        <f t="shared" si="85"/>
        <v>0</v>
      </c>
      <c r="O76" s="897"/>
      <c r="P76" s="898">
        <f t="shared" si="86"/>
        <v>0</v>
      </c>
      <c r="Q76" s="897"/>
      <c r="R76" s="898">
        <f t="shared" si="87"/>
        <v>0</v>
      </c>
      <c r="S76" s="897"/>
      <c r="T76" s="898">
        <f t="shared" si="88"/>
        <v>0</v>
      </c>
      <c r="U76" s="897"/>
      <c r="V76" s="898">
        <f t="shared" si="89"/>
        <v>0</v>
      </c>
      <c r="W76" s="897"/>
      <c r="X76" s="898">
        <f t="shared" si="90"/>
        <v>0</v>
      </c>
      <c r="Y76" s="897"/>
      <c r="Z76" s="898">
        <f t="shared" si="91"/>
        <v>0</v>
      </c>
      <c r="AA76" s="897"/>
      <c r="AB76" s="898">
        <f t="shared" si="92"/>
        <v>0</v>
      </c>
      <c r="AC76" s="897"/>
      <c r="AD76" s="898">
        <f t="shared" si="93"/>
        <v>0</v>
      </c>
      <c r="AE76" s="897"/>
      <c r="AF76" s="898">
        <f t="shared" si="94"/>
        <v>0</v>
      </c>
      <c r="AG76" s="897"/>
      <c r="AH76" s="898">
        <f t="shared" si="95"/>
        <v>0</v>
      </c>
      <c r="AI76" s="897"/>
      <c r="AJ76" s="898">
        <f t="shared" si="96"/>
        <v>0</v>
      </c>
      <c r="AK76" s="897"/>
      <c r="AL76" s="898">
        <f t="shared" si="97"/>
        <v>0</v>
      </c>
      <c r="AM76" s="897"/>
      <c r="AN76" s="898">
        <f t="shared" si="98"/>
        <v>0</v>
      </c>
      <c r="AO76" s="897"/>
      <c r="AP76" s="898">
        <f t="shared" si="99"/>
        <v>0</v>
      </c>
      <c r="AQ76" s="897"/>
      <c r="AR76" s="898">
        <f t="shared" si="100"/>
        <v>0</v>
      </c>
      <c r="AS76" s="897"/>
      <c r="AT76" s="898">
        <f t="shared" si="101"/>
        <v>0</v>
      </c>
      <c r="AU76" s="897"/>
      <c r="AV76" s="898">
        <f t="shared" si="102"/>
        <v>0</v>
      </c>
      <c r="AW76" s="897"/>
      <c r="AX76" s="898">
        <f t="shared" si="103"/>
        <v>0</v>
      </c>
      <c r="AY76" s="897"/>
      <c r="AZ76" s="898">
        <f t="shared" si="104"/>
        <v>0</v>
      </c>
      <c r="BA76" s="897"/>
      <c r="BB76" s="898">
        <f t="shared" si="105"/>
        <v>0</v>
      </c>
      <c r="BC76" s="897"/>
      <c r="BD76" s="898">
        <f t="shared" si="106"/>
        <v>0</v>
      </c>
      <c r="BE76" s="897"/>
      <c r="BF76" s="898">
        <f t="shared" si="107"/>
        <v>0</v>
      </c>
      <c r="BG76" s="897"/>
      <c r="BH76" s="898">
        <f t="shared" si="108"/>
        <v>0</v>
      </c>
      <c r="BI76" s="897"/>
      <c r="BJ76" s="898">
        <f t="shared" si="109"/>
        <v>0</v>
      </c>
      <c r="BK76" s="897"/>
      <c r="BL76" s="898">
        <f t="shared" si="110"/>
        <v>0</v>
      </c>
      <c r="BM76" s="897"/>
      <c r="BN76" s="898">
        <f t="shared" si="111"/>
        <v>0</v>
      </c>
      <c r="BO76" s="897"/>
      <c r="BP76" s="898">
        <f t="shared" si="112"/>
        <v>0</v>
      </c>
      <c r="BQ76" s="897"/>
      <c r="BR76" s="898">
        <f t="shared" si="113"/>
        <v>0</v>
      </c>
      <c r="BS76" s="897"/>
      <c r="BT76" s="898">
        <f t="shared" si="114"/>
        <v>0</v>
      </c>
      <c r="BU76" s="897"/>
      <c r="BV76" s="898">
        <f t="shared" si="115"/>
        <v>0</v>
      </c>
      <c r="BW76" s="897"/>
      <c r="BX76" s="898">
        <f t="shared" si="116"/>
        <v>0</v>
      </c>
      <c r="BY76" s="897"/>
      <c r="BZ76" s="898">
        <f t="shared" si="117"/>
        <v>0</v>
      </c>
      <c r="CA76" s="897"/>
      <c r="CB76" s="898">
        <f t="shared" si="118"/>
        <v>0</v>
      </c>
      <c r="CC76" s="897"/>
      <c r="CD76" s="898">
        <f t="shared" si="119"/>
        <v>0</v>
      </c>
      <c r="CE76" s="897"/>
      <c r="CF76" s="898">
        <f t="shared" si="120"/>
        <v>0</v>
      </c>
      <c r="CG76" s="897"/>
      <c r="CH76" s="898">
        <f t="shared" si="121"/>
        <v>0</v>
      </c>
      <c r="CI76" s="897"/>
      <c r="CJ76" s="898">
        <f t="shared" si="122"/>
        <v>0</v>
      </c>
      <c r="CK76" s="897"/>
      <c r="CL76" s="898">
        <f t="shared" si="123"/>
        <v>0</v>
      </c>
      <c r="CM76" s="897"/>
      <c r="CN76" s="898">
        <f t="shared" si="124"/>
        <v>0</v>
      </c>
      <c r="CO76" s="897"/>
      <c r="CP76" s="898">
        <f t="shared" si="125"/>
        <v>0</v>
      </c>
      <c r="CQ76" s="897"/>
      <c r="CR76" s="898">
        <f t="shared" si="126"/>
        <v>0</v>
      </c>
      <c r="CS76" s="897"/>
      <c r="CT76" s="898">
        <f t="shared" si="127"/>
        <v>0</v>
      </c>
      <c r="CU76" s="897"/>
      <c r="CV76" s="898">
        <f t="shared" si="128"/>
        <v>0</v>
      </c>
      <c r="CW76" s="897"/>
      <c r="CX76" s="898">
        <f t="shared" si="129"/>
        <v>0</v>
      </c>
      <c r="CY76" s="897"/>
      <c r="CZ76" s="898">
        <f t="shared" si="130"/>
        <v>0</v>
      </c>
      <c r="DA76" s="897"/>
      <c r="DB76" s="898">
        <f t="shared" si="131"/>
        <v>0</v>
      </c>
      <c r="DC76" s="897"/>
      <c r="DD76" s="898">
        <f t="shared" si="132"/>
        <v>0</v>
      </c>
      <c r="DE76" s="897"/>
      <c r="DF76" s="898">
        <f t="shared" si="133"/>
        <v>0</v>
      </c>
      <c r="DG76" s="897"/>
      <c r="DH76" s="898">
        <f t="shared" si="134"/>
        <v>0</v>
      </c>
      <c r="DI76" s="897"/>
      <c r="DJ76" s="898">
        <f t="shared" si="135"/>
        <v>0</v>
      </c>
      <c r="DK76" s="897"/>
      <c r="DL76" s="898">
        <f t="shared" si="136"/>
        <v>0</v>
      </c>
      <c r="DM76" s="897"/>
      <c r="DN76" s="898">
        <f t="shared" si="137"/>
        <v>0</v>
      </c>
      <c r="DO76" s="897"/>
      <c r="DP76" s="898">
        <f t="shared" si="138"/>
        <v>0</v>
      </c>
      <c r="DQ76" s="897"/>
      <c r="DR76" s="898">
        <f t="shared" si="139"/>
        <v>0</v>
      </c>
      <c r="DS76" s="897"/>
      <c r="DT76" s="898">
        <f t="shared" si="140"/>
        <v>0</v>
      </c>
      <c r="DU76" s="897"/>
      <c r="DV76" s="898">
        <f t="shared" si="141"/>
        <v>0</v>
      </c>
      <c r="DW76" s="897"/>
      <c r="DX76" s="898">
        <f t="shared" si="142"/>
        <v>0</v>
      </c>
      <c r="DY76" s="897"/>
      <c r="DZ76" s="898">
        <f t="shared" si="143"/>
        <v>0</v>
      </c>
      <c r="EA76" s="897"/>
      <c r="EB76" s="898">
        <f t="shared" si="144"/>
        <v>0</v>
      </c>
      <c r="EC76" s="897"/>
      <c r="ED76" s="898">
        <f t="shared" si="145"/>
        <v>0</v>
      </c>
      <c r="EE76" s="897"/>
      <c r="EF76" s="898">
        <f t="shared" si="146"/>
        <v>0</v>
      </c>
      <c r="EG76" s="897"/>
      <c r="EH76" s="898">
        <f t="shared" si="147"/>
        <v>0</v>
      </c>
      <c r="EI76" s="897"/>
      <c r="EJ76" s="898">
        <f t="shared" si="148"/>
        <v>0</v>
      </c>
      <c r="EK76" s="897"/>
      <c r="EL76" s="898">
        <f t="shared" si="149"/>
        <v>0</v>
      </c>
      <c r="EM76" s="897"/>
      <c r="EN76" s="898">
        <f t="shared" si="150"/>
        <v>0</v>
      </c>
      <c r="EO76" s="897"/>
      <c r="EP76" s="898">
        <f t="shared" si="151"/>
        <v>0</v>
      </c>
      <c r="EQ76" s="897"/>
      <c r="ER76" s="898">
        <f t="shared" si="152"/>
        <v>0</v>
      </c>
      <c r="ES76" s="897"/>
      <c r="ET76" s="898">
        <f t="shared" si="153"/>
        <v>0</v>
      </c>
      <c r="EU76" s="897"/>
      <c r="EV76" s="898">
        <f t="shared" si="154"/>
        <v>0</v>
      </c>
      <c r="EW76" s="897"/>
      <c r="EX76" s="898">
        <f t="shared" si="155"/>
        <v>0</v>
      </c>
      <c r="EY76" s="897"/>
      <c r="EZ76" s="898">
        <f t="shared" si="156"/>
        <v>0</v>
      </c>
      <c r="FA76" s="897"/>
      <c r="FB76" s="898">
        <f t="shared" si="157"/>
        <v>0</v>
      </c>
      <c r="FC76" s="897"/>
      <c r="FD76" s="898">
        <f t="shared" si="158"/>
        <v>0</v>
      </c>
      <c r="FE76" s="897"/>
      <c r="FF76" s="898">
        <f t="shared" si="159"/>
        <v>0</v>
      </c>
      <c r="FG76" s="897"/>
      <c r="FH76" s="898">
        <f t="shared" si="160"/>
        <v>0</v>
      </c>
    </row>
    <row r="77" spans="3:164" ht="16.149999999999999" customHeight="1" thickBot="1" x14ac:dyDescent="0.35">
      <c r="C77" s="700">
        <v>71</v>
      </c>
      <c r="D77" s="299" t="str">
        <f>+'LP-Servicios'!P223</f>
        <v>-</v>
      </c>
      <c r="E77" s="897"/>
      <c r="F77" s="898">
        <f t="shared" si="161"/>
        <v>0</v>
      </c>
      <c r="G77" s="897"/>
      <c r="H77" s="898">
        <f t="shared" si="162"/>
        <v>0</v>
      </c>
      <c r="I77" s="897"/>
      <c r="J77" s="898">
        <f t="shared" si="83"/>
        <v>0</v>
      </c>
      <c r="K77" s="897"/>
      <c r="L77" s="898">
        <f t="shared" si="84"/>
        <v>0</v>
      </c>
      <c r="M77" s="897"/>
      <c r="N77" s="898">
        <f t="shared" si="85"/>
        <v>0</v>
      </c>
      <c r="O77" s="897"/>
      <c r="P77" s="898">
        <f t="shared" si="86"/>
        <v>0</v>
      </c>
      <c r="Q77" s="897"/>
      <c r="R77" s="898">
        <f t="shared" si="87"/>
        <v>0</v>
      </c>
      <c r="S77" s="897"/>
      <c r="T77" s="898">
        <f t="shared" si="88"/>
        <v>0</v>
      </c>
      <c r="U77" s="897"/>
      <c r="V77" s="898">
        <f t="shared" si="89"/>
        <v>0</v>
      </c>
      <c r="W77" s="897"/>
      <c r="X77" s="898">
        <f t="shared" si="90"/>
        <v>0</v>
      </c>
      <c r="Y77" s="897"/>
      <c r="Z77" s="898">
        <f t="shared" si="91"/>
        <v>0</v>
      </c>
      <c r="AA77" s="897"/>
      <c r="AB77" s="898">
        <f t="shared" si="92"/>
        <v>0</v>
      </c>
      <c r="AC77" s="897"/>
      <c r="AD77" s="898">
        <f t="shared" si="93"/>
        <v>0</v>
      </c>
      <c r="AE77" s="897"/>
      <c r="AF77" s="898">
        <f t="shared" si="94"/>
        <v>0</v>
      </c>
      <c r="AG77" s="897"/>
      <c r="AH77" s="898">
        <f t="shared" si="95"/>
        <v>0</v>
      </c>
      <c r="AI77" s="897"/>
      <c r="AJ77" s="898">
        <f t="shared" si="96"/>
        <v>0</v>
      </c>
      <c r="AK77" s="897"/>
      <c r="AL77" s="898">
        <f t="shared" si="97"/>
        <v>0</v>
      </c>
      <c r="AM77" s="897"/>
      <c r="AN77" s="898">
        <f t="shared" si="98"/>
        <v>0</v>
      </c>
      <c r="AO77" s="897"/>
      <c r="AP77" s="898">
        <f t="shared" si="99"/>
        <v>0</v>
      </c>
      <c r="AQ77" s="897"/>
      <c r="AR77" s="898">
        <f t="shared" si="100"/>
        <v>0</v>
      </c>
      <c r="AS77" s="897"/>
      <c r="AT77" s="898">
        <f t="shared" si="101"/>
        <v>0</v>
      </c>
      <c r="AU77" s="897"/>
      <c r="AV77" s="898">
        <f t="shared" si="102"/>
        <v>0</v>
      </c>
      <c r="AW77" s="897"/>
      <c r="AX77" s="898">
        <f t="shared" si="103"/>
        <v>0</v>
      </c>
      <c r="AY77" s="897"/>
      <c r="AZ77" s="898">
        <f t="shared" si="104"/>
        <v>0</v>
      </c>
      <c r="BA77" s="897"/>
      <c r="BB77" s="898">
        <f t="shared" si="105"/>
        <v>0</v>
      </c>
      <c r="BC77" s="897"/>
      <c r="BD77" s="898">
        <f t="shared" si="106"/>
        <v>0</v>
      </c>
      <c r="BE77" s="897"/>
      <c r="BF77" s="898">
        <f t="shared" si="107"/>
        <v>0</v>
      </c>
      <c r="BG77" s="897"/>
      <c r="BH77" s="898">
        <f t="shared" si="108"/>
        <v>0</v>
      </c>
      <c r="BI77" s="897"/>
      <c r="BJ77" s="898">
        <f t="shared" si="109"/>
        <v>0</v>
      </c>
      <c r="BK77" s="897"/>
      <c r="BL77" s="898">
        <f t="shared" si="110"/>
        <v>0</v>
      </c>
      <c r="BM77" s="897"/>
      <c r="BN77" s="898">
        <f t="shared" si="111"/>
        <v>0</v>
      </c>
      <c r="BO77" s="897"/>
      <c r="BP77" s="898">
        <f t="shared" si="112"/>
        <v>0</v>
      </c>
      <c r="BQ77" s="897"/>
      <c r="BR77" s="898">
        <f t="shared" si="113"/>
        <v>0</v>
      </c>
      <c r="BS77" s="897"/>
      <c r="BT77" s="898">
        <f t="shared" si="114"/>
        <v>0</v>
      </c>
      <c r="BU77" s="897"/>
      <c r="BV77" s="898">
        <f t="shared" si="115"/>
        <v>0</v>
      </c>
      <c r="BW77" s="897"/>
      <c r="BX77" s="898">
        <f t="shared" si="116"/>
        <v>0</v>
      </c>
      <c r="BY77" s="897"/>
      <c r="BZ77" s="898">
        <f t="shared" si="117"/>
        <v>0</v>
      </c>
      <c r="CA77" s="897"/>
      <c r="CB77" s="898">
        <f t="shared" si="118"/>
        <v>0</v>
      </c>
      <c r="CC77" s="897"/>
      <c r="CD77" s="898">
        <f t="shared" si="119"/>
        <v>0</v>
      </c>
      <c r="CE77" s="897"/>
      <c r="CF77" s="898">
        <f t="shared" si="120"/>
        <v>0</v>
      </c>
      <c r="CG77" s="897"/>
      <c r="CH77" s="898">
        <f t="shared" si="121"/>
        <v>0</v>
      </c>
      <c r="CI77" s="897"/>
      <c r="CJ77" s="898">
        <f t="shared" si="122"/>
        <v>0</v>
      </c>
      <c r="CK77" s="897"/>
      <c r="CL77" s="898">
        <f t="shared" si="123"/>
        <v>0</v>
      </c>
      <c r="CM77" s="897"/>
      <c r="CN77" s="898">
        <f t="shared" si="124"/>
        <v>0</v>
      </c>
      <c r="CO77" s="897"/>
      <c r="CP77" s="898">
        <f t="shared" si="125"/>
        <v>0</v>
      </c>
      <c r="CQ77" s="897"/>
      <c r="CR77" s="898">
        <f t="shared" si="126"/>
        <v>0</v>
      </c>
      <c r="CS77" s="897"/>
      <c r="CT77" s="898">
        <f t="shared" si="127"/>
        <v>0</v>
      </c>
      <c r="CU77" s="897"/>
      <c r="CV77" s="898">
        <f t="shared" si="128"/>
        <v>0</v>
      </c>
      <c r="CW77" s="897"/>
      <c r="CX77" s="898">
        <f t="shared" si="129"/>
        <v>0</v>
      </c>
      <c r="CY77" s="897"/>
      <c r="CZ77" s="898">
        <f t="shared" si="130"/>
        <v>0</v>
      </c>
      <c r="DA77" s="897"/>
      <c r="DB77" s="898">
        <f t="shared" si="131"/>
        <v>0</v>
      </c>
      <c r="DC77" s="897"/>
      <c r="DD77" s="898">
        <f t="shared" si="132"/>
        <v>0</v>
      </c>
      <c r="DE77" s="897"/>
      <c r="DF77" s="898">
        <f t="shared" si="133"/>
        <v>0</v>
      </c>
      <c r="DG77" s="897"/>
      <c r="DH77" s="898">
        <f t="shared" si="134"/>
        <v>0</v>
      </c>
      <c r="DI77" s="897"/>
      <c r="DJ77" s="898">
        <f t="shared" si="135"/>
        <v>0</v>
      </c>
      <c r="DK77" s="897"/>
      <c r="DL77" s="898">
        <f t="shared" si="136"/>
        <v>0</v>
      </c>
      <c r="DM77" s="897"/>
      <c r="DN77" s="898">
        <f t="shared" si="137"/>
        <v>0</v>
      </c>
      <c r="DO77" s="897"/>
      <c r="DP77" s="898">
        <f t="shared" si="138"/>
        <v>0</v>
      </c>
      <c r="DQ77" s="897"/>
      <c r="DR77" s="898">
        <f t="shared" si="139"/>
        <v>0</v>
      </c>
      <c r="DS77" s="897"/>
      <c r="DT77" s="898">
        <f t="shared" si="140"/>
        <v>0</v>
      </c>
      <c r="DU77" s="897"/>
      <c r="DV77" s="898">
        <f t="shared" si="141"/>
        <v>0</v>
      </c>
      <c r="DW77" s="897"/>
      <c r="DX77" s="898">
        <f t="shared" si="142"/>
        <v>0</v>
      </c>
      <c r="DY77" s="897"/>
      <c r="DZ77" s="898">
        <f t="shared" si="143"/>
        <v>0</v>
      </c>
      <c r="EA77" s="897"/>
      <c r="EB77" s="898">
        <f t="shared" si="144"/>
        <v>0</v>
      </c>
      <c r="EC77" s="897"/>
      <c r="ED77" s="898">
        <f t="shared" si="145"/>
        <v>0</v>
      </c>
      <c r="EE77" s="897"/>
      <c r="EF77" s="898">
        <f t="shared" si="146"/>
        <v>0</v>
      </c>
      <c r="EG77" s="897"/>
      <c r="EH77" s="898">
        <f t="shared" si="147"/>
        <v>0</v>
      </c>
      <c r="EI77" s="897"/>
      <c r="EJ77" s="898">
        <f t="shared" si="148"/>
        <v>0</v>
      </c>
      <c r="EK77" s="897"/>
      <c r="EL77" s="898">
        <f t="shared" si="149"/>
        <v>0</v>
      </c>
      <c r="EM77" s="897"/>
      <c r="EN77" s="898">
        <f t="shared" si="150"/>
        <v>0</v>
      </c>
      <c r="EO77" s="897"/>
      <c r="EP77" s="898">
        <f t="shared" si="151"/>
        <v>0</v>
      </c>
      <c r="EQ77" s="897"/>
      <c r="ER77" s="898">
        <f t="shared" si="152"/>
        <v>0</v>
      </c>
      <c r="ES77" s="897"/>
      <c r="ET77" s="898">
        <f t="shared" si="153"/>
        <v>0</v>
      </c>
      <c r="EU77" s="897"/>
      <c r="EV77" s="898">
        <f t="shared" si="154"/>
        <v>0</v>
      </c>
      <c r="EW77" s="897"/>
      <c r="EX77" s="898">
        <f t="shared" si="155"/>
        <v>0</v>
      </c>
      <c r="EY77" s="897"/>
      <c r="EZ77" s="898">
        <f t="shared" si="156"/>
        <v>0</v>
      </c>
      <c r="FA77" s="897"/>
      <c r="FB77" s="898">
        <f t="shared" si="157"/>
        <v>0</v>
      </c>
      <c r="FC77" s="897"/>
      <c r="FD77" s="898">
        <f t="shared" si="158"/>
        <v>0</v>
      </c>
      <c r="FE77" s="897"/>
      <c r="FF77" s="898">
        <f t="shared" si="159"/>
        <v>0</v>
      </c>
      <c r="FG77" s="897"/>
      <c r="FH77" s="898">
        <f t="shared" si="160"/>
        <v>0</v>
      </c>
    </row>
    <row r="78" spans="3:164" ht="16.149999999999999" customHeight="1" thickBot="1" x14ac:dyDescent="0.35">
      <c r="C78" s="700">
        <v>72</v>
      </c>
      <c r="D78" s="300" t="str">
        <f>+'LP-Servicios'!P224</f>
        <v>-</v>
      </c>
      <c r="E78" s="897"/>
      <c r="F78" s="898">
        <f t="shared" si="161"/>
        <v>0</v>
      </c>
      <c r="G78" s="897"/>
      <c r="H78" s="898">
        <f t="shared" si="162"/>
        <v>0</v>
      </c>
      <c r="I78" s="897"/>
      <c r="J78" s="898">
        <f t="shared" si="83"/>
        <v>0</v>
      </c>
      <c r="K78" s="897"/>
      <c r="L78" s="898">
        <f t="shared" si="84"/>
        <v>0</v>
      </c>
      <c r="M78" s="897"/>
      <c r="N78" s="898">
        <f t="shared" si="85"/>
        <v>0</v>
      </c>
      <c r="O78" s="897"/>
      <c r="P78" s="898">
        <f t="shared" si="86"/>
        <v>0</v>
      </c>
      <c r="Q78" s="897"/>
      <c r="R78" s="898">
        <f t="shared" si="87"/>
        <v>0</v>
      </c>
      <c r="S78" s="897"/>
      <c r="T78" s="898">
        <f t="shared" si="88"/>
        <v>0</v>
      </c>
      <c r="U78" s="897"/>
      <c r="V78" s="898">
        <f t="shared" si="89"/>
        <v>0</v>
      </c>
      <c r="W78" s="897"/>
      <c r="X78" s="898">
        <f t="shared" si="90"/>
        <v>0</v>
      </c>
      <c r="Y78" s="897"/>
      <c r="Z78" s="898">
        <f t="shared" si="91"/>
        <v>0</v>
      </c>
      <c r="AA78" s="897"/>
      <c r="AB78" s="898">
        <f t="shared" si="92"/>
        <v>0</v>
      </c>
      <c r="AC78" s="897"/>
      <c r="AD78" s="898">
        <f t="shared" si="93"/>
        <v>0</v>
      </c>
      <c r="AE78" s="897"/>
      <c r="AF78" s="898">
        <f t="shared" si="94"/>
        <v>0</v>
      </c>
      <c r="AG78" s="897"/>
      <c r="AH78" s="898">
        <f t="shared" si="95"/>
        <v>0</v>
      </c>
      <c r="AI78" s="897"/>
      <c r="AJ78" s="898">
        <f t="shared" si="96"/>
        <v>0</v>
      </c>
      <c r="AK78" s="897"/>
      <c r="AL78" s="898">
        <f t="shared" si="97"/>
        <v>0</v>
      </c>
      <c r="AM78" s="897"/>
      <c r="AN78" s="898">
        <f t="shared" si="98"/>
        <v>0</v>
      </c>
      <c r="AO78" s="897"/>
      <c r="AP78" s="898">
        <f t="shared" si="99"/>
        <v>0</v>
      </c>
      <c r="AQ78" s="897"/>
      <c r="AR78" s="898">
        <f t="shared" si="100"/>
        <v>0</v>
      </c>
      <c r="AS78" s="897"/>
      <c r="AT78" s="898">
        <f t="shared" si="101"/>
        <v>0</v>
      </c>
      <c r="AU78" s="897"/>
      <c r="AV78" s="898">
        <f t="shared" si="102"/>
        <v>0</v>
      </c>
      <c r="AW78" s="897"/>
      <c r="AX78" s="898">
        <f t="shared" si="103"/>
        <v>0</v>
      </c>
      <c r="AY78" s="897"/>
      <c r="AZ78" s="898">
        <f t="shared" si="104"/>
        <v>0</v>
      </c>
      <c r="BA78" s="897"/>
      <c r="BB78" s="898">
        <f t="shared" si="105"/>
        <v>0</v>
      </c>
      <c r="BC78" s="897"/>
      <c r="BD78" s="898">
        <f t="shared" si="106"/>
        <v>0</v>
      </c>
      <c r="BE78" s="897"/>
      <c r="BF78" s="898">
        <f t="shared" si="107"/>
        <v>0</v>
      </c>
      <c r="BG78" s="897"/>
      <c r="BH78" s="898">
        <f t="shared" si="108"/>
        <v>0</v>
      </c>
      <c r="BI78" s="897"/>
      <c r="BJ78" s="898">
        <f t="shared" si="109"/>
        <v>0</v>
      </c>
      <c r="BK78" s="897"/>
      <c r="BL78" s="898">
        <f t="shared" si="110"/>
        <v>0</v>
      </c>
      <c r="BM78" s="897"/>
      <c r="BN78" s="898">
        <f t="shared" si="111"/>
        <v>0</v>
      </c>
      <c r="BO78" s="897"/>
      <c r="BP78" s="898">
        <f t="shared" si="112"/>
        <v>0</v>
      </c>
      <c r="BQ78" s="897"/>
      <c r="BR78" s="898">
        <f t="shared" si="113"/>
        <v>0</v>
      </c>
      <c r="BS78" s="897"/>
      <c r="BT78" s="898">
        <f t="shared" si="114"/>
        <v>0</v>
      </c>
      <c r="BU78" s="897"/>
      <c r="BV78" s="898">
        <f t="shared" si="115"/>
        <v>0</v>
      </c>
      <c r="BW78" s="897"/>
      <c r="BX78" s="898">
        <f t="shared" si="116"/>
        <v>0</v>
      </c>
      <c r="BY78" s="897"/>
      <c r="BZ78" s="898">
        <f t="shared" si="117"/>
        <v>0</v>
      </c>
      <c r="CA78" s="897"/>
      <c r="CB78" s="898">
        <f t="shared" si="118"/>
        <v>0</v>
      </c>
      <c r="CC78" s="897"/>
      <c r="CD78" s="898">
        <f t="shared" si="119"/>
        <v>0</v>
      </c>
      <c r="CE78" s="897"/>
      <c r="CF78" s="898">
        <f t="shared" si="120"/>
        <v>0</v>
      </c>
      <c r="CG78" s="897"/>
      <c r="CH78" s="898">
        <f t="shared" si="121"/>
        <v>0</v>
      </c>
      <c r="CI78" s="897"/>
      <c r="CJ78" s="898">
        <f t="shared" si="122"/>
        <v>0</v>
      </c>
      <c r="CK78" s="897"/>
      <c r="CL78" s="898">
        <f t="shared" si="123"/>
        <v>0</v>
      </c>
      <c r="CM78" s="897"/>
      <c r="CN78" s="898">
        <f t="shared" si="124"/>
        <v>0</v>
      </c>
      <c r="CO78" s="897"/>
      <c r="CP78" s="898">
        <f t="shared" si="125"/>
        <v>0</v>
      </c>
      <c r="CQ78" s="897"/>
      <c r="CR78" s="898">
        <f t="shared" si="126"/>
        <v>0</v>
      </c>
      <c r="CS78" s="897"/>
      <c r="CT78" s="898">
        <f t="shared" si="127"/>
        <v>0</v>
      </c>
      <c r="CU78" s="897"/>
      <c r="CV78" s="898">
        <f t="shared" si="128"/>
        <v>0</v>
      </c>
      <c r="CW78" s="897"/>
      <c r="CX78" s="898">
        <f t="shared" si="129"/>
        <v>0</v>
      </c>
      <c r="CY78" s="897"/>
      <c r="CZ78" s="898">
        <f t="shared" si="130"/>
        <v>0</v>
      </c>
      <c r="DA78" s="897"/>
      <c r="DB78" s="898">
        <f t="shared" si="131"/>
        <v>0</v>
      </c>
      <c r="DC78" s="897"/>
      <c r="DD78" s="898">
        <f t="shared" si="132"/>
        <v>0</v>
      </c>
      <c r="DE78" s="897"/>
      <c r="DF78" s="898">
        <f t="shared" si="133"/>
        <v>0</v>
      </c>
      <c r="DG78" s="897"/>
      <c r="DH78" s="898">
        <f t="shared" si="134"/>
        <v>0</v>
      </c>
      <c r="DI78" s="897"/>
      <c r="DJ78" s="898">
        <f t="shared" si="135"/>
        <v>0</v>
      </c>
      <c r="DK78" s="897"/>
      <c r="DL78" s="898">
        <f t="shared" si="136"/>
        <v>0</v>
      </c>
      <c r="DM78" s="897"/>
      <c r="DN78" s="898">
        <f t="shared" si="137"/>
        <v>0</v>
      </c>
      <c r="DO78" s="897"/>
      <c r="DP78" s="898">
        <f t="shared" si="138"/>
        <v>0</v>
      </c>
      <c r="DQ78" s="897"/>
      <c r="DR78" s="898">
        <f t="shared" si="139"/>
        <v>0</v>
      </c>
      <c r="DS78" s="897"/>
      <c r="DT78" s="898">
        <f t="shared" si="140"/>
        <v>0</v>
      </c>
      <c r="DU78" s="897"/>
      <c r="DV78" s="898">
        <f t="shared" si="141"/>
        <v>0</v>
      </c>
      <c r="DW78" s="897"/>
      <c r="DX78" s="898">
        <f t="shared" si="142"/>
        <v>0</v>
      </c>
      <c r="DY78" s="897"/>
      <c r="DZ78" s="898">
        <f t="shared" si="143"/>
        <v>0</v>
      </c>
      <c r="EA78" s="897"/>
      <c r="EB78" s="898">
        <f t="shared" si="144"/>
        <v>0</v>
      </c>
      <c r="EC78" s="897"/>
      <c r="ED78" s="898">
        <f t="shared" si="145"/>
        <v>0</v>
      </c>
      <c r="EE78" s="897"/>
      <c r="EF78" s="898">
        <f t="shared" si="146"/>
        <v>0</v>
      </c>
      <c r="EG78" s="897"/>
      <c r="EH78" s="898">
        <f t="shared" si="147"/>
        <v>0</v>
      </c>
      <c r="EI78" s="897"/>
      <c r="EJ78" s="898">
        <f t="shared" si="148"/>
        <v>0</v>
      </c>
      <c r="EK78" s="897"/>
      <c r="EL78" s="898">
        <f t="shared" si="149"/>
        <v>0</v>
      </c>
      <c r="EM78" s="897"/>
      <c r="EN78" s="898">
        <f t="shared" si="150"/>
        <v>0</v>
      </c>
      <c r="EO78" s="897"/>
      <c r="EP78" s="898">
        <f t="shared" si="151"/>
        <v>0</v>
      </c>
      <c r="EQ78" s="897"/>
      <c r="ER78" s="898">
        <f t="shared" si="152"/>
        <v>0</v>
      </c>
      <c r="ES78" s="897"/>
      <c r="ET78" s="898">
        <f t="shared" si="153"/>
        <v>0</v>
      </c>
      <c r="EU78" s="897"/>
      <c r="EV78" s="898">
        <f t="shared" si="154"/>
        <v>0</v>
      </c>
      <c r="EW78" s="897"/>
      <c r="EX78" s="898">
        <f t="shared" si="155"/>
        <v>0</v>
      </c>
      <c r="EY78" s="897"/>
      <c r="EZ78" s="898">
        <f t="shared" si="156"/>
        <v>0</v>
      </c>
      <c r="FA78" s="897"/>
      <c r="FB78" s="898">
        <f t="shared" si="157"/>
        <v>0</v>
      </c>
      <c r="FC78" s="897"/>
      <c r="FD78" s="898">
        <f t="shared" si="158"/>
        <v>0</v>
      </c>
      <c r="FE78" s="897"/>
      <c r="FF78" s="898">
        <f t="shared" si="159"/>
        <v>0</v>
      </c>
      <c r="FG78" s="897"/>
      <c r="FH78" s="898">
        <f t="shared" si="160"/>
        <v>0</v>
      </c>
    </row>
    <row r="79" spans="3:164" ht="16.149999999999999" customHeight="1" thickBot="1" x14ac:dyDescent="0.35">
      <c r="C79" s="700">
        <v>73</v>
      </c>
      <c r="D79" s="299" t="str">
        <f>+'LP-Servicios'!P225</f>
        <v>-</v>
      </c>
      <c r="E79" s="897"/>
      <c r="F79" s="898">
        <f t="shared" si="161"/>
        <v>0</v>
      </c>
      <c r="G79" s="897"/>
      <c r="H79" s="898">
        <f t="shared" si="162"/>
        <v>0</v>
      </c>
      <c r="I79" s="897"/>
      <c r="J79" s="898">
        <f t="shared" si="83"/>
        <v>0</v>
      </c>
      <c r="K79" s="897"/>
      <c r="L79" s="898">
        <f t="shared" si="84"/>
        <v>0</v>
      </c>
      <c r="M79" s="897"/>
      <c r="N79" s="898">
        <f t="shared" si="85"/>
        <v>0</v>
      </c>
      <c r="O79" s="897"/>
      <c r="P79" s="898">
        <f t="shared" si="86"/>
        <v>0</v>
      </c>
      <c r="Q79" s="897"/>
      <c r="R79" s="898">
        <f t="shared" si="87"/>
        <v>0</v>
      </c>
      <c r="S79" s="897"/>
      <c r="T79" s="898">
        <f t="shared" si="88"/>
        <v>0</v>
      </c>
      <c r="U79" s="897"/>
      <c r="V79" s="898">
        <f t="shared" si="89"/>
        <v>0</v>
      </c>
      <c r="W79" s="897"/>
      <c r="X79" s="898">
        <f t="shared" si="90"/>
        <v>0</v>
      </c>
      <c r="Y79" s="897"/>
      <c r="Z79" s="898">
        <f t="shared" si="91"/>
        <v>0</v>
      </c>
      <c r="AA79" s="897"/>
      <c r="AB79" s="898">
        <f t="shared" si="92"/>
        <v>0</v>
      </c>
      <c r="AC79" s="897"/>
      <c r="AD79" s="898">
        <f t="shared" si="93"/>
        <v>0</v>
      </c>
      <c r="AE79" s="897"/>
      <c r="AF79" s="898">
        <f t="shared" si="94"/>
        <v>0</v>
      </c>
      <c r="AG79" s="897"/>
      <c r="AH79" s="898">
        <f t="shared" si="95"/>
        <v>0</v>
      </c>
      <c r="AI79" s="897"/>
      <c r="AJ79" s="898">
        <f t="shared" si="96"/>
        <v>0</v>
      </c>
      <c r="AK79" s="897"/>
      <c r="AL79" s="898">
        <f t="shared" si="97"/>
        <v>0</v>
      </c>
      <c r="AM79" s="897"/>
      <c r="AN79" s="898">
        <f t="shared" si="98"/>
        <v>0</v>
      </c>
      <c r="AO79" s="897"/>
      <c r="AP79" s="898">
        <f t="shared" si="99"/>
        <v>0</v>
      </c>
      <c r="AQ79" s="897"/>
      <c r="AR79" s="898">
        <f t="shared" si="100"/>
        <v>0</v>
      </c>
      <c r="AS79" s="897"/>
      <c r="AT79" s="898">
        <f t="shared" si="101"/>
        <v>0</v>
      </c>
      <c r="AU79" s="897"/>
      <c r="AV79" s="898">
        <f t="shared" si="102"/>
        <v>0</v>
      </c>
      <c r="AW79" s="897"/>
      <c r="AX79" s="898">
        <f t="shared" si="103"/>
        <v>0</v>
      </c>
      <c r="AY79" s="897"/>
      <c r="AZ79" s="898">
        <f t="shared" si="104"/>
        <v>0</v>
      </c>
      <c r="BA79" s="897"/>
      <c r="BB79" s="898">
        <f t="shared" si="105"/>
        <v>0</v>
      </c>
      <c r="BC79" s="897"/>
      <c r="BD79" s="898">
        <f t="shared" si="106"/>
        <v>0</v>
      </c>
      <c r="BE79" s="897"/>
      <c r="BF79" s="898">
        <f t="shared" si="107"/>
        <v>0</v>
      </c>
      <c r="BG79" s="897"/>
      <c r="BH79" s="898">
        <f t="shared" si="108"/>
        <v>0</v>
      </c>
      <c r="BI79" s="897"/>
      <c r="BJ79" s="898">
        <f t="shared" si="109"/>
        <v>0</v>
      </c>
      <c r="BK79" s="897"/>
      <c r="BL79" s="898">
        <f t="shared" si="110"/>
        <v>0</v>
      </c>
      <c r="BM79" s="897"/>
      <c r="BN79" s="898">
        <f t="shared" si="111"/>
        <v>0</v>
      </c>
      <c r="BO79" s="897"/>
      <c r="BP79" s="898">
        <f t="shared" si="112"/>
        <v>0</v>
      </c>
      <c r="BQ79" s="897"/>
      <c r="BR79" s="898">
        <f t="shared" si="113"/>
        <v>0</v>
      </c>
      <c r="BS79" s="897"/>
      <c r="BT79" s="898">
        <f t="shared" si="114"/>
        <v>0</v>
      </c>
      <c r="BU79" s="897"/>
      <c r="BV79" s="898">
        <f t="shared" si="115"/>
        <v>0</v>
      </c>
      <c r="BW79" s="897"/>
      <c r="BX79" s="898">
        <f t="shared" si="116"/>
        <v>0</v>
      </c>
      <c r="BY79" s="897"/>
      <c r="BZ79" s="898">
        <f t="shared" si="117"/>
        <v>0</v>
      </c>
      <c r="CA79" s="897"/>
      <c r="CB79" s="898">
        <f t="shared" si="118"/>
        <v>0</v>
      </c>
      <c r="CC79" s="897"/>
      <c r="CD79" s="898">
        <f t="shared" si="119"/>
        <v>0</v>
      </c>
      <c r="CE79" s="897"/>
      <c r="CF79" s="898">
        <f t="shared" si="120"/>
        <v>0</v>
      </c>
      <c r="CG79" s="897"/>
      <c r="CH79" s="898">
        <f t="shared" si="121"/>
        <v>0</v>
      </c>
      <c r="CI79" s="897"/>
      <c r="CJ79" s="898">
        <f t="shared" si="122"/>
        <v>0</v>
      </c>
      <c r="CK79" s="897"/>
      <c r="CL79" s="898">
        <f t="shared" si="123"/>
        <v>0</v>
      </c>
      <c r="CM79" s="897"/>
      <c r="CN79" s="898">
        <f t="shared" si="124"/>
        <v>0</v>
      </c>
      <c r="CO79" s="897"/>
      <c r="CP79" s="898">
        <f t="shared" si="125"/>
        <v>0</v>
      </c>
      <c r="CQ79" s="897"/>
      <c r="CR79" s="898">
        <f t="shared" si="126"/>
        <v>0</v>
      </c>
      <c r="CS79" s="897"/>
      <c r="CT79" s="898">
        <f t="shared" si="127"/>
        <v>0</v>
      </c>
      <c r="CU79" s="897"/>
      <c r="CV79" s="898">
        <f t="shared" si="128"/>
        <v>0</v>
      </c>
      <c r="CW79" s="897"/>
      <c r="CX79" s="898">
        <f t="shared" si="129"/>
        <v>0</v>
      </c>
      <c r="CY79" s="897"/>
      <c r="CZ79" s="898">
        <f t="shared" si="130"/>
        <v>0</v>
      </c>
      <c r="DA79" s="897"/>
      <c r="DB79" s="898">
        <f t="shared" si="131"/>
        <v>0</v>
      </c>
      <c r="DC79" s="897"/>
      <c r="DD79" s="898">
        <f t="shared" si="132"/>
        <v>0</v>
      </c>
      <c r="DE79" s="897"/>
      <c r="DF79" s="898">
        <f t="shared" si="133"/>
        <v>0</v>
      </c>
      <c r="DG79" s="897"/>
      <c r="DH79" s="898">
        <f t="shared" si="134"/>
        <v>0</v>
      </c>
      <c r="DI79" s="897"/>
      <c r="DJ79" s="898">
        <f t="shared" si="135"/>
        <v>0</v>
      </c>
      <c r="DK79" s="897"/>
      <c r="DL79" s="898">
        <f t="shared" si="136"/>
        <v>0</v>
      </c>
      <c r="DM79" s="897"/>
      <c r="DN79" s="898">
        <f t="shared" si="137"/>
        <v>0</v>
      </c>
      <c r="DO79" s="897"/>
      <c r="DP79" s="898">
        <f t="shared" si="138"/>
        <v>0</v>
      </c>
      <c r="DQ79" s="897"/>
      <c r="DR79" s="898">
        <f t="shared" si="139"/>
        <v>0</v>
      </c>
      <c r="DS79" s="897"/>
      <c r="DT79" s="898">
        <f t="shared" si="140"/>
        <v>0</v>
      </c>
      <c r="DU79" s="897"/>
      <c r="DV79" s="898">
        <f t="shared" si="141"/>
        <v>0</v>
      </c>
      <c r="DW79" s="897"/>
      <c r="DX79" s="898">
        <f t="shared" si="142"/>
        <v>0</v>
      </c>
      <c r="DY79" s="897"/>
      <c r="DZ79" s="898">
        <f t="shared" si="143"/>
        <v>0</v>
      </c>
      <c r="EA79" s="897"/>
      <c r="EB79" s="898">
        <f t="shared" si="144"/>
        <v>0</v>
      </c>
      <c r="EC79" s="897"/>
      <c r="ED79" s="898">
        <f t="shared" si="145"/>
        <v>0</v>
      </c>
      <c r="EE79" s="897"/>
      <c r="EF79" s="898">
        <f t="shared" si="146"/>
        <v>0</v>
      </c>
      <c r="EG79" s="897"/>
      <c r="EH79" s="898">
        <f t="shared" si="147"/>
        <v>0</v>
      </c>
      <c r="EI79" s="897"/>
      <c r="EJ79" s="898">
        <f t="shared" si="148"/>
        <v>0</v>
      </c>
      <c r="EK79" s="897"/>
      <c r="EL79" s="898">
        <f t="shared" si="149"/>
        <v>0</v>
      </c>
      <c r="EM79" s="897"/>
      <c r="EN79" s="898">
        <f t="shared" si="150"/>
        <v>0</v>
      </c>
      <c r="EO79" s="897"/>
      <c r="EP79" s="898">
        <f t="shared" si="151"/>
        <v>0</v>
      </c>
      <c r="EQ79" s="897"/>
      <c r="ER79" s="898">
        <f t="shared" si="152"/>
        <v>0</v>
      </c>
      <c r="ES79" s="897"/>
      <c r="ET79" s="898">
        <f t="shared" si="153"/>
        <v>0</v>
      </c>
      <c r="EU79" s="897"/>
      <c r="EV79" s="898">
        <f t="shared" si="154"/>
        <v>0</v>
      </c>
      <c r="EW79" s="897"/>
      <c r="EX79" s="898">
        <f t="shared" si="155"/>
        <v>0</v>
      </c>
      <c r="EY79" s="897"/>
      <c r="EZ79" s="898">
        <f t="shared" si="156"/>
        <v>0</v>
      </c>
      <c r="FA79" s="897"/>
      <c r="FB79" s="898">
        <f t="shared" si="157"/>
        <v>0</v>
      </c>
      <c r="FC79" s="897"/>
      <c r="FD79" s="898">
        <f t="shared" si="158"/>
        <v>0</v>
      </c>
      <c r="FE79" s="897"/>
      <c r="FF79" s="898">
        <f t="shared" si="159"/>
        <v>0</v>
      </c>
      <c r="FG79" s="897"/>
      <c r="FH79" s="898">
        <f t="shared" si="160"/>
        <v>0</v>
      </c>
    </row>
    <row r="80" spans="3:164" ht="16.149999999999999" customHeight="1" thickBot="1" x14ac:dyDescent="0.35">
      <c r="C80" s="700">
        <v>74</v>
      </c>
      <c r="D80" s="300" t="str">
        <f>+'LP-Servicios'!P226</f>
        <v>-</v>
      </c>
      <c r="E80" s="897"/>
      <c r="F80" s="898">
        <f t="shared" si="161"/>
        <v>0</v>
      </c>
      <c r="G80" s="897"/>
      <c r="H80" s="898">
        <f t="shared" si="162"/>
        <v>0</v>
      </c>
      <c r="I80" s="897"/>
      <c r="J80" s="898">
        <f t="shared" si="83"/>
        <v>0</v>
      </c>
      <c r="K80" s="897"/>
      <c r="L80" s="898">
        <f t="shared" si="84"/>
        <v>0</v>
      </c>
      <c r="M80" s="897"/>
      <c r="N80" s="898">
        <f t="shared" si="85"/>
        <v>0</v>
      </c>
      <c r="O80" s="897"/>
      <c r="P80" s="898">
        <f t="shared" si="86"/>
        <v>0</v>
      </c>
      <c r="Q80" s="897"/>
      <c r="R80" s="898">
        <f t="shared" si="87"/>
        <v>0</v>
      </c>
      <c r="S80" s="897"/>
      <c r="T80" s="898">
        <f t="shared" si="88"/>
        <v>0</v>
      </c>
      <c r="U80" s="897"/>
      <c r="V80" s="898">
        <f t="shared" si="89"/>
        <v>0</v>
      </c>
      <c r="W80" s="897"/>
      <c r="X80" s="898">
        <f t="shared" si="90"/>
        <v>0</v>
      </c>
      <c r="Y80" s="897"/>
      <c r="Z80" s="898">
        <f t="shared" si="91"/>
        <v>0</v>
      </c>
      <c r="AA80" s="897"/>
      <c r="AB80" s="898">
        <f t="shared" si="92"/>
        <v>0</v>
      </c>
      <c r="AC80" s="897"/>
      <c r="AD80" s="898">
        <f t="shared" si="93"/>
        <v>0</v>
      </c>
      <c r="AE80" s="897"/>
      <c r="AF80" s="898">
        <f t="shared" si="94"/>
        <v>0</v>
      </c>
      <c r="AG80" s="897"/>
      <c r="AH80" s="898">
        <f t="shared" si="95"/>
        <v>0</v>
      </c>
      <c r="AI80" s="897"/>
      <c r="AJ80" s="898">
        <f t="shared" si="96"/>
        <v>0</v>
      </c>
      <c r="AK80" s="897"/>
      <c r="AL80" s="898">
        <f t="shared" si="97"/>
        <v>0</v>
      </c>
      <c r="AM80" s="897"/>
      <c r="AN80" s="898">
        <f t="shared" si="98"/>
        <v>0</v>
      </c>
      <c r="AO80" s="897"/>
      <c r="AP80" s="898">
        <f t="shared" si="99"/>
        <v>0</v>
      </c>
      <c r="AQ80" s="897"/>
      <c r="AR80" s="898">
        <f t="shared" si="100"/>
        <v>0</v>
      </c>
      <c r="AS80" s="897"/>
      <c r="AT80" s="898">
        <f t="shared" si="101"/>
        <v>0</v>
      </c>
      <c r="AU80" s="897"/>
      <c r="AV80" s="898">
        <f t="shared" si="102"/>
        <v>0</v>
      </c>
      <c r="AW80" s="897"/>
      <c r="AX80" s="898">
        <f t="shared" si="103"/>
        <v>0</v>
      </c>
      <c r="AY80" s="897"/>
      <c r="AZ80" s="898">
        <f t="shared" si="104"/>
        <v>0</v>
      </c>
      <c r="BA80" s="897"/>
      <c r="BB80" s="898">
        <f t="shared" si="105"/>
        <v>0</v>
      </c>
      <c r="BC80" s="897"/>
      <c r="BD80" s="898">
        <f t="shared" si="106"/>
        <v>0</v>
      </c>
      <c r="BE80" s="897"/>
      <c r="BF80" s="898">
        <f t="shared" si="107"/>
        <v>0</v>
      </c>
      <c r="BG80" s="897"/>
      <c r="BH80" s="898">
        <f t="shared" si="108"/>
        <v>0</v>
      </c>
      <c r="BI80" s="897"/>
      <c r="BJ80" s="898">
        <f t="shared" si="109"/>
        <v>0</v>
      </c>
      <c r="BK80" s="897"/>
      <c r="BL80" s="898">
        <f t="shared" si="110"/>
        <v>0</v>
      </c>
      <c r="BM80" s="897"/>
      <c r="BN80" s="898">
        <f t="shared" si="111"/>
        <v>0</v>
      </c>
      <c r="BO80" s="897"/>
      <c r="BP80" s="898">
        <f t="shared" si="112"/>
        <v>0</v>
      </c>
      <c r="BQ80" s="897"/>
      <c r="BR80" s="898">
        <f t="shared" si="113"/>
        <v>0</v>
      </c>
      <c r="BS80" s="897"/>
      <c r="BT80" s="898">
        <f t="shared" si="114"/>
        <v>0</v>
      </c>
      <c r="BU80" s="897"/>
      <c r="BV80" s="898">
        <f t="shared" si="115"/>
        <v>0</v>
      </c>
      <c r="BW80" s="897"/>
      <c r="BX80" s="898">
        <f t="shared" si="116"/>
        <v>0</v>
      </c>
      <c r="BY80" s="897"/>
      <c r="BZ80" s="898">
        <f t="shared" si="117"/>
        <v>0</v>
      </c>
      <c r="CA80" s="897"/>
      <c r="CB80" s="898">
        <f t="shared" si="118"/>
        <v>0</v>
      </c>
      <c r="CC80" s="897"/>
      <c r="CD80" s="898">
        <f t="shared" si="119"/>
        <v>0</v>
      </c>
      <c r="CE80" s="897"/>
      <c r="CF80" s="898">
        <f t="shared" si="120"/>
        <v>0</v>
      </c>
      <c r="CG80" s="897"/>
      <c r="CH80" s="898">
        <f t="shared" si="121"/>
        <v>0</v>
      </c>
      <c r="CI80" s="897"/>
      <c r="CJ80" s="898">
        <f t="shared" si="122"/>
        <v>0</v>
      </c>
      <c r="CK80" s="897"/>
      <c r="CL80" s="898">
        <f t="shared" si="123"/>
        <v>0</v>
      </c>
      <c r="CM80" s="897"/>
      <c r="CN80" s="898">
        <f t="shared" si="124"/>
        <v>0</v>
      </c>
      <c r="CO80" s="897"/>
      <c r="CP80" s="898">
        <f t="shared" si="125"/>
        <v>0</v>
      </c>
      <c r="CQ80" s="897"/>
      <c r="CR80" s="898">
        <f t="shared" si="126"/>
        <v>0</v>
      </c>
      <c r="CS80" s="897"/>
      <c r="CT80" s="898">
        <f t="shared" si="127"/>
        <v>0</v>
      </c>
      <c r="CU80" s="897"/>
      <c r="CV80" s="898">
        <f t="shared" si="128"/>
        <v>0</v>
      </c>
      <c r="CW80" s="897"/>
      <c r="CX80" s="898">
        <f t="shared" si="129"/>
        <v>0</v>
      </c>
      <c r="CY80" s="897"/>
      <c r="CZ80" s="898">
        <f t="shared" si="130"/>
        <v>0</v>
      </c>
      <c r="DA80" s="897"/>
      <c r="DB80" s="898">
        <f t="shared" si="131"/>
        <v>0</v>
      </c>
      <c r="DC80" s="897"/>
      <c r="DD80" s="898">
        <f t="shared" si="132"/>
        <v>0</v>
      </c>
      <c r="DE80" s="897"/>
      <c r="DF80" s="898">
        <f t="shared" si="133"/>
        <v>0</v>
      </c>
      <c r="DG80" s="897"/>
      <c r="DH80" s="898">
        <f t="shared" si="134"/>
        <v>0</v>
      </c>
      <c r="DI80" s="897"/>
      <c r="DJ80" s="898">
        <f t="shared" si="135"/>
        <v>0</v>
      </c>
      <c r="DK80" s="897"/>
      <c r="DL80" s="898">
        <f t="shared" si="136"/>
        <v>0</v>
      </c>
      <c r="DM80" s="897"/>
      <c r="DN80" s="898">
        <f t="shared" si="137"/>
        <v>0</v>
      </c>
      <c r="DO80" s="897"/>
      <c r="DP80" s="898">
        <f t="shared" si="138"/>
        <v>0</v>
      </c>
      <c r="DQ80" s="897"/>
      <c r="DR80" s="898">
        <f t="shared" si="139"/>
        <v>0</v>
      </c>
      <c r="DS80" s="897"/>
      <c r="DT80" s="898">
        <f t="shared" si="140"/>
        <v>0</v>
      </c>
      <c r="DU80" s="897"/>
      <c r="DV80" s="898">
        <f t="shared" si="141"/>
        <v>0</v>
      </c>
      <c r="DW80" s="897"/>
      <c r="DX80" s="898">
        <f t="shared" si="142"/>
        <v>0</v>
      </c>
      <c r="DY80" s="897"/>
      <c r="DZ80" s="898">
        <f t="shared" si="143"/>
        <v>0</v>
      </c>
      <c r="EA80" s="897"/>
      <c r="EB80" s="898">
        <f t="shared" si="144"/>
        <v>0</v>
      </c>
      <c r="EC80" s="897"/>
      <c r="ED80" s="898">
        <f t="shared" si="145"/>
        <v>0</v>
      </c>
      <c r="EE80" s="897"/>
      <c r="EF80" s="898">
        <f t="shared" si="146"/>
        <v>0</v>
      </c>
      <c r="EG80" s="897"/>
      <c r="EH80" s="898">
        <f t="shared" si="147"/>
        <v>0</v>
      </c>
      <c r="EI80" s="897"/>
      <c r="EJ80" s="898">
        <f t="shared" si="148"/>
        <v>0</v>
      </c>
      <c r="EK80" s="897"/>
      <c r="EL80" s="898">
        <f t="shared" si="149"/>
        <v>0</v>
      </c>
      <c r="EM80" s="897"/>
      <c r="EN80" s="898">
        <f t="shared" si="150"/>
        <v>0</v>
      </c>
      <c r="EO80" s="897"/>
      <c r="EP80" s="898">
        <f t="shared" si="151"/>
        <v>0</v>
      </c>
      <c r="EQ80" s="897"/>
      <c r="ER80" s="898">
        <f t="shared" si="152"/>
        <v>0</v>
      </c>
      <c r="ES80" s="897"/>
      <c r="ET80" s="898">
        <f t="shared" si="153"/>
        <v>0</v>
      </c>
      <c r="EU80" s="897"/>
      <c r="EV80" s="898">
        <f t="shared" si="154"/>
        <v>0</v>
      </c>
      <c r="EW80" s="897"/>
      <c r="EX80" s="898">
        <f t="shared" si="155"/>
        <v>0</v>
      </c>
      <c r="EY80" s="897"/>
      <c r="EZ80" s="898">
        <f t="shared" si="156"/>
        <v>0</v>
      </c>
      <c r="FA80" s="897"/>
      <c r="FB80" s="898">
        <f t="shared" si="157"/>
        <v>0</v>
      </c>
      <c r="FC80" s="897"/>
      <c r="FD80" s="898">
        <f t="shared" si="158"/>
        <v>0</v>
      </c>
      <c r="FE80" s="897"/>
      <c r="FF80" s="898">
        <f t="shared" si="159"/>
        <v>0</v>
      </c>
      <c r="FG80" s="897"/>
      <c r="FH80" s="898">
        <f t="shared" si="160"/>
        <v>0</v>
      </c>
    </row>
    <row r="81" spans="3:164" ht="16.149999999999999" customHeight="1" thickBot="1" x14ac:dyDescent="0.35">
      <c r="C81" s="700">
        <v>75</v>
      </c>
      <c r="D81" s="299" t="str">
        <f>+'LP-Servicios'!P227</f>
        <v>-</v>
      </c>
      <c r="E81" s="897"/>
      <c r="F81" s="898">
        <f t="shared" si="161"/>
        <v>0</v>
      </c>
      <c r="G81" s="897"/>
      <c r="H81" s="898">
        <f t="shared" si="162"/>
        <v>0</v>
      </c>
      <c r="I81" s="897"/>
      <c r="J81" s="898">
        <f t="shared" si="83"/>
        <v>0</v>
      </c>
      <c r="K81" s="897"/>
      <c r="L81" s="898">
        <f t="shared" si="84"/>
        <v>0</v>
      </c>
      <c r="M81" s="897"/>
      <c r="N81" s="898">
        <f t="shared" si="85"/>
        <v>0</v>
      </c>
      <c r="O81" s="897"/>
      <c r="P81" s="898">
        <f t="shared" si="86"/>
        <v>0</v>
      </c>
      <c r="Q81" s="897"/>
      <c r="R81" s="898">
        <f t="shared" si="87"/>
        <v>0</v>
      </c>
      <c r="S81" s="897"/>
      <c r="T81" s="898">
        <f t="shared" si="88"/>
        <v>0</v>
      </c>
      <c r="U81" s="897"/>
      <c r="V81" s="898">
        <f t="shared" si="89"/>
        <v>0</v>
      </c>
      <c r="W81" s="897"/>
      <c r="X81" s="898">
        <f t="shared" si="90"/>
        <v>0</v>
      </c>
      <c r="Y81" s="897"/>
      <c r="Z81" s="898">
        <f t="shared" si="91"/>
        <v>0</v>
      </c>
      <c r="AA81" s="897"/>
      <c r="AB81" s="898">
        <f t="shared" si="92"/>
        <v>0</v>
      </c>
      <c r="AC81" s="897"/>
      <c r="AD81" s="898">
        <f t="shared" si="93"/>
        <v>0</v>
      </c>
      <c r="AE81" s="897"/>
      <c r="AF81" s="898">
        <f t="shared" si="94"/>
        <v>0</v>
      </c>
      <c r="AG81" s="897"/>
      <c r="AH81" s="898">
        <f t="shared" si="95"/>
        <v>0</v>
      </c>
      <c r="AI81" s="897"/>
      <c r="AJ81" s="898">
        <f t="shared" si="96"/>
        <v>0</v>
      </c>
      <c r="AK81" s="897"/>
      <c r="AL81" s="898">
        <f t="shared" si="97"/>
        <v>0</v>
      </c>
      <c r="AM81" s="897"/>
      <c r="AN81" s="898">
        <f t="shared" si="98"/>
        <v>0</v>
      </c>
      <c r="AO81" s="897"/>
      <c r="AP81" s="898">
        <f t="shared" si="99"/>
        <v>0</v>
      </c>
      <c r="AQ81" s="897"/>
      <c r="AR81" s="898">
        <f t="shared" si="100"/>
        <v>0</v>
      </c>
      <c r="AS81" s="897"/>
      <c r="AT81" s="898">
        <f t="shared" si="101"/>
        <v>0</v>
      </c>
      <c r="AU81" s="897"/>
      <c r="AV81" s="898">
        <f t="shared" si="102"/>
        <v>0</v>
      </c>
      <c r="AW81" s="897"/>
      <c r="AX81" s="898">
        <f t="shared" si="103"/>
        <v>0</v>
      </c>
      <c r="AY81" s="897"/>
      <c r="AZ81" s="898">
        <f t="shared" si="104"/>
        <v>0</v>
      </c>
      <c r="BA81" s="897"/>
      <c r="BB81" s="898">
        <f t="shared" si="105"/>
        <v>0</v>
      </c>
      <c r="BC81" s="897"/>
      <c r="BD81" s="898">
        <f t="shared" si="106"/>
        <v>0</v>
      </c>
      <c r="BE81" s="897"/>
      <c r="BF81" s="898">
        <f t="shared" si="107"/>
        <v>0</v>
      </c>
      <c r="BG81" s="897"/>
      <c r="BH81" s="898">
        <f t="shared" si="108"/>
        <v>0</v>
      </c>
      <c r="BI81" s="897"/>
      <c r="BJ81" s="898">
        <f t="shared" si="109"/>
        <v>0</v>
      </c>
      <c r="BK81" s="897"/>
      <c r="BL81" s="898">
        <f t="shared" si="110"/>
        <v>0</v>
      </c>
      <c r="BM81" s="897"/>
      <c r="BN81" s="898">
        <f t="shared" si="111"/>
        <v>0</v>
      </c>
      <c r="BO81" s="897"/>
      <c r="BP81" s="898">
        <f t="shared" si="112"/>
        <v>0</v>
      </c>
      <c r="BQ81" s="897"/>
      <c r="BR81" s="898">
        <f t="shared" si="113"/>
        <v>0</v>
      </c>
      <c r="BS81" s="897"/>
      <c r="BT81" s="898">
        <f t="shared" si="114"/>
        <v>0</v>
      </c>
      <c r="BU81" s="897"/>
      <c r="BV81" s="898">
        <f t="shared" si="115"/>
        <v>0</v>
      </c>
      <c r="BW81" s="897"/>
      <c r="BX81" s="898">
        <f t="shared" si="116"/>
        <v>0</v>
      </c>
      <c r="BY81" s="897"/>
      <c r="BZ81" s="898">
        <f t="shared" si="117"/>
        <v>0</v>
      </c>
      <c r="CA81" s="897"/>
      <c r="CB81" s="898">
        <f t="shared" si="118"/>
        <v>0</v>
      </c>
      <c r="CC81" s="897"/>
      <c r="CD81" s="898">
        <f t="shared" si="119"/>
        <v>0</v>
      </c>
      <c r="CE81" s="897"/>
      <c r="CF81" s="898">
        <f t="shared" si="120"/>
        <v>0</v>
      </c>
      <c r="CG81" s="897"/>
      <c r="CH81" s="898">
        <f t="shared" si="121"/>
        <v>0</v>
      </c>
      <c r="CI81" s="897"/>
      <c r="CJ81" s="898">
        <f t="shared" si="122"/>
        <v>0</v>
      </c>
      <c r="CK81" s="897"/>
      <c r="CL81" s="898">
        <f t="shared" si="123"/>
        <v>0</v>
      </c>
      <c r="CM81" s="897"/>
      <c r="CN81" s="898">
        <f t="shared" si="124"/>
        <v>0</v>
      </c>
      <c r="CO81" s="897"/>
      <c r="CP81" s="898">
        <f t="shared" si="125"/>
        <v>0</v>
      </c>
      <c r="CQ81" s="897"/>
      <c r="CR81" s="898">
        <f t="shared" si="126"/>
        <v>0</v>
      </c>
      <c r="CS81" s="897"/>
      <c r="CT81" s="898">
        <f t="shared" si="127"/>
        <v>0</v>
      </c>
      <c r="CU81" s="897"/>
      <c r="CV81" s="898">
        <f t="shared" si="128"/>
        <v>0</v>
      </c>
      <c r="CW81" s="897"/>
      <c r="CX81" s="898">
        <f t="shared" si="129"/>
        <v>0</v>
      </c>
      <c r="CY81" s="897"/>
      <c r="CZ81" s="898">
        <f t="shared" si="130"/>
        <v>0</v>
      </c>
      <c r="DA81" s="897"/>
      <c r="DB81" s="898">
        <f t="shared" si="131"/>
        <v>0</v>
      </c>
      <c r="DC81" s="897"/>
      <c r="DD81" s="898">
        <f t="shared" si="132"/>
        <v>0</v>
      </c>
      <c r="DE81" s="897"/>
      <c r="DF81" s="898">
        <f t="shared" si="133"/>
        <v>0</v>
      </c>
      <c r="DG81" s="897"/>
      <c r="DH81" s="898">
        <f t="shared" si="134"/>
        <v>0</v>
      </c>
      <c r="DI81" s="897"/>
      <c r="DJ81" s="898">
        <f t="shared" si="135"/>
        <v>0</v>
      </c>
      <c r="DK81" s="897"/>
      <c r="DL81" s="898">
        <f t="shared" si="136"/>
        <v>0</v>
      </c>
      <c r="DM81" s="897"/>
      <c r="DN81" s="898">
        <f t="shared" si="137"/>
        <v>0</v>
      </c>
      <c r="DO81" s="897"/>
      <c r="DP81" s="898">
        <f t="shared" si="138"/>
        <v>0</v>
      </c>
      <c r="DQ81" s="897"/>
      <c r="DR81" s="898">
        <f t="shared" si="139"/>
        <v>0</v>
      </c>
      <c r="DS81" s="897"/>
      <c r="DT81" s="898">
        <f t="shared" si="140"/>
        <v>0</v>
      </c>
      <c r="DU81" s="897"/>
      <c r="DV81" s="898">
        <f t="shared" si="141"/>
        <v>0</v>
      </c>
      <c r="DW81" s="897"/>
      <c r="DX81" s="898">
        <f t="shared" si="142"/>
        <v>0</v>
      </c>
      <c r="DY81" s="897"/>
      <c r="DZ81" s="898">
        <f t="shared" si="143"/>
        <v>0</v>
      </c>
      <c r="EA81" s="897"/>
      <c r="EB81" s="898">
        <f t="shared" si="144"/>
        <v>0</v>
      </c>
      <c r="EC81" s="897"/>
      <c r="ED81" s="898">
        <f t="shared" si="145"/>
        <v>0</v>
      </c>
      <c r="EE81" s="897"/>
      <c r="EF81" s="898">
        <f t="shared" si="146"/>
        <v>0</v>
      </c>
      <c r="EG81" s="897"/>
      <c r="EH81" s="898">
        <f t="shared" si="147"/>
        <v>0</v>
      </c>
      <c r="EI81" s="897"/>
      <c r="EJ81" s="898">
        <f t="shared" si="148"/>
        <v>0</v>
      </c>
      <c r="EK81" s="897"/>
      <c r="EL81" s="898">
        <f t="shared" si="149"/>
        <v>0</v>
      </c>
      <c r="EM81" s="897"/>
      <c r="EN81" s="898">
        <f t="shared" si="150"/>
        <v>0</v>
      </c>
      <c r="EO81" s="897"/>
      <c r="EP81" s="898">
        <f t="shared" si="151"/>
        <v>0</v>
      </c>
      <c r="EQ81" s="897"/>
      <c r="ER81" s="898">
        <f t="shared" si="152"/>
        <v>0</v>
      </c>
      <c r="ES81" s="897"/>
      <c r="ET81" s="898">
        <f t="shared" si="153"/>
        <v>0</v>
      </c>
      <c r="EU81" s="897"/>
      <c r="EV81" s="898">
        <f t="shared" si="154"/>
        <v>0</v>
      </c>
      <c r="EW81" s="897"/>
      <c r="EX81" s="898">
        <f t="shared" si="155"/>
        <v>0</v>
      </c>
      <c r="EY81" s="897"/>
      <c r="EZ81" s="898">
        <f t="shared" si="156"/>
        <v>0</v>
      </c>
      <c r="FA81" s="897"/>
      <c r="FB81" s="898">
        <f t="shared" si="157"/>
        <v>0</v>
      </c>
      <c r="FC81" s="897"/>
      <c r="FD81" s="898">
        <f t="shared" si="158"/>
        <v>0</v>
      </c>
      <c r="FE81" s="897"/>
      <c r="FF81" s="898">
        <f t="shared" si="159"/>
        <v>0</v>
      </c>
      <c r="FG81" s="897"/>
      <c r="FH81" s="898">
        <f t="shared" si="160"/>
        <v>0</v>
      </c>
    </row>
    <row r="82" spans="3:164" ht="16.149999999999999" customHeight="1" thickBot="1" x14ac:dyDescent="0.35">
      <c r="C82" s="700">
        <v>76</v>
      </c>
      <c r="D82" s="300" t="str">
        <f>+'LP-Servicios'!P228</f>
        <v>-</v>
      </c>
      <c r="E82" s="897"/>
      <c r="F82" s="898">
        <f t="shared" si="161"/>
        <v>0</v>
      </c>
      <c r="G82" s="897"/>
      <c r="H82" s="898">
        <f t="shared" si="162"/>
        <v>0</v>
      </c>
      <c r="I82" s="897"/>
      <c r="J82" s="898">
        <f t="shared" si="83"/>
        <v>0</v>
      </c>
      <c r="K82" s="897"/>
      <c r="L82" s="898">
        <f t="shared" si="84"/>
        <v>0</v>
      </c>
      <c r="M82" s="897"/>
      <c r="N82" s="898">
        <f t="shared" si="85"/>
        <v>0</v>
      </c>
      <c r="O82" s="897"/>
      <c r="P82" s="898">
        <f t="shared" si="86"/>
        <v>0</v>
      </c>
      <c r="Q82" s="897"/>
      <c r="R82" s="898">
        <f t="shared" si="87"/>
        <v>0</v>
      </c>
      <c r="S82" s="897"/>
      <c r="T82" s="898">
        <f t="shared" si="88"/>
        <v>0</v>
      </c>
      <c r="U82" s="897"/>
      <c r="V82" s="898">
        <f t="shared" si="89"/>
        <v>0</v>
      </c>
      <c r="W82" s="897"/>
      <c r="X82" s="898">
        <f t="shared" si="90"/>
        <v>0</v>
      </c>
      <c r="Y82" s="897"/>
      <c r="Z82" s="898">
        <f t="shared" si="91"/>
        <v>0</v>
      </c>
      <c r="AA82" s="897"/>
      <c r="AB82" s="898">
        <f t="shared" si="92"/>
        <v>0</v>
      </c>
      <c r="AC82" s="897"/>
      <c r="AD82" s="898">
        <f t="shared" si="93"/>
        <v>0</v>
      </c>
      <c r="AE82" s="897"/>
      <c r="AF82" s="898">
        <f t="shared" si="94"/>
        <v>0</v>
      </c>
      <c r="AG82" s="897"/>
      <c r="AH82" s="898">
        <f t="shared" si="95"/>
        <v>0</v>
      </c>
      <c r="AI82" s="897"/>
      <c r="AJ82" s="898">
        <f t="shared" si="96"/>
        <v>0</v>
      </c>
      <c r="AK82" s="897"/>
      <c r="AL82" s="898">
        <f t="shared" si="97"/>
        <v>0</v>
      </c>
      <c r="AM82" s="897"/>
      <c r="AN82" s="898">
        <f t="shared" si="98"/>
        <v>0</v>
      </c>
      <c r="AO82" s="897"/>
      <c r="AP82" s="898">
        <f t="shared" si="99"/>
        <v>0</v>
      </c>
      <c r="AQ82" s="897"/>
      <c r="AR82" s="898">
        <f t="shared" si="100"/>
        <v>0</v>
      </c>
      <c r="AS82" s="897"/>
      <c r="AT82" s="898">
        <f t="shared" si="101"/>
        <v>0</v>
      </c>
      <c r="AU82" s="897"/>
      <c r="AV82" s="898">
        <f t="shared" si="102"/>
        <v>0</v>
      </c>
      <c r="AW82" s="897"/>
      <c r="AX82" s="898">
        <f t="shared" si="103"/>
        <v>0</v>
      </c>
      <c r="AY82" s="897"/>
      <c r="AZ82" s="898">
        <f t="shared" si="104"/>
        <v>0</v>
      </c>
      <c r="BA82" s="897"/>
      <c r="BB82" s="898">
        <f t="shared" si="105"/>
        <v>0</v>
      </c>
      <c r="BC82" s="897"/>
      <c r="BD82" s="898">
        <f t="shared" si="106"/>
        <v>0</v>
      </c>
      <c r="BE82" s="897"/>
      <c r="BF82" s="898">
        <f t="shared" si="107"/>
        <v>0</v>
      </c>
      <c r="BG82" s="897"/>
      <c r="BH82" s="898">
        <f t="shared" si="108"/>
        <v>0</v>
      </c>
      <c r="BI82" s="897"/>
      <c r="BJ82" s="898">
        <f t="shared" si="109"/>
        <v>0</v>
      </c>
      <c r="BK82" s="897"/>
      <c r="BL82" s="898">
        <f t="shared" si="110"/>
        <v>0</v>
      </c>
      <c r="BM82" s="897"/>
      <c r="BN82" s="898">
        <f t="shared" si="111"/>
        <v>0</v>
      </c>
      <c r="BO82" s="897"/>
      <c r="BP82" s="898">
        <f t="shared" si="112"/>
        <v>0</v>
      </c>
      <c r="BQ82" s="897"/>
      <c r="BR82" s="898">
        <f t="shared" si="113"/>
        <v>0</v>
      </c>
      <c r="BS82" s="897"/>
      <c r="BT82" s="898">
        <f t="shared" si="114"/>
        <v>0</v>
      </c>
      <c r="BU82" s="897"/>
      <c r="BV82" s="898">
        <f t="shared" si="115"/>
        <v>0</v>
      </c>
      <c r="BW82" s="897"/>
      <c r="BX82" s="898">
        <f t="shared" si="116"/>
        <v>0</v>
      </c>
      <c r="BY82" s="897"/>
      <c r="BZ82" s="898">
        <f t="shared" si="117"/>
        <v>0</v>
      </c>
      <c r="CA82" s="897"/>
      <c r="CB82" s="898">
        <f t="shared" si="118"/>
        <v>0</v>
      </c>
      <c r="CC82" s="897"/>
      <c r="CD82" s="898">
        <f t="shared" si="119"/>
        <v>0</v>
      </c>
      <c r="CE82" s="897"/>
      <c r="CF82" s="898">
        <f t="shared" si="120"/>
        <v>0</v>
      </c>
      <c r="CG82" s="897"/>
      <c r="CH82" s="898">
        <f t="shared" si="121"/>
        <v>0</v>
      </c>
      <c r="CI82" s="897"/>
      <c r="CJ82" s="898">
        <f t="shared" si="122"/>
        <v>0</v>
      </c>
      <c r="CK82" s="897"/>
      <c r="CL82" s="898">
        <f t="shared" si="123"/>
        <v>0</v>
      </c>
      <c r="CM82" s="897"/>
      <c r="CN82" s="898">
        <f t="shared" si="124"/>
        <v>0</v>
      </c>
      <c r="CO82" s="897"/>
      <c r="CP82" s="898">
        <f t="shared" si="125"/>
        <v>0</v>
      </c>
      <c r="CQ82" s="897"/>
      <c r="CR82" s="898">
        <f t="shared" si="126"/>
        <v>0</v>
      </c>
      <c r="CS82" s="897"/>
      <c r="CT82" s="898">
        <f t="shared" si="127"/>
        <v>0</v>
      </c>
      <c r="CU82" s="897"/>
      <c r="CV82" s="898">
        <f t="shared" si="128"/>
        <v>0</v>
      </c>
      <c r="CW82" s="897"/>
      <c r="CX82" s="898">
        <f t="shared" si="129"/>
        <v>0</v>
      </c>
      <c r="CY82" s="897"/>
      <c r="CZ82" s="898">
        <f t="shared" si="130"/>
        <v>0</v>
      </c>
      <c r="DA82" s="897"/>
      <c r="DB82" s="898">
        <f t="shared" si="131"/>
        <v>0</v>
      </c>
      <c r="DC82" s="897"/>
      <c r="DD82" s="898">
        <f t="shared" si="132"/>
        <v>0</v>
      </c>
      <c r="DE82" s="897"/>
      <c r="DF82" s="898">
        <f t="shared" si="133"/>
        <v>0</v>
      </c>
      <c r="DG82" s="897"/>
      <c r="DH82" s="898">
        <f t="shared" si="134"/>
        <v>0</v>
      </c>
      <c r="DI82" s="897"/>
      <c r="DJ82" s="898">
        <f t="shared" si="135"/>
        <v>0</v>
      </c>
      <c r="DK82" s="897"/>
      <c r="DL82" s="898">
        <f t="shared" si="136"/>
        <v>0</v>
      </c>
      <c r="DM82" s="897"/>
      <c r="DN82" s="898">
        <f t="shared" si="137"/>
        <v>0</v>
      </c>
      <c r="DO82" s="897"/>
      <c r="DP82" s="898">
        <f t="shared" si="138"/>
        <v>0</v>
      </c>
      <c r="DQ82" s="897"/>
      <c r="DR82" s="898">
        <f t="shared" si="139"/>
        <v>0</v>
      </c>
      <c r="DS82" s="897"/>
      <c r="DT82" s="898">
        <f t="shared" si="140"/>
        <v>0</v>
      </c>
      <c r="DU82" s="897"/>
      <c r="DV82" s="898">
        <f t="shared" si="141"/>
        <v>0</v>
      </c>
      <c r="DW82" s="897"/>
      <c r="DX82" s="898">
        <f t="shared" si="142"/>
        <v>0</v>
      </c>
      <c r="DY82" s="897"/>
      <c r="DZ82" s="898">
        <f t="shared" si="143"/>
        <v>0</v>
      </c>
      <c r="EA82" s="897"/>
      <c r="EB82" s="898">
        <f t="shared" si="144"/>
        <v>0</v>
      </c>
      <c r="EC82" s="897"/>
      <c r="ED82" s="898">
        <f t="shared" si="145"/>
        <v>0</v>
      </c>
      <c r="EE82" s="897"/>
      <c r="EF82" s="898">
        <f t="shared" si="146"/>
        <v>0</v>
      </c>
      <c r="EG82" s="897"/>
      <c r="EH82" s="898">
        <f t="shared" si="147"/>
        <v>0</v>
      </c>
      <c r="EI82" s="897"/>
      <c r="EJ82" s="898">
        <f t="shared" si="148"/>
        <v>0</v>
      </c>
      <c r="EK82" s="897"/>
      <c r="EL82" s="898">
        <f t="shared" si="149"/>
        <v>0</v>
      </c>
      <c r="EM82" s="897"/>
      <c r="EN82" s="898">
        <f t="shared" si="150"/>
        <v>0</v>
      </c>
      <c r="EO82" s="897"/>
      <c r="EP82" s="898">
        <f t="shared" si="151"/>
        <v>0</v>
      </c>
      <c r="EQ82" s="897"/>
      <c r="ER82" s="898">
        <f t="shared" si="152"/>
        <v>0</v>
      </c>
      <c r="ES82" s="897"/>
      <c r="ET82" s="898">
        <f t="shared" si="153"/>
        <v>0</v>
      </c>
      <c r="EU82" s="897"/>
      <c r="EV82" s="898">
        <f t="shared" si="154"/>
        <v>0</v>
      </c>
      <c r="EW82" s="897"/>
      <c r="EX82" s="898">
        <f t="shared" si="155"/>
        <v>0</v>
      </c>
      <c r="EY82" s="897"/>
      <c r="EZ82" s="898">
        <f t="shared" si="156"/>
        <v>0</v>
      </c>
      <c r="FA82" s="897"/>
      <c r="FB82" s="898">
        <f t="shared" si="157"/>
        <v>0</v>
      </c>
      <c r="FC82" s="897"/>
      <c r="FD82" s="898">
        <f t="shared" si="158"/>
        <v>0</v>
      </c>
      <c r="FE82" s="897"/>
      <c r="FF82" s="898">
        <f t="shared" si="159"/>
        <v>0</v>
      </c>
      <c r="FG82" s="897"/>
      <c r="FH82" s="898">
        <f t="shared" si="160"/>
        <v>0</v>
      </c>
    </row>
    <row r="83" spans="3:164" ht="16.149999999999999" customHeight="1" thickBot="1" x14ac:dyDescent="0.35">
      <c r="C83" s="700">
        <v>77</v>
      </c>
      <c r="D83" s="299" t="str">
        <f>+'LP-Servicios'!P229</f>
        <v>-</v>
      </c>
      <c r="E83" s="897"/>
      <c r="F83" s="898">
        <f t="shared" si="161"/>
        <v>0</v>
      </c>
      <c r="G83" s="897"/>
      <c r="H83" s="898">
        <f t="shared" si="162"/>
        <v>0</v>
      </c>
      <c r="I83" s="897"/>
      <c r="J83" s="898">
        <f t="shared" si="83"/>
        <v>0</v>
      </c>
      <c r="K83" s="897"/>
      <c r="L83" s="898">
        <f t="shared" si="84"/>
        <v>0</v>
      </c>
      <c r="M83" s="897"/>
      <c r="N83" s="898">
        <f t="shared" si="85"/>
        <v>0</v>
      </c>
      <c r="O83" s="897"/>
      <c r="P83" s="898">
        <f t="shared" si="86"/>
        <v>0</v>
      </c>
      <c r="Q83" s="897"/>
      <c r="R83" s="898">
        <f t="shared" si="87"/>
        <v>0</v>
      </c>
      <c r="S83" s="897"/>
      <c r="T83" s="898">
        <f t="shared" si="88"/>
        <v>0</v>
      </c>
      <c r="U83" s="897"/>
      <c r="V83" s="898">
        <f t="shared" si="89"/>
        <v>0</v>
      </c>
      <c r="W83" s="897"/>
      <c r="X83" s="898">
        <f t="shared" si="90"/>
        <v>0</v>
      </c>
      <c r="Y83" s="897"/>
      <c r="Z83" s="898">
        <f t="shared" si="91"/>
        <v>0</v>
      </c>
      <c r="AA83" s="897"/>
      <c r="AB83" s="898">
        <f t="shared" si="92"/>
        <v>0</v>
      </c>
      <c r="AC83" s="897"/>
      <c r="AD83" s="898">
        <f t="shared" si="93"/>
        <v>0</v>
      </c>
      <c r="AE83" s="897"/>
      <c r="AF83" s="898">
        <f t="shared" si="94"/>
        <v>0</v>
      </c>
      <c r="AG83" s="897"/>
      <c r="AH83" s="898">
        <f t="shared" si="95"/>
        <v>0</v>
      </c>
      <c r="AI83" s="897"/>
      <c r="AJ83" s="898">
        <f t="shared" si="96"/>
        <v>0</v>
      </c>
      <c r="AK83" s="897"/>
      <c r="AL83" s="898">
        <f t="shared" si="97"/>
        <v>0</v>
      </c>
      <c r="AM83" s="897"/>
      <c r="AN83" s="898">
        <f t="shared" si="98"/>
        <v>0</v>
      </c>
      <c r="AO83" s="897"/>
      <c r="AP83" s="898">
        <f t="shared" si="99"/>
        <v>0</v>
      </c>
      <c r="AQ83" s="897"/>
      <c r="AR83" s="898">
        <f t="shared" si="100"/>
        <v>0</v>
      </c>
      <c r="AS83" s="897"/>
      <c r="AT83" s="898">
        <f t="shared" si="101"/>
        <v>0</v>
      </c>
      <c r="AU83" s="897"/>
      <c r="AV83" s="898">
        <f t="shared" si="102"/>
        <v>0</v>
      </c>
      <c r="AW83" s="897"/>
      <c r="AX83" s="898">
        <f t="shared" si="103"/>
        <v>0</v>
      </c>
      <c r="AY83" s="897"/>
      <c r="AZ83" s="898">
        <f t="shared" si="104"/>
        <v>0</v>
      </c>
      <c r="BA83" s="897"/>
      <c r="BB83" s="898">
        <f t="shared" si="105"/>
        <v>0</v>
      </c>
      <c r="BC83" s="897"/>
      <c r="BD83" s="898">
        <f t="shared" si="106"/>
        <v>0</v>
      </c>
      <c r="BE83" s="897"/>
      <c r="BF83" s="898">
        <f t="shared" si="107"/>
        <v>0</v>
      </c>
      <c r="BG83" s="897"/>
      <c r="BH83" s="898">
        <f t="shared" si="108"/>
        <v>0</v>
      </c>
      <c r="BI83" s="897"/>
      <c r="BJ83" s="898">
        <f t="shared" si="109"/>
        <v>0</v>
      </c>
      <c r="BK83" s="897"/>
      <c r="BL83" s="898">
        <f t="shared" si="110"/>
        <v>0</v>
      </c>
      <c r="BM83" s="897"/>
      <c r="BN83" s="898">
        <f t="shared" si="111"/>
        <v>0</v>
      </c>
      <c r="BO83" s="897"/>
      <c r="BP83" s="898">
        <f t="shared" si="112"/>
        <v>0</v>
      </c>
      <c r="BQ83" s="897"/>
      <c r="BR83" s="898">
        <f t="shared" si="113"/>
        <v>0</v>
      </c>
      <c r="BS83" s="897"/>
      <c r="BT83" s="898">
        <f t="shared" si="114"/>
        <v>0</v>
      </c>
      <c r="BU83" s="897"/>
      <c r="BV83" s="898">
        <f t="shared" si="115"/>
        <v>0</v>
      </c>
      <c r="BW83" s="897"/>
      <c r="BX83" s="898">
        <f t="shared" si="116"/>
        <v>0</v>
      </c>
      <c r="BY83" s="897"/>
      <c r="BZ83" s="898">
        <f t="shared" si="117"/>
        <v>0</v>
      </c>
      <c r="CA83" s="897"/>
      <c r="CB83" s="898">
        <f t="shared" si="118"/>
        <v>0</v>
      </c>
      <c r="CC83" s="897"/>
      <c r="CD83" s="898">
        <f t="shared" si="119"/>
        <v>0</v>
      </c>
      <c r="CE83" s="897"/>
      <c r="CF83" s="898">
        <f t="shared" si="120"/>
        <v>0</v>
      </c>
      <c r="CG83" s="897"/>
      <c r="CH83" s="898">
        <f t="shared" si="121"/>
        <v>0</v>
      </c>
      <c r="CI83" s="897"/>
      <c r="CJ83" s="898">
        <f t="shared" si="122"/>
        <v>0</v>
      </c>
      <c r="CK83" s="897"/>
      <c r="CL83" s="898">
        <f t="shared" si="123"/>
        <v>0</v>
      </c>
      <c r="CM83" s="897"/>
      <c r="CN83" s="898">
        <f t="shared" si="124"/>
        <v>0</v>
      </c>
      <c r="CO83" s="897"/>
      <c r="CP83" s="898">
        <f t="shared" si="125"/>
        <v>0</v>
      </c>
      <c r="CQ83" s="897"/>
      <c r="CR83" s="898">
        <f t="shared" si="126"/>
        <v>0</v>
      </c>
      <c r="CS83" s="897"/>
      <c r="CT83" s="898">
        <f t="shared" si="127"/>
        <v>0</v>
      </c>
      <c r="CU83" s="897"/>
      <c r="CV83" s="898">
        <f t="shared" si="128"/>
        <v>0</v>
      </c>
      <c r="CW83" s="897"/>
      <c r="CX83" s="898">
        <f t="shared" si="129"/>
        <v>0</v>
      </c>
      <c r="CY83" s="897"/>
      <c r="CZ83" s="898">
        <f t="shared" si="130"/>
        <v>0</v>
      </c>
      <c r="DA83" s="897"/>
      <c r="DB83" s="898">
        <f t="shared" si="131"/>
        <v>0</v>
      </c>
      <c r="DC83" s="897"/>
      <c r="DD83" s="898">
        <f t="shared" si="132"/>
        <v>0</v>
      </c>
      <c r="DE83" s="897"/>
      <c r="DF83" s="898">
        <f t="shared" si="133"/>
        <v>0</v>
      </c>
      <c r="DG83" s="897"/>
      <c r="DH83" s="898">
        <f t="shared" si="134"/>
        <v>0</v>
      </c>
      <c r="DI83" s="897"/>
      <c r="DJ83" s="898">
        <f t="shared" si="135"/>
        <v>0</v>
      </c>
      <c r="DK83" s="897"/>
      <c r="DL83" s="898">
        <f t="shared" si="136"/>
        <v>0</v>
      </c>
      <c r="DM83" s="897"/>
      <c r="DN83" s="898">
        <f t="shared" si="137"/>
        <v>0</v>
      </c>
      <c r="DO83" s="897"/>
      <c r="DP83" s="898">
        <f t="shared" si="138"/>
        <v>0</v>
      </c>
      <c r="DQ83" s="897"/>
      <c r="DR83" s="898">
        <f t="shared" si="139"/>
        <v>0</v>
      </c>
      <c r="DS83" s="897"/>
      <c r="DT83" s="898">
        <f t="shared" si="140"/>
        <v>0</v>
      </c>
      <c r="DU83" s="897"/>
      <c r="DV83" s="898">
        <f t="shared" si="141"/>
        <v>0</v>
      </c>
      <c r="DW83" s="897"/>
      <c r="DX83" s="898">
        <f t="shared" si="142"/>
        <v>0</v>
      </c>
      <c r="DY83" s="897"/>
      <c r="DZ83" s="898">
        <f t="shared" si="143"/>
        <v>0</v>
      </c>
      <c r="EA83" s="897"/>
      <c r="EB83" s="898">
        <f t="shared" si="144"/>
        <v>0</v>
      </c>
      <c r="EC83" s="897"/>
      <c r="ED83" s="898">
        <f t="shared" si="145"/>
        <v>0</v>
      </c>
      <c r="EE83" s="897"/>
      <c r="EF83" s="898">
        <f t="shared" si="146"/>
        <v>0</v>
      </c>
      <c r="EG83" s="897"/>
      <c r="EH83" s="898">
        <f t="shared" si="147"/>
        <v>0</v>
      </c>
      <c r="EI83" s="897"/>
      <c r="EJ83" s="898">
        <f t="shared" si="148"/>
        <v>0</v>
      </c>
      <c r="EK83" s="897"/>
      <c r="EL83" s="898">
        <f t="shared" si="149"/>
        <v>0</v>
      </c>
      <c r="EM83" s="897"/>
      <c r="EN83" s="898">
        <f t="shared" si="150"/>
        <v>0</v>
      </c>
      <c r="EO83" s="897"/>
      <c r="EP83" s="898">
        <f t="shared" si="151"/>
        <v>0</v>
      </c>
      <c r="EQ83" s="897"/>
      <c r="ER83" s="898">
        <f t="shared" si="152"/>
        <v>0</v>
      </c>
      <c r="ES83" s="897"/>
      <c r="ET83" s="898">
        <f t="shared" si="153"/>
        <v>0</v>
      </c>
      <c r="EU83" s="897"/>
      <c r="EV83" s="898">
        <f t="shared" si="154"/>
        <v>0</v>
      </c>
      <c r="EW83" s="897"/>
      <c r="EX83" s="898">
        <f t="shared" si="155"/>
        <v>0</v>
      </c>
      <c r="EY83" s="897"/>
      <c r="EZ83" s="898">
        <f t="shared" si="156"/>
        <v>0</v>
      </c>
      <c r="FA83" s="897"/>
      <c r="FB83" s="898">
        <f t="shared" si="157"/>
        <v>0</v>
      </c>
      <c r="FC83" s="897"/>
      <c r="FD83" s="898">
        <f t="shared" si="158"/>
        <v>0</v>
      </c>
      <c r="FE83" s="897"/>
      <c r="FF83" s="898">
        <f t="shared" si="159"/>
        <v>0</v>
      </c>
      <c r="FG83" s="897"/>
      <c r="FH83" s="898">
        <f t="shared" si="160"/>
        <v>0</v>
      </c>
    </row>
    <row r="84" spans="3:164" ht="16.149999999999999" customHeight="1" thickBot="1" x14ac:dyDescent="0.35">
      <c r="C84" s="700">
        <v>78</v>
      </c>
      <c r="D84" s="300" t="str">
        <f>+'LP-Servicios'!P230</f>
        <v>-</v>
      </c>
      <c r="E84" s="897"/>
      <c r="F84" s="898">
        <f t="shared" si="161"/>
        <v>0</v>
      </c>
      <c r="G84" s="897"/>
      <c r="H84" s="898">
        <f t="shared" si="162"/>
        <v>0</v>
      </c>
      <c r="I84" s="897"/>
      <c r="J84" s="898">
        <f t="shared" si="83"/>
        <v>0</v>
      </c>
      <c r="K84" s="897"/>
      <c r="L84" s="898">
        <f t="shared" si="84"/>
        <v>0</v>
      </c>
      <c r="M84" s="897"/>
      <c r="N84" s="898">
        <f t="shared" si="85"/>
        <v>0</v>
      </c>
      <c r="O84" s="897"/>
      <c r="P84" s="898">
        <f t="shared" si="86"/>
        <v>0</v>
      </c>
      <c r="Q84" s="897"/>
      <c r="R84" s="898">
        <f t="shared" si="87"/>
        <v>0</v>
      </c>
      <c r="S84" s="897"/>
      <c r="T84" s="898">
        <f t="shared" si="88"/>
        <v>0</v>
      </c>
      <c r="U84" s="897"/>
      <c r="V84" s="898">
        <f t="shared" si="89"/>
        <v>0</v>
      </c>
      <c r="W84" s="897"/>
      <c r="X84" s="898">
        <f t="shared" si="90"/>
        <v>0</v>
      </c>
      <c r="Y84" s="897"/>
      <c r="Z84" s="898">
        <f t="shared" si="91"/>
        <v>0</v>
      </c>
      <c r="AA84" s="897"/>
      <c r="AB84" s="898">
        <f t="shared" si="92"/>
        <v>0</v>
      </c>
      <c r="AC84" s="897"/>
      <c r="AD84" s="898">
        <f t="shared" si="93"/>
        <v>0</v>
      </c>
      <c r="AE84" s="897"/>
      <c r="AF84" s="898">
        <f t="shared" si="94"/>
        <v>0</v>
      </c>
      <c r="AG84" s="897"/>
      <c r="AH84" s="898">
        <f t="shared" si="95"/>
        <v>0</v>
      </c>
      <c r="AI84" s="897"/>
      <c r="AJ84" s="898">
        <f t="shared" si="96"/>
        <v>0</v>
      </c>
      <c r="AK84" s="897"/>
      <c r="AL84" s="898">
        <f t="shared" si="97"/>
        <v>0</v>
      </c>
      <c r="AM84" s="897"/>
      <c r="AN84" s="898">
        <f t="shared" si="98"/>
        <v>0</v>
      </c>
      <c r="AO84" s="897"/>
      <c r="AP84" s="898">
        <f t="shared" si="99"/>
        <v>0</v>
      </c>
      <c r="AQ84" s="897"/>
      <c r="AR84" s="898">
        <f t="shared" si="100"/>
        <v>0</v>
      </c>
      <c r="AS84" s="897"/>
      <c r="AT84" s="898">
        <f t="shared" si="101"/>
        <v>0</v>
      </c>
      <c r="AU84" s="897"/>
      <c r="AV84" s="898">
        <f t="shared" si="102"/>
        <v>0</v>
      </c>
      <c r="AW84" s="897"/>
      <c r="AX84" s="898">
        <f t="shared" si="103"/>
        <v>0</v>
      </c>
      <c r="AY84" s="897"/>
      <c r="AZ84" s="898">
        <f t="shared" si="104"/>
        <v>0</v>
      </c>
      <c r="BA84" s="897"/>
      <c r="BB84" s="898">
        <f t="shared" si="105"/>
        <v>0</v>
      </c>
      <c r="BC84" s="897"/>
      <c r="BD84" s="898">
        <f t="shared" si="106"/>
        <v>0</v>
      </c>
      <c r="BE84" s="897"/>
      <c r="BF84" s="898">
        <f t="shared" si="107"/>
        <v>0</v>
      </c>
      <c r="BG84" s="897"/>
      <c r="BH84" s="898">
        <f t="shared" si="108"/>
        <v>0</v>
      </c>
      <c r="BI84" s="897"/>
      <c r="BJ84" s="898">
        <f t="shared" si="109"/>
        <v>0</v>
      </c>
      <c r="BK84" s="897"/>
      <c r="BL84" s="898">
        <f t="shared" si="110"/>
        <v>0</v>
      </c>
      <c r="BM84" s="897"/>
      <c r="BN84" s="898">
        <f t="shared" si="111"/>
        <v>0</v>
      </c>
      <c r="BO84" s="897"/>
      <c r="BP84" s="898">
        <f t="shared" si="112"/>
        <v>0</v>
      </c>
      <c r="BQ84" s="897"/>
      <c r="BR84" s="898">
        <f t="shared" si="113"/>
        <v>0</v>
      </c>
      <c r="BS84" s="897"/>
      <c r="BT84" s="898">
        <f t="shared" si="114"/>
        <v>0</v>
      </c>
      <c r="BU84" s="897"/>
      <c r="BV84" s="898">
        <f t="shared" si="115"/>
        <v>0</v>
      </c>
      <c r="BW84" s="897"/>
      <c r="BX84" s="898">
        <f t="shared" si="116"/>
        <v>0</v>
      </c>
      <c r="BY84" s="897"/>
      <c r="BZ84" s="898">
        <f t="shared" si="117"/>
        <v>0</v>
      </c>
      <c r="CA84" s="897"/>
      <c r="CB84" s="898">
        <f t="shared" si="118"/>
        <v>0</v>
      </c>
      <c r="CC84" s="897"/>
      <c r="CD84" s="898">
        <f t="shared" si="119"/>
        <v>0</v>
      </c>
      <c r="CE84" s="897"/>
      <c r="CF84" s="898">
        <f t="shared" si="120"/>
        <v>0</v>
      </c>
      <c r="CG84" s="897"/>
      <c r="CH84" s="898">
        <f t="shared" si="121"/>
        <v>0</v>
      </c>
      <c r="CI84" s="897"/>
      <c r="CJ84" s="898">
        <f t="shared" si="122"/>
        <v>0</v>
      </c>
      <c r="CK84" s="897"/>
      <c r="CL84" s="898">
        <f t="shared" si="123"/>
        <v>0</v>
      </c>
      <c r="CM84" s="897"/>
      <c r="CN84" s="898">
        <f t="shared" si="124"/>
        <v>0</v>
      </c>
      <c r="CO84" s="897"/>
      <c r="CP84" s="898">
        <f t="shared" si="125"/>
        <v>0</v>
      </c>
      <c r="CQ84" s="897"/>
      <c r="CR84" s="898">
        <f t="shared" si="126"/>
        <v>0</v>
      </c>
      <c r="CS84" s="897"/>
      <c r="CT84" s="898">
        <f t="shared" si="127"/>
        <v>0</v>
      </c>
      <c r="CU84" s="897"/>
      <c r="CV84" s="898">
        <f t="shared" si="128"/>
        <v>0</v>
      </c>
      <c r="CW84" s="897"/>
      <c r="CX84" s="898">
        <f t="shared" si="129"/>
        <v>0</v>
      </c>
      <c r="CY84" s="897"/>
      <c r="CZ84" s="898">
        <f t="shared" si="130"/>
        <v>0</v>
      </c>
      <c r="DA84" s="897"/>
      <c r="DB84" s="898">
        <f t="shared" si="131"/>
        <v>0</v>
      </c>
      <c r="DC84" s="897"/>
      <c r="DD84" s="898">
        <f t="shared" si="132"/>
        <v>0</v>
      </c>
      <c r="DE84" s="897"/>
      <c r="DF84" s="898">
        <f t="shared" si="133"/>
        <v>0</v>
      </c>
      <c r="DG84" s="897"/>
      <c r="DH84" s="898">
        <f t="shared" si="134"/>
        <v>0</v>
      </c>
      <c r="DI84" s="897"/>
      <c r="DJ84" s="898">
        <f t="shared" si="135"/>
        <v>0</v>
      </c>
      <c r="DK84" s="897"/>
      <c r="DL84" s="898">
        <f t="shared" si="136"/>
        <v>0</v>
      </c>
      <c r="DM84" s="897"/>
      <c r="DN84" s="898">
        <f t="shared" si="137"/>
        <v>0</v>
      </c>
      <c r="DO84" s="897"/>
      <c r="DP84" s="898">
        <f t="shared" si="138"/>
        <v>0</v>
      </c>
      <c r="DQ84" s="897"/>
      <c r="DR84" s="898">
        <f t="shared" si="139"/>
        <v>0</v>
      </c>
      <c r="DS84" s="897"/>
      <c r="DT84" s="898">
        <f t="shared" si="140"/>
        <v>0</v>
      </c>
      <c r="DU84" s="897"/>
      <c r="DV84" s="898">
        <f t="shared" si="141"/>
        <v>0</v>
      </c>
      <c r="DW84" s="897"/>
      <c r="DX84" s="898">
        <f t="shared" si="142"/>
        <v>0</v>
      </c>
      <c r="DY84" s="897"/>
      <c r="DZ84" s="898">
        <f t="shared" si="143"/>
        <v>0</v>
      </c>
      <c r="EA84" s="897"/>
      <c r="EB84" s="898">
        <f t="shared" si="144"/>
        <v>0</v>
      </c>
      <c r="EC84" s="897"/>
      <c r="ED84" s="898">
        <f t="shared" si="145"/>
        <v>0</v>
      </c>
      <c r="EE84" s="897"/>
      <c r="EF84" s="898">
        <f t="shared" si="146"/>
        <v>0</v>
      </c>
      <c r="EG84" s="897"/>
      <c r="EH84" s="898">
        <f t="shared" si="147"/>
        <v>0</v>
      </c>
      <c r="EI84" s="897"/>
      <c r="EJ84" s="898">
        <f t="shared" si="148"/>
        <v>0</v>
      </c>
      <c r="EK84" s="897"/>
      <c r="EL84" s="898">
        <f t="shared" si="149"/>
        <v>0</v>
      </c>
      <c r="EM84" s="897"/>
      <c r="EN84" s="898">
        <f t="shared" si="150"/>
        <v>0</v>
      </c>
      <c r="EO84" s="897"/>
      <c r="EP84" s="898">
        <f t="shared" si="151"/>
        <v>0</v>
      </c>
      <c r="EQ84" s="897"/>
      <c r="ER84" s="898">
        <f t="shared" si="152"/>
        <v>0</v>
      </c>
      <c r="ES84" s="897"/>
      <c r="ET84" s="898">
        <f t="shared" si="153"/>
        <v>0</v>
      </c>
      <c r="EU84" s="897"/>
      <c r="EV84" s="898">
        <f t="shared" si="154"/>
        <v>0</v>
      </c>
      <c r="EW84" s="897"/>
      <c r="EX84" s="898">
        <f t="shared" si="155"/>
        <v>0</v>
      </c>
      <c r="EY84" s="897"/>
      <c r="EZ84" s="898">
        <f t="shared" si="156"/>
        <v>0</v>
      </c>
      <c r="FA84" s="897"/>
      <c r="FB84" s="898">
        <f t="shared" si="157"/>
        <v>0</v>
      </c>
      <c r="FC84" s="897"/>
      <c r="FD84" s="898">
        <f t="shared" si="158"/>
        <v>0</v>
      </c>
      <c r="FE84" s="897"/>
      <c r="FF84" s="898">
        <f t="shared" si="159"/>
        <v>0</v>
      </c>
      <c r="FG84" s="897"/>
      <c r="FH84" s="898">
        <f t="shared" si="160"/>
        <v>0</v>
      </c>
    </row>
    <row r="85" spans="3:164" ht="16.149999999999999" customHeight="1" thickBot="1" x14ac:dyDescent="0.35">
      <c r="C85" s="700">
        <v>79</v>
      </c>
      <c r="D85" s="299" t="str">
        <f>+'LP-Servicios'!P231</f>
        <v>-</v>
      </c>
      <c r="E85" s="897"/>
      <c r="F85" s="898">
        <f t="shared" si="161"/>
        <v>0</v>
      </c>
      <c r="G85" s="897"/>
      <c r="H85" s="898">
        <f t="shared" si="162"/>
        <v>0</v>
      </c>
      <c r="I85" s="897"/>
      <c r="J85" s="898">
        <f t="shared" si="83"/>
        <v>0</v>
      </c>
      <c r="K85" s="897"/>
      <c r="L85" s="898">
        <f t="shared" si="84"/>
        <v>0</v>
      </c>
      <c r="M85" s="897"/>
      <c r="N85" s="898">
        <f t="shared" si="85"/>
        <v>0</v>
      </c>
      <c r="O85" s="897"/>
      <c r="P85" s="898">
        <f t="shared" si="86"/>
        <v>0</v>
      </c>
      <c r="Q85" s="897"/>
      <c r="R85" s="898">
        <f t="shared" si="87"/>
        <v>0</v>
      </c>
      <c r="S85" s="897"/>
      <c r="T85" s="898">
        <f t="shared" si="88"/>
        <v>0</v>
      </c>
      <c r="U85" s="897"/>
      <c r="V85" s="898">
        <f t="shared" si="89"/>
        <v>0</v>
      </c>
      <c r="W85" s="897"/>
      <c r="X85" s="898">
        <f t="shared" si="90"/>
        <v>0</v>
      </c>
      <c r="Y85" s="897"/>
      <c r="Z85" s="898">
        <f t="shared" si="91"/>
        <v>0</v>
      </c>
      <c r="AA85" s="897"/>
      <c r="AB85" s="898">
        <f t="shared" si="92"/>
        <v>0</v>
      </c>
      <c r="AC85" s="897"/>
      <c r="AD85" s="898">
        <f t="shared" si="93"/>
        <v>0</v>
      </c>
      <c r="AE85" s="897"/>
      <c r="AF85" s="898">
        <f t="shared" si="94"/>
        <v>0</v>
      </c>
      <c r="AG85" s="897"/>
      <c r="AH85" s="898">
        <f t="shared" si="95"/>
        <v>0</v>
      </c>
      <c r="AI85" s="897"/>
      <c r="AJ85" s="898">
        <f t="shared" si="96"/>
        <v>0</v>
      </c>
      <c r="AK85" s="897"/>
      <c r="AL85" s="898">
        <f t="shared" si="97"/>
        <v>0</v>
      </c>
      <c r="AM85" s="897"/>
      <c r="AN85" s="898">
        <f t="shared" si="98"/>
        <v>0</v>
      </c>
      <c r="AO85" s="897"/>
      <c r="AP85" s="898">
        <f t="shared" si="99"/>
        <v>0</v>
      </c>
      <c r="AQ85" s="897"/>
      <c r="AR85" s="898">
        <f t="shared" si="100"/>
        <v>0</v>
      </c>
      <c r="AS85" s="897"/>
      <c r="AT85" s="898">
        <f t="shared" si="101"/>
        <v>0</v>
      </c>
      <c r="AU85" s="897"/>
      <c r="AV85" s="898">
        <f t="shared" si="102"/>
        <v>0</v>
      </c>
      <c r="AW85" s="897"/>
      <c r="AX85" s="898">
        <f t="shared" si="103"/>
        <v>0</v>
      </c>
      <c r="AY85" s="897"/>
      <c r="AZ85" s="898">
        <f t="shared" si="104"/>
        <v>0</v>
      </c>
      <c r="BA85" s="897"/>
      <c r="BB85" s="898">
        <f t="shared" si="105"/>
        <v>0</v>
      </c>
      <c r="BC85" s="897"/>
      <c r="BD85" s="898">
        <f t="shared" si="106"/>
        <v>0</v>
      </c>
      <c r="BE85" s="897"/>
      <c r="BF85" s="898">
        <f t="shared" si="107"/>
        <v>0</v>
      </c>
      <c r="BG85" s="897"/>
      <c r="BH85" s="898">
        <f t="shared" si="108"/>
        <v>0</v>
      </c>
      <c r="BI85" s="897"/>
      <c r="BJ85" s="898">
        <f t="shared" si="109"/>
        <v>0</v>
      </c>
      <c r="BK85" s="897"/>
      <c r="BL85" s="898">
        <f t="shared" si="110"/>
        <v>0</v>
      </c>
      <c r="BM85" s="897"/>
      <c r="BN85" s="898">
        <f t="shared" si="111"/>
        <v>0</v>
      </c>
      <c r="BO85" s="897"/>
      <c r="BP85" s="898">
        <f t="shared" si="112"/>
        <v>0</v>
      </c>
      <c r="BQ85" s="897"/>
      <c r="BR85" s="898">
        <f t="shared" si="113"/>
        <v>0</v>
      </c>
      <c r="BS85" s="897"/>
      <c r="BT85" s="898">
        <f t="shared" si="114"/>
        <v>0</v>
      </c>
      <c r="BU85" s="897"/>
      <c r="BV85" s="898">
        <f t="shared" si="115"/>
        <v>0</v>
      </c>
      <c r="BW85" s="897"/>
      <c r="BX85" s="898">
        <f t="shared" si="116"/>
        <v>0</v>
      </c>
      <c r="BY85" s="897"/>
      <c r="BZ85" s="898">
        <f t="shared" si="117"/>
        <v>0</v>
      </c>
      <c r="CA85" s="897"/>
      <c r="CB85" s="898">
        <f t="shared" si="118"/>
        <v>0</v>
      </c>
      <c r="CC85" s="897"/>
      <c r="CD85" s="898">
        <f t="shared" si="119"/>
        <v>0</v>
      </c>
      <c r="CE85" s="897"/>
      <c r="CF85" s="898">
        <f t="shared" si="120"/>
        <v>0</v>
      </c>
      <c r="CG85" s="897"/>
      <c r="CH85" s="898">
        <f t="shared" si="121"/>
        <v>0</v>
      </c>
      <c r="CI85" s="897"/>
      <c r="CJ85" s="898">
        <f t="shared" si="122"/>
        <v>0</v>
      </c>
      <c r="CK85" s="897"/>
      <c r="CL85" s="898">
        <f t="shared" si="123"/>
        <v>0</v>
      </c>
      <c r="CM85" s="897"/>
      <c r="CN85" s="898">
        <f t="shared" si="124"/>
        <v>0</v>
      </c>
      <c r="CO85" s="897"/>
      <c r="CP85" s="898">
        <f t="shared" si="125"/>
        <v>0</v>
      </c>
      <c r="CQ85" s="897"/>
      <c r="CR85" s="898">
        <f t="shared" si="126"/>
        <v>0</v>
      </c>
      <c r="CS85" s="897"/>
      <c r="CT85" s="898">
        <f t="shared" si="127"/>
        <v>0</v>
      </c>
      <c r="CU85" s="897"/>
      <c r="CV85" s="898">
        <f t="shared" si="128"/>
        <v>0</v>
      </c>
      <c r="CW85" s="897"/>
      <c r="CX85" s="898">
        <f t="shared" si="129"/>
        <v>0</v>
      </c>
      <c r="CY85" s="897"/>
      <c r="CZ85" s="898">
        <f t="shared" si="130"/>
        <v>0</v>
      </c>
      <c r="DA85" s="897"/>
      <c r="DB85" s="898">
        <f t="shared" si="131"/>
        <v>0</v>
      </c>
      <c r="DC85" s="897"/>
      <c r="DD85" s="898">
        <f t="shared" si="132"/>
        <v>0</v>
      </c>
      <c r="DE85" s="897"/>
      <c r="DF85" s="898">
        <f t="shared" si="133"/>
        <v>0</v>
      </c>
      <c r="DG85" s="897"/>
      <c r="DH85" s="898">
        <f t="shared" si="134"/>
        <v>0</v>
      </c>
      <c r="DI85" s="897"/>
      <c r="DJ85" s="898">
        <f t="shared" si="135"/>
        <v>0</v>
      </c>
      <c r="DK85" s="897"/>
      <c r="DL85" s="898">
        <f t="shared" si="136"/>
        <v>0</v>
      </c>
      <c r="DM85" s="897"/>
      <c r="DN85" s="898">
        <f t="shared" si="137"/>
        <v>0</v>
      </c>
      <c r="DO85" s="897"/>
      <c r="DP85" s="898">
        <f t="shared" si="138"/>
        <v>0</v>
      </c>
      <c r="DQ85" s="897"/>
      <c r="DR85" s="898">
        <f t="shared" si="139"/>
        <v>0</v>
      </c>
      <c r="DS85" s="897"/>
      <c r="DT85" s="898">
        <f t="shared" si="140"/>
        <v>0</v>
      </c>
      <c r="DU85" s="897"/>
      <c r="DV85" s="898">
        <f t="shared" si="141"/>
        <v>0</v>
      </c>
      <c r="DW85" s="897"/>
      <c r="DX85" s="898">
        <f t="shared" si="142"/>
        <v>0</v>
      </c>
      <c r="DY85" s="897"/>
      <c r="DZ85" s="898">
        <f t="shared" si="143"/>
        <v>0</v>
      </c>
      <c r="EA85" s="897"/>
      <c r="EB85" s="898">
        <f t="shared" si="144"/>
        <v>0</v>
      </c>
      <c r="EC85" s="897"/>
      <c r="ED85" s="898">
        <f t="shared" si="145"/>
        <v>0</v>
      </c>
      <c r="EE85" s="897"/>
      <c r="EF85" s="898">
        <f t="shared" si="146"/>
        <v>0</v>
      </c>
      <c r="EG85" s="897"/>
      <c r="EH85" s="898">
        <f t="shared" si="147"/>
        <v>0</v>
      </c>
      <c r="EI85" s="897"/>
      <c r="EJ85" s="898">
        <f t="shared" si="148"/>
        <v>0</v>
      </c>
      <c r="EK85" s="897"/>
      <c r="EL85" s="898">
        <f t="shared" si="149"/>
        <v>0</v>
      </c>
      <c r="EM85" s="897"/>
      <c r="EN85" s="898">
        <f t="shared" si="150"/>
        <v>0</v>
      </c>
      <c r="EO85" s="897"/>
      <c r="EP85" s="898">
        <f t="shared" si="151"/>
        <v>0</v>
      </c>
      <c r="EQ85" s="897"/>
      <c r="ER85" s="898">
        <f t="shared" si="152"/>
        <v>0</v>
      </c>
      <c r="ES85" s="897"/>
      <c r="ET85" s="898">
        <f t="shared" si="153"/>
        <v>0</v>
      </c>
      <c r="EU85" s="897"/>
      <c r="EV85" s="898">
        <f t="shared" si="154"/>
        <v>0</v>
      </c>
      <c r="EW85" s="897"/>
      <c r="EX85" s="898">
        <f t="shared" si="155"/>
        <v>0</v>
      </c>
      <c r="EY85" s="897"/>
      <c r="EZ85" s="898">
        <f t="shared" si="156"/>
        <v>0</v>
      </c>
      <c r="FA85" s="897"/>
      <c r="FB85" s="898">
        <f t="shared" si="157"/>
        <v>0</v>
      </c>
      <c r="FC85" s="897"/>
      <c r="FD85" s="898">
        <f t="shared" si="158"/>
        <v>0</v>
      </c>
      <c r="FE85" s="897"/>
      <c r="FF85" s="898">
        <f t="shared" si="159"/>
        <v>0</v>
      </c>
      <c r="FG85" s="897"/>
      <c r="FH85" s="898">
        <f t="shared" si="160"/>
        <v>0</v>
      </c>
    </row>
    <row r="86" spans="3:164" ht="16.149999999999999" customHeight="1" thickBot="1" x14ac:dyDescent="0.35">
      <c r="C86" s="700">
        <v>80</v>
      </c>
      <c r="D86" s="300" t="str">
        <f>+'LP-Servicios'!P232</f>
        <v>-</v>
      </c>
      <c r="E86" s="897"/>
      <c r="F86" s="898">
        <f t="shared" si="161"/>
        <v>0</v>
      </c>
      <c r="G86" s="897"/>
      <c r="H86" s="898">
        <f t="shared" si="162"/>
        <v>0</v>
      </c>
      <c r="I86" s="897"/>
      <c r="J86" s="898">
        <f t="shared" si="83"/>
        <v>0</v>
      </c>
      <c r="K86" s="897"/>
      <c r="L86" s="898">
        <f t="shared" si="84"/>
        <v>0</v>
      </c>
      <c r="M86" s="897"/>
      <c r="N86" s="898">
        <f t="shared" si="85"/>
        <v>0</v>
      </c>
      <c r="O86" s="897"/>
      <c r="P86" s="898">
        <f t="shared" si="86"/>
        <v>0</v>
      </c>
      <c r="Q86" s="897"/>
      <c r="R86" s="898">
        <f t="shared" si="87"/>
        <v>0</v>
      </c>
      <c r="S86" s="897"/>
      <c r="T86" s="898">
        <f t="shared" si="88"/>
        <v>0</v>
      </c>
      <c r="U86" s="897"/>
      <c r="V86" s="898">
        <f t="shared" si="89"/>
        <v>0</v>
      </c>
      <c r="W86" s="897"/>
      <c r="X86" s="898">
        <f t="shared" si="90"/>
        <v>0</v>
      </c>
      <c r="Y86" s="897"/>
      <c r="Z86" s="898">
        <f t="shared" si="91"/>
        <v>0</v>
      </c>
      <c r="AA86" s="897"/>
      <c r="AB86" s="898">
        <f t="shared" si="92"/>
        <v>0</v>
      </c>
      <c r="AC86" s="897"/>
      <c r="AD86" s="898">
        <f t="shared" si="93"/>
        <v>0</v>
      </c>
      <c r="AE86" s="897"/>
      <c r="AF86" s="898">
        <f t="shared" si="94"/>
        <v>0</v>
      </c>
      <c r="AG86" s="897"/>
      <c r="AH86" s="898">
        <f t="shared" si="95"/>
        <v>0</v>
      </c>
      <c r="AI86" s="897"/>
      <c r="AJ86" s="898">
        <f t="shared" si="96"/>
        <v>0</v>
      </c>
      <c r="AK86" s="897"/>
      <c r="AL86" s="898">
        <f t="shared" si="97"/>
        <v>0</v>
      </c>
      <c r="AM86" s="897"/>
      <c r="AN86" s="898">
        <f t="shared" si="98"/>
        <v>0</v>
      </c>
      <c r="AO86" s="897"/>
      <c r="AP86" s="898">
        <f t="shared" si="99"/>
        <v>0</v>
      </c>
      <c r="AQ86" s="897"/>
      <c r="AR86" s="898">
        <f t="shared" si="100"/>
        <v>0</v>
      </c>
      <c r="AS86" s="897"/>
      <c r="AT86" s="898">
        <f t="shared" si="101"/>
        <v>0</v>
      </c>
      <c r="AU86" s="897"/>
      <c r="AV86" s="898">
        <f t="shared" si="102"/>
        <v>0</v>
      </c>
      <c r="AW86" s="897"/>
      <c r="AX86" s="898">
        <f t="shared" si="103"/>
        <v>0</v>
      </c>
      <c r="AY86" s="897"/>
      <c r="AZ86" s="898">
        <f t="shared" si="104"/>
        <v>0</v>
      </c>
      <c r="BA86" s="897"/>
      <c r="BB86" s="898">
        <f t="shared" si="105"/>
        <v>0</v>
      </c>
      <c r="BC86" s="897"/>
      <c r="BD86" s="898">
        <f t="shared" si="106"/>
        <v>0</v>
      </c>
      <c r="BE86" s="897"/>
      <c r="BF86" s="898">
        <f t="shared" si="107"/>
        <v>0</v>
      </c>
      <c r="BG86" s="897"/>
      <c r="BH86" s="898">
        <f t="shared" si="108"/>
        <v>0</v>
      </c>
      <c r="BI86" s="897"/>
      <c r="BJ86" s="898">
        <f t="shared" si="109"/>
        <v>0</v>
      </c>
      <c r="BK86" s="897"/>
      <c r="BL86" s="898">
        <f t="shared" si="110"/>
        <v>0</v>
      </c>
      <c r="BM86" s="897"/>
      <c r="BN86" s="898">
        <f t="shared" si="111"/>
        <v>0</v>
      </c>
      <c r="BO86" s="897"/>
      <c r="BP86" s="898">
        <f t="shared" si="112"/>
        <v>0</v>
      </c>
      <c r="BQ86" s="897"/>
      <c r="BR86" s="898">
        <f t="shared" si="113"/>
        <v>0</v>
      </c>
      <c r="BS86" s="897"/>
      <c r="BT86" s="898">
        <f t="shared" si="114"/>
        <v>0</v>
      </c>
      <c r="BU86" s="897"/>
      <c r="BV86" s="898">
        <f t="shared" si="115"/>
        <v>0</v>
      </c>
      <c r="BW86" s="897"/>
      <c r="BX86" s="898">
        <f t="shared" si="116"/>
        <v>0</v>
      </c>
      <c r="BY86" s="897"/>
      <c r="BZ86" s="898">
        <f t="shared" si="117"/>
        <v>0</v>
      </c>
      <c r="CA86" s="897"/>
      <c r="CB86" s="898">
        <f t="shared" si="118"/>
        <v>0</v>
      </c>
      <c r="CC86" s="897"/>
      <c r="CD86" s="898">
        <f t="shared" si="119"/>
        <v>0</v>
      </c>
      <c r="CE86" s="897"/>
      <c r="CF86" s="898">
        <f t="shared" si="120"/>
        <v>0</v>
      </c>
      <c r="CG86" s="897"/>
      <c r="CH86" s="898">
        <f t="shared" si="121"/>
        <v>0</v>
      </c>
      <c r="CI86" s="897"/>
      <c r="CJ86" s="898">
        <f t="shared" si="122"/>
        <v>0</v>
      </c>
      <c r="CK86" s="897"/>
      <c r="CL86" s="898">
        <f t="shared" si="123"/>
        <v>0</v>
      </c>
      <c r="CM86" s="897"/>
      <c r="CN86" s="898">
        <f t="shared" si="124"/>
        <v>0</v>
      </c>
      <c r="CO86" s="897"/>
      <c r="CP86" s="898">
        <f t="shared" si="125"/>
        <v>0</v>
      </c>
      <c r="CQ86" s="897"/>
      <c r="CR86" s="898">
        <f t="shared" si="126"/>
        <v>0</v>
      </c>
      <c r="CS86" s="897"/>
      <c r="CT86" s="898">
        <f t="shared" si="127"/>
        <v>0</v>
      </c>
      <c r="CU86" s="897"/>
      <c r="CV86" s="898">
        <f t="shared" si="128"/>
        <v>0</v>
      </c>
      <c r="CW86" s="897"/>
      <c r="CX86" s="898">
        <f t="shared" si="129"/>
        <v>0</v>
      </c>
      <c r="CY86" s="897"/>
      <c r="CZ86" s="898">
        <f t="shared" si="130"/>
        <v>0</v>
      </c>
      <c r="DA86" s="897"/>
      <c r="DB86" s="898">
        <f t="shared" si="131"/>
        <v>0</v>
      </c>
      <c r="DC86" s="897"/>
      <c r="DD86" s="898">
        <f t="shared" si="132"/>
        <v>0</v>
      </c>
      <c r="DE86" s="897"/>
      <c r="DF86" s="898">
        <f t="shared" si="133"/>
        <v>0</v>
      </c>
      <c r="DG86" s="897"/>
      <c r="DH86" s="898">
        <f t="shared" si="134"/>
        <v>0</v>
      </c>
      <c r="DI86" s="897"/>
      <c r="DJ86" s="898">
        <f t="shared" si="135"/>
        <v>0</v>
      </c>
      <c r="DK86" s="897"/>
      <c r="DL86" s="898">
        <f t="shared" si="136"/>
        <v>0</v>
      </c>
      <c r="DM86" s="897"/>
      <c r="DN86" s="898">
        <f t="shared" si="137"/>
        <v>0</v>
      </c>
      <c r="DO86" s="897"/>
      <c r="DP86" s="898">
        <f t="shared" si="138"/>
        <v>0</v>
      </c>
      <c r="DQ86" s="897"/>
      <c r="DR86" s="898">
        <f t="shared" si="139"/>
        <v>0</v>
      </c>
      <c r="DS86" s="897"/>
      <c r="DT86" s="898">
        <f t="shared" si="140"/>
        <v>0</v>
      </c>
      <c r="DU86" s="897"/>
      <c r="DV86" s="898">
        <f t="shared" si="141"/>
        <v>0</v>
      </c>
      <c r="DW86" s="897"/>
      <c r="DX86" s="898">
        <f t="shared" si="142"/>
        <v>0</v>
      </c>
      <c r="DY86" s="897"/>
      <c r="DZ86" s="898">
        <f t="shared" si="143"/>
        <v>0</v>
      </c>
      <c r="EA86" s="897"/>
      <c r="EB86" s="898">
        <f t="shared" si="144"/>
        <v>0</v>
      </c>
      <c r="EC86" s="897"/>
      <c r="ED86" s="898">
        <f t="shared" si="145"/>
        <v>0</v>
      </c>
      <c r="EE86" s="897"/>
      <c r="EF86" s="898">
        <f t="shared" si="146"/>
        <v>0</v>
      </c>
      <c r="EG86" s="897"/>
      <c r="EH86" s="898">
        <f t="shared" si="147"/>
        <v>0</v>
      </c>
      <c r="EI86" s="897"/>
      <c r="EJ86" s="898">
        <f t="shared" si="148"/>
        <v>0</v>
      </c>
      <c r="EK86" s="897"/>
      <c r="EL86" s="898">
        <f t="shared" si="149"/>
        <v>0</v>
      </c>
      <c r="EM86" s="897"/>
      <c r="EN86" s="898">
        <f t="shared" si="150"/>
        <v>0</v>
      </c>
      <c r="EO86" s="897"/>
      <c r="EP86" s="898">
        <f t="shared" si="151"/>
        <v>0</v>
      </c>
      <c r="EQ86" s="897"/>
      <c r="ER86" s="898">
        <f t="shared" si="152"/>
        <v>0</v>
      </c>
      <c r="ES86" s="897"/>
      <c r="ET86" s="898">
        <f t="shared" si="153"/>
        <v>0</v>
      </c>
      <c r="EU86" s="897"/>
      <c r="EV86" s="898">
        <f t="shared" si="154"/>
        <v>0</v>
      </c>
      <c r="EW86" s="897"/>
      <c r="EX86" s="898">
        <f t="shared" si="155"/>
        <v>0</v>
      </c>
      <c r="EY86" s="897"/>
      <c r="EZ86" s="898">
        <f t="shared" si="156"/>
        <v>0</v>
      </c>
      <c r="FA86" s="897"/>
      <c r="FB86" s="898">
        <f t="shared" si="157"/>
        <v>0</v>
      </c>
      <c r="FC86" s="897"/>
      <c r="FD86" s="898">
        <f t="shared" si="158"/>
        <v>0</v>
      </c>
      <c r="FE86" s="897"/>
      <c r="FF86" s="898">
        <f t="shared" si="159"/>
        <v>0</v>
      </c>
      <c r="FG86" s="897"/>
      <c r="FH86" s="898">
        <f t="shared" si="160"/>
        <v>0</v>
      </c>
    </row>
    <row r="87" spans="3:164" ht="16.149999999999999" customHeight="1" thickBot="1" x14ac:dyDescent="0.35">
      <c r="C87" s="700">
        <v>81</v>
      </c>
      <c r="D87" s="299" t="str">
        <f>+'LP-Servicios'!P233</f>
        <v>-</v>
      </c>
      <c r="E87" s="897"/>
      <c r="F87" s="898">
        <f t="shared" si="161"/>
        <v>0</v>
      </c>
      <c r="G87" s="897"/>
      <c r="H87" s="898">
        <f t="shared" si="162"/>
        <v>0</v>
      </c>
      <c r="I87" s="897"/>
      <c r="J87" s="898">
        <f t="shared" si="83"/>
        <v>0</v>
      </c>
      <c r="K87" s="897"/>
      <c r="L87" s="898">
        <f t="shared" si="84"/>
        <v>0</v>
      </c>
      <c r="M87" s="897"/>
      <c r="N87" s="898">
        <f t="shared" si="85"/>
        <v>0</v>
      </c>
      <c r="O87" s="897"/>
      <c r="P87" s="898">
        <f t="shared" si="86"/>
        <v>0</v>
      </c>
      <c r="Q87" s="897"/>
      <c r="R87" s="898">
        <f t="shared" si="87"/>
        <v>0</v>
      </c>
      <c r="S87" s="897"/>
      <c r="T87" s="898">
        <f t="shared" si="88"/>
        <v>0</v>
      </c>
      <c r="U87" s="897"/>
      <c r="V87" s="898">
        <f t="shared" si="89"/>
        <v>0</v>
      </c>
      <c r="W87" s="897"/>
      <c r="X87" s="898">
        <f t="shared" si="90"/>
        <v>0</v>
      </c>
      <c r="Y87" s="897"/>
      <c r="Z87" s="898">
        <f t="shared" si="91"/>
        <v>0</v>
      </c>
      <c r="AA87" s="897"/>
      <c r="AB87" s="898">
        <f t="shared" si="92"/>
        <v>0</v>
      </c>
      <c r="AC87" s="897"/>
      <c r="AD87" s="898">
        <f t="shared" si="93"/>
        <v>0</v>
      </c>
      <c r="AE87" s="897"/>
      <c r="AF87" s="898">
        <f t="shared" si="94"/>
        <v>0</v>
      </c>
      <c r="AG87" s="897"/>
      <c r="AH87" s="898">
        <f t="shared" si="95"/>
        <v>0</v>
      </c>
      <c r="AI87" s="897"/>
      <c r="AJ87" s="898">
        <f t="shared" si="96"/>
        <v>0</v>
      </c>
      <c r="AK87" s="897"/>
      <c r="AL87" s="898">
        <f t="shared" si="97"/>
        <v>0</v>
      </c>
      <c r="AM87" s="897"/>
      <c r="AN87" s="898">
        <f t="shared" si="98"/>
        <v>0</v>
      </c>
      <c r="AO87" s="897"/>
      <c r="AP87" s="898">
        <f t="shared" si="99"/>
        <v>0</v>
      </c>
      <c r="AQ87" s="897"/>
      <c r="AR87" s="898">
        <f t="shared" si="100"/>
        <v>0</v>
      </c>
      <c r="AS87" s="897"/>
      <c r="AT87" s="898">
        <f t="shared" si="101"/>
        <v>0</v>
      </c>
      <c r="AU87" s="897"/>
      <c r="AV87" s="898">
        <f t="shared" si="102"/>
        <v>0</v>
      </c>
      <c r="AW87" s="897"/>
      <c r="AX87" s="898">
        <f t="shared" si="103"/>
        <v>0</v>
      </c>
      <c r="AY87" s="897"/>
      <c r="AZ87" s="898">
        <f t="shared" si="104"/>
        <v>0</v>
      </c>
      <c r="BA87" s="897"/>
      <c r="BB87" s="898">
        <f t="shared" si="105"/>
        <v>0</v>
      </c>
      <c r="BC87" s="897"/>
      <c r="BD87" s="898">
        <f t="shared" si="106"/>
        <v>0</v>
      </c>
      <c r="BE87" s="897"/>
      <c r="BF87" s="898">
        <f t="shared" si="107"/>
        <v>0</v>
      </c>
      <c r="BG87" s="897"/>
      <c r="BH87" s="898">
        <f t="shared" si="108"/>
        <v>0</v>
      </c>
      <c r="BI87" s="897"/>
      <c r="BJ87" s="898">
        <f t="shared" si="109"/>
        <v>0</v>
      </c>
      <c r="BK87" s="897"/>
      <c r="BL87" s="898">
        <f t="shared" si="110"/>
        <v>0</v>
      </c>
      <c r="BM87" s="897"/>
      <c r="BN87" s="898">
        <f t="shared" si="111"/>
        <v>0</v>
      </c>
      <c r="BO87" s="897"/>
      <c r="BP87" s="898">
        <f t="shared" si="112"/>
        <v>0</v>
      </c>
      <c r="BQ87" s="897"/>
      <c r="BR87" s="898">
        <f t="shared" si="113"/>
        <v>0</v>
      </c>
      <c r="BS87" s="897"/>
      <c r="BT87" s="898">
        <f t="shared" si="114"/>
        <v>0</v>
      </c>
      <c r="BU87" s="897"/>
      <c r="BV87" s="898">
        <f t="shared" si="115"/>
        <v>0</v>
      </c>
      <c r="BW87" s="897"/>
      <c r="BX87" s="898">
        <f t="shared" si="116"/>
        <v>0</v>
      </c>
      <c r="BY87" s="897"/>
      <c r="BZ87" s="898">
        <f t="shared" si="117"/>
        <v>0</v>
      </c>
      <c r="CA87" s="897"/>
      <c r="CB87" s="898">
        <f t="shared" si="118"/>
        <v>0</v>
      </c>
      <c r="CC87" s="897"/>
      <c r="CD87" s="898">
        <f t="shared" si="119"/>
        <v>0</v>
      </c>
      <c r="CE87" s="897"/>
      <c r="CF87" s="898">
        <f t="shared" si="120"/>
        <v>0</v>
      </c>
      <c r="CG87" s="897"/>
      <c r="CH87" s="898">
        <f t="shared" si="121"/>
        <v>0</v>
      </c>
      <c r="CI87" s="897"/>
      <c r="CJ87" s="898">
        <f t="shared" si="122"/>
        <v>0</v>
      </c>
      <c r="CK87" s="897"/>
      <c r="CL87" s="898">
        <f t="shared" si="123"/>
        <v>0</v>
      </c>
      <c r="CM87" s="897"/>
      <c r="CN87" s="898">
        <f t="shared" si="124"/>
        <v>0</v>
      </c>
      <c r="CO87" s="897"/>
      <c r="CP87" s="898">
        <f t="shared" si="125"/>
        <v>0</v>
      </c>
      <c r="CQ87" s="897"/>
      <c r="CR87" s="898">
        <f t="shared" si="126"/>
        <v>0</v>
      </c>
      <c r="CS87" s="897"/>
      <c r="CT87" s="898">
        <f t="shared" si="127"/>
        <v>0</v>
      </c>
      <c r="CU87" s="897"/>
      <c r="CV87" s="898">
        <f t="shared" si="128"/>
        <v>0</v>
      </c>
      <c r="CW87" s="897"/>
      <c r="CX87" s="898">
        <f t="shared" si="129"/>
        <v>0</v>
      </c>
      <c r="CY87" s="897"/>
      <c r="CZ87" s="898">
        <f t="shared" si="130"/>
        <v>0</v>
      </c>
      <c r="DA87" s="897"/>
      <c r="DB87" s="898">
        <f t="shared" si="131"/>
        <v>0</v>
      </c>
      <c r="DC87" s="897"/>
      <c r="DD87" s="898">
        <f t="shared" si="132"/>
        <v>0</v>
      </c>
      <c r="DE87" s="897"/>
      <c r="DF87" s="898">
        <f t="shared" si="133"/>
        <v>0</v>
      </c>
      <c r="DG87" s="897"/>
      <c r="DH87" s="898">
        <f t="shared" si="134"/>
        <v>0</v>
      </c>
      <c r="DI87" s="897"/>
      <c r="DJ87" s="898">
        <f t="shared" si="135"/>
        <v>0</v>
      </c>
      <c r="DK87" s="897"/>
      <c r="DL87" s="898">
        <f t="shared" si="136"/>
        <v>0</v>
      </c>
      <c r="DM87" s="897"/>
      <c r="DN87" s="898">
        <f t="shared" si="137"/>
        <v>0</v>
      </c>
      <c r="DO87" s="897"/>
      <c r="DP87" s="898">
        <f t="shared" si="138"/>
        <v>0</v>
      </c>
      <c r="DQ87" s="897"/>
      <c r="DR87" s="898">
        <f t="shared" si="139"/>
        <v>0</v>
      </c>
      <c r="DS87" s="897"/>
      <c r="DT87" s="898">
        <f t="shared" si="140"/>
        <v>0</v>
      </c>
      <c r="DU87" s="897"/>
      <c r="DV87" s="898">
        <f t="shared" si="141"/>
        <v>0</v>
      </c>
      <c r="DW87" s="897"/>
      <c r="DX87" s="898">
        <f t="shared" si="142"/>
        <v>0</v>
      </c>
      <c r="DY87" s="897"/>
      <c r="DZ87" s="898">
        <f t="shared" si="143"/>
        <v>0</v>
      </c>
      <c r="EA87" s="897"/>
      <c r="EB87" s="898">
        <f t="shared" si="144"/>
        <v>0</v>
      </c>
      <c r="EC87" s="897"/>
      <c r="ED87" s="898">
        <f t="shared" si="145"/>
        <v>0</v>
      </c>
      <c r="EE87" s="897"/>
      <c r="EF87" s="898">
        <f t="shared" si="146"/>
        <v>0</v>
      </c>
      <c r="EG87" s="897"/>
      <c r="EH87" s="898">
        <f t="shared" si="147"/>
        <v>0</v>
      </c>
      <c r="EI87" s="897"/>
      <c r="EJ87" s="898">
        <f t="shared" si="148"/>
        <v>0</v>
      </c>
      <c r="EK87" s="897"/>
      <c r="EL87" s="898">
        <f t="shared" si="149"/>
        <v>0</v>
      </c>
      <c r="EM87" s="897"/>
      <c r="EN87" s="898">
        <f t="shared" si="150"/>
        <v>0</v>
      </c>
      <c r="EO87" s="897"/>
      <c r="EP87" s="898">
        <f t="shared" si="151"/>
        <v>0</v>
      </c>
      <c r="EQ87" s="897"/>
      <c r="ER87" s="898">
        <f t="shared" si="152"/>
        <v>0</v>
      </c>
      <c r="ES87" s="897"/>
      <c r="ET87" s="898">
        <f t="shared" si="153"/>
        <v>0</v>
      </c>
      <c r="EU87" s="897"/>
      <c r="EV87" s="898">
        <f t="shared" si="154"/>
        <v>0</v>
      </c>
      <c r="EW87" s="897"/>
      <c r="EX87" s="898">
        <f t="shared" si="155"/>
        <v>0</v>
      </c>
      <c r="EY87" s="897"/>
      <c r="EZ87" s="898">
        <f t="shared" si="156"/>
        <v>0</v>
      </c>
      <c r="FA87" s="897"/>
      <c r="FB87" s="898">
        <f t="shared" si="157"/>
        <v>0</v>
      </c>
      <c r="FC87" s="897"/>
      <c r="FD87" s="898">
        <f t="shared" si="158"/>
        <v>0</v>
      </c>
      <c r="FE87" s="897"/>
      <c r="FF87" s="898">
        <f t="shared" si="159"/>
        <v>0</v>
      </c>
      <c r="FG87" s="897"/>
      <c r="FH87" s="898">
        <f t="shared" si="160"/>
        <v>0</v>
      </c>
    </row>
    <row r="88" spans="3:164" ht="16.149999999999999" customHeight="1" thickBot="1" x14ac:dyDescent="0.35">
      <c r="C88" s="700">
        <v>82</v>
      </c>
      <c r="D88" s="300" t="str">
        <f>+'LP-Servicios'!P234</f>
        <v>-</v>
      </c>
      <c r="E88" s="897"/>
      <c r="F88" s="898">
        <f t="shared" si="161"/>
        <v>0</v>
      </c>
      <c r="G88" s="897"/>
      <c r="H88" s="898">
        <f t="shared" si="162"/>
        <v>0</v>
      </c>
      <c r="I88" s="897"/>
      <c r="J88" s="898">
        <f t="shared" si="83"/>
        <v>0</v>
      </c>
      <c r="K88" s="897"/>
      <c r="L88" s="898">
        <f t="shared" si="84"/>
        <v>0</v>
      </c>
      <c r="M88" s="897"/>
      <c r="N88" s="898">
        <f t="shared" si="85"/>
        <v>0</v>
      </c>
      <c r="O88" s="897"/>
      <c r="P88" s="898">
        <f t="shared" si="86"/>
        <v>0</v>
      </c>
      <c r="Q88" s="897"/>
      <c r="R88" s="898">
        <f t="shared" si="87"/>
        <v>0</v>
      </c>
      <c r="S88" s="897"/>
      <c r="T88" s="898">
        <f t="shared" si="88"/>
        <v>0</v>
      </c>
      <c r="U88" s="897"/>
      <c r="V88" s="898">
        <f t="shared" si="89"/>
        <v>0</v>
      </c>
      <c r="W88" s="897"/>
      <c r="X88" s="898">
        <f t="shared" si="90"/>
        <v>0</v>
      </c>
      <c r="Y88" s="897"/>
      <c r="Z88" s="898">
        <f t="shared" si="91"/>
        <v>0</v>
      </c>
      <c r="AA88" s="897"/>
      <c r="AB88" s="898">
        <f t="shared" si="92"/>
        <v>0</v>
      </c>
      <c r="AC88" s="897"/>
      <c r="AD88" s="898">
        <f t="shared" si="93"/>
        <v>0</v>
      </c>
      <c r="AE88" s="897"/>
      <c r="AF88" s="898">
        <f t="shared" si="94"/>
        <v>0</v>
      </c>
      <c r="AG88" s="897"/>
      <c r="AH88" s="898">
        <f t="shared" si="95"/>
        <v>0</v>
      </c>
      <c r="AI88" s="897"/>
      <c r="AJ88" s="898">
        <f t="shared" si="96"/>
        <v>0</v>
      </c>
      <c r="AK88" s="897"/>
      <c r="AL88" s="898">
        <f t="shared" si="97"/>
        <v>0</v>
      </c>
      <c r="AM88" s="897"/>
      <c r="AN88" s="898">
        <f t="shared" si="98"/>
        <v>0</v>
      </c>
      <c r="AO88" s="897"/>
      <c r="AP88" s="898">
        <f t="shared" si="99"/>
        <v>0</v>
      </c>
      <c r="AQ88" s="897"/>
      <c r="AR88" s="898">
        <f t="shared" si="100"/>
        <v>0</v>
      </c>
      <c r="AS88" s="897"/>
      <c r="AT88" s="898">
        <f t="shared" si="101"/>
        <v>0</v>
      </c>
      <c r="AU88" s="897"/>
      <c r="AV88" s="898">
        <f t="shared" si="102"/>
        <v>0</v>
      </c>
      <c r="AW88" s="897"/>
      <c r="AX88" s="898">
        <f t="shared" si="103"/>
        <v>0</v>
      </c>
      <c r="AY88" s="897"/>
      <c r="AZ88" s="898">
        <f t="shared" si="104"/>
        <v>0</v>
      </c>
      <c r="BA88" s="897"/>
      <c r="BB88" s="898">
        <f t="shared" si="105"/>
        <v>0</v>
      </c>
      <c r="BC88" s="897"/>
      <c r="BD88" s="898">
        <f t="shared" si="106"/>
        <v>0</v>
      </c>
      <c r="BE88" s="897"/>
      <c r="BF88" s="898">
        <f t="shared" si="107"/>
        <v>0</v>
      </c>
      <c r="BG88" s="897"/>
      <c r="BH88" s="898">
        <f t="shared" si="108"/>
        <v>0</v>
      </c>
      <c r="BI88" s="897"/>
      <c r="BJ88" s="898">
        <f t="shared" si="109"/>
        <v>0</v>
      </c>
      <c r="BK88" s="897"/>
      <c r="BL88" s="898">
        <f t="shared" si="110"/>
        <v>0</v>
      </c>
      <c r="BM88" s="897"/>
      <c r="BN88" s="898">
        <f t="shared" si="111"/>
        <v>0</v>
      </c>
      <c r="BO88" s="897"/>
      <c r="BP88" s="898">
        <f t="shared" si="112"/>
        <v>0</v>
      </c>
      <c r="BQ88" s="897"/>
      <c r="BR88" s="898">
        <f t="shared" si="113"/>
        <v>0</v>
      </c>
      <c r="BS88" s="897"/>
      <c r="BT88" s="898">
        <f t="shared" si="114"/>
        <v>0</v>
      </c>
      <c r="BU88" s="897"/>
      <c r="BV88" s="898">
        <f t="shared" si="115"/>
        <v>0</v>
      </c>
      <c r="BW88" s="897"/>
      <c r="BX88" s="898">
        <f t="shared" si="116"/>
        <v>0</v>
      </c>
      <c r="BY88" s="897"/>
      <c r="BZ88" s="898">
        <f t="shared" si="117"/>
        <v>0</v>
      </c>
      <c r="CA88" s="897"/>
      <c r="CB88" s="898">
        <f t="shared" si="118"/>
        <v>0</v>
      </c>
      <c r="CC88" s="897"/>
      <c r="CD88" s="898">
        <f t="shared" si="119"/>
        <v>0</v>
      </c>
      <c r="CE88" s="897"/>
      <c r="CF88" s="898">
        <f t="shared" si="120"/>
        <v>0</v>
      </c>
      <c r="CG88" s="897"/>
      <c r="CH88" s="898">
        <f t="shared" si="121"/>
        <v>0</v>
      </c>
      <c r="CI88" s="897"/>
      <c r="CJ88" s="898">
        <f t="shared" si="122"/>
        <v>0</v>
      </c>
      <c r="CK88" s="897"/>
      <c r="CL88" s="898">
        <f t="shared" si="123"/>
        <v>0</v>
      </c>
      <c r="CM88" s="897"/>
      <c r="CN88" s="898">
        <f t="shared" si="124"/>
        <v>0</v>
      </c>
      <c r="CO88" s="897"/>
      <c r="CP88" s="898">
        <f t="shared" si="125"/>
        <v>0</v>
      </c>
      <c r="CQ88" s="897"/>
      <c r="CR88" s="898">
        <f t="shared" si="126"/>
        <v>0</v>
      </c>
      <c r="CS88" s="897"/>
      <c r="CT88" s="898">
        <f t="shared" si="127"/>
        <v>0</v>
      </c>
      <c r="CU88" s="897"/>
      <c r="CV88" s="898">
        <f t="shared" si="128"/>
        <v>0</v>
      </c>
      <c r="CW88" s="897"/>
      <c r="CX88" s="898">
        <f t="shared" si="129"/>
        <v>0</v>
      </c>
      <c r="CY88" s="897"/>
      <c r="CZ88" s="898">
        <f t="shared" si="130"/>
        <v>0</v>
      </c>
      <c r="DA88" s="897"/>
      <c r="DB88" s="898">
        <f t="shared" si="131"/>
        <v>0</v>
      </c>
      <c r="DC88" s="897"/>
      <c r="DD88" s="898">
        <f t="shared" si="132"/>
        <v>0</v>
      </c>
      <c r="DE88" s="897"/>
      <c r="DF88" s="898">
        <f t="shared" si="133"/>
        <v>0</v>
      </c>
      <c r="DG88" s="897"/>
      <c r="DH88" s="898">
        <f t="shared" si="134"/>
        <v>0</v>
      </c>
      <c r="DI88" s="897"/>
      <c r="DJ88" s="898">
        <f t="shared" si="135"/>
        <v>0</v>
      </c>
      <c r="DK88" s="897"/>
      <c r="DL88" s="898">
        <f t="shared" si="136"/>
        <v>0</v>
      </c>
      <c r="DM88" s="897"/>
      <c r="DN88" s="898">
        <f t="shared" si="137"/>
        <v>0</v>
      </c>
      <c r="DO88" s="897"/>
      <c r="DP88" s="898">
        <f t="shared" si="138"/>
        <v>0</v>
      </c>
      <c r="DQ88" s="897"/>
      <c r="DR88" s="898">
        <f t="shared" si="139"/>
        <v>0</v>
      </c>
      <c r="DS88" s="897"/>
      <c r="DT88" s="898">
        <f t="shared" si="140"/>
        <v>0</v>
      </c>
      <c r="DU88" s="897"/>
      <c r="DV88" s="898">
        <f t="shared" si="141"/>
        <v>0</v>
      </c>
      <c r="DW88" s="897"/>
      <c r="DX88" s="898">
        <f t="shared" si="142"/>
        <v>0</v>
      </c>
      <c r="DY88" s="897"/>
      <c r="DZ88" s="898">
        <f t="shared" si="143"/>
        <v>0</v>
      </c>
      <c r="EA88" s="897"/>
      <c r="EB88" s="898">
        <f t="shared" si="144"/>
        <v>0</v>
      </c>
      <c r="EC88" s="897"/>
      <c r="ED88" s="898">
        <f t="shared" si="145"/>
        <v>0</v>
      </c>
      <c r="EE88" s="897"/>
      <c r="EF88" s="898">
        <f t="shared" si="146"/>
        <v>0</v>
      </c>
      <c r="EG88" s="897"/>
      <c r="EH88" s="898">
        <f t="shared" si="147"/>
        <v>0</v>
      </c>
      <c r="EI88" s="897"/>
      <c r="EJ88" s="898">
        <f t="shared" si="148"/>
        <v>0</v>
      </c>
      <c r="EK88" s="897"/>
      <c r="EL88" s="898">
        <f t="shared" si="149"/>
        <v>0</v>
      </c>
      <c r="EM88" s="897"/>
      <c r="EN88" s="898">
        <f t="shared" si="150"/>
        <v>0</v>
      </c>
      <c r="EO88" s="897"/>
      <c r="EP88" s="898">
        <f t="shared" si="151"/>
        <v>0</v>
      </c>
      <c r="EQ88" s="897"/>
      <c r="ER88" s="898">
        <f t="shared" si="152"/>
        <v>0</v>
      </c>
      <c r="ES88" s="897"/>
      <c r="ET88" s="898">
        <f t="shared" si="153"/>
        <v>0</v>
      </c>
      <c r="EU88" s="897"/>
      <c r="EV88" s="898">
        <f t="shared" si="154"/>
        <v>0</v>
      </c>
      <c r="EW88" s="897"/>
      <c r="EX88" s="898">
        <f t="shared" si="155"/>
        <v>0</v>
      </c>
      <c r="EY88" s="897"/>
      <c r="EZ88" s="898">
        <f t="shared" si="156"/>
        <v>0</v>
      </c>
      <c r="FA88" s="897"/>
      <c r="FB88" s="898">
        <f t="shared" si="157"/>
        <v>0</v>
      </c>
      <c r="FC88" s="897"/>
      <c r="FD88" s="898">
        <f t="shared" si="158"/>
        <v>0</v>
      </c>
      <c r="FE88" s="897"/>
      <c r="FF88" s="898">
        <f t="shared" si="159"/>
        <v>0</v>
      </c>
      <c r="FG88" s="897"/>
      <c r="FH88" s="898">
        <f t="shared" si="160"/>
        <v>0</v>
      </c>
    </row>
    <row r="89" spans="3:164" ht="16.149999999999999" customHeight="1" thickBot="1" x14ac:dyDescent="0.35">
      <c r="C89" s="700">
        <v>83</v>
      </c>
      <c r="D89" s="299" t="str">
        <f>+'LP-Servicios'!P235</f>
        <v>-</v>
      </c>
      <c r="E89" s="897"/>
      <c r="F89" s="898">
        <f t="shared" si="161"/>
        <v>0</v>
      </c>
      <c r="G89" s="897"/>
      <c r="H89" s="898">
        <f t="shared" si="162"/>
        <v>0</v>
      </c>
      <c r="I89" s="897"/>
      <c r="J89" s="898">
        <f t="shared" si="83"/>
        <v>0</v>
      </c>
      <c r="K89" s="897"/>
      <c r="L89" s="898">
        <f t="shared" si="84"/>
        <v>0</v>
      </c>
      <c r="M89" s="897"/>
      <c r="N89" s="898">
        <f t="shared" si="85"/>
        <v>0</v>
      </c>
      <c r="O89" s="897"/>
      <c r="P89" s="898">
        <f t="shared" si="86"/>
        <v>0</v>
      </c>
      <c r="Q89" s="897"/>
      <c r="R89" s="898">
        <f t="shared" si="87"/>
        <v>0</v>
      </c>
      <c r="S89" s="897"/>
      <c r="T89" s="898">
        <f t="shared" si="88"/>
        <v>0</v>
      </c>
      <c r="U89" s="897"/>
      <c r="V89" s="898">
        <f t="shared" si="89"/>
        <v>0</v>
      </c>
      <c r="W89" s="897"/>
      <c r="X89" s="898">
        <f t="shared" si="90"/>
        <v>0</v>
      </c>
      <c r="Y89" s="897"/>
      <c r="Z89" s="898">
        <f t="shared" si="91"/>
        <v>0</v>
      </c>
      <c r="AA89" s="897"/>
      <c r="AB89" s="898">
        <f t="shared" si="92"/>
        <v>0</v>
      </c>
      <c r="AC89" s="897"/>
      <c r="AD89" s="898">
        <f t="shared" si="93"/>
        <v>0</v>
      </c>
      <c r="AE89" s="897"/>
      <c r="AF89" s="898">
        <f t="shared" si="94"/>
        <v>0</v>
      </c>
      <c r="AG89" s="897"/>
      <c r="AH89" s="898">
        <f t="shared" si="95"/>
        <v>0</v>
      </c>
      <c r="AI89" s="897"/>
      <c r="AJ89" s="898">
        <f t="shared" si="96"/>
        <v>0</v>
      </c>
      <c r="AK89" s="897"/>
      <c r="AL89" s="898">
        <f t="shared" si="97"/>
        <v>0</v>
      </c>
      <c r="AM89" s="897"/>
      <c r="AN89" s="898">
        <f t="shared" si="98"/>
        <v>0</v>
      </c>
      <c r="AO89" s="897"/>
      <c r="AP89" s="898">
        <f t="shared" si="99"/>
        <v>0</v>
      </c>
      <c r="AQ89" s="897"/>
      <c r="AR89" s="898">
        <f t="shared" si="100"/>
        <v>0</v>
      </c>
      <c r="AS89" s="897"/>
      <c r="AT89" s="898">
        <f t="shared" si="101"/>
        <v>0</v>
      </c>
      <c r="AU89" s="897"/>
      <c r="AV89" s="898">
        <f t="shared" si="102"/>
        <v>0</v>
      </c>
      <c r="AW89" s="897"/>
      <c r="AX89" s="898">
        <f t="shared" si="103"/>
        <v>0</v>
      </c>
      <c r="AY89" s="897"/>
      <c r="AZ89" s="898">
        <f t="shared" si="104"/>
        <v>0</v>
      </c>
      <c r="BA89" s="897"/>
      <c r="BB89" s="898">
        <f t="shared" si="105"/>
        <v>0</v>
      </c>
      <c r="BC89" s="897"/>
      <c r="BD89" s="898">
        <f t="shared" si="106"/>
        <v>0</v>
      </c>
      <c r="BE89" s="897"/>
      <c r="BF89" s="898">
        <f t="shared" si="107"/>
        <v>0</v>
      </c>
      <c r="BG89" s="897"/>
      <c r="BH89" s="898">
        <f t="shared" si="108"/>
        <v>0</v>
      </c>
      <c r="BI89" s="897"/>
      <c r="BJ89" s="898">
        <f t="shared" si="109"/>
        <v>0</v>
      </c>
      <c r="BK89" s="897"/>
      <c r="BL89" s="898">
        <f t="shared" si="110"/>
        <v>0</v>
      </c>
      <c r="BM89" s="897"/>
      <c r="BN89" s="898">
        <f t="shared" si="111"/>
        <v>0</v>
      </c>
      <c r="BO89" s="897"/>
      <c r="BP89" s="898">
        <f t="shared" si="112"/>
        <v>0</v>
      </c>
      <c r="BQ89" s="897"/>
      <c r="BR89" s="898">
        <f t="shared" si="113"/>
        <v>0</v>
      </c>
      <c r="BS89" s="897"/>
      <c r="BT89" s="898">
        <f t="shared" si="114"/>
        <v>0</v>
      </c>
      <c r="BU89" s="897"/>
      <c r="BV89" s="898">
        <f t="shared" si="115"/>
        <v>0</v>
      </c>
      <c r="BW89" s="897"/>
      <c r="BX89" s="898">
        <f t="shared" si="116"/>
        <v>0</v>
      </c>
      <c r="BY89" s="897"/>
      <c r="BZ89" s="898">
        <f t="shared" si="117"/>
        <v>0</v>
      </c>
      <c r="CA89" s="897"/>
      <c r="CB89" s="898">
        <f t="shared" si="118"/>
        <v>0</v>
      </c>
      <c r="CC89" s="897"/>
      <c r="CD89" s="898">
        <f t="shared" si="119"/>
        <v>0</v>
      </c>
      <c r="CE89" s="897"/>
      <c r="CF89" s="898">
        <f t="shared" si="120"/>
        <v>0</v>
      </c>
      <c r="CG89" s="897"/>
      <c r="CH89" s="898">
        <f t="shared" si="121"/>
        <v>0</v>
      </c>
      <c r="CI89" s="897"/>
      <c r="CJ89" s="898">
        <f t="shared" si="122"/>
        <v>0</v>
      </c>
      <c r="CK89" s="897"/>
      <c r="CL89" s="898">
        <f t="shared" si="123"/>
        <v>0</v>
      </c>
      <c r="CM89" s="897"/>
      <c r="CN89" s="898">
        <f t="shared" si="124"/>
        <v>0</v>
      </c>
      <c r="CO89" s="897"/>
      <c r="CP89" s="898">
        <f t="shared" si="125"/>
        <v>0</v>
      </c>
      <c r="CQ89" s="897"/>
      <c r="CR89" s="898">
        <f t="shared" si="126"/>
        <v>0</v>
      </c>
      <c r="CS89" s="897"/>
      <c r="CT89" s="898">
        <f t="shared" si="127"/>
        <v>0</v>
      </c>
      <c r="CU89" s="897"/>
      <c r="CV89" s="898">
        <f t="shared" si="128"/>
        <v>0</v>
      </c>
      <c r="CW89" s="897"/>
      <c r="CX89" s="898">
        <f t="shared" si="129"/>
        <v>0</v>
      </c>
      <c r="CY89" s="897"/>
      <c r="CZ89" s="898">
        <f t="shared" si="130"/>
        <v>0</v>
      </c>
      <c r="DA89" s="897"/>
      <c r="DB89" s="898">
        <f t="shared" si="131"/>
        <v>0</v>
      </c>
      <c r="DC89" s="897"/>
      <c r="DD89" s="898">
        <f t="shared" si="132"/>
        <v>0</v>
      </c>
      <c r="DE89" s="897"/>
      <c r="DF89" s="898">
        <f t="shared" si="133"/>
        <v>0</v>
      </c>
      <c r="DG89" s="897"/>
      <c r="DH89" s="898">
        <f t="shared" si="134"/>
        <v>0</v>
      </c>
      <c r="DI89" s="897"/>
      <c r="DJ89" s="898">
        <f t="shared" si="135"/>
        <v>0</v>
      </c>
      <c r="DK89" s="897"/>
      <c r="DL89" s="898">
        <f t="shared" si="136"/>
        <v>0</v>
      </c>
      <c r="DM89" s="897"/>
      <c r="DN89" s="898">
        <f t="shared" si="137"/>
        <v>0</v>
      </c>
      <c r="DO89" s="897"/>
      <c r="DP89" s="898">
        <f t="shared" si="138"/>
        <v>0</v>
      </c>
      <c r="DQ89" s="897"/>
      <c r="DR89" s="898">
        <f t="shared" si="139"/>
        <v>0</v>
      </c>
      <c r="DS89" s="897"/>
      <c r="DT89" s="898">
        <f t="shared" si="140"/>
        <v>0</v>
      </c>
      <c r="DU89" s="897"/>
      <c r="DV89" s="898">
        <f t="shared" si="141"/>
        <v>0</v>
      </c>
      <c r="DW89" s="897"/>
      <c r="DX89" s="898">
        <f t="shared" si="142"/>
        <v>0</v>
      </c>
      <c r="DY89" s="897"/>
      <c r="DZ89" s="898">
        <f t="shared" si="143"/>
        <v>0</v>
      </c>
      <c r="EA89" s="897"/>
      <c r="EB89" s="898">
        <f t="shared" si="144"/>
        <v>0</v>
      </c>
      <c r="EC89" s="897"/>
      <c r="ED89" s="898">
        <f t="shared" si="145"/>
        <v>0</v>
      </c>
      <c r="EE89" s="897"/>
      <c r="EF89" s="898">
        <f t="shared" si="146"/>
        <v>0</v>
      </c>
      <c r="EG89" s="897"/>
      <c r="EH89" s="898">
        <f t="shared" si="147"/>
        <v>0</v>
      </c>
      <c r="EI89" s="897"/>
      <c r="EJ89" s="898">
        <f t="shared" si="148"/>
        <v>0</v>
      </c>
      <c r="EK89" s="897"/>
      <c r="EL89" s="898">
        <f t="shared" si="149"/>
        <v>0</v>
      </c>
      <c r="EM89" s="897"/>
      <c r="EN89" s="898">
        <f t="shared" si="150"/>
        <v>0</v>
      </c>
      <c r="EO89" s="897"/>
      <c r="EP89" s="898">
        <f t="shared" si="151"/>
        <v>0</v>
      </c>
      <c r="EQ89" s="897"/>
      <c r="ER89" s="898">
        <f t="shared" si="152"/>
        <v>0</v>
      </c>
      <c r="ES89" s="897"/>
      <c r="ET89" s="898">
        <f t="shared" si="153"/>
        <v>0</v>
      </c>
      <c r="EU89" s="897"/>
      <c r="EV89" s="898">
        <f t="shared" si="154"/>
        <v>0</v>
      </c>
      <c r="EW89" s="897"/>
      <c r="EX89" s="898">
        <f t="shared" si="155"/>
        <v>0</v>
      </c>
      <c r="EY89" s="897"/>
      <c r="EZ89" s="898">
        <f t="shared" si="156"/>
        <v>0</v>
      </c>
      <c r="FA89" s="897"/>
      <c r="FB89" s="898">
        <f t="shared" si="157"/>
        <v>0</v>
      </c>
      <c r="FC89" s="897"/>
      <c r="FD89" s="898">
        <f t="shared" si="158"/>
        <v>0</v>
      </c>
      <c r="FE89" s="897"/>
      <c r="FF89" s="898">
        <f t="shared" si="159"/>
        <v>0</v>
      </c>
      <c r="FG89" s="897"/>
      <c r="FH89" s="898">
        <f t="shared" si="160"/>
        <v>0</v>
      </c>
    </row>
    <row r="90" spans="3:164" ht="16.149999999999999" customHeight="1" thickBot="1" x14ac:dyDescent="0.35">
      <c r="C90" s="700">
        <v>84</v>
      </c>
      <c r="D90" s="300" t="str">
        <f>+'LP-Servicios'!P236</f>
        <v>-</v>
      </c>
      <c r="E90" s="897"/>
      <c r="F90" s="898">
        <f t="shared" si="161"/>
        <v>0</v>
      </c>
      <c r="G90" s="897"/>
      <c r="H90" s="898">
        <f t="shared" si="162"/>
        <v>0</v>
      </c>
      <c r="I90" s="897"/>
      <c r="J90" s="898">
        <f t="shared" si="83"/>
        <v>0</v>
      </c>
      <c r="K90" s="897"/>
      <c r="L90" s="898">
        <f t="shared" si="84"/>
        <v>0</v>
      </c>
      <c r="M90" s="897"/>
      <c r="N90" s="898">
        <f t="shared" si="85"/>
        <v>0</v>
      </c>
      <c r="O90" s="897"/>
      <c r="P90" s="898">
        <f t="shared" si="86"/>
        <v>0</v>
      </c>
      <c r="Q90" s="897"/>
      <c r="R90" s="898">
        <f t="shared" si="87"/>
        <v>0</v>
      </c>
      <c r="S90" s="897"/>
      <c r="T90" s="898">
        <f t="shared" si="88"/>
        <v>0</v>
      </c>
      <c r="U90" s="897"/>
      <c r="V90" s="898">
        <f t="shared" si="89"/>
        <v>0</v>
      </c>
      <c r="W90" s="897"/>
      <c r="X90" s="898">
        <f t="shared" si="90"/>
        <v>0</v>
      </c>
      <c r="Y90" s="897"/>
      <c r="Z90" s="898">
        <f t="shared" si="91"/>
        <v>0</v>
      </c>
      <c r="AA90" s="897"/>
      <c r="AB90" s="898">
        <f t="shared" si="92"/>
        <v>0</v>
      </c>
      <c r="AC90" s="897"/>
      <c r="AD90" s="898">
        <f t="shared" si="93"/>
        <v>0</v>
      </c>
      <c r="AE90" s="897"/>
      <c r="AF90" s="898">
        <f t="shared" si="94"/>
        <v>0</v>
      </c>
      <c r="AG90" s="897"/>
      <c r="AH90" s="898">
        <f t="shared" si="95"/>
        <v>0</v>
      </c>
      <c r="AI90" s="897"/>
      <c r="AJ90" s="898">
        <f t="shared" si="96"/>
        <v>0</v>
      </c>
      <c r="AK90" s="897"/>
      <c r="AL90" s="898">
        <f t="shared" si="97"/>
        <v>0</v>
      </c>
      <c r="AM90" s="897"/>
      <c r="AN90" s="898">
        <f t="shared" si="98"/>
        <v>0</v>
      </c>
      <c r="AO90" s="897"/>
      <c r="AP90" s="898">
        <f t="shared" si="99"/>
        <v>0</v>
      </c>
      <c r="AQ90" s="897"/>
      <c r="AR90" s="898">
        <f t="shared" si="100"/>
        <v>0</v>
      </c>
      <c r="AS90" s="897"/>
      <c r="AT90" s="898">
        <f t="shared" si="101"/>
        <v>0</v>
      </c>
      <c r="AU90" s="897"/>
      <c r="AV90" s="898">
        <f t="shared" si="102"/>
        <v>0</v>
      </c>
      <c r="AW90" s="897"/>
      <c r="AX90" s="898">
        <f t="shared" si="103"/>
        <v>0</v>
      </c>
      <c r="AY90" s="897"/>
      <c r="AZ90" s="898">
        <f t="shared" si="104"/>
        <v>0</v>
      </c>
      <c r="BA90" s="897"/>
      <c r="BB90" s="898">
        <f t="shared" si="105"/>
        <v>0</v>
      </c>
      <c r="BC90" s="897"/>
      <c r="BD90" s="898">
        <f t="shared" si="106"/>
        <v>0</v>
      </c>
      <c r="BE90" s="897"/>
      <c r="BF90" s="898">
        <f t="shared" si="107"/>
        <v>0</v>
      </c>
      <c r="BG90" s="897"/>
      <c r="BH90" s="898">
        <f t="shared" si="108"/>
        <v>0</v>
      </c>
      <c r="BI90" s="897"/>
      <c r="BJ90" s="898">
        <f t="shared" si="109"/>
        <v>0</v>
      </c>
      <c r="BK90" s="897"/>
      <c r="BL90" s="898">
        <f t="shared" si="110"/>
        <v>0</v>
      </c>
      <c r="BM90" s="897"/>
      <c r="BN90" s="898">
        <f t="shared" si="111"/>
        <v>0</v>
      </c>
      <c r="BO90" s="897"/>
      <c r="BP90" s="898">
        <f t="shared" si="112"/>
        <v>0</v>
      </c>
      <c r="BQ90" s="897"/>
      <c r="BR90" s="898">
        <f t="shared" si="113"/>
        <v>0</v>
      </c>
      <c r="BS90" s="897"/>
      <c r="BT90" s="898">
        <f t="shared" si="114"/>
        <v>0</v>
      </c>
      <c r="BU90" s="897"/>
      <c r="BV90" s="898">
        <f t="shared" si="115"/>
        <v>0</v>
      </c>
      <c r="BW90" s="897"/>
      <c r="BX90" s="898">
        <f t="shared" si="116"/>
        <v>0</v>
      </c>
      <c r="BY90" s="897"/>
      <c r="BZ90" s="898">
        <f t="shared" si="117"/>
        <v>0</v>
      </c>
      <c r="CA90" s="897"/>
      <c r="CB90" s="898">
        <f t="shared" si="118"/>
        <v>0</v>
      </c>
      <c r="CC90" s="897"/>
      <c r="CD90" s="898">
        <f t="shared" si="119"/>
        <v>0</v>
      </c>
      <c r="CE90" s="897"/>
      <c r="CF90" s="898">
        <f t="shared" si="120"/>
        <v>0</v>
      </c>
      <c r="CG90" s="897"/>
      <c r="CH90" s="898">
        <f t="shared" si="121"/>
        <v>0</v>
      </c>
      <c r="CI90" s="897"/>
      <c r="CJ90" s="898">
        <f t="shared" si="122"/>
        <v>0</v>
      </c>
      <c r="CK90" s="897"/>
      <c r="CL90" s="898">
        <f t="shared" si="123"/>
        <v>0</v>
      </c>
      <c r="CM90" s="897"/>
      <c r="CN90" s="898">
        <f t="shared" si="124"/>
        <v>0</v>
      </c>
      <c r="CO90" s="897"/>
      <c r="CP90" s="898">
        <f t="shared" si="125"/>
        <v>0</v>
      </c>
      <c r="CQ90" s="897"/>
      <c r="CR90" s="898">
        <f t="shared" si="126"/>
        <v>0</v>
      </c>
      <c r="CS90" s="897"/>
      <c r="CT90" s="898">
        <f t="shared" si="127"/>
        <v>0</v>
      </c>
      <c r="CU90" s="897"/>
      <c r="CV90" s="898">
        <f t="shared" si="128"/>
        <v>0</v>
      </c>
      <c r="CW90" s="897"/>
      <c r="CX90" s="898">
        <f t="shared" si="129"/>
        <v>0</v>
      </c>
      <c r="CY90" s="897"/>
      <c r="CZ90" s="898">
        <f t="shared" si="130"/>
        <v>0</v>
      </c>
      <c r="DA90" s="897"/>
      <c r="DB90" s="898">
        <f t="shared" si="131"/>
        <v>0</v>
      </c>
      <c r="DC90" s="897"/>
      <c r="DD90" s="898">
        <f t="shared" si="132"/>
        <v>0</v>
      </c>
      <c r="DE90" s="897"/>
      <c r="DF90" s="898">
        <f t="shared" si="133"/>
        <v>0</v>
      </c>
      <c r="DG90" s="897"/>
      <c r="DH90" s="898">
        <f t="shared" si="134"/>
        <v>0</v>
      </c>
      <c r="DI90" s="897"/>
      <c r="DJ90" s="898">
        <f t="shared" si="135"/>
        <v>0</v>
      </c>
      <c r="DK90" s="897"/>
      <c r="DL90" s="898">
        <f t="shared" si="136"/>
        <v>0</v>
      </c>
      <c r="DM90" s="897"/>
      <c r="DN90" s="898">
        <f t="shared" si="137"/>
        <v>0</v>
      </c>
      <c r="DO90" s="897"/>
      <c r="DP90" s="898">
        <f t="shared" si="138"/>
        <v>0</v>
      </c>
      <c r="DQ90" s="897"/>
      <c r="DR90" s="898">
        <f t="shared" si="139"/>
        <v>0</v>
      </c>
      <c r="DS90" s="897"/>
      <c r="DT90" s="898">
        <f t="shared" si="140"/>
        <v>0</v>
      </c>
      <c r="DU90" s="897"/>
      <c r="DV90" s="898">
        <f t="shared" si="141"/>
        <v>0</v>
      </c>
      <c r="DW90" s="897"/>
      <c r="DX90" s="898">
        <f t="shared" si="142"/>
        <v>0</v>
      </c>
      <c r="DY90" s="897"/>
      <c r="DZ90" s="898">
        <f t="shared" si="143"/>
        <v>0</v>
      </c>
      <c r="EA90" s="897"/>
      <c r="EB90" s="898">
        <f t="shared" si="144"/>
        <v>0</v>
      </c>
      <c r="EC90" s="897"/>
      <c r="ED90" s="898">
        <f t="shared" si="145"/>
        <v>0</v>
      </c>
      <c r="EE90" s="897"/>
      <c r="EF90" s="898">
        <f t="shared" si="146"/>
        <v>0</v>
      </c>
      <c r="EG90" s="897"/>
      <c r="EH90" s="898">
        <f t="shared" si="147"/>
        <v>0</v>
      </c>
      <c r="EI90" s="897"/>
      <c r="EJ90" s="898">
        <f t="shared" si="148"/>
        <v>0</v>
      </c>
      <c r="EK90" s="897"/>
      <c r="EL90" s="898">
        <f t="shared" si="149"/>
        <v>0</v>
      </c>
      <c r="EM90" s="897"/>
      <c r="EN90" s="898">
        <f t="shared" si="150"/>
        <v>0</v>
      </c>
      <c r="EO90" s="897"/>
      <c r="EP90" s="898">
        <f t="shared" si="151"/>
        <v>0</v>
      </c>
      <c r="EQ90" s="897"/>
      <c r="ER90" s="898">
        <f t="shared" si="152"/>
        <v>0</v>
      </c>
      <c r="ES90" s="897"/>
      <c r="ET90" s="898">
        <f t="shared" si="153"/>
        <v>0</v>
      </c>
      <c r="EU90" s="897"/>
      <c r="EV90" s="898">
        <f t="shared" si="154"/>
        <v>0</v>
      </c>
      <c r="EW90" s="897"/>
      <c r="EX90" s="898">
        <f t="shared" si="155"/>
        <v>0</v>
      </c>
      <c r="EY90" s="897"/>
      <c r="EZ90" s="898">
        <f t="shared" si="156"/>
        <v>0</v>
      </c>
      <c r="FA90" s="897"/>
      <c r="FB90" s="898">
        <f t="shared" si="157"/>
        <v>0</v>
      </c>
      <c r="FC90" s="897"/>
      <c r="FD90" s="898">
        <f t="shared" si="158"/>
        <v>0</v>
      </c>
      <c r="FE90" s="897"/>
      <c r="FF90" s="898">
        <f t="shared" si="159"/>
        <v>0</v>
      </c>
      <c r="FG90" s="897"/>
      <c r="FH90" s="898">
        <f t="shared" si="160"/>
        <v>0</v>
      </c>
    </row>
    <row r="91" spans="3:164" ht="16.149999999999999" customHeight="1" thickBot="1" x14ac:dyDescent="0.35">
      <c r="C91" s="700">
        <v>85</v>
      </c>
      <c r="D91" s="299" t="str">
        <f>+'LP-Servicios'!P237</f>
        <v>-</v>
      </c>
      <c r="E91" s="897"/>
      <c r="F91" s="898">
        <f t="shared" si="161"/>
        <v>0</v>
      </c>
      <c r="G91" s="897"/>
      <c r="H91" s="898">
        <f t="shared" si="162"/>
        <v>0</v>
      </c>
      <c r="I91" s="897"/>
      <c r="J91" s="898">
        <f t="shared" si="83"/>
        <v>0</v>
      </c>
      <c r="K91" s="897"/>
      <c r="L91" s="898">
        <f t="shared" si="84"/>
        <v>0</v>
      </c>
      <c r="M91" s="897"/>
      <c r="N91" s="898">
        <f t="shared" si="85"/>
        <v>0</v>
      </c>
      <c r="O91" s="897"/>
      <c r="P91" s="898">
        <f t="shared" si="86"/>
        <v>0</v>
      </c>
      <c r="Q91" s="897"/>
      <c r="R91" s="898">
        <f t="shared" si="87"/>
        <v>0</v>
      </c>
      <c r="S91" s="897"/>
      <c r="T91" s="898">
        <f t="shared" si="88"/>
        <v>0</v>
      </c>
      <c r="U91" s="897"/>
      <c r="V91" s="898">
        <f t="shared" si="89"/>
        <v>0</v>
      </c>
      <c r="W91" s="897"/>
      <c r="X91" s="898">
        <f t="shared" si="90"/>
        <v>0</v>
      </c>
      <c r="Y91" s="897"/>
      <c r="Z91" s="898">
        <f t="shared" si="91"/>
        <v>0</v>
      </c>
      <c r="AA91" s="897"/>
      <c r="AB91" s="898">
        <f t="shared" si="92"/>
        <v>0</v>
      </c>
      <c r="AC91" s="897"/>
      <c r="AD91" s="898">
        <f t="shared" si="93"/>
        <v>0</v>
      </c>
      <c r="AE91" s="897"/>
      <c r="AF91" s="898">
        <f t="shared" si="94"/>
        <v>0</v>
      </c>
      <c r="AG91" s="897"/>
      <c r="AH91" s="898">
        <f t="shared" si="95"/>
        <v>0</v>
      </c>
      <c r="AI91" s="897"/>
      <c r="AJ91" s="898">
        <f t="shared" si="96"/>
        <v>0</v>
      </c>
      <c r="AK91" s="897"/>
      <c r="AL91" s="898">
        <f t="shared" si="97"/>
        <v>0</v>
      </c>
      <c r="AM91" s="897"/>
      <c r="AN91" s="898">
        <f t="shared" si="98"/>
        <v>0</v>
      </c>
      <c r="AO91" s="897"/>
      <c r="AP91" s="898">
        <f t="shared" si="99"/>
        <v>0</v>
      </c>
      <c r="AQ91" s="897"/>
      <c r="AR91" s="898">
        <f t="shared" si="100"/>
        <v>0</v>
      </c>
      <c r="AS91" s="897"/>
      <c r="AT91" s="898">
        <f t="shared" si="101"/>
        <v>0</v>
      </c>
      <c r="AU91" s="897"/>
      <c r="AV91" s="898">
        <f t="shared" si="102"/>
        <v>0</v>
      </c>
      <c r="AW91" s="897"/>
      <c r="AX91" s="898">
        <f t="shared" si="103"/>
        <v>0</v>
      </c>
      <c r="AY91" s="897"/>
      <c r="AZ91" s="898">
        <f t="shared" si="104"/>
        <v>0</v>
      </c>
      <c r="BA91" s="897"/>
      <c r="BB91" s="898">
        <f t="shared" si="105"/>
        <v>0</v>
      </c>
      <c r="BC91" s="897"/>
      <c r="BD91" s="898">
        <f t="shared" si="106"/>
        <v>0</v>
      </c>
      <c r="BE91" s="897"/>
      <c r="BF91" s="898">
        <f t="shared" si="107"/>
        <v>0</v>
      </c>
      <c r="BG91" s="897"/>
      <c r="BH91" s="898">
        <f t="shared" si="108"/>
        <v>0</v>
      </c>
      <c r="BI91" s="897"/>
      <c r="BJ91" s="898">
        <f t="shared" si="109"/>
        <v>0</v>
      </c>
      <c r="BK91" s="897"/>
      <c r="BL91" s="898">
        <f t="shared" si="110"/>
        <v>0</v>
      </c>
      <c r="BM91" s="897"/>
      <c r="BN91" s="898">
        <f t="shared" si="111"/>
        <v>0</v>
      </c>
      <c r="BO91" s="897"/>
      <c r="BP91" s="898">
        <f t="shared" si="112"/>
        <v>0</v>
      </c>
      <c r="BQ91" s="897"/>
      <c r="BR91" s="898">
        <f t="shared" si="113"/>
        <v>0</v>
      </c>
      <c r="BS91" s="897"/>
      <c r="BT91" s="898">
        <f t="shared" si="114"/>
        <v>0</v>
      </c>
      <c r="BU91" s="897"/>
      <c r="BV91" s="898">
        <f t="shared" si="115"/>
        <v>0</v>
      </c>
      <c r="BW91" s="897"/>
      <c r="BX91" s="898">
        <f t="shared" si="116"/>
        <v>0</v>
      </c>
      <c r="BY91" s="897"/>
      <c r="BZ91" s="898">
        <f t="shared" si="117"/>
        <v>0</v>
      </c>
      <c r="CA91" s="897"/>
      <c r="CB91" s="898">
        <f t="shared" si="118"/>
        <v>0</v>
      </c>
      <c r="CC91" s="897"/>
      <c r="CD91" s="898">
        <f t="shared" si="119"/>
        <v>0</v>
      </c>
      <c r="CE91" s="897"/>
      <c r="CF91" s="898">
        <f t="shared" si="120"/>
        <v>0</v>
      </c>
      <c r="CG91" s="897"/>
      <c r="CH91" s="898">
        <f t="shared" si="121"/>
        <v>0</v>
      </c>
      <c r="CI91" s="897"/>
      <c r="CJ91" s="898">
        <f t="shared" si="122"/>
        <v>0</v>
      </c>
      <c r="CK91" s="897"/>
      <c r="CL91" s="898">
        <f t="shared" si="123"/>
        <v>0</v>
      </c>
      <c r="CM91" s="897"/>
      <c r="CN91" s="898">
        <f t="shared" si="124"/>
        <v>0</v>
      </c>
      <c r="CO91" s="897"/>
      <c r="CP91" s="898">
        <f t="shared" si="125"/>
        <v>0</v>
      </c>
      <c r="CQ91" s="897"/>
      <c r="CR91" s="898">
        <f t="shared" si="126"/>
        <v>0</v>
      </c>
      <c r="CS91" s="897"/>
      <c r="CT91" s="898">
        <f t="shared" si="127"/>
        <v>0</v>
      </c>
      <c r="CU91" s="897"/>
      <c r="CV91" s="898">
        <f t="shared" si="128"/>
        <v>0</v>
      </c>
      <c r="CW91" s="897"/>
      <c r="CX91" s="898">
        <f t="shared" si="129"/>
        <v>0</v>
      </c>
      <c r="CY91" s="897"/>
      <c r="CZ91" s="898">
        <f t="shared" si="130"/>
        <v>0</v>
      </c>
      <c r="DA91" s="897"/>
      <c r="DB91" s="898">
        <f t="shared" si="131"/>
        <v>0</v>
      </c>
      <c r="DC91" s="897"/>
      <c r="DD91" s="898">
        <f t="shared" si="132"/>
        <v>0</v>
      </c>
      <c r="DE91" s="897"/>
      <c r="DF91" s="898">
        <f t="shared" si="133"/>
        <v>0</v>
      </c>
      <c r="DG91" s="897"/>
      <c r="DH91" s="898">
        <f t="shared" si="134"/>
        <v>0</v>
      </c>
      <c r="DI91" s="897"/>
      <c r="DJ91" s="898">
        <f t="shared" si="135"/>
        <v>0</v>
      </c>
      <c r="DK91" s="897"/>
      <c r="DL91" s="898">
        <f t="shared" si="136"/>
        <v>0</v>
      </c>
      <c r="DM91" s="897"/>
      <c r="DN91" s="898">
        <f t="shared" si="137"/>
        <v>0</v>
      </c>
      <c r="DO91" s="897"/>
      <c r="DP91" s="898">
        <f t="shared" si="138"/>
        <v>0</v>
      </c>
      <c r="DQ91" s="897"/>
      <c r="DR91" s="898">
        <f t="shared" si="139"/>
        <v>0</v>
      </c>
      <c r="DS91" s="897"/>
      <c r="DT91" s="898">
        <f t="shared" si="140"/>
        <v>0</v>
      </c>
      <c r="DU91" s="897"/>
      <c r="DV91" s="898">
        <f t="shared" si="141"/>
        <v>0</v>
      </c>
      <c r="DW91" s="897"/>
      <c r="DX91" s="898">
        <f t="shared" si="142"/>
        <v>0</v>
      </c>
      <c r="DY91" s="897"/>
      <c r="DZ91" s="898">
        <f t="shared" si="143"/>
        <v>0</v>
      </c>
      <c r="EA91" s="897"/>
      <c r="EB91" s="898">
        <f t="shared" si="144"/>
        <v>0</v>
      </c>
      <c r="EC91" s="897"/>
      <c r="ED91" s="898">
        <f t="shared" si="145"/>
        <v>0</v>
      </c>
      <c r="EE91" s="897"/>
      <c r="EF91" s="898">
        <f t="shared" si="146"/>
        <v>0</v>
      </c>
      <c r="EG91" s="897"/>
      <c r="EH91" s="898">
        <f t="shared" si="147"/>
        <v>0</v>
      </c>
      <c r="EI91" s="897"/>
      <c r="EJ91" s="898">
        <f t="shared" si="148"/>
        <v>0</v>
      </c>
      <c r="EK91" s="897"/>
      <c r="EL91" s="898">
        <f t="shared" si="149"/>
        <v>0</v>
      </c>
      <c r="EM91" s="897"/>
      <c r="EN91" s="898">
        <f t="shared" si="150"/>
        <v>0</v>
      </c>
      <c r="EO91" s="897"/>
      <c r="EP91" s="898">
        <f t="shared" si="151"/>
        <v>0</v>
      </c>
      <c r="EQ91" s="897"/>
      <c r="ER91" s="898">
        <f t="shared" si="152"/>
        <v>0</v>
      </c>
      <c r="ES91" s="897"/>
      <c r="ET91" s="898">
        <f t="shared" si="153"/>
        <v>0</v>
      </c>
      <c r="EU91" s="897"/>
      <c r="EV91" s="898">
        <f t="shared" si="154"/>
        <v>0</v>
      </c>
      <c r="EW91" s="897"/>
      <c r="EX91" s="898">
        <f t="shared" si="155"/>
        <v>0</v>
      </c>
      <c r="EY91" s="897"/>
      <c r="EZ91" s="898">
        <f t="shared" si="156"/>
        <v>0</v>
      </c>
      <c r="FA91" s="897"/>
      <c r="FB91" s="898">
        <f t="shared" si="157"/>
        <v>0</v>
      </c>
      <c r="FC91" s="897"/>
      <c r="FD91" s="898">
        <f t="shared" si="158"/>
        <v>0</v>
      </c>
      <c r="FE91" s="897"/>
      <c r="FF91" s="898">
        <f t="shared" si="159"/>
        <v>0</v>
      </c>
      <c r="FG91" s="897"/>
      <c r="FH91" s="898">
        <f t="shared" si="160"/>
        <v>0</v>
      </c>
    </row>
    <row r="92" spans="3:164" ht="16.149999999999999" customHeight="1" thickBot="1" x14ac:dyDescent="0.35">
      <c r="C92" s="700">
        <v>86</v>
      </c>
      <c r="D92" s="300" t="str">
        <f>+'LP-Servicios'!P238</f>
        <v>-</v>
      </c>
      <c r="E92" s="897"/>
      <c r="F92" s="898">
        <f t="shared" si="161"/>
        <v>0</v>
      </c>
      <c r="G92" s="897"/>
      <c r="H92" s="898">
        <f t="shared" si="162"/>
        <v>0</v>
      </c>
      <c r="I92" s="897"/>
      <c r="J92" s="898">
        <f t="shared" si="83"/>
        <v>0</v>
      </c>
      <c r="K92" s="897"/>
      <c r="L92" s="898">
        <f t="shared" si="84"/>
        <v>0</v>
      </c>
      <c r="M92" s="897"/>
      <c r="N92" s="898">
        <f t="shared" si="85"/>
        <v>0</v>
      </c>
      <c r="O92" s="897"/>
      <c r="P92" s="898">
        <f t="shared" si="86"/>
        <v>0</v>
      </c>
      <c r="Q92" s="897"/>
      <c r="R92" s="898">
        <f t="shared" si="87"/>
        <v>0</v>
      </c>
      <c r="S92" s="897"/>
      <c r="T92" s="898">
        <f t="shared" si="88"/>
        <v>0</v>
      </c>
      <c r="U92" s="897"/>
      <c r="V92" s="898">
        <f t="shared" si="89"/>
        <v>0</v>
      </c>
      <c r="W92" s="897"/>
      <c r="X92" s="898">
        <f t="shared" si="90"/>
        <v>0</v>
      </c>
      <c r="Y92" s="897"/>
      <c r="Z92" s="898">
        <f t="shared" si="91"/>
        <v>0</v>
      </c>
      <c r="AA92" s="897"/>
      <c r="AB92" s="898">
        <f t="shared" si="92"/>
        <v>0</v>
      </c>
      <c r="AC92" s="897"/>
      <c r="AD92" s="898">
        <f t="shared" si="93"/>
        <v>0</v>
      </c>
      <c r="AE92" s="897"/>
      <c r="AF92" s="898">
        <f t="shared" si="94"/>
        <v>0</v>
      </c>
      <c r="AG92" s="897"/>
      <c r="AH92" s="898">
        <f t="shared" si="95"/>
        <v>0</v>
      </c>
      <c r="AI92" s="897"/>
      <c r="AJ92" s="898">
        <f t="shared" si="96"/>
        <v>0</v>
      </c>
      <c r="AK92" s="897"/>
      <c r="AL92" s="898">
        <f t="shared" si="97"/>
        <v>0</v>
      </c>
      <c r="AM92" s="897"/>
      <c r="AN92" s="898">
        <f t="shared" si="98"/>
        <v>0</v>
      </c>
      <c r="AO92" s="897"/>
      <c r="AP92" s="898">
        <f t="shared" si="99"/>
        <v>0</v>
      </c>
      <c r="AQ92" s="897"/>
      <c r="AR92" s="898">
        <f t="shared" si="100"/>
        <v>0</v>
      </c>
      <c r="AS92" s="897"/>
      <c r="AT92" s="898">
        <f t="shared" si="101"/>
        <v>0</v>
      </c>
      <c r="AU92" s="897"/>
      <c r="AV92" s="898">
        <f t="shared" si="102"/>
        <v>0</v>
      </c>
      <c r="AW92" s="897"/>
      <c r="AX92" s="898">
        <f t="shared" si="103"/>
        <v>0</v>
      </c>
      <c r="AY92" s="897"/>
      <c r="AZ92" s="898">
        <f t="shared" si="104"/>
        <v>0</v>
      </c>
      <c r="BA92" s="897"/>
      <c r="BB92" s="898">
        <f t="shared" si="105"/>
        <v>0</v>
      </c>
      <c r="BC92" s="897"/>
      <c r="BD92" s="898">
        <f t="shared" si="106"/>
        <v>0</v>
      </c>
      <c r="BE92" s="897"/>
      <c r="BF92" s="898">
        <f t="shared" si="107"/>
        <v>0</v>
      </c>
      <c r="BG92" s="897"/>
      <c r="BH92" s="898">
        <f t="shared" si="108"/>
        <v>0</v>
      </c>
      <c r="BI92" s="897"/>
      <c r="BJ92" s="898">
        <f t="shared" si="109"/>
        <v>0</v>
      </c>
      <c r="BK92" s="897"/>
      <c r="BL92" s="898">
        <f t="shared" si="110"/>
        <v>0</v>
      </c>
      <c r="BM92" s="897"/>
      <c r="BN92" s="898">
        <f t="shared" si="111"/>
        <v>0</v>
      </c>
      <c r="BO92" s="897"/>
      <c r="BP92" s="898">
        <f t="shared" si="112"/>
        <v>0</v>
      </c>
      <c r="BQ92" s="897"/>
      <c r="BR92" s="898">
        <f t="shared" si="113"/>
        <v>0</v>
      </c>
      <c r="BS92" s="897"/>
      <c r="BT92" s="898">
        <f t="shared" si="114"/>
        <v>0</v>
      </c>
      <c r="BU92" s="897"/>
      <c r="BV92" s="898">
        <f t="shared" si="115"/>
        <v>0</v>
      </c>
      <c r="BW92" s="897"/>
      <c r="BX92" s="898">
        <f t="shared" si="116"/>
        <v>0</v>
      </c>
      <c r="BY92" s="897"/>
      <c r="BZ92" s="898">
        <f t="shared" si="117"/>
        <v>0</v>
      </c>
      <c r="CA92" s="897"/>
      <c r="CB92" s="898">
        <f t="shared" si="118"/>
        <v>0</v>
      </c>
      <c r="CC92" s="897"/>
      <c r="CD92" s="898">
        <f t="shared" si="119"/>
        <v>0</v>
      </c>
      <c r="CE92" s="897"/>
      <c r="CF92" s="898">
        <f t="shared" si="120"/>
        <v>0</v>
      </c>
      <c r="CG92" s="897"/>
      <c r="CH92" s="898">
        <f t="shared" si="121"/>
        <v>0</v>
      </c>
      <c r="CI92" s="897"/>
      <c r="CJ92" s="898">
        <f t="shared" si="122"/>
        <v>0</v>
      </c>
      <c r="CK92" s="897"/>
      <c r="CL92" s="898">
        <f t="shared" si="123"/>
        <v>0</v>
      </c>
      <c r="CM92" s="897"/>
      <c r="CN92" s="898">
        <f t="shared" si="124"/>
        <v>0</v>
      </c>
      <c r="CO92" s="897"/>
      <c r="CP92" s="898">
        <f t="shared" si="125"/>
        <v>0</v>
      </c>
      <c r="CQ92" s="897"/>
      <c r="CR92" s="898">
        <f t="shared" si="126"/>
        <v>0</v>
      </c>
      <c r="CS92" s="897"/>
      <c r="CT92" s="898">
        <f t="shared" si="127"/>
        <v>0</v>
      </c>
      <c r="CU92" s="897"/>
      <c r="CV92" s="898">
        <f t="shared" si="128"/>
        <v>0</v>
      </c>
      <c r="CW92" s="897"/>
      <c r="CX92" s="898">
        <f t="shared" si="129"/>
        <v>0</v>
      </c>
      <c r="CY92" s="897"/>
      <c r="CZ92" s="898">
        <f t="shared" si="130"/>
        <v>0</v>
      </c>
      <c r="DA92" s="897"/>
      <c r="DB92" s="898">
        <f t="shared" si="131"/>
        <v>0</v>
      </c>
      <c r="DC92" s="897"/>
      <c r="DD92" s="898">
        <f t="shared" si="132"/>
        <v>0</v>
      </c>
      <c r="DE92" s="897"/>
      <c r="DF92" s="898">
        <f t="shared" si="133"/>
        <v>0</v>
      </c>
      <c r="DG92" s="897"/>
      <c r="DH92" s="898">
        <f t="shared" si="134"/>
        <v>0</v>
      </c>
      <c r="DI92" s="897"/>
      <c r="DJ92" s="898">
        <f t="shared" si="135"/>
        <v>0</v>
      </c>
      <c r="DK92" s="897"/>
      <c r="DL92" s="898">
        <f t="shared" si="136"/>
        <v>0</v>
      </c>
      <c r="DM92" s="897"/>
      <c r="DN92" s="898">
        <f t="shared" si="137"/>
        <v>0</v>
      </c>
      <c r="DO92" s="897"/>
      <c r="DP92" s="898">
        <f t="shared" si="138"/>
        <v>0</v>
      </c>
      <c r="DQ92" s="897"/>
      <c r="DR92" s="898">
        <f t="shared" si="139"/>
        <v>0</v>
      </c>
      <c r="DS92" s="897"/>
      <c r="DT92" s="898">
        <f t="shared" si="140"/>
        <v>0</v>
      </c>
      <c r="DU92" s="897"/>
      <c r="DV92" s="898">
        <f t="shared" si="141"/>
        <v>0</v>
      </c>
      <c r="DW92" s="897"/>
      <c r="DX92" s="898">
        <f t="shared" si="142"/>
        <v>0</v>
      </c>
      <c r="DY92" s="897"/>
      <c r="DZ92" s="898">
        <f t="shared" si="143"/>
        <v>0</v>
      </c>
      <c r="EA92" s="897"/>
      <c r="EB92" s="898">
        <f t="shared" si="144"/>
        <v>0</v>
      </c>
      <c r="EC92" s="897"/>
      <c r="ED92" s="898">
        <f t="shared" si="145"/>
        <v>0</v>
      </c>
      <c r="EE92" s="897"/>
      <c r="EF92" s="898">
        <f t="shared" si="146"/>
        <v>0</v>
      </c>
      <c r="EG92" s="897"/>
      <c r="EH92" s="898">
        <f t="shared" si="147"/>
        <v>0</v>
      </c>
      <c r="EI92" s="897"/>
      <c r="EJ92" s="898">
        <f t="shared" si="148"/>
        <v>0</v>
      </c>
      <c r="EK92" s="897"/>
      <c r="EL92" s="898">
        <f t="shared" si="149"/>
        <v>0</v>
      </c>
      <c r="EM92" s="897"/>
      <c r="EN92" s="898">
        <f t="shared" si="150"/>
        <v>0</v>
      </c>
      <c r="EO92" s="897"/>
      <c r="EP92" s="898">
        <f t="shared" si="151"/>
        <v>0</v>
      </c>
      <c r="EQ92" s="897"/>
      <c r="ER92" s="898">
        <f t="shared" si="152"/>
        <v>0</v>
      </c>
      <c r="ES92" s="897"/>
      <c r="ET92" s="898">
        <f t="shared" si="153"/>
        <v>0</v>
      </c>
      <c r="EU92" s="897"/>
      <c r="EV92" s="898">
        <f t="shared" si="154"/>
        <v>0</v>
      </c>
      <c r="EW92" s="897"/>
      <c r="EX92" s="898">
        <f t="shared" si="155"/>
        <v>0</v>
      </c>
      <c r="EY92" s="897"/>
      <c r="EZ92" s="898">
        <f t="shared" si="156"/>
        <v>0</v>
      </c>
      <c r="FA92" s="897"/>
      <c r="FB92" s="898">
        <f t="shared" si="157"/>
        <v>0</v>
      </c>
      <c r="FC92" s="897"/>
      <c r="FD92" s="898">
        <f t="shared" si="158"/>
        <v>0</v>
      </c>
      <c r="FE92" s="897"/>
      <c r="FF92" s="898">
        <f t="shared" si="159"/>
        <v>0</v>
      </c>
      <c r="FG92" s="897"/>
      <c r="FH92" s="898">
        <f t="shared" si="160"/>
        <v>0</v>
      </c>
    </row>
    <row r="93" spans="3:164" ht="16.149999999999999" customHeight="1" thickBot="1" x14ac:dyDescent="0.35">
      <c r="C93" s="700">
        <v>87</v>
      </c>
      <c r="D93" s="299" t="str">
        <f>+'LP-Servicios'!P239</f>
        <v>-</v>
      </c>
      <c r="E93" s="897"/>
      <c r="F93" s="898">
        <f t="shared" si="161"/>
        <v>0</v>
      </c>
      <c r="G93" s="897"/>
      <c r="H93" s="898">
        <f t="shared" si="162"/>
        <v>0</v>
      </c>
      <c r="I93" s="897"/>
      <c r="J93" s="898">
        <f t="shared" si="83"/>
        <v>0</v>
      </c>
      <c r="K93" s="897"/>
      <c r="L93" s="898">
        <f t="shared" si="84"/>
        <v>0</v>
      </c>
      <c r="M93" s="897"/>
      <c r="N93" s="898">
        <f t="shared" si="85"/>
        <v>0</v>
      </c>
      <c r="O93" s="897"/>
      <c r="P93" s="898">
        <f t="shared" si="86"/>
        <v>0</v>
      </c>
      <c r="Q93" s="897"/>
      <c r="R93" s="898">
        <f t="shared" si="87"/>
        <v>0</v>
      </c>
      <c r="S93" s="897"/>
      <c r="T93" s="898">
        <f t="shared" si="88"/>
        <v>0</v>
      </c>
      <c r="U93" s="897"/>
      <c r="V93" s="898">
        <f t="shared" si="89"/>
        <v>0</v>
      </c>
      <c r="W93" s="897"/>
      <c r="X93" s="898">
        <f t="shared" si="90"/>
        <v>0</v>
      </c>
      <c r="Y93" s="897"/>
      <c r="Z93" s="898">
        <f t="shared" si="91"/>
        <v>0</v>
      </c>
      <c r="AA93" s="897"/>
      <c r="AB93" s="898">
        <f t="shared" si="92"/>
        <v>0</v>
      </c>
      <c r="AC93" s="897"/>
      <c r="AD93" s="898">
        <f t="shared" si="93"/>
        <v>0</v>
      </c>
      <c r="AE93" s="897"/>
      <c r="AF93" s="898">
        <f t="shared" si="94"/>
        <v>0</v>
      </c>
      <c r="AG93" s="897"/>
      <c r="AH93" s="898">
        <f t="shared" si="95"/>
        <v>0</v>
      </c>
      <c r="AI93" s="897"/>
      <c r="AJ93" s="898">
        <f t="shared" si="96"/>
        <v>0</v>
      </c>
      <c r="AK93" s="897"/>
      <c r="AL93" s="898">
        <f t="shared" si="97"/>
        <v>0</v>
      </c>
      <c r="AM93" s="897"/>
      <c r="AN93" s="898">
        <f t="shared" si="98"/>
        <v>0</v>
      </c>
      <c r="AO93" s="897"/>
      <c r="AP93" s="898">
        <f t="shared" si="99"/>
        <v>0</v>
      </c>
      <c r="AQ93" s="897"/>
      <c r="AR93" s="898">
        <f t="shared" si="100"/>
        <v>0</v>
      </c>
      <c r="AS93" s="897"/>
      <c r="AT93" s="898">
        <f t="shared" si="101"/>
        <v>0</v>
      </c>
      <c r="AU93" s="897"/>
      <c r="AV93" s="898">
        <f t="shared" si="102"/>
        <v>0</v>
      </c>
      <c r="AW93" s="897"/>
      <c r="AX93" s="898">
        <f t="shared" si="103"/>
        <v>0</v>
      </c>
      <c r="AY93" s="897"/>
      <c r="AZ93" s="898">
        <f t="shared" si="104"/>
        <v>0</v>
      </c>
      <c r="BA93" s="897"/>
      <c r="BB93" s="898">
        <f t="shared" si="105"/>
        <v>0</v>
      </c>
      <c r="BC93" s="897"/>
      <c r="BD93" s="898">
        <f t="shared" si="106"/>
        <v>0</v>
      </c>
      <c r="BE93" s="897"/>
      <c r="BF93" s="898">
        <f t="shared" si="107"/>
        <v>0</v>
      </c>
      <c r="BG93" s="897"/>
      <c r="BH93" s="898">
        <f t="shared" si="108"/>
        <v>0</v>
      </c>
      <c r="BI93" s="897"/>
      <c r="BJ93" s="898">
        <f t="shared" si="109"/>
        <v>0</v>
      </c>
      <c r="BK93" s="897"/>
      <c r="BL93" s="898">
        <f t="shared" si="110"/>
        <v>0</v>
      </c>
      <c r="BM93" s="897"/>
      <c r="BN93" s="898">
        <f t="shared" si="111"/>
        <v>0</v>
      </c>
      <c r="BO93" s="897"/>
      <c r="BP93" s="898">
        <f t="shared" si="112"/>
        <v>0</v>
      </c>
      <c r="BQ93" s="897"/>
      <c r="BR93" s="898">
        <f t="shared" si="113"/>
        <v>0</v>
      </c>
      <c r="BS93" s="897"/>
      <c r="BT93" s="898">
        <f t="shared" si="114"/>
        <v>0</v>
      </c>
      <c r="BU93" s="897"/>
      <c r="BV93" s="898">
        <f t="shared" si="115"/>
        <v>0</v>
      </c>
      <c r="BW93" s="897"/>
      <c r="BX93" s="898">
        <f t="shared" si="116"/>
        <v>0</v>
      </c>
      <c r="BY93" s="897"/>
      <c r="BZ93" s="898">
        <f t="shared" si="117"/>
        <v>0</v>
      </c>
      <c r="CA93" s="897"/>
      <c r="CB93" s="898">
        <f t="shared" si="118"/>
        <v>0</v>
      </c>
      <c r="CC93" s="897"/>
      <c r="CD93" s="898">
        <f t="shared" si="119"/>
        <v>0</v>
      </c>
      <c r="CE93" s="897"/>
      <c r="CF93" s="898">
        <f t="shared" si="120"/>
        <v>0</v>
      </c>
      <c r="CG93" s="897"/>
      <c r="CH93" s="898">
        <f t="shared" si="121"/>
        <v>0</v>
      </c>
      <c r="CI93" s="897"/>
      <c r="CJ93" s="898">
        <f t="shared" si="122"/>
        <v>0</v>
      </c>
      <c r="CK93" s="897"/>
      <c r="CL93" s="898">
        <f t="shared" si="123"/>
        <v>0</v>
      </c>
      <c r="CM93" s="897"/>
      <c r="CN93" s="898">
        <f t="shared" si="124"/>
        <v>0</v>
      </c>
      <c r="CO93" s="897"/>
      <c r="CP93" s="898">
        <f t="shared" si="125"/>
        <v>0</v>
      </c>
      <c r="CQ93" s="897"/>
      <c r="CR93" s="898">
        <f t="shared" si="126"/>
        <v>0</v>
      </c>
      <c r="CS93" s="897"/>
      <c r="CT93" s="898">
        <f t="shared" si="127"/>
        <v>0</v>
      </c>
      <c r="CU93" s="897"/>
      <c r="CV93" s="898">
        <f t="shared" si="128"/>
        <v>0</v>
      </c>
      <c r="CW93" s="897"/>
      <c r="CX93" s="898">
        <f t="shared" si="129"/>
        <v>0</v>
      </c>
      <c r="CY93" s="897"/>
      <c r="CZ93" s="898">
        <f t="shared" si="130"/>
        <v>0</v>
      </c>
      <c r="DA93" s="897"/>
      <c r="DB93" s="898">
        <f t="shared" si="131"/>
        <v>0</v>
      </c>
      <c r="DC93" s="897"/>
      <c r="DD93" s="898">
        <f t="shared" si="132"/>
        <v>0</v>
      </c>
      <c r="DE93" s="897"/>
      <c r="DF93" s="898">
        <f t="shared" si="133"/>
        <v>0</v>
      </c>
      <c r="DG93" s="897"/>
      <c r="DH93" s="898">
        <f t="shared" si="134"/>
        <v>0</v>
      </c>
      <c r="DI93" s="897"/>
      <c r="DJ93" s="898">
        <f t="shared" si="135"/>
        <v>0</v>
      </c>
      <c r="DK93" s="897"/>
      <c r="DL93" s="898">
        <f t="shared" si="136"/>
        <v>0</v>
      </c>
      <c r="DM93" s="897"/>
      <c r="DN93" s="898">
        <f t="shared" si="137"/>
        <v>0</v>
      </c>
      <c r="DO93" s="897"/>
      <c r="DP93" s="898">
        <f t="shared" si="138"/>
        <v>0</v>
      </c>
      <c r="DQ93" s="897"/>
      <c r="DR93" s="898">
        <f t="shared" si="139"/>
        <v>0</v>
      </c>
      <c r="DS93" s="897"/>
      <c r="DT93" s="898">
        <f t="shared" si="140"/>
        <v>0</v>
      </c>
      <c r="DU93" s="897"/>
      <c r="DV93" s="898">
        <f t="shared" si="141"/>
        <v>0</v>
      </c>
      <c r="DW93" s="897"/>
      <c r="DX93" s="898">
        <f t="shared" si="142"/>
        <v>0</v>
      </c>
      <c r="DY93" s="897"/>
      <c r="DZ93" s="898">
        <f t="shared" si="143"/>
        <v>0</v>
      </c>
      <c r="EA93" s="897"/>
      <c r="EB93" s="898">
        <f t="shared" si="144"/>
        <v>0</v>
      </c>
      <c r="EC93" s="897"/>
      <c r="ED93" s="898">
        <f t="shared" si="145"/>
        <v>0</v>
      </c>
      <c r="EE93" s="897"/>
      <c r="EF93" s="898">
        <f t="shared" si="146"/>
        <v>0</v>
      </c>
      <c r="EG93" s="897"/>
      <c r="EH93" s="898">
        <f t="shared" si="147"/>
        <v>0</v>
      </c>
      <c r="EI93" s="897"/>
      <c r="EJ93" s="898">
        <f t="shared" si="148"/>
        <v>0</v>
      </c>
      <c r="EK93" s="897"/>
      <c r="EL93" s="898">
        <f t="shared" si="149"/>
        <v>0</v>
      </c>
      <c r="EM93" s="897"/>
      <c r="EN93" s="898">
        <f t="shared" si="150"/>
        <v>0</v>
      </c>
      <c r="EO93" s="897"/>
      <c r="EP93" s="898">
        <f t="shared" si="151"/>
        <v>0</v>
      </c>
      <c r="EQ93" s="897"/>
      <c r="ER93" s="898">
        <f t="shared" si="152"/>
        <v>0</v>
      </c>
      <c r="ES93" s="897"/>
      <c r="ET93" s="898">
        <f t="shared" si="153"/>
        <v>0</v>
      </c>
      <c r="EU93" s="897"/>
      <c r="EV93" s="898">
        <f t="shared" si="154"/>
        <v>0</v>
      </c>
      <c r="EW93" s="897"/>
      <c r="EX93" s="898">
        <f t="shared" si="155"/>
        <v>0</v>
      </c>
      <c r="EY93" s="897"/>
      <c r="EZ93" s="898">
        <f t="shared" si="156"/>
        <v>0</v>
      </c>
      <c r="FA93" s="897"/>
      <c r="FB93" s="898">
        <f t="shared" si="157"/>
        <v>0</v>
      </c>
      <c r="FC93" s="897"/>
      <c r="FD93" s="898">
        <f t="shared" si="158"/>
        <v>0</v>
      </c>
      <c r="FE93" s="897"/>
      <c r="FF93" s="898">
        <f t="shared" si="159"/>
        <v>0</v>
      </c>
      <c r="FG93" s="897"/>
      <c r="FH93" s="898">
        <f t="shared" si="160"/>
        <v>0</v>
      </c>
    </row>
    <row r="94" spans="3:164" ht="16.149999999999999" customHeight="1" thickBot="1" x14ac:dyDescent="0.35">
      <c r="C94" s="700">
        <v>88</v>
      </c>
      <c r="D94" s="300" t="str">
        <f>+'LP-Servicios'!P240</f>
        <v>-</v>
      </c>
      <c r="E94" s="897"/>
      <c r="F94" s="898">
        <f t="shared" si="161"/>
        <v>0</v>
      </c>
      <c r="G94" s="897"/>
      <c r="H94" s="898">
        <f t="shared" si="162"/>
        <v>0</v>
      </c>
      <c r="I94" s="897"/>
      <c r="J94" s="898">
        <f t="shared" si="83"/>
        <v>0</v>
      </c>
      <c r="K94" s="897"/>
      <c r="L94" s="898">
        <f t="shared" si="84"/>
        <v>0</v>
      </c>
      <c r="M94" s="897"/>
      <c r="N94" s="898">
        <f t="shared" si="85"/>
        <v>0</v>
      </c>
      <c r="O94" s="897"/>
      <c r="P94" s="898">
        <f t="shared" si="86"/>
        <v>0</v>
      </c>
      <c r="Q94" s="897"/>
      <c r="R94" s="898">
        <f t="shared" si="87"/>
        <v>0</v>
      </c>
      <c r="S94" s="897"/>
      <c r="T94" s="898">
        <f t="shared" si="88"/>
        <v>0</v>
      </c>
      <c r="U94" s="897"/>
      <c r="V94" s="898">
        <f t="shared" si="89"/>
        <v>0</v>
      </c>
      <c r="W94" s="897"/>
      <c r="X94" s="898">
        <f t="shared" si="90"/>
        <v>0</v>
      </c>
      <c r="Y94" s="897"/>
      <c r="Z94" s="898">
        <f t="shared" si="91"/>
        <v>0</v>
      </c>
      <c r="AA94" s="897"/>
      <c r="AB94" s="898">
        <f t="shared" si="92"/>
        <v>0</v>
      </c>
      <c r="AC94" s="897"/>
      <c r="AD94" s="898">
        <f t="shared" si="93"/>
        <v>0</v>
      </c>
      <c r="AE94" s="897"/>
      <c r="AF94" s="898">
        <f t="shared" si="94"/>
        <v>0</v>
      </c>
      <c r="AG94" s="897"/>
      <c r="AH94" s="898">
        <f t="shared" si="95"/>
        <v>0</v>
      </c>
      <c r="AI94" s="897"/>
      <c r="AJ94" s="898">
        <f t="shared" si="96"/>
        <v>0</v>
      </c>
      <c r="AK94" s="897"/>
      <c r="AL94" s="898">
        <f t="shared" si="97"/>
        <v>0</v>
      </c>
      <c r="AM94" s="897"/>
      <c r="AN94" s="898">
        <f t="shared" si="98"/>
        <v>0</v>
      </c>
      <c r="AO94" s="897"/>
      <c r="AP94" s="898">
        <f t="shared" si="99"/>
        <v>0</v>
      </c>
      <c r="AQ94" s="897"/>
      <c r="AR94" s="898">
        <f t="shared" si="100"/>
        <v>0</v>
      </c>
      <c r="AS94" s="897"/>
      <c r="AT94" s="898">
        <f t="shared" si="101"/>
        <v>0</v>
      </c>
      <c r="AU94" s="897"/>
      <c r="AV94" s="898">
        <f t="shared" si="102"/>
        <v>0</v>
      </c>
      <c r="AW94" s="897"/>
      <c r="AX94" s="898">
        <f t="shared" si="103"/>
        <v>0</v>
      </c>
      <c r="AY94" s="897"/>
      <c r="AZ94" s="898">
        <f t="shared" si="104"/>
        <v>0</v>
      </c>
      <c r="BA94" s="897"/>
      <c r="BB94" s="898">
        <f t="shared" si="105"/>
        <v>0</v>
      </c>
      <c r="BC94" s="897"/>
      <c r="BD94" s="898">
        <f t="shared" si="106"/>
        <v>0</v>
      </c>
      <c r="BE94" s="897"/>
      <c r="BF94" s="898">
        <f t="shared" si="107"/>
        <v>0</v>
      </c>
      <c r="BG94" s="897"/>
      <c r="BH94" s="898">
        <f t="shared" si="108"/>
        <v>0</v>
      </c>
      <c r="BI94" s="897"/>
      <c r="BJ94" s="898">
        <f t="shared" si="109"/>
        <v>0</v>
      </c>
      <c r="BK94" s="897"/>
      <c r="BL94" s="898">
        <f t="shared" si="110"/>
        <v>0</v>
      </c>
      <c r="BM94" s="897"/>
      <c r="BN94" s="898">
        <f t="shared" si="111"/>
        <v>0</v>
      </c>
      <c r="BO94" s="897"/>
      <c r="BP94" s="898">
        <f t="shared" si="112"/>
        <v>0</v>
      </c>
      <c r="BQ94" s="897"/>
      <c r="BR94" s="898">
        <f t="shared" si="113"/>
        <v>0</v>
      </c>
      <c r="BS94" s="897"/>
      <c r="BT94" s="898">
        <f t="shared" si="114"/>
        <v>0</v>
      </c>
      <c r="BU94" s="897"/>
      <c r="BV94" s="898">
        <f t="shared" si="115"/>
        <v>0</v>
      </c>
      <c r="BW94" s="897"/>
      <c r="BX94" s="898">
        <f t="shared" si="116"/>
        <v>0</v>
      </c>
      <c r="BY94" s="897"/>
      <c r="BZ94" s="898">
        <f t="shared" si="117"/>
        <v>0</v>
      </c>
      <c r="CA94" s="897"/>
      <c r="CB94" s="898">
        <f t="shared" si="118"/>
        <v>0</v>
      </c>
      <c r="CC94" s="897"/>
      <c r="CD94" s="898">
        <f t="shared" si="119"/>
        <v>0</v>
      </c>
      <c r="CE94" s="897"/>
      <c r="CF94" s="898">
        <f t="shared" si="120"/>
        <v>0</v>
      </c>
      <c r="CG94" s="897"/>
      <c r="CH94" s="898">
        <f t="shared" si="121"/>
        <v>0</v>
      </c>
      <c r="CI94" s="897"/>
      <c r="CJ94" s="898">
        <f t="shared" si="122"/>
        <v>0</v>
      </c>
      <c r="CK94" s="897"/>
      <c r="CL94" s="898">
        <f t="shared" si="123"/>
        <v>0</v>
      </c>
      <c r="CM94" s="897"/>
      <c r="CN94" s="898">
        <f t="shared" si="124"/>
        <v>0</v>
      </c>
      <c r="CO94" s="897"/>
      <c r="CP94" s="898">
        <f t="shared" si="125"/>
        <v>0</v>
      </c>
      <c r="CQ94" s="897"/>
      <c r="CR94" s="898">
        <f t="shared" si="126"/>
        <v>0</v>
      </c>
      <c r="CS94" s="897"/>
      <c r="CT94" s="898">
        <f t="shared" si="127"/>
        <v>0</v>
      </c>
      <c r="CU94" s="897"/>
      <c r="CV94" s="898">
        <f t="shared" si="128"/>
        <v>0</v>
      </c>
      <c r="CW94" s="897"/>
      <c r="CX94" s="898">
        <f t="shared" si="129"/>
        <v>0</v>
      </c>
      <c r="CY94" s="897"/>
      <c r="CZ94" s="898">
        <f t="shared" si="130"/>
        <v>0</v>
      </c>
      <c r="DA94" s="897"/>
      <c r="DB94" s="898">
        <f t="shared" si="131"/>
        <v>0</v>
      </c>
      <c r="DC94" s="897"/>
      <c r="DD94" s="898">
        <f t="shared" si="132"/>
        <v>0</v>
      </c>
      <c r="DE94" s="897"/>
      <c r="DF94" s="898">
        <f t="shared" si="133"/>
        <v>0</v>
      </c>
      <c r="DG94" s="897"/>
      <c r="DH94" s="898">
        <f t="shared" si="134"/>
        <v>0</v>
      </c>
      <c r="DI94" s="897"/>
      <c r="DJ94" s="898">
        <f t="shared" si="135"/>
        <v>0</v>
      </c>
      <c r="DK94" s="897"/>
      <c r="DL94" s="898">
        <f t="shared" si="136"/>
        <v>0</v>
      </c>
      <c r="DM94" s="897"/>
      <c r="DN94" s="898">
        <f t="shared" si="137"/>
        <v>0</v>
      </c>
      <c r="DO94" s="897"/>
      <c r="DP94" s="898">
        <f t="shared" si="138"/>
        <v>0</v>
      </c>
      <c r="DQ94" s="897"/>
      <c r="DR94" s="898">
        <f t="shared" si="139"/>
        <v>0</v>
      </c>
      <c r="DS94" s="897"/>
      <c r="DT94" s="898">
        <f t="shared" si="140"/>
        <v>0</v>
      </c>
      <c r="DU94" s="897"/>
      <c r="DV94" s="898">
        <f t="shared" si="141"/>
        <v>0</v>
      </c>
      <c r="DW94" s="897"/>
      <c r="DX94" s="898">
        <f t="shared" si="142"/>
        <v>0</v>
      </c>
      <c r="DY94" s="897"/>
      <c r="DZ94" s="898">
        <f t="shared" si="143"/>
        <v>0</v>
      </c>
      <c r="EA94" s="897"/>
      <c r="EB94" s="898">
        <f t="shared" si="144"/>
        <v>0</v>
      </c>
      <c r="EC94" s="897"/>
      <c r="ED94" s="898">
        <f t="shared" si="145"/>
        <v>0</v>
      </c>
      <c r="EE94" s="897"/>
      <c r="EF94" s="898">
        <f t="shared" si="146"/>
        <v>0</v>
      </c>
      <c r="EG94" s="897"/>
      <c r="EH94" s="898">
        <f t="shared" si="147"/>
        <v>0</v>
      </c>
      <c r="EI94" s="897"/>
      <c r="EJ94" s="898">
        <f t="shared" si="148"/>
        <v>0</v>
      </c>
      <c r="EK94" s="897"/>
      <c r="EL94" s="898">
        <f t="shared" si="149"/>
        <v>0</v>
      </c>
      <c r="EM94" s="897"/>
      <c r="EN94" s="898">
        <f t="shared" si="150"/>
        <v>0</v>
      </c>
      <c r="EO94" s="897"/>
      <c r="EP94" s="898">
        <f t="shared" si="151"/>
        <v>0</v>
      </c>
      <c r="EQ94" s="897"/>
      <c r="ER94" s="898">
        <f t="shared" si="152"/>
        <v>0</v>
      </c>
      <c r="ES94" s="897"/>
      <c r="ET94" s="898">
        <f t="shared" si="153"/>
        <v>0</v>
      </c>
      <c r="EU94" s="897"/>
      <c r="EV94" s="898">
        <f t="shared" si="154"/>
        <v>0</v>
      </c>
      <c r="EW94" s="897"/>
      <c r="EX94" s="898">
        <f t="shared" si="155"/>
        <v>0</v>
      </c>
      <c r="EY94" s="897"/>
      <c r="EZ94" s="898">
        <f t="shared" si="156"/>
        <v>0</v>
      </c>
      <c r="FA94" s="897"/>
      <c r="FB94" s="898">
        <f t="shared" si="157"/>
        <v>0</v>
      </c>
      <c r="FC94" s="897"/>
      <c r="FD94" s="898">
        <f t="shared" si="158"/>
        <v>0</v>
      </c>
      <c r="FE94" s="897"/>
      <c r="FF94" s="898">
        <f t="shared" si="159"/>
        <v>0</v>
      </c>
      <c r="FG94" s="897"/>
      <c r="FH94" s="898">
        <f t="shared" si="160"/>
        <v>0</v>
      </c>
    </row>
    <row r="95" spans="3:164" ht="16.149999999999999" customHeight="1" thickBot="1" x14ac:dyDescent="0.35">
      <c r="C95" s="700">
        <v>89</v>
      </c>
      <c r="D95" s="299" t="str">
        <f>+'LP-Servicios'!P241</f>
        <v>-</v>
      </c>
      <c r="E95" s="897"/>
      <c r="F95" s="898">
        <f t="shared" si="161"/>
        <v>0</v>
      </c>
      <c r="G95" s="897"/>
      <c r="H95" s="898">
        <f t="shared" si="162"/>
        <v>0</v>
      </c>
      <c r="I95" s="897"/>
      <c r="J95" s="898">
        <f t="shared" si="83"/>
        <v>0</v>
      </c>
      <c r="K95" s="897"/>
      <c r="L95" s="898">
        <f t="shared" si="84"/>
        <v>0</v>
      </c>
      <c r="M95" s="897"/>
      <c r="N95" s="898">
        <f t="shared" si="85"/>
        <v>0</v>
      </c>
      <c r="O95" s="897"/>
      <c r="P95" s="898">
        <f t="shared" si="86"/>
        <v>0</v>
      </c>
      <c r="Q95" s="897"/>
      <c r="R95" s="898">
        <f t="shared" si="87"/>
        <v>0</v>
      </c>
      <c r="S95" s="897"/>
      <c r="T95" s="898">
        <f t="shared" si="88"/>
        <v>0</v>
      </c>
      <c r="U95" s="897"/>
      <c r="V95" s="898">
        <f t="shared" si="89"/>
        <v>0</v>
      </c>
      <c r="W95" s="897"/>
      <c r="X95" s="898">
        <f t="shared" si="90"/>
        <v>0</v>
      </c>
      <c r="Y95" s="897"/>
      <c r="Z95" s="898">
        <f t="shared" si="91"/>
        <v>0</v>
      </c>
      <c r="AA95" s="897"/>
      <c r="AB95" s="898">
        <f t="shared" si="92"/>
        <v>0</v>
      </c>
      <c r="AC95" s="897"/>
      <c r="AD95" s="898">
        <f t="shared" si="93"/>
        <v>0</v>
      </c>
      <c r="AE95" s="897"/>
      <c r="AF95" s="898">
        <f t="shared" si="94"/>
        <v>0</v>
      </c>
      <c r="AG95" s="897"/>
      <c r="AH95" s="898">
        <f t="shared" si="95"/>
        <v>0</v>
      </c>
      <c r="AI95" s="897"/>
      <c r="AJ95" s="898">
        <f t="shared" si="96"/>
        <v>0</v>
      </c>
      <c r="AK95" s="897"/>
      <c r="AL95" s="898">
        <f t="shared" si="97"/>
        <v>0</v>
      </c>
      <c r="AM95" s="897"/>
      <c r="AN95" s="898">
        <f t="shared" si="98"/>
        <v>0</v>
      </c>
      <c r="AO95" s="897"/>
      <c r="AP95" s="898">
        <f t="shared" si="99"/>
        <v>0</v>
      </c>
      <c r="AQ95" s="897"/>
      <c r="AR95" s="898">
        <f t="shared" si="100"/>
        <v>0</v>
      </c>
      <c r="AS95" s="897"/>
      <c r="AT95" s="898">
        <f t="shared" si="101"/>
        <v>0</v>
      </c>
      <c r="AU95" s="897"/>
      <c r="AV95" s="898">
        <f t="shared" si="102"/>
        <v>0</v>
      </c>
      <c r="AW95" s="897"/>
      <c r="AX95" s="898">
        <f t="shared" si="103"/>
        <v>0</v>
      </c>
      <c r="AY95" s="897"/>
      <c r="AZ95" s="898">
        <f t="shared" si="104"/>
        <v>0</v>
      </c>
      <c r="BA95" s="897"/>
      <c r="BB95" s="898">
        <f t="shared" si="105"/>
        <v>0</v>
      </c>
      <c r="BC95" s="897"/>
      <c r="BD95" s="898">
        <f t="shared" si="106"/>
        <v>0</v>
      </c>
      <c r="BE95" s="897"/>
      <c r="BF95" s="898">
        <f t="shared" si="107"/>
        <v>0</v>
      </c>
      <c r="BG95" s="897"/>
      <c r="BH95" s="898">
        <f t="shared" si="108"/>
        <v>0</v>
      </c>
      <c r="BI95" s="897"/>
      <c r="BJ95" s="898">
        <f t="shared" si="109"/>
        <v>0</v>
      </c>
      <c r="BK95" s="897"/>
      <c r="BL95" s="898">
        <f t="shared" si="110"/>
        <v>0</v>
      </c>
      <c r="BM95" s="897"/>
      <c r="BN95" s="898">
        <f t="shared" si="111"/>
        <v>0</v>
      </c>
      <c r="BO95" s="897"/>
      <c r="BP95" s="898">
        <f t="shared" si="112"/>
        <v>0</v>
      </c>
      <c r="BQ95" s="897"/>
      <c r="BR95" s="898">
        <f t="shared" si="113"/>
        <v>0</v>
      </c>
      <c r="BS95" s="897"/>
      <c r="BT95" s="898">
        <f t="shared" si="114"/>
        <v>0</v>
      </c>
      <c r="BU95" s="897"/>
      <c r="BV95" s="898">
        <f t="shared" si="115"/>
        <v>0</v>
      </c>
      <c r="BW95" s="897"/>
      <c r="BX95" s="898">
        <f t="shared" si="116"/>
        <v>0</v>
      </c>
      <c r="BY95" s="897"/>
      <c r="BZ95" s="898">
        <f t="shared" si="117"/>
        <v>0</v>
      </c>
      <c r="CA95" s="897"/>
      <c r="CB95" s="898">
        <f t="shared" si="118"/>
        <v>0</v>
      </c>
      <c r="CC95" s="897"/>
      <c r="CD95" s="898">
        <f t="shared" si="119"/>
        <v>0</v>
      </c>
      <c r="CE95" s="897"/>
      <c r="CF95" s="898">
        <f t="shared" si="120"/>
        <v>0</v>
      </c>
      <c r="CG95" s="897"/>
      <c r="CH95" s="898">
        <f t="shared" si="121"/>
        <v>0</v>
      </c>
      <c r="CI95" s="897"/>
      <c r="CJ95" s="898">
        <f t="shared" si="122"/>
        <v>0</v>
      </c>
      <c r="CK95" s="897"/>
      <c r="CL95" s="898">
        <f t="shared" si="123"/>
        <v>0</v>
      </c>
      <c r="CM95" s="897"/>
      <c r="CN95" s="898">
        <f t="shared" si="124"/>
        <v>0</v>
      </c>
      <c r="CO95" s="897"/>
      <c r="CP95" s="898">
        <f t="shared" si="125"/>
        <v>0</v>
      </c>
      <c r="CQ95" s="897"/>
      <c r="CR95" s="898">
        <f t="shared" si="126"/>
        <v>0</v>
      </c>
      <c r="CS95" s="897"/>
      <c r="CT95" s="898">
        <f t="shared" si="127"/>
        <v>0</v>
      </c>
      <c r="CU95" s="897"/>
      <c r="CV95" s="898">
        <f t="shared" si="128"/>
        <v>0</v>
      </c>
      <c r="CW95" s="897"/>
      <c r="CX95" s="898">
        <f t="shared" si="129"/>
        <v>0</v>
      </c>
      <c r="CY95" s="897"/>
      <c r="CZ95" s="898">
        <f t="shared" si="130"/>
        <v>0</v>
      </c>
      <c r="DA95" s="897"/>
      <c r="DB95" s="898">
        <f t="shared" si="131"/>
        <v>0</v>
      </c>
      <c r="DC95" s="897"/>
      <c r="DD95" s="898">
        <f t="shared" si="132"/>
        <v>0</v>
      </c>
      <c r="DE95" s="897"/>
      <c r="DF95" s="898">
        <f t="shared" si="133"/>
        <v>0</v>
      </c>
      <c r="DG95" s="897"/>
      <c r="DH95" s="898">
        <f t="shared" si="134"/>
        <v>0</v>
      </c>
      <c r="DI95" s="897"/>
      <c r="DJ95" s="898">
        <f t="shared" si="135"/>
        <v>0</v>
      </c>
      <c r="DK95" s="897"/>
      <c r="DL95" s="898">
        <f t="shared" si="136"/>
        <v>0</v>
      </c>
      <c r="DM95" s="897"/>
      <c r="DN95" s="898">
        <f t="shared" si="137"/>
        <v>0</v>
      </c>
      <c r="DO95" s="897"/>
      <c r="DP95" s="898">
        <f t="shared" si="138"/>
        <v>0</v>
      </c>
      <c r="DQ95" s="897"/>
      <c r="DR95" s="898">
        <f t="shared" si="139"/>
        <v>0</v>
      </c>
      <c r="DS95" s="897"/>
      <c r="DT95" s="898">
        <f t="shared" si="140"/>
        <v>0</v>
      </c>
      <c r="DU95" s="897"/>
      <c r="DV95" s="898">
        <f t="shared" si="141"/>
        <v>0</v>
      </c>
      <c r="DW95" s="897"/>
      <c r="DX95" s="898">
        <f t="shared" si="142"/>
        <v>0</v>
      </c>
      <c r="DY95" s="897"/>
      <c r="DZ95" s="898">
        <f t="shared" si="143"/>
        <v>0</v>
      </c>
      <c r="EA95" s="897"/>
      <c r="EB95" s="898">
        <f t="shared" si="144"/>
        <v>0</v>
      </c>
      <c r="EC95" s="897"/>
      <c r="ED95" s="898">
        <f t="shared" si="145"/>
        <v>0</v>
      </c>
      <c r="EE95" s="897"/>
      <c r="EF95" s="898">
        <f t="shared" si="146"/>
        <v>0</v>
      </c>
      <c r="EG95" s="897"/>
      <c r="EH95" s="898">
        <f t="shared" si="147"/>
        <v>0</v>
      </c>
      <c r="EI95" s="897"/>
      <c r="EJ95" s="898">
        <f t="shared" si="148"/>
        <v>0</v>
      </c>
      <c r="EK95" s="897"/>
      <c r="EL95" s="898">
        <f t="shared" si="149"/>
        <v>0</v>
      </c>
      <c r="EM95" s="897"/>
      <c r="EN95" s="898">
        <f t="shared" si="150"/>
        <v>0</v>
      </c>
      <c r="EO95" s="897"/>
      <c r="EP95" s="898">
        <f t="shared" si="151"/>
        <v>0</v>
      </c>
      <c r="EQ95" s="897"/>
      <c r="ER95" s="898">
        <f t="shared" si="152"/>
        <v>0</v>
      </c>
      <c r="ES95" s="897"/>
      <c r="ET95" s="898">
        <f t="shared" si="153"/>
        <v>0</v>
      </c>
      <c r="EU95" s="897"/>
      <c r="EV95" s="898">
        <f t="shared" si="154"/>
        <v>0</v>
      </c>
      <c r="EW95" s="897"/>
      <c r="EX95" s="898">
        <f t="shared" si="155"/>
        <v>0</v>
      </c>
      <c r="EY95" s="897"/>
      <c r="EZ95" s="898">
        <f t="shared" si="156"/>
        <v>0</v>
      </c>
      <c r="FA95" s="897"/>
      <c r="FB95" s="898">
        <f t="shared" si="157"/>
        <v>0</v>
      </c>
      <c r="FC95" s="897"/>
      <c r="FD95" s="898">
        <f t="shared" si="158"/>
        <v>0</v>
      </c>
      <c r="FE95" s="897"/>
      <c r="FF95" s="898">
        <f t="shared" si="159"/>
        <v>0</v>
      </c>
      <c r="FG95" s="897"/>
      <c r="FH95" s="898">
        <f t="shared" si="160"/>
        <v>0</v>
      </c>
    </row>
    <row r="96" spans="3:164" ht="16.149999999999999" customHeight="1" thickBot="1" x14ac:dyDescent="0.35">
      <c r="C96" s="700">
        <v>90</v>
      </c>
      <c r="D96" s="300" t="str">
        <f>+'LP-Servicios'!P242</f>
        <v>-</v>
      </c>
      <c r="E96" s="897"/>
      <c r="F96" s="898">
        <f t="shared" si="161"/>
        <v>0</v>
      </c>
      <c r="G96" s="897"/>
      <c r="H96" s="898">
        <f t="shared" si="162"/>
        <v>0</v>
      </c>
      <c r="I96" s="897"/>
      <c r="J96" s="898">
        <f t="shared" si="83"/>
        <v>0</v>
      </c>
      <c r="K96" s="897"/>
      <c r="L96" s="898">
        <f t="shared" si="84"/>
        <v>0</v>
      </c>
      <c r="M96" s="897"/>
      <c r="N96" s="898">
        <f t="shared" si="85"/>
        <v>0</v>
      </c>
      <c r="O96" s="897"/>
      <c r="P96" s="898">
        <f t="shared" si="86"/>
        <v>0</v>
      </c>
      <c r="Q96" s="897"/>
      <c r="R96" s="898">
        <f t="shared" si="87"/>
        <v>0</v>
      </c>
      <c r="S96" s="897"/>
      <c r="T96" s="898">
        <f t="shared" si="88"/>
        <v>0</v>
      </c>
      <c r="U96" s="897"/>
      <c r="V96" s="898">
        <f t="shared" si="89"/>
        <v>0</v>
      </c>
      <c r="W96" s="897"/>
      <c r="X96" s="898">
        <f t="shared" si="90"/>
        <v>0</v>
      </c>
      <c r="Y96" s="897"/>
      <c r="Z96" s="898">
        <f t="shared" si="91"/>
        <v>0</v>
      </c>
      <c r="AA96" s="897"/>
      <c r="AB96" s="898">
        <f t="shared" si="92"/>
        <v>0</v>
      </c>
      <c r="AC96" s="897"/>
      <c r="AD96" s="898">
        <f t="shared" si="93"/>
        <v>0</v>
      </c>
      <c r="AE96" s="897"/>
      <c r="AF96" s="898">
        <f t="shared" si="94"/>
        <v>0</v>
      </c>
      <c r="AG96" s="897"/>
      <c r="AH96" s="898">
        <f t="shared" si="95"/>
        <v>0</v>
      </c>
      <c r="AI96" s="897"/>
      <c r="AJ96" s="898">
        <f t="shared" si="96"/>
        <v>0</v>
      </c>
      <c r="AK96" s="897"/>
      <c r="AL96" s="898">
        <f t="shared" si="97"/>
        <v>0</v>
      </c>
      <c r="AM96" s="897"/>
      <c r="AN96" s="898">
        <f t="shared" si="98"/>
        <v>0</v>
      </c>
      <c r="AO96" s="897"/>
      <c r="AP96" s="898">
        <f t="shared" si="99"/>
        <v>0</v>
      </c>
      <c r="AQ96" s="897"/>
      <c r="AR96" s="898">
        <f t="shared" si="100"/>
        <v>0</v>
      </c>
      <c r="AS96" s="897"/>
      <c r="AT96" s="898">
        <f t="shared" si="101"/>
        <v>0</v>
      </c>
      <c r="AU96" s="897"/>
      <c r="AV96" s="898">
        <f t="shared" si="102"/>
        <v>0</v>
      </c>
      <c r="AW96" s="897"/>
      <c r="AX96" s="898">
        <f t="shared" si="103"/>
        <v>0</v>
      </c>
      <c r="AY96" s="897"/>
      <c r="AZ96" s="898">
        <f t="shared" si="104"/>
        <v>0</v>
      </c>
      <c r="BA96" s="897"/>
      <c r="BB96" s="898">
        <f t="shared" si="105"/>
        <v>0</v>
      </c>
      <c r="BC96" s="897"/>
      <c r="BD96" s="898">
        <f t="shared" si="106"/>
        <v>0</v>
      </c>
      <c r="BE96" s="897"/>
      <c r="BF96" s="898">
        <f t="shared" si="107"/>
        <v>0</v>
      </c>
      <c r="BG96" s="897"/>
      <c r="BH96" s="898">
        <f t="shared" si="108"/>
        <v>0</v>
      </c>
      <c r="BI96" s="897"/>
      <c r="BJ96" s="898">
        <f t="shared" si="109"/>
        <v>0</v>
      </c>
      <c r="BK96" s="897"/>
      <c r="BL96" s="898">
        <f t="shared" si="110"/>
        <v>0</v>
      </c>
      <c r="BM96" s="897"/>
      <c r="BN96" s="898">
        <f t="shared" si="111"/>
        <v>0</v>
      </c>
      <c r="BO96" s="897"/>
      <c r="BP96" s="898">
        <f t="shared" si="112"/>
        <v>0</v>
      </c>
      <c r="BQ96" s="897"/>
      <c r="BR96" s="898">
        <f t="shared" si="113"/>
        <v>0</v>
      </c>
      <c r="BS96" s="897"/>
      <c r="BT96" s="898">
        <f t="shared" si="114"/>
        <v>0</v>
      </c>
      <c r="BU96" s="897"/>
      <c r="BV96" s="898">
        <f t="shared" si="115"/>
        <v>0</v>
      </c>
      <c r="BW96" s="897"/>
      <c r="BX96" s="898">
        <f t="shared" si="116"/>
        <v>0</v>
      </c>
      <c r="BY96" s="897"/>
      <c r="BZ96" s="898">
        <f t="shared" si="117"/>
        <v>0</v>
      </c>
      <c r="CA96" s="897"/>
      <c r="CB96" s="898">
        <f t="shared" si="118"/>
        <v>0</v>
      </c>
      <c r="CC96" s="897"/>
      <c r="CD96" s="898">
        <f t="shared" si="119"/>
        <v>0</v>
      </c>
      <c r="CE96" s="897"/>
      <c r="CF96" s="898">
        <f t="shared" si="120"/>
        <v>0</v>
      </c>
      <c r="CG96" s="897"/>
      <c r="CH96" s="898">
        <f t="shared" si="121"/>
        <v>0</v>
      </c>
      <c r="CI96" s="897"/>
      <c r="CJ96" s="898">
        <f t="shared" si="122"/>
        <v>0</v>
      </c>
      <c r="CK96" s="897"/>
      <c r="CL96" s="898">
        <f t="shared" si="123"/>
        <v>0</v>
      </c>
      <c r="CM96" s="897"/>
      <c r="CN96" s="898">
        <f t="shared" si="124"/>
        <v>0</v>
      </c>
      <c r="CO96" s="897"/>
      <c r="CP96" s="898">
        <f t="shared" si="125"/>
        <v>0</v>
      </c>
      <c r="CQ96" s="897"/>
      <c r="CR96" s="898">
        <f t="shared" si="126"/>
        <v>0</v>
      </c>
      <c r="CS96" s="897"/>
      <c r="CT96" s="898">
        <f t="shared" si="127"/>
        <v>0</v>
      </c>
      <c r="CU96" s="897"/>
      <c r="CV96" s="898">
        <f t="shared" si="128"/>
        <v>0</v>
      </c>
      <c r="CW96" s="897"/>
      <c r="CX96" s="898">
        <f t="shared" si="129"/>
        <v>0</v>
      </c>
      <c r="CY96" s="897"/>
      <c r="CZ96" s="898">
        <f t="shared" si="130"/>
        <v>0</v>
      </c>
      <c r="DA96" s="897"/>
      <c r="DB96" s="898">
        <f t="shared" si="131"/>
        <v>0</v>
      </c>
      <c r="DC96" s="897"/>
      <c r="DD96" s="898">
        <f t="shared" si="132"/>
        <v>0</v>
      </c>
      <c r="DE96" s="897"/>
      <c r="DF96" s="898">
        <f t="shared" si="133"/>
        <v>0</v>
      </c>
      <c r="DG96" s="897"/>
      <c r="DH96" s="898">
        <f t="shared" si="134"/>
        <v>0</v>
      </c>
      <c r="DI96" s="897"/>
      <c r="DJ96" s="898">
        <f t="shared" si="135"/>
        <v>0</v>
      </c>
      <c r="DK96" s="897"/>
      <c r="DL96" s="898">
        <f t="shared" si="136"/>
        <v>0</v>
      </c>
      <c r="DM96" s="897"/>
      <c r="DN96" s="898">
        <f t="shared" si="137"/>
        <v>0</v>
      </c>
      <c r="DO96" s="897"/>
      <c r="DP96" s="898">
        <f t="shared" si="138"/>
        <v>0</v>
      </c>
      <c r="DQ96" s="897"/>
      <c r="DR96" s="898">
        <f t="shared" si="139"/>
        <v>0</v>
      </c>
      <c r="DS96" s="897"/>
      <c r="DT96" s="898">
        <f t="shared" si="140"/>
        <v>0</v>
      </c>
      <c r="DU96" s="897"/>
      <c r="DV96" s="898">
        <f t="shared" si="141"/>
        <v>0</v>
      </c>
      <c r="DW96" s="897"/>
      <c r="DX96" s="898">
        <f t="shared" si="142"/>
        <v>0</v>
      </c>
      <c r="DY96" s="897"/>
      <c r="DZ96" s="898">
        <f t="shared" si="143"/>
        <v>0</v>
      </c>
      <c r="EA96" s="897"/>
      <c r="EB96" s="898">
        <f t="shared" si="144"/>
        <v>0</v>
      </c>
      <c r="EC96" s="897"/>
      <c r="ED96" s="898">
        <f t="shared" si="145"/>
        <v>0</v>
      </c>
      <c r="EE96" s="897"/>
      <c r="EF96" s="898">
        <f t="shared" si="146"/>
        <v>0</v>
      </c>
      <c r="EG96" s="897"/>
      <c r="EH96" s="898">
        <f t="shared" si="147"/>
        <v>0</v>
      </c>
      <c r="EI96" s="897"/>
      <c r="EJ96" s="898">
        <f t="shared" si="148"/>
        <v>0</v>
      </c>
      <c r="EK96" s="897"/>
      <c r="EL96" s="898">
        <f t="shared" si="149"/>
        <v>0</v>
      </c>
      <c r="EM96" s="897"/>
      <c r="EN96" s="898">
        <f t="shared" si="150"/>
        <v>0</v>
      </c>
      <c r="EO96" s="897"/>
      <c r="EP96" s="898">
        <f t="shared" si="151"/>
        <v>0</v>
      </c>
      <c r="EQ96" s="897"/>
      <c r="ER96" s="898">
        <f t="shared" si="152"/>
        <v>0</v>
      </c>
      <c r="ES96" s="897"/>
      <c r="ET96" s="898">
        <f t="shared" si="153"/>
        <v>0</v>
      </c>
      <c r="EU96" s="897"/>
      <c r="EV96" s="898">
        <f t="shared" si="154"/>
        <v>0</v>
      </c>
      <c r="EW96" s="897"/>
      <c r="EX96" s="898">
        <f t="shared" si="155"/>
        <v>0</v>
      </c>
      <c r="EY96" s="897"/>
      <c r="EZ96" s="898">
        <f t="shared" si="156"/>
        <v>0</v>
      </c>
      <c r="FA96" s="897"/>
      <c r="FB96" s="898">
        <f t="shared" si="157"/>
        <v>0</v>
      </c>
      <c r="FC96" s="897"/>
      <c r="FD96" s="898">
        <f t="shared" si="158"/>
        <v>0</v>
      </c>
      <c r="FE96" s="897"/>
      <c r="FF96" s="898">
        <f t="shared" si="159"/>
        <v>0</v>
      </c>
      <c r="FG96" s="897"/>
      <c r="FH96" s="898">
        <f t="shared" si="160"/>
        <v>0</v>
      </c>
    </row>
    <row r="97" spans="3:164" ht="16.149999999999999" customHeight="1" thickBot="1" x14ac:dyDescent="0.35">
      <c r="C97" s="700">
        <v>91</v>
      </c>
      <c r="D97" s="299" t="str">
        <f>+'LP-Servicios'!P243</f>
        <v>-</v>
      </c>
      <c r="E97" s="897"/>
      <c r="F97" s="898">
        <f t="shared" si="161"/>
        <v>0</v>
      </c>
      <c r="G97" s="897"/>
      <c r="H97" s="898">
        <f t="shared" si="162"/>
        <v>0</v>
      </c>
      <c r="I97" s="897"/>
      <c r="J97" s="898">
        <f t="shared" si="83"/>
        <v>0</v>
      </c>
      <c r="K97" s="897"/>
      <c r="L97" s="898">
        <f t="shared" si="84"/>
        <v>0</v>
      </c>
      <c r="M97" s="897"/>
      <c r="N97" s="898">
        <f t="shared" si="85"/>
        <v>0</v>
      </c>
      <c r="O97" s="897"/>
      <c r="P97" s="898">
        <f t="shared" si="86"/>
        <v>0</v>
      </c>
      <c r="Q97" s="897"/>
      <c r="R97" s="898">
        <f t="shared" si="87"/>
        <v>0</v>
      </c>
      <c r="S97" s="897"/>
      <c r="T97" s="898">
        <f t="shared" si="88"/>
        <v>0</v>
      </c>
      <c r="U97" s="897"/>
      <c r="V97" s="898">
        <f t="shared" si="89"/>
        <v>0</v>
      </c>
      <c r="W97" s="897"/>
      <c r="X97" s="898">
        <f t="shared" si="90"/>
        <v>0</v>
      </c>
      <c r="Y97" s="897"/>
      <c r="Z97" s="898">
        <f t="shared" si="91"/>
        <v>0</v>
      </c>
      <c r="AA97" s="897"/>
      <c r="AB97" s="898">
        <f t="shared" si="92"/>
        <v>0</v>
      </c>
      <c r="AC97" s="897"/>
      <c r="AD97" s="898">
        <f t="shared" si="93"/>
        <v>0</v>
      </c>
      <c r="AE97" s="897"/>
      <c r="AF97" s="898">
        <f t="shared" si="94"/>
        <v>0</v>
      </c>
      <c r="AG97" s="897"/>
      <c r="AH97" s="898">
        <f t="shared" si="95"/>
        <v>0</v>
      </c>
      <c r="AI97" s="897"/>
      <c r="AJ97" s="898">
        <f t="shared" si="96"/>
        <v>0</v>
      </c>
      <c r="AK97" s="897"/>
      <c r="AL97" s="898">
        <f t="shared" si="97"/>
        <v>0</v>
      </c>
      <c r="AM97" s="897"/>
      <c r="AN97" s="898">
        <f t="shared" si="98"/>
        <v>0</v>
      </c>
      <c r="AO97" s="897"/>
      <c r="AP97" s="898">
        <f t="shared" si="99"/>
        <v>0</v>
      </c>
      <c r="AQ97" s="897"/>
      <c r="AR97" s="898">
        <f t="shared" si="100"/>
        <v>0</v>
      </c>
      <c r="AS97" s="897"/>
      <c r="AT97" s="898">
        <f t="shared" si="101"/>
        <v>0</v>
      </c>
      <c r="AU97" s="897"/>
      <c r="AV97" s="898">
        <f t="shared" si="102"/>
        <v>0</v>
      </c>
      <c r="AW97" s="897"/>
      <c r="AX97" s="898">
        <f t="shared" si="103"/>
        <v>0</v>
      </c>
      <c r="AY97" s="897"/>
      <c r="AZ97" s="898">
        <f t="shared" si="104"/>
        <v>0</v>
      </c>
      <c r="BA97" s="897"/>
      <c r="BB97" s="898">
        <f t="shared" si="105"/>
        <v>0</v>
      </c>
      <c r="BC97" s="897"/>
      <c r="BD97" s="898">
        <f t="shared" si="106"/>
        <v>0</v>
      </c>
      <c r="BE97" s="897"/>
      <c r="BF97" s="898">
        <f t="shared" si="107"/>
        <v>0</v>
      </c>
      <c r="BG97" s="897"/>
      <c r="BH97" s="898">
        <f t="shared" si="108"/>
        <v>0</v>
      </c>
      <c r="BI97" s="897"/>
      <c r="BJ97" s="898">
        <f t="shared" si="109"/>
        <v>0</v>
      </c>
      <c r="BK97" s="897"/>
      <c r="BL97" s="898">
        <f t="shared" si="110"/>
        <v>0</v>
      </c>
      <c r="BM97" s="897"/>
      <c r="BN97" s="898">
        <f t="shared" si="111"/>
        <v>0</v>
      </c>
      <c r="BO97" s="897"/>
      <c r="BP97" s="898">
        <f t="shared" si="112"/>
        <v>0</v>
      </c>
      <c r="BQ97" s="897"/>
      <c r="BR97" s="898">
        <f t="shared" si="113"/>
        <v>0</v>
      </c>
      <c r="BS97" s="897"/>
      <c r="BT97" s="898">
        <f t="shared" si="114"/>
        <v>0</v>
      </c>
      <c r="BU97" s="897"/>
      <c r="BV97" s="898">
        <f t="shared" si="115"/>
        <v>0</v>
      </c>
      <c r="BW97" s="897"/>
      <c r="BX97" s="898">
        <f t="shared" si="116"/>
        <v>0</v>
      </c>
      <c r="BY97" s="897"/>
      <c r="BZ97" s="898">
        <f t="shared" si="117"/>
        <v>0</v>
      </c>
      <c r="CA97" s="897"/>
      <c r="CB97" s="898">
        <f t="shared" si="118"/>
        <v>0</v>
      </c>
      <c r="CC97" s="897"/>
      <c r="CD97" s="898">
        <f t="shared" si="119"/>
        <v>0</v>
      </c>
      <c r="CE97" s="897"/>
      <c r="CF97" s="898">
        <f t="shared" si="120"/>
        <v>0</v>
      </c>
      <c r="CG97" s="897"/>
      <c r="CH97" s="898">
        <f t="shared" si="121"/>
        <v>0</v>
      </c>
      <c r="CI97" s="897"/>
      <c r="CJ97" s="898">
        <f t="shared" si="122"/>
        <v>0</v>
      </c>
      <c r="CK97" s="897"/>
      <c r="CL97" s="898">
        <f t="shared" si="123"/>
        <v>0</v>
      </c>
      <c r="CM97" s="897"/>
      <c r="CN97" s="898">
        <f t="shared" si="124"/>
        <v>0</v>
      </c>
      <c r="CO97" s="897"/>
      <c r="CP97" s="898">
        <f t="shared" si="125"/>
        <v>0</v>
      </c>
      <c r="CQ97" s="897"/>
      <c r="CR97" s="898">
        <f t="shared" si="126"/>
        <v>0</v>
      </c>
      <c r="CS97" s="897"/>
      <c r="CT97" s="898">
        <f t="shared" si="127"/>
        <v>0</v>
      </c>
      <c r="CU97" s="897"/>
      <c r="CV97" s="898">
        <f t="shared" si="128"/>
        <v>0</v>
      </c>
      <c r="CW97" s="897"/>
      <c r="CX97" s="898">
        <f t="shared" si="129"/>
        <v>0</v>
      </c>
      <c r="CY97" s="897"/>
      <c r="CZ97" s="898">
        <f t="shared" si="130"/>
        <v>0</v>
      </c>
      <c r="DA97" s="897"/>
      <c r="DB97" s="898">
        <f t="shared" si="131"/>
        <v>0</v>
      </c>
      <c r="DC97" s="897"/>
      <c r="DD97" s="898">
        <f t="shared" si="132"/>
        <v>0</v>
      </c>
      <c r="DE97" s="897"/>
      <c r="DF97" s="898">
        <f t="shared" si="133"/>
        <v>0</v>
      </c>
      <c r="DG97" s="897"/>
      <c r="DH97" s="898">
        <f t="shared" si="134"/>
        <v>0</v>
      </c>
      <c r="DI97" s="897"/>
      <c r="DJ97" s="898">
        <f t="shared" si="135"/>
        <v>0</v>
      </c>
      <c r="DK97" s="897"/>
      <c r="DL97" s="898">
        <f t="shared" si="136"/>
        <v>0</v>
      </c>
      <c r="DM97" s="897"/>
      <c r="DN97" s="898">
        <f t="shared" si="137"/>
        <v>0</v>
      </c>
      <c r="DO97" s="897"/>
      <c r="DP97" s="898">
        <f t="shared" si="138"/>
        <v>0</v>
      </c>
      <c r="DQ97" s="897"/>
      <c r="DR97" s="898">
        <f t="shared" si="139"/>
        <v>0</v>
      </c>
      <c r="DS97" s="897"/>
      <c r="DT97" s="898">
        <f t="shared" si="140"/>
        <v>0</v>
      </c>
      <c r="DU97" s="897"/>
      <c r="DV97" s="898">
        <f t="shared" si="141"/>
        <v>0</v>
      </c>
      <c r="DW97" s="897"/>
      <c r="DX97" s="898">
        <f t="shared" si="142"/>
        <v>0</v>
      </c>
      <c r="DY97" s="897"/>
      <c r="DZ97" s="898">
        <f t="shared" si="143"/>
        <v>0</v>
      </c>
      <c r="EA97" s="897"/>
      <c r="EB97" s="898">
        <f t="shared" si="144"/>
        <v>0</v>
      </c>
      <c r="EC97" s="897"/>
      <c r="ED97" s="898">
        <f t="shared" si="145"/>
        <v>0</v>
      </c>
      <c r="EE97" s="897"/>
      <c r="EF97" s="898">
        <f t="shared" si="146"/>
        <v>0</v>
      </c>
      <c r="EG97" s="897"/>
      <c r="EH97" s="898">
        <f t="shared" si="147"/>
        <v>0</v>
      </c>
      <c r="EI97" s="897"/>
      <c r="EJ97" s="898">
        <f t="shared" si="148"/>
        <v>0</v>
      </c>
      <c r="EK97" s="897"/>
      <c r="EL97" s="898">
        <f t="shared" si="149"/>
        <v>0</v>
      </c>
      <c r="EM97" s="897"/>
      <c r="EN97" s="898">
        <f t="shared" si="150"/>
        <v>0</v>
      </c>
      <c r="EO97" s="897"/>
      <c r="EP97" s="898">
        <f t="shared" si="151"/>
        <v>0</v>
      </c>
      <c r="EQ97" s="897"/>
      <c r="ER97" s="898">
        <f t="shared" si="152"/>
        <v>0</v>
      </c>
      <c r="ES97" s="897"/>
      <c r="ET97" s="898">
        <f t="shared" si="153"/>
        <v>0</v>
      </c>
      <c r="EU97" s="897"/>
      <c r="EV97" s="898">
        <f t="shared" si="154"/>
        <v>0</v>
      </c>
      <c r="EW97" s="897"/>
      <c r="EX97" s="898">
        <f t="shared" si="155"/>
        <v>0</v>
      </c>
      <c r="EY97" s="897"/>
      <c r="EZ97" s="898">
        <f t="shared" si="156"/>
        <v>0</v>
      </c>
      <c r="FA97" s="897"/>
      <c r="FB97" s="898">
        <f t="shared" si="157"/>
        <v>0</v>
      </c>
      <c r="FC97" s="897"/>
      <c r="FD97" s="898">
        <f t="shared" si="158"/>
        <v>0</v>
      </c>
      <c r="FE97" s="897"/>
      <c r="FF97" s="898">
        <f t="shared" si="159"/>
        <v>0</v>
      </c>
      <c r="FG97" s="897"/>
      <c r="FH97" s="898">
        <f t="shared" si="160"/>
        <v>0</v>
      </c>
    </row>
    <row r="98" spans="3:164" ht="16.149999999999999" customHeight="1" thickBot="1" x14ac:dyDescent="0.35">
      <c r="C98" s="700">
        <v>92</v>
      </c>
      <c r="D98" s="300" t="str">
        <f>+'LP-Servicios'!P244</f>
        <v>-</v>
      </c>
      <c r="E98" s="897"/>
      <c r="F98" s="898">
        <f t="shared" si="161"/>
        <v>0</v>
      </c>
      <c r="G98" s="897"/>
      <c r="H98" s="898">
        <f t="shared" si="162"/>
        <v>0</v>
      </c>
      <c r="I98" s="897"/>
      <c r="J98" s="898">
        <f t="shared" si="83"/>
        <v>0</v>
      </c>
      <c r="K98" s="897"/>
      <c r="L98" s="898">
        <f t="shared" si="84"/>
        <v>0</v>
      </c>
      <c r="M98" s="897"/>
      <c r="N98" s="898">
        <f t="shared" si="85"/>
        <v>0</v>
      </c>
      <c r="O98" s="897"/>
      <c r="P98" s="898">
        <f t="shared" si="86"/>
        <v>0</v>
      </c>
      <c r="Q98" s="897"/>
      <c r="R98" s="898">
        <f t="shared" si="87"/>
        <v>0</v>
      </c>
      <c r="S98" s="897"/>
      <c r="T98" s="898">
        <f t="shared" si="88"/>
        <v>0</v>
      </c>
      <c r="U98" s="897"/>
      <c r="V98" s="898">
        <f t="shared" si="89"/>
        <v>0</v>
      </c>
      <c r="W98" s="897"/>
      <c r="X98" s="898">
        <f t="shared" si="90"/>
        <v>0</v>
      </c>
      <c r="Y98" s="897"/>
      <c r="Z98" s="898">
        <f t="shared" si="91"/>
        <v>0</v>
      </c>
      <c r="AA98" s="897"/>
      <c r="AB98" s="898">
        <f t="shared" si="92"/>
        <v>0</v>
      </c>
      <c r="AC98" s="897"/>
      <c r="AD98" s="898">
        <f t="shared" si="93"/>
        <v>0</v>
      </c>
      <c r="AE98" s="897"/>
      <c r="AF98" s="898">
        <f t="shared" si="94"/>
        <v>0</v>
      </c>
      <c r="AG98" s="897"/>
      <c r="AH98" s="898">
        <f t="shared" si="95"/>
        <v>0</v>
      </c>
      <c r="AI98" s="897"/>
      <c r="AJ98" s="898">
        <f t="shared" si="96"/>
        <v>0</v>
      </c>
      <c r="AK98" s="897"/>
      <c r="AL98" s="898">
        <f t="shared" si="97"/>
        <v>0</v>
      </c>
      <c r="AM98" s="897"/>
      <c r="AN98" s="898">
        <f t="shared" si="98"/>
        <v>0</v>
      </c>
      <c r="AO98" s="897"/>
      <c r="AP98" s="898">
        <f t="shared" si="99"/>
        <v>0</v>
      </c>
      <c r="AQ98" s="897"/>
      <c r="AR98" s="898">
        <f t="shared" si="100"/>
        <v>0</v>
      </c>
      <c r="AS98" s="897"/>
      <c r="AT98" s="898">
        <f t="shared" si="101"/>
        <v>0</v>
      </c>
      <c r="AU98" s="897"/>
      <c r="AV98" s="898">
        <f t="shared" si="102"/>
        <v>0</v>
      </c>
      <c r="AW98" s="897"/>
      <c r="AX98" s="898">
        <f t="shared" si="103"/>
        <v>0</v>
      </c>
      <c r="AY98" s="897"/>
      <c r="AZ98" s="898">
        <f t="shared" si="104"/>
        <v>0</v>
      </c>
      <c r="BA98" s="897"/>
      <c r="BB98" s="898">
        <f t="shared" si="105"/>
        <v>0</v>
      </c>
      <c r="BC98" s="897"/>
      <c r="BD98" s="898">
        <f t="shared" si="106"/>
        <v>0</v>
      </c>
      <c r="BE98" s="897"/>
      <c r="BF98" s="898">
        <f t="shared" si="107"/>
        <v>0</v>
      </c>
      <c r="BG98" s="897"/>
      <c r="BH98" s="898">
        <f t="shared" si="108"/>
        <v>0</v>
      </c>
      <c r="BI98" s="897"/>
      <c r="BJ98" s="898">
        <f t="shared" si="109"/>
        <v>0</v>
      </c>
      <c r="BK98" s="897"/>
      <c r="BL98" s="898">
        <f t="shared" si="110"/>
        <v>0</v>
      </c>
      <c r="BM98" s="897"/>
      <c r="BN98" s="898">
        <f t="shared" si="111"/>
        <v>0</v>
      </c>
      <c r="BO98" s="897"/>
      <c r="BP98" s="898">
        <f t="shared" si="112"/>
        <v>0</v>
      </c>
      <c r="BQ98" s="897"/>
      <c r="BR98" s="898">
        <f t="shared" si="113"/>
        <v>0</v>
      </c>
      <c r="BS98" s="897"/>
      <c r="BT98" s="898">
        <f t="shared" si="114"/>
        <v>0</v>
      </c>
      <c r="BU98" s="897"/>
      <c r="BV98" s="898">
        <f t="shared" si="115"/>
        <v>0</v>
      </c>
      <c r="BW98" s="897"/>
      <c r="BX98" s="898">
        <f t="shared" si="116"/>
        <v>0</v>
      </c>
      <c r="BY98" s="897"/>
      <c r="BZ98" s="898">
        <f t="shared" si="117"/>
        <v>0</v>
      </c>
      <c r="CA98" s="897"/>
      <c r="CB98" s="898">
        <f t="shared" si="118"/>
        <v>0</v>
      </c>
      <c r="CC98" s="897"/>
      <c r="CD98" s="898">
        <f t="shared" si="119"/>
        <v>0</v>
      </c>
      <c r="CE98" s="897"/>
      <c r="CF98" s="898">
        <f t="shared" si="120"/>
        <v>0</v>
      </c>
      <c r="CG98" s="897"/>
      <c r="CH98" s="898">
        <f t="shared" si="121"/>
        <v>0</v>
      </c>
      <c r="CI98" s="897"/>
      <c r="CJ98" s="898">
        <f t="shared" si="122"/>
        <v>0</v>
      </c>
      <c r="CK98" s="897"/>
      <c r="CL98" s="898">
        <f t="shared" si="123"/>
        <v>0</v>
      </c>
      <c r="CM98" s="897"/>
      <c r="CN98" s="898">
        <f t="shared" si="124"/>
        <v>0</v>
      </c>
      <c r="CO98" s="897"/>
      <c r="CP98" s="898">
        <f t="shared" si="125"/>
        <v>0</v>
      </c>
      <c r="CQ98" s="897"/>
      <c r="CR98" s="898">
        <f t="shared" si="126"/>
        <v>0</v>
      </c>
      <c r="CS98" s="897"/>
      <c r="CT98" s="898">
        <f t="shared" si="127"/>
        <v>0</v>
      </c>
      <c r="CU98" s="897"/>
      <c r="CV98" s="898">
        <f t="shared" si="128"/>
        <v>0</v>
      </c>
      <c r="CW98" s="897"/>
      <c r="CX98" s="898">
        <f t="shared" si="129"/>
        <v>0</v>
      </c>
      <c r="CY98" s="897"/>
      <c r="CZ98" s="898">
        <f t="shared" si="130"/>
        <v>0</v>
      </c>
      <c r="DA98" s="897"/>
      <c r="DB98" s="898">
        <f t="shared" si="131"/>
        <v>0</v>
      </c>
      <c r="DC98" s="897"/>
      <c r="DD98" s="898">
        <f t="shared" si="132"/>
        <v>0</v>
      </c>
      <c r="DE98" s="897"/>
      <c r="DF98" s="898">
        <f t="shared" si="133"/>
        <v>0</v>
      </c>
      <c r="DG98" s="897"/>
      <c r="DH98" s="898">
        <f t="shared" si="134"/>
        <v>0</v>
      </c>
      <c r="DI98" s="897"/>
      <c r="DJ98" s="898">
        <f t="shared" si="135"/>
        <v>0</v>
      </c>
      <c r="DK98" s="897"/>
      <c r="DL98" s="898">
        <f t="shared" si="136"/>
        <v>0</v>
      </c>
      <c r="DM98" s="897"/>
      <c r="DN98" s="898">
        <f t="shared" si="137"/>
        <v>0</v>
      </c>
      <c r="DO98" s="897"/>
      <c r="DP98" s="898">
        <f t="shared" si="138"/>
        <v>0</v>
      </c>
      <c r="DQ98" s="897"/>
      <c r="DR98" s="898">
        <f t="shared" si="139"/>
        <v>0</v>
      </c>
      <c r="DS98" s="897"/>
      <c r="DT98" s="898">
        <f t="shared" si="140"/>
        <v>0</v>
      </c>
      <c r="DU98" s="897"/>
      <c r="DV98" s="898">
        <f t="shared" si="141"/>
        <v>0</v>
      </c>
      <c r="DW98" s="897"/>
      <c r="DX98" s="898">
        <f t="shared" si="142"/>
        <v>0</v>
      </c>
      <c r="DY98" s="897"/>
      <c r="DZ98" s="898">
        <f t="shared" si="143"/>
        <v>0</v>
      </c>
      <c r="EA98" s="897"/>
      <c r="EB98" s="898">
        <f t="shared" si="144"/>
        <v>0</v>
      </c>
      <c r="EC98" s="897"/>
      <c r="ED98" s="898">
        <f t="shared" si="145"/>
        <v>0</v>
      </c>
      <c r="EE98" s="897"/>
      <c r="EF98" s="898">
        <f t="shared" si="146"/>
        <v>0</v>
      </c>
      <c r="EG98" s="897"/>
      <c r="EH98" s="898">
        <f t="shared" si="147"/>
        <v>0</v>
      </c>
      <c r="EI98" s="897"/>
      <c r="EJ98" s="898">
        <f t="shared" si="148"/>
        <v>0</v>
      </c>
      <c r="EK98" s="897"/>
      <c r="EL98" s="898">
        <f t="shared" si="149"/>
        <v>0</v>
      </c>
      <c r="EM98" s="897"/>
      <c r="EN98" s="898">
        <f t="shared" si="150"/>
        <v>0</v>
      </c>
      <c r="EO98" s="897"/>
      <c r="EP98" s="898">
        <f t="shared" si="151"/>
        <v>0</v>
      </c>
      <c r="EQ98" s="897"/>
      <c r="ER98" s="898">
        <f t="shared" si="152"/>
        <v>0</v>
      </c>
      <c r="ES98" s="897"/>
      <c r="ET98" s="898">
        <f t="shared" si="153"/>
        <v>0</v>
      </c>
      <c r="EU98" s="897"/>
      <c r="EV98" s="898">
        <f t="shared" si="154"/>
        <v>0</v>
      </c>
      <c r="EW98" s="897"/>
      <c r="EX98" s="898">
        <f t="shared" si="155"/>
        <v>0</v>
      </c>
      <c r="EY98" s="897"/>
      <c r="EZ98" s="898">
        <f t="shared" si="156"/>
        <v>0</v>
      </c>
      <c r="FA98" s="897"/>
      <c r="FB98" s="898">
        <f t="shared" si="157"/>
        <v>0</v>
      </c>
      <c r="FC98" s="897"/>
      <c r="FD98" s="898">
        <f t="shared" si="158"/>
        <v>0</v>
      </c>
      <c r="FE98" s="897"/>
      <c r="FF98" s="898">
        <f t="shared" si="159"/>
        <v>0</v>
      </c>
      <c r="FG98" s="897"/>
      <c r="FH98" s="898">
        <f t="shared" si="160"/>
        <v>0</v>
      </c>
    </row>
    <row r="99" spans="3:164" ht="16.149999999999999" customHeight="1" thickBot="1" x14ac:dyDescent="0.35">
      <c r="C99" s="700">
        <v>93</v>
      </c>
      <c r="D99" s="299" t="str">
        <f>+'LP-Servicios'!P245</f>
        <v>-</v>
      </c>
      <c r="E99" s="897"/>
      <c r="F99" s="898">
        <f t="shared" si="161"/>
        <v>0</v>
      </c>
      <c r="G99" s="897"/>
      <c r="H99" s="898">
        <f t="shared" si="162"/>
        <v>0</v>
      </c>
      <c r="I99" s="897"/>
      <c r="J99" s="898">
        <f t="shared" si="83"/>
        <v>0</v>
      </c>
      <c r="K99" s="897"/>
      <c r="L99" s="898">
        <f t="shared" si="84"/>
        <v>0</v>
      </c>
      <c r="M99" s="897"/>
      <c r="N99" s="898">
        <f t="shared" si="85"/>
        <v>0</v>
      </c>
      <c r="O99" s="897"/>
      <c r="P99" s="898">
        <f t="shared" si="86"/>
        <v>0</v>
      </c>
      <c r="Q99" s="897"/>
      <c r="R99" s="898">
        <f t="shared" si="87"/>
        <v>0</v>
      </c>
      <c r="S99" s="897"/>
      <c r="T99" s="898">
        <f t="shared" si="88"/>
        <v>0</v>
      </c>
      <c r="U99" s="897"/>
      <c r="V99" s="898">
        <f t="shared" si="89"/>
        <v>0</v>
      </c>
      <c r="W99" s="897"/>
      <c r="X99" s="898">
        <f t="shared" si="90"/>
        <v>0</v>
      </c>
      <c r="Y99" s="897"/>
      <c r="Z99" s="898">
        <f t="shared" si="91"/>
        <v>0</v>
      </c>
      <c r="AA99" s="897"/>
      <c r="AB99" s="898">
        <f t="shared" si="92"/>
        <v>0</v>
      </c>
      <c r="AC99" s="897"/>
      <c r="AD99" s="898">
        <f t="shared" si="93"/>
        <v>0</v>
      </c>
      <c r="AE99" s="897"/>
      <c r="AF99" s="898">
        <f t="shared" si="94"/>
        <v>0</v>
      </c>
      <c r="AG99" s="897"/>
      <c r="AH99" s="898">
        <f t="shared" si="95"/>
        <v>0</v>
      </c>
      <c r="AI99" s="897"/>
      <c r="AJ99" s="898">
        <f t="shared" si="96"/>
        <v>0</v>
      </c>
      <c r="AK99" s="897"/>
      <c r="AL99" s="898">
        <f t="shared" si="97"/>
        <v>0</v>
      </c>
      <c r="AM99" s="897"/>
      <c r="AN99" s="898">
        <f t="shared" si="98"/>
        <v>0</v>
      </c>
      <c r="AO99" s="897"/>
      <c r="AP99" s="898">
        <f t="shared" si="99"/>
        <v>0</v>
      </c>
      <c r="AQ99" s="897"/>
      <c r="AR99" s="898">
        <f t="shared" si="100"/>
        <v>0</v>
      </c>
      <c r="AS99" s="897"/>
      <c r="AT99" s="898">
        <f t="shared" si="101"/>
        <v>0</v>
      </c>
      <c r="AU99" s="897"/>
      <c r="AV99" s="898">
        <f t="shared" si="102"/>
        <v>0</v>
      </c>
      <c r="AW99" s="897"/>
      <c r="AX99" s="898">
        <f t="shared" si="103"/>
        <v>0</v>
      </c>
      <c r="AY99" s="897"/>
      <c r="AZ99" s="898">
        <f t="shared" si="104"/>
        <v>0</v>
      </c>
      <c r="BA99" s="897"/>
      <c r="BB99" s="898">
        <f t="shared" si="105"/>
        <v>0</v>
      </c>
      <c r="BC99" s="897"/>
      <c r="BD99" s="898">
        <f t="shared" si="106"/>
        <v>0</v>
      </c>
      <c r="BE99" s="897"/>
      <c r="BF99" s="898">
        <f t="shared" si="107"/>
        <v>0</v>
      </c>
      <c r="BG99" s="897"/>
      <c r="BH99" s="898">
        <f t="shared" si="108"/>
        <v>0</v>
      </c>
      <c r="BI99" s="897"/>
      <c r="BJ99" s="898">
        <f t="shared" si="109"/>
        <v>0</v>
      </c>
      <c r="BK99" s="897"/>
      <c r="BL99" s="898">
        <f t="shared" si="110"/>
        <v>0</v>
      </c>
      <c r="BM99" s="897"/>
      <c r="BN99" s="898">
        <f t="shared" si="111"/>
        <v>0</v>
      </c>
      <c r="BO99" s="897"/>
      <c r="BP99" s="898">
        <f t="shared" si="112"/>
        <v>0</v>
      </c>
      <c r="BQ99" s="897"/>
      <c r="BR99" s="898">
        <f t="shared" si="113"/>
        <v>0</v>
      </c>
      <c r="BS99" s="897"/>
      <c r="BT99" s="898">
        <f t="shared" si="114"/>
        <v>0</v>
      </c>
      <c r="BU99" s="897"/>
      <c r="BV99" s="898">
        <f t="shared" si="115"/>
        <v>0</v>
      </c>
      <c r="BW99" s="897"/>
      <c r="BX99" s="898">
        <f t="shared" si="116"/>
        <v>0</v>
      </c>
      <c r="BY99" s="897"/>
      <c r="BZ99" s="898">
        <f t="shared" si="117"/>
        <v>0</v>
      </c>
      <c r="CA99" s="897"/>
      <c r="CB99" s="898">
        <f t="shared" si="118"/>
        <v>0</v>
      </c>
      <c r="CC99" s="897"/>
      <c r="CD99" s="898">
        <f t="shared" si="119"/>
        <v>0</v>
      </c>
      <c r="CE99" s="897"/>
      <c r="CF99" s="898">
        <f t="shared" si="120"/>
        <v>0</v>
      </c>
      <c r="CG99" s="897"/>
      <c r="CH99" s="898">
        <f t="shared" si="121"/>
        <v>0</v>
      </c>
      <c r="CI99" s="897"/>
      <c r="CJ99" s="898">
        <f t="shared" si="122"/>
        <v>0</v>
      </c>
      <c r="CK99" s="897"/>
      <c r="CL99" s="898">
        <f t="shared" si="123"/>
        <v>0</v>
      </c>
      <c r="CM99" s="897"/>
      <c r="CN99" s="898">
        <f t="shared" si="124"/>
        <v>0</v>
      </c>
      <c r="CO99" s="897"/>
      <c r="CP99" s="898">
        <f t="shared" si="125"/>
        <v>0</v>
      </c>
      <c r="CQ99" s="897"/>
      <c r="CR99" s="898">
        <f t="shared" si="126"/>
        <v>0</v>
      </c>
      <c r="CS99" s="897"/>
      <c r="CT99" s="898">
        <f t="shared" si="127"/>
        <v>0</v>
      </c>
      <c r="CU99" s="897"/>
      <c r="CV99" s="898">
        <f t="shared" si="128"/>
        <v>0</v>
      </c>
      <c r="CW99" s="897"/>
      <c r="CX99" s="898">
        <f t="shared" si="129"/>
        <v>0</v>
      </c>
      <c r="CY99" s="897"/>
      <c r="CZ99" s="898">
        <f t="shared" si="130"/>
        <v>0</v>
      </c>
      <c r="DA99" s="897"/>
      <c r="DB99" s="898">
        <f t="shared" si="131"/>
        <v>0</v>
      </c>
      <c r="DC99" s="897"/>
      <c r="DD99" s="898">
        <f t="shared" si="132"/>
        <v>0</v>
      </c>
      <c r="DE99" s="897"/>
      <c r="DF99" s="898">
        <f t="shared" si="133"/>
        <v>0</v>
      </c>
      <c r="DG99" s="897"/>
      <c r="DH99" s="898">
        <f t="shared" si="134"/>
        <v>0</v>
      </c>
      <c r="DI99" s="897"/>
      <c r="DJ99" s="898">
        <f t="shared" si="135"/>
        <v>0</v>
      </c>
      <c r="DK99" s="897"/>
      <c r="DL99" s="898">
        <f t="shared" si="136"/>
        <v>0</v>
      </c>
      <c r="DM99" s="897"/>
      <c r="DN99" s="898">
        <f t="shared" si="137"/>
        <v>0</v>
      </c>
      <c r="DO99" s="897"/>
      <c r="DP99" s="898">
        <f t="shared" si="138"/>
        <v>0</v>
      </c>
      <c r="DQ99" s="897"/>
      <c r="DR99" s="898">
        <f t="shared" si="139"/>
        <v>0</v>
      </c>
      <c r="DS99" s="897"/>
      <c r="DT99" s="898">
        <f t="shared" si="140"/>
        <v>0</v>
      </c>
      <c r="DU99" s="897"/>
      <c r="DV99" s="898">
        <f t="shared" si="141"/>
        <v>0</v>
      </c>
      <c r="DW99" s="897"/>
      <c r="DX99" s="898">
        <f t="shared" si="142"/>
        <v>0</v>
      </c>
      <c r="DY99" s="897"/>
      <c r="DZ99" s="898">
        <f t="shared" si="143"/>
        <v>0</v>
      </c>
      <c r="EA99" s="897"/>
      <c r="EB99" s="898">
        <f t="shared" si="144"/>
        <v>0</v>
      </c>
      <c r="EC99" s="897"/>
      <c r="ED99" s="898">
        <f t="shared" si="145"/>
        <v>0</v>
      </c>
      <c r="EE99" s="897"/>
      <c r="EF99" s="898">
        <f t="shared" si="146"/>
        <v>0</v>
      </c>
      <c r="EG99" s="897"/>
      <c r="EH99" s="898">
        <f t="shared" si="147"/>
        <v>0</v>
      </c>
      <c r="EI99" s="897"/>
      <c r="EJ99" s="898">
        <f t="shared" si="148"/>
        <v>0</v>
      </c>
      <c r="EK99" s="897"/>
      <c r="EL99" s="898">
        <f t="shared" si="149"/>
        <v>0</v>
      </c>
      <c r="EM99" s="897"/>
      <c r="EN99" s="898">
        <f t="shared" si="150"/>
        <v>0</v>
      </c>
      <c r="EO99" s="897"/>
      <c r="EP99" s="898">
        <f t="shared" si="151"/>
        <v>0</v>
      </c>
      <c r="EQ99" s="897"/>
      <c r="ER99" s="898">
        <f t="shared" si="152"/>
        <v>0</v>
      </c>
      <c r="ES99" s="897"/>
      <c r="ET99" s="898">
        <f t="shared" si="153"/>
        <v>0</v>
      </c>
      <c r="EU99" s="897"/>
      <c r="EV99" s="898">
        <f t="shared" si="154"/>
        <v>0</v>
      </c>
      <c r="EW99" s="897"/>
      <c r="EX99" s="898">
        <f t="shared" si="155"/>
        <v>0</v>
      </c>
      <c r="EY99" s="897"/>
      <c r="EZ99" s="898">
        <f t="shared" si="156"/>
        <v>0</v>
      </c>
      <c r="FA99" s="897"/>
      <c r="FB99" s="898">
        <f t="shared" si="157"/>
        <v>0</v>
      </c>
      <c r="FC99" s="897"/>
      <c r="FD99" s="898">
        <f t="shared" si="158"/>
        <v>0</v>
      </c>
      <c r="FE99" s="897"/>
      <c r="FF99" s="898">
        <f t="shared" si="159"/>
        <v>0</v>
      </c>
      <c r="FG99" s="897"/>
      <c r="FH99" s="898">
        <f t="shared" si="160"/>
        <v>0</v>
      </c>
    </row>
    <row r="100" spans="3:164" ht="16.149999999999999" customHeight="1" thickBot="1" x14ac:dyDescent="0.35">
      <c r="C100" s="700">
        <v>94</v>
      </c>
      <c r="D100" s="300" t="str">
        <f>+'LP-Servicios'!P246</f>
        <v>-</v>
      </c>
      <c r="E100" s="897"/>
      <c r="F100" s="898">
        <f t="shared" si="161"/>
        <v>0</v>
      </c>
      <c r="G100" s="897"/>
      <c r="H100" s="898">
        <f t="shared" si="162"/>
        <v>0</v>
      </c>
      <c r="I100" s="897"/>
      <c r="J100" s="898">
        <f t="shared" si="83"/>
        <v>0</v>
      </c>
      <c r="K100" s="897"/>
      <c r="L100" s="898">
        <f t="shared" si="84"/>
        <v>0</v>
      </c>
      <c r="M100" s="897"/>
      <c r="N100" s="898">
        <f t="shared" si="85"/>
        <v>0</v>
      </c>
      <c r="O100" s="897"/>
      <c r="P100" s="898">
        <f t="shared" si="86"/>
        <v>0</v>
      </c>
      <c r="Q100" s="897"/>
      <c r="R100" s="898">
        <f t="shared" si="87"/>
        <v>0</v>
      </c>
      <c r="S100" s="897"/>
      <c r="T100" s="898">
        <f t="shared" si="88"/>
        <v>0</v>
      </c>
      <c r="U100" s="897"/>
      <c r="V100" s="898">
        <f t="shared" si="89"/>
        <v>0</v>
      </c>
      <c r="W100" s="897"/>
      <c r="X100" s="898">
        <f t="shared" si="90"/>
        <v>0</v>
      </c>
      <c r="Y100" s="897"/>
      <c r="Z100" s="898">
        <f t="shared" si="91"/>
        <v>0</v>
      </c>
      <c r="AA100" s="897"/>
      <c r="AB100" s="898">
        <f t="shared" si="92"/>
        <v>0</v>
      </c>
      <c r="AC100" s="897"/>
      <c r="AD100" s="898">
        <f t="shared" si="93"/>
        <v>0</v>
      </c>
      <c r="AE100" s="897"/>
      <c r="AF100" s="898">
        <f t="shared" si="94"/>
        <v>0</v>
      </c>
      <c r="AG100" s="897"/>
      <c r="AH100" s="898">
        <f t="shared" si="95"/>
        <v>0</v>
      </c>
      <c r="AI100" s="897"/>
      <c r="AJ100" s="898">
        <f t="shared" si="96"/>
        <v>0</v>
      </c>
      <c r="AK100" s="897"/>
      <c r="AL100" s="898">
        <f t="shared" si="97"/>
        <v>0</v>
      </c>
      <c r="AM100" s="897"/>
      <c r="AN100" s="898">
        <f t="shared" si="98"/>
        <v>0</v>
      </c>
      <c r="AO100" s="897"/>
      <c r="AP100" s="898">
        <f t="shared" si="99"/>
        <v>0</v>
      </c>
      <c r="AQ100" s="897"/>
      <c r="AR100" s="898">
        <f t="shared" si="100"/>
        <v>0</v>
      </c>
      <c r="AS100" s="897"/>
      <c r="AT100" s="898">
        <f t="shared" si="101"/>
        <v>0</v>
      </c>
      <c r="AU100" s="897"/>
      <c r="AV100" s="898">
        <f t="shared" si="102"/>
        <v>0</v>
      </c>
      <c r="AW100" s="897"/>
      <c r="AX100" s="898">
        <f t="shared" si="103"/>
        <v>0</v>
      </c>
      <c r="AY100" s="897"/>
      <c r="AZ100" s="898">
        <f t="shared" si="104"/>
        <v>0</v>
      </c>
      <c r="BA100" s="897"/>
      <c r="BB100" s="898">
        <f t="shared" si="105"/>
        <v>0</v>
      </c>
      <c r="BC100" s="897"/>
      <c r="BD100" s="898">
        <f t="shared" si="106"/>
        <v>0</v>
      </c>
      <c r="BE100" s="897"/>
      <c r="BF100" s="898">
        <f t="shared" si="107"/>
        <v>0</v>
      </c>
      <c r="BG100" s="897"/>
      <c r="BH100" s="898">
        <f t="shared" si="108"/>
        <v>0</v>
      </c>
      <c r="BI100" s="897"/>
      <c r="BJ100" s="898">
        <f t="shared" si="109"/>
        <v>0</v>
      </c>
      <c r="BK100" s="897"/>
      <c r="BL100" s="898">
        <f t="shared" si="110"/>
        <v>0</v>
      </c>
      <c r="BM100" s="897"/>
      <c r="BN100" s="898">
        <f t="shared" si="111"/>
        <v>0</v>
      </c>
      <c r="BO100" s="897"/>
      <c r="BP100" s="898">
        <f t="shared" si="112"/>
        <v>0</v>
      </c>
      <c r="BQ100" s="897"/>
      <c r="BR100" s="898">
        <f t="shared" si="113"/>
        <v>0</v>
      </c>
      <c r="BS100" s="897"/>
      <c r="BT100" s="898">
        <f t="shared" si="114"/>
        <v>0</v>
      </c>
      <c r="BU100" s="897"/>
      <c r="BV100" s="898">
        <f t="shared" si="115"/>
        <v>0</v>
      </c>
      <c r="BW100" s="897"/>
      <c r="BX100" s="898">
        <f t="shared" si="116"/>
        <v>0</v>
      </c>
      <c r="BY100" s="897"/>
      <c r="BZ100" s="898">
        <f t="shared" si="117"/>
        <v>0</v>
      </c>
      <c r="CA100" s="897"/>
      <c r="CB100" s="898">
        <f t="shared" si="118"/>
        <v>0</v>
      </c>
      <c r="CC100" s="897"/>
      <c r="CD100" s="898">
        <f t="shared" si="119"/>
        <v>0</v>
      </c>
      <c r="CE100" s="897"/>
      <c r="CF100" s="898">
        <f t="shared" si="120"/>
        <v>0</v>
      </c>
      <c r="CG100" s="897"/>
      <c r="CH100" s="898">
        <f t="shared" si="121"/>
        <v>0</v>
      </c>
      <c r="CI100" s="897"/>
      <c r="CJ100" s="898">
        <f t="shared" si="122"/>
        <v>0</v>
      </c>
      <c r="CK100" s="897"/>
      <c r="CL100" s="898">
        <f t="shared" si="123"/>
        <v>0</v>
      </c>
      <c r="CM100" s="897"/>
      <c r="CN100" s="898">
        <f t="shared" si="124"/>
        <v>0</v>
      </c>
      <c r="CO100" s="897"/>
      <c r="CP100" s="898">
        <f t="shared" si="125"/>
        <v>0</v>
      </c>
      <c r="CQ100" s="897"/>
      <c r="CR100" s="898">
        <f t="shared" si="126"/>
        <v>0</v>
      </c>
      <c r="CS100" s="897"/>
      <c r="CT100" s="898">
        <f t="shared" si="127"/>
        <v>0</v>
      </c>
      <c r="CU100" s="897"/>
      <c r="CV100" s="898">
        <f t="shared" si="128"/>
        <v>0</v>
      </c>
      <c r="CW100" s="897"/>
      <c r="CX100" s="898">
        <f t="shared" si="129"/>
        <v>0</v>
      </c>
      <c r="CY100" s="897"/>
      <c r="CZ100" s="898">
        <f t="shared" si="130"/>
        <v>0</v>
      </c>
      <c r="DA100" s="897"/>
      <c r="DB100" s="898">
        <f t="shared" si="131"/>
        <v>0</v>
      </c>
      <c r="DC100" s="897"/>
      <c r="DD100" s="898">
        <f t="shared" si="132"/>
        <v>0</v>
      </c>
      <c r="DE100" s="897"/>
      <c r="DF100" s="898">
        <f t="shared" si="133"/>
        <v>0</v>
      </c>
      <c r="DG100" s="897"/>
      <c r="DH100" s="898">
        <f t="shared" si="134"/>
        <v>0</v>
      </c>
      <c r="DI100" s="897"/>
      <c r="DJ100" s="898">
        <f t="shared" si="135"/>
        <v>0</v>
      </c>
      <c r="DK100" s="897"/>
      <c r="DL100" s="898">
        <f t="shared" si="136"/>
        <v>0</v>
      </c>
      <c r="DM100" s="897"/>
      <c r="DN100" s="898">
        <f t="shared" si="137"/>
        <v>0</v>
      </c>
      <c r="DO100" s="897"/>
      <c r="DP100" s="898">
        <f t="shared" si="138"/>
        <v>0</v>
      </c>
      <c r="DQ100" s="897"/>
      <c r="DR100" s="898">
        <f t="shared" si="139"/>
        <v>0</v>
      </c>
      <c r="DS100" s="897"/>
      <c r="DT100" s="898">
        <f t="shared" si="140"/>
        <v>0</v>
      </c>
      <c r="DU100" s="897"/>
      <c r="DV100" s="898">
        <f t="shared" si="141"/>
        <v>0</v>
      </c>
      <c r="DW100" s="897"/>
      <c r="DX100" s="898">
        <f t="shared" si="142"/>
        <v>0</v>
      </c>
      <c r="DY100" s="897"/>
      <c r="DZ100" s="898">
        <f t="shared" si="143"/>
        <v>0</v>
      </c>
      <c r="EA100" s="897"/>
      <c r="EB100" s="898">
        <f t="shared" si="144"/>
        <v>0</v>
      </c>
      <c r="EC100" s="897"/>
      <c r="ED100" s="898">
        <f t="shared" si="145"/>
        <v>0</v>
      </c>
      <c r="EE100" s="897"/>
      <c r="EF100" s="898">
        <f t="shared" si="146"/>
        <v>0</v>
      </c>
      <c r="EG100" s="897"/>
      <c r="EH100" s="898">
        <f t="shared" si="147"/>
        <v>0</v>
      </c>
      <c r="EI100" s="897"/>
      <c r="EJ100" s="898">
        <f t="shared" si="148"/>
        <v>0</v>
      </c>
      <c r="EK100" s="897"/>
      <c r="EL100" s="898">
        <f t="shared" si="149"/>
        <v>0</v>
      </c>
      <c r="EM100" s="897"/>
      <c r="EN100" s="898">
        <f t="shared" si="150"/>
        <v>0</v>
      </c>
      <c r="EO100" s="897"/>
      <c r="EP100" s="898">
        <f t="shared" si="151"/>
        <v>0</v>
      </c>
      <c r="EQ100" s="897"/>
      <c r="ER100" s="898">
        <f t="shared" si="152"/>
        <v>0</v>
      </c>
      <c r="ES100" s="897"/>
      <c r="ET100" s="898">
        <f t="shared" si="153"/>
        <v>0</v>
      </c>
      <c r="EU100" s="897"/>
      <c r="EV100" s="898">
        <f t="shared" si="154"/>
        <v>0</v>
      </c>
      <c r="EW100" s="897"/>
      <c r="EX100" s="898">
        <f t="shared" si="155"/>
        <v>0</v>
      </c>
      <c r="EY100" s="897"/>
      <c r="EZ100" s="898">
        <f t="shared" si="156"/>
        <v>0</v>
      </c>
      <c r="FA100" s="897"/>
      <c r="FB100" s="898">
        <f t="shared" si="157"/>
        <v>0</v>
      </c>
      <c r="FC100" s="897"/>
      <c r="FD100" s="898">
        <f t="shared" si="158"/>
        <v>0</v>
      </c>
      <c r="FE100" s="897"/>
      <c r="FF100" s="898">
        <f t="shared" si="159"/>
        <v>0</v>
      </c>
      <c r="FG100" s="897"/>
      <c r="FH100" s="898">
        <f t="shared" si="160"/>
        <v>0</v>
      </c>
    </row>
    <row r="101" spans="3:164" ht="16.149999999999999" customHeight="1" thickBot="1" x14ac:dyDescent="0.35">
      <c r="C101" s="700">
        <v>95</v>
      </c>
      <c r="D101" s="299" t="str">
        <f>+'LP-Servicios'!P247</f>
        <v>-</v>
      </c>
      <c r="E101" s="897"/>
      <c r="F101" s="898">
        <f t="shared" si="161"/>
        <v>0</v>
      </c>
      <c r="G101" s="897"/>
      <c r="H101" s="898">
        <f t="shared" si="162"/>
        <v>0</v>
      </c>
      <c r="I101" s="897"/>
      <c r="J101" s="898">
        <f t="shared" si="83"/>
        <v>0</v>
      </c>
      <c r="K101" s="897"/>
      <c r="L101" s="898">
        <f t="shared" si="84"/>
        <v>0</v>
      </c>
      <c r="M101" s="897"/>
      <c r="N101" s="898">
        <f t="shared" si="85"/>
        <v>0</v>
      </c>
      <c r="O101" s="897"/>
      <c r="P101" s="898">
        <f t="shared" si="86"/>
        <v>0</v>
      </c>
      <c r="Q101" s="897"/>
      <c r="R101" s="898">
        <f t="shared" si="87"/>
        <v>0</v>
      </c>
      <c r="S101" s="897"/>
      <c r="T101" s="898">
        <f t="shared" si="88"/>
        <v>0</v>
      </c>
      <c r="U101" s="897"/>
      <c r="V101" s="898">
        <f t="shared" si="89"/>
        <v>0</v>
      </c>
      <c r="W101" s="897"/>
      <c r="X101" s="898">
        <f t="shared" si="90"/>
        <v>0</v>
      </c>
      <c r="Y101" s="897"/>
      <c r="Z101" s="898">
        <f t="shared" si="91"/>
        <v>0</v>
      </c>
      <c r="AA101" s="897"/>
      <c r="AB101" s="898">
        <f t="shared" si="92"/>
        <v>0</v>
      </c>
      <c r="AC101" s="897"/>
      <c r="AD101" s="898">
        <f t="shared" si="93"/>
        <v>0</v>
      </c>
      <c r="AE101" s="897"/>
      <c r="AF101" s="898">
        <f t="shared" si="94"/>
        <v>0</v>
      </c>
      <c r="AG101" s="897"/>
      <c r="AH101" s="898">
        <f t="shared" si="95"/>
        <v>0</v>
      </c>
      <c r="AI101" s="897"/>
      <c r="AJ101" s="898">
        <f t="shared" si="96"/>
        <v>0</v>
      </c>
      <c r="AK101" s="897"/>
      <c r="AL101" s="898">
        <f t="shared" si="97"/>
        <v>0</v>
      </c>
      <c r="AM101" s="897"/>
      <c r="AN101" s="898">
        <f t="shared" si="98"/>
        <v>0</v>
      </c>
      <c r="AO101" s="897"/>
      <c r="AP101" s="898">
        <f t="shared" si="99"/>
        <v>0</v>
      </c>
      <c r="AQ101" s="897"/>
      <c r="AR101" s="898">
        <f t="shared" si="100"/>
        <v>0</v>
      </c>
      <c r="AS101" s="897"/>
      <c r="AT101" s="898">
        <f t="shared" si="101"/>
        <v>0</v>
      </c>
      <c r="AU101" s="897"/>
      <c r="AV101" s="898">
        <f t="shared" si="102"/>
        <v>0</v>
      </c>
      <c r="AW101" s="897"/>
      <c r="AX101" s="898">
        <f t="shared" si="103"/>
        <v>0</v>
      </c>
      <c r="AY101" s="897"/>
      <c r="AZ101" s="898">
        <f t="shared" si="104"/>
        <v>0</v>
      </c>
      <c r="BA101" s="897"/>
      <c r="BB101" s="898">
        <f t="shared" si="105"/>
        <v>0</v>
      </c>
      <c r="BC101" s="897"/>
      <c r="BD101" s="898">
        <f t="shared" si="106"/>
        <v>0</v>
      </c>
      <c r="BE101" s="897"/>
      <c r="BF101" s="898">
        <f t="shared" si="107"/>
        <v>0</v>
      </c>
      <c r="BG101" s="897"/>
      <c r="BH101" s="898">
        <f t="shared" si="108"/>
        <v>0</v>
      </c>
      <c r="BI101" s="897"/>
      <c r="BJ101" s="898">
        <f t="shared" si="109"/>
        <v>0</v>
      </c>
      <c r="BK101" s="897"/>
      <c r="BL101" s="898">
        <f t="shared" si="110"/>
        <v>0</v>
      </c>
      <c r="BM101" s="897"/>
      <c r="BN101" s="898">
        <f t="shared" si="111"/>
        <v>0</v>
      </c>
      <c r="BO101" s="897"/>
      <c r="BP101" s="898">
        <f t="shared" si="112"/>
        <v>0</v>
      </c>
      <c r="BQ101" s="897"/>
      <c r="BR101" s="898">
        <f t="shared" si="113"/>
        <v>0</v>
      </c>
      <c r="BS101" s="897"/>
      <c r="BT101" s="898">
        <f t="shared" si="114"/>
        <v>0</v>
      </c>
      <c r="BU101" s="897"/>
      <c r="BV101" s="898">
        <f t="shared" si="115"/>
        <v>0</v>
      </c>
      <c r="BW101" s="897"/>
      <c r="BX101" s="898">
        <f t="shared" si="116"/>
        <v>0</v>
      </c>
      <c r="BY101" s="897"/>
      <c r="BZ101" s="898">
        <f t="shared" si="117"/>
        <v>0</v>
      </c>
      <c r="CA101" s="897"/>
      <c r="CB101" s="898">
        <f t="shared" si="118"/>
        <v>0</v>
      </c>
      <c r="CC101" s="897"/>
      <c r="CD101" s="898">
        <f t="shared" si="119"/>
        <v>0</v>
      </c>
      <c r="CE101" s="897"/>
      <c r="CF101" s="898">
        <f t="shared" si="120"/>
        <v>0</v>
      </c>
      <c r="CG101" s="897"/>
      <c r="CH101" s="898">
        <f t="shared" si="121"/>
        <v>0</v>
      </c>
      <c r="CI101" s="897"/>
      <c r="CJ101" s="898">
        <f t="shared" si="122"/>
        <v>0</v>
      </c>
      <c r="CK101" s="897"/>
      <c r="CL101" s="898">
        <f t="shared" si="123"/>
        <v>0</v>
      </c>
      <c r="CM101" s="897"/>
      <c r="CN101" s="898">
        <f t="shared" si="124"/>
        <v>0</v>
      </c>
      <c r="CO101" s="897"/>
      <c r="CP101" s="898">
        <f t="shared" si="125"/>
        <v>0</v>
      </c>
      <c r="CQ101" s="897"/>
      <c r="CR101" s="898">
        <f t="shared" si="126"/>
        <v>0</v>
      </c>
      <c r="CS101" s="897"/>
      <c r="CT101" s="898">
        <f t="shared" si="127"/>
        <v>0</v>
      </c>
      <c r="CU101" s="897"/>
      <c r="CV101" s="898">
        <f t="shared" si="128"/>
        <v>0</v>
      </c>
      <c r="CW101" s="897"/>
      <c r="CX101" s="898">
        <f t="shared" si="129"/>
        <v>0</v>
      </c>
      <c r="CY101" s="897"/>
      <c r="CZ101" s="898">
        <f t="shared" si="130"/>
        <v>0</v>
      </c>
      <c r="DA101" s="897"/>
      <c r="DB101" s="898">
        <f t="shared" si="131"/>
        <v>0</v>
      </c>
      <c r="DC101" s="897"/>
      <c r="DD101" s="898">
        <f t="shared" si="132"/>
        <v>0</v>
      </c>
      <c r="DE101" s="897"/>
      <c r="DF101" s="898">
        <f t="shared" si="133"/>
        <v>0</v>
      </c>
      <c r="DG101" s="897"/>
      <c r="DH101" s="898">
        <f t="shared" si="134"/>
        <v>0</v>
      </c>
      <c r="DI101" s="897"/>
      <c r="DJ101" s="898">
        <f t="shared" si="135"/>
        <v>0</v>
      </c>
      <c r="DK101" s="897"/>
      <c r="DL101" s="898">
        <f t="shared" si="136"/>
        <v>0</v>
      </c>
      <c r="DM101" s="897"/>
      <c r="DN101" s="898">
        <f t="shared" si="137"/>
        <v>0</v>
      </c>
      <c r="DO101" s="897"/>
      <c r="DP101" s="898">
        <f t="shared" si="138"/>
        <v>0</v>
      </c>
      <c r="DQ101" s="897"/>
      <c r="DR101" s="898">
        <f t="shared" si="139"/>
        <v>0</v>
      </c>
      <c r="DS101" s="897"/>
      <c r="DT101" s="898">
        <f t="shared" si="140"/>
        <v>0</v>
      </c>
      <c r="DU101" s="897"/>
      <c r="DV101" s="898">
        <f t="shared" si="141"/>
        <v>0</v>
      </c>
      <c r="DW101" s="897"/>
      <c r="DX101" s="898">
        <f t="shared" si="142"/>
        <v>0</v>
      </c>
      <c r="DY101" s="897"/>
      <c r="DZ101" s="898">
        <f t="shared" si="143"/>
        <v>0</v>
      </c>
      <c r="EA101" s="897"/>
      <c r="EB101" s="898">
        <f t="shared" si="144"/>
        <v>0</v>
      </c>
      <c r="EC101" s="897"/>
      <c r="ED101" s="898">
        <f t="shared" si="145"/>
        <v>0</v>
      </c>
      <c r="EE101" s="897"/>
      <c r="EF101" s="898">
        <f t="shared" si="146"/>
        <v>0</v>
      </c>
      <c r="EG101" s="897"/>
      <c r="EH101" s="898">
        <f t="shared" si="147"/>
        <v>0</v>
      </c>
      <c r="EI101" s="897"/>
      <c r="EJ101" s="898">
        <f t="shared" si="148"/>
        <v>0</v>
      </c>
      <c r="EK101" s="897"/>
      <c r="EL101" s="898">
        <f t="shared" si="149"/>
        <v>0</v>
      </c>
      <c r="EM101" s="897"/>
      <c r="EN101" s="898">
        <f t="shared" si="150"/>
        <v>0</v>
      </c>
      <c r="EO101" s="897"/>
      <c r="EP101" s="898">
        <f t="shared" si="151"/>
        <v>0</v>
      </c>
      <c r="EQ101" s="897"/>
      <c r="ER101" s="898">
        <f t="shared" si="152"/>
        <v>0</v>
      </c>
      <c r="ES101" s="897"/>
      <c r="ET101" s="898">
        <f t="shared" si="153"/>
        <v>0</v>
      </c>
      <c r="EU101" s="897"/>
      <c r="EV101" s="898">
        <f t="shared" si="154"/>
        <v>0</v>
      </c>
      <c r="EW101" s="897"/>
      <c r="EX101" s="898">
        <f t="shared" si="155"/>
        <v>0</v>
      </c>
      <c r="EY101" s="897"/>
      <c r="EZ101" s="898">
        <f t="shared" si="156"/>
        <v>0</v>
      </c>
      <c r="FA101" s="897"/>
      <c r="FB101" s="898">
        <f t="shared" si="157"/>
        <v>0</v>
      </c>
      <c r="FC101" s="897"/>
      <c r="FD101" s="898">
        <f t="shared" si="158"/>
        <v>0</v>
      </c>
      <c r="FE101" s="897"/>
      <c r="FF101" s="898">
        <f t="shared" si="159"/>
        <v>0</v>
      </c>
      <c r="FG101" s="897"/>
      <c r="FH101" s="898">
        <f t="shared" si="160"/>
        <v>0</v>
      </c>
    </row>
    <row r="102" spans="3:164" ht="16.149999999999999" customHeight="1" thickBot="1" x14ac:dyDescent="0.35">
      <c r="C102" s="700">
        <v>96</v>
      </c>
      <c r="D102" s="300" t="str">
        <f>+'LP-Servicios'!P248</f>
        <v>-</v>
      </c>
      <c r="E102" s="897"/>
      <c r="F102" s="898">
        <f t="shared" si="161"/>
        <v>0</v>
      </c>
      <c r="G102" s="897"/>
      <c r="H102" s="898">
        <f t="shared" si="162"/>
        <v>0</v>
      </c>
      <c r="I102" s="897"/>
      <c r="J102" s="898">
        <f t="shared" si="83"/>
        <v>0</v>
      </c>
      <c r="K102" s="897"/>
      <c r="L102" s="898">
        <f t="shared" si="84"/>
        <v>0</v>
      </c>
      <c r="M102" s="897"/>
      <c r="N102" s="898">
        <f t="shared" si="85"/>
        <v>0</v>
      </c>
      <c r="O102" s="897"/>
      <c r="P102" s="898">
        <f t="shared" si="86"/>
        <v>0</v>
      </c>
      <c r="Q102" s="897"/>
      <c r="R102" s="898">
        <f t="shared" si="87"/>
        <v>0</v>
      </c>
      <c r="S102" s="897"/>
      <c r="T102" s="898">
        <f t="shared" si="88"/>
        <v>0</v>
      </c>
      <c r="U102" s="897"/>
      <c r="V102" s="898">
        <f t="shared" si="89"/>
        <v>0</v>
      </c>
      <c r="W102" s="897"/>
      <c r="X102" s="898">
        <f t="shared" si="90"/>
        <v>0</v>
      </c>
      <c r="Y102" s="897"/>
      <c r="Z102" s="898">
        <f t="shared" si="91"/>
        <v>0</v>
      </c>
      <c r="AA102" s="897"/>
      <c r="AB102" s="898">
        <f t="shared" si="92"/>
        <v>0</v>
      </c>
      <c r="AC102" s="897"/>
      <c r="AD102" s="898">
        <f t="shared" si="93"/>
        <v>0</v>
      </c>
      <c r="AE102" s="897"/>
      <c r="AF102" s="898">
        <f t="shared" si="94"/>
        <v>0</v>
      </c>
      <c r="AG102" s="897"/>
      <c r="AH102" s="898">
        <f t="shared" si="95"/>
        <v>0</v>
      </c>
      <c r="AI102" s="897"/>
      <c r="AJ102" s="898">
        <f t="shared" si="96"/>
        <v>0</v>
      </c>
      <c r="AK102" s="897"/>
      <c r="AL102" s="898">
        <f t="shared" si="97"/>
        <v>0</v>
      </c>
      <c r="AM102" s="897"/>
      <c r="AN102" s="898">
        <f t="shared" si="98"/>
        <v>0</v>
      </c>
      <c r="AO102" s="897"/>
      <c r="AP102" s="898">
        <f t="shared" si="99"/>
        <v>0</v>
      </c>
      <c r="AQ102" s="897"/>
      <c r="AR102" s="898">
        <f t="shared" si="100"/>
        <v>0</v>
      </c>
      <c r="AS102" s="897"/>
      <c r="AT102" s="898">
        <f t="shared" si="101"/>
        <v>0</v>
      </c>
      <c r="AU102" s="897"/>
      <c r="AV102" s="898">
        <f t="shared" si="102"/>
        <v>0</v>
      </c>
      <c r="AW102" s="897"/>
      <c r="AX102" s="898">
        <f t="shared" si="103"/>
        <v>0</v>
      </c>
      <c r="AY102" s="897"/>
      <c r="AZ102" s="898">
        <f t="shared" si="104"/>
        <v>0</v>
      </c>
      <c r="BA102" s="897"/>
      <c r="BB102" s="898">
        <f t="shared" si="105"/>
        <v>0</v>
      </c>
      <c r="BC102" s="897"/>
      <c r="BD102" s="898">
        <f t="shared" si="106"/>
        <v>0</v>
      </c>
      <c r="BE102" s="897"/>
      <c r="BF102" s="898">
        <f t="shared" si="107"/>
        <v>0</v>
      </c>
      <c r="BG102" s="897"/>
      <c r="BH102" s="898">
        <f t="shared" si="108"/>
        <v>0</v>
      </c>
      <c r="BI102" s="897"/>
      <c r="BJ102" s="898">
        <f t="shared" si="109"/>
        <v>0</v>
      </c>
      <c r="BK102" s="897"/>
      <c r="BL102" s="898">
        <f t="shared" si="110"/>
        <v>0</v>
      </c>
      <c r="BM102" s="897"/>
      <c r="BN102" s="898">
        <f t="shared" si="111"/>
        <v>0</v>
      </c>
      <c r="BO102" s="897"/>
      <c r="BP102" s="898">
        <f t="shared" si="112"/>
        <v>0</v>
      </c>
      <c r="BQ102" s="897"/>
      <c r="BR102" s="898">
        <f t="shared" si="113"/>
        <v>0</v>
      </c>
      <c r="BS102" s="897"/>
      <c r="BT102" s="898">
        <f t="shared" si="114"/>
        <v>0</v>
      </c>
      <c r="BU102" s="897"/>
      <c r="BV102" s="898">
        <f t="shared" si="115"/>
        <v>0</v>
      </c>
      <c r="BW102" s="897"/>
      <c r="BX102" s="898">
        <f t="shared" si="116"/>
        <v>0</v>
      </c>
      <c r="BY102" s="897"/>
      <c r="BZ102" s="898">
        <f t="shared" si="117"/>
        <v>0</v>
      </c>
      <c r="CA102" s="897"/>
      <c r="CB102" s="898">
        <f t="shared" si="118"/>
        <v>0</v>
      </c>
      <c r="CC102" s="897"/>
      <c r="CD102" s="898">
        <f t="shared" si="119"/>
        <v>0</v>
      </c>
      <c r="CE102" s="897"/>
      <c r="CF102" s="898">
        <f t="shared" si="120"/>
        <v>0</v>
      </c>
      <c r="CG102" s="897"/>
      <c r="CH102" s="898">
        <f t="shared" si="121"/>
        <v>0</v>
      </c>
      <c r="CI102" s="897"/>
      <c r="CJ102" s="898">
        <f t="shared" si="122"/>
        <v>0</v>
      </c>
      <c r="CK102" s="897"/>
      <c r="CL102" s="898">
        <f t="shared" si="123"/>
        <v>0</v>
      </c>
      <c r="CM102" s="897"/>
      <c r="CN102" s="898">
        <f t="shared" si="124"/>
        <v>0</v>
      </c>
      <c r="CO102" s="897"/>
      <c r="CP102" s="898">
        <f t="shared" si="125"/>
        <v>0</v>
      </c>
      <c r="CQ102" s="897"/>
      <c r="CR102" s="898">
        <f t="shared" si="126"/>
        <v>0</v>
      </c>
      <c r="CS102" s="897"/>
      <c r="CT102" s="898">
        <f t="shared" si="127"/>
        <v>0</v>
      </c>
      <c r="CU102" s="897"/>
      <c r="CV102" s="898">
        <f t="shared" si="128"/>
        <v>0</v>
      </c>
      <c r="CW102" s="897"/>
      <c r="CX102" s="898">
        <f t="shared" si="129"/>
        <v>0</v>
      </c>
      <c r="CY102" s="897"/>
      <c r="CZ102" s="898">
        <f t="shared" si="130"/>
        <v>0</v>
      </c>
      <c r="DA102" s="897"/>
      <c r="DB102" s="898">
        <f t="shared" si="131"/>
        <v>0</v>
      </c>
      <c r="DC102" s="897"/>
      <c r="DD102" s="898">
        <f t="shared" si="132"/>
        <v>0</v>
      </c>
      <c r="DE102" s="897"/>
      <c r="DF102" s="898">
        <f t="shared" si="133"/>
        <v>0</v>
      </c>
      <c r="DG102" s="897"/>
      <c r="DH102" s="898">
        <f t="shared" si="134"/>
        <v>0</v>
      </c>
      <c r="DI102" s="897"/>
      <c r="DJ102" s="898">
        <f t="shared" si="135"/>
        <v>0</v>
      </c>
      <c r="DK102" s="897"/>
      <c r="DL102" s="898">
        <f t="shared" si="136"/>
        <v>0</v>
      </c>
      <c r="DM102" s="897"/>
      <c r="DN102" s="898">
        <f t="shared" si="137"/>
        <v>0</v>
      </c>
      <c r="DO102" s="897"/>
      <c r="DP102" s="898">
        <f t="shared" si="138"/>
        <v>0</v>
      </c>
      <c r="DQ102" s="897"/>
      <c r="DR102" s="898">
        <f t="shared" si="139"/>
        <v>0</v>
      </c>
      <c r="DS102" s="897"/>
      <c r="DT102" s="898">
        <f t="shared" si="140"/>
        <v>0</v>
      </c>
      <c r="DU102" s="897"/>
      <c r="DV102" s="898">
        <f t="shared" si="141"/>
        <v>0</v>
      </c>
      <c r="DW102" s="897"/>
      <c r="DX102" s="898">
        <f t="shared" si="142"/>
        <v>0</v>
      </c>
      <c r="DY102" s="897"/>
      <c r="DZ102" s="898">
        <f t="shared" si="143"/>
        <v>0</v>
      </c>
      <c r="EA102" s="897"/>
      <c r="EB102" s="898">
        <f t="shared" si="144"/>
        <v>0</v>
      </c>
      <c r="EC102" s="897"/>
      <c r="ED102" s="898">
        <f t="shared" si="145"/>
        <v>0</v>
      </c>
      <c r="EE102" s="897"/>
      <c r="EF102" s="898">
        <f t="shared" si="146"/>
        <v>0</v>
      </c>
      <c r="EG102" s="897"/>
      <c r="EH102" s="898">
        <f t="shared" si="147"/>
        <v>0</v>
      </c>
      <c r="EI102" s="897"/>
      <c r="EJ102" s="898">
        <f t="shared" si="148"/>
        <v>0</v>
      </c>
      <c r="EK102" s="897"/>
      <c r="EL102" s="898">
        <f t="shared" si="149"/>
        <v>0</v>
      </c>
      <c r="EM102" s="897"/>
      <c r="EN102" s="898">
        <f t="shared" si="150"/>
        <v>0</v>
      </c>
      <c r="EO102" s="897"/>
      <c r="EP102" s="898">
        <f t="shared" si="151"/>
        <v>0</v>
      </c>
      <c r="EQ102" s="897"/>
      <c r="ER102" s="898">
        <f t="shared" si="152"/>
        <v>0</v>
      </c>
      <c r="ES102" s="897"/>
      <c r="ET102" s="898">
        <f t="shared" si="153"/>
        <v>0</v>
      </c>
      <c r="EU102" s="897"/>
      <c r="EV102" s="898">
        <f t="shared" si="154"/>
        <v>0</v>
      </c>
      <c r="EW102" s="897"/>
      <c r="EX102" s="898">
        <f t="shared" si="155"/>
        <v>0</v>
      </c>
      <c r="EY102" s="897"/>
      <c r="EZ102" s="898">
        <f t="shared" si="156"/>
        <v>0</v>
      </c>
      <c r="FA102" s="897"/>
      <c r="FB102" s="898">
        <f t="shared" si="157"/>
        <v>0</v>
      </c>
      <c r="FC102" s="897"/>
      <c r="FD102" s="898">
        <f t="shared" si="158"/>
        <v>0</v>
      </c>
      <c r="FE102" s="897"/>
      <c r="FF102" s="898">
        <f t="shared" si="159"/>
        <v>0</v>
      </c>
      <c r="FG102" s="897"/>
      <c r="FH102" s="898">
        <f t="shared" si="160"/>
        <v>0</v>
      </c>
    </row>
    <row r="103" spans="3:164" ht="16.149999999999999" customHeight="1" thickBot="1" x14ac:dyDescent="0.35">
      <c r="C103" s="700">
        <v>97</v>
      </c>
      <c r="D103" s="299" t="str">
        <f>+'LP-Servicios'!P249</f>
        <v>-</v>
      </c>
      <c r="E103" s="897"/>
      <c r="F103" s="898">
        <f t="shared" si="161"/>
        <v>0</v>
      </c>
      <c r="G103" s="897"/>
      <c r="H103" s="898">
        <f t="shared" si="162"/>
        <v>0</v>
      </c>
      <c r="I103" s="897"/>
      <c r="J103" s="898">
        <f t="shared" si="83"/>
        <v>0</v>
      </c>
      <c r="K103" s="897"/>
      <c r="L103" s="898">
        <f t="shared" si="84"/>
        <v>0</v>
      </c>
      <c r="M103" s="897"/>
      <c r="N103" s="898">
        <f t="shared" si="85"/>
        <v>0</v>
      </c>
      <c r="O103" s="897"/>
      <c r="P103" s="898">
        <f t="shared" si="86"/>
        <v>0</v>
      </c>
      <c r="Q103" s="897"/>
      <c r="R103" s="898">
        <f t="shared" si="87"/>
        <v>0</v>
      </c>
      <c r="S103" s="897"/>
      <c r="T103" s="898">
        <f t="shared" si="88"/>
        <v>0</v>
      </c>
      <c r="U103" s="897"/>
      <c r="V103" s="898">
        <f t="shared" si="89"/>
        <v>0</v>
      </c>
      <c r="W103" s="897"/>
      <c r="X103" s="898">
        <f t="shared" si="90"/>
        <v>0</v>
      </c>
      <c r="Y103" s="897"/>
      <c r="Z103" s="898">
        <f t="shared" si="91"/>
        <v>0</v>
      </c>
      <c r="AA103" s="897"/>
      <c r="AB103" s="898">
        <f t="shared" si="92"/>
        <v>0</v>
      </c>
      <c r="AC103" s="897"/>
      <c r="AD103" s="898">
        <f t="shared" si="93"/>
        <v>0</v>
      </c>
      <c r="AE103" s="897"/>
      <c r="AF103" s="898">
        <f t="shared" si="94"/>
        <v>0</v>
      </c>
      <c r="AG103" s="897"/>
      <c r="AH103" s="898">
        <f t="shared" si="95"/>
        <v>0</v>
      </c>
      <c r="AI103" s="897"/>
      <c r="AJ103" s="898">
        <f t="shared" si="96"/>
        <v>0</v>
      </c>
      <c r="AK103" s="897"/>
      <c r="AL103" s="898">
        <f t="shared" si="97"/>
        <v>0</v>
      </c>
      <c r="AM103" s="897"/>
      <c r="AN103" s="898">
        <f t="shared" si="98"/>
        <v>0</v>
      </c>
      <c r="AO103" s="897"/>
      <c r="AP103" s="898">
        <f t="shared" si="99"/>
        <v>0</v>
      </c>
      <c r="AQ103" s="897"/>
      <c r="AR103" s="898">
        <f t="shared" si="100"/>
        <v>0</v>
      </c>
      <c r="AS103" s="897"/>
      <c r="AT103" s="898">
        <f t="shared" si="101"/>
        <v>0</v>
      </c>
      <c r="AU103" s="897"/>
      <c r="AV103" s="898">
        <f t="shared" si="102"/>
        <v>0</v>
      </c>
      <c r="AW103" s="897"/>
      <c r="AX103" s="898">
        <f t="shared" si="103"/>
        <v>0</v>
      </c>
      <c r="AY103" s="897"/>
      <c r="AZ103" s="898">
        <f t="shared" si="104"/>
        <v>0</v>
      </c>
      <c r="BA103" s="897"/>
      <c r="BB103" s="898">
        <f t="shared" si="105"/>
        <v>0</v>
      </c>
      <c r="BC103" s="897"/>
      <c r="BD103" s="898">
        <f t="shared" si="106"/>
        <v>0</v>
      </c>
      <c r="BE103" s="897"/>
      <c r="BF103" s="898">
        <f t="shared" si="107"/>
        <v>0</v>
      </c>
      <c r="BG103" s="897"/>
      <c r="BH103" s="898">
        <f t="shared" si="108"/>
        <v>0</v>
      </c>
      <c r="BI103" s="897"/>
      <c r="BJ103" s="898">
        <f t="shared" si="109"/>
        <v>0</v>
      </c>
      <c r="BK103" s="897"/>
      <c r="BL103" s="898">
        <f t="shared" si="110"/>
        <v>0</v>
      </c>
      <c r="BM103" s="897"/>
      <c r="BN103" s="898">
        <f t="shared" si="111"/>
        <v>0</v>
      </c>
      <c r="BO103" s="897"/>
      <c r="BP103" s="898">
        <f t="shared" si="112"/>
        <v>0</v>
      </c>
      <c r="BQ103" s="897"/>
      <c r="BR103" s="898">
        <f t="shared" si="113"/>
        <v>0</v>
      </c>
      <c r="BS103" s="897"/>
      <c r="BT103" s="898">
        <f t="shared" si="114"/>
        <v>0</v>
      </c>
      <c r="BU103" s="897"/>
      <c r="BV103" s="898">
        <f t="shared" si="115"/>
        <v>0</v>
      </c>
      <c r="BW103" s="897"/>
      <c r="BX103" s="898">
        <f t="shared" si="116"/>
        <v>0</v>
      </c>
      <c r="BY103" s="897"/>
      <c r="BZ103" s="898">
        <f t="shared" si="117"/>
        <v>0</v>
      </c>
      <c r="CA103" s="897"/>
      <c r="CB103" s="898">
        <f t="shared" si="118"/>
        <v>0</v>
      </c>
      <c r="CC103" s="897"/>
      <c r="CD103" s="898">
        <f t="shared" si="119"/>
        <v>0</v>
      </c>
      <c r="CE103" s="897"/>
      <c r="CF103" s="898">
        <f t="shared" si="120"/>
        <v>0</v>
      </c>
      <c r="CG103" s="897"/>
      <c r="CH103" s="898">
        <f t="shared" si="121"/>
        <v>0</v>
      </c>
      <c r="CI103" s="897"/>
      <c r="CJ103" s="898">
        <f t="shared" si="122"/>
        <v>0</v>
      </c>
      <c r="CK103" s="897"/>
      <c r="CL103" s="898">
        <f t="shared" si="123"/>
        <v>0</v>
      </c>
      <c r="CM103" s="897"/>
      <c r="CN103" s="898">
        <f t="shared" si="124"/>
        <v>0</v>
      </c>
      <c r="CO103" s="897"/>
      <c r="CP103" s="898">
        <f t="shared" si="125"/>
        <v>0</v>
      </c>
      <c r="CQ103" s="897"/>
      <c r="CR103" s="898">
        <f t="shared" si="126"/>
        <v>0</v>
      </c>
      <c r="CS103" s="897"/>
      <c r="CT103" s="898">
        <f t="shared" si="127"/>
        <v>0</v>
      </c>
      <c r="CU103" s="897"/>
      <c r="CV103" s="898">
        <f t="shared" si="128"/>
        <v>0</v>
      </c>
      <c r="CW103" s="897"/>
      <c r="CX103" s="898">
        <f t="shared" si="129"/>
        <v>0</v>
      </c>
      <c r="CY103" s="897"/>
      <c r="CZ103" s="898">
        <f t="shared" si="130"/>
        <v>0</v>
      </c>
      <c r="DA103" s="897"/>
      <c r="DB103" s="898">
        <f t="shared" si="131"/>
        <v>0</v>
      </c>
      <c r="DC103" s="897"/>
      <c r="DD103" s="898">
        <f t="shared" si="132"/>
        <v>0</v>
      </c>
      <c r="DE103" s="897"/>
      <c r="DF103" s="898">
        <f t="shared" si="133"/>
        <v>0</v>
      </c>
      <c r="DG103" s="897"/>
      <c r="DH103" s="898">
        <f t="shared" si="134"/>
        <v>0</v>
      </c>
      <c r="DI103" s="897"/>
      <c r="DJ103" s="898">
        <f t="shared" si="135"/>
        <v>0</v>
      </c>
      <c r="DK103" s="897"/>
      <c r="DL103" s="898">
        <f t="shared" si="136"/>
        <v>0</v>
      </c>
      <c r="DM103" s="897"/>
      <c r="DN103" s="898">
        <f t="shared" si="137"/>
        <v>0</v>
      </c>
      <c r="DO103" s="897"/>
      <c r="DP103" s="898">
        <f t="shared" si="138"/>
        <v>0</v>
      </c>
      <c r="DQ103" s="897"/>
      <c r="DR103" s="898">
        <f t="shared" si="139"/>
        <v>0</v>
      </c>
      <c r="DS103" s="897"/>
      <c r="DT103" s="898">
        <f t="shared" si="140"/>
        <v>0</v>
      </c>
      <c r="DU103" s="897"/>
      <c r="DV103" s="898">
        <f t="shared" si="141"/>
        <v>0</v>
      </c>
      <c r="DW103" s="897"/>
      <c r="DX103" s="898">
        <f t="shared" si="142"/>
        <v>0</v>
      </c>
      <c r="DY103" s="897"/>
      <c r="DZ103" s="898">
        <f t="shared" si="143"/>
        <v>0</v>
      </c>
      <c r="EA103" s="897"/>
      <c r="EB103" s="898">
        <f t="shared" si="144"/>
        <v>0</v>
      </c>
      <c r="EC103" s="897"/>
      <c r="ED103" s="898">
        <f t="shared" si="145"/>
        <v>0</v>
      </c>
      <c r="EE103" s="897"/>
      <c r="EF103" s="898">
        <f t="shared" si="146"/>
        <v>0</v>
      </c>
      <c r="EG103" s="897"/>
      <c r="EH103" s="898">
        <f t="shared" si="147"/>
        <v>0</v>
      </c>
      <c r="EI103" s="897"/>
      <c r="EJ103" s="898">
        <f t="shared" si="148"/>
        <v>0</v>
      </c>
      <c r="EK103" s="897"/>
      <c r="EL103" s="898">
        <f t="shared" si="149"/>
        <v>0</v>
      </c>
      <c r="EM103" s="897"/>
      <c r="EN103" s="898">
        <f t="shared" si="150"/>
        <v>0</v>
      </c>
      <c r="EO103" s="897"/>
      <c r="EP103" s="898">
        <f t="shared" si="151"/>
        <v>0</v>
      </c>
      <c r="EQ103" s="897"/>
      <c r="ER103" s="898">
        <f t="shared" si="152"/>
        <v>0</v>
      </c>
      <c r="ES103" s="897"/>
      <c r="ET103" s="898">
        <f t="shared" si="153"/>
        <v>0</v>
      </c>
      <c r="EU103" s="897"/>
      <c r="EV103" s="898">
        <f t="shared" si="154"/>
        <v>0</v>
      </c>
      <c r="EW103" s="897"/>
      <c r="EX103" s="898">
        <f t="shared" si="155"/>
        <v>0</v>
      </c>
      <c r="EY103" s="897"/>
      <c r="EZ103" s="898">
        <f t="shared" si="156"/>
        <v>0</v>
      </c>
      <c r="FA103" s="897"/>
      <c r="FB103" s="898">
        <f t="shared" si="157"/>
        <v>0</v>
      </c>
      <c r="FC103" s="897"/>
      <c r="FD103" s="898">
        <f t="shared" si="158"/>
        <v>0</v>
      </c>
      <c r="FE103" s="897"/>
      <c r="FF103" s="898">
        <f t="shared" si="159"/>
        <v>0</v>
      </c>
      <c r="FG103" s="897"/>
      <c r="FH103" s="898">
        <f t="shared" si="160"/>
        <v>0</v>
      </c>
    </row>
    <row r="104" spans="3:164" ht="16.149999999999999" customHeight="1" thickBot="1" x14ac:dyDescent="0.35">
      <c r="C104" s="700">
        <v>98</v>
      </c>
      <c r="D104" s="300" t="str">
        <f>+'LP-Servicios'!P250</f>
        <v>-</v>
      </c>
      <c r="E104" s="897"/>
      <c r="F104" s="898">
        <f t="shared" si="161"/>
        <v>0</v>
      </c>
      <c r="G104" s="897"/>
      <c r="H104" s="898">
        <f t="shared" si="162"/>
        <v>0</v>
      </c>
      <c r="I104" s="897"/>
      <c r="J104" s="898">
        <f t="shared" si="83"/>
        <v>0</v>
      </c>
      <c r="K104" s="897"/>
      <c r="L104" s="898">
        <f t="shared" si="84"/>
        <v>0</v>
      </c>
      <c r="M104" s="897"/>
      <c r="N104" s="898">
        <f t="shared" si="85"/>
        <v>0</v>
      </c>
      <c r="O104" s="897"/>
      <c r="P104" s="898">
        <f t="shared" si="86"/>
        <v>0</v>
      </c>
      <c r="Q104" s="897"/>
      <c r="R104" s="898">
        <f t="shared" si="87"/>
        <v>0</v>
      </c>
      <c r="S104" s="897"/>
      <c r="T104" s="898">
        <f t="shared" si="88"/>
        <v>0</v>
      </c>
      <c r="U104" s="897"/>
      <c r="V104" s="898">
        <f t="shared" si="89"/>
        <v>0</v>
      </c>
      <c r="W104" s="897"/>
      <c r="X104" s="898">
        <f t="shared" si="90"/>
        <v>0</v>
      </c>
      <c r="Y104" s="897"/>
      <c r="Z104" s="898">
        <f t="shared" si="91"/>
        <v>0</v>
      </c>
      <c r="AA104" s="897"/>
      <c r="AB104" s="898">
        <f t="shared" si="92"/>
        <v>0</v>
      </c>
      <c r="AC104" s="897"/>
      <c r="AD104" s="898">
        <f t="shared" si="93"/>
        <v>0</v>
      </c>
      <c r="AE104" s="897"/>
      <c r="AF104" s="898">
        <f t="shared" si="94"/>
        <v>0</v>
      </c>
      <c r="AG104" s="897"/>
      <c r="AH104" s="898">
        <f t="shared" si="95"/>
        <v>0</v>
      </c>
      <c r="AI104" s="897"/>
      <c r="AJ104" s="898">
        <f t="shared" si="96"/>
        <v>0</v>
      </c>
      <c r="AK104" s="897"/>
      <c r="AL104" s="898">
        <f t="shared" si="97"/>
        <v>0</v>
      </c>
      <c r="AM104" s="897"/>
      <c r="AN104" s="898">
        <f t="shared" si="98"/>
        <v>0</v>
      </c>
      <c r="AO104" s="897"/>
      <c r="AP104" s="898">
        <f t="shared" si="99"/>
        <v>0</v>
      </c>
      <c r="AQ104" s="897"/>
      <c r="AR104" s="898">
        <f t="shared" si="100"/>
        <v>0</v>
      </c>
      <c r="AS104" s="897"/>
      <c r="AT104" s="898">
        <f t="shared" si="101"/>
        <v>0</v>
      </c>
      <c r="AU104" s="897"/>
      <c r="AV104" s="898">
        <f t="shared" si="102"/>
        <v>0</v>
      </c>
      <c r="AW104" s="897"/>
      <c r="AX104" s="898">
        <f t="shared" si="103"/>
        <v>0</v>
      </c>
      <c r="AY104" s="897"/>
      <c r="AZ104" s="898">
        <f t="shared" si="104"/>
        <v>0</v>
      </c>
      <c r="BA104" s="897"/>
      <c r="BB104" s="898">
        <f t="shared" si="105"/>
        <v>0</v>
      </c>
      <c r="BC104" s="897"/>
      <c r="BD104" s="898">
        <f t="shared" si="106"/>
        <v>0</v>
      </c>
      <c r="BE104" s="897"/>
      <c r="BF104" s="898">
        <f t="shared" si="107"/>
        <v>0</v>
      </c>
      <c r="BG104" s="897"/>
      <c r="BH104" s="898">
        <f t="shared" si="108"/>
        <v>0</v>
      </c>
      <c r="BI104" s="897"/>
      <c r="BJ104" s="898">
        <f t="shared" si="109"/>
        <v>0</v>
      </c>
      <c r="BK104" s="897"/>
      <c r="BL104" s="898">
        <f t="shared" si="110"/>
        <v>0</v>
      </c>
      <c r="BM104" s="897"/>
      <c r="BN104" s="898">
        <f t="shared" si="111"/>
        <v>0</v>
      </c>
      <c r="BO104" s="897"/>
      <c r="BP104" s="898">
        <f t="shared" si="112"/>
        <v>0</v>
      </c>
      <c r="BQ104" s="897"/>
      <c r="BR104" s="898">
        <f t="shared" si="113"/>
        <v>0</v>
      </c>
      <c r="BS104" s="897"/>
      <c r="BT104" s="898">
        <f t="shared" si="114"/>
        <v>0</v>
      </c>
      <c r="BU104" s="897"/>
      <c r="BV104" s="898">
        <f t="shared" si="115"/>
        <v>0</v>
      </c>
      <c r="BW104" s="897"/>
      <c r="BX104" s="898">
        <f t="shared" si="116"/>
        <v>0</v>
      </c>
      <c r="BY104" s="897"/>
      <c r="BZ104" s="898">
        <f t="shared" si="117"/>
        <v>0</v>
      </c>
      <c r="CA104" s="897"/>
      <c r="CB104" s="898">
        <f t="shared" si="118"/>
        <v>0</v>
      </c>
      <c r="CC104" s="897"/>
      <c r="CD104" s="898">
        <f t="shared" si="119"/>
        <v>0</v>
      </c>
      <c r="CE104" s="897"/>
      <c r="CF104" s="898">
        <f t="shared" si="120"/>
        <v>0</v>
      </c>
      <c r="CG104" s="897"/>
      <c r="CH104" s="898">
        <f t="shared" si="121"/>
        <v>0</v>
      </c>
      <c r="CI104" s="897"/>
      <c r="CJ104" s="898">
        <f t="shared" si="122"/>
        <v>0</v>
      </c>
      <c r="CK104" s="897"/>
      <c r="CL104" s="898">
        <f t="shared" si="123"/>
        <v>0</v>
      </c>
      <c r="CM104" s="897"/>
      <c r="CN104" s="898">
        <f t="shared" si="124"/>
        <v>0</v>
      </c>
      <c r="CO104" s="897"/>
      <c r="CP104" s="898">
        <f t="shared" si="125"/>
        <v>0</v>
      </c>
      <c r="CQ104" s="897"/>
      <c r="CR104" s="898">
        <f t="shared" si="126"/>
        <v>0</v>
      </c>
      <c r="CS104" s="897"/>
      <c r="CT104" s="898">
        <f t="shared" si="127"/>
        <v>0</v>
      </c>
      <c r="CU104" s="897"/>
      <c r="CV104" s="898">
        <f t="shared" si="128"/>
        <v>0</v>
      </c>
      <c r="CW104" s="897"/>
      <c r="CX104" s="898">
        <f t="shared" si="129"/>
        <v>0</v>
      </c>
      <c r="CY104" s="897"/>
      <c r="CZ104" s="898">
        <f t="shared" si="130"/>
        <v>0</v>
      </c>
      <c r="DA104" s="897"/>
      <c r="DB104" s="898">
        <f t="shared" si="131"/>
        <v>0</v>
      </c>
      <c r="DC104" s="897"/>
      <c r="DD104" s="898">
        <f t="shared" si="132"/>
        <v>0</v>
      </c>
      <c r="DE104" s="897"/>
      <c r="DF104" s="898">
        <f t="shared" si="133"/>
        <v>0</v>
      </c>
      <c r="DG104" s="897"/>
      <c r="DH104" s="898">
        <f t="shared" si="134"/>
        <v>0</v>
      </c>
      <c r="DI104" s="897"/>
      <c r="DJ104" s="898">
        <f t="shared" si="135"/>
        <v>0</v>
      </c>
      <c r="DK104" s="897"/>
      <c r="DL104" s="898">
        <f t="shared" si="136"/>
        <v>0</v>
      </c>
      <c r="DM104" s="897"/>
      <c r="DN104" s="898">
        <f t="shared" si="137"/>
        <v>0</v>
      </c>
      <c r="DO104" s="897"/>
      <c r="DP104" s="898">
        <f t="shared" si="138"/>
        <v>0</v>
      </c>
      <c r="DQ104" s="897"/>
      <c r="DR104" s="898">
        <f t="shared" si="139"/>
        <v>0</v>
      </c>
      <c r="DS104" s="897"/>
      <c r="DT104" s="898">
        <f t="shared" si="140"/>
        <v>0</v>
      </c>
      <c r="DU104" s="897"/>
      <c r="DV104" s="898">
        <f t="shared" si="141"/>
        <v>0</v>
      </c>
      <c r="DW104" s="897"/>
      <c r="DX104" s="898">
        <f t="shared" si="142"/>
        <v>0</v>
      </c>
      <c r="DY104" s="897"/>
      <c r="DZ104" s="898">
        <f t="shared" si="143"/>
        <v>0</v>
      </c>
      <c r="EA104" s="897"/>
      <c r="EB104" s="898">
        <f t="shared" si="144"/>
        <v>0</v>
      </c>
      <c r="EC104" s="897"/>
      <c r="ED104" s="898">
        <f t="shared" si="145"/>
        <v>0</v>
      </c>
      <c r="EE104" s="897"/>
      <c r="EF104" s="898">
        <f t="shared" si="146"/>
        <v>0</v>
      </c>
      <c r="EG104" s="897"/>
      <c r="EH104" s="898">
        <f t="shared" si="147"/>
        <v>0</v>
      </c>
      <c r="EI104" s="897"/>
      <c r="EJ104" s="898">
        <f t="shared" si="148"/>
        <v>0</v>
      </c>
      <c r="EK104" s="897"/>
      <c r="EL104" s="898">
        <f t="shared" si="149"/>
        <v>0</v>
      </c>
      <c r="EM104" s="897"/>
      <c r="EN104" s="898">
        <f t="shared" si="150"/>
        <v>0</v>
      </c>
      <c r="EO104" s="897"/>
      <c r="EP104" s="898">
        <f t="shared" si="151"/>
        <v>0</v>
      </c>
      <c r="EQ104" s="897"/>
      <c r="ER104" s="898">
        <f t="shared" si="152"/>
        <v>0</v>
      </c>
      <c r="ES104" s="897"/>
      <c r="ET104" s="898">
        <f t="shared" si="153"/>
        <v>0</v>
      </c>
      <c r="EU104" s="897"/>
      <c r="EV104" s="898">
        <f t="shared" si="154"/>
        <v>0</v>
      </c>
      <c r="EW104" s="897"/>
      <c r="EX104" s="898">
        <f t="shared" si="155"/>
        <v>0</v>
      </c>
      <c r="EY104" s="897"/>
      <c r="EZ104" s="898">
        <f t="shared" si="156"/>
        <v>0</v>
      </c>
      <c r="FA104" s="897"/>
      <c r="FB104" s="898">
        <f t="shared" si="157"/>
        <v>0</v>
      </c>
      <c r="FC104" s="897"/>
      <c r="FD104" s="898">
        <f t="shared" si="158"/>
        <v>0</v>
      </c>
      <c r="FE104" s="897"/>
      <c r="FF104" s="898">
        <f t="shared" si="159"/>
        <v>0</v>
      </c>
      <c r="FG104" s="897"/>
      <c r="FH104" s="898">
        <f t="shared" si="160"/>
        <v>0</v>
      </c>
    </row>
    <row r="105" spans="3:164" ht="16.149999999999999" customHeight="1" thickBot="1" x14ac:dyDescent="0.35">
      <c r="C105" s="700">
        <v>99</v>
      </c>
      <c r="D105" s="299" t="str">
        <f>+'LP-Servicios'!P251</f>
        <v>-</v>
      </c>
      <c r="E105" s="897"/>
      <c r="F105" s="898">
        <f t="shared" si="161"/>
        <v>0</v>
      </c>
      <c r="G105" s="897"/>
      <c r="H105" s="898">
        <f t="shared" si="162"/>
        <v>0</v>
      </c>
      <c r="I105" s="897"/>
      <c r="J105" s="898">
        <f t="shared" si="83"/>
        <v>0</v>
      </c>
      <c r="K105" s="897"/>
      <c r="L105" s="898">
        <f t="shared" si="84"/>
        <v>0</v>
      </c>
      <c r="M105" s="897"/>
      <c r="N105" s="898">
        <f t="shared" si="85"/>
        <v>0</v>
      </c>
      <c r="O105" s="897"/>
      <c r="P105" s="898">
        <f t="shared" si="86"/>
        <v>0</v>
      </c>
      <c r="Q105" s="897"/>
      <c r="R105" s="898">
        <f t="shared" si="87"/>
        <v>0</v>
      </c>
      <c r="S105" s="897"/>
      <c r="T105" s="898">
        <f t="shared" si="88"/>
        <v>0</v>
      </c>
      <c r="U105" s="897"/>
      <c r="V105" s="898">
        <f t="shared" si="89"/>
        <v>0</v>
      </c>
      <c r="W105" s="897"/>
      <c r="X105" s="898">
        <f t="shared" si="90"/>
        <v>0</v>
      </c>
      <c r="Y105" s="897"/>
      <c r="Z105" s="898">
        <f t="shared" si="91"/>
        <v>0</v>
      </c>
      <c r="AA105" s="897"/>
      <c r="AB105" s="898">
        <f t="shared" si="92"/>
        <v>0</v>
      </c>
      <c r="AC105" s="897"/>
      <c r="AD105" s="898">
        <f t="shared" si="93"/>
        <v>0</v>
      </c>
      <c r="AE105" s="897"/>
      <c r="AF105" s="898">
        <f t="shared" si="94"/>
        <v>0</v>
      </c>
      <c r="AG105" s="897"/>
      <c r="AH105" s="898">
        <f t="shared" si="95"/>
        <v>0</v>
      </c>
      <c r="AI105" s="897"/>
      <c r="AJ105" s="898">
        <f t="shared" si="96"/>
        <v>0</v>
      </c>
      <c r="AK105" s="897"/>
      <c r="AL105" s="898">
        <f t="shared" si="97"/>
        <v>0</v>
      </c>
      <c r="AM105" s="897"/>
      <c r="AN105" s="898">
        <f t="shared" si="98"/>
        <v>0</v>
      </c>
      <c r="AO105" s="897"/>
      <c r="AP105" s="898">
        <f t="shared" si="99"/>
        <v>0</v>
      </c>
      <c r="AQ105" s="897"/>
      <c r="AR105" s="898">
        <f t="shared" si="100"/>
        <v>0</v>
      </c>
      <c r="AS105" s="897"/>
      <c r="AT105" s="898">
        <f t="shared" si="101"/>
        <v>0</v>
      </c>
      <c r="AU105" s="897"/>
      <c r="AV105" s="898">
        <f t="shared" si="102"/>
        <v>0</v>
      </c>
      <c r="AW105" s="897"/>
      <c r="AX105" s="898">
        <f t="shared" si="103"/>
        <v>0</v>
      </c>
      <c r="AY105" s="897"/>
      <c r="AZ105" s="898">
        <f t="shared" si="104"/>
        <v>0</v>
      </c>
      <c r="BA105" s="897"/>
      <c r="BB105" s="898">
        <f t="shared" si="105"/>
        <v>0</v>
      </c>
      <c r="BC105" s="897"/>
      <c r="BD105" s="898">
        <f t="shared" si="106"/>
        <v>0</v>
      </c>
      <c r="BE105" s="897"/>
      <c r="BF105" s="898">
        <f t="shared" si="107"/>
        <v>0</v>
      </c>
      <c r="BG105" s="897"/>
      <c r="BH105" s="898">
        <f t="shared" si="108"/>
        <v>0</v>
      </c>
      <c r="BI105" s="897"/>
      <c r="BJ105" s="898">
        <f t="shared" si="109"/>
        <v>0</v>
      </c>
      <c r="BK105" s="897"/>
      <c r="BL105" s="898">
        <f t="shared" si="110"/>
        <v>0</v>
      </c>
      <c r="BM105" s="897"/>
      <c r="BN105" s="898">
        <f t="shared" si="111"/>
        <v>0</v>
      </c>
      <c r="BO105" s="897"/>
      <c r="BP105" s="898">
        <f t="shared" si="112"/>
        <v>0</v>
      </c>
      <c r="BQ105" s="897"/>
      <c r="BR105" s="898">
        <f t="shared" si="113"/>
        <v>0</v>
      </c>
      <c r="BS105" s="897"/>
      <c r="BT105" s="898">
        <f t="shared" si="114"/>
        <v>0</v>
      </c>
      <c r="BU105" s="897"/>
      <c r="BV105" s="898">
        <f t="shared" si="115"/>
        <v>0</v>
      </c>
      <c r="BW105" s="897"/>
      <c r="BX105" s="898">
        <f t="shared" si="116"/>
        <v>0</v>
      </c>
      <c r="BY105" s="897"/>
      <c r="BZ105" s="898">
        <f t="shared" si="117"/>
        <v>0</v>
      </c>
      <c r="CA105" s="897"/>
      <c r="CB105" s="898">
        <f t="shared" si="118"/>
        <v>0</v>
      </c>
      <c r="CC105" s="897"/>
      <c r="CD105" s="898">
        <f t="shared" si="119"/>
        <v>0</v>
      </c>
      <c r="CE105" s="897"/>
      <c r="CF105" s="898">
        <f t="shared" si="120"/>
        <v>0</v>
      </c>
      <c r="CG105" s="897"/>
      <c r="CH105" s="898">
        <f t="shared" si="121"/>
        <v>0</v>
      </c>
      <c r="CI105" s="897"/>
      <c r="CJ105" s="898">
        <f t="shared" si="122"/>
        <v>0</v>
      </c>
      <c r="CK105" s="897"/>
      <c r="CL105" s="898">
        <f t="shared" si="123"/>
        <v>0</v>
      </c>
      <c r="CM105" s="897"/>
      <c r="CN105" s="898">
        <f t="shared" si="124"/>
        <v>0</v>
      </c>
      <c r="CO105" s="897"/>
      <c r="CP105" s="898">
        <f t="shared" si="125"/>
        <v>0</v>
      </c>
      <c r="CQ105" s="897"/>
      <c r="CR105" s="898">
        <f t="shared" si="126"/>
        <v>0</v>
      </c>
      <c r="CS105" s="897"/>
      <c r="CT105" s="898">
        <f t="shared" si="127"/>
        <v>0</v>
      </c>
      <c r="CU105" s="897"/>
      <c r="CV105" s="898">
        <f t="shared" si="128"/>
        <v>0</v>
      </c>
      <c r="CW105" s="897"/>
      <c r="CX105" s="898">
        <f t="shared" si="129"/>
        <v>0</v>
      </c>
      <c r="CY105" s="897"/>
      <c r="CZ105" s="898">
        <f t="shared" si="130"/>
        <v>0</v>
      </c>
      <c r="DA105" s="897"/>
      <c r="DB105" s="898">
        <f t="shared" si="131"/>
        <v>0</v>
      </c>
      <c r="DC105" s="897"/>
      <c r="DD105" s="898">
        <f t="shared" si="132"/>
        <v>0</v>
      </c>
      <c r="DE105" s="897"/>
      <c r="DF105" s="898">
        <f t="shared" si="133"/>
        <v>0</v>
      </c>
      <c r="DG105" s="897"/>
      <c r="DH105" s="898">
        <f t="shared" si="134"/>
        <v>0</v>
      </c>
      <c r="DI105" s="897"/>
      <c r="DJ105" s="898">
        <f t="shared" si="135"/>
        <v>0</v>
      </c>
      <c r="DK105" s="897"/>
      <c r="DL105" s="898">
        <f t="shared" si="136"/>
        <v>0</v>
      </c>
      <c r="DM105" s="897"/>
      <c r="DN105" s="898">
        <f t="shared" si="137"/>
        <v>0</v>
      </c>
      <c r="DO105" s="897"/>
      <c r="DP105" s="898">
        <f t="shared" si="138"/>
        <v>0</v>
      </c>
      <c r="DQ105" s="897"/>
      <c r="DR105" s="898">
        <f t="shared" si="139"/>
        <v>0</v>
      </c>
      <c r="DS105" s="897"/>
      <c r="DT105" s="898">
        <f t="shared" si="140"/>
        <v>0</v>
      </c>
      <c r="DU105" s="897"/>
      <c r="DV105" s="898">
        <f t="shared" si="141"/>
        <v>0</v>
      </c>
      <c r="DW105" s="897"/>
      <c r="DX105" s="898">
        <f t="shared" si="142"/>
        <v>0</v>
      </c>
      <c r="DY105" s="897"/>
      <c r="DZ105" s="898">
        <f t="shared" si="143"/>
        <v>0</v>
      </c>
      <c r="EA105" s="897"/>
      <c r="EB105" s="898">
        <f t="shared" si="144"/>
        <v>0</v>
      </c>
      <c r="EC105" s="897"/>
      <c r="ED105" s="898">
        <f t="shared" si="145"/>
        <v>0</v>
      </c>
      <c r="EE105" s="897"/>
      <c r="EF105" s="898">
        <f t="shared" si="146"/>
        <v>0</v>
      </c>
      <c r="EG105" s="897"/>
      <c r="EH105" s="898">
        <f t="shared" si="147"/>
        <v>0</v>
      </c>
      <c r="EI105" s="897"/>
      <c r="EJ105" s="898">
        <f t="shared" si="148"/>
        <v>0</v>
      </c>
      <c r="EK105" s="897"/>
      <c r="EL105" s="898">
        <f t="shared" si="149"/>
        <v>0</v>
      </c>
      <c r="EM105" s="897"/>
      <c r="EN105" s="898">
        <f t="shared" si="150"/>
        <v>0</v>
      </c>
      <c r="EO105" s="897"/>
      <c r="EP105" s="898">
        <f t="shared" si="151"/>
        <v>0</v>
      </c>
      <c r="EQ105" s="897"/>
      <c r="ER105" s="898">
        <f t="shared" si="152"/>
        <v>0</v>
      </c>
      <c r="ES105" s="897"/>
      <c r="ET105" s="898">
        <f t="shared" si="153"/>
        <v>0</v>
      </c>
      <c r="EU105" s="897"/>
      <c r="EV105" s="898">
        <f t="shared" si="154"/>
        <v>0</v>
      </c>
      <c r="EW105" s="897"/>
      <c r="EX105" s="898">
        <f t="shared" si="155"/>
        <v>0</v>
      </c>
      <c r="EY105" s="897"/>
      <c r="EZ105" s="898">
        <f t="shared" si="156"/>
        <v>0</v>
      </c>
      <c r="FA105" s="897"/>
      <c r="FB105" s="898">
        <f t="shared" si="157"/>
        <v>0</v>
      </c>
      <c r="FC105" s="897"/>
      <c r="FD105" s="898">
        <f t="shared" si="158"/>
        <v>0</v>
      </c>
      <c r="FE105" s="897"/>
      <c r="FF105" s="898">
        <f t="shared" si="159"/>
        <v>0</v>
      </c>
      <c r="FG105" s="897"/>
      <c r="FH105" s="898">
        <f t="shared" si="160"/>
        <v>0</v>
      </c>
    </row>
    <row r="106" spans="3:164" ht="16.149999999999999" customHeight="1" thickBot="1" x14ac:dyDescent="0.35">
      <c r="C106" s="700">
        <v>100</v>
      </c>
      <c r="D106" s="300" t="str">
        <f>+'LP-Servicios'!P252</f>
        <v>-</v>
      </c>
      <c r="E106" s="897"/>
      <c r="F106" s="898">
        <f t="shared" si="161"/>
        <v>0</v>
      </c>
      <c r="G106" s="897"/>
      <c r="H106" s="898">
        <f t="shared" si="162"/>
        <v>0</v>
      </c>
      <c r="I106" s="897"/>
      <c r="J106" s="898">
        <f t="shared" si="83"/>
        <v>0</v>
      </c>
      <c r="K106" s="897"/>
      <c r="L106" s="898">
        <f t="shared" si="84"/>
        <v>0</v>
      </c>
      <c r="M106" s="897"/>
      <c r="N106" s="898">
        <f t="shared" si="85"/>
        <v>0</v>
      </c>
      <c r="O106" s="897"/>
      <c r="P106" s="898">
        <f t="shared" si="86"/>
        <v>0</v>
      </c>
      <c r="Q106" s="897"/>
      <c r="R106" s="898">
        <f t="shared" si="87"/>
        <v>0</v>
      </c>
      <c r="S106" s="897"/>
      <c r="T106" s="898">
        <f t="shared" si="88"/>
        <v>0</v>
      </c>
      <c r="U106" s="897"/>
      <c r="V106" s="898">
        <f t="shared" si="89"/>
        <v>0</v>
      </c>
      <c r="W106" s="897"/>
      <c r="X106" s="898">
        <f t="shared" si="90"/>
        <v>0</v>
      </c>
      <c r="Y106" s="897"/>
      <c r="Z106" s="898">
        <f t="shared" si="91"/>
        <v>0</v>
      </c>
      <c r="AA106" s="897"/>
      <c r="AB106" s="898">
        <f t="shared" si="92"/>
        <v>0</v>
      </c>
      <c r="AC106" s="897"/>
      <c r="AD106" s="898">
        <f t="shared" si="93"/>
        <v>0</v>
      </c>
      <c r="AE106" s="897"/>
      <c r="AF106" s="898">
        <f t="shared" si="94"/>
        <v>0</v>
      </c>
      <c r="AG106" s="897"/>
      <c r="AH106" s="898">
        <f t="shared" si="95"/>
        <v>0</v>
      </c>
      <c r="AI106" s="897"/>
      <c r="AJ106" s="898">
        <f t="shared" si="96"/>
        <v>0</v>
      </c>
      <c r="AK106" s="897"/>
      <c r="AL106" s="898">
        <f t="shared" si="97"/>
        <v>0</v>
      </c>
      <c r="AM106" s="897"/>
      <c r="AN106" s="898">
        <f t="shared" si="98"/>
        <v>0</v>
      </c>
      <c r="AO106" s="897"/>
      <c r="AP106" s="898">
        <f t="shared" si="99"/>
        <v>0</v>
      </c>
      <c r="AQ106" s="897"/>
      <c r="AR106" s="898">
        <f t="shared" si="100"/>
        <v>0</v>
      </c>
      <c r="AS106" s="897"/>
      <c r="AT106" s="898">
        <f t="shared" si="101"/>
        <v>0</v>
      </c>
      <c r="AU106" s="897"/>
      <c r="AV106" s="898">
        <f t="shared" si="102"/>
        <v>0</v>
      </c>
      <c r="AW106" s="897"/>
      <c r="AX106" s="898">
        <f t="shared" si="103"/>
        <v>0</v>
      </c>
      <c r="AY106" s="897"/>
      <c r="AZ106" s="898">
        <f t="shared" si="104"/>
        <v>0</v>
      </c>
      <c r="BA106" s="897"/>
      <c r="BB106" s="898">
        <f t="shared" si="105"/>
        <v>0</v>
      </c>
      <c r="BC106" s="897"/>
      <c r="BD106" s="898">
        <f t="shared" si="106"/>
        <v>0</v>
      </c>
      <c r="BE106" s="897"/>
      <c r="BF106" s="898">
        <f t="shared" si="107"/>
        <v>0</v>
      </c>
      <c r="BG106" s="897"/>
      <c r="BH106" s="898">
        <f t="shared" si="108"/>
        <v>0</v>
      </c>
      <c r="BI106" s="897"/>
      <c r="BJ106" s="898">
        <f t="shared" si="109"/>
        <v>0</v>
      </c>
      <c r="BK106" s="897"/>
      <c r="BL106" s="898">
        <f t="shared" si="110"/>
        <v>0</v>
      </c>
      <c r="BM106" s="897"/>
      <c r="BN106" s="898">
        <f t="shared" si="111"/>
        <v>0</v>
      </c>
      <c r="BO106" s="897"/>
      <c r="BP106" s="898">
        <f t="shared" si="112"/>
        <v>0</v>
      </c>
      <c r="BQ106" s="897"/>
      <c r="BR106" s="898">
        <f t="shared" si="113"/>
        <v>0</v>
      </c>
      <c r="BS106" s="897"/>
      <c r="BT106" s="898">
        <f t="shared" si="114"/>
        <v>0</v>
      </c>
      <c r="BU106" s="897"/>
      <c r="BV106" s="898">
        <f t="shared" si="115"/>
        <v>0</v>
      </c>
      <c r="BW106" s="897"/>
      <c r="BX106" s="898">
        <f t="shared" si="116"/>
        <v>0</v>
      </c>
      <c r="BY106" s="897"/>
      <c r="BZ106" s="898">
        <f t="shared" si="117"/>
        <v>0</v>
      </c>
      <c r="CA106" s="897"/>
      <c r="CB106" s="898">
        <f t="shared" si="118"/>
        <v>0</v>
      </c>
      <c r="CC106" s="897"/>
      <c r="CD106" s="898">
        <f t="shared" si="119"/>
        <v>0</v>
      </c>
      <c r="CE106" s="897"/>
      <c r="CF106" s="898">
        <f t="shared" si="120"/>
        <v>0</v>
      </c>
      <c r="CG106" s="897"/>
      <c r="CH106" s="898">
        <f t="shared" si="121"/>
        <v>0</v>
      </c>
      <c r="CI106" s="897"/>
      <c r="CJ106" s="898">
        <f t="shared" si="122"/>
        <v>0</v>
      </c>
      <c r="CK106" s="897"/>
      <c r="CL106" s="898">
        <f t="shared" si="123"/>
        <v>0</v>
      </c>
      <c r="CM106" s="897"/>
      <c r="CN106" s="898">
        <f t="shared" si="124"/>
        <v>0</v>
      </c>
      <c r="CO106" s="897"/>
      <c r="CP106" s="898">
        <f t="shared" si="125"/>
        <v>0</v>
      </c>
      <c r="CQ106" s="897"/>
      <c r="CR106" s="898">
        <f t="shared" si="126"/>
        <v>0</v>
      </c>
      <c r="CS106" s="897"/>
      <c r="CT106" s="898">
        <f t="shared" si="127"/>
        <v>0</v>
      </c>
      <c r="CU106" s="897"/>
      <c r="CV106" s="898">
        <f t="shared" si="128"/>
        <v>0</v>
      </c>
      <c r="CW106" s="897"/>
      <c r="CX106" s="898">
        <f t="shared" si="129"/>
        <v>0</v>
      </c>
      <c r="CY106" s="897"/>
      <c r="CZ106" s="898">
        <f t="shared" si="130"/>
        <v>0</v>
      </c>
      <c r="DA106" s="897"/>
      <c r="DB106" s="898">
        <f t="shared" si="131"/>
        <v>0</v>
      </c>
      <c r="DC106" s="897"/>
      <c r="DD106" s="898">
        <f t="shared" si="132"/>
        <v>0</v>
      </c>
      <c r="DE106" s="897"/>
      <c r="DF106" s="898">
        <f t="shared" si="133"/>
        <v>0</v>
      </c>
      <c r="DG106" s="897"/>
      <c r="DH106" s="898">
        <f t="shared" si="134"/>
        <v>0</v>
      </c>
      <c r="DI106" s="897"/>
      <c r="DJ106" s="898">
        <f t="shared" si="135"/>
        <v>0</v>
      </c>
      <c r="DK106" s="897"/>
      <c r="DL106" s="898">
        <f t="shared" si="136"/>
        <v>0</v>
      </c>
      <c r="DM106" s="897"/>
      <c r="DN106" s="898">
        <f t="shared" si="137"/>
        <v>0</v>
      </c>
      <c r="DO106" s="897"/>
      <c r="DP106" s="898">
        <f t="shared" si="138"/>
        <v>0</v>
      </c>
      <c r="DQ106" s="897"/>
      <c r="DR106" s="898">
        <f t="shared" si="139"/>
        <v>0</v>
      </c>
      <c r="DS106" s="897"/>
      <c r="DT106" s="898">
        <f t="shared" si="140"/>
        <v>0</v>
      </c>
      <c r="DU106" s="897"/>
      <c r="DV106" s="898">
        <f t="shared" si="141"/>
        <v>0</v>
      </c>
      <c r="DW106" s="897"/>
      <c r="DX106" s="898">
        <f t="shared" si="142"/>
        <v>0</v>
      </c>
      <c r="DY106" s="897"/>
      <c r="DZ106" s="898">
        <f t="shared" si="143"/>
        <v>0</v>
      </c>
      <c r="EA106" s="897"/>
      <c r="EB106" s="898">
        <f t="shared" si="144"/>
        <v>0</v>
      </c>
      <c r="EC106" s="897"/>
      <c r="ED106" s="898">
        <f t="shared" si="145"/>
        <v>0</v>
      </c>
      <c r="EE106" s="897"/>
      <c r="EF106" s="898">
        <f t="shared" si="146"/>
        <v>0</v>
      </c>
      <c r="EG106" s="897"/>
      <c r="EH106" s="898">
        <f t="shared" si="147"/>
        <v>0</v>
      </c>
      <c r="EI106" s="897"/>
      <c r="EJ106" s="898">
        <f t="shared" si="148"/>
        <v>0</v>
      </c>
      <c r="EK106" s="897"/>
      <c r="EL106" s="898">
        <f t="shared" si="149"/>
        <v>0</v>
      </c>
      <c r="EM106" s="897"/>
      <c r="EN106" s="898">
        <f t="shared" si="150"/>
        <v>0</v>
      </c>
      <c r="EO106" s="897"/>
      <c r="EP106" s="898">
        <f t="shared" si="151"/>
        <v>0</v>
      </c>
      <c r="EQ106" s="897"/>
      <c r="ER106" s="898">
        <f t="shared" si="152"/>
        <v>0</v>
      </c>
      <c r="ES106" s="897"/>
      <c r="ET106" s="898">
        <f t="shared" si="153"/>
        <v>0</v>
      </c>
      <c r="EU106" s="897"/>
      <c r="EV106" s="898">
        <f t="shared" si="154"/>
        <v>0</v>
      </c>
      <c r="EW106" s="897"/>
      <c r="EX106" s="898">
        <f t="shared" si="155"/>
        <v>0</v>
      </c>
      <c r="EY106" s="897"/>
      <c r="EZ106" s="898">
        <f t="shared" si="156"/>
        <v>0</v>
      </c>
      <c r="FA106" s="897"/>
      <c r="FB106" s="898">
        <f t="shared" si="157"/>
        <v>0</v>
      </c>
      <c r="FC106" s="897"/>
      <c r="FD106" s="898">
        <f t="shared" si="158"/>
        <v>0</v>
      </c>
      <c r="FE106" s="897"/>
      <c r="FF106" s="898">
        <f t="shared" si="159"/>
        <v>0</v>
      </c>
      <c r="FG106" s="897"/>
      <c r="FH106" s="898">
        <f t="shared" si="160"/>
        <v>0</v>
      </c>
    </row>
    <row r="107" spans="3:164" x14ac:dyDescent="0.3">
      <c r="D107" s="736"/>
      <c r="E107" s="736"/>
      <c r="F107" s="736"/>
      <c r="G107" s="736"/>
      <c r="H107" s="736"/>
      <c r="I107" s="736"/>
      <c r="J107" s="736"/>
      <c r="K107" s="736"/>
      <c r="L107" s="736"/>
      <c r="M107" s="736"/>
      <c r="N107" s="736"/>
      <c r="O107" s="736"/>
      <c r="P107" s="736"/>
      <c r="Q107" s="736"/>
      <c r="R107" s="736"/>
      <c r="S107" s="736"/>
      <c r="T107" s="736"/>
      <c r="U107" s="736"/>
      <c r="V107" s="736"/>
      <c r="W107" s="736"/>
      <c r="X107" s="736"/>
      <c r="Y107" s="736"/>
      <c r="Z107" s="736"/>
      <c r="AA107" s="736"/>
      <c r="AB107" s="736"/>
      <c r="AC107" s="736"/>
      <c r="AD107" s="736"/>
      <c r="AE107" s="736"/>
      <c r="AF107" s="736"/>
      <c r="AG107" s="736"/>
      <c r="AH107" s="736"/>
      <c r="AI107" s="736"/>
      <c r="AJ107" s="736"/>
      <c r="AK107" s="736"/>
      <c r="AL107" s="736"/>
      <c r="AM107" s="736"/>
      <c r="AN107" s="736"/>
      <c r="AO107" s="736"/>
      <c r="AP107" s="736"/>
      <c r="AQ107" s="736"/>
      <c r="AR107" s="736"/>
      <c r="AS107" s="736"/>
      <c r="AT107" s="736"/>
      <c r="AU107" s="736"/>
      <c r="AV107" s="736"/>
      <c r="AW107" s="736"/>
      <c r="AX107" s="736"/>
      <c r="AY107" s="736"/>
      <c r="AZ107" s="736"/>
      <c r="BA107" s="736"/>
      <c r="BB107" s="736"/>
      <c r="BC107" s="736"/>
      <c r="BD107" s="736"/>
      <c r="BE107" s="736"/>
      <c r="BF107" s="736"/>
      <c r="BG107" s="736"/>
      <c r="BH107" s="736"/>
      <c r="BI107" s="736"/>
      <c r="BJ107" s="736"/>
      <c r="BK107" s="736"/>
      <c r="BL107" s="736"/>
      <c r="BM107" s="736"/>
      <c r="BN107" s="736"/>
      <c r="BO107" s="736"/>
      <c r="BP107" s="736"/>
      <c r="BQ107" s="736"/>
      <c r="BR107" s="736"/>
      <c r="BS107" s="736"/>
      <c r="BT107" s="736"/>
      <c r="BU107" s="736"/>
      <c r="BV107" s="736"/>
      <c r="BW107" s="736"/>
      <c r="BX107" s="736"/>
      <c r="BY107" s="736"/>
      <c r="BZ107" s="736"/>
      <c r="CA107" s="736"/>
      <c r="CB107" s="736"/>
      <c r="CC107" s="736"/>
      <c r="CD107" s="736"/>
      <c r="CE107" s="736"/>
      <c r="CF107" s="736"/>
      <c r="CG107" s="736"/>
      <c r="CH107" s="736"/>
      <c r="CI107" s="736"/>
      <c r="CJ107" s="736"/>
      <c r="CK107" s="736"/>
      <c r="CL107" s="736"/>
      <c r="CM107" s="736"/>
      <c r="CN107" s="736"/>
      <c r="CO107" s="736"/>
      <c r="CP107" s="736"/>
      <c r="CQ107" s="736"/>
      <c r="CR107" s="736"/>
      <c r="CS107" s="736"/>
      <c r="CT107" s="736"/>
      <c r="CU107" s="736"/>
      <c r="CV107" s="736"/>
      <c r="CW107" s="736"/>
      <c r="CX107" s="736"/>
      <c r="CY107" s="736"/>
      <c r="CZ107" s="736"/>
      <c r="DA107" s="736"/>
      <c r="DB107" s="736"/>
      <c r="DC107" s="736"/>
      <c r="DD107" s="736"/>
      <c r="DE107" s="736"/>
      <c r="DF107" s="736"/>
      <c r="DG107" s="736"/>
      <c r="DH107" s="736"/>
      <c r="DI107" s="736"/>
      <c r="DJ107" s="736"/>
      <c r="DK107" s="736"/>
      <c r="DL107" s="736"/>
      <c r="DM107" s="736"/>
      <c r="DN107" s="736"/>
      <c r="DO107" s="736"/>
      <c r="DP107" s="736"/>
      <c r="DQ107" s="736"/>
      <c r="DR107" s="736"/>
      <c r="DS107" s="736"/>
      <c r="DT107" s="736"/>
      <c r="DU107" s="736"/>
      <c r="DV107" s="736"/>
      <c r="DW107" s="736"/>
      <c r="DX107" s="736"/>
      <c r="DY107" s="736"/>
      <c r="DZ107" s="736"/>
      <c r="EA107" s="736"/>
      <c r="EB107" s="736"/>
      <c r="EC107" s="736"/>
      <c r="ED107" s="736"/>
      <c r="EE107" s="736"/>
      <c r="EF107" s="736"/>
      <c r="EG107" s="736"/>
      <c r="EH107" s="736"/>
      <c r="EI107" s="736"/>
      <c r="EJ107" s="736"/>
      <c r="EK107" s="736"/>
      <c r="EL107" s="736"/>
      <c r="EM107" s="736"/>
      <c r="EN107" s="736"/>
      <c r="EO107" s="736"/>
      <c r="EP107" s="736"/>
      <c r="EQ107" s="736"/>
      <c r="ER107" s="736"/>
      <c r="ES107" s="736"/>
      <c r="ET107" s="736"/>
      <c r="EU107" s="736"/>
      <c r="EV107" s="736"/>
      <c r="EW107" s="736"/>
      <c r="EX107" s="736"/>
      <c r="EY107" s="736"/>
      <c r="EZ107" s="736"/>
      <c r="FA107" s="736"/>
      <c r="FB107" s="736"/>
      <c r="FC107" s="736"/>
      <c r="FD107" s="736"/>
      <c r="FE107" s="736"/>
      <c r="FF107" s="736"/>
      <c r="FG107" s="736"/>
      <c r="FH107" s="736"/>
    </row>
    <row r="108" spans="3:164" x14ac:dyDescent="0.3">
      <c r="D108" s="736"/>
      <c r="E108" s="736"/>
      <c r="F108" s="736"/>
      <c r="G108" s="736"/>
      <c r="H108" s="736"/>
      <c r="I108" s="736"/>
      <c r="J108" s="736"/>
      <c r="K108" s="736"/>
      <c r="L108" s="736"/>
      <c r="M108" s="736"/>
      <c r="N108" s="736"/>
      <c r="O108" s="736"/>
      <c r="P108" s="736"/>
      <c r="Q108" s="736"/>
      <c r="R108" s="736"/>
      <c r="S108" s="736"/>
      <c r="T108" s="736"/>
      <c r="U108" s="736"/>
      <c r="V108" s="736"/>
      <c r="W108" s="736"/>
      <c r="X108" s="736"/>
      <c r="Y108" s="736"/>
      <c r="Z108" s="736"/>
      <c r="AA108" s="736"/>
      <c r="AB108" s="736"/>
      <c r="AC108" s="736"/>
      <c r="AD108" s="736"/>
      <c r="AE108" s="736"/>
      <c r="AF108" s="736"/>
      <c r="AG108" s="736"/>
      <c r="AH108" s="736"/>
      <c r="AI108" s="736"/>
      <c r="AJ108" s="736"/>
      <c r="AK108" s="736"/>
      <c r="AL108" s="736"/>
      <c r="AM108" s="736"/>
      <c r="AN108" s="736"/>
      <c r="AO108" s="736"/>
      <c r="AP108" s="736"/>
      <c r="AQ108" s="736"/>
      <c r="AR108" s="736"/>
      <c r="AS108" s="736"/>
      <c r="AT108" s="736"/>
      <c r="AU108" s="736"/>
      <c r="AV108" s="736"/>
      <c r="AW108" s="736"/>
      <c r="AX108" s="736"/>
      <c r="AY108" s="736"/>
      <c r="AZ108" s="736"/>
      <c r="BA108" s="736"/>
      <c r="BB108" s="736"/>
      <c r="BC108" s="736"/>
      <c r="BD108" s="736"/>
      <c r="BE108" s="736"/>
      <c r="BF108" s="736"/>
      <c r="BG108" s="736"/>
      <c r="BH108" s="736"/>
      <c r="BI108" s="736"/>
      <c r="BJ108" s="736"/>
      <c r="BK108" s="736"/>
      <c r="BL108" s="736"/>
      <c r="BM108" s="736"/>
      <c r="BN108" s="736"/>
      <c r="BO108" s="736"/>
      <c r="BP108" s="736"/>
      <c r="BQ108" s="736"/>
      <c r="BR108" s="736"/>
      <c r="BS108" s="736"/>
      <c r="BT108" s="736"/>
      <c r="BU108" s="736"/>
      <c r="BV108" s="736"/>
      <c r="BW108" s="736"/>
      <c r="BX108" s="736"/>
      <c r="BY108" s="736"/>
      <c r="BZ108" s="736"/>
      <c r="CA108" s="736"/>
      <c r="CB108" s="736"/>
      <c r="CC108" s="736"/>
      <c r="CD108" s="736"/>
      <c r="CE108" s="736"/>
      <c r="CF108" s="736"/>
      <c r="CG108" s="736"/>
      <c r="CH108" s="736"/>
      <c r="CI108" s="736"/>
      <c r="CJ108" s="736"/>
      <c r="CK108" s="736"/>
      <c r="CL108" s="736"/>
      <c r="CM108" s="736"/>
      <c r="CN108" s="736"/>
      <c r="CO108" s="736"/>
      <c r="CP108" s="736"/>
      <c r="CQ108" s="736"/>
      <c r="CR108" s="736"/>
      <c r="CS108" s="736"/>
      <c r="CT108" s="736"/>
      <c r="CU108" s="736"/>
      <c r="CV108" s="736"/>
      <c r="CW108" s="736"/>
      <c r="CX108" s="736"/>
      <c r="CY108" s="736"/>
      <c r="CZ108" s="736"/>
      <c r="DA108" s="736"/>
      <c r="DB108" s="736"/>
      <c r="DC108" s="736"/>
      <c r="DD108" s="736"/>
      <c r="DE108" s="736"/>
      <c r="DF108" s="736"/>
      <c r="DG108" s="736"/>
      <c r="DH108" s="736"/>
      <c r="DI108" s="736"/>
      <c r="DJ108" s="736"/>
      <c r="DK108" s="736"/>
      <c r="DL108" s="736"/>
      <c r="DM108" s="736"/>
      <c r="DN108" s="736"/>
      <c r="DO108" s="736"/>
      <c r="DP108" s="736"/>
      <c r="DQ108" s="736"/>
      <c r="DR108" s="736"/>
      <c r="DS108" s="736"/>
      <c r="DT108" s="736"/>
      <c r="DU108" s="736"/>
      <c r="DV108" s="736"/>
      <c r="DW108" s="736"/>
      <c r="DX108" s="736"/>
      <c r="DY108" s="736"/>
      <c r="DZ108" s="736"/>
      <c r="EA108" s="736"/>
      <c r="EB108" s="736"/>
      <c r="EC108" s="736"/>
      <c r="ED108" s="736"/>
      <c r="EE108" s="736"/>
      <c r="EF108" s="736"/>
      <c r="EG108" s="736"/>
      <c r="EH108" s="736"/>
      <c r="EI108" s="736"/>
      <c r="EJ108" s="736"/>
      <c r="EK108" s="736"/>
      <c r="EL108" s="736"/>
      <c r="EM108" s="736"/>
      <c r="EN108" s="736"/>
      <c r="EO108" s="736"/>
      <c r="EP108" s="736"/>
      <c r="EQ108" s="736"/>
      <c r="ER108" s="736"/>
      <c r="ES108" s="736"/>
      <c r="ET108" s="736"/>
      <c r="EU108" s="736"/>
      <c r="EV108" s="736"/>
      <c r="EW108" s="736"/>
      <c r="EX108" s="736"/>
      <c r="EY108" s="736"/>
      <c r="EZ108" s="736"/>
      <c r="FA108" s="736"/>
      <c r="FB108" s="736"/>
      <c r="FC108" s="736"/>
      <c r="FD108" s="736"/>
      <c r="FE108" s="736"/>
      <c r="FF108" s="736"/>
      <c r="FG108" s="736"/>
      <c r="FH108" s="736"/>
    </row>
    <row r="109" spans="3:164" x14ac:dyDescent="0.3">
      <c r="D109" s="736"/>
      <c r="E109" s="736"/>
      <c r="F109" s="736"/>
      <c r="G109" s="736"/>
      <c r="H109" s="736"/>
      <c r="I109" s="736"/>
      <c r="J109" s="736"/>
      <c r="K109" s="736"/>
      <c r="L109" s="736"/>
      <c r="M109" s="736"/>
      <c r="N109" s="736"/>
      <c r="O109" s="736"/>
      <c r="P109" s="736"/>
      <c r="Q109" s="736"/>
      <c r="R109" s="736"/>
      <c r="S109" s="736"/>
      <c r="T109" s="736"/>
      <c r="U109" s="736"/>
      <c r="V109" s="736"/>
      <c r="W109" s="736"/>
      <c r="X109" s="736"/>
      <c r="Y109" s="736"/>
      <c r="Z109" s="736"/>
      <c r="AA109" s="736"/>
      <c r="AB109" s="736"/>
      <c r="AC109" s="736"/>
      <c r="AD109" s="736"/>
      <c r="AE109" s="736"/>
      <c r="AF109" s="736"/>
      <c r="AG109" s="736"/>
      <c r="AH109" s="736"/>
      <c r="AI109" s="736"/>
      <c r="AJ109" s="736"/>
      <c r="AK109" s="736"/>
      <c r="AL109" s="736"/>
      <c r="AM109" s="736"/>
      <c r="AN109" s="736"/>
      <c r="AO109" s="736"/>
      <c r="AP109" s="736"/>
      <c r="AQ109" s="736"/>
      <c r="AR109" s="736"/>
      <c r="AS109" s="736"/>
      <c r="AT109" s="736"/>
      <c r="AU109" s="736"/>
      <c r="AV109" s="736"/>
      <c r="AW109" s="736"/>
      <c r="AX109" s="736"/>
      <c r="AY109" s="736"/>
      <c r="AZ109" s="736"/>
      <c r="BA109" s="736"/>
      <c r="BB109" s="736"/>
      <c r="BC109" s="736"/>
      <c r="BD109" s="736"/>
      <c r="BE109" s="736"/>
      <c r="BF109" s="736"/>
      <c r="BG109" s="736"/>
      <c r="BH109" s="736"/>
      <c r="BI109" s="736"/>
      <c r="BJ109" s="736"/>
      <c r="BK109" s="736"/>
      <c r="BL109" s="736"/>
      <c r="BM109" s="736"/>
      <c r="BN109" s="736"/>
      <c r="BO109" s="736"/>
      <c r="BP109" s="736"/>
      <c r="BQ109" s="736"/>
      <c r="BR109" s="736"/>
      <c r="BS109" s="736"/>
      <c r="BT109" s="736"/>
      <c r="BU109" s="736"/>
      <c r="BV109" s="736"/>
      <c r="BW109" s="736"/>
      <c r="BX109" s="736"/>
      <c r="BY109" s="736"/>
      <c r="BZ109" s="736"/>
      <c r="CA109" s="736"/>
      <c r="CB109" s="736"/>
      <c r="CC109" s="736"/>
      <c r="CD109" s="736"/>
      <c r="CE109" s="736"/>
      <c r="CF109" s="736"/>
      <c r="CG109" s="736"/>
      <c r="CH109" s="736"/>
      <c r="CI109" s="736"/>
      <c r="CJ109" s="736"/>
      <c r="CK109" s="736"/>
      <c r="CL109" s="736"/>
      <c r="CM109" s="736"/>
      <c r="CN109" s="736"/>
      <c r="CO109" s="736"/>
      <c r="CP109" s="736"/>
      <c r="CQ109" s="736"/>
      <c r="CR109" s="736"/>
      <c r="CS109" s="736"/>
      <c r="CT109" s="736"/>
      <c r="CU109" s="736"/>
      <c r="CV109" s="736"/>
      <c r="CW109" s="736"/>
      <c r="CX109" s="736"/>
      <c r="CY109" s="736"/>
      <c r="CZ109" s="736"/>
      <c r="DA109" s="736"/>
      <c r="DB109" s="736"/>
      <c r="DC109" s="736"/>
      <c r="DD109" s="736"/>
      <c r="DE109" s="736"/>
      <c r="DF109" s="736"/>
      <c r="DG109" s="736"/>
      <c r="DH109" s="736"/>
      <c r="DI109" s="736"/>
      <c r="DJ109" s="736"/>
      <c r="DK109" s="736"/>
      <c r="DL109" s="736"/>
      <c r="DM109" s="736"/>
      <c r="DN109" s="736"/>
      <c r="DO109" s="736"/>
      <c r="DP109" s="736"/>
      <c r="DQ109" s="736"/>
      <c r="DR109" s="736"/>
      <c r="DS109" s="736"/>
      <c r="DT109" s="736"/>
      <c r="DU109" s="736"/>
      <c r="DV109" s="736"/>
      <c r="DW109" s="736"/>
      <c r="DX109" s="736"/>
      <c r="DY109" s="736"/>
      <c r="DZ109" s="736"/>
      <c r="EA109" s="736"/>
      <c r="EB109" s="736"/>
      <c r="EC109" s="736"/>
      <c r="ED109" s="736"/>
      <c r="EE109" s="736"/>
      <c r="EF109" s="736"/>
      <c r="EG109" s="736"/>
      <c r="EH109" s="736"/>
      <c r="EI109" s="736"/>
      <c r="EJ109" s="736"/>
      <c r="EK109" s="736"/>
      <c r="EL109" s="736"/>
      <c r="EM109" s="736"/>
      <c r="EN109" s="736"/>
      <c r="EO109" s="736"/>
      <c r="EP109" s="736"/>
      <c r="EQ109" s="736"/>
      <c r="ER109" s="736"/>
      <c r="ES109" s="736"/>
      <c r="ET109" s="736"/>
      <c r="EU109" s="736"/>
      <c r="EV109" s="736"/>
      <c r="EW109" s="736"/>
      <c r="EX109" s="736"/>
      <c r="EY109" s="736"/>
      <c r="EZ109" s="736"/>
      <c r="FA109" s="736"/>
      <c r="FB109" s="736"/>
      <c r="FC109" s="736"/>
      <c r="FD109" s="736"/>
      <c r="FE109" s="736"/>
      <c r="FF109" s="736"/>
      <c r="FG109" s="736"/>
      <c r="FH109" s="736"/>
    </row>
    <row r="110" spans="3:164" hidden="1" x14ac:dyDescent="0.3">
      <c r="D110" s="908" t="s">
        <v>719</v>
      </c>
      <c r="E110" s="910">
        <f>+IFERROR(MONTH(GENERALES!E6),"-")</f>
        <v>10</v>
      </c>
      <c r="F110" s="910">
        <f>+IFERROR(MONTH(GENERALES!F6),"-")</f>
        <v>10</v>
      </c>
      <c r="G110" s="910">
        <f>+IFERROR(MONTH(GENERALES!G6),"-")</f>
        <v>10</v>
      </c>
      <c r="H110" s="910">
        <f>+IFERROR(MONTH(GENERALES!H6),"-")</f>
        <v>10</v>
      </c>
      <c r="I110" s="910">
        <f>+IFERROR(MONTH(GENERALES!I6),"-")</f>
        <v>10</v>
      </c>
      <c r="J110" s="910">
        <f>+IFERROR(MONTH(GENERALES!J6),"-")</f>
        <v>10</v>
      </c>
      <c r="K110" s="910">
        <f>+IFERROR(MONTH(GENERALES!K6),"-")</f>
        <v>10</v>
      </c>
      <c r="L110" s="910">
        <f>+IFERROR(MONTH(GENERALES!L6),"-")</f>
        <v>10</v>
      </c>
      <c r="M110" s="910">
        <f>+IFERROR(MONTH(GENERALES!M6),"-")</f>
        <v>10</v>
      </c>
      <c r="N110" s="910">
        <f>+IFERROR(MONTH(GENERALES!N6),"-")</f>
        <v>10</v>
      </c>
      <c r="O110" s="910">
        <f>+IFERROR(MONTH(GENERALES!O6),"-")</f>
        <v>10</v>
      </c>
      <c r="P110" s="910">
        <f>+IFERROR(MONTH(GENERALES!P6),"-")</f>
        <v>10</v>
      </c>
      <c r="Q110" s="910" t="str">
        <f>+IFERROR(MONTH(GENERALES!Q6),"-")</f>
        <v>-</v>
      </c>
      <c r="R110" s="910" t="str">
        <f>+IFERROR(MONTH(GENERALES!R6),"-")</f>
        <v>-</v>
      </c>
      <c r="S110" s="910" t="str">
        <f>+IFERROR(MONTH(GENERALES!S6),"-")</f>
        <v>-</v>
      </c>
      <c r="T110" s="910" t="str">
        <f>+IFERROR(MONTH(GENERALES!T6),"-")</f>
        <v>-</v>
      </c>
      <c r="U110" s="910" t="str">
        <f>+IFERROR(MONTH(GENERALES!U6),"-")</f>
        <v>-</v>
      </c>
      <c r="V110" s="910" t="str">
        <f>+IFERROR(MONTH(GENERALES!V6),"-")</f>
        <v>-</v>
      </c>
      <c r="W110" s="910" t="str">
        <f>+IFERROR(MONTH(GENERALES!W6),"-")</f>
        <v>-</v>
      </c>
      <c r="X110" s="910" t="str">
        <f>+IFERROR(MONTH(GENERALES!X6),"-")</f>
        <v>-</v>
      </c>
      <c r="Y110" s="910" t="str">
        <f>+IFERROR(MONTH(GENERALES!Y6),"-")</f>
        <v>-</v>
      </c>
      <c r="Z110" s="910" t="str">
        <f>+IFERROR(MONTH(GENERALES!Z6),"-")</f>
        <v>-</v>
      </c>
      <c r="AA110" s="910" t="str">
        <f>+IFERROR(MONTH(GENERALES!AA6),"-")</f>
        <v>-</v>
      </c>
      <c r="AB110" s="910" t="str">
        <f>+IFERROR(MONTH(GENERALES!AB6),"-")</f>
        <v>-</v>
      </c>
      <c r="AC110" s="910" t="str">
        <f>+IFERROR(MONTH(GENERALES!AC6),"-")</f>
        <v>-</v>
      </c>
      <c r="AD110" s="910" t="str">
        <f>+IFERROR(MONTH(GENERALES!AD6),"-")</f>
        <v>-</v>
      </c>
      <c r="AE110" s="910" t="str">
        <f>+IFERROR(MONTH(GENERALES!AE6),"-")</f>
        <v>-</v>
      </c>
      <c r="AF110" s="910" t="str">
        <f>+IFERROR(MONTH(GENERALES!AF6),"-")</f>
        <v>-</v>
      </c>
      <c r="AG110" s="910" t="str">
        <f>+IFERROR(MONTH(GENERALES!AG6),"-")</f>
        <v>-</v>
      </c>
      <c r="AH110" s="910" t="str">
        <f>+IFERROR(MONTH(GENERALES!AH6),"-")</f>
        <v>-</v>
      </c>
      <c r="AI110" s="910" t="str">
        <f>+IFERROR(MONTH(GENERALES!AI6),"-")</f>
        <v>-</v>
      </c>
      <c r="AJ110" s="910" t="str">
        <f>+IFERROR(MONTH(GENERALES!AJ6),"-")</f>
        <v>-</v>
      </c>
      <c r="AK110" s="910" t="str">
        <f>+IFERROR(MONTH(GENERALES!AK6),"-")</f>
        <v>-</v>
      </c>
      <c r="AL110" s="910" t="str">
        <f>+IFERROR(MONTH(GENERALES!AL6),"-")</f>
        <v>-</v>
      </c>
      <c r="AM110" s="910" t="str">
        <f>+IFERROR(MONTH(GENERALES!AM6),"-")</f>
        <v>-</v>
      </c>
      <c r="AN110" s="910" t="str">
        <f>+IFERROR(MONTH(GENERALES!AN6),"-")</f>
        <v>-</v>
      </c>
      <c r="AO110" s="910" t="str">
        <f>+IFERROR(MONTH(GENERALES!AO6),"-")</f>
        <v>-</v>
      </c>
      <c r="AP110" s="910" t="str">
        <f>+IFERROR(MONTH(GENERALES!AP6),"-")</f>
        <v>-</v>
      </c>
      <c r="AQ110" s="910" t="str">
        <f>+IFERROR(MONTH(GENERALES!AQ6),"-")</f>
        <v>-</v>
      </c>
      <c r="AR110" s="910" t="str">
        <f>+IFERROR(MONTH(GENERALES!AR6),"-")</f>
        <v>-</v>
      </c>
      <c r="AS110" s="910" t="str">
        <f>+IFERROR(MONTH(GENERALES!AS6),"-")</f>
        <v>-</v>
      </c>
      <c r="AT110" s="910" t="str">
        <f>+IFERROR(MONTH(GENERALES!AT6),"-")</f>
        <v>-</v>
      </c>
      <c r="AU110" s="910" t="str">
        <f>+IFERROR(MONTH(GENERALES!AU6),"-")</f>
        <v>-</v>
      </c>
      <c r="AV110" s="910" t="str">
        <f>+IFERROR(MONTH(GENERALES!AV6),"-")</f>
        <v>-</v>
      </c>
      <c r="AW110" s="910" t="str">
        <f>+IFERROR(MONTH(GENERALES!AW6),"-")</f>
        <v>-</v>
      </c>
      <c r="AX110" s="910" t="str">
        <f>+IFERROR(MONTH(GENERALES!AX6),"-")</f>
        <v>-</v>
      </c>
      <c r="AY110" s="910" t="str">
        <f>+IFERROR(MONTH(GENERALES!AY6),"-")</f>
        <v>-</v>
      </c>
      <c r="AZ110" s="910" t="str">
        <f>+IFERROR(MONTH(GENERALES!AZ6),"-")</f>
        <v>-</v>
      </c>
      <c r="BA110" s="910" t="str">
        <f>+IFERROR(MONTH(GENERALES!BA6),"-")</f>
        <v>-</v>
      </c>
      <c r="BB110" s="910" t="str">
        <f>+IFERROR(MONTH(GENERALES!BB6),"-")</f>
        <v>-</v>
      </c>
      <c r="BC110" s="910" t="str">
        <f>+IFERROR(MONTH(GENERALES!BC6),"-")</f>
        <v>-</v>
      </c>
      <c r="BD110" s="910" t="str">
        <f>+IFERROR(MONTH(GENERALES!BD6),"-")</f>
        <v>-</v>
      </c>
      <c r="BE110" s="910" t="str">
        <f>+IFERROR(MONTH(GENERALES!BE6),"-")</f>
        <v>-</v>
      </c>
      <c r="BF110" s="910" t="str">
        <f>+IFERROR(MONTH(GENERALES!BF6),"-")</f>
        <v>-</v>
      </c>
      <c r="BG110" s="910" t="str">
        <f>+IFERROR(MONTH(GENERALES!BG6),"-")</f>
        <v>-</v>
      </c>
      <c r="BH110" s="910" t="str">
        <f>+IFERROR(MONTH(GENERALES!BH6),"-")</f>
        <v>-</v>
      </c>
      <c r="BI110" s="910" t="str">
        <f>+IFERROR(MONTH(GENERALES!BI6),"-")</f>
        <v>-</v>
      </c>
      <c r="BJ110" s="910" t="str">
        <f>+IFERROR(MONTH(GENERALES!BJ6),"-")</f>
        <v>-</v>
      </c>
      <c r="BK110" s="910" t="str">
        <f>+IFERROR(MONTH(GENERALES!BK6),"-")</f>
        <v>-</v>
      </c>
      <c r="BL110" s="910" t="str">
        <f>+IFERROR(MONTH(GENERALES!BL6),"-")</f>
        <v>-</v>
      </c>
      <c r="BM110" s="910" t="str">
        <f>+IFERROR(MONTH(GENERALES!BM6),"-")</f>
        <v>-</v>
      </c>
      <c r="BN110" s="910" t="str">
        <f>+IFERROR(MONTH(GENERALES!BN6),"-")</f>
        <v>-</v>
      </c>
      <c r="BO110" s="910" t="str">
        <f>+IFERROR(MONTH(GENERALES!BO6),"-")</f>
        <v>-</v>
      </c>
      <c r="BP110" s="910" t="str">
        <f>+IFERROR(MONTH(GENERALES!BP6),"-")</f>
        <v>-</v>
      </c>
      <c r="BQ110" s="910" t="str">
        <f>+IFERROR(MONTH(GENERALES!BQ6),"-")</f>
        <v>-</v>
      </c>
      <c r="BR110" s="910" t="str">
        <f>+IFERROR(MONTH(GENERALES!BR6),"-")</f>
        <v>-</v>
      </c>
      <c r="BS110" s="910" t="str">
        <f>+IFERROR(MONTH(GENERALES!BS6),"-")</f>
        <v>-</v>
      </c>
      <c r="BT110" s="910" t="str">
        <f>+IFERROR(MONTH(GENERALES!BT6),"-")</f>
        <v>-</v>
      </c>
      <c r="BU110" s="910" t="str">
        <f>+IFERROR(MONTH(GENERALES!BU6),"-")</f>
        <v>-</v>
      </c>
      <c r="BV110" s="910" t="str">
        <f>+IFERROR(MONTH(GENERALES!BV6),"-")</f>
        <v>-</v>
      </c>
      <c r="BW110" s="910" t="str">
        <f>+IFERROR(MONTH(GENERALES!BW6),"-")</f>
        <v>-</v>
      </c>
      <c r="BX110" s="910" t="str">
        <f>+IFERROR(MONTH(GENERALES!BX6),"-")</f>
        <v>-</v>
      </c>
      <c r="BY110" s="910" t="str">
        <f>+IFERROR(MONTH(GENERALES!BY6),"-")</f>
        <v>-</v>
      </c>
      <c r="BZ110" s="910" t="str">
        <f>+IFERROR(MONTH(GENERALES!BZ6),"-")</f>
        <v>-</v>
      </c>
      <c r="CA110" s="910" t="str">
        <f>+IFERROR(MONTH(GENERALES!CA6),"-")</f>
        <v>-</v>
      </c>
      <c r="CB110" s="910" t="str">
        <f>+IFERROR(MONTH(GENERALES!CB6),"-")</f>
        <v>-</v>
      </c>
      <c r="CC110" s="910" t="str">
        <f>+IFERROR(MONTH(GENERALES!CC6),"-")</f>
        <v>-</v>
      </c>
      <c r="CD110" s="910" t="str">
        <f>+IFERROR(MONTH(GENERALES!CD6),"-")</f>
        <v>-</v>
      </c>
      <c r="CE110" s="910" t="str">
        <f>+IFERROR(MONTH(GENERALES!CE6),"-")</f>
        <v>-</v>
      </c>
      <c r="CF110" s="910" t="str">
        <f>+IFERROR(MONTH(GENERALES!CF6),"-")</f>
        <v>-</v>
      </c>
      <c r="CG110" s="180"/>
      <c r="CH110" s="180"/>
      <c r="CI110" s="180"/>
      <c r="CJ110" s="180"/>
      <c r="CK110" s="180"/>
      <c r="CL110" s="180"/>
      <c r="CM110" s="180"/>
      <c r="CN110" s="180"/>
      <c r="CO110" s="180"/>
      <c r="CP110" s="180"/>
      <c r="CQ110" s="180"/>
      <c r="CR110" s="180"/>
      <c r="CS110" s="180"/>
      <c r="CT110" s="180"/>
      <c r="CU110" s="180"/>
      <c r="CV110" s="180"/>
      <c r="CW110" s="180"/>
      <c r="CX110" s="180"/>
      <c r="CY110" s="180"/>
      <c r="CZ110" s="180"/>
      <c r="DA110" s="180"/>
      <c r="DB110" s="180"/>
      <c r="DC110" s="180"/>
      <c r="DD110" s="180"/>
      <c r="DE110" s="180"/>
      <c r="DF110" s="180"/>
      <c r="DG110" s="180"/>
      <c r="DH110" s="180"/>
      <c r="DI110" s="180"/>
      <c r="DJ110" s="180"/>
      <c r="DK110" s="180"/>
      <c r="DL110" s="180"/>
      <c r="DM110" s="180"/>
      <c r="DN110" s="180"/>
      <c r="DO110" s="180"/>
      <c r="DP110" s="180"/>
      <c r="DQ110" s="180"/>
      <c r="DR110" s="180"/>
      <c r="DS110" s="180"/>
      <c r="DT110" s="180"/>
      <c r="DU110" s="180"/>
      <c r="DV110" s="180"/>
      <c r="DW110" s="180"/>
      <c r="DX110" s="180"/>
      <c r="DY110" s="180"/>
      <c r="DZ110" s="180"/>
      <c r="EA110" s="180"/>
      <c r="EB110" s="180"/>
      <c r="EC110" s="180"/>
      <c r="ED110" s="180"/>
      <c r="EE110" s="180"/>
      <c r="EF110" s="180"/>
      <c r="EG110" s="180"/>
      <c r="EH110" s="180"/>
      <c r="EI110" s="180"/>
      <c r="EJ110" s="180"/>
      <c r="EK110" s="180"/>
      <c r="EL110" s="180"/>
      <c r="EM110" s="180"/>
      <c r="EN110" s="180"/>
      <c r="EO110" s="180"/>
      <c r="EP110" s="180"/>
      <c r="EQ110" s="180"/>
      <c r="ER110" s="180"/>
      <c r="ES110" s="180"/>
      <c r="ET110" s="180"/>
      <c r="EU110" s="180"/>
      <c r="EV110" s="180"/>
      <c r="EW110" s="180"/>
      <c r="EX110" s="180"/>
      <c r="EY110" s="180"/>
      <c r="EZ110" s="180"/>
      <c r="FA110" s="180"/>
      <c r="FB110" s="180"/>
      <c r="FC110" s="180"/>
      <c r="FD110" s="180"/>
      <c r="FE110" s="180"/>
      <c r="FF110" s="180"/>
      <c r="FG110" s="180"/>
      <c r="FH110" s="180"/>
    </row>
    <row r="111" spans="3:164" hidden="1" x14ac:dyDescent="0.3">
      <c r="D111" s="301" t="s">
        <v>354</v>
      </c>
      <c r="E111" s="909" t="s">
        <v>329</v>
      </c>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c r="AM111" s="180"/>
      <c r="AN111" s="180"/>
      <c r="AO111" s="180"/>
      <c r="AP111" s="180"/>
      <c r="AQ111" s="180"/>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c r="BV111" s="180"/>
      <c r="BW111" s="180"/>
      <c r="BX111" s="180"/>
      <c r="BY111" s="180"/>
      <c r="BZ111" s="180"/>
      <c r="CA111" s="180"/>
      <c r="CB111" s="180"/>
      <c r="CC111" s="180"/>
      <c r="CD111" s="180"/>
      <c r="CE111" s="180"/>
      <c r="CF111" s="180"/>
      <c r="CG111" s="180"/>
      <c r="CH111" s="180"/>
      <c r="CI111" s="180"/>
      <c r="CJ111" s="180"/>
      <c r="CK111" s="180"/>
      <c r="CL111" s="180"/>
      <c r="CM111" s="180"/>
      <c r="CN111" s="180"/>
      <c r="CO111" s="180"/>
      <c r="CP111" s="180"/>
      <c r="CQ111" s="180"/>
      <c r="CR111" s="180"/>
      <c r="CS111" s="180"/>
      <c r="CT111" s="180"/>
      <c r="CU111" s="180"/>
      <c r="CV111" s="180"/>
      <c r="CW111" s="180"/>
      <c r="CX111" s="180"/>
      <c r="CY111" s="180"/>
      <c r="CZ111" s="180"/>
      <c r="DA111" s="180"/>
      <c r="DB111" s="180"/>
      <c r="DC111" s="180"/>
      <c r="DD111" s="180"/>
      <c r="DE111" s="180"/>
      <c r="DF111" s="180"/>
      <c r="DG111" s="180"/>
      <c r="DH111" s="180"/>
      <c r="DI111" s="180"/>
      <c r="DJ111" s="180"/>
      <c r="DK111" s="180"/>
      <c r="DL111" s="180"/>
      <c r="DM111" s="180"/>
      <c r="DN111" s="180"/>
      <c r="DO111" s="180"/>
      <c r="DP111" s="180"/>
      <c r="DQ111" s="180"/>
      <c r="DR111" s="180"/>
      <c r="DS111" s="180"/>
      <c r="DT111" s="180"/>
      <c r="DU111" s="180"/>
      <c r="DV111" s="180"/>
      <c r="DW111" s="180"/>
      <c r="DX111" s="180"/>
      <c r="DY111" s="180"/>
      <c r="DZ111" s="180"/>
      <c r="EA111" s="180"/>
      <c r="EB111" s="180"/>
      <c r="EC111" s="180"/>
      <c r="ED111" s="180"/>
      <c r="EE111" s="180"/>
      <c r="EF111" s="180"/>
      <c r="EG111" s="180"/>
      <c r="EH111" s="180"/>
      <c r="EI111" s="180"/>
      <c r="EJ111" s="180"/>
      <c r="EK111" s="180"/>
      <c r="EL111" s="180"/>
      <c r="EM111" s="180"/>
      <c r="EN111" s="180"/>
      <c r="EO111" s="180"/>
      <c r="EP111" s="180"/>
      <c r="EQ111" s="180"/>
      <c r="ER111" s="180"/>
      <c r="ES111" s="180"/>
      <c r="ET111" s="180"/>
      <c r="EU111" s="180"/>
      <c r="EV111" s="180"/>
      <c r="EW111" s="180"/>
      <c r="EX111" s="180"/>
      <c r="EY111" s="180"/>
      <c r="EZ111" s="180"/>
      <c r="FA111" s="180"/>
      <c r="FB111" s="180"/>
      <c r="FC111" s="180"/>
      <c r="FD111" s="180"/>
      <c r="FE111" s="180"/>
      <c r="FF111" s="180"/>
      <c r="FG111" s="180"/>
      <c r="FH111" s="180"/>
    </row>
    <row r="112" spans="3:164" hidden="1" x14ac:dyDescent="0.3">
      <c r="D112" s="301" t="s">
        <v>398</v>
      </c>
      <c r="E112" s="301" t="s">
        <v>327</v>
      </c>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c r="AM112" s="180"/>
      <c r="AN112" s="180"/>
      <c r="AO112" s="180"/>
      <c r="AP112" s="180"/>
      <c r="AQ112" s="180"/>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c r="BV112" s="180"/>
      <c r="BW112" s="180"/>
      <c r="BX112" s="180"/>
      <c r="BY112" s="180"/>
      <c r="BZ112" s="180"/>
      <c r="CA112" s="180"/>
      <c r="CB112" s="180"/>
      <c r="CC112" s="180"/>
      <c r="CD112" s="180"/>
      <c r="CE112" s="180"/>
      <c r="CF112" s="180"/>
      <c r="CG112" s="180"/>
      <c r="CH112" s="180"/>
      <c r="CI112" s="180"/>
      <c r="CJ112" s="180"/>
      <c r="CK112" s="180"/>
      <c r="CL112" s="180"/>
      <c r="CM112" s="180"/>
      <c r="CN112" s="180"/>
      <c r="CO112" s="180"/>
      <c r="CP112" s="180"/>
      <c r="CQ112" s="180"/>
      <c r="CR112" s="180"/>
      <c r="CS112" s="180"/>
      <c r="CT112" s="180"/>
      <c r="CU112" s="180"/>
      <c r="CV112" s="180"/>
      <c r="CW112" s="180"/>
      <c r="CX112" s="180"/>
      <c r="CY112" s="180"/>
      <c r="CZ112" s="180"/>
      <c r="DA112" s="180"/>
      <c r="DB112" s="180"/>
      <c r="DC112" s="180"/>
      <c r="DD112" s="180"/>
      <c r="DE112" s="180"/>
      <c r="DF112" s="180"/>
      <c r="DG112" s="180"/>
      <c r="DH112" s="180"/>
      <c r="DI112" s="180"/>
      <c r="DJ112" s="180"/>
      <c r="DK112" s="180"/>
      <c r="DL112" s="180"/>
      <c r="DM112" s="180"/>
      <c r="DN112" s="180"/>
      <c r="DO112" s="180"/>
      <c r="DP112" s="180"/>
      <c r="DQ112" s="180"/>
      <c r="DR112" s="180"/>
      <c r="DS112" s="180"/>
      <c r="DT112" s="180"/>
      <c r="DU112" s="180"/>
      <c r="DV112" s="180"/>
      <c r="DW112" s="180"/>
      <c r="DX112" s="180"/>
      <c r="DY112" s="180"/>
      <c r="DZ112" s="180"/>
      <c r="EA112" s="180"/>
      <c r="EB112" s="180"/>
      <c r="EC112" s="180"/>
      <c r="ED112" s="180"/>
      <c r="EE112" s="180"/>
      <c r="EF112" s="180"/>
      <c r="EG112" s="180"/>
      <c r="EH112" s="180"/>
      <c r="EI112" s="180"/>
      <c r="EJ112" s="180"/>
      <c r="EK112" s="180"/>
      <c r="EL112" s="180"/>
      <c r="EM112" s="180"/>
      <c r="EN112" s="180"/>
      <c r="EO112" s="180"/>
      <c r="EP112" s="180"/>
      <c r="EQ112" s="180"/>
      <c r="ER112" s="180"/>
      <c r="ES112" s="180"/>
      <c r="ET112" s="180"/>
      <c r="EU112" s="180"/>
      <c r="EV112" s="180"/>
      <c r="EW112" s="180"/>
      <c r="EX112" s="180"/>
      <c r="EY112" s="180"/>
      <c r="EZ112" s="180"/>
      <c r="FA112" s="180"/>
      <c r="FB112" s="180"/>
      <c r="FC112" s="180"/>
      <c r="FD112" s="180"/>
      <c r="FE112" s="180"/>
      <c r="FF112" s="180"/>
      <c r="FG112" s="180"/>
      <c r="FH112" s="180"/>
    </row>
    <row r="113" spans="2:164" hidden="1" x14ac:dyDescent="0.3">
      <c r="D113" s="180"/>
      <c r="E113" s="228">
        <v>1</v>
      </c>
      <c r="F113" s="228">
        <v>2</v>
      </c>
      <c r="G113" s="228">
        <v>3</v>
      </c>
      <c r="H113" s="228">
        <v>4</v>
      </c>
      <c r="I113" s="228">
        <v>5</v>
      </c>
      <c r="J113" s="228">
        <v>6</v>
      </c>
      <c r="K113" s="228">
        <v>7</v>
      </c>
      <c r="L113" s="228">
        <v>8</v>
      </c>
      <c r="M113" s="228">
        <v>9</v>
      </c>
      <c r="N113" s="228">
        <v>10</v>
      </c>
      <c r="O113" s="228">
        <v>11</v>
      </c>
      <c r="P113" s="228">
        <v>12</v>
      </c>
      <c r="Q113" s="228">
        <v>13</v>
      </c>
      <c r="R113" s="228">
        <v>14</v>
      </c>
      <c r="S113" s="228">
        <v>15</v>
      </c>
      <c r="T113" s="228">
        <v>16</v>
      </c>
      <c r="U113" s="228">
        <v>17</v>
      </c>
      <c r="V113" s="228">
        <v>18</v>
      </c>
      <c r="W113" s="228">
        <v>19</v>
      </c>
      <c r="X113" s="228">
        <v>20</v>
      </c>
      <c r="Y113" s="228">
        <v>21</v>
      </c>
      <c r="Z113" s="228">
        <v>22</v>
      </c>
      <c r="AA113" s="228">
        <v>23</v>
      </c>
      <c r="AB113" s="228">
        <v>24</v>
      </c>
      <c r="AC113" s="228">
        <v>25</v>
      </c>
      <c r="AD113" s="228">
        <v>26</v>
      </c>
      <c r="AE113" s="228">
        <v>27</v>
      </c>
      <c r="AF113" s="228">
        <v>28</v>
      </c>
      <c r="AG113" s="228">
        <v>29</v>
      </c>
      <c r="AH113" s="228">
        <v>30</v>
      </c>
      <c r="AI113" s="228">
        <v>31</v>
      </c>
      <c r="AJ113" s="228">
        <v>32</v>
      </c>
      <c r="AK113" s="228">
        <v>33</v>
      </c>
      <c r="AL113" s="228">
        <v>34</v>
      </c>
      <c r="AM113" s="228">
        <v>35</v>
      </c>
      <c r="AN113" s="228">
        <v>36</v>
      </c>
      <c r="AO113" s="228">
        <v>37</v>
      </c>
      <c r="AP113" s="228">
        <v>38</v>
      </c>
      <c r="AQ113" s="228">
        <v>39</v>
      </c>
      <c r="AR113" s="228">
        <v>40</v>
      </c>
      <c r="AS113" s="228">
        <v>41</v>
      </c>
      <c r="AT113" s="228">
        <v>42</v>
      </c>
      <c r="AU113" s="228">
        <v>43</v>
      </c>
      <c r="AV113" s="228">
        <v>44</v>
      </c>
      <c r="AW113" s="228">
        <v>45</v>
      </c>
      <c r="AX113" s="228">
        <v>46</v>
      </c>
      <c r="AY113" s="228">
        <v>47</v>
      </c>
      <c r="AZ113" s="228">
        <v>48</v>
      </c>
      <c r="BA113" s="228">
        <v>49</v>
      </c>
      <c r="BB113" s="228">
        <v>50</v>
      </c>
      <c r="BC113" s="228">
        <v>51</v>
      </c>
      <c r="BD113" s="228">
        <v>52</v>
      </c>
      <c r="BE113" s="228">
        <v>53</v>
      </c>
      <c r="BF113" s="228">
        <v>54</v>
      </c>
      <c r="BG113" s="228">
        <v>55</v>
      </c>
      <c r="BH113" s="228">
        <v>56</v>
      </c>
      <c r="BI113" s="228">
        <v>57</v>
      </c>
      <c r="BJ113" s="228">
        <v>58</v>
      </c>
      <c r="BK113" s="228">
        <v>59</v>
      </c>
      <c r="BL113" s="228">
        <v>60</v>
      </c>
      <c r="BM113" s="228">
        <v>61</v>
      </c>
      <c r="BN113" s="228">
        <v>62</v>
      </c>
      <c r="BO113" s="228">
        <v>63</v>
      </c>
      <c r="BP113" s="228">
        <v>64</v>
      </c>
      <c r="BQ113" s="228">
        <v>65</v>
      </c>
      <c r="BR113" s="228">
        <v>66</v>
      </c>
      <c r="BS113" s="228">
        <v>67</v>
      </c>
      <c r="BT113" s="228">
        <v>68</v>
      </c>
      <c r="BU113" s="228">
        <v>69</v>
      </c>
      <c r="BV113" s="228">
        <v>70</v>
      </c>
      <c r="BW113" s="228">
        <v>71</v>
      </c>
      <c r="BX113" s="228">
        <v>72</v>
      </c>
      <c r="BY113" s="228">
        <v>73</v>
      </c>
      <c r="BZ113" s="228">
        <v>74</v>
      </c>
      <c r="CA113" s="228">
        <v>75</v>
      </c>
      <c r="CB113" s="228">
        <v>76</v>
      </c>
      <c r="CC113" s="228">
        <v>77</v>
      </c>
      <c r="CD113" s="228">
        <v>78</v>
      </c>
      <c r="CE113" s="228">
        <v>79</v>
      </c>
      <c r="CF113" s="228">
        <v>80</v>
      </c>
      <c r="CG113" s="180"/>
      <c r="CH113" s="180"/>
      <c r="CI113" s="180"/>
      <c r="CJ113" s="180"/>
      <c r="CK113" s="180"/>
      <c r="CL113" s="180"/>
      <c r="CM113" s="180"/>
      <c r="CN113" s="180"/>
      <c r="CO113" s="180"/>
      <c r="CP113" s="180"/>
      <c r="CQ113" s="180"/>
      <c r="CR113" s="180"/>
      <c r="CS113" s="180"/>
      <c r="CT113" s="180"/>
      <c r="CU113" s="180"/>
      <c r="CV113" s="180"/>
      <c r="CW113" s="180"/>
      <c r="CX113" s="180"/>
      <c r="CY113" s="180"/>
      <c r="CZ113" s="180"/>
      <c r="DA113" s="180"/>
      <c r="DB113" s="180"/>
      <c r="DC113" s="180"/>
      <c r="DD113" s="180"/>
      <c r="DE113" s="180"/>
      <c r="DF113" s="180"/>
      <c r="DG113" s="180"/>
      <c r="DH113" s="180"/>
      <c r="DI113" s="180"/>
      <c r="DJ113" s="180"/>
      <c r="DK113" s="180"/>
      <c r="DL113" s="180"/>
      <c r="DM113" s="180"/>
      <c r="DN113" s="180"/>
      <c r="DO113" s="180"/>
      <c r="DP113" s="180"/>
      <c r="DQ113" s="180"/>
      <c r="DR113" s="180"/>
      <c r="DS113" s="180"/>
      <c r="DT113" s="180"/>
      <c r="DU113" s="180"/>
      <c r="DV113" s="180"/>
      <c r="DW113" s="180"/>
      <c r="DX113" s="180"/>
      <c r="DY113" s="180"/>
      <c r="DZ113" s="180"/>
      <c r="EA113" s="180"/>
      <c r="EB113" s="180"/>
      <c r="EC113" s="180"/>
      <c r="ED113" s="180"/>
      <c r="EE113" s="180"/>
      <c r="EF113" s="180"/>
      <c r="EG113" s="180"/>
      <c r="EH113" s="180"/>
      <c r="EI113" s="180"/>
      <c r="EJ113" s="180"/>
      <c r="EK113" s="180"/>
      <c r="EL113" s="180"/>
      <c r="EM113" s="180"/>
      <c r="EN113" s="180"/>
      <c r="EO113" s="180"/>
      <c r="EP113" s="180"/>
      <c r="EQ113" s="180"/>
      <c r="ER113" s="180"/>
      <c r="ES113" s="180"/>
      <c r="ET113" s="180"/>
      <c r="EU113" s="180"/>
      <c r="EV113" s="180"/>
      <c r="EW113" s="180"/>
      <c r="EX113" s="180"/>
      <c r="EY113" s="180"/>
      <c r="EZ113" s="180"/>
      <c r="FA113" s="180"/>
      <c r="FB113" s="180"/>
      <c r="FC113" s="180"/>
      <c r="FD113" s="180"/>
      <c r="FE113" s="180"/>
      <c r="FF113" s="180"/>
      <c r="FG113" s="180"/>
      <c r="FH113" s="180"/>
    </row>
    <row r="114" spans="2:164" hidden="1" x14ac:dyDescent="0.3">
      <c r="B114" s="699" t="s">
        <v>578</v>
      </c>
      <c r="D114" s="302" t="s">
        <v>399</v>
      </c>
      <c r="E114" s="303" t="str">
        <f>+CONCATENATE($E$6,E113)</f>
        <v>Dia1</v>
      </c>
      <c r="F114" s="303" t="str">
        <f t="shared" ref="F114:BQ114" si="163">+CONCATENATE($E$6,F113)</f>
        <v>Dia2</v>
      </c>
      <c r="G114" s="303" t="str">
        <f t="shared" si="163"/>
        <v>Dia3</v>
      </c>
      <c r="H114" s="303" t="str">
        <f t="shared" si="163"/>
        <v>Dia4</v>
      </c>
      <c r="I114" s="303" t="str">
        <f t="shared" si="163"/>
        <v>Dia5</v>
      </c>
      <c r="J114" s="303" t="str">
        <f t="shared" si="163"/>
        <v>Dia6</v>
      </c>
      <c r="K114" s="303" t="str">
        <f t="shared" si="163"/>
        <v>Dia7</v>
      </c>
      <c r="L114" s="303" t="str">
        <f t="shared" si="163"/>
        <v>Dia8</v>
      </c>
      <c r="M114" s="303" t="str">
        <f t="shared" si="163"/>
        <v>Dia9</v>
      </c>
      <c r="N114" s="303" t="str">
        <f t="shared" si="163"/>
        <v>Dia10</v>
      </c>
      <c r="O114" s="303" t="str">
        <f t="shared" si="163"/>
        <v>Dia11</v>
      </c>
      <c r="P114" s="303" t="str">
        <f t="shared" si="163"/>
        <v>Dia12</v>
      </c>
      <c r="Q114" s="303" t="str">
        <f t="shared" si="163"/>
        <v>Dia13</v>
      </c>
      <c r="R114" s="303" t="str">
        <f t="shared" si="163"/>
        <v>Dia14</v>
      </c>
      <c r="S114" s="303" t="str">
        <f t="shared" si="163"/>
        <v>Dia15</v>
      </c>
      <c r="T114" s="303" t="str">
        <f t="shared" si="163"/>
        <v>Dia16</v>
      </c>
      <c r="U114" s="303" t="str">
        <f t="shared" si="163"/>
        <v>Dia17</v>
      </c>
      <c r="V114" s="303" t="str">
        <f t="shared" si="163"/>
        <v>Dia18</v>
      </c>
      <c r="W114" s="303" t="str">
        <f t="shared" si="163"/>
        <v>Dia19</v>
      </c>
      <c r="X114" s="303" t="str">
        <f t="shared" si="163"/>
        <v>Dia20</v>
      </c>
      <c r="Y114" s="303" t="str">
        <f t="shared" si="163"/>
        <v>Dia21</v>
      </c>
      <c r="Z114" s="303" t="str">
        <f t="shared" si="163"/>
        <v>Dia22</v>
      </c>
      <c r="AA114" s="303" t="str">
        <f t="shared" si="163"/>
        <v>Dia23</v>
      </c>
      <c r="AB114" s="303" t="str">
        <f t="shared" si="163"/>
        <v>Dia24</v>
      </c>
      <c r="AC114" s="303" t="str">
        <f t="shared" si="163"/>
        <v>Dia25</v>
      </c>
      <c r="AD114" s="303" t="str">
        <f t="shared" si="163"/>
        <v>Dia26</v>
      </c>
      <c r="AE114" s="303" t="str">
        <f t="shared" si="163"/>
        <v>Dia27</v>
      </c>
      <c r="AF114" s="303" t="str">
        <f t="shared" si="163"/>
        <v>Dia28</v>
      </c>
      <c r="AG114" s="303" t="str">
        <f t="shared" si="163"/>
        <v>Dia29</v>
      </c>
      <c r="AH114" s="303" t="str">
        <f t="shared" si="163"/>
        <v>Dia30</v>
      </c>
      <c r="AI114" s="303" t="str">
        <f t="shared" si="163"/>
        <v>Dia31</v>
      </c>
      <c r="AJ114" s="303" t="str">
        <f t="shared" si="163"/>
        <v>Dia32</v>
      </c>
      <c r="AK114" s="303" t="str">
        <f t="shared" si="163"/>
        <v>Dia33</v>
      </c>
      <c r="AL114" s="303" t="str">
        <f t="shared" si="163"/>
        <v>Dia34</v>
      </c>
      <c r="AM114" s="303" t="str">
        <f t="shared" si="163"/>
        <v>Dia35</v>
      </c>
      <c r="AN114" s="303" t="str">
        <f t="shared" si="163"/>
        <v>Dia36</v>
      </c>
      <c r="AO114" s="303" t="str">
        <f t="shared" si="163"/>
        <v>Dia37</v>
      </c>
      <c r="AP114" s="303" t="str">
        <f t="shared" si="163"/>
        <v>Dia38</v>
      </c>
      <c r="AQ114" s="303" t="str">
        <f t="shared" si="163"/>
        <v>Dia39</v>
      </c>
      <c r="AR114" s="303" t="str">
        <f t="shared" si="163"/>
        <v>Dia40</v>
      </c>
      <c r="AS114" s="303" t="str">
        <f t="shared" si="163"/>
        <v>Dia41</v>
      </c>
      <c r="AT114" s="303" t="str">
        <f t="shared" si="163"/>
        <v>Dia42</v>
      </c>
      <c r="AU114" s="303" t="str">
        <f t="shared" si="163"/>
        <v>Dia43</v>
      </c>
      <c r="AV114" s="303" t="str">
        <f t="shared" si="163"/>
        <v>Dia44</v>
      </c>
      <c r="AW114" s="303" t="str">
        <f t="shared" si="163"/>
        <v>Dia45</v>
      </c>
      <c r="AX114" s="303" t="str">
        <f t="shared" si="163"/>
        <v>Dia46</v>
      </c>
      <c r="AY114" s="303" t="str">
        <f t="shared" si="163"/>
        <v>Dia47</v>
      </c>
      <c r="AZ114" s="303" t="str">
        <f t="shared" si="163"/>
        <v>Dia48</v>
      </c>
      <c r="BA114" s="303" t="str">
        <f t="shared" si="163"/>
        <v>Dia49</v>
      </c>
      <c r="BB114" s="303" t="str">
        <f t="shared" si="163"/>
        <v>Dia50</v>
      </c>
      <c r="BC114" s="303" t="str">
        <f t="shared" si="163"/>
        <v>Dia51</v>
      </c>
      <c r="BD114" s="303" t="str">
        <f t="shared" si="163"/>
        <v>Dia52</v>
      </c>
      <c r="BE114" s="303" t="str">
        <f t="shared" si="163"/>
        <v>Dia53</v>
      </c>
      <c r="BF114" s="303" t="str">
        <f t="shared" si="163"/>
        <v>Dia54</v>
      </c>
      <c r="BG114" s="303" t="str">
        <f t="shared" si="163"/>
        <v>Dia55</v>
      </c>
      <c r="BH114" s="303" t="str">
        <f t="shared" si="163"/>
        <v>Dia56</v>
      </c>
      <c r="BI114" s="303" t="str">
        <f t="shared" si="163"/>
        <v>Dia57</v>
      </c>
      <c r="BJ114" s="303" t="str">
        <f t="shared" si="163"/>
        <v>Dia58</v>
      </c>
      <c r="BK114" s="303" t="str">
        <f t="shared" si="163"/>
        <v>Dia59</v>
      </c>
      <c r="BL114" s="303" t="str">
        <f t="shared" si="163"/>
        <v>Dia60</v>
      </c>
      <c r="BM114" s="303" t="str">
        <f t="shared" si="163"/>
        <v>Dia61</v>
      </c>
      <c r="BN114" s="303" t="str">
        <f t="shared" si="163"/>
        <v>Dia62</v>
      </c>
      <c r="BO114" s="303" t="str">
        <f t="shared" si="163"/>
        <v>Dia63</v>
      </c>
      <c r="BP114" s="303" t="str">
        <f t="shared" si="163"/>
        <v>Dia64</v>
      </c>
      <c r="BQ114" s="303" t="str">
        <f t="shared" si="163"/>
        <v>Dia65</v>
      </c>
      <c r="BR114" s="303" t="str">
        <f t="shared" ref="BR114:CF114" si="164">+CONCATENATE($E$6,BR113)</f>
        <v>Dia66</v>
      </c>
      <c r="BS114" s="303" t="str">
        <f t="shared" si="164"/>
        <v>Dia67</v>
      </c>
      <c r="BT114" s="303" t="str">
        <f t="shared" si="164"/>
        <v>Dia68</v>
      </c>
      <c r="BU114" s="303" t="str">
        <f t="shared" si="164"/>
        <v>Dia69</v>
      </c>
      <c r="BV114" s="303" t="str">
        <f t="shared" si="164"/>
        <v>Dia70</v>
      </c>
      <c r="BW114" s="303" t="str">
        <f t="shared" si="164"/>
        <v>Dia71</v>
      </c>
      <c r="BX114" s="303" t="str">
        <f t="shared" si="164"/>
        <v>Dia72</v>
      </c>
      <c r="BY114" s="303" t="str">
        <f t="shared" si="164"/>
        <v>Dia73</v>
      </c>
      <c r="BZ114" s="303" t="str">
        <f t="shared" si="164"/>
        <v>Dia74</v>
      </c>
      <c r="CA114" s="303" t="str">
        <f t="shared" si="164"/>
        <v>Dia75</v>
      </c>
      <c r="CB114" s="303" t="str">
        <f t="shared" si="164"/>
        <v>Dia76</v>
      </c>
      <c r="CC114" s="303" t="str">
        <f t="shared" si="164"/>
        <v>Dia77</v>
      </c>
      <c r="CD114" s="303" t="str">
        <f t="shared" si="164"/>
        <v>Dia78</v>
      </c>
      <c r="CE114" s="303" t="str">
        <f t="shared" si="164"/>
        <v>Dia79</v>
      </c>
      <c r="CF114" s="303" t="str">
        <f t="shared" si="164"/>
        <v>Dia80</v>
      </c>
      <c r="CG114" s="180"/>
      <c r="CH114" s="180"/>
      <c r="CI114" s="180"/>
      <c r="CJ114" s="180"/>
      <c r="CK114" s="180"/>
      <c r="CL114" s="180"/>
      <c r="CM114" s="180"/>
      <c r="CN114" s="180"/>
      <c r="CO114" s="180"/>
      <c r="CP114" s="180"/>
      <c r="CQ114" s="180"/>
      <c r="CR114" s="180"/>
      <c r="CS114" s="180"/>
      <c r="CT114" s="180"/>
      <c r="CU114" s="180"/>
      <c r="CV114" s="180"/>
      <c r="CW114" s="180"/>
      <c r="CX114" s="180"/>
      <c r="CY114" s="180"/>
      <c r="CZ114" s="180"/>
      <c r="DA114" s="180"/>
      <c r="DB114" s="180"/>
      <c r="DC114" s="180"/>
      <c r="DD114" s="180"/>
      <c r="DE114" s="180"/>
      <c r="DF114" s="180"/>
      <c r="DG114" s="180"/>
      <c r="DH114" s="180"/>
      <c r="DI114" s="180"/>
      <c r="DJ114" s="180"/>
      <c r="DK114" s="180"/>
      <c r="DL114" s="180"/>
      <c r="DM114" s="180"/>
      <c r="DN114" s="180"/>
      <c r="DO114" s="180"/>
      <c r="DP114" s="180"/>
      <c r="DQ114" s="180"/>
      <c r="DR114" s="180"/>
      <c r="DS114" s="180"/>
      <c r="DT114" s="180"/>
      <c r="DU114" s="180"/>
      <c r="DV114" s="180"/>
      <c r="DW114" s="180"/>
      <c r="DX114" s="180"/>
      <c r="DY114" s="180"/>
      <c r="DZ114" s="180"/>
      <c r="EA114" s="180"/>
      <c r="EB114" s="180"/>
      <c r="EC114" s="180"/>
      <c r="ED114" s="180"/>
      <c r="EE114" s="180"/>
      <c r="EF114" s="180"/>
      <c r="EG114" s="180"/>
      <c r="EH114" s="180"/>
      <c r="EI114" s="180"/>
      <c r="EJ114" s="180"/>
      <c r="EK114" s="180"/>
      <c r="EL114" s="180"/>
      <c r="EM114" s="180"/>
      <c r="EN114" s="180"/>
      <c r="EO114" s="180"/>
      <c r="EP114" s="180"/>
      <c r="EQ114" s="180"/>
      <c r="ER114" s="180"/>
      <c r="ES114" s="180"/>
      <c r="ET114" s="180"/>
      <c r="EU114" s="180"/>
      <c r="EV114" s="180"/>
      <c r="EW114" s="180"/>
      <c r="EX114" s="180"/>
      <c r="EY114" s="180"/>
      <c r="EZ114" s="180"/>
      <c r="FA114" s="180"/>
      <c r="FB114" s="180"/>
      <c r="FC114" s="180"/>
      <c r="FD114" s="180"/>
      <c r="FE114" s="180"/>
      <c r="FF114" s="180"/>
      <c r="FG114" s="180"/>
      <c r="FH114" s="180"/>
    </row>
    <row r="115" spans="2:164" hidden="1" x14ac:dyDescent="0.3">
      <c r="B115" s="699">
        <f>+IFERROR(VLOOKUP(D115,'LP-Servicios'!$E$153:$F$252,2,FALSE),0)</f>
        <v>154625</v>
      </c>
      <c r="C115" s="700">
        <v>1</v>
      </c>
      <c r="D115" s="207" t="str">
        <f>+D7</f>
        <v>ADICIONAL-Bomba Trasvase op(1-2Rigs)</v>
      </c>
      <c r="E115" s="208">
        <f t="shared" ref="E115:F134" si="165">+HLOOKUP(E$114,$E$5:$FH$106,2+$C7,FALSE)</f>
        <v>0</v>
      </c>
      <c r="F115" s="208">
        <f t="shared" si="165"/>
        <v>0</v>
      </c>
      <c r="G115" s="208">
        <f t="shared" ref="G115:BR115" si="166">+HLOOKUP(G$114,$E$5:$FH$106,2+$C7,FALSE)</f>
        <v>0</v>
      </c>
      <c r="H115" s="208">
        <f t="shared" si="166"/>
        <v>0</v>
      </c>
      <c r="I115" s="208">
        <f t="shared" si="166"/>
        <v>0</v>
      </c>
      <c r="J115" s="208">
        <f t="shared" si="166"/>
        <v>0</v>
      </c>
      <c r="K115" s="208">
        <f t="shared" si="166"/>
        <v>0</v>
      </c>
      <c r="L115" s="208">
        <f t="shared" si="166"/>
        <v>0</v>
      </c>
      <c r="M115" s="208">
        <f t="shared" si="166"/>
        <v>0</v>
      </c>
      <c r="N115" s="208">
        <f t="shared" si="166"/>
        <v>0</v>
      </c>
      <c r="O115" s="208">
        <f t="shared" si="166"/>
        <v>0</v>
      </c>
      <c r="P115" s="208">
        <f t="shared" si="166"/>
        <v>0</v>
      </c>
      <c r="Q115" s="208">
        <f t="shared" si="166"/>
        <v>0</v>
      </c>
      <c r="R115" s="208">
        <f t="shared" si="166"/>
        <v>0</v>
      </c>
      <c r="S115" s="208">
        <f t="shared" si="166"/>
        <v>0</v>
      </c>
      <c r="T115" s="208">
        <f t="shared" si="166"/>
        <v>0</v>
      </c>
      <c r="U115" s="208">
        <f t="shared" si="166"/>
        <v>0</v>
      </c>
      <c r="V115" s="208">
        <f t="shared" si="166"/>
        <v>0</v>
      </c>
      <c r="W115" s="208">
        <f t="shared" si="166"/>
        <v>0</v>
      </c>
      <c r="X115" s="208">
        <f t="shared" si="166"/>
        <v>0</v>
      </c>
      <c r="Y115" s="208">
        <f t="shared" si="166"/>
        <v>0</v>
      </c>
      <c r="Z115" s="208">
        <f t="shared" si="166"/>
        <v>0</v>
      </c>
      <c r="AA115" s="208">
        <f t="shared" si="166"/>
        <v>0</v>
      </c>
      <c r="AB115" s="208">
        <f t="shared" si="166"/>
        <v>0</v>
      </c>
      <c r="AC115" s="208">
        <f t="shared" si="166"/>
        <v>0</v>
      </c>
      <c r="AD115" s="208">
        <f t="shared" si="166"/>
        <v>0</v>
      </c>
      <c r="AE115" s="208">
        <f t="shared" si="166"/>
        <v>0</v>
      </c>
      <c r="AF115" s="208">
        <f t="shared" si="166"/>
        <v>0</v>
      </c>
      <c r="AG115" s="208">
        <f t="shared" si="166"/>
        <v>0</v>
      </c>
      <c r="AH115" s="208">
        <f t="shared" si="166"/>
        <v>0</v>
      </c>
      <c r="AI115" s="208">
        <f t="shared" si="166"/>
        <v>0</v>
      </c>
      <c r="AJ115" s="208">
        <f t="shared" si="166"/>
        <v>0</v>
      </c>
      <c r="AK115" s="208">
        <f t="shared" si="166"/>
        <v>0</v>
      </c>
      <c r="AL115" s="208">
        <f t="shared" si="166"/>
        <v>0</v>
      </c>
      <c r="AM115" s="208">
        <f t="shared" si="166"/>
        <v>0</v>
      </c>
      <c r="AN115" s="208">
        <f t="shared" si="166"/>
        <v>0</v>
      </c>
      <c r="AO115" s="208">
        <f t="shared" si="166"/>
        <v>0</v>
      </c>
      <c r="AP115" s="208">
        <f t="shared" si="166"/>
        <v>0</v>
      </c>
      <c r="AQ115" s="208">
        <f t="shared" si="166"/>
        <v>0</v>
      </c>
      <c r="AR115" s="208">
        <f t="shared" si="166"/>
        <v>0</v>
      </c>
      <c r="AS115" s="208">
        <f t="shared" si="166"/>
        <v>0</v>
      </c>
      <c r="AT115" s="208">
        <f t="shared" si="166"/>
        <v>0</v>
      </c>
      <c r="AU115" s="208">
        <f t="shared" si="166"/>
        <v>0</v>
      </c>
      <c r="AV115" s="208">
        <f t="shared" si="166"/>
        <v>0</v>
      </c>
      <c r="AW115" s="208">
        <f t="shared" si="166"/>
        <v>0</v>
      </c>
      <c r="AX115" s="208">
        <f t="shared" si="166"/>
        <v>0</v>
      </c>
      <c r="AY115" s="208">
        <f t="shared" si="166"/>
        <v>0</v>
      </c>
      <c r="AZ115" s="208">
        <f t="shared" si="166"/>
        <v>0</v>
      </c>
      <c r="BA115" s="208">
        <f t="shared" si="166"/>
        <v>0</v>
      </c>
      <c r="BB115" s="208">
        <f t="shared" si="166"/>
        <v>0</v>
      </c>
      <c r="BC115" s="208">
        <f t="shared" si="166"/>
        <v>0</v>
      </c>
      <c r="BD115" s="208">
        <f t="shared" si="166"/>
        <v>0</v>
      </c>
      <c r="BE115" s="208">
        <f t="shared" si="166"/>
        <v>0</v>
      </c>
      <c r="BF115" s="208">
        <f t="shared" si="166"/>
        <v>0</v>
      </c>
      <c r="BG115" s="208">
        <f t="shared" si="166"/>
        <v>0</v>
      </c>
      <c r="BH115" s="208">
        <f t="shared" si="166"/>
        <v>0</v>
      </c>
      <c r="BI115" s="208">
        <f t="shared" si="166"/>
        <v>0</v>
      </c>
      <c r="BJ115" s="208">
        <f t="shared" si="166"/>
        <v>0</v>
      </c>
      <c r="BK115" s="208">
        <f t="shared" si="166"/>
        <v>0</v>
      </c>
      <c r="BL115" s="208">
        <f t="shared" si="166"/>
        <v>0</v>
      </c>
      <c r="BM115" s="208">
        <f t="shared" si="166"/>
        <v>0</v>
      </c>
      <c r="BN115" s="208">
        <f t="shared" si="166"/>
        <v>0</v>
      </c>
      <c r="BO115" s="208">
        <f t="shared" si="166"/>
        <v>0</v>
      </c>
      <c r="BP115" s="208">
        <f t="shared" si="166"/>
        <v>0</v>
      </c>
      <c r="BQ115" s="208">
        <f t="shared" si="166"/>
        <v>0</v>
      </c>
      <c r="BR115" s="208">
        <f t="shared" si="166"/>
        <v>0</v>
      </c>
      <c r="BS115" s="208">
        <f t="shared" ref="BS115:CF115" si="167">+HLOOKUP(BS$114,$E$5:$FH$106,2+$C7,FALSE)</f>
        <v>0</v>
      </c>
      <c r="BT115" s="208">
        <f t="shared" si="167"/>
        <v>0</v>
      </c>
      <c r="BU115" s="208">
        <f t="shared" si="167"/>
        <v>0</v>
      </c>
      <c r="BV115" s="208">
        <f t="shared" si="167"/>
        <v>0</v>
      </c>
      <c r="BW115" s="208">
        <f t="shared" si="167"/>
        <v>0</v>
      </c>
      <c r="BX115" s="208">
        <f t="shared" si="167"/>
        <v>0</v>
      </c>
      <c r="BY115" s="208">
        <f t="shared" si="167"/>
        <v>0</v>
      </c>
      <c r="BZ115" s="208">
        <f t="shared" si="167"/>
        <v>0</v>
      </c>
      <c r="CA115" s="208">
        <f t="shared" si="167"/>
        <v>0</v>
      </c>
      <c r="CB115" s="208">
        <f t="shared" si="167"/>
        <v>0</v>
      </c>
      <c r="CC115" s="208">
        <f t="shared" si="167"/>
        <v>0</v>
      </c>
      <c r="CD115" s="208">
        <f t="shared" si="167"/>
        <v>0</v>
      </c>
      <c r="CE115" s="208">
        <f t="shared" si="167"/>
        <v>0</v>
      </c>
      <c r="CF115" s="208">
        <f t="shared" si="167"/>
        <v>0</v>
      </c>
      <c r="CG115" s="180"/>
      <c r="CH115" s="180"/>
      <c r="CI115" s="180"/>
      <c r="CJ115" s="180"/>
      <c r="CK115" s="180"/>
      <c r="CL115" s="180"/>
      <c r="CM115" s="180"/>
      <c r="CN115" s="180"/>
      <c r="CO115" s="180"/>
      <c r="CP115" s="180"/>
      <c r="CQ115" s="180"/>
      <c r="CR115" s="180"/>
      <c r="CS115" s="180"/>
      <c r="CT115" s="180"/>
      <c r="CU115" s="180"/>
      <c r="CV115" s="180"/>
      <c r="CW115" s="180"/>
      <c r="CX115" s="180"/>
      <c r="CY115" s="180"/>
      <c r="CZ115" s="180"/>
      <c r="DA115" s="180"/>
      <c r="DB115" s="180"/>
      <c r="DC115" s="180"/>
      <c r="DD115" s="180"/>
      <c r="DE115" s="180"/>
      <c r="DF115" s="180"/>
      <c r="DG115" s="180"/>
      <c r="DH115" s="180"/>
      <c r="DI115" s="180"/>
      <c r="DJ115" s="180"/>
      <c r="DK115" s="180"/>
      <c r="DL115" s="180"/>
      <c r="DM115" s="180"/>
      <c r="DN115" s="180"/>
      <c r="DO115" s="180"/>
      <c r="DP115" s="180"/>
      <c r="DQ115" s="180"/>
      <c r="DR115" s="180"/>
      <c r="DS115" s="180"/>
      <c r="DT115" s="180"/>
      <c r="DU115" s="180"/>
      <c r="DV115" s="180"/>
      <c r="DW115" s="180"/>
      <c r="DX115" s="180"/>
      <c r="DY115" s="180"/>
      <c r="DZ115" s="180"/>
      <c r="EA115" s="180"/>
      <c r="EB115" s="180"/>
      <c r="EC115" s="180"/>
      <c r="ED115" s="180"/>
      <c r="EE115" s="180"/>
      <c r="EF115" s="180"/>
      <c r="EG115" s="180"/>
      <c r="EH115" s="180"/>
      <c r="EI115" s="180"/>
      <c r="EJ115" s="180"/>
      <c r="EK115" s="180"/>
      <c r="EL115" s="180"/>
      <c r="EM115" s="180"/>
      <c r="EN115" s="180"/>
      <c r="EO115" s="180"/>
      <c r="EP115" s="180"/>
      <c r="EQ115" s="180"/>
      <c r="ER115" s="180"/>
      <c r="ES115" s="180"/>
      <c r="ET115" s="180"/>
      <c r="EU115" s="180"/>
      <c r="EV115" s="180"/>
      <c r="EW115" s="180"/>
      <c r="EX115" s="180"/>
      <c r="EY115" s="180"/>
      <c r="EZ115" s="180"/>
      <c r="FA115" s="180"/>
      <c r="FB115" s="180"/>
      <c r="FC115" s="180"/>
      <c r="FD115" s="180"/>
      <c r="FE115" s="180"/>
      <c r="FF115" s="180"/>
      <c r="FG115" s="180"/>
      <c r="FH115" s="180"/>
    </row>
    <row r="116" spans="2:164" hidden="1" x14ac:dyDescent="0.3">
      <c r="B116" s="699">
        <f>+IFERROR(VLOOKUP(D116,'LP-Servicios'!$E$153:$F$252,2,FALSE),0)</f>
        <v>108237.51</v>
      </c>
      <c r="C116" s="700">
        <v>2</v>
      </c>
      <c r="D116" s="207" t="str">
        <f t="shared" ref="D116:D179" si="168">+D8</f>
        <v>ADICIONAL-Bomba trasvase Std BY(1-2Rigs)</v>
      </c>
      <c r="E116" s="208">
        <f t="shared" si="165"/>
        <v>0</v>
      </c>
      <c r="F116" s="208">
        <f t="shared" si="165"/>
        <v>0</v>
      </c>
      <c r="G116" s="208">
        <f t="shared" ref="G116:BR116" si="169">+HLOOKUP(G$114,$E$5:$FH$106,2+$C8,FALSE)</f>
        <v>0</v>
      </c>
      <c r="H116" s="208">
        <f t="shared" si="169"/>
        <v>0</v>
      </c>
      <c r="I116" s="208">
        <f t="shared" si="169"/>
        <v>0</v>
      </c>
      <c r="J116" s="208">
        <f t="shared" si="169"/>
        <v>0</v>
      </c>
      <c r="K116" s="208">
        <f t="shared" si="169"/>
        <v>0</v>
      </c>
      <c r="L116" s="208">
        <f t="shared" si="169"/>
        <v>0</v>
      </c>
      <c r="M116" s="208">
        <f t="shared" si="169"/>
        <v>0</v>
      </c>
      <c r="N116" s="208">
        <f t="shared" si="169"/>
        <v>0</v>
      </c>
      <c r="O116" s="208">
        <f t="shared" si="169"/>
        <v>0</v>
      </c>
      <c r="P116" s="208">
        <f t="shared" si="169"/>
        <v>0</v>
      </c>
      <c r="Q116" s="208">
        <f t="shared" si="169"/>
        <v>0</v>
      </c>
      <c r="R116" s="208">
        <f t="shared" si="169"/>
        <v>0</v>
      </c>
      <c r="S116" s="208">
        <f t="shared" si="169"/>
        <v>0</v>
      </c>
      <c r="T116" s="208">
        <f t="shared" si="169"/>
        <v>0</v>
      </c>
      <c r="U116" s="208">
        <f t="shared" si="169"/>
        <v>0</v>
      </c>
      <c r="V116" s="208">
        <f t="shared" si="169"/>
        <v>0</v>
      </c>
      <c r="W116" s="208">
        <f t="shared" si="169"/>
        <v>0</v>
      </c>
      <c r="X116" s="208">
        <f t="shared" si="169"/>
        <v>0</v>
      </c>
      <c r="Y116" s="208">
        <f t="shared" si="169"/>
        <v>0</v>
      </c>
      <c r="Z116" s="208">
        <f t="shared" si="169"/>
        <v>0</v>
      </c>
      <c r="AA116" s="208">
        <f t="shared" si="169"/>
        <v>0</v>
      </c>
      <c r="AB116" s="208">
        <f t="shared" si="169"/>
        <v>0</v>
      </c>
      <c r="AC116" s="208">
        <f t="shared" si="169"/>
        <v>0</v>
      </c>
      <c r="AD116" s="208">
        <f t="shared" si="169"/>
        <v>0</v>
      </c>
      <c r="AE116" s="208">
        <f t="shared" si="169"/>
        <v>0</v>
      </c>
      <c r="AF116" s="208">
        <f t="shared" si="169"/>
        <v>0</v>
      </c>
      <c r="AG116" s="208">
        <f t="shared" si="169"/>
        <v>0</v>
      </c>
      <c r="AH116" s="208">
        <f t="shared" si="169"/>
        <v>0</v>
      </c>
      <c r="AI116" s="208">
        <f t="shared" si="169"/>
        <v>0</v>
      </c>
      <c r="AJ116" s="208">
        <f t="shared" si="169"/>
        <v>0</v>
      </c>
      <c r="AK116" s="208">
        <f t="shared" si="169"/>
        <v>0</v>
      </c>
      <c r="AL116" s="208">
        <f t="shared" si="169"/>
        <v>0</v>
      </c>
      <c r="AM116" s="208">
        <f t="shared" si="169"/>
        <v>0</v>
      </c>
      <c r="AN116" s="208">
        <f t="shared" si="169"/>
        <v>0</v>
      </c>
      <c r="AO116" s="208">
        <f t="shared" si="169"/>
        <v>0</v>
      </c>
      <c r="AP116" s="208">
        <f t="shared" si="169"/>
        <v>0</v>
      </c>
      <c r="AQ116" s="208">
        <f t="shared" si="169"/>
        <v>0</v>
      </c>
      <c r="AR116" s="208">
        <f t="shared" si="169"/>
        <v>0</v>
      </c>
      <c r="AS116" s="208">
        <f t="shared" si="169"/>
        <v>0</v>
      </c>
      <c r="AT116" s="208">
        <f t="shared" si="169"/>
        <v>0</v>
      </c>
      <c r="AU116" s="208">
        <f t="shared" si="169"/>
        <v>0</v>
      </c>
      <c r="AV116" s="208">
        <f t="shared" si="169"/>
        <v>0</v>
      </c>
      <c r="AW116" s="208">
        <f t="shared" si="169"/>
        <v>0</v>
      </c>
      <c r="AX116" s="208">
        <f t="shared" si="169"/>
        <v>0</v>
      </c>
      <c r="AY116" s="208">
        <f t="shared" si="169"/>
        <v>0</v>
      </c>
      <c r="AZ116" s="208">
        <f t="shared" si="169"/>
        <v>0</v>
      </c>
      <c r="BA116" s="208">
        <f t="shared" si="169"/>
        <v>0</v>
      </c>
      <c r="BB116" s="208">
        <f t="shared" si="169"/>
        <v>0</v>
      </c>
      <c r="BC116" s="208">
        <f t="shared" si="169"/>
        <v>0</v>
      </c>
      <c r="BD116" s="208">
        <f t="shared" si="169"/>
        <v>0</v>
      </c>
      <c r="BE116" s="208">
        <f t="shared" si="169"/>
        <v>0</v>
      </c>
      <c r="BF116" s="208">
        <f t="shared" si="169"/>
        <v>0</v>
      </c>
      <c r="BG116" s="208">
        <f t="shared" si="169"/>
        <v>0</v>
      </c>
      <c r="BH116" s="208">
        <f t="shared" si="169"/>
        <v>0</v>
      </c>
      <c r="BI116" s="208">
        <f t="shared" si="169"/>
        <v>0</v>
      </c>
      <c r="BJ116" s="208">
        <f t="shared" si="169"/>
        <v>0</v>
      </c>
      <c r="BK116" s="208">
        <f t="shared" si="169"/>
        <v>0</v>
      </c>
      <c r="BL116" s="208">
        <f t="shared" si="169"/>
        <v>0</v>
      </c>
      <c r="BM116" s="208">
        <f t="shared" si="169"/>
        <v>0</v>
      </c>
      <c r="BN116" s="208">
        <f t="shared" si="169"/>
        <v>0</v>
      </c>
      <c r="BO116" s="208">
        <f t="shared" si="169"/>
        <v>0</v>
      </c>
      <c r="BP116" s="208">
        <f t="shared" si="169"/>
        <v>0</v>
      </c>
      <c r="BQ116" s="208">
        <f t="shared" si="169"/>
        <v>0</v>
      </c>
      <c r="BR116" s="208">
        <f t="shared" si="169"/>
        <v>0</v>
      </c>
      <c r="BS116" s="208">
        <f t="shared" ref="BS116:CF116" si="170">+HLOOKUP(BS$114,$E$5:$FH$106,2+$C8,FALSE)</f>
        <v>0</v>
      </c>
      <c r="BT116" s="208">
        <f t="shared" si="170"/>
        <v>0</v>
      </c>
      <c r="BU116" s="208">
        <f t="shared" si="170"/>
        <v>0</v>
      </c>
      <c r="BV116" s="208">
        <f t="shared" si="170"/>
        <v>0</v>
      </c>
      <c r="BW116" s="208">
        <f t="shared" si="170"/>
        <v>0</v>
      </c>
      <c r="BX116" s="208">
        <f t="shared" si="170"/>
        <v>0</v>
      </c>
      <c r="BY116" s="208">
        <f t="shared" si="170"/>
        <v>0</v>
      </c>
      <c r="BZ116" s="208">
        <f t="shared" si="170"/>
        <v>0</v>
      </c>
      <c r="CA116" s="208">
        <f t="shared" si="170"/>
        <v>0</v>
      </c>
      <c r="CB116" s="208">
        <f t="shared" si="170"/>
        <v>0</v>
      </c>
      <c r="CC116" s="208">
        <f t="shared" si="170"/>
        <v>0</v>
      </c>
      <c r="CD116" s="208">
        <f t="shared" si="170"/>
        <v>0</v>
      </c>
      <c r="CE116" s="208">
        <f t="shared" si="170"/>
        <v>0</v>
      </c>
      <c r="CF116" s="208">
        <f t="shared" si="170"/>
        <v>0</v>
      </c>
      <c r="CG116" s="180"/>
      <c r="CH116" s="180"/>
      <c r="CI116" s="180"/>
      <c r="CJ116" s="180"/>
      <c r="CK116" s="180"/>
      <c r="CL116" s="180"/>
      <c r="CM116" s="180"/>
      <c r="CN116" s="180"/>
      <c r="CO116" s="180"/>
      <c r="CP116" s="180"/>
      <c r="CQ116" s="180"/>
      <c r="CR116" s="180"/>
      <c r="CS116" s="180"/>
      <c r="CT116" s="180"/>
      <c r="CU116" s="180"/>
      <c r="CV116" s="180"/>
      <c r="CW116" s="180"/>
      <c r="CX116" s="180"/>
      <c r="CY116" s="180"/>
      <c r="CZ116" s="180"/>
      <c r="DA116" s="180"/>
      <c r="DB116" s="180"/>
      <c r="DC116" s="180"/>
      <c r="DD116" s="180"/>
      <c r="DE116" s="180"/>
      <c r="DF116" s="180"/>
      <c r="DG116" s="180"/>
      <c r="DH116" s="180"/>
      <c r="DI116" s="180"/>
      <c r="DJ116" s="180"/>
      <c r="DK116" s="180"/>
      <c r="DL116" s="180"/>
      <c r="DM116" s="180"/>
      <c r="DN116" s="180"/>
      <c r="DO116" s="180"/>
      <c r="DP116" s="180"/>
      <c r="DQ116" s="180"/>
      <c r="DR116" s="180"/>
      <c r="DS116" s="180"/>
      <c r="DT116" s="180"/>
      <c r="DU116" s="180"/>
      <c r="DV116" s="180"/>
      <c r="DW116" s="180"/>
      <c r="DX116" s="180"/>
      <c r="DY116" s="180"/>
      <c r="DZ116" s="180"/>
      <c r="EA116" s="180"/>
      <c r="EB116" s="180"/>
      <c r="EC116" s="180"/>
      <c r="ED116" s="180"/>
      <c r="EE116" s="180"/>
      <c r="EF116" s="180"/>
      <c r="EG116" s="180"/>
      <c r="EH116" s="180"/>
      <c r="EI116" s="180"/>
      <c r="EJ116" s="180"/>
      <c r="EK116" s="180"/>
      <c r="EL116" s="180"/>
      <c r="EM116" s="180"/>
      <c r="EN116" s="180"/>
      <c r="EO116" s="180"/>
      <c r="EP116" s="180"/>
      <c r="EQ116" s="180"/>
      <c r="ER116" s="180"/>
      <c r="ES116" s="180"/>
      <c r="ET116" s="180"/>
      <c r="EU116" s="180"/>
      <c r="EV116" s="180"/>
      <c r="EW116" s="180"/>
      <c r="EX116" s="180"/>
      <c r="EY116" s="180"/>
      <c r="EZ116" s="180"/>
      <c r="FA116" s="180"/>
      <c r="FB116" s="180"/>
      <c r="FC116" s="180"/>
      <c r="FD116" s="180"/>
      <c r="FE116" s="180"/>
      <c r="FF116" s="180"/>
      <c r="FG116" s="180"/>
      <c r="FH116" s="180"/>
    </row>
    <row r="117" spans="2:164" hidden="1" x14ac:dyDescent="0.3">
      <c r="B117" s="699">
        <f>+IFERROR(VLOOKUP(D117,'LP-Servicios'!$E$153:$F$252,2,FALSE),0)</f>
        <v>82881.02</v>
      </c>
      <c r="C117" s="700">
        <v>3</v>
      </c>
      <c r="D117" s="207" t="str">
        <f t="shared" si="168"/>
        <v>ADICIONAL-Compresor Stand By(1-2Rigs)</v>
      </c>
      <c r="E117" s="208">
        <f t="shared" si="165"/>
        <v>0</v>
      </c>
      <c r="F117" s="208">
        <f t="shared" si="165"/>
        <v>0</v>
      </c>
      <c r="G117" s="208">
        <f t="shared" ref="G117:BR117" si="171">+HLOOKUP(G$114,$E$5:$FH$106,2+$C9,FALSE)</f>
        <v>0</v>
      </c>
      <c r="H117" s="208">
        <f t="shared" si="171"/>
        <v>0</v>
      </c>
      <c r="I117" s="208">
        <f t="shared" si="171"/>
        <v>0</v>
      </c>
      <c r="J117" s="208">
        <f t="shared" si="171"/>
        <v>0</v>
      </c>
      <c r="K117" s="208">
        <f t="shared" si="171"/>
        <v>0</v>
      </c>
      <c r="L117" s="208">
        <f t="shared" si="171"/>
        <v>0</v>
      </c>
      <c r="M117" s="208">
        <f t="shared" si="171"/>
        <v>0</v>
      </c>
      <c r="N117" s="208">
        <f t="shared" si="171"/>
        <v>0</v>
      </c>
      <c r="O117" s="208">
        <f t="shared" si="171"/>
        <v>0</v>
      </c>
      <c r="P117" s="208">
        <f t="shared" si="171"/>
        <v>0</v>
      </c>
      <c r="Q117" s="208">
        <f t="shared" si="171"/>
        <v>0</v>
      </c>
      <c r="R117" s="208">
        <f t="shared" si="171"/>
        <v>0</v>
      </c>
      <c r="S117" s="208">
        <f t="shared" si="171"/>
        <v>0</v>
      </c>
      <c r="T117" s="208">
        <f t="shared" si="171"/>
        <v>0</v>
      </c>
      <c r="U117" s="208">
        <f t="shared" si="171"/>
        <v>0</v>
      </c>
      <c r="V117" s="208">
        <f t="shared" si="171"/>
        <v>0</v>
      </c>
      <c r="W117" s="208">
        <f t="shared" si="171"/>
        <v>0</v>
      </c>
      <c r="X117" s="208">
        <f t="shared" si="171"/>
        <v>0</v>
      </c>
      <c r="Y117" s="208">
        <f t="shared" si="171"/>
        <v>0</v>
      </c>
      <c r="Z117" s="208">
        <f t="shared" si="171"/>
        <v>0</v>
      </c>
      <c r="AA117" s="208">
        <f t="shared" si="171"/>
        <v>0</v>
      </c>
      <c r="AB117" s="208">
        <f t="shared" si="171"/>
        <v>0</v>
      </c>
      <c r="AC117" s="208">
        <f t="shared" si="171"/>
        <v>0</v>
      </c>
      <c r="AD117" s="208">
        <f t="shared" si="171"/>
        <v>0</v>
      </c>
      <c r="AE117" s="208">
        <f t="shared" si="171"/>
        <v>0</v>
      </c>
      <c r="AF117" s="208">
        <f t="shared" si="171"/>
        <v>0</v>
      </c>
      <c r="AG117" s="208">
        <f t="shared" si="171"/>
        <v>0</v>
      </c>
      <c r="AH117" s="208">
        <f t="shared" si="171"/>
        <v>0</v>
      </c>
      <c r="AI117" s="208">
        <f t="shared" si="171"/>
        <v>0</v>
      </c>
      <c r="AJ117" s="208">
        <f t="shared" si="171"/>
        <v>0</v>
      </c>
      <c r="AK117" s="208">
        <f t="shared" si="171"/>
        <v>0</v>
      </c>
      <c r="AL117" s="208">
        <f t="shared" si="171"/>
        <v>0</v>
      </c>
      <c r="AM117" s="208">
        <f t="shared" si="171"/>
        <v>0</v>
      </c>
      <c r="AN117" s="208">
        <f t="shared" si="171"/>
        <v>0</v>
      </c>
      <c r="AO117" s="208">
        <f t="shared" si="171"/>
        <v>0</v>
      </c>
      <c r="AP117" s="208">
        <f t="shared" si="171"/>
        <v>0</v>
      </c>
      <c r="AQ117" s="208">
        <f t="shared" si="171"/>
        <v>0</v>
      </c>
      <c r="AR117" s="208">
        <f t="shared" si="171"/>
        <v>0</v>
      </c>
      <c r="AS117" s="208">
        <f t="shared" si="171"/>
        <v>0</v>
      </c>
      <c r="AT117" s="208">
        <f t="shared" si="171"/>
        <v>0</v>
      </c>
      <c r="AU117" s="208">
        <f t="shared" si="171"/>
        <v>0</v>
      </c>
      <c r="AV117" s="208">
        <f t="shared" si="171"/>
        <v>0</v>
      </c>
      <c r="AW117" s="208">
        <f t="shared" si="171"/>
        <v>0</v>
      </c>
      <c r="AX117" s="208">
        <f t="shared" si="171"/>
        <v>0</v>
      </c>
      <c r="AY117" s="208">
        <f t="shared" si="171"/>
        <v>0</v>
      </c>
      <c r="AZ117" s="208">
        <f t="shared" si="171"/>
        <v>0</v>
      </c>
      <c r="BA117" s="208">
        <f t="shared" si="171"/>
        <v>0</v>
      </c>
      <c r="BB117" s="208">
        <f t="shared" si="171"/>
        <v>0</v>
      </c>
      <c r="BC117" s="208">
        <f t="shared" si="171"/>
        <v>0</v>
      </c>
      <c r="BD117" s="208">
        <f t="shared" si="171"/>
        <v>0</v>
      </c>
      <c r="BE117" s="208">
        <f t="shared" si="171"/>
        <v>0</v>
      </c>
      <c r="BF117" s="208">
        <f t="shared" si="171"/>
        <v>0</v>
      </c>
      <c r="BG117" s="208">
        <f t="shared" si="171"/>
        <v>0</v>
      </c>
      <c r="BH117" s="208">
        <f t="shared" si="171"/>
        <v>0</v>
      </c>
      <c r="BI117" s="208">
        <f t="shared" si="171"/>
        <v>0</v>
      </c>
      <c r="BJ117" s="208">
        <f t="shared" si="171"/>
        <v>0</v>
      </c>
      <c r="BK117" s="208">
        <f t="shared" si="171"/>
        <v>0</v>
      </c>
      <c r="BL117" s="208">
        <f t="shared" si="171"/>
        <v>0</v>
      </c>
      <c r="BM117" s="208">
        <f t="shared" si="171"/>
        <v>0</v>
      </c>
      <c r="BN117" s="208">
        <f t="shared" si="171"/>
        <v>0</v>
      </c>
      <c r="BO117" s="208">
        <f t="shared" si="171"/>
        <v>0</v>
      </c>
      <c r="BP117" s="208">
        <f t="shared" si="171"/>
        <v>0</v>
      </c>
      <c r="BQ117" s="208">
        <f t="shared" si="171"/>
        <v>0</v>
      </c>
      <c r="BR117" s="208">
        <f t="shared" si="171"/>
        <v>0</v>
      </c>
      <c r="BS117" s="208">
        <f t="shared" ref="BS117:CF117" si="172">+HLOOKUP(BS$114,$E$5:$FH$106,2+$C9,FALSE)</f>
        <v>0</v>
      </c>
      <c r="BT117" s="208">
        <f t="shared" si="172"/>
        <v>0</v>
      </c>
      <c r="BU117" s="208">
        <f t="shared" si="172"/>
        <v>0</v>
      </c>
      <c r="BV117" s="208">
        <f t="shared" si="172"/>
        <v>0</v>
      </c>
      <c r="BW117" s="208">
        <f t="shared" si="172"/>
        <v>0</v>
      </c>
      <c r="BX117" s="208">
        <f t="shared" si="172"/>
        <v>0</v>
      </c>
      <c r="BY117" s="208">
        <f t="shared" si="172"/>
        <v>0</v>
      </c>
      <c r="BZ117" s="208">
        <f t="shared" si="172"/>
        <v>0</v>
      </c>
      <c r="CA117" s="208">
        <f t="shared" si="172"/>
        <v>0</v>
      </c>
      <c r="CB117" s="208">
        <f t="shared" si="172"/>
        <v>0</v>
      </c>
      <c r="CC117" s="208">
        <f t="shared" si="172"/>
        <v>0</v>
      </c>
      <c r="CD117" s="208">
        <f t="shared" si="172"/>
        <v>0</v>
      </c>
      <c r="CE117" s="208">
        <f t="shared" si="172"/>
        <v>0</v>
      </c>
      <c r="CF117" s="208">
        <f t="shared" si="172"/>
        <v>0</v>
      </c>
      <c r="CG117" s="180"/>
      <c r="CH117" s="180"/>
      <c r="CI117" s="180"/>
      <c r="CJ117" s="180"/>
      <c r="CK117" s="180"/>
      <c r="CL117" s="180"/>
      <c r="CM117" s="180"/>
      <c r="CN117" s="180"/>
      <c r="CO117" s="180"/>
      <c r="CP117" s="180"/>
      <c r="CQ117" s="180"/>
      <c r="CR117" s="180"/>
      <c r="CS117" s="180"/>
      <c r="CT117" s="180"/>
      <c r="CU117" s="180"/>
      <c r="CV117" s="180"/>
      <c r="CW117" s="180"/>
      <c r="CX117" s="180"/>
      <c r="CY117" s="180"/>
      <c r="CZ117" s="180"/>
      <c r="DA117" s="180"/>
      <c r="DB117" s="180"/>
      <c r="DC117" s="180"/>
      <c r="DD117" s="180"/>
      <c r="DE117" s="180"/>
      <c r="DF117" s="180"/>
      <c r="DG117" s="180"/>
      <c r="DH117" s="180"/>
      <c r="DI117" s="180"/>
      <c r="DJ117" s="180"/>
      <c r="DK117" s="180"/>
      <c r="DL117" s="180"/>
      <c r="DM117" s="180"/>
      <c r="DN117" s="180"/>
      <c r="DO117" s="180"/>
      <c r="DP117" s="180"/>
      <c r="DQ117" s="180"/>
      <c r="DR117" s="180"/>
      <c r="DS117" s="180"/>
      <c r="DT117" s="180"/>
      <c r="DU117" s="180"/>
      <c r="DV117" s="180"/>
      <c r="DW117" s="180"/>
      <c r="DX117" s="180"/>
      <c r="DY117" s="180"/>
      <c r="DZ117" s="180"/>
      <c r="EA117" s="180"/>
      <c r="EB117" s="180"/>
      <c r="EC117" s="180"/>
      <c r="ED117" s="180"/>
      <c r="EE117" s="180"/>
      <c r="EF117" s="180"/>
      <c r="EG117" s="180"/>
      <c r="EH117" s="180"/>
      <c r="EI117" s="180"/>
      <c r="EJ117" s="180"/>
      <c r="EK117" s="180"/>
      <c r="EL117" s="180"/>
      <c r="EM117" s="180"/>
      <c r="EN117" s="180"/>
      <c r="EO117" s="180"/>
      <c r="EP117" s="180"/>
      <c r="EQ117" s="180"/>
      <c r="ER117" s="180"/>
      <c r="ES117" s="180"/>
      <c r="ET117" s="180"/>
      <c r="EU117" s="180"/>
      <c r="EV117" s="180"/>
      <c r="EW117" s="180"/>
      <c r="EX117" s="180"/>
      <c r="EY117" s="180"/>
      <c r="EZ117" s="180"/>
      <c r="FA117" s="180"/>
      <c r="FB117" s="180"/>
      <c r="FC117" s="180"/>
      <c r="FD117" s="180"/>
      <c r="FE117" s="180"/>
      <c r="FF117" s="180"/>
      <c r="FG117" s="180"/>
      <c r="FH117" s="180"/>
    </row>
    <row r="118" spans="2:164" hidden="1" x14ac:dyDescent="0.3">
      <c r="B118" s="699">
        <f>+IFERROR(VLOOKUP(D118,'LP-Servicios'!$E$153:$F$252,2,FALSE),0)</f>
        <v>92090.02</v>
      </c>
      <c r="C118" s="700">
        <v>4</v>
      </c>
      <c r="D118" s="207" t="str">
        <f t="shared" si="168"/>
        <v>ADICIONAL-Compresor(1-2Rigs)</v>
      </c>
      <c r="E118" s="208">
        <f t="shared" si="165"/>
        <v>0</v>
      </c>
      <c r="F118" s="208">
        <f t="shared" si="165"/>
        <v>0</v>
      </c>
      <c r="G118" s="208">
        <f t="shared" ref="G118:BR118" si="173">+HLOOKUP(G$114,$E$5:$FH$106,2+$C10,FALSE)</f>
        <v>0</v>
      </c>
      <c r="H118" s="208">
        <f t="shared" si="173"/>
        <v>0</v>
      </c>
      <c r="I118" s="208">
        <f t="shared" si="173"/>
        <v>0</v>
      </c>
      <c r="J118" s="208">
        <f t="shared" si="173"/>
        <v>0</v>
      </c>
      <c r="K118" s="208">
        <f t="shared" si="173"/>
        <v>0</v>
      </c>
      <c r="L118" s="208">
        <f t="shared" si="173"/>
        <v>0</v>
      </c>
      <c r="M118" s="208">
        <f t="shared" si="173"/>
        <v>0</v>
      </c>
      <c r="N118" s="208">
        <f t="shared" si="173"/>
        <v>0</v>
      </c>
      <c r="O118" s="208">
        <f t="shared" si="173"/>
        <v>0</v>
      </c>
      <c r="P118" s="208">
        <f t="shared" si="173"/>
        <v>0</v>
      </c>
      <c r="Q118" s="208">
        <f t="shared" si="173"/>
        <v>0</v>
      </c>
      <c r="R118" s="208">
        <f t="shared" si="173"/>
        <v>0</v>
      </c>
      <c r="S118" s="208">
        <f t="shared" si="173"/>
        <v>0</v>
      </c>
      <c r="T118" s="208">
        <f t="shared" si="173"/>
        <v>0</v>
      </c>
      <c r="U118" s="208">
        <f t="shared" si="173"/>
        <v>0</v>
      </c>
      <c r="V118" s="208">
        <f t="shared" si="173"/>
        <v>0</v>
      </c>
      <c r="W118" s="208">
        <f t="shared" si="173"/>
        <v>0</v>
      </c>
      <c r="X118" s="208">
        <f t="shared" si="173"/>
        <v>0</v>
      </c>
      <c r="Y118" s="208">
        <f t="shared" si="173"/>
        <v>0</v>
      </c>
      <c r="Z118" s="208">
        <f t="shared" si="173"/>
        <v>0</v>
      </c>
      <c r="AA118" s="208">
        <f t="shared" si="173"/>
        <v>0</v>
      </c>
      <c r="AB118" s="208">
        <f t="shared" si="173"/>
        <v>0</v>
      </c>
      <c r="AC118" s="208">
        <f t="shared" si="173"/>
        <v>0</v>
      </c>
      <c r="AD118" s="208">
        <f t="shared" si="173"/>
        <v>0</v>
      </c>
      <c r="AE118" s="208">
        <f t="shared" si="173"/>
        <v>0</v>
      </c>
      <c r="AF118" s="208">
        <f t="shared" si="173"/>
        <v>0</v>
      </c>
      <c r="AG118" s="208">
        <f t="shared" si="173"/>
        <v>0</v>
      </c>
      <c r="AH118" s="208">
        <f t="shared" si="173"/>
        <v>0</v>
      </c>
      <c r="AI118" s="208">
        <f t="shared" si="173"/>
        <v>0</v>
      </c>
      <c r="AJ118" s="208">
        <f t="shared" si="173"/>
        <v>0</v>
      </c>
      <c r="AK118" s="208">
        <f t="shared" si="173"/>
        <v>0</v>
      </c>
      <c r="AL118" s="208">
        <f t="shared" si="173"/>
        <v>0</v>
      </c>
      <c r="AM118" s="208">
        <f t="shared" si="173"/>
        <v>0</v>
      </c>
      <c r="AN118" s="208">
        <f t="shared" si="173"/>
        <v>0</v>
      </c>
      <c r="AO118" s="208">
        <f t="shared" si="173"/>
        <v>0</v>
      </c>
      <c r="AP118" s="208">
        <f t="shared" si="173"/>
        <v>0</v>
      </c>
      <c r="AQ118" s="208">
        <f t="shared" si="173"/>
        <v>0</v>
      </c>
      <c r="AR118" s="208">
        <f t="shared" si="173"/>
        <v>0</v>
      </c>
      <c r="AS118" s="208">
        <f t="shared" si="173"/>
        <v>0</v>
      </c>
      <c r="AT118" s="208">
        <f t="shared" si="173"/>
        <v>0</v>
      </c>
      <c r="AU118" s="208">
        <f t="shared" si="173"/>
        <v>0</v>
      </c>
      <c r="AV118" s="208">
        <f t="shared" si="173"/>
        <v>0</v>
      </c>
      <c r="AW118" s="208">
        <f t="shared" si="173"/>
        <v>0</v>
      </c>
      <c r="AX118" s="208">
        <f t="shared" si="173"/>
        <v>0</v>
      </c>
      <c r="AY118" s="208">
        <f t="shared" si="173"/>
        <v>0</v>
      </c>
      <c r="AZ118" s="208">
        <f t="shared" si="173"/>
        <v>0</v>
      </c>
      <c r="BA118" s="208">
        <f t="shared" si="173"/>
        <v>0</v>
      </c>
      <c r="BB118" s="208">
        <f t="shared" si="173"/>
        <v>0</v>
      </c>
      <c r="BC118" s="208">
        <f t="shared" si="173"/>
        <v>0</v>
      </c>
      <c r="BD118" s="208">
        <f t="shared" si="173"/>
        <v>0</v>
      </c>
      <c r="BE118" s="208">
        <f t="shared" si="173"/>
        <v>0</v>
      </c>
      <c r="BF118" s="208">
        <f t="shared" si="173"/>
        <v>0</v>
      </c>
      <c r="BG118" s="208">
        <f t="shared" si="173"/>
        <v>0</v>
      </c>
      <c r="BH118" s="208">
        <f t="shared" si="173"/>
        <v>0</v>
      </c>
      <c r="BI118" s="208">
        <f t="shared" si="173"/>
        <v>0</v>
      </c>
      <c r="BJ118" s="208">
        <f t="shared" si="173"/>
        <v>0</v>
      </c>
      <c r="BK118" s="208">
        <f t="shared" si="173"/>
        <v>0</v>
      </c>
      <c r="BL118" s="208">
        <f t="shared" si="173"/>
        <v>0</v>
      </c>
      <c r="BM118" s="208">
        <f t="shared" si="173"/>
        <v>0</v>
      </c>
      <c r="BN118" s="208">
        <f t="shared" si="173"/>
        <v>0</v>
      </c>
      <c r="BO118" s="208">
        <f t="shared" si="173"/>
        <v>0</v>
      </c>
      <c r="BP118" s="208">
        <f t="shared" si="173"/>
        <v>0</v>
      </c>
      <c r="BQ118" s="208">
        <f t="shared" si="173"/>
        <v>0</v>
      </c>
      <c r="BR118" s="208">
        <f t="shared" si="173"/>
        <v>0</v>
      </c>
      <c r="BS118" s="208">
        <f t="shared" ref="BS118:CF118" si="174">+HLOOKUP(BS$114,$E$5:$FH$106,2+$C10,FALSE)</f>
        <v>0</v>
      </c>
      <c r="BT118" s="208">
        <f t="shared" si="174"/>
        <v>0</v>
      </c>
      <c r="BU118" s="208">
        <f t="shared" si="174"/>
        <v>0</v>
      </c>
      <c r="BV118" s="208">
        <f t="shared" si="174"/>
        <v>0</v>
      </c>
      <c r="BW118" s="208">
        <f t="shared" si="174"/>
        <v>0</v>
      </c>
      <c r="BX118" s="208">
        <f t="shared" si="174"/>
        <v>0</v>
      </c>
      <c r="BY118" s="208">
        <f t="shared" si="174"/>
        <v>0</v>
      </c>
      <c r="BZ118" s="208">
        <f t="shared" si="174"/>
        <v>0</v>
      </c>
      <c r="CA118" s="208">
        <f t="shared" si="174"/>
        <v>0</v>
      </c>
      <c r="CB118" s="208">
        <f t="shared" si="174"/>
        <v>0</v>
      </c>
      <c r="CC118" s="208">
        <f t="shared" si="174"/>
        <v>0</v>
      </c>
      <c r="CD118" s="208">
        <f t="shared" si="174"/>
        <v>0</v>
      </c>
      <c r="CE118" s="208">
        <f t="shared" si="174"/>
        <v>0</v>
      </c>
      <c r="CF118" s="208">
        <f t="shared" si="174"/>
        <v>0</v>
      </c>
      <c r="CG118" s="180"/>
      <c r="CH118" s="180"/>
      <c r="CI118" s="180"/>
      <c r="CJ118" s="180"/>
      <c r="CK118" s="180"/>
      <c r="CL118" s="180"/>
      <c r="CM118" s="180"/>
      <c r="CN118" s="180"/>
      <c r="CO118" s="180"/>
      <c r="CP118" s="180"/>
      <c r="CQ118" s="180"/>
      <c r="CR118" s="180"/>
      <c r="CS118" s="180"/>
      <c r="CT118" s="180"/>
      <c r="CU118" s="180"/>
      <c r="CV118" s="180"/>
      <c r="CW118" s="180"/>
      <c r="CX118" s="180"/>
      <c r="CY118" s="180"/>
      <c r="CZ118" s="180"/>
      <c r="DA118" s="180"/>
      <c r="DB118" s="180"/>
      <c r="DC118" s="180"/>
      <c r="DD118" s="180"/>
      <c r="DE118" s="180"/>
      <c r="DF118" s="180"/>
      <c r="DG118" s="180"/>
      <c r="DH118" s="180"/>
      <c r="DI118" s="180"/>
      <c r="DJ118" s="180"/>
      <c r="DK118" s="180"/>
      <c r="DL118" s="180"/>
      <c r="DM118" s="180"/>
      <c r="DN118" s="180"/>
      <c r="DO118" s="180"/>
      <c r="DP118" s="180"/>
      <c r="DQ118" s="180"/>
      <c r="DR118" s="180"/>
      <c r="DS118" s="180"/>
      <c r="DT118" s="180"/>
      <c r="DU118" s="180"/>
      <c r="DV118" s="180"/>
      <c r="DW118" s="180"/>
      <c r="DX118" s="180"/>
      <c r="DY118" s="180"/>
      <c r="DZ118" s="180"/>
      <c r="EA118" s="180"/>
      <c r="EB118" s="180"/>
      <c r="EC118" s="180"/>
      <c r="ED118" s="180"/>
      <c r="EE118" s="180"/>
      <c r="EF118" s="180"/>
      <c r="EG118" s="180"/>
      <c r="EH118" s="180"/>
      <c r="EI118" s="180"/>
      <c r="EJ118" s="180"/>
      <c r="EK118" s="180"/>
      <c r="EL118" s="180"/>
      <c r="EM118" s="180"/>
      <c r="EN118" s="180"/>
      <c r="EO118" s="180"/>
      <c r="EP118" s="180"/>
      <c r="EQ118" s="180"/>
      <c r="ER118" s="180"/>
      <c r="ES118" s="180"/>
      <c r="ET118" s="180"/>
      <c r="EU118" s="180"/>
      <c r="EV118" s="180"/>
      <c r="EW118" s="180"/>
      <c r="EX118" s="180"/>
      <c r="EY118" s="180"/>
      <c r="EZ118" s="180"/>
      <c r="FA118" s="180"/>
      <c r="FB118" s="180"/>
      <c r="FC118" s="180"/>
      <c r="FD118" s="180"/>
      <c r="FE118" s="180"/>
      <c r="FF118" s="180"/>
      <c r="FG118" s="180"/>
      <c r="FH118" s="180"/>
    </row>
    <row r="119" spans="2:164" hidden="1" x14ac:dyDescent="0.3">
      <c r="B119" s="699">
        <f>+IFERROR(VLOOKUP(D119,'LP-Servicios'!$E$153:$F$252,2,FALSE),0)</f>
        <v>2711221.3</v>
      </c>
      <c r="C119" s="700">
        <v>5</v>
      </c>
      <c r="D119" s="207" t="str">
        <f t="shared" si="168"/>
        <v>ADICIONAL-DTM Centrífug(1-2Rigs)</v>
      </c>
      <c r="E119" s="208">
        <f t="shared" si="165"/>
        <v>0</v>
      </c>
      <c r="F119" s="208">
        <f t="shared" si="165"/>
        <v>0</v>
      </c>
      <c r="G119" s="208">
        <f t="shared" ref="G119:BR119" si="175">+HLOOKUP(G$114,$E$5:$FH$106,2+$C11,FALSE)</f>
        <v>0</v>
      </c>
      <c r="H119" s="208">
        <f t="shared" si="175"/>
        <v>0</v>
      </c>
      <c r="I119" s="208">
        <f t="shared" si="175"/>
        <v>0</v>
      </c>
      <c r="J119" s="208">
        <f t="shared" si="175"/>
        <v>0</v>
      </c>
      <c r="K119" s="208">
        <f t="shared" si="175"/>
        <v>0</v>
      </c>
      <c r="L119" s="208">
        <f t="shared" si="175"/>
        <v>0</v>
      </c>
      <c r="M119" s="208">
        <f t="shared" si="175"/>
        <v>0</v>
      </c>
      <c r="N119" s="208">
        <f t="shared" si="175"/>
        <v>0</v>
      </c>
      <c r="O119" s="208">
        <f t="shared" si="175"/>
        <v>0</v>
      </c>
      <c r="P119" s="208">
        <f t="shared" si="175"/>
        <v>0</v>
      </c>
      <c r="Q119" s="208">
        <f t="shared" si="175"/>
        <v>0</v>
      </c>
      <c r="R119" s="208">
        <f t="shared" si="175"/>
        <v>0</v>
      </c>
      <c r="S119" s="208">
        <f t="shared" si="175"/>
        <v>0</v>
      </c>
      <c r="T119" s="208">
        <f t="shared" si="175"/>
        <v>0</v>
      </c>
      <c r="U119" s="208">
        <f t="shared" si="175"/>
        <v>0</v>
      </c>
      <c r="V119" s="208">
        <f t="shared" si="175"/>
        <v>0</v>
      </c>
      <c r="W119" s="208">
        <f t="shared" si="175"/>
        <v>0</v>
      </c>
      <c r="X119" s="208">
        <f t="shared" si="175"/>
        <v>0</v>
      </c>
      <c r="Y119" s="208">
        <f t="shared" si="175"/>
        <v>0</v>
      </c>
      <c r="Z119" s="208">
        <f t="shared" si="175"/>
        <v>0</v>
      </c>
      <c r="AA119" s="208">
        <f t="shared" si="175"/>
        <v>0</v>
      </c>
      <c r="AB119" s="208">
        <f t="shared" si="175"/>
        <v>0</v>
      </c>
      <c r="AC119" s="208">
        <f t="shared" si="175"/>
        <v>0</v>
      </c>
      <c r="AD119" s="208">
        <f t="shared" si="175"/>
        <v>0</v>
      </c>
      <c r="AE119" s="208">
        <f t="shared" si="175"/>
        <v>0</v>
      </c>
      <c r="AF119" s="208">
        <f t="shared" si="175"/>
        <v>0</v>
      </c>
      <c r="AG119" s="208">
        <f t="shared" si="175"/>
        <v>0</v>
      </c>
      <c r="AH119" s="208">
        <f t="shared" si="175"/>
        <v>0</v>
      </c>
      <c r="AI119" s="208">
        <f t="shared" si="175"/>
        <v>0</v>
      </c>
      <c r="AJ119" s="208">
        <f t="shared" si="175"/>
        <v>0</v>
      </c>
      <c r="AK119" s="208">
        <f t="shared" si="175"/>
        <v>0</v>
      </c>
      <c r="AL119" s="208">
        <f t="shared" si="175"/>
        <v>0</v>
      </c>
      <c r="AM119" s="208">
        <f t="shared" si="175"/>
        <v>0</v>
      </c>
      <c r="AN119" s="208">
        <f t="shared" si="175"/>
        <v>0</v>
      </c>
      <c r="AO119" s="208">
        <f t="shared" si="175"/>
        <v>0</v>
      </c>
      <c r="AP119" s="208">
        <f t="shared" si="175"/>
        <v>0</v>
      </c>
      <c r="AQ119" s="208">
        <f t="shared" si="175"/>
        <v>0</v>
      </c>
      <c r="AR119" s="208">
        <f t="shared" si="175"/>
        <v>0</v>
      </c>
      <c r="AS119" s="208">
        <f t="shared" si="175"/>
        <v>0</v>
      </c>
      <c r="AT119" s="208">
        <f t="shared" si="175"/>
        <v>0</v>
      </c>
      <c r="AU119" s="208">
        <f t="shared" si="175"/>
        <v>0</v>
      </c>
      <c r="AV119" s="208">
        <f t="shared" si="175"/>
        <v>0</v>
      </c>
      <c r="AW119" s="208">
        <f t="shared" si="175"/>
        <v>0</v>
      </c>
      <c r="AX119" s="208">
        <f t="shared" si="175"/>
        <v>0</v>
      </c>
      <c r="AY119" s="208">
        <f t="shared" si="175"/>
        <v>0</v>
      </c>
      <c r="AZ119" s="208">
        <f t="shared" si="175"/>
        <v>0</v>
      </c>
      <c r="BA119" s="208">
        <f t="shared" si="175"/>
        <v>0</v>
      </c>
      <c r="BB119" s="208">
        <f t="shared" si="175"/>
        <v>0</v>
      </c>
      <c r="BC119" s="208">
        <f t="shared" si="175"/>
        <v>0</v>
      </c>
      <c r="BD119" s="208">
        <f t="shared" si="175"/>
        <v>0</v>
      </c>
      <c r="BE119" s="208">
        <f t="shared" si="175"/>
        <v>0</v>
      </c>
      <c r="BF119" s="208">
        <f t="shared" si="175"/>
        <v>0</v>
      </c>
      <c r="BG119" s="208">
        <f t="shared" si="175"/>
        <v>0</v>
      </c>
      <c r="BH119" s="208">
        <f t="shared" si="175"/>
        <v>0</v>
      </c>
      <c r="BI119" s="208">
        <f t="shared" si="175"/>
        <v>0</v>
      </c>
      <c r="BJ119" s="208">
        <f t="shared" si="175"/>
        <v>0</v>
      </c>
      <c r="BK119" s="208">
        <f t="shared" si="175"/>
        <v>0</v>
      </c>
      <c r="BL119" s="208">
        <f t="shared" si="175"/>
        <v>0</v>
      </c>
      <c r="BM119" s="208">
        <f t="shared" si="175"/>
        <v>0</v>
      </c>
      <c r="BN119" s="208">
        <f t="shared" si="175"/>
        <v>0</v>
      </c>
      <c r="BO119" s="208">
        <f t="shared" si="175"/>
        <v>0</v>
      </c>
      <c r="BP119" s="208">
        <f t="shared" si="175"/>
        <v>0</v>
      </c>
      <c r="BQ119" s="208">
        <f t="shared" si="175"/>
        <v>0</v>
      </c>
      <c r="BR119" s="208">
        <f t="shared" si="175"/>
        <v>0</v>
      </c>
      <c r="BS119" s="208">
        <f t="shared" ref="BS119:CF119" si="176">+HLOOKUP(BS$114,$E$5:$FH$106,2+$C11,FALSE)</f>
        <v>0</v>
      </c>
      <c r="BT119" s="208">
        <f t="shared" si="176"/>
        <v>0</v>
      </c>
      <c r="BU119" s="208">
        <f t="shared" si="176"/>
        <v>0</v>
      </c>
      <c r="BV119" s="208">
        <f t="shared" si="176"/>
        <v>0</v>
      </c>
      <c r="BW119" s="208">
        <f t="shared" si="176"/>
        <v>0</v>
      </c>
      <c r="BX119" s="208">
        <f t="shared" si="176"/>
        <v>0</v>
      </c>
      <c r="BY119" s="208">
        <f t="shared" si="176"/>
        <v>0</v>
      </c>
      <c r="BZ119" s="208">
        <f t="shared" si="176"/>
        <v>0</v>
      </c>
      <c r="CA119" s="208">
        <f t="shared" si="176"/>
        <v>0</v>
      </c>
      <c r="CB119" s="208">
        <f t="shared" si="176"/>
        <v>0</v>
      </c>
      <c r="CC119" s="208">
        <f t="shared" si="176"/>
        <v>0</v>
      </c>
      <c r="CD119" s="208">
        <f t="shared" si="176"/>
        <v>0</v>
      </c>
      <c r="CE119" s="208">
        <f t="shared" si="176"/>
        <v>0</v>
      </c>
      <c r="CF119" s="208">
        <f t="shared" si="176"/>
        <v>0</v>
      </c>
      <c r="CG119" s="180"/>
      <c r="CH119" s="180"/>
      <c r="CI119" s="180"/>
      <c r="CJ119" s="180"/>
      <c r="CK119" s="180"/>
      <c r="CL119" s="180"/>
      <c r="CM119" s="180"/>
      <c r="CN119" s="180"/>
      <c r="CO119" s="180"/>
      <c r="CP119" s="180"/>
      <c r="CQ119" s="180"/>
      <c r="CR119" s="180"/>
      <c r="CS119" s="180"/>
      <c r="CT119" s="180"/>
      <c r="CU119" s="180"/>
      <c r="CV119" s="180"/>
      <c r="CW119" s="180"/>
      <c r="CX119" s="180"/>
      <c r="CY119" s="180"/>
      <c r="CZ119" s="180"/>
      <c r="DA119" s="180"/>
      <c r="DB119" s="180"/>
      <c r="DC119" s="180"/>
      <c r="DD119" s="180"/>
      <c r="DE119" s="180"/>
      <c r="DF119" s="180"/>
      <c r="DG119" s="180"/>
      <c r="DH119" s="180"/>
      <c r="DI119" s="180"/>
      <c r="DJ119" s="180"/>
      <c r="DK119" s="180"/>
      <c r="DL119" s="180"/>
      <c r="DM119" s="180"/>
      <c r="DN119" s="180"/>
      <c r="DO119" s="180"/>
      <c r="DP119" s="180"/>
      <c r="DQ119" s="180"/>
      <c r="DR119" s="180"/>
      <c r="DS119" s="180"/>
      <c r="DT119" s="180"/>
      <c r="DU119" s="180"/>
      <c r="DV119" s="180"/>
      <c r="DW119" s="180"/>
      <c r="DX119" s="180"/>
      <c r="DY119" s="180"/>
      <c r="DZ119" s="180"/>
      <c r="EA119" s="180"/>
      <c r="EB119" s="180"/>
      <c r="EC119" s="180"/>
      <c r="ED119" s="180"/>
      <c r="EE119" s="180"/>
      <c r="EF119" s="180"/>
      <c r="EG119" s="180"/>
      <c r="EH119" s="180"/>
      <c r="EI119" s="180"/>
      <c r="EJ119" s="180"/>
      <c r="EK119" s="180"/>
      <c r="EL119" s="180"/>
      <c r="EM119" s="180"/>
      <c r="EN119" s="180"/>
      <c r="EO119" s="180"/>
      <c r="EP119" s="180"/>
      <c r="EQ119" s="180"/>
      <c r="ER119" s="180"/>
      <c r="ES119" s="180"/>
      <c r="ET119" s="180"/>
      <c r="EU119" s="180"/>
      <c r="EV119" s="180"/>
      <c r="EW119" s="180"/>
      <c r="EX119" s="180"/>
      <c r="EY119" s="180"/>
      <c r="EZ119" s="180"/>
      <c r="FA119" s="180"/>
      <c r="FB119" s="180"/>
      <c r="FC119" s="180"/>
      <c r="FD119" s="180"/>
      <c r="FE119" s="180"/>
      <c r="FF119" s="180"/>
      <c r="FG119" s="180"/>
      <c r="FH119" s="180"/>
    </row>
    <row r="120" spans="2:164" hidden="1" x14ac:dyDescent="0.3">
      <c r="B120" s="699">
        <f>+IFERROR(VLOOKUP(D120,'LP-Servicios'!$E$153:$F$252,2,FALSE),0)</f>
        <v>2711221.3</v>
      </c>
      <c r="C120" s="700">
        <v>6</v>
      </c>
      <c r="D120" s="207" t="str">
        <f t="shared" si="168"/>
        <v>ADICIONAL-DTM Compresor(1-2Rigs)</v>
      </c>
      <c r="E120" s="208">
        <f t="shared" si="165"/>
        <v>0</v>
      </c>
      <c r="F120" s="208">
        <f t="shared" si="165"/>
        <v>0</v>
      </c>
      <c r="G120" s="208">
        <f t="shared" ref="G120:BR120" si="177">+HLOOKUP(G$114,$E$5:$FH$106,2+$C12,FALSE)</f>
        <v>0</v>
      </c>
      <c r="H120" s="208">
        <f t="shared" si="177"/>
        <v>0</v>
      </c>
      <c r="I120" s="208">
        <f t="shared" si="177"/>
        <v>0</v>
      </c>
      <c r="J120" s="208">
        <f t="shared" si="177"/>
        <v>0</v>
      </c>
      <c r="K120" s="208">
        <f t="shared" si="177"/>
        <v>0</v>
      </c>
      <c r="L120" s="208">
        <f t="shared" si="177"/>
        <v>0</v>
      </c>
      <c r="M120" s="208">
        <f t="shared" si="177"/>
        <v>0</v>
      </c>
      <c r="N120" s="208">
        <f t="shared" si="177"/>
        <v>0</v>
      </c>
      <c r="O120" s="208">
        <f t="shared" si="177"/>
        <v>0</v>
      </c>
      <c r="P120" s="208">
        <f t="shared" si="177"/>
        <v>0</v>
      </c>
      <c r="Q120" s="208">
        <f t="shared" si="177"/>
        <v>0</v>
      </c>
      <c r="R120" s="208">
        <f t="shared" si="177"/>
        <v>0</v>
      </c>
      <c r="S120" s="208">
        <f t="shared" si="177"/>
        <v>0</v>
      </c>
      <c r="T120" s="208">
        <f t="shared" si="177"/>
        <v>0</v>
      </c>
      <c r="U120" s="208">
        <f t="shared" si="177"/>
        <v>0</v>
      </c>
      <c r="V120" s="208">
        <f t="shared" si="177"/>
        <v>0</v>
      </c>
      <c r="W120" s="208">
        <f t="shared" si="177"/>
        <v>0</v>
      </c>
      <c r="X120" s="208">
        <f t="shared" si="177"/>
        <v>0</v>
      </c>
      <c r="Y120" s="208">
        <f t="shared" si="177"/>
        <v>0</v>
      </c>
      <c r="Z120" s="208">
        <f t="shared" si="177"/>
        <v>0</v>
      </c>
      <c r="AA120" s="208">
        <f t="shared" si="177"/>
        <v>0</v>
      </c>
      <c r="AB120" s="208">
        <f t="shared" si="177"/>
        <v>0</v>
      </c>
      <c r="AC120" s="208">
        <f t="shared" si="177"/>
        <v>0</v>
      </c>
      <c r="AD120" s="208">
        <f t="shared" si="177"/>
        <v>0</v>
      </c>
      <c r="AE120" s="208">
        <f t="shared" si="177"/>
        <v>0</v>
      </c>
      <c r="AF120" s="208">
        <f t="shared" si="177"/>
        <v>0</v>
      </c>
      <c r="AG120" s="208">
        <f t="shared" si="177"/>
        <v>0</v>
      </c>
      <c r="AH120" s="208">
        <f t="shared" si="177"/>
        <v>0</v>
      </c>
      <c r="AI120" s="208">
        <f t="shared" si="177"/>
        <v>0</v>
      </c>
      <c r="AJ120" s="208">
        <f t="shared" si="177"/>
        <v>0</v>
      </c>
      <c r="AK120" s="208">
        <f t="shared" si="177"/>
        <v>0</v>
      </c>
      <c r="AL120" s="208">
        <f t="shared" si="177"/>
        <v>0</v>
      </c>
      <c r="AM120" s="208">
        <f t="shared" si="177"/>
        <v>0</v>
      </c>
      <c r="AN120" s="208">
        <f t="shared" si="177"/>
        <v>0</v>
      </c>
      <c r="AO120" s="208">
        <f t="shared" si="177"/>
        <v>0</v>
      </c>
      <c r="AP120" s="208">
        <f t="shared" si="177"/>
        <v>0</v>
      </c>
      <c r="AQ120" s="208">
        <f t="shared" si="177"/>
        <v>0</v>
      </c>
      <c r="AR120" s="208">
        <f t="shared" si="177"/>
        <v>0</v>
      </c>
      <c r="AS120" s="208">
        <f t="shared" si="177"/>
        <v>0</v>
      </c>
      <c r="AT120" s="208">
        <f t="shared" si="177"/>
        <v>0</v>
      </c>
      <c r="AU120" s="208">
        <f t="shared" si="177"/>
        <v>0</v>
      </c>
      <c r="AV120" s="208">
        <f t="shared" si="177"/>
        <v>0</v>
      </c>
      <c r="AW120" s="208">
        <f t="shared" si="177"/>
        <v>0</v>
      </c>
      <c r="AX120" s="208">
        <f t="shared" si="177"/>
        <v>0</v>
      </c>
      <c r="AY120" s="208">
        <f t="shared" si="177"/>
        <v>0</v>
      </c>
      <c r="AZ120" s="208">
        <f t="shared" si="177"/>
        <v>0</v>
      </c>
      <c r="BA120" s="208">
        <f t="shared" si="177"/>
        <v>0</v>
      </c>
      <c r="BB120" s="208">
        <f t="shared" si="177"/>
        <v>0</v>
      </c>
      <c r="BC120" s="208">
        <f t="shared" si="177"/>
        <v>0</v>
      </c>
      <c r="BD120" s="208">
        <f t="shared" si="177"/>
        <v>0</v>
      </c>
      <c r="BE120" s="208">
        <f t="shared" si="177"/>
        <v>0</v>
      </c>
      <c r="BF120" s="208">
        <f t="shared" si="177"/>
        <v>0</v>
      </c>
      <c r="BG120" s="208">
        <f t="shared" si="177"/>
        <v>0</v>
      </c>
      <c r="BH120" s="208">
        <f t="shared" si="177"/>
        <v>0</v>
      </c>
      <c r="BI120" s="208">
        <f t="shared" si="177"/>
        <v>0</v>
      </c>
      <c r="BJ120" s="208">
        <f t="shared" si="177"/>
        <v>0</v>
      </c>
      <c r="BK120" s="208">
        <f t="shared" si="177"/>
        <v>0</v>
      </c>
      <c r="BL120" s="208">
        <f t="shared" si="177"/>
        <v>0</v>
      </c>
      <c r="BM120" s="208">
        <f t="shared" si="177"/>
        <v>0</v>
      </c>
      <c r="BN120" s="208">
        <f t="shared" si="177"/>
        <v>0</v>
      </c>
      <c r="BO120" s="208">
        <f t="shared" si="177"/>
        <v>0</v>
      </c>
      <c r="BP120" s="208">
        <f t="shared" si="177"/>
        <v>0</v>
      </c>
      <c r="BQ120" s="208">
        <f t="shared" si="177"/>
        <v>0</v>
      </c>
      <c r="BR120" s="208">
        <f t="shared" si="177"/>
        <v>0</v>
      </c>
      <c r="BS120" s="208">
        <f t="shared" ref="BS120:CF120" si="178">+HLOOKUP(BS$114,$E$5:$FH$106,2+$C12,FALSE)</f>
        <v>0</v>
      </c>
      <c r="BT120" s="208">
        <f t="shared" si="178"/>
        <v>0</v>
      </c>
      <c r="BU120" s="208">
        <f t="shared" si="178"/>
        <v>0</v>
      </c>
      <c r="BV120" s="208">
        <f t="shared" si="178"/>
        <v>0</v>
      </c>
      <c r="BW120" s="208">
        <f t="shared" si="178"/>
        <v>0</v>
      </c>
      <c r="BX120" s="208">
        <f t="shared" si="178"/>
        <v>0</v>
      </c>
      <c r="BY120" s="208">
        <f t="shared" si="178"/>
        <v>0</v>
      </c>
      <c r="BZ120" s="208">
        <f t="shared" si="178"/>
        <v>0</v>
      </c>
      <c r="CA120" s="208">
        <f t="shared" si="178"/>
        <v>0</v>
      </c>
      <c r="CB120" s="208">
        <f t="shared" si="178"/>
        <v>0</v>
      </c>
      <c r="CC120" s="208">
        <f t="shared" si="178"/>
        <v>0</v>
      </c>
      <c r="CD120" s="208">
        <f t="shared" si="178"/>
        <v>0</v>
      </c>
      <c r="CE120" s="208">
        <f t="shared" si="178"/>
        <v>0</v>
      </c>
      <c r="CF120" s="208">
        <f t="shared" si="178"/>
        <v>0</v>
      </c>
      <c r="CG120" s="180"/>
      <c r="CH120" s="180"/>
      <c r="CI120" s="180"/>
      <c r="CJ120" s="180"/>
      <c r="CK120" s="180"/>
      <c r="CL120" s="180"/>
      <c r="CM120" s="180"/>
      <c r="CN120" s="180"/>
      <c r="CO120" s="180"/>
      <c r="CP120" s="180"/>
      <c r="CQ120" s="180"/>
      <c r="CR120" s="180"/>
      <c r="CS120" s="180"/>
      <c r="CT120" s="180"/>
      <c r="CU120" s="180"/>
      <c r="CV120" s="180"/>
      <c r="CW120" s="180"/>
      <c r="CX120" s="180"/>
      <c r="CY120" s="180"/>
      <c r="CZ120" s="180"/>
      <c r="DA120" s="180"/>
      <c r="DB120" s="180"/>
      <c r="DC120" s="180"/>
      <c r="DD120" s="180"/>
      <c r="DE120" s="180"/>
      <c r="DF120" s="180"/>
      <c r="DG120" s="180"/>
      <c r="DH120" s="180"/>
      <c r="DI120" s="180"/>
      <c r="DJ120" s="180"/>
      <c r="DK120" s="180"/>
      <c r="DL120" s="180"/>
      <c r="DM120" s="180"/>
      <c r="DN120" s="180"/>
      <c r="DO120" s="180"/>
      <c r="DP120" s="180"/>
      <c r="DQ120" s="180"/>
      <c r="DR120" s="180"/>
      <c r="DS120" s="180"/>
      <c r="DT120" s="180"/>
      <c r="DU120" s="180"/>
      <c r="DV120" s="180"/>
      <c r="DW120" s="180"/>
      <c r="DX120" s="180"/>
      <c r="DY120" s="180"/>
      <c r="DZ120" s="180"/>
      <c r="EA120" s="180"/>
      <c r="EB120" s="180"/>
      <c r="EC120" s="180"/>
      <c r="ED120" s="180"/>
      <c r="EE120" s="180"/>
      <c r="EF120" s="180"/>
      <c r="EG120" s="180"/>
      <c r="EH120" s="180"/>
      <c r="EI120" s="180"/>
      <c r="EJ120" s="180"/>
      <c r="EK120" s="180"/>
      <c r="EL120" s="180"/>
      <c r="EM120" s="180"/>
      <c r="EN120" s="180"/>
      <c r="EO120" s="180"/>
      <c r="EP120" s="180"/>
      <c r="EQ120" s="180"/>
      <c r="ER120" s="180"/>
      <c r="ES120" s="180"/>
      <c r="ET120" s="180"/>
      <c r="EU120" s="180"/>
      <c r="EV120" s="180"/>
      <c r="EW120" s="180"/>
      <c r="EX120" s="180"/>
      <c r="EY120" s="180"/>
      <c r="EZ120" s="180"/>
      <c r="FA120" s="180"/>
      <c r="FB120" s="180"/>
      <c r="FC120" s="180"/>
      <c r="FD120" s="180"/>
      <c r="FE120" s="180"/>
      <c r="FF120" s="180"/>
      <c r="FG120" s="180"/>
      <c r="FH120" s="180"/>
    </row>
    <row r="121" spans="2:164" hidden="1" x14ac:dyDescent="0.3">
      <c r="B121" s="699">
        <f>+IFERROR(VLOOKUP(D121,'LP-Servicios'!$E$153:$F$252,2,FALSE),0)</f>
        <v>966657.83</v>
      </c>
      <c r="C121" s="700">
        <v>7</v>
      </c>
      <c r="D121" s="207" t="str">
        <f t="shared" si="168"/>
        <v>ADICIONAL-DTM Lumin ent PAD30Km(1-2Rigs)</v>
      </c>
      <c r="E121" s="208">
        <f t="shared" si="165"/>
        <v>0</v>
      </c>
      <c r="F121" s="208">
        <f t="shared" si="165"/>
        <v>0</v>
      </c>
      <c r="G121" s="208">
        <f t="shared" ref="G121:BR121" si="179">+HLOOKUP(G$114,$E$5:$FH$106,2+$C13,FALSE)</f>
        <v>0</v>
      </c>
      <c r="H121" s="208">
        <f t="shared" si="179"/>
        <v>0</v>
      </c>
      <c r="I121" s="208">
        <f t="shared" si="179"/>
        <v>0</v>
      </c>
      <c r="J121" s="208">
        <f t="shared" si="179"/>
        <v>0</v>
      </c>
      <c r="K121" s="208">
        <f t="shared" si="179"/>
        <v>0</v>
      </c>
      <c r="L121" s="208">
        <f t="shared" si="179"/>
        <v>0</v>
      </c>
      <c r="M121" s="208">
        <f t="shared" si="179"/>
        <v>0</v>
      </c>
      <c r="N121" s="208">
        <f t="shared" si="179"/>
        <v>0</v>
      </c>
      <c r="O121" s="208">
        <f t="shared" si="179"/>
        <v>0</v>
      </c>
      <c r="P121" s="208">
        <f t="shared" si="179"/>
        <v>0</v>
      </c>
      <c r="Q121" s="208">
        <f t="shared" si="179"/>
        <v>0</v>
      </c>
      <c r="R121" s="208">
        <f t="shared" si="179"/>
        <v>0</v>
      </c>
      <c r="S121" s="208">
        <f t="shared" si="179"/>
        <v>0</v>
      </c>
      <c r="T121" s="208">
        <f t="shared" si="179"/>
        <v>0</v>
      </c>
      <c r="U121" s="208">
        <f t="shared" si="179"/>
        <v>0</v>
      </c>
      <c r="V121" s="208">
        <f t="shared" si="179"/>
        <v>0</v>
      </c>
      <c r="W121" s="208">
        <f t="shared" si="179"/>
        <v>0</v>
      </c>
      <c r="X121" s="208">
        <f t="shared" si="179"/>
        <v>0</v>
      </c>
      <c r="Y121" s="208">
        <f t="shared" si="179"/>
        <v>0</v>
      </c>
      <c r="Z121" s="208">
        <f t="shared" si="179"/>
        <v>0</v>
      </c>
      <c r="AA121" s="208">
        <f t="shared" si="179"/>
        <v>0</v>
      </c>
      <c r="AB121" s="208">
        <f t="shared" si="179"/>
        <v>0</v>
      </c>
      <c r="AC121" s="208">
        <f t="shared" si="179"/>
        <v>0</v>
      </c>
      <c r="AD121" s="208">
        <f t="shared" si="179"/>
        <v>0</v>
      </c>
      <c r="AE121" s="208">
        <f t="shared" si="179"/>
        <v>0</v>
      </c>
      <c r="AF121" s="208">
        <f t="shared" si="179"/>
        <v>0</v>
      </c>
      <c r="AG121" s="208">
        <f t="shared" si="179"/>
        <v>0</v>
      </c>
      <c r="AH121" s="208">
        <f t="shared" si="179"/>
        <v>0</v>
      </c>
      <c r="AI121" s="208">
        <f t="shared" si="179"/>
        <v>0</v>
      </c>
      <c r="AJ121" s="208">
        <f t="shared" si="179"/>
        <v>0</v>
      </c>
      <c r="AK121" s="208">
        <f t="shared" si="179"/>
        <v>0</v>
      </c>
      <c r="AL121" s="208">
        <f t="shared" si="179"/>
        <v>0</v>
      </c>
      <c r="AM121" s="208">
        <f t="shared" si="179"/>
        <v>0</v>
      </c>
      <c r="AN121" s="208">
        <f t="shared" si="179"/>
        <v>0</v>
      </c>
      <c r="AO121" s="208">
        <f t="shared" si="179"/>
        <v>0</v>
      </c>
      <c r="AP121" s="208">
        <f t="shared" si="179"/>
        <v>0</v>
      </c>
      <c r="AQ121" s="208">
        <f t="shared" si="179"/>
        <v>0</v>
      </c>
      <c r="AR121" s="208">
        <f t="shared" si="179"/>
        <v>0</v>
      </c>
      <c r="AS121" s="208">
        <f t="shared" si="179"/>
        <v>0</v>
      </c>
      <c r="AT121" s="208">
        <f t="shared" si="179"/>
        <v>0</v>
      </c>
      <c r="AU121" s="208">
        <f t="shared" si="179"/>
        <v>0</v>
      </c>
      <c r="AV121" s="208">
        <f t="shared" si="179"/>
        <v>0</v>
      </c>
      <c r="AW121" s="208">
        <f t="shared" si="179"/>
        <v>0</v>
      </c>
      <c r="AX121" s="208">
        <f t="shared" si="179"/>
        <v>0</v>
      </c>
      <c r="AY121" s="208">
        <f t="shared" si="179"/>
        <v>0</v>
      </c>
      <c r="AZ121" s="208">
        <f t="shared" si="179"/>
        <v>0</v>
      </c>
      <c r="BA121" s="208">
        <f t="shared" si="179"/>
        <v>0</v>
      </c>
      <c r="BB121" s="208">
        <f t="shared" si="179"/>
        <v>0</v>
      </c>
      <c r="BC121" s="208">
        <f t="shared" si="179"/>
        <v>0</v>
      </c>
      <c r="BD121" s="208">
        <f t="shared" si="179"/>
        <v>0</v>
      </c>
      <c r="BE121" s="208">
        <f t="shared" si="179"/>
        <v>0</v>
      </c>
      <c r="BF121" s="208">
        <f t="shared" si="179"/>
        <v>0</v>
      </c>
      <c r="BG121" s="208">
        <f t="shared" si="179"/>
        <v>0</v>
      </c>
      <c r="BH121" s="208">
        <f t="shared" si="179"/>
        <v>0</v>
      </c>
      <c r="BI121" s="208">
        <f t="shared" si="179"/>
        <v>0</v>
      </c>
      <c r="BJ121" s="208">
        <f t="shared" si="179"/>
        <v>0</v>
      </c>
      <c r="BK121" s="208">
        <f t="shared" si="179"/>
        <v>0</v>
      </c>
      <c r="BL121" s="208">
        <f t="shared" si="179"/>
        <v>0</v>
      </c>
      <c r="BM121" s="208">
        <f t="shared" si="179"/>
        <v>0</v>
      </c>
      <c r="BN121" s="208">
        <f t="shared" si="179"/>
        <v>0</v>
      </c>
      <c r="BO121" s="208">
        <f t="shared" si="179"/>
        <v>0</v>
      </c>
      <c r="BP121" s="208">
        <f t="shared" si="179"/>
        <v>0</v>
      </c>
      <c r="BQ121" s="208">
        <f t="shared" si="179"/>
        <v>0</v>
      </c>
      <c r="BR121" s="208">
        <f t="shared" si="179"/>
        <v>0</v>
      </c>
      <c r="BS121" s="208">
        <f t="shared" ref="BS121:CF121" si="180">+HLOOKUP(BS$114,$E$5:$FH$106,2+$C13,FALSE)</f>
        <v>0</v>
      </c>
      <c r="BT121" s="208">
        <f t="shared" si="180"/>
        <v>0</v>
      </c>
      <c r="BU121" s="208">
        <f t="shared" si="180"/>
        <v>0</v>
      </c>
      <c r="BV121" s="208">
        <f t="shared" si="180"/>
        <v>0</v>
      </c>
      <c r="BW121" s="208">
        <f t="shared" si="180"/>
        <v>0</v>
      </c>
      <c r="BX121" s="208">
        <f t="shared" si="180"/>
        <v>0</v>
      </c>
      <c r="BY121" s="208">
        <f t="shared" si="180"/>
        <v>0</v>
      </c>
      <c r="BZ121" s="208">
        <f t="shared" si="180"/>
        <v>0</v>
      </c>
      <c r="CA121" s="208">
        <f t="shared" si="180"/>
        <v>0</v>
      </c>
      <c r="CB121" s="208">
        <f t="shared" si="180"/>
        <v>0</v>
      </c>
      <c r="CC121" s="208">
        <f t="shared" si="180"/>
        <v>0</v>
      </c>
      <c r="CD121" s="208">
        <f t="shared" si="180"/>
        <v>0</v>
      </c>
      <c r="CE121" s="208">
        <f t="shared" si="180"/>
        <v>0</v>
      </c>
      <c r="CF121" s="208">
        <f t="shared" si="180"/>
        <v>0</v>
      </c>
      <c r="CG121" s="180"/>
      <c r="CH121" s="180"/>
      <c r="CI121" s="180"/>
      <c r="CJ121" s="180"/>
      <c r="CK121" s="180"/>
      <c r="CL121" s="180"/>
      <c r="CM121" s="180"/>
      <c r="CN121" s="180"/>
      <c r="CO121" s="180"/>
      <c r="CP121" s="180"/>
      <c r="CQ121" s="180"/>
      <c r="CR121" s="180"/>
      <c r="CS121" s="180"/>
      <c r="CT121" s="180"/>
      <c r="CU121" s="180"/>
      <c r="CV121" s="180"/>
      <c r="CW121" s="180"/>
      <c r="CX121" s="180"/>
      <c r="CY121" s="180"/>
      <c r="CZ121" s="180"/>
      <c r="DA121" s="180"/>
      <c r="DB121" s="180"/>
      <c r="DC121" s="180"/>
      <c r="DD121" s="180"/>
      <c r="DE121" s="180"/>
      <c r="DF121" s="180"/>
      <c r="DG121" s="180"/>
      <c r="DH121" s="180"/>
      <c r="DI121" s="180"/>
      <c r="DJ121" s="180"/>
      <c r="DK121" s="180"/>
      <c r="DL121" s="180"/>
      <c r="DM121" s="180"/>
      <c r="DN121" s="180"/>
      <c r="DO121" s="180"/>
      <c r="DP121" s="180"/>
      <c r="DQ121" s="180"/>
      <c r="DR121" s="180"/>
      <c r="DS121" s="180"/>
      <c r="DT121" s="180"/>
      <c r="DU121" s="180"/>
      <c r="DV121" s="180"/>
      <c r="DW121" s="180"/>
      <c r="DX121" s="180"/>
      <c r="DY121" s="180"/>
      <c r="DZ121" s="180"/>
      <c r="EA121" s="180"/>
      <c r="EB121" s="180"/>
      <c r="EC121" s="180"/>
      <c r="ED121" s="180"/>
      <c r="EE121" s="180"/>
      <c r="EF121" s="180"/>
      <c r="EG121" s="180"/>
      <c r="EH121" s="180"/>
      <c r="EI121" s="180"/>
      <c r="EJ121" s="180"/>
      <c r="EK121" s="180"/>
      <c r="EL121" s="180"/>
      <c r="EM121" s="180"/>
      <c r="EN121" s="180"/>
      <c r="EO121" s="180"/>
      <c r="EP121" s="180"/>
      <c r="EQ121" s="180"/>
      <c r="ER121" s="180"/>
      <c r="ES121" s="180"/>
      <c r="ET121" s="180"/>
      <c r="EU121" s="180"/>
      <c r="EV121" s="180"/>
      <c r="EW121" s="180"/>
      <c r="EX121" s="180"/>
      <c r="EY121" s="180"/>
      <c r="EZ121" s="180"/>
      <c r="FA121" s="180"/>
      <c r="FB121" s="180"/>
      <c r="FC121" s="180"/>
      <c r="FD121" s="180"/>
      <c r="FE121" s="180"/>
      <c r="FF121" s="180"/>
      <c r="FG121" s="180"/>
      <c r="FH121" s="180"/>
    </row>
    <row r="122" spans="2:164" hidden="1" x14ac:dyDescent="0.3">
      <c r="B122" s="699">
        <f>+IFERROR(VLOOKUP(D122,'LP-Servicios'!$E$153:$F$252,2,FALSE),0)</f>
        <v>1497767.98</v>
      </c>
      <c r="C122" s="700">
        <v>8</v>
      </c>
      <c r="D122" s="207" t="str">
        <f t="shared" si="168"/>
        <v>ADICIONAL-DTM Manifold(1-2Rigs)</v>
      </c>
      <c r="E122" s="208">
        <f t="shared" si="165"/>
        <v>0</v>
      </c>
      <c r="F122" s="208">
        <f t="shared" si="165"/>
        <v>0</v>
      </c>
      <c r="G122" s="208">
        <f t="shared" ref="G122:BR122" si="181">+HLOOKUP(G$114,$E$5:$FH$106,2+$C14,FALSE)</f>
        <v>0</v>
      </c>
      <c r="H122" s="208">
        <f t="shared" si="181"/>
        <v>0</v>
      </c>
      <c r="I122" s="208">
        <f t="shared" si="181"/>
        <v>0</v>
      </c>
      <c r="J122" s="208">
        <f t="shared" si="181"/>
        <v>0</v>
      </c>
      <c r="K122" s="208">
        <f t="shared" si="181"/>
        <v>0</v>
      </c>
      <c r="L122" s="208">
        <f t="shared" si="181"/>
        <v>0</v>
      </c>
      <c r="M122" s="208">
        <f t="shared" si="181"/>
        <v>0</v>
      </c>
      <c r="N122" s="208">
        <f t="shared" si="181"/>
        <v>0</v>
      </c>
      <c r="O122" s="208">
        <f t="shared" si="181"/>
        <v>0</v>
      </c>
      <c r="P122" s="208">
        <f t="shared" si="181"/>
        <v>0</v>
      </c>
      <c r="Q122" s="208">
        <f t="shared" si="181"/>
        <v>0</v>
      </c>
      <c r="R122" s="208">
        <f t="shared" si="181"/>
        <v>0</v>
      </c>
      <c r="S122" s="208">
        <f t="shared" si="181"/>
        <v>0</v>
      </c>
      <c r="T122" s="208">
        <f t="shared" si="181"/>
        <v>0</v>
      </c>
      <c r="U122" s="208">
        <f t="shared" si="181"/>
        <v>0</v>
      </c>
      <c r="V122" s="208">
        <f t="shared" si="181"/>
        <v>0</v>
      </c>
      <c r="W122" s="208">
        <f t="shared" si="181"/>
        <v>0</v>
      </c>
      <c r="X122" s="208">
        <f t="shared" si="181"/>
        <v>0</v>
      </c>
      <c r="Y122" s="208">
        <f t="shared" si="181"/>
        <v>0</v>
      </c>
      <c r="Z122" s="208">
        <f t="shared" si="181"/>
        <v>0</v>
      </c>
      <c r="AA122" s="208">
        <f t="shared" si="181"/>
        <v>0</v>
      </c>
      <c r="AB122" s="208">
        <f t="shared" si="181"/>
        <v>0</v>
      </c>
      <c r="AC122" s="208">
        <f t="shared" si="181"/>
        <v>0</v>
      </c>
      <c r="AD122" s="208">
        <f t="shared" si="181"/>
        <v>0</v>
      </c>
      <c r="AE122" s="208">
        <f t="shared" si="181"/>
        <v>0</v>
      </c>
      <c r="AF122" s="208">
        <f t="shared" si="181"/>
        <v>0</v>
      </c>
      <c r="AG122" s="208">
        <f t="shared" si="181"/>
        <v>0</v>
      </c>
      <c r="AH122" s="208">
        <f t="shared" si="181"/>
        <v>0</v>
      </c>
      <c r="AI122" s="208">
        <f t="shared" si="181"/>
        <v>0</v>
      </c>
      <c r="AJ122" s="208">
        <f t="shared" si="181"/>
        <v>0</v>
      </c>
      <c r="AK122" s="208">
        <f t="shared" si="181"/>
        <v>0</v>
      </c>
      <c r="AL122" s="208">
        <f t="shared" si="181"/>
        <v>0</v>
      </c>
      <c r="AM122" s="208">
        <f t="shared" si="181"/>
        <v>0</v>
      </c>
      <c r="AN122" s="208">
        <f t="shared" si="181"/>
        <v>0</v>
      </c>
      <c r="AO122" s="208">
        <f t="shared" si="181"/>
        <v>0</v>
      </c>
      <c r="AP122" s="208">
        <f t="shared" si="181"/>
        <v>0</v>
      </c>
      <c r="AQ122" s="208">
        <f t="shared" si="181"/>
        <v>0</v>
      </c>
      <c r="AR122" s="208">
        <f t="shared" si="181"/>
        <v>0</v>
      </c>
      <c r="AS122" s="208">
        <f t="shared" si="181"/>
        <v>0</v>
      </c>
      <c r="AT122" s="208">
        <f t="shared" si="181"/>
        <v>0</v>
      </c>
      <c r="AU122" s="208">
        <f t="shared" si="181"/>
        <v>0</v>
      </c>
      <c r="AV122" s="208">
        <f t="shared" si="181"/>
        <v>0</v>
      </c>
      <c r="AW122" s="208">
        <f t="shared" si="181"/>
        <v>0</v>
      </c>
      <c r="AX122" s="208">
        <f t="shared" si="181"/>
        <v>0</v>
      </c>
      <c r="AY122" s="208">
        <f t="shared" si="181"/>
        <v>0</v>
      </c>
      <c r="AZ122" s="208">
        <f t="shared" si="181"/>
        <v>0</v>
      </c>
      <c r="BA122" s="208">
        <f t="shared" si="181"/>
        <v>0</v>
      </c>
      <c r="BB122" s="208">
        <f t="shared" si="181"/>
        <v>0</v>
      </c>
      <c r="BC122" s="208">
        <f t="shared" si="181"/>
        <v>0</v>
      </c>
      <c r="BD122" s="208">
        <f t="shared" si="181"/>
        <v>0</v>
      </c>
      <c r="BE122" s="208">
        <f t="shared" si="181"/>
        <v>0</v>
      </c>
      <c r="BF122" s="208">
        <f t="shared" si="181"/>
        <v>0</v>
      </c>
      <c r="BG122" s="208">
        <f t="shared" si="181"/>
        <v>0</v>
      </c>
      <c r="BH122" s="208">
        <f t="shared" si="181"/>
        <v>0</v>
      </c>
      <c r="BI122" s="208">
        <f t="shared" si="181"/>
        <v>0</v>
      </c>
      <c r="BJ122" s="208">
        <f t="shared" si="181"/>
        <v>0</v>
      </c>
      <c r="BK122" s="208">
        <f t="shared" si="181"/>
        <v>0</v>
      </c>
      <c r="BL122" s="208">
        <f t="shared" si="181"/>
        <v>0</v>
      </c>
      <c r="BM122" s="208">
        <f t="shared" si="181"/>
        <v>0</v>
      </c>
      <c r="BN122" s="208">
        <f t="shared" si="181"/>
        <v>0</v>
      </c>
      <c r="BO122" s="208">
        <f t="shared" si="181"/>
        <v>0</v>
      </c>
      <c r="BP122" s="208">
        <f t="shared" si="181"/>
        <v>0</v>
      </c>
      <c r="BQ122" s="208">
        <f t="shared" si="181"/>
        <v>0</v>
      </c>
      <c r="BR122" s="208">
        <f t="shared" si="181"/>
        <v>0</v>
      </c>
      <c r="BS122" s="208">
        <f t="shared" ref="BS122:CF122" si="182">+HLOOKUP(BS$114,$E$5:$FH$106,2+$C14,FALSE)</f>
        <v>0</v>
      </c>
      <c r="BT122" s="208">
        <f t="shared" si="182"/>
        <v>0</v>
      </c>
      <c r="BU122" s="208">
        <f t="shared" si="182"/>
        <v>0</v>
      </c>
      <c r="BV122" s="208">
        <f t="shared" si="182"/>
        <v>0</v>
      </c>
      <c r="BW122" s="208">
        <f t="shared" si="182"/>
        <v>0</v>
      </c>
      <c r="BX122" s="208">
        <f t="shared" si="182"/>
        <v>0</v>
      </c>
      <c r="BY122" s="208">
        <f t="shared" si="182"/>
        <v>0</v>
      </c>
      <c r="BZ122" s="208">
        <f t="shared" si="182"/>
        <v>0</v>
      </c>
      <c r="CA122" s="208">
        <f t="shared" si="182"/>
        <v>0</v>
      </c>
      <c r="CB122" s="208">
        <f t="shared" si="182"/>
        <v>0</v>
      </c>
      <c r="CC122" s="208">
        <f t="shared" si="182"/>
        <v>0</v>
      </c>
      <c r="CD122" s="208">
        <f t="shared" si="182"/>
        <v>0</v>
      </c>
      <c r="CE122" s="208">
        <f t="shared" si="182"/>
        <v>0</v>
      </c>
      <c r="CF122" s="208">
        <f t="shared" si="182"/>
        <v>0</v>
      </c>
      <c r="CG122" s="180"/>
      <c r="CH122" s="180"/>
      <c r="CI122" s="180"/>
      <c r="CJ122" s="180"/>
      <c r="CK122" s="180"/>
      <c r="CL122" s="180"/>
      <c r="CM122" s="180"/>
      <c r="CN122" s="180"/>
      <c r="CO122" s="180"/>
      <c r="CP122" s="180"/>
      <c r="CQ122" s="180"/>
      <c r="CR122" s="180"/>
      <c r="CS122" s="180"/>
      <c r="CT122" s="180"/>
      <c r="CU122" s="180"/>
      <c r="CV122" s="180"/>
      <c r="CW122" s="180"/>
      <c r="CX122" s="180"/>
      <c r="CY122" s="180"/>
      <c r="CZ122" s="180"/>
      <c r="DA122" s="180"/>
      <c r="DB122" s="180"/>
      <c r="DC122" s="180"/>
      <c r="DD122" s="180"/>
      <c r="DE122" s="180"/>
      <c r="DF122" s="180"/>
      <c r="DG122" s="180"/>
      <c r="DH122" s="180"/>
      <c r="DI122" s="180"/>
      <c r="DJ122" s="180"/>
      <c r="DK122" s="180"/>
      <c r="DL122" s="180"/>
      <c r="DM122" s="180"/>
      <c r="DN122" s="180"/>
      <c r="DO122" s="180"/>
      <c r="DP122" s="180"/>
      <c r="DQ122" s="180"/>
      <c r="DR122" s="180"/>
      <c r="DS122" s="180"/>
      <c r="DT122" s="180"/>
      <c r="DU122" s="180"/>
      <c r="DV122" s="180"/>
      <c r="DW122" s="180"/>
      <c r="DX122" s="180"/>
      <c r="DY122" s="180"/>
      <c r="DZ122" s="180"/>
      <c r="EA122" s="180"/>
      <c r="EB122" s="180"/>
      <c r="EC122" s="180"/>
      <c r="ED122" s="180"/>
      <c r="EE122" s="180"/>
      <c r="EF122" s="180"/>
      <c r="EG122" s="180"/>
      <c r="EH122" s="180"/>
      <c r="EI122" s="180"/>
      <c r="EJ122" s="180"/>
      <c r="EK122" s="180"/>
      <c r="EL122" s="180"/>
      <c r="EM122" s="180"/>
      <c r="EN122" s="180"/>
      <c r="EO122" s="180"/>
      <c r="EP122" s="180"/>
      <c r="EQ122" s="180"/>
      <c r="ER122" s="180"/>
      <c r="ES122" s="180"/>
      <c r="ET122" s="180"/>
      <c r="EU122" s="180"/>
      <c r="EV122" s="180"/>
      <c r="EW122" s="180"/>
      <c r="EX122" s="180"/>
      <c r="EY122" s="180"/>
      <c r="EZ122" s="180"/>
      <c r="FA122" s="180"/>
      <c r="FB122" s="180"/>
      <c r="FC122" s="180"/>
      <c r="FD122" s="180"/>
      <c r="FE122" s="180"/>
      <c r="FF122" s="180"/>
      <c r="FG122" s="180"/>
      <c r="FH122" s="180"/>
    </row>
    <row r="123" spans="2:164" hidden="1" x14ac:dyDescent="0.3">
      <c r="B123" s="699">
        <f>+IFERROR(VLOOKUP(D123,'LP-Servicios'!$E$153:$F$252,2,FALSE),0)</f>
        <v>2711221.3</v>
      </c>
      <c r="C123" s="700">
        <v>9</v>
      </c>
      <c r="D123" s="207" t="str">
        <f t="shared" si="168"/>
        <v>ADICIONAL-DTM Zaranda secadora(1-2Rigs)</v>
      </c>
      <c r="E123" s="208">
        <f t="shared" si="165"/>
        <v>0</v>
      </c>
      <c r="F123" s="208">
        <f t="shared" si="165"/>
        <v>0</v>
      </c>
      <c r="G123" s="208">
        <f t="shared" ref="G123:BR123" si="183">+HLOOKUP(G$114,$E$5:$FH$106,2+$C15,FALSE)</f>
        <v>0</v>
      </c>
      <c r="H123" s="208">
        <f t="shared" si="183"/>
        <v>0</v>
      </c>
      <c r="I123" s="208">
        <f t="shared" si="183"/>
        <v>0</v>
      </c>
      <c r="J123" s="208">
        <f t="shared" si="183"/>
        <v>0</v>
      </c>
      <c r="K123" s="208">
        <f t="shared" si="183"/>
        <v>0</v>
      </c>
      <c r="L123" s="208">
        <f t="shared" si="183"/>
        <v>0</v>
      </c>
      <c r="M123" s="208">
        <f t="shared" si="183"/>
        <v>0</v>
      </c>
      <c r="N123" s="208">
        <f t="shared" si="183"/>
        <v>0</v>
      </c>
      <c r="O123" s="208">
        <f t="shared" si="183"/>
        <v>0</v>
      </c>
      <c r="P123" s="208">
        <f t="shared" si="183"/>
        <v>0</v>
      </c>
      <c r="Q123" s="208">
        <f t="shared" si="183"/>
        <v>0</v>
      </c>
      <c r="R123" s="208">
        <f t="shared" si="183"/>
        <v>0</v>
      </c>
      <c r="S123" s="208">
        <f t="shared" si="183"/>
        <v>0</v>
      </c>
      <c r="T123" s="208">
        <f t="shared" si="183"/>
        <v>0</v>
      </c>
      <c r="U123" s="208">
        <f t="shared" si="183"/>
        <v>0</v>
      </c>
      <c r="V123" s="208">
        <f t="shared" si="183"/>
        <v>0</v>
      </c>
      <c r="W123" s="208">
        <f t="shared" si="183"/>
        <v>0</v>
      </c>
      <c r="X123" s="208">
        <f t="shared" si="183"/>
        <v>0</v>
      </c>
      <c r="Y123" s="208">
        <f t="shared" si="183"/>
        <v>0</v>
      </c>
      <c r="Z123" s="208">
        <f t="shared" si="183"/>
        <v>0</v>
      </c>
      <c r="AA123" s="208">
        <f t="shared" si="183"/>
        <v>0</v>
      </c>
      <c r="AB123" s="208">
        <f t="shared" si="183"/>
        <v>0</v>
      </c>
      <c r="AC123" s="208">
        <f t="shared" si="183"/>
        <v>0</v>
      </c>
      <c r="AD123" s="208">
        <f t="shared" si="183"/>
        <v>0</v>
      </c>
      <c r="AE123" s="208">
        <f t="shared" si="183"/>
        <v>0</v>
      </c>
      <c r="AF123" s="208">
        <f t="shared" si="183"/>
        <v>0</v>
      </c>
      <c r="AG123" s="208">
        <f t="shared" si="183"/>
        <v>0</v>
      </c>
      <c r="AH123" s="208">
        <f t="shared" si="183"/>
        <v>0</v>
      </c>
      <c r="AI123" s="208">
        <f t="shared" si="183"/>
        <v>0</v>
      </c>
      <c r="AJ123" s="208">
        <f t="shared" si="183"/>
        <v>0</v>
      </c>
      <c r="AK123" s="208">
        <f t="shared" si="183"/>
        <v>0</v>
      </c>
      <c r="AL123" s="208">
        <f t="shared" si="183"/>
        <v>0</v>
      </c>
      <c r="AM123" s="208">
        <f t="shared" si="183"/>
        <v>0</v>
      </c>
      <c r="AN123" s="208">
        <f t="shared" si="183"/>
        <v>0</v>
      </c>
      <c r="AO123" s="208">
        <f t="shared" si="183"/>
        <v>0</v>
      </c>
      <c r="AP123" s="208">
        <f t="shared" si="183"/>
        <v>0</v>
      </c>
      <c r="AQ123" s="208">
        <f t="shared" si="183"/>
        <v>0</v>
      </c>
      <c r="AR123" s="208">
        <f t="shared" si="183"/>
        <v>0</v>
      </c>
      <c r="AS123" s="208">
        <f t="shared" si="183"/>
        <v>0</v>
      </c>
      <c r="AT123" s="208">
        <f t="shared" si="183"/>
        <v>0</v>
      </c>
      <c r="AU123" s="208">
        <f t="shared" si="183"/>
        <v>0</v>
      </c>
      <c r="AV123" s="208">
        <f t="shared" si="183"/>
        <v>0</v>
      </c>
      <c r="AW123" s="208">
        <f t="shared" si="183"/>
        <v>0</v>
      </c>
      <c r="AX123" s="208">
        <f t="shared" si="183"/>
        <v>0</v>
      </c>
      <c r="AY123" s="208">
        <f t="shared" si="183"/>
        <v>0</v>
      </c>
      <c r="AZ123" s="208">
        <f t="shared" si="183"/>
        <v>0</v>
      </c>
      <c r="BA123" s="208">
        <f t="shared" si="183"/>
        <v>0</v>
      </c>
      <c r="BB123" s="208">
        <f t="shared" si="183"/>
        <v>0</v>
      </c>
      <c r="BC123" s="208">
        <f t="shared" si="183"/>
        <v>0</v>
      </c>
      <c r="BD123" s="208">
        <f t="shared" si="183"/>
        <v>0</v>
      </c>
      <c r="BE123" s="208">
        <f t="shared" si="183"/>
        <v>0</v>
      </c>
      <c r="BF123" s="208">
        <f t="shared" si="183"/>
        <v>0</v>
      </c>
      <c r="BG123" s="208">
        <f t="shared" si="183"/>
        <v>0</v>
      </c>
      <c r="BH123" s="208">
        <f t="shared" si="183"/>
        <v>0</v>
      </c>
      <c r="BI123" s="208">
        <f t="shared" si="183"/>
        <v>0</v>
      </c>
      <c r="BJ123" s="208">
        <f t="shared" si="183"/>
        <v>0</v>
      </c>
      <c r="BK123" s="208">
        <f t="shared" si="183"/>
        <v>0</v>
      </c>
      <c r="BL123" s="208">
        <f t="shared" si="183"/>
        <v>0</v>
      </c>
      <c r="BM123" s="208">
        <f t="shared" si="183"/>
        <v>0</v>
      </c>
      <c r="BN123" s="208">
        <f t="shared" si="183"/>
        <v>0</v>
      </c>
      <c r="BO123" s="208">
        <f t="shared" si="183"/>
        <v>0</v>
      </c>
      <c r="BP123" s="208">
        <f t="shared" si="183"/>
        <v>0</v>
      </c>
      <c r="BQ123" s="208">
        <f t="shared" si="183"/>
        <v>0</v>
      </c>
      <c r="BR123" s="208">
        <f t="shared" si="183"/>
        <v>0</v>
      </c>
      <c r="BS123" s="208">
        <f t="shared" ref="BS123:CF123" si="184">+HLOOKUP(BS$114,$E$5:$FH$106,2+$C15,FALSE)</f>
        <v>0</v>
      </c>
      <c r="BT123" s="208">
        <f t="shared" si="184"/>
        <v>0</v>
      </c>
      <c r="BU123" s="208">
        <f t="shared" si="184"/>
        <v>0</v>
      </c>
      <c r="BV123" s="208">
        <f t="shared" si="184"/>
        <v>0</v>
      </c>
      <c r="BW123" s="208">
        <f t="shared" si="184"/>
        <v>0</v>
      </c>
      <c r="BX123" s="208">
        <f t="shared" si="184"/>
        <v>0</v>
      </c>
      <c r="BY123" s="208">
        <f t="shared" si="184"/>
        <v>0</v>
      </c>
      <c r="BZ123" s="208">
        <f t="shared" si="184"/>
        <v>0</v>
      </c>
      <c r="CA123" s="208">
        <f t="shared" si="184"/>
        <v>0</v>
      </c>
      <c r="CB123" s="208">
        <f t="shared" si="184"/>
        <v>0</v>
      </c>
      <c r="CC123" s="208">
        <f t="shared" si="184"/>
        <v>0</v>
      </c>
      <c r="CD123" s="208">
        <f t="shared" si="184"/>
        <v>0</v>
      </c>
      <c r="CE123" s="208">
        <f t="shared" si="184"/>
        <v>0</v>
      </c>
      <c r="CF123" s="208">
        <f t="shared" si="184"/>
        <v>0</v>
      </c>
      <c r="CG123" s="180"/>
      <c r="CH123" s="180"/>
      <c r="CI123" s="180"/>
      <c r="CJ123" s="180"/>
      <c r="CK123" s="180"/>
      <c r="CL123" s="180"/>
      <c r="CM123" s="180"/>
      <c r="CN123" s="180"/>
      <c r="CO123" s="180"/>
      <c r="CP123" s="180"/>
      <c r="CQ123" s="180"/>
      <c r="CR123" s="180"/>
      <c r="CS123" s="180"/>
      <c r="CT123" s="180"/>
      <c r="CU123" s="180"/>
      <c r="CV123" s="180"/>
      <c r="CW123" s="180"/>
      <c r="CX123" s="180"/>
      <c r="CY123" s="180"/>
      <c r="CZ123" s="180"/>
      <c r="DA123" s="180"/>
      <c r="DB123" s="180"/>
      <c r="DC123" s="180"/>
      <c r="DD123" s="180"/>
      <c r="DE123" s="180"/>
      <c r="DF123" s="180"/>
      <c r="DG123" s="180"/>
      <c r="DH123" s="180"/>
      <c r="DI123" s="180"/>
      <c r="DJ123" s="180"/>
      <c r="DK123" s="180"/>
      <c r="DL123" s="180"/>
      <c r="DM123" s="180"/>
      <c r="DN123" s="180"/>
      <c r="DO123" s="180"/>
      <c r="DP123" s="180"/>
      <c r="DQ123" s="180"/>
      <c r="DR123" s="180"/>
      <c r="DS123" s="180"/>
      <c r="DT123" s="180"/>
      <c r="DU123" s="180"/>
      <c r="DV123" s="180"/>
      <c r="DW123" s="180"/>
      <c r="DX123" s="180"/>
      <c r="DY123" s="180"/>
      <c r="DZ123" s="180"/>
      <c r="EA123" s="180"/>
      <c r="EB123" s="180"/>
      <c r="EC123" s="180"/>
      <c r="ED123" s="180"/>
      <c r="EE123" s="180"/>
      <c r="EF123" s="180"/>
      <c r="EG123" s="180"/>
      <c r="EH123" s="180"/>
      <c r="EI123" s="180"/>
      <c r="EJ123" s="180"/>
      <c r="EK123" s="180"/>
      <c r="EL123" s="180"/>
      <c r="EM123" s="180"/>
      <c r="EN123" s="180"/>
      <c r="EO123" s="180"/>
      <c r="EP123" s="180"/>
      <c r="EQ123" s="180"/>
      <c r="ER123" s="180"/>
      <c r="ES123" s="180"/>
      <c r="ET123" s="180"/>
      <c r="EU123" s="180"/>
      <c r="EV123" s="180"/>
      <c r="EW123" s="180"/>
      <c r="EX123" s="180"/>
      <c r="EY123" s="180"/>
      <c r="EZ123" s="180"/>
      <c r="FA123" s="180"/>
      <c r="FB123" s="180"/>
      <c r="FC123" s="180"/>
      <c r="FD123" s="180"/>
      <c r="FE123" s="180"/>
      <c r="FF123" s="180"/>
      <c r="FG123" s="180"/>
      <c r="FH123" s="180"/>
    </row>
    <row r="124" spans="2:164" hidden="1" x14ac:dyDescent="0.3">
      <c r="B124" s="699">
        <f>+IFERROR(VLOOKUP(D124,'LP-Servicios'!$E$153:$F$252,2,FALSE),0)</f>
        <v>102457.4</v>
      </c>
      <c r="C124" s="700">
        <v>10</v>
      </c>
      <c r="D124" s="207" t="str">
        <f t="shared" si="168"/>
        <v>ADICIONAL-Luminaria x unidad(1-2Rigs)</v>
      </c>
      <c r="E124" s="208">
        <f t="shared" si="165"/>
        <v>2</v>
      </c>
      <c r="F124" s="208">
        <f t="shared" si="165"/>
        <v>2</v>
      </c>
      <c r="G124" s="208">
        <f t="shared" ref="G124:BR124" si="185">+HLOOKUP(G$114,$E$5:$FH$106,2+$C16,FALSE)</f>
        <v>2</v>
      </c>
      <c r="H124" s="208">
        <f t="shared" si="185"/>
        <v>2</v>
      </c>
      <c r="I124" s="208">
        <f t="shared" si="185"/>
        <v>2</v>
      </c>
      <c r="J124" s="208">
        <f t="shared" si="185"/>
        <v>2</v>
      </c>
      <c r="K124" s="208">
        <f t="shared" si="185"/>
        <v>2</v>
      </c>
      <c r="L124" s="208">
        <f t="shared" si="185"/>
        <v>2</v>
      </c>
      <c r="M124" s="208">
        <f t="shared" si="185"/>
        <v>2</v>
      </c>
      <c r="N124" s="208">
        <f t="shared" si="185"/>
        <v>2</v>
      </c>
      <c r="O124" s="208">
        <f t="shared" si="185"/>
        <v>2</v>
      </c>
      <c r="P124" s="208">
        <f t="shared" si="185"/>
        <v>2</v>
      </c>
      <c r="Q124" s="208">
        <f t="shared" si="185"/>
        <v>2</v>
      </c>
      <c r="R124" s="208">
        <f t="shared" si="185"/>
        <v>2</v>
      </c>
      <c r="S124" s="208">
        <f t="shared" si="185"/>
        <v>2</v>
      </c>
      <c r="T124" s="208">
        <f t="shared" si="185"/>
        <v>0</v>
      </c>
      <c r="U124" s="208">
        <f t="shared" si="185"/>
        <v>0</v>
      </c>
      <c r="V124" s="208">
        <f t="shared" si="185"/>
        <v>0</v>
      </c>
      <c r="W124" s="208">
        <f t="shared" si="185"/>
        <v>0</v>
      </c>
      <c r="X124" s="208">
        <f t="shared" si="185"/>
        <v>0</v>
      </c>
      <c r="Y124" s="208">
        <f t="shared" si="185"/>
        <v>0</v>
      </c>
      <c r="Z124" s="208">
        <f t="shared" si="185"/>
        <v>0</v>
      </c>
      <c r="AA124" s="208">
        <f t="shared" si="185"/>
        <v>0</v>
      </c>
      <c r="AB124" s="208">
        <f t="shared" si="185"/>
        <v>0</v>
      </c>
      <c r="AC124" s="208">
        <f t="shared" si="185"/>
        <v>0</v>
      </c>
      <c r="AD124" s="208">
        <f t="shared" si="185"/>
        <v>0</v>
      </c>
      <c r="AE124" s="208">
        <f t="shared" si="185"/>
        <v>0</v>
      </c>
      <c r="AF124" s="208">
        <f t="shared" si="185"/>
        <v>0</v>
      </c>
      <c r="AG124" s="208">
        <f t="shared" si="185"/>
        <v>0</v>
      </c>
      <c r="AH124" s="208">
        <f t="shared" si="185"/>
        <v>0</v>
      </c>
      <c r="AI124" s="208">
        <f t="shared" si="185"/>
        <v>0</v>
      </c>
      <c r="AJ124" s="208">
        <f t="shared" si="185"/>
        <v>0</v>
      </c>
      <c r="AK124" s="208">
        <f t="shared" si="185"/>
        <v>0</v>
      </c>
      <c r="AL124" s="208">
        <f t="shared" si="185"/>
        <v>0</v>
      </c>
      <c r="AM124" s="208">
        <f t="shared" si="185"/>
        <v>0</v>
      </c>
      <c r="AN124" s="208">
        <f t="shared" si="185"/>
        <v>0</v>
      </c>
      <c r="AO124" s="208">
        <f t="shared" si="185"/>
        <v>0</v>
      </c>
      <c r="AP124" s="208">
        <f t="shared" si="185"/>
        <v>0</v>
      </c>
      <c r="AQ124" s="208">
        <f t="shared" si="185"/>
        <v>0</v>
      </c>
      <c r="AR124" s="208">
        <f t="shared" si="185"/>
        <v>0</v>
      </c>
      <c r="AS124" s="208">
        <f t="shared" si="185"/>
        <v>0</v>
      </c>
      <c r="AT124" s="208">
        <f t="shared" si="185"/>
        <v>0</v>
      </c>
      <c r="AU124" s="208">
        <f t="shared" si="185"/>
        <v>0</v>
      </c>
      <c r="AV124" s="208">
        <f t="shared" si="185"/>
        <v>0</v>
      </c>
      <c r="AW124" s="208">
        <f t="shared" si="185"/>
        <v>0</v>
      </c>
      <c r="AX124" s="208">
        <f t="shared" si="185"/>
        <v>0</v>
      </c>
      <c r="AY124" s="208">
        <f t="shared" si="185"/>
        <v>0</v>
      </c>
      <c r="AZ124" s="208">
        <f t="shared" si="185"/>
        <v>0</v>
      </c>
      <c r="BA124" s="208">
        <f t="shared" si="185"/>
        <v>0</v>
      </c>
      <c r="BB124" s="208">
        <f t="shared" si="185"/>
        <v>0</v>
      </c>
      <c r="BC124" s="208">
        <f t="shared" si="185"/>
        <v>0</v>
      </c>
      <c r="BD124" s="208">
        <f t="shared" si="185"/>
        <v>0</v>
      </c>
      <c r="BE124" s="208">
        <f t="shared" si="185"/>
        <v>0</v>
      </c>
      <c r="BF124" s="208">
        <f t="shared" si="185"/>
        <v>0</v>
      </c>
      <c r="BG124" s="208">
        <f t="shared" si="185"/>
        <v>0</v>
      </c>
      <c r="BH124" s="208">
        <f t="shared" si="185"/>
        <v>0</v>
      </c>
      <c r="BI124" s="208">
        <f t="shared" si="185"/>
        <v>0</v>
      </c>
      <c r="BJ124" s="208">
        <f t="shared" si="185"/>
        <v>0</v>
      </c>
      <c r="BK124" s="208">
        <f t="shared" si="185"/>
        <v>0</v>
      </c>
      <c r="BL124" s="208">
        <f t="shared" si="185"/>
        <v>0</v>
      </c>
      <c r="BM124" s="208">
        <f t="shared" si="185"/>
        <v>0</v>
      </c>
      <c r="BN124" s="208">
        <f t="shared" si="185"/>
        <v>0</v>
      </c>
      <c r="BO124" s="208">
        <f t="shared" si="185"/>
        <v>0</v>
      </c>
      <c r="BP124" s="208">
        <f t="shared" si="185"/>
        <v>0</v>
      </c>
      <c r="BQ124" s="208">
        <f t="shared" si="185"/>
        <v>0</v>
      </c>
      <c r="BR124" s="208">
        <f t="shared" si="185"/>
        <v>0</v>
      </c>
      <c r="BS124" s="208">
        <f t="shared" ref="BS124:CF124" si="186">+HLOOKUP(BS$114,$E$5:$FH$106,2+$C16,FALSE)</f>
        <v>0</v>
      </c>
      <c r="BT124" s="208">
        <f t="shared" si="186"/>
        <v>0</v>
      </c>
      <c r="BU124" s="208">
        <f t="shared" si="186"/>
        <v>0</v>
      </c>
      <c r="BV124" s="208">
        <f t="shared" si="186"/>
        <v>0</v>
      </c>
      <c r="BW124" s="208">
        <f t="shared" si="186"/>
        <v>0</v>
      </c>
      <c r="BX124" s="208">
        <f t="shared" si="186"/>
        <v>0</v>
      </c>
      <c r="BY124" s="208">
        <f t="shared" si="186"/>
        <v>0</v>
      </c>
      <c r="BZ124" s="208">
        <f t="shared" si="186"/>
        <v>0</v>
      </c>
      <c r="CA124" s="208">
        <f t="shared" si="186"/>
        <v>0</v>
      </c>
      <c r="CB124" s="208">
        <f t="shared" si="186"/>
        <v>0</v>
      </c>
      <c r="CC124" s="208">
        <f t="shared" si="186"/>
        <v>0</v>
      </c>
      <c r="CD124" s="208">
        <f t="shared" si="186"/>
        <v>0</v>
      </c>
      <c r="CE124" s="208">
        <f t="shared" si="186"/>
        <v>0</v>
      </c>
      <c r="CF124" s="208">
        <f t="shared" si="186"/>
        <v>0</v>
      </c>
      <c r="CG124" s="180"/>
      <c r="CH124" s="180"/>
      <c r="CI124" s="180"/>
      <c r="CJ124" s="180"/>
      <c r="CK124" s="180"/>
      <c r="CL124" s="180"/>
      <c r="CM124" s="180"/>
      <c r="CN124" s="180"/>
      <c r="CO124" s="180"/>
      <c r="CP124" s="180"/>
      <c r="CQ124" s="180"/>
      <c r="CR124" s="180"/>
      <c r="CS124" s="180"/>
      <c r="CT124" s="180"/>
      <c r="CU124" s="180"/>
      <c r="CV124" s="180"/>
      <c r="CW124" s="180"/>
      <c r="CX124" s="180"/>
      <c r="CY124" s="180"/>
      <c r="CZ124" s="180"/>
      <c r="DA124" s="180"/>
      <c r="DB124" s="180"/>
      <c r="DC124" s="180"/>
      <c r="DD124" s="180"/>
      <c r="DE124" s="180"/>
      <c r="DF124" s="180"/>
      <c r="DG124" s="180"/>
      <c r="DH124" s="180"/>
      <c r="DI124" s="180"/>
      <c r="DJ124" s="180"/>
      <c r="DK124" s="180"/>
      <c r="DL124" s="180"/>
      <c r="DM124" s="180"/>
      <c r="DN124" s="180"/>
      <c r="DO124" s="180"/>
      <c r="DP124" s="180"/>
      <c r="DQ124" s="180"/>
      <c r="DR124" s="180"/>
      <c r="DS124" s="180"/>
      <c r="DT124" s="180"/>
      <c r="DU124" s="180"/>
      <c r="DV124" s="180"/>
      <c r="DW124" s="180"/>
      <c r="DX124" s="180"/>
      <c r="DY124" s="180"/>
      <c r="DZ124" s="180"/>
      <c r="EA124" s="180"/>
      <c r="EB124" s="180"/>
      <c r="EC124" s="180"/>
      <c r="ED124" s="180"/>
      <c r="EE124" s="180"/>
      <c r="EF124" s="180"/>
      <c r="EG124" s="180"/>
      <c r="EH124" s="180"/>
      <c r="EI124" s="180"/>
      <c r="EJ124" s="180"/>
      <c r="EK124" s="180"/>
      <c r="EL124" s="180"/>
      <c r="EM124" s="180"/>
      <c r="EN124" s="180"/>
      <c r="EO124" s="180"/>
      <c r="EP124" s="180"/>
      <c r="EQ124" s="180"/>
      <c r="ER124" s="180"/>
      <c r="ES124" s="180"/>
      <c r="ET124" s="180"/>
      <c r="EU124" s="180"/>
      <c r="EV124" s="180"/>
      <c r="EW124" s="180"/>
      <c r="EX124" s="180"/>
      <c r="EY124" s="180"/>
      <c r="EZ124" s="180"/>
      <c r="FA124" s="180"/>
      <c r="FB124" s="180"/>
      <c r="FC124" s="180"/>
      <c r="FD124" s="180"/>
      <c r="FE124" s="180"/>
      <c r="FF124" s="180"/>
      <c r="FG124" s="180"/>
      <c r="FH124" s="180"/>
    </row>
    <row r="125" spans="2:164" hidden="1" x14ac:dyDescent="0.3">
      <c r="B125" s="699">
        <f>+IFERROR(VLOOKUP(D125,'LP-Servicios'!$E$153:$F$252,2,FALSE),0)</f>
        <v>81653.100000000006</v>
      </c>
      <c r="C125" s="700">
        <v>11</v>
      </c>
      <c r="D125" s="207" t="str">
        <f t="shared" si="168"/>
        <v>ADICIONAL-Manguerote4" c/acop5Mt(1-2Rigs</v>
      </c>
      <c r="E125" s="208">
        <f t="shared" si="165"/>
        <v>0</v>
      </c>
      <c r="F125" s="208">
        <f t="shared" si="165"/>
        <v>0</v>
      </c>
      <c r="G125" s="208">
        <f t="shared" ref="G125:BR125" si="187">+HLOOKUP(G$114,$E$5:$FH$106,2+$C17,FALSE)</f>
        <v>0</v>
      </c>
      <c r="H125" s="208">
        <f t="shared" si="187"/>
        <v>0</v>
      </c>
      <c r="I125" s="208">
        <f t="shared" si="187"/>
        <v>0</v>
      </c>
      <c r="J125" s="208">
        <f t="shared" si="187"/>
        <v>0</v>
      </c>
      <c r="K125" s="208">
        <f t="shared" si="187"/>
        <v>0</v>
      </c>
      <c r="L125" s="208">
        <f t="shared" si="187"/>
        <v>0</v>
      </c>
      <c r="M125" s="208">
        <f t="shared" si="187"/>
        <v>0</v>
      </c>
      <c r="N125" s="208">
        <f t="shared" si="187"/>
        <v>0</v>
      </c>
      <c r="O125" s="208">
        <f t="shared" si="187"/>
        <v>0</v>
      </c>
      <c r="P125" s="208">
        <f t="shared" si="187"/>
        <v>0</v>
      </c>
      <c r="Q125" s="208">
        <f t="shared" si="187"/>
        <v>0</v>
      </c>
      <c r="R125" s="208">
        <f t="shared" si="187"/>
        <v>0</v>
      </c>
      <c r="S125" s="208">
        <f t="shared" si="187"/>
        <v>0</v>
      </c>
      <c r="T125" s="208">
        <f t="shared" si="187"/>
        <v>0</v>
      </c>
      <c r="U125" s="208">
        <f t="shared" si="187"/>
        <v>0</v>
      </c>
      <c r="V125" s="208">
        <f t="shared" si="187"/>
        <v>0</v>
      </c>
      <c r="W125" s="208">
        <f t="shared" si="187"/>
        <v>0</v>
      </c>
      <c r="X125" s="208">
        <f t="shared" si="187"/>
        <v>0</v>
      </c>
      <c r="Y125" s="208">
        <f t="shared" si="187"/>
        <v>0</v>
      </c>
      <c r="Z125" s="208">
        <f t="shared" si="187"/>
        <v>0</v>
      </c>
      <c r="AA125" s="208">
        <f t="shared" si="187"/>
        <v>0</v>
      </c>
      <c r="AB125" s="208">
        <f t="shared" si="187"/>
        <v>0</v>
      </c>
      <c r="AC125" s="208">
        <f t="shared" si="187"/>
        <v>0</v>
      </c>
      <c r="AD125" s="208">
        <f t="shared" si="187"/>
        <v>0</v>
      </c>
      <c r="AE125" s="208">
        <f t="shared" si="187"/>
        <v>0</v>
      </c>
      <c r="AF125" s="208">
        <f t="shared" si="187"/>
        <v>0</v>
      </c>
      <c r="AG125" s="208">
        <f t="shared" si="187"/>
        <v>0</v>
      </c>
      <c r="AH125" s="208">
        <f t="shared" si="187"/>
        <v>0</v>
      </c>
      <c r="AI125" s="208">
        <f t="shared" si="187"/>
        <v>0</v>
      </c>
      <c r="AJ125" s="208">
        <f t="shared" si="187"/>
        <v>0</v>
      </c>
      <c r="AK125" s="208">
        <f t="shared" si="187"/>
        <v>0</v>
      </c>
      <c r="AL125" s="208">
        <f t="shared" si="187"/>
        <v>0</v>
      </c>
      <c r="AM125" s="208">
        <f t="shared" si="187"/>
        <v>0</v>
      </c>
      <c r="AN125" s="208">
        <f t="shared" si="187"/>
        <v>0</v>
      </c>
      <c r="AO125" s="208">
        <f t="shared" si="187"/>
        <v>0</v>
      </c>
      <c r="AP125" s="208">
        <f t="shared" si="187"/>
        <v>0</v>
      </c>
      <c r="AQ125" s="208">
        <f t="shared" si="187"/>
        <v>0</v>
      </c>
      <c r="AR125" s="208">
        <f t="shared" si="187"/>
        <v>0</v>
      </c>
      <c r="AS125" s="208">
        <f t="shared" si="187"/>
        <v>0</v>
      </c>
      <c r="AT125" s="208">
        <f t="shared" si="187"/>
        <v>0</v>
      </c>
      <c r="AU125" s="208">
        <f t="shared" si="187"/>
        <v>0</v>
      </c>
      <c r="AV125" s="208">
        <f t="shared" si="187"/>
        <v>0</v>
      </c>
      <c r="AW125" s="208">
        <f t="shared" si="187"/>
        <v>0</v>
      </c>
      <c r="AX125" s="208">
        <f t="shared" si="187"/>
        <v>0</v>
      </c>
      <c r="AY125" s="208">
        <f t="shared" si="187"/>
        <v>0</v>
      </c>
      <c r="AZ125" s="208">
        <f t="shared" si="187"/>
        <v>0</v>
      </c>
      <c r="BA125" s="208">
        <f t="shared" si="187"/>
        <v>0</v>
      </c>
      <c r="BB125" s="208">
        <f t="shared" si="187"/>
        <v>0</v>
      </c>
      <c r="BC125" s="208">
        <f t="shared" si="187"/>
        <v>0</v>
      </c>
      <c r="BD125" s="208">
        <f t="shared" si="187"/>
        <v>0</v>
      </c>
      <c r="BE125" s="208">
        <f t="shared" si="187"/>
        <v>0</v>
      </c>
      <c r="BF125" s="208">
        <f t="shared" si="187"/>
        <v>0</v>
      </c>
      <c r="BG125" s="208">
        <f t="shared" si="187"/>
        <v>0</v>
      </c>
      <c r="BH125" s="208">
        <f t="shared" si="187"/>
        <v>0</v>
      </c>
      <c r="BI125" s="208">
        <f t="shared" si="187"/>
        <v>0</v>
      </c>
      <c r="BJ125" s="208">
        <f t="shared" si="187"/>
        <v>0</v>
      </c>
      <c r="BK125" s="208">
        <f t="shared" si="187"/>
        <v>0</v>
      </c>
      <c r="BL125" s="208">
        <f t="shared" si="187"/>
        <v>0</v>
      </c>
      <c r="BM125" s="208">
        <f t="shared" si="187"/>
        <v>0</v>
      </c>
      <c r="BN125" s="208">
        <f t="shared" si="187"/>
        <v>0</v>
      </c>
      <c r="BO125" s="208">
        <f t="shared" si="187"/>
        <v>0</v>
      </c>
      <c r="BP125" s="208">
        <f t="shared" si="187"/>
        <v>0</v>
      </c>
      <c r="BQ125" s="208">
        <f t="shared" si="187"/>
        <v>0</v>
      </c>
      <c r="BR125" s="208">
        <f t="shared" si="187"/>
        <v>0</v>
      </c>
      <c r="BS125" s="208">
        <f t="shared" ref="BS125:CF125" si="188">+HLOOKUP(BS$114,$E$5:$FH$106,2+$C17,FALSE)</f>
        <v>0</v>
      </c>
      <c r="BT125" s="208">
        <f t="shared" si="188"/>
        <v>0</v>
      </c>
      <c r="BU125" s="208">
        <f t="shared" si="188"/>
        <v>0</v>
      </c>
      <c r="BV125" s="208">
        <f t="shared" si="188"/>
        <v>0</v>
      </c>
      <c r="BW125" s="208">
        <f t="shared" si="188"/>
        <v>0</v>
      </c>
      <c r="BX125" s="208">
        <f t="shared" si="188"/>
        <v>0</v>
      </c>
      <c r="BY125" s="208">
        <f t="shared" si="188"/>
        <v>0</v>
      </c>
      <c r="BZ125" s="208">
        <f t="shared" si="188"/>
        <v>0</v>
      </c>
      <c r="CA125" s="208">
        <f t="shared" si="188"/>
        <v>0</v>
      </c>
      <c r="CB125" s="208">
        <f t="shared" si="188"/>
        <v>0</v>
      </c>
      <c r="CC125" s="208">
        <f t="shared" si="188"/>
        <v>0</v>
      </c>
      <c r="CD125" s="208">
        <f t="shared" si="188"/>
        <v>0</v>
      </c>
      <c r="CE125" s="208">
        <f t="shared" si="188"/>
        <v>0</v>
      </c>
      <c r="CF125" s="208">
        <f t="shared" si="188"/>
        <v>0</v>
      </c>
      <c r="CG125" s="180"/>
      <c r="CH125" s="180"/>
      <c r="CI125" s="180"/>
      <c r="CJ125" s="180"/>
      <c r="CK125" s="180"/>
      <c r="CL125" s="180"/>
      <c r="CM125" s="180"/>
      <c r="CN125" s="180"/>
      <c r="CO125" s="180"/>
      <c r="CP125" s="180"/>
      <c r="CQ125" s="180"/>
      <c r="CR125" s="180"/>
      <c r="CS125" s="180"/>
      <c r="CT125" s="180"/>
      <c r="CU125" s="180"/>
      <c r="CV125" s="180"/>
      <c r="CW125" s="180"/>
      <c r="CX125" s="180"/>
      <c r="CY125" s="180"/>
      <c r="CZ125" s="180"/>
      <c r="DA125" s="180"/>
      <c r="DB125" s="180"/>
      <c r="DC125" s="180"/>
      <c r="DD125" s="180"/>
      <c r="DE125" s="180"/>
      <c r="DF125" s="180"/>
      <c r="DG125" s="180"/>
      <c r="DH125" s="180"/>
      <c r="DI125" s="180"/>
      <c r="DJ125" s="180"/>
      <c r="DK125" s="180"/>
      <c r="DL125" s="180"/>
      <c r="DM125" s="180"/>
      <c r="DN125" s="180"/>
      <c r="DO125" s="180"/>
      <c r="DP125" s="180"/>
      <c r="DQ125" s="180"/>
      <c r="DR125" s="180"/>
      <c r="DS125" s="180"/>
      <c r="DT125" s="180"/>
      <c r="DU125" s="180"/>
      <c r="DV125" s="180"/>
      <c r="DW125" s="180"/>
      <c r="DX125" s="180"/>
      <c r="DY125" s="180"/>
      <c r="DZ125" s="180"/>
      <c r="EA125" s="180"/>
      <c r="EB125" s="180"/>
      <c r="EC125" s="180"/>
      <c r="ED125" s="180"/>
      <c r="EE125" s="180"/>
      <c r="EF125" s="180"/>
      <c r="EG125" s="180"/>
      <c r="EH125" s="180"/>
      <c r="EI125" s="180"/>
      <c r="EJ125" s="180"/>
      <c r="EK125" s="180"/>
      <c r="EL125" s="180"/>
      <c r="EM125" s="180"/>
      <c r="EN125" s="180"/>
      <c r="EO125" s="180"/>
      <c r="EP125" s="180"/>
      <c r="EQ125" s="180"/>
      <c r="ER125" s="180"/>
      <c r="ES125" s="180"/>
      <c r="ET125" s="180"/>
      <c r="EU125" s="180"/>
      <c r="EV125" s="180"/>
      <c r="EW125" s="180"/>
      <c r="EX125" s="180"/>
      <c r="EY125" s="180"/>
      <c r="EZ125" s="180"/>
      <c r="FA125" s="180"/>
      <c r="FB125" s="180"/>
      <c r="FC125" s="180"/>
      <c r="FD125" s="180"/>
      <c r="FE125" s="180"/>
      <c r="FF125" s="180"/>
      <c r="FG125" s="180"/>
      <c r="FH125" s="180"/>
    </row>
    <row r="126" spans="2:164" hidden="1" x14ac:dyDescent="0.3">
      <c r="B126" s="699">
        <f>+IFERROR(VLOOKUP(D126,'LP-Servicios'!$E$153:$F$252,2,FALSE),0)</f>
        <v>290398.44</v>
      </c>
      <c r="C126" s="700">
        <v>12</v>
      </c>
      <c r="D126" s="207" t="str">
        <f t="shared" si="168"/>
        <v>ADICIONAL-Manifold(1-2Rigs)</v>
      </c>
      <c r="E126" s="208">
        <f t="shared" si="165"/>
        <v>0</v>
      </c>
      <c r="F126" s="208">
        <f t="shared" si="165"/>
        <v>0</v>
      </c>
      <c r="G126" s="208">
        <f t="shared" ref="G126:BR126" si="189">+HLOOKUP(G$114,$E$5:$FH$106,2+$C18,FALSE)</f>
        <v>0</v>
      </c>
      <c r="H126" s="208">
        <f t="shared" si="189"/>
        <v>0</v>
      </c>
      <c r="I126" s="208">
        <f t="shared" si="189"/>
        <v>0</v>
      </c>
      <c r="J126" s="208">
        <f t="shared" si="189"/>
        <v>0</v>
      </c>
      <c r="K126" s="208">
        <f t="shared" si="189"/>
        <v>0</v>
      </c>
      <c r="L126" s="208">
        <f t="shared" si="189"/>
        <v>0</v>
      </c>
      <c r="M126" s="208">
        <f t="shared" si="189"/>
        <v>0</v>
      </c>
      <c r="N126" s="208">
        <f t="shared" si="189"/>
        <v>0</v>
      </c>
      <c r="O126" s="208">
        <f t="shared" si="189"/>
        <v>0</v>
      </c>
      <c r="P126" s="208">
        <f t="shared" si="189"/>
        <v>0</v>
      </c>
      <c r="Q126" s="208">
        <f t="shared" si="189"/>
        <v>0</v>
      </c>
      <c r="R126" s="208">
        <f t="shared" si="189"/>
        <v>0</v>
      </c>
      <c r="S126" s="208">
        <f t="shared" si="189"/>
        <v>0</v>
      </c>
      <c r="T126" s="208">
        <f t="shared" si="189"/>
        <v>0</v>
      </c>
      <c r="U126" s="208">
        <f t="shared" si="189"/>
        <v>0</v>
      </c>
      <c r="V126" s="208">
        <f t="shared" si="189"/>
        <v>0</v>
      </c>
      <c r="W126" s="208">
        <f t="shared" si="189"/>
        <v>0</v>
      </c>
      <c r="X126" s="208">
        <f t="shared" si="189"/>
        <v>0</v>
      </c>
      <c r="Y126" s="208">
        <f t="shared" si="189"/>
        <v>0</v>
      </c>
      <c r="Z126" s="208">
        <f t="shared" si="189"/>
        <v>0</v>
      </c>
      <c r="AA126" s="208">
        <f t="shared" si="189"/>
        <v>0</v>
      </c>
      <c r="AB126" s="208">
        <f t="shared" si="189"/>
        <v>0</v>
      </c>
      <c r="AC126" s="208">
        <f t="shared" si="189"/>
        <v>0</v>
      </c>
      <c r="AD126" s="208">
        <f t="shared" si="189"/>
        <v>0</v>
      </c>
      <c r="AE126" s="208">
        <f t="shared" si="189"/>
        <v>0</v>
      </c>
      <c r="AF126" s="208">
        <f t="shared" si="189"/>
        <v>0</v>
      </c>
      <c r="AG126" s="208">
        <f t="shared" si="189"/>
        <v>0</v>
      </c>
      <c r="AH126" s="208">
        <f t="shared" si="189"/>
        <v>0</v>
      </c>
      <c r="AI126" s="208">
        <f t="shared" si="189"/>
        <v>0</v>
      </c>
      <c r="AJ126" s="208">
        <f t="shared" si="189"/>
        <v>0</v>
      </c>
      <c r="AK126" s="208">
        <f t="shared" si="189"/>
        <v>0</v>
      </c>
      <c r="AL126" s="208">
        <f t="shared" si="189"/>
        <v>0</v>
      </c>
      <c r="AM126" s="208">
        <f t="shared" si="189"/>
        <v>0</v>
      </c>
      <c r="AN126" s="208">
        <f t="shared" si="189"/>
        <v>0</v>
      </c>
      <c r="AO126" s="208">
        <f t="shared" si="189"/>
        <v>0</v>
      </c>
      <c r="AP126" s="208">
        <f t="shared" si="189"/>
        <v>0</v>
      </c>
      <c r="AQ126" s="208">
        <f t="shared" si="189"/>
        <v>0</v>
      </c>
      <c r="AR126" s="208">
        <f t="shared" si="189"/>
        <v>0</v>
      </c>
      <c r="AS126" s="208">
        <f t="shared" si="189"/>
        <v>0</v>
      </c>
      <c r="AT126" s="208">
        <f t="shared" si="189"/>
        <v>0</v>
      </c>
      <c r="AU126" s="208">
        <f t="shared" si="189"/>
        <v>0</v>
      </c>
      <c r="AV126" s="208">
        <f t="shared" si="189"/>
        <v>0</v>
      </c>
      <c r="AW126" s="208">
        <f t="shared" si="189"/>
        <v>0</v>
      </c>
      <c r="AX126" s="208">
        <f t="shared" si="189"/>
        <v>0</v>
      </c>
      <c r="AY126" s="208">
        <f t="shared" si="189"/>
        <v>0</v>
      </c>
      <c r="AZ126" s="208">
        <f t="shared" si="189"/>
        <v>0</v>
      </c>
      <c r="BA126" s="208">
        <f t="shared" si="189"/>
        <v>0</v>
      </c>
      <c r="BB126" s="208">
        <f t="shared" si="189"/>
        <v>0</v>
      </c>
      <c r="BC126" s="208">
        <f t="shared" si="189"/>
        <v>0</v>
      </c>
      <c r="BD126" s="208">
        <f t="shared" si="189"/>
        <v>0</v>
      </c>
      <c r="BE126" s="208">
        <f t="shared" si="189"/>
        <v>0</v>
      </c>
      <c r="BF126" s="208">
        <f t="shared" si="189"/>
        <v>0</v>
      </c>
      <c r="BG126" s="208">
        <f t="shared" si="189"/>
        <v>0</v>
      </c>
      <c r="BH126" s="208">
        <f t="shared" si="189"/>
        <v>0</v>
      </c>
      <c r="BI126" s="208">
        <f t="shared" si="189"/>
        <v>0</v>
      </c>
      <c r="BJ126" s="208">
        <f t="shared" si="189"/>
        <v>0</v>
      </c>
      <c r="BK126" s="208">
        <f t="shared" si="189"/>
        <v>0</v>
      </c>
      <c r="BL126" s="208">
        <f t="shared" si="189"/>
        <v>0</v>
      </c>
      <c r="BM126" s="208">
        <f t="shared" si="189"/>
        <v>0</v>
      </c>
      <c r="BN126" s="208">
        <f t="shared" si="189"/>
        <v>0</v>
      </c>
      <c r="BO126" s="208">
        <f t="shared" si="189"/>
        <v>0</v>
      </c>
      <c r="BP126" s="208">
        <f t="shared" si="189"/>
        <v>0</v>
      </c>
      <c r="BQ126" s="208">
        <f t="shared" si="189"/>
        <v>0</v>
      </c>
      <c r="BR126" s="208">
        <f t="shared" si="189"/>
        <v>0</v>
      </c>
      <c r="BS126" s="208">
        <f t="shared" ref="BS126:CF126" si="190">+HLOOKUP(BS$114,$E$5:$FH$106,2+$C18,FALSE)</f>
        <v>0</v>
      </c>
      <c r="BT126" s="208">
        <f t="shared" si="190"/>
        <v>0</v>
      </c>
      <c r="BU126" s="208">
        <f t="shared" si="190"/>
        <v>0</v>
      </c>
      <c r="BV126" s="208">
        <f t="shared" si="190"/>
        <v>0</v>
      </c>
      <c r="BW126" s="208">
        <f t="shared" si="190"/>
        <v>0</v>
      </c>
      <c r="BX126" s="208">
        <f t="shared" si="190"/>
        <v>0</v>
      </c>
      <c r="BY126" s="208">
        <f t="shared" si="190"/>
        <v>0</v>
      </c>
      <c r="BZ126" s="208">
        <f t="shared" si="190"/>
        <v>0</v>
      </c>
      <c r="CA126" s="208">
        <f t="shared" si="190"/>
        <v>0</v>
      </c>
      <c r="CB126" s="208">
        <f t="shared" si="190"/>
        <v>0</v>
      </c>
      <c r="CC126" s="208">
        <f t="shared" si="190"/>
        <v>0</v>
      </c>
      <c r="CD126" s="208">
        <f t="shared" si="190"/>
        <v>0</v>
      </c>
      <c r="CE126" s="208">
        <f t="shared" si="190"/>
        <v>0</v>
      </c>
      <c r="CF126" s="208">
        <f t="shared" si="190"/>
        <v>0</v>
      </c>
      <c r="CG126" s="180"/>
      <c r="CH126" s="180"/>
      <c r="CI126" s="180"/>
      <c r="CJ126" s="180"/>
      <c r="CK126" s="180"/>
      <c r="CL126" s="180"/>
      <c r="CM126" s="180"/>
      <c r="CN126" s="180"/>
      <c r="CO126" s="180"/>
      <c r="CP126" s="180"/>
      <c r="CQ126" s="180"/>
      <c r="CR126" s="180"/>
      <c r="CS126" s="180"/>
      <c r="CT126" s="180"/>
      <c r="CU126" s="180"/>
      <c r="CV126" s="180"/>
      <c r="CW126" s="180"/>
      <c r="CX126" s="180"/>
      <c r="CY126" s="180"/>
      <c r="CZ126" s="180"/>
      <c r="DA126" s="180"/>
      <c r="DB126" s="180"/>
      <c r="DC126" s="180"/>
      <c r="DD126" s="180"/>
      <c r="DE126" s="180"/>
      <c r="DF126" s="180"/>
      <c r="DG126" s="180"/>
      <c r="DH126" s="180"/>
      <c r="DI126" s="180"/>
      <c r="DJ126" s="180"/>
      <c r="DK126" s="180"/>
      <c r="DL126" s="180"/>
      <c r="DM126" s="180"/>
      <c r="DN126" s="180"/>
      <c r="DO126" s="180"/>
      <c r="DP126" s="180"/>
      <c r="DQ126" s="180"/>
      <c r="DR126" s="180"/>
      <c r="DS126" s="180"/>
      <c r="DT126" s="180"/>
      <c r="DU126" s="180"/>
      <c r="DV126" s="180"/>
      <c r="DW126" s="180"/>
      <c r="DX126" s="180"/>
      <c r="DY126" s="180"/>
      <c r="DZ126" s="180"/>
      <c r="EA126" s="180"/>
      <c r="EB126" s="180"/>
      <c r="EC126" s="180"/>
      <c r="ED126" s="180"/>
      <c r="EE126" s="180"/>
      <c r="EF126" s="180"/>
      <c r="EG126" s="180"/>
      <c r="EH126" s="180"/>
      <c r="EI126" s="180"/>
      <c r="EJ126" s="180"/>
      <c r="EK126" s="180"/>
      <c r="EL126" s="180"/>
      <c r="EM126" s="180"/>
      <c r="EN126" s="180"/>
      <c r="EO126" s="180"/>
      <c r="EP126" s="180"/>
      <c r="EQ126" s="180"/>
      <c r="ER126" s="180"/>
      <c r="ES126" s="180"/>
      <c r="ET126" s="180"/>
      <c r="EU126" s="180"/>
      <c r="EV126" s="180"/>
      <c r="EW126" s="180"/>
      <c r="EX126" s="180"/>
      <c r="EY126" s="180"/>
      <c r="EZ126" s="180"/>
      <c r="FA126" s="180"/>
      <c r="FB126" s="180"/>
      <c r="FC126" s="180"/>
      <c r="FD126" s="180"/>
      <c r="FE126" s="180"/>
      <c r="FF126" s="180"/>
      <c r="FG126" s="180"/>
      <c r="FH126" s="180"/>
    </row>
    <row r="127" spans="2:164" hidden="1" x14ac:dyDescent="0.3">
      <c r="B127" s="699">
        <f>+IFERROR(VLOOKUP(D127,'LP-Servicios'!$E$153:$F$252,2,FALSE),0)</f>
        <v>1133228.43</v>
      </c>
      <c r="C127" s="700">
        <v>13</v>
      </c>
      <c r="D127" s="207" t="str">
        <f t="shared" si="168"/>
        <v>ADICIONAL-Mov/Des Luminari Bs-Yc(1-2Rigs</v>
      </c>
      <c r="E127" s="208">
        <f t="shared" si="165"/>
        <v>0</v>
      </c>
      <c r="F127" s="208">
        <f t="shared" si="165"/>
        <v>0</v>
      </c>
      <c r="G127" s="208">
        <f t="shared" ref="G127:BR127" si="191">+HLOOKUP(G$114,$E$5:$FH$106,2+$C19,FALSE)</f>
        <v>0</v>
      </c>
      <c r="H127" s="208">
        <f t="shared" si="191"/>
        <v>0</v>
      </c>
      <c r="I127" s="208">
        <f t="shared" si="191"/>
        <v>0</v>
      </c>
      <c r="J127" s="208">
        <f t="shared" si="191"/>
        <v>0</v>
      </c>
      <c r="K127" s="208">
        <f t="shared" si="191"/>
        <v>0</v>
      </c>
      <c r="L127" s="208">
        <f t="shared" si="191"/>
        <v>0</v>
      </c>
      <c r="M127" s="208">
        <f t="shared" si="191"/>
        <v>0</v>
      </c>
      <c r="N127" s="208">
        <f t="shared" si="191"/>
        <v>0</v>
      </c>
      <c r="O127" s="208">
        <f t="shared" si="191"/>
        <v>0</v>
      </c>
      <c r="P127" s="208">
        <f t="shared" si="191"/>
        <v>0</v>
      </c>
      <c r="Q127" s="208">
        <f t="shared" si="191"/>
        <v>0</v>
      </c>
      <c r="R127" s="208">
        <f t="shared" si="191"/>
        <v>0</v>
      </c>
      <c r="S127" s="208">
        <f t="shared" si="191"/>
        <v>0</v>
      </c>
      <c r="T127" s="208">
        <f t="shared" si="191"/>
        <v>0</v>
      </c>
      <c r="U127" s="208">
        <f t="shared" si="191"/>
        <v>0</v>
      </c>
      <c r="V127" s="208">
        <f t="shared" si="191"/>
        <v>0</v>
      </c>
      <c r="W127" s="208">
        <f t="shared" si="191"/>
        <v>0</v>
      </c>
      <c r="X127" s="208">
        <f t="shared" si="191"/>
        <v>0</v>
      </c>
      <c r="Y127" s="208">
        <f t="shared" si="191"/>
        <v>0</v>
      </c>
      <c r="Z127" s="208">
        <f t="shared" si="191"/>
        <v>0</v>
      </c>
      <c r="AA127" s="208">
        <f t="shared" si="191"/>
        <v>0</v>
      </c>
      <c r="AB127" s="208">
        <f t="shared" si="191"/>
        <v>0</v>
      </c>
      <c r="AC127" s="208">
        <f t="shared" si="191"/>
        <v>0</v>
      </c>
      <c r="AD127" s="208">
        <f t="shared" si="191"/>
        <v>0</v>
      </c>
      <c r="AE127" s="208">
        <f t="shared" si="191"/>
        <v>0</v>
      </c>
      <c r="AF127" s="208">
        <f t="shared" si="191"/>
        <v>0</v>
      </c>
      <c r="AG127" s="208">
        <f t="shared" si="191"/>
        <v>0</v>
      </c>
      <c r="AH127" s="208">
        <f t="shared" si="191"/>
        <v>0</v>
      </c>
      <c r="AI127" s="208">
        <f t="shared" si="191"/>
        <v>0</v>
      </c>
      <c r="AJ127" s="208">
        <f t="shared" si="191"/>
        <v>0</v>
      </c>
      <c r="AK127" s="208">
        <f t="shared" si="191"/>
        <v>0</v>
      </c>
      <c r="AL127" s="208">
        <f t="shared" si="191"/>
        <v>0</v>
      </c>
      <c r="AM127" s="208">
        <f t="shared" si="191"/>
        <v>0</v>
      </c>
      <c r="AN127" s="208">
        <f t="shared" si="191"/>
        <v>0</v>
      </c>
      <c r="AO127" s="208">
        <f t="shared" si="191"/>
        <v>0</v>
      </c>
      <c r="AP127" s="208">
        <f t="shared" si="191"/>
        <v>0</v>
      </c>
      <c r="AQ127" s="208">
        <f t="shared" si="191"/>
        <v>0</v>
      </c>
      <c r="AR127" s="208">
        <f t="shared" si="191"/>
        <v>0</v>
      </c>
      <c r="AS127" s="208">
        <f t="shared" si="191"/>
        <v>0</v>
      </c>
      <c r="AT127" s="208">
        <f t="shared" si="191"/>
        <v>0</v>
      </c>
      <c r="AU127" s="208">
        <f t="shared" si="191"/>
        <v>0</v>
      </c>
      <c r="AV127" s="208">
        <f t="shared" si="191"/>
        <v>0</v>
      </c>
      <c r="AW127" s="208">
        <f t="shared" si="191"/>
        <v>0</v>
      </c>
      <c r="AX127" s="208">
        <f t="shared" si="191"/>
        <v>0</v>
      </c>
      <c r="AY127" s="208">
        <f t="shared" si="191"/>
        <v>0</v>
      </c>
      <c r="AZ127" s="208">
        <f t="shared" si="191"/>
        <v>0</v>
      </c>
      <c r="BA127" s="208">
        <f t="shared" si="191"/>
        <v>0</v>
      </c>
      <c r="BB127" s="208">
        <f t="shared" si="191"/>
        <v>0</v>
      </c>
      <c r="BC127" s="208">
        <f t="shared" si="191"/>
        <v>0</v>
      </c>
      <c r="BD127" s="208">
        <f t="shared" si="191"/>
        <v>0</v>
      </c>
      <c r="BE127" s="208">
        <f t="shared" si="191"/>
        <v>0</v>
      </c>
      <c r="BF127" s="208">
        <f t="shared" si="191"/>
        <v>0</v>
      </c>
      <c r="BG127" s="208">
        <f t="shared" si="191"/>
        <v>0</v>
      </c>
      <c r="BH127" s="208">
        <f t="shared" si="191"/>
        <v>0</v>
      </c>
      <c r="BI127" s="208">
        <f t="shared" si="191"/>
        <v>0</v>
      </c>
      <c r="BJ127" s="208">
        <f t="shared" si="191"/>
        <v>0</v>
      </c>
      <c r="BK127" s="208">
        <f t="shared" si="191"/>
        <v>0</v>
      </c>
      <c r="BL127" s="208">
        <f t="shared" si="191"/>
        <v>0</v>
      </c>
      <c r="BM127" s="208">
        <f t="shared" si="191"/>
        <v>0</v>
      </c>
      <c r="BN127" s="208">
        <f t="shared" si="191"/>
        <v>0</v>
      </c>
      <c r="BO127" s="208">
        <f t="shared" si="191"/>
        <v>0</v>
      </c>
      <c r="BP127" s="208">
        <f t="shared" si="191"/>
        <v>0</v>
      </c>
      <c r="BQ127" s="208">
        <f t="shared" si="191"/>
        <v>0</v>
      </c>
      <c r="BR127" s="208">
        <f t="shared" si="191"/>
        <v>0</v>
      </c>
      <c r="BS127" s="208">
        <f t="shared" ref="BS127:CF127" si="192">+HLOOKUP(BS$114,$E$5:$FH$106,2+$C19,FALSE)</f>
        <v>0</v>
      </c>
      <c r="BT127" s="208">
        <f t="shared" si="192"/>
        <v>0</v>
      </c>
      <c r="BU127" s="208">
        <f t="shared" si="192"/>
        <v>0</v>
      </c>
      <c r="BV127" s="208">
        <f t="shared" si="192"/>
        <v>0</v>
      </c>
      <c r="BW127" s="208">
        <f t="shared" si="192"/>
        <v>0</v>
      </c>
      <c r="BX127" s="208">
        <f t="shared" si="192"/>
        <v>0</v>
      </c>
      <c r="BY127" s="208">
        <f t="shared" si="192"/>
        <v>0</v>
      </c>
      <c r="BZ127" s="208">
        <f t="shared" si="192"/>
        <v>0</v>
      </c>
      <c r="CA127" s="208">
        <f t="shared" si="192"/>
        <v>0</v>
      </c>
      <c r="CB127" s="208">
        <f t="shared" si="192"/>
        <v>0</v>
      </c>
      <c r="CC127" s="208">
        <f t="shared" si="192"/>
        <v>0</v>
      </c>
      <c r="CD127" s="208">
        <f t="shared" si="192"/>
        <v>0</v>
      </c>
      <c r="CE127" s="208">
        <f t="shared" si="192"/>
        <v>0</v>
      </c>
      <c r="CF127" s="208">
        <f t="shared" si="192"/>
        <v>0</v>
      </c>
      <c r="CG127" s="180"/>
      <c r="CH127" s="180"/>
      <c r="CI127" s="180"/>
      <c r="CJ127" s="180"/>
      <c r="CK127" s="180"/>
      <c r="CL127" s="180"/>
      <c r="CM127" s="180"/>
      <c r="CN127" s="180"/>
      <c r="CO127" s="180"/>
      <c r="CP127" s="180"/>
      <c r="CQ127" s="180"/>
      <c r="CR127" s="180"/>
      <c r="CS127" s="180"/>
      <c r="CT127" s="180"/>
      <c r="CU127" s="180"/>
      <c r="CV127" s="180"/>
      <c r="CW127" s="180"/>
      <c r="CX127" s="180"/>
      <c r="CY127" s="180"/>
      <c r="CZ127" s="180"/>
      <c r="DA127" s="180"/>
      <c r="DB127" s="180"/>
      <c r="DC127" s="180"/>
      <c r="DD127" s="180"/>
      <c r="DE127" s="180"/>
      <c r="DF127" s="180"/>
      <c r="DG127" s="180"/>
      <c r="DH127" s="180"/>
      <c r="DI127" s="180"/>
      <c r="DJ127" s="180"/>
      <c r="DK127" s="180"/>
      <c r="DL127" s="180"/>
      <c r="DM127" s="180"/>
      <c r="DN127" s="180"/>
      <c r="DO127" s="180"/>
      <c r="DP127" s="180"/>
      <c r="DQ127" s="180"/>
      <c r="DR127" s="180"/>
      <c r="DS127" s="180"/>
      <c r="DT127" s="180"/>
      <c r="DU127" s="180"/>
      <c r="DV127" s="180"/>
      <c r="DW127" s="180"/>
      <c r="DX127" s="180"/>
      <c r="DY127" s="180"/>
      <c r="DZ127" s="180"/>
      <c r="EA127" s="180"/>
      <c r="EB127" s="180"/>
      <c r="EC127" s="180"/>
      <c r="ED127" s="180"/>
      <c r="EE127" s="180"/>
      <c r="EF127" s="180"/>
      <c r="EG127" s="180"/>
      <c r="EH127" s="180"/>
      <c r="EI127" s="180"/>
      <c r="EJ127" s="180"/>
      <c r="EK127" s="180"/>
      <c r="EL127" s="180"/>
      <c r="EM127" s="180"/>
      <c r="EN127" s="180"/>
      <c r="EO127" s="180"/>
      <c r="EP127" s="180"/>
      <c r="EQ127" s="180"/>
      <c r="ER127" s="180"/>
      <c r="ES127" s="180"/>
      <c r="ET127" s="180"/>
      <c r="EU127" s="180"/>
      <c r="EV127" s="180"/>
      <c r="EW127" s="180"/>
      <c r="EX127" s="180"/>
      <c r="EY127" s="180"/>
      <c r="EZ127" s="180"/>
      <c r="FA127" s="180"/>
      <c r="FB127" s="180"/>
      <c r="FC127" s="180"/>
      <c r="FD127" s="180"/>
      <c r="FE127" s="180"/>
      <c r="FF127" s="180"/>
      <c r="FG127" s="180"/>
      <c r="FH127" s="180"/>
    </row>
    <row r="128" spans="2:164" hidden="1" x14ac:dyDescent="0.3">
      <c r="B128" s="699">
        <f>+IFERROR(VLOOKUP(D128,'LP-Servicios'!$E$153:$F$252,2,FALSE),0)</f>
        <v>3225941.32</v>
      </c>
      <c r="C128" s="700">
        <v>14</v>
      </c>
      <c r="D128" s="207" t="str">
        <f t="shared" si="168"/>
        <v>ADICIONAL-Mov/Desm Centrífug(1-2Rigs)</v>
      </c>
      <c r="E128" s="208">
        <f t="shared" si="165"/>
        <v>0</v>
      </c>
      <c r="F128" s="208">
        <f t="shared" si="165"/>
        <v>0</v>
      </c>
      <c r="G128" s="208">
        <f t="shared" ref="G128:BR128" si="193">+HLOOKUP(G$114,$E$5:$FH$106,2+$C20,FALSE)</f>
        <v>0</v>
      </c>
      <c r="H128" s="208">
        <f t="shared" si="193"/>
        <v>0</v>
      </c>
      <c r="I128" s="208">
        <f t="shared" si="193"/>
        <v>0</v>
      </c>
      <c r="J128" s="208">
        <f t="shared" si="193"/>
        <v>0</v>
      </c>
      <c r="K128" s="208">
        <f t="shared" si="193"/>
        <v>0</v>
      </c>
      <c r="L128" s="208">
        <f t="shared" si="193"/>
        <v>0</v>
      </c>
      <c r="M128" s="208">
        <f t="shared" si="193"/>
        <v>0</v>
      </c>
      <c r="N128" s="208">
        <f t="shared" si="193"/>
        <v>0</v>
      </c>
      <c r="O128" s="208">
        <f t="shared" si="193"/>
        <v>0</v>
      </c>
      <c r="P128" s="208">
        <f t="shared" si="193"/>
        <v>0</v>
      </c>
      <c r="Q128" s="208">
        <f t="shared" si="193"/>
        <v>0</v>
      </c>
      <c r="R128" s="208">
        <f t="shared" si="193"/>
        <v>0</v>
      </c>
      <c r="S128" s="208">
        <f t="shared" si="193"/>
        <v>0</v>
      </c>
      <c r="T128" s="208">
        <f t="shared" si="193"/>
        <v>0</v>
      </c>
      <c r="U128" s="208">
        <f t="shared" si="193"/>
        <v>0</v>
      </c>
      <c r="V128" s="208">
        <f t="shared" si="193"/>
        <v>0</v>
      </c>
      <c r="W128" s="208">
        <f t="shared" si="193"/>
        <v>0</v>
      </c>
      <c r="X128" s="208">
        <f t="shared" si="193"/>
        <v>0</v>
      </c>
      <c r="Y128" s="208">
        <f t="shared" si="193"/>
        <v>0</v>
      </c>
      <c r="Z128" s="208">
        <f t="shared" si="193"/>
        <v>0</v>
      </c>
      <c r="AA128" s="208">
        <f t="shared" si="193"/>
        <v>0</v>
      </c>
      <c r="AB128" s="208">
        <f t="shared" si="193"/>
        <v>0</v>
      </c>
      <c r="AC128" s="208">
        <f t="shared" si="193"/>
        <v>0</v>
      </c>
      <c r="AD128" s="208">
        <f t="shared" si="193"/>
        <v>0</v>
      </c>
      <c r="AE128" s="208">
        <f t="shared" si="193"/>
        <v>0</v>
      </c>
      <c r="AF128" s="208">
        <f t="shared" si="193"/>
        <v>0</v>
      </c>
      <c r="AG128" s="208">
        <f t="shared" si="193"/>
        <v>0</v>
      </c>
      <c r="AH128" s="208">
        <f t="shared" si="193"/>
        <v>0</v>
      </c>
      <c r="AI128" s="208">
        <f t="shared" si="193"/>
        <v>0</v>
      </c>
      <c r="AJ128" s="208">
        <f t="shared" si="193"/>
        <v>0</v>
      </c>
      <c r="AK128" s="208">
        <f t="shared" si="193"/>
        <v>0</v>
      </c>
      <c r="AL128" s="208">
        <f t="shared" si="193"/>
        <v>0</v>
      </c>
      <c r="AM128" s="208">
        <f t="shared" si="193"/>
        <v>0</v>
      </c>
      <c r="AN128" s="208">
        <f t="shared" si="193"/>
        <v>0</v>
      </c>
      <c r="AO128" s="208">
        <f t="shared" si="193"/>
        <v>0</v>
      </c>
      <c r="AP128" s="208">
        <f t="shared" si="193"/>
        <v>0</v>
      </c>
      <c r="AQ128" s="208">
        <f t="shared" si="193"/>
        <v>0</v>
      </c>
      <c r="AR128" s="208">
        <f t="shared" si="193"/>
        <v>0</v>
      </c>
      <c r="AS128" s="208">
        <f t="shared" si="193"/>
        <v>0</v>
      </c>
      <c r="AT128" s="208">
        <f t="shared" si="193"/>
        <v>0</v>
      </c>
      <c r="AU128" s="208">
        <f t="shared" si="193"/>
        <v>0</v>
      </c>
      <c r="AV128" s="208">
        <f t="shared" si="193"/>
        <v>0</v>
      </c>
      <c r="AW128" s="208">
        <f t="shared" si="193"/>
        <v>0</v>
      </c>
      <c r="AX128" s="208">
        <f t="shared" si="193"/>
        <v>0</v>
      </c>
      <c r="AY128" s="208">
        <f t="shared" si="193"/>
        <v>0</v>
      </c>
      <c r="AZ128" s="208">
        <f t="shared" si="193"/>
        <v>0</v>
      </c>
      <c r="BA128" s="208">
        <f t="shared" si="193"/>
        <v>0</v>
      </c>
      <c r="BB128" s="208">
        <f t="shared" si="193"/>
        <v>0</v>
      </c>
      <c r="BC128" s="208">
        <f t="shared" si="193"/>
        <v>0</v>
      </c>
      <c r="BD128" s="208">
        <f t="shared" si="193"/>
        <v>0</v>
      </c>
      <c r="BE128" s="208">
        <f t="shared" si="193"/>
        <v>0</v>
      </c>
      <c r="BF128" s="208">
        <f t="shared" si="193"/>
        <v>0</v>
      </c>
      <c r="BG128" s="208">
        <f t="shared" si="193"/>
        <v>0</v>
      </c>
      <c r="BH128" s="208">
        <f t="shared" si="193"/>
        <v>0</v>
      </c>
      <c r="BI128" s="208">
        <f t="shared" si="193"/>
        <v>0</v>
      </c>
      <c r="BJ128" s="208">
        <f t="shared" si="193"/>
        <v>0</v>
      </c>
      <c r="BK128" s="208">
        <f t="shared" si="193"/>
        <v>0</v>
      </c>
      <c r="BL128" s="208">
        <f t="shared" si="193"/>
        <v>0</v>
      </c>
      <c r="BM128" s="208">
        <f t="shared" si="193"/>
        <v>0</v>
      </c>
      <c r="BN128" s="208">
        <f t="shared" si="193"/>
        <v>0</v>
      </c>
      <c r="BO128" s="208">
        <f t="shared" si="193"/>
        <v>0</v>
      </c>
      <c r="BP128" s="208">
        <f t="shared" si="193"/>
        <v>0</v>
      </c>
      <c r="BQ128" s="208">
        <f t="shared" si="193"/>
        <v>0</v>
      </c>
      <c r="BR128" s="208">
        <f t="shared" si="193"/>
        <v>0</v>
      </c>
      <c r="BS128" s="208">
        <f>+HLOOKUP(BS$114,$E$5:$FH$106,2+$C20,FALSE)</f>
        <v>0</v>
      </c>
      <c r="BT128" s="208">
        <f t="shared" ref="BT128:CF128" si="194">+HLOOKUP(BT$114,$E$5:$FH$106,2+$C20,FALSE)</f>
        <v>0</v>
      </c>
      <c r="BU128" s="208">
        <f t="shared" si="194"/>
        <v>0</v>
      </c>
      <c r="BV128" s="208">
        <f t="shared" si="194"/>
        <v>0</v>
      </c>
      <c r="BW128" s="208">
        <f t="shared" si="194"/>
        <v>0</v>
      </c>
      <c r="BX128" s="208">
        <f t="shared" si="194"/>
        <v>0</v>
      </c>
      <c r="BY128" s="208">
        <f t="shared" si="194"/>
        <v>0</v>
      </c>
      <c r="BZ128" s="208">
        <f t="shared" si="194"/>
        <v>0</v>
      </c>
      <c r="CA128" s="208">
        <f t="shared" si="194"/>
        <v>0</v>
      </c>
      <c r="CB128" s="208">
        <f t="shared" si="194"/>
        <v>0</v>
      </c>
      <c r="CC128" s="208">
        <f t="shared" si="194"/>
        <v>0</v>
      </c>
      <c r="CD128" s="208">
        <f t="shared" si="194"/>
        <v>0</v>
      </c>
      <c r="CE128" s="208">
        <f t="shared" si="194"/>
        <v>0</v>
      </c>
      <c r="CF128" s="208">
        <f t="shared" si="194"/>
        <v>0</v>
      </c>
      <c r="CG128" s="180"/>
      <c r="CH128" s="180"/>
      <c r="CI128" s="180"/>
      <c r="CJ128" s="180"/>
      <c r="CK128" s="180"/>
      <c r="CL128" s="180"/>
      <c r="CM128" s="180"/>
      <c r="CN128" s="180"/>
      <c r="CO128" s="180"/>
      <c r="CP128" s="180"/>
      <c r="CQ128" s="180"/>
      <c r="CR128" s="180"/>
      <c r="CS128" s="180"/>
      <c r="CT128" s="180"/>
      <c r="CU128" s="180"/>
      <c r="CV128" s="180"/>
      <c r="CW128" s="180"/>
      <c r="CX128" s="180"/>
      <c r="CY128" s="180"/>
      <c r="CZ128" s="180"/>
      <c r="DA128" s="180"/>
      <c r="DB128" s="180"/>
      <c r="DC128" s="180"/>
      <c r="DD128" s="180"/>
      <c r="DE128" s="180"/>
      <c r="DF128" s="180"/>
      <c r="DG128" s="180"/>
      <c r="DH128" s="180"/>
      <c r="DI128" s="180"/>
      <c r="DJ128" s="180"/>
      <c r="DK128" s="180"/>
      <c r="DL128" s="180"/>
      <c r="DM128" s="180"/>
      <c r="DN128" s="180"/>
      <c r="DO128" s="180"/>
      <c r="DP128" s="180"/>
      <c r="DQ128" s="180"/>
      <c r="DR128" s="180"/>
      <c r="DS128" s="180"/>
      <c r="DT128" s="180"/>
      <c r="DU128" s="180"/>
      <c r="DV128" s="180"/>
      <c r="DW128" s="180"/>
      <c r="DX128" s="180"/>
      <c r="DY128" s="180"/>
      <c r="DZ128" s="180"/>
      <c r="EA128" s="180"/>
      <c r="EB128" s="180"/>
      <c r="EC128" s="180"/>
      <c r="ED128" s="180"/>
      <c r="EE128" s="180"/>
      <c r="EF128" s="180"/>
      <c r="EG128" s="180"/>
      <c r="EH128" s="180"/>
      <c r="EI128" s="180"/>
      <c r="EJ128" s="180"/>
      <c r="EK128" s="180"/>
      <c r="EL128" s="180"/>
      <c r="EM128" s="180"/>
      <c r="EN128" s="180"/>
      <c r="EO128" s="180"/>
      <c r="EP128" s="180"/>
      <c r="EQ128" s="180"/>
      <c r="ER128" s="180"/>
      <c r="ES128" s="180"/>
      <c r="ET128" s="180"/>
      <c r="EU128" s="180"/>
      <c r="EV128" s="180"/>
      <c r="EW128" s="180"/>
      <c r="EX128" s="180"/>
      <c r="EY128" s="180"/>
      <c r="EZ128" s="180"/>
      <c r="FA128" s="180"/>
      <c r="FB128" s="180"/>
      <c r="FC128" s="180"/>
      <c r="FD128" s="180"/>
      <c r="FE128" s="180"/>
      <c r="FF128" s="180"/>
      <c r="FG128" s="180"/>
      <c r="FH128" s="180"/>
    </row>
    <row r="129" spans="2:164" hidden="1" x14ac:dyDescent="0.3">
      <c r="B129" s="699">
        <f>+IFERROR(VLOOKUP(D129,'LP-Servicios'!$E$153:$F$252,2,FALSE),0)</f>
        <v>3225941.32</v>
      </c>
      <c r="C129" s="700">
        <v>15</v>
      </c>
      <c r="D129" s="207" t="str">
        <f t="shared" si="168"/>
        <v>ADICIONAL-Mov/Desm Zarand secad(1-2Rigs)</v>
      </c>
      <c r="E129" s="208">
        <f t="shared" si="165"/>
        <v>0</v>
      </c>
      <c r="F129" s="208">
        <f t="shared" si="165"/>
        <v>0</v>
      </c>
      <c r="G129" s="208">
        <f t="shared" ref="G129:BR129" si="195">+HLOOKUP(G$114,$E$5:$FH$106,2+$C21,FALSE)</f>
        <v>0</v>
      </c>
      <c r="H129" s="208">
        <f t="shared" si="195"/>
        <v>0</v>
      </c>
      <c r="I129" s="208">
        <f t="shared" si="195"/>
        <v>0</v>
      </c>
      <c r="J129" s="208">
        <f t="shared" si="195"/>
        <v>0</v>
      </c>
      <c r="K129" s="208">
        <f t="shared" si="195"/>
        <v>0</v>
      </c>
      <c r="L129" s="208">
        <f t="shared" si="195"/>
        <v>0</v>
      </c>
      <c r="M129" s="208">
        <f t="shared" si="195"/>
        <v>0</v>
      </c>
      <c r="N129" s="208">
        <f t="shared" si="195"/>
        <v>0</v>
      </c>
      <c r="O129" s="208">
        <f t="shared" si="195"/>
        <v>0</v>
      </c>
      <c r="P129" s="208">
        <f t="shared" si="195"/>
        <v>0</v>
      </c>
      <c r="Q129" s="208">
        <f t="shared" si="195"/>
        <v>0</v>
      </c>
      <c r="R129" s="208">
        <f t="shared" si="195"/>
        <v>0</v>
      </c>
      <c r="S129" s="208">
        <f t="shared" si="195"/>
        <v>0</v>
      </c>
      <c r="T129" s="208">
        <f t="shared" si="195"/>
        <v>0</v>
      </c>
      <c r="U129" s="208">
        <f t="shared" si="195"/>
        <v>0</v>
      </c>
      <c r="V129" s="208">
        <f t="shared" si="195"/>
        <v>0</v>
      </c>
      <c r="W129" s="208">
        <f t="shared" si="195"/>
        <v>0</v>
      </c>
      <c r="X129" s="208">
        <f t="shared" si="195"/>
        <v>0</v>
      </c>
      <c r="Y129" s="208">
        <f t="shared" si="195"/>
        <v>0</v>
      </c>
      <c r="Z129" s="208">
        <f t="shared" si="195"/>
        <v>0</v>
      </c>
      <c r="AA129" s="208">
        <f t="shared" si="195"/>
        <v>0</v>
      </c>
      <c r="AB129" s="208">
        <f t="shared" si="195"/>
        <v>0</v>
      </c>
      <c r="AC129" s="208">
        <f t="shared" si="195"/>
        <v>0</v>
      </c>
      <c r="AD129" s="208">
        <f t="shared" si="195"/>
        <v>0</v>
      </c>
      <c r="AE129" s="208">
        <f t="shared" si="195"/>
        <v>0</v>
      </c>
      <c r="AF129" s="208">
        <f t="shared" si="195"/>
        <v>0</v>
      </c>
      <c r="AG129" s="208">
        <f t="shared" si="195"/>
        <v>0</v>
      </c>
      <c r="AH129" s="208">
        <f t="shared" si="195"/>
        <v>0</v>
      </c>
      <c r="AI129" s="208">
        <f t="shared" si="195"/>
        <v>0</v>
      </c>
      <c r="AJ129" s="208">
        <f t="shared" si="195"/>
        <v>0</v>
      </c>
      <c r="AK129" s="208">
        <f t="shared" si="195"/>
        <v>0</v>
      </c>
      <c r="AL129" s="208">
        <f t="shared" si="195"/>
        <v>0</v>
      </c>
      <c r="AM129" s="208">
        <f t="shared" si="195"/>
        <v>0</v>
      </c>
      <c r="AN129" s="208">
        <f t="shared" si="195"/>
        <v>0</v>
      </c>
      <c r="AO129" s="208">
        <f t="shared" si="195"/>
        <v>0</v>
      </c>
      <c r="AP129" s="208">
        <f t="shared" si="195"/>
        <v>0</v>
      </c>
      <c r="AQ129" s="208">
        <f t="shared" si="195"/>
        <v>0</v>
      </c>
      <c r="AR129" s="208">
        <f t="shared" si="195"/>
        <v>0</v>
      </c>
      <c r="AS129" s="208">
        <f t="shared" si="195"/>
        <v>0</v>
      </c>
      <c r="AT129" s="208">
        <f t="shared" si="195"/>
        <v>0</v>
      </c>
      <c r="AU129" s="208">
        <f t="shared" si="195"/>
        <v>0</v>
      </c>
      <c r="AV129" s="208">
        <f t="shared" si="195"/>
        <v>0</v>
      </c>
      <c r="AW129" s="208">
        <f t="shared" si="195"/>
        <v>0</v>
      </c>
      <c r="AX129" s="208">
        <f t="shared" si="195"/>
        <v>0</v>
      </c>
      <c r="AY129" s="208">
        <f t="shared" si="195"/>
        <v>0</v>
      </c>
      <c r="AZ129" s="208">
        <f t="shared" si="195"/>
        <v>0</v>
      </c>
      <c r="BA129" s="208">
        <f t="shared" si="195"/>
        <v>0</v>
      </c>
      <c r="BB129" s="208">
        <f t="shared" si="195"/>
        <v>0</v>
      </c>
      <c r="BC129" s="208">
        <f t="shared" si="195"/>
        <v>0</v>
      </c>
      <c r="BD129" s="208">
        <f t="shared" si="195"/>
        <v>0</v>
      </c>
      <c r="BE129" s="208">
        <f t="shared" si="195"/>
        <v>0</v>
      </c>
      <c r="BF129" s="208">
        <f t="shared" si="195"/>
        <v>0</v>
      </c>
      <c r="BG129" s="208">
        <f t="shared" si="195"/>
        <v>0</v>
      </c>
      <c r="BH129" s="208">
        <f t="shared" si="195"/>
        <v>0</v>
      </c>
      <c r="BI129" s="208">
        <f t="shared" si="195"/>
        <v>0</v>
      </c>
      <c r="BJ129" s="208">
        <f t="shared" si="195"/>
        <v>0</v>
      </c>
      <c r="BK129" s="208">
        <f t="shared" si="195"/>
        <v>0</v>
      </c>
      <c r="BL129" s="208">
        <f t="shared" si="195"/>
        <v>0</v>
      </c>
      <c r="BM129" s="208">
        <f t="shared" si="195"/>
        <v>0</v>
      </c>
      <c r="BN129" s="208">
        <f t="shared" si="195"/>
        <v>0</v>
      </c>
      <c r="BO129" s="208">
        <f t="shared" si="195"/>
        <v>0</v>
      </c>
      <c r="BP129" s="208">
        <f t="shared" si="195"/>
        <v>0</v>
      </c>
      <c r="BQ129" s="208">
        <f t="shared" si="195"/>
        <v>0</v>
      </c>
      <c r="BR129" s="208">
        <f t="shared" si="195"/>
        <v>0</v>
      </c>
      <c r="BS129" s="208">
        <f t="shared" ref="BS129:CF129" si="196">+HLOOKUP(BS$114,$E$5:$FH$106,2+$C21,FALSE)</f>
        <v>0</v>
      </c>
      <c r="BT129" s="208">
        <f t="shared" si="196"/>
        <v>0</v>
      </c>
      <c r="BU129" s="208">
        <f t="shared" si="196"/>
        <v>0</v>
      </c>
      <c r="BV129" s="208">
        <f t="shared" si="196"/>
        <v>0</v>
      </c>
      <c r="BW129" s="208">
        <f t="shared" si="196"/>
        <v>0</v>
      </c>
      <c r="BX129" s="208">
        <f t="shared" si="196"/>
        <v>0</v>
      </c>
      <c r="BY129" s="208">
        <f t="shared" si="196"/>
        <v>0</v>
      </c>
      <c r="BZ129" s="208">
        <f t="shared" si="196"/>
        <v>0</v>
      </c>
      <c r="CA129" s="208">
        <f t="shared" si="196"/>
        <v>0</v>
      </c>
      <c r="CB129" s="208">
        <f t="shared" si="196"/>
        <v>0</v>
      </c>
      <c r="CC129" s="208">
        <f t="shared" si="196"/>
        <v>0</v>
      </c>
      <c r="CD129" s="208">
        <f t="shared" si="196"/>
        <v>0</v>
      </c>
      <c r="CE129" s="208">
        <f t="shared" si="196"/>
        <v>0</v>
      </c>
      <c r="CF129" s="208">
        <f t="shared" si="196"/>
        <v>0</v>
      </c>
      <c r="CG129" s="180"/>
      <c r="CH129" s="180"/>
      <c r="CI129" s="180"/>
      <c r="CJ129" s="180"/>
      <c r="CK129" s="180"/>
      <c r="CL129" s="180"/>
      <c r="CM129" s="180"/>
      <c r="CN129" s="180"/>
      <c r="CO129" s="180"/>
      <c r="CP129" s="180"/>
      <c r="CQ129" s="180"/>
      <c r="CR129" s="180"/>
      <c r="CS129" s="180"/>
      <c r="CT129" s="180"/>
      <c r="CU129" s="180"/>
      <c r="CV129" s="180"/>
      <c r="CW129" s="180"/>
      <c r="CX129" s="180"/>
      <c r="CY129" s="180"/>
      <c r="CZ129" s="180"/>
      <c r="DA129" s="180"/>
      <c r="DB129" s="180"/>
      <c r="DC129" s="180"/>
      <c r="DD129" s="180"/>
      <c r="DE129" s="180"/>
      <c r="DF129" s="180"/>
      <c r="DG129" s="180"/>
      <c r="DH129" s="180"/>
      <c r="DI129" s="180"/>
      <c r="DJ129" s="180"/>
      <c r="DK129" s="180"/>
      <c r="DL129" s="180"/>
      <c r="DM129" s="180"/>
      <c r="DN129" s="180"/>
      <c r="DO129" s="180"/>
      <c r="DP129" s="180"/>
      <c r="DQ129" s="180"/>
      <c r="DR129" s="180"/>
      <c r="DS129" s="180"/>
      <c r="DT129" s="180"/>
      <c r="DU129" s="180"/>
      <c r="DV129" s="180"/>
      <c r="DW129" s="180"/>
      <c r="DX129" s="180"/>
      <c r="DY129" s="180"/>
      <c r="DZ129" s="180"/>
      <c r="EA129" s="180"/>
      <c r="EB129" s="180"/>
      <c r="EC129" s="180"/>
      <c r="ED129" s="180"/>
      <c r="EE129" s="180"/>
      <c r="EF129" s="180"/>
      <c r="EG129" s="180"/>
      <c r="EH129" s="180"/>
      <c r="EI129" s="180"/>
      <c r="EJ129" s="180"/>
      <c r="EK129" s="180"/>
      <c r="EL129" s="180"/>
      <c r="EM129" s="180"/>
      <c r="EN129" s="180"/>
      <c r="EO129" s="180"/>
      <c r="EP129" s="180"/>
      <c r="EQ129" s="180"/>
      <c r="ER129" s="180"/>
      <c r="ES129" s="180"/>
      <c r="ET129" s="180"/>
      <c r="EU129" s="180"/>
      <c r="EV129" s="180"/>
      <c r="EW129" s="180"/>
      <c r="EX129" s="180"/>
      <c r="EY129" s="180"/>
      <c r="EZ129" s="180"/>
      <c r="FA129" s="180"/>
      <c r="FB129" s="180"/>
      <c r="FC129" s="180"/>
      <c r="FD129" s="180"/>
      <c r="FE129" s="180"/>
      <c r="FF129" s="180"/>
      <c r="FG129" s="180"/>
      <c r="FH129" s="180"/>
    </row>
    <row r="130" spans="2:164" hidden="1" x14ac:dyDescent="0.3">
      <c r="B130" s="699">
        <f>+IFERROR(VLOOKUP(D130,'LP-Servicios'!$E$153:$F$252,2,FALSE),0)</f>
        <v>3225941.32</v>
      </c>
      <c r="C130" s="700">
        <v>16</v>
      </c>
      <c r="D130" s="207" t="str">
        <f t="shared" si="168"/>
        <v>ADICIONAL-Mov/Desmov Compresor(1-2Rigs)</v>
      </c>
      <c r="E130" s="208">
        <f t="shared" si="165"/>
        <v>0</v>
      </c>
      <c r="F130" s="208">
        <f t="shared" si="165"/>
        <v>0</v>
      </c>
      <c r="G130" s="208">
        <f t="shared" ref="G130:BR130" si="197">+HLOOKUP(G$114,$E$5:$FH$106,2+$C22,FALSE)</f>
        <v>0</v>
      </c>
      <c r="H130" s="208">
        <f t="shared" si="197"/>
        <v>0</v>
      </c>
      <c r="I130" s="208">
        <f t="shared" si="197"/>
        <v>0</v>
      </c>
      <c r="J130" s="208">
        <f t="shared" si="197"/>
        <v>0</v>
      </c>
      <c r="K130" s="208">
        <f t="shared" si="197"/>
        <v>0</v>
      </c>
      <c r="L130" s="208">
        <f t="shared" si="197"/>
        <v>0</v>
      </c>
      <c r="M130" s="208">
        <f t="shared" si="197"/>
        <v>0</v>
      </c>
      <c r="N130" s="208">
        <f t="shared" si="197"/>
        <v>0</v>
      </c>
      <c r="O130" s="208">
        <f t="shared" si="197"/>
        <v>0</v>
      </c>
      <c r="P130" s="208">
        <f t="shared" si="197"/>
        <v>0</v>
      </c>
      <c r="Q130" s="208">
        <f t="shared" si="197"/>
        <v>0</v>
      </c>
      <c r="R130" s="208">
        <f t="shared" si="197"/>
        <v>0</v>
      </c>
      <c r="S130" s="208">
        <f t="shared" si="197"/>
        <v>0</v>
      </c>
      <c r="T130" s="208">
        <f t="shared" si="197"/>
        <v>0</v>
      </c>
      <c r="U130" s="208">
        <f t="shared" si="197"/>
        <v>0</v>
      </c>
      <c r="V130" s="208">
        <f t="shared" si="197"/>
        <v>0</v>
      </c>
      <c r="W130" s="208">
        <f t="shared" si="197"/>
        <v>0</v>
      </c>
      <c r="X130" s="208">
        <f t="shared" si="197"/>
        <v>0</v>
      </c>
      <c r="Y130" s="208">
        <f t="shared" si="197"/>
        <v>0</v>
      </c>
      <c r="Z130" s="208">
        <f t="shared" si="197"/>
        <v>0</v>
      </c>
      <c r="AA130" s="208">
        <f t="shared" si="197"/>
        <v>0</v>
      </c>
      <c r="AB130" s="208">
        <f t="shared" si="197"/>
        <v>0</v>
      </c>
      <c r="AC130" s="208">
        <f t="shared" si="197"/>
        <v>0</v>
      </c>
      <c r="AD130" s="208">
        <f t="shared" si="197"/>
        <v>0</v>
      </c>
      <c r="AE130" s="208">
        <f t="shared" si="197"/>
        <v>0</v>
      </c>
      <c r="AF130" s="208">
        <f t="shared" si="197"/>
        <v>0</v>
      </c>
      <c r="AG130" s="208">
        <f t="shared" si="197"/>
        <v>0</v>
      </c>
      <c r="AH130" s="208">
        <f t="shared" si="197"/>
        <v>0</v>
      </c>
      <c r="AI130" s="208">
        <f t="shared" si="197"/>
        <v>0</v>
      </c>
      <c r="AJ130" s="208">
        <f t="shared" si="197"/>
        <v>0</v>
      </c>
      <c r="AK130" s="208">
        <f t="shared" si="197"/>
        <v>0</v>
      </c>
      <c r="AL130" s="208">
        <f t="shared" si="197"/>
        <v>0</v>
      </c>
      <c r="AM130" s="208">
        <f t="shared" si="197"/>
        <v>0</v>
      </c>
      <c r="AN130" s="208">
        <f t="shared" si="197"/>
        <v>0</v>
      </c>
      <c r="AO130" s="208">
        <f t="shared" si="197"/>
        <v>0</v>
      </c>
      <c r="AP130" s="208">
        <f t="shared" si="197"/>
        <v>0</v>
      </c>
      <c r="AQ130" s="208">
        <f t="shared" si="197"/>
        <v>0</v>
      </c>
      <c r="AR130" s="208">
        <f t="shared" si="197"/>
        <v>0</v>
      </c>
      <c r="AS130" s="208">
        <f t="shared" si="197"/>
        <v>0</v>
      </c>
      <c r="AT130" s="208">
        <f t="shared" si="197"/>
        <v>0</v>
      </c>
      <c r="AU130" s="208">
        <f t="shared" si="197"/>
        <v>0</v>
      </c>
      <c r="AV130" s="208">
        <f t="shared" si="197"/>
        <v>0</v>
      </c>
      <c r="AW130" s="208">
        <f t="shared" si="197"/>
        <v>0</v>
      </c>
      <c r="AX130" s="208">
        <f t="shared" si="197"/>
        <v>0</v>
      </c>
      <c r="AY130" s="208">
        <f t="shared" si="197"/>
        <v>0</v>
      </c>
      <c r="AZ130" s="208">
        <f t="shared" si="197"/>
        <v>0</v>
      </c>
      <c r="BA130" s="208">
        <f t="shared" si="197"/>
        <v>0</v>
      </c>
      <c r="BB130" s="208">
        <f t="shared" si="197"/>
        <v>0</v>
      </c>
      <c r="BC130" s="208">
        <f t="shared" si="197"/>
        <v>0</v>
      </c>
      <c r="BD130" s="208">
        <f t="shared" si="197"/>
        <v>0</v>
      </c>
      <c r="BE130" s="208">
        <f t="shared" si="197"/>
        <v>0</v>
      </c>
      <c r="BF130" s="208">
        <f t="shared" si="197"/>
        <v>0</v>
      </c>
      <c r="BG130" s="208">
        <f t="shared" si="197"/>
        <v>0</v>
      </c>
      <c r="BH130" s="208">
        <f t="shared" si="197"/>
        <v>0</v>
      </c>
      <c r="BI130" s="208">
        <f t="shared" si="197"/>
        <v>0</v>
      </c>
      <c r="BJ130" s="208">
        <f t="shared" si="197"/>
        <v>0</v>
      </c>
      <c r="BK130" s="208">
        <f t="shared" si="197"/>
        <v>0</v>
      </c>
      <c r="BL130" s="208">
        <f t="shared" si="197"/>
        <v>0</v>
      </c>
      <c r="BM130" s="208">
        <f t="shared" si="197"/>
        <v>0</v>
      </c>
      <c r="BN130" s="208">
        <f t="shared" si="197"/>
        <v>0</v>
      </c>
      <c r="BO130" s="208">
        <f t="shared" si="197"/>
        <v>0</v>
      </c>
      <c r="BP130" s="208">
        <f t="shared" si="197"/>
        <v>0</v>
      </c>
      <c r="BQ130" s="208">
        <f t="shared" si="197"/>
        <v>0</v>
      </c>
      <c r="BR130" s="208">
        <f t="shared" si="197"/>
        <v>0</v>
      </c>
      <c r="BS130" s="208">
        <f t="shared" ref="BS130:CF130" si="198">+HLOOKUP(BS$114,$E$5:$FH$106,2+$C22,FALSE)</f>
        <v>0</v>
      </c>
      <c r="BT130" s="208">
        <f t="shared" si="198"/>
        <v>0</v>
      </c>
      <c r="BU130" s="208">
        <f t="shared" si="198"/>
        <v>0</v>
      </c>
      <c r="BV130" s="208">
        <f t="shared" si="198"/>
        <v>0</v>
      </c>
      <c r="BW130" s="208">
        <f t="shared" si="198"/>
        <v>0</v>
      </c>
      <c r="BX130" s="208">
        <f t="shared" si="198"/>
        <v>0</v>
      </c>
      <c r="BY130" s="208">
        <f t="shared" si="198"/>
        <v>0</v>
      </c>
      <c r="BZ130" s="208">
        <f t="shared" si="198"/>
        <v>0</v>
      </c>
      <c r="CA130" s="208">
        <f t="shared" si="198"/>
        <v>0</v>
      </c>
      <c r="CB130" s="208">
        <f t="shared" si="198"/>
        <v>0</v>
      </c>
      <c r="CC130" s="208">
        <f t="shared" si="198"/>
        <v>0</v>
      </c>
      <c r="CD130" s="208">
        <f t="shared" si="198"/>
        <v>0</v>
      </c>
      <c r="CE130" s="208">
        <f t="shared" si="198"/>
        <v>0</v>
      </c>
      <c r="CF130" s="208">
        <f t="shared" si="198"/>
        <v>0</v>
      </c>
      <c r="CG130" s="180"/>
      <c r="CH130" s="180"/>
      <c r="CI130" s="180"/>
      <c r="CJ130" s="180"/>
      <c r="CK130" s="180"/>
      <c r="CL130" s="180"/>
      <c r="CM130" s="180"/>
      <c r="CN130" s="180"/>
      <c r="CO130" s="180"/>
      <c r="CP130" s="180"/>
      <c r="CQ130" s="180"/>
      <c r="CR130" s="180"/>
      <c r="CS130" s="180"/>
      <c r="CT130" s="180"/>
      <c r="CU130" s="180"/>
      <c r="CV130" s="180"/>
      <c r="CW130" s="180"/>
      <c r="CX130" s="180"/>
      <c r="CY130" s="180"/>
      <c r="CZ130" s="180"/>
      <c r="DA130" s="180"/>
      <c r="DB130" s="180"/>
      <c r="DC130" s="180"/>
      <c r="DD130" s="180"/>
      <c r="DE130" s="180"/>
      <c r="DF130" s="180"/>
      <c r="DG130" s="180"/>
      <c r="DH130" s="180"/>
      <c r="DI130" s="180"/>
      <c r="DJ130" s="180"/>
      <c r="DK130" s="180"/>
      <c r="DL130" s="180"/>
      <c r="DM130" s="180"/>
      <c r="DN130" s="180"/>
      <c r="DO130" s="180"/>
      <c r="DP130" s="180"/>
      <c r="DQ130" s="180"/>
      <c r="DR130" s="180"/>
      <c r="DS130" s="180"/>
      <c r="DT130" s="180"/>
      <c r="DU130" s="180"/>
      <c r="DV130" s="180"/>
      <c r="DW130" s="180"/>
      <c r="DX130" s="180"/>
      <c r="DY130" s="180"/>
      <c r="DZ130" s="180"/>
      <c r="EA130" s="180"/>
      <c r="EB130" s="180"/>
      <c r="EC130" s="180"/>
      <c r="ED130" s="180"/>
      <c r="EE130" s="180"/>
      <c r="EF130" s="180"/>
      <c r="EG130" s="180"/>
      <c r="EH130" s="180"/>
      <c r="EI130" s="180"/>
      <c r="EJ130" s="180"/>
      <c r="EK130" s="180"/>
      <c r="EL130" s="180"/>
      <c r="EM130" s="180"/>
      <c r="EN130" s="180"/>
      <c r="EO130" s="180"/>
      <c r="EP130" s="180"/>
      <c r="EQ130" s="180"/>
      <c r="ER130" s="180"/>
      <c r="ES130" s="180"/>
      <c r="ET130" s="180"/>
      <c r="EU130" s="180"/>
      <c r="EV130" s="180"/>
      <c r="EW130" s="180"/>
      <c r="EX130" s="180"/>
      <c r="EY130" s="180"/>
      <c r="EZ130" s="180"/>
      <c r="FA130" s="180"/>
      <c r="FB130" s="180"/>
      <c r="FC130" s="180"/>
      <c r="FD130" s="180"/>
      <c r="FE130" s="180"/>
      <c r="FF130" s="180"/>
      <c r="FG130" s="180"/>
      <c r="FH130" s="180"/>
    </row>
    <row r="131" spans="2:164" hidden="1" x14ac:dyDescent="0.3">
      <c r="B131" s="699">
        <f>+IFERROR(VLOOKUP(D131,'LP-Servicios'!$E$153:$F$252,2,FALSE),0)</f>
        <v>1782122.54</v>
      </c>
      <c r="C131" s="700">
        <v>17</v>
      </c>
      <c r="D131" s="207" t="str">
        <f t="shared" si="168"/>
        <v>ADICIONAL-Mov/Desmov Manifold(1-2Rigs)</v>
      </c>
      <c r="E131" s="208">
        <f t="shared" si="165"/>
        <v>0</v>
      </c>
      <c r="F131" s="208">
        <f t="shared" si="165"/>
        <v>0</v>
      </c>
      <c r="G131" s="208">
        <f t="shared" ref="G131:BR131" si="199">+HLOOKUP(G$114,$E$5:$FH$106,2+$C23,FALSE)</f>
        <v>0</v>
      </c>
      <c r="H131" s="208">
        <f t="shared" si="199"/>
        <v>0</v>
      </c>
      <c r="I131" s="208">
        <f t="shared" si="199"/>
        <v>0</v>
      </c>
      <c r="J131" s="208">
        <f t="shared" si="199"/>
        <v>0</v>
      </c>
      <c r="K131" s="208">
        <f t="shared" si="199"/>
        <v>0</v>
      </c>
      <c r="L131" s="208">
        <f t="shared" si="199"/>
        <v>0</v>
      </c>
      <c r="M131" s="208">
        <f t="shared" si="199"/>
        <v>0</v>
      </c>
      <c r="N131" s="208">
        <f t="shared" si="199"/>
        <v>0</v>
      </c>
      <c r="O131" s="208">
        <f t="shared" si="199"/>
        <v>0</v>
      </c>
      <c r="P131" s="208">
        <f t="shared" si="199"/>
        <v>0</v>
      </c>
      <c r="Q131" s="208">
        <f t="shared" si="199"/>
        <v>0</v>
      </c>
      <c r="R131" s="208">
        <f t="shared" si="199"/>
        <v>0</v>
      </c>
      <c r="S131" s="208">
        <f t="shared" si="199"/>
        <v>0</v>
      </c>
      <c r="T131" s="208">
        <f t="shared" si="199"/>
        <v>0</v>
      </c>
      <c r="U131" s="208">
        <f t="shared" si="199"/>
        <v>0</v>
      </c>
      <c r="V131" s="208">
        <f t="shared" si="199"/>
        <v>0</v>
      </c>
      <c r="W131" s="208">
        <f t="shared" si="199"/>
        <v>0</v>
      </c>
      <c r="X131" s="208">
        <f t="shared" si="199"/>
        <v>0</v>
      </c>
      <c r="Y131" s="208">
        <f t="shared" si="199"/>
        <v>0</v>
      </c>
      <c r="Z131" s="208">
        <f t="shared" si="199"/>
        <v>0</v>
      </c>
      <c r="AA131" s="208">
        <f t="shared" si="199"/>
        <v>0</v>
      </c>
      <c r="AB131" s="208">
        <f t="shared" si="199"/>
        <v>0</v>
      </c>
      <c r="AC131" s="208">
        <f t="shared" si="199"/>
        <v>0</v>
      </c>
      <c r="AD131" s="208">
        <f t="shared" si="199"/>
        <v>0</v>
      </c>
      <c r="AE131" s="208">
        <f t="shared" si="199"/>
        <v>0</v>
      </c>
      <c r="AF131" s="208">
        <f t="shared" si="199"/>
        <v>0</v>
      </c>
      <c r="AG131" s="208">
        <f t="shared" si="199"/>
        <v>0</v>
      </c>
      <c r="AH131" s="208">
        <f t="shared" si="199"/>
        <v>0</v>
      </c>
      <c r="AI131" s="208">
        <f t="shared" si="199"/>
        <v>0</v>
      </c>
      <c r="AJ131" s="208">
        <f t="shared" si="199"/>
        <v>0</v>
      </c>
      <c r="AK131" s="208">
        <f t="shared" si="199"/>
        <v>0</v>
      </c>
      <c r="AL131" s="208">
        <f t="shared" si="199"/>
        <v>0</v>
      </c>
      <c r="AM131" s="208">
        <f t="shared" si="199"/>
        <v>0</v>
      </c>
      <c r="AN131" s="208">
        <f t="shared" si="199"/>
        <v>0</v>
      </c>
      <c r="AO131" s="208">
        <f t="shared" si="199"/>
        <v>0</v>
      </c>
      <c r="AP131" s="208">
        <f t="shared" si="199"/>
        <v>0</v>
      </c>
      <c r="AQ131" s="208">
        <f t="shared" si="199"/>
        <v>0</v>
      </c>
      <c r="AR131" s="208">
        <f t="shared" si="199"/>
        <v>0</v>
      </c>
      <c r="AS131" s="208">
        <f t="shared" si="199"/>
        <v>0</v>
      </c>
      <c r="AT131" s="208">
        <f t="shared" si="199"/>
        <v>0</v>
      </c>
      <c r="AU131" s="208">
        <f t="shared" si="199"/>
        <v>0</v>
      </c>
      <c r="AV131" s="208">
        <f t="shared" si="199"/>
        <v>0</v>
      </c>
      <c r="AW131" s="208">
        <f t="shared" si="199"/>
        <v>0</v>
      </c>
      <c r="AX131" s="208">
        <f t="shared" si="199"/>
        <v>0</v>
      </c>
      <c r="AY131" s="208">
        <f t="shared" si="199"/>
        <v>0</v>
      </c>
      <c r="AZ131" s="208">
        <f t="shared" si="199"/>
        <v>0</v>
      </c>
      <c r="BA131" s="208">
        <f t="shared" si="199"/>
        <v>0</v>
      </c>
      <c r="BB131" s="208">
        <f t="shared" si="199"/>
        <v>0</v>
      </c>
      <c r="BC131" s="208">
        <f t="shared" si="199"/>
        <v>0</v>
      </c>
      <c r="BD131" s="208">
        <f t="shared" si="199"/>
        <v>0</v>
      </c>
      <c r="BE131" s="208">
        <f t="shared" si="199"/>
        <v>0</v>
      </c>
      <c r="BF131" s="208">
        <f t="shared" si="199"/>
        <v>0</v>
      </c>
      <c r="BG131" s="208">
        <f t="shared" si="199"/>
        <v>0</v>
      </c>
      <c r="BH131" s="208">
        <f t="shared" si="199"/>
        <v>0</v>
      </c>
      <c r="BI131" s="208">
        <f t="shared" si="199"/>
        <v>0</v>
      </c>
      <c r="BJ131" s="208">
        <f t="shared" si="199"/>
        <v>0</v>
      </c>
      <c r="BK131" s="208">
        <f t="shared" si="199"/>
        <v>0</v>
      </c>
      <c r="BL131" s="208">
        <f t="shared" si="199"/>
        <v>0</v>
      </c>
      <c r="BM131" s="208">
        <f t="shared" si="199"/>
        <v>0</v>
      </c>
      <c r="BN131" s="208">
        <f t="shared" si="199"/>
        <v>0</v>
      </c>
      <c r="BO131" s="208">
        <f t="shared" si="199"/>
        <v>0</v>
      </c>
      <c r="BP131" s="208">
        <f t="shared" si="199"/>
        <v>0</v>
      </c>
      <c r="BQ131" s="208">
        <f t="shared" si="199"/>
        <v>0</v>
      </c>
      <c r="BR131" s="208">
        <f t="shared" si="199"/>
        <v>0</v>
      </c>
      <c r="BS131" s="208">
        <f t="shared" ref="BS131:CF131" si="200">+HLOOKUP(BS$114,$E$5:$FH$106,2+$C23,FALSE)</f>
        <v>0</v>
      </c>
      <c r="BT131" s="208">
        <f t="shared" si="200"/>
        <v>0</v>
      </c>
      <c r="BU131" s="208">
        <f t="shared" si="200"/>
        <v>0</v>
      </c>
      <c r="BV131" s="208">
        <f t="shared" si="200"/>
        <v>0</v>
      </c>
      <c r="BW131" s="208">
        <f t="shared" si="200"/>
        <v>0</v>
      </c>
      <c r="BX131" s="208">
        <f t="shared" si="200"/>
        <v>0</v>
      </c>
      <c r="BY131" s="208">
        <f t="shared" si="200"/>
        <v>0</v>
      </c>
      <c r="BZ131" s="208">
        <f t="shared" si="200"/>
        <v>0</v>
      </c>
      <c r="CA131" s="208">
        <f t="shared" si="200"/>
        <v>0</v>
      </c>
      <c r="CB131" s="208">
        <f t="shared" si="200"/>
        <v>0</v>
      </c>
      <c r="CC131" s="208">
        <f t="shared" si="200"/>
        <v>0</v>
      </c>
      <c r="CD131" s="208">
        <f t="shared" si="200"/>
        <v>0</v>
      </c>
      <c r="CE131" s="208">
        <f t="shared" si="200"/>
        <v>0</v>
      </c>
      <c r="CF131" s="208">
        <f t="shared" si="200"/>
        <v>0</v>
      </c>
      <c r="CG131" s="180"/>
      <c r="CH131" s="180"/>
      <c r="CI131" s="180"/>
      <c r="CJ131" s="180"/>
      <c r="CK131" s="180"/>
      <c r="CL131" s="180"/>
      <c r="CM131" s="180"/>
      <c r="CN131" s="180"/>
      <c r="CO131" s="180"/>
      <c r="CP131" s="180"/>
      <c r="CQ131" s="180"/>
      <c r="CR131" s="180"/>
      <c r="CS131" s="180"/>
      <c r="CT131" s="180"/>
      <c r="CU131" s="180"/>
      <c r="CV131" s="180"/>
      <c r="CW131" s="180"/>
      <c r="CX131" s="180"/>
      <c r="CY131" s="180"/>
      <c r="CZ131" s="180"/>
      <c r="DA131" s="180"/>
      <c r="DB131" s="180"/>
      <c r="DC131" s="180"/>
      <c r="DD131" s="180"/>
      <c r="DE131" s="180"/>
      <c r="DF131" s="180"/>
      <c r="DG131" s="180"/>
      <c r="DH131" s="180"/>
      <c r="DI131" s="180"/>
      <c r="DJ131" s="180"/>
      <c r="DK131" s="180"/>
      <c r="DL131" s="180"/>
      <c r="DM131" s="180"/>
      <c r="DN131" s="180"/>
      <c r="DO131" s="180"/>
      <c r="DP131" s="180"/>
      <c r="DQ131" s="180"/>
      <c r="DR131" s="180"/>
      <c r="DS131" s="180"/>
      <c r="DT131" s="180"/>
      <c r="DU131" s="180"/>
      <c r="DV131" s="180"/>
      <c r="DW131" s="180"/>
      <c r="DX131" s="180"/>
      <c r="DY131" s="180"/>
      <c r="DZ131" s="180"/>
      <c r="EA131" s="180"/>
      <c r="EB131" s="180"/>
      <c r="EC131" s="180"/>
      <c r="ED131" s="180"/>
      <c r="EE131" s="180"/>
      <c r="EF131" s="180"/>
      <c r="EG131" s="180"/>
      <c r="EH131" s="180"/>
      <c r="EI131" s="180"/>
      <c r="EJ131" s="180"/>
      <c r="EK131" s="180"/>
      <c r="EL131" s="180"/>
      <c r="EM131" s="180"/>
      <c r="EN131" s="180"/>
      <c r="EO131" s="180"/>
      <c r="EP131" s="180"/>
      <c r="EQ131" s="180"/>
      <c r="ER131" s="180"/>
      <c r="ES131" s="180"/>
      <c r="ET131" s="180"/>
      <c r="EU131" s="180"/>
      <c r="EV131" s="180"/>
      <c r="EW131" s="180"/>
      <c r="EX131" s="180"/>
      <c r="EY131" s="180"/>
      <c r="EZ131" s="180"/>
      <c r="FA131" s="180"/>
      <c r="FB131" s="180"/>
      <c r="FC131" s="180"/>
      <c r="FD131" s="180"/>
      <c r="FE131" s="180"/>
      <c r="FF131" s="180"/>
      <c r="FG131" s="180"/>
      <c r="FH131" s="180"/>
    </row>
    <row r="132" spans="2:164" hidden="1" x14ac:dyDescent="0.3">
      <c r="B132" s="699">
        <f>+IFERROR(VLOOKUP(D132,'LP-Servicios'!$E$153:$F$252,2,FALSE),0)</f>
        <v>161470.94</v>
      </c>
      <c r="C132" s="700">
        <v>18</v>
      </c>
      <c r="D132" s="207" t="str">
        <f t="shared" si="168"/>
        <v>ADICIONAL-Tanque CaCl2 Std By(1-2Rigs)</v>
      </c>
      <c r="E132" s="208">
        <f t="shared" si="165"/>
        <v>0</v>
      </c>
      <c r="F132" s="208">
        <f t="shared" si="165"/>
        <v>0</v>
      </c>
      <c r="G132" s="208">
        <f t="shared" ref="G132:BR132" si="201">+HLOOKUP(G$114,$E$5:$FH$106,2+$C24,FALSE)</f>
        <v>0</v>
      </c>
      <c r="H132" s="208">
        <f t="shared" si="201"/>
        <v>0</v>
      </c>
      <c r="I132" s="208">
        <f t="shared" si="201"/>
        <v>0</v>
      </c>
      <c r="J132" s="208">
        <f t="shared" si="201"/>
        <v>0</v>
      </c>
      <c r="K132" s="208">
        <f t="shared" si="201"/>
        <v>0</v>
      </c>
      <c r="L132" s="208">
        <f t="shared" si="201"/>
        <v>0</v>
      </c>
      <c r="M132" s="208">
        <f t="shared" si="201"/>
        <v>0</v>
      </c>
      <c r="N132" s="208">
        <f t="shared" si="201"/>
        <v>0</v>
      </c>
      <c r="O132" s="208">
        <f t="shared" si="201"/>
        <v>0</v>
      </c>
      <c r="P132" s="208">
        <f t="shared" si="201"/>
        <v>0</v>
      </c>
      <c r="Q132" s="208">
        <f t="shared" si="201"/>
        <v>0</v>
      </c>
      <c r="R132" s="208">
        <f t="shared" si="201"/>
        <v>0</v>
      </c>
      <c r="S132" s="208">
        <f t="shared" si="201"/>
        <v>0</v>
      </c>
      <c r="T132" s="208">
        <f t="shared" si="201"/>
        <v>0</v>
      </c>
      <c r="U132" s="208">
        <f t="shared" si="201"/>
        <v>0</v>
      </c>
      <c r="V132" s="208">
        <f t="shared" si="201"/>
        <v>0</v>
      </c>
      <c r="W132" s="208">
        <f t="shared" si="201"/>
        <v>0</v>
      </c>
      <c r="X132" s="208">
        <f t="shared" si="201"/>
        <v>0</v>
      </c>
      <c r="Y132" s="208">
        <f t="shared" si="201"/>
        <v>0</v>
      </c>
      <c r="Z132" s="208">
        <f t="shared" si="201"/>
        <v>0</v>
      </c>
      <c r="AA132" s="208">
        <f t="shared" si="201"/>
        <v>0</v>
      </c>
      <c r="AB132" s="208">
        <f t="shared" si="201"/>
        <v>0</v>
      </c>
      <c r="AC132" s="208">
        <f t="shared" si="201"/>
        <v>0</v>
      </c>
      <c r="AD132" s="208">
        <f t="shared" si="201"/>
        <v>0</v>
      </c>
      <c r="AE132" s="208">
        <f t="shared" si="201"/>
        <v>0</v>
      </c>
      <c r="AF132" s="208">
        <f t="shared" si="201"/>
        <v>0</v>
      </c>
      <c r="AG132" s="208">
        <f t="shared" si="201"/>
        <v>0</v>
      </c>
      <c r="AH132" s="208">
        <f t="shared" si="201"/>
        <v>0</v>
      </c>
      <c r="AI132" s="208">
        <f t="shared" si="201"/>
        <v>0</v>
      </c>
      <c r="AJ132" s="208">
        <f t="shared" si="201"/>
        <v>0</v>
      </c>
      <c r="AK132" s="208">
        <f t="shared" si="201"/>
        <v>0</v>
      </c>
      <c r="AL132" s="208">
        <f t="shared" si="201"/>
        <v>0</v>
      </c>
      <c r="AM132" s="208">
        <f t="shared" si="201"/>
        <v>0</v>
      </c>
      <c r="AN132" s="208">
        <f t="shared" si="201"/>
        <v>0</v>
      </c>
      <c r="AO132" s="208">
        <f t="shared" si="201"/>
        <v>0</v>
      </c>
      <c r="AP132" s="208">
        <f t="shared" si="201"/>
        <v>0</v>
      </c>
      <c r="AQ132" s="208">
        <f t="shared" si="201"/>
        <v>0</v>
      </c>
      <c r="AR132" s="208">
        <f t="shared" si="201"/>
        <v>0</v>
      </c>
      <c r="AS132" s="208">
        <f t="shared" si="201"/>
        <v>0</v>
      </c>
      <c r="AT132" s="208">
        <f t="shared" si="201"/>
        <v>0</v>
      </c>
      <c r="AU132" s="208">
        <f t="shared" si="201"/>
        <v>0</v>
      </c>
      <c r="AV132" s="208">
        <f t="shared" si="201"/>
        <v>0</v>
      </c>
      <c r="AW132" s="208">
        <f t="shared" si="201"/>
        <v>0</v>
      </c>
      <c r="AX132" s="208">
        <f t="shared" si="201"/>
        <v>0</v>
      </c>
      <c r="AY132" s="208">
        <f t="shared" si="201"/>
        <v>0</v>
      </c>
      <c r="AZ132" s="208">
        <f t="shared" si="201"/>
        <v>0</v>
      </c>
      <c r="BA132" s="208">
        <f t="shared" si="201"/>
        <v>0</v>
      </c>
      <c r="BB132" s="208">
        <f t="shared" si="201"/>
        <v>0</v>
      </c>
      <c r="BC132" s="208">
        <f t="shared" si="201"/>
        <v>0</v>
      </c>
      <c r="BD132" s="208">
        <f t="shared" si="201"/>
        <v>0</v>
      </c>
      <c r="BE132" s="208">
        <f t="shared" si="201"/>
        <v>0</v>
      </c>
      <c r="BF132" s="208">
        <f t="shared" si="201"/>
        <v>0</v>
      </c>
      <c r="BG132" s="208">
        <f t="shared" si="201"/>
        <v>0</v>
      </c>
      <c r="BH132" s="208">
        <f t="shared" si="201"/>
        <v>0</v>
      </c>
      <c r="BI132" s="208">
        <f t="shared" si="201"/>
        <v>0</v>
      </c>
      <c r="BJ132" s="208">
        <f t="shared" si="201"/>
        <v>0</v>
      </c>
      <c r="BK132" s="208">
        <f t="shared" si="201"/>
        <v>0</v>
      </c>
      <c r="BL132" s="208">
        <f t="shared" si="201"/>
        <v>0</v>
      </c>
      <c r="BM132" s="208">
        <f t="shared" si="201"/>
        <v>0</v>
      </c>
      <c r="BN132" s="208">
        <f t="shared" si="201"/>
        <v>0</v>
      </c>
      <c r="BO132" s="208">
        <f t="shared" si="201"/>
        <v>0</v>
      </c>
      <c r="BP132" s="208">
        <f t="shared" si="201"/>
        <v>0</v>
      </c>
      <c r="BQ132" s="208">
        <f t="shared" si="201"/>
        <v>0</v>
      </c>
      <c r="BR132" s="208">
        <f t="shared" si="201"/>
        <v>0</v>
      </c>
      <c r="BS132" s="208">
        <f t="shared" ref="BS132:CF132" si="202">+HLOOKUP(BS$114,$E$5:$FH$106,2+$C24,FALSE)</f>
        <v>0</v>
      </c>
      <c r="BT132" s="208">
        <f t="shared" si="202"/>
        <v>0</v>
      </c>
      <c r="BU132" s="208">
        <f t="shared" si="202"/>
        <v>0</v>
      </c>
      <c r="BV132" s="208">
        <f t="shared" si="202"/>
        <v>0</v>
      </c>
      <c r="BW132" s="208">
        <f t="shared" si="202"/>
        <v>0</v>
      </c>
      <c r="BX132" s="208">
        <f t="shared" si="202"/>
        <v>0</v>
      </c>
      <c r="BY132" s="208">
        <f t="shared" si="202"/>
        <v>0</v>
      </c>
      <c r="BZ132" s="208">
        <f t="shared" si="202"/>
        <v>0</v>
      </c>
      <c r="CA132" s="208">
        <f t="shared" si="202"/>
        <v>0</v>
      </c>
      <c r="CB132" s="208">
        <f t="shared" si="202"/>
        <v>0</v>
      </c>
      <c r="CC132" s="208">
        <f t="shared" si="202"/>
        <v>0</v>
      </c>
      <c r="CD132" s="208">
        <f t="shared" si="202"/>
        <v>0</v>
      </c>
      <c r="CE132" s="208">
        <f t="shared" si="202"/>
        <v>0</v>
      </c>
      <c r="CF132" s="208">
        <f t="shared" si="202"/>
        <v>0</v>
      </c>
      <c r="CG132" s="180"/>
      <c r="CH132" s="180"/>
      <c r="CI132" s="180"/>
      <c r="CJ132" s="180"/>
      <c r="CK132" s="180"/>
      <c r="CL132" s="180"/>
      <c r="CM132" s="180"/>
      <c r="CN132" s="180"/>
      <c r="CO132" s="180"/>
      <c r="CP132" s="180"/>
      <c r="CQ132" s="180"/>
      <c r="CR132" s="180"/>
      <c r="CS132" s="180"/>
      <c r="CT132" s="180"/>
      <c r="CU132" s="180"/>
      <c r="CV132" s="180"/>
      <c r="CW132" s="180"/>
      <c r="CX132" s="180"/>
      <c r="CY132" s="180"/>
      <c r="CZ132" s="180"/>
      <c r="DA132" s="180"/>
      <c r="DB132" s="180"/>
      <c r="DC132" s="180"/>
      <c r="DD132" s="180"/>
      <c r="DE132" s="180"/>
      <c r="DF132" s="180"/>
      <c r="DG132" s="180"/>
      <c r="DH132" s="180"/>
      <c r="DI132" s="180"/>
      <c r="DJ132" s="180"/>
      <c r="DK132" s="180"/>
      <c r="DL132" s="180"/>
      <c r="DM132" s="180"/>
      <c r="DN132" s="180"/>
      <c r="DO132" s="180"/>
      <c r="DP132" s="180"/>
      <c r="DQ132" s="180"/>
      <c r="DR132" s="180"/>
      <c r="DS132" s="180"/>
      <c r="DT132" s="180"/>
      <c r="DU132" s="180"/>
      <c r="DV132" s="180"/>
      <c r="DW132" s="180"/>
      <c r="DX132" s="180"/>
      <c r="DY132" s="180"/>
      <c r="DZ132" s="180"/>
      <c r="EA132" s="180"/>
      <c r="EB132" s="180"/>
      <c r="EC132" s="180"/>
      <c r="ED132" s="180"/>
      <c r="EE132" s="180"/>
      <c r="EF132" s="180"/>
      <c r="EG132" s="180"/>
      <c r="EH132" s="180"/>
      <c r="EI132" s="180"/>
      <c r="EJ132" s="180"/>
      <c r="EK132" s="180"/>
      <c r="EL132" s="180"/>
      <c r="EM132" s="180"/>
      <c r="EN132" s="180"/>
      <c r="EO132" s="180"/>
      <c r="EP132" s="180"/>
      <c r="EQ132" s="180"/>
      <c r="ER132" s="180"/>
      <c r="ES132" s="180"/>
      <c r="ET132" s="180"/>
      <c r="EU132" s="180"/>
      <c r="EV132" s="180"/>
      <c r="EW132" s="180"/>
      <c r="EX132" s="180"/>
      <c r="EY132" s="180"/>
      <c r="EZ132" s="180"/>
      <c r="FA132" s="180"/>
      <c r="FB132" s="180"/>
      <c r="FC132" s="180"/>
      <c r="FD132" s="180"/>
      <c r="FE132" s="180"/>
      <c r="FF132" s="180"/>
      <c r="FG132" s="180"/>
      <c r="FH132" s="180"/>
    </row>
    <row r="133" spans="2:164" hidden="1" x14ac:dyDescent="0.3">
      <c r="B133" s="699">
        <f>+IFERROR(VLOOKUP(D133,'LP-Servicios'!$E$153:$F$252,2,FALSE),0)</f>
        <v>99239.11</v>
      </c>
      <c r="C133" s="700">
        <v>19</v>
      </c>
      <c r="D133" s="207" t="str">
        <f t="shared" si="168"/>
        <v>ADICIONAL-Un. Dewatering Std By(1-2Rigs)</v>
      </c>
      <c r="E133" s="208">
        <f t="shared" si="165"/>
        <v>0</v>
      </c>
      <c r="F133" s="208">
        <f t="shared" si="165"/>
        <v>0</v>
      </c>
      <c r="G133" s="208">
        <f t="shared" ref="G133:BR133" si="203">+HLOOKUP(G$114,$E$5:$FH$106,2+$C25,FALSE)</f>
        <v>0</v>
      </c>
      <c r="H133" s="208">
        <f t="shared" si="203"/>
        <v>0</v>
      </c>
      <c r="I133" s="208">
        <f t="shared" si="203"/>
        <v>0</v>
      </c>
      <c r="J133" s="208">
        <f t="shared" si="203"/>
        <v>0</v>
      </c>
      <c r="K133" s="208">
        <f t="shared" si="203"/>
        <v>0</v>
      </c>
      <c r="L133" s="208">
        <f t="shared" si="203"/>
        <v>0</v>
      </c>
      <c r="M133" s="208">
        <f t="shared" si="203"/>
        <v>0</v>
      </c>
      <c r="N133" s="208">
        <f t="shared" si="203"/>
        <v>0</v>
      </c>
      <c r="O133" s="208">
        <f t="shared" si="203"/>
        <v>0</v>
      </c>
      <c r="P133" s="208">
        <f t="shared" si="203"/>
        <v>0</v>
      </c>
      <c r="Q133" s="208">
        <f t="shared" si="203"/>
        <v>0</v>
      </c>
      <c r="R133" s="208">
        <f t="shared" si="203"/>
        <v>0</v>
      </c>
      <c r="S133" s="208">
        <f t="shared" si="203"/>
        <v>0</v>
      </c>
      <c r="T133" s="208">
        <f t="shared" si="203"/>
        <v>0</v>
      </c>
      <c r="U133" s="208">
        <f t="shared" si="203"/>
        <v>0</v>
      </c>
      <c r="V133" s="208">
        <f t="shared" si="203"/>
        <v>0</v>
      </c>
      <c r="W133" s="208">
        <f t="shared" si="203"/>
        <v>0</v>
      </c>
      <c r="X133" s="208">
        <f t="shared" si="203"/>
        <v>0</v>
      </c>
      <c r="Y133" s="208">
        <f t="shared" si="203"/>
        <v>0</v>
      </c>
      <c r="Z133" s="208">
        <f t="shared" si="203"/>
        <v>0</v>
      </c>
      <c r="AA133" s="208">
        <f t="shared" si="203"/>
        <v>0</v>
      </c>
      <c r="AB133" s="208">
        <f t="shared" si="203"/>
        <v>0</v>
      </c>
      <c r="AC133" s="208">
        <f t="shared" si="203"/>
        <v>0</v>
      </c>
      <c r="AD133" s="208">
        <f t="shared" si="203"/>
        <v>0</v>
      </c>
      <c r="AE133" s="208">
        <f t="shared" si="203"/>
        <v>0</v>
      </c>
      <c r="AF133" s="208">
        <f t="shared" si="203"/>
        <v>0</v>
      </c>
      <c r="AG133" s="208">
        <f t="shared" si="203"/>
        <v>0</v>
      </c>
      <c r="AH133" s="208">
        <f t="shared" si="203"/>
        <v>0</v>
      </c>
      <c r="AI133" s="208">
        <f t="shared" si="203"/>
        <v>0</v>
      </c>
      <c r="AJ133" s="208">
        <f t="shared" si="203"/>
        <v>0</v>
      </c>
      <c r="AK133" s="208">
        <f t="shared" si="203"/>
        <v>0</v>
      </c>
      <c r="AL133" s="208">
        <f t="shared" si="203"/>
        <v>0</v>
      </c>
      <c r="AM133" s="208">
        <f t="shared" si="203"/>
        <v>0</v>
      </c>
      <c r="AN133" s="208">
        <f t="shared" si="203"/>
        <v>0</v>
      </c>
      <c r="AO133" s="208">
        <f t="shared" si="203"/>
        <v>0</v>
      </c>
      <c r="AP133" s="208">
        <f t="shared" si="203"/>
        <v>0</v>
      </c>
      <c r="AQ133" s="208">
        <f t="shared" si="203"/>
        <v>0</v>
      </c>
      <c r="AR133" s="208">
        <f t="shared" si="203"/>
        <v>0</v>
      </c>
      <c r="AS133" s="208">
        <f t="shared" si="203"/>
        <v>0</v>
      </c>
      <c r="AT133" s="208">
        <f t="shared" si="203"/>
        <v>0</v>
      </c>
      <c r="AU133" s="208">
        <f t="shared" si="203"/>
        <v>0</v>
      </c>
      <c r="AV133" s="208">
        <f t="shared" si="203"/>
        <v>0</v>
      </c>
      <c r="AW133" s="208">
        <f t="shared" si="203"/>
        <v>0</v>
      </c>
      <c r="AX133" s="208">
        <f t="shared" si="203"/>
        <v>0</v>
      </c>
      <c r="AY133" s="208">
        <f t="shared" si="203"/>
        <v>0</v>
      </c>
      <c r="AZ133" s="208">
        <f t="shared" si="203"/>
        <v>0</v>
      </c>
      <c r="BA133" s="208">
        <f t="shared" si="203"/>
        <v>0</v>
      </c>
      <c r="BB133" s="208">
        <f t="shared" si="203"/>
        <v>0</v>
      </c>
      <c r="BC133" s="208">
        <f t="shared" si="203"/>
        <v>0</v>
      </c>
      <c r="BD133" s="208">
        <f t="shared" si="203"/>
        <v>0</v>
      </c>
      <c r="BE133" s="208">
        <f t="shared" si="203"/>
        <v>0</v>
      </c>
      <c r="BF133" s="208">
        <f t="shared" si="203"/>
        <v>0</v>
      </c>
      <c r="BG133" s="208">
        <f t="shared" si="203"/>
        <v>0</v>
      </c>
      <c r="BH133" s="208">
        <f t="shared" si="203"/>
        <v>0</v>
      </c>
      <c r="BI133" s="208">
        <f t="shared" si="203"/>
        <v>0</v>
      </c>
      <c r="BJ133" s="208">
        <f t="shared" si="203"/>
        <v>0</v>
      </c>
      <c r="BK133" s="208">
        <f t="shared" si="203"/>
        <v>0</v>
      </c>
      <c r="BL133" s="208">
        <f t="shared" si="203"/>
        <v>0</v>
      </c>
      <c r="BM133" s="208">
        <f t="shared" si="203"/>
        <v>0</v>
      </c>
      <c r="BN133" s="208">
        <f t="shared" si="203"/>
        <v>0</v>
      </c>
      <c r="BO133" s="208">
        <f t="shared" si="203"/>
        <v>0</v>
      </c>
      <c r="BP133" s="208">
        <f t="shared" si="203"/>
        <v>0</v>
      </c>
      <c r="BQ133" s="208">
        <f t="shared" si="203"/>
        <v>0</v>
      </c>
      <c r="BR133" s="208">
        <f t="shared" si="203"/>
        <v>0</v>
      </c>
      <c r="BS133" s="208">
        <f t="shared" ref="BS133:CF133" si="204">+HLOOKUP(BS$114,$E$5:$FH$106,2+$C25,FALSE)</f>
        <v>0</v>
      </c>
      <c r="BT133" s="208">
        <f t="shared" si="204"/>
        <v>0</v>
      </c>
      <c r="BU133" s="208">
        <f t="shared" si="204"/>
        <v>0</v>
      </c>
      <c r="BV133" s="208">
        <f t="shared" si="204"/>
        <v>0</v>
      </c>
      <c r="BW133" s="208">
        <f t="shared" si="204"/>
        <v>0</v>
      </c>
      <c r="BX133" s="208">
        <f t="shared" si="204"/>
        <v>0</v>
      </c>
      <c r="BY133" s="208">
        <f t="shared" si="204"/>
        <v>0</v>
      </c>
      <c r="BZ133" s="208">
        <f t="shared" si="204"/>
        <v>0</v>
      </c>
      <c r="CA133" s="208">
        <f t="shared" si="204"/>
        <v>0</v>
      </c>
      <c r="CB133" s="208">
        <f t="shared" si="204"/>
        <v>0</v>
      </c>
      <c r="CC133" s="208">
        <f t="shared" si="204"/>
        <v>0</v>
      </c>
      <c r="CD133" s="208">
        <f t="shared" si="204"/>
        <v>0</v>
      </c>
      <c r="CE133" s="208">
        <f t="shared" si="204"/>
        <v>0</v>
      </c>
      <c r="CF133" s="208">
        <f t="shared" si="204"/>
        <v>0</v>
      </c>
      <c r="CG133" s="180"/>
      <c r="CH133" s="180"/>
      <c r="CI133" s="180"/>
      <c r="CJ133" s="180"/>
      <c r="CK133" s="180"/>
      <c r="CL133" s="180"/>
      <c r="CM133" s="180"/>
      <c r="CN133" s="180"/>
      <c r="CO133" s="180"/>
      <c r="CP133" s="180"/>
      <c r="CQ133" s="180"/>
      <c r="CR133" s="180"/>
      <c r="CS133" s="180"/>
      <c r="CT133" s="180"/>
      <c r="CU133" s="180"/>
      <c r="CV133" s="180"/>
      <c r="CW133" s="180"/>
      <c r="CX133" s="180"/>
      <c r="CY133" s="180"/>
      <c r="CZ133" s="180"/>
      <c r="DA133" s="180"/>
      <c r="DB133" s="180"/>
      <c r="DC133" s="180"/>
      <c r="DD133" s="180"/>
      <c r="DE133" s="180"/>
      <c r="DF133" s="180"/>
      <c r="DG133" s="180"/>
      <c r="DH133" s="180"/>
      <c r="DI133" s="180"/>
      <c r="DJ133" s="180"/>
      <c r="DK133" s="180"/>
      <c r="DL133" s="180"/>
      <c r="DM133" s="180"/>
      <c r="DN133" s="180"/>
      <c r="DO133" s="180"/>
      <c r="DP133" s="180"/>
      <c r="DQ133" s="180"/>
      <c r="DR133" s="180"/>
      <c r="DS133" s="180"/>
      <c r="DT133" s="180"/>
      <c r="DU133" s="180"/>
      <c r="DV133" s="180"/>
      <c r="DW133" s="180"/>
      <c r="DX133" s="180"/>
      <c r="DY133" s="180"/>
      <c r="DZ133" s="180"/>
      <c r="EA133" s="180"/>
      <c r="EB133" s="180"/>
      <c r="EC133" s="180"/>
      <c r="ED133" s="180"/>
      <c r="EE133" s="180"/>
      <c r="EF133" s="180"/>
      <c r="EG133" s="180"/>
      <c r="EH133" s="180"/>
      <c r="EI133" s="180"/>
      <c r="EJ133" s="180"/>
      <c r="EK133" s="180"/>
      <c r="EL133" s="180"/>
      <c r="EM133" s="180"/>
      <c r="EN133" s="180"/>
      <c r="EO133" s="180"/>
      <c r="EP133" s="180"/>
      <c r="EQ133" s="180"/>
      <c r="ER133" s="180"/>
      <c r="ES133" s="180"/>
      <c r="ET133" s="180"/>
      <c r="EU133" s="180"/>
      <c r="EV133" s="180"/>
      <c r="EW133" s="180"/>
      <c r="EX133" s="180"/>
      <c r="EY133" s="180"/>
      <c r="EZ133" s="180"/>
      <c r="FA133" s="180"/>
      <c r="FB133" s="180"/>
      <c r="FC133" s="180"/>
      <c r="FD133" s="180"/>
      <c r="FE133" s="180"/>
      <c r="FF133" s="180"/>
      <c r="FG133" s="180"/>
      <c r="FH133" s="180"/>
    </row>
    <row r="134" spans="2:164" hidden="1" x14ac:dyDescent="0.3">
      <c r="B134" s="699">
        <f>+IFERROR(VLOOKUP(D134,'LP-Servicios'!$E$153:$F$252,2,FALSE),0)</f>
        <v>141770.17000000001</v>
      </c>
      <c r="C134" s="700">
        <v>20</v>
      </c>
      <c r="D134" s="207" t="str">
        <f t="shared" si="168"/>
        <v>ADICIONAL-Unidad de Dewatering(1-2Rigs)</v>
      </c>
      <c r="E134" s="208">
        <f t="shared" si="165"/>
        <v>0</v>
      </c>
      <c r="F134" s="208">
        <f t="shared" si="165"/>
        <v>0</v>
      </c>
      <c r="G134" s="208">
        <f t="shared" ref="G134:BR134" si="205">+HLOOKUP(G$114,$E$5:$FH$106,2+$C26,FALSE)</f>
        <v>0</v>
      </c>
      <c r="H134" s="208">
        <f t="shared" si="205"/>
        <v>0</v>
      </c>
      <c r="I134" s="208">
        <f t="shared" si="205"/>
        <v>0</v>
      </c>
      <c r="J134" s="208">
        <f t="shared" si="205"/>
        <v>0</v>
      </c>
      <c r="K134" s="208">
        <f t="shared" si="205"/>
        <v>0</v>
      </c>
      <c r="L134" s="208">
        <f t="shared" si="205"/>
        <v>0</v>
      </c>
      <c r="M134" s="208">
        <f t="shared" si="205"/>
        <v>0</v>
      </c>
      <c r="N134" s="208">
        <f t="shared" si="205"/>
        <v>0</v>
      </c>
      <c r="O134" s="208">
        <f t="shared" si="205"/>
        <v>0</v>
      </c>
      <c r="P134" s="208">
        <f t="shared" si="205"/>
        <v>0</v>
      </c>
      <c r="Q134" s="208">
        <f t="shared" si="205"/>
        <v>0</v>
      </c>
      <c r="R134" s="208">
        <f t="shared" si="205"/>
        <v>0</v>
      </c>
      <c r="S134" s="208">
        <f t="shared" si="205"/>
        <v>0</v>
      </c>
      <c r="T134" s="208">
        <f t="shared" si="205"/>
        <v>0</v>
      </c>
      <c r="U134" s="208">
        <f t="shared" si="205"/>
        <v>0</v>
      </c>
      <c r="V134" s="208">
        <f t="shared" si="205"/>
        <v>0</v>
      </c>
      <c r="W134" s="208">
        <f t="shared" si="205"/>
        <v>0</v>
      </c>
      <c r="X134" s="208">
        <f t="shared" si="205"/>
        <v>0</v>
      </c>
      <c r="Y134" s="208">
        <f t="shared" si="205"/>
        <v>0</v>
      </c>
      <c r="Z134" s="208">
        <f t="shared" si="205"/>
        <v>0</v>
      </c>
      <c r="AA134" s="208">
        <f t="shared" si="205"/>
        <v>0</v>
      </c>
      <c r="AB134" s="208">
        <f t="shared" si="205"/>
        <v>0</v>
      </c>
      <c r="AC134" s="208">
        <f t="shared" si="205"/>
        <v>0</v>
      </c>
      <c r="AD134" s="208">
        <f t="shared" si="205"/>
        <v>0</v>
      </c>
      <c r="AE134" s="208">
        <f t="shared" si="205"/>
        <v>0</v>
      </c>
      <c r="AF134" s="208">
        <f t="shared" si="205"/>
        <v>0</v>
      </c>
      <c r="AG134" s="208">
        <f t="shared" si="205"/>
        <v>0</v>
      </c>
      <c r="AH134" s="208">
        <f t="shared" si="205"/>
        <v>0</v>
      </c>
      <c r="AI134" s="208">
        <f t="shared" si="205"/>
        <v>0</v>
      </c>
      <c r="AJ134" s="208">
        <f t="shared" si="205"/>
        <v>0</v>
      </c>
      <c r="AK134" s="208">
        <f t="shared" si="205"/>
        <v>0</v>
      </c>
      <c r="AL134" s="208">
        <f t="shared" si="205"/>
        <v>0</v>
      </c>
      <c r="AM134" s="208">
        <f t="shared" si="205"/>
        <v>0</v>
      </c>
      <c r="AN134" s="208">
        <f t="shared" si="205"/>
        <v>0</v>
      </c>
      <c r="AO134" s="208">
        <f t="shared" si="205"/>
        <v>0</v>
      </c>
      <c r="AP134" s="208">
        <f t="shared" si="205"/>
        <v>0</v>
      </c>
      <c r="AQ134" s="208">
        <f t="shared" si="205"/>
        <v>0</v>
      </c>
      <c r="AR134" s="208">
        <f t="shared" si="205"/>
        <v>0</v>
      </c>
      <c r="AS134" s="208">
        <f t="shared" si="205"/>
        <v>0</v>
      </c>
      <c r="AT134" s="208">
        <f t="shared" si="205"/>
        <v>0</v>
      </c>
      <c r="AU134" s="208">
        <f t="shared" si="205"/>
        <v>0</v>
      </c>
      <c r="AV134" s="208">
        <f t="shared" si="205"/>
        <v>0</v>
      </c>
      <c r="AW134" s="208">
        <f t="shared" si="205"/>
        <v>0</v>
      </c>
      <c r="AX134" s="208">
        <f t="shared" si="205"/>
        <v>0</v>
      </c>
      <c r="AY134" s="208">
        <f t="shared" si="205"/>
        <v>0</v>
      </c>
      <c r="AZ134" s="208">
        <f t="shared" si="205"/>
        <v>0</v>
      </c>
      <c r="BA134" s="208">
        <f t="shared" si="205"/>
        <v>0</v>
      </c>
      <c r="BB134" s="208">
        <f t="shared" si="205"/>
        <v>0</v>
      </c>
      <c r="BC134" s="208">
        <f t="shared" si="205"/>
        <v>0</v>
      </c>
      <c r="BD134" s="208">
        <f t="shared" si="205"/>
        <v>0</v>
      </c>
      <c r="BE134" s="208">
        <f t="shared" si="205"/>
        <v>0</v>
      </c>
      <c r="BF134" s="208">
        <f t="shared" si="205"/>
        <v>0</v>
      </c>
      <c r="BG134" s="208">
        <f t="shared" si="205"/>
        <v>0</v>
      </c>
      <c r="BH134" s="208">
        <f t="shared" si="205"/>
        <v>0</v>
      </c>
      <c r="BI134" s="208">
        <f t="shared" si="205"/>
        <v>0</v>
      </c>
      <c r="BJ134" s="208">
        <f t="shared" si="205"/>
        <v>0</v>
      </c>
      <c r="BK134" s="208">
        <f t="shared" si="205"/>
        <v>0</v>
      </c>
      <c r="BL134" s="208">
        <f t="shared" si="205"/>
        <v>0</v>
      </c>
      <c r="BM134" s="208">
        <f t="shared" si="205"/>
        <v>0</v>
      </c>
      <c r="BN134" s="208">
        <f t="shared" si="205"/>
        <v>0</v>
      </c>
      <c r="BO134" s="208">
        <f t="shared" si="205"/>
        <v>0</v>
      </c>
      <c r="BP134" s="208">
        <f t="shared" si="205"/>
        <v>0</v>
      </c>
      <c r="BQ134" s="208">
        <f t="shared" si="205"/>
        <v>0</v>
      </c>
      <c r="BR134" s="208">
        <f t="shared" si="205"/>
        <v>0</v>
      </c>
      <c r="BS134" s="208">
        <f t="shared" ref="BS134:CF134" si="206">+HLOOKUP(BS$114,$E$5:$FH$106,2+$C26,FALSE)</f>
        <v>0</v>
      </c>
      <c r="BT134" s="208">
        <f t="shared" si="206"/>
        <v>0</v>
      </c>
      <c r="BU134" s="208">
        <f t="shared" si="206"/>
        <v>0</v>
      </c>
      <c r="BV134" s="208">
        <f t="shared" si="206"/>
        <v>0</v>
      </c>
      <c r="BW134" s="208">
        <f t="shared" si="206"/>
        <v>0</v>
      </c>
      <c r="BX134" s="208">
        <f t="shared" si="206"/>
        <v>0</v>
      </c>
      <c r="BY134" s="208">
        <f t="shared" si="206"/>
        <v>0</v>
      </c>
      <c r="BZ134" s="208">
        <f t="shared" si="206"/>
        <v>0</v>
      </c>
      <c r="CA134" s="208">
        <f t="shared" si="206"/>
        <v>0</v>
      </c>
      <c r="CB134" s="208">
        <f t="shared" si="206"/>
        <v>0</v>
      </c>
      <c r="CC134" s="208">
        <f t="shared" si="206"/>
        <v>0</v>
      </c>
      <c r="CD134" s="208">
        <f t="shared" si="206"/>
        <v>0</v>
      </c>
      <c r="CE134" s="208">
        <f t="shared" si="206"/>
        <v>0</v>
      </c>
      <c r="CF134" s="208">
        <f t="shared" si="206"/>
        <v>0</v>
      </c>
      <c r="CG134" s="180"/>
      <c r="CH134" s="180"/>
      <c r="CI134" s="180"/>
      <c r="CJ134" s="180"/>
      <c r="CK134" s="180"/>
      <c r="CL134" s="180"/>
      <c r="CM134" s="180"/>
      <c r="CN134" s="180"/>
      <c r="CO134" s="180"/>
      <c r="CP134" s="180"/>
      <c r="CQ134" s="180"/>
      <c r="CR134" s="180"/>
      <c r="CS134" s="180"/>
      <c r="CT134" s="180"/>
      <c r="CU134" s="180"/>
      <c r="CV134" s="180"/>
      <c r="CW134" s="180"/>
      <c r="CX134" s="180"/>
      <c r="CY134" s="180"/>
      <c r="CZ134" s="180"/>
      <c r="DA134" s="180"/>
      <c r="DB134" s="180"/>
      <c r="DC134" s="180"/>
      <c r="DD134" s="180"/>
      <c r="DE134" s="180"/>
      <c r="DF134" s="180"/>
      <c r="DG134" s="180"/>
      <c r="DH134" s="180"/>
      <c r="DI134" s="180"/>
      <c r="DJ134" s="180"/>
      <c r="DK134" s="180"/>
      <c r="DL134" s="180"/>
      <c r="DM134" s="180"/>
      <c r="DN134" s="180"/>
      <c r="DO134" s="180"/>
      <c r="DP134" s="180"/>
      <c r="DQ134" s="180"/>
      <c r="DR134" s="180"/>
      <c r="DS134" s="180"/>
      <c r="DT134" s="180"/>
      <c r="DU134" s="180"/>
      <c r="DV134" s="180"/>
      <c r="DW134" s="180"/>
      <c r="DX134" s="180"/>
      <c r="DY134" s="180"/>
      <c r="DZ134" s="180"/>
      <c r="EA134" s="180"/>
      <c r="EB134" s="180"/>
      <c r="EC134" s="180"/>
      <c r="ED134" s="180"/>
      <c r="EE134" s="180"/>
      <c r="EF134" s="180"/>
      <c r="EG134" s="180"/>
      <c r="EH134" s="180"/>
      <c r="EI134" s="180"/>
      <c r="EJ134" s="180"/>
      <c r="EK134" s="180"/>
      <c r="EL134" s="180"/>
      <c r="EM134" s="180"/>
      <c r="EN134" s="180"/>
      <c r="EO134" s="180"/>
      <c r="EP134" s="180"/>
      <c r="EQ134" s="180"/>
      <c r="ER134" s="180"/>
      <c r="ES134" s="180"/>
      <c r="ET134" s="180"/>
      <c r="EU134" s="180"/>
      <c r="EV134" s="180"/>
      <c r="EW134" s="180"/>
      <c r="EX134" s="180"/>
      <c r="EY134" s="180"/>
      <c r="EZ134" s="180"/>
      <c r="FA134" s="180"/>
      <c r="FB134" s="180"/>
      <c r="FC134" s="180"/>
      <c r="FD134" s="180"/>
      <c r="FE134" s="180"/>
      <c r="FF134" s="180"/>
      <c r="FG134" s="180"/>
      <c r="FH134" s="180"/>
    </row>
    <row r="135" spans="2:164" hidden="1" x14ac:dyDescent="0.3">
      <c r="B135" s="699">
        <f>+IFERROR(VLOOKUP(D135,'LP-Servicios'!$E$153:$F$252,2,FALSE),0)</f>
        <v>99239.11</v>
      </c>
      <c r="C135" s="700">
        <v>21</v>
      </c>
      <c r="D135" s="207" t="str">
        <f t="shared" si="168"/>
        <v>ADICIONAL-Zaranda secad Std by(1-2Rigs)</v>
      </c>
      <c r="E135" s="208">
        <f t="shared" ref="E135:F154" si="207">+HLOOKUP(E$114,$E$5:$FH$106,2+$C27,FALSE)</f>
        <v>0</v>
      </c>
      <c r="F135" s="208">
        <f t="shared" si="207"/>
        <v>0</v>
      </c>
      <c r="G135" s="208">
        <f t="shared" ref="G135:BR135" si="208">+HLOOKUP(G$114,$E$5:$FH$106,2+$C27,FALSE)</f>
        <v>0</v>
      </c>
      <c r="H135" s="208">
        <f t="shared" si="208"/>
        <v>0</v>
      </c>
      <c r="I135" s="208">
        <f t="shared" si="208"/>
        <v>0</v>
      </c>
      <c r="J135" s="208">
        <f t="shared" si="208"/>
        <v>0</v>
      </c>
      <c r="K135" s="208">
        <f t="shared" si="208"/>
        <v>0</v>
      </c>
      <c r="L135" s="208">
        <f t="shared" si="208"/>
        <v>0</v>
      </c>
      <c r="M135" s="208">
        <f t="shared" si="208"/>
        <v>0</v>
      </c>
      <c r="N135" s="208">
        <f t="shared" si="208"/>
        <v>0</v>
      </c>
      <c r="O135" s="208">
        <f t="shared" si="208"/>
        <v>0</v>
      </c>
      <c r="P135" s="208">
        <f t="shared" si="208"/>
        <v>0</v>
      </c>
      <c r="Q135" s="208">
        <f t="shared" si="208"/>
        <v>0</v>
      </c>
      <c r="R135" s="208">
        <f t="shared" si="208"/>
        <v>0</v>
      </c>
      <c r="S135" s="208">
        <f t="shared" si="208"/>
        <v>0</v>
      </c>
      <c r="T135" s="208">
        <f t="shared" si="208"/>
        <v>0</v>
      </c>
      <c r="U135" s="208">
        <f t="shared" si="208"/>
        <v>0</v>
      </c>
      <c r="V135" s="208">
        <f t="shared" si="208"/>
        <v>0</v>
      </c>
      <c r="W135" s="208">
        <f t="shared" si="208"/>
        <v>0</v>
      </c>
      <c r="X135" s="208">
        <f t="shared" si="208"/>
        <v>0</v>
      </c>
      <c r="Y135" s="208">
        <f t="shared" si="208"/>
        <v>0</v>
      </c>
      <c r="Z135" s="208">
        <f t="shared" si="208"/>
        <v>0</v>
      </c>
      <c r="AA135" s="208">
        <f t="shared" si="208"/>
        <v>0</v>
      </c>
      <c r="AB135" s="208">
        <f t="shared" si="208"/>
        <v>0</v>
      </c>
      <c r="AC135" s="208">
        <f t="shared" si="208"/>
        <v>0</v>
      </c>
      <c r="AD135" s="208">
        <f t="shared" si="208"/>
        <v>0</v>
      </c>
      <c r="AE135" s="208">
        <f t="shared" si="208"/>
        <v>0</v>
      </c>
      <c r="AF135" s="208">
        <f t="shared" si="208"/>
        <v>0</v>
      </c>
      <c r="AG135" s="208">
        <f t="shared" si="208"/>
        <v>0</v>
      </c>
      <c r="AH135" s="208">
        <f t="shared" si="208"/>
        <v>0</v>
      </c>
      <c r="AI135" s="208">
        <f t="shared" si="208"/>
        <v>0</v>
      </c>
      <c r="AJ135" s="208">
        <f t="shared" si="208"/>
        <v>0</v>
      </c>
      <c r="AK135" s="208">
        <f t="shared" si="208"/>
        <v>0</v>
      </c>
      <c r="AL135" s="208">
        <f t="shared" si="208"/>
        <v>0</v>
      </c>
      <c r="AM135" s="208">
        <f t="shared" si="208"/>
        <v>0</v>
      </c>
      <c r="AN135" s="208">
        <f t="shared" si="208"/>
        <v>0</v>
      </c>
      <c r="AO135" s="208">
        <f t="shared" si="208"/>
        <v>0</v>
      </c>
      <c r="AP135" s="208">
        <f t="shared" si="208"/>
        <v>0</v>
      </c>
      <c r="AQ135" s="208">
        <f t="shared" si="208"/>
        <v>0</v>
      </c>
      <c r="AR135" s="208">
        <f t="shared" si="208"/>
        <v>0</v>
      </c>
      <c r="AS135" s="208">
        <f t="shared" si="208"/>
        <v>0</v>
      </c>
      <c r="AT135" s="208">
        <f t="shared" si="208"/>
        <v>0</v>
      </c>
      <c r="AU135" s="208">
        <f t="shared" si="208"/>
        <v>0</v>
      </c>
      <c r="AV135" s="208">
        <f t="shared" si="208"/>
        <v>0</v>
      </c>
      <c r="AW135" s="208">
        <f t="shared" si="208"/>
        <v>0</v>
      </c>
      <c r="AX135" s="208">
        <f t="shared" si="208"/>
        <v>0</v>
      </c>
      <c r="AY135" s="208">
        <f t="shared" si="208"/>
        <v>0</v>
      </c>
      <c r="AZ135" s="208">
        <f t="shared" si="208"/>
        <v>0</v>
      </c>
      <c r="BA135" s="208">
        <f t="shared" si="208"/>
        <v>0</v>
      </c>
      <c r="BB135" s="208">
        <f t="shared" si="208"/>
        <v>0</v>
      </c>
      <c r="BC135" s="208">
        <f t="shared" si="208"/>
        <v>0</v>
      </c>
      <c r="BD135" s="208">
        <f t="shared" si="208"/>
        <v>0</v>
      </c>
      <c r="BE135" s="208">
        <f t="shared" si="208"/>
        <v>0</v>
      </c>
      <c r="BF135" s="208">
        <f t="shared" si="208"/>
        <v>0</v>
      </c>
      <c r="BG135" s="208">
        <f t="shared" si="208"/>
        <v>0</v>
      </c>
      <c r="BH135" s="208">
        <f t="shared" si="208"/>
        <v>0</v>
      </c>
      <c r="BI135" s="208">
        <f t="shared" si="208"/>
        <v>0</v>
      </c>
      <c r="BJ135" s="208">
        <f t="shared" si="208"/>
        <v>0</v>
      </c>
      <c r="BK135" s="208">
        <f t="shared" si="208"/>
        <v>0</v>
      </c>
      <c r="BL135" s="208">
        <f t="shared" si="208"/>
        <v>0</v>
      </c>
      <c r="BM135" s="208">
        <f t="shared" si="208"/>
        <v>0</v>
      </c>
      <c r="BN135" s="208">
        <f t="shared" si="208"/>
        <v>0</v>
      </c>
      <c r="BO135" s="208">
        <f t="shared" si="208"/>
        <v>0</v>
      </c>
      <c r="BP135" s="208">
        <f t="shared" si="208"/>
        <v>0</v>
      </c>
      <c r="BQ135" s="208">
        <f t="shared" si="208"/>
        <v>0</v>
      </c>
      <c r="BR135" s="208">
        <f t="shared" si="208"/>
        <v>0</v>
      </c>
      <c r="BS135" s="208">
        <f t="shared" ref="BS135:CF135" si="209">+HLOOKUP(BS$114,$E$5:$FH$106,2+$C27,FALSE)</f>
        <v>0</v>
      </c>
      <c r="BT135" s="208">
        <f t="shared" si="209"/>
        <v>0</v>
      </c>
      <c r="BU135" s="208">
        <f t="shared" si="209"/>
        <v>0</v>
      </c>
      <c r="BV135" s="208">
        <f t="shared" si="209"/>
        <v>0</v>
      </c>
      <c r="BW135" s="208">
        <f t="shared" si="209"/>
        <v>0</v>
      </c>
      <c r="BX135" s="208">
        <f t="shared" si="209"/>
        <v>0</v>
      </c>
      <c r="BY135" s="208">
        <f t="shared" si="209"/>
        <v>0</v>
      </c>
      <c r="BZ135" s="208">
        <f t="shared" si="209"/>
        <v>0</v>
      </c>
      <c r="CA135" s="208">
        <f t="shared" si="209"/>
        <v>0</v>
      </c>
      <c r="CB135" s="208">
        <f t="shared" si="209"/>
        <v>0</v>
      </c>
      <c r="CC135" s="208">
        <f t="shared" si="209"/>
        <v>0</v>
      </c>
      <c r="CD135" s="208">
        <f t="shared" si="209"/>
        <v>0</v>
      </c>
      <c r="CE135" s="208">
        <f t="shared" si="209"/>
        <v>0</v>
      </c>
      <c r="CF135" s="208">
        <f t="shared" si="209"/>
        <v>0</v>
      </c>
      <c r="CG135" s="180"/>
      <c r="CH135" s="180"/>
      <c r="CI135" s="180"/>
      <c r="CJ135" s="180"/>
      <c r="CK135" s="180"/>
      <c r="CL135" s="180"/>
      <c r="CM135" s="180"/>
      <c r="CN135" s="180"/>
      <c r="CO135" s="180"/>
      <c r="CP135" s="180"/>
      <c r="CQ135" s="180"/>
      <c r="CR135" s="180"/>
      <c r="CS135" s="180"/>
      <c r="CT135" s="180"/>
      <c r="CU135" s="180"/>
      <c r="CV135" s="180"/>
      <c r="CW135" s="180"/>
      <c r="CX135" s="180"/>
      <c r="CY135" s="180"/>
      <c r="CZ135" s="180"/>
      <c r="DA135" s="180"/>
      <c r="DB135" s="180"/>
      <c r="DC135" s="180"/>
      <c r="DD135" s="180"/>
      <c r="DE135" s="180"/>
      <c r="DF135" s="180"/>
      <c r="DG135" s="180"/>
      <c r="DH135" s="180"/>
      <c r="DI135" s="180"/>
      <c r="DJ135" s="180"/>
      <c r="DK135" s="180"/>
      <c r="DL135" s="180"/>
      <c r="DM135" s="180"/>
      <c r="DN135" s="180"/>
      <c r="DO135" s="180"/>
      <c r="DP135" s="180"/>
      <c r="DQ135" s="180"/>
      <c r="DR135" s="180"/>
      <c r="DS135" s="180"/>
      <c r="DT135" s="180"/>
      <c r="DU135" s="180"/>
      <c r="DV135" s="180"/>
      <c r="DW135" s="180"/>
      <c r="DX135" s="180"/>
      <c r="DY135" s="180"/>
      <c r="DZ135" s="180"/>
      <c r="EA135" s="180"/>
      <c r="EB135" s="180"/>
      <c r="EC135" s="180"/>
      <c r="ED135" s="180"/>
      <c r="EE135" s="180"/>
      <c r="EF135" s="180"/>
      <c r="EG135" s="180"/>
      <c r="EH135" s="180"/>
      <c r="EI135" s="180"/>
      <c r="EJ135" s="180"/>
      <c r="EK135" s="180"/>
      <c r="EL135" s="180"/>
      <c r="EM135" s="180"/>
      <c r="EN135" s="180"/>
      <c r="EO135" s="180"/>
      <c r="EP135" s="180"/>
      <c r="EQ135" s="180"/>
      <c r="ER135" s="180"/>
      <c r="ES135" s="180"/>
      <c r="ET135" s="180"/>
      <c r="EU135" s="180"/>
      <c r="EV135" s="180"/>
      <c r="EW135" s="180"/>
      <c r="EX135" s="180"/>
      <c r="EY135" s="180"/>
      <c r="EZ135" s="180"/>
      <c r="FA135" s="180"/>
      <c r="FB135" s="180"/>
      <c r="FC135" s="180"/>
      <c r="FD135" s="180"/>
      <c r="FE135" s="180"/>
      <c r="FF135" s="180"/>
      <c r="FG135" s="180"/>
      <c r="FH135" s="180"/>
    </row>
    <row r="136" spans="2:164" hidden="1" x14ac:dyDescent="0.3">
      <c r="B136" s="699">
        <f>+IFERROR(VLOOKUP(D136,'LP-Servicios'!$E$153:$F$252,2,FALSE),0)</f>
        <v>313458.15999999997</v>
      </c>
      <c r="C136" s="700">
        <v>22</v>
      </c>
      <c r="D136" s="207" t="str">
        <f t="shared" si="168"/>
        <v>C.S-Centrif Std ByXequip(1-2Rigs)</v>
      </c>
      <c r="E136" s="208">
        <f t="shared" si="207"/>
        <v>3</v>
      </c>
      <c r="F136" s="208">
        <f t="shared" si="207"/>
        <v>3</v>
      </c>
      <c r="G136" s="208">
        <f t="shared" ref="G136:BR136" si="210">+HLOOKUP(G$114,$E$5:$FH$106,2+$C28,FALSE)</f>
        <v>3</v>
      </c>
      <c r="H136" s="208">
        <f t="shared" si="210"/>
        <v>3</v>
      </c>
      <c r="I136" s="208">
        <f t="shared" si="210"/>
        <v>3</v>
      </c>
      <c r="J136" s="208">
        <f t="shared" si="210"/>
        <v>0</v>
      </c>
      <c r="K136" s="208">
        <f t="shared" si="210"/>
        <v>0</v>
      </c>
      <c r="L136" s="208">
        <f t="shared" si="210"/>
        <v>0</v>
      </c>
      <c r="M136" s="208">
        <f t="shared" si="210"/>
        <v>0</v>
      </c>
      <c r="N136" s="208">
        <f t="shared" si="210"/>
        <v>0</v>
      </c>
      <c r="O136" s="208">
        <f t="shared" si="210"/>
        <v>3</v>
      </c>
      <c r="P136" s="208">
        <f t="shared" si="210"/>
        <v>3</v>
      </c>
      <c r="Q136" s="208">
        <f t="shared" si="210"/>
        <v>0</v>
      </c>
      <c r="R136" s="208">
        <f t="shared" si="210"/>
        <v>0</v>
      </c>
      <c r="S136" s="208">
        <f t="shared" si="210"/>
        <v>0</v>
      </c>
      <c r="T136" s="208">
        <f t="shared" si="210"/>
        <v>0</v>
      </c>
      <c r="U136" s="208">
        <f t="shared" si="210"/>
        <v>0</v>
      </c>
      <c r="V136" s="208">
        <f t="shared" si="210"/>
        <v>0</v>
      </c>
      <c r="W136" s="208">
        <f t="shared" si="210"/>
        <v>0</v>
      </c>
      <c r="X136" s="208">
        <f t="shared" si="210"/>
        <v>0</v>
      </c>
      <c r="Y136" s="208">
        <f t="shared" si="210"/>
        <v>0</v>
      </c>
      <c r="Z136" s="208">
        <f t="shared" si="210"/>
        <v>0</v>
      </c>
      <c r="AA136" s="208">
        <f t="shared" si="210"/>
        <v>0</v>
      </c>
      <c r="AB136" s="208">
        <f t="shared" si="210"/>
        <v>0</v>
      </c>
      <c r="AC136" s="208">
        <f t="shared" si="210"/>
        <v>0</v>
      </c>
      <c r="AD136" s="208">
        <f t="shared" si="210"/>
        <v>0</v>
      </c>
      <c r="AE136" s="208">
        <f t="shared" si="210"/>
        <v>0</v>
      </c>
      <c r="AF136" s="208">
        <f t="shared" si="210"/>
        <v>0</v>
      </c>
      <c r="AG136" s="208">
        <f t="shared" si="210"/>
        <v>0</v>
      </c>
      <c r="AH136" s="208">
        <f t="shared" si="210"/>
        <v>0</v>
      </c>
      <c r="AI136" s="208">
        <f t="shared" si="210"/>
        <v>0</v>
      </c>
      <c r="AJ136" s="208">
        <f t="shared" si="210"/>
        <v>0</v>
      </c>
      <c r="AK136" s="208">
        <f t="shared" si="210"/>
        <v>0</v>
      </c>
      <c r="AL136" s="208">
        <f t="shared" si="210"/>
        <v>0</v>
      </c>
      <c r="AM136" s="208">
        <f t="shared" si="210"/>
        <v>0</v>
      </c>
      <c r="AN136" s="208">
        <f t="shared" si="210"/>
        <v>0</v>
      </c>
      <c r="AO136" s="208">
        <f t="shared" si="210"/>
        <v>0</v>
      </c>
      <c r="AP136" s="208">
        <f t="shared" si="210"/>
        <v>0</v>
      </c>
      <c r="AQ136" s="208">
        <f t="shared" si="210"/>
        <v>0</v>
      </c>
      <c r="AR136" s="208">
        <f t="shared" si="210"/>
        <v>0</v>
      </c>
      <c r="AS136" s="208">
        <f t="shared" si="210"/>
        <v>0</v>
      </c>
      <c r="AT136" s="208">
        <f t="shared" si="210"/>
        <v>0</v>
      </c>
      <c r="AU136" s="208">
        <f t="shared" si="210"/>
        <v>0</v>
      </c>
      <c r="AV136" s="208">
        <f t="shared" si="210"/>
        <v>0</v>
      </c>
      <c r="AW136" s="208">
        <f t="shared" si="210"/>
        <v>0</v>
      </c>
      <c r="AX136" s="208">
        <f t="shared" si="210"/>
        <v>0</v>
      </c>
      <c r="AY136" s="208">
        <f t="shared" si="210"/>
        <v>0</v>
      </c>
      <c r="AZ136" s="208">
        <f t="shared" si="210"/>
        <v>0</v>
      </c>
      <c r="BA136" s="208">
        <f t="shared" si="210"/>
        <v>0</v>
      </c>
      <c r="BB136" s="208">
        <f t="shared" si="210"/>
        <v>0</v>
      </c>
      <c r="BC136" s="208">
        <f t="shared" si="210"/>
        <v>0</v>
      </c>
      <c r="BD136" s="208">
        <f t="shared" si="210"/>
        <v>0</v>
      </c>
      <c r="BE136" s="208">
        <f t="shared" si="210"/>
        <v>0</v>
      </c>
      <c r="BF136" s="208">
        <f t="shared" si="210"/>
        <v>0</v>
      </c>
      <c r="BG136" s="208">
        <f t="shared" si="210"/>
        <v>0</v>
      </c>
      <c r="BH136" s="208">
        <f t="shared" si="210"/>
        <v>0</v>
      </c>
      <c r="BI136" s="208">
        <f t="shared" si="210"/>
        <v>0</v>
      </c>
      <c r="BJ136" s="208">
        <f t="shared" si="210"/>
        <v>0</v>
      </c>
      <c r="BK136" s="208">
        <f t="shared" si="210"/>
        <v>0</v>
      </c>
      <c r="BL136" s="208">
        <f t="shared" si="210"/>
        <v>0</v>
      </c>
      <c r="BM136" s="208">
        <f t="shared" si="210"/>
        <v>0</v>
      </c>
      <c r="BN136" s="208">
        <f t="shared" si="210"/>
        <v>0</v>
      </c>
      <c r="BO136" s="208">
        <f t="shared" si="210"/>
        <v>0</v>
      </c>
      <c r="BP136" s="208">
        <f t="shared" si="210"/>
        <v>0</v>
      </c>
      <c r="BQ136" s="208">
        <f t="shared" si="210"/>
        <v>0</v>
      </c>
      <c r="BR136" s="208">
        <f t="shared" si="210"/>
        <v>0</v>
      </c>
      <c r="BS136" s="208">
        <f t="shared" ref="BS136:CF136" si="211">+HLOOKUP(BS$114,$E$5:$FH$106,2+$C28,FALSE)</f>
        <v>0</v>
      </c>
      <c r="BT136" s="208">
        <f t="shared" si="211"/>
        <v>0</v>
      </c>
      <c r="BU136" s="208">
        <f t="shared" si="211"/>
        <v>0</v>
      </c>
      <c r="BV136" s="208">
        <f t="shared" si="211"/>
        <v>0</v>
      </c>
      <c r="BW136" s="208">
        <f t="shared" si="211"/>
        <v>0</v>
      </c>
      <c r="BX136" s="208">
        <f t="shared" si="211"/>
        <v>0</v>
      </c>
      <c r="BY136" s="208">
        <f t="shared" si="211"/>
        <v>0</v>
      </c>
      <c r="BZ136" s="208">
        <f t="shared" si="211"/>
        <v>0</v>
      </c>
      <c r="CA136" s="208">
        <f t="shared" si="211"/>
        <v>0</v>
      </c>
      <c r="CB136" s="208">
        <f t="shared" si="211"/>
        <v>0</v>
      </c>
      <c r="CC136" s="208">
        <f t="shared" si="211"/>
        <v>0</v>
      </c>
      <c r="CD136" s="208">
        <f t="shared" si="211"/>
        <v>0</v>
      </c>
      <c r="CE136" s="208">
        <f t="shared" si="211"/>
        <v>0</v>
      </c>
      <c r="CF136" s="208">
        <f t="shared" si="211"/>
        <v>0</v>
      </c>
      <c r="CG136" s="180"/>
      <c r="CH136" s="180"/>
      <c r="CI136" s="180"/>
      <c r="CJ136" s="180"/>
      <c r="CK136" s="180"/>
      <c r="CL136" s="180"/>
      <c r="CM136" s="180"/>
      <c r="CN136" s="180"/>
      <c r="CO136" s="180"/>
      <c r="CP136" s="180"/>
      <c r="CQ136" s="180"/>
      <c r="CR136" s="180"/>
      <c r="CS136" s="180"/>
      <c r="CT136" s="180"/>
      <c r="CU136" s="180"/>
      <c r="CV136" s="180"/>
      <c r="CW136" s="180"/>
      <c r="CX136" s="180"/>
      <c r="CY136" s="180"/>
      <c r="CZ136" s="180"/>
      <c r="DA136" s="180"/>
      <c r="DB136" s="180"/>
      <c r="DC136" s="180"/>
      <c r="DD136" s="180"/>
      <c r="DE136" s="180"/>
      <c r="DF136" s="180"/>
      <c r="DG136" s="180"/>
      <c r="DH136" s="180"/>
      <c r="DI136" s="180"/>
      <c r="DJ136" s="180"/>
      <c r="DK136" s="180"/>
      <c r="DL136" s="180"/>
      <c r="DM136" s="180"/>
      <c r="DN136" s="180"/>
      <c r="DO136" s="180"/>
      <c r="DP136" s="180"/>
      <c r="DQ136" s="180"/>
      <c r="DR136" s="180"/>
      <c r="DS136" s="180"/>
      <c r="DT136" s="180"/>
      <c r="DU136" s="180"/>
      <c r="DV136" s="180"/>
      <c r="DW136" s="180"/>
      <c r="DX136" s="180"/>
      <c r="DY136" s="180"/>
      <c r="DZ136" s="180"/>
      <c r="EA136" s="180"/>
      <c r="EB136" s="180"/>
      <c r="EC136" s="180"/>
      <c r="ED136" s="180"/>
      <c r="EE136" s="180"/>
      <c r="EF136" s="180"/>
      <c r="EG136" s="180"/>
      <c r="EH136" s="180"/>
      <c r="EI136" s="180"/>
      <c r="EJ136" s="180"/>
      <c r="EK136" s="180"/>
      <c r="EL136" s="180"/>
      <c r="EM136" s="180"/>
      <c r="EN136" s="180"/>
      <c r="EO136" s="180"/>
      <c r="EP136" s="180"/>
      <c r="EQ136" s="180"/>
      <c r="ER136" s="180"/>
      <c r="ES136" s="180"/>
      <c r="ET136" s="180"/>
      <c r="EU136" s="180"/>
      <c r="EV136" s="180"/>
      <c r="EW136" s="180"/>
      <c r="EX136" s="180"/>
      <c r="EY136" s="180"/>
      <c r="EZ136" s="180"/>
      <c r="FA136" s="180"/>
      <c r="FB136" s="180"/>
      <c r="FC136" s="180"/>
      <c r="FD136" s="180"/>
      <c r="FE136" s="180"/>
      <c r="FF136" s="180"/>
      <c r="FG136" s="180"/>
      <c r="FH136" s="180"/>
    </row>
    <row r="137" spans="2:164" hidden="1" x14ac:dyDescent="0.3">
      <c r="B137" s="699">
        <f>+IFERROR(VLOOKUP(D137,'LP-Servicios'!$E$153:$F$252,2,FALSE),0)</f>
        <v>447797.35</v>
      </c>
      <c r="C137" s="700">
        <v>23</v>
      </c>
      <c r="D137" s="207" t="str">
        <f t="shared" si="168"/>
        <v>C.S-Centrifuga Op x equi(1-2Rigs)</v>
      </c>
      <c r="E137" s="208">
        <f t="shared" si="207"/>
        <v>0</v>
      </c>
      <c r="F137" s="208">
        <f t="shared" si="207"/>
        <v>0</v>
      </c>
      <c r="G137" s="208">
        <f t="shared" ref="G137:BR137" si="212">+HLOOKUP(G$114,$E$5:$FH$106,2+$C29,FALSE)</f>
        <v>0</v>
      </c>
      <c r="H137" s="208">
        <f t="shared" si="212"/>
        <v>0</v>
      </c>
      <c r="I137" s="208">
        <f t="shared" si="212"/>
        <v>0</v>
      </c>
      <c r="J137" s="208">
        <f t="shared" si="212"/>
        <v>3</v>
      </c>
      <c r="K137" s="208">
        <f t="shared" si="212"/>
        <v>3</v>
      </c>
      <c r="L137" s="208">
        <f t="shared" si="212"/>
        <v>3</v>
      </c>
      <c r="M137" s="208">
        <f t="shared" si="212"/>
        <v>3</v>
      </c>
      <c r="N137" s="208">
        <f t="shared" si="212"/>
        <v>3</v>
      </c>
      <c r="O137" s="208">
        <f t="shared" si="212"/>
        <v>0</v>
      </c>
      <c r="P137" s="208">
        <f t="shared" si="212"/>
        <v>0</v>
      </c>
      <c r="Q137" s="208">
        <f t="shared" si="212"/>
        <v>1</v>
      </c>
      <c r="R137" s="208">
        <f t="shared" si="212"/>
        <v>1</v>
      </c>
      <c r="S137" s="208">
        <f t="shared" si="212"/>
        <v>1</v>
      </c>
      <c r="T137" s="208">
        <f t="shared" si="212"/>
        <v>0</v>
      </c>
      <c r="U137" s="208">
        <f t="shared" si="212"/>
        <v>0</v>
      </c>
      <c r="V137" s="208">
        <f t="shared" si="212"/>
        <v>0</v>
      </c>
      <c r="W137" s="208">
        <f t="shared" si="212"/>
        <v>0</v>
      </c>
      <c r="X137" s="208">
        <f t="shared" si="212"/>
        <v>0</v>
      </c>
      <c r="Y137" s="208">
        <f t="shared" si="212"/>
        <v>0</v>
      </c>
      <c r="Z137" s="208">
        <f t="shared" si="212"/>
        <v>0</v>
      </c>
      <c r="AA137" s="208">
        <f t="shared" si="212"/>
        <v>0</v>
      </c>
      <c r="AB137" s="208">
        <f t="shared" si="212"/>
        <v>0</v>
      </c>
      <c r="AC137" s="208">
        <f t="shared" si="212"/>
        <v>0</v>
      </c>
      <c r="AD137" s="208">
        <f t="shared" si="212"/>
        <v>0</v>
      </c>
      <c r="AE137" s="208">
        <f t="shared" si="212"/>
        <v>0</v>
      </c>
      <c r="AF137" s="208">
        <f t="shared" si="212"/>
        <v>0</v>
      </c>
      <c r="AG137" s="208">
        <f t="shared" si="212"/>
        <v>0</v>
      </c>
      <c r="AH137" s="208">
        <f t="shared" si="212"/>
        <v>0</v>
      </c>
      <c r="AI137" s="208">
        <f t="shared" si="212"/>
        <v>0</v>
      </c>
      <c r="AJ137" s="208">
        <f t="shared" si="212"/>
        <v>0</v>
      </c>
      <c r="AK137" s="208">
        <f t="shared" si="212"/>
        <v>0</v>
      </c>
      <c r="AL137" s="208">
        <f t="shared" si="212"/>
        <v>0</v>
      </c>
      <c r="AM137" s="208">
        <f t="shared" si="212"/>
        <v>0</v>
      </c>
      <c r="AN137" s="208">
        <f t="shared" si="212"/>
        <v>0</v>
      </c>
      <c r="AO137" s="208">
        <f t="shared" si="212"/>
        <v>0</v>
      </c>
      <c r="AP137" s="208">
        <f t="shared" si="212"/>
        <v>0</v>
      </c>
      <c r="AQ137" s="208">
        <f t="shared" si="212"/>
        <v>0</v>
      </c>
      <c r="AR137" s="208">
        <f t="shared" si="212"/>
        <v>0</v>
      </c>
      <c r="AS137" s="208">
        <f t="shared" si="212"/>
        <v>0</v>
      </c>
      <c r="AT137" s="208">
        <f t="shared" si="212"/>
        <v>0</v>
      </c>
      <c r="AU137" s="208">
        <f t="shared" si="212"/>
        <v>0</v>
      </c>
      <c r="AV137" s="208">
        <f t="shared" si="212"/>
        <v>0</v>
      </c>
      <c r="AW137" s="208">
        <f t="shared" si="212"/>
        <v>0</v>
      </c>
      <c r="AX137" s="208">
        <f t="shared" si="212"/>
        <v>0</v>
      </c>
      <c r="AY137" s="208">
        <f t="shared" si="212"/>
        <v>0</v>
      </c>
      <c r="AZ137" s="208">
        <f t="shared" si="212"/>
        <v>0</v>
      </c>
      <c r="BA137" s="208">
        <f t="shared" si="212"/>
        <v>0</v>
      </c>
      <c r="BB137" s="208">
        <f t="shared" si="212"/>
        <v>0</v>
      </c>
      <c r="BC137" s="208">
        <f t="shared" si="212"/>
        <v>0</v>
      </c>
      <c r="BD137" s="208">
        <f t="shared" si="212"/>
        <v>0</v>
      </c>
      <c r="BE137" s="208">
        <f t="shared" si="212"/>
        <v>0</v>
      </c>
      <c r="BF137" s="208">
        <f t="shared" si="212"/>
        <v>0</v>
      </c>
      <c r="BG137" s="208">
        <f t="shared" si="212"/>
        <v>0</v>
      </c>
      <c r="BH137" s="208">
        <f t="shared" si="212"/>
        <v>0</v>
      </c>
      <c r="BI137" s="208">
        <f t="shared" si="212"/>
        <v>0</v>
      </c>
      <c r="BJ137" s="208">
        <f t="shared" si="212"/>
        <v>0</v>
      </c>
      <c r="BK137" s="208">
        <f t="shared" si="212"/>
        <v>0</v>
      </c>
      <c r="BL137" s="208">
        <f t="shared" si="212"/>
        <v>0</v>
      </c>
      <c r="BM137" s="208">
        <f t="shared" si="212"/>
        <v>0</v>
      </c>
      <c r="BN137" s="208">
        <f t="shared" si="212"/>
        <v>0</v>
      </c>
      <c r="BO137" s="208">
        <f t="shared" si="212"/>
        <v>0</v>
      </c>
      <c r="BP137" s="208">
        <f t="shared" si="212"/>
        <v>0</v>
      </c>
      <c r="BQ137" s="208">
        <f t="shared" si="212"/>
        <v>0</v>
      </c>
      <c r="BR137" s="208">
        <f t="shared" si="212"/>
        <v>0</v>
      </c>
      <c r="BS137" s="208">
        <f t="shared" ref="BS137:CF137" si="213">+HLOOKUP(BS$114,$E$5:$FH$106,2+$C29,FALSE)</f>
        <v>0</v>
      </c>
      <c r="BT137" s="208">
        <f t="shared" si="213"/>
        <v>0</v>
      </c>
      <c r="BU137" s="208">
        <f t="shared" si="213"/>
        <v>0</v>
      </c>
      <c r="BV137" s="208">
        <f t="shared" si="213"/>
        <v>0</v>
      </c>
      <c r="BW137" s="208">
        <f t="shared" si="213"/>
        <v>0</v>
      </c>
      <c r="BX137" s="208">
        <f t="shared" si="213"/>
        <v>0</v>
      </c>
      <c r="BY137" s="208">
        <f t="shared" si="213"/>
        <v>0</v>
      </c>
      <c r="BZ137" s="208">
        <f t="shared" si="213"/>
        <v>0</v>
      </c>
      <c r="CA137" s="208">
        <f t="shared" si="213"/>
        <v>0</v>
      </c>
      <c r="CB137" s="208">
        <f t="shared" si="213"/>
        <v>0</v>
      </c>
      <c r="CC137" s="208">
        <f t="shared" si="213"/>
        <v>0</v>
      </c>
      <c r="CD137" s="208">
        <f t="shared" si="213"/>
        <v>0</v>
      </c>
      <c r="CE137" s="208">
        <f t="shared" si="213"/>
        <v>0</v>
      </c>
      <c r="CF137" s="208">
        <f t="shared" si="213"/>
        <v>0</v>
      </c>
      <c r="CG137" s="180"/>
      <c r="CH137" s="180"/>
      <c r="CI137" s="180"/>
      <c r="CJ137" s="180"/>
      <c r="CK137" s="180"/>
      <c r="CL137" s="180"/>
      <c r="CM137" s="180"/>
      <c r="CN137" s="180"/>
      <c r="CO137" s="180"/>
      <c r="CP137" s="180"/>
      <c r="CQ137" s="180"/>
      <c r="CR137" s="180"/>
      <c r="CS137" s="180"/>
      <c r="CT137" s="180"/>
      <c r="CU137" s="180"/>
      <c r="CV137" s="180"/>
      <c r="CW137" s="180"/>
      <c r="CX137" s="180"/>
      <c r="CY137" s="180"/>
      <c r="CZ137" s="180"/>
      <c r="DA137" s="180"/>
      <c r="DB137" s="180"/>
      <c r="DC137" s="180"/>
      <c r="DD137" s="180"/>
      <c r="DE137" s="180"/>
      <c r="DF137" s="180"/>
      <c r="DG137" s="180"/>
      <c r="DH137" s="180"/>
      <c r="DI137" s="180"/>
      <c r="DJ137" s="180"/>
      <c r="DK137" s="180"/>
      <c r="DL137" s="180"/>
      <c r="DM137" s="180"/>
      <c r="DN137" s="180"/>
      <c r="DO137" s="180"/>
      <c r="DP137" s="180"/>
      <c r="DQ137" s="180"/>
      <c r="DR137" s="180"/>
      <c r="DS137" s="180"/>
      <c r="DT137" s="180"/>
      <c r="DU137" s="180"/>
      <c r="DV137" s="180"/>
      <c r="DW137" s="180"/>
      <c r="DX137" s="180"/>
      <c r="DY137" s="180"/>
      <c r="DZ137" s="180"/>
      <c r="EA137" s="180"/>
      <c r="EB137" s="180"/>
      <c r="EC137" s="180"/>
      <c r="ED137" s="180"/>
      <c r="EE137" s="180"/>
      <c r="EF137" s="180"/>
      <c r="EG137" s="180"/>
      <c r="EH137" s="180"/>
      <c r="EI137" s="180"/>
      <c r="EJ137" s="180"/>
      <c r="EK137" s="180"/>
      <c r="EL137" s="180"/>
      <c r="EM137" s="180"/>
      <c r="EN137" s="180"/>
      <c r="EO137" s="180"/>
      <c r="EP137" s="180"/>
      <c r="EQ137" s="180"/>
      <c r="ER137" s="180"/>
      <c r="ES137" s="180"/>
      <c r="ET137" s="180"/>
      <c r="EU137" s="180"/>
      <c r="EV137" s="180"/>
      <c r="EW137" s="180"/>
      <c r="EX137" s="180"/>
      <c r="EY137" s="180"/>
      <c r="EZ137" s="180"/>
      <c r="FA137" s="180"/>
      <c r="FB137" s="180"/>
      <c r="FC137" s="180"/>
      <c r="FD137" s="180"/>
      <c r="FE137" s="180"/>
      <c r="FF137" s="180"/>
      <c r="FG137" s="180"/>
      <c r="FH137" s="180"/>
    </row>
    <row r="138" spans="2:164" hidden="1" x14ac:dyDescent="0.3">
      <c r="B138" s="699">
        <f>+IFERROR(VLOOKUP(D138,'LP-Servicios'!$E$153:$F$252,2,FALSE),0)</f>
        <v>129847.76</v>
      </c>
      <c r="C138" s="700">
        <v>24</v>
      </c>
      <c r="D138" s="207" t="str">
        <f t="shared" si="168"/>
        <v>C.S-Trailer Laboratorio(1-2Rigs)</v>
      </c>
      <c r="E138" s="208">
        <f t="shared" si="207"/>
        <v>1</v>
      </c>
      <c r="F138" s="208">
        <f t="shared" si="207"/>
        <v>1</v>
      </c>
      <c r="G138" s="208">
        <f t="shared" ref="G138:BR138" si="214">+HLOOKUP(G$114,$E$5:$FH$106,2+$C30,FALSE)</f>
        <v>1</v>
      </c>
      <c r="H138" s="208">
        <f t="shared" si="214"/>
        <v>1</v>
      </c>
      <c r="I138" s="208">
        <f t="shared" si="214"/>
        <v>1</v>
      </c>
      <c r="J138" s="208">
        <f t="shared" si="214"/>
        <v>1</v>
      </c>
      <c r="K138" s="208">
        <f t="shared" si="214"/>
        <v>1</v>
      </c>
      <c r="L138" s="208">
        <f t="shared" si="214"/>
        <v>1</v>
      </c>
      <c r="M138" s="208">
        <f t="shared" si="214"/>
        <v>1</v>
      </c>
      <c r="N138" s="208">
        <f t="shared" si="214"/>
        <v>1</v>
      </c>
      <c r="O138" s="208">
        <f t="shared" si="214"/>
        <v>1</v>
      </c>
      <c r="P138" s="208">
        <f t="shared" si="214"/>
        <v>1</v>
      </c>
      <c r="Q138" s="208">
        <f t="shared" si="214"/>
        <v>8</v>
      </c>
      <c r="R138" s="208">
        <f t="shared" si="214"/>
        <v>8</v>
      </c>
      <c r="S138" s="208">
        <f t="shared" si="214"/>
        <v>8</v>
      </c>
      <c r="T138" s="208">
        <f t="shared" si="214"/>
        <v>0</v>
      </c>
      <c r="U138" s="208">
        <f t="shared" si="214"/>
        <v>0</v>
      </c>
      <c r="V138" s="208">
        <f t="shared" si="214"/>
        <v>0</v>
      </c>
      <c r="W138" s="208">
        <f t="shared" si="214"/>
        <v>0</v>
      </c>
      <c r="X138" s="208">
        <f t="shared" si="214"/>
        <v>0</v>
      </c>
      <c r="Y138" s="208">
        <f t="shared" si="214"/>
        <v>0</v>
      </c>
      <c r="Z138" s="208">
        <f t="shared" si="214"/>
        <v>0</v>
      </c>
      <c r="AA138" s="208">
        <f t="shared" si="214"/>
        <v>0</v>
      </c>
      <c r="AB138" s="208">
        <f t="shared" si="214"/>
        <v>0</v>
      </c>
      <c r="AC138" s="208">
        <f t="shared" si="214"/>
        <v>0</v>
      </c>
      <c r="AD138" s="208">
        <f t="shared" si="214"/>
        <v>0</v>
      </c>
      <c r="AE138" s="208">
        <f t="shared" si="214"/>
        <v>0</v>
      </c>
      <c r="AF138" s="208">
        <f t="shared" si="214"/>
        <v>0</v>
      </c>
      <c r="AG138" s="208">
        <f t="shared" si="214"/>
        <v>0</v>
      </c>
      <c r="AH138" s="208">
        <f t="shared" si="214"/>
        <v>0</v>
      </c>
      <c r="AI138" s="208">
        <f t="shared" si="214"/>
        <v>0</v>
      </c>
      <c r="AJ138" s="208">
        <f t="shared" si="214"/>
        <v>0</v>
      </c>
      <c r="AK138" s="208">
        <f t="shared" si="214"/>
        <v>0</v>
      </c>
      <c r="AL138" s="208">
        <f t="shared" si="214"/>
        <v>0</v>
      </c>
      <c r="AM138" s="208">
        <f t="shared" si="214"/>
        <v>0</v>
      </c>
      <c r="AN138" s="208">
        <f t="shared" si="214"/>
        <v>0</v>
      </c>
      <c r="AO138" s="208">
        <f t="shared" si="214"/>
        <v>0</v>
      </c>
      <c r="AP138" s="208">
        <f t="shared" si="214"/>
        <v>0</v>
      </c>
      <c r="AQ138" s="208">
        <f t="shared" si="214"/>
        <v>0</v>
      </c>
      <c r="AR138" s="208">
        <f t="shared" si="214"/>
        <v>0</v>
      </c>
      <c r="AS138" s="208">
        <f t="shared" si="214"/>
        <v>0</v>
      </c>
      <c r="AT138" s="208">
        <f t="shared" si="214"/>
        <v>0</v>
      </c>
      <c r="AU138" s="208">
        <f t="shared" si="214"/>
        <v>0</v>
      </c>
      <c r="AV138" s="208">
        <f t="shared" si="214"/>
        <v>0</v>
      </c>
      <c r="AW138" s="208">
        <f t="shared" si="214"/>
        <v>0</v>
      </c>
      <c r="AX138" s="208">
        <f t="shared" si="214"/>
        <v>0</v>
      </c>
      <c r="AY138" s="208">
        <f t="shared" si="214"/>
        <v>0</v>
      </c>
      <c r="AZ138" s="208">
        <f t="shared" si="214"/>
        <v>0</v>
      </c>
      <c r="BA138" s="208">
        <f t="shared" si="214"/>
        <v>0</v>
      </c>
      <c r="BB138" s="208">
        <f t="shared" si="214"/>
        <v>0</v>
      </c>
      <c r="BC138" s="208">
        <f t="shared" si="214"/>
        <v>0</v>
      </c>
      <c r="BD138" s="208">
        <f t="shared" si="214"/>
        <v>0</v>
      </c>
      <c r="BE138" s="208">
        <f t="shared" si="214"/>
        <v>0</v>
      </c>
      <c r="BF138" s="208">
        <f t="shared" si="214"/>
        <v>0</v>
      </c>
      <c r="BG138" s="208">
        <f t="shared" si="214"/>
        <v>0</v>
      </c>
      <c r="BH138" s="208">
        <f t="shared" si="214"/>
        <v>0</v>
      </c>
      <c r="BI138" s="208">
        <f t="shared" si="214"/>
        <v>0</v>
      </c>
      <c r="BJ138" s="208">
        <f t="shared" si="214"/>
        <v>0</v>
      </c>
      <c r="BK138" s="208">
        <f t="shared" si="214"/>
        <v>0</v>
      </c>
      <c r="BL138" s="208">
        <f t="shared" si="214"/>
        <v>0</v>
      </c>
      <c r="BM138" s="208">
        <f t="shared" si="214"/>
        <v>0</v>
      </c>
      <c r="BN138" s="208">
        <f t="shared" si="214"/>
        <v>0</v>
      </c>
      <c r="BO138" s="208">
        <f t="shared" si="214"/>
        <v>0</v>
      </c>
      <c r="BP138" s="208">
        <f t="shared" si="214"/>
        <v>0</v>
      </c>
      <c r="BQ138" s="208">
        <f t="shared" si="214"/>
        <v>0</v>
      </c>
      <c r="BR138" s="208">
        <f t="shared" si="214"/>
        <v>0</v>
      </c>
      <c r="BS138" s="208">
        <f t="shared" ref="BS138:CF138" si="215">+HLOOKUP(BS$114,$E$5:$FH$106,2+$C30,FALSE)</f>
        <v>0</v>
      </c>
      <c r="BT138" s="208">
        <f t="shared" si="215"/>
        <v>0</v>
      </c>
      <c r="BU138" s="208">
        <f t="shared" si="215"/>
        <v>0</v>
      </c>
      <c r="BV138" s="208">
        <f t="shared" si="215"/>
        <v>0</v>
      </c>
      <c r="BW138" s="208">
        <f t="shared" si="215"/>
        <v>0</v>
      </c>
      <c r="BX138" s="208">
        <f t="shared" si="215"/>
        <v>0</v>
      </c>
      <c r="BY138" s="208">
        <f t="shared" si="215"/>
        <v>0</v>
      </c>
      <c r="BZ138" s="208">
        <f t="shared" si="215"/>
        <v>0</v>
      </c>
      <c r="CA138" s="208">
        <f t="shared" si="215"/>
        <v>0</v>
      </c>
      <c r="CB138" s="208">
        <f t="shared" si="215"/>
        <v>0</v>
      </c>
      <c r="CC138" s="208">
        <f t="shared" si="215"/>
        <v>0</v>
      </c>
      <c r="CD138" s="208">
        <f t="shared" si="215"/>
        <v>0</v>
      </c>
      <c r="CE138" s="208">
        <f t="shared" si="215"/>
        <v>0</v>
      </c>
      <c r="CF138" s="208">
        <f t="shared" si="215"/>
        <v>0</v>
      </c>
      <c r="CG138" s="180"/>
      <c r="CH138" s="180"/>
      <c r="CI138" s="180"/>
      <c r="CJ138" s="180"/>
      <c r="CK138" s="180"/>
      <c r="CL138" s="180"/>
      <c r="CM138" s="180"/>
      <c r="CN138" s="180"/>
      <c r="CO138" s="180"/>
      <c r="CP138" s="180"/>
      <c r="CQ138" s="180"/>
      <c r="CR138" s="180"/>
      <c r="CS138" s="180"/>
      <c r="CT138" s="180"/>
      <c r="CU138" s="180"/>
      <c r="CV138" s="180"/>
      <c r="CW138" s="180"/>
      <c r="CX138" s="180"/>
      <c r="CY138" s="180"/>
      <c r="CZ138" s="180"/>
      <c r="DA138" s="180"/>
      <c r="DB138" s="180"/>
      <c r="DC138" s="180"/>
      <c r="DD138" s="180"/>
      <c r="DE138" s="180"/>
      <c r="DF138" s="180"/>
      <c r="DG138" s="180"/>
      <c r="DH138" s="180"/>
      <c r="DI138" s="180"/>
      <c r="DJ138" s="180"/>
      <c r="DK138" s="180"/>
      <c r="DL138" s="180"/>
      <c r="DM138" s="180"/>
      <c r="DN138" s="180"/>
      <c r="DO138" s="180"/>
      <c r="DP138" s="180"/>
      <c r="DQ138" s="180"/>
      <c r="DR138" s="180"/>
      <c r="DS138" s="180"/>
      <c r="DT138" s="180"/>
      <c r="DU138" s="180"/>
      <c r="DV138" s="180"/>
      <c r="DW138" s="180"/>
      <c r="DX138" s="180"/>
      <c r="DY138" s="180"/>
      <c r="DZ138" s="180"/>
      <c r="EA138" s="180"/>
      <c r="EB138" s="180"/>
      <c r="EC138" s="180"/>
      <c r="ED138" s="180"/>
      <c r="EE138" s="180"/>
      <c r="EF138" s="180"/>
      <c r="EG138" s="180"/>
      <c r="EH138" s="180"/>
      <c r="EI138" s="180"/>
      <c r="EJ138" s="180"/>
      <c r="EK138" s="180"/>
      <c r="EL138" s="180"/>
      <c r="EM138" s="180"/>
      <c r="EN138" s="180"/>
      <c r="EO138" s="180"/>
      <c r="EP138" s="180"/>
      <c r="EQ138" s="180"/>
      <c r="ER138" s="180"/>
      <c r="ES138" s="180"/>
      <c r="ET138" s="180"/>
      <c r="EU138" s="180"/>
      <c r="EV138" s="180"/>
      <c r="EW138" s="180"/>
      <c r="EX138" s="180"/>
      <c r="EY138" s="180"/>
      <c r="EZ138" s="180"/>
      <c r="FA138" s="180"/>
      <c r="FB138" s="180"/>
      <c r="FC138" s="180"/>
      <c r="FD138" s="180"/>
      <c r="FE138" s="180"/>
      <c r="FF138" s="180"/>
      <c r="FG138" s="180"/>
      <c r="FH138" s="180"/>
    </row>
    <row r="139" spans="2:164" hidden="1" x14ac:dyDescent="0.3">
      <c r="B139" s="699">
        <f>+IFERROR(VLOOKUP(D139,'LP-Servicios'!$E$153:$F$252,2,FALSE),0)</f>
        <v>81506.460000000006</v>
      </c>
      <c r="C139" s="700">
        <v>25</v>
      </c>
      <c r="D139" s="207" t="str">
        <f t="shared" si="168"/>
        <v>C.S-Trailer viviend sin Lab(1-2Rigs)</v>
      </c>
      <c r="E139" s="208">
        <f t="shared" si="207"/>
        <v>3</v>
      </c>
      <c r="F139" s="208">
        <f t="shared" si="207"/>
        <v>3</v>
      </c>
      <c r="G139" s="208">
        <f t="shared" ref="G139:BR139" si="216">+HLOOKUP(G$114,$E$5:$FH$106,2+$C31,FALSE)</f>
        <v>3</v>
      </c>
      <c r="H139" s="208">
        <f t="shared" si="216"/>
        <v>3</v>
      </c>
      <c r="I139" s="208">
        <f t="shared" si="216"/>
        <v>3</v>
      </c>
      <c r="J139" s="208">
        <f t="shared" si="216"/>
        <v>3</v>
      </c>
      <c r="K139" s="208">
        <f t="shared" si="216"/>
        <v>3</v>
      </c>
      <c r="L139" s="208">
        <f t="shared" si="216"/>
        <v>3</v>
      </c>
      <c r="M139" s="208">
        <f t="shared" si="216"/>
        <v>3</v>
      </c>
      <c r="N139" s="208">
        <f t="shared" si="216"/>
        <v>3</v>
      </c>
      <c r="O139" s="208">
        <f t="shared" si="216"/>
        <v>3</v>
      </c>
      <c r="P139" s="208">
        <f t="shared" si="216"/>
        <v>3</v>
      </c>
      <c r="Q139" s="208">
        <f t="shared" si="216"/>
        <v>1</v>
      </c>
      <c r="R139" s="208">
        <f t="shared" si="216"/>
        <v>1</v>
      </c>
      <c r="S139" s="208">
        <f t="shared" si="216"/>
        <v>1</v>
      </c>
      <c r="T139" s="208">
        <f t="shared" si="216"/>
        <v>0</v>
      </c>
      <c r="U139" s="208">
        <f t="shared" si="216"/>
        <v>0</v>
      </c>
      <c r="V139" s="208">
        <f t="shared" si="216"/>
        <v>0</v>
      </c>
      <c r="W139" s="208">
        <f t="shared" si="216"/>
        <v>0</v>
      </c>
      <c r="X139" s="208">
        <f t="shared" si="216"/>
        <v>0</v>
      </c>
      <c r="Y139" s="208">
        <f t="shared" si="216"/>
        <v>0</v>
      </c>
      <c r="Z139" s="208">
        <f t="shared" si="216"/>
        <v>0</v>
      </c>
      <c r="AA139" s="208">
        <f t="shared" si="216"/>
        <v>0</v>
      </c>
      <c r="AB139" s="208">
        <f t="shared" si="216"/>
        <v>0</v>
      </c>
      <c r="AC139" s="208">
        <f t="shared" si="216"/>
        <v>0</v>
      </c>
      <c r="AD139" s="208">
        <f t="shared" si="216"/>
        <v>0</v>
      </c>
      <c r="AE139" s="208">
        <f t="shared" si="216"/>
        <v>0</v>
      </c>
      <c r="AF139" s="208">
        <f t="shared" si="216"/>
        <v>0</v>
      </c>
      <c r="AG139" s="208">
        <f t="shared" si="216"/>
        <v>0</v>
      </c>
      <c r="AH139" s="208">
        <f t="shared" si="216"/>
        <v>0</v>
      </c>
      <c r="AI139" s="208">
        <f t="shared" si="216"/>
        <v>0</v>
      </c>
      <c r="AJ139" s="208">
        <f t="shared" si="216"/>
        <v>0</v>
      </c>
      <c r="AK139" s="208">
        <f t="shared" si="216"/>
        <v>0</v>
      </c>
      <c r="AL139" s="208">
        <f t="shared" si="216"/>
        <v>0</v>
      </c>
      <c r="AM139" s="208">
        <f t="shared" si="216"/>
        <v>0</v>
      </c>
      <c r="AN139" s="208">
        <f t="shared" si="216"/>
        <v>0</v>
      </c>
      <c r="AO139" s="208">
        <f t="shared" si="216"/>
        <v>0</v>
      </c>
      <c r="AP139" s="208">
        <f t="shared" si="216"/>
        <v>0</v>
      </c>
      <c r="AQ139" s="208">
        <f t="shared" si="216"/>
        <v>0</v>
      </c>
      <c r="AR139" s="208">
        <f t="shared" si="216"/>
        <v>0</v>
      </c>
      <c r="AS139" s="208">
        <f t="shared" si="216"/>
        <v>0</v>
      </c>
      <c r="AT139" s="208">
        <f t="shared" si="216"/>
        <v>0</v>
      </c>
      <c r="AU139" s="208">
        <f t="shared" si="216"/>
        <v>0</v>
      </c>
      <c r="AV139" s="208">
        <f t="shared" si="216"/>
        <v>0</v>
      </c>
      <c r="AW139" s="208">
        <f t="shared" si="216"/>
        <v>0</v>
      </c>
      <c r="AX139" s="208">
        <f t="shared" si="216"/>
        <v>0</v>
      </c>
      <c r="AY139" s="208">
        <f t="shared" si="216"/>
        <v>0</v>
      </c>
      <c r="AZ139" s="208">
        <f t="shared" si="216"/>
        <v>0</v>
      </c>
      <c r="BA139" s="208">
        <f t="shared" si="216"/>
        <v>0</v>
      </c>
      <c r="BB139" s="208">
        <f t="shared" si="216"/>
        <v>0</v>
      </c>
      <c r="BC139" s="208">
        <f t="shared" si="216"/>
        <v>0</v>
      </c>
      <c r="BD139" s="208">
        <f t="shared" si="216"/>
        <v>0</v>
      </c>
      <c r="BE139" s="208">
        <f t="shared" si="216"/>
        <v>0</v>
      </c>
      <c r="BF139" s="208">
        <f t="shared" si="216"/>
        <v>0</v>
      </c>
      <c r="BG139" s="208">
        <f t="shared" si="216"/>
        <v>0</v>
      </c>
      <c r="BH139" s="208">
        <f t="shared" si="216"/>
        <v>0</v>
      </c>
      <c r="BI139" s="208">
        <f t="shared" si="216"/>
        <v>0</v>
      </c>
      <c r="BJ139" s="208">
        <f t="shared" si="216"/>
        <v>0</v>
      </c>
      <c r="BK139" s="208">
        <f t="shared" si="216"/>
        <v>0</v>
      </c>
      <c r="BL139" s="208">
        <f t="shared" si="216"/>
        <v>0</v>
      </c>
      <c r="BM139" s="208">
        <f t="shared" si="216"/>
        <v>0</v>
      </c>
      <c r="BN139" s="208">
        <f t="shared" si="216"/>
        <v>0</v>
      </c>
      <c r="BO139" s="208">
        <f t="shared" si="216"/>
        <v>0</v>
      </c>
      <c r="BP139" s="208">
        <f t="shared" si="216"/>
        <v>0</v>
      </c>
      <c r="BQ139" s="208">
        <f t="shared" si="216"/>
        <v>0</v>
      </c>
      <c r="BR139" s="208">
        <f t="shared" si="216"/>
        <v>0</v>
      </c>
      <c r="BS139" s="208">
        <f t="shared" ref="BS139:CF139" si="217">+HLOOKUP(BS$114,$E$5:$FH$106,2+$C31,FALSE)</f>
        <v>0</v>
      </c>
      <c r="BT139" s="208">
        <f t="shared" si="217"/>
        <v>0</v>
      </c>
      <c r="BU139" s="208">
        <f t="shared" si="217"/>
        <v>0</v>
      </c>
      <c r="BV139" s="208">
        <f t="shared" si="217"/>
        <v>0</v>
      </c>
      <c r="BW139" s="208">
        <f t="shared" si="217"/>
        <v>0</v>
      </c>
      <c r="BX139" s="208">
        <f t="shared" si="217"/>
        <v>0</v>
      </c>
      <c r="BY139" s="208">
        <f t="shared" si="217"/>
        <v>0</v>
      </c>
      <c r="BZ139" s="208">
        <f t="shared" si="217"/>
        <v>0</v>
      </c>
      <c r="CA139" s="208">
        <f t="shared" si="217"/>
        <v>0</v>
      </c>
      <c r="CB139" s="208">
        <f t="shared" si="217"/>
        <v>0</v>
      </c>
      <c r="CC139" s="208">
        <f t="shared" si="217"/>
        <v>0</v>
      </c>
      <c r="CD139" s="208">
        <f t="shared" si="217"/>
        <v>0</v>
      </c>
      <c r="CE139" s="208">
        <f t="shared" si="217"/>
        <v>0</v>
      </c>
      <c r="CF139" s="208">
        <f t="shared" si="217"/>
        <v>0</v>
      </c>
      <c r="CG139" s="180"/>
      <c r="CH139" s="180"/>
      <c r="CI139" s="180"/>
      <c r="CJ139" s="180"/>
      <c r="CK139" s="180"/>
      <c r="CL139" s="180"/>
      <c r="CM139" s="180"/>
      <c r="CN139" s="180"/>
      <c r="CO139" s="180"/>
      <c r="CP139" s="180"/>
      <c r="CQ139" s="180"/>
      <c r="CR139" s="180"/>
      <c r="CS139" s="180"/>
      <c r="CT139" s="180"/>
      <c r="CU139" s="180"/>
      <c r="CV139" s="180"/>
      <c r="CW139" s="180"/>
      <c r="CX139" s="180"/>
      <c r="CY139" s="180"/>
      <c r="CZ139" s="180"/>
      <c r="DA139" s="180"/>
      <c r="DB139" s="180"/>
      <c r="DC139" s="180"/>
      <c r="DD139" s="180"/>
      <c r="DE139" s="180"/>
      <c r="DF139" s="180"/>
      <c r="DG139" s="180"/>
      <c r="DH139" s="180"/>
      <c r="DI139" s="180"/>
      <c r="DJ139" s="180"/>
      <c r="DK139" s="180"/>
      <c r="DL139" s="180"/>
      <c r="DM139" s="180"/>
      <c r="DN139" s="180"/>
      <c r="DO139" s="180"/>
      <c r="DP139" s="180"/>
      <c r="DQ139" s="180"/>
      <c r="DR139" s="180"/>
      <c r="DS139" s="180"/>
      <c r="DT139" s="180"/>
      <c r="DU139" s="180"/>
      <c r="DV139" s="180"/>
      <c r="DW139" s="180"/>
      <c r="DX139" s="180"/>
      <c r="DY139" s="180"/>
      <c r="DZ139" s="180"/>
      <c r="EA139" s="180"/>
      <c r="EB139" s="180"/>
      <c r="EC139" s="180"/>
      <c r="ED139" s="180"/>
      <c r="EE139" s="180"/>
      <c r="EF139" s="180"/>
      <c r="EG139" s="180"/>
      <c r="EH139" s="180"/>
      <c r="EI139" s="180"/>
      <c r="EJ139" s="180"/>
      <c r="EK139" s="180"/>
      <c r="EL139" s="180"/>
      <c r="EM139" s="180"/>
      <c r="EN139" s="180"/>
      <c r="EO139" s="180"/>
      <c r="EP139" s="180"/>
      <c r="EQ139" s="180"/>
      <c r="ER139" s="180"/>
      <c r="ES139" s="180"/>
      <c r="ET139" s="180"/>
      <c r="EU139" s="180"/>
      <c r="EV139" s="180"/>
      <c r="EW139" s="180"/>
      <c r="EX139" s="180"/>
      <c r="EY139" s="180"/>
      <c r="EZ139" s="180"/>
      <c r="FA139" s="180"/>
      <c r="FB139" s="180"/>
      <c r="FC139" s="180"/>
      <c r="FD139" s="180"/>
      <c r="FE139" s="180"/>
      <c r="FF139" s="180"/>
      <c r="FG139" s="180"/>
      <c r="FH139" s="180"/>
    </row>
    <row r="140" spans="2:164" hidden="1" x14ac:dyDescent="0.3">
      <c r="B140" s="699">
        <f>+IFERROR(VLOOKUP(D140,'LP-Servicios'!$E$153:$F$252,2,FALSE),0)</f>
        <v>1536645.16</v>
      </c>
      <c r="C140" s="700">
        <v>26</v>
      </c>
      <c r="D140" s="207" t="str">
        <f t="shared" si="168"/>
        <v>CIRCUITO-Miscelaneos Conexión(1-2Rigs)</v>
      </c>
      <c r="E140" s="208">
        <f t="shared" si="207"/>
        <v>1</v>
      </c>
      <c r="F140" s="208">
        <f t="shared" si="207"/>
        <v>1</v>
      </c>
      <c r="G140" s="208">
        <f t="shared" ref="G140:BR140" si="218">+HLOOKUP(G$114,$E$5:$FH$106,2+$C32,FALSE)</f>
        <v>1</v>
      </c>
      <c r="H140" s="208">
        <f t="shared" si="218"/>
        <v>1</v>
      </c>
      <c r="I140" s="208">
        <f t="shared" si="218"/>
        <v>1</v>
      </c>
      <c r="J140" s="208">
        <f t="shared" si="218"/>
        <v>1</v>
      </c>
      <c r="K140" s="208">
        <f t="shared" si="218"/>
        <v>1</v>
      </c>
      <c r="L140" s="208">
        <f t="shared" si="218"/>
        <v>1</v>
      </c>
      <c r="M140" s="208">
        <f t="shared" si="218"/>
        <v>1</v>
      </c>
      <c r="N140" s="208">
        <f t="shared" si="218"/>
        <v>1</v>
      </c>
      <c r="O140" s="208">
        <f t="shared" si="218"/>
        <v>1</v>
      </c>
      <c r="P140" s="208">
        <f t="shared" si="218"/>
        <v>1</v>
      </c>
      <c r="Q140" s="208">
        <f t="shared" si="218"/>
        <v>1</v>
      </c>
      <c r="R140" s="208">
        <f t="shared" si="218"/>
        <v>1</v>
      </c>
      <c r="S140" s="208">
        <f t="shared" si="218"/>
        <v>1</v>
      </c>
      <c r="T140" s="208">
        <f t="shared" si="218"/>
        <v>0</v>
      </c>
      <c r="U140" s="208">
        <f t="shared" si="218"/>
        <v>0</v>
      </c>
      <c r="V140" s="208">
        <f t="shared" si="218"/>
        <v>0</v>
      </c>
      <c r="W140" s="208">
        <f t="shared" si="218"/>
        <v>0</v>
      </c>
      <c r="X140" s="208">
        <f t="shared" si="218"/>
        <v>0</v>
      </c>
      <c r="Y140" s="208">
        <f t="shared" si="218"/>
        <v>0</v>
      </c>
      <c r="Z140" s="208">
        <f t="shared" si="218"/>
        <v>0</v>
      </c>
      <c r="AA140" s="208">
        <f t="shared" si="218"/>
        <v>0</v>
      </c>
      <c r="AB140" s="208">
        <f t="shared" si="218"/>
        <v>0</v>
      </c>
      <c r="AC140" s="208">
        <f t="shared" si="218"/>
        <v>0</v>
      </c>
      <c r="AD140" s="208">
        <f t="shared" si="218"/>
        <v>0</v>
      </c>
      <c r="AE140" s="208">
        <f t="shared" si="218"/>
        <v>0</v>
      </c>
      <c r="AF140" s="208">
        <f t="shared" si="218"/>
        <v>0</v>
      </c>
      <c r="AG140" s="208">
        <f t="shared" si="218"/>
        <v>0</v>
      </c>
      <c r="AH140" s="208">
        <f t="shared" si="218"/>
        <v>0</v>
      </c>
      <c r="AI140" s="208">
        <f t="shared" si="218"/>
        <v>0</v>
      </c>
      <c r="AJ140" s="208">
        <f t="shared" si="218"/>
        <v>0</v>
      </c>
      <c r="AK140" s="208">
        <f t="shared" si="218"/>
        <v>0</v>
      </c>
      <c r="AL140" s="208">
        <f t="shared" si="218"/>
        <v>0</v>
      </c>
      <c r="AM140" s="208">
        <f t="shared" si="218"/>
        <v>0</v>
      </c>
      <c r="AN140" s="208">
        <f t="shared" si="218"/>
        <v>0</v>
      </c>
      <c r="AO140" s="208">
        <f t="shared" si="218"/>
        <v>0</v>
      </c>
      <c r="AP140" s="208">
        <f t="shared" si="218"/>
        <v>0</v>
      </c>
      <c r="AQ140" s="208">
        <f t="shared" si="218"/>
        <v>0</v>
      </c>
      <c r="AR140" s="208">
        <f t="shared" si="218"/>
        <v>0</v>
      </c>
      <c r="AS140" s="208">
        <f t="shared" si="218"/>
        <v>0</v>
      </c>
      <c r="AT140" s="208">
        <f t="shared" si="218"/>
        <v>0</v>
      </c>
      <c r="AU140" s="208">
        <f t="shared" si="218"/>
        <v>0</v>
      </c>
      <c r="AV140" s="208">
        <f t="shared" si="218"/>
        <v>0</v>
      </c>
      <c r="AW140" s="208">
        <f t="shared" si="218"/>
        <v>0</v>
      </c>
      <c r="AX140" s="208">
        <f t="shared" si="218"/>
        <v>0</v>
      </c>
      <c r="AY140" s="208">
        <f t="shared" si="218"/>
        <v>0</v>
      </c>
      <c r="AZ140" s="208">
        <f t="shared" si="218"/>
        <v>0</v>
      </c>
      <c r="BA140" s="208">
        <f t="shared" si="218"/>
        <v>0</v>
      </c>
      <c r="BB140" s="208">
        <f t="shared" si="218"/>
        <v>0</v>
      </c>
      <c r="BC140" s="208">
        <f t="shared" si="218"/>
        <v>0</v>
      </c>
      <c r="BD140" s="208">
        <f t="shared" si="218"/>
        <v>0</v>
      </c>
      <c r="BE140" s="208">
        <f t="shared" si="218"/>
        <v>0</v>
      </c>
      <c r="BF140" s="208">
        <f t="shared" si="218"/>
        <v>0</v>
      </c>
      <c r="BG140" s="208">
        <f t="shared" si="218"/>
        <v>0</v>
      </c>
      <c r="BH140" s="208">
        <f t="shared" si="218"/>
        <v>0</v>
      </c>
      <c r="BI140" s="208">
        <f t="shared" si="218"/>
        <v>0</v>
      </c>
      <c r="BJ140" s="208">
        <f t="shared" si="218"/>
        <v>0</v>
      </c>
      <c r="BK140" s="208">
        <f t="shared" si="218"/>
        <v>0</v>
      </c>
      <c r="BL140" s="208">
        <f t="shared" si="218"/>
        <v>0</v>
      </c>
      <c r="BM140" s="208">
        <f t="shared" si="218"/>
        <v>0</v>
      </c>
      <c r="BN140" s="208">
        <f t="shared" si="218"/>
        <v>0</v>
      </c>
      <c r="BO140" s="208">
        <f t="shared" si="218"/>
        <v>0</v>
      </c>
      <c r="BP140" s="208">
        <f t="shared" si="218"/>
        <v>0</v>
      </c>
      <c r="BQ140" s="208">
        <f t="shared" si="218"/>
        <v>0</v>
      </c>
      <c r="BR140" s="208">
        <f t="shared" si="218"/>
        <v>0</v>
      </c>
      <c r="BS140" s="208">
        <f t="shared" ref="BS140:CF140" si="219">+HLOOKUP(BS$114,$E$5:$FH$106,2+$C32,FALSE)</f>
        <v>0</v>
      </c>
      <c r="BT140" s="208">
        <f t="shared" si="219"/>
        <v>0</v>
      </c>
      <c r="BU140" s="208">
        <f t="shared" si="219"/>
        <v>0</v>
      </c>
      <c r="BV140" s="208">
        <f t="shared" si="219"/>
        <v>0</v>
      </c>
      <c r="BW140" s="208">
        <f t="shared" si="219"/>
        <v>0</v>
      </c>
      <c r="BX140" s="208">
        <f t="shared" si="219"/>
        <v>0</v>
      </c>
      <c r="BY140" s="208">
        <f t="shared" si="219"/>
        <v>0</v>
      </c>
      <c r="BZ140" s="208">
        <f t="shared" si="219"/>
        <v>0</v>
      </c>
      <c r="CA140" s="208">
        <f t="shared" si="219"/>
        <v>0</v>
      </c>
      <c r="CB140" s="208">
        <f t="shared" si="219"/>
        <v>0</v>
      </c>
      <c r="CC140" s="208">
        <f t="shared" si="219"/>
        <v>0</v>
      </c>
      <c r="CD140" s="208">
        <f t="shared" si="219"/>
        <v>0</v>
      </c>
      <c r="CE140" s="208">
        <f t="shared" si="219"/>
        <v>0</v>
      </c>
      <c r="CF140" s="208">
        <f t="shared" si="219"/>
        <v>0</v>
      </c>
      <c r="CG140" s="180"/>
      <c r="CH140" s="180"/>
      <c r="CI140" s="180"/>
      <c r="CJ140" s="180"/>
      <c r="CK140" s="180"/>
      <c r="CL140" s="180"/>
      <c r="CM140" s="180"/>
      <c r="CN140" s="180"/>
      <c r="CO140" s="180"/>
      <c r="CP140" s="180"/>
      <c r="CQ140" s="180"/>
      <c r="CR140" s="180"/>
      <c r="CS140" s="180"/>
      <c r="CT140" s="180"/>
      <c r="CU140" s="180"/>
      <c r="CV140" s="180"/>
      <c r="CW140" s="180"/>
      <c r="CX140" s="180"/>
      <c r="CY140" s="180"/>
      <c r="CZ140" s="180"/>
      <c r="DA140" s="180"/>
      <c r="DB140" s="180"/>
      <c r="DC140" s="180"/>
      <c r="DD140" s="180"/>
      <c r="DE140" s="180"/>
      <c r="DF140" s="180"/>
      <c r="DG140" s="180"/>
      <c r="DH140" s="180"/>
      <c r="DI140" s="180"/>
      <c r="DJ140" s="180"/>
      <c r="DK140" s="180"/>
      <c r="DL140" s="180"/>
      <c r="DM140" s="180"/>
      <c r="DN140" s="180"/>
      <c r="DO140" s="180"/>
      <c r="DP140" s="180"/>
      <c r="DQ140" s="180"/>
      <c r="DR140" s="180"/>
      <c r="DS140" s="180"/>
      <c r="DT140" s="180"/>
      <c r="DU140" s="180"/>
      <c r="DV140" s="180"/>
      <c r="DW140" s="180"/>
      <c r="DX140" s="180"/>
      <c r="DY140" s="180"/>
      <c r="DZ140" s="180"/>
      <c r="EA140" s="180"/>
      <c r="EB140" s="180"/>
      <c r="EC140" s="180"/>
      <c r="ED140" s="180"/>
      <c r="EE140" s="180"/>
      <c r="EF140" s="180"/>
      <c r="EG140" s="180"/>
      <c r="EH140" s="180"/>
      <c r="EI140" s="180"/>
      <c r="EJ140" s="180"/>
      <c r="EK140" s="180"/>
      <c r="EL140" s="180"/>
      <c r="EM140" s="180"/>
      <c r="EN140" s="180"/>
      <c r="EO140" s="180"/>
      <c r="EP140" s="180"/>
      <c r="EQ140" s="180"/>
      <c r="ER140" s="180"/>
      <c r="ES140" s="180"/>
      <c r="ET140" s="180"/>
      <c r="EU140" s="180"/>
      <c r="EV140" s="180"/>
      <c r="EW140" s="180"/>
      <c r="EX140" s="180"/>
      <c r="EY140" s="180"/>
      <c r="EZ140" s="180"/>
      <c r="FA140" s="180"/>
      <c r="FB140" s="180"/>
      <c r="FC140" s="180"/>
      <c r="FD140" s="180"/>
      <c r="FE140" s="180"/>
      <c r="FF140" s="180"/>
      <c r="FG140" s="180"/>
      <c r="FH140" s="180"/>
    </row>
    <row r="141" spans="2:164" hidden="1" x14ac:dyDescent="0.3">
      <c r="B141" s="699">
        <f>+IFERROR(VLOOKUP(D141,'LP-Servicios'!$E$153:$F$252,2,FALSE),0)</f>
        <v>247585.35</v>
      </c>
      <c r="C141" s="700">
        <v>27</v>
      </c>
      <c r="D141" s="207" t="str">
        <f t="shared" si="168"/>
        <v>CIRCUITO-Pileta c/Remo(DiaXU)(1-2Rigs)</v>
      </c>
      <c r="E141" s="208">
        <f t="shared" si="207"/>
        <v>8</v>
      </c>
      <c r="F141" s="208">
        <f t="shared" si="207"/>
        <v>8</v>
      </c>
      <c r="G141" s="208">
        <f t="shared" ref="G141:BR141" si="220">+HLOOKUP(G$114,$E$5:$FH$106,2+$C33,FALSE)</f>
        <v>8</v>
      </c>
      <c r="H141" s="208">
        <f t="shared" si="220"/>
        <v>8</v>
      </c>
      <c r="I141" s="208">
        <f t="shared" si="220"/>
        <v>8</v>
      </c>
      <c r="J141" s="208">
        <f t="shared" si="220"/>
        <v>8</v>
      </c>
      <c r="K141" s="208">
        <f t="shared" si="220"/>
        <v>8</v>
      </c>
      <c r="L141" s="208">
        <f t="shared" si="220"/>
        <v>8</v>
      </c>
      <c r="M141" s="208">
        <f t="shared" si="220"/>
        <v>8</v>
      </c>
      <c r="N141" s="208">
        <f t="shared" si="220"/>
        <v>8</v>
      </c>
      <c r="O141" s="208">
        <f t="shared" si="220"/>
        <v>8</v>
      </c>
      <c r="P141" s="208">
        <f t="shared" si="220"/>
        <v>8</v>
      </c>
      <c r="Q141" s="208">
        <f t="shared" si="220"/>
        <v>0</v>
      </c>
      <c r="R141" s="208">
        <f t="shared" si="220"/>
        <v>0</v>
      </c>
      <c r="S141" s="208">
        <f t="shared" si="220"/>
        <v>0</v>
      </c>
      <c r="T141" s="208">
        <f t="shared" si="220"/>
        <v>0</v>
      </c>
      <c r="U141" s="208">
        <f t="shared" si="220"/>
        <v>0</v>
      </c>
      <c r="V141" s="208">
        <f t="shared" si="220"/>
        <v>0</v>
      </c>
      <c r="W141" s="208">
        <f t="shared" si="220"/>
        <v>0</v>
      </c>
      <c r="X141" s="208">
        <f t="shared" si="220"/>
        <v>0</v>
      </c>
      <c r="Y141" s="208">
        <f t="shared" si="220"/>
        <v>0</v>
      </c>
      <c r="Z141" s="208">
        <f t="shared" si="220"/>
        <v>0</v>
      </c>
      <c r="AA141" s="208">
        <f t="shared" si="220"/>
        <v>0</v>
      </c>
      <c r="AB141" s="208">
        <f t="shared" si="220"/>
        <v>0</v>
      </c>
      <c r="AC141" s="208">
        <f t="shared" si="220"/>
        <v>0</v>
      </c>
      <c r="AD141" s="208">
        <f t="shared" si="220"/>
        <v>0</v>
      </c>
      <c r="AE141" s="208">
        <f t="shared" si="220"/>
        <v>0</v>
      </c>
      <c r="AF141" s="208">
        <f t="shared" si="220"/>
        <v>0</v>
      </c>
      <c r="AG141" s="208">
        <f t="shared" si="220"/>
        <v>0</v>
      </c>
      <c r="AH141" s="208">
        <f t="shared" si="220"/>
        <v>0</v>
      </c>
      <c r="AI141" s="208">
        <f t="shared" si="220"/>
        <v>0</v>
      </c>
      <c r="AJ141" s="208">
        <f t="shared" si="220"/>
        <v>0</v>
      </c>
      <c r="AK141" s="208">
        <f t="shared" si="220"/>
        <v>0</v>
      </c>
      <c r="AL141" s="208">
        <f t="shared" si="220"/>
        <v>0</v>
      </c>
      <c r="AM141" s="208">
        <f t="shared" si="220"/>
        <v>0</v>
      </c>
      <c r="AN141" s="208">
        <f t="shared" si="220"/>
        <v>0</v>
      </c>
      <c r="AO141" s="208">
        <f t="shared" si="220"/>
        <v>0</v>
      </c>
      <c r="AP141" s="208">
        <f t="shared" si="220"/>
        <v>0</v>
      </c>
      <c r="AQ141" s="208">
        <f t="shared" si="220"/>
        <v>0</v>
      </c>
      <c r="AR141" s="208">
        <f t="shared" si="220"/>
        <v>0</v>
      </c>
      <c r="AS141" s="208">
        <f t="shared" si="220"/>
        <v>0</v>
      </c>
      <c r="AT141" s="208">
        <f t="shared" si="220"/>
        <v>0</v>
      </c>
      <c r="AU141" s="208">
        <f t="shared" si="220"/>
        <v>0</v>
      </c>
      <c r="AV141" s="208">
        <f t="shared" si="220"/>
        <v>0</v>
      </c>
      <c r="AW141" s="208">
        <f t="shared" si="220"/>
        <v>0</v>
      </c>
      <c r="AX141" s="208">
        <f t="shared" si="220"/>
        <v>0</v>
      </c>
      <c r="AY141" s="208">
        <f t="shared" si="220"/>
        <v>0</v>
      </c>
      <c r="AZ141" s="208">
        <f t="shared" si="220"/>
        <v>0</v>
      </c>
      <c r="BA141" s="208">
        <f t="shared" si="220"/>
        <v>0</v>
      </c>
      <c r="BB141" s="208">
        <f t="shared" si="220"/>
        <v>0</v>
      </c>
      <c r="BC141" s="208">
        <f t="shared" si="220"/>
        <v>0</v>
      </c>
      <c r="BD141" s="208">
        <f t="shared" si="220"/>
        <v>0</v>
      </c>
      <c r="BE141" s="208">
        <f t="shared" si="220"/>
        <v>0</v>
      </c>
      <c r="BF141" s="208">
        <f t="shared" si="220"/>
        <v>0</v>
      </c>
      <c r="BG141" s="208">
        <f t="shared" si="220"/>
        <v>0</v>
      </c>
      <c r="BH141" s="208">
        <f t="shared" si="220"/>
        <v>0</v>
      </c>
      <c r="BI141" s="208">
        <f t="shared" si="220"/>
        <v>0</v>
      </c>
      <c r="BJ141" s="208">
        <f t="shared" si="220"/>
        <v>0</v>
      </c>
      <c r="BK141" s="208">
        <f t="shared" si="220"/>
        <v>0</v>
      </c>
      <c r="BL141" s="208">
        <f t="shared" si="220"/>
        <v>0</v>
      </c>
      <c r="BM141" s="208">
        <f t="shared" si="220"/>
        <v>0</v>
      </c>
      <c r="BN141" s="208">
        <f t="shared" si="220"/>
        <v>0</v>
      </c>
      <c r="BO141" s="208">
        <f t="shared" si="220"/>
        <v>0</v>
      </c>
      <c r="BP141" s="208">
        <f t="shared" si="220"/>
        <v>0</v>
      </c>
      <c r="BQ141" s="208">
        <f t="shared" si="220"/>
        <v>0</v>
      </c>
      <c r="BR141" s="208">
        <f t="shared" si="220"/>
        <v>0</v>
      </c>
      <c r="BS141" s="208">
        <f t="shared" ref="BS141:CF141" si="221">+HLOOKUP(BS$114,$E$5:$FH$106,2+$C33,FALSE)</f>
        <v>0</v>
      </c>
      <c r="BT141" s="208">
        <f t="shared" si="221"/>
        <v>0</v>
      </c>
      <c r="BU141" s="208">
        <f t="shared" si="221"/>
        <v>0</v>
      </c>
      <c r="BV141" s="208">
        <f t="shared" si="221"/>
        <v>0</v>
      </c>
      <c r="BW141" s="208">
        <f t="shared" si="221"/>
        <v>0</v>
      </c>
      <c r="BX141" s="208">
        <f t="shared" si="221"/>
        <v>0</v>
      </c>
      <c r="BY141" s="208">
        <f t="shared" si="221"/>
        <v>0</v>
      </c>
      <c r="BZ141" s="208">
        <f t="shared" si="221"/>
        <v>0</v>
      </c>
      <c r="CA141" s="208">
        <f t="shared" si="221"/>
        <v>0</v>
      </c>
      <c r="CB141" s="208">
        <f t="shared" si="221"/>
        <v>0</v>
      </c>
      <c r="CC141" s="208">
        <f t="shared" si="221"/>
        <v>0</v>
      </c>
      <c r="CD141" s="208">
        <f t="shared" si="221"/>
        <v>0</v>
      </c>
      <c r="CE141" s="208">
        <f t="shared" si="221"/>
        <v>0</v>
      </c>
      <c r="CF141" s="208">
        <f t="shared" si="221"/>
        <v>0</v>
      </c>
      <c r="CG141" s="180"/>
      <c r="CH141" s="180"/>
      <c r="CI141" s="180"/>
      <c r="CJ141" s="180"/>
      <c r="CK141" s="180"/>
      <c r="CL141" s="180"/>
      <c r="CM141" s="180"/>
      <c r="CN141" s="180"/>
      <c r="CO141" s="180"/>
      <c r="CP141" s="180"/>
      <c r="CQ141" s="180"/>
      <c r="CR141" s="180"/>
      <c r="CS141" s="180"/>
      <c r="CT141" s="180"/>
      <c r="CU141" s="180"/>
      <c r="CV141" s="180"/>
      <c r="CW141" s="180"/>
      <c r="CX141" s="180"/>
      <c r="CY141" s="180"/>
      <c r="CZ141" s="180"/>
      <c r="DA141" s="180"/>
      <c r="DB141" s="180"/>
      <c r="DC141" s="180"/>
      <c r="DD141" s="180"/>
      <c r="DE141" s="180"/>
      <c r="DF141" s="180"/>
      <c r="DG141" s="180"/>
      <c r="DH141" s="180"/>
      <c r="DI141" s="180"/>
      <c r="DJ141" s="180"/>
      <c r="DK141" s="180"/>
      <c r="DL141" s="180"/>
      <c r="DM141" s="180"/>
      <c r="DN141" s="180"/>
      <c r="DO141" s="180"/>
      <c r="DP141" s="180"/>
      <c r="DQ141" s="180"/>
      <c r="DR141" s="180"/>
      <c r="DS141" s="180"/>
      <c r="DT141" s="180"/>
      <c r="DU141" s="180"/>
      <c r="DV141" s="180"/>
      <c r="DW141" s="180"/>
      <c r="DX141" s="180"/>
      <c r="DY141" s="180"/>
      <c r="DZ141" s="180"/>
      <c r="EA141" s="180"/>
      <c r="EB141" s="180"/>
      <c r="EC141" s="180"/>
      <c r="ED141" s="180"/>
      <c r="EE141" s="180"/>
      <c r="EF141" s="180"/>
      <c r="EG141" s="180"/>
      <c r="EH141" s="180"/>
      <c r="EI141" s="180"/>
      <c r="EJ141" s="180"/>
      <c r="EK141" s="180"/>
      <c r="EL141" s="180"/>
      <c r="EM141" s="180"/>
      <c r="EN141" s="180"/>
      <c r="EO141" s="180"/>
      <c r="EP141" s="180"/>
      <c r="EQ141" s="180"/>
      <c r="ER141" s="180"/>
      <c r="ES141" s="180"/>
      <c r="ET141" s="180"/>
      <c r="EU141" s="180"/>
      <c r="EV141" s="180"/>
      <c r="EW141" s="180"/>
      <c r="EX141" s="180"/>
      <c r="EY141" s="180"/>
      <c r="EZ141" s="180"/>
      <c r="FA141" s="180"/>
      <c r="FB141" s="180"/>
      <c r="FC141" s="180"/>
      <c r="FD141" s="180"/>
      <c r="FE141" s="180"/>
      <c r="FF141" s="180"/>
      <c r="FG141" s="180"/>
      <c r="FH141" s="180"/>
    </row>
    <row r="142" spans="2:164" hidden="1" x14ac:dyDescent="0.3">
      <c r="B142" s="699">
        <f>+IFERROR(VLOOKUP(D142,'LP-Servicios'!$E$153:$F$252,2,FALSE),0)</f>
        <v>460733.23</v>
      </c>
      <c r="C142" s="700">
        <v>28</v>
      </c>
      <c r="D142" s="207" t="str">
        <f t="shared" si="168"/>
        <v>CIRCUITO-Pileta preparadora(1-2Rigs)</v>
      </c>
      <c r="E142" s="208">
        <f t="shared" si="207"/>
        <v>1</v>
      </c>
      <c r="F142" s="208">
        <f t="shared" si="207"/>
        <v>1</v>
      </c>
      <c r="G142" s="208">
        <f t="shared" ref="G142:BR142" si="222">+HLOOKUP(G$114,$E$5:$FH$106,2+$C34,FALSE)</f>
        <v>1</v>
      </c>
      <c r="H142" s="208">
        <f t="shared" si="222"/>
        <v>1</v>
      </c>
      <c r="I142" s="208">
        <f t="shared" si="222"/>
        <v>1</v>
      </c>
      <c r="J142" s="208">
        <f t="shared" si="222"/>
        <v>1</v>
      </c>
      <c r="K142" s="208">
        <f t="shared" si="222"/>
        <v>1</v>
      </c>
      <c r="L142" s="208">
        <f t="shared" si="222"/>
        <v>1</v>
      </c>
      <c r="M142" s="208">
        <f t="shared" si="222"/>
        <v>1</v>
      </c>
      <c r="N142" s="208">
        <f t="shared" si="222"/>
        <v>1</v>
      </c>
      <c r="O142" s="208">
        <f t="shared" si="222"/>
        <v>1</v>
      </c>
      <c r="P142" s="208">
        <f t="shared" si="222"/>
        <v>1</v>
      </c>
      <c r="Q142" s="208">
        <f t="shared" si="222"/>
        <v>0</v>
      </c>
      <c r="R142" s="208">
        <f t="shared" si="222"/>
        <v>0</v>
      </c>
      <c r="S142" s="208">
        <f t="shared" si="222"/>
        <v>0</v>
      </c>
      <c r="T142" s="208">
        <f t="shared" si="222"/>
        <v>0</v>
      </c>
      <c r="U142" s="208">
        <f t="shared" si="222"/>
        <v>0</v>
      </c>
      <c r="V142" s="208">
        <f t="shared" si="222"/>
        <v>0</v>
      </c>
      <c r="W142" s="208">
        <f t="shared" si="222"/>
        <v>0</v>
      </c>
      <c r="X142" s="208">
        <f t="shared" si="222"/>
        <v>0</v>
      </c>
      <c r="Y142" s="208">
        <f t="shared" si="222"/>
        <v>0</v>
      </c>
      <c r="Z142" s="208">
        <f t="shared" si="222"/>
        <v>0</v>
      </c>
      <c r="AA142" s="208">
        <f t="shared" si="222"/>
        <v>0</v>
      </c>
      <c r="AB142" s="208">
        <f t="shared" si="222"/>
        <v>0</v>
      </c>
      <c r="AC142" s="208">
        <f t="shared" si="222"/>
        <v>0</v>
      </c>
      <c r="AD142" s="208">
        <f t="shared" si="222"/>
        <v>0</v>
      </c>
      <c r="AE142" s="208">
        <f t="shared" si="222"/>
        <v>0</v>
      </c>
      <c r="AF142" s="208">
        <f t="shared" si="222"/>
        <v>0</v>
      </c>
      <c r="AG142" s="208">
        <f t="shared" si="222"/>
        <v>0</v>
      </c>
      <c r="AH142" s="208">
        <f t="shared" si="222"/>
        <v>0</v>
      </c>
      <c r="AI142" s="208">
        <f t="shared" si="222"/>
        <v>0</v>
      </c>
      <c r="AJ142" s="208">
        <f t="shared" si="222"/>
        <v>0</v>
      </c>
      <c r="AK142" s="208">
        <f t="shared" si="222"/>
        <v>0</v>
      </c>
      <c r="AL142" s="208">
        <f t="shared" si="222"/>
        <v>0</v>
      </c>
      <c r="AM142" s="208">
        <f t="shared" si="222"/>
        <v>0</v>
      </c>
      <c r="AN142" s="208">
        <f t="shared" si="222"/>
        <v>0</v>
      </c>
      <c r="AO142" s="208">
        <f t="shared" si="222"/>
        <v>0</v>
      </c>
      <c r="AP142" s="208">
        <f t="shared" si="222"/>
        <v>0</v>
      </c>
      <c r="AQ142" s="208">
        <f t="shared" si="222"/>
        <v>0</v>
      </c>
      <c r="AR142" s="208">
        <f t="shared" si="222"/>
        <v>0</v>
      </c>
      <c r="AS142" s="208">
        <f t="shared" si="222"/>
        <v>0</v>
      </c>
      <c r="AT142" s="208">
        <f t="shared" si="222"/>
        <v>0</v>
      </c>
      <c r="AU142" s="208">
        <f t="shared" si="222"/>
        <v>0</v>
      </c>
      <c r="AV142" s="208">
        <f t="shared" si="222"/>
        <v>0</v>
      </c>
      <c r="AW142" s="208">
        <f t="shared" si="222"/>
        <v>0</v>
      </c>
      <c r="AX142" s="208">
        <f t="shared" si="222"/>
        <v>0</v>
      </c>
      <c r="AY142" s="208">
        <f t="shared" si="222"/>
        <v>0</v>
      </c>
      <c r="AZ142" s="208">
        <f t="shared" si="222"/>
        <v>0</v>
      </c>
      <c r="BA142" s="208">
        <f t="shared" si="222"/>
        <v>0</v>
      </c>
      <c r="BB142" s="208">
        <f t="shared" si="222"/>
        <v>0</v>
      </c>
      <c r="BC142" s="208">
        <f t="shared" si="222"/>
        <v>0</v>
      </c>
      <c r="BD142" s="208">
        <f t="shared" si="222"/>
        <v>0</v>
      </c>
      <c r="BE142" s="208">
        <f t="shared" si="222"/>
        <v>0</v>
      </c>
      <c r="BF142" s="208">
        <f t="shared" si="222"/>
        <v>0</v>
      </c>
      <c r="BG142" s="208">
        <f t="shared" si="222"/>
        <v>0</v>
      </c>
      <c r="BH142" s="208">
        <f t="shared" si="222"/>
        <v>0</v>
      </c>
      <c r="BI142" s="208">
        <f t="shared" si="222"/>
        <v>0</v>
      </c>
      <c r="BJ142" s="208">
        <f t="shared" si="222"/>
        <v>0</v>
      </c>
      <c r="BK142" s="208">
        <f t="shared" si="222"/>
        <v>0</v>
      </c>
      <c r="BL142" s="208">
        <f t="shared" si="222"/>
        <v>0</v>
      </c>
      <c r="BM142" s="208">
        <f t="shared" si="222"/>
        <v>0</v>
      </c>
      <c r="BN142" s="208">
        <f t="shared" si="222"/>
        <v>0</v>
      </c>
      <c r="BO142" s="208">
        <f t="shared" si="222"/>
        <v>0</v>
      </c>
      <c r="BP142" s="208">
        <f t="shared" si="222"/>
        <v>0</v>
      </c>
      <c r="BQ142" s="208">
        <f t="shared" si="222"/>
        <v>0</v>
      </c>
      <c r="BR142" s="208">
        <f t="shared" si="222"/>
        <v>0</v>
      </c>
      <c r="BS142" s="208">
        <f t="shared" ref="BS142:CF142" si="223">+HLOOKUP(BS$114,$E$5:$FH$106,2+$C34,FALSE)</f>
        <v>0</v>
      </c>
      <c r="BT142" s="208">
        <f t="shared" si="223"/>
        <v>0</v>
      </c>
      <c r="BU142" s="208">
        <f t="shared" si="223"/>
        <v>0</v>
      </c>
      <c r="BV142" s="208">
        <f t="shared" si="223"/>
        <v>0</v>
      </c>
      <c r="BW142" s="208">
        <f t="shared" si="223"/>
        <v>0</v>
      </c>
      <c r="BX142" s="208">
        <f t="shared" si="223"/>
        <v>0</v>
      </c>
      <c r="BY142" s="208">
        <f t="shared" si="223"/>
        <v>0</v>
      </c>
      <c r="BZ142" s="208">
        <f t="shared" si="223"/>
        <v>0</v>
      </c>
      <c r="CA142" s="208">
        <f t="shared" si="223"/>
        <v>0</v>
      </c>
      <c r="CB142" s="208">
        <f t="shared" si="223"/>
        <v>0</v>
      </c>
      <c r="CC142" s="208">
        <f t="shared" si="223"/>
        <v>0</v>
      </c>
      <c r="CD142" s="208">
        <f t="shared" si="223"/>
        <v>0</v>
      </c>
      <c r="CE142" s="208">
        <f t="shared" si="223"/>
        <v>0</v>
      </c>
      <c r="CF142" s="208">
        <f t="shared" si="223"/>
        <v>0</v>
      </c>
      <c r="CG142" s="180"/>
      <c r="CH142" s="180"/>
      <c r="CI142" s="180"/>
      <c r="CJ142" s="180"/>
      <c r="CK142" s="180"/>
      <c r="CL142" s="180"/>
      <c r="CM142" s="180"/>
      <c r="CN142" s="180"/>
      <c r="CO142" s="180"/>
      <c r="CP142" s="180"/>
      <c r="CQ142" s="180"/>
      <c r="CR142" s="180"/>
      <c r="CS142" s="180"/>
      <c r="CT142" s="180"/>
      <c r="CU142" s="180"/>
      <c r="CV142" s="180"/>
      <c r="CW142" s="180"/>
      <c r="CX142" s="180"/>
      <c r="CY142" s="180"/>
      <c r="CZ142" s="180"/>
      <c r="DA142" s="180"/>
      <c r="DB142" s="180"/>
      <c r="DC142" s="180"/>
      <c r="DD142" s="180"/>
      <c r="DE142" s="180"/>
      <c r="DF142" s="180"/>
      <c r="DG142" s="180"/>
      <c r="DH142" s="180"/>
      <c r="DI142" s="180"/>
      <c r="DJ142" s="180"/>
      <c r="DK142" s="180"/>
      <c r="DL142" s="180"/>
      <c r="DM142" s="180"/>
      <c r="DN142" s="180"/>
      <c r="DO142" s="180"/>
      <c r="DP142" s="180"/>
      <c r="DQ142" s="180"/>
      <c r="DR142" s="180"/>
      <c r="DS142" s="180"/>
      <c r="DT142" s="180"/>
      <c r="DU142" s="180"/>
      <c r="DV142" s="180"/>
      <c r="DW142" s="180"/>
      <c r="DX142" s="180"/>
      <c r="DY142" s="180"/>
      <c r="DZ142" s="180"/>
      <c r="EA142" s="180"/>
      <c r="EB142" s="180"/>
      <c r="EC142" s="180"/>
      <c r="ED142" s="180"/>
      <c r="EE142" s="180"/>
      <c r="EF142" s="180"/>
      <c r="EG142" s="180"/>
      <c r="EH142" s="180"/>
      <c r="EI142" s="180"/>
      <c r="EJ142" s="180"/>
      <c r="EK142" s="180"/>
      <c r="EL142" s="180"/>
      <c r="EM142" s="180"/>
      <c r="EN142" s="180"/>
      <c r="EO142" s="180"/>
      <c r="EP142" s="180"/>
      <c r="EQ142" s="180"/>
      <c r="ER142" s="180"/>
      <c r="ES142" s="180"/>
      <c r="ET142" s="180"/>
      <c r="EU142" s="180"/>
      <c r="EV142" s="180"/>
      <c r="EW142" s="180"/>
      <c r="EX142" s="180"/>
      <c r="EY142" s="180"/>
      <c r="EZ142" s="180"/>
      <c r="FA142" s="180"/>
      <c r="FB142" s="180"/>
      <c r="FC142" s="180"/>
      <c r="FD142" s="180"/>
      <c r="FE142" s="180"/>
      <c r="FF142" s="180"/>
      <c r="FG142" s="180"/>
      <c r="FH142" s="180"/>
    </row>
    <row r="143" spans="2:164" hidden="1" x14ac:dyDescent="0.3">
      <c r="B143" s="699">
        <f>+IFERROR(VLOOKUP(D143,'LP-Servicios'!$E$153:$F$252,2,FALSE),0)</f>
        <v>179412.15</v>
      </c>
      <c r="C143" s="700">
        <v>29</v>
      </c>
      <c r="D143" s="207" t="str">
        <f t="shared" si="168"/>
        <v>CIRCUITO-Tanque CaCl2 (Dia x U)(1-2Rigs)</v>
      </c>
      <c r="E143" s="208">
        <f t="shared" si="207"/>
        <v>1</v>
      </c>
      <c r="F143" s="208">
        <f t="shared" si="207"/>
        <v>1</v>
      </c>
      <c r="G143" s="208">
        <f t="shared" ref="G143:BR143" si="224">+HLOOKUP(G$114,$E$5:$FH$106,2+$C35,FALSE)</f>
        <v>1</v>
      </c>
      <c r="H143" s="208">
        <f t="shared" si="224"/>
        <v>1</v>
      </c>
      <c r="I143" s="208">
        <f t="shared" si="224"/>
        <v>1</v>
      </c>
      <c r="J143" s="208">
        <f t="shared" si="224"/>
        <v>1</v>
      </c>
      <c r="K143" s="208">
        <f t="shared" si="224"/>
        <v>1</v>
      </c>
      <c r="L143" s="208">
        <f t="shared" si="224"/>
        <v>1</v>
      </c>
      <c r="M143" s="208">
        <f t="shared" si="224"/>
        <v>1</v>
      </c>
      <c r="N143" s="208">
        <f t="shared" si="224"/>
        <v>1</v>
      </c>
      <c r="O143" s="208">
        <f t="shared" si="224"/>
        <v>1</v>
      </c>
      <c r="P143" s="208">
        <f t="shared" si="224"/>
        <v>1</v>
      </c>
      <c r="Q143" s="208">
        <f t="shared" si="224"/>
        <v>0</v>
      </c>
      <c r="R143" s="208">
        <f t="shared" si="224"/>
        <v>0</v>
      </c>
      <c r="S143" s="208">
        <f t="shared" si="224"/>
        <v>0</v>
      </c>
      <c r="T143" s="208">
        <f t="shared" si="224"/>
        <v>0</v>
      </c>
      <c r="U143" s="208">
        <f t="shared" si="224"/>
        <v>0</v>
      </c>
      <c r="V143" s="208">
        <f t="shared" si="224"/>
        <v>0</v>
      </c>
      <c r="W143" s="208">
        <f t="shared" si="224"/>
        <v>0</v>
      </c>
      <c r="X143" s="208">
        <f t="shared" si="224"/>
        <v>0</v>
      </c>
      <c r="Y143" s="208">
        <f t="shared" si="224"/>
        <v>0</v>
      </c>
      <c r="Z143" s="208">
        <f t="shared" si="224"/>
        <v>0</v>
      </c>
      <c r="AA143" s="208">
        <f t="shared" si="224"/>
        <v>0</v>
      </c>
      <c r="AB143" s="208">
        <f t="shared" si="224"/>
        <v>0</v>
      </c>
      <c r="AC143" s="208">
        <f t="shared" si="224"/>
        <v>0</v>
      </c>
      <c r="AD143" s="208">
        <f t="shared" si="224"/>
        <v>0</v>
      </c>
      <c r="AE143" s="208">
        <f t="shared" si="224"/>
        <v>0</v>
      </c>
      <c r="AF143" s="208">
        <f t="shared" si="224"/>
        <v>0</v>
      </c>
      <c r="AG143" s="208">
        <f t="shared" si="224"/>
        <v>0</v>
      </c>
      <c r="AH143" s="208">
        <f t="shared" si="224"/>
        <v>0</v>
      </c>
      <c r="AI143" s="208">
        <f t="shared" si="224"/>
        <v>0</v>
      </c>
      <c r="AJ143" s="208">
        <f t="shared" si="224"/>
        <v>0</v>
      </c>
      <c r="AK143" s="208">
        <f t="shared" si="224"/>
        <v>0</v>
      </c>
      <c r="AL143" s="208">
        <f t="shared" si="224"/>
        <v>0</v>
      </c>
      <c r="AM143" s="208">
        <f t="shared" si="224"/>
        <v>0</v>
      </c>
      <c r="AN143" s="208">
        <f t="shared" si="224"/>
        <v>0</v>
      </c>
      <c r="AO143" s="208">
        <f t="shared" si="224"/>
        <v>0</v>
      </c>
      <c r="AP143" s="208">
        <f t="shared" si="224"/>
        <v>0</v>
      </c>
      <c r="AQ143" s="208">
        <f t="shared" si="224"/>
        <v>0</v>
      </c>
      <c r="AR143" s="208">
        <f t="shared" si="224"/>
        <v>0</v>
      </c>
      <c r="AS143" s="208">
        <f t="shared" si="224"/>
        <v>0</v>
      </c>
      <c r="AT143" s="208">
        <f t="shared" si="224"/>
        <v>0</v>
      </c>
      <c r="AU143" s="208">
        <f t="shared" si="224"/>
        <v>0</v>
      </c>
      <c r="AV143" s="208">
        <f t="shared" si="224"/>
        <v>0</v>
      </c>
      <c r="AW143" s="208">
        <f t="shared" si="224"/>
        <v>0</v>
      </c>
      <c r="AX143" s="208">
        <f t="shared" si="224"/>
        <v>0</v>
      </c>
      <c r="AY143" s="208">
        <f t="shared" si="224"/>
        <v>0</v>
      </c>
      <c r="AZ143" s="208">
        <f t="shared" si="224"/>
        <v>0</v>
      </c>
      <c r="BA143" s="208">
        <f t="shared" si="224"/>
        <v>0</v>
      </c>
      <c r="BB143" s="208">
        <f t="shared" si="224"/>
        <v>0</v>
      </c>
      <c r="BC143" s="208">
        <f t="shared" si="224"/>
        <v>0</v>
      </c>
      <c r="BD143" s="208">
        <f t="shared" si="224"/>
        <v>0</v>
      </c>
      <c r="BE143" s="208">
        <f t="shared" si="224"/>
        <v>0</v>
      </c>
      <c r="BF143" s="208">
        <f t="shared" si="224"/>
        <v>0</v>
      </c>
      <c r="BG143" s="208">
        <f t="shared" si="224"/>
        <v>0</v>
      </c>
      <c r="BH143" s="208">
        <f t="shared" si="224"/>
        <v>0</v>
      </c>
      <c r="BI143" s="208">
        <f t="shared" si="224"/>
        <v>0</v>
      </c>
      <c r="BJ143" s="208">
        <f t="shared" si="224"/>
        <v>0</v>
      </c>
      <c r="BK143" s="208">
        <f t="shared" si="224"/>
        <v>0</v>
      </c>
      <c r="BL143" s="208">
        <f t="shared" si="224"/>
        <v>0</v>
      </c>
      <c r="BM143" s="208">
        <f t="shared" si="224"/>
        <v>0</v>
      </c>
      <c r="BN143" s="208">
        <f t="shared" si="224"/>
        <v>0</v>
      </c>
      <c r="BO143" s="208">
        <f t="shared" si="224"/>
        <v>0</v>
      </c>
      <c r="BP143" s="208">
        <f t="shared" si="224"/>
        <v>0</v>
      </c>
      <c r="BQ143" s="208">
        <f t="shared" si="224"/>
        <v>0</v>
      </c>
      <c r="BR143" s="208">
        <f t="shared" si="224"/>
        <v>0</v>
      </c>
      <c r="BS143" s="208">
        <f t="shared" ref="BS143:CF143" si="225">+HLOOKUP(BS$114,$E$5:$FH$106,2+$C35,FALSE)</f>
        <v>0</v>
      </c>
      <c r="BT143" s="208">
        <f t="shared" si="225"/>
        <v>0</v>
      </c>
      <c r="BU143" s="208">
        <f t="shared" si="225"/>
        <v>0</v>
      </c>
      <c r="BV143" s="208">
        <f t="shared" si="225"/>
        <v>0</v>
      </c>
      <c r="BW143" s="208">
        <f t="shared" si="225"/>
        <v>0</v>
      </c>
      <c r="BX143" s="208">
        <f t="shared" si="225"/>
        <v>0</v>
      </c>
      <c r="BY143" s="208">
        <f t="shared" si="225"/>
        <v>0</v>
      </c>
      <c r="BZ143" s="208">
        <f t="shared" si="225"/>
        <v>0</v>
      </c>
      <c r="CA143" s="208">
        <f t="shared" si="225"/>
        <v>0</v>
      </c>
      <c r="CB143" s="208">
        <f t="shared" si="225"/>
        <v>0</v>
      </c>
      <c r="CC143" s="208">
        <f t="shared" si="225"/>
        <v>0</v>
      </c>
      <c r="CD143" s="208">
        <f t="shared" si="225"/>
        <v>0</v>
      </c>
      <c r="CE143" s="208">
        <f t="shared" si="225"/>
        <v>0</v>
      </c>
      <c r="CF143" s="208">
        <f t="shared" si="225"/>
        <v>0</v>
      </c>
      <c r="CG143" s="180"/>
      <c r="CH143" s="180"/>
      <c r="CI143" s="180"/>
      <c r="CJ143" s="180"/>
      <c r="CK143" s="180"/>
      <c r="CL143" s="180"/>
      <c r="CM143" s="180"/>
      <c r="CN143" s="180"/>
      <c r="CO143" s="180"/>
      <c r="CP143" s="180"/>
      <c r="CQ143" s="180"/>
      <c r="CR143" s="180"/>
      <c r="CS143" s="180"/>
      <c r="CT143" s="180"/>
      <c r="CU143" s="180"/>
      <c r="CV143" s="180"/>
      <c r="CW143" s="180"/>
      <c r="CX143" s="180"/>
      <c r="CY143" s="180"/>
      <c r="CZ143" s="180"/>
      <c r="DA143" s="180"/>
      <c r="DB143" s="180"/>
      <c r="DC143" s="180"/>
      <c r="DD143" s="180"/>
      <c r="DE143" s="180"/>
      <c r="DF143" s="180"/>
      <c r="DG143" s="180"/>
      <c r="DH143" s="180"/>
      <c r="DI143" s="180"/>
      <c r="DJ143" s="180"/>
      <c r="DK143" s="180"/>
      <c r="DL143" s="180"/>
      <c r="DM143" s="180"/>
      <c r="DN143" s="180"/>
      <c r="DO143" s="180"/>
      <c r="DP143" s="180"/>
      <c r="DQ143" s="180"/>
      <c r="DR143" s="180"/>
      <c r="DS143" s="180"/>
      <c r="DT143" s="180"/>
      <c r="DU143" s="180"/>
      <c r="DV143" s="180"/>
      <c r="DW143" s="180"/>
      <c r="DX143" s="180"/>
      <c r="DY143" s="180"/>
      <c r="DZ143" s="180"/>
      <c r="EA143" s="180"/>
      <c r="EB143" s="180"/>
      <c r="EC143" s="180"/>
      <c r="ED143" s="180"/>
      <c r="EE143" s="180"/>
      <c r="EF143" s="180"/>
      <c r="EG143" s="180"/>
      <c r="EH143" s="180"/>
      <c r="EI143" s="180"/>
      <c r="EJ143" s="180"/>
      <c r="EK143" s="180"/>
      <c r="EL143" s="180"/>
      <c r="EM143" s="180"/>
      <c r="EN143" s="180"/>
      <c r="EO143" s="180"/>
      <c r="EP143" s="180"/>
      <c r="EQ143" s="180"/>
      <c r="ER143" s="180"/>
      <c r="ES143" s="180"/>
      <c r="ET143" s="180"/>
      <c r="EU143" s="180"/>
      <c r="EV143" s="180"/>
      <c r="EW143" s="180"/>
      <c r="EX143" s="180"/>
      <c r="EY143" s="180"/>
      <c r="EZ143" s="180"/>
      <c r="FA143" s="180"/>
      <c r="FB143" s="180"/>
      <c r="FC143" s="180"/>
      <c r="FD143" s="180"/>
      <c r="FE143" s="180"/>
      <c r="FF143" s="180"/>
      <c r="FG143" s="180"/>
      <c r="FH143" s="180"/>
    </row>
    <row r="144" spans="2:164" hidden="1" x14ac:dyDescent="0.3">
      <c r="B144" s="699">
        <f>+IFERROR(VLOOKUP(D144,'LP-Servicios'!$E$153:$F$252,2,FALSE),0)</f>
        <v>5345.45</v>
      </c>
      <c r="C144" s="700">
        <v>30</v>
      </c>
      <c r="D144" s="207" t="str">
        <f t="shared" si="168"/>
        <v>CONSUMIBLE-Ácido clorhídrico(1-2Rigs)</v>
      </c>
      <c r="E144" s="208">
        <f t="shared" si="207"/>
        <v>0</v>
      </c>
      <c r="F144" s="208">
        <f t="shared" si="207"/>
        <v>0</v>
      </c>
      <c r="G144" s="208">
        <f t="shared" ref="G144:BR144" si="226">+HLOOKUP(G$114,$E$5:$FH$106,2+$C36,FALSE)</f>
        <v>0</v>
      </c>
      <c r="H144" s="208">
        <f t="shared" si="226"/>
        <v>0</v>
      </c>
      <c r="I144" s="208">
        <f t="shared" si="226"/>
        <v>0</v>
      </c>
      <c r="J144" s="208">
        <f t="shared" si="226"/>
        <v>0</v>
      </c>
      <c r="K144" s="208">
        <f t="shared" si="226"/>
        <v>0</v>
      </c>
      <c r="L144" s="208">
        <f t="shared" si="226"/>
        <v>0</v>
      </c>
      <c r="M144" s="208">
        <f t="shared" si="226"/>
        <v>0</v>
      </c>
      <c r="N144" s="208">
        <f t="shared" si="226"/>
        <v>0</v>
      </c>
      <c r="O144" s="208">
        <f t="shared" si="226"/>
        <v>0</v>
      </c>
      <c r="P144" s="208">
        <f t="shared" si="226"/>
        <v>0</v>
      </c>
      <c r="Q144" s="208">
        <f t="shared" si="226"/>
        <v>0</v>
      </c>
      <c r="R144" s="208">
        <f t="shared" si="226"/>
        <v>0</v>
      </c>
      <c r="S144" s="208">
        <f t="shared" si="226"/>
        <v>0</v>
      </c>
      <c r="T144" s="208">
        <f t="shared" si="226"/>
        <v>0</v>
      </c>
      <c r="U144" s="208">
        <f t="shared" si="226"/>
        <v>0</v>
      </c>
      <c r="V144" s="208">
        <f t="shared" si="226"/>
        <v>0</v>
      </c>
      <c r="W144" s="208">
        <f t="shared" si="226"/>
        <v>0</v>
      </c>
      <c r="X144" s="208">
        <f t="shared" si="226"/>
        <v>0</v>
      </c>
      <c r="Y144" s="208">
        <f t="shared" si="226"/>
        <v>0</v>
      </c>
      <c r="Z144" s="208">
        <f t="shared" si="226"/>
        <v>0</v>
      </c>
      <c r="AA144" s="208">
        <f t="shared" si="226"/>
        <v>0</v>
      </c>
      <c r="AB144" s="208">
        <f t="shared" si="226"/>
        <v>0</v>
      </c>
      <c r="AC144" s="208">
        <f t="shared" si="226"/>
        <v>0</v>
      </c>
      <c r="AD144" s="208">
        <f t="shared" si="226"/>
        <v>0</v>
      </c>
      <c r="AE144" s="208">
        <f t="shared" si="226"/>
        <v>0</v>
      </c>
      <c r="AF144" s="208">
        <f t="shared" si="226"/>
        <v>0</v>
      </c>
      <c r="AG144" s="208">
        <f t="shared" si="226"/>
        <v>0</v>
      </c>
      <c r="AH144" s="208">
        <f t="shared" si="226"/>
        <v>0</v>
      </c>
      <c r="AI144" s="208">
        <f t="shared" si="226"/>
        <v>0</v>
      </c>
      <c r="AJ144" s="208">
        <f t="shared" si="226"/>
        <v>0</v>
      </c>
      <c r="AK144" s="208">
        <f t="shared" si="226"/>
        <v>0</v>
      </c>
      <c r="AL144" s="208">
        <f t="shared" si="226"/>
        <v>0</v>
      </c>
      <c r="AM144" s="208">
        <f t="shared" si="226"/>
        <v>0</v>
      </c>
      <c r="AN144" s="208">
        <f t="shared" si="226"/>
        <v>0</v>
      </c>
      <c r="AO144" s="208">
        <f t="shared" si="226"/>
        <v>0</v>
      </c>
      <c r="AP144" s="208">
        <f t="shared" si="226"/>
        <v>0</v>
      </c>
      <c r="AQ144" s="208">
        <f t="shared" si="226"/>
        <v>0</v>
      </c>
      <c r="AR144" s="208">
        <f t="shared" si="226"/>
        <v>0</v>
      </c>
      <c r="AS144" s="208">
        <f t="shared" si="226"/>
        <v>0</v>
      </c>
      <c r="AT144" s="208">
        <f t="shared" si="226"/>
        <v>0</v>
      </c>
      <c r="AU144" s="208">
        <f t="shared" si="226"/>
        <v>0</v>
      </c>
      <c r="AV144" s="208">
        <f t="shared" si="226"/>
        <v>0</v>
      </c>
      <c r="AW144" s="208">
        <f t="shared" si="226"/>
        <v>0</v>
      </c>
      <c r="AX144" s="208">
        <f t="shared" si="226"/>
        <v>0</v>
      </c>
      <c r="AY144" s="208">
        <f t="shared" si="226"/>
        <v>0</v>
      </c>
      <c r="AZ144" s="208">
        <f t="shared" si="226"/>
        <v>0</v>
      </c>
      <c r="BA144" s="208">
        <f t="shared" si="226"/>
        <v>0</v>
      </c>
      <c r="BB144" s="208">
        <f t="shared" si="226"/>
        <v>0</v>
      </c>
      <c r="BC144" s="208">
        <f t="shared" si="226"/>
        <v>0</v>
      </c>
      <c r="BD144" s="208">
        <f t="shared" si="226"/>
        <v>0</v>
      </c>
      <c r="BE144" s="208">
        <f t="shared" si="226"/>
        <v>0</v>
      </c>
      <c r="BF144" s="208">
        <f t="shared" si="226"/>
        <v>0</v>
      </c>
      <c r="BG144" s="208">
        <f t="shared" si="226"/>
        <v>0</v>
      </c>
      <c r="BH144" s="208">
        <f t="shared" si="226"/>
        <v>0</v>
      </c>
      <c r="BI144" s="208">
        <f t="shared" si="226"/>
        <v>0</v>
      </c>
      <c r="BJ144" s="208">
        <f t="shared" si="226"/>
        <v>0</v>
      </c>
      <c r="BK144" s="208">
        <f t="shared" si="226"/>
        <v>0</v>
      </c>
      <c r="BL144" s="208">
        <f t="shared" si="226"/>
        <v>0</v>
      </c>
      <c r="BM144" s="208">
        <f t="shared" si="226"/>
        <v>0</v>
      </c>
      <c r="BN144" s="208">
        <f t="shared" si="226"/>
        <v>0</v>
      </c>
      <c r="BO144" s="208">
        <f t="shared" si="226"/>
        <v>0</v>
      </c>
      <c r="BP144" s="208">
        <f t="shared" si="226"/>
        <v>0</v>
      </c>
      <c r="BQ144" s="208">
        <f t="shared" si="226"/>
        <v>0</v>
      </c>
      <c r="BR144" s="208">
        <f t="shared" si="226"/>
        <v>0</v>
      </c>
      <c r="BS144" s="208">
        <f t="shared" ref="BS144:CF144" si="227">+HLOOKUP(BS$114,$E$5:$FH$106,2+$C36,FALSE)</f>
        <v>0</v>
      </c>
      <c r="BT144" s="208">
        <f t="shared" si="227"/>
        <v>0</v>
      </c>
      <c r="BU144" s="208">
        <f t="shared" si="227"/>
        <v>0</v>
      </c>
      <c r="BV144" s="208">
        <f t="shared" si="227"/>
        <v>0</v>
      </c>
      <c r="BW144" s="208">
        <f t="shared" si="227"/>
        <v>0</v>
      </c>
      <c r="BX144" s="208">
        <f t="shared" si="227"/>
        <v>0</v>
      </c>
      <c r="BY144" s="208">
        <f t="shared" si="227"/>
        <v>0</v>
      </c>
      <c r="BZ144" s="208">
        <f t="shared" si="227"/>
        <v>0</v>
      </c>
      <c r="CA144" s="208">
        <f t="shared" si="227"/>
        <v>0</v>
      </c>
      <c r="CB144" s="208">
        <f t="shared" si="227"/>
        <v>0</v>
      </c>
      <c r="CC144" s="208">
        <f t="shared" si="227"/>
        <v>0</v>
      </c>
      <c r="CD144" s="208">
        <f t="shared" si="227"/>
        <v>0</v>
      </c>
      <c r="CE144" s="208">
        <f t="shared" si="227"/>
        <v>0</v>
      </c>
      <c r="CF144" s="208">
        <f t="shared" si="227"/>
        <v>0</v>
      </c>
      <c r="CG144" s="180"/>
      <c r="CH144" s="180"/>
      <c r="CI144" s="180"/>
      <c r="CJ144" s="180"/>
      <c r="CK144" s="180"/>
      <c r="CL144" s="180"/>
      <c r="CM144" s="180"/>
      <c r="CN144" s="180"/>
      <c r="CO144" s="180"/>
      <c r="CP144" s="180"/>
      <c r="CQ144" s="180"/>
      <c r="CR144" s="180"/>
      <c r="CS144" s="180"/>
      <c r="CT144" s="180"/>
      <c r="CU144" s="180"/>
      <c r="CV144" s="180"/>
      <c r="CW144" s="180"/>
      <c r="CX144" s="180"/>
      <c r="CY144" s="180"/>
      <c r="CZ144" s="180"/>
      <c r="DA144" s="180"/>
      <c r="DB144" s="180"/>
      <c r="DC144" s="180"/>
      <c r="DD144" s="180"/>
      <c r="DE144" s="180"/>
      <c r="DF144" s="180"/>
      <c r="DG144" s="180"/>
      <c r="DH144" s="180"/>
      <c r="DI144" s="180"/>
      <c r="DJ144" s="180"/>
      <c r="DK144" s="180"/>
      <c r="DL144" s="180"/>
      <c r="DM144" s="180"/>
      <c r="DN144" s="180"/>
      <c r="DO144" s="180"/>
      <c r="DP144" s="180"/>
      <c r="DQ144" s="180"/>
      <c r="DR144" s="180"/>
      <c r="DS144" s="180"/>
      <c r="DT144" s="180"/>
      <c r="DU144" s="180"/>
      <c r="DV144" s="180"/>
      <c r="DW144" s="180"/>
      <c r="DX144" s="180"/>
      <c r="DY144" s="180"/>
      <c r="DZ144" s="180"/>
      <c r="EA144" s="180"/>
      <c r="EB144" s="180"/>
      <c r="EC144" s="180"/>
      <c r="ED144" s="180"/>
      <c r="EE144" s="180"/>
      <c r="EF144" s="180"/>
      <c r="EG144" s="180"/>
      <c r="EH144" s="180"/>
      <c r="EI144" s="180"/>
      <c r="EJ144" s="180"/>
      <c r="EK144" s="180"/>
      <c r="EL144" s="180"/>
      <c r="EM144" s="180"/>
      <c r="EN144" s="180"/>
      <c r="EO144" s="180"/>
      <c r="EP144" s="180"/>
      <c r="EQ144" s="180"/>
      <c r="ER144" s="180"/>
      <c r="ES144" s="180"/>
      <c r="ET144" s="180"/>
      <c r="EU144" s="180"/>
      <c r="EV144" s="180"/>
      <c r="EW144" s="180"/>
      <c r="EX144" s="180"/>
      <c r="EY144" s="180"/>
      <c r="EZ144" s="180"/>
      <c r="FA144" s="180"/>
      <c r="FB144" s="180"/>
      <c r="FC144" s="180"/>
      <c r="FD144" s="180"/>
      <c r="FE144" s="180"/>
      <c r="FF144" s="180"/>
      <c r="FG144" s="180"/>
      <c r="FH144" s="180"/>
    </row>
    <row r="145" spans="2:164" hidden="1" x14ac:dyDescent="0.3">
      <c r="B145" s="699">
        <f>+IFERROR(VLOOKUP(D145,'LP-Servicios'!$E$153:$F$252,2,FALSE),0)</f>
        <v>21819.65</v>
      </c>
      <c r="C145" s="700">
        <v>31</v>
      </c>
      <c r="D145" s="207" t="str">
        <f t="shared" si="168"/>
        <v>CONSUMIBLE-Floculan MARFLOC103(1-2Rigs)</v>
      </c>
      <c r="E145" s="208">
        <f t="shared" si="207"/>
        <v>0</v>
      </c>
      <c r="F145" s="208">
        <f t="shared" si="207"/>
        <v>0</v>
      </c>
      <c r="G145" s="208">
        <f t="shared" ref="G145:BR145" si="228">+HLOOKUP(G$114,$E$5:$FH$106,2+$C37,FALSE)</f>
        <v>0</v>
      </c>
      <c r="H145" s="208">
        <f t="shared" si="228"/>
        <v>0</v>
      </c>
      <c r="I145" s="208">
        <f t="shared" si="228"/>
        <v>0</v>
      </c>
      <c r="J145" s="208">
        <f t="shared" si="228"/>
        <v>0</v>
      </c>
      <c r="K145" s="208">
        <f t="shared" si="228"/>
        <v>0</v>
      </c>
      <c r="L145" s="208">
        <f t="shared" si="228"/>
        <v>0</v>
      </c>
      <c r="M145" s="208">
        <f t="shared" si="228"/>
        <v>0</v>
      </c>
      <c r="N145" s="208">
        <f t="shared" si="228"/>
        <v>0</v>
      </c>
      <c r="O145" s="208">
        <f t="shared" si="228"/>
        <v>0</v>
      </c>
      <c r="P145" s="208">
        <f t="shared" si="228"/>
        <v>0</v>
      </c>
      <c r="Q145" s="208">
        <f t="shared" si="228"/>
        <v>0</v>
      </c>
      <c r="R145" s="208">
        <f t="shared" si="228"/>
        <v>0</v>
      </c>
      <c r="S145" s="208">
        <f t="shared" si="228"/>
        <v>0</v>
      </c>
      <c r="T145" s="208">
        <f t="shared" si="228"/>
        <v>0</v>
      </c>
      <c r="U145" s="208">
        <f t="shared" si="228"/>
        <v>0</v>
      </c>
      <c r="V145" s="208">
        <f t="shared" si="228"/>
        <v>0</v>
      </c>
      <c r="W145" s="208">
        <f t="shared" si="228"/>
        <v>0</v>
      </c>
      <c r="X145" s="208">
        <f t="shared" si="228"/>
        <v>0</v>
      </c>
      <c r="Y145" s="208">
        <f t="shared" si="228"/>
        <v>0</v>
      </c>
      <c r="Z145" s="208">
        <f t="shared" si="228"/>
        <v>0</v>
      </c>
      <c r="AA145" s="208">
        <f t="shared" si="228"/>
        <v>0</v>
      </c>
      <c r="AB145" s="208">
        <f t="shared" si="228"/>
        <v>0</v>
      </c>
      <c r="AC145" s="208">
        <f t="shared" si="228"/>
        <v>0</v>
      </c>
      <c r="AD145" s="208">
        <f t="shared" si="228"/>
        <v>0</v>
      </c>
      <c r="AE145" s="208">
        <f t="shared" si="228"/>
        <v>0</v>
      </c>
      <c r="AF145" s="208">
        <f t="shared" si="228"/>
        <v>0</v>
      </c>
      <c r="AG145" s="208">
        <f t="shared" si="228"/>
        <v>0</v>
      </c>
      <c r="AH145" s="208">
        <f t="shared" si="228"/>
        <v>0</v>
      </c>
      <c r="AI145" s="208">
        <f t="shared" si="228"/>
        <v>0</v>
      </c>
      <c r="AJ145" s="208">
        <f t="shared" si="228"/>
        <v>0</v>
      </c>
      <c r="AK145" s="208">
        <f t="shared" si="228"/>
        <v>0</v>
      </c>
      <c r="AL145" s="208">
        <f t="shared" si="228"/>
        <v>0</v>
      </c>
      <c r="AM145" s="208">
        <f t="shared" si="228"/>
        <v>0</v>
      </c>
      <c r="AN145" s="208">
        <f t="shared" si="228"/>
        <v>0</v>
      </c>
      <c r="AO145" s="208">
        <f t="shared" si="228"/>
        <v>0</v>
      </c>
      <c r="AP145" s="208">
        <f t="shared" si="228"/>
        <v>0</v>
      </c>
      <c r="AQ145" s="208">
        <f t="shared" si="228"/>
        <v>0</v>
      </c>
      <c r="AR145" s="208">
        <f t="shared" si="228"/>
        <v>0</v>
      </c>
      <c r="AS145" s="208">
        <f t="shared" si="228"/>
        <v>0</v>
      </c>
      <c r="AT145" s="208">
        <f t="shared" si="228"/>
        <v>0</v>
      </c>
      <c r="AU145" s="208">
        <f t="shared" si="228"/>
        <v>0</v>
      </c>
      <c r="AV145" s="208">
        <f t="shared" si="228"/>
        <v>0</v>
      </c>
      <c r="AW145" s="208">
        <f t="shared" si="228"/>
        <v>0</v>
      </c>
      <c r="AX145" s="208">
        <f t="shared" si="228"/>
        <v>0</v>
      </c>
      <c r="AY145" s="208">
        <f t="shared" si="228"/>
        <v>0</v>
      </c>
      <c r="AZ145" s="208">
        <f t="shared" si="228"/>
        <v>0</v>
      </c>
      <c r="BA145" s="208">
        <f t="shared" si="228"/>
        <v>0</v>
      </c>
      <c r="BB145" s="208">
        <f t="shared" si="228"/>
        <v>0</v>
      </c>
      <c r="BC145" s="208">
        <f t="shared" si="228"/>
        <v>0</v>
      </c>
      <c r="BD145" s="208">
        <f t="shared" si="228"/>
        <v>0</v>
      </c>
      <c r="BE145" s="208">
        <f t="shared" si="228"/>
        <v>0</v>
      </c>
      <c r="BF145" s="208">
        <f t="shared" si="228"/>
        <v>0</v>
      </c>
      <c r="BG145" s="208">
        <f t="shared" si="228"/>
        <v>0</v>
      </c>
      <c r="BH145" s="208">
        <f t="shared" si="228"/>
        <v>0</v>
      </c>
      <c r="BI145" s="208">
        <f t="shared" si="228"/>
        <v>0</v>
      </c>
      <c r="BJ145" s="208">
        <f t="shared" si="228"/>
        <v>0</v>
      </c>
      <c r="BK145" s="208">
        <f t="shared" si="228"/>
        <v>0</v>
      </c>
      <c r="BL145" s="208">
        <f t="shared" si="228"/>
        <v>0</v>
      </c>
      <c r="BM145" s="208">
        <f t="shared" si="228"/>
        <v>0</v>
      </c>
      <c r="BN145" s="208">
        <f t="shared" si="228"/>
        <v>0</v>
      </c>
      <c r="BO145" s="208">
        <f t="shared" si="228"/>
        <v>0</v>
      </c>
      <c r="BP145" s="208">
        <f t="shared" si="228"/>
        <v>0</v>
      </c>
      <c r="BQ145" s="208">
        <f t="shared" si="228"/>
        <v>0</v>
      </c>
      <c r="BR145" s="208">
        <f t="shared" si="228"/>
        <v>0</v>
      </c>
      <c r="BS145" s="208">
        <f t="shared" ref="BS145:CF145" si="229">+HLOOKUP(BS$114,$E$5:$FH$106,2+$C37,FALSE)</f>
        <v>0</v>
      </c>
      <c r="BT145" s="208">
        <f t="shared" si="229"/>
        <v>0</v>
      </c>
      <c r="BU145" s="208">
        <f t="shared" si="229"/>
        <v>0</v>
      </c>
      <c r="BV145" s="208">
        <f t="shared" si="229"/>
        <v>0</v>
      </c>
      <c r="BW145" s="208">
        <f t="shared" si="229"/>
        <v>0</v>
      </c>
      <c r="BX145" s="208">
        <f t="shared" si="229"/>
        <v>0</v>
      </c>
      <c r="BY145" s="208">
        <f t="shared" si="229"/>
        <v>0</v>
      </c>
      <c r="BZ145" s="208">
        <f t="shared" si="229"/>
        <v>0</v>
      </c>
      <c r="CA145" s="208">
        <f t="shared" si="229"/>
        <v>0</v>
      </c>
      <c r="CB145" s="208">
        <f t="shared" si="229"/>
        <v>0</v>
      </c>
      <c r="CC145" s="208">
        <f t="shared" si="229"/>
        <v>0</v>
      </c>
      <c r="CD145" s="208">
        <f t="shared" si="229"/>
        <v>0</v>
      </c>
      <c r="CE145" s="208">
        <f t="shared" si="229"/>
        <v>0</v>
      </c>
      <c r="CF145" s="208">
        <f t="shared" si="229"/>
        <v>0</v>
      </c>
      <c r="CG145" s="180"/>
      <c r="CH145" s="180"/>
      <c r="CI145" s="180"/>
      <c r="CJ145" s="180"/>
      <c r="CK145" s="180"/>
      <c r="CL145" s="180"/>
      <c r="CM145" s="180"/>
      <c r="CN145" s="180"/>
      <c r="CO145" s="180"/>
      <c r="CP145" s="180"/>
      <c r="CQ145" s="180"/>
      <c r="CR145" s="180"/>
      <c r="CS145" s="180"/>
      <c r="CT145" s="180"/>
      <c r="CU145" s="180"/>
      <c r="CV145" s="180"/>
      <c r="CW145" s="180"/>
      <c r="CX145" s="180"/>
      <c r="CY145" s="180"/>
      <c r="CZ145" s="180"/>
      <c r="DA145" s="180"/>
      <c r="DB145" s="180"/>
      <c r="DC145" s="180"/>
      <c r="DD145" s="180"/>
      <c r="DE145" s="180"/>
      <c r="DF145" s="180"/>
      <c r="DG145" s="180"/>
      <c r="DH145" s="180"/>
      <c r="DI145" s="180"/>
      <c r="DJ145" s="180"/>
      <c r="DK145" s="180"/>
      <c r="DL145" s="180"/>
      <c r="DM145" s="180"/>
      <c r="DN145" s="180"/>
      <c r="DO145" s="180"/>
      <c r="DP145" s="180"/>
      <c r="DQ145" s="180"/>
      <c r="DR145" s="180"/>
      <c r="DS145" s="180"/>
      <c r="DT145" s="180"/>
      <c r="DU145" s="180"/>
      <c r="DV145" s="180"/>
      <c r="DW145" s="180"/>
      <c r="DX145" s="180"/>
      <c r="DY145" s="180"/>
      <c r="DZ145" s="180"/>
      <c r="EA145" s="180"/>
      <c r="EB145" s="180"/>
      <c r="EC145" s="180"/>
      <c r="ED145" s="180"/>
      <c r="EE145" s="180"/>
      <c r="EF145" s="180"/>
      <c r="EG145" s="180"/>
      <c r="EH145" s="180"/>
      <c r="EI145" s="180"/>
      <c r="EJ145" s="180"/>
      <c r="EK145" s="180"/>
      <c r="EL145" s="180"/>
      <c r="EM145" s="180"/>
      <c r="EN145" s="180"/>
      <c r="EO145" s="180"/>
      <c r="EP145" s="180"/>
      <c r="EQ145" s="180"/>
      <c r="ER145" s="180"/>
      <c r="ES145" s="180"/>
      <c r="ET145" s="180"/>
      <c r="EU145" s="180"/>
      <c r="EV145" s="180"/>
      <c r="EW145" s="180"/>
      <c r="EX145" s="180"/>
      <c r="EY145" s="180"/>
      <c r="EZ145" s="180"/>
      <c r="FA145" s="180"/>
      <c r="FB145" s="180"/>
      <c r="FC145" s="180"/>
      <c r="FD145" s="180"/>
      <c r="FE145" s="180"/>
      <c r="FF145" s="180"/>
      <c r="FG145" s="180"/>
      <c r="FH145" s="180"/>
    </row>
    <row r="146" spans="2:164" hidden="1" x14ac:dyDescent="0.3">
      <c r="B146" s="699">
        <f>+IFERROR(VLOOKUP(D146,'LP-Servicios'!$E$153:$F$252,2,FALSE),0)</f>
        <v>24801.200000000001</v>
      </c>
      <c r="C146" s="700">
        <v>32</v>
      </c>
      <c r="D146" s="207" t="str">
        <f t="shared" si="168"/>
        <v>CONSUMIBLE-Floculan MARFLOC108(1-2Rigs)</v>
      </c>
      <c r="E146" s="208">
        <f t="shared" si="207"/>
        <v>0</v>
      </c>
      <c r="F146" s="208">
        <f t="shared" si="207"/>
        <v>0</v>
      </c>
      <c r="G146" s="208">
        <f t="shared" ref="G146:BR146" si="230">+HLOOKUP(G$114,$E$5:$FH$106,2+$C38,FALSE)</f>
        <v>0</v>
      </c>
      <c r="H146" s="208">
        <f t="shared" si="230"/>
        <v>0</v>
      </c>
      <c r="I146" s="208">
        <f t="shared" si="230"/>
        <v>0</v>
      </c>
      <c r="J146" s="208">
        <f t="shared" si="230"/>
        <v>0</v>
      </c>
      <c r="K146" s="208">
        <f t="shared" si="230"/>
        <v>0</v>
      </c>
      <c r="L146" s="208">
        <f t="shared" si="230"/>
        <v>0</v>
      </c>
      <c r="M146" s="208">
        <f t="shared" si="230"/>
        <v>0</v>
      </c>
      <c r="N146" s="208">
        <f t="shared" si="230"/>
        <v>0</v>
      </c>
      <c r="O146" s="208">
        <f t="shared" si="230"/>
        <v>0</v>
      </c>
      <c r="P146" s="208">
        <f t="shared" si="230"/>
        <v>0</v>
      </c>
      <c r="Q146" s="208">
        <f t="shared" si="230"/>
        <v>0</v>
      </c>
      <c r="R146" s="208">
        <f t="shared" si="230"/>
        <v>0</v>
      </c>
      <c r="S146" s="208">
        <f t="shared" si="230"/>
        <v>0</v>
      </c>
      <c r="T146" s="208">
        <f t="shared" si="230"/>
        <v>0</v>
      </c>
      <c r="U146" s="208">
        <f t="shared" si="230"/>
        <v>0</v>
      </c>
      <c r="V146" s="208">
        <f t="shared" si="230"/>
        <v>0</v>
      </c>
      <c r="W146" s="208">
        <f t="shared" si="230"/>
        <v>0</v>
      </c>
      <c r="X146" s="208">
        <f t="shared" si="230"/>
        <v>0</v>
      </c>
      <c r="Y146" s="208">
        <f t="shared" si="230"/>
        <v>0</v>
      </c>
      <c r="Z146" s="208">
        <f t="shared" si="230"/>
        <v>0</v>
      </c>
      <c r="AA146" s="208">
        <f t="shared" si="230"/>
        <v>0</v>
      </c>
      <c r="AB146" s="208">
        <f t="shared" si="230"/>
        <v>0</v>
      </c>
      <c r="AC146" s="208">
        <f t="shared" si="230"/>
        <v>0</v>
      </c>
      <c r="AD146" s="208">
        <f t="shared" si="230"/>
        <v>0</v>
      </c>
      <c r="AE146" s="208">
        <f t="shared" si="230"/>
        <v>0</v>
      </c>
      <c r="AF146" s="208">
        <f t="shared" si="230"/>
        <v>0</v>
      </c>
      <c r="AG146" s="208">
        <f t="shared" si="230"/>
        <v>0</v>
      </c>
      <c r="AH146" s="208">
        <f t="shared" si="230"/>
        <v>0</v>
      </c>
      <c r="AI146" s="208">
        <f t="shared" si="230"/>
        <v>0</v>
      </c>
      <c r="AJ146" s="208">
        <f t="shared" si="230"/>
        <v>0</v>
      </c>
      <c r="AK146" s="208">
        <f t="shared" si="230"/>
        <v>0</v>
      </c>
      <c r="AL146" s="208">
        <f t="shared" si="230"/>
        <v>0</v>
      </c>
      <c r="AM146" s="208">
        <f t="shared" si="230"/>
        <v>0</v>
      </c>
      <c r="AN146" s="208">
        <f t="shared" si="230"/>
        <v>0</v>
      </c>
      <c r="AO146" s="208">
        <f t="shared" si="230"/>
        <v>0</v>
      </c>
      <c r="AP146" s="208">
        <f t="shared" si="230"/>
        <v>0</v>
      </c>
      <c r="AQ146" s="208">
        <f t="shared" si="230"/>
        <v>0</v>
      </c>
      <c r="AR146" s="208">
        <f t="shared" si="230"/>
        <v>0</v>
      </c>
      <c r="AS146" s="208">
        <f t="shared" si="230"/>
        <v>0</v>
      </c>
      <c r="AT146" s="208">
        <f t="shared" si="230"/>
        <v>0</v>
      </c>
      <c r="AU146" s="208">
        <f t="shared" si="230"/>
        <v>0</v>
      </c>
      <c r="AV146" s="208">
        <f t="shared" si="230"/>
        <v>0</v>
      </c>
      <c r="AW146" s="208">
        <f t="shared" si="230"/>
        <v>0</v>
      </c>
      <c r="AX146" s="208">
        <f t="shared" si="230"/>
        <v>0</v>
      </c>
      <c r="AY146" s="208">
        <f t="shared" si="230"/>
        <v>0</v>
      </c>
      <c r="AZ146" s="208">
        <f t="shared" si="230"/>
        <v>0</v>
      </c>
      <c r="BA146" s="208">
        <f t="shared" si="230"/>
        <v>0</v>
      </c>
      <c r="BB146" s="208">
        <f t="shared" si="230"/>
        <v>0</v>
      </c>
      <c r="BC146" s="208">
        <f t="shared" si="230"/>
        <v>0</v>
      </c>
      <c r="BD146" s="208">
        <f t="shared" si="230"/>
        <v>0</v>
      </c>
      <c r="BE146" s="208">
        <f t="shared" si="230"/>
        <v>0</v>
      </c>
      <c r="BF146" s="208">
        <f t="shared" si="230"/>
        <v>0</v>
      </c>
      <c r="BG146" s="208">
        <f t="shared" si="230"/>
        <v>0</v>
      </c>
      <c r="BH146" s="208">
        <f t="shared" si="230"/>
        <v>0</v>
      </c>
      <c r="BI146" s="208">
        <f t="shared" si="230"/>
        <v>0</v>
      </c>
      <c r="BJ146" s="208">
        <f t="shared" si="230"/>
        <v>0</v>
      </c>
      <c r="BK146" s="208">
        <f t="shared" si="230"/>
        <v>0</v>
      </c>
      <c r="BL146" s="208">
        <f t="shared" si="230"/>
        <v>0</v>
      </c>
      <c r="BM146" s="208">
        <f t="shared" si="230"/>
        <v>0</v>
      </c>
      <c r="BN146" s="208">
        <f t="shared" si="230"/>
        <v>0</v>
      </c>
      <c r="BO146" s="208">
        <f t="shared" si="230"/>
        <v>0</v>
      </c>
      <c r="BP146" s="208">
        <f t="shared" si="230"/>
        <v>0</v>
      </c>
      <c r="BQ146" s="208">
        <f t="shared" si="230"/>
        <v>0</v>
      </c>
      <c r="BR146" s="208">
        <f t="shared" si="230"/>
        <v>0</v>
      </c>
      <c r="BS146" s="208">
        <f t="shared" ref="BS146:CF146" si="231">+HLOOKUP(BS$114,$E$5:$FH$106,2+$C38,FALSE)</f>
        <v>0</v>
      </c>
      <c r="BT146" s="208">
        <f t="shared" si="231"/>
        <v>0</v>
      </c>
      <c r="BU146" s="208">
        <f t="shared" si="231"/>
        <v>0</v>
      </c>
      <c r="BV146" s="208">
        <f t="shared" si="231"/>
        <v>0</v>
      </c>
      <c r="BW146" s="208">
        <f t="shared" si="231"/>
        <v>0</v>
      </c>
      <c r="BX146" s="208">
        <f t="shared" si="231"/>
        <v>0</v>
      </c>
      <c r="BY146" s="208">
        <f t="shared" si="231"/>
        <v>0</v>
      </c>
      <c r="BZ146" s="208">
        <f t="shared" si="231"/>
        <v>0</v>
      </c>
      <c r="CA146" s="208">
        <f t="shared" si="231"/>
        <v>0</v>
      </c>
      <c r="CB146" s="208">
        <f t="shared" si="231"/>
        <v>0</v>
      </c>
      <c r="CC146" s="208">
        <f t="shared" si="231"/>
        <v>0</v>
      </c>
      <c r="CD146" s="208">
        <f t="shared" si="231"/>
        <v>0</v>
      </c>
      <c r="CE146" s="208">
        <f t="shared" si="231"/>
        <v>0</v>
      </c>
      <c r="CF146" s="208">
        <f t="shared" si="231"/>
        <v>0</v>
      </c>
      <c r="CG146" s="180"/>
      <c r="CH146" s="180"/>
      <c r="CI146" s="180"/>
      <c r="CJ146" s="180"/>
      <c r="CK146" s="180"/>
      <c r="CL146" s="180"/>
      <c r="CM146" s="180"/>
      <c r="CN146" s="180"/>
      <c r="CO146" s="180"/>
      <c r="CP146" s="180"/>
      <c r="CQ146" s="180"/>
      <c r="CR146" s="180"/>
      <c r="CS146" s="180"/>
      <c r="CT146" s="180"/>
      <c r="CU146" s="180"/>
      <c r="CV146" s="180"/>
      <c r="CW146" s="180"/>
      <c r="CX146" s="180"/>
      <c r="CY146" s="180"/>
      <c r="CZ146" s="180"/>
      <c r="DA146" s="180"/>
      <c r="DB146" s="180"/>
      <c r="DC146" s="180"/>
      <c r="DD146" s="180"/>
      <c r="DE146" s="180"/>
      <c r="DF146" s="180"/>
      <c r="DG146" s="180"/>
      <c r="DH146" s="180"/>
      <c r="DI146" s="180"/>
      <c r="DJ146" s="180"/>
      <c r="DK146" s="180"/>
      <c r="DL146" s="180"/>
      <c r="DM146" s="180"/>
      <c r="DN146" s="180"/>
      <c r="DO146" s="180"/>
      <c r="DP146" s="180"/>
      <c r="DQ146" s="180"/>
      <c r="DR146" s="180"/>
      <c r="DS146" s="180"/>
      <c r="DT146" s="180"/>
      <c r="DU146" s="180"/>
      <c r="DV146" s="180"/>
      <c r="DW146" s="180"/>
      <c r="DX146" s="180"/>
      <c r="DY146" s="180"/>
      <c r="DZ146" s="180"/>
      <c r="EA146" s="180"/>
      <c r="EB146" s="180"/>
      <c r="EC146" s="180"/>
      <c r="ED146" s="180"/>
      <c r="EE146" s="180"/>
      <c r="EF146" s="180"/>
      <c r="EG146" s="180"/>
      <c r="EH146" s="180"/>
      <c r="EI146" s="180"/>
      <c r="EJ146" s="180"/>
      <c r="EK146" s="180"/>
      <c r="EL146" s="180"/>
      <c r="EM146" s="180"/>
      <c r="EN146" s="180"/>
      <c r="EO146" s="180"/>
      <c r="EP146" s="180"/>
      <c r="EQ146" s="180"/>
      <c r="ER146" s="180"/>
      <c r="ES146" s="180"/>
      <c r="ET146" s="180"/>
      <c r="EU146" s="180"/>
      <c r="EV146" s="180"/>
      <c r="EW146" s="180"/>
      <c r="EX146" s="180"/>
      <c r="EY146" s="180"/>
      <c r="EZ146" s="180"/>
      <c r="FA146" s="180"/>
      <c r="FB146" s="180"/>
      <c r="FC146" s="180"/>
      <c r="FD146" s="180"/>
      <c r="FE146" s="180"/>
      <c r="FF146" s="180"/>
      <c r="FG146" s="180"/>
      <c r="FH146" s="180"/>
    </row>
    <row r="147" spans="2:164" hidden="1" x14ac:dyDescent="0.3">
      <c r="B147" s="699">
        <f>+IFERROR(VLOOKUP(D147,'LP-Servicios'!$E$153:$F$252,2,FALSE),0)</f>
        <v>771534.06</v>
      </c>
      <c r="C147" s="700">
        <v>33</v>
      </c>
      <c r="D147" s="207" t="str">
        <f t="shared" si="168"/>
        <v>CONSUMIBLE-Mallas de Zaranda (1-2Rigs)</v>
      </c>
      <c r="E147" s="208">
        <f t="shared" si="207"/>
        <v>0</v>
      </c>
      <c r="F147" s="208">
        <f t="shared" si="207"/>
        <v>0</v>
      </c>
      <c r="G147" s="208">
        <f t="shared" ref="G147:BR147" si="232">+HLOOKUP(G$114,$E$5:$FH$106,2+$C39,FALSE)</f>
        <v>0</v>
      </c>
      <c r="H147" s="208">
        <f t="shared" si="232"/>
        <v>0</v>
      </c>
      <c r="I147" s="208">
        <f t="shared" si="232"/>
        <v>0</v>
      </c>
      <c r="J147" s="208">
        <f t="shared" si="232"/>
        <v>0</v>
      </c>
      <c r="K147" s="208">
        <f t="shared" si="232"/>
        <v>0</v>
      </c>
      <c r="L147" s="208">
        <f t="shared" si="232"/>
        <v>0</v>
      </c>
      <c r="M147" s="208">
        <f t="shared" si="232"/>
        <v>0</v>
      </c>
      <c r="N147" s="208">
        <f t="shared" si="232"/>
        <v>0</v>
      </c>
      <c r="O147" s="208">
        <f t="shared" si="232"/>
        <v>0</v>
      </c>
      <c r="P147" s="208">
        <f t="shared" si="232"/>
        <v>0</v>
      </c>
      <c r="Q147" s="208">
        <f t="shared" si="232"/>
        <v>0</v>
      </c>
      <c r="R147" s="208">
        <f t="shared" si="232"/>
        <v>0</v>
      </c>
      <c r="S147" s="208">
        <f t="shared" si="232"/>
        <v>0</v>
      </c>
      <c r="T147" s="208">
        <f t="shared" si="232"/>
        <v>0</v>
      </c>
      <c r="U147" s="208">
        <f t="shared" si="232"/>
        <v>0</v>
      </c>
      <c r="V147" s="208">
        <f t="shared" si="232"/>
        <v>0</v>
      </c>
      <c r="W147" s="208">
        <f t="shared" si="232"/>
        <v>0</v>
      </c>
      <c r="X147" s="208">
        <f t="shared" si="232"/>
        <v>0</v>
      </c>
      <c r="Y147" s="208">
        <f t="shared" si="232"/>
        <v>0</v>
      </c>
      <c r="Z147" s="208">
        <f t="shared" si="232"/>
        <v>0</v>
      </c>
      <c r="AA147" s="208">
        <f t="shared" si="232"/>
        <v>0</v>
      </c>
      <c r="AB147" s="208">
        <f t="shared" si="232"/>
        <v>0</v>
      </c>
      <c r="AC147" s="208">
        <f t="shared" si="232"/>
        <v>0</v>
      </c>
      <c r="AD147" s="208">
        <f t="shared" si="232"/>
        <v>0</v>
      </c>
      <c r="AE147" s="208">
        <f t="shared" si="232"/>
        <v>0</v>
      </c>
      <c r="AF147" s="208">
        <f t="shared" si="232"/>
        <v>0</v>
      </c>
      <c r="AG147" s="208">
        <f t="shared" si="232"/>
        <v>0</v>
      </c>
      <c r="AH147" s="208">
        <f t="shared" si="232"/>
        <v>0</v>
      </c>
      <c r="AI147" s="208">
        <f t="shared" si="232"/>
        <v>0</v>
      </c>
      <c r="AJ147" s="208">
        <f t="shared" si="232"/>
        <v>0</v>
      </c>
      <c r="AK147" s="208">
        <f t="shared" si="232"/>
        <v>0</v>
      </c>
      <c r="AL147" s="208">
        <f t="shared" si="232"/>
        <v>0</v>
      </c>
      <c r="AM147" s="208">
        <f t="shared" si="232"/>
        <v>0</v>
      </c>
      <c r="AN147" s="208">
        <f t="shared" si="232"/>
        <v>0</v>
      </c>
      <c r="AO147" s="208">
        <f t="shared" si="232"/>
        <v>0</v>
      </c>
      <c r="AP147" s="208">
        <f t="shared" si="232"/>
        <v>0</v>
      </c>
      <c r="AQ147" s="208">
        <f t="shared" si="232"/>
        <v>0</v>
      </c>
      <c r="AR147" s="208">
        <f t="shared" si="232"/>
        <v>0</v>
      </c>
      <c r="AS147" s="208">
        <f t="shared" si="232"/>
        <v>0</v>
      </c>
      <c r="AT147" s="208">
        <f t="shared" si="232"/>
        <v>0</v>
      </c>
      <c r="AU147" s="208">
        <f t="shared" si="232"/>
        <v>0</v>
      </c>
      <c r="AV147" s="208">
        <f t="shared" si="232"/>
        <v>0</v>
      </c>
      <c r="AW147" s="208">
        <f t="shared" si="232"/>
        <v>0</v>
      </c>
      <c r="AX147" s="208">
        <f t="shared" si="232"/>
        <v>0</v>
      </c>
      <c r="AY147" s="208">
        <f t="shared" si="232"/>
        <v>0</v>
      </c>
      <c r="AZ147" s="208">
        <f t="shared" si="232"/>
        <v>0</v>
      </c>
      <c r="BA147" s="208">
        <f t="shared" si="232"/>
        <v>0</v>
      </c>
      <c r="BB147" s="208">
        <f t="shared" si="232"/>
        <v>0</v>
      </c>
      <c r="BC147" s="208">
        <f t="shared" si="232"/>
        <v>0</v>
      </c>
      <c r="BD147" s="208">
        <f t="shared" si="232"/>
        <v>0</v>
      </c>
      <c r="BE147" s="208">
        <f t="shared" si="232"/>
        <v>0</v>
      </c>
      <c r="BF147" s="208">
        <f t="shared" si="232"/>
        <v>0</v>
      </c>
      <c r="BG147" s="208">
        <f t="shared" si="232"/>
        <v>0</v>
      </c>
      <c r="BH147" s="208">
        <f t="shared" si="232"/>
        <v>0</v>
      </c>
      <c r="BI147" s="208">
        <f t="shared" si="232"/>
        <v>0</v>
      </c>
      <c r="BJ147" s="208">
        <f t="shared" si="232"/>
        <v>0</v>
      </c>
      <c r="BK147" s="208">
        <f t="shared" si="232"/>
        <v>0</v>
      </c>
      <c r="BL147" s="208">
        <f t="shared" si="232"/>
        <v>0</v>
      </c>
      <c r="BM147" s="208">
        <f t="shared" si="232"/>
        <v>0</v>
      </c>
      <c r="BN147" s="208">
        <f t="shared" si="232"/>
        <v>0</v>
      </c>
      <c r="BO147" s="208">
        <f t="shared" si="232"/>
        <v>0</v>
      </c>
      <c r="BP147" s="208">
        <f t="shared" si="232"/>
        <v>0</v>
      </c>
      <c r="BQ147" s="208">
        <f t="shared" si="232"/>
        <v>0</v>
      </c>
      <c r="BR147" s="208">
        <f t="shared" si="232"/>
        <v>0</v>
      </c>
      <c r="BS147" s="208">
        <f t="shared" ref="BS147:CF147" si="233">+HLOOKUP(BS$114,$E$5:$FH$106,2+$C39,FALSE)</f>
        <v>0</v>
      </c>
      <c r="BT147" s="208">
        <f t="shared" si="233"/>
        <v>0</v>
      </c>
      <c r="BU147" s="208">
        <f t="shared" si="233"/>
        <v>0</v>
      </c>
      <c r="BV147" s="208">
        <f t="shared" si="233"/>
        <v>0</v>
      </c>
      <c r="BW147" s="208">
        <f t="shared" si="233"/>
        <v>0</v>
      </c>
      <c r="BX147" s="208">
        <f t="shared" si="233"/>
        <v>0</v>
      </c>
      <c r="BY147" s="208">
        <f t="shared" si="233"/>
        <v>0</v>
      </c>
      <c r="BZ147" s="208">
        <f t="shared" si="233"/>
        <v>0</v>
      </c>
      <c r="CA147" s="208">
        <f t="shared" si="233"/>
        <v>0</v>
      </c>
      <c r="CB147" s="208">
        <f t="shared" si="233"/>
        <v>0</v>
      </c>
      <c r="CC147" s="208">
        <f t="shared" si="233"/>
        <v>0</v>
      </c>
      <c r="CD147" s="208">
        <f t="shared" si="233"/>
        <v>0</v>
      </c>
      <c r="CE147" s="208">
        <f t="shared" si="233"/>
        <v>0</v>
      </c>
      <c r="CF147" s="208">
        <f t="shared" si="233"/>
        <v>0</v>
      </c>
      <c r="CG147" s="180"/>
      <c r="CH147" s="180"/>
      <c r="CI147" s="180"/>
      <c r="CJ147" s="180"/>
      <c r="CK147" s="180"/>
      <c r="CL147" s="180"/>
      <c r="CM147" s="180"/>
      <c r="CN147" s="180"/>
      <c r="CO147" s="180"/>
      <c r="CP147" s="180"/>
      <c r="CQ147" s="180"/>
      <c r="CR147" s="180"/>
      <c r="CS147" s="180"/>
      <c r="CT147" s="180"/>
      <c r="CU147" s="180"/>
      <c r="CV147" s="180"/>
      <c r="CW147" s="180"/>
      <c r="CX147" s="180"/>
      <c r="CY147" s="180"/>
      <c r="CZ147" s="180"/>
      <c r="DA147" s="180"/>
      <c r="DB147" s="180"/>
      <c r="DC147" s="180"/>
      <c r="DD147" s="180"/>
      <c r="DE147" s="180"/>
      <c r="DF147" s="180"/>
      <c r="DG147" s="180"/>
      <c r="DH147" s="180"/>
      <c r="DI147" s="180"/>
      <c r="DJ147" s="180"/>
      <c r="DK147" s="180"/>
      <c r="DL147" s="180"/>
      <c r="DM147" s="180"/>
      <c r="DN147" s="180"/>
      <c r="DO147" s="180"/>
      <c r="DP147" s="180"/>
      <c r="DQ147" s="180"/>
      <c r="DR147" s="180"/>
      <c r="DS147" s="180"/>
      <c r="DT147" s="180"/>
      <c r="DU147" s="180"/>
      <c r="DV147" s="180"/>
      <c r="DW147" s="180"/>
      <c r="DX147" s="180"/>
      <c r="DY147" s="180"/>
      <c r="DZ147" s="180"/>
      <c r="EA147" s="180"/>
      <c r="EB147" s="180"/>
      <c r="EC147" s="180"/>
      <c r="ED147" s="180"/>
      <c r="EE147" s="180"/>
      <c r="EF147" s="180"/>
      <c r="EG147" s="180"/>
      <c r="EH147" s="180"/>
      <c r="EI147" s="180"/>
      <c r="EJ147" s="180"/>
      <c r="EK147" s="180"/>
      <c r="EL147" s="180"/>
      <c r="EM147" s="180"/>
      <c r="EN147" s="180"/>
      <c r="EO147" s="180"/>
      <c r="EP147" s="180"/>
      <c r="EQ147" s="180"/>
      <c r="ER147" s="180"/>
      <c r="ES147" s="180"/>
      <c r="ET147" s="180"/>
      <c r="EU147" s="180"/>
      <c r="EV147" s="180"/>
      <c r="EW147" s="180"/>
      <c r="EX147" s="180"/>
      <c r="EY147" s="180"/>
      <c r="EZ147" s="180"/>
      <c r="FA147" s="180"/>
      <c r="FB147" s="180"/>
      <c r="FC147" s="180"/>
      <c r="FD147" s="180"/>
      <c r="FE147" s="180"/>
      <c r="FF147" s="180"/>
      <c r="FG147" s="180"/>
      <c r="FH147" s="180"/>
    </row>
    <row r="148" spans="2:164" hidden="1" x14ac:dyDescent="0.3">
      <c r="B148" s="699">
        <f>+IFERROR(VLOOKUP(D148,'LP-Servicios'!$E$153:$F$252,2,FALSE),0)</f>
        <v>8713632.3699999992</v>
      </c>
      <c r="C148" s="700">
        <v>34</v>
      </c>
      <c r="D148" s="207" t="str">
        <f t="shared" si="168"/>
        <v>DTM C.S-DTM entre PAD hast30Km(1-2Rigs)</v>
      </c>
      <c r="E148" s="208">
        <f t="shared" si="207"/>
        <v>0</v>
      </c>
      <c r="F148" s="208">
        <f t="shared" si="207"/>
        <v>0</v>
      </c>
      <c r="G148" s="208">
        <f t="shared" ref="G148:BR148" si="234">+HLOOKUP(G$114,$E$5:$FH$106,2+$C40,FALSE)</f>
        <v>0</v>
      </c>
      <c r="H148" s="208">
        <f t="shared" si="234"/>
        <v>0</v>
      </c>
      <c r="I148" s="208">
        <f t="shared" si="234"/>
        <v>0</v>
      </c>
      <c r="J148" s="208">
        <f t="shared" si="234"/>
        <v>0</v>
      </c>
      <c r="K148" s="208">
        <f t="shared" si="234"/>
        <v>0</v>
      </c>
      <c r="L148" s="208">
        <f t="shared" si="234"/>
        <v>0</v>
      </c>
      <c r="M148" s="208">
        <f t="shared" si="234"/>
        <v>0</v>
      </c>
      <c r="N148" s="208">
        <f t="shared" si="234"/>
        <v>0</v>
      </c>
      <c r="O148" s="208">
        <f t="shared" si="234"/>
        <v>0</v>
      </c>
      <c r="P148" s="208">
        <f t="shared" si="234"/>
        <v>0</v>
      </c>
      <c r="Q148" s="208">
        <f t="shared" si="234"/>
        <v>0</v>
      </c>
      <c r="R148" s="208">
        <f t="shared" si="234"/>
        <v>0</v>
      </c>
      <c r="S148" s="208">
        <f t="shared" si="234"/>
        <v>0</v>
      </c>
      <c r="T148" s="208">
        <f t="shared" si="234"/>
        <v>0</v>
      </c>
      <c r="U148" s="208">
        <f t="shared" si="234"/>
        <v>0</v>
      </c>
      <c r="V148" s="208">
        <f t="shared" si="234"/>
        <v>0</v>
      </c>
      <c r="W148" s="208">
        <f t="shared" si="234"/>
        <v>0</v>
      </c>
      <c r="X148" s="208">
        <f t="shared" si="234"/>
        <v>0</v>
      </c>
      <c r="Y148" s="208">
        <f t="shared" si="234"/>
        <v>0</v>
      </c>
      <c r="Z148" s="208">
        <f t="shared" si="234"/>
        <v>0</v>
      </c>
      <c r="AA148" s="208">
        <f t="shared" si="234"/>
        <v>0</v>
      </c>
      <c r="AB148" s="208">
        <f t="shared" si="234"/>
        <v>0</v>
      </c>
      <c r="AC148" s="208">
        <f t="shared" si="234"/>
        <v>0</v>
      </c>
      <c r="AD148" s="208">
        <f t="shared" si="234"/>
        <v>0</v>
      </c>
      <c r="AE148" s="208">
        <f t="shared" si="234"/>
        <v>0</v>
      </c>
      <c r="AF148" s="208">
        <f t="shared" si="234"/>
        <v>0</v>
      </c>
      <c r="AG148" s="208">
        <f t="shared" si="234"/>
        <v>0</v>
      </c>
      <c r="AH148" s="208">
        <f t="shared" si="234"/>
        <v>0</v>
      </c>
      <c r="AI148" s="208">
        <f t="shared" si="234"/>
        <v>0</v>
      </c>
      <c r="AJ148" s="208">
        <f t="shared" si="234"/>
        <v>0</v>
      </c>
      <c r="AK148" s="208">
        <f t="shared" si="234"/>
        <v>0</v>
      </c>
      <c r="AL148" s="208">
        <f t="shared" si="234"/>
        <v>0</v>
      </c>
      <c r="AM148" s="208">
        <f t="shared" si="234"/>
        <v>0</v>
      </c>
      <c r="AN148" s="208">
        <f t="shared" si="234"/>
        <v>0</v>
      </c>
      <c r="AO148" s="208">
        <f t="shared" si="234"/>
        <v>0</v>
      </c>
      <c r="AP148" s="208">
        <f t="shared" si="234"/>
        <v>0</v>
      </c>
      <c r="AQ148" s="208">
        <f t="shared" si="234"/>
        <v>0</v>
      </c>
      <c r="AR148" s="208">
        <f t="shared" si="234"/>
        <v>0</v>
      </c>
      <c r="AS148" s="208">
        <f t="shared" si="234"/>
        <v>0</v>
      </c>
      <c r="AT148" s="208">
        <f t="shared" si="234"/>
        <v>0</v>
      </c>
      <c r="AU148" s="208">
        <f t="shared" si="234"/>
        <v>0</v>
      </c>
      <c r="AV148" s="208">
        <f t="shared" si="234"/>
        <v>0</v>
      </c>
      <c r="AW148" s="208">
        <f t="shared" si="234"/>
        <v>0</v>
      </c>
      <c r="AX148" s="208">
        <f t="shared" si="234"/>
        <v>0</v>
      </c>
      <c r="AY148" s="208">
        <f t="shared" si="234"/>
        <v>0</v>
      </c>
      <c r="AZ148" s="208">
        <f t="shared" si="234"/>
        <v>0</v>
      </c>
      <c r="BA148" s="208">
        <f t="shared" si="234"/>
        <v>0</v>
      </c>
      <c r="BB148" s="208">
        <f t="shared" si="234"/>
        <v>0</v>
      </c>
      <c r="BC148" s="208">
        <f t="shared" si="234"/>
        <v>0</v>
      </c>
      <c r="BD148" s="208">
        <f t="shared" si="234"/>
        <v>0</v>
      </c>
      <c r="BE148" s="208">
        <f t="shared" si="234"/>
        <v>0</v>
      </c>
      <c r="BF148" s="208">
        <f t="shared" si="234"/>
        <v>0</v>
      </c>
      <c r="BG148" s="208">
        <f t="shared" si="234"/>
        <v>0</v>
      </c>
      <c r="BH148" s="208">
        <f t="shared" si="234"/>
        <v>0</v>
      </c>
      <c r="BI148" s="208">
        <f t="shared" si="234"/>
        <v>0</v>
      </c>
      <c r="BJ148" s="208">
        <f t="shared" si="234"/>
        <v>0</v>
      </c>
      <c r="BK148" s="208">
        <f t="shared" si="234"/>
        <v>0</v>
      </c>
      <c r="BL148" s="208">
        <f t="shared" si="234"/>
        <v>0</v>
      </c>
      <c r="BM148" s="208">
        <f t="shared" si="234"/>
        <v>0</v>
      </c>
      <c r="BN148" s="208">
        <f t="shared" si="234"/>
        <v>0</v>
      </c>
      <c r="BO148" s="208">
        <f t="shared" si="234"/>
        <v>0</v>
      </c>
      <c r="BP148" s="208">
        <f t="shared" si="234"/>
        <v>0</v>
      </c>
      <c r="BQ148" s="208">
        <f t="shared" si="234"/>
        <v>0</v>
      </c>
      <c r="BR148" s="208">
        <f t="shared" si="234"/>
        <v>0</v>
      </c>
      <c r="BS148" s="208">
        <f t="shared" ref="BS148:CF148" si="235">+HLOOKUP(BS$114,$E$5:$FH$106,2+$C40,FALSE)</f>
        <v>0</v>
      </c>
      <c r="BT148" s="208">
        <f t="shared" si="235"/>
        <v>0</v>
      </c>
      <c r="BU148" s="208">
        <f t="shared" si="235"/>
        <v>0</v>
      </c>
      <c r="BV148" s="208">
        <f t="shared" si="235"/>
        <v>0</v>
      </c>
      <c r="BW148" s="208">
        <f t="shared" si="235"/>
        <v>0</v>
      </c>
      <c r="BX148" s="208">
        <f t="shared" si="235"/>
        <v>0</v>
      </c>
      <c r="BY148" s="208">
        <f t="shared" si="235"/>
        <v>0</v>
      </c>
      <c r="BZ148" s="208">
        <f t="shared" si="235"/>
        <v>0</v>
      </c>
      <c r="CA148" s="208">
        <f t="shared" si="235"/>
        <v>0</v>
      </c>
      <c r="CB148" s="208">
        <f t="shared" si="235"/>
        <v>0</v>
      </c>
      <c r="CC148" s="208">
        <f t="shared" si="235"/>
        <v>0</v>
      </c>
      <c r="CD148" s="208">
        <f t="shared" si="235"/>
        <v>0</v>
      </c>
      <c r="CE148" s="208">
        <f t="shared" si="235"/>
        <v>0</v>
      </c>
      <c r="CF148" s="208">
        <f t="shared" si="235"/>
        <v>0</v>
      </c>
      <c r="CG148" s="180"/>
      <c r="CH148" s="180"/>
      <c r="CI148" s="180"/>
      <c r="CJ148" s="180"/>
      <c r="CK148" s="180"/>
      <c r="CL148" s="180"/>
      <c r="CM148" s="180"/>
      <c r="CN148" s="180"/>
      <c r="CO148" s="180"/>
      <c r="CP148" s="180"/>
      <c r="CQ148" s="180"/>
      <c r="CR148" s="180"/>
      <c r="CS148" s="180"/>
      <c r="CT148" s="180"/>
      <c r="CU148" s="180"/>
      <c r="CV148" s="180"/>
      <c r="CW148" s="180"/>
      <c r="CX148" s="180"/>
      <c r="CY148" s="180"/>
      <c r="CZ148" s="180"/>
      <c r="DA148" s="180"/>
      <c r="DB148" s="180"/>
      <c r="DC148" s="180"/>
      <c r="DD148" s="180"/>
      <c r="DE148" s="180"/>
      <c r="DF148" s="180"/>
      <c r="DG148" s="180"/>
      <c r="DH148" s="180"/>
      <c r="DI148" s="180"/>
      <c r="DJ148" s="180"/>
      <c r="DK148" s="180"/>
      <c r="DL148" s="180"/>
      <c r="DM148" s="180"/>
      <c r="DN148" s="180"/>
      <c r="DO148" s="180"/>
      <c r="DP148" s="180"/>
      <c r="DQ148" s="180"/>
      <c r="DR148" s="180"/>
      <c r="DS148" s="180"/>
      <c r="DT148" s="180"/>
      <c r="DU148" s="180"/>
      <c r="DV148" s="180"/>
      <c r="DW148" s="180"/>
      <c r="DX148" s="180"/>
      <c r="DY148" s="180"/>
      <c r="DZ148" s="180"/>
      <c r="EA148" s="180"/>
      <c r="EB148" s="180"/>
      <c r="EC148" s="180"/>
      <c r="ED148" s="180"/>
      <c r="EE148" s="180"/>
      <c r="EF148" s="180"/>
      <c r="EG148" s="180"/>
      <c r="EH148" s="180"/>
      <c r="EI148" s="180"/>
      <c r="EJ148" s="180"/>
      <c r="EK148" s="180"/>
      <c r="EL148" s="180"/>
      <c r="EM148" s="180"/>
      <c r="EN148" s="180"/>
      <c r="EO148" s="180"/>
      <c r="EP148" s="180"/>
      <c r="EQ148" s="180"/>
      <c r="ER148" s="180"/>
      <c r="ES148" s="180"/>
      <c r="ET148" s="180"/>
      <c r="EU148" s="180"/>
      <c r="EV148" s="180"/>
      <c r="EW148" s="180"/>
      <c r="EX148" s="180"/>
      <c r="EY148" s="180"/>
      <c r="EZ148" s="180"/>
      <c r="FA148" s="180"/>
      <c r="FB148" s="180"/>
      <c r="FC148" s="180"/>
      <c r="FD148" s="180"/>
      <c r="FE148" s="180"/>
      <c r="FF148" s="180"/>
      <c r="FG148" s="180"/>
      <c r="FH148" s="180"/>
    </row>
    <row r="149" spans="2:164" hidden="1" x14ac:dyDescent="0.3">
      <c r="B149" s="699">
        <f>+IFERROR(VLOOKUP(D149,'LP-Servicios'!$E$153:$F$252,2,FALSE),0)</f>
        <v>35220.29</v>
      </c>
      <c r="C149" s="700">
        <v>35</v>
      </c>
      <c r="D149" s="207" t="str">
        <f t="shared" si="168"/>
        <v>DTM C.S-Km Adicional Traslado(1-2Rigs)</v>
      </c>
      <c r="E149" s="208">
        <f t="shared" si="207"/>
        <v>0</v>
      </c>
      <c r="F149" s="208">
        <f t="shared" si="207"/>
        <v>0</v>
      </c>
      <c r="G149" s="208">
        <f t="shared" ref="G149:BR149" si="236">+HLOOKUP(G$114,$E$5:$FH$106,2+$C41,FALSE)</f>
        <v>0</v>
      </c>
      <c r="H149" s="208">
        <f t="shared" si="236"/>
        <v>0</v>
      </c>
      <c r="I149" s="208">
        <f t="shared" si="236"/>
        <v>0</v>
      </c>
      <c r="J149" s="208">
        <f t="shared" si="236"/>
        <v>0</v>
      </c>
      <c r="K149" s="208">
        <f t="shared" si="236"/>
        <v>0</v>
      </c>
      <c r="L149" s="208">
        <f t="shared" si="236"/>
        <v>0</v>
      </c>
      <c r="M149" s="208">
        <f t="shared" si="236"/>
        <v>0</v>
      </c>
      <c r="N149" s="208">
        <f t="shared" si="236"/>
        <v>0</v>
      </c>
      <c r="O149" s="208">
        <f t="shared" si="236"/>
        <v>0</v>
      </c>
      <c r="P149" s="208">
        <f t="shared" si="236"/>
        <v>0</v>
      </c>
      <c r="Q149" s="208">
        <f t="shared" si="236"/>
        <v>0</v>
      </c>
      <c r="R149" s="208">
        <f t="shared" si="236"/>
        <v>0</v>
      </c>
      <c r="S149" s="208">
        <f t="shared" si="236"/>
        <v>0</v>
      </c>
      <c r="T149" s="208">
        <f t="shared" si="236"/>
        <v>0</v>
      </c>
      <c r="U149" s="208">
        <f t="shared" si="236"/>
        <v>0</v>
      </c>
      <c r="V149" s="208">
        <f t="shared" si="236"/>
        <v>0</v>
      </c>
      <c r="W149" s="208">
        <f t="shared" si="236"/>
        <v>0</v>
      </c>
      <c r="X149" s="208">
        <f t="shared" si="236"/>
        <v>0</v>
      </c>
      <c r="Y149" s="208">
        <f t="shared" si="236"/>
        <v>0</v>
      </c>
      <c r="Z149" s="208">
        <f t="shared" si="236"/>
        <v>0</v>
      </c>
      <c r="AA149" s="208">
        <f t="shared" si="236"/>
        <v>0</v>
      </c>
      <c r="AB149" s="208">
        <f t="shared" si="236"/>
        <v>0</v>
      </c>
      <c r="AC149" s="208">
        <f t="shared" si="236"/>
        <v>0</v>
      </c>
      <c r="AD149" s="208">
        <f t="shared" si="236"/>
        <v>0</v>
      </c>
      <c r="AE149" s="208">
        <f t="shared" si="236"/>
        <v>0</v>
      </c>
      <c r="AF149" s="208">
        <f t="shared" si="236"/>
        <v>0</v>
      </c>
      <c r="AG149" s="208">
        <f t="shared" si="236"/>
        <v>0</v>
      </c>
      <c r="AH149" s="208">
        <f t="shared" si="236"/>
        <v>0</v>
      </c>
      <c r="AI149" s="208">
        <f t="shared" si="236"/>
        <v>0</v>
      </c>
      <c r="AJ149" s="208">
        <f t="shared" si="236"/>
        <v>0</v>
      </c>
      <c r="AK149" s="208">
        <f t="shared" si="236"/>
        <v>0</v>
      </c>
      <c r="AL149" s="208">
        <f t="shared" si="236"/>
        <v>0</v>
      </c>
      <c r="AM149" s="208">
        <f t="shared" si="236"/>
        <v>0</v>
      </c>
      <c r="AN149" s="208">
        <f t="shared" si="236"/>
        <v>0</v>
      </c>
      <c r="AO149" s="208">
        <f t="shared" si="236"/>
        <v>0</v>
      </c>
      <c r="AP149" s="208">
        <f t="shared" si="236"/>
        <v>0</v>
      </c>
      <c r="AQ149" s="208">
        <f t="shared" si="236"/>
        <v>0</v>
      </c>
      <c r="AR149" s="208">
        <f t="shared" si="236"/>
        <v>0</v>
      </c>
      <c r="AS149" s="208">
        <f t="shared" si="236"/>
        <v>0</v>
      </c>
      <c r="AT149" s="208">
        <f t="shared" si="236"/>
        <v>0</v>
      </c>
      <c r="AU149" s="208">
        <f t="shared" si="236"/>
        <v>0</v>
      </c>
      <c r="AV149" s="208">
        <f t="shared" si="236"/>
        <v>0</v>
      </c>
      <c r="AW149" s="208">
        <f t="shared" si="236"/>
        <v>0</v>
      </c>
      <c r="AX149" s="208">
        <f t="shared" si="236"/>
        <v>0</v>
      </c>
      <c r="AY149" s="208">
        <f t="shared" si="236"/>
        <v>0</v>
      </c>
      <c r="AZ149" s="208">
        <f t="shared" si="236"/>
        <v>0</v>
      </c>
      <c r="BA149" s="208">
        <f t="shared" si="236"/>
        <v>0</v>
      </c>
      <c r="BB149" s="208">
        <f t="shared" si="236"/>
        <v>0</v>
      </c>
      <c r="BC149" s="208">
        <f t="shared" si="236"/>
        <v>0</v>
      </c>
      <c r="BD149" s="208">
        <f t="shared" si="236"/>
        <v>0</v>
      </c>
      <c r="BE149" s="208">
        <f t="shared" si="236"/>
        <v>0</v>
      </c>
      <c r="BF149" s="208">
        <f t="shared" si="236"/>
        <v>0</v>
      </c>
      <c r="BG149" s="208">
        <f t="shared" si="236"/>
        <v>0</v>
      </c>
      <c r="BH149" s="208">
        <f t="shared" si="236"/>
        <v>0</v>
      </c>
      <c r="BI149" s="208">
        <f t="shared" si="236"/>
        <v>0</v>
      </c>
      <c r="BJ149" s="208">
        <f t="shared" si="236"/>
        <v>0</v>
      </c>
      <c r="BK149" s="208">
        <f t="shared" si="236"/>
        <v>0</v>
      </c>
      <c r="BL149" s="208">
        <f t="shared" si="236"/>
        <v>0</v>
      </c>
      <c r="BM149" s="208">
        <f t="shared" si="236"/>
        <v>0</v>
      </c>
      <c r="BN149" s="208">
        <f t="shared" si="236"/>
        <v>0</v>
      </c>
      <c r="BO149" s="208">
        <f t="shared" si="236"/>
        <v>0</v>
      </c>
      <c r="BP149" s="208">
        <f t="shared" si="236"/>
        <v>0</v>
      </c>
      <c r="BQ149" s="208">
        <f t="shared" si="236"/>
        <v>0</v>
      </c>
      <c r="BR149" s="208">
        <f t="shared" si="236"/>
        <v>0</v>
      </c>
      <c r="BS149" s="208">
        <f t="shared" ref="BS149:CF149" si="237">+HLOOKUP(BS$114,$E$5:$FH$106,2+$C41,FALSE)</f>
        <v>0</v>
      </c>
      <c r="BT149" s="208">
        <f t="shared" si="237"/>
        <v>0</v>
      </c>
      <c r="BU149" s="208">
        <f t="shared" si="237"/>
        <v>0</v>
      </c>
      <c r="BV149" s="208">
        <f t="shared" si="237"/>
        <v>0</v>
      </c>
      <c r="BW149" s="208">
        <f t="shared" si="237"/>
        <v>0</v>
      </c>
      <c r="BX149" s="208">
        <f t="shared" si="237"/>
        <v>0</v>
      </c>
      <c r="BY149" s="208">
        <f t="shared" si="237"/>
        <v>0</v>
      </c>
      <c r="BZ149" s="208">
        <f t="shared" si="237"/>
        <v>0</v>
      </c>
      <c r="CA149" s="208">
        <f t="shared" si="237"/>
        <v>0</v>
      </c>
      <c r="CB149" s="208">
        <f t="shared" si="237"/>
        <v>0</v>
      </c>
      <c r="CC149" s="208">
        <f t="shared" si="237"/>
        <v>0</v>
      </c>
      <c r="CD149" s="208">
        <f t="shared" si="237"/>
        <v>0</v>
      </c>
      <c r="CE149" s="208">
        <f t="shared" si="237"/>
        <v>0</v>
      </c>
      <c r="CF149" s="208">
        <f t="shared" si="237"/>
        <v>0</v>
      </c>
      <c r="CG149" s="180"/>
      <c r="CH149" s="180"/>
      <c r="CI149" s="180"/>
      <c r="CJ149" s="180"/>
      <c r="CK149" s="180"/>
      <c r="CL149" s="180"/>
      <c r="CM149" s="180"/>
      <c r="CN149" s="180"/>
      <c r="CO149" s="180"/>
      <c r="CP149" s="180"/>
      <c r="CQ149" s="180"/>
      <c r="CR149" s="180"/>
      <c r="CS149" s="180"/>
      <c r="CT149" s="180"/>
      <c r="CU149" s="180"/>
      <c r="CV149" s="180"/>
      <c r="CW149" s="180"/>
      <c r="CX149" s="180"/>
      <c r="CY149" s="180"/>
      <c r="CZ149" s="180"/>
      <c r="DA149" s="180"/>
      <c r="DB149" s="180"/>
      <c r="DC149" s="180"/>
      <c r="DD149" s="180"/>
      <c r="DE149" s="180"/>
      <c r="DF149" s="180"/>
      <c r="DG149" s="180"/>
      <c r="DH149" s="180"/>
      <c r="DI149" s="180"/>
      <c r="DJ149" s="180"/>
      <c r="DK149" s="180"/>
      <c r="DL149" s="180"/>
      <c r="DM149" s="180"/>
      <c r="DN149" s="180"/>
      <c r="DO149" s="180"/>
      <c r="DP149" s="180"/>
      <c r="DQ149" s="180"/>
      <c r="DR149" s="180"/>
      <c r="DS149" s="180"/>
      <c r="DT149" s="180"/>
      <c r="DU149" s="180"/>
      <c r="DV149" s="180"/>
      <c r="DW149" s="180"/>
      <c r="DX149" s="180"/>
      <c r="DY149" s="180"/>
      <c r="DZ149" s="180"/>
      <c r="EA149" s="180"/>
      <c r="EB149" s="180"/>
      <c r="EC149" s="180"/>
      <c r="ED149" s="180"/>
      <c r="EE149" s="180"/>
      <c r="EF149" s="180"/>
      <c r="EG149" s="180"/>
      <c r="EH149" s="180"/>
      <c r="EI149" s="180"/>
      <c r="EJ149" s="180"/>
      <c r="EK149" s="180"/>
      <c r="EL149" s="180"/>
      <c r="EM149" s="180"/>
      <c r="EN149" s="180"/>
      <c r="EO149" s="180"/>
      <c r="EP149" s="180"/>
      <c r="EQ149" s="180"/>
      <c r="ER149" s="180"/>
      <c r="ES149" s="180"/>
      <c r="ET149" s="180"/>
      <c r="EU149" s="180"/>
      <c r="EV149" s="180"/>
      <c r="EW149" s="180"/>
      <c r="EX149" s="180"/>
      <c r="EY149" s="180"/>
      <c r="EZ149" s="180"/>
      <c r="FA149" s="180"/>
      <c r="FB149" s="180"/>
      <c r="FC149" s="180"/>
      <c r="FD149" s="180"/>
      <c r="FE149" s="180"/>
      <c r="FF149" s="180"/>
      <c r="FG149" s="180"/>
      <c r="FH149" s="180"/>
    </row>
    <row r="150" spans="2:164" hidden="1" x14ac:dyDescent="0.3">
      <c r="B150" s="699">
        <f>+IFERROR(VLOOKUP(D150,'LP-Servicios'!$E$153:$F$252,2,FALSE),0)</f>
        <v>12494982.82</v>
      </c>
      <c r="C150" s="700">
        <v>36</v>
      </c>
      <c r="D150" s="207" t="str">
        <f t="shared" si="168"/>
        <v>DTM C.S-Mov/Desmov (Base-Yac)(1-2Rigs)</v>
      </c>
      <c r="E150" s="208">
        <f t="shared" si="207"/>
        <v>0</v>
      </c>
      <c r="F150" s="208">
        <f t="shared" si="207"/>
        <v>0</v>
      </c>
      <c r="G150" s="208">
        <f t="shared" ref="G150:BR150" si="238">+HLOOKUP(G$114,$E$5:$FH$106,2+$C42,FALSE)</f>
        <v>0</v>
      </c>
      <c r="H150" s="208">
        <f t="shared" si="238"/>
        <v>0</v>
      </c>
      <c r="I150" s="208">
        <f t="shared" si="238"/>
        <v>0</v>
      </c>
      <c r="J150" s="208">
        <f t="shared" si="238"/>
        <v>0</v>
      </c>
      <c r="K150" s="208">
        <f t="shared" si="238"/>
        <v>0</v>
      </c>
      <c r="L150" s="208">
        <f t="shared" si="238"/>
        <v>0</v>
      </c>
      <c r="M150" s="208">
        <f t="shared" si="238"/>
        <v>0</v>
      </c>
      <c r="N150" s="208">
        <f t="shared" si="238"/>
        <v>0</v>
      </c>
      <c r="O150" s="208">
        <f t="shared" si="238"/>
        <v>0</v>
      </c>
      <c r="P150" s="208">
        <f t="shared" si="238"/>
        <v>0</v>
      </c>
      <c r="Q150" s="208">
        <f t="shared" si="238"/>
        <v>3</v>
      </c>
      <c r="R150" s="208">
        <f t="shared" si="238"/>
        <v>3</v>
      </c>
      <c r="S150" s="208">
        <f t="shared" si="238"/>
        <v>3</v>
      </c>
      <c r="T150" s="208">
        <f t="shared" si="238"/>
        <v>0</v>
      </c>
      <c r="U150" s="208">
        <f t="shared" si="238"/>
        <v>0</v>
      </c>
      <c r="V150" s="208">
        <f t="shared" si="238"/>
        <v>0</v>
      </c>
      <c r="W150" s="208">
        <f t="shared" si="238"/>
        <v>0</v>
      </c>
      <c r="X150" s="208">
        <f t="shared" si="238"/>
        <v>0</v>
      </c>
      <c r="Y150" s="208">
        <f t="shared" si="238"/>
        <v>0</v>
      </c>
      <c r="Z150" s="208">
        <f t="shared" si="238"/>
        <v>0</v>
      </c>
      <c r="AA150" s="208">
        <f t="shared" si="238"/>
        <v>0</v>
      </c>
      <c r="AB150" s="208">
        <f t="shared" si="238"/>
        <v>0</v>
      </c>
      <c r="AC150" s="208">
        <f t="shared" si="238"/>
        <v>0</v>
      </c>
      <c r="AD150" s="208">
        <f t="shared" si="238"/>
        <v>0</v>
      </c>
      <c r="AE150" s="208">
        <f t="shared" si="238"/>
        <v>0</v>
      </c>
      <c r="AF150" s="208">
        <f t="shared" si="238"/>
        <v>0</v>
      </c>
      <c r="AG150" s="208">
        <f t="shared" si="238"/>
        <v>0</v>
      </c>
      <c r="AH150" s="208">
        <f t="shared" si="238"/>
        <v>0</v>
      </c>
      <c r="AI150" s="208">
        <f t="shared" si="238"/>
        <v>0</v>
      </c>
      <c r="AJ150" s="208">
        <f t="shared" si="238"/>
        <v>0</v>
      </c>
      <c r="AK150" s="208">
        <f t="shared" si="238"/>
        <v>0</v>
      </c>
      <c r="AL150" s="208">
        <f t="shared" si="238"/>
        <v>0</v>
      </c>
      <c r="AM150" s="208">
        <f t="shared" si="238"/>
        <v>0</v>
      </c>
      <c r="AN150" s="208">
        <f t="shared" si="238"/>
        <v>0</v>
      </c>
      <c r="AO150" s="208">
        <f t="shared" si="238"/>
        <v>0</v>
      </c>
      <c r="AP150" s="208">
        <f t="shared" si="238"/>
        <v>0</v>
      </c>
      <c r="AQ150" s="208">
        <f t="shared" si="238"/>
        <v>0</v>
      </c>
      <c r="AR150" s="208">
        <f t="shared" si="238"/>
        <v>0</v>
      </c>
      <c r="AS150" s="208">
        <f t="shared" si="238"/>
        <v>0</v>
      </c>
      <c r="AT150" s="208">
        <f t="shared" si="238"/>
        <v>0</v>
      </c>
      <c r="AU150" s="208">
        <f t="shared" si="238"/>
        <v>0</v>
      </c>
      <c r="AV150" s="208">
        <f t="shared" si="238"/>
        <v>0</v>
      </c>
      <c r="AW150" s="208">
        <f t="shared" si="238"/>
        <v>0</v>
      </c>
      <c r="AX150" s="208">
        <f t="shared" si="238"/>
        <v>0</v>
      </c>
      <c r="AY150" s="208">
        <f t="shared" si="238"/>
        <v>0</v>
      </c>
      <c r="AZ150" s="208">
        <f t="shared" si="238"/>
        <v>0</v>
      </c>
      <c r="BA150" s="208">
        <f t="shared" si="238"/>
        <v>0</v>
      </c>
      <c r="BB150" s="208">
        <f t="shared" si="238"/>
        <v>0</v>
      </c>
      <c r="BC150" s="208">
        <f t="shared" si="238"/>
        <v>0</v>
      </c>
      <c r="BD150" s="208">
        <f t="shared" si="238"/>
        <v>0</v>
      </c>
      <c r="BE150" s="208">
        <f t="shared" si="238"/>
        <v>0</v>
      </c>
      <c r="BF150" s="208">
        <f t="shared" si="238"/>
        <v>0</v>
      </c>
      <c r="BG150" s="208">
        <f t="shared" si="238"/>
        <v>0</v>
      </c>
      <c r="BH150" s="208">
        <f t="shared" si="238"/>
        <v>0</v>
      </c>
      <c r="BI150" s="208">
        <f t="shared" si="238"/>
        <v>0</v>
      </c>
      <c r="BJ150" s="208">
        <f t="shared" si="238"/>
        <v>0</v>
      </c>
      <c r="BK150" s="208">
        <f t="shared" si="238"/>
        <v>0</v>
      </c>
      <c r="BL150" s="208">
        <f t="shared" si="238"/>
        <v>0</v>
      </c>
      <c r="BM150" s="208">
        <f t="shared" si="238"/>
        <v>0</v>
      </c>
      <c r="BN150" s="208">
        <f t="shared" si="238"/>
        <v>0</v>
      </c>
      <c r="BO150" s="208">
        <f t="shared" si="238"/>
        <v>0</v>
      </c>
      <c r="BP150" s="208">
        <f t="shared" si="238"/>
        <v>0</v>
      </c>
      <c r="BQ150" s="208">
        <f t="shared" si="238"/>
        <v>0</v>
      </c>
      <c r="BR150" s="208">
        <f t="shared" si="238"/>
        <v>0</v>
      </c>
      <c r="BS150" s="208">
        <f t="shared" ref="BS150:CF150" si="239">+HLOOKUP(BS$114,$E$5:$FH$106,2+$C42,FALSE)</f>
        <v>0</v>
      </c>
      <c r="BT150" s="208">
        <f t="shared" si="239"/>
        <v>0</v>
      </c>
      <c r="BU150" s="208">
        <f t="shared" si="239"/>
        <v>0</v>
      </c>
      <c r="BV150" s="208">
        <f t="shared" si="239"/>
        <v>0</v>
      </c>
      <c r="BW150" s="208">
        <f t="shared" si="239"/>
        <v>0</v>
      </c>
      <c r="BX150" s="208">
        <f t="shared" si="239"/>
        <v>0</v>
      </c>
      <c r="BY150" s="208">
        <f t="shared" si="239"/>
        <v>0</v>
      </c>
      <c r="BZ150" s="208">
        <f t="shared" si="239"/>
        <v>0</v>
      </c>
      <c r="CA150" s="208">
        <f t="shared" si="239"/>
        <v>0</v>
      </c>
      <c r="CB150" s="208">
        <f t="shared" si="239"/>
        <v>0</v>
      </c>
      <c r="CC150" s="208">
        <f t="shared" si="239"/>
        <v>0</v>
      </c>
      <c r="CD150" s="208">
        <f t="shared" si="239"/>
        <v>0</v>
      </c>
      <c r="CE150" s="208">
        <f t="shared" si="239"/>
        <v>0</v>
      </c>
      <c r="CF150" s="208">
        <f t="shared" si="239"/>
        <v>0</v>
      </c>
      <c r="CG150" s="180"/>
      <c r="CH150" s="180"/>
      <c r="CI150" s="180"/>
      <c r="CJ150" s="180"/>
      <c r="CK150" s="180"/>
      <c r="CL150" s="180"/>
      <c r="CM150" s="180"/>
      <c r="CN150" s="180"/>
      <c r="CO150" s="180"/>
      <c r="CP150" s="180"/>
      <c r="CQ150" s="180"/>
      <c r="CR150" s="180"/>
      <c r="CS150" s="180"/>
      <c r="CT150" s="180"/>
      <c r="CU150" s="180"/>
      <c r="CV150" s="180"/>
      <c r="CW150" s="180"/>
      <c r="CX150" s="180"/>
      <c r="CY150" s="180"/>
      <c r="CZ150" s="180"/>
      <c r="DA150" s="180"/>
      <c r="DB150" s="180"/>
      <c r="DC150" s="180"/>
      <c r="DD150" s="180"/>
      <c r="DE150" s="180"/>
      <c r="DF150" s="180"/>
      <c r="DG150" s="180"/>
      <c r="DH150" s="180"/>
      <c r="DI150" s="180"/>
      <c r="DJ150" s="180"/>
      <c r="DK150" s="180"/>
      <c r="DL150" s="180"/>
      <c r="DM150" s="180"/>
      <c r="DN150" s="180"/>
      <c r="DO150" s="180"/>
      <c r="DP150" s="180"/>
      <c r="DQ150" s="180"/>
      <c r="DR150" s="180"/>
      <c r="DS150" s="180"/>
      <c r="DT150" s="180"/>
      <c r="DU150" s="180"/>
      <c r="DV150" s="180"/>
      <c r="DW150" s="180"/>
      <c r="DX150" s="180"/>
      <c r="DY150" s="180"/>
      <c r="DZ150" s="180"/>
      <c r="EA150" s="180"/>
      <c r="EB150" s="180"/>
      <c r="EC150" s="180"/>
      <c r="ED150" s="180"/>
      <c r="EE150" s="180"/>
      <c r="EF150" s="180"/>
      <c r="EG150" s="180"/>
      <c r="EH150" s="180"/>
      <c r="EI150" s="180"/>
      <c r="EJ150" s="180"/>
      <c r="EK150" s="180"/>
      <c r="EL150" s="180"/>
      <c r="EM150" s="180"/>
      <c r="EN150" s="180"/>
      <c r="EO150" s="180"/>
      <c r="EP150" s="180"/>
      <c r="EQ150" s="180"/>
      <c r="ER150" s="180"/>
      <c r="ES150" s="180"/>
      <c r="ET150" s="180"/>
      <c r="EU150" s="180"/>
      <c r="EV150" s="180"/>
      <c r="EW150" s="180"/>
      <c r="EX150" s="180"/>
      <c r="EY150" s="180"/>
      <c r="EZ150" s="180"/>
      <c r="FA150" s="180"/>
      <c r="FB150" s="180"/>
      <c r="FC150" s="180"/>
      <c r="FD150" s="180"/>
      <c r="FE150" s="180"/>
      <c r="FF150" s="180"/>
      <c r="FG150" s="180"/>
      <c r="FH150" s="180"/>
    </row>
    <row r="151" spans="2:164" hidden="1" x14ac:dyDescent="0.3">
      <c r="B151" s="699">
        <f>+IFERROR(VLOOKUP(D151,'LP-Servicios'!$E$153:$F$252,2,FALSE),0)</f>
        <v>4493303.95</v>
      </c>
      <c r="C151" s="700">
        <v>37</v>
      </c>
      <c r="D151" s="207" t="str">
        <f t="shared" si="168"/>
        <v>DTM CIRC-DTM Miscel ent PAD30Km (1-2Rigs</v>
      </c>
      <c r="E151" s="208">
        <f t="shared" si="207"/>
        <v>0</v>
      </c>
      <c r="F151" s="208">
        <f t="shared" si="207"/>
        <v>0</v>
      </c>
      <c r="G151" s="208">
        <f t="shared" ref="G151:BR151" si="240">+HLOOKUP(G$114,$E$5:$FH$106,2+$C43,FALSE)</f>
        <v>0</v>
      </c>
      <c r="H151" s="208">
        <f t="shared" si="240"/>
        <v>0</v>
      </c>
      <c r="I151" s="208">
        <f t="shared" si="240"/>
        <v>0</v>
      </c>
      <c r="J151" s="208">
        <f t="shared" si="240"/>
        <v>0</v>
      </c>
      <c r="K151" s="208">
        <f t="shared" si="240"/>
        <v>0</v>
      </c>
      <c r="L151" s="208">
        <f t="shared" si="240"/>
        <v>0</v>
      </c>
      <c r="M151" s="208">
        <f t="shared" si="240"/>
        <v>0</v>
      </c>
      <c r="N151" s="208">
        <f t="shared" si="240"/>
        <v>0</v>
      </c>
      <c r="O151" s="208">
        <f t="shared" si="240"/>
        <v>0</v>
      </c>
      <c r="P151" s="208">
        <f t="shared" si="240"/>
        <v>0</v>
      </c>
      <c r="Q151" s="208">
        <f t="shared" si="240"/>
        <v>1</v>
      </c>
      <c r="R151" s="208">
        <f t="shared" si="240"/>
        <v>1</v>
      </c>
      <c r="S151" s="208">
        <f t="shared" si="240"/>
        <v>1</v>
      </c>
      <c r="T151" s="208">
        <f t="shared" si="240"/>
        <v>0</v>
      </c>
      <c r="U151" s="208">
        <f t="shared" si="240"/>
        <v>0</v>
      </c>
      <c r="V151" s="208">
        <f t="shared" si="240"/>
        <v>0</v>
      </c>
      <c r="W151" s="208">
        <f t="shared" si="240"/>
        <v>0</v>
      </c>
      <c r="X151" s="208">
        <f t="shared" si="240"/>
        <v>0</v>
      </c>
      <c r="Y151" s="208">
        <f t="shared" si="240"/>
        <v>0</v>
      </c>
      <c r="Z151" s="208">
        <f t="shared" si="240"/>
        <v>0</v>
      </c>
      <c r="AA151" s="208">
        <f t="shared" si="240"/>
        <v>0</v>
      </c>
      <c r="AB151" s="208">
        <f t="shared" si="240"/>
        <v>0</v>
      </c>
      <c r="AC151" s="208">
        <f t="shared" si="240"/>
        <v>0</v>
      </c>
      <c r="AD151" s="208">
        <f t="shared" si="240"/>
        <v>0</v>
      </c>
      <c r="AE151" s="208">
        <f t="shared" si="240"/>
        <v>0</v>
      </c>
      <c r="AF151" s="208">
        <f t="shared" si="240"/>
        <v>0</v>
      </c>
      <c r="AG151" s="208">
        <f t="shared" si="240"/>
        <v>0</v>
      </c>
      <c r="AH151" s="208">
        <f t="shared" si="240"/>
        <v>0</v>
      </c>
      <c r="AI151" s="208">
        <f t="shared" si="240"/>
        <v>0</v>
      </c>
      <c r="AJ151" s="208">
        <f t="shared" si="240"/>
        <v>0</v>
      </c>
      <c r="AK151" s="208">
        <f t="shared" si="240"/>
        <v>0</v>
      </c>
      <c r="AL151" s="208">
        <f t="shared" si="240"/>
        <v>0</v>
      </c>
      <c r="AM151" s="208">
        <f t="shared" si="240"/>
        <v>0</v>
      </c>
      <c r="AN151" s="208">
        <f t="shared" si="240"/>
        <v>0</v>
      </c>
      <c r="AO151" s="208">
        <f t="shared" si="240"/>
        <v>0</v>
      </c>
      <c r="AP151" s="208">
        <f t="shared" si="240"/>
        <v>0</v>
      </c>
      <c r="AQ151" s="208">
        <f t="shared" si="240"/>
        <v>0</v>
      </c>
      <c r="AR151" s="208">
        <f t="shared" si="240"/>
        <v>0</v>
      </c>
      <c r="AS151" s="208">
        <f t="shared" si="240"/>
        <v>0</v>
      </c>
      <c r="AT151" s="208">
        <f t="shared" si="240"/>
        <v>0</v>
      </c>
      <c r="AU151" s="208">
        <f t="shared" si="240"/>
        <v>0</v>
      </c>
      <c r="AV151" s="208">
        <f t="shared" si="240"/>
        <v>0</v>
      </c>
      <c r="AW151" s="208">
        <f t="shared" si="240"/>
        <v>0</v>
      </c>
      <c r="AX151" s="208">
        <f t="shared" si="240"/>
        <v>0</v>
      </c>
      <c r="AY151" s="208">
        <f t="shared" si="240"/>
        <v>0</v>
      </c>
      <c r="AZ151" s="208">
        <f t="shared" si="240"/>
        <v>0</v>
      </c>
      <c r="BA151" s="208">
        <f t="shared" si="240"/>
        <v>0</v>
      </c>
      <c r="BB151" s="208">
        <f t="shared" si="240"/>
        <v>0</v>
      </c>
      <c r="BC151" s="208">
        <f t="shared" si="240"/>
        <v>0</v>
      </c>
      <c r="BD151" s="208">
        <f t="shared" si="240"/>
        <v>0</v>
      </c>
      <c r="BE151" s="208">
        <f t="shared" si="240"/>
        <v>0</v>
      </c>
      <c r="BF151" s="208">
        <f t="shared" si="240"/>
        <v>0</v>
      </c>
      <c r="BG151" s="208">
        <f t="shared" si="240"/>
        <v>0</v>
      </c>
      <c r="BH151" s="208">
        <f t="shared" si="240"/>
        <v>0</v>
      </c>
      <c r="BI151" s="208">
        <f t="shared" si="240"/>
        <v>0</v>
      </c>
      <c r="BJ151" s="208">
        <f t="shared" si="240"/>
        <v>0</v>
      </c>
      <c r="BK151" s="208">
        <f t="shared" si="240"/>
        <v>0</v>
      </c>
      <c r="BL151" s="208">
        <f t="shared" si="240"/>
        <v>0</v>
      </c>
      <c r="BM151" s="208">
        <f t="shared" si="240"/>
        <v>0</v>
      </c>
      <c r="BN151" s="208">
        <f t="shared" si="240"/>
        <v>0</v>
      </c>
      <c r="BO151" s="208">
        <f t="shared" si="240"/>
        <v>0</v>
      </c>
      <c r="BP151" s="208">
        <f t="shared" si="240"/>
        <v>0</v>
      </c>
      <c r="BQ151" s="208">
        <f t="shared" si="240"/>
        <v>0</v>
      </c>
      <c r="BR151" s="208">
        <f t="shared" si="240"/>
        <v>0</v>
      </c>
      <c r="BS151" s="208">
        <f t="shared" ref="BS151:CF151" si="241">+HLOOKUP(BS$114,$E$5:$FH$106,2+$C43,FALSE)</f>
        <v>0</v>
      </c>
      <c r="BT151" s="208">
        <f t="shared" si="241"/>
        <v>0</v>
      </c>
      <c r="BU151" s="208">
        <f t="shared" si="241"/>
        <v>0</v>
      </c>
      <c r="BV151" s="208">
        <f t="shared" si="241"/>
        <v>0</v>
      </c>
      <c r="BW151" s="208">
        <f t="shared" si="241"/>
        <v>0</v>
      </c>
      <c r="BX151" s="208">
        <f t="shared" si="241"/>
        <v>0</v>
      </c>
      <c r="BY151" s="208">
        <f t="shared" si="241"/>
        <v>0</v>
      </c>
      <c r="BZ151" s="208">
        <f t="shared" si="241"/>
        <v>0</v>
      </c>
      <c r="CA151" s="208">
        <f t="shared" si="241"/>
        <v>0</v>
      </c>
      <c r="CB151" s="208">
        <f t="shared" si="241"/>
        <v>0</v>
      </c>
      <c r="CC151" s="208">
        <f t="shared" si="241"/>
        <v>0</v>
      </c>
      <c r="CD151" s="208">
        <f t="shared" si="241"/>
        <v>0</v>
      </c>
      <c r="CE151" s="208">
        <f t="shared" si="241"/>
        <v>0</v>
      </c>
      <c r="CF151" s="208">
        <f t="shared" si="241"/>
        <v>0</v>
      </c>
      <c r="CG151" s="180"/>
      <c r="CH151" s="180"/>
      <c r="CI151" s="180"/>
      <c r="CJ151" s="180"/>
      <c r="CK151" s="180"/>
      <c r="CL151" s="180"/>
      <c r="CM151" s="180"/>
      <c r="CN151" s="180"/>
      <c r="CO151" s="180"/>
      <c r="CP151" s="180"/>
      <c r="CQ151" s="180"/>
      <c r="CR151" s="180"/>
      <c r="CS151" s="180"/>
      <c r="CT151" s="180"/>
      <c r="CU151" s="180"/>
      <c r="CV151" s="180"/>
      <c r="CW151" s="180"/>
      <c r="CX151" s="180"/>
      <c r="CY151" s="180"/>
      <c r="CZ151" s="180"/>
      <c r="DA151" s="180"/>
      <c r="DB151" s="180"/>
      <c r="DC151" s="180"/>
      <c r="DD151" s="180"/>
      <c r="DE151" s="180"/>
      <c r="DF151" s="180"/>
      <c r="DG151" s="180"/>
      <c r="DH151" s="180"/>
      <c r="DI151" s="180"/>
      <c r="DJ151" s="180"/>
      <c r="DK151" s="180"/>
      <c r="DL151" s="180"/>
      <c r="DM151" s="180"/>
      <c r="DN151" s="180"/>
      <c r="DO151" s="180"/>
      <c r="DP151" s="180"/>
      <c r="DQ151" s="180"/>
      <c r="DR151" s="180"/>
      <c r="DS151" s="180"/>
      <c r="DT151" s="180"/>
      <c r="DU151" s="180"/>
      <c r="DV151" s="180"/>
      <c r="DW151" s="180"/>
      <c r="DX151" s="180"/>
      <c r="DY151" s="180"/>
      <c r="DZ151" s="180"/>
      <c r="EA151" s="180"/>
      <c r="EB151" s="180"/>
      <c r="EC151" s="180"/>
      <c r="ED151" s="180"/>
      <c r="EE151" s="180"/>
      <c r="EF151" s="180"/>
      <c r="EG151" s="180"/>
      <c r="EH151" s="180"/>
      <c r="EI151" s="180"/>
      <c r="EJ151" s="180"/>
      <c r="EK151" s="180"/>
      <c r="EL151" s="180"/>
      <c r="EM151" s="180"/>
      <c r="EN151" s="180"/>
      <c r="EO151" s="180"/>
      <c r="EP151" s="180"/>
      <c r="EQ151" s="180"/>
      <c r="ER151" s="180"/>
      <c r="ES151" s="180"/>
      <c r="ET151" s="180"/>
      <c r="EU151" s="180"/>
      <c r="EV151" s="180"/>
      <c r="EW151" s="180"/>
      <c r="EX151" s="180"/>
      <c r="EY151" s="180"/>
      <c r="EZ151" s="180"/>
      <c r="FA151" s="180"/>
      <c r="FB151" s="180"/>
      <c r="FC151" s="180"/>
      <c r="FD151" s="180"/>
      <c r="FE151" s="180"/>
      <c r="FF151" s="180"/>
      <c r="FG151" s="180"/>
      <c r="FH151" s="180"/>
    </row>
    <row r="152" spans="2:164" hidden="1" x14ac:dyDescent="0.3">
      <c r="B152" s="699">
        <f>+IFERROR(VLOOKUP(D152,'LP-Servicios'!$E$153:$F$252,2,FALSE),0)</f>
        <v>2711221.3</v>
      </c>
      <c r="C152" s="700">
        <v>38</v>
      </c>
      <c r="D152" s="207" t="str">
        <f t="shared" si="168"/>
        <v>DTM CIRC-DTM Pileta entPAD,30 Km(1-2Rigs</v>
      </c>
      <c r="E152" s="208">
        <f t="shared" si="207"/>
        <v>0</v>
      </c>
      <c r="F152" s="208">
        <f t="shared" si="207"/>
        <v>0</v>
      </c>
      <c r="G152" s="208">
        <f t="shared" ref="G152:BR152" si="242">+HLOOKUP(G$114,$E$5:$FH$106,2+$C44,FALSE)</f>
        <v>0</v>
      </c>
      <c r="H152" s="208">
        <f t="shared" si="242"/>
        <v>0</v>
      </c>
      <c r="I152" s="208">
        <f t="shared" si="242"/>
        <v>0</v>
      </c>
      <c r="J152" s="208">
        <f t="shared" si="242"/>
        <v>0</v>
      </c>
      <c r="K152" s="208">
        <f t="shared" si="242"/>
        <v>0</v>
      </c>
      <c r="L152" s="208">
        <f t="shared" si="242"/>
        <v>0</v>
      </c>
      <c r="M152" s="208">
        <f t="shared" si="242"/>
        <v>0</v>
      </c>
      <c r="N152" s="208">
        <f t="shared" si="242"/>
        <v>0</v>
      </c>
      <c r="O152" s="208">
        <f t="shared" si="242"/>
        <v>0</v>
      </c>
      <c r="P152" s="208">
        <f t="shared" si="242"/>
        <v>0</v>
      </c>
      <c r="Q152" s="208">
        <f t="shared" si="242"/>
        <v>3</v>
      </c>
      <c r="R152" s="208">
        <f t="shared" si="242"/>
        <v>3</v>
      </c>
      <c r="S152" s="208">
        <f t="shared" si="242"/>
        <v>3</v>
      </c>
      <c r="T152" s="208">
        <f t="shared" si="242"/>
        <v>0</v>
      </c>
      <c r="U152" s="208">
        <f t="shared" si="242"/>
        <v>0</v>
      </c>
      <c r="V152" s="208">
        <f t="shared" si="242"/>
        <v>0</v>
      </c>
      <c r="W152" s="208">
        <f t="shared" si="242"/>
        <v>0</v>
      </c>
      <c r="X152" s="208">
        <f t="shared" si="242"/>
        <v>0</v>
      </c>
      <c r="Y152" s="208">
        <f t="shared" si="242"/>
        <v>0</v>
      </c>
      <c r="Z152" s="208">
        <f t="shared" si="242"/>
        <v>0</v>
      </c>
      <c r="AA152" s="208">
        <f t="shared" si="242"/>
        <v>0</v>
      </c>
      <c r="AB152" s="208">
        <f t="shared" si="242"/>
        <v>0</v>
      </c>
      <c r="AC152" s="208">
        <f t="shared" si="242"/>
        <v>0</v>
      </c>
      <c r="AD152" s="208">
        <f t="shared" si="242"/>
        <v>0</v>
      </c>
      <c r="AE152" s="208">
        <f t="shared" si="242"/>
        <v>0</v>
      </c>
      <c r="AF152" s="208">
        <f t="shared" si="242"/>
        <v>0</v>
      </c>
      <c r="AG152" s="208">
        <f t="shared" si="242"/>
        <v>0</v>
      </c>
      <c r="AH152" s="208">
        <f t="shared" si="242"/>
        <v>0</v>
      </c>
      <c r="AI152" s="208">
        <f t="shared" si="242"/>
        <v>0</v>
      </c>
      <c r="AJ152" s="208">
        <f t="shared" si="242"/>
        <v>0</v>
      </c>
      <c r="AK152" s="208">
        <f t="shared" si="242"/>
        <v>0</v>
      </c>
      <c r="AL152" s="208">
        <f t="shared" si="242"/>
        <v>0</v>
      </c>
      <c r="AM152" s="208">
        <f t="shared" si="242"/>
        <v>0</v>
      </c>
      <c r="AN152" s="208">
        <f t="shared" si="242"/>
        <v>0</v>
      </c>
      <c r="AO152" s="208">
        <f t="shared" si="242"/>
        <v>0</v>
      </c>
      <c r="AP152" s="208">
        <f t="shared" si="242"/>
        <v>0</v>
      </c>
      <c r="AQ152" s="208">
        <f t="shared" si="242"/>
        <v>0</v>
      </c>
      <c r="AR152" s="208">
        <f t="shared" si="242"/>
        <v>0</v>
      </c>
      <c r="AS152" s="208">
        <f t="shared" si="242"/>
        <v>0</v>
      </c>
      <c r="AT152" s="208">
        <f t="shared" si="242"/>
        <v>0</v>
      </c>
      <c r="AU152" s="208">
        <f t="shared" si="242"/>
        <v>0</v>
      </c>
      <c r="AV152" s="208">
        <f t="shared" si="242"/>
        <v>0</v>
      </c>
      <c r="AW152" s="208">
        <f t="shared" si="242"/>
        <v>0</v>
      </c>
      <c r="AX152" s="208">
        <f t="shared" si="242"/>
        <v>0</v>
      </c>
      <c r="AY152" s="208">
        <f t="shared" si="242"/>
        <v>0</v>
      </c>
      <c r="AZ152" s="208">
        <f t="shared" si="242"/>
        <v>0</v>
      </c>
      <c r="BA152" s="208">
        <f t="shared" si="242"/>
        <v>0</v>
      </c>
      <c r="BB152" s="208">
        <f t="shared" si="242"/>
        <v>0</v>
      </c>
      <c r="BC152" s="208">
        <f t="shared" si="242"/>
        <v>0</v>
      </c>
      <c r="BD152" s="208">
        <f t="shared" si="242"/>
        <v>0</v>
      </c>
      <c r="BE152" s="208">
        <f t="shared" si="242"/>
        <v>0</v>
      </c>
      <c r="BF152" s="208">
        <f t="shared" si="242"/>
        <v>0</v>
      </c>
      <c r="BG152" s="208">
        <f t="shared" si="242"/>
        <v>0</v>
      </c>
      <c r="BH152" s="208">
        <f t="shared" si="242"/>
        <v>0</v>
      </c>
      <c r="BI152" s="208">
        <f t="shared" si="242"/>
        <v>0</v>
      </c>
      <c r="BJ152" s="208">
        <f t="shared" si="242"/>
        <v>0</v>
      </c>
      <c r="BK152" s="208">
        <f t="shared" si="242"/>
        <v>0</v>
      </c>
      <c r="BL152" s="208">
        <f t="shared" si="242"/>
        <v>0</v>
      </c>
      <c r="BM152" s="208">
        <f t="shared" si="242"/>
        <v>0</v>
      </c>
      <c r="BN152" s="208">
        <f t="shared" si="242"/>
        <v>0</v>
      </c>
      <c r="BO152" s="208">
        <f t="shared" si="242"/>
        <v>0</v>
      </c>
      <c r="BP152" s="208">
        <f t="shared" si="242"/>
        <v>0</v>
      </c>
      <c r="BQ152" s="208">
        <f t="shared" si="242"/>
        <v>0</v>
      </c>
      <c r="BR152" s="208">
        <f t="shared" si="242"/>
        <v>0</v>
      </c>
      <c r="BS152" s="208">
        <f t="shared" ref="BS152:CF152" si="243">+HLOOKUP(BS$114,$E$5:$FH$106,2+$C44,FALSE)</f>
        <v>0</v>
      </c>
      <c r="BT152" s="208">
        <f t="shared" si="243"/>
        <v>0</v>
      </c>
      <c r="BU152" s="208">
        <f t="shared" si="243"/>
        <v>0</v>
      </c>
      <c r="BV152" s="208">
        <f t="shared" si="243"/>
        <v>0</v>
      </c>
      <c r="BW152" s="208">
        <f t="shared" si="243"/>
        <v>0</v>
      </c>
      <c r="BX152" s="208">
        <f t="shared" si="243"/>
        <v>0</v>
      </c>
      <c r="BY152" s="208">
        <f t="shared" si="243"/>
        <v>0</v>
      </c>
      <c r="BZ152" s="208">
        <f t="shared" si="243"/>
        <v>0</v>
      </c>
      <c r="CA152" s="208">
        <f t="shared" si="243"/>
        <v>0</v>
      </c>
      <c r="CB152" s="208">
        <f t="shared" si="243"/>
        <v>0</v>
      </c>
      <c r="CC152" s="208">
        <f t="shared" si="243"/>
        <v>0</v>
      </c>
      <c r="CD152" s="208">
        <f t="shared" si="243"/>
        <v>0</v>
      </c>
      <c r="CE152" s="208">
        <f t="shared" si="243"/>
        <v>0</v>
      </c>
      <c r="CF152" s="208">
        <f t="shared" si="243"/>
        <v>0</v>
      </c>
      <c r="CG152" s="180"/>
      <c r="CH152" s="180"/>
      <c r="CI152" s="180"/>
      <c r="CJ152" s="180"/>
      <c r="CK152" s="180"/>
      <c r="CL152" s="180"/>
      <c r="CM152" s="180"/>
      <c r="CN152" s="180"/>
      <c r="CO152" s="180"/>
      <c r="CP152" s="180"/>
      <c r="CQ152" s="180"/>
      <c r="CR152" s="180"/>
      <c r="CS152" s="180"/>
      <c r="CT152" s="180"/>
      <c r="CU152" s="180"/>
      <c r="CV152" s="180"/>
      <c r="CW152" s="180"/>
      <c r="CX152" s="180"/>
      <c r="CY152" s="180"/>
      <c r="CZ152" s="180"/>
      <c r="DA152" s="180"/>
      <c r="DB152" s="180"/>
      <c r="DC152" s="180"/>
      <c r="DD152" s="180"/>
      <c r="DE152" s="180"/>
      <c r="DF152" s="180"/>
      <c r="DG152" s="180"/>
      <c r="DH152" s="180"/>
      <c r="DI152" s="180"/>
      <c r="DJ152" s="180"/>
      <c r="DK152" s="180"/>
      <c r="DL152" s="180"/>
      <c r="DM152" s="180"/>
      <c r="DN152" s="180"/>
      <c r="DO152" s="180"/>
      <c r="DP152" s="180"/>
      <c r="DQ152" s="180"/>
      <c r="DR152" s="180"/>
      <c r="DS152" s="180"/>
      <c r="DT152" s="180"/>
      <c r="DU152" s="180"/>
      <c r="DV152" s="180"/>
      <c r="DW152" s="180"/>
      <c r="DX152" s="180"/>
      <c r="DY152" s="180"/>
      <c r="DZ152" s="180"/>
      <c r="EA152" s="180"/>
      <c r="EB152" s="180"/>
      <c r="EC152" s="180"/>
      <c r="ED152" s="180"/>
      <c r="EE152" s="180"/>
      <c r="EF152" s="180"/>
      <c r="EG152" s="180"/>
      <c r="EH152" s="180"/>
      <c r="EI152" s="180"/>
      <c r="EJ152" s="180"/>
      <c r="EK152" s="180"/>
      <c r="EL152" s="180"/>
      <c r="EM152" s="180"/>
      <c r="EN152" s="180"/>
      <c r="EO152" s="180"/>
      <c r="EP152" s="180"/>
      <c r="EQ152" s="180"/>
      <c r="ER152" s="180"/>
      <c r="ES152" s="180"/>
      <c r="ET152" s="180"/>
      <c r="EU152" s="180"/>
      <c r="EV152" s="180"/>
      <c r="EW152" s="180"/>
      <c r="EX152" s="180"/>
      <c r="EY152" s="180"/>
      <c r="EZ152" s="180"/>
      <c r="FA152" s="180"/>
      <c r="FB152" s="180"/>
      <c r="FC152" s="180"/>
      <c r="FD152" s="180"/>
      <c r="FE152" s="180"/>
      <c r="FF152" s="180"/>
      <c r="FG152" s="180"/>
      <c r="FH152" s="180"/>
    </row>
    <row r="153" spans="2:164" hidden="1" x14ac:dyDescent="0.3">
      <c r="B153" s="699">
        <f>+IFERROR(VLOOKUP(D153,'LP-Servicios'!$E$153:$F$252,2,FALSE),0)</f>
        <v>35220.29</v>
      </c>
      <c r="C153" s="700">
        <v>39</v>
      </c>
      <c r="D153" s="207" t="str">
        <f t="shared" si="168"/>
        <v>DTM CIRC-Km Adic Traslado Pileta(1-2Rigs</v>
      </c>
      <c r="E153" s="208">
        <f t="shared" si="207"/>
        <v>0</v>
      </c>
      <c r="F153" s="208">
        <f t="shared" si="207"/>
        <v>0</v>
      </c>
      <c r="G153" s="208">
        <f t="shared" ref="G153:BR153" si="244">+HLOOKUP(G$114,$E$5:$FH$106,2+$C45,FALSE)</f>
        <v>0</v>
      </c>
      <c r="H153" s="208">
        <f t="shared" si="244"/>
        <v>0</v>
      </c>
      <c r="I153" s="208">
        <f t="shared" si="244"/>
        <v>0</v>
      </c>
      <c r="J153" s="208">
        <f t="shared" si="244"/>
        <v>0</v>
      </c>
      <c r="K153" s="208">
        <f t="shared" si="244"/>
        <v>0</v>
      </c>
      <c r="L153" s="208">
        <f t="shared" si="244"/>
        <v>0</v>
      </c>
      <c r="M153" s="208">
        <f t="shared" si="244"/>
        <v>0</v>
      </c>
      <c r="N153" s="208">
        <f t="shared" si="244"/>
        <v>0</v>
      </c>
      <c r="O153" s="208">
        <f t="shared" si="244"/>
        <v>0</v>
      </c>
      <c r="P153" s="208">
        <f t="shared" si="244"/>
        <v>0</v>
      </c>
      <c r="Q153" s="208">
        <f t="shared" si="244"/>
        <v>0</v>
      </c>
      <c r="R153" s="208">
        <f t="shared" si="244"/>
        <v>0</v>
      </c>
      <c r="S153" s="208">
        <f t="shared" si="244"/>
        <v>0</v>
      </c>
      <c r="T153" s="208">
        <f t="shared" si="244"/>
        <v>0</v>
      </c>
      <c r="U153" s="208">
        <f t="shared" si="244"/>
        <v>0</v>
      </c>
      <c r="V153" s="208">
        <f t="shared" si="244"/>
        <v>0</v>
      </c>
      <c r="W153" s="208">
        <f t="shared" si="244"/>
        <v>0</v>
      </c>
      <c r="X153" s="208">
        <f t="shared" si="244"/>
        <v>0</v>
      </c>
      <c r="Y153" s="208">
        <f t="shared" si="244"/>
        <v>0</v>
      </c>
      <c r="Z153" s="208">
        <f t="shared" si="244"/>
        <v>0</v>
      </c>
      <c r="AA153" s="208">
        <f t="shared" si="244"/>
        <v>0</v>
      </c>
      <c r="AB153" s="208">
        <f t="shared" si="244"/>
        <v>0</v>
      </c>
      <c r="AC153" s="208">
        <f t="shared" si="244"/>
        <v>0</v>
      </c>
      <c r="AD153" s="208">
        <f t="shared" si="244"/>
        <v>0</v>
      </c>
      <c r="AE153" s="208">
        <f t="shared" si="244"/>
        <v>0</v>
      </c>
      <c r="AF153" s="208">
        <f t="shared" si="244"/>
        <v>0</v>
      </c>
      <c r="AG153" s="208">
        <f t="shared" si="244"/>
        <v>0</v>
      </c>
      <c r="AH153" s="208">
        <f t="shared" si="244"/>
        <v>0</v>
      </c>
      <c r="AI153" s="208">
        <f t="shared" si="244"/>
        <v>0</v>
      </c>
      <c r="AJ153" s="208">
        <f t="shared" si="244"/>
        <v>0</v>
      </c>
      <c r="AK153" s="208">
        <f t="shared" si="244"/>
        <v>0</v>
      </c>
      <c r="AL153" s="208">
        <f t="shared" si="244"/>
        <v>0</v>
      </c>
      <c r="AM153" s="208">
        <f t="shared" si="244"/>
        <v>0</v>
      </c>
      <c r="AN153" s="208">
        <f t="shared" si="244"/>
        <v>0</v>
      </c>
      <c r="AO153" s="208">
        <f t="shared" si="244"/>
        <v>0</v>
      </c>
      <c r="AP153" s="208">
        <f t="shared" si="244"/>
        <v>0</v>
      </c>
      <c r="AQ153" s="208">
        <f t="shared" si="244"/>
        <v>0</v>
      </c>
      <c r="AR153" s="208">
        <f t="shared" si="244"/>
        <v>0</v>
      </c>
      <c r="AS153" s="208">
        <f t="shared" si="244"/>
        <v>0</v>
      </c>
      <c r="AT153" s="208">
        <f t="shared" si="244"/>
        <v>0</v>
      </c>
      <c r="AU153" s="208">
        <f t="shared" si="244"/>
        <v>0</v>
      </c>
      <c r="AV153" s="208">
        <f t="shared" si="244"/>
        <v>0</v>
      </c>
      <c r="AW153" s="208">
        <f t="shared" si="244"/>
        <v>0</v>
      </c>
      <c r="AX153" s="208">
        <f t="shared" si="244"/>
        <v>0</v>
      </c>
      <c r="AY153" s="208">
        <f t="shared" si="244"/>
        <v>0</v>
      </c>
      <c r="AZ153" s="208">
        <f t="shared" si="244"/>
        <v>0</v>
      </c>
      <c r="BA153" s="208">
        <f t="shared" si="244"/>
        <v>0</v>
      </c>
      <c r="BB153" s="208">
        <f t="shared" si="244"/>
        <v>0</v>
      </c>
      <c r="BC153" s="208">
        <f t="shared" si="244"/>
        <v>0</v>
      </c>
      <c r="BD153" s="208">
        <f t="shared" si="244"/>
        <v>0</v>
      </c>
      <c r="BE153" s="208">
        <f t="shared" si="244"/>
        <v>0</v>
      </c>
      <c r="BF153" s="208">
        <f t="shared" si="244"/>
        <v>0</v>
      </c>
      <c r="BG153" s="208">
        <f t="shared" si="244"/>
        <v>0</v>
      </c>
      <c r="BH153" s="208">
        <f t="shared" si="244"/>
        <v>0</v>
      </c>
      <c r="BI153" s="208">
        <f t="shared" si="244"/>
        <v>0</v>
      </c>
      <c r="BJ153" s="208">
        <f t="shared" si="244"/>
        <v>0</v>
      </c>
      <c r="BK153" s="208">
        <f t="shared" si="244"/>
        <v>0</v>
      </c>
      <c r="BL153" s="208">
        <f t="shared" si="244"/>
        <v>0</v>
      </c>
      <c r="BM153" s="208">
        <f t="shared" si="244"/>
        <v>0</v>
      </c>
      <c r="BN153" s="208">
        <f t="shared" si="244"/>
        <v>0</v>
      </c>
      <c r="BO153" s="208">
        <f t="shared" si="244"/>
        <v>0</v>
      </c>
      <c r="BP153" s="208">
        <f t="shared" si="244"/>
        <v>0</v>
      </c>
      <c r="BQ153" s="208">
        <f t="shared" si="244"/>
        <v>0</v>
      </c>
      <c r="BR153" s="208">
        <f t="shared" si="244"/>
        <v>0</v>
      </c>
      <c r="BS153" s="208">
        <f t="shared" ref="BS153:CF153" si="245">+HLOOKUP(BS$114,$E$5:$FH$106,2+$C45,FALSE)</f>
        <v>0</v>
      </c>
      <c r="BT153" s="208">
        <f t="shared" si="245"/>
        <v>0</v>
      </c>
      <c r="BU153" s="208">
        <f t="shared" si="245"/>
        <v>0</v>
      </c>
      <c r="BV153" s="208">
        <f t="shared" si="245"/>
        <v>0</v>
      </c>
      <c r="BW153" s="208">
        <f t="shared" si="245"/>
        <v>0</v>
      </c>
      <c r="BX153" s="208">
        <f t="shared" si="245"/>
        <v>0</v>
      </c>
      <c r="BY153" s="208">
        <f t="shared" si="245"/>
        <v>0</v>
      </c>
      <c r="BZ153" s="208">
        <f t="shared" si="245"/>
        <v>0</v>
      </c>
      <c r="CA153" s="208">
        <f t="shared" si="245"/>
        <v>0</v>
      </c>
      <c r="CB153" s="208">
        <f t="shared" si="245"/>
        <v>0</v>
      </c>
      <c r="CC153" s="208">
        <f t="shared" si="245"/>
        <v>0</v>
      </c>
      <c r="CD153" s="208">
        <f t="shared" si="245"/>
        <v>0</v>
      </c>
      <c r="CE153" s="208">
        <f t="shared" si="245"/>
        <v>0</v>
      </c>
      <c r="CF153" s="208">
        <f t="shared" si="245"/>
        <v>0</v>
      </c>
      <c r="CG153" s="180"/>
      <c r="CH153" s="180"/>
      <c r="CI153" s="180"/>
      <c r="CJ153" s="180"/>
      <c r="CK153" s="180"/>
      <c r="CL153" s="180"/>
      <c r="CM153" s="180"/>
      <c r="CN153" s="180"/>
      <c r="CO153" s="180"/>
      <c r="CP153" s="180"/>
      <c r="CQ153" s="180"/>
      <c r="CR153" s="180"/>
      <c r="CS153" s="180"/>
      <c r="CT153" s="180"/>
      <c r="CU153" s="180"/>
      <c r="CV153" s="180"/>
      <c r="CW153" s="180"/>
      <c r="CX153" s="180"/>
      <c r="CY153" s="180"/>
      <c r="CZ153" s="180"/>
      <c r="DA153" s="180"/>
      <c r="DB153" s="180"/>
      <c r="DC153" s="180"/>
      <c r="DD153" s="180"/>
      <c r="DE153" s="180"/>
      <c r="DF153" s="180"/>
      <c r="DG153" s="180"/>
      <c r="DH153" s="180"/>
      <c r="DI153" s="180"/>
      <c r="DJ153" s="180"/>
      <c r="DK153" s="180"/>
      <c r="DL153" s="180"/>
      <c r="DM153" s="180"/>
      <c r="DN153" s="180"/>
      <c r="DO153" s="180"/>
      <c r="DP153" s="180"/>
      <c r="DQ153" s="180"/>
      <c r="DR153" s="180"/>
      <c r="DS153" s="180"/>
      <c r="DT153" s="180"/>
      <c r="DU153" s="180"/>
      <c r="DV153" s="180"/>
      <c r="DW153" s="180"/>
      <c r="DX153" s="180"/>
      <c r="DY153" s="180"/>
      <c r="DZ153" s="180"/>
      <c r="EA153" s="180"/>
      <c r="EB153" s="180"/>
      <c r="EC153" s="180"/>
      <c r="ED153" s="180"/>
      <c r="EE153" s="180"/>
      <c r="EF153" s="180"/>
      <c r="EG153" s="180"/>
      <c r="EH153" s="180"/>
      <c r="EI153" s="180"/>
      <c r="EJ153" s="180"/>
      <c r="EK153" s="180"/>
      <c r="EL153" s="180"/>
      <c r="EM153" s="180"/>
      <c r="EN153" s="180"/>
      <c r="EO153" s="180"/>
      <c r="EP153" s="180"/>
      <c r="EQ153" s="180"/>
      <c r="ER153" s="180"/>
      <c r="ES153" s="180"/>
      <c r="ET153" s="180"/>
      <c r="EU153" s="180"/>
      <c r="EV153" s="180"/>
      <c r="EW153" s="180"/>
      <c r="EX153" s="180"/>
      <c r="EY153" s="180"/>
      <c r="EZ153" s="180"/>
      <c r="FA153" s="180"/>
      <c r="FB153" s="180"/>
      <c r="FC153" s="180"/>
      <c r="FD153" s="180"/>
      <c r="FE153" s="180"/>
      <c r="FF153" s="180"/>
      <c r="FG153" s="180"/>
      <c r="FH153" s="180"/>
    </row>
    <row r="154" spans="2:164" hidden="1" x14ac:dyDescent="0.3">
      <c r="B154" s="699">
        <f>+IFERROR(VLOOKUP(D154,'LP-Servicios'!$E$153:$F$252,2,FALSE),0)</f>
        <v>35220.29</v>
      </c>
      <c r="C154" s="700">
        <v>40</v>
      </c>
      <c r="D154" s="207" t="str">
        <f t="shared" si="168"/>
        <v>DTM CIRC-Km Adicional miscelaneo(1-2Rigs</v>
      </c>
      <c r="E154" s="208">
        <f t="shared" si="207"/>
        <v>0</v>
      </c>
      <c r="F154" s="208">
        <f t="shared" si="207"/>
        <v>0</v>
      </c>
      <c r="G154" s="208">
        <f t="shared" ref="G154:BR154" si="246">+HLOOKUP(G$114,$E$5:$FH$106,2+$C46,FALSE)</f>
        <v>0</v>
      </c>
      <c r="H154" s="208">
        <f t="shared" si="246"/>
        <v>0</v>
      </c>
      <c r="I154" s="208">
        <f t="shared" si="246"/>
        <v>0</v>
      </c>
      <c r="J154" s="208">
        <f t="shared" si="246"/>
        <v>0</v>
      </c>
      <c r="K154" s="208">
        <f t="shared" si="246"/>
        <v>0</v>
      </c>
      <c r="L154" s="208">
        <f t="shared" si="246"/>
        <v>0</v>
      </c>
      <c r="M154" s="208">
        <f t="shared" si="246"/>
        <v>0</v>
      </c>
      <c r="N154" s="208">
        <f t="shared" si="246"/>
        <v>0</v>
      </c>
      <c r="O154" s="208">
        <f t="shared" si="246"/>
        <v>0</v>
      </c>
      <c r="P154" s="208">
        <f t="shared" si="246"/>
        <v>0</v>
      </c>
      <c r="Q154" s="208">
        <f t="shared" si="246"/>
        <v>0</v>
      </c>
      <c r="R154" s="208">
        <f t="shared" si="246"/>
        <v>0</v>
      </c>
      <c r="S154" s="208">
        <f t="shared" si="246"/>
        <v>0</v>
      </c>
      <c r="T154" s="208">
        <f t="shared" si="246"/>
        <v>0</v>
      </c>
      <c r="U154" s="208">
        <f t="shared" si="246"/>
        <v>0</v>
      </c>
      <c r="V154" s="208">
        <f t="shared" si="246"/>
        <v>0</v>
      </c>
      <c r="W154" s="208">
        <f t="shared" si="246"/>
        <v>0</v>
      </c>
      <c r="X154" s="208">
        <f t="shared" si="246"/>
        <v>0</v>
      </c>
      <c r="Y154" s="208">
        <f t="shared" si="246"/>
        <v>0</v>
      </c>
      <c r="Z154" s="208">
        <f t="shared" si="246"/>
        <v>0</v>
      </c>
      <c r="AA154" s="208">
        <f t="shared" si="246"/>
        <v>0</v>
      </c>
      <c r="AB154" s="208">
        <f t="shared" si="246"/>
        <v>0</v>
      </c>
      <c r="AC154" s="208">
        <f t="shared" si="246"/>
        <v>0</v>
      </c>
      <c r="AD154" s="208">
        <f t="shared" si="246"/>
        <v>0</v>
      </c>
      <c r="AE154" s="208">
        <f t="shared" si="246"/>
        <v>0</v>
      </c>
      <c r="AF154" s="208">
        <f t="shared" si="246"/>
        <v>0</v>
      </c>
      <c r="AG154" s="208">
        <f t="shared" si="246"/>
        <v>0</v>
      </c>
      <c r="AH154" s="208">
        <f t="shared" si="246"/>
        <v>0</v>
      </c>
      <c r="AI154" s="208">
        <f t="shared" si="246"/>
        <v>0</v>
      </c>
      <c r="AJ154" s="208">
        <f t="shared" si="246"/>
        <v>0</v>
      </c>
      <c r="AK154" s="208">
        <f t="shared" si="246"/>
        <v>0</v>
      </c>
      <c r="AL154" s="208">
        <f t="shared" si="246"/>
        <v>0</v>
      </c>
      <c r="AM154" s="208">
        <f t="shared" si="246"/>
        <v>0</v>
      </c>
      <c r="AN154" s="208">
        <f t="shared" si="246"/>
        <v>0</v>
      </c>
      <c r="AO154" s="208">
        <f t="shared" si="246"/>
        <v>0</v>
      </c>
      <c r="AP154" s="208">
        <f t="shared" si="246"/>
        <v>0</v>
      </c>
      <c r="AQ154" s="208">
        <f t="shared" si="246"/>
        <v>0</v>
      </c>
      <c r="AR154" s="208">
        <f t="shared" si="246"/>
        <v>0</v>
      </c>
      <c r="AS154" s="208">
        <f t="shared" si="246"/>
        <v>0</v>
      </c>
      <c r="AT154" s="208">
        <f t="shared" si="246"/>
        <v>0</v>
      </c>
      <c r="AU154" s="208">
        <f t="shared" si="246"/>
        <v>0</v>
      </c>
      <c r="AV154" s="208">
        <f t="shared" si="246"/>
        <v>0</v>
      </c>
      <c r="AW154" s="208">
        <f t="shared" si="246"/>
        <v>0</v>
      </c>
      <c r="AX154" s="208">
        <f t="shared" si="246"/>
        <v>0</v>
      </c>
      <c r="AY154" s="208">
        <f t="shared" si="246"/>
        <v>0</v>
      </c>
      <c r="AZ154" s="208">
        <f t="shared" si="246"/>
        <v>0</v>
      </c>
      <c r="BA154" s="208">
        <f t="shared" si="246"/>
        <v>0</v>
      </c>
      <c r="BB154" s="208">
        <f t="shared" si="246"/>
        <v>0</v>
      </c>
      <c r="BC154" s="208">
        <f t="shared" si="246"/>
        <v>0</v>
      </c>
      <c r="BD154" s="208">
        <f t="shared" si="246"/>
        <v>0</v>
      </c>
      <c r="BE154" s="208">
        <f t="shared" si="246"/>
        <v>0</v>
      </c>
      <c r="BF154" s="208">
        <f t="shared" si="246"/>
        <v>0</v>
      </c>
      <c r="BG154" s="208">
        <f t="shared" si="246"/>
        <v>0</v>
      </c>
      <c r="BH154" s="208">
        <f t="shared" si="246"/>
        <v>0</v>
      </c>
      <c r="BI154" s="208">
        <f t="shared" si="246"/>
        <v>0</v>
      </c>
      <c r="BJ154" s="208">
        <f t="shared" si="246"/>
        <v>0</v>
      </c>
      <c r="BK154" s="208">
        <f t="shared" si="246"/>
        <v>0</v>
      </c>
      <c r="BL154" s="208">
        <f t="shared" si="246"/>
        <v>0</v>
      </c>
      <c r="BM154" s="208">
        <f t="shared" si="246"/>
        <v>0</v>
      </c>
      <c r="BN154" s="208">
        <f t="shared" si="246"/>
        <v>0</v>
      </c>
      <c r="BO154" s="208">
        <f t="shared" si="246"/>
        <v>0</v>
      </c>
      <c r="BP154" s="208">
        <f t="shared" si="246"/>
        <v>0</v>
      </c>
      <c r="BQ154" s="208">
        <f t="shared" si="246"/>
        <v>0</v>
      </c>
      <c r="BR154" s="208">
        <f t="shared" si="246"/>
        <v>0</v>
      </c>
      <c r="BS154" s="208">
        <f t="shared" ref="BS154:CF154" si="247">+HLOOKUP(BS$114,$E$5:$FH$106,2+$C46,FALSE)</f>
        <v>0</v>
      </c>
      <c r="BT154" s="208">
        <f t="shared" si="247"/>
        <v>0</v>
      </c>
      <c r="BU154" s="208">
        <f t="shared" si="247"/>
        <v>0</v>
      </c>
      <c r="BV154" s="208">
        <f t="shared" si="247"/>
        <v>0</v>
      </c>
      <c r="BW154" s="208">
        <f t="shared" si="247"/>
        <v>0</v>
      </c>
      <c r="BX154" s="208">
        <f t="shared" si="247"/>
        <v>0</v>
      </c>
      <c r="BY154" s="208">
        <f t="shared" si="247"/>
        <v>0</v>
      </c>
      <c r="BZ154" s="208">
        <f t="shared" si="247"/>
        <v>0</v>
      </c>
      <c r="CA154" s="208">
        <f t="shared" si="247"/>
        <v>0</v>
      </c>
      <c r="CB154" s="208">
        <f t="shared" si="247"/>
        <v>0</v>
      </c>
      <c r="CC154" s="208">
        <f t="shared" si="247"/>
        <v>0</v>
      </c>
      <c r="CD154" s="208">
        <f t="shared" si="247"/>
        <v>0</v>
      </c>
      <c r="CE154" s="208">
        <f t="shared" si="247"/>
        <v>0</v>
      </c>
      <c r="CF154" s="208">
        <f t="shared" si="247"/>
        <v>0</v>
      </c>
      <c r="CG154" s="180"/>
      <c r="CH154" s="180"/>
      <c r="CI154" s="180"/>
      <c r="CJ154" s="180"/>
      <c r="CK154" s="180"/>
      <c r="CL154" s="180"/>
      <c r="CM154" s="180"/>
      <c r="CN154" s="180"/>
      <c r="CO154" s="180"/>
      <c r="CP154" s="180"/>
      <c r="CQ154" s="180"/>
      <c r="CR154" s="180"/>
      <c r="CS154" s="180"/>
      <c r="CT154" s="180"/>
      <c r="CU154" s="180"/>
      <c r="CV154" s="180"/>
      <c r="CW154" s="180"/>
      <c r="CX154" s="180"/>
      <c r="CY154" s="180"/>
      <c r="CZ154" s="180"/>
      <c r="DA154" s="180"/>
      <c r="DB154" s="180"/>
      <c r="DC154" s="180"/>
      <c r="DD154" s="180"/>
      <c r="DE154" s="180"/>
      <c r="DF154" s="180"/>
      <c r="DG154" s="180"/>
      <c r="DH154" s="180"/>
      <c r="DI154" s="180"/>
      <c r="DJ154" s="180"/>
      <c r="DK154" s="180"/>
      <c r="DL154" s="180"/>
      <c r="DM154" s="180"/>
      <c r="DN154" s="180"/>
      <c r="DO154" s="180"/>
      <c r="DP154" s="180"/>
      <c r="DQ154" s="180"/>
      <c r="DR154" s="180"/>
      <c r="DS154" s="180"/>
      <c r="DT154" s="180"/>
      <c r="DU154" s="180"/>
      <c r="DV154" s="180"/>
      <c r="DW154" s="180"/>
      <c r="DX154" s="180"/>
      <c r="DY154" s="180"/>
      <c r="DZ154" s="180"/>
      <c r="EA154" s="180"/>
      <c r="EB154" s="180"/>
      <c r="EC154" s="180"/>
      <c r="ED154" s="180"/>
      <c r="EE154" s="180"/>
      <c r="EF154" s="180"/>
      <c r="EG154" s="180"/>
      <c r="EH154" s="180"/>
      <c r="EI154" s="180"/>
      <c r="EJ154" s="180"/>
      <c r="EK154" s="180"/>
      <c r="EL154" s="180"/>
      <c r="EM154" s="180"/>
      <c r="EN154" s="180"/>
      <c r="EO154" s="180"/>
      <c r="EP154" s="180"/>
      <c r="EQ154" s="180"/>
      <c r="ER154" s="180"/>
      <c r="ES154" s="180"/>
      <c r="ET154" s="180"/>
      <c r="EU154" s="180"/>
      <c r="EV154" s="180"/>
      <c r="EW154" s="180"/>
      <c r="EX154" s="180"/>
      <c r="EY154" s="180"/>
      <c r="EZ154" s="180"/>
      <c r="FA154" s="180"/>
      <c r="FB154" s="180"/>
      <c r="FC154" s="180"/>
      <c r="FD154" s="180"/>
      <c r="FE154" s="180"/>
      <c r="FF154" s="180"/>
      <c r="FG154" s="180"/>
      <c r="FH154" s="180"/>
    </row>
    <row r="155" spans="2:164" hidden="1" x14ac:dyDescent="0.3">
      <c r="B155" s="699">
        <f>+IFERROR(VLOOKUP(D155,'LP-Servicios'!$E$153:$F$252,2,FALSE),0)</f>
        <v>5346367.63</v>
      </c>
      <c r="C155" s="700">
        <v>41</v>
      </c>
      <c r="D155" s="207" t="str">
        <f t="shared" si="168"/>
        <v>DTM CIRC-Mov/Des Miscelan Bs-Yc(1-2Rigs)</v>
      </c>
      <c r="E155" s="208">
        <f t="shared" ref="E155:F174" si="248">+HLOOKUP(E$114,$E$5:$FH$106,2+$C47,FALSE)</f>
        <v>0</v>
      </c>
      <c r="F155" s="208">
        <f t="shared" si="248"/>
        <v>0</v>
      </c>
      <c r="G155" s="208">
        <f t="shared" ref="G155:BR155" si="249">+HLOOKUP(G$114,$E$5:$FH$106,2+$C47,FALSE)</f>
        <v>0</v>
      </c>
      <c r="H155" s="208">
        <f t="shared" si="249"/>
        <v>0</v>
      </c>
      <c r="I155" s="208">
        <f t="shared" si="249"/>
        <v>0</v>
      </c>
      <c r="J155" s="208">
        <f t="shared" si="249"/>
        <v>0</v>
      </c>
      <c r="K155" s="208">
        <f t="shared" si="249"/>
        <v>0</v>
      </c>
      <c r="L155" s="208">
        <f t="shared" si="249"/>
        <v>0</v>
      </c>
      <c r="M155" s="208">
        <f t="shared" si="249"/>
        <v>0</v>
      </c>
      <c r="N155" s="208">
        <f t="shared" si="249"/>
        <v>0</v>
      </c>
      <c r="O155" s="208">
        <f t="shared" si="249"/>
        <v>0</v>
      </c>
      <c r="P155" s="208">
        <f t="shared" si="249"/>
        <v>0</v>
      </c>
      <c r="Q155" s="208">
        <f t="shared" si="249"/>
        <v>0</v>
      </c>
      <c r="R155" s="208">
        <f t="shared" si="249"/>
        <v>0</v>
      </c>
      <c r="S155" s="208">
        <f t="shared" si="249"/>
        <v>0</v>
      </c>
      <c r="T155" s="208">
        <f t="shared" si="249"/>
        <v>0</v>
      </c>
      <c r="U155" s="208">
        <f t="shared" si="249"/>
        <v>0</v>
      </c>
      <c r="V155" s="208">
        <f t="shared" si="249"/>
        <v>0</v>
      </c>
      <c r="W155" s="208">
        <f t="shared" si="249"/>
        <v>0</v>
      </c>
      <c r="X155" s="208">
        <f t="shared" si="249"/>
        <v>0</v>
      </c>
      <c r="Y155" s="208">
        <f t="shared" si="249"/>
        <v>0</v>
      </c>
      <c r="Z155" s="208">
        <f t="shared" si="249"/>
        <v>0</v>
      </c>
      <c r="AA155" s="208">
        <f t="shared" si="249"/>
        <v>0</v>
      </c>
      <c r="AB155" s="208">
        <f t="shared" si="249"/>
        <v>0</v>
      </c>
      <c r="AC155" s="208">
        <f t="shared" si="249"/>
        <v>0</v>
      </c>
      <c r="AD155" s="208">
        <f t="shared" si="249"/>
        <v>0</v>
      </c>
      <c r="AE155" s="208">
        <f t="shared" si="249"/>
        <v>0</v>
      </c>
      <c r="AF155" s="208">
        <f t="shared" si="249"/>
        <v>0</v>
      </c>
      <c r="AG155" s="208">
        <f t="shared" si="249"/>
        <v>0</v>
      </c>
      <c r="AH155" s="208">
        <f t="shared" si="249"/>
        <v>0</v>
      </c>
      <c r="AI155" s="208">
        <f t="shared" si="249"/>
        <v>0</v>
      </c>
      <c r="AJ155" s="208">
        <f t="shared" si="249"/>
        <v>0</v>
      </c>
      <c r="AK155" s="208">
        <f t="shared" si="249"/>
        <v>0</v>
      </c>
      <c r="AL155" s="208">
        <f t="shared" si="249"/>
        <v>0</v>
      </c>
      <c r="AM155" s="208">
        <f t="shared" si="249"/>
        <v>0</v>
      </c>
      <c r="AN155" s="208">
        <f t="shared" si="249"/>
        <v>0</v>
      </c>
      <c r="AO155" s="208">
        <f t="shared" si="249"/>
        <v>0</v>
      </c>
      <c r="AP155" s="208">
        <f t="shared" si="249"/>
        <v>0</v>
      </c>
      <c r="AQ155" s="208">
        <f t="shared" si="249"/>
        <v>0</v>
      </c>
      <c r="AR155" s="208">
        <f t="shared" si="249"/>
        <v>0</v>
      </c>
      <c r="AS155" s="208">
        <f t="shared" si="249"/>
        <v>0</v>
      </c>
      <c r="AT155" s="208">
        <f t="shared" si="249"/>
        <v>0</v>
      </c>
      <c r="AU155" s="208">
        <f t="shared" si="249"/>
        <v>0</v>
      </c>
      <c r="AV155" s="208">
        <f t="shared" si="249"/>
        <v>0</v>
      </c>
      <c r="AW155" s="208">
        <f t="shared" si="249"/>
        <v>0</v>
      </c>
      <c r="AX155" s="208">
        <f t="shared" si="249"/>
        <v>0</v>
      </c>
      <c r="AY155" s="208">
        <f t="shared" si="249"/>
        <v>0</v>
      </c>
      <c r="AZ155" s="208">
        <f t="shared" si="249"/>
        <v>0</v>
      </c>
      <c r="BA155" s="208">
        <f t="shared" si="249"/>
        <v>0</v>
      </c>
      <c r="BB155" s="208">
        <f t="shared" si="249"/>
        <v>0</v>
      </c>
      <c r="BC155" s="208">
        <f t="shared" si="249"/>
        <v>0</v>
      </c>
      <c r="BD155" s="208">
        <f t="shared" si="249"/>
        <v>0</v>
      </c>
      <c r="BE155" s="208">
        <f t="shared" si="249"/>
        <v>0</v>
      </c>
      <c r="BF155" s="208">
        <f t="shared" si="249"/>
        <v>0</v>
      </c>
      <c r="BG155" s="208">
        <f t="shared" si="249"/>
        <v>0</v>
      </c>
      <c r="BH155" s="208">
        <f t="shared" si="249"/>
        <v>0</v>
      </c>
      <c r="BI155" s="208">
        <f t="shared" si="249"/>
        <v>0</v>
      </c>
      <c r="BJ155" s="208">
        <f t="shared" si="249"/>
        <v>0</v>
      </c>
      <c r="BK155" s="208">
        <f t="shared" si="249"/>
        <v>0</v>
      </c>
      <c r="BL155" s="208">
        <f t="shared" si="249"/>
        <v>0</v>
      </c>
      <c r="BM155" s="208">
        <f t="shared" si="249"/>
        <v>0</v>
      </c>
      <c r="BN155" s="208">
        <f t="shared" si="249"/>
        <v>0</v>
      </c>
      <c r="BO155" s="208">
        <f t="shared" si="249"/>
        <v>0</v>
      </c>
      <c r="BP155" s="208">
        <f t="shared" si="249"/>
        <v>0</v>
      </c>
      <c r="BQ155" s="208">
        <f t="shared" si="249"/>
        <v>0</v>
      </c>
      <c r="BR155" s="208">
        <f t="shared" si="249"/>
        <v>0</v>
      </c>
      <c r="BS155" s="208">
        <f t="shared" ref="BS155:CF155" si="250">+HLOOKUP(BS$114,$E$5:$FH$106,2+$C47,FALSE)</f>
        <v>0</v>
      </c>
      <c r="BT155" s="208">
        <f t="shared" si="250"/>
        <v>0</v>
      </c>
      <c r="BU155" s="208">
        <f t="shared" si="250"/>
        <v>0</v>
      </c>
      <c r="BV155" s="208">
        <f t="shared" si="250"/>
        <v>0</v>
      </c>
      <c r="BW155" s="208">
        <f t="shared" si="250"/>
        <v>0</v>
      </c>
      <c r="BX155" s="208">
        <f t="shared" si="250"/>
        <v>0</v>
      </c>
      <c r="BY155" s="208">
        <f t="shared" si="250"/>
        <v>0</v>
      </c>
      <c r="BZ155" s="208">
        <f t="shared" si="250"/>
        <v>0</v>
      </c>
      <c r="CA155" s="208">
        <f t="shared" si="250"/>
        <v>0</v>
      </c>
      <c r="CB155" s="208">
        <f t="shared" si="250"/>
        <v>0</v>
      </c>
      <c r="CC155" s="208">
        <f t="shared" si="250"/>
        <v>0</v>
      </c>
      <c r="CD155" s="208">
        <f t="shared" si="250"/>
        <v>0</v>
      </c>
      <c r="CE155" s="208">
        <f t="shared" si="250"/>
        <v>0</v>
      </c>
      <c r="CF155" s="208">
        <f t="shared" si="250"/>
        <v>0</v>
      </c>
      <c r="CG155" s="180"/>
      <c r="CH155" s="180"/>
      <c r="CI155" s="180"/>
      <c r="CJ155" s="180"/>
      <c r="CK155" s="180"/>
      <c r="CL155" s="180"/>
      <c r="CM155" s="180"/>
      <c r="CN155" s="180"/>
      <c r="CO155" s="180"/>
      <c r="CP155" s="180"/>
      <c r="CQ155" s="180"/>
      <c r="CR155" s="180"/>
      <c r="CS155" s="180"/>
      <c r="CT155" s="180"/>
      <c r="CU155" s="180"/>
      <c r="CV155" s="180"/>
      <c r="CW155" s="180"/>
      <c r="CX155" s="180"/>
      <c r="CY155" s="180"/>
      <c r="CZ155" s="180"/>
      <c r="DA155" s="180"/>
      <c r="DB155" s="180"/>
      <c r="DC155" s="180"/>
      <c r="DD155" s="180"/>
      <c r="DE155" s="180"/>
      <c r="DF155" s="180"/>
      <c r="DG155" s="180"/>
      <c r="DH155" s="180"/>
      <c r="DI155" s="180"/>
      <c r="DJ155" s="180"/>
      <c r="DK155" s="180"/>
      <c r="DL155" s="180"/>
      <c r="DM155" s="180"/>
      <c r="DN155" s="180"/>
      <c r="DO155" s="180"/>
      <c r="DP155" s="180"/>
      <c r="DQ155" s="180"/>
      <c r="DR155" s="180"/>
      <c r="DS155" s="180"/>
      <c r="DT155" s="180"/>
      <c r="DU155" s="180"/>
      <c r="DV155" s="180"/>
      <c r="DW155" s="180"/>
      <c r="DX155" s="180"/>
      <c r="DY155" s="180"/>
      <c r="DZ155" s="180"/>
      <c r="EA155" s="180"/>
      <c r="EB155" s="180"/>
      <c r="EC155" s="180"/>
      <c r="ED155" s="180"/>
      <c r="EE155" s="180"/>
      <c r="EF155" s="180"/>
      <c r="EG155" s="180"/>
      <c r="EH155" s="180"/>
      <c r="EI155" s="180"/>
      <c r="EJ155" s="180"/>
      <c r="EK155" s="180"/>
      <c r="EL155" s="180"/>
      <c r="EM155" s="180"/>
      <c r="EN155" s="180"/>
      <c r="EO155" s="180"/>
      <c r="EP155" s="180"/>
      <c r="EQ155" s="180"/>
      <c r="ER155" s="180"/>
      <c r="ES155" s="180"/>
      <c r="ET155" s="180"/>
      <c r="EU155" s="180"/>
      <c r="EV155" s="180"/>
      <c r="EW155" s="180"/>
      <c r="EX155" s="180"/>
      <c r="EY155" s="180"/>
      <c r="EZ155" s="180"/>
      <c r="FA155" s="180"/>
      <c r="FB155" s="180"/>
      <c r="FC155" s="180"/>
      <c r="FD155" s="180"/>
      <c r="FE155" s="180"/>
      <c r="FF155" s="180"/>
      <c r="FG155" s="180"/>
      <c r="FH155" s="180"/>
    </row>
    <row r="156" spans="2:164" hidden="1" x14ac:dyDescent="0.3">
      <c r="B156" s="699">
        <f>+IFERROR(VLOOKUP(D156,'LP-Servicios'!$E$153:$F$252,2,FALSE),0)</f>
        <v>3225941.32</v>
      </c>
      <c r="C156" s="700">
        <v>42</v>
      </c>
      <c r="D156" s="207" t="str">
        <f t="shared" si="168"/>
        <v>DTM CIRC-Mov/DesXPilet,Tk Bas-Yc(1-2Rigs</v>
      </c>
      <c r="E156" s="208">
        <f t="shared" si="248"/>
        <v>0</v>
      </c>
      <c r="F156" s="208">
        <f t="shared" si="248"/>
        <v>0</v>
      </c>
      <c r="G156" s="208">
        <f t="shared" ref="G156:BR156" si="251">+HLOOKUP(G$114,$E$5:$FH$106,2+$C48,FALSE)</f>
        <v>0</v>
      </c>
      <c r="H156" s="208">
        <f t="shared" si="251"/>
        <v>0</v>
      </c>
      <c r="I156" s="208">
        <f t="shared" si="251"/>
        <v>0</v>
      </c>
      <c r="J156" s="208">
        <f t="shared" si="251"/>
        <v>0</v>
      </c>
      <c r="K156" s="208">
        <f t="shared" si="251"/>
        <v>0</v>
      </c>
      <c r="L156" s="208">
        <f t="shared" si="251"/>
        <v>0</v>
      </c>
      <c r="M156" s="208">
        <f t="shared" si="251"/>
        <v>0</v>
      </c>
      <c r="N156" s="208">
        <f t="shared" si="251"/>
        <v>0</v>
      </c>
      <c r="O156" s="208">
        <f t="shared" si="251"/>
        <v>0</v>
      </c>
      <c r="P156" s="208">
        <f t="shared" si="251"/>
        <v>0</v>
      </c>
      <c r="Q156" s="208">
        <f t="shared" si="251"/>
        <v>0</v>
      </c>
      <c r="R156" s="208">
        <f t="shared" si="251"/>
        <v>0</v>
      </c>
      <c r="S156" s="208">
        <f t="shared" si="251"/>
        <v>0</v>
      </c>
      <c r="T156" s="208">
        <f t="shared" si="251"/>
        <v>0</v>
      </c>
      <c r="U156" s="208">
        <f t="shared" si="251"/>
        <v>0</v>
      </c>
      <c r="V156" s="208">
        <f t="shared" si="251"/>
        <v>0</v>
      </c>
      <c r="W156" s="208">
        <f t="shared" si="251"/>
        <v>0</v>
      </c>
      <c r="X156" s="208">
        <f t="shared" si="251"/>
        <v>0</v>
      </c>
      <c r="Y156" s="208">
        <f t="shared" si="251"/>
        <v>0</v>
      </c>
      <c r="Z156" s="208">
        <f t="shared" si="251"/>
        <v>0</v>
      </c>
      <c r="AA156" s="208">
        <f t="shared" si="251"/>
        <v>0</v>
      </c>
      <c r="AB156" s="208">
        <f t="shared" si="251"/>
        <v>0</v>
      </c>
      <c r="AC156" s="208">
        <f t="shared" si="251"/>
        <v>0</v>
      </c>
      <c r="AD156" s="208">
        <f t="shared" si="251"/>
        <v>0</v>
      </c>
      <c r="AE156" s="208">
        <f t="shared" si="251"/>
        <v>0</v>
      </c>
      <c r="AF156" s="208">
        <f t="shared" si="251"/>
        <v>0</v>
      </c>
      <c r="AG156" s="208">
        <f t="shared" si="251"/>
        <v>0</v>
      </c>
      <c r="AH156" s="208">
        <f t="shared" si="251"/>
        <v>0</v>
      </c>
      <c r="AI156" s="208">
        <f t="shared" si="251"/>
        <v>0</v>
      </c>
      <c r="AJ156" s="208">
        <f t="shared" si="251"/>
        <v>0</v>
      </c>
      <c r="AK156" s="208">
        <f t="shared" si="251"/>
        <v>0</v>
      </c>
      <c r="AL156" s="208">
        <f t="shared" si="251"/>
        <v>0</v>
      </c>
      <c r="AM156" s="208">
        <f t="shared" si="251"/>
        <v>0</v>
      </c>
      <c r="AN156" s="208">
        <f t="shared" si="251"/>
        <v>0</v>
      </c>
      <c r="AO156" s="208">
        <f t="shared" si="251"/>
        <v>0</v>
      </c>
      <c r="AP156" s="208">
        <f t="shared" si="251"/>
        <v>0</v>
      </c>
      <c r="AQ156" s="208">
        <f t="shared" si="251"/>
        <v>0</v>
      </c>
      <c r="AR156" s="208">
        <f t="shared" si="251"/>
        <v>0</v>
      </c>
      <c r="AS156" s="208">
        <f t="shared" si="251"/>
        <v>0</v>
      </c>
      <c r="AT156" s="208">
        <f t="shared" si="251"/>
        <v>0</v>
      </c>
      <c r="AU156" s="208">
        <f t="shared" si="251"/>
        <v>0</v>
      </c>
      <c r="AV156" s="208">
        <f t="shared" si="251"/>
        <v>0</v>
      </c>
      <c r="AW156" s="208">
        <f t="shared" si="251"/>
        <v>0</v>
      </c>
      <c r="AX156" s="208">
        <f t="shared" si="251"/>
        <v>0</v>
      </c>
      <c r="AY156" s="208">
        <f t="shared" si="251"/>
        <v>0</v>
      </c>
      <c r="AZ156" s="208">
        <f t="shared" si="251"/>
        <v>0</v>
      </c>
      <c r="BA156" s="208">
        <f t="shared" si="251"/>
        <v>0</v>
      </c>
      <c r="BB156" s="208">
        <f t="shared" si="251"/>
        <v>0</v>
      </c>
      <c r="BC156" s="208">
        <f t="shared" si="251"/>
        <v>0</v>
      </c>
      <c r="BD156" s="208">
        <f t="shared" si="251"/>
        <v>0</v>
      </c>
      <c r="BE156" s="208">
        <f t="shared" si="251"/>
        <v>0</v>
      </c>
      <c r="BF156" s="208">
        <f t="shared" si="251"/>
        <v>0</v>
      </c>
      <c r="BG156" s="208">
        <f t="shared" si="251"/>
        <v>0</v>
      </c>
      <c r="BH156" s="208">
        <f t="shared" si="251"/>
        <v>0</v>
      </c>
      <c r="BI156" s="208">
        <f t="shared" si="251"/>
        <v>0</v>
      </c>
      <c r="BJ156" s="208">
        <f t="shared" si="251"/>
        <v>0</v>
      </c>
      <c r="BK156" s="208">
        <f t="shared" si="251"/>
        <v>0</v>
      </c>
      <c r="BL156" s="208">
        <f t="shared" si="251"/>
        <v>0</v>
      </c>
      <c r="BM156" s="208">
        <f t="shared" si="251"/>
        <v>0</v>
      </c>
      <c r="BN156" s="208">
        <f t="shared" si="251"/>
        <v>0</v>
      </c>
      <c r="BO156" s="208">
        <f t="shared" si="251"/>
        <v>0</v>
      </c>
      <c r="BP156" s="208">
        <f t="shared" si="251"/>
        <v>0</v>
      </c>
      <c r="BQ156" s="208">
        <f t="shared" si="251"/>
        <v>0</v>
      </c>
      <c r="BR156" s="208">
        <f t="shared" si="251"/>
        <v>0</v>
      </c>
      <c r="BS156" s="208">
        <f t="shared" ref="BS156:CF156" si="252">+HLOOKUP(BS$114,$E$5:$FH$106,2+$C48,FALSE)</f>
        <v>0</v>
      </c>
      <c r="BT156" s="208">
        <f t="shared" si="252"/>
        <v>0</v>
      </c>
      <c r="BU156" s="208">
        <f t="shared" si="252"/>
        <v>0</v>
      </c>
      <c r="BV156" s="208">
        <f t="shared" si="252"/>
        <v>0</v>
      </c>
      <c r="BW156" s="208">
        <f t="shared" si="252"/>
        <v>0</v>
      </c>
      <c r="BX156" s="208">
        <f t="shared" si="252"/>
        <v>0</v>
      </c>
      <c r="BY156" s="208">
        <f t="shared" si="252"/>
        <v>0</v>
      </c>
      <c r="BZ156" s="208">
        <f t="shared" si="252"/>
        <v>0</v>
      </c>
      <c r="CA156" s="208">
        <f t="shared" si="252"/>
        <v>0</v>
      </c>
      <c r="CB156" s="208">
        <f t="shared" si="252"/>
        <v>0</v>
      </c>
      <c r="CC156" s="208">
        <f t="shared" si="252"/>
        <v>0</v>
      </c>
      <c r="CD156" s="208">
        <f t="shared" si="252"/>
        <v>0</v>
      </c>
      <c r="CE156" s="208">
        <f t="shared" si="252"/>
        <v>0</v>
      </c>
      <c r="CF156" s="208">
        <f t="shared" si="252"/>
        <v>0</v>
      </c>
      <c r="CG156" s="180"/>
      <c r="CH156" s="180"/>
      <c r="CI156" s="180"/>
      <c r="CJ156" s="180"/>
      <c r="CK156" s="180"/>
      <c r="CL156" s="180"/>
      <c r="CM156" s="180"/>
      <c r="CN156" s="180"/>
      <c r="CO156" s="180"/>
      <c r="CP156" s="180"/>
      <c r="CQ156" s="180"/>
      <c r="CR156" s="180"/>
      <c r="CS156" s="180"/>
      <c r="CT156" s="180"/>
      <c r="CU156" s="180"/>
      <c r="CV156" s="180"/>
      <c r="CW156" s="180"/>
      <c r="CX156" s="180"/>
      <c r="CY156" s="180"/>
      <c r="CZ156" s="180"/>
      <c r="DA156" s="180"/>
      <c r="DB156" s="180"/>
      <c r="DC156" s="180"/>
      <c r="DD156" s="180"/>
      <c r="DE156" s="180"/>
      <c r="DF156" s="180"/>
      <c r="DG156" s="180"/>
      <c r="DH156" s="180"/>
      <c r="DI156" s="180"/>
      <c r="DJ156" s="180"/>
      <c r="DK156" s="180"/>
      <c r="DL156" s="180"/>
      <c r="DM156" s="180"/>
      <c r="DN156" s="180"/>
      <c r="DO156" s="180"/>
      <c r="DP156" s="180"/>
      <c r="DQ156" s="180"/>
      <c r="DR156" s="180"/>
      <c r="DS156" s="180"/>
      <c r="DT156" s="180"/>
      <c r="DU156" s="180"/>
      <c r="DV156" s="180"/>
      <c r="DW156" s="180"/>
      <c r="DX156" s="180"/>
      <c r="DY156" s="180"/>
      <c r="DZ156" s="180"/>
      <c r="EA156" s="180"/>
      <c r="EB156" s="180"/>
      <c r="EC156" s="180"/>
      <c r="ED156" s="180"/>
      <c r="EE156" s="180"/>
      <c r="EF156" s="180"/>
      <c r="EG156" s="180"/>
      <c r="EH156" s="180"/>
      <c r="EI156" s="180"/>
      <c r="EJ156" s="180"/>
      <c r="EK156" s="180"/>
      <c r="EL156" s="180"/>
      <c r="EM156" s="180"/>
      <c r="EN156" s="180"/>
      <c r="EO156" s="180"/>
      <c r="EP156" s="180"/>
      <c r="EQ156" s="180"/>
      <c r="ER156" s="180"/>
      <c r="ES156" s="180"/>
      <c r="ET156" s="180"/>
      <c r="EU156" s="180"/>
      <c r="EV156" s="180"/>
      <c r="EW156" s="180"/>
      <c r="EX156" s="180"/>
      <c r="EY156" s="180"/>
      <c r="EZ156" s="180"/>
      <c r="FA156" s="180"/>
      <c r="FB156" s="180"/>
      <c r="FC156" s="180"/>
      <c r="FD156" s="180"/>
      <c r="FE156" s="180"/>
      <c r="FF156" s="180"/>
      <c r="FG156" s="180"/>
      <c r="FH156" s="180"/>
    </row>
    <row r="157" spans="2:164" hidden="1" x14ac:dyDescent="0.3">
      <c r="B157" s="699">
        <f>+IFERROR(VLOOKUP(D157,'LP-Servicios'!$E$153:$F$252,2,FALSE),0)</f>
        <v>2235985.4300000002</v>
      </c>
      <c r="C157" s="700">
        <v>43</v>
      </c>
      <c r="D157" s="207" t="str">
        <f t="shared" si="168"/>
        <v>GENERADOR C.S-Dia opérativo+GO(1-2Rigs)</v>
      </c>
      <c r="E157" s="208">
        <f t="shared" si="248"/>
        <v>1</v>
      </c>
      <c r="F157" s="208">
        <f t="shared" si="248"/>
        <v>1</v>
      </c>
      <c r="G157" s="208">
        <f t="shared" ref="G157:BR157" si="253">+HLOOKUP(G$114,$E$5:$FH$106,2+$C49,FALSE)</f>
        <v>1</v>
      </c>
      <c r="H157" s="208">
        <f t="shared" si="253"/>
        <v>1</v>
      </c>
      <c r="I157" s="208">
        <f t="shared" si="253"/>
        <v>1</v>
      </c>
      <c r="J157" s="208">
        <f t="shared" si="253"/>
        <v>1</v>
      </c>
      <c r="K157" s="208">
        <f t="shared" si="253"/>
        <v>1</v>
      </c>
      <c r="L157" s="208">
        <f t="shared" si="253"/>
        <v>1</v>
      </c>
      <c r="M157" s="208">
        <f t="shared" si="253"/>
        <v>1</v>
      </c>
      <c r="N157" s="208">
        <f t="shared" si="253"/>
        <v>1</v>
      </c>
      <c r="O157" s="208">
        <f t="shared" si="253"/>
        <v>1</v>
      </c>
      <c r="P157" s="208">
        <f t="shared" si="253"/>
        <v>1</v>
      </c>
      <c r="Q157" s="208">
        <f t="shared" si="253"/>
        <v>0</v>
      </c>
      <c r="R157" s="208">
        <f t="shared" si="253"/>
        <v>0</v>
      </c>
      <c r="S157" s="208">
        <f t="shared" si="253"/>
        <v>0</v>
      </c>
      <c r="T157" s="208">
        <f t="shared" si="253"/>
        <v>0</v>
      </c>
      <c r="U157" s="208">
        <f t="shared" si="253"/>
        <v>0</v>
      </c>
      <c r="V157" s="208">
        <f t="shared" si="253"/>
        <v>0</v>
      </c>
      <c r="W157" s="208">
        <f t="shared" si="253"/>
        <v>0</v>
      </c>
      <c r="X157" s="208">
        <f t="shared" si="253"/>
        <v>0</v>
      </c>
      <c r="Y157" s="208">
        <f t="shared" si="253"/>
        <v>0</v>
      </c>
      <c r="Z157" s="208">
        <f t="shared" si="253"/>
        <v>0</v>
      </c>
      <c r="AA157" s="208">
        <f t="shared" si="253"/>
        <v>0</v>
      </c>
      <c r="AB157" s="208">
        <f t="shared" si="253"/>
        <v>0</v>
      </c>
      <c r="AC157" s="208">
        <f t="shared" si="253"/>
        <v>0</v>
      </c>
      <c r="AD157" s="208">
        <f t="shared" si="253"/>
        <v>0</v>
      </c>
      <c r="AE157" s="208">
        <f t="shared" si="253"/>
        <v>0</v>
      </c>
      <c r="AF157" s="208">
        <f t="shared" si="253"/>
        <v>0</v>
      </c>
      <c r="AG157" s="208">
        <f t="shared" si="253"/>
        <v>0</v>
      </c>
      <c r="AH157" s="208">
        <f t="shared" si="253"/>
        <v>0</v>
      </c>
      <c r="AI157" s="208">
        <f t="shared" si="253"/>
        <v>0</v>
      </c>
      <c r="AJ157" s="208">
        <f t="shared" si="253"/>
        <v>0</v>
      </c>
      <c r="AK157" s="208">
        <f t="shared" si="253"/>
        <v>0</v>
      </c>
      <c r="AL157" s="208">
        <f t="shared" si="253"/>
        <v>0</v>
      </c>
      <c r="AM157" s="208">
        <f t="shared" si="253"/>
        <v>0</v>
      </c>
      <c r="AN157" s="208">
        <f t="shared" si="253"/>
        <v>0</v>
      </c>
      <c r="AO157" s="208">
        <f t="shared" si="253"/>
        <v>0</v>
      </c>
      <c r="AP157" s="208">
        <f t="shared" si="253"/>
        <v>0</v>
      </c>
      <c r="AQ157" s="208">
        <f t="shared" si="253"/>
        <v>0</v>
      </c>
      <c r="AR157" s="208">
        <f t="shared" si="253"/>
        <v>0</v>
      </c>
      <c r="AS157" s="208">
        <f t="shared" si="253"/>
        <v>0</v>
      </c>
      <c r="AT157" s="208">
        <f t="shared" si="253"/>
        <v>0</v>
      </c>
      <c r="AU157" s="208">
        <f t="shared" si="253"/>
        <v>0</v>
      </c>
      <c r="AV157" s="208">
        <f t="shared" si="253"/>
        <v>0</v>
      </c>
      <c r="AW157" s="208">
        <f t="shared" si="253"/>
        <v>0</v>
      </c>
      <c r="AX157" s="208">
        <f t="shared" si="253"/>
        <v>0</v>
      </c>
      <c r="AY157" s="208">
        <f t="shared" si="253"/>
        <v>0</v>
      </c>
      <c r="AZ157" s="208">
        <f t="shared" si="253"/>
        <v>0</v>
      </c>
      <c r="BA157" s="208">
        <f t="shared" si="253"/>
        <v>0</v>
      </c>
      <c r="BB157" s="208">
        <f t="shared" si="253"/>
        <v>0</v>
      </c>
      <c r="BC157" s="208">
        <f t="shared" si="253"/>
        <v>0</v>
      </c>
      <c r="BD157" s="208">
        <f t="shared" si="253"/>
        <v>0</v>
      </c>
      <c r="BE157" s="208">
        <f t="shared" si="253"/>
        <v>0</v>
      </c>
      <c r="BF157" s="208">
        <f t="shared" si="253"/>
        <v>0</v>
      </c>
      <c r="BG157" s="208">
        <f t="shared" si="253"/>
        <v>0</v>
      </c>
      <c r="BH157" s="208">
        <f t="shared" si="253"/>
        <v>0</v>
      </c>
      <c r="BI157" s="208">
        <f t="shared" si="253"/>
        <v>0</v>
      </c>
      <c r="BJ157" s="208">
        <f t="shared" si="253"/>
        <v>0</v>
      </c>
      <c r="BK157" s="208">
        <f t="shared" si="253"/>
        <v>0</v>
      </c>
      <c r="BL157" s="208">
        <f t="shared" si="253"/>
        <v>0</v>
      </c>
      <c r="BM157" s="208">
        <f t="shared" si="253"/>
        <v>0</v>
      </c>
      <c r="BN157" s="208">
        <f t="shared" si="253"/>
        <v>0</v>
      </c>
      <c r="BO157" s="208">
        <f t="shared" si="253"/>
        <v>0</v>
      </c>
      <c r="BP157" s="208">
        <f t="shared" si="253"/>
        <v>0</v>
      </c>
      <c r="BQ157" s="208">
        <f t="shared" si="253"/>
        <v>0</v>
      </c>
      <c r="BR157" s="208">
        <f t="shared" si="253"/>
        <v>0</v>
      </c>
      <c r="BS157" s="208">
        <f t="shared" ref="BS157:CF157" si="254">+HLOOKUP(BS$114,$E$5:$FH$106,2+$C49,FALSE)</f>
        <v>0</v>
      </c>
      <c r="BT157" s="208">
        <f t="shared" si="254"/>
        <v>0</v>
      </c>
      <c r="BU157" s="208">
        <f t="shared" si="254"/>
        <v>0</v>
      </c>
      <c r="BV157" s="208">
        <f t="shared" si="254"/>
        <v>0</v>
      </c>
      <c r="BW157" s="208">
        <f t="shared" si="254"/>
        <v>0</v>
      </c>
      <c r="BX157" s="208">
        <f t="shared" si="254"/>
        <v>0</v>
      </c>
      <c r="BY157" s="208">
        <f t="shared" si="254"/>
        <v>0</v>
      </c>
      <c r="BZ157" s="208">
        <f t="shared" si="254"/>
        <v>0</v>
      </c>
      <c r="CA157" s="208">
        <f t="shared" si="254"/>
        <v>0</v>
      </c>
      <c r="CB157" s="208">
        <f t="shared" si="254"/>
        <v>0</v>
      </c>
      <c r="CC157" s="208">
        <f t="shared" si="254"/>
        <v>0</v>
      </c>
      <c r="CD157" s="208">
        <f t="shared" si="254"/>
        <v>0</v>
      </c>
      <c r="CE157" s="208">
        <f t="shared" si="254"/>
        <v>0</v>
      </c>
      <c r="CF157" s="208">
        <f t="shared" si="254"/>
        <v>0</v>
      </c>
      <c r="CG157" s="180"/>
      <c r="CH157" s="180"/>
      <c r="CI157" s="180"/>
      <c r="CJ157" s="180"/>
      <c r="CK157" s="180"/>
      <c r="CL157" s="180"/>
      <c r="CM157" s="180"/>
      <c r="CN157" s="180"/>
      <c r="CO157" s="180"/>
      <c r="CP157" s="180"/>
      <c r="CQ157" s="180"/>
      <c r="CR157" s="180"/>
      <c r="CS157" s="180"/>
      <c r="CT157" s="180"/>
      <c r="CU157" s="180"/>
      <c r="CV157" s="180"/>
      <c r="CW157" s="180"/>
      <c r="CX157" s="180"/>
      <c r="CY157" s="180"/>
      <c r="CZ157" s="180"/>
      <c r="DA157" s="180"/>
      <c r="DB157" s="180"/>
      <c r="DC157" s="180"/>
      <c r="DD157" s="180"/>
      <c r="DE157" s="180"/>
      <c r="DF157" s="180"/>
      <c r="DG157" s="180"/>
      <c r="DH157" s="180"/>
      <c r="DI157" s="180"/>
      <c r="DJ157" s="180"/>
      <c r="DK157" s="180"/>
      <c r="DL157" s="180"/>
      <c r="DM157" s="180"/>
      <c r="DN157" s="180"/>
      <c r="DO157" s="180"/>
      <c r="DP157" s="180"/>
      <c r="DQ157" s="180"/>
      <c r="DR157" s="180"/>
      <c r="DS157" s="180"/>
      <c r="DT157" s="180"/>
      <c r="DU157" s="180"/>
      <c r="DV157" s="180"/>
      <c r="DW157" s="180"/>
      <c r="DX157" s="180"/>
      <c r="DY157" s="180"/>
      <c r="DZ157" s="180"/>
      <c r="EA157" s="180"/>
      <c r="EB157" s="180"/>
      <c r="EC157" s="180"/>
      <c r="ED157" s="180"/>
      <c r="EE157" s="180"/>
      <c r="EF157" s="180"/>
      <c r="EG157" s="180"/>
      <c r="EH157" s="180"/>
      <c r="EI157" s="180"/>
      <c r="EJ157" s="180"/>
      <c r="EK157" s="180"/>
      <c r="EL157" s="180"/>
      <c r="EM157" s="180"/>
      <c r="EN157" s="180"/>
      <c r="EO157" s="180"/>
      <c r="EP157" s="180"/>
      <c r="EQ157" s="180"/>
      <c r="ER157" s="180"/>
      <c r="ES157" s="180"/>
      <c r="ET157" s="180"/>
      <c r="EU157" s="180"/>
      <c r="EV157" s="180"/>
      <c r="EW157" s="180"/>
      <c r="EX157" s="180"/>
      <c r="EY157" s="180"/>
      <c r="EZ157" s="180"/>
      <c r="FA157" s="180"/>
      <c r="FB157" s="180"/>
      <c r="FC157" s="180"/>
      <c r="FD157" s="180"/>
      <c r="FE157" s="180"/>
      <c r="FF157" s="180"/>
      <c r="FG157" s="180"/>
      <c r="FH157" s="180"/>
    </row>
    <row r="158" spans="2:164" hidden="1" x14ac:dyDescent="0.3">
      <c r="B158" s="699">
        <f>+IFERROR(VLOOKUP(D158,'LP-Servicios'!$E$153:$F$252,2,FALSE),0)</f>
        <v>2711221.3</v>
      </c>
      <c r="C158" s="700">
        <v>44</v>
      </c>
      <c r="D158" s="207" t="str">
        <f t="shared" si="168"/>
        <v>GENERADOR C.S-DTM entr PAD,30Km(1-2Rigs)</v>
      </c>
      <c r="E158" s="208">
        <f t="shared" si="248"/>
        <v>0</v>
      </c>
      <c r="F158" s="208">
        <f t="shared" si="248"/>
        <v>0</v>
      </c>
      <c r="G158" s="208">
        <f t="shared" ref="G158:BR158" si="255">+HLOOKUP(G$114,$E$5:$FH$106,2+$C50,FALSE)</f>
        <v>0</v>
      </c>
      <c r="H158" s="208">
        <f t="shared" si="255"/>
        <v>0</v>
      </c>
      <c r="I158" s="208">
        <f t="shared" si="255"/>
        <v>0</v>
      </c>
      <c r="J158" s="208">
        <f t="shared" si="255"/>
        <v>0</v>
      </c>
      <c r="K158" s="208">
        <f t="shared" si="255"/>
        <v>0</v>
      </c>
      <c r="L158" s="208">
        <f t="shared" si="255"/>
        <v>0</v>
      </c>
      <c r="M158" s="208">
        <f t="shared" si="255"/>
        <v>0</v>
      </c>
      <c r="N158" s="208">
        <f t="shared" si="255"/>
        <v>0</v>
      </c>
      <c r="O158" s="208">
        <f t="shared" si="255"/>
        <v>0</v>
      </c>
      <c r="P158" s="208">
        <f t="shared" si="255"/>
        <v>0</v>
      </c>
      <c r="Q158" s="208">
        <f t="shared" si="255"/>
        <v>0</v>
      </c>
      <c r="R158" s="208">
        <f t="shared" si="255"/>
        <v>0</v>
      </c>
      <c r="S158" s="208">
        <f t="shared" si="255"/>
        <v>0</v>
      </c>
      <c r="T158" s="208">
        <f t="shared" si="255"/>
        <v>0</v>
      </c>
      <c r="U158" s="208">
        <f t="shared" si="255"/>
        <v>0</v>
      </c>
      <c r="V158" s="208">
        <f t="shared" si="255"/>
        <v>0</v>
      </c>
      <c r="W158" s="208">
        <f t="shared" si="255"/>
        <v>0</v>
      </c>
      <c r="X158" s="208">
        <f t="shared" si="255"/>
        <v>0</v>
      </c>
      <c r="Y158" s="208">
        <f t="shared" si="255"/>
        <v>0</v>
      </c>
      <c r="Z158" s="208">
        <f t="shared" si="255"/>
        <v>0</v>
      </c>
      <c r="AA158" s="208">
        <f t="shared" si="255"/>
        <v>0</v>
      </c>
      <c r="AB158" s="208">
        <f t="shared" si="255"/>
        <v>0</v>
      </c>
      <c r="AC158" s="208">
        <f t="shared" si="255"/>
        <v>0</v>
      </c>
      <c r="AD158" s="208">
        <f t="shared" si="255"/>
        <v>0</v>
      </c>
      <c r="AE158" s="208">
        <f t="shared" si="255"/>
        <v>0</v>
      </c>
      <c r="AF158" s="208">
        <f t="shared" si="255"/>
        <v>0</v>
      </c>
      <c r="AG158" s="208">
        <f t="shared" si="255"/>
        <v>0</v>
      </c>
      <c r="AH158" s="208">
        <f t="shared" si="255"/>
        <v>0</v>
      </c>
      <c r="AI158" s="208">
        <f t="shared" si="255"/>
        <v>0</v>
      </c>
      <c r="AJ158" s="208">
        <f t="shared" si="255"/>
        <v>0</v>
      </c>
      <c r="AK158" s="208">
        <f t="shared" si="255"/>
        <v>0</v>
      </c>
      <c r="AL158" s="208">
        <f t="shared" si="255"/>
        <v>0</v>
      </c>
      <c r="AM158" s="208">
        <f t="shared" si="255"/>
        <v>0</v>
      </c>
      <c r="AN158" s="208">
        <f t="shared" si="255"/>
        <v>0</v>
      </c>
      <c r="AO158" s="208">
        <f t="shared" si="255"/>
        <v>0</v>
      </c>
      <c r="AP158" s="208">
        <f t="shared" si="255"/>
        <v>0</v>
      </c>
      <c r="AQ158" s="208">
        <f t="shared" si="255"/>
        <v>0</v>
      </c>
      <c r="AR158" s="208">
        <f t="shared" si="255"/>
        <v>0</v>
      </c>
      <c r="AS158" s="208">
        <f t="shared" si="255"/>
        <v>0</v>
      </c>
      <c r="AT158" s="208">
        <f t="shared" si="255"/>
        <v>0</v>
      </c>
      <c r="AU158" s="208">
        <f t="shared" si="255"/>
        <v>0</v>
      </c>
      <c r="AV158" s="208">
        <f t="shared" si="255"/>
        <v>0</v>
      </c>
      <c r="AW158" s="208">
        <f t="shared" si="255"/>
        <v>0</v>
      </c>
      <c r="AX158" s="208">
        <f t="shared" si="255"/>
        <v>0</v>
      </c>
      <c r="AY158" s="208">
        <f t="shared" si="255"/>
        <v>0</v>
      </c>
      <c r="AZ158" s="208">
        <f t="shared" si="255"/>
        <v>0</v>
      </c>
      <c r="BA158" s="208">
        <f t="shared" si="255"/>
        <v>0</v>
      </c>
      <c r="BB158" s="208">
        <f t="shared" si="255"/>
        <v>0</v>
      </c>
      <c r="BC158" s="208">
        <f t="shared" si="255"/>
        <v>0</v>
      </c>
      <c r="BD158" s="208">
        <f t="shared" si="255"/>
        <v>0</v>
      </c>
      <c r="BE158" s="208">
        <f t="shared" si="255"/>
        <v>0</v>
      </c>
      <c r="BF158" s="208">
        <f t="shared" si="255"/>
        <v>0</v>
      </c>
      <c r="BG158" s="208">
        <f t="shared" si="255"/>
        <v>0</v>
      </c>
      <c r="BH158" s="208">
        <f t="shared" si="255"/>
        <v>0</v>
      </c>
      <c r="BI158" s="208">
        <f t="shared" si="255"/>
        <v>0</v>
      </c>
      <c r="BJ158" s="208">
        <f t="shared" si="255"/>
        <v>0</v>
      </c>
      <c r="BK158" s="208">
        <f t="shared" si="255"/>
        <v>0</v>
      </c>
      <c r="BL158" s="208">
        <f t="shared" si="255"/>
        <v>0</v>
      </c>
      <c r="BM158" s="208">
        <f t="shared" si="255"/>
        <v>0</v>
      </c>
      <c r="BN158" s="208">
        <f t="shared" si="255"/>
        <v>0</v>
      </c>
      <c r="BO158" s="208">
        <f t="shared" si="255"/>
        <v>0</v>
      </c>
      <c r="BP158" s="208">
        <f t="shared" si="255"/>
        <v>0</v>
      </c>
      <c r="BQ158" s="208">
        <f t="shared" si="255"/>
        <v>0</v>
      </c>
      <c r="BR158" s="208">
        <f t="shared" si="255"/>
        <v>0</v>
      </c>
      <c r="BS158" s="208">
        <f t="shared" ref="BS158:CF158" si="256">+HLOOKUP(BS$114,$E$5:$FH$106,2+$C50,FALSE)</f>
        <v>0</v>
      </c>
      <c r="BT158" s="208">
        <f t="shared" si="256"/>
        <v>0</v>
      </c>
      <c r="BU158" s="208">
        <f t="shared" si="256"/>
        <v>0</v>
      </c>
      <c r="BV158" s="208">
        <f t="shared" si="256"/>
        <v>0</v>
      </c>
      <c r="BW158" s="208">
        <f t="shared" si="256"/>
        <v>0</v>
      </c>
      <c r="BX158" s="208">
        <f t="shared" si="256"/>
        <v>0</v>
      </c>
      <c r="BY158" s="208">
        <f t="shared" si="256"/>
        <v>0</v>
      </c>
      <c r="BZ158" s="208">
        <f t="shared" si="256"/>
        <v>0</v>
      </c>
      <c r="CA158" s="208">
        <f t="shared" si="256"/>
        <v>0</v>
      </c>
      <c r="CB158" s="208">
        <f t="shared" si="256"/>
        <v>0</v>
      </c>
      <c r="CC158" s="208">
        <f t="shared" si="256"/>
        <v>0</v>
      </c>
      <c r="CD158" s="208">
        <f t="shared" si="256"/>
        <v>0</v>
      </c>
      <c r="CE158" s="208">
        <f t="shared" si="256"/>
        <v>0</v>
      </c>
      <c r="CF158" s="208">
        <f t="shared" si="256"/>
        <v>0</v>
      </c>
      <c r="CG158" s="180"/>
      <c r="CH158" s="180"/>
      <c r="CI158" s="180"/>
      <c r="CJ158" s="180"/>
      <c r="CK158" s="180"/>
      <c r="CL158" s="180"/>
      <c r="CM158" s="180"/>
      <c r="CN158" s="180"/>
      <c r="CO158" s="180"/>
      <c r="CP158" s="180"/>
      <c r="CQ158" s="180"/>
      <c r="CR158" s="180"/>
      <c r="CS158" s="180"/>
      <c r="CT158" s="180"/>
      <c r="CU158" s="180"/>
      <c r="CV158" s="180"/>
      <c r="CW158" s="180"/>
      <c r="CX158" s="180"/>
      <c r="CY158" s="180"/>
      <c r="CZ158" s="180"/>
      <c r="DA158" s="180"/>
      <c r="DB158" s="180"/>
      <c r="DC158" s="180"/>
      <c r="DD158" s="180"/>
      <c r="DE158" s="180"/>
      <c r="DF158" s="180"/>
      <c r="DG158" s="180"/>
      <c r="DH158" s="180"/>
      <c r="DI158" s="180"/>
      <c r="DJ158" s="180"/>
      <c r="DK158" s="180"/>
      <c r="DL158" s="180"/>
      <c r="DM158" s="180"/>
      <c r="DN158" s="180"/>
      <c r="DO158" s="180"/>
      <c r="DP158" s="180"/>
      <c r="DQ158" s="180"/>
      <c r="DR158" s="180"/>
      <c r="DS158" s="180"/>
      <c r="DT158" s="180"/>
      <c r="DU158" s="180"/>
      <c r="DV158" s="180"/>
      <c r="DW158" s="180"/>
      <c r="DX158" s="180"/>
      <c r="DY158" s="180"/>
      <c r="DZ158" s="180"/>
      <c r="EA158" s="180"/>
      <c r="EB158" s="180"/>
      <c r="EC158" s="180"/>
      <c r="ED158" s="180"/>
      <c r="EE158" s="180"/>
      <c r="EF158" s="180"/>
      <c r="EG158" s="180"/>
      <c r="EH158" s="180"/>
      <c r="EI158" s="180"/>
      <c r="EJ158" s="180"/>
      <c r="EK158" s="180"/>
      <c r="EL158" s="180"/>
      <c r="EM158" s="180"/>
      <c r="EN158" s="180"/>
      <c r="EO158" s="180"/>
      <c r="EP158" s="180"/>
      <c r="EQ158" s="180"/>
      <c r="ER158" s="180"/>
      <c r="ES158" s="180"/>
      <c r="ET158" s="180"/>
      <c r="EU158" s="180"/>
      <c r="EV158" s="180"/>
      <c r="EW158" s="180"/>
      <c r="EX158" s="180"/>
      <c r="EY158" s="180"/>
      <c r="EZ158" s="180"/>
      <c r="FA158" s="180"/>
      <c r="FB158" s="180"/>
      <c r="FC158" s="180"/>
      <c r="FD158" s="180"/>
      <c r="FE158" s="180"/>
      <c r="FF158" s="180"/>
      <c r="FG158" s="180"/>
      <c r="FH158" s="180"/>
    </row>
    <row r="159" spans="2:164" hidden="1" x14ac:dyDescent="0.3">
      <c r="B159" s="699">
        <f>+IFERROR(VLOOKUP(D159,'LP-Servicios'!$E$153:$F$252,2,FALSE),0)</f>
        <v>37073.99</v>
      </c>
      <c r="C159" s="700">
        <v>45</v>
      </c>
      <c r="D159" s="207" t="str">
        <f t="shared" si="168"/>
        <v>GENERADOR C.S-Km Adicional(1-2Rigs)</v>
      </c>
      <c r="E159" s="208">
        <f t="shared" si="248"/>
        <v>0</v>
      </c>
      <c r="F159" s="208">
        <f t="shared" si="248"/>
        <v>0</v>
      </c>
      <c r="G159" s="208">
        <f t="shared" ref="G159:BR159" si="257">+HLOOKUP(G$114,$E$5:$FH$106,2+$C51,FALSE)</f>
        <v>0</v>
      </c>
      <c r="H159" s="208">
        <f t="shared" si="257"/>
        <v>0</v>
      </c>
      <c r="I159" s="208">
        <f t="shared" si="257"/>
        <v>0</v>
      </c>
      <c r="J159" s="208">
        <f t="shared" si="257"/>
        <v>0</v>
      </c>
      <c r="K159" s="208">
        <f t="shared" si="257"/>
        <v>0</v>
      </c>
      <c r="L159" s="208">
        <f t="shared" si="257"/>
        <v>0</v>
      </c>
      <c r="M159" s="208">
        <f t="shared" si="257"/>
        <v>0</v>
      </c>
      <c r="N159" s="208">
        <f t="shared" si="257"/>
        <v>0</v>
      </c>
      <c r="O159" s="208">
        <f t="shared" si="257"/>
        <v>0</v>
      </c>
      <c r="P159" s="208">
        <f t="shared" si="257"/>
        <v>0</v>
      </c>
      <c r="Q159" s="208">
        <f t="shared" si="257"/>
        <v>0</v>
      </c>
      <c r="R159" s="208">
        <f t="shared" si="257"/>
        <v>0</v>
      </c>
      <c r="S159" s="208">
        <f t="shared" si="257"/>
        <v>0</v>
      </c>
      <c r="T159" s="208">
        <f t="shared" si="257"/>
        <v>0</v>
      </c>
      <c r="U159" s="208">
        <f t="shared" si="257"/>
        <v>0</v>
      </c>
      <c r="V159" s="208">
        <f t="shared" si="257"/>
        <v>0</v>
      </c>
      <c r="W159" s="208">
        <f t="shared" si="257"/>
        <v>0</v>
      </c>
      <c r="X159" s="208">
        <f t="shared" si="257"/>
        <v>0</v>
      </c>
      <c r="Y159" s="208">
        <f t="shared" si="257"/>
        <v>0</v>
      </c>
      <c r="Z159" s="208">
        <f t="shared" si="257"/>
        <v>0</v>
      </c>
      <c r="AA159" s="208">
        <f t="shared" si="257"/>
        <v>0</v>
      </c>
      <c r="AB159" s="208">
        <f t="shared" si="257"/>
        <v>0</v>
      </c>
      <c r="AC159" s="208">
        <f t="shared" si="257"/>
        <v>0</v>
      </c>
      <c r="AD159" s="208">
        <f t="shared" si="257"/>
        <v>0</v>
      </c>
      <c r="AE159" s="208">
        <f t="shared" si="257"/>
        <v>0</v>
      </c>
      <c r="AF159" s="208">
        <f t="shared" si="257"/>
        <v>0</v>
      </c>
      <c r="AG159" s="208">
        <f t="shared" si="257"/>
        <v>0</v>
      </c>
      <c r="AH159" s="208">
        <f t="shared" si="257"/>
        <v>0</v>
      </c>
      <c r="AI159" s="208">
        <f t="shared" si="257"/>
        <v>0</v>
      </c>
      <c r="AJ159" s="208">
        <f t="shared" si="257"/>
        <v>0</v>
      </c>
      <c r="AK159" s="208">
        <f t="shared" si="257"/>
        <v>0</v>
      </c>
      <c r="AL159" s="208">
        <f t="shared" si="257"/>
        <v>0</v>
      </c>
      <c r="AM159" s="208">
        <f t="shared" si="257"/>
        <v>0</v>
      </c>
      <c r="AN159" s="208">
        <f t="shared" si="257"/>
        <v>0</v>
      </c>
      <c r="AO159" s="208">
        <f t="shared" si="257"/>
        <v>0</v>
      </c>
      <c r="AP159" s="208">
        <f t="shared" si="257"/>
        <v>0</v>
      </c>
      <c r="AQ159" s="208">
        <f t="shared" si="257"/>
        <v>0</v>
      </c>
      <c r="AR159" s="208">
        <f t="shared" si="257"/>
        <v>0</v>
      </c>
      <c r="AS159" s="208">
        <f t="shared" si="257"/>
        <v>0</v>
      </c>
      <c r="AT159" s="208">
        <f t="shared" si="257"/>
        <v>0</v>
      </c>
      <c r="AU159" s="208">
        <f t="shared" si="257"/>
        <v>0</v>
      </c>
      <c r="AV159" s="208">
        <f t="shared" si="257"/>
        <v>0</v>
      </c>
      <c r="AW159" s="208">
        <f t="shared" si="257"/>
        <v>0</v>
      </c>
      <c r="AX159" s="208">
        <f t="shared" si="257"/>
        <v>0</v>
      </c>
      <c r="AY159" s="208">
        <f t="shared" si="257"/>
        <v>0</v>
      </c>
      <c r="AZ159" s="208">
        <f t="shared" si="257"/>
        <v>0</v>
      </c>
      <c r="BA159" s="208">
        <f t="shared" si="257"/>
        <v>0</v>
      </c>
      <c r="BB159" s="208">
        <f t="shared" si="257"/>
        <v>0</v>
      </c>
      <c r="BC159" s="208">
        <f t="shared" si="257"/>
        <v>0</v>
      </c>
      <c r="BD159" s="208">
        <f t="shared" si="257"/>
        <v>0</v>
      </c>
      <c r="BE159" s="208">
        <f t="shared" si="257"/>
        <v>0</v>
      </c>
      <c r="BF159" s="208">
        <f t="shared" si="257"/>
        <v>0</v>
      </c>
      <c r="BG159" s="208">
        <f t="shared" si="257"/>
        <v>0</v>
      </c>
      <c r="BH159" s="208">
        <f t="shared" si="257"/>
        <v>0</v>
      </c>
      <c r="BI159" s="208">
        <f t="shared" si="257"/>
        <v>0</v>
      </c>
      <c r="BJ159" s="208">
        <f t="shared" si="257"/>
        <v>0</v>
      </c>
      <c r="BK159" s="208">
        <f t="shared" si="257"/>
        <v>0</v>
      </c>
      <c r="BL159" s="208">
        <f t="shared" si="257"/>
        <v>0</v>
      </c>
      <c r="BM159" s="208">
        <f t="shared" si="257"/>
        <v>0</v>
      </c>
      <c r="BN159" s="208">
        <f t="shared" si="257"/>
        <v>0</v>
      </c>
      <c r="BO159" s="208">
        <f t="shared" si="257"/>
        <v>0</v>
      </c>
      <c r="BP159" s="208">
        <f t="shared" si="257"/>
        <v>0</v>
      </c>
      <c r="BQ159" s="208">
        <f t="shared" si="257"/>
        <v>0</v>
      </c>
      <c r="BR159" s="208">
        <f t="shared" si="257"/>
        <v>0</v>
      </c>
      <c r="BS159" s="208">
        <f t="shared" ref="BS159:CF159" si="258">+HLOOKUP(BS$114,$E$5:$FH$106,2+$C51,FALSE)</f>
        <v>0</v>
      </c>
      <c r="BT159" s="208">
        <f t="shared" si="258"/>
        <v>0</v>
      </c>
      <c r="BU159" s="208">
        <f t="shared" si="258"/>
        <v>0</v>
      </c>
      <c r="BV159" s="208">
        <f t="shared" si="258"/>
        <v>0</v>
      </c>
      <c r="BW159" s="208">
        <f t="shared" si="258"/>
        <v>0</v>
      </c>
      <c r="BX159" s="208">
        <f t="shared" si="258"/>
        <v>0</v>
      </c>
      <c r="BY159" s="208">
        <f t="shared" si="258"/>
        <v>0</v>
      </c>
      <c r="BZ159" s="208">
        <f t="shared" si="258"/>
        <v>0</v>
      </c>
      <c r="CA159" s="208">
        <f t="shared" si="258"/>
        <v>0</v>
      </c>
      <c r="CB159" s="208">
        <f t="shared" si="258"/>
        <v>0</v>
      </c>
      <c r="CC159" s="208">
        <f t="shared" si="258"/>
        <v>0</v>
      </c>
      <c r="CD159" s="208">
        <f t="shared" si="258"/>
        <v>0</v>
      </c>
      <c r="CE159" s="208">
        <f t="shared" si="258"/>
        <v>0</v>
      </c>
      <c r="CF159" s="208">
        <f t="shared" si="258"/>
        <v>0</v>
      </c>
      <c r="CG159" s="180"/>
      <c r="CH159" s="180"/>
      <c r="CI159" s="180"/>
      <c r="CJ159" s="180"/>
      <c r="CK159" s="180"/>
      <c r="CL159" s="180"/>
      <c r="CM159" s="180"/>
      <c r="CN159" s="180"/>
      <c r="CO159" s="180"/>
      <c r="CP159" s="180"/>
      <c r="CQ159" s="180"/>
      <c r="CR159" s="180"/>
      <c r="CS159" s="180"/>
      <c r="CT159" s="180"/>
      <c r="CU159" s="180"/>
      <c r="CV159" s="180"/>
      <c r="CW159" s="180"/>
      <c r="CX159" s="180"/>
      <c r="CY159" s="180"/>
      <c r="CZ159" s="180"/>
      <c r="DA159" s="180"/>
      <c r="DB159" s="180"/>
      <c r="DC159" s="180"/>
      <c r="DD159" s="180"/>
      <c r="DE159" s="180"/>
      <c r="DF159" s="180"/>
      <c r="DG159" s="180"/>
      <c r="DH159" s="180"/>
      <c r="DI159" s="180"/>
      <c r="DJ159" s="180"/>
      <c r="DK159" s="180"/>
      <c r="DL159" s="180"/>
      <c r="DM159" s="180"/>
      <c r="DN159" s="180"/>
      <c r="DO159" s="180"/>
      <c r="DP159" s="180"/>
      <c r="DQ159" s="180"/>
      <c r="DR159" s="180"/>
      <c r="DS159" s="180"/>
      <c r="DT159" s="180"/>
      <c r="DU159" s="180"/>
      <c r="DV159" s="180"/>
      <c r="DW159" s="180"/>
      <c r="DX159" s="180"/>
      <c r="DY159" s="180"/>
      <c r="DZ159" s="180"/>
      <c r="EA159" s="180"/>
      <c r="EB159" s="180"/>
      <c r="EC159" s="180"/>
      <c r="ED159" s="180"/>
      <c r="EE159" s="180"/>
      <c r="EF159" s="180"/>
      <c r="EG159" s="180"/>
      <c r="EH159" s="180"/>
      <c r="EI159" s="180"/>
      <c r="EJ159" s="180"/>
      <c r="EK159" s="180"/>
      <c r="EL159" s="180"/>
      <c r="EM159" s="180"/>
      <c r="EN159" s="180"/>
      <c r="EO159" s="180"/>
      <c r="EP159" s="180"/>
      <c r="EQ159" s="180"/>
      <c r="ER159" s="180"/>
      <c r="ES159" s="180"/>
      <c r="ET159" s="180"/>
      <c r="EU159" s="180"/>
      <c r="EV159" s="180"/>
      <c r="EW159" s="180"/>
      <c r="EX159" s="180"/>
      <c r="EY159" s="180"/>
      <c r="EZ159" s="180"/>
      <c r="FA159" s="180"/>
      <c r="FB159" s="180"/>
      <c r="FC159" s="180"/>
      <c r="FD159" s="180"/>
      <c r="FE159" s="180"/>
      <c r="FF159" s="180"/>
      <c r="FG159" s="180"/>
      <c r="FH159" s="180"/>
    </row>
    <row r="160" spans="2:164" hidden="1" x14ac:dyDescent="0.3">
      <c r="B160" s="699">
        <f>+IFERROR(VLOOKUP(D160,'LP-Servicios'!$E$153:$F$252,2,FALSE),0)</f>
        <v>3225941.32</v>
      </c>
      <c r="C160" s="700">
        <v>46</v>
      </c>
      <c r="D160" s="207" t="str">
        <f t="shared" si="168"/>
        <v>GENERADOR C.S-Mov/Desm(Bas-Yac)(1-2Rigs)</v>
      </c>
      <c r="E160" s="208">
        <f t="shared" si="248"/>
        <v>0</v>
      </c>
      <c r="F160" s="208">
        <f t="shared" si="248"/>
        <v>0</v>
      </c>
      <c r="G160" s="208">
        <f t="shared" ref="G160:BR160" si="259">+HLOOKUP(G$114,$E$5:$FH$106,2+$C52,FALSE)</f>
        <v>0</v>
      </c>
      <c r="H160" s="208">
        <f t="shared" si="259"/>
        <v>0</v>
      </c>
      <c r="I160" s="208">
        <f t="shared" si="259"/>
        <v>0</v>
      </c>
      <c r="J160" s="208">
        <f t="shared" si="259"/>
        <v>0</v>
      </c>
      <c r="K160" s="208">
        <f t="shared" si="259"/>
        <v>0</v>
      </c>
      <c r="L160" s="208">
        <f t="shared" si="259"/>
        <v>0</v>
      </c>
      <c r="M160" s="208">
        <f t="shared" si="259"/>
        <v>0</v>
      </c>
      <c r="N160" s="208">
        <f t="shared" si="259"/>
        <v>0</v>
      </c>
      <c r="O160" s="208">
        <f t="shared" si="259"/>
        <v>0</v>
      </c>
      <c r="P160" s="208">
        <f t="shared" si="259"/>
        <v>0</v>
      </c>
      <c r="Q160" s="208">
        <f t="shared" si="259"/>
        <v>0</v>
      </c>
      <c r="R160" s="208">
        <f t="shared" si="259"/>
        <v>0</v>
      </c>
      <c r="S160" s="208">
        <f t="shared" si="259"/>
        <v>0</v>
      </c>
      <c r="T160" s="208">
        <f t="shared" si="259"/>
        <v>0</v>
      </c>
      <c r="U160" s="208">
        <f t="shared" si="259"/>
        <v>0</v>
      </c>
      <c r="V160" s="208">
        <f t="shared" si="259"/>
        <v>0</v>
      </c>
      <c r="W160" s="208">
        <f t="shared" si="259"/>
        <v>0</v>
      </c>
      <c r="X160" s="208">
        <f t="shared" si="259"/>
        <v>0</v>
      </c>
      <c r="Y160" s="208">
        <f t="shared" si="259"/>
        <v>0</v>
      </c>
      <c r="Z160" s="208">
        <f t="shared" si="259"/>
        <v>0</v>
      </c>
      <c r="AA160" s="208">
        <f t="shared" si="259"/>
        <v>0</v>
      </c>
      <c r="AB160" s="208">
        <f t="shared" si="259"/>
        <v>0</v>
      </c>
      <c r="AC160" s="208">
        <f t="shared" si="259"/>
        <v>0</v>
      </c>
      <c r="AD160" s="208">
        <f t="shared" si="259"/>
        <v>0</v>
      </c>
      <c r="AE160" s="208">
        <f t="shared" si="259"/>
        <v>0</v>
      </c>
      <c r="AF160" s="208">
        <f t="shared" si="259"/>
        <v>0</v>
      </c>
      <c r="AG160" s="208">
        <f t="shared" si="259"/>
        <v>0</v>
      </c>
      <c r="AH160" s="208">
        <f t="shared" si="259"/>
        <v>0</v>
      </c>
      <c r="AI160" s="208">
        <f t="shared" si="259"/>
        <v>0</v>
      </c>
      <c r="AJ160" s="208">
        <f t="shared" si="259"/>
        <v>0</v>
      </c>
      <c r="AK160" s="208">
        <f t="shared" si="259"/>
        <v>0</v>
      </c>
      <c r="AL160" s="208">
        <f t="shared" si="259"/>
        <v>0</v>
      </c>
      <c r="AM160" s="208">
        <f t="shared" si="259"/>
        <v>0</v>
      </c>
      <c r="AN160" s="208">
        <f t="shared" si="259"/>
        <v>0</v>
      </c>
      <c r="AO160" s="208">
        <f t="shared" si="259"/>
        <v>0</v>
      </c>
      <c r="AP160" s="208">
        <f t="shared" si="259"/>
        <v>0</v>
      </c>
      <c r="AQ160" s="208">
        <f t="shared" si="259"/>
        <v>0</v>
      </c>
      <c r="AR160" s="208">
        <f t="shared" si="259"/>
        <v>0</v>
      </c>
      <c r="AS160" s="208">
        <f t="shared" si="259"/>
        <v>0</v>
      </c>
      <c r="AT160" s="208">
        <f t="shared" si="259"/>
        <v>0</v>
      </c>
      <c r="AU160" s="208">
        <f t="shared" si="259"/>
        <v>0</v>
      </c>
      <c r="AV160" s="208">
        <f t="shared" si="259"/>
        <v>0</v>
      </c>
      <c r="AW160" s="208">
        <f t="shared" si="259"/>
        <v>0</v>
      </c>
      <c r="AX160" s="208">
        <f t="shared" si="259"/>
        <v>0</v>
      </c>
      <c r="AY160" s="208">
        <f t="shared" si="259"/>
        <v>0</v>
      </c>
      <c r="AZ160" s="208">
        <f t="shared" si="259"/>
        <v>0</v>
      </c>
      <c r="BA160" s="208">
        <f t="shared" si="259"/>
        <v>0</v>
      </c>
      <c r="BB160" s="208">
        <f t="shared" si="259"/>
        <v>0</v>
      </c>
      <c r="BC160" s="208">
        <f t="shared" si="259"/>
        <v>0</v>
      </c>
      <c r="BD160" s="208">
        <f t="shared" si="259"/>
        <v>0</v>
      </c>
      <c r="BE160" s="208">
        <f t="shared" si="259"/>
        <v>0</v>
      </c>
      <c r="BF160" s="208">
        <f t="shared" si="259"/>
        <v>0</v>
      </c>
      <c r="BG160" s="208">
        <f t="shared" si="259"/>
        <v>0</v>
      </c>
      <c r="BH160" s="208">
        <f t="shared" si="259"/>
        <v>0</v>
      </c>
      <c r="BI160" s="208">
        <f t="shared" si="259"/>
        <v>0</v>
      </c>
      <c r="BJ160" s="208">
        <f t="shared" si="259"/>
        <v>0</v>
      </c>
      <c r="BK160" s="208">
        <f t="shared" si="259"/>
        <v>0</v>
      </c>
      <c r="BL160" s="208">
        <f t="shared" si="259"/>
        <v>0</v>
      </c>
      <c r="BM160" s="208">
        <f t="shared" si="259"/>
        <v>0</v>
      </c>
      <c r="BN160" s="208">
        <f t="shared" si="259"/>
        <v>0</v>
      </c>
      <c r="BO160" s="208">
        <f t="shared" si="259"/>
        <v>0</v>
      </c>
      <c r="BP160" s="208">
        <f t="shared" si="259"/>
        <v>0</v>
      </c>
      <c r="BQ160" s="208">
        <f t="shared" si="259"/>
        <v>0</v>
      </c>
      <c r="BR160" s="208">
        <f t="shared" si="259"/>
        <v>0</v>
      </c>
      <c r="BS160" s="208">
        <f t="shared" ref="BS160:CF160" si="260">+HLOOKUP(BS$114,$E$5:$FH$106,2+$C52,FALSE)</f>
        <v>0</v>
      </c>
      <c r="BT160" s="208">
        <f t="shared" si="260"/>
        <v>0</v>
      </c>
      <c r="BU160" s="208">
        <f t="shared" si="260"/>
        <v>0</v>
      </c>
      <c r="BV160" s="208">
        <f t="shared" si="260"/>
        <v>0</v>
      </c>
      <c r="BW160" s="208">
        <f t="shared" si="260"/>
        <v>0</v>
      </c>
      <c r="BX160" s="208">
        <f t="shared" si="260"/>
        <v>0</v>
      </c>
      <c r="BY160" s="208">
        <f t="shared" si="260"/>
        <v>0</v>
      </c>
      <c r="BZ160" s="208">
        <f t="shared" si="260"/>
        <v>0</v>
      </c>
      <c r="CA160" s="208">
        <f t="shared" si="260"/>
        <v>0</v>
      </c>
      <c r="CB160" s="208">
        <f t="shared" si="260"/>
        <v>0</v>
      </c>
      <c r="CC160" s="208">
        <f t="shared" si="260"/>
        <v>0</v>
      </c>
      <c r="CD160" s="208">
        <f t="shared" si="260"/>
        <v>0</v>
      </c>
      <c r="CE160" s="208">
        <f t="shared" si="260"/>
        <v>0</v>
      </c>
      <c r="CF160" s="208">
        <f t="shared" si="260"/>
        <v>0</v>
      </c>
      <c r="CG160" s="180"/>
      <c r="CH160" s="180"/>
      <c r="CI160" s="180"/>
      <c r="CJ160" s="180"/>
      <c r="CK160" s="180"/>
      <c r="CL160" s="180"/>
      <c r="CM160" s="180"/>
      <c r="CN160" s="180"/>
      <c r="CO160" s="180"/>
      <c r="CP160" s="180"/>
      <c r="CQ160" s="180"/>
      <c r="CR160" s="180"/>
      <c r="CS160" s="180"/>
      <c r="CT160" s="180"/>
      <c r="CU160" s="180"/>
      <c r="CV160" s="180"/>
      <c r="CW160" s="180"/>
      <c r="CX160" s="180"/>
      <c r="CY160" s="180"/>
      <c r="CZ160" s="180"/>
      <c r="DA160" s="180"/>
      <c r="DB160" s="180"/>
      <c r="DC160" s="180"/>
      <c r="DD160" s="180"/>
      <c r="DE160" s="180"/>
      <c r="DF160" s="180"/>
      <c r="DG160" s="180"/>
      <c r="DH160" s="180"/>
      <c r="DI160" s="180"/>
      <c r="DJ160" s="180"/>
      <c r="DK160" s="180"/>
      <c r="DL160" s="180"/>
      <c r="DM160" s="180"/>
      <c r="DN160" s="180"/>
      <c r="DO160" s="180"/>
      <c r="DP160" s="180"/>
      <c r="DQ160" s="180"/>
      <c r="DR160" s="180"/>
      <c r="DS160" s="180"/>
      <c r="DT160" s="180"/>
      <c r="DU160" s="180"/>
      <c r="DV160" s="180"/>
      <c r="DW160" s="180"/>
      <c r="DX160" s="180"/>
      <c r="DY160" s="180"/>
      <c r="DZ160" s="180"/>
      <c r="EA160" s="180"/>
      <c r="EB160" s="180"/>
      <c r="EC160" s="180"/>
      <c r="ED160" s="180"/>
      <c r="EE160" s="180"/>
      <c r="EF160" s="180"/>
      <c r="EG160" s="180"/>
      <c r="EH160" s="180"/>
      <c r="EI160" s="180"/>
      <c r="EJ160" s="180"/>
      <c r="EK160" s="180"/>
      <c r="EL160" s="180"/>
      <c r="EM160" s="180"/>
      <c r="EN160" s="180"/>
      <c r="EO160" s="180"/>
      <c r="EP160" s="180"/>
      <c r="EQ160" s="180"/>
      <c r="ER160" s="180"/>
      <c r="ES160" s="180"/>
      <c r="ET160" s="180"/>
      <c r="EU160" s="180"/>
      <c r="EV160" s="180"/>
      <c r="EW160" s="180"/>
      <c r="EX160" s="180"/>
      <c r="EY160" s="180"/>
      <c r="EZ160" s="180"/>
      <c r="FA160" s="180"/>
      <c r="FB160" s="180"/>
      <c r="FC160" s="180"/>
      <c r="FD160" s="180"/>
      <c r="FE160" s="180"/>
      <c r="FF160" s="180"/>
      <c r="FG160" s="180"/>
      <c r="FH160" s="180"/>
    </row>
    <row r="161" spans="2:164" hidden="1" x14ac:dyDescent="0.3">
      <c r="B161" s="699">
        <f>+IFERROR(VLOOKUP(D161,'LP-Servicios'!$E$153:$F$252,2,FALSE),0)</f>
        <v>1341591.27</v>
      </c>
      <c r="C161" s="700">
        <v>47</v>
      </c>
      <c r="D161" s="207" t="str">
        <f t="shared" si="168"/>
        <v>GENERADOR C.S-Stand By sin GO(1-2Rigs)</v>
      </c>
      <c r="E161" s="208">
        <f t="shared" si="248"/>
        <v>1</v>
      </c>
      <c r="F161" s="208">
        <f t="shared" si="248"/>
        <v>1</v>
      </c>
      <c r="G161" s="208">
        <f t="shared" ref="G161:BR161" si="261">+HLOOKUP(G$114,$E$5:$FH$106,2+$C53,FALSE)</f>
        <v>1</v>
      </c>
      <c r="H161" s="208">
        <f t="shared" si="261"/>
        <v>1</v>
      </c>
      <c r="I161" s="208">
        <f t="shared" si="261"/>
        <v>1</v>
      </c>
      <c r="J161" s="208">
        <f t="shared" si="261"/>
        <v>1</v>
      </c>
      <c r="K161" s="208">
        <f t="shared" si="261"/>
        <v>1</v>
      </c>
      <c r="L161" s="208">
        <f t="shared" si="261"/>
        <v>1</v>
      </c>
      <c r="M161" s="208">
        <f t="shared" si="261"/>
        <v>1</v>
      </c>
      <c r="N161" s="208">
        <f t="shared" si="261"/>
        <v>1</v>
      </c>
      <c r="O161" s="208">
        <f t="shared" si="261"/>
        <v>1</v>
      </c>
      <c r="P161" s="208">
        <f t="shared" si="261"/>
        <v>1</v>
      </c>
      <c r="Q161" s="208">
        <f t="shared" si="261"/>
        <v>0</v>
      </c>
      <c r="R161" s="208">
        <f t="shared" si="261"/>
        <v>0</v>
      </c>
      <c r="S161" s="208">
        <f t="shared" si="261"/>
        <v>0</v>
      </c>
      <c r="T161" s="208">
        <f t="shared" si="261"/>
        <v>0</v>
      </c>
      <c r="U161" s="208">
        <f t="shared" si="261"/>
        <v>0</v>
      </c>
      <c r="V161" s="208">
        <f t="shared" si="261"/>
        <v>0</v>
      </c>
      <c r="W161" s="208">
        <f t="shared" si="261"/>
        <v>0</v>
      </c>
      <c r="X161" s="208">
        <f t="shared" si="261"/>
        <v>0</v>
      </c>
      <c r="Y161" s="208">
        <f t="shared" si="261"/>
        <v>0</v>
      </c>
      <c r="Z161" s="208">
        <f t="shared" si="261"/>
        <v>0</v>
      </c>
      <c r="AA161" s="208">
        <f t="shared" si="261"/>
        <v>0</v>
      </c>
      <c r="AB161" s="208">
        <f t="shared" si="261"/>
        <v>0</v>
      </c>
      <c r="AC161" s="208">
        <f t="shared" si="261"/>
        <v>0</v>
      </c>
      <c r="AD161" s="208">
        <f t="shared" si="261"/>
        <v>0</v>
      </c>
      <c r="AE161" s="208">
        <f t="shared" si="261"/>
        <v>0</v>
      </c>
      <c r="AF161" s="208">
        <f t="shared" si="261"/>
        <v>0</v>
      </c>
      <c r="AG161" s="208">
        <f t="shared" si="261"/>
        <v>0</v>
      </c>
      <c r="AH161" s="208">
        <f t="shared" si="261"/>
        <v>0</v>
      </c>
      <c r="AI161" s="208">
        <f t="shared" si="261"/>
        <v>0</v>
      </c>
      <c r="AJ161" s="208">
        <f t="shared" si="261"/>
        <v>0</v>
      </c>
      <c r="AK161" s="208">
        <f t="shared" si="261"/>
        <v>0</v>
      </c>
      <c r="AL161" s="208">
        <f t="shared" si="261"/>
        <v>0</v>
      </c>
      <c r="AM161" s="208">
        <f t="shared" si="261"/>
        <v>0</v>
      </c>
      <c r="AN161" s="208">
        <f t="shared" si="261"/>
        <v>0</v>
      </c>
      <c r="AO161" s="208">
        <f t="shared" si="261"/>
        <v>0</v>
      </c>
      <c r="AP161" s="208">
        <f t="shared" si="261"/>
        <v>0</v>
      </c>
      <c r="AQ161" s="208">
        <f t="shared" si="261"/>
        <v>0</v>
      </c>
      <c r="AR161" s="208">
        <f t="shared" si="261"/>
        <v>0</v>
      </c>
      <c r="AS161" s="208">
        <f t="shared" si="261"/>
        <v>0</v>
      </c>
      <c r="AT161" s="208">
        <f t="shared" si="261"/>
        <v>0</v>
      </c>
      <c r="AU161" s="208">
        <f t="shared" si="261"/>
        <v>0</v>
      </c>
      <c r="AV161" s="208">
        <f t="shared" si="261"/>
        <v>0</v>
      </c>
      <c r="AW161" s="208">
        <f t="shared" si="261"/>
        <v>0</v>
      </c>
      <c r="AX161" s="208">
        <f t="shared" si="261"/>
        <v>0</v>
      </c>
      <c r="AY161" s="208">
        <f t="shared" si="261"/>
        <v>0</v>
      </c>
      <c r="AZ161" s="208">
        <f t="shared" si="261"/>
        <v>0</v>
      </c>
      <c r="BA161" s="208">
        <f t="shared" si="261"/>
        <v>0</v>
      </c>
      <c r="BB161" s="208">
        <f t="shared" si="261"/>
        <v>0</v>
      </c>
      <c r="BC161" s="208">
        <f t="shared" si="261"/>
        <v>0</v>
      </c>
      <c r="BD161" s="208">
        <f t="shared" si="261"/>
        <v>0</v>
      </c>
      <c r="BE161" s="208">
        <f t="shared" si="261"/>
        <v>0</v>
      </c>
      <c r="BF161" s="208">
        <f t="shared" si="261"/>
        <v>0</v>
      </c>
      <c r="BG161" s="208">
        <f t="shared" si="261"/>
        <v>0</v>
      </c>
      <c r="BH161" s="208">
        <f t="shared" si="261"/>
        <v>0</v>
      </c>
      <c r="BI161" s="208">
        <f t="shared" si="261"/>
        <v>0</v>
      </c>
      <c r="BJ161" s="208">
        <f t="shared" si="261"/>
        <v>0</v>
      </c>
      <c r="BK161" s="208">
        <f t="shared" si="261"/>
        <v>0</v>
      </c>
      <c r="BL161" s="208">
        <f t="shared" si="261"/>
        <v>0</v>
      </c>
      <c r="BM161" s="208">
        <f t="shared" si="261"/>
        <v>0</v>
      </c>
      <c r="BN161" s="208">
        <f t="shared" si="261"/>
        <v>0</v>
      </c>
      <c r="BO161" s="208">
        <f t="shared" si="261"/>
        <v>0</v>
      </c>
      <c r="BP161" s="208">
        <f t="shared" si="261"/>
        <v>0</v>
      </c>
      <c r="BQ161" s="208">
        <f t="shared" si="261"/>
        <v>0</v>
      </c>
      <c r="BR161" s="208">
        <f t="shared" si="261"/>
        <v>0</v>
      </c>
      <c r="BS161" s="208">
        <f t="shared" ref="BS161:CF161" si="262">+HLOOKUP(BS$114,$E$5:$FH$106,2+$C53,FALSE)</f>
        <v>0</v>
      </c>
      <c r="BT161" s="208">
        <f t="shared" si="262"/>
        <v>0</v>
      </c>
      <c r="BU161" s="208">
        <f t="shared" si="262"/>
        <v>0</v>
      </c>
      <c r="BV161" s="208">
        <f t="shared" si="262"/>
        <v>0</v>
      </c>
      <c r="BW161" s="208">
        <f t="shared" si="262"/>
        <v>0</v>
      </c>
      <c r="BX161" s="208">
        <f t="shared" si="262"/>
        <v>0</v>
      </c>
      <c r="BY161" s="208">
        <f t="shared" si="262"/>
        <v>0</v>
      </c>
      <c r="BZ161" s="208">
        <f t="shared" si="262"/>
        <v>0</v>
      </c>
      <c r="CA161" s="208">
        <f t="shared" si="262"/>
        <v>0</v>
      </c>
      <c r="CB161" s="208">
        <f t="shared" si="262"/>
        <v>0</v>
      </c>
      <c r="CC161" s="208">
        <f t="shared" si="262"/>
        <v>0</v>
      </c>
      <c r="CD161" s="208">
        <f t="shared" si="262"/>
        <v>0</v>
      </c>
      <c r="CE161" s="208">
        <f t="shared" si="262"/>
        <v>0</v>
      </c>
      <c r="CF161" s="208">
        <f t="shared" si="262"/>
        <v>0</v>
      </c>
      <c r="CG161" s="180"/>
      <c r="CH161" s="180"/>
      <c r="CI161" s="180"/>
      <c r="CJ161" s="180"/>
      <c r="CK161" s="180"/>
      <c r="CL161" s="180"/>
      <c r="CM161" s="180"/>
      <c r="CN161" s="180"/>
      <c r="CO161" s="180"/>
      <c r="CP161" s="180"/>
      <c r="CQ161" s="180"/>
      <c r="CR161" s="180"/>
      <c r="CS161" s="180"/>
      <c r="CT161" s="180"/>
      <c r="CU161" s="180"/>
      <c r="CV161" s="180"/>
      <c r="CW161" s="180"/>
      <c r="CX161" s="180"/>
      <c r="CY161" s="180"/>
      <c r="CZ161" s="180"/>
      <c r="DA161" s="180"/>
      <c r="DB161" s="180"/>
      <c r="DC161" s="180"/>
      <c r="DD161" s="180"/>
      <c r="DE161" s="180"/>
      <c r="DF161" s="180"/>
      <c r="DG161" s="180"/>
      <c r="DH161" s="180"/>
      <c r="DI161" s="180"/>
      <c r="DJ161" s="180"/>
      <c r="DK161" s="180"/>
      <c r="DL161" s="180"/>
      <c r="DM161" s="180"/>
      <c r="DN161" s="180"/>
      <c r="DO161" s="180"/>
      <c r="DP161" s="180"/>
      <c r="DQ161" s="180"/>
      <c r="DR161" s="180"/>
      <c r="DS161" s="180"/>
      <c r="DT161" s="180"/>
      <c r="DU161" s="180"/>
      <c r="DV161" s="180"/>
      <c r="DW161" s="180"/>
      <c r="DX161" s="180"/>
      <c r="DY161" s="180"/>
      <c r="DZ161" s="180"/>
      <c r="EA161" s="180"/>
      <c r="EB161" s="180"/>
      <c r="EC161" s="180"/>
      <c r="ED161" s="180"/>
      <c r="EE161" s="180"/>
      <c r="EF161" s="180"/>
      <c r="EG161" s="180"/>
      <c r="EH161" s="180"/>
      <c r="EI161" s="180"/>
      <c r="EJ161" s="180"/>
      <c r="EK161" s="180"/>
      <c r="EL161" s="180"/>
      <c r="EM161" s="180"/>
      <c r="EN161" s="180"/>
      <c r="EO161" s="180"/>
      <c r="EP161" s="180"/>
      <c r="EQ161" s="180"/>
      <c r="ER161" s="180"/>
      <c r="ES161" s="180"/>
      <c r="ET161" s="180"/>
      <c r="EU161" s="180"/>
      <c r="EV161" s="180"/>
      <c r="EW161" s="180"/>
      <c r="EX161" s="180"/>
      <c r="EY161" s="180"/>
      <c r="EZ161" s="180"/>
      <c r="FA161" s="180"/>
      <c r="FB161" s="180"/>
      <c r="FC161" s="180"/>
      <c r="FD161" s="180"/>
      <c r="FE161" s="180"/>
      <c r="FF161" s="180"/>
      <c r="FG161" s="180"/>
      <c r="FH161" s="180"/>
    </row>
    <row r="162" spans="2:164" hidden="1" x14ac:dyDescent="0.3">
      <c r="B162" s="699">
        <f>+IFERROR(VLOOKUP(D162,'LP-Servicios'!$E$153:$F$252,2,FALSE),0)</f>
        <v>2711221.3</v>
      </c>
      <c r="C162" s="700">
        <v>48</v>
      </c>
      <c r="D162" s="207" t="str">
        <f t="shared" si="168"/>
        <v>P. MOVIL-DTM Generad ent PAD30Km(1-2Rigs</v>
      </c>
      <c r="E162" s="208">
        <f t="shared" si="248"/>
        <v>0</v>
      </c>
      <c r="F162" s="208">
        <f t="shared" si="248"/>
        <v>0</v>
      </c>
      <c r="G162" s="208">
        <f t="shared" ref="G162:BR162" si="263">+HLOOKUP(G$114,$E$5:$FH$106,2+$C54,FALSE)</f>
        <v>0</v>
      </c>
      <c r="H162" s="208">
        <f t="shared" si="263"/>
        <v>0</v>
      </c>
      <c r="I162" s="208">
        <f t="shared" si="263"/>
        <v>0</v>
      </c>
      <c r="J162" s="208">
        <f t="shared" si="263"/>
        <v>0</v>
      </c>
      <c r="K162" s="208">
        <f t="shared" si="263"/>
        <v>0</v>
      </c>
      <c r="L162" s="208">
        <f t="shared" si="263"/>
        <v>0</v>
      </c>
      <c r="M162" s="208">
        <f t="shared" si="263"/>
        <v>0</v>
      </c>
      <c r="N162" s="208">
        <f t="shared" si="263"/>
        <v>0</v>
      </c>
      <c r="O162" s="208">
        <f t="shared" si="263"/>
        <v>0</v>
      </c>
      <c r="P162" s="208">
        <f t="shared" si="263"/>
        <v>0</v>
      </c>
      <c r="Q162" s="208">
        <f t="shared" si="263"/>
        <v>1</v>
      </c>
      <c r="R162" s="208">
        <f t="shared" si="263"/>
        <v>1</v>
      </c>
      <c r="S162" s="208">
        <f t="shared" si="263"/>
        <v>1</v>
      </c>
      <c r="T162" s="208">
        <f t="shared" si="263"/>
        <v>0</v>
      </c>
      <c r="U162" s="208">
        <f t="shared" si="263"/>
        <v>0</v>
      </c>
      <c r="V162" s="208">
        <f t="shared" si="263"/>
        <v>0</v>
      </c>
      <c r="W162" s="208">
        <f t="shared" si="263"/>
        <v>0</v>
      </c>
      <c r="X162" s="208">
        <f t="shared" si="263"/>
        <v>0</v>
      </c>
      <c r="Y162" s="208">
        <f t="shared" si="263"/>
        <v>0</v>
      </c>
      <c r="Z162" s="208">
        <f t="shared" si="263"/>
        <v>0</v>
      </c>
      <c r="AA162" s="208">
        <f t="shared" si="263"/>
        <v>0</v>
      </c>
      <c r="AB162" s="208">
        <f t="shared" si="263"/>
        <v>0</v>
      </c>
      <c r="AC162" s="208">
        <f t="shared" si="263"/>
        <v>0</v>
      </c>
      <c r="AD162" s="208">
        <f t="shared" si="263"/>
        <v>0</v>
      </c>
      <c r="AE162" s="208">
        <f t="shared" si="263"/>
        <v>0</v>
      </c>
      <c r="AF162" s="208">
        <f t="shared" si="263"/>
        <v>0</v>
      </c>
      <c r="AG162" s="208">
        <f t="shared" si="263"/>
        <v>0</v>
      </c>
      <c r="AH162" s="208">
        <f t="shared" si="263"/>
        <v>0</v>
      </c>
      <c r="AI162" s="208">
        <f t="shared" si="263"/>
        <v>0</v>
      </c>
      <c r="AJ162" s="208">
        <f t="shared" si="263"/>
        <v>0</v>
      </c>
      <c r="AK162" s="208">
        <f t="shared" si="263"/>
        <v>0</v>
      </c>
      <c r="AL162" s="208">
        <f t="shared" si="263"/>
        <v>0</v>
      </c>
      <c r="AM162" s="208">
        <f t="shared" si="263"/>
        <v>0</v>
      </c>
      <c r="AN162" s="208">
        <f t="shared" si="263"/>
        <v>0</v>
      </c>
      <c r="AO162" s="208">
        <f t="shared" si="263"/>
        <v>0</v>
      </c>
      <c r="AP162" s="208">
        <f t="shared" si="263"/>
        <v>0</v>
      </c>
      <c r="AQ162" s="208">
        <f t="shared" si="263"/>
        <v>0</v>
      </c>
      <c r="AR162" s="208">
        <f t="shared" si="263"/>
        <v>0</v>
      </c>
      <c r="AS162" s="208">
        <f t="shared" si="263"/>
        <v>0</v>
      </c>
      <c r="AT162" s="208">
        <f t="shared" si="263"/>
        <v>0</v>
      </c>
      <c r="AU162" s="208">
        <f t="shared" si="263"/>
        <v>0</v>
      </c>
      <c r="AV162" s="208">
        <f t="shared" si="263"/>
        <v>0</v>
      </c>
      <c r="AW162" s="208">
        <f t="shared" si="263"/>
        <v>0</v>
      </c>
      <c r="AX162" s="208">
        <f t="shared" si="263"/>
        <v>0</v>
      </c>
      <c r="AY162" s="208">
        <f t="shared" si="263"/>
        <v>0</v>
      </c>
      <c r="AZ162" s="208">
        <f t="shared" si="263"/>
        <v>0</v>
      </c>
      <c r="BA162" s="208">
        <f t="shared" si="263"/>
        <v>0</v>
      </c>
      <c r="BB162" s="208">
        <f t="shared" si="263"/>
        <v>0</v>
      </c>
      <c r="BC162" s="208">
        <f t="shared" si="263"/>
        <v>0</v>
      </c>
      <c r="BD162" s="208">
        <f t="shared" si="263"/>
        <v>0</v>
      </c>
      <c r="BE162" s="208">
        <f t="shared" si="263"/>
        <v>0</v>
      </c>
      <c r="BF162" s="208">
        <f t="shared" si="263"/>
        <v>0</v>
      </c>
      <c r="BG162" s="208">
        <f t="shared" si="263"/>
        <v>0</v>
      </c>
      <c r="BH162" s="208">
        <f t="shared" si="263"/>
        <v>0</v>
      </c>
      <c r="BI162" s="208">
        <f t="shared" si="263"/>
        <v>0</v>
      </c>
      <c r="BJ162" s="208">
        <f t="shared" si="263"/>
        <v>0</v>
      </c>
      <c r="BK162" s="208">
        <f t="shared" si="263"/>
        <v>0</v>
      </c>
      <c r="BL162" s="208">
        <f t="shared" si="263"/>
        <v>0</v>
      </c>
      <c r="BM162" s="208">
        <f t="shared" si="263"/>
        <v>0</v>
      </c>
      <c r="BN162" s="208">
        <f t="shared" si="263"/>
        <v>0</v>
      </c>
      <c r="BO162" s="208">
        <f t="shared" si="263"/>
        <v>0</v>
      </c>
      <c r="BP162" s="208">
        <f t="shared" si="263"/>
        <v>0</v>
      </c>
      <c r="BQ162" s="208">
        <f t="shared" si="263"/>
        <v>0</v>
      </c>
      <c r="BR162" s="208">
        <f t="shared" si="263"/>
        <v>0</v>
      </c>
      <c r="BS162" s="208">
        <f t="shared" ref="BS162:CF162" si="264">+HLOOKUP(BS$114,$E$5:$FH$106,2+$C54,FALSE)</f>
        <v>0</v>
      </c>
      <c r="BT162" s="208">
        <f t="shared" si="264"/>
        <v>0</v>
      </c>
      <c r="BU162" s="208">
        <f t="shared" si="264"/>
        <v>0</v>
      </c>
      <c r="BV162" s="208">
        <f t="shared" si="264"/>
        <v>0</v>
      </c>
      <c r="BW162" s="208">
        <f t="shared" si="264"/>
        <v>0</v>
      </c>
      <c r="BX162" s="208">
        <f t="shared" si="264"/>
        <v>0</v>
      </c>
      <c r="BY162" s="208">
        <f t="shared" si="264"/>
        <v>0</v>
      </c>
      <c r="BZ162" s="208">
        <f t="shared" si="264"/>
        <v>0</v>
      </c>
      <c r="CA162" s="208">
        <f t="shared" si="264"/>
        <v>0</v>
      </c>
      <c r="CB162" s="208">
        <f t="shared" si="264"/>
        <v>0</v>
      </c>
      <c r="CC162" s="208">
        <f t="shared" si="264"/>
        <v>0</v>
      </c>
      <c r="CD162" s="208">
        <f t="shared" si="264"/>
        <v>0</v>
      </c>
      <c r="CE162" s="208">
        <f t="shared" si="264"/>
        <v>0</v>
      </c>
      <c r="CF162" s="208">
        <f t="shared" si="264"/>
        <v>0</v>
      </c>
      <c r="CG162" s="180"/>
      <c r="CH162" s="180"/>
      <c r="CI162" s="180"/>
      <c r="CJ162" s="180"/>
      <c r="CK162" s="180"/>
      <c r="CL162" s="180"/>
      <c r="CM162" s="180"/>
      <c r="CN162" s="180"/>
      <c r="CO162" s="180"/>
      <c r="CP162" s="180"/>
      <c r="CQ162" s="180"/>
      <c r="CR162" s="180"/>
      <c r="CS162" s="180"/>
      <c r="CT162" s="180"/>
      <c r="CU162" s="180"/>
      <c r="CV162" s="180"/>
      <c r="CW162" s="180"/>
      <c r="CX162" s="180"/>
      <c r="CY162" s="180"/>
      <c r="CZ162" s="180"/>
      <c r="DA162" s="180"/>
      <c r="DB162" s="180"/>
      <c r="DC162" s="180"/>
      <c r="DD162" s="180"/>
      <c r="DE162" s="180"/>
      <c r="DF162" s="180"/>
      <c r="DG162" s="180"/>
      <c r="DH162" s="180"/>
      <c r="DI162" s="180"/>
      <c r="DJ162" s="180"/>
      <c r="DK162" s="180"/>
      <c r="DL162" s="180"/>
      <c r="DM162" s="180"/>
      <c r="DN162" s="180"/>
      <c r="DO162" s="180"/>
      <c r="DP162" s="180"/>
      <c r="DQ162" s="180"/>
      <c r="DR162" s="180"/>
      <c r="DS162" s="180"/>
      <c r="DT162" s="180"/>
      <c r="DU162" s="180"/>
      <c r="DV162" s="180"/>
      <c r="DW162" s="180"/>
      <c r="DX162" s="180"/>
      <c r="DY162" s="180"/>
      <c r="DZ162" s="180"/>
      <c r="EA162" s="180"/>
      <c r="EB162" s="180"/>
      <c r="EC162" s="180"/>
      <c r="ED162" s="180"/>
      <c r="EE162" s="180"/>
      <c r="EF162" s="180"/>
      <c r="EG162" s="180"/>
      <c r="EH162" s="180"/>
      <c r="EI162" s="180"/>
      <c r="EJ162" s="180"/>
      <c r="EK162" s="180"/>
      <c r="EL162" s="180"/>
      <c r="EM162" s="180"/>
      <c r="EN162" s="180"/>
      <c r="EO162" s="180"/>
      <c r="EP162" s="180"/>
      <c r="EQ162" s="180"/>
      <c r="ER162" s="180"/>
      <c r="ES162" s="180"/>
      <c r="ET162" s="180"/>
      <c r="EU162" s="180"/>
      <c r="EV162" s="180"/>
      <c r="EW162" s="180"/>
      <c r="EX162" s="180"/>
      <c r="EY162" s="180"/>
      <c r="EZ162" s="180"/>
      <c r="FA162" s="180"/>
      <c r="FB162" s="180"/>
      <c r="FC162" s="180"/>
      <c r="FD162" s="180"/>
      <c r="FE162" s="180"/>
      <c r="FF162" s="180"/>
      <c r="FG162" s="180"/>
      <c r="FH162" s="180"/>
    </row>
    <row r="163" spans="2:164" hidden="1" x14ac:dyDescent="0.3">
      <c r="B163" s="699">
        <f>+IFERROR(VLOOKUP(D163,'LP-Servicios'!$E$153:$F$252,2,FALSE),0)</f>
        <v>2711221.3</v>
      </c>
      <c r="C163" s="700">
        <v>49</v>
      </c>
      <c r="D163" s="207" t="str">
        <f t="shared" si="168"/>
        <v>P. MOVIL-DTM Pileta ent PAD30Km(1-2Rigs)</v>
      </c>
      <c r="E163" s="208">
        <f t="shared" si="248"/>
        <v>0</v>
      </c>
      <c r="F163" s="208">
        <f t="shared" si="248"/>
        <v>0</v>
      </c>
      <c r="G163" s="208">
        <f t="shared" ref="G163:BR163" si="265">+HLOOKUP(G$114,$E$5:$FH$106,2+$C55,FALSE)</f>
        <v>0</v>
      </c>
      <c r="H163" s="208">
        <f t="shared" si="265"/>
        <v>0</v>
      </c>
      <c r="I163" s="208">
        <f t="shared" si="265"/>
        <v>0</v>
      </c>
      <c r="J163" s="208">
        <f t="shared" si="265"/>
        <v>0</v>
      </c>
      <c r="K163" s="208">
        <f t="shared" si="265"/>
        <v>0</v>
      </c>
      <c r="L163" s="208">
        <f t="shared" si="265"/>
        <v>0</v>
      </c>
      <c r="M163" s="208">
        <f t="shared" si="265"/>
        <v>0</v>
      </c>
      <c r="N163" s="208">
        <f t="shared" si="265"/>
        <v>0</v>
      </c>
      <c r="O163" s="208">
        <f t="shared" si="265"/>
        <v>0</v>
      </c>
      <c r="P163" s="208">
        <f t="shared" si="265"/>
        <v>0</v>
      </c>
      <c r="Q163" s="208">
        <f t="shared" si="265"/>
        <v>0</v>
      </c>
      <c r="R163" s="208">
        <f t="shared" si="265"/>
        <v>0</v>
      </c>
      <c r="S163" s="208">
        <f t="shared" si="265"/>
        <v>0</v>
      </c>
      <c r="T163" s="208">
        <f t="shared" si="265"/>
        <v>0</v>
      </c>
      <c r="U163" s="208">
        <f t="shared" si="265"/>
        <v>0</v>
      </c>
      <c r="V163" s="208">
        <f t="shared" si="265"/>
        <v>0</v>
      </c>
      <c r="W163" s="208">
        <f t="shared" si="265"/>
        <v>0</v>
      </c>
      <c r="X163" s="208">
        <f t="shared" si="265"/>
        <v>0</v>
      </c>
      <c r="Y163" s="208">
        <f t="shared" si="265"/>
        <v>0</v>
      </c>
      <c r="Z163" s="208">
        <f t="shared" si="265"/>
        <v>0</v>
      </c>
      <c r="AA163" s="208">
        <f t="shared" si="265"/>
        <v>0</v>
      </c>
      <c r="AB163" s="208">
        <f t="shared" si="265"/>
        <v>0</v>
      </c>
      <c r="AC163" s="208">
        <f t="shared" si="265"/>
        <v>0</v>
      </c>
      <c r="AD163" s="208">
        <f t="shared" si="265"/>
        <v>0</v>
      </c>
      <c r="AE163" s="208">
        <f t="shared" si="265"/>
        <v>0</v>
      </c>
      <c r="AF163" s="208">
        <f t="shared" si="265"/>
        <v>0</v>
      </c>
      <c r="AG163" s="208">
        <f t="shared" si="265"/>
        <v>0</v>
      </c>
      <c r="AH163" s="208">
        <f t="shared" si="265"/>
        <v>0</v>
      </c>
      <c r="AI163" s="208">
        <f t="shared" si="265"/>
        <v>0</v>
      </c>
      <c r="AJ163" s="208">
        <f t="shared" si="265"/>
        <v>0</v>
      </c>
      <c r="AK163" s="208">
        <f t="shared" si="265"/>
        <v>0</v>
      </c>
      <c r="AL163" s="208">
        <f t="shared" si="265"/>
        <v>0</v>
      </c>
      <c r="AM163" s="208">
        <f t="shared" si="265"/>
        <v>0</v>
      </c>
      <c r="AN163" s="208">
        <f t="shared" si="265"/>
        <v>0</v>
      </c>
      <c r="AO163" s="208">
        <f t="shared" si="265"/>
        <v>0</v>
      </c>
      <c r="AP163" s="208">
        <f t="shared" si="265"/>
        <v>0</v>
      </c>
      <c r="AQ163" s="208">
        <f t="shared" si="265"/>
        <v>0</v>
      </c>
      <c r="AR163" s="208">
        <f t="shared" si="265"/>
        <v>0</v>
      </c>
      <c r="AS163" s="208">
        <f t="shared" si="265"/>
        <v>0</v>
      </c>
      <c r="AT163" s="208">
        <f t="shared" si="265"/>
        <v>0</v>
      </c>
      <c r="AU163" s="208">
        <f t="shared" si="265"/>
        <v>0</v>
      </c>
      <c r="AV163" s="208">
        <f t="shared" si="265"/>
        <v>0</v>
      </c>
      <c r="AW163" s="208">
        <f t="shared" si="265"/>
        <v>0</v>
      </c>
      <c r="AX163" s="208">
        <f t="shared" si="265"/>
        <v>0</v>
      </c>
      <c r="AY163" s="208">
        <f t="shared" si="265"/>
        <v>0</v>
      </c>
      <c r="AZ163" s="208">
        <f t="shared" si="265"/>
        <v>0</v>
      </c>
      <c r="BA163" s="208">
        <f t="shared" si="265"/>
        <v>0</v>
      </c>
      <c r="BB163" s="208">
        <f t="shared" si="265"/>
        <v>0</v>
      </c>
      <c r="BC163" s="208">
        <f t="shared" si="265"/>
        <v>0</v>
      </c>
      <c r="BD163" s="208">
        <f t="shared" si="265"/>
        <v>0</v>
      </c>
      <c r="BE163" s="208">
        <f t="shared" si="265"/>
        <v>0</v>
      </c>
      <c r="BF163" s="208">
        <f t="shared" si="265"/>
        <v>0</v>
      </c>
      <c r="BG163" s="208">
        <f t="shared" si="265"/>
        <v>0</v>
      </c>
      <c r="BH163" s="208">
        <f t="shared" si="265"/>
        <v>0</v>
      </c>
      <c r="BI163" s="208">
        <f t="shared" si="265"/>
        <v>0</v>
      </c>
      <c r="BJ163" s="208">
        <f t="shared" si="265"/>
        <v>0</v>
      </c>
      <c r="BK163" s="208">
        <f t="shared" si="265"/>
        <v>0</v>
      </c>
      <c r="BL163" s="208">
        <f t="shared" si="265"/>
        <v>0</v>
      </c>
      <c r="BM163" s="208">
        <f t="shared" si="265"/>
        <v>0</v>
      </c>
      <c r="BN163" s="208">
        <f t="shared" si="265"/>
        <v>0</v>
      </c>
      <c r="BO163" s="208">
        <f t="shared" si="265"/>
        <v>0</v>
      </c>
      <c r="BP163" s="208">
        <f t="shared" si="265"/>
        <v>0</v>
      </c>
      <c r="BQ163" s="208">
        <f t="shared" si="265"/>
        <v>0</v>
      </c>
      <c r="BR163" s="208">
        <f t="shared" si="265"/>
        <v>0</v>
      </c>
      <c r="BS163" s="208">
        <f t="shared" ref="BS163:CF163" si="266">+HLOOKUP(BS$114,$E$5:$FH$106,2+$C55,FALSE)</f>
        <v>0</v>
      </c>
      <c r="BT163" s="208">
        <f t="shared" si="266"/>
        <v>0</v>
      </c>
      <c r="BU163" s="208">
        <f t="shared" si="266"/>
        <v>0</v>
      </c>
      <c r="BV163" s="208">
        <f t="shared" si="266"/>
        <v>0</v>
      </c>
      <c r="BW163" s="208">
        <f t="shared" si="266"/>
        <v>0</v>
      </c>
      <c r="BX163" s="208">
        <f t="shared" si="266"/>
        <v>0</v>
      </c>
      <c r="BY163" s="208">
        <f t="shared" si="266"/>
        <v>0</v>
      </c>
      <c r="BZ163" s="208">
        <f t="shared" si="266"/>
        <v>0</v>
      </c>
      <c r="CA163" s="208">
        <f t="shared" si="266"/>
        <v>0</v>
      </c>
      <c r="CB163" s="208">
        <f t="shared" si="266"/>
        <v>0</v>
      </c>
      <c r="CC163" s="208">
        <f t="shared" si="266"/>
        <v>0</v>
      </c>
      <c r="CD163" s="208">
        <f t="shared" si="266"/>
        <v>0</v>
      </c>
      <c r="CE163" s="208">
        <f t="shared" si="266"/>
        <v>0</v>
      </c>
      <c r="CF163" s="208">
        <f t="shared" si="266"/>
        <v>0</v>
      </c>
      <c r="CG163" s="180"/>
      <c r="CH163" s="180"/>
      <c r="CI163" s="180"/>
      <c r="CJ163" s="180"/>
      <c r="CK163" s="180"/>
      <c r="CL163" s="180"/>
      <c r="CM163" s="180"/>
      <c r="CN163" s="180"/>
      <c r="CO163" s="180"/>
      <c r="CP163" s="180"/>
      <c r="CQ163" s="180"/>
      <c r="CR163" s="180"/>
      <c r="CS163" s="180"/>
      <c r="CT163" s="180"/>
      <c r="CU163" s="180"/>
      <c r="CV163" s="180"/>
      <c r="CW163" s="180"/>
      <c r="CX163" s="180"/>
      <c r="CY163" s="180"/>
      <c r="CZ163" s="180"/>
      <c r="DA163" s="180"/>
      <c r="DB163" s="180"/>
      <c r="DC163" s="180"/>
      <c r="DD163" s="180"/>
      <c r="DE163" s="180"/>
      <c r="DF163" s="180"/>
      <c r="DG163" s="180"/>
      <c r="DH163" s="180"/>
      <c r="DI163" s="180"/>
      <c r="DJ163" s="180"/>
      <c r="DK163" s="180"/>
      <c r="DL163" s="180"/>
      <c r="DM163" s="180"/>
      <c r="DN163" s="180"/>
      <c r="DO163" s="180"/>
      <c r="DP163" s="180"/>
      <c r="DQ163" s="180"/>
      <c r="DR163" s="180"/>
      <c r="DS163" s="180"/>
      <c r="DT163" s="180"/>
      <c r="DU163" s="180"/>
      <c r="DV163" s="180"/>
      <c r="DW163" s="180"/>
      <c r="DX163" s="180"/>
      <c r="DY163" s="180"/>
      <c r="DZ163" s="180"/>
      <c r="EA163" s="180"/>
      <c r="EB163" s="180"/>
      <c r="EC163" s="180"/>
      <c r="ED163" s="180"/>
      <c r="EE163" s="180"/>
      <c r="EF163" s="180"/>
      <c r="EG163" s="180"/>
      <c r="EH163" s="180"/>
      <c r="EI163" s="180"/>
      <c r="EJ163" s="180"/>
      <c r="EK163" s="180"/>
      <c r="EL163" s="180"/>
      <c r="EM163" s="180"/>
      <c r="EN163" s="180"/>
      <c r="EO163" s="180"/>
      <c r="EP163" s="180"/>
      <c r="EQ163" s="180"/>
      <c r="ER163" s="180"/>
      <c r="ES163" s="180"/>
      <c r="ET163" s="180"/>
      <c r="EU163" s="180"/>
      <c r="EV163" s="180"/>
      <c r="EW163" s="180"/>
      <c r="EX163" s="180"/>
      <c r="EY163" s="180"/>
      <c r="EZ163" s="180"/>
      <c r="FA163" s="180"/>
      <c r="FB163" s="180"/>
      <c r="FC163" s="180"/>
      <c r="FD163" s="180"/>
      <c r="FE163" s="180"/>
      <c r="FF163" s="180"/>
      <c r="FG163" s="180"/>
      <c r="FH163" s="180"/>
    </row>
    <row r="164" spans="2:164" hidden="1" x14ac:dyDescent="0.3">
      <c r="B164" s="699">
        <f>+IFERROR(VLOOKUP(D164,'LP-Servicios'!$E$153:$F$252,2,FALSE),0)</f>
        <v>2235985.4300000002</v>
      </c>
      <c r="C164" s="700">
        <v>50</v>
      </c>
      <c r="D164" s="207" t="str">
        <f t="shared" si="168"/>
        <v>P. MOVIL-Generador 450kVA + GO(1-2Rigs)</v>
      </c>
      <c r="E164" s="208">
        <f t="shared" si="248"/>
        <v>0</v>
      </c>
      <c r="F164" s="208">
        <f t="shared" si="248"/>
        <v>0</v>
      </c>
      <c r="G164" s="208">
        <f t="shared" ref="G164:BR164" si="267">+HLOOKUP(G$114,$E$5:$FH$106,2+$C56,FALSE)</f>
        <v>0</v>
      </c>
      <c r="H164" s="208">
        <f t="shared" si="267"/>
        <v>0</v>
      </c>
      <c r="I164" s="208">
        <f t="shared" si="267"/>
        <v>0</v>
      </c>
      <c r="J164" s="208">
        <f t="shared" si="267"/>
        <v>0</v>
      </c>
      <c r="K164" s="208">
        <f t="shared" si="267"/>
        <v>0</v>
      </c>
      <c r="L164" s="208">
        <f t="shared" si="267"/>
        <v>0</v>
      </c>
      <c r="M164" s="208">
        <f t="shared" si="267"/>
        <v>0</v>
      </c>
      <c r="N164" s="208">
        <f t="shared" si="267"/>
        <v>0</v>
      </c>
      <c r="O164" s="208">
        <f t="shared" si="267"/>
        <v>0</v>
      </c>
      <c r="P164" s="208">
        <f t="shared" si="267"/>
        <v>0</v>
      </c>
      <c r="Q164" s="208">
        <f t="shared" si="267"/>
        <v>0</v>
      </c>
      <c r="R164" s="208">
        <f t="shared" si="267"/>
        <v>0</v>
      </c>
      <c r="S164" s="208">
        <f t="shared" si="267"/>
        <v>0</v>
      </c>
      <c r="T164" s="208">
        <f t="shared" si="267"/>
        <v>0</v>
      </c>
      <c r="U164" s="208">
        <f t="shared" si="267"/>
        <v>0</v>
      </c>
      <c r="V164" s="208">
        <f t="shared" si="267"/>
        <v>0</v>
      </c>
      <c r="W164" s="208">
        <f t="shared" si="267"/>
        <v>0</v>
      </c>
      <c r="X164" s="208">
        <f t="shared" si="267"/>
        <v>0</v>
      </c>
      <c r="Y164" s="208">
        <f t="shared" si="267"/>
        <v>0</v>
      </c>
      <c r="Z164" s="208">
        <f t="shared" si="267"/>
        <v>0</v>
      </c>
      <c r="AA164" s="208">
        <f t="shared" si="267"/>
        <v>0</v>
      </c>
      <c r="AB164" s="208">
        <f t="shared" si="267"/>
        <v>0</v>
      </c>
      <c r="AC164" s="208">
        <f t="shared" si="267"/>
        <v>0</v>
      </c>
      <c r="AD164" s="208">
        <f t="shared" si="267"/>
        <v>0</v>
      </c>
      <c r="AE164" s="208">
        <f t="shared" si="267"/>
        <v>0</v>
      </c>
      <c r="AF164" s="208">
        <f t="shared" si="267"/>
        <v>0</v>
      </c>
      <c r="AG164" s="208">
        <f t="shared" si="267"/>
        <v>0</v>
      </c>
      <c r="AH164" s="208">
        <f t="shared" si="267"/>
        <v>0</v>
      </c>
      <c r="AI164" s="208">
        <f t="shared" si="267"/>
        <v>0</v>
      </c>
      <c r="AJ164" s="208">
        <f t="shared" si="267"/>
        <v>0</v>
      </c>
      <c r="AK164" s="208">
        <f t="shared" si="267"/>
        <v>0</v>
      </c>
      <c r="AL164" s="208">
        <f t="shared" si="267"/>
        <v>0</v>
      </c>
      <c r="AM164" s="208">
        <f t="shared" si="267"/>
        <v>0</v>
      </c>
      <c r="AN164" s="208">
        <f t="shared" si="267"/>
        <v>0</v>
      </c>
      <c r="AO164" s="208">
        <f t="shared" si="267"/>
        <v>0</v>
      </c>
      <c r="AP164" s="208">
        <f t="shared" si="267"/>
        <v>0</v>
      </c>
      <c r="AQ164" s="208">
        <f t="shared" si="267"/>
        <v>0</v>
      </c>
      <c r="AR164" s="208">
        <f t="shared" si="267"/>
        <v>0</v>
      </c>
      <c r="AS164" s="208">
        <f t="shared" si="267"/>
        <v>0</v>
      </c>
      <c r="AT164" s="208">
        <f t="shared" si="267"/>
        <v>0</v>
      </c>
      <c r="AU164" s="208">
        <f t="shared" si="267"/>
        <v>0</v>
      </c>
      <c r="AV164" s="208">
        <f t="shared" si="267"/>
        <v>0</v>
      </c>
      <c r="AW164" s="208">
        <f t="shared" si="267"/>
        <v>0</v>
      </c>
      <c r="AX164" s="208">
        <f t="shared" si="267"/>
        <v>0</v>
      </c>
      <c r="AY164" s="208">
        <f t="shared" si="267"/>
        <v>0</v>
      </c>
      <c r="AZ164" s="208">
        <f t="shared" si="267"/>
        <v>0</v>
      </c>
      <c r="BA164" s="208">
        <f t="shared" si="267"/>
        <v>0</v>
      </c>
      <c r="BB164" s="208">
        <f t="shared" si="267"/>
        <v>0</v>
      </c>
      <c r="BC164" s="208">
        <f t="shared" si="267"/>
        <v>0</v>
      </c>
      <c r="BD164" s="208">
        <f t="shared" si="267"/>
        <v>0</v>
      </c>
      <c r="BE164" s="208">
        <f t="shared" si="267"/>
        <v>0</v>
      </c>
      <c r="BF164" s="208">
        <f t="shared" si="267"/>
        <v>0</v>
      </c>
      <c r="BG164" s="208">
        <f t="shared" si="267"/>
        <v>0</v>
      </c>
      <c r="BH164" s="208">
        <f t="shared" si="267"/>
        <v>0</v>
      </c>
      <c r="BI164" s="208">
        <f t="shared" si="267"/>
        <v>0</v>
      </c>
      <c r="BJ164" s="208">
        <f t="shared" si="267"/>
        <v>0</v>
      </c>
      <c r="BK164" s="208">
        <f t="shared" si="267"/>
        <v>0</v>
      </c>
      <c r="BL164" s="208">
        <f t="shared" si="267"/>
        <v>0</v>
      </c>
      <c r="BM164" s="208">
        <f t="shared" si="267"/>
        <v>0</v>
      </c>
      <c r="BN164" s="208">
        <f t="shared" si="267"/>
        <v>0</v>
      </c>
      <c r="BO164" s="208">
        <f t="shared" si="267"/>
        <v>0</v>
      </c>
      <c r="BP164" s="208">
        <f t="shared" si="267"/>
        <v>0</v>
      </c>
      <c r="BQ164" s="208">
        <f t="shared" si="267"/>
        <v>0</v>
      </c>
      <c r="BR164" s="208">
        <f t="shared" si="267"/>
        <v>0</v>
      </c>
      <c r="BS164" s="208">
        <f t="shared" ref="BS164:CF164" si="268">+HLOOKUP(BS$114,$E$5:$FH$106,2+$C56,FALSE)</f>
        <v>0</v>
      </c>
      <c r="BT164" s="208">
        <f t="shared" si="268"/>
        <v>0</v>
      </c>
      <c r="BU164" s="208">
        <f t="shared" si="268"/>
        <v>0</v>
      </c>
      <c r="BV164" s="208">
        <f t="shared" si="268"/>
        <v>0</v>
      </c>
      <c r="BW164" s="208">
        <f t="shared" si="268"/>
        <v>0</v>
      </c>
      <c r="BX164" s="208">
        <f t="shared" si="268"/>
        <v>0</v>
      </c>
      <c r="BY164" s="208">
        <f t="shared" si="268"/>
        <v>0</v>
      </c>
      <c r="BZ164" s="208">
        <f t="shared" si="268"/>
        <v>0</v>
      </c>
      <c r="CA164" s="208">
        <f t="shared" si="268"/>
        <v>0</v>
      </c>
      <c r="CB164" s="208">
        <f t="shared" si="268"/>
        <v>0</v>
      </c>
      <c r="CC164" s="208">
        <f t="shared" si="268"/>
        <v>0</v>
      </c>
      <c r="CD164" s="208">
        <f t="shared" si="268"/>
        <v>0</v>
      </c>
      <c r="CE164" s="208">
        <f t="shared" si="268"/>
        <v>0</v>
      </c>
      <c r="CF164" s="208">
        <f t="shared" si="268"/>
        <v>0</v>
      </c>
      <c r="CG164" s="180"/>
      <c r="CH164" s="180"/>
      <c r="CI164" s="180"/>
      <c r="CJ164" s="180"/>
      <c r="CK164" s="180"/>
      <c r="CL164" s="180"/>
      <c r="CM164" s="180"/>
      <c r="CN164" s="180"/>
      <c r="CO164" s="180"/>
      <c r="CP164" s="180"/>
      <c r="CQ164" s="180"/>
      <c r="CR164" s="180"/>
      <c r="CS164" s="180"/>
      <c r="CT164" s="180"/>
      <c r="CU164" s="180"/>
      <c r="CV164" s="180"/>
      <c r="CW164" s="180"/>
      <c r="CX164" s="180"/>
      <c r="CY164" s="180"/>
      <c r="CZ164" s="180"/>
      <c r="DA164" s="180"/>
      <c r="DB164" s="180"/>
      <c r="DC164" s="180"/>
      <c r="DD164" s="180"/>
      <c r="DE164" s="180"/>
      <c r="DF164" s="180"/>
      <c r="DG164" s="180"/>
      <c r="DH164" s="180"/>
      <c r="DI164" s="180"/>
      <c r="DJ164" s="180"/>
      <c r="DK164" s="180"/>
      <c r="DL164" s="180"/>
      <c r="DM164" s="180"/>
      <c r="DN164" s="180"/>
      <c r="DO164" s="180"/>
      <c r="DP164" s="180"/>
      <c r="DQ164" s="180"/>
      <c r="DR164" s="180"/>
      <c r="DS164" s="180"/>
      <c r="DT164" s="180"/>
      <c r="DU164" s="180"/>
      <c r="DV164" s="180"/>
      <c r="DW164" s="180"/>
      <c r="DX164" s="180"/>
      <c r="DY164" s="180"/>
      <c r="DZ164" s="180"/>
      <c r="EA164" s="180"/>
      <c r="EB164" s="180"/>
      <c r="EC164" s="180"/>
      <c r="ED164" s="180"/>
      <c r="EE164" s="180"/>
      <c r="EF164" s="180"/>
      <c r="EG164" s="180"/>
      <c r="EH164" s="180"/>
      <c r="EI164" s="180"/>
      <c r="EJ164" s="180"/>
      <c r="EK164" s="180"/>
      <c r="EL164" s="180"/>
      <c r="EM164" s="180"/>
      <c r="EN164" s="180"/>
      <c r="EO164" s="180"/>
      <c r="EP164" s="180"/>
      <c r="EQ164" s="180"/>
      <c r="ER164" s="180"/>
      <c r="ES164" s="180"/>
      <c r="ET164" s="180"/>
      <c r="EU164" s="180"/>
      <c r="EV164" s="180"/>
      <c r="EW164" s="180"/>
      <c r="EX164" s="180"/>
      <c r="EY164" s="180"/>
      <c r="EZ164" s="180"/>
      <c r="FA164" s="180"/>
      <c r="FB164" s="180"/>
      <c r="FC164" s="180"/>
      <c r="FD164" s="180"/>
      <c r="FE164" s="180"/>
      <c r="FF164" s="180"/>
      <c r="FG164" s="180"/>
      <c r="FH164" s="180"/>
    </row>
    <row r="165" spans="2:164" hidden="1" x14ac:dyDescent="0.3">
      <c r="B165" s="699">
        <f>+IFERROR(VLOOKUP(D165,'LP-Servicios'!$E$153:$F$252,2,FALSE),0)</f>
        <v>1341591.27</v>
      </c>
      <c r="C165" s="700">
        <v>51</v>
      </c>
      <c r="D165" s="207" t="str">
        <f t="shared" si="168"/>
        <v>P. MOVIL-Generador450Kv Std By(1-2Rigs)</v>
      </c>
      <c r="E165" s="208">
        <f t="shared" si="248"/>
        <v>0</v>
      </c>
      <c r="F165" s="208">
        <f t="shared" si="248"/>
        <v>0</v>
      </c>
      <c r="G165" s="208">
        <f t="shared" ref="G165:BR165" si="269">+HLOOKUP(G$114,$E$5:$FH$106,2+$C57,FALSE)</f>
        <v>0</v>
      </c>
      <c r="H165" s="208">
        <f t="shared" si="269"/>
        <v>0</v>
      </c>
      <c r="I165" s="208">
        <f t="shared" si="269"/>
        <v>0</v>
      </c>
      <c r="J165" s="208">
        <f t="shared" si="269"/>
        <v>0</v>
      </c>
      <c r="K165" s="208">
        <f t="shared" si="269"/>
        <v>0</v>
      </c>
      <c r="L165" s="208">
        <f t="shared" si="269"/>
        <v>0</v>
      </c>
      <c r="M165" s="208">
        <f t="shared" si="269"/>
        <v>0</v>
      </c>
      <c r="N165" s="208">
        <f t="shared" si="269"/>
        <v>0</v>
      </c>
      <c r="O165" s="208">
        <f t="shared" si="269"/>
        <v>0</v>
      </c>
      <c r="P165" s="208">
        <f t="shared" si="269"/>
        <v>0</v>
      </c>
      <c r="Q165" s="208">
        <f t="shared" si="269"/>
        <v>0</v>
      </c>
      <c r="R165" s="208">
        <f t="shared" si="269"/>
        <v>0</v>
      </c>
      <c r="S165" s="208">
        <f t="shared" si="269"/>
        <v>0</v>
      </c>
      <c r="T165" s="208">
        <f t="shared" si="269"/>
        <v>0</v>
      </c>
      <c r="U165" s="208">
        <f t="shared" si="269"/>
        <v>0</v>
      </c>
      <c r="V165" s="208">
        <f t="shared" si="269"/>
        <v>0</v>
      </c>
      <c r="W165" s="208">
        <f t="shared" si="269"/>
        <v>0</v>
      </c>
      <c r="X165" s="208">
        <f t="shared" si="269"/>
        <v>0</v>
      </c>
      <c r="Y165" s="208">
        <f t="shared" si="269"/>
        <v>0</v>
      </c>
      <c r="Z165" s="208">
        <f t="shared" si="269"/>
        <v>0</v>
      </c>
      <c r="AA165" s="208">
        <f t="shared" si="269"/>
        <v>0</v>
      </c>
      <c r="AB165" s="208">
        <f t="shared" si="269"/>
        <v>0</v>
      </c>
      <c r="AC165" s="208">
        <f t="shared" si="269"/>
        <v>0</v>
      </c>
      <c r="AD165" s="208">
        <f t="shared" si="269"/>
        <v>0</v>
      </c>
      <c r="AE165" s="208">
        <f t="shared" si="269"/>
        <v>0</v>
      </c>
      <c r="AF165" s="208">
        <f t="shared" si="269"/>
        <v>0</v>
      </c>
      <c r="AG165" s="208">
        <f t="shared" si="269"/>
        <v>0</v>
      </c>
      <c r="AH165" s="208">
        <f t="shared" si="269"/>
        <v>0</v>
      </c>
      <c r="AI165" s="208">
        <f t="shared" si="269"/>
        <v>0</v>
      </c>
      <c r="AJ165" s="208">
        <f t="shared" si="269"/>
        <v>0</v>
      </c>
      <c r="AK165" s="208">
        <f t="shared" si="269"/>
        <v>0</v>
      </c>
      <c r="AL165" s="208">
        <f t="shared" si="269"/>
        <v>0</v>
      </c>
      <c r="AM165" s="208">
        <f t="shared" si="269"/>
        <v>0</v>
      </c>
      <c r="AN165" s="208">
        <f t="shared" si="269"/>
        <v>0</v>
      </c>
      <c r="AO165" s="208">
        <f t="shared" si="269"/>
        <v>0</v>
      </c>
      <c r="AP165" s="208">
        <f t="shared" si="269"/>
        <v>0</v>
      </c>
      <c r="AQ165" s="208">
        <f t="shared" si="269"/>
        <v>0</v>
      </c>
      <c r="AR165" s="208">
        <f t="shared" si="269"/>
        <v>0</v>
      </c>
      <c r="AS165" s="208">
        <f t="shared" si="269"/>
        <v>0</v>
      </c>
      <c r="AT165" s="208">
        <f t="shared" si="269"/>
        <v>0</v>
      </c>
      <c r="AU165" s="208">
        <f t="shared" si="269"/>
        <v>0</v>
      </c>
      <c r="AV165" s="208">
        <f t="shared" si="269"/>
        <v>0</v>
      </c>
      <c r="AW165" s="208">
        <f t="shared" si="269"/>
        <v>0</v>
      </c>
      <c r="AX165" s="208">
        <f t="shared" si="269"/>
        <v>0</v>
      </c>
      <c r="AY165" s="208">
        <f t="shared" si="269"/>
        <v>0</v>
      </c>
      <c r="AZ165" s="208">
        <f t="shared" si="269"/>
        <v>0</v>
      </c>
      <c r="BA165" s="208">
        <f t="shared" si="269"/>
        <v>0</v>
      </c>
      <c r="BB165" s="208">
        <f t="shared" si="269"/>
        <v>0</v>
      </c>
      <c r="BC165" s="208">
        <f t="shared" si="269"/>
        <v>0</v>
      </c>
      <c r="BD165" s="208">
        <f t="shared" si="269"/>
        <v>0</v>
      </c>
      <c r="BE165" s="208">
        <f t="shared" si="269"/>
        <v>0</v>
      </c>
      <c r="BF165" s="208">
        <f t="shared" si="269"/>
        <v>0</v>
      </c>
      <c r="BG165" s="208">
        <f t="shared" si="269"/>
        <v>0</v>
      </c>
      <c r="BH165" s="208">
        <f t="shared" si="269"/>
        <v>0</v>
      </c>
      <c r="BI165" s="208">
        <f t="shared" si="269"/>
        <v>0</v>
      </c>
      <c r="BJ165" s="208">
        <f t="shared" si="269"/>
        <v>0</v>
      </c>
      <c r="BK165" s="208">
        <f t="shared" si="269"/>
        <v>0</v>
      </c>
      <c r="BL165" s="208">
        <f t="shared" si="269"/>
        <v>0</v>
      </c>
      <c r="BM165" s="208">
        <f t="shared" si="269"/>
        <v>0</v>
      </c>
      <c r="BN165" s="208">
        <f t="shared" si="269"/>
        <v>0</v>
      </c>
      <c r="BO165" s="208">
        <f t="shared" si="269"/>
        <v>0</v>
      </c>
      <c r="BP165" s="208">
        <f t="shared" si="269"/>
        <v>0</v>
      </c>
      <c r="BQ165" s="208">
        <f t="shared" si="269"/>
        <v>0</v>
      </c>
      <c r="BR165" s="208">
        <f t="shared" si="269"/>
        <v>0</v>
      </c>
      <c r="BS165" s="208">
        <f t="shared" ref="BS165:CF165" si="270">+HLOOKUP(BS$114,$E$5:$FH$106,2+$C57,FALSE)</f>
        <v>0</v>
      </c>
      <c r="BT165" s="208">
        <f t="shared" si="270"/>
        <v>0</v>
      </c>
      <c r="BU165" s="208">
        <f t="shared" si="270"/>
        <v>0</v>
      </c>
      <c r="BV165" s="208">
        <f t="shared" si="270"/>
        <v>0</v>
      </c>
      <c r="BW165" s="208">
        <f t="shared" si="270"/>
        <v>0</v>
      </c>
      <c r="BX165" s="208">
        <f t="shared" si="270"/>
        <v>0</v>
      </c>
      <c r="BY165" s="208">
        <f t="shared" si="270"/>
        <v>0</v>
      </c>
      <c r="BZ165" s="208">
        <f t="shared" si="270"/>
        <v>0</v>
      </c>
      <c r="CA165" s="208">
        <f t="shared" si="270"/>
        <v>0</v>
      </c>
      <c r="CB165" s="208">
        <f t="shared" si="270"/>
        <v>0</v>
      </c>
      <c r="CC165" s="208">
        <f t="shared" si="270"/>
        <v>0</v>
      </c>
      <c r="CD165" s="208">
        <f t="shared" si="270"/>
        <v>0</v>
      </c>
      <c r="CE165" s="208">
        <f t="shared" si="270"/>
        <v>0</v>
      </c>
      <c r="CF165" s="208">
        <f t="shared" si="270"/>
        <v>0</v>
      </c>
      <c r="CG165" s="180"/>
      <c r="CH165" s="180"/>
      <c r="CI165" s="180"/>
      <c r="CJ165" s="180"/>
      <c r="CK165" s="180"/>
      <c r="CL165" s="180"/>
      <c r="CM165" s="180"/>
      <c r="CN165" s="180"/>
      <c r="CO165" s="180"/>
      <c r="CP165" s="180"/>
      <c r="CQ165" s="180"/>
      <c r="CR165" s="180"/>
      <c r="CS165" s="180"/>
      <c r="CT165" s="180"/>
      <c r="CU165" s="180"/>
      <c r="CV165" s="180"/>
      <c r="CW165" s="180"/>
      <c r="CX165" s="180"/>
      <c r="CY165" s="180"/>
      <c r="CZ165" s="180"/>
      <c r="DA165" s="180"/>
      <c r="DB165" s="180"/>
      <c r="DC165" s="180"/>
      <c r="DD165" s="180"/>
      <c r="DE165" s="180"/>
      <c r="DF165" s="180"/>
      <c r="DG165" s="180"/>
      <c r="DH165" s="180"/>
      <c r="DI165" s="180"/>
      <c r="DJ165" s="180"/>
      <c r="DK165" s="180"/>
      <c r="DL165" s="180"/>
      <c r="DM165" s="180"/>
      <c r="DN165" s="180"/>
      <c r="DO165" s="180"/>
      <c r="DP165" s="180"/>
      <c r="DQ165" s="180"/>
      <c r="DR165" s="180"/>
      <c r="DS165" s="180"/>
      <c r="DT165" s="180"/>
      <c r="DU165" s="180"/>
      <c r="DV165" s="180"/>
      <c r="DW165" s="180"/>
      <c r="DX165" s="180"/>
      <c r="DY165" s="180"/>
      <c r="DZ165" s="180"/>
      <c r="EA165" s="180"/>
      <c r="EB165" s="180"/>
      <c r="EC165" s="180"/>
      <c r="ED165" s="180"/>
      <c r="EE165" s="180"/>
      <c r="EF165" s="180"/>
      <c r="EG165" s="180"/>
      <c r="EH165" s="180"/>
      <c r="EI165" s="180"/>
      <c r="EJ165" s="180"/>
      <c r="EK165" s="180"/>
      <c r="EL165" s="180"/>
      <c r="EM165" s="180"/>
      <c r="EN165" s="180"/>
      <c r="EO165" s="180"/>
      <c r="EP165" s="180"/>
      <c r="EQ165" s="180"/>
      <c r="ER165" s="180"/>
      <c r="ES165" s="180"/>
      <c r="ET165" s="180"/>
      <c r="EU165" s="180"/>
      <c r="EV165" s="180"/>
      <c r="EW165" s="180"/>
      <c r="EX165" s="180"/>
      <c r="EY165" s="180"/>
      <c r="EZ165" s="180"/>
      <c r="FA165" s="180"/>
      <c r="FB165" s="180"/>
      <c r="FC165" s="180"/>
      <c r="FD165" s="180"/>
      <c r="FE165" s="180"/>
      <c r="FF165" s="180"/>
      <c r="FG165" s="180"/>
      <c r="FH165" s="180"/>
    </row>
    <row r="166" spans="2:164" hidden="1" x14ac:dyDescent="0.3">
      <c r="B166" s="699">
        <f>+IFERROR(VLOOKUP(D166,'LP-Servicios'!$E$153:$F$252,2,FALSE),0)</f>
        <v>35220.29</v>
      </c>
      <c r="C166" s="700">
        <v>52</v>
      </c>
      <c r="D166" s="207" t="str">
        <f t="shared" si="168"/>
        <v>P. MOVIL-Km Adicional Generador(1-2Rigs)</v>
      </c>
      <c r="E166" s="208">
        <f t="shared" si="248"/>
        <v>0</v>
      </c>
      <c r="F166" s="208">
        <f t="shared" si="248"/>
        <v>0</v>
      </c>
      <c r="G166" s="208">
        <f t="shared" ref="G166:BR166" si="271">+HLOOKUP(G$114,$E$5:$FH$106,2+$C58,FALSE)</f>
        <v>0</v>
      </c>
      <c r="H166" s="208">
        <f t="shared" si="271"/>
        <v>0</v>
      </c>
      <c r="I166" s="208">
        <f t="shared" si="271"/>
        <v>0</v>
      </c>
      <c r="J166" s="208">
        <f t="shared" si="271"/>
        <v>0</v>
      </c>
      <c r="K166" s="208">
        <f t="shared" si="271"/>
        <v>0</v>
      </c>
      <c r="L166" s="208">
        <f t="shared" si="271"/>
        <v>0</v>
      </c>
      <c r="M166" s="208">
        <f t="shared" si="271"/>
        <v>0</v>
      </c>
      <c r="N166" s="208">
        <f t="shared" si="271"/>
        <v>0</v>
      </c>
      <c r="O166" s="208">
        <f t="shared" si="271"/>
        <v>0</v>
      </c>
      <c r="P166" s="208">
        <f t="shared" si="271"/>
        <v>0</v>
      </c>
      <c r="Q166" s="208">
        <f t="shared" si="271"/>
        <v>1</v>
      </c>
      <c r="R166" s="208">
        <f t="shared" si="271"/>
        <v>1</v>
      </c>
      <c r="S166" s="208">
        <f t="shared" si="271"/>
        <v>1</v>
      </c>
      <c r="T166" s="208">
        <f t="shared" si="271"/>
        <v>0</v>
      </c>
      <c r="U166" s="208">
        <f t="shared" si="271"/>
        <v>0</v>
      </c>
      <c r="V166" s="208">
        <f t="shared" si="271"/>
        <v>0</v>
      </c>
      <c r="W166" s="208">
        <f t="shared" si="271"/>
        <v>0</v>
      </c>
      <c r="X166" s="208">
        <f t="shared" si="271"/>
        <v>0</v>
      </c>
      <c r="Y166" s="208">
        <f t="shared" si="271"/>
        <v>0</v>
      </c>
      <c r="Z166" s="208">
        <f t="shared" si="271"/>
        <v>0</v>
      </c>
      <c r="AA166" s="208">
        <f t="shared" si="271"/>
        <v>0</v>
      </c>
      <c r="AB166" s="208">
        <f t="shared" si="271"/>
        <v>0</v>
      </c>
      <c r="AC166" s="208">
        <f t="shared" si="271"/>
        <v>0</v>
      </c>
      <c r="AD166" s="208">
        <f t="shared" si="271"/>
        <v>0</v>
      </c>
      <c r="AE166" s="208">
        <f t="shared" si="271"/>
        <v>0</v>
      </c>
      <c r="AF166" s="208">
        <f t="shared" si="271"/>
        <v>0</v>
      </c>
      <c r="AG166" s="208">
        <f t="shared" si="271"/>
        <v>0</v>
      </c>
      <c r="AH166" s="208">
        <f t="shared" si="271"/>
        <v>0</v>
      </c>
      <c r="AI166" s="208">
        <f t="shared" si="271"/>
        <v>0</v>
      </c>
      <c r="AJ166" s="208">
        <f t="shared" si="271"/>
        <v>0</v>
      </c>
      <c r="AK166" s="208">
        <f t="shared" si="271"/>
        <v>0</v>
      </c>
      <c r="AL166" s="208">
        <f t="shared" si="271"/>
        <v>0</v>
      </c>
      <c r="AM166" s="208">
        <f t="shared" si="271"/>
        <v>0</v>
      </c>
      <c r="AN166" s="208">
        <f t="shared" si="271"/>
        <v>0</v>
      </c>
      <c r="AO166" s="208">
        <f t="shared" si="271"/>
        <v>0</v>
      </c>
      <c r="AP166" s="208">
        <f t="shared" si="271"/>
        <v>0</v>
      </c>
      <c r="AQ166" s="208">
        <f t="shared" si="271"/>
        <v>0</v>
      </c>
      <c r="AR166" s="208">
        <f t="shared" si="271"/>
        <v>0</v>
      </c>
      <c r="AS166" s="208">
        <f t="shared" si="271"/>
        <v>0</v>
      </c>
      <c r="AT166" s="208">
        <f t="shared" si="271"/>
        <v>0</v>
      </c>
      <c r="AU166" s="208">
        <f t="shared" si="271"/>
        <v>0</v>
      </c>
      <c r="AV166" s="208">
        <f t="shared" si="271"/>
        <v>0</v>
      </c>
      <c r="AW166" s="208">
        <f t="shared" si="271"/>
        <v>0</v>
      </c>
      <c r="AX166" s="208">
        <f t="shared" si="271"/>
        <v>0</v>
      </c>
      <c r="AY166" s="208">
        <f t="shared" si="271"/>
        <v>0</v>
      </c>
      <c r="AZ166" s="208">
        <f t="shared" si="271"/>
        <v>0</v>
      </c>
      <c r="BA166" s="208">
        <f t="shared" si="271"/>
        <v>0</v>
      </c>
      <c r="BB166" s="208">
        <f t="shared" si="271"/>
        <v>0</v>
      </c>
      <c r="BC166" s="208">
        <f t="shared" si="271"/>
        <v>0</v>
      </c>
      <c r="BD166" s="208">
        <f t="shared" si="271"/>
        <v>0</v>
      </c>
      <c r="BE166" s="208">
        <f t="shared" si="271"/>
        <v>0</v>
      </c>
      <c r="BF166" s="208">
        <f t="shared" si="271"/>
        <v>0</v>
      </c>
      <c r="BG166" s="208">
        <f t="shared" si="271"/>
        <v>0</v>
      </c>
      <c r="BH166" s="208">
        <f t="shared" si="271"/>
        <v>0</v>
      </c>
      <c r="BI166" s="208">
        <f t="shared" si="271"/>
        <v>0</v>
      </c>
      <c r="BJ166" s="208">
        <f t="shared" si="271"/>
        <v>0</v>
      </c>
      <c r="BK166" s="208">
        <f t="shared" si="271"/>
        <v>0</v>
      </c>
      <c r="BL166" s="208">
        <f t="shared" si="271"/>
        <v>0</v>
      </c>
      <c r="BM166" s="208">
        <f t="shared" si="271"/>
        <v>0</v>
      </c>
      <c r="BN166" s="208">
        <f t="shared" si="271"/>
        <v>0</v>
      </c>
      <c r="BO166" s="208">
        <f t="shared" si="271"/>
        <v>0</v>
      </c>
      <c r="BP166" s="208">
        <f t="shared" si="271"/>
        <v>0</v>
      </c>
      <c r="BQ166" s="208">
        <f t="shared" si="271"/>
        <v>0</v>
      </c>
      <c r="BR166" s="208">
        <f t="shared" si="271"/>
        <v>0</v>
      </c>
      <c r="BS166" s="208">
        <f t="shared" ref="BS166:CF166" si="272">+HLOOKUP(BS$114,$E$5:$FH$106,2+$C58,FALSE)</f>
        <v>0</v>
      </c>
      <c r="BT166" s="208">
        <f t="shared" si="272"/>
        <v>0</v>
      </c>
      <c r="BU166" s="208">
        <f t="shared" si="272"/>
        <v>0</v>
      </c>
      <c r="BV166" s="208">
        <f t="shared" si="272"/>
        <v>0</v>
      </c>
      <c r="BW166" s="208">
        <f t="shared" si="272"/>
        <v>0</v>
      </c>
      <c r="BX166" s="208">
        <f t="shared" si="272"/>
        <v>0</v>
      </c>
      <c r="BY166" s="208">
        <f t="shared" si="272"/>
        <v>0</v>
      </c>
      <c r="BZ166" s="208">
        <f t="shared" si="272"/>
        <v>0</v>
      </c>
      <c r="CA166" s="208">
        <f t="shared" si="272"/>
        <v>0</v>
      </c>
      <c r="CB166" s="208">
        <f t="shared" si="272"/>
        <v>0</v>
      </c>
      <c r="CC166" s="208">
        <f t="shared" si="272"/>
        <v>0</v>
      </c>
      <c r="CD166" s="208">
        <f t="shared" si="272"/>
        <v>0</v>
      </c>
      <c r="CE166" s="208">
        <f t="shared" si="272"/>
        <v>0</v>
      </c>
      <c r="CF166" s="208">
        <f t="shared" si="272"/>
        <v>0</v>
      </c>
      <c r="CG166" s="180"/>
      <c r="CH166" s="180"/>
      <c r="CI166" s="180"/>
      <c r="CJ166" s="180"/>
      <c r="CK166" s="180"/>
      <c r="CL166" s="180"/>
      <c r="CM166" s="180"/>
      <c r="CN166" s="180"/>
      <c r="CO166" s="180"/>
      <c r="CP166" s="180"/>
      <c r="CQ166" s="180"/>
      <c r="CR166" s="180"/>
      <c r="CS166" s="180"/>
      <c r="CT166" s="180"/>
      <c r="CU166" s="180"/>
      <c r="CV166" s="180"/>
      <c r="CW166" s="180"/>
      <c r="CX166" s="180"/>
      <c r="CY166" s="180"/>
      <c r="CZ166" s="180"/>
      <c r="DA166" s="180"/>
      <c r="DB166" s="180"/>
      <c r="DC166" s="180"/>
      <c r="DD166" s="180"/>
      <c r="DE166" s="180"/>
      <c r="DF166" s="180"/>
      <c r="DG166" s="180"/>
      <c r="DH166" s="180"/>
      <c r="DI166" s="180"/>
      <c r="DJ166" s="180"/>
      <c r="DK166" s="180"/>
      <c r="DL166" s="180"/>
      <c r="DM166" s="180"/>
      <c r="DN166" s="180"/>
      <c r="DO166" s="180"/>
      <c r="DP166" s="180"/>
      <c r="DQ166" s="180"/>
      <c r="DR166" s="180"/>
      <c r="DS166" s="180"/>
      <c r="DT166" s="180"/>
      <c r="DU166" s="180"/>
      <c r="DV166" s="180"/>
      <c r="DW166" s="180"/>
      <c r="DX166" s="180"/>
      <c r="DY166" s="180"/>
      <c r="DZ166" s="180"/>
      <c r="EA166" s="180"/>
      <c r="EB166" s="180"/>
      <c r="EC166" s="180"/>
      <c r="ED166" s="180"/>
      <c r="EE166" s="180"/>
      <c r="EF166" s="180"/>
      <c r="EG166" s="180"/>
      <c r="EH166" s="180"/>
      <c r="EI166" s="180"/>
      <c r="EJ166" s="180"/>
      <c r="EK166" s="180"/>
      <c r="EL166" s="180"/>
      <c r="EM166" s="180"/>
      <c r="EN166" s="180"/>
      <c r="EO166" s="180"/>
      <c r="EP166" s="180"/>
      <c r="EQ166" s="180"/>
      <c r="ER166" s="180"/>
      <c r="ES166" s="180"/>
      <c r="ET166" s="180"/>
      <c r="EU166" s="180"/>
      <c r="EV166" s="180"/>
      <c r="EW166" s="180"/>
      <c r="EX166" s="180"/>
      <c r="EY166" s="180"/>
      <c r="EZ166" s="180"/>
      <c r="FA166" s="180"/>
      <c r="FB166" s="180"/>
      <c r="FC166" s="180"/>
      <c r="FD166" s="180"/>
      <c r="FE166" s="180"/>
      <c r="FF166" s="180"/>
      <c r="FG166" s="180"/>
      <c r="FH166" s="180"/>
    </row>
    <row r="167" spans="2:164" hidden="1" x14ac:dyDescent="0.3">
      <c r="B167" s="699">
        <f>+IFERROR(VLOOKUP(D167,'LP-Servicios'!$E$153:$F$252,2,FALSE),0)</f>
        <v>35220.29</v>
      </c>
      <c r="C167" s="700">
        <v>53</v>
      </c>
      <c r="D167" s="207" t="str">
        <f t="shared" si="168"/>
        <v>P. MOVIL-Km Adicional x Piletas(1-2Rigs)</v>
      </c>
      <c r="E167" s="208">
        <f t="shared" si="248"/>
        <v>0</v>
      </c>
      <c r="F167" s="208">
        <f t="shared" si="248"/>
        <v>0</v>
      </c>
      <c r="G167" s="208">
        <f t="shared" ref="G167:BR167" si="273">+HLOOKUP(G$114,$E$5:$FH$106,2+$C59,FALSE)</f>
        <v>0</v>
      </c>
      <c r="H167" s="208">
        <f t="shared" si="273"/>
        <v>0</v>
      </c>
      <c r="I167" s="208">
        <f t="shared" si="273"/>
        <v>0</v>
      </c>
      <c r="J167" s="208">
        <f t="shared" si="273"/>
        <v>0</v>
      </c>
      <c r="K167" s="208">
        <f t="shared" si="273"/>
        <v>0</v>
      </c>
      <c r="L167" s="208">
        <f t="shared" si="273"/>
        <v>0</v>
      </c>
      <c r="M167" s="208">
        <f t="shared" si="273"/>
        <v>0</v>
      </c>
      <c r="N167" s="208">
        <f t="shared" si="273"/>
        <v>0</v>
      </c>
      <c r="O167" s="208">
        <f t="shared" si="273"/>
        <v>0</v>
      </c>
      <c r="P167" s="208">
        <f t="shared" si="273"/>
        <v>0</v>
      </c>
      <c r="Q167" s="208">
        <f t="shared" si="273"/>
        <v>0</v>
      </c>
      <c r="R167" s="208">
        <f t="shared" si="273"/>
        <v>0</v>
      </c>
      <c r="S167" s="208">
        <f t="shared" si="273"/>
        <v>0</v>
      </c>
      <c r="T167" s="208">
        <f t="shared" si="273"/>
        <v>0</v>
      </c>
      <c r="U167" s="208">
        <f t="shared" si="273"/>
        <v>0</v>
      </c>
      <c r="V167" s="208">
        <f t="shared" si="273"/>
        <v>0</v>
      </c>
      <c r="W167" s="208">
        <f t="shared" si="273"/>
        <v>0</v>
      </c>
      <c r="X167" s="208">
        <f t="shared" si="273"/>
        <v>0</v>
      </c>
      <c r="Y167" s="208">
        <f t="shared" si="273"/>
        <v>0</v>
      </c>
      <c r="Z167" s="208">
        <f t="shared" si="273"/>
        <v>0</v>
      </c>
      <c r="AA167" s="208">
        <f t="shared" si="273"/>
        <v>0</v>
      </c>
      <c r="AB167" s="208">
        <f t="shared" si="273"/>
        <v>0</v>
      </c>
      <c r="AC167" s="208">
        <f t="shared" si="273"/>
        <v>0</v>
      </c>
      <c r="AD167" s="208">
        <f t="shared" si="273"/>
        <v>0</v>
      </c>
      <c r="AE167" s="208">
        <f t="shared" si="273"/>
        <v>0</v>
      </c>
      <c r="AF167" s="208">
        <f t="shared" si="273"/>
        <v>0</v>
      </c>
      <c r="AG167" s="208">
        <f t="shared" si="273"/>
        <v>0</v>
      </c>
      <c r="AH167" s="208">
        <f t="shared" si="273"/>
        <v>0</v>
      </c>
      <c r="AI167" s="208">
        <f t="shared" si="273"/>
        <v>0</v>
      </c>
      <c r="AJ167" s="208">
        <f t="shared" si="273"/>
        <v>0</v>
      </c>
      <c r="AK167" s="208">
        <f t="shared" si="273"/>
        <v>0</v>
      </c>
      <c r="AL167" s="208">
        <f t="shared" si="273"/>
        <v>0</v>
      </c>
      <c r="AM167" s="208">
        <f t="shared" si="273"/>
        <v>0</v>
      </c>
      <c r="AN167" s="208">
        <f t="shared" si="273"/>
        <v>0</v>
      </c>
      <c r="AO167" s="208">
        <f t="shared" si="273"/>
        <v>0</v>
      </c>
      <c r="AP167" s="208">
        <f t="shared" si="273"/>
        <v>0</v>
      </c>
      <c r="AQ167" s="208">
        <f t="shared" si="273"/>
        <v>0</v>
      </c>
      <c r="AR167" s="208">
        <f t="shared" si="273"/>
        <v>0</v>
      </c>
      <c r="AS167" s="208">
        <f t="shared" si="273"/>
        <v>0</v>
      </c>
      <c r="AT167" s="208">
        <f t="shared" si="273"/>
        <v>0</v>
      </c>
      <c r="AU167" s="208">
        <f t="shared" si="273"/>
        <v>0</v>
      </c>
      <c r="AV167" s="208">
        <f t="shared" si="273"/>
        <v>0</v>
      </c>
      <c r="AW167" s="208">
        <f t="shared" si="273"/>
        <v>0</v>
      </c>
      <c r="AX167" s="208">
        <f t="shared" si="273"/>
        <v>0</v>
      </c>
      <c r="AY167" s="208">
        <f t="shared" si="273"/>
        <v>0</v>
      </c>
      <c r="AZ167" s="208">
        <f t="shared" si="273"/>
        <v>0</v>
      </c>
      <c r="BA167" s="208">
        <f t="shared" si="273"/>
        <v>0</v>
      </c>
      <c r="BB167" s="208">
        <f t="shared" si="273"/>
        <v>0</v>
      </c>
      <c r="BC167" s="208">
        <f t="shared" si="273"/>
        <v>0</v>
      </c>
      <c r="BD167" s="208">
        <f t="shared" si="273"/>
        <v>0</v>
      </c>
      <c r="BE167" s="208">
        <f t="shared" si="273"/>
        <v>0</v>
      </c>
      <c r="BF167" s="208">
        <f t="shared" si="273"/>
        <v>0</v>
      </c>
      <c r="BG167" s="208">
        <f t="shared" si="273"/>
        <v>0</v>
      </c>
      <c r="BH167" s="208">
        <f t="shared" si="273"/>
        <v>0</v>
      </c>
      <c r="BI167" s="208">
        <f t="shared" si="273"/>
        <v>0</v>
      </c>
      <c r="BJ167" s="208">
        <f t="shared" si="273"/>
        <v>0</v>
      </c>
      <c r="BK167" s="208">
        <f t="shared" si="273"/>
        <v>0</v>
      </c>
      <c r="BL167" s="208">
        <f t="shared" si="273"/>
        <v>0</v>
      </c>
      <c r="BM167" s="208">
        <f t="shared" si="273"/>
        <v>0</v>
      </c>
      <c r="BN167" s="208">
        <f t="shared" si="273"/>
        <v>0</v>
      </c>
      <c r="BO167" s="208">
        <f t="shared" si="273"/>
        <v>0</v>
      </c>
      <c r="BP167" s="208">
        <f t="shared" si="273"/>
        <v>0</v>
      </c>
      <c r="BQ167" s="208">
        <f t="shared" si="273"/>
        <v>0</v>
      </c>
      <c r="BR167" s="208">
        <f t="shared" si="273"/>
        <v>0</v>
      </c>
      <c r="BS167" s="208">
        <f t="shared" ref="BS167:CF167" si="274">+HLOOKUP(BS$114,$E$5:$FH$106,2+$C59,FALSE)</f>
        <v>0</v>
      </c>
      <c r="BT167" s="208">
        <f t="shared" si="274"/>
        <v>0</v>
      </c>
      <c r="BU167" s="208">
        <f t="shared" si="274"/>
        <v>0</v>
      </c>
      <c r="BV167" s="208">
        <f t="shared" si="274"/>
        <v>0</v>
      </c>
      <c r="BW167" s="208">
        <f t="shared" si="274"/>
        <v>0</v>
      </c>
      <c r="BX167" s="208">
        <f t="shared" si="274"/>
        <v>0</v>
      </c>
      <c r="BY167" s="208">
        <f t="shared" si="274"/>
        <v>0</v>
      </c>
      <c r="BZ167" s="208">
        <f t="shared" si="274"/>
        <v>0</v>
      </c>
      <c r="CA167" s="208">
        <f t="shared" si="274"/>
        <v>0</v>
      </c>
      <c r="CB167" s="208">
        <f t="shared" si="274"/>
        <v>0</v>
      </c>
      <c r="CC167" s="208">
        <f t="shared" si="274"/>
        <v>0</v>
      </c>
      <c r="CD167" s="208">
        <f t="shared" si="274"/>
        <v>0</v>
      </c>
      <c r="CE167" s="208">
        <f t="shared" si="274"/>
        <v>0</v>
      </c>
      <c r="CF167" s="208">
        <f t="shared" si="274"/>
        <v>0</v>
      </c>
      <c r="CG167" s="180"/>
      <c r="CH167" s="180"/>
      <c r="CI167" s="180"/>
      <c r="CJ167" s="180"/>
      <c r="CK167" s="180"/>
      <c r="CL167" s="180"/>
      <c r="CM167" s="180"/>
      <c r="CN167" s="180"/>
      <c r="CO167" s="180"/>
      <c r="CP167" s="180"/>
      <c r="CQ167" s="180"/>
      <c r="CR167" s="180"/>
      <c r="CS167" s="180"/>
      <c r="CT167" s="180"/>
      <c r="CU167" s="180"/>
      <c r="CV167" s="180"/>
      <c r="CW167" s="180"/>
      <c r="CX167" s="180"/>
      <c r="CY167" s="180"/>
      <c r="CZ167" s="180"/>
      <c r="DA167" s="180"/>
      <c r="DB167" s="180"/>
      <c r="DC167" s="180"/>
      <c r="DD167" s="180"/>
      <c r="DE167" s="180"/>
      <c r="DF167" s="180"/>
      <c r="DG167" s="180"/>
      <c r="DH167" s="180"/>
      <c r="DI167" s="180"/>
      <c r="DJ167" s="180"/>
      <c r="DK167" s="180"/>
      <c r="DL167" s="180"/>
      <c r="DM167" s="180"/>
      <c r="DN167" s="180"/>
      <c r="DO167" s="180"/>
      <c r="DP167" s="180"/>
      <c r="DQ167" s="180"/>
      <c r="DR167" s="180"/>
      <c r="DS167" s="180"/>
      <c r="DT167" s="180"/>
      <c r="DU167" s="180"/>
      <c r="DV167" s="180"/>
      <c r="DW167" s="180"/>
      <c r="DX167" s="180"/>
      <c r="DY167" s="180"/>
      <c r="DZ167" s="180"/>
      <c r="EA167" s="180"/>
      <c r="EB167" s="180"/>
      <c r="EC167" s="180"/>
      <c r="ED167" s="180"/>
      <c r="EE167" s="180"/>
      <c r="EF167" s="180"/>
      <c r="EG167" s="180"/>
      <c r="EH167" s="180"/>
      <c r="EI167" s="180"/>
      <c r="EJ167" s="180"/>
      <c r="EK167" s="180"/>
      <c r="EL167" s="180"/>
      <c r="EM167" s="180"/>
      <c r="EN167" s="180"/>
      <c r="EO167" s="180"/>
      <c r="EP167" s="180"/>
      <c r="EQ167" s="180"/>
      <c r="ER167" s="180"/>
      <c r="ES167" s="180"/>
      <c r="ET167" s="180"/>
      <c r="EU167" s="180"/>
      <c r="EV167" s="180"/>
      <c r="EW167" s="180"/>
      <c r="EX167" s="180"/>
      <c r="EY167" s="180"/>
      <c r="EZ167" s="180"/>
      <c r="FA167" s="180"/>
      <c r="FB167" s="180"/>
      <c r="FC167" s="180"/>
      <c r="FD167" s="180"/>
      <c r="FE167" s="180"/>
      <c r="FF167" s="180"/>
      <c r="FG167" s="180"/>
      <c r="FH167" s="180"/>
    </row>
    <row r="168" spans="2:164" hidden="1" x14ac:dyDescent="0.3">
      <c r="B168" s="699">
        <f>+IFERROR(VLOOKUP(D168,'LP-Servicios'!$E$153:$F$252,2,FALSE),0)</f>
        <v>102457.4</v>
      </c>
      <c r="C168" s="700">
        <v>54</v>
      </c>
      <c r="D168" s="207" t="str">
        <f t="shared" si="168"/>
        <v>P. MOVIL-Luminaria x unidad(1-2Rigs)</v>
      </c>
      <c r="E168" s="208">
        <f t="shared" si="248"/>
        <v>0</v>
      </c>
      <c r="F168" s="208">
        <f t="shared" si="248"/>
        <v>0</v>
      </c>
      <c r="G168" s="208">
        <f t="shared" ref="G168:BR168" si="275">+HLOOKUP(G$114,$E$5:$FH$106,2+$C60,FALSE)</f>
        <v>0</v>
      </c>
      <c r="H168" s="208">
        <f t="shared" si="275"/>
        <v>0</v>
      </c>
      <c r="I168" s="208">
        <f t="shared" si="275"/>
        <v>0</v>
      </c>
      <c r="J168" s="208">
        <f t="shared" si="275"/>
        <v>0</v>
      </c>
      <c r="K168" s="208">
        <f t="shared" si="275"/>
        <v>0</v>
      </c>
      <c r="L168" s="208">
        <f t="shared" si="275"/>
        <v>0</v>
      </c>
      <c r="M168" s="208">
        <f t="shared" si="275"/>
        <v>0</v>
      </c>
      <c r="N168" s="208">
        <f t="shared" si="275"/>
        <v>0</v>
      </c>
      <c r="O168" s="208">
        <f t="shared" si="275"/>
        <v>0</v>
      </c>
      <c r="P168" s="208">
        <f t="shared" si="275"/>
        <v>0</v>
      </c>
      <c r="Q168" s="208">
        <f t="shared" si="275"/>
        <v>4</v>
      </c>
      <c r="R168" s="208">
        <f t="shared" si="275"/>
        <v>4</v>
      </c>
      <c r="S168" s="208">
        <f t="shared" si="275"/>
        <v>4</v>
      </c>
      <c r="T168" s="208">
        <f t="shared" si="275"/>
        <v>0</v>
      </c>
      <c r="U168" s="208">
        <f t="shared" si="275"/>
        <v>0</v>
      </c>
      <c r="V168" s="208">
        <f t="shared" si="275"/>
        <v>0</v>
      </c>
      <c r="W168" s="208">
        <f t="shared" si="275"/>
        <v>0</v>
      </c>
      <c r="X168" s="208">
        <f t="shared" si="275"/>
        <v>0</v>
      </c>
      <c r="Y168" s="208">
        <f t="shared" si="275"/>
        <v>0</v>
      </c>
      <c r="Z168" s="208">
        <f t="shared" si="275"/>
        <v>0</v>
      </c>
      <c r="AA168" s="208">
        <f t="shared" si="275"/>
        <v>0</v>
      </c>
      <c r="AB168" s="208">
        <f t="shared" si="275"/>
        <v>0</v>
      </c>
      <c r="AC168" s="208">
        <f t="shared" si="275"/>
        <v>0</v>
      </c>
      <c r="AD168" s="208">
        <f t="shared" si="275"/>
        <v>0</v>
      </c>
      <c r="AE168" s="208">
        <f t="shared" si="275"/>
        <v>0</v>
      </c>
      <c r="AF168" s="208">
        <f t="shared" si="275"/>
        <v>0</v>
      </c>
      <c r="AG168" s="208">
        <f t="shared" si="275"/>
        <v>0</v>
      </c>
      <c r="AH168" s="208">
        <f t="shared" si="275"/>
        <v>0</v>
      </c>
      <c r="AI168" s="208">
        <f t="shared" si="275"/>
        <v>0</v>
      </c>
      <c r="AJ168" s="208">
        <f t="shared" si="275"/>
        <v>0</v>
      </c>
      <c r="AK168" s="208">
        <f t="shared" si="275"/>
        <v>0</v>
      </c>
      <c r="AL168" s="208">
        <f t="shared" si="275"/>
        <v>0</v>
      </c>
      <c r="AM168" s="208">
        <f t="shared" si="275"/>
        <v>0</v>
      </c>
      <c r="AN168" s="208">
        <f t="shared" si="275"/>
        <v>0</v>
      </c>
      <c r="AO168" s="208">
        <f t="shared" si="275"/>
        <v>0</v>
      </c>
      <c r="AP168" s="208">
        <f t="shared" si="275"/>
        <v>0</v>
      </c>
      <c r="AQ168" s="208">
        <f t="shared" si="275"/>
        <v>0</v>
      </c>
      <c r="AR168" s="208">
        <f t="shared" si="275"/>
        <v>0</v>
      </c>
      <c r="AS168" s="208">
        <f t="shared" si="275"/>
        <v>0</v>
      </c>
      <c r="AT168" s="208">
        <f t="shared" si="275"/>
        <v>0</v>
      </c>
      <c r="AU168" s="208">
        <f t="shared" si="275"/>
        <v>0</v>
      </c>
      <c r="AV168" s="208">
        <f t="shared" si="275"/>
        <v>0</v>
      </c>
      <c r="AW168" s="208">
        <f t="shared" si="275"/>
        <v>0</v>
      </c>
      <c r="AX168" s="208">
        <f t="shared" si="275"/>
        <v>0</v>
      </c>
      <c r="AY168" s="208">
        <f t="shared" si="275"/>
        <v>0</v>
      </c>
      <c r="AZ168" s="208">
        <f t="shared" si="275"/>
        <v>0</v>
      </c>
      <c r="BA168" s="208">
        <f t="shared" si="275"/>
        <v>0</v>
      </c>
      <c r="BB168" s="208">
        <f t="shared" si="275"/>
        <v>0</v>
      </c>
      <c r="BC168" s="208">
        <f t="shared" si="275"/>
        <v>0</v>
      </c>
      <c r="BD168" s="208">
        <f t="shared" si="275"/>
        <v>0</v>
      </c>
      <c r="BE168" s="208">
        <f t="shared" si="275"/>
        <v>0</v>
      </c>
      <c r="BF168" s="208">
        <f t="shared" si="275"/>
        <v>0</v>
      </c>
      <c r="BG168" s="208">
        <f t="shared" si="275"/>
        <v>0</v>
      </c>
      <c r="BH168" s="208">
        <f t="shared" si="275"/>
        <v>0</v>
      </c>
      <c r="BI168" s="208">
        <f t="shared" si="275"/>
        <v>0</v>
      </c>
      <c r="BJ168" s="208">
        <f t="shared" si="275"/>
        <v>0</v>
      </c>
      <c r="BK168" s="208">
        <f t="shared" si="275"/>
        <v>0</v>
      </c>
      <c r="BL168" s="208">
        <f t="shared" si="275"/>
        <v>0</v>
      </c>
      <c r="BM168" s="208">
        <f t="shared" si="275"/>
        <v>0</v>
      </c>
      <c r="BN168" s="208">
        <f t="shared" si="275"/>
        <v>0</v>
      </c>
      <c r="BO168" s="208">
        <f t="shared" si="275"/>
        <v>0</v>
      </c>
      <c r="BP168" s="208">
        <f t="shared" si="275"/>
        <v>0</v>
      </c>
      <c r="BQ168" s="208">
        <f t="shared" si="275"/>
        <v>0</v>
      </c>
      <c r="BR168" s="208">
        <f t="shared" si="275"/>
        <v>0</v>
      </c>
      <c r="BS168" s="208">
        <f t="shared" ref="BS168:CF168" si="276">+HLOOKUP(BS$114,$E$5:$FH$106,2+$C60,FALSE)</f>
        <v>0</v>
      </c>
      <c r="BT168" s="208">
        <f t="shared" si="276"/>
        <v>0</v>
      </c>
      <c r="BU168" s="208">
        <f t="shared" si="276"/>
        <v>0</v>
      </c>
      <c r="BV168" s="208">
        <f t="shared" si="276"/>
        <v>0</v>
      </c>
      <c r="BW168" s="208">
        <f t="shared" si="276"/>
        <v>0</v>
      </c>
      <c r="BX168" s="208">
        <f t="shared" si="276"/>
        <v>0</v>
      </c>
      <c r="BY168" s="208">
        <f t="shared" si="276"/>
        <v>0</v>
      </c>
      <c r="BZ168" s="208">
        <f t="shared" si="276"/>
        <v>0</v>
      </c>
      <c r="CA168" s="208">
        <f t="shared" si="276"/>
        <v>0</v>
      </c>
      <c r="CB168" s="208">
        <f t="shared" si="276"/>
        <v>0</v>
      </c>
      <c r="CC168" s="208">
        <f t="shared" si="276"/>
        <v>0</v>
      </c>
      <c r="CD168" s="208">
        <f t="shared" si="276"/>
        <v>0</v>
      </c>
      <c r="CE168" s="208">
        <f t="shared" si="276"/>
        <v>0</v>
      </c>
      <c r="CF168" s="208">
        <f t="shared" si="276"/>
        <v>0</v>
      </c>
      <c r="CG168" s="180"/>
      <c r="CH168" s="180"/>
      <c r="CI168" s="180"/>
      <c r="CJ168" s="180"/>
      <c r="CK168" s="180"/>
      <c r="CL168" s="180"/>
      <c r="CM168" s="180"/>
      <c r="CN168" s="180"/>
      <c r="CO168" s="180"/>
      <c r="CP168" s="180"/>
      <c r="CQ168" s="180"/>
      <c r="CR168" s="180"/>
      <c r="CS168" s="180"/>
      <c r="CT168" s="180"/>
      <c r="CU168" s="180"/>
      <c r="CV168" s="180"/>
      <c r="CW168" s="180"/>
      <c r="CX168" s="180"/>
      <c r="CY168" s="180"/>
      <c r="CZ168" s="180"/>
      <c r="DA168" s="180"/>
      <c r="DB168" s="180"/>
      <c r="DC168" s="180"/>
      <c r="DD168" s="180"/>
      <c r="DE168" s="180"/>
      <c r="DF168" s="180"/>
      <c r="DG168" s="180"/>
      <c r="DH168" s="180"/>
      <c r="DI168" s="180"/>
      <c r="DJ168" s="180"/>
      <c r="DK168" s="180"/>
      <c r="DL168" s="180"/>
      <c r="DM168" s="180"/>
      <c r="DN168" s="180"/>
      <c r="DO168" s="180"/>
      <c r="DP168" s="180"/>
      <c r="DQ168" s="180"/>
      <c r="DR168" s="180"/>
      <c r="DS168" s="180"/>
      <c r="DT168" s="180"/>
      <c r="DU168" s="180"/>
      <c r="DV168" s="180"/>
      <c r="DW168" s="180"/>
      <c r="DX168" s="180"/>
      <c r="DY168" s="180"/>
      <c r="DZ168" s="180"/>
      <c r="EA168" s="180"/>
      <c r="EB168" s="180"/>
      <c r="EC168" s="180"/>
      <c r="ED168" s="180"/>
      <c r="EE168" s="180"/>
      <c r="EF168" s="180"/>
      <c r="EG168" s="180"/>
      <c r="EH168" s="180"/>
      <c r="EI168" s="180"/>
      <c r="EJ168" s="180"/>
      <c r="EK168" s="180"/>
      <c r="EL168" s="180"/>
      <c r="EM168" s="180"/>
      <c r="EN168" s="180"/>
      <c r="EO168" s="180"/>
      <c r="EP168" s="180"/>
      <c r="EQ168" s="180"/>
      <c r="ER168" s="180"/>
      <c r="ES168" s="180"/>
      <c r="ET168" s="180"/>
      <c r="EU168" s="180"/>
      <c r="EV168" s="180"/>
      <c r="EW168" s="180"/>
      <c r="EX168" s="180"/>
      <c r="EY168" s="180"/>
      <c r="EZ168" s="180"/>
      <c r="FA168" s="180"/>
      <c r="FB168" s="180"/>
      <c r="FC168" s="180"/>
      <c r="FD168" s="180"/>
      <c r="FE168" s="180"/>
      <c r="FF168" s="180"/>
      <c r="FG168" s="180"/>
      <c r="FH168" s="180"/>
    </row>
    <row r="169" spans="2:164" hidden="1" x14ac:dyDescent="0.3">
      <c r="B169" s="699">
        <f>+IFERROR(VLOOKUP(D169,'LP-Servicios'!$E$153:$F$252,2,FALSE),0)</f>
        <v>3225941.32</v>
      </c>
      <c r="C169" s="700">
        <v>55</v>
      </c>
      <c r="D169" s="207" t="str">
        <f t="shared" si="168"/>
        <v>P. MOVIL-Mov/Des Generador Bs-Yc(1-2Rigs</v>
      </c>
      <c r="E169" s="208">
        <f t="shared" si="248"/>
        <v>0</v>
      </c>
      <c r="F169" s="208">
        <f t="shared" si="248"/>
        <v>0</v>
      </c>
      <c r="G169" s="208">
        <f t="shared" ref="G169:BR169" si="277">+HLOOKUP(G$114,$E$5:$FH$106,2+$C61,FALSE)</f>
        <v>0</v>
      </c>
      <c r="H169" s="208">
        <f t="shared" si="277"/>
        <v>0</v>
      </c>
      <c r="I169" s="208">
        <f t="shared" si="277"/>
        <v>0</v>
      </c>
      <c r="J169" s="208">
        <f t="shared" si="277"/>
        <v>0</v>
      </c>
      <c r="K169" s="208">
        <f t="shared" si="277"/>
        <v>0</v>
      </c>
      <c r="L169" s="208">
        <f t="shared" si="277"/>
        <v>0</v>
      </c>
      <c r="M169" s="208">
        <f t="shared" si="277"/>
        <v>0</v>
      </c>
      <c r="N169" s="208">
        <f t="shared" si="277"/>
        <v>0</v>
      </c>
      <c r="O169" s="208">
        <f t="shared" si="277"/>
        <v>0</v>
      </c>
      <c r="P169" s="208">
        <f t="shared" si="277"/>
        <v>0</v>
      </c>
      <c r="Q169" s="208">
        <f t="shared" si="277"/>
        <v>0</v>
      </c>
      <c r="R169" s="208">
        <f t="shared" si="277"/>
        <v>0</v>
      </c>
      <c r="S169" s="208">
        <f t="shared" si="277"/>
        <v>0</v>
      </c>
      <c r="T169" s="208">
        <f t="shared" si="277"/>
        <v>0</v>
      </c>
      <c r="U169" s="208">
        <f t="shared" si="277"/>
        <v>0</v>
      </c>
      <c r="V169" s="208">
        <f t="shared" si="277"/>
        <v>0</v>
      </c>
      <c r="W169" s="208">
        <f t="shared" si="277"/>
        <v>0</v>
      </c>
      <c r="X169" s="208">
        <f t="shared" si="277"/>
        <v>0</v>
      </c>
      <c r="Y169" s="208">
        <f t="shared" si="277"/>
        <v>0</v>
      </c>
      <c r="Z169" s="208">
        <f t="shared" si="277"/>
        <v>0</v>
      </c>
      <c r="AA169" s="208">
        <f t="shared" si="277"/>
        <v>0</v>
      </c>
      <c r="AB169" s="208">
        <f t="shared" si="277"/>
        <v>0</v>
      </c>
      <c r="AC169" s="208">
        <f t="shared" si="277"/>
        <v>0</v>
      </c>
      <c r="AD169" s="208">
        <f t="shared" si="277"/>
        <v>0</v>
      </c>
      <c r="AE169" s="208">
        <f t="shared" si="277"/>
        <v>0</v>
      </c>
      <c r="AF169" s="208">
        <f t="shared" si="277"/>
        <v>0</v>
      </c>
      <c r="AG169" s="208">
        <f t="shared" si="277"/>
        <v>0</v>
      </c>
      <c r="AH169" s="208">
        <f t="shared" si="277"/>
        <v>0</v>
      </c>
      <c r="AI169" s="208">
        <f t="shared" si="277"/>
        <v>0</v>
      </c>
      <c r="AJ169" s="208">
        <f t="shared" si="277"/>
        <v>0</v>
      </c>
      <c r="AK169" s="208">
        <f t="shared" si="277"/>
        <v>0</v>
      </c>
      <c r="AL169" s="208">
        <f t="shared" si="277"/>
        <v>0</v>
      </c>
      <c r="AM169" s="208">
        <f t="shared" si="277"/>
        <v>0</v>
      </c>
      <c r="AN169" s="208">
        <f t="shared" si="277"/>
        <v>0</v>
      </c>
      <c r="AO169" s="208">
        <f t="shared" si="277"/>
        <v>0</v>
      </c>
      <c r="AP169" s="208">
        <f t="shared" si="277"/>
        <v>0</v>
      </c>
      <c r="AQ169" s="208">
        <f t="shared" si="277"/>
        <v>0</v>
      </c>
      <c r="AR169" s="208">
        <f t="shared" si="277"/>
        <v>0</v>
      </c>
      <c r="AS169" s="208">
        <f t="shared" si="277"/>
        <v>0</v>
      </c>
      <c r="AT169" s="208">
        <f t="shared" si="277"/>
        <v>0</v>
      </c>
      <c r="AU169" s="208">
        <f t="shared" si="277"/>
        <v>0</v>
      </c>
      <c r="AV169" s="208">
        <f t="shared" si="277"/>
        <v>0</v>
      </c>
      <c r="AW169" s="208">
        <f t="shared" si="277"/>
        <v>0</v>
      </c>
      <c r="AX169" s="208">
        <f t="shared" si="277"/>
        <v>0</v>
      </c>
      <c r="AY169" s="208">
        <f t="shared" si="277"/>
        <v>0</v>
      </c>
      <c r="AZ169" s="208">
        <f t="shared" si="277"/>
        <v>0</v>
      </c>
      <c r="BA169" s="208">
        <f t="shared" si="277"/>
        <v>0</v>
      </c>
      <c r="BB169" s="208">
        <f t="shared" si="277"/>
        <v>0</v>
      </c>
      <c r="BC169" s="208">
        <f t="shared" si="277"/>
        <v>0</v>
      </c>
      <c r="BD169" s="208">
        <f t="shared" si="277"/>
        <v>0</v>
      </c>
      <c r="BE169" s="208">
        <f t="shared" si="277"/>
        <v>0</v>
      </c>
      <c r="BF169" s="208">
        <f t="shared" si="277"/>
        <v>0</v>
      </c>
      <c r="BG169" s="208">
        <f t="shared" si="277"/>
        <v>0</v>
      </c>
      <c r="BH169" s="208">
        <f t="shared" si="277"/>
        <v>0</v>
      </c>
      <c r="BI169" s="208">
        <f t="shared" si="277"/>
        <v>0</v>
      </c>
      <c r="BJ169" s="208">
        <f t="shared" si="277"/>
        <v>0</v>
      </c>
      <c r="BK169" s="208">
        <f t="shared" si="277"/>
        <v>0</v>
      </c>
      <c r="BL169" s="208">
        <f t="shared" si="277"/>
        <v>0</v>
      </c>
      <c r="BM169" s="208">
        <f t="shared" si="277"/>
        <v>0</v>
      </c>
      <c r="BN169" s="208">
        <f t="shared" si="277"/>
        <v>0</v>
      </c>
      <c r="BO169" s="208">
        <f t="shared" si="277"/>
        <v>0</v>
      </c>
      <c r="BP169" s="208">
        <f t="shared" si="277"/>
        <v>0</v>
      </c>
      <c r="BQ169" s="208">
        <f t="shared" si="277"/>
        <v>0</v>
      </c>
      <c r="BR169" s="208">
        <f t="shared" si="277"/>
        <v>0</v>
      </c>
      <c r="BS169" s="208">
        <f t="shared" ref="BS169:CF169" si="278">+HLOOKUP(BS$114,$E$5:$FH$106,2+$C61,FALSE)</f>
        <v>0</v>
      </c>
      <c r="BT169" s="208">
        <f t="shared" si="278"/>
        <v>0</v>
      </c>
      <c r="BU169" s="208">
        <f t="shared" si="278"/>
        <v>0</v>
      </c>
      <c r="BV169" s="208">
        <f t="shared" si="278"/>
        <v>0</v>
      </c>
      <c r="BW169" s="208">
        <f t="shared" si="278"/>
        <v>0</v>
      </c>
      <c r="BX169" s="208">
        <f t="shared" si="278"/>
        <v>0</v>
      </c>
      <c r="BY169" s="208">
        <f t="shared" si="278"/>
        <v>0</v>
      </c>
      <c r="BZ169" s="208">
        <f t="shared" si="278"/>
        <v>0</v>
      </c>
      <c r="CA169" s="208">
        <f t="shared" si="278"/>
        <v>0</v>
      </c>
      <c r="CB169" s="208">
        <f t="shared" si="278"/>
        <v>0</v>
      </c>
      <c r="CC169" s="208">
        <f t="shared" si="278"/>
        <v>0</v>
      </c>
      <c r="CD169" s="208">
        <f t="shared" si="278"/>
        <v>0</v>
      </c>
      <c r="CE169" s="208">
        <f t="shared" si="278"/>
        <v>0</v>
      </c>
      <c r="CF169" s="208">
        <f t="shared" si="278"/>
        <v>0</v>
      </c>
      <c r="CG169" s="180"/>
      <c r="CH169" s="180"/>
      <c r="CI169" s="180"/>
      <c r="CJ169" s="180"/>
      <c r="CK169" s="180"/>
      <c r="CL169" s="180"/>
      <c r="CM169" s="180"/>
      <c r="CN169" s="180"/>
      <c r="CO169" s="180"/>
      <c r="CP169" s="180"/>
      <c r="CQ169" s="180"/>
      <c r="CR169" s="180"/>
      <c r="CS169" s="180"/>
      <c r="CT169" s="180"/>
      <c r="CU169" s="180"/>
      <c r="CV169" s="180"/>
      <c r="CW169" s="180"/>
      <c r="CX169" s="180"/>
      <c r="CY169" s="180"/>
      <c r="CZ169" s="180"/>
      <c r="DA169" s="180"/>
      <c r="DB169" s="180"/>
      <c r="DC169" s="180"/>
      <c r="DD169" s="180"/>
      <c r="DE169" s="180"/>
      <c r="DF169" s="180"/>
      <c r="DG169" s="180"/>
      <c r="DH169" s="180"/>
      <c r="DI169" s="180"/>
      <c r="DJ169" s="180"/>
      <c r="DK169" s="180"/>
      <c r="DL169" s="180"/>
      <c r="DM169" s="180"/>
      <c r="DN169" s="180"/>
      <c r="DO169" s="180"/>
      <c r="DP169" s="180"/>
      <c r="DQ169" s="180"/>
      <c r="DR169" s="180"/>
      <c r="DS169" s="180"/>
      <c r="DT169" s="180"/>
      <c r="DU169" s="180"/>
      <c r="DV169" s="180"/>
      <c r="DW169" s="180"/>
      <c r="DX169" s="180"/>
      <c r="DY169" s="180"/>
      <c r="DZ169" s="180"/>
      <c r="EA169" s="180"/>
      <c r="EB169" s="180"/>
      <c r="EC169" s="180"/>
      <c r="ED169" s="180"/>
      <c r="EE169" s="180"/>
      <c r="EF169" s="180"/>
      <c r="EG169" s="180"/>
      <c r="EH169" s="180"/>
      <c r="EI169" s="180"/>
      <c r="EJ169" s="180"/>
      <c r="EK169" s="180"/>
      <c r="EL169" s="180"/>
      <c r="EM169" s="180"/>
      <c r="EN169" s="180"/>
      <c r="EO169" s="180"/>
      <c r="EP169" s="180"/>
      <c r="EQ169" s="180"/>
      <c r="ER169" s="180"/>
      <c r="ES169" s="180"/>
      <c r="ET169" s="180"/>
      <c r="EU169" s="180"/>
      <c r="EV169" s="180"/>
      <c r="EW169" s="180"/>
      <c r="EX169" s="180"/>
      <c r="EY169" s="180"/>
      <c r="EZ169" s="180"/>
      <c r="FA169" s="180"/>
      <c r="FB169" s="180"/>
      <c r="FC169" s="180"/>
      <c r="FD169" s="180"/>
      <c r="FE169" s="180"/>
      <c r="FF169" s="180"/>
      <c r="FG169" s="180"/>
      <c r="FH169" s="180"/>
    </row>
    <row r="170" spans="2:164" hidden="1" x14ac:dyDescent="0.3">
      <c r="B170" s="699">
        <f>+IFERROR(VLOOKUP(D170,'LP-Servicios'!$E$153:$F$252,2,FALSE),0)</f>
        <v>1133228.43</v>
      </c>
      <c r="C170" s="700">
        <v>56</v>
      </c>
      <c r="D170" s="207" t="str">
        <f t="shared" si="168"/>
        <v>P. MOVIL-Mov/Des Luminaria Bs-Yc(1-2Rigs</v>
      </c>
      <c r="E170" s="208">
        <f t="shared" si="248"/>
        <v>0</v>
      </c>
      <c r="F170" s="208">
        <f t="shared" si="248"/>
        <v>0</v>
      </c>
      <c r="G170" s="208">
        <f t="shared" ref="G170:BR170" si="279">+HLOOKUP(G$114,$E$5:$FH$106,2+$C62,FALSE)</f>
        <v>0</v>
      </c>
      <c r="H170" s="208">
        <f t="shared" si="279"/>
        <v>0</v>
      </c>
      <c r="I170" s="208">
        <f t="shared" si="279"/>
        <v>0</v>
      </c>
      <c r="J170" s="208">
        <f t="shared" si="279"/>
        <v>0</v>
      </c>
      <c r="K170" s="208">
        <f t="shared" si="279"/>
        <v>0</v>
      </c>
      <c r="L170" s="208">
        <f t="shared" si="279"/>
        <v>0</v>
      </c>
      <c r="M170" s="208">
        <f t="shared" si="279"/>
        <v>0</v>
      </c>
      <c r="N170" s="208">
        <f t="shared" si="279"/>
        <v>0</v>
      </c>
      <c r="O170" s="208">
        <f t="shared" si="279"/>
        <v>0</v>
      </c>
      <c r="P170" s="208">
        <f t="shared" si="279"/>
        <v>0</v>
      </c>
      <c r="Q170" s="208">
        <f t="shared" si="279"/>
        <v>0</v>
      </c>
      <c r="R170" s="208">
        <f t="shared" si="279"/>
        <v>0</v>
      </c>
      <c r="S170" s="208">
        <f t="shared" si="279"/>
        <v>0</v>
      </c>
      <c r="T170" s="208">
        <f t="shared" si="279"/>
        <v>0</v>
      </c>
      <c r="U170" s="208">
        <f t="shared" si="279"/>
        <v>0</v>
      </c>
      <c r="V170" s="208">
        <f t="shared" si="279"/>
        <v>0</v>
      </c>
      <c r="W170" s="208">
        <f t="shared" si="279"/>
        <v>0</v>
      </c>
      <c r="X170" s="208">
        <f t="shared" si="279"/>
        <v>0</v>
      </c>
      <c r="Y170" s="208">
        <f t="shared" si="279"/>
        <v>0</v>
      </c>
      <c r="Z170" s="208">
        <f t="shared" si="279"/>
        <v>0</v>
      </c>
      <c r="AA170" s="208">
        <f t="shared" si="279"/>
        <v>0</v>
      </c>
      <c r="AB170" s="208">
        <f t="shared" si="279"/>
        <v>0</v>
      </c>
      <c r="AC170" s="208">
        <f t="shared" si="279"/>
        <v>0</v>
      </c>
      <c r="AD170" s="208">
        <f t="shared" si="279"/>
        <v>0</v>
      </c>
      <c r="AE170" s="208">
        <f t="shared" si="279"/>
        <v>0</v>
      </c>
      <c r="AF170" s="208">
        <f t="shared" si="279"/>
        <v>0</v>
      </c>
      <c r="AG170" s="208">
        <f t="shared" si="279"/>
        <v>0</v>
      </c>
      <c r="AH170" s="208">
        <f t="shared" si="279"/>
        <v>0</v>
      </c>
      <c r="AI170" s="208">
        <f t="shared" si="279"/>
        <v>0</v>
      </c>
      <c r="AJ170" s="208">
        <f t="shared" si="279"/>
        <v>0</v>
      </c>
      <c r="AK170" s="208">
        <f t="shared" si="279"/>
        <v>0</v>
      </c>
      <c r="AL170" s="208">
        <f t="shared" si="279"/>
        <v>0</v>
      </c>
      <c r="AM170" s="208">
        <f t="shared" si="279"/>
        <v>0</v>
      </c>
      <c r="AN170" s="208">
        <f t="shared" si="279"/>
        <v>0</v>
      </c>
      <c r="AO170" s="208">
        <f t="shared" si="279"/>
        <v>0</v>
      </c>
      <c r="AP170" s="208">
        <f t="shared" si="279"/>
        <v>0</v>
      </c>
      <c r="AQ170" s="208">
        <f t="shared" si="279"/>
        <v>0</v>
      </c>
      <c r="AR170" s="208">
        <f t="shared" si="279"/>
        <v>0</v>
      </c>
      <c r="AS170" s="208">
        <f t="shared" si="279"/>
        <v>0</v>
      </c>
      <c r="AT170" s="208">
        <f t="shared" si="279"/>
        <v>0</v>
      </c>
      <c r="AU170" s="208">
        <f t="shared" si="279"/>
        <v>0</v>
      </c>
      <c r="AV170" s="208">
        <f t="shared" si="279"/>
        <v>0</v>
      </c>
      <c r="AW170" s="208">
        <f t="shared" si="279"/>
        <v>0</v>
      </c>
      <c r="AX170" s="208">
        <f t="shared" si="279"/>
        <v>0</v>
      </c>
      <c r="AY170" s="208">
        <f t="shared" si="279"/>
        <v>0</v>
      </c>
      <c r="AZ170" s="208">
        <f t="shared" si="279"/>
        <v>0</v>
      </c>
      <c r="BA170" s="208">
        <f t="shared" si="279"/>
        <v>0</v>
      </c>
      <c r="BB170" s="208">
        <f t="shared" si="279"/>
        <v>0</v>
      </c>
      <c r="BC170" s="208">
        <f t="shared" si="279"/>
        <v>0</v>
      </c>
      <c r="BD170" s="208">
        <f t="shared" si="279"/>
        <v>0</v>
      </c>
      <c r="BE170" s="208">
        <f t="shared" si="279"/>
        <v>0</v>
      </c>
      <c r="BF170" s="208">
        <f t="shared" si="279"/>
        <v>0</v>
      </c>
      <c r="BG170" s="208">
        <f t="shared" si="279"/>
        <v>0</v>
      </c>
      <c r="BH170" s="208">
        <f t="shared" si="279"/>
        <v>0</v>
      </c>
      <c r="BI170" s="208">
        <f t="shared" si="279"/>
        <v>0</v>
      </c>
      <c r="BJ170" s="208">
        <f t="shared" si="279"/>
        <v>0</v>
      </c>
      <c r="BK170" s="208">
        <f t="shared" si="279"/>
        <v>0</v>
      </c>
      <c r="BL170" s="208">
        <f t="shared" si="279"/>
        <v>0</v>
      </c>
      <c r="BM170" s="208">
        <f t="shared" si="279"/>
        <v>0</v>
      </c>
      <c r="BN170" s="208">
        <f t="shared" si="279"/>
        <v>0</v>
      </c>
      <c r="BO170" s="208">
        <f t="shared" si="279"/>
        <v>0</v>
      </c>
      <c r="BP170" s="208">
        <f t="shared" si="279"/>
        <v>0</v>
      </c>
      <c r="BQ170" s="208">
        <f t="shared" si="279"/>
        <v>0</v>
      </c>
      <c r="BR170" s="208">
        <f t="shared" si="279"/>
        <v>0</v>
      </c>
      <c r="BS170" s="208">
        <f t="shared" ref="BS170:CF170" si="280">+HLOOKUP(BS$114,$E$5:$FH$106,2+$C62,FALSE)</f>
        <v>0</v>
      </c>
      <c r="BT170" s="208">
        <f t="shared" si="280"/>
        <v>0</v>
      </c>
      <c r="BU170" s="208">
        <f t="shared" si="280"/>
        <v>0</v>
      </c>
      <c r="BV170" s="208">
        <f t="shared" si="280"/>
        <v>0</v>
      </c>
      <c r="BW170" s="208">
        <f t="shared" si="280"/>
        <v>0</v>
      </c>
      <c r="BX170" s="208">
        <f t="shared" si="280"/>
        <v>0</v>
      </c>
      <c r="BY170" s="208">
        <f t="shared" si="280"/>
        <v>0</v>
      </c>
      <c r="BZ170" s="208">
        <f t="shared" si="280"/>
        <v>0</v>
      </c>
      <c r="CA170" s="208">
        <f t="shared" si="280"/>
        <v>0</v>
      </c>
      <c r="CB170" s="208">
        <f t="shared" si="280"/>
        <v>0</v>
      </c>
      <c r="CC170" s="208">
        <f t="shared" si="280"/>
        <v>0</v>
      </c>
      <c r="CD170" s="208">
        <f t="shared" si="280"/>
        <v>0</v>
      </c>
      <c r="CE170" s="208">
        <f t="shared" si="280"/>
        <v>0</v>
      </c>
      <c r="CF170" s="208">
        <f t="shared" si="280"/>
        <v>0</v>
      </c>
      <c r="CG170" s="180"/>
      <c r="CH170" s="180"/>
      <c r="CI170" s="180"/>
      <c r="CJ170" s="180"/>
      <c r="CK170" s="180"/>
      <c r="CL170" s="180"/>
      <c r="CM170" s="180"/>
      <c r="CN170" s="180"/>
      <c r="CO170" s="180"/>
      <c r="CP170" s="180"/>
      <c r="CQ170" s="180"/>
      <c r="CR170" s="180"/>
      <c r="CS170" s="180"/>
      <c r="CT170" s="180"/>
      <c r="CU170" s="180"/>
      <c r="CV170" s="180"/>
      <c r="CW170" s="180"/>
      <c r="CX170" s="180"/>
      <c r="CY170" s="180"/>
      <c r="CZ170" s="180"/>
      <c r="DA170" s="180"/>
      <c r="DB170" s="180"/>
      <c r="DC170" s="180"/>
      <c r="DD170" s="180"/>
      <c r="DE170" s="180"/>
      <c r="DF170" s="180"/>
      <c r="DG170" s="180"/>
      <c r="DH170" s="180"/>
      <c r="DI170" s="180"/>
      <c r="DJ170" s="180"/>
      <c r="DK170" s="180"/>
      <c r="DL170" s="180"/>
      <c r="DM170" s="180"/>
      <c r="DN170" s="180"/>
      <c r="DO170" s="180"/>
      <c r="DP170" s="180"/>
      <c r="DQ170" s="180"/>
      <c r="DR170" s="180"/>
      <c r="DS170" s="180"/>
      <c r="DT170" s="180"/>
      <c r="DU170" s="180"/>
      <c r="DV170" s="180"/>
      <c r="DW170" s="180"/>
      <c r="DX170" s="180"/>
      <c r="DY170" s="180"/>
      <c r="DZ170" s="180"/>
      <c r="EA170" s="180"/>
      <c r="EB170" s="180"/>
      <c r="EC170" s="180"/>
      <c r="ED170" s="180"/>
      <c r="EE170" s="180"/>
      <c r="EF170" s="180"/>
      <c r="EG170" s="180"/>
      <c r="EH170" s="180"/>
      <c r="EI170" s="180"/>
      <c r="EJ170" s="180"/>
      <c r="EK170" s="180"/>
      <c r="EL170" s="180"/>
      <c r="EM170" s="180"/>
      <c r="EN170" s="180"/>
      <c r="EO170" s="180"/>
      <c r="EP170" s="180"/>
      <c r="EQ170" s="180"/>
      <c r="ER170" s="180"/>
      <c r="ES170" s="180"/>
      <c r="ET170" s="180"/>
      <c r="EU170" s="180"/>
      <c r="EV170" s="180"/>
      <c r="EW170" s="180"/>
      <c r="EX170" s="180"/>
      <c r="EY170" s="180"/>
      <c r="EZ170" s="180"/>
      <c r="FA170" s="180"/>
      <c r="FB170" s="180"/>
      <c r="FC170" s="180"/>
      <c r="FD170" s="180"/>
      <c r="FE170" s="180"/>
      <c r="FF170" s="180"/>
      <c r="FG170" s="180"/>
      <c r="FH170" s="180"/>
    </row>
    <row r="171" spans="2:164" hidden="1" x14ac:dyDescent="0.3">
      <c r="B171" s="699">
        <f>+IFERROR(VLOOKUP(D171,'LP-Servicios'!$E$153:$F$252,2,FALSE),0)</f>
        <v>3225941.32</v>
      </c>
      <c r="C171" s="700">
        <v>57</v>
      </c>
      <c r="D171" s="207" t="str">
        <f t="shared" si="168"/>
        <v>P. MOVIL-Mov/DesmXPilet Bas-Yc(1-2Rigs)</v>
      </c>
      <c r="E171" s="208">
        <f t="shared" si="248"/>
        <v>0</v>
      </c>
      <c r="F171" s="208">
        <f t="shared" si="248"/>
        <v>0</v>
      </c>
      <c r="G171" s="208">
        <f t="shared" ref="G171:BR171" si="281">+HLOOKUP(G$114,$E$5:$FH$106,2+$C63,FALSE)</f>
        <v>0</v>
      </c>
      <c r="H171" s="208">
        <f t="shared" si="281"/>
        <v>0</v>
      </c>
      <c r="I171" s="208">
        <f t="shared" si="281"/>
        <v>0</v>
      </c>
      <c r="J171" s="208">
        <f t="shared" si="281"/>
        <v>0</v>
      </c>
      <c r="K171" s="208">
        <f t="shared" si="281"/>
        <v>0</v>
      </c>
      <c r="L171" s="208">
        <f t="shared" si="281"/>
        <v>0</v>
      </c>
      <c r="M171" s="208">
        <f t="shared" si="281"/>
        <v>0</v>
      </c>
      <c r="N171" s="208">
        <f t="shared" si="281"/>
        <v>0</v>
      </c>
      <c r="O171" s="208">
        <f t="shared" si="281"/>
        <v>0</v>
      </c>
      <c r="P171" s="208">
        <f t="shared" si="281"/>
        <v>0</v>
      </c>
      <c r="Q171" s="208">
        <f t="shared" si="281"/>
        <v>0</v>
      </c>
      <c r="R171" s="208">
        <f t="shared" si="281"/>
        <v>0</v>
      </c>
      <c r="S171" s="208">
        <f t="shared" si="281"/>
        <v>0</v>
      </c>
      <c r="T171" s="208">
        <f t="shared" si="281"/>
        <v>0</v>
      </c>
      <c r="U171" s="208">
        <f t="shared" si="281"/>
        <v>0</v>
      </c>
      <c r="V171" s="208">
        <f t="shared" si="281"/>
        <v>0</v>
      </c>
      <c r="W171" s="208">
        <f t="shared" si="281"/>
        <v>0</v>
      </c>
      <c r="X171" s="208">
        <f t="shared" si="281"/>
        <v>0</v>
      </c>
      <c r="Y171" s="208">
        <f t="shared" si="281"/>
        <v>0</v>
      </c>
      <c r="Z171" s="208">
        <f t="shared" si="281"/>
        <v>0</v>
      </c>
      <c r="AA171" s="208">
        <f t="shared" si="281"/>
        <v>0</v>
      </c>
      <c r="AB171" s="208">
        <f t="shared" si="281"/>
        <v>0</v>
      </c>
      <c r="AC171" s="208">
        <f t="shared" si="281"/>
        <v>0</v>
      </c>
      <c r="AD171" s="208">
        <f t="shared" si="281"/>
        <v>0</v>
      </c>
      <c r="AE171" s="208">
        <f t="shared" si="281"/>
        <v>0</v>
      </c>
      <c r="AF171" s="208">
        <f t="shared" si="281"/>
        <v>0</v>
      </c>
      <c r="AG171" s="208">
        <f t="shared" si="281"/>
        <v>0</v>
      </c>
      <c r="AH171" s="208">
        <f t="shared" si="281"/>
        <v>0</v>
      </c>
      <c r="AI171" s="208">
        <f t="shared" si="281"/>
        <v>0</v>
      </c>
      <c r="AJ171" s="208">
        <f t="shared" si="281"/>
        <v>0</v>
      </c>
      <c r="AK171" s="208">
        <f t="shared" si="281"/>
        <v>0</v>
      </c>
      <c r="AL171" s="208">
        <f t="shared" si="281"/>
        <v>0</v>
      </c>
      <c r="AM171" s="208">
        <f t="shared" si="281"/>
        <v>0</v>
      </c>
      <c r="AN171" s="208">
        <f t="shared" si="281"/>
        <v>0</v>
      </c>
      <c r="AO171" s="208">
        <f t="shared" si="281"/>
        <v>0</v>
      </c>
      <c r="AP171" s="208">
        <f t="shared" si="281"/>
        <v>0</v>
      </c>
      <c r="AQ171" s="208">
        <f t="shared" si="281"/>
        <v>0</v>
      </c>
      <c r="AR171" s="208">
        <f t="shared" si="281"/>
        <v>0</v>
      </c>
      <c r="AS171" s="208">
        <f t="shared" si="281"/>
        <v>0</v>
      </c>
      <c r="AT171" s="208">
        <f t="shared" si="281"/>
        <v>0</v>
      </c>
      <c r="AU171" s="208">
        <f t="shared" si="281"/>
        <v>0</v>
      </c>
      <c r="AV171" s="208">
        <f t="shared" si="281"/>
        <v>0</v>
      </c>
      <c r="AW171" s="208">
        <f t="shared" si="281"/>
        <v>0</v>
      </c>
      <c r="AX171" s="208">
        <f t="shared" si="281"/>
        <v>0</v>
      </c>
      <c r="AY171" s="208">
        <f t="shared" si="281"/>
        <v>0</v>
      </c>
      <c r="AZ171" s="208">
        <f t="shared" si="281"/>
        <v>0</v>
      </c>
      <c r="BA171" s="208">
        <f t="shared" si="281"/>
        <v>0</v>
      </c>
      <c r="BB171" s="208">
        <f t="shared" si="281"/>
        <v>0</v>
      </c>
      <c r="BC171" s="208">
        <f t="shared" si="281"/>
        <v>0</v>
      </c>
      <c r="BD171" s="208">
        <f t="shared" si="281"/>
        <v>0</v>
      </c>
      <c r="BE171" s="208">
        <f t="shared" si="281"/>
        <v>0</v>
      </c>
      <c r="BF171" s="208">
        <f t="shared" si="281"/>
        <v>0</v>
      </c>
      <c r="BG171" s="208">
        <f t="shared" si="281"/>
        <v>0</v>
      </c>
      <c r="BH171" s="208">
        <f t="shared" si="281"/>
        <v>0</v>
      </c>
      <c r="BI171" s="208">
        <f t="shared" si="281"/>
        <v>0</v>
      </c>
      <c r="BJ171" s="208">
        <f t="shared" si="281"/>
        <v>0</v>
      </c>
      <c r="BK171" s="208">
        <f t="shared" si="281"/>
        <v>0</v>
      </c>
      <c r="BL171" s="208">
        <f t="shared" si="281"/>
        <v>0</v>
      </c>
      <c r="BM171" s="208">
        <f t="shared" si="281"/>
        <v>0</v>
      </c>
      <c r="BN171" s="208">
        <f t="shared" si="281"/>
        <v>0</v>
      </c>
      <c r="BO171" s="208">
        <f t="shared" si="281"/>
        <v>0</v>
      </c>
      <c r="BP171" s="208">
        <f t="shared" si="281"/>
        <v>0</v>
      </c>
      <c r="BQ171" s="208">
        <f t="shared" si="281"/>
        <v>0</v>
      </c>
      <c r="BR171" s="208">
        <f t="shared" si="281"/>
        <v>0</v>
      </c>
      <c r="BS171" s="208">
        <f t="shared" ref="BS171:CF171" si="282">+HLOOKUP(BS$114,$E$5:$FH$106,2+$C63,FALSE)</f>
        <v>0</v>
      </c>
      <c r="BT171" s="208">
        <f t="shared" si="282"/>
        <v>0</v>
      </c>
      <c r="BU171" s="208">
        <f t="shared" si="282"/>
        <v>0</v>
      </c>
      <c r="BV171" s="208">
        <f t="shared" si="282"/>
        <v>0</v>
      </c>
      <c r="BW171" s="208">
        <f t="shared" si="282"/>
        <v>0</v>
      </c>
      <c r="BX171" s="208">
        <f t="shared" si="282"/>
        <v>0</v>
      </c>
      <c r="BY171" s="208">
        <f t="shared" si="282"/>
        <v>0</v>
      </c>
      <c r="BZ171" s="208">
        <f t="shared" si="282"/>
        <v>0</v>
      </c>
      <c r="CA171" s="208">
        <f t="shared" si="282"/>
        <v>0</v>
      </c>
      <c r="CB171" s="208">
        <f t="shared" si="282"/>
        <v>0</v>
      </c>
      <c r="CC171" s="208">
        <f t="shared" si="282"/>
        <v>0</v>
      </c>
      <c r="CD171" s="208">
        <f t="shared" si="282"/>
        <v>0</v>
      </c>
      <c r="CE171" s="208">
        <f t="shared" si="282"/>
        <v>0</v>
      </c>
      <c r="CF171" s="208">
        <f t="shared" si="282"/>
        <v>0</v>
      </c>
      <c r="CG171" s="180"/>
      <c r="CH171" s="180"/>
      <c r="CI171" s="180"/>
      <c r="CJ171" s="180"/>
      <c r="CK171" s="180"/>
      <c r="CL171" s="180"/>
      <c r="CM171" s="180"/>
      <c r="CN171" s="180"/>
      <c r="CO171" s="180"/>
      <c r="CP171" s="180"/>
      <c r="CQ171" s="180"/>
      <c r="CR171" s="180"/>
      <c r="CS171" s="180"/>
      <c r="CT171" s="180"/>
      <c r="CU171" s="180"/>
      <c r="CV171" s="180"/>
      <c r="CW171" s="180"/>
      <c r="CX171" s="180"/>
      <c r="CY171" s="180"/>
      <c r="CZ171" s="180"/>
      <c r="DA171" s="180"/>
      <c r="DB171" s="180"/>
      <c r="DC171" s="180"/>
      <c r="DD171" s="180"/>
      <c r="DE171" s="180"/>
      <c r="DF171" s="180"/>
      <c r="DG171" s="180"/>
      <c r="DH171" s="180"/>
      <c r="DI171" s="180"/>
      <c r="DJ171" s="180"/>
      <c r="DK171" s="180"/>
      <c r="DL171" s="180"/>
      <c r="DM171" s="180"/>
      <c r="DN171" s="180"/>
      <c r="DO171" s="180"/>
      <c r="DP171" s="180"/>
      <c r="DQ171" s="180"/>
      <c r="DR171" s="180"/>
      <c r="DS171" s="180"/>
      <c r="DT171" s="180"/>
      <c r="DU171" s="180"/>
      <c r="DV171" s="180"/>
      <c r="DW171" s="180"/>
      <c r="DX171" s="180"/>
      <c r="DY171" s="180"/>
      <c r="DZ171" s="180"/>
      <c r="EA171" s="180"/>
      <c r="EB171" s="180"/>
      <c r="EC171" s="180"/>
      <c r="ED171" s="180"/>
      <c r="EE171" s="180"/>
      <c r="EF171" s="180"/>
      <c r="EG171" s="180"/>
      <c r="EH171" s="180"/>
      <c r="EI171" s="180"/>
      <c r="EJ171" s="180"/>
      <c r="EK171" s="180"/>
      <c r="EL171" s="180"/>
      <c r="EM171" s="180"/>
      <c r="EN171" s="180"/>
      <c r="EO171" s="180"/>
      <c r="EP171" s="180"/>
      <c r="EQ171" s="180"/>
      <c r="ER171" s="180"/>
      <c r="ES171" s="180"/>
      <c r="ET171" s="180"/>
      <c r="EU171" s="180"/>
      <c r="EV171" s="180"/>
      <c r="EW171" s="180"/>
      <c r="EX171" s="180"/>
      <c r="EY171" s="180"/>
      <c r="EZ171" s="180"/>
      <c r="FA171" s="180"/>
      <c r="FB171" s="180"/>
      <c r="FC171" s="180"/>
      <c r="FD171" s="180"/>
      <c r="FE171" s="180"/>
      <c r="FF171" s="180"/>
      <c r="FG171" s="180"/>
      <c r="FH171" s="180"/>
    </row>
    <row r="172" spans="2:164" hidden="1" x14ac:dyDescent="0.3">
      <c r="B172" s="699">
        <f>+IFERROR(VLOOKUP(D172,'LP-Servicios'!$E$153:$F$252,2,FALSE),0)</f>
        <v>297080.92</v>
      </c>
      <c r="C172" s="700">
        <v>58</v>
      </c>
      <c r="D172" s="207" t="str">
        <f t="shared" si="168"/>
        <v>P. MOVIL-Pileta c/Remov(1-2Rigs)</v>
      </c>
      <c r="E172" s="208">
        <f t="shared" si="248"/>
        <v>0</v>
      </c>
      <c r="F172" s="208">
        <f t="shared" si="248"/>
        <v>0</v>
      </c>
      <c r="G172" s="208">
        <f t="shared" ref="G172:BR172" si="283">+HLOOKUP(G$114,$E$5:$FH$106,2+$C64,FALSE)</f>
        <v>0</v>
      </c>
      <c r="H172" s="208">
        <f t="shared" si="283"/>
        <v>0</v>
      </c>
      <c r="I172" s="208">
        <f t="shared" si="283"/>
        <v>0</v>
      </c>
      <c r="J172" s="208">
        <f t="shared" si="283"/>
        <v>0</v>
      </c>
      <c r="K172" s="208">
        <f t="shared" si="283"/>
        <v>0</v>
      </c>
      <c r="L172" s="208">
        <f t="shared" si="283"/>
        <v>0</v>
      </c>
      <c r="M172" s="208">
        <f t="shared" si="283"/>
        <v>0</v>
      </c>
      <c r="N172" s="208">
        <f t="shared" si="283"/>
        <v>0</v>
      </c>
      <c r="O172" s="208">
        <f t="shared" si="283"/>
        <v>0</v>
      </c>
      <c r="P172" s="208">
        <f t="shared" si="283"/>
        <v>0</v>
      </c>
      <c r="Q172" s="208">
        <f t="shared" si="283"/>
        <v>1</v>
      </c>
      <c r="R172" s="208">
        <f t="shared" si="283"/>
        <v>1</v>
      </c>
      <c r="S172" s="208">
        <f t="shared" si="283"/>
        <v>1</v>
      </c>
      <c r="T172" s="208">
        <f t="shared" si="283"/>
        <v>0</v>
      </c>
      <c r="U172" s="208">
        <f t="shared" si="283"/>
        <v>0</v>
      </c>
      <c r="V172" s="208">
        <f t="shared" si="283"/>
        <v>0</v>
      </c>
      <c r="W172" s="208">
        <f t="shared" si="283"/>
        <v>0</v>
      </c>
      <c r="X172" s="208">
        <f t="shared" si="283"/>
        <v>0</v>
      </c>
      <c r="Y172" s="208">
        <f t="shared" si="283"/>
        <v>0</v>
      </c>
      <c r="Z172" s="208">
        <f t="shared" si="283"/>
        <v>0</v>
      </c>
      <c r="AA172" s="208">
        <f t="shared" si="283"/>
        <v>0</v>
      </c>
      <c r="AB172" s="208">
        <f t="shared" si="283"/>
        <v>0</v>
      </c>
      <c r="AC172" s="208">
        <f t="shared" si="283"/>
        <v>0</v>
      </c>
      <c r="AD172" s="208">
        <f t="shared" si="283"/>
        <v>0</v>
      </c>
      <c r="AE172" s="208">
        <f t="shared" si="283"/>
        <v>0</v>
      </c>
      <c r="AF172" s="208">
        <f t="shared" si="283"/>
        <v>0</v>
      </c>
      <c r="AG172" s="208">
        <f t="shared" si="283"/>
        <v>0</v>
      </c>
      <c r="AH172" s="208">
        <f t="shared" si="283"/>
        <v>0</v>
      </c>
      <c r="AI172" s="208">
        <f t="shared" si="283"/>
        <v>0</v>
      </c>
      <c r="AJ172" s="208">
        <f t="shared" si="283"/>
        <v>0</v>
      </c>
      <c r="AK172" s="208">
        <f t="shared" si="283"/>
        <v>0</v>
      </c>
      <c r="AL172" s="208">
        <f t="shared" si="283"/>
        <v>0</v>
      </c>
      <c r="AM172" s="208">
        <f t="shared" si="283"/>
        <v>0</v>
      </c>
      <c r="AN172" s="208">
        <f t="shared" si="283"/>
        <v>0</v>
      </c>
      <c r="AO172" s="208">
        <f t="shared" si="283"/>
        <v>0</v>
      </c>
      <c r="AP172" s="208">
        <f t="shared" si="283"/>
        <v>0</v>
      </c>
      <c r="AQ172" s="208">
        <f t="shared" si="283"/>
        <v>0</v>
      </c>
      <c r="AR172" s="208">
        <f t="shared" si="283"/>
        <v>0</v>
      </c>
      <c r="AS172" s="208">
        <f t="shared" si="283"/>
        <v>0</v>
      </c>
      <c r="AT172" s="208">
        <f t="shared" si="283"/>
        <v>0</v>
      </c>
      <c r="AU172" s="208">
        <f t="shared" si="283"/>
        <v>0</v>
      </c>
      <c r="AV172" s="208">
        <f t="shared" si="283"/>
        <v>0</v>
      </c>
      <c r="AW172" s="208">
        <f t="shared" si="283"/>
        <v>0</v>
      </c>
      <c r="AX172" s="208">
        <f t="shared" si="283"/>
        <v>0</v>
      </c>
      <c r="AY172" s="208">
        <f t="shared" si="283"/>
        <v>0</v>
      </c>
      <c r="AZ172" s="208">
        <f t="shared" si="283"/>
        <v>0</v>
      </c>
      <c r="BA172" s="208">
        <f t="shared" si="283"/>
        <v>0</v>
      </c>
      <c r="BB172" s="208">
        <f t="shared" si="283"/>
        <v>0</v>
      </c>
      <c r="BC172" s="208">
        <f t="shared" si="283"/>
        <v>0</v>
      </c>
      <c r="BD172" s="208">
        <f t="shared" si="283"/>
        <v>0</v>
      </c>
      <c r="BE172" s="208">
        <f t="shared" si="283"/>
        <v>0</v>
      </c>
      <c r="BF172" s="208">
        <f t="shared" si="283"/>
        <v>0</v>
      </c>
      <c r="BG172" s="208">
        <f t="shared" si="283"/>
        <v>0</v>
      </c>
      <c r="BH172" s="208">
        <f t="shared" si="283"/>
        <v>0</v>
      </c>
      <c r="BI172" s="208">
        <f t="shared" si="283"/>
        <v>0</v>
      </c>
      <c r="BJ172" s="208">
        <f t="shared" si="283"/>
        <v>0</v>
      </c>
      <c r="BK172" s="208">
        <f t="shared" si="283"/>
        <v>0</v>
      </c>
      <c r="BL172" s="208">
        <f t="shared" si="283"/>
        <v>0</v>
      </c>
      <c r="BM172" s="208">
        <f t="shared" si="283"/>
        <v>0</v>
      </c>
      <c r="BN172" s="208">
        <f t="shared" si="283"/>
        <v>0</v>
      </c>
      <c r="BO172" s="208">
        <f t="shared" si="283"/>
        <v>0</v>
      </c>
      <c r="BP172" s="208">
        <f t="shared" si="283"/>
        <v>0</v>
      </c>
      <c r="BQ172" s="208">
        <f t="shared" si="283"/>
        <v>0</v>
      </c>
      <c r="BR172" s="208">
        <f t="shared" si="283"/>
        <v>0</v>
      </c>
      <c r="BS172" s="208">
        <f t="shared" ref="BS172:CF172" si="284">+HLOOKUP(BS$114,$E$5:$FH$106,2+$C64,FALSE)</f>
        <v>0</v>
      </c>
      <c r="BT172" s="208">
        <f t="shared" si="284"/>
        <v>0</v>
      </c>
      <c r="BU172" s="208">
        <f t="shared" si="284"/>
        <v>0</v>
      </c>
      <c r="BV172" s="208">
        <f t="shared" si="284"/>
        <v>0</v>
      </c>
      <c r="BW172" s="208">
        <f t="shared" si="284"/>
        <v>0</v>
      </c>
      <c r="BX172" s="208">
        <f t="shared" si="284"/>
        <v>0</v>
      </c>
      <c r="BY172" s="208">
        <f t="shared" si="284"/>
        <v>0</v>
      </c>
      <c r="BZ172" s="208">
        <f t="shared" si="284"/>
        <v>0</v>
      </c>
      <c r="CA172" s="208">
        <f t="shared" si="284"/>
        <v>0</v>
      </c>
      <c r="CB172" s="208">
        <f t="shared" si="284"/>
        <v>0</v>
      </c>
      <c r="CC172" s="208">
        <f t="shared" si="284"/>
        <v>0</v>
      </c>
      <c r="CD172" s="208">
        <f t="shared" si="284"/>
        <v>0</v>
      </c>
      <c r="CE172" s="208">
        <f t="shared" si="284"/>
        <v>0</v>
      </c>
      <c r="CF172" s="208">
        <f t="shared" si="284"/>
        <v>0</v>
      </c>
      <c r="CG172" s="180"/>
      <c r="CH172" s="180"/>
      <c r="CI172" s="180"/>
      <c r="CJ172" s="180"/>
      <c r="CK172" s="180"/>
      <c r="CL172" s="180"/>
      <c r="CM172" s="180"/>
      <c r="CN172" s="180"/>
      <c r="CO172" s="180"/>
      <c r="CP172" s="180"/>
      <c r="CQ172" s="180"/>
      <c r="CR172" s="180"/>
      <c r="CS172" s="180"/>
      <c r="CT172" s="180"/>
      <c r="CU172" s="180"/>
      <c r="CV172" s="180"/>
      <c r="CW172" s="180"/>
      <c r="CX172" s="180"/>
      <c r="CY172" s="180"/>
      <c r="CZ172" s="180"/>
      <c r="DA172" s="180"/>
      <c r="DB172" s="180"/>
      <c r="DC172" s="180"/>
      <c r="DD172" s="180"/>
      <c r="DE172" s="180"/>
      <c r="DF172" s="180"/>
      <c r="DG172" s="180"/>
      <c r="DH172" s="180"/>
      <c r="DI172" s="180"/>
      <c r="DJ172" s="180"/>
      <c r="DK172" s="180"/>
      <c r="DL172" s="180"/>
      <c r="DM172" s="180"/>
      <c r="DN172" s="180"/>
      <c r="DO172" s="180"/>
      <c r="DP172" s="180"/>
      <c r="DQ172" s="180"/>
      <c r="DR172" s="180"/>
      <c r="DS172" s="180"/>
      <c r="DT172" s="180"/>
      <c r="DU172" s="180"/>
      <c r="DV172" s="180"/>
      <c r="DW172" s="180"/>
      <c r="DX172" s="180"/>
      <c r="DY172" s="180"/>
      <c r="DZ172" s="180"/>
      <c r="EA172" s="180"/>
      <c r="EB172" s="180"/>
      <c r="EC172" s="180"/>
      <c r="ED172" s="180"/>
      <c r="EE172" s="180"/>
      <c r="EF172" s="180"/>
      <c r="EG172" s="180"/>
      <c r="EH172" s="180"/>
      <c r="EI172" s="180"/>
      <c r="EJ172" s="180"/>
      <c r="EK172" s="180"/>
      <c r="EL172" s="180"/>
      <c r="EM172" s="180"/>
      <c r="EN172" s="180"/>
      <c r="EO172" s="180"/>
      <c r="EP172" s="180"/>
      <c r="EQ172" s="180"/>
      <c r="ER172" s="180"/>
      <c r="ES172" s="180"/>
      <c r="ET172" s="180"/>
      <c r="EU172" s="180"/>
      <c r="EV172" s="180"/>
      <c r="EW172" s="180"/>
      <c r="EX172" s="180"/>
      <c r="EY172" s="180"/>
      <c r="EZ172" s="180"/>
      <c r="FA172" s="180"/>
      <c r="FB172" s="180"/>
      <c r="FC172" s="180"/>
      <c r="FD172" s="180"/>
      <c r="FE172" s="180"/>
      <c r="FF172" s="180"/>
      <c r="FG172" s="180"/>
      <c r="FH172" s="180"/>
    </row>
    <row r="173" spans="2:164" hidden="1" x14ac:dyDescent="0.3">
      <c r="B173" s="699">
        <f>+IFERROR(VLOOKUP(D173,'LP-Servicios'!$E$153:$F$252,2,FALSE),0)</f>
        <v>873874.42</v>
      </c>
      <c r="C173" s="700">
        <v>59</v>
      </c>
      <c r="D173" s="207" t="str">
        <f t="shared" si="168"/>
        <v>P. MOVIL-Serv Tecnico x Persona(1-2Rigs)</v>
      </c>
      <c r="E173" s="208">
        <f t="shared" si="248"/>
        <v>0</v>
      </c>
      <c r="F173" s="208">
        <f t="shared" si="248"/>
        <v>0</v>
      </c>
      <c r="G173" s="208">
        <f t="shared" ref="G173:BR173" si="285">+HLOOKUP(G$114,$E$5:$FH$106,2+$C65,FALSE)</f>
        <v>0</v>
      </c>
      <c r="H173" s="208">
        <f t="shared" si="285"/>
        <v>0</v>
      </c>
      <c r="I173" s="208">
        <f t="shared" si="285"/>
        <v>0</v>
      </c>
      <c r="J173" s="208">
        <f t="shared" si="285"/>
        <v>0</v>
      </c>
      <c r="K173" s="208">
        <f t="shared" si="285"/>
        <v>0</v>
      </c>
      <c r="L173" s="208">
        <f t="shared" si="285"/>
        <v>0</v>
      </c>
      <c r="M173" s="208">
        <f t="shared" si="285"/>
        <v>0</v>
      </c>
      <c r="N173" s="208">
        <f t="shared" si="285"/>
        <v>0</v>
      </c>
      <c r="O173" s="208">
        <f t="shared" si="285"/>
        <v>0</v>
      </c>
      <c r="P173" s="208">
        <f t="shared" si="285"/>
        <v>0</v>
      </c>
      <c r="Q173" s="208">
        <f t="shared" si="285"/>
        <v>0</v>
      </c>
      <c r="R173" s="208">
        <f t="shared" si="285"/>
        <v>0</v>
      </c>
      <c r="S173" s="208">
        <f t="shared" si="285"/>
        <v>0</v>
      </c>
      <c r="T173" s="208">
        <f t="shared" si="285"/>
        <v>0</v>
      </c>
      <c r="U173" s="208">
        <f t="shared" si="285"/>
        <v>0</v>
      </c>
      <c r="V173" s="208">
        <f t="shared" si="285"/>
        <v>0</v>
      </c>
      <c r="W173" s="208">
        <f t="shared" si="285"/>
        <v>0</v>
      </c>
      <c r="X173" s="208">
        <f t="shared" si="285"/>
        <v>0</v>
      </c>
      <c r="Y173" s="208">
        <f t="shared" si="285"/>
        <v>0</v>
      </c>
      <c r="Z173" s="208">
        <f t="shared" si="285"/>
        <v>0</v>
      </c>
      <c r="AA173" s="208">
        <f t="shared" si="285"/>
        <v>0</v>
      </c>
      <c r="AB173" s="208">
        <f t="shared" si="285"/>
        <v>0</v>
      </c>
      <c r="AC173" s="208">
        <f t="shared" si="285"/>
        <v>0</v>
      </c>
      <c r="AD173" s="208">
        <f t="shared" si="285"/>
        <v>0</v>
      </c>
      <c r="AE173" s="208">
        <f t="shared" si="285"/>
        <v>0</v>
      </c>
      <c r="AF173" s="208">
        <f t="shared" si="285"/>
        <v>0</v>
      </c>
      <c r="AG173" s="208">
        <f t="shared" si="285"/>
        <v>0</v>
      </c>
      <c r="AH173" s="208">
        <f t="shared" si="285"/>
        <v>0</v>
      </c>
      <c r="AI173" s="208">
        <f t="shared" si="285"/>
        <v>0</v>
      </c>
      <c r="AJ173" s="208">
        <f t="shared" si="285"/>
        <v>0</v>
      </c>
      <c r="AK173" s="208">
        <f t="shared" si="285"/>
        <v>0</v>
      </c>
      <c r="AL173" s="208">
        <f t="shared" si="285"/>
        <v>0</v>
      </c>
      <c r="AM173" s="208">
        <f t="shared" si="285"/>
        <v>0</v>
      </c>
      <c r="AN173" s="208">
        <f t="shared" si="285"/>
        <v>0</v>
      </c>
      <c r="AO173" s="208">
        <f t="shared" si="285"/>
        <v>0</v>
      </c>
      <c r="AP173" s="208">
        <f t="shared" si="285"/>
        <v>0</v>
      </c>
      <c r="AQ173" s="208">
        <f t="shared" si="285"/>
        <v>0</v>
      </c>
      <c r="AR173" s="208">
        <f t="shared" si="285"/>
        <v>0</v>
      </c>
      <c r="AS173" s="208">
        <f t="shared" si="285"/>
        <v>0</v>
      </c>
      <c r="AT173" s="208">
        <f t="shared" si="285"/>
        <v>0</v>
      </c>
      <c r="AU173" s="208">
        <f t="shared" si="285"/>
        <v>0</v>
      </c>
      <c r="AV173" s="208">
        <f t="shared" si="285"/>
        <v>0</v>
      </c>
      <c r="AW173" s="208">
        <f t="shared" si="285"/>
        <v>0</v>
      </c>
      <c r="AX173" s="208">
        <f t="shared" si="285"/>
        <v>0</v>
      </c>
      <c r="AY173" s="208">
        <f t="shared" si="285"/>
        <v>0</v>
      </c>
      <c r="AZ173" s="208">
        <f t="shared" si="285"/>
        <v>0</v>
      </c>
      <c r="BA173" s="208">
        <f t="shared" si="285"/>
        <v>0</v>
      </c>
      <c r="BB173" s="208">
        <f t="shared" si="285"/>
        <v>0</v>
      </c>
      <c r="BC173" s="208">
        <f t="shared" si="285"/>
        <v>0</v>
      </c>
      <c r="BD173" s="208">
        <f t="shared" si="285"/>
        <v>0</v>
      </c>
      <c r="BE173" s="208">
        <f t="shared" si="285"/>
        <v>0</v>
      </c>
      <c r="BF173" s="208">
        <f t="shared" si="285"/>
        <v>0</v>
      </c>
      <c r="BG173" s="208">
        <f t="shared" si="285"/>
        <v>0</v>
      </c>
      <c r="BH173" s="208">
        <f t="shared" si="285"/>
        <v>0</v>
      </c>
      <c r="BI173" s="208">
        <f t="shared" si="285"/>
        <v>0</v>
      </c>
      <c r="BJ173" s="208">
        <f t="shared" si="285"/>
        <v>0</v>
      </c>
      <c r="BK173" s="208">
        <f t="shared" si="285"/>
        <v>0</v>
      </c>
      <c r="BL173" s="208">
        <f t="shared" si="285"/>
        <v>0</v>
      </c>
      <c r="BM173" s="208">
        <f t="shared" si="285"/>
        <v>0</v>
      </c>
      <c r="BN173" s="208">
        <f t="shared" si="285"/>
        <v>0</v>
      </c>
      <c r="BO173" s="208">
        <f t="shared" si="285"/>
        <v>0</v>
      </c>
      <c r="BP173" s="208">
        <f t="shared" si="285"/>
        <v>0</v>
      </c>
      <c r="BQ173" s="208">
        <f t="shared" si="285"/>
        <v>0</v>
      </c>
      <c r="BR173" s="208">
        <f t="shared" si="285"/>
        <v>0</v>
      </c>
      <c r="BS173" s="208">
        <f t="shared" ref="BS173:CF173" si="286">+HLOOKUP(BS$114,$E$5:$FH$106,2+$C65,FALSE)</f>
        <v>0</v>
      </c>
      <c r="BT173" s="208">
        <f t="shared" si="286"/>
        <v>0</v>
      </c>
      <c r="BU173" s="208">
        <f t="shared" si="286"/>
        <v>0</v>
      </c>
      <c r="BV173" s="208">
        <f t="shared" si="286"/>
        <v>0</v>
      </c>
      <c r="BW173" s="208">
        <f t="shared" si="286"/>
        <v>0</v>
      </c>
      <c r="BX173" s="208">
        <f t="shared" si="286"/>
        <v>0</v>
      </c>
      <c r="BY173" s="208">
        <f t="shared" si="286"/>
        <v>0</v>
      </c>
      <c r="BZ173" s="208">
        <f t="shared" si="286"/>
        <v>0</v>
      </c>
      <c r="CA173" s="208">
        <f t="shared" si="286"/>
        <v>0</v>
      </c>
      <c r="CB173" s="208">
        <f t="shared" si="286"/>
        <v>0</v>
      </c>
      <c r="CC173" s="208">
        <f t="shared" si="286"/>
        <v>0</v>
      </c>
      <c r="CD173" s="208">
        <f t="shared" si="286"/>
        <v>0</v>
      </c>
      <c r="CE173" s="208">
        <f t="shared" si="286"/>
        <v>0</v>
      </c>
      <c r="CF173" s="208">
        <f t="shared" si="286"/>
        <v>0</v>
      </c>
      <c r="CG173" s="180"/>
      <c r="CH173" s="180"/>
      <c r="CI173" s="180"/>
      <c r="CJ173" s="180"/>
      <c r="CK173" s="180"/>
      <c r="CL173" s="180"/>
      <c r="CM173" s="180"/>
      <c r="CN173" s="180"/>
      <c r="CO173" s="180"/>
      <c r="CP173" s="180"/>
      <c r="CQ173" s="180"/>
      <c r="CR173" s="180"/>
      <c r="CS173" s="180"/>
      <c r="CT173" s="180"/>
      <c r="CU173" s="180"/>
      <c r="CV173" s="180"/>
      <c r="CW173" s="180"/>
      <c r="CX173" s="180"/>
      <c r="CY173" s="180"/>
      <c r="CZ173" s="180"/>
      <c r="DA173" s="180"/>
      <c r="DB173" s="180"/>
      <c r="DC173" s="180"/>
      <c r="DD173" s="180"/>
      <c r="DE173" s="180"/>
      <c r="DF173" s="180"/>
      <c r="DG173" s="180"/>
      <c r="DH173" s="180"/>
      <c r="DI173" s="180"/>
      <c r="DJ173" s="180"/>
      <c r="DK173" s="180"/>
      <c r="DL173" s="180"/>
      <c r="DM173" s="180"/>
      <c r="DN173" s="180"/>
      <c r="DO173" s="180"/>
      <c r="DP173" s="180"/>
      <c r="DQ173" s="180"/>
      <c r="DR173" s="180"/>
      <c r="DS173" s="180"/>
      <c r="DT173" s="180"/>
      <c r="DU173" s="180"/>
      <c r="DV173" s="180"/>
      <c r="DW173" s="180"/>
      <c r="DX173" s="180"/>
      <c r="DY173" s="180"/>
      <c r="DZ173" s="180"/>
      <c r="EA173" s="180"/>
      <c r="EB173" s="180"/>
      <c r="EC173" s="180"/>
      <c r="ED173" s="180"/>
      <c r="EE173" s="180"/>
      <c r="EF173" s="180"/>
      <c r="EG173" s="180"/>
      <c r="EH173" s="180"/>
      <c r="EI173" s="180"/>
      <c r="EJ173" s="180"/>
      <c r="EK173" s="180"/>
      <c r="EL173" s="180"/>
      <c r="EM173" s="180"/>
      <c r="EN173" s="180"/>
      <c r="EO173" s="180"/>
      <c r="EP173" s="180"/>
      <c r="EQ173" s="180"/>
      <c r="ER173" s="180"/>
      <c r="ES173" s="180"/>
      <c r="ET173" s="180"/>
      <c r="EU173" s="180"/>
      <c r="EV173" s="180"/>
      <c r="EW173" s="180"/>
      <c r="EX173" s="180"/>
      <c r="EY173" s="180"/>
      <c r="EZ173" s="180"/>
      <c r="FA173" s="180"/>
      <c r="FB173" s="180"/>
      <c r="FC173" s="180"/>
      <c r="FD173" s="180"/>
      <c r="FE173" s="180"/>
      <c r="FF173" s="180"/>
      <c r="FG173" s="180"/>
      <c r="FH173" s="180"/>
    </row>
    <row r="174" spans="2:164" hidden="1" x14ac:dyDescent="0.3">
      <c r="B174" s="699">
        <f>+IFERROR(VLOOKUP(D174,'LP-Servicios'!$E$153:$F$252,2,FALSE),0)</f>
        <v>786486.98</v>
      </c>
      <c r="C174" s="700">
        <v>60</v>
      </c>
      <c r="D174" s="207" t="str">
        <f t="shared" si="168"/>
        <v>P. MOVIL-Std By x Tecnico(1-2Rigs)</v>
      </c>
      <c r="E174" s="208">
        <f t="shared" si="248"/>
        <v>0</v>
      </c>
      <c r="F174" s="208">
        <f t="shared" si="248"/>
        <v>0</v>
      </c>
      <c r="G174" s="208">
        <f t="shared" ref="G174:BR174" si="287">+HLOOKUP(G$114,$E$5:$FH$106,2+$C66,FALSE)</f>
        <v>0</v>
      </c>
      <c r="H174" s="208">
        <f t="shared" si="287"/>
        <v>0</v>
      </c>
      <c r="I174" s="208">
        <f t="shared" si="287"/>
        <v>0</v>
      </c>
      <c r="J174" s="208">
        <f t="shared" si="287"/>
        <v>0</v>
      </c>
      <c r="K174" s="208">
        <f t="shared" si="287"/>
        <v>0</v>
      </c>
      <c r="L174" s="208">
        <f t="shared" si="287"/>
        <v>0</v>
      </c>
      <c r="M174" s="208">
        <f t="shared" si="287"/>
        <v>0</v>
      </c>
      <c r="N174" s="208">
        <f t="shared" si="287"/>
        <v>0</v>
      </c>
      <c r="O174" s="208">
        <f t="shared" si="287"/>
        <v>0</v>
      </c>
      <c r="P174" s="208">
        <f t="shared" si="287"/>
        <v>0</v>
      </c>
      <c r="Q174" s="208">
        <f t="shared" si="287"/>
        <v>0</v>
      </c>
      <c r="R174" s="208">
        <f t="shared" si="287"/>
        <v>0</v>
      </c>
      <c r="S174" s="208">
        <f t="shared" si="287"/>
        <v>0</v>
      </c>
      <c r="T174" s="208">
        <f t="shared" si="287"/>
        <v>0</v>
      </c>
      <c r="U174" s="208">
        <f t="shared" si="287"/>
        <v>0</v>
      </c>
      <c r="V174" s="208">
        <f t="shared" si="287"/>
        <v>0</v>
      </c>
      <c r="W174" s="208">
        <f t="shared" si="287"/>
        <v>0</v>
      </c>
      <c r="X174" s="208">
        <f t="shared" si="287"/>
        <v>0</v>
      </c>
      <c r="Y174" s="208">
        <f t="shared" si="287"/>
        <v>0</v>
      </c>
      <c r="Z174" s="208">
        <f t="shared" si="287"/>
        <v>0</v>
      </c>
      <c r="AA174" s="208">
        <f t="shared" si="287"/>
        <v>0</v>
      </c>
      <c r="AB174" s="208">
        <f t="shared" si="287"/>
        <v>0</v>
      </c>
      <c r="AC174" s="208">
        <f t="shared" si="287"/>
        <v>0</v>
      </c>
      <c r="AD174" s="208">
        <f t="shared" si="287"/>
        <v>0</v>
      </c>
      <c r="AE174" s="208">
        <f t="shared" si="287"/>
        <v>0</v>
      </c>
      <c r="AF174" s="208">
        <f t="shared" si="287"/>
        <v>0</v>
      </c>
      <c r="AG174" s="208">
        <f t="shared" si="287"/>
        <v>0</v>
      </c>
      <c r="AH174" s="208">
        <f t="shared" si="287"/>
        <v>0</v>
      </c>
      <c r="AI174" s="208">
        <f t="shared" si="287"/>
        <v>0</v>
      </c>
      <c r="AJ174" s="208">
        <f t="shared" si="287"/>
        <v>0</v>
      </c>
      <c r="AK174" s="208">
        <f t="shared" si="287"/>
        <v>0</v>
      </c>
      <c r="AL174" s="208">
        <f t="shared" si="287"/>
        <v>0</v>
      </c>
      <c r="AM174" s="208">
        <f t="shared" si="287"/>
        <v>0</v>
      </c>
      <c r="AN174" s="208">
        <f t="shared" si="287"/>
        <v>0</v>
      </c>
      <c r="AO174" s="208">
        <f t="shared" si="287"/>
        <v>0</v>
      </c>
      <c r="AP174" s="208">
        <f t="shared" si="287"/>
        <v>0</v>
      </c>
      <c r="AQ174" s="208">
        <f t="shared" si="287"/>
        <v>0</v>
      </c>
      <c r="AR174" s="208">
        <f t="shared" si="287"/>
        <v>0</v>
      </c>
      <c r="AS174" s="208">
        <f t="shared" si="287"/>
        <v>0</v>
      </c>
      <c r="AT174" s="208">
        <f t="shared" si="287"/>
        <v>0</v>
      </c>
      <c r="AU174" s="208">
        <f t="shared" si="287"/>
        <v>0</v>
      </c>
      <c r="AV174" s="208">
        <f t="shared" si="287"/>
        <v>0</v>
      </c>
      <c r="AW174" s="208">
        <f t="shared" si="287"/>
        <v>0</v>
      </c>
      <c r="AX174" s="208">
        <f t="shared" si="287"/>
        <v>0</v>
      </c>
      <c r="AY174" s="208">
        <f t="shared" si="287"/>
        <v>0</v>
      </c>
      <c r="AZ174" s="208">
        <f t="shared" si="287"/>
        <v>0</v>
      </c>
      <c r="BA174" s="208">
        <f t="shared" si="287"/>
        <v>0</v>
      </c>
      <c r="BB174" s="208">
        <f t="shared" si="287"/>
        <v>0</v>
      </c>
      <c r="BC174" s="208">
        <f t="shared" si="287"/>
        <v>0</v>
      </c>
      <c r="BD174" s="208">
        <f t="shared" si="287"/>
        <v>0</v>
      </c>
      <c r="BE174" s="208">
        <f t="shared" si="287"/>
        <v>0</v>
      </c>
      <c r="BF174" s="208">
        <f t="shared" si="287"/>
        <v>0</v>
      </c>
      <c r="BG174" s="208">
        <f t="shared" si="287"/>
        <v>0</v>
      </c>
      <c r="BH174" s="208">
        <f t="shared" si="287"/>
        <v>0</v>
      </c>
      <c r="BI174" s="208">
        <f t="shared" si="287"/>
        <v>0</v>
      </c>
      <c r="BJ174" s="208">
        <f t="shared" si="287"/>
        <v>0</v>
      </c>
      <c r="BK174" s="208">
        <f t="shared" si="287"/>
        <v>0</v>
      </c>
      <c r="BL174" s="208">
        <f t="shared" si="287"/>
        <v>0</v>
      </c>
      <c r="BM174" s="208">
        <f t="shared" si="287"/>
        <v>0</v>
      </c>
      <c r="BN174" s="208">
        <f t="shared" si="287"/>
        <v>0</v>
      </c>
      <c r="BO174" s="208">
        <f t="shared" si="287"/>
        <v>0</v>
      </c>
      <c r="BP174" s="208">
        <f t="shared" si="287"/>
        <v>0</v>
      </c>
      <c r="BQ174" s="208">
        <f t="shared" si="287"/>
        <v>0</v>
      </c>
      <c r="BR174" s="208">
        <f t="shared" si="287"/>
        <v>0</v>
      </c>
      <c r="BS174" s="208">
        <f t="shared" ref="BS174:CF174" si="288">+HLOOKUP(BS$114,$E$5:$FH$106,2+$C66,FALSE)</f>
        <v>0</v>
      </c>
      <c r="BT174" s="208">
        <f t="shared" si="288"/>
        <v>0</v>
      </c>
      <c r="BU174" s="208">
        <f t="shared" si="288"/>
        <v>0</v>
      </c>
      <c r="BV174" s="208">
        <f t="shared" si="288"/>
        <v>0</v>
      </c>
      <c r="BW174" s="208">
        <f t="shared" si="288"/>
        <v>0</v>
      </c>
      <c r="BX174" s="208">
        <f t="shared" si="288"/>
        <v>0</v>
      </c>
      <c r="BY174" s="208">
        <f t="shared" si="288"/>
        <v>0</v>
      </c>
      <c r="BZ174" s="208">
        <f t="shared" si="288"/>
        <v>0</v>
      </c>
      <c r="CA174" s="208">
        <f t="shared" si="288"/>
        <v>0</v>
      </c>
      <c r="CB174" s="208">
        <f t="shared" si="288"/>
        <v>0</v>
      </c>
      <c r="CC174" s="208">
        <f t="shared" si="288"/>
        <v>0</v>
      </c>
      <c r="CD174" s="208">
        <f t="shared" si="288"/>
        <v>0</v>
      </c>
      <c r="CE174" s="208">
        <f t="shared" si="288"/>
        <v>0</v>
      </c>
      <c r="CF174" s="208">
        <f t="shared" si="288"/>
        <v>0</v>
      </c>
      <c r="CG174" s="180"/>
      <c r="CH174" s="180"/>
      <c r="CI174" s="180"/>
      <c r="CJ174" s="180"/>
      <c r="CK174" s="180"/>
      <c r="CL174" s="180"/>
      <c r="CM174" s="180"/>
      <c r="CN174" s="180"/>
      <c r="CO174" s="180"/>
      <c r="CP174" s="180"/>
      <c r="CQ174" s="180"/>
      <c r="CR174" s="180"/>
      <c r="CS174" s="180"/>
      <c r="CT174" s="180"/>
      <c r="CU174" s="180"/>
      <c r="CV174" s="180"/>
      <c r="CW174" s="180"/>
      <c r="CX174" s="180"/>
      <c r="CY174" s="180"/>
      <c r="CZ174" s="180"/>
      <c r="DA174" s="180"/>
      <c r="DB174" s="180"/>
      <c r="DC174" s="180"/>
      <c r="DD174" s="180"/>
      <c r="DE174" s="180"/>
      <c r="DF174" s="180"/>
      <c r="DG174" s="180"/>
      <c r="DH174" s="180"/>
      <c r="DI174" s="180"/>
      <c r="DJ174" s="180"/>
      <c r="DK174" s="180"/>
      <c r="DL174" s="180"/>
      <c r="DM174" s="180"/>
      <c r="DN174" s="180"/>
      <c r="DO174" s="180"/>
      <c r="DP174" s="180"/>
      <c r="DQ174" s="180"/>
      <c r="DR174" s="180"/>
      <c r="DS174" s="180"/>
      <c r="DT174" s="180"/>
      <c r="DU174" s="180"/>
      <c r="DV174" s="180"/>
      <c r="DW174" s="180"/>
      <c r="DX174" s="180"/>
      <c r="DY174" s="180"/>
      <c r="DZ174" s="180"/>
      <c r="EA174" s="180"/>
      <c r="EB174" s="180"/>
      <c r="EC174" s="180"/>
      <c r="ED174" s="180"/>
      <c r="EE174" s="180"/>
      <c r="EF174" s="180"/>
      <c r="EG174" s="180"/>
      <c r="EH174" s="180"/>
      <c r="EI174" s="180"/>
      <c r="EJ174" s="180"/>
      <c r="EK174" s="180"/>
      <c r="EL174" s="180"/>
      <c r="EM174" s="180"/>
      <c r="EN174" s="180"/>
      <c r="EO174" s="180"/>
      <c r="EP174" s="180"/>
      <c r="EQ174" s="180"/>
      <c r="ER174" s="180"/>
      <c r="ES174" s="180"/>
      <c r="ET174" s="180"/>
      <c r="EU174" s="180"/>
      <c r="EV174" s="180"/>
      <c r="EW174" s="180"/>
      <c r="EX174" s="180"/>
      <c r="EY174" s="180"/>
      <c r="EZ174" s="180"/>
      <c r="FA174" s="180"/>
      <c r="FB174" s="180"/>
      <c r="FC174" s="180"/>
      <c r="FD174" s="180"/>
      <c r="FE174" s="180"/>
      <c r="FF174" s="180"/>
      <c r="FG174" s="180"/>
      <c r="FH174" s="180"/>
    </row>
    <row r="175" spans="2:164" hidden="1" x14ac:dyDescent="0.3">
      <c r="B175" s="699">
        <f>+IFERROR(VLOOKUP(D175,'LP-Servicios'!$E$153:$F$252,2,FALSE),0)</f>
        <v>7603.68</v>
      </c>
      <c r="C175" s="700">
        <v>61</v>
      </c>
      <c r="D175" s="207" t="str">
        <f t="shared" si="168"/>
        <v>P. MOVIL-Transp person-NQN-Yac(1-2Rigs)</v>
      </c>
      <c r="E175" s="208">
        <f t="shared" ref="E175:F194" si="289">+HLOOKUP(E$114,$E$5:$FH$106,2+$C67,FALSE)</f>
        <v>0</v>
      </c>
      <c r="F175" s="208">
        <f t="shared" si="289"/>
        <v>0</v>
      </c>
      <c r="G175" s="208">
        <f t="shared" ref="G175:BR175" si="290">+HLOOKUP(G$114,$E$5:$FH$106,2+$C67,FALSE)</f>
        <v>0</v>
      </c>
      <c r="H175" s="208">
        <f t="shared" si="290"/>
        <v>0</v>
      </c>
      <c r="I175" s="208">
        <f t="shared" si="290"/>
        <v>0</v>
      </c>
      <c r="J175" s="208">
        <f t="shared" si="290"/>
        <v>0</v>
      </c>
      <c r="K175" s="208">
        <f t="shared" si="290"/>
        <v>0</v>
      </c>
      <c r="L175" s="208">
        <f t="shared" si="290"/>
        <v>0</v>
      </c>
      <c r="M175" s="208">
        <f t="shared" si="290"/>
        <v>0</v>
      </c>
      <c r="N175" s="208">
        <f t="shared" si="290"/>
        <v>0</v>
      </c>
      <c r="O175" s="208">
        <f t="shared" si="290"/>
        <v>0</v>
      </c>
      <c r="P175" s="208">
        <f t="shared" si="290"/>
        <v>0</v>
      </c>
      <c r="Q175" s="208">
        <f t="shared" si="290"/>
        <v>0</v>
      </c>
      <c r="R175" s="208">
        <f t="shared" si="290"/>
        <v>0</v>
      </c>
      <c r="S175" s="208">
        <f t="shared" si="290"/>
        <v>0</v>
      </c>
      <c r="T175" s="208">
        <f t="shared" si="290"/>
        <v>0</v>
      </c>
      <c r="U175" s="208">
        <f t="shared" si="290"/>
        <v>0</v>
      </c>
      <c r="V175" s="208">
        <f t="shared" si="290"/>
        <v>0</v>
      </c>
      <c r="W175" s="208">
        <f t="shared" si="290"/>
        <v>0</v>
      </c>
      <c r="X175" s="208">
        <f t="shared" si="290"/>
        <v>0</v>
      </c>
      <c r="Y175" s="208">
        <f t="shared" si="290"/>
        <v>0</v>
      </c>
      <c r="Z175" s="208">
        <f t="shared" si="290"/>
        <v>0</v>
      </c>
      <c r="AA175" s="208">
        <f t="shared" si="290"/>
        <v>0</v>
      </c>
      <c r="AB175" s="208">
        <f t="shared" si="290"/>
        <v>0</v>
      </c>
      <c r="AC175" s="208">
        <f t="shared" si="290"/>
        <v>0</v>
      </c>
      <c r="AD175" s="208">
        <f t="shared" si="290"/>
        <v>0</v>
      </c>
      <c r="AE175" s="208">
        <f t="shared" si="290"/>
        <v>0</v>
      </c>
      <c r="AF175" s="208">
        <f t="shared" si="290"/>
        <v>0</v>
      </c>
      <c r="AG175" s="208">
        <f t="shared" si="290"/>
        <v>0</v>
      </c>
      <c r="AH175" s="208">
        <f t="shared" si="290"/>
        <v>0</v>
      </c>
      <c r="AI175" s="208">
        <f t="shared" si="290"/>
        <v>0</v>
      </c>
      <c r="AJ175" s="208">
        <f t="shared" si="290"/>
        <v>0</v>
      </c>
      <c r="AK175" s="208">
        <f t="shared" si="290"/>
        <v>0</v>
      </c>
      <c r="AL175" s="208">
        <f t="shared" si="290"/>
        <v>0</v>
      </c>
      <c r="AM175" s="208">
        <f t="shared" si="290"/>
        <v>0</v>
      </c>
      <c r="AN175" s="208">
        <f t="shared" si="290"/>
        <v>0</v>
      </c>
      <c r="AO175" s="208">
        <f t="shared" si="290"/>
        <v>0</v>
      </c>
      <c r="AP175" s="208">
        <f t="shared" si="290"/>
        <v>0</v>
      </c>
      <c r="AQ175" s="208">
        <f t="shared" si="290"/>
        <v>0</v>
      </c>
      <c r="AR175" s="208">
        <f t="shared" si="290"/>
        <v>0</v>
      </c>
      <c r="AS175" s="208">
        <f t="shared" si="290"/>
        <v>0</v>
      </c>
      <c r="AT175" s="208">
        <f t="shared" si="290"/>
        <v>0</v>
      </c>
      <c r="AU175" s="208">
        <f t="shared" si="290"/>
        <v>0</v>
      </c>
      <c r="AV175" s="208">
        <f t="shared" si="290"/>
        <v>0</v>
      </c>
      <c r="AW175" s="208">
        <f t="shared" si="290"/>
        <v>0</v>
      </c>
      <c r="AX175" s="208">
        <f t="shared" si="290"/>
        <v>0</v>
      </c>
      <c r="AY175" s="208">
        <f t="shared" si="290"/>
        <v>0</v>
      </c>
      <c r="AZ175" s="208">
        <f t="shared" si="290"/>
        <v>0</v>
      </c>
      <c r="BA175" s="208">
        <f t="shared" si="290"/>
        <v>0</v>
      </c>
      <c r="BB175" s="208">
        <f t="shared" si="290"/>
        <v>0</v>
      </c>
      <c r="BC175" s="208">
        <f t="shared" si="290"/>
        <v>0</v>
      </c>
      <c r="BD175" s="208">
        <f t="shared" si="290"/>
        <v>0</v>
      </c>
      <c r="BE175" s="208">
        <f t="shared" si="290"/>
        <v>0</v>
      </c>
      <c r="BF175" s="208">
        <f t="shared" si="290"/>
        <v>0</v>
      </c>
      <c r="BG175" s="208">
        <f t="shared" si="290"/>
        <v>0</v>
      </c>
      <c r="BH175" s="208">
        <f t="shared" si="290"/>
        <v>0</v>
      </c>
      <c r="BI175" s="208">
        <f t="shared" si="290"/>
        <v>0</v>
      </c>
      <c r="BJ175" s="208">
        <f t="shared" si="290"/>
        <v>0</v>
      </c>
      <c r="BK175" s="208">
        <f t="shared" si="290"/>
        <v>0</v>
      </c>
      <c r="BL175" s="208">
        <f t="shared" si="290"/>
        <v>0</v>
      </c>
      <c r="BM175" s="208">
        <f t="shared" si="290"/>
        <v>0</v>
      </c>
      <c r="BN175" s="208">
        <f t="shared" si="290"/>
        <v>0</v>
      </c>
      <c r="BO175" s="208">
        <f t="shared" si="290"/>
        <v>0</v>
      </c>
      <c r="BP175" s="208">
        <f t="shared" si="290"/>
        <v>0</v>
      </c>
      <c r="BQ175" s="208">
        <f t="shared" si="290"/>
        <v>0</v>
      </c>
      <c r="BR175" s="208">
        <f t="shared" si="290"/>
        <v>0</v>
      </c>
      <c r="BS175" s="208">
        <f t="shared" ref="BS175:CF175" si="291">+HLOOKUP(BS$114,$E$5:$FH$106,2+$C67,FALSE)</f>
        <v>0</v>
      </c>
      <c r="BT175" s="208">
        <f t="shared" si="291"/>
        <v>0</v>
      </c>
      <c r="BU175" s="208">
        <f t="shared" si="291"/>
        <v>0</v>
      </c>
      <c r="BV175" s="208">
        <f t="shared" si="291"/>
        <v>0</v>
      </c>
      <c r="BW175" s="208">
        <f t="shared" si="291"/>
        <v>0</v>
      </c>
      <c r="BX175" s="208">
        <f t="shared" si="291"/>
        <v>0</v>
      </c>
      <c r="BY175" s="208">
        <f t="shared" si="291"/>
        <v>0</v>
      </c>
      <c r="BZ175" s="208">
        <f t="shared" si="291"/>
        <v>0</v>
      </c>
      <c r="CA175" s="208">
        <f t="shared" si="291"/>
        <v>0</v>
      </c>
      <c r="CB175" s="208">
        <f t="shared" si="291"/>
        <v>0</v>
      </c>
      <c r="CC175" s="208">
        <f t="shared" si="291"/>
        <v>0</v>
      </c>
      <c r="CD175" s="208">
        <f t="shared" si="291"/>
        <v>0</v>
      </c>
      <c r="CE175" s="208">
        <f t="shared" si="291"/>
        <v>0</v>
      </c>
      <c r="CF175" s="208">
        <f t="shared" si="291"/>
        <v>0</v>
      </c>
      <c r="CG175" s="180"/>
      <c r="CH175" s="180"/>
      <c r="CI175" s="180"/>
      <c r="CJ175" s="180"/>
      <c r="CK175" s="180"/>
      <c r="CL175" s="180"/>
      <c r="CM175" s="180"/>
      <c r="CN175" s="180"/>
      <c r="CO175" s="180"/>
      <c r="CP175" s="180"/>
      <c r="CQ175" s="180"/>
      <c r="CR175" s="180"/>
      <c r="CS175" s="180"/>
      <c r="CT175" s="180"/>
      <c r="CU175" s="180"/>
      <c r="CV175" s="180"/>
      <c r="CW175" s="180"/>
      <c r="CX175" s="180"/>
      <c r="CY175" s="180"/>
      <c r="CZ175" s="180"/>
      <c r="DA175" s="180"/>
      <c r="DB175" s="180"/>
      <c r="DC175" s="180"/>
      <c r="DD175" s="180"/>
      <c r="DE175" s="180"/>
      <c r="DF175" s="180"/>
      <c r="DG175" s="180"/>
      <c r="DH175" s="180"/>
      <c r="DI175" s="180"/>
      <c r="DJ175" s="180"/>
      <c r="DK175" s="180"/>
      <c r="DL175" s="180"/>
      <c r="DM175" s="180"/>
      <c r="DN175" s="180"/>
      <c r="DO175" s="180"/>
      <c r="DP175" s="180"/>
      <c r="DQ175" s="180"/>
      <c r="DR175" s="180"/>
      <c r="DS175" s="180"/>
      <c r="DT175" s="180"/>
      <c r="DU175" s="180"/>
      <c r="DV175" s="180"/>
      <c r="DW175" s="180"/>
      <c r="DX175" s="180"/>
      <c r="DY175" s="180"/>
      <c r="DZ175" s="180"/>
      <c r="EA175" s="180"/>
      <c r="EB175" s="180"/>
      <c r="EC175" s="180"/>
      <c r="ED175" s="180"/>
      <c r="EE175" s="180"/>
      <c r="EF175" s="180"/>
      <c r="EG175" s="180"/>
      <c r="EH175" s="180"/>
      <c r="EI175" s="180"/>
      <c r="EJ175" s="180"/>
      <c r="EK175" s="180"/>
      <c r="EL175" s="180"/>
      <c r="EM175" s="180"/>
      <c r="EN175" s="180"/>
      <c r="EO175" s="180"/>
      <c r="EP175" s="180"/>
      <c r="EQ175" s="180"/>
      <c r="ER175" s="180"/>
      <c r="ES175" s="180"/>
      <c r="ET175" s="180"/>
      <c r="EU175" s="180"/>
      <c r="EV175" s="180"/>
      <c r="EW175" s="180"/>
      <c r="EX175" s="180"/>
      <c r="EY175" s="180"/>
      <c r="EZ175" s="180"/>
      <c r="FA175" s="180"/>
      <c r="FB175" s="180"/>
      <c r="FC175" s="180"/>
      <c r="FD175" s="180"/>
      <c r="FE175" s="180"/>
      <c r="FF175" s="180"/>
      <c r="FG175" s="180"/>
      <c r="FH175" s="180"/>
    </row>
    <row r="176" spans="2:164" hidden="1" x14ac:dyDescent="0.3">
      <c r="B176" s="699">
        <f>+IFERROR(VLOOKUP(D176,'LP-Servicios'!$E$153:$F$252,2,FALSE),0)</f>
        <v>786486.98</v>
      </c>
      <c r="C176" s="700">
        <v>62</v>
      </c>
      <c r="D176" s="207" t="str">
        <f t="shared" si="168"/>
        <v>PERSONAL C.S-Stnd By Tecnico(1-2Rigs)</v>
      </c>
      <c r="E176" s="208">
        <f t="shared" si="289"/>
        <v>0</v>
      </c>
      <c r="F176" s="208">
        <f t="shared" si="289"/>
        <v>0</v>
      </c>
      <c r="G176" s="208">
        <f t="shared" ref="G176:BR176" si="292">+HLOOKUP(G$114,$E$5:$FH$106,2+$C68,FALSE)</f>
        <v>0</v>
      </c>
      <c r="H176" s="208">
        <f t="shared" si="292"/>
        <v>0</v>
      </c>
      <c r="I176" s="208">
        <f t="shared" si="292"/>
        <v>0</v>
      </c>
      <c r="J176" s="208">
        <f t="shared" si="292"/>
        <v>0</v>
      </c>
      <c r="K176" s="208">
        <f t="shared" si="292"/>
        <v>0</v>
      </c>
      <c r="L176" s="208">
        <f t="shared" si="292"/>
        <v>0</v>
      </c>
      <c r="M176" s="208">
        <f t="shared" si="292"/>
        <v>0</v>
      </c>
      <c r="N176" s="208">
        <f t="shared" si="292"/>
        <v>0</v>
      </c>
      <c r="O176" s="208">
        <f t="shared" si="292"/>
        <v>0</v>
      </c>
      <c r="P176" s="208">
        <f t="shared" si="292"/>
        <v>0</v>
      </c>
      <c r="Q176" s="208">
        <f t="shared" si="292"/>
        <v>1</v>
      </c>
      <c r="R176" s="208">
        <f t="shared" si="292"/>
        <v>1</v>
      </c>
      <c r="S176" s="208">
        <f t="shared" si="292"/>
        <v>1</v>
      </c>
      <c r="T176" s="208">
        <f t="shared" si="292"/>
        <v>0</v>
      </c>
      <c r="U176" s="208">
        <f t="shared" si="292"/>
        <v>0</v>
      </c>
      <c r="V176" s="208">
        <f t="shared" si="292"/>
        <v>0</v>
      </c>
      <c r="W176" s="208">
        <f t="shared" si="292"/>
        <v>0</v>
      </c>
      <c r="X176" s="208">
        <f t="shared" si="292"/>
        <v>0</v>
      </c>
      <c r="Y176" s="208">
        <f t="shared" si="292"/>
        <v>0</v>
      </c>
      <c r="Z176" s="208">
        <f t="shared" si="292"/>
        <v>0</v>
      </c>
      <c r="AA176" s="208">
        <f t="shared" si="292"/>
        <v>0</v>
      </c>
      <c r="AB176" s="208">
        <f t="shared" si="292"/>
        <v>0</v>
      </c>
      <c r="AC176" s="208">
        <f t="shared" si="292"/>
        <v>0</v>
      </c>
      <c r="AD176" s="208">
        <f t="shared" si="292"/>
        <v>0</v>
      </c>
      <c r="AE176" s="208">
        <f t="shared" si="292"/>
        <v>0</v>
      </c>
      <c r="AF176" s="208">
        <f t="shared" si="292"/>
        <v>0</v>
      </c>
      <c r="AG176" s="208">
        <f t="shared" si="292"/>
        <v>0</v>
      </c>
      <c r="AH176" s="208">
        <f t="shared" si="292"/>
        <v>0</v>
      </c>
      <c r="AI176" s="208">
        <f t="shared" si="292"/>
        <v>0</v>
      </c>
      <c r="AJ176" s="208">
        <f t="shared" si="292"/>
        <v>0</v>
      </c>
      <c r="AK176" s="208">
        <f t="shared" si="292"/>
        <v>0</v>
      </c>
      <c r="AL176" s="208">
        <f t="shared" si="292"/>
        <v>0</v>
      </c>
      <c r="AM176" s="208">
        <f t="shared" si="292"/>
        <v>0</v>
      </c>
      <c r="AN176" s="208">
        <f t="shared" si="292"/>
        <v>0</v>
      </c>
      <c r="AO176" s="208">
        <f t="shared" si="292"/>
        <v>0</v>
      </c>
      <c r="AP176" s="208">
        <f t="shared" si="292"/>
        <v>0</v>
      </c>
      <c r="AQ176" s="208">
        <f t="shared" si="292"/>
        <v>0</v>
      </c>
      <c r="AR176" s="208">
        <f t="shared" si="292"/>
        <v>0</v>
      </c>
      <c r="AS176" s="208">
        <f t="shared" si="292"/>
        <v>0</v>
      </c>
      <c r="AT176" s="208">
        <f t="shared" si="292"/>
        <v>0</v>
      </c>
      <c r="AU176" s="208">
        <f t="shared" si="292"/>
        <v>0</v>
      </c>
      <c r="AV176" s="208">
        <f t="shared" si="292"/>
        <v>0</v>
      </c>
      <c r="AW176" s="208">
        <f t="shared" si="292"/>
        <v>0</v>
      </c>
      <c r="AX176" s="208">
        <f t="shared" si="292"/>
        <v>0</v>
      </c>
      <c r="AY176" s="208">
        <f t="shared" si="292"/>
        <v>0</v>
      </c>
      <c r="AZ176" s="208">
        <f t="shared" si="292"/>
        <v>0</v>
      </c>
      <c r="BA176" s="208">
        <f t="shared" si="292"/>
        <v>0</v>
      </c>
      <c r="BB176" s="208">
        <f t="shared" si="292"/>
        <v>0</v>
      </c>
      <c r="BC176" s="208">
        <f t="shared" si="292"/>
        <v>0</v>
      </c>
      <c r="BD176" s="208">
        <f t="shared" si="292"/>
        <v>0</v>
      </c>
      <c r="BE176" s="208">
        <f t="shared" si="292"/>
        <v>0</v>
      </c>
      <c r="BF176" s="208">
        <f t="shared" si="292"/>
        <v>0</v>
      </c>
      <c r="BG176" s="208">
        <f t="shared" si="292"/>
        <v>0</v>
      </c>
      <c r="BH176" s="208">
        <f t="shared" si="292"/>
        <v>0</v>
      </c>
      <c r="BI176" s="208">
        <f t="shared" si="292"/>
        <v>0</v>
      </c>
      <c r="BJ176" s="208">
        <f t="shared" si="292"/>
        <v>0</v>
      </c>
      <c r="BK176" s="208">
        <f t="shared" si="292"/>
        <v>0</v>
      </c>
      <c r="BL176" s="208">
        <f t="shared" si="292"/>
        <v>0</v>
      </c>
      <c r="BM176" s="208">
        <f t="shared" si="292"/>
        <v>0</v>
      </c>
      <c r="BN176" s="208">
        <f t="shared" si="292"/>
        <v>0</v>
      </c>
      <c r="BO176" s="208">
        <f t="shared" si="292"/>
        <v>0</v>
      </c>
      <c r="BP176" s="208">
        <f t="shared" si="292"/>
        <v>0</v>
      </c>
      <c r="BQ176" s="208">
        <f t="shared" si="292"/>
        <v>0</v>
      </c>
      <c r="BR176" s="208">
        <f t="shared" si="292"/>
        <v>0</v>
      </c>
      <c r="BS176" s="208">
        <f t="shared" ref="BS176:CF176" si="293">+HLOOKUP(BS$114,$E$5:$FH$106,2+$C68,FALSE)</f>
        <v>0</v>
      </c>
      <c r="BT176" s="208">
        <f t="shared" si="293"/>
        <v>0</v>
      </c>
      <c r="BU176" s="208">
        <f t="shared" si="293"/>
        <v>0</v>
      </c>
      <c r="BV176" s="208">
        <f t="shared" si="293"/>
        <v>0</v>
      </c>
      <c r="BW176" s="208">
        <f t="shared" si="293"/>
        <v>0</v>
      </c>
      <c r="BX176" s="208">
        <f t="shared" si="293"/>
        <v>0</v>
      </c>
      <c r="BY176" s="208">
        <f t="shared" si="293"/>
        <v>0</v>
      </c>
      <c r="BZ176" s="208">
        <f t="shared" si="293"/>
        <v>0</v>
      </c>
      <c r="CA176" s="208">
        <f t="shared" si="293"/>
        <v>0</v>
      </c>
      <c r="CB176" s="208">
        <f t="shared" si="293"/>
        <v>0</v>
      </c>
      <c r="CC176" s="208">
        <f t="shared" si="293"/>
        <v>0</v>
      </c>
      <c r="CD176" s="208">
        <f t="shared" si="293"/>
        <v>0</v>
      </c>
      <c r="CE176" s="208">
        <f t="shared" si="293"/>
        <v>0</v>
      </c>
      <c r="CF176" s="208">
        <f t="shared" si="293"/>
        <v>0</v>
      </c>
      <c r="CG176" s="180"/>
      <c r="CH176" s="180"/>
      <c r="CI176" s="180"/>
      <c r="CJ176" s="180"/>
      <c r="CK176" s="180"/>
      <c r="CL176" s="180"/>
      <c r="CM176" s="180"/>
      <c r="CN176" s="180"/>
      <c r="CO176" s="180"/>
      <c r="CP176" s="180"/>
      <c r="CQ176" s="180"/>
      <c r="CR176" s="180"/>
      <c r="CS176" s="180"/>
      <c r="CT176" s="180"/>
      <c r="CU176" s="180"/>
      <c r="CV176" s="180"/>
      <c r="CW176" s="180"/>
      <c r="CX176" s="180"/>
      <c r="CY176" s="180"/>
      <c r="CZ176" s="180"/>
      <c r="DA176" s="180"/>
      <c r="DB176" s="180"/>
      <c r="DC176" s="180"/>
      <c r="DD176" s="180"/>
      <c r="DE176" s="180"/>
      <c r="DF176" s="180"/>
      <c r="DG176" s="180"/>
      <c r="DH176" s="180"/>
      <c r="DI176" s="180"/>
      <c r="DJ176" s="180"/>
      <c r="DK176" s="180"/>
      <c r="DL176" s="180"/>
      <c r="DM176" s="180"/>
      <c r="DN176" s="180"/>
      <c r="DO176" s="180"/>
      <c r="DP176" s="180"/>
      <c r="DQ176" s="180"/>
      <c r="DR176" s="180"/>
      <c r="DS176" s="180"/>
      <c r="DT176" s="180"/>
      <c r="DU176" s="180"/>
      <c r="DV176" s="180"/>
      <c r="DW176" s="180"/>
      <c r="DX176" s="180"/>
      <c r="DY176" s="180"/>
      <c r="DZ176" s="180"/>
      <c r="EA176" s="180"/>
      <c r="EB176" s="180"/>
      <c r="EC176" s="180"/>
      <c r="ED176" s="180"/>
      <c r="EE176" s="180"/>
      <c r="EF176" s="180"/>
      <c r="EG176" s="180"/>
      <c r="EH176" s="180"/>
      <c r="EI176" s="180"/>
      <c r="EJ176" s="180"/>
      <c r="EK176" s="180"/>
      <c r="EL176" s="180"/>
      <c r="EM176" s="180"/>
      <c r="EN176" s="180"/>
      <c r="EO176" s="180"/>
      <c r="EP176" s="180"/>
      <c r="EQ176" s="180"/>
      <c r="ER176" s="180"/>
      <c r="ES176" s="180"/>
      <c r="ET176" s="180"/>
      <c r="EU176" s="180"/>
      <c r="EV176" s="180"/>
      <c r="EW176" s="180"/>
      <c r="EX176" s="180"/>
      <c r="EY176" s="180"/>
      <c r="EZ176" s="180"/>
      <c r="FA176" s="180"/>
      <c r="FB176" s="180"/>
      <c r="FC176" s="180"/>
      <c r="FD176" s="180"/>
      <c r="FE176" s="180"/>
      <c r="FF176" s="180"/>
      <c r="FG176" s="180"/>
      <c r="FH176" s="180"/>
    </row>
    <row r="177" spans="2:164" hidden="1" x14ac:dyDescent="0.3">
      <c r="B177" s="699">
        <f>+IFERROR(VLOOKUP(D177,'LP-Servicios'!$E$153:$F$252,2,FALSE),0)</f>
        <v>873874.42</v>
      </c>
      <c r="C177" s="700">
        <v>63</v>
      </c>
      <c r="D177" s="207" t="str">
        <f t="shared" si="168"/>
        <v>PERSONAL C.S-Tecnico x Persona(1-2Rigs)</v>
      </c>
      <c r="E177" s="208">
        <f t="shared" si="289"/>
        <v>4</v>
      </c>
      <c r="F177" s="208">
        <f t="shared" si="289"/>
        <v>4</v>
      </c>
      <c r="G177" s="208">
        <f t="shared" ref="G177:BR177" si="294">+HLOOKUP(G$114,$E$5:$FH$106,2+$C69,FALSE)</f>
        <v>4</v>
      </c>
      <c r="H177" s="208">
        <f t="shared" si="294"/>
        <v>4</v>
      </c>
      <c r="I177" s="208">
        <f t="shared" si="294"/>
        <v>4</v>
      </c>
      <c r="J177" s="208">
        <f t="shared" si="294"/>
        <v>4</v>
      </c>
      <c r="K177" s="208">
        <f t="shared" si="294"/>
        <v>4</v>
      </c>
      <c r="L177" s="208">
        <f t="shared" si="294"/>
        <v>4</v>
      </c>
      <c r="M177" s="208">
        <f t="shared" si="294"/>
        <v>4</v>
      </c>
      <c r="N177" s="208">
        <f t="shared" si="294"/>
        <v>4</v>
      </c>
      <c r="O177" s="208">
        <f t="shared" si="294"/>
        <v>4</v>
      </c>
      <c r="P177" s="208">
        <f t="shared" si="294"/>
        <v>4</v>
      </c>
      <c r="Q177" s="208">
        <f t="shared" si="294"/>
        <v>0</v>
      </c>
      <c r="R177" s="208">
        <f t="shared" si="294"/>
        <v>0</v>
      </c>
      <c r="S177" s="208">
        <f t="shared" si="294"/>
        <v>0</v>
      </c>
      <c r="T177" s="208">
        <f t="shared" si="294"/>
        <v>0</v>
      </c>
      <c r="U177" s="208">
        <f t="shared" si="294"/>
        <v>0</v>
      </c>
      <c r="V177" s="208">
        <f t="shared" si="294"/>
        <v>0</v>
      </c>
      <c r="W177" s="208">
        <f t="shared" si="294"/>
        <v>0</v>
      </c>
      <c r="X177" s="208">
        <f t="shared" si="294"/>
        <v>0</v>
      </c>
      <c r="Y177" s="208">
        <f t="shared" si="294"/>
        <v>0</v>
      </c>
      <c r="Z177" s="208">
        <f t="shared" si="294"/>
        <v>0</v>
      </c>
      <c r="AA177" s="208">
        <f t="shared" si="294"/>
        <v>0</v>
      </c>
      <c r="AB177" s="208">
        <f t="shared" si="294"/>
        <v>0</v>
      </c>
      <c r="AC177" s="208">
        <f t="shared" si="294"/>
        <v>0</v>
      </c>
      <c r="AD177" s="208">
        <f t="shared" si="294"/>
        <v>0</v>
      </c>
      <c r="AE177" s="208">
        <f t="shared" si="294"/>
        <v>0</v>
      </c>
      <c r="AF177" s="208">
        <f t="shared" si="294"/>
        <v>0</v>
      </c>
      <c r="AG177" s="208">
        <f t="shared" si="294"/>
        <v>0</v>
      </c>
      <c r="AH177" s="208">
        <f t="shared" si="294"/>
        <v>0</v>
      </c>
      <c r="AI177" s="208">
        <f t="shared" si="294"/>
        <v>0</v>
      </c>
      <c r="AJ177" s="208">
        <f t="shared" si="294"/>
        <v>0</v>
      </c>
      <c r="AK177" s="208">
        <f t="shared" si="294"/>
        <v>0</v>
      </c>
      <c r="AL177" s="208">
        <f t="shared" si="294"/>
        <v>0</v>
      </c>
      <c r="AM177" s="208">
        <f t="shared" si="294"/>
        <v>0</v>
      </c>
      <c r="AN177" s="208">
        <f t="shared" si="294"/>
        <v>0</v>
      </c>
      <c r="AO177" s="208">
        <f t="shared" si="294"/>
        <v>0</v>
      </c>
      <c r="AP177" s="208">
        <f t="shared" si="294"/>
        <v>0</v>
      </c>
      <c r="AQ177" s="208">
        <f t="shared" si="294"/>
        <v>0</v>
      </c>
      <c r="AR177" s="208">
        <f t="shared" si="294"/>
        <v>0</v>
      </c>
      <c r="AS177" s="208">
        <f t="shared" si="294"/>
        <v>0</v>
      </c>
      <c r="AT177" s="208">
        <f t="shared" si="294"/>
        <v>0</v>
      </c>
      <c r="AU177" s="208">
        <f t="shared" si="294"/>
        <v>0</v>
      </c>
      <c r="AV177" s="208">
        <f t="shared" si="294"/>
        <v>0</v>
      </c>
      <c r="AW177" s="208">
        <f t="shared" si="294"/>
        <v>0</v>
      </c>
      <c r="AX177" s="208">
        <f t="shared" si="294"/>
        <v>0</v>
      </c>
      <c r="AY177" s="208">
        <f t="shared" si="294"/>
        <v>0</v>
      </c>
      <c r="AZ177" s="208">
        <f t="shared" si="294"/>
        <v>0</v>
      </c>
      <c r="BA177" s="208">
        <f t="shared" si="294"/>
        <v>0</v>
      </c>
      <c r="BB177" s="208">
        <f t="shared" si="294"/>
        <v>0</v>
      </c>
      <c r="BC177" s="208">
        <f t="shared" si="294"/>
        <v>0</v>
      </c>
      <c r="BD177" s="208">
        <f t="shared" si="294"/>
        <v>0</v>
      </c>
      <c r="BE177" s="208">
        <f t="shared" si="294"/>
        <v>0</v>
      </c>
      <c r="BF177" s="208">
        <f t="shared" si="294"/>
        <v>0</v>
      </c>
      <c r="BG177" s="208">
        <f t="shared" si="294"/>
        <v>0</v>
      </c>
      <c r="BH177" s="208">
        <f t="shared" si="294"/>
        <v>0</v>
      </c>
      <c r="BI177" s="208">
        <f t="shared" si="294"/>
        <v>0</v>
      </c>
      <c r="BJ177" s="208">
        <f t="shared" si="294"/>
        <v>0</v>
      </c>
      <c r="BK177" s="208">
        <f t="shared" si="294"/>
        <v>0</v>
      </c>
      <c r="BL177" s="208">
        <f t="shared" si="294"/>
        <v>0</v>
      </c>
      <c r="BM177" s="208">
        <f t="shared" si="294"/>
        <v>0</v>
      </c>
      <c r="BN177" s="208">
        <f t="shared" si="294"/>
        <v>0</v>
      </c>
      <c r="BO177" s="208">
        <f t="shared" si="294"/>
        <v>0</v>
      </c>
      <c r="BP177" s="208">
        <f t="shared" si="294"/>
        <v>0</v>
      </c>
      <c r="BQ177" s="208">
        <f t="shared" si="294"/>
        <v>0</v>
      </c>
      <c r="BR177" s="208">
        <f t="shared" si="294"/>
        <v>0</v>
      </c>
      <c r="BS177" s="208">
        <f t="shared" ref="BS177:CF177" si="295">+HLOOKUP(BS$114,$E$5:$FH$106,2+$C69,FALSE)</f>
        <v>0</v>
      </c>
      <c r="BT177" s="208">
        <f t="shared" si="295"/>
        <v>0</v>
      </c>
      <c r="BU177" s="208">
        <f t="shared" si="295"/>
        <v>0</v>
      </c>
      <c r="BV177" s="208">
        <f t="shared" si="295"/>
        <v>0</v>
      </c>
      <c r="BW177" s="208">
        <f t="shared" si="295"/>
        <v>0</v>
      </c>
      <c r="BX177" s="208">
        <f t="shared" si="295"/>
        <v>0</v>
      </c>
      <c r="BY177" s="208">
        <f t="shared" si="295"/>
        <v>0</v>
      </c>
      <c r="BZ177" s="208">
        <f t="shared" si="295"/>
        <v>0</v>
      </c>
      <c r="CA177" s="208">
        <f t="shared" si="295"/>
        <v>0</v>
      </c>
      <c r="CB177" s="208">
        <f t="shared" si="295"/>
        <v>0</v>
      </c>
      <c r="CC177" s="208">
        <f t="shared" si="295"/>
        <v>0</v>
      </c>
      <c r="CD177" s="208">
        <f t="shared" si="295"/>
        <v>0</v>
      </c>
      <c r="CE177" s="208">
        <f t="shared" si="295"/>
        <v>0</v>
      </c>
      <c r="CF177" s="208">
        <f t="shared" si="295"/>
        <v>0</v>
      </c>
      <c r="CG177" s="180"/>
      <c r="CH177" s="180"/>
      <c r="CI177" s="180"/>
      <c r="CJ177" s="180"/>
      <c r="CK177" s="180"/>
      <c r="CL177" s="180"/>
      <c r="CM177" s="180"/>
      <c r="CN177" s="180"/>
      <c r="CO177" s="180"/>
      <c r="CP177" s="180"/>
      <c r="CQ177" s="180"/>
      <c r="CR177" s="180"/>
      <c r="CS177" s="180"/>
      <c r="CT177" s="180"/>
      <c r="CU177" s="180"/>
      <c r="CV177" s="180"/>
      <c r="CW177" s="180"/>
      <c r="CX177" s="180"/>
      <c r="CY177" s="180"/>
      <c r="CZ177" s="180"/>
      <c r="DA177" s="180"/>
      <c r="DB177" s="180"/>
      <c r="DC177" s="180"/>
      <c r="DD177" s="180"/>
      <c r="DE177" s="180"/>
      <c r="DF177" s="180"/>
      <c r="DG177" s="180"/>
      <c r="DH177" s="180"/>
      <c r="DI177" s="180"/>
      <c r="DJ177" s="180"/>
      <c r="DK177" s="180"/>
      <c r="DL177" s="180"/>
      <c r="DM177" s="180"/>
      <c r="DN177" s="180"/>
      <c r="DO177" s="180"/>
      <c r="DP177" s="180"/>
      <c r="DQ177" s="180"/>
      <c r="DR177" s="180"/>
      <c r="DS177" s="180"/>
      <c r="DT177" s="180"/>
      <c r="DU177" s="180"/>
      <c r="DV177" s="180"/>
      <c r="DW177" s="180"/>
      <c r="DX177" s="180"/>
      <c r="DY177" s="180"/>
      <c r="DZ177" s="180"/>
      <c r="EA177" s="180"/>
      <c r="EB177" s="180"/>
      <c r="EC177" s="180"/>
      <c r="ED177" s="180"/>
      <c r="EE177" s="180"/>
      <c r="EF177" s="180"/>
      <c r="EG177" s="180"/>
      <c r="EH177" s="180"/>
      <c r="EI177" s="180"/>
      <c r="EJ177" s="180"/>
      <c r="EK177" s="180"/>
      <c r="EL177" s="180"/>
      <c r="EM177" s="180"/>
      <c r="EN177" s="180"/>
      <c r="EO177" s="180"/>
      <c r="EP177" s="180"/>
      <c r="EQ177" s="180"/>
      <c r="ER177" s="180"/>
      <c r="ES177" s="180"/>
      <c r="ET177" s="180"/>
      <c r="EU177" s="180"/>
      <c r="EV177" s="180"/>
      <c r="EW177" s="180"/>
      <c r="EX177" s="180"/>
      <c r="EY177" s="180"/>
      <c r="EZ177" s="180"/>
      <c r="FA177" s="180"/>
      <c r="FB177" s="180"/>
      <c r="FC177" s="180"/>
      <c r="FD177" s="180"/>
      <c r="FE177" s="180"/>
      <c r="FF177" s="180"/>
      <c r="FG177" s="180"/>
      <c r="FH177" s="180"/>
    </row>
    <row r="178" spans="2:164" hidden="1" x14ac:dyDescent="0.3">
      <c r="B178" s="699">
        <f>+IFERROR(VLOOKUP(D178,'LP-Servicios'!$E$153:$F$252,2,FALSE),0)</f>
        <v>7603.68</v>
      </c>
      <c r="C178" s="700">
        <v>64</v>
      </c>
      <c r="D178" s="207" t="str">
        <f t="shared" si="168"/>
        <v>PERSONAL C.S-TransporteNQN-Yac(1-2Rigs)</v>
      </c>
      <c r="E178" s="208">
        <f t="shared" si="289"/>
        <v>0</v>
      </c>
      <c r="F178" s="208">
        <f t="shared" si="289"/>
        <v>0</v>
      </c>
      <c r="G178" s="208">
        <f t="shared" ref="G178:BR178" si="296">+HLOOKUP(G$114,$E$5:$FH$106,2+$C70,FALSE)</f>
        <v>0</v>
      </c>
      <c r="H178" s="208">
        <f t="shared" si="296"/>
        <v>0</v>
      </c>
      <c r="I178" s="208">
        <f t="shared" si="296"/>
        <v>0</v>
      </c>
      <c r="J178" s="208">
        <f t="shared" si="296"/>
        <v>0</v>
      </c>
      <c r="K178" s="208">
        <f t="shared" si="296"/>
        <v>0</v>
      </c>
      <c r="L178" s="208">
        <f t="shared" si="296"/>
        <v>0</v>
      </c>
      <c r="M178" s="208">
        <f t="shared" si="296"/>
        <v>0</v>
      </c>
      <c r="N178" s="208">
        <f t="shared" si="296"/>
        <v>0</v>
      </c>
      <c r="O178" s="208">
        <f t="shared" si="296"/>
        <v>0</v>
      </c>
      <c r="P178" s="208">
        <f t="shared" si="296"/>
        <v>0</v>
      </c>
      <c r="Q178" s="208">
        <f t="shared" si="296"/>
        <v>0</v>
      </c>
      <c r="R178" s="208">
        <f t="shared" si="296"/>
        <v>0</v>
      </c>
      <c r="S178" s="208">
        <f t="shared" si="296"/>
        <v>0</v>
      </c>
      <c r="T178" s="208">
        <f t="shared" si="296"/>
        <v>0</v>
      </c>
      <c r="U178" s="208">
        <f t="shared" si="296"/>
        <v>0</v>
      </c>
      <c r="V178" s="208">
        <f t="shared" si="296"/>
        <v>0</v>
      </c>
      <c r="W178" s="208">
        <f t="shared" si="296"/>
        <v>0</v>
      </c>
      <c r="X178" s="208">
        <f t="shared" si="296"/>
        <v>0</v>
      </c>
      <c r="Y178" s="208">
        <f t="shared" si="296"/>
        <v>0</v>
      </c>
      <c r="Z178" s="208">
        <f t="shared" si="296"/>
        <v>0</v>
      </c>
      <c r="AA178" s="208">
        <f t="shared" si="296"/>
        <v>0</v>
      </c>
      <c r="AB178" s="208">
        <f t="shared" si="296"/>
        <v>0</v>
      </c>
      <c r="AC178" s="208">
        <f t="shared" si="296"/>
        <v>0</v>
      </c>
      <c r="AD178" s="208">
        <f t="shared" si="296"/>
        <v>0</v>
      </c>
      <c r="AE178" s="208">
        <f t="shared" si="296"/>
        <v>0</v>
      </c>
      <c r="AF178" s="208">
        <f t="shared" si="296"/>
        <v>0</v>
      </c>
      <c r="AG178" s="208">
        <f t="shared" si="296"/>
        <v>0</v>
      </c>
      <c r="AH178" s="208">
        <f t="shared" si="296"/>
        <v>0</v>
      </c>
      <c r="AI178" s="208">
        <f t="shared" si="296"/>
        <v>0</v>
      </c>
      <c r="AJ178" s="208">
        <f t="shared" si="296"/>
        <v>0</v>
      </c>
      <c r="AK178" s="208">
        <f t="shared" si="296"/>
        <v>0</v>
      </c>
      <c r="AL178" s="208">
        <f t="shared" si="296"/>
        <v>0</v>
      </c>
      <c r="AM178" s="208">
        <f t="shared" si="296"/>
        <v>0</v>
      </c>
      <c r="AN178" s="208">
        <f t="shared" si="296"/>
        <v>0</v>
      </c>
      <c r="AO178" s="208">
        <f t="shared" si="296"/>
        <v>0</v>
      </c>
      <c r="AP178" s="208">
        <f t="shared" si="296"/>
        <v>0</v>
      </c>
      <c r="AQ178" s="208">
        <f t="shared" si="296"/>
        <v>0</v>
      </c>
      <c r="AR178" s="208">
        <f t="shared" si="296"/>
        <v>0</v>
      </c>
      <c r="AS178" s="208">
        <f t="shared" si="296"/>
        <v>0</v>
      </c>
      <c r="AT178" s="208">
        <f t="shared" si="296"/>
        <v>0</v>
      </c>
      <c r="AU178" s="208">
        <f t="shared" si="296"/>
        <v>0</v>
      </c>
      <c r="AV178" s="208">
        <f t="shared" si="296"/>
        <v>0</v>
      </c>
      <c r="AW178" s="208">
        <f t="shared" si="296"/>
        <v>0</v>
      </c>
      <c r="AX178" s="208">
        <f t="shared" si="296"/>
        <v>0</v>
      </c>
      <c r="AY178" s="208">
        <f t="shared" si="296"/>
        <v>0</v>
      </c>
      <c r="AZ178" s="208">
        <f t="shared" si="296"/>
        <v>0</v>
      </c>
      <c r="BA178" s="208">
        <f t="shared" si="296"/>
        <v>0</v>
      </c>
      <c r="BB178" s="208">
        <f t="shared" si="296"/>
        <v>0</v>
      </c>
      <c r="BC178" s="208">
        <f t="shared" si="296"/>
        <v>0</v>
      </c>
      <c r="BD178" s="208">
        <f t="shared" si="296"/>
        <v>0</v>
      </c>
      <c r="BE178" s="208">
        <f t="shared" si="296"/>
        <v>0</v>
      </c>
      <c r="BF178" s="208">
        <f t="shared" si="296"/>
        <v>0</v>
      </c>
      <c r="BG178" s="208">
        <f t="shared" si="296"/>
        <v>0</v>
      </c>
      <c r="BH178" s="208">
        <f t="shared" si="296"/>
        <v>0</v>
      </c>
      <c r="BI178" s="208">
        <f t="shared" si="296"/>
        <v>0</v>
      </c>
      <c r="BJ178" s="208">
        <f t="shared" si="296"/>
        <v>0</v>
      </c>
      <c r="BK178" s="208">
        <f t="shared" si="296"/>
        <v>0</v>
      </c>
      <c r="BL178" s="208">
        <f t="shared" si="296"/>
        <v>0</v>
      </c>
      <c r="BM178" s="208">
        <f t="shared" si="296"/>
        <v>0</v>
      </c>
      <c r="BN178" s="208">
        <f t="shared" si="296"/>
        <v>0</v>
      </c>
      <c r="BO178" s="208">
        <f t="shared" si="296"/>
        <v>0</v>
      </c>
      <c r="BP178" s="208">
        <f t="shared" si="296"/>
        <v>0</v>
      </c>
      <c r="BQ178" s="208">
        <f t="shared" si="296"/>
        <v>0</v>
      </c>
      <c r="BR178" s="208">
        <f t="shared" si="296"/>
        <v>0</v>
      </c>
      <c r="BS178" s="208">
        <f t="shared" ref="BS178:CF178" si="297">+HLOOKUP(BS$114,$E$5:$FH$106,2+$C70,FALSE)</f>
        <v>0</v>
      </c>
      <c r="BT178" s="208">
        <f t="shared" si="297"/>
        <v>0</v>
      </c>
      <c r="BU178" s="208">
        <f t="shared" si="297"/>
        <v>0</v>
      </c>
      <c r="BV178" s="208">
        <f t="shared" si="297"/>
        <v>0</v>
      </c>
      <c r="BW178" s="208">
        <f t="shared" si="297"/>
        <v>0</v>
      </c>
      <c r="BX178" s="208">
        <f t="shared" si="297"/>
        <v>0</v>
      </c>
      <c r="BY178" s="208">
        <f t="shared" si="297"/>
        <v>0</v>
      </c>
      <c r="BZ178" s="208">
        <f t="shared" si="297"/>
        <v>0</v>
      </c>
      <c r="CA178" s="208">
        <f t="shared" si="297"/>
        <v>0</v>
      </c>
      <c r="CB178" s="208">
        <f t="shared" si="297"/>
        <v>0</v>
      </c>
      <c r="CC178" s="208">
        <f t="shared" si="297"/>
        <v>0</v>
      </c>
      <c r="CD178" s="208">
        <f t="shared" si="297"/>
        <v>0</v>
      </c>
      <c r="CE178" s="208">
        <f t="shared" si="297"/>
        <v>0</v>
      </c>
      <c r="CF178" s="208">
        <f t="shared" si="297"/>
        <v>0</v>
      </c>
      <c r="CG178" s="180"/>
      <c r="CH178" s="180"/>
      <c r="CI178" s="180"/>
      <c r="CJ178" s="180"/>
      <c r="CK178" s="180"/>
      <c r="CL178" s="180"/>
      <c r="CM178" s="180"/>
      <c r="CN178" s="180"/>
      <c r="CO178" s="180"/>
      <c r="CP178" s="180"/>
      <c r="CQ178" s="180"/>
      <c r="CR178" s="180"/>
      <c r="CS178" s="180"/>
      <c r="CT178" s="180"/>
      <c r="CU178" s="180"/>
      <c r="CV178" s="180"/>
      <c r="CW178" s="180"/>
      <c r="CX178" s="180"/>
      <c r="CY178" s="180"/>
      <c r="CZ178" s="180"/>
      <c r="DA178" s="180"/>
      <c r="DB178" s="180"/>
      <c r="DC178" s="180"/>
      <c r="DD178" s="180"/>
      <c r="DE178" s="180"/>
      <c r="DF178" s="180"/>
      <c r="DG178" s="180"/>
      <c r="DH178" s="180"/>
      <c r="DI178" s="180"/>
      <c r="DJ178" s="180"/>
      <c r="DK178" s="180"/>
      <c r="DL178" s="180"/>
      <c r="DM178" s="180"/>
      <c r="DN178" s="180"/>
      <c r="DO178" s="180"/>
      <c r="DP178" s="180"/>
      <c r="DQ178" s="180"/>
      <c r="DR178" s="180"/>
      <c r="DS178" s="180"/>
      <c r="DT178" s="180"/>
      <c r="DU178" s="180"/>
      <c r="DV178" s="180"/>
      <c r="DW178" s="180"/>
      <c r="DX178" s="180"/>
      <c r="DY178" s="180"/>
      <c r="DZ178" s="180"/>
      <c r="EA178" s="180"/>
      <c r="EB178" s="180"/>
      <c r="EC178" s="180"/>
      <c r="ED178" s="180"/>
      <c r="EE178" s="180"/>
      <c r="EF178" s="180"/>
      <c r="EG178" s="180"/>
      <c r="EH178" s="180"/>
      <c r="EI178" s="180"/>
      <c r="EJ178" s="180"/>
      <c r="EK178" s="180"/>
      <c r="EL178" s="180"/>
      <c r="EM178" s="180"/>
      <c r="EN178" s="180"/>
      <c r="EO178" s="180"/>
      <c r="EP178" s="180"/>
      <c r="EQ178" s="180"/>
      <c r="ER178" s="180"/>
      <c r="ES178" s="180"/>
      <c r="ET178" s="180"/>
      <c r="EU178" s="180"/>
      <c r="EV178" s="180"/>
      <c r="EW178" s="180"/>
      <c r="EX178" s="180"/>
      <c r="EY178" s="180"/>
      <c r="EZ178" s="180"/>
      <c r="FA178" s="180"/>
      <c r="FB178" s="180"/>
      <c r="FC178" s="180"/>
      <c r="FD178" s="180"/>
      <c r="FE178" s="180"/>
      <c r="FF178" s="180"/>
      <c r="FG178" s="180"/>
      <c r="FH178" s="180"/>
    </row>
    <row r="179" spans="2:164" hidden="1" x14ac:dyDescent="0.3">
      <c r="B179" s="699">
        <f>+IFERROR(VLOOKUP(D179,'LP-Servicios'!$E$153:$F$252,2,FALSE),0)</f>
        <v>0</v>
      </c>
      <c r="C179" s="700">
        <v>65</v>
      </c>
      <c r="D179" s="207" t="str">
        <f t="shared" si="168"/>
        <v>-</v>
      </c>
      <c r="E179" s="208">
        <f t="shared" si="289"/>
        <v>0</v>
      </c>
      <c r="F179" s="208">
        <f t="shared" si="289"/>
        <v>0</v>
      </c>
      <c r="G179" s="208">
        <f t="shared" ref="G179:BR179" si="298">+HLOOKUP(G$114,$E$5:$FH$106,2+$C71,FALSE)</f>
        <v>0</v>
      </c>
      <c r="H179" s="208">
        <f t="shared" si="298"/>
        <v>0</v>
      </c>
      <c r="I179" s="208">
        <f t="shared" si="298"/>
        <v>0</v>
      </c>
      <c r="J179" s="208">
        <f t="shared" si="298"/>
        <v>0</v>
      </c>
      <c r="K179" s="208">
        <f t="shared" si="298"/>
        <v>0</v>
      </c>
      <c r="L179" s="208">
        <f t="shared" si="298"/>
        <v>0</v>
      </c>
      <c r="M179" s="208">
        <f t="shared" si="298"/>
        <v>0</v>
      </c>
      <c r="N179" s="208">
        <f t="shared" si="298"/>
        <v>0</v>
      </c>
      <c r="O179" s="208">
        <f t="shared" si="298"/>
        <v>0</v>
      </c>
      <c r="P179" s="208">
        <f t="shared" si="298"/>
        <v>0</v>
      </c>
      <c r="Q179" s="208">
        <f t="shared" si="298"/>
        <v>0</v>
      </c>
      <c r="R179" s="208">
        <f t="shared" si="298"/>
        <v>0</v>
      </c>
      <c r="S179" s="208">
        <f t="shared" si="298"/>
        <v>0</v>
      </c>
      <c r="T179" s="208">
        <f t="shared" si="298"/>
        <v>0</v>
      </c>
      <c r="U179" s="208">
        <f t="shared" si="298"/>
        <v>0</v>
      </c>
      <c r="V179" s="208">
        <f t="shared" si="298"/>
        <v>0</v>
      </c>
      <c r="W179" s="208">
        <f t="shared" si="298"/>
        <v>0</v>
      </c>
      <c r="X179" s="208">
        <f t="shared" si="298"/>
        <v>0</v>
      </c>
      <c r="Y179" s="208">
        <f t="shared" si="298"/>
        <v>0</v>
      </c>
      <c r="Z179" s="208">
        <f t="shared" si="298"/>
        <v>0</v>
      </c>
      <c r="AA179" s="208">
        <f t="shared" si="298"/>
        <v>0</v>
      </c>
      <c r="AB179" s="208">
        <f t="shared" si="298"/>
        <v>0</v>
      </c>
      <c r="AC179" s="208">
        <f t="shared" si="298"/>
        <v>0</v>
      </c>
      <c r="AD179" s="208">
        <f t="shared" si="298"/>
        <v>0</v>
      </c>
      <c r="AE179" s="208">
        <f t="shared" si="298"/>
        <v>0</v>
      </c>
      <c r="AF179" s="208">
        <f t="shared" si="298"/>
        <v>0</v>
      </c>
      <c r="AG179" s="208">
        <f t="shared" si="298"/>
        <v>0</v>
      </c>
      <c r="AH179" s="208">
        <f t="shared" si="298"/>
        <v>0</v>
      </c>
      <c r="AI179" s="208">
        <f t="shared" si="298"/>
        <v>0</v>
      </c>
      <c r="AJ179" s="208">
        <f t="shared" si="298"/>
        <v>0</v>
      </c>
      <c r="AK179" s="208">
        <f t="shared" si="298"/>
        <v>0</v>
      </c>
      <c r="AL179" s="208">
        <f t="shared" si="298"/>
        <v>0</v>
      </c>
      <c r="AM179" s="208">
        <f t="shared" si="298"/>
        <v>0</v>
      </c>
      <c r="AN179" s="208">
        <f t="shared" si="298"/>
        <v>0</v>
      </c>
      <c r="AO179" s="208">
        <f t="shared" si="298"/>
        <v>0</v>
      </c>
      <c r="AP179" s="208">
        <f t="shared" si="298"/>
        <v>0</v>
      </c>
      <c r="AQ179" s="208">
        <f t="shared" si="298"/>
        <v>0</v>
      </c>
      <c r="AR179" s="208">
        <f t="shared" si="298"/>
        <v>0</v>
      </c>
      <c r="AS179" s="208">
        <f t="shared" si="298"/>
        <v>0</v>
      </c>
      <c r="AT179" s="208">
        <f t="shared" si="298"/>
        <v>0</v>
      </c>
      <c r="AU179" s="208">
        <f t="shared" si="298"/>
        <v>0</v>
      </c>
      <c r="AV179" s="208">
        <f t="shared" si="298"/>
        <v>0</v>
      </c>
      <c r="AW179" s="208">
        <f t="shared" si="298"/>
        <v>0</v>
      </c>
      <c r="AX179" s="208">
        <f t="shared" si="298"/>
        <v>0</v>
      </c>
      <c r="AY179" s="208">
        <f t="shared" si="298"/>
        <v>0</v>
      </c>
      <c r="AZ179" s="208">
        <f t="shared" si="298"/>
        <v>0</v>
      </c>
      <c r="BA179" s="208">
        <f t="shared" si="298"/>
        <v>0</v>
      </c>
      <c r="BB179" s="208">
        <f t="shared" si="298"/>
        <v>0</v>
      </c>
      <c r="BC179" s="208">
        <f t="shared" si="298"/>
        <v>0</v>
      </c>
      <c r="BD179" s="208">
        <f t="shared" si="298"/>
        <v>0</v>
      </c>
      <c r="BE179" s="208">
        <f t="shared" si="298"/>
        <v>0</v>
      </c>
      <c r="BF179" s="208">
        <f t="shared" si="298"/>
        <v>0</v>
      </c>
      <c r="BG179" s="208">
        <f t="shared" si="298"/>
        <v>0</v>
      </c>
      <c r="BH179" s="208">
        <f t="shared" si="298"/>
        <v>0</v>
      </c>
      <c r="BI179" s="208">
        <f t="shared" si="298"/>
        <v>0</v>
      </c>
      <c r="BJ179" s="208">
        <f t="shared" si="298"/>
        <v>0</v>
      </c>
      <c r="BK179" s="208">
        <f t="shared" si="298"/>
        <v>0</v>
      </c>
      <c r="BL179" s="208">
        <f t="shared" si="298"/>
        <v>0</v>
      </c>
      <c r="BM179" s="208">
        <f t="shared" si="298"/>
        <v>0</v>
      </c>
      <c r="BN179" s="208">
        <f t="shared" si="298"/>
        <v>0</v>
      </c>
      <c r="BO179" s="208">
        <f t="shared" si="298"/>
        <v>0</v>
      </c>
      <c r="BP179" s="208">
        <f t="shared" si="298"/>
        <v>0</v>
      </c>
      <c r="BQ179" s="208">
        <f t="shared" si="298"/>
        <v>0</v>
      </c>
      <c r="BR179" s="208">
        <f t="shared" si="298"/>
        <v>0</v>
      </c>
      <c r="BS179" s="208">
        <f t="shared" ref="BS179:CF179" si="299">+HLOOKUP(BS$114,$E$5:$FH$106,2+$C71,FALSE)</f>
        <v>0</v>
      </c>
      <c r="BT179" s="208">
        <f t="shared" si="299"/>
        <v>0</v>
      </c>
      <c r="BU179" s="208">
        <f t="shared" si="299"/>
        <v>0</v>
      </c>
      <c r="BV179" s="208">
        <f t="shared" si="299"/>
        <v>0</v>
      </c>
      <c r="BW179" s="208">
        <f t="shared" si="299"/>
        <v>0</v>
      </c>
      <c r="BX179" s="208">
        <f t="shared" si="299"/>
        <v>0</v>
      </c>
      <c r="BY179" s="208">
        <f t="shared" si="299"/>
        <v>0</v>
      </c>
      <c r="BZ179" s="208">
        <f t="shared" si="299"/>
        <v>0</v>
      </c>
      <c r="CA179" s="208">
        <f t="shared" si="299"/>
        <v>0</v>
      </c>
      <c r="CB179" s="208">
        <f t="shared" si="299"/>
        <v>0</v>
      </c>
      <c r="CC179" s="208">
        <f t="shared" si="299"/>
        <v>0</v>
      </c>
      <c r="CD179" s="208">
        <f t="shared" si="299"/>
        <v>0</v>
      </c>
      <c r="CE179" s="208">
        <f t="shared" si="299"/>
        <v>0</v>
      </c>
      <c r="CF179" s="208">
        <f t="shared" si="299"/>
        <v>0</v>
      </c>
      <c r="CG179" s="180"/>
      <c r="CH179" s="180"/>
      <c r="CI179" s="180"/>
      <c r="CJ179" s="180"/>
      <c r="CK179" s="180"/>
      <c r="CL179" s="180"/>
      <c r="CM179" s="180"/>
      <c r="CN179" s="180"/>
      <c r="CO179" s="180"/>
      <c r="CP179" s="180"/>
      <c r="CQ179" s="180"/>
      <c r="CR179" s="180"/>
      <c r="CS179" s="180"/>
      <c r="CT179" s="180"/>
      <c r="CU179" s="180"/>
      <c r="CV179" s="180"/>
      <c r="CW179" s="180"/>
      <c r="CX179" s="180"/>
      <c r="CY179" s="180"/>
      <c r="CZ179" s="180"/>
      <c r="DA179" s="180"/>
      <c r="DB179" s="180"/>
      <c r="DC179" s="180"/>
      <c r="DD179" s="180"/>
      <c r="DE179" s="180"/>
      <c r="DF179" s="180"/>
      <c r="DG179" s="180"/>
      <c r="DH179" s="180"/>
      <c r="DI179" s="180"/>
      <c r="DJ179" s="180"/>
      <c r="DK179" s="180"/>
      <c r="DL179" s="180"/>
      <c r="DM179" s="180"/>
      <c r="DN179" s="180"/>
      <c r="DO179" s="180"/>
      <c r="DP179" s="180"/>
      <c r="DQ179" s="180"/>
      <c r="DR179" s="180"/>
      <c r="DS179" s="180"/>
      <c r="DT179" s="180"/>
      <c r="DU179" s="180"/>
      <c r="DV179" s="180"/>
      <c r="DW179" s="180"/>
      <c r="DX179" s="180"/>
      <c r="DY179" s="180"/>
      <c r="DZ179" s="180"/>
      <c r="EA179" s="180"/>
      <c r="EB179" s="180"/>
      <c r="EC179" s="180"/>
      <c r="ED179" s="180"/>
      <c r="EE179" s="180"/>
      <c r="EF179" s="180"/>
      <c r="EG179" s="180"/>
      <c r="EH179" s="180"/>
      <c r="EI179" s="180"/>
      <c r="EJ179" s="180"/>
      <c r="EK179" s="180"/>
      <c r="EL179" s="180"/>
      <c r="EM179" s="180"/>
      <c r="EN179" s="180"/>
      <c r="EO179" s="180"/>
      <c r="EP179" s="180"/>
      <c r="EQ179" s="180"/>
      <c r="ER179" s="180"/>
      <c r="ES179" s="180"/>
      <c r="ET179" s="180"/>
      <c r="EU179" s="180"/>
      <c r="EV179" s="180"/>
      <c r="EW179" s="180"/>
      <c r="EX179" s="180"/>
      <c r="EY179" s="180"/>
      <c r="EZ179" s="180"/>
      <c r="FA179" s="180"/>
      <c r="FB179" s="180"/>
      <c r="FC179" s="180"/>
      <c r="FD179" s="180"/>
      <c r="FE179" s="180"/>
      <c r="FF179" s="180"/>
      <c r="FG179" s="180"/>
      <c r="FH179" s="180"/>
    </row>
    <row r="180" spans="2:164" hidden="1" x14ac:dyDescent="0.3">
      <c r="B180" s="699">
        <f>+IFERROR(VLOOKUP(D180,'LP-Servicios'!$E$153:$F$252,2,FALSE),0)</f>
        <v>0</v>
      </c>
      <c r="C180" s="700">
        <v>66</v>
      </c>
      <c r="D180" s="207" t="str">
        <f t="shared" ref="D180:D214" si="300">+D72</f>
        <v>-</v>
      </c>
      <c r="E180" s="208">
        <f t="shared" si="289"/>
        <v>0</v>
      </c>
      <c r="F180" s="208">
        <f t="shared" si="289"/>
        <v>0</v>
      </c>
      <c r="G180" s="208">
        <f t="shared" ref="G180:BR180" si="301">+HLOOKUP(G$114,$E$5:$FH$106,2+$C72,FALSE)</f>
        <v>0</v>
      </c>
      <c r="H180" s="208">
        <f t="shared" si="301"/>
        <v>0</v>
      </c>
      <c r="I180" s="208">
        <f t="shared" si="301"/>
        <v>0</v>
      </c>
      <c r="J180" s="208">
        <f t="shared" si="301"/>
        <v>0</v>
      </c>
      <c r="K180" s="208">
        <f t="shared" si="301"/>
        <v>0</v>
      </c>
      <c r="L180" s="208">
        <f t="shared" si="301"/>
        <v>0</v>
      </c>
      <c r="M180" s="208">
        <f t="shared" si="301"/>
        <v>0</v>
      </c>
      <c r="N180" s="208">
        <f t="shared" si="301"/>
        <v>0</v>
      </c>
      <c r="O180" s="208">
        <f t="shared" si="301"/>
        <v>0</v>
      </c>
      <c r="P180" s="208">
        <f t="shared" si="301"/>
        <v>0</v>
      </c>
      <c r="Q180" s="208">
        <f t="shared" si="301"/>
        <v>0</v>
      </c>
      <c r="R180" s="208">
        <f t="shared" si="301"/>
        <v>0</v>
      </c>
      <c r="S180" s="208">
        <f t="shared" si="301"/>
        <v>0</v>
      </c>
      <c r="T180" s="208">
        <f t="shared" si="301"/>
        <v>0</v>
      </c>
      <c r="U180" s="208">
        <f t="shared" si="301"/>
        <v>0</v>
      </c>
      <c r="V180" s="208">
        <f t="shared" si="301"/>
        <v>0</v>
      </c>
      <c r="W180" s="208">
        <f t="shared" si="301"/>
        <v>0</v>
      </c>
      <c r="X180" s="208">
        <f t="shared" si="301"/>
        <v>0</v>
      </c>
      <c r="Y180" s="208">
        <f t="shared" si="301"/>
        <v>0</v>
      </c>
      <c r="Z180" s="208">
        <f t="shared" si="301"/>
        <v>0</v>
      </c>
      <c r="AA180" s="208">
        <f t="shared" si="301"/>
        <v>0</v>
      </c>
      <c r="AB180" s="208">
        <f t="shared" si="301"/>
        <v>0</v>
      </c>
      <c r="AC180" s="208">
        <f t="shared" si="301"/>
        <v>0</v>
      </c>
      <c r="AD180" s="208">
        <f t="shared" si="301"/>
        <v>0</v>
      </c>
      <c r="AE180" s="208">
        <f t="shared" si="301"/>
        <v>0</v>
      </c>
      <c r="AF180" s="208">
        <f t="shared" si="301"/>
        <v>0</v>
      </c>
      <c r="AG180" s="208">
        <f t="shared" si="301"/>
        <v>0</v>
      </c>
      <c r="AH180" s="208">
        <f t="shared" si="301"/>
        <v>0</v>
      </c>
      <c r="AI180" s="208">
        <f t="shared" si="301"/>
        <v>0</v>
      </c>
      <c r="AJ180" s="208">
        <f t="shared" si="301"/>
        <v>0</v>
      </c>
      <c r="AK180" s="208">
        <f t="shared" si="301"/>
        <v>0</v>
      </c>
      <c r="AL180" s="208">
        <f t="shared" si="301"/>
        <v>0</v>
      </c>
      <c r="AM180" s="208">
        <f t="shared" si="301"/>
        <v>0</v>
      </c>
      <c r="AN180" s="208">
        <f t="shared" si="301"/>
        <v>0</v>
      </c>
      <c r="AO180" s="208">
        <f t="shared" si="301"/>
        <v>0</v>
      </c>
      <c r="AP180" s="208">
        <f t="shared" si="301"/>
        <v>0</v>
      </c>
      <c r="AQ180" s="208">
        <f t="shared" si="301"/>
        <v>0</v>
      </c>
      <c r="AR180" s="208">
        <f t="shared" si="301"/>
        <v>0</v>
      </c>
      <c r="AS180" s="208">
        <f t="shared" si="301"/>
        <v>0</v>
      </c>
      <c r="AT180" s="208">
        <f t="shared" si="301"/>
        <v>0</v>
      </c>
      <c r="AU180" s="208">
        <f t="shared" si="301"/>
        <v>0</v>
      </c>
      <c r="AV180" s="208">
        <f t="shared" si="301"/>
        <v>0</v>
      </c>
      <c r="AW180" s="208">
        <f t="shared" si="301"/>
        <v>0</v>
      </c>
      <c r="AX180" s="208">
        <f t="shared" si="301"/>
        <v>0</v>
      </c>
      <c r="AY180" s="208">
        <f t="shared" si="301"/>
        <v>0</v>
      </c>
      <c r="AZ180" s="208">
        <f t="shared" si="301"/>
        <v>0</v>
      </c>
      <c r="BA180" s="208">
        <f t="shared" si="301"/>
        <v>0</v>
      </c>
      <c r="BB180" s="208">
        <f t="shared" si="301"/>
        <v>0</v>
      </c>
      <c r="BC180" s="208">
        <f t="shared" si="301"/>
        <v>0</v>
      </c>
      <c r="BD180" s="208">
        <f t="shared" si="301"/>
        <v>0</v>
      </c>
      <c r="BE180" s="208">
        <f t="shared" si="301"/>
        <v>0</v>
      </c>
      <c r="BF180" s="208">
        <f t="shared" si="301"/>
        <v>0</v>
      </c>
      <c r="BG180" s="208">
        <f t="shared" si="301"/>
        <v>0</v>
      </c>
      <c r="BH180" s="208">
        <f t="shared" si="301"/>
        <v>0</v>
      </c>
      <c r="BI180" s="208">
        <f t="shared" si="301"/>
        <v>0</v>
      </c>
      <c r="BJ180" s="208">
        <f t="shared" si="301"/>
        <v>0</v>
      </c>
      <c r="BK180" s="208">
        <f t="shared" si="301"/>
        <v>0</v>
      </c>
      <c r="BL180" s="208">
        <f t="shared" si="301"/>
        <v>0</v>
      </c>
      <c r="BM180" s="208">
        <f t="shared" si="301"/>
        <v>0</v>
      </c>
      <c r="BN180" s="208">
        <f t="shared" si="301"/>
        <v>0</v>
      </c>
      <c r="BO180" s="208">
        <f t="shared" si="301"/>
        <v>0</v>
      </c>
      <c r="BP180" s="208">
        <f t="shared" si="301"/>
        <v>0</v>
      </c>
      <c r="BQ180" s="208">
        <f t="shared" si="301"/>
        <v>0</v>
      </c>
      <c r="BR180" s="208">
        <f t="shared" si="301"/>
        <v>0</v>
      </c>
      <c r="BS180" s="208">
        <f t="shared" ref="BS180:CF180" si="302">+HLOOKUP(BS$114,$E$5:$FH$106,2+$C72,FALSE)</f>
        <v>0</v>
      </c>
      <c r="BT180" s="208">
        <f t="shared" si="302"/>
        <v>0</v>
      </c>
      <c r="BU180" s="208">
        <f t="shared" si="302"/>
        <v>0</v>
      </c>
      <c r="BV180" s="208">
        <f t="shared" si="302"/>
        <v>0</v>
      </c>
      <c r="BW180" s="208">
        <f t="shared" si="302"/>
        <v>0</v>
      </c>
      <c r="BX180" s="208">
        <f t="shared" si="302"/>
        <v>0</v>
      </c>
      <c r="BY180" s="208">
        <f t="shared" si="302"/>
        <v>0</v>
      </c>
      <c r="BZ180" s="208">
        <f t="shared" si="302"/>
        <v>0</v>
      </c>
      <c r="CA180" s="208">
        <f t="shared" si="302"/>
        <v>0</v>
      </c>
      <c r="CB180" s="208">
        <f t="shared" si="302"/>
        <v>0</v>
      </c>
      <c r="CC180" s="208">
        <f t="shared" si="302"/>
        <v>0</v>
      </c>
      <c r="CD180" s="208">
        <f t="shared" si="302"/>
        <v>0</v>
      </c>
      <c r="CE180" s="208">
        <f t="shared" si="302"/>
        <v>0</v>
      </c>
      <c r="CF180" s="208">
        <f t="shared" si="302"/>
        <v>0</v>
      </c>
      <c r="CG180" s="180"/>
      <c r="CH180" s="180"/>
      <c r="CI180" s="180"/>
      <c r="CJ180" s="180"/>
      <c r="CK180" s="180"/>
      <c r="CL180" s="180"/>
      <c r="CM180" s="180"/>
      <c r="CN180" s="180"/>
      <c r="CO180" s="180"/>
      <c r="CP180" s="180"/>
      <c r="CQ180" s="180"/>
      <c r="CR180" s="180"/>
      <c r="CS180" s="180"/>
      <c r="CT180" s="180"/>
      <c r="CU180" s="180"/>
      <c r="CV180" s="180"/>
      <c r="CW180" s="180"/>
      <c r="CX180" s="180"/>
      <c r="CY180" s="180"/>
      <c r="CZ180" s="180"/>
      <c r="DA180" s="180"/>
      <c r="DB180" s="180"/>
      <c r="DC180" s="180"/>
      <c r="DD180" s="180"/>
      <c r="DE180" s="180"/>
      <c r="DF180" s="180"/>
      <c r="DG180" s="180"/>
      <c r="DH180" s="180"/>
      <c r="DI180" s="180"/>
      <c r="DJ180" s="180"/>
      <c r="DK180" s="180"/>
      <c r="DL180" s="180"/>
      <c r="DM180" s="180"/>
      <c r="DN180" s="180"/>
      <c r="DO180" s="180"/>
      <c r="DP180" s="180"/>
      <c r="DQ180" s="180"/>
      <c r="DR180" s="180"/>
      <c r="DS180" s="180"/>
      <c r="DT180" s="180"/>
      <c r="DU180" s="180"/>
      <c r="DV180" s="180"/>
      <c r="DW180" s="180"/>
      <c r="DX180" s="180"/>
      <c r="DY180" s="180"/>
      <c r="DZ180" s="180"/>
      <c r="EA180" s="180"/>
      <c r="EB180" s="180"/>
      <c r="EC180" s="180"/>
      <c r="ED180" s="180"/>
      <c r="EE180" s="180"/>
      <c r="EF180" s="180"/>
      <c r="EG180" s="180"/>
      <c r="EH180" s="180"/>
      <c r="EI180" s="180"/>
      <c r="EJ180" s="180"/>
      <c r="EK180" s="180"/>
      <c r="EL180" s="180"/>
      <c r="EM180" s="180"/>
      <c r="EN180" s="180"/>
      <c r="EO180" s="180"/>
      <c r="EP180" s="180"/>
      <c r="EQ180" s="180"/>
      <c r="ER180" s="180"/>
      <c r="ES180" s="180"/>
      <c r="ET180" s="180"/>
      <c r="EU180" s="180"/>
      <c r="EV180" s="180"/>
      <c r="EW180" s="180"/>
      <c r="EX180" s="180"/>
      <c r="EY180" s="180"/>
      <c r="EZ180" s="180"/>
      <c r="FA180" s="180"/>
      <c r="FB180" s="180"/>
      <c r="FC180" s="180"/>
      <c r="FD180" s="180"/>
      <c r="FE180" s="180"/>
      <c r="FF180" s="180"/>
      <c r="FG180" s="180"/>
      <c r="FH180" s="180"/>
    </row>
    <row r="181" spans="2:164" hidden="1" x14ac:dyDescent="0.3">
      <c r="B181" s="699">
        <f>+IFERROR(VLOOKUP(D181,'LP-Servicios'!$E$153:$F$252,2,FALSE),0)</f>
        <v>0</v>
      </c>
      <c r="C181" s="700">
        <v>67</v>
      </c>
      <c r="D181" s="207" t="str">
        <f t="shared" si="300"/>
        <v>-</v>
      </c>
      <c r="E181" s="208">
        <f t="shared" si="289"/>
        <v>0</v>
      </c>
      <c r="F181" s="208">
        <f t="shared" si="289"/>
        <v>0</v>
      </c>
      <c r="G181" s="208">
        <f t="shared" ref="G181:BR181" si="303">+HLOOKUP(G$114,$E$5:$FH$106,2+$C73,FALSE)</f>
        <v>0</v>
      </c>
      <c r="H181" s="208">
        <f t="shared" si="303"/>
        <v>0</v>
      </c>
      <c r="I181" s="208">
        <f t="shared" si="303"/>
        <v>0</v>
      </c>
      <c r="J181" s="208">
        <f t="shared" si="303"/>
        <v>0</v>
      </c>
      <c r="K181" s="208">
        <f t="shared" si="303"/>
        <v>0</v>
      </c>
      <c r="L181" s="208">
        <f t="shared" si="303"/>
        <v>0</v>
      </c>
      <c r="M181" s="208">
        <f t="shared" si="303"/>
        <v>0</v>
      </c>
      <c r="N181" s="208">
        <f t="shared" si="303"/>
        <v>0</v>
      </c>
      <c r="O181" s="208">
        <f t="shared" si="303"/>
        <v>0</v>
      </c>
      <c r="P181" s="208">
        <f t="shared" si="303"/>
        <v>0</v>
      </c>
      <c r="Q181" s="208">
        <f t="shared" si="303"/>
        <v>0</v>
      </c>
      <c r="R181" s="208">
        <f t="shared" si="303"/>
        <v>0</v>
      </c>
      <c r="S181" s="208">
        <f t="shared" si="303"/>
        <v>0</v>
      </c>
      <c r="T181" s="208">
        <f t="shared" si="303"/>
        <v>0</v>
      </c>
      <c r="U181" s="208">
        <f t="shared" si="303"/>
        <v>0</v>
      </c>
      <c r="V181" s="208">
        <f t="shared" si="303"/>
        <v>0</v>
      </c>
      <c r="W181" s="208">
        <f t="shared" si="303"/>
        <v>0</v>
      </c>
      <c r="X181" s="208">
        <f t="shared" si="303"/>
        <v>0</v>
      </c>
      <c r="Y181" s="208">
        <f t="shared" si="303"/>
        <v>0</v>
      </c>
      <c r="Z181" s="208">
        <f t="shared" si="303"/>
        <v>0</v>
      </c>
      <c r="AA181" s="208">
        <f t="shared" si="303"/>
        <v>0</v>
      </c>
      <c r="AB181" s="208">
        <f t="shared" si="303"/>
        <v>0</v>
      </c>
      <c r="AC181" s="208">
        <f t="shared" si="303"/>
        <v>0</v>
      </c>
      <c r="AD181" s="208">
        <f t="shared" si="303"/>
        <v>0</v>
      </c>
      <c r="AE181" s="208">
        <f t="shared" si="303"/>
        <v>0</v>
      </c>
      <c r="AF181" s="208">
        <f t="shared" si="303"/>
        <v>0</v>
      </c>
      <c r="AG181" s="208">
        <f t="shared" si="303"/>
        <v>0</v>
      </c>
      <c r="AH181" s="208">
        <f t="shared" si="303"/>
        <v>0</v>
      </c>
      <c r="AI181" s="208">
        <f t="shared" si="303"/>
        <v>0</v>
      </c>
      <c r="AJ181" s="208">
        <f t="shared" si="303"/>
        <v>0</v>
      </c>
      <c r="AK181" s="208">
        <f t="shared" si="303"/>
        <v>0</v>
      </c>
      <c r="AL181" s="208">
        <f t="shared" si="303"/>
        <v>0</v>
      </c>
      <c r="AM181" s="208">
        <f t="shared" si="303"/>
        <v>0</v>
      </c>
      <c r="AN181" s="208">
        <f t="shared" si="303"/>
        <v>0</v>
      </c>
      <c r="AO181" s="208">
        <f t="shared" si="303"/>
        <v>0</v>
      </c>
      <c r="AP181" s="208">
        <f t="shared" si="303"/>
        <v>0</v>
      </c>
      <c r="AQ181" s="208">
        <f t="shared" si="303"/>
        <v>0</v>
      </c>
      <c r="AR181" s="208">
        <f t="shared" si="303"/>
        <v>0</v>
      </c>
      <c r="AS181" s="208">
        <f t="shared" si="303"/>
        <v>0</v>
      </c>
      <c r="AT181" s="208">
        <f t="shared" si="303"/>
        <v>0</v>
      </c>
      <c r="AU181" s="208">
        <f t="shared" si="303"/>
        <v>0</v>
      </c>
      <c r="AV181" s="208">
        <f t="shared" si="303"/>
        <v>0</v>
      </c>
      <c r="AW181" s="208">
        <f t="shared" si="303"/>
        <v>0</v>
      </c>
      <c r="AX181" s="208">
        <f t="shared" si="303"/>
        <v>0</v>
      </c>
      <c r="AY181" s="208">
        <f t="shared" si="303"/>
        <v>0</v>
      </c>
      <c r="AZ181" s="208">
        <f t="shared" si="303"/>
        <v>0</v>
      </c>
      <c r="BA181" s="208">
        <f t="shared" si="303"/>
        <v>0</v>
      </c>
      <c r="BB181" s="208">
        <f t="shared" si="303"/>
        <v>0</v>
      </c>
      <c r="BC181" s="208">
        <f t="shared" si="303"/>
        <v>0</v>
      </c>
      <c r="BD181" s="208">
        <f t="shared" si="303"/>
        <v>0</v>
      </c>
      <c r="BE181" s="208">
        <f t="shared" si="303"/>
        <v>0</v>
      </c>
      <c r="BF181" s="208">
        <f t="shared" si="303"/>
        <v>0</v>
      </c>
      <c r="BG181" s="208">
        <f t="shared" si="303"/>
        <v>0</v>
      </c>
      <c r="BH181" s="208">
        <f t="shared" si="303"/>
        <v>0</v>
      </c>
      <c r="BI181" s="208">
        <f t="shared" si="303"/>
        <v>0</v>
      </c>
      <c r="BJ181" s="208">
        <f t="shared" si="303"/>
        <v>0</v>
      </c>
      <c r="BK181" s="208">
        <f t="shared" si="303"/>
        <v>0</v>
      </c>
      <c r="BL181" s="208">
        <f t="shared" si="303"/>
        <v>0</v>
      </c>
      <c r="BM181" s="208">
        <f t="shared" si="303"/>
        <v>0</v>
      </c>
      <c r="BN181" s="208">
        <f t="shared" si="303"/>
        <v>0</v>
      </c>
      <c r="BO181" s="208">
        <f t="shared" si="303"/>
        <v>0</v>
      </c>
      <c r="BP181" s="208">
        <f t="shared" si="303"/>
        <v>0</v>
      </c>
      <c r="BQ181" s="208">
        <f t="shared" si="303"/>
        <v>0</v>
      </c>
      <c r="BR181" s="208">
        <f t="shared" si="303"/>
        <v>0</v>
      </c>
      <c r="BS181" s="208">
        <f t="shared" ref="BS181:CF181" si="304">+HLOOKUP(BS$114,$E$5:$FH$106,2+$C73,FALSE)</f>
        <v>0</v>
      </c>
      <c r="BT181" s="208">
        <f t="shared" si="304"/>
        <v>0</v>
      </c>
      <c r="BU181" s="208">
        <f t="shared" si="304"/>
        <v>0</v>
      </c>
      <c r="BV181" s="208">
        <f t="shared" si="304"/>
        <v>0</v>
      </c>
      <c r="BW181" s="208">
        <f t="shared" si="304"/>
        <v>0</v>
      </c>
      <c r="BX181" s="208">
        <f t="shared" si="304"/>
        <v>0</v>
      </c>
      <c r="BY181" s="208">
        <f t="shared" si="304"/>
        <v>0</v>
      </c>
      <c r="BZ181" s="208">
        <f t="shared" si="304"/>
        <v>0</v>
      </c>
      <c r="CA181" s="208">
        <f t="shared" si="304"/>
        <v>0</v>
      </c>
      <c r="CB181" s="208">
        <f t="shared" si="304"/>
        <v>0</v>
      </c>
      <c r="CC181" s="208">
        <f t="shared" si="304"/>
        <v>0</v>
      </c>
      <c r="CD181" s="208">
        <f t="shared" si="304"/>
        <v>0</v>
      </c>
      <c r="CE181" s="208">
        <f t="shared" si="304"/>
        <v>0</v>
      </c>
      <c r="CF181" s="208">
        <f t="shared" si="304"/>
        <v>0</v>
      </c>
      <c r="CG181" s="180"/>
      <c r="CH181" s="180"/>
      <c r="CI181" s="180"/>
      <c r="CJ181" s="180"/>
      <c r="CK181" s="180"/>
      <c r="CL181" s="180"/>
      <c r="CM181" s="180"/>
      <c r="CN181" s="180"/>
      <c r="CO181" s="180"/>
      <c r="CP181" s="180"/>
      <c r="CQ181" s="180"/>
      <c r="CR181" s="180"/>
      <c r="CS181" s="180"/>
      <c r="CT181" s="180"/>
      <c r="CU181" s="180"/>
      <c r="CV181" s="180"/>
      <c r="CW181" s="180"/>
      <c r="CX181" s="180"/>
      <c r="CY181" s="180"/>
      <c r="CZ181" s="180"/>
      <c r="DA181" s="180"/>
      <c r="DB181" s="180"/>
      <c r="DC181" s="180"/>
      <c r="DD181" s="180"/>
      <c r="DE181" s="180"/>
      <c r="DF181" s="180"/>
      <c r="DG181" s="180"/>
      <c r="DH181" s="180"/>
      <c r="DI181" s="180"/>
      <c r="DJ181" s="180"/>
      <c r="DK181" s="180"/>
      <c r="DL181" s="180"/>
      <c r="DM181" s="180"/>
      <c r="DN181" s="180"/>
      <c r="DO181" s="180"/>
      <c r="DP181" s="180"/>
      <c r="DQ181" s="180"/>
      <c r="DR181" s="180"/>
      <c r="DS181" s="180"/>
      <c r="DT181" s="180"/>
      <c r="DU181" s="180"/>
      <c r="DV181" s="180"/>
      <c r="DW181" s="180"/>
      <c r="DX181" s="180"/>
      <c r="DY181" s="180"/>
      <c r="DZ181" s="180"/>
      <c r="EA181" s="180"/>
      <c r="EB181" s="180"/>
      <c r="EC181" s="180"/>
      <c r="ED181" s="180"/>
      <c r="EE181" s="180"/>
      <c r="EF181" s="180"/>
      <c r="EG181" s="180"/>
      <c r="EH181" s="180"/>
      <c r="EI181" s="180"/>
      <c r="EJ181" s="180"/>
      <c r="EK181" s="180"/>
      <c r="EL181" s="180"/>
      <c r="EM181" s="180"/>
      <c r="EN181" s="180"/>
      <c r="EO181" s="180"/>
      <c r="EP181" s="180"/>
      <c r="EQ181" s="180"/>
      <c r="ER181" s="180"/>
      <c r="ES181" s="180"/>
      <c r="ET181" s="180"/>
      <c r="EU181" s="180"/>
      <c r="EV181" s="180"/>
      <c r="EW181" s="180"/>
      <c r="EX181" s="180"/>
      <c r="EY181" s="180"/>
      <c r="EZ181" s="180"/>
      <c r="FA181" s="180"/>
      <c r="FB181" s="180"/>
      <c r="FC181" s="180"/>
      <c r="FD181" s="180"/>
      <c r="FE181" s="180"/>
      <c r="FF181" s="180"/>
      <c r="FG181" s="180"/>
      <c r="FH181" s="180"/>
    </row>
    <row r="182" spans="2:164" hidden="1" x14ac:dyDescent="0.3">
      <c r="B182" s="699">
        <f>+IFERROR(VLOOKUP(D182,'LP-Servicios'!$E$153:$F$252,2,FALSE),0)</f>
        <v>0</v>
      </c>
      <c r="C182" s="700">
        <v>68</v>
      </c>
      <c r="D182" s="207" t="str">
        <f t="shared" si="300"/>
        <v>-</v>
      </c>
      <c r="E182" s="208">
        <f t="shared" si="289"/>
        <v>0</v>
      </c>
      <c r="F182" s="208">
        <f t="shared" si="289"/>
        <v>0</v>
      </c>
      <c r="G182" s="208">
        <f t="shared" ref="G182:BR182" si="305">+HLOOKUP(G$114,$E$5:$FH$106,2+$C74,FALSE)</f>
        <v>0</v>
      </c>
      <c r="H182" s="208">
        <f t="shared" si="305"/>
        <v>0</v>
      </c>
      <c r="I182" s="208">
        <f t="shared" si="305"/>
        <v>0</v>
      </c>
      <c r="J182" s="208">
        <f t="shared" si="305"/>
        <v>0</v>
      </c>
      <c r="K182" s="208">
        <f t="shared" si="305"/>
        <v>0</v>
      </c>
      <c r="L182" s="208">
        <f t="shared" si="305"/>
        <v>0</v>
      </c>
      <c r="M182" s="208">
        <f t="shared" si="305"/>
        <v>0</v>
      </c>
      <c r="N182" s="208">
        <f t="shared" si="305"/>
        <v>0</v>
      </c>
      <c r="O182" s="208">
        <f t="shared" si="305"/>
        <v>0</v>
      </c>
      <c r="P182" s="208">
        <f t="shared" si="305"/>
        <v>0</v>
      </c>
      <c r="Q182" s="208">
        <f t="shared" si="305"/>
        <v>0</v>
      </c>
      <c r="R182" s="208">
        <f t="shared" si="305"/>
        <v>0</v>
      </c>
      <c r="S182" s="208">
        <f t="shared" si="305"/>
        <v>0</v>
      </c>
      <c r="T182" s="208">
        <f t="shared" si="305"/>
        <v>0</v>
      </c>
      <c r="U182" s="208">
        <f t="shared" si="305"/>
        <v>0</v>
      </c>
      <c r="V182" s="208">
        <f t="shared" si="305"/>
        <v>0</v>
      </c>
      <c r="W182" s="208">
        <f t="shared" si="305"/>
        <v>0</v>
      </c>
      <c r="X182" s="208">
        <f t="shared" si="305"/>
        <v>0</v>
      </c>
      <c r="Y182" s="208">
        <f t="shared" si="305"/>
        <v>0</v>
      </c>
      <c r="Z182" s="208">
        <f t="shared" si="305"/>
        <v>0</v>
      </c>
      <c r="AA182" s="208">
        <f t="shared" si="305"/>
        <v>0</v>
      </c>
      <c r="AB182" s="208">
        <f t="shared" si="305"/>
        <v>0</v>
      </c>
      <c r="AC182" s="208">
        <f t="shared" si="305"/>
        <v>0</v>
      </c>
      <c r="AD182" s="208">
        <f t="shared" si="305"/>
        <v>0</v>
      </c>
      <c r="AE182" s="208">
        <f t="shared" si="305"/>
        <v>0</v>
      </c>
      <c r="AF182" s="208">
        <f t="shared" si="305"/>
        <v>0</v>
      </c>
      <c r="AG182" s="208">
        <f t="shared" si="305"/>
        <v>0</v>
      </c>
      <c r="AH182" s="208">
        <f t="shared" si="305"/>
        <v>0</v>
      </c>
      <c r="AI182" s="208">
        <f t="shared" si="305"/>
        <v>0</v>
      </c>
      <c r="AJ182" s="208">
        <f t="shared" si="305"/>
        <v>0</v>
      </c>
      <c r="AK182" s="208">
        <f t="shared" si="305"/>
        <v>0</v>
      </c>
      <c r="AL182" s="208">
        <f t="shared" si="305"/>
        <v>0</v>
      </c>
      <c r="AM182" s="208">
        <f t="shared" si="305"/>
        <v>0</v>
      </c>
      <c r="AN182" s="208">
        <f t="shared" si="305"/>
        <v>0</v>
      </c>
      <c r="AO182" s="208">
        <f t="shared" si="305"/>
        <v>0</v>
      </c>
      <c r="AP182" s="208">
        <f t="shared" si="305"/>
        <v>0</v>
      </c>
      <c r="AQ182" s="208">
        <f t="shared" si="305"/>
        <v>0</v>
      </c>
      <c r="AR182" s="208">
        <f t="shared" si="305"/>
        <v>0</v>
      </c>
      <c r="AS182" s="208">
        <f t="shared" si="305"/>
        <v>0</v>
      </c>
      <c r="AT182" s="208">
        <f t="shared" si="305"/>
        <v>0</v>
      </c>
      <c r="AU182" s="208">
        <f t="shared" si="305"/>
        <v>0</v>
      </c>
      <c r="AV182" s="208">
        <f t="shared" si="305"/>
        <v>0</v>
      </c>
      <c r="AW182" s="208">
        <f t="shared" si="305"/>
        <v>0</v>
      </c>
      <c r="AX182" s="208">
        <f t="shared" si="305"/>
        <v>0</v>
      </c>
      <c r="AY182" s="208">
        <f t="shared" si="305"/>
        <v>0</v>
      </c>
      <c r="AZ182" s="208">
        <f t="shared" si="305"/>
        <v>0</v>
      </c>
      <c r="BA182" s="208">
        <f t="shared" si="305"/>
        <v>0</v>
      </c>
      <c r="BB182" s="208">
        <f t="shared" si="305"/>
        <v>0</v>
      </c>
      <c r="BC182" s="208">
        <f t="shared" si="305"/>
        <v>0</v>
      </c>
      <c r="BD182" s="208">
        <f t="shared" si="305"/>
        <v>0</v>
      </c>
      <c r="BE182" s="208">
        <f t="shared" si="305"/>
        <v>0</v>
      </c>
      <c r="BF182" s="208">
        <f t="shared" si="305"/>
        <v>0</v>
      </c>
      <c r="BG182" s="208">
        <f t="shared" si="305"/>
        <v>0</v>
      </c>
      <c r="BH182" s="208">
        <f t="shared" si="305"/>
        <v>0</v>
      </c>
      <c r="BI182" s="208">
        <f t="shared" si="305"/>
        <v>0</v>
      </c>
      <c r="BJ182" s="208">
        <f t="shared" si="305"/>
        <v>0</v>
      </c>
      <c r="BK182" s="208">
        <f t="shared" si="305"/>
        <v>0</v>
      </c>
      <c r="BL182" s="208">
        <f t="shared" si="305"/>
        <v>0</v>
      </c>
      <c r="BM182" s="208">
        <f t="shared" si="305"/>
        <v>0</v>
      </c>
      <c r="BN182" s="208">
        <f t="shared" si="305"/>
        <v>0</v>
      </c>
      <c r="BO182" s="208">
        <f t="shared" si="305"/>
        <v>0</v>
      </c>
      <c r="BP182" s="208">
        <f t="shared" si="305"/>
        <v>0</v>
      </c>
      <c r="BQ182" s="208">
        <f t="shared" si="305"/>
        <v>0</v>
      </c>
      <c r="BR182" s="208">
        <f t="shared" si="305"/>
        <v>0</v>
      </c>
      <c r="BS182" s="208">
        <f t="shared" ref="BS182:CF182" si="306">+HLOOKUP(BS$114,$E$5:$FH$106,2+$C74,FALSE)</f>
        <v>0</v>
      </c>
      <c r="BT182" s="208">
        <f t="shared" si="306"/>
        <v>0</v>
      </c>
      <c r="BU182" s="208">
        <f t="shared" si="306"/>
        <v>0</v>
      </c>
      <c r="BV182" s="208">
        <f t="shared" si="306"/>
        <v>0</v>
      </c>
      <c r="BW182" s="208">
        <f t="shared" si="306"/>
        <v>0</v>
      </c>
      <c r="BX182" s="208">
        <f t="shared" si="306"/>
        <v>0</v>
      </c>
      <c r="BY182" s="208">
        <f t="shared" si="306"/>
        <v>0</v>
      </c>
      <c r="BZ182" s="208">
        <f t="shared" si="306"/>
        <v>0</v>
      </c>
      <c r="CA182" s="208">
        <f t="shared" si="306"/>
        <v>0</v>
      </c>
      <c r="CB182" s="208">
        <f t="shared" si="306"/>
        <v>0</v>
      </c>
      <c r="CC182" s="208">
        <f t="shared" si="306"/>
        <v>0</v>
      </c>
      <c r="CD182" s="208">
        <f t="shared" si="306"/>
        <v>0</v>
      </c>
      <c r="CE182" s="208">
        <f t="shared" si="306"/>
        <v>0</v>
      </c>
      <c r="CF182" s="208">
        <f t="shared" si="306"/>
        <v>0</v>
      </c>
      <c r="CG182" s="180"/>
      <c r="CH182" s="180"/>
      <c r="CI182" s="180"/>
      <c r="CJ182" s="180"/>
      <c r="CK182" s="180"/>
      <c r="CL182" s="180"/>
      <c r="CM182" s="180"/>
      <c r="CN182" s="180"/>
      <c r="CO182" s="180"/>
      <c r="CP182" s="180"/>
      <c r="CQ182" s="180"/>
      <c r="CR182" s="180"/>
      <c r="CS182" s="180"/>
      <c r="CT182" s="180"/>
      <c r="CU182" s="180"/>
      <c r="CV182" s="180"/>
      <c r="CW182" s="180"/>
      <c r="CX182" s="180"/>
      <c r="CY182" s="180"/>
      <c r="CZ182" s="180"/>
      <c r="DA182" s="180"/>
      <c r="DB182" s="180"/>
      <c r="DC182" s="180"/>
      <c r="DD182" s="180"/>
      <c r="DE182" s="180"/>
      <c r="DF182" s="180"/>
      <c r="DG182" s="180"/>
      <c r="DH182" s="180"/>
      <c r="DI182" s="180"/>
      <c r="DJ182" s="180"/>
      <c r="DK182" s="180"/>
      <c r="DL182" s="180"/>
      <c r="DM182" s="180"/>
      <c r="DN182" s="180"/>
      <c r="DO182" s="180"/>
      <c r="DP182" s="180"/>
      <c r="DQ182" s="180"/>
      <c r="DR182" s="180"/>
      <c r="DS182" s="180"/>
      <c r="DT182" s="180"/>
      <c r="DU182" s="180"/>
      <c r="DV182" s="180"/>
      <c r="DW182" s="180"/>
      <c r="DX182" s="180"/>
      <c r="DY182" s="180"/>
      <c r="DZ182" s="180"/>
      <c r="EA182" s="180"/>
      <c r="EB182" s="180"/>
      <c r="EC182" s="180"/>
      <c r="ED182" s="180"/>
      <c r="EE182" s="180"/>
      <c r="EF182" s="180"/>
      <c r="EG182" s="180"/>
      <c r="EH182" s="180"/>
      <c r="EI182" s="180"/>
      <c r="EJ182" s="180"/>
      <c r="EK182" s="180"/>
      <c r="EL182" s="180"/>
      <c r="EM182" s="180"/>
      <c r="EN182" s="180"/>
      <c r="EO182" s="180"/>
      <c r="EP182" s="180"/>
      <c r="EQ182" s="180"/>
      <c r="ER182" s="180"/>
      <c r="ES182" s="180"/>
      <c r="ET182" s="180"/>
      <c r="EU182" s="180"/>
      <c r="EV182" s="180"/>
      <c r="EW182" s="180"/>
      <c r="EX182" s="180"/>
      <c r="EY182" s="180"/>
      <c r="EZ182" s="180"/>
      <c r="FA182" s="180"/>
      <c r="FB182" s="180"/>
      <c r="FC182" s="180"/>
      <c r="FD182" s="180"/>
      <c r="FE182" s="180"/>
      <c r="FF182" s="180"/>
      <c r="FG182" s="180"/>
      <c r="FH182" s="180"/>
    </row>
    <row r="183" spans="2:164" hidden="1" x14ac:dyDescent="0.3">
      <c r="B183" s="699">
        <f>+IFERROR(VLOOKUP(D183,'LP-Servicios'!$E$153:$F$252,2,FALSE),0)</f>
        <v>0</v>
      </c>
      <c r="C183" s="700">
        <v>69</v>
      </c>
      <c r="D183" s="207" t="str">
        <f t="shared" si="300"/>
        <v>-</v>
      </c>
      <c r="E183" s="208">
        <f t="shared" si="289"/>
        <v>0</v>
      </c>
      <c r="F183" s="208">
        <f t="shared" si="289"/>
        <v>0</v>
      </c>
      <c r="G183" s="208">
        <f t="shared" ref="G183:BR183" si="307">+HLOOKUP(G$114,$E$5:$FH$106,2+$C75,FALSE)</f>
        <v>0</v>
      </c>
      <c r="H183" s="208">
        <f t="shared" si="307"/>
        <v>0</v>
      </c>
      <c r="I183" s="208">
        <f t="shared" si="307"/>
        <v>0</v>
      </c>
      <c r="J183" s="208">
        <f t="shared" si="307"/>
        <v>0</v>
      </c>
      <c r="K183" s="208">
        <f t="shared" si="307"/>
        <v>0</v>
      </c>
      <c r="L183" s="208">
        <f t="shared" si="307"/>
        <v>0</v>
      </c>
      <c r="M183" s="208">
        <f t="shared" si="307"/>
        <v>0</v>
      </c>
      <c r="N183" s="208">
        <f t="shared" si="307"/>
        <v>0</v>
      </c>
      <c r="O183" s="208">
        <f t="shared" si="307"/>
        <v>0</v>
      </c>
      <c r="P183" s="208">
        <f t="shared" si="307"/>
        <v>0</v>
      </c>
      <c r="Q183" s="208">
        <f t="shared" si="307"/>
        <v>0</v>
      </c>
      <c r="R183" s="208">
        <f t="shared" si="307"/>
        <v>0</v>
      </c>
      <c r="S183" s="208">
        <f t="shared" si="307"/>
        <v>0</v>
      </c>
      <c r="T183" s="208">
        <f t="shared" si="307"/>
        <v>0</v>
      </c>
      <c r="U183" s="208">
        <f t="shared" si="307"/>
        <v>0</v>
      </c>
      <c r="V183" s="208">
        <f t="shared" si="307"/>
        <v>0</v>
      </c>
      <c r="W183" s="208">
        <f t="shared" si="307"/>
        <v>0</v>
      </c>
      <c r="X183" s="208">
        <f t="shared" si="307"/>
        <v>0</v>
      </c>
      <c r="Y183" s="208">
        <f t="shared" si="307"/>
        <v>0</v>
      </c>
      <c r="Z183" s="208">
        <f t="shared" si="307"/>
        <v>0</v>
      </c>
      <c r="AA183" s="208">
        <f t="shared" si="307"/>
        <v>0</v>
      </c>
      <c r="AB183" s="208">
        <f t="shared" si="307"/>
        <v>0</v>
      </c>
      <c r="AC183" s="208">
        <f t="shared" si="307"/>
        <v>0</v>
      </c>
      <c r="AD183" s="208">
        <f t="shared" si="307"/>
        <v>0</v>
      </c>
      <c r="AE183" s="208">
        <f t="shared" si="307"/>
        <v>0</v>
      </c>
      <c r="AF183" s="208">
        <f t="shared" si="307"/>
        <v>0</v>
      </c>
      <c r="AG183" s="208">
        <f t="shared" si="307"/>
        <v>0</v>
      </c>
      <c r="AH183" s="208">
        <f t="shared" si="307"/>
        <v>0</v>
      </c>
      <c r="AI183" s="208">
        <f t="shared" si="307"/>
        <v>0</v>
      </c>
      <c r="AJ183" s="208">
        <f t="shared" si="307"/>
        <v>0</v>
      </c>
      <c r="AK183" s="208">
        <f t="shared" si="307"/>
        <v>0</v>
      </c>
      <c r="AL183" s="208">
        <f t="shared" si="307"/>
        <v>0</v>
      </c>
      <c r="AM183" s="208">
        <f t="shared" si="307"/>
        <v>0</v>
      </c>
      <c r="AN183" s="208">
        <f t="shared" si="307"/>
        <v>0</v>
      </c>
      <c r="AO183" s="208">
        <f t="shared" si="307"/>
        <v>0</v>
      </c>
      <c r="AP183" s="208">
        <f t="shared" si="307"/>
        <v>0</v>
      </c>
      <c r="AQ183" s="208">
        <f t="shared" si="307"/>
        <v>0</v>
      </c>
      <c r="AR183" s="208">
        <f t="shared" si="307"/>
        <v>0</v>
      </c>
      <c r="AS183" s="208">
        <f t="shared" si="307"/>
        <v>0</v>
      </c>
      <c r="AT183" s="208">
        <f t="shared" si="307"/>
        <v>0</v>
      </c>
      <c r="AU183" s="208">
        <f t="shared" si="307"/>
        <v>0</v>
      </c>
      <c r="AV183" s="208">
        <f t="shared" si="307"/>
        <v>0</v>
      </c>
      <c r="AW183" s="208">
        <f t="shared" si="307"/>
        <v>0</v>
      </c>
      <c r="AX183" s="208">
        <f t="shared" si="307"/>
        <v>0</v>
      </c>
      <c r="AY183" s="208">
        <f t="shared" si="307"/>
        <v>0</v>
      </c>
      <c r="AZ183" s="208">
        <f t="shared" si="307"/>
        <v>0</v>
      </c>
      <c r="BA183" s="208">
        <f t="shared" si="307"/>
        <v>0</v>
      </c>
      <c r="BB183" s="208">
        <f t="shared" si="307"/>
        <v>0</v>
      </c>
      <c r="BC183" s="208">
        <f t="shared" si="307"/>
        <v>0</v>
      </c>
      <c r="BD183" s="208">
        <f t="shared" si="307"/>
        <v>0</v>
      </c>
      <c r="BE183" s="208">
        <f t="shared" si="307"/>
        <v>0</v>
      </c>
      <c r="BF183" s="208">
        <f t="shared" si="307"/>
        <v>0</v>
      </c>
      <c r="BG183" s="208">
        <f t="shared" si="307"/>
        <v>0</v>
      </c>
      <c r="BH183" s="208">
        <f t="shared" si="307"/>
        <v>0</v>
      </c>
      <c r="BI183" s="208">
        <f t="shared" si="307"/>
        <v>0</v>
      </c>
      <c r="BJ183" s="208">
        <f t="shared" si="307"/>
        <v>0</v>
      </c>
      <c r="BK183" s="208">
        <f t="shared" si="307"/>
        <v>0</v>
      </c>
      <c r="BL183" s="208">
        <f t="shared" si="307"/>
        <v>0</v>
      </c>
      <c r="BM183" s="208">
        <f t="shared" si="307"/>
        <v>0</v>
      </c>
      <c r="BN183" s="208">
        <f t="shared" si="307"/>
        <v>0</v>
      </c>
      <c r="BO183" s="208">
        <f t="shared" si="307"/>
        <v>0</v>
      </c>
      <c r="BP183" s="208">
        <f t="shared" si="307"/>
        <v>0</v>
      </c>
      <c r="BQ183" s="208">
        <f t="shared" si="307"/>
        <v>0</v>
      </c>
      <c r="BR183" s="208">
        <f t="shared" si="307"/>
        <v>0</v>
      </c>
      <c r="BS183" s="208">
        <f t="shared" ref="BS183:CF183" si="308">+HLOOKUP(BS$114,$E$5:$FH$106,2+$C75,FALSE)</f>
        <v>0</v>
      </c>
      <c r="BT183" s="208">
        <f t="shared" si="308"/>
        <v>0</v>
      </c>
      <c r="BU183" s="208">
        <f t="shared" si="308"/>
        <v>0</v>
      </c>
      <c r="BV183" s="208">
        <f t="shared" si="308"/>
        <v>0</v>
      </c>
      <c r="BW183" s="208">
        <f t="shared" si="308"/>
        <v>0</v>
      </c>
      <c r="BX183" s="208">
        <f t="shared" si="308"/>
        <v>0</v>
      </c>
      <c r="BY183" s="208">
        <f t="shared" si="308"/>
        <v>0</v>
      </c>
      <c r="BZ183" s="208">
        <f t="shared" si="308"/>
        <v>0</v>
      </c>
      <c r="CA183" s="208">
        <f t="shared" si="308"/>
        <v>0</v>
      </c>
      <c r="CB183" s="208">
        <f t="shared" si="308"/>
        <v>0</v>
      </c>
      <c r="CC183" s="208">
        <f t="shared" si="308"/>
        <v>0</v>
      </c>
      <c r="CD183" s="208">
        <f t="shared" si="308"/>
        <v>0</v>
      </c>
      <c r="CE183" s="208">
        <f t="shared" si="308"/>
        <v>0</v>
      </c>
      <c r="CF183" s="208">
        <f t="shared" si="308"/>
        <v>0</v>
      </c>
      <c r="CG183" s="180"/>
      <c r="CH183" s="180"/>
      <c r="CI183" s="180"/>
      <c r="CJ183" s="180"/>
      <c r="CK183" s="180"/>
      <c r="CL183" s="180"/>
      <c r="CM183" s="180"/>
      <c r="CN183" s="180"/>
      <c r="CO183" s="180"/>
      <c r="CP183" s="180"/>
      <c r="CQ183" s="180"/>
      <c r="CR183" s="180"/>
      <c r="CS183" s="180"/>
      <c r="CT183" s="180"/>
      <c r="CU183" s="180"/>
      <c r="CV183" s="180"/>
      <c r="CW183" s="180"/>
      <c r="CX183" s="180"/>
      <c r="CY183" s="180"/>
      <c r="CZ183" s="180"/>
      <c r="DA183" s="180"/>
      <c r="DB183" s="180"/>
      <c r="DC183" s="180"/>
      <c r="DD183" s="180"/>
      <c r="DE183" s="180"/>
      <c r="DF183" s="180"/>
      <c r="DG183" s="180"/>
      <c r="DH183" s="180"/>
      <c r="DI183" s="180"/>
      <c r="DJ183" s="180"/>
      <c r="DK183" s="180"/>
      <c r="DL183" s="180"/>
      <c r="DM183" s="180"/>
      <c r="DN183" s="180"/>
      <c r="DO183" s="180"/>
      <c r="DP183" s="180"/>
      <c r="DQ183" s="180"/>
      <c r="DR183" s="180"/>
      <c r="DS183" s="180"/>
      <c r="DT183" s="180"/>
      <c r="DU183" s="180"/>
      <c r="DV183" s="180"/>
      <c r="DW183" s="180"/>
      <c r="DX183" s="180"/>
      <c r="DY183" s="180"/>
      <c r="DZ183" s="180"/>
      <c r="EA183" s="180"/>
      <c r="EB183" s="180"/>
      <c r="EC183" s="180"/>
      <c r="ED183" s="180"/>
      <c r="EE183" s="180"/>
      <c r="EF183" s="180"/>
      <c r="EG183" s="180"/>
      <c r="EH183" s="180"/>
      <c r="EI183" s="180"/>
      <c r="EJ183" s="180"/>
      <c r="EK183" s="180"/>
      <c r="EL183" s="180"/>
      <c r="EM183" s="180"/>
      <c r="EN183" s="180"/>
      <c r="EO183" s="180"/>
      <c r="EP183" s="180"/>
      <c r="EQ183" s="180"/>
      <c r="ER183" s="180"/>
      <c r="ES183" s="180"/>
      <c r="ET183" s="180"/>
      <c r="EU183" s="180"/>
      <c r="EV183" s="180"/>
      <c r="EW183" s="180"/>
      <c r="EX183" s="180"/>
      <c r="EY183" s="180"/>
      <c r="EZ183" s="180"/>
      <c r="FA183" s="180"/>
      <c r="FB183" s="180"/>
      <c r="FC183" s="180"/>
      <c r="FD183" s="180"/>
      <c r="FE183" s="180"/>
      <c r="FF183" s="180"/>
      <c r="FG183" s="180"/>
      <c r="FH183" s="180"/>
    </row>
    <row r="184" spans="2:164" hidden="1" x14ac:dyDescent="0.3">
      <c r="B184" s="699">
        <f>+IFERROR(VLOOKUP(D184,'LP-Servicios'!$E$153:$F$252,2,FALSE),0)</f>
        <v>0</v>
      </c>
      <c r="C184" s="700">
        <v>70</v>
      </c>
      <c r="D184" s="207" t="str">
        <f t="shared" si="300"/>
        <v>-</v>
      </c>
      <c r="E184" s="208">
        <f t="shared" si="289"/>
        <v>0</v>
      </c>
      <c r="F184" s="208">
        <f t="shared" si="289"/>
        <v>0</v>
      </c>
      <c r="G184" s="208">
        <f t="shared" ref="G184:BR184" si="309">+HLOOKUP(G$114,$E$5:$FH$106,2+$C76,FALSE)</f>
        <v>0</v>
      </c>
      <c r="H184" s="208">
        <f t="shared" si="309"/>
        <v>0</v>
      </c>
      <c r="I184" s="208">
        <f t="shared" si="309"/>
        <v>0</v>
      </c>
      <c r="J184" s="208">
        <f t="shared" si="309"/>
        <v>0</v>
      </c>
      <c r="K184" s="208">
        <f t="shared" si="309"/>
        <v>0</v>
      </c>
      <c r="L184" s="208">
        <f t="shared" si="309"/>
        <v>0</v>
      </c>
      <c r="M184" s="208">
        <f t="shared" si="309"/>
        <v>0</v>
      </c>
      <c r="N184" s="208">
        <f t="shared" si="309"/>
        <v>0</v>
      </c>
      <c r="O184" s="208">
        <f t="shared" si="309"/>
        <v>0</v>
      </c>
      <c r="P184" s="208">
        <f t="shared" si="309"/>
        <v>0</v>
      </c>
      <c r="Q184" s="208">
        <f t="shared" si="309"/>
        <v>0</v>
      </c>
      <c r="R184" s="208">
        <f t="shared" si="309"/>
        <v>0</v>
      </c>
      <c r="S184" s="208">
        <f t="shared" si="309"/>
        <v>0</v>
      </c>
      <c r="T184" s="208">
        <f t="shared" si="309"/>
        <v>0</v>
      </c>
      <c r="U184" s="208">
        <f t="shared" si="309"/>
        <v>0</v>
      </c>
      <c r="V184" s="208">
        <f t="shared" si="309"/>
        <v>0</v>
      </c>
      <c r="W184" s="208">
        <f t="shared" si="309"/>
        <v>0</v>
      </c>
      <c r="X184" s="208">
        <f t="shared" si="309"/>
        <v>0</v>
      </c>
      <c r="Y184" s="208">
        <f t="shared" si="309"/>
        <v>0</v>
      </c>
      <c r="Z184" s="208">
        <f t="shared" si="309"/>
        <v>0</v>
      </c>
      <c r="AA184" s="208">
        <f t="shared" si="309"/>
        <v>0</v>
      </c>
      <c r="AB184" s="208">
        <f t="shared" si="309"/>
        <v>0</v>
      </c>
      <c r="AC184" s="208">
        <f t="shared" si="309"/>
        <v>0</v>
      </c>
      <c r="AD184" s="208">
        <f t="shared" si="309"/>
        <v>0</v>
      </c>
      <c r="AE184" s="208">
        <f t="shared" si="309"/>
        <v>0</v>
      </c>
      <c r="AF184" s="208">
        <f t="shared" si="309"/>
        <v>0</v>
      </c>
      <c r="AG184" s="208">
        <f t="shared" si="309"/>
        <v>0</v>
      </c>
      <c r="AH184" s="208">
        <f t="shared" si="309"/>
        <v>0</v>
      </c>
      <c r="AI184" s="208">
        <f t="shared" si="309"/>
        <v>0</v>
      </c>
      <c r="AJ184" s="208">
        <f t="shared" si="309"/>
        <v>0</v>
      </c>
      <c r="AK184" s="208">
        <f t="shared" si="309"/>
        <v>0</v>
      </c>
      <c r="AL184" s="208">
        <f t="shared" si="309"/>
        <v>0</v>
      </c>
      <c r="AM184" s="208">
        <f t="shared" si="309"/>
        <v>0</v>
      </c>
      <c r="AN184" s="208">
        <f t="shared" si="309"/>
        <v>0</v>
      </c>
      <c r="AO184" s="208">
        <f t="shared" si="309"/>
        <v>0</v>
      </c>
      <c r="AP184" s="208">
        <f t="shared" si="309"/>
        <v>0</v>
      </c>
      <c r="AQ184" s="208">
        <f t="shared" si="309"/>
        <v>0</v>
      </c>
      <c r="AR184" s="208">
        <f t="shared" si="309"/>
        <v>0</v>
      </c>
      <c r="AS184" s="208">
        <f t="shared" si="309"/>
        <v>0</v>
      </c>
      <c r="AT184" s="208">
        <f t="shared" si="309"/>
        <v>0</v>
      </c>
      <c r="AU184" s="208">
        <f t="shared" si="309"/>
        <v>0</v>
      </c>
      <c r="AV184" s="208">
        <f t="shared" si="309"/>
        <v>0</v>
      </c>
      <c r="AW184" s="208">
        <f t="shared" si="309"/>
        <v>0</v>
      </c>
      <c r="AX184" s="208">
        <f t="shared" si="309"/>
        <v>0</v>
      </c>
      <c r="AY184" s="208">
        <f t="shared" si="309"/>
        <v>0</v>
      </c>
      <c r="AZ184" s="208">
        <f t="shared" si="309"/>
        <v>0</v>
      </c>
      <c r="BA184" s="208">
        <f t="shared" si="309"/>
        <v>0</v>
      </c>
      <c r="BB184" s="208">
        <f t="shared" si="309"/>
        <v>0</v>
      </c>
      <c r="BC184" s="208">
        <f t="shared" si="309"/>
        <v>0</v>
      </c>
      <c r="BD184" s="208">
        <f t="shared" si="309"/>
        <v>0</v>
      </c>
      <c r="BE184" s="208">
        <f t="shared" si="309"/>
        <v>0</v>
      </c>
      <c r="BF184" s="208">
        <f t="shared" si="309"/>
        <v>0</v>
      </c>
      <c r="BG184" s="208">
        <f t="shared" si="309"/>
        <v>0</v>
      </c>
      <c r="BH184" s="208">
        <f t="shared" si="309"/>
        <v>0</v>
      </c>
      <c r="BI184" s="208">
        <f t="shared" si="309"/>
        <v>0</v>
      </c>
      <c r="BJ184" s="208">
        <f t="shared" si="309"/>
        <v>0</v>
      </c>
      <c r="BK184" s="208">
        <f t="shared" si="309"/>
        <v>0</v>
      </c>
      <c r="BL184" s="208">
        <f t="shared" si="309"/>
        <v>0</v>
      </c>
      <c r="BM184" s="208">
        <f t="shared" si="309"/>
        <v>0</v>
      </c>
      <c r="BN184" s="208">
        <f t="shared" si="309"/>
        <v>0</v>
      </c>
      <c r="BO184" s="208">
        <f t="shared" si="309"/>
        <v>0</v>
      </c>
      <c r="BP184" s="208">
        <f t="shared" si="309"/>
        <v>0</v>
      </c>
      <c r="BQ184" s="208">
        <f t="shared" si="309"/>
        <v>0</v>
      </c>
      <c r="BR184" s="208">
        <f t="shared" si="309"/>
        <v>0</v>
      </c>
      <c r="BS184" s="208">
        <f t="shared" ref="BS184:CF184" si="310">+HLOOKUP(BS$114,$E$5:$FH$106,2+$C76,FALSE)</f>
        <v>0</v>
      </c>
      <c r="BT184" s="208">
        <f t="shared" si="310"/>
        <v>0</v>
      </c>
      <c r="BU184" s="208">
        <f t="shared" si="310"/>
        <v>0</v>
      </c>
      <c r="BV184" s="208">
        <f t="shared" si="310"/>
        <v>0</v>
      </c>
      <c r="BW184" s="208">
        <f t="shared" si="310"/>
        <v>0</v>
      </c>
      <c r="BX184" s="208">
        <f t="shared" si="310"/>
        <v>0</v>
      </c>
      <c r="BY184" s="208">
        <f t="shared" si="310"/>
        <v>0</v>
      </c>
      <c r="BZ184" s="208">
        <f t="shared" si="310"/>
        <v>0</v>
      </c>
      <c r="CA184" s="208">
        <f t="shared" si="310"/>
        <v>0</v>
      </c>
      <c r="CB184" s="208">
        <f t="shared" si="310"/>
        <v>0</v>
      </c>
      <c r="CC184" s="208">
        <f t="shared" si="310"/>
        <v>0</v>
      </c>
      <c r="CD184" s="208">
        <f t="shared" si="310"/>
        <v>0</v>
      </c>
      <c r="CE184" s="208">
        <f t="shared" si="310"/>
        <v>0</v>
      </c>
      <c r="CF184" s="208">
        <f t="shared" si="310"/>
        <v>0</v>
      </c>
      <c r="CG184" s="180"/>
      <c r="CH184" s="180"/>
      <c r="CI184" s="180"/>
      <c r="CJ184" s="180"/>
      <c r="CK184" s="180"/>
      <c r="CL184" s="180"/>
      <c r="CM184" s="180"/>
      <c r="CN184" s="180"/>
      <c r="CO184" s="180"/>
      <c r="CP184" s="180"/>
      <c r="CQ184" s="180"/>
      <c r="CR184" s="180"/>
      <c r="CS184" s="180"/>
      <c r="CT184" s="180"/>
      <c r="CU184" s="180"/>
      <c r="CV184" s="180"/>
      <c r="CW184" s="180"/>
      <c r="CX184" s="180"/>
      <c r="CY184" s="180"/>
      <c r="CZ184" s="180"/>
      <c r="DA184" s="180"/>
      <c r="DB184" s="180"/>
      <c r="DC184" s="180"/>
      <c r="DD184" s="180"/>
      <c r="DE184" s="180"/>
      <c r="DF184" s="180"/>
      <c r="DG184" s="180"/>
      <c r="DH184" s="180"/>
      <c r="DI184" s="180"/>
      <c r="DJ184" s="180"/>
      <c r="DK184" s="180"/>
      <c r="DL184" s="180"/>
      <c r="DM184" s="180"/>
      <c r="DN184" s="180"/>
      <c r="DO184" s="180"/>
      <c r="DP184" s="180"/>
      <c r="DQ184" s="180"/>
      <c r="DR184" s="180"/>
      <c r="DS184" s="180"/>
      <c r="DT184" s="180"/>
      <c r="DU184" s="180"/>
      <c r="DV184" s="180"/>
      <c r="DW184" s="180"/>
      <c r="DX184" s="180"/>
      <c r="DY184" s="180"/>
      <c r="DZ184" s="180"/>
      <c r="EA184" s="180"/>
      <c r="EB184" s="180"/>
      <c r="EC184" s="180"/>
      <c r="ED184" s="180"/>
      <c r="EE184" s="180"/>
      <c r="EF184" s="180"/>
      <c r="EG184" s="180"/>
      <c r="EH184" s="180"/>
      <c r="EI184" s="180"/>
      <c r="EJ184" s="180"/>
      <c r="EK184" s="180"/>
      <c r="EL184" s="180"/>
      <c r="EM184" s="180"/>
      <c r="EN184" s="180"/>
      <c r="EO184" s="180"/>
      <c r="EP184" s="180"/>
      <c r="EQ184" s="180"/>
      <c r="ER184" s="180"/>
      <c r="ES184" s="180"/>
      <c r="ET184" s="180"/>
      <c r="EU184" s="180"/>
      <c r="EV184" s="180"/>
      <c r="EW184" s="180"/>
      <c r="EX184" s="180"/>
      <c r="EY184" s="180"/>
      <c r="EZ184" s="180"/>
      <c r="FA184" s="180"/>
      <c r="FB184" s="180"/>
      <c r="FC184" s="180"/>
      <c r="FD184" s="180"/>
      <c r="FE184" s="180"/>
      <c r="FF184" s="180"/>
      <c r="FG184" s="180"/>
      <c r="FH184" s="180"/>
    </row>
    <row r="185" spans="2:164" hidden="1" x14ac:dyDescent="0.3">
      <c r="B185" s="699">
        <f>+IFERROR(VLOOKUP(D185,'LP-Servicios'!$E$153:$F$252,2,FALSE),0)</f>
        <v>0</v>
      </c>
      <c r="C185" s="700">
        <v>71</v>
      </c>
      <c r="D185" s="207" t="str">
        <f t="shared" si="300"/>
        <v>-</v>
      </c>
      <c r="E185" s="208">
        <f t="shared" si="289"/>
        <v>0</v>
      </c>
      <c r="F185" s="208">
        <f t="shared" si="289"/>
        <v>0</v>
      </c>
      <c r="G185" s="208">
        <f t="shared" ref="G185:BR185" si="311">+HLOOKUP(G$114,$E$5:$FH$106,2+$C77,FALSE)</f>
        <v>0</v>
      </c>
      <c r="H185" s="208">
        <f t="shared" si="311"/>
        <v>0</v>
      </c>
      <c r="I185" s="208">
        <f t="shared" si="311"/>
        <v>0</v>
      </c>
      <c r="J185" s="208">
        <f t="shared" si="311"/>
        <v>0</v>
      </c>
      <c r="K185" s="208">
        <f t="shared" si="311"/>
        <v>0</v>
      </c>
      <c r="L185" s="208">
        <f t="shared" si="311"/>
        <v>0</v>
      </c>
      <c r="M185" s="208">
        <f t="shared" si="311"/>
        <v>0</v>
      </c>
      <c r="N185" s="208">
        <f t="shared" si="311"/>
        <v>0</v>
      </c>
      <c r="O185" s="208">
        <f t="shared" si="311"/>
        <v>0</v>
      </c>
      <c r="P185" s="208">
        <f t="shared" si="311"/>
        <v>0</v>
      </c>
      <c r="Q185" s="208">
        <f t="shared" si="311"/>
        <v>0</v>
      </c>
      <c r="R185" s="208">
        <f t="shared" si="311"/>
        <v>0</v>
      </c>
      <c r="S185" s="208">
        <f t="shared" si="311"/>
        <v>0</v>
      </c>
      <c r="T185" s="208">
        <f t="shared" si="311"/>
        <v>0</v>
      </c>
      <c r="U185" s="208">
        <f t="shared" si="311"/>
        <v>0</v>
      </c>
      <c r="V185" s="208">
        <f t="shared" si="311"/>
        <v>0</v>
      </c>
      <c r="W185" s="208">
        <f t="shared" si="311"/>
        <v>0</v>
      </c>
      <c r="X185" s="208">
        <f t="shared" si="311"/>
        <v>0</v>
      </c>
      <c r="Y185" s="208">
        <f t="shared" si="311"/>
        <v>0</v>
      </c>
      <c r="Z185" s="208">
        <f t="shared" si="311"/>
        <v>0</v>
      </c>
      <c r="AA185" s="208">
        <f t="shared" si="311"/>
        <v>0</v>
      </c>
      <c r="AB185" s="208">
        <f t="shared" si="311"/>
        <v>0</v>
      </c>
      <c r="AC185" s="208">
        <f t="shared" si="311"/>
        <v>0</v>
      </c>
      <c r="AD185" s="208">
        <f t="shared" si="311"/>
        <v>0</v>
      </c>
      <c r="AE185" s="208">
        <f t="shared" si="311"/>
        <v>0</v>
      </c>
      <c r="AF185" s="208">
        <f t="shared" si="311"/>
        <v>0</v>
      </c>
      <c r="AG185" s="208">
        <f t="shared" si="311"/>
        <v>0</v>
      </c>
      <c r="AH185" s="208">
        <f t="shared" si="311"/>
        <v>0</v>
      </c>
      <c r="AI185" s="208">
        <f t="shared" si="311"/>
        <v>0</v>
      </c>
      <c r="AJ185" s="208">
        <f t="shared" si="311"/>
        <v>0</v>
      </c>
      <c r="AK185" s="208">
        <f t="shared" si="311"/>
        <v>0</v>
      </c>
      <c r="AL185" s="208">
        <f t="shared" si="311"/>
        <v>0</v>
      </c>
      <c r="AM185" s="208">
        <f t="shared" si="311"/>
        <v>0</v>
      </c>
      <c r="AN185" s="208">
        <f t="shared" si="311"/>
        <v>0</v>
      </c>
      <c r="AO185" s="208">
        <f t="shared" si="311"/>
        <v>0</v>
      </c>
      <c r="AP185" s="208">
        <f t="shared" si="311"/>
        <v>0</v>
      </c>
      <c r="AQ185" s="208">
        <f t="shared" si="311"/>
        <v>0</v>
      </c>
      <c r="AR185" s="208">
        <f t="shared" si="311"/>
        <v>0</v>
      </c>
      <c r="AS185" s="208">
        <f t="shared" si="311"/>
        <v>0</v>
      </c>
      <c r="AT185" s="208">
        <f t="shared" si="311"/>
        <v>0</v>
      </c>
      <c r="AU185" s="208">
        <f t="shared" si="311"/>
        <v>0</v>
      </c>
      <c r="AV185" s="208">
        <f t="shared" si="311"/>
        <v>0</v>
      </c>
      <c r="AW185" s="208">
        <f t="shared" si="311"/>
        <v>0</v>
      </c>
      <c r="AX185" s="208">
        <f t="shared" si="311"/>
        <v>0</v>
      </c>
      <c r="AY185" s="208">
        <f t="shared" si="311"/>
        <v>0</v>
      </c>
      <c r="AZ185" s="208">
        <f t="shared" si="311"/>
        <v>0</v>
      </c>
      <c r="BA185" s="208">
        <f t="shared" si="311"/>
        <v>0</v>
      </c>
      <c r="BB185" s="208">
        <f t="shared" si="311"/>
        <v>0</v>
      </c>
      <c r="BC185" s="208">
        <f t="shared" si="311"/>
        <v>0</v>
      </c>
      <c r="BD185" s="208">
        <f t="shared" si="311"/>
        <v>0</v>
      </c>
      <c r="BE185" s="208">
        <f t="shared" si="311"/>
        <v>0</v>
      </c>
      <c r="BF185" s="208">
        <f t="shared" si="311"/>
        <v>0</v>
      </c>
      <c r="BG185" s="208">
        <f t="shared" si="311"/>
        <v>0</v>
      </c>
      <c r="BH185" s="208">
        <f t="shared" si="311"/>
        <v>0</v>
      </c>
      <c r="BI185" s="208">
        <f t="shared" si="311"/>
        <v>0</v>
      </c>
      <c r="BJ185" s="208">
        <f t="shared" si="311"/>
        <v>0</v>
      </c>
      <c r="BK185" s="208">
        <f t="shared" si="311"/>
        <v>0</v>
      </c>
      <c r="BL185" s="208">
        <f t="shared" si="311"/>
        <v>0</v>
      </c>
      <c r="BM185" s="208">
        <f t="shared" si="311"/>
        <v>0</v>
      </c>
      <c r="BN185" s="208">
        <f t="shared" si="311"/>
        <v>0</v>
      </c>
      <c r="BO185" s="208">
        <f t="shared" si="311"/>
        <v>0</v>
      </c>
      <c r="BP185" s="208">
        <f t="shared" si="311"/>
        <v>0</v>
      </c>
      <c r="BQ185" s="208">
        <f t="shared" si="311"/>
        <v>0</v>
      </c>
      <c r="BR185" s="208">
        <f t="shared" si="311"/>
        <v>0</v>
      </c>
      <c r="BS185" s="208">
        <f t="shared" ref="BS185:CF185" si="312">+HLOOKUP(BS$114,$E$5:$FH$106,2+$C77,FALSE)</f>
        <v>0</v>
      </c>
      <c r="BT185" s="208">
        <f t="shared" si="312"/>
        <v>0</v>
      </c>
      <c r="BU185" s="208">
        <f t="shared" si="312"/>
        <v>0</v>
      </c>
      <c r="BV185" s="208">
        <f t="shared" si="312"/>
        <v>0</v>
      </c>
      <c r="BW185" s="208">
        <f t="shared" si="312"/>
        <v>0</v>
      </c>
      <c r="BX185" s="208">
        <f t="shared" si="312"/>
        <v>0</v>
      </c>
      <c r="BY185" s="208">
        <f t="shared" si="312"/>
        <v>0</v>
      </c>
      <c r="BZ185" s="208">
        <f t="shared" si="312"/>
        <v>0</v>
      </c>
      <c r="CA185" s="208">
        <f t="shared" si="312"/>
        <v>0</v>
      </c>
      <c r="CB185" s="208">
        <f t="shared" si="312"/>
        <v>0</v>
      </c>
      <c r="CC185" s="208">
        <f t="shared" si="312"/>
        <v>0</v>
      </c>
      <c r="CD185" s="208">
        <f t="shared" si="312"/>
        <v>0</v>
      </c>
      <c r="CE185" s="208">
        <f t="shared" si="312"/>
        <v>0</v>
      </c>
      <c r="CF185" s="208">
        <f t="shared" si="312"/>
        <v>0</v>
      </c>
      <c r="CG185" s="180"/>
      <c r="CH185" s="180"/>
      <c r="CI185" s="180"/>
      <c r="CJ185" s="180"/>
      <c r="CK185" s="180"/>
      <c r="CL185" s="180"/>
      <c r="CM185" s="180"/>
      <c r="CN185" s="180"/>
      <c r="CO185" s="180"/>
      <c r="CP185" s="180"/>
      <c r="CQ185" s="180"/>
      <c r="CR185" s="180"/>
      <c r="CS185" s="180"/>
      <c r="CT185" s="180"/>
      <c r="CU185" s="180"/>
      <c r="CV185" s="180"/>
      <c r="CW185" s="180"/>
      <c r="CX185" s="180"/>
      <c r="CY185" s="180"/>
      <c r="CZ185" s="180"/>
      <c r="DA185" s="180"/>
      <c r="DB185" s="180"/>
      <c r="DC185" s="180"/>
      <c r="DD185" s="180"/>
      <c r="DE185" s="180"/>
      <c r="DF185" s="180"/>
      <c r="DG185" s="180"/>
      <c r="DH185" s="180"/>
      <c r="DI185" s="180"/>
      <c r="DJ185" s="180"/>
      <c r="DK185" s="180"/>
      <c r="DL185" s="180"/>
      <c r="DM185" s="180"/>
      <c r="DN185" s="180"/>
      <c r="DO185" s="180"/>
      <c r="DP185" s="180"/>
      <c r="DQ185" s="180"/>
      <c r="DR185" s="180"/>
      <c r="DS185" s="180"/>
      <c r="DT185" s="180"/>
      <c r="DU185" s="180"/>
      <c r="DV185" s="180"/>
      <c r="DW185" s="180"/>
      <c r="DX185" s="180"/>
      <c r="DY185" s="180"/>
      <c r="DZ185" s="180"/>
      <c r="EA185" s="180"/>
      <c r="EB185" s="180"/>
      <c r="EC185" s="180"/>
      <c r="ED185" s="180"/>
      <c r="EE185" s="180"/>
      <c r="EF185" s="180"/>
      <c r="EG185" s="180"/>
      <c r="EH185" s="180"/>
      <c r="EI185" s="180"/>
      <c r="EJ185" s="180"/>
      <c r="EK185" s="180"/>
      <c r="EL185" s="180"/>
      <c r="EM185" s="180"/>
      <c r="EN185" s="180"/>
      <c r="EO185" s="180"/>
      <c r="EP185" s="180"/>
      <c r="EQ185" s="180"/>
      <c r="ER185" s="180"/>
      <c r="ES185" s="180"/>
      <c r="ET185" s="180"/>
      <c r="EU185" s="180"/>
      <c r="EV185" s="180"/>
      <c r="EW185" s="180"/>
      <c r="EX185" s="180"/>
      <c r="EY185" s="180"/>
      <c r="EZ185" s="180"/>
      <c r="FA185" s="180"/>
      <c r="FB185" s="180"/>
      <c r="FC185" s="180"/>
      <c r="FD185" s="180"/>
      <c r="FE185" s="180"/>
      <c r="FF185" s="180"/>
      <c r="FG185" s="180"/>
      <c r="FH185" s="180"/>
    </row>
    <row r="186" spans="2:164" hidden="1" x14ac:dyDescent="0.3">
      <c r="B186" s="699">
        <f>+IFERROR(VLOOKUP(D186,'LP-Servicios'!$E$153:$F$252,2,FALSE),0)</f>
        <v>0</v>
      </c>
      <c r="C186" s="700">
        <v>72</v>
      </c>
      <c r="D186" s="207" t="str">
        <f t="shared" si="300"/>
        <v>-</v>
      </c>
      <c r="E186" s="208">
        <f t="shared" si="289"/>
        <v>0</v>
      </c>
      <c r="F186" s="208">
        <f t="shared" si="289"/>
        <v>0</v>
      </c>
      <c r="G186" s="208">
        <f t="shared" ref="G186:BR186" si="313">+HLOOKUP(G$114,$E$5:$FH$106,2+$C78,FALSE)</f>
        <v>0</v>
      </c>
      <c r="H186" s="208">
        <f t="shared" si="313"/>
        <v>0</v>
      </c>
      <c r="I186" s="208">
        <f t="shared" si="313"/>
        <v>0</v>
      </c>
      <c r="J186" s="208">
        <f t="shared" si="313"/>
        <v>0</v>
      </c>
      <c r="K186" s="208">
        <f t="shared" si="313"/>
        <v>0</v>
      </c>
      <c r="L186" s="208">
        <f t="shared" si="313"/>
        <v>0</v>
      </c>
      <c r="M186" s="208">
        <f t="shared" si="313"/>
        <v>0</v>
      </c>
      <c r="N186" s="208">
        <f t="shared" si="313"/>
        <v>0</v>
      </c>
      <c r="O186" s="208">
        <f t="shared" si="313"/>
        <v>0</v>
      </c>
      <c r="P186" s="208">
        <f t="shared" si="313"/>
        <v>0</v>
      </c>
      <c r="Q186" s="208">
        <f t="shared" si="313"/>
        <v>0</v>
      </c>
      <c r="R186" s="208">
        <f t="shared" si="313"/>
        <v>0</v>
      </c>
      <c r="S186" s="208">
        <f t="shared" si="313"/>
        <v>0</v>
      </c>
      <c r="T186" s="208">
        <f t="shared" si="313"/>
        <v>0</v>
      </c>
      <c r="U186" s="208">
        <f t="shared" si="313"/>
        <v>0</v>
      </c>
      <c r="V186" s="208">
        <f t="shared" si="313"/>
        <v>0</v>
      </c>
      <c r="W186" s="208">
        <f t="shared" si="313"/>
        <v>0</v>
      </c>
      <c r="X186" s="208">
        <f t="shared" si="313"/>
        <v>0</v>
      </c>
      <c r="Y186" s="208">
        <f t="shared" si="313"/>
        <v>0</v>
      </c>
      <c r="Z186" s="208">
        <f t="shared" si="313"/>
        <v>0</v>
      </c>
      <c r="AA186" s="208">
        <f t="shared" si="313"/>
        <v>0</v>
      </c>
      <c r="AB186" s="208">
        <f t="shared" si="313"/>
        <v>0</v>
      </c>
      <c r="AC186" s="208">
        <f t="shared" si="313"/>
        <v>0</v>
      </c>
      <c r="AD186" s="208">
        <f t="shared" si="313"/>
        <v>0</v>
      </c>
      <c r="AE186" s="208">
        <f t="shared" si="313"/>
        <v>0</v>
      </c>
      <c r="AF186" s="208">
        <f t="shared" si="313"/>
        <v>0</v>
      </c>
      <c r="AG186" s="208">
        <f t="shared" si="313"/>
        <v>0</v>
      </c>
      <c r="AH186" s="208">
        <f t="shared" si="313"/>
        <v>0</v>
      </c>
      <c r="AI186" s="208">
        <f t="shared" si="313"/>
        <v>0</v>
      </c>
      <c r="AJ186" s="208">
        <f t="shared" si="313"/>
        <v>0</v>
      </c>
      <c r="AK186" s="208">
        <f t="shared" si="313"/>
        <v>0</v>
      </c>
      <c r="AL186" s="208">
        <f t="shared" si="313"/>
        <v>0</v>
      </c>
      <c r="AM186" s="208">
        <f t="shared" si="313"/>
        <v>0</v>
      </c>
      <c r="AN186" s="208">
        <f t="shared" si="313"/>
        <v>0</v>
      </c>
      <c r="AO186" s="208">
        <f t="shared" si="313"/>
        <v>0</v>
      </c>
      <c r="AP186" s="208">
        <f t="shared" si="313"/>
        <v>0</v>
      </c>
      <c r="AQ186" s="208">
        <f t="shared" si="313"/>
        <v>0</v>
      </c>
      <c r="AR186" s="208">
        <f t="shared" si="313"/>
        <v>0</v>
      </c>
      <c r="AS186" s="208">
        <f t="shared" si="313"/>
        <v>0</v>
      </c>
      <c r="AT186" s="208">
        <f t="shared" si="313"/>
        <v>0</v>
      </c>
      <c r="AU186" s="208">
        <f t="shared" si="313"/>
        <v>0</v>
      </c>
      <c r="AV186" s="208">
        <f t="shared" si="313"/>
        <v>0</v>
      </c>
      <c r="AW186" s="208">
        <f t="shared" si="313"/>
        <v>0</v>
      </c>
      <c r="AX186" s="208">
        <f t="shared" si="313"/>
        <v>0</v>
      </c>
      <c r="AY186" s="208">
        <f t="shared" si="313"/>
        <v>0</v>
      </c>
      <c r="AZ186" s="208">
        <f t="shared" si="313"/>
        <v>0</v>
      </c>
      <c r="BA186" s="208">
        <f t="shared" si="313"/>
        <v>0</v>
      </c>
      <c r="BB186" s="208">
        <f t="shared" si="313"/>
        <v>0</v>
      </c>
      <c r="BC186" s="208">
        <f t="shared" si="313"/>
        <v>0</v>
      </c>
      <c r="BD186" s="208">
        <f t="shared" si="313"/>
        <v>0</v>
      </c>
      <c r="BE186" s="208">
        <f t="shared" si="313"/>
        <v>0</v>
      </c>
      <c r="BF186" s="208">
        <f t="shared" si="313"/>
        <v>0</v>
      </c>
      <c r="BG186" s="208">
        <f t="shared" si="313"/>
        <v>0</v>
      </c>
      <c r="BH186" s="208">
        <f t="shared" si="313"/>
        <v>0</v>
      </c>
      <c r="BI186" s="208">
        <f t="shared" si="313"/>
        <v>0</v>
      </c>
      <c r="BJ186" s="208">
        <f t="shared" si="313"/>
        <v>0</v>
      </c>
      <c r="BK186" s="208">
        <f t="shared" si="313"/>
        <v>0</v>
      </c>
      <c r="BL186" s="208">
        <f t="shared" si="313"/>
        <v>0</v>
      </c>
      <c r="BM186" s="208">
        <f t="shared" si="313"/>
        <v>0</v>
      </c>
      <c r="BN186" s="208">
        <f t="shared" si="313"/>
        <v>0</v>
      </c>
      <c r="BO186" s="208">
        <f t="shared" si="313"/>
        <v>0</v>
      </c>
      <c r="BP186" s="208">
        <f t="shared" si="313"/>
        <v>0</v>
      </c>
      <c r="BQ186" s="208">
        <f t="shared" si="313"/>
        <v>0</v>
      </c>
      <c r="BR186" s="208">
        <f t="shared" si="313"/>
        <v>0</v>
      </c>
      <c r="BS186" s="208">
        <f t="shared" ref="BS186:CF186" si="314">+HLOOKUP(BS$114,$E$5:$FH$106,2+$C78,FALSE)</f>
        <v>0</v>
      </c>
      <c r="BT186" s="208">
        <f t="shared" si="314"/>
        <v>0</v>
      </c>
      <c r="BU186" s="208">
        <f t="shared" si="314"/>
        <v>0</v>
      </c>
      <c r="BV186" s="208">
        <f t="shared" si="314"/>
        <v>0</v>
      </c>
      <c r="BW186" s="208">
        <f t="shared" si="314"/>
        <v>0</v>
      </c>
      <c r="BX186" s="208">
        <f t="shared" si="314"/>
        <v>0</v>
      </c>
      <c r="BY186" s="208">
        <f t="shared" si="314"/>
        <v>0</v>
      </c>
      <c r="BZ186" s="208">
        <f t="shared" si="314"/>
        <v>0</v>
      </c>
      <c r="CA186" s="208">
        <f t="shared" si="314"/>
        <v>0</v>
      </c>
      <c r="CB186" s="208">
        <f t="shared" si="314"/>
        <v>0</v>
      </c>
      <c r="CC186" s="208">
        <f t="shared" si="314"/>
        <v>0</v>
      </c>
      <c r="CD186" s="208">
        <f t="shared" si="314"/>
        <v>0</v>
      </c>
      <c r="CE186" s="208">
        <f t="shared" si="314"/>
        <v>0</v>
      </c>
      <c r="CF186" s="208">
        <f t="shared" si="314"/>
        <v>0</v>
      </c>
      <c r="CG186" s="180"/>
      <c r="CH186" s="180"/>
      <c r="CI186" s="180"/>
      <c r="CJ186" s="180"/>
      <c r="CK186" s="180"/>
      <c r="CL186" s="180"/>
      <c r="CM186" s="180"/>
      <c r="CN186" s="180"/>
      <c r="CO186" s="180"/>
      <c r="CP186" s="180"/>
      <c r="CQ186" s="180"/>
      <c r="CR186" s="180"/>
      <c r="CS186" s="180"/>
      <c r="CT186" s="180"/>
      <c r="CU186" s="180"/>
      <c r="CV186" s="180"/>
      <c r="CW186" s="180"/>
      <c r="CX186" s="180"/>
      <c r="CY186" s="180"/>
      <c r="CZ186" s="180"/>
      <c r="DA186" s="180"/>
      <c r="DB186" s="180"/>
      <c r="DC186" s="180"/>
      <c r="DD186" s="180"/>
      <c r="DE186" s="180"/>
      <c r="DF186" s="180"/>
      <c r="DG186" s="180"/>
      <c r="DH186" s="180"/>
      <c r="DI186" s="180"/>
      <c r="DJ186" s="180"/>
      <c r="DK186" s="180"/>
      <c r="DL186" s="180"/>
      <c r="DM186" s="180"/>
      <c r="DN186" s="180"/>
      <c r="DO186" s="180"/>
      <c r="DP186" s="180"/>
      <c r="DQ186" s="180"/>
      <c r="DR186" s="180"/>
      <c r="DS186" s="180"/>
      <c r="DT186" s="180"/>
      <c r="DU186" s="180"/>
      <c r="DV186" s="180"/>
      <c r="DW186" s="180"/>
      <c r="DX186" s="180"/>
      <c r="DY186" s="180"/>
      <c r="DZ186" s="180"/>
      <c r="EA186" s="180"/>
      <c r="EB186" s="180"/>
      <c r="EC186" s="180"/>
      <c r="ED186" s="180"/>
      <c r="EE186" s="180"/>
      <c r="EF186" s="180"/>
      <c r="EG186" s="180"/>
      <c r="EH186" s="180"/>
      <c r="EI186" s="180"/>
      <c r="EJ186" s="180"/>
      <c r="EK186" s="180"/>
      <c r="EL186" s="180"/>
      <c r="EM186" s="180"/>
      <c r="EN186" s="180"/>
      <c r="EO186" s="180"/>
      <c r="EP186" s="180"/>
      <c r="EQ186" s="180"/>
      <c r="ER186" s="180"/>
      <c r="ES186" s="180"/>
      <c r="ET186" s="180"/>
      <c r="EU186" s="180"/>
      <c r="EV186" s="180"/>
      <c r="EW186" s="180"/>
      <c r="EX186" s="180"/>
      <c r="EY186" s="180"/>
      <c r="EZ186" s="180"/>
      <c r="FA186" s="180"/>
      <c r="FB186" s="180"/>
      <c r="FC186" s="180"/>
      <c r="FD186" s="180"/>
      <c r="FE186" s="180"/>
      <c r="FF186" s="180"/>
      <c r="FG186" s="180"/>
      <c r="FH186" s="180"/>
    </row>
    <row r="187" spans="2:164" hidden="1" x14ac:dyDescent="0.3">
      <c r="B187" s="699">
        <f>+IFERROR(VLOOKUP(D187,'LP-Servicios'!$E$153:$F$252,2,FALSE),0)</f>
        <v>0</v>
      </c>
      <c r="C187" s="700">
        <v>73</v>
      </c>
      <c r="D187" s="207" t="str">
        <f t="shared" si="300"/>
        <v>-</v>
      </c>
      <c r="E187" s="208">
        <f t="shared" si="289"/>
        <v>0</v>
      </c>
      <c r="F187" s="208">
        <f t="shared" si="289"/>
        <v>0</v>
      </c>
      <c r="G187" s="208">
        <f t="shared" ref="G187:BR187" si="315">+HLOOKUP(G$114,$E$5:$FH$106,2+$C79,FALSE)</f>
        <v>0</v>
      </c>
      <c r="H187" s="208">
        <f t="shared" si="315"/>
        <v>0</v>
      </c>
      <c r="I187" s="208">
        <f t="shared" si="315"/>
        <v>0</v>
      </c>
      <c r="J187" s="208">
        <f t="shared" si="315"/>
        <v>0</v>
      </c>
      <c r="K187" s="208">
        <f t="shared" si="315"/>
        <v>0</v>
      </c>
      <c r="L187" s="208">
        <f t="shared" si="315"/>
        <v>0</v>
      </c>
      <c r="M187" s="208">
        <f t="shared" si="315"/>
        <v>0</v>
      </c>
      <c r="N187" s="208">
        <f t="shared" si="315"/>
        <v>0</v>
      </c>
      <c r="O187" s="208">
        <f t="shared" si="315"/>
        <v>0</v>
      </c>
      <c r="P187" s="208">
        <f t="shared" si="315"/>
        <v>0</v>
      </c>
      <c r="Q187" s="208">
        <f t="shared" si="315"/>
        <v>0</v>
      </c>
      <c r="R187" s="208">
        <f t="shared" si="315"/>
        <v>0</v>
      </c>
      <c r="S187" s="208">
        <f t="shared" si="315"/>
        <v>0</v>
      </c>
      <c r="T187" s="208">
        <f t="shared" si="315"/>
        <v>0</v>
      </c>
      <c r="U187" s="208">
        <f t="shared" si="315"/>
        <v>0</v>
      </c>
      <c r="V187" s="208">
        <f t="shared" si="315"/>
        <v>0</v>
      </c>
      <c r="W187" s="208">
        <f t="shared" si="315"/>
        <v>0</v>
      </c>
      <c r="X187" s="208">
        <f t="shared" si="315"/>
        <v>0</v>
      </c>
      <c r="Y187" s="208">
        <f t="shared" si="315"/>
        <v>0</v>
      </c>
      <c r="Z187" s="208">
        <f t="shared" si="315"/>
        <v>0</v>
      </c>
      <c r="AA187" s="208">
        <f t="shared" si="315"/>
        <v>0</v>
      </c>
      <c r="AB187" s="208">
        <f t="shared" si="315"/>
        <v>0</v>
      </c>
      <c r="AC187" s="208">
        <f t="shared" si="315"/>
        <v>0</v>
      </c>
      <c r="AD187" s="208">
        <f t="shared" si="315"/>
        <v>0</v>
      </c>
      <c r="AE187" s="208">
        <f t="shared" si="315"/>
        <v>0</v>
      </c>
      <c r="AF187" s="208">
        <f t="shared" si="315"/>
        <v>0</v>
      </c>
      <c r="AG187" s="208">
        <f t="shared" si="315"/>
        <v>0</v>
      </c>
      <c r="AH187" s="208">
        <f t="shared" si="315"/>
        <v>0</v>
      </c>
      <c r="AI187" s="208">
        <f t="shared" si="315"/>
        <v>0</v>
      </c>
      <c r="AJ187" s="208">
        <f t="shared" si="315"/>
        <v>0</v>
      </c>
      <c r="AK187" s="208">
        <f t="shared" si="315"/>
        <v>0</v>
      </c>
      <c r="AL187" s="208">
        <f t="shared" si="315"/>
        <v>0</v>
      </c>
      <c r="AM187" s="208">
        <f t="shared" si="315"/>
        <v>0</v>
      </c>
      <c r="AN187" s="208">
        <f t="shared" si="315"/>
        <v>0</v>
      </c>
      <c r="AO187" s="208">
        <f t="shared" si="315"/>
        <v>0</v>
      </c>
      <c r="AP187" s="208">
        <f t="shared" si="315"/>
        <v>0</v>
      </c>
      <c r="AQ187" s="208">
        <f t="shared" si="315"/>
        <v>0</v>
      </c>
      <c r="AR187" s="208">
        <f t="shared" si="315"/>
        <v>0</v>
      </c>
      <c r="AS187" s="208">
        <f t="shared" si="315"/>
        <v>0</v>
      </c>
      <c r="AT187" s="208">
        <f t="shared" si="315"/>
        <v>0</v>
      </c>
      <c r="AU187" s="208">
        <f t="shared" si="315"/>
        <v>0</v>
      </c>
      <c r="AV187" s="208">
        <f t="shared" si="315"/>
        <v>0</v>
      </c>
      <c r="AW187" s="208">
        <f t="shared" si="315"/>
        <v>0</v>
      </c>
      <c r="AX187" s="208">
        <f t="shared" si="315"/>
        <v>0</v>
      </c>
      <c r="AY187" s="208">
        <f t="shared" si="315"/>
        <v>0</v>
      </c>
      <c r="AZ187" s="208">
        <f t="shared" si="315"/>
        <v>0</v>
      </c>
      <c r="BA187" s="208">
        <f t="shared" si="315"/>
        <v>0</v>
      </c>
      <c r="BB187" s="208">
        <f t="shared" si="315"/>
        <v>0</v>
      </c>
      <c r="BC187" s="208">
        <f t="shared" si="315"/>
        <v>0</v>
      </c>
      <c r="BD187" s="208">
        <f t="shared" si="315"/>
        <v>0</v>
      </c>
      <c r="BE187" s="208">
        <f t="shared" si="315"/>
        <v>0</v>
      </c>
      <c r="BF187" s="208">
        <f t="shared" si="315"/>
        <v>0</v>
      </c>
      <c r="BG187" s="208">
        <f t="shared" si="315"/>
        <v>0</v>
      </c>
      <c r="BH187" s="208">
        <f t="shared" si="315"/>
        <v>0</v>
      </c>
      <c r="BI187" s="208">
        <f t="shared" si="315"/>
        <v>0</v>
      </c>
      <c r="BJ187" s="208">
        <f t="shared" si="315"/>
        <v>0</v>
      </c>
      <c r="BK187" s="208">
        <f t="shared" si="315"/>
        <v>0</v>
      </c>
      <c r="BL187" s="208">
        <f t="shared" si="315"/>
        <v>0</v>
      </c>
      <c r="BM187" s="208">
        <f t="shared" si="315"/>
        <v>0</v>
      </c>
      <c r="BN187" s="208">
        <f t="shared" si="315"/>
        <v>0</v>
      </c>
      <c r="BO187" s="208">
        <f t="shared" si="315"/>
        <v>0</v>
      </c>
      <c r="BP187" s="208">
        <f t="shared" si="315"/>
        <v>0</v>
      </c>
      <c r="BQ187" s="208">
        <f t="shared" si="315"/>
        <v>0</v>
      </c>
      <c r="BR187" s="208">
        <f t="shared" si="315"/>
        <v>0</v>
      </c>
      <c r="BS187" s="208">
        <f t="shared" ref="BS187:CF187" si="316">+HLOOKUP(BS$114,$E$5:$FH$106,2+$C79,FALSE)</f>
        <v>0</v>
      </c>
      <c r="BT187" s="208">
        <f t="shared" si="316"/>
        <v>0</v>
      </c>
      <c r="BU187" s="208">
        <f t="shared" si="316"/>
        <v>0</v>
      </c>
      <c r="BV187" s="208">
        <f t="shared" si="316"/>
        <v>0</v>
      </c>
      <c r="BW187" s="208">
        <f t="shared" si="316"/>
        <v>0</v>
      </c>
      <c r="BX187" s="208">
        <f t="shared" si="316"/>
        <v>0</v>
      </c>
      <c r="BY187" s="208">
        <f t="shared" si="316"/>
        <v>0</v>
      </c>
      <c r="BZ187" s="208">
        <f t="shared" si="316"/>
        <v>0</v>
      </c>
      <c r="CA187" s="208">
        <f t="shared" si="316"/>
        <v>0</v>
      </c>
      <c r="CB187" s="208">
        <f t="shared" si="316"/>
        <v>0</v>
      </c>
      <c r="CC187" s="208">
        <f t="shared" si="316"/>
        <v>0</v>
      </c>
      <c r="CD187" s="208">
        <f t="shared" si="316"/>
        <v>0</v>
      </c>
      <c r="CE187" s="208">
        <f t="shared" si="316"/>
        <v>0</v>
      </c>
      <c r="CF187" s="208">
        <f t="shared" si="316"/>
        <v>0</v>
      </c>
      <c r="CG187" s="180"/>
      <c r="CH187" s="180"/>
      <c r="CI187" s="180"/>
      <c r="CJ187" s="180"/>
      <c r="CK187" s="180"/>
      <c r="CL187" s="180"/>
      <c r="CM187" s="180"/>
      <c r="CN187" s="180"/>
      <c r="CO187" s="180"/>
      <c r="CP187" s="180"/>
      <c r="CQ187" s="180"/>
      <c r="CR187" s="180"/>
      <c r="CS187" s="180"/>
      <c r="CT187" s="180"/>
      <c r="CU187" s="180"/>
      <c r="CV187" s="180"/>
      <c r="CW187" s="180"/>
      <c r="CX187" s="180"/>
      <c r="CY187" s="180"/>
      <c r="CZ187" s="180"/>
      <c r="DA187" s="180"/>
      <c r="DB187" s="180"/>
      <c r="DC187" s="180"/>
      <c r="DD187" s="180"/>
      <c r="DE187" s="180"/>
      <c r="DF187" s="180"/>
      <c r="DG187" s="180"/>
      <c r="DH187" s="180"/>
      <c r="DI187" s="180"/>
      <c r="DJ187" s="180"/>
      <c r="DK187" s="180"/>
      <c r="DL187" s="180"/>
      <c r="DM187" s="180"/>
      <c r="DN187" s="180"/>
      <c r="DO187" s="180"/>
      <c r="DP187" s="180"/>
      <c r="DQ187" s="180"/>
      <c r="DR187" s="180"/>
      <c r="DS187" s="180"/>
      <c r="DT187" s="180"/>
      <c r="DU187" s="180"/>
      <c r="DV187" s="180"/>
      <c r="DW187" s="180"/>
      <c r="DX187" s="180"/>
      <c r="DY187" s="180"/>
      <c r="DZ187" s="180"/>
      <c r="EA187" s="180"/>
      <c r="EB187" s="180"/>
      <c r="EC187" s="180"/>
      <c r="ED187" s="180"/>
      <c r="EE187" s="180"/>
      <c r="EF187" s="180"/>
      <c r="EG187" s="180"/>
      <c r="EH187" s="180"/>
      <c r="EI187" s="180"/>
      <c r="EJ187" s="180"/>
      <c r="EK187" s="180"/>
      <c r="EL187" s="180"/>
      <c r="EM187" s="180"/>
      <c r="EN187" s="180"/>
      <c r="EO187" s="180"/>
      <c r="EP187" s="180"/>
      <c r="EQ187" s="180"/>
      <c r="ER187" s="180"/>
      <c r="ES187" s="180"/>
      <c r="ET187" s="180"/>
      <c r="EU187" s="180"/>
      <c r="EV187" s="180"/>
      <c r="EW187" s="180"/>
      <c r="EX187" s="180"/>
      <c r="EY187" s="180"/>
      <c r="EZ187" s="180"/>
      <c r="FA187" s="180"/>
      <c r="FB187" s="180"/>
      <c r="FC187" s="180"/>
      <c r="FD187" s="180"/>
      <c r="FE187" s="180"/>
      <c r="FF187" s="180"/>
      <c r="FG187" s="180"/>
      <c r="FH187" s="180"/>
    </row>
    <row r="188" spans="2:164" hidden="1" x14ac:dyDescent="0.3">
      <c r="B188" s="699">
        <f>+IFERROR(VLOOKUP(D188,'LP-Servicios'!$E$153:$F$252,2,FALSE),0)</f>
        <v>0</v>
      </c>
      <c r="C188" s="700">
        <v>74</v>
      </c>
      <c r="D188" s="207" t="str">
        <f t="shared" si="300"/>
        <v>-</v>
      </c>
      <c r="E188" s="208">
        <f t="shared" si="289"/>
        <v>0</v>
      </c>
      <c r="F188" s="208">
        <f t="shared" si="289"/>
        <v>0</v>
      </c>
      <c r="G188" s="208">
        <f t="shared" ref="G188:BR188" si="317">+HLOOKUP(G$114,$E$5:$FH$106,2+$C80,FALSE)</f>
        <v>0</v>
      </c>
      <c r="H188" s="208">
        <f t="shared" si="317"/>
        <v>0</v>
      </c>
      <c r="I188" s="208">
        <f t="shared" si="317"/>
        <v>0</v>
      </c>
      <c r="J188" s="208">
        <f t="shared" si="317"/>
        <v>0</v>
      </c>
      <c r="K188" s="208">
        <f t="shared" si="317"/>
        <v>0</v>
      </c>
      <c r="L188" s="208">
        <f t="shared" si="317"/>
        <v>0</v>
      </c>
      <c r="M188" s="208">
        <f t="shared" si="317"/>
        <v>0</v>
      </c>
      <c r="N188" s="208">
        <f t="shared" si="317"/>
        <v>0</v>
      </c>
      <c r="O188" s="208">
        <f t="shared" si="317"/>
        <v>0</v>
      </c>
      <c r="P188" s="208">
        <f t="shared" si="317"/>
        <v>0</v>
      </c>
      <c r="Q188" s="208">
        <f t="shared" si="317"/>
        <v>0</v>
      </c>
      <c r="R188" s="208">
        <f t="shared" si="317"/>
        <v>0</v>
      </c>
      <c r="S188" s="208">
        <f t="shared" si="317"/>
        <v>0</v>
      </c>
      <c r="T188" s="208">
        <f t="shared" si="317"/>
        <v>0</v>
      </c>
      <c r="U188" s="208">
        <f t="shared" si="317"/>
        <v>0</v>
      </c>
      <c r="V188" s="208">
        <f t="shared" si="317"/>
        <v>0</v>
      </c>
      <c r="W188" s="208">
        <f t="shared" si="317"/>
        <v>0</v>
      </c>
      <c r="X188" s="208">
        <f t="shared" si="317"/>
        <v>0</v>
      </c>
      <c r="Y188" s="208">
        <f t="shared" si="317"/>
        <v>0</v>
      </c>
      <c r="Z188" s="208">
        <f t="shared" si="317"/>
        <v>0</v>
      </c>
      <c r="AA188" s="208">
        <f t="shared" si="317"/>
        <v>0</v>
      </c>
      <c r="AB188" s="208">
        <f t="shared" si="317"/>
        <v>0</v>
      </c>
      <c r="AC188" s="208">
        <f t="shared" si="317"/>
        <v>0</v>
      </c>
      <c r="AD188" s="208">
        <f t="shared" si="317"/>
        <v>0</v>
      </c>
      <c r="AE188" s="208">
        <f t="shared" si="317"/>
        <v>0</v>
      </c>
      <c r="AF188" s="208">
        <f t="shared" si="317"/>
        <v>0</v>
      </c>
      <c r="AG188" s="208">
        <f t="shared" si="317"/>
        <v>0</v>
      </c>
      <c r="AH188" s="208">
        <f t="shared" si="317"/>
        <v>0</v>
      </c>
      <c r="AI188" s="208">
        <f t="shared" si="317"/>
        <v>0</v>
      </c>
      <c r="AJ188" s="208">
        <f t="shared" si="317"/>
        <v>0</v>
      </c>
      <c r="AK188" s="208">
        <f t="shared" si="317"/>
        <v>0</v>
      </c>
      <c r="AL188" s="208">
        <f t="shared" si="317"/>
        <v>0</v>
      </c>
      <c r="AM188" s="208">
        <f t="shared" si="317"/>
        <v>0</v>
      </c>
      <c r="AN188" s="208">
        <f t="shared" si="317"/>
        <v>0</v>
      </c>
      <c r="AO188" s="208">
        <f t="shared" si="317"/>
        <v>0</v>
      </c>
      <c r="AP188" s="208">
        <f t="shared" si="317"/>
        <v>0</v>
      </c>
      <c r="AQ188" s="208">
        <f t="shared" si="317"/>
        <v>0</v>
      </c>
      <c r="AR188" s="208">
        <f t="shared" si="317"/>
        <v>0</v>
      </c>
      <c r="AS188" s="208">
        <f t="shared" si="317"/>
        <v>0</v>
      </c>
      <c r="AT188" s="208">
        <f t="shared" si="317"/>
        <v>0</v>
      </c>
      <c r="AU188" s="208">
        <f t="shared" si="317"/>
        <v>0</v>
      </c>
      <c r="AV188" s="208">
        <f t="shared" si="317"/>
        <v>0</v>
      </c>
      <c r="AW188" s="208">
        <f t="shared" si="317"/>
        <v>0</v>
      </c>
      <c r="AX188" s="208">
        <f t="shared" si="317"/>
        <v>0</v>
      </c>
      <c r="AY188" s="208">
        <f t="shared" si="317"/>
        <v>0</v>
      </c>
      <c r="AZ188" s="208">
        <f t="shared" si="317"/>
        <v>0</v>
      </c>
      <c r="BA188" s="208">
        <f t="shared" si="317"/>
        <v>0</v>
      </c>
      <c r="BB188" s="208">
        <f t="shared" si="317"/>
        <v>0</v>
      </c>
      <c r="BC188" s="208">
        <f t="shared" si="317"/>
        <v>0</v>
      </c>
      <c r="BD188" s="208">
        <f t="shared" si="317"/>
        <v>0</v>
      </c>
      <c r="BE188" s="208">
        <f t="shared" si="317"/>
        <v>0</v>
      </c>
      <c r="BF188" s="208">
        <f t="shared" si="317"/>
        <v>0</v>
      </c>
      <c r="BG188" s="208">
        <f t="shared" si="317"/>
        <v>0</v>
      </c>
      <c r="BH188" s="208">
        <f t="shared" si="317"/>
        <v>0</v>
      </c>
      <c r="BI188" s="208">
        <f t="shared" si="317"/>
        <v>0</v>
      </c>
      <c r="BJ188" s="208">
        <f t="shared" si="317"/>
        <v>0</v>
      </c>
      <c r="BK188" s="208">
        <f t="shared" si="317"/>
        <v>0</v>
      </c>
      <c r="BL188" s="208">
        <f t="shared" si="317"/>
        <v>0</v>
      </c>
      <c r="BM188" s="208">
        <f t="shared" si="317"/>
        <v>0</v>
      </c>
      <c r="BN188" s="208">
        <f t="shared" si="317"/>
        <v>0</v>
      </c>
      <c r="BO188" s="208">
        <f t="shared" si="317"/>
        <v>0</v>
      </c>
      <c r="BP188" s="208">
        <f t="shared" si="317"/>
        <v>0</v>
      </c>
      <c r="BQ188" s="208">
        <f t="shared" si="317"/>
        <v>0</v>
      </c>
      <c r="BR188" s="208">
        <f t="shared" si="317"/>
        <v>0</v>
      </c>
      <c r="BS188" s="208">
        <f t="shared" ref="BS188:CF188" si="318">+HLOOKUP(BS$114,$E$5:$FH$106,2+$C80,FALSE)</f>
        <v>0</v>
      </c>
      <c r="BT188" s="208">
        <f t="shared" si="318"/>
        <v>0</v>
      </c>
      <c r="BU188" s="208">
        <f t="shared" si="318"/>
        <v>0</v>
      </c>
      <c r="BV188" s="208">
        <f t="shared" si="318"/>
        <v>0</v>
      </c>
      <c r="BW188" s="208">
        <f t="shared" si="318"/>
        <v>0</v>
      </c>
      <c r="BX188" s="208">
        <f t="shared" si="318"/>
        <v>0</v>
      </c>
      <c r="BY188" s="208">
        <f t="shared" si="318"/>
        <v>0</v>
      </c>
      <c r="BZ188" s="208">
        <f t="shared" si="318"/>
        <v>0</v>
      </c>
      <c r="CA188" s="208">
        <f t="shared" si="318"/>
        <v>0</v>
      </c>
      <c r="CB188" s="208">
        <f t="shared" si="318"/>
        <v>0</v>
      </c>
      <c r="CC188" s="208">
        <f t="shared" si="318"/>
        <v>0</v>
      </c>
      <c r="CD188" s="208">
        <f t="shared" si="318"/>
        <v>0</v>
      </c>
      <c r="CE188" s="208">
        <f t="shared" si="318"/>
        <v>0</v>
      </c>
      <c r="CF188" s="208">
        <f t="shared" si="318"/>
        <v>0</v>
      </c>
      <c r="CG188" s="180"/>
      <c r="CH188" s="180"/>
      <c r="CI188" s="180"/>
      <c r="CJ188" s="180"/>
      <c r="CK188" s="180"/>
      <c r="CL188" s="180"/>
      <c r="CM188" s="180"/>
      <c r="CN188" s="180"/>
      <c r="CO188" s="180"/>
      <c r="CP188" s="180"/>
      <c r="CQ188" s="180"/>
      <c r="CR188" s="180"/>
      <c r="CS188" s="180"/>
      <c r="CT188" s="180"/>
      <c r="CU188" s="180"/>
      <c r="CV188" s="180"/>
      <c r="CW188" s="180"/>
      <c r="CX188" s="180"/>
      <c r="CY188" s="180"/>
      <c r="CZ188" s="180"/>
      <c r="DA188" s="180"/>
      <c r="DB188" s="180"/>
      <c r="DC188" s="180"/>
      <c r="DD188" s="180"/>
      <c r="DE188" s="180"/>
      <c r="DF188" s="180"/>
      <c r="DG188" s="180"/>
      <c r="DH188" s="180"/>
      <c r="DI188" s="180"/>
      <c r="DJ188" s="180"/>
      <c r="DK188" s="180"/>
      <c r="DL188" s="180"/>
      <c r="DM188" s="180"/>
      <c r="DN188" s="180"/>
      <c r="DO188" s="180"/>
      <c r="DP188" s="180"/>
      <c r="DQ188" s="180"/>
      <c r="DR188" s="180"/>
      <c r="DS188" s="180"/>
      <c r="DT188" s="180"/>
      <c r="DU188" s="180"/>
      <c r="DV188" s="180"/>
      <c r="DW188" s="180"/>
      <c r="DX188" s="180"/>
      <c r="DY188" s="180"/>
      <c r="DZ188" s="180"/>
      <c r="EA188" s="180"/>
      <c r="EB188" s="180"/>
      <c r="EC188" s="180"/>
      <c r="ED188" s="180"/>
      <c r="EE188" s="180"/>
      <c r="EF188" s="180"/>
      <c r="EG188" s="180"/>
      <c r="EH188" s="180"/>
      <c r="EI188" s="180"/>
      <c r="EJ188" s="180"/>
      <c r="EK188" s="180"/>
      <c r="EL188" s="180"/>
      <c r="EM188" s="180"/>
      <c r="EN188" s="180"/>
      <c r="EO188" s="180"/>
      <c r="EP188" s="180"/>
      <c r="EQ188" s="180"/>
      <c r="ER188" s="180"/>
      <c r="ES188" s="180"/>
      <c r="ET188" s="180"/>
      <c r="EU188" s="180"/>
      <c r="EV188" s="180"/>
      <c r="EW188" s="180"/>
      <c r="EX188" s="180"/>
      <c r="EY188" s="180"/>
      <c r="EZ188" s="180"/>
      <c r="FA188" s="180"/>
      <c r="FB188" s="180"/>
      <c r="FC188" s="180"/>
      <c r="FD188" s="180"/>
      <c r="FE188" s="180"/>
      <c r="FF188" s="180"/>
      <c r="FG188" s="180"/>
      <c r="FH188" s="180"/>
    </row>
    <row r="189" spans="2:164" hidden="1" x14ac:dyDescent="0.3">
      <c r="B189" s="699">
        <f>+IFERROR(VLOOKUP(D189,'LP-Servicios'!$E$153:$F$252,2,FALSE),0)</f>
        <v>0</v>
      </c>
      <c r="C189" s="700">
        <v>75</v>
      </c>
      <c r="D189" s="207" t="str">
        <f t="shared" si="300"/>
        <v>-</v>
      </c>
      <c r="E189" s="208">
        <f t="shared" si="289"/>
        <v>0</v>
      </c>
      <c r="F189" s="208">
        <f t="shared" si="289"/>
        <v>0</v>
      </c>
      <c r="G189" s="208">
        <f t="shared" ref="G189:BR189" si="319">+HLOOKUP(G$114,$E$5:$FH$106,2+$C81,FALSE)</f>
        <v>0</v>
      </c>
      <c r="H189" s="208">
        <f t="shared" si="319"/>
        <v>0</v>
      </c>
      <c r="I189" s="208">
        <f t="shared" si="319"/>
        <v>0</v>
      </c>
      <c r="J189" s="208">
        <f t="shared" si="319"/>
        <v>0</v>
      </c>
      <c r="K189" s="208">
        <f t="shared" si="319"/>
        <v>0</v>
      </c>
      <c r="L189" s="208">
        <f t="shared" si="319"/>
        <v>0</v>
      </c>
      <c r="M189" s="208">
        <f t="shared" si="319"/>
        <v>0</v>
      </c>
      <c r="N189" s="208">
        <f t="shared" si="319"/>
        <v>0</v>
      </c>
      <c r="O189" s="208">
        <f t="shared" si="319"/>
        <v>0</v>
      </c>
      <c r="P189" s="208">
        <f t="shared" si="319"/>
        <v>0</v>
      </c>
      <c r="Q189" s="208">
        <f t="shared" si="319"/>
        <v>0</v>
      </c>
      <c r="R189" s="208">
        <f t="shared" si="319"/>
        <v>0</v>
      </c>
      <c r="S189" s="208">
        <f t="shared" si="319"/>
        <v>0</v>
      </c>
      <c r="T189" s="208">
        <f t="shared" si="319"/>
        <v>0</v>
      </c>
      <c r="U189" s="208">
        <f t="shared" si="319"/>
        <v>0</v>
      </c>
      <c r="V189" s="208">
        <f t="shared" si="319"/>
        <v>0</v>
      </c>
      <c r="W189" s="208">
        <f t="shared" si="319"/>
        <v>0</v>
      </c>
      <c r="X189" s="208">
        <f t="shared" si="319"/>
        <v>0</v>
      </c>
      <c r="Y189" s="208">
        <f t="shared" si="319"/>
        <v>0</v>
      </c>
      <c r="Z189" s="208">
        <f t="shared" si="319"/>
        <v>0</v>
      </c>
      <c r="AA189" s="208">
        <f t="shared" si="319"/>
        <v>0</v>
      </c>
      <c r="AB189" s="208">
        <f t="shared" si="319"/>
        <v>0</v>
      </c>
      <c r="AC189" s="208">
        <f t="shared" si="319"/>
        <v>0</v>
      </c>
      <c r="AD189" s="208">
        <f t="shared" si="319"/>
        <v>0</v>
      </c>
      <c r="AE189" s="208">
        <f t="shared" si="319"/>
        <v>0</v>
      </c>
      <c r="AF189" s="208">
        <f t="shared" si="319"/>
        <v>0</v>
      </c>
      <c r="AG189" s="208">
        <f t="shared" si="319"/>
        <v>0</v>
      </c>
      <c r="AH189" s="208">
        <f t="shared" si="319"/>
        <v>0</v>
      </c>
      <c r="AI189" s="208">
        <f t="shared" si="319"/>
        <v>0</v>
      </c>
      <c r="AJ189" s="208">
        <f t="shared" si="319"/>
        <v>0</v>
      </c>
      <c r="AK189" s="208">
        <f t="shared" si="319"/>
        <v>0</v>
      </c>
      <c r="AL189" s="208">
        <f t="shared" si="319"/>
        <v>0</v>
      </c>
      <c r="AM189" s="208">
        <f t="shared" si="319"/>
        <v>0</v>
      </c>
      <c r="AN189" s="208">
        <f t="shared" si="319"/>
        <v>0</v>
      </c>
      <c r="AO189" s="208">
        <f t="shared" si="319"/>
        <v>0</v>
      </c>
      <c r="AP189" s="208">
        <f t="shared" si="319"/>
        <v>0</v>
      </c>
      <c r="AQ189" s="208">
        <f t="shared" si="319"/>
        <v>0</v>
      </c>
      <c r="AR189" s="208">
        <f t="shared" si="319"/>
        <v>0</v>
      </c>
      <c r="AS189" s="208">
        <f t="shared" si="319"/>
        <v>0</v>
      </c>
      <c r="AT189" s="208">
        <f t="shared" si="319"/>
        <v>0</v>
      </c>
      <c r="AU189" s="208">
        <f t="shared" si="319"/>
        <v>0</v>
      </c>
      <c r="AV189" s="208">
        <f t="shared" si="319"/>
        <v>0</v>
      </c>
      <c r="AW189" s="208">
        <f t="shared" si="319"/>
        <v>0</v>
      </c>
      <c r="AX189" s="208">
        <f t="shared" si="319"/>
        <v>0</v>
      </c>
      <c r="AY189" s="208">
        <f t="shared" si="319"/>
        <v>0</v>
      </c>
      <c r="AZ189" s="208">
        <f t="shared" si="319"/>
        <v>0</v>
      </c>
      <c r="BA189" s="208">
        <f t="shared" si="319"/>
        <v>0</v>
      </c>
      <c r="BB189" s="208">
        <f t="shared" si="319"/>
        <v>0</v>
      </c>
      <c r="BC189" s="208">
        <f t="shared" si="319"/>
        <v>0</v>
      </c>
      <c r="BD189" s="208">
        <f t="shared" si="319"/>
        <v>0</v>
      </c>
      <c r="BE189" s="208">
        <f t="shared" si="319"/>
        <v>0</v>
      </c>
      <c r="BF189" s="208">
        <f t="shared" si="319"/>
        <v>0</v>
      </c>
      <c r="BG189" s="208">
        <f t="shared" si="319"/>
        <v>0</v>
      </c>
      <c r="BH189" s="208">
        <f t="shared" si="319"/>
        <v>0</v>
      </c>
      <c r="BI189" s="208">
        <f t="shared" si="319"/>
        <v>0</v>
      </c>
      <c r="BJ189" s="208">
        <f t="shared" si="319"/>
        <v>0</v>
      </c>
      <c r="BK189" s="208">
        <f t="shared" si="319"/>
        <v>0</v>
      </c>
      <c r="BL189" s="208">
        <f t="shared" si="319"/>
        <v>0</v>
      </c>
      <c r="BM189" s="208">
        <f t="shared" si="319"/>
        <v>0</v>
      </c>
      <c r="BN189" s="208">
        <f t="shared" si="319"/>
        <v>0</v>
      </c>
      <c r="BO189" s="208">
        <f t="shared" si="319"/>
        <v>0</v>
      </c>
      <c r="BP189" s="208">
        <f t="shared" si="319"/>
        <v>0</v>
      </c>
      <c r="BQ189" s="208">
        <f t="shared" si="319"/>
        <v>0</v>
      </c>
      <c r="BR189" s="208">
        <f t="shared" si="319"/>
        <v>0</v>
      </c>
      <c r="BS189" s="208">
        <f t="shared" ref="BS189:CF189" si="320">+HLOOKUP(BS$114,$E$5:$FH$106,2+$C81,FALSE)</f>
        <v>0</v>
      </c>
      <c r="BT189" s="208">
        <f t="shared" si="320"/>
        <v>0</v>
      </c>
      <c r="BU189" s="208">
        <f t="shared" si="320"/>
        <v>0</v>
      </c>
      <c r="BV189" s="208">
        <f t="shared" si="320"/>
        <v>0</v>
      </c>
      <c r="BW189" s="208">
        <f t="shared" si="320"/>
        <v>0</v>
      </c>
      <c r="BX189" s="208">
        <f t="shared" si="320"/>
        <v>0</v>
      </c>
      <c r="BY189" s="208">
        <f t="shared" si="320"/>
        <v>0</v>
      </c>
      <c r="BZ189" s="208">
        <f t="shared" si="320"/>
        <v>0</v>
      </c>
      <c r="CA189" s="208">
        <f t="shared" si="320"/>
        <v>0</v>
      </c>
      <c r="CB189" s="208">
        <f t="shared" si="320"/>
        <v>0</v>
      </c>
      <c r="CC189" s="208">
        <f t="shared" si="320"/>
        <v>0</v>
      </c>
      <c r="CD189" s="208">
        <f t="shared" si="320"/>
        <v>0</v>
      </c>
      <c r="CE189" s="208">
        <f t="shared" si="320"/>
        <v>0</v>
      </c>
      <c r="CF189" s="208">
        <f t="shared" si="320"/>
        <v>0</v>
      </c>
      <c r="CG189" s="180"/>
      <c r="CH189" s="180"/>
      <c r="CI189" s="180"/>
      <c r="CJ189" s="180"/>
      <c r="CK189" s="180"/>
      <c r="CL189" s="180"/>
      <c r="CM189" s="180"/>
      <c r="CN189" s="180"/>
      <c r="CO189" s="180"/>
      <c r="CP189" s="180"/>
      <c r="CQ189" s="180"/>
      <c r="CR189" s="180"/>
      <c r="CS189" s="180"/>
      <c r="CT189" s="180"/>
      <c r="CU189" s="180"/>
      <c r="CV189" s="180"/>
      <c r="CW189" s="180"/>
      <c r="CX189" s="180"/>
      <c r="CY189" s="180"/>
      <c r="CZ189" s="180"/>
      <c r="DA189" s="180"/>
      <c r="DB189" s="180"/>
      <c r="DC189" s="180"/>
      <c r="DD189" s="180"/>
      <c r="DE189" s="180"/>
      <c r="DF189" s="180"/>
      <c r="DG189" s="180"/>
      <c r="DH189" s="180"/>
      <c r="DI189" s="180"/>
      <c r="DJ189" s="180"/>
      <c r="DK189" s="180"/>
      <c r="DL189" s="180"/>
      <c r="DM189" s="180"/>
      <c r="DN189" s="180"/>
      <c r="DO189" s="180"/>
      <c r="DP189" s="180"/>
      <c r="DQ189" s="180"/>
      <c r="DR189" s="180"/>
      <c r="DS189" s="180"/>
      <c r="DT189" s="180"/>
      <c r="DU189" s="180"/>
      <c r="DV189" s="180"/>
      <c r="DW189" s="180"/>
      <c r="DX189" s="180"/>
      <c r="DY189" s="180"/>
      <c r="DZ189" s="180"/>
      <c r="EA189" s="180"/>
      <c r="EB189" s="180"/>
      <c r="EC189" s="180"/>
      <c r="ED189" s="180"/>
      <c r="EE189" s="180"/>
      <c r="EF189" s="180"/>
      <c r="EG189" s="180"/>
      <c r="EH189" s="180"/>
      <c r="EI189" s="180"/>
      <c r="EJ189" s="180"/>
      <c r="EK189" s="180"/>
      <c r="EL189" s="180"/>
      <c r="EM189" s="180"/>
      <c r="EN189" s="180"/>
      <c r="EO189" s="180"/>
      <c r="EP189" s="180"/>
      <c r="EQ189" s="180"/>
      <c r="ER189" s="180"/>
      <c r="ES189" s="180"/>
      <c r="ET189" s="180"/>
      <c r="EU189" s="180"/>
      <c r="EV189" s="180"/>
      <c r="EW189" s="180"/>
      <c r="EX189" s="180"/>
      <c r="EY189" s="180"/>
      <c r="EZ189" s="180"/>
      <c r="FA189" s="180"/>
      <c r="FB189" s="180"/>
      <c r="FC189" s="180"/>
      <c r="FD189" s="180"/>
      <c r="FE189" s="180"/>
      <c r="FF189" s="180"/>
      <c r="FG189" s="180"/>
      <c r="FH189" s="180"/>
    </row>
    <row r="190" spans="2:164" hidden="1" x14ac:dyDescent="0.3">
      <c r="B190" s="699">
        <f>+IFERROR(VLOOKUP(D190,'LP-Servicios'!$E$153:$F$252,2,FALSE),0)</f>
        <v>0</v>
      </c>
      <c r="C190" s="700">
        <v>76</v>
      </c>
      <c r="D190" s="207" t="str">
        <f t="shared" si="300"/>
        <v>-</v>
      </c>
      <c r="E190" s="208">
        <f t="shared" si="289"/>
        <v>0</v>
      </c>
      <c r="F190" s="208">
        <f t="shared" si="289"/>
        <v>0</v>
      </c>
      <c r="G190" s="208">
        <f t="shared" ref="G190:BR190" si="321">+HLOOKUP(G$114,$E$5:$FH$106,2+$C82,FALSE)</f>
        <v>0</v>
      </c>
      <c r="H190" s="208">
        <f t="shared" si="321"/>
        <v>0</v>
      </c>
      <c r="I190" s="208">
        <f t="shared" si="321"/>
        <v>0</v>
      </c>
      <c r="J190" s="208">
        <f t="shared" si="321"/>
        <v>0</v>
      </c>
      <c r="K190" s="208">
        <f t="shared" si="321"/>
        <v>0</v>
      </c>
      <c r="L190" s="208">
        <f t="shared" si="321"/>
        <v>0</v>
      </c>
      <c r="M190" s="208">
        <f t="shared" si="321"/>
        <v>0</v>
      </c>
      <c r="N190" s="208">
        <f t="shared" si="321"/>
        <v>0</v>
      </c>
      <c r="O190" s="208">
        <f t="shared" si="321"/>
        <v>0</v>
      </c>
      <c r="P190" s="208">
        <f t="shared" si="321"/>
        <v>0</v>
      </c>
      <c r="Q190" s="208">
        <f t="shared" si="321"/>
        <v>0</v>
      </c>
      <c r="R190" s="208">
        <f t="shared" si="321"/>
        <v>0</v>
      </c>
      <c r="S190" s="208">
        <f t="shared" si="321"/>
        <v>0</v>
      </c>
      <c r="T190" s="208">
        <f t="shared" si="321"/>
        <v>0</v>
      </c>
      <c r="U190" s="208">
        <f t="shared" si="321"/>
        <v>0</v>
      </c>
      <c r="V190" s="208">
        <f t="shared" si="321"/>
        <v>0</v>
      </c>
      <c r="W190" s="208">
        <f t="shared" si="321"/>
        <v>0</v>
      </c>
      <c r="X190" s="208">
        <f t="shared" si="321"/>
        <v>0</v>
      </c>
      <c r="Y190" s="208">
        <f t="shared" si="321"/>
        <v>0</v>
      </c>
      <c r="Z190" s="208">
        <f t="shared" si="321"/>
        <v>0</v>
      </c>
      <c r="AA190" s="208">
        <f t="shared" si="321"/>
        <v>0</v>
      </c>
      <c r="AB190" s="208">
        <f t="shared" si="321"/>
        <v>0</v>
      </c>
      <c r="AC190" s="208">
        <f t="shared" si="321"/>
        <v>0</v>
      </c>
      <c r="AD190" s="208">
        <f t="shared" si="321"/>
        <v>0</v>
      </c>
      <c r="AE190" s="208">
        <f t="shared" si="321"/>
        <v>0</v>
      </c>
      <c r="AF190" s="208">
        <f t="shared" si="321"/>
        <v>0</v>
      </c>
      <c r="AG190" s="208">
        <f t="shared" si="321"/>
        <v>0</v>
      </c>
      <c r="AH190" s="208">
        <f t="shared" si="321"/>
        <v>0</v>
      </c>
      <c r="AI190" s="208">
        <f t="shared" si="321"/>
        <v>0</v>
      </c>
      <c r="AJ190" s="208">
        <f t="shared" si="321"/>
        <v>0</v>
      </c>
      <c r="AK190" s="208">
        <f t="shared" si="321"/>
        <v>0</v>
      </c>
      <c r="AL190" s="208">
        <f t="shared" si="321"/>
        <v>0</v>
      </c>
      <c r="AM190" s="208">
        <f t="shared" si="321"/>
        <v>0</v>
      </c>
      <c r="AN190" s="208">
        <f t="shared" si="321"/>
        <v>0</v>
      </c>
      <c r="AO190" s="208">
        <f t="shared" si="321"/>
        <v>0</v>
      </c>
      <c r="AP190" s="208">
        <f t="shared" si="321"/>
        <v>0</v>
      </c>
      <c r="AQ190" s="208">
        <f t="shared" si="321"/>
        <v>0</v>
      </c>
      <c r="AR190" s="208">
        <f t="shared" si="321"/>
        <v>0</v>
      </c>
      <c r="AS190" s="208">
        <f t="shared" si="321"/>
        <v>0</v>
      </c>
      <c r="AT190" s="208">
        <f t="shared" si="321"/>
        <v>0</v>
      </c>
      <c r="AU190" s="208">
        <f t="shared" si="321"/>
        <v>0</v>
      </c>
      <c r="AV190" s="208">
        <f t="shared" si="321"/>
        <v>0</v>
      </c>
      <c r="AW190" s="208">
        <f t="shared" si="321"/>
        <v>0</v>
      </c>
      <c r="AX190" s="208">
        <f t="shared" si="321"/>
        <v>0</v>
      </c>
      <c r="AY190" s="208">
        <f t="shared" si="321"/>
        <v>0</v>
      </c>
      <c r="AZ190" s="208">
        <f t="shared" si="321"/>
        <v>0</v>
      </c>
      <c r="BA190" s="208">
        <f t="shared" si="321"/>
        <v>0</v>
      </c>
      <c r="BB190" s="208">
        <f t="shared" si="321"/>
        <v>0</v>
      </c>
      <c r="BC190" s="208">
        <f t="shared" si="321"/>
        <v>0</v>
      </c>
      <c r="BD190" s="208">
        <f t="shared" si="321"/>
        <v>0</v>
      </c>
      <c r="BE190" s="208">
        <f t="shared" si="321"/>
        <v>0</v>
      </c>
      <c r="BF190" s="208">
        <f t="shared" si="321"/>
        <v>0</v>
      </c>
      <c r="BG190" s="208">
        <f t="shared" si="321"/>
        <v>0</v>
      </c>
      <c r="BH190" s="208">
        <f t="shared" si="321"/>
        <v>0</v>
      </c>
      <c r="BI190" s="208">
        <f t="shared" si="321"/>
        <v>0</v>
      </c>
      <c r="BJ190" s="208">
        <f t="shared" si="321"/>
        <v>0</v>
      </c>
      <c r="BK190" s="208">
        <f t="shared" si="321"/>
        <v>0</v>
      </c>
      <c r="BL190" s="208">
        <f t="shared" si="321"/>
        <v>0</v>
      </c>
      <c r="BM190" s="208">
        <f t="shared" si="321"/>
        <v>0</v>
      </c>
      <c r="BN190" s="208">
        <f t="shared" si="321"/>
        <v>0</v>
      </c>
      <c r="BO190" s="208">
        <f t="shared" si="321"/>
        <v>0</v>
      </c>
      <c r="BP190" s="208">
        <f t="shared" si="321"/>
        <v>0</v>
      </c>
      <c r="BQ190" s="208">
        <f t="shared" si="321"/>
        <v>0</v>
      </c>
      <c r="BR190" s="208">
        <f t="shared" si="321"/>
        <v>0</v>
      </c>
      <c r="BS190" s="208">
        <f t="shared" ref="BS190:CF190" si="322">+HLOOKUP(BS$114,$E$5:$FH$106,2+$C82,FALSE)</f>
        <v>0</v>
      </c>
      <c r="BT190" s="208">
        <f t="shared" si="322"/>
        <v>0</v>
      </c>
      <c r="BU190" s="208">
        <f t="shared" si="322"/>
        <v>0</v>
      </c>
      <c r="BV190" s="208">
        <f t="shared" si="322"/>
        <v>0</v>
      </c>
      <c r="BW190" s="208">
        <f t="shared" si="322"/>
        <v>0</v>
      </c>
      <c r="BX190" s="208">
        <f t="shared" si="322"/>
        <v>0</v>
      </c>
      <c r="BY190" s="208">
        <f t="shared" si="322"/>
        <v>0</v>
      </c>
      <c r="BZ190" s="208">
        <f t="shared" si="322"/>
        <v>0</v>
      </c>
      <c r="CA190" s="208">
        <f t="shared" si="322"/>
        <v>0</v>
      </c>
      <c r="CB190" s="208">
        <f t="shared" si="322"/>
        <v>0</v>
      </c>
      <c r="CC190" s="208">
        <f t="shared" si="322"/>
        <v>0</v>
      </c>
      <c r="CD190" s="208">
        <f t="shared" si="322"/>
        <v>0</v>
      </c>
      <c r="CE190" s="208">
        <f t="shared" si="322"/>
        <v>0</v>
      </c>
      <c r="CF190" s="208">
        <f t="shared" si="322"/>
        <v>0</v>
      </c>
      <c r="CG190" s="180"/>
      <c r="CH190" s="180"/>
      <c r="CI190" s="180"/>
      <c r="CJ190" s="180"/>
      <c r="CK190" s="180"/>
      <c r="CL190" s="180"/>
      <c r="CM190" s="180"/>
      <c r="CN190" s="180"/>
      <c r="CO190" s="180"/>
      <c r="CP190" s="180"/>
      <c r="CQ190" s="180"/>
      <c r="CR190" s="180"/>
      <c r="CS190" s="180"/>
      <c r="CT190" s="180"/>
      <c r="CU190" s="180"/>
      <c r="CV190" s="180"/>
      <c r="CW190" s="180"/>
      <c r="CX190" s="180"/>
      <c r="CY190" s="180"/>
      <c r="CZ190" s="180"/>
      <c r="DA190" s="180"/>
      <c r="DB190" s="180"/>
      <c r="DC190" s="180"/>
      <c r="DD190" s="180"/>
      <c r="DE190" s="180"/>
      <c r="DF190" s="180"/>
      <c r="DG190" s="180"/>
      <c r="DH190" s="180"/>
      <c r="DI190" s="180"/>
      <c r="DJ190" s="180"/>
      <c r="DK190" s="180"/>
      <c r="DL190" s="180"/>
      <c r="DM190" s="180"/>
      <c r="DN190" s="180"/>
      <c r="DO190" s="180"/>
      <c r="DP190" s="180"/>
      <c r="DQ190" s="180"/>
      <c r="DR190" s="180"/>
      <c r="DS190" s="180"/>
      <c r="DT190" s="180"/>
      <c r="DU190" s="180"/>
      <c r="DV190" s="180"/>
      <c r="DW190" s="180"/>
      <c r="DX190" s="180"/>
      <c r="DY190" s="180"/>
      <c r="DZ190" s="180"/>
      <c r="EA190" s="180"/>
      <c r="EB190" s="180"/>
      <c r="EC190" s="180"/>
      <c r="ED190" s="180"/>
      <c r="EE190" s="180"/>
      <c r="EF190" s="180"/>
      <c r="EG190" s="180"/>
      <c r="EH190" s="180"/>
      <c r="EI190" s="180"/>
      <c r="EJ190" s="180"/>
      <c r="EK190" s="180"/>
      <c r="EL190" s="180"/>
      <c r="EM190" s="180"/>
      <c r="EN190" s="180"/>
      <c r="EO190" s="180"/>
      <c r="EP190" s="180"/>
      <c r="EQ190" s="180"/>
      <c r="ER190" s="180"/>
      <c r="ES190" s="180"/>
      <c r="ET190" s="180"/>
      <c r="EU190" s="180"/>
      <c r="EV190" s="180"/>
      <c r="EW190" s="180"/>
      <c r="EX190" s="180"/>
      <c r="EY190" s="180"/>
      <c r="EZ190" s="180"/>
      <c r="FA190" s="180"/>
      <c r="FB190" s="180"/>
      <c r="FC190" s="180"/>
      <c r="FD190" s="180"/>
      <c r="FE190" s="180"/>
      <c r="FF190" s="180"/>
      <c r="FG190" s="180"/>
      <c r="FH190" s="180"/>
    </row>
    <row r="191" spans="2:164" hidden="1" x14ac:dyDescent="0.3">
      <c r="B191" s="699">
        <f>+IFERROR(VLOOKUP(D191,'LP-Servicios'!$E$153:$F$252,2,FALSE),0)</f>
        <v>0</v>
      </c>
      <c r="C191" s="700">
        <v>77</v>
      </c>
      <c r="D191" s="207" t="str">
        <f t="shared" si="300"/>
        <v>-</v>
      </c>
      <c r="E191" s="208">
        <f t="shared" si="289"/>
        <v>0</v>
      </c>
      <c r="F191" s="208">
        <f t="shared" si="289"/>
        <v>0</v>
      </c>
      <c r="G191" s="208">
        <f t="shared" ref="G191:BR191" si="323">+HLOOKUP(G$114,$E$5:$FH$106,2+$C83,FALSE)</f>
        <v>0</v>
      </c>
      <c r="H191" s="208">
        <f t="shared" si="323"/>
        <v>0</v>
      </c>
      <c r="I191" s="208">
        <f t="shared" si="323"/>
        <v>0</v>
      </c>
      <c r="J191" s="208">
        <f t="shared" si="323"/>
        <v>0</v>
      </c>
      <c r="K191" s="208">
        <f t="shared" si="323"/>
        <v>0</v>
      </c>
      <c r="L191" s="208">
        <f t="shared" si="323"/>
        <v>0</v>
      </c>
      <c r="M191" s="208">
        <f t="shared" si="323"/>
        <v>0</v>
      </c>
      <c r="N191" s="208">
        <f t="shared" si="323"/>
        <v>0</v>
      </c>
      <c r="O191" s="208">
        <f t="shared" si="323"/>
        <v>0</v>
      </c>
      <c r="P191" s="208">
        <f t="shared" si="323"/>
        <v>0</v>
      </c>
      <c r="Q191" s="208">
        <f t="shared" si="323"/>
        <v>0</v>
      </c>
      <c r="R191" s="208">
        <f t="shared" si="323"/>
        <v>0</v>
      </c>
      <c r="S191" s="208">
        <f t="shared" si="323"/>
        <v>0</v>
      </c>
      <c r="T191" s="208">
        <f t="shared" si="323"/>
        <v>0</v>
      </c>
      <c r="U191" s="208">
        <f t="shared" si="323"/>
        <v>0</v>
      </c>
      <c r="V191" s="208">
        <f t="shared" si="323"/>
        <v>0</v>
      </c>
      <c r="W191" s="208">
        <f t="shared" si="323"/>
        <v>0</v>
      </c>
      <c r="X191" s="208">
        <f t="shared" si="323"/>
        <v>0</v>
      </c>
      <c r="Y191" s="208">
        <f t="shared" si="323"/>
        <v>0</v>
      </c>
      <c r="Z191" s="208">
        <f t="shared" si="323"/>
        <v>0</v>
      </c>
      <c r="AA191" s="208">
        <f t="shared" si="323"/>
        <v>0</v>
      </c>
      <c r="AB191" s="208">
        <f t="shared" si="323"/>
        <v>0</v>
      </c>
      <c r="AC191" s="208">
        <f t="shared" si="323"/>
        <v>0</v>
      </c>
      <c r="AD191" s="208">
        <f t="shared" si="323"/>
        <v>0</v>
      </c>
      <c r="AE191" s="208">
        <f t="shared" si="323"/>
        <v>0</v>
      </c>
      <c r="AF191" s="208">
        <f t="shared" si="323"/>
        <v>0</v>
      </c>
      <c r="AG191" s="208">
        <f t="shared" si="323"/>
        <v>0</v>
      </c>
      <c r="AH191" s="208">
        <f t="shared" si="323"/>
        <v>0</v>
      </c>
      <c r="AI191" s="208">
        <f t="shared" si="323"/>
        <v>0</v>
      </c>
      <c r="AJ191" s="208">
        <f t="shared" si="323"/>
        <v>0</v>
      </c>
      <c r="AK191" s="208">
        <f t="shared" si="323"/>
        <v>0</v>
      </c>
      <c r="AL191" s="208">
        <f t="shared" si="323"/>
        <v>0</v>
      </c>
      <c r="AM191" s="208">
        <f t="shared" si="323"/>
        <v>0</v>
      </c>
      <c r="AN191" s="208">
        <f t="shared" si="323"/>
        <v>0</v>
      </c>
      <c r="AO191" s="208">
        <f t="shared" si="323"/>
        <v>0</v>
      </c>
      <c r="AP191" s="208">
        <f t="shared" si="323"/>
        <v>0</v>
      </c>
      <c r="AQ191" s="208">
        <f t="shared" si="323"/>
        <v>0</v>
      </c>
      <c r="AR191" s="208">
        <f t="shared" si="323"/>
        <v>0</v>
      </c>
      <c r="AS191" s="208">
        <f t="shared" si="323"/>
        <v>0</v>
      </c>
      <c r="AT191" s="208">
        <f t="shared" si="323"/>
        <v>0</v>
      </c>
      <c r="AU191" s="208">
        <f t="shared" si="323"/>
        <v>0</v>
      </c>
      <c r="AV191" s="208">
        <f t="shared" si="323"/>
        <v>0</v>
      </c>
      <c r="AW191" s="208">
        <f t="shared" si="323"/>
        <v>0</v>
      </c>
      <c r="AX191" s="208">
        <f t="shared" si="323"/>
        <v>0</v>
      </c>
      <c r="AY191" s="208">
        <f t="shared" si="323"/>
        <v>0</v>
      </c>
      <c r="AZ191" s="208">
        <f t="shared" si="323"/>
        <v>0</v>
      </c>
      <c r="BA191" s="208">
        <f t="shared" si="323"/>
        <v>0</v>
      </c>
      <c r="BB191" s="208">
        <f t="shared" si="323"/>
        <v>0</v>
      </c>
      <c r="BC191" s="208">
        <f t="shared" si="323"/>
        <v>0</v>
      </c>
      <c r="BD191" s="208">
        <f t="shared" si="323"/>
        <v>0</v>
      </c>
      <c r="BE191" s="208">
        <f t="shared" si="323"/>
        <v>0</v>
      </c>
      <c r="BF191" s="208">
        <f t="shared" si="323"/>
        <v>0</v>
      </c>
      <c r="BG191" s="208">
        <f t="shared" si="323"/>
        <v>0</v>
      </c>
      <c r="BH191" s="208">
        <f t="shared" si="323"/>
        <v>0</v>
      </c>
      <c r="BI191" s="208">
        <f t="shared" si="323"/>
        <v>0</v>
      </c>
      <c r="BJ191" s="208">
        <f t="shared" si="323"/>
        <v>0</v>
      </c>
      <c r="BK191" s="208">
        <f t="shared" si="323"/>
        <v>0</v>
      </c>
      <c r="BL191" s="208">
        <f t="shared" si="323"/>
        <v>0</v>
      </c>
      <c r="BM191" s="208">
        <f t="shared" si="323"/>
        <v>0</v>
      </c>
      <c r="BN191" s="208">
        <f t="shared" si="323"/>
        <v>0</v>
      </c>
      <c r="BO191" s="208">
        <f t="shared" si="323"/>
        <v>0</v>
      </c>
      <c r="BP191" s="208">
        <f t="shared" si="323"/>
        <v>0</v>
      </c>
      <c r="BQ191" s="208">
        <f t="shared" si="323"/>
        <v>0</v>
      </c>
      <c r="BR191" s="208">
        <f t="shared" si="323"/>
        <v>0</v>
      </c>
      <c r="BS191" s="208">
        <f t="shared" ref="BS191:CF191" si="324">+HLOOKUP(BS$114,$E$5:$FH$106,2+$C83,FALSE)</f>
        <v>0</v>
      </c>
      <c r="BT191" s="208">
        <f t="shared" si="324"/>
        <v>0</v>
      </c>
      <c r="BU191" s="208">
        <f t="shared" si="324"/>
        <v>0</v>
      </c>
      <c r="BV191" s="208">
        <f t="shared" si="324"/>
        <v>0</v>
      </c>
      <c r="BW191" s="208">
        <f t="shared" si="324"/>
        <v>0</v>
      </c>
      <c r="BX191" s="208">
        <f t="shared" si="324"/>
        <v>0</v>
      </c>
      <c r="BY191" s="208">
        <f t="shared" si="324"/>
        <v>0</v>
      </c>
      <c r="BZ191" s="208">
        <f t="shared" si="324"/>
        <v>0</v>
      </c>
      <c r="CA191" s="208">
        <f t="shared" si="324"/>
        <v>0</v>
      </c>
      <c r="CB191" s="208">
        <f t="shared" si="324"/>
        <v>0</v>
      </c>
      <c r="CC191" s="208">
        <f t="shared" si="324"/>
        <v>0</v>
      </c>
      <c r="CD191" s="208">
        <f t="shared" si="324"/>
        <v>0</v>
      </c>
      <c r="CE191" s="208">
        <f t="shared" si="324"/>
        <v>0</v>
      </c>
      <c r="CF191" s="208">
        <f t="shared" si="324"/>
        <v>0</v>
      </c>
      <c r="CG191" s="180"/>
      <c r="CH191" s="180"/>
      <c r="CI191" s="180"/>
      <c r="CJ191" s="180"/>
      <c r="CK191" s="180"/>
      <c r="CL191" s="180"/>
      <c r="CM191" s="180"/>
      <c r="CN191" s="180"/>
      <c r="CO191" s="180"/>
      <c r="CP191" s="180"/>
      <c r="CQ191" s="180"/>
      <c r="CR191" s="180"/>
      <c r="CS191" s="180"/>
      <c r="CT191" s="180"/>
      <c r="CU191" s="180"/>
      <c r="CV191" s="180"/>
      <c r="CW191" s="180"/>
      <c r="CX191" s="180"/>
      <c r="CY191" s="180"/>
      <c r="CZ191" s="180"/>
      <c r="DA191" s="180"/>
      <c r="DB191" s="180"/>
      <c r="DC191" s="180"/>
      <c r="DD191" s="180"/>
      <c r="DE191" s="180"/>
      <c r="DF191" s="180"/>
      <c r="DG191" s="180"/>
      <c r="DH191" s="180"/>
      <c r="DI191" s="180"/>
      <c r="DJ191" s="180"/>
      <c r="DK191" s="180"/>
      <c r="DL191" s="180"/>
      <c r="DM191" s="180"/>
      <c r="DN191" s="180"/>
      <c r="DO191" s="180"/>
      <c r="DP191" s="180"/>
      <c r="DQ191" s="180"/>
      <c r="DR191" s="180"/>
      <c r="DS191" s="180"/>
      <c r="DT191" s="180"/>
      <c r="DU191" s="180"/>
      <c r="DV191" s="180"/>
      <c r="DW191" s="180"/>
      <c r="DX191" s="180"/>
      <c r="DY191" s="180"/>
      <c r="DZ191" s="180"/>
      <c r="EA191" s="180"/>
      <c r="EB191" s="180"/>
      <c r="EC191" s="180"/>
      <c r="ED191" s="180"/>
      <c r="EE191" s="180"/>
      <c r="EF191" s="180"/>
      <c r="EG191" s="180"/>
      <c r="EH191" s="180"/>
      <c r="EI191" s="180"/>
      <c r="EJ191" s="180"/>
      <c r="EK191" s="180"/>
      <c r="EL191" s="180"/>
      <c r="EM191" s="180"/>
      <c r="EN191" s="180"/>
      <c r="EO191" s="180"/>
      <c r="EP191" s="180"/>
      <c r="EQ191" s="180"/>
      <c r="ER191" s="180"/>
      <c r="ES191" s="180"/>
      <c r="ET191" s="180"/>
      <c r="EU191" s="180"/>
      <c r="EV191" s="180"/>
      <c r="EW191" s="180"/>
      <c r="EX191" s="180"/>
      <c r="EY191" s="180"/>
      <c r="EZ191" s="180"/>
      <c r="FA191" s="180"/>
      <c r="FB191" s="180"/>
      <c r="FC191" s="180"/>
      <c r="FD191" s="180"/>
      <c r="FE191" s="180"/>
      <c r="FF191" s="180"/>
      <c r="FG191" s="180"/>
      <c r="FH191" s="180"/>
    </row>
    <row r="192" spans="2:164" hidden="1" x14ac:dyDescent="0.3">
      <c r="B192" s="699">
        <f>+IFERROR(VLOOKUP(D192,'LP-Servicios'!$E$153:$F$252,2,FALSE),0)</f>
        <v>0</v>
      </c>
      <c r="C192" s="700">
        <v>78</v>
      </c>
      <c r="D192" s="207" t="str">
        <f t="shared" si="300"/>
        <v>-</v>
      </c>
      <c r="E192" s="208">
        <f t="shared" si="289"/>
        <v>0</v>
      </c>
      <c r="F192" s="208">
        <f t="shared" si="289"/>
        <v>0</v>
      </c>
      <c r="G192" s="208">
        <f t="shared" ref="G192:BR192" si="325">+HLOOKUP(G$114,$E$5:$FH$106,2+$C84,FALSE)</f>
        <v>0</v>
      </c>
      <c r="H192" s="208">
        <f t="shared" si="325"/>
        <v>0</v>
      </c>
      <c r="I192" s="208">
        <f t="shared" si="325"/>
        <v>0</v>
      </c>
      <c r="J192" s="208">
        <f t="shared" si="325"/>
        <v>0</v>
      </c>
      <c r="K192" s="208">
        <f t="shared" si="325"/>
        <v>0</v>
      </c>
      <c r="L192" s="208">
        <f t="shared" si="325"/>
        <v>0</v>
      </c>
      <c r="M192" s="208">
        <f t="shared" si="325"/>
        <v>0</v>
      </c>
      <c r="N192" s="208">
        <f t="shared" si="325"/>
        <v>0</v>
      </c>
      <c r="O192" s="208">
        <f t="shared" si="325"/>
        <v>0</v>
      </c>
      <c r="P192" s="208">
        <f t="shared" si="325"/>
        <v>0</v>
      </c>
      <c r="Q192" s="208">
        <f t="shared" si="325"/>
        <v>0</v>
      </c>
      <c r="R192" s="208">
        <f t="shared" si="325"/>
        <v>0</v>
      </c>
      <c r="S192" s="208">
        <f t="shared" si="325"/>
        <v>0</v>
      </c>
      <c r="T192" s="208">
        <f t="shared" si="325"/>
        <v>0</v>
      </c>
      <c r="U192" s="208">
        <f t="shared" si="325"/>
        <v>0</v>
      </c>
      <c r="V192" s="208">
        <f t="shared" si="325"/>
        <v>0</v>
      </c>
      <c r="W192" s="208">
        <f t="shared" si="325"/>
        <v>0</v>
      </c>
      <c r="X192" s="208">
        <f t="shared" si="325"/>
        <v>0</v>
      </c>
      <c r="Y192" s="208">
        <f t="shared" si="325"/>
        <v>0</v>
      </c>
      <c r="Z192" s="208">
        <f t="shared" si="325"/>
        <v>0</v>
      </c>
      <c r="AA192" s="208">
        <f t="shared" si="325"/>
        <v>0</v>
      </c>
      <c r="AB192" s="208">
        <f t="shared" si="325"/>
        <v>0</v>
      </c>
      <c r="AC192" s="208">
        <f t="shared" si="325"/>
        <v>0</v>
      </c>
      <c r="AD192" s="208">
        <f t="shared" si="325"/>
        <v>0</v>
      </c>
      <c r="AE192" s="208">
        <f t="shared" si="325"/>
        <v>0</v>
      </c>
      <c r="AF192" s="208">
        <f t="shared" si="325"/>
        <v>0</v>
      </c>
      <c r="AG192" s="208">
        <f t="shared" si="325"/>
        <v>0</v>
      </c>
      <c r="AH192" s="208">
        <f t="shared" si="325"/>
        <v>0</v>
      </c>
      <c r="AI192" s="208">
        <f t="shared" si="325"/>
        <v>0</v>
      </c>
      <c r="AJ192" s="208">
        <f t="shared" si="325"/>
        <v>0</v>
      </c>
      <c r="AK192" s="208">
        <f t="shared" si="325"/>
        <v>0</v>
      </c>
      <c r="AL192" s="208">
        <f t="shared" si="325"/>
        <v>0</v>
      </c>
      <c r="AM192" s="208">
        <f t="shared" si="325"/>
        <v>0</v>
      </c>
      <c r="AN192" s="208">
        <f t="shared" si="325"/>
        <v>0</v>
      </c>
      <c r="AO192" s="208">
        <f t="shared" si="325"/>
        <v>0</v>
      </c>
      <c r="AP192" s="208">
        <f t="shared" si="325"/>
        <v>0</v>
      </c>
      <c r="AQ192" s="208">
        <f t="shared" si="325"/>
        <v>0</v>
      </c>
      <c r="AR192" s="208">
        <f t="shared" si="325"/>
        <v>0</v>
      </c>
      <c r="AS192" s="208">
        <f t="shared" si="325"/>
        <v>0</v>
      </c>
      <c r="AT192" s="208">
        <f t="shared" si="325"/>
        <v>0</v>
      </c>
      <c r="AU192" s="208">
        <f t="shared" si="325"/>
        <v>0</v>
      </c>
      <c r="AV192" s="208">
        <f t="shared" si="325"/>
        <v>0</v>
      </c>
      <c r="AW192" s="208">
        <f t="shared" si="325"/>
        <v>0</v>
      </c>
      <c r="AX192" s="208">
        <f t="shared" si="325"/>
        <v>0</v>
      </c>
      <c r="AY192" s="208">
        <f t="shared" si="325"/>
        <v>0</v>
      </c>
      <c r="AZ192" s="208">
        <f t="shared" si="325"/>
        <v>0</v>
      </c>
      <c r="BA192" s="208">
        <f t="shared" si="325"/>
        <v>0</v>
      </c>
      <c r="BB192" s="208">
        <f t="shared" si="325"/>
        <v>0</v>
      </c>
      <c r="BC192" s="208">
        <f t="shared" si="325"/>
        <v>0</v>
      </c>
      <c r="BD192" s="208">
        <f t="shared" si="325"/>
        <v>0</v>
      </c>
      <c r="BE192" s="208">
        <f t="shared" si="325"/>
        <v>0</v>
      </c>
      <c r="BF192" s="208">
        <f t="shared" si="325"/>
        <v>0</v>
      </c>
      <c r="BG192" s="208">
        <f t="shared" si="325"/>
        <v>0</v>
      </c>
      <c r="BH192" s="208">
        <f t="shared" si="325"/>
        <v>0</v>
      </c>
      <c r="BI192" s="208">
        <f t="shared" si="325"/>
        <v>0</v>
      </c>
      <c r="BJ192" s="208">
        <f t="shared" si="325"/>
        <v>0</v>
      </c>
      <c r="BK192" s="208">
        <f t="shared" si="325"/>
        <v>0</v>
      </c>
      <c r="BL192" s="208">
        <f t="shared" si="325"/>
        <v>0</v>
      </c>
      <c r="BM192" s="208">
        <f t="shared" si="325"/>
        <v>0</v>
      </c>
      <c r="BN192" s="208">
        <f t="shared" si="325"/>
        <v>0</v>
      </c>
      <c r="BO192" s="208">
        <f t="shared" si="325"/>
        <v>0</v>
      </c>
      <c r="BP192" s="208">
        <f t="shared" si="325"/>
        <v>0</v>
      </c>
      <c r="BQ192" s="208">
        <f t="shared" si="325"/>
        <v>0</v>
      </c>
      <c r="BR192" s="208">
        <f t="shared" si="325"/>
        <v>0</v>
      </c>
      <c r="BS192" s="208">
        <f t="shared" ref="BS192:CF192" si="326">+HLOOKUP(BS$114,$E$5:$FH$106,2+$C84,FALSE)</f>
        <v>0</v>
      </c>
      <c r="BT192" s="208">
        <f t="shared" si="326"/>
        <v>0</v>
      </c>
      <c r="BU192" s="208">
        <f t="shared" si="326"/>
        <v>0</v>
      </c>
      <c r="BV192" s="208">
        <f t="shared" si="326"/>
        <v>0</v>
      </c>
      <c r="BW192" s="208">
        <f t="shared" si="326"/>
        <v>0</v>
      </c>
      <c r="BX192" s="208">
        <f t="shared" si="326"/>
        <v>0</v>
      </c>
      <c r="BY192" s="208">
        <f t="shared" si="326"/>
        <v>0</v>
      </c>
      <c r="BZ192" s="208">
        <f t="shared" si="326"/>
        <v>0</v>
      </c>
      <c r="CA192" s="208">
        <f t="shared" si="326"/>
        <v>0</v>
      </c>
      <c r="CB192" s="208">
        <f t="shared" si="326"/>
        <v>0</v>
      </c>
      <c r="CC192" s="208">
        <f t="shared" si="326"/>
        <v>0</v>
      </c>
      <c r="CD192" s="208">
        <f t="shared" si="326"/>
        <v>0</v>
      </c>
      <c r="CE192" s="208">
        <f t="shared" si="326"/>
        <v>0</v>
      </c>
      <c r="CF192" s="208">
        <f t="shared" si="326"/>
        <v>0</v>
      </c>
      <c r="CG192" s="180"/>
      <c r="CH192" s="180"/>
      <c r="CI192" s="180"/>
      <c r="CJ192" s="180"/>
      <c r="CK192" s="180"/>
      <c r="CL192" s="180"/>
      <c r="CM192" s="180"/>
      <c r="CN192" s="180"/>
      <c r="CO192" s="180"/>
      <c r="CP192" s="180"/>
      <c r="CQ192" s="180"/>
      <c r="CR192" s="180"/>
      <c r="CS192" s="180"/>
      <c r="CT192" s="180"/>
      <c r="CU192" s="180"/>
      <c r="CV192" s="180"/>
      <c r="CW192" s="180"/>
      <c r="CX192" s="180"/>
      <c r="CY192" s="180"/>
      <c r="CZ192" s="180"/>
      <c r="DA192" s="180"/>
      <c r="DB192" s="180"/>
      <c r="DC192" s="180"/>
      <c r="DD192" s="180"/>
      <c r="DE192" s="180"/>
      <c r="DF192" s="180"/>
      <c r="DG192" s="180"/>
      <c r="DH192" s="180"/>
      <c r="DI192" s="180"/>
      <c r="DJ192" s="180"/>
      <c r="DK192" s="180"/>
      <c r="DL192" s="180"/>
      <c r="DM192" s="180"/>
      <c r="DN192" s="180"/>
      <c r="DO192" s="180"/>
      <c r="DP192" s="180"/>
      <c r="DQ192" s="180"/>
      <c r="DR192" s="180"/>
      <c r="DS192" s="180"/>
      <c r="DT192" s="180"/>
      <c r="DU192" s="180"/>
      <c r="DV192" s="180"/>
      <c r="DW192" s="180"/>
      <c r="DX192" s="180"/>
      <c r="DY192" s="180"/>
      <c r="DZ192" s="180"/>
      <c r="EA192" s="180"/>
      <c r="EB192" s="180"/>
      <c r="EC192" s="180"/>
      <c r="ED192" s="180"/>
      <c r="EE192" s="180"/>
      <c r="EF192" s="180"/>
      <c r="EG192" s="180"/>
      <c r="EH192" s="180"/>
      <c r="EI192" s="180"/>
      <c r="EJ192" s="180"/>
      <c r="EK192" s="180"/>
      <c r="EL192" s="180"/>
      <c r="EM192" s="180"/>
      <c r="EN192" s="180"/>
      <c r="EO192" s="180"/>
      <c r="EP192" s="180"/>
      <c r="EQ192" s="180"/>
      <c r="ER192" s="180"/>
      <c r="ES192" s="180"/>
      <c r="ET192" s="180"/>
      <c r="EU192" s="180"/>
      <c r="EV192" s="180"/>
      <c r="EW192" s="180"/>
      <c r="EX192" s="180"/>
      <c r="EY192" s="180"/>
      <c r="EZ192" s="180"/>
      <c r="FA192" s="180"/>
      <c r="FB192" s="180"/>
      <c r="FC192" s="180"/>
      <c r="FD192" s="180"/>
      <c r="FE192" s="180"/>
      <c r="FF192" s="180"/>
      <c r="FG192" s="180"/>
      <c r="FH192" s="180"/>
    </row>
    <row r="193" spans="2:164" hidden="1" x14ac:dyDescent="0.3">
      <c r="B193" s="699">
        <f>+IFERROR(VLOOKUP(D193,'LP-Servicios'!$E$153:$F$252,2,FALSE),0)</f>
        <v>0</v>
      </c>
      <c r="C193" s="700">
        <v>79</v>
      </c>
      <c r="D193" s="207" t="str">
        <f t="shared" si="300"/>
        <v>-</v>
      </c>
      <c r="E193" s="208">
        <f t="shared" si="289"/>
        <v>0</v>
      </c>
      <c r="F193" s="208">
        <f t="shared" si="289"/>
        <v>0</v>
      </c>
      <c r="G193" s="208">
        <f t="shared" ref="G193:BR193" si="327">+HLOOKUP(G$114,$E$5:$FH$106,2+$C85,FALSE)</f>
        <v>0</v>
      </c>
      <c r="H193" s="208">
        <f t="shared" si="327"/>
        <v>0</v>
      </c>
      <c r="I193" s="208">
        <f t="shared" si="327"/>
        <v>0</v>
      </c>
      <c r="J193" s="208">
        <f t="shared" si="327"/>
        <v>0</v>
      </c>
      <c r="K193" s="208">
        <f t="shared" si="327"/>
        <v>0</v>
      </c>
      <c r="L193" s="208">
        <f t="shared" si="327"/>
        <v>0</v>
      </c>
      <c r="M193" s="208">
        <f t="shared" si="327"/>
        <v>0</v>
      </c>
      <c r="N193" s="208">
        <f t="shared" si="327"/>
        <v>0</v>
      </c>
      <c r="O193" s="208">
        <f t="shared" si="327"/>
        <v>0</v>
      </c>
      <c r="P193" s="208">
        <f t="shared" si="327"/>
        <v>0</v>
      </c>
      <c r="Q193" s="208">
        <f t="shared" si="327"/>
        <v>0</v>
      </c>
      <c r="R193" s="208">
        <f t="shared" si="327"/>
        <v>0</v>
      </c>
      <c r="S193" s="208">
        <f t="shared" si="327"/>
        <v>0</v>
      </c>
      <c r="T193" s="208">
        <f t="shared" si="327"/>
        <v>0</v>
      </c>
      <c r="U193" s="208">
        <f t="shared" si="327"/>
        <v>0</v>
      </c>
      <c r="V193" s="208">
        <f t="shared" si="327"/>
        <v>0</v>
      </c>
      <c r="W193" s="208">
        <f t="shared" si="327"/>
        <v>0</v>
      </c>
      <c r="X193" s="208">
        <f t="shared" si="327"/>
        <v>0</v>
      </c>
      <c r="Y193" s="208">
        <f t="shared" si="327"/>
        <v>0</v>
      </c>
      <c r="Z193" s="208">
        <f t="shared" si="327"/>
        <v>0</v>
      </c>
      <c r="AA193" s="208">
        <f t="shared" si="327"/>
        <v>0</v>
      </c>
      <c r="AB193" s="208">
        <f t="shared" si="327"/>
        <v>0</v>
      </c>
      <c r="AC193" s="208">
        <f t="shared" si="327"/>
        <v>0</v>
      </c>
      <c r="AD193" s="208">
        <f t="shared" si="327"/>
        <v>0</v>
      </c>
      <c r="AE193" s="208">
        <f t="shared" si="327"/>
        <v>0</v>
      </c>
      <c r="AF193" s="208">
        <f t="shared" si="327"/>
        <v>0</v>
      </c>
      <c r="AG193" s="208">
        <f t="shared" si="327"/>
        <v>0</v>
      </c>
      <c r="AH193" s="208">
        <f t="shared" si="327"/>
        <v>0</v>
      </c>
      <c r="AI193" s="208">
        <f t="shared" si="327"/>
        <v>0</v>
      </c>
      <c r="AJ193" s="208">
        <f t="shared" si="327"/>
        <v>0</v>
      </c>
      <c r="AK193" s="208">
        <f t="shared" si="327"/>
        <v>0</v>
      </c>
      <c r="AL193" s="208">
        <f t="shared" si="327"/>
        <v>0</v>
      </c>
      <c r="AM193" s="208">
        <f t="shared" si="327"/>
        <v>0</v>
      </c>
      <c r="AN193" s="208">
        <f t="shared" si="327"/>
        <v>0</v>
      </c>
      <c r="AO193" s="208">
        <f t="shared" si="327"/>
        <v>0</v>
      </c>
      <c r="AP193" s="208">
        <f t="shared" si="327"/>
        <v>0</v>
      </c>
      <c r="AQ193" s="208">
        <f t="shared" si="327"/>
        <v>0</v>
      </c>
      <c r="AR193" s="208">
        <f t="shared" si="327"/>
        <v>0</v>
      </c>
      <c r="AS193" s="208">
        <f t="shared" si="327"/>
        <v>0</v>
      </c>
      <c r="AT193" s="208">
        <f t="shared" si="327"/>
        <v>0</v>
      </c>
      <c r="AU193" s="208">
        <f t="shared" si="327"/>
        <v>0</v>
      </c>
      <c r="AV193" s="208">
        <f t="shared" si="327"/>
        <v>0</v>
      </c>
      <c r="AW193" s="208">
        <f t="shared" si="327"/>
        <v>0</v>
      </c>
      <c r="AX193" s="208">
        <f t="shared" si="327"/>
        <v>0</v>
      </c>
      <c r="AY193" s="208">
        <f t="shared" si="327"/>
        <v>0</v>
      </c>
      <c r="AZ193" s="208">
        <f t="shared" si="327"/>
        <v>0</v>
      </c>
      <c r="BA193" s="208">
        <f t="shared" si="327"/>
        <v>0</v>
      </c>
      <c r="BB193" s="208">
        <f t="shared" si="327"/>
        <v>0</v>
      </c>
      <c r="BC193" s="208">
        <f t="shared" si="327"/>
        <v>0</v>
      </c>
      <c r="BD193" s="208">
        <f t="shared" si="327"/>
        <v>0</v>
      </c>
      <c r="BE193" s="208">
        <f t="shared" si="327"/>
        <v>0</v>
      </c>
      <c r="BF193" s="208">
        <f t="shared" si="327"/>
        <v>0</v>
      </c>
      <c r="BG193" s="208">
        <f t="shared" si="327"/>
        <v>0</v>
      </c>
      <c r="BH193" s="208">
        <f t="shared" si="327"/>
        <v>0</v>
      </c>
      <c r="BI193" s="208">
        <f t="shared" si="327"/>
        <v>0</v>
      </c>
      <c r="BJ193" s="208">
        <f t="shared" si="327"/>
        <v>0</v>
      </c>
      <c r="BK193" s="208">
        <f t="shared" si="327"/>
        <v>0</v>
      </c>
      <c r="BL193" s="208">
        <f t="shared" si="327"/>
        <v>0</v>
      </c>
      <c r="BM193" s="208">
        <f t="shared" si="327"/>
        <v>0</v>
      </c>
      <c r="BN193" s="208">
        <f t="shared" si="327"/>
        <v>0</v>
      </c>
      <c r="BO193" s="208">
        <f t="shared" si="327"/>
        <v>0</v>
      </c>
      <c r="BP193" s="208">
        <f t="shared" si="327"/>
        <v>0</v>
      </c>
      <c r="BQ193" s="208">
        <f t="shared" si="327"/>
        <v>0</v>
      </c>
      <c r="BR193" s="208">
        <f t="shared" si="327"/>
        <v>0</v>
      </c>
      <c r="BS193" s="208">
        <f t="shared" ref="BS193:CF193" si="328">+HLOOKUP(BS$114,$E$5:$FH$106,2+$C85,FALSE)</f>
        <v>0</v>
      </c>
      <c r="BT193" s="208">
        <f t="shared" si="328"/>
        <v>0</v>
      </c>
      <c r="BU193" s="208">
        <f t="shared" si="328"/>
        <v>0</v>
      </c>
      <c r="BV193" s="208">
        <f t="shared" si="328"/>
        <v>0</v>
      </c>
      <c r="BW193" s="208">
        <f t="shared" si="328"/>
        <v>0</v>
      </c>
      <c r="BX193" s="208">
        <f t="shared" si="328"/>
        <v>0</v>
      </c>
      <c r="BY193" s="208">
        <f t="shared" si="328"/>
        <v>0</v>
      </c>
      <c r="BZ193" s="208">
        <f t="shared" si="328"/>
        <v>0</v>
      </c>
      <c r="CA193" s="208">
        <f t="shared" si="328"/>
        <v>0</v>
      </c>
      <c r="CB193" s="208">
        <f t="shared" si="328"/>
        <v>0</v>
      </c>
      <c r="CC193" s="208">
        <f t="shared" si="328"/>
        <v>0</v>
      </c>
      <c r="CD193" s="208">
        <f t="shared" si="328"/>
        <v>0</v>
      </c>
      <c r="CE193" s="208">
        <f t="shared" si="328"/>
        <v>0</v>
      </c>
      <c r="CF193" s="208">
        <f t="shared" si="328"/>
        <v>0</v>
      </c>
      <c r="CG193" s="180"/>
      <c r="CH193" s="180"/>
      <c r="CI193" s="180"/>
      <c r="CJ193" s="180"/>
      <c r="CK193" s="180"/>
      <c r="CL193" s="180"/>
      <c r="CM193" s="180"/>
      <c r="CN193" s="180"/>
      <c r="CO193" s="180"/>
      <c r="CP193" s="180"/>
      <c r="CQ193" s="180"/>
      <c r="CR193" s="180"/>
      <c r="CS193" s="180"/>
      <c r="CT193" s="180"/>
      <c r="CU193" s="180"/>
      <c r="CV193" s="180"/>
      <c r="CW193" s="180"/>
      <c r="CX193" s="180"/>
      <c r="CY193" s="180"/>
      <c r="CZ193" s="180"/>
      <c r="DA193" s="180"/>
      <c r="DB193" s="180"/>
      <c r="DC193" s="180"/>
      <c r="DD193" s="180"/>
      <c r="DE193" s="180"/>
      <c r="DF193" s="180"/>
      <c r="DG193" s="180"/>
      <c r="DH193" s="180"/>
      <c r="DI193" s="180"/>
      <c r="DJ193" s="180"/>
      <c r="DK193" s="180"/>
      <c r="DL193" s="180"/>
      <c r="DM193" s="180"/>
      <c r="DN193" s="180"/>
      <c r="DO193" s="180"/>
      <c r="DP193" s="180"/>
      <c r="DQ193" s="180"/>
      <c r="DR193" s="180"/>
      <c r="DS193" s="180"/>
      <c r="DT193" s="180"/>
      <c r="DU193" s="180"/>
      <c r="DV193" s="180"/>
      <c r="DW193" s="180"/>
      <c r="DX193" s="180"/>
      <c r="DY193" s="180"/>
      <c r="DZ193" s="180"/>
      <c r="EA193" s="180"/>
      <c r="EB193" s="180"/>
      <c r="EC193" s="180"/>
      <c r="ED193" s="180"/>
      <c r="EE193" s="180"/>
      <c r="EF193" s="180"/>
      <c r="EG193" s="180"/>
      <c r="EH193" s="180"/>
      <c r="EI193" s="180"/>
      <c r="EJ193" s="180"/>
      <c r="EK193" s="180"/>
      <c r="EL193" s="180"/>
      <c r="EM193" s="180"/>
      <c r="EN193" s="180"/>
      <c r="EO193" s="180"/>
      <c r="EP193" s="180"/>
      <c r="EQ193" s="180"/>
      <c r="ER193" s="180"/>
      <c r="ES193" s="180"/>
      <c r="ET193" s="180"/>
      <c r="EU193" s="180"/>
      <c r="EV193" s="180"/>
      <c r="EW193" s="180"/>
      <c r="EX193" s="180"/>
      <c r="EY193" s="180"/>
      <c r="EZ193" s="180"/>
      <c r="FA193" s="180"/>
      <c r="FB193" s="180"/>
      <c r="FC193" s="180"/>
      <c r="FD193" s="180"/>
      <c r="FE193" s="180"/>
      <c r="FF193" s="180"/>
      <c r="FG193" s="180"/>
      <c r="FH193" s="180"/>
    </row>
    <row r="194" spans="2:164" hidden="1" x14ac:dyDescent="0.3">
      <c r="B194" s="699">
        <f>+IFERROR(VLOOKUP(D194,'LP-Servicios'!$E$153:$F$252,2,FALSE),0)</f>
        <v>0</v>
      </c>
      <c r="C194" s="700">
        <v>80</v>
      </c>
      <c r="D194" s="207" t="str">
        <f t="shared" si="300"/>
        <v>-</v>
      </c>
      <c r="E194" s="208">
        <f t="shared" si="289"/>
        <v>0</v>
      </c>
      <c r="F194" s="208">
        <f t="shared" si="289"/>
        <v>0</v>
      </c>
      <c r="G194" s="208">
        <f t="shared" ref="G194:BR194" si="329">+HLOOKUP(G$114,$E$5:$FH$106,2+$C86,FALSE)</f>
        <v>0</v>
      </c>
      <c r="H194" s="208">
        <f t="shared" si="329"/>
        <v>0</v>
      </c>
      <c r="I194" s="208">
        <f t="shared" si="329"/>
        <v>0</v>
      </c>
      <c r="J194" s="208">
        <f t="shared" si="329"/>
        <v>0</v>
      </c>
      <c r="K194" s="208">
        <f t="shared" si="329"/>
        <v>0</v>
      </c>
      <c r="L194" s="208">
        <f t="shared" si="329"/>
        <v>0</v>
      </c>
      <c r="M194" s="208">
        <f t="shared" si="329"/>
        <v>0</v>
      </c>
      <c r="N194" s="208">
        <f t="shared" si="329"/>
        <v>0</v>
      </c>
      <c r="O194" s="208">
        <f t="shared" si="329"/>
        <v>0</v>
      </c>
      <c r="P194" s="208">
        <f t="shared" si="329"/>
        <v>0</v>
      </c>
      <c r="Q194" s="208">
        <f t="shared" si="329"/>
        <v>0</v>
      </c>
      <c r="R194" s="208">
        <f t="shared" si="329"/>
        <v>0</v>
      </c>
      <c r="S194" s="208">
        <f t="shared" si="329"/>
        <v>0</v>
      </c>
      <c r="T194" s="208">
        <f t="shared" si="329"/>
        <v>0</v>
      </c>
      <c r="U194" s="208">
        <f t="shared" si="329"/>
        <v>0</v>
      </c>
      <c r="V194" s="208">
        <f t="shared" si="329"/>
        <v>0</v>
      </c>
      <c r="W194" s="208">
        <f t="shared" si="329"/>
        <v>0</v>
      </c>
      <c r="X194" s="208">
        <f t="shared" si="329"/>
        <v>0</v>
      </c>
      <c r="Y194" s="208">
        <f t="shared" si="329"/>
        <v>0</v>
      </c>
      <c r="Z194" s="208">
        <f t="shared" si="329"/>
        <v>0</v>
      </c>
      <c r="AA194" s="208">
        <f t="shared" si="329"/>
        <v>0</v>
      </c>
      <c r="AB194" s="208">
        <f t="shared" si="329"/>
        <v>0</v>
      </c>
      <c r="AC194" s="208">
        <f t="shared" si="329"/>
        <v>0</v>
      </c>
      <c r="AD194" s="208">
        <f t="shared" si="329"/>
        <v>0</v>
      </c>
      <c r="AE194" s="208">
        <f t="shared" si="329"/>
        <v>0</v>
      </c>
      <c r="AF194" s="208">
        <f t="shared" si="329"/>
        <v>0</v>
      </c>
      <c r="AG194" s="208">
        <f t="shared" si="329"/>
        <v>0</v>
      </c>
      <c r="AH194" s="208">
        <f t="shared" si="329"/>
        <v>0</v>
      </c>
      <c r="AI194" s="208">
        <f t="shared" si="329"/>
        <v>0</v>
      </c>
      <c r="AJ194" s="208">
        <f t="shared" si="329"/>
        <v>0</v>
      </c>
      <c r="AK194" s="208">
        <f t="shared" si="329"/>
        <v>0</v>
      </c>
      <c r="AL194" s="208">
        <f t="shared" si="329"/>
        <v>0</v>
      </c>
      <c r="AM194" s="208">
        <f t="shared" si="329"/>
        <v>0</v>
      </c>
      <c r="AN194" s="208">
        <f t="shared" si="329"/>
        <v>0</v>
      </c>
      <c r="AO194" s="208">
        <f t="shared" si="329"/>
        <v>0</v>
      </c>
      <c r="AP194" s="208">
        <f t="shared" si="329"/>
        <v>0</v>
      </c>
      <c r="AQ194" s="208">
        <f t="shared" si="329"/>
        <v>0</v>
      </c>
      <c r="AR194" s="208">
        <f t="shared" si="329"/>
        <v>0</v>
      </c>
      <c r="AS194" s="208">
        <f t="shared" si="329"/>
        <v>0</v>
      </c>
      <c r="AT194" s="208">
        <f t="shared" si="329"/>
        <v>0</v>
      </c>
      <c r="AU194" s="208">
        <f t="shared" si="329"/>
        <v>0</v>
      </c>
      <c r="AV194" s="208">
        <f t="shared" si="329"/>
        <v>0</v>
      </c>
      <c r="AW194" s="208">
        <f t="shared" si="329"/>
        <v>0</v>
      </c>
      <c r="AX194" s="208">
        <f t="shared" si="329"/>
        <v>0</v>
      </c>
      <c r="AY194" s="208">
        <f t="shared" si="329"/>
        <v>0</v>
      </c>
      <c r="AZ194" s="208">
        <f t="shared" si="329"/>
        <v>0</v>
      </c>
      <c r="BA194" s="208">
        <f t="shared" si="329"/>
        <v>0</v>
      </c>
      <c r="BB194" s="208">
        <f t="shared" si="329"/>
        <v>0</v>
      </c>
      <c r="BC194" s="208">
        <f t="shared" si="329"/>
        <v>0</v>
      </c>
      <c r="BD194" s="208">
        <f t="shared" si="329"/>
        <v>0</v>
      </c>
      <c r="BE194" s="208">
        <f t="shared" si="329"/>
        <v>0</v>
      </c>
      <c r="BF194" s="208">
        <f t="shared" si="329"/>
        <v>0</v>
      </c>
      <c r="BG194" s="208">
        <f t="shared" si="329"/>
        <v>0</v>
      </c>
      <c r="BH194" s="208">
        <f t="shared" si="329"/>
        <v>0</v>
      </c>
      <c r="BI194" s="208">
        <f t="shared" si="329"/>
        <v>0</v>
      </c>
      <c r="BJ194" s="208">
        <f t="shared" si="329"/>
        <v>0</v>
      </c>
      <c r="BK194" s="208">
        <f t="shared" si="329"/>
        <v>0</v>
      </c>
      <c r="BL194" s="208">
        <f t="shared" si="329"/>
        <v>0</v>
      </c>
      <c r="BM194" s="208">
        <f t="shared" si="329"/>
        <v>0</v>
      </c>
      <c r="BN194" s="208">
        <f t="shared" si="329"/>
        <v>0</v>
      </c>
      <c r="BO194" s="208">
        <f t="shared" si="329"/>
        <v>0</v>
      </c>
      <c r="BP194" s="208">
        <f t="shared" si="329"/>
        <v>0</v>
      </c>
      <c r="BQ194" s="208">
        <f t="shared" si="329"/>
        <v>0</v>
      </c>
      <c r="BR194" s="208">
        <f t="shared" si="329"/>
        <v>0</v>
      </c>
      <c r="BS194" s="208">
        <f t="shared" ref="BS194:CF194" si="330">+HLOOKUP(BS$114,$E$5:$FH$106,2+$C86,FALSE)</f>
        <v>0</v>
      </c>
      <c r="BT194" s="208">
        <f t="shared" si="330"/>
        <v>0</v>
      </c>
      <c r="BU194" s="208">
        <f t="shared" si="330"/>
        <v>0</v>
      </c>
      <c r="BV194" s="208">
        <f t="shared" si="330"/>
        <v>0</v>
      </c>
      <c r="BW194" s="208">
        <f t="shared" si="330"/>
        <v>0</v>
      </c>
      <c r="BX194" s="208">
        <f t="shared" si="330"/>
        <v>0</v>
      </c>
      <c r="BY194" s="208">
        <f t="shared" si="330"/>
        <v>0</v>
      </c>
      <c r="BZ194" s="208">
        <f t="shared" si="330"/>
        <v>0</v>
      </c>
      <c r="CA194" s="208">
        <f t="shared" si="330"/>
        <v>0</v>
      </c>
      <c r="CB194" s="208">
        <f t="shared" si="330"/>
        <v>0</v>
      </c>
      <c r="CC194" s="208">
        <f t="shared" si="330"/>
        <v>0</v>
      </c>
      <c r="CD194" s="208">
        <f t="shared" si="330"/>
        <v>0</v>
      </c>
      <c r="CE194" s="208">
        <f t="shared" si="330"/>
        <v>0</v>
      </c>
      <c r="CF194" s="208">
        <f t="shared" si="330"/>
        <v>0</v>
      </c>
      <c r="CG194" s="180"/>
      <c r="CH194" s="180"/>
      <c r="CI194" s="180"/>
      <c r="CJ194" s="180"/>
      <c r="CK194" s="180"/>
      <c r="CL194" s="180"/>
      <c r="CM194" s="180"/>
      <c r="CN194" s="180"/>
      <c r="CO194" s="180"/>
      <c r="CP194" s="180"/>
      <c r="CQ194" s="180"/>
      <c r="CR194" s="180"/>
      <c r="CS194" s="180"/>
      <c r="CT194" s="180"/>
      <c r="CU194" s="180"/>
      <c r="CV194" s="180"/>
      <c r="CW194" s="180"/>
      <c r="CX194" s="180"/>
      <c r="CY194" s="180"/>
      <c r="CZ194" s="180"/>
      <c r="DA194" s="180"/>
      <c r="DB194" s="180"/>
      <c r="DC194" s="180"/>
      <c r="DD194" s="180"/>
      <c r="DE194" s="180"/>
      <c r="DF194" s="180"/>
      <c r="DG194" s="180"/>
      <c r="DH194" s="180"/>
      <c r="DI194" s="180"/>
      <c r="DJ194" s="180"/>
      <c r="DK194" s="180"/>
      <c r="DL194" s="180"/>
      <c r="DM194" s="180"/>
      <c r="DN194" s="180"/>
      <c r="DO194" s="180"/>
      <c r="DP194" s="180"/>
      <c r="DQ194" s="180"/>
      <c r="DR194" s="180"/>
      <c r="DS194" s="180"/>
      <c r="DT194" s="180"/>
      <c r="DU194" s="180"/>
      <c r="DV194" s="180"/>
      <c r="DW194" s="180"/>
      <c r="DX194" s="180"/>
      <c r="DY194" s="180"/>
      <c r="DZ194" s="180"/>
      <c r="EA194" s="180"/>
      <c r="EB194" s="180"/>
      <c r="EC194" s="180"/>
      <c r="ED194" s="180"/>
      <c r="EE194" s="180"/>
      <c r="EF194" s="180"/>
      <c r="EG194" s="180"/>
      <c r="EH194" s="180"/>
      <c r="EI194" s="180"/>
      <c r="EJ194" s="180"/>
      <c r="EK194" s="180"/>
      <c r="EL194" s="180"/>
      <c r="EM194" s="180"/>
      <c r="EN194" s="180"/>
      <c r="EO194" s="180"/>
      <c r="EP194" s="180"/>
      <c r="EQ194" s="180"/>
      <c r="ER194" s="180"/>
      <c r="ES194" s="180"/>
      <c r="ET194" s="180"/>
      <c r="EU194" s="180"/>
      <c r="EV194" s="180"/>
      <c r="EW194" s="180"/>
      <c r="EX194" s="180"/>
      <c r="EY194" s="180"/>
      <c r="EZ194" s="180"/>
      <c r="FA194" s="180"/>
      <c r="FB194" s="180"/>
      <c r="FC194" s="180"/>
      <c r="FD194" s="180"/>
      <c r="FE194" s="180"/>
      <c r="FF194" s="180"/>
      <c r="FG194" s="180"/>
      <c r="FH194" s="180"/>
    </row>
    <row r="195" spans="2:164" hidden="1" x14ac:dyDescent="0.3">
      <c r="B195" s="699">
        <f>+IFERROR(VLOOKUP(D195,'LP-Servicios'!$E$153:$F$252,2,FALSE),0)</f>
        <v>0</v>
      </c>
      <c r="C195" s="700">
        <v>81</v>
      </c>
      <c r="D195" s="207" t="str">
        <f t="shared" si="300"/>
        <v>-</v>
      </c>
      <c r="E195" s="208">
        <f t="shared" ref="E195:F214" si="331">+HLOOKUP(E$114,$E$5:$FH$106,2+$C87,FALSE)</f>
        <v>0</v>
      </c>
      <c r="F195" s="208">
        <f t="shared" si="331"/>
        <v>0</v>
      </c>
      <c r="G195" s="208">
        <f t="shared" ref="G195:BR195" si="332">+HLOOKUP(G$114,$E$5:$FH$106,2+$C87,FALSE)</f>
        <v>0</v>
      </c>
      <c r="H195" s="208">
        <f t="shared" si="332"/>
        <v>0</v>
      </c>
      <c r="I195" s="208">
        <f t="shared" si="332"/>
        <v>0</v>
      </c>
      <c r="J195" s="208">
        <f t="shared" si="332"/>
        <v>0</v>
      </c>
      <c r="K195" s="208">
        <f t="shared" si="332"/>
        <v>0</v>
      </c>
      <c r="L195" s="208">
        <f t="shared" si="332"/>
        <v>0</v>
      </c>
      <c r="M195" s="208">
        <f t="shared" si="332"/>
        <v>0</v>
      </c>
      <c r="N195" s="208">
        <f t="shared" si="332"/>
        <v>0</v>
      </c>
      <c r="O195" s="208">
        <f t="shared" si="332"/>
        <v>0</v>
      </c>
      <c r="P195" s="208">
        <f t="shared" si="332"/>
        <v>0</v>
      </c>
      <c r="Q195" s="208">
        <f t="shared" si="332"/>
        <v>0</v>
      </c>
      <c r="R195" s="208">
        <f t="shared" si="332"/>
        <v>0</v>
      </c>
      <c r="S195" s="208">
        <f t="shared" si="332"/>
        <v>0</v>
      </c>
      <c r="T195" s="208">
        <f t="shared" si="332"/>
        <v>0</v>
      </c>
      <c r="U195" s="208">
        <f t="shared" si="332"/>
        <v>0</v>
      </c>
      <c r="V195" s="208">
        <f t="shared" si="332"/>
        <v>0</v>
      </c>
      <c r="W195" s="208">
        <f t="shared" si="332"/>
        <v>0</v>
      </c>
      <c r="X195" s="208">
        <f t="shared" si="332"/>
        <v>0</v>
      </c>
      <c r="Y195" s="208">
        <f t="shared" si="332"/>
        <v>0</v>
      </c>
      <c r="Z195" s="208">
        <f t="shared" si="332"/>
        <v>0</v>
      </c>
      <c r="AA195" s="208">
        <f t="shared" si="332"/>
        <v>0</v>
      </c>
      <c r="AB195" s="208">
        <f t="shared" si="332"/>
        <v>0</v>
      </c>
      <c r="AC195" s="208">
        <f t="shared" si="332"/>
        <v>0</v>
      </c>
      <c r="AD195" s="208">
        <f t="shared" si="332"/>
        <v>0</v>
      </c>
      <c r="AE195" s="208">
        <f t="shared" si="332"/>
        <v>0</v>
      </c>
      <c r="AF195" s="208">
        <f t="shared" si="332"/>
        <v>0</v>
      </c>
      <c r="AG195" s="208">
        <f t="shared" si="332"/>
        <v>0</v>
      </c>
      <c r="AH195" s="208">
        <f t="shared" si="332"/>
        <v>0</v>
      </c>
      <c r="AI195" s="208">
        <f t="shared" si="332"/>
        <v>0</v>
      </c>
      <c r="AJ195" s="208">
        <f t="shared" si="332"/>
        <v>0</v>
      </c>
      <c r="AK195" s="208">
        <f t="shared" si="332"/>
        <v>0</v>
      </c>
      <c r="AL195" s="208">
        <f t="shared" si="332"/>
        <v>0</v>
      </c>
      <c r="AM195" s="208">
        <f t="shared" si="332"/>
        <v>0</v>
      </c>
      <c r="AN195" s="208">
        <f t="shared" si="332"/>
        <v>0</v>
      </c>
      <c r="AO195" s="208">
        <f t="shared" si="332"/>
        <v>0</v>
      </c>
      <c r="AP195" s="208">
        <f t="shared" si="332"/>
        <v>0</v>
      </c>
      <c r="AQ195" s="208">
        <f t="shared" si="332"/>
        <v>0</v>
      </c>
      <c r="AR195" s="208">
        <f t="shared" si="332"/>
        <v>0</v>
      </c>
      <c r="AS195" s="208">
        <f t="shared" si="332"/>
        <v>0</v>
      </c>
      <c r="AT195" s="208">
        <f t="shared" si="332"/>
        <v>0</v>
      </c>
      <c r="AU195" s="208">
        <f t="shared" si="332"/>
        <v>0</v>
      </c>
      <c r="AV195" s="208">
        <f t="shared" si="332"/>
        <v>0</v>
      </c>
      <c r="AW195" s="208">
        <f t="shared" si="332"/>
        <v>0</v>
      </c>
      <c r="AX195" s="208">
        <f t="shared" si="332"/>
        <v>0</v>
      </c>
      <c r="AY195" s="208">
        <f t="shared" si="332"/>
        <v>0</v>
      </c>
      <c r="AZ195" s="208">
        <f t="shared" si="332"/>
        <v>0</v>
      </c>
      <c r="BA195" s="208">
        <f t="shared" si="332"/>
        <v>0</v>
      </c>
      <c r="BB195" s="208">
        <f t="shared" si="332"/>
        <v>0</v>
      </c>
      <c r="BC195" s="208">
        <f t="shared" si="332"/>
        <v>0</v>
      </c>
      <c r="BD195" s="208">
        <f t="shared" si="332"/>
        <v>0</v>
      </c>
      <c r="BE195" s="208">
        <f t="shared" si="332"/>
        <v>0</v>
      </c>
      <c r="BF195" s="208">
        <f t="shared" si="332"/>
        <v>0</v>
      </c>
      <c r="BG195" s="208">
        <f t="shared" si="332"/>
        <v>0</v>
      </c>
      <c r="BH195" s="208">
        <f t="shared" si="332"/>
        <v>0</v>
      </c>
      <c r="BI195" s="208">
        <f t="shared" si="332"/>
        <v>0</v>
      </c>
      <c r="BJ195" s="208">
        <f t="shared" si="332"/>
        <v>0</v>
      </c>
      <c r="BK195" s="208">
        <f t="shared" si="332"/>
        <v>0</v>
      </c>
      <c r="BL195" s="208">
        <f t="shared" si="332"/>
        <v>0</v>
      </c>
      <c r="BM195" s="208">
        <f t="shared" si="332"/>
        <v>0</v>
      </c>
      <c r="BN195" s="208">
        <f t="shared" si="332"/>
        <v>0</v>
      </c>
      <c r="BO195" s="208">
        <f t="shared" si="332"/>
        <v>0</v>
      </c>
      <c r="BP195" s="208">
        <f t="shared" si="332"/>
        <v>0</v>
      </c>
      <c r="BQ195" s="208">
        <f t="shared" si="332"/>
        <v>0</v>
      </c>
      <c r="BR195" s="208">
        <f t="shared" si="332"/>
        <v>0</v>
      </c>
      <c r="BS195" s="208">
        <f t="shared" ref="BS195:CF195" si="333">+HLOOKUP(BS$114,$E$5:$FH$106,2+$C87,FALSE)</f>
        <v>0</v>
      </c>
      <c r="BT195" s="208">
        <f t="shared" si="333"/>
        <v>0</v>
      </c>
      <c r="BU195" s="208">
        <f t="shared" si="333"/>
        <v>0</v>
      </c>
      <c r="BV195" s="208">
        <f t="shared" si="333"/>
        <v>0</v>
      </c>
      <c r="BW195" s="208">
        <f t="shared" si="333"/>
        <v>0</v>
      </c>
      <c r="BX195" s="208">
        <f t="shared" si="333"/>
        <v>0</v>
      </c>
      <c r="BY195" s="208">
        <f t="shared" si="333"/>
        <v>0</v>
      </c>
      <c r="BZ195" s="208">
        <f t="shared" si="333"/>
        <v>0</v>
      </c>
      <c r="CA195" s="208">
        <f t="shared" si="333"/>
        <v>0</v>
      </c>
      <c r="CB195" s="208">
        <f t="shared" si="333"/>
        <v>0</v>
      </c>
      <c r="CC195" s="208">
        <f t="shared" si="333"/>
        <v>0</v>
      </c>
      <c r="CD195" s="208">
        <f t="shared" si="333"/>
        <v>0</v>
      </c>
      <c r="CE195" s="208">
        <f t="shared" si="333"/>
        <v>0</v>
      </c>
      <c r="CF195" s="208">
        <f t="shared" si="333"/>
        <v>0</v>
      </c>
      <c r="CG195" s="180"/>
      <c r="CH195" s="180"/>
      <c r="CI195" s="180"/>
      <c r="CJ195" s="180"/>
      <c r="CK195" s="180"/>
      <c r="CL195" s="180"/>
      <c r="CM195" s="180"/>
      <c r="CN195" s="180"/>
      <c r="CO195" s="180"/>
      <c r="CP195" s="180"/>
      <c r="CQ195" s="180"/>
      <c r="CR195" s="180"/>
      <c r="CS195" s="180"/>
      <c r="CT195" s="180"/>
      <c r="CU195" s="180"/>
      <c r="CV195" s="180"/>
      <c r="CW195" s="180"/>
      <c r="CX195" s="180"/>
      <c r="CY195" s="180"/>
      <c r="CZ195" s="180"/>
      <c r="DA195" s="180"/>
      <c r="DB195" s="180"/>
      <c r="DC195" s="180"/>
      <c r="DD195" s="180"/>
      <c r="DE195" s="180"/>
      <c r="DF195" s="180"/>
      <c r="DG195" s="180"/>
      <c r="DH195" s="180"/>
      <c r="DI195" s="180"/>
      <c r="DJ195" s="180"/>
      <c r="DK195" s="180"/>
      <c r="DL195" s="180"/>
      <c r="DM195" s="180"/>
      <c r="DN195" s="180"/>
      <c r="DO195" s="180"/>
      <c r="DP195" s="180"/>
      <c r="DQ195" s="180"/>
      <c r="DR195" s="180"/>
      <c r="DS195" s="180"/>
      <c r="DT195" s="180"/>
      <c r="DU195" s="180"/>
      <c r="DV195" s="180"/>
      <c r="DW195" s="180"/>
      <c r="DX195" s="180"/>
      <c r="DY195" s="180"/>
      <c r="DZ195" s="180"/>
      <c r="EA195" s="180"/>
      <c r="EB195" s="180"/>
      <c r="EC195" s="180"/>
      <c r="ED195" s="180"/>
      <c r="EE195" s="180"/>
      <c r="EF195" s="180"/>
      <c r="EG195" s="180"/>
      <c r="EH195" s="180"/>
      <c r="EI195" s="180"/>
      <c r="EJ195" s="180"/>
      <c r="EK195" s="180"/>
      <c r="EL195" s="180"/>
      <c r="EM195" s="180"/>
      <c r="EN195" s="180"/>
      <c r="EO195" s="180"/>
      <c r="EP195" s="180"/>
      <c r="EQ195" s="180"/>
      <c r="ER195" s="180"/>
      <c r="ES195" s="180"/>
      <c r="ET195" s="180"/>
      <c r="EU195" s="180"/>
      <c r="EV195" s="180"/>
      <c r="EW195" s="180"/>
      <c r="EX195" s="180"/>
      <c r="EY195" s="180"/>
      <c r="EZ195" s="180"/>
      <c r="FA195" s="180"/>
      <c r="FB195" s="180"/>
      <c r="FC195" s="180"/>
      <c r="FD195" s="180"/>
      <c r="FE195" s="180"/>
      <c r="FF195" s="180"/>
      <c r="FG195" s="180"/>
      <c r="FH195" s="180"/>
    </row>
    <row r="196" spans="2:164" hidden="1" x14ac:dyDescent="0.3">
      <c r="B196" s="699">
        <f>+IFERROR(VLOOKUP(D196,'LP-Servicios'!$E$153:$F$252,2,FALSE),0)</f>
        <v>0</v>
      </c>
      <c r="C196" s="700">
        <v>82</v>
      </c>
      <c r="D196" s="207" t="str">
        <f t="shared" si="300"/>
        <v>-</v>
      </c>
      <c r="E196" s="208">
        <f t="shared" si="331"/>
        <v>0</v>
      </c>
      <c r="F196" s="208">
        <f t="shared" si="331"/>
        <v>0</v>
      </c>
      <c r="G196" s="208">
        <f t="shared" ref="G196:BR196" si="334">+HLOOKUP(G$114,$E$5:$FH$106,2+$C88,FALSE)</f>
        <v>0</v>
      </c>
      <c r="H196" s="208">
        <f t="shared" si="334"/>
        <v>0</v>
      </c>
      <c r="I196" s="208">
        <f t="shared" si="334"/>
        <v>0</v>
      </c>
      <c r="J196" s="208">
        <f t="shared" si="334"/>
        <v>0</v>
      </c>
      <c r="K196" s="208">
        <f t="shared" si="334"/>
        <v>0</v>
      </c>
      <c r="L196" s="208">
        <f t="shared" si="334"/>
        <v>0</v>
      </c>
      <c r="M196" s="208">
        <f t="shared" si="334"/>
        <v>0</v>
      </c>
      <c r="N196" s="208">
        <f t="shared" si="334"/>
        <v>0</v>
      </c>
      <c r="O196" s="208">
        <f t="shared" si="334"/>
        <v>0</v>
      </c>
      <c r="P196" s="208">
        <f t="shared" si="334"/>
        <v>0</v>
      </c>
      <c r="Q196" s="208">
        <f t="shared" si="334"/>
        <v>0</v>
      </c>
      <c r="R196" s="208">
        <f t="shared" si="334"/>
        <v>0</v>
      </c>
      <c r="S196" s="208">
        <f t="shared" si="334"/>
        <v>0</v>
      </c>
      <c r="T196" s="208">
        <f t="shared" si="334"/>
        <v>0</v>
      </c>
      <c r="U196" s="208">
        <f t="shared" si="334"/>
        <v>0</v>
      </c>
      <c r="V196" s="208">
        <f t="shared" si="334"/>
        <v>0</v>
      </c>
      <c r="W196" s="208">
        <f t="shared" si="334"/>
        <v>0</v>
      </c>
      <c r="X196" s="208">
        <f t="shared" si="334"/>
        <v>0</v>
      </c>
      <c r="Y196" s="208">
        <f t="shared" si="334"/>
        <v>0</v>
      </c>
      <c r="Z196" s="208">
        <f t="shared" si="334"/>
        <v>0</v>
      </c>
      <c r="AA196" s="208">
        <f t="shared" si="334"/>
        <v>0</v>
      </c>
      <c r="AB196" s="208">
        <f t="shared" si="334"/>
        <v>0</v>
      </c>
      <c r="AC196" s="208">
        <f t="shared" si="334"/>
        <v>0</v>
      </c>
      <c r="AD196" s="208">
        <f t="shared" si="334"/>
        <v>0</v>
      </c>
      <c r="AE196" s="208">
        <f t="shared" si="334"/>
        <v>0</v>
      </c>
      <c r="AF196" s="208">
        <f t="shared" si="334"/>
        <v>0</v>
      </c>
      <c r="AG196" s="208">
        <f t="shared" si="334"/>
        <v>0</v>
      </c>
      <c r="AH196" s="208">
        <f t="shared" si="334"/>
        <v>0</v>
      </c>
      <c r="AI196" s="208">
        <f t="shared" si="334"/>
        <v>0</v>
      </c>
      <c r="AJ196" s="208">
        <f t="shared" si="334"/>
        <v>0</v>
      </c>
      <c r="AK196" s="208">
        <f t="shared" si="334"/>
        <v>0</v>
      </c>
      <c r="AL196" s="208">
        <f t="shared" si="334"/>
        <v>0</v>
      </c>
      <c r="AM196" s="208">
        <f t="shared" si="334"/>
        <v>0</v>
      </c>
      <c r="AN196" s="208">
        <f t="shared" si="334"/>
        <v>0</v>
      </c>
      <c r="AO196" s="208">
        <f t="shared" si="334"/>
        <v>0</v>
      </c>
      <c r="AP196" s="208">
        <f t="shared" si="334"/>
        <v>0</v>
      </c>
      <c r="AQ196" s="208">
        <f t="shared" si="334"/>
        <v>0</v>
      </c>
      <c r="AR196" s="208">
        <f t="shared" si="334"/>
        <v>0</v>
      </c>
      <c r="AS196" s="208">
        <f t="shared" si="334"/>
        <v>0</v>
      </c>
      <c r="AT196" s="208">
        <f t="shared" si="334"/>
        <v>0</v>
      </c>
      <c r="AU196" s="208">
        <f t="shared" si="334"/>
        <v>0</v>
      </c>
      <c r="AV196" s="208">
        <f t="shared" si="334"/>
        <v>0</v>
      </c>
      <c r="AW196" s="208">
        <f t="shared" si="334"/>
        <v>0</v>
      </c>
      <c r="AX196" s="208">
        <f t="shared" si="334"/>
        <v>0</v>
      </c>
      <c r="AY196" s="208">
        <f t="shared" si="334"/>
        <v>0</v>
      </c>
      <c r="AZ196" s="208">
        <f t="shared" si="334"/>
        <v>0</v>
      </c>
      <c r="BA196" s="208">
        <f t="shared" si="334"/>
        <v>0</v>
      </c>
      <c r="BB196" s="208">
        <f t="shared" si="334"/>
        <v>0</v>
      </c>
      <c r="BC196" s="208">
        <f t="shared" si="334"/>
        <v>0</v>
      </c>
      <c r="BD196" s="208">
        <f t="shared" si="334"/>
        <v>0</v>
      </c>
      <c r="BE196" s="208">
        <f t="shared" si="334"/>
        <v>0</v>
      </c>
      <c r="BF196" s="208">
        <f t="shared" si="334"/>
        <v>0</v>
      </c>
      <c r="BG196" s="208">
        <f t="shared" si="334"/>
        <v>0</v>
      </c>
      <c r="BH196" s="208">
        <f t="shared" si="334"/>
        <v>0</v>
      </c>
      <c r="BI196" s="208">
        <f t="shared" si="334"/>
        <v>0</v>
      </c>
      <c r="BJ196" s="208">
        <f t="shared" si="334"/>
        <v>0</v>
      </c>
      <c r="BK196" s="208">
        <f t="shared" si="334"/>
        <v>0</v>
      </c>
      <c r="BL196" s="208">
        <f t="shared" si="334"/>
        <v>0</v>
      </c>
      <c r="BM196" s="208">
        <f t="shared" si="334"/>
        <v>0</v>
      </c>
      <c r="BN196" s="208">
        <f t="shared" si="334"/>
        <v>0</v>
      </c>
      <c r="BO196" s="208">
        <f t="shared" si="334"/>
        <v>0</v>
      </c>
      <c r="BP196" s="208">
        <f t="shared" si="334"/>
        <v>0</v>
      </c>
      <c r="BQ196" s="208">
        <f t="shared" si="334"/>
        <v>0</v>
      </c>
      <c r="BR196" s="208">
        <f t="shared" si="334"/>
        <v>0</v>
      </c>
      <c r="BS196" s="208">
        <f t="shared" ref="BS196:CF196" si="335">+HLOOKUP(BS$114,$E$5:$FH$106,2+$C88,FALSE)</f>
        <v>0</v>
      </c>
      <c r="BT196" s="208">
        <f t="shared" si="335"/>
        <v>0</v>
      </c>
      <c r="BU196" s="208">
        <f t="shared" si="335"/>
        <v>0</v>
      </c>
      <c r="BV196" s="208">
        <f t="shared" si="335"/>
        <v>0</v>
      </c>
      <c r="BW196" s="208">
        <f t="shared" si="335"/>
        <v>0</v>
      </c>
      <c r="BX196" s="208">
        <f t="shared" si="335"/>
        <v>0</v>
      </c>
      <c r="BY196" s="208">
        <f t="shared" si="335"/>
        <v>0</v>
      </c>
      <c r="BZ196" s="208">
        <f t="shared" si="335"/>
        <v>0</v>
      </c>
      <c r="CA196" s="208">
        <f t="shared" si="335"/>
        <v>0</v>
      </c>
      <c r="CB196" s="208">
        <f t="shared" si="335"/>
        <v>0</v>
      </c>
      <c r="CC196" s="208">
        <f t="shared" si="335"/>
        <v>0</v>
      </c>
      <c r="CD196" s="208">
        <f t="shared" si="335"/>
        <v>0</v>
      </c>
      <c r="CE196" s="208">
        <f t="shared" si="335"/>
        <v>0</v>
      </c>
      <c r="CF196" s="208">
        <f t="shared" si="335"/>
        <v>0</v>
      </c>
      <c r="CG196" s="180"/>
      <c r="CH196" s="180"/>
      <c r="CI196" s="180"/>
      <c r="CJ196" s="180"/>
      <c r="CK196" s="180"/>
      <c r="CL196" s="180"/>
      <c r="CM196" s="180"/>
      <c r="CN196" s="180"/>
      <c r="CO196" s="180"/>
      <c r="CP196" s="180"/>
      <c r="CQ196" s="180"/>
      <c r="CR196" s="180"/>
      <c r="CS196" s="180"/>
      <c r="CT196" s="180"/>
      <c r="CU196" s="180"/>
      <c r="CV196" s="180"/>
      <c r="CW196" s="180"/>
      <c r="CX196" s="180"/>
      <c r="CY196" s="180"/>
      <c r="CZ196" s="180"/>
      <c r="DA196" s="180"/>
      <c r="DB196" s="180"/>
      <c r="DC196" s="180"/>
      <c r="DD196" s="180"/>
      <c r="DE196" s="180"/>
      <c r="DF196" s="180"/>
      <c r="DG196" s="180"/>
      <c r="DH196" s="180"/>
      <c r="DI196" s="180"/>
      <c r="DJ196" s="180"/>
      <c r="DK196" s="180"/>
      <c r="DL196" s="180"/>
      <c r="DM196" s="180"/>
      <c r="DN196" s="180"/>
      <c r="DO196" s="180"/>
      <c r="DP196" s="180"/>
      <c r="DQ196" s="180"/>
      <c r="DR196" s="180"/>
      <c r="DS196" s="180"/>
      <c r="DT196" s="180"/>
      <c r="DU196" s="180"/>
      <c r="DV196" s="180"/>
      <c r="DW196" s="180"/>
      <c r="DX196" s="180"/>
      <c r="DY196" s="180"/>
      <c r="DZ196" s="180"/>
      <c r="EA196" s="180"/>
      <c r="EB196" s="180"/>
      <c r="EC196" s="180"/>
      <c r="ED196" s="180"/>
      <c r="EE196" s="180"/>
      <c r="EF196" s="180"/>
      <c r="EG196" s="180"/>
      <c r="EH196" s="180"/>
      <c r="EI196" s="180"/>
      <c r="EJ196" s="180"/>
      <c r="EK196" s="180"/>
      <c r="EL196" s="180"/>
      <c r="EM196" s="180"/>
      <c r="EN196" s="180"/>
      <c r="EO196" s="180"/>
      <c r="EP196" s="180"/>
      <c r="EQ196" s="180"/>
      <c r="ER196" s="180"/>
      <c r="ES196" s="180"/>
      <c r="ET196" s="180"/>
      <c r="EU196" s="180"/>
      <c r="EV196" s="180"/>
      <c r="EW196" s="180"/>
      <c r="EX196" s="180"/>
      <c r="EY196" s="180"/>
      <c r="EZ196" s="180"/>
      <c r="FA196" s="180"/>
      <c r="FB196" s="180"/>
      <c r="FC196" s="180"/>
      <c r="FD196" s="180"/>
      <c r="FE196" s="180"/>
      <c r="FF196" s="180"/>
      <c r="FG196" s="180"/>
      <c r="FH196" s="180"/>
    </row>
    <row r="197" spans="2:164" hidden="1" x14ac:dyDescent="0.3">
      <c r="B197" s="699">
        <f>+IFERROR(VLOOKUP(D197,'LP-Servicios'!$E$153:$F$252,2,FALSE),0)</f>
        <v>0</v>
      </c>
      <c r="C197" s="700">
        <v>83</v>
      </c>
      <c r="D197" s="207" t="str">
        <f t="shared" si="300"/>
        <v>-</v>
      </c>
      <c r="E197" s="208">
        <f t="shared" si="331"/>
        <v>0</v>
      </c>
      <c r="F197" s="208">
        <f t="shared" si="331"/>
        <v>0</v>
      </c>
      <c r="G197" s="208">
        <f t="shared" ref="G197:BR197" si="336">+HLOOKUP(G$114,$E$5:$FH$106,2+$C89,FALSE)</f>
        <v>0</v>
      </c>
      <c r="H197" s="208">
        <f t="shared" si="336"/>
        <v>0</v>
      </c>
      <c r="I197" s="208">
        <f t="shared" si="336"/>
        <v>0</v>
      </c>
      <c r="J197" s="208">
        <f t="shared" si="336"/>
        <v>0</v>
      </c>
      <c r="K197" s="208">
        <f t="shared" si="336"/>
        <v>0</v>
      </c>
      <c r="L197" s="208">
        <f t="shared" si="336"/>
        <v>0</v>
      </c>
      <c r="M197" s="208">
        <f t="shared" si="336"/>
        <v>0</v>
      </c>
      <c r="N197" s="208">
        <f t="shared" si="336"/>
        <v>0</v>
      </c>
      <c r="O197" s="208">
        <f t="shared" si="336"/>
        <v>0</v>
      </c>
      <c r="P197" s="208">
        <f t="shared" si="336"/>
        <v>0</v>
      </c>
      <c r="Q197" s="208">
        <f t="shared" si="336"/>
        <v>0</v>
      </c>
      <c r="R197" s="208">
        <f t="shared" si="336"/>
        <v>0</v>
      </c>
      <c r="S197" s="208">
        <f t="shared" si="336"/>
        <v>0</v>
      </c>
      <c r="T197" s="208">
        <f t="shared" si="336"/>
        <v>0</v>
      </c>
      <c r="U197" s="208">
        <f t="shared" si="336"/>
        <v>0</v>
      </c>
      <c r="V197" s="208">
        <f t="shared" si="336"/>
        <v>0</v>
      </c>
      <c r="W197" s="208">
        <f t="shared" si="336"/>
        <v>0</v>
      </c>
      <c r="X197" s="208">
        <f t="shared" si="336"/>
        <v>0</v>
      </c>
      <c r="Y197" s="208">
        <f t="shared" si="336"/>
        <v>0</v>
      </c>
      <c r="Z197" s="208">
        <f t="shared" si="336"/>
        <v>0</v>
      </c>
      <c r="AA197" s="208">
        <f t="shared" si="336"/>
        <v>0</v>
      </c>
      <c r="AB197" s="208">
        <f t="shared" si="336"/>
        <v>0</v>
      </c>
      <c r="AC197" s="208">
        <f t="shared" si="336"/>
        <v>0</v>
      </c>
      <c r="AD197" s="208">
        <f t="shared" si="336"/>
        <v>0</v>
      </c>
      <c r="AE197" s="208">
        <f t="shared" si="336"/>
        <v>0</v>
      </c>
      <c r="AF197" s="208">
        <f t="shared" si="336"/>
        <v>0</v>
      </c>
      <c r="AG197" s="208">
        <f t="shared" si="336"/>
        <v>0</v>
      </c>
      <c r="AH197" s="208">
        <f t="shared" si="336"/>
        <v>0</v>
      </c>
      <c r="AI197" s="208">
        <f t="shared" si="336"/>
        <v>0</v>
      </c>
      <c r="AJ197" s="208">
        <f t="shared" si="336"/>
        <v>0</v>
      </c>
      <c r="AK197" s="208">
        <f t="shared" si="336"/>
        <v>0</v>
      </c>
      <c r="AL197" s="208">
        <f t="shared" si="336"/>
        <v>0</v>
      </c>
      <c r="AM197" s="208">
        <f t="shared" si="336"/>
        <v>0</v>
      </c>
      <c r="AN197" s="208">
        <f t="shared" si="336"/>
        <v>0</v>
      </c>
      <c r="AO197" s="208">
        <f t="shared" si="336"/>
        <v>0</v>
      </c>
      <c r="AP197" s="208">
        <f t="shared" si="336"/>
        <v>0</v>
      </c>
      <c r="AQ197" s="208">
        <f t="shared" si="336"/>
        <v>0</v>
      </c>
      <c r="AR197" s="208">
        <f t="shared" si="336"/>
        <v>0</v>
      </c>
      <c r="AS197" s="208">
        <f t="shared" si="336"/>
        <v>0</v>
      </c>
      <c r="AT197" s="208">
        <f t="shared" si="336"/>
        <v>0</v>
      </c>
      <c r="AU197" s="208">
        <f t="shared" si="336"/>
        <v>0</v>
      </c>
      <c r="AV197" s="208">
        <f t="shared" si="336"/>
        <v>0</v>
      </c>
      <c r="AW197" s="208">
        <f t="shared" si="336"/>
        <v>0</v>
      </c>
      <c r="AX197" s="208">
        <f t="shared" si="336"/>
        <v>0</v>
      </c>
      <c r="AY197" s="208">
        <f t="shared" si="336"/>
        <v>0</v>
      </c>
      <c r="AZ197" s="208">
        <f t="shared" si="336"/>
        <v>0</v>
      </c>
      <c r="BA197" s="208">
        <f t="shared" si="336"/>
        <v>0</v>
      </c>
      <c r="BB197" s="208">
        <f t="shared" si="336"/>
        <v>0</v>
      </c>
      <c r="BC197" s="208">
        <f t="shared" si="336"/>
        <v>0</v>
      </c>
      <c r="BD197" s="208">
        <f t="shared" si="336"/>
        <v>0</v>
      </c>
      <c r="BE197" s="208">
        <f t="shared" si="336"/>
        <v>0</v>
      </c>
      <c r="BF197" s="208">
        <f t="shared" si="336"/>
        <v>0</v>
      </c>
      <c r="BG197" s="208">
        <f t="shared" si="336"/>
        <v>0</v>
      </c>
      <c r="BH197" s="208">
        <f t="shared" si="336"/>
        <v>0</v>
      </c>
      <c r="BI197" s="208">
        <f t="shared" si="336"/>
        <v>0</v>
      </c>
      <c r="BJ197" s="208">
        <f t="shared" si="336"/>
        <v>0</v>
      </c>
      <c r="BK197" s="208">
        <f t="shared" si="336"/>
        <v>0</v>
      </c>
      <c r="BL197" s="208">
        <f t="shared" si="336"/>
        <v>0</v>
      </c>
      <c r="BM197" s="208">
        <f t="shared" si="336"/>
        <v>0</v>
      </c>
      <c r="BN197" s="208">
        <f t="shared" si="336"/>
        <v>0</v>
      </c>
      <c r="BO197" s="208">
        <f t="shared" si="336"/>
        <v>0</v>
      </c>
      <c r="BP197" s="208">
        <f t="shared" si="336"/>
        <v>0</v>
      </c>
      <c r="BQ197" s="208">
        <f t="shared" si="336"/>
        <v>0</v>
      </c>
      <c r="BR197" s="208">
        <f t="shared" si="336"/>
        <v>0</v>
      </c>
      <c r="BS197" s="208">
        <f t="shared" ref="BS197:CF197" si="337">+HLOOKUP(BS$114,$E$5:$FH$106,2+$C89,FALSE)</f>
        <v>0</v>
      </c>
      <c r="BT197" s="208">
        <f t="shared" si="337"/>
        <v>0</v>
      </c>
      <c r="BU197" s="208">
        <f t="shared" si="337"/>
        <v>0</v>
      </c>
      <c r="BV197" s="208">
        <f t="shared" si="337"/>
        <v>0</v>
      </c>
      <c r="BW197" s="208">
        <f t="shared" si="337"/>
        <v>0</v>
      </c>
      <c r="BX197" s="208">
        <f t="shared" si="337"/>
        <v>0</v>
      </c>
      <c r="BY197" s="208">
        <f t="shared" si="337"/>
        <v>0</v>
      </c>
      <c r="BZ197" s="208">
        <f t="shared" si="337"/>
        <v>0</v>
      </c>
      <c r="CA197" s="208">
        <f t="shared" si="337"/>
        <v>0</v>
      </c>
      <c r="CB197" s="208">
        <f t="shared" si="337"/>
        <v>0</v>
      </c>
      <c r="CC197" s="208">
        <f t="shared" si="337"/>
        <v>0</v>
      </c>
      <c r="CD197" s="208">
        <f t="shared" si="337"/>
        <v>0</v>
      </c>
      <c r="CE197" s="208">
        <f t="shared" si="337"/>
        <v>0</v>
      </c>
      <c r="CF197" s="208">
        <f t="shared" si="337"/>
        <v>0</v>
      </c>
      <c r="CG197" s="180"/>
      <c r="CH197" s="180"/>
      <c r="CI197" s="180"/>
      <c r="CJ197" s="180"/>
      <c r="CK197" s="180"/>
      <c r="CL197" s="180"/>
      <c r="CM197" s="180"/>
      <c r="CN197" s="180"/>
      <c r="CO197" s="180"/>
      <c r="CP197" s="180"/>
      <c r="CQ197" s="180"/>
      <c r="CR197" s="180"/>
      <c r="CS197" s="180"/>
      <c r="CT197" s="180"/>
      <c r="CU197" s="180"/>
      <c r="CV197" s="180"/>
      <c r="CW197" s="180"/>
      <c r="CX197" s="180"/>
      <c r="CY197" s="180"/>
      <c r="CZ197" s="180"/>
      <c r="DA197" s="180"/>
      <c r="DB197" s="180"/>
      <c r="DC197" s="180"/>
      <c r="DD197" s="180"/>
      <c r="DE197" s="180"/>
      <c r="DF197" s="180"/>
      <c r="DG197" s="180"/>
      <c r="DH197" s="180"/>
      <c r="DI197" s="180"/>
      <c r="DJ197" s="180"/>
      <c r="DK197" s="180"/>
      <c r="DL197" s="180"/>
      <c r="DM197" s="180"/>
      <c r="DN197" s="180"/>
      <c r="DO197" s="180"/>
      <c r="DP197" s="180"/>
      <c r="DQ197" s="180"/>
      <c r="DR197" s="180"/>
      <c r="DS197" s="180"/>
      <c r="DT197" s="180"/>
      <c r="DU197" s="180"/>
      <c r="DV197" s="180"/>
      <c r="DW197" s="180"/>
      <c r="DX197" s="180"/>
      <c r="DY197" s="180"/>
      <c r="DZ197" s="180"/>
      <c r="EA197" s="180"/>
      <c r="EB197" s="180"/>
      <c r="EC197" s="180"/>
      <c r="ED197" s="180"/>
      <c r="EE197" s="180"/>
      <c r="EF197" s="180"/>
      <c r="EG197" s="180"/>
      <c r="EH197" s="180"/>
      <c r="EI197" s="180"/>
      <c r="EJ197" s="180"/>
      <c r="EK197" s="180"/>
      <c r="EL197" s="180"/>
      <c r="EM197" s="180"/>
      <c r="EN197" s="180"/>
      <c r="EO197" s="180"/>
      <c r="EP197" s="180"/>
      <c r="EQ197" s="180"/>
      <c r="ER197" s="180"/>
      <c r="ES197" s="180"/>
      <c r="ET197" s="180"/>
      <c r="EU197" s="180"/>
      <c r="EV197" s="180"/>
      <c r="EW197" s="180"/>
      <c r="EX197" s="180"/>
      <c r="EY197" s="180"/>
      <c r="EZ197" s="180"/>
      <c r="FA197" s="180"/>
      <c r="FB197" s="180"/>
      <c r="FC197" s="180"/>
      <c r="FD197" s="180"/>
      <c r="FE197" s="180"/>
      <c r="FF197" s="180"/>
      <c r="FG197" s="180"/>
      <c r="FH197" s="180"/>
    </row>
    <row r="198" spans="2:164" hidden="1" x14ac:dyDescent="0.3">
      <c r="B198" s="699">
        <f>+IFERROR(VLOOKUP(D198,'LP-Servicios'!$E$153:$F$252,2,FALSE),0)</f>
        <v>0</v>
      </c>
      <c r="C198" s="700">
        <v>84</v>
      </c>
      <c r="D198" s="207" t="str">
        <f t="shared" si="300"/>
        <v>-</v>
      </c>
      <c r="E198" s="208">
        <f t="shared" si="331"/>
        <v>0</v>
      </c>
      <c r="F198" s="208">
        <f t="shared" si="331"/>
        <v>0</v>
      </c>
      <c r="G198" s="208">
        <f t="shared" ref="G198:BR198" si="338">+HLOOKUP(G$114,$E$5:$FH$106,2+$C90,FALSE)</f>
        <v>0</v>
      </c>
      <c r="H198" s="208">
        <f t="shared" si="338"/>
        <v>0</v>
      </c>
      <c r="I198" s="208">
        <f t="shared" si="338"/>
        <v>0</v>
      </c>
      <c r="J198" s="208">
        <f t="shared" si="338"/>
        <v>0</v>
      </c>
      <c r="K198" s="208">
        <f t="shared" si="338"/>
        <v>0</v>
      </c>
      <c r="L198" s="208">
        <f t="shared" si="338"/>
        <v>0</v>
      </c>
      <c r="M198" s="208">
        <f t="shared" si="338"/>
        <v>0</v>
      </c>
      <c r="N198" s="208">
        <f t="shared" si="338"/>
        <v>0</v>
      </c>
      <c r="O198" s="208">
        <f t="shared" si="338"/>
        <v>0</v>
      </c>
      <c r="P198" s="208">
        <f t="shared" si="338"/>
        <v>0</v>
      </c>
      <c r="Q198" s="208">
        <f t="shared" si="338"/>
        <v>0</v>
      </c>
      <c r="R198" s="208">
        <f t="shared" si="338"/>
        <v>0</v>
      </c>
      <c r="S198" s="208">
        <f t="shared" si="338"/>
        <v>0</v>
      </c>
      <c r="T198" s="208">
        <f t="shared" si="338"/>
        <v>0</v>
      </c>
      <c r="U198" s="208">
        <f t="shared" si="338"/>
        <v>0</v>
      </c>
      <c r="V198" s="208">
        <f t="shared" si="338"/>
        <v>0</v>
      </c>
      <c r="W198" s="208">
        <f t="shared" si="338"/>
        <v>0</v>
      </c>
      <c r="X198" s="208">
        <f t="shared" si="338"/>
        <v>0</v>
      </c>
      <c r="Y198" s="208">
        <f t="shared" si="338"/>
        <v>0</v>
      </c>
      <c r="Z198" s="208">
        <f t="shared" si="338"/>
        <v>0</v>
      </c>
      <c r="AA198" s="208">
        <f t="shared" si="338"/>
        <v>0</v>
      </c>
      <c r="AB198" s="208">
        <f t="shared" si="338"/>
        <v>0</v>
      </c>
      <c r="AC198" s="208">
        <f t="shared" si="338"/>
        <v>0</v>
      </c>
      <c r="AD198" s="208">
        <f t="shared" si="338"/>
        <v>0</v>
      </c>
      <c r="AE198" s="208">
        <f t="shared" si="338"/>
        <v>0</v>
      </c>
      <c r="AF198" s="208">
        <f t="shared" si="338"/>
        <v>0</v>
      </c>
      <c r="AG198" s="208">
        <f t="shared" si="338"/>
        <v>0</v>
      </c>
      <c r="AH198" s="208">
        <f t="shared" si="338"/>
        <v>0</v>
      </c>
      <c r="AI198" s="208">
        <f t="shared" si="338"/>
        <v>0</v>
      </c>
      <c r="AJ198" s="208">
        <f t="shared" si="338"/>
        <v>0</v>
      </c>
      <c r="AK198" s="208">
        <f t="shared" si="338"/>
        <v>0</v>
      </c>
      <c r="AL198" s="208">
        <f t="shared" si="338"/>
        <v>0</v>
      </c>
      <c r="AM198" s="208">
        <f t="shared" si="338"/>
        <v>0</v>
      </c>
      <c r="AN198" s="208">
        <f t="shared" si="338"/>
        <v>0</v>
      </c>
      <c r="AO198" s="208">
        <f t="shared" si="338"/>
        <v>0</v>
      </c>
      <c r="AP198" s="208">
        <f t="shared" si="338"/>
        <v>0</v>
      </c>
      <c r="AQ198" s="208">
        <f t="shared" si="338"/>
        <v>0</v>
      </c>
      <c r="AR198" s="208">
        <f t="shared" si="338"/>
        <v>0</v>
      </c>
      <c r="AS198" s="208">
        <f t="shared" si="338"/>
        <v>0</v>
      </c>
      <c r="AT198" s="208">
        <f t="shared" si="338"/>
        <v>0</v>
      </c>
      <c r="AU198" s="208">
        <f t="shared" si="338"/>
        <v>0</v>
      </c>
      <c r="AV198" s="208">
        <f t="shared" si="338"/>
        <v>0</v>
      </c>
      <c r="AW198" s="208">
        <f t="shared" si="338"/>
        <v>0</v>
      </c>
      <c r="AX198" s="208">
        <f t="shared" si="338"/>
        <v>0</v>
      </c>
      <c r="AY198" s="208">
        <f t="shared" si="338"/>
        <v>0</v>
      </c>
      <c r="AZ198" s="208">
        <f t="shared" si="338"/>
        <v>0</v>
      </c>
      <c r="BA198" s="208">
        <f t="shared" si="338"/>
        <v>0</v>
      </c>
      <c r="BB198" s="208">
        <f t="shared" si="338"/>
        <v>0</v>
      </c>
      <c r="BC198" s="208">
        <f t="shared" si="338"/>
        <v>0</v>
      </c>
      <c r="BD198" s="208">
        <f t="shared" si="338"/>
        <v>0</v>
      </c>
      <c r="BE198" s="208">
        <f t="shared" si="338"/>
        <v>0</v>
      </c>
      <c r="BF198" s="208">
        <f t="shared" si="338"/>
        <v>0</v>
      </c>
      <c r="BG198" s="208">
        <f t="shared" si="338"/>
        <v>0</v>
      </c>
      <c r="BH198" s="208">
        <f t="shared" si="338"/>
        <v>0</v>
      </c>
      <c r="BI198" s="208">
        <f t="shared" si="338"/>
        <v>0</v>
      </c>
      <c r="BJ198" s="208">
        <f t="shared" si="338"/>
        <v>0</v>
      </c>
      <c r="BK198" s="208">
        <f t="shared" si="338"/>
        <v>0</v>
      </c>
      <c r="BL198" s="208">
        <f t="shared" si="338"/>
        <v>0</v>
      </c>
      <c r="BM198" s="208">
        <f t="shared" si="338"/>
        <v>0</v>
      </c>
      <c r="BN198" s="208">
        <f t="shared" si="338"/>
        <v>0</v>
      </c>
      <c r="BO198" s="208">
        <f t="shared" si="338"/>
        <v>0</v>
      </c>
      <c r="BP198" s="208">
        <f t="shared" si="338"/>
        <v>0</v>
      </c>
      <c r="BQ198" s="208">
        <f t="shared" si="338"/>
        <v>0</v>
      </c>
      <c r="BR198" s="208">
        <f t="shared" si="338"/>
        <v>0</v>
      </c>
      <c r="BS198" s="208">
        <f t="shared" ref="BS198:CF198" si="339">+HLOOKUP(BS$114,$E$5:$FH$106,2+$C90,FALSE)</f>
        <v>0</v>
      </c>
      <c r="BT198" s="208">
        <f t="shared" si="339"/>
        <v>0</v>
      </c>
      <c r="BU198" s="208">
        <f t="shared" si="339"/>
        <v>0</v>
      </c>
      <c r="BV198" s="208">
        <f t="shared" si="339"/>
        <v>0</v>
      </c>
      <c r="BW198" s="208">
        <f t="shared" si="339"/>
        <v>0</v>
      </c>
      <c r="BX198" s="208">
        <f t="shared" si="339"/>
        <v>0</v>
      </c>
      <c r="BY198" s="208">
        <f t="shared" si="339"/>
        <v>0</v>
      </c>
      <c r="BZ198" s="208">
        <f t="shared" si="339"/>
        <v>0</v>
      </c>
      <c r="CA198" s="208">
        <f t="shared" si="339"/>
        <v>0</v>
      </c>
      <c r="CB198" s="208">
        <f t="shared" si="339"/>
        <v>0</v>
      </c>
      <c r="CC198" s="208">
        <f t="shared" si="339"/>
        <v>0</v>
      </c>
      <c r="CD198" s="208">
        <f t="shared" si="339"/>
        <v>0</v>
      </c>
      <c r="CE198" s="208">
        <f t="shared" si="339"/>
        <v>0</v>
      </c>
      <c r="CF198" s="208">
        <f t="shared" si="339"/>
        <v>0</v>
      </c>
      <c r="CG198" s="180"/>
      <c r="CH198" s="180"/>
      <c r="CI198" s="180"/>
      <c r="CJ198" s="180"/>
      <c r="CK198" s="180"/>
      <c r="CL198" s="180"/>
      <c r="CM198" s="180"/>
      <c r="CN198" s="180"/>
      <c r="CO198" s="180"/>
      <c r="CP198" s="180"/>
      <c r="CQ198" s="180"/>
      <c r="CR198" s="180"/>
      <c r="CS198" s="180"/>
      <c r="CT198" s="180"/>
      <c r="CU198" s="180"/>
      <c r="CV198" s="180"/>
      <c r="CW198" s="180"/>
      <c r="CX198" s="180"/>
      <c r="CY198" s="180"/>
      <c r="CZ198" s="180"/>
      <c r="DA198" s="180"/>
      <c r="DB198" s="180"/>
      <c r="DC198" s="180"/>
      <c r="DD198" s="180"/>
      <c r="DE198" s="180"/>
      <c r="DF198" s="180"/>
      <c r="DG198" s="180"/>
      <c r="DH198" s="180"/>
      <c r="DI198" s="180"/>
      <c r="DJ198" s="180"/>
      <c r="DK198" s="180"/>
      <c r="DL198" s="180"/>
      <c r="DM198" s="180"/>
      <c r="DN198" s="180"/>
      <c r="DO198" s="180"/>
      <c r="DP198" s="180"/>
      <c r="DQ198" s="180"/>
      <c r="DR198" s="180"/>
      <c r="DS198" s="180"/>
      <c r="DT198" s="180"/>
      <c r="DU198" s="180"/>
      <c r="DV198" s="180"/>
      <c r="DW198" s="180"/>
      <c r="DX198" s="180"/>
      <c r="DY198" s="180"/>
      <c r="DZ198" s="180"/>
      <c r="EA198" s="180"/>
      <c r="EB198" s="180"/>
      <c r="EC198" s="180"/>
      <c r="ED198" s="180"/>
      <c r="EE198" s="180"/>
      <c r="EF198" s="180"/>
      <c r="EG198" s="180"/>
      <c r="EH198" s="180"/>
      <c r="EI198" s="180"/>
      <c r="EJ198" s="180"/>
      <c r="EK198" s="180"/>
      <c r="EL198" s="180"/>
      <c r="EM198" s="180"/>
      <c r="EN198" s="180"/>
      <c r="EO198" s="180"/>
      <c r="EP198" s="180"/>
      <c r="EQ198" s="180"/>
      <c r="ER198" s="180"/>
      <c r="ES198" s="180"/>
      <c r="ET198" s="180"/>
      <c r="EU198" s="180"/>
      <c r="EV198" s="180"/>
      <c r="EW198" s="180"/>
      <c r="EX198" s="180"/>
      <c r="EY198" s="180"/>
      <c r="EZ198" s="180"/>
      <c r="FA198" s="180"/>
      <c r="FB198" s="180"/>
      <c r="FC198" s="180"/>
      <c r="FD198" s="180"/>
      <c r="FE198" s="180"/>
      <c r="FF198" s="180"/>
      <c r="FG198" s="180"/>
      <c r="FH198" s="180"/>
    </row>
    <row r="199" spans="2:164" hidden="1" x14ac:dyDescent="0.3">
      <c r="B199" s="699">
        <f>+IFERROR(VLOOKUP(D199,'LP-Servicios'!$E$153:$F$252,2,FALSE),0)</f>
        <v>0</v>
      </c>
      <c r="C199" s="700">
        <v>85</v>
      </c>
      <c r="D199" s="207" t="str">
        <f t="shared" si="300"/>
        <v>-</v>
      </c>
      <c r="E199" s="208">
        <f t="shared" si="331"/>
        <v>0</v>
      </c>
      <c r="F199" s="208">
        <f t="shared" si="331"/>
        <v>0</v>
      </c>
      <c r="G199" s="208">
        <f t="shared" ref="G199:BR199" si="340">+HLOOKUP(G$114,$E$5:$FH$106,2+$C91,FALSE)</f>
        <v>0</v>
      </c>
      <c r="H199" s="208">
        <f t="shared" si="340"/>
        <v>0</v>
      </c>
      <c r="I199" s="208">
        <f t="shared" si="340"/>
        <v>0</v>
      </c>
      <c r="J199" s="208">
        <f t="shared" si="340"/>
        <v>0</v>
      </c>
      <c r="K199" s="208">
        <f t="shared" si="340"/>
        <v>0</v>
      </c>
      <c r="L199" s="208">
        <f t="shared" si="340"/>
        <v>0</v>
      </c>
      <c r="M199" s="208">
        <f t="shared" si="340"/>
        <v>0</v>
      </c>
      <c r="N199" s="208">
        <f t="shared" si="340"/>
        <v>0</v>
      </c>
      <c r="O199" s="208">
        <f t="shared" si="340"/>
        <v>0</v>
      </c>
      <c r="P199" s="208">
        <f t="shared" si="340"/>
        <v>0</v>
      </c>
      <c r="Q199" s="208">
        <f t="shared" si="340"/>
        <v>0</v>
      </c>
      <c r="R199" s="208">
        <f t="shared" si="340"/>
        <v>0</v>
      </c>
      <c r="S199" s="208">
        <f t="shared" si="340"/>
        <v>0</v>
      </c>
      <c r="T199" s="208">
        <f t="shared" si="340"/>
        <v>0</v>
      </c>
      <c r="U199" s="208">
        <f t="shared" si="340"/>
        <v>0</v>
      </c>
      <c r="V199" s="208">
        <f t="shared" si="340"/>
        <v>0</v>
      </c>
      <c r="W199" s="208">
        <f t="shared" si="340"/>
        <v>0</v>
      </c>
      <c r="X199" s="208">
        <f t="shared" si="340"/>
        <v>0</v>
      </c>
      <c r="Y199" s="208">
        <f t="shared" si="340"/>
        <v>0</v>
      </c>
      <c r="Z199" s="208">
        <f t="shared" si="340"/>
        <v>0</v>
      </c>
      <c r="AA199" s="208">
        <f t="shared" si="340"/>
        <v>0</v>
      </c>
      <c r="AB199" s="208">
        <f t="shared" si="340"/>
        <v>0</v>
      </c>
      <c r="AC199" s="208">
        <f t="shared" si="340"/>
        <v>0</v>
      </c>
      <c r="AD199" s="208">
        <f t="shared" si="340"/>
        <v>0</v>
      </c>
      <c r="AE199" s="208">
        <f t="shared" si="340"/>
        <v>0</v>
      </c>
      <c r="AF199" s="208">
        <f t="shared" si="340"/>
        <v>0</v>
      </c>
      <c r="AG199" s="208">
        <f t="shared" si="340"/>
        <v>0</v>
      </c>
      <c r="AH199" s="208">
        <f t="shared" si="340"/>
        <v>0</v>
      </c>
      <c r="AI199" s="208">
        <f t="shared" si="340"/>
        <v>0</v>
      </c>
      <c r="AJ199" s="208">
        <f t="shared" si="340"/>
        <v>0</v>
      </c>
      <c r="AK199" s="208">
        <f t="shared" si="340"/>
        <v>0</v>
      </c>
      <c r="AL199" s="208">
        <f t="shared" si="340"/>
        <v>0</v>
      </c>
      <c r="AM199" s="208">
        <f t="shared" si="340"/>
        <v>0</v>
      </c>
      <c r="AN199" s="208">
        <f t="shared" si="340"/>
        <v>0</v>
      </c>
      <c r="AO199" s="208">
        <f t="shared" si="340"/>
        <v>0</v>
      </c>
      <c r="AP199" s="208">
        <f t="shared" si="340"/>
        <v>0</v>
      </c>
      <c r="AQ199" s="208">
        <f t="shared" si="340"/>
        <v>0</v>
      </c>
      <c r="AR199" s="208">
        <f t="shared" si="340"/>
        <v>0</v>
      </c>
      <c r="AS199" s="208">
        <f t="shared" si="340"/>
        <v>0</v>
      </c>
      <c r="AT199" s="208">
        <f t="shared" si="340"/>
        <v>0</v>
      </c>
      <c r="AU199" s="208">
        <f t="shared" si="340"/>
        <v>0</v>
      </c>
      <c r="AV199" s="208">
        <f t="shared" si="340"/>
        <v>0</v>
      </c>
      <c r="AW199" s="208">
        <f t="shared" si="340"/>
        <v>0</v>
      </c>
      <c r="AX199" s="208">
        <f t="shared" si="340"/>
        <v>0</v>
      </c>
      <c r="AY199" s="208">
        <f t="shared" si="340"/>
        <v>0</v>
      </c>
      <c r="AZ199" s="208">
        <f t="shared" si="340"/>
        <v>0</v>
      </c>
      <c r="BA199" s="208">
        <f t="shared" si="340"/>
        <v>0</v>
      </c>
      <c r="BB199" s="208">
        <f t="shared" si="340"/>
        <v>0</v>
      </c>
      <c r="BC199" s="208">
        <f t="shared" si="340"/>
        <v>0</v>
      </c>
      <c r="BD199" s="208">
        <f t="shared" si="340"/>
        <v>0</v>
      </c>
      <c r="BE199" s="208">
        <f t="shared" si="340"/>
        <v>0</v>
      </c>
      <c r="BF199" s="208">
        <f t="shared" si="340"/>
        <v>0</v>
      </c>
      <c r="BG199" s="208">
        <f t="shared" si="340"/>
        <v>0</v>
      </c>
      <c r="BH199" s="208">
        <f t="shared" si="340"/>
        <v>0</v>
      </c>
      <c r="BI199" s="208">
        <f t="shared" si="340"/>
        <v>0</v>
      </c>
      <c r="BJ199" s="208">
        <f t="shared" si="340"/>
        <v>0</v>
      </c>
      <c r="BK199" s="208">
        <f t="shared" si="340"/>
        <v>0</v>
      </c>
      <c r="BL199" s="208">
        <f t="shared" si="340"/>
        <v>0</v>
      </c>
      <c r="BM199" s="208">
        <f t="shared" si="340"/>
        <v>0</v>
      </c>
      <c r="BN199" s="208">
        <f t="shared" si="340"/>
        <v>0</v>
      </c>
      <c r="BO199" s="208">
        <f t="shared" si="340"/>
        <v>0</v>
      </c>
      <c r="BP199" s="208">
        <f t="shared" si="340"/>
        <v>0</v>
      </c>
      <c r="BQ199" s="208">
        <f t="shared" si="340"/>
        <v>0</v>
      </c>
      <c r="BR199" s="208">
        <f t="shared" si="340"/>
        <v>0</v>
      </c>
      <c r="BS199" s="208">
        <f t="shared" ref="BS199:CF199" si="341">+HLOOKUP(BS$114,$E$5:$FH$106,2+$C91,FALSE)</f>
        <v>0</v>
      </c>
      <c r="BT199" s="208">
        <f t="shared" si="341"/>
        <v>0</v>
      </c>
      <c r="BU199" s="208">
        <f t="shared" si="341"/>
        <v>0</v>
      </c>
      <c r="BV199" s="208">
        <f t="shared" si="341"/>
        <v>0</v>
      </c>
      <c r="BW199" s="208">
        <f t="shared" si="341"/>
        <v>0</v>
      </c>
      <c r="BX199" s="208">
        <f t="shared" si="341"/>
        <v>0</v>
      </c>
      <c r="BY199" s="208">
        <f t="shared" si="341"/>
        <v>0</v>
      </c>
      <c r="BZ199" s="208">
        <f t="shared" si="341"/>
        <v>0</v>
      </c>
      <c r="CA199" s="208">
        <f t="shared" si="341"/>
        <v>0</v>
      </c>
      <c r="CB199" s="208">
        <f t="shared" si="341"/>
        <v>0</v>
      </c>
      <c r="CC199" s="208">
        <f t="shared" si="341"/>
        <v>0</v>
      </c>
      <c r="CD199" s="208">
        <f t="shared" si="341"/>
        <v>0</v>
      </c>
      <c r="CE199" s="208">
        <f t="shared" si="341"/>
        <v>0</v>
      </c>
      <c r="CF199" s="208">
        <f t="shared" si="341"/>
        <v>0</v>
      </c>
      <c r="CG199" s="180"/>
      <c r="CH199" s="180"/>
      <c r="CI199" s="180"/>
      <c r="CJ199" s="180"/>
      <c r="CK199" s="180"/>
      <c r="CL199" s="180"/>
      <c r="CM199" s="180"/>
      <c r="CN199" s="180"/>
      <c r="CO199" s="180"/>
      <c r="CP199" s="180"/>
      <c r="CQ199" s="180"/>
      <c r="CR199" s="180"/>
      <c r="CS199" s="180"/>
      <c r="CT199" s="180"/>
      <c r="CU199" s="180"/>
      <c r="CV199" s="180"/>
      <c r="CW199" s="180"/>
      <c r="CX199" s="180"/>
      <c r="CY199" s="180"/>
      <c r="CZ199" s="180"/>
      <c r="DA199" s="180"/>
      <c r="DB199" s="180"/>
      <c r="DC199" s="180"/>
      <c r="DD199" s="180"/>
      <c r="DE199" s="180"/>
      <c r="DF199" s="180"/>
      <c r="DG199" s="180"/>
      <c r="DH199" s="180"/>
      <c r="DI199" s="180"/>
      <c r="DJ199" s="180"/>
      <c r="DK199" s="180"/>
      <c r="DL199" s="180"/>
      <c r="DM199" s="180"/>
      <c r="DN199" s="180"/>
      <c r="DO199" s="180"/>
      <c r="DP199" s="180"/>
      <c r="DQ199" s="180"/>
      <c r="DR199" s="180"/>
      <c r="DS199" s="180"/>
      <c r="DT199" s="180"/>
      <c r="DU199" s="180"/>
      <c r="DV199" s="180"/>
      <c r="DW199" s="180"/>
      <c r="DX199" s="180"/>
      <c r="DY199" s="180"/>
      <c r="DZ199" s="180"/>
      <c r="EA199" s="180"/>
      <c r="EB199" s="180"/>
      <c r="EC199" s="180"/>
      <c r="ED199" s="180"/>
      <c r="EE199" s="180"/>
      <c r="EF199" s="180"/>
      <c r="EG199" s="180"/>
      <c r="EH199" s="180"/>
      <c r="EI199" s="180"/>
      <c r="EJ199" s="180"/>
      <c r="EK199" s="180"/>
      <c r="EL199" s="180"/>
      <c r="EM199" s="180"/>
      <c r="EN199" s="180"/>
      <c r="EO199" s="180"/>
      <c r="EP199" s="180"/>
      <c r="EQ199" s="180"/>
      <c r="ER199" s="180"/>
      <c r="ES199" s="180"/>
      <c r="ET199" s="180"/>
      <c r="EU199" s="180"/>
      <c r="EV199" s="180"/>
      <c r="EW199" s="180"/>
      <c r="EX199" s="180"/>
      <c r="EY199" s="180"/>
      <c r="EZ199" s="180"/>
      <c r="FA199" s="180"/>
      <c r="FB199" s="180"/>
      <c r="FC199" s="180"/>
      <c r="FD199" s="180"/>
      <c r="FE199" s="180"/>
      <c r="FF199" s="180"/>
      <c r="FG199" s="180"/>
      <c r="FH199" s="180"/>
    </row>
    <row r="200" spans="2:164" hidden="1" x14ac:dyDescent="0.3">
      <c r="B200" s="699">
        <f>+IFERROR(VLOOKUP(D200,'LP-Servicios'!$E$153:$F$252,2,FALSE),0)</f>
        <v>0</v>
      </c>
      <c r="C200" s="700">
        <v>86</v>
      </c>
      <c r="D200" s="207" t="str">
        <f t="shared" si="300"/>
        <v>-</v>
      </c>
      <c r="E200" s="208">
        <f t="shared" si="331"/>
        <v>0</v>
      </c>
      <c r="F200" s="208">
        <f t="shared" si="331"/>
        <v>0</v>
      </c>
      <c r="G200" s="208">
        <f t="shared" ref="G200:BR200" si="342">+HLOOKUP(G$114,$E$5:$FH$106,2+$C92,FALSE)</f>
        <v>0</v>
      </c>
      <c r="H200" s="208">
        <f t="shared" si="342"/>
        <v>0</v>
      </c>
      <c r="I200" s="208">
        <f t="shared" si="342"/>
        <v>0</v>
      </c>
      <c r="J200" s="208">
        <f t="shared" si="342"/>
        <v>0</v>
      </c>
      <c r="K200" s="208">
        <f t="shared" si="342"/>
        <v>0</v>
      </c>
      <c r="L200" s="208">
        <f t="shared" si="342"/>
        <v>0</v>
      </c>
      <c r="M200" s="208">
        <f t="shared" si="342"/>
        <v>0</v>
      </c>
      <c r="N200" s="208">
        <f t="shared" si="342"/>
        <v>0</v>
      </c>
      <c r="O200" s="208">
        <f t="shared" si="342"/>
        <v>0</v>
      </c>
      <c r="P200" s="208">
        <f t="shared" si="342"/>
        <v>0</v>
      </c>
      <c r="Q200" s="208">
        <f t="shared" si="342"/>
        <v>0</v>
      </c>
      <c r="R200" s="208">
        <f t="shared" si="342"/>
        <v>0</v>
      </c>
      <c r="S200" s="208">
        <f t="shared" si="342"/>
        <v>0</v>
      </c>
      <c r="T200" s="208">
        <f t="shared" si="342"/>
        <v>0</v>
      </c>
      <c r="U200" s="208">
        <f t="shared" si="342"/>
        <v>0</v>
      </c>
      <c r="V200" s="208">
        <f t="shared" si="342"/>
        <v>0</v>
      </c>
      <c r="W200" s="208">
        <f t="shared" si="342"/>
        <v>0</v>
      </c>
      <c r="X200" s="208">
        <f t="shared" si="342"/>
        <v>0</v>
      </c>
      <c r="Y200" s="208">
        <f t="shared" si="342"/>
        <v>0</v>
      </c>
      <c r="Z200" s="208">
        <f t="shared" si="342"/>
        <v>0</v>
      </c>
      <c r="AA200" s="208">
        <f t="shared" si="342"/>
        <v>0</v>
      </c>
      <c r="AB200" s="208">
        <f t="shared" si="342"/>
        <v>0</v>
      </c>
      <c r="AC200" s="208">
        <f t="shared" si="342"/>
        <v>0</v>
      </c>
      <c r="AD200" s="208">
        <f t="shared" si="342"/>
        <v>0</v>
      </c>
      <c r="AE200" s="208">
        <f t="shared" si="342"/>
        <v>0</v>
      </c>
      <c r="AF200" s="208">
        <f t="shared" si="342"/>
        <v>0</v>
      </c>
      <c r="AG200" s="208">
        <f t="shared" si="342"/>
        <v>0</v>
      </c>
      <c r="AH200" s="208">
        <f t="shared" si="342"/>
        <v>0</v>
      </c>
      <c r="AI200" s="208">
        <f t="shared" si="342"/>
        <v>0</v>
      </c>
      <c r="AJ200" s="208">
        <f t="shared" si="342"/>
        <v>0</v>
      </c>
      <c r="AK200" s="208">
        <f t="shared" si="342"/>
        <v>0</v>
      </c>
      <c r="AL200" s="208">
        <f t="shared" si="342"/>
        <v>0</v>
      </c>
      <c r="AM200" s="208">
        <f t="shared" si="342"/>
        <v>0</v>
      </c>
      <c r="AN200" s="208">
        <f t="shared" si="342"/>
        <v>0</v>
      </c>
      <c r="AO200" s="208">
        <f t="shared" si="342"/>
        <v>0</v>
      </c>
      <c r="AP200" s="208">
        <f t="shared" si="342"/>
        <v>0</v>
      </c>
      <c r="AQ200" s="208">
        <f t="shared" si="342"/>
        <v>0</v>
      </c>
      <c r="AR200" s="208">
        <f t="shared" si="342"/>
        <v>0</v>
      </c>
      <c r="AS200" s="208">
        <f t="shared" si="342"/>
        <v>0</v>
      </c>
      <c r="AT200" s="208">
        <f t="shared" si="342"/>
        <v>0</v>
      </c>
      <c r="AU200" s="208">
        <f t="shared" si="342"/>
        <v>0</v>
      </c>
      <c r="AV200" s="208">
        <f t="shared" si="342"/>
        <v>0</v>
      </c>
      <c r="AW200" s="208">
        <f t="shared" si="342"/>
        <v>0</v>
      </c>
      <c r="AX200" s="208">
        <f t="shared" si="342"/>
        <v>0</v>
      </c>
      <c r="AY200" s="208">
        <f t="shared" si="342"/>
        <v>0</v>
      </c>
      <c r="AZ200" s="208">
        <f t="shared" si="342"/>
        <v>0</v>
      </c>
      <c r="BA200" s="208">
        <f t="shared" si="342"/>
        <v>0</v>
      </c>
      <c r="BB200" s="208">
        <f t="shared" si="342"/>
        <v>0</v>
      </c>
      <c r="BC200" s="208">
        <f t="shared" si="342"/>
        <v>0</v>
      </c>
      <c r="BD200" s="208">
        <f t="shared" si="342"/>
        <v>0</v>
      </c>
      <c r="BE200" s="208">
        <f t="shared" si="342"/>
        <v>0</v>
      </c>
      <c r="BF200" s="208">
        <f t="shared" si="342"/>
        <v>0</v>
      </c>
      <c r="BG200" s="208">
        <f t="shared" si="342"/>
        <v>0</v>
      </c>
      <c r="BH200" s="208">
        <f t="shared" si="342"/>
        <v>0</v>
      </c>
      <c r="BI200" s="208">
        <f t="shared" si="342"/>
        <v>0</v>
      </c>
      <c r="BJ200" s="208">
        <f t="shared" si="342"/>
        <v>0</v>
      </c>
      <c r="BK200" s="208">
        <f t="shared" si="342"/>
        <v>0</v>
      </c>
      <c r="BL200" s="208">
        <f t="shared" si="342"/>
        <v>0</v>
      </c>
      <c r="BM200" s="208">
        <f t="shared" si="342"/>
        <v>0</v>
      </c>
      <c r="BN200" s="208">
        <f t="shared" si="342"/>
        <v>0</v>
      </c>
      <c r="BO200" s="208">
        <f t="shared" si="342"/>
        <v>0</v>
      </c>
      <c r="BP200" s="208">
        <f t="shared" si="342"/>
        <v>0</v>
      </c>
      <c r="BQ200" s="208">
        <f t="shared" si="342"/>
        <v>0</v>
      </c>
      <c r="BR200" s="208">
        <f t="shared" si="342"/>
        <v>0</v>
      </c>
      <c r="BS200" s="208">
        <f t="shared" ref="BS200:CF200" si="343">+HLOOKUP(BS$114,$E$5:$FH$106,2+$C92,FALSE)</f>
        <v>0</v>
      </c>
      <c r="BT200" s="208">
        <f t="shared" si="343"/>
        <v>0</v>
      </c>
      <c r="BU200" s="208">
        <f t="shared" si="343"/>
        <v>0</v>
      </c>
      <c r="BV200" s="208">
        <f t="shared" si="343"/>
        <v>0</v>
      </c>
      <c r="BW200" s="208">
        <f t="shared" si="343"/>
        <v>0</v>
      </c>
      <c r="BX200" s="208">
        <f t="shared" si="343"/>
        <v>0</v>
      </c>
      <c r="BY200" s="208">
        <f t="shared" si="343"/>
        <v>0</v>
      </c>
      <c r="BZ200" s="208">
        <f t="shared" si="343"/>
        <v>0</v>
      </c>
      <c r="CA200" s="208">
        <f t="shared" si="343"/>
        <v>0</v>
      </c>
      <c r="CB200" s="208">
        <f t="shared" si="343"/>
        <v>0</v>
      </c>
      <c r="CC200" s="208">
        <f t="shared" si="343"/>
        <v>0</v>
      </c>
      <c r="CD200" s="208">
        <f t="shared" si="343"/>
        <v>0</v>
      </c>
      <c r="CE200" s="208">
        <f t="shared" si="343"/>
        <v>0</v>
      </c>
      <c r="CF200" s="208">
        <f t="shared" si="343"/>
        <v>0</v>
      </c>
      <c r="CG200" s="180"/>
      <c r="CH200" s="180"/>
      <c r="CI200" s="180"/>
      <c r="CJ200" s="180"/>
      <c r="CK200" s="180"/>
      <c r="CL200" s="180"/>
      <c r="CM200" s="180"/>
      <c r="CN200" s="180"/>
      <c r="CO200" s="180"/>
      <c r="CP200" s="180"/>
      <c r="CQ200" s="180"/>
      <c r="CR200" s="180"/>
      <c r="CS200" s="180"/>
      <c r="CT200" s="180"/>
      <c r="CU200" s="180"/>
      <c r="CV200" s="180"/>
      <c r="CW200" s="180"/>
      <c r="CX200" s="180"/>
      <c r="CY200" s="180"/>
      <c r="CZ200" s="180"/>
      <c r="DA200" s="180"/>
      <c r="DB200" s="180"/>
      <c r="DC200" s="180"/>
      <c r="DD200" s="180"/>
      <c r="DE200" s="180"/>
      <c r="DF200" s="180"/>
      <c r="DG200" s="180"/>
      <c r="DH200" s="180"/>
      <c r="DI200" s="180"/>
      <c r="DJ200" s="180"/>
      <c r="DK200" s="180"/>
      <c r="DL200" s="180"/>
      <c r="DM200" s="180"/>
      <c r="DN200" s="180"/>
      <c r="DO200" s="180"/>
      <c r="DP200" s="180"/>
      <c r="DQ200" s="180"/>
      <c r="DR200" s="180"/>
      <c r="DS200" s="180"/>
      <c r="DT200" s="180"/>
      <c r="DU200" s="180"/>
      <c r="DV200" s="180"/>
      <c r="DW200" s="180"/>
      <c r="DX200" s="180"/>
      <c r="DY200" s="180"/>
      <c r="DZ200" s="180"/>
      <c r="EA200" s="180"/>
      <c r="EB200" s="180"/>
      <c r="EC200" s="180"/>
      <c r="ED200" s="180"/>
      <c r="EE200" s="180"/>
      <c r="EF200" s="180"/>
      <c r="EG200" s="180"/>
      <c r="EH200" s="180"/>
      <c r="EI200" s="180"/>
      <c r="EJ200" s="180"/>
      <c r="EK200" s="180"/>
      <c r="EL200" s="180"/>
      <c r="EM200" s="180"/>
      <c r="EN200" s="180"/>
      <c r="EO200" s="180"/>
      <c r="EP200" s="180"/>
      <c r="EQ200" s="180"/>
      <c r="ER200" s="180"/>
      <c r="ES200" s="180"/>
      <c r="ET200" s="180"/>
      <c r="EU200" s="180"/>
      <c r="EV200" s="180"/>
      <c r="EW200" s="180"/>
      <c r="EX200" s="180"/>
      <c r="EY200" s="180"/>
      <c r="EZ200" s="180"/>
      <c r="FA200" s="180"/>
      <c r="FB200" s="180"/>
      <c r="FC200" s="180"/>
      <c r="FD200" s="180"/>
      <c r="FE200" s="180"/>
      <c r="FF200" s="180"/>
      <c r="FG200" s="180"/>
      <c r="FH200" s="180"/>
    </row>
    <row r="201" spans="2:164" hidden="1" x14ac:dyDescent="0.3">
      <c r="B201" s="699">
        <f>+IFERROR(VLOOKUP(D201,'LP-Servicios'!$E$153:$F$252,2,FALSE),0)</f>
        <v>0</v>
      </c>
      <c r="C201" s="700">
        <v>87</v>
      </c>
      <c r="D201" s="207" t="str">
        <f t="shared" si="300"/>
        <v>-</v>
      </c>
      <c r="E201" s="208">
        <f t="shared" si="331"/>
        <v>0</v>
      </c>
      <c r="F201" s="208">
        <f t="shared" si="331"/>
        <v>0</v>
      </c>
      <c r="G201" s="208">
        <f t="shared" ref="G201:BR201" si="344">+HLOOKUP(G$114,$E$5:$FH$106,2+$C93,FALSE)</f>
        <v>0</v>
      </c>
      <c r="H201" s="208">
        <f t="shared" si="344"/>
        <v>0</v>
      </c>
      <c r="I201" s="208">
        <f t="shared" si="344"/>
        <v>0</v>
      </c>
      <c r="J201" s="208">
        <f t="shared" si="344"/>
        <v>0</v>
      </c>
      <c r="K201" s="208">
        <f t="shared" si="344"/>
        <v>0</v>
      </c>
      <c r="L201" s="208">
        <f t="shared" si="344"/>
        <v>0</v>
      </c>
      <c r="M201" s="208">
        <f t="shared" si="344"/>
        <v>0</v>
      </c>
      <c r="N201" s="208">
        <f t="shared" si="344"/>
        <v>0</v>
      </c>
      <c r="O201" s="208">
        <f t="shared" si="344"/>
        <v>0</v>
      </c>
      <c r="P201" s="208">
        <f t="shared" si="344"/>
        <v>0</v>
      </c>
      <c r="Q201" s="208">
        <f t="shared" si="344"/>
        <v>0</v>
      </c>
      <c r="R201" s="208">
        <f t="shared" si="344"/>
        <v>0</v>
      </c>
      <c r="S201" s="208">
        <f t="shared" si="344"/>
        <v>0</v>
      </c>
      <c r="T201" s="208">
        <f t="shared" si="344"/>
        <v>0</v>
      </c>
      <c r="U201" s="208">
        <f t="shared" si="344"/>
        <v>0</v>
      </c>
      <c r="V201" s="208">
        <f t="shared" si="344"/>
        <v>0</v>
      </c>
      <c r="W201" s="208">
        <f t="shared" si="344"/>
        <v>0</v>
      </c>
      <c r="X201" s="208">
        <f t="shared" si="344"/>
        <v>0</v>
      </c>
      <c r="Y201" s="208">
        <f t="shared" si="344"/>
        <v>0</v>
      </c>
      <c r="Z201" s="208">
        <f t="shared" si="344"/>
        <v>0</v>
      </c>
      <c r="AA201" s="208">
        <f t="shared" si="344"/>
        <v>0</v>
      </c>
      <c r="AB201" s="208">
        <f t="shared" si="344"/>
        <v>0</v>
      </c>
      <c r="AC201" s="208">
        <f t="shared" si="344"/>
        <v>0</v>
      </c>
      <c r="AD201" s="208">
        <f t="shared" si="344"/>
        <v>0</v>
      </c>
      <c r="AE201" s="208">
        <f t="shared" si="344"/>
        <v>0</v>
      </c>
      <c r="AF201" s="208">
        <f t="shared" si="344"/>
        <v>0</v>
      </c>
      <c r="AG201" s="208">
        <f t="shared" si="344"/>
        <v>0</v>
      </c>
      <c r="AH201" s="208">
        <f t="shared" si="344"/>
        <v>0</v>
      </c>
      <c r="AI201" s="208">
        <f t="shared" si="344"/>
        <v>0</v>
      </c>
      <c r="AJ201" s="208">
        <f t="shared" si="344"/>
        <v>0</v>
      </c>
      <c r="AK201" s="208">
        <f t="shared" si="344"/>
        <v>0</v>
      </c>
      <c r="AL201" s="208">
        <f t="shared" si="344"/>
        <v>0</v>
      </c>
      <c r="AM201" s="208">
        <f t="shared" si="344"/>
        <v>0</v>
      </c>
      <c r="AN201" s="208">
        <f t="shared" si="344"/>
        <v>0</v>
      </c>
      <c r="AO201" s="208">
        <f t="shared" si="344"/>
        <v>0</v>
      </c>
      <c r="AP201" s="208">
        <f t="shared" si="344"/>
        <v>0</v>
      </c>
      <c r="AQ201" s="208">
        <f t="shared" si="344"/>
        <v>0</v>
      </c>
      <c r="AR201" s="208">
        <f t="shared" si="344"/>
        <v>0</v>
      </c>
      <c r="AS201" s="208">
        <f t="shared" si="344"/>
        <v>0</v>
      </c>
      <c r="AT201" s="208">
        <f t="shared" si="344"/>
        <v>0</v>
      </c>
      <c r="AU201" s="208">
        <f t="shared" si="344"/>
        <v>0</v>
      </c>
      <c r="AV201" s="208">
        <f t="shared" si="344"/>
        <v>0</v>
      </c>
      <c r="AW201" s="208">
        <f t="shared" si="344"/>
        <v>0</v>
      </c>
      <c r="AX201" s="208">
        <f t="shared" si="344"/>
        <v>0</v>
      </c>
      <c r="AY201" s="208">
        <f t="shared" si="344"/>
        <v>0</v>
      </c>
      <c r="AZ201" s="208">
        <f t="shared" si="344"/>
        <v>0</v>
      </c>
      <c r="BA201" s="208">
        <f t="shared" si="344"/>
        <v>0</v>
      </c>
      <c r="BB201" s="208">
        <f t="shared" si="344"/>
        <v>0</v>
      </c>
      <c r="BC201" s="208">
        <f t="shared" si="344"/>
        <v>0</v>
      </c>
      <c r="BD201" s="208">
        <f t="shared" si="344"/>
        <v>0</v>
      </c>
      <c r="BE201" s="208">
        <f t="shared" si="344"/>
        <v>0</v>
      </c>
      <c r="BF201" s="208">
        <f t="shared" si="344"/>
        <v>0</v>
      </c>
      <c r="BG201" s="208">
        <f t="shared" si="344"/>
        <v>0</v>
      </c>
      <c r="BH201" s="208">
        <f t="shared" si="344"/>
        <v>0</v>
      </c>
      <c r="BI201" s="208">
        <f t="shared" si="344"/>
        <v>0</v>
      </c>
      <c r="BJ201" s="208">
        <f t="shared" si="344"/>
        <v>0</v>
      </c>
      <c r="BK201" s="208">
        <f t="shared" si="344"/>
        <v>0</v>
      </c>
      <c r="BL201" s="208">
        <f t="shared" si="344"/>
        <v>0</v>
      </c>
      <c r="BM201" s="208">
        <f t="shared" si="344"/>
        <v>0</v>
      </c>
      <c r="BN201" s="208">
        <f t="shared" si="344"/>
        <v>0</v>
      </c>
      <c r="BO201" s="208">
        <f t="shared" si="344"/>
        <v>0</v>
      </c>
      <c r="BP201" s="208">
        <f t="shared" si="344"/>
        <v>0</v>
      </c>
      <c r="BQ201" s="208">
        <f t="shared" si="344"/>
        <v>0</v>
      </c>
      <c r="BR201" s="208">
        <f t="shared" si="344"/>
        <v>0</v>
      </c>
      <c r="BS201" s="208">
        <f t="shared" ref="BS201:CF201" si="345">+HLOOKUP(BS$114,$E$5:$FH$106,2+$C93,FALSE)</f>
        <v>0</v>
      </c>
      <c r="BT201" s="208">
        <f t="shared" si="345"/>
        <v>0</v>
      </c>
      <c r="BU201" s="208">
        <f t="shared" si="345"/>
        <v>0</v>
      </c>
      <c r="BV201" s="208">
        <f t="shared" si="345"/>
        <v>0</v>
      </c>
      <c r="BW201" s="208">
        <f t="shared" si="345"/>
        <v>0</v>
      </c>
      <c r="BX201" s="208">
        <f t="shared" si="345"/>
        <v>0</v>
      </c>
      <c r="BY201" s="208">
        <f t="shared" si="345"/>
        <v>0</v>
      </c>
      <c r="BZ201" s="208">
        <f t="shared" si="345"/>
        <v>0</v>
      </c>
      <c r="CA201" s="208">
        <f t="shared" si="345"/>
        <v>0</v>
      </c>
      <c r="CB201" s="208">
        <f t="shared" si="345"/>
        <v>0</v>
      </c>
      <c r="CC201" s="208">
        <f t="shared" si="345"/>
        <v>0</v>
      </c>
      <c r="CD201" s="208">
        <f t="shared" si="345"/>
        <v>0</v>
      </c>
      <c r="CE201" s="208">
        <f t="shared" si="345"/>
        <v>0</v>
      </c>
      <c r="CF201" s="208">
        <f t="shared" si="345"/>
        <v>0</v>
      </c>
      <c r="CG201" s="180"/>
      <c r="CH201" s="180"/>
      <c r="CI201" s="180"/>
      <c r="CJ201" s="180"/>
      <c r="CK201" s="180"/>
      <c r="CL201" s="180"/>
      <c r="CM201" s="180"/>
      <c r="CN201" s="180"/>
      <c r="CO201" s="180"/>
      <c r="CP201" s="180"/>
      <c r="CQ201" s="180"/>
      <c r="CR201" s="180"/>
      <c r="CS201" s="180"/>
      <c r="CT201" s="180"/>
      <c r="CU201" s="180"/>
      <c r="CV201" s="180"/>
      <c r="CW201" s="180"/>
      <c r="CX201" s="180"/>
      <c r="CY201" s="180"/>
      <c r="CZ201" s="180"/>
      <c r="DA201" s="180"/>
      <c r="DB201" s="180"/>
      <c r="DC201" s="180"/>
      <c r="DD201" s="180"/>
      <c r="DE201" s="180"/>
      <c r="DF201" s="180"/>
      <c r="DG201" s="180"/>
      <c r="DH201" s="180"/>
      <c r="DI201" s="180"/>
      <c r="DJ201" s="180"/>
      <c r="DK201" s="180"/>
      <c r="DL201" s="180"/>
      <c r="DM201" s="180"/>
      <c r="DN201" s="180"/>
      <c r="DO201" s="180"/>
      <c r="DP201" s="180"/>
      <c r="DQ201" s="180"/>
      <c r="DR201" s="180"/>
      <c r="DS201" s="180"/>
      <c r="DT201" s="180"/>
      <c r="DU201" s="180"/>
      <c r="DV201" s="180"/>
      <c r="DW201" s="180"/>
      <c r="DX201" s="180"/>
      <c r="DY201" s="180"/>
      <c r="DZ201" s="180"/>
      <c r="EA201" s="180"/>
      <c r="EB201" s="180"/>
      <c r="EC201" s="180"/>
      <c r="ED201" s="180"/>
      <c r="EE201" s="180"/>
      <c r="EF201" s="180"/>
      <c r="EG201" s="180"/>
      <c r="EH201" s="180"/>
      <c r="EI201" s="180"/>
      <c r="EJ201" s="180"/>
      <c r="EK201" s="180"/>
      <c r="EL201" s="180"/>
      <c r="EM201" s="180"/>
      <c r="EN201" s="180"/>
      <c r="EO201" s="180"/>
      <c r="EP201" s="180"/>
      <c r="EQ201" s="180"/>
      <c r="ER201" s="180"/>
      <c r="ES201" s="180"/>
      <c r="ET201" s="180"/>
      <c r="EU201" s="180"/>
      <c r="EV201" s="180"/>
      <c r="EW201" s="180"/>
      <c r="EX201" s="180"/>
      <c r="EY201" s="180"/>
      <c r="EZ201" s="180"/>
      <c r="FA201" s="180"/>
      <c r="FB201" s="180"/>
      <c r="FC201" s="180"/>
      <c r="FD201" s="180"/>
      <c r="FE201" s="180"/>
      <c r="FF201" s="180"/>
      <c r="FG201" s="180"/>
      <c r="FH201" s="180"/>
    </row>
    <row r="202" spans="2:164" hidden="1" x14ac:dyDescent="0.3">
      <c r="B202" s="699">
        <f>+IFERROR(VLOOKUP(D202,'LP-Servicios'!$E$153:$F$252,2,FALSE),0)</f>
        <v>0</v>
      </c>
      <c r="C202" s="700">
        <v>88</v>
      </c>
      <c r="D202" s="207" t="str">
        <f t="shared" si="300"/>
        <v>-</v>
      </c>
      <c r="E202" s="208">
        <f t="shared" si="331"/>
        <v>0</v>
      </c>
      <c r="F202" s="208">
        <f t="shared" si="331"/>
        <v>0</v>
      </c>
      <c r="G202" s="208">
        <f t="shared" ref="G202:BR202" si="346">+HLOOKUP(G$114,$E$5:$FH$106,2+$C94,FALSE)</f>
        <v>0</v>
      </c>
      <c r="H202" s="208">
        <f t="shared" si="346"/>
        <v>0</v>
      </c>
      <c r="I202" s="208">
        <f t="shared" si="346"/>
        <v>0</v>
      </c>
      <c r="J202" s="208">
        <f t="shared" si="346"/>
        <v>0</v>
      </c>
      <c r="K202" s="208">
        <f t="shared" si="346"/>
        <v>0</v>
      </c>
      <c r="L202" s="208">
        <f t="shared" si="346"/>
        <v>0</v>
      </c>
      <c r="M202" s="208">
        <f t="shared" si="346"/>
        <v>0</v>
      </c>
      <c r="N202" s="208">
        <f t="shared" si="346"/>
        <v>0</v>
      </c>
      <c r="O202" s="208">
        <f t="shared" si="346"/>
        <v>0</v>
      </c>
      <c r="P202" s="208">
        <f t="shared" si="346"/>
        <v>0</v>
      </c>
      <c r="Q202" s="208">
        <f t="shared" si="346"/>
        <v>0</v>
      </c>
      <c r="R202" s="208">
        <f t="shared" si="346"/>
        <v>0</v>
      </c>
      <c r="S202" s="208">
        <f t="shared" si="346"/>
        <v>0</v>
      </c>
      <c r="T202" s="208">
        <f t="shared" si="346"/>
        <v>0</v>
      </c>
      <c r="U202" s="208">
        <f t="shared" si="346"/>
        <v>0</v>
      </c>
      <c r="V202" s="208">
        <f t="shared" si="346"/>
        <v>0</v>
      </c>
      <c r="W202" s="208">
        <f t="shared" si="346"/>
        <v>0</v>
      </c>
      <c r="X202" s="208">
        <f t="shared" si="346"/>
        <v>0</v>
      </c>
      <c r="Y202" s="208">
        <f t="shared" si="346"/>
        <v>0</v>
      </c>
      <c r="Z202" s="208">
        <f t="shared" si="346"/>
        <v>0</v>
      </c>
      <c r="AA202" s="208">
        <f t="shared" si="346"/>
        <v>0</v>
      </c>
      <c r="AB202" s="208">
        <f t="shared" si="346"/>
        <v>0</v>
      </c>
      <c r="AC202" s="208">
        <f t="shared" si="346"/>
        <v>0</v>
      </c>
      <c r="AD202" s="208">
        <f t="shared" si="346"/>
        <v>0</v>
      </c>
      <c r="AE202" s="208">
        <f t="shared" si="346"/>
        <v>0</v>
      </c>
      <c r="AF202" s="208">
        <f t="shared" si="346"/>
        <v>0</v>
      </c>
      <c r="AG202" s="208">
        <f t="shared" si="346"/>
        <v>0</v>
      </c>
      <c r="AH202" s="208">
        <f t="shared" si="346"/>
        <v>0</v>
      </c>
      <c r="AI202" s="208">
        <f t="shared" si="346"/>
        <v>0</v>
      </c>
      <c r="AJ202" s="208">
        <f t="shared" si="346"/>
        <v>0</v>
      </c>
      <c r="AK202" s="208">
        <f t="shared" si="346"/>
        <v>0</v>
      </c>
      <c r="AL202" s="208">
        <f t="shared" si="346"/>
        <v>0</v>
      </c>
      <c r="AM202" s="208">
        <f t="shared" si="346"/>
        <v>0</v>
      </c>
      <c r="AN202" s="208">
        <f t="shared" si="346"/>
        <v>0</v>
      </c>
      <c r="AO202" s="208">
        <f t="shared" si="346"/>
        <v>0</v>
      </c>
      <c r="AP202" s="208">
        <f t="shared" si="346"/>
        <v>0</v>
      </c>
      <c r="AQ202" s="208">
        <f t="shared" si="346"/>
        <v>0</v>
      </c>
      <c r="AR202" s="208">
        <f t="shared" si="346"/>
        <v>0</v>
      </c>
      <c r="AS202" s="208">
        <f t="shared" si="346"/>
        <v>0</v>
      </c>
      <c r="AT202" s="208">
        <f t="shared" si="346"/>
        <v>0</v>
      </c>
      <c r="AU202" s="208">
        <f t="shared" si="346"/>
        <v>0</v>
      </c>
      <c r="AV202" s="208">
        <f t="shared" si="346"/>
        <v>0</v>
      </c>
      <c r="AW202" s="208">
        <f t="shared" si="346"/>
        <v>0</v>
      </c>
      <c r="AX202" s="208">
        <f t="shared" si="346"/>
        <v>0</v>
      </c>
      <c r="AY202" s="208">
        <f t="shared" si="346"/>
        <v>0</v>
      </c>
      <c r="AZ202" s="208">
        <f t="shared" si="346"/>
        <v>0</v>
      </c>
      <c r="BA202" s="208">
        <f t="shared" si="346"/>
        <v>0</v>
      </c>
      <c r="BB202" s="208">
        <f t="shared" si="346"/>
        <v>0</v>
      </c>
      <c r="BC202" s="208">
        <f t="shared" si="346"/>
        <v>0</v>
      </c>
      <c r="BD202" s="208">
        <f t="shared" si="346"/>
        <v>0</v>
      </c>
      <c r="BE202" s="208">
        <f t="shared" si="346"/>
        <v>0</v>
      </c>
      <c r="BF202" s="208">
        <f t="shared" si="346"/>
        <v>0</v>
      </c>
      <c r="BG202" s="208">
        <f t="shared" si="346"/>
        <v>0</v>
      </c>
      <c r="BH202" s="208">
        <f t="shared" si="346"/>
        <v>0</v>
      </c>
      <c r="BI202" s="208">
        <f t="shared" si="346"/>
        <v>0</v>
      </c>
      <c r="BJ202" s="208">
        <f t="shared" si="346"/>
        <v>0</v>
      </c>
      <c r="BK202" s="208">
        <f t="shared" si="346"/>
        <v>0</v>
      </c>
      <c r="BL202" s="208">
        <f t="shared" si="346"/>
        <v>0</v>
      </c>
      <c r="BM202" s="208">
        <f t="shared" si="346"/>
        <v>0</v>
      </c>
      <c r="BN202" s="208">
        <f t="shared" si="346"/>
        <v>0</v>
      </c>
      <c r="BO202" s="208">
        <f t="shared" si="346"/>
        <v>0</v>
      </c>
      <c r="BP202" s="208">
        <f t="shared" si="346"/>
        <v>0</v>
      </c>
      <c r="BQ202" s="208">
        <f t="shared" si="346"/>
        <v>0</v>
      </c>
      <c r="BR202" s="208">
        <f t="shared" si="346"/>
        <v>0</v>
      </c>
      <c r="BS202" s="208">
        <f t="shared" ref="BS202:CF202" si="347">+HLOOKUP(BS$114,$E$5:$FH$106,2+$C94,FALSE)</f>
        <v>0</v>
      </c>
      <c r="BT202" s="208">
        <f t="shared" si="347"/>
        <v>0</v>
      </c>
      <c r="BU202" s="208">
        <f t="shared" si="347"/>
        <v>0</v>
      </c>
      <c r="BV202" s="208">
        <f t="shared" si="347"/>
        <v>0</v>
      </c>
      <c r="BW202" s="208">
        <f t="shared" si="347"/>
        <v>0</v>
      </c>
      <c r="BX202" s="208">
        <f t="shared" si="347"/>
        <v>0</v>
      </c>
      <c r="BY202" s="208">
        <f t="shared" si="347"/>
        <v>0</v>
      </c>
      <c r="BZ202" s="208">
        <f t="shared" si="347"/>
        <v>0</v>
      </c>
      <c r="CA202" s="208">
        <f t="shared" si="347"/>
        <v>0</v>
      </c>
      <c r="CB202" s="208">
        <f t="shared" si="347"/>
        <v>0</v>
      </c>
      <c r="CC202" s="208">
        <f t="shared" si="347"/>
        <v>0</v>
      </c>
      <c r="CD202" s="208">
        <f t="shared" si="347"/>
        <v>0</v>
      </c>
      <c r="CE202" s="208">
        <f t="shared" si="347"/>
        <v>0</v>
      </c>
      <c r="CF202" s="208">
        <f t="shared" si="347"/>
        <v>0</v>
      </c>
      <c r="CG202" s="180"/>
      <c r="CH202" s="180"/>
      <c r="CI202" s="180"/>
      <c r="CJ202" s="180"/>
      <c r="CK202" s="180"/>
      <c r="CL202" s="180"/>
      <c r="CM202" s="180"/>
      <c r="CN202" s="180"/>
      <c r="CO202" s="180"/>
      <c r="CP202" s="180"/>
      <c r="CQ202" s="180"/>
      <c r="CR202" s="180"/>
      <c r="CS202" s="180"/>
      <c r="CT202" s="180"/>
      <c r="CU202" s="180"/>
      <c r="CV202" s="180"/>
      <c r="CW202" s="180"/>
      <c r="CX202" s="180"/>
      <c r="CY202" s="180"/>
      <c r="CZ202" s="180"/>
      <c r="DA202" s="180"/>
      <c r="DB202" s="180"/>
      <c r="DC202" s="180"/>
      <c r="DD202" s="180"/>
      <c r="DE202" s="180"/>
      <c r="DF202" s="180"/>
      <c r="DG202" s="180"/>
      <c r="DH202" s="180"/>
      <c r="DI202" s="180"/>
      <c r="DJ202" s="180"/>
      <c r="DK202" s="180"/>
      <c r="DL202" s="180"/>
      <c r="DM202" s="180"/>
      <c r="DN202" s="180"/>
      <c r="DO202" s="180"/>
      <c r="DP202" s="180"/>
      <c r="DQ202" s="180"/>
      <c r="DR202" s="180"/>
      <c r="DS202" s="180"/>
      <c r="DT202" s="180"/>
      <c r="DU202" s="180"/>
      <c r="DV202" s="180"/>
      <c r="DW202" s="180"/>
      <c r="DX202" s="180"/>
      <c r="DY202" s="180"/>
      <c r="DZ202" s="180"/>
      <c r="EA202" s="180"/>
      <c r="EB202" s="180"/>
      <c r="EC202" s="180"/>
      <c r="ED202" s="180"/>
      <c r="EE202" s="180"/>
      <c r="EF202" s="180"/>
      <c r="EG202" s="180"/>
      <c r="EH202" s="180"/>
      <c r="EI202" s="180"/>
      <c r="EJ202" s="180"/>
      <c r="EK202" s="180"/>
      <c r="EL202" s="180"/>
      <c r="EM202" s="180"/>
      <c r="EN202" s="180"/>
      <c r="EO202" s="180"/>
      <c r="EP202" s="180"/>
      <c r="EQ202" s="180"/>
      <c r="ER202" s="180"/>
      <c r="ES202" s="180"/>
      <c r="ET202" s="180"/>
      <c r="EU202" s="180"/>
      <c r="EV202" s="180"/>
      <c r="EW202" s="180"/>
      <c r="EX202" s="180"/>
      <c r="EY202" s="180"/>
      <c r="EZ202" s="180"/>
      <c r="FA202" s="180"/>
      <c r="FB202" s="180"/>
      <c r="FC202" s="180"/>
      <c r="FD202" s="180"/>
      <c r="FE202" s="180"/>
      <c r="FF202" s="180"/>
      <c r="FG202" s="180"/>
      <c r="FH202" s="180"/>
    </row>
    <row r="203" spans="2:164" hidden="1" x14ac:dyDescent="0.3">
      <c r="B203" s="699">
        <f>+IFERROR(VLOOKUP(D203,'LP-Servicios'!$E$153:$F$252,2,FALSE),0)</f>
        <v>0</v>
      </c>
      <c r="C203" s="700">
        <v>89</v>
      </c>
      <c r="D203" s="207" t="str">
        <f t="shared" si="300"/>
        <v>-</v>
      </c>
      <c r="E203" s="208">
        <f t="shared" si="331"/>
        <v>0</v>
      </c>
      <c r="F203" s="208">
        <f t="shared" si="331"/>
        <v>0</v>
      </c>
      <c r="G203" s="208">
        <f t="shared" ref="G203:BR203" si="348">+HLOOKUP(G$114,$E$5:$FH$106,2+$C95,FALSE)</f>
        <v>0</v>
      </c>
      <c r="H203" s="208">
        <f t="shared" si="348"/>
        <v>0</v>
      </c>
      <c r="I203" s="208">
        <f t="shared" si="348"/>
        <v>0</v>
      </c>
      <c r="J203" s="208">
        <f t="shared" si="348"/>
        <v>0</v>
      </c>
      <c r="K203" s="208">
        <f t="shared" si="348"/>
        <v>0</v>
      </c>
      <c r="L203" s="208">
        <f t="shared" si="348"/>
        <v>0</v>
      </c>
      <c r="M203" s="208">
        <f t="shared" si="348"/>
        <v>0</v>
      </c>
      <c r="N203" s="208">
        <f t="shared" si="348"/>
        <v>0</v>
      </c>
      <c r="O203" s="208">
        <f t="shared" si="348"/>
        <v>0</v>
      </c>
      <c r="P203" s="208">
        <f t="shared" si="348"/>
        <v>0</v>
      </c>
      <c r="Q203" s="208">
        <f t="shared" si="348"/>
        <v>0</v>
      </c>
      <c r="R203" s="208">
        <f t="shared" si="348"/>
        <v>0</v>
      </c>
      <c r="S203" s="208">
        <f t="shared" si="348"/>
        <v>0</v>
      </c>
      <c r="T203" s="208">
        <f t="shared" si="348"/>
        <v>0</v>
      </c>
      <c r="U203" s="208">
        <f t="shared" si="348"/>
        <v>0</v>
      </c>
      <c r="V203" s="208">
        <f t="shared" si="348"/>
        <v>0</v>
      </c>
      <c r="W203" s="208">
        <f t="shared" si="348"/>
        <v>0</v>
      </c>
      <c r="X203" s="208">
        <f t="shared" si="348"/>
        <v>0</v>
      </c>
      <c r="Y203" s="208">
        <f t="shared" si="348"/>
        <v>0</v>
      </c>
      <c r="Z203" s="208">
        <f t="shared" si="348"/>
        <v>0</v>
      </c>
      <c r="AA203" s="208">
        <f t="shared" si="348"/>
        <v>0</v>
      </c>
      <c r="AB203" s="208">
        <f t="shared" si="348"/>
        <v>0</v>
      </c>
      <c r="AC203" s="208">
        <f t="shared" si="348"/>
        <v>0</v>
      </c>
      <c r="AD203" s="208">
        <f t="shared" si="348"/>
        <v>0</v>
      </c>
      <c r="AE203" s="208">
        <f t="shared" si="348"/>
        <v>0</v>
      </c>
      <c r="AF203" s="208">
        <f t="shared" si="348"/>
        <v>0</v>
      </c>
      <c r="AG203" s="208">
        <f t="shared" si="348"/>
        <v>0</v>
      </c>
      <c r="AH203" s="208">
        <f t="shared" si="348"/>
        <v>0</v>
      </c>
      <c r="AI203" s="208">
        <f t="shared" si="348"/>
        <v>0</v>
      </c>
      <c r="AJ203" s="208">
        <f t="shared" si="348"/>
        <v>0</v>
      </c>
      <c r="AK203" s="208">
        <f t="shared" si="348"/>
        <v>0</v>
      </c>
      <c r="AL203" s="208">
        <f t="shared" si="348"/>
        <v>0</v>
      </c>
      <c r="AM203" s="208">
        <f t="shared" si="348"/>
        <v>0</v>
      </c>
      <c r="AN203" s="208">
        <f t="shared" si="348"/>
        <v>0</v>
      </c>
      <c r="AO203" s="208">
        <f t="shared" si="348"/>
        <v>0</v>
      </c>
      <c r="AP203" s="208">
        <f t="shared" si="348"/>
        <v>0</v>
      </c>
      <c r="AQ203" s="208">
        <f t="shared" si="348"/>
        <v>0</v>
      </c>
      <c r="AR203" s="208">
        <f t="shared" si="348"/>
        <v>0</v>
      </c>
      <c r="AS203" s="208">
        <f t="shared" si="348"/>
        <v>0</v>
      </c>
      <c r="AT203" s="208">
        <f t="shared" si="348"/>
        <v>0</v>
      </c>
      <c r="AU203" s="208">
        <f t="shared" si="348"/>
        <v>0</v>
      </c>
      <c r="AV203" s="208">
        <f t="shared" si="348"/>
        <v>0</v>
      </c>
      <c r="AW203" s="208">
        <f t="shared" si="348"/>
        <v>0</v>
      </c>
      <c r="AX203" s="208">
        <f t="shared" si="348"/>
        <v>0</v>
      </c>
      <c r="AY203" s="208">
        <f t="shared" si="348"/>
        <v>0</v>
      </c>
      <c r="AZ203" s="208">
        <f t="shared" si="348"/>
        <v>0</v>
      </c>
      <c r="BA203" s="208">
        <f t="shared" si="348"/>
        <v>0</v>
      </c>
      <c r="BB203" s="208">
        <f t="shared" si="348"/>
        <v>0</v>
      </c>
      <c r="BC203" s="208">
        <f t="shared" si="348"/>
        <v>0</v>
      </c>
      <c r="BD203" s="208">
        <f t="shared" si="348"/>
        <v>0</v>
      </c>
      <c r="BE203" s="208">
        <f t="shared" si="348"/>
        <v>0</v>
      </c>
      <c r="BF203" s="208">
        <f t="shared" si="348"/>
        <v>0</v>
      </c>
      <c r="BG203" s="208">
        <f t="shared" si="348"/>
        <v>0</v>
      </c>
      <c r="BH203" s="208">
        <f t="shared" si="348"/>
        <v>0</v>
      </c>
      <c r="BI203" s="208">
        <f t="shared" si="348"/>
        <v>0</v>
      </c>
      <c r="BJ203" s="208">
        <f t="shared" si="348"/>
        <v>0</v>
      </c>
      <c r="BK203" s="208">
        <f t="shared" si="348"/>
        <v>0</v>
      </c>
      <c r="BL203" s="208">
        <f t="shared" si="348"/>
        <v>0</v>
      </c>
      <c r="BM203" s="208">
        <f t="shared" si="348"/>
        <v>0</v>
      </c>
      <c r="BN203" s="208">
        <f t="shared" si="348"/>
        <v>0</v>
      </c>
      <c r="BO203" s="208">
        <f t="shared" si="348"/>
        <v>0</v>
      </c>
      <c r="BP203" s="208">
        <f t="shared" si="348"/>
        <v>0</v>
      </c>
      <c r="BQ203" s="208">
        <f t="shared" si="348"/>
        <v>0</v>
      </c>
      <c r="BR203" s="208">
        <f t="shared" si="348"/>
        <v>0</v>
      </c>
      <c r="BS203" s="208">
        <f t="shared" ref="BS203:CF203" si="349">+HLOOKUP(BS$114,$E$5:$FH$106,2+$C95,FALSE)</f>
        <v>0</v>
      </c>
      <c r="BT203" s="208">
        <f t="shared" si="349"/>
        <v>0</v>
      </c>
      <c r="BU203" s="208">
        <f t="shared" si="349"/>
        <v>0</v>
      </c>
      <c r="BV203" s="208">
        <f t="shared" si="349"/>
        <v>0</v>
      </c>
      <c r="BW203" s="208">
        <f t="shared" si="349"/>
        <v>0</v>
      </c>
      <c r="BX203" s="208">
        <f t="shared" si="349"/>
        <v>0</v>
      </c>
      <c r="BY203" s="208">
        <f t="shared" si="349"/>
        <v>0</v>
      </c>
      <c r="BZ203" s="208">
        <f t="shared" si="349"/>
        <v>0</v>
      </c>
      <c r="CA203" s="208">
        <f t="shared" si="349"/>
        <v>0</v>
      </c>
      <c r="CB203" s="208">
        <f t="shared" si="349"/>
        <v>0</v>
      </c>
      <c r="CC203" s="208">
        <f t="shared" si="349"/>
        <v>0</v>
      </c>
      <c r="CD203" s="208">
        <f t="shared" si="349"/>
        <v>0</v>
      </c>
      <c r="CE203" s="208">
        <f t="shared" si="349"/>
        <v>0</v>
      </c>
      <c r="CF203" s="208">
        <f t="shared" si="349"/>
        <v>0</v>
      </c>
      <c r="CG203" s="180"/>
      <c r="CH203" s="180"/>
      <c r="CI203" s="180"/>
      <c r="CJ203" s="180"/>
      <c r="CK203" s="180"/>
      <c r="CL203" s="180"/>
      <c r="CM203" s="180"/>
      <c r="CN203" s="180"/>
      <c r="CO203" s="180"/>
      <c r="CP203" s="180"/>
      <c r="CQ203" s="180"/>
      <c r="CR203" s="180"/>
      <c r="CS203" s="180"/>
      <c r="CT203" s="180"/>
      <c r="CU203" s="180"/>
      <c r="CV203" s="180"/>
      <c r="CW203" s="180"/>
      <c r="CX203" s="180"/>
      <c r="CY203" s="180"/>
      <c r="CZ203" s="180"/>
      <c r="DA203" s="180"/>
      <c r="DB203" s="180"/>
      <c r="DC203" s="180"/>
      <c r="DD203" s="180"/>
      <c r="DE203" s="180"/>
      <c r="DF203" s="180"/>
      <c r="DG203" s="180"/>
      <c r="DH203" s="180"/>
      <c r="DI203" s="180"/>
      <c r="DJ203" s="180"/>
      <c r="DK203" s="180"/>
      <c r="DL203" s="180"/>
      <c r="DM203" s="180"/>
      <c r="DN203" s="180"/>
      <c r="DO203" s="180"/>
      <c r="DP203" s="180"/>
      <c r="DQ203" s="180"/>
      <c r="DR203" s="180"/>
      <c r="DS203" s="180"/>
      <c r="DT203" s="180"/>
      <c r="DU203" s="180"/>
      <c r="DV203" s="180"/>
      <c r="DW203" s="180"/>
      <c r="DX203" s="180"/>
      <c r="DY203" s="180"/>
      <c r="DZ203" s="180"/>
      <c r="EA203" s="180"/>
      <c r="EB203" s="180"/>
      <c r="EC203" s="180"/>
      <c r="ED203" s="180"/>
      <c r="EE203" s="180"/>
      <c r="EF203" s="180"/>
      <c r="EG203" s="180"/>
      <c r="EH203" s="180"/>
      <c r="EI203" s="180"/>
      <c r="EJ203" s="180"/>
      <c r="EK203" s="180"/>
      <c r="EL203" s="180"/>
      <c r="EM203" s="180"/>
      <c r="EN203" s="180"/>
      <c r="EO203" s="180"/>
      <c r="EP203" s="180"/>
      <c r="EQ203" s="180"/>
      <c r="ER203" s="180"/>
      <c r="ES203" s="180"/>
      <c r="ET203" s="180"/>
      <c r="EU203" s="180"/>
      <c r="EV203" s="180"/>
      <c r="EW203" s="180"/>
      <c r="EX203" s="180"/>
      <c r="EY203" s="180"/>
      <c r="EZ203" s="180"/>
      <c r="FA203" s="180"/>
      <c r="FB203" s="180"/>
      <c r="FC203" s="180"/>
      <c r="FD203" s="180"/>
      <c r="FE203" s="180"/>
      <c r="FF203" s="180"/>
      <c r="FG203" s="180"/>
      <c r="FH203" s="180"/>
    </row>
    <row r="204" spans="2:164" hidden="1" x14ac:dyDescent="0.3">
      <c r="B204" s="699">
        <f>+IFERROR(VLOOKUP(D204,'LP-Servicios'!$E$153:$F$252,2,FALSE),0)</f>
        <v>0</v>
      </c>
      <c r="C204" s="700">
        <v>90</v>
      </c>
      <c r="D204" s="207" t="str">
        <f t="shared" si="300"/>
        <v>-</v>
      </c>
      <c r="E204" s="208">
        <f t="shared" si="331"/>
        <v>0</v>
      </c>
      <c r="F204" s="208">
        <f t="shared" si="331"/>
        <v>0</v>
      </c>
      <c r="G204" s="208">
        <f t="shared" ref="G204:BR204" si="350">+HLOOKUP(G$114,$E$5:$FH$106,2+$C96,FALSE)</f>
        <v>0</v>
      </c>
      <c r="H204" s="208">
        <f t="shared" si="350"/>
        <v>0</v>
      </c>
      <c r="I204" s="208">
        <f t="shared" si="350"/>
        <v>0</v>
      </c>
      <c r="J204" s="208">
        <f t="shared" si="350"/>
        <v>0</v>
      </c>
      <c r="K204" s="208">
        <f t="shared" si="350"/>
        <v>0</v>
      </c>
      <c r="L204" s="208">
        <f t="shared" si="350"/>
        <v>0</v>
      </c>
      <c r="M204" s="208">
        <f t="shared" si="350"/>
        <v>0</v>
      </c>
      <c r="N204" s="208">
        <f t="shared" si="350"/>
        <v>0</v>
      </c>
      <c r="O204" s="208">
        <f t="shared" si="350"/>
        <v>0</v>
      </c>
      <c r="P204" s="208">
        <f t="shared" si="350"/>
        <v>0</v>
      </c>
      <c r="Q204" s="208">
        <f t="shared" si="350"/>
        <v>0</v>
      </c>
      <c r="R204" s="208">
        <f t="shared" si="350"/>
        <v>0</v>
      </c>
      <c r="S204" s="208">
        <f t="shared" si="350"/>
        <v>0</v>
      </c>
      <c r="T204" s="208">
        <f t="shared" si="350"/>
        <v>0</v>
      </c>
      <c r="U204" s="208">
        <f t="shared" si="350"/>
        <v>0</v>
      </c>
      <c r="V204" s="208">
        <f t="shared" si="350"/>
        <v>0</v>
      </c>
      <c r="W204" s="208">
        <f t="shared" si="350"/>
        <v>0</v>
      </c>
      <c r="X204" s="208">
        <f t="shared" si="350"/>
        <v>0</v>
      </c>
      <c r="Y204" s="208">
        <f t="shared" si="350"/>
        <v>0</v>
      </c>
      <c r="Z204" s="208">
        <f t="shared" si="350"/>
        <v>0</v>
      </c>
      <c r="AA204" s="208">
        <f t="shared" si="350"/>
        <v>0</v>
      </c>
      <c r="AB204" s="208">
        <f t="shared" si="350"/>
        <v>0</v>
      </c>
      <c r="AC204" s="208">
        <f t="shared" si="350"/>
        <v>0</v>
      </c>
      <c r="AD204" s="208">
        <f t="shared" si="350"/>
        <v>0</v>
      </c>
      <c r="AE204" s="208">
        <f t="shared" si="350"/>
        <v>0</v>
      </c>
      <c r="AF204" s="208">
        <f t="shared" si="350"/>
        <v>0</v>
      </c>
      <c r="AG204" s="208">
        <f t="shared" si="350"/>
        <v>0</v>
      </c>
      <c r="AH204" s="208">
        <f t="shared" si="350"/>
        <v>0</v>
      </c>
      <c r="AI204" s="208">
        <f t="shared" si="350"/>
        <v>0</v>
      </c>
      <c r="AJ204" s="208">
        <f t="shared" si="350"/>
        <v>0</v>
      </c>
      <c r="AK204" s="208">
        <f t="shared" si="350"/>
        <v>0</v>
      </c>
      <c r="AL204" s="208">
        <f t="shared" si="350"/>
        <v>0</v>
      </c>
      <c r="AM204" s="208">
        <f t="shared" si="350"/>
        <v>0</v>
      </c>
      <c r="AN204" s="208">
        <f t="shared" si="350"/>
        <v>0</v>
      </c>
      <c r="AO204" s="208">
        <f t="shared" si="350"/>
        <v>0</v>
      </c>
      <c r="AP204" s="208">
        <f t="shared" si="350"/>
        <v>0</v>
      </c>
      <c r="AQ204" s="208">
        <f t="shared" si="350"/>
        <v>0</v>
      </c>
      <c r="AR204" s="208">
        <f t="shared" si="350"/>
        <v>0</v>
      </c>
      <c r="AS204" s="208">
        <f t="shared" si="350"/>
        <v>0</v>
      </c>
      <c r="AT204" s="208">
        <f t="shared" si="350"/>
        <v>0</v>
      </c>
      <c r="AU204" s="208">
        <f t="shared" si="350"/>
        <v>0</v>
      </c>
      <c r="AV204" s="208">
        <f t="shared" si="350"/>
        <v>0</v>
      </c>
      <c r="AW204" s="208">
        <f t="shared" si="350"/>
        <v>0</v>
      </c>
      <c r="AX204" s="208">
        <f t="shared" si="350"/>
        <v>0</v>
      </c>
      <c r="AY204" s="208">
        <f t="shared" si="350"/>
        <v>0</v>
      </c>
      <c r="AZ204" s="208">
        <f t="shared" si="350"/>
        <v>0</v>
      </c>
      <c r="BA204" s="208">
        <f t="shared" si="350"/>
        <v>0</v>
      </c>
      <c r="BB204" s="208">
        <f t="shared" si="350"/>
        <v>0</v>
      </c>
      <c r="BC204" s="208">
        <f t="shared" si="350"/>
        <v>0</v>
      </c>
      <c r="BD204" s="208">
        <f t="shared" si="350"/>
        <v>0</v>
      </c>
      <c r="BE204" s="208">
        <f t="shared" si="350"/>
        <v>0</v>
      </c>
      <c r="BF204" s="208">
        <f t="shared" si="350"/>
        <v>0</v>
      </c>
      <c r="BG204" s="208">
        <f t="shared" si="350"/>
        <v>0</v>
      </c>
      <c r="BH204" s="208">
        <f t="shared" si="350"/>
        <v>0</v>
      </c>
      <c r="BI204" s="208">
        <f t="shared" si="350"/>
        <v>0</v>
      </c>
      <c r="BJ204" s="208">
        <f t="shared" si="350"/>
        <v>0</v>
      </c>
      <c r="BK204" s="208">
        <f t="shared" si="350"/>
        <v>0</v>
      </c>
      <c r="BL204" s="208">
        <f t="shared" si="350"/>
        <v>0</v>
      </c>
      <c r="BM204" s="208">
        <f t="shared" si="350"/>
        <v>0</v>
      </c>
      <c r="BN204" s="208">
        <f t="shared" si="350"/>
        <v>0</v>
      </c>
      <c r="BO204" s="208">
        <f t="shared" si="350"/>
        <v>0</v>
      </c>
      <c r="BP204" s="208">
        <f t="shared" si="350"/>
        <v>0</v>
      </c>
      <c r="BQ204" s="208">
        <f t="shared" si="350"/>
        <v>0</v>
      </c>
      <c r="BR204" s="208">
        <f t="shared" si="350"/>
        <v>0</v>
      </c>
      <c r="BS204" s="208">
        <f t="shared" ref="BS204:CF204" si="351">+HLOOKUP(BS$114,$E$5:$FH$106,2+$C96,FALSE)</f>
        <v>0</v>
      </c>
      <c r="BT204" s="208">
        <f t="shared" si="351"/>
        <v>0</v>
      </c>
      <c r="BU204" s="208">
        <f t="shared" si="351"/>
        <v>0</v>
      </c>
      <c r="BV204" s="208">
        <f t="shared" si="351"/>
        <v>0</v>
      </c>
      <c r="BW204" s="208">
        <f t="shared" si="351"/>
        <v>0</v>
      </c>
      <c r="BX204" s="208">
        <f t="shared" si="351"/>
        <v>0</v>
      </c>
      <c r="BY204" s="208">
        <f t="shared" si="351"/>
        <v>0</v>
      </c>
      <c r="BZ204" s="208">
        <f t="shared" si="351"/>
        <v>0</v>
      </c>
      <c r="CA204" s="208">
        <f t="shared" si="351"/>
        <v>0</v>
      </c>
      <c r="CB204" s="208">
        <f t="shared" si="351"/>
        <v>0</v>
      </c>
      <c r="CC204" s="208">
        <f t="shared" si="351"/>
        <v>0</v>
      </c>
      <c r="CD204" s="208">
        <f t="shared" si="351"/>
        <v>0</v>
      </c>
      <c r="CE204" s="208">
        <f t="shared" si="351"/>
        <v>0</v>
      </c>
      <c r="CF204" s="208">
        <f t="shared" si="351"/>
        <v>0</v>
      </c>
      <c r="CG204" s="180"/>
      <c r="CH204" s="180"/>
      <c r="CI204" s="180"/>
      <c r="CJ204" s="180"/>
      <c r="CK204" s="180"/>
      <c r="CL204" s="180"/>
      <c r="CM204" s="180"/>
      <c r="CN204" s="180"/>
      <c r="CO204" s="180"/>
      <c r="CP204" s="180"/>
      <c r="CQ204" s="180"/>
      <c r="CR204" s="180"/>
      <c r="CS204" s="180"/>
      <c r="CT204" s="180"/>
      <c r="CU204" s="180"/>
      <c r="CV204" s="180"/>
      <c r="CW204" s="180"/>
      <c r="CX204" s="180"/>
      <c r="CY204" s="180"/>
      <c r="CZ204" s="180"/>
      <c r="DA204" s="180"/>
      <c r="DB204" s="180"/>
      <c r="DC204" s="180"/>
      <c r="DD204" s="180"/>
      <c r="DE204" s="180"/>
      <c r="DF204" s="180"/>
      <c r="DG204" s="180"/>
      <c r="DH204" s="180"/>
      <c r="DI204" s="180"/>
      <c r="DJ204" s="180"/>
      <c r="DK204" s="180"/>
      <c r="DL204" s="180"/>
      <c r="DM204" s="180"/>
      <c r="DN204" s="180"/>
      <c r="DO204" s="180"/>
      <c r="DP204" s="180"/>
      <c r="DQ204" s="180"/>
      <c r="DR204" s="180"/>
      <c r="DS204" s="180"/>
      <c r="DT204" s="180"/>
      <c r="DU204" s="180"/>
      <c r="DV204" s="180"/>
      <c r="DW204" s="180"/>
      <c r="DX204" s="180"/>
      <c r="DY204" s="180"/>
      <c r="DZ204" s="180"/>
      <c r="EA204" s="180"/>
      <c r="EB204" s="180"/>
      <c r="EC204" s="180"/>
      <c r="ED204" s="180"/>
      <c r="EE204" s="180"/>
      <c r="EF204" s="180"/>
      <c r="EG204" s="180"/>
      <c r="EH204" s="180"/>
      <c r="EI204" s="180"/>
      <c r="EJ204" s="180"/>
      <c r="EK204" s="180"/>
      <c r="EL204" s="180"/>
      <c r="EM204" s="180"/>
      <c r="EN204" s="180"/>
      <c r="EO204" s="180"/>
      <c r="EP204" s="180"/>
      <c r="EQ204" s="180"/>
      <c r="ER204" s="180"/>
      <c r="ES204" s="180"/>
      <c r="ET204" s="180"/>
      <c r="EU204" s="180"/>
      <c r="EV204" s="180"/>
      <c r="EW204" s="180"/>
      <c r="EX204" s="180"/>
      <c r="EY204" s="180"/>
      <c r="EZ204" s="180"/>
      <c r="FA204" s="180"/>
      <c r="FB204" s="180"/>
      <c r="FC204" s="180"/>
      <c r="FD204" s="180"/>
      <c r="FE204" s="180"/>
      <c r="FF204" s="180"/>
      <c r="FG204" s="180"/>
      <c r="FH204" s="180"/>
    </row>
    <row r="205" spans="2:164" hidden="1" x14ac:dyDescent="0.3">
      <c r="B205" s="699">
        <f>+IFERROR(VLOOKUP(D205,'LP-Servicios'!$E$153:$F$252,2,FALSE),0)</f>
        <v>0</v>
      </c>
      <c r="C205" s="700">
        <v>91</v>
      </c>
      <c r="D205" s="207" t="str">
        <f t="shared" si="300"/>
        <v>-</v>
      </c>
      <c r="E205" s="208">
        <f t="shared" si="331"/>
        <v>0</v>
      </c>
      <c r="F205" s="208">
        <f t="shared" si="331"/>
        <v>0</v>
      </c>
      <c r="G205" s="208">
        <f t="shared" ref="G205:BR205" si="352">+HLOOKUP(G$114,$E$5:$FH$106,2+$C97,FALSE)</f>
        <v>0</v>
      </c>
      <c r="H205" s="208">
        <f t="shared" si="352"/>
        <v>0</v>
      </c>
      <c r="I205" s="208">
        <f t="shared" si="352"/>
        <v>0</v>
      </c>
      <c r="J205" s="208">
        <f t="shared" si="352"/>
        <v>0</v>
      </c>
      <c r="K205" s="208">
        <f t="shared" si="352"/>
        <v>0</v>
      </c>
      <c r="L205" s="208">
        <f t="shared" si="352"/>
        <v>0</v>
      </c>
      <c r="M205" s="208">
        <f t="shared" si="352"/>
        <v>0</v>
      </c>
      <c r="N205" s="208">
        <f t="shared" si="352"/>
        <v>0</v>
      </c>
      <c r="O205" s="208">
        <f t="shared" si="352"/>
        <v>0</v>
      </c>
      <c r="P205" s="208">
        <f t="shared" si="352"/>
        <v>0</v>
      </c>
      <c r="Q205" s="208">
        <f t="shared" si="352"/>
        <v>0</v>
      </c>
      <c r="R205" s="208">
        <f t="shared" si="352"/>
        <v>0</v>
      </c>
      <c r="S205" s="208">
        <f t="shared" si="352"/>
        <v>0</v>
      </c>
      <c r="T205" s="208">
        <f t="shared" si="352"/>
        <v>0</v>
      </c>
      <c r="U205" s="208">
        <f t="shared" si="352"/>
        <v>0</v>
      </c>
      <c r="V205" s="208">
        <f t="shared" si="352"/>
        <v>0</v>
      </c>
      <c r="W205" s="208">
        <f t="shared" si="352"/>
        <v>0</v>
      </c>
      <c r="X205" s="208">
        <f t="shared" si="352"/>
        <v>0</v>
      </c>
      <c r="Y205" s="208">
        <f t="shared" si="352"/>
        <v>0</v>
      </c>
      <c r="Z205" s="208">
        <f t="shared" si="352"/>
        <v>0</v>
      </c>
      <c r="AA205" s="208">
        <f t="shared" si="352"/>
        <v>0</v>
      </c>
      <c r="AB205" s="208">
        <f t="shared" si="352"/>
        <v>0</v>
      </c>
      <c r="AC205" s="208">
        <f t="shared" si="352"/>
        <v>0</v>
      </c>
      <c r="AD205" s="208">
        <f t="shared" si="352"/>
        <v>0</v>
      </c>
      <c r="AE205" s="208">
        <f t="shared" si="352"/>
        <v>0</v>
      </c>
      <c r="AF205" s="208">
        <f t="shared" si="352"/>
        <v>0</v>
      </c>
      <c r="AG205" s="208">
        <f t="shared" si="352"/>
        <v>0</v>
      </c>
      <c r="AH205" s="208">
        <f t="shared" si="352"/>
        <v>0</v>
      </c>
      <c r="AI205" s="208">
        <f t="shared" si="352"/>
        <v>0</v>
      </c>
      <c r="AJ205" s="208">
        <f t="shared" si="352"/>
        <v>0</v>
      </c>
      <c r="AK205" s="208">
        <f t="shared" si="352"/>
        <v>0</v>
      </c>
      <c r="AL205" s="208">
        <f t="shared" si="352"/>
        <v>0</v>
      </c>
      <c r="AM205" s="208">
        <f t="shared" si="352"/>
        <v>0</v>
      </c>
      <c r="AN205" s="208">
        <f t="shared" si="352"/>
        <v>0</v>
      </c>
      <c r="AO205" s="208">
        <f t="shared" si="352"/>
        <v>0</v>
      </c>
      <c r="AP205" s="208">
        <f t="shared" si="352"/>
        <v>0</v>
      </c>
      <c r="AQ205" s="208">
        <f t="shared" si="352"/>
        <v>0</v>
      </c>
      <c r="AR205" s="208">
        <f t="shared" si="352"/>
        <v>0</v>
      </c>
      <c r="AS205" s="208">
        <f t="shared" si="352"/>
        <v>0</v>
      </c>
      <c r="AT205" s="208">
        <f t="shared" si="352"/>
        <v>0</v>
      </c>
      <c r="AU205" s="208">
        <f t="shared" si="352"/>
        <v>0</v>
      </c>
      <c r="AV205" s="208">
        <f t="shared" si="352"/>
        <v>0</v>
      </c>
      <c r="AW205" s="208">
        <f t="shared" si="352"/>
        <v>0</v>
      </c>
      <c r="AX205" s="208">
        <f t="shared" si="352"/>
        <v>0</v>
      </c>
      <c r="AY205" s="208">
        <f t="shared" si="352"/>
        <v>0</v>
      </c>
      <c r="AZ205" s="208">
        <f t="shared" si="352"/>
        <v>0</v>
      </c>
      <c r="BA205" s="208">
        <f t="shared" si="352"/>
        <v>0</v>
      </c>
      <c r="BB205" s="208">
        <f t="shared" si="352"/>
        <v>0</v>
      </c>
      <c r="BC205" s="208">
        <f t="shared" si="352"/>
        <v>0</v>
      </c>
      <c r="BD205" s="208">
        <f t="shared" si="352"/>
        <v>0</v>
      </c>
      <c r="BE205" s="208">
        <f t="shared" si="352"/>
        <v>0</v>
      </c>
      <c r="BF205" s="208">
        <f t="shared" si="352"/>
        <v>0</v>
      </c>
      <c r="BG205" s="208">
        <f t="shared" si="352"/>
        <v>0</v>
      </c>
      <c r="BH205" s="208">
        <f t="shared" si="352"/>
        <v>0</v>
      </c>
      <c r="BI205" s="208">
        <f t="shared" si="352"/>
        <v>0</v>
      </c>
      <c r="BJ205" s="208">
        <f t="shared" si="352"/>
        <v>0</v>
      </c>
      <c r="BK205" s="208">
        <f t="shared" si="352"/>
        <v>0</v>
      </c>
      <c r="BL205" s="208">
        <f t="shared" si="352"/>
        <v>0</v>
      </c>
      <c r="BM205" s="208">
        <f t="shared" si="352"/>
        <v>0</v>
      </c>
      <c r="BN205" s="208">
        <f t="shared" si="352"/>
        <v>0</v>
      </c>
      <c r="BO205" s="208">
        <f t="shared" si="352"/>
        <v>0</v>
      </c>
      <c r="BP205" s="208">
        <f t="shared" si="352"/>
        <v>0</v>
      </c>
      <c r="BQ205" s="208">
        <f t="shared" si="352"/>
        <v>0</v>
      </c>
      <c r="BR205" s="208">
        <f t="shared" si="352"/>
        <v>0</v>
      </c>
      <c r="BS205" s="208">
        <f t="shared" ref="BS205:CF205" si="353">+HLOOKUP(BS$114,$E$5:$FH$106,2+$C97,FALSE)</f>
        <v>0</v>
      </c>
      <c r="BT205" s="208">
        <f t="shared" si="353"/>
        <v>0</v>
      </c>
      <c r="BU205" s="208">
        <f t="shared" si="353"/>
        <v>0</v>
      </c>
      <c r="BV205" s="208">
        <f t="shared" si="353"/>
        <v>0</v>
      </c>
      <c r="BW205" s="208">
        <f t="shared" si="353"/>
        <v>0</v>
      </c>
      <c r="BX205" s="208">
        <f t="shared" si="353"/>
        <v>0</v>
      </c>
      <c r="BY205" s="208">
        <f t="shared" si="353"/>
        <v>0</v>
      </c>
      <c r="BZ205" s="208">
        <f t="shared" si="353"/>
        <v>0</v>
      </c>
      <c r="CA205" s="208">
        <f t="shared" si="353"/>
        <v>0</v>
      </c>
      <c r="CB205" s="208">
        <f t="shared" si="353"/>
        <v>0</v>
      </c>
      <c r="CC205" s="208">
        <f t="shared" si="353"/>
        <v>0</v>
      </c>
      <c r="CD205" s="208">
        <f t="shared" si="353"/>
        <v>0</v>
      </c>
      <c r="CE205" s="208">
        <f t="shared" si="353"/>
        <v>0</v>
      </c>
      <c r="CF205" s="208">
        <f t="shared" si="353"/>
        <v>0</v>
      </c>
      <c r="CG205" s="180"/>
      <c r="CH205" s="180"/>
      <c r="CI205" s="180"/>
      <c r="CJ205" s="180"/>
      <c r="CK205" s="180"/>
      <c r="CL205" s="180"/>
      <c r="CM205" s="180"/>
      <c r="CN205" s="180"/>
      <c r="CO205" s="180"/>
      <c r="CP205" s="180"/>
      <c r="CQ205" s="180"/>
      <c r="CR205" s="180"/>
      <c r="CS205" s="180"/>
      <c r="CT205" s="180"/>
      <c r="CU205" s="180"/>
      <c r="CV205" s="180"/>
      <c r="CW205" s="180"/>
      <c r="CX205" s="180"/>
      <c r="CY205" s="180"/>
      <c r="CZ205" s="180"/>
      <c r="DA205" s="180"/>
      <c r="DB205" s="180"/>
      <c r="DC205" s="180"/>
      <c r="DD205" s="180"/>
      <c r="DE205" s="180"/>
      <c r="DF205" s="180"/>
      <c r="DG205" s="180"/>
      <c r="DH205" s="180"/>
      <c r="DI205" s="180"/>
      <c r="DJ205" s="180"/>
      <c r="DK205" s="180"/>
      <c r="DL205" s="180"/>
      <c r="DM205" s="180"/>
      <c r="DN205" s="180"/>
      <c r="DO205" s="180"/>
      <c r="DP205" s="180"/>
      <c r="DQ205" s="180"/>
      <c r="DR205" s="180"/>
      <c r="DS205" s="180"/>
      <c r="DT205" s="180"/>
      <c r="DU205" s="180"/>
      <c r="DV205" s="180"/>
      <c r="DW205" s="180"/>
      <c r="DX205" s="180"/>
      <c r="DY205" s="180"/>
      <c r="DZ205" s="180"/>
      <c r="EA205" s="180"/>
      <c r="EB205" s="180"/>
      <c r="EC205" s="180"/>
      <c r="ED205" s="180"/>
      <c r="EE205" s="180"/>
      <c r="EF205" s="180"/>
      <c r="EG205" s="180"/>
      <c r="EH205" s="180"/>
      <c r="EI205" s="180"/>
      <c r="EJ205" s="180"/>
      <c r="EK205" s="180"/>
      <c r="EL205" s="180"/>
      <c r="EM205" s="180"/>
      <c r="EN205" s="180"/>
      <c r="EO205" s="180"/>
      <c r="EP205" s="180"/>
      <c r="EQ205" s="180"/>
      <c r="ER205" s="180"/>
      <c r="ES205" s="180"/>
      <c r="ET205" s="180"/>
      <c r="EU205" s="180"/>
      <c r="EV205" s="180"/>
      <c r="EW205" s="180"/>
      <c r="EX205" s="180"/>
      <c r="EY205" s="180"/>
      <c r="EZ205" s="180"/>
      <c r="FA205" s="180"/>
      <c r="FB205" s="180"/>
      <c r="FC205" s="180"/>
      <c r="FD205" s="180"/>
      <c r="FE205" s="180"/>
      <c r="FF205" s="180"/>
      <c r="FG205" s="180"/>
      <c r="FH205" s="180"/>
    </row>
    <row r="206" spans="2:164" hidden="1" x14ac:dyDescent="0.3">
      <c r="B206" s="699">
        <f>+IFERROR(VLOOKUP(D206,'LP-Servicios'!$E$153:$F$252,2,FALSE),0)</f>
        <v>0</v>
      </c>
      <c r="C206" s="700">
        <v>92</v>
      </c>
      <c r="D206" s="207" t="str">
        <f t="shared" si="300"/>
        <v>-</v>
      </c>
      <c r="E206" s="208">
        <f t="shared" si="331"/>
        <v>0</v>
      </c>
      <c r="F206" s="208">
        <f t="shared" si="331"/>
        <v>0</v>
      </c>
      <c r="G206" s="208">
        <f t="shared" ref="G206:BR206" si="354">+HLOOKUP(G$114,$E$5:$FH$106,2+$C98,FALSE)</f>
        <v>0</v>
      </c>
      <c r="H206" s="208">
        <f t="shared" si="354"/>
        <v>0</v>
      </c>
      <c r="I206" s="208">
        <f t="shared" si="354"/>
        <v>0</v>
      </c>
      <c r="J206" s="208">
        <f t="shared" si="354"/>
        <v>0</v>
      </c>
      <c r="K206" s="208">
        <f t="shared" si="354"/>
        <v>0</v>
      </c>
      <c r="L206" s="208">
        <f t="shared" si="354"/>
        <v>0</v>
      </c>
      <c r="M206" s="208">
        <f t="shared" si="354"/>
        <v>0</v>
      </c>
      <c r="N206" s="208">
        <f t="shared" si="354"/>
        <v>0</v>
      </c>
      <c r="O206" s="208">
        <f t="shared" si="354"/>
        <v>0</v>
      </c>
      <c r="P206" s="208">
        <f t="shared" si="354"/>
        <v>0</v>
      </c>
      <c r="Q206" s="208">
        <f t="shared" si="354"/>
        <v>0</v>
      </c>
      <c r="R206" s="208">
        <f t="shared" si="354"/>
        <v>0</v>
      </c>
      <c r="S206" s="208">
        <f t="shared" si="354"/>
        <v>0</v>
      </c>
      <c r="T206" s="208">
        <f t="shared" si="354"/>
        <v>0</v>
      </c>
      <c r="U206" s="208">
        <f t="shared" si="354"/>
        <v>0</v>
      </c>
      <c r="V206" s="208">
        <f t="shared" si="354"/>
        <v>0</v>
      </c>
      <c r="W206" s="208">
        <f t="shared" si="354"/>
        <v>0</v>
      </c>
      <c r="X206" s="208">
        <f t="shared" si="354"/>
        <v>0</v>
      </c>
      <c r="Y206" s="208">
        <f t="shared" si="354"/>
        <v>0</v>
      </c>
      <c r="Z206" s="208">
        <f t="shared" si="354"/>
        <v>0</v>
      </c>
      <c r="AA206" s="208">
        <f t="shared" si="354"/>
        <v>0</v>
      </c>
      <c r="AB206" s="208">
        <f t="shared" si="354"/>
        <v>0</v>
      </c>
      <c r="AC206" s="208">
        <f t="shared" si="354"/>
        <v>0</v>
      </c>
      <c r="AD206" s="208">
        <f t="shared" si="354"/>
        <v>0</v>
      </c>
      <c r="AE206" s="208">
        <f t="shared" si="354"/>
        <v>0</v>
      </c>
      <c r="AF206" s="208">
        <f t="shared" si="354"/>
        <v>0</v>
      </c>
      <c r="AG206" s="208">
        <f t="shared" si="354"/>
        <v>0</v>
      </c>
      <c r="AH206" s="208">
        <f t="shared" si="354"/>
        <v>0</v>
      </c>
      <c r="AI206" s="208">
        <f t="shared" si="354"/>
        <v>0</v>
      </c>
      <c r="AJ206" s="208">
        <f t="shared" si="354"/>
        <v>0</v>
      </c>
      <c r="AK206" s="208">
        <f t="shared" si="354"/>
        <v>0</v>
      </c>
      <c r="AL206" s="208">
        <f t="shared" si="354"/>
        <v>0</v>
      </c>
      <c r="AM206" s="208">
        <f t="shared" si="354"/>
        <v>0</v>
      </c>
      <c r="AN206" s="208">
        <f t="shared" si="354"/>
        <v>0</v>
      </c>
      <c r="AO206" s="208">
        <f t="shared" si="354"/>
        <v>0</v>
      </c>
      <c r="AP206" s="208">
        <f t="shared" si="354"/>
        <v>0</v>
      </c>
      <c r="AQ206" s="208">
        <f t="shared" si="354"/>
        <v>0</v>
      </c>
      <c r="AR206" s="208">
        <f t="shared" si="354"/>
        <v>0</v>
      </c>
      <c r="AS206" s="208">
        <f t="shared" si="354"/>
        <v>0</v>
      </c>
      <c r="AT206" s="208">
        <f t="shared" si="354"/>
        <v>0</v>
      </c>
      <c r="AU206" s="208">
        <f t="shared" si="354"/>
        <v>0</v>
      </c>
      <c r="AV206" s="208">
        <f t="shared" si="354"/>
        <v>0</v>
      </c>
      <c r="AW206" s="208">
        <f t="shared" si="354"/>
        <v>0</v>
      </c>
      <c r="AX206" s="208">
        <f t="shared" si="354"/>
        <v>0</v>
      </c>
      <c r="AY206" s="208">
        <f t="shared" si="354"/>
        <v>0</v>
      </c>
      <c r="AZ206" s="208">
        <f t="shared" si="354"/>
        <v>0</v>
      </c>
      <c r="BA206" s="208">
        <f t="shared" si="354"/>
        <v>0</v>
      </c>
      <c r="BB206" s="208">
        <f t="shared" si="354"/>
        <v>0</v>
      </c>
      <c r="BC206" s="208">
        <f t="shared" si="354"/>
        <v>0</v>
      </c>
      <c r="BD206" s="208">
        <f t="shared" si="354"/>
        <v>0</v>
      </c>
      <c r="BE206" s="208">
        <f t="shared" si="354"/>
        <v>0</v>
      </c>
      <c r="BF206" s="208">
        <f t="shared" si="354"/>
        <v>0</v>
      </c>
      <c r="BG206" s="208">
        <f t="shared" si="354"/>
        <v>0</v>
      </c>
      <c r="BH206" s="208">
        <f t="shared" si="354"/>
        <v>0</v>
      </c>
      <c r="BI206" s="208">
        <f t="shared" si="354"/>
        <v>0</v>
      </c>
      <c r="BJ206" s="208">
        <f t="shared" si="354"/>
        <v>0</v>
      </c>
      <c r="BK206" s="208">
        <f t="shared" si="354"/>
        <v>0</v>
      </c>
      <c r="BL206" s="208">
        <f t="shared" si="354"/>
        <v>0</v>
      </c>
      <c r="BM206" s="208">
        <f t="shared" si="354"/>
        <v>0</v>
      </c>
      <c r="BN206" s="208">
        <f t="shared" si="354"/>
        <v>0</v>
      </c>
      <c r="BO206" s="208">
        <f t="shared" si="354"/>
        <v>0</v>
      </c>
      <c r="BP206" s="208">
        <f t="shared" si="354"/>
        <v>0</v>
      </c>
      <c r="BQ206" s="208">
        <f t="shared" si="354"/>
        <v>0</v>
      </c>
      <c r="BR206" s="208">
        <f t="shared" si="354"/>
        <v>0</v>
      </c>
      <c r="BS206" s="208">
        <f t="shared" ref="BS206:CF206" si="355">+HLOOKUP(BS$114,$E$5:$FH$106,2+$C98,FALSE)</f>
        <v>0</v>
      </c>
      <c r="BT206" s="208">
        <f t="shared" si="355"/>
        <v>0</v>
      </c>
      <c r="BU206" s="208">
        <f t="shared" si="355"/>
        <v>0</v>
      </c>
      <c r="BV206" s="208">
        <f t="shared" si="355"/>
        <v>0</v>
      </c>
      <c r="BW206" s="208">
        <f t="shared" si="355"/>
        <v>0</v>
      </c>
      <c r="BX206" s="208">
        <f t="shared" si="355"/>
        <v>0</v>
      </c>
      <c r="BY206" s="208">
        <f t="shared" si="355"/>
        <v>0</v>
      </c>
      <c r="BZ206" s="208">
        <f t="shared" si="355"/>
        <v>0</v>
      </c>
      <c r="CA206" s="208">
        <f t="shared" si="355"/>
        <v>0</v>
      </c>
      <c r="CB206" s="208">
        <f t="shared" si="355"/>
        <v>0</v>
      </c>
      <c r="CC206" s="208">
        <f t="shared" si="355"/>
        <v>0</v>
      </c>
      <c r="CD206" s="208">
        <f t="shared" si="355"/>
        <v>0</v>
      </c>
      <c r="CE206" s="208">
        <f t="shared" si="355"/>
        <v>0</v>
      </c>
      <c r="CF206" s="208">
        <f t="shared" si="355"/>
        <v>0</v>
      </c>
      <c r="CG206" s="180"/>
      <c r="CH206" s="180"/>
      <c r="CI206" s="180"/>
      <c r="CJ206" s="180"/>
      <c r="CK206" s="180"/>
      <c r="CL206" s="180"/>
      <c r="CM206" s="180"/>
      <c r="CN206" s="180"/>
      <c r="CO206" s="180"/>
      <c r="CP206" s="180"/>
      <c r="CQ206" s="180"/>
      <c r="CR206" s="180"/>
      <c r="CS206" s="180"/>
      <c r="CT206" s="180"/>
      <c r="CU206" s="180"/>
      <c r="CV206" s="180"/>
      <c r="CW206" s="180"/>
      <c r="CX206" s="180"/>
      <c r="CY206" s="180"/>
      <c r="CZ206" s="180"/>
      <c r="DA206" s="180"/>
      <c r="DB206" s="180"/>
      <c r="DC206" s="180"/>
      <c r="DD206" s="180"/>
      <c r="DE206" s="180"/>
      <c r="DF206" s="180"/>
      <c r="DG206" s="180"/>
      <c r="DH206" s="180"/>
      <c r="DI206" s="180"/>
      <c r="DJ206" s="180"/>
      <c r="DK206" s="180"/>
      <c r="DL206" s="180"/>
      <c r="DM206" s="180"/>
      <c r="DN206" s="180"/>
      <c r="DO206" s="180"/>
      <c r="DP206" s="180"/>
      <c r="DQ206" s="180"/>
      <c r="DR206" s="180"/>
      <c r="DS206" s="180"/>
      <c r="DT206" s="180"/>
      <c r="DU206" s="180"/>
      <c r="DV206" s="180"/>
      <c r="DW206" s="180"/>
      <c r="DX206" s="180"/>
      <c r="DY206" s="180"/>
      <c r="DZ206" s="180"/>
      <c r="EA206" s="180"/>
      <c r="EB206" s="180"/>
      <c r="EC206" s="180"/>
      <c r="ED206" s="180"/>
      <c r="EE206" s="180"/>
      <c r="EF206" s="180"/>
      <c r="EG206" s="180"/>
      <c r="EH206" s="180"/>
      <c r="EI206" s="180"/>
      <c r="EJ206" s="180"/>
      <c r="EK206" s="180"/>
      <c r="EL206" s="180"/>
      <c r="EM206" s="180"/>
      <c r="EN206" s="180"/>
      <c r="EO206" s="180"/>
      <c r="EP206" s="180"/>
      <c r="EQ206" s="180"/>
      <c r="ER206" s="180"/>
      <c r="ES206" s="180"/>
      <c r="ET206" s="180"/>
      <c r="EU206" s="180"/>
      <c r="EV206" s="180"/>
      <c r="EW206" s="180"/>
      <c r="EX206" s="180"/>
      <c r="EY206" s="180"/>
      <c r="EZ206" s="180"/>
      <c r="FA206" s="180"/>
      <c r="FB206" s="180"/>
      <c r="FC206" s="180"/>
      <c r="FD206" s="180"/>
      <c r="FE206" s="180"/>
      <c r="FF206" s="180"/>
      <c r="FG206" s="180"/>
      <c r="FH206" s="180"/>
    </row>
    <row r="207" spans="2:164" hidden="1" x14ac:dyDescent="0.3">
      <c r="B207" s="699">
        <f>+IFERROR(VLOOKUP(D207,'LP-Servicios'!$E$153:$F$252,2,FALSE),0)</f>
        <v>0</v>
      </c>
      <c r="C207" s="700">
        <v>93</v>
      </c>
      <c r="D207" s="207" t="str">
        <f t="shared" si="300"/>
        <v>-</v>
      </c>
      <c r="E207" s="208">
        <f t="shared" si="331"/>
        <v>0</v>
      </c>
      <c r="F207" s="208">
        <f t="shared" si="331"/>
        <v>0</v>
      </c>
      <c r="G207" s="208">
        <f t="shared" ref="G207:BR207" si="356">+HLOOKUP(G$114,$E$5:$FH$106,2+$C99,FALSE)</f>
        <v>0</v>
      </c>
      <c r="H207" s="208">
        <f t="shared" si="356"/>
        <v>0</v>
      </c>
      <c r="I207" s="208">
        <f t="shared" si="356"/>
        <v>0</v>
      </c>
      <c r="J207" s="208">
        <f t="shared" si="356"/>
        <v>0</v>
      </c>
      <c r="K207" s="208">
        <f t="shared" si="356"/>
        <v>0</v>
      </c>
      <c r="L207" s="208">
        <f t="shared" si="356"/>
        <v>0</v>
      </c>
      <c r="M207" s="208">
        <f t="shared" si="356"/>
        <v>0</v>
      </c>
      <c r="N207" s="208">
        <f t="shared" si="356"/>
        <v>0</v>
      </c>
      <c r="O207" s="208">
        <f t="shared" si="356"/>
        <v>0</v>
      </c>
      <c r="P207" s="208">
        <f t="shared" si="356"/>
        <v>0</v>
      </c>
      <c r="Q207" s="208">
        <f t="shared" si="356"/>
        <v>0</v>
      </c>
      <c r="R207" s="208">
        <f t="shared" si="356"/>
        <v>0</v>
      </c>
      <c r="S207" s="208">
        <f t="shared" si="356"/>
        <v>0</v>
      </c>
      <c r="T207" s="208">
        <f t="shared" si="356"/>
        <v>0</v>
      </c>
      <c r="U207" s="208">
        <f t="shared" si="356"/>
        <v>0</v>
      </c>
      <c r="V207" s="208">
        <f t="shared" si="356"/>
        <v>0</v>
      </c>
      <c r="W207" s="208">
        <f t="shared" si="356"/>
        <v>0</v>
      </c>
      <c r="X207" s="208">
        <f t="shared" si="356"/>
        <v>0</v>
      </c>
      <c r="Y207" s="208">
        <f t="shared" si="356"/>
        <v>0</v>
      </c>
      <c r="Z207" s="208">
        <f t="shared" si="356"/>
        <v>0</v>
      </c>
      <c r="AA207" s="208">
        <f t="shared" si="356"/>
        <v>0</v>
      </c>
      <c r="AB207" s="208">
        <f t="shared" si="356"/>
        <v>0</v>
      </c>
      <c r="AC207" s="208">
        <f t="shared" si="356"/>
        <v>0</v>
      </c>
      <c r="AD207" s="208">
        <f t="shared" si="356"/>
        <v>0</v>
      </c>
      <c r="AE207" s="208">
        <f t="shared" si="356"/>
        <v>0</v>
      </c>
      <c r="AF207" s="208">
        <f t="shared" si="356"/>
        <v>0</v>
      </c>
      <c r="AG207" s="208">
        <f t="shared" si="356"/>
        <v>0</v>
      </c>
      <c r="AH207" s="208">
        <f t="shared" si="356"/>
        <v>0</v>
      </c>
      <c r="AI207" s="208">
        <f t="shared" si="356"/>
        <v>0</v>
      </c>
      <c r="AJ207" s="208">
        <f t="shared" si="356"/>
        <v>0</v>
      </c>
      <c r="AK207" s="208">
        <f t="shared" si="356"/>
        <v>0</v>
      </c>
      <c r="AL207" s="208">
        <f t="shared" si="356"/>
        <v>0</v>
      </c>
      <c r="AM207" s="208">
        <f t="shared" si="356"/>
        <v>0</v>
      </c>
      <c r="AN207" s="208">
        <f t="shared" si="356"/>
        <v>0</v>
      </c>
      <c r="AO207" s="208">
        <f t="shared" si="356"/>
        <v>0</v>
      </c>
      <c r="AP207" s="208">
        <f t="shared" si="356"/>
        <v>0</v>
      </c>
      <c r="AQ207" s="208">
        <f t="shared" si="356"/>
        <v>0</v>
      </c>
      <c r="AR207" s="208">
        <f t="shared" si="356"/>
        <v>0</v>
      </c>
      <c r="AS207" s="208">
        <f t="shared" si="356"/>
        <v>0</v>
      </c>
      <c r="AT207" s="208">
        <f t="shared" si="356"/>
        <v>0</v>
      </c>
      <c r="AU207" s="208">
        <f t="shared" si="356"/>
        <v>0</v>
      </c>
      <c r="AV207" s="208">
        <f t="shared" si="356"/>
        <v>0</v>
      </c>
      <c r="AW207" s="208">
        <f t="shared" si="356"/>
        <v>0</v>
      </c>
      <c r="AX207" s="208">
        <f t="shared" si="356"/>
        <v>0</v>
      </c>
      <c r="AY207" s="208">
        <f t="shared" si="356"/>
        <v>0</v>
      </c>
      <c r="AZ207" s="208">
        <f t="shared" si="356"/>
        <v>0</v>
      </c>
      <c r="BA207" s="208">
        <f t="shared" si="356"/>
        <v>0</v>
      </c>
      <c r="BB207" s="208">
        <f t="shared" si="356"/>
        <v>0</v>
      </c>
      <c r="BC207" s="208">
        <f t="shared" si="356"/>
        <v>0</v>
      </c>
      <c r="BD207" s="208">
        <f t="shared" si="356"/>
        <v>0</v>
      </c>
      <c r="BE207" s="208">
        <f t="shared" si="356"/>
        <v>0</v>
      </c>
      <c r="BF207" s="208">
        <f t="shared" si="356"/>
        <v>0</v>
      </c>
      <c r="BG207" s="208">
        <f t="shared" si="356"/>
        <v>0</v>
      </c>
      <c r="BH207" s="208">
        <f t="shared" si="356"/>
        <v>0</v>
      </c>
      <c r="BI207" s="208">
        <f t="shared" si="356"/>
        <v>0</v>
      </c>
      <c r="BJ207" s="208">
        <f t="shared" si="356"/>
        <v>0</v>
      </c>
      <c r="BK207" s="208">
        <f t="shared" si="356"/>
        <v>0</v>
      </c>
      <c r="BL207" s="208">
        <f t="shared" si="356"/>
        <v>0</v>
      </c>
      <c r="BM207" s="208">
        <f t="shared" si="356"/>
        <v>0</v>
      </c>
      <c r="BN207" s="208">
        <f t="shared" si="356"/>
        <v>0</v>
      </c>
      <c r="BO207" s="208">
        <f t="shared" si="356"/>
        <v>0</v>
      </c>
      <c r="BP207" s="208">
        <f t="shared" si="356"/>
        <v>0</v>
      </c>
      <c r="BQ207" s="208">
        <f t="shared" si="356"/>
        <v>0</v>
      </c>
      <c r="BR207" s="208">
        <f t="shared" si="356"/>
        <v>0</v>
      </c>
      <c r="BS207" s="208">
        <f t="shared" ref="BS207:CF207" si="357">+HLOOKUP(BS$114,$E$5:$FH$106,2+$C99,FALSE)</f>
        <v>0</v>
      </c>
      <c r="BT207" s="208">
        <f t="shared" si="357"/>
        <v>0</v>
      </c>
      <c r="BU207" s="208">
        <f t="shared" si="357"/>
        <v>0</v>
      </c>
      <c r="BV207" s="208">
        <f t="shared" si="357"/>
        <v>0</v>
      </c>
      <c r="BW207" s="208">
        <f t="shared" si="357"/>
        <v>0</v>
      </c>
      <c r="BX207" s="208">
        <f t="shared" si="357"/>
        <v>0</v>
      </c>
      <c r="BY207" s="208">
        <f t="shared" si="357"/>
        <v>0</v>
      </c>
      <c r="BZ207" s="208">
        <f t="shared" si="357"/>
        <v>0</v>
      </c>
      <c r="CA207" s="208">
        <f t="shared" si="357"/>
        <v>0</v>
      </c>
      <c r="CB207" s="208">
        <f t="shared" si="357"/>
        <v>0</v>
      </c>
      <c r="CC207" s="208">
        <f t="shared" si="357"/>
        <v>0</v>
      </c>
      <c r="CD207" s="208">
        <f t="shared" si="357"/>
        <v>0</v>
      </c>
      <c r="CE207" s="208">
        <f t="shared" si="357"/>
        <v>0</v>
      </c>
      <c r="CF207" s="208">
        <f t="shared" si="357"/>
        <v>0</v>
      </c>
      <c r="CG207" s="180"/>
      <c r="CH207" s="180"/>
      <c r="CI207" s="180"/>
      <c r="CJ207" s="180"/>
      <c r="CK207" s="180"/>
      <c r="CL207" s="180"/>
      <c r="CM207" s="180"/>
      <c r="CN207" s="180"/>
      <c r="CO207" s="180"/>
      <c r="CP207" s="180"/>
      <c r="CQ207" s="180"/>
      <c r="CR207" s="180"/>
      <c r="CS207" s="180"/>
      <c r="CT207" s="180"/>
      <c r="CU207" s="180"/>
      <c r="CV207" s="180"/>
      <c r="CW207" s="180"/>
      <c r="CX207" s="180"/>
      <c r="CY207" s="180"/>
      <c r="CZ207" s="180"/>
      <c r="DA207" s="180"/>
      <c r="DB207" s="180"/>
      <c r="DC207" s="180"/>
      <c r="DD207" s="180"/>
      <c r="DE207" s="180"/>
      <c r="DF207" s="180"/>
      <c r="DG207" s="180"/>
      <c r="DH207" s="180"/>
      <c r="DI207" s="180"/>
      <c r="DJ207" s="180"/>
      <c r="DK207" s="180"/>
      <c r="DL207" s="180"/>
      <c r="DM207" s="180"/>
      <c r="DN207" s="180"/>
      <c r="DO207" s="180"/>
      <c r="DP207" s="180"/>
      <c r="DQ207" s="180"/>
      <c r="DR207" s="180"/>
      <c r="DS207" s="180"/>
      <c r="DT207" s="180"/>
      <c r="DU207" s="180"/>
      <c r="DV207" s="180"/>
      <c r="DW207" s="180"/>
      <c r="DX207" s="180"/>
      <c r="DY207" s="180"/>
      <c r="DZ207" s="180"/>
      <c r="EA207" s="180"/>
      <c r="EB207" s="180"/>
      <c r="EC207" s="180"/>
      <c r="ED207" s="180"/>
      <c r="EE207" s="180"/>
      <c r="EF207" s="180"/>
      <c r="EG207" s="180"/>
      <c r="EH207" s="180"/>
      <c r="EI207" s="180"/>
      <c r="EJ207" s="180"/>
      <c r="EK207" s="180"/>
      <c r="EL207" s="180"/>
      <c r="EM207" s="180"/>
      <c r="EN207" s="180"/>
      <c r="EO207" s="180"/>
      <c r="EP207" s="180"/>
      <c r="EQ207" s="180"/>
      <c r="ER207" s="180"/>
      <c r="ES207" s="180"/>
      <c r="ET207" s="180"/>
      <c r="EU207" s="180"/>
      <c r="EV207" s="180"/>
      <c r="EW207" s="180"/>
      <c r="EX207" s="180"/>
      <c r="EY207" s="180"/>
      <c r="EZ207" s="180"/>
      <c r="FA207" s="180"/>
      <c r="FB207" s="180"/>
      <c r="FC207" s="180"/>
      <c r="FD207" s="180"/>
      <c r="FE207" s="180"/>
      <c r="FF207" s="180"/>
      <c r="FG207" s="180"/>
      <c r="FH207" s="180"/>
    </row>
    <row r="208" spans="2:164" hidden="1" x14ac:dyDescent="0.3">
      <c r="B208" s="699">
        <f>+IFERROR(VLOOKUP(D208,'LP-Servicios'!$E$153:$F$252,2,FALSE),0)</f>
        <v>0</v>
      </c>
      <c r="C208" s="700">
        <v>94</v>
      </c>
      <c r="D208" s="207" t="str">
        <f t="shared" si="300"/>
        <v>-</v>
      </c>
      <c r="E208" s="208">
        <f t="shared" si="331"/>
        <v>0</v>
      </c>
      <c r="F208" s="208">
        <f t="shared" si="331"/>
        <v>0</v>
      </c>
      <c r="G208" s="208">
        <f t="shared" ref="G208:BR208" si="358">+HLOOKUP(G$114,$E$5:$FH$106,2+$C100,FALSE)</f>
        <v>0</v>
      </c>
      <c r="H208" s="208">
        <f t="shared" si="358"/>
        <v>0</v>
      </c>
      <c r="I208" s="208">
        <f t="shared" si="358"/>
        <v>0</v>
      </c>
      <c r="J208" s="208">
        <f t="shared" si="358"/>
        <v>0</v>
      </c>
      <c r="K208" s="208">
        <f t="shared" si="358"/>
        <v>0</v>
      </c>
      <c r="L208" s="208">
        <f t="shared" si="358"/>
        <v>0</v>
      </c>
      <c r="M208" s="208">
        <f t="shared" si="358"/>
        <v>0</v>
      </c>
      <c r="N208" s="208">
        <f t="shared" si="358"/>
        <v>0</v>
      </c>
      <c r="O208" s="208">
        <f t="shared" si="358"/>
        <v>0</v>
      </c>
      <c r="P208" s="208">
        <f t="shared" si="358"/>
        <v>0</v>
      </c>
      <c r="Q208" s="208">
        <f t="shared" si="358"/>
        <v>0</v>
      </c>
      <c r="R208" s="208">
        <f t="shared" si="358"/>
        <v>0</v>
      </c>
      <c r="S208" s="208">
        <f t="shared" si="358"/>
        <v>0</v>
      </c>
      <c r="T208" s="208">
        <f t="shared" si="358"/>
        <v>0</v>
      </c>
      <c r="U208" s="208">
        <f t="shared" si="358"/>
        <v>0</v>
      </c>
      <c r="V208" s="208">
        <f t="shared" si="358"/>
        <v>0</v>
      </c>
      <c r="W208" s="208">
        <f t="shared" si="358"/>
        <v>0</v>
      </c>
      <c r="X208" s="208">
        <f t="shared" si="358"/>
        <v>0</v>
      </c>
      <c r="Y208" s="208">
        <f t="shared" si="358"/>
        <v>0</v>
      </c>
      <c r="Z208" s="208">
        <f t="shared" si="358"/>
        <v>0</v>
      </c>
      <c r="AA208" s="208">
        <f t="shared" si="358"/>
        <v>0</v>
      </c>
      <c r="AB208" s="208">
        <f t="shared" si="358"/>
        <v>0</v>
      </c>
      <c r="AC208" s="208">
        <f t="shared" si="358"/>
        <v>0</v>
      </c>
      <c r="AD208" s="208">
        <f t="shared" si="358"/>
        <v>0</v>
      </c>
      <c r="AE208" s="208">
        <f t="shared" si="358"/>
        <v>0</v>
      </c>
      <c r="AF208" s="208">
        <f t="shared" si="358"/>
        <v>0</v>
      </c>
      <c r="AG208" s="208">
        <f t="shared" si="358"/>
        <v>0</v>
      </c>
      <c r="AH208" s="208">
        <f t="shared" si="358"/>
        <v>0</v>
      </c>
      <c r="AI208" s="208">
        <f t="shared" si="358"/>
        <v>0</v>
      </c>
      <c r="AJ208" s="208">
        <f t="shared" si="358"/>
        <v>0</v>
      </c>
      <c r="AK208" s="208">
        <f t="shared" si="358"/>
        <v>0</v>
      </c>
      <c r="AL208" s="208">
        <f t="shared" si="358"/>
        <v>0</v>
      </c>
      <c r="AM208" s="208">
        <f t="shared" si="358"/>
        <v>0</v>
      </c>
      <c r="AN208" s="208">
        <f t="shared" si="358"/>
        <v>0</v>
      </c>
      <c r="AO208" s="208">
        <f t="shared" si="358"/>
        <v>0</v>
      </c>
      <c r="AP208" s="208">
        <f t="shared" si="358"/>
        <v>0</v>
      </c>
      <c r="AQ208" s="208">
        <f t="shared" si="358"/>
        <v>0</v>
      </c>
      <c r="AR208" s="208">
        <f t="shared" si="358"/>
        <v>0</v>
      </c>
      <c r="AS208" s="208">
        <f t="shared" si="358"/>
        <v>0</v>
      </c>
      <c r="AT208" s="208">
        <f t="shared" si="358"/>
        <v>0</v>
      </c>
      <c r="AU208" s="208">
        <f t="shared" si="358"/>
        <v>0</v>
      </c>
      <c r="AV208" s="208">
        <f t="shared" si="358"/>
        <v>0</v>
      </c>
      <c r="AW208" s="208">
        <f t="shared" si="358"/>
        <v>0</v>
      </c>
      <c r="AX208" s="208">
        <f t="shared" si="358"/>
        <v>0</v>
      </c>
      <c r="AY208" s="208">
        <f t="shared" si="358"/>
        <v>0</v>
      </c>
      <c r="AZ208" s="208">
        <f t="shared" si="358"/>
        <v>0</v>
      </c>
      <c r="BA208" s="208">
        <f t="shared" si="358"/>
        <v>0</v>
      </c>
      <c r="BB208" s="208">
        <f t="shared" si="358"/>
        <v>0</v>
      </c>
      <c r="BC208" s="208">
        <f t="shared" si="358"/>
        <v>0</v>
      </c>
      <c r="BD208" s="208">
        <f t="shared" si="358"/>
        <v>0</v>
      </c>
      <c r="BE208" s="208">
        <f t="shared" si="358"/>
        <v>0</v>
      </c>
      <c r="BF208" s="208">
        <f t="shared" si="358"/>
        <v>0</v>
      </c>
      <c r="BG208" s="208">
        <f t="shared" si="358"/>
        <v>0</v>
      </c>
      <c r="BH208" s="208">
        <f t="shared" si="358"/>
        <v>0</v>
      </c>
      <c r="BI208" s="208">
        <f t="shared" si="358"/>
        <v>0</v>
      </c>
      <c r="BJ208" s="208">
        <f t="shared" si="358"/>
        <v>0</v>
      </c>
      <c r="BK208" s="208">
        <f t="shared" si="358"/>
        <v>0</v>
      </c>
      <c r="BL208" s="208">
        <f t="shared" si="358"/>
        <v>0</v>
      </c>
      <c r="BM208" s="208">
        <f t="shared" si="358"/>
        <v>0</v>
      </c>
      <c r="BN208" s="208">
        <f t="shared" si="358"/>
        <v>0</v>
      </c>
      <c r="BO208" s="208">
        <f t="shared" si="358"/>
        <v>0</v>
      </c>
      <c r="BP208" s="208">
        <f t="shared" si="358"/>
        <v>0</v>
      </c>
      <c r="BQ208" s="208">
        <f t="shared" si="358"/>
        <v>0</v>
      </c>
      <c r="BR208" s="208">
        <f t="shared" si="358"/>
        <v>0</v>
      </c>
      <c r="BS208" s="208">
        <f t="shared" ref="BS208:CF208" si="359">+HLOOKUP(BS$114,$E$5:$FH$106,2+$C100,FALSE)</f>
        <v>0</v>
      </c>
      <c r="BT208" s="208">
        <f t="shared" si="359"/>
        <v>0</v>
      </c>
      <c r="BU208" s="208">
        <f t="shared" si="359"/>
        <v>0</v>
      </c>
      <c r="BV208" s="208">
        <f t="shared" si="359"/>
        <v>0</v>
      </c>
      <c r="BW208" s="208">
        <f t="shared" si="359"/>
        <v>0</v>
      </c>
      <c r="BX208" s="208">
        <f t="shared" si="359"/>
        <v>0</v>
      </c>
      <c r="BY208" s="208">
        <f t="shared" si="359"/>
        <v>0</v>
      </c>
      <c r="BZ208" s="208">
        <f t="shared" si="359"/>
        <v>0</v>
      </c>
      <c r="CA208" s="208">
        <f t="shared" si="359"/>
        <v>0</v>
      </c>
      <c r="CB208" s="208">
        <f t="shared" si="359"/>
        <v>0</v>
      </c>
      <c r="CC208" s="208">
        <f t="shared" si="359"/>
        <v>0</v>
      </c>
      <c r="CD208" s="208">
        <f t="shared" si="359"/>
        <v>0</v>
      </c>
      <c r="CE208" s="208">
        <f t="shared" si="359"/>
        <v>0</v>
      </c>
      <c r="CF208" s="208">
        <f t="shared" si="359"/>
        <v>0</v>
      </c>
      <c r="CG208" s="180"/>
      <c r="CH208" s="180"/>
      <c r="CI208" s="180"/>
      <c r="CJ208" s="180"/>
      <c r="CK208" s="180"/>
      <c r="CL208" s="180"/>
      <c r="CM208" s="180"/>
      <c r="CN208" s="180"/>
      <c r="CO208" s="180"/>
      <c r="CP208" s="180"/>
      <c r="CQ208" s="180"/>
      <c r="CR208" s="180"/>
      <c r="CS208" s="180"/>
      <c r="CT208" s="180"/>
      <c r="CU208" s="180"/>
      <c r="CV208" s="180"/>
      <c r="CW208" s="180"/>
      <c r="CX208" s="180"/>
      <c r="CY208" s="180"/>
      <c r="CZ208" s="180"/>
      <c r="DA208" s="180"/>
      <c r="DB208" s="180"/>
      <c r="DC208" s="180"/>
      <c r="DD208" s="180"/>
      <c r="DE208" s="180"/>
      <c r="DF208" s="180"/>
      <c r="DG208" s="180"/>
      <c r="DH208" s="180"/>
      <c r="DI208" s="180"/>
      <c r="DJ208" s="180"/>
      <c r="DK208" s="180"/>
      <c r="DL208" s="180"/>
      <c r="DM208" s="180"/>
      <c r="DN208" s="180"/>
      <c r="DO208" s="180"/>
      <c r="DP208" s="180"/>
      <c r="DQ208" s="180"/>
      <c r="DR208" s="180"/>
      <c r="DS208" s="180"/>
      <c r="DT208" s="180"/>
      <c r="DU208" s="180"/>
      <c r="DV208" s="180"/>
      <c r="DW208" s="180"/>
      <c r="DX208" s="180"/>
      <c r="DY208" s="180"/>
      <c r="DZ208" s="180"/>
      <c r="EA208" s="180"/>
      <c r="EB208" s="180"/>
      <c r="EC208" s="180"/>
      <c r="ED208" s="180"/>
      <c r="EE208" s="180"/>
      <c r="EF208" s="180"/>
      <c r="EG208" s="180"/>
      <c r="EH208" s="180"/>
      <c r="EI208" s="180"/>
      <c r="EJ208" s="180"/>
      <c r="EK208" s="180"/>
      <c r="EL208" s="180"/>
      <c r="EM208" s="180"/>
      <c r="EN208" s="180"/>
      <c r="EO208" s="180"/>
      <c r="EP208" s="180"/>
      <c r="EQ208" s="180"/>
      <c r="ER208" s="180"/>
      <c r="ES208" s="180"/>
      <c r="ET208" s="180"/>
      <c r="EU208" s="180"/>
      <c r="EV208" s="180"/>
      <c r="EW208" s="180"/>
      <c r="EX208" s="180"/>
      <c r="EY208" s="180"/>
      <c r="EZ208" s="180"/>
      <c r="FA208" s="180"/>
      <c r="FB208" s="180"/>
      <c r="FC208" s="180"/>
      <c r="FD208" s="180"/>
      <c r="FE208" s="180"/>
      <c r="FF208" s="180"/>
      <c r="FG208" s="180"/>
      <c r="FH208" s="180"/>
    </row>
    <row r="209" spans="2:164" hidden="1" x14ac:dyDescent="0.3">
      <c r="B209" s="699">
        <f>+IFERROR(VLOOKUP(D209,'LP-Servicios'!$E$153:$F$252,2,FALSE),0)</f>
        <v>0</v>
      </c>
      <c r="C209" s="700">
        <v>95</v>
      </c>
      <c r="D209" s="207" t="str">
        <f t="shared" si="300"/>
        <v>-</v>
      </c>
      <c r="E209" s="208">
        <f t="shared" si="331"/>
        <v>0</v>
      </c>
      <c r="F209" s="208">
        <f t="shared" si="331"/>
        <v>0</v>
      </c>
      <c r="G209" s="208">
        <f t="shared" ref="G209:BR209" si="360">+HLOOKUP(G$114,$E$5:$FH$106,2+$C101,FALSE)</f>
        <v>0</v>
      </c>
      <c r="H209" s="208">
        <f t="shared" si="360"/>
        <v>0</v>
      </c>
      <c r="I209" s="208">
        <f t="shared" si="360"/>
        <v>0</v>
      </c>
      <c r="J209" s="208">
        <f t="shared" si="360"/>
        <v>0</v>
      </c>
      <c r="K209" s="208">
        <f t="shared" si="360"/>
        <v>0</v>
      </c>
      <c r="L209" s="208">
        <f t="shared" si="360"/>
        <v>0</v>
      </c>
      <c r="M209" s="208">
        <f t="shared" si="360"/>
        <v>0</v>
      </c>
      <c r="N209" s="208">
        <f t="shared" si="360"/>
        <v>0</v>
      </c>
      <c r="O209" s="208">
        <f t="shared" si="360"/>
        <v>0</v>
      </c>
      <c r="P209" s="208">
        <f t="shared" si="360"/>
        <v>0</v>
      </c>
      <c r="Q209" s="208">
        <f t="shared" si="360"/>
        <v>0</v>
      </c>
      <c r="R209" s="208">
        <f t="shared" si="360"/>
        <v>0</v>
      </c>
      <c r="S209" s="208">
        <f t="shared" si="360"/>
        <v>0</v>
      </c>
      <c r="T209" s="208">
        <f t="shared" si="360"/>
        <v>0</v>
      </c>
      <c r="U209" s="208">
        <f t="shared" si="360"/>
        <v>0</v>
      </c>
      <c r="V209" s="208">
        <f t="shared" si="360"/>
        <v>0</v>
      </c>
      <c r="W209" s="208">
        <f t="shared" si="360"/>
        <v>0</v>
      </c>
      <c r="X209" s="208">
        <f t="shared" si="360"/>
        <v>0</v>
      </c>
      <c r="Y209" s="208">
        <f t="shared" si="360"/>
        <v>0</v>
      </c>
      <c r="Z209" s="208">
        <f t="shared" si="360"/>
        <v>0</v>
      </c>
      <c r="AA209" s="208">
        <f t="shared" si="360"/>
        <v>0</v>
      </c>
      <c r="AB209" s="208">
        <f t="shared" si="360"/>
        <v>0</v>
      </c>
      <c r="AC209" s="208">
        <f t="shared" si="360"/>
        <v>0</v>
      </c>
      <c r="AD209" s="208">
        <f t="shared" si="360"/>
        <v>0</v>
      </c>
      <c r="AE209" s="208">
        <f t="shared" si="360"/>
        <v>0</v>
      </c>
      <c r="AF209" s="208">
        <f t="shared" si="360"/>
        <v>0</v>
      </c>
      <c r="AG209" s="208">
        <f t="shared" si="360"/>
        <v>0</v>
      </c>
      <c r="AH209" s="208">
        <f t="shared" si="360"/>
        <v>0</v>
      </c>
      <c r="AI209" s="208">
        <f t="shared" si="360"/>
        <v>0</v>
      </c>
      <c r="AJ209" s="208">
        <f t="shared" si="360"/>
        <v>0</v>
      </c>
      <c r="AK209" s="208">
        <f t="shared" si="360"/>
        <v>0</v>
      </c>
      <c r="AL209" s="208">
        <f t="shared" si="360"/>
        <v>0</v>
      </c>
      <c r="AM209" s="208">
        <f t="shared" si="360"/>
        <v>0</v>
      </c>
      <c r="AN209" s="208">
        <f t="shared" si="360"/>
        <v>0</v>
      </c>
      <c r="AO209" s="208">
        <f t="shared" si="360"/>
        <v>0</v>
      </c>
      <c r="AP209" s="208">
        <f t="shared" si="360"/>
        <v>0</v>
      </c>
      <c r="AQ209" s="208">
        <f t="shared" si="360"/>
        <v>0</v>
      </c>
      <c r="AR209" s="208">
        <f t="shared" si="360"/>
        <v>0</v>
      </c>
      <c r="AS209" s="208">
        <f t="shared" si="360"/>
        <v>0</v>
      </c>
      <c r="AT209" s="208">
        <f t="shared" si="360"/>
        <v>0</v>
      </c>
      <c r="AU209" s="208">
        <f t="shared" si="360"/>
        <v>0</v>
      </c>
      <c r="AV209" s="208">
        <f t="shared" si="360"/>
        <v>0</v>
      </c>
      <c r="AW209" s="208">
        <f t="shared" si="360"/>
        <v>0</v>
      </c>
      <c r="AX209" s="208">
        <f t="shared" si="360"/>
        <v>0</v>
      </c>
      <c r="AY209" s="208">
        <f t="shared" si="360"/>
        <v>0</v>
      </c>
      <c r="AZ209" s="208">
        <f t="shared" si="360"/>
        <v>0</v>
      </c>
      <c r="BA209" s="208">
        <f t="shared" si="360"/>
        <v>0</v>
      </c>
      <c r="BB209" s="208">
        <f t="shared" si="360"/>
        <v>0</v>
      </c>
      <c r="BC209" s="208">
        <f t="shared" si="360"/>
        <v>0</v>
      </c>
      <c r="BD209" s="208">
        <f t="shared" si="360"/>
        <v>0</v>
      </c>
      <c r="BE209" s="208">
        <f t="shared" si="360"/>
        <v>0</v>
      </c>
      <c r="BF209" s="208">
        <f t="shared" si="360"/>
        <v>0</v>
      </c>
      <c r="BG209" s="208">
        <f t="shared" si="360"/>
        <v>0</v>
      </c>
      <c r="BH209" s="208">
        <f t="shared" si="360"/>
        <v>0</v>
      </c>
      <c r="BI209" s="208">
        <f t="shared" si="360"/>
        <v>0</v>
      </c>
      <c r="BJ209" s="208">
        <f t="shared" si="360"/>
        <v>0</v>
      </c>
      <c r="BK209" s="208">
        <f t="shared" si="360"/>
        <v>0</v>
      </c>
      <c r="BL209" s="208">
        <f t="shared" si="360"/>
        <v>0</v>
      </c>
      <c r="BM209" s="208">
        <f t="shared" si="360"/>
        <v>0</v>
      </c>
      <c r="BN209" s="208">
        <f t="shared" si="360"/>
        <v>0</v>
      </c>
      <c r="BO209" s="208">
        <f t="shared" si="360"/>
        <v>0</v>
      </c>
      <c r="BP209" s="208">
        <f t="shared" si="360"/>
        <v>0</v>
      </c>
      <c r="BQ209" s="208">
        <f t="shared" si="360"/>
        <v>0</v>
      </c>
      <c r="BR209" s="208">
        <f t="shared" si="360"/>
        <v>0</v>
      </c>
      <c r="BS209" s="208">
        <f t="shared" ref="BS209:CF209" si="361">+HLOOKUP(BS$114,$E$5:$FH$106,2+$C101,FALSE)</f>
        <v>0</v>
      </c>
      <c r="BT209" s="208">
        <f t="shared" si="361"/>
        <v>0</v>
      </c>
      <c r="BU209" s="208">
        <f t="shared" si="361"/>
        <v>0</v>
      </c>
      <c r="BV209" s="208">
        <f t="shared" si="361"/>
        <v>0</v>
      </c>
      <c r="BW209" s="208">
        <f t="shared" si="361"/>
        <v>0</v>
      </c>
      <c r="BX209" s="208">
        <f t="shared" si="361"/>
        <v>0</v>
      </c>
      <c r="BY209" s="208">
        <f t="shared" si="361"/>
        <v>0</v>
      </c>
      <c r="BZ209" s="208">
        <f t="shared" si="361"/>
        <v>0</v>
      </c>
      <c r="CA209" s="208">
        <f t="shared" si="361"/>
        <v>0</v>
      </c>
      <c r="CB209" s="208">
        <f t="shared" si="361"/>
        <v>0</v>
      </c>
      <c r="CC209" s="208">
        <f t="shared" si="361"/>
        <v>0</v>
      </c>
      <c r="CD209" s="208">
        <f t="shared" si="361"/>
        <v>0</v>
      </c>
      <c r="CE209" s="208">
        <f t="shared" si="361"/>
        <v>0</v>
      </c>
      <c r="CF209" s="208">
        <f t="shared" si="361"/>
        <v>0</v>
      </c>
      <c r="CG209" s="180"/>
      <c r="CH209" s="180"/>
      <c r="CI209" s="180"/>
      <c r="CJ209" s="180"/>
      <c r="CK209" s="180"/>
      <c r="CL209" s="180"/>
      <c r="CM209" s="180"/>
      <c r="CN209" s="180"/>
      <c r="CO209" s="180"/>
      <c r="CP209" s="180"/>
      <c r="CQ209" s="180"/>
      <c r="CR209" s="180"/>
      <c r="CS209" s="180"/>
      <c r="CT209" s="180"/>
      <c r="CU209" s="180"/>
      <c r="CV209" s="180"/>
      <c r="CW209" s="180"/>
      <c r="CX209" s="180"/>
      <c r="CY209" s="180"/>
      <c r="CZ209" s="180"/>
      <c r="DA209" s="180"/>
      <c r="DB209" s="180"/>
      <c r="DC209" s="180"/>
      <c r="DD209" s="180"/>
      <c r="DE209" s="180"/>
      <c r="DF209" s="180"/>
      <c r="DG209" s="180"/>
      <c r="DH209" s="180"/>
      <c r="DI209" s="180"/>
      <c r="DJ209" s="180"/>
      <c r="DK209" s="180"/>
      <c r="DL209" s="180"/>
      <c r="DM209" s="180"/>
      <c r="DN209" s="180"/>
      <c r="DO209" s="180"/>
      <c r="DP209" s="180"/>
      <c r="DQ209" s="180"/>
      <c r="DR209" s="180"/>
      <c r="DS209" s="180"/>
      <c r="DT209" s="180"/>
      <c r="DU209" s="180"/>
      <c r="DV209" s="180"/>
      <c r="DW209" s="180"/>
      <c r="DX209" s="180"/>
      <c r="DY209" s="180"/>
      <c r="DZ209" s="180"/>
      <c r="EA209" s="180"/>
      <c r="EB209" s="180"/>
      <c r="EC209" s="180"/>
      <c r="ED209" s="180"/>
      <c r="EE209" s="180"/>
      <c r="EF209" s="180"/>
      <c r="EG209" s="180"/>
      <c r="EH209" s="180"/>
      <c r="EI209" s="180"/>
      <c r="EJ209" s="180"/>
      <c r="EK209" s="180"/>
      <c r="EL209" s="180"/>
      <c r="EM209" s="180"/>
      <c r="EN209" s="180"/>
      <c r="EO209" s="180"/>
      <c r="EP209" s="180"/>
      <c r="EQ209" s="180"/>
      <c r="ER209" s="180"/>
      <c r="ES209" s="180"/>
      <c r="ET209" s="180"/>
      <c r="EU209" s="180"/>
      <c r="EV209" s="180"/>
      <c r="EW209" s="180"/>
      <c r="EX209" s="180"/>
      <c r="EY209" s="180"/>
      <c r="EZ209" s="180"/>
      <c r="FA209" s="180"/>
      <c r="FB209" s="180"/>
      <c r="FC209" s="180"/>
      <c r="FD209" s="180"/>
      <c r="FE209" s="180"/>
      <c r="FF209" s="180"/>
      <c r="FG209" s="180"/>
      <c r="FH209" s="180"/>
    </row>
    <row r="210" spans="2:164" hidden="1" x14ac:dyDescent="0.3">
      <c r="B210" s="699">
        <f>+IFERROR(VLOOKUP(D210,'LP-Servicios'!$E$153:$F$252,2,FALSE),0)</f>
        <v>0</v>
      </c>
      <c r="C210" s="700">
        <v>96</v>
      </c>
      <c r="D210" s="207" t="str">
        <f t="shared" si="300"/>
        <v>-</v>
      </c>
      <c r="E210" s="208">
        <f t="shared" si="331"/>
        <v>0</v>
      </c>
      <c r="F210" s="208">
        <f t="shared" si="331"/>
        <v>0</v>
      </c>
      <c r="G210" s="208">
        <f t="shared" ref="G210:BR210" si="362">+HLOOKUP(G$114,$E$5:$FH$106,2+$C102,FALSE)</f>
        <v>0</v>
      </c>
      <c r="H210" s="208">
        <f t="shared" si="362"/>
        <v>0</v>
      </c>
      <c r="I210" s="208">
        <f t="shared" si="362"/>
        <v>0</v>
      </c>
      <c r="J210" s="208">
        <f t="shared" si="362"/>
        <v>0</v>
      </c>
      <c r="K210" s="208">
        <f t="shared" si="362"/>
        <v>0</v>
      </c>
      <c r="L210" s="208">
        <f t="shared" si="362"/>
        <v>0</v>
      </c>
      <c r="M210" s="208">
        <f t="shared" si="362"/>
        <v>0</v>
      </c>
      <c r="N210" s="208">
        <f t="shared" si="362"/>
        <v>0</v>
      </c>
      <c r="O210" s="208">
        <f t="shared" si="362"/>
        <v>0</v>
      </c>
      <c r="P210" s="208">
        <f t="shared" si="362"/>
        <v>0</v>
      </c>
      <c r="Q210" s="208">
        <f t="shared" si="362"/>
        <v>0</v>
      </c>
      <c r="R210" s="208">
        <f t="shared" si="362"/>
        <v>0</v>
      </c>
      <c r="S210" s="208">
        <f t="shared" si="362"/>
        <v>0</v>
      </c>
      <c r="T210" s="208">
        <f t="shared" si="362"/>
        <v>0</v>
      </c>
      <c r="U210" s="208">
        <f t="shared" si="362"/>
        <v>0</v>
      </c>
      <c r="V210" s="208">
        <f t="shared" si="362"/>
        <v>0</v>
      </c>
      <c r="W210" s="208">
        <f t="shared" si="362"/>
        <v>0</v>
      </c>
      <c r="X210" s="208">
        <f t="shared" si="362"/>
        <v>0</v>
      </c>
      <c r="Y210" s="208">
        <f t="shared" si="362"/>
        <v>0</v>
      </c>
      <c r="Z210" s="208">
        <f t="shared" si="362"/>
        <v>0</v>
      </c>
      <c r="AA210" s="208">
        <f t="shared" si="362"/>
        <v>0</v>
      </c>
      <c r="AB210" s="208">
        <f t="shared" si="362"/>
        <v>0</v>
      </c>
      <c r="AC210" s="208">
        <f t="shared" si="362"/>
        <v>0</v>
      </c>
      <c r="AD210" s="208">
        <f t="shared" si="362"/>
        <v>0</v>
      </c>
      <c r="AE210" s="208">
        <f t="shared" si="362"/>
        <v>0</v>
      </c>
      <c r="AF210" s="208">
        <f t="shared" si="362"/>
        <v>0</v>
      </c>
      <c r="AG210" s="208">
        <f t="shared" si="362"/>
        <v>0</v>
      </c>
      <c r="AH210" s="208">
        <f t="shared" si="362"/>
        <v>0</v>
      </c>
      <c r="AI210" s="208">
        <f t="shared" si="362"/>
        <v>0</v>
      </c>
      <c r="AJ210" s="208">
        <f t="shared" si="362"/>
        <v>0</v>
      </c>
      <c r="AK210" s="208">
        <f t="shared" si="362"/>
        <v>0</v>
      </c>
      <c r="AL210" s="208">
        <f t="shared" si="362"/>
        <v>0</v>
      </c>
      <c r="AM210" s="208">
        <f t="shared" si="362"/>
        <v>0</v>
      </c>
      <c r="AN210" s="208">
        <f t="shared" si="362"/>
        <v>0</v>
      </c>
      <c r="AO210" s="208">
        <f t="shared" si="362"/>
        <v>0</v>
      </c>
      <c r="AP210" s="208">
        <f t="shared" si="362"/>
        <v>0</v>
      </c>
      <c r="AQ210" s="208">
        <f t="shared" si="362"/>
        <v>0</v>
      </c>
      <c r="AR210" s="208">
        <f t="shared" si="362"/>
        <v>0</v>
      </c>
      <c r="AS210" s="208">
        <f t="shared" si="362"/>
        <v>0</v>
      </c>
      <c r="AT210" s="208">
        <f t="shared" si="362"/>
        <v>0</v>
      </c>
      <c r="AU210" s="208">
        <f t="shared" si="362"/>
        <v>0</v>
      </c>
      <c r="AV210" s="208">
        <f t="shared" si="362"/>
        <v>0</v>
      </c>
      <c r="AW210" s="208">
        <f t="shared" si="362"/>
        <v>0</v>
      </c>
      <c r="AX210" s="208">
        <f t="shared" si="362"/>
        <v>0</v>
      </c>
      <c r="AY210" s="208">
        <f t="shared" si="362"/>
        <v>0</v>
      </c>
      <c r="AZ210" s="208">
        <f t="shared" si="362"/>
        <v>0</v>
      </c>
      <c r="BA210" s="208">
        <f t="shared" si="362"/>
        <v>0</v>
      </c>
      <c r="BB210" s="208">
        <f t="shared" si="362"/>
        <v>0</v>
      </c>
      <c r="BC210" s="208">
        <f t="shared" si="362"/>
        <v>0</v>
      </c>
      <c r="BD210" s="208">
        <f t="shared" si="362"/>
        <v>0</v>
      </c>
      <c r="BE210" s="208">
        <f t="shared" si="362"/>
        <v>0</v>
      </c>
      <c r="BF210" s="208">
        <f t="shared" si="362"/>
        <v>0</v>
      </c>
      <c r="BG210" s="208">
        <f t="shared" si="362"/>
        <v>0</v>
      </c>
      <c r="BH210" s="208">
        <f t="shared" si="362"/>
        <v>0</v>
      </c>
      <c r="BI210" s="208">
        <f t="shared" si="362"/>
        <v>0</v>
      </c>
      <c r="BJ210" s="208">
        <f t="shared" si="362"/>
        <v>0</v>
      </c>
      <c r="BK210" s="208">
        <f t="shared" si="362"/>
        <v>0</v>
      </c>
      <c r="BL210" s="208">
        <f t="shared" si="362"/>
        <v>0</v>
      </c>
      <c r="BM210" s="208">
        <f t="shared" si="362"/>
        <v>0</v>
      </c>
      <c r="BN210" s="208">
        <f t="shared" si="362"/>
        <v>0</v>
      </c>
      <c r="BO210" s="208">
        <f t="shared" si="362"/>
        <v>0</v>
      </c>
      <c r="BP210" s="208">
        <f t="shared" si="362"/>
        <v>0</v>
      </c>
      <c r="BQ210" s="208">
        <f t="shared" si="362"/>
        <v>0</v>
      </c>
      <c r="BR210" s="208">
        <f t="shared" si="362"/>
        <v>0</v>
      </c>
      <c r="BS210" s="208">
        <f t="shared" ref="BS210:CF210" si="363">+HLOOKUP(BS$114,$E$5:$FH$106,2+$C102,FALSE)</f>
        <v>0</v>
      </c>
      <c r="BT210" s="208">
        <f t="shared" si="363"/>
        <v>0</v>
      </c>
      <c r="BU210" s="208">
        <f t="shared" si="363"/>
        <v>0</v>
      </c>
      <c r="BV210" s="208">
        <f t="shared" si="363"/>
        <v>0</v>
      </c>
      <c r="BW210" s="208">
        <f t="shared" si="363"/>
        <v>0</v>
      </c>
      <c r="BX210" s="208">
        <f t="shared" si="363"/>
        <v>0</v>
      </c>
      <c r="BY210" s="208">
        <f t="shared" si="363"/>
        <v>0</v>
      </c>
      <c r="BZ210" s="208">
        <f t="shared" si="363"/>
        <v>0</v>
      </c>
      <c r="CA210" s="208">
        <f t="shared" si="363"/>
        <v>0</v>
      </c>
      <c r="CB210" s="208">
        <f t="shared" si="363"/>
        <v>0</v>
      </c>
      <c r="CC210" s="208">
        <f t="shared" si="363"/>
        <v>0</v>
      </c>
      <c r="CD210" s="208">
        <f t="shared" si="363"/>
        <v>0</v>
      </c>
      <c r="CE210" s="208">
        <f t="shared" si="363"/>
        <v>0</v>
      </c>
      <c r="CF210" s="208">
        <f t="shared" si="363"/>
        <v>0</v>
      </c>
      <c r="CG210" s="180"/>
      <c r="CH210" s="180"/>
      <c r="CI210" s="180"/>
      <c r="CJ210" s="180"/>
      <c r="CK210" s="180"/>
      <c r="CL210" s="180"/>
      <c r="CM210" s="180"/>
      <c r="CN210" s="180"/>
      <c r="CO210" s="180"/>
      <c r="CP210" s="180"/>
      <c r="CQ210" s="180"/>
      <c r="CR210" s="180"/>
      <c r="CS210" s="180"/>
      <c r="CT210" s="180"/>
      <c r="CU210" s="180"/>
      <c r="CV210" s="180"/>
      <c r="CW210" s="180"/>
      <c r="CX210" s="180"/>
      <c r="CY210" s="180"/>
      <c r="CZ210" s="180"/>
      <c r="DA210" s="180"/>
      <c r="DB210" s="180"/>
      <c r="DC210" s="180"/>
      <c r="DD210" s="180"/>
      <c r="DE210" s="180"/>
      <c r="DF210" s="180"/>
      <c r="DG210" s="180"/>
      <c r="DH210" s="180"/>
      <c r="DI210" s="180"/>
      <c r="DJ210" s="180"/>
      <c r="DK210" s="180"/>
      <c r="DL210" s="180"/>
      <c r="DM210" s="180"/>
      <c r="DN210" s="180"/>
      <c r="DO210" s="180"/>
      <c r="DP210" s="180"/>
      <c r="DQ210" s="180"/>
      <c r="DR210" s="180"/>
      <c r="DS210" s="180"/>
      <c r="DT210" s="180"/>
      <c r="DU210" s="180"/>
      <c r="DV210" s="180"/>
      <c r="DW210" s="180"/>
      <c r="DX210" s="180"/>
      <c r="DY210" s="180"/>
      <c r="DZ210" s="180"/>
      <c r="EA210" s="180"/>
      <c r="EB210" s="180"/>
      <c r="EC210" s="180"/>
      <c r="ED210" s="180"/>
      <c r="EE210" s="180"/>
      <c r="EF210" s="180"/>
      <c r="EG210" s="180"/>
      <c r="EH210" s="180"/>
      <c r="EI210" s="180"/>
      <c r="EJ210" s="180"/>
      <c r="EK210" s="180"/>
      <c r="EL210" s="180"/>
      <c r="EM210" s="180"/>
      <c r="EN210" s="180"/>
      <c r="EO210" s="180"/>
      <c r="EP210" s="180"/>
      <c r="EQ210" s="180"/>
      <c r="ER210" s="180"/>
      <c r="ES210" s="180"/>
      <c r="ET210" s="180"/>
      <c r="EU210" s="180"/>
      <c r="EV210" s="180"/>
      <c r="EW210" s="180"/>
      <c r="EX210" s="180"/>
      <c r="EY210" s="180"/>
      <c r="EZ210" s="180"/>
      <c r="FA210" s="180"/>
      <c r="FB210" s="180"/>
      <c r="FC210" s="180"/>
      <c r="FD210" s="180"/>
      <c r="FE210" s="180"/>
      <c r="FF210" s="180"/>
      <c r="FG210" s="180"/>
      <c r="FH210" s="180"/>
    </row>
    <row r="211" spans="2:164" hidden="1" x14ac:dyDescent="0.3">
      <c r="B211" s="699">
        <f>+IFERROR(VLOOKUP(D211,'LP-Servicios'!$E$153:$F$252,2,FALSE),0)</f>
        <v>0</v>
      </c>
      <c r="C211" s="700">
        <v>97</v>
      </c>
      <c r="D211" s="207" t="str">
        <f t="shared" si="300"/>
        <v>-</v>
      </c>
      <c r="E211" s="208">
        <f t="shared" si="331"/>
        <v>0</v>
      </c>
      <c r="F211" s="208">
        <f t="shared" si="331"/>
        <v>0</v>
      </c>
      <c r="G211" s="208">
        <f t="shared" ref="G211:BR211" si="364">+HLOOKUP(G$114,$E$5:$FH$106,2+$C103,FALSE)</f>
        <v>0</v>
      </c>
      <c r="H211" s="208">
        <f t="shared" si="364"/>
        <v>0</v>
      </c>
      <c r="I211" s="208">
        <f t="shared" si="364"/>
        <v>0</v>
      </c>
      <c r="J211" s="208">
        <f t="shared" si="364"/>
        <v>0</v>
      </c>
      <c r="K211" s="208">
        <f t="shared" si="364"/>
        <v>0</v>
      </c>
      <c r="L211" s="208">
        <f t="shared" si="364"/>
        <v>0</v>
      </c>
      <c r="M211" s="208">
        <f t="shared" si="364"/>
        <v>0</v>
      </c>
      <c r="N211" s="208">
        <f t="shared" si="364"/>
        <v>0</v>
      </c>
      <c r="O211" s="208">
        <f t="shared" si="364"/>
        <v>0</v>
      </c>
      <c r="P211" s="208">
        <f t="shared" si="364"/>
        <v>0</v>
      </c>
      <c r="Q211" s="208">
        <f t="shared" si="364"/>
        <v>0</v>
      </c>
      <c r="R211" s="208">
        <f t="shared" si="364"/>
        <v>0</v>
      </c>
      <c r="S211" s="208">
        <f t="shared" si="364"/>
        <v>0</v>
      </c>
      <c r="T211" s="208">
        <f t="shared" si="364"/>
        <v>0</v>
      </c>
      <c r="U211" s="208">
        <f t="shared" si="364"/>
        <v>0</v>
      </c>
      <c r="V211" s="208">
        <f t="shared" si="364"/>
        <v>0</v>
      </c>
      <c r="W211" s="208">
        <f t="shared" si="364"/>
        <v>0</v>
      </c>
      <c r="X211" s="208">
        <f t="shared" si="364"/>
        <v>0</v>
      </c>
      <c r="Y211" s="208">
        <f t="shared" si="364"/>
        <v>0</v>
      </c>
      <c r="Z211" s="208">
        <f t="shared" si="364"/>
        <v>0</v>
      </c>
      <c r="AA211" s="208">
        <f t="shared" si="364"/>
        <v>0</v>
      </c>
      <c r="AB211" s="208">
        <f t="shared" si="364"/>
        <v>0</v>
      </c>
      <c r="AC211" s="208">
        <f t="shared" si="364"/>
        <v>0</v>
      </c>
      <c r="AD211" s="208">
        <f t="shared" si="364"/>
        <v>0</v>
      </c>
      <c r="AE211" s="208">
        <f t="shared" si="364"/>
        <v>0</v>
      </c>
      <c r="AF211" s="208">
        <f t="shared" si="364"/>
        <v>0</v>
      </c>
      <c r="AG211" s="208">
        <f t="shared" si="364"/>
        <v>0</v>
      </c>
      <c r="AH211" s="208">
        <f t="shared" si="364"/>
        <v>0</v>
      </c>
      <c r="AI211" s="208">
        <f t="shared" si="364"/>
        <v>0</v>
      </c>
      <c r="AJ211" s="208">
        <f t="shared" si="364"/>
        <v>0</v>
      </c>
      <c r="AK211" s="208">
        <f t="shared" si="364"/>
        <v>0</v>
      </c>
      <c r="AL211" s="208">
        <f t="shared" si="364"/>
        <v>0</v>
      </c>
      <c r="AM211" s="208">
        <f t="shared" si="364"/>
        <v>0</v>
      </c>
      <c r="AN211" s="208">
        <f t="shared" si="364"/>
        <v>0</v>
      </c>
      <c r="AO211" s="208">
        <f t="shared" si="364"/>
        <v>0</v>
      </c>
      <c r="AP211" s="208">
        <f t="shared" si="364"/>
        <v>0</v>
      </c>
      <c r="AQ211" s="208">
        <f t="shared" si="364"/>
        <v>0</v>
      </c>
      <c r="AR211" s="208">
        <f t="shared" si="364"/>
        <v>0</v>
      </c>
      <c r="AS211" s="208">
        <f t="shared" si="364"/>
        <v>0</v>
      </c>
      <c r="AT211" s="208">
        <f t="shared" si="364"/>
        <v>0</v>
      </c>
      <c r="AU211" s="208">
        <f t="shared" si="364"/>
        <v>0</v>
      </c>
      <c r="AV211" s="208">
        <f t="shared" si="364"/>
        <v>0</v>
      </c>
      <c r="AW211" s="208">
        <f t="shared" si="364"/>
        <v>0</v>
      </c>
      <c r="AX211" s="208">
        <f t="shared" si="364"/>
        <v>0</v>
      </c>
      <c r="AY211" s="208">
        <f t="shared" si="364"/>
        <v>0</v>
      </c>
      <c r="AZ211" s="208">
        <f t="shared" si="364"/>
        <v>0</v>
      </c>
      <c r="BA211" s="208">
        <f t="shared" si="364"/>
        <v>0</v>
      </c>
      <c r="BB211" s="208">
        <f t="shared" si="364"/>
        <v>0</v>
      </c>
      <c r="BC211" s="208">
        <f t="shared" si="364"/>
        <v>0</v>
      </c>
      <c r="BD211" s="208">
        <f t="shared" si="364"/>
        <v>0</v>
      </c>
      <c r="BE211" s="208">
        <f t="shared" si="364"/>
        <v>0</v>
      </c>
      <c r="BF211" s="208">
        <f t="shared" si="364"/>
        <v>0</v>
      </c>
      <c r="BG211" s="208">
        <f t="shared" si="364"/>
        <v>0</v>
      </c>
      <c r="BH211" s="208">
        <f t="shared" si="364"/>
        <v>0</v>
      </c>
      <c r="BI211" s="208">
        <f t="shared" si="364"/>
        <v>0</v>
      </c>
      <c r="BJ211" s="208">
        <f t="shared" si="364"/>
        <v>0</v>
      </c>
      <c r="BK211" s="208">
        <f t="shared" si="364"/>
        <v>0</v>
      </c>
      <c r="BL211" s="208">
        <f t="shared" si="364"/>
        <v>0</v>
      </c>
      <c r="BM211" s="208">
        <f t="shared" si="364"/>
        <v>0</v>
      </c>
      <c r="BN211" s="208">
        <f t="shared" si="364"/>
        <v>0</v>
      </c>
      <c r="BO211" s="208">
        <f t="shared" si="364"/>
        <v>0</v>
      </c>
      <c r="BP211" s="208">
        <f t="shared" si="364"/>
        <v>0</v>
      </c>
      <c r="BQ211" s="208">
        <f t="shared" si="364"/>
        <v>0</v>
      </c>
      <c r="BR211" s="208">
        <f t="shared" si="364"/>
        <v>0</v>
      </c>
      <c r="BS211" s="208">
        <f t="shared" ref="BS211:CF211" si="365">+HLOOKUP(BS$114,$E$5:$FH$106,2+$C103,FALSE)</f>
        <v>0</v>
      </c>
      <c r="BT211" s="208">
        <f t="shared" si="365"/>
        <v>0</v>
      </c>
      <c r="BU211" s="208">
        <f t="shared" si="365"/>
        <v>0</v>
      </c>
      <c r="BV211" s="208">
        <f t="shared" si="365"/>
        <v>0</v>
      </c>
      <c r="BW211" s="208">
        <f t="shared" si="365"/>
        <v>0</v>
      </c>
      <c r="BX211" s="208">
        <f t="shared" si="365"/>
        <v>0</v>
      </c>
      <c r="BY211" s="208">
        <f t="shared" si="365"/>
        <v>0</v>
      </c>
      <c r="BZ211" s="208">
        <f t="shared" si="365"/>
        <v>0</v>
      </c>
      <c r="CA211" s="208">
        <f t="shared" si="365"/>
        <v>0</v>
      </c>
      <c r="CB211" s="208">
        <f t="shared" si="365"/>
        <v>0</v>
      </c>
      <c r="CC211" s="208">
        <f t="shared" si="365"/>
        <v>0</v>
      </c>
      <c r="CD211" s="208">
        <f t="shared" si="365"/>
        <v>0</v>
      </c>
      <c r="CE211" s="208">
        <f t="shared" si="365"/>
        <v>0</v>
      </c>
      <c r="CF211" s="208">
        <f t="shared" si="365"/>
        <v>0</v>
      </c>
      <c r="CG211" s="180"/>
      <c r="CH211" s="180"/>
      <c r="CI211" s="180"/>
      <c r="CJ211" s="180"/>
      <c r="CK211" s="180"/>
      <c r="CL211" s="180"/>
      <c r="CM211" s="180"/>
      <c r="CN211" s="180"/>
      <c r="CO211" s="180"/>
      <c r="CP211" s="180"/>
      <c r="CQ211" s="180"/>
      <c r="CR211" s="180"/>
      <c r="CS211" s="180"/>
      <c r="CT211" s="180"/>
      <c r="CU211" s="180"/>
      <c r="CV211" s="180"/>
      <c r="CW211" s="180"/>
      <c r="CX211" s="180"/>
      <c r="CY211" s="180"/>
      <c r="CZ211" s="180"/>
      <c r="DA211" s="180"/>
      <c r="DB211" s="180"/>
      <c r="DC211" s="180"/>
      <c r="DD211" s="180"/>
      <c r="DE211" s="180"/>
      <c r="DF211" s="180"/>
      <c r="DG211" s="180"/>
      <c r="DH211" s="180"/>
      <c r="DI211" s="180"/>
      <c r="DJ211" s="180"/>
      <c r="DK211" s="180"/>
      <c r="DL211" s="180"/>
      <c r="DM211" s="180"/>
      <c r="DN211" s="180"/>
      <c r="DO211" s="180"/>
      <c r="DP211" s="180"/>
      <c r="DQ211" s="180"/>
      <c r="DR211" s="180"/>
      <c r="DS211" s="180"/>
      <c r="DT211" s="180"/>
      <c r="DU211" s="180"/>
      <c r="DV211" s="180"/>
      <c r="DW211" s="180"/>
      <c r="DX211" s="180"/>
      <c r="DY211" s="180"/>
      <c r="DZ211" s="180"/>
      <c r="EA211" s="180"/>
      <c r="EB211" s="180"/>
      <c r="EC211" s="180"/>
      <c r="ED211" s="180"/>
      <c r="EE211" s="180"/>
      <c r="EF211" s="180"/>
      <c r="EG211" s="180"/>
      <c r="EH211" s="180"/>
      <c r="EI211" s="180"/>
      <c r="EJ211" s="180"/>
      <c r="EK211" s="180"/>
      <c r="EL211" s="180"/>
      <c r="EM211" s="180"/>
      <c r="EN211" s="180"/>
      <c r="EO211" s="180"/>
      <c r="EP211" s="180"/>
      <c r="EQ211" s="180"/>
      <c r="ER211" s="180"/>
      <c r="ES211" s="180"/>
      <c r="ET211" s="180"/>
      <c r="EU211" s="180"/>
      <c r="EV211" s="180"/>
      <c r="EW211" s="180"/>
      <c r="EX211" s="180"/>
      <c r="EY211" s="180"/>
      <c r="EZ211" s="180"/>
      <c r="FA211" s="180"/>
      <c r="FB211" s="180"/>
      <c r="FC211" s="180"/>
      <c r="FD211" s="180"/>
      <c r="FE211" s="180"/>
      <c r="FF211" s="180"/>
      <c r="FG211" s="180"/>
      <c r="FH211" s="180"/>
    </row>
    <row r="212" spans="2:164" hidden="1" x14ac:dyDescent="0.3">
      <c r="B212" s="699">
        <f>+IFERROR(VLOOKUP(D212,'LP-Servicios'!$E$153:$F$252,2,FALSE),0)</f>
        <v>0</v>
      </c>
      <c r="C212" s="700">
        <v>98</v>
      </c>
      <c r="D212" s="207" t="str">
        <f t="shared" si="300"/>
        <v>-</v>
      </c>
      <c r="E212" s="208">
        <f t="shared" si="331"/>
        <v>0</v>
      </c>
      <c r="F212" s="208">
        <f t="shared" si="331"/>
        <v>0</v>
      </c>
      <c r="G212" s="208">
        <f t="shared" ref="G212:BR212" si="366">+HLOOKUP(G$114,$E$5:$FH$106,2+$C104,FALSE)</f>
        <v>0</v>
      </c>
      <c r="H212" s="208">
        <f t="shared" si="366"/>
        <v>0</v>
      </c>
      <c r="I212" s="208">
        <f t="shared" si="366"/>
        <v>0</v>
      </c>
      <c r="J212" s="208">
        <f t="shared" si="366"/>
        <v>0</v>
      </c>
      <c r="K212" s="208">
        <f t="shared" si="366"/>
        <v>0</v>
      </c>
      <c r="L212" s="208">
        <f t="shared" si="366"/>
        <v>0</v>
      </c>
      <c r="M212" s="208">
        <f t="shared" si="366"/>
        <v>0</v>
      </c>
      <c r="N212" s="208">
        <f t="shared" si="366"/>
        <v>0</v>
      </c>
      <c r="O212" s="208">
        <f t="shared" si="366"/>
        <v>0</v>
      </c>
      <c r="P212" s="208">
        <f t="shared" si="366"/>
        <v>0</v>
      </c>
      <c r="Q212" s="208">
        <f t="shared" si="366"/>
        <v>0</v>
      </c>
      <c r="R212" s="208">
        <f t="shared" si="366"/>
        <v>0</v>
      </c>
      <c r="S212" s="208">
        <f t="shared" si="366"/>
        <v>0</v>
      </c>
      <c r="T212" s="208">
        <f t="shared" si="366"/>
        <v>0</v>
      </c>
      <c r="U212" s="208">
        <f t="shared" si="366"/>
        <v>0</v>
      </c>
      <c r="V212" s="208">
        <f t="shared" si="366"/>
        <v>0</v>
      </c>
      <c r="W212" s="208">
        <f t="shared" si="366"/>
        <v>0</v>
      </c>
      <c r="X212" s="208">
        <f t="shared" si="366"/>
        <v>0</v>
      </c>
      <c r="Y212" s="208">
        <f t="shared" si="366"/>
        <v>0</v>
      </c>
      <c r="Z212" s="208">
        <f t="shared" si="366"/>
        <v>0</v>
      </c>
      <c r="AA212" s="208">
        <f t="shared" si="366"/>
        <v>0</v>
      </c>
      <c r="AB212" s="208">
        <f t="shared" si="366"/>
        <v>0</v>
      </c>
      <c r="AC212" s="208">
        <f t="shared" si="366"/>
        <v>0</v>
      </c>
      <c r="AD212" s="208">
        <f t="shared" si="366"/>
        <v>0</v>
      </c>
      <c r="AE212" s="208">
        <f t="shared" si="366"/>
        <v>0</v>
      </c>
      <c r="AF212" s="208">
        <f t="shared" si="366"/>
        <v>0</v>
      </c>
      <c r="AG212" s="208">
        <f t="shared" si="366"/>
        <v>0</v>
      </c>
      <c r="AH212" s="208">
        <f t="shared" si="366"/>
        <v>0</v>
      </c>
      <c r="AI212" s="208">
        <f t="shared" si="366"/>
        <v>0</v>
      </c>
      <c r="AJ212" s="208">
        <f t="shared" si="366"/>
        <v>0</v>
      </c>
      <c r="AK212" s="208">
        <f t="shared" si="366"/>
        <v>0</v>
      </c>
      <c r="AL212" s="208">
        <f t="shared" si="366"/>
        <v>0</v>
      </c>
      <c r="AM212" s="208">
        <f t="shared" si="366"/>
        <v>0</v>
      </c>
      <c r="AN212" s="208">
        <f t="shared" si="366"/>
        <v>0</v>
      </c>
      <c r="AO212" s="208">
        <f t="shared" si="366"/>
        <v>0</v>
      </c>
      <c r="AP212" s="208">
        <f t="shared" si="366"/>
        <v>0</v>
      </c>
      <c r="AQ212" s="208">
        <f t="shared" si="366"/>
        <v>0</v>
      </c>
      <c r="AR212" s="208">
        <f t="shared" si="366"/>
        <v>0</v>
      </c>
      <c r="AS212" s="208">
        <f t="shared" si="366"/>
        <v>0</v>
      </c>
      <c r="AT212" s="208">
        <f t="shared" si="366"/>
        <v>0</v>
      </c>
      <c r="AU212" s="208">
        <f t="shared" si="366"/>
        <v>0</v>
      </c>
      <c r="AV212" s="208">
        <f t="shared" si="366"/>
        <v>0</v>
      </c>
      <c r="AW212" s="208">
        <f t="shared" si="366"/>
        <v>0</v>
      </c>
      <c r="AX212" s="208">
        <f t="shared" si="366"/>
        <v>0</v>
      </c>
      <c r="AY212" s="208">
        <f t="shared" si="366"/>
        <v>0</v>
      </c>
      <c r="AZ212" s="208">
        <f t="shared" si="366"/>
        <v>0</v>
      </c>
      <c r="BA212" s="208">
        <f t="shared" si="366"/>
        <v>0</v>
      </c>
      <c r="BB212" s="208">
        <f t="shared" si="366"/>
        <v>0</v>
      </c>
      <c r="BC212" s="208">
        <f t="shared" si="366"/>
        <v>0</v>
      </c>
      <c r="BD212" s="208">
        <f t="shared" si="366"/>
        <v>0</v>
      </c>
      <c r="BE212" s="208">
        <f t="shared" si="366"/>
        <v>0</v>
      </c>
      <c r="BF212" s="208">
        <f t="shared" si="366"/>
        <v>0</v>
      </c>
      <c r="BG212" s="208">
        <f t="shared" si="366"/>
        <v>0</v>
      </c>
      <c r="BH212" s="208">
        <f t="shared" si="366"/>
        <v>0</v>
      </c>
      <c r="BI212" s="208">
        <f t="shared" si="366"/>
        <v>0</v>
      </c>
      <c r="BJ212" s="208">
        <f t="shared" si="366"/>
        <v>0</v>
      </c>
      <c r="BK212" s="208">
        <f t="shared" si="366"/>
        <v>0</v>
      </c>
      <c r="BL212" s="208">
        <f t="shared" si="366"/>
        <v>0</v>
      </c>
      <c r="BM212" s="208">
        <f t="shared" si="366"/>
        <v>0</v>
      </c>
      <c r="BN212" s="208">
        <f t="shared" si="366"/>
        <v>0</v>
      </c>
      <c r="BO212" s="208">
        <f t="shared" si="366"/>
        <v>0</v>
      </c>
      <c r="BP212" s="208">
        <f t="shared" si="366"/>
        <v>0</v>
      </c>
      <c r="BQ212" s="208">
        <f t="shared" si="366"/>
        <v>0</v>
      </c>
      <c r="BR212" s="208">
        <f t="shared" si="366"/>
        <v>0</v>
      </c>
      <c r="BS212" s="208">
        <f t="shared" ref="BS212:CF212" si="367">+HLOOKUP(BS$114,$E$5:$FH$106,2+$C104,FALSE)</f>
        <v>0</v>
      </c>
      <c r="BT212" s="208">
        <f t="shared" si="367"/>
        <v>0</v>
      </c>
      <c r="BU212" s="208">
        <f t="shared" si="367"/>
        <v>0</v>
      </c>
      <c r="BV212" s="208">
        <f t="shared" si="367"/>
        <v>0</v>
      </c>
      <c r="BW212" s="208">
        <f t="shared" si="367"/>
        <v>0</v>
      </c>
      <c r="BX212" s="208">
        <f t="shared" si="367"/>
        <v>0</v>
      </c>
      <c r="BY212" s="208">
        <f t="shared" si="367"/>
        <v>0</v>
      </c>
      <c r="BZ212" s="208">
        <f t="shared" si="367"/>
        <v>0</v>
      </c>
      <c r="CA212" s="208">
        <f t="shared" si="367"/>
        <v>0</v>
      </c>
      <c r="CB212" s="208">
        <f t="shared" si="367"/>
        <v>0</v>
      </c>
      <c r="CC212" s="208">
        <f t="shared" si="367"/>
        <v>0</v>
      </c>
      <c r="CD212" s="208">
        <f t="shared" si="367"/>
        <v>0</v>
      </c>
      <c r="CE212" s="208">
        <f t="shared" si="367"/>
        <v>0</v>
      </c>
      <c r="CF212" s="208">
        <f t="shared" si="367"/>
        <v>0</v>
      </c>
      <c r="CG212" s="180"/>
      <c r="CH212" s="180"/>
      <c r="CI212" s="180"/>
      <c r="CJ212" s="180"/>
      <c r="CK212" s="180"/>
      <c r="CL212" s="180"/>
      <c r="CM212" s="180"/>
      <c r="CN212" s="180"/>
      <c r="CO212" s="180"/>
      <c r="CP212" s="180"/>
      <c r="CQ212" s="180"/>
      <c r="CR212" s="180"/>
      <c r="CS212" s="180"/>
      <c r="CT212" s="180"/>
      <c r="CU212" s="180"/>
      <c r="CV212" s="180"/>
      <c r="CW212" s="180"/>
      <c r="CX212" s="180"/>
      <c r="CY212" s="180"/>
      <c r="CZ212" s="180"/>
      <c r="DA212" s="180"/>
      <c r="DB212" s="180"/>
      <c r="DC212" s="180"/>
      <c r="DD212" s="180"/>
      <c r="DE212" s="180"/>
      <c r="DF212" s="180"/>
      <c r="DG212" s="180"/>
      <c r="DH212" s="180"/>
      <c r="DI212" s="180"/>
      <c r="DJ212" s="180"/>
      <c r="DK212" s="180"/>
      <c r="DL212" s="180"/>
      <c r="DM212" s="180"/>
      <c r="DN212" s="180"/>
      <c r="DO212" s="180"/>
      <c r="DP212" s="180"/>
      <c r="DQ212" s="180"/>
      <c r="DR212" s="180"/>
      <c r="DS212" s="180"/>
      <c r="DT212" s="180"/>
      <c r="DU212" s="180"/>
      <c r="DV212" s="180"/>
      <c r="DW212" s="180"/>
      <c r="DX212" s="180"/>
      <c r="DY212" s="180"/>
      <c r="DZ212" s="180"/>
      <c r="EA212" s="180"/>
      <c r="EB212" s="180"/>
      <c r="EC212" s="180"/>
      <c r="ED212" s="180"/>
      <c r="EE212" s="180"/>
      <c r="EF212" s="180"/>
      <c r="EG212" s="180"/>
      <c r="EH212" s="180"/>
      <c r="EI212" s="180"/>
      <c r="EJ212" s="180"/>
      <c r="EK212" s="180"/>
      <c r="EL212" s="180"/>
      <c r="EM212" s="180"/>
      <c r="EN212" s="180"/>
      <c r="EO212" s="180"/>
      <c r="EP212" s="180"/>
      <c r="EQ212" s="180"/>
      <c r="ER212" s="180"/>
      <c r="ES212" s="180"/>
      <c r="ET212" s="180"/>
      <c r="EU212" s="180"/>
      <c r="EV212" s="180"/>
      <c r="EW212" s="180"/>
      <c r="EX212" s="180"/>
      <c r="EY212" s="180"/>
      <c r="EZ212" s="180"/>
      <c r="FA212" s="180"/>
      <c r="FB212" s="180"/>
      <c r="FC212" s="180"/>
      <c r="FD212" s="180"/>
      <c r="FE212" s="180"/>
      <c r="FF212" s="180"/>
      <c r="FG212" s="180"/>
      <c r="FH212" s="180"/>
    </row>
    <row r="213" spans="2:164" hidden="1" x14ac:dyDescent="0.3">
      <c r="B213" s="699">
        <f>+IFERROR(VLOOKUP(D213,'LP-Servicios'!$E$153:$F$252,2,FALSE),0)</f>
        <v>0</v>
      </c>
      <c r="C213" s="700">
        <v>99</v>
      </c>
      <c r="D213" s="207" t="str">
        <f t="shared" si="300"/>
        <v>-</v>
      </c>
      <c r="E213" s="208">
        <f t="shared" si="331"/>
        <v>0</v>
      </c>
      <c r="F213" s="208">
        <f t="shared" si="331"/>
        <v>0</v>
      </c>
      <c r="G213" s="208">
        <f t="shared" ref="G213:BR213" si="368">+HLOOKUP(G$114,$E$5:$FH$106,2+$C105,FALSE)</f>
        <v>0</v>
      </c>
      <c r="H213" s="208">
        <f t="shared" si="368"/>
        <v>0</v>
      </c>
      <c r="I213" s="208">
        <f t="shared" si="368"/>
        <v>0</v>
      </c>
      <c r="J213" s="208">
        <f t="shared" si="368"/>
        <v>0</v>
      </c>
      <c r="K213" s="208">
        <f t="shared" si="368"/>
        <v>0</v>
      </c>
      <c r="L213" s="208">
        <f t="shared" si="368"/>
        <v>0</v>
      </c>
      <c r="M213" s="208">
        <f t="shared" si="368"/>
        <v>0</v>
      </c>
      <c r="N213" s="208">
        <f t="shared" si="368"/>
        <v>0</v>
      </c>
      <c r="O213" s="208">
        <f t="shared" si="368"/>
        <v>0</v>
      </c>
      <c r="P213" s="208">
        <f t="shared" si="368"/>
        <v>0</v>
      </c>
      <c r="Q213" s="208">
        <f t="shared" si="368"/>
        <v>0</v>
      </c>
      <c r="R213" s="208">
        <f t="shared" si="368"/>
        <v>0</v>
      </c>
      <c r="S213" s="208">
        <f t="shared" si="368"/>
        <v>0</v>
      </c>
      <c r="T213" s="208">
        <f t="shared" si="368"/>
        <v>0</v>
      </c>
      <c r="U213" s="208">
        <f t="shared" si="368"/>
        <v>0</v>
      </c>
      <c r="V213" s="208">
        <f t="shared" si="368"/>
        <v>0</v>
      </c>
      <c r="W213" s="208">
        <f t="shared" si="368"/>
        <v>0</v>
      </c>
      <c r="X213" s="208">
        <f t="shared" si="368"/>
        <v>0</v>
      </c>
      <c r="Y213" s="208">
        <f t="shared" si="368"/>
        <v>0</v>
      </c>
      <c r="Z213" s="208">
        <f t="shared" si="368"/>
        <v>0</v>
      </c>
      <c r="AA213" s="208">
        <f t="shared" si="368"/>
        <v>0</v>
      </c>
      <c r="AB213" s="208">
        <f t="shared" si="368"/>
        <v>0</v>
      </c>
      <c r="AC213" s="208">
        <f t="shared" si="368"/>
        <v>0</v>
      </c>
      <c r="AD213" s="208">
        <f t="shared" si="368"/>
        <v>0</v>
      </c>
      <c r="AE213" s="208">
        <f t="shared" si="368"/>
        <v>0</v>
      </c>
      <c r="AF213" s="208">
        <f t="shared" si="368"/>
        <v>0</v>
      </c>
      <c r="AG213" s="208">
        <f t="shared" si="368"/>
        <v>0</v>
      </c>
      <c r="AH213" s="208">
        <f t="shared" si="368"/>
        <v>0</v>
      </c>
      <c r="AI213" s="208">
        <f t="shared" si="368"/>
        <v>0</v>
      </c>
      <c r="AJ213" s="208">
        <f t="shared" si="368"/>
        <v>0</v>
      </c>
      <c r="AK213" s="208">
        <f t="shared" si="368"/>
        <v>0</v>
      </c>
      <c r="AL213" s="208">
        <f t="shared" si="368"/>
        <v>0</v>
      </c>
      <c r="AM213" s="208">
        <f t="shared" si="368"/>
        <v>0</v>
      </c>
      <c r="AN213" s="208">
        <f t="shared" si="368"/>
        <v>0</v>
      </c>
      <c r="AO213" s="208">
        <f t="shared" si="368"/>
        <v>0</v>
      </c>
      <c r="AP213" s="208">
        <f t="shared" si="368"/>
        <v>0</v>
      </c>
      <c r="AQ213" s="208">
        <f t="shared" si="368"/>
        <v>0</v>
      </c>
      <c r="AR213" s="208">
        <f t="shared" si="368"/>
        <v>0</v>
      </c>
      <c r="AS213" s="208">
        <f t="shared" si="368"/>
        <v>0</v>
      </c>
      <c r="AT213" s="208">
        <f t="shared" si="368"/>
        <v>0</v>
      </c>
      <c r="AU213" s="208">
        <f t="shared" si="368"/>
        <v>0</v>
      </c>
      <c r="AV213" s="208">
        <f t="shared" si="368"/>
        <v>0</v>
      </c>
      <c r="AW213" s="208">
        <f t="shared" si="368"/>
        <v>0</v>
      </c>
      <c r="AX213" s="208">
        <f t="shared" si="368"/>
        <v>0</v>
      </c>
      <c r="AY213" s="208">
        <f t="shared" si="368"/>
        <v>0</v>
      </c>
      <c r="AZ213" s="208">
        <f t="shared" si="368"/>
        <v>0</v>
      </c>
      <c r="BA213" s="208">
        <f t="shared" si="368"/>
        <v>0</v>
      </c>
      <c r="BB213" s="208">
        <f t="shared" si="368"/>
        <v>0</v>
      </c>
      <c r="BC213" s="208">
        <f t="shared" si="368"/>
        <v>0</v>
      </c>
      <c r="BD213" s="208">
        <f t="shared" si="368"/>
        <v>0</v>
      </c>
      <c r="BE213" s="208">
        <f t="shared" si="368"/>
        <v>0</v>
      </c>
      <c r="BF213" s="208">
        <f t="shared" si="368"/>
        <v>0</v>
      </c>
      <c r="BG213" s="208">
        <f t="shared" si="368"/>
        <v>0</v>
      </c>
      <c r="BH213" s="208">
        <f t="shared" si="368"/>
        <v>0</v>
      </c>
      <c r="BI213" s="208">
        <f t="shared" si="368"/>
        <v>0</v>
      </c>
      <c r="BJ213" s="208">
        <f t="shared" si="368"/>
        <v>0</v>
      </c>
      <c r="BK213" s="208">
        <f t="shared" si="368"/>
        <v>0</v>
      </c>
      <c r="BL213" s="208">
        <f t="shared" si="368"/>
        <v>0</v>
      </c>
      <c r="BM213" s="208">
        <f t="shared" si="368"/>
        <v>0</v>
      </c>
      <c r="BN213" s="208">
        <f t="shared" si="368"/>
        <v>0</v>
      </c>
      <c r="BO213" s="208">
        <f t="shared" si="368"/>
        <v>0</v>
      </c>
      <c r="BP213" s="208">
        <f t="shared" si="368"/>
        <v>0</v>
      </c>
      <c r="BQ213" s="208">
        <f t="shared" si="368"/>
        <v>0</v>
      </c>
      <c r="BR213" s="208">
        <f t="shared" si="368"/>
        <v>0</v>
      </c>
      <c r="BS213" s="208">
        <f t="shared" ref="BS213:CF213" si="369">+HLOOKUP(BS$114,$E$5:$FH$106,2+$C105,FALSE)</f>
        <v>0</v>
      </c>
      <c r="BT213" s="208">
        <f t="shared" si="369"/>
        <v>0</v>
      </c>
      <c r="BU213" s="208">
        <f t="shared" si="369"/>
        <v>0</v>
      </c>
      <c r="BV213" s="208">
        <f t="shared" si="369"/>
        <v>0</v>
      </c>
      <c r="BW213" s="208">
        <f t="shared" si="369"/>
        <v>0</v>
      </c>
      <c r="BX213" s="208">
        <f t="shared" si="369"/>
        <v>0</v>
      </c>
      <c r="BY213" s="208">
        <f t="shared" si="369"/>
        <v>0</v>
      </c>
      <c r="BZ213" s="208">
        <f t="shared" si="369"/>
        <v>0</v>
      </c>
      <c r="CA213" s="208">
        <f t="shared" si="369"/>
        <v>0</v>
      </c>
      <c r="CB213" s="208">
        <f t="shared" si="369"/>
        <v>0</v>
      </c>
      <c r="CC213" s="208">
        <f t="shared" si="369"/>
        <v>0</v>
      </c>
      <c r="CD213" s="208">
        <f t="shared" si="369"/>
        <v>0</v>
      </c>
      <c r="CE213" s="208">
        <f t="shared" si="369"/>
        <v>0</v>
      </c>
      <c r="CF213" s="208">
        <f t="shared" si="369"/>
        <v>0</v>
      </c>
      <c r="CG213" s="180"/>
      <c r="CH213" s="180"/>
      <c r="CI213" s="180"/>
      <c r="CJ213" s="180"/>
      <c r="CK213" s="180"/>
      <c r="CL213" s="180"/>
      <c r="CM213" s="180"/>
      <c r="CN213" s="180"/>
      <c r="CO213" s="180"/>
      <c r="CP213" s="180"/>
      <c r="CQ213" s="180"/>
      <c r="CR213" s="180"/>
      <c r="CS213" s="180"/>
      <c r="CT213" s="180"/>
      <c r="CU213" s="180"/>
      <c r="CV213" s="180"/>
      <c r="CW213" s="180"/>
      <c r="CX213" s="180"/>
      <c r="CY213" s="180"/>
      <c r="CZ213" s="180"/>
      <c r="DA213" s="180"/>
      <c r="DB213" s="180"/>
      <c r="DC213" s="180"/>
      <c r="DD213" s="180"/>
      <c r="DE213" s="180"/>
      <c r="DF213" s="180"/>
      <c r="DG213" s="180"/>
      <c r="DH213" s="180"/>
      <c r="DI213" s="180"/>
      <c r="DJ213" s="180"/>
      <c r="DK213" s="180"/>
      <c r="DL213" s="180"/>
      <c r="DM213" s="180"/>
      <c r="DN213" s="180"/>
      <c r="DO213" s="180"/>
      <c r="DP213" s="180"/>
      <c r="DQ213" s="180"/>
      <c r="DR213" s="180"/>
      <c r="DS213" s="180"/>
      <c r="DT213" s="180"/>
      <c r="DU213" s="180"/>
      <c r="DV213" s="180"/>
      <c r="DW213" s="180"/>
      <c r="DX213" s="180"/>
      <c r="DY213" s="180"/>
      <c r="DZ213" s="180"/>
      <c r="EA213" s="180"/>
      <c r="EB213" s="180"/>
      <c r="EC213" s="180"/>
      <c r="ED213" s="180"/>
      <c r="EE213" s="180"/>
      <c r="EF213" s="180"/>
      <c r="EG213" s="180"/>
      <c r="EH213" s="180"/>
      <c r="EI213" s="180"/>
      <c r="EJ213" s="180"/>
      <c r="EK213" s="180"/>
      <c r="EL213" s="180"/>
      <c r="EM213" s="180"/>
      <c r="EN213" s="180"/>
      <c r="EO213" s="180"/>
      <c r="EP213" s="180"/>
      <c r="EQ213" s="180"/>
      <c r="ER213" s="180"/>
      <c r="ES213" s="180"/>
      <c r="ET213" s="180"/>
      <c r="EU213" s="180"/>
      <c r="EV213" s="180"/>
      <c r="EW213" s="180"/>
      <c r="EX213" s="180"/>
      <c r="EY213" s="180"/>
      <c r="EZ213" s="180"/>
      <c r="FA213" s="180"/>
      <c r="FB213" s="180"/>
      <c r="FC213" s="180"/>
      <c r="FD213" s="180"/>
      <c r="FE213" s="180"/>
      <c r="FF213" s="180"/>
      <c r="FG213" s="180"/>
      <c r="FH213" s="180"/>
    </row>
    <row r="214" spans="2:164" hidden="1" x14ac:dyDescent="0.3">
      <c r="B214" s="699">
        <f>+IFERROR(VLOOKUP(D214,'LP-Servicios'!$E$153:$F$252,2,FALSE),0)</f>
        <v>0</v>
      </c>
      <c r="C214" s="700">
        <v>100</v>
      </c>
      <c r="D214" s="207" t="str">
        <f t="shared" si="300"/>
        <v>-</v>
      </c>
      <c r="E214" s="208">
        <f t="shared" si="331"/>
        <v>0</v>
      </c>
      <c r="F214" s="208">
        <f t="shared" si="331"/>
        <v>0</v>
      </c>
      <c r="G214" s="208">
        <f t="shared" ref="G214:BR214" si="370">+HLOOKUP(G$114,$E$5:$FH$106,2+$C106,FALSE)</f>
        <v>0</v>
      </c>
      <c r="H214" s="208">
        <f t="shared" si="370"/>
        <v>0</v>
      </c>
      <c r="I214" s="208">
        <f t="shared" si="370"/>
        <v>0</v>
      </c>
      <c r="J214" s="208">
        <f t="shared" si="370"/>
        <v>0</v>
      </c>
      <c r="K214" s="208">
        <f t="shared" si="370"/>
        <v>0</v>
      </c>
      <c r="L214" s="208">
        <f t="shared" si="370"/>
        <v>0</v>
      </c>
      <c r="M214" s="208">
        <f t="shared" si="370"/>
        <v>0</v>
      </c>
      <c r="N214" s="208">
        <f t="shared" si="370"/>
        <v>0</v>
      </c>
      <c r="O214" s="208">
        <f t="shared" si="370"/>
        <v>0</v>
      </c>
      <c r="P214" s="208">
        <f t="shared" si="370"/>
        <v>0</v>
      </c>
      <c r="Q214" s="208">
        <f t="shared" si="370"/>
        <v>0</v>
      </c>
      <c r="R214" s="208">
        <f t="shared" si="370"/>
        <v>0</v>
      </c>
      <c r="S214" s="208">
        <f t="shared" si="370"/>
        <v>0</v>
      </c>
      <c r="T214" s="208">
        <f t="shared" si="370"/>
        <v>0</v>
      </c>
      <c r="U214" s="208">
        <f t="shared" si="370"/>
        <v>0</v>
      </c>
      <c r="V214" s="208">
        <f t="shared" si="370"/>
        <v>0</v>
      </c>
      <c r="W214" s="208">
        <f t="shared" si="370"/>
        <v>0</v>
      </c>
      <c r="X214" s="208">
        <f t="shared" si="370"/>
        <v>0</v>
      </c>
      <c r="Y214" s="208">
        <f t="shared" si="370"/>
        <v>0</v>
      </c>
      <c r="Z214" s="208">
        <f t="shared" si="370"/>
        <v>0</v>
      </c>
      <c r="AA214" s="208">
        <f t="shared" si="370"/>
        <v>0</v>
      </c>
      <c r="AB214" s="208">
        <f t="shared" si="370"/>
        <v>0</v>
      </c>
      <c r="AC214" s="208">
        <f t="shared" si="370"/>
        <v>0</v>
      </c>
      <c r="AD214" s="208">
        <f t="shared" si="370"/>
        <v>0</v>
      </c>
      <c r="AE214" s="208">
        <f t="shared" si="370"/>
        <v>0</v>
      </c>
      <c r="AF214" s="208">
        <f t="shared" si="370"/>
        <v>0</v>
      </c>
      <c r="AG214" s="208">
        <f t="shared" si="370"/>
        <v>0</v>
      </c>
      <c r="AH214" s="208">
        <f t="shared" si="370"/>
        <v>0</v>
      </c>
      <c r="AI214" s="208">
        <f t="shared" si="370"/>
        <v>0</v>
      </c>
      <c r="AJ214" s="208">
        <f t="shared" si="370"/>
        <v>0</v>
      </c>
      <c r="AK214" s="208">
        <f t="shared" si="370"/>
        <v>0</v>
      </c>
      <c r="AL214" s="208">
        <f t="shared" si="370"/>
        <v>0</v>
      </c>
      <c r="AM214" s="208">
        <f t="shared" si="370"/>
        <v>0</v>
      </c>
      <c r="AN214" s="208">
        <f t="shared" si="370"/>
        <v>0</v>
      </c>
      <c r="AO214" s="208">
        <f t="shared" si="370"/>
        <v>0</v>
      </c>
      <c r="AP214" s="208">
        <f t="shared" si="370"/>
        <v>0</v>
      </c>
      <c r="AQ214" s="208">
        <f t="shared" si="370"/>
        <v>0</v>
      </c>
      <c r="AR214" s="208">
        <f t="shared" si="370"/>
        <v>0</v>
      </c>
      <c r="AS214" s="208">
        <f t="shared" si="370"/>
        <v>0</v>
      </c>
      <c r="AT214" s="208">
        <f t="shared" si="370"/>
        <v>0</v>
      </c>
      <c r="AU214" s="208">
        <f t="shared" si="370"/>
        <v>0</v>
      </c>
      <c r="AV214" s="208">
        <f t="shared" si="370"/>
        <v>0</v>
      </c>
      <c r="AW214" s="208">
        <f t="shared" si="370"/>
        <v>0</v>
      </c>
      <c r="AX214" s="208">
        <f t="shared" si="370"/>
        <v>0</v>
      </c>
      <c r="AY214" s="208">
        <f t="shared" si="370"/>
        <v>0</v>
      </c>
      <c r="AZ214" s="208">
        <f t="shared" si="370"/>
        <v>0</v>
      </c>
      <c r="BA214" s="208">
        <f t="shared" si="370"/>
        <v>0</v>
      </c>
      <c r="BB214" s="208">
        <f t="shared" si="370"/>
        <v>0</v>
      </c>
      <c r="BC214" s="208">
        <f t="shared" si="370"/>
        <v>0</v>
      </c>
      <c r="BD214" s="208">
        <f t="shared" si="370"/>
        <v>0</v>
      </c>
      <c r="BE214" s="208">
        <f t="shared" si="370"/>
        <v>0</v>
      </c>
      <c r="BF214" s="208">
        <f t="shared" si="370"/>
        <v>0</v>
      </c>
      <c r="BG214" s="208">
        <f t="shared" si="370"/>
        <v>0</v>
      </c>
      <c r="BH214" s="208">
        <f t="shared" si="370"/>
        <v>0</v>
      </c>
      <c r="BI214" s="208">
        <f t="shared" si="370"/>
        <v>0</v>
      </c>
      <c r="BJ214" s="208">
        <f t="shared" si="370"/>
        <v>0</v>
      </c>
      <c r="BK214" s="208">
        <f t="shared" si="370"/>
        <v>0</v>
      </c>
      <c r="BL214" s="208">
        <f t="shared" si="370"/>
        <v>0</v>
      </c>
      <c r="BM214" s="208">
        <f t="shared" si="370"/>
        <v>0</v>
      </c>
      <c r="BN214" s="208">
        <f t="shared" si="370"/>
        <v>0</v>
      </c>
      <c r="BO214" s="208">
        <f t="shared" si="370"/>
        <v>0</v>
      </c>
      <c r="BP214" s="208">
        <f t="shared" si="370"/>
        <v>0</v>
      </c>
      <c r="BQ214" s="208">
        <f t="shared" si="370"/>
        <v>0</v>
      </c>
      <c r="BR214" s="208">
        <f t="shared" si="370"/>
        <v>0</v>
      </c>
      <c r="BS214" s="208">
        <f t="shared" ref="BS214:CF214" si="371">+HLOOKUP(BS$114,$E$5:$FH$106,2+$C106,FALSE)</f>
        <v>0</v>
      </c>
      <c r="BT214" s="208">
        <f t="shared" si="371"/>
        <v>0</v>
      </c>
      <c r="BU214" s="208">
        <f t="shared" si="371"/>
        <v>0</v>
      </c>
      <c r="BV214" s="208">
        <f t="shared" si="371"/>
        <v>0</v>
      </c>
      <c r="BW214" s="208">
        <f t="shared" si="371"/>
        <v>0</v>
      </c>
      <c r="BX214" s="208">
        <f t="shared" si="371"/>
        <v>0</v>
      </c>
      <c r="BY214" s="208">
        <f t="shared" si="371"/>
        <v>0</v>
      </c>
      <c r="BZ214" s="208">
        <f t="shared" si="371"/>
        <v>0</v>
      </c>
      <c r="CA214" s="208">
        <f t="shared" si="371"/>
        <v>0</v>
      </c>
      <c r="CB214" s="208">
        <f t="shared" si="371"/>
        <v>0</v>
      </c>
      <c r="CC214" s="208">
        <f t="shared" si="371"/>
        <v>0</v>
      </c>
      <c r="CD214" s="208">
        <f t="shared" si="371"/>
        <v>0</v>
      </c>
      <c r="CE214" s="208">
        <f t="shared" si="371"/>
        <v>0</v>
      </c>
      <c r="CF214" s="208">
        <f t="shared" si="371"/>
        <v>0</v>
      </c>
      <c r="CG214" s="180"/>
      <c r="CH214" s="180"/>
      <c r="CI214" s="180"/>
      <c r="CJ214" s="180"/>
      <c r="CK214" s="180"/>
      <c r="CL214" s="180"/>
      <c r="CM214" s="180"/>
      <c r="CN214" s="180"/>
      <c r="CO214" s="180"/>
      <c r="CP214" s="180"/>
      <c r="CQ214" s="180"/>
      <c r="CR214" s="180"/>
      <c r="CS214" s="180"/>
      <c r="CT214" s="180"/>
      <c r="CU214" s="180"/>
      <c r="CV214" s="180"/>
      <c r="CW214" s="180"/>
      <c r="CX214" s="180"/>
      <c r="CY214" s="180"/>
      <c r="CZ214" s="180"/>
      <c r="DA214" s="180"/>
      <c r="DB214" s="180"/>
      <c r="DC214" s="180"/>
      <c r="DD214" s="180"/>
      <c r="DE214" s="180"/>
      <c r="DF214" s="180"/>
      <c r="DG214" s="180"/>
      <c r="DH214" s="180"/>
      <c r="DI214" s="180"/>
      <c r="DJ214" s="180"/>
      <c r="DK214" s="180"/>
      <c r="DL214" s="180"/>
      <c r="DM214" s="180"/>
      <c r="DN214" s="180"/>
      <c r="DO214" s="180"/>
      <c r="DP214" s="180"/>
      <c r="DQ214" s="180"/>
      <c r="DR214" s="180"/>
      <c r="DS214" s="180"/>
      <c r="DT214" s="180"/>
      <c r="DU214" s="180"/>
      <c r="DV214" s="180"/>
      <c r="DW214" s="180"/>
      <c r="DX214" s="180"/>
      <c r="DY214" s="180"/>
      <c r="DZ214" s="180"/>
      <c r="EA214" s="180"/>
      <c r="EB214" s="180"/>
      <c r="EC214" s="180"/>
      <c r="ED214" s="180"/>
      <c r="EE214" s="180"/>
      <c r="EF214" s="180"/>
      <c r="EG214" s="180"/>
      <c r="EH214" s="180"/>
      <c r="EI214" s="180"/>
      <c r="EJ214" s="180"/>
      <c r="EK214" s="180"/>
      <c r="EL214" s="180"/>
      <c r="EM214" s="180"/>
      <c r="EN214" s="180"/>
      <c r="EO214" s="180"/>
      <c r="EP214" s="180"/>
      <c r="EQ214" s="180"/>
      <c r="ER214" s="180"/>
      <c r="ES214" s="180"/>
      <c r="ET214" s="180"/>
      <c r="EU214" s="180"/>
      <c r="EV214" s="180"/>
      <c r="EW214" s="180"/>
      <c r="EX214" s="180"/>
      <c r="EY214" s="180"/>
      <c r="EZ214" s="180"/>
      <c r="FA214" s="180"/>
      <c r="FB214" s="180"/>
      <c r="FC214" s="180"/>
      <c r="FD214" s="180"/>
      <c r="FE214" s="180"/>
      <c r="FF214" s="180"/>
      <c r="FG214" s="180"/>
      <c r="FH214" s="180"/>
    </row>
    <row r="215" spans="2:164" hidden="1" x14ac:dyDescent="0.3">
      <c r="D215" s="304" t="s">
        <v>426</v>
      </c>
      <c r="E215" s="304">
        <f>+SUMPRODUCT($B$115:$B$214,E115:E214)</f>
        <v>12750204.139999999</v>
      </c>
      <c r="F215" s="304">
        <f>+SUMPRODUCT($B$115:$B$214,F115:F214)</f>
        <v>12750204.139999999</v>
      </c>
      <c r="G215" s="304">
        <f t="shared" ref="G215:BR215" si="372">+SUMPRODUCT($B$115:$B$214,G115:G214)</f>
        <v>12750204.139999999</v>
      </c>
      <c r="H215" s="304">
        <f t="shared" si="372"/>
        <v>12750204.139999999</v>
      </c>
      <c r="I215" s="304">
        <f t="shared" si="372"/>
        <v>12750204.139999999</v>
      </c>
      <c r="J215" s="304">
        <f t="shared" si="372"/>
        <v>13153221.709999999</v>
      </c>
      <c r="K215" s="304">
        <f t="shared" si="372"/>
        <v>13153221.709999999</v>
      </c>
      <c r="L215" s="304">
        <f t="shared" si="372"/>
        <v>13153221.709999999</v>
      </c>
      <c r="M215" s="304">
        <f t="shared" si="372"/>
        <v>13153221.709999999</v>
      </c>
      <c r="N215" s="304">
        <f t="shared" si="372"/>
        <v>13153221.709999999</v>
      </c>
      <c r="O215" s="304">
        <f t="shared" si="372"/>
        <v>12750204.139999999</v>
      </c>
      <c r="P215" s="304">
        <f t="shared" si="372"/>
        <v>12750204.139999999</v>
      </c>
      <c r="Q215" s="304">
        <f t="shared" si="372"/>
        <v>57661401.25</v>
      </c>
      <c r="R215" s="304">
        <f t="shared" si="372"/>
        <v>57661401.25</v>
      </c>
      <c r="S215" s="304">
        <f t="shared" si="372"/>
        <v>57661401.25</v>
      </c>
      <c r="T215" s="304">
        <f t="shared" si="372"/>
        <v>0</v>
      </c>
      <c r="U215" s="304">
        <f t="shared" si="372"/>
        <v>0</v>
      </c>
      <c r="V215" s="304">
        <f t="shared" si="372"/>
        <v>0</v>
      </c>
      <c r="W215" s="304">
        <f t="shared" si="372"/>
        <v>0</v>
      </c>
      <c r="X215" s="304">
        <f t="shared" si="372"/>
        <v>0</v>
      </c>
      <c r="Y215" s="304">
        <f t="shared" si="372"/>
        <v>0</v>
      </c>
      <c r="Z215" s="304">
        <f t="shared" si="372"/>
        <v>0</v>
      </c>
      <c r="AA215" s="304">
        <f t="shared" si="372"/>
        <v>0</v>
      </c>
      <c r="AB215" s="304">
        <f t="shared" si="372"/>
        <v>0</v>
      </c>
      <c r="AC215" s="304">
        <f t="shared" si="372"/>
        <v>0</v>
      </c>
      <c r="AD215" s="304">
        <f t="shared" si="372"/>
        <v>0</v>
      </c>
      <c r="AE215" s="304">
        <f t="shared" si="372"/>
        <v>0</v>
      </c>
      <c r="AF215" s="304">
        <f t="shared" si="372"/>
        <v>0</v>
      </c>
      <c r="AG215" s="304">
        <f t="shared" si="372"/>
        <v>0</v>
      </c>
      <c r="AH215" s="304">
        <f t="shared" si="372"/>
        <v>0</v>
      </c>
      <c r="AI215" s="304">
        <f t="shared" si="372"/>
        <v>0</v>
      </c>
      <c r="AJ215" s="304">
        <f t="shared" si="372"/>
        <v>0</v>
      </c>
      <c r="AK215" s="304">
        <f t="shared" si="372"/>
        <v>0</v>
      </c>
      <c r="AL215" s="304">
        <f t="shared" si="372"/>
        <v>0</v>
      </c>
      <c r="AM215" s="304">
        <f t="shared" si="372"/>
        <v>0</v>
      </c>
      <c r="AN215" s="304">
        <f t="shared" si="372"/>
        <v>0</v>
      </c>
      <c r="AO215" s="304">
        <f t="shared" si="372"/>
        <v>0</v>
      </c>
      <c r="AP215" s="304">
        <f t="shared" si="372"/>
        <v>0</v>
      </c>
      <c r="AQ215" s="304">
        <f t="shared" si="372"/>
        <v>0</v>
      </c>
      <c r="AR215" s="304">
        <f t="shared" si="372"/>
        <v>0</v>
      </c>
      <c r="AS215" s="304">
        <f t="shared" si="372"/>
        <v>0</v>
      </c>
      <c r="AT215" s="304">
        <f t="shared" si="372"/>
        <v>0</v>
      </c>
      <c r="AU215" s="304">
        <f t="shared" si="372"/>
        <v>0</v>
      </c>
      <c r="AV215" s="304">
        <f t="shared" si="372"/>
        <v>0</v>
      </c>
      <c r="AW215" s="304">
        <f t="shared" si="372"/>
        <v>0</v>
      </c>
      <c r="AX215" s="304">
        <f t="shared" si="372"/>
        <v>0</v>
      </c>
      <c r="AY215" s="304">
        <f t="shared" si="372"/>
        <v>0</v>
      </c>
      <c r="AZ215" s="304">
        <f t="shared" si="372"/>
        <v>0</v>
      </c>
      <c r="BA215" s="304">
        <f t="shared" si="372"/>
        <v>0</v>
      </c>
      <c r="BB215" s="304">
        <f t="shared" si="372"/>
        <v>0</v>
      </c>
      <c r="BC215" s="304">
        <f t="shared" si="372"/>
        <v>0</v>
      </c>
      <c r="BD215" s="304">
        <f t="shared" si="372"/>
        <v>0</v>
      </c>
      <c r="BE215" s="304">
        <f t="shared" si="372"/>
        <v>0</v>
      </c>
      <c r="BF215" s="304">
        <f t="shared" si="372"/>
        <v>0</v>
      </c>
      <c r="BG215" s="304">
        <f t="shared" si="372"/>
        <v>0</v>
      </c>
      <c r="BH215" s="304">
        <f t="shared" si="372"/>
        <v>0</v>
      </c>
      <c r="BI215" s="304">
        <f t="shared" si="372"/>
        <v>0</v>
      </c>
      <c r="BJ215" s="304">
        <f t="shared" si="372"/>
        <v>0</v>
      </c>
      <c r="BK215" s="304">
        <f t="shared" si="372"/>
        <v>0</v>
      </c>
      <c r="BL215" s="304">
        <f t="shared" si="372"/>
        <v>0</v>
      </c>
      <c r="BM215" s="304">
        <f t="shared" si="372"/>
        <v>0</v>
      </c>
      <c r="BN215" s="304">
        <f t="shared" si="372"/>
        <v>0</v>
      </c>
      <c r="BO215" s="304">
        <f t="shared" si="372"/>
        <v>0</v>
      </c>
      <c r="BP215" s="304">
        <f t="shared" si="372"/>
        <v>0</v>
      </c>
      <c r="BQ215" s="304">
        <f t="shared" si="372"/>
        <v>0</v>
      </c>
      <c r="BR215" s="304">
        <f t="shared" si="372"/>
        <v>0</v>
      </c>
      <c r="BS215" s="304">
        <f t="shared" ref="BS215:CF215" si="373">+SUMPRODUCT($B$115:$B$214,BS115:BS214)</f>
        <v>0</v>
      </c>
      <c r="BT215" s="304">
        <f t="shared" si="373"/>
        <v>0</v>
      </c>
      <c r="BU215" s="304">
        <f t="shared" si="373"/>
        <v>0</v>
      </c>
      <c r="BV215" s="304">
        <f t="shared" si="373"/>
        <v>0</v>
      </c>
      <c r="BW215" s="304">
        <f t="shared" si="373"/>
        <v>0</v>
      </c>
      <c r="BX215" s="304">
        <f t="shared" si="373"/>
        <v>0</v>
      </c>
      <c r="BY215" s="304">
        <f t="shared" si="373"/>
        <v>0</v>
      </c>
      <c r="BZ215" s="304">
        <f t="shared" si="373"/>
        <v>0</v>
      </c>
      <c r="CA215" s="304">
        <f t="shared" si="373"/>
        <v>0</v>
      </c>
      <c r="CB215" s="304">
        <f t="shared" si="373"/>
        <v>0</v>
      </c>
      <c r="CC215" s="304">
        <f t="shared" si="373"/>
        <v>0</v>
      </c>
      <c r="CD215" s="304">
        <f t="shared" si="373"/>
        <v>0</v>
      </c>
      <c r="CE215" s="304">
        <f t="shared" si="373"/>
        <v>0</v>
      </c>
      <c r="CF215" s="304">
        <f t="shared" si="373"/>
        <v>0</v>
      </c>
      <c r="CG215" s="180"/>
      <c r="CH215" s="180"/>
      <c r="CI215" s="180"/>
      <c r="CJ215" s="180"/>
      <c r="CK215" s="180"/>
      <c r="CL215" s="180"/>
      <c r="CM215" s="180"/>
      <c r="CN215" s="180"/>
      <c r="CO215" s="180"/>
      <c r="CP215" s="180"/>
      <c r="CQ215" s="180"/>
      <c r="CR215" s="180"/>
      <c r="CS215" s="180"/>
      <c r="CT215" s="180"/>
      <c r="CU215" s="180"/>
      <c r="CV215" s="180"/>
      <c r="CW215" s="180"/>
      <c r="CX215" s="180"/>
      <c r="CY215" s="180"/>
      <c r="CZ215" s="180"/>
      <c r="DA215" s="180"/>
      <c r="DB215" s="180"/>
      <c r="DC215" s="180"/>
      <c r="DD215" s="180"/>
      <c r="DE215" s="180"/>
      <c r="DF215" s="180"/>
      <c r="DG215" s="180"/>
      <c r="DH215" s="180"/>
      <c r="DI215" s="180"/>
      <c r="DJ215" s="180"/>
      <c r="DK215" s="180"/>
      <c r="DL215" s="180"/>
      <c r="DM215" s="180"/>
      <c r="DN215" s="180"/>
      <c r="DO215" s="180"/>
      <c r="DP215" s="180"/>
      <c r="DQ215" s="180"/>
      <c r="DR215" s="180"/>
      <c r="DS215" s="180"/>
      <c r="DT215" s="180"/>
      <c r="DU215" s="180"/>
      <c r="DV215" s="180"/>
      <c r="DW215" s="180"/>
      <c r="DX215" s="180"/>
      <c r="DY215" s="180"/>
      <c r="DZ215" s="180"/>
      <c r="EA215" s="180"/>
      <c r="EB215" s="180"/>
      <c r="EC215" s="180"/>
      <c r="ED215" s="180"/>
      <c r="EE215" s="180"/>
      <c r="EF215" s="180"/>
      <c r="EG215" s="180"/>
      <c r="EH215" s="180"/>
      <c r="EI215" s="180"/>
      <c r="EJ215" s="180"/>
      <c r="EK215" s="180"/>
      <c r="EL215" s="180"/>
      <c r="EM215" s="180"/>
      <c r="EN215" s="180"/>
      <c r="EO215" s="180"/>
      <c r="EP215" s="180"/>
      <c r="EQ215" s="180"/>
      <c r="ER215" s="180"/>
      <c r="ES215" s="180"/>
      <c r="ET215" s="180"/>
      <c r="EU215" s="180"/>
      <c r="EV215" s="180"/>
      <c r="EW215" s="180"/>
      <c r="EX215" s="180"/>
      <c r="EY215" s="180"/>
      <c r="EZ215" s="180"/>
      <c r="FA215" s="180"/>
      <c r="FB215" s="180"/>
      <c r="FC215" s="180"/>
      <c r="FD215" s="180"/>
      <c r="FE215" s="180"/>
      <c r="FF215" s="180"/>
      <c r="FG215" s="180"/>
      <c r="FH215" s="180"/>
    </row>
    <row r="216" spans="2:164" hidden="1" x14ac:dyDescent="0.3">
      <c r="D216" s="180"/>
      <c r="E216" s="180"/>
      <c r="F216" s="180"/>
      <c r="G216" s="180"/>
      <c r="H216" s="180"/>
      <c r="I216" s="180"/>
      <c r="J216" s="180"/>
      <c r="K216" s="180"/>
      <c r="L216" s="180"/>
      <c r="M216" s="180"/>
      <c r="N216" s="180"/>
      <c r="O216" s="180"/>
      <c r="P216" s="180"/>
      <c r="Q216" s="180"/>
      <c r="R216" s="180"/>
      <c r="S216" s="180"/>
      <c r="T216" s="180"/>
      <c r="U216" s="180"/>
      <c r="V216" s="180"/>
      <c r="W216" s="180"/>
      <c r="X216" s="180"/>
      <c r="Y216" s="180"/>
      <c r="Z216" s="180"/>
      <c r="AA216" s="180"/>
      <c r="AB216" s="180"/>
      <c r="AC216" s="180"/>
      <c r="AD216" s="180"/>
      <c r="AE216" s="180"/>
      <c r="AF216" s="180"/>
      <c r="AG216" s="180"/>
      <c r="AH216" s="180"/>
      <c r="AI216" s="180"/>
      <c r="AJ216" s="180"/>
      <c r="AK216" s="180"/>
      <c r="AL216" s="180"/>
      <c r="AM216" s="180"/>
      <c r="AN216" s="180"/>
      <c r="AO216" s="180"/>
      <c r="AP216" s="180"/>
      <c r="AQ216" s="180"/>
      <c r="AR216" s="180"/>
      <c r="AS216" s="180"/>
      <c r="AT216" s="180"/>
      <c r="AU216" s="180"/>
      <c r="AV216" s="180"/>
      <c r="AW216" s="180"/>
      <c r="AX216" s="180"/>
      <c r="AY216" s="180"/>
      <c r="AZ216" s="180"/>
      <c r="BA216" s="180"/>
      <c r="BB216" s="180"/>
      <c r="BC216" s="180"/>
      <c r="BD216" s="180"/>
      <c r="BE216" s="180"/>
      <c r="BF216" s="180"/>
      <c r="BG216" s="180"/>
      <c r="BH216" s="180"/>
      <c r="BI216" s="180"/>
      <c r="BJ216" s="180"/>
      <c r="BK216" s="180"/>
      <c r="BL216" s="180"/>
      <c r="BM216" s="180"/>
      <c r="BN216" s="180"/>
      <c r="BO216" s="180"/>
      <c r="BP216" s="180"/>
      <c r="BQ216" s="180"/>
      <c r="BR216" s="180"/>
      <c r="BS216" s="180"/>
      <c r="BT216" s="180"/>
      <c r="BU216" s="180"/>
      <c r="BV216" s="180"/>
      <c r="BW216" s="180"/>
      <c r="BX216" s="180"/>
      <c r="BY216" s="180"/>
      <c r="BZ216" s="180"/>
      <c r="CA216" s="180"/>
      <c r="CB216" s="180"/>
      <c r="CC216" s="180"/>
      <c r="CD216" s="180"/>
      <c r="CE216" s="180"/>
      <c r="CF216" s="180"/>
      <c r="CG216" s="180"/>
      <c r="CH216" s="180"/>
      <c r="CI216" s="180"/>
      <c r="CJ216" s="180"/>
      <c r="CK216" s="180"/>
      <c r="CL216" s="180"/>
      <c r="CM216" s="180"/>
      <c r="CN216" s="180"/>
      <c r="CO216" s="180"/>
      <c r="CP216" s="180"/>
      <c r="CQ216" s="180"/>
      <c r="CR216" s="180"/>
      <c r="CS216" s="180"/>
      <c r="CT216" s="180"/>
      <c r="CU216" s="180"/>
      <c r="CV216" s="180"/>
      <c r="CW216" s="180"/>
      <c r="CX216" s="180"/>
      <c r="CY216" s="180"/>
      <c r="CZ216" s="180"/>
      <c r="DA216" s="180"/>
      <c r="DB216" s="180"/>
      <c r="DC216" s="180"/>
      <c r="DD216" s="180"/>
      <c r="DE216" s="180"/>
      <c r="DF216" s="180"/>
      <c r="DG216" s="180"/>
      <c r="DH216" s="180"/>
      <c r="DI216" s="180"/>
      <c r="DJ216" s="180"/>
      <c r="DK216" s="180"/>
      <c r="DL216" s="180"/>
      <c r="DM216" s="180"/>
      <c r="DN216" s="180"/>
      <c r="DO216" s="180"/>
      <c r="DP216" s="180"/>
      <c r="DQ216" s="180"/>
      <c r="DR216" s="180"/>
      <c r="DS216" s="180"/>
      <c r="DT216" s="180"/>
      <c r="DU216" s="180"/>
      <c r="DV216" s="180"/>
      <c r="DW216" s="180"/>
      <c r="DX216" s="180"/>
      <c r="DY216" s="180"/>
      <c r="DZ216" s="180"/>
      <c r="EA216" s="180"/>
      <c r="EB216" s="180"/>
      <c r="EC216" s="180"/>
      <c r="ED216" s="180"/>
      <c r="EE216" s="180"/>
      <c r="EF216" s="180"/>
      <c r="EG216" s="180"/>
      <c r="EH216" s="180"/>
      <c r="EI216" s="180"/>
      <c r="EJ216" s="180"/>
      <c r="EK216" s="180"/>
      <c r="EL216" s="180"/>
      <c r="EM216" s="180"/>
      <c r="EN216" s="180"/>
      <c r="EO216" s="180"/>
      <c r="EP216" s="180"/>
      <c r="EQ216" s="180"/>
      <c r="ER216" s="180"/>
      <c r="ES216" s="180"/>
      <c r="ET216" s="180"/>
      <c r="EU216" s="180"/>
      <c r="EV216" s="180"/>
      <c r="EW216" s="180"/>
      <c r="EX216" s="180"/>
      <c r="EY216" s="180"/>
      <c r="EZ216" s="180"/>
      <c r="FA216" s="180"/>
      <c r="FB216" s="180"/>
      <c r="FC216" s="180"/>
      <c r="FD216" s="180"/>
      <c r="FE216" s="180"/>
      <c r="FF216" s="180"/>
      <c r="FG216" s="180"/>
      <c r="FH216" s="180"/>
    </row>
    <row r="217" spans="2:164" hidden="1" x14ac:dyDescent="0.3">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c r="AA217" s="180"/>
      <c r="AB217" s="180"/>
      <c r="AC217" s="180"/>
      <c r="AD217" s="180"/>
      <c r="AE217" s="180"/>
      <c r="AF217" s="180"/>
      <c r="AG217" s="180"/>
      <c r="AH217" s="180"/>
      <c r="AI217" s="180"/>
      <c r="AJ217" s="180"/>
      <c r="AK217" s="180"/>
      <c r="AL217" s="180"/>
      <c r="AM217" s="180"/>
      <c r="AN217" s="180"/>
      <c r="AO217" s="180"/>
      <c r="AP217" s="180"/>
      <c r="AQ217" s="180"/>
      <c r="AR217" s="180"/>
      <c r="AS217" s="180"/>
      <c r="AT217" s="180"/>
      <c r="AU217" s="180"/>
      <c r="AV217" s="180"/>
      <c r="AW217" s="180"/>
      <c r="AX217" s="180"/>
      <c r="AY217" s="180"/>
      <c r="AZ217" s="180"/>
      <c r="BA217" s="180"/>
      <c r="BB217" s="180"/>
      <c r="BC217" s="180"/>
      <c r="BD217" s="180"/>
      <c r="BE217" s="180"/>
      <c r="BF217" s="180"/>
      <c r="BG217" s="180"/>
      <c r="BH217" s="180"/>
      <c r="BI217" s="180"/>
      <c r="BJ217" s="180"/>
      <c r="BK217" s="180"/>
      <c r="BL217" s="180"/>
      <c r="BM217" s="180"/>
      <c r="BN217" s="180"/>
      <c r="BO217" s="180"/>
      <c r="BP217" s="180"/>
      <c r="BQ217" s="180"/>
      <c r="BR217" s="180"/>
      <c r="BS217" s="180"/>
      <c r="BT217" s="180"/>
      <c r="BU217" s="180"/>
      <c r="BV217" s="180"/>
      <c r="BW217" s="180"/>
      <c r="BX217" s="180"/>
      <c r="BY217" s="180"/>
      <c r="BZ217" s="180"/>
      <c r="CA217" s="180"/>
      <c r="CB217" s="180"/>
      <c r="CC217" s="180"/>
      <c r="CD217" s="180"/>
      <c r="CE217" s="180"/>
      <c r="CF217" s="180"/>
      <c r="CG217" s="180"/>
      <c r="CH217" s="180"/>
      <c r="CI217" s="180"/>
      <c r="CJ217" s="180"/>
      <c r="CK217" s="180"/>
      <c r="CL217" s="180"/>
      <c r="CM217" s="180"/>
      <c r="CN217" s="180"/>
      <c r="CO217" s="180"/>
      <c r="CP217" s="180"/>
      <c r="CQ217" s="180"/>
      <c r="CR217" s="180"/>
      <c r="CS217" s="180"/>
      <c r="CT217" s="180"/>
      <c r="CU217" s="180"/>
      <c r="CV217" s="180"/>
      <c r="CW217" s="180"/>
      <c r="CX217" s="180"/>
      <c r="CY217" s="180"/>
      <c r="CZ217" s="180"/>
      <c r="DA217" s="180"/>
      <c r="DB217" s="180"/>
      <c r="DC217" s="180"/>
      <c r="DD217" s="180"/>
      <c r="DE217" s="180"/>
      <c r="DF217" s="180"/>
      <c r="DG217" s="180"/>
      <c r="DH217" s="180"/>
      <c r="DI217" s="180"/>
      <c r="DJ217" s="180"/>
      <c r="DK217" s="180"/>
      <c r="DL217" s="180"/>
      <c r="DM217" s="180"/>
      <c r="DN217" s="180"/>
      <c r="DO217" s="180"/>
      <c r="DP217" s="180"/>
      <c r="DQ217" s="180"/>
      <c r="DR217" s="180"/>
      <c r="DS217" s="180"/>
      <c r="DT217" s="180"/>
      <c r="DU217" s="180"/>
      <c r="DV217" s="180"/>
      <c r="DW217" s="180"/>
      <c r="DX217" s="180"/>
      <c r="DY217" s="180"/>
      <c r="DZ217" s="180"/>
      <c r="EA217" s="180"/>
      <c r="EB217" s="180"/>
      <c r="EC217" s="180"/>
      <c r="ED217" s="180"/>
      <c r="EE217" s="180"/>
      <c r="EF217" s="180"/>
      <c r="EG217" s="180"/>
      <c r="EH217" s="180"/>
      <c r="EI217" s="180"/>
      <c r="EJ217" s="180"/>
      <c r="EK217" s="180"/>
      <c r="EL217" s="180"/>
      <c r="EM217" s="180"/>
      <c r="EN217" s="180"/>
      <c r="EO217" s="180"/>
      <c r="EP217" s="180"/>
      <c r="EQ217" s="180"/>
      <c r="ER217" s="180"/>
      <c r="ES217" s="180"/>
      <c r="ET217" s="180"/>
      <c r="EU217" s="180"/>
      <c r="EV217" s="180"/>
      <c r="EW217" s="180"/>
      <c r="EX217" s="180"/>
      <c r="EY217" s="180"/>
      <c r="EZ217" s="180"/>
      <c r="FA217" s="180"/>
      <c r="FB217" s="180"/>
      <c r="FC217" s="180"/>
      <c r="FD217" s="180"/>
      <c r="FE217" s="180"/>
      <c r="FF217" s="180"/>
      <c r="FG217" s="180"/>
      <c r="FH217" s="180"/>
    </row>
    <row r="218" spans="2:164" hidden="1" x14ac:dyDescent="0.3">
      <c r="B218" s="800"/>
      <c r="D218" s="302" t="s">
        <v>400</v>
      </c>
      <c r="E218" s="228">
        <v>1</v>
      </c>
      <c r="F218" s="228">
        <v>2</v>
      </c>
      <c r="G218" s="228">
        <v>3</v>
      </c>
      <c r="H218" s="228">
        <v>4</v>
      </c>
      <c r="I218" s="228">
        <v>5</v>
      </c>
      <c r="J218" s="228">
        <v>6</v>
      </c>
      <c r="K218" s="228">
        <v>7</v>
      </c>
      <c r="L218" s="228">
        <v>8</v>
      </c>
      <c r="M218" s="228">
        <v>9</v>
      </c>
      <c r="N218" s="228">
        <v>10</v>
      </c>
      <c r="O218" s="228">
        <v>11</v>
      </c>
      <c r="P218" s="228">
        <v>12</v>
      </c>
      <c r="Q218" s="228">
        <v>13</v>
      </c>
      <c r="R218" s="228">
        <v>14</v>
      </c>
      <c r="S218" s="228">
        <v>15</v>
      </c>
      <c r="T218" s="228">
        <v>16</v>
      </c>
      <c r="U218" s="228">
        <v>17</v>
      </c>
      <c r="V218" s="228">
        <v>18</v>
      </c>
      <c r="W218" s="228">
        <v>19</v>
      </c>
      <c r="X218" s="228">
        <v>20</v>
      </c>
      <c r="Y218" s="228">
        <v>21</v>
      </c>
      <c r="Z218" s="228">
        <v>22</v>
      </c>
      <c r="AA218" s="228">
        <v>23</v>
      </c>
      <c r="AB218" s="228">
        <v>24</v>
      </c>
      <c r="AC218" s="228">
        <v>25</v>
      </c>
      <c r="AD218" s="228">
        <v>26</v>
      </c>
      <c r="AE218" s="228">
        <v>27</v>
      </c>
      <c r="AF218" s="228">
        <v>28</v>
      </c>
      <c r="AG218" s="228">
        <v>29</v>
      </c>
      <c r="AH218" s="228">
        <v>30</v>
      </c>
      <c r="AI218" s="228">
        <v>31</v>
      </c>
      <c r="AJ218" s="228">
        <v>32</v>
      </c>
      <c r="AK218" s="228">
        <v>33</v>
      </c>
      <c r="AL218" s="228">
        <v>34</v>
      </c>
      <c r="AM218" s="228">
        <v>35</v>
      </c>
      <c r="AN218" s="228">
        <v>36</v>
      </c>
      <c r="AO218" s="228">
        <v>37</v>
      </c>
      <c r="AP218" s="228">
        <v>38</v>
      </c>
      <c r="AQ218" s="228">
        <v>39</v>
      </c>
      <c r="AR218" s="228">
        <v>40</v>
      </c>
      <c r="AS218" s="228">
        <v>41</v>
      </c>
      <c r="AT218" s="228">
        <v>42</v>
      </c>
      <c r="AU218" s="228">
        <v>43</v>
      </c>
      <c r="AV218" s="228">
        <v>44</v>
      </c>
      <c r="AW218" s="228">
        <v>45</v>
      </c>
      <c r="AX218" s="228">
        <v>46</v>
      </c>
      <c r="AY218" s="228">
        <v>47</v>
      </c>
      <c r="AZ218" s="228">
        <v>48</v>
      </c>
      <c r="BA218" s="228">
        <v>49</v>
      </c>
      <c r="BB218" s="228">
        <v>50</v>
      </c>
      <c r="BC218" s="228">
        <v>51</v>
      </c>
      <c r="BD218" s="228">
        <v>52</v>
      </c>
      <c r="BE218" s="228">
        <v>53</v>
      </c>
      <c r="BF218" s="228">
        <v>54</v>
      </c>
      <c r="BG218" s="228">
        <v>55</v>
      </c>
      <c r="BH218" s="228">
        <v>56</v>
      </c>
      <c r="BI218" s="228">
        <v>57</v>
      </c>
      <c r="BJ218" s="228">
        <v>58</v>
      </c>
      <c r="BK218" s="228">
        <v>59</v>
      </c>
      <c r="BL218" s="228">
        <v>60</v>
      </c>
      <c r="BM218" s="228">
        <v>61</v>
      </c>
      <c r="BN218" s="228">
        <v>62</v>
      </c>
      <c r="BO218" s="228">
        <v>63</v>
      </c>
      <c r="BP218" s="228">
        <v>64</v>
      </c>
      <c r="BQ218" s="228">
        <v>65</v>
      </c>
      <c r="BR218" s="228">
        <v>66</v>
      </c>
      <c r="BS218" s="228">
        <v>67</v>
      </c>
      <c r="BT218" s="228">
        <v>68</v>
      </c>
      <c r="BU218" s="228">
        <v>69</v>
      </c>
      <c r="BV218" s="228">
        <v>70</v>
      </c>
      <c r="BW218" s="228">
        <v>71</v>
      </c>
      <c r="BX218" s="228">
        <v>72</v>
      </c>
      <c r="BY218" s="228">
        <v>73</v>
      </c>
      <c r="BZ218" s="228">
        <v>74</v>
      </c>
      <c r="CA218" s="228">
        <v>75</v>
      </c>
      <c r="CB218" s="228">
        <v>76</v>
      </c>
      <c r="CC218" s="228">
        <v>77</v>
      </c>
      <c r="CD218" s="228">
        <v>78</v>
      </c>
      <c r="CE218" s="228">
        <v>79</v>
      </c>
      <c r="CF218" s="228">
        <v>80</v>
      </c>
      <c r="CG218" s="180"/>
      <c r="CH218" s="180"/>
      <c r="CI218" s="180"/>
      <c r="CJ218" s="180"/>
      <c r="CK218" s="180"/>
      <c r="CL218" s="180"/>
      <c r="CM218" s="180"/>
      <c r="CN218" s="180"/>
      <c r="CO218" s="180"/>
      <c r="CP218" s="180"/>
      <c r="CQ218" s="180"/>
      <c r="CR218" s="180"/>
      <c r="CS218" s="180"/>
      <c r="CT218" s="180"/>
      <c r="CU218" s="180"/>
      <c r="CV218" s="180"/>
      <c r="CW218" s="180"/>
      <c r="CX218" s="180"/>
      <c r="CY218" s="180"/>
      <c r="CZ218" s="180"/>
      <c r="DA218" s="180"/>
      <c r="DB218" s="180"/>
      <c r="DC218" s="180"/>
      <c r="DD218" s="180"/>
      <c r="DE218" s="180"/>
      <c r="DF218" s="180"/>
      <c r="DG218" s="180"/>
      <c r="DH218" s="180"/>
      <c r="DI218" s="180"/>
      <c r="DJ218" s="180"/>
      <c r="DK218" s="180"/>
      <c r="DL218" s="180"/>
      <c r="DM218" s="180"/>
      <c r="DN218" s="180"/>
      <c r="DO218" s="180"/>
      <c r="DP218" s="180"/>
      <c r="DQ218" s="180"/>
      <c r="DR218" s="180"/>
      <c r="DS218" s="180"/>
      <c r="DT218" s="180"/>
      <c r="DU218" s="180"/>
      <c r="DV218" s="180"/>
      <c r="DW218" s="180"/>
      <c r="DX218" s="180"/>
      <c r="DY218" s="180"/>
      <c r="DZ218" s="180"/>
      <c r="EA218" s="180"/>
      <c r="EB218" s="180"/>
      <c r="EC218" s="180"/>
      <c r="ED218" s="180"/>
      <c r="EE218" s="180"/>
      <c r="EF218" s="180"/>
      <c r="EG218" s="180"/>
      <c r="EH218" s="180"/>
      <c r="EI218" s="180"/>
      <c r="EJ218" s="180"/>
      <c r="EK218" s="180"/>
      <c r="EL218" s="180"/>
      <c r="EM218" s="180"/>
      <c r="EN218" s="180"/>
      <c r="EO218" s="180"/>
      <c r="EP218" s="180"/>
      <c r="EQ218" s="180"/>
      <c r="ER218" s="180"/>
      <c r="ES218" s="180"/>
      <c r="ET218" s="180"/>
      <c r="EU218" s="180"/>
      <c r="EV218" s="180"/>
      <c r="EW218" s="180"/>
      <c r="EX218" s="180"/>
      <c r="EY218" s="180"/>
      <c r="EZ218" s="180"/>
      <c r="FA218" s="180"/>
      <c r="FB218" s="180"/>
      <c r="FC218" s="180"/>
      <c r="FD218" s="180"/>
      <c r="FE218" s="180"/>
      <c r="FF218" s="180"/>
      <c r="FG218" s="180"/>
      <c r="FH218" s="180"/>
    </row>
    <row r="219" spans="2:164" hidden="1" x14ac:dyDescent="0.3">
      <c r="B219" s="699">
        <f>+SUMIFS(E219:CF219,$E$218:$CF$218,"&gt;="&amp;'Resumen-Ocultar'!$F$134,$E$218:$CF$218,"&lt;="&amp;'Resumen-Ocultar'!$H$134)</f>
        <v>0</v>
      </c>
      <c r="C219" s="700">
        <f t="shared" ref="C219:E238" si="374">+C115</f>
        <v>1</v>
      </c>
      <c r="D219" s="305" t="str">
        <f t="shared" si="374"/>
        <v>ADICIONAL-Bomba Trasvase op(1-2Rigs)</v>
      </c>
      <c r="E219" s="208">
        <f t="shared" si="374"/>
        <v>0</v>
      </c>
      <c r="F219" s="208">
        <f>+SUM(E219,F115)</f>
        <v>0</v>
      </c>
      <c r="G219" s="208">
        <f>+SUM(F219,G115)</f>
        <v>0</v>
      </c>
      <c r="H219" s="208">
        <f t="shared" ref="H219:BS219" si="375">+SUM(G219,H115)</f>
        <v>0</v>
      </c>
      <c r="I219" s="208">
        <f t="shared" si="375"/>
        <v>0</v>
      </c>
      <c r="J219" s="208">
        <f t="shared" si="375"/>
        <v>0</v>
      </c>
      <c r="K219" s="208">
        <f t="shared" si="375"/>
        <v>0</v>
      </c>
      <c r="L219" s="208">
        <f t="shared" si="375"/>
        <v>0</v>
      </c>
      <c r="M219" s="208">
        <f t="shared" si="375"/>
        <v>0</v>
      </c>
      <c r="N219" s="208">
        <f t="shared" si="375"/>
        <v>0</v>
      </c>
      <c r="O219" s="208">
        <f t="shared" si="375"/>
        <v>0</v>
      </c>
      <c r="P219" s="208">
        <f t="shared" si="375"/>
        <v>0</v>
      </c>
      <c r="Q219" s="208">
        <f t="shared" si="375"/>
        <v>0</v>
      </c>
      <c r="R219" s="208">
        <f t="shared" si="375"/>
        <v>0</v>
      </c>
      <c r="S219" s="208">
        <f t="shared" si="375"/>
        <v>0</v>
      </c>
      <c r="T219" s="208">
        <f t="shared" si="375"/>
        <v>0</v>
      </c>
      <c r="U219" s="208">
        <f t="shared" si="375"/>
        <v>0</v>
      </c>
      <c r="V219" s="208">
        <f t="shared" si="375"/>
        <v>0</v>
      </c>
      <c r="W219" s="208">
        <f t="shared" si="375"/>
        <v>0</v>
      </c>
      <c r="X219" s="208">
        <f t="shared" si="375"/>
        <v>0</v>
      </c>
      <c r="Y219" s="208">
        <f t="shared" si="375"/>
        <v>0</v>
      </c>
      <c r="Z219" s="208">
        <f t="shared" si="375"/>
        <v>0</v>
      </c>
      <c r="AA219" s="208">
        <f t="shared" si="375"/>
        <v>0</v>
      </c>
      <c r="AB219" s="208">
        <f t="shared" si="375"/>
        <v>0</v>
      </c>
      <c r="AC219" s="208">
        <f t="shared" si="375"/>
        <v>0</v>
      </c>
      <c r="AD219" s="208">
        <f t="shared" si="375"/>
        <v>0</v>
      </c>
      <c r="AE219" s="208">
        <f t="shared" si="375"/>
        <v>0</v>
      </c>
      <c r="AF219" s="208">
        <f t="shared" si="375"/>
        <v>0</v>
      </c>
      <c r="AG219" s="208">
        <f t="shared" si="375"/>
        <v>0</v>
      </c>
      <c r="AH219" s="208">
        <f t="shared" si="375"/>
        <v>0</v>
      </c>
      <c r="AI219" s="208">
        <f t="shared" si="375"/>
        <v>0</v>
      </c>
      <c r="AJ219" s="208">
        <f t="shared" si="375"/>
        <v>0</v>
      </c>
      <c r="AK219" s="208">
        <f t="shared" si="375"/>
        <v>0</v>
      </c>
      <c r="AL219" s="208">
        <f t="shared" si="375"/>
        <v>0</v>
      </c>
      <c r="AM219" s="208">
        <f t="shared" si="375"/>
        <v>0</v>
      </c>
      <c r="AN219" s="208">
        <f t="shared" si="375"/>
        <v>0</v>
      </c>
      <c r="AO219" s="208">
        <f t="shared" si="375"/>
        <v>0</v>
      </c>
      <c r="AP219" s="208">
        <f t="shared" si="375"/>
        <v>0</v>
      </c>
      <c r="AQ219" s="208">
        <f t="shared" si="375"/>
        <v>0</v>
      </c>
      <c r="AR219" s="208">
        <f t="shared" si="375"/>
        <v>0</v>
      </c>
      <c r="AS219" s="208">
        <f t="shared" si="375"/>
        <v>0</v>
      </c>
      <c r="AT219" s="208">
        <f t="shared" si="375"/>
        <v>0</v>
      </c>
      <c r="AU219" s="208">
        <f t="shared" si="375"/>
        <v>0</v>
      </c>
      <c r="AV219" s="208">
        <f t="shared" si="375"/>
        <v>0</v>
      </c>
      <c r="AW219" s="208">
        <f t="shared" si="375"/>
        <v>0</v>
      </c>
      <c r="AX219" s="208">
        <f t="shared" si="375"/>
        <v>0</v>
      </c>
      <c r="AY219" s="208">
        <f t="shared" si="375"/>
        <v>0</v>
      </c>
      <c r="AZ219" s="208">
        <f t="shared" si="375"/>
        <v>0</v>
      </c>
      <c r="BA219" s="208">
        <f t="shared" si="375"/>
        <v>0</v>
      </c>
      <c r="BB219" s="208">
        <f t="shared" si="375"/>
        <v>0</v>
      </c>
      <c r="BC219" s="208">
        <f t="shared" si="375"/>
        <v>0</v>
      </c>
      <c r="BD219" s="208">
        <f t="shared" si="375"/>
        <v>0</v>
      </c>
      <c r="BE219" s="208">
        <f t="shared" si="375"/>
        <v>0</v>
      </c>
      <c r="BF219" s="208">
        <f t="shared" si="375"/>
        <v>0</v>
      </c>
      <c r="BG219" s="208">
        <f t="shared" si="375"/>
        <v>0</v>
      </c>
      <c r="BH219" s="208">
        <f t="shared" si="375"/>
        <v>0</v>
      </c>
      <c r="BI219" s="208">
        <f t="shared" si="375"/>
        <v>0</v>
      </c>
      <c r="BJ219" s="208">
        <f t="shared" si="375"/>
        <v>0</v>
      </c>
      <c r="BK219" s="208">
        <f t="shared" si="375"/>
        <v>0</v>
      </c>
      <c r="BL219" s="208">
        <f t="shared" si="375"/>
        <v>0</v>
      </c>
      <c r="BM219" s="208">
        <f t="shared" si="375"/>
        <v>0</v>
      </c>
      <c r="BN219" s="208">
        <f t="shared" si="375"/>
        <v>0</v>
      </c>
      <c r="BO219" s="208">
        <f t="shared" si="375"/>
        <v>0</v>
      </c>
      <c r="BP219" s="208">
        <f t="shared" si="375"/>
        <v>0</v>
      </c>
      <c r="BQ219" s="208">
        <f t="shared" si="375"/>
        <v>0</v>
      </c>
      <c r="BR219" s="208">
        <f t="shared" si="375"/>
        <v>0</v>
      </c>
      <c r="BS219" s="208">
        <f t="shared" si="375"/>
        <v>0</v>
      </c>
      <c r="BT219" s="208">
        <f t="shared" ref="BT219:CF219" si="376">+SUM(BS219,BT115)</f>
        <v>0</v>
      </c>
      <c r="BU219" s="208">
        <f t="shared" si="376"/>
        <v>0</v>
      </c>
      <c r="BV219" s="208">
        <f t="shared" si="376"/>
        <v>0</v>
      </c>
      <c r="BW219" s="208">
        <f t="shared" si="376"/>
        <v>0</v>
      </c>
      <c r="BX219" s="208">
        <f t="shared" si="376"/>
        <v>0</v>
      </c>
      <c r="BY219" s="208">
        <f t="shared" si="376"/>
        <v>0</v>
      </c>
      <c r="BZ219" s="208">
        <f t="shared" si="376"/>
        <v>0</v>
      </c>
      <c r="CA219" s="208">
        <f t="shared" si="376"/>
        <v>0</v>
      </c>
      <c r="CB219" s="208">
        <f t="shared" si="376"/>
        <v>0</v>
      </c>
      <c r="CC219" s="208">
        <f t="shared" si="376"/>
        <v>0</v>
      </c>
      <c r="CD219" s="208">
        <f t="shared" si="376"/>
        <v>0</v>
      </c>
      <c r="CE219" s="208">
        <f t="shared" si="376"/>
        <v>0</v>
      </c>
      <c r="CF219" s="208">
        <f t="shared" si="376"/>
        <v>0</v>
      </c>
      <c r="CG219" s="180"/>
      <c r="CH219" s="180"/>
      <c r="CI219" s="180"/>
      <c r="CJ219" s="180"/>
      <c r="CK219" s="180"/>
      <c r="CL219" s="180"/>
      <c r="CM219" s="180"/>
      <c r="CN219" s="180"/>
      <c r="CO219" s="180"/>
      <c r="CP219" s="180"/>
      <c r="CQ219" s="180"/>
      <c r="CR219" s="180"/>
      <c r="CS219" s="180"/>
      <c r="CT219" s="180"/>
      <c r="CU219" s="180"/>
      <c r="CV219" s="180"/>
      <c r="CW219" s="180"/>
      <c r="CX219" s="180"/>
      <c r="CY219" s="180"/>
      <c r="CZ219" s="180"/>
      <c r="DA219" s="180"/>
      <c r="DB219" s="180"/>
      <c r="DC219" s="180"/>
      <c r="DD219" s="180"/>
      <c r="DE219" s="180"/>
      <c r="DF219" s="180"/>
      <c r="DG219" s="180"/>
      <c r="DH219" s="180"/>
      <c r="DI219" s="180"/>
      <c r="DJ219" s="180"/>
      <c r="DK219" s="180"/>
      <c r="DL219" s="180"/>
      <c r="DM219" s="180"/>
      <c r="DN219" s="180"/>
      <c r="DO219" s="180"/>
      <c r="DP219" s="180"/>
      <c r="DQ219" s="180"/>
      <c r="DR219" s="180"/>
      <c r="DS219" s="180"/>
      <c r="DT219" s="180"/>
      <c r="DU219" s="180"/>
      <c r="DV219" s="180"/>
      <c r="DW219" s="180"/>
      <c r="DX219" s="180"/>
      <c r="DY219" s="180"/>
      <c r="DZ219" s="180"/>
      <c r="EA219" s="180"/>
      <c r="EB219" s="180"/>
      <c r="EC219" s="180"/>
      <c r="ED219" s="180"/>
      <c r="EE219" s="180"/>
      <c r="EF219" s="180"/>
      <c r="EG219" s="180"/>
      <c r="EH219" s="180"/>
      <c r="EI219" s="180"/>
      <c r="EJ219" s="180"/>
      <c r="EK219" s="180"/>
      <c r="EL219" s="180"/>
      <c r="EM219" s="180"/>
      <c r="EN219" s="180"/>
      <c r="EO219" s="180"/>
      <c r="EP219" s="180"/>
      <c r="EQ219" s="180"/>
      <c r="ER219" s="180"/>
      <c r="ES219" s="180"/>
      <c r="ET219" s="180"/>
      <c r="EU219" s="180"/>
      <c r="EV219" s="180"/>
      <c r="EW219" s="180"/>
      <c r="EX219" s="180"/>
      <c r="EY219" s="180"/>
      <c r="EZ219" s="180"/>
      <c r="FA219" s="180"/>
      <c r="FB219" s="180"/>
      <c r="FC219" s="180"/>
      <c r="FD219" s="180"/>
      <c r="FE219" s="180"/>
      <c r="FF219" s="180"/>
      <c r="FG219" s="180"/>
      <c r="FH219" s="180"/>
    </row>
    <row r="220" spans="2:164" hidden="1" x14ac:dyDescent="0.3">
      <c r="C220" s="700">
        <f t="shared" si="374"/>
        <v>2</v>
      </c>
      <c r="D220" s="305" t="str">
        <f t="shared" si="374"/>
        <v>ADICIONAL-Bomba trasvase Std BY(1-2Rigs)</v>
      </c>
      <c r="E220" s="208">
        <f t="shared" si="374"/>
        <v>0</v>
      </c>
      <c r="F220" s="208">
        <f t="shared" ref="F220:G283" si="377">+SUM(E220,F116)</f>
        <v>0</v>
      </c>
      <c r="G220" s="208">
        <f t="shared" si="377"/>
        <v>0</v>
      </c>
      <c r="H220" s="208">
        <f t="shared" ref="H220:BS220" si="378">+SUM(G220,H116)</f>
        <v>0</v>
      </c>
      <c r="I220" s="208">
        <f t="shared" si="378"/>
        <v>0</v>
      </c>
      <c r="J220" s="208">
        <f t="shared" si="378"/>
        <v>0</v>
      </c>
      <c r="K220" s="208">
        <f t="shared" si="378"/>
        <v>0</v>
      </c>
      <c r="L220" s="208">
        <f t="shared" si="378"/>
        <v>0</v>
      </c>
      <c r="M220" s="208">
        <f t="shared" si="378"/>
        <v>0</v>
      </c>
      <c r="N220" s="208">
        <f t="shared" si="378"/>
        <v>0</v>
      </c>
      <c r="O220" s="208">
        <f t="shared" si="378"/>
        <v>0</v>
      </c>
      <c r="P220" s="208">
        <f t="shared" si="378"/>
        <v>0</v>
      </c>
      <c r="Q220" s="208">
        <f t="shared" si="378"/>
        <v>0</v>
      </c>
      <c r="R220" s="208">
        <f t="shared" si="378"/>
        <v>0</v>
      </c>
      <c r="S220" s="208">
        <f t="shared" si="378"/>
        <v>0</v>
      </c>
      <c r="T220" s="208">
        <f t="shared" si="378"/>
        <v>0</v>
      </c>
      <c r="U220" s="208">
        <f t="shared" si="378"/>
        <v>0</v>
      </c>
      <c r="V220" s="208">
        <f t="shared" si="378"/>
        <v>0</v>
      </c>
      <c r="W220" s="208">
        <f t="shared" si="378"/>
        <v>0</v>
      </c>
      <c r="X220" s="208">
        <f t="shared" si="378"/>
        <v>0</v>
      </c>
      <c r="Y220" s="208">
        <f t="shared" si="378"/>
        <v>0</v>
      </c>
      <c r="Z220" s="208">
        <f t="shared" si="378"/>
        <v>0</v>
      </c>
      <c r="AA220" s="208">
        <f t="shared" si="378"/>
        <v>0</v>
      </c>
      <c r="AB220" s="208">
        <f t="shared" si="378"/>
        <v>0</v>
      </c>
      <c r="AC220" s="208">
        <f t="shared" si="378"/>
        <v>0</v>
      </c>
      <c r="AD220" s="208">
        <f t="shared" si="378"/>
        <v>0</v>
      </c>
      <c r="AE220" s="208">
        <f t="shared" si="378"/>
        <v>0</v>
      </c>
      <c r="AF220" s="208">
        <f t="shared" si="378"/>
        <v>0</v>
      </c>
      <c r="AG220" s="208">
        <f t="shared" si="378"/>
        <v>0</v>
      </c>
      <c r="AH220" s="208">
        <f t="shared" si="378"/>
        <v>0</v>
      </c>
      <c r="AI220" s="208">
        <f t="shared" si="378"/>
        <v>0</v>
      </c>
      <c r="AJ220" s="208">
        <f t="shared" si="378"/>
        <v>0</v>
      </c>
      <c r="AK220" s="208">
        <f t="shared" si="378"/>
        <v>0</v>
      </c>
      <c r="AL220" s="208">
        <f t="shared" si="378"/>
        <v>0</v>
      </c>
      <c r="AM220" s="208">
        <f t="shared" si="378"/>
        <v>0</v>
      </c>
      <c r="AN220" s="208">
        <f t="shared" si="378"/>
        <v>0</v>
      </c>
      <c r="AO220" s="208">
        <f t="shared" si="378"/>
        <v>0</v>
      </c>
      <c r="AP220" s="208">
        <f t="shared" si="378"/>
        <v>0</v>
      </c>
      <c r="AQ220" s="208">
        <f t="shared" si="378"/>
        <v>0</v>
      </c>
      <c r="AR220" s="208">
        <f t="shared" si="378"/>
        <v>0</v>
      </c>
      <c r="AS220" s="208">
        <f t="shared" si="378"/>
        <v>0</v>
      </c>
      <c r="AT220" s="208">
        <f t="shared" si="378"/>
        <v>0</v>
      </c>
      <c r="AU220" s="208">
        <f t="shared" si="378"/>
        <v>0</v>
      </c>
      <c r="AV220" s="208">
        <f t="shared" si="378"/>
        <v>0</v>
      </c>
      <c r="AW220" s="208">
        <f t="shared" si="378"/>
        <v>0</v>
      </c>
      <c r="AX220" s="208">
        <f t="shared" si="378"/>
        <v>0</v>
      </c>
      <c r="AY220" s="208">
        <f t="shared" si="378"/>
        <v>0</v>
      </c>
      <c r="AZ220" s="208">
        <f t="shared" si="378"/>
        <v>0</v>
      </c>
      <c r="BA220" s="208">
        <f t="shared" si="378"/>
        <v>0</v>
      </c>
      <c r="BB220" s="208">
        <f t="shared" si="378"/>
        <v>0</v>
      </c>
      <c r="BC220" s="208">
        <f t="shared" si="378"/>
        <v>0</v>
      </c>
      <c r="BD220" s="208">
        <f t="shared" si="378"/>
        <v>0</v>
      </c>
      <c r="BE220" s="208">
        <f t="shared" si="378"/>
        <v>0</v>
      </c>
      <c r="BF220" s="208">
        <f t="shared" si="378"/>
        <v>0</v>
      </c>
      <c r="BG220" s="208">
        <f t="shared" si="378"/>
        <v>0</v>
      </c>
      <c r="BH220" s="208">
        <f t="shared" si="378"/>
        <v>0</v>
      </c>
      <c r="BI220" s="208">
        <f t="shared" si="378"/>
        <v>0</v>
      </c>
      <c r="BJ220" s="208">
        <f t="shared" si="378"/>
        <v>0</v>
      </c>
      <c r="BK220" s="208">
        <f t="shared" si="378"/>
        <v>0</v>
      </c>
      <c r="BL220" s="208">
        <f t="shared" si="378"/>
        <v>0</v>
      </c>
      <c r="BM220" s="208">
        <f t="shared" si="378"/>
        <v>0</v>
      </c>
      <c r="BN220" s="208">
        <f t="shared" si="378"/>
        <v>0</v>
      </c>
      <c r="BO220" s="208">
        <f t="shared" si="378"/>
        <v>0</v>
      </c>
      <c r="BP220" s="208">
        <f t="shared" si="378"/>
        <v>0</v>
      </c>
      <c r="BQ220" s="208">
        <f t="shared" si="378"/>
        <v>0</v>
      </c>
      <c r="BR220" s="208">
        <f t="shared" si="378"/>
        <v>0</v>
      </c>
      <c r="BS220" s="208">
        <f t="shared" si="378"/>
        <v>0</v>
      </c>
      <c r="BT220" s="208">
        <f t="shared" ref="BT220:CF220" si="379">+SUM(BS220,BT116)</f>
        <v>0</v>
      </c>
      <c r="BU220" s="208">
        <f t="shared" si="379"/>
        <v>0</v>
      </c>
      <c r="BV220" s="208">
        <f t="shared" si="379"/>
        <v>0</v>
      </c>
      <c r="BW220" s="208">
        <f t="shared" si="379"/>
        <v>0</v>
      </c>
      <c r="BX220" s="208">
        <f t="shared" si="379"/>
        <v>0</v>
      </c>
      <c r="BY220" s="208">
        <f t="shared" si="379"/>
        <v>0</v>
      </c>
      <c r="BZ220" s="208">
        <f t="shared" si="379"/>
        <v>0</v>
      </c>
      <c r="CA220" s="208">
        <f t="shared" si="379"/>
        <v>0</v>
      </c>
      <c r="CB220" s="208">
        <f t="shared" si="379"/>
        <v>0</v>
      </c>
      <c r="CC220" s="208">
        <f t="shared" si="379"/>
        <v>0</v>
      </c>
      <c r="CD220" s="208">
        <f t="shared" si="379"/>
        <v>0</v>
      </c>
      <c r="CE220" s="208">
        <f t="shared" si="379"/>
        <v>0</v>
      </c>
      <c r="CF220" s="208">
        <f t="shared" si="379"/>
        <v>0</v>
      </c>
      <c r="CG220" s="180"/>
      <c r="CH220" s="180"/>
      <c r="CI220" s="180"/>
      <c r="CJ220" s="180"/>
      <c r="CK220" s="180"/>
      <c r="CL220" s="180"/>
      <c r="CM220" s="180"/>
      <c r="CN220" s="180"/>
      <c r="CO220" s="180"/>
      <c r="CP220" s="180"/>
      <c r="CQ220" s="180"/>
      <c r="CR220" s="180"/>
      <c r="CS220" s="180"/>
      <c r="CT220" s="180"/>
      <c r="CU220" s="180"/>
      <c r="CV220" s="180"/>
      <c r="CW220" s="180"/>
      <c r="CX220" s="180"/>
      <c r="CY220" s="180"/>
      <c r="CZ220" s="180"/>
      <c r="DA220" s="180"/>
      <c r="DB220" s="180"/>
      <c r="DC220" s="180"/>
      <c r="DD220" s="180"/>
      <c r="DE220" s="180"/>
      <c r="DF220" s="180"/>
      <c r="DG220" s="180"/>
      <c r="DH220" s="180"/>
      <c r="DI220" s="180"/>
      <c r="DJ220" s="180"/>
      <c r="DK220" s="180"/>
      <c r="DL220" s="180"/>
      <c r="DM220" s="180"/>
      <c r="DN220" s="180"/>
      <c r="DO220" s="180"/>
      <c r="DP220" s="180"/>
      <c r="DQ220" s="180"/>
      <c r="DR220" s="180"/>
      <c r="DS220" s="180"/>
      <c r="DT220" s="180"/>
      <c r="DU220" s="180"/>
      <c r="DV220" s="180"/>
      <c r="DW220" s="180"/>
      <c r="DX220" s="180"/>
      <c r="DY220" s="180"/>
      <c r="DZ220" s="180"/>
      <c r="EA220" s="180"/>
      <c r="EB220" s="180"/>
      <c r="EC220" s="180"/>
      <c r="ED220" s="180"/>
      <c r="EE220" s="180"/>
      <c r="EF220" s="180"/>
      <c r="EG220" s="180"/>
      <c r="EH220" s="180"/>
      <c r="EI220" s="180"/>
      <c r="EJ220" s="180"/>
      <c r="EK220" s="180"/>
      <c r="EL220" s="180"/>
      <c r="EM220" s="180"/>
      <c r="EN220" s="180"/>
      <c r="EO220" s="180"/>
      <c r="EP220" s="180"/>
      <c r="EQ220" s="180"/>
      <c r="ER220" s="180"/>
      <c r="ES220" s="180"/>
      <c r="ET220" s="180"/>
      <c r="EU220" s="180"/>
      <c r="EV220" s="180"/>
      <c r="EW220" s="180"/>
      <c r="EX220" s="180"/>
      <c r="EY220" s="180"/>
      <c r="EZ220" s="180"/>
      <c r="FA220" s="180"/>
      <c r="FB220" s="180"/>
      <c r="FC220" s="180"/>
      <c r="FD220" s="180"/>
      <c r="FE220" s="180"/>
      <c r="FF220" s="180"/>
      <c r="FG220" s="180"/>
      <c r="FH220" s="180"/>
    </row>
    <row r="221" spans="2:164" hidden="1" x14ac:dyDescent="0.3">
      <c r="C221" s="700">
        <f t="shared" si="374"/>
        <v>3</v>
      </c>
      <c r="D221" s="305" t="str">
        <f t="shared" si="374"/>
        <v>ADICIONAL-Compresor Stand By(1-2Rigs)</v>
      </c>
      <c r="E221" s="208">
        <f t="shared" si="374"/>
        <v>0</v>
      </c>
      <c r="F221" s="208">
        <f t="shared" si="377"/>
        <v>0</v>
      </c>
      <c r="G221" s="208">
        <f t="shared" si="377"/>
        <v>0</v>
      </c>
      <c r="H221" s="208">
        <f t="shared" ref="H221:BS221" si="380">+SUM(G221,H117)</f>
        <v>0</v>
      </c>
      <c r="I221" s="208">
        <f t="shared" si="380"/>
        <v>0</v>
      </c>
      <c r="J221" s="208">
        <f t="shared" si="380"/>
        <v>0</v>
      </c>
      <c r="K221" s="208">
        <f t="shared" si="380"/>
        <v>0</v>
      </c>
      <c r="L221" s="208">
        <f t="shared" si="380"/>
        <v>0</v>
      </c>
      <c r="M221" s="208">
        <f t="shared" si="380"/>
        <v>0</v>
      </c>
      <c r="N221" s="208">
        <f t="shared" si="380"/>
        <v>0</v>
      </c>
      <c r="O221" s="208">
        <f t="shared" si="380"/>
        <v>0</v>
      </c>
      <c r="P221" s="208">
        <f t="shared" si="380"/>
        <v>0</v>
      </c>
      <c r="Q221" s="208">
        <f t="shared" si="380"/>
        <v>0</v>
      </c>
      <c r="R221" s="208">
        <f t="shared" si="380"/>
        <v>0</v>
      </c>
      <c r="S221" s="208">
        <f t="shared" si="380"/>
        <v>0</v>
      </c>
      <c r="T221" s="208">
        <f t="shared" si="380"/>
        <v>0</v>
      </c>
      <c r="U221" s="208">
        <f t="shared" si="380"/>
        <v>0</v>
      </c>
      <c r="V221" s="208">
        <f t="shared" si="380"/>
        <v>0</v>
      </c>
      <c r="W221" s="208">
        <f t="shared" si="380"/>
        <v>0</v>
      </c>
      <c r="X221" s="208">
        <f t="shared" si="380"/>
        <v>0</v>
      </c>
      <c r="Y221" s="208">
        <f t="shared" si="380"/>
        <v>0</v>
      </c>
      <c r="Z221" s="208">
        <f t="shared" si="380"/>
        <v>0</v>
      </c>
      <c r="AA221" s="208">
        <f t="shared" si="380"/>
        <v>0</v>
      </c>
      <c r="AB221" s="208">
        <f t="shared" si="380"/>
        <v>0</v>
      </c>
      <c r="AC221" s="208">
        <f t="shared" si="380"/>
        <v>0</v>
      </c>
      <c r="AD221" s="208">
        <f t="shared" si="380"/>
        <v>0</v>
      </c>
      <c r="AE221" s="208">
        <f t="shared" si="380"/>
        <v>0</v>
      </c>
      <c r="AF221" s="208">
        <f t="shared" si="380"/>
        <v>0</v>
      </c>
      <c r="AG221" s="208">
        <f t="shared" si="380"/>
        <v>0</v>
      </c>
      <c r="AH221" s="208">
        <f t="shared" si="380"/>
        <v>0</v>
      </c>
      <c r="AI221" s="208">
        <f t="shared" si="380"/>
        <v>0</v>
      </c>
      <c r="AJ221" s="208">
        <f t="shared" si="380"/>
        <v>0</v>
      </c>
      <c r="AK221" s="208">
        <f t="shared" si="380"/>
        <v>0</v>
      </c>
      <c r="AL221" s="208">
        <f t="shared" si="380"/>
        <v>0</v>
      </c>
      <c r="AM221" s="208">
        <f t="shared" si="380"/>
        <v>0</v>
      </c>
      <c r="AN221" s="208">
        <f t="shared" si="380"/>
        <v>0</v>
      </c>
      <c r="AO221" s="208">
        <f t="shared" si="380"/>
        <v>0</v>
      </c>
      <c r="AP221" s="208">
        <f t="shared" si="380"/>
        <v>0</v>
      </c>
      <c r="AQ221" s="208">
        <f t="shared" si="380"/>
        <v>0</v>
      </c>
      <c r="AR221" s="208">
        <f t="shared" si="380"/>
        <v>0</v>
      </c>
      <c r="AS221" s="208">
        <f t="shared" si="380"/>
        <v>0</v>
      </c>
      <c r="AT221" s="208">
        <f t="shared" si="380"/>
        <v>0</v>
      </c>
      <c r="AU221" s="208">
        <f t="shared" si="380"/>
        <v>0</v>
      </c>
      <c r="AV221" s="208">
        <f t="shared" si="380"/>
        <v>0</v>
      </c>
      <c r="AW221" s="208">
        <f t="shared" si="380"/>
        <v>0</v>
      </c>
      <c r="AX221" s="208">
        <f t="shared" si="380"/>
        <v>0</v>
      </c>
      <c r="AY221" s="208">
        <f t="shared" si="380"/>
        <v>0</v>
      </c>
      <c r="AZ221" s="208">
        <f t="shared" si="380"/>
        <v>0</v>
      </c>
      <c r="BA221" s="208">
        <f t="shared" si="380"/>
        <v>0</v>
      </c>
      <c r="BB221" s="208">
        <f t="shared" si="380"/>
        <v>0</v>
      </c>
      <c r="BC221" s="208">
        <f t="shared" si="380"/>
        <v>0</v>
      </c>
      <c r="BD221" s="208">
        <f t="shared" si="380"/>
        <v>0</v>
      </c>
      <c r="BE221" s="208">
        <f t="shared" si="380"/>
        <v>0</v>
      </c>
      <c r="BF221" s="208">
        <f t="shared" si="380"/>
        <v>0</v>
      </c>
      <c r="BG221" s="208">
        <f t="shared" si="380"/>
        <v>0</v>
      </c>
      <c r="BH221" s="208">
        <f t="shared" si="380"/>
        <v>0</v>
      </c>
      <c r="BI221" s="208">
        <f t="shared" si="380"/>
        <v>0</v>
      </c>
      <c r="BJ221" s="208">
        <f t="shared" si="380"/>
        <v>0</v>
      </c>
      <c r="BK221" s="208">
        <f t="shared" si="380"/>
        <v>0</v>
      </c>
      <c r="BL221" s="208">
        <f t="shared" si="380"/>
        <v>0</v>
      </c>
      <c r="BM221" s="208">
        <f t="shared" si="380"/>
        <v>0</v>
      </c>
      <c r="BN221" s="208">
        <f t="shared" si="380"/>
        <v>0</v>
      </c>
      <c r="BO221" s="208">
        <f t="shared" si="380"/>
        <v>0</v>
      </c>
      <c r="BP221" s="208">
        <f t="shared" si="380"/>
        <v>0</v>
      </c>
      <c r="BQ221" s="208">
        <f t="shared" si="380"/>
        <v>0</v>
      </c>
      <c r="BR221" s="208">
        <f t="shared" si="380"/>
        <v>0</v>
      </c>
      <c r="BS221" s="208">
        <f t="shared" si="380"/>
        <v>0</v>
      </c>
      <c r="BT221" s="208">
        <f t="shared" ref="BT221:CF221" si="381">+SUM(BS221,BT117)</f>
        <v>0</v>
      </c>
      <c r="BU221" s="208">
        <f t="shared" si="381"/>
        <v>0</v>
      </c>
      <c r="BV221" s="208">
        <f t="shared" si="381"/>
        <v>0</v>
      </c>
      <c r="BW221" s="208">
        <f t="shared" si="381"/>
        <v>0</v>
      </c>
      <c r="BX221" s="208">
        <f t="shared" si="381"/>
        <v>0</v>
      </c>
      <c r="BY221" s="208">
        <f t="shared" si="381"/>
        <v>0</v>
      </c>
      <c r="BZ221" s="208">
        <f t="shared" si="381"/>
        <v>0</v>
      </c>
      <c r="CA221" s="208">
        <f t="shared" si="381"/>
        <v>0</v>
      </c>
      <c r="CB221" s="208">
        <f t="shared" si="381"/>
        <v>0</v>
      </c>
      <c r="CC221" s="208">
        <f t="shared" si="381"/>
        <v>0</v>
      </c>
      <c r="CD221" s="208">
        <f t="shared" si="381"/>
        <v>0</v>
      </c>
      <c r="CE221" s="208">
        <f t="shared" si="381"/>
        <v>0</v>
      </c>
      <c r="CF221" s="208">
        <f t="shared" si="381"/>
        <v>0</v>
      </c>
      <c r="CG221" s="180"/>
      <c r="CH221" s="180"/>
      <c r="CI221" s="180"/>
      <c r="CJ221" s="180"/>
      <c r="CK221" s="180"/>
      <c r="CL221" s="180"/>
      <c r="CM221" s="180"/>
      <c r="CN221" s="180"/>
      <c r="CO221" s="180"/>
      <c r="CP221" s="180"/>
      <c r="CQ221" s="180"/>
      <c r="CR221" s="180"/>
      <c r="CS221" s="180"/>
      <c r="CT221" s="180"/>
      <c r="CU221" s="180"/>
      <c r="CV221" s="180"/>
      <c r="CW221" s="180"/>
      <c r="CX221" s="180"/>
      <c r="CY221" s="180"/>
      <c r="CZ221" s="180"/>
      <c r="DA221" s="180"/>
      <c r="DB221" s="180"/>
      <c r="DC221" s="180"/>
      <c r="DD221" s="180"/>
      <c r="DE221" s="180"/>
      <c r="DF221" s="180"/>
      <c r="DG221" s="180"/>
      <c r="DH221" s="180"/>
      <c r="DI221" s="180"/>
      <c r="DJ221" s="180"/>
      <c r="DK221" s="180"/>
      <c r="DL221" s="180"/>
      <c r="DM221" s="180"/>
      <c r="DN221" s="180"/>
      <c r="DO221" s="180"/>
      <c r="DP221" s="180"/>
      <c r="DQ221" s="180"/>
      <c r="DR221" s="180"/>
      <c r="DS221" s="180"/>
      <c r="DT221" s="180"/>
      <c r="DU221" s="180"/>
      <c r="DV221" s="180"/>
      <c r="DW221" s="180"/>
      <c r="DX221" s="180"/>
      <c r="DY221" s="180"/>
      <c r="DZ221" s="180"/>
      <c r="EA221" s="180"/>
      <c r="EB221" s="180"/>
      <c r="EC221" s="180"/>
      <c r="ED221" s="180"/>
      <c r="EE221" s="180"/>
      <c r="EF221" s="180"/>
      <c r="EG221" s="180"/>
      <c r="EH221" s="180"/>
      <c r="EI221" s="180"/>
      <c r="EJ221" s="180"/>
      <c r="EK221" s="180"/>
      <c r="EL221" s="180"/>
      <c r="EM221" s="180"/>
      <c r="EN221" s="180"/>
      <c r="EO221" s="180"/>
      <c r="EP221" s="180"/>
      <c r="EQ221" s="180"/>
      <c r="ER221" s="180"/>
      <c r="ES221" s="180"/>
      <c r="ET221" s="180"/>
      <c r="EU221" s="180"/>
      <c r="EV221" s="180"/>
      <c r="EW221" s="180"/>
      <c r="EX221" s="180"/>
      <c r="EY221" s="180"/>
      <c r="EZ221" s="180"/>
      <c r="FA221" s="180"/>
      <c r="FB221" s="180"/>
      <c r="FC221" s="180"/>
      <c r="FD221" s="180"/>
      <c r="FE221" s="180"/>
      <c r="FF221" s="180"/>
      <c r="FG221" s="180"/>
      <c r="FH221" s="180"/>
    </row>
    <row r="222" spans="2:164" hidden="1" x14ac:dyDescent="0.3">
      <c r="C222" s="700">
        <f t="shared" si="374"/>
        <v>4</v>
      </c>
      <c r="D222" s="305" t="str">
        <f t="shared" si="374"/>
        <v>ADICIONAL-Compresor(1-2Rigs)</v>
      </c>
      <c r="E222" s="208">
        <f t="shared" si="374"/>
        <v>0</v>
      </c>
      <c r="F222" s="208">
        <f t="shared" si="377"/>
        <v>0</v>
      </c>
      <c r="G222" s="208">
        <f t="shared" si="377"/>
        <v>0</v>
      </c>
      <c r="H222" s="208">
        <f t="shared" ref="H222:BS222" si="382">+SUM(G222,H118)</f>
        <v>0</v>
      </c>
      <c r="I222" s="208">
        <f t="shared" si="382"/>
        <v>0</v>
      </c>
      <c r="J222" s="208">
        <f t="shared" si="382"/>
        <v>0</v>
      </c>
      <c r="K222" s="208">
        <f t="shared" si="382"/>
        <v>0</v>
      </c>
      <c r="L222" s="208">
        <f t="shared" si="382"/>
        <v>0</v>
      </c>
      <c r="M222" s="208">
        <f t="shared" si="382"/>
        <v>0</v>
      </c>
      <c r="N222" s="208">
        <f t="shared" si="382"/>
        <v>0</v>
      </c>
      <c r="O222" s="208">
        <f t="shared" si="382"/>
        <v>0</v>
      </c>
      <c r="P222" s="208">
        <f t="shared" si="382"/>
        <v>0</v>
      </c>
      <c r="Q222" s="208">
        <f t="shared" si="382"/>
        <v>0</v>
      </c>
      <c r="R222" s="208">
        <f t="shared" si="382"/>
        <v>0</v>
      </c>
      <c r="S222" s="208">
        <f t="shared" si="382"/>
        <v>0</v>
      </c>
      <c r="T222" s="208">
        <f t="shared" si="382"/>
        <v>0</v>
      </c>
      <c r="U222" s="208">
        <f t="shared" si="382"/>
        <v>0</v>
      </c>
      <c r="V222" s="208">
        <f t="shared" si="382"/>
        <v>0</v>
      </c>
      <c r="W222" s="208">
        <f t="shared" si="382"/>
        <v>0</v>
      </c>
      <c r="X222" s="208">
        <f t="shared" si="382"/>
        <v>0</v>
      </c>
      <c r="Y222" s="208">
        <f t="shared" si="382"/>
        <v>0</v>
      </c>
      <c r="Z222" s="208">
        <f t="shared" si="382"/>
        <v>0</v>
      </c>
      <c r="AA222" s="208">
        <f t="shared" si="382"/>
        <v>0</v>
      </c>
      <c r="AB222" s="208">
        <f t="shared" si="382"/>
        <v>0</v>
      </c>
      <c r="AC222" s="208">
        <f t="shared" si="382"/>
        <v>0</v>
      </c>
      <c r="AD222" s="208">
        <f t="shared" si="382"/>
        <v>0</v>
      </c>
      <c r="AE222" s="208">
        <f t="shared" si="382"/>
        <v>0</v>
      </c>
      <c r="AF222" s="208">
        <f t="shared" si="382"/>
        <v>0</v>
      </c>
      <c r="AG222" s="208">
        <f t="shared" si="382"/>
        <v>0</v>
      </c>
      <c r="AH222" s="208">
        <f t="shared" si="382"/>
        <v>0</v>
      </c>
      <c r="AI222" s="208">
        <f t="shared" si="382"/>
        <v>0</v>
      </c>
      <c r="AJ222" s="208">
        <f t="shared" si="382"/>
        <v>0</v>
      </c>
      <c r="AK222" s="208">
        <f t="shared" si="382"/>
        <v>0</v>
      </c>
      <c r="AL222" s="208">
        <f t="shared" si="382"/>
        <v>0</v>
      </c>
      <c r="AM222" s="208">
        <f t="shared" si="382"/>
        <v>0</v>
      </c>
      <c r="AN222" s="208">
        <f t="shared" si="382"/>
        <v>0</v>
      </c>
      <c r="AO222" s="208">
        <f t="shared" si="382"/>
        <v>0</v>
      </c>
      <c r="AP222" s="208">
        <f t="shared" si="382"/>
        <v>0</v>
      </c>
      <c r="AQ222" s="208">
        <f t="shared" si="382"/>
        <v>0</v>
      </c>
      <c r="AR222" s="208">
        <f t="shared" si="382"/>
        <v>0</v>
      </c>
      <c r="AS222" s="208">
        <f t="shared" si="382"/>
        <v>0</v>
      </c>
      <c r="AT222" s="208">
        <f t="shared" si="382"/>
        <v>0</v>
      </c>
      <c r="AU222" s="208">
        <f t="shared" si="382"/>
        <v>0</v>
      </c>
      <c r="AV222" s="208">
        <f t="shared" si="382"/>
        <v>0</v>
      </c>
      <c r="AW222" s="208">
        <f t="shared" si="382"/>
        <v>0</v>
      </c>
      <c r="AX222" s="208">
        <f t="shared" si="382"/>
        <v>0</v>
      </c>
      <c r="AY222" s="208">
        <f t="shared" si="382"/>
        <v>0</v>
      </c>
      <c r="AZ222" s="208">
        <f t="shared" si="382"/>
        <v>0</v>
      </c>
      <c r="BA222" s="208">
        <f t="shared" si="382"/>
        <v>0</v>
      </c>
      <c r="BB222" s="208">
        <f t="shared" si="382"/>
        <v>0</v>
      </c>
      <c r="BC222" s="208">
        <f t="shared" si="382"/>
        <v>0</v>
      </c>
      <c r="BD222" s="208">
        <f t="shared" si="382"/>
        <v>0</v>
      </c>
      <c r="BE222" s="208">
        <f t="shared" si="382"/>
        <v>0</v>
      </c>
      <c r="BF222" s="208">
        <f t="shared" si="382"/>
        <v>0</v>
      </c>
      <c r="BG222" s="208">
        <f t="shared" si="382"/>
        <v>0</v>
      </c>
      <c r="BH222" s="208">
        <f t="shared" si="382"/>
        <v>0</v>
      </c>
      <c r="BI222" s="208">
        <f t="shared" si="382"/>
        <v>0</v>
      </c>
      <c r="BJ222" s="208">
        <f t="shared" si="382"/>
        <v>0</v>
      </c>
      <c r="BK222" s="208">
        <f t="shared" si="382"/>
        <v>0</v>
      </c>
      <c r="BL222" s="208">
        <f t="shared" si="382"/>
        <v>0</v>
      </c>
      <c r="BM222" s="208">
        <f t="shared" si="382"/>
        <v>0</v>
      </c>
      <c r="BN222" s="208">
        <f t="shared" si="382"/>
        <v>0</v>
      </c>
      <c r="BO222" s="208">
        <f t="shared" si="382"/>
        <v>0</v>
      </c>
      <c r="BP222" s="208">
        <f t="shared" si="382"/>
        <v>0</v>
      </c>
      <c r="BQ222" s="208">
        <f t="shared" si="382"/>
        <v>0</v>
      </c>
      <c r="BR222" s="208">
        <f t="shared" si="382"/>
        <v>0</v>
      </c>
      <c r="BS222" s="208">
        <f t="shared" si="382"/>
        <v>0</v>
      </c>
      <c r="BT222" s="208">
        <f t="shared" ref="BT222:CF222" si="383">+SUM(BS222,BT118)</f>
        <v>0</v>
      </c>
      <c r="BU222" s="208">
        <f t="shared" si="383"/>
        <v>0</v>
      </c>
      <c r="BV222" s="208">
        <f t="shared" si="383"/>
        <v>0</v>
      </c>
      <c r="BW222" s="208">
        <f t="shared" si="383"/>
        <v>0</v>
      </c>
      <c r="BX222" s="208">
        <f t="shared" si="383"/>
        <v>0</v>
      </c>
      <c r="BY222" s="208">
        <f t="shared" si="383"/>
        <v>0</v>
      </c>
      <c r="BZ222" s="208">
        <f t="shared" si="383"/>
        <v>0</v>
      </c>
      <c r="CA222" s="208">
        <f t="shared" si="383"/>
        <v>0</v>
      </c>
      <c r="CB222" s="208">
        <f t="shared" si="383"/>
        <v>0</v>
      </c>
      <c r="CC222" s="208">
        <f t="shared" si="383"/>
        <v>0</v>
      </c>
      <c r="CD222" s="208">
        <f t="shared" si="383"/>
        <v>0</v>
      </c>
      <c r="CE222" s="208">
        <f t="shared" si="383"/>
        <v>0</v>
      </c>
      <c r="CF222" s="208">
        <f t="shared" si="383"/>
        <v>0</v>
      </c>
      <c r="CG222" s="180"/>
      <c r="CH222" s="180"/>
      <c r="CI222" s="180"/>
      <c r="CJ222" s="180"/>
      <c r="CK222" s="180"/>
      <c r="CL222" s="180"/>
      <c r="CM222" s="180"/>
      <c r="CN222" s="180"/>
      <c r="CO222" s="180"/>
      <c r="CP222" s="180"/>
      <c r="CQ222" s="180"/>
      <c r="CR222" s="180"/>
      <c r="CS222" s="180"/>
      <c r="CT222" s="180"/>
      <c r="CU222" s="180"/>
      <c r="CV222" s="180"/>
      <c r="CW222" s="180"/>
      <c r="CX222" s="180"/>
      <c r="CY222" s="180"/>
      <c r="CZ222" s="180"/>
      <c r="DA222" s="180"/>
      <c r="DB222" s="180"/>
      <c r="DC222" s="180"/>
      <c r="DD222" s="180"/>
      <c r="DE222" s="180"/>
      <c r="DF222" s="180"/>
      <c r="DG222" s="180"/>
      <c r="DH222" s="180"/>
      <c r="DI222" s="180"/>
      <c r="DJ222" s="180"/>
      <c r="DK222" s="180"/>
      <c r="DL222" s="180"/>
      <c r="DM222" s="180"/>
      <c r="DN222" s="180"/>
      <c r="DO222" s="180"/>
      <c r="DP222" s="180"/>
      <c r="DQ222" s="180"/>
      <c r="DR222" s="180"/>
      <c r="DS222" s="180"/>
      <c r="DT222" s="180"/>
      <c r="DU222" s="180"/>
      <c r="DV222" s="180"/>
      <c r="DW222" s="180"/>
      <c r="DX222" s="180"/>
      <c r="DY222" s="180"/>
      <c r="DZ222" s="180"/>
      <c r="EA222" s="180"/>
      <c r="EB222" s="180"/>
      <c r="EC222" s="180"/>
      <c r="ED222" s="180"/>
      <c r="EE222" s="180"/>
      <c r="EF222" s="180"/>
      <c r="EG222" s="180"/>
      <c r="EH222" s="180"/>
      <c r="EI222" s="180"/>
      <c r="EJ222" s="180"/>
      <c r="EK222" s="180"/>
      <c r="EL222" s="180"/>
      <c r="EM222" s="180"/>
      <c r="EN222" s="180"/>
      <c r="EO222" s="180"/>
      <c r="EP222" s="180"/>
      <c r="EQ222" s="180"/>
      <c r="ER222" s="180"/>
      <c r="ES222" s="180"/>
      <c r="ET222" s="180"/>
      <c r="EU222" s="180"/>
      <c r="EV222" s="180"/>
      <c r="EW222" s="180"/>
      <c r="EX222" s="180"/>
      <c r="EY222" s="180"/>
      <c r="EZ222" s="180"/>
      <c r="FA222" s="180"/>
      <c r="FB222" s="180"/>
      <c r="FC222" s="180"/>
      <c r="FD222" s="180"/>
      <c r="FE222" s="180"/>
      <c r="FF222" s="180"/>
      <c r="FG222" s="180"/>
      <c r="FH222" s="180"/>
    </row>
    <row r="223" spans="2:164" hidden="1" x14ac:dyDescent="0.3">
      <c r="C223" s="700">
        <f t="shared" si="374"/>
        <v>5</v>
      </c>
      <c r="D223" s="305" t="str">
        <f t="shared" si="374"/>
        <v>ADICIONAL-DTM Centrífug(1-2Rigs)</v>
      </c>
      <c r="E223" s="208">
        <f t="shared" si="374"/>
        <v>0</v>
      </c>
      <c r="F223" s="208">
        <f t="shared" si="377"/>
        <v>0</v>
      </c>
      <c r="G223" s="208">
        <f t="shared" si="377"/>
        <v>0</v>
      </c>
      <c r="H223" s="208">
        <f t="shared" ref="H223:BS223" si="384">+SUM(G223,H119)</f>
        <v>0</v>
      </c>
      <c r="I223" s="208">
        <f t="shared" si="384"/>
        <v>0</v>
      </c>
      <c r="J223" s="208">
        <f t="shared" si="384"/>
        <v>0</v>
      </c>
      <c r="K223" s="208">
        <f t="shared" si="384"/>
        <v>0</v>
      </c>
      <c r="L223" s="208">
        <f t="shared" si="384"/>
        <v>0</v>
      </c>
      <c r="M223" s="208">
        <f t="shared" si="384"/>
        <v>0</v>
      </c>
      <c r="N223" s="208">
        <f t="shared" si="384"/>
        <v>0</v>
      </c>
      <c r="O223" s="208">
        <f t="shared" si="384"/>
        <v>0</v>
      </c>
      <c r="P223" s="208">
        <f t="shared" si="384"/>
        <v>0</v>
      </c>
      <c r="Q223" s="208">
        <f t="shared" si="384"/>
        <v>0</v>
      </c>
      <c r="R223" s="208">
        <f t="shared" si="384"/>
        <v>0</v>
      </c>
      <c r="S223" s="208">
        <f t="shared" si="384"/>
        <v>0</v>
      </c>
      <c r="T223" s="208">
        <f t="shared" si="384"/>
        <v>0</v>
      </c>
      <c r="U223" s="208">
        <f t="shared" si="384"/>
        <v>0</v>
      </c>
      <c r="V223" s="208">
        <f t="shared" si="384"/>
        <v>0</v>
      </c>
      <c r="W223" s="208">
        <f t="shared" si="384"/>
        <v>0</v>
      </c>
      <c r="X223" s="208">
        <f t="shared" si="384"/>
        <v>0</v>
      </c>
      <c r="Y223" s="208">
        <f t="shared" si="384"/>
        <v>0</v>
      </c>
      <c r="Z223" s="208">
        <f t="shared" si="384"/>
        <v>0</v>
      </c>
      <c r="AA223" s="208">
        <f t="shared" si="384"/>
        <v>0</v>
      </c>
      <c r="AB223" s="208">
        <f t="shared" si="384"/>
        <v>0</v>
      </c>
      <c r="AC223" s="208">
        <f t="shared" si="384"/>
        <v>0</v>
      </c>
      <c r="AD223" s="208">
        <f t="shared" si="384"/>
        <v>0</v>
      </c>
      <c r="AE223" s="208">
        <f t="shared" si="384"/>
        <v>0</v>
      </c>
      <c r="AF223" s="208">
        <f t="shared" si="384"/>
        <v>0</v>
      </c>
      <c r="AG223" s="208">
        <f t="shared" si="384"/>
        <v>0</v>
      </c>
      <c r="AH223" s="208">
        <f t="shared" si="384"/>
        <v>0</v>
      </c>
      <c r="AI223" s="208">
        <f t="shared" si="384"/>
        <v>0</v>
      </c>
      <c r="AJ223" s="208">
        <f t="shared" si="384"/>
        <v>0</v>
      </c>
      <c r="AK223" s="208">
        <f t="shared" si="384"/>
        <v>0</v>
      </c>
      <c r="AL223" s="208">
        <f t="shared" si="384"/>
        <v>0</v>
      </c>
      <c r="AM223" s="208">
        <f t="shared" si="384"/>
        <v>0</v>
      </c>
      <c r="AN223" s="208">
        <f t="shared" si="384"/>
        <v>0</v>
      </c>
      <c r="AO223" s="208">
        <f t="shared" si="384"/>
        <v>0</v>
      </c>
      <c r="AP223" s="208">
        <f t="shared" si="384"/>
        <v>0</v>
      </c>
      <c r="AQ223" s="208">
        <f t="shared" si="384"/>
        <v>0</v>
      </c>
      <c r="AR223" s="208">
        <f t="shared" si="384"/>
        <v>0</v>
      </c>
      <c r="AS223" s="208">
        <f t="shared" si="384"/>
        <v>0</v>
      </c>
      <c r="AT223" s="208">
        <f t="shared" si="384"/>
        <v>0</v>
      </c>
      <c r="AU223" s="208">
        <f t="shared" si="384"/>
        <v>0</v>
      </c>
      <c r="AV223" s="208">
        <f t="shared" si="384"/>
        <v>0</v>
      </c>
      <c r="AW223" s="208">
        <f t="shared" si="384"/>
        <v>0</v>
      </c>
      <c r="AX223" s="208">
        <f t="shared" si="384"/>
        <v>0</v>
      </c>
      <c r="AY223" s="208">
        <f t="shared" si="384"/>
        <v>0</v>
      </c>
      <c r="AZ223" s="208">
        <f t="shared" si="384"/>
        <v>0</v>
      </c>
      <c r="BA223" s="208">
        <f t="shared" si="384"/>
        <v>0</v>
      </c>
      <c r="BB223" s="208">
        <f t="shared" si="384"/>
        <v>0</v>
      </c>
      <c r="BC223" s="208">
        <f t="shared" si="384"/>
        <v>0</v>
      </c>
      <c r="BD223" s="208">
        <f t="shared" si="384"/>
        <v>0</v>
      </c>
      <c r="BE223" s="208">
        <f t="shared" si="384"/>
        <v>0</v>
      </c>
      <c r="BF223" s="208">
        <f t="shared" si="384"/>
        <v>0</v>
      </c>
      <c r="BG223" s="208">
        <f t="shared" si="384"/>
        <v>0</v>
      </c>
      <c r="BH223" s="208">
        <f t="shared" si="384"/>
        <v>0</v>
      </c>
      <c r="BI223" s="208">
        <f t="shared" si="384"/>
        <v>0</v>
      </c>
      <c r="BJ223" s="208">
        <f t="shared" si="384"/>
        <v>0</v>
      </c>
      <c r="BK223" s="208">
        <f t="shared" si="384"/>
        <v>0</v>
      </c>
      <c r="BL223" s="208">
        <f t="shared" si="384"/>
        <v>0</v>
      </c>
      <c r="BM223" s="208">
        <f t="shared" si="384"/>
        <v>0</v>
      </c>
      <c r="BN223" s="208">
        <f t="shared" si="384"/>
        <v>0</v>
      </c>
      <c r="BO223" s="208">
        <f t="shared" si="384"/>
        <v>0</v>
      </c>
      <c r="BP223" s="208">
        <f t="shared" si="384"/>
        <v>0</v>
      </c>
      <c r="BQ223" s="208">
        <f t="shared" si="384"/>
        <v>0</v>
      </c>
      <c r="BR223" s="208">
        <f t="shared" si="384"/>
        <v>0</v>
      </c>
      <c r="BS223" s="208">
        <f t="shared" si="384"/>
        <v>0</v>
      </c>
      <c r="BT223" s="208">
        <f t="shared" ref="BT223:CF223" si="385">+SUM(BS223,BT119)</f>
        <v>0</v>
      </c>
      <c r="BU223" s="208">
        <f t="shared" si="385"/>
        <v>0</v>
      </c>
      <c r="BV223" s="208">
        <f t="shared" si="385"/>
        <v>0</v>
      </c>
      <c r="BW223" s="208">
        <f t="shared" si="385"/>
        <v>0</v>
      </c>
      <c r="BX223" s="208">
        <f t="shared" si="385"/>
        <v>0</v>
      </c>
      <c r="BY223" s="208">
        <f t="shared" si="385"/>
        <v>0</v>
      </c>
      <c r="BZ223" s="208">
        <f t="shared" si="385"/>
        <v>0</v>
      </c>
      <c r="CA223" s="208">
        <f t="shared" si="385"/>
        <v>0</v>
      </c>
      <c r="CB223" s="208">
        <f t="shared" si="385"/>
        <v>0</v>
      </c>
      <c r="CC223" s="208">
        <f t="shared" si="385"/>
        <v>0</v>
      </c>
      <c r="CD223" s="208">
        <f t="shared" si="385"/>
        <v>0</v>
      </c>
      <c r="CE223" s="208">
        <f t="shared" si="385"/>
        <v>0</v>
      </c>
      <c r="CF223" s="208">
        <f t="shared" si="385"/>
        <v>0</v>
      </c>
      <c r="CG223" s="180"/>
      <c r="CH223" s="180"/>
      <c r="CI223" s="180"/>
      <c r="CJ223" s="180"/>
      <c r="CK223" s="180"/>
      <c r="CL223" s="180"/>
      <c r="CM223" s="180"/>
      <c r="CN223" s="180"/>
      <c r="CO223" s="180"/>
      <c r="CP223" s="180"/>
      <c r="CQ223" s="180"/>
      <c r="CR223" s="180"/>
      <c r="CS223" s="180"/>
      <c r="CT223" s="180"/>
      <c r="CU223" s="180"/>
      <c r="CV223" s="180"/>
      <c r="CW223" s="180"/>
      <c r="CX223" s="180"/>
      <c r="CY223" s="180"/>
      <c r="CZ223" s="180"/>
      <c r="DA223" s="180"/>
      <c r="DB223" s="180"/>
      <c r="DC223" s="180"/>
      <c r="DD223" s="180"/>
      <c r="DE223" s="180"/>
      <c r="DF223" s="180"/>
      <c r="DG223" s="180"/>
      <c r="DH223" s="180"/>
      <c r="DI223" s="180"/>
      <c r="DJ223" s="180"/>
      <c r="DK223" s="180"/>
      <c r="DL223" s="180"/>
      <c r="DM223" s="180"/>
      <c r="DN223" s="180"/>
      <c r="DO223" s="180"/>
      <c r="DP223" s="180"/>
      <c r="DQ223" s="180"/>
      <c r="DR223" s="180"/>
      <c r="DS223" s="180"/>
      <c r="DT223" s="180"/>
      <c r="DU223" s="180"/>
      <c r="DV223" s="180"/>
      <c r="DW223" s="180"/>
      <c r="DX223" s="180"/>
      <c r="DY223" s="180"/>
      <c r="DZ223" s="180"/>
      <c r="EA223" s="180"/>
      <c r="EB223" s="180"/>
      <c r="EC223" s="180"/>
      <c r="ED223" s="180"/>
      <c r="EE223" s="180"/>
      <c r="EF223" s="180"/>
      <c r="EG223" s="180"/>
      <c r="EH223" s="180"/>
      <c r="EI223" s="180"/>
      <c r="EJ223" s="180"/>
      <c r="EK223" s="180"/>
      <c r="EL223" s="180"/>
      <c r="EM223" s="180"/>
      <c r="EN223" s="180"/>
      <c r="EO223" s="180"/>
      <c r="EP223" s="180"/>
      <c r="EQ223" s="180"/>
      <c r="ER223" s="180"/>
      <c r="ES223" s="180"/>
      <c r="ET223" s="180"/>
      <c r="EU223" s="180"/>
      <c r="EV223" s="180"/>
      <c r="EW223" s="180"/>
      <c r="EX223" s="180"/>
      <c r="EY223" s="180"/>
      <c r="EZ223" s="180"/>
      <c r="FA223" s="180"/>
      <c r="FB223" s="180"/>
      <c r="FC223" s="180"/>
      <c r="FD223" s="180"/>
      <c r="FE223" s="180"/>
      <c r="FF223" s="180"/>
      <c r="FG223" s="180"/>
      <c r="FH223" s="180"/>
    </row>
    <row r="224" spans="2:164" hidden="1" x14ac:dyDescent="0.3">
      <c r="C224" s="700">
        <f t="shared" si="374"/>
        <v>6</v>
      </c>
      <c r="D224" s="305" t="str">
        <f t="shared" si="374"/>
        <v>ADICIONAL-DTM Compresor(1-2Rigs)</v>
      </c>
      <c r="E224" s="208">
        <f t="shared" si="374"/>
        <v>0</v>
      </c>
      <c r="F224" s="208">
        <f t="shared" si="377"/>
        <v>0</v>
      </c>
      <c r="G224" s="208">
        <f t="shared" si="377"/>
        <v>0</v>
      </c>
      <c r="H224" s="208">
        <f t="shared" ref="H224:BS224" si="386">+SUM(G224,H120)</f>
        <v>0</v>
      </c>
      <c r="I224" s="208">
        <f t="shared" si="386"/>
        <v>0</v>
      </c>
      <c r="J224" s="208">
        <f t="shared" si="386"/>
        <v>0</v>
      </c>
      <c r="K224" s="208">
        <f t="shared" si="386"/>
        <v>0</v>
      </c>
      <c r="L224" s="208">
        <f t="shared" si="386"/>
        <v>0</v>
      </c>
      <c r="M224" s="208">
        <f t="shared" si="386"/>
        <v>0</v>
      </c>
      <c r="N224" s="208">
        <f t="shared" si="386"/>
        <v>0</v>
      </c>
      <c r="O224" s="208">
        <f t="shared" si="386"/>
        <v>0</v>
      </c>
      <c r="P224" s="208">
        <f t="shared" si="386"/>
        <v>0</v>
      </c>
      <c r="Q224" s="208">
        <f t="shared" si="386"/>
        <v>0</v>
      </c>
      <c r="R224" s="208">
        <f t="shared" si="386"/>
        <v>0</v>
      </c>
      <c r="S224" s="208">
        <f t="shared" si="386"/>
        <v>0</v>
      </c>
      <c r="T224" s="208">
        <f t="shared" si="386"/>
        <v>0</v>
      </c>
      <c r="U224" s="208">
        <f t="shared" si="386"/>
        <v>0</v>
      </c>
      <c r="V224" s="208">
        <f t="shared" si="386"/>
        <v>0</v>
      </c>
      <c r="W224" s="208">
        <f t="shared" si="386"/>
        <v>0</v>
      </c>
      <c r="X224" s="208">
        <f t="shared" si="386"/>
        <v>0</v>
      </c>
      <c r="Y224" s="208">
        <f t="shared" si="386"/>
        <v>0</v>
      </c>
      <c r="Z224" s="208">
        <f t="shared" si="386"/>
        <v>0</v>
      </c>
      <c r="AA224" s="208">
        <f t="shared" si="386"/>
        <v>0</v>
      </c>
      <c r="AB224" s="208">
        <f t="shared" si="386"/>
        <v>0</v>
      </c>
      <c r="AC224" s="208">
        <f t="shared" si="386"/>
        <v>0</v>
      </c>
      <c r="AD224" s="208">
        <f t="shared" si="386"/>
        <v>0</v>
      </c>
      <c r="AE224" s="208">
        <f t="shared" si="386"/>
        <v>0</v>
      </c>
      <c r="AF224" s="208">
        <f t="shared" si="386"/>
        <v>0</v>
      </c>
      <c r="AG224" s="208">
        <f t="shared" si="386"/>
        <v>0</v>
      </c>
      <c r="AH224" s="208">
        <f t="shared" si="386"/>
        <v>0</v>
      </c>
      <c r="AI224" s="208">
        <f t="shared" si="386"/>
        <v>0</v>
      </c>
      <c r="AJ224" s="208">
        <f t="shared" si="386"/>
        <v>0</v>
      </c>
      <c r="AK224" s="208">
        <f t="shared" si="386"/>
        <v>0</v>
      </c>
      <c r="AL224" s="208">
        <f t="shared" si="386"/>
        <v>0</v>
      </c>
      <c r="AM224" s="208">
        <f t="shared" si="386"/>
        <v>0</v>
      </c>
      <c r="AN224" s="208">
        <f t="shared" si="386"/>
        <v>0</v>
      </c>
      <c r="AO224" s="208">
        <f t="shared" si="386"/>
        <v>0</v>
      </c>
      <c r="AP224" s="208">
        <f t="shared" si="386"/>
        <v>0</v>
      </c>
      <c r="AQ224" s="208">
        <f t="shared" si="386"/>
        <v>0</v>
      </c>
      <c r="AR224" s="208">
        <f t="shared" si="386"/>
        <v>0</v>
      </c>
      <c r="AS224" s="208">
        <f t="shared" si="386"/>
        <v>0</v>
      </c>
      <c r="AT224" s="208">
        <f t="shared" si="386"/>
        <v>0</v>
      </c>
      <c r="AU224" s="208">
        <f t="shared" si="386"/>
        <v>0</v>
      </c>
      <c r="AV224" s="208">
        <f t="shared" si="386"/>
        <v>0</v>
      </c>
      <c r="AW224" s="208">
        <f t="shared" si="386"/>
        <v>0</v>
      </c>
      <c r="AX224" s="208">
        <f t="shared" si="386"/>
        <v>0</v>
      </c>
      <c r="AY224" s="208">
        <f t="shared" si="386"/>
        <v>0</v>
      </c>
      <c r="AZ224" s="208">
        <f t="shared" si="386"/>
        <v>0</v>
      </c>
      <c r="BA224" s="208">
        <f t="shared" si="386"/>
        <v>0</v>
      </c>
      <c r="BB224" s="208">
        <f t="shared" si="386"/>
        <v>0</v>
      </c>
      <c r="BC224" s="208">
        <f t="shared" si="386"/>
        <v>0</v>
      </c>
      <c r="BD224" s="208">
        <f t="shared" si="386"/>
        <v>0</v>
      </c>
      <c r="BE224" s="208">
        <f t="shared" si="386"/>
        <v>0</v>
      </c>
      <c r="BF224" s="208">
        <f t="shared" si="386"/>
        <v>0</v>
      </c>
      <c r="BG224" s="208">
        <f t="shared" si="386"/>
        <v>0</v>
      </c>
      <c r="BH224" s="208">
        <f t="shared" si="386"/>
        <v>0</v>
      </c>
      <c r="BI224" s="208">
        <f t="shared" si="386"/>
        <v>0</v>
      </c>
      <c r="BJ224" s="208">
        <f t="shared" si="386"/>
        <v>0</v>
      </c>
      <c r="BK224" s="208">
        <f t="shared" si="386"/>
        <v>0</v>
      </c>
      <c r="BL224" s="208">
        <f t="shared" si="386"/>
        <v>0</v>
      </c>
      <c r="BM224" s="208">
        <f t="shared" si="386"/>
        <v>0</v>
      </c>
      <c r="BN224" s="208">
        <f t="shared" si="386"/>
        <v>0</v>
      </c>
      <c r="BO224" s="208">
        <f t="shared" si="386"/>
        <v>0</v>
      </c>
      <c r="BP224" s="208">
        <f t="shared" si="386"/>
        <v>0</v>
      </c>
      <c r="BQ224" s="208">
        <f t="shared" si="386"/>
        <v>0</v>
      </c>
      <c r="BR224" s="208">
        <f t="shared" si="386"/>
        <v>0</v>
      </c>
      <c r="BS224" s="208">
        <f t="shared" si="386"/>
        <v>0</v>
      </c>
      <c r="BT224" s="208">
        <f t="shared" ref="BT224:CF224" si="387">+SUM(BS224,BT120)</f>
        <v>0</v>
      </c>
      <c r="BU224" s="208">
        <f t="shared" si="387"/>
        <v>0</v>
      </c>
      <c r="BV224" s="208">
        <f t="shared" si="387"/>
        <v>0</v>
      </c>
      <c r="BW224" s="208">
        <f t="shared" si="387"/>
        <v>0</v>
      </c>
      <c r="BX224" s="208">
        <f t="shared" si="387"/>
        <v>0</v>
      </c>
      <c r="BY224" s="208">
        <f t="shared" si="387"/>
        <v>0</v>
      </c>
      <c r="BZ224" s="208">
        <f t="shared" si="387"/>
        <v>0</v>
      </c>
      <c r="CA224" s="208">
        <f t="shared" si="387"/>
        <v>0</v>
      </c>
      <c r="CB224" s="208">
        <f t="shared" si="387"/>
        <v>0</v>
      </c>
      <c r="CC224" s="208">
        <f t="shared" si="387"/>
        <v>0</v>
      </c>
      <c r="CD224" s="208">
        <f t="shared" si="387"/>
        <v>0</v>
      </c>
      <c r="CE224" s="208">
        <f t="shared" si="387"/>
        <v>0</v>
      </c>
      <c r="CF224" s="208">
        <f t="shared" si="387"/>
        <v>0</v>
      </c>
      <c r="CG224" s="180"/>
      <c r="CH224" s="180"/>
      <c r="CI224" s="180"/>
      <c r="CJ224" s="180"/>
      <c r="CK224" s="180"/>
      <c r="CL224" s="180"/>
      <c r="CM224" s="180"/>
      <c r="CN224" s="180"/>
      <c r="CO224" s="180"/>
      <c r="CP224" s="180"/>
      <c r="CQ224" s="180"/>
      <c r="CR224" s="180"/>
      <c r="CS224" s="180"/>
      <c r="CT224" s="180"/>
      <c r="CU224" s="180"/>
      <c r="CV224" s="180"/>
      <c r="CW224" s="180"/>
      <c r="CX224" s="180"/>
      <c r="CY224" s="180"/>
      <c r="CZ224" s="180"/>
      <c r="DA224" s="180"/>
      <c r="DB224" s="180"/>
      <c r="DC224" s="180"/>
      <c r="DD224" s="180"/>
      <c r="DE224" s="180"/>
      <c r="DF224" s="180"/>
      <c r="DG224" s="180"/>
      <c r="DH224" s="180"/>
      <c r="DI224" s="180"/>
      <c r="DJ224" s="180"/>
      <c r="DK224" s="180"/>
      <c r="DL224" s="180"/>
      <c r="DM224" s="180"/>
      <c r="DN224" s="180"/>
      <c r="DO224" s="180"/>
      <c r="DP224" s="180"/>
      <c r="DQ224" s="180"/>
      <c r="DR224" s="180"/>
      <c r="DS224" s="180"/>
      <c r="DT224" s="180"/>
      <c r="DU224" s="180"/>
      <c r="DV224" s="180"/>
      <c r="DW224" s="180"/>
      <c r="DX224" s="180"/>
      <c r="DY224" s="180"/>
      <c r="DZ224" s="180"/>
      <c r="EA224" s="180"/>
      <c r="EB224" s="180"/>
      <c r="EC224" s="180"/>
      <c r="ED224" s="180"/>
      <c r="EE224" s="180"/>
      <c r="EF224" s="180"/>
      <c r="EG224" s="180"/>
      <c r="EH224" s="180"/>
      <c r="EI224" s="180"/>
      <c r="EJ224" s="180"/>
      <c r="EK224" s="180"/>
      <c r="EL224" s="180"/>
      <c r="EM224" s="180"/>
      <c r="EN224" s="180"/>
      <c r="EO224" s="180"/>
      <c r="EP224" s="180"/>
      <c r="EQ224" s="180"/>
      <c r="ER224" s="180"/>
      <c r="ES224" s="180"/>
      <c r="ET224" s="180"/>
      <c r="EU224" s="180"/>
      <c r="EV224" s="180"/>
      <c r="EW224" s="180"/>
      <c r="EX224" s="180"/>
      <c r="EY224" s="180"/>
      <c r="EZ224" s="180"/>
      <c r="FA224" s="180"/>
      <c r="FB224" s="180"/>
      <c r="FC224" s="180"/>
      <c r="FD224" s="180"/>
      <c r="FE224" s="180"/>
      <c r="FF224" s="180"/>
      <c r="FG224" s="180"/>
      <c r="FH224" s="180"/>
    </row>
    <row r="225" spans="3:164" hidden="1" x14ac:dyDescent="0.3">
      <c r="C225" s="700">
        <f t="shared" si="374"/>
        <v>7</v>
      </c>
      <c r="D225" s="305" t="str">
        <f t="shared" si="374"/>
        <v>ADICIONAL-DTM Lumin ent PAD30Km(1-2Rigs)</v>
      </c>
      <c r="E225" s="208">
        <f t="shared" si="374"/>
        <v>0</v>
      </c>
      <c r="F225" s="208">
        <f t="shared" si="377"/>
        <v>0</v>
      </c>
      <c r="G225" s="208">
        <f t="shared" si="377"/>
        <v>0</v>
      </c>
      <c r="H225" s="208">
        <f t="shared" ref="H225:BS225" si="388">+SUM(G225,H121)</f>
        <v>0</v>
      </c>
      <c r="I225" s="208">
        <f t="shared" si="388"/>
        <v>0</v>
      </c>
      <c r="J225" s="208">
        <f t="shared" si="388"/>
        <v>0</v>
      </c>
      <c r="K225" s="208">
        <f t="shared" si="388"/>
        <v>0</v>
      </c>
      <c r="L225" s="208">
        <f t="shared" si="388"/>
        <v>0</v>
      </c>
      <c r="M225" s="208">
        <f t="shared" si="388"/>
        <v>0</v>
      </c>
      <c r="N225" s="208">
        <f t="shared" si="388"/>
        <v>0</v>
      </c>
      <c r="O225" s="208">
        <f t="shared" si="388"/>
        <v>0</v>
      </c>
      <c r="P225" s="208">
        <f t="shared" si="388"/>
        <v>0</v>
      </c>
      <c r="Q225" s="208">
        <f t="shared" si="388"/>
        <v>0</v>
      </c>
      <c r="R225" s="208">
        <f t="shared" si="388"/>
        <v>0</v>
      </c>
      <c r="S225" s="208">
        <f t="shared" si="388"/>
        <v>0</v>
      </c>
      <c r="T225" s="208">
        <f t="shared" si="388"/>
        <v>0</v>
      </c>
      <c r="U225" s="208">
        <f t="shared" si="388"/>
        <v>0</v>
      </c>
      <c r="V225" s="208">
        <f t="shared" si="388"/>
        <v>0</v>
      </c>
      <c r="W225" s="208">
        <f t="shared" si="388"/>
        <v>0</v>
      </c>
      <c r="X225" s="208">
        <f t="shared" si="388"/>
        <v>0</v>
      </c>
      <c r="Y225" s="208">
        <f t="shared" si="388"/>
        <v>0</v>
      </c>
      <c r="Z225" s="208">
        <f t="shared" si="388"/>
        <v>0</v>
      </c>
      <c r="AA225" s="208">
        <f t="shared" si="388"/>
        <v>0</v>
      </c>
      <c r="AB225" s="208">
        <f t="shared" si="388"/>
        <v>0</v>
      </c>
      <c r="AC225" s="208">
        <f t="shared" si="388"/>
        <v>0</v>
      </c>
      <c r="AD225" s="208">
        <f t="shared" si="388"/>
        <v>0</v>
      </c>
      <c r="AE225" s="208">
        <f t="shared" si="388"/>
        <v>0</v>
      </c>
      <c r="AF225" s="208">
        <f t="shared" si="388"/>
        <v>0</v>
      </c>
      <c r="AG225" s="208">
        <f t="shared" si="388"/>
        <v>0</v>
      </c>
      <c r="AH225" s="208">
        <f t="shared" si="388"/>
        <v>0</v>
      </c>
      <c r="AI225" s="208">
        <f t="shared" si="388"/>
        <v>0</v>
      </c>
      <c r="AJ225" s="208">
        <f t="shared" si="388"/>
        <v>0</v>
      </c>
      <c r="AK225" s="208">
        <f t="shared" si="388"/>
        <v>0</v>
      </c>
      <c r="AL225" s="208">
        <f t="shared" si="388"/>
        <v>0</v>
      </c>
      <c r="AM225" s="208">
        <f t="shared" si="388"/>
        <v>0</v>
      </c>
      <c r="AN225" s="208">
        <f t="shared" si="388"/>
        <v>0</v>
      </c>
      <c r="AO225" s="208">
        <f t="shared" si="388"/>
        <v>0</v>
      </c>
      <c r="AP225" s="208">
        <f t="shared" si="388"/>
        <v>0</v>
      </c>
      <c r="AQ225" s="208">
        <f t="shared" si="388"/>
        <v>0</v>
      </c>
      <c r="AR225" s="208">
        <f t="shared" si="388"/>
        <v>0</v>
      </c>
      <c r="AS225" s="208">
        <f t="shared" si="388"/>
        <v>0</v>
      </c>
      <c r="AT225" s="208">
        <f t="shared" si="388"/>
        <v>0</v>
      </c>
      <c r="AU225" s="208">
        <f t="shared" si="388"/>
        <v>0</v>
      </c>
      <c r="AV225" s="208">
        <f t="shared" si="388"/>
        <v>0</v>
      </c>
      <c r="AW225" s="208">
        <f t="shared" si="388"/>
        <v>0</v>
      </c>
      <c r="AX225" s="208">
        <f t="shared" si="388"/>
        <v>0</v>
      </c>
      <c r="AY225" s="208">
        <f t="shared" si="388"/>
        <v>0</v>
      </c>
      <c r="AZ225" s="208">
        <f t="shared" si="388"/>
        <v>0</v>
      </c>
      <c r="BA225" s="208">
        <f t="shared" si="388"/>
        <v>0</v>
      </c>
      <c r="BB225" s="208">
        <f t="shared" si="388"/>
        <v>0</v>
      </c>
      <c r="BC225" s="208">
        <f t="shared" si="388"/>
        <v>0</v>
      </c>
      <c r="BD225" s="208">
        <f t="shared" si="388"/>
        <v>0</v>
      </c>
      <c r="BE225" s="208">
        <f t="shared" si="388"/>
        <v>0</v>
      </c>
      <c r="BF225" s="208">
        <f t="shared" si="388"/>
        <v>0</v>
      </c>
      <c r="BG225" s="208">
        <f t="shared" si="388"/>
        <v>0</v>
      </c>
      <c r="BH225" s="208">
        <f t="shared" si="388"/>
        <v>0</v>
      </c>
      <c r="BI225" s="208">
        <f t="shared" si="388"/>
        <v>0</v>
      </c>
      <c r="BJ225" s="208">
        <f t="shared" si="388"/>
        <v>0</v>
      </c>
      <c r="BK225" s="208">
        <f t="shared" si="388"/>
        <v>0</v>
      </c>
      <c r="BL225" s="208">
        <f t="shared" si="388"/>
        <v>0</v>
      </c>
      <c r="BM225" s="208">
        <f t="shared" si="388"/>
        <v>0</v>
      </c>
      <c r="BN225" s="208">
        <f t="shared" si="388"/>
        <v>0</v>
      </c>
      <c r="BO225" s="208">
        <f t="shared" si="388"/>
        <v>0</v>
      </c>
      <c r="BP225" s="208">
        <f t="shared" si="388"/>
        <v>0</v>
      </c>
      <c r="BQ225" s="208">
        <f t="shared" si="388"/>
        <v>0</v>
      </c>
      <c r="BR225" s="208">
        <f t="shared" si="388"/>
        <v>0</v>
      </c>
      <c r="BS225" s="208">
        <f t="shared" si="388"/>
        <v>0</v>
      </c>
      <c r="BT225" s="208">
        <f t="shared" ref="BT225:CF225" si="389">+SUM(BS225,BT121)</f>
        <v>0</v>
      </c>
      <c r="BU225" s="208">
        <f t="shared" si="389"/>
        <v>0</v>
      </c>
      <c r="BV225" s="208">
        <f t="shared" si="389"/>
        <v>0</v>
      </c>
      <c r="BW225" s="208">
        <f t="shared" si="389"/>
        <v>0</v>
      </c>
      <c r="BX225" s="208">
        <f t="shared" si="389"/>
        <v>0</v>
      </c>
      <c r="BY225" s="208">
        <f t="shared" si="389"/>
        <v>0</v>
      </c>
      <c r="BZ225" s="208">
        <f t="shared" si="389"/>
        <v>0</v>
      </c>
      <c r="CA225" s="208">
        <f t="shared" si="389"/>
        <v>0</v>
      </c>
      <c r="CB225" s="208">
        <f t="shared" si="389"/>
        <v>0</v>
      </c>
      <c r="CC225" s="208">
        <f t="shared" si="389"/>
        <v>0</v>
      </c>
      <c r="CD225" s="208">
        <f t="shared" si="389"/>
        <v>0</v>
      </c>
      <c r="CE225" s="208">
        <f t="shared" si="389"/>
        <v>0</v>
      </c>
      <c r="CF225" s="208">
        <f t="shared" si="389"/>
        <v>0</v>
      </c>
      <c r="CG225" s="180"/>
      <c r="CH225" s="180"/>
      <c r="CI225" s="180"/>
      <c r="CJ225" s="180"/>
      <c r="CK225" s="180"/>
      <c r="CL225" s="180"/>
      <c r="CM225" s="180"/>
      <c r="CN225" s="180"/>
      <c r="CO225" s="180"/>
      <c r="CP225" s="180"/>
      <c r="CQ225" s="180"/>
      <c r="CR225" s="180"/>
      <c r="CS225" s="180"/>
      <c r="CT225" s="180"/>
      <c r="CU225" s="180"/>
      <c r="CV225" s="180"/>
      <c r="CW225" s="180"/>
      <c r="CX225" s="180"/>
      <c r="CY225" s="180"/>
      <c r="CZ225" s="180"/>
      <c r="DA225" s="180"/>
      <c r="DB225" s="180"/>
      <c r="DC225" s="180"/>
      <c r="DD225" s="180"/>
      <c r="DE225" s="180"/>
      <c r="DF225" s="180"/>
      <c r="DG225" s="180"/>
      <c r="DH225" s="180"/>
      <c r="DI225" s="180"/>
      <c r="DJ225" s="180"/>
      <c r="DK225" s="180"/>
      <c r="DL225" s="180"/>
      <c r="DM225" s="180"/>
      <c r="DN225" s="180"/>
      <c r="DO225" s="180"/>
      <c r="DP225" s="180"/>
      <c r="DQ225" s="180"/>
      <c r="DR225" s="180"/>
      <c r="DS225" s="180"/>
      <c r="DT225" s="180"/>
      <c r="DU225" s="180"/>
      <c r="DV225" s="180"/>
      <c r="DW225" s="180"/>
      <c r="DX225" s="180"/>
      <c r="DY225" s="180"/>
      <c r="DZ225" s="180"/>
      <c r="EA225" s="180"/>
      <c r="EB225" s="180"/>
      <c r="EC225" s="180"/>
      <c r="ED225" s="180"/>
      <c r="EE225" s="180"/>
      <c r="EF225" s="180"/>
      <c r="EG225" s="180"/>
      <c r="EH225" s="180"/>
      <c r="EI225" s="180"/>
      <c r="EJ225" s="180"/>
      <c r="EK225" s="180"/>
      <c r="EL225" s="180"/>
      <c r="EM225" s="180"/>
      <c r="EN225" s="180"/>
      <c r="EO225" s="180"/>
      <c r="EP225" s="180"/>
      <c r="EQ225" s="180"/>
      <c r="ER225" s="180"/>
      <c r="ES225" s="180"/>
      <c r="ET225" s="180"/>
      <c r="EU225" s="180"/>
      <c r="EV225" s="180"/>
      <c r="EW225" s="180"/>
      <c r="EX225" s="180"/>
      <c r="EY225" s="180"/>
      <c r="EZ225" s="180"/>
      <c r="FA225" s="180"/>
      <c r="FB225" s="180"/>
      <c r="FC225" s="180"/>
      <c r="FD225" s="180"/>
      <c r="FE225" s="180"/>
      <c r="FF225" s="180"/>
      <c r="FG225" s="180"/>
      <c r="FH225" s="180"/>
    </row>
    <row r="226" spans="3:164" hidden="1" x14ac:dyDescent="0.3">
      <c r="C226" s="700">
        <f t="shared" si="374"/>
        <v>8</v>
      </c>
      <c r="D226" s="305" t="str">
        <f t="shared" si="374"/>
        <v>ADICIONAL-DTM Manifold(1-2Rigs)</v>
      </c>
      <c r="E226" s="208">
        <f t="shared" si="374"/>
        <v>0</v>
      </c>
      <c r="F226" s="208">
        <f t="shared" si="377"/>
        <v>0</v>
      </c>
      <c r="G226" s="208">
        <f t="shared" si="377"/>
        <v>0</v>
      </c>
      <c r="H226" s="208">
        <f t="shared" ref="H226:BS226" si="390">+SUM(G226,H122)</f>
        <v>0</v>
      </c>
      <c r="I226" s="208">
        <f t="shared" si="390"/>
        <v>0</v>
      </c>
      <c r="J226" s="208">
        <f t="shared" si="390"/>
        <v>0</v>
      </c>
      <c r="K226" s="208">
        <f t="shared" si="390"/>
        <v>0</v>
      </c>
      <c r="L226" s="208">
        <f t="shared" si="390"/>
        <v>0</v>
      </c>
      <c r="M226" s="208">
        <f t="shared" si="390"/>
        <v>0</v>
      </c>
      <c r="N226" s="208">
        <f t="shared" si="390"/>
        <v>0</v>
      </c>
      <c r="O226" s="208">
        <f t="shared" si="390"/>
        <v>0</v>
      </c>
      <c r="P226" s="208">
        <f t="shared" si="390"/>
        <v>0</v>
      </c>
      <c r="Q226" s="208">
        <f t="shared" si="390"/>
        <v>0</v>
      </c>
      <c r="R226" s="208">
        <f t="shared" si="390"/>
        <v>0</v>
      </c>
      <c r="S226" s="208">
        <f t="shared" si="390"/>
        <v>0</v>
      </c>
      <c r="T226" s="208">
        <f t="shared" si="390"/>
        <v>0</v>
      </c>
      <c r="U226" s="208">
        <f t="shared" si="390"/>
        <v>0</v>
      </c>
      <c r="V226" s="208">
        <f t="shared" si="390"/>
        <v>0</v>
      </c>
      <c r="W226" s="208">
        <f t="shared" si="390"/>
        <v>0</v>
      </c>
      <c r="X226" s="208">
        <f t="shared" si="390"/>
        <v>0</v>
      </c>
      <c r="Y226" s="208">
        <f t="shared" si="390"/>
        <v>0</v>
      </c>
      <c r="Z226" s="208">
        <f t="shared" si="390"/>
        <v>0</v>
      </c>
      <c r="AA226" s="208">
        <f t="shared" si="390"/>
        <v>0</v>
      </c>
      <c r="AB226" s="208">
        <f t="shared" si="390"/>
        <v>0</v>
      </c>
      <c r="AC226" s="208">
        <f t="shared" si="390"/>
        <v>0</v>
      </c>
      <c r="AD226" s="208">
        <f t="shared" si="390"/>
        <v>0</v>
      </c>
      <c r="AE226" s="208">
        <f t="shared" si="390"/>
        <v>0</v>
      </c>
      <c r="AF226" s="208">
        <f t="shared" si="390"/>
        <v>0</v>
      </c>
      <c r="AG226" s="208">
        <f t="shared" si="390"/>
        <v>0</v>
      </c>
      <c r="AH226" s="208">
        <f t="shared" si="390"/>
        <v>0</v>
      </c>
      <c r="AI226" s="208">
        <f t="shared" si="390"/>
        <v>0</v>
      </c>
      <c r="AJ226" s="208">
        <f t="shared" si="390"/>
        <v>0</v>
      </c>
      <c r="AK226" s="208">
        <f t="shared" si="390"/>
        <v>0</v>
      </c>
      <c r="AL226" s="208">
        <f t="shared" si="390"/>
        <v>0</v>
      </c>
      <c r="AM226" s="208">
        <f t="shared" si="390"/>
        <v>0</v>
      </c>
      <c r="AN226" s="208">
        <f t="shared" si="390"/>
        <v>0</v>
      </c>
      <c r="AO226" s="208">
        <f t="shared" si="390"/>
        <v>0</v>
      </c>
      <c r="AP226" s="208">
        <f t="shared" si="390"/>
        <v>0</v>
      </c>
      <c r="AQ226" s="208">
        <f t="shared" si="390"/>
        <v>0</v>
      </c>
      <c r="AR226" s="208">
        <f t="shared" si="390"/>
        <v>0</v>
      </c>
      <c r="AS226" s="208">
        <f t="shared" si="390"/>
        <v>0</v>
      </c>
      <c r="AT226" s="208">
        <f t="shared" si="390"/>
        <v>0</v>
      </c>
      <c r="AU226" s="208">
        <f t="shared" si="390"/>
        <v>0</v>
      </c>
      <c r="AV226" s="208">
        <f t="shared" si="390"/>
        <v>0</v>
      </c>
      <c r="AW226" s="208">
        <f t="shared" si="390"/>
        <v>0</v>
      </c>
      <c r="AX226" s="208">
        <f t="shared" si="390"/>
        <v>0</v>
      </c>
      <c r="AY226" s="208">
        <f t="shared" si="390"/>
        <v>0</v>
      </c>
      <c r="AZ226" s="208">
        <f t="shared" si="390"/>
        <v>0</v>
      </c>
      <c r="BA226" s="208">
        <f t="shared" si="390"/>
        <v>0</v>
      </c>
      <c r="BB226" s="208">
        <f t="shared" si="390"/>
        <v>0</v>
      </c>
      <c r="BC226" s="208">
        <f t="shared" si="390"/>
        <v>0</v>
      </c>
      <c r="BD226" s="208">
        <f t="shared" si="390"/>
        <v>0</v>
      </c>
      <c r="BE226" s="208">
        <f t="shared" si="390"/>
        <v>0</v>
      </c>
      <c r="BF226" s="208">
        <f t="shared" si="390"/>
        <v>0</v>
      </c>
      <c r="BG226" s="208">
        <f t="shared" si="390"/>
        <v>0</v>
      </c>
      <c r="BH226" s="208">
        <f t="shared" si="390"/>
        <v>0</v>
      </c>
      <c r="BI226" s="208">
        <f t="shared" si="390"/>
        <v>0</v>
      </c>
      <c r="BJ226" s="208">
        <f t="shared" si="390"/>
        <v>0</v>
      </c>
      <c r="BK226" s="208">
        <f t="shared" si="390"/>
        <v>0</v>
      </c>
      <c r="BL226" s="208">
        <f t="shared" si="390"/>
        <v>0</v>
      </c>
      <c r="BM226" s="208">
        <f t="shared" si="390"/>
        <v>0</v>
      </c>
      <c r="BN226" s="208">
        <f t="shared" si="390"/>
        <v>0</v>
      </c>
      <c r="BO226" s="208">
        <f t="shared" si="390"/>
        <v>0</v>
      </c>
      <c r="BP226" s="208">
        <f t="shared" si="390"/>
        <v>0</v>
      </c>
      <c r="BQ226" s="208">
        <f t="shared" si="390"/>
        <v>0</v>
      </c>
      <c r="BR226" s="208">
        <f t="shared" si="390"/>
        <v>0</v>
      </c>
      <c r="BS226" s="208">
        <f t="shared" si="390"/>
        <v>0</v>
      </c>
      <c r="BT226" s="208">
        <f t="shared" ref="BT226:CF226" si="391">+SUM(BS226,BT122)</f>
        <v>0</v>
      </c>
      <c r="BU226" s="208">
        <f t="shared" si="391"/>
        <v>0</v>
      </c>
      <c r="BV226" s="208">
        <f t="shared" si="391"/>
        <v>0</v>
      </c>
      <c r="BW226" s="208">
        <f t="shared" si="391"/>
        <v>0</v>
      </c>
      <c r="BX226" s="208">
        <f t="shared" si="391"/>
        <v>0</v>
      </c>
      <c r="BY226" s="208">
        <f t="shared" si="391"/>
        <v>0</v>
      </c>
      <c r="BZ226" s="208">
        <f t="shared" si="391"/>
        <v>0</v>
      </c>
      <c r="CA226" s="208">
        <f t="shared" si="391"/>
        <v>0</v>
      </c>
      <c r="CB226" s="208">
        <f t="shared" si="391"/>
        <v>0</v>
      </c>
      <c r="CC226" s="208">
        <f t="shared" si="391"/>
        <v>0</v>
      </c>
      <c r="CD226" s="208">
        <f t="shared" si="391"/>
        <v>0</v>
      </c>
      <c r="CE226" s="208">
        <f t="shared" si="391"/>
        <v>0</v>
      </c>
      <c r="CF226" s="208">
        <f t="shared" si="391"/>
        <v>0</v>
      </c>
      <c r="CG226" s="180"/>
      <c r="CH226" s="180"/>
      <c r="CI226" s="180"/>
      <c r="CJ226" s="180"/>
      <c r="CK226" s="180"/>
      <c r="CL226" s="180"/>
      <c r="CM226" s="180"/>
      <c r="CN226" s="180"/>
      <c r="CO226" s="180"/>
      <c r="CP226" s="180"/>
      <c r="CQ226" s="180"/>
      <c r="CR226" s="180"/>
      <c r="CS226" s="180"/>
      <c r="CT226" s="180"/>
      <c r="CU226" s="180"/>
      <c r="CV226" s="180"/>
      <c r="CW226" s="180"/>
      <c r="CX226" s="180"/>
      <c r="CY226" s="180"/>
      <c r="CZ226" s="180"/>
      <c r="DA226" s="180"/>
      <c r="DB226" s="180"/>
      <c r="DC226" s="180"/>
      <c r="DD226" s="180"/>
      <c r="DE226" s="180"/>
      <c r="DF226" s="180"/>
      <c r="DG226" s="180"/>
      <c r="DH226" s="180"/>
      <c r="DI226" s="180"/>
      <c r="DJ226" s="180"/>
      <c r="DK226" s="180"/>
      <c r="DL226" s="180"/>
      <c r="DM226" s="180"/>
      <c r="DN226" s="180"/>
      <c r="DO226" s="180"/>
      <c r="DP226" s="180"/>
      <c r="DQ226" s="180"/>
      <c r="DR226" s="180"/>
      <c r="DS226" s="180"/>
      <c r="DT226" s="180"/>
      <c r="DU226" s="180"/>
      <c r="DV226" s="180"/>
      <c r="DW226" s="180"/>
      <c r="DX226" s="180"/>
      <c r="DY226" s="180"/>
      <c r="DZ226" s="180"/>
      <c r="EA226" s="180"/>
      <c r="EB226" s="180"/>
      <c r="EC226" s="180"/>
      <c r="ED226" s="180"/>
      <c r="EE226" s="180"/>
      <c r="EF226" s="180"/>
      <c r="EG226" s="180"/>
      <c r="EH226" s="180"/>
      <c r="EI226" s="180"/>
      <c r="EJ226" s="180"/>
      <c r="EK226" s="180"/>
      <c r="EL226" s="180"/>
      <c r="EM226" s="180"/>
      <c r="EN226" s="180"/>
      <c r="EO226" s="180"/>
      <c r="EP226" s="180"/>
      <c r="EQ226" s="180"/>
      <c r="ER226" s="180"/>
      <c r="ES226" s="180"/>
      <c r="ET226" s="180"/>
      <c r="EU226" s="180"/>
      <c r="EV226" s="180"/>
      <c r="EW226" s="180"/>
      <c r="EX226" s="180"/>
      <c r="EY226" s="180"/>
      <c r="EZ226" s="180"/>
      <c r="FA226" s="180"/>
      <c r="FB226" s="180"/>
      <c r="FC226" s="180"/>
      <c r="FD226" s="180"/>
      <c r="FE226" s="180"/>
      <c r="FF226" s="180"/>
      <c r="FG226" s="180"/>
      <c r="FH226" s="180"/>
    </row>
    <row r="227" spans="3:164" hidden="1" x14ac:dyDescent="0.3">
      <c r="C227" s="700">
        <f t="shared" si="374"/>
        <v>9</v>
      </c>
      <c r="D227" s="305" t="str">
        <f t="shared" si="374"/>
        <v>ADICIONAL-DTM Zaranda secadora(1-2Rigs)</v>
      </c>
      <c r="E227" s="208">
        <f t="shared" si="374"/>
        <v>0</v>
      </c>
      <c r="F227" s="208">
        <f t="shared" si="377"/>
        <v>0</v>
      </c>
      <c r="G227" s="208">
        <f t="shared" si="377"/>
        <v>0</v>
      </c>
      <c r="H227" s="208">
        <f t="shared" ref="H227:BS227" si="392">+SUM(G227,H123)</f>
        <v>0</v>
      </c>
      <c r="I227" s="208">
        <f t="shared" si="392"/>
        <v>0</v>
      </c>
      <c r="J227" s="208">
        <f t="shared" si="392"/>
        <v>0</v>
      </c>
      <c r="K227" s="208">
        <f t="shared" si="392"/>
        <v>0</v>
      </c>
      <c r="L227" s="208">
        <f t="shared" si="392"/>
        <v>0</v>
      </c>
      <c r="M227" s="208">
        <f t="shared" si="392"/>
        <v>0</v>
      </c>
      <c r="N227" s="208">
        <f t="shared" si="392"/>
        <v>0</v>
      </c>
      <c r="O227" s="208">
        <f t="shared" si="392"/>
        <v>0</v>
      </c>
      <c r="P227" s="208">
        <f t="shared" si="392"/>
        <v>0</v>
      </c>
      <c r="Q227" s="208">
        <f t="shared" si="392"/>
        <v>0</v>
      </c>
      <c r="R227" s="208">
        <f t="shared" si="392"/>
        <v>0</v>
      </c>
      <c r="S227" s="208">
        <f t="shared" si="392"/>
        <v>0</v>
      </c>
      <c r="T227" s="208">
        <f t="shared" si="392"/>
        <v>0</v>
      </c>
      <c r="U227" s="208">
        <f t="shared" si="392"/>
        <v>0</v>
      </c>
      <c r="V227" s="208">
        <f t="shared" si="392"/>
        <v>0</v>
      </c>
      <c r="W227" s="208">
        <f t="shared" si="392"/>
        <v>0</v>
      </c>
      <c r="X227" s="208">
        <f t="shared" si="392"/>
        <v>0</v>
      </c>
      <c r="Y227" s="208">
        <f t="shared" si="392"/>
        <v>0</v>
      </c>
      <c r="Z227" s="208">
        <f t="shared" si="392"/>
        <v>0</v>
      </c>
      <c r="AA227" s="208">
        <f t="shared" si="392"/>
        <v>0</v>
      </c>
      <c r="AB227" s="208">
        <f t="shared" si="392"/>
        <v>0</v>
      </c>
      <c r="AC227" s="208">
        <f t="shared" si="392"/>
        <v>0</v>
      </c>
      <c r="AD227" s="208">
        <f t="shared" si="392"/>
        <v>0</v>
      </c>
      <c r="AE227" s="208">
        <f t="shared" si="392"/>
        <v>0</v>
      </c>
      <c r="AF227" s="208">
        <f t="shared" si="392"/>
        <v>0</v>
      </c>
      <c r="AG227" s="208">
        <f t="shared" si="392"/>
        <v>0</v>
      </c>
      <c r="AH227" s="208">
        <f t="shared" si="392"/>
        <v>0</v>
      </c>
      <c r="AI227" s="208">
        <f t="shared" si="392"/>
        <v>0</v>
      </c>
      <c r="AJ227" s="208">
        <f t="shared" si="392"/>
        <v>0</v>
      </c>
      <c r="AK227" s="208">
        <f t="shared" si="392"/>
        <v>0</v>
      </c>
      <c r="AL227" s="208">
        <f t="shared" si="392"/>
        <v>0</v>
      </c>
      <c r="AM227" s="208">
        <f t="shared" si="392"/>
        <v>0</v>
      </c>
      <c r="AN227" s="208">
        <f t="shared" si="392"/>
        <v>0</v>
      </c>
      <c r="AO227" s="208">
        <f t="shared" si="392"/>
        <v>0</v>
      </c>
      <c r="AP227" s="208">
        <f t="shared" si="392"/>
        <v>0</v>
      </c>
      <c r="AQ227" s="208">
        <f t="shared" si="392"/>
        <v>0</v>
      </c>
      <c r="AR227" s="208">
        <f t="shared" si="392"/>
        <v>0</v>
      </c>
      <c r="AS227" s="208">
        <f t="shared" si="392"/>
        <v>0</v>
      </c>
      <c r="AT227" s="208">
        <f t="shared" si="392"/>
        <v>0</v>
      </c>
      <c r="AU227" s="208">
        <f t="shared" si="392"/>
        <v>0</v>
      </c>
      <c r="AV227" s="208">
        <f t="shared" si="392"/>
        <v>0</v>
      </c>
      <c r="AW227" s="208">
        <f t="shared" si="392"/>
        <v>0</v>
      </c>
      <c r="AX227" s="208">
        <f t="shared" si="392"/>
        <v>0</v>
      </c>
      <c r="AY227" s="208">
        <f t="shared" si="392"/>
        <v>0</v>
      </c>
      <c r="AZ227" s="208">
        <f t="shared" si="392"/>
        <v>0</v>
      </c>
      <c r="BA227" s="208">
        <f t="shared" si="392"/>
        <v>0</v>
      </c>
      <c r="BB227" s="208">
        <f t="shared" si="392"/>
        <v>0</v>
      </c>
      <c r="BC227" s="208">
        <f t="shared" si="392"/>
        <v>0</v>
      </c>
      <c r="BD227" s="208">
        <f t="shared" si="392"/>
        <v>0</v>
      </c>
      <c r="BE227" s="208">
        <f t="shared" si="392"/>
        <v>0</v>
      </c>
      <c r="BF227" s="208">
        <f t="shared" si="392"/>
        <v>0</v>
      </c>
      <c r="BG227" s="208">
        <f t="shared" si="392"/>
        <v>0</v>
      </c>
      <c r="BH227" s="208">
        <f t="shared" si="392"/>
        <v>0</v>
      </c>
      <c r="BI227" s="208">
        <f t="shared" si="392"/>
        <v>0</v>
      </c>
      <c r="BJ227" s="208">
        <f t="shared" si="392"/>
        <v>0</v>
      </c>
      <c r="BK227" s="208">
        <f t="shared" si="392"/>
        <v>0</v>
      </c>
      <c r="BL227" s="208">
        <f t="shared" si="392"/>
        <v>0</v>
      </c>
      <c r="BM227" s="208">
        <f t="shared" si="392"/>
        <v>0</v>
      </c>
      <c r="BN227" s="208">
        <f t="shared" si="392"/>
        <v>0</v>
      </c>
      <c r="BO227" s="208">
        <f t="shared" si="392"/>
        <v>0</v>
      </c>
      <c r="BP227" s="208">
        <f t="shared" si="392"/>
        <v>0</v>
      </c>
      <c r="BQ227" s="208">
        <f t="shared" si="392"/>
        <v>0</v>
      </c>
      <c r="BR227" s="208">
        <f t="shared" si="392"/>
        <v>0</v>
      </c>
      <c r="BS227" s="208">
        <f t="shared" si="392"/>
        <v>0</v>
      </c>
      <c r="BT227" s="208">
        <f t="shared" ref="BT227:CF227" si="393">+SUM(BS227,BT123)</f>
        <v>0</v>
      </c>
      <c r="BU227" s="208">
        <f t="shared" si="393"/>
        <v>0</v>
      </c>
      <c r="BV227" s="208">
        <f t="shared" si="393"/>
        <v>0</v>
      </c>
      <c r="BW227" s="208">
        <f t="shared" si="393"/>
        <v>0</v>
      </c>
      <c r="BX227" s="208">
        <f t="shared" si="393"/>
        <v>0</v>
      </c>
      <c r="BY227" s="208">
        <f t="shared" si="393"/>
        <v>0</v>
      </c>
      <c r="BZ227" s="208">
        <f t="shared" si="393"/>
        <v>0</v>
      </c>
      <c r="CA227" s="208">
        <f t="shared" si="393"/>
        <v>0</v>
      </c>
      <c r="CB227" s="208">
        <f t="shared" si="393"/>
        <v>0</v>
      </c>
      <c r="CC227" s="208">
        <f t="shared" si="393"/>
        <v>0</v>
      </c>
      <c r="CD227" s="208">
        <f t="shared" si="393"/>
        <v>0</v>
      </c>
      <c r="CE227" s="208">
        <f t="shared" si="393"/>
        <v>0</v>
      </c>
      <c r="CF227" s="208">
        <f t="shared" si="393"/>
        <v>0</v>
      </c>
      <c r="CG227" s="180"/>
      <c r="CH227" s="180"/>
      <c r="CI227" s="180"/>
      <c r="CJ227" s="180"/>
      <c r="CK227" s="180"/>
      <c r="CL227" s="180"/>
      <c r="CM227" s="180"/>
      <c r="CN227" s="180"/>
      <c r="CO227" s="180"/>
      <c r="CP227" s="180"/>
      <c r="CQ227" s="180"/>
      <c r="CR227" s="180"/>
      <c r="CS227" s="180"/>
      <c r="CT227" s="180"/>
      <c r="CU227" s="180"/>
      <c r="CV227" s="180"/>
      <c r="CW227" s="180"/>
      <c r="CX227" s="180"/>
      <c r="CY227" s="180"/>
      <c r="CZ227" s="180"/>
      <c r="DA227" s="180"/>
      <c r="DB227" s="180"/>
      <c r="DC227" s="180"/>
      <c r="DD227" s="180"/>
      <c r="DE227" s="180"/>
      <c r="DF227" s="180"/>
      <c r="DG227" s="180"/>
      <c r="DH227" s="180"/>
      <c r="DI227" s="180"/>
      <c r="DJ227" s="180"/>
      <c r="DK227" s="180"/>
      <c r="DL227" s="180"/>
      <c r="DM227" s="180"/>
      <c r="DN227" s="180"/>
      <c r="DO227" s="180"/>
      <c r="DP227" s="180"/>
      <c r="DQ227" s="180"/>
      <c r="DR227" s="180"/>
      <c r="DS227" s="180"/>
      <c r="DT227" s="180"/>
      <c r="DU227" s="180"/>
      <c r="DV227" s="180"/>
      <c r="DW227" s="180"/>
      <c r="DX227" s="180"/>
      <c r="DY227" s="180"/>
      <c r="DZ227" s="180"/>
      <c r="EA227" s="180"/>
      <c r="EB227" s="180"/>
      <c r="EC227" s="180"/>
      <c r="ED227" s="180"/>
      <c r="EE227" s="180"/>
      <c r="EF227" s="180"/>
      <c r="EG227" s="180"/>
      <c r="EH227" s="180"/>
      <c r="EI227" s="180"/>
      <c r="EJ227" s="180"/>
      <c r="EK227" s="180"/>
      <c r="EL227" s="180"/>
      <c r="EM227" s="180"/>
      <c r="EN227" s="180"/>
      <c r="EO227" s="180"/>
      <c r="EP227" s="180"/>
      <c r="EQ227" s="180"/>
      <c r="ER227" s="180"/>
      <c r="ES227" s="180"/>
      <c r="ET227" s="180"/>
      <c r="EU227" s="180"/>
      <c r="EV227" s="180"/>
      <c r="EW227" s="180"/>
      <c r="EX227" s="180"/>
      <c r="EY227" s="180"/>
      <c r="EZ227" s="180"/>
      <c r="FA227" s="180"/>
      <c r="FB227" s="180"/>
      <c r="FC227" s="180"/>
      <c r="FD227" s="180"/>
      <c r="FE227" s="180"/>
      <c r="FF227" s="180"/>
      <c r="FG227" s="180"/>
      <c r="FH227" s="180"/>
    </row>
    <row r="228" spans="3:164" hidden="1" x14ac:dyDescent="0.3">
      <c r="C228" s="700">
        <f t="shared" si="374"/>
        <v>10</v>
      </c>
      <c r="D228" s="305" t="str">
        <f t="shared" si="374"/>
        <v>ADICIONAL-Luminaria x unidad(1-2Rigs)</v>
      </c>
      <c r="E228" s="208">
        <f t="shared" si="374"/>
        <v>2</v>
      </c>
      <c r="F228" s="208">
        <f t="shared" si="377"/>
        <v>4</v>
      </c>
      <c r="G228" s="208">
        <f t="shared" si="377"/>
        <v>6</v>
      </c>
      <c r="H228" s="208">
        <f t="shared" ref="H228:BS228" si="394">+SUM(G228,H124)</f>
        <v>8</v>
      </c>
      <c r="I228" s="208">
        <f t="shared" si="394"/>
        <v>10</v>
      </c>
      <c r="J228" s="208">
        <f t="shared" si="394"/>
        <v>12</v>
      </c>
      <c r="K228" s="208">
        <f t="shared" si="394"/>
        <v>14</v>
      </c>
      <c r="L228" s="208">
        <f t="shared" si="394"/>
        <v>16</v>
      </c>
      <c r="M228" s="208">
        <f t="shared" si="394"/>
        <v>18</v>
      </c>
      <c r="N228" s="208">
        <f t="shared" si="394"/>
        <v>20</v>
      </c>
      <c r="O228" s="208">
        <f t="shared" si="394"/>
        <v>22</v>
      </c>
      <c r="P228" s="208">
        <f t="shared" si="394"/>
        <v>24</v>
      </c>
      <c r="Q228" s="208">
        <f t="shared" si="394"/>
        <v>26</v>
      </c>
      <c r="R228" s="208">
        <f t="shared" si="394"/>
        <v>28</v>
      </c>
      <c r="S228" s="208">
        <f t="shared" si="394"/>
        <v>30</v>
      </c>
      <c r="T228" s="208">
        <f t="shared" si="394"/>
        <v>30</v>
      </c>
      <c r="U228" s="208">
        <f t="shared" si="394"/>
        <v>30</v>
      </c>
      <c r="V228" s="208">
        <f t="shared" si="394"/>
        <v>30</v>
      </c>
      <c r="W228" s="208">
        <f t="shared" si="394"/>
        <v>30</v>
      </c>
      <c r="X228" s="208">
        <f t="shared" si="394"/>
        <v>30</v>
      </c>
      <c r="Y228" s="208">
        <f t="shared" si="394"/>
        <v>30</v>
      </c>
      <c r="Z228" s="208">
        <f t="shared" si="394"/>
        <v>30</v>
      </c>
      <c r="AA228" s="208">
        <f t="shared" si="394"/>
        <v>30</v>
      </c>
      <c r="AB228" s="208">
        <f t="shared" si="394"/>
        <v>30</v>
      </c>
      <c r="AC228" s="208">
        <f t="shared" si="394"/>
        <v>30</v>
      </c>
      <c r="AD228" s="208">
        <f t="shared" si="394"/>
        <v>30</v>
      </c>
      <c r="AE228" s="208">
        <f t="shared" si="394"/>
        <v>30</v>
      </c>
      <c r="AF228" s="208">
        <f t="shared" si="394"/>
        <v>30</v>
      </c>
      <c r="AG228" s="208">
        <f t="shared" si="394"/>
        <v>30</v>
      </c>
      <c r="AH228" s="208">
        <f t="shared" si="394"/>
        <v>30</v>
      </c>
      <c r="AI228" s="208">
        <f t="shared" si="394"/>
        <v>30</v>
      </c>
      <c r="AJ228" s="208">
        <f t="shared" si="394"/>
        <v>30</v>
      </c>
      <c r="AK228" s="208">
        <f t="shared" si="394"/>
        <v>30</v>
      </c>
      <c r="AL228" s="208">
        <f t="shared" si="394"/>
        <v>30</v>
      </c>
      <c r="AM228" s="208">
        <f t="shared" si="394"/>
        <v>30</v>
      </c>
      <c r="AN228" s="208">
        <f t="shared" si="394"/>
        <v>30</v>
      </c>
      <c r="AO228" s="208">
        <f t="shared" si="394"/>
        <v>30</v>
      </c>
      <c r="AP228" s="208">
        <f t="shared" si="394"/>
        <v>30</v>
      </c>
      <c r="AQ228" s="208">
        <f t="shared" si="394"/>
        <v>30</v>
      </c>
      <c r="AR228" s="208">
        <f t="shared" si="394"/>
        <v>30</v>
      </c>
      <c r="AS228" s="208">
        <f t="shared" si="394"/>
        <v>30</v>
      </c>
      <c r="AT228" s="208">
        <f t="shared" si="394"/>
        <v>30</v>
      </c>
      <c r="AU228" s="208">
        <f t="shared" si="394"/>
        <v>30</v>
      </c>
      <c r="AV228" s="208">
        <f t="shared" si="394"/>
        <v>30</v>
      </c>
      <c r="AW228" s="208">
        <f t="shared" si="394"/>
        <v>30</v>
      </c>
      <c r="AX228" s="208">
        <f t="shared" si="394"/>
        <v>30</v>
      </c>
      <c r="AY228" s="208">
        <f t="shared" si="394"/>
        <v>30</v>
      </c>
      <c r="AZ228" s="208">
        <f t="shared" si="394"/>
        <v>30</v>
      </c>
      <c r="BA228" s="208">
        <f t="shared" si="394"/>
        <v>30</v>
      </c>
      <c r="BB228" s="208">
        <f t="shared" si="394"/>
        <v>30</v>
      </c>
      <c r="BC228" s="208">
        <f t="shared" si="394"/>
        <v>30</v>
      </c>
      <c r="BD228" s="208">
        <f t="shared" si="394"/>
        <v>30</v>
      </c>
      <c r="BE228" s="208">
        <f t="shared" si="394"/>
        <v>30</v>
      </c>
      <c r="BF228" s="208">
        <f t="shared" si="394"/>
        <v>30</v>
      </c>
      <c r="BG228" s="208">
        <f t="shared" si="394"/>
        <v>30</v>
      </c>
      <c r="BH228" s="208">
        <f t="shared" si="394"/>
        <v>30</v>
      </c>
      <c r="BI228" s="208">
        <f t="shared" si="394"/>
        <v>30</v>
      </c>
      <c r="BJ228" s="208">
        <f t="shared" si="394"/>
        <v>30</v>
      </c>
      <c r="BK228" s="208">
        <f t="shared" si="394"/>
        <v>30</v>
      </c>
      <c r="BL228" s="208">
        <f t="shared" si="394"/>
        <v>30</v>
      </c>
      <c r="BM228" s="208">
        <f t="shared" si="394"/>
        <v>30</v>
      </c>
      <c r="BN228" s="208">
        <f t="shared" si="394"/>
        <v>30</v>
      </c>
      <c r="BO228" s="208">
        <f t="shared" si="394"/>
        <v>30</v>
      </c>
      <c r="BP228" s="208">
        <f t="shared" si="394"/>
        <v>30</v>
      </c>
      <c r="BQ228" s="208">
        <f t="shared" si="394"/>
        <v>30</v>
      </c>
      <c r="BR228" s="208">
        <f t="shared" si="394"/>
        <v>30</v>
      </c>
      <c r="BS228" s="208">
        <f t="shared" si="394"/>
        <v>30</v>
      </c>
      <c r="BT228" s="208">
        <f t="shared" ref="BT228:CF228" si="395">+SUM(BS228,BT124)</f>
        <v>30</v>
      </c>
      <c r="BU228" s="208">
        <f t="shared" si="395"/>
        <v>30</v>
      </c>
      <c r="BV228" s="208">
        <f t="shared" si="395"/>
        <v>30</v>
      </c>
      <c r="BW228" s="208">
        <f t="shared" si="395"/>
        <v>30</v>
      </c>
      <c r="BX228" s="208">
        <f t="shared" si="395"/>
        <v>30</v>
      </c>
      <c r="BY228" s="208">
        <f t="shared" si="395"/>
        <v>30</v>
      </c>
      <c r="BZ228" s="208">
        <f t="shared" si="395"/>
        <v>30</v>
      </c>
      <c r="CA228" s="208">
        <f t="shared" si="395"/>
        <v>30</v>
      </c>
      <c r="CB228" s="208">
        <f t="shared" si="395"/>
        <v>30</v>
      </c>
      <c r="CC228" s="208">
        <f t="shared" si="395"/>
        <v>30</v>
      </c>
      <c r="CD228" s="208">
        <f t="shared" si="395"/>
        <v>30</v>
      </c>
      <c r="CE228" s="208">
        <f t="shared" si="395"/>
        <v>30</v>
      </c>
      <c r="CF228" s="208">
        <f t="shared" si="395"/>
        <v>30</v>
      </c>
      <c r="CG228" s="180"/>
      <c r="CH228" s="180"/>
      <c r="CI228" s="180"/>
      <c r="CJ228" s="180"/>
      <c r="CK228" s="180"/>
      <c r="CL228" s="180"/>
      <c r="CM228" s="180"/>
      <c r="CN228" s="180"/>
      <c r="CO228" s="180"/>
      <c r="CP228" s="180"/>
      <c r="CQ228" s="180"/>
      <c r="CR228" s="180"/>
      <c r="CS228" s="180"/>
      <c r="CT228" s="180"/>
      <c r="CU228" s="180"/>
      <c r="CV228" s="180"/>
      <c r="CW228" s="180"/>
      <c r="CX228" s="180"/>
      <c r="CY228" s="180"/>
      <c r="CZ228" s="180"/>
      <c r="DA228" s="180"/>
      <c r="DB228" s="180"/>
      <c r="DC228" s="180"/>
      <c r="DD228" s="180"/>
      <c r="DE228" s="180"/>
      <c r="DF228" s="180"/>
      <c r="DG228" s="180"/>
      <c r="DH228" s="180"/>
      <c r="DI228" s="180"/>
      <c r="DJ228" s="180"/>
      <c r="DK228" s="180"/>
      <c r="DL228" s="180"/>
      <c r="DM228" s="180"/>
      <c r="DN228" s="180"/>
      <c r="DO228" s="180"/>
      <c r="DP228" s="180"/>
      <c r="DQ228" s="180"/>
      <c r="DR228" s="180"/>
      <c r="DS228" s="180"/>
      <c r="DT228" s="180"/>
      <c r="DU228" s="180"/>
      <c r="DV228" s="180"/>
      <c r="DW228" s="180"/>
      <c r="DX228" s="180"/>
      <c r="DY228" s="180"/>
      <c r="DZ228" s="180"/>
      <c r="EA228" s="180"/>
      <c r="EB228" s="180"/>
      <c r="EC228" s="180"/>
      <c r="ED228" s="180"/>
      <c r="EE228" s="180"/>
      <c r="EF228" s="180"/>
      <c r="EG228" s="180"/>
      <c r="EH228" s="180"/>
      <c r="EI228" s="180"/>
      <c r="EJ228" s="180"/>
      <c r="EK228" s="180"/>
      <c r="EL228" s="180"/>
      <c r="EM228" s="180"/>
      <c r="EN228" s="180"/>
      <c r="EO228" s="180"/>
      <c r="EP228" s="180"/>
      <c r="EQ228" s="180"/>
      <c r="ER228" s="180"/>
      <c r="ES228" s="180"/>
      <c r="ET228" s="180"/>
      <c r="EU228" s="180"/>
      <c r="EV228" s="180"/>
      <c r="EW228" s="180"/>
      <c r="EX228" s="180"/>
      <c r="EY228" s="180"/>
      <c r="EZ228" s="180"/>
      <c r="FA228" s="180"/>
      <c r="FB228" s="180"/>
      <c r="FC228" s="180"/>
      <c r="FD228" s="180"/>
      <c r="FE228" s="180"/>
      <c r="FF228" s="180"/>
      <c r="FG228" s="180"/>
      <c r="FH228" s="180"/>
    </row>
    <row r="229" spans="3:164" hidden="1" x14ac:dyDescent="0.3">
      <c r="C229" s="700">
        <f t="shared" si="374"/>
        <v>11</v>
      </c>
      <c r="D229" s="305" t="str">
        <f t="shared" si="374"/>
        <v>ADICIONAL-Manguerote4" c/acop5Mt(1-2Rigs</v>
      </c>
      <c r="E229" s="208">
        <f t="shared" si="374"/>
        <v>0</v>
      </c>
      <c r="F229" s="208">
        <f t="shared" si="377"/>
        <v>0</v>
      </c>
      <c r="G229" s="208">
        <f t="shared" si="377"/>
        <v>0</v>
      </c>
      <c r="H229" s="208">
        <f t="shared" ref="H229:BS229" si="396">+SUM(G229,H125)</f>
        <v>0</v>
      </c>
      <c r="I229" s="208">
        <f t="shared" si="396"/>
        <v>0</v>
      </c>
      <c r="J229" s="208">
        <f t="shared" si="396"/>
        <v>0</v>
      </c>
      <c r="K229" s="208">
        <f t="shared" si="396"/>
        <v>0</v>
      </c>
      <c r="L229" s="208">
        <f t="shared" si="396"/>
        <v>0</v>
      </c>
      <c r="M229" s="208">
        <f t="shared" si="396"/>
        <v>0</v>
      </c>
      <c r="N229" s="208">
        <f t="shared" si="396"/>
        <v>0</v>
      </c>
      <c r="O229" s="208">
        <f t="shared" si="396"/>
        <v>0</v>
      </c>
      <c r="P229" s="208">
        <f t="shared" si="396"/>
        <v>0</v>
      </c>
      <c r="Q229" s="208">
        <f t="shared" si="396"/>
        <v>0</v>
      </c>
      <c r="R229" s="208">
        <f t="shared" si="396"/>
        <v>0</v>
      </c>
      <c r="S229" s="208">
        <f t="shared" si="396"/>
        <v>0</v>
      </c>
      <c r="T229" s="208">
        <f t="shared" si="396"/>
        <v>0</v>
      </c>
      <c r="U229" s="208">
        <f t="shared" si="396"/>
        <v>0</v>
      </c>
      <c r="V229" s="208">
        <f t="shared" si="396"/>
        <v>0</v>
      </c>
      <c r="W229" s="208">
        <f t="shared" si="396"/>
        <v>0</v>
      </c>
      <c r="X229" s="208">
        <f t="shared" si="396"/>
        <v>0</v>
      </c>
      <c r="Y229" s="208">
        <f t="shared" si="396"/>
        <v>0</v>
      </c>
      <c r="Z229" s="208">
        <f t="shared" si="396"/>
        <v>0</v>
      </c>
      <c r="AA229" s="208">
        <f t="shared" si="396"/>
        <v>0</v>
      </c>
      <c r="AB229" s="208">
        <f t="shared" si="396"/>
        <v>0</v>
      </c>
      <c r="AC229" s="208">
        <f t="shared" si="396"/>
        <v>0</v>
      </c>
      <c r="AD229" s="208">
        <f t="shared" si="396"/>
        <v>0</v>
      </c>
      <c r="AE229" s="208">
        <f t="shared" si="396"/>
        <v>0</v>
      </c>
      <c r="AF229" s="208">
        <f t="shared" si="396"/>
        <v>0</v>
      </c>
      <c r="AG229" s="208">
        <f t="shared" si="396"/>
        <v>0</v>
      </c>
      <c r="AH229" s="208">
        <f t="shared" si="396"/>
        <v>0</v>
      </c>
      <c r="AI229" s="208">
        <f t="shared" si="396"/>
        <v>0</v>
      </c>
      <c r="AJ229" s="208">
        <f t="shared" si="396"/>
        <v>0</v>
      </c>
      <c r="AK229" s="208">
        <f t="shared" si="396"/>
        <v>0</v>
      </c>
      <c r="AL229" s="208">
        <f t="shared" si="396"/>
        <v>0</v>
      </c>
      <c r="AM229" s="208">
        <f t="shared" si="396"/>
        <v>0</v>
      </c>
      <c r="AN229" s="208">
        <f t="shared" si="396"/>
        <v>0</v>
      </c>
      <c r="AO229" s="208">
        <f t="shared" si="396"/>
        <v>0</v>
      </c>
      <c r="AP229" s="208">
        <f t="shared" si="396"/>
        <v>0</v>
      </c>
      <c r="AQ229" s="208">
        <f t="shared" si="396"/>
        <v>0</v>
      </c>
      <c r="AR229" s="208">
        <f t="shared" si="396"/>
        <v>0</v>
      </c>
      <c r="AS229" s="208">
        <f t="shared" si="396"/>
        <v>0</v>
      </c>
      <c r="AT229" s="208">
        <f t="shared" si="396"/>
        <v>0</v>
      </c>
      <c r="AU229" s="208">
        <f t="shared" si="396"/>
        <v>0</v>
      </c>
      <c r="AV229" s="208">
        <f t="shared" si="396"/>
        <v>0</v>
      </c>
      <c r="AW229" s="208">
        <f t="shared" si="396"/>
        <v>0</v>
      </c>
      <c r="AX229" s="208">
        <f t="shared" si="396"/>
        <v>0</v>
      </c>
      <c r="AY229" s="208">
        <f t="shared" si="396"/>
        <v>0</v>
      </c>
      <c r="AZ229" s="208">
        <f t="shared" si="396"/>
        <v>0</v>
      </c>
      <c r="BA229" s="208">
        <f t="shared" si="396"/>
        <v>0</v>
      </c>
      <c r="BB229" s="208">
        <f t="shared" si="396"/>
        <v>0</v>
      </c>
      <c r="BC229" s="208">
        <f t="shared" si="396"/>
        <v>0</v>
      </c>
      <c r="BD229" s="208">
        <f t="shared" si="396"/>
        <v>0</v>
      </c>
      <c r="BE229" s="208">
        <f t="shared" si="396"/>
        <v>0</v>
      </c>
      <c r="BF229" s="208">
        <f t="shared" si="396"/>
        <v>0</v>
      </c>
      <c r="BG229" s="208">
        <f t="shared" si="396"/>
        <v>0</v>
      </c>
      <c r="BH229" s="208">
        <f t="shared" si="396"/>
        <v>0</v>
      </c>
      <c r="BI229" s="208">
        <f t="shared" si="396"/>
        <v>0</v>
      </c>
      <c r="BJ229" s="208">
        <f t="shared" si="396"/>
        <v>0</v>
      </c>
      <c r="BK229" s="208">
        <f t="shared" si="396"/>
        <v>0</v>
      </c>
      <c r="BL229" s="208">
        <f t="shared" si="396"/>
        <v>0</v>
      </c>
      <c r="BM229" s="208">
        <f t="shared" si="396"/>
        <v>0</v>
      </c>
      <c r="BN229" s="208">
        <f t="shared" si="396"/>
        <v>0</v>
      </c>
      <c r="BO229" s="208">
        <f t="shared" si="396"/>
        <v>0</v>
      </c>
      <c r="BP229" s="208">
        <f t="shared" si="396"/>
        <v>0</v>
      </c>
      <c r="BQ229" s="208">
        <f t="shared" si="396"/>
        <v>0</v>
      </c>
      <c r="BR229" s="208">
        <f t="shared" si="396"/>
        <v>0</v>
      </c>
      <c r="BS229" s="208">
        <f t="shared" si="396"/>
        <v>0</v>
      </c>
      <c r="BT229" s="208">
        <f t="shared" ref="BT229:CF229" si="397">+SUM(BS229,BT125)</f>
        <v>0</v>
      </c>
      <c r="BU229" s="208">
        <f t="shared" si="397"/>
        <v>0</v>
      </c>
      <c r="BV229" s="208">
        <f t="shared" si="397"/>
        <v>0</v>
      </c>
      <c r="BW229" s="208">
        <f t="shared" si="397"/>
        <v>0</v>
      </c>
      <c r="BX229" s="208">
        <f t="shared" si="397"/>
        <v>0</v>
      </c>
      <c r="BY229" s="208">
        <f t="shared" si="397"/>
        <v>0</v>
      </c>
      <c r="BZ229" s="208">
        <f t="shared" si="397"/>
        <v>0</v>
      </c>
      <c r="CA229" s="208">
        <f t="shared" si="397"/>
        <v>0</v>
      </c>
      <c r="CB229" s="208">
        <f t="shared" si="397"/>
        <v>0</v>
      </c>
      <c r="CC229" s="208">
        <f t="shared" si="397"/>
        <v>0</v>
      </c>
      <c r="CD229" s="208">
        <f t="shared" si="397"/>
        <v>0</v>
      </c>
      <c r="CE229" s="208">
        <f t="shared" si="397"/>
        <v>0</v>
      </c>
      <c r="CF229" s="208">
        <f t="shared" si="397"/>
        <v>0</v>
      </c>
      <c r="CG229" s="180"/>
      <c r="CH229" s="180"/>
      <c r="CI229" s="180"/>
      <c r="CJ229" s="180"/>
      <c r="CK229" s="180"/>
      <c r="CL229" s="180"/>
      <c r="CM229" s="180"/>
      <c r="CN229" s="180"/>
      <c r="CO229" s="180"/>
      <c r="CP229" s="180"/>
      <c r="CQ229" s="180"/>
      <c r="CR229" s="180"/>
      <c r="CS229" s="180"/>
      <c r="CT229" s="180"/>
      <c r="CU229" s="180"/>
      <c r="CV229" s="180"/>
      <c r="CW229" s="180"/>
      <c r="CX229" s="180"/>
      <c r="CY229" s="180"/>
      <c r="CZ229" s="180"/>
      <c r="DA229" s="180"/>
      <c r="DB229" s="180"/>
      <c r="DC229" s="180"/>
      <c r="DD229" s="180"/>
      <c r="DE229" s="180"/>
      <c r="DF229" s="180"/>
      <c r="DG229" s="180"/>
      <c r="DH229" s="180"/>
      <c r="DI229" s="180"/>
      <c r="DJ229" s="180"/>
      <c r="DK229" s="180"/>
      <c r="DL229" s="180"/>
      <c r="DM229" s="180"/>
      <c r="DN229" s="180"/>
      <c r="DO229" s="180"/>
      <c r="DP229" s="180"/>
      <c r="DQ229" s="180"/>
      <c r="DR229" s="180"/>
      <c r="DS229" s="180"/>
      <c r="DT229" s="180"/>
      <c r="DU229" s="180"/>
      <c r="DV229" s="180"/>
      <c r="DW229" s="180"/>
      <c r="DX229" s="180"/>
      <c r="DY229" s="180"/>
      <c r="DZ229" s="180"/>
      <c r="EA229" s="180"/>
      <c r="EB229" s="180"/>
      <c r="EC229" s="180"/>
      <c r="ED229" s="180"/>
      <c r="EE229" s="180"/>
      <c r="EF229" s="180"/>
      <c r="EG229" s="180"/>
      <c r="EH229" s="180"/>
      <c r="EI229" s="180"/>
      <c r="EJ229" s="180"/>
      <c r="EK229" s="180"/>
      <c r="EL229" s="180"/>
      <c r="EM229" s="180"/>
      <c r="EN229" s="180"/>
      <c r="EO229" s="180"/>
      <c r="EP229" s="180"/>
      <c r="EQ229" s="180"/>
      <c r="ER229" s="180"/>
      <c r="ES229" s="180"/>
      <c r="ET229" s="180"/>
      <c r="EU229" s="180"/>
      <c r="EV229" s="180"/>
      <c r="EW229" s="180"/>
      <c r="EX229" s="180"/>
      <c r="EY229" s="180"/>
      <c r="EZ229" s="180"/>
      <c r="FA229" s="180"/>
      <c r="FB229" s="180"/>
      <c r="FC229" s="180"/>
      <c r="FD229" s="180"/>
      <c r="FE229" s="180"/>
      <c r="FF229" s="180"/>
      <c r="FG229" s="180"/>
      <c r="FH229" s="180"/>
    </row>
    <row r="230" spans="3:164" hidden="1" x14ac:dyDescent="0.3">
      <c r="C230" s="700">
        <f t="shared" si="374"/>
        <v>12</v>
      </c>
      <c r="D230" s="305" t="str">
        <f t="shared" si="374"/>
        <v>ADICIONAL-Manifold(1-2Rigs)</v>
      </c>
      <c r="E230" s="208">
        <f t="shared" si="374"/>
        <v>0</v>
      </c>
      <c r="F230" s="208">
        <f t="shared" si="377"/>
        <v>0</v>
      </c>
      <c r="G230" s="208">
        <f t="shared" si="377"/>
        <v>0</v>
      </c>
      <c r="H230" s="208">
        <f t="shared" ref="H230:BS230" si="398">+SUM(G230,H126)</f>
        <v>0</v>
      </c>
      <c r="I230" s="208">
        <f t="shared" si="398"/>
        <v>0</v>
      </c>
      <c r="J230" s="208">
        <f t="shared" si="398"/>
        <v>0</v>
      </c>
      <c r="K230" s="208">
        <f t="shared" si="398"/>
        <v>0</v>
      </c>
      <c r="L230" s="208">
        <f t="shared" si="398"/>
        <v>0</v>
      </c>
      <c r="M230" s="208">
        <f t="shared" si="398"/>
        <v>0</v>
      </c>
      <c r="N230" s="208">
        <f t="shared" si="398"/>
        <v>0</v>
      </c>
      <c r="O230" s="208">
        <f t="shared" si="398"/>
        <v>0</v>
      </c>
      <c r="P230" s="208">
        <f t="shared" si="398"/>
        <v>0</v>
      </c>
      <c r="Q230" s="208">
        <f t="shared" si="398"/>
        <v>0</v>
      </c>
      <c r="R230" s="208">
        <f t="shared" si="398"/>
        <v>0</v>
      </c>
      <c r="S230" s="208">
        <f t="shared" si="398"/>
        <v>0</v>
      </c>
      <c r="T230" s="208">
        <f t="shared" si="398"/>
        <v>0</v>
      </c>
      <c r="U230" s="208">
        <f t="shared" si="398"/>
        <v>0</v>
      </c>
      <c r="V230" s="208">
        <f t="shared" si="398"/>
        <v>0</v>
      </c>
      <c r="W230" s="208">
        <f t="shared" si="398"/>
        <v>0</v>
      </c>
      <c r="X230" s="208">
        <f t="shared" si="398"/>
        <v>0</v>
      </c>
      <c r="Y230" s="208">
        <f t="shared" si="398"/>
        <v>0</v>
      </c>
      <c r="Z230" s="208">
        <f t="shared" si="398"/>
        <v>0</v>
      </c>
      <c r="AA230" s="208">
        <f t="shared" si="398"/>
        <v>0</v>
      </c>
      <c r="AB230" s="208">
        <f t="shared" si="398"/>
        <v>0</v>
      </c>
      <c r="AC230" s="208">
        <f t="shared" si="398"/>
        <v>0</v>
      </c>
      <c r="AD230" s="208">
        <f t="shared" si="398"/>
        <v>0</v>
      </c>
      <c r="AE230" s="208">
        <f t="shared" si="398"/>
        <v>0</v>
      </c>
      <c r="AF230" s="208">
        <f t="shared" si="398"/>
        <v>0</v>
      </c>
      <c r="AG230" s="208">
        <f t="shared" si="398"/>
        <v>0</v>
      </c>
      <c r="AH230" s="208">
        <f t="shared" si="398"/>
        <v>0</v>
      </c>
      <c r="AI230" s="208">
        <f t="shared" si="398"/>
        <v>0</v>
      </c>
      <c r="AJ230" s="208">
        <f t="shared" si="398"/>
        <v>0</v>
      </c>
      <c r="AK230" s="208">
        <f t="shared" si="398"/>
        <v>0</v>
      </c>
      <c r="AL230" s="208">
        <f t="shared" si="398"/>
        <v>0</v>
      </c>
      <c r="AM230" s="208">
        <f t="shared" si="398"/>
        <v>0</v>
      </c>
      <c r="AN230" s="208">
        <f t="shared" si="398"/>
        <v>0</v>
      </c>
      <c r="AO230" s="208">
        <f t="shared" si="398"/>
        <v>0</v>
      </c>
      <c r="AP230" s="208">
        <f t="shared" si="398"/>
        <v>0</v>
      </c>
      <c r="AQ230" s="208">
        <f t="shared" si="398"/>
        <v>0</v>
      </c>
      <c r="AR230" s="208">
        <f t="shared" si="398"/>
        <v>0</v>
      </c>
      <c r="AS230" s="208">
        <f t="shared" si="398"/>
        <v>0</v>
      </c>
      <c r="AT230" s="208">
        <f t="shared" si="398"/>
        <v>0</v>
      </c>
      <c r="AU230" s="208">
        <f t="shared" si="398"/>
        <v>0</v>
      </c>
      <c r="AV230" s="208">
        <f t="shared" si="398"/>
        <v>0</v>
      </c>
      <c r="AW230" s="208">
        <f t="shared" si="398"/>
        <v>0</v>
      </c>
      <c r="AX230" s="208">
        <f t="shared" si="398"/>
        <v>0</v>
      </c>
      <c r="AY230" s="208">
        <f t="shared" si="398"/>
        <v>0</v>
      </c>
      <c r="AZ230" s="208">
        <f t="shared" si="398"/>
        <v>0</v>
      </c>
      <c r="BA230" s="208">
        <f t="shared" si="398"/>
        <v>0</v>
      </c>
      <c r="BB230" s="208">
        <f t="shared" si="398"/>
        <v>0</v>
      </c>
      <c r="BC230" s="208">
        <f t="shared" si="398"/>
        <v>0</v>
      </c>
      <c r="BD230" s="208">
        <f t="shared" si="398"/>
        <v>0</v>
      </c>
      <c r="BE230" s="208">
        <f t="shared" si="398"/>
        <v>0</v>
      </c>
      <c r="BF230" s="208">
        <f t="shared" si="398"/>
        <v>0</v>
      </c>
      <c r="BG230" s="208">
        <f t="shared" si="398"/>
        <v>0</v>
      </c>
      <c r="BH230" s="208">
        <f t="shared" si="398"/>
        <v>0</v>
      </c>
      <c r="BI230" s="208">
        <f t="shared" si="398"/>
        <v>0</v>
      </c>
      <c r="BJ230" s="208">
        <f t="shared" si="398"/>
        <v>0</v>
      </c>
      <c r="BK230" s="208">
        <f t="shared" si="398"/>
        <v>0</v>
      </c>
      <c r="BL230" s="208">
        <f t="shared" si="398"/>
        <v>0</v>
      </c>
      <c r="BM230" s="208">
        <f t="shared" si="398"/>
        <v>0</v>
      </c>
      <c r="BN230" s="208">
        <f t="shared" si="398"/>
        <v>0</v>
      </c>
      <c r="BO230" s="208">
        <f t="shared" si="398"/>
        <v>0</v>
      </c>
      <c r="BP230" s="208">
        <f t="shared" si="398"/>
        <v>0</v>
      </c>
      <c r="BQ230" s="208">
        <f t="shared" si="398"/>
        <v>0</v>
      </c>
      <c r="BR230" s="208">
        <f t="shared" si="398"/>
        <v>0</v>
      </c>
      <c r="BS230" s="208">
        <f t="shared" si="398"/>
        <v>0</v>
      </c>
      <c r="BT230" s="208">
        <f t="shared" ref="BT230:CF230" si="399">+SUM(BS230,BT126)</f>
        <v>0</v>
      </c>
      <c r="BU230" s="208">
        <f t="shared" si="399"/>
        <v>0</v>
      </c>
      <c r="BV230" s="208">
        <f t="shared" si="399"/>
        <v>0</v>
      </c>
      <c r="BW230" s="208">
        <f t="shared" si="399"/>
        <v>0</v>
      </c>
      <c r="BX230" s="208">
        <f t="shared" si="399"/>
        <v>0</v>
      </c>
      <c r="BY230" s="208">
        <f t="shared" si="399"/>
        <v>0</v>
      </c>
      <c r="BZ230" s="208">
        <f t="shared" si="399"/>
        <v>0</v>
      </c>
      <c r="CA230" s="208">
        <f t="shared" si="399"/>
        <v>0</v>
      </c>
      <c r="CB230" s="208">
        <f t="shared" si="399"/>
        <v>0</v>
      </c>
      <c r="CC230" s="208">
        <f t="shared" si="399"/>
        <v>0</v>
      </c>
      <c r="CD230" s="208">
        <f t="shared" si="399"/>
        <v>0</v>
      </c>
      <c r="CE230" s="208">
        <f t="shared" si="399"/>
        <v>0</v>
      </c>
      <c r="CF230" s="208">
        <f t="shared" si="399"/>
        <v>0</v>
      </c>
      <c r="CG230" s="180"/>
      <c r="CH230" s="180"/>
      <c r="CI230" s="180"/>
      <c r="CJ230" s="180"/>
      <c r="CK230" s="180"/>
      <c r="CL230" s="180"/>
      <c r="CM230" s="180"/>
      <c r="CN230" s="180"/>
      <c r="CO230" s="180"/>
      <c r="CP230" s="180"/>
      <c r="CQ230" s="180"/>
      <c r="CR230" s="180"/>
      <c r="CS230" s="180"/>
      <c r="CT230" s="180"/>
      <c r="CU230" s="180"/>
      <c r="CV230" s="180"/>
      <c r="CW230" s="180"/>
      <c r="CX230" s="180"/>
      <c r="CY230" s="180"/>
      <c r="CZ230" s="180"/>
      <c r="DA230" s="180"/>
      <c r="DB230" s="180"/>
      <c r="DC230" s="180"/>
      <c r="DD230" s="180"/>
      <c r="DE230" s="180"/>
      <c r="DF230" s="180"/>
      <c r="DG230" s="180"/>
      <c r="DH230" s="180"/>
      <c r="DI230" s="180"/>
      <c r="DJ230" s="180"/>
      <c r="DK230" s="180"/>
      <c r="DL230" s="180"/>
      <c r="DM230" s="180"/>
      <c r="DN230" s="180"/>
      <c r="DO230" s="180"/>
      <c r="DP230" s="180"/>
      <c r="DQ230" s="180"/>
      <c r="DR230" s="180"/>
      <c r="DS230" s="180"/>
      <c r="DT230" s="180"/>
      <c r="DU230" s="180"/>
      <c r="DV230" s="180"/>
      <c r="DW230" s="180"/>
      <c r="DX230" s="180"/>
      <c r="DY230" s="180"/>
      <c r="DZ230" s="180"/>
      <c r="EA230" s="180"/>
      <c r="EB230" s="180"/>
      <c r="EC230" s="180"/>
      <c r="ED230" s="180"/>
      <c r="EE230" s="180"/>
      <c r="EF230" s="180"/>
      <c r="EG230" s="180"/>
      <c r="EH230" s="180"/>
      <c r="EI230" s="180"/>
      <c r="EJ230" s="180"/>
      <c r="EK230" s="180"/>
      <c r="EL230" s="180"/>
      <c r="EM230" s="180"/>
      <c r="EN230" s="180"/>
      <c r="EO230" s="180"/>
      <c r="EP230" s="180"/>
      <c r="EQ230" s="180"/>
      <c r="ER230" s="180"/>
      <c r="ES230" s="180"/>
      <c r="ET230" s="180"/>
      <c r="EU230" s="180"/>
      <c r="EV230" s="180"/>
      <c r="EW230" s="180"/>
      <c r="EX230" s="180"/>
      <c r="EY230" s="180"/>
      <c r="EZ230" s="180"/>
      <c r="FA230" s="180"/>
      <c r="FB230" s="180"/>
      <c r="FC230" s="180"/>
      <c r="FD230" s="180"/>
      <c r="FE230" s="180"/>
      <c r="FF230" s="180"/>
      <c r="FG230" s="180"/>
      <c r="FH230" s="180"/>
    </row>
    <row r="231" spans="3:164" hidden="1" x14ac:dyDescent="0.3">
      <c r="C231" s="700">
        <f t="shared" si="374"/>
        <v>13</v>
      </c>
      <c r="D231" s="305" t="str">
        <f t="shared" si="374"/>
        <v>ADICIONAL-Mov/Des Luminari Bs-Yc(1-2Rigs</v>
      </c>
      <c r="E231" s="208">
        <f t="shared" si="374"/>
        <v>0</v>
      </c>
      <c r="F231" s="208">
        <f t="shared" si="377"/>
        <v>0</v>
      </c>
      <c r="G231" s="208">
        <f t="shared" si="377"/>
        <v>0</v>
      </c>
      <c r="H231" s="208">
        <f t="shared" ref="H231:BS231" si="400">+SUM(G231,H127)</f>
        <v>0</v>
      </c>
      <c r="I231" s="208">
        <f t="shared" si="400"/>
        <v>0</v>
      </c>
      <c r="J231" s="208">
        <f t="shared" si="400"/>
        <v>0</v>
      </c>
      <c r="K231" s="208">
        <f t="shared" si="400"/>
        <v>0</v>
      </c>
      <c r="L231" s="208">
        <f t="shared" si="400"/>
        <v>0</v>
      </c>
      <c r="M231" s="208">
        <f t="shared" si="400"/>
        <v>0</v>
      </c>
      <c r="N231" s="208">
        <f t="shared" si="400"/>
        <v>0</v>
      </c>
      <c r="O231" s="208">
        <f t="shared" si="400"/>
        <v>0</v>
      </c>
      <c r="P231" s="208">
        <f t="shared" si="400"/>
        <v>0</v>
      </c>
      <c r="Q231" s="208">
        <f t="shared" si="400"/>
        <v>0</v>
      </c>
      <c r="R231" s="208">
        <f t="shared" si="400"/>
        <v>0</v>
      </c>
      <c r="S231" s="208">
        <f t="shared" si="400"/>
        <v>0</v>
      </c>
      <c r="T231" s="208">
        <f t="shared" si="400"/>
        <v>0</v>
      </c>
      <c r="U231" s="208">
        <f t="shared" si="400"/>
        <v>0</v>
      </c>
      <c r="V231" s="208">
        <f t="shared" si="400"/>
        <v>0</v>
      </c>
      <c r="W231" s="208">
        <f t="shared" si="400"/>
        <v>0</v>
      </c>
      <c r="X231" s="208">
        <f t="shared" si="400"/>
        <v>0</v>
      </c>
      <c r="Y231" s="208">
        <f t="shared" si="400"/>
        <v>0</v>
      </c>
      <c r="Z231" s="208">
        <f t="shared" si="400"/>
        <v>0</v>
      </c>
      <c r="AA231" s="208">
        <f t="shared" si="400"/>
        <v>0</v>
      </c>
      <c r="AB231" s="208">
        <f t="shared" si="400"/>
        <v>0</v>
      </c>
      <c r="AC231" s="208">
        <f t="shared" si="400"/>
        <v>0</v>
      </c>
      <c r="AD231" s="208">
        <f t="shared" si="400"/>
        <v>0</v>
      </c>
      <c r="AE231" s="208">
        <f t="shared" si="400"/>
        <v>0</v>
      </c>
      <c r="AF231" s="208">
        <f t="shared" si="400"/>
        <v>0</v>
      </c>
      <c r="AG231" s="208">
        <f t="shared" si="400"/>
        <v>0</v>
      </c>
      <c r="AH231" s="208">
        <f t="shared" si="400"/>
        <v>0</v>
      </c>
      <c r="AI231" s="208">
        <f t="shared" si="400"/>
        <v>0</v>
      </c>
      <c r="AJ231" s="208">
        <f t="shared" si="400"/>
        <v>0</v>
      </c>
      <c r="AK231" s="208">
        <f t="shared" si="400"/>
        <v>0</v>
      </c>
      <c r="AL231" s="208">
        <f t="shared" si="400"/>
        <v>0</v>
      </c>
      <c r="AM231" s="208">
        <f t="shared" si="400"/>
        <v>0</v>
      </c>
      <c r="AN231" s="208">
        <f t="shared" si="400"/>
        <v>0</v>
      </c>
      <c r="AO231" s="208">
        <f t="shared" si="400"/>
        <v>0</v>
      </c>
      <c r="AP231" s="208">
        <f t="shared" si="400"/>
        <v>0</v>
      </c>
      <c r="AQ231" s="208">
        <f t="shared" si="400"/>
        <v>0</v>
      </c>
      <c r="AR231" s="208">
        <f t="shared" si="400"/>
        <v>0</v>
      </c>
      <c r="AS231" s="208">
        <f t="shared" si="400"/>
        <v>0</v>
      </c>
      <c r="AT231" s="208">
        <f t="shared" si="400"/>
        <v>0</v>
      </c>
      <c r="AU231" s="208">
        <f t="shared" si="400"/>
        <v>0</v>
      </c>
      <c r="AV231" s="208">
        <f t="shared" si="400"/>
        <v>0</v>
      </c>
      <c r="AW231" s="208">
        <f t="shared" si="400"/>
        <v>0</v>
      </c>
      <c r="AX231" s="208">
        <f t="shared" si="400"/>
        <v>0</v>
      </c>
      <c r="AY231" s="208">
        <f t="shared" si="400"/>
        <v>0</v>
      </c>
      <c r="AZ231" s="208">
        <f t="shared" si="400"/>
        <v>0</v>
      </c>
      <c r="BA231" s="208">
        <f t="shared" si="400"/>
        <v>0</v>
      </c>
      <c r="BB231" s="208">
        <f t="shared" si="400"/>
        <v>0</v>
      </c>
      <c r="BC231" s="208">
        <f t="shared" si="400"/>
        <v>0</v>
      </c>
      <c r="BD231" s="208">
        <f t="shared" si="400"/>
        <v>0</v>
      </c>
      <c r="BE231" s="208">
        <f t="shared" si="400"/>
        <v>0</v>
      </c>
      <c r="BF231" s="208">
        <f t="shared" si="400"/>
        <v>0</v>
      </c>
      <c r="BG231" s="208">
        <f t="shared" si="400"/>
        <v>0</v>
      </c>
      <c r="BH231" s="208">
        <f t="shared" si="400"/>
        <v>0</v>
      </c>
      <c r="BI231" s="208">
        <f t="shared" si="400"/>
        <v>0</v>
      </c>
      <c r="BJ231" s="208">
        <f t="shared" si="400"/>
        <v>0</v>
      </c>
      <c r="BK231" s="208">
        <f t="shared" si="400"/>
        <v>0</v>
      </c>
      <c r="BL231" s="208">
        <f t="shared" si="400"/>
        <v>0</v>
      </c>
      <c r="BM231" s="208">
        <f t="shared" si="400"/>
        <v>0</v>
      </c>
      <c r="BN231" s="208">
        <f t="shared" si="400"/>
        <v>0</v>
      </c>
      <c r="BO231" s="208">
        <f t="shared" si="400"/>
        <v>0</v>
      </c>
      <c r="BP231" s="208">
        <f t="shared" si="400"/>
        <v>0</v>
      </c>
      <c r="BQ231" s="208">
        <f t="shared" si="400"/>
        <v>0</v>
      </c>
      <c r="BR231" s="208">
        <f t="shared" si="400"/>
        <v>0</v>
      </c>
      <c r="BS231" s="208">
        <f t="shared" si="400"/>
        <v>0</v>
      </c>
      <c r="BT231" s="208">
        <f t="shared" ref="BT231:CF231" si="401">+SUM(BS231,BT127)</f>
        <v>0</v>
      </c>
      <c r="BU231" s="208">
        <f t="shared" si="401"/>
        <v>0</v>
      </c>
      <c r="BV231" s="208">
        <f t="shared" si="401"/>
        <v>0</v>
      </c>
      <c r="BW231" s="208">
        <f t="shared" si="401"/>
        <v>0</v>
      </c>
      <c r="BX231" s="208">
        <f t="shared" si="401"/>
        <v>0</v>
      </c>
      <c r="BY231" s="208">
        <f t="shared" si="401"/>
        <v>0</v>
      </c>
      <c r="BZ231" s="208">
        <f t="shared" si="401"/>
        <v>0</v>
      </c>
      <c r="CA231" s="208">
        <f t="shared" si="401"/>
        <v>0</v>
      </c>
      <c r="CB231" s="208">
        <f t="shared" si="401"/>
        <v>0</v>
      </c>
      <c r="CC231" s="208">
        <f t="shared" si="401"/>
        <v>0</v>
      </c>
      <c r="CD231" s="208">
        <f t="shared" si="401"/>
        <v>0</v>
      </c>
      <c r="CE231" s="208">
        <f t="shared" si="401"/>
        <v>0</v>
      </c>
      <c r="CF231" s="208">
        <f t="shared" si="401"/>
        <v>0</v>
      </c>
      <c r="CG231" s="180"/>
      <c r="CH231" s="180"/>
      <c r="CI231" s="180"/>
      <c r="CJ231" s="180"/>
      <c r="CK231" s="180"/>
      <c r="CL231" s="180"/>
      <c r="CM231" s="180"/>
      <c r="CN231" s="180"/>
      <c r="CO231" s="180"/>
      <c r="CP231" s="180"/>
      <c r="CQ231" s="180"/>
      <c r="CR231" s="180"/>
      <c r="CS231" s="180"/>
      <c r="CT231" s="180"/>
      <c r="CU231" s="180"/>
      <c r="CV231" s="180"/>
      <c r="CW231" s="180"/>
      <c r="CX231" s="180"/>
      <c r="CY231" s="180"/>
      <c r="CZ231" s="180"/>
      <c r="DA231" s="180"/>
      <c r="DB231" s="180"/>
      <c r="DC231" s="180"/>
      <c r="DD231" s="180"/>
      <c r="DE231" s="180"/>
      <c r="DF231" s="180"/>
      <c r="DG231" s="180"/>
      <c r="DH231" s="180"/>
      <c r="DI231" s="180"/>
      <c r="DJ231" s="180"/>
      <c r="DK231" s="180"/>
      <c r="DL231" s="180"/>
      <c r="DM231" s="180"/>
      <c r="DN231" s="180"/>
      <c r="DO231" s="180"/>
      <c r="DP231" s="180"/>
      <c r="DQ231" s="180"/>
      <c r="DR231" s="180"/>
      <c r="DS231" s="180"/>
      <c r="DT231" s="180"/>
      <c r="DU231" s="180"/>
      <c r="DV231" s="180"/>
      <c r="DW231" s="180"/>
      <c r="DX231" s="180"/>
      <c r="DY231" s="180"/>
      <c r="DZ231" s="180"/>
      <c r="EA231" s="180"/>
      <c r="EB231" s="180"/>
      <c r="EC231" s="180"/>
      <c r="ED231" s="180"/>
      <c r="EE231" s="180"/>
      <c r="EF231" s="180"/>
      <c r="EG231" s="180"/>
      <c r="EH231" s="180"/>
      <c r="EI231" s="180"/>
      <c r="EJ231" s="180"/>
      <c r="EK231" s="180"/>
      <c r="EL231" s="180"/>
      <c r="EM231" s="180"/>
      <c r="EN231" s="180"/>
      <c r="EO231" s="180"/>
      <c r="EP231" s="180"/>
      <c r="EQ231" s="180"/>
      <c r="ER231" s="180"/>
      <c r="ES231" s="180"/>
      <c r="ET231" s="180"/>
      <c r="EU231" s="180"/>
      <c r="EV231" s="180"/>
      <c r="EW231" s="180"/>
      <c r="EX231" s="180"/>
      <c r="EY231" s="180"/>
      <c r="EZ231" s="180"/>
      <c r="FA231" s="180"/>
      <c r="FB231" s="180"/>
      <c r="FC231" s="180"/>
      <c r="FD231" s="180"/>
      <c r="FE231" s="180"/>
      <c r="FF231" s="180"/>
      <c r="FG231" s="180"/>
      <c r="FH231" s="180"/>
    </row>
    <row r="232" spans="3:164" hidden="1" x14ac:dyDescent="0.3">
      <c r="C232" s="700">
        <f t="shared" si="374"/>
        <v>14</v>
      </c>
      <c r="D232" s="305" t="str">
        <f t="shared" si="374"/>
        <v>ADICIONAL-Mov/Desm Centrífug(1-2Rigs)</v>
      </c>
      <c r="E232" s="208">
        <f t="shared" si="374"/>
        <v>0</v>
      </c>
      <c r="F232" s="208">
        <f t="shared" si="377"/>
        <v>0</v>
      </c>
      <c r="G232" s="208">
        <f t="shared" si="377"/>
        <v>0</v>
      </c>
      <c r="H232" s="208">
        <f t="shared" ref="H232:BS232" si="402">+SUM(G232,H128)</f>
        <v>0</v>
      </c>
      <c r="I232" s="208">
        <f t="shared" si="402"/>
        <v>0</v>
      </c>
      <c r="J232" s="208">
        <f>+SUM(I232,J128)</f>
        <v>0</v>
      </c>
      <c r="K232" s="208">
        <f t="shared" si="402"/>
        <v>0</v>
      </c>
      <c r="L232" s="208">
        <f t="shared" si="402"/>
        <v>0</v>
      </c>
      <c r="M232" s="208">
        <f t="shared" si="402"/>
        <v>0</v>
      </c>
      <c r="N232" s="208">
        <f t="shared" si="402"/>
        <v>0</v>
      </c>
      <c r="O232" s="208">
        <f t="shared" si="402"/>
        <v>0</v>
      </c>
      <c r="P232" s="208">
        <f t="shared" si="402"/>
        <v>0</v>
      </c>
      <c r="Q232" s="208">
        <f t="shared" si="402"/>
        <v>0</v>
      </c>
      <c r="R232" s="208">
        <f t="shared" si="402"/>
        <v>0</v>
      </c>
      <c r="S232" s="208">
        <f t="shared" si="402"/>
        <v>0</v>
      </c>
      <c r="T232" s="208">
        <f t="shared" si="402"/>
        <v>0</v>
      </c>
      <c r="U232" s="208">
        <f t="shared" si="402"/>
        <v>0</v>
      </c>
      <c r="V232" s="208">
        <f t="shared" si="402"/>
        <v>0</v>
      </c>
      <c r="W232" s="208">
        <f t="shared" si="402"/>
        <v>0</v>
      </c>
      <c r="X232" s="208">
        <f t="shared" si="402"/>
        <v>0</v>
      </c>
      <c r="Y232" s="208">
        <f t="shared" si="402"/>
        <v>0</v>
      </c>
      <c r="Z232" s="208">
        <f t="shared" si="402"/>
        <v>0</v>
      </c>
      <c r="AA232" s="208">
        <f t="shared" si="402"/>
        <v>0</v>
      </c>
      <c r="AB232" s="208">
        <f t="shared" si="402"/>
        <v>0</v>
      </c>
      <c r="AC232" s="208">
        <f t="shared" si="402"/>
        <v>0</v>
      </c>
      <c r="AD232" s="208">
        <f t="shared" si="402"/>
        <v>0</v>
      </c>
      <c r="AE232" s="208">
        <f t="shared" si="402"/>
        <v>0</v>
      </c>
      <c r="AF232" s="208">
        <f t="shared" si="402"/>
        <v>0</v>
      </c>
      <c r="AG232" s="208">
        <f t="shared" si="402"/>
        <v>0</v>
      </c>
      <c r="AH232" s="208">
        <f t="shared" si="402"/>
        <v>0</v>
      </c>
      <c r="AI232" s="208">
        <f t="shared" si="402"/>
        <v>0</v>
      </c>
      <c r="AJ232" s="208">
        <f t="shared" si="402"/>
        <v>0</v>
      </c>
      <c r="AK232" s="208">
        <f t="shared" si="402"/>
        <v>0</v>
      </c>
      <c r="AL232" s="208">
        <f t="shared" si="402"/>
        <v>0</v>
      </c>
      <c r="AM232" s="208">
        <f t="shared" si="402"/>
        <v>0</v>
      </c>
      <c r="AN232" s="208">
        <f t="shared" si="402"/>
        <v>0</v>
      </c>
      <c r="AO232" s="208">
        <f t="shared" si="402"/>
        <v>0</v>
      </c>
      <c r="AP232" s="208">
        <f t="shared" si="402"/>
        <v>0</v>
      </c>
      <c r="AQ232" s="208">
        <f t="shared" si="402"/>
        <v>0</v>
      </c>
      <c r="AR232" s="208">
        <f t="shared" si="402"/>
        <v>0</v>
      </c>
      <c r="AS232" s="208">
        <f t="shared" si="402"/>
        <v>0</v>
      </c>
      <c r="AT232" s="208">
        <f t="shared" si="402"/>
        <v>0</v>
      </c>
      <c r="AU232" s="208">
        <f t="shared" si="402"/>
        <v>0</v>
      </c>
      <c r="AV232" s="208">
        <f t="shared" si="402"/>
        <v>0</v>
      </c>
      <c r="AW232" s="208">
        <f t="shared" si="402"/>
        <v>0</v>
      </c>
      <c r="AX232" s="208">
        <f t="shared" si="402"/>
        <v>0</v>
      </c>
      <c r="AY232" s="208">
        <f t="shared" si="402"/>
        <v>0</v>
      </c>
      <c r="AZ232" s="208">
        <f t="shared" si="402"/>
        <v>0</v>
      </c>
      <c r="BA232" s="208">
        <f t="shared" si="402"/>
        <v>0</v>
      </c>
      <c r="BB232" s="208">
        <f t="shared" si="402"/>
        <v>0</v>
      </c>
      <c r="BC232" s="208">
        <f t="shared" si="402"/>
        <v>0</v>
      </c>
      <c r="BD232" s="208">
        <f t="shared" si="402"/>
        <v>0</v>
      </c>
      <c r="BE232" s="208">
        <f t="shared" si="402"/>
        <v>0</v>
      </c>
      <c r="BF232" s="208">
        <f t="shared" si="402"/>
        <v>0</v>
      </c>
      <c r="BG232" s="208">
        <f t="shared" si="402"/>
        <v>0</v>
      </c>
      <c r="BH232" s="208">
        <f t="shared" si="402"/>
        <v>0</v>
      </c>
      <c r="BI232" s="208">
        <f t="shared" si="402"/>
        <v>0</v>
      </c>
      <c r="BJ232" s="208">
        <f t="shared" si="402"/>
        <v>0</v>
      </c>
      <c r="BK232" s="208">
        <f t="shared" si="402"/>
        <v>0</v>
      </c>
      <c r="BL232" s="208">
        <f t="shared" si="402"/>
        <v>0</v>
      </c>
      <c r="BM232" s="208">
        <f t="shared" si="402"/>
        <v>0</v>
      </c>
      <c r="BN232" s="208">
        <f t="shared" si="402"/>
        <v>0</v>
      </c>
      <c r="BO232" s="208">
        <f t="shared" si="402"/>
        <v>0</v>
      </c>
      <c r="BP232" s="208">
        <f t="shared" si="402"/>
        <v>0</v>
      </c>
      <c r="BQ232" s="208">
        <f t="shared" si="402"/>
        <v>0</v>
      </c>
      <c r="BR232" s="208">
        <f t="shared" si="402"/>
        <v>0</v>
      </c>
      <c r="BS232" s="208">
        <f t="shared" si="402"/>
        <v>0</v>
      </c>
      <c r="BT232" s="208">
        <f t="shared" ref="BT232:CF232" si="403">+SUM(BS232,BT128)</f>
        <v>0</v>
      </c>
      <c r="BU232" s="208">
        <f t="shared" si="403"/>
        <v>0</v>
      </c>
      <c r="BV232" s="208">
        <f t="shared" si="403"/>
        <v>0</v>
      </c>
      <c r="BW232" s="208">
        <f t="shared" si="403"/>
        <v>0</v>
      </c>
      <c r="BX232" s="208">
        <f t="shared" si="403"/>
        <v>0</v>
      </c>
      <c r="BY232" s="208">
        <f t="shared" si="403"/>
        <v>0</v>
      </c>
      <c r="BZ232" s="208">
        <f t="shared" si="403"/>
        <v>0</v>
      </c>
      <c r="CA232" s="208">
        <f t="shared" si="403"/>
        <v>0</v>
      </c>
      <c r="CB232" s="208">
        <f t="shared" si="403"/>
        <v>0</v>
      </c>
      <c r="CC232" s="208">
        <f t="shared" si="403"/>
        <v>0</v>
      </c>
      <c r="CD232" s="208">
        <f t="shared" si="403"/>
        <v>0</v>
      </c>
      <c r="CE232" s="208">
        <f t="shared" si="403"/>
        <v>0</v>
      </c>
      <c r="CF232" s="208">
        <f t="shared" si="403"/>
        <v>0</v>
      </c>
      <c r="CG232" s="180"/>
      <c r="CH232" s="180"/>
      <c r="CI232" s="180"/>
      <c r="CJ232" s="180"/>
      <c r="CK232" s="180"/>
      <c r="CL232" s="180"/>
      <c r="CM232" s="180"/>
      <c r="CN232" s="180"/>
      <c r="CO232" s="180"/>
      <c r="CP232" s="180"/>
      <c r="CQ232" s="180"/>
      <c r="CR232" s="180"/>
      <c r="CS232" s="180"/>
      <c r="CT232" s="180"/>
      <c r="CU232" s="180"/>
      <c r="CV232" s="180"/>
      <c r="CW232" s="180"/>
      <c r="CX232" s="180"/>
      <c r="CY232" s="180"/>
      <c r="CZ232" s="180"/>
      <c r="DA232" s="180"/>
      <c r="DB232" s="180"/>
      <c r="DC232" s="180"/>
      <c r="DD232" s="180"/>
      <c r="DE232" s="180"/>
      <c r="DF232" s="180"/>
      <c r="DG232" s="180"/>
      <c r="DH232" s="180"/>
      <c r="DI232" s="180"/>
      <c r="DJ232" s="180"/>
      <c r="DK232" s="180"/>
      <c r="DL232" s="180"/>
      <c r="DM232" s="180"/>
      <c r="DN232" s="180"/>
      <c r="DO232" s="180"/>
      <c r="DP232" s="180"/>
      <c r="DQ232" s="180"/>
      <c r="DR232" s="180"/>
      <c r="DS232" s="180"/>
      <c r="DT232" s="180"/>
      <c r="DU232" s="180"/>
      <c r="DV232" s="180"/>
      <c r="DW232" s="180"/>
      <c r="DX232" s="180"/>
      <c r="DY232" s="180"/>
      <c r="DZ232" s="180"/>
      <c r="EA232" s="180"/>
      <c r="EB232" s="180"/>
      <c r="EC232" s="180"/>
      <c r="ED232" s="180"/>
      <c r="EE232" s="180"/>
      <c r="EF232" s="180"/>
      <c r="EG232" s="180"/>
      <c r="EH232" s="180"/>
      <c r="EI232" s="180"/>
      <c r="EJ232" s="180"/>
      <c r="EK232" s="180"/>
      <c r="EL232" s="180"/>
      <c r="EM232" s="180"/>
      <c r="EN232" s="180"/>
      <c r="EO232" s="180"/>
      <c r="EP232" s="180"/>
      <c r="EQ232" s="180"/>
      <c r="ER232" s="180"/>
      <c r="ES232" s="180"/>
      <c r="ET232" s="180"/>
      <c r="EU232" s="180"/>
      <c r="EV232" s="180"/>
      <c r="EW232" s="180"/>
      <c r="EX232" s="180"/>
      <c r="EY232" s="180"/>
      <c r="EZ232" s="180"/>
      <c r="FA232" s="180"/>
      <c r="FB232" s="180"/>
      <c r="FC232" s="180"/>
      <c r="FD232" s="180"/>
      <c r="FE232" s="180"/>
      <c r="FF232" s="180"/>
      <c r="FG232" s="180"/>
      <c r="FH232" s="180"/>
    </row>
    <row r="233" spans="3:164" hidden="1" x14ac:dyDescent="0.3">
      <c r="C233" s="700">
        <f t="shared" si="374"/>
        <v>15</v>
      </c>
      <c r="D233" s="305" t="str">
        <f t="shared" si="374"/>
        <v>ADICIONAL-Mov/Desm Zarand secad(1-2Rigs)</v>
      </c>
      <c r="E233" s="208">
        <f t="shared" si="374"/>
        <v>0</v>
      </c>
      <c r="F233" s="208">
        <f t="shared" si="377"/>
        <v>0</v>
      </c>
      <c r="G233" s="208">
        <f t="shared" si="377"/>
        <v>0</v>
      </c>
      <c r="H233" s="208">
        <f t="shared" ref="H233:BS233" si="404">+SUM(G233,H129)</f>
        <v>0</v>
      </c>
      <c r="I233" s="208">
        <f t="shared" si="404"/>
        <v>0</v>
      </c>
      <c r="J233" s="208">
        <f t="shared" si="404"/>
        <v>0</v>
      </c>
      <c r="K233" s="208">
        <f t="shared" si="404"/>
        <v>0</v>
      </c>
      <c r="L233" s="208">
        <f t="shared" si="404"/>
        <v>0</v>
      </c>
      <c r="M233" s="208">
        <f t="shared" si="404"/>
        <v>0</v>
      </c>
      <c r="N233" s="208">
        <f t="shared" si="404"/>
        <v>0</v>
      </c>
      <c r="O233" s="208">
        <f t="shared" si="404"/>
        <v>0</v>
      </c>
      <c r="P233" s="208">
        <f t="shared" si="404"/>
        <v>0</v>
      </c>
      <c r="Q233" s="208">
        <f t="shared" si="404"/>
        <v>0</v>
      </c>
      <c r="R233" s="208">
        <f t="shared" si="404"/>
        <v>0</v>
      </c>
      <c r="S233" s="208">
        <f t="shared" si="404"/>
        <v>0</v>
      </c>
      <c r="T233" s="208">
        <f t="shared" si="404"/>
        <v>0</v>
      </c>
      <c r="U233" s="208">
        <f t="shared" si="404"/>
        <v>0</v>
      </c>
      <c r="V233" s="208">
        <f t="shared" si="404"/>
        <v>0</v>
      </c>
      <c r="W233" s="208">
        <f t="shared" si="404"/>
        <v>0</v>
      </c>
      <c r="X233" s="208">
        <f t="shared" si="404"/>
        <v>0</v>
      </c>
      <c r="Y233" s="208">
        <f t="shared" si="404"/>
        <v>0</v>
      </c>
      <c r="Z233" s="208">
        <f t="shared" si="404"/>
        <v>0</v>
      </c>
      <c r="AA233" s="208">
        <f t="shared" si="404"/>
        <v>0</v>
      </c>
      <c r="AB233" s="208">
        <f t="shared" si="404"/>
        <v>0</v>
      </c>
      <c r="AC233" s="208">
        <f t="shared" si="404"/>
        <v>0</v>
      </c>
      <c r="AD233" s="208">
        <f t="shared" si="404"/>
        <v>0</v>
      </c>
      <c r="AE233" s="208">
        <f t="shared" si="404"/>
        <v>0</v>
      </c>
      <c r="AF233" s="208">
        <f t="shared" si="404"/>
        <v>0</v>
      </c>
      <c r="AG233" s="208">
        <f t="shared" si="404"/>
        <v>0</v>
      </c>
      <c r="AH233" s="208">
        <f t="shared" si="404"/>
        <v>0</v>
      </c>
      <c r="AI233" s="208">
        <f t="shared" si="404"/>
        <v>0</v>
      </c>
      <c r="AJ233" s="208">
        <f t="shared" si="404"/>
        <v>0</v>
      </c>
      <c r="AK233" s="208">
        <f t="shared" si="404"/>
        <v>0</v>
      </c>
      <c r="AL233" s="208">
        <f t="shared" si="404"/>
        <v>0</v>
      </c>
      <c r="AM233" s="208">
        <f t="shared" si="404"/>
        <v>0</v>
      </c>
      <c r="AN233" s="208">
        <f t="shared" si="404"/>
        <v>0</v>
      </c>
      <c r="AO233" s="208">
        <f t="shared" si="404"/>
        <v>0</v>
      </c>
      <c r="AP233" s="208">
        <f t="shared" si="404"/>
        <v>0</v>
      </c>
      <c r="AQ233" s="208">
        <f t="shared" si="404"/>
        <v>0</v>
      </c>
      <c r="AR233" s="208">
        <f t="shared" si="404"/>
        <v>0</v>
      </c>
      <c r="AS233" s="208">
        <f t="shared" si="404"/>
        <v>0</v>
      </c>
      <c r="AT233" s="208">
        <f t="shared" si="404"/>
        <v>0</v>
      </c>
      <c r="AU233" s="208">
        <f t="shared" si="404"/>
        <v>0</v>
      </c>
      <c r="AV233" s="208">
        <f t="shared" si="404"/>
        <v>0</v>
      </c>
      <c r="AW233" s="208">
        <f t="shared" si="404"/>
        <v>0</v>
      </c>
      <c r="AX233" s="208">
        <f t="shared" si="404"/>
        <v>0</v>
      </c>
      <c r="AY233" s="208">
        <f t="shared" si="404"/>
        <v>0</v>
      </c>
      <c r="AZ233" s="208">
        <f t="shared" si="404"/>
        <v>0</v>
      </c>
      <c r="BA233" s="208">
        <f t="shared" si="404"/>
        <v>0</v>
      </c>
      <c r="BB233" s="208">
        <f t="shared" si="404"/>
        <v>0</v>
      </c>
      <c r="BC233" s="208">
        <f t="shared" si="404"/>
        <v>0</v>
      </c>
      <c r="BD233" s="208">
        <f t="shared" si="404"/>
        <v>0</v>
      </c>
      <c r="BE233" s="208">
        <f t="shared" si="404"/>
        <v>0</v>
      </c>
      <c r="BF233" s="208">
        <f t="shared" si="404"/>
        <v>0</v>
      </c>
      <c r="BG233" s="208">
        <f t="shared" si="404"/>
        <v>0</v>
      </c>
      <c r="BH233" s="208">
        <f t="shared" si="404"/>
        <v>0</v>
      </c>
      <c r="BI233" s="208">
        <f t="shared" si="404"/>
        <v>0</v>
      </c>
      <c r="BJ233" s="208">
        <f t="shared" si="404"/>
        <v>0</v>
      </c>
      <c r="BK233" s="208">
        <f t="shared" si="404"/>
        <v>0</v>
      </c>
      <c r="BL233" s="208">
        <f t="shared" si="404"/>
        <v>0</v>
      </c>
      <c r="BM233" s="208">
        <f t="shared" si="404"/>
        <v>0</v>
      </c>
      <c r="BN233" s="208">
        <f t="shared" si="404"/>
        <v>0</v>
      </c>
      <c r="BO233" s="208">
        <f t="shared" si="404"/>
        <v>0</v>
      </c>
      <c r="BP233" s="208">
        <f t="shared" si="404"/>
        <v>0</v>
      </c>
      <c r="BQ233" s="208">
        <f t="shared" si="404"/>
        <v>0</v>
      </c>
      <c r="BR233" s="208">
        <f t="shared" si="404"/>
        <v>0</v>
      </c>
      <c r="BS233" s="208">
        <f t="shared" si="404"/>
        <v>0</v>
      </c>
      <c r="BT233" s="208">
        <f t="shared" ref="BT233:CF233" si="405">+SUM(BS233,BT129)</f>
        <v>0</v>
      </c>
      <c r="BU233" s="208">
        <f t="shared" si="405"/>
        <v>0</v>
      </c>
      <c r="BV233" s="208">
        <f t="shared" si="405"/>
        <v>0</v>
      </c>
      <c r="BW233" s="208">
        <f t="shared" si="405"/>
        <v>0</v>
      </c>
      <c r="BX233" s="208">
        <f t="shared" si="405"/>
        <v>0</v>
      </c>
      <c r="BY233" s="208">
        <f t="shared" si="405"/>
        <v>0</v>
      </c>
      <c r="BZ233" s="208">
        <f t="shared" si="405"/>
        <v>0</v>
      </c>
      <c r="CA233" s="208">
        <f t="shared" si="405"/>
        <v>0</v>
      </c>
      <c r="CB233" s="208">
        <f t="shared" si="405"/>
        <v>0</v>
      </c>
      <c r="CC233" s="208">
        <f t="shared" si="405"/>
        <v>0</v>
      </c>
      <c r="CD233" s="208">
        <f t="shared" si="405"/>
        <v>0</v>
      </c>
      <c r="CE233" s="208">
        <f t="shared" si="405"/>
        <v>0</v>
      </c>
      <c r="CF233" s="208">
        <f t="shared" si="405"/>
        <v>0</v>
      </c>
      <c r="CG233" s="180"/>
      <c r="CH233" s="180"/>
      <c r="CI233" s="180"/>
      <c r="CJ233" s="180"/>
      <c r="CK233" s="180"/>
      <c r="CL233" s="180"/>
      <c r="CM233" s="180"/>
      <c r="CN233" s="180"/>
      <c r="CO233" s="180"/>
      <c r="CP233" s="180"/>
      <c r="CQ233" s="180"/>
      <c r="CR233" s="180"/>
      <c r="CS233" s="180"/>
      <c r="CT233" s="180"/>
      <c r="CU233" s="180"/>
      <c r="CV233" s="180"/>
      <c r="CW233" s="180"/>
      <c r="CX233" s="180"/>
      <c r="CY233" s="180"/>
      <c r="CZ233" s="180"/>
      <c r="DA233" s="180"/>
      <c r="DB233" s="180"/>
      <c r="DC233" s="180"/>
      <c r="DD233" s="180"/>
      <c r="DE233" s="180"/>
      <c r="DF233" s="180"/>
      <c r="DG233" s="180"/>
      <c r="DH233" s="180"/>
      <c r="DI233" s="180"/>
      <c r="DJ233" s="180"/>
      <c r="DK233" s="180"/>
      <c r="DL233" s="180"/>
      <c r="DM233" s="180"/>
      <c r="DN233" s="180"/>
      <c r="DO233" s="180"/>
      <c r="DP233" s="180"/>
      <c r="DQ233" s="180"/>
      <c r="DR233" s="180"/>
      <c r="DS233" s="180"/>
      <c r="DT233" s="180"/>
      <c r="DU233" s="180"/>
      <c r="DV233" s="180"/>
      <c r="DW233" s="180"/>
      <c r="DX233" s="180"/>
      <c r="DY233" s="180"/>
      <c r="DZ233" s="180"/>
      <c r="EA233" s="180"/>
      <c r="EB233" s="180"/>
      <c r="EC233" s="180"/>
      <c r="ED233" s="180"/>
      <c r="EE233" s="180"/>
      <c r="EF233" s="180"/>
      <c r="EG233" s="180"/>
      <c r="EH233" s="180"/>
      <c r="EI233" s="180"/>
      <c r="EJ233" s="180"/>
      <c r="EK233" s="180"/>
      <c r="EL233" s="180"/>
      <c r="EM233" s="180"/>
      <c r="EN233" s="180"/>
      <c r="EO233" s="180"/>
      <c r="EP233" s="180"/>
      <c r="EQ233" s="180"/>
      <c r="ER233" s="180"/>
      <c r="ES233" s="180"/>
      <c r="ET233" s="180"/>
      <c r="EU233" s="180"/>
      <c r="EV233" s="180"/>
      <c r="EW233" s="180"/>
      <c r="EX233" s="180"/>
      <c r="EY233" s="180"/>
      <c r="EZ233" s="180"/>
      <c r="FA233" s="180"/>
      <c r="FB233" s="180"/>
      <c r="FC233" s="180"/>
      <c r="FD233" s="180"/>
      <c r="FE233" s="180"/>
      <c r="FF233" s="180"/>
      <c r="FG233" s="180"/>
      <c r="FH233" s="180"/>
    </row>
    <row r="234" spans="3:164" hidden="1" x14ac:dyDescent="0.3">
      <c r="C234" s="700">
        <f t="shared" si="374"/>
        <v>16</v>
      </c>
      <c r="D234" s="305" t="str">
        <f t="shared" si="374"/>
        <v>ADICIONAL-Mov/Desmov Compresor(1-2Rigs)</v>
      </c>
      <c r="E234" s="208">
        <f t="shared" si="374"/>
        <v>0</v>
      </c>
      <c r="F234" s="208">
        <f t="shared" si="377"/>
        <v>0</v>
      </c>
      <c r="G234" s="208">
        <f t="shared" si="377"/>
        <v>0</v>
      </c>
      <c r="H234" s="208">
        <f t="shared" ref="H234:BS234" si="406">+SUM(G234,H130)</f>
        <v>0</v>
      </c>
      <c r="I234" s="208">
        <f t="shared" si="406"/>
        <v>0</v>
      </c>
      <c r="J234" s="208">
        <f t="shared" si="406"/>
        <v>0</v>
      </c>
      <c r="K234" s="208">
        <f t="shared" si="406"/>
        <v>0</v>
      </c>
      <c r="L234" s="208">
        <f t="shared" si="406"/>
        <v>0</v>
      </c>
      <c r="M234" s="208">
        <f t="shared" si="406"/>
        <v>0</v>
      </c>
      <c r="N234" s="208">
        <f t="shared" si="406"/>
        <v>0</v>
      </c>
      <c r="O234" s="208">
        <f t="shared" si="406"/>
        <v>0</v>
      </c>
      <c r="P234" s="208">
        <f t="shared" si="406"/>
        <v>0</v>
      </c>
      <c r="Q234" s="208">
        <f t="shared" si="406"/>
        <v>0</v>
      </c>
      <c r="R234" s="208">
        <f t="shared" si="406"/>
        <v>0</v>
      </c>
      <c r="S234" s="208">
        <f t="shared" si="406"/>
        <v>0</v>
      </c>
      <c r="T234" s="208">
        <f t="shared" si="406"/>
        <v>0</v>
      </c>
      <c r="U234" s="208">
        <f t="shared" si="406"/>
        <v>0</v>
      </c>
      <c r="V234" s="208">
        <f t="shared" si="406"/>
        <v>0</v>
      </c>
      <c r="W234" s="208">
        <f t="shared" si="406"/>
        <v>0</v>
      </c>
      <c r="X234" s="208">
        <f t="shared" si="406"/>
        <v>0</v>
      </c>
      <c r="Y234" s="208">
        <f t="shared" si="406"/>
        <v>0</v>
      </c>
      <c r="Z234" s="208">
        <f t="shared" si="406"/>
        <v>0</v>
      </c>
      <c r="AA234" s="208">
        <f t="shared" si="406"/>
        <v>0</v>
      </c>
      <c r="AB234" s="208">
        <f t="shared" si="406"/>
        <v>0</v>
      </c>
      <c r="AC234" s="208">
        <f t="shared" si="406"/>
        <v>0</v>
      </c>
      <c r="AD234" s="208">
        <f t="shared" si="406"/>
        <v>0</v>
      </c>
      <c r="AE234" s="208">
        <f t="shared" si="406"/>
        <v>0</v>
      </c>
      <c r="AF234" s="208">
        <f t="shared" si="406"/>
        <v>0</v>
      </c>
      <c r="AG234" s="208">
        <f t="shared" si="406"/>
        <v>0</v>
      </c>
      <c r="AH234" s="208">
        <f t="shared" si="406"/>
        <v>0</v>
      </c>
      <c r="AI234" s="208">
        <f t="shared" si="406"/>
        <v>0</v>
      </c>
      <c r="AJ234" s="208">
        <f t="shared" si="406"/>
        <v>0</v>
      </c>
      <c r="AK234" s="208">
        <f t="shared" si="406"/>
        <v>0</v>
      </c>
      <c r="AL234" s="208">
        <f t="shared" si="406"/>
        <v>0</v>
      </c>
      <c r="AM234" s="208">
        <f t="shared" si="406"/>
        <v>0</v>
      </c>
      <c r="AN234" s="208">
        <f t="shared" si="406"/>
        <v>0</v>
      </c>
      <c r="AO234" s="208">
        <f t="shared" si="406"/>
        <v>0</v>
      </c>
      <c r="AP234" s="208">
        <f t="shared" si="406"/>
        <v>0</v>
      </c>
      <c r="AQ234" s="208">
        <f t="shared" si="406"/>
        <v>0</v>
      </c>
      <c r="AR234" s="208">
        <f t="shared" si="406"/>
        <v>0</v>
      </c>
      <c r="AS234" s="208">
        <f t="shared" si="406"/>
        <v>0</v>
      </c>
      <c r="AT234" s="208">
        <f t="shared" si="406"/>
        <v>0</v>
      </c>
      <c r="AU234" s="208">
        <f t="shared" si="406"/>
        <v>0</v>
      </c>
      <c r="AV234" s="208">
        <f t="shared" si="406"/>
        <v>0</v>
      </c>
      <c r="AW234" s="208">
        <f t="shared" si="406"/>
        <v>0</v>
      </c>
      <c r="AX234" s="208">
        <f t="shared" si="406"/>
        <v>0</v>
      </c>
      <c r="AY234" s="208">
        <f t="shared" si="406"/>
        <v>0</v>
      </c>
      <c r="AZ234" s="208">
        <f t="shared" si="406"/>
        <v>0</v>
      </c>
      <c r="BA234" s="208">
        <f t="shared" si="406"/>
        <v>0</v>
      </c>
      <c r="BB234" s="208">
        <f t="shared" si="406"/>
        <v>0</v>
      </c>
      <c r="BC234" s="208">
        <f t="shared" si="406"/>
        <v>0</v>
      </c>
      <c r="BD234" s="208">
        <f t="shared" si="406"/>
        <v>0</v>
      </c>
      <c r="BE234" s="208">
        <f t="shared" si="406"/>
        <v>0</v>
      </c>
      <c r="BF234" s="208">
        <f t="shared" si="406"/>
        <v>0</v>
      </c>
      <c r="BG234" s="208">
        <f t="shared" si="406"/>
        <v>0</v>
      </c>
      <c r="BH234" s="208">
        <f t="shared" si="406"/>
        <v>0</v>
      </c>
      <c r="BI234" s="208">
        <f t="shared" si="406"/>
        <v>0</v>
      </c>
      <c r="BJ234" s="208">
        <f t="shared" si="406"/>
        <v>0</v>
      </c>
      <c r="BK234" s="208">
        <f t="shared" si="406"/>
        <v>0</v>
      </c>
      <c r="BL234" s="208">
        <f t="shared" si="406"/>
        <v>0</v>
      </c>
      <c r="BM234" s="208">
        <f t="shared" si="406"/>
        <v>0</v>
      </c>
      <c r="BN234" s="208">
        <f t="shared" si="406"/>
        <v>0</v>
      </c>
      <c r="BO234" s="208">
        <f t="shared" si="406"/>
        <v>0</v>
      </c>
      <c r="BP234" s="208">
        <f t="shared" si="406"/>
        <v>0</v>
      </c>
      <c r="BQ234" s="208">
        <f t="shared" si="406"/>
        <v>0</v>
      </c>
      <c r="BR234" s="208">
        <f t="shared" si="406"/>
        <v>0</v>
      </c>
      <c r="BS234" s="208">
        <f t="shared" si="406"/>
        <v>0</v>
      </c>
      <c r="BT234" s="208">
        <f t="shared" ref="BT234:CF234" si="407">+SUM(BS234,BT130)</f>
        <v>0</v>
      </c>
      <c r="BU234" s="208">
        <f t="shared" si="407"/>
        <v>0</v>
      </c>
      <c r="BV234" s="208">
        <f t="shared" si="407"/>
        <v>0</v>
      </c>
      <c r="BW234" s="208">
        <f t="shared" si="407"/>
        <v>0</v>
      </c>
      <c r="BX234" s="208">
        <f t="shared" si="407"/>
        <v>0</v>
      </c>
      <c r="BY234" s="208">
        <f t="shared" si="407"/>
        <v>0</v>
      </c>
      <c r="BZ234" s="208">
        <f t="shared" si="407"/>
        <v>0</v>
      </c>
      <c r="CA234" s="208">
        <f t="shared" si="407"/>
        <v>0</v>
      </c>
      <c r="CB234" s="208">
        <f t="shared" si="407"/>
        <v>0</v>
      </c>
      <c r="CC234" s="208">
        <f t="shared" si="407"/>
        <v>0</v>
      </c>
      <c r="CD234" s="208">
        <f t="shared" si="407"/>
        <v>0</v>
      </c>
      <c r="CE234" s="208">
        <f t="shared" si="407"/>
        <v>0</v>
      </c>
      <c r="CF234" s="208">
        <f t="shared" si="407"/>
        <v>0</v>
      </c>
      <c r="CG234" s="180"/>
      <c r="CH234" s="180"/>
      <c r="CI234" s="180"/>
      <c r="CJ234" s="180"/>
      <c r="CK234" s="180"/>
      <c r="CL234" s="180"/>
      <c r="CM234" s="180"/>
      <c r="CN234" s="180"/>
      <c r="CO234" s="180"/>
      <c r="CP234" s="180"/>
      <c r="CQ234" s="180"/>
      <c r="CR234" s="180"/>
      <c r="CS234" s="180"/>
      <c r="CT234" s="180"/>
      <c r="CU234" s="180"/>
      <c r="CV234" s="180"/>
      <c r="CW234" s="180"/>
      <c r="CX234" s="180"/>
      <c r="CY234" s="180"/>
      <c r="CZ234" s="180"/>
      <c r="DA234" s="180"/>
      <c r="DB234" s="180"/>
      <c r="DC234" s="180"/>
      <c r="DD234" s="180"/>
      <c r="DE234" s="180"/>
      <c r="DF234" s="180"/>
      <c r="DG234" s="180"/>
      <c r="DH234" s="180"/>
      <c r="DI234" s="180"/>
      <c r="DJ234" s="180"/>
      <c r="DK234" s="180"/>
      <c r="DL234" s="180"/>
      <c r="DM234" s="180"/>
      <c r="DN234" s="180"/>
      <c r="DO234" s="180"/>
      <c r="DP234" s="180"/>
      <c r="DQ234" s="180"/>
      <c r="DR234" s="180"/>
      <c r="DS234" s="180"/>
      <c r="DT234" s="180"/>
      <c r="DU234" s="180"/>
      <c r="DV234" s="180"/>
      <c r="DW234" s="180"/>
      <c r="DX234" s="180"/>
      <c r="DY234" s="180"/>
      <c r="DZ234" s="180"/>
      <c r="EA234" s="180"/>
      <c r="EB234" s="180"/>
      <c r="EC234" s="180"/>
      <c r="ED234" s="180"/>
      <c r="EE234" s="180"/>
      <c r="EF234" s="180"/>
      <c r="EG234" s="180"/>
      <c r="EH234" s="180"/>
      <c r="EI234" s="180"/>
      <c r="EJ234" s="180"/>
      <c r="EK234" s="180"/>
      <c r="EL234" s="180"/>
      <c r="EM234" s="180"/>
      <c r="EN234" s="180"/>
      <c r="EO234" s="180"/>
      <c r="EP234" s="180"/>
      <c r="EQ234" s="180"/>
      <c r="ER234" s="180"/>
      <c r="ES234" s="180"/>
      <c r="ET234" s="180"/>
      <c r="EU234" s="180"/>
      <c r="EV234" s="180"/>
      <c r="EW234" s="180"/>
      <c r="EX234" s="180"/>
      <c r="EY234" s="180"/>
      <c r="EZ234" s="180"/>
      <c r="FA234" s="180"/>
      <c r="FB234" s="180"/>
      <c r="FC234" s="180"/>
      <c r="FD234" s="180"/>
      <c r="FE234" s="180"/>
      <c r="FF234" s="180"/>
      <c r="FG234" s="180"/>
      <c r="FH234" s="180"/>
    </row>
    <row r="235" spans="3:164" hidden="1" x14ac:dyDescent="0.3">
      <c r="C235" s="700">
        <f t="shared" si="374"/>
        <v>17</v>
      </c>
      <c r="D235" s="305" t="str">
        <f t="shared" si="374"/>
        <v>ADICIONAL-Mov/Desmov Manifold(1-2Rigs)</v>
      </c>
      <c r="E235" s="208">
        <f t="shared" si="374"/>
        <v>0</v>
      </c>
      <c r="F235" s="208">
        <f t="shared" si="377"/>
        <v>0</v>
      </c>
      <c r="G235" s="208">
        <f t="shared" si="377"/>
        <v>0</v>
      </c>
      <c r="H235" s="208">
        <f t="shared" ref="H235:BS235" si="408">+SUM(G235,H131)</f>
        <v>0</v>
      </c>
      <c r="I235" s="208">
        <f t="shared" si="408"/>
        <v>0</v>
      </c>
      <c r="J235" s="208">
        <f t="shared" si="408"/>
        <v>0</v>
      </c>
      <c r="K235" s="208">
        <f t="shared" si="408"/>
        <v>0</v>
      </c>
      <c r="L235" s="208">
        <f t="shared" si="408"/>
        <v>0</v>
      </c>
      <c r="M235" s="208">
        <f t="shared" si="408"/>
        <v>0</v>
      </c>
      <c r="N235" s="208">
        <f t="shared" si="408"/>
        <v>0</v>
      </c>
      <c r="O235" s="208">
        <f t="shared" si="408"/>
        <v>0</v>
      </c>
      <c r="P235" s="208">
        <f t="shared" si="408"/>
        <v>0</v>
      </c>
      <c r="Q235" s="208">
        <f t="shared" si="408"/>
        <v>0</v>
      </c>
      <c r="R235" s="208">
        <f t="shared" si="408"/>
        <v>0</v>
      </c>
      <c r="S235" s="208">
        <f t="shared" si="408"/>
        <v>0</v>
      </c>
      <c r="T235" s="208">
        <f t="shared" si="408"/>
        <v>0</v>
      </c>
      <c r="U235" s="208">
        <f t="shared" si="408"/>
        <v>0</v>
      </c>
      <c r="V235" s="208">
        <f t="shared" si="408"/>
        <v>0</v>
      </c>
      <c r="W235" s="208">
        <f t="shared" si="408"/>
        <v>0</v>
      </c>
      <c r="X235" s="208">
        <f t="shared" si="408"/>
        <v>0</v>
      </c>
      <c r="Y235" s="208">
        <f t="shared" si="408"/>
        <v>0</v>
      </c>
      <c r="Z235" s="208">
        <f t="shared" si="408"/>
        <v>0</v>
      </c>
      <c r="AA235" s="208">
        <f t="shared" si="408"/>
        <v>0</v>
      </c>
      <c r="AB235" s="208">
        <f t="shared" si="408"/>
        <v>0</v>
      </c>
      <c r="AC235" s="208">
        <f t="shared" si="408"/>
        <v>0</v>
      </c>
      <c r="AD235" s="208">
        <f t="shared" si="408"/>
        <v>0</v>
      </c>
      <c r="AE235" s="208">
        <f t="shared" si="408"/>
        <v>0</v>
      </c>
      <c r="AF235" s="208">
        <f t="shared" si="408"/>
        <v>0</v>
      </c>
      <c r="AG235" s="208">
        <f t="shared" si="408"/>
        <v>0</v>
      </c>
      <c r="AH235" s="208">
        <f t="shared" si="408"/>
        <v>0</v>
      </c>
      <c r="AI235" s="208">
        <f t="shared" si="408"/>
        <v>0</v>
      </c>
      <c r="AJ235" s="208">
        <f t="shared" si="408"/>
        <v>0</v>
      </c>
      <c r="AK235" s="208">
        <f t="shared" si="408"/>
        <v>0</v>
      </c>
      <c r="AL235" s="208">
        <f t="shared" si="408"/>
        <v>0</v>
      </c>
      <c r="AM235" s="208">
        <f t="shared" si="408"/>
        <v>0</v>
      </c>
      <c r="AN235" s="208">
        <f t="shared" si="408"/>
        <v>0</v>
      </c>
      <c r="AO235" s="208">
        <f t="shared" si="408"/>
        <v>0</v>
      </c>
      <c r="AP235" s="208">
        <f t="shared" si="408"/>
        <v>0</v>
      </c>
      <c r="AQ235" s="208">
        <f t="shared" si="408"/>
        <v>0</v>
      </c>
      <c r="AR235" s="208">
        <f t="shared" si="408"/>
        <v>0</v>
      </c>
      <c r="AS235" s="208">
        <f t="shared" si="408"/>
        <v>0</v>
      </c>
      <c r="AT235" s="208">
        <f t="shared" si="408"/>
        <v>0</v>
      </c>
      <c r="AU235" s="208">
        <f t="shared" si="408"/>
        <v>0</v>
      </c>
      <c r="AV235" s="208">
        <f t="shared" si="408"/>
        <v>0</v>
      </c>
      <c r="AW235" s="208">
        <f t="shared" si="408"/>
        <v>0</v>
      </c>
      <c r="AX235" s="208">
        <f t="shared" si="408"/>
        <v>0</v>
      </c>
      <c r="AY235" s="208">
        <f t="shared" si="408"/>
        <v>0</v>
      </c>
      <c r="AZ235" s="208">
        <f t="shared" si="408"/>
        <v>0</v>
      </c>
      <c r="BA235" s="208">
        <f t="shared" si="408"/>
        <v>0</v>
      </c>
      <c r="BB235" s="208">
        <f t="shared" si="408"/>
        <v>0</v>
      </c>
      <c r="BC235" s="208">
        <f t="shared" si="408"/>
        <v>0</v>
      </c>
      <c r="BD235" s="208">
        <f t="shared" si="408"/>
        <v>0</v>
      </c>
      <c r="BE235" s="208">
        <f t="shared" si="408"/>
        <v>0</v>
      </c>
      <c r="BF235" s="208">
        <f t="shared" si="408"/>
        <v>0</v>
      </c>
      <c r="BG235" s="208">
        <f t="shared" si="408"/>
        <v>0</v>
      </c>
      <c r="BH235" s="208">
        <f t="shared" si="408"/>
        <v>0</v>
      </c>
      <c r="BI235" s="208">
        <f t="shared" si="408"/>
        <v>0</v>
      </c>
      <c r="BJ235" s="208">
        <f t="shared" si="408"/>
        <v>0</v>
      </c>
      <c r="BK235" s="208">
        <f t="shared" si="408"/>
        <v>0</v>
      </c>
      <c r="BL235" s="208">
        <f t="shared" si="408"/>
        <v>0</v>
      </c>
      <c r="BM235" s="208">
        <f t="shared" si="408"/>
        <v>0</v>
      </c>
      <c r="BN235" s="208">
        <f t="shared" si="408"/>
        <v>0</v>
      </c>
      <c r="BO235" s="208">
        <f t="shared" si="408"/>
        <v>0</v>
      </c>
      <c r="BP235" s="208">
        <f t="shared" si="408"/>
        <v>0</v>
      </c>
      <c r="BQ235" s="208">
        <f t="shared" si="408"/>
        <v>0</v>
      </c>
      <c r="BR235" s="208">
        <f t="shared" si="408"/>
        <v>0</v>
      </c>
      <c r="BS235" s="208">
        <f t="shared" si="408"/>
        <v>0</v>
      </c>
      <c r="BT235" s="208">
        <f t="shared" ref="BT235:CF235" si="409">+SUM(BS235,BT131)</f>
        <v>0</v>
      </c>
      <c r="BU235" s="208">
        <f t="shared" si="409"/>
        <v>0</v>
      </c>
      <c r="BV235" s="208">
        <f t="shared" si="409"/>
        <v>0</v>
      </c>
      <c r="BW235" s="208">
        <f t="shared" si="409"/>
        <v>0</v>
      </c>
      <c r="BX235" s="208">
        <f t="shared" si="409"/>
        <v>0</v>
      </c>
      <c r="BY235" s="208">
        <f t="shared" si="409"/>
        <v>0</v>
      </c>
      <c r="BZ235" s="208">
        <f t="shared" si="409"/>
        <v>0</v>
      </c>
      <c r="CA235" s="208">
        <f t="shared" si="409"/>
        <v>0</v>
      </c>
      <c r="CB235" s="208">
        <f t="shared" si="409"/>
        <v>0</v>
      </c>
      <c r="CC235" s="208">
        <f t="shared" si="409"/>
        <v>0</v>
      </c>
      <c r="CD235" s="208">
        <f t="shared" si="409"/>
        <v>0</v>
      </c>
      <c r="CE235" s="208">
        <f t="shared" si="409"/>
        <v>0</v>
      </c>
      <c r="CF235" s="208">
        <f t="shared" si="409"/>
        <v>0</v>
      </c>
      <c r="CG235" s="180"/>
      <c r="CH235" s="180"/>
      <c r="CI235" s="180"/>
      <c r="CJ235" s="180"/>
      <c r="CK235" s="180"/>
      <c r="CL235" s="180"/>
      <c r="CM235" s="180"/>
      <c r="CN235" s="180"/>
      <c r="CO235" s="180"/>
      <c r="CP235" s="180"/>
      <c r="CQ235" s="180"/>
      <c r="CR235" s="180"/>
      <c r="CS235" s="180"/>
      <c r="CT235" s="180"/>
      <c r="CU235" s="180"/>
      <c r="CV235" s="180"/>
      <c r="CW235" s="180"/>
      <c r="CX235" s="180"/>
      <c r="CY235" s="180"/>
      <c r="CZ235" s="180"/>
      <c r="DA235" s="180"/>
      <c r="DB235" s="180"/>
      <c r="DC235" s="180"/>
      <c r="DD235" s="180"/>
      <c r="DE235" s="180"/>
      <c r="DF235" s="180"/>
      <c r="DG235" s="180"/>
      <c r="DH235" s="180"/>
      <c r="DI235" s="180"/>
      <c r="DJ235" s="180"/>
      <c r="DK235" s="180"/>
      <c r="DL235" s="180"/>
      <c r="DM235" s="180"/>
      <c r="DN235" s="180"/>
      <c r="DO235" s="180"/>
      <c r="DP235" s="180"/>
      <c r="DQ235" s="180"/>
      <c r="DR235" s="180"/>
      <c r="DS235" s="180"/>
      <c r="DT235" s="180"/>
      <c r="DU235" s="180"/>
      <c r="DV235" s="180"/>
      <c r="DW235" s="180"/>
      <c r="DX235" s="180"/>
      <c r="DY235" s="180"/>
      <c r="DZ235" s="180"/>
      <c r="EA235" s="180"/>
      <c r="EB235" s="180"/>
      <c r="EC235" s="180"/>
      <c r="ED235" s="180"/>
      <c r="EE235" s="180"/>
      <c r="EF235" s="180"/>
      <c r="EG235" s="180"/>
      <c r="EH235" s="180"/>
      <c r="EI235" s="180"/>
      <c r="EJ235" s="180"/>
      <c r="EK235" s="180"/>
      <c r="EL235" s="180"/>
      <c r="EM235" s="180"/>
      <c r="EN235" s="180"/>
      <c r="EO235" s="180"/>
      <c r="EP235" s="180"/>
      <c r="EQ235" s="180"/>
      <c r="ER235" s="180"/>
      <c r="ES235" s="180"/>
      <c r="ET235" s="180"/>
      <c r="EU235" s="180"/>
      <c r="EV235" s="180"/>
      <c r="EW235" s="180"/>
      <c r="EX235" s="180"/>
      <c r="EY235" s="180"/>
      <c r="EZ235" s="180"/>
      <c r="FA235" s="180"/>
      <c r="FB235" s="180"/>
      <c r="FC235" s="180"/>
      <c r="FD235" s="180"/>
      <c r="FE235" s="180"/>
      <c r="FF235" s="180"/>
      <c r="FG235" s="180"/>
      <c r="FH235" s="180"/>
    </row>
    <row r="236" spans="3:164" hidden="1" x14ac:dyDescent="0.3">
      <c r="C236" s="700">
        <f t="shared" si="374"/>
        <v>18</v>
      </c>
      <c r="D236" s="305" t="str">
        <f t="shared" si="374"/>
        <v>ADICIONAL-Tanque CaCl2 Std By(1-2Rigs)</v>
      </c>
      <c r="E236" s="208">
        <f t="shared" si="374"/>
        <v>0</v>
      </c>
      <c r="F236" s="208">
        <f t="shared" si="377"/>
        <v>0</v>
      </c>
      <c r="G236" s="208">
        <f t="shared" si="377"/>
        <v>0</v>
      </c>
      <c r="H236" s="208">
        <f t="shared" ref="H236:BS236" si="410">+SUM(G236,H132)</f>
        <v>0</v>
      </c>
      <c r="I236" s="208">
        <f t="shared" si="410"/>
        <v>0</v>
      </c>
      <c r="J236" s="208">
        <f t="shared" si="410"/>
        <v>0</v>
      </c>
      <c r="K236" s="208">
        <f t="shared" si="410"/>
        <v>0</v>
      </c>
      <c r="L236" s="208">
        <f t="shared" si="410"/>
        <v>0</v>
      </c>
      <c r="M236" s="208">
        <f t="shared" si="410"/>
        <v>0</v>
      </c>
      <c r="N236" s="208">
        <f t="shared" si="410"/>
        <v>0</v>
      </c>
      <c r="O236" s="208">
        <f t="shared" si="410"/>
        <v>0</v>
      </c>
      <c r="P236" s="208">
        <f t="shared" si="410"/>
        <v>0</v>
      </c>
      <c r="Q236" s="208">
        <f t="shared" si="410"/>
        <v>0</v>
      </c>
      <c r="R236" s="208">
        <f t="shared" si="410"/>
        <v>0</v>
      </c>
      <c r="S236" s="208">
        <f t="shared" si="410"/>
        <v>0</v>
      </c>
      <c r="T236" s="208">
        <f t="shared" si="410"/>
        <v>0</v>
      </c>
      <c r="U236" s="208">
        <f t="shared" si="410"/>
        <v>0</v>
      </c>
      <c r="V236" s="208">
        <f t="shared" si="410"/>
        <v>0</v>
      </c>
      <c r="W236" s="208">
        <f t="shared" si="410"/>
        <v>0</v>
      </c>
      <c r="X236" s="208">
        <f t="shared" si="410"/>
        <v>0</v>
      </c>
      <c r="Y236" s="208">
        <f t="shared" si="410"/>
        <v>0</v>
      </c>
      <c r="Z236" s="208">
        <f t="shared" si="410"/>
        <v>0</v>
      </c>
      <c r="AA236" s="208">
        <f t="shared" si="410"/>
        <v>0</v>
      </c>
      <c r="AB236" s="208">
        <f t="shared" si="410"/>
        <v>0</v>
      </c>
      <c r="AC236" s="208">
        <f t="shared" si="410"/>
        <v>0</v>
      </c>
      <c r="AD236" s="208">
        <f t="shared" si="410"/>
        <v>0</v>
      </c>
      <c r="AE236" s="208">
        <f t="shared" si="410"/>
        <v>0</v>
      </c>
      <c r="AF236" s="208">
        <f t="shared" si="410"/>
        <v>0</v>
      </c>
      <c r="AG236" s="208">
        <f t="shared" si="410"/>
        <v>0</v>
      </c>
      <c r="AH236" s="208">
        <f t="shared" si="410"/>
        <v>0</v>
      </c>
      <c r="AI236" s="208">
        <f t="shared" si="410"/>
        <v>0</v>
      </c>
      <c r="AJ236" s="208">
        <f t="shared" si="410"/>
        <v>0</v>
      </c>
      <c r="AK236" s="208">
        <f t="shared" si="410"/>
        <v>0</v>
      </c>
      <c r="AL236" s="208">
        <f t="shared" si="410"/>
        <v>0</v>
      </c>
      <c r="AM236" s="208">
        <f t="shared" si="410"/>
        <v>0</v>
      </c>
      <c r="AN236" s="208">
        <f t="shared" si="410"/>
        <v>0</v>
      </c>
      <c r="AO236" s="208">
        <f t="shared" si="410"/>
        <v>0</v>
      </c>
      <c r="AP236" s="208">
        <f t="shared" si="410"/>
        <v>0</v>
      </c>
      <c r="AQ236" s="208">
        <f t="shared" si="410"/>
        <v>0</v>
      </c>
      <c r="AR236" s="208">
        <f t="shared" si="410"/>
        <v>0</v>
      </c>
      <c r="AS236" s="208">
        <f t="shared" si="410"/>
        <v>0</v>
      </c>
      <c r="AT236" s="208">
        <f t="shared" si="410"/>
        <v>0</v>
      </c>
      <c r="AU236" s="208">
        <f t="shared" si="410"/>
        <v>0</v>
      </c>
      <c r="AV236" s="208">
        <f t="shared" si="410"/>
        <v>0</v>
      </c>
      <c r="AW236" s="208">
        <f t="shared" si="410"/>
        <v>0</v>
      </c>
      <c r="AX236" s="208">
        <f t="shared" si="410"/>
        <v>0</v>
      </c>
      <c r="AY236" s="208">
        <f t="shared" si="410"/>
        <v>0</v>
      </c>
      <c r="AZ236" s="208">
        <f t="shared" si="410"/>
        <v>0</v>
      </c>
      <c r="BA236" s="208">
        <f t="shared" si="410"/>
        <v>0</v>
      </c>
      <c r="BB236" s="208">
        <f t="shared" si="410"/>
        <v>0</v>
      </c>
      <c r="BC236" s="208">
        <f t="shared" si="410"/>
        <v>0</v>
      </c>
      <c r="BD236" s="208">
        <f t="shared" si="410"/>
        <v>0</v>
      </c>
      <c r="BE236" s="208">
        <f t="shared" si="410"/>
        <v>0</v>
      </c>
      <c r="BF236" s="208">
        <f t="shared" si="410"/>
        <v>0</v>
      </c>
      <c r="BG236" s="208">
        <f t="shared" si="410"/>
        <v>0</v>
      </c>
      <c r="BH236" s="208">
        <f t="shared" si="410"/>
        <v>0</v>
      </c>
      <c r="BI236" s="208">
        <f t="shared" si="410"/>
        <v>0</v>
      </c>
      <c r="BJ236" s="208">
        <f t="shared" si="410"/>
        <v>0</v>
      </c>
      <c r="BK236" s="208">
        <f t="shared" si="410"/>
        <v>0</v>
      </c>
      <c r="BL236" s="208">
        <f t="shared" si="410"/>
        <v>0</v>
      </c>
      <c r="BM236" s="208">
        <f t="shared" si="410"/>
        <v>0</v>
      </c>
      <c r="BN236" s="208">
        <f t="shared" si="410"/>
        <v>0</v>
      </c>
      <c r="BO236" s="208">
        <f t="shared" si="410"/>
        <v>0</v>
      </c>
      <c r="BP236" s="208">
        <f t="shared" si="410"/>
        <v>0</v>
      </c>
      <c r="BQ236" s="208">
        <f t="shared" si="410"/>
        <v>0</v>
      </c>
      <c r="BR236" s="208">
        <f t="shared" si="410"/>
        <v>0</v>
      </c>
      <c r="BS236" s="208">
        <f t="shared" si="410"/>
        <v>0</v>
      </c>
      <c r="BT236" s="208">
        <f t="shared" ref="BT236:CF236" si="411">+SUM(BS236,BT132)</f>
        <v>0</v>
      </c>
      <c r="BU236" s="208">
        <f t="shared" si="411"/>
        <v>0</v>
      </c>
      <c r="BV236" s="208">
        <f t="shared" si="411"/>
        <v>0</v>
      </c>
      <c r="BW236" s="208">
        <f t="shared" si="411"/>
        <v>0</v>
      </c>
      <c r="BX236" s="208">
        <f t="shared" si="411"/>
        <v>0</v>
      </c>
      <c r="BY236" s="208">
        <f t="shared" si="411"/>
        <v>0</v>
      </c>
      <c r="BZ236" s="208">
        <f t="shared" si="411"/>
        <v>0</v>
      </c>
      <c r="CA236" s="208">
        <f t="shared" si="411"/>
        <v>0</v>
      </c>
      <c r="CB236" s="208">
        <f t="shared" si="411"/>
        <v>0</v>
      </c>
      <c r="CC236" s="208">
        <f t="shared" si="411"/>
        <v>0</v>
      </c>
      <c r="CD236" s="208">
        <f t="shared" si="411"/>
        <v>0</v>
      </c>
      <c r="CE236" s="208">
        <f t="shared" si="411"/>
        <v>0</v>
      </c>
      <c r="CF236" s="208">
        <f t="shared" si="411"/>
        <v>0</v>
      </c>
      <c r="CG236" s="180"/>
      <c r="CH236" s="180"/>
      <c r="CI236" s="180"/>
      <c r="CJ236" s="180"/>
      <c r="CK236" s="180"/>
      <c r="CL236" s="180"/>
      <c r="CM236" s="180"/>
      <c r="CN236" s="180"/>
      <c r="CO236" s="180"/>
      <c r="CP236" s="180"/>
      <c r="CQ236" s="180"/>
      <c r="CR236" s="180"/>
      <c r="CS236" s="180"/>
      <c r="CT236" s="180"/>
      <c r="CU236" s="180"/>
      <c r="CV236" s="180"/>
      <c r="CW236" s="180"/>
      <c r="CX236" s="180"/>
      <c r="CY236" s="180"/>
      <c r="CZ236" s="180"/>
      <c r="DA236" s="180"/>
      <c r="DB236" s="180"/>
      <c r="DC236" s="180"/>
      <c r="DD236" s="180"/>
      <c r="DE236" s="180"/>
      <c r="DF236" s="180"/>
      <c r="DG236" s="180"/>
      <c r="DH236" s="180"/>
      <c r="DI236" s="180"/>
      <c r="DJ236" s="180"/>
      <c r="DK236" s="180"/>
      <c r="DL236" s="180"/>
      <c r="DM236" s="180"/>
      <c r="DN236" s="180"/>
      <c r="DO236" s="180"/>
      <c r="DP236" s="180"/>
      <c r="DQ236" s="180"/>
      <c r="DR236" s="180"/>
      <c r="DS236" s="180"/>
      <c r="DT236" s="180"/>
      <c r="DU236" s="180"/>
      <c r="DV236" s="180"/>
      <c r="DW236" s="180"/>
      <c r="DX236" s="180"/>
      <c r="DY236" s="180"/>
      <c r="DZ236" s="180"/>
      <c r="EA236" s="180"/>
      <c r="EB236" s="180"/>
      <c r="EC236" s="180"/>
      <c r="ED236" s="180"/>
      <c r="EE236" s="180"/>
      <c r="EF236" s="180"/>
      <c r="EG236" s="180"/>
      <c r="EH236" s="180"/>
      <c r="EI236" s="180"/>
      <c r="EJ236" s="180"/>
      <c r="EK236" s="180"/>
      <c r="EL236" s="180"/>
      <c r="EM236" s="180"/>
      <c r="EN236" s="180"/>
      <c r="EO236" s="180"/>
      <c r="EP236" s="180"/>
      <c r="EQ236" s="180"/>
      <c r="ER236" s="180"/>
      <c r="ES236" s="180"/>
      <c r="ET236" s="180"/>
      <c r="EU236" s="180"/>
      <c r="EV236" s="180"/>
      <c r="EW236" s="180"/>
      <c r="EX236" s="180"/>
      <c r="EY236" s="180"/>
      <c r="EZ236" s="180"/>
      <c r="FA236" s="180"/>
      <c r="FB236" s="180"/>
      <c r="FC236" s="180"/>
      <c r="FD236" s="180"/>
      <c r="FE236" s="180"/>
      <c r="FF236" s="180"/>
      <c r="FG236" s="180"/>
      <c r="FH236" s="180"/>
    </row>
    <row r="237" spans="3:164" hidden="1" x14ac:dyDescent="0.3">
      <c r="C237" s="700">
        <f t="shared" si="374"/>
        <v>19</v>
      </c>
      <c r="D237" s="305" t="str">
        <f t="shared" si="374"/>
        <v>ADICIONAL-Un. Dewatering Std By(1-2Rigs)</v>
      </c>
      <c r="E237" s="208">
        <f t="shared" si="374"/>
        <v>0</v>
      </c>
      <c r="F237" s="208">
        <f t="shared" si="377"/>
        <v>0</v>
      </c>
      <c r="G237" s="208">
        <f t="shared" si="377"/>
        <v>0</v>
      </c>
      <c r="H237" s="208">
        <f t="shared" ref="H237:BS237" si="412">+SUM(G237,H133)</f>
        <v>0</v>
      </c>
      <c r="I237" s="208">
        <f t="shared" si="412"/>
        <v>0</v>
      </c>
      <c r="J237" s="208">
        <f t="shared" si="412"/>
        <v>0</v>
      </c>
      <c r="K237" s="208">
        <f t="shared" si="412"/>
        <v>0</v>
      </c>
      <c r="L237" s="208">
        <f t="shared" si="412"/>
        <v>0</v>
      </c>
      <c r="M237" s="208">
        <f t="shared" si="412"/>
        <v>0</v>
      </c>
      <c r="N237" s="208">
        <f t="shared" si="412"/>
        <v>0</v>
      </c>
      <c r="O237" s="208">
        <f t="shared" si="412"/>
        <v>0</v>
      </c>
      <c r="P237" s="208">
        <f t="shared" si="412"/>
        <v>0</v>
      </c>
      <c r="Q237" s="208">
        <f t="shared" si="412"/>
        <v>0</v>
      </c>
      <c r="R237" s="208">
        <f t="shared" si="412"/>
        <v>0</v>
      </c>
      <c r="S237" s="208">
        <f t="shared" si="412"/>
        <v>0</v>
      </c>
      <c r="T237" s="208">
        <f t="shared" si="412"/>
        <v>0</v>
      </c>
      <c r="U237" s="208">
        <f t="shared" si="412"/>
        <v>0</v>
      </c>
      <c r="V237" s="208">
        <f t="shared" si="412"/>
        <v>0</v>
      </c>
      <c r="W237" s="208">
        <f t="shared" si="412"/>
        <v>0</v>
      </c>
      <c r="X237" s="208">
        <f t="shared" si="412"/>
        <v>0</v>
      </c>
      <c r="Y237" s="208">
        <f t="shared" si="412"/>
        <v>0</v>
      </c>
      <c r="Z237" s="208">
        <f t="shared" si="412"/>
        <v>0</v>
      </c>
      <c r="AA237" s="208">
        <f t="shared" si="412"/>
        <v>0</v>
      </c>
      <c r="AB237" s="208">
        <f t="shared" si="412"/>
        <v>0</v>
      </c>
      <c r="AC237" s="208">
        <f t="shared" si="412"/>
        <v>0</v>
      </c>
      <c r="AD237" s="208">
        <f t="shared" si="412"/>
        <v>0</v>
      </c>
      <c r="AE237" s="208">
        <f t="shared" si="412"/>
        <v>0</v>
      </c>
      <c r="AF237" s="208">
        <f t="shared" si="412"/>
        <v>0</v>
      </c>
      <c r="AG237" s="208">
        <f t="shared" si="412"/>
        <v>0</v>
      </c>
      <c r="AH237" s="208">
        <f t="shared" si="412"/>
        <v>0</v>
      </c>
      <c r="AI237" s="208">
        <f t="shared" si="412"/>
        <v>0</v>
      </c>
      <c r="AJ237" s="208">
        <f t="shared" si="412"/>
        <v>0</v>
      </c>
      <c r="AK237" s="208">
        <f t="shared" si="412"/>
        <v>0</v>
      </c>
      <c r="AL237" s="208">
        <f t="shared" si="412"/>
        <v>0</v>
      </c>
      <c r="AM237" s="208">
        <f t="shared" si="412"/>
        <v>0</v>
      </c>
      <c r="AN237" s="208">
        <f t="shared" si="412"/>
        <v>0</v>
      </c>
      <c r="AO237" s="208">
        <f t="shared" si="412"/>
        <v>0</v>
      </c>
      <c r="AP237" s="208">
        <f t="shared" si="412"/>
        <v>0</v>
      </c>
      <c r="AQ237" s="208">
        <f t="shared" si="412"/>
        <v>0</v>
      </c>
      <c r="AR237" s="208">
        <f t="shared" si="412"/>
        <v>0</v>
      </c>
      <c r="AS237" s="208">
        <f t="shared" si="412"/>
        <v>0</v>
      </c>
      <c r="AT237" s="208">
        <f t="shared" si="412"/>
        <v>0</v>
      </c>
      <c r="AU237" s="208">
        <f t="shared" si="412"/>
        <v>0</v>
      </c>
      <c r="AV237" s="208">
        <f t="shared" si="412"/>
        <v>0</v>
      </c>
      <c r="AW237" s="208">
        <f t="shared" si="412"/>
        <v>0</v>
      </c>
      <c r="AX237" s="208">
        <f t="shared" si="412"/>
        <v>0</v>
      </c>
      <c r="AY237" s="208">
        <f t="shared" si="412"/>
        <v>0</v>
      </c>
      <c r="AZ237" s="208">
        <f t="shared" si="412"/>
        <v>0</v>
      </c>
      <c r="BA237" s="208">
        <f t="shared" si="412"/>
        <v>0</v>
      </c>
      <c r="BB237" s="208">
        <f t="shared" si="412"/>
        <v>0</v>
      </c>
      <c r="BC237" s="208">
        <f t="shared" si="412"/>
        <v>0</v>
      </c>
      <c r="BD237" s="208">
        <f t="shared" si="412"/>
        <v>0</v>
      </c>
      <c r="BE237" s="208">
        <f t="shared" si="412"/>
        <v>0</v>
      </c>
      <c r="BF237" s="208">
        <f t="shared" si="412"/>
        <v>0</v>
      </c>
      <c r="BG237" s="208">
        <f t="shared" si="412"/>
        <v>0</v>
      </c>
      <c r="BH237" s="208">
        <f t="shared" si="412"/>
        <v>0</v>
      </c>
      <c r="BI237" s="208">
        <f t="shared" si="412"/>
        <v>0</v>
      </c>
      <c r="BJ237" s="208">
        <f t="shared" si="412"/>
        <v>0</v>
      </c>
      <c r="BK237" s="208">
        <f t="shared" si="412"/>
        <v>0</v>
      </c>
      <c r="BL237" s="208">
        <f t="shared" si="412"/>
        <v>0</v>
      </c>
      <c r="BM237" s="208">
        <f t="shared" si="412"/>
        <v>0</v>
      </c>
      <c r="BN237" s="208">
        <f t="shared" si="412"/>
        <v>0</v>
      </c>
      <c r="BO237" s="208">
        <f t="shared" si="412"/>
        <v>0</v>
      </c>
      <c r="BP237" s="208">
        <f t="shared" si="412"/>
        <v>0</v>
      </c>
      <c r="BQ237" s="208">
        <f t="shared" si="412"/>
        <v>0</v>
      </c>
      <c r="BR237" s="208">
        <f t="shared" si="412"/>
        <v>0</v>
      </c>
      <c r="BS237" s="208">
        <f t="shared" si="412"/>
        <v>0</v>
      </c>
      <c r="BT237" s="208">
        <f t="shared" ref="BT237:CF237" si="413">+SUM(BS237,BT133)</f>
        <v>0</v>
      </c>
      <c r="BU237" s="208">
        <f t="shared" si="413"/>
        <v>0</v>
      </c>
      <c r="BV237" s="208">
        <f t="shared" si="413"/>
        <v>0</v>
      </c>
      <c r="BW237" s="208">
        <f t="shared" si="413"/>
        <v>0</v>
      </c>
      <c r="BX237" s="208">
        <f t="shared" si="413"/>
        <v>0</v>
      </c>
      <c r="BY237" s="208">
        <f t="shared" si="413"/>
        <v>0</v>
      </c>
      <c r="BZ237" s="208">
        <f t="shared" si="413"/>
        <v>0</v>
      </c>
      <c r="CA237" s="208">
        <f t="shared" si="413"/>
        <v>0</v>
      </c>
      <c r="CB237" s="208">
        <f t="shared" si="413"/>
        <v>0</v>
      </c>
      <c r="CC237" s="208">
        <f t="shared" si="413"/>
        <v>0</v>
      </c>
      <c r="CD237" s="208">
        <f t="shared" si="413"/>
        <v>0</v>
      </c>
      <c r="CE237" s="208">
        <f t="shared" si="413"/>
        <v>0</v>
      </c>
      <c r="CF237" s="208">
        <f t="shared" si="413"/>
        <v>0</v>
      </c>
      <c r="CG237" s="180"/>
      <c r="CH237" s="180"/>
      <c r="CI237" s="180"/>
      <c r="CJ237" s="180"/>
      <c r="CK237" s="180"/>
      <c r="CL237" s="180"/>
      <c r="CM237" s="180"/>
      <c r="CN237" s="180"/>
      <c r="CO237" s="180"/>
      <c r="CP237" s="180"/>
      <c r="CQ237" s="180"/>
      <c r="CR237" s="180"/>
      <c r="CS237" s="180"/>
      <c r="CT237" s="180"/>
      <c r="CU237" s="180"/>
      <c r="CV237" s="180"/>
      <c r="CW237" s="180"/>
      <c r="CX237" s="180"/>
      <c r="CY237" s="180"/>
      <c r="CZ237" s="180"/>
      <c r="DA237" s="180"/>
      <c r="DB237" s="180"/>
      <c r="DC237" s="180"/>
      <c r="DD237" s="180"/>
      <c r="DE237" s="180"/>
      <c r="DF237" s="180"/>
      <c r="DG237" s="180"/>
      <c r="DH237" s="180"/>
      <c r="DI237" s="180"/>
      <c r="DJ237" s="180"/>
      <c r="DK237" s="180"/>
      <c r="DL237" s="180"/>
      <c r="DM237" s="180"/>
      <c r="DN237" s="180"/>
      <c r="DO237" s="180"/>
      <c r="DP237" s="180"/>
      <c r="DQ237" s="180"/>
      <c r="DR237" s="180"/>
      <c r="DS237" s="180"/>
      <c r="DT237" s="180"/>
      <c r="DU237" s="180"/>
      <c r="DV237" s="180"/>
      <c r="DW237" s="180"/>
      <c r="DX237" s="180"/>
      <c r="DY237" s="180"/>
      <c r="DZ237" s="180"/>
      <c r="EA237" s="180"/>
      <c r="EB237" s="180"/>
      <c r="EC237" s="180"/>
      <c r="ED237" s="180"/>
      <c r="EE237" s="180"/>
      <c r="EF237" s="180"/>
      <c r="EG237" s="180"/>
      <c r="EH237" s="180"/>
      <c r="EI237" s="180"/>
      <c r="EJ237" s="180"/>
      <c r="EK237" s="180"/>
      <c r="EL237" s="180"/>
      <c r="EM237" s="180"/>
      <c r="EN237" s="180"/>
      <c r="EO237" s="180"/>
      <c r="EP237" s="180"/>
      <c r="EQ237" s="180"/>
      <c r="ER237" s="180"/>
      <c r="ES237" s="180"/>
      <c r="ET237" s="180"/>
      <c r="EU237" s="180"/>
      <c r="EV237" s="180"/>
      <c r="EW237" s="180"/>
      <c r="EX237" s="180"/>
      <c r="EY237" s="180"/>
      <c r="EZ237" s="180"/>
      <c r="FA237" s="180"/>
      <c r="FB237" s="180"/>
      <c r="FC237" s="180"/>
      <c r="FD237" s="180"/>
      <c r="FE237" s="180"/>
      <c r="FF237" s="180"/>
      <c r="FG237" s="180"/>
      <c r="FH237" s="180"/>
    </row>
    <row r="238" spans="3:164" hidden="1" x14ac:dyDescent="0.3">
      <c r="C238" s="700">
        <f t="shared" si="374"/>
        <v>20</v>
      </c>
      <c r="D238" s="305" t="str">
        <f t="shared" si="374"/>
        <v>ADICIONAL-Unidad de Dewatering(1-2Rigs)</v>
      </c>
      <c r="E238" s="208">
        <f t="shared" si="374"/>
        <v>0</v>
      </c>
      <c r="F238" s="208">
        <f t="shared" si="377"/>
        <v>0</v>
      </c>
      <c r="G238" s="208">
        <f t="shared" si="377"/>
        <v>0</v>
      </c>
      <c r="H238" s="208">
        <f t="shared" ref="H238:BS238" si="414">+SUM(G238,H134)</f>
        <v>0</v>
      </c>
      <c r="I238" s="208">
        <f t="shared" si="414"/>
        <v>0</v>
      </c>
      <c r="J238" s="208">
        <f t="shared" si="414"/>
        <v>0</v>
      </c>
      <c r="K238" s="208">
        <f t="shared" si="414"/>
        <v>0</v>
      </c>
      <c r="L238" s="208">
        <f t="shared" si="414"/>
        <v>0</v>
      </c>
      <c r="M238" s="208">
        <f t="shared" si="414"/>
        <v>0</v>
      </c>
      <c r="N238" s="208">
        <f t="shared" si="414"/>
        <v>0</v>
      </c>
      <c r="O238" s="208">
        <f t="shared" si="414"/>
        <v>0</v>
      </c>
      <c r="P238" s="208">
        <f t="shared" si="414"/>
        <v>0</v>
      </c>
      <c r="Q238" s="208">
        <f t="shared" si="414"/>
        <v>0</v>
      </c>
      <c r="R238" s="208">
        <f t="shared" si="414"/>
        <v>0</v>
      </c>
      <c r="S238" s="208">
        <f t="shared" si="414"/>
        <v>0</v>
      </c>
      <c r="T238" s="208">
        <f t="shared" si="414"/>
        <v>0</v>
      </c>
      <c r="U238" s="208">
        <f t="shared" si="414"/>
        <v>0</v>
      </c>
      <c r="V238" s="208">
        <f t="shared" si="414"/>
        <v>0</v>
      </c>
      <c r="W238" s="208">
        <f t="shared" si="414"/>
        <v>0</v>
      </c>
      <c r="X238" s="208">
        <f t="shared" si="414"/>
        <v>0</v>
      </c>
      <c r="Y238" s="208">
        <f t="shared" si="414"/>
        <v>0</v>
      </c>
      <c r="Z238" s="208">
        <f t="shared" si="414"/>
        <v>0</v>
      </c>
      <c r="AA238" s="208">
        <f t="shared" si="414"/>
        <v>0</v>
      </c>
      <c r="AB238" s="208">
        <f t="shared" si="414"/>
        <v>0</v>
      </c>
      <c r="AC238" s="208">
        <f t="shared" si="414"/>
        <v>0</v>
      </c>
      <c r="AD238" s="208">
        <f t="shared" si="414"/>
        <v>0</v>
      </c>
      <c r="AE238" s="208">
        <f t="shared" si="414"/>
        <v>0</v>
      </c>
      <c r="AF238" s="208">
        <f t="shared" si="414"/>
        <v>0</v>
      </c>
      <c r="AG238" s="208">
        <f t="shared" si="414"/>
        <v>0</v>
      </c>
      <c r="AH238" s="208">
        <f t="shared" si="414"/>
        <v>0</v>
      </c>
      <c r="AI238" s="208">
        <f t="shared" si="414"/>
        <v>0</v>
      </c>
      <c r="AJ238" s="208">
        <f t="shared" si="414"/>
        <v>0</v>
      </c>
      <c r="AK238" s="208">
        <f t="shared" si="414"/>
        <v>0</v>
      </c>
      <c r="AL238" s="208">
        <f t="shared" si="414"/>
        <v>0</v>
      </c>
      <c r="AM238" s="208">
        <f t="shared" si="414"/>
        <v>0</v>
      </c>
      <c r="AN238" s="208">
        <f t="shared" si="414"/>
        <v>0</v>
      </c>
      <c r="AO238" s="208">
        <f t="shared" si="414"/>
        <v>0</v>
      </c>
      <c r="AP238" s="208">
        <f t="shared" si="414"/>
        <v>0</v>
      </c>
      <c r="AQ238" s="208">
        <f t="shared" si="414"/>
        <v>0</v>
      </c>
      <c r="AR238" s="208">
        <f t="shared" si="414"/>
        <v>0</v>
      </c>
      <c r="AS238" s="208">
        <f t="shared" si="414"/>
        <v>0</v>
      </c>
      <c r="AT238" s="208">
        <f t="shared" si="414"/>
        <v>0</v>
      </c>
      <c r="AU238" s="208">
        <f t="shared" si="414"/>
        <v>0</v>
      </c>
      <c r="AV238" s="208">
        <f t="shared" si="414"/>
        <v>0</v>
      </c>
      <c r="AW238" s="208">
        <f t="shared" si="414"/>
        <v>0</v>
      </c>
      <c r="AX238" s="208">
        <f t="shared" si="414"/>
        <v>0</v>
      </c>
      <c r="AY238" s="208">
        <f t="shared" si="414"/>
        <v>0</v>
      </c>
      <c r="AZ238" s="208">
        <f t="shared" si="414"/>
        <v>0</v>
      </c>
      <c r="BA238" s="208">
        <f t="shared" si="414"/>
        <v>0</v>
      </c>
      <c r="BB238" s="208">
        <f t="shared" si="414"/>
        <v>0</v>
      </c>
      <c r="BC238" s="208">
        <f t="shared" si="414"/>
        <v>0</v>
      </c>
      <c r="BD238" s="208">
        <f t="shared" si="414"/>
        <v>0</v>
      </c>
      <c r="BE238" s="208">
        <f t="shared" si="414"/>
        <v>0</v>
      </c>
      <c r="BF238" s="208">
        <f t="shared" si="414"/>
        <v>0</v>
      </c>
      <c r="BG238" s="208">
        <f t="shared" si="414"/>
        <v>0</v>
      </c>
      <c r="BH238" s="208">
        <f t="shared" si="414"/>
        <v>0</v>
      </c>
      <c r="BI238" s="208">
        <f t="shared" si="414"/>
        <v>0</v>
      </c>
      <c r="BJ238" s="208">
        <f t="shared" si="414"/>
        <v>0</v>
      </c>
      <c r="BK238" s="208">
        <f t="shared" si="414"/>
        <v>0</v>
      </c>
      <c r="BL238" s="208">
        <f t="shared" si="414"/>
        <v>0</v>
      </c>
      <c r="BM238" s="208">
        <f t="shared" si="414"/>
        <v>0</v>
      </c>
      <c r="BN238" s="208">
        <f t="shared" si="414"/>
        <v>0</v>
      </c>
      <c r="BO238" s="208">
        <f t="shared" si="414"/>
        <v>0</v>
      </c>
      <c r="BP238" s="208">
        <f t="shared" si="414"/>
        <v>0</v>
      </c>
      <c r="BQ238" s="208">
        <f t="shared" si="414"/>
        <v>0</v>
      </c>
      <c r="BR238" s="208">
        <f t="shared" si="414"/>
        <v>0</v>
      </c>
      <c r="BS238" s="208">
        <f t="shared" si="414"/>
        <v>0</v>
      </c>
      <c r="BT238" s="208">
        <f t="shared" ref="BT238:CF238" si="415">+SUM(BS238,BT134)</f>
        <v>0</v>
      </c>
      <c r="BU238" s="208">
        <f t="shared" si="415"/>
        <v>0</v>
      </c>
      <c r="BV238" s="208">
        <f t="shared" si="415"/>
        <v>0</v>
      </c>
      <c r="BW238" s="208">
        <f t="shared" si="415"/>
        <v>0</v>
      </c>
      <c r="BX238" s="208">
        <f t="shared" si="415"/>
        <v>0</v>
      </c>
      <c r="BY238" s="208">
        <f t="shared" si="415"/>
        <v>0</v>
      </c>
      <c r="BZ238" s="208">
        <f t="shared" si="415"/>
        <v>0</v>
      </c>
      <c r="CA238" s="208">
        <f t="shared" si="415"/>
        <v>0</v>
      </c>
      <c r="CB238" s="208">
        <f t="shared" si="415"/>
        <v>0</v>
      </c>
      <c r="CC238" s="208">
        <f t="shared" si="415"/>
        <v>0</v>
      </c>
      <c r="CD238" s="208">
        <f t="shared" si="415"/>
        <v>0</v>
      </c>
      <c r="CE238" s="208">
        <f t="shared" si="415"/>
        <v>0</v>
      </c>
      <c r="CF238" s="208">
        <f t="shared" si="415"/>
        <v>0</v>
      </c>
      <c r="CG238" s="180"/>
      <c r="CH238" s="180"/>
      <c r="CI238" s="180"/>
      <c r="CJ238" s="180"/>
      <c r="CK238" s="180"/>
      <c r="CL238" s="180"/>
      <c r="CM238" s="180"/>
      <c r="CN238" s="180"/>
      <c r="CO238" s="180"/>
      <c r="CP238" s="180"/>
      <c r="CQ238" s="180"/>
      <c r="CR238" s="180"/>
      <c r="CS238" s="180"/>
      <c r="CT238" s="180"/>
      <c r="CU238" s="180"/>
      <c r="CV238" s="180"/>
      <c r="CW238" s="180"/>
      <c r="CX238" s="180"/>
      <c r="CY238" s="180"/>
      <c r="CZ238" s="180"/>
      <c r="DA238" s="180"/>
      <c r="DB238" s="180"/>
      <c r="DC238" s="180"/>
      <c r="DD238" s="180"/>
      <c r="DE238" s="180"/>
      <c r="DF238" s="180"/>
      <c r="DG238" s="180"/>
      <c r="DH238" s="180"/>
      <c r="DI238" s="180"/>
      <c r="DJ238" s="180"/>
      <c r="DK238" s="180"/>
      <c r="DL238" s="180"/>
      <c r="DM238" s="180"/>
      <c r="DN238" s="180"/>
      <c r="DO238" s="180"/>
      <c r="DP238" s="180"/>
      <c r="DQ238" s="180"/>
      <c r="DR238" s="180"/>
      <c r="DS238" s="180"/>
      <c r="DT238" s="180"/>
      <c r="DU238" s="180"/>
      <c r="DV238" s="180"/>
      <c r="DW238" s="180"/>
      <c r="DX238" s="180"/>
      <c r="DY238" s="180"/>
      <c r="DZ238" s="180"/>
      <c r="EA238" s="180"/>
      <c r="EB238" s="180"/>
      <c r="EC238" s="180"/>
      <c r="ED238" s="180"/>
      <c r="EE238" s="180"/>
      <c r="EF238" s="180"/>
      <c r="EG238" s="180"/>
      <c r="EH238" s="180"/>
      <c r="EI238" s="180"/>
      <c r="EJ238" s="180"/>
      <c r="EK238" s="180"/>
      <c r="EL238" s="180"/>
      <c r="EM238" s="180"/>
      <c r="EN238" s="180"/>
      <c r="EO238" s="180"/>
      <c r="EP238" s="180"/>
      <c r="EQ238" s="180"/>
      <c r="ER238" s="180"/>
      <c r="ES238" s="180"/>
      <c r="ET238" s="180"/>
      <c r="EU238" s="180"/>
      <c r="EV238" s="180"/>
      <c r="EW238" s="180"/>
      <c r="EX238" s="180"/>
      <c r="EY238" s="180"/>
      <c r="EZ238" s="180"/>
      <c r="FA238" s="180"/>
      <c r="FB238" s="180"/>
      <c r="FC238" s="180"/>
      <c r="FD238" s="180"/>
      <c r="FE238" s="180"/>
      <c r="FF238" s="180"/>
      <c r="FG238" s="180"/>
      <c r="FH238" s="180"/>
    </row>
    <row r="239" spans="3:164" hidden="1" x14ac:dyDescent="0.3">
      <c r="C239" s="700">
        <f t="shared" ref="C239:E258" si="416">+C135</f>
        <v>21</v>
      </c>
      <c r="D239" s="305" t="str">
        <f t="shared" si="416"/>
        <v>ADICIONAL-Zaranda secad Std by(1-2Rigs)</v>
      </c>
      <c r="E239" s="208">
        <f t="shared" si="416"/>
        <v>0</v>
      </c>
      <c r="F239" s="208">
        <f t="shared" si="377"/>
        <v>0</v>
      </c>
      <c r="G239" s="208">
        <f t="shared" si="377"/>
        <v>0</v>
      </c>
      <c r="H239" s="208">
        <f t="shared" ref="H239:BS239" si="417">+SUM(G239,H135)</f>
        <v>0</v>
      </c>
      <c r="I239" s="208">
        <f t="shared" si="417"/>
        <v>0</v>
      </c>
      <c r="J239" s="208">
        <f t="shared" si="417"/>
        <v>0</v>
      </c>
      <c r="K239" s="208">
        <f t="shared" si="417"/>
        <v>0</v>
      </c>
      <c r="L239" s="208">
        <f t="shared" si="417"/>
        <v>0</v>
      </c>
      <c r="M239" s="208">
        <f t="shared" si="417"/>
        <v>0</v>
      </c>
      <c r="N239" s="208">
        <f t="shared" si="417"/>
        <v>0</v>
      </c>
      <c r="O239" s="208">
        <f t="shared" si="417"/>
        <v>0</v>
      </c>
      <c r="P239" s="208">
        <f t="shared" si="417"/>
        <v>0</v>
      </c>
      <c r="Q239" s="208">
        <f t="shared" si="417"/>
        <v>0</v>
      </c>
      <c r="R239" s="208">
        <f t="shared" si="417"/>
        <v>0</v>
      </c>
      <c r="S239" s="208">
        <f t="shared" si="417"/>
        <v>0</v>
      </c>
      <c r="T239" s="208">
        <f t="shared" si="417"/>
        <v>0</v>
      </c>
      <c r="U239" s="208">
        <f t="shared" si="417"/>
        <v>0</v>
      </c>
      <c r="V239" s="208">
        <f t="shared" si="417"/>
        <v>0</v>
      </c>
      <c r="W239" s="208">
        <f t="shared" si="417"/>
        <v>0</v>
      </c>
      <c r="X239" s="208">
        <f t="shared" si="417"/>
        <v>0</v>
      </c>
      <c r="Y239" s="208">
        <f t="shared" si="417"/>
        <v>0</v>
      </c>
      <c r="Z239" s="208">
        <f t="shared" si="417"/>
        <v>0</v>
      </c>
      <c r="AA239" s="208">
        <f t="shared" si="417"/>
        <v>0</v>
      </c>
      <c r="AB239" s="208">
        <f t="shared" si="417"/>
        <v>0</v>
      </c>
      <c r="AC239" s="208">
        <f t="shared" si="417"/>
        <v>0</v>
      </c>
      <c r="AD239" s="208">
        <f t="shared" si="417"/>
        <v>0</v>
      </c>
      <c r="AE239" s="208">
        <f t="shared" si="417"/>
        <v>0</v>
      </c>
      <c r="AF239" s="208">
        <f t="shared" si="417"/>
        <v>0</v>
      </c>
      <c r="AG239" s="208">
        <f t="shared" si="417"/>
        <v>0</v>
      </c>
      <c r="AH239" s="208">
        <f t="shared" si="417"/>
        <v>0</v>
      </c>
      <c r="AI239" s="208">
        <f t="shared" si="417"/>
        <v>0</v>
      </c>
      <c r="AJ239" s="208">
        <f t="shared" si="417"/>
        <v>0</v>
      </c>
      <c r="AK239" s="208">
        <f t="shared" si="417"/>
        <v>0</v>
      </c>
      <c r="AL239" s="208">
        <f t="shared" si="417"/>
        <v>0</v>
      </c>
      <c r="AM239" s="208">
        <f t="shared" si="417"/>
        <v>0</v>
      </c>
      <c r="AN239" s="208">
        <f t="shared" si="417"/>
        <v>0</v>
      </c>
      <c r="AO239" s="208">
        <f t="shared" si="417"/>
        <v>0</v>
      </c>
      <c r="AP239" s="208">
        <f t="shared" si="417"/>
        <v>0</v>
      </c>
      <c r="AQ239" s="208">
        <f t="shared" si="417"/>
        <v>0</v>
      </c>
      <c r="AR239" s="208">
        <f t="shared" si="417"/>
        <v>0</v>
      </c>
      <c r="AS239" s="208">
        <f t="shared" si="417"/>
        <v>0</v>
      </c>
      <c r="AT239" s="208">
        <f t="shared" si="417"/>
        <v>0</v>
      </c>
      <c r="AU239" s="208">
        <f t="shared" si="417"/>
        <v>0</v>
      </c>
      <c r="AV239" s="208">
        <f t="shared" si="417"/>
        <v>0</v>
      </c>
      <c r="AW239" s="208">
        <f t="shared" si="417"/>
        <v>0</v>
      </c>
      <c r="AX239" s="208">
        <f t="shared" si="417"/>
        <v>0</v>
      </c>
      <c r="AY239" s="208">
        <f t="shared" si="417"/>
        <v>0</v>
      </c>
      <c r="AZ239" s="208">
        <f t="shared" si="417"/>
        <v>0</v>
      </c>
      <c r="BA239" s="208">
        <f t="shared" si="417"/>
        <v>0</v>
      </c>
      <c r="BB239" s="208">
        <f t="shared" si="417"/>
        <v>0</v>
      </c>
      <c r="BC239" s="208">
        <f t="shared" si="417"/>
        <v>0</v>
      </c>
      <c r="BD239" s="208">
        <f t="shared" si="417"/>
        <v>0</v>
      </c>
      <c r="BE239" s="208">
        <f t="shared" si="417"/>
        <v>0</v>
      </c>
      <c r="BF239" s="208">
        <f t="shared" si="417"/>
        <v>0</v>
      </c>
      <c r="BG239" s="208">
        <f t="shared" si="417"/>
        <v>0</v>
      </c>
      <c r="BH239" s="208">
        <f t="shared" si="417"/>
        <v>0</v>
      </c>
      <c r="BI239" s="208">
        <f t="shared" si="417"/>
        <v>0</v>
      </c>
      <c r="BJ239" s="208">
        <f t="shared" si="417"/>
        <v>0</v>
      </c>
      <c r="BK239" s="208">
        <f t="shared" si="417"/>
        <v>0</v>
      </c>
      <c r="BL239" s="208">
        <f t="shared" si="417"/>
        <v>0</v>
      </c>
      <c r="BM239" s="208">
        <f t="shared" si="417"/>
        <v>0</v>
      </c>
      <c r="BN239" s="208">
        <f t="shared" si="417"/>
        <v>0</v>
      </c>
      <c r="BO239" s="208">
        <f t="shared" si="417"/>
        <v>0</v>
      </c>
      <c r="BP239" s="208">
        <f t="shared" si="417"/>
        <v>0</v>
      </c>
      <c r="BQ239" s="208">
        <f t="shared" si="417"/>
        <v>0</v>
      </c>
      <c r="BR239" s="208">
        <f t="shared" si="417"/>
        <v>0</v>
      </c>
      <c r="BS239" s="208">
        <f t="shared" si="417"/>
        <v>0</v>
      </c>
      <c r="BT239" s="208">
        <f t="shared" ref="BT239:CF239" si="418">+SUM(BS239,BT135)</f>
        <v>0</v>
      </c>
      <c r="BU239" s="208">
        <f t="shared" si="418"/>
        <v>0</v>
      </c>
      <c r="BV239" s="208">
        <f t="shared" si="418"/>
        <v>0</v>
      </c>
      <c r="BW239" s="208">
        <f t="shared" si="418"/>
        <v>0</v>
      </c>
      <c r="BX239" s="208">
        <f t="shared" si="418"/>
        <v>0</v>
      </c>
      <c r="BY239" s="208">
        <f t="shared" si="418"/>
        <v>0</v>
      </c>
      <c r="BZ239" s="208">
        <f t="shared" si="418"/>
        <v>0</v>
      </c>
      <c r="CA239" s="208">
        <f t="shared" si="418"/>
        <v>0</v>
      </c>
      <c r="CB239" s="208">
        <f t="shared" si="418"/>
        <v>0</v>
      </c>
      <c r="CC239" s="208">
        <f t="shared" si="418"/>
        <v>0</v>
      </c>
      <c r="CD239" s="208">
        <f t="shared" si="418"/>
        <v>0</v>
      </c>
      <c r="CE239" s="208">
        <f t="shared" si="418"/>
        <v>0</v>
      </c>
      <c r="CF239" s="208">
        <f t="shared" si="418"/>
        <v>0</v>
      </c>
      <c r="CG239" s="180"/>
      <c r="CH239" s="180"/>
      <c r="CI239" s="180"/>
      <c r="CJ239" s="180"/>
      <c r="CK239" s="180"/>
      <c r="CL239" s="180"/>
      <c r="CM239" s="180"/>
      <c r="CN239" s="180"/>
      <c r="CO239" s="180"/>
      <c r="CP239" s="180"/>
      <c r="CQ239" s="180"/>
      <c r="CR239" s="180"/>
      <c r="CS239" s="180"/>
      <c r="CT239" s="180"/>
      <c r="CU239" s="180"/>
      <c r="CV239" s="180"/>
      <c r="CW239" s="180"/>
      <c r="CX239" s="180"/>
      <c r="CY239" s="180"/>
      <c r="CZ239" s="180"/>
      <c r="DA239" s="180"/>
      <c r="DB239" s="180"/>
      <c r="DC239" s="180"/>
      <c r="DD239" s="180"/>
      <c r="DE239" s="180"/>
      <c r="DF239" s="180"/>
      <c r="DG239" s="180"/>
      <c r="DH239" s="180"/>
      <c r="DI239" s="180"/>
      <c r="DJ239" s="180"/>
      <c r="DK239" s="180"/>
      <c r="DL239" s="180"/>
      <c r="DM239" s="180"/>
      <c r="DN239" s="180"/>
      <c r="DO239" s="180"/>
      <c r="DP239" s="180"/>
      <c r="DQ239" s="180"/>
      <c r="DR239" s="180"/>
      <c r="DS239" s="180"/>
      <c r="DT239" s="180"/>
      <c r="DU239" s="180"/>
      <c r="DV239" s="180"/>
      <c r="DW239" s="180"/>
      <c r="DX239" s="180"/>
      <c r="DY239" s="180"/>
      <c r="DZ239" s="180"/>
      <c r="EA239" s="180"/>
      <c r="EB239" s="180"/>
      <c r="EC239" s="180"/>
      <c r="ED239" s="180"/>
      <c r="EE239" s="180"/>
      <c r="EF239" s="180"/>
      <c r="EG239" s="180"/>
      <c r="EH239" s="180"/>
      <c r="EI239" s="180"/>
      <c r="EJ239" s="180"/>
      <c r="EK239" s="180"/>
      <c r="EL239" s="180"/>
      <c r="EM239" s="180"/>
      <c r="EN239" s="180"/>
      <c r="EO239" s="180"/>
      <c r="EP239" s="180"/>
      <c r="EQ239" s="180"/>
      <c r="ER239" s="180"/>
      <c r="ES239" s="180"/>
      <c r="ET239" s="180"/>
      <c r="EU239" s="180"/>
      <c r="EV239" s="180"/>
      <c r="EW239" s="180"/>
      <c r="EX239" s="180"/>
      <c r="EY239" s="180"/>
      <c r="EZ239" s="180"/>
      <c r="FA239" s="180"/>
      <c r="FB239" s="180"/>
      <c r="FC239" s="180"/>
      <c r="FD239" s="180"/>
      <c r="FE239" s="180"/>
      <c r="FF239" s="180"/>
      <c r="FG239" s="180"/>
      <c r="FH239" s="180"/>
    </row>
    <row r="240" spans="3:164" hidden="1" x14ac:dyDescent="0.3">
      <c r="C240" s="700">
        <f t="shared" si="416"/>
        <v>22</v>
      </c>
      <c r="D240" s="305" t="str">
        <f t="shared" si="416"/>
        <v>C.S-Centrif Std ByXequip(1-2Rigs)</v>
      </c>
      <c r="E240" s="208">
        <f t="shared" si="416"/>
        <v>3</v>
      </c>
      <c r="F240" s="208">
        <f t="shared" si="377"/>
        <v>6</v>
      </c>
      <c r="G240" s="208">
        <f t="shared" si="377"/>
        <v>9</v>
      </c>
      <c r="H240" s="208">
        <f t="shared" ref="H240:BS240" si="419">+SUM(G240,H136)</f>
        <v>12</v>
      </c>
      <c r="I240" s="208">
        <f t="shared" si="419"/>
        <v>15</v>
      </c>
      <c r="J240" s="208">
        <f t="shared" si="419"/>
        <v>15</v>
      </c>
      <c r="K240" s="208">
        <f t="shared" si="419"/>
        <v>15</v>
      </c>
      <c r="L240" s="208">
        <f t="shared" si="419"/>
        <v>15</v>
      </c>
      <c r="M240" s="208">
        <f t="shared" si="419"/>
        <v>15</v>
      </c>
      <c r="N240" s="208">
        <f t="shared" si="419"/>
        <v>15</v>
      </c>
      <c r="O240" s="208">
        <f t="shared" si="419"/>
        <v>18</v>
      </c>
      <c r="P240" s="208">
        <f t="shared" si="419"/>
        <v>21</v>
      </c>
      <c r="Q240" s="208">
        <f t="shared" si="419"/>
        <v>21</v>
      </c>
      <c r="R240" s="208">
        <f t="shared" si="419"/>
        <v>21</v>
      </c>
      <c r="S240" s="208">
        <f t="shared" si="419"/>
        <v>21</v>
      </c>
      <c r="T240" s="208">
        <f t="shared" si="419"/>
        <v>21</v>
      </c>
      <c r="U240" s="208">
        <f t="shared" si="419"/>
        <v>21</v>
      </c>
      <c r="V240" s="208">
        <f t="shared" si="419"/>
        <v>21</v>
      </c>
      <c r="W240" s="208">
        <f t="shared" si="419"/>
        <v>21</v>
      </c>
      <c r="X240" s="208">
        <f t="shared" si="419"/>
        <v>21</v>
      </c>
      <c r="Y240" s="208">
        <f t="shared" si="419"/>
        <v>21</v>
      </c>
      <c r="Z240" s="208">
        <f t="shared" si="419"/>
        <v>21</v>
      </c>
      <c r="AA240" s="208">
        <f t="shared" si="419"/>
        <v>21</v>
      </c>
      <c r="AB240" s="208">
        <f t="shared" si="419"/>
        <v>21</v>
      </c>
      <c r="AC240" s="208">
        <f t="shared" si="419"/>
        <v>21</v>
      </c>
      <c r="AD240" s="208">
        <f t="shared" si="419"/>
        <v>21</v>
      </c>
      <c r="AE240" s="208">
        <f t="shared" si="419"/>
        <v>21</v>
      </c>
      <c r="AF240" s="208">
        <f t="shared" si="419"/>
        <v>21</v>
      </c>
      <c r="AG240" s="208">
        <f t="shared" si="419"/>
        <v>21</v>
      </c>
      <c r="AH240" s="208">
        <f t="shared" si="419"/>
        <v>21</v>
      </c>
      <c r="AI240" s="208">
        <f t="shared" si="419"/>
        <v>21</v>
      </c>
      <c r="AJ240" s="208">
        <f t="shared" si="419"/>
        <v>21</v>
      </c>
      <c r="AK240" s="208">
        <f t="shared" si="419"/>
        <v>21</v>
      </c>
      <c r="AL240" s="208">
        <f t="shared" si="419"/>
        <v>21</v>
      </c>
      <c r="AM240" s="208">
        <f t="shared" si="419"/>
        <v>21</v>
      </c>
      <c r="AN240" s="208">
        <f t="shared" si="419"/>
        <v>21</v>
      </c>
      <c r="AO240" s="208">
        <f t="shared" si="419"/>
        <v>21</v>
      </c>
      <c r="AP240" s="208">
        <f t="shared" si="419"/>
        <v>21</v>
      </c>
      <c r="AQ240" s="208">
        <f t="shared" si="419"/>
        <v>21</v>
      </c>
      <c r="AR240" s="208">
        <f t="shared" si="419"/>
        <v>21</v>
      </c>
      <c r="AS240" s="208">
        <f t="shared" si="419"/>
        <v>21</v>
      </c>
      <c r="AT240" s="208">
        <f t="shared" si="419"/>
        <v>21</v>
      </c>
      <c r="AU240" s="208">
        <f t="shared" si="419"/>
        <v>21</v>
      </c>
      <c r="AV240" s="208">
        <f t="shared" si="419"/>
        <v>21</v>
      </c>
      <c r="AW240" s="208">
        <f t="shared" si="419"/>
        <v>21</v>
      </c>
      <c r="AX240" s="208">
        <f t="shared" si="419"/>
        <v>21</v>
      </c>
      <c r="AY240" s="208">
        <f t="shared" si="419"/>
        <v>21</v>
      </c>
      <c r="AZ240" s="208">
        <f t="shared" si="419"/>
        <v>21</v>
      </c>
      <c r="BA240" s="208">
        <f t="shared" si="419"/>
        <v>21</v>
      </c>
      <c r="BB240" s="208">
        <f t="shared" si="419"/>
        <v>21</v>
      </c>
      <c r="BC240" s="208">
        <f t="shared" si="419"/>
        <v>21</v>
      </c>
      <c r="BD240" s="208">
        <f t="shared" si="419"/>
        <v>21</v>
      </c>
      <c r="BE240" s="208">
        <f t="shared" si="419"/>
        <v>21</v>
      </c>
      <c r="BF240" s="208">
        <f t="shared" si="419"/>
        <v>21</v>
      </c>
      <c r="BG240" s="208">
        <f t="shared" si="419"/>
        <v>21</v>
      </c>
      <c r="BH240" s="208">
        <f t="shared" si="419"/>
        <v>21</v>
      </c>
      <c r="BI240" s="208">
        <f t="shared" si="419"/>
        <v>21</v>
      </c>
      <c r="BJ240" s="208">
        <f t="shared" si="419"/>
        <v>21</v>
      </c>
      <c r="BK240" s="208">
        <f t="shared" si="419"/>
        <v>21</v>
      </c>
      <c r="BL240" s="208">
        <f t="shared" si="419"/>
        <v>21</v>
      </c>
      <c r="BM240" s="208">
        <f t="shared" si="419"/>
        <v>21</v>
      </c>
      <c r="BN240" s="208">
        <f t="shared" si="419"/>
        <v>21</v>
      </c>
      <c r="BO240" s="208">
        <f t="shared" si="419"/>
        <v>21</v>
      </c>
      <c r="BP240" s="208">
        <f t="shared" si="419"/>
        <v>21</v>
      </c>
      <c r="BQ240" s="208">
        <f t="shared" si="419"/>
        <v>21</v>
      </c>
      <c r="BR240" s="208">
        <f t="shared" si="419"/>
        <v>21</v>
      </c>
      <c r="BS240" s="208">
        <f t="shared" si="419"/>
        <v>21</v>
      </c>
      <c r="BT240" s="208">
        <f t="shared" ref="BT240:CF240" si="420">+SUM(BS240,BT136)</f>
        <v>21</v>
      </c>
      <c r="BU240" s="208">
        <f t="shared" si="420"/>
        <v>21</v>
      </c>
      <c r="BV240" s="208">
        <f t="shared" si="420"/>
        <v>21</v>
      </c>
      <c r="BW240" s="208">
        <f t="shared" si="420"/>
        <v>21</v>
      </c>
      <c r="BX240" s="208">
        <f t="shared" si="420"/>
        <v>21</v>
      </c>
      <c r="BY240" s="208">
        <f t="shared" si="420"/>
        <v>21</v>
      </c>
      <c r="BZ240" s="208">
        <f t="shared" si="420"/>
        <v>21</v>
      </c>
      <c r="CA240" s="208">
        <f t="shared" si="420"/>
        <v>21</v>
      </c>
      <c r="CB240" s="208">
        <f t="shared" si="420"/>
        <v>21</v>
      </c>
      <c r="CC240" s="208">
        <f t="shared" si="420"/>
        <v>21</v>
      </c>
      <c r="CD240" s="208">
        <f t="shared" si="420"/>
        <v>21</v>
      </c>
      <c r="CE240" s="208">
        <f t="shared" si="420"/>
        <v>21</v>
      </c>
      <c r="CF240" s="208">
        <f t="shared" si="420"/>
        <v>21</v>
      </c>
      <c r="CG240" s="180"/>
      <c r="CH240" s="180"/>
      <c r="CI240" s="180"/>
      <c r="CJ240" s="180"/>
      <c r="CK240" s="180"/>
      <c r="CL240" s="180"/>
      <c r="CM240" s="180"/>
      <c r="CN240" s="180"/>
      <c r="CO240" s="180"/>
      <c r="CP240" s="180"/>
      <c r="CQ240" s="180"/>
      <c r="CR240" s="180"/>
      <c r="CS240" s="180"/>
      <c r="CT240" s="180"/>
      <c r="CU240" s="180"/>
      <c r="CV240" s="180"/>
      <c r="CW240" s="180"/>
      <c r="CX240" s="180"/>
      <c r="CY240" s="180"/>
      <c r="CZ240" s="180"/>
      <c r="DA240" s="180"/>
      <c r="DB240" s="180"/>
      <c r="DC240" s="180"/>
      <c r="DD240" s="180"/>
      <c r="DE240" s="180"/>
      <c r="DF240" s="180"/>
      <c r="DG240" s="180"/>
      <c r="DH240" s="180"/>
      <c r="DI240" s="180"/>
      <c r="DJ240" s="180"/>
      <c r="DK240" s="180"/>
      <c r="DL240" s="180"/>
      <c r="DM240" s="180"/>
      <c r="DN240" s="180"/>
      <c r="DO240" s="180"/>
      <c r="DP240" s="180"/>
      <c r="DQ240" s="180"/>
      <c r="DR240" s="180"/>
      <c r="DS240" s="180"/>
      <c r="DT240" s="180"/>
      <c r="DU240" s="180"/>
      <c r="DV240" s="180"/>
      <c r="DW240" s="180"/>
      <c r="DX240" s="180"/>
      <c r="DY240" s="180"/>
      <c r="DZ240" s="180"/>
      <c r="EA240" s="180"/>
      <c r="EB240" s="180"/>
      <c r="EC240" s="180"/>
      <c r="ED240" s="180"/>
      <c r="EE240" s="180"/>
      <c r="EF240" s="180"/>
      <c r="EG240" s="180"/>
      <c r="EH240" s="180"/>
      <c r="EI240" s="180"/>
      <c r="EJ240" s="180"/>
      <c r="EK240" s="180"/>
      <c r="EL240" s="180"/>
      <c r="EM240" s="180"/>
      <c r="EN240" s="180"/>
      <c r="EO240" s="180"/>
      <c r="EP240" s="180"/>
      <c r="EQ240" s="180"/>
      <c r="ER240" s="180"/>
      <c r="ES240" s="180"/>
      <c r="ET240" s="180"/>
      <c r="EU240" s="180"/>
      <c r="EV240" s="180"/>
      <c r="EW240" s="180"/>
      <c r="EX240" s="180"/>
      <c r="EY240" s="180"/>
      <c r="EZ240" s="180"/>
      <c r="FA240" s="180"/>
      <c r="FB240" s="180"/>
      <c r="FC240" s="180"/>
      <c r="FD240" s="180"/>
      <c r="FE240" s="180"/>
      <c r="FF240" s="180"/>
      <c r="FG240" s="180"/>
      <c r="FH240" s="180"/>
    </row>
    <row r="241" spans="3:164" hidden="1" x14ac:dyDescent="0.3">
      <c r="C241" s="700">
        <f t="shared" si="416"/>
        <v>23</v>
      </c>
      <c r="D241" s="305" t="str">
        <f t="shared" si="416"/>
        <v>C.S-Centrifuga Op x equi(1-2Rigs)</v>
      </c>
      <c r="E241" s="208">
        <f t="shared" si="416"/>
        <v>0</v>
      </c>
      <c r="F241" s="208">
        <f t="shared" si="377"/>
        <v>0</v>
      </c>
      <c r="G241" s="208">
        <f t="shared" si="377"/>
        <v>0</v>
      </c>
      <c r="H241" s="208">
        <f t="shared" ref="H241:BS241" si="421">+SUM(G241,H137)</f>
        <v>0</v>
      </c>
      <c r="I241" s="208">
        <f t="shared" si="421"/>
        <v>0</v>
      </c>
      <c r="J241" s="208">
        <f t="shared" si="421"/>
        <v>3</v>
      </c>
      <c r="K241" s="208">
        <f t="shared" si="421"/>
        <v>6</v>
      </c>
      <c r="L241" s="208">
        <f t="shared" si="421"/>
        <v>9</v>
      </c>
      <c r="M241" s="208">
        <f t="shared" si="421"/>
        <v>12</v>
      </c>
      <c r="N241" s="208">
        <f t="shared" si="421"/>
        <v>15</v>
      </c>
      <c r="O241" s="208">
        <f t="shared" si="421"/>
        <v>15</v>
      </c>
      <c r="P241" s="208">
        <f t="shared" si="421"/>
        <v>15</v>
      </c>
      <c r="Q241" s="208">
        <f t="shared" si="421"/>
        <v>16</v>
      </c>
      <c r="R241" s="208">
        <f t="shared" si="421"/>
        <v>17</v>
      </c>
      <c r="S241" s="208">
        <f t="shared" si="421"/>
        <v>18</v>
      </c>
      <c r="T241" s="208">
        <f t="shared" si="421"/>
        <v>18</v>
      </c>
      <c r="U241" s="208">
        <f t="shared" si="421"/>
        <v>18</v>
      </c>
      <c r="V241" s="208">
        <f t="shared" si="421"/>
        <v>18</v>
      </c>
      <c r="W241" s="208">
        <f t="shared" si="421"/>
        <v>18</v>
      </c>
      <c r="X241" s="208">
        <f t="shared" si="421"/>
        <v>18</v>
      </c>
      <c r="Y241" s="208">
        <f t="shared" si="421"/>
        <v>18</v>
      </c>
      <c r="Z241" s="208">
        <f t="shared" si="421"/>
        <v>18</v>
      </c>
      <c r="AA241" s="208">
        <f t="shared" si="421"/>
        <v>18</v>
      </c>
      <c r="AB241" s="208">
        <f t="shared" si="421"/>
        <v>18</v>
      </c>
      <c r="AC241" s="208">
        <f t="shared" si="421"/>
        <v>18</v>
      </c>
      <c r="AD241" s="208">
        <f t="shared" si="421"/>
        <v>18</v>
      </c>
      <c r="AE241" s="208">
        <f t="shared" si="421"/>
        <v>18</v>
      </c>
      <c r="AF241" s="208">
        <f t="shared" si="421"/>
        <v>18</v>
      </c>
      <c r="AG241" s="208">
        <f t="shared" si="421"/>
        <v>18</v>
      </c>
      <c r="AH241" s="208">
        <f t="shared" si="421"/>
        <v>18</v>
      </c>
      <c r="AI241" s="208">
        <f t="shared" si="421"/>
        <v>18</v>
      </c>
      <c r="AJ241" s="208">
        <f t="shared" si="421"/>
        <v>18</v>
      </c>
      <c r="AK241" s="208">
        <f t="shared" si="421"/>
        <v>18</v>
      </c>
      <c r="AL241" s="208">
        <f t="shared" si="421"/>
        <v>18</v>
      </c>
      <c r="AM241" s="208">
        <f t="shared" si="421"/>
        <v>18</v>
      </c>
      <c r="AN241" s="208">
        <f t="shared" si="421"/>
        <v>18</v>
      </c>
      <c r="AO241" s="208">
        <f t="shared" si="421"/>
        <v>18</v>
      </c>
      <c r="AP241" s="208">
        <f t="shared" si="421"/>
        <v>18</v>
      </c>
      <c r="AQ241" s="208">
        <f t="shared" si="421"/>
        <v>18</v>
      </c>
      <c r="AR241" s="208">
        <f t="shared" si="421"/>
        <v>18</v>
      </c>
      <c r="AS241" s="208">
        <f t="shared" si="421"/>
        <v>18</v>
      </c>
      <c r="AT241" s="208">
        <f t="shared" si="421"/>
        <v>18</v>
      </c>
      <c r="AU241" s="208">
        <f t="shared" si="421"/>
        <v>18</v>
      </c>
      <c r="AV241" s="208">
        <f t="shared" si="421"/>
        <v>18</v>
      </c>
      <c r="AW241" s="208">
        <f t="shared" si="421"/>
        <v>18</v>
      </c>
      <c r="AX241" s="208">
        <f t="shared" si="421"/>
        <v>18</v>
      </c>
      <c r="AY241" s="208">
        <f t="shared" si="421"/>
        <v>18</v>
      </c>
      <c r="AZ241" s="208">
        <f t="shared" si="421"/>
        <v>18</v>
      </c>
      <c r="BA241" s="208">
        <f t="shared" si="421"/>
        <v>18</v>
      </c>
      <c r="BB241" s="208">
        <f t="shared" si="421"/>
        <v>18</v>
      </c>
      <c r="BC241" s="208">
        <f t="shared" si="421"/>
        <v>18</v>
      </c>
      <c r="BD241" s="208">
        <f t="shared" si="421"/>
        <v>18</v>
      </c>
      <c r="BE241" s="208">
        <f t="shared" si="421"/>
        <v>18</v>
      </c>
      <c r="BF241" s="208">
        <f t="shared" si="421"/>
        <v>18</v>
      </c>
      <c r="BG241" s="208">
        <f t="shared" si="421"/>
        <v>18</v>
      </c>
      <c r="BH241" s="208">
        <f t="shared" si="421"/>
        <v>18</v>
      </c>
      <c r="BI241" s="208">
        <f t="shared" si="421"/>
        <v>18</v>
      </c>
      <c r="BJ241" s="208">
        <f t="shared" si="421"/>
        <v>18</v>
      </c>
      <c r="BK241" s="208">
        <f t="shared" si="421"/>
        <v>18</v>
      </c>
      <c r="BL241" s="208">
        <f t="shared" si="421"/>
        <v>18</v>
      </c>
      <c r="BM241" s="208">
        <f t="shared" si="421"/>
        <v>18</v>
      </c>
      <c r="BN241" s="208">
        <f t="shared" si="421"/>
        <v>18</v>
      </c>
      <c r="BO241" s="208">
        <f t="shared" si="421"/>
        <v>18</v>
      </c>
      <c r="BP241" s="208">
        <f t="shared" si="421"/>
        <v>18</v>
      </c>
      <c r="BQ241" s="208">
        <f t="shared" si="421"/>
        <v>18</v>
      </c>
      <c r="BR241" s="208">
        <f t="shared" si="421"/>
        <v>18</v>
      </c>
      <c r="BS241" s="208">
        <f t="shared" si="421"/>
        <v>18</v>
      </c>
      <c r="BT241" s="208">
        <f t="shared" ref="BT241:CF241" si="422">+SUM(BS241,BT137)</f>
        <v>18</v>
      </c>
      <c r="BU241" s="208">
        <f t="shared" si="422"/>
        <v>18</v>
      </c>
      <c r="BV241" s="208">
        <f t="shared" si="422"/>
        <v>18</v>
      </c>
      <c r="BW241" s="208">
        <f t="shared" si="422"/>
        <v>18</v>
      </c>
      <c r="BX241" s="208">
        <f t="shared" si="422"/>
        <v>18</v>
      </c>
      <c r="BY241" s="208">
        <f t="shared" si="422"/>
        <v>18</v>
      </c>
      <c r="BZ241" s="208">
        <f t="shared" si="422"/>
        <v>18</v>
      </c>
      <c r="CA241" s="208">
        <f t="shared" si="422"/>
        <v>18</v>
      </c>
      <c r="CB241" s="208">
        <f t="shared" si="422"/>
        <v>18</v>
      </c>
      <c r="CC241" s="208">
        <f t="shared" si="422"/>
        <v>18</v>
      </c>
      <c r="CD241" s="208">
        <f t="shared" si="422"/>
        <v>18</v>
      </c>
      <c r="CE241" s="208">
        <f t="shared" si="422"/>
        <v>18</v>
      </c>
      <c r="CF241" s="208">
        <f t="shared" si="422"/>
        <v>18</v>
      </c>
      <c r="CG241" s="180"/>
      <c r="CH241" s="180"/>
      <c r="CI241" s="180"/>
      <c r="CJ241" s="180"/>
      <c r="CK241" s="180"/>
      <c r="CL241" s="180"/>
      <c r="CM241" s="180"/>
      <c r="CN241" s="180"/>
      <c r="CO241" s="180"/>
      <c r="CP241" s="180"/>
      <c r="CQ241" s="180"/>
      <c r="CR241" s="180"/>
      <c r="CS241" s="180"/>
      <c r="CT241" s="180"/>
      <c r="CU241" s="180"/>
      <c r="CV241" s="180"/>
      <c r="CW241" s="180"/>
      <c r="CX241" s="180"/>
      <c r="CY241" s="180"/>
      <c r="CZ241" s="180"/>
      <c r="DA241" s="180"/>
      <c r="DB241" s="180"/>
      <c r="DC241" s="180"/>
      <c r="DD241" s="180"/>
      <c r="DE241" s="180"/>
      <c r="DF241" s="180"/>
      <c r="DG241" s="180"/>
      <c r="DH241" s="180"/>
      <c r="DI241" s="180"/>
      <c r="DJ241" s="180"/>
      <c r="DK241" s="180"/>
      <c r="DL241" s="180"/>
      <c r="DM241" s="180"/>
      <c r="DN241" s="180"/>
      <c r="DO241" s="180"/>
      <c r="DP241" s="180"/>
      <c r="DQ241" s="180"/>
      <c r="DR241" s="180"/>
      <c r="DS241" s="180"/>
      <c r="DT241" s="180"/>
      <c r="DU241" s="180"/>
      <c r="DV241" s="180"/>
      <c r="DW241" s="180"/>
      <c r="DX241" s="180"/>
      <c r="DY241" s="180"/>
      <c r="DZ241" s="180"/>
      <c r="EA241" s="180"/>
      <c r="EB241" s="180"/>
      <c r="EC241" s="180"/>
      <c r="ED241" s="180"/>
      <c r="EE241" s="180"/>
      <c r="EF241" s="180"/>
      <c r="EG241" s="180"/>
      <c r="EH241" s="180"/>
      <c r="EI241" s="180"/>
      <c r="EJ241" s="180"/>
      <c r="EK241" s="180"/>
      <c r="EL241" s="180"/>
      <c r="EM241" s="180"/>
      <c r="EN241" s="180"/>
      <c r="EO241" s="180"/>
      <c r="EP241" s="180"/>
      <c r="EQ241" s="180"/>
      <c r="ER241" s="180"/>
      <c r="ES241" s="180"/>
      <c r="ET241" s="180"/>
      <c r="EU241" s="180"/>
      <c r="EV241" s="180"/>
      <c r="EW241" s="180"/>
      <c r="EX241" s="180"/>
      <c r="EY241" s="180"/>
      <c r="EZ241" s="180"/>
      <c r="FA241" s="180"/>
      <c r="FB241" s="180"/>
      <c r="FC241" s="180"/>
      <c r="FD241" s="180"/>
      <c r="FE241" s="180"/>
      <c r="FF241" s="180"/>
      <c r="FG241" s="180"/>
      <c r="FH241" s="180"/>
    </row>
    <row r="242" spans="3:164" hidden="1" x14ac:dyDescent="0.3">
      <c r="C242" s="700">
        <f t="shared" si="416"/>
        <v>24</v>
      </c>
      <c r="D242" s="305" t="str">
        <f t="shared" si="416"/>
        <v>C.S-Trailer Laboratorio(1-2Rigs)</v>
      </c>
      <c r="E242" s="208">
        <f t="shared" si="416"/>
        <v>1</v>
      </c>
      <c r="F242" s="208">
        <f t="shared" si="377"/>
        <v>2</v>
      </c>
      <c r="G242" s="208">
        <f t="shared" si="377"/>
        <v>3</v>
      </c>
      <c r="H242" s="208">
        <f t="shared" ref="H242:BS242" si="423">+SUM(G242,H138)</f>
        <v>4</v>
      </c>
      <c r="I242" s="208">
        <f t="shared" si="423"/>
        <v>5</v>
      </c>
      <c r="J242" s="208">
        <f t="shared" si="423"/>
        <v>6</v>
      </c>
      <c r="K242" s="208">
        <f t="shared" si="423"/>
        <v>7</v>
      </c>
      <c r="L242" s="208">
        <f t="shared" si="423"/>
        <v>8</v>
      </c>
      <c r="M242" s="208">
        <f t="shared" si="423"/>
        <v>9</v>
      </c>
      <c r="N242" s="208">
        <f t="shared" si="423"/>
        <v>10</v>
      </c>
      <c r="O242" s="208">
        <f t="shared" si="423"/>
        <v>11</v>
      </c>
      <c r="P242" s="208">
        <f t="shared" si="423"/>
        <v>12</v>
      </c>
      <c r="Q242" s="208">
        <f t="shared" si="423"/>
        <v>20</v>
      </c>
      <c r="R242" s="208">
        <f t="shared" si="423"/>
        <v>28</v>
      </c>
      <c r="S242" s="208">
        <f t="shared" si="423"/>
        <v>36</v>
      </c>
      <c r="T242" s="208">
        <f t="shared" si="423"/>
        <v>36</v>
      </c>
      <c r="U242" s="208">
        <f t="shared" si="423"/>
        <v>36</v>
      </c>
      <c r="V242" s="208">
        <f t="shared" si="423"/>
        <v>36</v>
      </c>
      <c r="W242" s="208">
        <f t="shared" si="423"/>
        <v>36</v>
      </c>
      <c r="X242" s="208">
        <f t="shared" si="423"/>
        <v>36</v>
      </c>
      <c r="Y242" s="208">
        <f t="shared" si="423"/>
        <v>36</v>
      </c>
      <c r="Z242" s="208">
        <f t="shared" si="423"/>
        <v>36</v>
      </c>
      <c r="AA242" s="208">
        <f t="shared" si="423"/>
        <v>36</v>
      </c>
      <c r="AB242" s="208">
        <f t="shared" si="423"/>
        <v>36</v>
      </c>
      <c r="AC242" s="208">
        <f t="shared" si="423"/>
        <v>36</v>
      </c>
      <c r="AD242" s="208">
        <f t="shared" si="423"/>
        <v>36</v>
      </c>
      <c r="AE242" s="208">
        <f t="shared" si="423"/>
        <v>36</v>
      </c>
      <c r="AF242" s="208">
        <f t="shared" si="423"/>
        <v>36</v>
      </c>
      <c r="AG242" s="208">
        <f t="shared" si="423"/>
        <v>36</v>
      </c>
      <c r="AH242" s="208">
        <f t="shared" si="423"/>
        <v>36</v>
      </c>
      <c r="AI242" s="208">
        <f t="shared" si="423"/>
        <v>36</v>
      </c>
      <c r="AJ242" s="208">
        <f t="shared" si="423"/>
        <v>36</v>
      </c>
      <c r="AK242" s="208">
        <f t="shared" si="423"/>
        <v>36</v>
      </c>
      <c r="AL242" s="208">
        <f t="shared" si="423"/>
        <v>36</v>
      </c>
      <c r="AM242" s="208">
        <f t="shared" si="423"/>
        <v>36</v>
      </c>
      <c r="AN242" s="208">
        <f t="shared" si="423"/>
        <v>36</v>
      </c>
      <c r="AO242" s="208">
        <f t="shared" si="423"/>
        <v>36</v>
      </c>
      <c r="AP242" s="208">
        <f t="shared" si="423"/>
        <v>36</v>
      </c>
      <c r="AQ242" s="208">
        <f t="shared" si="423"/>
        <v>36</v>
      </c>
      <c r="AR242" s="208">
        <f t="shared" si="423"/>
        <v>36</v>
      </c>
      <c r="AS242" s="208">
        <f t="shared" si="423"/>
        <v>36</v>
      </c>
      <c r="AT242" s="208">
        <f t="shared" si="423"/>
        <v>36</v>
      </c>
      <c r="AU242" s="208">
        <f t="shared" si="423"/>
        <v>36</v>
      </c>
      <c r="AV242" s="208">
        <f t="shared" si="423"/>
        <v>36</v>
      </c>
      <c r="AW242" s="208">
        <f t="shared" si="423"/>
        <v>36</v>
      </c>
      <c r="AX242" s="208">
        <f t="shared" si="423"/>
        <v>36</v>
      </c>
      <c r="AY242" s="208">
        <f t="shared" si="423"/>
        <v>36</v>
      </c>
      <c r="AZ242" s="208">
        <f t="shared" si="423"/>
        <v>36</v>
      </c>
      <c r="BA242" s="208">
        <f t="shared" si="423"/>
        <v>36</v>
      </c>
      <c r="BB242" s="208">
        <f t="shared" si="423"/>
        <v>36</v>
      </c>
      <c r="BC242" s="208">
        <f t="shared" si="423"/>
        <v>36</v>
      </c>
      <c r="BD242" s="208">
        <f t="shared" si="423"/>
        <v>36</v>
      </c>
      <c r="BE242" s="208">
        <f t="shared" si="423"/>
        <v>36</v>
      </c>
      <c r="BF242" s="208">
        <f t="shared" si="423"/>
        <v>36</v>
      </c>
      <c r="BG242" s="208">
        <f t="shared" si="423"/>
        <v>36</v>
      </c>
      <c r="BH242" s="208">
        <f t="shared" si="423"/>
        <v>36</v>
      </c>
      <c r="BI242" s="208">
        <f t="shared" si="423"/>
        <v>36</v>
      </c>
      <c r="BJ242" s="208">
        <f t="shared" si="423"/>
        <v>36</v>
      </c>
      <c r="BK242" s="208">
        <f t="shared" si="423"/>
        <v>36</v>
      </c>
      <c r="BL242" s="208">
        <f t="shared" si="423"/>
        <v>36</v>
      </c>
      <c r="BM242" s="208">
        <f t="shared" si="423"/>
        <v>36</v>
      </c>
      <c r="BN242" s="208">
        <f t="shared" si="423"/>
        <v>36</v>
      </c>
      <c r="BO242" s="208">
        <f t="shared" si="423"/>
        <v>36</v>
      </c>
      <c r="BP242" s="208">
        <f t="shared" si="423"/>
        <v>36</v>
      </c>
      <c r="BQ242" s="208">
        <f t="shared" si="423"/>
        <v>36</v>
      </c>
      <c r="BR242" s="208">
        <f t="shared" si="423"/>
        <v>36</v>
      </c>
      <c r="BS242" s="208">
        <f t="shared" si="423"/>
        <v>36</v>
      </c>
      <c r="BT242" s="208">
        <f t="shared" ref="BT242:CF242" si="424">+SUM(BS242,BT138)</f>
        <v>36</v>
      </c>
      <c r="BU242" s="208">
        <f t="shared" si="424"/>
        <v>36</v>
      </c>
      <c r="BV242" s="208">
        <f t="shared" si="424"/>
        <v>36</v>
      </c>
      <c r="BW242" s="208">
        <f t="shared" si="424"/>
        <v>36</v>
      </c>
      <c r="BX242" s="208">
        <f t="shared" si="424"/>
        <v>36</v>
      </c>
      <c r="BY242" s="208">
        <f t="shared" si="424"/>
        <v>36</v>
      </c>
      <c r="BZ242" s="208">
        <f t="shared" si="424"/>
        <v>36</v>
      </c>
      <c r="CA242" s="208">
        <f t="shared" si="424"/>
        <v>36</v>
      </c>
      <c r="CB242" s="208">
        <f t="shared" si="424"/>
        <v>36</v>
      </c>
      <c r="CC242" s="208">
        <f t="shared" si="424"/>
        <v>36</v>
      </c>
      <c r="CD242" s="208">
        <f t="shared" si="424"/>
        <v>36</v>
      </c>
      <c r="CE242" s="208">
        <f t="shared" si="424"/>
        <v>36</v>
      </c>
      <c r="CF242" s="208">
        <f t="shared" si="424"/>
        <v>36</v>
      </c>
      <c r="CG242" s="180"/>
      <c r="CH242" s="180"/>
      <c r="CI242" s="180"/>
      <c r="CJ242" s="180"/>
      <c r="CK242" s="180"/>
      <c r="CL242" s="180"/>
      <c r="CM242" s="180"/>
      <c r="CN242" s="180"/>
      <c r="CO242" s="180"/>
      <c r="CP242" s="180"/>
      <c r="CQ242" s="180"/>
      <c r="CR242" s="180"/>
      <c r="CS242" s="180"/>
      <c r="CT242" s="180"/>
      <c r="CU242" s="180"/>
      <c r="CV242" s="180"/>
      <c r="CW242" s="180"/>
      <c r="CX242" s="180"/>
      <c r="CY242" s="180"/>
      <c r="CZ242" s="180"/>
      <c r="DA242" s="180"/>
      <c r="DB242" s="180"/>
      <c r="DC242" s="180"/>
      <c r="DD242" s="180"/>
      <c r="DE242" s="180"/>
      <c r="DF242" s="180"/>
      <c r="DG242" s="180"/>
      <c r="DH242" s="180"/>
      <c r="DI242" s="180"/>
      <c r="DJ242" s="180"/>
      <c r="DK242" s="180"/>
      <c r="DL242" s="180"/>
      <c r="DM242" s="180"/>
      <c r="DN242" s="180"/>
      <c r="DO242" s="180"/>
      <c r="DP242" s="180"/>
      <c r="DQ242" s="180"/>
      <c r="DR242" s="180"/>
      <c r="DS242" s="180"/>
      <c r="DT242" s="180"/>
      <c r="DU242" s="180"/>
      <c r="DV242" s="180"/>
      <c r="DW242" s="180"/>
      <c r="DX242" s="180"/>
      <c r="DY242" s="180"/>
      <c r="DZ242" s="180"/>
      <c r="EA242" s="180"/>
      <c r="EB242" s="180"/>
      <c r="EC242" s="180"/>
      <c r="ED242" s="180"/>
      <c r="EE242" s="180"/>
      <c r="EF242" s="180"/>
      <c r="EG242" s="180"/>
      <c r="EH242" s="180"/>
      <c r="EI242" s="180"/>
      <c r="EJ242" s="180"/>
      <c r="EK242" s="180"/>
      <c r="EL242" s="180"/>
      <c r="EM242" s="180"/>
      <c r="EN242" s="180"/>
      <c r="EO242" s="180"/>
      <c r="EP242" s="180"/>
      <c r="EQ242" s="180"/>
      <c r="ER242" s="180"/>
      <c r="ES242" s="180"/>
      <c r="ET242" s="180"/>
      <c r="EU242" s="180"/>
      <c r="EV242" s="180"/>
      <c r="EW242" s="180"/>
      <c r="EX242" s="180"/>
      <c r="EY242" s="180"/>
      <c r="EZ242" s="180"/>
      <c r="FA242" s="180"/>
      <c r="FB242" s="180"/>
      <c r="FC242" s="180"/>
      <c r="FD242" s="180"/>
      <c r="FE242" s="180"/>
      <c r="FF242" s="180"/>
      <c r="FG242" s="180"/>
      <c r="FH242" s="180"/>
    </row>
    <row r="243" spans="3:164" hidden="1" x14ac:dyDescent="0.3">
      <c r="C243" s="700">
        <f t="shared" si="416"/>
        <v>25</v>
      </c>
      <c r="D243" s="305" t="str">
        <f t="shared" si="416"/>
        <v>C.S-Trailer viviend sin Lab(1-2Rigs)</v>
      </c>
      <c r="E243" s="208">
        <f t="shared" si="416"/>
        <v>3</v>
      </c>
      <c r="F243" s="208">
        <f t="shared" si="377"/>
        <v>6</v>
      </c>
      <c r="G243" s="208">
        <f t="shared" si="377"/>
        <v>9</v>
      </c>
      <c r="H243" s="208">
        <f t="shared" ref="H243:BS243" si="425">+SUM(G243,H139)</f>
        <v>12</v>
      </c>
      <c r="I243" s="208">
        <f t="shared" si="425"/>
        <v>15</v>
      </c>
      <c r="J243" s="208">
        <f t="shared" si="425"/>
        <v>18</v>
      </c>
      <c r="K243" s="208">
        <f t="shared" si="425"/>
        <v>21</v>
      </c>
      <c r="L243" s="208">
        <f t="shared" si="425"/>
        <v>24</v>
      </c>
      <c r="M243" s="208">
        <f t="shared" si="425"/>
        <v>27</v>
      </c>
      <c r="N243" s="208">
        <f t="shared" si="425"/>
        <v>30</v>
      </c>
      <c r="O243" s="208">
        <f t="shared" si="425"/>
        <v>33</v>
      </c>
      <c r="P243" s="208">
        <f t="shared" si="425"/>
        <v>36</v>
      </c>
      <c r="Q243" s="208">
        <f t="shared" si="425"/>
        <v>37</v>
      </c>
      <c r="R243" s="208">
        <f t="shared" si="425"/>
        <v>38</v>
      </c>
      <c r="S243" s="208">
        <f t="shared" si="425"/>
        <v>39</v>
      </c>
      <c r="T243" s="208">
        <f t="shared" si="425"/>
        <v>39</v>
      </c>
      <c r="U243" s="208">
        <f t="shared" si="425"/>
        <v>39</v>
      </c>
      <c r="V243" s="208">
        <f t="shared" si="425"/>
        <v>39</v>
      </c>
      <c r="W243" s="208">
        <f t="shared" si="425"/>
        <v>39</v>
      </c>
      <c r="X243" s="208">
        <f t="shared" si="425"/>
        <v>39</v>
      </c>
      <c r="Y243" s="208">
        <f t="shared" si="425"/>
        <v>39</v>
      </c>
      <c r="Z243" s="208">
        <f t="shared" si="425"/>
        <v>39</v>
      </c>
      <c r="AA243" s="208">
        <f t="shared" si="425"/>
        <v>39</v>
      </c>
      <c r="AB243" s="208">
        <f t="shared" si="425"/>
        <v>39</v>
      </c>
      <c r="AC243" s="208">
        <f t="shared" si="425"/>
        <v>39</v>
      </c>
      <c r="AD243" s="208">
        <f t="shared" si="425"/>
        <v>39</v>
      </c>
      <c r="AE243" s="208">
        <f t="shared" si="425"/>
        <v>39</v>
      </c>
      <c r="AF243" s="208">
        <f t="shared" si="425"/>
        <v>39</v>
      </c>
      <c r="AG243" s="208">
        <f t="shared" si="425"/>
        <v>39</v>
      </c>
      <c r="AH243" s="208">
        <f t="shared" si="425"/>
        <v>39</v>
      </c>
      <c r="AI243" s="208">
        <f t="shared" si="425"/>
        <v>39</v>
      </c>
      <c r="AJ243" s="208">
        <f t="shared" si="425"/>
        <v>39</v>
      </c>
      <c r="AK243" s="208">
        <f t="shared" si="425"/>
        <v>39</v>
      </c>
      <c r="AL243" s="208">
        <f t="shared" si="425"/>
        <v>39</v>
      </c>
      <c r="AM243" s="208">
        <f t="shared" si="425"/>
        <v>39</v>
      </c>
      <c r="AN243" s="208">
        <f t="shared" si="425"/>
        <v>39</v>
      </c>
      <c r="AO243" s="208">
        <f t="shared" si="425"/>
        <v>39</v>
      </c>
      <c r="AP243" s="208">
        <f t="shared" si="425"/>
        <v>39</v>
      </c>
      <c r="AQ243" s="208">
        <f t="shared" si="425"/>
        <v>39</v>
      </c>
      <c r="AR243" s="208">
        <f t="shared" si="425"/>
        <v>39</v>
      </c>
      <c r="AS243" s="208">
        <f t="shared" si="425"/>
        <v>39</v>
      </c>
      <c r="AT243" s="208">
        <f t="shared" si="425"/>
        <v>39</v>
      </c>
      <c r="AU243" s="208">
        <f t="shared" si="425"/>
        <v>39</v>
      </c>
      <c r="AV243" s="208">
        <f t="shared" si="425"/>
        <v>39</v>
      </c>
      <c r="AW243" s="208">
        <f t="shared" si="425"/>
        <v>39</v>
      </c>
      <c r="AX243" s="208">
        <f t="shared" si="425"/>
        <v>39</v>
      </c>
      <c r="AY243" s="208">
        <f t="shared" si="425"/>
        <v>39</v>
      </c>
      <c r="AZ243" s="208">
        <f t="shared" si="425"/>
        <v>39</v>
      </c>
      <c r="BA243" s="208">
        <f t="shared" si="425"/>
        <v>39</v>
      </c>
      <c r="BB243" s="208">
        <f t="shared" si="425"/>
        <v>39</v>
      </c>
      <c r="BC243" s="208">
        <f t="shared" si="425"/>
        <v>39</v>
      </c>
      <c r="BD243" s="208">
        <f t="shared" si="425"/>
        <v>39</v>
      </c>
      <c r="BE243" s="208">
        <f t="shared" si="425"/>
        <v>39</v>
      </c>
      <c r="BF243" s="208">
        <f t="shared" si="425"/>
        <v>39</v>
      </c>
      <c r="BG243" s="208">
        <f t="shared" si="425"/>
        <v>39</v>
      </c>
      <c r="BH243" s="208">
        <f t="shared" si="425"/>
        <v>39</v>
      </c>
      <c r="BI243" s="208">
        <f t="shared" si="425"/>
        <v>39</v>
      </c>
      <c r="BJ243" s="208">
        <f t="shared" si="425"/>
        <v>39</v>
      </c>
      <c r="BK243" s="208">
        <f t="shared" si="425"/>
        <v>39</v>
      </c>
      <c r="BL243" s="208">
        <f t="shared" si="425"/>
        <v>39</v>
      </c>
      <c r="BM243" s="208">
        <f t="shared" si="425"/>
        <v>39</v>
      </c>
      <c r="BN243" s="208">
        <f t="shared" si="425"/>
        <v>39</v>
      </c>
      <c r="BO243" s="208">
        <f t="shared" si="425"/>
        <v>39</v>
      </c>
      <c r="BP243" s="208">
        <f t="shared" si="425"/>
        <v>39</v>
      </c>
      <c r="BQ243" s="208">
        <f t="shared" si="425"/>
        <v>39</v>
      </c>
      <c r="BR243" s="208">
        <f t="shared" si="425"/>
        <v>39</v>
      </c>
      <c r="BS243" s="208">
        <f t="shared" si="425"/>
        <v>39</v>
      </c>
      <c r="BT243" s="208">
        <f t="shared" ref="BT243:CF243" si="426">+SUM(BS243,BT139)</f>
        <v>39</v>
      </c>
      <c r="BU243" s="208">
        <f t="shared" si="426"/>
        <v>39</v>
      </c>
      <c r="BV243" s="208">
        <f t="shared" si="426"/>
        <v>39</v>
      </c>
      <c r="BW243" s="208">
        <f t="shared" si="426"/>
        <v>39</v>
      </c>
      <c r="BX243" s="208">
        <f t="shared" si="426"/>
        <v>39</v>
      </c>
      <c r="BY243" s="208">
        <f t="shared" si="426"/>
        <v>39</v>
      </c>
      <c r="BZ243" s="208">
        <f t="shared" si="426"/>
        <v>39</v>
      </c>
      <c r="CA243" s="208">
        <f t="shared" si="426"/>
        <v>39</v>
      </c>
      <c r="CB243" s="208">
        <f t="shared" si="426"/>
        <v>39</v>
      </c>
      <c r="CC243" s="208">
        <f t="shared" si="426"/>
        <v>39</v>
      </c>
      <c r="CD243" s="208">
        <f t="shared" si="426"/>
        <v>39</v>
      </c>
      <c r="CE243" s="208">
        <f t="shared" si="426"/>
        <v>39</v>
      </c>
      <c r="CF243" s="208">
        <f t="shared" si="426"/>
        <v>39</v>
      </c>
      <c r="CG243" s="180"/>
      <c r="CH243" s="180"/>
      <c r="CI243" s="180"/>
      <c r="CJ243" s="180"/>
      <c r="CK243" s="180"/>
      <c r="CL243" s="180"/>
      <c r="CM243" s="180"/>
      <c r="CN243" s="180"/>
      <c r="CO243" s="180"/>
      <c r="CP243" s="180"/>
      <c r="CQ243" s="180"/>
      <c r="CR243" s="180"/>
      <c r="CS243" s="180"/>
      <c r="CT243" s="180"/>
      <c r="CU243" s="180"/>
      <c r="CV243" s="180"/>
      <c r="CW243" s="180"/>
      <c r="CX243" s="180"/>
      <c r="CY243" s="180"/>
      <c r="CZ243" s="180"/>
      <c r="DA243" s="180"/>
      <c r="DB243" s="180"/>
      <c r="DC243" s="180"/>
      <c r="DD243" s="180"/>
      <c r="DE243" s="180"/>
      <c r="DF243" s="180"/>
      <c r="DG243" s="180"/>
      <c r="DH243" s="180"/>
      <c r="DI243" s="180"/>
      <c r="DJ243" s="180"/>
      <c r="DK243" s="180"/>
      <c r="DL243" s="180"/>
      <c r="DM243" s="180"/>
      <c r="DN243" s="180"/>
      <c r="DO243" s="180"/>
      <c r="DP243" s="180"/>
      <c r="DQ243" s="180"/>
      <c r="DR243" s="180"/>
      <c r="DS243" s="180"/>
      <c r="DT243" s="180"/>
      <c r="DU243" s="180"/>
      <c r="DV243" s="180"/>
      <c r="DW243" s="180"/>
      <c r="DX243" s="180"/>
      <c r="DY243" s="180"/>
      <c r="DZ243" s="180"/>
      <c r="EA243" s="180"/>
      <c r="EB243" s="180"/>
      <c r="EC243" s="180"/>
      <c r="ED243" s="180"/>
      <c r="EE243" s="180"/>
      <c r="EF243" s="180"/>
      <c r="EG243" s="180"/>
      <c r="EH243" s="180"/>
      <c r="EI243" s="180"/>
      <c r="EJ243" s="180"/>
      <c r="EK243" s="180"/>
      <c r="EL243" s="180"/>
      <c r="EM243" s="180"/>
      <c r="EN243" s="180"/>
      <c r="EO243" s="180"/>
      <c r="EP243" s="180"/>
      <c r="EQ243" s="180"/>
      <c r="ER243" s="180"/>
      <c r="ES243" s="180"/>
      <c r="ET243" s="180"/>
      <c r="EU243" s="180"/>
      <c r="EV243" s="180"/>
      <c r="EW243" s="180"/>
      <c r="EX243" s="180"/>
      <c r="EY243" s="180"/>
      <c r="EZ243" s="180"/>
      <c r="FA243" s="180"/>
      <c r="FB243" s="180"/>
      <c r="FC243" s="180"/>
      <c r="FD243" s="180"/>
      <c r="FE243" s="180"/>
      <c r="FF243" s="180"/>
      <c r="FG243" s="180"/>
      <c r="FH243" s="180"/>
    </row>
    <row r="244" spans="3:164" hidden="1" x14ac:dyDescent="0.3">
      <c r="C244" s="700">
        <f t="shared" si="416"/>
        <v>26</v>
      </c>
      <c r="D244" s="305" t="str">
        <f t="shared" si="416"/>
        <v>CIRCUITO-Miscelaneos Conexión(1-2Rigs)</v>
      </c>
      <c r="E244" s="208">
        <f t="shared" si="416"/>
        <v>1</v>
      </c>
      <c r="F244" s="208">
        <f t="shared" si="377"/>
        <v>2</v>
      </c>
      <c r="G244" s="208">
        <f t="shared" si="377"/>
        <v>3</v>
      </c>
      <c r="H244" s="208">
        <f t="shared" ref="H244:BS244" si="427">+SUM(G244,H140)</f>
        <v>4</v>
      </c>
      <c r="I244" s="208">
        <f t="shared" si="427"/>
        <v>5</v>
      </c>
      <c r="J244" s="208">
        <f t="shared" si="427"/>
        <v>6</v>
      </c>
      <c r="K244" s="208">
        <f t="shared" si="427"/>
        <v>7</v>
      </c>
      <c r="L244" s="208">
        <f t="shared" si="427"/>
        <v>8</v>
      </c>
      <c r="M244" s="208">
        <f t="shared" si="427"/>
        <v>9</v>
      </c>
      <c r="N244" s="208">
        <f t="shared" si="427"/>
        <v>10</v>
      </c>
      <c r="O244" s="208">
        <f t="shared" si="427"/>
        <v>11</v>
      </c>
      <c r="P244" s="208">
        <f t="shared" si="427"/>
        <v>12</v>
      </c>
      <c r="Q244" s="208">
        <f t="shared" si="427"/>
        <v>13</v>
      </c>
      <c r="R244" s="208">
        <f t="shared" si="427"/>
        <v>14</v>
      </c>
      <c r="S244" s="208">
        <f t="shared" si="427"/>
        <v>15</v>
      </c>
      <c r="T244" s="208">
        <f t="shared" si="427"/>
        <v>15</v>
      </c>
      <c r="U244" s="208">
        <f t="shared" si="427"/>
        <v>15</v>
      </c>
      <c r="V244" s="208">
        <f t="shared" si="427"/>
        <v>15</v>
      </c>
      <c r="W244" s="208">
        <f t="shared" si="427"/>
        <v>15</v>
      </c>
      <c r="X244" s="208">
        <f t="shared" si="427"/>
        <v>15</v>
      </c>
      <c r="Y244" s="208">
        <f t="shared" si="427"/>
        <v>15</v>
      </c>
      <c r="Z244" s="208">
        <f t="shared" si="427"/>
        <v>15</v>
      </c>
      <c r="AA244" s="208">
        <f t="shared" si="427"/>
        <v>15</v>
      </c>
      <c r="AB244" s="208">
        <f t="shared" si="427"/>
        <v>15</v>
      </c>
      <c r="AC244" s="208">
        <f t="shared" si="427"/>
        <v>15</v>
      </c>
      <c r="AD244" s="208">
        <f t="shared" si="427"/>
        <v>15</v>
      </c>
      <c r="AE244" s="208">
        <f t="shared" si="427"/>
        <v>15</v>
      </c>
      <c r="AF244" s="208">
        <f t="shared" si="427"/>
        <v>15</v>
      </c>
      <c r="AG244" s="208">
        <f t="shared" si="427"/>
        <v>15</v>
      </c>
      <c r="AH244" s="208">
        <f t="shared" si="427"/>
        <v>15</v>
      </c>
      <c r="AI244" s="208">
        <f t="shared" si="427"/>
        <v>15</v>
      </c>
      <c r="AJ244" s="208">
        <f t="shared" si="427"/>
        <v>15</v>
      </c>
      <c r="AK244" s="208">
        <f t="shared" si="427"/>
        <v>15</v>
      </c>
      <c r="AL244" s="208">
        <f t="shared" si="427"/>
        <v>15</v>
      </c>
      <c r="AM244" s="208">
        <f t="shared" si="427"/>
        <v>15</v>
      </c>
      <c r="AN244" s="208">
        <f t="shared" si="427"/>
        <v>15</v>
      </c>
      <c r="AO244" s="208">
        <f t="shared" si="427"/>
        <v>15</v>
      </c>
      <c r="AP244" s="208">
        <f t="shared" si="427"/>
        <v>15</v>
      </c>
      <c r="AQ244" s="208">
        <f t="shared" si="427"/>
        <v>15</v>
      </c>
      <c r="AR244" s="208">
        <f t="shared" si="427"/>
        <v>15</v>
      </c>
      <c r="AS244" s="208">
        <f t="shared" si="427"/>
        <v>15</v>
      </c>
      <c r="AT244" s="208">
        <f t="shared" si="427"/>
        <v>15</v>
      </c>
      <c r="AU244" s="208">
        <f t="shared" si="427"/>
        <v>15</v>
      </c>
      <c r="AV244" s="208">
        <f t="shared" si="427"/>
        <v>15</v>
      </c>
      <c r="AW244" s="208">
        <f t="shared" si="427"/>
        <v>15</v>
      </c>
      <c r="AX244" s="208">
        <f t="shared" si="427"/>
        <v>15</v>
      </c>
      <c r="AY244" s="208">
        <f t="shared" si="427"/>
        <v>15</v>
      </c>
      <c r="AZ244" s="208">
        <f t="shared" si="427"/>
        <v>15</v>
      </c>
      <c r="BA244" s="208">
        <f t="shared" si="427"/>
        <v>15</v>
      </c>
      <c r="BB244" s="208">
        <f t="shared" si="427"/>
        <v>15</v>
      </c>
      <c r="BC244" s="208">
        <f t="shared" si="427"/>
        <v>15</v>
      </c>
      <c r="BD244" s="208">
        <f t="shared" si="427"/>
        <v>15</v>
      </c>
      <c r="BE244" s="208">
        <f t="shared" si="427"/>
        <v>15</v>
      </c>
      <c r="BF244" s="208">
        <f t="shared" si="427"/>
        <v>15</v>
      </c>
      <c r="BG244" s="208">
        <f t="shared" si="427"/>
        <v>15</v>
      </c>
      <c r="BH244" s="208">
        <f t="shared" si="427"/>
        <v>15</v>
      </c>
      <c r="BI244" s="208">
        <f t="shared" si="427"/>
        <v>15</v>
      </c>
      <c r="BJ244" s="208">
        <f t="shared" si="427"/>
        <v>15</v>
      </c>
      <c r="BK244" s="208">
        <f t="shared" si="427"/>
        <v>15</v>
      </c>
      <c r="BL244" s="208">
        <f t="shared" si="427"/>
        <v>15</v>
      </c>
      <c r="BM244" s="208">
        <f t="shared" si="427"/>
        <v>15</v>
      </c>
      <c r="BN244" s="208">
        <f t="shared" si="427"/>
        <v>15</v>
      </c>
      <c r="BO244" s="208">
        <f t="shared" si="427"/>
        <v>15</v>
      </c>
      <c r="BP244" s="208">
        <f t="shared" si="427"/>
        <v>15</v>
      </c>
      <c r="BQ244" s="208">
        <f t="shared" si="427"/>
        <v>15</v>
      </c>
      <c r="BR244" s="208">
        <f t="shared" si="427"/>
        <v>15</v>
      </c>
      <c r="BS244" s="208">
        <f t="shared" si="427"/>
        <v>15</v>
      </c>
      <c r="BT244" s="208">
        <f t="shared" ref="BT244:CF244" si="428">+SUM(BS244,BT140)</f>
        <v>15</v>
      </c>
      <c r="BU244" s="208">
        <f t="shared" si="428"/>
        <v>15</v>
      </c>
      <c r="BV244" s="208">
        <f t="shared" si="428"/>
        <v>15</v>
      </c>
      <c r="BW244" s="208">
        <f t="shared" si="428"/>
        <v>15</v>
      </c>
      <c r="BX244" s="208">
        <f t="shared" si="428"/>
        <v>15</v>
      </c>
      <c r="BY244" s="208">
        <f t="shared" si="428"/>
        <v>15</v>
      </c>
      <c r="BZ244" s="208">
        <f t="shared" si="428"/>
        <v>15</v>
      </c>
      <c r="CA244" s="208">
        <f t="shared" si="428"/>
        <v>15</v>
      </c>
      <c r="CB244" s="208">
        <f t="shared" si="428"/>
        <v>15</v>
      </c>
      <c r="CC244" s="208">
        <f t="shared" si="428"/>
        <v>15</v>
      </c>
      <c r="CD244" s="208">
        <f t="shared" si="428"/>
        <v>15</v>
      </c>
      <c r="CE244" s="208">
        <f t="shared" si="428"/>
        <v>15</v>
      </c>
      <c r="CF244" s="208">
        <f t="shared" si="428"/>
        <v>15</v>
      </c>
      <c r="CG244" s="180"/>
      <c r="CH244" s="180"/>
      <c r="CI244" s="180"/>
      <c r="CJ244" s="180"/>
      <c r="CK244" s="180"/>
      <c r="CL244" s="180"/>
      <c r="CM244" s="180"/>
      <c r="CN244" s="180"/>
      <c r="CO244" s="180"/>
      <c r="CP244" s="180"/>
      <c r="CQ244" s="180"/>
      <c r="CR244" s="180"/>
      <c r="CS244" s="180"/>
      <c r="CT244" s="180"/>
      <c r="CU244" s="180"/>
      <c r="CV244" s="180"/>
      <c r="CW244" s="180"/>
      <c r="CX244" s="180"/>
      <c r="CY244" s="180"/>
      <c r="CZ244" s="180"/>
      <c r="DA244" s="180"/>
      <c r="DB244" s="180"/>
      <c r="DC244" s="180"/>
      <c r="DD244" s="180"/>
      <c r="DE244" s="180"/>
      <c r="DF244" s="180"/>
      <c r="DG244" s="180"/>
      <c r="DH244" s="180"/>
      <c r="DI244" s="180"/>
      <c r="DJ244" s="180"/>
      <c r="DK244" s="180"/>
      <c r="DL244" s="180"/>
      <c r="DM244" s="180"/>
      <c r="DN244" s="180"/>
      <c r="DO244" s="180"/>
      <c r="DP244" s="180"/>
      <c r="DQ244" s="180"/>
      <c r="DR244" s="180"/>
      <c r="DS244" s="180"/>
      <c r="DT244" s="180"/>
      <c r="DU244" s="180"/>
      <c r="DV244" s="180"/>
      <c r="DW244" s="180"/>
      <c r="DX244" s="180"/>
      <c r="DY244" s="180"/>
      <c r="DZ244" s="180"/>
      <c r="EA244" s="180"/>
      <c r="EB244" s="180"/>
      <c r="EC244" s="180"/>
      <c r="ED244" s="180"/>
      <c r="EE244" s="180"/>
      <c r="EF244" s="180"/>
      <c r="EG244" s="180"/>
      <c r="EH244" s="180"/>
      <c r="EI244" s="180"/>
      <c r="EJ244" s="180"/>
      <c r="EK244" s="180"/>
      <c r="EL244" s="180"/>
      <c r="EM244" s="180"/>
      <c r="EN244" s="180"/>
      <c r="EO244" s="180"/>
      <c r="EP244" s="180"/>
      <c r="EQ244" s="180"/>
      <c r="ER244" s="180"/>
      <c r="ES244" s="180"/>
      <c r="ET244" s="180"/>
      <c r="EU244" s="180"/>
      <c r="EV244" s="180"/>
      <c r="EW244" s="180"/>
      <c r="EX244" s="180"/>
      <c r="EY244" s="180"/>
      <c r="EZ244" s="180"/>
      <c r="FA244" s="180"/>
      <c r="FB244" s="180"/>
      <c r="FC244" s="180"/>
      <c r="FD244" s="180"/>
      <c r="FE244" s="180"/>
      <c r="FF244" s="180"/>
      <c r="FG244" s="180"/>
      <c r="FH244" s="180"/>
    </row>
    <row r="245" spans="3:164" hidden="1" x14ac:dyDescent="0.3">
      <c r="C245" s="700">
        <f t="shared" si="416"/>
        <v>27</v>
      </c>
      <c r="D245" s="305" t="str">
        <f t="shared" si="416"/>
        <v>CIRCUITO-Pileta c/Remo(DiaXU)(1-2Rigs)</v>
      </c>
      <c r="E245" s="208">
        <f t="shared" si="416"/>
        <v>8</v>
      </c>
      <c r="F245" s="208">
        <f t="shared" si="377"/>
        <v>16</v>
      </c>
      <c r="G245" s="208">
        <f t="shared" si="377"/>
        <v>24</v>
      </c>
      <c r="H245" s="208">
        <f t="shared" ref="H245:BS245" si="429">+SUM(G245,H141)</f>
        <v>32</v>
      </c>
      <c r="I245" s="208">
        <f t="shared" si="429"/>
        <v>40</v>
      </c>
      <c r="J245" s="208">
        <f t="shared" si="429"/>
        <v>48</v>
      </c>
      <c r="K245" s="208">
        <f t="shared" si="429"/>
        <v>56</v>
      </c>
      <c r="L245" s="208">
        <f t="shared" si="429"/>
        <v>64</v>
      </c>
      <c r="M245" s="208">
        <f t="shared" si="429"/>
        <v>72</v>
      </c>
      <c r="N245" s="208">
        <f t="shared" si="429"/>
        <v>80</v>
      </c>
      <c r="O245" s="208">
        <f t="shared" si="429"/>
        <v>88</v>
      </c>
      <c r="P245" s="208">
        <f t="shared" si="429"/>
        <v>96</v>
      </c>
      <c r="Q245" s="208">
        <f t="shared" si="429"/>
        <v>96</v>
      </c>
      <c r="R245" s="208">
        <f t="shared" si="429"/>
        <v>96</v>
      </c>
      <c r="S245" s="208">
        <f t="shared" si="429"/>
        <v>96</v>
      </c>
      <c r="T245" s="208">
        <f t="shared" si="429"/>
        <v>96</v>
      </c>
      <c r="U245" s="208">
        <f t="shared" si="429"/>
        <v>96</v>
      </c>
      <c r="V245" s="208">
        <f t="shared" si="429"/>
        <v>96</v>
      </c>
      <c r="W245" s="208">
        <f t="shared" si="429"/>
        <v>96</v>
      </c>
      <c r="X245" s="208">
        <f t="shared" si="429"/>
        <v>96</v>
      </c>
      <c r="Y245" s="208">
        <f t="shared" si="429"/>
        <v>96</v>
      </c>
      <c r="Z245" s="208">
        <f t="shared" si="429"/>
        <v>96</v>
      </c>
      <c r="AA245" s="208">
        <f t="shared" si="429"/>
        <v>96</v>
      </c>
      <c r="AB245" s="208">
        <f t="shared" si="429"/>
        <v>96</v>
      </c>
      <c r="AC245" s="208">
        <f t="shared" si="429"/>
        <v>96</v>
      </c>
      <c r="AD245" s="208">
        <f t="shared" si="429"/>
        <v>96</v>
      </c>
      <c r="AE245" s="208">
        <f t="shared" si="429"/>
        <v>96</v>
      </c>
      <c r="AF245" s="208">
        <f t="shared" si="429"/>
        <v>96</v>
      </c>
      <c r="AG245" s="208">
        <f t="shared" si="429"/>
        <v>96</v>
      </c>
      <c r="AH245" s="208">
        <f t="shared" si="429"/>
        <v>96</v>
      </c>
      <c r="AI245" s="208">
        <f t="shared" si="429"/>
        <v>96</v>
      </c>
      <c r="AJ245" s="208">
        <f t="shared" si="429"/>
        <v>96</v>
      </c>
      <c r="AK245" s="208">
        <f t="shared" si="429"/>
        <v>96</v>
      </c>
      <c r="AL245" s="208">
        <f t="shared" si="429"/>
        <v>96</v>
      </c>
      <c r="AM245" s="208">
        <f t="shared" si="429"/>
        <v>96</v>
      </c>
      <c r="AN245" s="208">
        <f t="shared" si="429"/>
        <v>96</v>
      </c>
      <c r="AO245" s="208">
        <f t="shared" si="429"/>
        <v>96</v>
      </c>
      <c r="AP245" s="208">
        <f t="shared" si="429"/>
        <v>96</v>
      </c>
      <c r="AQ245" s="208">
        <f t="shared" si="429"/>
        <v>96</v>
      </c>
      <c r="AR245" s="208">
        <f t="shared" si="429"/>
        <v>96</v>
      </c>
      <c r="AS245" s="208">
        <f t="shared" si="429"/>
        <v>96</v>
      </c>
      <c r="AT245" s="208">
        <f t="shared" si="429"/>
        <v>96</v>
      </c>
      <c r="AU245" s="208">
        <f t="shared" si="429"/>
        <v>96</v>
      </c>
      <c r="AV245" s="208">
        <f t="shared" si="429"/>
        <v>96</v>
      </c>
      <c r="AW245" s="208">
        <f t="shared" si="429"/>
        <v>96</v>
      </c>
      <c r="AX245" s="208">
        <f t="shared" si="429"/>
        <v>96</v>
      </c>
      <c r="AY245" s="208">
        <f t="shared" si="429"/>
        <v>96</v>
      </c>
      <c r="AZ245" s="208">
        <f t="shared" si="429"/>
        <v>96</v>
      </c>
      <c r="BA245" s="208">
        <f t="shared" si="429"/>
        <v>96</v>
      </c>
      <c r="BB245" s="208">
        <f t="shared" si="429"/>
        <v>96</v>
      </c>
      <c r="BC245" s="208">
        <f t="shared" si="429"/>
        <v>96</v>
      </c>
      <c r="BD245" s="208">
        <f t="shared" si="429"/>
        <v>96</v>
      </c>
      <c r="BE245" s="208">
        <f t="shared" si="429"/>
        <v>96</v>
      </c>
      <c r="BF245" s="208">
        <f t="shared" si="429"/>
        <v>96</v>
      </c>
      <c r="BG245" s="208">
        <f t="shared" si="429"/>
        <v>96</v>
      </c>
      <c r="BH245" s="208">
        <f t="shared" si="429"/>
        <v>96</v>
      </c>
      <c r="BI245" s="208">
        <f t="shared" si="429"/>
        <v>96</v>
      </c>
      <c r="BJ245" s="208">
        <f t="shared" si="429"/>
        <v>96</v>
      </c>
      <c r="BK245" s="208">
        <f t="shared" si="429"/>
        <v>96</v>
      </c>
      <c r="BL245" s="208">
        <f t="shared" si="429"/>
        <v>96</v>
      </c>
      <c r="BM245" s="208">
        <f t="shared" si="429"/>
        <v>96</v>
      </c>
      <c r="BN245" s="208">
        <f t="shared" si="429"/>
        <v>96</v>
      </c>
      <c r="BO245" s="208">
        <f t="shared" si="429"/>
        <v>96</v>
      </c>
      <c r="BP245" s="208">
        <f t="shared" si="429"/>
        <v>96</v>
      </c>
      <c r="BQ245" s="208">
        <f t="shared" si="429"/>
        <v>96</v>
      </c>
      <c r="BR245" s="208">
        <f t="shared" si="429"/>
        <v>96</v>
      </c>
      <c r="BS245" s="208">
        <f t="shared" si="429"/>
        <v>96</v>
      </c>
      <c r="BT245" s="208">
        <f t="shared" ref="BT245:CF245" si="430">+SUM(BS245,BT141)</f>
        <v>96</v>
      </c>
      <c r="BU245" s="208">
        <f t="shared" si="430"/>
        <v>96</v>
      </c>
      <c r="BV245" s="208">
        <f t="shared" si="430"/>
        <v>96</v>
      </c>
      <c r="BW245" s="208">
        <f t="shared" si="430"/>
        <v>96</v>
      </c>
      <c r="BX245" s="208">
        <f t="shared" si="430"/>
        <v>96</v>
      </c>
      <c r="BY245" s="208">
        <f t="shared" si="430"/>
        <v>96</v>
      </c>
      <c r="BZ245" s="208">
        <f t="shared" si="430"/>
        <v>96</v>
      </c>
      <c r="CA245" s="208">
        <f t="shared" si="430"/>
        <v>96</v>
      </c>
      <c r="CB245" s="208">
        <f t="shared" si="430"/>
        <v>96</v>
      </c>
      <c r="CC245" s="208">
        <f t="shared" si="430"/>
        <v>96</v>
      </c>
      <c r="CD245" s="208">
        <f t="shared" si="430"/>
        <v>96</v>
      </c>
      <c r="CE245" s="208">
        <f t="shared" si="430"/>
        <v>96</v>
      </c>
      <c r="CF245" s="208">
        <f t="shared" si="430"/>
        <v>96</v>
      </c>
      <c r="CG245" s="180"/>
      <c r="CH245" s="180"/>
      <c r="CI245" s="180"/>
      <c r="CJ245" s="180"/>
      <c r="CK245" s="180"/>
      <c r="CL245" s="180"/>
      <c r="CM245" s="180"/>
      <c r="CN245" s="180"/>
      <c r="CO245" s="180"/>
      <c r="CP245" s="180"/>
      <c r="CQ245" s="180"/>
      <c r="CR245" s="180"/>
      <c r="CS245" s="180"/>
      <c r="CT245" s="180"/>
      <c r="CU245" s="180"/>
      <c r="CV245" s="180"/>
      <c r="CW245" s="180"/>
      <c r="CX245" s="180"/>
      <c r="CY245" s="180"/>
      <c r="CZ245" s="180"/>
      <c r="DA245" s="180"/>
      <c r="DB245" s="180"/>
      <c r="DC245" s="180"/>
      <c r="DD245" s="180"/>
      <c r="DE245" s="180"/>
      <c r="DF245" s="180"/>
      <c r="DG245" s="180"/>
      <c r="DH245" s="180"/>
      <c r="DI245" s="180"/>
      <c r="DJ245" s="180"/>
      <c r="DK245" s="180"/>
      <c r="DL245" s="180"/>
      <c r="DM245" s="180"/>
      <c r="DN245" s="180"/>
      <c r="DO245" s="180"/>
      <c r="DP245" s="180"/>
      <c r="DQ245" s="180"/>
      <c r="DR245" s="180"/>
      <c r="DS245" s="180"/>
      <c r="DT245" s="180"/>
      <c r="DU245" s="180"/>
      <c r="DV245" s="180"/>
      <c r="DW245" s="180"/>
      <c r="DX245" s="180"/>
      <c r="DY245" s="180"/>
      <c r="DZ245" s="180"/>
      <c r="EA245" s="180"/>
      <c r="EB245" s="180"/>
      <c r="EC245" s="180"/>
      <c r="ED245" s="180"/>
      <c r="EE245" s="180"/>
      <c r="EF245" s="180"/>
      <c r="EG245" s="180"/>
      <c r="EH245" s="180"/>
      <c r="EI245" s="180"/>
      <c r="EJ245" s="180"/>
      <c r="EK245" s="180"/>
      <c r="EL245" s="180"/>
      <c r="EM245" s="180"/>
      <c r="EN245" s="180"/>
      <c r="EO245" s="180"/>
      <c r="EP245" s="180"/>
      <c r="EQ245" s="180"/>
      <c r="ER245" s="180"/>
      <c r="ES245" s="180"/>
      <c r="ET245" s="180"/>
      <c r="EU245" s="180"/>
      <c r="EV245" s="180"/>
      <c r="EW245" s="180"/>
      <c r="EX245" s="180"/>
      <c r="EY245" s="180"/>
      <c r="EZ245" s="180"/>
      <c r="FA245" s="180"/>
      <c r="FB245" s="180"/>
      <c r="FC245" s="180"/>
      <c r="FD245" s="180"/>
      <c r="FE245" s="180"/>
      <c r="FF245" s="180"/>
      <c r="FG245" s="180"/>
      <c r="FH245" s="180"/>
    </row>
    <row r="246" spans="3:164" hidden="1" x14ac:dyDescent="0.3">
      <c r="C246" s="700">
        <f t="shared" si="416"/>
        <v>28</v>
      </c>
      <c r="D246" s="305" t="str">
        <f t="shared" si="416"/>
        <v>CIRCUITO-Pileta preparadora(1-2Rigs)</v>
      </c>
      <c r="E246" s="208">
        <f t="shared" si="416"/>
        <v>1</v>
      </c>
      <c r="F246" s="208">
        <f t="shared" si="377"/>
        <v>2</v>
      </c>
      <c r="G246" s="208">
        <f t="shared" si="377"/>
        <v>3</v>
      </c>
      <c r="H246" s="208">
        <f t="shared" ref="H246:BS246" si="431">+SUM(G246,H142)</f>
        <v>4</v>
      </c>
      <c r="I246" s="208">
        <f t="shared" si="431"/>
        <v>5</v>
      </c>
      <c r="J246" s="208">
        <f t="shared" si="431"/>
        <v>6</v>
      </c>
      <c r="K246" s="208">
        <f t="shared" si="431"/>
        <v>7</v>
      </c>
      <c r="L246" s="208">
        <f t="shared" si="431"/>
        <v>8</v>
      </c>
      <c r="M246" s="208">
        <f t="shared" si="431"/>
        <v>9</v>
      </c>
      <c r="N246" s="208">
        <f t="shared" si="431"/>
        <v>10</v>
      </c>
      <c r="O246" s="208">
        <f t="shared" si="431"/>
        <v>11</v>
      </c>
      <c r="P246" s="208">
        <f t="shared" si="431"/>
        <v>12</v>
      </c>
      <c r="Q246" s="208">
        <f t="shared" si="431"/>
        <v>12</v>
      </c>
      <c r="R246" s="208">
        <f t="shared" si="431"/>
        <v>12</v>
      </c>
      <c r="S246" s="208">
        <f t="shared" si="431"/>
        <v>12</v>
      </c>
      <c r="T246" s="208">
        <f t="shared" si="431"/>
        <v>12</v>
      </c>
      <c r="U246" s="208">
        <f t="shared" si="431"/>
        <v>12</v>
      </c>
      <c r="V246" s="208">
        <f t="shared" si="431"/>
        <v>12</v>
      </c>
      <c r="W246" s="208">
        <f t="shared" si="431"/>
        <v>12</v>
      </c>
      <c r="X246" s="208">
        <f t="shared" si="431"/>
        <v>12</v>
      </c>
      <c r="Y246" s="208">
        <f t="shared" si="431"/>
        <v>12</v>
      </c>
      <c r="Z246" s="208">
        <f t="shared" si="431"/>
        <v>12</v>
      </c>
      <c r="AA246" s="208">
        <f t="shared" si="431"/>
        <v>12</v>
      </c>
      <c r="AB246" s="208">
        <f t="shared" si="431"/>
        <v>12</v>
      </c>
      <c r="AC246" s="208">
        <f t="shared" si="431"/>
        <v>12</v>
      </c>
      <c r="AD246" s="208">
        <f t="shared" si="431"/>
        <v>12</v>
      </c>
      <c r="AE246" s="208">
        <f t="shared" si="431"/>
        <v>12</v>
      </c>
      <c r="AF246" s="208">
        <f t="shared" si="431"/>
        <v>12</v>
      </c>
      <c r="AG246" s="208">
        <f t="shared" si="431"/>
        <v>12</v>
      </c>
      <c r="AH246" s="208">
        <f t="shared" si="431"/>
        <v>12</v>
      </c>
      <c r="AI246" s="208">
        <f t="shared" si="431"/>
        <v>12</v>
      </c>
      <c r="AJ246" s="208">
        <f t="shared" si="431"/>
        <v>12</v>
      </c>
      <c r="AK246" s="208">
        <f t="shared" si="431"/>
        <v>12</v>
      </c>
      <c r="AL246" s="208">
        <f t="shared" si="431"/>
        <v>12</v>
      </c>
      <c r="AM246" s="208">
        <f t="shared" si="431"/>
        <v>12</v>
      </c>
      <c r="AN246" s="208">
        <f t="shared" si="431"/>
        <v>12</v>
      </c>
      <c r="AO246" s="208">
        <f t="shared" si="431"/>
        <v>12</v>
      </c>
      <c r="AP246" s="208">
        <f t="shared" si="431"/>
        <v>12</v>
      </c>
      <c r="AQ246" s="208">
        <f t="shared" si="431"/>
        <v>12</v>
      </c>
      <c r="AR246" s="208">
        <f t="shared" si="431"/>
        <v>12</v>
      </c>
      <c r="AS246" s="208">
        <f t="shared" si="431"/>
        <v>12</v>
      </c>
      <c r="AT246" s="208">
        <f t="shared" si="431"/>
        <v>12</v>
      </c>
      <c r="AU246" s="208">
        <f t="shared" si="431"/>
        <v>12</v>
      </c>
      <c r="AV246" s="208">
        <f t="shared" si="431"/>
        <v>12</v>
      </c>
      <c r="AW246" s="208">
        <f t="shared" si="431"/>
        <v>12</v>
      </c>
      <c r="AX246" s="208">
        <f t="shared" si="431"/>
        <v>12</v>
      </c>
      <c r="AY246" s="208">
        <f t="shared" si="431"/>
        <v>12</v>
      </c>
      <c r="AZ246" s="208">
        <f t="shared" si="431"/>
        <v>12</v>
      </c>
      <c r="BA246" s="208">
        <f t="shared" si="431"/>
        <v>12</v>
      </c>
      <c r="BB246" s="208">
        <f t="shared" si="431"/>
        <v>12</v>
      </c>
      <c r="BC246" s="208">
        <f t="shared" si="431"/>
        <v>12</v>
      </c>
      <c r="BD246" s="208">
        <f t="shared" si="431"/>
        <v>12</v>
      </c>
      <c r="BE246" s="208">
        <f t="shared" si="431"/>
        <v>12</v>
      </c>
      <c r="BF246" s="208">
        <f t="shared" si="431"/>
        <v>12</v>
      </c>
      <c r="BG246" s="208">
        <f t="shared" si="431"/>
        <v>12</v>
      </c>
      <c r="BH246" s="208">
        <f t="shared" si="431"/>
        <v>12</v>
      </c>
      <c r="BI246" s="208">
        <f t="shared" si="431"/>
        <v>12</v>
      </c>
      <c r="BJ246" s="208">
        <f t="shared" si="431"/>
        <v>12</v>
      </c>
      <c r="BK246" s="208">
        <f t="shared" si="431"/>
        <v>12</v>
      </c>
      <c r="BL246" s="208">
        <f t="shared" si="431"/>
        <v>12</v>
      </c>
      <c r="BM246" s="208">
        <f t="shared" si="431"/>
        <v>12</v>
      </c>
      <c r="BN246" s="208">
        <f t="shared" si="431"/>
        <v>12</v>
      </c>
      <c r="BO246" s="208">
        <f t="shared" si="431"/>
        <v>12</v>
      </c>
      <c r="BP246" s="208">
        <f t="shared" si="431"/>
        <v>12</v>
      </c>
      <c r="BQ246" s="208">
        <f t="shared" si="431"/>
        <v>12</v>
      </c>
      <c r="BR246" s="208">
        <f t="shared" si="431"/>
        <v>12</v>
      </c>
      <c r="BS246" s="208">
        <f t="shared" si="431"/>
        <v>12</v>
      </c>
      <c r="BT246" s="208">
        <f t="shared" ref="BT246:CF246" si="432">+SUM(BS246,BT142)</f>
        <v>12</v>
      </c>
      <c r="BU246" s="208">
        <f t="shared" si="432"/>
        <v>12</v>
      </c>
      <c r="BV246" s="208">
        <f t="shared" si="432"/>
        <v>12</v>
      </c>
      <c r="BW246" s="208">
        <f t="shared" si="432"/>
        <v>12</v>
      </c>
      <c r="BX246" s="208">
        <f t="shared" si="432"/>
        <v>12</v>
      </c>
      <c r="BY246" s="208">
        <f t="shared" si="432"/>
        <v>12</v>
      </c>
      <c r="BZ246" s="208">
        <f t="shared" si="432"/>
        <v>12</v>
      </c>
      <c r="CA246" s="208">
        <f t="shared" si="432"/>
        <v>12</v>
      </c>
      <c r="CB246" s="208">
        <f t="shared" si="432"/>
        <v>12</v>
      </c>
      <c r="CC246" s="208">
        <f t="shared" si="432"/>
        <v>12</v>
      </c>
      <c r="CD246" s="208">
        <f t="shared" si="432"/>
        <v>12</v>
      </c>
      <c r="CE246" s="208">
        <f t="shared" si="432"/>
        <v>12</v>
      </c>
      <c r="CF246" s="208">
        <f t="shared" si="432"/>
        <v>12</v>
      </c>
      <c r="CG246" s="180"/>
      <c r="CH246" s="180"/>
      <c r="CI246" s="180"/>
      <c r="CJ246" s="180"/>
      <c r="CK246" s="180"/>
      <c r="CL246" s="180"/>
      <c r="CM246" s="180"/>
      <c r="CN246" s="180"/>
      <c r="CO246" s="180"/>
      <c r="CP246" s="180"/>
      <c r="CQ246" s="180"/>
      <c r="CR246" s="180"/>
      <c r="CS246" s="180"/>
      <c r="CT246" s="180"/>
      <c r="CU246" s="180"/>
      <c r="CV246" s="180"/>
      <c r="CW246" s="180"/>
      <c r="CX246" s="180"/>
      <c r="CY246" s="180"/>
      <c r="CZ246" s="180"/>
      <c r="DA246" s="180"/>
      <c r="DB246" s="180"/>
      <c r="DC246" s="180"/>
      <c r="DD246" s="180"/>
      <c r="DE246" s="180"/>
      <c r="DF246" s="180"/>
      <c r="DG246" s="180"/>
      <c r="DH246" s="180"/>
      <c r="DI246" s="180"/>
      <c r="DJ246" s="180"/>
      <c r="DK246" s="180"/>
      <c r="DL246" s="180"/>
      <c r="DM246" s="180"/>
      <c r="DN246" s="180"/>
      <c r="DO246" s="180"/>
      <c r="DP246" s="180"/>
      <c r="DQ246" s="180"/>
      <c r="DR246" s="180"/>
      <c r="DS246" s="180"/>
      <c r="DT246" s="180"/>
      <c r="DU246" s="180"/>
      <c r="DV246" s="180"/>
      <c r="DW246" s="180"/>
      <c r="DX246" s="180"/>
      <c r="DY246" s="180"/>
      <c r="DZ246" s="180"/>
      <c r="EA246" s="180"/>
      <c r="EB246" s="180"/>
      <c r="EC246" s="180"/>
      <c r="ED246" s="180"/>
      <c r="EE246" s="180"/>
      <c r="EF246" s="180"/>
      <c r="EG246" s="180"/>
      <c r="EH246" s="180"/>
      <c r="EI246" s="180"/>
      <c r="EJ246" s="180"/>
      <c r="EK246" s="180"/>
      <c r="EL246" s="180"/>
      <c r="EM246" s="180"/>
      <c r="EN246" s="180"/>
      <c r="EO246" s="180"/>
      <c r="EP246" s="180"/>
      <c r="EQ246" s="180"/>
      <c r="ER246" s="180"/>
      <c r="ES246" s="180"/>
      <c r="ET246" s="180"/>
      <c r="EU246" s="180"/>
      <c r="EV246" s="180"/>
      <c r="EW246" s="180"/>
      <c r="EX246" s="180"/>
      <c r="EY246" s="180"/>
      <c r="EZ246" s="180"/>
      <c r="FA246" s="180"/>
      <c r="FB246" s="180"/>
      <c r="FC246" s="180"/>
      <c r="FD246" s="180"/>
      <c r="FE246" s="180"/>
      <c r="FF246" s="180"/>
      <c r="FG246" s="180"/>
      <c r="FH246" s="180"/>
    </row>
    <row r="247" spans="3:164" hidden="1" x14ac:dyDescent="0.3">
      <c r="C247" s="700">
        <f t="shared" si="416"/>
        <v>29</v>
      </c>
      <c r="D247" s="305" t="str">
        <f t="shared" si="416"/>
        <v>CIRCUITO-Tanque CaCl2 (Dia x U)(1-2Rigs)</v>
      </c>
      <c r="E247" s="208">
        <f t="shared" si="416"/>
        <v>1</v>
      </c>
      <c r="F247" s="208">
        <f t="shared" si="377"/>
        <v>2</v>
      </c>
      <c r="G247" s="208">
        <f t="shared" si="377"/>
        <v>3</v>
      </c>
      <c r="H247" s="208">
        <f t="shared" ref="H247:BS247" si="433">+SUM(G247,H143)</f>
        <v>4</v>
      </c>
      <c r="I247" s="208">
        <f t="shared" si="433"/>
        <v>5</v>
      </c>
      <c r="J247" s="208">
        <f t="shared" si="433"/>
        <v>6</v>
      </c>
      <c r="K247" s="208">
        <f t="shared" si="433"/>
        <v>7</v>
      </c>
      <c r="L247" s="208">
        <f t="shared" si="433"/>
        <v>8</v>
      </c>
      <c r="M247" s="208">
        <f t="shared" si="433"/>
        <v>9</v>
      </c>
      <c r="N247" s="208">
        <f t="shared" si="433"/>
        <v>10</v>
      </c>
      <c r="O247" s="208">
        <f t="shared" si="433"/>
        <v>11</v>
      </c>
      <c r="P247" s="208">
        <f t="shared" si="433"/>
        <v>12</v>
      </c>
      <c r="Q247" s="208">
        <f t="shared" si="433"/>
        <v>12</v>
      </c>
      <c r="R247" s="208">
        <f t="shared" si="433"/>
        <v>12</v>
      </c>
      <c r="S247" s="208">
        <f t="shared" si="433"/>
        <v>12</v>
      </c>
      <c r="T247" s="208">
        <f t="shared" si="433"/>
        <v>12</v>
      </c>
      <c r="U247" s="208">
        <f t="shared" si="433"/>
        <v>12</v>
      </c>
      <c r="V247" s="208">
        <f t="shared" si="433"/>
        <v>12</v>
      </c>
      <c r="W247" s="208">
        <f t="shared" si="433"/>
        <v>12</v>
      </c>
      <c r="X247" s="208">
        <f t="shared" si="433"/>
        <v>12</v>
      </c>
      <c r="Y247" s="208">
        <f t="shared" si="433"/>
        <v>12</v>
      </c>
      <c r="Z247" s="208">
        <f t="shared" si="433"/>
        <v>12</v>
      </c>
      <c r="AA247" s="208">
        <f t="shared" si="433"/>
        <v>12</v>
      </c>
      <c r="AB247" s="208">
        <f t="shared" si="433"/>
        <v>12</v>
      </c>
      <c r="AC247" s="208">
        <f t="shared" si="433"/>
        <v>12</v>
      </c>
      <c r="AD247" s="208">
        <f t="shared" si="433"/>
        <v>12</v>
      </c>
      <c r="AE247" s="208">
        <f t="shared" si="433"/>
        <v>12</v>
      </c>
      <c r="AF247" s="208">
        <f t="shared" si="433"/>
        <v>12</v>
      </c>
      <c r="AG247" s="208">
        <f t="shared" si="433"/>
        <v>12</v>
      </c>
      <c r="AH247" s="208">
        <f t="shared" si="433"/>
        <v>12</v>
      </c>
      <c r="AI247" s="208">
        <f t="shared" si="433"/>
        <v>12</v>
      </c>
      <c r="AJ247" s="208">
        <f t="shared" si="433"/>
        <v>12</v>
      </c>
      <c r="AK247" s="208">
        <f t="shared" si="433"/>
        <v>12</v>
      </c>
      <c r="AL247" s="208">
        <f t="shared" si="433"/>
        <v>12</v>
      </c>
      <c r="AM247" s="208">
        <f t="shared" si="433"/>
        <v>12</v>
      </c>
      <c r="AN247" s="208">
        <f t="shared" si="433"/>
        <v>12</v>
      </c>
      <c r="AO247" s="208">
        <f t="shared" si="433"/>
        <v>12</v>
      </c>
      <c r="AP247" s="208">
        <f t="shared" si="433"/>
        <v>12</v>
      </c>
      <c r="AQ247" s="208">
        <f t="shared" si="433"/>
        <v>12</v>
      </c>
      <c r="AR247" s="208">
        <f t="shared" si="433"/>
        <v>12</v>
      </c>
      <c r="AS247" s="208">
        <f t="shared" si="433"/>
        <v>12</v>
      </c>
      <c r="AT247" s="208">
        <f t="shared" si="433"/>
        <v>12</v>
      </c>
      <c r="AU247" s="208">
        <f t="shared" si="433"/>
        <v>12</v>
      </c>
      <c r="AV247" s="208">
        <f t="shared" si="433"/>
        <v>12</v>
      </c>
      <c r="AW247" s="208">
        <f t="shared" si="433"/>
        <v>12</v>
      </c>
      <c r="AX247" s="208">
        <f t="shared" si="433"/>
        <v>12</v>
      </c>
      <c r="AY247" s="208">
        <f t="shared" si="433"/>
        <v>12</v>
      </c>
      <c r="AZ247" s="208">
        <f t="shared" si="433"/>
        <v>12</v>
      </c>
      <c r="BA247" s="208">
        <f t="shared" si="433"/>
        <v>12</v>
      </c>
      <c r="BB247" s="208">
        <f t="shared" si="433"/>
        <v>12</v>
      </c>
      <c r="BC247" s="208">
        <f t="shared" si="433"/>
        <v>12</v>
      </c>
      <c r="BD247" s="208">
        <f t="shared" si="433"/>
        <v>12</v>
      </c>
      <c r="BE247" s="208">
        <f t="shared" si="433"/>
        <v>12</v>
      </c>
      <c r="BF247" s="208">
        <f t="shared" si="433"/>
        <v>12</v>
      </c>
      <c r="BG247" s="208">
        <f t="shared" si="433"/>
        <v>12</v>
      </c>
      <c r="BH247" s="208">
        <f t="shared" si="433"/>
        <v>12</v>
      </c>
      <c r="BI247" s="208">
        <f t="shared" si="433"/>
        <v>12</v>
      </c>
      <c r="BJ247" s="208">
        <f t="shared" si="433"/>
        <v>12</v>
      </c>
      <c r="BK247" s="208">
        <f t="shared" si="433"/>
        <v>12</v>
      </c>
      <c r="BL247" s="208">
        <f t="shared" si="433"/>
        <v>12</v>
      </c>
      <c r="BM247" s="208">
        <f t="shared" si="433"/>
        <v>12</v>
      </c>
      <c r="BN247" s="208">
        <f t="shared" si="433"/>
        <v>12</v>
      </c>
      <c r="BO247" s="208">
        <f t="shared" si="433"/>
        <v>12</v>
      </c>
      <c r="BP247" s="208">
        <f t="shared" si="433"/>
        <v>12</v>
      </c>
      <c r="BQ247" s="208">
        <f t="shared" si="433"/>
        <v>12</v>
      </c>
      <c r="BR247" s="208">
        <f t="shared" si="433"/>
        <v>12</v>
      </c>
      <c r="BS247" s="208">
        <f t="shared" si="433"/>
        <v>12</v>
      </c>
      <c r="BT247" s="208">
        <f t="shared" ref="BT247:CF247" si="434">+SUM(BS247,BT143)</f>
        <v>12</v>
      </c>
      <c r="BU247" s="208">
        <f t="shared" si="434"/>
        <v>12</v>
      </c>
      <c r="BV247" s="208">
        <f t="shared" si="434"/>
        <v>12</v>
      </c>
      <c r="BW247" s="208">
        <f t="shared" si="434"/>
        <v>12</v>
      </c>
      <c r="BX247" s="208">
        <f t="shared" si="434"/>
        <v>12</v>
      </c>
      <c r="BY247" s="208">
        <f t="shared" si="434"/>
        <v>12</v>
      </c>
      <c r="BZ247" s="208">
        <f t="shared" si="434"/>
        <v>12</v>
      </c>
      <c r="CA247" s="208">
        <f t="shared" si="434"/>
        <v>12</v>
      </c>
      <c r="CB247" s="208">
        <f t="shared" si="434"/>
        <v>12</v>
      </c>
      <c r="CC247" s="208">
        <f t="shared" si="434"/>
        <v>12</v>
      </c>
      <c r="CD247" s="208">
        <f t="shared" si="434"/>
        <v>12</v>
      </c>
      <c r="CE247" s="208">
        <f t="shared" si="434"/>
        <v>12</v>
      </c>
      <c r="CF247" s="208">
        <f t="shared" si="434"/>
        <v>12</v>
      </c>
      <c r="CG247" s="180"/>
      <c r="CH247" s="180"/>
      <c r="CI247" s="180"/>
      <c r="CJ247" s="180"/>
      <c r="CK247" s="180"/>
      <c r="CL247" s="180"/>
      <c r="CM247" s="180"/>
      <c r="CN247" s="180"/>
      <c r="CO247" s="180"/>
      <c r="CP247" s="180"/>
      <c r="CQ247" s="180"/>
      <c r="CR247" s="180"/>
      <c r="CS247" s="180"/>
      <c r="CT247" s="180"/>
      <c r="CU247" s="180"/>
      <c r="CV247" s="180"/>
      <c r="CW247" s="180"/>
      <c r="CX247" s="180"/>
      <c r="CY247" s="180"/>
      <c r="CZ247" s="180"/>
      <c r="DA247" s="180"/>
      <c r="DB247" s="180"/>
      <c r="DC247" s="180"/>
      <c r="DD247" s="180"/>
      <c r="DE247" s="180"/>
      <c r="DF247" s="180"/>
      <c r="DG247" s="180"/>
      <c r="DH247" s="180"/>
      <c r="DI247" s="180"/>
      <c r="DJ247" s="180"/>
      <c r="DK247" s="180"/>
      <c r="DL247" s="180"/>
      <c r="DM247" s="180"/>
      <c r="DN247" s="180"/>
      <c r="DO247" s="180"/>
      <c r="DP247" s="180"/>
      <c r="DQ247" s="180"/>
      <c r="DR247" s="180"/>
      <c r="DS247" s="180"/>
      <c r="DT247" s="180"/>
      <c r="DU247" s="180"/>
      <c r="DV247" s="180"/>
      <c r="DW247" s="180"/>
      <c r="DX247" s="180"/>
      <c r="DY247" s="180"/>
      <c r="DZ247" s="180"/>
      <c r="EA247" s="180"/>
      <c r="EB247" s="180"/>
      <c r="EC247" s="180"/>
      <c r="ED247" s="180"/>
      <c r="EE247" s="180"/>
      <c r="EF247" s="180"/>
      <c r="EG247" s="180"/>
      <c r="EH247" s="180"/>
      <c r="EI247" s="180"/>
      <c r="EJ247" s="180"/>
      <c r="EK247" s="180"/>
      <c r="EL247" s="180"/>
      <c r="EM247" s="180"/>
      <c r="EN247" s="180"/>
      <c r="EO247" s="180"/>
      <c r="EP247" s="180"/>
      <c r="EQ247" s="180"/>
      <c r="ER247" s="180"/>
      <c r="ES247" s="180"/>
      <c r="ET247" s="180"/>
      <c r="EU247" s="180"/>
      <c r="EV247" s="180"/>
      <c r="EW247" s="180"/>
      <c r="EX247" s="180"/>
      <c r="EY247" s="180"/>
      <c r="EZ247" s="180"/>
      <c r="FA247" s="180"/>
      <c r="FB247" s="180"/>
      <c r="FC247" s="180"/>
      <c r="FD247" s="180"/>
      <c r="FE247" s="180"/>
      <c r="FF247" s="180"/>
      <c r="FG247" s="180"/>
      <c r="FH247" s="180"/>
    </row>
    <row r="248" spans="3:164" hidden="1" x14ac:dyDescent="0.3">
      <c r="C248" s="700">
        <f t="shared" si="416"/>
        <v>30</v>
      </c>
      <c r="D248" s="305" t="str">
        <f t="shared" si="416"/>
        <v>CONSUMIBLE-Ácido clorhídrico(1-2Rigs)</v>
      </c>
      <c r="E248" s="208">
        <f t="shared" si="416"/>
        <v>0</v>
      </c>
      <c r="F248" s="208">
        <f t="shared" si="377"/>
        <v>0</v>
      </c>
      <c r="G248" s="208">
        <f t="shared" si="377"/>
        <v>0</v>
      </c>
      <c r="H248" s="208">
        <f t="shared" ref="H248:BS248" si="435">+SUM(G248,H144)</f>
        <v>0</v>
      </c>
      <c r="I248" s="208">
        <f t="shared" si="435"/>
        <v>0</v>
      </c>
      <c r="J248" s="208">
        <f t="shared" si="435"/>
        <v>0</v>
      </c>
      <c r="K248" s="208">
        <f t="shared" si="435"/>
        <v>0</v>
      </c>
      <c r="L248" s="208">
        <f t="shared" si="435"/>
        <v>0</v>
      </c>
      <c r="M248" s="208">
        <f t="shared" si="435"/>
        <v>0</v>
      </c>
      <c r="N248" s="208">
        <f t="shared" si="435"/>
        <v>0</v>
      </c>
      <c r="O248" s="208">
        <f t="shared" si="435"/>
        <v>0</v>
      </c>
      <c r="P248" s="208">
        <f t="shared" si="435"/>
        <v>0</v>
      </c>
      <c r="Q248" s="208">
        <f t="shared" si="435"/>
        <v>0</v>
      </c>
      <c r="R248" s="208">
        <f t="shared" si="435"/>
        <v>0</v>
      </c>
      <c r="S248" s="208">
        <f t="shared" si="435"/>
        <v>0</v>
      </c>
      <c r="T248" s="208">
        <f t="shared" si="435"/>
        <v>0</v>
      </c>
      <c r="U248" s="208">
        <f t="shared" si="435"/>
        <v>0</v>
      </c>
      <c r="V248" s="208">
        <f t="shared" si="435"/>
        <v>0</v>
      </c>
      <c r="W248" s="208">
        <f t="shared" si="435"/>
        <v>0</v>
      </c>
      <c r="X248" s="208">
        <f t="shared" si="435"/>
        <v>0</v>
      </c>
      <c r="Y248" s="208">
        <f t="shared" si="435"/>
        <v>0</v>
      </c>
      <c r="Z248" s="208">
        <f t="shared" si="435"/>
        <v>0</v>
      </c>
      <c r="AA248" s="208">
        <f t="shared" si="435"/>
        <v>0</v>
      </c>
      <c r="AB248" s="208">
        <f t="shared" si="435"/>
        <v>0</v>
      </c>
      <c r="AC248" s="208">
        <f t="shared" si="435"/>
        <v>0</v>
      </c>
      <c r="AD248" s="208">
        <f t="shared" si="435"/>
        <v>0</v>
      </c>
      <c r="AE248" s="208">
        <f t="shared" si="435"/>
        <v>0</v>
      </c>
      <c r="AF248" s="208">
        <f t="shared" si="435"/>
        <v>0</v>
      </c>
      <c r="AG248" s="208">
        <f t="shared" si="435"/>
        <v>0</v>
      </c>
      <c r="AH248" s="208">
        <f t="shared" si="435"/>
        <v>0</v>
      </c>
      <c r="AI248" s="208">
        <f t="shared" si="435"/>
        <v>0</v>
      </c>
      <c r="AJ248" s="208">
        <f t="shared" si="435"/>
        <v>0</v>
      </c>
      <c r="AK248" s="208">
        <f t="shared" si="435"/>
        <v>0</v>
      </c>
      <c r="AL248" s="208">
        <f t="shared" si="435"/>
        <v>0</v>
      </c>
      <c r="AM248" s="208">
        <f t="shared" si="435"/>
        <v>0</v>
      </c>
      <c r="AN248" s="208">
        <f t="shared" si="435"/>
        <v>0</v>
      </c>
      <c r="AO248" s="208">
        <f t="shared" si="435"/>
        <v>0</v>
      </c>
      <c r="AP248" s="208">
        <f t="shared" si="435"/>
        <v>0</v>
      </c>
      <c r="AQ248" s="208">
        <f t="shared" si="435"/>
        <v>0</v>
      </c>
      <c r="AR248" s="208">
        <f t="shared" si="435"/>
        <v>0</v>
      </c>
      <c r="AS248" s="208">
        <f t="shared" si="435"/>
        <v>0</v>
      </c>
      <c r="AT248" s="208">
        <f t="shared" si="435"/>
        <v>0</v>
      </c>
      <c r="AU248" s="208">
        <f t="shared" si="435"/>
        <v>0</v>
      </c>
      <c r="AV248" s="208">
        <f t="shared" si="435"/>
        <v>0</v>
      </c>
      <c r="AW248" s="208">
        <f t="shared" si="435"/>
        <v>0</v>
      </c>
      <c r="AX248" s="208">
        <f t="shared" si="435"/>
        <v>0</v>
      </c>
      <c r="AY248" s="208">
        <f t="shared" si="435"/>
        <v>0</v>
      </c>
      <c r="AZ248" s="208">
        <f t="shared" si="435"/>
        <v>0</v>
      </c>
      <c r="BA248" s="208">
        <f t="shared" si="435"/>
        <v>0</v>
      </c>
      <c r="BB248" s="208">
        <f t="shared" si="435"/>
        <v>0</v>
      </c>
      <c r="BC248" s="208">
        <f t="shared" si="435"/>
        <v>0</v>
      </c>
      <c r="BD248" s="208">
        <f t="shared" si="435"/>
        <v>0</v>
      </c>
      <c r="BE248" s="208">
        <f t="shared" si="435"/>
        <v>0</v>
      </c>
      <c r="BF248" s="208">
        <f t="shared" si="435"/>
        <v>0</v>
      </c>
      <c r="BG248" s="208">
        <f t="shared" si="435"/>
        <v>0</v>
      </c>
      <c r="BH248" s="208">
        <f t="shared" si="435"/>
        <v>0</v>
      </c>
      <c r="BI248" s="208">
        <f t="shared" si="435"/>
        <v>0</v>
      </c>
      <c r="BJ248" s="208">
        <f t="shared" si="435"/>
        <v>0</v>
      </c>
      <c r="BK248" s="208">
        <f t="shared" si="435"/>
        <v>0</v>
      </c>
      <c r="BL248" s="208">
        <f t="shared" si="435"/>
        <v>0</v>
      </c>
      <c r="BM248" s="208">
        <f t="shared" si="435"/>
        <v>0</v>
      </c>
      <c r="BN248" s="208">
        <f t="shared" si="435"/>
        <v>0</v>
      </c>
      <c r="BO248" s="208">
        <f t="shared" si="435"/>
        <v>0</v>
      </c>
      <c r="BP248" s="208">
        <f t="shared" si="435"/>
        <v>0</v>
      </c>
      <c r="BQ248" s="208">
        <f t="shared" si="435"/>
        <v>0</v>
      </c>
      <c r="BR248" s="208">
        <f t="shared" si="435"/>
        <v>0</v>
      </c>
      <c r="BS248" s="208">
        <f t="shared" si="435"/>
        <v>0</v>
      </c>
      <c r="BT248" s="208">
        <f t="shared" ref="BT248:CF248" si="436">+SUM(BS248,BT144)</f>
        <v>0</v>
      </c>
      <c r="BU248" s="208">
        <f t="shared" si="436"/>
        <v>0</v>
      </c>
      <c r="BV248" s="208">
        <f t="shared" si="436"/>
        <v>0</v>
      </c>
      <c r="BW248" s="208">
        <f t="shared" si="436"/>
        <v>0</v>
      </c>
      <c r="BX248" s="208">
        <f t="shared" si="436"/>
        <v>0</v>
      </c>
      <c r="BY248" s="208">
        <f t="shared" si="436"/>
        <v>0</v>
      </c>
      <c r="BZ248" s="208">
        <f t="shared" si="436"/>
        <v>0</v>
      </c>
      <c r="CA248" s="208">
        <f t="shared" si="436"/>
        <v>0</v>
      </c>
      <c r="CB248" s="208">
        <f t="shared" si="436"/>
        <v>0</v>
      </c>
      <c r="CC248" s="208">
        <f t="shared" si="436"/>
        <v>0</v>
      </c>
      <c r="CD248" s="208">
        <f t="shared" si="436"/>
        <v>0</v>
      </c>
      <c r="CE248" s="208">
        <f t="shared" si="436"/>
        <v>0</v>
      </c>
      <c r="CF248" s="208">
        <f t="shared" si="436"/>
        <v>0</v>
      </c>
      <c r="CG248" s="180"/>
      <c r="CH248" s="180"/>
      <c r="CI248" s="180"/>
      <c r="CJ248" s="180"/>
      <c r="CK248" s="180"/>
      <c r="CL248" s="180"/>
      <c r="CM248" s="180"/>
      <c r="CN248" s="180"/>
      <c r="CO248" s="180"/>
      <c r="CP248" s="180"/>
      <c r="CQ248" s="180"/>
      <c r="CR248" s="180"/>
      <c r="CS248" s="180"/>
      <c r="CT248" s="180"/>
      <c r="CU248" s="180"/>
      <c r="CV248" s="180"/>
      <c r="CW248" s="180"/>
      <c r="CX248" s="180"/>
      <c r="CY248" s="180"/>
      <c r="CZ248" s="180"/>
      <c r="DA248" s="180"/>
      <c r="DB248" s="180"/>
      <c r="DC248" s="180"/>
      <c r="DD248" s="180"/>
      <c r="DE248" s="180"/>
      <c r="DF248" s="180"/>
      <c r="DG248" s="180"/>
      <c r="DH248" s="180"/>
      <c r="DI248" s="180"/>
      <c r="DJ248" s="180"/>
      <c r="DK248" s="180"/>
      <c r="DL248" s="180"/>
      <c r="DM248" s="180"/>
      <c r="DN248" s="180"/>
      <c r="DO248" s="180"/>
      <c r="DP248" s="180"/>
      <c r="DQ248" s="180"/>
      <c r="DR248" s="180"/>
      <c r="DS248" s="180"/>
      <c r="DT248" s="180"/>
      <c r="DU248" s="180"/>
      <c r="DV248" s="180"/>
      <c r="DW248" s="180"/>
      <c r="DX248" s="180"/>
      <c r="DY248" s="180"/>
      <c r="DZ248" s="180"/>
      <c r="EA248" s="180"/>
      <c r="EB248" s="180"/>
      <c r="EC248" s="180"/>
      <c r="ED248" s="180"/>
      <c r="EE248" s="180"/>
      <c r="EF248" s="180"/>
      <c r="EG248" s="180"/>
      <c r="EH248" s="180"/>
      <c r="EI248" s="180"/>
      <c r="EJ248" s="180"/>
      <c r="EK248" s="180"/>
      <c r="EL248" s="180"/>
      <c r="EM248" s="180"/>
      <c r="EN248" s="180"/>
      <c r="EO248" s="180"/>
      <c r="EP248" s="180"/>
      <c r="EQ248" s="180"/>
      <c r="ER248" s="180"/>
      <c r="ES248" s="180"/>
      <c r="ET248" s="180"/>
      <c r="EU248" s="180"/>
      <c r="EV248" s="180"/>
      <c r="EW248" s="180"/>
      <c r="EX248" s="180"/>
      <c r="EY248" s="180"/>
      <c r="EZ248" s="180"/>
      <c r="FA248" s="180"/>
      <c r="FB248" s="180"/>
      <c r="FC248" s="180"/>
      <c r="FD248" s="180"/>
      <c r="FE248" s="180"/>
      <c r="FF248" s="180"/>
      <c r="FG248" s="180"/>
      <c r="FH248" s="180"/>
    </row>
    <row r="249" spans="3:164" hidden="1" x14ac:dyDescent="0.3">
      <c r="C249" s="700">
        <f t="shared" si="416"/>
        <v>31</v>
      </c>
      <c r="D249" s="305" t="str">
        <f t="shared" si="416"/>
        <v>CONSUMIBLE-Floculan MARFLOC103(1-2Rigs)</v>
      </c>
      <c r="E249" s="208">
        <f t="shared" si="416"/>
        <v>0</v>
      </c>
      <c r="F249" s="208">
        <f t="shared" si="377"/>
        <v>0</v>
      </c>
      <c r="G249" s="208">
        <f t="shared" si="377"/>
        <v>0</v>
      </c>
      <c r="H249" s="208">
        <f t="shared" ref="H249:BS249" si="437">+SUM(G249,H145)</f>
        <v>0</v>
      </c>
      <c r="I249" s="208">
        <f t="shared" si="437"/>
        <v>0</v>
      </c>
      <c r="J249" s="208">
        <f t="shared" si="437"/>
        <v>0</v>
      </c>
      <c r="K249" s="208">
        <f t="shared" si="437"/>
        <v>0</v>
      </c>
      <c r="L249" s="208">
        <f t="shared" si="437"/>
        <v>0</v>
      </c>
      <c r="M249" s="208">
        <f t="shared" si="437"/>
        <v>0</v>
      </c>
      <c r="N249" s="208">
        <f t="shared" si="437"/>
        <v>0</v>
      </c>
      <c r="O249" s="208">
        <f t="shared" si="437"/>
        <v>0</v>
      </c>
      <c r="P249" s="208">
        <f t="shared" si="437"/>
        <v>0</v>
      </c>
      <c r="Q249" s="208">
        <f t="shared" si="437"/>
        <v>0</v>
      </c>
      <c r="R249" s="208">
        <f t="shared" si="437"/>
        <v>0</v>
      </c>
      <c r="S249" s="208">
        <f t="shared" si="437"/>
        <v>0</v>
      </c>
      <c r="T249" s="208">
        <f t="shared" si="437"/>
        <v>0</v>
      </c>
      <c r="U249" s="208">
        <f t="shared" si="437"/>
        <v>0</v>
      </c>
      <c r="V249" s="208">
        <f t="shared" si="437"/>
        <v>0</v>
      </c>
      <c r="W249" s="208">
        <f t="shared" si="437"/>
        <v>0</v>
      </c>
      <c r="X249" s="208">
        <f t="shared" si="437"/>
        <v>0</v>
      </c>
      <c r="Y249" s="208">
        <f t="shared" si="437"/>
        <v>0</v>
      </c>
      <c r="Z249" s="208">
        <f t="shared" si="437"/>
        <v>0</v>
      </c>
      <c r="AA249" s="208">
        <f t="shared" si="437"/>
        <v>0</v>
      </c>
      <c r="AB249" s="208">
        <f t="shared" si="437"/>
        <v>0</v>
      </c>
      <c r="AC249" s="208">
        <f t="shared" si="437"/>
        <v>0</v>
      </c>
      <c r="AD249" s="208">
        <f t="shared" si="437"/>
        <v>0</v>
      </c>
      <c r="AE249" s="208">
        <f t="shared" si="437"/>
        <v>0</v>
      </c>
      <c r="AF249" s="208">
        <f t="shared" si="437"/>
        <v>0</v>
      </c>
      <c r="AG249" s="208">
        <f t="shared" si="437"/>
        <v>0</v>
      </c>
      <c r="AH249" s="208">
        <f t="shared" si="437"/>
        <v>0</v>
      </c>
      <c r="AI249" s="208">
        <f t="shared" si="437"/>
        <v>0</v>
      </c>
      <c r="AJ249" s="208">
        <f t="shared" si="437"/>
        <v>0</v>
      </c>
      <c r="AK249" s="208">
        <f t="shared" si="437"/>
        <v>0</v>
      </c>
      <c r="AL249" s="208">
        <f t="shared" si="437"/>
        <v>0</v>
      </c>
      <c r="AM249" s="208">
        <f t="shared" si="437"/>
        <v>0</v>
      </c>
      <c r="AN249" s="208">
        <f t="shared" si="437"/>
        <v>0</v>
      </c>
      <c r="AO249" s="208">
        <f t="shared" si="437"/>
        <v>0</v>
      </c>
      <c r="AP249" s="208">
        <f t="shared" si="437"/>
        <v>0</v>
      </c>
      <c r="AQ249" s="208">
        <f t="shared" si="437"/>
        <v>0</v>
      </c>
      <c r="AR249" s="208">
        <f t="shared" si="437"/>
        <v>0</v>
      </c>
      <c r="AS249" s="208">
        <f t="shared" si="437"/>
        <v>0</v>
      </c>
      <c r="AT249" s="208">
        <f t="shared" si="437"/>
        <v>0</v>
      </c>
      <c r="AU249" s="208">
        <f t="shared" si="437"/>
        <v>0</v>
      </c>
      <c r="AV249" s="208">
        <f t="shared" si="437"/>
        <v>0</v>
      </c>
      <c r="AW249" s="208">
        <f t="shared" si="437"/>
        <v>0</v>
      </c>
      <c r="AX249" s="208">
        <f t="shared" si="437"/>
        <v>0</v>
      </c>
      <c r="AY249" s="208">
        <f t="shared" si="437"/>
        <v>0</v>
      </c>
      <c r="AZ249" s="208">
        <f t="shared" si="437"/>
        <v>0</v>
      </c>
      <c r="BA249" s="208">
        <f t="shared" si="437"/>
        <v>0</v>
      </c>
      <c r="BB249" s="208">
        <f t="shared" si="437"/>
        <v>0</v>
      </c>
      <c r="BC249" s="208">
        <f t="shared" si="437"/>
        <v>0</v>
      </c>
      <c r="BD249" s="208">
        <f t="shared" si="437"/>
        <v>0</v>
      </c>
      <c r="BE249" s="208">
        <f t="shared" si="437"/>
        <v>0</v>
      </c>
      <c r="BF249" s="208">
        <f t="shared" si="437"/>
        <v>0</v>
      </c>
      <c r="BG249" s="208">
        <f t="shared" si="437"/>
        <v>0</v>
      </c>
      <c r="BH249" s="208">
        <f t="shared" si="437"/>
        <v>0</v>
      </c>
      <c r="BI249" s="208">
        <f t="shared" si="437"/>
        <v>0</v>
      </c>
      <c r="BJ249" s="208">
        <f t="shared" si="437"/>
        <v>0</v>
      </c>
      <c r="BK249" s="208">
        <f t="shared" si="437"/>
        <v>0</v>
      </c>
      <c r="BL249" s="208">
        <f t="shared" si="437"/>
        <v>0</v>
      </c>
      <c r="BM249" s="208">
        <f t="shared" si="437"/>
        <v>0</v>
      </c>
      <c r="BN249" s="208">
        <f t="shared" si="437"/>
        <v>0</v>
      </c>
      <c r="BO249" s="208">
        <f t="shared" si="437"/>
        <v>0</v>
      </c>
      <c r="BP249" s="208">
        <f t="shared" si="437"/>
        <v>0</v>
      </c>
      <c r="BQ249" s="208">
        <f t="shared" si="437"/>
        <v>0</v>
      </c>
      <c r="BR249" s="208">
        <f t="shared" si="437"/>
        <v>0</v>
      </c>
      <c r="BS249" s="208">
        <f t="shared" si="437"/>
        <v>0</v>
      </c>
      <c r="BT249" s="208">
        <f t="shared" ref="BT249:CF249" si="438">+SUM(BS249,BT145)</f>
        <v>0</v>
      </c>
      <c r="BU249" s="208">
        <f t="shared" si="438"/>
        <v>0</v>
      </c>
      <c r="BV249" s="208">
        <f t="shared" si="438"/>
        <v>0</v>
      </c>
      <c r="BW249" s="208">
        <f t="shared" si="438"/>
        <v>0</v>
      </c>
      <c r="BX249" s="208">
        <f t="shared" si="438"/>
        <v>0</v>
      </c>
      <c r="BY249" s="208">
        <f t="shared" si="438"/>
        <v>0</v>
      </c>
      <c r="BZ249" s="208">
        <f t="shared" si="438"/>
        <v>0</v>
      </c>
      <c r="CA249" s="208">
        <f t="shared" si="438"/>
        <v>0</v>
      </c>
      <c r="CB249" s="208">
        <f t="shared" si="438"/>
        <v>0</v>
      </c>
      <c r="CC249" s="208">
        <f t="shared" si="438"/>
        <v>0</v>
      </c>
      <c r="CD249" s="208">
        <f t="shared" si="438"/>
        <v>0</v>
      </c>
      <c r="CE249" s="208">
        <f t="shared" si="438"/>
        <v>0</v>
      </c>
      <c r="CF249" s="208">
        <f t="shared" si="438"/>
        <v>0</v>
      </c>
      <c r="CG249" s="180"/>
      <c r="CH249" s="180"/>
      <c r="CI249" s="180"/>
      <c r="CJ249" s="180"/>
      <c r="CK249" s="180"/>
      <c r="CL249" s="180"/>
      <c r="CM249" s="180"/>
      <c r="CN249" s="180"/>
      <c r="CO249" s="180"/>
      <c r="CP249" s="180"/>
      <c r="CQ249" s="180"/>
      <c r="CR249" s="180"/>
      <c r="CS249" s="180"/>
      <c r="CT249" s="180"/>
      <c r="CU249" s="180"/>
      <c r="CV249" s="180"/>
      <c r="CW249" s="180"/>
      <c r="CX249" s="180"/>
      <c r="CY249" s="180"/>
      <c r="CZ249" s="180"/>
      <c r="DA249" s="180"/>
      <c r="DB249" s="180"/>
      <c r="DC249" s="180"/>
      <c r="DD249" s="180"/>
      <c r="DE249" s="180"/>
      <c r="DF249" s="180"/>
      <c r="DG249" s="180"/>
      <c r="DH249" s="180"/>
      <c r="DI249" s="180"/>
      <c r="DJ249" s="180"/>
      <c r="DK249" s="180"/>
      <c r="DL249" s="180"/>
      <c r="DM249" s="180"/>
      <c r="DN249" s="180"/>
      <c r="DO249" s="180"/>
      <c r="DP249" s="180"/>
      <c r="DQ249" s="180"/>
      <c r="DR249" s="180"/>
      <c r="DS249" s="180"/>
      <c r="DT249" s="180"/>
      <c r="DU249" s="180"/>
      <c r="DV249" s="180"/>
      <c r="DW249" s="180"/>
      <c r="DX249" s="180"/>
      <c r="DY249" s="180"/>
      <c r="DZ249" s="180"/>
      <c r="EA249" s="180"/>
      <c r="EB249" s="180"/>
      <c r="EC249" s="180"/>
      <c r="ED249" s="180"/>
      <c r="EE249" s="180"/>
      <c r="EF249" s="180"/>
      <c r="EG249" s="180"/>
      <c r="EH249" s="180"/>
      <c r="EI249" s="180"/>
      <c r="EJ249" s="180"/>
      <c r="EK249" s="180"/>
      <c r="EL249" s="180"/>
      <c r="EM249" s="180"/>
      <c r="EN249" s="180"/>
      <c r="EO249" s="180"/>
      <c r="EP249" s="180"/>
      <c r="EQ249" s="180"/>
      <c r="ER249" s="180"/>
      <c r="ES249" s="180"/>
      <c r="ET249" s="180"/>
      <c r="EU249" s="180"/>
      <c r="EV249" s="180"/>
      <c r="EW249" s="180"/>
      <c r="EX249" s="180"/>
      <c r="EY249" s="180"/>
      <c r="EZ249" s="180"/>
      <c r="FA249" s="180"/>
      <c r="FB249" s="180"/>
      <c r="FC249" s="180"/>
      <c r="FD249" s="180"/>
      <c r="FE249" s="180"/>
      <c r="FF249" s="180"/>
      <c r="FG249" s="180"/>
      <c r="FH249" s="180"/>
    </row>
    <row r="250" spans="3:164" hidden="1" x14ac:dyDescent="0.3">
      <c r="C250" s="700">
        <f t="shared" si="416"/>
        <v>32</v>
      </c>
      <c r="D250" s="305" t="str">
        <f t="shared" si="416"/>
        <v>CONSUMIBLE-Floculan MARFLOC108(1-2Rigs)</v>
      </c>
      <c r="E250" s="208">
        <f t="shared" si="416"/>
        <v>0</v>
      </c>
      <c r="F250" s="208">
        <f t="shared" si="377"/>
        <v>0</v>
      </c>
      <c r="G250" s="208">
        <f t="shared" si="377"/>
        <v>0</v>
      </c>
      <c r="H250" s="208">
        <f t="shared" ref="H250:BS250" si="439">+SUM(G250,H146)</f>
        <v>0</v>
      </c>
      <c r="I250" s="208">
        <f t="shared" si="439"/>
        <v>0</v>
      </c>
      <c r="J250" s="208">
        <f t="shared" si="439"/>
        <v>0</v>
      </c>
      <c r="K250" s="208">
        <f t="shared" si="439"/>
        <v>0</v>
      </c>
      <c r="L250" s="208">
        <f t="shared" si="439"/>
        <v>0</v>
      </c>
      <c r="M250" s="208">
        <f t="shared" si="439"/>
        <v>0</v>
      </c>
      <c r="N250" s="208">
        <f t="shared" si="439"/>
        <v>0</v>
      </c>
      <c r="O250" s="208">
        <f t="shared" si="439"/>
        <v>0</v>
      </c>
      <c r="P250" s="208">
        <f t="shared" si="439"/>
        <v>0</v>
      </c>
      <c r="Q250" s="208">
        <f t="shared" si="439"/>
        <v>0</v>
      </c>
      <c r="R250" s="208">
        <f t="shared" si="439"/>
        <v>0</v>
      </c>
      <c r="S250" s="208">
        <f t="shared" si="439"/>
        <v>0</v>
      </c>
      <c r="T250" s="208">
        <f t="shared" si="439"/>
        <v>0</v>
      </c>
      <c r="U250" s="208">
        <f t="shared" si="439"/>
        <v>0</v>
      </c>
      <c r="V250" s="208">
        <f t="shared" si="439"/>
        <v>0</v>
      </c>
      <c r="W250" s="208">
        <f t="shared" si="439"/>
        <v>0</v>
      </c>
      <c r="X250" s="208">
        <f t="shared" si="439"/>
        <v>0</v>
      </c>
      <c r="Y250" s="208">
        <f t="shared" si="439"/>
        <v>0</v>
      </c>
      <c r="Z250" s="208">
        <f t="shared" si="439"/>
        <v>0</v>
      </c>
      <c r="AA250" s="208">
        <f t="shared" si="439"/>
        <v>0</v>
      </c>
      <c r="AB250" s="208">
        <f t="shared" si="439"/>
        <v>0</v>
      </c>
      <c r="AC250" s="208">
        <f t="shared" si="439"/>
        <v>0</v>
      </c>
      <c r="AD250" s="208">
        <f t="shared" si="439"/>
        <v>0</v>
      </c>
      <c r="AE250" s="208">
        <f t="shared" si="439"/>
        <v>0</v>
      </c>
      <c r="AF250" s="208">
        <f t="shared" si="439"/>
        <v>0</v>
      </c>
      <c r="AG250" s="208">
        <f t="shared" si="439"/>
        <v>0</v>
      </c>
      <c r="AH250" s="208">
        <f t="shared" si="439"/>
        <v>0</v>
      </c>
      <c r="AI250" s="208">
        <f t="shared" si="439"/>
        <v>0</v>
      </c>
      <c r="AJ250" s="208">
        <f t="shared" si="439"/>
        <v>0</v>
      </c>
      <c r="AK250" s="208">
        <f t="shared" si="439"/>
        <v>0</v>
      </c>
      <c r="AL250" s="208">
        <f t="shared" si="439"/>
        <v>0</v>
      </c>
      <c r="AM250" s="208">
        <f t="shared" si="439"/>
        <v>0</v>
      </c>
      <c r="AN250" s="208">
        <f t="shared" si="439"/>
        <v>0</v>
      </c>
      <c r="AO250" s="208">
        <f t="shared" si="439"/>
        <v>0</v>
      </c>
      <c r="AP250" s="208">
        <f t="shared" si="439"/>
        <v>0</v>
      </c>
      <c r="AQ250" s="208">
        <f t="shared" si="439"/>
        <v>0</v>
      </c>
      <c r="AR250" s="208">
        <f t="shared" si="439"/>
        <v>0</v>
      </c>
      <c r="AS250" s="208">
        <f t="shared" si="439"/>
        <v>0</v>
      </c>
      <c r="AT250" s="208">
        <f t="shared" si="439"/>
        <v>0</v>
      </c>
      <c r="AU250" s="208">
        <f t="shared" si="439"/>
        <v>0</v>
      </c>
      <c r="AV250" s="208">
        <f t="shared" si="439"/>
        <v>0</v>
      </c>
      <c r="AW250" s="208">
        <f t="shared" si="439"/>
        <v>0</v>
      </c>
      <c r="AX250" s="208">
        <f t="shared" si="439"/>
        <v>0</v>
      </c>
      <c r="AY250" s="208">
        <f t="shared" si="439"/>
        <v>0</v>
      </c>
      <c r="AZ250" s="208">
        <f t="shared" si="439"/>
        <v>0</v>
      </c>
      <c r="BA250" s="208">
        <f t="shared" si="439"/>
        <v>0</v>
      </c>
      <c r="BB250" s="208">
        <f t="shared" si="439"/>
        <v>0</v>
      </c>
      <c r="BC250" s="208">
        <f t="shared" si="439"/>
        <v>0</v>
      </c>
      <c r="BD250" s="208">
        <f t="shared" si="439"/>
        <v>0</v>
      </c>
      <c r="BE250" s="208">
        <f t="shared" si="439"/>
        <v>0</v>
      </c>
      <c r="BF250" s="208">
        <f t="shared" si="439"/>
        <v>0</v>
      </c>
      <c r="BG250" s="208">
        <f t="shared" si="439"/>
        <v>0</v>
      </c>
      <c r="BH250" s="208">
        <f t="shared" si="439"/>
        <v>0</v>
      </c>
      <c r="BI250" s="208">
        <f t="shared" si="439"/>
        <v>0</v>
      </c>
      <c r="BJ250" s="208">
        <f t="shared" si="439"/>
        <v>0</v>
      </c>
      <c r="BK250" s="208">
        <f t="shared" si="439"/>
        <v>0</v>
      </c>
      <c r="BL250" s="208">
        <f t="shared" si="439"/>
        <v>0</v>
      </c>
      <c r="BM250" s="208">
        <f t="shared" si="439"/>
        <v>0</v>
      </c>
      <c r="BN250" s="208">
        <f t="shared" si="439"/>
        <v>0</v>
      </c>
      <c r="BO250" s="208">
        <f t="shared" si="439"/>
        <v>0</v>
      </c>
      <c r="BP250" s="208">
        <f t="shared" si="439"/>
        <v>0</v>
      </c>
      <c r="BQ250" s="208">
        <f t="shared" si="439"/>
        <v>0</v>
      </c>
      <c r="BR250" s="208">
        <f t="shared" si="439"/>
        <v>0</v>
      </c>
      <c r="BS250" s="208">
        <f t="shared" si="439"/>
        <v>0</v>
      </c>
      <c r="BT250" s="208">
        <f t="shared" ref="BT250:CF250" si="440">+SUM(BS250,BT146)</f>
        <v>0</v>
      </c>
      <c r="BU250" s="208">
        <f t="shared" si="440"/>
        <v>0</v>
      </c>
      <c r="BV250" s="208">
        <f t="shared" si="440"/>
        <v>0</v>
      </c>
      <c r="BW250" s="208">
        <f t="shared" si="440"/>
        <v>0</v>
      </c>
      <c r="BX250" s="208">
        <f t="shared" si="440"/>
        <v>0</v>
      </c>
      <c r="BY250" s="208">
        <f t="shared" si="440"/>
        <v>0</v>
      </c>
      <c r="BZ250" s="208">
        <f t="shared" si="440"/>
        <v>0</v>
      </c>
      <c r="CA250" s="208">
        <f t="shared" si="440"/>
        <v>0</v>
      </c>
      <c r="CB250" s="208">
        <f t="shared" si="440"/>
        <v>0</v>
      </c>
      <c r="CC250" s="208">
        <f t="shared" si="440"/>
        <v>0</v>
      </c>
      <c r="CD250" s="208">
        <f t="shared" si="440"/>
        <v>0</v>
      </c>
      <c r="CE250" s="208">
        <f t="shared" si="440"/>
        <v>0</v>
      </c>
      <c r="CF250" s="208">
        <f t="shared" si="440"/>
        <v>0</v>
      </c>
      <c r="CG250" s="180"/>
      <c r="CH250" s="180"/>
      <c r="CI250" s="180"/>
      <c r="CJ250" s="180"/>
      <c r="CK250" s="180"/>
      <c r="CL250" s="180"/>
      <c r="CM250" s="180"/>
      <c r="CN250" s="180"/>
      <c r="CO250" s="180"/>
      <c r="CP250" s="180"/>
      <c r="CQ250" s="180"/>
      <c r="CR250" s="180"/>
      <c r="CS250" s="180"/>
      <c r="CT250" s="180"/>
      <c r="CU250" s="180"/>
      <c r="CV250" s="180"/>
      <c r="CW250" s="180"/>
      <c r="CX250" s="180"/>
      <c r="CY250" s="180"/>
      <c r="CZ250" s="180"/>
      <c r="DA250" s="180"/>
      <c r="DB250" s="180"/>
      <c r="DC250" s="180"/>
      <c r="DD250" s="180"/>
      <c r="DE250" s="180"/>
      <c r="DF250" s="180"/>
      <c r="DG250" s="180"/>
      <c r="DH250" s="180"/>
      <c r="DI250" s="180"/>
      <c r="DJ250" s="180"/>
      <c r="DK250" s="180"/>
      <c r="DL250" s="180"/>
      <c r="DM250" s="180"/>
      <c r="DN250" s="180"/>
      <c r="DO250" s="180"/>
      <c r="DP250" s="180"/>
      <c r="DQ250" s="180"/>
      <c r="DR250" s="180"/>
      <c r="DS250" s="180"/>
      <c r="DT250" s="180"/>
      <c r="DU250" s="180"/>
      <c r="DV250" s="180"/>
      <c r="DW250" s="180"/>
      <c r="DX250" s="180"/>
      <c r="DY250" s="180"/>
      <c r="DZ250" s="180"/>
      <c r="EA250" s="180"/>
      <c r="EB250" s="180"/>
      <c r="EC250" s="180"/>
      <c r="ED250" s="180"/>
      <c r="EE250" s="180"/>
      <c r="EF250" s="180"/>
      <c r="EG250" s="180"/>
      <c r="EH250" s="180"/>
      <c r="EI250" s="180"/>
      <c r="EJ250" s="180"/>
      <c r="EK250" s="180"/>
      <c r="EL250" s="180"/>
      <c r="EM250" s="180"/>
      <c r="EN250" s="180"/>
      <c r="EO250" s="180"/>
      <c r="EP250" s="180"/>
      <c r="EQ250" s="180"/>
      <c r="ER250" s="180"/>
      <c r="ES250" s="180"/>
      <c r="ET250" s="180"/>
      <c r="EU250" s="180"/>
      <c r="EV250" s="180"/>
      <c r="EW250" s="180"/>
      <c r="EX250" s="180"/>
      <c r="EY250" s="180"/>
      <c r="EZ250" s="180"/>
      <c r="FA250" s="180"/>
      <c r="FB250" s="180"/>
      <c r="FC250" s="180"/>
      <c r="FD250" s="180"/>
      <c r="FE250" s="180"/>
      <c r="FF250" s="180"/>
      <c r="FG250" s="180"/>
      <c r="FH250" s="180"/>
    </row>
    <row r="251" spans="3:164" hidden="1" x14ac:dyDescent="0.3">
      <c r="C251" s="700">
        <f t="shared" si="416"/>
        <v>33</v>
      </c>
      <c r="D251" s="305" t="str">
        <f t="shared" si="416"/>
        <v>CONSUMIBLE-Mallas de Zaranda (1-2Rigs)</v>
      </c>
      <c r="E251" s="208">
        <f t="shared" si="416"/>
        <v>0</v>
      </c>
      <c r="F251" s="208">
        <f t="shared" si="377"/>
        <v>0</v>
      </c>
      <c r="G251" s="208">
        <f t="shared" si="377"/>
        <v>0</v>
      </c>
      <c r="H251" s="208">
        <f t="shared" ref="H251:BS251" si="441">+SUM(G251,H147)</f>
        <v>0</v>
      </c>
      <c r="I251" s="208">
        <f t="shared" si="441"/>
        <v>0</v>
      </c>
      <c r="J251" s="208">
        <f t="shared" si="441"/>
        <v>0</v>
      </c>
      <c r="K251" s="208">
        <f t="shared" si="441"/>
        <v>0</v>
      </c>
      <c r="L251" s="208">
        <f t="shared" si="441"/>
        <v>0</v>
      </c>
      <c r="M251" s="208">
        <f t="shared" si="441"/>
        <v>0</v>
      </c>
      <c r="N251" s="208">
        <f t="shared" si="441"/>
        <v>0</v>
      </c>
      <c r="O251" s="208">
        <f t="shared" si="441"/>
        <v>0</v>
      </c>
      <c r="P251" s="208">
        <f t="shared" si="441"/>
        <v>0</v>
      </c>
      <c r="Q251" s="208">
        <f t="shared" si="441"/>
        <v>0</v>
      </c>
      <c r="R251" s="208">
        <f t="shared" si="441"/>
        <v>0</v>
      </c>
      <c r="S251" s="208">
        <f t="shared" si="441"/>
        <v>0</v>
      </c>
      <c r="T251" s="208">
        <f t="shared" si="441"/>
        <v>0</v>
      </c>
      <c r="U251" s="208">
        <f t="shared" si="441"/>
        <v>0</v>
      </c>
      <c r="V251" s="208">
        <f t="shared" si="441"/>
        <v>0</v>
      </c>
      <c r="W251" s="208">
        <f t="shared" si="441"/>
        <v>0</v>
      </c>
      <c r="X251" s="208">
        <f t="shared" si="441"/>
        <v>0</v>
      </c>
      <c r="Y251" s="208">
        <f t="shared" si="441"/>
        <v>0</v>
      </c>
      <c r="Z251" s="208">
        <f t="shared" si="441"/>
        <v>0</v>
      </c>
      <c r="AA251" s="208">
        <f t="shared" si="441"/>
        <v>0</v>
      </c>
      <c r="AB251" s="208">
        <f t="shared" si="441"/>
        <v>0</v>
      </c>
      <c r="AC251" s="208">
        <f t="shared" si="441"/>
        <v>0</v>
      </c>
      <c r="AD251" s="208">
        <f t="shared" si="441"/>
        <v>0</v>
      </c>
      <c r="AE251" s="208">
        <f t="shared" si="441"/>
        <v>0</v>
      </c>
      <c r="AF251" s="208">
        <f t="shared" si="441"/>
        <v>0</v>
      </c>
      <c r="AG251" s="208">
        <f t="shared" si="441"/>
        <v>0</v>
      </c>
      <c r="AH251" s="208">
        <f t="shared" si="441"/>
        <v>0</v>
      </c>
      <c r="AI251" s="208">
        <f t="shared" si="441"/>
        <v>0</v>
      </c>
      <c r="AJ251" s="208">
        <f t="shared" si="441"/>
        <v>0</v>
      </c>
      <c r="AK251" s="208">
        <f t="shared" si="441"/>
        <v>0</v>
      </c>
      <c r="AL251" s="208">
        <f t="shared" si="441"/>
        <v>0</v>
      </c>
      <c r="AM251" s="208">
        <f t="shared" si="441"/>
        <v>0</v>
      </c>
      <c r="AN251" s="208">
        <f t="shared" si="441"/>
        <v>0</v>
      </c>
      <c r="AO251" s="208">
        <f t="shared" si="441"/>
        <v>0</v>
      </c>
      <c r="AP251" s="208">
        <f t="shared" si="441"/>
        <v>0</v>
      </c>
      <c r="AQ251" s="208">
        <f t="shared" si="441"/>
        <v>0</v>
      </c>
      <c r="AR251" s="208">
        <f t="shared" si="441"/>
        <v>0</v>
      </c>
      <c r="AS251" s="208">
        <f t="shared" si="441"/>
        <v>0</v>
      </c>
      <c r="AT251" s="208">
        <f t="shared" si="441"/>
        <v>0</v>
      </c>
      <c r="AU251" s="208">
        <f t="shared" si="441"/>
        <v>0</v>
      </c>
      <c r="AV251" s="208">
        <f t="shared" si="441"/>
        <v>0</v>
      </c>
      <c r="AW251" s="208">
        <f t="shared" si="441"/>
        <v>0</v>
      </c>
      <c r="AX251" s="208">
        <f t="shared" si="441"/>
        <v>0</v>
      </c>
      <c r="AY251" s="208">
        <f t="shared" si="441"/>
        <v>0</v>
      </c>
      <c r="AZ251" s="208">
        <f t="shared" si="441"/>
        <v>0</v>
      </c>
      <c r="BA251" s="208">
        <f t="shared" si="441"/>
        <v>0</v>
      </c>
      <c r="BB251" s="208">
        <f t="shared" si="441"/>
        <v>0</v>
      </c>
      <c r="BC251" s="208">
        <f t="shared" si="441"/>
        <v>0</v>
      </c>
      <c r="BD251" s="208">
        <f t="shared" si="441"/>
        <v>0</v>
      </c>
      <c r="BE251" s="208">
        <f t="shared" si="441"/>
        <v>0</v>
      </c>
      <c r="BF251" s="208">
        <f t="shared" si="441"/>
        <v>0</v>
      </c>
      <c r="BG251" s="208">
        <f t="shared" si="441"/>
        <v>0</v>
      </c>
      <c r="BH251" s="208">
        <f t="shared" si="441"/>
        <v>0</v>
      </c>
      <c r="BI251" s="208">
        <f t="shared" si="441"/>
        <v>0</v>
      </c>
      <c r="BJ251" s="208">
        <f t="shared" si="441"/>
        <v>0</v>
      </c>
      <c r="BK251" s="208">
        <f t="shared" si="441"/>
        <v>0</v>
      </c>
      <c r="BL251" s="208">
        <f t="shared" si="441"/>
        <v>0</v>
      </c>
      <c r="BM251" s="208">
        <f t="shared" si="441"/>
        <v>0</v>
      </c>
      <c r="BN251" s="208">
        <f t="shared" si="441"/>
        <v>0</v>
      </c>
      <c r="BO251" s="208">
        <f t="shared" si="441"/>
        <v>0</v>
      </c>
      <c r="BP251" s="208">
        <f t="shared" si="441"/>
        <v>0</v>
      </c>
      <c r="BQ251" s="208">
        <f t="shared" si="441"/>
        <v>0</v>
      </c>
      <c r="BR251" s="208">
        <f t="shared" si="441"/>
        <v>0</v>
      </c>
      <c r="BS251" s="208">
        <f t="shared" si="441"/>
        <v>0</v>
      </c>
      <c r="BT251" s="208">
        <f t="shared" ref="BT251:CF251" si="442">+SUM(BS251,BT147)</f>
        <v>0</v>
      </c>
      <c r="BU251" s="208">
        <f t="shared" si="442"/>
        <v>0</v>
      </c>
      <c r="BV251" s="208">
        <f t="shared" si="442"/>
        <v>0</v>
      </c>
      <c r="BW251" s="208">
        <f t="shared" si="442"/>
        <v>0</v>
      </c>
      <c r="BX251" s="208">
        <f t="shared" si="442"/>
        <v>0</v>
      </c>
      <c r="BY251" s="208">
        <f t="shared" si="442"/>
        <v>0</v>
      </c>
      <c r="BZ251" s="208">
        <f t="shared" si="442"/>
        <v>0</v>
      </c>
      <c r="CA251" s="208">
        <f t="shared" si="442"/>
        <v>0</v>
      </c>
      <c r="CB251" s="208">
        <f t="shared" si="442"/>
        <v>0</v>
      </c>
      <c r="CC251" s="208">
        <f t="shared" si="442"/>
        <v>0</v>
      </c>
      <c r="CD251" s="208">
        <f t="shared" si="442"/>
        <v>0</v>
      </c>
      <c r="CE251" s="208">
        <f t="shared" si="442"/>
        <v>0</v>
      </c>
      <c r="CF251" s="208">
        <f t="shared" si="442"/>
        <v>0</v>
      </c>
      <c r="CG251" s="180"/>
      <c r="CH251" s="180"/>
      <c r="CI251" s="180"/>
      <c r="CJ251" s="180"/>
      <c r="CK251" s="180"/>
      <c r="CL251" s="180"/>
      <c r="CM251" s="180"/>
      <c r="CN251" s="180"/>
      <c r="CO251" s="180"/>
      <c r="CP251" s="180"/>
      <c r="CQ251" s="180"/>
      <c r="CR251" s="180"/>
      <c r="CS251" s="180"/>
      <c r="CT251" s="180"/>
      <c r="CU251" s="180"/>
      <c r="CV251" s="180"/>
      <c r="CW251" s="180"/>
      <c r="CX251" s="180"/>
      <c r="CY251" s="180"/>
      <c r="CZ251" s="180"/>
      <c r="DA251" s="180"/>
      <c r="DB251" s="180"/>
      <c r="DC251" s="180"/>
      <c r="DD251" s="180"/>
      <c r="DE251" s="180"/>
      <c r="DF251" s="180"/>
      <c r="DG251" s="180"/>
      <c r="DH251" s="180"/>
      <c r="DI251" s="180"/>
      <c r="DJ251" s="180"/>
      <c r="DK251" s="180"/>
      <c r="DL251" s="180"/>
      <c r="DM251" s="180"/>
      <c r="DN251" s="180"/>
      <c r="DO251" s="180"/>
      <c r="DP251" s="180"/>
      <c r="DQ251" s="180"/>
      <c r="DR251" s="180"/>
      <c r="DS251" s="180"/>
      <c r="DT251" s="180"/>
      <c r="DU251" s="180"/>
      <c r="DV251" s="180"/>
      <c r="DW251" s="180"/>
      <c r="DX251" s="180"/>
      <c r="DY251" s="180"/>
      <c r="DZ251" s="180"/>
      <c r="EA251" s="180"/>
      <c r="EB251" s="180"/>
      <c r="EC251" s="180"/>
      <c r="ED251" s="180"/>
      <c r="EE251" s="180"/>
      <c r="EF251" s="180"/>
      <c r="EG251" s="180"/>
      <c r="EH251" s="180"/>
      <c r="EI251" s="180"/>
      <c r="EJ251" s="180"/>
      <c r="EK251" s="180"/>
      <c r="EL251" s="180"/>
      <c r="EM251" s="180"/>
      <c r="EN251" s="180"/>
      <c r="EO251" s="180"/>
      <c r="EP251" s="180"/>
      <c r="EQ251" s="180"/>
      <c r="ER251" s="180"/>
      <c r="ES251" s="180"/>
      <c r="ET251" s="180"/>
      <c r="EU251" s="180"/>
      <c r="EV251" s="180"/>
      <c r="EW251" s="180"/>
      <c r="EX251" s="180"/>
      <c r="EY251" s="180"/>
      <c r="EZ251" s="180"/>
      <c r="FA251" s="180"/>
      <c r="FB251" s="180"/>
      <c r="FC251" s="180"/>
      <c r="FD251" s="180"/>
      <c r="FE251" s="180"/>
      <c r="FF251" s="180"/>
      <c r="FG251" s="180"/>
      <c r="FH251" s="180"/>
    </row>
    <row r="252" spans="3:164" hidden="1" x14ac:dyDescent="0.3">
      <c r="C252" s="700">
        <f t="shared" si="416"/>
        <v>34</v>
      </c>
      <c r="D252" s="305" t="str">
        <f t="shared" si="416"/>
        <v>DTM C.S-DTM entre PAD hast30Km(1-2Rigs)</v>
      </c>
      <c r="E252" s="208">
        <f t="shared" si="416"/>
        <v>0</v>
      </c>
      <c r="F252" s="208">
        <f t="shared" si="377"/>
        <v>0</v>
      </c>
      <c r="G252" s="208">
        <f t="shared" si="377"/>
        <v>0</v>
      </c>
      <c r="H252" s="208">
        <f t="shared" ref="H252:BS252" si="443">+SUM(G252,H148)</f>
        <v>0</v>
      </c>
      <c r="I252" s="208">
        <f t="shared" si="443"/>
        <v>0</v>
      </c>
      <c r="J252" s="208">
        <f t="shared" si="443"/>
        <v>0</v>
      </c>
      <c r="K252" s="208">
        <f t="shared" si="443"/>
        <v>0</v>
      </c>
      <c r="L252" s="208">
        <f t="shared" si="443"/>
        <v>0</v>
      </c>
      <c r="M252" s="208">
        <f t="shared" si="443"/>
        <v>0</v>
      </c>
      <c r="N252" s="208">
        <f t="shared" si="443"/>
        <v>0</v>
      </c>
      <c r="O252" s="208">
        <f t="shared" si="443"/>
        <v>0</v>
      </c>
      <c r="P252" s="208">
        <f t="shared" si="443"/>
        <v>0</v>
      </c>
      <c r="Q252" s="208">
        <f t="shared" si="443"/>
        <v>0</v>
      </c>
      <c r="R252" s="208">
        <f t="shared" si="443"/>
        <v>0</v>
      </c>
      <c r="S252" s="208">
        <f t="shared" si="443"/>
        <v>0</v>
      </c>
      <c r="T252" s="208">
        <f t="shared" si="443"/>
        <v>0</v>
      </c>
      <c r="U252" s="208">
        <f t="shared" si="443"/>
        <v>0</v>
      </c>
      <c r="V252" s="208">
        <f t="shared" si="443"/>
        <v>0</v>
      </c>
      <c r="W252" s="208">
        <f t="shared" si="443"/>
        <v>0</v>
      </c>
      <c r="X252" s="208">
        <f t="shared" si="443"/>
        <v>0</v>
      </c>
      <c r="Y252" s="208">
        <f t="shared" si="443"/>
        <v>0</v>
      </c>
      <c r="Z252" s="208">
        <f t="shared" si="443"/>
        <v>0</v>
      </c>
      <c r="AA252" s="208">
        <f t="shared" si="443"/>
        <v>0</v>
      </c>
      <c r="AB252" s="208">
        <f t="shared" si="443"/>
        <v>0</v>
      </c>
      <c r="AC252" s="208">
        <f t="shared" si="443"/>
        <v>0</v>
      </c>
      <c r="AD252" s="208">
        <f t="shared" si="443"/>
        <v>0</v>
      </c>
      <c r="AE252" s="208">
        <f t="shared" si="443"/>
        <v>0</v>
      </c>
      <c r="AF252" s="208">
        <f t="shared" si="443"/>
        <v>0</v>
      </c>
      <c r="AG252" s="208">
        <f t="shared" si="443"/>
        <v>0</v>
      </c>
      <c r="AH252" s="208">
        <f t="shared" si="443"/>
        <v>0</v>
      </c>
      <c r="AI252" s="208">
        <f t="shared" si="443"/>
        <v>0</v>
      </c>
      <c r="AJ252" s="208">
        <f t="shared" si="443"/>
        <v>0</v>
      </c>
      <c r="AK252" s="208">
        <f t="shared" si="443"/>
        <v>0</v>
      </c>
      <c r="AL252" s="208">
        <f t="shared" si="443"/>
        <v>0</v>
      </c>
      <c r="AM252" s="208">
        <f t="shared" si="443"/>
        <v>0</v>
      </c>
      <c r="AN252" s="208">
        <f t="shared" si="443"/>
        <v>0</v>
      </c>
      <c r="AO252" s="208">
        <f t="shared" si="443"/>
        <v>0</v>
      </c>
      <c r="AP252" s="208">
        <f t="shared" si="443"/>
        <v>0</v>
      </c>
      <c r="AQ252" s="208">
        <f t="shared" si="443"/>
        <v>0</v>
      </c>
      <c r="AR252" s="208">
        <f t="shared" si="443"/>
        <v>0</v>
      </c>
      <c r="AS252" s="208">
        <f t="shared" si="443"/>
        <v>0</v>
      </c>
      <c r="AT252" s="208">
        <f t="shared" si="443"/>
        <v>0</v>
      </c>
      <c r="AU252" s="208">
        <f t="shared" si="443"/>
        <v>0</v>
      </c>
      <c r="AV252" s="208">
        <f t="shared" si="443"/>
        <v>0</v>
      </c>
      <c r="AW252" s="208">
        <f t="shared" si="443"/>
        <v>0</v>
      </c>
      <c r="AX252" s="208">
        <f t="shared" si="443"/>
        <v>0</v>
      </c>
      <c r="AY252" s="208">
        <f t="shared" si="443"/>
        <v>0</v>
      </c>
      <c r="AZ252" s="208">
        <f t="shared" si="443"/>
        <v>0</v>
      </c>
      <c r="BA252" s="208">
        <f t="shared" si="443"/>
        <v>0</v>
      </c>
      <c r="BB252" s="208">
        <f t="shared" si="443"/>
        <v>0</v>
      </c>
      <c r="BC252" s="208">
        <f t="shared" si="443"/>
        <v>0</v>
      </c>
      <c r="BD252" s="208">
        <f t="shared" si="443"/>
        <v>0</v>
      </c>
      <c r="BE252" s="208">
        <f t="shared" si="443"/>
        <v>0</v>
      </c>
      <c r="BF252" s="208">
        <f t="shared" si="443"/>
        <v>0</v>
      </c>
      <c r="BG252" s="208">
        <f t="shared" si="443"/>
        <v>0</v>
      </c>
      <c r="BH252" s="208">
        <f t="shared" si="443"/>
        <v>0</v>
      </c>
      <c r="BI252" s="208">
        <f t="shared" si="443"/>
        <v>0</v>
      </c>
      <c r="BJ252" s="208">
        <f t="shared" si="443"/>
        <v>0</v>
      </c>
      <c r="BK252" s="208">
        <f t="shared" si="443"/>
        <v>0</v>
      </c>
      <c r="BL252" s="208">
        <f t="shared" si="443"/>
        <v>0</v>
      </c>
      <c r="BM252" s="208">
        <f t="shared" si="443"/>
        <v>0</v>
      </c>
      <c r="BN252" s="208">
        <f t="shared" si="443"/>
        <v>0</v>
      </c>
      <c r="BO252" s="208">
        <f t="shared" si="443"/>
        <v>0</v>
      </c>
      <c r="BP252" s="208">
        <f t="shared" si="443"/>
        <v>0</v>
      </c>
      <c r="BQ252" s="208">
        <f t="shared" si="443"/>
        <v>0</v>
      </c>
      <c r="BR252" s="208">
        <f t="shared" si="443"/>
        <v>0</v>
      </c>
      <c r="BS252" s="208">
        <f t="shared" si="443"/>
        <v>0</v>
      </c>
      <c r="BT252" s="208">
        <f t="shared" ref="BT252:CF252" si="444">+SUM(BS252,BT148)</f>
        <v>0</v>
      </c>
      <c r="BU252" s="208">
        <f t="shared" si="444"/>
        <v>0</v>
      </c>
      <c r="BV252" s="208">
        <f t="shared" si="444"/>
        <v>0</v>
      </c>
      <c r="BW252" s="208">
        <f t="shared" si="444"/>
        <v>0</v>
      </c>
      <c r="BX252" s="208">
        <f t="shared" si="444"/>
        <v>0</v>
      </c>
      <c r="BY252" s="208">
        <f t="shared" si="444"/>
        <v>0</v>
      </c>
      <c r="BZ252" s="208">
        <f t="shared" si="444"/>
        <v>0</v>
      </c>
      <c r="CA252" s="208">
        <f t="shared" si="444"/>
        <v>0</v>
      </c>
      <c r="CB252" s="208">
        <f t="shared" si="444"/>
        <v>0</v>
      </c>
      <c r="CC252" s="208">
        <f t="shared" si="444"/>
        <v>0</v>
      </c>
      <c r="CD252" s="208">
        <f t="shared" si="444"/>
        <v>0</v>
      </c>
      <c r="CE252" s="208">
        <f t="shared" si="444"/>
        <v>0</v>
      </c>
      <c r="CF252" s="208">
        <f t="shared" si="444"/>
        <v>0</v>
      </c>
      <c r="CG252" s="180"/>
      <c r="CH252" s="180"/>
      <c r="CI252" s="180"/>
      <c r="CJ252" s="180"/>
      <c r="CK252" s="180"/>
      <c r="CL252" s="180"/>
      <c r="CM252" s="180"/>
      <c r="CN252" s="180"/>
      <c r="CO252" s="180"/>
      <c r="CP252" s="180"/>
      <c r="CQ252" s="180"/>
      <c r="CR252" s="180"/>
      <c r="CS252" s="180"/>
      <c r="CT252" s="180"/>
      <c r="CU252" s="180"/>
      <c r="CV252" s="180"/>
      <c r="CW252" s="180"/>
      <c r="CX252" s="180"/>
      <c r="CY252" s="180"/>
      <c r="CZ252" s="180"/>
      <c r="DA252" s="180"/>
      <c r="DB252" s="180"/>
      <c r="DC252" s="180"/>
      <c r="DD252" s="180"/>
      <c r="DE252" s="180"/>
      <c r="DF252" s="180"/>
      <c r="DG252" s="180"/>
      <c r="DH252" s="180"/>
      <c r="DI252" s="180"/>
      <c r="DJ252" s="180"/>
      <c r="DK252" s="180"/>
      <c r="DL252" s="180"/>
      <c r="DM252" s="180"/>
      <c r="DN252" s="180"/>
      <c r="DO252" s="180"/>
      <c r="DP252" s="180"/>
      <c r="DQ252" s="180"/>
      <c r="DR252" s="180"/>
      <c r="DS252" s="180"/>
      <c r="DT252" s="180"/>
      <c r="DU252" s="180"/>
      <c r="DV252" s="180"/>
      <c r="DW252" s="180"/>
      <c r="DX252" s="180"/>
      <c r="DY252" s="180"/>
      <c r="DZ252" s="180"/>
      <c r="EA252" s="180"/>
      <c r="EB252" s="180"/>
      <c r="EC252" s="180"/>
      <c r="ED252" s="180"/>
      <c r="EE252" s="180"/>
      <c r="EF252" s="180"/>
      <c r="EG252" s="180"/>
      <c r="EH252" s="180"/>
      <c r="EI252" s="180"/>
      <c r="EJ252" s="180"/>
      <c r="EK252" s="180"/>
      <c r="EL252" s="180"/>
      <c r="EM252" s="180"/>
      <c r="EN252" s="180"/>
      <c r="EO252" s="180"/>
      <c r="EP252" s="180"/>
      <c r="EQ252" s="180"/>
      <c r="ER252" s="180"/>
      <c r="ES252" s="180"/>
      <c r="ET252" s="180"/>
      <c r="EU252" s="180"/>
      <c r="EV252" s="180"/>
      <c r="EW252" s="180"/>
      <c r="EX252" s="180"/>
      <c r="EY252" s="180"/>
      <c r="EZ252" s="180"/>
      <c r="FA252" s="180"/>
      <c r="FB252" s="180"/>
      <c r="FC252" s="180"/>
      <c r="FD252" s="180"/>
      <c r="FE252" s="180"/>
      <c r="FF252" s="180"/>
      <c r="FG252" s="180"/>
      <c r="FH252" s="180"/>
    </row>
    <row r="253" spans="3:164" hidden="1" x14ac:dyDescent="0.3">
      <c r="C253" s="700">
        <f t="shared" si="416"/>
        <v>35</v>
      </c>
      <c r="D253" s="305" t="str">
        <f t="shared" si="416"/>
        <v>DTM C.S-Km Adicional Traslado(1-2Rigs)</v>
      </c>
      <c r="E253" s="208">
        <f t="shared" si="416"/>
        <v>0</v>
      </c>
      <c r="F253" s="208">
        <f t="shared" si="377"/>
        <v>0</v>
      </c>
      <c r="G253" s="208">
        <f t="shared" si="377"/>
        <v>0</v>
      </c>
      <c r="H253" s="208">
        <f t="shared" ref="H253:BS253" si="445">+SUM(G253,H149)</f>
        <v>0</v>
      </c>
      <c r="I253" s="208">
        <f t="shared" si="445"/>
        <v>0</v>
      </c>
      <c r="J253" s="208">
        <f t="shared" si="445"/>
        <v>0</v>
      </c>
      <c r="K253" s="208">
        <f t="shared" si="445"/>
        <v>0</v>
      </c>
      <c r="L253" s="208">
        <f t="shared" si="445"/>
        <v>0</v>
      </c>
      <c r="M253" s="208">
        <f t="shared" si="445"/>
        <v>0</v>
      </c>
      <c r="N253" s="208">
        <f t="shared" si="445"/>
        <v>0</v>
      </c>
      <c r="O253" s="208">
        <f t="shared" si="445"/>
        <v>0</v>
      </c>
      <c r="P253" s="208">
        <f t="shared" si="445"/>
        <v>0</v>
      </c>
      <c r="Q253" s="208">
        <f t="shared" si="445"/>
        <v>0</v>
      </c>
      <c r="R253" s="208">
        <f t="shared" si="445"/>
        <v>0</v>
      </c>
      <c r="S253" s="208">
        <f t="shared" si="445"/>
        <v>0</v>
      </c>
      <c r="T253" s="208">
        <f t="shared" si="445"/>
        <v>0</v>
      </c>
      <c r="U253" s="208">
        <f t="shared" si="445"/>
        <v>0</v>
      </c>
      <c r="V253" s="208">
        <f t="shared" si="445"/>
        <v>0</v>
      </c>
      <c r="W253" s="208">
        <f t="shared" si="445"/>
        <v>0</v>
      </c>
      <c r="X253" s="208">
        <f t="shared" si="445"/>
        <v>0</v>
      </c>
      <c r="Y253" s="208">
        <f t="shared" si="445"/>
        <v>0</v>
      </c>
      <c r="Z253" s="208">
        <f t="shared" si="445"/>
        <v>0</v>
      </c>
      <c r="AA253" s="208">
        <f t="shared" si="445"/>
        <v>0</v>
      </c>
      <c r="AB253" s="208">
        <f t="shared" si="445"/>
        <v>0</v>
      </c>
      <c r="AC253" s="208">
        <f t="shared" si="445"/>
        <v>0</v>
      </c>
      <c r="AD253" s="208">
        <f t="shared" si="445"/>
        <v>0</v>
      </c>
      <c r="AE253" s="208">
        <f t="shared" si="445"/>
        <v>0</v>
      </c>
      <c r="AF253" s="208">
        <f t="shared" si="445"/>
        <v>0</v>
      </c>
      <c r="AG253" s="208">
        <f t="shared" si="445"/>
        <v>0</v>
      </c>
      <c r="AH253" s="208">
        <f t="shared" si="445"/>
        <v>0</v>
      </c>
      <c r="AI253" s="208">
        <f t="shared" si="445"/>
        <v>0</v>
      </c>
      <c r="AJ253" s="208">
        <f t="shared" si="445"/>
        <v>0</v>
      </c>
      <c r="AK253" s="208">
        <f t="shared" si="445"/>
        <v>0</v>
      </c>
      <c r="AL253" s="208">
        <f t="shared" si="445"/>
        <v>0</v>
      </c>
      <c r="AM253" s="208">
        <f t="shared" si="445"/>
        <v>0</v>
      </c>
      <c r="AN253" s="208">
        <f t="shared" si="445"/>
        <v>0</v>
      </c>
      <c r="AO253" s="208">
        <f t="shared" si="445"/>
        <v>0</v>
      </c>
      <c r="AP253" s="208">
        <f t="shared" si="445"/>
        <v>0</v>
      </c>
      <c r="AQ253" s="208">
        <f t="shared" si="445"/>
        <v>0</v>
      </c>
      <c r="AR253" s="208">
        <f t="shared" si="445"/>
        <v>0</v>
      </c>
      <c r="AS253" s="208">
        <f t="shared" si="445"/>
        <v>0</v>
      </c>
      <c r="AT253" s="208">
        <f t="shared" si="445"/>
        <v>0</v>
      </c>
      <c r="AU253" s="208">
        <f t="shared" si="445"/>
        <v>0</v>
      </c>
      <c r="AV253" s="208">
        <f t="shared" si="445"/>
        <v>0</v>
      </c>
      <c r="AW253" s="208">
        <f t="shared" si="445"/>
        <v>0</v>
      </c>
      <c r="AX253" s="208">
        <f t="shared" si="445"/>
        <v>0</v>
      </c>
      <c r="AY253" s="208">
        <f t="shared" si="445"/>
        <v>0</v>
      </c>
      <c r="AZ253" s="208">
        <f t="shared" si="445"/>
        <v>0</v>
      </c>
      <c r="BA253" s="208">
        <f t="shared" si="445"/>
        <v>0</v>
      </c>
      <c r="BB253" s="208">
        <f t="shared" si="445"/>
        <v>0</v>
      </c>
      <c r="BC253" s="208">
        <f t="shared" si="445"/>
        <v>0</v>
      </c>
      <c r="BD253" s="208">
        <f t="shared" si="445"/>
        <v>0</v>
      </c>
      <c r="BE253" s="208">
        <f t="shared" si="445"/>
        <v>0</v>
      </c>
      <c r="BF253" s="208">
        <f t="shared" si="445"/>
        <v>0</v>
      </c>
      <c r="BG253" s="208">
        <f t="shared" si="445"/>
        <v>0</v>
      </c>
      <c r="BH253" s="208">
        <f t="shared" si="445"/>
        <v>0</v>
      </c>
      <c r="BI253" s="208">
        <f t="shared" si="445"/>
        <v>0</v>
      </c>
      <c r="BJ253" s="208">
        <f t="shared" si="445"/>
        <v>0</v>
      </c>
      <c r="BK253" s="208">
        <f t="shared" si="445"/>
        <v>0</v>
      </c>
      <c r="BL253" s="208">
        <f t="shared" si="445"/>
        <v>0</v>
      </c>
      <c r="BM253" s="208">
        <f t="shared" si="445"/>
        <v>0</v>
      </c>
      <c r="BN253" s="208">
        <f t="shared" si="445"/>
        <v>0</v>
      </c>
      <c r="BO253" s="208">
        <f t="shared" si="445"/>
        <v>0</v>
      </c>
      <c r="BP253" s="208">
        <f t="shared" si="445"/>
        <v>0</v>
      </c>
      <c r="BQ253" s="208">
        <f t="shared" si="445"/>
        <v>0</v>
      </c>
      <c r="BR253" s="208">
        <f t="shared" si="445"/>
        <v>0</v>
      </c>
      <c r="BS253" s="208">
        <f t="shared" si="445"/>
        <v>0</v>
      </c>
      <c r="BT253" s="208">
        <f t="shared" ref="BT253:CF253" si="446">+SUM(BS253,BT149)</f>
        <v>0</v>
      </c>
      <c r="BU253" s="208">
        <f t="shared" si="446"/>
        <v>0</v>
      </c>
      <c r="BV253" s="208">
        <f t="shared" si="446"/>
        <v>0</v>
      </c>
      <c r="BW253" s="208">
        <f t="shared" si="446"/>
        <v>0</v>
      </c>
      <c r="BX253" s="208">
        <f t="shared" si="446"/>
        <v>0</v>
      </c>
      <c r="BY253" s="208">
        <f t="shared" si="446"/>
        <v>0</v>
      </c>
      <c r="BZ253" s="208">
        <f t="shared" si="446"/>
        <v>0</v>
      </c>
      <c r="CA253" s="208">
        <f t="shared" si="446"/>
        <v>0</v>
      </c>
      <c r="CB253" s="208">
        <f t="shared" si="446"/>
        <v>0</v>
      </c>
      <c r="CC253" s="208">
        <f t="shared" si="446"/>
        <v>0</v>
      </c>
      <c r="CD253" s="208">
        <f t="shared" si="446"/>
        <v>0</v>
      </c>
      <c r="CE253" s="208">
        <f t="shared" si="446"/>
        <v>0</v>
      </c>
      <c r="CF253" s="208">
        <f t="shared" si="446"/>
        <v>0</v>
      </c>
      <c r="CG253" s="180"/>
      <c r="CH253" s="180"/>
      <c r="CI253" s="180"/>
      <c r="CJ253" s="180"/>
      <c r="CK253" s="180"/>
      <c r="CL253" s="180"/>
      <c r="CM253" s="180"/>
      <c r="CN253" s="180"/>
      <c r="CO253" s="180"/>
      <c r="CP253" s="180"/>
      <c r="CQ253" s="180"/>
      <c r="CR253" s="180"/>
      <c r="CS253" s="180"/>
      <c r="CT253" s="180"/>
      <c r="CU253" s="180"/>
      <c r="CV253" s="180"/>
      <c r="CW253" s="180"/>
      <c r="CX253" s="180"/>
      <c r="CY253" s="180"/>
      <c r="CZ253" s="180"/>
      <c r="DA253" s="180"/>
      <c r="DB253" s="180"/>
      <c r="DC253" s="180"/>
      <c r="DD253" s="180"/>
      <c r="DE253" s="180"/>
      <c r="DF253" s="180"/>
      <c r="DG253" s="180"/>
      <c r="DH253" s="180"/>
      <c r="DI253" s="180"/>
      <c r="DJ253" s="180"/>
      <c r="DK253" s="180"/>
      <c r="DL253" s="180"/>
      <c r="DM253" s="180"/>
      <c r="DN253" s="180"/>
      <c r="DO253" s="180"/>
      <c r="DP253" s="180"/>
      <c r="DQ253" s="180"/>
      <c r="DR253" s="180"/>
      <c r="DS253" s="180"/>
      <c r="DT253" s="180"/>
      <c r="DU253" s="180"/>
      <c r="DV253" s="180"/>
      <c r="DW253" s="180"/>
      <c r="DX253" s="180"/>
      <c r="DY253" s="180"/>
      <c r="DZ253" s="180"/>
      <c r="EA253" s="180"/>
      <c r="EB253" s="180"/>
      <c r="EC253" s="180"/>
      <c r="ED253" s="180"/>
      <c r="EE253" s="180"/>
      <c r="EF253" s="180"/>
      <c r="EG253" s="180"/>
      <c r="EH253" s="180"/>
      <c r="EI253" s="180"/>
      <c r="EJ253" s="180"/>
      <c r="EK253" s="180"/>
      <c r="EL253" s="180"/>
      <c r="EM253" s="180"/>
      <c r="EN253" s="180"/>
      <c r="EO253" s="180"/>
      <c r="EP253" s="180"/>
      <c r="EQ253" s="180"/>
      <c r="ER253" s="180"/>
      <c r="ES253" s="180"/>
      <c r="ET253" s="180"/>
      <c r="EU253" s="180"/>
      <c r="EV253" s="180"/>
      <c r="EW253" s="180"/>
      <c r="EX253" s="180"/>
      <c r="EY253" s="180"/>
      <c r="EZ253" s="180"/>
      <c r="FA253" s="180"/>
      <c r="FB253" s="180"/>
      <c r="FC253" s="180"/>
      <c r="FD253" s="180"/>
      <c r="FE253" s="180"/>
      <c r="FF253" s="180"/>
      <c r="FG253" s="180"/>
      <c r="FH253" s="180"/>
    </row>
    <row r="254" spans="3:164" hidden="1" x14ac:dyDescent="0.3">
      <c r="C254" s="700">
        <f t="shared" si="416"/>
        <v>36</v>
      </c>
      <c r="D254" s="305" t="str">
        <f t="shared" si="416"/>
        <v>DTM C.S-Mov/Desmov (Base-Yac)(1-2Rigs)</v>
      </c>
      <c r="E254" s="208">
        <f t="shared" si="416"/>
        <v>0</v>
      </c>
      <c r="F254" s="208">
        <f t="shared" si="377"/>
        <v>0</v>
      </c>
      <c r="G254" s="208">
        <f t="shared" si="377"/>
        <v>0</v>
      </c>
      <c r="H254" s="208">
        <f t="shared" ref="H254:BS254" si="447">+SUM(G254,H150)</f>
        <v>0</v>
      </c>
      <c r="I254" s="208">
        <f t="shared" si="447"/>
        <v>0</v>
      </c>
      <c r="J254" s="208">
        <f t="shared" si="447"/>
        <v>0</v>
      </c>
      <c r="K254" s="208">
        <f t="shared" si="447"/>
        <v>0</v>
      </c>
      <c r="L254" s="208">
        <f t="shared" si="447"/>
        <v>0</v>
      </c>
      <c r="M254" s="208">
        <f t="shared" si="447"/>
        <v>0</v>
      </c>
      <c r="N254" s="208">
        <f t="shared" si="447"/>
        <v>0</v>
      </c>
      <c r="O254" s="208">
        <f t="shared" si="447"/>
        <v>0</v>
      </c>
      <c r="P254" s="208">
        <f t="shared" si="447"/>
        <v>0</v>
      </c>
      <c r="Q254" s="208">
        <f t="shared" si="447"/>
        <v>3</v>
      </c>
      <c r="R254" s="208">
        <f t="shared" si="447"/>
        <v>6</v>
      </c>
      <c r="S254" s="208">
        <f t="shared" si="447"/>
        <v>9</v>
      </c>
      <c r="T254" s="208">
        <f t="shared" si="447"/>
        <v>9</v>
      </c>
      <c r="U254" s="208">
        <f t="shared" si="447"/>
        <v>9</v>
      </c>
      <c r="V254" s="208">
        <f t="shared" si="447"/>
        <v>9</v>
      </c>
      <c r="W254" s="208">
        <f t="shared" si="447"/>
        <v>9</v>
      </c>
      <c r="X254" s="208">
        <f t="shared" si="447"/>
        <v>9</v>
      </c>
      <c r="Y254" s="208">
        <f t="shared" si="447"/>
        <v>9</v>
      </c>
      <c r="Z254" s="208">
        <f t="shared" si="447"/>
        <v>9</v>
      </c>
      <c r="AA254" s="208">
        <f t="shared" si="447"/>
        <v>9</v>
      </c>
      <c r="AB254" s="208">
        <f t="shared" si="447"/>
        <v>9</v>
      </c>
      <c r="AC254" s="208">
        <f t="shared" si="447"/>
        <v>9</v>
      </c>
      <c r="AD254" s="208">
        <f t="shared" si="447"/>
        <v>9</v>
      </c>
      <c r="AE254" s="208">
        <f t="shared" si="447"/>
        <v>9</v>
      </c>
      <c r="AF254" s="208">
        <f t="shared" si="447"/>
        <v>9</v>
      </c>
      <c r="AG254" s="208">
        <f t="shared" si="447"/>
        <v>9</v>
      </c>
      <c r="AH254" s="208">
        <f t="shared" si="447"/>
        <v>9</v>
      </c>
      <c r="AI254" s="208">
        <f t="shared" si="447"/>
        <v>9</v>
      </c>
      <c r="AJ254" s="208">
        <f t="shared" si="447"/>
        <v>9</v>
      </c>
      <c r="AK254" s="208">
        <f t="shared" si="447"/>
        <v>9</v>
      </c>
      <c r="AL254" s="208">
        <f t="shared" si="447"/>
        <v>9</v>
      </c>
      <c r="AM254" s="208">
        <f t="shared" si="447"/>
        <v>9</v>
      </c>
      <c r="AN254" s="208">
        <f t="shared" si="447"/>
        <v>9</v>
      </c>
      <c r="AO254" s="208">
        <f t="shared" si="447"/>
        <v>9</v>
      </c>
      <c r="AP254" s="208">
        <f t="shared" si="447"/>
        <v>9</v>
      </c>
      <c r="AQ254" s="208">
        <f t="shared" si="447"/>
        <v>9</v>
      </c>
      <c r="AR254" s="208">
        <f t="shared" si="447"/>
        <v>9</v>
      </c>
      <c r="AS254" s="208">
        <f t="shared" si="447"/>
        <v>9</v>
      </c>
      <c r="AT254" s="208">
        <f t="shared" si="447"/>
        <v>9</v>
      </c>
      <c r="AU254" s="208">
        <f t="shared" si="447"/>
        <v>9</v>
      </c>
      <c r="AV254" s="208">
        <f t="shared" si="447"/>
        <v>9</v>
      </c>
      <c r="AW254" s="208">
        <f t="shared" si="447"/>
        <v>9</v>
      </c>
      <c r="AX254" s="208">
        <f t="shared" si="447"/>
        <v>9</v>
      </c>
      <c r="AY254" s="208">
        <f t="shared" si="447"/>
        <v>9</v>
      </c>
      <c r="AZ254" s="208">
        <f t="shared" si="447"/>
        <v>9</v>
      </c>
      <c r="BA254" s="208">
        <f t="shared" si="447"/>
        <v>9</v>
      </c>
      <c r="BB254" s="208">
        <f t="shared" si="447"/>
        <v>9</v>
      </c>
      <c r="BC254" s="208">
        <f t="shared" si="447"/>
        <v>9</v>
      </c>
      <c r="BD254" s="208">
        <f t="shared" si="447"/>
        <v>9</v>
      </c>
      <c r="BE254" s="208">
        <f t="shared" si="447"/>
        <v>9</v>
      </c>
      <c r="BF254" s="208">
        <f t="shared" si="447"/>
        <v>9</v>
      </c>
      <c r="BG254" s="208">
        <f t="shared" si="447"/>
        <v>9</v>
      </c>
      <c r="BH254" s="208">
        <f t="shared" si="447"/>
        <v>9</v>
      </c>
      <c r="BI254" s="208">
        <f t="shared" si="447"/>
        <v>9</v>
      </c>
      <c r="BJ254" s="208">
        <f t="shared" si="447"/>
        <v>9</v>
      </c>
      <c r="BK254" s="208">
        <f t="shared" si="447"/>
        <v>9</v>
      </c>
      <c r="BL254" s="208">
        <f t="shared" si="447"/>
        <v>9</v>
      </c>
      <c r="BM254" s="208">
        <f t="shared" si="447"/>
        <v>9</v>
      </c>
      <c r="BN254" s="208">
        <f t="shared" si="447"/>
        <v>9</v>
      </c>
      <c r="BO254" s="208">
        <f t="shared" si="447"/>
        <v>9</v>
      </c>
      <c r="BP254" s="208">
        <f t="shared" si="447"/>
        <v>9</v>
      </c>
      <c r="BQ254" s="208">
        <f t="shared" si="447"/>
        <v>9</v>
      </c>
      <c r="BR254" s="208">
        <f t="shared" si="447"/>
        <v>9</v>
      </c>
      <c r="BS254" s="208">
        <f t="shared" si="447"/>
        <v>9</v>
      </c>
      <c r="BT254" s="208">
        <f t="shared" ref="BT254:CF254" si="448">+SUM(BS254,BT150)</f>
        <v>9</v>
      </c>
      <c r="BU254" s="208">
        <f t="shared" si="448"/>
        <v>9</v>
      </c>
      <c r="BV254" s="208">
        <f t="shared" si="448"/>
        <v>9</v>
      </c>
      <c r="BW254" s="208">
        <f t="shared" si="448"/>
        <v>9</v>
      </c>
      <c r="BX254" s="208">
        <f t="shared" si="448"/>
        <v>9</v>
      </c>
      <c r="BY254" s="208">
        <f t="shared" si="448"/>
        <v>9</v>
      </c>
      <c r="BZ254" s="208">
        <f t="shared" si="448"/>
        <v>9</v>
      </c>
      <c r="CA254" s="208">
        <f t="shared" si="448"/>
        <v>9</v>
      </c>
      <c r="CB254" s="208">
        <f t="shared" si="448"/>
        <v>9</v>
      </c>
      <c r="CC254" s="208">
        <f t="shared" si="448"/>
        <v>9</v>
      </c>
      <c r="CD254" s="208">
        <f t="shared" si="448"/>
        <v>9</v>
      </c>
      <c r="CE254" s="208">
        <f t="shared" si="448"/>
        <v>9</v>
      </c>
      <c r="CF254" s="208">
        <f t="shared" si="448"/>
        <v>9</v>
      </c>
      <c r="CG254" s="180"/>
      <c r="CH254" s="180"/>
      <c r="CI254" s="180"/>
      <c r="CJ254" s="180"/>
      <c r="CK254" s="180"/>
      <c r="CL254" s="180"/>
      <c r="CM254" s="180"/>
      <c r="CN254" s="180"/>
      <c r="CO254" s="180"/>
      <c r="CP254" s="180"/>
      <c r="CQ254" s="180"/>
      <c r="CR254" s="180"/>
      <c r="CS254" s="180"/>
      <c r="CT254" s="180"/>
      <c r="CU254" s="180"/>
      <c r="CV254" s="180"/>
      <c r="CW254" s="180"/>
      <c r="CX254" s="180"/>
      <c r="CY254" s="180"/>
      <c r="CZ254" s="180"/>
      <c r="DA254" s="180"/>
      <c r="DB254" s="180"/>
      <c r="DC254" s="180"/>
      <c r="DD254" s="180"/>
      <c r="DE254" s="180"/>
      <c r="DF254" s="180"/>
      <c r="DG254" s="180"/>
      <c r="DH254" s="180"/>
      <c r="DI254" s="180"/>
      <c r="DJ254" s="180"/>
      <c r="DK254" s="180"/>
      <c r="DL254" s="180"/>
      <c r="DM254" s="180"/>
      <c r="DN254" s="180"/>
      <c r="DO254" s="180"/>
      <c r="DP254" s="180"/>
      <c r="DQ254" s="180"/>
      <c r="DR254" s="180"/>
      <c r="DS254" s="180"/>
      <c r="DT254" s="180"/>
      <c r="DU254" s="180"/>
      <c r="DV254" s="180"/>
      <c r="DW254" s="180"/>
      <c r="DX254" s="180"/>
      <c r="DY254" s="180"/>
      <c r="DZ254" s="180"/>
      <c r="EA254" s="180"/>
      <c r="EB254" s="180"/>
      <c r="EC254" s="180"/>
      <c r="ED254" s="180"/>
      <c r="EE254" s="180"/>
      <c r="EF254" s="180"/>
      <c r="EG254" s="180"/>
      <c r="EH254" s="180"/>
      <c r="EI254" s="180"/>
      <c r="EJ254" s="180"/>
      <c r="EK254" s="180"/>
      <c r="EL254" s="180"/>
      <c r="EM254" s="180"/>
      <c r="EN254" s="180"/>
      <c r="EO254" s="180"/>
      <c r="EP254" s="180"/>
      <c r="EQ254" s="180"/>
      <c r="ER254" s="180"/>
      <c r="ES254" s="180"/>
      <c r="ET254" s="180"/>
      <c r="EU254" s="180"/>
      <c r="EV254" s="180"/>
      <c r="EW254" s="180"/>
      <c r="EX254" s="180"/>
      <c r="EY254" s="180"/>
      <c r="EZ254" s="180"/>
      <c r="FA254" s="180"/>
      <c r="FB254" s="180"/>
      <c r="FC254" s="180"/>
      <c r="FD254" s="180"/>
      <c r="FE254" s="180"/>
      <c r="FF254" s="180"/>
      <c r="FG254" s="180"/>
      <c r="FH254" s="180"/>
    </row>
    <row r="255" spans="3:164" hidden="1" x14ac:dyDescent="0.3">
      <c r="C255" s="700">
        <f t="shared" si="416"/>
        <v>37</v>
      </c>
      <c r="D255" s="305" t="str">
        <f t="shared" si="416"/>
        <v>DTM CIRC-DTM Miscel ent PAD30Km (1-2Rigs</v>
      </c>
      <c r="E255" s="208">
        <f t="shared" si="416"/>
        <v>0</v>
      </c>
      <c r="F255" s="208">
        <f t="shared" si="377"/>
        <v>0</v>
      </c>
      <c r="G255" s="208">
        <f t="shared" si="377"/>
        <v>0</v>
      </c>
      <c r="H255" s="208">
        <f t="shared" ref="H255:BS255" si="449">+SUM(G255,H151)</f>
        <v>0</v>
      </c>
      <c r="I255" s="208">
        <f t="shared" si="449"/>
        <v>0</v>
      </c>
      <c r="J255" s="208">
        <f t="shared" si="449"/>
        <v>0</v>
      </c>
      <c r="K255" s="208">
        <f t="shared" si="449"/>
        <v>0</v>
      </c>
      <c r="L255" s="208">
        <f t="shared" si="449"/>
        <v>0</v>
      </c>
      <c r="M255" s="208">
        <f t="shared" si="449"/>
        <v>0</v>
      </c>
      <c r="N255" s="208">
        <f t="shared" si="449"/>
        <v>0</v>
      </c>
      <c r="O255" s="208">
        <f t="shared" si="449"/>
        <v>0</v>
      </c>
      <c r="P255" s="208">
        <f t="shared" si="449"/>
        <v>0</v>
      </c>
      <c r="Q255" s="208">
        <f t="shared" si="449"/>
        <v>1</v>
      </c>
      <c r="R255" s="208">
        <f t="shared" si="449"/>
        <v>2</v>
      </c>
      <c r="S255" s="208">
        <f t="shared" si="449"/>
        <v>3</v>
      </c>
      <c r="T255" s="208">
        <f t="shared" si="449"/>
        <v>3</v>
      </c>
      <c r="U255" s="208">
        <f t="shared" si="449"/>
        <v>3</v>
      </c>
      <c r="V255" s="208">
        <f t="shared" si="449"/>
        <v>3</v>
      </c>
      <c r="W255" s="208">
        <f t="shared" si="449"/>
        <v>3</v>
      </c>
      <c r="X255" s="208">
        <f t="shared" si="449"/>
        <v>3</v>
      </c>
      <c r="Y255" s="208">
        <f t="shared" si="449"/>
        <v>3</v>
      </c>
      <c r="Z255" s="208">
        <f t="shared" si="449"/>
        <v>3</v>
      </c>
      <c r="AA255" s="208">
        <f t="shared" si="449"/>
        <v>3</v>
      </c>
      <c r="AB255" s="208">
        <f t="shared" si="449"/>
        <v>3</v>
      </c>
      <c r="AC255" s="208">
        <f t="shared" si="449"/>
        <v>3</v>
      </c>
      <c r="AD255" s="208">
        <f t="shared" si="449"/>
        <v>3</v>
      </c>
      <c r="AE255" s="208">
        <f t="shared" si="449"/>
        <v>3</v>
      </c>
      <c r="AF255" s="208">
        <f t="shared" si="449"/>
        <v>3</v>
      </c>
      <c r="AG255" s="208">
        <f t="shared" si="449"/>
        <v>3</v>
      </c>
      <c r="AH255" s="208">
        <f t="shared" si="449"/>
        <v>3</v>
      </c>
      <c r="AI255" s="208">
        <f t="shared" si="449"/>
        <v>3</v>
      </c>
      <c r="AJ255" s="208">
        <f t="shared" si="449"/>
        <v>3</v>
      </c>
      <c r="AK255" s="208">
        <f t="shared" si="449"/>
        <v>3</v>
      </c>
      <c r="AL255" s="208">
        <f t="shared" si="449"/>
        <v>3</v>
      </c>
      <c r="AM255" s="208">
        <f t="shared" si="449"/>
        <v>3</v>
      </c>
      <c r="AN255" s="208">
        <f t="shared" si="449"/>
        <v>3</v>
      </c>
      <c r="AO255" s="208">
        <f t="shared" si="449"/>
        <v>3</v>
      </c>
      <c r="AP255" s="208">
        <f t="shared" si="449"/>
        <v>3</v>
      </c>
      <c r="AQ255" s="208">
        <f t="shared" si="449"/>
        <v>3</v>
      </c>
      <c r="AR255" s="208">
        <f t="shared" si="449"/>
        <v>3</v>
      </c>
      <c r="AS255" s="208">
        <f t="shared" si="449"/>
        <v>3</v>
      </c>
      <c r="AT255" s="208">
        <f t="shared" si="449"/>
        <v>3</v>
      </c>
      <c r="AU255" s="208">
        <f t="shared" si="449"/>
        <v>3</v>
      </c>
      <c r="AV255" s="208">
        <f t="shared" si="449"/>
        <v>3</v>
      </c>
      <c r="AW255" s="208">
        <f t="shared" si="449"/>
        <v>3</v>
      </c>
      <c r="AX255" s="208">
        <f t="shared" si="449"/>
        <v>3</v>
      </c>
      <c r="AY255" s="208">
        <f t="shared" si="449"/>
        <v>3</v>
      </c>
      <c r="AZ255" s="208">
        <f t="shared" si="449"/>
        <v>3</v>
      </c>
      <c r="BA255" s="208">
        <f t="shared" si="449"/>
        <v>3</v>
      </c>
      <c r="BB255" s="208">
        <f t="shared" si="449"/>
        <v>3</v>
      </c>
      <c r="BC255" s="208">
        <f t="shared" si="449"/>
        <v>3</v>
      </c>
      <c r="BD255" s="208">
        <f t="shared" si="449"/>
        <v>3</v>
      </c>
      <c r="BE255" s="208">
        <f t="shared" si="449"/>
        <v>3</v>
      </c>
      <c r="BF255" s="208">
        <f t="shared" si="449"/>
        <v>3</v>
      </c>
      <c r="BG255" s="208">
        <f t="shared" si="449"/>
        <v>3</v>
      </c>
      <c r="BH255" s="208">
        <f t="shared" si="449"/>
        <v>3</v>
      </c>
      <c r="BI255" s="208">
        <f t="shared" si="449"/>
        <v>3</v>
      </c>
      <c r="BJ255" s="208">
        <f t="shared" si="449"/>
        <v>3</v>
      </c>
      <c r="BK255" s="208">
        <f t="shared" si="449"/>
        <v>3</v>
      </c>
      <c r="BL255" s="208">
        <f t="shared" si="449"/>
        <v>3</v>
      </c>
      <c r="BM255" s="208">
        <f t="shared" si="449"/>
        <v>3</v>
      </c>
      <c r="BN255" s="208">
        <f t="shared" si="449"/>
        <v>3</v>
      </c>
      <c r="BO255" s="208">
        <f t="shared" si="449"/>
        <v>3</v>
      </c>
      <c r="BP255" s="208">
        <f t="shared" si="449"/>
        <v>3</v>
      </c>
      <c r="BQ255" s="208">
        <f t="shared" si="449"/>
        <v>3</v>
      </c>
      <c r="BR255" s="208">
        <f t="shared" si="449"/>
        <v>3</v>
      </c>
      <c r="BS255" s="208">
        <f t="shared" si="449"/>
        <v>3</v>
      </c>
      <c r="BT255" s="208">
        <f t="shared" ref="BT255:CF255" si="450">+SUM(BS255,BT151)</f>
        <v>3</v>
      </c>
      <c r="BU255" s="208">
        <f t="shared" si="450"/>
        <v>3</v>
      </c>
      <c r="BV255" s="208">
        <f t="shared" si="450"/>
        <v>3</v>
      </c>
      <c r="BW255" s="208">
        <f t="shared" si="450"/>
        <v>3</v>
      </c>
      <c r="BX255" s="208">
        <f t="shared" si="450"/>
        <v>3</v>
      </c>
      <c r="BY255" s="208">
        <f t="shared" si="450"/>
        <v>3</v>
      </c>
      <c r="BZ255" s="208">
        <f t="shared" si="450"/>
        <v>3</v>
      </c>
      <c r="CA255" s="208">
        <f t="shared" si="450"/>
        <v>3</v>
      </c>
      <c r="CB255" s="208">
        <f t="shared" si="450"/>
        <v>3</v>
      </c>
      <c r="CC255" s="208">
        <f t="shared" si="450"/>
        <v>3</v>
      </c>
      <c r="CD255" s="208">
        <f t="shared" si="450"/>
        <v>3</v>
      </c>
      <c r="CE255" s="208">
        <f t="shared" si="450"/>
        <v>3</v>
      </c>
      <c r="CF255" s="208">
        <f t="shared" si="450"/>
        <v>3</v>
      </c>
      <c r="CG255" s="180"/>
      <c r="CH255" s="180"/>
      <c r="CI255" s="180"/>
      <c r="CJ255" s="180"/>
      <c r="CK255" s="180"/>
      <c r="CL255" s="180"/>
      <c r="CM255" s="180"/>
      <c r="CN255" s="180"/>
      <c r="CO255" s="180"/>
      <c r="CP255" s="180"/>
      <c r="CQ255" s="180"/>
      <c r="CR255" s="180"/>
      <c r="CS255" s="180"/>
      <c r="CT255" s="180"/>
      <c r="CU255" s="180"/>
      <c r="CV255" s="180"/>
      <c r="CW255" s="180"/>
      <c r="CX255" s="180"/>
      <c r="CY255" s="180"/>
      <c r="CZ255" s="180"/>
      <c r="DA255" s="180"/>
      <c r="DB255" s="180"/>
      <c r="DC255" s="180"/>
      <c r="DD255" s="180"/>
      <c r="DE255" s="180"/>
      <c r="DF255" s="180"/>
      <c r="DG255" s="180"/>
      <c r="DH255" s="180"/>
      <c r="DI255" s="180"/>
      <c r="DJ255" s="180"/>
      <c r="DK255" s="180"/>
      <c r="DL255" s="180"/>
      <c r="DM255" s="180"/>
      <c r="DN255" s="180"/>
      <c r="DO255" s="180"/>
      <c r="DP255" s="180"/>
      <c r="DQ255" s="180"/>
      <c r="DR255" s="180"/>
      <c r="DS255" s="180"/>
      <c r="DT255" s="180"/>
      <c r="DU255" s="180"/>
      <c r="DV255" s="180"/>
      <c r="DW255" s="180"/>
      <c r="DX255" s="180"/>
      <c r="DY255" s="180"/>
      <c r="DZ255" s="180"/>
      <c r="EA255" s="180"/>
      <c r="EB255" s="180"/>
      <c r="EC255" s="180"/>
      <c r="ED255" s="180"/>
      <c r="EE255" s="180"/>
      <c r="EF255" s="180"/>
      <c r="EG255" s="180"/>
      <c r="EH255" s="180"/>
      <c r="EI255" s="180"/>
      <c r="EJ255" s="180"/>
      <c r="EK255" s="180"/>
      <c r="EL255" s="180"/>
      <c r="EM255" s="180"/>
      <c r="EN255" s="180"/>
      <c r="EO255" s="180"/>
      <c r="EP255" s="180"/>
      <c r="EQ255" s="180"/>
      <c r="ER255" s="180"/>
      <c r="ES255" s="180"/>
      <c r="ET255" s="180"/>
      <c r="EU255" s="180"/>
      <c r="EV255" s="180"/>
      <c r="EW255" s="180"/>
      <c r="EX255" s="180"/>
      <c r="EY255" s="180"/>
      <c r="EZ255" s="180"/>
      <c r="FA255" s="180"/>
      <c r="FB255" s="180"/>
      <c r="FC255" s="180"/>
      <c r="FD255" s="180"/>
      <c r="FE255" s="180"/>
      <c r="FF255" s="180"/>
      <c r="FG255" s="180"/>
      <c r="FH255" s="180"/>
    </row>
    <row r="256" spans="3:164" hidden="1" x14ac:dyDescent="0.3">
      <c r="C256" s="700">
        <f t="shared" si="416"/>
        <v>38</v>
      </c>
      <c r="D256" s="305" t="str">
        <f t="shared" si="416"/>
        <v>DTM CIRC-DTM Pileta entPAD,30 Km(1-2Rigs</v>
      </c>
      <c r="E256" s="208">
        <f t="shared" si="416"/>
        <v>0</v>
      </c>
      <c r="F256" s="208">
        <f t="shared" si="377"/>
        <v>0</v>
      </c>
      <c r="G256" s="208">
        <f t="shared" si="377"/>
        <v>0</v>
      </c>
      <c r="H256" s="208">
        <f t="shared" ref="H256:BS256" si="451">+SUM(G256,H152)</f>
        <v>0</v>
      </c>
      <c r="I256" s="208">
        <f t="shared" si="451"/>
        <v>0</v>
      </c>
      <c r="J256" s="208">
        <f t="shared" si="451"/>
        <v>0</v>
      </c>
      <c r="K256" s="208">
        <f t="shared" si="451"/>
        <v>0</v>
      </c>
      <c r="L256" s="208">
        <f t="shared" si="451"/>
        <v>0</v>
      </c>
      <c r="M256" s="208">
        <f t="shared" si="451"/>
        <v>0</v>
      </c>
      <c r="N256" s="208">
        <f t="shared" si="451"/>
        <v>0</v>
      </c>
      <c r="O256" s="208">
        <f t="shared" si="451"/>
        <v>0</v>
      </c>
      <c r="P256" s="208">
        <f t="shared" si="451"/>
        <v>0</v>
      </c>
      <c r="Q256" s="208">
        <f t="shared" si="451"/>
        <v>3</v>
      </c>
      <c r="R256" s="208">
        <f t="shared" si="451"/>
        <v>6</v>
      </c>
      <c r="S256" s="208">
        <f t="shared" si="451"/>
        <v>9</v>
      </c>
      <c r="T256" s="208">
        <f t="shared" si="451"/>
        <v>9</v>
      </c>
      <c r="U256" s="208">
        <f t="shared" si="451"/>
        <v>9</v>
      </c>
      <c r="V256" s="208">
        <f t="shared" si="451"/>
        <v>9</v>
      </c>
      <c r="W256" s="208">
        <f t="shared" si="451"/>
        <v>9</v>
      </c>
      <c r="X256" s="208">
        <f t="shared" si="451"/>
        <v>9</v>
      </c>
      <c r="Y256" s="208">
        <f t="shared" si="451"/>
        <v>9</v>
      </c>
      <c r="Z256" s="208">
        <f t="shared" si="451"/>
        <v>9</v>
      </c>
      <c r="AA256" s="208">
        <f t="shared" si="451"/>
        <v>9</v>
      </c>
      <c r="AB256" s="208">
        <f t="shared" si="451"/>
        <v>9</v>
      </c>
      <c r="AC256" s="208">
        <f t="shared" si="451"/>
        <v>9</v>
      </c>
      <c r="AD256" s="208">
        <f t="shared" si="451"/>
        <v>9</v>
      </c>
      <c r="AE256" s="208">
        <f t="shared" si="451"/>
        <v>9</v>
      </c>
      <c r="AF256" s="208">
        <f t="shared" si="451"/>
        <v>9</v>
      </c>
      <c r="AG256" s="208">
        <f t="shared" si="451"/>
        <v>9</v>
      </c>
      <c r="AH256" s="208">
        <f t="shared" si="451"/>
        <v>9</v>
      </c>
      <c r="AI256" s="208">
        <f t="shared" si="451"/>
        <v>9</v>
      </c>
      <c r="AJ256" s="208">
        <f t="shared" si="451"/>
        <v>9</v>
      </c>
      <c r="AK256" s="208">
        <f t="shared" si="451"/>
        <v>9</v>
      </c>
      <c r="AL256" s="208">
        <f t="shared" si="451"/>
        <v>9</v>
      </c>
      <c r="AM256" s="208">
        <f t="shared" si="451"/>
        <v>9</v>
      </c>
      <c r="AN256" s="208">
        <f t="shared" si="451"/>
        <v>9</v>
      </c>
      <c r="AO256" s="208">
        <f t="shared" si="451"/>
        <v>9</v>
      </c>
      <c r="AP256" s="208">
        <f t="shared" si="451"/>
        <v>9</v>
      </c>
      <c r="AQ256" s="208">
        <f t="shared" si="451"/>
        <v>9</v>
      </c>
      <c r="AR256" s="208">
        <f t="shared" si="451"/>
        <v>9</v>
      </c>
      <c r="AS256" s="208">
        <f t="shared" si="451"/>
        <v>9</v>
      </c>
      <c r="AT256" s="208">
        <f t="shared" si="451"/>
        <v>9</v>
      </c>
      <c r="AU256" s="208">
        <f t="shared" si="451"/>
        <v>9</v>
      </c>
      <c r="AV256" s="208">
        <f t="shared" si="451"/>
        <v>9</v>
      </c>
      <c r="AW256" s="208">
        <f t="shared" si="451"/>
        <v>9</v>
      </c>
      <c r="AX256" s="208">
        <f t="shared" si="451"/>
        <v>9</v>
      </c>
      <c r="AY256" s="208">
        <f t="shared" si="451"/>
        <v>9</v>
      </c>
      <c r="AZ256" s="208">
        <f t="shared" si="451"/>
        <v>9</v>
      </c>
      <c r="BA256" s="208">
        <f t="shared" si="451"/>
        <v>9</v>
      </c>
      <c r="BB256" s="208">
        <f t="shared" si="451"/>
        <v>9</v>
      </c>
      <c r="BC256" s="208">
        <f t="shared" si="451"/>
        <v>9</v>
      </c>
      <c r="BD256" s="208">
        <f t="shared" si="451"/>
        <v>9</v>
      </c>
      <c r="BE256" s="208">
        <f t="shared" si="451"/>
        <v>9</v>
      </c>
      <c r="BF256" s="208">
        <f t="shared" si="451"/>
        <v>9</v>
      </c>
      <c r="BG256" s="208">
        <f t="shared" si="451"/>
        <v>9</v>
      </c>
      <c r="BH256" s="208">
        <f t="shared" si="451"/>
        <v>9</v>
      </c>
      <c r="BI256" s="208">
        <f t="shared" si="451"/>
        <v>9</v>
      </c>
      <c r="BJ256" s="208">
        <f t="shared" si="451"/>
        <v>9</v>
      </c>
      <c r="BK256" s="208">
        <f t="shared" si="451"/>
        <v>9</v>
      </c>
      <c r="BL256" s="208">
        <f t="shared" si="451"/>
        <v>9</v>
      </c>
      <c r="BM256" s="208">
        <f t="shared" si="451"/>
        <v>9</v>
      </c>
      <c r="BN256" s="208">
        <f t="shared" si="451"/>
        <v>9</v>
      </c>
      <c r="BO256" s="208">
        <f t="shared" si="451"/>
        <v>9</v>
      </c>
      <c r="BP256" s="208">
        <f t="shared" si="451"/>
        <v>9</v>
      </c>
      <c r="BQ256" s="208">
        <f t="shared" si="451"/>
        <v>9</v>
      </c>
      <c r="BR256" s="208">
        <f t="shared" si="451"/>
        <v>9</v>
      </c>
      <c r="BS256" s="208">
        <f t="shared" si="451"/>
        <v>9</v>
      </c>
      <c r="BT256" s="208">
        <f t="shared" ref="BT256:CF256" si="452">+SUM(BS256,BT152)</f>
        <v>9</v>
      </c>
      <c r="BU256" s="208">
        <f t="shared" si="452"/>
        <v>9</v>
      </c>
      <c r="BV256" s="208">
        <f t="shared" si="452"/>
        <v>9</v>
      </c>
      <c r="BW256" s="208">
        <f t="shared" si="452"/>
        <v>9</v>
      </c>
      <c r="BX256" s="208">
        <f t="shared" si="452"/>
        <v>9</v>
      </c>
      <c r="BY256" s="208">
        <f t="shared" si="452"/>
        <v>9</v>
      </c>
      <c r="BZ256" s="208">
        <f t="shared" si="452"/>
        <v>9</v>
      </c>
      <c r="CA256" s="208">
        <f t="shared" si="452"/>
        <v>9</v>
      </c>
      <c r="CB256" s="208">
        <f t="shared" si="452"/>
        <v>9</v>
      </c>
      <c r="CC256" s="208">
        <f t="shared" si="452"/>
        <v>9</v>
      </c>
      <c r="CD256" s="208">
        <f t="shared" si="452"/>
        <v>9</v>
      </c>
      <c r="CE256" s="208">
        <f t="shared" si="452"/>
        <v>9</v>
      </c>
      <c r="CF256" s="208">
        <f t="shared" si="452"/>
        <v>9</v>
      </c>
      <c r="CG256" s="180"/>
      <c r="CH256" s="180"/>
      <c r="CI256" s="180"/>
      <c r="CJ256" s="180"/>
      <c r="CK256" s="180"/>
      <c r="CL256" s="180"/>
      <c r="CM256" s="180"/>
      <c r="CN256" s="180"/>
      <c r="CO256" s="180"/>
      <c r="CP256" s="180"/>
      <c r="CQ256" s="180"/>
      <c r="CR256" s="180"/>
      <c r="CS256" s="180"/>
      <c r="CT256" s="180"/>
      <c r="CU256" s="180"/>
      <c r="CV256" s="180"/>
      <c r="CW256" s="180"/>
      <c r="CX256" s="180"/>
      <c r="CY256" s="180"/>
      <c r="CZ256" s="180"/>
      <c r="DA256" s="180"/>
      <c r="DB256" s="180"/>
      <c r="DC256" s="180"/>
      <c r="DD256" s="180"/>
      <c r="DE256" s="180"/>
      <c r="DF256" s="180"/>
      <c r="DG256" s="180"/>
      <c r="DH256" s="180"/>
      <c r="DI256" s="180"/>
      <c r="DJ256" s="180"/>
      <c r="DK256" s="180"/>
      <c r="DL256" s="180"/>
      <c r="DM256" s="180"/>
      <c r="DN256" s="180"/>
      <c r="DO256" s="180"/>
      <c r="DP256" s="180"/>
      <c r="DQ256" s="180"/>
      <c r="DR256" s="180"/>
      <c r="DS256" s="180"/>
      <c r="DT256" s="180"/>
      <c r="DU256" s="180"/>
      <c r="DV256" s="180"/>
      <c r="DW256" s="180"/>
      <c r="DX256" s="180"/>
      <c r="DY256" s="180"/>
      <c r="DZ256" s="180"/>
      <c r="EA256" s="180"/>
      <c r="EB256" s="180"/>
      <c r="EC256" s="180"/>
      <c r="ED256" s="180"/>
      <c r="EE256" s="180"/>
      <c r="EF256" s="180"/>
      <c r="EG256" s="180"/>
      <c r="EH256" s="180"/>
      <c r="EI256" s="180"/>
      <c r="EJ256" s="180"/>
      <c r="EK256" s="180"/>
      <c r="EL256" s="180"/>
      <c r="EM256" s="180"/>
      <c r="EN256" s="180"/>
      <c r="EO256" s="180"/>
      <c r="EP256" s="180"/>
      <c r="EQ256" s="180"/>
      <c r="ER256" s="180"/>
      <c r="ES256" s="180"/>
      <c r="ET256" s="180"/>
      <c r="EU256" s="180"/>
      <c r="EV256" s="180"/>
      <c r="EW256" s="180"/>
      <c r="EX256" s="180"/>
      <c r="EY256" s="180"/>
      <c r="EZ256" s="180"/>
      <c r="FA256" s="180"/>
      <c r="FB256" s="180"/>
      <c r="FC256" s="180"/>
      <c r="FD256" s="180"/>
      <c r="FE256" s="180"/>
      <c r="FF256" s="180"/>
      <c r="FG256" s="180"/>
      <c r="FH256" s="180"/>
    </row>
    <row r="257" spans="3:164" hidden="1" x14ac:dyDescent="0.3">
      <c r="C257" s="700">
        <f t="shared" si="416"/>
        <v>39</v>
      </c>
      <c r="D257" s="305" t="str">
        <f t="shared" si="416"/>
        <v>DTM CIRC-Km Adic Traslado Pileta(1-2Rigs</v>
      </c>
      <c r="E257" s="208">
        <f t="shared" si="416"/>
        <v>0</v>
      </c>
      <c r="F257" s="208">
        <f t="shared" si="377"/>
        <v>0</v>
      </c>
      <c r="G257" s="208">
        <f t="shared" si="377"/>
        <v>0</v>
      </c>
      <c r="H257" s="208">
        <f t="shared" ref="H257:BS257" si="453">+SUM(G257,H153)</f>
        <v>0</v>
      </c>
      <c r="I257" s="208">
        <f t="shared" si="453"/>
        <v>0</v>
      </c>
      <c r="J257" s="208">
        <f t="shared" si="453"/>
        <v>0</v>
      </c>
      <c r="K257" s="208">
        <f t="shared" si="453"/>
        <v>0</v>
      </c>
      <c r="L257" s="208">
        <f t="shared" si="453"/>
        <v>0</v>
      </c>
      <c r="M257" s="208">
        <f t="shared" si="453"/>
        <v>0</v>
      </c>
      <c r="N257" s="208">
        <f t="shared" si="453"/>
        <v>0</v>
      </c>
      <c r="O257" s="208">
        <f t="shared" si="453"/>
        <v>0</v>
      </c>
      <c r="P257" s="208">
        <f t="shared" si="453"/>
        <v>0</v>
      </c>
      <c r="Q257" s="208">
        <f t="shared" si="453"/>
        <v>0</v>
      </c>
      <c r="R257" s="208">
        <f t="shared" si="453"/>
        <v>0</v>
      </c>
      <c r="S257" s="208">
        <f t="shared" si="453"/>
        <v>0</v>
      </c>
      <c r="T257" s="208">
        <f t="shared" si="453"/>
        <v>0</v>
      </c>
      <c r="U257" s="208">
        <f t="shared" si="453"/>
        <v>0</v>
      </c>
      <c r="V257" s="208">
        <f t="shared" si="453"/>
        <v>0</v>
      </c>
      <c r="W257" s="208">
        <f t="shared" si="453"/>
        <v>0</v>
      </c>
      <c r="X257" s="208">
        <f t="shared" si="453"/>
        <v>0</v>
      </c>
      <c r="Y257" s="208">
        <f t="shared" si="453"/>
        <v>0</v>
      </c>
      <c r="Z257" s="208">
        <f t="shared" si="453"/>
        <v>0</v>
      </c>
      <c r="AA257" s="208">
        <f t="shared" si="453"/>
        <v>0</v>
      </c>
      <c r="AB257" s="208">
        <f t="shared" si="453"/>
        <v>0</v>
      </c>
      <c r="AC257" s="208">
        <f t="shared" si="453"/>
        <v>0</v>
      </c>
      <c r="AD257" s="208">
        <f t="shared" si="453"/>
        <v>0</v>
      </c>
      <c r="AE257" s="208">
        <f t="shared" si="453"/>
        <v>0</v>
      </c>
      <c r="AF257" s="208">
        <f t="shared" si="453"/>
        <v>0</v>
      </c>
      <c r="AG257" s="208">
        <f t="shared" si="453"/>
        <v>0</v>
      </c>
      <c r="AH257" s="208">
        <f t="shared" si="453"/>
        <v>0</v>
      </c>
      <c r="AI257" s="208">
        <f t="shared" si="453"/>
        <v>0</v>
      </c>
      <c r="AJ257" s="208">
        <f t="shared" si="453"/>
        <v>0</v>
      </c>
      <c r="AK257" s="208">
        <f t="shared" si="453"/>
        <v>0</v>
      </c>
      <c r="AL257" s="208">
        <f t="shared" si="453"/>
        <v>0</v>
      </c>
      <c r="AM257" s="208">
        <f t="shared" si="453"/>
        <v>0</v>
      </c>
      <c r="AN257" s="208">
        <f t="shared" si="453"/>
        <v>0</v>
      </c>
      <c r="AO257" s="208">
        <f t="shared" si="453"/>
        <v>0</v>
      </c>
      <c r="AP257" s="208">
        <f t="shared" si="453"/>
        <v>0</v>
      </c>
      <c r="AQ257" s="208">
        <f t="shared" si="453"/>
        <v>0</v>
      </c>
      <c r="AR257" s="208">
        <f t="shared" si="453"/>
        <v>0</v>
      </c>
      <c r="AS257" s="208">
        <f t="shared" si="453"/>
        <v>0</v>
      </c>
      <c r="AT257" s="208">
        <f t="shared" si="453"/>
        <v>0</v>
      </c>
      <c r="AU257" s="208">
        <f t="shared" si="453"/>
        <v>0</v>
      </c>
      <c r="AV257" s="208">
        <f t="shared" si="453"/>
        <v>0</v>
      </c>
      <c r="AW257" s="208">
        <f t="shared" si="453"/>
        <v>0</v>
      </c>
      <c r="AX257" s="208">
        <f t="shared" si="453"/>
        <v>0</v>
      </c>
      <c r="AY257" s="208">
        <f t="shared" si="453"/>
        <v>0</v>
      </c>
      <c r="AZ257" s="208">
        <f t="shared" si="453"/>
        <v>0</v>
      </c>
      <c r="BA257" s="208">
        <f t="shared" si="453"/>
        <v>0</v>
      </c>
      <c r="BB257" s="208">
        <f t="shared" si="453"/>
        <v>0</v>
      </c>
      <c r="BC257" s="208">
        <f t="shared" si="453"/>
        <v>0</v>
      </c>
      <c r="BD257" s="208">
        <f t="shared" si="453"/>
        <v>0</v>
      </c>
      <c r="BE257" s="208">
        <f t="shared" si="453"/>
        <v>0</v>
      </c>
      <c r="BF257" s="208">
        <f t="shared" si="453"/>
        <v>0</v>
      </c>
      <c r="BG257" s="208">
        <f t="shared" si="453"/>
        <v>0</v>
      </c>
      <c r="BH257" s="208">
        <f t="shared" si="453"/>
        <v>0</v>
      </c>
      <c r="BI257" s="208">
        <f t="shared" si="453"/>
        <v>0</v>
      </c>
      <c r="BJ257" s="208">
        <f t="shared" si="453"/>
        <v>0</v>
      </c>
      <c r="BK257" s="208">
        <f t="shared" si="453"/>
        <v>0</v>
      </c>
      <c r="BL257" s="208">
        <f t="shared" si="453"/>
        <v>0</v>
      </c>
      <c r="BM257" s="208">
        <f t="shared" si="453"/>
        <v>0</v>
      </c>
      <c r="BN257" s="208">
        <f t="shared" si="453"/>
        <v>0</v>
      </c>
      <c r="BO257" s="208">
        <f t="shared" si="453"/>
        <v>0</v>
      </c>
      <c r="BP257" s="208">
        <f t="shared" si="453"/>
        <v>0</v>
      </c>
      <c r="BQ257" s="208">
        <f t="shared" si="453"/>
        <v>0</v>
      </c>
      <c r="BR257" s="208">
        <f t="shared" si="453"/>
        <v>0</v>
      </c>
      <c r="BS257" s="208">
        <f t="shared" si="453"/>
        <v>0</v>
      </c>
      <c r="BT257" s="208">
        <f t="shared" ref="BT257:CF257" si="454">+SUM(BS257,BT153)</f>
        <v>0</v>
      </c>
      <c r="BU257" s="208">
        <f t="shared" si="454"/>
        <v>0</v>
      </c>
      <c r="BV257" s="208">
        <f t="shared" si="454"/>
        <v>0</v>
      </c>
      <c r="BW257" s="208">
        <f t="shared" si="454"/>
        <v>0</v>
      </c>
      <c r="BX257" s="208">
        <f t="shared" si="454"/>
        <v>0</v>
      </c>
      <c r="BY257" s="208">
        <f t="shared" si="454"/>
        <v>0</v>
      </c>
      <c r="BZ257" s="208">
        <f t="shared" si="454"/>
        <v>0</v>
      </c>
      <c r="CA257" s="208">
        <f t="shared" si="454"/>
        <v>0</v>
      </c>
      <c r="CB257" s="208">
        <f t="shared" si="454"/>
        <v>0</v>
      </c>
      <c r="CC257" s="208">
        <f t="shared" si="454"/>
        <v>0</v>
      </c>
      <c r="CD257" s="208">
        <f t="shared" si="454"/>
        <v>0</v>
      </c>
      <c r="CE257" s="208">
        <f t="shared" si="454"/>
        <v>0</v>
      </c>
      <c r="CF257" s="208">
        <f t="shared" si="454"/>
        <v>0</v>
      </c>
      <c r="CG257" s="180"/>
      <c r="CH257" s="180"/>
      <c r="CI257" s="180"/>
      <c r="CJ257" s="180"/>
      <c r="CK257" s="180"/>
      <c r="CL257" s="180"/>
      <c r="CM257" s="180"/>
      <c r="CN257" s="180"/>
      <c r="CO257" s="180"/>
      <c r="CP257" s="180"/>
      <c r="CQ257" s="180"/>
      <c r="CR257" s="180"/>
      <c r="CS257" s="180"/>
      <c r="CT257" s="180"/>
      <c r="CU257" s="180"/>
      <c r="CV257" s="180"/>
      <c r="CW257" s="180"/>
      <c r="CX257" s="180"/>
      <c r="CY257" s="180"/>
      <c r="CZ257" s="180"/>
      <c r="DA257" s="180"/>
      <c r="DB257" s="180"/>
      <c r="DC257" s="180"/>
      <c r="DD257" s="180"/>
      <c r="DE257" s="180"/>
      <c r="DF257" s="180"/>
      <c r="DG257" s="180"/>
      <c r="DH257" s="180"/>
      <c r="DI257" s="180"/>
      <c r="DJ257" s="180"/>
      <c r="DK257" s="180"/>
      <c r="DL257" s="180"/>
      <c r="DM257" s="180"/>
      <c r="DN257" s="180"/>
      <c r="DO257" s="180"/>
      <c r="DP257" s="180"/>
      <c r="DQ257" s="180"/>
      <c r="DR257" s="180"/>
      <c r="DS257" s="180"/>
      <c r="DT257" s="180"/>
      <c r="DU257" s="180"/>
      <c r="DV257" s="180"/>
      <c r="DW257" s="180"/>
      <c r="DX257" s="180"/>
      <c r="DY257" s="180"/>
      <c r="DZ257" s="180"/>
      <c r="EA257" s="180"/>
      <c r="EB257" s="180"/>
      <c r="EC257" s="180"/>
      <c r="ED257" s="180"/>
      <c r="EE257" s="180"/>
      <c r="EF257" s="180"/>
      <c r="EG257" s="180"/>
      <c r="EH257" s="180"/>
      <c r="EI257" s="180"/>
      <c r="EJ257" s="180"/>
      <c r="EK257" s="180"/>
      <c r="EL257" s="180"/>
      <c r="EM257" s="180"/>
      <c r="EN257" s="180"/>
      <c r="EO257" s="180"/>
      <c r="EP257" s="180"/>
      <c r="EQ257" s="180"/>
      <c r="ER257" s="180"/>
      <c r="ES257" s="180"/>
      <c r="ET257" s="180"/>
      <c r="EU257" s="180"/>
      <c r="EV257" s="180"/>
      <c r="EW257" s="180"/>
      <c r="EX257" s="180"/>
      <c r="EY257" s="180"/>
      <c r="EZ257" s="180"/>
      <c r="FA257" s="180"/>
      <c r="FB257" s="180"/>
      <c r="FC257" s="180"/>
      <c r="FD257" s="180"/>
      <c r="FE257" s="180"/>
      <c r="FF257" s="180"/>
      <c r="FG257" s="180"/>
      <c r="FH257" s="180"/>
    </row>
    <row r="258" spans="3:164" hidden="1" x14ac:dyDescent="0.3">
      <c r="C258" s="700">
        <f t="shared" si="416"/>
        <v>40</v>
      </c>
      <c r="D258" s="305" t="str">
        <f t="shared" si="416"/>
        <v>DTM CIRC-Km Adicional miscelaneo(1-2Rigs</v>
      </c>
      <c r="E258" s="208">
        <f t="shared" si="416"/>
        <v>0</v>
      </c>
      <c r="F258" s="208">
        <f t="shared" si="377"/>
        <v>0</v>
      </c>
      <c r="G258" s="208">
        <f t="shared" si="377"/>
        <v>0</v>
      </c>
      <c r="H258" s="208">
        <f t="shared" ref="H258:BS258" si="455">+SUM(G258,H154)</f>
        <v>0</v>
      </c>
      <c r="I258" s="208">
        <f t="shared" si="455"/>
        <v>0</v>
      </c>
      <c r="J258" s="208">
        <f t="shared" si="455"/>
        <v>0</v>
      </c>
      <c r="K258" s="208">
        <f t="shared" si="455"/>
        <v>0</v>
      </c>
      <c r="L258" s="208">
        <f t="shared" si="455"/>
        <v>0</v>
      </c>
      <c r="M258" s="208">
        <f t="shared" si="455"/>
        <v>0</v>
      </c>
      <c r="N258" s="208">
        <f t="shared" si="455"/>
        <v>0</v>
      </c>
      <c r="O258" s="208">
        <f t="shared" si="455"/>
        <v>0</v>
      </c>
      <c r="P258" s="208">
        <f t="shared" si="455"/>
        <v>0</v>
      </c>
      <c r="Q258" s="208">
        <f t="shared" si="455"/>
        <v>0</v>
      </c>
      <c r="R258" s="208">
        <f t="shared" si="455"/>
        <v>0</v>
      </c>
      <c r="S258" s="208">
        <f t="shared" si="455"/>
        <v>0</v>
      </c>
      <c r="T258" s="208">
        <f t="shared" si="455"/>
        <v>0</v>
      </c>
      <c r="U258" s="208">
        <f t="shared" si="455"/>
        <v>0</v>
      </c>
      <c r="V258" s="208">
        <f t="shared" si="455"/>
        <v>0</v>
      </c>
      <c r="W258" s="208">
        <f t="shared" si="455"/>
        <v>0</v>
      </c>
      <c r="X258" s="208">
        <f t="shared" si="455"/>
        <v>0</v>
      </c>
      <c r="Y258" s="208">
        <f t="shared" si="455"/>
        <v>0</v>
      </c>
      <c r="Z258" s="208">
        <f t="shared" si="455"/>
        <v>0</v>
      </c>
      <c r="AA258" s="208">
        <f t="shared" si="455"/>
        <v>0</v>
      </c>
      <c r="AB258" s="208">
        <f t="shared" si="455"/>
        <v>0</v>
      </c>
      <c r="AC258" s="208">
        <f t="shared" si="455"/>
        <v>0</v>
      </c>
      <c r="AD258" s="208">
        <f t="shared" si="455"/>
        <v>0</v>
      </c>
      <c r="AE258" s="208">
        <f t="shared" si="455"/>
        <v>0</v>
      </c>
      <c r="AF258" s="208">
        <f t="shared" si="455"/>
        <v>0</v>
      </c>
      <c r="AG258" s="208">
        <f t="shared" si="455"/>
        <v>0</v>
      </c>
      <c r="AH258" s="208">
        <f t="shared" si="455"/>
        <v>0</v>
      </c>
      <c r="AI258" s="208">
        <f t="shared" si="455"/>
        <v>0</v>
      </c>
      <c r="AJ258" s="208">
        <f t="shared" si="455"/>
        <v>0</v>
      </c>
      <c r="AK258" s="208">
        <f t="shared" si="455"/>
        <v>0</v>
      </c>
      <c r="AL258" s="208">
        <f t="shared" si="455"/>
        <v>0</v>
      </c>
      <c r="AM258" s="208">
        <f t="shared" si="455"/>
        <v>0</v>
      </c>
      <c r="AN258" s="208">
        <f t="shared" si="455"/>
        <v>0</v>
      </c>
      <c r="AO258" s="208">
        <f t="shared" si="455"/>
        <v>0</v>
      </c>
      <c r="AP258" s="208">
        <f t="shared" si="455"/>
        <v>0</v>
      </c>
      <c r="AQ258" s="208">
        <f t="shared" si="455"/>
        <v>0</v>
      </c>
      <c r="AR258" s="208">
        <f t="shared" si="455"/>
        <v>0</v>
      </c>
      <c r="AS258" s="208">
        <f t="shared" si="455"/>
        <v>0</v>
      </c>
      <c r="AT258" s="208">
        <f t="shared" si="455"/>
        <v>0</v>
      </c>
      <c r="AU258" s="208">
        <f t="shared" si="455"/>
        <v>0</v>
      </c>
      <c r="AV258" s="208">
        <f t="shared" si="455"/>
        <v>0</v>
      </c>
      <c r="AW258" s="208">
        <f t="shared" si="455"/>
        <v>0</v>
      </c>
      <c r="AX258" s="208">
        <f t="shared" si="455"/>
        <v>0</v>
      </c>
      <c r="AY258" s="208">
        <f t="shared" si="455"/>
        <v>0</v>
      </c>
      <c r="AZ258" s="208">
        <f t="shared" si="455"/>
        <v>0</v>
      </c>
      <c r="BA258" s="208">
        <f t="shared" si="455"/>
        <v>0</v>
      </c>
      <c r="BB258" s="208">
        <f t="shared" si="455"/>
        <v>0</v>
      </c>
      <c r="BC258" s="208">
        <f t="shared" si="455"/>
        <v>0</v>
      </c>
      <c r="BD258" s="208">
        <f t="shared" si="455"/>
        <v>0</v>
      </c>
      <c r="BE258" s="208">
        <f t="shared" si="455"/>
        <v>0</v>
      </c>
      <c r="BF258" s="208">
        <f t="shared" si="455"/>
        <v>0</v>
      </c>
      <c r="BG258" s="208">
        <f t="shared" si="455"/>
        <v>0</v>
      </c>
      <c r="BH258" s="208">
        <f t="shared" si="455"/>
        <v>0</v>
      </c>
      <c r="BI258" s="208">
        <f t="shared" si="455"/>
        <v>0</v>
      </c>
      <c r="BJ258" s="208">
        <f t="shared" si="455"/>
        <v>0</v>
      </c>
      <c r="BK258" s="208">
        <f t="shared" si="455"/>
        <v>0</v>
      </c>
      <c r="BL258" s="208">
        <f t="shared" si="455"/>
        <v>0</v>
      </c>
      <c r="BM258" s="208">
        <f t="shared" si="455"/>
        <v>0</v>
      </c>
      <c r="BN258" s="208">
        <f t="shared" si="455"/>
        <v>0</v>
      </c>
      <c r="BO258" s="208">
        <f t="shared" si="455"/>
        <v>0</v>
      </c>
      <c r="BP258" s="208">
        <f t="shared" si="455"/>
        <v>0</v>
      </c>
      <c r="BQ258" s="208">
        <f t="shared" si="455"/>
        <v>0</v>
      </c>
      <c r="BR258" s="208">
        <f t="shared" si="455"/>
        <v>0</v>
      </c>
      <c r="BS258" s="208">
        <f t="shared" si="455"/>
        <v>0</v>
      </c>
      <c r="BT258" s="208">
        <f t="shared" ref="BT258:CF258" si="456">+SUM(BS258,BT154)</f>
        <v>0</v>
      </c>
      <c r="BU258" s="208">
        <f t="shared" si="456"/>
        <v>0</v>
      </c>
      <c r="BV258" s="208">
        <f t="shared" si="456"/>
        <v>0</v>
      </c>
      <c r="BW258" s="208">
        <f t="shared" si="456"/>
        <v>0</v>
      </c>
      <c r="BX258" s="208">
        <f t="shared" si="456"/>
        <v>0</v>
      </c>
      <c r="BY258" s="208">
        <f t="shared" si="456"/>
        <v>0</v>
      </c>
      <c r="BZ258" s="208">
        <f t="shared" si="456"/>
        <v>0</v>
      </c>
      <c r="CA258" s="208">
        <f t="shared" si="456"/>
        <v>0</v>
      </c>
      <c r="CB258" s="208">
        <f t="shared" si="456"/>
        <v>0</v>
      </c>
      <c r="CC258" s="208">
        <f t="shared" si="456"/>
        <v>0</v>
      </c>
      <c r="CD258" s="208">
        <f t="shared" si="456"/>
        <v>0</v>
      </c>
      <c r="CE258" s="208">
        <f t="shared" si="456"/>
        <v>0</v>
      </c>
      <c r="CF258" s="208">
        <f t="shared" si="456"/>
        <v>0</v>
      </c>
      <c r="CG258" s="180"/>
      <c r="CH258" s="180"/>
      <c r="CI258" s="180"/>
      <c r="CJ258" s="180"/>
      <c r="CK258" s="180"/>
      <c r="CL258" s="180"/>
      <c r="CM258" s="180"/>
      <c r="CN258" s="180"/>
      <c r="CO258" s="180"/>
      <c r="CP258" s="180"/>
      <c r="CQ258" s="180"/>
      <c r="CR258" s="180"/>
      <c r="CS258" s="180"/>
      <c r="CT258" s="180"/>
      <c r="CU258" s="180"/>
      <c r="CV258" s="180"/>
      <c r="CW258" s="180"/>
      <c r="CX258" s="180"/>
      <c r="CY258" s="180"/>
      <c r="CZ258" s="180"/>
      <c r="DA258" s="180"/>
      <c r="DB258" s="180"/>
      <c r="DC258" s="180"/>
      <c r="DD258" s="180"/>
      <c r="DE258" s="180"/>
      <c r="DF258" s="180"/>
      <c r="DG258" s="180"/>
      <c r="DH258" s="180"/>
      <c r="DI258" s="180"/>
      <c r="DJ258" s="180"/>
      <c r="DK258" s="180"/>
      <c r="DL258" s="180"/>
      <c r="DM258" s="180"/>
      <c r="DN258" s="180"/>
      <c r="DO258" s="180"/>
      <c r="DP258" s="180"/>
      <c r="DQ258" s="180"/>
      <c r="DR258" s="180"/>
      <c r="DS258" s="180"/>
      <c r="DT258" s="180"/>
      <c r="DU258" s="180"/>
      <c r="DV258" s="180"/>
      <c r="DW258" s="180"/>
      <c r="DX258" s="180"/>
      <c r="DY258" s="180"/>
      <c r="DZ258" s="180"/>
      <c r="EA258" s="180"/>
      <c r="EB258" s="180"/>
      <c r="EC258" s="180"/>
      <c r="ED258" s="180"/>
      <c r="EE258" s="180"/>
      <c r="EF258" s="180"/>
      <c r="EG258" s="180"/>
      <c r="EH258" s="180"/>
      <c r="EI258" s="180"/>
      <c r="EJ258" s="180"/>
      <c r="EK258" s="180"/>
      <c r="EL258" s="180"/>
      <c r="EM258" s="180"/>
      <c r="EN258" s="180"/>
      <c r="EO258" s="180"/>
      <c r="EP258" s="180"/>
      <c r="EQ258" s="180"/>
      <c r="ER258" s="180"/>
      <c r="ES258" s="180"/>
      <c r="ET258" s="180"/>
      <c r="EU258" s="180"/>
      <c r="EV258" s="180"/>
      <c r="EW258" s="180"/>
      <c r="EX258" s="180"/>
      <c r="EY258" s="180"/>
      <c r="EZ258" s="180"/>
      <c r="FA258" s="180"/>
      <c r="FB258" s="180"/>
      <c r="FC258" s="180"/>
      <c r="FD258" s="180"/>
      <c r="FE258" s="180"/>
      <c r="FF258" s="180"/>
      <c r="FG258" s="180"/>
      <c r="FH258" s="180"/>
    </row>
    <row r="259" spans="3:164" hidden="1" x14ac:dyDescent="0.3">
      <c r="C259" s="700">
        <f t="shared" ref="C259:E278" si="457">+C155</f>
        <v>41</v>
      </c>
      <c r="D259" s="305" t="str">
        <f t="shared" si="457"/>
        <v>DTM CIRC-Mov/Des Miscelan Bs-Yc(1-2Rigs)</v>
      </c>
      <c r="E259" s="208">
        <f t="shared" si="457"/>
        <v>0</v>
      </c>
      <c r="F259" s="208">
        <f t="shared" si="377"/>
        <v>0</v>
      </c>
      <c r="G259" s="208">
        <f t="shared" si="377"/>
        <v>0</v>
      </c>
      <c r="H259" s="208">
        <f t="shared" ref="H259:BS259" si="458">+SUM(G259,H155)</f>
        <v>0</v>
      </c>
      <c r="I259" s="208">
        <f t="shared" si="458"/>
        <v>0</v>
      </c>
      <c r="J259" s="208">
        <f t="shared" si="458"/>
        <v>0</v>
      </c>
      <c r="K259" s="208">
        <f t="shared" si="458"/>
        <v>0</v>
      </c>
      <c r="L259" s="208">
        <f t="shared" si="458"/>
        <v>0</v>
      </c>
      <c r="M259" s="208">
        <f t="shared" si="458"/>
        <v>0</v>
      </c>
      <c r="N259" s="208">
        <f t="shared" si="458"/>
        <v>0</v>
      </c>
      <c r="O259" s="208">
        <f t="shared" si="458"/>
        <v>0</v>
      </c>
      <c r="P259" s="208">
        <f t="shared" si="458"/>
        <v>0</v>
      </c>
      <c r="Q259" s="208">
        <f t="shared" si="458"/>
        <v>0</v>
      </c>
      <c r="R259" s="208">
        <f t="shared" si="458"/>
        <v>0</v>
      </c>
      <c r="S259" s="208">
        <f t="shared" si="458"/>
        <v>0</v>
      </c>
      <c r="T259" s="208">
        <f t="shared" si="458"/>
        <v>0</v>
      </c>
      <c r="U259" s="208">
        <f t="shared" si="458"/>
        <v>0</v>
      </c>
      <c r="V259" s="208">
        <f t="shared" si="458"/>
        <v>0</v>
      </c>
      <c r="W259" s="208">
        <f t="shared" si="458"/>
        <v>0</v>
      </c>
      <c r="X259" s="208">
        <f t="shared" si="458"/>
        <v>0</v>
      </c>
      <c r="Y259" s="208">
        <f t="shared" si="458"/>
        <v>0</v>
      </c>
      <c r="Z259" s="208">
        <f t="shared" si="458"/>
        <v>0</v>
      </c>
      <c r="AA259" s="208">
        <f t="shared" si="458"/>
        <v>0</v>
      </c>
      <c r="AB259" s="208">
        <f t="shared" si="458"/>
        <v>0</v>
      </c>
      <c r="AC259" s="208">
        <f t="shared" si="458"/>
        <v>0</v>
      </c>
      <c r="AD259" s="208">
        <f t="shared" si="458"/>
        <v>0</v>
      </c>
      <c r="AE259" s="208">
        <f t="shared" si="458"/>
        <v>0</v>
      </c>
      <c r="AF259" s="208">
        <f t="shared" si="458"/>
        <v>0</v>
      </c>
      <c r="AG259" s="208">
        <f t="shared" si="458"/>
        <v>0</v>
      </c>
      <c r="AH259" s="208">
        <f t="shared" si="458"/>
        <v>0</v>
      </c>
      <c r="AI259" s="208">
        <f t="shared" si="458"/>
        <v>0</v>
      </c>
      <c r="AJ259" s="208">
        <f t="shared" si="458"/>
        <v>0</v>
      </c>
      <c r="AK259" s="208">
        <f t="shared" si="458"/>
        <v>0</v>
      </c>
      <c r="AL259" s="208">
        <f t="shared" si="458"/>
        <v>0</v>
      </c>
      <c r="AM259" s="208">
        <f t="shared" si="458"/>
        <v>0</v>
      </c>
      <c r="AN259" s="208">
        <f t="shared" si="458"/>
        <v>0</v>
      </c>
      <c r="AO259" s="208">
        <f t="shared" si="458"/>
        <v>0</v>
      </c>
      <c r="AP259" s="208">
        <f t="shared" si="458"/>
        <v>0</v>
      </c>
      <c r="AQ259" s="208">
        <f t="shared" si="458"/>
        <v>0</v>
      </c>
      <c r="AR259" s="208">
        <f t="shared" si="458"/>
        <v>0</v>
      </c>
      <c r="AS259" s="208">
        <f t="shared" si="458"/>
        <v>0</v>
      </c>
      <c r="AT259" s="208">
        <f t="shared" si="458"/>
        <v>0</v>
      </c>
      <c r="AU259" s="208">
        <f t="shared" si="458"/>
        <v>0</v>
      </c>
      <c r="AV259" s="208">
        <f t="shared" si="458"/>
        <v>0</v>
      </c>
      <c r="AW259" s="208">
        <f t="shared" si="458"/>
        <v>0</v>
      </c>
      <c r="AX259" s="208">
        <f t="shared" si="458"/>
        <v>0</v>
      </c>
      <c r="AY259" s="208">
        <f t="shared" si="458"/>
        <v>0</v>
      </c>
      <c r="AZ259" s="208">
        <f t="shared" si="458"/>
        <v>0</v>
      </c>
      <c r="BA259" s="208">
        <f t="shared" si="458"/>
        <v>0</v>
      </c>
      <c r="BB259" s="208">
        <f t="shared" si="458"/>
        <v>0</v>
      </c>
      <c r="BC259" s="208">
        <f t="shared" si="458"/>
        <v>0</v>
      </c>
      <c r="BD259" s="208">
        <f t="shared" si="458"/>
        <v>0</v>
      </c>
      <c r="BE259" s="208">
        <f t="shared" si="458"/>
        <v>0</v>
      </c>
      <c r="BF259" s="208">
        <f t="shared" si="458"/>
        <v>0</v>
      </c>
      <c r="BG259" s="208">
        <f t="shared" si="458"/>
        <v>0</v>
      </c>
      <c r="BH259" s="208">
        <f t="shared" si="458"/>
        <v>0</v>
      </c>
      <c r="BI259" s="208">
        <f t="shared" si="458"/>
        <v>0</v>
      </c>
      <c r="BJ259" s="208">
        <f t="shared" si="458"/>
        <v>0</v>
      </c>
      <c r="BK259" s="208">
        <f t="shared" si="458"/>
        <v>0</v>
      </c>
      <c r="BL259" s="208">
        <f t="shared" si="458"/>
        <v>0</v>
      </c>
      <c r="BM259" s="208">
        <f t="shared" si="458"/>
        <v>0</v>
      </c>
      <c r="BN259" s="208">
        <f t="shared" si="458"/>
        <v>0</v>
      </c>
      <c r="BO259" s="208">
        <f t="shared" si="458"/>
        <v>0</v>
      </c>
      <c r="BP259" s="208">
        <f t="shared" si="458"/>
        <v>0</v>
      </c>
      <c r="BQ259" s="208">
        <f t="shared" si="458"/>
        <v>0</v>
      </c>
      <c r="BR259" s="208">
        <f t="shared" si="458"/>
        <v>0</v>
      </c>
      <c r="BS259" s="208">
        <f t="shared" si="458"/>
        <v>0</v>
      </c>
      <c r="BT259" s="208">
        <f t="shared" ref="BT259:CF259" si="459">+SUM(BS259,BT155)</f>
        <v>0</v>
      </c>
      <c r="BU259" s="208">
        <f t="shared" si="459"/>
        <v>0</v>
      </c>
      <c r="BV259" s="208">
        <f t="shared" si="459"/>
        <v>0</v>
      </c>
      <c r="BW259" s="208">
        <f t="shared" si="459"/>
        <v>0</v>
      </c>
      <c r="BX259" s="208">
        <f t="shared" si="459"/>
        <v>0</v>
      </c>
      <c r="BY259" s="208">
        <f t="shared" si="459"/>
        <v>0</v>
      </c>
      <c r="BZ259" s="208">
        <f t="shared" si="459"/>
        <v>0</v>
      </c>
      <c r="CA259" s="208">
        <f t="shared" si="459"/>
        <v>0</v>
      </c>
      <c r="CB259" s="208">
        <f t="shared" si="459"/>
        <v>0</v>
      </c>
      <c r="CC259" s="208">
        <f t="shared" si="459"/>
        <v>0</v>
      </c>
      <c r="CD259" s="208">
        <f t="shared" si="459"/>
        <v>0</v>
      </c>
      <c r="CE259" s="208">
        <f t="shared" si="459"/>
        <v>0</v>
      </c>
      <c r="CF259" s="208">
        <f t="shared" si="459"/>
        <v>0</v>
      </c>
      <c r="CG259" s="180"/>
      <c r="CH259" s="180"/>
      <c r="CI259" s="180"/>
      <c r="CJ259" s="180"/>
      <c r="CK259" s="180"/>
      <c r="CL259" s="180"/>
      <c r="CM259" s="180"/>
      <c r="CN259" s="180"/>
      <c r="CO259" s="180"/>
      <c r="CP259" s="180"/>
      <c r="CQ259" s="180"/>
      <c r="CR259" s="180"/>
      <c r="CS259" s="180"/>
      <c r="CT259" s="180"/>
      <c r="CU259" s="180"/>
      <c r="CV259" s="180"/>
      <c r="CW259" s="180"/>
      <c r="CX259" s="180"/>
      <c r="CY259" s="180"/>
      <c r="CZ259" s="180"/>
      <c r="DA259" s="180"/>
      <c r="DB259" s="180"/>
      <c r="DC259" s="180"/>
      <c r="DD259" s="180"/>
      <c r="DE259" s="180"/>
      <c r="DF259" s="180"/>
      <c r="DG259" s="180"/>
      <c r="DH259" s="180"/>
      <c r="DI259" s="180"/>
      <c r="DJ259" s="180"/>
      <c r="DK259" s="180"/>
      <c r="DL259" s="180"/>
      <c r="DM259" s="180"/>
      <c r="DN259" s="180"/>
      <c r="DO259" s="180"/>
      <c r="DP259" s="180"/>
      <c r="DQ259" s="180"/>
      <c r="DR259" s="180"/>
      <c r="DS259" s="180"/>
      <c r="DT259" s="180"/>
      <c r="DU259" s="180"/>
      <c r="DV259" s="180"/>
      <c r="DW259" s="180"/>
      <c r="DX259" s="180"/>
      <c r="DY259" s="180"/>
      <c r="DZ259" s="180"/>
      <c r="EA259" s="180"/>
      <c r="EB259" s="180"/>
      <c r="EC259" s="180"/>
      <c r="ED259" s="180"/>
      <c r="EE259" s="180"/>
      <c r="EF259" s="180"/>
      <c r="EG259" s="180"/>
      <c r="EH259" s="180"/>
      <c r="EI259" s="180"/>
      <c r="EJ259" s="180"/>
      <c r="EK259" s="180"/>
      <c r="EL259" s="180"/>
      <c r="EM259" s="180"/>
      <c r="EN259" s="180"/>
      <c r="EO259" s="180"/>
      <c r="EP259" s="180"/>
      <c r="EQ259" s="180"/>
      <c r="ER259" s="180"/>
      <c r="ES259" s="180"/>
      <c r="ET259" s="180"/>
      <c r="EU259" s="180"/>
      <c r="EV259" s="180"/>
      <c r="EW259" s="180"/>
      <c r="EX259" s="180"/>
      <c r="EY259" s="180"/>
      <c r="EZ259" s="180"/>
      <c r="FA259" s="180"/>
      <c r="FB259" s="180"/>
      <c r="FC259" s="180"/>
      <c r="FD259" s="180"/>
      <c r="FE259" s="180"/>
      <c r="FF259" s="180"/>
      <c r="FG259" s="180"/>
      <c r="FH259" s="180"/>
    </row>
    <row r="260" spans="3:164" hidden="1" x14ac:dyDescent="0.3">
      <c r="C260" s="700">
        <f t="shared" si="457"/>
        <v>42</v>
      </c>
      <c r="D260" s="305" t="str">
        <f t="shared" si="457"/>
        <v>DTM CIRC-Mov/DesXPilet,Tk Bas-Yc(1-2Rigs</v>
      </c>
      <c r="E260" s="208">
        <f t="shared" si="457"/>
        <v>0</v>
      </c>
      <c r="F260" s="208">
        <f t="shared" si="377"/>
        <v>0</v>
      </c>
      <c r="G260" s="208">
        <f t="shared" si="377"/>
        <v>0</v>
      </c>
      <c r="H260" s="208">
        <f t="shared" ref="H260:BS260" si="460">+SUM(G260,H156)</f>
        <v>0</v>
      </c>
      <c r="I260" s="208">
        <f t="shared" si="460"/>
        <v>0</v>
      </c>
      <c r="J260" s="208">
        <f t="shared" si="460"/>
        <v>0</v>
      </c>
      <c r="K260" s="208">
        <f t="shared" si="460"/>
        <v>0</v>
      </c>
      <c r="L260" s="208">
        <f t="shared" si="460"/>
        <v>0</v>
      </c>
      <c r="M260" s="208">
        <f t="shared" si="460"/>
        <v>0</v>
      </c>
      <c r="N260" s="208">
        <f t="shared" si="460"/>
        <v>0</v>
      </c>
      <c r="O260" s="208">
        <f t="shared" si="460"/>
        <v>0</v>
      </c>
      <c r="P260" s="208">
        <f t="shared" si="460"/>
        <v>0</v>
      </c>
      <c r="Q260" s="208">
        <f t="shared" si="460"/>
        <v>0</v>
      </c>
      <c r="R260" s="208">
        <f t="shared" si="460"/>
        <v>0</v>
      </c>
      <c r="S260" s="208">
        <f t="shared" si="460"/>
        <v>0</v>
      </c>
      <c r="T260" s="208">
        <f t="shared" si="460"/>
        <v>0</v>
      </c>
      <c r="U260" s="208">
        <f t="shared" si="460"/>
        <v>0</v>
      </c>
      <c r="V260" s="208">
        <f t="shared" si="460"/>
        <v>0</v>
      </c>
      <c r="W260" s="208">
        <f t="shared" si="460"/>
        <v>0</v>
      </c>
      <c r="X260" s="208">
        <f t="shared" si="460"/>
        <v>0</v>
      </c>
      <c r="Y260" s="208">
        <f t="shared" si="460"/>
        <v>0</v>
      </c>
      <c r="Z260" s="208">
        <f t="shared" si="460"/>
        <v>0</v>
      </c>
      <c r="AA260" s="208">
        <f t="shared" si="460"/>
        <v>0</v>
      </c>
      <c r="AB260" s="208">
        <f t="shared" si="460"/>
        <v>0</v>
      </c>
      <c r="AC260" s="208">
        <f t="shared" si="460"/>
        <v>0</v>
      </c>
      <c r="AD260" s="208">
        <f t="shared" si="460"/>
        <v>0</v>
      </c>
      <c r="AE260" s="208">
        <f t="shared" si="460"/>
        <v>0</v>
      </c>
      <c r="AF260" s="208">
        <f t="shared" si="460"/>
        <v>0</v>
      </c>
      <c r="AG260" s="208">
        <f t="shared" si="460"/>
        <v>0</v>
      </c>
      <c r="AH260" s="208">
        <f t="shared" si="460"/>
        <v>0</v>
      </c>
      <c r="AI260" s="208">
        <f t="shared" si="460"/>
        <v>0</v>
      </c>
      <c r="AJ260" s="208">
        <f t="shared" si="460"/>
        <v>0</v>
      </c>
      <c r="AK260" s="208">
        <f t="shared" si="460"/>
        <v>0</v>
      </c>
      <c r="AL260" s="208">
        <f t="shared" si="460"/>
        <v>0</v>
      </c>
      <c r="AM260" s="208">
        <f t="shared" si="460"/>
        <v>0</v>
      </c>
      <c r="AN260" s="208">
        <f t="shared" si="460"/>
        <v>0</v>
      </c>
      <c r="AO260" s="208">
        <f t="shared" si="460"/>
        <v>0</v>
      </c>
      <c r="AP260" s="208">
        <f t="shared" si="460"/>
        <v>0</v>
      </c>
      <c r="AQ260" s="208">
        <f t="shared" si="460"/>
        <v>0</v>
      </c>
      <c r="AR260" s="208">
        <f t="shared" si="460"/>
        <v>0</v>
      </c>
      <c r="AS260" s="208">
        <f t="shared" si="460"/>
        <v>0</v>
      </c>
      <c r="AT260" s="208">
        <f t="shared" si="460"/>
        <v>0</v>
      </c>
      <c r="AU260" s="208">
        <f t="shared" si="460"/>
        <v>0</v>
      </c>
      <c r="AV260" s="208">
        <f t="shared" si="460"/>
        <v>0</v>
      </c>
      <c r="AW260" s="208">
        <f t="shared" si="460"/>
        <v>0</v>
      </c>
      <c r="AX260" s="208">
        <f t="shared" si="460"/>
        <v>0</v>
      </c>
      <c r="AY260" s="208">
        <f t="shared" si="460"/>
        <v>0</v>
      </c>
      <c r="AZ260" s="208">
        <f t="shared" si="460"/>
        <v>0</v>
      </c>
      <c r="BA260" s="208">
        <f t="shared" si="460"/>
        <v>0</v>
      </c>
      <c r="BB260" s="208">
        <f t="shared" si="460"/>
        <v>0</v>
      </c>
      <c r="BC260" s="208">
        <f t="shared" si="460"/>
        <v>0</v>
      </c>
      <c r="BD260" s="208">
        <f t="shared" si="460"/>
        <v>0</v>
      </c>
      <c r="BE260" s="208">
        <f t="shared" si="460"/>
        <v>0</v>
      </c>
      <c r="BF260" s="208">
        <f t="shared" si="460"/>
        <v>0</v>
      </c>
      <c r="BG260" s="208">
        <f t="shared" si="460"/>
        <v>0</v>
      </c>
      <c r="BH260" s="208">
        <f t="shared" si="460"/>
        <v>0</v>
      </c>
      <c r="BI260" s="208">
        <f t="shared" si="460"/>
        <v>0</v>
      </c>
      <c r="BJ260" s="208">
        <f t="shared" si="460"/>
        <v>0</v>
      </c>
      <c r="BK260" s="208">
        <f t="shared" si="460"/>
        <v>0</v>
      </c>
      <c r="BL260" s="208">
        <f t="shared" si="460"/>
        <v>0</v>
      </c>
      <c r="BM260" s="208">
        <f t="shared" si="460"/>
        <v>0</v>
      </c>
      <c r="BN260" s="208">
        <f t="shared" si="460"/>
        <v>0</v>
      </c>
      <c r="BO260" s="208">
        <f t="shared" si="460"/>
        <v>0</v>
      </c>
      <c r="BP260" s="208">
        <f t="shared" si="460"/>
        <v>0</v>
      </c>
      <c r="BQ260" s="208">
        <f t="shared" si="460"/>
        <v>0</v>
      </c>
      <c r="BR260" s="208">
        <f t="shared" si="460"/>
        <v>0</v>
      </c>
      <c r="BS260" s="208">
        <f t="shared" si="460"/>
        <v>0</v>
      </c>
      <c r="BT260" s="208">
        <f t="shared" ref="BT260:CF260" si="461">+SUM(BS260,BT156)</f>
        <v>0</v>
      </c>
      <c r="BU260" s="208">
        <f t="shared" si="461"/>
        <v>0</v>
      </c>
      <c r="BV260" s="208">
        <f t="shared" si="461"/>
        <v>0</v>
      </c>
      <c r="BW260" s="208">
        <f t="shared" si="461"/>
        <v>0</v>
      </c>
      <c r="BX260" s="208">
        <f t="shared" si="461"/>
        <v>0</v>
      </c>
      <c r="BY260" s="208">
        <f t="shared" si="461"/>
        <v>0</v>
      </c>
      <c r="BZ260" s="208">
        <f t="shared" si="461"/>
        <v>0</v>
      </c>
      <c r="CA260" s="208">
        <f t="shared" si="461"/>
        <v>0</v>
      </c>
      <c r="CB260" s="208">
        <f t="shared" si="461"/>
        <v>0</v>
      </c>
      <c r="CC260" s="208">
        <f t="shared" si="461"/>
        <v>0</v>
      </c>
      <c r="CD260" s="208">
        <f t="shared" si="461"/>
        <v>0</v>
      </c>
      <c r="CE260" s="208">
        <f t="shared" si="461"/>
        <v>0</v>
      </c>
      <c r="CF260" s="208">
        <f t="shared" si="461"/>
        <v>0</v>
      </c>
      <c r="CG260" s="180"/>
      <c r="CH260" s="180"/>
      <c r="CI260" s="180"/>
      <c r="CJ260" s="180"/>
      <c r="CK260" s="180"/>
      <c r="CL260" s="180"/>
      <c r="CM260" s="180"/>
      <c r="CN260" s="180"/>
      <c r="CO260" s="180"/>
      <c r="CP260" s="180"/>
      <c r="CQ260" s="180"/>
      <c r="CR260" s="180"/>
      <c r="CS260" s="180"/>
      <c r="CT260" s="180"/>
      <c r="CU260" s="180"/>
      <c r="CV260" s="180"/>
      <c r="CW260" s="180"/>
      <c r="CX260" s="180"/>
      <c r="CY260" s="180"/>
      <c r="CZ260" s="180"/>
      <c r="DA260" s="180"/>
      <c r="DB260" s="180"/>
      <c r="DC260" s="180"/>
      <c r="DD260" s="180"/>
      <c r="DE260" s="180"/>
      <c r="DF260" s="180"/>
      <c r="DG260" s="180"/>
      <c r="DH260" s="180"/>
      <c r="DI260" s="180"/>
      <c r="DJ260" s="180"/>
      <c r="DK260" s="180"/>
      <c r="DL260" s="180"/>
      <c r="DM260" s="180"/>
      <c r="DN260" s="180"/>
      <c r="DO260" s="180"/>
      <c r="DP260" s="180"/>
      <c r="DQ260" s="180"/>
      <c r="DR260" s="180"/>
      <c r="DS260" s="180"/>
      <c r="DT260" s="180"/>
      <c r="DU260" s="180"/>
      <c r="DV260" s="180"/>
      <c r="DW260" s="180"/>
      <c r="DX260" s="180"/>
      <c r="DY260" s="180"/>
      <c r="DZ260" s="180"/>
      <c r="EA260" s="180"/>
      <c r="EB260" s="180"/>
      <c r="EC260" s="180"/>
      <c r="ED260" s="180"/>
      <c r="EE260" s="180"/>
      <c r="EF260" s="180"/>
      <c r="EG260" s="180"/>
      <c r="EH260" s="180"/>
      <c r="EI260" s="180"/>
      <c r="EJ260" s="180"/>
      <c r="EK260" s="180"/>
      <c r="EL260" s="180"/>
      <c r="EM260" s="180"/>
      <c r="EN260" s="180"/>
      <c r="EO260" s="180"/>
      <c r="EP260" s="180"/>
      <c r="EQ260" s="180"/>
      <c r="ER260" s="180"/>
      <c r="ES260" s="180"/>
      <c r="ET260" s="180"/>
      <c r="EU260" s="180"/>
      <c r="EV260" s="180"/>
      <c r="EW260" s="180"/>
      <c r="EX260" s="180"/>
      <c r="EY260" s="180"/>
      <c r="EZ260" s="180"/>
      <c r="FA260" s="180"/>
      <c r="FB260" s="180"/>
      <c r="FC260" s="180"/>
      <c r="FD260" s="180"/>
      <c r="FE260" s="180"/>
      <c r="FF260" s="180"/>
      <c r="FG260" s="180"/>
      <c r="FH260" s="180"/>
    </row>
    <row r="261" spans="3:164" hidden="1" x14ac:dyDescent="0.3">
      <c r="C261" s="700">
        <f t="shared" si="457"/>
        <v>43</v>
      </c>
      <c r="D261" s="305" t="str">
        <f t="shared" si="457"/>
        <v>GENERADOR C.S-Dia opérativo+GO(1-2Rigs)</v>
      </c>
      <c r="E261" s="208">
        <f t="shared" si="457"/>
        <v>1</v>
      </c>
      <c r="F261" s="208">
        <f t="shared" si="377"/>
        <v>2</v>
      </c>
      <c r="G261" s="208">
        <f t="shared" si="377"/>
        <v>3</v>
      </c>
      <c r="H261" s="208">
        <f t="shared" ref="H261:BS261" si="462">+SUM(G261,H157)</f>
        <v>4</v>
      </c>
      <c r="I261" s="208">
        <f t="shared" si="462"/>
        <v>5</v>
      </c>
      <c r="J261" s="208">
        <f t="shared" si="462"/>
        <v>6</v>
      </c>
      <c r="K261" s="208">
        <f t="shared" si="462"/>
        <v>7</v>
      </c>
      <c r="L261" s="208">
        <f t="shared" si="462"/>
        <v>8</v>
      </c>
      <c r="M261" s="208">
        <f t="shared" si="462"/>
        <v>9</v>
      </c>
      <c r="N261" s="208">
        <f t="shared" si="462"/>
        <v>10</v>
      </c>
      <c r="O261" s="208">
        <f t="shared" si="462"/>
        <v>11</v>
      </c>
      <c r="P261" s="208">
        <f t="shared" si="462"/>
        <v>12</v>
      </c>
      <c r="Q261" s="208">
        <f t="shared" si="462"/>
        <v>12</v>
      </c>
      <c r="R261" s="208">
        <f t="shared" si="462"/>
        <v>12</v>
      </c>
      <c r="S261" s="208">
        <f t="shared" si="462"/>
        <v>12</v>
      </c>
      <c r="T261" s="208">
        <f t="shared" si="462"/>
        <v>12</v>
      </c>
      <c r="U261" s="208">
        <f t="shared" si="462"/>
        <v>12</v>
      </c>
      <c r="V261" s="208">
        <f t="shared" si="462"/>
        <v>12</v>
      </c>
      <c r="W261" s="208">
        <f t="shared" si="462"/>
        <v>12</v>
      </c>
      <c r="X261" s="208">
        <f t="shared" si="462"/>
        <v>12</v>
      </c>
      <c r="Y261" s="208">
        <f t="shared" si="462"/>
        <v>12</v>
      </c>
      <c r="Z261" s="208">
        <f t="shared" si="462"/>
        <v>12</v>
      </c>
      <c r="AA261" s="208">
        <f t="shared" si="462"/>
        <v>12</v>
      </c>
      <c r="AB261" s="208">
        <f t="shared" si="462"/>
        <v>12</v>
      </c>
      <c r="AC261" s="208">
        <f t="shared" si="462"/>
        <v>12</v>
      </c>
      <c r="AD261" s="208">
        <f t="shared" si="462"/>
        <v>12</v>
      </c>
      <c r="AE261" s="208">
        <f t="shared" si="462"/>
        <v>12</v>
      </c>
      <c r="AF261" s="208">
        <f t="shared" si="462"/>
        <v>12</v>
      </c>
      <c r="AG261" s="208">
        <f t="shared" si="462"/>
        <v>12</v>
      </c>
      <c r="AH261" s="208">
        <f t="shared" si="462"/>
        <v>12</v>
      </c>
      <c r="AI261" s="208">
        <f t="shared" si="462"/>
        <v>12</v>
      </c>
      <c r="AJ261" s="208">
        <f t="shared" si="462"/>
        <v>12</v>
      </c>
      <c r="AK261" s="208">
        <f t="shared" si="462"/>
        <v>12</v>
      </c>
      <c r="AL261" s="208">
        <f t="shared" si="462"/>
        <v>12</v>
      </c>
      <c r="AM261" s="208">
        <f t="shared" si="462"/>
        <v>12</v>
      </c>
      <c r="AN261" s="208">
        <f t="shared" si="462"/>
        <v>12</v>
      </c>
      <c r="AO261" s="208">
        <f t="shared" si="462"/>
        <v>12</v>
      </c>
      <c r="AP261" s="208">
        <f t="shared" si="462"/>
        <v>12</v>
      </c>
      <c r="AQ261" s="208">
        <f t="shared" si="462"/>
        <v>12</v>
      </c>
      <c r="AR261" s="208">
        <f t="shared" si="462"/>
        <v>12</v>
      </c>
      <c r="AS261" s="208">
        <f t="shared" si="462"/>
        <v>12</v>
      </c>
      <c r="AT261" s="208">
        <f t="shared" si="462"/>
        <v>12</v>
      </c>
      <c r="AU261" s="208">
        <f t="shared" si="462"/>
        <v>12</v>
      </c>
      <c r="AV261" s="208">
        <f t="shared" si="462"/>
        <v>12</v>
      </c>
      <c r="AW261" s="208">
        <f t="shared" si="462"/>
        <v>12</v>
      </c>
      <c r="AX261" s="208">
        <f t="shared" si="462"/>
        <v>12</v>
      </c>
      <c r="AY261" s="208">
        <f t="shared" si="462"/>
        <v>12</v>
      </c>
      <c r="AZ261" s="208">
        <f t="shared" si="462"/>
        <v>12</v>
      </c>
      <c r="BA261" s="208">
        <f t="shared" si="462"/>
        <v>12</v>
      </c>
      <c r="BB261" s="208">
        <f t="shared" si="462"/>
        <v>12</v>
      </c>
      <c r="BC261" s="208">
        <f t="shared" si="462"/>
        <v>12</v>
      </c>
      <c r="BD261" s="208">
        <f t="shared" si="462"/>
        <v>12</v>
      </c>
      <c r="BE261" s="208">
        <f t="shared" si="462"/>
        <v>12</v>
      </c>
      <c r="BF261" s="208">
        <f t="shared" si="462"/>
        <v>12</v>
      </c>
      <c r="BG261" s="208">
        <f t="shared" si="462"/>
        <v>12</v>
      </c>
      <c r="BH261" s="208">
        <f t="shared" si="462"/>
        <v>12</v>
      </c>
      <c r="BI261" s="208">
        <f t="shared" si="462"/>
        <v>12</v>
      </c>
      <c r="BJ261" s="208">
        <f t="shared" si="462"/>
        <v>12</v>
      </c>
      <c r="BK261" s="208">
        <f t="shared" si="462"/>
        <v>12</v>
      </c>
      <c r="BL261" s="208">
        <f t="shared" si="462"/>
        <v>12</v>
      </c>
      <c r="BM261" s="208">
        <f t="shared" si="462"/>
        <v>12</v>
      </c>
      <c r="BN261" s="208">
        <f t="shared" si="462"/>
        <v>12</v>
      </c>
      <c r="BO261" s="208">
        <f t="shared" si="462"/>
        <v>12</v>
      </c>
      <c r="BP261" s="208">
        <f t="shared" si="462"/>
        <v>12</v>
      </c>
      <c r="BQ261" s="208">
        <f t="shared" si="462"/>
        <v>12</v>
      </c>
      <c r="BR261" s="208">
        <f t="shared" si="462"/>
        <v>12</v>
      </c>
      <c r="BS261" s="208">
        <f t="shared" si="462"/>
        <v>12</v>
      </c>
      <c r="BT261" s="208">
        <f t="shared" ref="BT261:CF261" si="463">+SUM(BS261,BT157)</f>
        <v>12</v>
      </c>
      <c r="BU261" s="208">
        <f t="shared" si="463"/>
        <v>12</v>
      </c>
      <c r="BV261" s="208">
        <f t="shared" si="463"/>
        <v>12</v>
      </c>
      <c r="BW261" s="208">
        <f t="shared" si="463"/>
        <v>12</v>
      </c>
      <c r="BX261" s="208">
        <f t="shared" si="463"/>
        <v>12</v>
      </c>
      <c r="BY261" s="208">
        <f t="shared" si="463"/>
        <v>12</v>
      </c>
      <c r="BZ261" s="208">
        <f t="shared" si="463"/>
        <v>12</v>
      </c>
      <c r="CA261" s="208">
        <f t="shared" si="463"/>
        <v>12</v>
      </c>
      <c r="CB261" s="208">
        <f t="shared" si="463"/>
        <v>12</v>
      </c>
      <c r="CC261" s="208">
        <f t="shared" si="463"/>
        <v>12</v>
      </c>
      <c r="CD261" s="208">
        <f t="shared" si="463"/>
        <v>12</v>
      </c>
      <c r="CE261" s="208">
        <f t="shared" si="463"/>
        <v>12</v>
      </c>
      <c r="CF261" s="208">
        <f t="shared" si="463"/>
        <v>12</v>
      </c>
      <c r="CG261" s="180"/>
      <c r="CH261" s="180"/>
      <c r="CI261" s="180"/>
      <c r="CJ261" s="180"/>
      <c r="CK261" s="180"/>
      <c r="CL261" s="180"/>
      <c r="CM261" s="180"/>
      <c r="CN261" s="180"/>
      <c r="CO261" s="180"/>
      <c r="CP261" s="180"/>
      <c r="CQ261" s="180"/>
      <c r="CR261" s="180"/>
      <c r="CS261" s="180"/>
      <c r="CT261" s="180"/>
      <c r="CU261" s="180"/>
      <c r="CV261" s="180"/>
      <c r="CW261" s="180"/>
      <c r="CX261" s="180"/>
      <c r="CY261" s="180"/>
      <c r="CZ261" s="180"/>
      <c r="DA261" s="180"/>
      <c r="DB261" s="180"/>
      <c r="DC261" s="180"/>
      <c r="DD261" s="180"/>
      <c r="DE261" s="180"/>
      <c r="DF261" s="180"/>
      <c r="DG261" s="180"/>
      <c r="DH261" s="180"/>
      <c r="DI261" s="180"/>
      <c r="DJ261" s="180"/>
      <c r="DK261" s="180"/>
      <c r="DL261" s="180"/>
      <c r="DM261" s="180"/>
      <c r="DN261" s="180"/>
      <c r="DO261" s="180"/>
      <c r="DP261" s="180"/>
      <c r="DQ261" s="180"/>
      <c r="DR261" s="180"/>
      <c r="DS261" s="180"/>
      <c r="DT261" s="180"/>
      <c r="DU261" s="180"/>
      <c r="DV261" s="180"/>
      <c r="DW261" s="180"/>
      <c r="DX261" s="180"/>
      <c r="DY261" s="180"/>
      <c r="DZ261" s="180"/>
      <c r="EA261" s="180"/>
      <c r="EB261" s="180"/>
      <c r="EC261" s="180"/>
      <c r="ED261" s="180"/>
      <c r="EE261" s="180"/>
      <c r="EF261" s="180"/>
      <c r="EG261" s="180"/>
      <c r="EH261" s="180"/>
      <c r="EI261" s="180"/>
      <c r="EJ261" s="180"/>
      <c r="EK261" s="180"/>
      <c r="EL261" s="180"/>
      <c r="EM261" s="180"/>
      <c r="EN261" s="180"/>
      <c r="EO261" s="180"/>
      <c r="EP261" s="180"/>
      <c r="EQ261" s="180"/>
      <c r="ER261" s="180"/>
      <c r="ES261" s="180"/>
      <c r="ET261" s="180"/>
      <c r="EU261" s="180"/>
      <c r="EV261" s="180"/>
      <c r="EW261" s="180"/>
      <c r="EX261" s="180"/>
      <c r="EY261" s="180"/>
      <c r="EZ261" s="180"/>
      <c r="FA261" s="180"/>
      <c r="FB261" s="180"/>
      <c r="FC261" s="180"/>
      <c r="FD261" s="180"/>
      <c r="FE261" s="180"/>
      <c r="FF261" s="180"/>
      <c r="FG261" s="180"/>
      <c r="FH261" s="180"/>
    </row>
    <row r="262" spans="3:164" hidden="1" x14ac:dyDescent="0.3">
      <c r="C262" s="700">
        <f t="shared" si="457"/>
        <v>44</v>
      </c>
      <c r="D262" s="305" t="str">
        <f t="shared" si="457"/>
        <v>GENERADOR C.S-DTM entr PAD,30Km(1-2Rigs)</v>
      </c>
      <c r="E262" s="208">
        <f t="shared" si="457"/>
        <v>0</v>
      </c>
      <c r="F262" s="208">
        <f t="shared" si="377"/>
        <v>0</v>
      </c>
      <c r="G262" s="208">
        <f t="shared" si="377"/>
        <v>0</v>
      </c>
      <c r="H262" s="208">
        <f t="shared" ref="H262:BS262" si="464">+SUM(G262,H158)</f>
        <v>0</v>
      </c>
      <c r="I262" s="208">
        <f t="shared" si="464"/>
        <v>0</v>
      </c>
      <c r="J262" s="208">
        <f t="shared" si="464"/>
        <v>0</v>
      </c>
      <c r="K262" s="208">
        <f t="shared" si="464"/>
        <v>0</v>
      </c>
      <c r="L262" s="208">
        <f t="shared" si="464"/>
        <v>0</v>
      </c>
      <c r="M262" s="208">
        <f t="shared" si="464"/>
        <v>0</v>
      </c>
      <c r="N262" s="208">
        <f t="shared" si="464"/>
        <v>0</v>
      </c>
      <c r="O262" s="208">
        <f t="shared" si="464"/>
        <v>0</v>
      </c>
      <c r="P262" s="208">
        <f t="shared" si="464"/>
        <v>0</v>
      </c>
      <c r="Q262" s="208">
        <f t="shared" si="464"/>
        <v>0</v>
      </c>
      <c r="R262" s="208">
        <f t="shared" si="464"/>
        <v>0</v>
      </c>
      <c r="S262" s="208">
        <f t="shared" si="464"/>
        <v>0</v>
      </c>
      <c r="T262" s="208">
        <f t="shared" si="464"/>
        <v>0</v>
      </c>
      <c r="U262" s="208">
        <f t="shared" si="464"/>
        <v>0</v>
      </c>
      <c r="V262" s="208">
        <f t="shared" si="464"/>
        <v>0</v>
      </c>
      <c r="W262" s="208">
        <f t="shared" si="464"/>
        <v>0</v>
      </c>
      <c r="X262" s="208">
        <f t="shared" si="464"/>
        <v>0</v>
      </c>
      <c r="Y262" s="208">
        <f t="shared" si="464"/>
        <v>0</v>
      </c>
      <c r="Z262" s="208">
        <f t="shared" si="464"/>
        <v>0</v>
      </c>
      <c r="AA262" s="208">
        <f t="shared" si="464"/>
        <v>0</v>
      </c>
      <c r="AB262" s="208">
        <f t="shared" si="464"/>
        <v>0</v>
      </c>
      <c r="AC262" s="208">
        <f t="shared" si="464"/>
        <v>0</v>
      </c>
      <c r="AD262" s="208">
        <f t="shared" si="464"/>
        <v>0</v>
      </c>
      <c r="AE262" s="208">
        <f t="shared" si="464"/>
        <v>0</v>
      </c>
      <c r="AF262" s="208">
        <f t="shared" si="464"/>
        <v>0</v>
      </c>
      <c r="AG262" s="208">
        <f t="shared" si="464"/>
        <v>0</v>
      </c>
      <c r="AH262" s="208">
        <f t="shared" si="464"/>
        <v>0</v>
      </c>
      <c r="AI262" s="208">
        <f t="shared" si="464"/>
        <v>0</v>
      </c>
      <c r="AJ262" s="208">
        <f t="shared" si="464"/>
        <v>0</v>
      </c>
      <c r="AK262" s="208">
        <f t="shared" si="464"/>
        <v>0</v>
      </c>
      <c r="AL262" s="208">
        <f t="shared" si="464"/>
        <v>0</v>
      </c>
      <c r="AM262" s="208">
        <f t="shared" si="464"/>
        <v>0</v>
      </c>
      <c r="AN262" s="208">
        <f t="shared" si="464"/>
        <v>0</v>
      </c>
      <c r="AO262" s="208">
        <f t="shared" si="464"/>
        <v>0</v>
      </c>
      <c r="AP262" s="208">
        <f t="shared" si="464"/>
        <v>0</v>
      </c>
      <c r="AQ262" s="208">
        <f t="shared" si="464"/>
        <v>0</v>
      </c>
      <c r="AR262" s="208">
        <f t="shared" si="464"/>
        <v>0</v>
      </c>
      <c r="AS262" s="208">
        <f t="shared" si="464"/>
        <v>0</v>
      </c>
      <c r="AT262" s="208">
        <f t="shared" si="464"/>
        <v>0</v>
      </c>
      <c r="AU262" s="208">
        <f t="shared" si="464"/>
        <v>0</v>
      </c>
      <c r="AV262" s="208">
        <f t="shared" si="464"/>
        <v>0</v>
      </c>
      <c r="AW262" s="208">
        <f t="shared" si="464"/>
        <v>0</v>
      </c>
      <c r="AX262" s="208">
        <f t="shared" si="464"/>
        <v>0</v>
      </c>
      <c r="AY262" s="208">
        <f t="shared" si="464"/>
        <v>0</v>
      </c>
      <c r="AZ262" s="208">
        <f t="shared" si="464"/>
        <v>0</v>
      </c>
      <c r="BA262" s="208">
        <f t="shared" si="464"/>
        <v>0</v>
      </c>
      <c r="BB262" s="208">
        <f t="shared" si="464"/>
        <v>0</v>
      </c>
      <c r="BC262" s="208">
        <f t="shared" si="464"/>
        <v>0</v>
      </c>
      <c r="BD262" s="208">
        <f t="shared" si="464"/>
        <v>0</v>
      </c>
      <c r="BE262" s="208">
        <f t="shared" si="464"/>
        <v>0</v>
      </c>
      <c r="BF262" s="208">
        <f t="shared" si="464"/>
        <v>0</v>
      </c>
      <c r="BG262" s="208">
        <f t="shared" si="464"/>
        <v>0</v>
      </c>
      <c r="BH262" s="208">
        <f t="shared" si="464"/>
        <v>0</v>
      </c>
      <c r="BI262" s="208">
        <f t="shared" si="464"/>
        <v>0</v>
      </c>
      <c r="BJ262" s="208">
        <f t="shared" si="464"/>
        <v>0</v>
      </c>
      <c r="BK262" s="208">
        <f t="shared" si="464"/>
        <v>0</v>
      </c>
      <c r="BL262" s="208">
        <f t="shared" si="464"/>
        <v>0</v>
      </c>
      <c r="BM262" s="208">
        <f t="shared" si="464"/>
        <v>0</v>
      </c>
      <c r="BN262" s="208">
        <f t="shared" si="464"/>
        <v>0</v>
      </c>
      <c r="BO262" s="208">
        <f t="shared" si="464"/>
        <v>0</v>
      </c>
      <c r="BP262" s="208">
        <f t="shared" si="464"/>
        <v>0</v>
      </c>
      <c r="BQ262" s="208">
        <f t="shared" si="464"/>
        <v>0</v>
      </c>
      <c r="BR262" s="208">
        <f t="shared" si="464"/>
        <v>0</v>
      </c>
      <c r="BS262" s="208">
        <f t="shared" si="464"/>
        <v>0</v>
      </c>
      <c r="BT262" s="208">
        <f t="shared" ref="BT262:CF262" si="465">+SUM(BS262,BT158)</f>
        <v>0</v>
      </c>
      <c r="BU262" s="208">
        <f t="shared" si="465"/>
        <v>0</v>
      </c>
      <c r="BV262" s="208">
        <f t="shared" si="465"/>
        <v>0</v>
      </c>
      <c r="BW262" s="208">
        <f t="shared" si="465"/>
        <v>0</v>
      </c>
      <c r="BX262" s="208">
        <f t="shared" si="465"/>
        <v>0</v>
      </c>
      <c r="BY262" s="208">
        <f t="shared" si="465"/>
        <v>0</v>
      </c>
      <c r="BZ262" s="208">
        <f t="shared" si="465"/>
        <v>0</v>
      </c>
      <c r="CA262" s="208">
        <f t="shared" si="465"/>
        <v>0</v>
      </c>
      <c r="CB262" s="208">
        <f t="shared" si="465"/>
        <v>0</v>
      </c>
      <c r="CC262" s="208">
        <f t="shared" si="465"/>
        <v>0</v>
      </c>
      <c r="CD262" s="208">
        <f t="shared" si="465"/>
        <v>0</v>
      </c>
      <c r="CE262" s="208">
        <f t="shared" si="465"/>
        <v>0</v>
      </c>
      <c r="CF262" s="208">
        <f t="shared" si="465"/>
        <v>0</v>
      </c>
      <c r="CG262" s="180"/>
      <c r="CH262" s="180"/>
      <c r="CI262" s="180"/>
      <c r="CJ262" s="180"/>
      <c r="CK262" s="180"/>
      <c r="CL262" s="180"/>
      <c r="CM262" s="180"/>
      <c r="CN262" s="180"/>
      <c r="CO262" s="180"/>
      <c r="CP262" s="180"/>
      <c r="CQ262" s="180"/>
      <c r="CR262" s="180"/>
      <c r="CS262" s="180"/>
      <c r="CT262" s="180"/>
      <c r="CU262" s="180"/>
      <c r="CV262" s="180"/>
      <c r="CW262" s="180"/>
      <c r="CX262" s="180"/>
      <c r="CY262" s="180"/>
      <c r="CZ262" s="180"/>
      <c r="DA262" s="180"/>
      <c r="DB262" s="180"/>
      <c r="DC262" s="180"/>
      <c r="DD262" s="180"/>
      <c r="DE262" s="180"/>
      <c r="DF262" s="180"/>
      <c r="DG262" s="180"/>
      <c r="DH262" s="180"/>
      <c r="DI262" s="180"/>
      <c r="DJ262" s="180"/>
      <c r="DK262" s="180"/>
      <c r="DL262" s="180"/>
      <c r="DM262" s="180"/>
      <c r="DN262" s="180"/>
      <c r="DO262" s="180"/>
      <c r="DP262" s="180"/>
      <c r="DQ262" s="180"/>
      <c r="DR262" s="180"/>
      <c r="DS262" s="180"/>
      <c r="DT262" s="180"/>
      <c r="DU262" s="180"/>
      <c r="DV262" s="180"/>
      <c r="DW262" s="180"/>
      <c r="DX262" s="180"/>
      <c r="DY262" s="180"/>
      <c r="DZ262" s="180"/>
      <c r="EA262" s="180"/>
      <c r="EB262" s="180"/>
      <c r="EC262" s="180"/>
      <c r="ED262" s="180"/>
      <c r="EE262" s="180"/>
      <c r="EF262" s="180"/>
      <c r="EG262" s="180"/>
      <c r="EH262" s="180"/>
      <c r="EI262" s="180"/>
      <c r="EJ262" s="180"/>
      <c r="EK262" s="180"/>
      <c r="EL262" s="180"/>
      <c r="EM262" s="180"/>
      <c r="EN262" s="180"/>
      <c r="EO262" s="180"/>
      <c r="EP262" s="180"/>
      <c r="EQ262" s="180"/>
      <c r="ER262" s="180"/>
      <c r="ES262" s="180"/>
      <c r="ET262" s="180"/>
      <c r="EU262" s="180"/>
      <c r="EV262" s="180"/>
      <c r="EW262" s="180"/>
      <c r="EX262" s="180"/>
      <c r="EY262" s="180"/>
      <c r="EZ262" s="180"/>
      <c r="FA262" s="180"/>
      <c r="FB262" s="180"/>
      <c r="FC262" s="180"/>
      <c r="FD262" s="180"/>
      <c r="FE262" s="180"/>
      <c r="FF262" s="180"/>
      <c r="FG262" s="180"/>
      <c r="FH262" s="180"/>
    </row>
    <row r="263" spans="3:164" hidden="1" x14ac:dyDescent="0.3">
      <c r="C263" s="700">
        <f t="shared" si="457"/>
        <v>45</v>
      </c>
      <c r="D263" s="305" t="str">
        <f t="shared" si="457"/>
        <v>GENERADOR C.S-Km Adicional(1-2Rigs)</v>
      </c>
      <c r="E263" s="208">
        <f t="shared" si="457"/>
        <v>0</v>
      </c>
      <c r="F263" s="208">
        <f t="shared" si="377"/>
        <v>0</v>
      </c>
      <c r="G263" s="208">
        <f t="shared" si="377"/>
        <v>0</v>
      </c>
      <c r="H263" s="208">
        <f t="shared" ref="H263:BS263" si="466">+SUM(G263,H159)</f>
        <v>0</v>
      </c>
      <c r="I263" s="208">
        <f t="shared" si="466"/>
        <v>0</v>
      </c>
      <c r="J263" s="208">
        <f t="shared" si="466"/>
        <v>0</v>
      </c>
      <c r="K263" s="208">
        <f t="shared" si="466"/>
        <v>0</v>
      </c>
      <c r="L263" s="208">
        <f t="shared" si="466"/>
        <v>0</v>
      </c>
      <c r="M263" s="208">
        <f t="shared" si="466"/>
        <v>0</v>
      </c>
      <c r="N263" s="208">
        <f t="shared" si="466"/>
        <v>0</v>
      </c>
      <c r="O263" s="208">
        <f t="shared" si="466"/>
        <v>0</v>
      </c>
      <c r="P263" s="208">
        <f t="shared" si="466"/>
        <v>0</v>
      </c>
      <c r="Q263" s="208">
        <f t="shared" si="466"/>
        <v>0</v>
      </c>
      <c r="R263" s="208">
        <f t="shared" si="466"/>
        <v>0</v>
      </c>
      <c r="S263" s="208">
        <f t="shared" si="466"/>
        <v>0</v>
      </c>
      <c r="T263" s="208">
        <f t="shared" si="466"/>
        <v>0</v>
      </c>
      <c r="U263" s="208">
        <f t="shared" si="466"/>
        <v>0</v>
      </c>
      <c r="V263" s="208">
        <f t="shared" si="466"/>
        <v>0</v>
      </c>
      <c r="W263" s="208">
        <f t="shared" si="466"/>
        <v>0</v>
      </c>
      <c r="X263" s="208">
        <f t="shared" si="466"/>
        <v>0</v>
      </c>
      <c r="Y263" s="208">
        <f t="shared" si="466"/>
        <v>0</v>
      </c>
      <c r="Z263" s="208">
        <f t="shared" si="466"/>
        <v>0</v>
      </c>
      <c r="AA263" s="208">
        <f t="shared" si="466"/>
        <v>0</v>
      </c>
      <c r="AB263" s="208">
        <f t="shared" si="466"/>
        <v>0</v>
      </c>
      <c r="AC263" s="208">
        <f t="shared" si="466"/>
        <v>0</v>
      </c>
      <c r="AD263" s="208">
        <f t="shared" si="466"/>
        <v>0</v>
      </c>
      <c r="AE263" s="208">
        <f t="shared" si="466"/>
        <v>0</v>
      </c>
      <c r="AF263" s="208">
        <f t="shared" si="466"/>
        <v>0</v>
      </c>
      <c r="AG263" s="208">
        <f t="shared" si="466"/>
        <v>0</v>
      </c>
      <c r="AH263" s="208">
        <f t="shared" si="466"/>
        <v>0</v>
      </c>
      <c r="AI263" s="208">
        <f t="shared" si="466"/>
        <v>0</v>
      </c>
      <c r="AJ263" s="208">
        <f t="shared" si="466"/>
        <v>0</v>
      </c>
      <c r="AK263" s="208">
        <f t="shared" si="466"/>
        <v>0</v>
      </c>
      <c r="AL263" s="208">
        <f t="shared" si="466"/>
        <v>0</v>
      </c>
      <c r="AM263" s="208">
        <f t="shared" si="466"/>
        <v>0</v>
      </c>
      <c r="AN263" s="208">
        <f t="shared" si="466"/>
        <v>0</v>
      </c>
      <c r="AO263" s="208">
        <f t="shared" si="466"/>
        <v>0</v>
      </c>
      <c r="AP263" s="208">
        <f t="shared" si="466"/>
        <v>0</v>
      </c>
      <c r="AQ263" s="208">
        <f t="shared" si="466"/>
        <v>0</v>
      </c>
      <c r="AR263" s="208">
        <f t="shared" si="466"/>
        <v>0</v>
      </c>
      <c r="AS263" s="208">
        <f t="shared" si="466"/>
        <v>0</v>
      </c>
      <c r="AT263" s="208">
        <f t="shared" si="466"/>
        <v>0</v>
      </c>
      <c r="AU263" s="208">
        <f t="shared" si="466"/>
        <v>0</v>
      </c>
      <c r="AV263" s="208">
        <f t="shared" si="466"/>
        <v>0</v>
      </c>
      <c r="AW263" s="208">
        <f t="shared" si="466"/>
        <v>0</v>
      </c>
      <c r="AX263" s="208">
        <f t="shared" si="466"/>
        <v>0</v>
      </c>
      <c r="AY263" s="208">
        <f t="shared" si="466"/>
        <v>0</v>
      </c>
      <c r="AZ263" s="208">
        <f t="shared" si="466"/>
        <v>0</v>
      </c>
      <c r="BA263" s="208">
        <f t="shared" si="466"/>
        <v>0</v>
      </c>
      <c r="BB263" s="208">
        <f t="shared" si="466"/>
        <v>0</v>
      </c>
      <c r="BC263" s="208">
        <f t="shared" si="466"/>
        <v>0</v>
      </c>
      <c r="BD263" s="208">
        <f t="shared" si="466"/>
        <v>0</v>
      </c>
      <c r="BE263" s="208">
        <f t="shared" si="466"/>
        <v>0</v>
      </c>
      <c r="BF263" s="208">
        <f t="shared" si="466"/>
        <v>0</v>
      </c>
      <c r="BG263" s="208">
        <f t="shared" si="466"/>
        <v>0</v>
      </c>
      <c r="BH263" s="208">
        <f t="shared" si="466"/>
        <v>0</v>
      </c>
      <c r="BI263" s="208">
        <f t="shared" si="466"/>
        <v>0</v>
      </c>
      <c r="BJ263" s="208">
        <f t="shared" si="466"/>
        <v>0</v>
      </c>
      <c r="BK263" s="208">
        <f t="shared" si="466"/>
        <v>0</v>
      </c>
      <c r="BL263" s="208">
        <f t="shared" si="466"/>
        <v>0</v>
      </c>
      <c r="BM263" s="208">
        <f t="shared" si="466"/>
        <v>0</v>
      </c>
      <c r="BN263" s="208">
        <f t="shared" si="466"/>
        <v>0</v>
      </c>
      <c r="BO263" s="208">
        <f t="shared" si="466"/>
        <v>0</v>
      </c>
      <c r="BP263" s="208">
        <f t="shared" si="466"/>
        <v>0</v>
      </c>
      <c r="BQ263" s="208">
        <f t="shared" si="466"/>
        <v>0</v>
      </c>
      <c r="BR263" s="208">
        <f t="shared" si="466"/>
        <v>0</v>
      </c>
      <c r="BS263" s="208">
        <f t="shared" si="466"/>
        <v>0</v>
      </c>
      <c r="BT263" s="208">
        <f t="shared" ref="BT263:CF263" si="467">+SUM(BS263,BT159)</f>
        <v>0</v>
      </c>
      <c r="BU263" s="208">
        <f t="shared" si="467"/>
        <v>0</v>
      </c>
      <c r="BV263" s="208">
        <f t="shared" si="467"/>
        <v>0</v>
      </c>
      <c r="BW263" s="208">
        <f t="shared" si="467"/>
        <v>0</v>
      </c>
      <c r="BX263" s="208">
        <f t="shared" si="467"/>
        <v>0</v>
      </c>
      <c r="BY263" s="208">
        <f t="shared" si="467"/>
        <v>0</v>
      </c>
      <c r="BZ263" s="208">
        <f t="shared" si="467"/>
        <v>0</v>
      </c>
      <c r="CA263" s="208">
        <f t="shared" si="467"/>
        <v>0</v>
      </c>
      <c r="CB263" s="208">
        <f t="shared" si="467"/>
        <v>0</v>
      </c>
      <c r="CC263" s="208">
        <f t="shared" si="467"/>
        <v>0</v>
      </c>
      <c r="CD263" s="208">
        <f t="shared" si="467"/>
        <v>0</v>
      </c>
      <c r="CE263" s="208">
        <f t="shared" si="467"/>
        <v>0</v>
      </c>
      <c r="CF263" s="208">
        <f t="shared" si="467"/>
        <v>0</v>
      </c>
      <c r="CG263" s="180"/>
      <c r="CH263" s="180"/>
      <c r="CI263" s="180"/>
      <c r="CJ263" s="180"/>
      <c r="CK263" s="180"/>
      <c r="CL263" s="180"/>
      <c r="CM263" s="180"/>
      <c r="CN263" s="180"/>
      <c r="CO263" s="180"/>
      <c r="CP263" s="180"/>
      <c r="CQ263" s="180"/>
      <c r="CR263" s="180"/>
      <c r="CS263" s="180"/>
      <c r="CT263" s="180"/>
      <c r="CU263" s="180"/>
      <c r="CV263" s="180"/>
      <c r="CW263" s="180"/>
      <c r="CX263" s="180"/>
      <c r="CY263" s="180"/>
      <c r="CZ263" s="180"/>
      <c r="DA263" s="180"/>
      <c r="DB263" s="180"/>
      <c r="DC263" s="180"/>
      <c r="DD263" s="180"/>
      <c r="DE263" s="180"/>
      <c r="DF263" s="180"/>
      <c r="DG263" s="180"/>
      <c r="DH263" s="180"/>
      <c r="DI263" s="180"/>
      <c r="DJ263" s="180"/>
      <c r="DK263" s="180"/>
      <c r="DL263" s="180"/>
      <c r="DM263" s="180"/>
      <c r="DN263" s="180"/>
      <c r="DO263" s="180"/>
      <c r="DP263" s="180"/>
      <c r="DQ263" s="180"/>
      <c r="DR263" s="180"/>
      <c r="DS263" s="180"/>
      <c r="DT263" s="180"/>
      <c r="DU263" s="180"/>
      <c r="DV263" s="180"/>
      <c r="DW263" s="180"/>
      <c r="DX263" s="180"/>
      <c r="DY263" s="180"/>
      <c r="DZ263" s="180"/>
      <c r="EA263" s="180"/>
      <c r="EB263" s="180"/>
      <c r="EC263" s="180"/>
      <c r="ED263" s="180"/>
      <c r="EE263" s="180"/>
      <c r="EF263" s="180"/>
      <c r="EG263" s="180"/>
      <c r="EH263" s="180"/>
      <c r="EI263" s="180"/>
      <c r="EJ263" s="180"/>
      <c r="EK263" s="180"/>
      <c r="EL263" s="180"/>
      <c r="EM263" s="180"/>
      <c r="EN263" s="180"/>
      <c r="EO263" s="180"/>
      <c r="EP263" s="180"/>
      <c r="EQ263" s="180"/>
      <c r="ER263" s="180"/>
      <c r="ES263" s="180"/>
      <c r="ET263" s="180"/>
      <c r="EU263" s="180"/>
      <c r="EV263" s="180"/>
      <c r="EW263" s="180"/>
      <c r="EX263" s="180"/>
      <c r="EY263" s="180"/>
      <c r="EZ263" s="180"/>
      <c r="FA263" s="180"/>
      <c r="FB263" s="180"/>
      <c r="FC263" s="180"/>
      <c r="FD263" s="180"/>
      <c r="FE263" s="180"/>
      <c r="FF263" s="180"/>
      <c r="FG263" s="180"/>
      <c r="FH263" s="180"/>
    </row>
    <row r="264" spans="3:164" hidden="1" x14ac:dyDescent="0.3">
      <c r="C264" s="700">
        <f t="shared" si="457"/>
        <v>46</v>
      </c>
      <c r="D264" s="305" t="str">
        <f t="shared" si="457"/>
        <v>GENERADOR C.S-Mov/Desm(Bas-Yac)(1-2Rigs)</v>
      </c>
      <c r="E264" s="208">
        <f t="shared" si="457"/>
        <v>0</v>
      </c>
      <c r="F264" s="208">
        <f t="shared" si="377"/>
        <v>0</v>
      </c>
      <c r="G264" s="208">
        <f t="shared" si="377"/>
        <v>0</v>
      </c>
      <c r="H264" s="208">
        <f t="shared" ref="H264:BS264" si="468">+SUM(G264,H160)</f>
        <v>0</v>
      </c>
      <c r="I264" s="208">
        <f t="shared" si="468"/>
        <v>0</v>
      </c>
      <c r="J264" s="208">
        <f t="shared" si="468"/>
        <v>0</v>
      </c>
      <c r="K264" s="208">
        <f t="shared" si="468"/>
        <v>0</v>
      </c>
      <c r="L264" s="208">
        <f t="shared" si="468"/>
        <v>0</v>
      </c>
      <c r="M264" s="208">
        <f t="shared" si="468"/>
        <v>0</v>
      </c>
      <c r="N264" s="208">
        <f t="shared" si="468"/>
        <v>0</v>
      </c>
      <c r="O264" s="208">
        <f t="shared" si="468"/>
        <v>0</v>
      </c>
      <c r="P264" s="208">
        <f t="shared" si="468"/>
        <v>0</v>
      </c>
      <c r="Q264" s="208">
        <f t="shared" si="468"/>
        <v>0</v>
      </c>
      <c r="R264" s="208">
        <f t="shared" si="468"/>
        <v>0</v>
      </c>
      <c r="S264" s="208">
        <f t="shared" si="468"/>
        <v>0</v>
      </c>
      <c r="T264" s="208">
        <f t="shared" si="468"/>
        <v>0</v>
      </c>
      <c r="U264" s="208">
        <f t="shared" si="468"/>
        <v>0</v>
      </c>
      <c r="V264" s="208">
        <f t="shared" si="468"/>
        <v>0</v>
      </c>
      <c r="W264" s="208">
        <f t="shared" si="468"/>
        <v>0</v>
      </c>
      <c r="X264" s="208">
        <f t="shared" si="468"/>
        <v>0</v>
      </c>
      <c r="Y264" s="208">
        <f t="shared" si="468"/>
        <v>0</v>
      </c>
      <c r="Z264" s="208">
        <f t="shared" si="468"/>
        <v>0</v>
      </c>
      <c r="AA264" s="208">
        <f t="shared" si="468"/>
        <v>0</v>
      </c>
      <c r="AB264" s="208">
        <f t="shared" si="468"/>
        <v>0</v>
      </c>
      <c r="AC264" s="208">
        <f t="shared" si="468"/>
        <v>0</v>
      </c>
      <c r="AD264" s="208">
        <f t="shared" si="468"/>
        <v>0</v>
      </c>
      <c r="AE264" s="208">
        <f t="shared" si="468"/>
        <v>0</v>
      </c>
      <c r="AF264" s="208">
        <f t="shared" si="468"/>
        <v>0</v>
      </c>
      <c r="AG264" s="208">
        <f t="shared" si="468"/>
        <v>0</v>
      </c>
      <c r="AH264" s="208">
        <f t="shared" si="468"/>
        <v>0</v>
      </c>
      <c r="AI264" s="208">
        <f t="shared" si="468"/>
        <v>0</v>
      </c>
      <c r="AJ264" s="208">
        <f t="shared" si="468"/>
        <v>0</v>
      </c>
      <c r="AK264" s="208">
        <f t="shared" si="468"/>
        <v>0</v>
      </c>
      <c r="AL264" s="208">
        <f t="shared" si="468"/>
        <v>0</v>
      </c>
      <c r="AM264" s="208">
        <f t="shared" si="468"/>
        <v>0</v>
      </c>
      <c r="AN264" s="208">
        <f t="shared" si="468"/>
        <v>0</v>
      </c>
      <c r="AO264" s="208">
        <f t="shared" si="468"/>
        <v>0</v>
      </c>
      <c r="AP264" s="208">
        <f t="shared" si="468"/>
        <v>0</v>
      </c>
      <c r="AQ264" s="208">
        <f t="shared" si="468"/>
        <v>0</v>
      </c>
      <c r="AR264" s="208">
        <f t="shared" si="468"/>
        <v>0</v>
      </c>
      <c r="AS264" s="208">
        <f t="shared" si="468"/>
        <v>0</v>
      </c>
      <c r="AT264" s="208">
        <f t="shared" si="468"/>
        <v>0</v>
      </c>
      <c r="AU264" s="208">
        <f t="shared" si="468"/>
        <v>0</v>
      </c>
      <c r="AV264" s="208">
        <f t="shared" si="468"/>
        <v>0</v>
      </c>
      <c r="AW264" s="208">
        <f t="shared" si="468"/>
        <v>0</v>
      </c>
      <c r="AX264" s="208">
        <f t="shared" si="468"/>
        <v>0</v>
      </c>
      <c r="AY264" s="208">
        <f t="shared" si="468"/>
        <v>0</v>
      </c>
      <c r="AZ264" s="208">
        <f t="shared" si="468"/>
        <v>0</v>
      </c>
      <c r="BA264" s="208">
        <f t="shared" si="468"/>
        <v>0</v>
      </c>
      <c r="BB264" s="208">
        <f t="shared" si="468"/>
        <v>0</v>
      </c>
      <c r="BC264" s="208">
        <f t="shared" si="468"/>
        <v>0</v>
      </c>
      <c r="BD264" s="208">
        <f t="shared" si="468"/>
        <v>0</v>
      </c>
      <c r="BE264" s="208">
        <f t="shared" si="468"/>
        <v>0</v>
      </c>
      <c r="BF264" s="208">
        <f t="shared" si="468"/>
        <v>0</v>
      </c>
      <c r="BG264" s="208">
        <f t="shared" si="468"/>
        <v>0</v>
      </c>
      <c r="BH264" s="208">
        <f t="shared" si="468"/>
        <v>0</v>
      </c>
      <c r="BI264" s="208">
        <f t="shared" si="468"/>
        <v>0</v>
      </c>
      <c r="BJ264" s="208">
        <f t="shared" si="468"/>
        <v>0</v>
      </c>
      <c r="BK264" s="208">
        <f t="shared" si="468"/>
        <v>0</v>
      </c>
      <c r="BL264" s="208">
        <f t="shared" si="468"/>
        <v>0</v>
      </c>
      <c r="BM264" s="208">
        <f t="shared" si="468"/>
        <v>0</v>
      </c>
      <c r="BN264" s="208">
        <f t="shared" si="468"/>
        <v>0</v>
      </c>
      <c r="BO264" s="208">
        <f t="shared" si="468"/>
        <v>0</v>
      </c>
      <c r="BP264" s="208">
        <f t="shared" si="468"/>
        <v>0</v>
      </c>
      <c r="BQ264" s="208">
        <f t="shared" si="468"/>
        <v>0</v>
      </c>
      <c r="BR264" s="208">
        <f t="shared" si="468"/>
        <v>0</v>
      </c>
      <c r="BS264" s="208">
        <f t="shared" si="468"/>
        <v>0</v>
      </c>
      <c r="BT264" s="208">
        <f t="shared" ref="BT264:CF264" si="469">+SUM(BS264,BT160)</f>
        <v>0</v>
      </c>
      <c r="BU264" s="208">
        <f t="shared" si="469"/>
        <v>0</v>
      </c>
      <c r="BV264" s="208">
        <f t="shared" si="469"/>
        <v>0</v>
      </c>
      <c r="BW264" s="208">
        <f t="shared" si="469"/>
        <v>0</v>
      </c>
      <c r="BX264" s="208">
        <f t="shared" si="469"/>
        <v>0</v>
      </c>
      <c r="BY264" s="208">
        <f t="shared" si="469"/>
        <v>0</v>
      </c>
      <c r="BZ264" s="208">
        <f t="shared" si="469"/>
        <v>0</v>
      </c>
      <c r="CA264" s="208">
        <f t="shared" si="469"/>
        <v>0</v>
      </c>
      <c r="CB264" s="208">
        <f t="shared" si="469"/>
        <v>0</v>
      </c>
      <c r="CC264" s="208">
        <f t="shared" si="469"/>
        <v>0</v>
      </c>
      <c r="CD264" s="208">
        <f t="shared" si="469"/>
        <v>0</v>
      </c>
      <c r="CE264" s="208">
        <f t="shared" si="469"/>
        <v>0</v>
      </c>
      <c r="CF264" s="208">
        <f t="shared" si="469"/>
        <v>0</v>
      </c>
      <c r="CG264" s="180"/>
      <c r="CH264" s="180"/>
      <c r="CI264" s="180"/>
      <c r="CJ264" s="180"/>
      <c r="CK264" s="180"/>
      <c r="CL264" s="180"/>
      <c r="CM264" s="180"/>
      <c r="CN264" s="180"/>
      <c r="CO264" s="180"/>
      <c r="CP264" s="180"/>
      <c r="CQ264" s="180"/>
      <c r="CR264" s="180"/>
      <c r="CS264" s="180"/>
      <c r="CT264" s="180"/>
      <c r="CU264" s="180"/>
      <c r="CV264" s="180"/>
      <c r="CW264" s="180"/>
      <c r="CX264" s="180"/>
      <c r="CY264" s="180"/>
      <c r="CZ264" s="180"/>
      <c r="DA264" s="180"/>
      <c r="DB264" s="180"/>
      <c r="DC264" s="180"/>
      <c r="DD264" s="180"/>
      <c r="DE264" s="180"/>
      <c r="DF264" s="180"/>
      <c r="DG264" s="180"/>
      <c r="DH264" s="180"/>
      <c r="DI264" s="180"/>
      <c r="DJ264" s="180"/>
      <c r="DK264" s="180"/>
      <c r="DL264" s="180"/>
      <c r="DM264" s="180"/>
      <c r="DN264" s="180"/>
      <c r="DO264" s="180"/>
      <c r="DP264" s="180"/>
      <c r="DQ264" s="180"/>
      <c r="DR264" s="180"/>
      <c r="DS264" s="180"/>
      <c r="DT264" s="180"/>
      <c r="DU264" s="180"/>
      <c r="DV264" s="180"/>
      <c r="DW264" s="180"/>
      <c r="DX264" s="180"/>
      <c r="DY264" s="180"/>
      <c r="DZ264" s="180"/>
      <c r="EA264" s="180"/>
      <c r="EB264" s="180"/>
      <c r="EC264" s="180"/>
      <c r="ED264" s="180"/>
      <c r="EE264" s="180"/>
      <c r="EF264" s="180"/>
      <c r="EG264" s="180"/>
      <c r="EH264" s="180"/>
      <c r="EI264" s="180"/>
      <c r="EJ264" s="180"/>
      <c r="EK264" s="180"/>
      <c r="EL264" s="180"/>
      <c r="EM264" s="180"/>
      <c r="EN264" s="180"/>
      <c r="EO264" s="180"/>
      <c r="EP264" s="180"/>
      <c r="EQ264" s="180"/>
      <c r="ER264" s="180"/>
      <c r="ES264" s="180"/>
      <c r="ET264" s="180"/>
      <c r="EU264" s="180"/>
      <c r="EV264" s="180"/>
      <c r="EW264" s="180"/>
      <c r="EX264" s="180"/>
      <c r="EY264" s="180"/>
      <c r="EZ264" s="180"/>
      <c r="FA264" s="180"/>
      <c r="FB264" s="180"/>
      <c r="FC264" s="180"/>
      <c r="FD264" s="180"/>
      <c r="FE264" s="180"/>
      <c r="FF264" s="180"/>
      <c r="FG264" s="180"/>
      <c r="FH264" s="180"/>
    </row>
    <row r="265" spans="3:164" hidden="1" x14ac:dyDescent="0.3">
      <c r="C265" s="700">
        <f t="shared" si="457"/>
        <v>47</v>
      </c>
      <c r="D265" s="305" t="str">
        <f t="shared" si="457"/>
        <v>GENERADOR C.S-Stand By sin GO(1-2Rigs)</v>
      </c>
      <c r="E265" s="208">
        <f t="shared" si="457"/>
        <v>1</v>
      </c>
      <c r="F265" s="208">
        <f t="shared" si="377"/>
        <v>2</v>
      </c>
      <c r="G265" s="208">
        <f t="shared" si="377"/>
        <v>3</v>
      </c>
      <c r="H265" s="208">
        <f t="shared" ref="H265:BS265" si="470">+SUM(G265,H161)</f>
        <v>4</v>
      </c>
      <c r="I265" s="208">
        <f t="shared" si="470"/>
        <v>5</v>
      </c>
      <c r="J265" s="208">
        <f t="shared" si="470"/>
        <v>6</v>
      </c>
      <c r="K265" s="208">
        <f t="shared" si="470"/>
        <v>7</v>
      </c>
      <c r="L265" s="208">
        <f t="shared" si="470"/>
        <v>8</v>
      </c>
      <c r="M265" s="208">
        <f t="shared" si="470"/>
        <v>9</v>
      </c>
      <c r="N265" s="208">
        <f t="shared" si="470"/>
        <v>10</v>
      </c>
      <c r="O265" s="208">
        <f t="shared" si="470"/>
        <v>11</v>
      </c>
      <c r="P265" s="208">
        <f t="shared" si="470"/>
        <v>12</v>
      </c>
      <c r="Q265" s="208">
        <f t="shared" si="470"/>
        <v>12</v>
      </c>
      <c r="R265" s="208">
        <f t="shared" si="470"/>
        <v>12</v>
      </c>
      <c r="S265" s="208">
        <f t="shared" si="470"/>
        <v>12</v>
      </c>
      <c r="T265" s="208">
        <f t="shared" si="470"/>
        <v>12</v>
      </c>
      <c r="U265" s="208">
        <f t="shared" si="470"/>
        <v>12</v>
      </c>
      <c r="V265" s="208">
        <f t="shared" si="470"/>
        <v>12</v>
      </c>
      <c r="W265" s="208">
        <f t="shared" si="470"/>
        <v>12</v>
      </c>
      <c r="X265" s="208">
        <f t="shared" si="470"/>
        <v>12</v>
      </c>
      <c r="Y265" s="208">
        <f t="shared" si="470"/>
        <v>12</v>
      </c>
      <c r="Z265" s="208">
        <f t="shared" si="470"/>
        <v>12</v>
      </c>
      <c r="AA265" s="208">
        <f t="shared" si="470"/>
        <v>12</v>
      </c>
      <c r="AB265" s="208">
        <f t="shared" si="470"/>
        <v>12</v>
      </c>
      <c r="AC265" s="208">
        <f t="shared" si="470"/>
        <v>12</v>
      </c>
      <c r="AD265" s="208">
        <f t="shared" si="470"/>
        <v>12</v>
      </c>
      <c r="AE265" s="208">
        <f t="shared" si="470"/>
        <v>12</v>
      </c>
      <c r="AF265" s="208">
        <f t="shared" si="470"/>
        <v>12</v>
      </c>
      <c r="AG265" s="208">
        <f t="shared" si="470"/>
        <v>12</v>
      </c>
      <c r="AH265" s="208">
        <f t="shared" si="470"/>
        <v>12</v>
      </c>
      <c r="AI265" s="208">
        <f t="shared" si="470"/>
        <v>12</v>
      </c>
      <c r="AJ265" s="208">
        <f t="shared" si="470"/>
        <v>12</v>
      </c>
      <c r="AK265" s="208">
        <f t="shared" si="470"/>
        <v>12</v>
      </c>
      <c r="AL265" s="208">
        <f t="shared" si="470"/>
        <v>12</v>
      </c>
      <c r="AM265" s="208">
        <f t="shared" si="470"/>
        <v>12</v>
      </c>
      <c r="AN265" s="208">
        <f t="shared" si="470"/>
        <v>12</v>
      </c>
      <c r="AO265" s="208">
        <f t="shared" si="470"/>
        <v>12</v>
      </c>
      <c r="AP265" s="208">
        <f t="shared" si="470"/>
        <v>12</v>
      </c>
      <c r="AQ265" s="208">
        <f t="shared" si="470"/>
        <v>12</v>
      </c>
      <c r="AR265" s="208">
        <f t="shared" si="470"/>
        <v>12</v>
      </c>
      <c r="AS265" s="208">
        <f t="shared" si="470"/>
        <v>12</v>
      </c>
      <c r="AT265" s="208">
        <f t="shared" si="470"/>
        <v>12</v>
      </c>
      <c r="AU265" s="208">
        <f t="shared" si="470"/>
        <v>12</v>
      </c>
      <c r="AV265" s="208">
        <f t="shared" si="470"/>
        <v>12</v>
      </c>
      <c r="AW265" s="208">
        <f t="shared" si="470"/>
        <v>12</v>
      </c>
      <c r="AX265" s="208">
        <f t="shared" si="470"/>
        <v>12</v>
      </c>
      <c r="AY265" s="208">
        <f t="shared" si="470"/>
        <v>12</v>
      </c>
      <c r="AZ265" s="208">
        <f t="shared" si="470"/>
        <v>12</v>
      </c>
      <c r="BA265" s="208">
        <f t="shared" si="470"/>
        <v>12</v>
      </c>
      <c r="BB265" s="208">
        <f t="shared" si="470"/>
        <v>12</v>
      </c>
      <c r="BC265" s="208">
        <f t="shared" si="470"/>
        <v>12</v>
      </c>
      <c r="BD265" s="208">
        <f t="shared" si="470"/>
        <v>12</v>
      </c>
      <c r="BE265" s="208">
        <f t="shared" si="470"/>
        <v>12</v>
      </c>
      <c r="BF265" s="208">
        <f t="shared" si="470"/>
        <v>12</v>
      </c>
      <c r="BG265" s="208">
        <f t="shared" si="470"/>
        <v>12</v>
      </c>
      <c r="BH265" s="208">
        <f t="shared" si="470"/>
        <v>12</v>
      </c>
      <c r="BI265" s="208">
        <f t="shared" si="470"/>
        <v>12</v>
      </c>
      <c r="BJ265" s="208">
        <f t="shared" si="470"/>
        <v>12</v>
      </c>
      <c r="BK265" s="208">
        <f t="shared" si="470"/>
        <v>12</v>
      </c>
      <c r="BL265" s="208">
        <f t="shared" si="470"/>
        <v>12</v>
      </c>
      <c r="BM265" s="208">
        <f t="shared" si="470"/>
        <v>12</v>
      </c>
      <c r="BN265" s="208">
        <f t="shared" si="470"/>
        <v>12</v>
      </c>
      <c r="BO265" s="208">
        <f t="shared" si="470"/>
        <v>12</v>
      </c>
      <c r="BP265" s="208">
        <f t="shared" si="470"/>
        <v>12</v>
      </c>
      <c r="BQ265" s="208">
        <f t="shared" si="470"/>
        <v>12</v>
      </c>
      <c r="BR265" s="208">
        <f t="shared" si="470"/>
        <v>12</v>
      </c>
      <c r="BS265" s="208">
        <f t="shared" si="470"/>
        <v>12</v>
      </c>
      <c r="BT265" s="208">
        <f t="shared" ref="BT265:CF265" si="471">+SUM(BS265,BT161)</f>
        <v>12</v>
      </c>
      <c r="BU265" s="208">
        <f t="shared" si="471"/>
        <v>12</v>
      </c>
      <c r="BV265" s="208">
        <f t="shared" si="471"/>
        <v>12</v>
      </c>
      <c r="BW265" s="208">
        <f t="shared" si="471"/>
        <v>12</v>
      </c>
      <c r="BX265" s="208">
        <f t="shared" si="471"/>
        <v>12</v>
      </c>
      <c r="BY265" s="208">
        <f t="shared" si="471"/>
        <v>12</v>
      </c>
      <c r="BZ265" s="208">
        <f t="shared" si="471"/>
        <v>12</v>
      </c>
      <c r="CA265" s="208">
        <f t="shared" si="471"/>
        <v>12</v>
      </c>
      <c r="CB265" s="208">
        <f t="shared" si="471"/>
        <v>12</v>
      </c>
      <c r="CC265" s="208">
        <f t="shared" si="471"/>
        <v>12</v>
      </c>
      <c r="CD265" s="208">
        <f t="shared" si="471"/>
        <v>12</v>
      </c>
      <c r="CE265" s="208">
        <f t="shared" si="471"/>
        <v>12</v>
      </c>
      <c r="CF265" s="208">
        <f t="shared" si="471"/>
        <v>12</v>
      </c>
      <c r="CG265" s="180"/>
      <c r="CH265" s="180"/>
      <c r="CI265" s="180"/>
      <c r="CJ265" s="180"/>
      <c r="CK265" s="180"/>
      <c r="CL265" s="180"/>
      <c r="CM265" s="180"/>
      <c r="CN265" s="180"/>
      <c r="CO265" s="180"/>
      <c r="CP265" s="180"/>
      <c r="CQ265" s="180"/>
      <c r="CR265" s="180"/>
      <c r="CS265" s="180"/>
      <c r="CT265" s="180"/>
      <c r="CU265" s="180"/>
      <c r="CV265" s="180"/>
      <c r="CW265" s="180"/>
      <c r="CX265" s="180"/>
      <c r="CY265" s="180"/>
      <c r="CZ265" s="180"/>
      <c r="DA265" s="180"/>
      <c r="DB265" s="180"/>
      <c r="DC265" s="180"/>
      <c r="DD265" s="180"/>
      <c r="DE265" s="180"/>
      <c r="DF265" s="180"/>
      <c r="DG265" s="180"/>
      <c r="DH265" s="180"/>
      <c r="DI265" s="180"/>
      <c r="DJ265" s="180"/>
      <c r="DK265" s="180"/>
      <c r="DL265" s="180"/>
      <c r="DM265" s="180"/>
      <c r="DN265" s="180"/>
      <c r="DO265" s="180"/>
      <c r="DP265" s="180"/>
      <c r="DQ265" s="180"/>
      <c r="DR265" s="180"/>
      <c r="DS265" s="180"/>
      <c r="DT265" s="180"/>
      <c r="DU265" s="180"/>
      <c r="DV265" s="180"/>
      <c r="DW265" s="180"/>
      <c r="DX265" s="180"/>
      <c r="DY265" s="180"/>
      <c r="DZ265" s="180"/>
      <c r="EA265" s="180"/>
      <c r="EB265" s="180"/>
      <c r="EC265" s="180"/>
      <c r="ED265" s="180"/>
      <c r="EE265" s="180"/>
      <c r="EF265" s="180"/>
      <c r="EG265" s="180"/>
      <c r="EH265" s="180"/>
      <c r="EI265" s="180"/>
      <c r="EJ265" s="180"/>
      <c r="EK265" s="180"/>
      <c r="EL265" s="180"/>
      <c r="EM265" s="180"/>
      <c r="EN265" s="180"/>
      <c r="EO265" s="180"/>
      <c r="EP265" s="180"/>
      <c r="EQ265" s="180"/>
      <c r="ER265" s="180"/>
      <c r="ES265" s="180"/>
      <c r="ET265" s="180"/>
      <c r="EU265" s="180"/>
      <c r="EV265" s="180"/>
      <c r="EW265" s="180"/>
      <c r="EX265" s="180"/>
      <c r="EY265" s="180"/>
      <c r="EZ265" s="180"/>
      <c r="FA265" s="180"/>
      <c r="FB265" s="180"/>
      <c r="FC265" s="180"/>
      <c r="FD265" s="180"/>
      <c r="FE265" s="180"/>
      <c r="FF265" s="180"/>
      <c r="FG265" s="180"/>
      <c r="FH265" s="180"/>
    </row>
    <row r="266" spans="3:164" hidden="1" x14ac:dyDescent="0.3">
      <c r="C266" s="700">
        <f t="shared" si="457"/>
        <v>48</v>
      </c>
      <c r="D266" s="305" t="str">
        <f t="shared" si="457"/>
        <v>P. MOVIL-DTM Generad ent PAD30Km(1-2Rigs</v>
      </c>
      <c r="E266" s="208">
        <f t="shared" si="457"/>
        <v>0</v>
      </c>
      <c r="F266" s="208">
        <f t="shared" si="377"/>
        <v>0</v>
      </c>
      <c r="G266" s="208">
        <f t="shared" si="377"/>
        <v>0</v>
      </c>
      <c r="H266" s="208">
        <f t="shared" ref="H266:BS266" si="472">+SUM(G266,H162)</f>
        <v>0</v>
      </c>
      <c r="I266" s="208">
        <f t="shared" si="472"/>
        <v>0</v>
      </c>
      <c r="J266" s="208">
        <f t="shared" si="472"/>
        <v>0</v>
      </c>
      <c r="K266" s="208">
        <f t="shared" si="472"/>
        <v>0</v>
      </c>
      <c r="L266" s="208">
        <f t="shared" si="472"/>
        <v>0</v>
      </c>
      <c r="M266" s="208">
        <f t="shared" si="472"/>
        <v>0</v>
      </c>
      <c r="N266" s="208">
        <f t="shared" si="472"/>
        <v>0</v>
      </c>
      <c r="O266" s="208">
        <f t="shared" si="472"/>
        <v>0</v>
      </c>
      <c r="P266" s="208">
        <f t="shared" si="472"/>
        <v>0</v>
      </c>
      <c r="Q266" s="208">
        <f t="shared" si="472"/>
        <v>1</v>
      </c>
      <c r="R266" s="208">
        <f t="shared" si="472"/>
        <v>2</v>
      </c>
      <c r="S266" s="208">
        <f t="shared" si="472"/>
        <v>3</v>
      </c>
      <c r="T266" s="208">
        <f t="shared" si="472"/>
        <v>3</v>
      </c>
      <c r="U266" s="208">
        <f t="shared" si="472"/>
        <v>3</v>
      </c>
      <c r="V266" s="208">
        <f t="shared" si="472"/>
        <v>3</v>
      </c>
      <c r="W266" s="208">
        <f t="shared" si="472"/>
        <v>3</v>
      </c>
      <c r="X266" s="208">
        <f t="shared" si="472"/>
        <v>3</v>
      </c>
      <c r="Y266" s="208">
        <f t="shared" si="472"/>
        <v>3</v>
      </c>
      <c r="Z266" s="208">
        <f t="shared" si="472"/>
        <v>3</v>
      </c>
      <c r="AA266" s="208">
        <f t="shared" si="472"/>
        <v>3</v>
      </c>
      <c r="AB266" s="208">
        <f t="shared" si="472"/>
        <v>3</v>
      </c>
      <c r="AC266" s="208">
        <f t="shared" si="472"/>
        <v>3</v>
      </c>
      <c r="AD266" s="208">
        <f t="shared" si="472"/>
        <v>3</v>
      </c>
      <c r="AE266" s="208">
        <f t="shared" si="472"/>
        <v>3</v>
      </c>
      <c r="AF266" s="208">
        <f t="shared" si="472"/>
        <v>3</v>
      </c>
      <c r="AG266" s="208">
        <f t="shared" si="472"/>
        <v>3</v>
      </c>
      <c r="AH266" s="208">
        <f t="shared" si="472"/>
        <v>3</v>
      </c>
      <c r="AI266" s="208">
        <f t="shared" si="472"/>
        <v>3</v>
      </c>
      <c r="AJ266" s="208">
        <f t="shared" si="472"/>
        <v>3</v>
      </c>
      <c r="AK266" s="208">
        <f t="shared" si="472"/>
        <v>3</v>
      </c>
      <c r="AL266" s="208">
        <f t="shared" si="472"/>
        <v>3</v>
      </c>
      <c r="AM266" s="208">
        <f t="shared" si="472"/>
        <v>3</v>
      </c>
      <c r="AN266" s="208">
        <f t="shared" si="472"/>
        <v>3</v>
      </c>
      <c r="AO266" s="208">
        <f t="shared" si="472"/>
        <v>3</v>
      </c>
      <c r="AP266" s="208">
        <f t="shared" si="472"/>
        <v>3</v>
      </c>
      <c r="AQ266" s="208">
        <f t="shared" si="472"/>
        <v>3</v>
      </c>
      <c r="AR266" s="208">
        <f t="shared" si="472"/>
        <v>3</v>
      </c>
      <c r="AS266" s="208">
        <f t="shared" si="472"/>
        <v>3</v>
      </c>
      <c r="AT266" s="208">
        <f t="shared" si="472"/>
        <v>3</v>
      </c>
      <c r="AU266" s="208">
        <f t="shared" si="472"/>
        <v>3</v>
      </c>
      <c r="AV266" s="208">
        <f t="shared" si="472"/>
        <v>3</v>
      </c>
      <c r="AW266" s="208">
        <f t="shared" si="472"/>
        <v>3</v>
      </c>
      <c r="AX266" s="208">
        <f t="shared" si="472"/>
        <v>3</v>
      </c>
      <c r="AY266" s="208">
        <f t="shared" si="472"/>
        <v>3</v>
      </c>
      <c r="AZ266" s="208">
        <f t="shared" si="472"/>
        <v>3</v>
      </c>
      <c r="BA266" s="208">
        <f t="shared" si="472"/>
        <v>3</v>
      </c>
      <c r="BB266" s="208">
        <f t="shared" si="472"/>
        <v>3</v>
      </c>
      <c r="BC266" s="208">
        <f t="shared" si="472"/>
        <v>3</v>
      </c>
      <c r="BD266" s="208">
        <f t="shared" si="472"/>
        <v>3</v>
      </c>
      <c r="BE266" s="208">
        <f t="shared" si="472"/>
        <v>3</v>
      </c>
      <c r="BF266" s="208">
        <f t="shared" si="472"/>
        <v>3</v>
      </c>
      <c r="BG266" s="208">
        <f t="shared" si="472"/>
        <v>3</v>
      </c>
      <c r="BH266" s="208">
        <f t="shared" si="472"/>
        <v>3</v>
      </c>
      <c r="BI266" s="208">
        <f t="shared" si="472"/>
        <v>3</v>
      </c>
      <c r="BJ266" s="208">
        <f t="shared" si="472"/>
        <v>3</v>
      </c>
      <c r="BK266" s="208">
        <f t="shared" si="472"/>
        <v>3</v>
      </c>
      <c r="BL266" s="208">
        <f t="shared" si="472"/>
        <v>3</v>
      </c>
      <c r="BM266" s="208">
        <f t="shared" si="472"/>
        <v>3</v>
      </c>
      <c r="BN266" s="208">
        <f t="shared" si="472"/>
        <v>3</v>
      </c>
      <c r="BO266" s="208">
        <f t="shared" si="472"/>
        <v>3</v>
      </c>
      <c r="BP266" s="208">
        <f t="shared" si="472"/>
        <v>3</v>
      </c>
      <c r="BQ266" s="208">
        <f t="shared" si="472"/>
        <v>3</v>
      </c>
      <c r="BR266" s="208">
        <f t="shared" si="472"/>
        <v>3</v>
      </c>
      <c r="BS266" s="208">
        <f t="shared" si="472"/>
        <v>3</v>
      </c>
      <c r="BT266" s="208">
        <f t="shared" ref="BT266:CF266" si="473">+SUM(BS266,BT162)</f>
        <v>3</v>
      </c>
      <c r="BU266" s="208">
        <f t="shared" si="473"/>
        <v>3</v>
      </c>
      <c r="BV266" s="208">
        <f t="shared" si="473"/>
        <v>3</v>
      </c>
      <c r="BW266" s="208">
        <f t="shared" si="473"/>
        <v>3</v>
      </c>
      <c r="BX266" s="208">
        <f t="shared" si="473"/>
        <v>3</v>
      </c>
      <c r="BY266" s="208">
        <f t="shared" si="473"/>
        <v>3</v>
      </c>
      <c r="BZ266" s="208">
        <f t="shared" si="473"/>
        <v>3</v>
      </c>
      <c r="CA266" s="208">
        <f t="shared" si="473"/>
        <v>3</v>
      </c>
      <c r="CB266" s="208">
        <f t="shared" si="473"/>
        <v>3</v>
      </c>
      <c r="CC266" s="208">
        <f t="shared" si="473"/>
        <v>3</v>
      </c>
      <c r="CD266" s="208">
        <f t="shared" si="473"/>
        <v>3</v>
      </c>
      <c r="CE266" s="208">
        <f t="shared" si="473"/>
        <v>3</v>
      </c>
      <c r="CF266" s="208">
        <f t="shared" si="473"/>
        <v>3</v>
      </c>
      <c r="CG266" s="180"/>
      <c r="CH266" s="180"/>
      <c r="CI266" s="180"/>
      <c r="CJ266" s="180"/>
      <c r="CK266" s="180"/>
      <c r="CL266" s="180"/>
      <c r="CM266" s="180"/>
      <c r="CN266" s="180"/>
      <c r="CO266" s="180"/>
      <c r="CP266" s="180"/>
      <c r="CQ266" s="180"/>
      <c r="CR266" s="180"/>
      <c r="CS266" s="180"/>
      <c r="CT266" s="180"/>
      <c r="CU266" s="180"/>
      <c r="CV266" s="180"/>
      <c r="CW266" s="180"/>
      <c r="CX266" s="180"/>
      <c r="CY266" s="180"/>
      <c r="CZ266" s="180"/>
      <c r="DA266" s="180"/>
      <c r="DB266" s="180"/>
      <c r="DC266" s="180"/>
      <c r="DD266" s="180"/>
      <c r="DE266" s="180"/>
      <c r="DF266" s="180"/>
      <c r="DG266" s="180"/>
      <c r="DH266" s="180"/>
      <c r="DI266" s="180"/>
      <c r="DJ266" s="180"/>
      <c r="DK266" s="180"/>
      <c r="DL266" s="180"/>
      <c r="DM266" s="180"/>
      <c r="DN266" s="180"/>
      <c r="DO266" s="180"/>
      <c r="DP266" s="180"/>
      <c r="DQ266" s="180"/>
      <c r="DR266" s="180"/>
      <c r="DS266" s="180"/>
      <c r="DT266" s="180"/>
      <c r="DU266" s="180"/>
      <c r="DV266" s="180"/>
      <c r="DW266" s="180"/>
      <c r="DX266" s="180"/>
      <c r="DY266" s="180"/>
      <c r="DZ266" s="180"/>
      <c r="EA266" s="180"/>
      <c r="EB266" s="180"/>
      <c r="EC266" s="180"/>
      <c r="ED266" s="180"/>
      <c r="EE266" s="180"/>
      <c r="EF266" s="180"/>
      <c r="EG266" s="180"/>
      <c r="EH266" s="180"/>
      <c r="EI266" s="180"/>
      <c r="EJ266" s="180"/>
      <c r="EK266" s="180"/>
      <c r="EL266" s="180"/>
      <c r="EM266" s="180"/>
      <c r="EN266" s="180"/>
      <c r="EO266" s="180"/>
      <c r="EP266" s="180"/>
      <c r="EQ266" s="180"/>
      <c r="ER266" s="180"/>
      <c r="ES266" s="180"/>
      <c r="ET266" s="180"/>
      <c r="EU266" s="180"/>
      <c r="EV266" s="180"/>
      <c r="EW266" s="180"/>
      <c r="EX266" s="180"/>
      <c r="EY266" s="180"/>
      <c r="EZ266" s="180"/>
      <c r="FA266" s="180"/>
      <c r="FB266" s="180"/>
      <c r="FC266" s="180"/>
      <c r="FD266" s="180"/>
      <c r="FE266" s="180"/>
      <c r="FF266" s="180"/>
      <c r="FG266" s="180"/>
      <c r="FH266" s="180"/>
    </row>
    <row r="267" spans="3:164" hidden="1" x14ac:dyDescent="0.3">
      <c r="C267" s="700">
        <f t="shared" si="457"/>
        <v>49</v>
      </c>
      <c r="D267" s="305" t="str">
        <f t="shared" si="457"/>
        <v>P. MOVIL-DTM Pileta ent PAD30Km(1-2Rigs)</v>
      </c>
      <c r="E267" s="208">
        <f t="shared" si="457"/>
        <v>0</v>
      </c>
      <c r="F267" s="208">
        <f t="shared" si="377"/>
        <v>0</v>
      </c>
      <c r="G267" s="208">
        <f t="shared" si="377"/>
        <v>0</v>
      </c>
      <c r="H267" s="208">
        <f t="shared" ref="H267:BS267" si="474">+SUM(G267,H163)</f>
        <v>0</v>
      </c>
      <c r="I267" s="208">
        <f t="shared" si="474"/>
        <v>0</v>
      </c>
      <c r="J267" s="208">
        <f t="shared" si="474"/>
        <v>0</v>
      </c>
      <c r="K267" s="208">
        <f t="shared" si="474"/>
        <v>0</v>
      </c>
      <c r="L267" s="208">
        <f t="shared" si="474"/>
        <v>0</v>
      </c>
      <c r="M267" s="208">
        <f t="shared" si="474"/>
        <v>0</v>
      </c>
      <c r="N267" s="208">
        <f t="shared" si="474"/>
        <v>0</v>
      </c>
      <c r="O267" s="208">
        <f t="shared" si="474"/>
        <v>0</v>
      </c>
      <c r="P267" s="208">
        <f t="shared" si="474"/>
        <v>0</v>
      </c>
      <c r="Q267" s="208">
        <f t="shared" si="474"/>
        <v>0</v>
      </c>
      <c r="R267" s="208">
        <f t="shared" si="474"/>
        <v>0</v>
      </c>
      <c r="S267" s="208">
        <f t="shared" si="474"/>
        <v>0</v>
      </c>
      <c r="T267" s="208">
        <f t="shared" si="474"/>
        <v>0</v>
      </c>
      <c r="U267" s="208">
        <f t="shared" si="474"/>
        <v>0</v>
      </c>
      <c r="V267" s="208">
        <f t="shared" si="474"/>
        <v>0</v>
      </c>
      <c r="W267" s="208">
        <f t="shared" si="474"/>
        <v>0</v>
      </c>
      <c r="X267" s="208">
        <f t="shared" si="474"/>
        <v>0</v>
      </c>
      <c r="Y267" s="208">
        <f t="shared" si="474"/>
        <v>0</v>
      </c>
      <c r="Z267" s="208">
        <f t="shared" si="474"/>
        <v>0</v>
      </c>
      <c r="AA267" s="208">
        <f t="shared" si="474"/>
        <v>0</v>
      </c>
      <c r="AB267" s="208">
        <f t="shared" si="474"/>
        <v>0</v>
      </c>
      <c r="AC267" s="208">
        <f t="shared" si="474"/>
        <v>0</v>
      </c>
      <c r="AD267" s="208">
        <f t="shared" si="474"/>
        <v>0</v>
      </c>
      <c r="AE267" s="208">
        <f t="shared" si="474"/>
        <v>0</v>
      </c>
      <c r="AF267" s="208">
        <f t="shared" si="474"/>
        <v>0</v>
      </c>
      <c r="AG267" s="208">
        <f t="shared" si="474"/>
        <v>0</v>
      </c>
      <c r="AH267" s="208">
        <f t="shared" si="474"/>
        <v>0</v>
      </c>
      <c r="AI267" s="208">
        <f t="shared" si="474"/>
        <v>0</v>
      </c>
      <c r="AJ267" s="208">
        <f t="shared" si="474"/>
        <v>0</v>
      </c>
      <c r="AK267" s="208">
        <f t="shared" si="474"/>
        <v>0</v>
      </c>
      <c r="AL267" s="208">
        <f t="shared" si="474"/>
        <v>0</v>
      </c>
      <c r="AM267" s="208">
        <f t="shared" si="474"/>
        <v>0</v>
      </c>
      <c r="AN267" s="208">
        <f t="shared" si="474"/>
        <v>0</v>
      </c>
      <c r="AO267" s="208">
        <f t="shared" si="474"/>
        <v>0</v>
      </c>
      <c r="AP267" s="208">
        <f t="shared" si="474"/>
        <v>0</v>
      </c>
      <c r="AQ267" s="208">
        <f t="shared" si="474"/>
        <v>0</v>
      </c>
      <c r="AR267" s="208">
        <f t="shared" si="474"/>
        <v>0</v>
      </c>
      <c r="AS267" s="208">
        <f t="shared" si="474"/>
        <v>0</v>
      </c>
      <c r="AT267" s="208">
        <f t="shared" si="474"/>
        <v>0</v>
      </c>
      <c r="AU267" s="208">
        <f t="shared" si="474"/>
        <v>0</v>
      </c>
      <c r="AV267" s="208">
        <f t="shared" si="474"/>
        <v>0</v>
      </c>
      <c r="AW267" s="208">
        <f t="shared" si="474"/>
        <v>0</v>
      </c>
      <c r="AX267" s="208">
        <f t="shared" si="474"/>
        <v>0</v>
      </c>
      <c r="AY267" s="208">
        <f t="shared" si="474"/>
        <v>0</v>
      </c>
      <c r="AZ267" s="208">
        <f t="shared" si="474"/>
        <v>0</v>
      </c>
      <c r="BA267" s="208">
        <f t="shared" si="474"/>
        <v>0</v>
      </c>
      <c r="BB267" s="208">
        <f t="shared" si="474"/>
        <v>0</v>
      </c>
      <c r="BC267" s="208">
        <f t="shared" si="474"/>
        <v>0</v>
      </c>
      <c r="BD267" s="208">
        <f t="shared" si="474"/>
        <v>0</v>
      </c>
      <c r="BE267" s="208">
        <f t="shared" si="474"/>
        <v>0</v>
      </c>
      <c r="BF267" s="208">
        <f t="shared" si="474"/>
        <v>0</v>
      </c>
      <c r="BG267" s="208">
        <f t="shared" si="474"/>
        <v>0</v>
      </c>
      <c r="BH267" s="208">
        <f t="shared" si="474"/>
        <v>0</v>
      </c>
      <c r="BI267" s="208">
        <f t="shared" si="474"/>
        <v>0</v>
      </c>
      <c r="BJ267" s="208">
        <f t="shared" si="474"/>
        <v>0</v>
      </c>
      <c r="BK267" s="208">
        <f t="shared" si="474"/>
        <v>0</v>
      </c>
      <c r="BL267" s="208">
        <f t="shared" si="474"/>
        <v>0</v>
      </c>
      <c r="BM267" s="208">
        <f t="shared" si="474"/>
        <v>0</v>
      </c>
      <c r="BN267" s="208">
        <f t="shared" si="474"/>
        <v>0</v>
      </c>
      <c r="BO267" s="208">
        <f t="shared" si="474"/>
        <v>0</v>
      </c>
      <c r="BP267" s="208">
        <f t="shared" si="474"/>
        <v>0</v>
      </c>
      <c r="BQ267" s="208">
        <f t="shared" si="474"/>
        <v>0</v>
      </c>
      <c r="BR267" s="208">
        <f t="shared" si="474"/>
        <v>0</v>
      </c>
      <c r="BS267" s="208">
        <f t="shared" si="474"/>
        <v>0</v>
      </c>
      <c r="BT267" s="208">
        <f t="shared" ref="BT267:CF267" si="475">+SUM(BS267,BT163)</f>
        <v>0</v>
      </c>
      <c r="BU267" s="208">
        <f t="shared" si="475"/>
        <v>0</v>
      </c>
      <c r="BV267" s="208">
        <f t="shared" si="475"/>
        <v>0</v>
      </c>
      <c r="BW267" s="208">
        <f t="shared" si="475"/>
        <v>0</v>
      </c>
      <c r="BX267" s="208">
        <f t="shared" si="475"/>
        <v>0</v>
      </c>
      <c r="BY267" s="208">
        <f t="shared" si="475"/>
        <v>0</v>
      </c>
      <c r="BZ267" s="208">
        <f t="shared" si="475"/>
        <v>0</v>
      </c>
      <c r="CA267" s="208">
        <f t="shared" si="475"/>
        <v>0</v>
      </c>
      <c r="CB267" s="208">
        <f t="shared" si="475"/>
        <v>0</v>
      </c>
      <c r="CC267" s="208">
        <f t="shared" si="475"/>
        <v>0</v>
      </c>
      <c r="CD267" s="208">
        <f t="shared" si="475"/>
        <v>0</v>
      </c>
      <c r="CE267" s="208">
        <f t="shared" si="475"/>
        <v>0</v>
      </c>
      <c r="CF267" s="208">
        <f t="shared" si="475"/>
        <v>0</v>
      </c>
      <c r="CG267" s="180"/>
      <c r="CH267" s="180"/>
      <c r="CI267" s="180"/>
      <c r="CJ267" s="180"/>
      <c r="CK267" s="180"/>
      <c r="CL267" s="180"/>
      <c r="CM267" s="180"/>
      <c r="CN267" s="180"/>
      <c r="CO267" s="180"/>
      <c r="CP267" s="180"/>
      <c r="CQ267" s="180"/>
      <c r="CR267" s="180"/>
      <c r="CS267" s="180"/>
      <c r="CT267" s="180"/>
      <c r="CU267" s="180"/>
      <c r="CV267" s="180"/>
      <c r="CW267" s="180"/>
      <c r="CX267" s="180"/>
      <c r="CY267" s="180"/>
      <c r="CZ267" s="180"/>
      <c r="DA267" s="180"/>
      <c r="DB267" s="180"/>
      <c r="DC267" s="180"/>
      <c r="DD267" s="180"/>
      <c r="DE267" s="180"/>
      <c r="DF267" s="180"/>
      <c r="DG267" s="180"/>
      <c r="DH267" s="180"/>
      <c r="DI267" s="180"/>
      <c r="DJ267" s="180"/>
      <c r="DK267" s="180"/>
      <c r="DL267" s="180"/>
      <c r="DM267" s="180"/>
      <c r="DN267" s="180"/>
      <c r="DO267" s="180"/>
      <c r="DP267" s="180"/>
      <c r="DQ267" s="180"/>
      <c r="DR267" s="180"/>
      <c r="DS267" s="180"/>
      <c r="DT267" s="180"/>
      <c r="DU267" s="180"/>
      <c r="DV267" s="180"/>
      <c r="DW267" s="180"/>
      <c r="DX267" s="180"/>
      <c r="DY267" s="180"/>
      <c r="DZ267" s="180"/>
      <c r="EA267" s="180"/>
      <c r="EB267" s="180"/>
      <c r="EC267" s="180"/>
      <c r="ED267" s="180"/>
      <c r="EE267" s="180"/>
      <c r="EF267" s="180"/>
      <c r="EG267" s="180"/>
      <c r="EH267" s="180"/>
      <c r="EI267" s="180"/>
      <c r="EJ267" s="180"/>
      <c r="EK267" s="180"/>
      <c r="EL267" s="180"/>
      <c r="EM267" s="180"/>
      <c r="EN267" s="180"/>
      <c r="EO267" s="180"/>
      <c r="EP267" s="180"/>
      <c r="EQ267" s="180"/>
      <c r="ER267" s="180"/>
      <c r="ES267" s="180"/>
      <c r="ET267" s="180"/>
      <c r="EU267" s="180"/>
      <c r="EV267" s="180"/>
      <c r="EW267" s="180"/>
      <c r="EX267" s="180"/>
      <c r="EY267" s="180"/>
      <c r="EZ267" s="180"/>
      <c r="FA267" s="180"/>
      <c r="FB267" s="180"/>
      <c r="FC267" s="180"/>
      <c r="FD267" s="180"/>
      <c r="FE267" s="180"/>
      <c r="FF267" s="180"/>
      <c r="FG267" s="180"/>
      <c r="FH267" s="180"/>
    </row>
    <row r="268" spans="3:164" hidden="1" x14ac:dyDescent="0.3">
      <c r="C268" s="700">
        <f t="shared" si="457"/>
        <v>50</v>
      </c>
      <c r="D268" s="305" t="str">
        <f t="shared" si="457"/>
        <v>P. MOVIL-Generador 450kVA + GO(1-2Rigs)</v>
      </c>
      <c r="E268" s="208">
        <f t="shared" si="457"/>
        <v>0</v>
      </c>
      <c r="F268" s="208">
        <f t="shared" si="377"/>
        <v>0</v>
      </c>
      <c r="G268" s="208">
        <f t="shared" si="377"/>
        <v>0</v>
      </c>
      <c r="H268" s="208">
        <f t="shared" ref="H268:BS268" si="476">+SUM(G268,H164)</f>
        <v>0</v>
      </c>
      <c r="I268" s="208">
        <f t="shared" si="476"/>
        <v>0</v>
      </c>
      <c r="J268" s="208">
        <f t="shared" si="476"/>
        <v>0</v>
      </c>
      <c r="K268" s="208">
        <f t="shared" si="476"/>
        <v>0</v>
      </c>
      <c r="L268" s="208">
        <f t="shared" si="476"/>
        <v>0</v>
      </c>
      <c r="M268" s="208">
        <f t="shared" si="476"/>
        <v>0</v>
      </c>
      <c r="N268" s="208">
        <f t="shared" si="476"/>
        <v>0</v>
      </c>
      <c r="O268" s="208">
        <f t="shared" si="476"/>
        <v>0</v>
      </c>
      <c r="P268" s="208">
        <f t="shared" si="476"/>
        <v>0</v>
      </c>
      <c r="Q268" s="208">
        <f t="shared" si="476"/>
        <v>0</v>
      </c>
      <c r="R268" s="208">
        <f t="shared" si="476"/>
        <v>0</v>
      </c>
      <c r="S268" s="208">
        <f t="shared" si="476"/>
        <v>0</v>
      </c>
      <c r="T268" s="208">
        <f t="shared" si="476"/>
        <v>0</v>
      </c>
      <c r="U268" s="208">
        <f t="shared" si="476"/>
        <v>0</v>
      </c>
      <c r="V268" s="208">
        <f t="shared" si="476"/>
        <v>0</v>
      </c>
      <c r="W268" s="208">
        <f t="shared" si="476"/>
        <v>0</v>
      </c>
      <c r="X268" s="208">
        <f t="shared" si="476"/>
        <v>0</v>
      </c>
      <c r="Y268" s="208">
        <f t="shared" si="476"/>
        <v>0</v>
      </c>
      <c r="Z268" s="208">
        <f t="shared" si="476"/>
        <v>0</v>
      </c>
      <c r="AA268" s="208">
        <f t="shared" si="476"/>
        <v>0</v>
      </c>
      <c r="AB268" s="208">
        <f t="shared" si="476"/>
        <v>0</v>
      </c>
      <c r="AC268" s="208">
        <f t="shared" si="476"/>
        <v>0</v>
      </c>
      <c r="AD268" s="208">
        <f t="shared" si="476"/>
        <v>0</v>
      </c>
      <c r="AE268" s="208">
        <f t="shared" si="476"/>
        <v>0</v>
      </c>
      <c r="AF268" s="208">
        <f t="shared" si="476"/>
        <v>0</v>
      </c>
      <c r="AG268" s="208">
        <f t="shared" si="476"/>
        <v>0</v>
      </c>
      <c r="AH268" s="208">
        <f t="shared" si="476"/>
        <v>0</v>
      </c>
      <c r="AI268" s="208">
        <f t="shared" si="476"/>
        <v>0</v>
      </c>
      <c r="AJ268" s="208">
        <f t="shared" si="476"/>
        <v>0</v>
      </c>
      <c r="AK268" s="208">
        <f t="shared" si="476"/>
        <v>0</v>
      </c>
      <c r="AL268" s="208">
        <f t="shared" si="476"/>
        <v>0</v>
      </c>
      <c r="AM268" s="208">
        <f t="shared" si="476"/>
        <v>0</v>
      </c>
      <c r="AN268" s="208">
        <f t="shared" si="476"/>
        <v>0</v>
      </c>
      <c r="AO268" s="208">
        <f t="shared" si="476"/>
        <v>0</v>
      </c>
      <c r="AP268" s="208">
        <f t="shared" si="476"/>
        <v>0</v>
      </c>
      <c r="AQ268" s="208">
        <f t="shared" si="476"/>
        <v>0</v>
      </c>
      <c r="AR268" s="208">
        <f t="shared" si="476"/>
        <v>0</v>
      </c>
      <c r="AS268" s="208">
        <f t="shared" si="476"/>
        <v>0</v>
      </c>
      <c r="AT268" s="208">
        <f t="shared" si="476"/>
        <v>0</v>
      </c>
      <c r="AU268" s="208">
        <f t="shared" si="476"/>
        <v>0</v>
      </c>
      <c r="AV268" s="208">
        <f t="shared" si="476"/>
        <v>0</v>
      </c>
      <c r="AW268" s="208">
        <f t="shared" si="476"/>
        <v>0</v>
      </c>
      <c r="AX268" s="208">
        <f t="shared" si="476"/>
        <v>0</v>
      </c>
      <c r="AY268" s="208">
        <f t="shared" si="476"/>
        <v>0</v>
      </c>
      <c r="AZ268" s="208">
        <f t="shared" si="476"/>
        <v>0</v>
      </c>
      <c r="BA268" s="208">
        <f t="shared" si="476"/>
        <v>0</v>
      </c>
      <c r="BB268" s="208">
        <f t="shared" si="476"/>
        <v>0</v>
      </c>
      <c r="BC268" s="208">
        <f t="shared" si="476"/>
        <v>0</v>
      </c>
      <c r="BD268" s="208">
        <f t="shared" si="476"/>
        <v>0</v>
      </c>
      <c r="BE268" s="208">
        <f t="shared" si="476"/>
        <v>0</v>
      </c>
      <c r="BF268" s="208">
        <f t="shared" si="476"/>
        <v>0</v>
      </c>
      <c r="BG268" s="208">
        <f t="shared" si="476"/>
        <v>0</v>
      </c>
      <c r="BH268" s="208">
        <f t="shared" si="476"/>
        <v>0</v>
      </c>
      <c r="BI268" s="208">
        <f t="shared" si="476"/>
        <v>0</v>
      </c>
      <c r="BJ268" s="208">
        <f t="shared" si="476"/>
        <v>0</v>
      </c>
      <c r="BK268" s="208">
        <f t="shared" si="476"/>
        <v>0</v>
      </c>
      <c r="BL268" s="208">
        <f t="shared" si="476"/>
        <v>0</v>
      </c>
      <c r="BM268" s="208">
        <f t="shared" si="476"/>
        <v>0</v>
      </c>
      <c r="BN268" s="208">
        <f t="shared" si="476"/>
        <v>0</v>
      </c>
      <c r="BO268" s="208">
        <f t="shared" si="476"/>
        <v>0</v>
      </c>
      <c r="BP268" s="208">
        <f t="shared" si="476"/>
        <v>0</v>
      </c>
      <c r="BQ268" s="208">
        <f t="shared" si="476"/>
        <v>0</v>
      </c>
      <c r="BR268" s="208">
        <f t="shared" si="476"/>
        <v>0</v>
      </c>
      <c r="BS268" s="208">
        <f t="shared" si="476"/>
        <v>0</v>
      </c>
      <c r="BT268" s="208">
        <f t="shared" ref="BT268:CF268" si="477">+SUM(BS268,BT164)</f>
        <v>0</v>
      </c>
      <c r="BU268" s="208">
        <f t="shared" si="477"/>
        <v>0</v>
      </c>
      <c r="BV268" s="208">
        <f t="shared" si="477"/>
        <v>0</v>
      </c>
      <c r="BW268" s="208">
        <f t="shared" si="477"/>
        <v>0</v>
      </c>
      <c r="BX268" s="208">
        <f t="shared" si="477"/>
        <v>0</v>
      </c>
      <c r="BY268" s="208">
        <f t="shared" si="477"/>
        <v>0</v>
      </c>
      <c r="BZ268" s="208">
        <f t="shared" si="477"/>
        <v>0</v>
      </c>
      <c r="CA268" s="208">
        <f t="shared" si="477"/>
        <v>0</v>
      </c>
      <c r="CB268" s="208">
        <f t="shared" si="477"/>
        <v>0</v>
      </c>
      <c r="CC268" s="208">
        <f t="shared" si="477"/>
        <v>0</v>
      </c>
      <c r="CD268" s="208">
        <f t="shared" si="477"/>
        <v>0</v>
      </c>
      <c r="CE268" s="208">
        <f t="shared" si="477"/>
        <v>0</v>
      </c>
      <c r="CF268" s="208">
        <f t="shared" si="477"/>
        <v>0</v>
      </c>
      <c r="CG268" s="180"/>
      <c r="CH268" s="180"/>
      <c r="CI268" s="180"/>
      <c r="CJ268" s="180"/>
      <c r="CK268" s="180"/>
      <c r="CL268" s="180"/>
      <c r="CM268" s="180"/>
      <c r="CN268" s="180"/>
      <c r="CO268" s="180"/>
      <c r="CP268" s="180"/>
      <c r="CQ268" s="180"/>
      <c r="CR268" s="180"/>
      <c r="CS268" s="180"/>
      <c r="CT268" s="180"/>
      <c r="CU268" s="180"/>
      <c r="CV268" s="180"/>
      <c r="CW268" s="180"/>
      <c r="CX268" s="180"/>
      <c r="CY268" s="180"/>
      <c r="CZ268" s="180"/>
      <c r="DA268" s="180"/>
      <c r="DB268" s="180"/>
      <c r="DC268" s="180"/>
      <c r="DD268" s="180"/>
      <c r="DE268" s="180"/>
      <c r="DF268" s="180"/>
      <c r="DG268" s="180"/>
      <c r="DH268" s="180"/>
      <c r="DI268" s="180"/>
      <c r="DJ268" s="180"/>
      <c r="DK268" s="180"/>
      <c r="DL268" s="180"/>
      <c r="DM268" s="180"/>
      <c r="DN268" s="180"/>
      <c r="DO268" s="180"/>
      <c r="DP268" s="180"/>
      <c r="DQ268" s="180"/>
      <c r="DR268" s="180"/>
      <c r="DS268" s="180"/>
      <c r="DT268" s="180"/>
      <c r="DU268" s="180"/>
      <c r="DV268" s="180"/>
      <c r="DW268" s="180"/>
      <c r="DX268" s="180"/>
      <c r="DY268" s="180"/>
      <c r="DZ268" s="180"/>
      <c r="EA268" s="180"/>
      <c r="EB268" s="180"/>
      <c r="EC268" s="180"/>
      <c r="ED268" s="180"/>
      <c r="EE268" s="180"/>
      <c r="EF268" s="180"/>
      <c r="EG268" s="180"/>
      <c r="EH268" s="180"/>
      <c r="EI268" s="180"/>
      <c r="EJ268" s="180"/>
      <c r="EK268" s="180"/>
      <c r="EL268" s="180"/>
      <c r="EM268" s="180"/>
      <c r="EN268" s="180"/>
      <c r="EO268" s="180"/>
      <c r="EP268" s="180"/>
      <c r="EQ268" s="180"/>
      <c r="ER268" s="180"/>
      <c r="ES268" s="180"/>
      <c r="ET268" s="180"/>
      <c r="EU268" s="180"/>
      <c r="EV268" s="180"/>
      <c r="EW268" s="180"/>
      <c r="EX268" s="180"/>
      <c r="EY268" s="180"/>
      <c r="EZ268" s="180"/>
      <c r="FA268" s="180"/>
      <c r="FB268" s="180"/>
      <c r="FC268" s="180"/>
      <c r="FD268" s="180"/>
      <c r="FE268" s="180"/>
      <c r="FF268" s="180"/>
      <c r="FG268" s="180"/>
      <c r="FH268" s="180"/>
    </row>
    <row r="269" spans="3:164" hidden="1" x14ac:dyDescent="0.3">
      <c r="C269" s="700">
        <f t="shared" si="457"/>
        <v>51</v>
      </c>
      <c r="D269" s="305" t="str">
        <f t="shared" si="457"/>
        <v>P. MOVIL-Generador450Kv Std By(1-2Rigs)</v>
      </c>
      <c r="E269" s="208">
        <f t="shared" si="457"/>
        <v>0</v>
      </c>
      <c r="F269" s="208">
        <f t="shared" si="377"/>
        <v>0</v>
      </c>
      <c r="G269" s="208">
        <f t="shared" si="377"/>
        <v>0</v>
      </c>
      <c r="H269" s="208">
        <f t="shared" ref="H269:BS269" si="478">+SUM(G269,H165)</f>
        <v>0</v>
      </c>
      <c r="I269" s="208">
        <f t="shared" si="478"/>
        <v>0</v>
      </c>
      <c r="J269" s="208">
        <f t="shared" si="478"/>
        <v>0</v>
      </c>
      <c r="K269" s="208">
        <f t="shared" si="478"/>
        <v>0</v>
      </c>
      <c r="L269" s="208">
        <f t="shared" si="478"/>
        <v>0</v>
      </c>
      <c r="M269" s="208">
        <f t="shared" si="478"/>
        <v>0</v>
      </c>
      <c r="N269" s="208">
        <f t="shared" si="478"/>
        <v>0</v>
      </c>
      <c r="O269" s="208">
        <f t="shared" si="478"/>
        <v>0</v>
      </c>
      <c r="P269" s="208">
        <f t="shared" si="478"/>
        <v>0</v>
      </c>
      <c r="Q269" s="208">
        <f t="shared" si="478"/>
        <v>0</v>
      </c>
      <c r="R269" s="208">
        <f t="shared" si="478"/>
        <v>0</v>
      </c>
      <c r="S269" s="208">
        <f t="shared" si="478"/>
        <v>0</v>
      </c>
      <c r="T269" s="208">
        <f t="shared" si="478"/>
        <v>0</v>
      </c>
      <c r="U269" s="208">
        <f t="shared" si="478"/>
        <v>0</v>
      </c>
      <c r="V269" s="208">
        <f t="shared" si="478"/>
        <v>0</v>
      </c>
      <c r="W269" s="208">
        <f t="shared" si="478"/>
        <v>0</v>
      </c>
      <c r="X269" s="208">
        <f t="shared" si="478"/>
        <v>0</v>
      </c>
      <c r="Y269" s="208">
        <f t="shared" si="478"/>
        <v>0</v>
      </c>
      <c r="Z269" s="208">
        <f t="shared" si="478"/>
        <v>0</v>
      </c>
      <c r="AA269" s="208">
        <f t="shared" si="478"/>
        <v>0</v>
      </c>
      <c r="AB269" s="208">
        <f t="shared" si="478"/>
        <v>0</v>
      </c>
      <c r="AC269" s="208">
        <f t="shared" si="478"/>
        <v>0</v>
      </c>
      <c r="AD269" s="208">
        <f t="shared" si="478"/>
        <v>0</v>
      </c>
      <c r="AE269" s="208">
        <f t="shared" si="478"/>
        <v>0</v>
      </c>
      <c r="AF269" s="208">
        <f t="shared" si="478"/>
        <v>0</v>
      </c>
      <c r="AG269" s="208">
        <f t="shared" si="478"/>
        <v>0</v>
      </c>
      <c r="AH269" s="208">
        <f t="shared" si="478"/>
        <v>0</v>
      </c>
      <c r="AI269" s="208">
        <f t="shared" si="478"/>
        <v>0</v>
      </c>
      <c r="AJ269" s="208">
        <f t="shared" si="478"/>
        <v>0</v>
      </c>
      <c r="AK269" s="208">
        <f t="shared" si="478"/>
        <v>0</v>
      </c>
      <c r="AL269" s="208">
        <f t="shared" si="478"/>
        <v>0</v>
      </c>
      <c r="AM269" s="208">
        <f t="shared" si="478"/>
        <v>0</v>
      </c>
      <c r="AN269" s="208">
        <f t="shared" si="478"/>
        <v>0</v>
      </c>
      <c r="AO269" s="208">
        <f t="shared" si="478"/>
        <v>0</v>
      </c>
      <c r="AP269" s="208">
        <f t="shared" si="478"/>
        <v>0</v>
      </c>
      <c r="AQ269" s="208">
        <f t="shared" si="478"/>
        <v>0</v>
      </c>
      <c r="AR269" s="208">
        <f t="shared" si="478"/>
        <v>0</v>
      </c>
      <c r="AS269" s="208">
        <f t="shared" si="478"/>
        <v>0</v>
      </c>
      <c r="AT269" s="208">
        <f t="shared" si="478"/>
        <v>0</v>
      </c>
      <c r="AU269" s="208">
        <f t="shared" si="478"/>
        <v>0</v>
      </c>
      <c r="AV269" s="208">
        <f t="shared" si="478"/>
        <v>0</v>
      </c>
      <c r="AW269" s="208">
        <f t="shared" si="478"/>
        <v>0</v>
      </c>
      <c r="AX269" s="208">
        <f t="shared" si="478"/>
        <v>0</v>
      </c>
      <c r="AY269" s="208">
        <f t="shared" si="478"/>
        <v>0</v>
      </c>
      <c r="AZ269" s="208">
        <f t="shared" si="478"/>
        <v>0</v>
      </c>
      <c r="BA269" s="208">
        <f t="shared" si="478"/>
        <v>0</v>
      </c>
      <c r="BB269" s="208">
        <f t="shared" si="478"/>
        <v>0</v>
      </c>
      <c r="BC269" s="208">
        <f t="shared" si="478"/>
        <v>0</v>
      </c>
      <c r="BD269" s="208">
        <f t="shared" si="478"/>
        <v>0</v>
      </c>
      <c r="BE269" s="208">
        <f t="shared" si="478"/>
        <v>0</v>
      </c>
      <c r="BF269" s="208">
        <f t="shared" si="478"/>
        <v>0</v>
      </c>
      <c r="BG269" s="208">
        <f t="shared" si="478"/>
        <v>0</v>
      </c>
      <c r="BH269" s="208">
        <f t="shared" si="478"/>
        <v>0</v>
      </c>
      <c r="BI269" s="208">
        <f t="shared" si="478"/>
        <v>0</v>
      </c>
      <c r="BJ269" s="208">
        <f t="shared" si="478"/>
        <v>0</v>
      </c>
      <c r="BK269" s="208">
        <f t="shared" si="478"/>
        <v>0</v>
      </c>
      <c r="BL269" s="208">
        <f t="shared" si="478"/>
        <v>0</v>
      </c>
      <c r="BM269" s="208">
        <f t="shared" si="478"/>
        <v>0</v>
      </c>
      <c r="BN269" s="208">
        <f t="shared" si="478"/>
        <v>0</v>
      </c>
      <c r="BO269" s="208">
        <f t="shared" si="478"/>
        <v>0</v>
      </c>
      <c r="BP269" s="208">
        <f t="shared" si="478"/>
        <v>0</v>
      </c>
      <c r="BQ269" s="208">
        <f t="shared" si="478"/>
        <v>0</v>
      </c>
      <c r="BR269" s="208">
        <f t="shared" si="478"/>
        <v>0</v>
      </c>
      <c r="BS269" s="208">
        <f t="shared" si="478"/>
        <v>0</v>
      </c>
      <c r="BT269" s="208">
        <f t="shared" ref="BT269:CF269" si="479">+SUM(BS269,BT165)</f>
        <v>0</v>
      </c>
      <c r="BU269" s="208">
        <f t="shared" si="479"/>
        <v>0</v>
      </c>
      <c r="BV269" s="208">
        <f t="shared" si="479"/>
        <v>0</v>
      </c>
      <c r="BW269" s="208">
        <f t="shared" si="479"/>
        <v>0</v>
      </c>
      <c r="BX269" s="208">
        <f t="shared" si="479"/>
        <v>0</v>
      </c>
      <c r="BY269" s="208">
        <f t="shared" si="479"/>
        <v>0</v>
      </c>
      <c r="BZ269" s="208">
        <f t="shared" si="479"/>
        <v>0</v>
      </c>
      <c r="CA269" s="208">
        <f t="shared" si="479"/>
        <v>0</v>
      </c>
      <c r="CB269" s="208">
        <f t="shared" si="479"/>
        <v>0</v>
      </c>
      <c r="CC269" s="208">
        <f t="shared" si="479"/>
        <v>0</v>
      </c>
      <c r="CD269" s="208">
        <f t="shared" si="479"/>
        <v>0</v>
      </c>
      <c r="CE269" s="208">
        <f t="shared" si="479"/>
        <v>0</v>
      </c>
      <c r="CF269" s="208">
        <f t="shared" si="479"/>
        <v>0</v>
      </c>
      <c r="CG269" s="180"/>
      <c r="CH269" s="180"/>
      <c r="CI269" s="180"/>
      <c r="CJ269" s="180"/>
      <c r="CK269" s="180"/>
      <c r="CL269" s="180"/>
      <c r="CM269" s="180"/>
      <c r="CN269" s="180"/>
      <c r="CO269" s="180"/>
      <c r="CP269" s="180"/>
      <c r="CQ269" s="180"/>
      <c r="CR269" s="180"/>
      <c r="CS269" s="180"/>
      <c r="CT269" s="180"/>
      <c r="CU269" s="180"/>
      <c r="CV269" s="180"/>
      <c r="CW269" s="180"/>
      <c r="CX269" s="180"/>
      <c r="CY269" s="180"/>
      <c r="CZ269" s="180"/>
      <c r="DA269" s="180"/>
      <c r="DB269" s="180"/>
      <c r="DC269" s="180"/>
      <c r="DD269" s="180"/>
      <c r="DE269" s="180"/>
      <c r="DF269" s="180"/>
      <c r="DG269" s="180"/>
      <c r="DH269" s="180"/>
      <c r="DI269" s="180"/>
      <c r="DJ269" s="180"/>
      <c r="DK269" s="180"/>
      <c r="DL269" s="180"/>
      <c r="DM269" s="180"/>
      <c r="DN269" s="180"/>
      <c r="DO269" s="180"/>
      <c r="DP269" s="180"/>
      <c r="DQ269" s="180"/>
      <c r="DR269" s="180"/>
      <c r="DS269" s="180"/>
      <c r="DT269" s="180"/>
      <c r="DU269" s="180"/>
      <c r="DV269" s="180"/>
      <c r="DW269" s="180"/>
      <c r="DX269" s="180"/>
      <c r="DY269" s="180"/>
      <c r="DZ269" s="180"/>
      <c r="EA269" s="180"/>
      <c r="EB269" s="180"/>
      <c r="EC269" s="180"/>
      <c r="ED269" s="180"/>
      <c r="EE269" s="180"/>
      <c r="EF269" s="180"/>
      <c r="EG269" s="180"/>
      <c r="EH269" s="180"/>
      <c r="EI269" s="180"/>
      <c r="EJ269" s="180"/>
      <c r="EK269" s="180"/>
      <c r="EL269" s="180"/>
      <c r="EM269" s="180"/>
      <c r="EN269" s="180"/>
      <c r="EO269" s="180"/>
      <c r="EP269" s="180"/>
      <c r="EQ269" s="180"/>
      <c r="ER269" s="180"/>
      <c r="ES269" s="180"/>
      <c r="ET269" s="180"/>
      <c r="EU269" s="180"/>
      <c r="EV269" s="180"/>
      <c r="EW269" s="180"/>
      <c r="EX269" s="180"/>
      <c r="EY269" s="180"/>
      <c r="EZ269" s="180"/>
      <c r="FA269" s="180"/>
      <c r="FB269" s="180"/>
      <c r="FC269" s="180"/>
      <c r="FD269" s="180"/>
      <c r="FE269" s="180"/>
      <c r="FF269" s="180"/>
      <c r="FG269" s="180"/>
      <c r="FH269" s="180"/>
    </row>
    <row r="270" spans="3:164" hidden="1" x14ac:dyDescent="0.3">
      <c r="C270" s="700">
        <f t="shared" si="457"/>
        <v>52</v>
      </c>
      <c r="D270" s="305" t="str">
        <f t="shared" si="457"/>
        <v>P. MOVIL-Km Adicional Generador(1-2Rigs)</v>
      </c>
      <c r="E270" s="208">
        <f t="shared" si="457"/>
        <v>0</v>
      </c>
      <c r="F270" s="208">
        <f t="shared" si="377"/>
        <v>0</v>
      </c>
      <c r="G270" s="208">
        <f t="shared" si="377"/>
        <v>0</v>
      </c>
      <c r="H270" s="208">
        <f t="shared" ref="H270:BS270" si="480">+SUM(G270,H166)</f>
        <v>0</v>
      </c>
      <c r="I270" s="208">
        <f t="shared" si="480"/>
        <v>0</v>
      </c>
      <c r="J270" s="208">
        <f t="shared" si="480"/>
        <v>0</v>
      </c>
      <c r="K270" s="208">
        <f t="shared" si="480"/>
        <v>0</v>
      </c>
      <c r="L270" s="208">
        <f t="shared" si="480"/>
        <v>0</v>
      </c>
      <c r="M270" s="208">
        <f t="shared" si="480"/>
        <v>0</v>
      </c>
      <c r="N270" s="208">
        <f t="shared" si="480"/>
        <v>0</v>
      </c>
      <c r="O270" s="208">
        <f t="shared" si="480"/>
        <v>0</v>
      </c>
      <c r="P270" s="208">
        <f t="shared" si="480"/>
        <v>0</v>
      </c>
      <c r="Q270" s="208">
        <f t="shared" si="480"/>
        <v>1</v>
      </c>
      <c r="R270" s="208">
        <f t="shared" si="480"/>
        <v>2</v>
      </c>
      <c r="S270" s="208">
        <f t="shared" si="480"/>
        <v>3</v>
      </c>
      <c r="T270" s="208">
        <f t="shared" si="480"/>
        <v>3</v>
      </c>
      <c r="U270" s="208">
        <f t="shared" si="480"/>
        <v>3</v>
      </c>
      <c r="V270" s="208">
        <f t="shared" si="480"/>
        <v>3</v>
      </c>
      <c r="W270" s="208">
        <f t="shared" si="480"/>
        <v>3</v>
      </c>
      <c r="X270" s="208">
        <f t="shared" si="480"/>
        <v>3</v>
      </c>
      <c r="Y270" s="208">
        <f t="shared" si="480"/>
        <v>3</v>
      </c>
      <c r="Z270" s="208">
        <f t="shared" si="480"/>
        <v>3</v>
      </c>
      <c r="AA270" s="208">
        <f t="shared" si="480"/>
        <v>3</v>
      </c>
      <c r="AB270" s="208">
        <f t="shared" si="480"/>
        <v>3</v>
      </c>
      <c r="AC270" s="208">
        <f t="shared" si="480"/>
        <v>3</v>
      </c>
      <c r="AD270" s="208">
        <f t="shared" si="480"/>
        <v>3</v>
      </c>
      <c r="AE270" s="208">
        <f t="shared" si="480"/>
        <v>3</v>
      </c>
      <c r="AF270" s="208">
        <f t="shared" si="480"/>
        <v>3</v>
      </c>
      <c r="AG270" s="208">
        <f t="shared" si="480"/>
        <v>3</v>
      </c>
      <c r="AH270" s="208">
        <f t="shared" si="480"/>
        <v>3</v>
      </c>
      <c r="AI270" s="208">
        <f t="shared" si="480"/>
        <v>3</v>
      </c>
      <c r="AJ270" s="208">
        <f t="shared" si="480"/>
        <v>3</v>
      </c>
      <c r="AK270" s="208">
        <f t="shared" si="480"/>
        <v>3</v>
      </c>
      <c r="AL270" s="208">
        <f t="shared" si="480"/>
        <v>3</v>
      </c>
      <c r="AM270" s="208">
        <f t="shared" si="480"/>
        <v>3</v>
      </c>
      <c r="AN270" s="208">
        <f t="shared" si="480"/>
        <v>3</v>
      </c>
      <c r="AO270" s="208">
        <f t="shared" si="480"/>
        <v>3</v>
      </c>
      <c r="AP270" s="208">
        <f t="shared" si="480"/>
        <v>3</v>
      </c>
      <c r="AQ270" s="208">
        <f t="shared" si="480"/>
        <v>3</v>
      </c>
      <c r="AR270" s="208">
        <f t="shared" si="480"/>
        <v>3</v>
      </c>
      <c r="AS270" s="208">
        <f t="shared" si="480"/>
        <v>3</v>
      </c>
      <c r="AT270" s="208">
        <f t="shared" si="480"/>
        <v>3</v>
      </c>
      <c r="AU270" s="208">
        <f t="shared" si="480"/>
        <v>3</v>
      </c>
      <c r="AV270" s="208">
        <f t="shared" si="480"/>
        <v>3</v>
      </c>
      <c r="AW270" s="208">
        <f t="shared" si="480"/>
        <v>3</v>
      </c>
      <c r="AX270" s="208">
        <f t="shared" si="480"/>
        <v>3</v>
      </c>
      <c r="AY270" s="208">
        <f t="shared" si="480"/>
        <v>3</v>
      </c>
      <c r="AZ270" s="208">
        <f t="shared" si="480"/>
        <v>3</v>
      </c>
      <c r="BA270" s="208">
        <f t="shared" si="480"/>
        <v>3</v>
      </c>
      <c r="BB270" s="208">
        <f t="shared" si="480"/>
        <v>3</v>
      </c>
      <c r="BC270" s="208">
        <f t="shared" si="480"/>
        <v>3</v>
      </c>
      <c r="BD270" s="208">
        <f t="shared" si="480"/>
        <v>3</v>
      </c>
      <c r="BE270" s="208">
        <f t="shared" si="480"/>
        <v>3</v>
      </c>
      <c r="BF270" s="208">
        <f t="shared" si="480"/>
        <v>3</v>
      </c>
      <c r="BG270" s="208">
        <f t="shared" si="480"/>
        <v>3</v>
      </c>
      <c r="BH270" s="208">
        <f t="shared" si="480"/>
        <v>3</v>
      </c>
      <c r="BI270" s="208">
        <f t="shared" si="480"/>
        <v>3</v>
      </c>
      <c r="BJ270" s="208">
        <f t="shared" si="480"/>
        <v>3</v>
      </c>
      <c r="BK270" s="208">
        <f t="shared" si="480"/>
        <v>3</v>
      </c>
      <c r="BL270" s="208">
        <f t="shared" si="480"/>
        <v>3</v>
      </c>
      <c r="BM270" s="208">
        <f t="shared" si="480"/>
        <v>3</v>
      </c>
      <c r="BN270" s="208">
        <f t="shared" si="480"/>
        <v>3</v>
      </c>
      <c r="BO270" s="208">
        <f t="shared" si="480"/>
        <v>3</v>
      </c>
      <c r="BP270" s="208">
        <f t="shared" si="480"/>
        <v>3</v>
      </c>
      <c r="BQ270" s="208">
        <f t="shared" si="480"/>
        <v>3</v>
      </c>
      <c r="BR270" s="208">
        <f t="shared" si="480"/>
        <v>3</v>
      </c>
      <c r="BS270" s="208">
        <f t="shared" si="480"/>
        <v>3</v>
      </c>
      <c r="BT270" s="208">
        <f t="shared" ref="BT270:CF270" si="481">+SUM(BS270,BT166)</f>
        <v>3</v>
      </c>
      <c r="BU270" s="208">
        <f t="shared" si="481"/>
        <v>3</v>
      </c>
      <c r="BV270" s="208">
        <f t="shared" si="481"/>
        <v>3</v>
      </c>
      <c r="BW270" s="208">
        <f t="shared" si="481"/>
        <v>3</v>
      </c>
      <c r="BX270" s="208">
        <f t="shared" si="481"/>
        <v>3</v>
      </c>
      <c r="BY270" s="208">
        <f t="shared" si="481"/>
        <v>3</v>
      </c>
      <c r="BZ270" s="208">
        <f t="shared" si="481"/>
        <v>3</v>
      </c>
      <c r="CA270" s="208">
        <f t="shared" si="481"/>
        <v>3</v>
      </c>
      <c r="CB270" s="208">
        <f t="shared" si="481"/>
        <v>3</v>
      </c>
      <c r="CC270" s="208">
        <f t="shared" si="481"/>
        <v>3</v>
      </c>
      <c r="CD270" s="208">
        <f t="shared" si="481"/>
        <v>3</v>
      </c>
      <c r="CE270" s="208">
        <f t="shared" si="481"/>
        <v>3</v>
      </c>
      <c r="CF270" s="208">
        <f t="shared" si="481"/>
        <v>3</v>
      </c>
      <c r="CG270" s="180"/>
      <c r="CH270" s="180"/>
      <c r="CI270" s="180"/>
      <c r="CJ270" s="180"/>
      <c r="CK270" s="180"/>
      <c r="CL270" s="180"/>
      <c r="CM270" s="180"/>
      <c r="CN270" s="180"/>
      <c r="CO270" s="180"/>
      <c r="CP270" s="180"/>
      <c r="CQ270" s="180"/>
      <c r="CR270" s="180"/>
      <c r="CS270" s="180"/>
      <c r="CT270" s="180"/>
      <c r="CU270" s="180"/>
      <c r="CV270" s="180"/>
      <c r="CW270" s="180"/>
      <c r="CX270" s="180"/>
      <c r="CY270" s="180"/>
      <c r="CZ270" s="180"/>
      <c r="DA270" s="180"/>
      <c r="DB270" s="180"/>
      <c r="DC270" s="180"/>
      <c r="DD270" s="180"/>
      <c r="DE270" s="180"/>
      <c r="DF270" s="180"/>
      <c r="DG270" s="180"/>
      <c r="DH270" s="180"/>
      <c r="DI270" s="180"/>
      <c r="DJ270" s="180"/>
      <c r="DK270" s="180"/>
      <c r="DL270" s="180"/>
      <c r="DM270" s="180"/>
      <c r="DN270" s="180"/>
      <c r="DO270" s="180"/>
      <c r="DP270" s="180"/>
      <c r="DQ270" s="180"/>
      <c r="DR270" s="180"/>
      <c r="DS270" s="180"/>
      <c r="DT270" s="180"/>
      <c r="DU270" s="180"/>
      <c r="DV270" s="180"/>
      <c r="DW270" s="180"/>
      <c r="DX270" s="180"/>
      <c r="DY270" s="180"/>
      <c r="DZ270" s="180"/>
      <c r="EA270" s="180"/>
      <c r="EB270" s="180"/>
      <c r="EC270" s="180"/>
      <c r="ED270" s="180"/>
      <c r="EE270" s="180"/>
      <c r="EF270" s="180"/>
      <c r="EG270" s="180"/>
      <c r="EH270" s="180"/>
      <c r="EI270" s="180"/>
      <c r="EJ270" s="180"/>
      <c r="EK270" s="180"/>
      <c r="EL270" s="180"/>
      <c r="EM270" s="180"/>
      <c r="EN270" s="180"/>
      <c r="EO270" s="180"/>
      <c r="EP270" s="180"/>
      <c r="EQ270" s="180"/>
      <c r="ER270" s="180"/>
      <c r="ES270" s="180"/>
      <c r="ET270" s="180"/>
      <c r="EU270" s="180"/>
      <c r="EV270" s="180"/>
      <c r="EW270" s="180"/>
      <c r="EX270" s="180"/>
      <c r="EY270" s="180"/>
      <c r="EZ270" s="180"/>
      <c r="FA270" s="180"/>
      <c r="FB270" s="180"/>
      <c r="FC270" s="180"/>
      <c r="FD270" s="180"/>
      <c r="FE270" s="180"/>
      <c r="FF270" s="180"/>
      <c r="FG270" s="180"/>
      <c r="FH270" s="180"/>
    </row>
    <row r="271" spans="3:164" hidden="1" x14ac:dyDescent="0.3">
      <c r="C271" s="700">
        <f t="shared" si="457"/>
        <v>53</v>
      </c>
      <c r="D271" s="305" t="str">
        <f t="shared" si="457"/>
        <v>P. MOVIL-Km Adicional x Piletas(1-2Rigs)</v>
      </c>
      <c r="E271" s="208">
        <f t="shared" si="457"/>
        <v>0</v>
      </c>
      <c r="F271" s="208">
        <f t="shared" si="377"/>
        <v>0</v>
      </c>
      <c r="G271" s="208">
        <f t="shared" si="377"/>
        <v>0</v>
      </c>
      <c r="H271" s="208">
        <f t="shared" ref="H271:BS271" si="482">+SUM(G271,H167)</f>
        <v>0</v>
      </c>
      <c r="I271" s="208">
        <f t="shared" si="482"/>
        <v>0</v>
      </c>
      <c r="J271" s="208">
        <f t="shared" si="482"/>
        <v>0</v>
      </c>
      <c r="K271" s="208">
        <f t="shared" si="482"/>
        <v>0</v>
      </c>
      <c r="L271" s="208">
        <f t="shared" si="482"/>
        <v>0</v>
      </c>
      <c r="M271" s="208">
        <f t="shared" si="482"/>
        <v>0</v>
      </c>
      <c r="N271" s="208">
        <f t="shared" si="482"/>
        <v>0</v>
      </c>
      <c r="O271" s="208">
        <f t="shared" si="482"/>
        <v>0</v>
      </c>
      <c r="P271" s="208">
        <f t="shared" si="482"/>
        <v>0</v>
      </c>
      <c r="Q271" s="208">
        <f t="shared" si="482"/>
        <v>0</v>
      </c>
      <c r="R271" s="208">
        <f t="shared" si="482"/>
        <v>0</v>
      </c>
      <c r="S271" s="208">
        <f t="shared" si="482"/>
        <v>0</v>
      </c>
      <c r="T271" s="208">
        <f t="shared" si="482"/>
        <v>0</v>
      </c>
      <c r="U271" s="208">
        <f t="shared" si="482"/>
        <v>0</v>
      </c>
      <c r="V271" s="208">
        <f t="shared" si="482"/>
        <v>0</v>
      </c>
      <c r="W271" s="208">
        <f t="shared" si="482"/>
        <v>0</v>
      </c>
      <c r="X271" s="208">
        <f t="shared" si="482"/>
        <v>0</v>
      </c>
      <c r="Y271" s="208">
        <f t="shared" si="482"/>
        <v>0</v>
      </c>
      <c r="Z271" s="208">
        <f t="shared" si="482"/>
        <v>0</v>
      </c>
      <c r="AA271" s="208">
        <f t="shared" si="482"/>
        <v>0</v>
      </c>
      <c r="AB271" s="208">
        <f t="shared" si="482"/>
        <v>0</v>
      </c>
      <c r="AC271" s="208">
        <f t="shared" si="482"/>
        <v>0</v>
      </c>
      <c r="AD271" s="208">
        <f t="shared" si="482"/>
        <v>0</v>
      </c>
      <c r="AE271" s="208">
        <f t="shared" si="482"/>
        <v>0</v>
      </c>
      <c r="AF271" s="208">
        <f t="shared" si="482"/>
        <v>0</v>
      </c>
      <c r="AG271" s="208">
        <f t="shared" si="482"/>
        <v>0</v>
      </c>
      <c r="AH271" s="208">
        <f t="shared" si="482"/>
        <v>0</v>
      </c>
      <c r="AI271" s="208">
        <f t="shared" si="482"/>
        <v>0</v>
      </c>
      <c r="AJ271" s="208">
        <f t="shared" si="482"/>
        <v>0</v>
      </c>
      <c r="AK271" s="208">
        <f t="shared" si="482"/>
        <v>0</v>
      </c>
      <c r="AL271" s="208">
        <f t="shared" si="482"/>
        <v>0</v>
      </c>
      <c r="AM271" s="208">
        <f t="shared" si="482"/>
        <v>0</v>
      </c>
      <c r="AN271" s="208">
        <f t="shared" si="482"/>
        <v>0</v>
      </c>
      <c r="AO271" s="208">
        <f t="shared" si="482"/>
        <v>0</v>
      </c>
      <c r="AP271" s="208">
        <f t="shared" si="482"/>
        <v>0</v>
      </c>
      <c r="AQ271" s="208">
        <f t="shared" si="482"/>
        <v>0</v>
      </c>
      <c r="AR271" s="208">
        <f t="shared" si="482"/>
        <v>0</v>
      </c>
      <c r="AS271" s="208">
        <f t="shared" si="482"/>
        <v>0</v>
      </c>
      <c r="AT271" s="208">
        <f t="shared" si="482"/>
        <v>0</v>
      </c>
      <c r="AU271" s="208">
        <f t="shared" si="482"/>
        <v>0</v>
      </c>
      <c r="AV271" s="208">
        <f t="shared" si="482"/>
        <v>0</v>
      </c>
      <c r="AW271" s="208">
        <f t="shared" si="482"/>
        <v>0</v>
      </c>
      <c r="AX271" s="208">
        <f t="shared" si="482"/>
        <v>0</v>
      </c>
      <c r="AY271" s="208">
        <f t="shared" si="482"/>
        <v>0</v>
      </c>
      <c r="AZ271" s="208">
        <f t="shared" si="482"/>
        <v>0</v>
      </c>
      <c r="BA271" s="208">
        <f t="shared" si="482"/>
        <v>0</v>
      </c>
      <c r="BB271" s="208">
        <f t="shared" si="482"/>
        <v>0</v>
      </c>
      <c r="BC271" s="208">
        <f t="shared" si="482"/>
        <v>0</v>
      </c>
      <c r="BD271" s="208">
        <f t="shared" si="482"/>
        <v>0</v>
      </c>
      <c r="BE271" s="208">
        <f t="shared" si="482"/>
        <v>0</v>
      </c>
      <c r="BF271" s="208">
        <f t="shared" si="482"/>
        <v>0</v>
      </c>
      <c r="BG271" s="208">
        <f t="shared" si="482"/>
        <v>0</v>
      </c>
      <c r="BH271" s="208">
        <f t="shared" si="482"/>
        <v>0</v>
      </c>
      <c r="BI271" s="208">
        <f t="shared" si="482"/>
        <v>0</v>
      </c>
      <c r="BJ271" s="208">
        <f t="shared" si="482"/>
        <v>0</v>
      </c>
      <c r="BK271" s="208">
        <f t="shared" si="482"/>
        <v>0</v>
      </c>
      <c r="BL271" s="208">
        <f t="shared" si="482"/>
        <v>0</v>
      </c>
      <c r="BM271" s="208">
        <f t="shared" si="482"/>
        <v>0</v>
      </c>
      <c r="BN271" s="208">
        <f t="shared" si="482"/>
        <v>0</v>
      </c>
      <c r="BO271" s="208">
        <f t="shared" si="482"/>
        <v>0</v>
      </c>
      <c r="BP271" s="208">
        <f t="shared" si="482"/>
        <v>0</v>
      </c>
      <c r="BQ271" s="208">
        <f t="shared" si="482"/>
        <v>0</v>
      </c>
      <c r="BR271" s="208">
        <f t="shared" si="482"/>
        <v>0</v>
      </c>
      <c r="BS271" s="208">
        <f t="shared" si="482"/>
        <v>0</v>
      </c>
      <c r="BT271" s="208">
        <f t="shared" ref="BT271:CF271" si="483">+SUM(BS271,BT167)</f>
        <v>0</v>
      </c>
      <c r="BU271" s="208">
        <f t="shared" si="483"/>
        <v>0</v>
      </c>
      <c r="BV271" s="208">
        <f t="shared" si="483"/>
        <v>0</v>
      </c>
      <c r="BW271" s="208">
        <f t="shared" si="483"/>
        <v>0</v>
      </c>
      <c r="BX271" s="208">
        <f t="shared" si="483"/>
        <v>0</v>
      </c>
      <c r="BY271" s="208">
        <f t="shared" si="483"/>
        <v>0</v>
      </c>
      <c r="BZ271" s="208">
        <f t="shared" si="483"/>
        <v>0</v>
      </c>
      <c r="CA271" s="208">
        <f t="shared" si="483"/>
        <v>0</v>
      </c>
      <c r="CB271" s="208">
        <f t="shared" si="483"/>
        <v>0</v>
      </c>
      <c r="CC271" s="208">
        <f t="shared" si="483"/>
        <v>0</v>
      </c>
      <c r="CD271" s="208">
        <f t="shared" si="483"/>
        <v>0</v>
      </c>
      <c r="CE271" s="208">
        <f t="shared" si="483"/>
        <v>0</v>
      </c>
      <c r="CF271" s="208">
        <f t="shared" si="483"/>
        <v>0</v>
      </c>
      <c r="CG271" s="180"/>
      <c r="CH271" s="180"/>
      <c r="CI271" s="180"/>
      <c r="CJ271" s="180"/>
      <c r="CK271" s="180"/>
      <c r="CL271" s="180"/>
      <c r="CM271" s="180"/>
      <c r="CN271" s="180"/>
      <c r="CO271" s="180"/>
      <c r="CP271" s="180"/>
      <c r="CQ271" s="180"/>
      <c r="CR271" s="180"/>
      <c r="CS271" s="180"/>
      <c r="CT271" s="180"/>
      <c r="CU271" s="180"/>
      <c r="CV271" s="180"/>
      <c r="CW271" s="180"/>
      <c r="CX271" s="180"/>
      <c r="CY271" s="180"/>
      <c r="CZ271" s="180"/>
      <c r="DA271" s="180"/>
      <c r="DB271" s="180"/>
      <c r="DC271" s="180"/>
      <c r="DD271" s="180"/>
      <c r="DE271" s="180"/>
      <c r="DF271" s="180"/>
      <c r="DG271" s="180"/>
      <c r="DH271" s="180"/>
      <c r="DI271" s="180"/>
      <c r="DJ271" s="180"/>
      <c r="DK271" s="180"/>
      <c r="DL271" s="180"/>
      <c r="DM271" s="180"/>
      <c r="DN271" s="180"/>
      <c r="DO271" s="180"/>
      <c r="DP271" s="180"/>
      <c r="DQ271" s="180"/>
      <c r="DR271" s="180"/>
      <c r="DS271" s="180"/>
      <c r="DT271" s="180"/>
      <c r="DU271" s="180"/>
      <c r="DV271" s="180"/>
      <c r="DW271" s="180"/>
      <c r="DX271" s="180"/>
      <c r="DY271" s="180"/>
      <c r="DZ271" s="180"/>
      <c r="EA271" s="180"/>
      <c r="EB271" s="180"/>
      <c r="EC271" s="180"/>
      <c r="ED271" s="180"/>
      <c r="EE271" s="180"/>
      <c r="EF271" s="180"/>
      <c r="EG271" s="180"/>
      <c r="EH271" s="180"/>
      <c r="EI271" s="180"/>
      <c r="EJ271" s="180"/>
      <c r="EK271" s="180"/>
      <c r="EL271" s="180"/>
      <c r="EM271" s="180"/>
      <c r="EN271" s="180"/>
      <c r="EO271" s="180"/>
      <c r="EP271" s="180"/>
      <c r="EQ271" s="180"/>
      <c r="ER271" s="180"/>
      <c r="ES271" s="180"/>
      <c r="ET271" s="180"/>
      <c r="EU271" s="180"/>
      <c r="EV271" s="180"/>
      <c r="EW271" s="180"/>
      <c r="EX271" s="180"/>
      <c r="EY271" s="180"/>
      <c r="EZ271" s="180"/>
      <c r="FA271" s="180"/>
      <c r="FB271" s="180"/>
      <c r="FC271" s="180"/>
      <c r="FD271" s="180"/>
      <c r="FE271" s="180"/>
      <c r="FF271" s="180"/>
      <c r="FG271" s="180"/>
      <c r="FH271" s="180"/>
    </row>
    <row r="272" spans="3:164" hidden="1" x14ac:dyDescent="0.3">
      <c r="C272" s="700">
        <f t="shared" si="457"/>
        <v>54</v>
      </c>
      <c r="D272" s="305" t="str">
        <f t="shared" si="457"/>
        <v>P. MOVIL-Luminaria x unidad(1-2Rigs)</v>
      </c>
      <c r="E272" s="208">
        <f t="shared" si="457"/>
        <v>0</v>
      </c>
      <c r="F272" s="208">
        <f t="shared" si="377"/>
        <v>0</v>
      </c>
      <c r="G272" s="208">
        <f t="shared" si="377"/>
        <v>0</v>
      </c>
      <c r="H272" s="208">
        <f t="shared" ref="H272:BS272" si="484">+SUM(G272,H168)</f>
        <v>0</v>
      </c>
      <c r="I272" s="208">
        <f t="shared" si="484"/>
        <v>0</v>
      </c>
      <c r="J272" s="208">
        <f t="shared" si="484"/>
        <v>0</v>
      </c>
      <c r="K272" s="208">
        <f t="shared" si="484"/>
        <v>0</v>
      </c>
      <c r="L272" s="208">
        <f t="shared" si="484"/>
        <v>0</v>
      </c>
      <c r="M272" s="208">
        <f t="shared" si="484"/>
        <v>0</v>
      </c>
      <c r="N272" s="208">
        <f t="shared" si="484"/>
        <v>0</v>
      </c>
      <c r="O272" s="208">
        <f t="shared" si="484"/>
        <v>0</v>
      </c>
      <c r="P272" s="208">
        <f t="shared" si="484"/>
        <v>0</v>
      </c>
      <c r="Q272" s="208">
        <f t="shared" si="484"/>
        <v>4</v>
      </c>
      <c r="R272" s="208">
        <f t="shared" si="484"/>
        <v>8</v>
      </c>
      <c r="S272" s="208">
        <f t="shared" si="484"/>
        <v>12</v>
      </c>
      <c r="T272" s="208">
        <f t="shared" si="484"/>
        <v>12</v>
      </c>
      <c r="U272" s="208">
        <f t="shared" si="484"/>
        <v>12</v>
      </c>
      <c r="V272" s="208">
        <f t="shared" si="484"/>
        <v>12</v>
      </c>
      <c r="W272" s="208">
        <f t="shared" si="484"/>
        <v>12</v>
      </c>
      <c r="X272" s="208">
        <f t="shared" si="484"/>
        <v>12</v>
      </c>
      <c r="Y272" s="208">
        <f t="shared" si="484"/>
        <v>12</v>
      </c>
      <c r="Z272" s="208">
        <f t="shared" si="484"/>
        <v>12</v>
      </c>
      <c r="AA272" s="208">
        <f t="shared" si="484"/>
        <v>12</v>
      </c>
      <c r="AB272" s="208">
        <f t="shared" si="484"/>
        <v>12</v>
      </c>
      <c r="AC272" s="208">
        <f t="shared" si="484"/>
        <v>12</v>
      </c>
      <c r="AD272" s="208">
        <f t="shared" si="484"/>
        <v>12</v>
      </c>
      <c r="AE272" s="208">
        <f t="shared" si="484"/>
        <v>12</v>
      </c>
      <c r="AF272" s="208">
        <f t="shared" si="484"/>
        <v>12</v>
      </c>
      <c r="AG272" s="208">
        <f t="shared" si="484"/>
        <v>12</v>
      </c>
      <c r="AH272" s="208">
        <f t="shared" si="484"/>
        <v>12</v>
      </c>
      <c r="AI272" s="208">
        <f t="shared" si="484"/>
        <v>12</v>
      </c>
      <c r="AJ272" s="208">
        <f t="shared" si="484"/>
        <v>12</v>
      </c>
      <c r="AK272" s="208">
        <f t="shared" si="484"/>
        <v>12</v>
      </c>
      <c r="AL272" s="208">
        <f t="shared" si="484"/>
        <v>12</v>
      </c>
      <c r="AM272" s="208">
        <f t="shared" si="484"/>
        <v>12</v>
      </c>
      <c r="AN272" s="208">
        <f t="shared" si="484"/>
        <v>12</v>
      </c>
      <c r="AO272" s="208">
        <f t="shared" si="484"/>
        <v>12</v>
      </c>
      <c r="AP272" s="208">
        <f t="shared" si="484"/>
        <v>12</v>
      </c>
      <c r="AQ272" s="208">
        <f t="shared" si="484"/>
        <v>12</v>
      </c>
      <c r="AR272" s="208">
        <f t="shared" si="484"/>
        <v>12</v>
      </c>
      <c r="AS272" s="208">
        <f t="shared" si="484"/>
        <v>12</v>
      </c>
      <c r="AT272" s="208">
        <f t="shared" si="484"/>
        <v>12</v>
      </c>
      <c r="AU272" s="208">
        <f t="shared" si="484"/>
        <v>12</v>
      </c>
      <c r="AV272" s="208">
        <f t="shared" si="484"/>
        <v>12</v>
      </c>
      <c r="AW272" s="208">
        <f t="shared" si="484"/>
        <v>12</v>
      </c>
      <c r="AX272" s="208">
        <f t="shared" si="484"/>
        <v>12</v>
      </c>
      <c r="AY272" s="208">
        <f t="shared" si="484"/>
        <v>12</v>
      </c>
      <c r="AZ272" s="208">
        <f t="shared" si="484"/>
        <v>12</v>
      </c>
      <c r="BA272" s="208">
        <f t="shared" si="484"/>
        <v>12</v>
      </c>
      <c r="BB272" s="208">
        <f t="shared" si="484"/>
        <v>12</v>
      </c>
      <c r="BC272" s="208">
        <f t="shared" si="484"/>
        <v>12</v>
      </c>
      <c r="BD272" s="208">
        <f t="shared" si="484"/>
        <v>12</v>
      </c>
      <c r="BE272" s="208">
        <f t="shared" si="484"/>
        <v>12</v>
      </c>
      <c r="BF272" s="208">
        <f t="shared" si="484"/>
        <v>12</v>
      </c>
      <c r="BG272" s="208">
        <f t="shared" si="484"/>
        <v>12</v>
      </c>
      <c r="BH272" s="208">
        <f t="shared" si="484"/>
        <v>12</v>
      </c>
      <c r="BI272" s="208">
        <f t="shared" si="484"/>
        <v>12</v>
      </c>
      <c r="BJ272" s="208">
        <f t="shared" si="484"/>
        <v>12</v>
      </c>
      <c r="BK272" s="208">
        <f t="shared" si="484"/>
        <v>12</v>
      </c>
      <c r="BL272" s="208">
        <f t="shared" si="484"/>
        <v>12</v>
      </c>
      <c r="BM272" s="208">
        <f t="shared" si="484"/>
        <v>12</v>
      </c>
      <c r="BN272" s="208">
        <f t="shared" si="484"/>
        <v>12</v>
      </c>
      <c r="BO272" s="208">
        <f t="shared" si="484"/>
        <v>12</v>
      </c>
      <c r="BP272" s="208">
        <f t="shared" si="484"/>
        <v>12</v>
      </c>
      <c r="BQ272" s="208">
        <f t="shared" si="484"/>
        <v>12</v>
      </c>
      <c r="BR272" s="208">
        <f t="shared" si="484"/>
        <v>12</v>
      </c>
      <c r="BS272" s="208">
        <f t="shared" si="484"/>
        <v>12</v>
      </c>
      <c r="BT272" s="208">
        <f t="shared" ref="BT272:CF272" si="485">+SUM(BS272,BT168)</f>
        <v>12</v>
      </c>
      <c r="BU272" s="208">
        <f t="shared" si="485"/>
        <v>12</v>
      </c>
      <c r="BV272" s="208">
        <f t="shared" si="485"/>
        <v>12</v>
      </c>
      <c r="BW272" s="208">
        <f t="shared" si="485"/>
        <v>12</v>
      </c>
      <c r="BX272" s="208">
        <f t="shared" si="485"/>
        <v>12</v>
      </c>
      <c r="BY272" s="208">
        <f t="shared" si="485"/>
        <v>12</v>
      </c>
      <c r="BZ272" s="208">
        <f t="shared" si="485"/>
        <v>12</v>
      </c>
      <c r="CA272" s="208">
        <f t="shared" si="485"/>
        <v>12</v>
      </c>
      <c r="CB272" s="208">
        <f t="shared" si="485"/>
        <v>12</v>
      </c>
      <c r="CC272" s="208">
        <f t="shared" si="485"/>
        <v>12</v>
      </c>
      <c r="CD272" s="208">
        <f t="shared" si="485"/>
        <v>12</v>
      </c>
      <c r="CE272" s="208">
        <f t="shared" si="485"/>
        <v>12</v>
      </c>
      <c r="CF272" s="208">
        <f t="shared" si="485"/>
        <v>12</v>
      </c>
      <c r="CG272" s="180"/>
      <c r="CH272" s="180"/>
      <c r="CI272" s="180"/>
      <c r="CJ272" s="180"/>
      <c r="CK272" s="180"/>
      <c r="CL272" s="180"/>
      <c r="CM272" s="180"/>
      <c r="CN272" s="180"/>
      <c r="CO272" s="180"/>
      <c r="CP272" s="180"/>
      <c r="CQ272" s="180"/>
      <c r="CR272" s="180"/>
      <c r="CS272" s="180"/>
      <c r="CT272" s="180"/>
      <c r="CU272" s="180"/>
      <c r="CV272" s="180"/>
      <c r="CW272" s="180"/>
      <c r="CX272" s="180"/>
      <c r="CY272" s="180"/>
      <c r="CZ272" s="180"/>
      <c r="DA272" s="180"/>
      <c r="DB272" s="180"/>
      <c r="DC272" s="180"/>
      <c r="DD272" s="180"/>
      <c r="DE272" s="180"/>
      <c r="DF272" s="180"/>
      <c r="DG272" s="180"/>
      <c r="DH272" s="180"/>
      <c r="DI272" s="180"/>
      <c r="DJ272" s="180"/>
      <c r="DK272" s="180"/>
      <c r="DL272" s="180"/>
      <c r="DM272" s="180"/>
      <c r="DN272" s="180"/>
      <c r="DO272" s="180"/>
      <c r="DP272" s="180"/>
      <c r="DQ272" s="180"/>
      <c r="DR272" s="180"/>
      <c r="DS272" s="180"/>
      <c r="DT272" s="180"/>
      <c r="DU272" s="180"/>
      <c r="DV272" s="180"/>
      <c r="DW272" s="180"/>
      <c r="DX272" s="180"/>
      <c r="DY272" s="180"/>
      <c r="DZ272" s="180"/>
      <c r="EA272" s="180"/>
      <c r="EB272" s="180"/>
      <c r="EC272" s="180"/>
      <c r="ED272" s="180"/>
      <c r="EE272" s="180"/>
      <c r="EF272" s="180"/>
      <c r="EG272" s="180"/>
      <c r="EH272" s="180"/>
      <c r="EI272" s="180"/>
      <c r="EJ272" s="180"/>
      <c r="EK272" s="180"/>
      <c r="EL272" s="180"/>
      <c r="EM272" s="180"/>
      <c r="EN272" s="180"/>
      <c r="EO272" s="180"/>
      <c r="EP272" s="180"/>
      <c r="EQ272" s="180"/>
      <c r="ER272" s="180"/>
      <c r="ES272" s="180"/>
      <c r="ET272" s="180"/>
      <c r="EU272" s="180"/>
      <c r="EV272" s="180"/>
      <c r="EW272" s="180"/>
      <c r="EX272" s="180"/>
      <c r="EY272" s="180"/>
      <c r="EZ272" s="180"/>
      <c r="FA272" s="180"/>
      <c r="FB272" s="180"/>
      <c r="FC272" s="180"/>
      <c r="FD272" s="180"/>
      <c r="FE272" s="180"/>
      <c r="FF272" s="180"/>
      <c r="FG272" s="180"/>
      <c r="FH272" s="180"/>
    </row>
    <row r="273" spans="3:164" hidden="1" x14ac:dyDescent="0.3">
      <c r="C273" s="700">
        <f t="shared" si="457"/>
        <v>55</v>
      </c>
      <c r="D273" s="305" t="str">
        <f t="shared" si="457"/>
        <v>P. MOVIL-Mov/Des Generador Bs-Yc(1-2Rigs</v>
      </c>
      <c r="E273" s="208">
        <f t="shared" si="457"/>
        <v>0</v>
      </c>
      <c r="F273" s="208">
        <f t="shared" si="377"/>
        <v>0</v>
      </c>
      <c r="G273" s="208">
        <f t="shared" si="377"/>
        <v>0</v>
      </c>
      <c r="H273" s="208">
        <f t="shared" ref="H273:BS273" si="486">+SUM(G273,H169)</f>
        <v>0</v>
      </c>
      <c r="I273" s="208">
        <f t="shared" si="486"/>
        <v>0</v>
      </c>
      <c r="J273" s="208">
        <f t="shared" si="486"/>
        <v>0</v>
      </c>
      <c r="K273" s="208">
        <f t="shared" si="486"/>
        <v>0</v>
      </c>
      <c r="L273" s="208">
        <f t="shared" si="486"/>
        <v>0</v>
      </c>
      <c r="M273" s="208">
        <f t="shared" si="486"/>
        <v>0</v>
      </c>
      <c r="N273" s="208">
        <f t="shared" si="486"/>
        <v>0</v>
      </c>
      <c r="O273" s="208">
        <f t="shared" si="486"/>
        <v>0</v>
      </c>
      <c r="P273" s="208">
        <f t="shared" si="486"/>
        <v>0</v>
      </c>
      <c r="Q273" s="208">
        <f t="shared" si="486"/>
        <v>0</v>
      </c>
      <c r="R273" s="208">
        <f t="shared" si="486"/>
        <v>0</v>
      </c>
      <c r="S273" s="208">
        <f t="shared" si="486"/>
        <v>0</v>
      </c>
      <c r="T273" s="208">
        <f t="shared" si="486"/>
        <v>0</v>
      </c>
      <c r="U273" s="208">
        <f t="shared" si="486"/>
        <v>0</v>
      </c>
      <c r="V273" s="208">
        <f t="shared" si="486"/>
        <v>0</v>
      </c>
      <c r="W273" s="208">
        <f t="shared" si="486"/>
        <v>0</v>
      </c>
      <c r="X273" s="208">
        <f t="shared" si="486"/>
        <v>0</v>
      </c>
      <c r="Y273" s="208">
        <f t="shared" si="486"/>
        <v>0</v>
      </c>
      <c r="Z273" s="208">
        <f t="shared" si="486"/>
        <v>0</v>
      </c>
      <c r="AA273" s="208">
        <f t="shared" si="486"/>
        <v>0</v>
      </c>
      <c r="AB273" s="208">
        <f t="shared" si="486"/>
        <v>0</v>
      </c>
      <c r="AC273" s="208">
        <f t="shared" si="486"/>
        <v>0</v>
      </c>
      <c r="AD273" s="208">
        <f t="shared" si="486"/>
        <v>0</v>
      </c>
      <c r="AE273" s="208">
        <f t="shared" si="486"/>
        <v>0</v>
      </c>
      <c r="AF273" s="208">
        <f t="shared" si="486"/>
        <v>0</v>
      </c>
      <c r="AG273" s="208">
        <f t="shared" si="486"/>
        <v>0</v>
      </c>
      <c r="AH273" s="208">
        <f t="shared" si="486"/>
        <v>0</v>
      </c>
      <c r="AI273" s="208">
        <f t="shared" si="486"/>
        <v>0</v>
      </c>
      <c r="AJ273" s="208">
        <f t="shared" si="486"/>
        <v>0</v>
      </c>
      <c r="AK273" s="208">
        <f t="shared" si="486"/>
        <v>0</v>
      </c>
      <c r="AL273" s="208">
        <f t="shared" si="486"/>
        <v>0</v>
      </c>
      <c r="AM273" s="208">
        <f t="shared" si="486"/>
        <v>0</v>
      </c>
      <c r="AN273" s="208">
        <f t="shared" si="486"/>
        <v>0</v>
      </c>
      <c r="AO273" s="208">
        <f t="shared" si="486"/>
        <v>0</v>
      </c>
      <c r="AP273" s="208">
        <f t="shared" si="486"/>
        <v>0</v>
      </c>
      <c r="AQ273" s="208">
        <f t="shared" si="486"/>
        <v>0</v>
      </c>
      <c r="AR273" s="208">
        <f t="shared" si="486"/>
        <v>0</v>
      </c>
      <c r="AS273" s="208">
        <f t="shared" si="486"/>
        <v>0</v>
      </c>
      <c r="AT273" s="208">
        <f t="shared" si="486"/>
        <v>0</v>
      </c>
      <c r="AU273" s="208">
        <f t="shared" si="486"/>
        <v>0</v>
      </c>
      <c r="AV273" s="208">
        <f t="shared" si="486"/>
        <v>0</v>
      </c>
      <c r="AW273" s="208">
        <f t="shared" si="486"/>
        <v>0</v>
      </c>
      <c r="AX273" s="208">
        <f t="shared" si="486"/>
        <v>0</v>
      </c>
      <c r="AY273" s="208">
        <f t="shared" si="486"/>
        <v>0</v>
      </c>
      <c r="AZ273" s="208">
        <f t="shared" si="486"/>
        <v>0</v>
      </c>
      <c r="BA273" s="208">
        <f t="shared" si="486"/>
        <v>0</v>
      </c>
      <c r="BB273" s="208">
        <f t="shared" si="486"/>
        <v>0</v>
      </c>
      <c r="BC273" s="208">
        <f t="shared" si="486"/>
        <v>0</v>
      </c>
      <c r="BD273" s="208">
        <f t="shared" si="486"/>
        <v>0</v>
      </c>
      <c r="BE273" s="208">
        <f t="shared" si="486"/>
        <v>0</v>
      </c>
      <c r="BF273" s="208">
        <f t="shared" si="486"/>
        <v>0</v>
      </c>
      <c r="BG273" s="208">
        <f t="shared" si="486"/>
        <v>0</v>
      </c>
      <c r="BH273" s="208">
        <f t="shared" si="486"/>
        <v>0</v>
      </c>
      <c r="BI273" s="208">
        <f t="shared" si="486"/>
        <v>0</v>
      </c>
      <c r="BJ273" s="208">
        <f t="shared" si="486"/>
        <v>0</v>
      </c>
      <c r="BK273" s="208">
        <f t="shared" si="486"/>
        <v>0</v>
      </c>
      <c r="BL273" s="208">
        <f t="shared" si="486"/>
        <v>0</v>
      </c>
      <c r="BM273" s="208">
        <f t="shared" si="486"/>
        <v>0</v>
      </c>
      <c r="BN273" s="208">
        <f t="shared" si="486"/>
        <v>0</v>
      </c>
      <c r="BO273" s="208">
        <f t="shared" si="486"/>
        <v>0</v>
      </c>
      <c r="BP273" s="208">
        <f t="shared" si="486"/>
        <v>0</v>
      </c>
      <c r="BQ273" s="208">
        <f t="shared" si="486"/>
        <v>0</v>
      </c>
      <c r="BR273" s="208">
        <f t="shared" si="486"/>
        <v>0</v>
      </c>
      <c r="BS273" s="208">
        <f t="shared" si="486"/>
        <v>0</v>
      </c>
      <c r="BT273" s="208">
        <f t="shared" ref="BT273:CF273" si="487">+SUM(BS273,BT169)</f>
        <v>0</v>
      </c>
      <c r="BU273" s="208">
        <f t="shared" si="487"/>
        <v>0</v>
      </c>
      <c r="BV273" s="208">
        <f t="shared" si="487"/>
        <v>0</v>
      </c>
      <c r="BW273" s="208">
        <f t="shared" si="487"/>
        <v>0</v>
      </c>
      <c r="BX273" s="208">
        <f t="shared" si="487"/>
        <v>0</v>
      </c>
      <c r="BY273" s="208">
        <f t="shared" si="487"/>
        <v>0</v>
      </c>
      <c r="BZ273" s="208">
        <f t="shared" si="487"/>
        <v>0</v>
      </c>
      <c r="CA273" s="208">
        <f t="shared" si="487"/>
        <v>0</v>
      </c>
      <c r="CB273" s="208">
        <f t="shared" si="487"/>
        <v>0</v>
      </c>
      <c r="CC273" s="208">
        <f t="shared" si="487"/>
        <v>0</v>
      </c>
      <c r="CD273" s="208">
        <f t="shared" si="487"/>
        <v>0</v>
      </c>
      <c r="CE273" s="208">
        <f t="shared" si="487"/>
        <v>0</v>
      </c>
      <c r="CF273" s="208">
        <f t="shared" si="487"/>
        <v>0</v>
      </c>
      <c r="CG273" s="180"/>
      <c r="CH273" s="180"/>
      <c r="CI273" s="180"/>
      <c r="CJ273" s="180"/>
      <c r="CK273" s="180"/>
      <c r="CL273" s="180"/>
      <c r="CM273" s="180"/>
      <c r="CN273" s="180"/>
      <c r="CO273" s="180"/>
      <c r="CP273" s="180"/>
      <c r="CQ273" s="180"/>
      <c r="CR273" s="180"/>
      <c r="CS273" s="180"/>
      <c r="CT273" s="180"/>
      <c r="CU273" s="180"/>
      <c r="CV273" s="180"/>
      <c r="CW273" s="180"/>
      <c r="CX273" s="180"/>
      <c r="CY273" s="180"/>
      <c r="CZ273" s="180"/>
      <c r="DA273" s="180"/>
      <c r="DB273" s="180"/>
      <c r="DC273" s="180"/>
      <c r="DD273" s="180"/>
      <c r="DE273" s="180"/>
      <c r="DF273" s="180"/>
      <c r="DG273" s="180"/>
      <c r="DH273" s="180"/>
      <c r="DI273" s="180"/>
      <c r="DJ273" s="180"/>
      <c r="DK273" s="180"/>
      <c r="DL273" s="180"/>
      <c r="DM273" s="180"/>
      <c r="DN273" s="180"/>
      <c r="DO273" s="180"/>
      <c r="DP273" s="180"/>
      <c r="DQ273" s="180"/>
      <c r="DR273" s="180"/>
      <c r="DS273" s="180"/>
      <c r="DT273" s="180"/>
      <c r="DU273" s="180"/>
      <c r="DV273" s="180"/>
      <c r="DW273" s="180"/>
      <c r="DX273" s="180"/>
      <c r="DY273" s="180"/>
      <c r="DZ273" s="180"/>
      <c r="EA273" s="180"/>
      <c r="EB273" s="180"/>
      <c r="EC273" s="180"/>
      <c r="ED273" s="180"/>
      <c r="EE273" s="180"/>
      <c r="EF273" s="180"/>
      <c r="EG273" s="180"/>
      <c r="EH273" s="180"/>
      <c r="EI273" s="180"/>
      <c r="EJ273" s="180"/>
      <c r="EK273" s="180"/>
      <c r="EL273" s="180"/>
      <c r="EM273" s="180"/>
      <c r="EN273" s="180"/>
      <c r="EO273" s="180"/>
      <c r="EP273" s="180"/>
      <c r="EQ273" s="180"/>
      <c r="ER273" s="180"/>
      <c r="ES273" s="180"/>
      <c r="ET273" s="180"/>
      <c r="EU273" s="180"/>
      <c r="EV273" s="180"/>
      <c r="EW273" s="180"/>
      <c r="EX273" s="180"/>
      <c r="EY273" s="180"/>
      <c r="EZ273" s="180"/>
      <c r="FA273" s="180"/>
      <c r="FB273" s="180"/>
      <c r="FC273" s="180"/>
      <c r="FD273" s="180"/>
      <c r="FE273" s="180"/>
      <c r="FF273" s="180"/>
      <c r="FG273" s="180"/>
      <c r="FH273" s="180"/>
    </row>
    <row r="274" spans="3:164" hidden="1" x14ac:dyDescent="0.3">
      <c r="C274" s="700">
        <f t="shared" si="457"/>
        <v>56</v>
      </c>
      <c r="D274" s="305" t="str">
        <f t="shared" si="457"/>
        <v>P. MOVIL-Mov/Des Luminaria Bs-Yc(1-2Rigs</v>
      </c>
      <c r="E274" s="208">
        <f t="shared" si="457"/>
        <v>0</v>
      </c>
      <c r="F274" s="208">
        <f t="shared" si="377"/>
        <v>0</v>
      </c>
      <c r="G274" s="208">
        <f t="shared" si="377"/>
        <v>0</v>
      </c>
      <c r="H274" s="208">
        <f t="shared" ref="H274:BS274" si="488">+SUM(G274,H170)</f>
        <v>0</v>
      </c>
      <c r="I274" s="208">
        <f t="shared" si="488"/>
        <v>0</v>
      </c>
      <c r="J274" s="208">
        <f t="shared" si="488"/>
        <v>0</v>
      </c>
      <c r="K274" s="208">
        <f t="shared" si="488"/>
        <v>0</v>
      </c>
      <c r="L274" s="208">
        <f t="shared" si="488"/>
        <v>0</v>
      </c>
      <c r="M274" s="208">
        <f t="shared" si="488"/>
        <v>0</v>
      </c>
      <c r="N274" s="208">
        <f t="shared" si="488"/>
        <v>0</v>
      </c>
      <c r="O274" s="208">
        <f t="shared" si="488"/>
        <v>0</v>
      </c>
      <c r="P274" s="208">
        <f t="shared" si="488"/>
        <v>0</v>
      </c>
      <c r="Q274" s="208">
        <f t="shared" si="488"/>
        <v>0</v>
      </c>
      <c r="R274" s="208">
        <f t="shared" si="488"/>
        <v>0</v>
      </c>
      <c r="S274" s="208">
        <f t="shared" si="488"/>
        <v>0</v>
      </c>
      <c r="T274" s="208">
        <f t="shared" si="488"/>
        <v>0</v>
      </c>
      <c r="U274" s="208">
        <f t="shared" si="488"/>
        <v>0</v>
      </c>
      <c r="V274" s="208">
        <f t="shared" si="488"/>
        <v>0</v>
      </c>
      <c r="W274" s="208">
        <f t="shared" si="488"/>
        <v>0</v>
      </c>
      <c r="X274" s="208">
        <f t="shared" si="488"/>
        <v>0</v>
      </c>
      <c r="Y274" s="208">
        <f t="shared" si="488"/>
        <v>0</v>
      </c>
      <c r="Z274" s="208">
        <f t="shared" si="488"/>
        <v>0</v>
      </c>
      <c r="AA274" s="208">
        <f t="shared" si="488"/>
        <v>0</v>
      </c>
      <c r="AB274" s="208">
        <f t="shared" si="488"/>
        <v>0</v>
      </c>
      <c r="AC274" s="208">
        <f t="shared" si="488"/>
        <v>0</v>
      </c>
      <c r="AD274" s="208">
        <f t="shared" si="488"/>
        <v>0</v>
      </c>
      <c r="AE274" s="208">
        <f t="shared" si="488"/>
        <v>0</v>
      </c>
      <c r="AF274" s="208">
        <f t="shared" si="488"/>
        <v>0</v>
      </c>
      <c r="AG274" s="208">
        <f t="shared" si="488"/>
        <v>0</v>
      </c>
      <c r="AH274" s="208">
        <f t="shared" si="488"/>
        <v>0</v>
      </c>
      <c r="AI274" s="208">
        <f t="shared" si="488"/>
        <v>0</v>
      </c>
      <c r="AJ274" s="208">
        <f t="shared" si="488"/>
        <v>0</v>
      </c>
      <c r="AK274" s="208">
        <f t="shared" si="488"/>
        <v>0</v>
      </c>
      <c r="AL274" s="208">
        <f t="shared" si="488"/>
        <v>0</v>
      </c>
      <c r="AM274" s="208">
        <f t="shared" si="488"/>
        <v>0</v>
      </c>
      <c r="AN274" s="208">
        <f t="shared" si="488"/>
        <v>0</v>
      </c>
      <c r="AO274" s="208">
        <f t="shared" si="488"/>
        <v>0</v>
      </c>
      <c r="AP274" s="208">
        <f t="shared" si="488"/>
        <v>0</v>
      </c>
      <c r="AQ274" s="208">
        <f t="shared" si="488"/>
        <v>0</v>
      </c>
      <c r="AR274" s="208">
        <f t="shared" si="488"/>
        <v>0</v>
      </c>
      <c r="AS274" s="208">
        <f t="shared" si="488"/>
        <v>0</v>
      </c>
      <c r="AT274" s="208">
        <f t="shared" si="488"/>
        <v>0</v>
      </c>
      <c r="AU274" s="208">
        <f t="shared" si="488"/>
        <v>0</v>
      </c>
      <c r="AV274" s="208">
        <f t="shared" si="488"/>
        <v>0</v>
      </c>
      <c r="AW274" s="208">
        <f t="shared" si="488"/>
        <v>0</v>
      </c>
      <c r="AX274" s="208">
        <f t="shared" si="488"/>
        <v>0</v>
      </c>
      <c r="AY274" s="208">
        <f t="shared" si="488"/>
        <v>0</v>
      </c>
      <c r="AZ274" s="208">
        <f t="shared" si="488"/>
        <v>0</v>
      </c>
      <c r="BA274" s="208">
        <f t="shared" si="488"/>
        <v>0</v>
      </c>
      <c r="BB274" s="208">
        <f t="shared" si="488"/>
        <v>0</v>
      </c>
      <c r="BC274" s="208">
        <f t="shared" si="488"/>
        <v>0</v>
      </c>
      <c r="BD274" s="208">
        <f t="shared" si="488"/>
        <v>0</v>
      </c>
      <c r="BE274" s="208">
        <f t="shared" si="488"/>
        <v>0</v>
      </c>
      <c r="BF274" s="208">
        <f t="shared" si="488"/>
        <v>0</v>
      </c>
      <c r="BG274" s="208">
        <f t="shared" si="488"/>
        <v>0</v>
      </c>
      <c r="BH274" s="208">
        <f t="shared" si="488"/>
        <v>0</v>
      </c>
      <c r="BI274" s="208">
        <f t="shared" si="488"/>
        <v>0</v>
      </c>
      <c r="BJ274" s="208">
        <f t="shared" si="488"/>
        <v>0</v>
      </c>
      <c r="BK274" s="208">
        <f t="shared" si="488"/>
        <v>0</v>
      </c>
      <c r="BL274" s="208">
        <f t="shared" si="488"/>
        <v>0</v>
      </c>
      <c r="BM274" s="208">
        <f t="shared" si="488"/>
        <v>0</v>
      </c>
      <c r="BN274" s="208">
        <f t="shared" si="488"/>
        <v>0</v>
      </c>
      <c r="BO274" s="208">
        <f t="shared" si="488"/>
        <v>0</v>
      </c>
      <c r="BP274" s="208">
        <f t="shared" si="488"/>
        <v>0</v>
      </c>
      <c r="BQ274" s="208">
        <f t="shared" si="488"/>
        <v>0</v>
      </c>
      <c r="BR274" s="208">
        <f t="shared" si="488"/>
        <v>0</v>
      </c>
      <c r="BS274" s="208">
        <f t="shared" si="488"/>
        <v>0</v>
      </c>
      <c r="BT274" s="208">
        <f t="shared" ref="BT274:CF274" si="489">+SUM(BS274,BT170)</f>
        <v>0</v>
      </c>
      <c r="BU274" s="208">
        <f t="shared" si="489"/>
        <v>0</v>
      </c>
      <c r="BV274" s="208">
        <f t="shared" si="489"/>
        <v>0</v>
      </c>
      <c r="BW274" s="208">
        <f t="shared" si="489"/>
        <v>0</v>
      </c>
      <c r="BX274" s="208">
        <f t="shared" si="489"/>
        <v>0</v>
      </c>
      <c r="BY274" s="208">
        <f t="shared" si="489"/>
        <v>0</v>
      </c>
      <c r="BZ274" s="208">
        <f t="shared" si="489"/>
        <v>0</v>
      </c>
      <c r="CA274" s="208">
        <f t="shared" si="489"/>
        <v>0</v>
      </c>
      <c r="CB274" s="208">
        <f t="shared" si="489"/>
        <v>0</v>
      </c>
      <c r="CC274" s="208">
        <f t="shared" si="489"/>
        <v>0</v>
      </c>
      <c r="CD274" s="208">
        <f t="shared" si="489"/>
        <v>0</v>
      </c>
      <c r="CE274" s="208">
        <f t="shared" si="489"/>
        <v>0</v>
      </c>
      <c r="CF274" s="208">
        <f t="shared" si="489"/>
        <v>0</v>
      </c>
      <c r="CG274" s="180"/>
      <c r="CH274" s="180"/>
      <c r="CI274" s="180"/>
      <c r="CJ274" s="180"/>
      <c r="CK274" s="180"/>
      <c r="CL274" s="180"/>
      <c r="CM274" s="180"/>
      <c r="CN274" s="180"/>
      <c r="CO274" s="180"/>
      <c r="CP274" s="180"/>
      <c r="CQ274" s="180"/>
      <c r="CR274" s="180"/>
      <c r="CS274" s="180"/>
      <c r="CT274" s="180"/>
      <c r="CU274" s="180"/>
      <c r="CV274" s="180"/>
      <c r="CW274" s="180"/>
      <c r="CX274" s="180"/>
      <c r="CY274" s="180"/>
      <c r="CZ274" s="180"/>
      <c r="DA274" s="180"/>
      <c r="DB274" s="180"/>
      <c r="DC274" s="180"/>
      <c r="DD274" s="180"/>
      <c r="DE274" s="180"/>
      <c r="DF274" s="180"/>
      <c r="DG274" s="180"/>
      <c r="DH274" s="180"/>
      <c r="DI274" s="180"/>
      <c r="DJ274" s="180"/>
      <c r="DK274" s="180"/>
      <c r="DL274" s="180"/>
      <c r="DM274" s="180"/>
      <c r="DN274" s="180"/>
      <c r="DO274" s="180"/>
      <c r="DP274" s="180"/>
      <c r="DQ274" s="180"/>
      <c r="DR274" s="180"/>
      <c r="DS274" s="180"/>
      <c r="DT274" s="180"/>
      <c r="DU274" s="180"/>
      <c r="DV274" s="180"/>
      <c r="DW274" s="180"/>
      <c r="DX274" s="180"/>
      <c r="DY274" s="180"/>
      <c r="DZ274" s="180"/>
      <c r="EA274" s="180"/>
      <c r="EB274" s="180"/>
      <c r="EC274" s="180"/>
      <c r="ED274" s="180"/>
      <c r="EE274" s="180"/>
      <c r="EF274" s="180"/>
      <c r="EG274" s="180"/>
      <c r="EH274" s="180"/>
      <c r="EI274" s="180"/>
      <c r="EJ274" s="180"/>
      <c r="EK274" s="180"/>
      <c r="EL274" s="180"/>
      <c r="EM274" s="180"/>
      <c r="EN274" s="180"/>
      <c r="EO274" s="180"/>
      <c r="EP274" s="180"/>
      <c r="EQ274" s="180"/>
      <c r="ER274" s="180"/>
      <c r="ES274" s="180"/>
      <c r="ET274" s="180"/>
      <c r="EU274" s="180"/>
      <c r="EV274" s="180"/>
      <c r="EW274" s="180"/>
      <c r="EX274" s="180"/>
      <c r="EY274" s="180"/>
      <c r="EZ274" s="180"/>
      <c r="FA274" s="180"/>
      <c r="FB274" s="180"/>
      <c r="FC274" s="180"/>
      <c r="FD274" s="180"/>
      <c r="FE274" s="180"/>
      <c r="FF274" s="180"/>
      <c r="FG274" s="180"/>
      <c r="FH274" s="180"/>
    </row>
    <row r="275" spans="3:164" hidden="1" x14ac:dyDescent="0.3">
      <c r="C275" s="700">
        <f t="shared" si="457"/>
        <v>57</v>
      </c>
      <c r="D275" s="305" t="str">
        <f t="shared" si="457"/>
        <v>P. MOVIL-Mov/DesmXPilet Bas-Yc(1-2Rigs)</v>
      </c>
      <c r="E275" s="208">
        <f t="shared" si="457"/>
        <v>0</v>
      </c>
      <c r="F275" s="208">
        <f t="shared" si="377"/>
        <v>0</v>
      </c>
      <c r="G275" s="208">
        <f t="shared" si="377"/>
        <v>0</v>
      </c>
      <c r="H275" s="208">
        <f t="shared" ref="H275:BS275" si="490">+SUM(G275,H171)</f>
        <v>0</v>
      </c>
      <c r="I275" s="208">
        <f t="shared" si="490"/>
        <v>0</v>
      </c>
      <c r="J275" s="208">
        <f t="shared" si="490"/>
        <v>0</v>
      </c>
      <c r="K275" s="208">
        <f t="shared" si="490"/>
        <v>0</v>
      </c>
      <c r="L275" s="208">
        <f t="shared" si="490"/>
        <v>0</v>
      </c>
      <c r="M275" s="208">
        <f t="shared" si="490"/>
        <v>0</v>
      </c>
      <c r="N275" s="208">
        <f t="shared" si="490"/>
        <v>0</v>
      </c>
      <c r="O275" s="208">
        <f t="shared" si="490"/>
        <v>0</v>
      </c>
      <c r="P275" s="208">
        <f t="shared" si="490"/>
        <v>0</v>
      </c>
      <c r="Q275" s="208">
        <f t="shared" si="490"/>
        <v>0</v>
      </c>
      <c r="R275" s="208">
        <f t="shared" si="490"/>
        <v>0</v>
      </c>
      <c r="S275" s="208">
        <f t="shared" si="490"/>
        <v>0</v>
      </c>
      <c r="T275" s="208">
        <f t="shared" si="490"/>
        <v>0</v>
      </c>
      <c r="U275" s="208">
        <f t="shared" si="490"/>
        <v>0</v>
      </c>
      <c r="V275" s="208">
        <f t="shared" si="490"/>
        <v>0</v>
      </c>
      <c r="W275" s="208">
        <f t="shared" si="490"/>
        <v>0</v>
      </c>
      <c r="X275" s="208">
        <f t="shared" si="490"/>
        <v>0</v>
      </c>
      <c r="Y275" s="208">
        <f t="shared" si="490"/>
        <v>0</v>
      </c>
      <c r="Z275" s="208">
        <f t="shared" si="490"/>
        <v>0</v>
      </c>
      <c r="AA275" s="208">
        <f t="shared" si="490"/>
        <v>0</v>
      </c>
      <c r="AB275" s="208">
        <f t="shared" si="490"/>
        <v>0</v>
      </c>
      <c r="AC275" s="208">
        <f t="shared" si="490"/>
        <v>0</v>
      </c>
      <c r="AD275" s="208">
        <f t="shared" si="490"/>
        <v>0</v>
      </c>
      <c r="AE275" s="208">
        <f t="shared" si="490"/>
        <v>0</v>
      </c>
      <c r="AF275" s="208">
        <f t="shared" si="490"/>
        <v>0</v>
      </c>
      <c r="AG275" s="208">
        <f t="shared" si="490"/>
        <v>0</v>
      </c>
      <c r="AH275" s="208">
        <f t="shared" si="490"/>
        <v>0</v>
      </c>
      <c r="AI275" s="208">
        <f t="shared" si="490"/>
        <v>0</v>
      </c>
      <c r="AJ275" s="208">
        <f t="shared" si="490"/>
        <v>0</v>
      </c>
      <c r="AK275" s="208">
        <f t="shared" si="490"/>
        <v>0</v>
      </c>
      <c r="AL275" s="208">
        <f t="shared" si="490"/>
        <v>0</v>
      </c>
      <c r="AM275" s="208">
        <f t="shared" si="490"/>
        <v>0</v>
      </c>
      <c r="AN275" s="208">
        <f t="shared" si="490"/>
        <v>0</v>
      </c>
      <c r="AO275" s="208">
        <f t="shared" si="490"/>
        <v>0</v>
      </c>
      <c r="AP275" s="208">
        <f t="shared" si="490"/>
        <v>0</v>
      </c>
      <c r="AQ275" s="208">
        <f t="shared" si="490"/>
        <v>0</v>
      </c>
      <c r="AR275" s="208">
        <f t="shared" si="490"/>
        <v>0</v>
      </c>
      <c r="AS275" s="208">
        <f t="shared" si="490"/>
        <v>0</v>
      </c>
      <c r="AT275" s="208">
        <f t="shared" si="490"/>
        <v>0</v>
      </c>
      <c r="AU275" s="208">
        <f t="shared" si="490"/>
        <v>0</v>
      </c>
      <c r="AV275" s="208">
        <f t="shared" si="490"/>
        <v>0</v>
      </c>
      <c r="AW275" s="208">
        <f t="shared" si="490"/>
        <v>0</v>
      </c>
      <c r="AX275" s="208">
        <f t="shared" si="490"/>
        <v>0</v>
      </c>
      <c r="AY275" s="208">
        <f t="shared" si="490"/>
        <v>0</v>
      </c>
      <c r="AZ275" s="208">
        <f t="shared" si="490"/>
        <v>0</v>
      </c>
      <c r="BA275" s="208">
        <f t="shared" si="490"/>
        <v>0</v>
      </c>
      <c r="BB275" s="208">
        <f t="shared" si="490"/>
        <v>0</v>
      </c>
      <c r="BC275" s="208">
        <f t="shared" si="490"/>
        <v>0</v>
      </c>
      <c r="BD275" s="208">
        <f t="shared" si="490"/>
        <v>0</v>
      </c>
      <c r="BE275" s="208">
        <f t="shared" si="490"/>
        <v>0</v>
      </c>
      <c r="BF275" s="208">
        <f t="shared" si="490"/>
        <v>0</v>
      </c>
      <c r="BG275" s="208">
        <f t="shared" si="490"/>
        <v>0</v>
      </c>
      <c r="BH275" s="208">
        <f t="shared" si="490"/>
        <v>0</v>
      </c>
      <c r="BI275" s="208">
        <f t="shared" si="490"/>
        <v>0</v>
      </c>
      <c r="BJ275" s="208">
        <f t="shared" si="490"/>
        <v>0</v>
      </c>
      <c r="BK275" s="208">
        <f t="shared" si="490"/>
        <v>0</v>
      </c>
      <c r="BL275" s="208">
        <f t="shared" si="490"/>
        <v>0</v>
      </c>
      <c r="BM275" s="208">
        <f t="shared" si="490"/>
        <v>0</v>
      </c>
      <c r="BN275" s="208">
        <f t="shared" si="490"/>
        <v>0</v>
      </c>
      <c r="BO275" s="208">
        <f t="shared" si="490"/>
        <v>0</v>
      </c>
      <c r="BP275" s="208">
        <f t="shared" si="490"/>
        <v>0</v>
      </c>
      <c r="BQ275" s="208">
        <f t="shared" si="490"/>
        <v>0</v>
      </c>
      <c r="BR275" s="208">
        <f t="shared" si="490"/>
        <v>0</v>
      </c>
      <c r="BS275" s="208">
        <f t="shared" si="490"/>
        <v>0</v>
      </c>
      <c r="BT275" s="208">
        <f t="shared" ref="BT275:CF275" si="491">+SUM(BS275,BT171)</f>
        <v>0</v>
      </c>
      <c r="BU275" s="208">
        <f t="shared" si="491"/>
        <v>0</v>
      </c>
      <c r="BV275" s="208">
        <f t="shared" si="491"/>
        <v>0</v>
      </c>
      <c r="BW275" s="208">
        <f t="shared" si="491"/>
        <v>0</v>
      </c>
      <c r="BX275" s="208">
        <f t="shared" si="491"/>
        <v>0</v>
      </c>
      <c r="BY275" s="208">
        <f t="shared" si="491"/>
        <v>0</v>
      </c>
      <c r="BZ275" s="208">
        <f t="shared" si="491"/>
        <v>0</v>
      </c>
      <c r="CA275" s="208">
        <f t="shared" si="491"/>
        <v>0</v>
      </c>
      <c r="CB275" s="208">
        <f t="shared" si="491"/>
        <v>0</v>
      </c>
      <c r="CC275" s="208">
        <f t="shared" si="491"/>
        <v>0</v>
      </c>
      <c r="CD275" s="208">
        <f t="shared" si="491"/>
        <v>0</v>
      </c>
      <c r="CE275" s="208">
        <f t="shared" si="491"/>
        <v>0</v>
      </c>
      <c r="CF275" s="208">
        <f t="shared" si="491"/>
        <v>0</v>
      </c>
      <c r="CG275" s="180"/>
      <c r="CH275" s="180"/>
      <c r="CI275" s="180"/>
      <c r="CJ275" s="180"/>
      <c r="CK275" s="180"/>
      <c r="CL275" s="180"/>
      <c r="CM275" s="180"/>
      <c r="CN275" s="180"/>
      <c r="CO275" s="180"/>
      <c r="CP275" s="180"/>
      <c r="CQ275" s="180"/>
      <c r="CR275" s="180"/>
      <c r="CS275" s="180"/>
      <c r="CT275" s="180"/>
      <c r="CU275" s="180"/>
      <c r="CV275" s="180"/>
      <c r="CW275" s="180"/>
      <c r="CX275" s="180"/>
      <c r="CY275" s="180"/>
      <c r="CZ275" s="180"/>
      <c r="DA275" s="180"/>
      <c r="DB275" s="180"/>
      <c r="DC275" s="180"/>
      <c r="DD275" s="180"/>
      <c r="DE275" s="180"/>
      <c r="DF275" s="180"/>
      <c r="DG275" s="180"/>
      <c r="DH275" s="180"/>
      <c r="DI275" s="180"/>
      <c r="DJ275" s="180"/>
      <c r="DK275" s="180"/>
      <c r="DL275" s="180"/>
      <c r="DM275" s="180"/>
      <c r="DN275" s="180"/>
      <c r="DO275" s="180"/>
      <c r="DP275" s="180"/>
      <c r="DQ275" s="180"/>
      <c r="DR275" s="180"/>
      <c r="DS275" s="180"/>
      <c r="DT275" s="180"/>
      <c r="DU275" s="180"/>
      <c r="DV275" s="180"/>
      <c r="DW275" s="180"/>
      <c r="DX275" s="180"/>
      <c r="DY275" s="180"/>
      <c r="DZ275" s="180"/>
      <c r="EA275" s="180"/>
      <c r="EB275" s="180"/>
      <c r="EC275" s="180"/>
      <c r="ED275" s="180"/>
      <c r="EE275" s="180"/>
      <c r="EF275" s="180"/>
      <c r="EG275" s="180"/>
      <c r="EH275" s="180"/>
      <c r="EI275" s="180"/>
      <c r="EJ275" s="180"/>
      <c r="EK275" s="180"/>
      <c r="EL275" s="180"/>
      <c r="EM275" s="180"/>
      <c r="EN275" s="180"/>
      <c r="EO275" s="180"/>
      <c r="EP275" s="180"/>
      <c r="EQ275" s="180"/>
      <c r="ER275" s="180"/>
      <c r="ES275" s="180"/>
      <c r="ET275" s="180"/>
      <c r="EU275" s="180"/>
      <c r="EV275" s="180"/>
      <c r="EW275" s="180"/>
      <c r="EX275" s="180"/>
      <c r="EY275" s="180"/>
      <c r="EZ275" s="180"/>
      <c r="FA275" s="180"/>
      <c r="FB275" s="180"/>
      <c r="FC275" s="180"/>
      <c r="FD275" s="180"/>
      <c r="FE275" s="180"/>
      <c r="FF275" s="180"/>
      <c r="FG275" s="180"/>
      <c r="FH275" s="180"/>
    </row>
    <row r="276" spans="3:164" hidden="1" x14ac:dyDescent="0.3">
      <c r="C276" s="700">
        <f t="shared" si="457"/>
        <v>58</v>
      </c>
      <c r="D276" s="305" t="str">
        <f t="shared" si="457"/>
        <v>P. MOVIL-Pileta c/Remov(1-2Rigs)</v>
      </c>
      <c r="E276" s="208">
        <f t="shared" si="457"/>
        <v>0</v>
      </c>
      <c r="F276" s="208">
        <f t="shared" si="377"/>
        <v>0</v>
      </c>
      <c r="G276" s="208">
        <f t="shared" si="377"/>
        <v>0</v>
      </c>
      <c r="H276" s="208">
        <f t="shared" ref="H276:BS276" si="492">+SUM(G276,H172)</f>
        <v>0</v>
      </c>
      <c r="I276" s="208">
        <f t="shared" si="492"/>
        <v>0</v>
      </c>
      <c r="J276" s="208">
        <f t="shared" si="492"/>
        <v>0</v>
      </c>
      <c r="K276" s="208">
        <f t="shared" si="492"/>
        <v>0</v>
      </c>
      <c r="L276" s="208">
        <f t="shared" si="492"/>
        <v>0</v>
      </c>
      <c r="M276" s="208">
        <f t="shared" si="492"/>
        <v>0</v>
      </c>
      <c r="N276" s="208">
        <f t="shared" si="492"/>
        <v>0</v>
      </c>
      <c r="O276" s="208">
        <f t="shared" si="492"/>
        <v>0</v>
      </c>
      <c r="P276" s="208">
        <f t="shared" si="492"/>
        <v>0</v>
      </c>
      <c r="Q276" s="208">
        <f t="shared" si="492"/>
        <v>1</v>
      </c>
      <c r="R276" s="208">
        <f t="shared" si="492"/>
        <v>2</v>
      </c>
      <c r="S276" s="208">
        <f t="shared" si="492"/>
        <v>3</v>
      </c>
      <c r="T276" s="208">
        <f t="shared" si="492"/>
        <v>3</v>
      </c>
      <c r="U276" s="208">
        <f t="shared" si="492"/>
        <v>3</v>
      </c>
      <c r="V276" s="208">
        <f t="shared" si="492"/>
        <v>3</v>
      </c>
      <c r="W276" s="208">
        <f t="shared" si="492"/>
        <v>3</v>
      </c>
      <c r="X276" s="208">
        <f t="shared" si="492"/>
        <v>3</v>
      </c>
      <c r="Y276" s="208">
        <f t="shared" si="492"/>
        <v>3</v>
      </c>
      <c r="Z276" s="208">
        <f t="shared" si="492"/>
        <v>3</v>
      </c>
      <c r="AA276" s="208">
        <f t="shared" si="492"/>
        <v>3</v>
      </c>
      <c r="AB276" s="208">
        <f t="shared" si="492"/>
        <v>3</v>
      </c>
      <c r="AC276" s="208">
        <f t="shared" si="492"/>
        <v>3</v>
      </c>
      <c r="AD276" s="208">
        <f t="shared" si="492"/>
        <v>3</v>
      </c>
      <c r="AE276" s="208">
        <f t="shared" si="492"/>
        <v>3</v>
      </c>
      <c r="AF276" s="208">
        <f t="shared" si="492"/>
        <v>3</v>
      </c>
      <c r="AG276" s="208">
        <f t="shared" si="492"/>
        <v>3</v>
      </c>
      <c r="AH276" s="208">
        <f t="shared" si="492"/>
        <v>3</v>
      </c>
      <c r="AI276" s="208">
        <f t="shared" si="492"/>
        <v>3</v>
      </c>
      <c r="AJ276" s="208">
        <f t="shared" si="492"/>
        <v>3</v>
      </c>
      <c r="AK276" s="208">
        <f t="shared" si="492"/>
        <v>3</v>
      </c>
      <c r="AL276" s="208">
        <f t="shared" si="492"/>
        <v>3</v>
      </c>
      <c r="AM276" s="208">
        <f t="shared" si="492"/>
        <v>3</v>
      </c>
      <c r="AN276" s="208">
        <f t="shared" si="492"/>
        <v>3</v>
      </c>
      <c r="AO276" s="208">
        <f t="shared" si="492"/>
        <v>3</v>
      </c>
      <c r="AP276" s="208">
        <f t="shared" si="492"/>
        <v>3</v>
      </c>
      <c r="AQ276" s="208">
        <f t="shared" si="492"/>
        <v>3</v>
      </c>
      <c r="AR276" s="208">
        <f t="shared" si="492"/>
        <v>3</v>
      </c>
      <c r="AS276" s="208">
        <f t="shared" si="492"/>
        <v>3</v>
      </c>
      <c r="AT276" s="208">
        <f t="shared" si="492"/>
        <v>3</v>
      </c>
      <c r="AU276" s="208">
        <f t="shared" si="492"/>
        <v>3</v>
      </c>
      <c r="AV276" s="208">
        <f t="shared" si="492"/>
        <v>3</v>
      </c>
      <c r="AW276" s="208">
        <f t="shared" si="492"/>
        <v>3</v>
      </c>
      <c r="AX276" s="208">
        <f t="shared" si="492"/>
        <v>3</v>
      </c>
      <c r="AY276" s="208">
        <f t="shared" si="492"/>
        <v>3</v>
      </c>
      <c r="AZ276" s="208">
        <f t="shared" si="492"/>
        <v>3</v>
      </c>
      <c r="BA276" s="208">
        <f t="shared" si="492"/>
        <v>3</v>
      </c>
      <c r="BB276" s="208">
        <f t="shared" si="492"/>
        <v>3</v>
      </c>
      <c r="BC276" s="208">
        <f t="shared" si="492"/>
        <v>3</v>
      </c>
      <c r="BD276" s="208">
        <f t="shared" si="492"/>
        <v>3</v>
      </c>
      <c r="BE276" s="208">
        <f t="shared" si="492"/>
        <v>3</v>
      </c>
      <c r="BF276" s="208">
        <f t="shared" si="492"/>
        <v>3</v>
      </c>
      <c r="BG276" s="208">
        <f t="shared" si="492"/>
        <v>3</v>
      </c>
      <c r="BH276" s="208">
        <f t="shared" si="492"/>
        <v>3</v>
      </c>
      <c r="BI276" s="208">
        <f t="shared" si="492"/>
        <v>3</v>
      </c>
      <c r="BJ276" s="208">
        <f t="shared" si="492"/>
        <v>3</v>
      </c>
      <c r="BK276" s="208">
        <f t="shared" si="492"/>
        <v>3</v>
      </c>
      <c r="BL276" s="208">
        <f t="shared" si="492"/>
        <v>3</v>
      </c>
      <c r="BM276" s="208">
        <f t="shared" si="492"/>
        <v>3</v>
      </c>
      <c r="BN276" s="208">
        <f t="shared" si="492"/>
        <v>3</v>
      </c>
      <c r="BO276" s="208">
        <f t="shared" si="492"/>
        <v>3</v>
      </c>
      <c r="BP276" s="208">
        <f t="shared" si="492"/>
        <v>3</v>
      </c>
      <c r="BQ276" s="208">
        <f t="shared" si="492"/>
        <v>3</v>
      </c>
      <c r="BR276" s="208">
        <f t="shared" si="492"/>
        <v>3</v>
      </c>
      <c r="BS276" s="208">
        <f t="shared" si="492"/>
        <v>3</v>
      </c>
      <c r="BT276" s="208">
        <f t="shared" ref="BT276:CF276" si="493">+SUM(BS276,BT172)</f>
        <v>3</v>
      </c>
      <c r="BU276" s="208">
        <f t="shared" si="493"/>
        <v>3</v>
      </c>
      <c r="BV276" s="208">
        <f t="shared" si="493"/>
        <v>3</v>
      </c>
      <c r="BW276" s="208">
        <f t="shared" si="493"/>
        <v>3</v>
      </c>
      <c r="BX276" s="208">
        <f t="shared" si="493"/>
        <v>3</v>
      </c>
      <c r="BY276" s="208">
        <f t="shared" si="493"/>
        <v>3</v>
      </c>
      <c r="BZ276" s="208">
        <f t="shared" si="493"/>
        <v>3</v>
      </c>
      <c r="CA276" s="208">
        <f t="shared" si="493"/>
        <v>3</v>
      </c>
      <c r="CB276" s="208">
        <f t="shared" si="493"/>
        <v>3</v>
      </c>
      <c r="CC276" s="208">
        <f t="shared" si="493"/>
        <v>3</v>
      </c>
      <c r="CD276" s="208">
        <f t="shared" si="493"/>
        <v>3</v>
      </c>
      <c r="CE276" s="208">
        <f t="shared" si="493"/>
        <v>3</v>
      </c>
      <c r="CF276" s="208">
        <f t="shared" si="493"/>
        <v>3</v>
      </c>
      <c r="CG276" s="180"/>
      <c r="CH276" s="180"/>
      <c r="CI276" s="180"/>
      <c r="CJ276" s="180"/>
      <c r="CK276" s="180"/>
      <c r="CL276" s="180"/>
      <c r="CM276" s="180"/>
      <c r="CN276" s="180"/>
      <c r="CO276" s="180"/>
      <c r="CP276" s="180"/>
      <c r="CQ276" s="180"/>
      <c r="CR276" s="180"/>
      <c r="CS276" s="180"/>
      <c r="CT276" s="180"/>
      <c r="CU276" s="180"/>
      <c r="CV276" s="180"/>
      <c r="CW276" s="180"/>
      <c r="CX276" s="180"/>
      <c r="CY276" s="180"/>
      <c r="CZ276" s="180"/>
      <c r="DA276" s="180"/>
      <c r="DB276" s="180"/>
      <c r="DC276" s="180"/>
      <c r="DD276" s="180"/>
      <c r="DE276" s="180"/>
      <c r="DF276" s="180"/>
      <c r="DG276" s="180"/>
      <c r="DH276" s="180"/>
      <c r="DI276" s="180"/>
      <c r="DJ276" s="180"/>
      <c r="DK276" s="180"/>
      <c r="DL276" s="180"/>
      <c r="DM276" s="180"/>
      <c r="DN276" s="180"/>
      <c r="DO276" s="180"/>
      <c r="DP276" s="180"/>
      <c r="DQ276" s="180"/>
      <c r="DR276" s="180"/>
      <c r="DS276" s="180"/>
      <c r="DT276" s="180"/>
      <c r="DU276" s="180"/>
      <c r="DV276" s="180"/>
      <c r="DW276" s="180"/>
      <c r="DX276" s="180"/>
      <c r="DY276" s="180"/>
      <c r="DZ276" s="180"/>
      <c r="EA276" s="180"/>
      <c r="EB276" s="180"/>
      <c r="EC276" s="180"/>
      <c r="ED276" s="180"/>
      <c r="EE276" s="180"/>
      <c r="EF276" s="180"/>
      <c r="EG276" s="180"/>
      <c r="EH276" s="180"/>
      <c r="EI276" s="180"/>
      <c r="EJ276" s="180"/>
      <c r="EK276" s="180"/>
      <c r="EL276" s="180"/>
      <c r="EM276" s="180"/>
      <c r="EN276" s="180"/>
      <c r="EO276" s="180"/>
      <c r="EP276" s="180"/>
      <c r="EQ276" s="180"/>
      <c r="ER276" s="180"/>
      <c r="ES276" s="180"/>
      <c r="ET276" s="180"/>
      <c r="EU276" s="180"/>
      <c r="EV276" s="180"/>
      <c r="EW276" s="180"/>
      <c r="EX276" s="180"/>
      <c r="EY276" s="180"/>
      <c r="EZ276" s="180"/>
      <c r="FA276" s="180"/>
      <c r="FB276" s="180"/>
      <c r="FC276" s="180"/>
      <c r="FD276" s="180"/>
      <c r="FE276" s="180"/>
      <c r="FF276" s="180"/>
      <c r="FG276" s="180"/>
      <c r="FH276" s="180"/>
    </row>
    <row r="277" spans="3:164" hidden="1" x14ac:dyDescent="0.3">
      <c r="C277" s="700">
        <f t="shared" si="457"/>
        <v>59</v>
      </c>
      <c r="D277" s="305" t="str">
        <f t="shared" si="457"/>
        <v>P. MOVIL-Serv Tecnico x Persona(1-2Rigs)</v>
      </c>
      <c r="E277" s="208">
        <f t="shared" si="457"/>
        <v>0</v>
      </c>
      <c r="F277" s="208">
        <f t="shared" si="377"/>
        <v>0</v>
      </c>
      <c r="G277" s="208">
        <f t="shared" si="377"/>
        <v>0</v>
      </c>
      <c r="H277" s="208">
        <f t="shared" ref="H277:BS277" si="494">+SUM(G277,H173)</f>
        <v>0</v>
      </c>
      <c r="I277" s="208">
        <f t="shared" si="494"/>
        <v>0</v>
      </c>
      <c r="J277" s="208">
        <f t="shared" si="494"/>
        <v>0</v>
      </c>
      <c r="K277" s="208">
        <f t="shared" si="494"/>
        <v>0</v>
      </c>
      <c r="L277" s="208">
        <f t="shared" si="494"/>
        <v>0</v>
      </c>
      <c r="M277" s="208">
        <f t="shared" si="494"/>
        <v>0</v>
      </c>
      <c r="N277" s="208">
        <f t="shared" si="494"/>
        <v>0</v>
      </c>
      <c r="O277" s="208">
        <f t="shared" si="494"/>
        <v>0</v>
      </c>
      <c r="P277" s="208">
        <f t="shared" si="494"/>
        <v>0</v>
      </c>
      <c r="Q277" s="208">
        <f t="shared" si="494"/>
        <v>0</v>
      </c>
      <c r="R277" s="208">
        <f t="shared" si="494"/>
        <v>0</v>
      </c>
      <c r="S277" s="208">
        <f t="shared" si="494"/>
        <v>0</v>
      </c>
      <c r="T277" s="208">
        <f t="shared" si="494"/>
        <v>0</v>
      </c>
      <c r="U277" s="208">
        <f t="shared" si="494"/>
        <v>0</v>
      </c>
      <c r="V277" s="208">
        <f t="shared" si="494"/>
        <v>0</v>
      </c>
      <c r="W277" s="208">
        <f t="shared" si="494"/>
        <v>0</v>
      </c>
      <c r="X277" s="208">
        <f t="shared" si="494"/>
        <v>0</v>
      </c>
      <c r="Y277" s="208">
        <f t="shared" si="494"/>
        <v>0</v>
      </c>
      <c r="Z277" s="208">
        <f t="shared" si="494"/>
        <v>0</v>
      </c>
      <c r="AA277" s="208">
        <f t="shared" si="494"/>
        <v>0</v>
      </c>
      <c r="AB277" s="208">
        <f t="shared" si="494"/>
        <v>0</v>
      </c>
      <c r="AC277" s="208">
        <f t="shared" si="494"/>
        <v>0</v>
      </c>
      <c r="AD277" s="208">
        <f t="shared" si="494"/>
        <v>0</v>
      </c>
      <c r="AE277" s="208">
        <f t="shared" si="494"/>
        <v>0</v>
      </c>
      <c r="AF277" s="208">
        <f t="shared" si="494"/>
        <v>0</v>
      </c>
      <c r="AG277" s="208">
        <f t="shared" si="494"/>
        <v>0</v>
      </c>
      <c r="AH277" s="208">
        <f t="shared" si="494"/>
        <v>0</v>
      </c>
      <c r="AI277" s="208">
        <f t="shared" si="494"/>
        <v>0</v>
      </c>
      <c r="AJ277" s="208">
        <f t="shared" si="494"/>
        <v>0</v>
      </c>
      <c r="AK277" s="208">
        <f t="shared" si="494"/>
        <v>0</v>
      </c>
      <c r="AL277" s="208">
        <f t="shared" si="494"/>
        <v>0</v>
      </c>
      <c r="AM277" s="208">
        <f t="shared" si="494"/>
        <v>0</v>
      </c>
      <c r="AN277" s="208">
        <f t="shared" si="494"/>
        <v>0</v>
      </c>
      <c r="AO277" s="208">
        <f t="shared" si="494"/>
        <v>0</v>
      </c>
      <c r="AP277" s="208">
        <f t="shared" si="494"/>
        <v>0</v>
      </c>
      <c r="AQ277" s="208">
        <f t="shared" si="494"/>
        <v>0</v>
      </c>
      <c r="AR277" s="208">
        <f t="shared" si="494"/>
        <v>0</v>
      </c>
      <c r="AS277" s="208">
        <f t="shared" si="494"/>
        <v>0</v>
      </c>
      <c r="AT277" s="208">
        <f t="shared" si="494"/>
        <v>0</v>
      </c>
      <c r="AU277" s="208">
        <f t="shared" si="494"/>
        <v>0</v>
      </c>
      <c r="AV277" s="208">
        <f t="shared" si="494"/>
        <v>0</v>
      </c>
      <c r="AW277" s="208">
        <f t="shared" si="494"/>
        <v>0</v>
      </c>
      <c r="AX277" s="208">
        <f t="shared" si="494"/>
        <v>0</v>
      </c>
      <c r="AY277" s="208">
        <f t="shared" si="494"/>
        <v>0</v>
      </c>
      <c r="AZ277" s="208">
        <f t="shared" si="494"/>
        <v>0</v>
      </c>
      <c r="BA277" s="208">
        <f t="shared" si="494"/>
        <v>0</v>
      </c>
      <c r="BB277" s="208">
        <f t="shared" si="494"/>
        <v>0</v>
      </c>
      <c r="BC277" s="208">
        <f t="shared" si="494"/>
        <v>0</v>
      </c>
      <c r="BD277" s="208">
        <f t="shared" si="494"/>
        <v>0</v>
      </c>
      <c r="BE277" s="208">
        <f t="shared" si="494"/>
        <v>0</v>
      </c>
      <c r="BF277" s="208">
        <f t="shared" si="494"/>
        <v>0</v>
      </c>
      <c r="BG277" s="208">
        <f t="shared" si="494"/>
        <v>0</v>
      </c>
      <c r="BH277" s="208">
        <f t="shared" si="494"/>
        <v>0</v>
      </c>
      <c r="BI277" s="208">
        <f t="shared" si="494"/>
        <v>0</v>
      </c>
      <c r="BJ277" s="208">
        <f t="shared" si="494"/>
        <v>0</v>
      </c>
      <c r="BK277" s="208">
        <f t="shared" si="494"/>
        <v>0</v>
      </c>
      <c r="BL277" s="208">
        <f t="shared" si="494"/>
        <v>0</v>
      </c>
      <c r="BM277" s="208">
        <f t="shared" si="494"/>
        <v>0</v>
      </c>
      <c r="BN277" s="208">
        <f t="shared" si="494"/>
        <v>0</v>
      </c>
      <c r="BO277" s="208">
        <f t="shared" si="494"/>
        <v>0</v>
      </c>
      <c r="BP277" s="208">
        <f t="shared" si="494"/>
        <v>0</v>
      </c>
      <c r="BQ277" s="208">
        <f t="shared" si="494"/>
        <v>0</v>
      </c>
      <c r="BR277" s="208">
        <f t="shared" si="494"/>
        <v>0</v>
      </c>
      <c r="BS277" s="208">
        <f t="shared" si="494"/>
        <v>0</v>
      </c>
      <c r="BT277" s="208">
        <f t="shared" ref="BT277:CF277" si="495">+SUM(BS277,BT173)</f>
        <v>0</v>
      </c>
      <c r="BU277" s="208">
        <f t="shared" si="495"/>
        <v>0</v>
      </c>
      <c r="BV277" s="208">
        <f t="shared" si="495"/>
        <v>0</v>
      </c>
      <c r="BW277" s="208">
        <f t="shared" si="495"/>
        <v>0</v>
      </c>
      <c r="BX277" s="208">
        <f t="shared" si="495"/>
        <v>0</v>
      </c>
      <c r="BY277" s="208">
        <f t="shared" si="495"/>
        <v>0</v>
      </c>
      <c r="BZ277" s="208">
        <f t="shared" si="495"/>
        <v>0</v>
      </c>
      <c r="CA277" s="208">
        <f t="shared" si="495"/>
        <v>0</v>
      </c>
      <c r="CB277" s="208">
        <f t="shared" si="495"/>
        <v>0</v>
      </c>
      <c r="CC277" s="208">
        <f t="shared" si="495"/>
        <v>0</v>
      </c>
      <c r="CD277" s="208">
        <f t="shared" si="495"/>
        <v>0</v>
      </c>
      <c r="CE277" s="208">
        <f t="shared" si="495"/>
        <v>0</v>
      </c>
      <c r="CF277" s="208">
        <f t="shared" si="495"/>
        <v>0</v>
      </c>
      <c r="CG277" s="180"/>
      <c r="CH277" s="180"/>
      <c r="CI277" s="180"/>
      <c r="CJ277" s="180"/>
      <c r="CK277" s="180"/>
      <c r="CL277" s="180"/>
      <c r="CM277" s="180"/>
      <c r="CN277" s="180"/>
      <c r="CO277" s="180"/>
      <c r="CP277" s="180"/>
      <c r="CQ277" s="180"/>
      <c r="CR277" s="180"/>
      <c r="CS277" s="180"/>
      <c r="CT277" s="180"/>
      <c r="CU277" s="180"/>
      <c r="CV277" s="180"/>
      <c r="CW277" s="180"/>
      <c r="CX277" s="180"/>
      <c r="CY277" s="180"/>
      <c r="CZ277" s="180"/>
      <c r="DA277" s="180"/>
      <c r="DB277" s="180"/>
      <c r="DC277" s="180"/>
      <c r="DD277" s="180"/>
      <c r="DE277" s="180"/>
      <c r="DF277" s="180"/>
      <c r="DG277" s="180"/>
      <c r="DH277" s="180"/>
      <c r="DI277" s="180"/>
      <c r="DJ277" s="180"/>
      <c r="DK277" s="180"/>
      <c r="DL277" s="180"/>
      <c r="DM277" s="180"/>
      <c r="DN277" s="180"/>
      <c r="DO277" s="180"/>
      <c r="DP277" s="180"/>
      <c r="DQ277" s="180"/>
      <c r="DR277" s="180"/>
      <c r="DS277" s="180"/>
      <c r="DT277" s="180"/>
      <c r="DU277" s="180"/>
      <c r="DV277" s="180"/>
      <c r="DW277" s="180"/>
      <c r="DX277" s="180"/>
      <c r="DY277" s="180"/>
      <c r="DZ277" s="180"/>
      <c r="EA277" s="180"/>
      <c r="EB277" s="180"/>
      <c r="EC277" s="180"/>
      <c r="ED277" s="180"/>
      <c r="EE277" s="180"/>
      <c r="EF277" s="180"/>
      <c r="EG277" s="180"/>
      <c r="EH277" s="180"/>
      <c r="EI277" s="180"/>
      <c r="EJ277" s="180"/>
      <c r="EK277" s="180"/>
      <c r="EL277" s="180"/>
      <c r="EM277" s="180"/>
      <c r="EN277" s="180"/>
      <c r="EO277" s="180"/>
      <c r="EP277" s="180"/>
      <c r="EQ277" s="180"/>
      <c r="ER277" s="180"/>
      <c r="ES277" s="180"/>
      <c r="ET277" s="180"/>
      <c r="EU277" s="180"/>
      <c r="EV277" s="180"/>
      <c r="EW277" s="180"/>
      <c r="EX277" s="180"/>
      <c r="EY277" s="180"/>
      <c r="EZ277" s="180"/>
      <c r="FA277" s="180"/>
      <c r="FB277" s="180"/>
      <c r="FC277" s="180"/>
      <c r="FD277" s="180"/>
      <c r="FE277" s="180"/>
      <c r="FF277" s="180"/>
      <c r="FG277" s="180"/>
      <c r="FH277" s="180"/>
    </row>
    <row r="278" spans="3:164" hidden="1" x14ac:dyDescent="0.3">
      <c r="C278" s="700">
        <f t="shared" si="457"/>
        <v>60</v>
      </c>
      <c r="D278" s="305" t="str">
        <f t="shared" si="457"/>
        <v>P. MOVIL-Std By x Tecnico(1-2Rigs)</v>
      </c>
      <c r="E278" s="208">
        <f t="shared" si="457"/>
        <v>0</v>
      </c>
      <c r="F278" s="208">
        <f t="shared" si="377"/>
        <v>0</v>
      </c>
      <c r="G278" s="208">
        <f t="shared" si="377"/>
        <v>0</v>
      </c>
      <c r="H278" s="208">
        <f t="shared" ref="H278:BS278" si="496">+SUM(G278,H174)</f>
        <v>0</v>
      </c>
      <c r="I278" s="208">
        <f t="shared" si="496"/>
        <v>0</v>
      </c>
      <c r="J278" s="208">
        <f t="shared" si="496"/>
        <v>0</v>
      </c>
      <c r="K278" s="208">
        <f t="shared" si="496"/>
        <v>0</v>
      </c>
      <c r="L278" s="208">
        <f t="shared" si="496"/>
        <v>0</v>
      </c>
      <c r="M278" s="208">
        <f t="shared" si="496"/>
        <v>0</v>
      </c>
      <c r="N278" s="208">
        <f t="shared" si="496"/>
        <v>0</v>
      </c>
      <c r="O278" s="208">
        <f t="shared" si="496"/>
        <v>0</v>
      </c>
      <c r="P278" s="208">
        <f t="shared" si="496"/>
        <v>0</v>
      </c>
      <c r="Q278" s="208">
        <f t="shared" si="496"/>
        <v>0</v>
      </c>
      <c r="R278" s="208">
        <f t="shared" si="496"/>
        <v>0</v>
      </c>
      <c r="S278" s="208">
        <f t="shared" si="496"/>
        <v>0</v>
      </c>
      <c r="T278" s="208">
        <f t="shared" si="496"/>
        <v>0</v>
      </c>
      <c r="U278" s="208">
        <f t="shared" si="496"/>
        <v>0</v>
      </c>
      <c r="V278" s="208">
        <f t="shared" si="496"/>
        <v>0</v>
      </c>
      <c r="W278" s="208">
        <f t="shared" si="496"/>
        <v>0</v>
      </c>
      <c r="X278" s="208">
        <f t="shared" si="496"/>
        <v>0</v>
      </c>
      <c r="Y278" s="208">
        <f t="shared" si="496"/>
        <v>0</v>
      </c>
      <c r="Z278" s="208">
        <f t="shared" si="496"/>
        <v>0</v>
      </c>
      <c r="AA278" s="208">
        <f t="shared" si="496"/>
        <v>0</v>
      </c>
      <c r="AB278" s="208">
        <f t="shared" si="496"/>
        <v>0</v>
      </c>
      <c r="AC278" s="208">
        <f t="shared" si="496"/>
        <v>0</v>
      </c>
      <c r="AD278" s="208">
        <f t="shared" si="496"/>
        <v>0</v>
      </c>
      <c r="AE278" s="208">
        <f t="shared" si="496"/>
        <v>0</v>
      </c>
      <c r="AF278" s="208">
        <f t="shared" si="496"/>
        <v>0</v>
      </c>
      <c r="AG278" s="208">
        <f t="shared" si="496"/>
        <v>0</v>
      </c>
      <c r="AH278" s="208">
        <f t="shared" si="496"/>
        <v>0</v>
      </c>
      <c r="AI278" s="208">
        <f t="shared" si="496"/>
        <v>0</v>
      </c>
      <c r="AJ278" s="208">
        <f t="shared" si="496"/>
        <v>0</v>
      </c>
      <c r="AK278" s="208">
        <f t="shared" si="496"/>
        <v>0</v>
      </c>
      <c r="AL278" s="208">
        <f t="shared" si="496"/>
        <v>0</v>
      </c>
      <c r="AM278" s="208">
        <f t="shared" si="496"/>
        <v>0</v>
      </c>
      <c r="AN278" s="208">
        <f t="shared" si="496"/>
        <v>0</v>
      </c>
      <c r="AO278" s="208">
        <f t="shared" si="496"/>
        <v>0</v>
      </c>
      <c r="AP278" s="208">
        <f t="shared" si="496"/>
        <v>0</v>
      </c>
      <c r="AQ278" s="208">
        <f t="shared" si="496"/>
        <v>0</v>
      </c>
      <c r="AR278" s="208">
        <f t="shared" si="496"/>
        <v>0</v>
      </c>
      <c r="AS278" s="208">
        <f t="shared" si="496"/>
        <v>0</v>
      </c>
      <c r="AT278" s="208">
        <f t="shared" si="496"/>
        <v>0</v>
      </c>
      <c r="AU278" s="208">
        <f t="shared" si="496"/>
        <v>0</v>
      </c>
      <c r="AV278" s="208">
        <f t="shared" si="496"/>
        <v>0</v>
      </c>
      <c r="AW278" s="208">
        <f t="shared" si="496"/>
        <v>0</v>
      </c>
      <c r="AX278" s="208">
        <f t="shared" si="496"/>
        <v>0</v>
      </c>
      <c r="AY278" s="208">
        <f t="shared" si="496"/>
        <v>0</v>
      </c>
      <c r="AZ278" s="208">
        <f t="shared" si="496"/>
        <v>0</v>
      </c>
      <c r="BA278" s="208">
        <f t="shared" si="496"/>
        <v>0</v>
      </c>
      <c r="BB278" s="208">
        <f t="shared" si="496"/>
        <v>0</v>
      </c>
      <c r="BC278" s="208">
        <f t="shared" si="496"/>
        <v>0</v>
      </c>
      <c r="BD278" s="208">
        <f t="shared" si="496"/>
        <v>0</v>
      </c>
      <c r="BE278" s="208">
        <f t="shared" si="496"/>
        <v>0</v>
      </c>
      <c r="BF278" s="208">
        <f t="shared" si="496"/>
        <v>0</v>
      </c>
      <c r="BG278" s="208">
        <f t="shared" si="496"/>
        <v>0</v>
      </c>
      <c r="BH278" s="208">
        <f t="shared" si="496"/>
        <v>0</v>
      </c>
      <c r="BI278" s="208">
        <f t="shared" si="496"/>
        <v>0</v>
      </c>
      <c r="BJ278" s="208">
        <f t="shared" si="496"/>
        <v>0</v>
      </c>
      <c r="BK278" s="208">
        <f t="shared" si="496"/>
        <v>0</v>
      </c>
      <c r="BL278" s="208">
        <f t="shared" si="496"/>
        <v>0</v>
      </c>
      <c r="BM278" s="208">
        <f t="shared" si="496"/>
        <v>0</v>
      </c>
      <c r="BN278" s="208">
        <f t="shared" si="496"/>
        <v>0</v>
      </c>
      <c r="BO278" s="208">
        <f t="shared" si="496"/>
        <v>0</v>
      </c>
      <c r="BP278" s="208">
        <f t="shared" si="496"/>
        <v>0</v>
      </c>
      <c r="BQ278" s="208">
        <f t="shared" si="496"/>
        <v>0</v>
      </c>
      <c r="BR278" s="208">
        <f t="shared" si="496"/>
        <v>0</v>
      </c>
      <c r="BS278" s="208">
        <f t="shared" si="496"/>
        <v>0</v>
      </c>
      <c r="BT278" s="208">
        <f t="shared" ref="BT278:CF278" si="497">+SUM(BS278,BT174)</f>
        <v>0</v>
      </c>
      <c r="BU278" s="208">
        <f t="shared" si="497"/>
        <v>0</v>
      </c>
      <c r="BV278" s="208">
        <f t="shared" si="497"/>
        <v>0</v>
      </c>
      <c r="BW278" s="208">
        <f t="shared" si="497"/>
        <v>0</v>
      </c>
      <c r="BX278" s="208">
        <f t="shared" si="497"/>
        <v>0</v>
      </c>
      <c r="BY278" s="208">
        <f t="shared" si="497"/>
        <v>0</v>
      </c>
      <c r="BZ278" s="208">
        <f t="shared" si="497"/>
        <v>0</v>
      </c>
      <c r="CA278" s="208">
        <f t="shared" si="497"/>
        <v>0</v>
      </c>
      <c r="CB278" s="208">
        <f t="shared" si="497"/>
        <v>0</v>
      </c>
      <c r="CC278" s="208">
        <f t="shared" si="497"/>
        <v>0</v>
      </c>
      <c r="CD278" s="208">
        <f t="shared" si="497"/>
        <v>0</v>
      </c>
      <c r="CE278" s="208">
        <f t="shared" si="497"/>
        <v>0</v>
      </c>
      <c r="CF278" s="208">
        <f t="shared" si="497"/>
        <v>0</v>
      </c>
      <c r="CG278" s="180"/>
      <c r="CH278" s="180"/>
      <c r="CI278" s="180"/>
      <c r="CJ278" s="180"/>
      <c r="CK278" s="180"/>
      <c r="CL278" s="180"/>
      <c r="CM278" s="180"/>
      <c r="CN278" s="180"/>
      <c r="CO278" s="180"/>
      <c r="CP278" s="180"/>
      <c r="CQ278" s="180"/>
      <c r="CR278" s="180"/>
      <c r="CS278" s="180"/>
      <c r="CT278" s="180"/>
      <c r="CU278" s="180"/>
      <c r="CV278" s="180"/>
      <c r="CW278" s="180"/>
      <c r="CX278" s="180"/>
      <c r="CY278" s="180"/>
      <c r="CZ278" s="180"/>
      <c r="DA278" s="180"/>
      <c r="DB278" s="180"/>
      <c r="DC278" s="180"/>
      <c r="DD278" s="180"/>
      <c r="DE278" s="180"/>
      <c r="DF278" s="180"/>
      <c r="DG278" s="180"/>
      <c r="DH278" s="180"/>
      <c r="DI278" s="180"/>
      <c r="DJ278" s="180"/>
      <c r="DK278" s="180"/>
      <c r="DL278" s="180"/>
      <c r="DM278" s="180"/>
      <c r="DN278" s="180"/>
      <c r="DO278" s="180"/>
      <c r="DP278" s="180"/>
      <c r="DQ278" s="180"/>
      <c r="DR278" s="180"/>
      <c r="DS278" s="180"/>
      <c r="DT278" s="180"/>
      <c r="DU278" s="180"/>
      <c r="DV278" s="180"/>
      <c r="DW278" s="180"/>
      <c r="DX278" s="180"/>
      <c r="DY278" s="180"/>
      <c r="DZ278" s="180"/>
      <c r="EA278" s="180"/>
      <c r="EB278" s="180"/>
      <c r="EC278" s="180"/>
      <c r="ED278" s="180"/>
      <c r="EE278" s="180"/>
      <c r="EF278" s="180"/>
      <c r="EG278" s="180"/>
      <c r="EH278" s="180"/>
      <c r="EI278" s="180"/>
      <c r="EJ278" s="180"/>
      <c r="EK278" s="180"/>
      <c r="EL278" s="180"/>
      <c r="EM278" s="180"/>
      <c r="EN278" s="180"/>
      <c r="EO278" s="180"/>
      <c r="EP278" s="180"/>
      <c r="EQ278" s="180"/>
      <c r="ER278" s="180"/>
      <c r="ES278" s="180"/>
      <c r="ET278" s="180"/>
      <c r="EU278" s="180"/>
      <c r="EV278" s="180"/>
      <c r="EW278" s="180"/>
      <c r="EX278" s="180"/>
      <c r="EY278" s="180"/>
      <c r="EZ278" s="180"/>
      <c r="FA278" s="180"/>
      <c r="FB278" s="180"/>
      <c r="FC278" s="180"/>
      <c r="FD278" s="180"/>
      <c r="FE278" s="180"/>
      <c r="FF278" s="180"/>
      <c r="FG278" s="180"/>
      <c r="FH278" s="180"/>
    </row>
    <row r="279" spans="3:164" hidden="1" x14ac:dyDescent="0.3">
      <c r="C279" s="700">
        <f t="shared" ref="C279:E298" si="498">+C175</f>
        <v>61</v>
      </c>
      <c r="D279" s="305" t="str">
        <f t="shared" si="498"/>
        <v>P. MOVIL-Transp person-NQN-Yac(1-2Rigs)</v>
      </c>
      <c r="E279" s="208">
        <f t="shared" si="498"/>
        <v>0</v>
      </c>
      <c r="F279" s="208">
        <f t="shared" si="377"/>
        <v>0</v>
      </c>
      <c r="G279" s="208">
        <f t="shared" si="377"/>
        <v>0</v>
      </c>
      <c r="H279" s="208">
        <f t="shared" ref="H279:BS279" si="499">+SUM(G279,H175)</f>
        <v>0</v>
      </c>
      <c r="I279" s="208">
        <f t="shared" si="499"/>
        <v>0</v>
      </c>
      <c r="J279" s="208">
        <f t="shared" si="499"/>
        <v>0</v>
      </c>
      <c r="K279" s="208">
        <f t="shared" si="499"/>
        <v>0</v>
      </c>
      <c r="L279" s="208">
        <f t="shared" si="499"/>
        <v>0</v>
      </c>
      <c r="M279" s="208">
        <f t="shared" si="499"/>
        <v>0</v>
      </c>
      <c r="N279" s="208">
        <f t="shared" si="499"/>
        <v>0</v>
      </c>
      <c r="O279" s="208">
        <f t="shared" si="499"/>
        <v>0</v>
      </c>
      <c r="P279" s="208">
        <f t="shared" si="499"/>
        <v>0</v>
      </c>
      <c r="Q279" s="208">
        <f t="shared" si="499"/>
        <v>0</v>
      </c>
      <c r="R279" s="208">
        <f t="shared" si="499"/>
        <v>0</v>
      </c>
      <c r="S279" s="208">
        <f t="shared" si="499"/>
        <v>0</v>
      </c>
      <c r="T279" s="208">
        <f t="shared" si="499"/>
        <v>0</v>
      </c>
      <c r="U279" s="208">
        <f t="shared" si="499"/>
        <v>0</v>
      </c>
      <c r="V279" s="208">
        <f t="shared" si="499"/>
        <v>0</v>
      </c>
      <c r="W279" s="208">
        <f t="shared" si="499"/>
        <v>0</v>
      </c>
      <c r="X279" s="208">
        <f t="shared" si="499"/>
        <v>0</v>
      </c>
      <c r="Y279" s="208">
        <f t="shared" si="499"/>
        <v>0</v>
      </c>
      <c r="Z279" s="208">
        <f t="shared" si="499"/>
        <v>0</v>
      </c>
      <c r="AA279" s="208">
        <f t="shared" si="499"/>
        <v>0</v>
      </c>
      <c r="AB279" s="208">
        <f t="shared" si="499"/>
        <v>0</v>
      </c>
      <c r="AC279" s="208">
        <f t="shared" si="499"/>
        <v>0</v>
      </c>
      <c r="AD279" s="208">
        <f t="shared" si="499"/>
        <v>0</v>
      </c>
      <c r="AE279" s="208">
        <f t="shared" si="499"/>
        <v>0</v>
      </c>
      <c r="AF279" s="208">
        <f t="shared" si="499"/>
        <v>0</v>
      </c>
      <c r="AG279" s="208">
        <f t="shared" si="499"/>
        <v>0</v>
      </c>
      <c r="AH279" s="208">
        <f t="shared" si="499"/>
        <v>0</v>
      </c>
      <c r="AI279" s="208">
        <f t="shared" si="499"/>
        <v>0</v>
      </c>
      <c r="AJ279" s="208">
        <f t="shared" si="499"/>
        <v>0</v>
      </c>
      <c r="AK279" s="208">
        <f t="shared" si="499"/>
        <v>0</v>
      </c>
      <c r="AL279" s="208">
        <f t="shared" si="499"/>
        <v>0</v>
      </c>
      <c r="AM279" s="208">
        <f t="shared" si="499"/>
        <v>0</v>
      </c>
      <c r="AN279" s="208">
        <f t="shared" si="499"/>
        <v>0</v>
      </c>
      <c r="AO279" s="208">
        <f t="shared" si="499"/>
        <v>0</v>
      </c>
      <c r="AP279" s="208">
        <f t="shared" si="499"/>
        <v>0</v>
      </c>
      <c r="AQ279" s="208">
        <f t="shared" si="499"/>
        <v>0</v>
      </c>
      <c r="AR279" s="208">
        <f t="shared" si="499"/>
        <v>0</v>
      </c>
      <c r="AS279" s="208">
        <f t="shared" si="499"/>
        <v>0</v>
      </c>
      <c r="AT279" s="208">
        <f t="shared" si="499"/>
        <v>0</v>
      </c>
      <c r="AU279" s="208">
        <f t="shared" si="499"/>
        <v>0</v>
      </c>
      <c r="AV279" s="208">
        <f t="shared" si="499"/>
        <v>0</v>
      </c>
      <c r="AW279" s="208">
        <f t="shared" si="499"/>
        <v>0</v>
      </c>
      <c r="AX279" s="208">
        <f t="shared" si="499"/>
        <v>0</v>
      </c>
      <c r="AY279" s="208">
        <f t="shared" si="499"/>
        <v>0</v>
      </c>
      <c r="AZ279" s="208">
        <f t="shared" si="499"/>
        <v>0</v>
      </c>
      <c r="BA279" s="208">
        <f t="shared" si="499"/>
        <v>0</v>
      </c>
      <c r="BB279" s="208">
        <f t="shared" si="499"/>
        <v>0</v>
      </c>
      <c r="BC279" s="208">
        <f t="shared" si="499"/>
        <v>0</v>
      </c>
      <c r="BD279" s="208">
        <f t="shared" si="499"/>
        <v>0</v>
      </c>
      <c r="BE279" s="208">
        <f t="shared" si="499"/>
        <v>0</v>
      </c>
      <c r="BF279" s="208">
        <f t="shared" si="499"/>
        <v>0</v>
      </c>
      <c r="BG279" s="208">
        <f t="shared" si="499"/>
        <v>0</v>
      </c>
      <c r="BH279" s="208">
        <f t="shared" si="499"/>
        <v>0</v>
      </c>
      <c r="BI279" s="208">
        <f t="shared" si="499"/>
        <v>0</v>
      </c>
      <c r="BJ279" s="208">
        <f t="shared" si="499"/>
        <v>0</v>
      </c>
      <c r="BK279" s="208">
        <f t="shared" si="499"/>
        <v>0</v>
      </c>
      <c r="BL279" s="208">
        <f t="shared" si="499"/>
        <v>0</v>
      </c>
      <c r="BM279" s="208">
        <f t="shared" si="499"/>
        <v>0</v>
      </c>
      <c r="BN279" s="208">
        <f t="shared" si="499"/>
        <v>0</v>
      </c>
      <c r="BO279" s="208">
        <f t="shared" si="499"/>
        <v>0</v>
      </c>
      <c r="BP279" s="208">
        <f t="shared" si="499"/>
        <v>0</v>
      </c>
      <c r="BQ279" s="208">
        <f t="shared" si="499"/>
        <v>0</v>
      </c>
      <c r="BR279" s="208">
        <f t="shared" si="499"/>
        <v>0</v>
      </c>
      <c r="BS279" s="208">
        <f t="shared" si="499"/>
        <v>0</v>
      </c>
      <c r="BT279" s="208">
        <f t="shared" ref="BT279:CF279" si="500">+SUM(BS279,BT175)</f>
        <v>0</v>
      </c>
      <c r="BU279" s="208">
        <f t="shared" si="500"/>
        <v>0</v>
      </c>
      <c r="BV279" s="208">
        <f t="shared" si="500"/>
        <v>0</v>
      </c>
      <c r="BW279" s="208">
        <f t="shared" si="500"/>
        <v>0</v>
      </c>
      <c r="BX279" s="208">
        <f t="shared" si="500"/>
        <v>0</v>
      </c>
      <c r="BY279" s="208">
        <f t="shared" si="500"/>
        <v>0</v>
      </c>
      <c r="BZ279" s="208">
        <f t="shared" si="500"/>
        <v>0</v>
      </c>
      <c r="CA279" s="208">
        <f t="shared" si="500"/>
        <v>0</v>
      </c>
      <c r="CB279" s="208">
        <f t="shared" si="500"/>
        <v>0</v>
      </c>
      <c r="CC279" s="208">
        <f t="shared" si="500"/>
        <v>0</v>
      </c>
      <c r="CD279" s="208">
        <f t="shared" si="500"/>
        <v>0</v>
      </c>
      <c r="CE279" s="208">
        <f t="shared" si="500"/>
        <v>0</v>
      </c>
      <c r="CF279" s="208">
        <f t="shared" si="500"/>
        <v>0</v>
      </c>
      <c r="CG279" s="180"/>
      <c r="CH279" s="180"/>
      <c r="CI279" s="180"/>
      <c r="CJ279" s="180"/>
      <c r="CK279" s="180"/>
      <c r="CL279" s="180"/>
      <c r="CM279" s="180"/>
      <c r="CN279" s="180"/>
      <c r="CO279" s="180"/>
      <c r="CP279" s="180"/>
      <c r="CQ279" s="180"/>
      <c r="CR279" s="180"/>
      <c r="CS279" s="180"/>
      <c r="CT279" s="180"/>
      <c r="CU279" s="180"/>
      <c r="CV279" s="180"/>
      <c r="CW279" s="180"/>
      <c r="CX279" s="180"/>
      <c r="CY279" s="180"/>
      <c r="CZ279" s="180"/>
      <c r="DA279" s="180"/>
      <c r="DB279" s="180"/>
      <c r="DC279" s="180"/>
      <c r="DD279" s="180"/>
      <c r="DE279" s="180"/>
      <c r="DF279" s="180"/>
      <c r="DG279" s="180"/>
      <c r="DH279" s="180"/>
      <c r="DI279" s="180"/>
      <c r="DJ279" s="180"/>
      <c r="DK279" s="180"/>
      <c r="DL279" s="180"/>
      <c r="DM279" s="180"/>
      <c r="DN279" s="180"/>
      <c r="DO279" s="180"/>
      <c r="DP279" s="180"/>
      <c r="DQ279" s="180"/>
      <c r="DR279" s="180"/>
      <c r="DS279" s="180"/>
      <c r="DT279" s="180"/>
      <c r="DU279" s="180"/>
      <c r="DV279" s="180"/>
      <c r="DW279" s="180"/>
      <c r="DX279" s="180"/>
      <c r="DY279" s="180"/>
      <c r="DZ279" s="180"/>
      <c r="EA279" s="180"/>
      <c r="EB279" s="180"/>
      <c r="EC279" s="180"/>
      <c r="ED279" s="180"/>
      <c r="EE279" s="180"/>
      <c r="EF279" s="180"/>
      <c r="EG279" s="180"/>
      <c r="EH279" s="180"/>
      <c r="EI279" s="180"/>
      <c r="EJ279" s="180"/>
      <c r="EK279" s="180"/>
      <c r="EL279" s="180"/>
      <c r="EM279" s="180"/>
      <c r="EN279" s="180"/>
      <c r="EO279" s="180"/>
      <c r="EP279" s="180"/>
      <c r="EQ279" s="180"/>
      <c r="ER279" s="180"/>
      <c r="ES279" s="180"/>
      <c r="ET279" s="180"/>
      <c r="EU279" s="180"/>
      <c r="EV279" s="180"/>
      <c r="EW279" s="180"/>
      <c r="EX279" s="180"/>
      <c r="EY279" s="180"/>
      <c r="EZ279" s="180"/>
      <c r="FA279" s="180"/>
      <c r="FB279" s="180"/>
      <c r="FC279" s="180"/>
      <c r="FD279" s="180"/>
      <c r="FE279" s="180"/>
      <c r="FF279" s="180"/>
      <c r="FG279" s="180"/>
      <c r="FH279" s="180"/>
    </row>
    <row r="280" spans="3:164" hidden="1" x14ac:dyDescent="0.3">
      <c r="C280" s="700">
        <f t="shared" si="498"/>
        <v>62</v>
      </c>
      <c r="D280" s="305" t="str">
        <f t="shared" si="498"/>
        <v>PERSONAL C.S-Stnd By Tecnico(1-2Rigs)</v>
      </c>
      <c r="E280" s="208">
        <f t="shared" si="498"/>
        <v>0</v>
      </c>
      <c r="F280" s="208">
        <f t="shared" si="377"/>
        <v>0</v>
      </c>
      <c r="G280" s="208">
        <f t="shared" si="377"/>
        <v>0</v>
      </c>
      <c r="H280" s="208">
        <f t="shared" ref="H280:BS280" si="501">+SUM(G280,H176)</f>
        <v>0</v>
      </c>
      <c r="I280" s="208">
        <f t="shared" si="501"/>
        <v>0</v>
      </c>
      <c r="J280" s="208">
        <f t="shared" si="501"/>
        <v>0</v>
      </c>
      <c r="K280" s="208">
        <f t="shared" si="501"/>
        <v>0</v>
      </c>
      <c r="L280" s="208">
        <f t="shared" si="501"/>
        <v>0</v>
      </c>
      <c r="M280" s="208">
        <f t="shared" si="501"/>
        <v>0</v>
      </c>
      <c r="N280" s="208">
        <f t="shared" si="501"/>
        <v>0</v>
      </c>
      <c r="O280" s="208">
        <f t="shared" si="501"/>
        <v>0</v>
      </c>
      <c r="P280" s="208">
        <f t="shared" si="501"/>
        <v>0</v>
      </c>
      <c r="Q280" s="208">
        <f t="shared" si="501"/>
        <v>1</v>
      </c>
      <c r="R280" s="208">
        <f t="shared" si="501"/>
        <v>2</v>
      </c>
      <c r="S280" s="208">
        <f t="shared" si="501"/>
        <v>3</v>
      </c>
      <c r="T280" s="208">
        <f t="shared" si="501"/>
        <v>3</v>
      </c>
      <c r="U280" s="208">
        <f t="shared" si="501"/>
        <v>3</v>
      </c>
      <c r="V280" s="208">
        <f t="shared" si="501"/>
        <v>3</v>
      </c>
      <c r="W280" s="208">
        <f t="shared" si="501"/>
        <v>3</v>
      </c>
      <c r="X280" s="208">
        <f t="shared" si="501"/>
        <v>3</v>
      </c>
      <c r="Y280" s="208">
        <f t="shared" si="501"/>
        <v>3</v>
      </c>
      <c r="Z280" s="208">
        <f t="shared" si="501"/>
        <v>3</v>
      </c>
      <c r="AA280" s="208">
        <f t="shared" si="501"/>
        <v>3</v>
      </c>
      <c r="AB280" s="208">
        <f t="shared" si="501"/>
        <v>3</v>
      </c>
      <c r="AC280" s="208">
        <f t="shared" si="501"/>
        <v>3</v>
      </c>
      <c r="AD280" s="208">
        <f t="shared" si="501"/>
        <v>3</v>
      </c>
      <c r="AE280" s="208">
        <f t="shared" si="501"/>
        <v>3</v>
      </c>
      <c r="AF280" s="208">
        <f t="shared" si="501"/>
        <v>3</v>
      </c>
      <c r="AG280" s="208">
        <f t="shared" si="501"/>
        <v>3</v>
      </c>
      <c r="AH280" s="208">
        <f t="shared" si="501"/>
        <v>3</v>
      </c>
      <c r="AI280" s="208">
        <f t="shared" si="501"/>
        <v>3</v>
      </c>
      <c r="AJ280" s="208">
        <f t="shared" si="501"/>
        <v>3</v>
      </c>
      <c r="AK280" s="208">
        <f t="shared" si="501"/>
        <v>3</v>
      </c>
      <c r="AL280" s="208">
        <f t="shared" si="501"/>
        <v>3</v>
      </c>
      <c r="AM280" s="208">
        <f t="shared" si="501"/>
        <v>3</v>
      </c>
      <c r="AN280" s="208">
        <f t="shared" si="501"/>
        <v>3</v>
      </c>
      <c r="AO280" s="208">
        <f t="shared" si="501"/>
        <v>3</v>
      </c>
      <c r="AP280" s="208">
        <f t="shared" si="501"/>
        <v>3</v>
      </c>
      <c r="AQ280" s="208">
        <f t="shared" si="501"/>
        <v>3</v>
      </c>
      <c r="AR280" s="208">
        <f t="shared" si="501"/>
        <v>3</v>
      </c>
      <c r="AS280" s="208">
        <f t="shared" si="501"/>
        <v>3</v>
      </c>
      <c r="AT280" s="208">
        <f t="shared" si="501"/>
        <v>3</v>
      </c>
      <c r="AU280" s="208">
        <f t="shared" si="501"/>
        <v>3</v>
      </c>
      <c r="AV280" s="208">
        <f t="shared" si="501"/>
        <v>3</v>
      </c>
      <c r="AW280" s="208">
        <f t="shared" si="501"/>
        <v>3</v>
      </c>
      <c r="AX280" s="208">
        <f t="shared" si="501"/>
        <v>3</v>
      </c>
      <c r="AY280" s="208">
        <f t="shared" si="501"/>
        <v>3</v>
      </c>
      <c r="AZ280" s="208">
        <f t="shared" si="501"/>
        <v>3</v>
      </c>
      <c r="BA280" s="208">
        <f t="shared" si="501"/>
        <v>3</v>
      </c>
      <c r="BB280" s="208">
        <f t="shared" si="501"/>
        <v>3</v>
      </c>
      <c r="BC280" s="208">
        <f t="shared" si="501"/>
        <v>3</v>
      </c>
      <c r="BD280" s="208">
        <f t="shared" si="501"/>
        <v>3</v>
      </c>
      <c r="BE280" s="208">
        <f t="shared" si="501"/>
        <v>3</v>
      </c>
      <c r="BF280" s="208">
        <f t="shared" si="501"/>
        <v>3</v>
      </c>
      <c r="BG280" s="208">
        <f t="shared" si="501"/>
        <v>3</v>
      </c>
      <c r="BH280" s="208">
        <f t="shared" si="501"/>
        <v>3</v>
      </c>
      <c r="BI280" s="208">
        <f t="shared" si="501"/>
        <v>3</v>
      </c>
      <c r="BJ280" s="208">
        <f t="shared" si="501"/>
        <v>3</v>
      </c>
      <c r="BK280" s="208">
        <f t="shared" si="501"/>
        <v>3</v>
      </c>
      <c r="BL280" s="208">
        <f t="shared" si="501"/>
        <v>3</v>
      </c>
      <c r="BM280" s="208">
        <f t="shared" si="501"/>
        <v>3</v>
      </c>
      <c r="BN280" s="208">
        <f t="shared" si="501"/>
        <v>3</v>
      </c>
      <c r="BO280" s="208">
        <f t="shared" si="501"/>
        <v>3</v>
      </c>
      <c r="BP280" s="208">
        <f t="shared" si="501"/>
        <v>3</v>
      </c>
      <c r="BQ280" s="208">
        <f t="shared" si="501"/>
        <v>3</v>
      </c>
      <c r="BR280" s="208">
        <f t="shared" si="501"/>
        <v>3</v>
      </c>
      <c r="BS280" s="208">
        <f t="shared" si="501"/>
        <v>3</v>
      </c>
      <c r="BT280" s="208">
        <f t="shared" ref="BT280:CF280" si="502">+SUM(BS280,BT176)</f>
        <v>3</v>
      </c>
      <c r="BU280" s="208">
        <f t="shared" si="502"/>
        <v>3</v>
      </c>
      <c r="BV280" s="208">
        <f t="shared" si="502"/>
        <v>3</v>
      </c>
      <c r="BW280" s="208">
        <f t="shared" si="502"/>
        <v>3</v>
      </c>
      <c r="BX280" s="208">
        <f t="shared" si="502"/>
        <v>3</v>
      </c>
      <c r="BY280" s="208">
        <f t="shared" si="502"/>
        <v>3</v>
      </c>
      <c r="BZ280" s="208">
        <f t="shared" si="502"/>
        <v>3</v>
      </c>
      <c r="CA280" s="208">
        <f t="shared" si="502"/>
        <v>3</v>
      </c>
      <c r="CB280" s="208">
        <f t="shared" si="502"/>
        <v>3</v>
      </c>
      <c r="CC280" s="208">
        <f t="shared" si="502"/>
        <v>3</v>
      </c>
      <c r="CD280" s="208">
        <f t="shared" si="502"/>
        <v>3</v>
      </c>
      <c r="CE280" s="208">
        <f t="shared" si="502"/>
        <v>3</v>
      </c>
      <c r="CF280" s="208">
        <f t="shared" si="502"/>
        <v>3</v>
      </c>
      <c r="CG280" s="180"/>
      <c r="CH280" s="180"/>
      <c r="CI280" s="180"/>
      <c r="CJ280" s="180"/>
      <c r="CK280" s="180"/>
      <c r="CL280" s="180"/>
      <c r="CM280" s="180"/>
      <c r="CN280" s="180"/>
      <c r="CO280" s="180"/>
      <c r="CP280" s="180"/>
      <c r="CQ280" s="180"/>
      <c r="CR280" s="180"/>
      <c r="CS280" s="180"/>
      <c r="CT280" s="180"/>
      <c r="CU280" s="180"/>
      <c r="CV280" s="180"/>
      <c r="CW280" s="180"/>
      <c r="CX280" s="180"/>
      <c r="CY280" s="180"/>
      <c r="CZ280" s="180"/>
      <c r="DA280" s="180"/>
      <c r="DB280" s="180"/>
      <c r="DC280" s="180"/>
      <c r="DD280" s="180"/>
      <c r="DE280" s="180"/>
      <c r="DF280" s="180"/>
      <c r="DG280" s="180"/>
      <c r="DH280" s="180"/>
      <c r="DI280" s="180"/>
      <c r="DJ280" s="180"/>
      <c r="DK280" s="180"/>
      <c r="DL280" s="180"/>
      <c r="DM280" s="180"/>
      <c r="DN280" s="180"/>
      <c r="DO280" s="180"/>
      <c r="DP280" s="180"/>
      <c r="DQ280" s="180"/>
      <c r="DR280" s="180"/>
      <c r="DS280" s="180"/>
      <c r="DT280" s="180"/>
      <c r="DU280" s="180"/>
      <c r="DV280" s="180"/>
      <c r="DW280" s="180"/>
      <c r="DX280" s="180"/>
      <c r="DY280" s="180"/>
      <c r="DZ280" s="180"/>
      <c r="EA280" s="180"/>
      <c r="EB280" s="180"/>
      <c r="EC280" s="180"/>
      <c r="ED280" s="180"/>
      <c r="EE280" s="180"/>
      <c r="EF280" s="180"/>
      <c r="EG280" s="180"/>
      <c r="EH280" s="180"/>
      <c r="EI280" s="180"/>
      <c r="EJ280" s="180"/>
      <c r="EK280" s="180"/>
      <c r="EL280" s="180"/>
      <c r="EM280" s="180"/>
      <c r="EN280" s="180"/>
      <c r="EO280" s="180"/>
      <c r="EP280" s="180"/>
      <c r="EQ280" s="180"/>
      <c r="ER280" s="180"/>
      <c r="ES280" s="180"/>
      <c r="ET280" s="180"/>
      <c r="EU280" s="180"/>
      <c r="EV280" s="180"/>
      <c r="EW280" s="180"/>
      <c r="EX280" s="180"/>
      <c r="EY280" s="180"/>
      <c r="EZ280" s="180"/>
      <c r="FA280" s="180"/>
      <c r="FB280" s="180"/>
      <c r="FC280" s="180"/>
      <c r="FD280" s="180"/>
      <c r="FE280" s="180"/>
      <c r="FF280" s="180"/>
      <c r="FG280" s="180"/>
      <c r="FH280" s="180"/>
    </row>
    <row r="281" spans="3:164" hidden="1" x14ac:dyDescent="0.3">
      <c r="C281" s="700">
        <f t="shared" si="498"/>
        <v>63</v>
      </c>
      <c r="D281" s="305" t="str">
        <f t="shared" si="498"/>
        <v>PERSONAL C.S-Tecnico x Persona(1-2Rigs)</v>
      </c>
      <c r="E281" s="208">
        <f t="shared" si="498"/>
        <v>4</v>
      </c>
      <c r="F281" s="208">
        <f t="shared" si="377"/>
        <v>8</v>
      </c>
      <c r="G281" s="208">
        <f t="shared" si="377"/>
        <v>12</v>
      </c>
      <c r="H281" s="208">
        <f t="shared" ref="H281:BS281" si="503">+SUM(G281,H177)</f>
        <v>16</v>
      </c>
      <c r="I281" s="208">
        <f t="shared" si="503"/>
        <v>20</v>
      </c>
      <c r="J281" s="208">
        <f t="shared" si="503"/>
        <v>24</v>
      </c>
      <c r="K281" s="208">
        <f t="shared" si="503"/>
        <v>28</v>
      </c>
      <c r="L281" s="208">
        <f t="shared" si="503"/>
        <v>32</v>
      </c>
      <c r="M281" s="208">
        <f t="shared" si="503"/>
        <v>36</v>
      </c>
      <c r="N281" s="208">
        <f t="shared" si="503"/>
        <v>40</v>
      </c>
      <c r="O281" s="208">
        <f t="shared" si="503"/>
        <v>44</v>
      </c>
      <c r="P281" s="208">
        <f t="shared" si="503"/>
        <v>48</v>
      </c>
      <c r="Q281" s="208">
        <f t="shared" si="503"/>
        <v>48</v>
      </c>
      <c r="R281" s="208">
        <f t="shared" si="503"/>
        <v>48</v>
      </c>
      <c r="S281" s="208">
        <f t="shared" si="503"/>
        <v>48</v>
      </c>
      <c r="T281" s="208">
        <f t="shared" si="503"/>
        <v>48</v>
      </c>
      <c r="U281" s="208">
        <f t="shared" si="503"/>
        <v>48</v>
      </c>
      <c r="V281" s="208">
        <f t="shared" si="503"/>
        <v>48</v>
      </c>
      <c r="W281" s="208">
        <f t="shared" si="503"/>
        <v>48</v>
      </c>
      <c r="X281" s="208">
        <f t="shared" si="503"/>
        <v>48</v>
      </c>
      <c r="Y281" s="208">
        <f t="shared" si="503"/>
        <v>48</v>
      </c>
      <c r="Z281" s="208">
        <f t="shared" si="503"/>
        <v>48</v>
      </c>
      <c r="AA281" s="208">
        <f t="shared" si="503"/>
        <v>48</v>
      </c>
      <c r="AB281" s="208">
        <f t="shared" si="503"/>
        <v>48</v>
      </c>
      <c r="AC281" s="208">
        <f t="shared" si="503"/>
        <v>48</v>
      </c>
      <c r="AD281" s="208">
        <f t="shared" si="503"/>
        <v>48</v>
      </c>
      <c r="AE281" s="208">
        <f t="shared" si="503"/>
        <v>48</v>
      </c>
      <c r="AF281" s="208">
        <f t="shared" si="503"/>
        <v>48</v>
      </c>
      <c r="AG281" s="208">
        <f t="shared" si="503"/>
        <v>48</v>
      </c>
      <c r="AH281" s="208">
        <f t="shared" si="503"/>
        <v>48</v>
      </c>
      <c r="AI281" s="208">
        <f t="shared" si="503"/>
        <v>48</v>
      </c>
      <c r="AJ281" s="208">
        <f t="shared" si="503"/>
        <v>48</v>
      </c>
      <c r="AK281" s="208">
        <f t="shared" si="503"/>
        <v>48</v>
      </c>
      <c r="AL281" s="208">
        <f t="shared" si="503"/>
        <v>48</v>
      </c>
      <c r="AM281" s="208">
        <f t="shared" si="503"/>
        <v>48</v>
      </c>
      <c r="AN281" s="208">
        <f t="shared" si="503"/>
        <v>48</v>
      </c>
      <c r="AO281" s="208">
        <f t="shared" si="503"/>
        <v>48</v>
      </c>
      <c r="AP281" s="208">
        <f t="shared" si="503"/>
        <v>48</v>
      </c>
      <c r="AQ281" s="208">
        <f t="shared" si="503"/>
        <v>48</v>
      </c>
      <c r="AR281" s="208">
        <f t="shared" si="503"/>
        <v>48</v>
      </c>
      <c r="AS281" s="208">
        <f t="shared" si="503"/>
        <v>48</v>
      </c>
      <c r="AT281" s="208">
        <f t="shared" si="503"/>
        <v>48</v>
      </c>
      <c r="AU281" s="208">
        <f t="shared" si="503"/>
        <v>48</v>
      </c>
      <c r="AV281" s="208">
        <f t="shared" si="503"/>
        <v>48</v>
      </c>
      <c r="AW281" s="208">
        <f t="shared" si="503"/>
        <v>48</v>
      </c>
      <c r="AX281" s="208">
        <f t="shared" si="503"/>
        <v>48</v>
      </c>
      <c r="AY281" s="208">
        <f t="shared" si="503"/>
        <v>48</v>
      </c>
      <c r="AZ281" s="208">
        <f t="shared" si="503"/>
        <v>48</v>
      </c>
      <c r="BA281" s="208">
        <f t="shared" si="503"/>
        <v>48</v>
      </c>
      <c r="BB281" s="208">
        <f t="shared" si="503"/>
        <v>48</v>
      </c>
      <c r="BC281" s="208">
        <f t="shared" si="503"/>
        <v>48</v>
      </c>
      <c r="BD281" s="208">
        <f t="shared" si="503"/>
        <v>48</v>
      </c>
      <c r="BE281" s="208">
        <f t="shared" si="503"/>
        <v>48</v>
      </c>
      <c r="BF281" s="208">
        <f t="shared" si="503"/>
        <v>48</v>
      </c>
      <c r="BG281" s="208">
        <f t="shared" si="503"/>
        <v>48</v>
      </c>
      <c r="BH281" s="208">
        <f t="shared" si="503"/>
        <v>48</v>
      </c>
      <c r="BI281" s="208">
        <f t="shared" si="503"/>
        <v>48</v>
      </c>
      <c r="BJ281" s="208">
        <f t="shared" si="503"/>
        <v>48</v>
      </c>
      <c r="BK281" s="208">
        <f t="shared" si="503"/>
        <v>48</v>
      </c>
      <c r="BL281" s="208">
        <f t="shared" si="503"/>
        <v>48</v>
      </c>
      <c r="BM281" s="208">
        <f t="shared" si="503"/>
        <v>48</v>
      </c>
      <c r="BN281" s="208">
        <f t="shared" si="503"/>
        <v>48</v>
      </c>
      <c r="BO281" s="208">
        <f t="shared" si="503"/>
        <v>48</v>
      </c>
      <c r="BP281" s="208">
        <f t="shared" si="503"/>
        <v>48</v>
      </c>
      <c r="BQ281" s="208">
        <f t="shared" si="503"/>
        <v>48</v>
      </c>
      <c r="BR281" s="208">
        <f t="shared" si="503"/>
        <v>48</v>
      </c>
      <c r="BS281" s="208">
        <f t="shared" si="503"/>
        <v>48</v>
      </c>
      <c r="BT281" s="208">
        <f t="shared" ref="BT281:CF281" si="504">+SUM(BS281,BT177)</f>
        <v>48</v>
      </c>
      <c r="BU281" s="208">
        <f t="shared" si="504"/>
        <v>48</v>
      </c>
      <c r="BV281" s="208">
        <f t="shared" si="504"/>
        <v>48</v>
      </c>
      <c r="BW281" s="208">
        <f t="shared" si="504"/>
        <v>48</v>
      </c>
      <c r="BX281" s="208">
        <f t="shared" si="504"/>
        <v>48</v>
      </c>
      <c r="BY281" s="208">
        <f t="shared" si="504"/>
        <v>48</v>
      </c>
      <c r="BZ281" s="208">
        <f t="shared" si="504"/>
        <v>48</v>
      </c>
      <c r="CA281" s="208">
        <f t="shared" si="504"/>
        <v>48</v>
      </c>
      <c r="CB281" s="208">
        <f t="shared" si="504"/>
        <v>48</v>
      </c>
      <c r="CC281" s="208">
        <f t="shared" si="504"/>
        <v>48</v>
      </c>
      <c r="CD281" s="208">
        <f t="shared" si="504"/>
        <v>48</v>
      </c>
      <c r="CE281" s="208">
        <f t="shared" si="504"/>
        <v>48</v>
      </c>
      <c r="CF281" s="208">
        <f t="shared" si="504"/>
        <v>48</v>
      </c>
      <c r="CG281" s="180"/>
      <c r="CH281" s="180"/>
      <c r="CI281" s="180"/>
      <c r="CJ281" s="180"/>
      <c r="CK281" s="180"/>
      <c r="CL281" s="180"/>
      <c r="CM281" s="180"/>
      <c r="CN281" s="180"/>
      <c r="CO281" s="180"/>
      <c r="CP281" s="180"/>
      <c r="CQ281" s="180"/>
      <c r="CR281" s="180"/>
      <c r="CS281" s="180"/>
      <c r="CT281" s="180"/>
      <c r="CU281" s="180"/>
      <c r="CV281" s="180"/>
      <c r="CW281" s="180"/>
      <c r="CX281" s="180"/>
      <c r="CY281" s="180"/>
      <c r="CZ281" s="180"/>
      <c r="DA281" s="180"/>
      <c r="DB281" s="180"/>
      <c r="DC281" s="180"/>
      <c r="DD281" s="180"/>
      <c r="DE281" s="180"/>
      <c r="DF281" s="180"/>
      <c r="DG281" s="180"/>
      <c r="DH281" s="180"/>
      <c r="DI281" s="180"/>
      <c r="DJ281" s="180"/>
      <c r="DK281" s="180"/>
      <c r="DL281" s="180"/>
      <c r="DM281" s="180"/>
      <c r="DN281" s="180"/>
      <c r="DO281" s="180"/>
      <c r="DP281" s="180"/>
      <c r="DQ281" s="180"/>
      <c r="DR281" s="180"/>
      <c r="DS281" s="180"/>
      <c r="DT281" s="180"/>
      <c r="DU281" s="180"/>
      <c r="DV281" s="180"/>
      <c r="DW281" s="180"/>
      <c r="DX281" s="180"/>
      <c r="DY281" s="180"/>
      <c r="DZ281" s="180"/>
      <c r="EA281" s="180"/>
      <c r="EB281" s="180"/>
      <c r="EC281" s="180"/>
      <c r="ED281" s="180"/>
      <c r="EE281" s="180"/>
      <c r="EF281" s="180"/>
      <c r="EG281" s="180"/>
      <c r="EH281" s="180"/>
      <c r="EI281" s="180"/>
      <c r="EJ281" s="180"/>
      <c r="EK281" s="180"/>
      <c r="EL281" s="180"/>
      <c r="EM281" s="180"/>
      <c r="EN281" s="180"/>
      <c r="EO281" s="180"/>
      <c r="EP281" s="180"/>
      <c r="EQ281" s="180"/>
      <c r="ER281" s="180"/>
      <c r="ES281" s="180"/>
      <c r="ET281" s="180"/>
      <c r="EU281" s="180"/>
      <c r="EV281" s="180"/>
      <c r="EW281" s="180"/>
      <c r="EX281" s="180"/>
      <c r="EY281" s="180"/>
      <c r="EZ281" s="180"/>
      <c r="FA281" s="180"/>
      <c r="FB281" s="180"/>
      <c r="FC281" s="180"/>
      <c r="FD281" s="180"/>
      <c r="FE281" s="180"/>
      <c r="FF281" s="180"/>
      <c r="FG281" s="180"/>
      <c r="FH281" s="180"/>
    </row>
    <row r="282" spans="3:164" hidden="1" x14ac:dyDescent="0.3">
      <c r="C282" s="700">
        <f t="shared" si="498"/>
        <v>64</v>
      </c>
      <c r="D282" s="305" t="str">
        <f t="shared" si="498"/>
        <v>PERSONAL C.S-TransporteNQN-Yac(1-2Rigs)</v>
      </c>
      <c r="E282" s="208">
        <f t="shared" si="498"/>
        <v>0</v>
      </c>
      <c r="F282" s="208">
        <f t="shared" si="377"/>
        <v>0</v>
      </c>
      <c r="G282" s="208">
        <f t="shared" si="377"/>
        <v>0</v>
      </c>
      <c r="H282" s="208">
        <f t="shared" ref="H282:BS282" si="505">+SUM(G282,H178)</f>
        <v>0</v>
      </c>
      <c r="I282" s="208">
        <f t="shared" si="505"/>
        <v>0</v>
      </c>
      <c r="J282" s="208">
        <f t="shared" si="505"/>
        <v>0</v>
      </c>
      <c r="K282" s="208">
        <f t="shared" si="505"/>
        <v>0</v>
      </c>
      <c r="L282" s="208">
        <f t="shared" si="505"/>
        <v>0</v>
      </c>
      <c r="M282" s="208">
        <f t="shared" si="505"/>
        <v>0</v>
      </c>
      <c r="N282" s="208">
        <f t="shared" si="505"/>
        <v>0</v>
      </c>
      <c r="O282" s="208">
        <f t="shared" si="505"/>
        <v>0</v>
      </c>
      <c r="P282" s="208">
        <f t="shared" si="505"/>
        <v>0</v>
      </c>
      <c r="Q282" s="208">
        <f t="shared" si="505"/>
        <v>0</v>
      </c>
      <c r="R282" s="208">
        <f t="shared" si="505"/>
        <v>0</v>
      </c>
      <c r="S282" s="208">
        <f t="shared" si="505"/>
        <v>0</v>
      </c>
      <c r="T282" s="208">
        <f t="shared" si="505"/>
        <v>0</v>
      </c>
      <c r="U282" s="208">
        <f t="shared" si="505"/>
        <v>0</v>
      </c>
      <c r="V282" s="208">
        <f t="shared" si="505"/>
        <v>0</v>
      </c>
      <c r="W282" s="208">
        <f t="shared" si="505"/>
        <v>0</v>
      </c>
      <c r="X282" s="208">
        <f t="shared" si="505"/>
        <v>0</v>
      </c>
      <c r="Y282" s="208">
        <f t="shared" si="505"/>
        <v>0</v>
      </c>
      <c r="Z282" s="208">
        <f t="shared" si="505"/>
        <v>0</v>
      </c>
      <c r="AA282" s="208">
        <f t="shared" si="505"/>
        <v>0</v>
      </c>
      <c r="AB282" s="208">
        <f t="shared" si="505"/>
        <v>0</v>
      </c>
      <c r="AC282" s="208">
        <f t="shared" si="505"/>
        <v>0</v>
      </c>
      <c r="AD282" s="208">
        <f t="shared" si="505"/>
        <v>0</v>
      </c>
      <c r="AE282" s="208">
        <f t="shared" si="505"/>
        <v>0</v>
      </c>
      <c r="AF282" s="208">
        <f t="shared" si="505"/>
        <v>0</v>
      </c>
      <c r="AG282" s="208">
        <f t="shared" si="505"/>
        <v>0</v>
      </c>
      <c r="AH282" s="208">
        <f t="shared" si="505"/>
        <v>0</v>
      </c>
      <c r="AI282" s="208">
        <f t="shared" si="505"/>
        <v>0</v>
      </c>
      <c r="AJ282" s="208">
        <f t="shared" si="505"/>
        <v>0</v>
      </c>
      <c r="AK282" s="208">
        <f t="shared" si="505"/>
        <v>0</v>
      </c>
      <c r="AL282" s="208">
        <f t="shared" si="505"/>
        <v>0</v>
      </c>
      <c r="AM282" s="208">
        <f t="shared" si="505"/>
        <v>0</v>
      </c>
      <c r="AN282" s="208">
        <f t="shared" si="505"/>
        <v>0</v>
      </c>
      <c r="AO282" s="208">
        <f t="shared" si="505"/>
        <v>0</v>
      </c>
      <c r="AP282" s="208">
        <f t="shared" si="505"/>
        <v>0</v>
      </c>
      <c r="AQ282" s="208">
        <f t="shared" si="505"/>
        <v>0</v>
      </c>
      <c r="AR282" s="208">
        <f t="shared" si="505"/>
        <v>0</v>
      </c>
      <c r="AS282" s="208">
        <f t="shared" si="505"/>
        <v>0</v>
      </c>
      <c r="AT282" s="208">
        <f t="shared" si="505"/>
        <v>0</v>
      </c>
      <c r="AU282" s="208">
        <f t="shared" si="505"/>
        <v>0</v>
      </c>
      <c r="AV282" s="208">
        <f t="shared" si="505"/>
        <v>0</v>
      </c>
      <c r="AW282" s="208">
        <f t="shared" si="505"/>
        <v>0</v>
      </c>
      <c r="AX282" s="208">
        <f t="shared" si="505"/>
        <v>0</v>
      </c>
      <c r="AY282" s="208">
        <f t="shared" si="505"/>
        <v>0</v>
      </c>
      <c r="AZ282" s="208">
        <f t="shared" si="505"/>
        <v>0</v>
      </c>
      <c r="BA282" s="208">
        <f t="shared" si="505"/>
        <v>0</v>
      </c>
      <c r="BB282" s="208">
        <f t="shared" si="505"/>
        <v>0</v>
      </c>
      <c r="BC282" s="208">
        <f t="shared" si="505"/>
        <v>0</v>
      </c>
      <c r="BD282" s="208">
        <f t="shared" si="505"/>
        <v>0</v>
      </c>
      <c r="BE282" s="208">
        <f t="shared" si="505"/>
        <v>0</v>
      </c>
      <c r="BF282" s="208">
        <f t="shared" si="505"/>
        <v>0</v>
      </c>
      <c r="BG282" s="208">
        <f t="shared" si="505"/>
        <v>0</v>
      </c>
      <c r="BH282" s="208">
        <f t="shared" si="505"/>
        <v>0</v>
      </c>
      <c r="BI282" s="208">
        <f t="shared" si="505"/>
        <v>0</v>
      </c>
      <c r="BJ282" s="208">
        <f t="shared" si="505"/>
        <v>0</v>
      </c>
      <c r="BK282" s="208">
        <f t="shared" si="505"/>
        <v>0</v>
      </c>
      <c r="BL282" s="208">
        <f t="shared" si="505"/>
        <v>0</v>
      </c>
      <c r="BM282" s="208">
        <f t="shared" si="505"/>
        <v>0</v>
      </c>
      <c r="BN282" s="208">
        <f t="shared" si="505"/>
        <v>0</v>
      </c>
      <c r="BO282" s="208">
        <f t="shared" si="505"/>
        <v>0</v>
      </c>
      <c r="BP282" s="208">
        <f t="shared" si="505"/>
        <v>0</v>
      </c>
      <c r="BQ282" s="208">
        <f t="shared" si="505"/>
        <v>0</v>
      </c>
      <c r="BR282" s="208">
        <f t="shared" si="505"/>
        <v>0</v>
      </c>
      <c r="BS282" s="208">
        <f t="shared" si="505"/>
        <v>0</v>
      </c>
      <c r="BT282" s="208">
        <f t="shared" ref="BT282:CF282" si="506">+SUM(BS282,BT178)</f>
        <v>0</v>
      </c>
      <c r="BU282" s="208">
        <f t="shared" si="506"/>
        <v>0</v>
      </c>
      <c r="BV282" s="208">
        <f t="shared" si="506"/>
        <v>0</v>
      </c>
      <c r="BW282" s="208">
        <f t="shared" si="506"/>
        <v>0</v>
      </c>
      <c r="BX282" s="208">
        <f t="shared" si="506"/>
        <v>0</v>
      </c>
      <c r="BY282" s="208">
        <f t="shared" si="506"/>
        <v>0</v>
      </c>
      <c r="BZ282" s="208">
        <f t="shared" si="506"/>
        <v>0</v>
      </c>
      <c r="CA282" s="208">
        <f t="shared" si="506"/>
        <v>0</v>
      </c>
      <c r="CB282" s="208">
        <f t="shared" si="506"/>
        <v>0</v>
      </c>
      <c r="CC282" s="208">
        <f t="shared" si="506"/>
        <v>0</v>
      </c>
      <c r="CD282" s="208">
        <f t="shared" si="506"/>
        <v>0</v>
      </c>
      <c r="CE282" s="208">
        <f t="shared" si="506"/>
        <v>0</v>
      </c>
      <c r="CF282" s="208">
        <f t="shared" si="506"/>
        <v>0</v>
      </c>
      <c r="CG282" s="180"/>
      <c r="CH282" s="180"/>
      <c r="CI282" s="180"/>
      <c r="CJ282" s="180"/>
      <c r="CK282" s="180"/>
      <c r="CL282" s="180"/>
      <c r="CM282" s="180"/>
      <c r="CN282" s="180"/>
      <c r="CO282" s="180"/>
      <c r="CP282" s="180"/>
      <c r="CQ282" s="180"/>
      <c r="CR282" s="180"/>
      <c r="CS282" s="180"/>
      <c r="CT282" s="180"/>
      <c r="CU282" s="180"/>
      <c r="CV282" s="180"/>
      <c r="CW282" s="180"/>
      <c r="CX282" s="180"/>
      <c r="CY282" s="180"/>
      <c r="CZ282" s="180"/>
      <c r="DA282" s="180"/>
      <c r="DB282" s="180"/>
      <c r="DC282" s="180"/>
      <c r="DD282" s="180"/>
      <c r="DE282" s="180"/>
      <c r="DF282" s="180"/>
      <c r="DG282" s="180"/>
      <c r="DH282" s="180"/>
      <c r="DI282" s="180"/>
      <c r="DJ282" s="180"/>
      <c r="DK282" s="180"/>
      <c r="DL282" s="180"/>
      <c r="DM282" s="180"/>
      <c r="DN282" s="180"/>
      <c r="DO282" s="180"/>
      <c r="DP282" s="180"/>
      <c r="DQ282" s="180"/>
      <c r="DR282" s="180"/>
      <c r="DS282" s="180"/>
      <c r="DT282" s="180"/>
      <c r="DU282" s="180"/>
      <c r="DV282" s="180"/>
      <c r="DW282" s="180"/>
      <c r="DX282" s="180"/>
      <c r="DY282" s="180"/>
      <c r="DZ282" s="180"/>
      <c r="EA282" s="180"/>
      <c r="EB282" s="180"/>
      <c r="EC282" s="180"/>
      <c r="ED282" s="180"/>
      <c r="EE282" s="180"/>
      <c r="EF282" s="180"/>
      <c r="EG282" s="180"/>
      <c r="EH282" s="180"/>
      <c r="EI282" s="180"/>
      <c r="EJ282" s="180"/>
      <c r="EK282" s="180"/>
      <c r="EL282" s="180"/>
      <c r="EM282" s="180"/>
      <c r="EN282" s="180"/>
      <c r="EO282" s="180"/>
      <c r="EP282" s="180"/>
      <c r="EQ282" s="180"/>
      <c r="ER282" s="180"/>
      <c r="ES282" s="180"/>
      <c r="ET282" s="180"/>
      <c r="EU282" s="180"/>
      <c r="EV282" s="180"/>
      <c r="EW282" s="180"/>
      <c r="EX282" s="180"/>
      <c r="EY282" s="180"/>
      <c r="EZ282" s="180"/>
      <c r="FA282" s="180"/>
      <c r="FB282" s="180"/>
      <c r="FC282" s="180"/>
      <c r="FD282" s="180"/>
      <c r="FE282" s="180"/>
      <c r="FF282" s="180"/>
      <c r="FG282" s="180"/>
      <c r="FH282" s="180"/>
    </row>
    <row r="283" spans="3:164" hidden="1" x14ac:dyDescent="0.3">
      <c r="C283" s="700">
        <f t="shared" si="498"/>
        <v>65</v>
      </c>
      <c r="D283" s="305" t="str">
        <f t="shared" si="498"/>
        <v>-</v>
      </c>
      <c r="E283" s="208">
        <f t="shared" si="498"/>
        <v>0</v>
      </c>
      <c r="F283" s="208">
        <f t="shared" si="377"/>
        <v>0</v>
      </c>
      <c r="G283" s="208">
        <f t="shared" si="377"/>
        <v>0</v>
      </c>
      <c r="H283" s="208">
        <f t="shared" ref="H283:BS283" si="507">+SUM(G283,H179)</f>
        <v>0</v>
      </c>
      <c r="I283" s="208">
        <f t="shared" si="507"/>
        <v>0</v>
      </c>
      <c r="J283" s="208">
        <f t="shared" si="507"/>
        <v>0</v>
      </c>
      <c r="K283" s="208">
        <f t="shared" si="507"/>
        <v>0</v>
      </c>
      <c r="L283" s="208">
        <f t="shared" si="507"/>
        <v>0</v>
      </c>
      <c r="M283" s="208">
        <f t="shared" si="507"/>
        <v>0</v>
      </c>
      <c r="N283" s="208">
        <f t="shared" si="507"/>
        <v>0</v>
      </c>
      <c r="O283" s="208">
        <f t="shared" si="507"/>
        <v>0</v>
      </c>
      <c r="P283" s="208">
        <f t="shared" si="507"/>
        <v>0</v>
      </c>
      <c r="Q283" s="208">
        <f t="shared" si="507"/>
        <v>0</v>
      </c>
      <c r="R283" s="208">
        <f t="shared" si="507"/>
        <v>0</v>
      </c>
      <c r="S283" s="208">
        <f t="shared" si="507"/>
        <v>0</v>
      </c>
      <c r="T283" s="208">
        <f t="shared" si="507"/>
        <v>0</v>
      </c>
      <c r="U283" s="208">
        <f t="shared" si="507"/>
        <v>0</v>
      </c>
      <c r="V283" s="208">
        <f t="shared" si="507"/>
        <v>0</v>
      </c>
      <c r="W283" s="208">
        <f t="shared" si="507"/>
        <v>0</v>
      </c>
      <c r="X283" s="208">
        <f t="shared" si="507"/>
        <v>0</v>
      </c>
      <c r="Y283" s="208">
        <f t="shared" si="507"/>
        <v>0</v>
      </c>
      <c r="Z283" s="208">
        <f t="shared" si="507"/>
        <v>0</v>
      </c>
      <c r="AA283" s="208">
        <f t="shared" si="507"/>
        <v>0</v>
      </c>
      <c r="AB283" s="208">
        <f t="shared" si="507"/>
        <v>0</v>
      </c>
      <c r="AC283" s="208">
        <f t="shared" si="507"/>
        <v>0</v>
      </c>
      <c r="AD283" s="208">
        <f t="shared" si="507"/>
        <v>0</v>
      </c>
      <c r="AE283" s="208">
        <f t="shared" si="507"/>
        <v>0</v>
      </c>
      <c r="AF283" s="208">
        <f t="shared" si="507"/>
        <v>0</v>
      </c>
      <c r="AG283" s="208">
        <f t="shared" si="507"/>
        <v>0</v>
      </c>
      <c r="AH283" s="208">
        <f t="shared" si="507"/>
        <v>0</v>
      </c>
      <c r="AI283" s="208">
        <f t="shared" si="507"/>
        <v>0</v>
      </c>
      <c r="AJ283" s="208">
        <f t="shared" si="507"/>
        <v>0</v>
      </c>
      <c r="AK283" s="208">
        <f t="shared" si="507"/>
        <v>0</v>
      </c>
      <c r="AL283" s="208">
        <f t="shared" si="507"/>
        <v>0</v>
      </c>
      <c r="AM283" s="208">
        <f t="shared" si="507"/>
        <v>0</v>
      </c>
      <c r="AN283" s="208">
        <f t="shared" si="507"/>
        <v>0</v>
      </c>
      <c r="AO283" s="208">
        <f t="shared" si="507"/>
        <v>0</v>
      </c>
      <c r="AP283" s="208">
        <f t="shared" si="507"/>
        <v>0</v>
      </c>
      <c r="AQ283" s="208">
        <f t="shared" si="507"/>
        <v>0</v>
      </c>
      <c r="AR283" s="208">
        <f t="shared" si="507"/>
        <v>0</v>
      </c>
      <c r="AS283" s="208">
        <f t="shared" si="507"/>
        <v>0</v>
      </c>
      <c r="AT283" s="208">
        <f t="shared" si="507"/>
        <v>0</v>
      </c>
      <c r="AU283" s="208">
        <f t="shared" si="507"/>
        <v>0</v>
      </c>
      <c r="AV283" s="208">
        <f t="shared" si="507"/>
        <v>0</v>
      </c>
      <c r="AW283" s="208">
        <f t="shared" si="507"/>
        <v>0</v>
      </c>
      <c r="AX283" s="208">
        <f t="shared" si="507"/>
        <v>0</v>
      </c>
      <c r="AY283" s="208">
        <f t="shared" si="507"/>
        <v>0</v>
      </c>
      <c r="AZ283" s="208">
        <f t="shared" si="507"/>
        <v>0</v>
      </c>
      <c r="BA283" s="208">
        <f t="shared" si="507"/>
        <v>0</v>
      </c>
      <c r="BB283" s="208">
        <f t="shared" si="507"/>
        <v>0</v>
      </c>
      <c r="BC283" s="208">
        <f t="shared" si="507"/>
        <v>0</v>
      </c>
      <c r="BD283" s="208">
        <f t="shared" si="507"/>
        <v>0</v>
      </c>
      <c r="BE283" s="208">
        <f t="shared" si="507"/>
        <v>0</v>
      </c>
      <c r="BF283" s="208">
        <f t="shared" si="507"/>
        <v>0</v>
      </c>
      <c r="BG283" s="208">
        <f t="shared" si="507"/>
        <v>0</v>
      </c>
      <c r="BH283" s="208">
        <f t="shared" si="507"/>
        <v>0</v>
      </c>
      <c r="BI283" s="208">
        <f t="shared" si="507"/>
        <v>0</v>
      </c>
      <c r="BJ283" s="208">
        <f t="shared" si="507"/>
        <v>0</v>
      </c>
      <c r="BK283" s="208">
        <f t="shared" si="507"/>
        <v>0</v>
      </c>
      <c r="BL283" s="208">
        <f t="shared" si="507"/>
        <v>0</v>
      </c>
      <c r="BM283" s="208">
        <f t="shared" si="507"/>
        <v>0</v>
      </c>
      <c r="BN283" s="208">
        <f t="shared" si="507"/>
        <v>0</v>
      </c>
      <c r="BO283" s="208">
        <f t="shared" si="507"/>
        <v>0</v>
      </c>
      <c r="BP283" s="208">
        <f t="shared" si="507"/>
        <v>0</v>
      </c>
      <c r="BQ283" s="208">
        <f t="shared" si="507"/>
        <v>0</v>
      </c>
      <c r="BR283" s="208">
        <f t="shared" si="507"/>
        <v>0</v>
      </c>
      <c r="BS283" s="208">
        <f t="shared" si="507"/>
        <v>0</v>
      </c>
      <c r="BT283" s="208">
        <f t="shared" ref="BT283:CF283" si="508">+SUM(BS283,BT179)</f>
        <v>0</v>
      </c>
      <c r="BU283" s="208">
        <f t="shared" si="508"/>
        <v>0</v>
      </c>
      <c r="BV283" s="208">
        <f t="shared" si="508"/>
        <v>0</v>
      </c>
      <c r="BW283" s="208">
        <f t="shared" si="508"/>
        <v>0</v>
      </c>
      <c r="BX283" s="208">
        <f t="shared" si="508"/>
        <v>0</v>
      </c>
      <c r="BY283" s="208">
        <f t="shared" si="508"/>
        <v>0</v>
      </c>
      <c r="BZ283" s="208">
        <f t="shared" si="508"/>
        <v>0</v>
      </c>
      <c r="CA283" s="208">
        <f t="shared" si="508"/>
        <v>0</v>
      </c>
      <c r="CB283" s="208">
        <f t="shared" si="508"/>
        <v>0</v>
      </c>
      <c r="CC283" s="208">
        <f t="shared" si="508"/>
        <v>0</v>
      </c>
      <c r="CD283" s="208">
        <f t="shared" si="508"/>
        <v>0</v>
      </c>
      <c r="CE283" s="208">
        <f t="shared" si="508"/>
        <v>0</v>
      </c>
      <c r="CF283" s="208">
        <f t="shared" si="508"/>
        <v>0</v>
      </c>
      <c r="CG283" s="180"/>
      <c r="CH283" s="180"/>
      <c r="CI283" s="180"/>
      <c r="CJ283" s="180"/>
      <c r="CK283" s="180"/>
      <c r="CL283" s="180"/>
      <c r="CM283" s="180"/>
      <c r="CN283" s="180"/>
      <c r="CO283" s="180"/>
      <c r="CP283" s="180"/>
      <c r="CQ283" s="180"/>
      <c r="CR283" s="180"/>
      <c r="CS283" s="180"/>
      <c r="CT283" s="180"/>
      <c r="CU283" s="180"/>
      <c r="CV283" s="180"/>
      <c r="CW283" s="180"/>
      <c r="CX283" s="180"/>
      <c r="CY283" s="180"/>
      <c r="CZ283" s="180"/>
      <c r="DA283" s="180"/>
      <c r="DB283" s="180"/>
      <c r="DC283" s="180"/>
      <c r="DD283" s="180"/>
      <c r="DE283" s="180"/>
      <c r="DF283" s="180"/>
      <c r="DG283" s="180"/>
      <c r="DH283" s="180"/>
      <c r="DI283" s="180"/>
      <c r="DJ283" s="180"/>
      <c r="DK283" s="180"/>
      <c r="DL283" s="180"/>
      <c r="DM283" s="180"/>
      <c r="DN283" s="180"/>
      <c r="DO283" s="180"/>
      <c r="DP283" s="180"/>
      <c r="DQ283" s="180"/>
      <c r="DR283" s="180"/>
      <c r="DS283" s="180"/>
      <c r="DT283" s="180"/>
      <c r="DU283" s="180"/>
      <c r="DV283" s="180"/>
      <c r="DW283" s="180"/>
      <c r="DX283" s="180"/>
      <c r="DY283" s="180"/>
      <c r="DZ283" s="180"/>
      <c r="EA283" s="180"/>
      <c r="EB283" s="180"/>
      <c r="EC283" s="180"/>
      <c r="ED283" s="180"/>
      <c r="EE283" s="180"/>
      <c r="EF283" s="180"/>
      <c r="EG283" s="180"/>
      <c r="EH283" s="180"/>
      <c r="EI283" s="180"/>
      <c r="EJ283" s="180"/>
      <c r="EK283" s="180"/>
      <c r="EL283" s="180"/>
      <c r="EM283" s="180"/>
      <c r="EN283" s="180"/>
      <c r="EO283" s="180"/>
      <c r="EP283" s="180"/>
      <c r="EQ283" s="180"/>
      <c r="ER283" s="180"/>
      <c r="ES283" s="180"/>
      <c r="ET283" s="180"/>
      <c r="EU283" s="180"/>
      <c r="EV283" s="180"/>
      <c r="EW283" s="180"/>
      <c r="EX283" s="180"/>
      <c r="EY283" s="180"/>
      <c r="EZ283" s="180"/>
      <c r="FA283" s="180"/>
      <c r="FB283" s="180"/>
      <c r="FC283" s="180"/>
      <c r="FD283" s="180"/>
      <c r="FE283" s="180"/>
      <c r="FF283" s="180"/>
      <c r="FG283" s="180"/>
      <c r="FH283" s="180"/>
    </row>
    <row r="284" spans="3:164" hidden="1" x14ac:dyDescent="0.3">
      <c r="C284" s="700">
        <f t="shared" si="498"/>
        <v>66</v>
      </c>
      <c r="D284" s="305" t="str">
        <f t="shared" si="498"/>
        <v>-</v>
      </c>
      <c r="E284" s="208">
        <f t="shared" si="498"/>
        <v>0</v>
      </c>
      <c r="F284" s="208">
        <f t="shared" ref="F284:G318" si="509">+SUM(E284,F180)</f>
        <v>0</v>
      </c>
      <c r="G284" s="208">
        <f t="shared" si="509"/>
        <v>0</v>
      </c>
      <c r="H284" s="208">
        <f t="shared" ref="H284:BS284" si="510">+SUM(G284,H180)</f>
        <v>0</v>
      </c>
      <c r="I284" s="208">
        <f t="shared" si="510"/>
        <v>0</v>
      </c>
      <c r="J284" s="208">
        <f t="shared" si="510"/>
        <v>0</v>
      </c>
      <c r="K284" s="208">
        <f t="shared" si="510"/>
        <v>0</v>
      </c>
      <c r="L284" s="208">
        <f t="shared" si="510"/>
        <v>0</v>
      </c>
      <c r="M284" s="208">
        <f t="shared" si="510"/>
        <v>0</v>
      </c>
      <c r="N284" s="208">
        <f t="shared" si="510"/>
        <v>0</v>
      </c>
      <c r="O284" s="208">
        <f t="shared" si="510"/>
        <v>0</v>
      </c>
      <c r="P284" s="208">
        <f t="shared" si="510"/>
        <v>0</v>
      </c>
      <c r="Q284" s="208">
        <f t="shared" si="510"/>
        <v>0</v>
      </c>
      <c r="R284" s="208">
        <f t="shared" si="510"/>
        <v>0</v>
      </c>
      <c r="S284" s="208">
        <f t="shared" si="510"/>
        <v>0</v>
      </c>
      <c r="T284" s="208">
        <f t="shared" si="510"/>
        <v>0</v>
      </c>
      <c r="U284" s="208">
        <f t="shared" si="510"/>
        <v>0</v>
      </c>
      <c r="V284" s="208">
        <f t="shared" si="510"/>
        <v>0</v>
      </c>
      <c r="W284" s="208">
        <f t="shared" si="510"/>
        <v>0</v>
      </c>
      <c r="X284" s="208">
        <f t="shared" si="510"/>
        <v>0</v>
      </c>
      <c r="Y284" s="208">
        <f t="shared" si="510"/>
        <v>0</v>
      </c>
      <c r="Z284" s="208">
        <f t="shared" si="510"/>
        <v>0</v>
      </c>
      <c r="AA284" s="208">
        <f t="shared" si="510"/>
        <v>0</v>
      </c>
      <c r="AB284" s="208">
        <f t="shared" si="510"/>
        <v>0</v>
      </c>
      <c r="AC284" s="208">
        <f t="shared" si="510"/>
        <v>0</v>
      </c>
      <c r="AD284" s="208">
        <f t="shared" si="510"/>
        <v>0</v>
      </c>
      <c r="AE284" s="208">
        <f t="shared" si="510"/>
        <v>0</v>
      </c>
      <c r="AF284" s="208">
        <f t="shared" si="510"/>
        <v>0</v>
      </c>
      <c r="AG284" s="208">
        <f t="shared" si="510"/>
        <v>0</v>
      </c>
      <c r="AH284" s="208">
        <f t="shared" si="510"/>
        <v>0</v>
      </c>
      <c r="AI284" s="208">
        <f t="shared" si="510"/>
        <v>0</v>
      </c>
      <c r="AJ284" s="208">
        <f t="shared" si="510"/>
        <v>0</v>
      </c>
      <c r="AK284" s="208">
        <f t="shared" si="510"/>
        <v>0</v>
      </c>
      <c r="AL284" s="208">
        <f t="shared" si="510"/>
        <v>0</v>
      </c>
      <c r="AM284" s="208">
        <f t="shared" si="510"/>
        <v>0</v>
      </c>
      <c r="AN284" s="208">
        <f t="shared" si="510"/>
        <v>0</v>
      </c>
      <c r="AO284" s="208">
        <f t="shared" si="510"/>
        <v>0</v>
      </c>
      <c r="AP284" s="208">
        <f t="shared" si="510"/>
        <v>0</v>
      </c>
      <c r="AQ284" s="208">
        <f t="shared" si="510"/>
        <v>0</v>
      </c>
      <c r="AR284" s="208">
        <f t="shared" si="510"/>
        <v>0</v>
      </c>
      <c r="AS284" s="208">
        <f t="shared" si="510"/>
        <v>0</v>
      </c>
      <c r="AT284" s="208">
        <f t="shared" si="510"/>
        <v>0</v>
      </c>
      <c r="AU284" s="208">
        <f t="shared" si="510"/>
        <v>0</v>
      </c>
      <c r="AV284" s="208">
        <f t="shared" si="510"/>
        <v>0</v>
      </c>
      <c r="AW284" s="208">
        <f t="shared" si="510"/>
        <v>0</v>
      </c>
      <c r="AX284" s="208">
        <f t="shared" si="510"/>
        <v>0</v>
      </c>
      <c r="AY284" s="208">
        <f t="shared" si="510"/>
        <v>0</v>
      </c>
      <c r="AZ284" s="208">
        <f t="shared" si="510"/>
        <v>0</v>
      </c>
      <c r="BA284" s="208">
        <f t="shared" si="510"/>
        <v>0</v>
      </c>
      <c r="BB284" s="208">
        <f t="shared" si="510"/>
        <v>0</v>
      </c>
      <c r="BC284" s="208">
        <f t="shared" si="510"/>
        <v>0</v>
      </c>
      <c r="BD284" s="208">
        <f t="shared" si="510"/>
        <v>0</v>
      </c>
      <c r="BE284" s="208">
        <f t="shared" si="510"/>
        <v>0</v>
      </c>
      <c r="BF284" s="208">
        <f t="shared" si="510"/>
        <v>0</v>
      </c>
      <c r="BG284" s="208">
        <f t="shared" si="510"/>
        <v>0</v>
      </c>
      <c r="BH284" s="208">
        <f t="shared" si="510"/>
        <v>0</v>
      </c>
      <c r="BI284" s="208">
        <f t="shared" si="510"/>
        <v>0</v>
      </c>
      <c r="BJ284" s="208">
        <f t="shared" si="510"/>
        <v>0</v>
      </c>
      <c r="BK284" s="208">
        <f t="shared" si="510"/>
        <v>0</v>
      </c>
      <c r="BL284" s="208">
        <f t="shared" si="510"/>
        <v>0</v>
      </c>
      <c r="BM284" s="208">
        <f t="shared" si="510"/>
        <v>0</v>
      </c>
      <c r="BN284" s="208">
        <f t="shared" si="510"/>
        <v>0</v>
      </c>
      <c r="BO284" s="208">
        <f t="shared" si="510"/>
        <v>0</v>
      </c>
      <c r="BP284" s="208">
        <f t="shared" si="510"/>
        <v>0</v>
      </c>
      <c r="BQ284" s="208">
        <f t="shared" si="510"/>
        <v>0</v>
      </c>
      <c r="BR284" s="208">
        <f t="shared" si="510"/>
        <v>0</v>
      </c>
      <c r="BS284" s="208">
        <f t="shared" si="510"/>
        <v>0</v>
      </c>
      <c r="BT284" s="208">
        <f t="shared" ref="BT284:CF284" si="511">+SUM(BS284,BT180)</f>
        <v>0</v>
      </c>
      <c r="BU284" s="208">
        <f t="shared" si="511"/>
        <v>0</v>
      </c>
      <c r="BV284" s="208">
        <f t="shared" si="511"/>
        <v>0</v>
      </c>
      <c r="BW284" s="208">
        <f t="shared" si="511"/>
        <v>0</v>
      </c>
      <c r="BX284" s="208">
        <f t="shared" si="511"/>
        <v>0</v>
      </c>
      <c r="BY284" s="208">
        <f t="shared" si="511"/>
        <v>0</v>
      </c>
      <c r="BZ284" s="208">
        <f t="shared" si="511"/>
        <v>0</v>
      </c>
      <c r="CA284" s="208">
        <f t="shared" si="511"/>
        <v>0</v>
      </c>
      <c r="CB284" s="208">
        <f t="shared" si="511"/>
        <v>0</v>
      </c>
      <c r="CC284" s="208">
        <f t="shared" si="511"/>
        <v>0</v>
      </c>
      <c r="CD284" s="208">
        <f t="shared" si="511"/>
        <v>0</v>
      </c>
      <c r="CE284" s="208">
        <f t="shared" si="511"/>
        <v>0</v>
      </c>
      <c r="CF284" s="208">
        <f t="shared" si="511"/>
        <v>0</v>
      </c>
      <c r="CG284" s="180"/>
      <c r="CH284" s="180"/>
      <c r="CI284" s="180"/>
      <c r="CJ284" s="180"/>
      <c r="CK284" s="180"/>
      <c r="CL284" s="180"/>
      <c r="CM284" s="180"/>
      <c r="CN284" s="180"/>
      <c r="CO284" s="180"/>
      <c r="CP284" s="180"/>
      <c r="CQ284" s="180"/>
      <c r="CR284" s="180"/>
      <c r="CS284" s="180"/>
      <c r="CT284" s="180"/>
      <c r="CU284" s="180"/>
      <c r="CV284" s="180"/>
      <c r="CW284" s="180"/>
      <c r="CX284" s="180"/>
      <c r="CY284" s="180"/>
      <c r="CZ284" s="180"/>
      <c r="DA284" s="180"/>
      <c r="DB284" s="180"/>
      <c r="DC284" s="180"/>
      <c r="DD284" s="180"/>
      <c r="DE284" s="180"/>
      <c r="DF284" s="180"/>
      <c r="DG284" s="180"/>
      <c r="DH284" s="180"/>
      <c r="DI284" s="180"/>
      <c r="DJ284" s="180"/>
      <c r="DK284" s="180"/>
      <c r="DL284" s="180"/>
      <c r="DM284" s="180"/>
      <c r="DN284" s="180"/>
      <c r="DO284" s="180"/>
      <c r="DP284" s="180"/>
      <c r="DQ284" s="180"/>
      <c r="DR284" s="180"/>
      <c r="DS284" s="180"/>
      <c r="DT284" s="180"/>
      <c r="DU284" s="180"/>
      <c r="DV284" s="180"/>
      <c r="DW284" s="180"/>
      <c r="DX284" s="180"/>
      <c r="DY284" s="180"/>
      <c r="DZ284" s="180"/>
      <c r="EA284" s="180"/>
      <c r="EB284" s="180"/>
      <c r="EC284" s="180"/>
      <c r="ED284" s="180"/>
      <c r="EE284" s="180"/>
      <c r="EF284" s="180"/>
      <c r="EG284" s="180"/>
      <c r="EH284" s="180"/>
      <c r="EI284" s="180"/>
      <c r="EJ284" s="180"/>
      <c r="EK284" s="180"/>
      <c r="EL284" s="180"/>
      <c r="EM284" s="180"/>
      <c r="EN284" s="180"/>
      <c r="EO284" s="180"/>
      <c r="EP284" s="180"/>
      <c r="EQ284" s="180"/>
      <c r="ER284" s="180"/>
      <c r="ES284" s="180"/>
      <c r="ET284" s="180"/>
      <c r="EU284" s="180"/>
      <c r="EV284" s="180"/>
      <c r="EW284" s="180"/>
      <c r="EX284" s="180"/>
      <c r="EY284" s="180"/>
      <c r="EZ284" s="180"/>
      <c r="FA284" s="180"/>
      <c r="FB284" s="180"/>
      <c r="FC284" s="180"/>
      <c r="FD284" s="180"/>
      <c r="FE284" s="180"/>
      <c r="FF284" s="180"/>
      <c r="FG284" s="180"/>
      <c r="FH284" s="180"/>
    </row>
    <row r="285" spans="3:164" hidden="1" x14ac:dyDescent="0.3">
      <c r="C285" s="700">
        <f t="shared" si="498"/>
        <v>67</v>
      </c>
      <c r="D285" s="305" t="str">
        <f t="shared" si="498"/>
        <v>-</v>
      </c>
      <c r="E285" s="208">
        <f t="shared" si="498"/>
        <v>0</v>
      </c>
      <c r="F285" s="208">
        <f t="shared" si="509"/>
        <v>0</v>
      </c>
      <c r="G285" s="208">
        <f t="shared" si="509"/>
        <v>0</v>
      </c>
      <c r="H285" s="208">
        <f t="shared" ref="H285:BS285" si="512">+SUM(G285,H181)</f>
        <v>0</v>
      </c>
      <c r="I285" s="208">
        <f t="shared" si="512"/>
        <v>0</v>
      </c>
      <c r="J285" s="208">
        <f t="shared" si="512"/>
        <v>0</v>
      </c>
      <c r="K285" s="208">
        <f t="shared" si="512"/>
        <v>0</v>
      </c>
      <c r="L285" s="208">
        <f t="shared" si="512"/>
        <v>0</v>
      </c>
      <c r="M285" s="208">
        <f t="shared" si="512"/>
        <v>0</v>
      </c>
      <c r="N285" s="208">
        <f t="shared" si="512"/>
        <v>0</v>
      </c>
      <c r="O285" s="208">
        <f t="shared" si="512"/>
        <v>0</v>
      </c>
      <c r="P285" s="208">
        <f t="shared" si="512"/>
        <v>0</v>
      </c>
      <c r="Q285" s="208">
        <f t="shared" si="512"/>
        <v>0</v>
      </c>
      <c r="R285" s="208">
        <f t="shared" si="512"/>
        <v>0</v>
      </c>
      <c r="S285" s="208">
        <f t="shared" si="512"/>
        <v>0</v>
      </c>
      <c r="T285" s="208">
        <f t="shared" si="512"/>
        <v>0</v>
      </c>
      <c r="U285" s="208">
        <f t="shared" si="512"/>
        <v>0</v>
      </c>
      <c r="V285" s="208">
        <f t="shared" si="512"/>
        <v>0</v>
      </c>
      <c r="W285" s="208">
        <f t="shared" si="512"/>
        <v>0</v>
      </c>
      <c r="X285" s="208">
        <f t="shared" si="512"/>
        <v>0</v>
      </c>
      <c r="Y285" s="208">
        <f t="shared" si="512"/>
        <v>0</v>
      </c>
      <c r="Z285" s="208">
        <f t="shared" si="512"/>
        <v>0</v>
      </c>
      <c r="AA285" s="208">
        <f t="shared" si="512"/>
        <v>0</v>
      </c>
      <c r="AB285" s="208">
        <f t="shared" si="512"/>
        <v>0</v>
      </c>
      <c r="AC285" s="208">
        <f t="shared" si="512"/>
        <v>0</v>
      </c>
      <c r="AD285" s="208">
        <f t="shared" si="512"/>
        <v>0</v>
      </c>
      <c r="AE285" s="208">
        <f t="shared" si="512"/>
        <v>0</v>
      </c>
      <c r="AF285" s="208">
        <f t="shared" si="512"/>
        <v>0</v>
      </c>
      <c r="AG285" s="208">
        <f t="shared" si="512"/>
        <v>0</v>
      </c>
      <c r="AH285" s="208">
        <f t="shared" si="512"/>
        <v>0</v>
      </c>
      <c r="AI285" s="208">
        <f t="shared" si="512"/>
        <v>0</v>
      </c>
      <c r="AJ285" s="208">
        <f t="shared" si="512"/>
        <v>0</v>
      </c>
      <c r="AK285" s="208">
        <f t="shared" si="512"/>
        <v>0</v>
      </c>
      <c r="AL285" s="208">
        <f t="shared" si="512"/>
        <v>0</v>
      </c>
      <c r="AM285" s="208">
        <f t="shared" si="512"/>
        <v>0</v>
      </c>
      <c r="AN285" s="208">
        <f t="shared" si="512"/>
        <v>0</v>
      </c>
      <c r="AO285" s="208">
        <f t="shared" si="512"/>
        <v>0</v>
      </c>
      <c r="AP285" s="208">
        <f t="shared" si="512"/>
        <v>0</v>
      </c>
      <c r="AQ285" s="208">
        <f t="shared" si="512"/>
        <v>0</v>
      </c>
      <c r="AR285" s="208">
        <f t="shared" si="512"/>
        <v>0</v>
      </c>
      <c r="AS285" s="208">
        <f t="shared" si="512"/>
        <v>0</v>
      </c>
      <c r="AT285" s="208">
        <f t="shared" si="512"/>
        <v>0</v>
      </c>
      <c r="AU285" s="208">
        <f t="shared" si="512"/>
        <v>0</v>
      </c>
      <c r="AV285" s="208">
        <f t="shared" si="512"/>
        <v>0</v>
      </c>
      <c r="AW285" s="208">
        <f t="shared" si="512"/>
        <v>0</v>
      </c>
      <c r="AX285" s="208">
        <f t="shared" si="512"/>
        <v>0</v>
      </c>
      <c r="AY285" s="208">
        <f t="shared" si="512"/>
        <v>0</v>
      </c>
      <c r="AZ285" s="208">
        <f t="shared" si="512"/>
        <v>0</v>
      </c>
      <c r="BA285" s="208">
        <f t="shared" si="512"/>
        <v>0</v>
      </c>
      <c r="BB285" s="208">
        <f t="shared" si="512"/>
        <v>0</v>
      </c>
      <c r="BC285" s="208">
        <f t="shared" si="512"/>
        <v>0</v>
      </c>
      <c r="BD285" s="208">
        <f t="shared" si="512"/>
        <v>0</v>
      </c>
      <c r="BE285" s="208">
        <f t="shared" si="512"/>
        <v>0</v>
      </c>
      <c r="BF285" s="208">
        <f t="shared" si="512"/>
        <v>0</v>
      </c>
      <c r="BG285" s="208">
        <f t="shared" si="512"/>
        <v>0</v>
      </c>
      <c r="BH285" s="208">
        <f t="shared" si="512"/>
        <v>0</v>
      </c>
      <c r="BI285" s="208">
        <f t="shared" si="512"/>
        <v>0</v>
      </c>
      <c r="BJ285" s="208">
        <f t="shared" si="512"/>
        <v>0</v>
      </c>
      <c r="BK285" s="208">
        <f t="shared" si="512"/>
        <v>0</v>
      </c>
      <c r="BL285" s="208">
        <f t="shared" si="512"/>
        <v>0</v>
      </c>
      <c r="BM285" s="208">
        <f t="shared" si="512"/>
        <v>0</v>
      </c>
      <c r="BN285" s="208">
        <f t="shared" si="512"/>
        <v>0</v>
      </c>
      <c r="BO285" s="208">
        <f t="shared" si="512"/>
        <v>0</v>
      </c>
      <c r="BP285" s="208">
        <f t="shared" si="512"/>
        <v>0</v>
      </c>
      <c r="BQ285" s="208">
        <f t="shared" si="512"/>
        <v>0</v>
      </c>
      <c r="BR285" s="208">
        <f t="shared" si="512"/>
        <v>0</v>
      </c>
      <c r="BS285" s="208">
        <f t="shared" si="512"/>
        <v>0</v>
      </c>
      <c r="BT285" s="208">
        <f t="shared" ref="BT285:CF285" si="513">+SUM(BS285,BT181)</f>
        <v>0</v>
      </c>
      <c r="BU285" s="208">
        <f t="shared" si="513"/>
        <v>0</v>
      </c>
      <c r="BV285" s="208">
        <f t="shared" si="513"/>
        <v>0</v>
      </c>
      <c r="BW285" s="208">
        <f t="shared" si="513"/>
        <v>0</v>
      </c>
      <c r="BX285" s="208">
        <f t="shared" si="513"/>
        <v>0</v>
      </c>
      <c r="BY285" s="208">
        <f t="shared" si="513"/>
        <v>0</v>
      </c>
      <c r="BZ285" s="208">
        <f t="shared" si="513"/>
        <v>0</v>
      </c>
      <c r="CA285" s="208">
        <f t="shared" si="513"/>
        <v>0</v>
      </c>
      <c r="CB285" s="208">
        <f t="shared" si="513"/>
        <v>0</v>
      </c>
      <c r="CC285" s="208">
        <f t="shared" si="513"/>
        <v>0</v>
      </c>
      <c r="CD285" s="208">
        <f t="shared" si="513"/>
        <v>0</v>
      </c>
      <c r="CE285" s="208">
        <f t="shared" si="513"/>
        <v>0</v>
      </c>
      <c r="CF285" s="208">
        <f t="shared" si="513"/>
        <v>0</v>
      </c>
      <c r="CG285" s="180"/>
      <c r="CH285" s="180"/>
      <c r="CI285" s="180"/>
      <c r="CJ285" s="180"/>
      <c r="CK285" s="180"/>
      <c r="CL285" s="180"/>
      <c r="CM285" s="180"/>
      <c r="CN285" s="180"/>
      <c r="CO285" s="180"/>
      <c r="CP285" s="180"/>
      <c r="CQ285" s="180"/>
      <c r="CR285" s="180"/>
      <c r="CS285" s="180"/>
      <c r="CT285" s="180"/>
      <c r="CU285" s="180"/>
      <c r="CV285" s="180"/>
      <c r="CW285" s="180"/>
      <c r="CX285" s="180"/>
      <c r="CY285" s="180"/>
      <c r="CZ285" s="180"/>
      <c r="DA285" s="180"/>
      <c r="DB285" s="180"/>
      <c r="DC285" s="180"/>
      <c r="DD285" s="180"/>
      <c r="DE285" s="180"/>
      <c r="DF285" s="180"/>
      <c r="DG285" s="180"/>
      <c r="DH285" s="180"/>
      <c r="DI285" s="180"/>
      <c r="DJ285" s="180"/>
      <c r="DK285" s="180"/>
      <c r="DL285" s="180"/>
      <c r="DM285" s="180"/>
      <c r="DN285" s="180"/>
      <c r="DO285" s="180"/>
      <c r="DP285" s="180"/>
      <c r="DQ285" s="180"/>
      <c r="DR285" s="180"/>
      <c r="DS285" s="180"/>
      <c r="DT285" s="180"/>
      <c r="DU285" s="180"/>
      <c r="DV285" s="180"/>
      <c r="DW285" s="180"/>
      <c r="DX285" s="180"/>
      <c r="DY285" s="180"/>
      <c r="DZ285" s="180"/>
      <c r="EA285" s="180"/>
      <c r="EB285" s="180"/>
      <c r="EC285" s="180"/>
      <c r="ED285" s="180"/>
      <c r="EE285" s="180"/>
      <c r="EF285" s="180"/>
      <c r="EG285" s="180"/>
      <c r="EH285" s="180"/>
      <c r="EI285" s="180"/>
      <c r="EJ285" s="180"/>
      <c r="EK285" s="180"/>
      <c r="EL285" s="180"/>
      <c r="EM285" s="180"/>
      <c r="EN285" s="180"/>
      <c r="EO285" s="180"/>
      <c r="EP285" s="180"/>
      <c r="EQ285" s="180"/>
      <c r="ER285" s="180"/>
      <c r="ES285" s="180"/>
      <c r="ET285" s="180"/>
      <c r="EU285" s="180"/>
      <c r="EV285" s="180"/>
      <c r="EW285" s="180"/>
      <c r="EX285" s="180"/>
      <c r="EY285" s="180"/>
      <c r="EZ285" s="180"/>
      <c r="FA285" s="180"/>
      <c r="FB285" s="180"/>
      <c r="FC285" s="180"/>
      <c r="FD285" s="180"/>
      <c r="FE285" s="180"/>
      <c r="FF285" s="180"/>
      <c r="FG285" s="180"/>
      <c r="FH285" s="180"/>
    </row>
    <row r="286" spans="3:164" hidden="1" x14ac:dyDescent="0.3">
      <c r="C286" s="700">
        <f t="shared" si="498"/>
        <v>68</v>
      </c>
      <c r="D286" s="305" t="str">
        <f t="shared" si="498"/>
        <v>-</v>
      </c>
      <c r="E286" s="208">
        <f t="shared" si="498"/>
        <v>0</v>
      </c>
      <c r="F286" s="208">
        <f t="shared" si="509"/>
        <v>0</v>
      </c>
      <c r="G286" s="208">
        <f t="shared" si="509"/>
        <v>0</v>
      </c>
      <c r="H286" s="208">
        <f t="shared" ref="H286:BS286" si="514">+SUM(G286,H182)</f>
        <v>0</v>
      </c>
      <c r="I286" s="208">
        <f t="shared" si="514"/>
        <v>0</v>
      </c>
      <c r="J286" s="208">
        <f t="shared" si="514"/>
        <v>0</v>
      </c>
      <c r="K286" s="208">
        <f t="shared" si="514"/>
        <v>0</v>
      </c>
      <c r="L286" s="208">
        <f t="shared" si="514"/>
        <v>0</v>
      </c>
      <c r="M286" s="208">
        <f t="shared" si="514"/>
        <v>0</v>
      </c>
      <c r="N286" s="208">
        <f t="shared" si="514"/>
        <v>0</v>
      </c>
      <c r="O286" s="208">
        <f t="shared" si="514"/>
        <v>0</v>
      </c>
      <c r="P286" s="208">
        <f t="shared" si="514"/>
        <v>0</v>
      </c>
      <c r="Q286" s="208">
        <f t="shared" si="514"/>
        <v>0</v>
      </c>
      <c r="R286" s="208">
        <f t="shared" si="514"/>
        <v>0</v>
      </c>
      <c r="S286" s="208">
        <f t="shared" si="514"/>
        <v>0</v>
      </c>
      <c r="T286" s="208">
        <f t="shared" si="514"/>
        <v>0</v>
      </c>
      <c r="U286" s="208">
        <f t="shared" si="514"/>
        <v>0</v>
      </c>
      <c r="V286" s="208">
        <f t="shared" si="514"/>
        <v>0</v>
      </c>
      <c r="W286" s="208">
        <f t="shared" si="514"/>
        <v>0</v>
      </c>
      <c r="X286" s="208">
        <f t="shared" si="514"/>
        <v>0</v>
      </c>
      <c r="Y286" s="208">
        <f t="shared" si="514"/>
        <v>0</v>
      </c>
      <c r="Z286" s="208">
        <f t="shared" si="514"/>
        <v>0</v>
      </c>
      <c r="AA286" s="208">
        <f t="shared" si="514"/>
        <v>0</v>
      </c>
      <c r="AB286" s="208">
        <f t="shared" si="514"/>
        <v>0</v>
      </c>
      <c r="AC286" s="208">
        <f t="shared" si="514"/>
        <v>0</v>
      </c>
      <c r="AD286" s="208">
        <f t="shared" si="514"/>
        <v>0</v>
      </c>
      <c r="AE286" s="208">
        <f t="shared" si="514"/>
        <v>0</v>
      </c>
      <c r="AF286" s="208">
        <f t="shared" si="514"/>
        <v>0</v>
      </c>
      <c r="AG286" s="208">
        <f t="shared" si="514"/>
        <v>0</v>
      </c>
      <c r="AH286" s="208">
        <f t="shared" si="514"/>
        <v>0</v>
      </c>
      <c r="AI286" s="208">
        <f t="shared" si="514"/>
        <v>0</v>
      </c>
      <c r="AJ286" s="208">
        <f t="shared" si="514"/>
        <v>0</v>
      </c>
      <c r="AK286" s="208">
        <f t="shared" si="514"/>
        <v>0</v>
      </c>
      <c r="AL286" s="208">
        <f t="shared" si="514"/>
        <v>0</v>
      </c>
      <c r="AM286" s="208">
        <f t="shared" si="514"/>
        <v>0</v>
      </c>
      <c r="AN286" s="208">
        <f t="shared" si="514"/>
        <v>0</v>
      </c>
      <c r="AO286" s="208">
        <f t="shared" si="514"/>
        <v>0</v>
      </c>
      <c r="AP286" s="208">
        <f t="shared" si="514"/>
        <v>0</v>
      </c>
      <c r="AQ286" s="208">
        <f t="shared" si="514"/>
        <v>0</v>
      </c>
      <c r="AR286" s="208">
        <f t="shared" si="514"/>
        <v>0</v>
      </c>
      <c r="AS286" s="208">
        <f t="shared" si="514"/>
        <v>0</v>
      </c>
      <c r="AT286" s="208">
        <f t="shared" si="514"/>
        <v>0</v>
      </c>
      <c r="AU286" s="208">
        <f t="shared" si="514"/>
        <v>0</v>
      </c>
      <c r="AV286" s="208">
        <f t="shared" si="514"/>
        <v>0</v>
      </c>
      <c r="AW286" s="208">
        <f t="shared" si="514"/>
        <v>0</v>
      </c>
      <c r="AX286" s="208">
        <f t="shared" si="514"/>
        <v>0</v>
      </c>
      <c r="AY286" s="208">
        <f t="shared" si="514"/>
        <v>0</v>
      </c>
      <c r="AZ286" s="208">
        <f t="shared" si="514"/>
        <v>0</v>
      </c>
      <c r="BA286" s="208">
        <f t="shared" si="514"/>
        <v>0</v>
      </c>
      <c r="BB286" s="208">
        <f t="shared" si="514"/>
        <v>0</v>
      </c>
      <c r="BC286" s="208">
        <f t="shared" si="514"/>
        <v>0</v>
      </c>
      <c r="BD286" s="208">
        <f t="shared" si="514"/>
        <v>0</v>
      </c>
      <c r="BE286" s="208">
        <f t="shared" si="514"/>
        <v>0</v>
      </c>
      <c r="BF286" s="208">
        <f t="shared" si="514"/>
        <v>0</v>
      </c>
      <c r="BG286" s="208">
        <f t="shared" si="514"/>
        <v>0</v>
      </c>
      <c r="BH286" s="208">
        <f t="shared" si="514"/>
        <v>0</v>
      </c>
      <c r="BI286" s="208">
        <f t="shared" si="514"/>
        <v>0</v>
      </c>
      <c r="BJ286" s="208">
        <f t="shared" si="514"/>
        <v>0</v>
      </c>
      <c r="BK286" s="208">
        <f t="shared" si="514"/>
        <v>0</v>
      </c>
      <c r="BL286" s="208">
        <f t="shared" si="514"/>
        <v>0</v>
      </c>
      <c r="BM286" s="208">
        <f t="shared" si="514"/>
        <v>0</v>
      </c>
      <c r="BN286" s="208">
        <f t="shared" si="514"/>
        <v>0</v>
      </c>
      <c r="BO286" s="208">
        <f t="shared" si="514"/>
        <v>0</v>
      </c>
      <c r="BP286" s="208">
        <f t="shared" si="514"/>
        <v>0</v>
      </c>
      <c r="BQ286" s="208">
        <f t="shared" si="514"/>
        <v>0</v>
      </c>
      <c r="BR286" s="208">
        <f t="shared" si="514"/>
        <v>0</v>
      </c>
      <c r="BS286" s="208">
        <f t="shared" si="514"/>
        <v>0</v>
      </c>
      <c r="BT286" s="208">
        <f t="shared" ref="BT286:CF286" si="515">+SUM(BS286,BT182)</f>
        <v>0</v>
      </c>
      <c r="BU286" s="208">
        <f t="shared" si="515"/>
        <v>0</v>
      </c>
      <c r="BV286" s="208">
        <f t="shared" si="515"/>
        <v>0</v>
      </c>
      <c r="BW286" s="208">
        <f t="shared" si="515"/>
        <v>0</v>
      </c>
      <c r="BX286" s="208">
        <f t="shared" si="515"/>
        <v>0</v>
      </c>
      <c r="BY286" s="208">
        <f t="shared" si="515"/>
        <v>0</v>
      </c>
      <c r="BZ286" s="208">
        <f t="shared" si="515"/>
        <v>0</v>
      </c>
      <c r="CA286" s="208">
        <f t="shared" si="515"/>
        <v>0</v>
      </c>
      <c r="CB286" s="208">
        <f t="shared" si="515"/>
        <v>0</v>
      </c>
      <c r="CC286" s="208">
        <f t="shared" si="515"/>
        <v>0</v>
      </c>
      <c r="CD286" s="208">
        <f t="shared" si="515"/>
        <v>0</v>
      </c>
      <c r="CE286" s="208">
        <f t="shared" si="515"/>
        <v>0</v>
      </c>
      <c r="CF286" s="208">
        <f t="shared" si="515"/>
        <v>0</v>
      </c>
      <c r="CG286" s="180"/>
      <c r="CH286" s="180"/>
      <c r="CI286" s="180"/>
      <c r="CJ286" s="180"/>
      <c r="CK286" s="180"/>
      <c r="CL286" s="180"/>
      <c r="CM286" s="180"/>
      <c r="CN286" s="180"/>
      <c r="CO286" s="180"/>
      <c r="CP286" s="180"/>
      <c r="CQ286" s="180"/>
      <c r="CR286" s="180"/>
      <c r="CS286" s="180"/>
      <c r="CT286" s="180"/>
      <c r="CU286" s="180"/>
      <c r="CV286" s="180"/>
      <c r="CW286" s="180"/>
      <c r="CX286" s="180"/>
      <c r="CY286" s="180"/>
      <c r="CZ286" s="180"/>
      <c r="DA286" s="180"/>
      <c r="DB286" s="180"/>
      <c r="DC286" s="180"/>
      <c r="DD286" s="180"/>
      <c r="DE286" s="180"/>
      <c r="DF286" s="180"/>
      <c r="DG286" s="180"/>
      <c r="DH286" s="180"/>
      <c r="DI286" s="180"/>
      <c r="DJ286" s="180"/>
      <c r="DK286" s="180"/>
      <c r="DL286" s="180"/>
      <c r="DM286" s="180"/>
      <c r="DN286" s="180"/>
      <c r="DO286" s="180"/>
      <c r="DP286" s="180"/>
      <c r="DQ286" s="180"/>
      <c r="DR286" s="180"/>
      <c r="DS286" s="180"/>
      <c r="DT286" s="180"/>
      <c r="DU286" s="180"/>
      <c r="DV286" s="180"/>
      <c r="DW286" s="180"/>
      <c r="DX286" s="180"/>
      <c r="DY286" s="180"/>
      <c r="DZ286" s="180"/>
      <c r="EA286" s="180"/>
      <c r="EB286" s="180"/>
      <c r="EC286" s="180"/>
      <c r="ED286" s="180"/>
      <c r="EE286" s="180"/>
      <c r="EF286" s="180"/>
      <c r="EG286" s="180"/>
      <c r="EH286" s="180"/>
      <c r="EI286" s="180"/>
      <c r="EJ286" s="180"/>
      <c r="EK286" s="180"/>
      <c r="EL286" s="180"/>
      <c r="EM286" s="180"/>
      <c r="EN286" s="180"/>
      <c r="EO286" s="180"/>
      <c r="EP286" s="180"/>
      <c r="EQ286" s="180"/>
      <c r="ER286" s="180"/>
      <c r="ES286" s="180"/>
      <c r="ET286" s="180"/>
      <c r="EU286" s="180"/>
      <c r="EV286" s="180"/>
      <c r="EW286" s="180"/>
      <c r="EX286" s="180"/>
      <c r="EY286" s="180"/>
      <c r="EZ286" s="180"/>
      <c r="FA286" s="180"/>
      <c r="FB286" s="180"/>
      <c r="FC286" s="180"/>
      <c r="FD286" s="180"/>
      <c r="FE286" s="180"/>
      <c r="FF286" s="180"/>
      <c r="FG286" s="180"/>
      <c r="FH286" s="180"/>
    </row>
    <row r="287" spans="3:164" hidden="1" x14ac:dyDescent="0.3">
      <c r="C287" s="700">
        <f t="shared" si="498"/>
        <v>69</v>
      </c>
      <c r="D287" s="305" t="str">
        <f t="shared" si="498"/>
        <v>-</v>
      </c>
      <c r="E287" s="208">
        <f t="shared" si="498"/>
        <v>0</v>
      </c>
      <c r="F287" s="208">
        <f t="shared" si="509"/>
        <v>0</v>
      </c>
      <c r="G287" s="208">
        <f t="shared" si="509"/>
        <v>0</v>
      </c>
      <c r="H287" s="208">
        <f t="shared" ref="H287:BS287" si="516">+SUM(G287,H183)</f>
        <v>0</v>
      </c>
      <c r="I287" s="208">
        <f t="shared" si="516"/>
        <v>0</v>
      </c>
      <c r="J287" s="208">
        <f t="shared" si="516"/>
        <v>0</v>
      </c>
      <c r="K287" s="208">
        <f t="shared" si="516"/>
        <v>0</v>
      </c>
      <c r="L287" s="208">
        <f t="shared" si="516"/>
        <v>0</v>
      </c>
      <c r="M287" s="208">
        <f t="shared" si="516"/>
        <v>0</v>
      </c>
      <c r="N287" s="208">
        <f t="shared" si="516"/>
        <v>0</v>
      </c>
      <c r="O287" s="208">
        <f t="shared" si="516"/>
        <v>0</v>
      </c>
      <c r="P287" s="208">
        <f t="shared" si="516"/>
        <v>0</v>
      </c>
      <c r="Q287" s="208">
        <f t="shared" si="516"/>
        <v>0</v>
      </c>
      <c r="R287" s="208">
        <f t="shared" si="516"/>
        <v>0</v>
      </c>
      <c r="S287" s="208">
        <f t="shared" si="516"/>
        <v>0</v>
      </c>
      <c r="T287" s="208">
        <f t="shared" si="516"/>
        <v>0</v>
      </c>
      <c r="U287" s="208">
        <f t="shared" si="516"/>
        <v>0</v>
      </c>
      <c r="V287" s="208">
        <f t="shared" si="516"/>
        <v>0</v>
      </c>
      <c r="W287" s="208">
        <f t="shared" si="516"/>
        <v>0</v>
      </c>
      <c r="X287" s="208">
        <f t="shared" si="516"/>
        <v>0</v>
      </c>
      <c r="Y287" s="208">
        <f t="shared" si="516"/>
        <v>0</v>
      </c>
      <c r="Z287" s="208">
        <f t="shared" si="516"/>
        <v>0</v>
      </c>
      <c r="AA287" s="208">
        <f t="shared" si="516"/>
        <v>0</v>
      </c>
      <c r="AB287" s="208">
        <f t="shared" si="516"/>
        <v>0</v>
      </c>
      <c r="AC287" s="208">
        <f t="shared" si="516"/>
        <v>0</v>
      </c>
      <c r="AD287" s="208">
        <f t="shared" si="516"/>
        <v>0</v>
      </c>
      <c r="AE287" s="208">
        <f t="shared" si="516"/>
        <v>0</v>
      </c>
      <c r="AF287" s="208">
        <f t="shared" si="516"/>
        <v>0</v>
      </c>
      <c r="AG287" s="208">
        <f t="shared" si="516"/>
        <v>0</v>
      </c>
      <c r="AH287" s="208">
        <f t="shared" si="516"/>
        <v>0</v>
      </c>
      <c r="AI287" s="208">
        <f t="shared" si="516"/>
        <v>0</v>
      </c>
      <c r="AJ287" s="208">
        <f t="shared" si="516"/>
        <v>0</v>
      </c>
      <c r="AK287" s="208">
        <f t="shared" si="516"/>
        <v>0</v>
      </c>
      <c r="AL287" s="208">
        <f t="shared" si="516"/>
        <v>0</v>
      </c>
      <c r="AM287" s="208">
        <f t="shared" si="516"/>
        <v>0</v>
      </c>
      <c r="AN287" s="208">
        <f t="shared" si="516"/>
        <v>0</v>
      </c>
      <c r="AO287" s="208">
        <f t="shared" si="516"/>
        <v>0</v>
      </c>
      <c r="AP287" s="208">
        <f t="shared" si="516"/>
        <v>0</v>
      </c>
      <c r="AQ287" s="208">
        <f t="shared" si="516"/>
        <v>0</v>
      </c>
      <c r="AR287" s="208">
        <f t="shared" si="516"/>
        <v>0</v>
      </c>
      <c r="AS287" s="208">
        <f t="shared" si="516"/>
        <v>0</v>
      </c>
      <c r="AT287" s="208">
        <f t="shared" si="516"/>
        <v>0</v>
      </c>
      <c r="AU287" s="208">
        <f t="shared" si="516"/>
        <v>0</v>
      </c>
      <c r="AV287" s="208">
        <f t="shared" si="516"/>
        <v>0</v>
      </c>
      <c r="AW287" s="208">
        <f t="shared" si="516"/>
        <v>0</v>
      </c>
      <c r="AX287" s="208">
        <f t="shared" si="516"/>
        <v>0</v>
      </c>
      <c r="AY287" s="208">
        <f t="shared" si="516"/>
        <v>0</v>
      </c>
      <c r="AZ287" s="208">
        <f t="shared" si="516"/>
        <v>0</v>
      </c>
      <c r="BA287" s="208">
        <f t="shared" si="516"/>
        <v>0</v>
      </c>
      <c r="BB287" s="208">
        <f t="shared" si="516"/>
        <v>0</v>
      </c>
      <c r="BC287" s="208">
        <f t="shared" si="516"/>
        <v>0</v>
      </c>
      <c r="BD287" s="208">
        <f t="shared" si="516"/>
        <v>0</v>
      </c>
      <c r="BE287" s="208">
        <f t="shared" si="516"/>
        <v>0</v>
      </c>
      <c r="BF287" s="208">
        <f t="shared" si="516"/>
        <v>0</v>
      </c>
      <c r="BG287" s="208">
        <f t="shared" si="516"/>
        <v>0</v>
      </c>
      <c r="BH287" s="208">
        <f t="shared" si="516"/>
        <v>0</v>
      </c>
      <c r="BI287" s="208">
        <f t="shared" si="516"/>
        <v>0</v>
      </c>
      <c r="BJ287" s="208">
        <f t="shared" si="516"/>
        <v>0</v>
      </c>
      <c r="BK287" s="208">
        <f t="shared" si="516"/>
        <v>0</v>
      </c>
      <c r="BL287" s="208">
        <f t="shared" si="516"/>
        <v>0</v>
      </c>
      <c r="BM287" s="208">
        <f t="shared" si="516"/>
        <v>0</v>
      </c>
      <c r="BN287" s="208">
        <f t="shared" si="516"/>
        <v>0</v>
      </c>
      <c r="BO287" s="208">
        <f t="shared" si="516"/>
        <v>0</v>
      </c>
      <c r="BP287" s="208">
        <f t="shared" si="516"/>
        <v>0</v>
      </c>
      <c r="BQ287" s="208">
        <f t="shared" si="516"/>
        <v>0</v>
      </c>
      <c r="BR287" s="208">
        <f t="shared" si="516"/>
        <v>0</v>
      </c>
      <c r="BS287" s="208">
        <f t="shared" si="516"/>
        <v>0</v>
      </c>
      <c r="BT287" s="208">
        <f t="shared" ref="BT287:CF287" si="517">+SUM(BS287,BT183)</f>
        <v>0</v>
      </c>
      <c r="BU287" s="208">
        <f t="shared" si="517"/>
        <v>0</v>
      </c>
      <c r="BV287" s="208">
        <f t="shared" si="517"/>
        <v>0</v>
      </c>
      <c r="BW287" s="208">
        <f t="shared" si="517"/>
        <v>0</v>
      </c>
      <c r="BX287" s="208">
        <f t="shared" si="517"/>
        <v>0</v>
      </c>
      <c r="BY287" s="208">
        <f t="shared" si="517"/>
        <v>0</v>
      </c>
      <c r="BZ287" s="208">
        <f t="shared" si="517"/>
        <v>0</v>
      </c>
      <c r="CA287" s="208">
        <f t="shared" si="517"/>
        <v>0</v>
      </c>
      <c r="CB287" s="208">
        <f t="shared" si="517"/>
        <v>0</v>
      </c>
      <c r="CC287" s="208">
        <f t="shared" si="517"/>
        <v>0</v>
      </c>
      <c r="CD287" s="208">
        <f t="shared" si="517"/>
        <v>0</v>
      </c>
      <c r="CE287" s="208">
        <f t="shared" si="517"/>
        <v>0</v>
      </c>
      <c r="CF287" s="208">
        <f t="shared" si="517"/>
        <v>0</v>
      </c>
      <c r="CG287" s="180"/>
      <c r="CH287" s="180"/>
      <c r="CI287" s="180"/>
      <c r="CJ287" s="180"/>
      <c r="CK287" s="180"/>
      <c r="CL287" s="180"/>
      <c r="CM287" s="180"/>
      <c r="CN287" s="180"/>
      <c r="CO287" s="180"/>
      <c r="CP287" s="180"/>
      <c r="CQ287" s="180"/>
      <c r="CR287" s="180"/>
      <c r="CS287" s="180"/>
      <c r="CT287" s="180"/>
      <c r="CU287" s="180"/>
      <c r="CV287" s="180"/>
      <c r="CW287" s="180"/>
      <c r="CX287" s="180"/>
      <c r="CY287" s="180"/>
      <c r="CZ287" s="180"/>
      <c r="DA287" s="180"/>
      <c r="DB287" s="180"/>
      <c r="DC287" s="180"/>
      <c r="DD287" s="180"/>
      <c r="DE287" s="180"/>
      <c r="DF287" s="180"/>
      <c r="DG287" s="180"/>
      <c r="DH287" s="180"/>
      <c r="DI287" s="180"/>
      <c r="DJ287" s="180"/>
      <c r="DK287" s="180"/>
      <c r="DL287" s="180"/>
      <c r="DM287" s="180"/>
      <c r="DN287" s="180"/>
      <c r="DO287" s="180"/>
      <c r="DP287" s="180"/>
      <c r="DQ287" s="180"/>
      <c r="DR287" s="180"/>
      <c r="DS287" s="180"/>
      <c r="DT287" s="180"/>
      <c r="DU287" s="180"/>
      <c r="DV287" s="180"/>
      <c r="DW287" s="180"/>
      <c r="DX287" s="180"/>
      <c r="DY287" s="180"/>
      <c r="DZ287" s="180"/>
      <c r="EA287" s="180"/>
      <c r="EB287" s="180"/>
      <c r="EC287" s="180"/>
      <c r="ED287" s="180"/>
      <c r="EE287" s="180"/>
      <c r="EF287" s="180"/>
      <c r="EG287" s="180"/>
      <c r="EH287" s="180"/>
      <c r="EI287" s="180"/>
      <c r="EJ287" s="180"/>
      <c r="EK287" s="180"/>
      <c r="EL287" s="180"/>
      <c r="EM287" s="180"/>
      <c r="EN287" s="180"/>
      <c r="EO287" s="180"/>
      <c r="EP287" s="180"/>
      <c r="EQ287" s="180"/>
      <c r="ER287" s="180"/>
      <c r="ES287" s="180"/>
      <c r="ET287" s="180"/>
      <c r="EU287" s="180"/>
      <c r="EV287" s="180"/>
      <c r="EW287" s="180"/>
      <c r="EX287" s="180"/>
      <c r="EY287" s="180"/>
      <c r="EZ287" s="180"/>
      <c r="FA287" s="180"/>
      <c r="FB287" s="180"/>
      <c r="FC287" s="180"/>
      <c r="FD287" s="180"/>
      <c r="FE287" s="180"/>
      <c r="FF287" s="180"/>
      <c r="FG287" s="180"/>
      <c r="FH287" s="180"/>
    </row>
    <row r="288" spans="3:164" hidden="1" x14ac:dyDescent="0.3">
      <c r="C288" s="700">
        <f t="shared" si="498"/>
        <v>70</v>
      </c>
      <c r="D288" s="305" t="str">
        <f t="shared" si="498"/>
        <v>-</v>
      </c>
      <c r="E288" s="208">
        <f t="shared" si="498"/>
        <v>0</v>
      </c>
      <c r="F288" s="208">
        <f t="shared" si="509"/>
        <v>0</v>
      </c>
      <c r="G288" s="208">
        <f t="shared" si="509"/>
        <v>0</v>
      </c>
      <c r="H288" s="208">
        <f t="shared" ref="H288:BS288" si="518">+SUM(G288,H184)</f>
        <v>0</v>
      </c>
      <c r="I288" s="208">
        <f t="shared" si="518"/>
        <v>0</v>
      </c>
      <c r="J288" s="208">
        <f t="shared" si="518"/>
        <v>0</v>
      </c>
      <c r="K288" s="208">
        <f t="shared" si="518"/>
        <v>0</v>
      </c>
      <c r="L288" s="208">
        <f t="shared" si="518"/>
        <v>0</v>
      </c>
      <c r="M288" s="208">
        <f t="shared" si="518"/>
        <v>0</v>
      </c>
      <c r="N288" s="208">
        <f t="shared" si="518"/>
        <v>0</v>
      </c>
      <c r="O288" s="208">
        <f t="shared" si="518"/>
        <v>0</v>
      </c>
      <c r="P288" s="208">
        <f t="shared" si="518"/>
        <v>0</v>
      </c>
      <c r="Q288" s="208">
        <f t="shared" si="518"/>
        <v>0</v>
      </c>
      <c r="R288" s="208">
        <f t="shared" si="518"/>
        <v>0</v>
      </c>
      <c r="S288" s="208">
        <f t="shared" si="518"/>
        <v>0</v>
      </c>
      <c r="T288" s="208">
        <f t="shared" si="518"/>
        <v>0</v>
      </c>
      <c r="U288" s="208">
        <f t="shared" si="518"/>
        <v>0</v>
      </c>
      <c r="V288" s="208">
        <f t="shared" si="518"/>
        <v>0</v>
      </c>
      <c r="W288" s="208">
        <f t="shared" si="518"/>
        <v>0</v>
      </c>
      <c r="X288" s="208">
        <f t="shared" si="518"/>
        <v>0</v>
      </c>
      <c r="Y288" s="208">
        <f t="shared" si="518"/>
        <v>0</v>
      </c>
      <c r="Z288" s="208">
        <f t="shared" si="518"/>
        <v>0</v>
      </c>
      <c r="AA288" s="208">
        <f t="shared" si="518"/>
        <v>0</v>
      </c>
      <c r="AB288" s="208">
        <f t="shared" si="518"/>
        <v>0</v>
      </c>
      <c r="AC288" s="208">
        <f t="shared" si="518"/>
        <v>0</v>
      </c>
      <c r="AD288" s="208">
        <f t="shared" si="518"/>
        <v>0</v>
      </c>
      <c r="AE288" s="208">
        <f t="shared" si="518"/>
        <v>0</v>
      </c>
      <c r="AF288" s="208">
        <f t="shared" si="518"/>
        <v>0</v>
      </c>
      <c r="AG288" s="208">
        <f t="shared" si="518"/>
        <v>0</v>
      </c>
      <c r="AH288" s="208">
        <f t="shared" si="518"/>
        <v>0</v>
      </c>
      <c r="AI288" s="208">
        <f t="shared" si="518"/>
        <v>0</v>
      </c>
      <c r="AJ288" s="208">
        <f t="shared" si="518"/>
        <v>0</v>
      </c>
      <c r="AK288" s="208">
        <f t="shared" si="518"/>
        <v>0</v>
      </c>
      <c r="AL288" s="208">
        <f t="shared" si="518"/>
        <v>0</v>
      </c>
      <c r="AM288" s="208">
        <f t="shared" si="518"/>
        <v>0</v>
      </c>
      <c r="AN288" s="208">
        <f t="shared" si="518"/>
        <v>0</v>
      </c>
      <c r="AO288" s="208">
        <f t="shared" si="518"/>
        <v>0</v>
      </c>
      <c r="AP288" s="208">
        <f t="shared" si="518"/>
        <v>0</v>
      </c>
      <c r="AQ288" s="208">
        <f t="shared" si="518"/>
        <v>0</v>
      </c>
      <c r="AR288" s="208">
        <f t="shared" si="518"/>
        <v>0</v>
      </c>
      <c r="AS288" s="208">
        <f t="shared" si="518"/>
        <v>0</v>
      </c>
      <c r="AT288" s="208">
        <f t="shared" si="518"/>
        <v>0</v>
      </c>
      <c r="AU288" s="208">
        <f t="shared" si="518"/>
        <v>0</v>
      </c>
      <c r="AV288" s="208">
        <f t="shared" si="518"/>
        <v>0</v>
      </c>
      <c r="AW288" s="208">
        <f t="shared" si="518"/>
        <v>0</v>
      </c>
      <c r="AX288" s="208">
        <f t="shared" si="518"/>
        <v>0</v>
      </c>
      <c r="AY288" s="208">
        <f t="shared" si="518"/>
        <v>0</v>
      </c>
      <c r="AZ288" s="208">
        <f t="shared" si="518"/>
        <v>0</v>
      </c>
      <c r="BA288" s="208">
        <f t="shared" si="518"/>
        <v>0</v>
      </c>
      <c r="BB288" s="208">
        <f t="shared" si="518"/>
        <v>0</v>
      </c>
      <c r="BC288" s="208">
        <f t="shared" si="518"/>
        <v>0</v>
      </c>
      <c r="BD288" s="208">
        <f t="shared" si="518"/>
        <v>0</v>
      </c>
      <c r="BE288" s="208">
        <f t="shared" si="518"/>
        <v>0</v>
      </c>
      <c r="BF288" s="208">
        <f t="shared" si="518"/>
        <v>0</v>
      </c>
      <c r="BG288" s="208">
        <f t="shared" si="518"/>
        <v>0</v>
      </c>
      <c r="BH288" s="208">
        <f t="shared" si="518"/>
        <v>0</v>
      </c>
      <c r="BI288" s="208">
        <f t="shared" si="518"/>
        <v>0</v>
      </c>
      <c r="BJ288" s="208">
        <f t="shared" si="518"/>
        <v>0</v>
      </c>
      <c r="BK288" s="208">
        <f t="shared" si="518"/>
        <v>0</v>
      </c>
      <c r="BL288" s="208">
        <f t="shared" si="518"/>
        <v>0</v>
      </c>
      <c r="BM288" s="208">
        <f t="shared" si="518"/>
        <v>0</v>
      </c>
      <c r="BN288" s="208">
        <f t="shared" si="518"/>
        <v>0</v>
      </c>
      <c r="BO288" s="208">
        <f t="shared" si="518"/>
        <v>0</v>
      </c>
      <c r="BP288" s="208">
        <f t="shared" si="518"/>
        <v>0</v>
      </c>
      <c r="BQ288" s="208">
        <f t="shared" si="518"/>
        <v>0</v>
      </c>
      <c r="BR288" s="208">
        <f t="shared" si="518"/>
        <v>0</v>
      </c>
      <c r="BS288" s="208">
        <f t="shared" si="518"/>
        <v>0</v>
      </c>
      <c r="BT288" s="208">
        <f t="shared" ref="BT288:CF288" si="519">+SUM(BS288,BT184)</f>
        <v>0</v>
      </c>
      <c r="BU288" s="208">
        <f t="shared" si="519"/>
        <v>0</v>
      </c>
      <c r="BV288" s="208">
        <f t="shared" si="519"/>
        <v>0</v>
      </c>
      <c r="BW288" s="208">
        <f t="shared" si="519"/>
        <v>0</v>
      </c>
      <c r="BX288" s="208">
        <f t="shared" si="519"/>
        <v>0</v>
      </c>
      <c r="BY288" s="208">
        <f t="shared" si="519"/>
        <v>0</v>
      </c>
      <c r="BZ288" s="208">
        <f t="shared" si="519"/>
        <v>0</v>
      </c>
      <c r="CA288" s="208">
        <f t="shared" si="519"/>
        <v>0</v>
      </c>
      <c r="CB288" s="208">
        <f t="shared" si="519"/>
        <v>0</v>
      </c>
      <c r="CC288" s="208">
        <f t="shared" si="519"/>
        <v>0</v>
      </c>
      <c r="CD288" s="208">
        <f t="shared" si="519"/>
        <v>0</v>
      </c>
      <c r="CE288" s="208">
        <f t="shared" si="519"/>
        <v>0</v>
      </c>
      <c r="CF288" s="208">
        <f t="shared" si="519"/>
        <v>0</v>
      </c>
      <c r="CG288" s="180"/>
      <c r="CH288" s="180"/>
      <c r="CI288" s="180"/>
      <c r="CJ288" s="180"/>
      <c r="CK288" s="180"/>
      <c r="CL288" s="180"/>
      <c r="CM288" s="180"/>
      <c r="CN288" s="180"/>
      <c r="CO288" s="180"/>
      <c r="CP288" s="180"/>
      <c r="CQ288" s="180"/>
      <c r="CR288" s="180"/>
      <c r="CS288" s="180"/>
      <c r="CT288" s="180"/>
      <c r="CU288" s="180"/>
      <c r="CV288" s="180"/>
      <c r="CW288" s="180"/>
      <c r="CX288" s="180"/>
      <c r="CY288" s="180"/>
      <c r="CZ288" s="180"/>
      <c r="DA288" s="180"/>
      <c r="DB288" s="180"/>
      <c r="DC288" s="180"/>
      <c r="DD288" s="180"/>
      <c r="DE288" s="180"/>
      <c r="DF288" s="180"/>
      <c r="DG288" s="180"/>
      <c r="DH288" s="180"/>
      <c r="DI288" s="180"/>
      <c r="DJ288" s="180"/>
      <c r="DK288" s="180"/>
      <c r="DL288" s="180"/>
      <c r="DM288" s="180"/>
      <c r="DN288" s="180"/>
      <c r="DO288" s="180"/>
      <c r="DP288" s="180"/>
      <c r="DQ288" s="180"/>
      <c r="DR288" s="180"/>
      <c r="DS288" s="180"/>
      <c r="DT288" s="180"/>
      <c r="DU288" s="180"/>
      <c r="DV288" s="180"/>
      <c r="DW288" s="180"/>
      <c r="DX288" s="180"/>
      <c r="DY288" s="180"/>
      <c r="DZ288" s="180"/>
      <c r="EA288" s="180"/>
      <c r="EB288" s="180"/>
      <c r="EC288" s="180"/>
      <c r="ED288" s="180"/>
      <c r="EE288" s="180"/>
      <c r="EF288" s="180"/>
      <c r="EG288" s="180"/>
      <c r="EH288" s="180"/>
      <c r="EI288" s="180"/>
      <c r="EJ288" s="180"/>
      <c r="EK288" s="180"/>
      <c r="EL288" s="180"/>
      <c r="EM288" s="180"/>
      <c r="EN288" s="180"/>
      <c r="EO288" s="180"/>
      <c r="EP288" s="180"/>
      <c r="EQ288" s="180"/>
      <c r="ER288" s="180"/>
      <c r="ES288" s="180"/>
      <c r="ET288" s="180"/>
      <c r="EU288" s="180"/>
      <c r="EV288" s="180"/>
      <c r="EW288" s="180"/>
      <c r="EX288" s="180"/>
      <c r="EY288" s="180"/>
      <c r="EZ288" s="180"/>
      <c r="FA288" s="180"/>
      <c r="FB288" s="180"/>
      <c r="FC288" s="180"/>
      <c r="FD288" s="180"/>
      <c r="FE288" s="180"/>
      <c r="FF288" s="180"/>
      <c r="FG288" s="180"/>
      <c r="FH288" s="180"/>
    </row>
    <row r="289" spans="3:164" hidden="1" x14ac:dyDescent="0.3">
      <c r="C289" s="700">
        <f t="shared" si="498"/>
        <v>71</v>
      </c>
      <c r="D289" s="305" t="str">
        <f t="shared" si="498"/>
        <v>-</v>
      </c>
      <c r="E289" s="208">
        <f t="shared" si="498"/>
        <v>0</v>
      </c>
      <c r="F289" s="208">
        <f t="shared" si="509"/>
        <v>0</v>
      </c>
      <c r="G289" s="208">
        <f t="shared" si="509"/>
        <v>0</v>
      </c>
      <c r="H289" s="208">
        <f t="shared" ref="H289:BS289" si="520">+SUM(G289,H185)</f>
        <v>0</v>
      </c>
      <c r="I289" s="208">
        <f t="shared" si="520"/>
        <v>0</v>
      </c>
      <c r="J289" s="208">
        <f t="shared" si="520"/>
        <v>0</v>
      </c>
      <c r="K289" s="208">
        <f t="shared" si="520"/>
        <v>0</v>
      </c>
      <c r="L289" s="208">
        <f t="shared" si="520"/>
        <v>0</v>
      </c>
      <c r="M289" s="208">
        <f t="shared" si="520"/>
        <v>0</v>
      </c>
      <c r="N289" s="208">
        <f t="shared" si="520"/>
        <v>0</v>
      </c>
      <c r="O289" s="208">
        <f t="shared" si="520"/>
        <v>0</v>
      </c>
      <c r="P289" s="208">
        <f t="shared" si="520"/>
        <v>0</v>
      </c>
      <c r="Q289" s="208">
        <f t="shared" si="520"/>
        <v>0</v>
      </c>
      <c r="R289" s="208">
        <f t="shared" si="520"/>
        <v>0</v>
      </c>
      <c r="S289" s="208">
        <f t="shared" si="520"/>
        <v>0</v>
      </c>
      <c r="T289" s="208">
        <f t="shared" si="520"/>
        <v>0</v>
      </c>
      <c r="U289" s="208">
        <f t="shared" si="520"/>
        <v>0</v>
      </c>
      <c r="V289" s="208">
        <f t="shared" si="520"/>
        <v>0</v>
      </c>
      <c r="W289" s="208">
        <f t="shared" si="520"/>
        <v>0</v>
      </c>
      <c r="X289" s="208">
        <f t="shared" si="520"/>
        <v>0</v>
      </c>
      <c r="Y289" s="208">
        <f t="shared" si="520"/>
        <v>0</v>
      </c>
      <c r="Z289" s="208">
        <f t="shared" si="520"/>
        <v>0</v>
      </c>
      <c r="AA289" s="208">
        <f t="shared" si="520"/>
        <v>0</v>
      </c>
      <c r="AB289" s="208">
        <f t="shared" si="520"/>
        <v>0</v>
      </c>
      <c r="AC289" s="208">
        <f t="shared" si="520"/>
        <v>0</v>
      </c>
      <c r="AD289" s="208">
        <f t="shared" si="520"/>
        <v>0</v>
      </c>
      <c r="AE289" s="208">
        <f t="shared" si="520"/>
        <v>0</v>
      </c>
      <c r="AF289" s="208">
        <f t="shared" si="520"/>
        <v>0</v>
      </c>
      <c r="AG289" s="208">
        <f t="shared" si="520"/>
        <v>0</v>
      </c>
      <c r="AH289" s="208">
        <f t="shared" si="520"/>
        <v>0</v>
      </c>
      <c r="AI289" s="208">
        <f t="shared" si="520"/>
        <v>0</v>
      </c>
      <c r="AJ289" s="208">
        <f t="shared" si="520"/>
        <v>0</v>
      </c>
      <c r="AK289" s="208">
        <f t="shared" si="520"/>
        <v>0</v>
      </c>
      <c r="AL289" s="208">
        <f t="shared" si="520"/>
        <v>0</v>
      </c>
      <c r="AM289" s="208">
        <f t="shared" si="520"/>
        <v>0</v>
      </c>
      <c r="AN289" s="208">
        <f t="shared" si="520"/>
        <v>0</v>
      </c>
      <c r="AO289" s="208">
        <f t="shared" si="520"/>
        <v>0</v>
      </c>
      <c r="AP289" s="208">
        <f t="shared" si="520"/>
        <v>0</v>
      </c>
      <c r="AQ289" s="208">
        <f t="shared" si="520"/>
        <v>0</v>
      </c>
      <c r="AR289" s="208">
        <f t="shared" si="520"/>
        <v>0</v>
      </c>
      <c r="AS289" s="208">
        <f t="shared" si="520"/>
        <v>0</v>
      </c>
      <c r="AT289" s="208">
        <f t="shared" si="520"/>
        <v>0</v>
      </c>
      <c r="AU289" s="208">
        <f t="shared" si="520"/>
        <v>0</v>
      </c>
      <c r="AV289" s="208">
        <f t="shared" si="520"/>
        <v>0</v>
      </c>
      <c r="AW289" s="208">
        <f t="shared" si="520"/>
        <v>0</v>
      </c>
      <c r="AX289" s="208">
        <f t="shared" si="520"/>
        <v>0</v>
      </c>
      <c r="AY289" s="208">
        <f t="shared" si="520"/>
        <v>0</v>
      </c>
      <c r="AZ289" s="208">
        <f t="shared" si="520"/>
        <v>0</v>
      </c>
      <c r="BA289" s="208">
        <f t="shared" si="520"/>
        <v>0</v>
      </c>
      <c r="BB289" s="208">
        <f t="shared" si="520"/>
        <v>0</v>
      </c>
      <c r="BC289" s="208">
        <f t="shared" si="520"/>
        <v>0</v>
      </c>
      <c r="BD289" s="208">
        <f t="shared" si="520"/>
        <v>0</v>
      </c>
      <c r="BE289" s="208">
        <f t="shared" si="520"/>
        <v>0</v>
      </c>
      <c r="BF289" s="208">
        <f t="shared" si="520"/>
        <v>0</v>
      </c>
      <c r="BG289" s="208">
        <f t="shared" si="520"/>
        <v>0</v>
      </c>
      <c r="BH289" s="208">
        <f t="shared" si="520"/>
        <v>0</v>
      </c>
      <c r="BI289" s="208">
        <f t="shared" si="520"/>
        <v>0</v>
      </c>
      <c r="BJ289" s="208">
        <f t="shared" si="520"/>
        <v>0</v>
      </c>
      <c r="BK289" s="208">
        <f t="shared" si="520"/>
        <v>0</v>
      </c>
      <c r="BL289" s="208">
        <f t="shared" si="520"/>
        <v>0</v>
      </c>
      <c r="BM289" s="208">
        <f t="shared" si="520"/>
        <v>0</v>
      </c>
      <c r="BN289" s="208">
        <f t="shared" si="520"/>
        <v>0</v>
      </c>
      <c r="BO289" s="208">
        <f t="shared" si="520"/>
        <v>0</v>
      </c>
      <c r="BP289" s="208">
        <f t="shared" si="520"/>
        <v>0</v>
      </c>
      <c r="BQ289" s="208">
        <f t="shared" si="520"/>
        <v>0</v>
      </c>
      <c r="BR289" s="208">
        <f t="shared" si="520"/>
        <v>0</v>
      </c>
      <c r="BS289" s="208">
        <f t="shared" si="520"/>
        <v>0</v>
      </c>
      <c r="BT289" s="208">
        <f t="shared" ref="BT289:CF289" si="521">+SUM(BS289,BT185)</f>
        <v>0</v>
      </c>
      <c r="BU289" s="208">
        <f t="shared" si="521"/>
        <v>0</v>
      </c>
      <c r="BV289" s="208">
        <f t="shared" si="521"/>
        <v>0</v>
      </c>
      <c r="BW289" s="208">
        <f t="shared" si="521"/>
        <v>0</v>
      </c>
      <c r="BX289" s="208">
        <f t="shared" si="521"/>
        <v>0</v>
      </c>
      <c r="BY289" s="208">
        <f t="shared" si="521"/>
        <v>0</v>
      </c>
      <c r="BZ289" s="208">
        <f t="shared" si="521"/>
        <v>0</v>
      </c>
      <c r="CA289" s="208">
        <f t="shared" si="521"/>
        <v>0</v>
      </c>
      <c r="CB289" s="208">
        <f t="shared" si="521"/>
        <v>0</v>
      </c>
      <c r="CC289" s="208">
        <f t="shared" si="521"/>
        <v>0</v>
      </c>
      <c r="CD289" s="208">
        <f t="shared" si="521"/>
        <v>0</v>
      </c>
      <c r="CE289" s="208">
        <f t="shared" si="521"/>
        <v>0</v>
      </c>
      <c r="CF289" s="208">
        <f t="shared" si="521"/>
        <v>0</v>
      </c>
      <c r="CG289" s="180"/>
      <c r="CH289" s="180"/>
      <c r="CI289" s="180"/>
      <c r="CJ289" s="180"/>
      <c r="CK289" s="180"/>
      <c r="CL289" s="180"/>
      <c r="CM289" s="180"/>
      <c r="CN289" s="180"/>
      <c r="CO289" s="180"/>
      <c r="CP289" s="180"/>
      <c r="CQ289" s="180"/>
      <c r="CR289" s="180"/>
      <c r="CS289" s="180"/>
      <c r="CT289" s="180"/>
      <c r="CU289" s="180"/>
      <c r="CV289" s="180"/>
      <c r="CW289" s="180"/>
      <c r="CX289" s="180"/>
      <c r="CY289" s="180"/>
      <c r="CZ289" s="180"/>
      <c r="DA289" s="180"/>
      <c r="DB289" s="180"/>
      <c r="DC289" s="180"/>
      <c r="DD289" s="180"/>
      <c r="DE289" s="180"/>
      <c r="DF289" s="180"/>
      <c r="DG289" s="180"/>
      <c r="DH289" s="180"/>
      <c r="DI289" s="180"/>
      <c r="DJ289" s="180"/>
      <c r="DK289" s="180"/>
      <c r="DL289" s="180"/>
      <c r="DM289" s="180"/>
      <c r="DN289" s="180"/>
      <c r="DO289" s="180"/>
      <c r="DP289" s="180"/>
      <c r="DQ289" s="180"/>
      <c r="DR289" s="180"/>
      <c r="DS289" s="180"/>
      <c r="DT289" s="180"/>
      <c r="DU289" s="180"/>
      <c r="DV289" s="180"/>
      <c r="DW289" s="180"/>
      <c r="DX289" s="180"/>
      <c r="DY289" s="180"/>
      <c r="DZ289" s="180"/>
      <c r="EA289" s="180"/>
      <c r="EB289" s="180"/>
      <c r="EC289" s="180"/>
      <c r="ED289" s="180"/>
      <c r="EE289" s="180"/>
      <c r="EF289" s="180"/>
      <c r="EG289" s="180"/>
      <c r="EH289" s="180"/>
      <c r="EI289" s="180"/>
      <c r="EJ289" s="180"/>
      <c r="EK289" s="180"/>
      <c r="EL289" s="180"/>
      <c r="EM289" s="180"/>
      <c r="EN289" s="180"/>
      <c r="EO289" s="180"/>
      <c r="EP289" s="180"/>
      <c r="EQ289" s="180"/>
      <c r="ER289" s="180"/>
      <c r="ES289" s="180"/>
      <c r="ET289" s="180"/>
      <c r="EU289" s="180"/>
      <c r="EV289" s="180"/>
      <c r="EW289" s="180"/>
      <c r="EX289" s="180"/>
      <c r="EY289" s="180"/>
      <c r="EZ289" s="180"/>
      <c r="FA289" s="180"/>
      <c r="FB289" s="180"/>
      <c r="FC289" s="180"/>
      <c r="FD289" s="180"/>
      <c r="FE289" s="180"/>
      <c r="FF289" s="180"/>
      <c r="FG289" s="180"/>
      <c r="FH289" s="180"/>
    </row>
    <row r="290" spans="3:164" hidden="1" x14ac:dyDescent="0.3">
      <c r="C290" s="700">
        <f t="shared" si="498"/>
        <v>72</v>
      </c>
      <c r="D290" s="305" t="str">
        <f t="shared" si="498"/>
        <v>-</v>
      </c>
      <c r="E290" s="208">
        <f t="shared" si="498"/>
        <v>0</v>
      </c>
      <c r="F290" s="208">
        <f t="shared" si="509"/>
        <v>0</v>
      </c>
      <c r="G290" s="208">
        <f t="shared" si="509"/>
        <v>0</v>
      </c>
      <c r="H290" s="208">
        <f t="shared" ref="H290:BS290" si="522">+SUM(G290,H186)</f>
        <v>0</v>
      </c>
      <c r="I290" s="208">
        <f t="shared" si="522"/>
        <v>0</v>
      </c>
      <c r="J290" s="208">
        <f t="shared" si="522"/>
        <v>0</v>
      </c>
      <c r="K290" s="208">
        <f t="shared" si="522"/>
        <v>0</v>
      </c>
      <c r="L290" s="208">
        <f t="shared" si="522"/>
        <v>0</v>
      </c>
      <c r="M290" s="208">
        <f t="shared" si="522"/>
        <v>0</v>
      </c>
      <c r="N290" s="208">
        <f t="shared" si="522"/>
        <v>0</v>
      </c>
      <c r="O290" s="208">
        <f t="shared" si="522"/>
        <v>0</v>
      </c>
      <c r="P290" s="208">
        <f t="shared" si="522"/>
        <v>0</v>
      </c>
      <c r="Q290" s="208">
        <f t="shared" si="522"/>
        <v>0</v>
      </c>
      <c r="R290" s="208">
        <f t="shared" si="522"/>
        <v>0</v>
      </c>
      <c r="S290" s="208">
        <f t="shared" si="522"/>
        <v>0</v>
      </c>
      <c r="T290" s="208">
        <f t="shared" si="522"/>
        <v>0</v>
      </c>
      <c r="U290" s="208">
        <f t="shared" si="522"/>
        <v>0</v>
      </c>
      <c r="V290" s="208">
        <f t="shared" si="522"/>
        <v>0</v>
      </c>
      <c r="W290" s="208">
        <f t="shared" si="522"/>
        <v>0</v>
      </c>
      <c r="X290" s="208">
        <f t="shared" si="522"/>
        <v>0</v>
      </c>
      <c r="Y290" s="208">
        <f t="shared" si="522"/>
        <v>0</v>
      </c>
      <c r="Z290" s="208">
        <f t="shared" si="522"/>
        <v>0</v>
      </c>
      <c r="AA290" s="208">
        <f t="shared" si="522"/>
        <v>0</v>
      </c>
      <c r="AB290" s="208">
        <f t="shared" si="522"/>
        <v>0</v>
      </c>
      <c r="AC290" s="208">
        <f t="shared" si="522"/>
        <v>0</v>
      </c>
      <c r="AD290" s="208">
        <f t="shared" si="522"/>
        <v>0</v>
      </c>
      <c r="AE290" s="208">
        <f t="shared" si="522"/>
        <v>0</v>
      </c>
      <c r="AF290" s="208">
        <f t="shared" si="522"/>
        <v>0</v>
      </c>
      <c r="AG290" s="208">
        <f t="shared" si="522"/>
        <v>0</v>
      </c>
      <c r="AH290" s="208">
        <f t="shared" si="522"/>
        <v>0</v>
      </c>
      <c r="AI290" s="208">
        <f t="shared" si="522"/>
        <v>0</v>
      </c>
      <c r="AJ290" s="208">
        <f t="shared" si="522"/>
        <v>0</v>
      </c>
      <c r="AK290" s="208">
        <f t="shared" si="522"/>
        <v>0</v>
      </c>
      <c r="AL290" s="208">
        <f t="shared" si="522"/>
        <v>0</v>
      </c>
      <c r="AM290" s="208">
        <f t="shared" si="522"/>
        <v>0</v>
      </c>
      <c r="AN290" s="208">
        <f t="shared" si="522"/>
        <v>0</v>
      </c>
      <c r="AO290" s="208">
        <f t="shared" si="522"/>
        <v>0</v>
      </c>
      <c r="AP290" s="208">
        <f t="shared" si="522"/>
        <v>0</v>
      </c>
      <c r="AQ290" s="208">
        <f t="shared" si="522"/>
        <v>0</v>
      </c>
      <c r="AR290" s="208">
        <f t="shared" si="522"/>
        <v>0</v>
      </c>
      <c r="AS290" s="208">
        <f t="shared" si="522"/>
        <v>0</v>
      </c>
      <c r="AT290" s="208">
        <f t="shared" si="522"/>
        <v>0</v>
      </c>
      <c r="AU290" s="208">
        <f t="shared" si="522"/>
        <v>0</v>
      </c>
      <c r="AV290" s="208">
        <f t="shared" si="522"/>
        <v>0</v>
      </c>
      <c r="AW290" s="208">
        <f t="shared" si="522"/>
        <v>0</v>
      </c>
      <c r="AX290" s="208">
        <f t="shared" si="522"/>
        <v>0</v>
      </c>
      <c r="AY290" s="208">
        <f t="shared" si="522"/>
        <v>0</v>
      </c>
      <c r="AZ290" s="208">
        <f t="shared" si="522"/>
        <v>0</v>
      </c>
      <c r="BA290" s="208">
        <f t="shared" si="522"/>
        <v>0</v>
      </c>
      <c r="BB290" s="208">
        <f t="shared" si="522"/>
        <v>0</v>
      </c>
      <c r="BC290" s="208">
        <f t="shared" si="522"/>
        <v>0</v>
      </c>
      <c r="BD290" s="208">
        <f t="shared" si="522"/>
        <v>0</v>
      </c>
      <c r="BE290" s="208">
        <f t="shared" si="522"/>
        <v>0</v>
      </c>
      <c r="BF290" s="208">
        <f t="shared" si="522"/>
        <v>0</v>
      </c>
      <c r="BG290" s="208">
        <f t="shared" si="522"/>
        <v>0</v>
      </c>
      <c r="BH290" s="208">
        <f t="shared" si="522"/>
        <v>0</v>
      </c>
      <c r="BI290" s="208">
        <f t="shared" si="522"/>
        <v>0</v>
      </c>
      <c r="BJ290" s="208">
        <f t="shared" si="522"/>
        <v>0</v>
      </c>
      <c r="BK290" s="208">
        <f t="shared" si="522"/>
        <v>0</v>
      </c>
      <c r="BL290" s="208">
        <f t="shared" si="522"/>
        <v>0</v>
      </c>
      <c r="BM290" s="208">
        <f t="shared" si="522"/>
        <v>0</v>
      </c>
      <c r="BN290" s="208">
        <f t="shared" si="522"/>
        <v>0</v>
      </c>
      <c r="BO290" s="208">
        <f t="shared" si="522"/>
        <v>0</v>
      </c>
      <c r="BP290" s="208">
        <f t="shared" si="522"/>
        <v>0</v>
      </c>
      <c r="BQ290" s="208">
        <f t="shared" si="522"/>
        <v>0</v>
      </c>
      <c r="BR290" s="208">
        <f t="shared" si="522"/>
        <v>0</v>
      </c>
      <c r="BS290" s="208">
        <f t="shared" si="522"/>
        <v>0</v>
      </c>
      <c r="BT290" s="208">
        <f t="shared" ref="BT290:CF290" si="523">+SUM(BS290,BT186)</f>
        <v>0</v>
      </c>
      <c r="BU290" s="208">
        <f t="shared" si="523"/>
        <v>0</v>
      </c>
      <c r="BV290" s="208">
        <f t="shared" si="523"/>
        <v>0</v>
      </c>
      <c r="BW290" s="208">
        <f t="shared" si="523"/>
        <v>0</v>
      </c>
      <c r="BX290" s="208">
        <f t="shared" si="523"/>
        <v>0</v>
      </c>
      <c r="BY290" s="208">
        <f t="shared" si="523"/>
        <v>0</v>
      </c>
      <c r="BZ290" s="208">
        <f t="shared" si="523"/>
        <v>0</v>
      </c>
      <c r="CA290" s="208">
        <f t="shared" si="523"/>
        <v>0</v>
      </c>
      <c r="CB290" s="208">
        <f t="shared" si="523"/>
        <v>0</v>
      </c>
      <c r="CC290" s="208">
        <f t="shared" si="523"/>
        <v>0</v>
      </c>
      <c r="CD290" s="208">
        <f t="shared" si="523"/>
        <v>0</v>
      </c>
      <c r="CE290" s="208">
        <f t="shared" si="523"/>
        <v>0</v>
      </c>
      <c r="CF290" s="208">
        <f t="shared" si="523"/>
        <v>0</v>
      </c>
      <c r="CG290" s="180"/>
      <c r="CH290" s="180"/>
      <c r="CI290" s="180"/>
      <c r="CJ290" s="180"/>
      <c r="CK290" s="180"/>
      <c r="CL290" s="180"/>
      <c r="CM290" s="180"/>
      <c r="CN290" s="180"/>
      <c r="CO290" s="180"/>
      <c r="CP290" s="180"/>
      <c r="CQ290" s="180"/>
      <c r="CR290" s="180"/>
      <c r="CS290" s="180"/>
      <c r="CT290" s="180"/>
      <c r="CU290" s="180"/>
      <c r="CV290" s="180"/>
      <c r="CW290" s="180"/>
      <c r="CX290" s="180"/>
      <c r="CY290" s="180"/>
      <c r="CZ290" s="180"/>
      <c r="DA290" s="180"/>
      <c r="DB290" s="180"/>
      <c r="DC290" s="180"/>
      <c r="DD290" s="180"/>
      <c r="DE290" s="180"/>
      <c r="DF290" s="180"/>
      <c r="DG290" s="180"/>
      <c r="DH290" s="180"/>
      <c r="DI290" s="180"/>
      <c r="DJ290" s="180"/>
      <c r="DK290" s="180"/>
      <c r="DL290" s="180"/>
      <c r="DM290" s="180"/>
      <c r="DN290" s="180"/>
      <c r="DO290" s="180"/>
      <c r="DP290" s="180"/>
      <c r="DQ290" s="180"/>
      <c r="DR290" s="180"/>
      <c r="DS290" s="180"/>
      <c r="DT290" s="180"/>
      <c r="DU290" s="180"/>
      <c r="DV290" s="180"/>
      <c r="DW290" s="180"/>
      <c r="DX290" s="180"/>
      <c r="DY290" s="180"/>
      <c r="DZ290" s="180"/>
      <c r="EA290" s="180"/>
      <c r="EB290" s="180"/>
      <c r="EC290" s="180"/>
      <c r="ED290" s="180"/>
      <c r="EE290" s="180"/>
      <c r="EF290" s="180"/>
      <c r="EG290" s="180"/>
      <c r="EH290" s="180"/>
      <c r="EI290" s="180"/>
      <c r="EJ290" s="180"/>
      <c r="EK290" s="180"/>
      <c r="EL290" s="180"/>
      <c r="EM290" s="180"/>
      <c r="EN290" s="180"/>
      <c r="EO290" s="180"/>
      <c r="EP290" s="180"/>
      <c r="EQ290" s="180"/>
      <c r="ER290" s="180"/>
      <c r="ES290" s="180"/>
      <c r="ET290" s="180"/>
      <c r="EU290" s="180"/>
      <c r="EV290" s="180"/>
      <c r="EW290" s="180"/>
      <c r="EX290" s="180"/>
      <c r="EY290" s="180"/>
      <c r="EZ290" s="180"/>
      <c r="FA290" s="180"/>
      <c r="FB290" s="180"/>
      <c r="FC290" s="180"/>
      <c r="FD290" s="180"/>
      <c r="FE290" s="180"/>
      <c r="FF290" s="180"/>
      <c r="FG290" s="180"/>
      <c r="FH290" s="180"/>
    </row>
    <row r="291" spans="3:164" hidden="1" x14ac:dyDescent="0.3">
      <c r="C291" s="700">
        <f t="shared" si="498"/>
        <v>73</v>
      </c>
      <c r="D291" s="305" t="str">
        <f t="shared" si="498"/>
        <v>-</v>
      </c>
      <c r="E291" s="208">
        <f t="shared" si="498"/>
        <v>0</v>
      </c>
      <c r="F291" s="208">
        <f t="shared" si="509"/>
        <v>0</v>
      </c>
      <c r="G291" s="208">
        <f t="shared" si="509"/>
        <v>0</v>
      </c>
      <c r="H291" s="208">
        <f t="shared" ref="H291:BS291" si="524">+SUM(G291,H187)</f>
        <v>0</v>
      </c>
      <c r="I291" s="208">
        <f t="shared" si="524"/>
        <v>0</v>
      </c>
      <c r="J291" s="208">
        <f t="shared" si="524"/>
        <v>0</v>
      </c>
      <c r="K291" s="208">
        <f t="shared" si="524"/>
        <v>0</v>
      </c>
      <c r="L291" s="208">
        <f t="shared" si="524"/>
        <v>0</v>
      </c>
      <c r="M291" s="208">
        <f t="shared" si="524"/>
        <v>0</v>
      </c>
      <c r="N291" s="208">
        <f t="shared" si="524"/>
        <v>0</v>
      </c>
      <c r="O291" s="208">
        <f t="shared" si="524"/>
        <v>0</v>
      </c>
      <c r="P291" s="208">
        <f t="shared" si="524"/>
        <v>0</v>
      </c>
      <c r="Q291" s="208">
        <f t="shared" si="524"/>
        <v>0</v>
      </c>
      <c r="R291" s="208">
        <f t="shared" si="524"/>
        <v>0</v>
      </c>
      <c r="S291" s="208">
        <f t="shared" si="524"/>
        <v>0</v>
      </c>
      <c r="T291" s="208">
        <f t="shared" si="524"/>
        <v>0</v>
      </c>
      <c r="U291" s="208">
        <f t="shared" si="524"/>
        <v>0</v>
      </c>
      <c r="V291" s="208">
        <f t="shared" si="524"/>
        <v>0</v>
      </c>
      <c r="W291" s="208">
        <f t="shared" si="524"/>
        <v>0</v>
      </c>
      <c r="X291" s="208">
        <f t="shared" si="524"/>
        <v>0</v>
      </c>
      <c r="Y291" s="208">
        <f t="shared" si="524"/>
        <v>0</v>
      </c>
      <c r="Z291" s="208">
        <f t="shared" si="524"/>
        <v>0</v>
      </c>
      <c r="AA291" s="208">
        <f t="shared" si="524"/>
        <v>0</v>
      </c>
      <c r="AB291" s="208">
        <f t="shared" si="524"/>
        <v>0</v>
      </c>
      <c r="AC291" s="208">
        <f t="shared" si="524"/>
        <v>0</v>
      </c>
      <c r="AD291" s="208">
        <f t="shared" si="524"/>
        <v>0</v>
      </c>
      <c r="AE291" s="208">
        <f t="shared" si="524"/>
        <v>0</v>
      </c>
      <c r="AF291" s="208">
        <f t="shared" si="524"/>
        <v>0</v>
      </c>
      <c r="AG291" s="208">
        <f t="shared" si="524"/>
        <v>0</v>
      </c>
      <c r="AH291" s="208">
        <f t="shared" si="524"/>
        <v>0</v>
      </c>
      <c r="AI291" s="208">
        <f t="shared" si="524"/>
        <v>0</v>
      </c>
      <c r="AJ291" s="208">
        <f t="shared" si="524"/>
        <v>0</v>
      </c>
      <c r="AK291" s="208">
        <f t="shared" si="524"/>
        <v>0</v>
      </c>
      <c r="AL291" s="208">
        <f t="shared" si="524"/>
        <v>0</v>
      </c>
      <c r="AM291" s="208">
        <f t="shared" si="524"/>
        <v>0</v>
      </c>
      <c r="AN291" s="208">
        <f t="shared" si="524"/>
        <v>0</v>
      </c>
      <c r="AO291" s="208">
        <f t="shared" si="524"/>
        <v>0</v>
      </c>
      <c r="AP291" s="208">
        <f t="shared" si="524"/>
        <v>0</v>
      </c>
      <c r="AQ291" s="208">
        <f t="shared" si="524"/>
        <v>0</v>
      </c>
      <c r="AR291" s="208">
        <f t="shared" si="524"/>
        <v>0</v>
      </c>
      <c r="AS291" s="208">
        <f t="shared" si="524"/>
        <v>0</v>
      </c>
      <c r="AT291" s="208">
        <f t="shared" si="524"/>
        <v>0</v>
      </c>
      <c r="AU291" s="208">
        <f t="shared" si="524"/>
        <v>0</v>
      </c>
      <c r="AV291" s="208">
        <f t="shared" si="524"/>
        <v>0</v>
      </c>
      <c r="AW291" s="208">
        <f t="shared" si="524"/>
        <v>0</v>
      </c>
      <c r="AX291" s="208">
        <f t="shared" si="524"/>
        <v>0</v>
      </c>
      <c r="AY291" s="208">
        <f t="shared" si="524"/>
        <v>0</v>
      </c>
      <c r="AZ291" s="208">
        <f t="shared" si="524"/>
        <v>0</v>
      </c>
      <c r="BA291" s="208">
        <f t="shared" si="524"/>
        <v>0</v>
      </c>
      <c r="BB291" s="208">
        <f t="shared" si="524"/>
        <v>0</v>
      </c>
      <c r="BC291" s="208">
        <f t="shared" si="524"/>
        <v>0</v>
      </c>
      <c r="BD291" s="208">
        <f t="shared" si="524"/>
        <v>0</v>
      </c>
      <c r="BE291" s="208">
        <f t="shared" si="524"/>
        <v>0</v>
      </c>
      <c r="BF291" s="208">
        <f t="shared" si="524"/>
        <v>0</v>
      </c>
      <c r="BG291" s="208">
        <f t="shared" si="524"/>
        <v>0</v>
      </c>
      <c r="BH291" s="208">
        <f t="shared" si="524"/>
        <v>0</v>
      </c>
      <c r="BI291" s="208">
        <f t="shared" si="524"/>
        <v>0</v>
      </c>
      <c r="BJ291" s="208">
        <f t="shared" si="524"/>
        <v>0</v>
      </c>
      <c r="BK291" s="208">
        <f t="shared" si="524"/>
        <v>0</v>
      </c>
      <c r="BL291" s="208">
        <f t="shared" si="524"/>
        <v>0</v>
      </c>
      <c r="BM291" s="208">
        <f t="shared" si="524"/>
        <v>0</v>
      </c>
      <c r="BN291" s="208">
        <f t="shared" si="524"/>
        <v>0</v>
      </c>
      <c r="BO291" s="208">
        <f t="shared" si="524"/>
        <v>0</v>
      </c>
      <c r="BP291" s="208">
        <f t="shared" si="524"/>
        <v>0</v>
      </c>
      <c r="BQ291" s="208">
        <f t="shared" si="524"/>
        <v>0</v>
      </c>
      <c r="BR291" s="208">
        <f t="shared" si="524"/>
        <v>0</v>
      </c>
      <c r="BS291" s="208">
        <f t="shared" si="524"/>
        <v>0</v>
      </c>
      <c r="BT291" s="208">
        <f t="shared" ref="BT291:CF291" si="525">+SUM(BS291,BT187)</f>
        <v>0</v>
      </c>
      <c r="BU291" s="208">
        <f t="shared" si="525"/>
        <v>0</v>
      </c>
      <c r="BV291" s="208">
        <f t="shared" si="525"/>
        <v>0</v>
      </c>
      <c r="BW291" s="208">
        <f t="shared" si="525"/>
        <v>0</v>
      </c>
      <c r="BX291" s="208">
        <f t="shared" si="525"/>
        <v>0</v>
      </c>
      <c r="BY291" s="208">
        <f t="shared" si="525"/>
        <v>0</v>
      </c>
      <c r="BZ291" s="208">
        <f t="shared" si="525"/>
        <v>0</v>
      </c>
      <c r="CA291" s="208">
        <f t="shared" si="525"/>
        <v>0</v>
      </c>
      <c r="CB291" s="208">
        <f t="shared" si="525"/>
        <v>0</v>
      </c>
      <c r="CC291" s="208">
        <f t="shared" si="525"/>
        <v>0</v>
      </c>
      <c r="CD291" s="208">
        <f t="shared" si="525"/>
        <v>0</v>
      </c>
      <c r="CE291" s="208">
        <f t="shared" si="525"/>
        <v>0</v>
      </c>
      <c r="CF291" s="208">
        <f t="shared" si="525"/>
        <v>0</v>
      </c>
      <c r="CG291" s="180"/>
      <c r="CH291" s="180"/>
      <c r="CI291" s="180"/>
      <c r="CJ291" s="180"/>
      <c r="CK291" s="180"/>
      <c r="CL291" s="180"/>
      <c r="CM291" s="180"/>
      <c r="CN291" s="180"/>
      <c r="CO291" s="180"/>
      <c r="CP291" s="180"/>
      <c r="CQ291" s="180"/>
      <c r="CR291" s="180"/>
      <c r="CS291" s="180"/>
      <c r="CT291" s="180"/>
      <c r="CU291" s="180"/>
      <c r="CV291" s="180"/>
      <c r="CW291" s="180"/>
      <c r="CX291" s="180"/>
      <c r="CY291" s="180"/>
      <c r="CZ291" s="180"/>
      <c r="DA291" s="180"/>
      <c r="DB291" s="180"/>
      <c r="DC291" s="180"/>
      <c r="DD291" s="180"/>
      <c r="DE291" s="180"/>
      <c r="DF291" s="180"/>
      <c r="DG291" s="180"/>
      <c r="DH291" s="180"/>
      <c r="DI291" s="180"/>
      <c r="DJ291" s="180"/>
      <c r="DK291" s="180"/>
      <c r="DL291" s="180"/>
      <c r="DM291" s="180"/>
      <c r="DN291" s="180"/>
      <c r="DO291" s="180"/>
      <c r="DP291" s="180"/>
      <c r="DQ291" s="180"/>
      <c r="DR291" s="180"/>
      <c r="DS291" s="180"/>
      <c r="DT291" s="180"/>
      <c r="DU291" s="180"/>
      <c r="DV291" s="180"/>
      <c r="DW291" s="180"/>
      <c r="DX291" s="180"/>
      <c r="DY291" s="180"/>
      <c r="DZ291" s="180"/>
      <c r="EA291" s="180"/>
      <c r="EB291" s="180"/>
      <c r="EC291" s="180"/>
      <c r="ED291" s="180"/>
      <c r="EE291" s="180"/>
      <c r="EF291" s="180"/>
      <c r="EG291" s="180"/>
      <c r="EH291" s="180"/>
      <c r="EI291" s="180"/>
      <c r="EJ291" s="180"/>
      <c r="EK291" s="180"/>
      <c r="EL291" s="180"/>
      <c r="EM291" s="180"/>
      <c r="EN291" s="180"/>
      <c r="EO291" s="180"/>
      <c r="EP291" s="180"/>
      <c r="EQ291" s="180"/>
      <c r="ER291" s="180"/>
      <c r="ES291" s="180"/>
      <c r="ET291" s="180"/>
      <c r="EU291" s="180"/>
      <c r="EV291" s="180"/>
      <c r="EW291" s="180"/>
      <c r="EX291" s="180"/>
      <c r="EY291" s="180"/>
      <c r="EZ291" s="180"/>
      <c r="FA291" s="180"/>
      <c r="FB291" s="180"/>
      <c r="FC291" s="180"/>
      <c r="FD291" s="180"/>
      <c r="FE291" s="180"/>
      <c r="FF291" s="180"/>
      <c r="FG291" s="180"/>
      <c r="FH291" s="180"/>
    </row>
    <row r="292" spans="3:164" hidden="1" x14ac:dyDescent="0.3">
      <c r="C292" s="700">
        <f t="shared" si="498"/>
        <v>74</v>
      </c>
      <c r="D292" s="305" t="str">
        <f t="shared" si="498"/>
        <v>-</v>
      </c>
      <c r="E292" s="208">
        <f t="shared" si="498"/>
        <v>0</v>
      </c>
      <c r="F292" s="208">
        <f t="shared" si="509"/>
        <v>0</v>
      </c>
      <c r="G292" s="208">
        <f t="shared" si="509"/>
        <v>0</v>
      </c>
      <c r="H292" s="208">
        <f t="shared" ref="H292:BS292" si="526">+SUM(G292,H188)</f>
        <v>0</v>
      </c>
      <c r="I292" s="208">
        <f t="shared" si="526"/>
        <v>0</v>
      </c>
      <c r="J292" s="208">
        <f t="shared" si="526"/>
        <v>0</v>
      </c>
      <c r="K292" s="208">
        <f t="shared" si="526"/>
        <v>0</v>
      </c>
      <c r="L292" s="208">
        <f t="shared" si="526"/>
        <v>0</v>
      </c>
      <c r="M292" s="208">
        <f t="shared" si="526"/>
        <v>0</v>
      </c>
      <c r="N292" s="208">
        <f t="shared" si="526"/>
        <v>0</v>
      </c>
      <c r="O292" s="208">
        <f t="shared" si="526"/>
        <v>0</v>
      </c>
      <c r="P292" s="208">
        <f t="shared" si="526"/>
        <v>0</v>
      </c>
      <c r="Q292" s="208">
        <f t="shared" si="526"/>
        <v>0</v>
      </c>
      <c r="R292" s="208">
        <f t="shared" si="526"/>
        <v>0</v>
      </c>
      <c r="S292" s="208">
        <f t="shared" si="526"/>
        <v>0</v>
      </c>
      <c r="T292" s="208">
        <f t="shared" si="526"/>
        <v>0</v>
      </c>
      <c r="U292" s="208">
        <f t="shared" si="526"/>
        <v>0</v>
      </c>
      <c r="V292" s="208">
        <f t="shared" si="526"/>
        <v>0</v>
      </c>
      <c r="W292" s="208">
        <f t="shared" si="526"/>
        <v>0</v>
      </c>
      <c r="X292" s="208">
        <f t="shared" si="526"/>
        <v>0</v>
      </c>
      <c r="Y292" s="208">
        <f t="shared" si="526"/>
        <v>0</v>
      </c>
      <c r="Z292" s="208">
        <f t="shared" si="526"/>
        <v>0</v>
      </c>
      <c r="AA292" s="208">
        <f t="shared" si="526"/>
        <v>0</v>
      </c>
      <c r="AB292" s="208">
        <f t="shared" si="526"/>
        <v>0</v>
      </c>
      <c r="AC292" s="208">
        <f t="shared" si="526"/>
        <v>0</v>
      </c>
      <c r="AD292" s="208">
        <f t="shared" si="526"/>
        <v>0</v>
      </c>
      <c r="AE292" s="208">
        <f t="shared" si="526"/>
        <v>0</v>
      </c>
      <c r="AF292" s="208">
        <f t="shared" si="526"/>
        <v>0</v>
      </c>
      <c r="AG292" s="208">
        <f t="shared" si="526"/>
        <v>0</v>
      </c>
      <c r="AH292" s="208">
        <f t="shared" si="526"/>
        <v>0</v>
      </c>
      <c r="AI292" s="208">
        <f t="shared" si="526"/>
        <v>0</v>
      </c>
      <c r="AJ292" s="208">
        <f t="shared" si="526"/>
        <v>0</v>
      </c>
      <c r="AK292" s="208">
        <f t="shared" si="526"/>
        <v>0</v>
      </c>
      <c r="AL292" s="208">
        <f t="shared" si="526"/>
        <v>0</v>
      </c>
      <c r="AM292" s="208">
        <f t="shared" si="526"/>
        <v>0</v>
      </c>
      <c r="AN292" s="208">
        <f t="shared" si="526"/>
        <v>0</v>
      </c>
      <c r="AO292" s="208">
        <f t="shared" si="526"/>
        <v>0</v>
      </c>
      <c r="AP292" s="208">
        <f t="shared" si="526"/>
        <v>0</v>
      </c>
      <c r="AQ292" s="208">
        <f t="shared" si="526"/>
        <v>0</v>
      </c>
      <c r="AR292" s="208">
        <f t="shared" si="526"/>
        <v>0</v>
      </c>
      <c r="AS292" s="208">
        <f t="shared" si="526"/>
        <v>0</v>
      </c>
      <c r="AT292" s="208">
        <f t="shared" si="526"/>
        <v>0</v>
      </c>
      <c r="AU292" s="208">
        <f t="shared" si="526"/>
        <v>0</v>
      </c>
      <c r="AV292" s="208">
        <f t="shared" si="526"/>
        <v>0</v>
      </c>
      <c r="AW292" s="208">
        <f t="shared" si="526"/>
        <v>0</v>
      </c>
      <c r="AX292" s="208">
        <f t="shared" si="526"/>
        <v>0</v>
      </c>
      <c r="AY292" s="208">
        <f t="shared" si="526"/>
        <v>0</v>
      </c>
      <c r="AZ292" s="208">
        <f t="shared" si="526"/>
        <v>0</v>
      </c>
      <c r="BA292" s="208">
        <f t="shared" si="526"/>
        <v>0</v>
      </c>
      <c r="BB292" s="208">
        <f t="shared" si="526"/>
        <v>0</v>
      </c>
      <c r="BC292" s="208">
        <f t="shared" si="526"/>
        <v>0</v>
      </c>
      <c r="BD292" s="208">
        <f t="shared" si="526"/>
        <v>0</v>
      </c>
      <c r="BE292" s="208">
        <f t="shared" si="526"/>
        <v>0</v>
      </c>
      <c r="BF292" s="208">
        <f t="shared" si="526"/>
        <v>0</v>
      </c>
      <c r="BG292" s="208">
        <f t="shared" si="526"/>
        <v>0</v>
      </c>
      <c r="BH292" s="208">
        <f t="shared" si="526"/>
        <v>0</v>
      </c>
      <c r="BI292" s="208">
        <f t="shared" si="526"/>
        <v>0</v>
      </c>
      <c r="BJ292" s="208">
        <f t="shared" si="526"/>
        <v>0</v>
      </c>
      <c r="BK292" s="208">
        <f t="shared" si="526"/>
        <v>0</v>
      </c>
      <c r="BL292" s="208">
        <f t="shared" si="526"/>
        <v>0</v>
      </c>
      <c r="BM292" s="208">
        <f t="shared" si="526"/>
        <v>0</v>
      </c>
      <c r="BN292" s="208">
        <f t="shared" si="526"/>
        <v>0</v>
      </c>
      <c r="BO292" s="208">
        <f t="shared" si="526"/>
        <v>0</v>
      </c>
      <c r="BP292" s="208">
        <f t="shared" si="526"/>
        <v>0</v>
      </c>
      <c r="BQ292" s="208">
        <f t="shared" si="526"/>
        <v>0</v>
      </c>
      <c r="BR292" s="208">
        <f t="shared" si="526"/>
        <v>0</v>
      </c>
      <c r="BS292" s="208">
        <f t="shared" si="526"/>
        <v>0</v>
      </c>
      <c r="BT292" s="208">
        <f t="shared" ref="BT292:CF292" si="527">+SUM(BS292,BT188)</f>
        <v>0</v>
      </c>
      <c r="BU292" s="208">
        <f t="shared" si="527"/>
        <v>0</v>
      </c>
      <c r="BV292" s="208">
        <f t="shared" si="527"/>
        <v>0</v>
      </c>
      <c r="BW292" s="208">
        <f t="shared" si="527"/>
        <v>0</v>
      </c>
      <c r="BX292" s="208">
        <f t="shared" si="527"/>
        <v>0</v>
      </c>
      <c r="BY292" s="208">
        <f t="shared" si="527"/>
        <v>0</v>
      </c>
      <c r="BZ292" s="208">
        <f t="shared" si="527"/>
        <v>0</v>
      </c>
      <c r="CA292" s="208">
        <f t="shared" si="527"/>
        <v>0</v>
      </c>
      <c r="CB292" s="208">
        <f t="shared" si="527"/>
        <v>0</v>
      </c>
      <c r="CC292" s="208">
        <f t="shared" si="527"/>
        <v>0</v>
      </c>
      <c r="CD292" s="208">
        <f t="shared" si="527"/>
        <v>0</v>
      </c>
      <c r="CE292" s="208">
        <f t="shared" si="527"/>
        <v>0</v>
      </c>
      <c r="CF292" s="208">
        <f t="shared" si="527"/>
        <v>0</v>
      </c>
      <c r="CG292" s="180"/>
      <c r="CH292" s="180"/>
      <c r="CI292" s="180"/>
      <c r="CJ292" s="180"/>
      <c r="CK292" s="180"/>
      <c r="CL292" s="180"/>
      <c r="CM292" s="180"/>
      <c r="CN292" s="180"/>
      <c r="CO292" s="180"/>
      <c r="CP292" s="180"/>
      <c r="CQ292" s="180"/>
      <c r="CR292" s="180"/>
      <c r="CS292" s="180"/>
      <c r="CT292" s="180"/>
      <c r="CU292" s="180"/>
      <c r="CV292" s="180"/>
      <c r="CW292" s="180"/>
      <c r="CX292" s="180"/>
      <c r="CY292" s="180"/>
      <c r="CZ292" s="180"/>
      <c r="DA292" s="180"/>
      <c r="DB292" s="180"/>
      <c r="DC292" s="180"/>
      <c r="DD292" s="180"/>
      <c r="DE292" s="180"/>
      <c r="DF292" s="180"/>
      <c r="DG292" s="180"/>
      <c r="DH292" s="180"/>
      <c r="DI292" s="180"/>
      <c r="DJ292" s="180"/>
      <c r="DK292" s="180"/>
      <c r="DL292" s="180"/>
      <c r="DM292" s="180"/>
      <c r="DN292" s="180"/>
      <c r="DO292" s="180"/>
      <c r="DP292" s="180"/>
      <c r="DQ292" s="180"/>
      <c r="DR292" s="180"/>
      <c r="DS292" s="180"/>
      <c r="DT292" s="180"/>
      <c r="DU292" s="180"/>
      <c r="DV292" s="180"/>
      <c r="DW292" s="180"/>
      <c r="DX292" s="180"/>
      <c r="DY292" s="180"/>
      <c r="DZ292" s="180"/>
      <c r="EA292" s="180"/>
      <c r="EB292" s="180"/>
      <c r="EC292" s="180"/>
      <c r="ED292" s="180"/>
      <c r="EE292" s="180"/>
      <c r="EF292" s="180"/>
      <c r="EG292" s="180"/>
      <c r="EH292" s="180"/>
      <c r="EI292" s="180"/>
      <c r="EJ292" s="180"/>
      <c r="EK292" s="180"/>
      <c r="EL292" s="180"/>
      <c r="EM292" s="180"/>
      <c r="EN292" s="180"/>
      <c r="EO292" s="180"/>
      <c r="EP292" s="180"/>
      <c r="EQ292" s="180"/>
      <c r="ER292" s="180"/>
      <c r="ES292" s="180"/>
      <c r="ET292" s="180"/>
      <c r="EU292" s="180"/>
      <c r="EV292" s="180"/>
      <c r="EW292" s="180"/>
      <c r="EX292" s="180"/>
      <c r="EY292" s="180"/>
      <c r="EZ292" s="180"/>
      <c r="FA292" s="180"/>
      <c r="FB292" s="180"/>
      <c r="FC292" s="180"/>
      <c r="FD292" s="180"/>
      <c r="FE292" s="180"/>
      <c r="FF292" s="180"/>
      <c r="FG292" s="180"/>
      <c r="FH292" s="180"/>
    </row>
    <row r="293" spans="3:164" hidden="1" x14ac:dyDescent="0.3">
      <c r="C293" s="700">
        <f t="shared" si="498"/>
        <v>75</v>
      </c>
      <c r="D293" s="305" t="str">
        <f t="shared" si="498"/>
        <v>-</v>
      </c>
      <c r="E293" s="208">
        <f t="shared" si="498"/>
        <v>0</v>
      </c>
      <c r="F293" s="208">
        <f t="shared" si="509"/>
        <v>0</v>
      </c>
      <c r="G293" s="208">
        <f t="shared" si="509"/>
        <v>0</v>
      </c>
      <c r="H293" s="208">
        <f t="shared" ref="H293:BS293" si="528">+SUM(G293,H189)</f>
        <v>0</v>
      </c>
      <c r="I293" s="208">
        <f t="shared" si="528"/>
        <v>0</v>
      </c>
      <c r="J293" s="208">
        <f t="shared" si="528"/>
        <v>0</v>
      </c>
      <c r="K293" s="208">
        <f t="shared" si="528"/>
        <v>0</v>
      </c>
      <c r="L293" s="208">
        <f t="shared" si="528"/>
        <v>0</v>
      </c>
      <c r="M293" s="208">
        <f t="shared" si="528"/>
        <v>0</v>
      </c>
      <c r="N293" s="208">
        <f t="shared" si="528"/>
        <v>0</v>
      </c>
      <c r="O293" s="208">
        <f t="shared" si="528"/>
        <v>0</v>
      </c>
      <c r="P293" s="208">
        <f t="shared" si="528"/>
        <v>0</v>
      </c>
      <c r="Q293" s="208">
        <f t="shared" si="528"/>
        <v>0</v>
      </c>
      <c r="R293" s="208">
        <f t="shared" si="528"/>
        <v>0</v>
      </c>
      <c r="S293" s="208">
        <f t="shared" si="528"/>
        <v>0</v>
      </c>
      <c r="T293" s="208">
        <f t="shared" si="528"/>
        <v>0</v>
      </c>
      <c r="U293" s="208">
        <f t="shared" si="528"/>
        <v>0</v>
      </c>
      <c r="V293" s="208">
        <f t="shared" si="528"/>
        <v>0</v>
      </c>
      <c r="W293" s="208">
        <f t="shared" si="528"/>
        <v>0</v>
      </c>
      <c r="X293" s="208">
        <f t="shared" si="528"/>
        <v>0</v>
      </c>
      <c r="Y293" s="208">
        <f t="shared" si="528"/>
        <v>0</v>
      </c>
      <c r="Z293" s="208">
        <f t="shared" si="528"/>
        <v>0</v>
      </c>
      <c r="AA293" s="208">
        <f t="shared" si="528"/>
        <v>0</v>
      </c>
      <c r="AB293" s="208">
        <f t="shared" si="528"/>
        <v>0</v>
      </c>
      <c r="AC293" s="208">
        <f t="shared" si="528"/>
        <v>0</v>
      </c>
      <c r="AD293" s="208">
        <f t="shared" si="528"/>
        <v>0</v>
      </c>
      <c r="AE293" s="208">
        <f t="shared" si="528"/>
        <v>0</v>
      </c>
      <c r="AF293" s="208">
        <f t="shared" si="528"/>
        <v>0</v>
      </c>
      <c r="AG293" s="208">
        <f t="shared" si="528"/>
        <v>0</v>
      </c>
      <c r="AH293" s="208">
        <f t="shared" si="528"/>
        <v>0</v>
      </c>
      <c r="AI293" s="208">
        <f t="shared" si="528"/>
        <v>0</v>
      </c>
      <c r="AJ293" s="208">
        <f t="shared" si="528"/>
        <v>0</v>
      </c>
      <c r="AK293" s="208">
        <f t="shared" si="528"/>
        <v>0</v>
      </c>
      <c r="AL293" s="208">
        <f t="shared" si="528"/>
        <v>0</v>
      </c>
      <c r="AM293" s="208">
        <f t="shared" si="528"/>
        <v>0</v>
      </c>
      <c r="AN293" s="208">
        <f t="shared" si="528"/>
        <v>0</v>
      </c>
      <c r="AO293" s="208">
        <f t="shared" si="528"/>
        <v>0</v>
      </c>
      <c r="AP293" s="208">
        <f t="shared" si="528"/>
        <v>0</v>
      </c>
      <c r="AQ293" s="208">
        <f t="shared" si="528"/>
        <v>0</v>
      </c>
      <c r="AR293" s="208">
        <f t="shared" si="528"/>
        <v>0</v>
      </c>
      <c r="AS293" s="208">
        <f t="shared" si="528"/>
        <v>0</v>
      </c>
      <c r="AT293" s="208">
        <f t="shared" si="528"/>
        <v>0</v>
      </c>
      <c r="AU293" s="208">
        <f t="shared" si="528"/>
        <v>0</v>
      </c>
      <c r="AV293" s="208">
        <f t="shared" si="528"/>
        <v>0</v>
      </c>
      <c r="AW293" s="208">
        <f t="shared" si="528"/>
        <v>0</v>
      </c>
      <c r="AX293" s="208">
        <f t="shared" si="528"/>
        <v>0</v>
      </c>
      <c r="AY293" s="208">
        <f t="shared" si="528"/>
        <v>0</v>
      </c>
      <c r="AZ293" s="208">
        <f t="shared" si="528"/>
        <v>0</v>
      </c>
      <c r="BA293" s="208">
        <f t="shared" si="528"/>
        <v>0</v>
      </c>
      <c r="BB293" s="208">
        <f t="shared" si="528"/>
        <v>0</v>
      </c>
      <c r="BC293" s="208">
        <f t="shared" si="528"/>
        <v>0</v>
      </c>
      <c r="BD293" s="208">
        <f t="shared" si="528"/>
        <v>0</v>
      </c>
      <c r="BE293" s="208">
        <f t="shared" si="528"/>
        <v>0</v>
      </c>
      <c r="BF293" s="208">
        <f t="shared" si="528"/>
        <v>0</v>
      </c>
      <c r="BG293" s="208">
        <f t="shared" si="528"/>
        <v>0</v>
      </c>
      <c r="BH293" s="208">
        <f t="shared" si="528"/>
        <v>0</v>
      </c>
      <c r="BI293" s="208">
        <f t="shared" si="528"/>
        <v>0</v>
      </c>
      <c r="BJ293" s="208">
        <f t="shared" si="528"/>
        <v>0</v>
      </c>
      <c r="BK293" s="208">
        <f t="shared" si="528"/>
        <v>0</v>
      </c>
      <c r="BL293" s="208">
        <f t="shared" si="528"/>
        <v>0</v>
      </c>
      <c r="BM293" s="208">
        <f t="shared" si="528"/>
        <v>0</v>
      </c>
      <c r="BN293" s="208">
        <f t="shared" si="528"/>
        <v>0</v>
      </c>
      <c r="BO293" s="208">
        <f t="shared" si="528"/>
        <v>0</v>
      </c>
      <c r="BP293" s="208">
        <f t="shared" si="528"/>
        <v>0</v>
      </c>
      <c r="BQ293" s="208">
        <f t="shared" si="528"/>
        <v>0</v>
      </c>
      <c r="BR293" s="208">
        <f t="shared" si="528"/>
        <v>0</v>
      </c>
      <c r="BS293" s="208">
        <f t="shared" si="528"/>
        <v>0</v>
      </c>
      <c r="BT293" s="208">
        <f t="shared" ref="BT293:CF293" si="529">+SUM(BS293,BT189)</f>
        <v>0</v>
      </c>
      <c r="BU293" s="208">
        <f t="shared" si="529"/>
        <v>0</v>
      </c>
      <c r="BV293" s="208">
        <f t="shared" si="529"/>
        <v>0</v>
      </c>
      <c r="BW293" s="208">
        <f t="shared" si="529"/>
        <v>0</v>
      </c>
      <c r="BX293" s="208">
        <f t="shared" si="529"/>
        <v>0</v>
      </c>
      <c r="BY293" s="208">
        <f t="shared" si="529"/>
        <v>0</v>
      </c>
      <c r="BZ293" s="208">
        <f t="shared" si="529"/>
        <v>0</v>
      </c>
      <c r="CA293" s="208">
        <f t="shared" si="529"/>
        <v>0</v>
      </c>
      <c r="CB293" s="208">
        <f t="shared" si="529"/>
        <v>0</v>
      </c>
      <c r="CC293" s="208">
        <f t="shared" si="529"/>
        <v>0</v>
      </c>
      <c r="CD293" s="208">
        <f t="shared" si="529"/>
        <v>0</v>
      </c>
      <c r="CE293" s="208">
        <f t="shared" si="529"/>
        <v>0</v>
      </c>
      <c r="CF293" s="208">
        <f t="shared" si="529"/>
        <v>0</v>
      </c>
      <c r="CG293" s="180"/>
      <c r="CH293" s="180"/>
      <c r="CI293" s="180"/>
      <c r="CJ293" s="180"/>
      <c r="CK293" s="180"/>
      <c r="CL293" s="180"/>
      <c r="CM293" s="180"/>
      <c r="CN293" s="180"/>
      <c r="CO293" s="180"/>
      <c r="CP293" s="180"/>
      <c r="CQ293" s="180"/>
      <c r="CR293" s="180"/>
      <c r="CS293" s="180"/>
      <c r="CT293" s="180"/>
      <c r="CU293" s="180"/>
      <c r="CV293" s="180"/>
      <c r="CW293" s="180"/>
      <c r="CX293" s="180"/>
      <c r="CY293" s="180"/>
      <c r="CZ293" s="180"/>
      <c r="DA293" s="180"/>
      <c r="DB293" s="180"/>
      <c r="DC293" s="180"/>
      <c r="DD293" s="180"/>
      <c r="DE293" s="180"/>
      <c r="DF293" s="180"/>
      <c r="DG293" s="180"/>
      <c r="DH293" s="180"/>
      <c r="DI293" s="180"/>
      <c r="DJ293" s="180"/>
      <c r="DK293" s="180"/>
      <c r="DL293" s="180"/>
      <c r="DM293" s="180"/>
      <c r="DN293" s="180"/>
      <c r="DO293" s="180"/>
      <c r="DP293" s="180"/>
      <c r="DQ293" s="180"/>
      <c r="DR293" s="180"/>
      <c r="DS293" s="180"/>
      <c r="DT293" s="180"/>
      <c r="DU293" s="180"/>
      <c r="DV293" s="180"/>
      <c r="DW293" s="180"/>
      <c r="DX293" s="180"/>
      <c r="DY293" s="180"/>
      <c r="DZ293" s="180"/>
      <c r="EA293" s="180"/>
      <c r="EB293" s="180"/>
      <c r="EC293" s="180"/>
      <c r="ED293" s="180"/>
      <c r="EE293" s="180"/>
      <c r="EF293" s="180"/>
      <c r="EG293" s="180"/>
      <c r="EH293" s="180"/>
      <c r="EI293" s="180"/>
      <c r="EJ293" s="180"/>
      <c r="EK293" s="180"/>
      <c r="EL293" s="180"/>
      <c r="EM293" s="180"/>
      <c r="EN293" s="180"/>
      <c r="EO293" s="180"/>
      <c r="EP293" s="180"/>
      <c r="EQ293" s="180"/>
      <c r="ER293" s="180"/>
      <c r="ES293" s="180"/>
      <c r="ET293" s="180"/>
      <c r="EU293" s="180"/>
      <c r="EV293" s="180"/>
      <c r="EW293" s="180"/>
      <c r="EX293" s="180"/>
      <c r="EY293" s="180"/>
      <c r="EZ293" s="180"/>
      <c r="FA293" s="180"/>
      <c r="FB293" s="180"/>
      <c r="FC293" s="180"/>
      <c r="FD293" s="180"/>
      <c r="FE293" s="180"/>
      <c r="FF293" s="180"/>
      <c r="FG293" s="180"/>
      <c r="FH293" s="180"/>
    </row>
    <row r="294" spans="3:164" hidden="1" x14ac:dyDescent="0.3">
      <c r="C294" s="700">
        <f t="shared" si="498"/>
        <v>76</v>
      </c>
      <c r="D294" s="305" t="str">
        <f t="shared" si="498"/>
        <v>-</v>
      </c>
      <c r="E294" s="208">
        <f t="shared" si="498"/>
        <v>0</v>
      </c>
      <c r="F294" s="208">
        <f t="shared" si="509"/>
        <v>0</v>
      </c>
      <c r="G294" s="208">
        <f t="shared" si="509"/>
        <v>0</v>
      </c>
      <c r="H294" s="208">
        <f t="shared" ref="H294:BS294" si="530">+SUM(G294,H190)</f>
        <v>0</v>
      </c>
      <c r="I294" s="208">
        <f t="shared" si="530"/>
        <v>0</v>
      </c>
      <c r="J294" s="208">
        <f t="shared" si="530"/>
        <v>0</v>
      </c>
      <c r="K294" s="208">
        <f t="shared" si="530"/>
        <v>0</v>
      </c>
      <c r="L294" s="208">
        <f t="shared" si="530"/>
        <v>0</v>
      </c>
      <c r="M294" s="208">
        <f t="shared" si="530"/>
        <v>0</v>
      </c>
      <c r="N294" s="208">
        <f t="shared" si="530"/>
        <v>0</v>
      </c>
      <c r="O294" s="208">
        <f t="shared" si="530"/>
        <v>0</v>
      </c>
      <c r="P294" s="208">
        <f t="shared" si="530"/>
        <v>0</v>
      </c>
      <c r="Q294" s="208">
        <f t="shared" si="530"/>
        <v>0</v>
      </c>
      <c r="R294" s="208">
        <f t="shared" si="530"/>
        <v>0</v>
      </c>
      <c r="S294" s="208">
        <f t="shared" si="530"/>
        <v>0</v>
      </c>
      <c r="T294" s="208">
        <f t="shared" si="530"/>
        <v>0</v>
      </c>
      <c r="U294" s="208">
        <f t="shared" si="530"/>
        <v>0</v>
      </c>
      <c r="V294" s="208">
        <f t="shared" si="530"/>
        <v>0</v>
      </c>
      <c r="W294" s="208">
        <f t="shared" si="530"/>
        <v>0</v>
      </c>
      <c r="X294" s="208">
        <f t="shared" si="530"/>
        <v>0</v>
      </c>
      <c r="Y294" s="208">
        <f t="shared" si="530"/>
        <v>0</v>
      </c>
      <c r="Z294" s="208">
        <f t="shared" si="530"/>
        <v>0</v>
      </c>
      <c r="AA294" s="208">
        <f t="shared" si="530"/>
        <v>0</v>
      </c>
      <c r="AB294" s="208">
        <f t="shared" si="530"/>
        <v>0</v>
      </c>
      <c r="AC294" s="208">
        <f t="shared" si="530"/>
        <v>0</v>
      </c>
      <c r="AD294" s="208">
        <f t="shared" si="530"/>
        <v>0</v>
      </c>
      <c r="AE294" s="208">
        <f t="shared" si="530"/>
        <v>0</v>
      </c>
      <c r="AF294" s="208">
        <f t="shared" si="530"/>
        <v>0</v>
      </c>
      <c r="AG294" s="208">
        <f t="shared" si="530"/>
        <v>0</v>
      </c>
      <c r="AH294" s="208">
        <f t="shared" si="530"/>
        <v>0</v>
      </c>
      <c r="AI294" s="208">
        <f t="shared" si="530"/>
        <v>0</v>
      </c>
      <c r="AJ294" s="208">
        <f t="shared" si="530"/>
        <v>0</v>
      </c>
      <c r="AK294" s="208">
        <f t="shared" si="530"/>
        <v>0</v>
      </c>
      <c r="AL294" s="208">
        <f t="shared" si="530"/>
        <v>0</v>
      </c>
      <c r="AM294" s="208">
        <f t="shared" si="530"/>
        <v>0</v>
      </c>
      <c r="AN294" s="208">
        <f t="shared" si="530"/>
        <v>0</v>
      </c>
      <c r="AO294" s="208">
        <f t="shared" si="530"/>
        <v>0</v>
      </c>
      <c r="AP294" s="208">
        <f t="shared" si="530"/>
        <v>0</v>
      </c>
      <c r="AQ294" s="208">
        <f t="shared" si="530"/>
        <v>0</v>
      </c>
      <c r="AR294" s="208">
        <f t="shared" si="530"/>
        <v>0</v>
      </c>
      <c r="AS294" s="208">
        <f t="shared" si="530"/>
        <v>0</v>
      </c>
      <c r="AT294" s="208">
        <f t="shared" si="530"/>
        <v>0</v>
      </c>
      <c r="AU294" s="208">
        <f t="shared" si="530"/>
        <v>0</v>
      </c>
      <c r="AV294" s="208">
        <f t="shared" si="530"/>
        <v>0</v>
      </c>
      <c r="AW294" s="208">
        <f t="shared" si="530"/>
        <v>0</v>
      </c>
      <c r="AX294" s="208">
        <f t="shared" si="530"/>
        <v>0</v>
      </c>
      <c r="AY294" s="208">
        <f t="shared" si="530"/>
        <v>0</v>
      </c>
      <c r="AZ294" s="208">
        <f t="shared" si="530"/>
        <v>0</v>
      </c>
      <c r="BA294" s="208">
        <f t="shared" si="530"/>
        <v>0</v>
      </c>
      <c r="BB294" s="208">
        <f t="shared" si="530"/>
        <v>0</v>
      </c>
      <c r="BC294" s="208">
        <f t="shared" si="530"/>
        <v>0</v>
      </c>
      <c r="BD294" s="208">
        <f t="shared" si="530"/>
        <v>0</v>
      </c>
      <c r="BE294" s="208">
        <f t="shared" si="530"/>
        <v>0</v>
      </c>
      <c r="BF294" s="208">
        <f t="shared" si="530"/>
        <v>0</v>
      </c>
      <c r="BG294" s="208">
        <f t="shared" si="530"/>
        <v>0</v>
      </c>
      <c r="BH294" s="208">
        <f t="shared" si="530"/>
        <v>0</v>
      </c>
      <c r="BI294" s="208">
        <f t="shared" si="530"/>
        <v>0</v>
      </c>
      <c r="BJ294" s="208">
        <f t="shared" si="530"/>
        <v>0</v>
      </c>
      <c r="BK294" s="208">
        <f t="shared" si="530"/>
        <v>0</v>
      </c>
      <c r="BL294" s="208">
        <f t="shared" si="530"/>
        <v>0</v>
      </c>
      <c r="BM294" s="208">
        <f t="shared" si="530"/>
        <v>0</v>
      </c>
      <c r="BN294" s="208">
        <f t="shared" si="530"/>
        <v>0</v>
      </c>
      <c r="BO294" s="208">
        <f t="shared" si="530"/>
        <v>0</v>
      </c>
      <c r="BP294" s="208">
        <f t="shared" si="530"/>
        <v>0</v>
      </c>
      <c r="BQ294" s="208">
        <f t="shared" si="530"/>
        <v>0</v>
      </c>
      <c r="BR294" s="208">
        <f t="shared" si="530"/>
        <v>0</v>
      </c>
      <c r="BS294" s="208">
        <f t="shared" si="530"/>
        <v>0</v>
      </c>
      <c r="BT294" s="208">
        <f t="shared" ref="BT294:CF294" si="531">+SUM(BS294,BT190)</f>
        <v>0</v>
      </c>
      <c r="BU294" s="208">
        <f t="shared" si="531"/>
        <v>0</v>
      </c>
      <c r="BV294" s="208">
        <f t="shared" si="531"/>
        <v>0</v>
      </c>
      <c r="BW294" s="208">
        <f t="shared" si="531"/>
        <v>0</v>
      </c>
      <c r="BX294" s="208">
        <f t="shared" si="531"/>
        <v>0</v>
      </c>
      <c r="BY294" s="208">
        <f t="shared" si="531"/>
        <v>0</v>
      </c>
      <c r="BZ294" s="208">
        <f t="shared" si="531"/>
        <v>0</v>
      </c>
      <c r="CA294" s="208">
        <f t="shared" si="531"/>
        <v>0</v>
      </c>
      <c r="CB294" s="208">
        <f t="shared" si="531"/>
        <v>0</v>
      </c>
      <c r="CC294" s="208">
        <f t="shared" si="531"/>
        <v>0</v>
      </c>
      <c r="CD294" s="208">
        <f t="shared" si="531"/>
        <v>0</v>
      </c>
      <c r="CE294" s="208">
        <f t="shared" si="531"/>
        <v>0</v>
      </c>
      <c r="CF294" s="208">
        <f t="shared" si="531"/>
        <v>0</v>
      </c>
      <c r="CG294" s="180"/>
      <c r="CH294" s="180"/>
      <c r="CI294" s="180"/>
      <c r="CJ294" s="180"/>
      <c r="CK294" s="180"/>
      <c r="CL294" s="180"/>
      <c r="CM294" s="180"/>
      <c r="CN294" s="180"/>
      <c r="CO294" s="180"/>
      <c r="CP294" s="180"/>
      <c r="CQ294" s="180"/>
      <c r="CR294" s="180"/>
      <c r="CS294" s="180"/>
      <c r="CT294" s="180"/>
      <c r="CU294" s="180"/>
      <c r="CV294" s="180"/>
      <c r="CW294" s="180"/>
      <c r="CX294" s="180"/>
      <c r="CY294" s="180"/>
      <c r="CZ294" s="180"/>
      <c r="DA294" s="180"/>
      <c r="DB294" s="180"/>
      <c r="DC294" s="180"/>
      <c r="DD294" s="180"/>
      <c r="DE294" s="180"/>
      <c r="DF294" s="180"/>
      <c r="DG294" s="180"/>
      <c r="DH294" s="180"/>
      <c r="DI294" s="180"/>
      <c r="DJ294" s="180"/>
      <c r="DK294" s="180"/>
      <c r="DL294" s="180"/>
      <c r="DM294" s="180"/>
      <c r="DN294" s="180"/>
      <c r="DO294" s="180"/>
      <c r="DP294" s="180"/>
      <c r="DQ294" s="180"/>
      <c r="DR294" s="180"/>
      <c r="DS294" s="180"/>
      <c r="DT294" s="180"/>
      <c r="DU294" s="180"/>
      <c r="DV294" s="180"/>
      <c r="DW294" s="180"/>
      <c r="DX294" s="180"/>
      <c r="DY294" s="180"/>
      <c r="DZ294" s="180"/>
      <c r="EA294" s="180"/>
      <c r="EB294" s="180"/>
      <c r="EC294" s="180"/>
      <c r="ED294" s="180"/>
      <c r="EE294" s="180"/>
      <c r="EF294" s="180"/>
      <c r="EG294" s="180"/>
      <c r="EH294" s="180"/>
      <c r="EI294" s="180"/>
      <c r="EJ294" s="180"/>
      <c r="EK294" s="180"/>
      <c r="EL294" s="180"/>
      <c r="EM294" s="180"/>
      <c r="EN294" s="180"/>
      <c r="EO294" s="180"/>
      <c r="EP294" s="180"/>
      <c r="EQ294" s="180"/>
      <c r="ER294" s="180"/>
      <c r="ES294" s="180"/>
      <c r="ET294" s="180"/>
      <c r="EU294" s="180"/>
      <c r="EV294" s="180"/>
      <c r="EW294" s="180"/>
      <c r="EX294" s="180"/>
      <c r="EY294" s="180"/>
      <c r="EZ294" s="180"/>
      <c r="FA294" s="180"/>
      <c r="FB294" s="180"/>
      <c r="FC294" s="180"/>
      <c r="FD294" s="180"/>
      <c r="FE294" s="180"/>
      <c r="FF294" s="180"/>
      <c r="FG294" s="180"/>
      <c r="FH294" s="180"/>
    </row>
    <row r="295" spans="3:164" hidden="1" x14ac:dyDescent="0.3">
      <c r="C295" s="700">
        <f t="shared" si="498"/>
        <v>77</v>
      </c>
      <c r="D295" s="305" t="str">
        <f t="shared" si="498"/>
        <v>-</v>
      </c>
      <c r="E295" s="208">
        <f t="shared" si="498"/>
        <v>0</v>
      </c>
      <c r="F295" s="208">
        <f t="shared" si="509"/>
        <v>0</v>
      </c>
      <c r="G295" s="208">
        <f t="shared" si="509"/>
        <v>0</v>
      </c>
      <c r="H295" s="208">
        <f t="shared" ref="H295:BS295" si="532">+SUM(G295,H191)</f>
        <v>0</v>
      </c>
      <c r="I295" s="208">
        <f t="shared" si="532"/>
        <v>0</v>
      </c>
      <c r="J295" s="208">
        <f t="shared" si="532"/>
        <v>0</v>
      </c>
      <c r="K295" s="208">
        <f t="shared" si="532"/>
        <v>0</v>
      </c>
      <c r="L295" s="208">
        <f t="shared" si="532"/>
        <v>0</v>
      </c>
      <c r="M295" s="208">
        <f t="shared" si="532"/>
        <v>0</v>
      </c>
      <c r="N295" s="208">
        <f t="shared" si="532"/>
        <v>0</v>
      </c>
      <c r="O295" s="208">
        <f t="shared" si="532"/>
        <v>0</v>
      </c>
      <c r="P295" s="208">
        <f t="shared" si="532"/>
        <v>0</v>
      </c>
      <c r="Q295" s="208">
        <f t="shared" si="532"/>
        <v>0</v>
      </c>
      <c r="R295" s="208">
        <f t="shared" si="532"/>
        <v>0</v>
      </c>
      <c r="S295" s="208">
        <f t="shared" si="532"/>
        <v>0</v>
      </c>
      <c r="T295" s="208">
        <f t="shared" si="532"/>
        <v>0</v>
      </c>
      <c r="U295" s="208">
        <f t="shared" si="532"/>
        <v>0</v>
      </c>
      <c r="V295" s="208">
        <f t="shared" si="532"/>
        <v>0</v>
      </c>
      <c r="W295" s="208">
        <f t="shared" si="532"/>
        <v>0</v>
      </c>
      <c r="X295" s="208">
        <f t="shared" si="532"/>
        <v>0</v>
      </c>
      <c r="Y295" s="208">
        <f t="shared" si="532"/>
        <v>0</v>
      </c>
      <c r="Z295" s="208">
        <f t="shared" si="532"/>
        <v>0</v>
      </c>
      <c r="AA295" s="208">
        <f t="shared" si="532"/>
        <v>0</v>
      </c>
      <c r="AB295" s="208">
        <f t="shared" si="532"/>
        <v>0</v>
      </c>
      <c r="AC295" s="208">
        <f t="shared" si="532"/>
        <v>0</v>
      </c>
      <c r="AD295" s="208">
        <f t="shared" si="532"/>
        <v>0</v>
      </c>
      <c r="AE295" s="208">
        <f t="shared" si="532"/>
        <v>0</v>
      </c>
      <c r="AF295" s="208">
        <f t="shared" si="532"/>
        <v>0</v>
      </c>
      <c r="AG295" s="208">
        <f t="shared" si="532"/>
        <v>0</v>
      </c>
      <c r="AH295" s="208">
        <f t="shared" si="532"/>
        <v>0</v>
      </c>
      <c r="AI295" s="208">
        <f t="shared" si="532"/>
        <v>0</v>
      </c>
      <c r="AJ295" s="208">
        <f t="shared" si="532"/>
        <v>0</v>
      </c>
      <c r="AK295" s="208">
        <f t="shared" si="532"/>
        <v>0</v>
      </c>
      <c r="AL295" s="208">
        <f t="shared" si="532"/>
        <v>0</v>
      </c>
      <c r="AM295" s="208">
        <f t="shared" si="532"/>
        <v>0</v>
      </c>
      <c r="AN295" s="208">
        <f t="shared" si="532"/>
        <v>0</v>
      </c>
      <c r="AO295" s="208">
        <f t="shared" si="532"/>
        <v>0</v>
      </c>
      <c r="AP295" s="208">
        <f t="shared" si="532"/>
        <v>0</v>
      </c>
      <c r="AQ295" s="208">
        <f t="shared" si="532"/>
        <v>0</v>
      </c>
      <c r="AR295" s="208">
        <f t="shared" si="532"/>
        <v>0</v>
      </c>
      <c r="AS295" s="208">
        <f t="shared" si="532"/>
        <v>0</v>
      </c>
      <c r="AT295" s="208">
        <f t="shared" si="532"/>
        <v>0</v>
      </c>
      <c r="AU295" s="208">
        <f t="shared" si="532"/>
        <v>0</v>
      </c>
      <c r="AV295" s="208">
        <f t="shared" si="532"/>
        <v>0</v>
      </c>
      <c r="AW295" s="208">
        <f t="shared" si="532"/>
        <v>0</v>
      </c>
      <c r="AX295" s="208">
        <f t="shared" si="532"/>
        <v>0</v>
      </c>
      <c r="AY295" s="208">
        <f t="shared" si="532"/>
        <v>0</v>
      </c>
      <c r="AZ295" s="208">
        <f t="shared" si="532"/>
        <v>0</v>
      </c>
      <c r="BA295" s="208">
        <f t="shared" si="532"/>
        <v>0</v>
      </c>
      <c r="BB295" s="208">
        <f t="shared" si="532"/>
        <v>0</v>
      </c>
      <c r="BC295" s="208">
        <f t="shared" si="532"/>
        <v>0</v>
      </c>
      <c r="BD295" s="208">
        <f t="shared" si="532"/>
        <v>0</v>
      </c>
      <c r="BE295" s="208">
        <f t="shared" si="532"/>
        <v>0</v>
      </c>
      <c r="BF295" s="208">
        <f t="shared" si="532"/>
        <v>0</v>
      </c>
      <c r="BG295" s="208">
        <f t="shared" si="532"/>
        <v>0</v>
      </c>
      <c r="BH295" s="208">
        <f t="shared" si="532"/>
        <v>0</v>
      </c>
      <c r="BI295" s="208">
        <f t="shared" si="532"/>
        <v>0</v>
      </c>
      <c r="BJ295" s="208">
        <f t="shared" si="532"/>
        <v>0</v>
      </c>
      <c r="BK295" s="208">
        <f t="shared" si="532"/>
        <v>0</v>
      </c>
      <c r="BL295" s="208">
        <f t="shared" si="532"/>
        <v>0</v>
      </c>
      <c r="BM295" s="208">
        <f t="shared" si="532"/>
        <v>0</v>
      </c>
      <c r="BN295" s="208">
        <f t="shared" si="532"/>
        <v>0</v>
      </c>
      <c r="BO295" s="208">
        <f t="shared" si="532"/>
        <v>0</v>
      </c>
      <c r="BP295" s="208">
        <f t="shared" si="532"/>
        <v>0</v>
      </c>
      <c r="BQ295" s="208">
        <f t="shared" si="532"/>
        <v>0</v>
      </c>
      <c r="BR295" s="208">
        <f t="shared" si="532"/>
        <v>0</v>
      </c>
      <c r="BS295" s="208">
        <f t="shared" si="532"/>
        <v>0</v>
      </c>
      <c r="BT295" s="208">
        <f t="shared" ref="BT295:CF295" si="533">+SUM(BS295,BT191)</f>
        <v>0</v>
      </c>
      <c r="BU295" s="208">
        <f t="shared" si="533"/>
        <v>0</v>
      </c>
      <c r="BV295" s="208">
        <f t="shared" si="533"/>
        <v>0</v>
      </c>
      <c r="BW295" s="208">
        <f t="shared" si="533"/>
        <v>0</v>
      </c>
      <c r="BX295" s="208">
        <f t="shared" si="533"/>
        <v>0</v>
      </c>
      <c r="BY295" s="208">
        <f t="shared" si="533"/>
        <v>0</v>
      </c>
      <c r="BZ295" s="208">
        <f t="shared" si="533"/>
        <v>0</v>
      </c>
      <c r="CA295" s="208">
        <f t="shared" si="533"/>
        <v>0</v>
      </c>
      <c r="CB295" s="208">
        <f t="shared" si="533"/>
        <v>0</v>
      </c>
      <c r="CC295" s="208">
        <f t="shared" si="533"/>
        <v>0</v>
      </c>
      <c r="CD295" s="208">
        <f t="shared" si="533"/>
        <v>0</v>
      </c>
      <c r="CE295" s="208">
        <f t="shared" si="533"/>
        <v>0</v>
      </c>
      <c r="CF295" s="208">
        <f t="shared" si="533"/>
        <v>0</v>
      </c>
      <c r="CG295" s="180"/>
      <c r="CH295" s="180"/>
      <c r="CI295" s="180"/>
      <c r="CJ295" s="180"/>
      <c r="CK295" s="180"/>
      <c r="CL295" s="180"/>
      <c r="CM295" s="180"/>
      <c r="CN295" s="180"/>
      <c r="CO295" s="180"/>
      <c r="CP295" s="180"/>
      <c r="CQ295" s="180"/>
      <c r="CR295" s="180"/>
      <c r="CS295" s="180"/>
      <c r="CT295" s="180"/>
      <c r="CU295" s="180"/>
      <c r="CV295" s="180"/>
      <c r="CW295" s="180"/>
      <c r="CX295" s="180"/>
      <c r="CY295" s="180"/>
      <c r="CZ295" s="180"/>
      <c r="DA295" s="180"/>
      <c r="DB295" s="180"/>
      <c r="DC295" s="180"/>
      <c r="DD295" s="180"/>
      <c r="DE295" s="180"/>
      <c r="DF295" s="180"/>
      <c r="DG295" s="180"/>
      <c r="DH295" s="180"/>
      <c r="DI295" s="180"/>
      <c r="DJ295" s="180"/>
      <c r="DK295" s="180"/>
      <c r="DL295" s="180"/>
      <c r="DM295" s="180"/>
      <c r="DN295" s="180"/>
      <c r="DO295" s="180"/>
      <c r="DP295" s="180"/>
      <c r="DQ295" s="180"/>
      <c r="DR295" s="180"/>
      <c r="DS295" s="180"/>
      <c r="DT295" s="180"/>
      <c r="DU295" s="180"/>
      <c r="DV295" s="180"/>
      <c r="DW295" s="180"/>
      <c r="DX295" s="180"/>
      <c r="DY295" s="180"/>
      <c r="DZ295" s="180"/>
      <c r="EA295" s="180"/>
      <c r="EB295" s="180"/>
      <c r="EC295" s="180"/>
      <c r="ED295" s="180"/>
      <c r="EE295" s="180"/>
      <c r="EF295" s="180"/>
      <c r="EG295" s="180"/>
      <c r="EH295" s="180"/>
      <c r="EI295" s="180"/>
      <c r="EJ295" s="180"/>
      <c r="EK295" s="180"/>
      <c r="EL295" s="180"/>
      <c r="EM295" s="180"/>
      <c r="EN295" s="180"/>
      <c r="EO295" s="180"/>
      <c r="EP295" s="180"/>
      <c r="EQ295" s="180"/>
      <c r="ER295" s="180"/>
      <c r="ES295" s="180"/>
      <c r="ET295" s="180"/>
      <c r="EU295" s="180"/>
      <c r="EV295" s="180"/>
      <c r="EW295" s="180"/>
      <c r="EX295" s="180"/>
      <c r="EY295" s="180"/>
      <c r="EZ295" s="180"/>
      <c r="FA295" s="180"/>
      <c r="FB295" s="180"/>
      <c r="FC295" s="180"/>
      <c r="FD295" s="180"/>
      <c r="FE295" s="180"/>
      <c r="FF295" s="180"/>
      <c r="FG295" s="180"/>
      <c r="FH295" s="180"/>
    </row>
    <row r="296" spans="3:164" hidden="1" x14ac:dyDescent="0.3">
      <c r="C296" s="700">
        <f t="shared" si="498"/>
        <v>78</v>
      </c>
      <c r="D296" s="305" t="str">
        <f t="shared" si="498"/>
        <v>-</v>
      </c>
      <c r="E296" s="208">
        <f t="shared" si="498"/>
        <v>0</v>
      </c>
      <c r="F296" s="208">
        <f t="shared" si="509"/>
        <v>0</v>
      </c>
      <c r="G296" s="208">
        <f t="shared" si="509"/>
        <v>0</v>
      </c>
      <c r="H296" s="208">
        <f t="shared" ref="H296:BS296" si="534">+SUM(G296,H192)</f>
        <v>0</v>
      </c>
      <c r="I296" s="208">
        <f t="shared" si="534"/>
        <v>0</v>
      </c>
      <c r="J296" s="208">
        <f t="shared" si="534"/>
        <v>0</v>
      </c>
      <c r="K296" s="208">
        <f t="shared" si="534"/>
        <v>0</v>
      </c>
      <c r="L296" s="208">
        <f t="shared" si="534"/>
        <v>0</v>
      </c>
      <c r="M296" s="208">
        <f t="shared" si="534"/>
        <v>0</v>
      </c>
      <c r="N296" s="208">
        <f t="shared" si="534"/>
        <v>0</v>
      </c>
      <c r="O296" s="208">
        <f t="shared" si="534"/>
        <v>0</v>
      </c>
      <c r="P296" s="208">
        <f t="shared" si="534"/>
        <v>0</v>
      </c>
      <c r="Q296" s="208">
        <f t="shared" si="534"/>
        <v>0</v>
      </c>
      <c r="R296" s="208">
        <f t="shared" si="534"/>
        <v>0</v>
      </c>
      <c r="S296" s="208">
        <f t="shared" si="534"/>
        <v>0</v>
      </c>
      <c r="T296" s="208">
        <f t="shared" si="534"/>
        <v>0</v>
      </c>
      <c r="U296" s="208">
        <f t="shared" si="534"/>
        <v>0</v>
      </c>
      <c r="V296" s="208">
        <f t="shared" si="534"/>
        <v>0</v>
      </c>
      <c r="W296" s="208">
        <f t="shared" si="534"/>
        <v>0</v>
      </c>
      <c r="X296" s="208">
        <f t="shared" si="534"/>
        <v>0</v>
      </c>
      <c r="Y296" s="208">
        <f t="shared" si="534"/>
        <v>0</v>
      </c>
      <c r="Z296" s="208">
        <f t="shared" si="534"/>
        <v>0</v>
      </c>
      <c r="AA296" s="208">
        <f t="shared" si="534"/>
        <v>0</v>
      </c>
      <c r="AB296" s="208">
        <f t="shared" si="534"/>
        <v>0</v>
      </c>
      <c r="AC296" s="208">
        <f t="shared" si="534"/>
        <v>0</v>
      </c>
      <c r="AD296" s="208">
        <f t="shared" si="534"/>
        <v>0</v>
      </c>
      <c r="AE296" s="208">
        <f t="shared" si="534"/>
        <v>0</v>
      </c>
      <c r="AF296" s="208">
        <f t="shared" si="534"/>
        <v>0</v>
      </c>
      <c r="AG296" s="208">
        <f t="shared" si="534"/>
        <v>0</v>
      </c>
      <c r="AH296" s="208">
        <f t="shared" si="534"/>
        <v>0</v>
      </c>
      <c r="AI296" s="208">
        <f t="shared" si="534"/>
        <v>0</v>
      </c>
      <c r="AJ296" s="208">
        <f t="shared" si="534"/>
        <v>0</v>
      </c>
      <c r="AK296" s="208">
        <f t="shared" si="534"/>
        <v>0</v>
      </c>
      <c r="AL296" s="208">
        <f t="shared" si="534"/>
        <v>0</v>
      </c>
      <c r="AM296" s="208">
        <f t="shared" si="534"/>
        <v>0</v>
      </c>
      <c r="AN296" s="208">
        <f t="shared" si="534"/>
        <v>0</v>
      </c>
      <c r="AO296" s="208">
        <f t="shared" si="534"/>
        <v>0</v>
      </c>
      <c r="AP296" s="208">
        <f t="shared" si="534"/>
        <v>0</v>
      </c>
      <c r="AQ296" s="208">
        <f t="shared" si="534"/>
        <v>0</v>
      </c>
      <c r="AR296" s="208">
        <f t="shared" si="534"/>
        <v>0</v>
      </c>
      <c r="AS296" s="208">
        <f t="shared" si="534"/>
        <v>0</v>
      </c>
      <c r="AT296" s="208">
        <f t="shared" si="534"/>
        <v>0</v>
      </c>
      <c r="AU296" s="208">
        <f t="shared" si="534"/>
        <v>0</v>
      </c>
      <c r="AV296" s="208">
        <f t="shared" si="534"/>
        <v>0</v>
      </c>
      <c r="AW296" s="208">
        <f t="shared" si="534"/>
        <v>0</v>
      </c>
      <c r="AX296" s="208">
        <f t="shared" si="534"/>
        <v>0</v>
      </c>
      <c r="AY296" s="208">
        <f t="shared" si="534"/>
        <v>0</v>
      </c>
      <c r="AZ296" s="208">
        <f t="shared" si="534"/>
        <v>0</v>
      </c>
      <c r="BA296" s="208">
        <f t="shared" si="534"/>
        <v>0</v>
      </c>
      <c r="BB296" s="208">
        <f t="shared" si="534"/>
        <v>0</v>
      </c>
      <c r="BC296" s="208">
        <f t="shared" si="534"/>
        <v>0</v>
      </c>
      <c r="BD296" s="208">
        <f t="shared" si="534"/>
        <v>0</v>
      </c>
      <c r="BE296" s="208">
        <f t="shared" si="534"/>
        <v>0</v>
      </c>
      <c r="BF296" s="208">
        <f t="shared" si="534"/>
        <v>0</v>
      </c>
      <c r="BG296" s="208">
        <f t="shared" si="534"/>
        <v>0</v>
      </c>
      <c r="BH296" s="208">
        <f t="shared" si="534"/>
        <v>0</v>
      </c>
      <c r="BI296" s="208">
        <f t="shared" si="534"/>
        <v>0</v>
      </c>
      <c r="BJ296" s="208">
        <f t="shared" si="534"/>
        <v>0</v>
      </c>
      <c r="BK296" s="208">
        <f t="shared" si="534"/>
        <v>0</v>
      </c>
      <c r="BL296" s="208">
        <f t="shared" si="534"/>
        <v>0</v>
      </c>
      <c r="BM296" s="208">
        <f t="shared" si="534"/>
        <v>0</v>
      </c>
      <c r="BN296" s="208">
        <f t="shared" si="534"/>
        <v>0</v>
      </c>
      <c r="BO296" s="208">
        <f t="shared" si="534"/>
        <v>0</v>
      </c>
      <c r="BP296" s="208">
        <f t="shared" si="534"/>
        <v>0</v>
      </c>
      <c r="BQ296" s="208">
        <f t="shared" si="534"/>
        <v>0</v>
      </c>
      <c r="BR296" s="208">
        <f t="shared" si="534"/>
        <v>0</v>
      </c>
      <c r="BS296" s="208">
        <f t="shared" si="534"/>
        <v>0</v>
      </c>
      <c r="BT296" s="208">
        <f t="shared" ref="BT296:CF296" si="535">+SUM(BS296,BT192)</f>
        <v>0</v>
      </c>
      <c r="BU296" s="208">
        <f t="shared" si="535"/>
        <v>0</v>
      </c>
      <c r="BV296" s="208">
        <f t="shared" si="535"/>
        <v>0</v>
      </c>
      <c r="BW296" s="208">
        <f t="shared" si="535"/>
        <v>0</v>
      </c>
      <c r="BX296" s="208">
        <f t="shared" si="535"/>
        <v>0</v>
      </c>
      <c r="BY296" s="208">
        <f t="shared" si="535"/>
        <v>0</v>
      </c>
      <c r="BZ296" s="208">
        <f t="shared" si="535"/>
        <v>0</v>
      </c>
      <c r="CA296" s="208">
        <f t="shared" si="535"/>
        <v>0</v>
      </c>
      <c r="CB296" s="208">
        <f t="shared" si="535"/>
        <v>0</v>
      </c>
      <c r="CC296" s="208">
        <f t="shared" si="535"/>
        <v>0</v>
      </c>
      <c r="CD296" s="208">
        <f t="shared" si="535"/>
        <v>0</v>
      </c>
      <c r="CE296" s="208">
        <f t="shared" si="535"/>
        <v>0</v>
      </c>
      <c r="CF296" s="208">
        <f t="shared" si="535"/>
        <v>0</v>
      </c>
      <c r="CG296" s="180"/>
      <c r="CH296" s="180"/>
      <c r="CI296" s="180"/>
      <c r="CJ296" s="180"/>
      <c r="CK296" s="180"/>
      <c r="CL296" s="180"/>
      <c r="CM296" s="180"/>
      <c r="CN296" s="180"/>
      <c r="CO296" s="180"/>
      <c r="CP296" s="180"/>
      <c r="CQ296" s="180"/>
      <c r="CR296" s="180"/>
      <c r="CS296" s="180"/>
      <c r="CT296" s="180"/>
      <c r="CU296" s="180"/>
      <c r="CV296" s="180"/>
      <c r="CW296" s="180"/>
      <c r="CX296" s="180"/>
      <c r="CY296" s="180"/>
      <c r="CZ296" s="180"/>
      <c r="DA296" s="180"/>
      <c r="DB296" s="180"/>
      <c r="DC296" s="180"/>
      <c r="DD296" s="180"/>
      <c r="DE296" s="180"/>
      <c r="DF296" s="180"/>
      <c r="DG296" s="180"/>
      <c r="DH296" s="180"/>
      <c r="DI296" s="180"/>
      <c r="DJ296" s="180"/>
      <c r="DK296" s="180"/>
      <c r="DL296" s="180"/>
      <c r="DM296" s="180"/>
      <c r="DN296" s="180"/>
      <c r="DO296" s="180"/>
      <c r="DP296" s="180"/>
      <c r="DQ296" s="180"/>
      <c r="DR296" s="180"/>
      <c r="DS296" s="180"/>
      <c r="DT296" s="180"/>
      <c r="DU296" s="180"/>
      <c r="DV296" s="180"/>
      <c r="DW296" s="180"/>
      <c r="DX296" s="180"/>
      <c r="DY296" s="180"/>
      <c r="DZ296" s="180"/>
      <c r="EA296" s="180"/>
      <c r="EB296" s="180"/>
      <c r="EC296" s="180"/>
      <c r="ED296" s="180"/>
      <c r="EE296" s="180"/>
      <c r="EF296" s="180"/>
      <c r="EG296" s="180"/>
      <c r="EH296" s="180"/>
      <c r="EI296" s="180"/>
      <c r="EJ296" s="180"/>
      <c r="EK296" s="180"/>
      <c r="EL296" s="180"/>
      <c r="EM296" s="180"/>
      <c r="EN296" s="180"/>
      <c r="EO296" s="180"/>
      <c r="EP296" s="180"/>
      <c r="EQ296" s="180"/>
      <c r="ER296" s="180"/>
      <c r="ES296" s="180"/>
      <c r="ET296" s="180"/>
      <c r="EU296" s="180"/>
      <c r="EV296" s="180"/>
      <c r="EW296" s="180"/>
      <c r="EX296" s="180"/>
      <c r="EY296" s="180"/>
      <c r="EZ296" s="180"/>
      <c r="FA296" s="180"/>
      <c r="FB296" s="180"/>
      <c r="FC296" s="180"/>
      <c r="FD296" s="180"/>
      <c r="FE296" s="180"/>
      <c r="FF296" s="180"/>
      <c r="FG296" s="180"/>
      <c r="FH296" s="180"/>
    </row>
    <row r="297" spans="3:164" hidden="1" x14ac:dyDescent="0.3">
      <c r="C297" s="700">
        <f t="shared" si="498"/>
        <v>79</v>
      </c>
      <c r="D297" s="305" t="str">
        <f t="shared" si="498"/>
        <v>-</v>
      </c>
      <c r="E297" s="208">
        <f t="shared" si="498"/>
        <v>0</v>
      </c>
      <c r="F297" s="208">
        <f t="shared" si="509"/>
        <v>0</v>
      </c>
      <c r="G297" s="208">
        <f t="shared" si="509"/>
        <v>0</v>
      </c>
      <c r="H297" s="208">
        <f t="shared" ref="H297:BS297" si="536">+SUM(G297,H193)</f>
        <v>0</v>
      </c>
      <c r="I297" s="208">
        <f t="shared" si="536"/>
        <v>0</v>
      </c>
      <c r="J297" s="208">
        <f t="shared" si="536"/>
        <v>0</v>
      </c>
      <c r="K297" s="208">
        <f t="shared" si="536"/>
        <v>0</v>
      </c>
      <c r="L297" s="208">
        <f t="shared" si="536"/>
        <v>0</v>
      </c>
      <c r="M297" s="208">
        <f t="shared" si="536"/>
        <v>0</v>
      </c>
      <c r="N297" s="208">
        <f t="shared" si="536"/>
        <v>0</v>
      </c>
      <c r="O297" s="208">
        <f t="shared" si="536"/>
        <v>0</v>
      </c>
      <c r="P297" s="208">
        <f t="shared" si="536"/>
        <v>0</v>
      </c>
      <c r="Q297" s="208">
        <f t="shared" si="536"/>
        <v>0</v>
      </c>
      <c r="R297" s="208">
        <f t="shared" si="536"/>
        <v>0</v>
      </c>
      <c r="S297" s="208">
        <f t="shared" si="536"/>
        <v>0</v>
      </c>
      <c r="T297" s="208">
        <f t="shared" si="536"/>
        <v>0</v>
      </c>
      <c r="U297" s="208">
        <f t="shared" si="536"/>
        <v>0</v>
      </c>
      <c r="V297" s="208">
        <f t="shared" si="536"/>
        <v>0</v>
      </c>
      <c r="W297" s="208">
        <f t="shared" si="536"/>
        <v>0</v>
      </c>
      <c r="X297" s="208">
        <f t="shared" si="536"/>
        <v>0</v>
      </c>
      <c r="Y297" s="208">
        <f t="shared" si="536"/>
        <v>0</v>
      </c>
      <c r="Z297" s="208">
        <f t="shared" si="536"/>
        <v>0</v>
      </c>
      <c r="AA297" s="208">
        <f t="shared" si="536"/>
        <v>0</v>
      </c>
      <c r="AB297" s="208">
        <f t="shared" si="536"/>
        <v>0</v>
      </c>
      <c r="AC297" s="208">
        <f t="shared" si="536"/>
        <v>0</v>
      </c>
      <c r="AD297" s="208">
        <f t="shared" si="536"/>
        <v>0</v>
      </c>
      <c r="AE297" s="208">
        <f t="shared" si="536"/>
        <v>0</v>
      </c>
      <c r="AF297" s="208">
        <f t="shared" si="536"/>
        <v>0</v>
      </c>
      <c r="AG297" s="208">
        <f t="shared" si="536"/>
        <v>0</v>
      </c>
      <c r="AH297" s="208">
        <f t="shared" si="536"/>
        <v>0</v>
      </c>
      <c r="AI297" s="208">
        <f t="shared" si="536"/>
        <v>0</v>
      </c>
      <c r="AJ297" s="208">
        <f t="shared" si="536"/>
        <v>0</v>
      </c>
      <c r="AK297" s="208">
        <f t="shared" si="536"/>
        <v>0</v>
      </c>
      <c r="AL297" s="208">
        <f t="shared" si="536"/>
        <v>0</v>
      </c>
      <c r="AM297" s="208">
        <f t="shared" si="536"/>
        <v>0</v>
      </c>
      <c r="AN297" s="208">
        <f t="shared" si="536"/>
        <v>0</v>
      </c>
      <c r="AO297" s="208">
        <f t="shared" si="536"/>
        <v>0</v>
      </c>
      <c r="AP297" s="208">
        <f t="shared" si="536"/>
        <v>0</v>
      </c>
      <c r="AQ297" s="208">
        <f t="shared" si="536"/>
        <v>0</v>
      </c>
      <c r="AR297" s="208">
        <f t="shared" si="536"/>
        <v>0</v>
      </c>
      <c r="AS297" s="208">
        <f t="shared" si="536"/>
        <v>0</v>
      </c>
      <c r="AT297" s="208">
        <f t="shared" si="536"/>
        <v>0</v>
      </c>
      <c r="AU297" s="208">
        <f t="shared" si="536"/>
        <v>0</v>
      </c>
      <c r="AV297" s="208">
        <f t="shared" si="536"/>
        <v>0</v>
      </c>
      <c r="AW297" s="208">
        <f t="shared" si="536"/>
        <v>0</v>
      </c>
      <c r="AX297" s="208">
        <f t="shared" si="536"/>
        <v>0</v>
      </c>
      <c r="AY297" s="208">
        <f t="shared" si="536"/>
        <v>0</v>
      </c>
      <c r="AZ297" s="208">
        <f t="shared" si="536"/>
        <v>0</v>
      </c>
      <c r="BA297" s="208">
        <f t="shared" si="536"/>
        <v>0</v>
      </c>
      <c r="BB297" s="208">
        <f t="shared" si="536"/>
        <v>0</v>
      </c>
      <c r="BC297" s="208">
        <f t="shared" si="536"/>
        <v>0</v>
      </c>
      <c r="BD297" s="208">
        <f t="shared" si="536"/>
        <v>0</v>
      </c>
      <c r="BE297" s="208">
        <f t="shared" si="536"/>
        <v>0</v>
      </c>
      <c r="BF297" s="208">
        <f t="shared" si="536"/>
        <v>0</v>
      </c>
      <c r="BG297" s="208">
        <f t="shared" si="536"/>
        <v>0</v>
      </c>
      <c r="BH297" s="208">
        <f t="shared" si="536"/>
        <v>0</v>
      </c>
      <c r="BI297" s="208">
        <f t="shared" si="536"/>
        <v>0</v>
      </c>
      <c r="BJ297" s="208">
        <f t="shared" si="536"/>
        <v>0</v>
      </c>
      <c r="BK297" s="208">
        <f t="shared" si="536"/>
        <v>0</v>
      </c>
      <c r="BL297" s="208">
        <f t="shared" si="536"/>
        <v>0</v>
      </c>
      <c r="BM297" s="208">
        <f t="shared" si="536"/>
        <v>0</v>
      </c>
      <c r="BN297" s="208">
        <f t="shared" si="536"/>
        <v>0</v>
      </c>
      <c r="BO297" s="208">
        <f t="shared" si="536"/>
        <v>0</v>
      </c>
      <c r="BP297" s="208">
        <f t="shared" si="536"/>
        <v>0</v>
      </c>
      <c r="BQ297" s="208">
        <f t="shared" si="536"/>
        <v>0</v>
      </c>
      <c r="BR297" s="208">
        <f t="shared" si="536"/>
        <v>0</v>
      </c>
      <c r="BS297" s="208">
        <f t="shared" si="536"/>
        <v>0</v>
      </c>
      <c r="BT297" s="208">
        <f t="shared" ref="BT297:CF297" si="537">+SUM(BS297,BT193)</f>
        <v>0</v>
      </c>
      <c r="BU297" s="208">
        <f t="shared" si="537"/>
        <v>0</v>
      </c>
      <c r="BV297" s="208">
        <f t="shared" si="537"/>
        <v>0</v>
      </c>
      <c r="BW297" s="208">
        <f t="shared" si="537"/>
        <v>0</v>
      </c>
      <c r="BX297" s="208">
        <f t="shared" si="537"/>
        <v>0</v>
      </c>
      <c r="BY297" s="208">
        <f t="shared" si="537"/>
        <v>0</v>
      </c>
      <c r="BZ297" s="208">
        <f t="shared" si="537"/>
        <v>0</v>
      </c>
      <c r="CA297" s="208">
        <f t="shared" si="537"/>
        <v>0</v>
      </c>
      <c r="CB297" s="208">
        <f t="shared" si="537"/>
        <v>0</v>
      </c>
      <c r="CC297" s="208">
        <f t="shared" si="537"/>
        <v>0</v>
      </c>
      <c r="CD297" s="208">
        <f t="shared" si="537"/>
        <v>0</v>
      </c>
      <c r="CE297" s="208">
        <f t="shared" si="537"/>
        <v>0</v>
      </c>
      <c r="CF297" s="208">
        <f t="shared" si="537"/>
        <v>0</v>
      </c>
      <c r="CG297" s="180"/>
      <c r="CH297" s="180"/>
      <c r="CI297" s="180"/>
      <c r="CJ297" s="180"/>
      <c r="CK297" s="180"/>
      <c r="CL297" s="180"/>
      <c r="CM297" s="180"/>
      <c r="CN297" s="180"/>
      <c r="CO297" s="180"/>
      <c r="CP297" s="180"/>
      <c r="CQ297" s="180"/>
      <c r="CR297" s="180"/>
      <c r="CS297" s="180"/>
      <c r="CT297" s="180"/>
      <c r="CU297" s="180"/>
      <c r="CV297" s="180"/>
      <c r="CW297" s="180"/>
      <c r="CX297" s="180"/>
      <c r="CY297" s="180"/>
      <c r="CZ297" s="180"/>
      <c r="DA297" s="180"/>
      <c r="DB297" s="180"/>
      <c r="DC297" s="180"/>
      <c r="DD297" s="180"/>
      <c r="DE297" s="180"/>
      <c r="DF297" s="180"/>
      <c r="DG297" s="180"/>
      <c r="DH297" s="180"/>
      <c r="DI297" s="180"/>
      <c r="DJ297" s="180"/>
      <c r="DK297" s="180"/>
      <c r="DL297" s="180"/>
      <c r="DM297" s="180"/>
      <c r="DN297" s="180"/>
      <c r="DO297" s="180"/>
      <c r="DP297" s="180"/>
      <c r="DQ297" s="180"/>
      <c r="DR297" s="180"/>
      <c r="DS297" s="180"/>
      <c r="DT297" s="180"/>
      <c r="DU297" s="180"/>
      <c r="DV297" s="180"/>
      <c r="DW297" s="180"/>
      <c r="DX297" s="180"/>
      <c r="DY297" s="180"/>
      <c r="DZ297" s="180"/>
      <c r="EA297" s="180"/>
      <c r="EB297" s="180"/>
      <c r="EC297" s="180"/>
      <c r="ED297" s="180"/>
      <c r="EE297" s="180"/>
      <c r="EF297" s="180"/>
      <c r="EG297" s="180"/>
      <c r="EH297" s="180"/>
      <c r="EI297" s="180"/>
      <c r="EJ297" s="180"/>
      <c r="EK297" s="180"/>
      <c r="EL297" s="180"/>
      <c r="EM297" s="180"/>
      <c r="EN297" s="180"/>
      <c r="EO297" s="180"/>
      <c r="EP297" s="180"/>
      <c r="EQ297" s="180"/>
      <c r="ER297" s="180"/>
      <c r="ES297" s="180"/>
      <c r="ET297" s="180"/>
      <c r="EU297" s="180"/>
      <c r="EV297" s="180"/>
      <c r="EW297" s="180"/>
      <c r="EX297" s="180"/>
      <c r="EY297" s="180"/>
      <c r="EZ297" s="180"/>
      <c r="FA297" s="180"/>
      <c r="FB297" s="180"/>
      <c r="FC297" s="180"/>
      <c r="FD297" s="180"/>
      <c r="FE297" s="180"/>
      <c r="FF297" s="180"/>
      <c r="FG297" s="180"/>
      <c r="FH297" s="180"/>
    </row>
    <row r="298" spans="3:164" hidden="1" x14ac:dyDescent="0.3">
      <c r="C298" s="700">
        <f t="shared" si="498"/>
        <v>80</v>
      </c>
      <c r="D298" s="305" t="str">
        <f t="shared" si="498"/>
        <v>-</v>
      </c>
      <c r="E298" s="208">
        <f t="shared" si="498"/>
        <v>0</v>
      </c>
      <c r="F298" s="208">
        <f t="shared" si="509"/>
        <v>0</v>
      </c>
      <c r="G298" s="208">
        <f t="shared" si="509"/>
        <v>0</v>
      </c>
      <c r="H298" s="208">
        <f t="shared" ref="H298:BS298" si="538">+SUM(G298,H194)</f>
        <v>0</v>
      </c>
      <c r="I298" s="208">
        <f t="shared" si="538"/>
        <v>0</v>
      </c>
      <c r="J298" s="208">
        <f t="shared" si="538"/>
        <v>0</v>
      </c>
      <c r="K298" s="208">
        <f t="shared" si="538"/>
        <v>0</v>
      </c>
      <c r="L298" s="208">
        <f t="shared" si="538"/>
        <v>0</v>
      </c>
      <c r="M298" s="208">
        <f t="shared" si="538"/>
        <v>0</v>
      </c>
      <c r="N298" s="208">
        <f t="shared" si="538"/>
        <v>0</v>
      </c>
      <c r="O298" s="208">
        <f t="shared" si="538"/>
        <v>0</v>
      </c>
      <c r="P298" s="208">
        <f t="shared" si="538"/>
        <v>0</v>
      </c>
      <c r="Q298" s="208">
        <f t="shared" si="538"/>
        <v>0</v>
      </c>
      <c r="R298" s="208">
        <f t="shared" si="538"/>
        <v>0</v>
      </c>
      <c r="S298" s="208">
        <f t="shared" si="538"/>
        <v>0</v>
      </c>
      <c r="T298" s="208">
        <f t="shared" si="538"/>
        <v>0</v>
      </c>
      <c r="U298" s="208">
        <f t="shared" si="538"/>
        <v>0</v>
      </c>
      <c r="V298" s="208">
        <f t="shared" si="538"/>
        <v>0</v>
      </c>
      <c r="W298" s="208">
        <f t="shared" si="538"/>
        <v>0</v>
      </c>
      <c r="X298" s="208">
        <f t="shared" si="538"/>
        <v>0</v>
      </c>
      <c r="Y298" s="208">
        <f t="shared" si="538"/>
        <v>0</v>
      </c>
      <c r="Z298" s="208">
        <f t="shared" si="538"/>
        <v>0</v>
      </c>
      <c r="AA298" s="208">
        <f t="shared" si="538"/>
        <v>0</v>
      </c>
      <c r="AB298" s="208">
        <f t="shared" si="538"/>
        <v>0</v>
      </c>
      <c r="AC298" s="208">
        <f t="shared" si="538"/>
        <v>0</v>
      </c>
      <c r="AD298" s="208">
        <f t="shared" si="538"/>
        <v>0</v>
      </c>
      <c r="AE298" s="208">
        <f t="shared" si="538"/>
        <v>0</v>
      </c>
      <c r="AF298" s="208">
        <f t="shared" si="538"/>
        <v>0</v>
      </c>
      <c r="AG298" s="208">
        <f t="shared" si="538"/>
        <v>0</v>
      </c>
      <c r="AH298" s="208">
        <f t="shared" si="538"/>
        <v>0</v>
      </c>
      <c r="AI298" s="208">
        <f t="shared" si="538"/>
        <v>0</v>
      </c>
      <c r="AJ298" s="208">
        <f t="shared" si="538"/>
        <v>0</v>
      </c>
      <c r="AK298" s="208">
        <f t="shared" si="538"/>
        <v>0</v>
      </c>
      <c r="AL298" s="208">
        <f t="shared" si="538"/>
        <v>0</v>
      </c>
      <c r="AM298" s="208">
        <f t="shared" si="538"/>
        <v>0</v>
      </c>
      <c r="AN298" s="208">
        <f t="shared" si="538"/>
        <v>0</v>
      </c>
      <c r="AO298" s="208">
        <f t="shared" si="538"/>
        <v>0</v>
      </c>
      <c r="AP298" s="208">
        <f t="shared" si="538"/>
        <v>0</v>
      </c>
      <c r="AQ298" s="208">
        <f t="shared" si="538"/>
        <v>0</v>
      </c>
      <c r="AR298" s="208">
        <f t="shared" si="538"/>
        <v>0</v>
      </c>
      <c r="AS298" s="208">
        <f t="shared" si="538"/>
        <v>0</v>
      </c>
      <c r="AT298" s="208">
        <f t="shared" si="538"/>
        <v>0</v>
      </c>
      <c r="AU298" s="208">
        <f t="shared" si="538"/>
        <v>0</v>
      </c>
      <c r="AV298" s="208">
        <f t="shared" si="538"/>
        <v>0</v>
      </c>
      <c r="AW298" s="208">
        <f t="shared" si="538"/>
        <v>0</v>
      </c>
      <c r="AX298" s="208">
        <f t="shared" si="538"/>
        <v>0</v>
      </c>
      <c r="AY298" s="208">
        <f t="shared" si="538"/>
        <v>0</v>
      </c>
      <c r="AZ298" s="208">
        <f t="shared" si="538"/>
        <v>0</v>
      </c>
      <c r="BA298" s="208">
        <f t="shared" si="538"/>
        <v>0</v>
      </c>
      <c r="BB298" s="208">
        <f t="shared" si="538"/>
        <v>0</v>
      </c>
      <c r="BC298" s="208">
        <f t="shared" si="538"/>
        <v>0</v>
      </c>
      <c r="BD298" s="208">
        <f t="shared" si="538"/>
        <v>0</v>
      </c>
      <c r="BE298" s="208">
        <f t="shared" si="538"/>
        <v>0</v>
      </c>
      <c r="BF298" s="208">
        <f t="shared" si="538"/>
        <v>0</v>
      </c>
      <c r="BG298" s="208">
        <f t="shared" si="538"/>
        <v>0</v>
      </c>
      <c r="BH298" s="208">
        <f t="shared" si="538"/>
        <v>0</v>
      </c>
      <c r="BI298" s="208">
        <f t="shared" si="538"/>
        <v>0</v>
      </c>
      <c r="BJ298" s="208">
        <f t="shared" si="538"/>
        <v>0</v>
      </c>
      <c r="BK298" s="208">
        <f t="shared" si="538"/>
        <v>0</v>
      </c>
      <c r="BL298" s="208">
        <f t="shared" si="538"/>
        <v>0</v>
      </c>
      <c r="BM298" s="208">
        <f t="shared" si="538"/>
        <v>0</v>
      </c>
      <c r="BN298" s="208">
        <f t="shared" si="538"/>
        <v>0</v>
      </c>
      <c r="BO298" s="208">
        <f t="shared" si="538"/>
        <v>0</v>
      </c>
      <c r="BP298" s="208">
        <f t="shared" si="538"/>
        <v>0</v>
      </c>
      <c r="BQ298" s="208">
        <f t="shared" si="538"/>
        <v>0</v>
      </c>
      <c r="BR298" s="208">
        <f t="shared" si="538"/>
        <v>0</v>
      </c>
      <c r="BS298" s="208">
        <f t="shared" si="538"/>
        <v>0</v>
      </c>
      <c r="BT298" s="208">
        <f t="shared" ref="BT298:CF298" si="539">+SUM(BS298,BT194)</f>
        <v>0</v>
      </c>
      <c r="BU298" s="208">
        <f t="shared" si="539"/>
        <v>0</v>
      </c>
      <c r="BV298" s="208">
        <f t="shared" si="539"/>
        <v>0</v>
      </c>
      <c r="BW298" s="208">
        <f t="shared" si="539"/>
        <v>0</v>
      </c>
      <c r="BX298" s="208">
        <f t="shared" si="539"/>
        <v>0</v>
      </c>
      <c r="BY298" s="208">
        <f t="shared" si="539"/>
        <v>0</v>
      </c>
      <c r="BZ298" s="208">
        <f t="shared" si="539"/>
        <v>0</v>
      </c>
      <c r="CA298" s="208">
        <f t="shared" si="539"/>
        <v>0</v>
      </c>
      <c r="CB298" s="208">
        <f t="shared" si="539"/>
        <v>0</v>
      </c>
      <c r="CC298" s="208">
        <f t="shared" si="539"/>
        <v>0</v>
      </c>
      <c r="CD298" s="208">
        <f t="shared" si="539"/>
        <v>0</v>
      </c>
      <c r="CE298" s="208">
        <f t="shared" si="539"/>
        <v>0</v>
      </c>
      <c r="CF298" s="208">
        <f t="shared" si="539"/>
        <v>0</v>
      </c>
      <c r="CG298" s="180"/>
      <c r="CH298" s="180"/>
      <c r="CI298" s="180"/>
      <c r="CJ298" s="180"/>
      <c r="CK298" s="180"/>
      <c r="CL298" s="180"/>
      <c r="CM298" s="180"/>
      <c r="CN298" s="180"/>
      <c r="CO298" s="180"/>
      <c r="CP298" s="180"/>
      <c r="CQ298" s="180"/>
      <c r="CR298" s="180"/>
      <c r="CS298" s="180"/>
      <c r="CT298" s="180"/>
      <c r="CU298" s="180"/>
      <c r="CV298" s="180"/>
      <c r="CW298" s="180"/>
      <c r="CX298" s="180"/>
      <c r="CY298" s="180"/>
      <c r="CZ298" s="180"/>
      <c r="DA298" s="180"/>
      <c r="DB298" s="180"/>
      <c r="DC298" s="180"/>
      <c r="DD298" s="180"/>
      <c r="DE298" s="180"/>
      <c r="DF298" s="180"/>
      <c r="DG298" s="180"/>
      <c r="DH298" s="180"/>
      <c r="DI298" s="180"/>
      <c r="DJ298" s="180"/>
      <c r="DK298" s="180"/>
      <c r="DL298" s="180"/>
      <c r="DM298" s="180"/>
      <c r="DN298" s="180"/>
      <c r="DO298" s="180"/>
      <c r="DP298" s="180"/>
      <c r="DQ298" s="180"/>
      <c r="DR298" s="180"/>
      <c r="DS298" s="180"/>
      <c r="DT298" s="180"/>
      <c r="DU298" s="180"/>
      <c r="DV298" s="180"/>
      <c r="DW298" s="180"/>
      <c r="DX298" s="180"/>
      <c r="DY298" s="180"/>
      <c r="DZ298" s="180"/>
      <c r="EA298" s="180"/>
      <c r="EB298" s="180"/>
      <c r="EC298" s="180"/>
      <c r="ED298" s="180"/>
      <c r="EE298" s="180"/>
      <c r="EF298" s="180"/>
      <c r="EG298" s="180"/>
      <c r="EH298" s="180"/>
      <c r="EI298" s="180"/>
      <c r="EJ298" s="180"/>
      <c r="EK298" s="180"/>
      <c r="EL298" s="180"/>
      <c r="EM298" s="180"/>
      <c r="EN298" s="180"/>
      <c r="EO298" s="180"/>
      <c r="EP298" s="180"/>
      <c r="EQ298" s="180"/>
      <c r="ER298" s="180"/>
      <c r="ES298" s="180"/>
      <c r="ET298" s="180"/>
      <c r="EU298" s="180"/>
      <c r="EV298" s="180"/>
      <c r="EW298" s="180"/>
      <c r="EX298" s="180"/>
      <c r="EY298" s="180"/>
      <c r="EZ298" s="180"/>
      <c r="FA298" s="180"/>
      <c r="FB298" s="180"/>
      <c r="FC298" s="180"/>
      <c r="FD298" s="180"/>
      <c r="FE298" s="180"/>
      <c r="FF298" s="180"/>
      <c r="FG298" s="180"/>
      <c r="FH298" s="180"/>
    </row>
    <row r="299" spans="3:164" hidden="1" x14ac:dyDescent="0.3">
      <c r="C299" s="700">
        <f t="shared" ref="C299:E318" si="540">+C195</f>
        <v>81</v>
      </c>
      <c r="D299" s="305" t="str">
        <f t="shared" si="540"/>
        <v>-</v>
      </c>
      <c r="E299" s="208">
        <f t="shared" si="540"/>
        <v>0</v>
      </c>
      <c r="F299" s="208">
        <f t="shared" si="509"/>
        <v>0</v>
      </c>
      <c r="G299" s="208">
        <f t="shared" si="509"/>
        <v>0</v>
      </c>
      <c r="H299" s="208">
        <f t="shared" ref="H299:BS299" si="541">+SUM(G299,H195)</f>
        <v>0</v>
      </c>
      <c r="I299" s="208">
        <f t="shared" si="541"/>
        <v>0</v>
      </c>
      <c r="J299" s="208">
        <f t="shared" si="541"/>
        <v>0</v>
      </c>
      <c r="K299" s="208">
        <f t="shared" si="541"/>
        <v>0</v>
      </c>
      <c r="L299" s="208">
        <f t="shared" si="541"/>
        <v>0</v>
      </c>
      <c r="M299" s="208">
        <f t="shared" si="541"/>
        <v>0</v>
      </c>
      <c r="N299" s="208">
        <f t="shared" si="541"/>
        <v>0</v>
      </c>
      <c r="O299" s="208">
        <f t="shared" si="541"/>
        <v>0</v>
      </c>
      <c r="P299" s="208">
        <f t="shared" si="541"/>
        <v>0</v>
      </c>
      <c r="Q299" s="208">
        <f t="shared" si="541"/>
        <v>0</v>
      </c>
      <c r="R299" s="208">
        <f t="shared" si="541"/>
        <v>0</v>
      </c>
      <c r="S299" s="208">
        <f t="shared" si="541"/>
        <v>0</v>
      </c>
      <c r="T299" s="208">
        <f t="shared" si="541"/>
        <v>0</v>
      </c>
      <c r="U299" s="208">
        <f t="shared" si="541"/>
        <v>0</v>
      </c>
      <c r="V299" s="208">
        <f t="shared" si="541"/>
        <v>0</v>
      </c>
      <c r="W299" s="208">
        <f t="shared" si="541"/>
        <v>0</v>
      </c>
      <c r="X299" s="208">
        <f t="shared" si="541"/>
        <v>0</v>
      </c>
      <c r="Y299" s="208">
        <f t="shared" si="541"/>
        <v>0</v>
      </c>
      <c r="Z299" s="208">
        <f t="shared" si="541"/>
        <v>0</v>
      </c>
      <c r="AA299" s="208">
        <f t="shared" si="541"/>
        <v>0</v>
      </c>
      <c r="AB299" s="208">
        <f t="shared" si="541"/>
        <v>0</v>
      </c>
      <c r="AC299" s="208">
        <f t="shared" si="541"/>
        <v>0</v>
      </c>
      <c r="AD299" s="208">
        <f t="shared" si="541"/>
        <v>0</v>
      </c>
      <c r="AE299" s="208">
        <f t="shared" si="541"/>
        <v>0</v>
      </c>
      <c r="AF299" s="208">
        <f t="shared" si="541"/>
        <v>0</v>
      </c>
      <c r="AG299" s="208">
        <f t="shared" si="541"/>
        <v>0</v>
      </c>
      <c r="AH299" s="208">
        <f t="shared" si="541"/>
        <v>0</v>
      </c>
      <c r="AI299" s="208">
        <f t="shared" si="541"/>
        <v>0</v>
      </c>
      <c r="AJ299" s="208">
        <f t="shared" si="541"/>
        <v>0</v>
      </c>
      <c r="AK299" s="208">
        <f t="shared" si="541"/>
        <v>0</v>
      </c>
      <c r="AL299" s="208">
        <f t="shared" si="541"/>
        <v>0</v>
      </c>
      <c r="AM299" s="208">
        <f t="shared" si="541"/>
        <v>0</v>
      </c>
      <c r="AN299" s="208">
        <f t="shared" si="541"/>
        <v>0</v>
      </c>
      <c r="AO299" s="208">
        <f t="shared" si="541"/>
        <v>0</v>
      </c>
      <c r="AP299" s="208">
        <f t="shared" si="541"/>
        <v>0</v>
      </c>
      <c r="AQ299" s="208">
        <f t="shared" si="541"/>
        <v>0</v>
      </c>
      <c r="AR299" s="208">
        <f t="shared" si="541"/>
        <v>0</v>
      </c>
      <c r="AS299" s="208">
        <f t="shared" si="541"/>
        <v>0</v>
      </c>
      <c r="AT299" s="208">
        <f t="shared" si="541"/>
        <v>0</v>
      </c>
      <c r="AU299" s="208">
        <f t="shared" si="541"/>
        <v>0</v>
      </c>
      <c r="AV299" s="208">
        <f t="shared" si="541"/>
        <v>0</v>
      </c>
      <c r="AW299" s="208">
        <f t="shared" si="541"/>
        <v>0</v>
      </c>
      <c r="AX299" s="208">
        <f t="shared" si="541"/>
        <v>0</v>
      </c>
      <c r="AY299" s="208">
        <f t="shared" si="541"/>
        <v>0</v>
      </c>
      <c r="AZ299" s="208">
        <f t="shared" si="541"/>
        <v>0</v>
      </c>
      <c r="BA299" s="208">
        <f t="shared" si="541"/>
        <v>0</v>
      </c>
      <c r="BB299" s="208">
        <f t="shared" si="541"/>
        <v>0</v>
      </c>
      <c r="BC299" s="208">
        <f t="shared" si="541"/>
        <v>0</v>
      </c>
      <c r="BD299" s="208">
        <f t="shared" si="541"/>
        <v>0</v>
      </c>
      <c r="BE299" s="208">
        <f t="shared" si="541"/>
        <v>0</v>
      </c>
      <c r="BF299" s="208">
        <f t="shared" si="541"/>
        <v>0</v>
      </c>
      <c r="BG299" s="208">
        <f t="shared" si="541"/>
        <v>0</v>
      </c>
      <c r="BH299" s="208">
        <f t="shared" si="541"/>
        <v>0</v>
      </c>
      <c r="BI299" s="208">
        <f t="shared" si="541"/>
        <v>0</v>
      </c>
      <c r="BJ299" s="208">
        <f t="shared" si="541"/>
        <v>0</v>
      </c>
      <c r="BK299" s="208">
        <f t="shared" si="541"/>
        <v>0</v>
      </c>
      <c r="BL299" s="208">
        <f t="shared" si="541"/>
        <v>0</v>
      </c>
      <c r="BM299" s="208">
        <f t="shared" si="541"/>
        <v>0</v>
      </c>
      <c r="BN299" s="208">
        <f t="shared" si="541"/>
        <v>0</v>
      </c>
      <c r="BO299" s="208">
        <f t="shared" si="541"/>
        <v>0</v>
      </c>
      <c r="BP299" s="208">
        <f t="shared" si="541"/>
        <v>0</v>
      </c>
      <c r="BQ299" s="208">
        <f t="shared" si="541"/>
        <v>0</v>
      </c>
      <c r="BR299" s="208">
        <f t="shared" si="541"/>
        <v>0</v>
      </c>
      <c r="BS299" s="208">
        <f t="shared" si="541"/>
        <v>0</v>
      </c>
      <c r="BT299" s="208">
        <f t="shared" ref="BT299:CF299" si="542">+SUM(BS299,BT195)</f>
        <v>0</v>
      </c>
      <c r="BU299" s="208">
        <f t="shared" si="542"/>
        <v>0</v>
      </c>
      <c r="BV299" s="208">
        <f t="shared" si="542"/>
        <v>0</v>
      </c>
      <c r="BW299" s="208">
        <f t="shared" si="542"/>
        <v>0</v>
      </c>
      <c r="BX299" s="208">
        <f t="shared" si="542"/>
        <v>0</v>
      </c>
      <c r="BY299" s="208">
        <f t="shared" si="542"/>
        <v>0</v>
      </c>
      <c r="BZ299" s="208">
        <f t="shared" si="542"/>
        <v>0</v>
      </c>
      <c r="CA299" s="208">
        <f t="shared" si="542"/>
        <v>0</v>
      </c>
      <c r="CB299" s="208">
        <f t="shared" si="542"/>
        <v>0</v>
      </c>
      <c r="CC299" s="208">
        <f t="shared" si="542"/>
        <v>0</v>
      </c>
      <c r="CD299" s="208">
        <f t="shared" si="542"/>
        <v>0</v>
      </c>
      <c r="CE299" s="208">
        <f t="shared" si="542"/>
        <v>0</v>
      </c>
      <c r="CF299" s="208">
        <f t="shared" si="542"/>
        <v>0</v>
      </c>
      <c r="CG299" s="180"/>
      <c r="CH299" s="180"/>
      <c r="CI299" s="180"/>
      <c r="CJ299" s="180"/>
      <c r="CK299" s="180"/>
      <c r="CL299" s="180"/>
      <c r="CM299" s="180"/>
      <c r="CN299" s="180"/>
      <c r="CO299" s="180"/>
      <c r="CP299" s="180"/>
      <c r="CQ299" s="180"/>
      <c r="CR299" s="180"/>
      <c r="CS299" s="180"/>
      <c r="CT299" s="180"/>
      <c r="CU299" s="180"/>
      <c r="CV299" s="180"/>
      <c r="CW299" s="180"/>
      <c r="CX299" s="180"/>
      <c r="CY299" s="180"/>
      <c r="CZ299" s="180"/>
      <c r="DA299" s="180"/>
      <c r="DB299" s="180"/>
      <c r="DC299" s="180"/>
      <c r="DD299" s="180"/>
      <c r="DE299" s="180"/>
      <c r="DF299" s="180"/>
      <c r="DG299" s="180"/>
      <c r="DH299" s="180"/>
      <c r="DI299" s="180"/>
      <c r="DJ299" s="180"/>
      <c r="DK299" s="180"/>
      <c r="DL299" s="180"/>
      <c r="DM299" s="180"/>
      <c r="DN299" s="180"/>
      <c r="DO299" s="180"/>
      <c r="DP299" s="180"/>
      <c r="DQ299" s="180"/>
      <c r="DR299" s="180"/>
      <c r="DS299" s="180"/>
      <c r="DT299" s="180"/>
      <c r="DU299" s="180"/>
      <c r="DV299" s="180"/>
      <c r="DW299" s="180"/>
      <c r="DX299" s="180"/>
      <c r="DY299" s="180"/>
      <c r="DZ299" s="180"/>
      <c r="EA299" s="180"/>
      <c r="EB299" s="180"/>
      <c r="EC299" s="180"/>
      <c r="ED299" s="180"/>
      <c r="EE299" s="180"/>
      <c r="EF299" s="180"/>
      <c r="EG299" s="180"/>
      <c r="EH299" s="180"/>
      <c r="EI299" s="180"/>
      <c r="EJ299" s="180"/>
      <c r="EK299" s="180"/>
      <c r="EL299" s="180"/>
      <c r="EM299" s="180"/>
      <c r="EN299" s="180"/>
      <c r="EO299" s="180"/>
      <c r="EP299" s="180"/>
      <c r="EQ299" s="180"/>
      <c r="ER299" s="180"/>
      <c r="ES299" s="180"/>
      <c r="ET299" s="180"/>
      <c r="EU299" s="180"/>
      <c r="EV299" s="180"/>
      <c r="EW299" s="180"/>
      <c r="EX299" s="180"/>
      <c r="EY299" s="180"/>
      <c r="EZ299" s="180"/>
      <c r="FA299" s="180"/>
      <c r="FB299" s="180"/>
      <c r="FC299" s="180"/>
      <c r="FD299" s="180"/>
      <c r="FE299" s="180"/>
      <c r="FF299" s="180"/>
      <c r="FG299" s="180"/>
      <c r="FH299" s="180"/>
    </row>
    <row r="300" spans="3:164" hidden="1" x14ac:dyDescent="0.3">
      <c r="C300" s="700">
        <f t="shared" si="540"/>
        <v>82</v>
      </c>
      <c r="D300" s="305" t="str">
        <f t="shared" si="540"/>
        <v>-</v>
      </c>
      <c r="E300" s="208">
        <f t="shared" si="540"/>
        <v>0</v>
      </c>
      <c r="F300" s="208">
        <f t="shared" si="509"/>
        <v>0</v>
      </c>
      <c r="G300" s="208">
        <f t="shared" si="509"/>
        <v>0</v>
      </c>
      <c r="H300" s="208">
        <f t="shared" ref="H300:BS300" si="543">+SUM(G300,H196)</f>
        <v>0</v>
      </c>
      <c r="I300" s="208">
        <f t="shared" si="543"/>
        <v>0</v>
      </c>
      <c r="J300" s="208">
        <f t="shared" si="543"/>
        <v>0</v>
      </c>
      <c r="K300" s="208">
        <f t="shared" si="543"/>
        <v>0</v>
      </c>
      <c r="L300" s="208">
        <f t="shared" si="543"/>
        <v>0</v>
      </c>
      <c r="M300" s="208">
        <f t="shared" si="543"/>
        <v>0</v>
      </c>
      <c r="N300" s="208">
        <f t="shared" si="543"/>
        <v>0</v>
      </c>
      <c r="O300" s="208">
        <f t="shared" si="543"/>
        <v>0</v>
      </c>
      <c r="P300" s="208">
        <f t="shared" si="543"/>
        <v>0</v>
      </c>
      <c r="Q300" s="208">
        <f t="shared" si="543"/>
        <v>0</v>
      </c>
      <c r="R300" s="208">
        <f t="shared" si="543"/>
        <v>0</v>
      </c>
      <c r="S300" s="208">
        <f t="shared" si="543"/>
        <v>0</v>
      </c>
      <c r="T300" s="208">
        <f t="shared" si="543"/>
        <v>0</v>
      </c>
      <c r="U300" s="208">
        <f t="shared" si="543"/>
        <v>0</v>
      </c>
      <c r="V300" s="208">
        <f t="shared" si="543"/>
        <v>0</v>
      </c>
      <c r="W300" s="208">
        <f t="shared" si="543"/>
        <v>0</v>
      </c>
      <c r="X300" s="208">
        <f t="shared" si="543"/>
        <v>0</v>
      </c>
      <c r="Y300" s="208">
        <f t="shared" si="543"/>
        <v>0</v>
      </c>
      <c r="Z300" s="208">
        <f t="shared" si="543"/>
        <v>0</v>
      </c>
      <c r="AA300" s="208">
        <f t="shared" si="543"/>
        <v>0</v>
      </c>
      <c r="AB300" s="208">
        <f t="shared" si="543"/>
        <v>0</v>
      </c>
      <c r="AC300" s="208">
        <f t="shared" si="543"/>
        <v>0</v>
      </c>
      <c r="AD300" s="208">
        <f t="shared" si="543"/>
        <v>0</v>
      </c>
      <c r="AE300" s="208">
        <f t="shared" si="543"/>
        <v>0</v>
      </c>
      <c r="AF300" s="208">
        <f t="shared" si="543"/>
        <v>0</v>
      </c>
      <c r="AG300" s="208">
        <f t="shared" si="543"/>
        <v>0</v>
      </c>
      <c r="AH300" s="208">
        <f t="shared" si="543"/>
        <v>0</v>
      </c>
      <c r="AI300" s="208">
        <f t="shared" si="543"/>
        <v>0</v>
      </c>
      <c r="AJ300" s="208">
        <f t="shared" si="543"/>
        <v>0</v>
      </c>
      <c r="AK300" s="208">
        <f t="shared" si="543"/>
        <v>0</v>
      </c>
      <c r="AL300" s="208">
        <f t="shared" si="543"/>
        <v>0</v>
      </c>
      <c r="AM300" s="208">
        <f t="shared" si="543"/>
        <v>0</v>
      </c>
      <c r="AN300" s="208">
        <f t="shared" si="543"/>
        <v>0</v>
      </c>
      <c r="AO300" s="208">
        <f t="shared" si="543"/>
        <v>0</v>
      </c>
      <c r="AP300" s="208">
        <f t="shared" si="543"/>
        <v>0</v>
      </c>
      <c r="AQ300" s="208">
        <f t="shared" si="543"/>
        <v>0</v>
      </c>
      <c r="AR300" s="208">
        <f t="shared" si="543"/>
        <v>0</v>
      </c>
      <c r="AS300" s="208">
        <f t="shared" si="543"/>
        <v>0</v>
      </c>
      <c r="AT300" s="208">
        <f t="shared" si="543"/>
        <v>0</v>
      </c>
      <c r="AU300" s="208">
        <f t="shared" si="543"/>
        <v>0</v>
      </c>
      <c r="AV300" s="208">
        <f t="shared" si="543"/>
        <v>0</v>
      </c>
      <c r="AW300" s="208">
        <f t="shared" si="543"/>
        <v>0</v>
      </c>
      <c r="AX300" s="208">
        <f t="shared" si="543"/>
        <v>0</v>
      </c>
      <c r="AY300" s="208">
        <f t="shared" si="543"/>
        <v>0</v>
      </c>
      <c r="AZ300" s="208">
        <f t="shared" si="543"/>
        <v>0</v>
      </c>
      <c r="BA300" s="208">
        <f t="shared" si="543"/>
        <v>0</v>
      </c>
      <c r="BB300" s="208">
        <f t="shared" si="543"/>
        <v>0</v>
      </c>
      <c r="BC300" s="208">
        <f t="shared" si="543"/>
        <v>0</v>
      </c>
      <c r="BD300" s="208">
        <f t="shared" si="543"/>
        <v>0</v>
      </c>
      <c r="BE300" s="208">
        <f t="shared" si="543"/>
        <v>0</v>
      </c>
      <c r="BF300" s="208">
        <f t="shared" si="543"/>
        <v>0</v>
      </c>
      <c r="BG300" s="208">
        <f t="shared" si="543"/>
        <v>0</v>
      </c>
      <c r="BH300" s="208">
        <f t="shared" si="543"/>
        <v>0</v>
      </c>
      <c r="BI300" s="208">
        <f t="shared" si="543"/>
        <v>0</v>
      </c>
      <c r="BJ300" s="208">
        <f t="shared" si="543"/>
        <v>0</v>
      </c>
      <c r="BK300" s="208">
        <f t="shared" si="543"/>
        <v>0</v>
      </c>
      <c r="BL300" s="208">
        <f t="shared" si="543"/>
        <v>0</v>
      </c>
      <c r="BM300" s="208">
        <f t="shared" si="543"/>
        <v>0</v>
      </c>
      <c r="BN300" s="208">
        <f t="shared" si="543"/>
        <v>0</v>
      </c>
      <c r="BO300" s="208">
        <f t="shared" si="543"/>
        <v>0</v>
      </c>
      <c r="BP300" s="208">
        <f t="shared" si="543"/>
        <v>0</v>
      </c>
      <c r="BQ300" s="208">
        <f t="shared" si="543"/>
        <v>0</v>
      </c>
      <c r="BR300" s="208">
        <f t="shared" si="543"/>
        <v>0</v>
      </c>
      <c r="BS300" s="208">
        <f t="shared" si="543"/>
        <v>0</v>
      </c>
      <c r="BT300" s="208">
        <f t="shared" ref="BT300:CF300" si="544">+SUM(BS300,BT196)</f>
        <v>0</v>
      </c>
      <c r="BU300" s="208">
        <f t="shared" si="544"/>
        <v>0</v>
      </c>
      <c r="BV300" s="208">
        <f t="shared" si="544"/>
        <v>0</v>
      </c>
      <c r="BW300" s="208">
        <f t="shared" si="544"/>
        <v>0</v>
      </c>
      <c r="BX300" s="208">
        <f t="shared" si="544"/>
        <v>0</v>
      </c>
      <c r="BY300" s="208">
        <f t="shared" si="544"/>
        <v>0</v>
      </c>
      <c r="BZ300" s="208">
        <f t="shared" si="544"/>
        <v>0</v>
      </c>
      <c r="CA300" s="208">
        <f t="shared" si="544"/>
        <v>0</v>
      </c>
      <c r="CB300" s="208">
        <f t="shared" si="544"/>
        <v>0</v>
      </c>
      <c r="CC300" s="208">
        <f t="shared" si="544"/>
        <v>0</v>
      </c>
      <c r="CD300" s="208">
        <f t="shared" si="544"/>
        <v>0</v>
      </c>
      <c r="CE300" s="208">
        <f t="shared" si="544"/>
        <v>0</v>
      </c>
      <c r="CF300" s="208">
        <f t="shared" si="544"/>
        <v>0</v>
      </c>
      <c r="CG300" s="180"/>
      <c r="CH300" s="180"/>
      <c r="CI300" s="180"/>
      <c r="CJ300" s="180"/>
      <c r="CK300" s="180"/>
      <c r="CL300" s="180"/>
      <c r="CM300" s="180"/>
      <c r="CN300" s="180"/>
      <c r="CO300" s="180"/>
      <c r="CP300" s="180"/>
      <c r="CQ300" s="180"/>
      <c r="CR300" s="180"/>
      <c r="CS300" s="180"/>
      <c r="CT300" s="180"/>
      <c r="CU300" s="180"/>
      <c r="CV300" s="180"/>
      <c r="CW300" s="180"/>
      <c r="CX300" s="180"/>
      <c r="CY300" s="180"/>
      <c r="CZ300" s="180"/>
      <c r="DA300" s="180"/>
      <c r="DB300" s="180"/>
      <c r="DC300" s="180"/>
      <c r="DD300" s="180"/>
      <c r="DE300" s="180"/>
      <c r="DF300" s="180"/>
      <c r="DG300" s="180"/>
      <c r="DH300" s="180"/>
      <c r="DI300" s="180"/>
      <c r="DJ300" s="180"/>
      <c r="DK300" s="180"/>
      <c r="DL300" s="180"/>
      <c r="DM300" s="180"/>
      <c r="DN300" s="180"/>
      <c r="DO300" s="180"/>
      <c r="DP300" s="180"/>
      <c r="DQ300" s="180"/>
      <c r="DR300" s="180"/>
      <c r="DS300" s="180"/>
      <c r="DT300" s="180"/>
      <c r="DU300" s="180"/>
      <c r="DV300" s="180"/>
      <c r="DW300" s="180"/>
      <c r="DX300" s="180"/>
      <c r="DY300" s="180"/>
      <c r="DZ300" s="180"/>
      <c r="EA300" s="180"/>
      <c r="EB300" s="180"/>
      <c r="EC300" s="180"/>
      <c r="ED300" s="180"/>
      <c r="EE300" s="180"/>
      <c r="EF300" s="180"/>
      <c r="EG300" s="180"/>
      <c r="EH300" s="180"/>
      <c r="EI300" s="180"/>
      <c r="EJ300" s="180"/>
      <c r="EK300" s="180"/>
      <c r="EL300" s="180"/>
      <c r="EM300" s="180"/>
      <c r="EN300" s="180"/>
      <c r="EO300" s="180"/>
      <c r="EP300" s="180"/>
      <c r="EQ300" s="180"/>
      <c r="ER300" s="180"/>
      <c r="ES300" s="180"/>
      <c r="ET300" s="180"/>
      <c r="EU300" s="180"/>
      <c r="EV300" s="180"/>
      <c r="EW300" s="180"/>
      <c r="EX300" s="180"/>
      <c r="EY300" s="180"/>
      <c r="EZ300" s="180"/>
      <c r="FA300" s="180"/>
      <c r="FB300" s="180"/>
      <c r="FC300" s="180"/>
      <c r="FD300" s="180"/>
      <c r="FE300" s="180"/>
      <c r="FF300" s="180"/>
      <c r="FG300" s="180"/>
      <c r="FH300" s="180"/>
    </row>
    <row r="301" spans="3:164" hidden="1" x14ac:dyDescent="0.3">
      <c r="C301" s="700">
        <f t="shared" si="540"/>
        <v>83</v>
      </c>
      <c r="D301" s="305" t="str">
        <f t="shared" si="540"/>
        <v>-</v>
      </c>
      <c r="E301" s="208">
        <f t="shared" si="540"/>
        <v>0</v>
      </c>
      <c r="F301" s="208">
        <f t="shared" si="509"/>
        <v>0</v>
      </c>
      <c r="G301" s="208">
        <f t="shared" si="509"/>
        <v>0</v>
      </c>
      <c r="H301" s="208">
        <f t="shared" ref="H301:BS301" si="545">+SUM(G301,H197)</f>
        <v>0</v>
      </c>
      <c r="I301" s="208">
        <f t="shared" si="545"/>
        <v>0</v>
      </c>
      <c r="J301" s="208">
        <f t="shared" si="545"/>
        <v>0</v>
      </c>
      <c r="K301" s="208">
        <f t="shared" si="545"/>
        <v>0</v>
      </c>
      <c r="L301" s="208">
        <f t="shared" si="545"/>
        <v>0</v>
      </c>
      <c r="M301" s="208">
        <f t="shared" si="545"/>
        <v>0</v>
      </c>
      <c r="N301" s="208">
        <f t="shared" si="545"/>
        <v>0</v>
      </c>
      <c r="O301" s="208">
        <f t="shared" si="545"/>
        <v>0</v>
      </c>
      <c r="P301" s="208">
        <f t="shared" si="545"/>
        <v>0</v>
      </c>
      <c r="Q301" s="208">
        <f t="shared" si="545"/>
        <v>0</v>
      </c>
      <c r="R301" s="208">
        <f t="shared" si="545"/>
        <v>0</v>
      </c>
      <c r="S301" s="208">
        <f t="shared" si="545"/>
        <v>0</v>
      </c>
      <c r="T301" s="208">
        <f t="shared" si="545"/>
        <v>0</v>
      </c>
      <c r="U301" s="208">
        <f t="shared" si="545"/>
        <v>0</v>
      </c>
      <c r="V301" s="208">
        <f t="shared" si="545"/>
        <v>0</v>
      </c>
      <c r="W301" s="208">
        <f t="shared" si="545"/>
        <v>0</v>
      </c>
      <c r="X301" s="208">
        <f t="shared" si="545"/>
        <v>0</v>
      </c>
      <c r="Y301" s="208">
        <f t="shared" si="545"/>
        <v>0</v>
      </c>
      <c r="Z301" s="208">
        <f t="shared" si="545"/>
        <v>0</v>
      </c>
      <c r="AA301" s="208">
        <f t="shared" si="545"/>
        <v>0</v>
      </c>
      <c r="AB301" s="208">
        <f t="shared" si="545"/>
        <v>0</v>
      </c>
      <c r="AC301" s="208">
        <f t="shared" si="545"/>
        <v>0</v>
      </c>
      <c r="AD301" s="208">
        <f t="shared" si="545"/>
        <v>0</v>
      </c>
      <c r="AE301" s="208">
        <f t="shared" si="545"/>
        <v>0</v>
      </c>
      <c r="AF301" s="208">
        <f t="shared" si="545"/>
        <v>0</v>
      </c>
      <c r="AG301" s="208">
        <f t="shared" si="545"/>
        <v>0</v>
      </c>
      <c r="AH301" s="208">
        <f t="shared" si="545"/>
        <v>0</v>
      </c>
      <c r="AI301" s="208">
        <f t="shared" si="545"/>
        <v>0</v>
      </c>
      <c r="AJ301" s="208">
        <f t="shared" si="545"/>
        <v>0</v>
      </c>
      <c r="AK301" s="208">
        <f t="shared" si="545"/>
        <v>0</v>
      </c>
      <c r="AL301" s="208">
        <f t="shared" si="545"/>
        <v>0</v>
      </c>
      <c r="AM301" s="208">
        <f t="shared" si="545"/>
        <v>0</v>
      </c>
      <c r="AN301" s="208">
        <f t="shared" si="545"/>
        <v>0</v>
      </c>
      <c r="AO301" s="208">
        <f t="shared" si="545"/>
        <v>0</v>
      </c>
      <c r="AP301" s="208">
        <f t="shared" si="545"/>
        <v>0</v>
      </c>
      <c r="AQ301" s="208">
        <f t="shared" si="545"/>
        <v>0</v>
      </c>
      <c r="AR301" s="208">
        <f t="shared" si="545"/>
        <v>0</v>
      </c>
      <c r="AS301" s="208">
        <f t="shared" si="545"/>
        <v>0</v>
      </c>
      <c r="AT301" s="208">
        <f t="shared" si="545"/>
        <v>0</v>
      </c>
      <c r="AU301" s="208">
        <f t="shared" si="545"/>
        <v>0</v>
      </c>
      <c r="AV301" s="208">
        <f t="shared" si="545"/>
        <v>0</v>
      </c>
      <c r="AW301" s="208">
        <f t="shared" si="545"/>
        <v>0</v>
      </c>
      <c r="AX301" s="208">
        <f t="shared" si="545"/>
        <v>0</v>
      </c>
      <c r="AY301" s="208">
        <f t="shared" si="545"/>
        <v>0</v>
      </c>
      <c r="AZ301" s="208">
        <f t="shared" si="545"/>
        <v>0</v>
      </c>
      <c r="BA301" s="208">
        <f t="shared" si="545"/>
        <v>0</v>
      </c>
      <c r="BB301" s="208">
        <f t="shared" si="545"/>
        <v>0</v>
      </c>
      <c r="BC301" s="208">
        <f t="shared" si="545"/>
        <v>0</v>
      </c>
      <c r="BD301" s="208">
        <f t="shared" si="545"/>
        <v>0</v>
      </c>
      <c r="BE301" s="208">
        <f t="shared" si="545"/>
        <v>0</v>
      </c>
      <c r="BF301" s="208">
        <f t="shared" si="545"/>
        <v>0</v>
      </c>
      <c r="BG301" s="208">
        <f t="shared" si="545"/>
        <v>0</v>
      </c>
      <c r="BH301" s="208">
        <f t="shared" si="545"/>
        <v>0</v>
      </c>
      <c r="BI301" s="208">
        <f t="shared" si="545"/>
        <v>0</v>
      </c>
      <c r="BJ301" s="208">
        <f t="shared" si="545"/>
        <v>0</v>
      </c>
      <c r="BK301" s="208">
        <f t="shared" si="545"/>
        <v>0</v>
      </c>
      <c r="BL301" s="208">
        <f t="shared" si="545"/>
        <v>0</v>
      </c>
      <c r="BM301" s="208">
        <f t="shared" si="545"/>
        <v>0</v>
      </c>
      <c r="BN301" s="208">
        <f t="shared" si="545"/>
        <v>0</v>
      </c>
      <c r="BO301" s="208">
        <f t="shared" si="545"/>
        <v>0</v>
      </c>
      <c r="BP301" s="208">
        <f t="shared" si="545"/>
        <v>0</v>
      </c>
      <c r="BQ301" s="208">
        <f t="shared" si="545"/>
        <v>0</v>
      </c>
      <c r="BR301" s="208">
        <f t="shared" si="545"/>
        <v>0</v>
      </c>
      <c r="BS301" s="208">
        <f t="shared" si="545"/>
        <v>0</v>
      </c>
      <c r="BT301" s="208">
        <f t="shared" ref="BT301:CF301" si="546">+SUM(BS301,BT197)</f>
        <v>0</v>
      </c>
      <c r="BU301" s="208">
        <f t="shared" si="546"/>
        <v>0</v>
      </c>
      <c r="BV301" s="208">
        <f t="shared" si="546"/>
        <v>0</v>
      </c>
      <c r="BW301" s="208">
        <f t="shared" si="546"/>
        <v>0</v>
      </c>
      <c r="BX301" s="208">
        <f t="shared" si="546"/>
        <v>0</v>
      </c>
      <c r="BY301" s="208">
        <f t="shared" si="546"/>
        <v>0</v>
      </c>
      <c r="BZ301" s="208">
        <f t="shared" si="546"/>
        <v>0</v>
      </c>
      <c r="CA301" s="208">
        <f t="shared" si="546"/>
        <v>0</v>
      </c>
      <c r="CB301" s="208">
        <f t="shared" si="546"/>
        <v>0</v>
      </c>
      <c r="CC301" s="208">
        <f t="shared" si="546"/>
        <v>0</v>
      </c>
      <c r="CD301" s="208">
        <f t="shared" si="546"/>
        <v>0</v>
      </c>
      <c r="CE301" s="208">
        <f t="shared" si="546"/>
        <v>0</v>
      </c>
      <c r="CF301" s="208">
        <f t="shared" si="546"/>
        <v>0</v>
      </c>
      <c r="CG301" s="180"/>
      <c r="CH301" s="180"/>
      <c r="CI301" s="180"/>
      <c r="CJ301" s="180"/>
      <c r="CK301" s="180"/>
      <c r="CL301" s="180"/>
      <c r="CM301" s="180"/>
      <c r="CN301" s="180"/>
      <c r="CO301" s="180"/>
      <c r="CP301" s="180"/>
      <c r="CQ301" s="180"/>
      <c r="CR301" s="180"/>
      <c r="CS301" s="180"/>
      <c r="CT301" s="180"/>
      <c r="CU301" s="180"/>
      <c r="CV301" s="180"/>
      <c r="CW301" s="180"/>
      <c r="CX301" s="180"/>
      <c r="CY301" s="180"/>
      <c r="CZ301" s="180"/>
      <c r="DA301" s="180"/>
      <c r="DB301" s="180"/>
      <c r="DC301" s="180"/>
      <c r="DD301" s="180"/>
      <c r="DE301" s="180"/>
      <c r="DF301" s="180"/>
      <c r="DG301" s="180"/>
      <c r="DH301" s="180"/>
      <c r="DI301" s="180"/>
      <c r="DJ301" s="180"/>
      <c r="DK301" s="180"/>
      <c r="DL301" s="180"/>
      <c r="DM301" s="180"/>
      <c r="DN301" s="180"/>
      <c r="DO301" s="180"/>
      <c r="DP301" s="180"/>
      <c r="DQ301" s="180"/>
      <c r="DR301" s="180"/>
      <c r="DS301" s="180"/>
      <c r="DT301" s="180"/>
      <c r="DU301" s="180"/>
      <c r="DV301" s="180"/>
      <c r="DW301" s="180"/>
      <c r="DX301" s="180"/>
      <c r="DY301" s="180"/>
      <c r="DZ301" s="180"/>
      <c r="EA301" s="180"/>
      <c r="EB301" s="180"/>
      <c r="EC301" s="180"/>
      <c r="ED301" s="180"/>
      <c r="EE301" s="180"/>
      <c r="EF301" s="180"/>
      <c r="EG301" s="180"/>
      <c r="EH301" s="180"/>
      <c r="EI301" s="180"/>
      <c r="EJ301" s="180"/>
      <c r="EK301" s="180"/>
      <c r="EL301" s="180"/>
      <c r="EM301" s="180"/>
      <c r="EN301" s="180"/>
      <c r="EO301" s="180"/>
      <c r="EP301" s="180"/>
      <c r="EQ301" s="180"/>
      <c r="ER301" s="180"/>
      <c r="ES301" s="180"/>
      <c r="ET301" s="180"/>
      <c r="EU301" s="180"/>
      <c r="EV301" s="180"/>
      <c r="EW301" s="180"/>
      <c r="EX301" s="180"/>
      <c r="EY301" s="180"/>
      <c r="EZ301" s="180"/>
      <c r="FA301" s="180"/>
      <c r="FB301" s="180"/>
      <c r="FC301" s="180"/>
      <c r="FD301" s="180"/>
      <c r="FE301" s="180"/>
      <c r="FF301" s="180"/>
      <c r="FG301" s="180"/>
      <c r="FH301" s="180"/>
    </row>
    <row r="302" spans="3:164" hidden="1" x14ac:dyDescent="0.3">
      <c r="C302" s="700">
        <f t="shared" si="540"/>
        <v>84</v>
      </c>
      <c r="D302" s="305" t="str">
        <f t="shared" si="540"/>
        <v>-</v>
      </c>
      <c r="E302" s="208">
        <f t="shared" si="540"/>
        <v>0</v>
      </c>
      <c r="F302" s="208">
        <f t="shared" si="509"/>
        <v>0</v>
      </c>
      <c r="G302" s="208">
        <f t="shared" si="509"/>
        <v>0</v>
      </c>
      <c r="H302" s="208">
        <f t="shared" ref="H302:BS302" si="547">+SUM(G302,H198)</f>
        <v>0</v>
      </c>
      <c r="I302" s="208">
        <f t="shared" si="547"/>
        <v>0</v>
      </c>
      <c r="J302" s="208">
        <f t="shared" si="547"/>
        <v>0</v>
      </c>
      <c r="K302" s="208">
        <f t="shared" si="547"/>
        <v>0</v>
      </c>
      <c r="L302" s="208">
        <f t="shared" si="547"/>
        <v>0</v>
      </c>
      <c r="M302" s="208">
        <f t="shared" si="547"/>
        <v>0</v>
      </c>
      <c r="N302" s="208">
        <f t="shared" si="547"/>
        <v>0</v>
      </c>
      <c r="O302" s="208">
        <f t="shared" si="547"/>
        <v>0</v>
      </c>
      <c r="P302" s="208">
        <f t="shared" si="547"/>
        <v>0</v>
      </c>
      <c r="Q302" s="208">
        <f t="shared" si="547"/>
        <v>0</v>
      </c>
      <c r="R302" s="208">
        <f t="shared" si="547"/>
        <v>0</v>
      </c>
      <c r="S302" s="208">
        <f t="shared" si="547"/>
        <v>0</v>
      </c>
      <c r="T302" s="208">
        <f t="shared" si="547"/>
        <v>0</v>
      </c>
      <c r="U302" s="208">
        <f t="shared" si="547"/>
        <v>0</v>
      </c>
      <c r="V302" s="208">
        <f t="shared" si="547"/>
        <v>0</v>
      </c>
      <c r="W302" s="208">
        <f t="shared" si="547"/>
        <v>0</v>
      </c>
      <c r="X302" s="208">
        <f t="shared" si="547"/>
        <v>0</v>
      </c>
      <c r="Y302" s="208">
        <f t="shared" si="547"/>
        <v>0</v>
      </c>
      <c r="Z302" s="208">
        <f t="shared" si="547"/>
        <v>0</v>
      </c>
      <c r="AA302" s="208">
        <f t="shared" si="547"/>
        <v>0</v>
      </c>
      <c r="AB302" s="208">
        <f t="shared" si="547"/>
        <v>0</v>
      </c>
      <c r="AC302" s="208">
        <f t="shared" si="547"/>
        <v>0</v>
      </c>
      <c r="AD302" s="208">
        <f t="shared" si="547"/>
        <v>0</v>
      </c>
      <c r="AE302" s="208">
        <f t="shared" si="547"/>
        <v>0</v>
      </c>
      <c r="AF302" s="208">
        <f t="shared" si="547"/>
        <v>0</v>
      </c>
      <c r="AG302" s="208">
        <f t="shared" si="547"/>
        <v>0</v>
      </c>
      <c r="AH302" s="208">
        <f t="shared" si="547"/>
        <v>0</v>
      </c>
      <c r="AI302" s="208">
        <f t="shared" si="547"/>
        <v>0</v>
      </c>
      <c r="AJ302" s="208">
        <f t="shared" si="547"/>
        <v>0</v>
      </c>
      <c r="AK302" s="208">
        <f t="shared" si="547"/>
        <v>0</v>
      </c>
      <c r="AL302" s="208">
        <f t="shared" si="547"/>
        <v>0</v>
      </c>
      <c r="AM302" s="208">
        <f t="shared" si="547"/>
        <v>0</v>
      </c>
      <c r="AN302" s="208">
        <f t="shared" si="547"/>
        <v>0</v>
      </c>
      <c r="AO302" s="208">
        <f t="shared" si="547"/>
        <v>0</v>
      </c>
      <c r="AP302" s="208">
        <f t="shared" si="547"/>
        <v>0</v>
      </c>
      <c r="AQ302" s="208">
        <f t="shared" si="547"/>
        <v>0</v>
      </c>
      <c r="AR302" s="208">
        <f t="shared" si="547"/>
        <v>0</v>
      </c>
      <c r="AS302" s="208">
        <f t="shared" si="547"/>
        <v>0</v>
      </c>
      <c r="AT302" s="208">
        <f t="shared" si="547"/>
        <v>0</v>
      </c>
      <c r="AU302" s="208">
        <f t="shared" si="547"/>
        <v>0</v>
      </c>
      <c r="AV302" s="208">
        <f t="shared" si="547"/>
        <v>0</v>
      </c>
      <c r="AW302" s="208">
        <f t="shared" si="547"/>
        <v>0</v>
      </c>
      <c r="AX302" s="208">
        <f t="shared" si="547"/>
        <v>0</v>
      </c>
      <c r="AY302" s="208">
        <f t="shared" si="547"/>
        <v>0</v>
      </c>
      <c r="AZ302" s="208">
        <f t="shared" si="547"/>
        <v>0</v>
      </c>
      <c r="BA302" s="208">
        <f t="shared" si="547"/>
        <v>0</v>
      </c>
      <c r="BB302" s="208">
        <f t="shared" si="547"/>
        <v>0</v>
      </c>
      <c r="BC302" s="208">
        <f t="shared" si="547"/>
        <v>0</v>
      </c>
      <c r="BD302" s="208">
        <f t="shared" si="547"/>
        <v>0</v>
      </c>
      <c r="BE302" s="208">
        <f t="shared" si="547"/>
        <v>0</v>
      </c>
      <c r="BF302" s="208">
        <f t="shared" si="547"/>
        <v>0</v>
      </c>
      <c r="BG302" s="208">
        <f t="shared" si="547"/>
        <v>0</v>
      </c>
      <c r="BH302" s="208">
        <f t="shared" si="547"/>
        <v>0</v>
      </c>
      <c r="BI302" s="208">
        <f t="shared" si="547"/>
        <v>0</v>
      </c>
      <c r="BJ302" s="208">
        <f t="shared" si="547"/>
        <v>0</v>
      </c>
      <c r="BK302" s="208">
        <f t="shared" si="547"/>
        <v>0</v>
      </c>
      <c r="BL302" s="208">
        <f t="shared" si="547"/>
        <v>0</v>
      </c>
      <c r="BM302" s="208">
        <f t="shared" si="547"/>
        <v>0</v>
      </c>
      <c r="BN302" s="208">
        <f t="shared" si="547"/>
        <v>0</v>
      </c>
      <c r="BO302" s="208">
        <f t="shared" si="547"/>
        <v>0</v>
      </c>
      <c r="BP302" s="208">
        <f t="shared" si="547"/>
        <v>0</v>
      </c>
      <c r="BQ302" s="208">
        <f t="shared" si="547"/>
        <v>0</v>
      </c>
      <c r="BR302" s="208">
        <f t="shared" si="547"/>
        <v>0</v>
      </c>
      <c r="BS302" s="208">
        <f t="shared" si="547"/>
        <v>0</v>
      </c>
      <c r="BT302" s="208">
        <f t="shared" ref="BT302:CF302" si="548">+SUM(BS302,BT198)</f>
        <v>0</v>
      </c>
      <c r="BU302" s="208">
        <f t="shared" si="548"/>
        <v>0</v>
      </c>
      <c r="BV302" s="208">
        <f t="shared" si="548"/>
        <v>0</v>
      </c>
      <c r="BW302" s="208">
        <f t="shared" si="548"/>
        <v>0</v>
      </c>
      <c r="BX302" s="208">
        <f t="shared" si="548"/>
        <v>0</v>
      </c>
      <c r="BY302" s="208">
        <f t="shared" si="548"/>
        <v>0</v>
      </c>
      <c r="BZ302" s="208">
        <f t="shared" si="548"/>
        <v>0</v>
      </c>
      <c r="CA302" s="208">
        <f t="shared" si="548"/>
        <v>0</v>
      </c>
      <c r="CB302" s="208">
        <f t="shared" si="548"/>
        <v>0</v>
      </c>
      <c r="CC302" s="208">
        <f t="shared" si="548"/>
        <v>0</v>
      </c>
      <c r="CD302" s="208">
        <f t="shared" si="548"/>
        <v>0</v>
      </c>
      <c r="CE302" s="208">
        <f t="shared" si="548"/>
        <v>0</v>
      </c>
      <c r="CF302" s="208">
        <f t="shared" si="548"/>
        <v>0</v>
      </c>
      <c r="CG302" s="180"/>
      <c r="CH302" s="180"/>
      <c r="CI302" s="180"/>
      <c r="CJ302" s="180"/>
      <c r="CK302" s="180"/>
      <c r="CL302" s="180"/>
      <c r="CM302" s="180"/>
      <c r="CN302" s="180"/>
      <c r="CO302" s="180"/>
      <c r="CP302" s="180"/>
      <c r="CQ302" s="180"/>
      <c r="CR302" s="180"/>
      <c r="CS302" s="180"/>
      <c r="CT302" s="180"/>
      <c r="CU302" s="180"/>
      <c r="CV302" s="180"/>
      <c r="CW302" s="180"/>
      <c r="CX302" s="180"/>
      <c r="CY302" s="180"/>
      <c r="CZ302" s="180"/>
      <c r="DA302" s="180"/>
      <c r="DB302" s="180"/>
      <c r="DC302" s="180"/>
      <c r="DD302" s="180"/>
      <c r="DE302" s="180"/>
      <c r="DF302" s="180"/>
      <c r="DG302" s="180"/>
      <c r="DH302" s="180"/>
      <c r="DI302" s="180"/>
      <c r="DJ302" s="180"/>
      <c r="DK302" s="180"/>
      <c r="DL302" s="180"/>
      <c r="DM302" s="180"/>
      <c r="DN302" s="180"/>
      <c r="DO302" s="180"/>
      <c r="DP302" s="180"/>
      <c r="DQ302" s="180"/>
      <c r="DR302" s="180"/>
      <c r="DS302" s="180"/>
      <c r="DT302" s="180"/>
      <c r="DU302" s="180"/>
      <c r="DV302" s="180"/>
      <c r="DW302" s="180"/>
      <c r="DX302" s="180"/>
      <c r="DY302" s="180"/>
      <c r="DZ302" s="180"/>
      <c r="EA302" s="180"/>
      <c r="EB302" s="180"/>
      <c r="EC302" s="180"/>
      <c r="ED302" s="180"/>
      <c r="EE302" s="180"/>
      <c r="EF302" s="180"/>
      <c r="EG302" s="180"/>
      <c r="EH302" s="180"/>
      <c r="EI302" s="180"/>
      <c r="EJ302" s="180"/>
      <c r="EK302" s="180"/>
      <c r="EL302" s="180"/>
      <c r="EM302" s="180"/>
      <c r="EN302" s="180"/>
      <c r="EO302" s="180"/>
      <c r="EP302" s="180"/>
      <c r="EQ302" s="180"/>
      <c r="ER302" s="180"/>
      <c r="ES302" s="180"/>
      <c r="ET302" s="180"/>
      <c r="EU302" s="180"/>
      <c r="EV302" s="180"/>
      <c r="EW302" s="180"/>
      <c r="EX302" s="180"/>
      <c r="EY302" s="180"/>
      <c r="EZ302" s="180"/>
      <c r="FA302" s="180"/>
      <c r="FB302" s="180"/>
      <c r="FC302" s="180"/>
      <c r="FD302" s="180"/>
      <c r="FE302" s="180"/>
      <c r="FF302" s="180"/>
      <c r="FG302" s="180"/>
      <c r="FH302" s="180"/>
    </row>
    <row r="303" spans="3:164" hidden="1" x14ac:dyDescent="0.3">
      <c r="C303" s="700">
        <f t="shared" si="540"/>
        <v>85</v>
      </c>
      <c r="D303" s="305" t="str">
        <f t="shared" si="540"/>
        <v>-</v>
      </c>
      <c r="E303" s="208">
        <f t="shared" si="540"/>
        <v>0</v>
      </c>
      <c r="F303" s="208">
        <f t="shared" si="509"/>
        <v>0</v>
      </c>
      <c r="G303" s="208">
        <f t="shared" si="509"/>
        <v>0</v>
      </c>
      <c r="H303" s="208">
        <f t="shared" ref="H303:BS303" si="549">+SUM(G303,H199)</f>
        <v>0</v>
      </c>
      <c r="I303" s="208">
        <f t="shared" si="549"/>
        <v>0</v>
      </c>
      <c r="J303" s="208">
        <f t="shared" si="549"/>
        <v>0</v>
      </c>
      <c r="K303" s="208">
        <f t="shared" si="549"/>
        <v>0</v>
      </c>
      <c r="L303" s="208">
        <f t="shared" si="549"/>
        <v>0</v>
      </c>
      <c r="M303" s="208">
        <f t="shared" si="549"/>
        <v>0</v>
      </c>
      <c r="N303" s="208">
        <f t="shared" si="549"/>
        <v>0</v>
      </c>
      <c r="O303" s="208">
        <f t="shared" si="549"/>
        <v>0</v>
      </c>
      <c r="P303" s="208">
        <f t="shared" si="549"/>
        <v>0</v>
      </c>
      <c r="Q303" s="208">
        <f t="shared" si="549"/>
        <v>0</v>
      </c>
      <c r="R303" s="208">
        <f t="shared" si="549"/>
        <v>0</v>
      </c>
      <c r="S303" s="208">
        <f t="shared" si="549"/>
        <v>0</v>
      </c>
      <c r="T303" s="208">
        <f t="shared" si="549"/>
        <v>0</v>
      </c>
      <c r="U303" s="208">
        <f t="shared" si="549"/>
        <v>0</v>
      </c>
      <c r="V303" s="208">
        <f t="shared" si="549"/>
        <v>0</v>
      </c>
      <c r="W303" s="208">
        <f t="shared" si="549"/>
        <v>0</v>
      </c>
      <c r="X303" s="208">
        <f t="shared" si="549"/>
        <v>0</v>
      </c>
      <c r="Y303" s="208">
        <f t="shared" si="549"/>
        <v>0</v>
      </c>
      <c r="Z303" s="208">
        <f t="shared" si="549"/>
        <v>0</v>
      </c>
      <c r="AA303" s="208">
        <f t="shared" si="549"/>
        <v>0</v>
      </c>
      <c r="AB303" s="208">
        <f t="shared" si="549"/>
        <v>0</v>
      </c>
      <c r="AC303" s="208">
        <f t="shared" si="549"/>
        <v>0</v>
      </c>
      <c r="AD303" s="208">
        <f t="shared" si="549"/>
        <v>0</v>
      </c>
      <c r="AE303" s="208">
        <f t="shared" si="549"/>
        <v>0</v>
      </c>
      <c r="AF303" s="208">
        <f t="shared" si="549"/>
        <v>0</v>
      </c>
      <c r="AG303" s="208">
        <f t="shared" si="549"/>
        <v>0</v>
      </c>
      <c r="AH303" s="208">
        <f t="shared" si="549"/>
        <v>0</v>
      </c>
      <c r="AI303" s="208">
        <f t="shared" si="549"/>
        <v>0</v>
      </c>
      <c r="AJ303" s="208">
        <f t="shared" si="549"/>
        <v>0</v>
      </c>
      <c r="AK303" s="208">
        <f t="shared" si="549"/>
        <v>0</v>
      </c>
      <c r="AL303" s="208">
        <f t="shared" si="549"/>
        <v>0</v>
      </c>
      <c r="AM303" s="208">
        <f t="shared" si="549"/>
        <v>0</v>
      </c>
      <c r="AN303" s="208">
        <f t="shared" si="549"/>
        <v>0</v>
      </c>
      <c r="AO303" s="208">
        <f t="shared" si="549"/>
        <v>0</v>
      </c>
      <c r="AP303" s="208">
        <f t="shared" si="549"/>
        <v>0</v>
      </c>
      <c r="AQ303" s="208">
        <f t="shared" si="549"/>
        <v>0</v>
      </c>
      <c r="AR303" s="208">
        <f t="shared" si="549"/>
        <v>0</v>
      </c>
      <c r="AS303" s="208">
        <f t="shared" si="549"/>
        <v>0</v>
      </c>
      <c r="AT303" s="208">
        <f t="shared" si="549"/>
        <v>0</v>
      </c>
      <c r="AU303" s="208">
        <f t="shared" si="549"/>
        <v>0</v>
      </c>
      <c r="AV303" s="208">
        <f t="shared" si="549"/>
        <v>0</v>
      </c>
      <c r="AW303" s="208">
        <f t="shared" si="549"/>
        <v>0</v>
      </c>
      <c r="AX303" s="208">
        <f t="shared" si="549"/>
        <v>0</v>
      </c>
      <c r="AY303" s="208">
        <f t="shared" si="549"/>
        <v>0</v>
      </c>
      <c r="AZ303" s="208">
        <f t="shared" si="549"/>
        <v>0</v>
      </c>
      <c r="BA303" s="208">
        <f t="shared" si="549"/>
        <v>0</v>
      </c>
      <c r="BB303" s="208">
        <f t="shared" si="549"/>
        <v>0</v>
      </c>
      <c r="BC303" s="208">
        <f t="shared" si="549"/>
        <v>0</v>
      </c>
      <c r="BD303" s="208">
        <f t="shared" si="549"/>
        <v>0</v>
      </c>
      <c r="BE303" s="208">
        <f t="shared" si="549"/>
        <v>0</v>
      </c>
      <c r="BF303" s="208">
        <f t="shared" si="549"/>
        <v>0</v>
      </c>
      <c r="BG303" s="208">
        <f t="shared" si="549"/>
        <v>0</v>
      </c>
      <c r="BH303" s="208">
        <f t="shared" si="549"/>
        <v>0</v>
      </c>
      <c r="BI303" s="208">
        <f t="shared" si="549"/>
        <v>0</v>
      </c>
      <c r="BJ303" s="208">
        <f t="shared" si="549"/>
        <v>0</v>
      </c>
      <c r="BK303" s="208">
        <f t="shared" si="549"/>
        <v>0</v>
      </c>
      <c r="BL303" s="208">
        <f t="shared" si="549"/>
        <v>0</v>
      </c>
      <c r="BM303" s="208">
        <f t="shared" si="549"/>
        <v>0</v>
      </c>
      <c r="BN303" s="208">
        <f t="shared" si="549"/>
        <v>0</v>
      </c>
      <c r="BO303" s="208">
        <f t="shared" si="549"/>
        <v>0</v>
      </c>
      <c r="BP303" s="208">
        <f t="shared" si="549"/>
        <v>0</v>
      </c>
      <c r="BQ303" s="208">
        <f t="shared" si="549"/>
        <v>0</v>
      </c>
      <c r="BR303" s="208">
        <f t="shared" si="549"/>
        <v>0</v>
      </c>
      <c r="BS303" s="208">
        <f t="shared" si="549"/>
        <v>0</v>
      </c>
      <c r="BT303" s="208">
        <f t="shared" ref="BT303:CF303" si="550">+SUM(BS303,BT199)</f>
        <v>0</v>
      </c>
      <c r="BU303" s="208">
        <f t="shared" si="550"/>
        <v>0</v>
      </c>
      <c r="BV303" s="208">
        <f t="shared" si="550"/>
        <v>0</v>
      </c>
      <c r="BW303" s="208">
        <f t="shared" si="550"/>
        <v>0</v>
      </c>
      <c r="BX303" s="208">
        <f t="shared" si="550"/>
        <v>0</v>
      </c>
      <c r="BY303" s="208">
        <f t="shared" si="550"/>
        <v>0</v>
      </c>
      <c r="BZ303" s="208">
        <f t="shared" si="550"/>
        <v>0</v>
      </c>
      <c r="CA303" s="208">
        <f t="shared" si="550"/>
        <v>0</v>
      </c>
      <c r="CB303" s="208">
        <f t="shared" si="550"/>
        <v>0</v>
      </c>
      <c r="CC303" s="208">
        <f t="shared" si="550"/>
        <v>0</v>
      </c>
      <c r="CD303" s="208">
        <f t="shared" si="550"/>
        <v>0</v>
      </c>
      <c r="CE303" s="208">
        <f t="shared" si="550"/>
        <v>0</v>
      </c>
      <c r="CF303" s="208">
        <f t="shared" si="550"/>
        <v>0</v>
      </c>
      <c r="CG303" s="180"/>
      <c r="CH303" s="180"/>
      <c r="CI303" s="180"/>
      <c r="CJ303" s="180"/>
      <c r="CK303" s="180"/>
      <c r="CL303" s="180"/>
      <c r="CM303" s="180"/>
      <c r="CN303" s="180"/>
      <c r="CO303" s="180"/>
      <c r="CP303" s="180"/>
      <c r="CQ303" s="180"/>
      <c r="CR303" s="180"/>
      <c r="CS303" s="180"/>
      <c r="CT303" s="180"/>
      <c r="CU303" s="180"/>
      <c r="CV303" s="180"/>
      <c r="CW303" s="180"/>
      <c r="CX303" s="180"/>
      <c r="CY303" s="180"/>
      <c r="CZ303" s="180"/>
      <c r="DA303" s="180"/>
      <c r="DB303" s="180"/>
      <c r="DC303" s="180"/>
      <c r="DD303" s="180"/>
      <c r="DE303" s="180"/>
      <c r="DF303" s="180"/>
      <c r="DG303" s="180"/>
      <c r="DH303" s="180"/>
      <c r="DI303" s="180"/>
      <c r="DJ303" s="180"/>
      <c r="DK303" s="180"/>
      <c r="DL303" s="180"/>
      <c r="DM303" s="180"/>
      <c r="DN303" s="180"/>
      <c r="DO303" s="180"/>
      <c r="DP303" s="180"/>
      <c r="DQ303" s="180"/>
      <c r="DR303" s="180"/>
      <c r="DS303" s="180"/>
      <c r="DT303" s="180"/>
      <c r="DU303" s="180"/>
      <c r="DV303" s="180"/>
      <c r="DW303" s="180"/>
      <c r="DX303" s="180"/>
      <c r="DY303" s="180"/>
      <c r="DZ303" s="180"/>
      <c r="EA303" s="180"/>
      <c r="EB303" s="180"/>
      <c r="EC303" s="180"/>
      <c r="ED303" s="180"/>
      <c r="EE303" s="180"/>
      <c r="EF303" s="180"/>
      <c r="EG303" s="180"/>
      <c r="EH303" s="180"/>
      <c r="EI303" s="180"/>
      <c r="EJ303" s="180"/>
      <c r="EK303" s="180"/>
      <c r="EL303" s="180"/>
      <c r="EM303" s="180"/>
      <c r="EN303" s="180"/>
      <c r="EO303" s="180"/>
      <c r="EP303" s="180"/>
      <c r="EQ303" s="180"/>
      <c r="ER303" s="180"/>
      <c r="ES303" s="180"/>
      <c r="ET303" s="180"/>
      <c r="EU303" s="180"/>
      <c r="EV303" s="180"/>
      <c r="EW303" s="180"/>
      <c r="EX303" s="180"/>
      <c r="EY303" s="180"/>
      <c r="EZ303" s="180"/>
      <c r="FA303" s="180"/>
      <c r="FB303" s="180"/>
      <c r="FC303" s="180"/>
      <c r="FD303" s="180"/>
      <c r="FE303" s="180"/>
      <c r="FF303" s="180"/>
      <c r="FG303" s="180"/>
      <c r="FH303" s="180"/>
    </row>
    <row r="304" spans="3:164" hidden="1" x14ac:dyDescent="0.3">
      <c r="C304" s="700">
        <f t="shared" si="540"/>
        <v>86</v>
      </c>
      <c r="D304" s="305" t="str">
        <f t="shared" si="540"/>
        <v>-</v>
      </c>
      <c r="E304" s="208">
        <f t="shared" si="540"/>
        <v>0</v>
      </c>
      <c r="F304" s="208">
        <f t="shared" si="509"/>
        <v>0</v>
      </c>
      <c r="G304" s="208">
        <f t="shared" si="509"/>
        <v>0</v>
      </c>
      <c r="H304" s="208">
        <f t="shared" ref="H304:BS304" si="551">+SUM(G304,H200)</f>
        <v>0</v>
      </c>
      <c r="I304" s="208">
        <f t="shared" si="551"/>
        <v>0</v>
      </c>
      <c r="J304" s="208">
        <f t="shared" si="551"/>
        <v>0</v>
      </c>
      <c r="K304" s="208">
        <f t="shared" si="551"/>
        <v>0</v>
      </c>
      <c r="L304" s="208">
        <f t="shared" si="551"/>
        <v>0</v>
      </c>
      <c r="M304" s="208">
        <f t="shared" si="551"/>
        <v>0</v>
      </c>
      <c r="N304" s="208">
        <f t="shared" si="551"/>
        <v>0</v>
      </c>
      <c r="O304" s="208">
        <f t="shared" si="551"/>
        <v>0</v>
      </c>
      <c r="P304" s="208">
        <f t="shared" si="551"/>
        <v>0</v>
      </c>
      <c r="Q304" s="208">
        <f t="shared" si="551"/>
        <v>0</v>
      </c>
      <c r="R304" s="208">
        <f t="shared" si="551"/>
        <v>0</v>
      </c>
      <c r="S304" s="208">
        <f t="shared" si="551"/>
        <v>0</v>
      </c>
      <c r="T304" s="208">
        <f t="shared" si="551"/>
        <v>0</v>
      </c>
      <c r="U304" s="208">
        <f t="shared" si="551"/>
        <v>0</v>
      </c>
      <c r="V304" s="208">
        <f t="shared" si="551"/>
        <v>0</v>
      </c>
      <c r="W304" s="208">
        <f t="shared" si="551"/>
        <v>0</v>
      </c>
      <c r="X304" s="208">
        <f t="shared" si="551"/>
        <v>0</v>
      </c>
      <c r="Y304" s="208">
        <f t="shared" si="551"/>
        <v>0</v>
      </c>
      <c r="Z304" s="208">
        <f t="shared" si="551"/>
        <v>0</v>
      </c>
      <c r="AA304" s="208">
        <f t="shared" si="551"/>
        <v>0</v>
      </c>
      <c r="AB304" s="208">
        <f t="shared" si="551"/>
        <v>0</v>
      </c>
      <c r="AC304" s="208">
        <f t="shared" si="551"/>
        <v>0</v>
      </c>
      <c r="AD304" s="208">
        <f t="shared" si="551"/>
        <v>0</v>
      </c>
      <c r="AE304" s="208">
        <f t="shared" si="551"/>
        <v>0</v>
      </c>
      <c r="AF304" s="208">
        <f t="shared" si="551"/>
        <v>0</v>
      </c>
      <c r="AG304" s="208">
        <f t="shared" si="551"/>
        <v>0</v>
      </c>
      <c r="AH304" s="208">
        <f t="shared" si="551"/>
        <v>0</v>
      </c>
      <c r="AI304" s="208">
        <f t="shared" si="551"/>
        <v>0</v>
      </c>
      <c r="AJ304" s="208">
        <f t="shared" si="551"/>
        <v>0</v>
      </c>
      <c r="AK304" s="208">
        <f t="shared" si="551"/>
        <v>0</v>
      </c>
      <c r="AL304" s="208">
        <f t="shared" si="551"/>
        <v>0</v>
      </c>
      <c r="AM304" s="208">
        <f t="shared" si="551"/>
        <v>0</v>
      </c>
      <c r="AN304" s="208">
        <f t="shared" si="551"/>
        <v>0</v>
      </c>
      <c r="AO304" s="208">
        <f t="shared" si="551"/>
        <v>0</v>
      </c>
      <c r="AP304" s="208">
        <f t="shared" si="551"/>
        <v>0</v>
      </c>
      <c r="AQ304" s="208">
        <f t="shared" si="551"/>
        <v>0</v>
      </c>
      <c r="AR304" s="208">
        <f t="shared" si="551"/>
        <v>0</v>
      </c>
      <c r="AS304" s="208">
        <f t="shared" si="551"/>
        <v>0</v>
      </c>
      <c r="AT304" s="208">
        <f t="shared" si="551"/>
        <v>0</v>
      </c>
      <c r="AU304" s="208">
        <f t="shared" si="551"/>
        <v>0</v>
      </c>
      <c r="AV304" s="208">
        <f t="shared" si="551"/>
        <v>0</v>
      </c>
      <c r="AW304" s="208">
        <f t="shared" si="551"/>
        <v>0</v>
      </c>
      <c r="AX304" s="208">
        <f t="shared" si="551"/>
        <v>0</v>
      </c>
      <c r="AY304" s="208">
        <f t="shared" si="551"/>
        <v>0</v>
      </c>
      <c r="AZ304" s="208">
        <f t="shared" si="551"/>
        <v>0</v>
      </c>
      <c r="BA304" s="208">
        <f t="shared" si="551"/>
        <v>0</v>
      </c>
      <c r="BB304" s="208">
        <f t="shared" si="551"/>
        <v>0</v>
      </c>
      <c r="BC304" s="208">
        <f t="shared" si="551"/>
        <v>0</v>
      </c>
      <c r="BD304" s="208">
        <f t="shared" si="551"/>
        <v>0</v>
      </c>
      <c r="BE304" s="208">
        <f t="shared" si="551"/>
        <v>0</v>
      </c>
      <c r="BF304" s="208">
        <f t="shared" si="551"/>
        <v>0</v>
      </c>
      <c r="BG304" s="208">
        <f t="shared" si="551"/>
        <v>0</v>
      </c>
      <c r="BH304" s="208">
        <f t="shared" si="551"/>
        <v>0</v>
      </c>
      <c r="BI304" s="208">
        <f t="shared" si="551"/>
        <v>0</v>
      </c>
      <c r="BJ304" s="208">
        <f t="shared" si="551"/>
        <v>0</v>
      </c>
      <c r="BK304" s="208">
        <f t="shared" si="551"/>
        <v>0</v>
      </c>
      <c r="BL304" s="208">
        <f t="shared" si="551"/>
        <v>0</v>
      </c>
      <c r="BM304" s="208">
        <f t="shared" si="551"/>
        <v>0</v>
      </c>
      <c r="BN304" s="208">
        <f t="shared" si="551"/>
        <v>0</v>
      </c>
      <c r="BO304" s="208">
        <f t="shared" si="551"/>
        <v>0</v>
      </c>
      <c r="BP304" s="208">
        <f t="shared" si="551"/>
        <v>0</v>
      </c>
      <c r="BQ304" s="208">
        <f t="shared" si="551"/>
        <v>0</v>
      </c>
      <c r="BR304" s="208">
        <f t="shared" si="551"/>
        <v>0</v>
      </c>
      <c r="BS304" s="208">
        <f t="shared" si="551"/>
        <v>0</v>
      </c>
      <c r="BT304" s="208">
        <f t="shared" ref="BT304:CF304" si="552">+SUM(BS304,BT200)</f>
        <v>0</v>
      </c>
      <c r="BU304" s="208">
        <f t="shared" si="552"/>
        <v>0</v>
      </c>
      <c r="BV304" s="208">
        <f t="shared" si="552"/>
        <v>0</v>
      </c>
      <c r="BW304" s="208">
        <f t="shared" si="552"/>
        <v>0</v>
      </c>
      <c r="BX304" s="208">
        <f t="shared" si="552"/>
        <v>0</v>
      </c>
      <c r="BY304" s="208">
        <f t="shared" si="552"/>
        <v>0</v>
      </c>
      <c r="BZ304" s="208">
        <f t="shared" si="552"/>
        <v>0</v>
      </c>
      <c r="CA304" s="208">
        <f t="shared" si="552"/>
        <v>0</v>
      </c>
      <c r="CB304" s="208">
        <f t="shared" si="552"/>
        <v>0</v>
      </c>
      <c r="CC304" s="208">
        <f t="shared" si="552"/>
        <v>0</v>
      </c>
      <c r="CD304" s="208">
        <f t="shared" si="552"/>
        <v>0</v>
      </c>
      <c r="CE304" s="208">
        <f t="shared" si="552"/>
        <v>0</v>
      </c>
      <c r="CF304" s="208">
        <f t="shared" si="552"/>
        <v>0</v>
      </c>
      <c r="CG304" s="180"/>
      <c r="CH304" s="180"/>
      <c r="CI304" s="180"/>
      <c r="CJ304" s="180"/>
      <c r="CK304" s="180"/>
      <c r="CL304" s="180"/>
      <c r="CM304" s="180"/>
      <c r="CN304" s="180"/>
      <c r="CO304" s="180"/>
      <c r="CP304" s="180"/>
      <c r="CQ304" s="180"/>
      <c r="CR304" s="180"/>
      <c r="CS304" s="180"/>
      <c r="CT304" s="180"/>
      <c r="CU304" s="180"/>
      <c r="CV304" s="180"/>
      <c r="CW304" s="180"/>
      <c r="CX304" s="180"/>
      <c r="CY304" s="180"/>
      <c r="CZ304" s="180"/>
      <c r="DA304" s="180"/>
      <c r="DB304" s="180"/>
      <c r="DC304" s="180"/>
      <c r="DD304" s="180"/>
      <c r="DE304" s="180"/>
      <c r="DF304" s="180"/>
      <c r="DG304" s="180"/>
      <c r="DH304" s="180"/>
      <c r="DI304" s="180"/>
      <c r="DJ304" s="180"/>
      <c r="DK304" s="180"/>
      <c r="DL304" s="180"/>
      <c r="DM304" s="180"/>
      <c r="DN304" s="180"/>
      <c r="DO304" s="180"/>
      <c r="DP304" s="180"/>
      <c r="DQ304" s="180"/>
      <c r="DR304" s="180"/>
      <c r="DS304" s="180"/>
      <c r="DT304" s="180"/>
      <c r="DU304" s="180"/>
      <c r="DV304" s="180"/>
      <c r="DW304" s="180"/>
      <c r="DX304" s="180"/>
      <c r="DY304" s="180"/>
      <c r="DZ304" s="180"/>
      <c r="EA304" s="180"/>
      <c r="EB304" s="180"/>
      <c r="EC304" s="180"/>
      <c r="ED304" s="180"/>
      <c r="EE304" s="180"/>
      <c r="EF304" s="180"/>
      <c r="EG304" s="180"/>
      <c r="EH304" s="180"/>
      <c r="EI304" s="180"/>
      <c r="EJ304" s="180"/>
      <c r="EK304" s="180"/>
      <c r="EL304" s="180"/>
      <c r="EM304" s="180"/>
      <c r="EN304" s="180"/>
      <c r="EO304" s="180"/>
      <c r="EP304" s="180"/>
      <c r="EQ304" s="180"/>
      <c r="ER304" s="180"/>
      <c r="ES304" s="180"/>
      <c r="ET304" s="180"/>
      <c r="EU304" s="180"/>
      <c r="EV304" s="180"/>
      <c r="EW304" s="180"/>
      <c r="EX304" s="180"/>
      <c r="EY304" s="180"/>
      <c r="EZ304" s="180"/>
      <c r="FA304" s="180"/>
      <c r="FB304" s="180"/>
      <c r="FC304" s="180"/>
      <c r="FD304" s="180"/>
      <c r="FE304" s="180"/>
      <c r="FF304" s="180"/>
      <c r="FG304" s="180"/>
      <c r="FH304" s="180"/>
    </row>
    <row r="305" spans="3:164" hidden="1" x14ac:dyDescent="0.3">
      <c r="C305" s="700">
        <f t="shared" si="540"/>
        <v>87</v>
      </c>
      <c r="D305" s="305" t="str">
        <f t="shared" si="540"/>
        <v>-</v>
      </c>
      <c r="E305" s="208">
        <f t="shared" si="540"/>
        <v>0</v>
      </c>
      <c r="F305" s="208">
        <f t="shared" si="509"/>
        <v>0</v>
      </c>
      <c r="G305" s="208">
        <f t="shared" si="509"/>
        <v>0</v>
      </c>
      <c r="H305" s="208">
        <f t="shared" ref="H305:BS305" si="553">+SUM(G305,H201)</f>
        <v>0</v>
      </c>
      <c r="I305" s="208">
        <f t="shared" si="553"/>
        <v>0</v>
      </c>
      <c r="J305" s="208">
        <f t="shared" si="553"/>
        <v>0</v>
      </c>
      <c r="K305" s="208">
        <f t="shared" si="553"/>
        <v>0</v>
      </c>
      <c r="L305" s="208">
        <f t="shared" si="553"/>
        <v>0</v>
      </c>
      <c r="M305" s="208">
        <f t="shared" si="553"/>
        <v>0</v>
      </c>
      <c r="N305" s="208">
        <f t="shared" si="553"/>
        <v>0</v>
      </c>
      <c r="O305" s="208">
        <f t="shared" si="553"/>
        <v>0</v>
      </c>
      <c r="P305" s="208">
        <f t="shared" si="553"/>
        <v>0</v>
      </c>
      <c r="Q305" s="208">
        <f t="shared" si="553"/>
        <v>0</v>
      </c>
      <c r="R305" s="208">
        <f t="shared" si="553"/>
        <v>0</v>
      </c>
      <c r="S305" s="208">
        <f t="shared" si="553"/>
        <v>0</v>
      </c>
      <c r="T305" s="208">
        <f t="shared" si="553"/>
        <v>0</v>
      </c>
      <c r="U305" s="208">
        <f t="shared" si="553"/>
        <v>0</v>
      </c>
      <c r="V305" s="208">
        <f t="shared" si="553"/>
        <v>0</v>
      </c>
      <c r="W305" s="208">
        <f t="shared" si="553"/>
        <v>0</v>
      </c>
      <c r="X305" s="208">
        <f t="shared" si="553"/>
        <v>0</v>
      </c>
      <c r="Y305" s="208">
        <f t="shared" si="553"/>
        <v>0</v>
      </c>
      <c r="Z305" s="208">
        <f t="shared" si="553"/>
        <v>0</v>
      </c>
      <c r="AA305" s="208">
        <f t="shared" si="553"/>
        <v>0</v>
      </c>
      <c r="AB305" s="208">
        <f t="shared" si="553"/>
        <v>0</v>
      </c>
      <c r="AC305" s="208">
        <f t="shared" si="553"/>
        <v>0</v>
      </c>
      <c r="AD305" s="208">
        <f t="shared" si="553"/>
        <v>0</v>
      </c>
      <c r="AE305" s="208">
        <f t="shared" si="553"/>
        <v>0</v>
      </c>
      <c r="AF305" s="208">
        <f t="shared" si="553"/>
        <v>0</v>
      </c>
      <c r="AG305" s="208">
        <f t="shared" si="553"/>
        <v>0</v>
      </c>
      <c r="AH305" s="208">
        <f t="shared" si="553"/>
        <v>0</v>
      </c>
      <c r="AI305" s="208">
        <f t="shared" si="553"/>
        <v>0</v>
      </c>
      <c r="AJ305" s="208">
        <f t="shared" si="553"/>
        <v>0</v>
      </c>
      <c r="AK305" s="208">
        <f t="shared" si="553"/>
        <v>0</v>
      </c>
      <c r="AL305" s="208">
        <f t="shared" si="553"/>
        <v>0</v>
      </c>
      <c r="AM305" s="208">
        <f t="shared" si="553"/>
        <v>0</v>
      </c>
      <c r="AN305" s="208">
        <f t="shared" si="553"/>
        <v>0</v>
      </c>
      <c r="AO305" s="208">
        <f t="shared" si="553"/>
        <v>0</v>
      </c>
      <c r="AP305" s="208">
        <f t="shared" si="553"/>
        <v>0</v>
      </c>
      <c r="AQ305" s="208">
        <f t="shared" si="553"/>
        <v>0</v>
      </c>
      <c r="AR305" s="208">
        <f t="shared" si="553"/>
        <v>0</v>
      </c>
      <c r="AS305" s="208">
        <f t="shared" si="553"/>
        <v>0</v>
      </c>
      <c r="AT305" s="208">
        <f t="shared" si="553"/>
        <v>0</v>
      </c>
      <c r="AU305" s="208">
        <f t="shared" si="553"/>
        <v>0</v>
      </c>
      <c r="AV305" s="208">
        <f t="shared" si="553"/>
        <v>0</v>
      </c>
      <c r="AW305" s="208">
        <f t="shared" si="553"/>
        <v>0</v>
      </c>
      <c r="AX305" s="208">
        <f t="shared" si="553"/>
        <v>0</v>
      </c>
      <c r="AY305" s="208">
        <f t="shared" si="553"/>
        <v>0</v>
      </c>
      <c r="AZ305" s="208">
        <f t="shared" si="553"/>
        <v>0</v>
      </c>
      <c r="BA305" s="208">
        <f t="shared" si="553"/>
        <v>0</v>
      </c>
      <c r="BB305" s="208">
        <f t="shared" si="553"/>
        <v>0</v>
      </c>
      <c r="BC305" s="208">
        <f t="shared" si="553"/>
        <v>0</v>
      </c>
      <c r="BD305" s="208">
        <f t="shared" si="553"/>
        <v>0</v>
      </c>
      <c r="BE305" s="208">
        <f t="shared" si="553"/>
        <v>0</v>
      </c>
      <c r="BF305" s="208">
        <f t="shared" si="553"/>
        <v>0</v>
      </c>
      <c r="BG305" s="208">
        <f t="shared" si="553"/>
        <v>0</v>
      </c>
      <c r="BH305" s="208">
        <f t="shared" si="553"/>
        <v>0</v>
      </c>
      <c r="BI305" s="208">
        <f t="shared" si="553"/>
        <v>0</v>
      </c>
      <c r="BJ305" s="208">
        <f t="shared" si="553"/>
        <v>0</v>
      </c>
      <c r="BK305" s="208">
        <f t="shared" si="553"/>
        <v>0</v>
      </c>
      <c r="BL305" s="208">
        <f t="shared" si="553"/>
        <v>0</v>
      </c>
      <c r="BM305" s="208">
        <f t="shared" si="553"/>
        <v>0</v>
      </c>
      <c r="BN305" s="208">
        <f t="shared" si="553"/>
        <v>0</v>
      </c>
      <c r="BO305" s="208">
        <f t="shared" si="553"/>
        <v>0</v>
      </c>
      <c r="BP305" s="208">
        <f t="shared" si="553"/>
        <v>0</v>
      </c>
      <c r="BQ305" s="208">
        <f t="shared" si="553"/>
        <v>0</v>
      </c>
      <c r="BR305" s="208">
        <f t="shared" si="553"/>
        <v>0</v>
      </c>
      <c r="BS305" s="208">
        <f t="shared" si="553"/>
        <v>0</v>
      </c>
      <c r="BT305" s="208">
        <f t="shared" ref="BT305:CF305" si="554">+SUM(BS305,BT201)</f>
        <v>0</v>
      </c>
      <c r="BU305" s="208">
        <f t="shared" si="554"/>
        <v>0</v>
      </c>
      <c r="BV305" s="208">
        <f t="shared" si="554"/>
        <v>0</v>
      </c>
      <c r="BW305" s="208">
        <f t="shared" si="554"/>
        <v>0</v>
      </c>
      <c r="BX305" s="208">
        <f t="shared" si="554"/>
        <v>0</v>
      </c>
      <c r="BY305" s="208">
        <f t="shared" si="554"/>
        <v>0</v>
      </c>
      <c r="BZ305" s="208">
        <f t="shared" si="554"/>
        <v>0</v>
      </c>
      <c r="CA305" s="208">
        <f t="shared" si="554"/>
        <v>0</v>
      </c>
      <c r="CB305" s="208">
        <f t="shared" si="554"/>
        <v>0</v>
      </c>
      <c r="CC305" s="208">
        <f t="shared" si="554"/>
        <v>0</v>
      </c>
      <c r="CD305" s="208">
        <f t="shared" si="554"/>
        <v>0</v>
      </c>
      <c r="CE305" s="208">
        <f t="shared" si="554"/>
        <v>0</v>
      </c>
      <c r="CF305" s="208">
        <f t="shared" si="554"/>
        <v>0</v>
      </c>
      <c r="CG305" s="180"/>
      <c r="CH305" s="180"/>
      <c r="CI305" s="180"/>
      <c r="CJ305" s="180"/>
      <c r="CK305" s="180"/>
      <c r="CL305" s="180"/>
      <c r="CM305" s="180"/>
      <c r="CN305" s="180"/>
      <c r="CO305" s="180"/>
      <c r="CP305" s="180"/>
      <c r="CQ305" s="180"/>
      <c r="CR305" s="180"/>
      <c r="CS305" s="180"/>
      <c r="CT305" s="180"/>
      <c r="CU305" s="180"/>
      <c r="CV305" s="180"/>
      <c r="CW305" s="180"/>
      <c r="CX305" s="180"/>
      <c r="CY305" s="180"/>
      <c r="CZ305" s="180"/>
      <c r="DA305" s="180"/>
      <c r="DB305" s="180"/>
      <c r="DC305" s="180"/>
      <c r="DD305" s="180"/>
      <c r="DE305" s="180"/>
      <c r="DF305" s="180"/>
      <c r="DG305" s="180"/>
      <c r="DH305" s="180"/>
      <c r="DI305" s="180"/>
      <c r="DJ305" s="180"/>
      <c r="DK305" s="180"/>
      <c r="DL305" s="180"/>
      <c r="DM305" s="180"/>
      <c r="DN305" s="180"/>
      <c r="DO305" s="180"/>
      <c r="DP305" s="180"/>
      <c r="DQ305" s="180"/>
      <c r="DR305" s="180"/>
      <c r="DS305" s="180"/>
      <c r="DT305" s="180"/>
      <c r="DU305" s="180"/>
      <c r="DV305" s="180"/>
      <c r="DW305" s="180"/>
      <c r="DX305" s="180"/>
      <c r="DY305" s="180"/>
      <c r="DZ305" s="180"/>
      <c r="EA305" s="180"/>
      <c r="EB305" s="180"/>
      <c r="EC305" s="180"/>
      <c r="ED305" s="180"/>
      <c r="EE305" s="180"/>
      <c r="EF305" s="180"/>
      <c r="EG305" s="180"/>
      <c r="EH305" s="180"/>
      <c r="EI305" s="180"/>
      <c r="EJ305" s="180"/>
      <c r="EK305" s="180"/>
      <c r="EL305" s="180"/>
      <c r="EM305" s="180"/>
      <c r="EN305" s="180"/>
      <c r="EO305" s="180"/>
      <c r="EP305" s="180"/>
      <c r="EQ305" s="180"/>
      <c r="ER305" s="180"/>
      <c r="ES305" s="180"/>
      <c r="ET305" s="180"/>
      <c r="EU305" s="180"/>
      <c r="EV305" s="180"/>
      <c r="EW305" s="180"/>
      <c r="EX305" s="180"/>
      <c r="EY305" s="180"/>
      <c r="EZ305" s="180"/>
      <c r="FA305" s="180"/>
      <c r="FB305" s="180"/>
      <c r="FC305" s="180"/>
      <c r="FD305" s="180"/>
      <c r="FE305" s="180"/>
      <c r="FF305" s="180"/>
      <c r="FG305" s="180"/>
      <c r="FH305" s="180"/>
    </row>
    <row r="306" spans="3:164" hidden="1" x14ac:dyDescent="0.3">
      <c r="C306" s="700">
        <f t="shared" si="540"/>
        <v>88</v>
      </c>
      <c r="D306" s="305" t="str">
        <f t="shared" si="540"/>
        <v>-</v>
      </c>
      <c r="E306" s="208">
        <f t="shared" si="540"/>
        <v>0</v>
      </c>
      <c r="F306" s="208">
        <f t="shared" si="509"/>
        <v>0</v>
      </c>
      <c r="G306" s="208">
        <f t="shared" si="509"/>
        <v>0</v>
      </c>
      <c r="H306" s="208">
        <f t="shared" ref="H306:BS306" si="555">+SUM(G306,H202)</f>
        <v>0</v>
      </c>
      <c r="I306" s="208">
        <f t="shared" si="555"/>
        <v>0</v>
      </c>
      <c r="J306" s="208">
        <f t="shared" si="555"/>
        <v>0</v>
      </c>
      <c r="K306" s="208">
        <f t="shared" si="555"/>
        <v>0</v>
      </c>
      <c r="L306" s="208">
        <f t="shared" si="555"/>
        <v>0</v>
      </c>
      <c r="M306" s="208">
        <f t="shared" si="555"/>
        <v>0</v>
      </c>
      <c r="N306" s="208">
        <f t="shared" si="555"/>
        <v>0</v>
      </c>
      <c r="O306" s="208">
        <f t="shared" si="555"/>
        <v>0</v>
      </c>
      <c r="P306" s="208">
        <f t="shared" si="555"/>
        <v>0</v>
      </c>
      <c r="Q306" s="208">
        <f t="shared" si="555"/>
        <v>0</v>
      </c>
      <c r="R306" s="208">
        <f t="shared" si="555"/>
        <v>0</v>
      </c>
      <c r="S306" s="208">
        <f t="shared" si="555"/>
        <v>0</v>
      </c>
      <c r="T306" s="208">
        <f t="shared" si="555"/>
        <v>0</v>
      </c>
      <c r="U306" s="208">
        <f t="shared" si="555"/>
        <v>0</v>
      </c>
      <c r="V306" s="208">
        <f t="shared" si="555"/>
        <v>0</v>
      </c>
      <c r="W306" s="208">
        <f t="shared" si="555"/>
        <v>0</v>
      </c>
      <c r="X306" s="208">
        <f t="shared" si="555"/>
        <v>0</v>
      </c>
      <c r="Y306" s="208">
        <f t="shared" si="555"/>
        <v>0</v>
      </c>
      <c r="Z306" s="208">
        <f t="shared" si="555"/>
        <v>0</v>
      </c>
      <c r="AA306" s="208">
        <f t="shared" si="555"/>
        <v>0</v>
      </c>
      <c r="AB306" s="208">
        <f t="shared" si="555"/>
        <v>0</v>
      </c>
      <c r="AC306" s="208">
        <f t="shared" si="555"/>
        <v>0</v>
      </c>
      <c r="AD306" s="208">
        <f t="shared" si="555"/>
        <v>0</v>
      </c>
      <c r="AE306" s="208">
        <f t="shared" si="555"/>
        <v>0</v>
      </c>
      <c r="AF306" s="208">
        <f t="shared" si="555"/>
        <v>0</v>
      </c>
      <c r="AG306" s="208">
        <f t="shared" si="555"/>
        <v>0</v>
      </c>
      <c r="AH306" s="208">
        <f t="shared" si="555"/>
        <v>0</v>
      </c>
      <c r="AI306" s="208">
        <f t="shared" si="555"/>
        <v>0</v>
      </c>
      <c r="AJ306" s="208">
        <f t="shared" si="555"/>
        <v>0</v>
      </c>
      <c r="AK306" s="208">
        <f t="shared" si="555"/>
        <v>0</v>
      </c>
      <c r="AL306" s="208">
        <f t="shared" si="555"/>
        <v>0</v>
      </c>
      <c r="AM306" s="208">
        <f t="shared" si="555"/>
        <v>0</v>
      </c>
      <c r="AN306" s="208">
        <f t="shared" si="555"/>
        <v>0</v>
      </c>
      <c r="AO306" s="208">
        <f t="shared" si="555"/>
        <v>0</v>
      </c>
      <c r="AP306" s="208">
        <f t="shared" si="555"/>
        <v>0</v>
      </c>
      <c r="AQ306" s="208">
        <f t="shared" si="555"/>
        <v>0</v>
      </c>
      <c r="AR306" s="208">
        <f t="shared" si="555"/>
        <v>0</v>
      </c>
      <c r="AS306" s="208">
        <f t="shared" si="555"/>
        <v>0</v>
      </c>
      <c r="AT306" s="208">
        <f t="shared" si="555"/>
        <v>0</v>
      </c>
      <c r="AU306" s="208">
        <f t="shared" si="555"/>
        <v>0</v>
      </c>
      <c r="AV306" s="208">
        <f t="shared" si="555"/>
        <v>0</v>
      </c>
      <c r="AW306" s="208">
        <f t="shared" si="555"/>
        <v>0</v>
      </c>
      <c r="AX306" s="208">
        <f t="shared" si="555"/>
        <v>0</v>
      </c>
      <c r="AY306" s="208">
        <f t="shared" si="555"/>
        <v>0</v>
      </c>
      <c r="AZ306" s="208">
        <f t="shared" si="555"/>
        <v>0</v>
      </c>
      <c r="BA306" s="208">
        <f t="shared" si="555"/>
        <v>0</v>
      </c>
      <c r="BB306" s="208">
        <f t="shared" si="555"/>
        <v>0</v>
      </c>
      <c r="BC306" s="208">
        <f t="shared" si="555"/>
        <v>0</v>
      </c>
      <c r="BD306" s="208">
        <f t="shared" si="555"/>
        <v>0</v>
      </c>
      <c r="BE306" s="208">
        <f t="shared" si="555"/>
        <v>0</v>
      </c>
      <c r="BF306" s="208">
        <f t="shared" si="555"/>
        <v>0</v>
      </c>
      <c r="BG306" s="208">
        <f t="shared" si="555"/>
        <v>0</v>
      </c>
      <c r="BH306" s="208">
        <f t="shared" si="555"/>
        <v>0</v>
      </c>
      <c r="BI306" s="208">
        <f t="shared" si="555"/>
        <v>0</v>
      </c>
      <c r="BJ306" s="208">
        <f t="shared" si="555"/>
        <v>0</v>
      </c>
      <c r="BK306" s="208">
        <f t="shared" si="555"/>
        <v>0</v>
      </c>
      <c r="BL306" s="208">
        <f t="shared" si="555"/>
        <v>0</v>
      </c>
      <c r="BM306" s="208">
        <f t="shared" si="555"/>
        <v>0</v>
      </c>
      <c r="BN306" s="208">
        <f t="shared" si="555"/>
        <v>0</v>
      </c>
      <c r="BO306" s="208">
        <f t="shared" si="555"/>
        <v>0</v>
      </c>
      <c r="BP306" s="208">
        <f t="shared" si="555"/>
        <v>0</v>
      </c>
      <c r="BQ306" s="208">
        <f t="shared" si="555"/>
        <v>0</v>
      </c>
      <c r="BR306" s="208">
        <f t="shared" si="555"/>
        <v>0</v>
      </c>
      <c r="BS306" s="208">
        <f t="shared" si="555"/>
        <v>0</v>
      </c>
      <c r="BT306" s="208">
        <f t="shared" ref="BT306:CF306" si="556">+SUM(BS306,BT202)</f>
        <v>0</v>
      </c>
      <c r="BU306" s="208">
        <f t="shared" si="556"/>
        <v>0</v>
      </c>
      <c r="BV306" s="208">
        <f t="shared" si="556"/>
        <v>0</v>
      </c>
      <c r="BW306" s="208">
        <f t="shared" si="556"/>
        <v>0</v>
      </c>
      <c r="BX306" s="208">
        <f t="shared" si="556"/>
        <v>0</v>
      </c>
      <c r="BY306" s="208">
        <f t="shared" si="556"/>
        <v>0</v>
      </c>
      <c r="BZ306" s="208">
        <f t="shared" si="556"/>
        <v>0</v>
      </c>
      <c r="CA306" s="208">
        <f t="shared" si="556"/>
        <v>0</v>
      </c>
      <c r="CB306" s="208">
        <f t="shared" si="556"/>
        <v>0</v>
      </c>
      <c r="CC306" s="208">
        <f t="shared" si="556"/>
        <v>0</v>
      </c>
      <c r="CD306" s="208">
        <f t="shared" si="556"/>
        <v>0</v>
      </c>
      <c r="CE306" s="208">
        <f t="shared" si="556"/>
        <v>0</v>
      </c>
      <c r="CF306" s="208">
        <f t="shared" si="556"/>
        <v>0</v>
      </c>
      <c r="CG306" s="180"/>
      <c r="CH306" s="180"/>
      <c r="CI306" s="180"/>
      <c r="CJ306" s="180"/>
      <c r="CK306" s="180"/>
      <c r="CL306" s="180"/>
      <c r="CM306" s="180"/>
      <c r="CN306" s="180"/>
      <c r="CO306" s="180"/>
      <c r="CP306" s="180"/>
      <c r="CQ306" s="180"/>
      <c r="CR306" s="180"/>
      <c r="CS306" s="180"/>
      <c r="CT306" s="180"/>
      <c r="CU306" s="180"/>
      <c r="CV306" s="180"/>
      <c r="CW306" s="180"/>
      <c r="CX306" s="180"/>
      <c r="CY306" s="180"/>
      <c r="CZ306" s="180"/>
      <c r="DA306" s="180"/>
      <c r="DB306" s="180"/>
      <c r="DC306" s="180"/>
      <c r="DD306" s="180"/>
      <c r="DE306" s="180"/>
      <c r="DF306" s="180"/>
      <c r="DG306" s="180"/>
      <c r="DH306" s="180"/>
      <c r="DI306" s="180"/>
      <c r="DJ306" s="180"/>
      <c r="DK306" s="180"/>
      <c r="DL306" s="180"/>
      <c r="DM306" s="180"/>
      <c r="DN306" s="180"/>
      <c r="DO306" s="180"/>
      <c r="DP306" s="180"/>
      <c r="DQ306" s="180"/>
      <c r="DR306" s="180"/>
      <c r="DS306" s="180"/>
      <c r="DT306" s="180"/>
      <c r="DU306" s="180"/>
      <c r="DV306" s="180"/>
      <c r="DW306" s="180"/>
      <c r="DX306" s="180"/>
      <c r="DY306" s="180"/>
      <c r="DZ306" s="180"/>
      <c r="EA306" s="180"/>
      <c r="EB306" s="180"/>
      <c r="EC306" s="180"/>
      <c r="ED306" s="180"/>
      <c r="EE306" s="180"/>
      <c r="EF306" s="180"/>
      <c r="EG306" s="180"/>
      <c r="EH306" s="180"/>
      <c r="EI306" s="180"/>
      <c r="EJ306" s="180"/>
      <c r="EK306" s="180"/>
      <c r="EL306" s="180"/>
      <c r="EM306" s="180"/>
      <c r="EN306" s="180"/>
      <c r="EO306" s="180"/>
      <c r="EP306" s="180"/>
      <c r="EQ306" s="180"/>
      <c r="ER306" s="180"/>
      <c r="ES306" s="180"/>
      <c r="ET306" s="180"/>
      <c r="EU306" s="180"/>
      <c r="EV306" s="180"/>
      <c r="EW306" s="180"/>
      <c r="EX306" s="180"/>
      <c r="EY306" s="180"/>
      <c r="EZ306" s="180"/>
      <c r="FA306" s="180"/>
      <c r="FB306" s="180"/>
      <c r="FC306" s="180"/>
      <c r="FD306" s="180"/>
      <c r="FE306" s="180"/>
      <c r="FF306" s="180"/>
      <c r="FG306" s="180"/>
      <c r="FH306" s="180"/>
    </row>
    <row r="307" spans="3:164" hidden="1" x14ac:dyDescent="0.3">
      <c r="C307" s="700">
        <f t="shared" si="540"/>
        <v>89</v>
      </c>
      <c r="D307" s="305" t="str">
        <f t="shared" si="540"/>
        <v>-</v>
      </c>
      <c r="E307" s="208">
        <f t="shared" si="540"/>
        <v>0</v>
      </c>
      <c r="F307" s="208">
        <f t="shared" si="509"/>
        <v>0</v>
      </c>
      <c r="G307" s="208">
        <f t="shared" si="509"/>
        <v>0</v>
      </c>
      <c r="H307" s="208">
        <f t="shared" ref="H307:BS307" si="557">+SUM(G307,H203)</f>
        <v>0</v>
      </c>
      <c r="I307" s="208">
        <f t="shared" si="557"/>
        <v>0</v>
      </c>
      <c r="J307" s="208">
        <f t="shared" si="557"/>
        <v>0</v>
      </c>
      <c r="K307" s="208">
        <f t="shared" si="557"/>
        <v>0</v>
      </c>
      <c r="L307" s="208">
        <f t="shared" si="557"/>
        <v>0</v>
      </c>
      <c r="M307" s="208">
        <f t="shared" si="557"/>
        <v>0</v>
      </c>
      <c r="N307" s="208">
        <f t="shared" si="557"/>
        <v>0</v>
      </c>
      <c r="O307" s="208">
        <f t="shared" si="557"/>
        <v>0</v>
      </c>
      <c r="P307" s="208">
        <f t="shared" si="557"/>
        <v>0</v>
      </c>
      <c r="Q307" s="208">
        <f t="shared" si="557"/>
        <v>0</v>
      </c>
      <c r="R307" s="208">
        <f t="shared" si="557"/>
        <v>0</v>
      </c>
      <c r="S307" s="208">
        <f t="shared" si="557"/>
        <v>0</v>
      </c>
      <c r="T307" s="208">
        <f t="shared" si="557"/>
        <v>0</v>
      </c>
      <c r="U307" s="208">
        <f t="shared" si="557"/>
        <v>0</v>
      </c>
      <c r="V307" s="208">
        <f t="shared" si="557"/>
        <v>0</v>
      </c>
      <c r="W307" s="208">
        <f t="shared" si="557"/>
        <v>0</v>
      </c>
      <c r="X307" s="208">
        <f t="shared" si="557"/>
        <v>0</v>
      </c>
      <c r="Y307" s="208">
        <f t="shared" si="557"/>
        <v>0</v>
      </c>
      <c r="Z307" s="208">
        <f t="shared" si="557"/>
        <v>0</v>
      </c>
      <c r="AA307" s="208">
        <f t="shared" si="557"/>
        <v>0</v>
      </c>
      <c r="AB307" s="208">
        <f t="shared" si="557"/>
        <v>0</v>
      </c>
      <c r="AC307" s="208">
        <f t="shared" si="557"/>
        <v>0</v>
      </c>
      <c r="AD307" s="208">
        <f t="shared" si="557"/>
        <v>0</v>
      </c>
      <c r="AE307" s="208">
        <f t="shared" si="557"/>
        <v>0</v>
      </c>
      <c r="AF307" s="208">
        <f t="shared" si="557"/>
        <v>0</v>
      </c>
      <c r="AG307" s="208">
        <f t="shared" si="557"/>
        <v>0</v>
      </c>
      <c r="AH307" s="208">
        <f t="shared" si="557"/>
        <v>0</v>
      </c>
      <c r="AI307" s="208">
        <f t="shared" si="557"/>
        <v>0</v>
      </c>
      <c r="AJ307" s="208">
        <f t="shared" si="557"/>
        <v>0</v>
      </c>
      <c r="AK307" s="208">
        <f t="shared" si="557"/>
        <v>0</v>
      </c>
      <c r="AL307" s="208">
        <f t="shared" si="557"/>
        <v>0</v>
      </c>
      <c r="AM307" s="208">
        <f t="shared" si="557"/>
        <v>0</v>
      </c>
      <c r="AN307" s="208">
        <f t="shared" si="557"/>
        <v>0</v>
      </c>
      <c r="AO307" s="208">
        <f t="shared" si="557"/>
        <v>0</v>
      </c>
      <c r="AP307" s="208">
        <f t="shared" si="557"/>
        <v>0</v>
      </c>
      <c r="AQ307" s="208">
        <f t="shared" si="557"/>
        <v>0</v>
      </c>
      <c r="AR307" s="208">
        <f t="shared" si="557"/>
        <v>0</v>
      </c>
      <c r="AS307" s="208">
        <f t="shared" si="557"/>
        <v>0</v>
      </c>
      <c r="AT307" s="208">
        <f t="shared" si="557"/>
        <v>0</v>
      </c>
      <c r="AU307" s="208">
        <f t="shared" si="557"/>
        <v>0</v>
      </c>
      <c r="AV307" s="208">
        <f t="shared" si="557"/>
        <v>0</v>
      </c>
      <c r="AW307" s="208">
        <f t="shared" si="557"/>
        <v>0</v>
      </c>
      <c r="AX307" s="208">
        <f t="shared" si="557"/>
        <v>0</v>
      </c>
      <c r="AY307" s="208">
        <f t="shared" si="557"/>
        <v>0</v>
      </c>
      <c r="AZ307" s="208">
        <f t="shared" si="557"/>
        <v>0</v>
      </c>
      <c r="BA307" s="208">
        <f t="shared" si="557"/>
        <v>0</v>
      </c>
      <c r="BB307" s="208">
        <f t="shared" si="557"/>
        <v>0</v>
      </c>
      <c r="BC307" s="208">
        <f t="shared" si="557"/>
        <v>0</v>
      </c>
      <c r="BD307" s="208">
        <f t="shared" si="557"/>
        <v>0</v>
      </c>
      <c r="BE307" s="208">
        <f t="shared" si="557"/>
        <v>0</v>
      </c>
      <c r="BF307" s="208">
        <f t="shared" si="557"/>
        <v>0</v>
      </c>
      <c r="BG307" s="208">
        <f t="shared" si="557"/>
        <v>0</v>
      </c>
      <c r="BH307" s="208">
        <f t="shared" si="557"/>
        <v>0</v>
      </c>
      <c r="BI307" s="208">
        <f t="shared" si="557"/>
        <v>0</v>
      </c>
      <c r="BJ307" s="208">
        <f t="shared" si="557"/>
        <v>0</v>
      </c>
      <c r="BK307" s="208">
        <f t="shared" si="557"/>
        <v>0</v>
      </c>
      <c r="BL307" s="208">
        <f t="shared" si="557"/>
        <v>0</v>
      </c>
      <c r="BM307" s="208">
        <f t="shared" si="557"/>
        <v>0</v>
      </c>
      <c r="BN307" s="208">
        <f t="shared" si="557"/>
        <v>0</v>
      </c>
      <c r="BO307" s="208">
        <f t="shared" si="557"/>
        <v>0</v>
      </c>
      <c r="BP307" s="208">
        <f t="shared" si="557"/>
        <v>0</v>
      </c>
      <c r="BQ307" s="208">
        <f t="shared" si="557"/>
        <v>0</v>
      </c>
      <c r="BR307" s="208">
        <f t="shared" si="557"/>
        <v>0</v>
      </c>
      <c r="BS307" s="208">
        <f t="shared" si="557"/>
        <v>0</v>
      </c>
      <c r="BT307" s="208">
        <f t="shared" ref="BT307:CF307" si="558">+SUM(BS307,BT203)</f>
        <v>0</v>
      </c>
      <c r="BU307" s="208">
        <f t="shared" si="558"/>
        <v>0</v>
      </c>
      <c r="BV307" s="208">
        <f t="shared" si="558"/>
        <v>0</v>
      </c>
      <c r="BW307" s="208">
        <f t="shared" si="558"/>
        <v>0</v>
      </c>
      <c r="BX307" s="208">
        <f t="shared" si="558"/>
        <v>0</v>
      </c>
      <c r="BY307" s="208">
        <f t="shared" si="558"/>
        <v>0</v>
      </c>
      <c r="BZ307" s="208">
        <f t="shared" si="558"/>
        <v>0</v>
      </c>
      <c r="CA307" s="208">
        <f t="shared" si="558"/>
        <v>0</v>
      </c>
      <c r="CB307" s="208">
        <f t="shared" si="558"/>
        <v>0</v>
      </c>
      <c r="CC307" s="208">
        <f t="shared" si="558"/>
        <v>0</v>
      </c>
      <c r="CD307" s="208">
        <f t="shared" si="558"/>
        <v>0</v>
      </c>
      <c r="CE307" s="208">
        <f t="shared" si="558"/>
        <v>0</v>
      </c>
      <c r="CF307" s="208">
        <f t="shared" si="558"/>
        <v>0</v>
      </c>
      <c r="CG307" s="180"/>
      <c r="CH307" s="180"/>
      <c r="CI307" s="180"/>
      <c r="CJ307" s="180"/>
      <c r="CK307" s="180"/>
      <c r="CL307" s="180"/>
      <c r="CM307" s="180"/>
      <c r="CN307" s="180"/>
      <c r="CO307" s="180"/>
      <c r="CP307" s="180"/>
      <c r="CQ307" s="180"/>
      <c r="CR307" s="180"/>
      <c r="CS307" s="180"/>
      <c r="CT307" s="180"/>
      <c r="CU307" s="180"/>
      <c r="CV307" s="180"/>
      <c r="CW307" s="180"/>
      <c r="CX307" s="180"/>
      <c r="CY307" s="180"/>
      <c r="CZ307" s="180"/>
      <c r="DA307" s="180"/>
      <c r="DB307" s="180"/>
      <c r="DC307" s="180"/>
      <c r="DD307" s="180"/>
      <c r="DE307" s="180"/>
      <c r="DF307" s="180"/>
      <c r="DG307" s="180"/>
      <c r="DH307" s="180"/>
      <c r="DI307" s="180"/>
      <c r="DJ307" s="180"/>
      <c r="DK307" s="180"/>
      <c r="DL307" s="180"/>
      <c r="DM307" s="180"/>
      <c r="DN307" s="180"/>
      <c r="DO307" s="180"/>
      <c r="DP307" s="180"/>
      <c r="DQ307" s="180"/>
      <c r="DR307" s="180"/>
      <c r="DS307" s="180"/>
      <c r="DT307" s="180"/>
      <c r="DU307" s="180"/>
      <c r="DV307" s="180"/>
      <c r="DW307" s="180"/>
      <c r="DX307" s="180"/>
      <c r="DY307" s="180"/>
      <c r="DZ307" s="180"/>
      <c r="EA307" s="180"/>
      <c r="EB307" s="180"/>
      <c r="EC307" s="180"/>
      <c r="ED307" s="180"/>
      <c r="EE307" s="180"/>
      <c r="EF307" s="180"/>
      <c r="EG307" s="180"/>
      <c r="EH307" s="180"/>
      <c r="EI307" s="180"/>
      <c r="EJ307" s="180"/>
      <c r="EK307" s="180"/>
      <c r="EL307" s="180"/>
      <c r="EM307" s="180"/>
      <c r="EN307" s="180"/>
      <c r="EO307" s="180"/>
      <c r="EP307" s="180"/>
      <c r="EQ307" s="180"/>
      <c r="ER307" s="180"/>
      <c r="ES307" s="180"/>
      <c r="ET307" s="180"/>
      <c r="EU307" s="180"/>
      <c r="EV307" s="180"/>
      <c r="EW307" s="180"/>
      <c r="EX307" s="180"/>
      <c r="EY307" s="180"/>
      <c r="EZ307" s="180"/>
      <c r="FA307" s="180"/>
      <c r="FB307" s="180"/>
      <c r="FC307" s="180"/>
      <c r="FD307" s="180"/>
      <c r="FE307" s="180"/>
      <c r="FF307" s="180"/>
      <c r="FG307" s="180"/>
      <c r="FH307" s="180"/>
    </row>
    <row r="308" spans="3:164" hidden="1" x14ac:dyDescent="0.3">
      <c r="C308" s="700">
        <f t="shared" si="540"/>
        <v>90</v>
      </c>
      <c r="D308" s="305" t="str">
        <f t="shared" si="540"/>
        <v>-</v>
      </c>
      <c r="E308" s="208">
        <f t="shared" si="540"/>
        <v>0</v>
      </c>
      <c r="F308" s="208">
        <f t="shared" si="509"/>
        <v>0</v>
      </c>
      <c r="G308" s="208">
        <f t="shared" si="509"/>
        <v>0</v>
      </c>
      <c r="H308" s="208">
        <f t="shared" ref="H308:BS308" si="559">+SUM(G308,H204)</f>
        <v>0</v>
      </c>
      <c r="I308" s="208">
        <f t="shared" si="559"/>
        <v>0</v>
      </c>
      <c r="J308" s="208">
        <f t="shared" si="559"/>
        <v>0</v>
      </c>
      <c r="K308" s="208">
        <f t="shared" si="559"/>
        <v>0</v>
      </c>
      <c r="L308" s="208">
        <f t="shared" si="559"/>
        <v>0</v>
      </c>
      <c r="M308" s="208">
        <f t="shared" si="559"/>
        <v>0</v>
      </c>
      <c r="N308" s="208">
        <f t="shared" si="559"/>
        <v>0</v>
      </c>
      <c r="O308" s="208">
        <f t="shared" si="559"/>
        <v>0</v>
      </c>
      <c r="P308" s="208">
        <f t="shared" si="559"/>
        <v>0</v>
      </c>
      <c r="Q308" s="208">
        <f t="shared" si="559"/>
        <v>0</v>
      </c>
      <c r="R308" s="208">
        <f t="shared" si="559"/>
        <v>0</v>
      </c>
      <c r="S308" s="208">
        <f t="shared" si="559"/>
        <v>0</v>
      </c>
      <c r="T308" s="208">
        <f t="shared" si="559"/>
        <v>0</v>
      </c>
      <c r="U308" s="208">
        <f t="shared" si="559"/>
        <v>0</v>
      </c>
      <c r="V308" s="208">
        <f t="shared" si="559"/>
        <v>0</v>
      </c>
      <c r="W308" s="208">
        <f t="shared" si="559"/>
        <v>0</v>
      </c>
      <c r="X308" s="208">
        <f t="shared" si="559"/>
        <v>0</v>
      </c>
      <c r="Y308" s="208">
        <f t="shared" si="559"/>
        <v>0</v>
      </c>
      <c r="Z308" s="208">
        <f t="shared" si="559"/>
        <v>0</v>
      </c>
      <c r="AA308" s="208">
        <f t="shared" si="559"/>
        <v>0</v>
      </c>
      <c r="AB308" s="208">
        <f t="shared" si="559"/>
        <v>0</v>
      </c>
      <c r="AC308" s="208">
        <f t="shared" si="559"/>
        <v>0</v>
      </c>
      <c r="AD308" s="208">
        <f t="shared" si="559"/>
        <v>0</v>
      </c>
      <c r="AE308" s="208">
        <f t="shared" si="559"/>
        <v>0</v>
      </c>
      <c r="AF308" s="208">
        <f t="shared" si="559"/>
        <v>0</v>
      </c>
      <c r="AG308" s="208">
        <f t="shared" si="559"/>
        <v>0</v>
      </c>
      <c r="AH308" s="208">
        <f t="shared" si="559"/>
        <v>0</v>
      </c>
      <c r="AI308" s="208">
        <f t="shared" si="559"/>
        <v>0</v>
      </c>
      <c r="AJ308" s="208">
        <f t="shared" si="559"/>
        <v>0</v>
      </c>
      <c r="AK308" s="208">
        <f t="shared" si="559"/>
        <v>0</v>
      </c>
      <c r="AL308" s="208">
        <f t="shared" si="559"/>
        <v>0</v>
      </c>
      <c r="AM308" s="208">
        <f t="shared" si="559"/>
        <v>0</v>
      </c>
      <c r="AN308" s="208">
        <f t="shared" si="559"/>
        <v>0</v>
      </c>
      <c r="AO308" s="208">
        <f t="shared" si="559"/>
        <v>0</v>
      </c>
      <c r="AP308" s="208">
        <f t="shared" si="559"/>
        <v>0</v>
      </c>
      <c r="AQ308" s="208">
        <f t="shared" si="559"/>
        <v>0</v>
      </c>
      <c r="AR308" s="208">
        <f t="shared" si="559"/>
        <v>0</v>
      </c>
      <c r="AS308" s="208">
        <f t="shared" si="559"/>
        <v>0</v>
      </c>
      <c r="AT308" s="208">
        <f t="shared" si="559"/>
        <v>0</v>
      </c>
      <c r="AU308" s="208">
        <f t="shared" si="559"/>
        <v>0</v>
      </c>
      <c r="AV308" s="208">
        <f t="shared" si="559"/>
        <v>0</v>
      </c>
      <c r="AW308" s="208">
        <f t="shared" si="559"/>
        <v>0</v>
      </c>
      <c r="AX308" s="208">
        <f t="shared" si="559"/>
        <v>0</v>
      </c>
      <c r="AY308" s="208">
        <f t="shared" si="559"/>
        <v>0</v>
      </c>
      <c r="AZ308" s="208">
        <f t="shared" si="559"/>
        <v>0</v>
      </c>
      <c r="BA308" s="208">
        <f t="shared" si="559"/>
        <v>0</v>
      </c>
      <c r="BB308" s="208">
        <f t="shared" si="559"/>
        <v>0</v>
      </c>
      <c r="BC308" s="208">
        <f t="shared" si="559"/>
        <v>0</v>
      </c>
      <c r="BD308" s="208">
        <f t="shared" si="559"/>
        <v>0</v>
      </c>
      <c r="BE308" s="208">
        <f t="shared" si="559"/>
        <v>0</v>
      </c>
      <c r="BF308" s="208">
        <f t="shared" si="559"/>
        <v>0</v>
      </c>
      <c r="BG308" s="208">
        <f t="shared" si="559"/>
        <v>0</v>
      </c>
      <c r="BH308" s="208">
        <f t="shared" si="559"/>
        <v>0</v>
      </c>
      <c r="BI308" s="208">
        <f t="shared" si="559"/>
        <v>0</v>
      </c>
      <c r="BJ308" s="208">
        <f t="shared" si="559"/>
        <v>0</v>
      </c>
      <c r="BK308" s="208">
        <f t="shared" si="559"/>
        <v>0</v>
      </c>
      <c r="BL308" s="208">
        <f t="shared" si="559"/>
        <v>0</v>
      </c>
      <c r="BM308" s="208">
        <f t="shared" si="559"/>
        <v>0</v>
      </c>
      <c r="BN308" s="208">
        <f t="shared" si="559"/>
        <v>0</v>
      </c>
      <c r="BO308" s="208">
        <f t="shared" si="559"/>
        <v>0</v>
      </c>
      <c r="BP308" s="208">
        <f t="shared" si="559"/>
        <v>0</v>
      </c>
      <c r="BQ308" s="208">
        <f t="shared" si="559"/>
        <v>0</v>
      </c>
      <c r="BR308" s="208">
        <f t="shared" si="559"/>
        <v>0</v>
      </c>
      <c r="BS308" s="208">
        <f t="shared" si="559"/>
        <v>0</v>
      </c>
      <c r="BT308" s="208">
        <f t="shared" ref="BT308:CF308" si="560">+SUM(BS308,BT204)</f>
        <v>0</v>
      </c>
      <c r="BU308" s="208">
        <f t="shared" si="560"/>
        <v>0</v>
      </c>
      <c r="BV308" s="208">
        <f t="shared" si="560"/>
        <v>0</v>
      </c>
      <c r="BW308" s="208">
        <f t="shared" si="560"/>
        <v>0</v>
      </c>
      <c r="BX308" s="208">
        <f t="shared" si="560"/>
        <v>0</v>
      </c>
      <c r="BY308" s="208">
        <f t="shared" si="560"/>
        <v>0</v>
      </c>
      <c r="BZ308" s="208">
        <f t="shared" si="560"/>
        <v>0</v>
      </c>
      <c r="CA308" s="208">
        <f t="shared" si="560"/>
        <v>0</v>
      </c>
      <c r="CB308" s="208">
        <f t="shared" si="560"/>
        <v>0</v>
      </c>
      <c r="CC308" s="208">
        <f t="shared" si="560"/>
        <v>0</v>
      </c>
      <c r="CD308" s="208">
        <f t="shared" si="560"/>
        <v>0</v>
      </c>
      <c r="CE308" s="208">
        <f t="shared" si="560"/>
        <v>0</v>
      </c>
      <c r="CF308" s="208">
        <f t="shared" si="560"/>
        <v>0</v>
      </c>
      <c r="CG308" s="180"/>
      <c r="CH308" s="180"/>
      <c r="CI308" s="180"/>
      <c r="CJ308" s="180"/>
      <c r="CK308" s="180"/>
      <c r="CL308" s="180"/>
      <c r="CM308" s="180"/>
      <c r="CN308" s="180"/>
      <c r="CO308" s="180"/>
      <c r="CP308" s="180"/>
      <c r="CQ308" s="180"/>
      <c r="CR308" s="180"/>
      <c r="CS308" s="180"/>
      <c r="CT308" s="180"/>
      <c r="CU308" s="180"/>
      <c r="CV308" s="180"/>
      <c r="CW308" s="180"/>
      <c r="CX308" s="180"/>
      <c r="CY308" s="180"/>
      <c r="CZ308" s="180"/>
      <c r="DA308" s="180"/>
      <c r="DB308" s="180"/>
      <c r="DC308" s="180"/>
      <c r="DD308" s="180"/>
      <c r="DE308" s="180"/>
      <c r="DF308" s="180"/>
      <c r="DG308" s="180"/>
      <c r="DH308" s="180"/>
      <c r="DI308" s="180"/>
      <c r="DJ308" s="180"/>
      <c r="DK308" s="180"/>
      <c r="DL308" s="180"/>
      <c r="DM308" s="180"/>
      <c r="DN308" s="180"/>
      <c r="DO308" s="180"/>
      <c r="DP308" s="180"/>
      <c r="DQ308" s="180"/>
      <c r="DR308" s="180"/>
      <c r="DS308" s="180"/>
      <c r="DT308" s="180"/>
      <c r="DU308" s="180"/>
      <c r="DV308" s="180"/>
      <c r="DW308" s="180"/>
      <c r="DX308" s="180"/>
      <c r="DY308" s="180"/>
      <c r="DZ308" s="180"/>
      <c r="EA308" s="180"/>
      <c r="EB308" s="180"/>
      <c r="EC308" s="180"/>
      <c r="ED308" s="180"/>
      <c r="EE308" s="180"/>
      <c r="EF308" s="180"/>
      <c r="EG308" s="180"/>
      <c r="EH308" s="180"/>
      <c r="EI308" s="180"/>
      <c r="EJ308" s="180"/>
      <c r="EK308" s="180"/>
      <c r="EL308" s="180"/>
      <c r="EM308" s="180"/>
      <c r="EN308" s="180"/>
      <c r="EO308" s="180"/>
      <c r="EP308" s="180"/>
      <c r="EQ308" s="180"/>
      <c r="ER308" s="180"/>
      <c r="ES308" s="180"/>
      <c r="ET308" s="180"/>
      <c r="EU308" s="180"/>
      <c r="EV308" s="180"/>
      <c r="EW308" s="180"/>
      <c r="EX308" s="180"/>
      <c r="EY308" s="180"/>
      <c r="EZ308" s="180"/>
      <c r="FA308" s="180"/>
      <c r="FB308" s="180"/>
      <c r="FC308" s="180"/>
      <c r="FD308" s="180"/>
      <c r="FE308" s="180"/>
      <c r="FF308" s="180"/>
      <c r="FG308" s="180"/>
      <c r="FH308" s="180"/>
    </row>
    <row r="309" spans="3:164" hidden="1" x14ac:dyDescent="0.3">
      <c r="C309" s="700">
        <f t="shared" si="540"/>
        <v>91</v>
      </c>
      <c r="D309" s="305" t="str">
        <f t="shared" si="540"/>
        <v>-</v>
      </c>
      <c r="E309" s="208">
        <f t="shared" si="540"/>
        <v>0</v>
      </c>
      <c r="F309" s="208">
        <f t="shared" si="509"/>
        <v>0</v>
      </c>
      <c r="G309" s="208">
        <f t="shared" si="509"/>
        <v>0</v>
      </c>
      <c r="H309" s="208">
        <f t="shared" ref="H309:BS309" si="561">+SUM(G309,H205)</f>
        <v>0</v>
      </c>
      <c r="I309" s="208">
        <f t="shared" si="561"/>
        <v>0</v>
      </c>
      <c r="J309" s="208">
        <f t="shared" si="561"/>
        <v>0</v>
      </c>
      <c r="K309" s="208">
        <f t="shared" si="561"/>
        <v>0</v>
      </c>
      <c r="L309" s="208">
        <f t="shared" si="561"/>
        <v>0</v>
      </c>
      <c r="M309" s="208">
        <f t="shared" si="561"/>
        <v>0</v>
      </c>
      <c r="N309" s="208">
        <f t="shared" si="561"/>
        <v>0</v>
      </c>
      <c r="O309" s="208">
        <f t="shared" si="561"/>
        <v>0</v>
      </c>
      <c r="P309" s="208">
        <f t="shared" si="561"/>
        <v>0</v>
      </c>
      <c r="Q309" s="208">
        <f t="shared" si="561"/>
        <v>0</v>
      </c>
      <c r="R309" s="208">
        <f t="shared" si="561"/>
        <v>0</v>
      </c>
      <c r="S309" s="208">
        <f t="shared" si="561"/>
        <v>0</v>
      </c>
      <c r="T309" s="208">
        <f t="shared" si="561"/>
        <v>0</v>
      </c>
      <c r="U309" s="208">
        <f t="shared" si="561"/>
        <v>0</v>
      </c>
      <c r="V309" s="208">
        <f t="shared" si="561"/>
        <v>0</v>
      </c>
      <c r="W309" s="208">
        <f t="shared" si="561"/>
        <v>0</v>
      </c>
      <c r="X309" s="208">
        <f t="shared" si="561"/>
        <v>0</v>
      </c>
      <c r="Y309" s="208">
        <f t="shared" si="561"/>
        <v>0</v>
      </c>
      <c r="Z309" s="208">
        <f t="shared" si="561"/>
        <v>0</v>
      </c>
      <c r="AA309" s="208">
        <f t="shared" si="561"/>
        <v>0</v>
      </c>
      <c r="AB309" s="208">
        <f t="shared" si="561"/>
        <v>0</v>
      </c>
      <c r="AC309" s="208">
        <f t="shared" si="561"/>
        <v>0</v>
      </c>
      <c r="AD309" s="208">
        <f t="shared" si="561"/>
        <v>0</v>
      </c>
      <c r="AE309" s="208">
        <f t="shared" si="561"/>
        <v>0</v>
      </c>
      <c r="AF309" s="208">
        <f t="shared" si="561"/>
        <v>0</v>
      </c>
      <c r="AG309" s="208">
        <f t="shared" si="561"/>
        <v>0</v>
      </c>
      <c r="AH309" s="208">
        <f t="shared" si="561"/>
        <v>0</v>
      </c>
      <c r="AI309" s="208">
        <f t="shared" si="561"/>
        <v>0</v>
      </c>
      <c r="AJ309" s="208">
        <f t="shared" si="561"/>
        <v>0</v>
      </c>
      <c r="AK309" s="208">
        <f t="shared" si="561"/>
        <v>0</v>
      </c>
      <c r="AL309" s="208">
        <f t="shared" si="561"/>
        <v>0</v>
      </c>
      <c r="AM309" s="208">
        <f t="shared" si="561"/>
        <v>0</v>
      </c>
      <c r="AN309" s="208">
        <f t="shared" si="561"/>
        <v>0</v>
      </c>
      <c r="AO309" s="208">
        <f t="shared" si="561"/>
        <v>0</v>
      </c>
      <c r="AP309" s="208">
        <f t="shared" si="561"/>
        <v>0</v>
      </c>
      <c r="AQ309" s="208">
        <f t="shared" si="561"/>
        <v>0</v>
      </c>
      <c r="AR309" s="208">
        <f t="shared" si="561"/>
        <v>0</v>
      </c>
      <c r="AS309" s="208">
        <f t="shared" si="561"/>
        <v>0</v>
      </c>
      <c r="AT309" s="208">
        <f t="shared" si="561"/>
        <v>0</v>
      </c>
      <c r="AU309" s="208">
        <f t="shared" si="561"/>
        <v>0</v>
      </c>
      <c r="AV309" s="208">
        <f t="shared" si="561"/>
        <v>0</v>
      </c>
      <c r="AW309" s="208">
        <f t="shared" si="561"/>
        <v>0</v>
      </c>
      <c r="AX309" s="208">
        <f t="shared" si="561"/>
        <v>0</v>
      </c>
      <c r="AY309" s="208">
        <f t="shared" si="561"/>
        <v>0</v>
      </c>
      <c r="AZ309" s="208">
        <f t="shared" si="561"/>
        <v>0</v>
      </c>
      <c r="BA309" s="208">
        <f t="shared" si="561"/>
        <v>0</v>
      </c>
      <c r="BB309" s="208">
        <f t="shared" si="561"/>
        <v>0</v>
      </c>
      <c r="BC309" s="208">
        <f t="shared" si="561"/>
        <v>0</v>
      </c>
      <c r="BD309" s="208">
        <f t="shared" si="561"/>
        <v>0</v>
      </c>
      <c r="BE309" s="208">
        <f t="shared" si="561"/>
        <v>0</v>
      </c>
      <c r="BF309" s="208">
        <f t="shared" si="561"/>
        <v>0</v>
      </c>
      <c r="BG309" s="208">
        <f t="shared" si="561"/>
        <v>0</v>
      </c>
      <c r="BH309" s="208">
        <f t="shared" si="561"/>
        <v>0</v>
      </c>
      <c r="BI309" s="208">
        <f t="shared" si="561"/>
        <v>0</v>
      </c>
      <c r="BJ309" s="208">
        <f t="shared" si="561"/>
        <v>0</v>
      </c>
      <c r="BK309" s="208">
        <f t="shared" si="561"/>
        <v>0</v>
      </c>
      <c r="BL309" s="208">
        <f t="shared" si="561"/>
        <v>0</v>
      </c>
      <c r="BM309" s="208">
        <f t="shared" si="561"/>
        <v>0</v>
      </c>
      <c r="BN309" s="208">
        <f t="shared" si="561"/>
        <v>0</v>
      </c>
      <c r="BO309" s="208">
        <f t="shared" si="561"/>
        <v>0</v>
      </c>
      <c r="BP309" s="208">
        <f t="shared" si="561"/>
        <v>0</v>
      </c>
      <c r="BQ309" s="208">
        <f t="shared" si="561"/>
        <v>0</v>
      </c>
      <c r="BR309" s="208">
        <f t="shared" si="561"/>
        <v>0</v>
      </c>
      <c r="BS309" s="208">
        <f t="shared" si="561"/>
        <v>0</v>
      </c>
      <c r="BT309" s="208">
        <f t="shared" ref="BT309:CF309" si="562">+SUM(BS309,BT205)</f>
        <v>0</v>
      </c>
      <c r="BU309" s="208">
        <f t="shared" si="562"/>
        <v>0</v>
      </c>
      <c r="BV309" s="208">
        <f t="shared" si="562"/>
        <v>0</v>
      </c>
      <c r="BW309" s="208">
        <f t="shared" si="562"/>
        <v>0</v>
      </c>
      <c r="BX309" s="208">
        <f t="shared" si="562"/>
        <v>0</v>
      </c>
      <c r="BY309" s="208">
        <f t="shared" si="562"/>
        <v>0</v>
      </c>
      <c r="BZ309" s="208">
        <f t="shared" si="562"/>
        <v>0</v>
      </c>
      <c r="CA309" s="208">
        <f t="shared" si="562"/>
        <v>0</v>
      </c>
      <c r="CB309" s="208">
        <f t="shared" si="562"/>
        <v>0</v>
      </c>
      <c r="CC309" s="208">
        <f t="shared" si="562"/>
        <v>0</v>
      </c>
      <c r="CD309" s="208">
        <f t="shared" si="562"/>
        <v>0</v>
      </c>
      <c r="CE309" s="208">
        <f t="shared" si="562"/>
        <v>0</v>
      </c>
      <c r="CF309" s="208">
        <f t="shared" si="562"/>
        <v>0</v>
      </c>
      <c r="CG309" s="180"/>
      <c r="CH309" s="180"/>
      <c r="CI309" s="180"/>
      <c r="CJ309" s="180"/>
      <c r="CK309" s="180"/>
      <c r="CL309" s="180"/>
      <c r="CM309" s="180"/>
      <c r="CN309" s="180"/>
      <c r="CO309" s="180"/>
      <c r="CP309" s="180"/>
      <c r="CQ309" s="180"/>
      <c r="CR309" s="180"/>
      <c r="CS309" s="180"/>
      <c r="CT309" s="180"/>
      <c r="CU309" s="180"/>
      <c r="CV309" s="180"/>
      <c r="CW309" s="180"/>
      <c r="CX309" s="180"/>
      <c r="CY309" s="180"/>
      <c r="CZ309" s="180"/>
      <c r="DA309" s="180"/>
      <c r="DB309" s="180"/>
      <c r="DC309" s="180"/>
      <c r="DD309" s="180"/>
      <c r="DE309" s="180"/>
      <c r="DF309" s="180"/>
      <c r="DG309" s="180"/>
      <c r="DH309" s="180"/>
      <c r="DI309" s="180"/>
      <c r="DJ309" s="180"/>
      <c r="DK309" s="180"/>
      <c r="DL309" s="180"/>
      <c r="DM309" s="180"/>
      <c r="DN309" s="180"/>
      <c r="DO309" s="180"/>
      <c r="DP309" s="180"/>
      <c r="DQ309" s="180"/>
      <c r="DR309" s="180"/>
      <c r="DS309" s="180"/>
      <c r="DT309" s="180"/>
      <c r="DU309" s="180"/>
      <c r="DV309" s="180"/>
      <c r="DW309" s="180"/>
      <c r="DX309" s="180"/>
      <c r="DY309" s="180"/>
      <c r="DZ309" s="180"/>
      <c r="EA309" s="180"/>
      <c r="EB309" s="180"/>
      <c r="EC309" s="180"/>
      <c r="ED309" s="180"/>
      <c r="EE309" s="180"/>
      <c r="EF309" s="180"/>
      <c r="EG309" s="180"/>
      <c r="EH309" s="180"/>
      <c r="EI309" s="180"/>
      <c r="EJ309" s="180"/>
      <c r="EK309" s="180"/>
      <c r="EL309" s="180"/>
      <c r="EM309" s="180"/>
      <c r="EN309" s="180"/>
      <c r="EO309" s="180"/>
      <c r="EP309" s="180"/>
      <c r="EQ309" s="180"/>
      <c r="ER309" s="180"/>
      <c r="ES309" s="180"/>
      <c r="ET309" s="180"/>
      <c r="EU309" s="180"/>
      <c r="EV309" s="180"/>
      <c r="EW309" s="180"/>
      <c r="EX309" s="180"/>
      <c r="EY309" s="180"/>
      <c r="EZ309" s="180"/>
      <c r="FA309" s="180"/>
      <c r="FB309" s="180"/>
      <c r="FC309" s="180"/>
      <c r="FD309" s="180"/>
      <c r="FE309" s="180"/>
      <c r="FF309" s="180"/>
      <c r="FG309" s="180"/>
      <c r="FH309" s="180"/>
    </row>
    <row r="310" spans="3:164" hidden="1" x14ac:dyDescent="0.3">
      <c r="C310" s="700">
        <f t="shared" si="540"/>
        <v>92</v>
      </c>
      <c r="D310" s="305" t="str">
        <f t="shared" si="540"/>
        <v>-</v>
      </c>
      <c r="E310" s="208">
        <f t="shared" si="540"/>
        <v>0</v>
      </c>
      <c r="F310" s="208">
        <f t="shared" si="509"/>
        <v>0</v>
      </c>
      <c r="G310" s="208">
        <f t="shared" si="509"/>
        <v>0</v>
      </c>
      <c r="H310" s="208">
        <f t="shared" ref="H310:BS310" si="563">+SUM(G310,H206)</f>
        <v>0</v>
      </c>
      <c r="I310" s="208">
        <f t="shared" si="563"/>
        <v>0</v>
      </c>
      <c r="J310" s="208">
        <f t="shared" si="563"/>
        <v>0</v>
      </c>
      <c r="K310" s="208">
        <f t="shared" si="563"/>
        <v>0</v>
      </c>
      <c r="L310" s="208">
        <f t="shared" si="563"/>
        <v>0</v>
      </c>
      <c r="M310" s="208">
        <f t="shared" si="563"/>
        <v>0</v>
      </c>
      <c r="N310" s="208">
        <f t="shared" si="563"/>
        <v>0</v>
      </c>
      <c r="O310" s="208">
        <f t="shared" si="563"/>
        <v>0</v>
      </c>
      <c r="P310" s="208">
        <f t="shared" si="563"/>
        <v>0</v>
      </c>
      <c r="Q310" s="208">
        <f t="shared" si="563"/>
        <v>0</v>
      </c>
      <c r="R310" s="208">
        <f t="shared" si="563"/>
        <v>0</v>
      </c>
      <c r="S310" s="208">
        <f t="shared" si="563"/>
        <v>0</v>
      </c>
      <c r="T310" s="208">
        <f t="shared" si="563"/>
        <v>0</v>
      </c>
      <c r="U310" s="208">
        <f t="shared" si="563"/>
        <v>0</v>
      </c>
      <c r="V310" s="208">
        <f t="shared" si="563"/>
        <v>0</v>
      </c>
      <c r="W310" s="208">
        <f t="shared" si="563"/>
        <v>0</v>
      </c>
      <c r="X310" s="208">
        <f t="shared" si="563"/>
        <v>0</v>
      </c>
      <c r="Y310" s="208">
        <f t="shared" si="563"/>
        <v>0</v>
      </c>
      <c r="Z310" s="208">
        <f t="shared" si="563"/>
        <v>0</v>
      </c>
      <c r="AA310" s="208">
        <f t="shared" si="563"/>
        <v>0</v>
      </c>
      <c r="AB310" s="208">
        <f t="shared" si="563"/>
        <v>0</v>
      </c>
      <c r="AC310" s="208">
        <f t="shared" si="563"/>
        <v>0</v>
      </c>
      <c r="AD310" s="208">
        <f t="shared" si="563"/>
        <v>0</v>
      </c>
      <c r="AE310" s="208">
        <f t="shared" si="563"/>
        <v>0</v>
      </c>
      <c r="AF310" s="208">
        <f t="shared" si="563"/>
        <v>0</v>
      </c>
      <c r="AG310" s="208">
        <f t="shared" si="563"/>
        <v>0</v>
      </c>
      <c r="AH310" s="208">
        <f t="shared" si="563"/>
        <v>0</v>
      </c>
      <c r="AI310" s="208">
        <f t="shared" si="563"/>
        <v>0</v>
      </c>
      <c r="AJ310" s="208">
        <f t="shared" si="563"/>
        <v>0</v>
      </c>
      <c r="AK310" s="208">
        <f t="shared" si="563"/>
        <v>0</v>
      </c>
      <c r="AL310" s="208">
        <f t="shared" si="563"/>
        <v>0</v>
      </c>
      <c r="AM310" s="208">
        <f t="shared" si="563"/>
        <v>0</v>
      </c>
      <c r="AN310" s="208">
        <f t="shared" si="563"/>
        <v>0</v>
      </c>
      <c r="AO310" s="208">
        <f t="shared" si="563"/>
        <v>0</v>
      </c>
      <c r="AP310" s="208">
        <f t="shared" si="563"/>
        <v>0</v>
      </c>
      <c r="AQ310" s="208">
        <f t="shared" si="563"/>
        <v>0</v>
      </c>
      <c r="AR310" s="208">
        <f t="shared" si="563"/>
        <v>0</v>
      </c>
      <c r="AS310" s="208">
        <f t="shared" si="563"/>
        <v>0</v>
      </c>
      <c r="AT310" s="208">
        <f t="shared" si="563"/>
        <v>0</v>
      </c>
      <c r="AU310" s="208">
        <f t="shared" si="563"/>
        <v>0</v>
      </c>
      <c r="AV310" s="208">
        <f t="shared" si="563"/>
        <v>0</v>
      </c>
      <c r="AW310" s="208">
        <f t="shared" si="563"/>
        <v>0</v>
      </c>
      <c r="AX310" s="208">
        <f t="shared" si="563"/>
        <v>0</v>
      </c>
      <c r="AY310" s="208">
        <f t="shared" si="563"/>
        <v>0</v>
      </c>
      <c r="AZ310" s="208">
        <f t="shared" si="563"/>
        <v>0</v>
      </c>
      <c r="BA310" s="208">
        <f t="shared" si="563"/>
        <v>0</v>
      </c>
      <c r="BB310" s="208">
        <f t="shared" si="563"/>
        <v>0</v>
      </c>
      <c r="BC310" s="208">
        <f t="shared" si="563"/>
        <v>0</v>
      </c>
      <c r="BD310" s="208">
        <f t="shared" si="563"/>
        <v>0</v>
      </c>
      <c r="BE310" s="208">
        <f t="shared" si="563"/>
        <v>0</v>
      </c>
      <c r="BF310" s="208">
        <f t="shared" si="563"/>
        <v>0</v>
      </c>
      <c r="BG310" s="208">
        <f t="shared" si="563"/>
        <v>0</v>
      </c>
      <c r="BH310" s="208">
        <f t="shared" si="563"/>
        <v>0</v>
      </c>
      <c r="BI310" s="208">
        <f t="shared" si="563"/>
        <v>0</v>
      </c>
      <c r="BJ310" s="208">
        <f t="shared" si="563"/>
        <v>0</v>
      </c>
      <c r="BK310" s="208">
        <f t="shared" si="563"/>
        <v>0</v>
      </c>
      <c r="BL310" s="208">
        <f t="shared" si="563"/>
        <v>0</v>
      </c>
      <c r="BM310" s="208">
        <f t="shared" si="563"/>
        <v>0</v>
      </c>
      <c r="BN310" s="208">
        <f t="shared" si="563"/>
        <v>0</v>
      </c>
      <c r="BO310" s="208">
        <f t="shared" si="563"/>
        <v>0</v>
      </c>
      <c r="BP310" s="208">
        <f t="shared" si="563"/>
        <v>0</v>
      </c>
      <c r="BQ310" s="208">
        <f t="shared" si="563"/>
        <v>0</v>
      </c>
      <c r="BR310" s="208">
        <f t="shared" si="563"/>
        <v>0</v>
      </c>
      <c r="BS310" s="208">
        <f t="shared" si="563"/>
        <v>0</v>
      </c>
      <c r="BT310" s="208">
        <f t="shared" ref="BT310:CF310" si="564">+SUM(BS310,BT206)</f>
        <v>0</v>
      </c>
      <c r="BU310" s="208">
        <f t="shared" si="564"/>
        <v>0</v>
      </c>
      <c r="BV310" s="208">
        <f t="shared" si="564"/>
        <v>0</v>
      </c>
      <c r="BW310" s="208">
        <f t="shared" si="564"/>
        <v>0</v>
      </c>
      <c r="BX310" s="208">
        <f t="shared" si="564"/>
        <v>0</v>
      </c>
      <c r="BY310" s="208">
        <f t="shared" si="564"/>
        <v>0</v>
      </c>
      <c r="BZ310" s="208">
        <f t="shared" si="564"/>
        <v>0</v>
      </c>
      <c r="CA310" s="208">
        <f t="shared" si="564"/>
        <v>0</v>
      </c>
      <c r="CB310" s="208">
        <f t="shared" si="564"/>
        <v>0</v>
      </c>
      <c r="CC310" s="208">
        <f t="shared" si="564"/>
        <v>0</v>
      </c>
      <c r="CD310" s="208">
        <f t="shared" si="564"/>
        <v>0</v>
      </c>
      <c r="CE310" s="208">
        <f t="shared" si="564"/>
        <v>0</v>
      </c>
      <c r="CF310" s="208">
        <f t="shared" si="564"/>
        <v>0</v>
      </c>
      <c r="CG310" s="180"/>
      <c r="CH310" s="180"/>
      <c r="CI310" s="180"/>
      <c r="CJ310" s="180"/>
      <c r="CK310" s="180"/>
      <c r="CL310" s="180"/>
      <c r="CM310" s="180"/>
      <c r="CN310" s="180"/>
      <c r="CO310" s="180"/>
      <c r="CP310" s="180"/>
      <c r="CQ310" s="180"/>
      <c r="CR310" s="180"/>
      <c r="CS310" s="180"/>
      <c r="CT310" s="180"/>
      <c r="CU310" s="180"/>
      <c r="CV310" s="180"/>
      <c r="CW310" s="180"/>
      <c r="CX310" s="180"/>
      <c r="CY310" s="180"/>
      <c r="CZ310" s="180"/>
      <c r="DA310" s="180"/>
      <c r="DB310" s="180"/>
      <c r="DC310" s="180"/>
      <c r="DD310" s="180"/>
      <c r="DE310" s="180"/>
      <c r="DF310" s="180"/>
      <c r="DG310" s="180"/>
      <c r="DH310" s="180"/>
      <c r="DI310" s="180"/>
      <c r="DJ310" s="180"/>
      <c r="DK310" s="180"/>
      <c r="DL310" s="180"/>
      <c r="DM310" s="180"/>
      <c r="DN310" s="180"/>
      <c r="DO310" s="180"/>
      <c r="DP310" s="180"/>
      <c r="DQ310" s="180"/>
      <c r="DR310" s="180"/>
      <c r="DS310" s="180"/>
      <c r="DT310" s="180"/>
      <c r="DU310" s="180"/>
      <c r="DV310" s="180"/>
      <c r="DW310" s="180"/>
      <c r="DX310" s="180"/>
      <c r="DY310" s="180"/>
      <c r="DZ310" s="180"/>
      <c r="EA310" s="180"/>
      <c r="EB310" s="180"/>
      <c r="EC310" s="180"/>
      <c r="ED310" s="180"/>
      <c r="EE310" s="180"/>
      <c r="EF310" s="180"/>
      <c r="EG310" s="180"/>
      <c r="EH310" s="180"/>
      <c r="EI310" s="180"/>
      <c r="EJ310" s="180"/>
      <c r="EK310" s="180"/>
      <c r="EL310" s="180"/>
      <c r="EM310" s="180"/>
      <c r="EN310" s="180"/>
      <c r="EO310" s="180"/>
      <c r="EP310" s="180"/>
      <c r="EQ310" s="180"/>
      <c r="ER310" s="180"/>
      <c r="ES310" s="180"/>
      <c r="ET310" s="180"/>
      <c r="EU310" s="180"/>
      <c r="EV310" s="180"/>
      <c r="EW310" s="180"/>
      <c r="EX310" s="180"/>
      <c r="EY310" s="180"/>
      <c r="EZ310" s="180"/>
      <c r="FA310" s="180"/>
      <c r="FB310" s="180"/>
      <c r="FC310" s="180"/>
      <c r="FD310" s="180"/>
      <c r="FE310" s="180"/>
      <c r="FF310" s="180"/>
      <c r="FG310" s="180"/>
      <c r="FH310" s="180"/>
    </row>
    <row r="311" spans="3:164" hidden="1" x14ac:dyDescent="0.3">
      <c r="C311" s="700">
        <f t="shared" si="540"/>
        <v>93</v>
      </c>
      <c r="D311" s="305" t="str">
        <f t="shared" si="540"/>
        <v>-</v>
      </c>
      <c r="E311" s="208">
        <f t="shared" si="540"/>
        <v>0</v>
      </c>
      <c r="F311" s="208">
        <f t="shared" si="509"/>
        <v>0</v>
      </c>
      <c r="G311" s="208">
        <f t="shared" si="509"/>
        <v>0</v>
      </c>
      <c r="H311" s="208">
        <f t="shared" ref="H311:BS311" si="565">+SUM(G311,H207)</f>
        <v>0</v>
      </c>
      <c r="I311" s="208">
        <f t="shared" si="565"/>
        <v>0</v>
      </c>
      <c r="J311" s="208">
        <f t="shared" si="565"/>
        <v>0</v>
      </c>
      <c r="K311" s="208">
        <f t="shared" si="565"/>
        <v>0</v>
      </c>
      <c r="L311" s="208">
        <f t="shared" si="565"/>
        <v>0</v>
      </c>
      <c r="M311" s="208">
        <f t="shared" si="565"/>
        <v>0</v>
      </c>
      <c r="N311" s="208">
        <f t="shared" si="565"/>
        <v>0</v>
      </c>
      <c r="O311" s="208">
        <f t="shared" si="565"/>
        <v>0</v>
      </c>
      <c r="P311" s="208">
        <f t="shared" si="565"/>
        <v>0</v>
      </c>
      <c r="Q311" s="208">
        <f t="shared" si="565"/>
        <v>0</v>
      </c>
      <c r="R311" s="208">
        <f t="shared" si="565"/>
        <v>0</v>
      </c>
      <c r="S311" s="208">
        <f t="shared" si="565"/>
        <v>0</v>
      </c>
      <c r="T311" s="208">
        <f t="shared" si="565"/>
        <v>0</v>
      </c>
      <c r="U311" s="208">
        <f t="shared" si="565"/>
        <v>0</v>
      </c>
      <c r="V311" s="208">
        <f t="shared" si="565"/>
        <v>0</v>
      </c>
      <c r="W311" s="208">
        <f t="shared" si="565"/>
        <v>0</v>
      </c>
      <c r="X311" s="208">
        <f t="shared" si="565"/>
        <v>0</v>
      </c>
      <c r="Y311" s="208">
        <f t="shared" si="565"/>
        <v>0</v>
      </c>
      <c r="Z311" s="208">
        <f t="shared" si="565"/>
        <v>0</v>
      </c>
      <c r="AA311" s="208">
        <f t="shared" si="565"/>
        <v>0</v>
      </c>
      <c r="AB311" s="208">
        <f t="shared" si="565"/>
        <v>0</v>
      </c>
      <c r="AC311" s="208">
        <f t="shared" si="565"/>
        <v>0</v>
      </c>
      <c r="AD311" s="208">
        <f t="shared" si="565"/>
        <v>0</v>
      </c>
      <c r="AE311" s="208">
        <f t="shared" si="565"/>
        <v>0</v>
      </c>
      <c r="AF311" s="208">
        <f t="shared" si="565"/>
        <v>0</v>
      </c>
      <c r="AG311" s="208">
        <f t="shared" si="565"/>
        <v>0</v>
      </c>
      <c r="AH311" s="208">
        <f t="shared" si="565"/>
        <v>0</v>
      </c>
      <c r="AI311" s="208">
        <f t="shared" si="565"/>
        <v>0</v>
      </c>
      <c r="AJ311" s="208">
        <f t="shared" si="565"/>
        <v>0</v>
      </c>
      <c r="AK311" s="208">
        <f t="shared" si="565"/>
        <v>0</v>
      </c>
      <c r="AL311" s="208">
        <f t="shared" si="565"/>
        <v>0</v>
      </c>
      <c r="AM311" s="208">
        <f t="shared" si="565"/>
        <v>0</v>
      </c>
      <c r="AN311" s="208">
        <f t="shared" si="565"/>
        <v>0</v>
      </c>
      <c r="AO311" s="208">
        <f t="shared" si="565"/>
        <v>0</v>
      </c>
      <c r="AP311" s="208">
        <f t="shared" si="565"/>
        <v>0</v>
      </c>
      <c r="AQ311" s="208">
        <f t="shared" si="565"/>
        <v>0</v>
      </c>
      <c r="AR311" s="208">
        <f t="shared" si="565"/>
        <v>0</v>
      </c>
      <c r="AS311" s="208">
        <f t="shared" si="565"/>
        <v>0</v>
      </c>
      <c r="AT311" s="208">
        <f t="shared" si="565"/>
        <v>0</v>
      </c>
      <c r="AU311" s="208">
        <f t="shared" si="565"/>
        <v>0</v>
      </c>
      <c r="AV311" s="208">
        <f t="shared" si="565"/>
        <v>0</v>
      </c>
      <c r="AW311" s="208">
        <f t="shared" si="565"/>
        <v>0</v>
      </c>
      <c r="AX311" s="208">
        <f t="shared" si="565"/>
        <v>0</v>
      </c>
      <c r="AY311" s="208">
        <f t="shared" si="565"/>
        <v>0</v>
      </c>
      <c r="AZ311" s="208">
        <f t="shared" si="565"/>
        <v>0</v>
      </c>
      <c r="BA311" s="208">
        <f t="shared" si="565"/>
        <v>0</v>
      </c>
      <c r="BB311" s="208">
        <f t="shared" si="565"/>
        <v>0</v>
      </c>
      <c r="BC311" s="208">
        <f t="shared" si="565"/>
        <v>0</v>
      </c>
      <c r="BD311" s="208">
        <f t="shared" si="565"/>
        <v>0</v>
      </c>
      <c r="BE311" s="208">
        <f t="shared" si="565"/>
        <v>0</v>
      </c>
      <c r="BF311" s="208">
        <f t="shared" si="565"/>
        <v>0</v>
      </c>
      <c r="BG311" s="208">
        <f t="shared" si="565"/>
        <v>0</v>
      </c>
      <c r="BH311" s="208">
        <f t="shared" si="565"/>
        <v>0</v>
      </c>
      <c r="BI311" s="208">
        <f t="shared" si="565"/>
        <v>0</v>
      </c>
      <c r="BJ311" s="208">
        <f t="shared" si="565"/>
        <v>0</v>
      </c>
      <c r="BK311" s="208">
        <f t="shared" si="565"/>
        <v>0</v>
      </c>
      <c r="BL311" s="208">
        <f t="shared" si="565"/>
        <v>0</v>
      </c>
      <c r="BM311" s="208">
        <f t="shared" si="565"/>
        <v>0</v>
      </c>
      <c r="BN311" s="208">
        <f t="shared" si="565"/>
        <v>0</v>
      </c>
      <c r="BO311" s="208">
        <f t="shared" si="565"/>
        <v>0</v>
      </c>
      <c r="BP311" s="208">
        <f t="shared" si="565"/>
        <v>0</v>
      </c>
      <c r="BQ311" s="208">
        <f t="shared" si="565"/>
        <v>0</v>
      </c>
      <c r="BR311" s="208">
        <f t="shared" si="565"/>
        <v>0</v>
      </c>
      <c r="BS311" s="208">
        <f t="shared" si="565"/>
        <v>0</v>
      </c>
      <c r="BT311" s="208">
        <f t="shared" ref="BT311:CF311" si="566">+SUM(BS311,BT207)</f>
        <v>0</v>
      </c>
      <c r="BU311" s="208">
        <f t="shared" si="566"/>
        <v>0</v>
      </c>
      <c r="BV311" s="208">
        <f t="shared" si="566"/>
        <v>0</v>
      </c>
      <c r="BW311" s="208">
        <f t="shared" si="566"/>
        <v>0</v>
      </c>
      <c r="BX311" s="208">
        <f t="shared" si="566"/>
        <v>0</v>
      </c>
      <c r="BY311" s="208">
        <f t="shared" si="566"/>
        <v>0</v>
      </c>
      <c r="BZ311" s="208">
        <f t="shared" si="566"/>
        <v>0</v>
      </c>
      <c r="CA311" s="208">
        <f t="shared" si="566"/>
        <v>0</v>
      </c>
      <c r="CB311" s="208">
        <f t="shared" si="566"/>
        <v>0</v>
      </c>
      <c r="CC311" s="208">
        <f t="shared" si="566"/>
        <v>0</v>
      </c>
      <c r="CD311" s="208">
        <f t="shared" si="566"/>
        <v>0</v>
      </c>
      <c r="CE311" s="208">
        <f t="shared" si="566"/>
        <v>0</v>
      </c>
      <c r="CF311" s="208">
        <f t="shared" si="566"/>
        <v>0</v>
      </c>
      <c r="CG311" s="180"/>
      <c r="CH311" s="180"/>
      <c r="CI311" s="180"/>
      <c r="CJ311" s="180"/>
      <c r="CK311" s="180"/>
      <c r="CL311" s="180"/>
      <c r="CM311" s="180"/>
      <c r="CN311" s="180"/>
      <c r="CO311" s="180"/>
      <c r="CP311" s="180"/>
      <c r="CQ311" s="180"/>
      <c r="CR311" s="180"/>
      <c r="CS311" s="180"/>
      <c r="CT311" s="180"/>
      <c r="CU311" s="180"/>
      <c r="CV311" s="180"/>
      <c r="CW311" s="180"/>
      <c r="CX311" s="180"/>
      <c r="CY311" s="180"/>
      <c r="CZ311" s="180"/>
      <c r="DA311" s="180"/>
      <c r="DB311" s="180"/>
      <c r="DC311" s="180"/>
      <c r="DD311" s="180"/>
      <c r="DE311" s="180"/>
      <c r="DF311" s="180"/>
      <c r="DG311" s="180"/>
      <c r="DH311" s="180"/>
      <c r="DI311" s="180"/>
      <c r="DJ311" s="180"/>
      <c r="DK311" s="180"/>
      <c r="DL311" s="180"/>
      <c r="DM311" s="180"/>
      <c r="DN311" s="180"/>
      <c r="DO311" s="180"/>
      <c r="DP311" s="180"/>
      <c r="DQ311" s="180"/>
      <c r="DR311" s="180"/>
      <c r="DS311" s="180"/>
      <c r="DT311" s="180"/>
      <c r="DU311" s="180"/>
      <c r="DV311" s="180"/>
      <c r="DW311" s="180"/>
      <c r="DX311" s="180"/>
      <c r="DY311" s="180"/>
      <c r="DZ311" s="180"/>
      <c r="EA311" s="180"/>
      <c r="EB311" s="180"/>
      <c r="EC311" s="180"/>
      <c r="ED311" s="180"/>
      <c r="EE311" s="180"/>
      <c r="EF311" s="180"/>
      <c r="EG311" s="180"/>
      <c r="EH311" s="180"/>
      <c r="EI311" s="180"/>
      <c r="EJ311" s="180"/>
      <c r="EK311" s="180"/>
      <c r="EL311" s="180"/>
      <c r="EM311" s="180"/>
      <c r="EN311" s="180"/>
      <c r="EO311" s="180"/>
      <c r="EP311" s="180"/>
      <c r="EQ311" s="180"/>
      <c r="ER311" s="180"/>
      <c r="ES311" s="180"/>
      <c r="ET311" s="180"/>
      <c r="EU311" s="180"/>
      <c r="EV311" s="180"/>
      <c r="EW311" s="180"/>
      <c r="EX311" s="180"/>
      <c r="EY311" s="180"/>
      <c r="EZ311" s="180"/>
      <c r="FA311" s="180"/>
      <c r="FB311" s="180"/>
      <c r="FC311" s="180"/>
      <c r="FD311" s="180"/>
      <c r="FE311" s="180"/>
      <c r="FF311" s="180"/>
      <c r="FG311" s="180"/>
      <c r="FH311" s="180"/>
    </row>
    <row r="312" spans="3:164" hidden="1" x14ac:dyDescent="0.3">
      <c r="C312" s="700">
        <f t="shared" si="540"/>
        <v>94</v>
      </c>
      <c r="D312" s="305" t="str">
        <f t="shared" si="540"/>
        <v>-</v>
      </c>
      <c r="E312" s="208">
        <f t="shared" si="540"/>
        <v>0</v>
      </c>
      <c r="F312" s="208">
        <f t="shared" si="509"/>
        <v>0</v>
      </c>
      <c r="G312" s="208">
        <f t="shared" si="509"/>
        <v>0</v>
      </c>
      <c r="H312" s="208">
        <f t="shared" ref="H312:BS312" si="567">+SUM(G312,H208)</f>
        <v>0</v>
      </c>
      <c r="I312" s="208">
        <f t="shared" si="567"/>
        <v>0</v>
      </c>
      <c r="J312" s="208">
        <f t="shared" si="567"/>
        <v>0</v>
      </c>
      <c r="K312" s="208">
        <f t="shared" si="567"/>
        <v>0</v>
      </c>
      <c r="L312" s="208">
        <f t="shared" si="567"/>
        <v>0</v>
      </c>
      <c r="M312" s="208">
        <f t="shared" si="567"/>
        <v>0</v>
      </c>
      <c r="N312" s="208">
        <f t="shared" si="567"/>
        <v>0</v>
      </c>
      <c r="O312" s="208">
        <f t="shared" si="567"/>
        <v>0</v>
      </c>
      <c r="P312" s="208">
        <f t="shared" si="567"/>
        <v>0</v>
      </c>
      <c r="Q312" s="208">
        <f t="shared" si="567"/>
        <v>0</v>
      </c>
      <c r="R312" s="208">
        <f t="shared" si="567"/>
        <v>0</v>
      </c>
      <c r="S312" s="208">
        <f t="shared" si="567"/>
        <v>0</v>
      </c>
      <c r="T312" s="208">
        <f t="shared" si="567"/>
        <v>0</v>
      </c>
      <c r="U312" s="208">
        <f t="shared" si="567"/>
        <v>0</v>
      </c>
      <c r="V312" s="208">
        <f t="shared" si="567"/>
        <v>0</v>
      </c>
      <c r="W312" s="208">
        <f t="shared" si="567"/>
        <v>0</v>
      </c>
      <c r="X312" s="208">
        <f t="shared" si="567"/>
        <v>0</v>
      </c>
      <c r="Y312" s="208">
        <f t="shared" si="567"/>
        <v>0</v>
      </c>
      <c r="Z312" s="208">
        <f t="shared" si="567"/>
        <v>0</v>
      </c>
      <c r="AA312" s="208">
        <f t="shared" si="567"/>
        <v>0</v>
      </c>
      <c r="AB312" s="208">
        <f t="shared" si="567"/>
        <v>0</v>
      </c>
      <c r="AC312" s="208">
        <f t="shared" si="567"/>
        <v>0</v>
      </c>
      <c r="AD312" s="208">
        <f t="shared" si="567"/>
        <v>0</v>
      </c>
      <c r="AE312" s="208">
        <f t="shared" si="567"/>
        <v>0</v>
      </c>
      <c r="AF312" s="208">
        <f t="shared" si="567"/>
        <v>0</v>
      </c>
      <c r="AG312" s="208">
        <f t="shared" si="567"/>
        <v>0</v>
      </c>
      <c r="AH312" s="208">
        <f t="shared" si="567"/>
        <v>0</v>
      </c>
      <c r="AI312" s="208">
        <f t="shared" si="567"/>
        <v>0</v>
      </c>
      <c r="AJ312" s="208">
        <f t="shared" si="567"/>
        <v>0</v>
      </c>
      <c r="AK312" s="208">
        <f t="shared" si="567"/>
        <v>0</v>
      </c>
      <c r="AL312" s="208">
        <f t="shared" si="567"/>
        <v>0</v>
      </c>
      <c r="AM312" s="208">
        <f t="shared" si="567"/>
        <v>0</v>
      </c>
      <c r="AN312" s="208">
        <f t="shared" si="567"/>
        <v>0</v>
      </c>
      <c r="AO312" s="208">
        <f t="shared" si="567"/>
        <v>0</v>
      </c>
      <c r="AP312" s="208">
        <f t="shared" si="567"/>
        <v>0</v>
      </c>
      <c r="AQ312" s="208">
        <f t="shared" si="567"/>
        <v>0</v>
      </c>
      <c r="AR312" s="208">
        <f t="shared" si="567"/>
        <v>0</v>
      </c>
      <c r="AS312" s="208">
        <f t="shared" si="567"/>
        <v>0</v>
      </c>
      <c r="AT312" s="208">
        <f t="shared" si="567"/>
        <v>0</v>
      </c>
      <c r="AU312" s="208">
        <f t="shared" si="567"/>
        <v>0</v>
      </c>
      <c r="AV312" s="208">
        <f t="shared" si="567"/>
        <v>0</v>
      </c>
      <c r="AW312" s="208">
        <f t="shared" si="567"/>
        <v>0</v>
      </c>
      <c r="AX312" s="208">
        <f t="shared" si="567"/>
        <v>0</v>
      </c>
      <c r="AY312" s="208">
        <f t="shared" si="567"/>
        <v>0</v>
      </c>
      <c r="AZ312" s="208">
        <f t="shared" si="567"/>
        <v>0</v>
      </c>
      <c r="BA312" s="208">
        <f t="shared" si="567"/>
        <v>0</v>
      </c>
      <c r="BB312" s="208">
        <f t="shared" si="567"/>
        <v>0</v>
      </c>
      <c r="BC312" s="208">
        <f t="shared" si="567"/>
        <v>0</v>
      </c>
      <c r="BD312" s="208">
        <f t="shared" si="567"/>
        <v>0</v>
      </c>
      <c r="BE312" s="208">
        <f t="shared" si="567"/>
        <v>0</v>
      </c>
      <c r="BF312" s="208">
        <f t="shared" si="567"/>
        <v>0</v>
      </c>
      <c r="BG312" s="208">
        <f t="shared" si="567"/>
        <v>0</v>
      </c>
      <c r="BH312" s="208">
        <f t="shared" si="567"/>
        <v>0</v>
      </c>
      <c r="BI312" s="208">
        <f t="shared" si="567"/>
        <v>0</v>
      </c>
      <c r="BJ312" s="208">
        <f t="shared" si="567"/>
        <v>0</v>
      </c>
      <c r="BK312" s="208">
        <f t="shared" si="567"/>
        <v>0</v>
      </c>
      <c r="BL312" s="208">
        <f t="shared" si="567"/>
        <v>0</v>
      </c>
      <c r="BM312" s="208">
        <f t="shared" si="567"/>
        <v>0</v>
      </c>
      <c r="BN312" s="208">
        <f t="shared" si="567"/>
        <v>0</v>
      </c>
      <c r="BO312" s="208">
        <f t="shared" si="567"/>
        <v>0</v>
      </c>
      <c r="BP312" s="208">
        <f t="shared" si="567"/>
        <v>0</v>
      </c>
      <c r="BQ312" s="208">
        <f t="shared" si="567"/>
        <v>0</v>
      </c>
      <c r="BR312" s="208">
        <f t="shared" si="567"/>
        <v>0</v>
      </c>
      <c r="BS312" s="208">
        <f t="shared" si="567"/>
        <v>0</v>
      </c>
      <c r="BT312" s="208">
        <f t="shared" ref="BT312:CF312" si="568">+SUM(BS312,BT208)</f>
        <v>0</v>
      </c>
      <c r="BU312" s="208">
        <f t="shared" si="568"/>
        <v>0</v>
      </c>
      <c r="BV312" s="208">
        <f t="shared" si="568"/>
        <v>0</v>
      </c>
      <c r="BW312" s="208">
        <f t="shared" si="568"/>
        <v>0</v>
      </c>
      <c r="BX312" s="208">
        <f t="shared" si="568"/>
        <v>0</v>
      </c>
      <c r="BY312" s="208">
        <f t="shared" si="568"/>
        <v>0</v>
      </c>
      <c r="BZ312" s="208">
        <f t="shared" si="568"/>
        <v>0</v>
      </c>
      <c r="CA312" s="208">
        <f t="shared" si="568"/>
        <v>0</v>
      </c>
      <c r="CB312" s="208">
        <f t="shared" si="568"/>
        <v>0</v>
      </c>
      <c r="CC312" s="208">
        <f t="shared" si="568"/>
        <v>0</v>
      </c>
      <c r="CD312" s="208">
        <f t="shared" si="568"/>
        <v>0</v>
      </c>
      <c r="CE312" s="208">
        <f t="shared" si="568"/>
        <v>0</v>
      </c>
      <c r="CF312" s="208">
        <f t="shared" si="568"/>
        <v>0</v>
      </c>
      <c r="CG312" s="180"/>
      <c r="CH312" s="180"/>
      <c r="CI312" s="180"/>
      <c r="CJ312" s="180"/>
      <c r="CK312" s="180"/>
      <c r="CL312" s="180"/>
      <c r="CM312" s="180"/>
      <c r="CN312" s="180"/>
      <c r="CO312" s="180"/>
      <c r="CP312" s="180"/>
      <c r="CQ312" s="180"/>
      <c r="CR312" s="180"/>
      <c r="CS312" s="180"/>
      <c r="CT312" s="180"/>
      <c r="CU312" s="180"/>
      <c r="CV312" s="180"/>
      <c r="CW312" s="180"/>
      <c r="CX312" s="180"/>
      <c r="CY312" s="180"/>
      <c r="CZ312" s="180"/>
      <c r="DA312" s="180"/>
      <c r="DB312" s="180"/>
      <c r="DC312" s="180"/>
      <c r="DD312" s="180"/>
      <c r="DE312" s="180"/>
      <c r="DF312" s="180"/>
      <c r="DG312" s="180"/>
      <c r="DH312" s="180"/>
      <c r="DI312" s="180"/>
      <c r="DJ312" s="180"/>
      <c r="DK312" s="180"/>
      <c r="DL312" s="180"/>
      <c r="DM312" s="180"/>
      <c r="DN312" s="180"/>
      <c r="DO312" s="180"/>
      <c r="DP312" s="180"/>
      <c r="DQ312" s="180"/>
      <c r="DR312" s="180"/>
      <c r="DS312" s="180"/>
      <c r="DT312" s="180"/>
      <c r="DU312" s="180"/>
      <c r="DV312" s="180"/>
      <c r="DW312" s="180"/>
      <c r="DX312" s="180"/>
      <c r="DY312" s="180"/>
      <c r="DZ312" s="180"/>
      <c r="EA312" s="180"/>
      <c r="EB312" s="180"/>
      <c r="EC312" s="180"/>
      <c r="ED312" s="180"/>
      <c r="EE312" s="180"/>
      <c r="EF312" s="180"/>
      <c r="EG312" s="180"/>
      <c r="EH312" s="180"/>
      <c r="EI312" s="180"/>
      <c r="EJ312" s="180"/>
      <c r="EK312" s="180"/>
      <c r="EL312" s="180"/>
      <c r="EM312" s="180"/>
      <c r="EN312" s="180"/>
      <c r="EO312" s="180"/>
      <c r="EP312" s="180"/>
      <c r="EQ312" s="180"/>
      <c r="ER312" s="180"/>
      <c r="ES312" s="180"/>
      <c r="ET312" s="180"/>
      <c r="EU312" s="180"/>
      <c r="EV312" s="180"/>
      <c r="EW312" s="180"/>
      <c r="EX312" s="180"/>
      <c r="EY312" s="180"/>
      <c r="EZ312" s="180"/>
      <c r="FA312" s="180"/>
      <c r="FB312" s="180"/>
      <c r="FC312" s="180"/>
      <c r="FD312" s="180"/>
      <c r="FE312" s="180"/>
      <c r="FF312" s="180"/>
      <c r="FG312" s="180"/>
      <c r="FH312" s="180"/>
    </row>
    <row r="313" spans="3:164" hidden="1" x14ac:dyDescent="0.3">
      <c r="C313" s="700">
        <f t="shared" si="540"/>
        <v>95</v>
      </c>
      <c r="D313" s="305" t="str">
        <f t="shared" si="540"/>
        <v>-</v>
      </c>
      <c r="E313" s="208">
        <f t="shared" si="540"/>
        <v>0</v>
      </c>
      <c r="F313" s="208">
        <f t="shared" si="509"/>
        <v>0</v>
      </c>
      <c r="G313" s="208">
        <f t="shared" si="509"/>
        <v>0</v>
      </c>
      <c r="H313" s="208">
        <f t="shared" ref="H313:BS313" si="569">+SUM(G313,H209)</f>
        <v>0</v>
      </c>
      <c r="I313" s="208">
        <f t="shared" si="569"/>
        <v>0</v>
      </c>
      <c r="J313" s="208">
        <f t="shared" si="569"/>
        <v>0</v>
      </c>
      <c r="K313" s="208">
        <f t="shared" si="569"/>
        <v>0</v>
      </c>
      <c r="L313" s="208">
        <f t="shared" si="569"/>
        <v>0</v>
      </c>
      <c r="M313" s="208">
        <f t="shared" si="569"/>
        <v>0</v>
      </c>
      <c r="N313" s="208">
        <f t="shared" si="569"/>
        <v>0</v>
      </c>
      <c r="O313" s="208">
        <f t="shared" si="569"/>
        <v>0</v>
      </c>
      <c r="P313" s="208">
        <f t="shared" si="569"/>
        <v>0</v>
      </c>
      <c r="Q313" s="208">
        <f t="shared" si="569"/>
        <v>0</v>
      </c>
      <c r="R313" s="208">
        <f t="shared" si="569"/>
        <v>0</v>
      </c>
      <c r="S313" s="208">
        <f t="shared" si="569"/>
        <v>0</v>
      </c>
      <c r="T313" s="208">
        <f t="shared" si="569"/>
        <v>0</v>
      </c>
      <c r="U313" s="208">
        <f t="shared" si="569"/>
        <v>0</v>
      </c>
      <c r="V313" s="208">
        <f t="shared" si="569"/>
        <v>0</v>
      </c>
      <c r="W313" s="208">
        <f t="shared" si="569"/>
        <v>0</v>
      </c>
      <c r="X313" s="208">
        <f t="shared" si="569"/>
        <v>0</v>
      </c>
      <c r="Y313" s="208">
        <f t="shared" si="569"/>
        <v>0</v>
      </c>
      <c r="Z313" s="208">
        <f t="shared" si="569"/>
        <v>0</v>
      </c>
      <c r="AA313" s="208">
        <f t="shared" si="569"/>
        <v>0</v>
      </c>
      <c r="AB313" s="208">
        <f t="shared" si="569"/>
        <v>0</v>
      </c>
      <c r="AC313" s="208">
        <f t="shared" si="569"/>
        <v>0</v>
      </c>
      <c r="AD313" s="208">
        <f t="shared" si="569"/>
        <v>0</v>
      </c>
      <c r="AE313" s="208">
        <f t="shared" si="569"/>
        <v>0</v>
      </c>
      <c r="AF313" s="208">
        <f t="shared" si="569"/>
        <v>0</v>
      </c>
      <c r="AG313" s="208">
        <f t="shared" si="569"/>
        <v>0</v>
      </c>
      <c r="AH313" s="208">
        <f t="shared" si="569"/>
        <v>0</v>
      </c>
      <c r="AI313" s="208">
        <f t="shared" si="569"/>
        <v>0</v>
      </c>
      <c r="AJ313" s="208">
        <f t="shared" si="569"/>
        <v>0</v>
      </c>
      <c r="AK313" s="208">
        <f t="shared" si="569"/>
        <v>0</v>
      </c>
      <c r="AL313" s="208">
        <f t="shared" si="569"/>
        <v>0</v>
      </c>
      <c r="AM313" s="208">
        <f t="shared" si="569"/>
        <v>0</v>
      </c>
      <c r="AN313" s="208">
        <f t="shared" si="569"/>
        <v>0</v>
      </c>
      <c r="AO313" s="208">
        <f t="shared" si="569"/>
        <v>0</v>
      </c>
      <c r="AP313" s="208">
        <f t="shared" si="569"/>
        <v>0</v>
      </c>
      <c r="AQ313" s="208">
        <f t="shared" si="569"/>
        <v>0</v>
      </c>
      <c r="AR313" s="208">
        <f t="shared" si="569"/>
        <v>0</v>
      </c>
      <c r="AS313" s="208">
        <f t="shared" si="569"/>
        <v>0</v>
      </c>
      <c r="AT313" s="208">
        <f t="shared" si="569"/>
        <v>0</v>
      </c>
      <c r="AU313" s="208">
        <f t="shared" si="569"/>
        <v>0</v>
      </c>
      <c r="AV313" s="208">
        <f t="shared" si="569"/>
        <v>0</v>
      </c>
      <c r="AW313" s="208">
        <f t="shared" si="569"/>
        <v>0</v>
      </c>
      <c r="AX313" s="208">
        <f t="shared" si="569"/>
        <v>0</v>
      </c>
      <c r="AY313" s="208">
        <f t="shared" si="569"/>
        <v>0</v>
      </c>
      <c r="AZ313" s="208">
        <f t="shared" si="569"/>
        <v>0</v>
      </c>
      <c r="BA313" s="208">
        <f t="shared" si="569"/>
        <v>0</v>
      </c>
      <c r="BB313" s="208">
        <f t="shared" si="569"/>
        <v>0</v>
      </c>
      <c r="BC313" s="208">
        <f t="shared" si="569"/>
        <v>0</v>
      </c>
      <c r="BD313" s="208">
        <f t="shared" si="569"/>
        <v>0</v>
      </c>
      <c r="BE313" s="208">
        <f t="shared" si="569"/>
        <v>0</v>
      </c>
      <c r="BF313" s="208">
        <f t="shared" si="569"/>
        <v>0</v>
      </c>
      <c r="BG313" s="208">
        <f t="shared" si="569"/>
        <v>0</v>
      </c>
      <c r="BH313" s="208">
        <f t="shared" si="569"/>
        <v>0</v>
      </c>
      <c r="BI313" s="208">
        <f t="shared" si="569"/>
        <v>0</v>
      </c>
      <c r="BJ313" s="208">
        <f t="shared" si="569"/>
        <v>0</v>
      </c>
      <c r="BK313" s="208">
        <f t="shared" si="569"/>
        <v>0</v>
      </c>
      <c r="BL313" s="208">
        <f t="shared" si="569"/>
        <v>0</v>
      </c>
      <c r="BM313" s="208">
        <f t="shared" si="569"/>
        <v>0</v>
      </c>
      <c r="BN313" s="208">
        <f t="shared" si="569"/>
        <v>0</v>
      </c>
      <c r="BO313" s="208">
        <f t="shared" si="569"/>
        <v>0</v>
      </c>
      <c r="BP313" s="208">
        <f t="shared" si="569"/>
        <v>0</v>
      </c>
      <c r="BQ313" s="208">
        <f t="shared" si="569"/>
        <v>0</v>
      </c>
      <c r="BR313" s="208">
        <f t="shared" si="569"/>
        <v>0</v>
      </c>
      <c r="BS313" s="208">
        <f t="shared" si="569"/>
        <v>0</v>
      </c>
      <c r="BT313" s="208">
        <f t="shared" ref="BT313:CF313" si="570">+SUM(BS313,BT209)</f>
        <v>0</v>
      </c>
      <c r="BU313" s="208">
        <f t="shared" si="570"/>
        <v>0</v>
      </c>
      <c r="BV313" s="208">
        <f t="shared" si="570"/>
        <v>0</v>
      </c>
      <c r="BW313" s="208">
        <f t="shared" si="570"/>
        <v>0</v>
      </c>
      <c r="BX313" s="208">
        <f t="shared" si="570"/>
        <v>0</v>
      </c>
      <c r="BY313" s="208">
        <f t="shared" si="570"/>
        <v>0</v>
      </c>
      <c r="BZ313" s="208">
        <f t="shared" si="570"/>
        <v>0</v>
      </c>
      <c r="CA313" s="208">
        <f t="shared" si="570"/>
        <v>0</v>
      </c>
      <c r="CB313" s="208">
        <f t="shared" si="570"/>
        <v>0</v>
      </c>
      <c r="CC313" s="208">
        <f t="shared" si="570"/>
        <v>0</v>
      </c>
      <c r="CD313" s="208">
        <f t="shared" si="570"/>
        <v>0</v>
      </c>
      <c r="CE313" s="208">
        <f t="shared" si="570"/>
        <v>0</v>
      </c>
      <c r="CF313" s="208">
        <f t="shared" si="570"/>
        <v>0</v>
      </c>
      <c r="CG313" s="180"/>
      <c r="CH313" s="180"/>
      <c r="CI313" s="180"/>
      <c r="CJ313" s="180"/>
      <c r="CK313" s="180"/>
      <c r="CL313" s="180"/>
      <c r="CM313" s="180"/>
      <c r="CN313" s="180"/>
      <c r="CO313" s="180"/>
      <c r="CP313" s="180"/>
      <c r="CQ313" s="180"/>
      <c r="CR313" s="180"/>
      <c r="CS313" s="180"/>
      <c r="CT313" s="180"/>
      <c r="CU313" s="180"/>
      <c r="CV313" s="180"/>
      <c r="CW313" s="180"/>
      <c r="CX313" s="180"/>
      <c r="CY313" s="180"/>
      <c r="CZ313" s="180"/>
      <c r="DA313" s="180"/>
      <c r="DB313" s="180"/>
      <c r="DC313" s="180"/>
      <c r="DD313" s="180"/>
      <c r="DE313" s="180"/>
      <c r="DF313" s="180"/>
      <c r="DG313" s="180"/>
      <c r="DH313" s="180"/>
      <c r="DI313" s="180"/>
      <c r="DJ313" s="180"/>
      <c r="DK313" s="180"/>
      <c r="DL313" s="180"/>
      <c r="DM313" s="180"/>
      <c r="DN313" s="180"/>
      <c r="DO313" s="180"/>
      <c r="DP313" s="180"/>
      <c r="DQ313" s="180"/>
      <c r="DR313" s="180"/>
      <c r="DS313" s="180"/>
      <c r="DT313" s="180"/>
      <c r="DU313" s="180"/>
      <c r="DV313" s="180"/>
      <c r="DW313" s="180"/>
      <c r="DX313" s="180"/>
      <c r="DY313" s="180"/>
      <c r="DZ313" s="180"/>
      <c r="EA313" s="180"/>
      <c r="EB313" s="180"/>
      <c r="EC313" s="180"/>
      <c r="ED313" s="180"/>
      <c r="EE313" s="180"/>
      <c r="EF313" s="180"/>
      <c r="EG313" s="180"/>
      <c r="EH313" s="180"/>
      <c r="EI313" s="180"/>
      <c r="EJ313" s="180"/>
      <c r="EK313" s="180"/>
      <c r="EL313" s="180"/>
      <c r="EM313" s="180"/>
      <c r="EN313" s="180"/>
      <c r="EO313" s="180"/>
      <c r="EP313" s="180"/>
      <c r="EQ313" s="180"/>
      <c r="ER313" s="180"/>
      <c r="ES313" s="180"/>
      <c r="ET313" s="180"/>
      <c r="EU313" s="180"/>
      <c r="EV313" s="180"/>
      <c r="EW313" s="180"/>
      <c r="EX313" s="180"/>
      <c r="EY313" s="180"/>
      <c r="EZ313" s="180"/>
      <c r="FA313" s="180"/>
      <c r="FB313" s="180"/>
      <c r="FC313" s="180"/>
      <c r="FD313" s="180"/>
      <c r="FE313" s="180"/>
      <c r="FF313" s="180"/>
      <c r="FG313" s="180"/>
      <c r="FH313" s="180"/>
    </row>
    <row r="314" spans="3:164" hidden="1" x14ac:dyDescent="0.3">
      <c r="C314" s="700">
        <f t="shared" si="540"/>
        <v>96</v>
      </c>
      <c r="D314" s="305" t="str">
        <f t="shared" si="540"/>
        <v>-</v>
      </c>
      <c r="E314" s="208">
        <f t="shared" si="540"/>
        <v>0</v>
      </c>
      <c r="F314" s="208">
        <f t="shared" si="509"/>
        <v>0</v>
      </c>
      <c r="G314" s="208">
        <f t="shared" si="509"/>
        <v>0</v>
      </c>
      <c r="H314" s="208">
        <f t="shared" ref="H314:BS314" si="571">+SUM(G314,H210)</f>
        <v>0</v>
      </c>
      <c r="I314" s="208">
        <f t="shared" si="571"/>
        <v>0</v>
      </c>
      <c r="J314" s="208">
        <f t="shared" si="571"/>
        <v>0</v>
      </c>
      <c r="K314" s="208">
        <f t="shared" si="571"/>
        <v>0</v>
      </c>
      <c r="L314" s="208">
        <f t="shared" si="571"/>
        <v>0</v>
      </c>
      <c r="M314" s="208">
        <f t="shared" si="571"/>
        <v>0</v>
      </c>
      <c r="N314" s="208">
        <f t="shared" si="571"/>
        <v>0</v>
      </c>
      <c r="O314" s="208">
        <f t="shared" si="571"/>
        <v>0</v>
      </c>
      <c r="P314" s="208">
        <f t="shared" si="571"/>
        <v>0</v>
      </c>
      <c r="Q314" s="208">
        <f t="shared" si="571"/>
        <v>0</v>
      </c>
      <c r="R314" s="208">
        <f t="shared" si="571"/>
        <v>0</v>
      </c>
      <c r="S314" s="208">
        <f t="shared" si="571"/>
        <v>0</v>
      </c>
      <c r="T314" s="208">
        <f t="shared" si="571"/>
        <v>0</v>
      </c>
      <c r="U314" s="208">
        <f t="shared" si="571"/>
        <v>0</v>
      </c>
      <c r="V314" s="208">
        <f t="shared" si="571"/>
        <v>0</v>
      </c>
      <c r="W314" s="208">
        <f t="shared" si="571"/>
        <v>0</v>
      </c>
      <c r="X314" s="208">
        <f t="shared" si="571"/>
        <v>0</v>
      </c>
      <c r="Y314" s="208">
        <f t="shared" si="571"/>
        <v>0</v>
      </c>
      <c r="Z314" s="208">
        <f t="shared" si="571"/>
        <v>0</v>
      </c>
      <c r="AA314" s="208">
        <f t="shared" si="571"/>
        <v>0</v>
      </c>
      <c r="AB314" s="208">
        <f t="shared" si="571"/>
        <v>0</v>
      </c>
      <c r="AC314" s="208">
        <f t="shared" si="571"/>
        <v>0</v>
      </c>
      <c r="AD314" s="208">
        <f t="shared" si="571"/>
        <v>0</v>
      </c>
      <c r="AE314" s="208">
        <f t="shared" si="571"/>
        <v>0</v>
      </c>
      <c r="AF314" s="208">
        <f t="shared" si="571"/>
        <v>0</v>
      </c>
      <c r="AG314" s="208">
        <f t="shared" si="571"/>
        <v>0</v>
      </c>
      <c r="AH314" s="208">
        <f t="shared" si="571"/>
        <v>0</v>
      </c>
      <c r="AI314" s="208">
        <f t="shared" si="571"/>
        <v>0</v>
      </c>
      <c r="AJ314" s="208">
        <f t="shared" si="571"/>
        <v>0</v>
      </c>
      <c r="AK314" s="208">
        <f t="shared" si="571"/>
        <v>0</v>
      </c>
      <c r="AL314" s="208">
        <f t="shared" si="571"/>
        <v>0</v>
      </c>
      <c r="AM314" s="208">
        <f t="shared" si="571"/>
        <v>0</v>
      </c>
      <c r="AN314" s="208">
        <f t="shared" si="571"/>
        <v>0</v>
      </c>
      <c r="AO314" s="208">
        <f t="shared" si="571"/>
        <v>0</v>
      </c>
      <c r="AP314" s="208">
        <f t="shared" si="571"/>
        <v>0</v>
      </c>
      <c r="AQ314" s="208">
        <f t="shared" si="571"/>
        <v>0</v>
      </c>
      <c r="AR314" s="208">
        <f t="shared" si="571"/>
        <v>0</v>
      </c>
      <c r="AS314" s="208">
        <f t="shared" si="571"/>
        <v>0</v>
      </c>
      <c r="AT314" s="208">
        <f t="shared" si="571"/>
        <v>0</v>
      </c>
      <c r="AU314" s="208">
        <f t="shared" si="571"/>
        <v>0</v>
      </c>
      <c r="AV314" s="208">
        <f t="shared" si="571"/>
        <v>0</v>
      </c>
      <c r="AW314" s="208">
        <f t="shared" si="571"/>
        <v>0</v>
      </c>
      <c r="AX314" s="208">
        <f t="shared" si="571"/>
        <v>0</v>
      </c>
      <c r="AY314" s="208">
        <f t="shared" si="571"/>
        <v>0</v>
      </c>
      <c r="AZ314" s="208">
        <f t="shared" si="571"/>
        <v>0</v>
      </c>
      <c r="BA314" s="208">
        <f t="shared" si="571"/>
        <v>0</v>
      </c>
      <c r="BB314" s="208">
        <f t="shared" si="571"/>
        <v>0</v>
      </c>
      <c r="BC314" s="208">
        <f t="shared" si="571"/>
        <v>0</v>
      </c>
      <c r="BD314" s="208">
        <f t="shared" si="571"/>
        <v>0</v>
      </c>
      <c r="BE314" s="208">
        <f t="shared" si="571"/>
        <v>0</v>
      </c>
      <c r="BF314" s="208">
        <f t="shared" si="571"/>
        <v>0</v>
      </c>
      <c r="BG314" s="208">
        <f t="shared" si="571"/>
        <v>0</v>
      </c>
      <c r="BH314" s="208">
        <f t="shared" si="571"/>
        <v>0</v>
      </c>
      <c r="BI314" s="208">
        <f t="shared" si="571"/>
        <v>0</v>
      </c>
      <c r="BJ314" s="208">
        <f t="shared" si="571"/>
        <v>0</v>
      </c>
      <c r="BK314" s="208">
        <f t="shared" si="571"/>
        <v>0</v>
      </c>
      <c r="BL314" s="208">
        <f t="shared" si="571"/>
        <v>0</v>
      </c>
      <c r="BM314" s="208">
        <f t="shared" si="571"/>
        <v>0</v>
      </c>
      <c r="BN314" s="208">
        <f t="shared" si="571"/>
        <v>0</v>
      </c>
      <c r="BO314" s="208">
        <f t="shared" si="571"/>
        <v>0</v>
      </c>
      <c r="BP314" s="208">
        <f t="shared" si="571"/>
        <v>0</v>
      </c>
      <c r="BQ314" s="208">
        <f t="shared" si="571"/>
        <v>0</v>
      </c>
      <c r="BR314" s="208">
        <f t="shared" si="571"/>
        <v>0</v>
      </c>
      <c r="BS314" s="208">
        <f t="shared" si="571"/>
        <v>0</v>
      </c>
      <c r="BT314" s="208">
        <f t="shared" ref="BT314:CF314" si="572">+SUM(BS314,BT210)</f>
        <v>0</v>
      </c>
      <c r="BU314" s="208">
        <f t="shared" si="572"/>
        <v>0</v>
      </c>
      <c r="BV314" s="208">
        <f t="shared" si="572"/>
        <v>0</v>
      </c>
      <c r="BW314" s="208">
        <f t="shared" si="572"/>
        <v>0</v>
      </c>
      <c r="BX314" s="208">
        <f t="shared" si="572"/>
        <v>0</v>
      </c>
      <c r="BY314" s="208">
        <f t="shared" si="572"/>
        <v>0</v>
      </c>
      <c r="BZ314" s="208">
        <f t="shared" si="572"/>
        <v>0</v>
      </c>
      <c r="CA314" s="208">
        <f t="shared" si="572"/>
        <v>0</v>
      </c>
      <c r="CB314" s="208">
        <f t="shared" si="572"/>
        <v>0</v>
      </c>
      <c r="CC314" s="208">
        <f t="shared" si="572"/>
        <v>0</v>
      </c>
      <c r="CD314" s="208">
        <f t="shared" si="572"/>
        <v>0</v>
      </c>
      <c r="CE314" s="208">
        <f t="shared" si="572"/>
        <v>0</v>
      </c>
      <c r="CF314" s="208">
        <f t="shared" si="572"/>
        <v>0</v>
      </c>
      <c r="CG314" s="180"/>
      <c r="CH314" s="180"/>
      <c r="CI314" s="180"/>
      <c r="CJ314" s="180"/>
      <c r="CK314" s="180"/>
      <c r="CL314" s="180"/>
      <c r="CM314" s="180"/>
      <c r="CN314" s="180"/>
      <c r="CO314" s="180"/>
      <c r="CP314" s="180"/>
      <c r="CQ314" s="180"/>
      <c r="CR314" s="180"/>
      <c r="CS314" s="180"/>
      <c r="CT314" s="180"/>
      <c r="CU314" s="180"/>
      <c r="CV314" s="180"/>
      <c r="CW314" s="180"/>
      <c r="CX314" s="180"/>
      <c r="CY314" s="180"/>
      <c r="CZ314" s="180"/>
      <c r="DA314" s="180"/>
      <c r="DB314" s="180"/>
      <c r="DC314" s="180"/>
      <c r="DD314" s="180"/>
      <c r="DE314" s="180"/>
      <c r="DF314" s="180"/>
      <c r="DG314" s="180"/>
      <c r="DH314" s="180"/>
      <c r="DI314" s="180"/>
      <c r="DJ314" s="180"/>
      <c r="DK314" s="180"/>
      <c r="DL314" s="180"/>
      <c r="DM314" s="180"/>
      <c r="DN314" s="180"/>
      <c r="DO314" s="180"/>
      <c r="DP314" s="180"/>
      <c r="DQ314" s="180"/>
      <c r="DR314" s="180"/>
      <c r="DS314" s="180"/>
      <c r="DT314" s="180"/>
      <c r="DU314" s="180"/>
      <c r="DV314" s="180"/>
      <c r="DW314" s="180"/>
      <c r="DX314" s="180"/>
      <c r="DY314" s="180"/>
      <c r="DZ314" s="180"/>
      <c r="EA314" s="180"/>
      <c r="EB314" s="180"/>
      <c r="EC314" s="180"/>
      <c r="ED314" s="180"/>
      <c r="EE314" s="180"/>
      <c r="EF314" s="180"/>
      <c r="EG314" s="180"/>
      <c r="EH314" s="180"/>
      <c r="EI314" s="180"/>
      <c r="EJ314" s="180"/>
      <c r="EK314" s="180"/>
      <c r="EL314" s="180"/>
      <c r="EM314" s="180"/>
      <c r="EN314" s="180"/>
      <c r="EO314" s="180"/>
      <c r="EP314" s="180"/>
      <c r="EQ314" s="180"/>
      <c r="ER314" s="180"/>
      <c r="ES314" s="180"/>
      <c r="ET314" s="180"/>
      <c r="EU314" s="180"/>
      <c r="EV314" s="180"/>
      <c r="EW314" s="180"/>
      <c r="EX314" s="180"/>
      <c r="EY314" s="180"/>
      <c r="EZ314" s="180"/>
      <c r="FA314" s="180"/>
      <c r="FB314" s="180"/>
      <c r="FC314" s="180"/>
      <c r="FD314" s="180"/>
      <c r="FE314" s="180"/>
      <c r="FF314" s="180"/>
      <c r="FG314" s="180"/>
      <c r="FH314" s="180"/>
    </row>
    <row r="315" spans="3:164" hidden="1" x14ac:dyDescent="0.3">
      <c r="C315" s="700">
        <f t="shared" si="540"/>
        <v>97</v>
      </c>
      <c r="D315" s="305" t="str">
        <f t="shared" si="540"/>
        <v>-</v>
      </c>
      <c r="E315" s="208">
        <f t="shared" si="540"/>
        <v>0</v>
      </c>
      <c r="F315" s="208">
        <f t="shared" si="509"/>
        <v>0</v>
      </c>
      <c r="G315" s="208">
        <f t="shared" si="509"/>
        <v>0</v>
      </c>
      <c r="H315" s="208">
        <f t="shared" ref="H315:BS315" si="573">+SUM(G315,H211)</f>
        <v>0</v>
      </c>
      <c r="I315" s="208">
        <f t="shared" si="573"/>
        <v>0</v>
      </c>
      <c r="J315" s="208">
        <f t="shared" si="573"/>
        <v>0</v>
      </c>
      <c r="K315" s="208">
        <f t="shared" si="573"/>
        <v>0</v>
      </c>
      <c r="L315" s="208">
        <f t="shared" si="573"/>
        <v>0</v>
      </c>
      <c r="M315" s="208">
        <f t="shared" si="573"/>
        <v>0</v>
      </c>
      <c r="N315" s="208">
        <f t="shared" si="573"/>
        <v>0</v>
      </c>
      <c r="O315" s="208">
        <f t="shared" si="573"/>
        <v>0</v>
      </c>
      <c r="P315" s="208">
        <f t="shared" si="573"/>
        <v>0</v>
      </c>
      <c r="Q315" s="208">
        <f t="shared" si="573"/>
        <v>0</v>
      </c>
      <c r="R315" s="208">
        <f t="shared" si="573"/>
        <v>0</v>
      </c>
      <c r="S315" s="208">
        <f t="shared" si="573"/>
        <v>0</v>
      </c>
      <c r="T315" s="208">
        <f t="shared" si="573"/>
        <v>0</v>
      </c>
      <c r="U315" s="208">
        <f t="shared" si="573"/>
        <v>0</v>
      </c>
      <c r="V315" s="208">
        <f t="shared" si="573"/>
        <v>0</v>
      </c>
      <c r="W315" s="208">
        <f t="shared" si="573"/>
        <v>0</v>
      </c>
      <c r="X315" s="208">
        <f t="shared" si="573"/>
        <v>0</v>
      </c>
      <c r="Y315" s="208">
        <f t="shared" si="573"/>
        <v>0</v>
      </c>
      <c r="Z315" s="208">
        <f t="shared" si="573"/>
        <v>0</v>
      </c>
      <c r="AA315" s="208">
        <f t="shared" si="573"/>
        <v>0</v>
      </c>
      <c r="AB315" s="208">
        <f t="shared" si="573"/>
        <v>0</v>
      </c>
      <c r="AC315" s="208">
        <f t="shared" si="573"/>
        <v>0</v>
      </c>
      <c r="AD315" s="208">
        <f t="shared" si="573"/>
        <v>0</v>
      </c>
      <c r="AE315" s="208">
        <f t="shared" si="573"/>
        <v>0</v>
      </c>
      <c r="AF315" s="208">
        <f t="shared" si="573"/>
        <v>0</v>
      </c>
      <c r="AG315" s="208">
        <f t="shared" si="573"/>
        <v>0</v>
      </c>
      <c r="AH315" s="208">
        <f t="shared" si="573"/>
        <v>0</v>
      </c>
      <c r="AI315" s="208">
        <f t="shared" si="573"/>
        <v>0</v>
      </c>
      <c r="AJ315" s="208">
        <f t="shared" si="573"/>
        <v>0</v>
      </c>
      <c r="AK315" s="208">
        <f t="shared" si="573"/>
        <v>0</v>
      </c>
      <c r="AL315" s="208">
        <f t="shared" si="573"/>
        <v>0</v>
      </c>
      <c r="AM315" s="208">
        <f t="shared" si="573"/>
        <v>0</v>
      </c>
      <c r="AN315" s="208">
        <f t="shared" si="573"/>
        <v>0</v>
      </c>
      <c r="AO315" s="208">
        <f t="shared" si="573"/>
        <v>0</v>
      </c>
      <c r="AP315" s="208">
        <f t="shared" si="573"/>
        <v>0</v>
      </c>
      <c r="AQ315" s="208">
        <f t="shared" si="573"/>
        <v>0</v>
      </c>
      <c r="AR315" s="208">
        <f t="shared" si="573"/>
        <v>0</v>
      </c>
      <c r="AS315" s="208">
        <f t="shared" si="573"/>
        <v>0</v>
      </c>
      <c r="AT315" s="208">
        <f t="shared" si="573"/>
        <v>0</v>
      </c>
      <c r="AU315" s="208">
        <f t="shared" si="573"/>
        <v>0</v>
      </c>
      <c r="AV315" s="208">
        <f t="shared" si="573"/>
        <v>0</v>
      </c>
      <c r="AW315" s="208">
        <f t="shared" si="573"/>
        <v>0</v>
      </c>
      <c r="AX315" s="208">
        <f t="shared" si="573"/>
        <v>0</v>
      </c>
      <c r="AY315" s="208">
        <f t="shared" si="573"/>
        <v>0</v>
      </c>
      <c r="AZ315" s="208">
        <f t="shared" si="573"/>
        <v>0</v>
      </c>
      <c r="BA315" s="208">
        <f t="shared" si="573"/>
        <v>0</v>
      </c>
      <c r="BB315" s="208">
        <f t="shared" si="573"/>
        <v>0</v>
      </c>
      <c r="BC315" s="208">
        <f t="shared" si="573"/>
        <v>0</v>
      </c>
      <c r="BD315" s="208">
        <f t="shared" si="573"/>
        <v>0</v>
      </c>
      <c r="BE315" s="208">
        <f t="shared" si="573"/>
        <v>0</v>
      </c>
      <c r="BF315" s="208">
        <f t="shared" si="573"/>
        <v>0</v>
      </c>
      <c r="BG315" s="208">
        <f t="shared" si="573"/>
        <v>0</v>
      </c>
      <c r="BH315" s="208">
        <f t="shared" si="573"/>
        <v>0</v>
      </c>
      <c r="BI315" s="208">
        <f t="shared" si="573"/>
        <v>0</v>
      </c>
      <c r="BJ315" s="208">
        <f t="shared" si="573"/>
        <v>0</v>
      </c>
      <c r="BK315" s="208">
        <f t="shared" si="573"/>
        <v>0</v>
      </c>
      <c r="BL315" s="208">
        <f t="shared" si="573"/>
        <v>0</v>
      </c>
      <c r="BM315" s="208">
        <f t="shared" si="573"/>
        <v>0</v>
      </c>
      <c r="BN315" s="208">
        <f t="shared" si="573"/>
        <v>0</v>
      </c>
      <c r="BO315" s="208">
        <f t="shared" si="573"/>
        <v>0</v>
      </c>
      <c r="BP315" s="208">
        <f t="shared" si="573"/>
        <v>0</v>
      </c>
      <c r="BQ315" s="208">
        <f t="shared" si="573"/>
        <v>0</v>
      </c>
      <c r="BR315" s="208">
        <f t="shared" si="573"/>
        <v>0</v>
      </c>
      <c r="BS315" s="208">
        <f t="shared" si="573"/>
        <v>0</v>
      </c>
      <c r="BT315" s="208">
        <f t="shared" ref="BT315:CF315" si="574">+SUM(BS315,BT211)</f>
        <v>0</v>
      </c>
      <c r="BU315" s="208">
        <f t="shared" si="574"/>
        <v>0</v>
      </c>
      <c r="BV315" s="208">
        <f t="shared" si="574"/>
        <v>0</v>
      </c>
      <c r="BW315" s="208">
        <f t="shared" si="574"/>
        <v>0</v>
      </c>
      <c r="BX315" s="208">
        <f t="shared" si="574"/>
        <v>0</v>
      </c>
      <c r="BY315" s="208">
        <f t="shared" si="574"/>
        <v>0</v>
      </c>
      <c r="BZ315" s="208">
        <f t="shared" si="574"/>
        <v>0</v>
      </c>
      <c r="CA315" s="208">
        <f t="shared" si="574"/>
        <v>0</v>
      </c>
      <c r="CB315" s="208">
        <f t="shared" si="574"/>
        <v>0</v>
      </c>
      <c r="CC315" s="208">
        <f t="shared" si="574"/>
        <v>0</v>
      </c>
      <c r="CD315" s="208">
        <f t="shared" si="574"/>
        <v>0</v>
      </c>
      <c r="CE315" s="208">
        <f t="shared" si="574"/>
        <v>0</v>
      </c>
      <c r="CF315" s="208">
        <f t="shared" si="574"/>
        <v>0</v>
      </c>
      <c r="CG315" s="180"/>
      <c r="CH315" s="180"/>
      <c r="CI315" s="180"/>
      <c r="CJ315" s="180"/>
      <c r="CK315" s="180"/>
      <c r="CL315" s="180"/>
      <c r="CM315" s="180"/>
      <c r="CN315" s="180"/>
      <c r="CO315" s="180"/>
      <c r="CP315" s="180"/>
      <c r="CQ315" s="180"/>
      <c r="CR315" s="180"/>
      <c r="CS315" s="180"/>
      <c r="CT315" s="180"/>
      <c r="CU315" s="180"/>
      <c r="CV315" s="180"/>
      <c r="CW315" s="180"/>
      <c r="CX315" s="180"/>
      <c r="CY315" s="180"/>
      <c r="CZ315" s="180"/>
      <c r="DA315" s="180"/>
      <c r="DB315" s="180"/>
      <c r="DC315" s="180"/>
      <c r="DD315" s="180"/>
      <c r="DE315" s="180"/>
      <c r="DF315" s="180"/>
      <c r="DG315" s="180"/>
      <c r="DH315" s="180"/>
      <c r="DI315" s="180"/>
      <c r="DJ315" s="180"/>
      <c r="DK315" s="180"/>
      <c r="DL315" s="180"/>
      <c r="DM315" s="180"/>
      <c r="DN315" s="180"/>
      <c r="DO315" s="180"/>
      <c r="DP315" s="180"/>
      <c r="DQ315" s="180"/>
      <c r="DR315" s="180"/>
      <c r="DS315" s="180"/>
      <c r="DT315" s="180"/>
      <c r="DU315" s="180"/>
      <c r="DV315" s="180"/>
      <c r="DW315" s="180"/>
      <c r="DX315" s="180"/>
      <c r="DY315" s="180"/>
      <c r="DZ315" s="180"/>
      <c r="EA315" s="180"/>
      <c r="EB315" s="180"/>
      <c r="EC315" s="180"/>
      <c r="ED315" s="180"/>
      <c r="EE315" s="180"/>
      <c r="EF315" s="180"/>
      <c r="EG315" s="180"/>
      <c r="EH315" s="180"/>
      <c r="EI315" s="180"/>
      <c r="EJ315" s="180"/>
      <c r="EK315" s="180"/>
      <c r="EL315" s="180"/>
      <c r="EM315" s="180"/>
      <c r="EN315" s="180"/>
      <c r="EO315" s="180"/>
      <c r="EP315" s="180"/>
      <c r="EQ315" s="180"/>
      <c r="ER315" s="180"/>
      <c r="ES315" s="180"/>
      <c r="ET315" s="180"/>
      <c r="EU315" s="180"/>
      <c r="EV315" s="180"/>
      <c r="EW315" s="180"/>
      <c r="EX315" s="180"/>
      <c r="EY315" s="180"/>
      <c r="EZ315" s="180"/>
      <c r="FA315" s="180"/>
      <c r="FB315" s="180"/>
      <c r="FC315" s="180"/>
      <c r="FD315" s="180"/>
      <c r="FE315" s="180"/>
      <c r="FF315" s="180"/>
      <c r="FG315" s="180"/>
      <c r="FH315" s="180"/>
    </row>
    <row r="316" spans="3:164" hidden="1" x14ac:dyDescent="0.3">
      <c r="C316" s="700">
        <f t="shared" si="540"/>
        <v>98</v>
      </c>
      <c r="D316" s="305" t="str">
        <f t="shared" si="540"/>
        <v>-</v>
      </c>
      <c r="E316" s="208">
        <f t="shared" si="540"/>
        <v>0</v>
      </c>
      <c r="F316" s="208">
        <f t="shared" si="509"/>
        <v>0</v>
      </c>
      <c r="G316" s="208">
        <f t="shared" si="509"/>
        <v>0</v>
      </c>
      <c r="H316" s="208">
        <f t="shared" ref="H316:BS316" si="575">+SUM(G316,H212)</f>
        <v>0</v>
      </c>
      <c r="I316" s="208">
        <f t="shared" si="575"/>
        <v>0</v>
      </c>
      <c r="J316" s="208">
        <f t="shared" si="575"/>
        <v>0</v>
      </c>
      <c r="K316" s="208">
        <f t="shared" si="575"/>
        <v>0</v>
      </c>
      <c r="L316" s="208">
        <f t="shared" si="575"/>
        <v>0</v>
      </c>
      <c r="M316" s="208">
        <f t="shared" si="575"/>
        <v>0</v>
      </c>
      <c r="N316" s="208">
        <f t="shared" si="575"/>
        <v>0</v>
      </c>
      <c r="O316" s="208">
        <f t="shared" si="575"/>
        <v>0</v>
      </c>
      <c r="P316" s="208">
        <f t="shared" si="575"/>
        <v>0</v>
      </c>
      <c r="Q316" s="208">
        <f t="shared" si="575"/>
        <v>0</v>
      </c>
      <c r="R316" s="208">
        <f t="shared" si="575"/>
        <v>0</v>
      </c>
      <c r="S316" s="208">
        <f t="shared" si="575"/>
        <v>0</v>
      </c>
      <c r="T316" s="208">
        <f t="shared" si="575"/>
        <v>0</v>
      </c>
      <c r="U316" s="208">
        <f t="shared" si="575"/>
        <v>0</v>
      </c>
      <c r="V316" s="208">
        <f t="shared" si="575"/>
        <v>0</v>
      </c>
      <c r="W316" s="208">
        <f t="shared" si="575"/>
        <v>0</v>
      </c>
      <c r="X316" s="208">
        <f t="shared" si="575"/>
        <v>0</v>
      </c>
      <c r="Y316" s="208">
        <f t="shared" si="575"/>
        <v>0</v>
      </c>
      <c r="Z316" s="208">
        <f t="shared" si="575"/>
        <v>0</v>
      </c>
      <c r="AA316" s="208">
        <f t="shared" si="575"/>
        <v>0</v>
      </c>
      <c r="AB316" s="208">
        <f t="shared" si="575"/>
        <v>0</v>
      </c>
      <c r="AC316" s="208">
        <f t="shared" si="575"/>
        <v>0</v>
      </c>
      <c r="AD316" s="208">
        <f t="shared" si="575"/>
        <v>0</v>
      </c>
      <c r="AE316" s="208">
        <f t="shared" si="575"/>
        <v>0</v>
      </c>
      <c r="AF316" s="208">
        <f t="shared" si="575"/>
        <v>0</v>
      </c>
      <c r="AG316" s="208">
        <f t="shared" si="575"/>
        <v>0</v>
      </c>
      <c r="AH316" s="208">
        <f t="shared" si="575"/>
        <v>0</v>
      </c>
      <c r="AI316" s="208">
        <f t="shared" si="575"/>
        <v>0</v>
      </c>
      <c r="AJ316" s="208">
        <f t="shared" si="575"/>
        <v>0</v>
      </c>
      <c r="AK316" s="208">
        <f t="shared" si="575"/>
        <v>0</v>
      </c>
      <c r="AL316" s="208">
        <f t="shared" si="575"/>
        <v>0</v>
      </c>
      <c r="AM316" s="208">
        <f t="shared" si="575"/>
        <v>0</v>
      </c>
      <c r="AN316" s="208">
        <f t="shared" si="575"/>
        <v>0</v>
      </c>
      <c r="AO316" s="208">
        <f t="shared" si="575"/>
        <v>0</v>
      </c>
      <c r="AP316" s="208">
        <f t="shared" si="575"/>
        <v>0</v>
      </c>
      <c r="AQ316" s="208">
        <f t="shared" si="575"/>
        <v>0</v>
      </c>
      <c r="AR316" s="208">
        <f t="shared" si="575"/>
        <v>0</v>
      </c>
      <c r="AS316" s="208">
        <f t="shared" si="575"/>
        <v>0</v>
      </c>
      <c r="AT316" s="208">
        <f t="shared" si="575"/>
        <v>0</v>
      </c>
      <c r="AU316" s="208">
        <f t="shared" si="575"/>
        <v>0</v>
      </c>
      <c r="AV316" s="208">
        <f t="shared" si="575"/>
        <v>0</v>
      </c>
      <c r="AW316" s="208">
        <f t="shared" si="575"/>
        <v>0</v>
      </c>
      <c r="AX316" s="208">
        <f t="shared" si="575"/>
        <v>0</v>
      </c>
      <c r="AY316" s="208">
        <f t="shared" si="575"/>
        <v>0</v>
      </c>
      <c r="AZ316" s="208">
        <f t="shared" si="575"/>
        <v>0</v>
      </c>
      <c r="BA316" s="208">
        <f t="shared" si="575"/>
        <v>0</v>
      </c>
      <c r="BB316" s="208">
        <f t="shared" si="575"/>
        <v>0</v>
      </c>
      <c r="BC316" s="208">
        <f t="shared" si="575"/>
        <v>0</v>
      </c>
      <c r="BD316" s="208">
        <f t="shared" si="575"/>
        <v>0</v>
      </c>
      <c r="BE316" s="208">
        <f t="shared" si="575"/>
        <v>0</v>
      </c>
      <c r="BF316" s="208">
        <f t="shared" si="575"/>
        <v>0</v>
      </c>
      <c r="BG316" s="208">
        <f t="shared" si="575"/>
        <v>0</v>
      </c>
      <c r="BH316" s="208">
        <f t="shared" si="575"/>
        <v>0</v>
      </c>
      <c r="BI316" s="208">
        <f t="shared" si="575"/>
        <v>0</v>
      </c>
      <c r="BJ316" s="208">
        <f t="shared" si="575"/>
        <v>0</v>
      </c>
      <c r="BK316" s="208">
        <f t="shared" si="575"/>
        <v>0</v>
      </c>
      <c r="BL316" s="208">
        <f t="shared" si="575"/>
        <v>0</v>
      </c>
      <c r="BM316" s="208">
        <f t="shared" si="575"/>
        <v>0</v>
      </c>
      <c r="BN316" s="208">
        <f t="shared" si="575"/>
        <v>0</v>
      </c>
      <c r="BO316" s="208">
        <f t="shared" si="575"/>
        <v>0</v>
      </c>
      <c r="BP316" s="208">
        <f t="shared" si="575"/>
        <v>0</v>
      </c>
      <c r="BQ316" s="208">
        <f t="shared" si="575"/>
        <v>0</v>
      </c>
      <c r="BR316" s="208">
        <f t="shared" si="575"/>
        <v>0</v>
      </c>
      <c r="BS316" s="208">
        <f t="shared" si="575"/>
        <v>0</v>
      </c>
      <c r="BT316" s="208">
        <f t="shared" ref="BT316:CF316" si="576">+SUM(BS316,BT212)</f>
        <v>0</v>
      </c>
      <c r="BU316" s="208">
        <f t="shared" si="576"/>
        <v>0</v>
      </c>
      <c r="BV316" s="208">
        <f t="shared" si="576"/>
        <v>0</v>
      </c>
      <c r="BW316" s="208">
        <f t="shared" si="576"/>
        <v>0</v>
      </c>
      <c r="BX316" s="208">
        <f t="shared" si="576"/>
        <v>0</v>
      </c>
      <c r="BY316" s="208">
        <f t="shared" si="576"/>
        <v>0</v>
      </c>
      <c r="BZ316" s="208">
        <f t="shared" si="576"/>
        <v>0</v>
      </c>
      <c r="CA316" s="208">
        <f t="shared" si="576"/>
        <v>0</v>
      </c>
      <c r="CB316" s="208">
        <f t="shared" si="576"/>
        <v>0</v>
      </c>
      <c r="CC316" s="208">
        <f t="shared" si="576"/>
        <v>0</v>
      </c>
      <c r="CD316" s="208">
        <f t="shared" si="576"/>
        <v>0</v>
      </c>
      <c r="CE316" s="208">
        <f t="shared" si="576"/>
        <v>0</v>
      </c>
      <c r="CF316" s="208">
        <f t="shared" si="576"/>
        <v>0</v>
      </c>
      <c r="CG316" s="180"/>
      <c r="CH316" s="180"/>
      <c r="CI316" s="180"/>
      <c r="CJ316" s="180"/>
      <c r="CK316" s="180"/>
      <c r="CL316" s="180"/>
      <c r="CM316" s="180"/>
      <c r="CN316" s="180"/>
      <c r="CO316" s="180"/>
      <c r="CP316" s="180"/>
      <c r="CQ316" s="180"/>
      <c r="CR316" s="180"/>
      <c r="CS316" s="180"/>
      <c r="CT316" s="180"/>
      <c r="CU316" s="180"/>
      <c r="CV316" s="180"/>
      <c r="CW316" s="180"/>
      <c r="CX316" s="180"/>
      <c r="CY316" s="180"/>
      <c r="CZ316" s="180"/>
      <c r="DA316" s="180"/>
      <c r="DB316" s="180"/>
      <c r="DC316" s="180"/>
      <c r="DD316" s="180"/>
      <c r="DE316" s="180"/>
      <c r="DF316" s="180"/>
      <c r="DG316" s="180"/>
      <c r="DH316" s="180"/>
      <c r="DI316" s="180"/>
      <c r="DJ316" s="180"/>
      <c r="DK316" s="180"/>
      <c r="DL316" s="180"/>
      <c r="DM316" s="180"/>
      <c r="DN316" s="180"/>
      <c r="DO316" s="180"/>
      <c r="DP316" s="180"/>
      <c r="DQ316" s="180"/>
      <c r="DR316" s="180"/>
      <c r="DS316" s="180"/>
      <c r="DT316" s="180"/>
      <c r="DU316" s="180"/>
      <c r="DV316" s="180"/>
      <c r="DW316" s="180"/>
      <c r="DX316" s="180"/>
      <c r="DY316" s="180"/>
      <c r="DZ316" s="180"/>
      <c r="EA316" s="180"/>
      <c r="EB316" s="180"/>
      <c r="EC316" s="180"/>
      <c r="ED316" s="180"/>
      <c r="EE316" s="180"/>
      <c r="EF316" s="180"/>
      <c r="EG316" s="180"/>
      <c r="EH316" s="180"/>
      <c r="EI316" s="180"/>
      <c r="EJ316" s="180"/>
      <c r="EK316" s="180"/>
      <c r="EL316" s="180"/>
      <c r="EM316" s="180"/>
      <c r="EN316" s="180"/>
      <c r="EO316" s="180"/>
      <c r="EP316" s="180"/>
      <c r="EQ316" s="180"/>
      <c r="ER316" s="180"/>
      <c r="ES316" s="180"/>
      <c r="ET316" s="180"/>
      <c r="EU316" s="180"/>
      <c r="EV316" s="180"/>
      <c r="EW316" s="180"/>
      <c r="EX316" s="180"/>
      <c r="EY316" s="180"/>
      <c r="EZ316" s="180"/>
      <c r="FA316" s="180"/>
      <c r="FB316" s="180"/>
      <c r="FC316" s="180"/>
      <c r="FD316" s="180"/>
      <c r="FE316" s="180"/>
      <c r="FF316" s="180"/>
      <c r="FG316" s="180"/>
      <c r="FH316" s="180"/>
    </row>
    <row r="317" spans="3:164" hidden="1" x14ac:dyDescent="0.3">
      <c r="C317" s="700">
        <f t="shared" si="540"/>
        <v>99</v>
      </c>
      <c r="D317" s="305" t="str">
        <f t="shared" si="540"/>
        <v>-</v>
      </c>
      <c r="E317" s="208">
        <f t="shared" si="540"/>
        <v>0</v>
      </c>
      <c r="F317" s="208">
        <f t="shared" si="509"/>
        <v>0</v>
      </c>
      <c r="G317" s="208">
        <f t="shared" si="509"/>
        <v>0</v>
      </c>
      <c r="H317" s="208">
        <f t="shared" ref="H317:BS317" si="577">+SUM(G317,H213)</f>
        <v>0</v>
      </c>
      <c r="I317" s="208">
        <f t="shared" si="577"/>
        <v>0</v>
      </c>
      <c r="J317" s="208">
        <f t="shared" si="577"/>
        <v>0</v>
      </c>
      <c r="K317" s="208">
        <f t="shared" si="577"/>
        <v>0</v>
      </c>
      <c r="L317" s="208">
        <f t="shared" si="577"/>
        <v>0</v>
      </c>
      <c r="M317" s="208">
        <f t="shared" si="577"/>
        <v>0</v>
      </c>
      <c r="N317" s="208">
        <f t="shared" si="577"/>
        <v>0</v>
      </c>
      <c r="O317" s="208">
        <f t="shared" si="577"/>
        <v>0</v>
      </c>
      <c r="P317" s="208">
        <f t="shared" si="577"/>
        <v>0</v>
      </c>
      <c r="Q317" s="208">
        <f t="shared" si="577"/>
        <v>0</v>
      </c>
      <c r="R317" s="208">
        <f t="shared" si="577"/>
        <v>0</v>
      </c>
      <c r="S317" s="208">
        <f t="shared" si="577"/>
        <v>0</v>
      </c>
      <c r="T317" s="208">
        <f t="shared" si="577"/>
        <v>0</v>
      </c>
      <c r="U317" s="208">
        <f t="shared" si="577"/>
        <v>0</v>
      </c>
      <c r="V317" s="208">
        <f t="shared" si="577"/>
        <v>0</v>
      </c>
      <c r="W317" s="208">
        <f t="shared" si="577"/>
        <v>0</v>
      </c>
      <c r="X317" s="208">
        <f t="shared" si="577"/>
        <v>0</v>
      </c>
      <c r="Y317" s="208">
        <f t="shared" si="577"/>
        <v>0</v>
      </c>
      <c r="Z317" s="208">
        <f t="shared" si="577"/>
        <v>0</v>
      </c>
      <c r="AA317" s="208">
        <f t="shared" si="577"/>
        <v>0</v>
      </c>
      <c r="AB317" s="208">
        <f t="shared" si="577"/>
        <v>0</v>
      </c>
      <c r="AC317" s="208">
        <f t="shared" si="577"/>
        <v>0</v>
      </c>
      <c r="AD317" s="208">
        <f t="shared" si="577"/>
        <v>0</v>
      </c>
      <c r="AE317" s="208">
        <f t="shared" si="577"/>
        <v>0</v>
      </c>
      <c r="AF317" s="208">
        <f t="shared" si="577"/>
        <v>0</v>
      </c>
      <c r="AG317" s="208">
        <f t="shared" si="577"/>
        <v>0</v>
      </c>
      <c r="AH317" s="208">
        <f t="shared" si="577"/>
        <v>0</v>
      </c>
      <c r="AI317" s="208">
        <f t="shared" si="577"/>
        <v>0</v>
      </c>
      <c r="AJ317" s="208">
        <f t="shared" si="577"/>
        <v>0</v>
      </c>
      <c r="AK317" s="208">
        <f t="shared" si="577"/>
        <v>0</v>
      </c>
      <c r="AL317" s="208">
        <f t="shared" si="577"/>
        <v>0</v>
      </c>
      <c r="AM317" s="208">
        <f t="shared" si="577"/>
        <v>0</v>
      </c>
      <c r="AN317" s="208">
        <f t="shared" si="577"/>
        <v>0</v>
      </c>
      <c r="AO317" s="208">
        <f t="shared" si="577"/>
        <v>0</v>
      </c>
      <c r="AP317" s="208">
        <f t="shared" si="577"/>
        <v>0</v>
      </c>
      <c r="AQ317" s="208">
        <f t="shared" si="577"/>
        <v>0</v>
      </c>
      <c r="AR317" s="208">
        <f t="shared" si="577"/>
        <v>0</v>
      </c>
      <c r="AS317" s="208">
        <f t="shared" si="577"/>
        <v>0</v>
      </c>
      <c r="AT317" s="208">
        <f t="shared" si="577"/>
        <v>0</v>
      </c>
      <c r="AU317" s="208">
        <f t="shared" si="577"/>
        <v>0</v>
      </c>
      <c r="AV317" s="208">
        <f t="shared" si="577"/>
        <v>0</v>
      </c>
      <c r="AW317" s="208">
        <f t="shared" si="577"/>
        <v>0</v>
      </c>
      <c r="AX317" s="208">
        <f t="shared" si="577"/>
        <v>0</v>
      </c>
      <c r="AY317" s="208">
        <f t="shared" si="577"/>
        <v>0</v>
      </c>
      <c r="AZ317" s="208">
        <f t="shared" si="577"/>
        <v>0</v>
      </c>
      <c r="BA317" s="208">
        <f t="shared" si="577"/>
        <v>0</v>
      </c>
      <c r="BB317" s="208">
        <f t="shared" si="577"/>
        <v>0</v>
      </c>
      <c r="BC317" s="208">
        <f t="shared" si="577"/>
        <v>0</v>
      </c>
      <c r="BD317" s="208">
        <f t="shared" si="577"/>
        <v>0</v>
      </c>
      <c r="BE317" s="208">
        <f t="shared" si="577"/>
        <v>0</v>
      </c>
      <c r="BF317" s="208">
        <f t="shared" si="577"/>
        <v>0</v>
      </c>
      <c r="BG317" s="208">
        <f t="shared" si="577"/>
        <v>0</v>
      </c>
      <c r="BH317" s="208">
        <f t="shared" si="577"/>
        <v>0</v>
      </c>
      <c r="BI317" s="208">
        <f t="shared" si="577"/>
        <v>0</v>
      </c>
      <c r="BJ317" s="208">
        <f t="shared" si="577"/>
        <v>0</v>
      </c>
      <c r="BK317" s="208">
        <f t="shared" si="577"/>
        <v>0</v>
      </c>
      <c r="BL317" s="208">
        <f t="shared" si="577"/>
        <v>0</v>
      </c>
      <c r="BM317" s="208">
        <f t="shared" si="577"/>
        <v>0</v>
      </c>
      <c r="BN317" s="208">
        <f t="shared" si="577"/>
        <v>0</v>
      </c>
      <c r="BO317" s="208">
        <f t="shared" si="577"/>
        <v>0</v>
      </c>
      <c r="BP317" s="208">
        <f t="shared" si="577"/>
        <v>0</v>
      </c>
      <c r="BQ317" s="208">
        <f t="shared" si="577"/>
        <v>0</v>
      </c>
      <c r="BR317" s="208">
        <f t="shared" si="577"/>
        <v>0</v>
      </c>
      <c r="BS317" s="208">
        <f t="shared" si="577"/>
        <v>0</v>
      </c>
      <c r="BT317" s="208">
        <f t="shared" ref="BT317:CF317" si="578">+SUM(BS317,BT213)</f>
        <v>0</v>
      </c>
      <c r="BU317" s="208">
        <f t="shared" si="578"/>
        <v>0</v>
      </c>
      <c r="BV317" s="208">
        <f t="shared" si="578"/>
        <v>0</v>
      </c>
      <c r="BW317" s="208">
        <f t="shared" si="578"/>
        <v>0</v>
      </c>
      <c r="BX317" s="208">
        <f t="shared" si="578"/>
        <v>0</v>
      </c>
      <c r="BY317" s="208">
        <f t="shared" si="578"/>
        <v>0</v>
      </c>
      <c r="BZ317" s="208">
        <f t="shared" si="578"/>
        <v>0</v>
      </c>
      <c r="CA317" s="208">
        <f t="shared" si="578"/>
        <v>0</v>
      </c>
      <c r="CB317" s="208">
        <f t="shared" si="578"/>
        <v>0</v>
      </c>
      <c r="CC317" s="208">
        <f t="shared" si="578"/>
        <v>0</v>
      </c>
      <c r="CD317" s="208">
        <f t="shared" si="578"/>
        <v>0</v>
      </c>
      <c r="CE317" s="208">
        <f t="shared" si="578"/>
        <v>0</v>
      </c>
      <c r="CF317" s="208">
        <f t="shared" si="578"/>
        <v>0</v>
      </c>
      <c r="CG317" s="180"/>
      <c r="CH317" s="180"/>
      <c r="CI317" s="180"/>
      <c r="CJ317" s="180"/>
      <c r="CK317" s="180"/>
      <c r="CL317" s="180"/>
      <c r="CM317" s="180"/>
      <c r="CN317" s="180"/>
      <c r="CO317" s="180"/>
      <c r="CP317" s="180"/>
      <c r="CQ317" s="180"/>
      <c r="CR317" s="180"/>
      <c r="CS317" s="180"/>
      <c r="CT317" s="180"/>
      <c r="CU317" s="180"/>
      <c r="CV317" s="180"/>
      <c r="CW317" s="180"/>
      <c r="CX317" s="180"/>
      <c r="CY317" s="180"/>
      <c r="CZ317" s="180"/>
      <c r="DA317" s="180"/>
      <c r="DB317" s="180"/>
      <c r="DC317" s="180"/>
      <c r="DD317" s="180"/>
      <c r="DE317" s="180"/>
      <c r="DF317" s="180"/>
      <c r="DG317" s="180"/>
      <c r="DH317" s="180"/>
      <c r="DI317" s="180"/>
      <c r="DJ317" s="180"/>
      <c r="DK317" s="180"/>
      <c r="DL317" s="180"/>
      <c r="DM317" s="180"/>
      <c r="DN317" s="180"/>
      <c r="DO317" s="180"/>
      <c r="DP317" s="180"/>
      <c r="DQ317" s="180"/>
      <c r="DR317" s="180"/>
      <c r="DS317" s="180"/>
      <c r="DT317" s="180"/>
      <c r="DU317" s="180"/>
      <c r="DV317" s="180"/>
      <c r="DW317" s="180"/>
      <c r="DX317" s="180"/>
      <c r="DY317" s="180"/>
      <c r="DZ317" s="180"/>
      <c r="EA317" s="180"/>
      <c r="EB317" s="180"/>
      <c r="EC317" s="180"/>
      <c r="ED317" s="180"/>
      <c r="EE317" s="180"/>
      <c r="EF317" s="180"/>
      <c r="EG317" s="180"/>
      <c r="EH317" s="180"/>
      <c r="EI317" s="180"/>
      <c r="EJ317" s="180"/>
      <c r="EK317" s="180"/>
      <c r="EL317" s="180"/>
      <c r="EM317" s="180"/>
      <c r="EN317" s="180"/>
      <c r="EO317" s="180"/>
      <c r="EP317" s="180"/>
      <c r="EQ317" s="180"/>
      <c r="ER317" s="180"/>
      <c r="ES317" s="180"/>
      <c r="ET317" s="180"/>
      <c r="EU317" s="180"/>
      <c r="EV317" s="180"/>
      <c r="EW317" s="180"/>
      <c r="EX317" s="180"/>
      <c r="EY317" s="180"/>
      <c r="EZ317" s="180"/>
      <c r="FA317" s="180"/>
      <c r="FB317" s="180"/>
      <c r="FC317" s="180"/>
      <c r="FD317" s="180"/>
      <c r="FE317" s="180"/>
      <c r="FF317" s="180"/>
      <c r="FG317" s="180"/>
      <c r="FH317" s="180"/>
    </row>
    <row r="318" spans="3:164" hidden="1" x14ac:dyDescent="0.3">
      <c r="C318" s="700">
        <f t="shared" si="540"/>
        <v>100</v>
      </c>
      <c r="D318" s="306" t="str">
        <f t="shared" si="540"/>
        <v>-</v>
      </c>
      <c r="E318" s="208">
        <f t="shared" si="540"/>
        <v>0</v>
      </c>
      <c r="F318" s="208">
        <f t="shared" si="509"/>
        <v>0</v>
      </c>
      <c r="G318" s="208">
        <f t="shared" si="509"/>
        <v>0</v>
      </c>
      <c r="H318" s="208">
        <f t="shared" ref="H318:BS318" si="579">+SUM(G318,H214)</f>
        <v>0</v>
      </c>
      <c r="I318" s="208">
        <f t="shared" si="579"/>
        <v>0</v>
      </c>
      <c r="J318" s="208">
        <f t="shared" si="579"/>
        <v>0</v>
      </c>
      <c r="K318" s="208">
        <f t="shared" si="579"/>
        <v>0</v>
      </c>
      <c r="L318" s="208">
        <f t="shared" si="579"/>
        <v>0</v>
      </c>
      <c r="M318" s="208">
        <f t="shared" si="579"/>
        <v>0</v>
      </c>
      <c r="N318" s="208">
        <f t="shared" si="579"/>
        <v>0</v>
      </c>
      <c r="O318" s="208">
        <f t="shared" si="579"/>
        <v>0</v>
      </c>
      <c r="P318" s="208">
        <f t="shared" si="579"/>
        <v>0</v>
      </c>
      <c r="Q318" s="208">
        <f t="shared" si="579"/>
        <v>0</v>
      </c>
      <c r="R318" s="208">
        <f t="shared" si="579"/>
        <v>0</v>
      </c>
      <c r="S318" s="208">
        <f t="shared" si="579"/>
        <v>0</v>
      </c>
      <c r="T318" s="208">
        <f t="shared" si="579"/>
        <v>0</v>
      </c>
      <c r="U318" s="208">
        <f t="shared" si="579"/>
        <v>0</v>
      </c>
      <c r="V318" s="208">
        <f t="shared" si="579"/>
        <v>0</v>
      </c>
      <c r="W318" s="208">
        <f t="shared" si="579"/>
        <v>0</v>
      </c>
      <c r="X318" s="208">
        <f t="shared" si="579"/>
        <v>0</v>
      </c>
      <c r="Y318" s="208">
        <f t="shared" si="579"/>
        <v>0</v>
      </c>
      <c r="Z318" s="208">
        <f t="shared" si="579"/>
        <v>0</v>
      </c>
      <c r="AA318" s="208">
        <f t="shared" si="579"/>
        <v>0</v>
      </c>
      <c r="AB318" s="208">
        <f t="shared" si="579"/>
        <v>0</v>
      </c>
      <c r="AC318" s="208">
        <f t="shared" si="579"/>
        <v>0</v>
      </c>
      <c r="AD318" s="208">
        <f t="shared" si="579"/>
        <v>0</v>
      </c>
      <c r="AE318" s="208">
        <f t="shared" si="579"/>
        <v>0</v>
      </c>
      <c r="AF318" s="208">
        <f t="shared" si="579"/>
        <v>0</v>
      </c>
      <c r="AG318" s="208">
        <f t="shared" si="579"/>
        <v>0</v>
      </c>
      <c r="AH318" s="208">
        <f t="shared" si="579"/>
        <v>0</v>
      </c>
      <c r="AI318" s="208">
        <f t="shared" si="579"/>
        <v>0</v>
      </c>
      <c r="AJ318" s="208">
        <f t="shared" si="579"/>
        <v>0</v>
      </c>
      <c r="AK318" s="208">
        <f t="shared" si="579"/>
        <v>0</v>
      </c>
      <c r="AL318" s="208">
        <f t="shared" si="579"/>
        <v>0</v>
      </c>
      <c r="AM318" s="208">
        <f t="shared" si="579"/>
        <v>0</v>
      </c>
      <c r="AN318" s="208">
        <f t="shared" si="579"/>
        <v>0</v>
      </c>
      <c r="AO318" s="208">
        <f t="shared" si="579"/>
        <v>0</v>
      </c>
      <c r="AP318" s="208">
        <f t="shared" si="579"/>
        <v>0</v>
      </c>
      <c r="AQ318" s="208">
        <f t="shared" si="579"/>
        <v>0</v>
      </c>
      <c r="AR318" s="208">
        <f t="shared" si="579"/>
        <v>0</v>
      </c>
      <c r="AS318" s="208">
        <f t="shared" si="579"/>
        <v>0</v>
      </c>
      <c r="AT318" s="208">
        <f t="shared" si="579"/>
        <v>0</v>
      </c>
      <c r="AU318" s="208">
        <f t="shared" si="579"/>
        <v>0</v>
      </c>
      <c r="AV318" s="208">
        <f t="shared" si="579"/>
        <v>0</v>
      </c>
      <c r="AW318" s="208">
        <f t="shared" si="579"/>
        <v>0</v>
      </c>
      <c r="AX318" s="208">
        <f t="shared" si="579"/>
        <v>0</v>
      </c>
      <c r="AY318" s="208">
        <f t="shared" si="579"/>
        <v>0</v>
      </c>
      <c r="AZ318" s="208">
        <f t="shared" si="579"/>
        <v>0</v>
      </c>
      <c r="BA318" s="208">
        <f t="shared" si="579"/>
        <v>0</v>
      </c>
      <c r="BB318" s="208">
        <f t="shared" si="579"/>
        <v>0</v>
      </c>
      <c r="BC318" s="208">
        <f t="shared" si="579"/>
        <v>0</v>
      </c>
      <c r="BD318" s="208">
        <f t="shared" si="579"/>
        <v>0</v>
      </c>
      <c r="BE318" s="208">
        <f t="shared" si="579"/>
        <v>0</v>
      </c>
      <c r="BF318" s="208">
        <f t="shared" si="579"/>
        <v>0</v>
      </c>
      <c r="BG318" s="208">
        <f t="shared" si="579"/>
        <v>0</v>
      </c>
      <c r="BH318" s="208">
        <f t="shared" si="579"/>
        <v>0</v>
      </c>
      <c r="BI318" s="208">
        <f t="shared" si="579"/>
        <v>0</v>
      </c>
      <c r="BJ318" s="208">
        <f t="shared" si="579"/>
        <v>0</v>
      </c>
      <c r="BK318" s="208">
        <f t="shared" si="579"/>
        <v>0</v>
      </c>
      <c r="BL318" s="208">
        <f t="shared" si="579"/>
        <v>0</v>
      </c>
      <c r="BM318" s="208">
        <f t="shared" si="579"/>
        <v>0</v>
      </c>
      <c r="BN318" s="208">
        <f t="shared" si="579"/>
        <v>0</v>
      </c>
      <c r="BO318" s="208">
        <f t="shared" si="579"/>
        <v>0</v>
      </c>
      <c r="BP318" s="208">
        <f t="shared" si="579"/>
        <v>0</v>
      </c>
      <c r="BQ318" s="208">
        <f t="shared" si="579"/>
        <v>0</v>
      </c>
      <c r="BR318" s="208">
        <f t="shared" si="579"/>
        <v>0</v>
      </c>
      <c r="BS318" s="208">
        <f t="shared" si="579"/>
        <v>0</v>
      </c>
      <c r="BT318" s="208">
        <f t="shared" ref="BT318:CF318" si="580">+SUM(BS318,BT214)</f>
        <v>0</v>
      </c>
      <c r="BU318" s="208">
        <f t="shared" si="580"/>
        <v>0</v>
      </c>
      <c r="BV318" s="208">
        <f t="shared" si="580"/>
        <v>0</v>
      </c>
      <c r="BW318" s="208">
        <f t="shared" si="580"/>
        <v>0</v>
      </c>
      <c r="BX318" s="208">
        <f t="shared" si="580"/>
        <v>0</v>
      </c>
      <c r="BY318" s="208">
        <f t="shared" si="580"/>
        <v>0</v>
      </c>
      <c r="BZ318" s="208">
        <f t="shared" si="580"/>
        <v>0</v>
      </c>
      <c r="CA318" s="208">
        <f t="shared" si="580"/>
        <v>0</v>
      </c>
      <c r="CB318" s="208">
        <f t="shared" si="580"/>
        <v>0</v>
      </c>
      <c r="CC318" s="208">
        <f t="shared" si="580"/>
        <v>0</v>
      </c>
      <c r="CD318" s="208">
        <f t="shared" si="580"/>
        <v>0</v>
      </c>
      <c r="CE318" s="208">
        <f t="shared" si="580"/>
        <v>0</v>
      </c>
      <c r="CF318" s="208">
        <f t="shared" si="580"/>
        <v>0</v>
      </c>
      <c r="CG318" s="180"/>
      <c r="CH318" s="180"/>
      <c r="CI318" s="180"/>
      <c r="CJ318" s="180"/>
      <c r="CK318" s="180"/>
      <c r="CL318" s="180"/>
      <c r="CM318" s="180"/>
      <c r="CN318" s="180"/>
      <c r="CO318" s="180"/>
      <c r="CP318" s="180"/>
      <c r="CQ318" s="180"/>
      <c r="CR318" s="180"/>
      <c r="CS318" s="180"/>
      <c r="CT318" s="180"/>
      <c r="CU318" s="180"/>
      <c r="CV318" s="180"/>
      <c r="CW318" s="180"/>
      <c r="CX318" s="180"/>
      <c r="CY318" s="180"/>
      <c r="CZ318" s="180"/>
      <c r="DA318" s="180"/>
      <c r="DB318" s="180"/>
      <c r="DC318" s="180"/>
      <c r="DD318" s="180"/>
      <c r="DE318" s="180"/>
      <c r="DF318" s="180"/>
      <c r="DG318" s="180"/>
      <c r="DH318" s="180"/>
      <c r="DI318" s="180"/>
      <c r="DJ318" s="180"/>
      <c r="DK318" s="180"/>
      <c r="DL318" s="180"/>
      <c r="DM318" s="180"/>
      <c r="DN318" s="180"/>
      <c r="DO318" s="180"/>
      <c r="DP318" s="180"/>
      <c r="DQ318" s="180"/>
      <c r="DR318" s="180"/>
      <c r="DS318" s="180"/>
      <c r="DT318" s="180"/>
      <c r="DU318" s="180"/>
      <c r="DV318" s="180"/>
      <c r="DW318" s="180"/>
      <c r="DX318" s="180"/>
      <c r="DY318" s="180"/>
      <c r="DZ318" s="180"/>
      <c r="EA318" s="180"/>
      <c r="EB318" s="180"/>
      <c r="EC318" s="180"/>
      <c r="ED318" s="180"/>
      <c r="EE318" s="180"/>
      <c r="EF318" s="180"/>
      <c r="EG318" s="180"/>
      <c r="EH318" s="180"/>
      <c r="EI318" s="180"/>
      <c r="EJ318" s="180"/>
      <c r="EK318" s="180"/>
      <c r="EL318" s="180"/>
      <c r="EM318" s="180"/>
      <c r="EN318" s="180"/>
      <c r="EO318" s="180"/>
      <c r="EP318" s="180"/>
      <c r="EQ318" s="180"/>
      <c r="ER318" s="180"/>
      <c r="ES318" s="180"/>
      <c r="ET318" s="180"/>
      <c r="EU318" s="180"/>
      <c r="EV318" s="180"/>
      <c r="EW318" s="180"/>
      <c r="EX318" s="180"/>
      <c r="EY318" s="180"/>
      <c r="EZ318" s="180"/>
      <c r="FA318" s="180"/>
      <c r="FB318" s="180"/>
      <c r="FC318" s="180"/>
      <c r="FD318" s="180"/>
      <c r="FE318" s="180"/>
      <c r="FF318" s="180"/>
      <c r="FG318" s="180"/>
      <c r="FH318" s="180"/>
    </row>
    <row r="319" spans="3:164" hidden="1" x14ac:dyDescent="0.3">
      <c r="C319" s="700"/>
      <c r="D319" s="304" t="s">
        <v>426</v>
      </c>
      <c r="E319" s="304">
        <f>+SUMPRODUCT($B$115:$B$214,E219:E318)</f>
        <v>12750204.139999999</v>
      </c>
      <c r="F319" s="304">
        <f t="shared" ref="F319:BQ319" si="581">+SUMPRODUCT($B$115:$B$214,F219:F318)</f>
        <v>25500408.279999997</v>
      </c>
      <c r="G319" s="304">
        <f t="shared" si="581"/>
        <v>38250612.420000002</v>
      </c>
      <c r="H319" s="304">
        <f t="shared" si="581"/>
        <v>51000816.559999995</v>
      </c>
      <c r="I319" s="304">
        <f t="shared" si="581"/>
        <v>63751020.700000003</v>
      </c>
      <c r="J319" s="304">
        <f t="shared" si="581"/>
        <v>76904242.409999996</v>
      </c>
      <c r="K319" s="304">
        <f t="shared" si="581"/>
        <v>90057464.120000005</v>
      </c>
      <c r="L319" s="304">
        <f t="shared" si="581"/>
        <v>103210685.83</v>
      </c>
      <c r="M319" s="304">
        <f t="shared" si="581"/>
        <v>116363907.54000002</v>
      </c>
      <c r="N319" s="304">
        <f t="shared" si="581"/>
        <v>129517129.25</v>
      </c>
      <c r="O319" s="304">
        <f t="shared" si="581"/>
        <v>142267333.38999999</v>
      </c>
      <c r="P319" s="304">
        <f t="shared" si="581"/>
        <v>155017537.53</v>
      </c>
      <c r="Q319" s="304">
        <f t="shared" si="581"/>
        <v>212678938.78</v>
      </c>
      <c r="R319" s="304">
        <f t="shared" si="581"/>
        <v>270340340.03000003</v>
      </c>
      <c r="S319" s="304">
        <f t="shared" si="581"/>
        <v>328001741.27999997</v>
      </c>
      <c r="T319" s="304">
        <f t="shared" si="581"/>
        <v>328001741.27999997</v>
      </c>
      <c r="U319" s="304">
        <f t="shared" si="581"/>
        <v>328001741.27999997</v>
      </c>
      <c r="V319" s="304">
        <f t="shared" si="581"/>
        <v>328001741.27999997</v>
      </c>
      <c r="W319" s="304">
        <f t="shared" si="581"/>
        <v>328001741.27999997</v>
      </c>
      <c r="X319" s="304">
        <f t="shared" si="581"/>
        <v>328001741.27999997</v>
      </c>
      <c r="Y319" s="304">
        <f t="shared" si="581"/>
        <v>328001741.27999997</v>
      </c>
      <c r="Z319" s="304">
        <f t="shared" si="581"/>
        <v>328001741.27999997</v>
      </c>
      <c r="AA319" s="304">
        <f t="shared" si="581"/>
        <v>328001741.27999997</v>
      </c>
      <c r="AB319" s="304">
        <f t="shared" si="581"/>
        <v>328001741.27999997</v>
      </c>
      <c r="AC319" s="304">
        <f t="shared" si="581"/>
        <v>328001741.27999997</v>
      </c>
      <c r="AD319" s="304">
        <f t="shared" si="581"/>
        <v>328001741.27999997</v>
      </c>
      <c r="AE319" s="304">
        <f t="shared" si="581"/>
        <v>328001741.27999997</v>
      </c>
      <c r="AF319" s="304">
        <f t="shared" si="581"/>
        <v>328001741.27999997</v>
      </c>
      <c r="AG319" s="304">
        <f t="shared" si="581"/>
        <v>328001741.27999997</v>
      </c>
      <c r="AH319" s="304">
        <f t="shared" si="581"/>
        <v>328001741.27999997</v>
      </c>
      <c r="AI319" s="304">
        <f t="shared" si="581"/>
        <v>328001741.27999997</v>
      </c>
      <c r="AJ319" s="304">
        <f t="shared" si="581"/>
        <v>328001741.27999997</v>
      </c>
      <c r="AK319" s="304">
        <f t="shared" si="581"/>
        <v>328001741.27999997</v>
      </c>
      <c r="AL319" s="304">
        <f t="shared" si="581"/>
        <v>328001741.27999997</v>
      </c>
      <c r="AM319" s="304">
        <f t="shared" si="581"/>
        <v>328001741.27999997</v>
      </c>
      <c r="AN319" s="304">
        <f t="shared" si="581"/>
        <v>328001741.27999997</v>
      </c>
      <c r="AO319" s="304">
        <f t="shared" si="581"/>
        <v>328001741.27999997</v>
      </c>
      <c r="AP319" s="304">
        <f t="shared" si="581"/>
        <v>328001741.27999997</v>
      </c>
      <c r="AQ319" s="304">
        <f t="shared" si="581"/>
        <v>328001741.27999997</v>
      </c>
      <c r="AR319" s="304">
        <f t="shared" si="581"/>
        <v>328001741.27999997</v>
      </c>
      <c r="AS319" s="304">
        <f t="shared" si="581"/>
        <v>328001741.27999997</v>
      </c>
      <c r="AT319" s="304">
        <f t="shared" si="581"/>
        <v>328001741.27999997</v>
      </c>
      <c r="AU319" s="304">
        <f t="shared" si="581"/>
        <v>328001741.27999997</v>
      </c>
      <c r="AV319" s="304">
        <f t="shared" si="581"/>
        <v>328001741.27999997</v>
      </c>
      <c r="AW319" s="304">
        <f t="shared" si="581"/>
        <v>328001741.27999997</v>
      </c>
      <c r="AX319" s="304">
        <f t="shared" si="581"/>
        <v>328001741.27999997</v>
      </c>
      <c r="AY319" s="304">
        <f t="shared" si="581"/>
        <v>328001741.27999997</v>
      </c>
      <c r="AZ319" s="304">
        <f t="shared" si="581"/>
        <v>328001741.27999997</v>
      </c>
      <c r="BA319" s="304">
        <f t="shared" si="581"/>
        <v>328001741.27999997</v>
      </c>
      <c r="BB319" s="304">
        <f t="shared" si="581"/>
        <v>328001741.27999997</v>
      </c>
      <c r="BC319" s="304">
        <f t="shared" si="581"/>
        <v>328001741.27999997</v>
      </c>
      <c r="BD319" s="304">
        <f t="shared" si="581"/>
        <v>328001741.27999997</v>
      </c>
      <c r="BE319" s="304">
        <f t="shared" si="581"/>
        <v>328001741.27999997</v>
      </c>
      <c r="BF319" s="304">
        <f t="shared" si="581"/>
        <v>328001741.27999997</v>
      </c>
      <c r="BG319" s="304">
        <f t="shared" si="581"/>
        <v>328001741.27999997</v>
      </c>
      <c r="BH319" s="304">
        <f t="shared" si="581"/>
        <v>328001741.27999997</v>
      </c>
      <c r="BI319" s="304">
        <f t="shared" si="581"/>
        <v>328001741.27999997</v>
      </c>
      <c r="BJ319" s="304">
        <f t="shared" si="581"/>
        <v>328001741.27999997</v>
      </c>
      <c r="BK319" s="304">
        <f t="shared" si="581"/>
        <v>328001741.27999997</v>
      </c>
      <c r="BL319" s="304">
        <f t="shared" si="581"/>
        <v>328001741.27999997</v>
      </c>
      <c r="BM319" s="304">
        <f t="shared" si="581"/>
        <v>328001741.27999997</v>
      </c>
      <c r="BN319" s="304">
        <f t="shared" si="581"/>
        <v>328001741.27999997</v>
      </c>
      <c r="BO319" s="304">
        <f t="shared" si="581"/>
        <v>328001741.27999997</v>
      </c>
      <c r="BP319" s="304">
        <f t="shared" si="581"/>
        <v>328001741.27999997</v>
      </c>
      <c r="BQ319" s="304">
        <f t="shared" si="581"/>
        <v>328001741.27999997</v>
      </c>
      <c r="BR319" s="304">
        <f t="shared" ref="BR319:CF319" si="582">+SUMPRODUCT($B$115:$B$214,BR219:BR318)</f>
        <v>328001741.27999997</v>
      </c>
      <c r="BS319" s="304">
        <f t="shared" si="582"/>
        <v>328001741.27999997</v>
      </c>
      <c r="BT319" s="304">
        <f t="shared" si="582"/>
        <v>328001741.27999997</v>
      </c>
      <c r="BU319" s="304">
        <f t="shared" si="582"/>
        <v>328001741.27999997</v>
      </c>
      <c r="BV319" s="304">
        <f t="shared" si="582"/>
        <v>328001741.27999997</v>
      </c>
      <c r="BW319" s="304">
        <f t="shared" si="582"/>
        <v>328001741.27999997</v>
      </c>
      <c r="BX319" s="304">
        <f t="shared" si="582"/>
        <v>328001741.27999997</v>
      </c>
      <c r="BY319" s="304">
        <f t="shared" si="582"/>
        <v>328001741.27999997</v>
      </c>
      <c r="BZ319" s="304">
        <f t="shared" si="582"/>
        <v>328001741.27999997</v>
      </c>
      <c r="CA319" s="304">
        <f t="shared" si="582"/>
        <v>328001741.27999997</v>
      </c>
      <c r="CB319" s="304">
        <f t="shared" si="582"/>
        <v>328001741.27999997</v>
      </c>
      <c r="CC319" s="304">
        <f t="shared" si="582"/>
        <v>328001741.27999997</v>
      </c>
      <c r="CD319" s="304">
        <f t="shared" si="582"/>
        <v>328001741.27999997</v>
      </c>
      <c r="CE319" s="304">
        <f t="shared" si="582"/>
        <v>328001741.27999997</v>
      </c>
      <c r="CF319" s="304">
        <f t="shared" si="582"/>
        <v>328001741.27999997</v>
      </c>
      <c r="CG319" s="180"/>
      <c r="CH319" s="180"/>
      <c r="CI319" s="180"/>
      <c r="CJ319" s="180"/>
      <c r="CK319" s="180"/>
      <c r="CL319" s="180"/>
      <c r="CM319" s="180"/>
      <c r="CN319" s="180"/>
      <c r="CO319" s="180"/>
      <c r="CP319" s="180"/>
      <c r="CQ319" s="180"/>
      <c r="CR319" s="180"/>
      <c r="CS319" s="180"/>
      <c r="CT319" s="180"/>
      <c r="CU319" s="180"/>
      <c r="CV319" s="180"/>
      <c r="CW319" s="180"/>
      <c r="CX319" s="180"/>
      <c r="CY319" s="180"/>
      <c r="CZ319" s="180"/>
      <c r="DA319" s="180"/>
      <c r="DB319" s="180"/>
      <c r="DC319" s="180"/>
      <c r="DD319" s="180"/>
      <c r="DE319" s="180"/>
      <c r="DF319" s="180"/>
      <c r="DG319" s="180"/>
      <c r="DH319" s="180"/>
      <c r="DI319" s="180"/>
      <c r="DJ319" s="180"/>
      <c r="DK319" s="180"/>
      <c r="DL319" s="180"/>
      <c r="DM319" s="180"/>
      <c r="DN319" s="180"/>
      <c r="DO319" s="180"/>
      <c r="DP319" s="180"/>
      <c r="DQ319" s="180"/>
      <c r="DR319" s="180"/>
      <c r="DS319" s="180"/>
      <c r="DT319" s="180"/>
      <c r="DU319" s="180"/>
      <c r="DV319" s="180"/>
      <c r="DW319" s="180"/>
      <c r="DX319" s="180"/>
      <c r="DY319" s="180"/>
      <c r="DZ319" s="180"/>
      <c r="EA319" s="180"/>
      <c r="EB319" s="180"/>
      <c r="EC319" s="180"/>
      <c r="ED319" s="180"/>
      <c r="EE319" s="180"/>
      <c r="EF319" s="180"/>
      <c r="EG319" s="180"/>
      <c r="EH319" s="180"/>
      <c r="EI319" s="180"/>
      <c r="EJ319" s="180"/>
      <c r="EK319" s="180"/>
      <c r="EL319" s="180"/>
      <c r="EM319" s="180"/>
      <c r="EN319" s="180"/>
      <c r="EO319" s="180"/>
      <c r="EP319" s="180"/>
      <c r="EQ319" s="180"/>
      <c r="ER319" s="180"/>
      <c r="ES319" s="180"/>
      <c r="ET319" s="180"/>
      <c r="EU319" s="180"/>
      <c r="EV319" s="180"/>
      <c r="EW319" s="180"/>
      <c r="EX319" s="180"/>
      <c r="EY319" s="180"/>
      <c r="EZ319" s="180"/>
      <c r="FA319" s="180"/>
      <c r="FB319" s="180"/>
      <c r="FC319" s="180"/>
      <c r="FD319" s="180"/>
      <c r="FE319" s="180"/>
      <c r="FF319" s="180"/>
      <c r="FG319" s="180"/>
      <c r="FH319" s="180"/>
    </row>
    <row r="320" spans="3:164" hidden="1" x14ac:dyDescent="0.3">
      <c r="C320" s="700"/>
      <c r="D320" s="307" t="s">
        <v>401</v>
      </c>
      <c r="E320" s="308">
        <f>+'Parte Diario'!$AP$2</f>
        <v>12</v>
      </c>
      <c r="F320" s="180"/>
      <c r="G320" s="180"/>
      <c r="H320" s="180"/>
      <c r="I320" s="180"/>
      <c r="J320" s="180"/>
      <c r="K320" s="209" t="s">
        <v>402</v>
      </c>
      <c r="L320" s="180"/>
      <c r="M320" s="180"/>
      <c r="N320" s="180"/>
      <c r="O320" s="180"/>
      <c r="P320" s="180"/>
      <c r="Q320" s="180"/>
      <c r="R320" s="180"/>
      <c r="S320" s="180"/>
      <c r="T320" s="180"/>
      <c r="U320" s="180"/>
      <c r="V320" s="180"/>
      <c r="W320" s="180"/>
      <c r="X320" s="180"/>
      <c r="Y320" s="180"/>
      <c r="Z320" s="180"/>
      <c r="AA320" s="180"/>
      <c r="AB320" s="180"/>
      <c r="AC320" s="180"/>
      <c r="AD320" s="180"/>
      <c r="AE320" s="180"/>
      <c r="AF320" s="180"/>
      <c r="AG320" s="180"/>
      <c r="AH320" s="180"/>
      <c r="AI320" s="180"/>
      <c r="AJ320" s="180"/>
      <c r="AK320" s="180"/>
      <c r="AL320" s="180"/>
      <c r="AM320" s="180"/>
      <c r="AN320" s="180"/>
      <c r="AO320" s="180"/>
      <c r="AP320" s="180"/>
      <c r="AQ320" s="180"/>
      <c r="AR320" s="180"/>
      <c r="AS320" s="180"/>
      <c r="AT320" s="180"/>
      <c r="AU320" s="180"/>
      <c r="AV320" s="180"/>
      <c r="AW320" s="180"/>
      <c r="AX320" s="180"/>
      <c r="AY320" s="180"/>
      <c r="AZ320" s="180"/>
      <c r="BA320" s="180"/>
      <c r="BB320" s="180"/>
      <c r="BC320" s="180"/>
      <c r="BD320" s="180"/>
      <c r="BE320" s="180"/>
      <c r="BF320" s="180"/>
      <c r="BG320" s="180"/>
      <c r="BH320" s="180"/>
      <c r="BI320" s="180"/>
      <c r="BJ320" s="180"/>
      <c r="BK320" s="180"/>
      <c r="BL320" s="180"/>
      <c r="BM320" s="180"/>
      <c r="BN320" s="180"/>
      <c r="BO320" s="180"/>
      <c r="BP320" s="180"/>
      <c r="BQ320" s="180"/>
      <c r="BR320" s="180"/>
      <c r="BS320" s="180"/>
      <c r="BT320" s="180"/>
      <c r="BU320" s="180"/>
      <c r="BV320" s="180"/>
      <c r="BW320" s="180"/>
      <c r="BX320" s="180"/>
      <c r="BY320" s="180"/>
      <c r="BZ320" s="180"/>
      <c r="CA320" s="180"/>
      <c r="CB320" s="180"/>
      <c r="CC320" s="180"/>
      <c r="CD320" s="180"/>
      <c r="CE320" s="180"/>
      <c r="CF320" s="180"/>
      <c r="CG320" s="180"/>
      <c r="CH320" s="180"/>
      <c r="CI320" s="180"/>
      <c r="CJ320" s="180"/>
      <c r="CK320" s="180"/>
      <c r="CL320" s="180"/>
      <c r="CM320" s="180"/>
      <c r="CN320" s="180"/>
      <c r="CO320" s="180"/>
      <c r="CP320" s="180"/>
      <c r="CQ320" s="180"/>
      <c r="CR320" s="180"/>
      <c r="CS320" s="180"/>
      <c r="CT320" s="180"/>
      <c r="CU320" s="180"/>
      <c r="CV320" s="180"/>
      <c r="CW320" s="180"/>
      <c r="CX320" s="180"/>
      <c r="CY320" s="180"/>
      <c r="CZ320" s="180"/>
      <c r="DA320" s="180"/>
      <c r="DB320" s="180"/>
      <c r="DC320" s="180"/>
      <c r="DD320" s="180"/>
      <c r="DE320" s="180"/>
      <c r="DF320" s="180"/>
      <c r="DG320" s="180"/>
      <c r="DH320" s="180"/>
      <c r="DI320" s="180"/>
      <c r="DJ320" s="180"/>
      <c r="DK320" s="180"/>
      <c r="DL320" s="180"/>
      <c r="DM320" s="180"/>
      <c r="DN320" s="180"/>
      <c r="DO320" s="180"/>
      <c r="DP320" s="180"/>
      <c r="DQ320" s="180"/>
      <c r="DR320" s="180"/>
      <c r="DS320" s="180"/>
      <c r="DT320" s="180"/>
      <c r="DU320" s="180"/>
      <c r="DV320" s="180"/>
      <c r="DW320" s="180"/>
      <c r="DX320" s="180"/>
      <c r="DY320" s="180"/>
      <c r="DZ320" s="180"/>
      <c r="EA320" s="180"/>
      <c r="EB320" s="180"/>
      <c r="EC320" s="180"/>
      <c r="ED320" s="180"/>
      <c r="EE320" s="180"/>
      <c r="EF320" s="180"/>
      <c r="EG320" s="180"/>
      <c r="EH320" s="180"/>
      <c r="EI320" s="180"/>
      <c r="EJ320" s="180"/>
      <c r="EK320" s="180"/>
      <c r="EL320" s="180"/>
      <c r="EM320" s="180"/>
      <c r="EN320" s="180"/>
      <c r="EO320" s="180"/>
      <c r="EP320" s="180"/>
      <c r="EQ320" s="180"/>
      <c r="ER320" s="180"/>
      <c r="ES320" s="180"/>
      <c r="ET320" s="180"/>
      <c r="EU320" s="180"/>
      <c r="EV320" s="180"/>
      <c r="EW320" s="180"/>
      <c r="EX320" s="180"/>
      <c r="EY320" s="180"/>
      <c r="EZ320" s="180"/>
      <c r="FA320" s="180"/>
      <c r="FB320" s="180"/>
      <c r="FC320" s="180"/>
      <c r="FD320" s="180"/>
      <c r="FE320" s="180"/>
      <c r="FF320" s="180"/>
      <c r="FG320" s="180"/>
      <c r="FH320" s="180"/>
    </row>
    <row r="321" spans="3:164" hidden="1" x14ac:dyDescent="0.3">
      <c r="C321" s="801">
        <f t="shared" ref="C321:D340" si="583">+C219</f>
        <v>1</v>
      </c>
      <c r="D321" s="309" t="str">
        <f t="shared" si="583"/>
        <v>ADICIONAL-Bomba Trasvase op(1-2Rigs)</v>
      </c>
      <c r="E321" s="310">
        <f>+HLOOKUP($E$320,$E$218:$CF$318,1+$C219,FALSE)</f>
        <v>0</v>
      </c>
      <c r="F321" s="180"/>
      <c r="G321" s="311" t="str">
        <f>+IF(E321=0,"-",D321)</f>
        <v>-</v>
      </c>
      <c r="H321" s="311"/>
      <c r="I321" s="311"/>
      <c r="J321" s="311"/>
      <c r="K321" s="312" t="str">
        <f>IFERROR(INDEX($G$321:$G$420,MATCH(0,INDEX(COUNTIF($K$320:K320,$G$321:$G$420),),)),"")</f>
        <v>ADICIONAL-Luminaria x unidad(1-2Rigs)</v>
      </c>
      <c r="L321" s="313"/>
      <c r="M321" s="313"/>
      <c r="N321" s="313"/>
      <c r="O321" s="180"/>
      <c r="P321" s="180"/>
      <c r="Q321" s="180"/>
      <c r="R321" s="180"/>
      <c r="S321" s="180"/>
      <c r="T321" s="180"/>
      <c r="U321" s="180"/>
      <c r="V321" s="180"/>
      <c r="W321" s="180"/>
      <c r="X321" s="180"/>
      <c r="Y321" s="180"/>
      <c r="Z321" s="180"/>
      <c r="AA321" s="180"/>
      <c r="AB321" s="180"/>
      <c r="AC321" s="180"/>
      <c r="AD321" s="180"/>
      <c r="AE321" s="180"/>
      <c r="AF321" s="180"/>
      <c r="AG321" s="180"/>
      <c r="AH321" s="180"/>
      <c r="AI321" s="180"/>
      <c r="AJ321" s="180"/>
      <c r="AK321" s="180"/>
      <c r="AL321" s="180"/>
      <c r="AM321" s="180"/>
      <c r="AN321" s="180"/>
      <c r="AO321" s="180"/>
      <c r="AP321" s="180"/>
      <c r="AQ321" s="180"/>
      <c r="AR321" s="180"/>
      <c r="AS321" s="180"/>
      <c r="AT321" s="180"/>
      <c r="AU321" s="180"/>
      <c r="AV321" s="180"/>
      <c r="AW321" s="180"/>
      <c r="AX321" s="180"/>
      <c r="AY321" s="180"/>
      <c r="AZ321" s="180"/>
      <c r="BA321" s="180"/>
      <c r="BB321" s="180"/>
      <c r="BC321" s="180"/>
      <c r="BD321" s="180"/>
      <c r="BE321" s="180"/>
      <c r="BF321" s="180"/>
      <c r="BG321" s="180"/>
      <c r="BH321" s="180"/>
      <c r="BI321" s="180"/>
      <c r="BJ321" s="180"/>
      <c r="BK321" s="180"/>
      <c r="BL321" s="180"/>
      <c r="BM321" s="180"/>
      <c r="BN321" s="180"/>
      <c r="BO321" s="180"/>
      <c r="BP321" s="180"/>
      <c r="BQ321" s="180"/>
      <c r="BR321" s="180"/>
      <c r="BS321" s="180"/>
      <c r="BT321" s="180"/>
      <c r="BU321" s="180"/>
      <c r="BV321" s="180"/>
      <c r="BW321" s="180"/>
      <c r="BX321" s="180"/>
      <c r="BY321" s="180"/>
      <c r="BZ321" s="180"/>
      <c r="CA321" s="180"/>
      <c r="CB321" s="180"/>
      <c r="CC321" s="180"/>
      <c r="CD321" s="180"/>
      <c r="CE321" s="180"/>
      <c r="CF321" s="180"/>
      <c r="CG321" s="180"/>
      <c r="CH321" s="180"/>
      <c r="CI321" s="180"/>
      <c r="CJ321" s="180"/>
      <c r="CK321" s="180"/>
      <c r="CL321" s="180"/>
      <c r="CM321" s="180"/>
      <c r="CN321" s="180"/>
      <c r="CO321" s="180"/>
      <c r="CP321" s="180"/>
      <c r="CQ321" s="180"/>
      <c r="CR321" s="180"/>
      <c r="CS321" s="180"/>
      <c r="CT321" s="180"/>
      <c r="CU321" s="180"/>
      <c r="CV321" s="180"/>
      <c r="CW321" s="180"/>
      <c r="CX321" s="180"/>
      <c r="CY321" s="180"/>
      <c r="CZ321" s="180"/>
      <c r="DA321" s="180"/>
      <c r="DB321" s="180"/>
      <c r="DC321" s="180"/>
      <c r="DD321" s="180"/>
      <c r="DE321" s="180"/>
      <c r="DF321" s="180"/>
      <c r="DG321" s="180"/>
      <c r="DH321" s="180"/>
      <c r="DI321" s="180"/>
      <c r="DJ321" s="180"/>
      <c r="DK321" s="180"/>
      <c r="DL321" s="180"/>
      <c r="DM321" s="180"/>
      <c r="DN321" s="180"/>
      <c r="DO321" s="180"/>
      <c r="DP321" s="180"/>
      <c r="DQ321" s="180"/>
      <c r="DR321" s="180"/>
      <c r="DS321" s="180"/>
      <c r="DT321" s="180"/>
      <c r="DU321" s="180"/>
      <c r="DV321" s="180"/>
      <c r="DW321" s="180"/>
      <c r="DX321" s="180"/>
      <c r="DY321" s="180"/>
      <c r="DZ321" s="180"/>
      <c r="EA321" s="180"/>
      <c r="EB321" s="180"/>
      <c r="EC321" s="180"/>
      <c r="ED321" s="180"/>
      <c r="EE321" s="180"/>
      <c r="EF321" s="180"/>
      <c r="EG321" s="180"/>
      <c r="EH321" s="180"/>
      <c r="EI321" s="180"/>
      <c r="EJ321" s="180"/>
      <c r="EK321" s="180"/>
      <c r="EL321" s="180"/>
      <c r="EM321" s="180"/>
      <c r="EN321" s="180"/>
      <c r="EO321" s="180"/>
      <c r="EP321" s="180"/>
      <c r="EQ321" s="180"/>
      <c r="ER321" s="180"/>
      <c r="ES321" s="180"/>
      <c r="ET321" s="180"/>
      <c r="EU321" s="180"/>
      <c r="EV321" s="180"/>
      <c r="EW321" s="180"/>
      <c r="EX321" s="180"/>
      <c r="EY321" s="180"/>
      <c r="EZ321" s="180"/>
      <c r="FA321" s="180"/>
      <c r="FB321" s="180"/>
      <c r="FC321" s="180"/>
      <c r="FD321" s="180"/>
      <c r="FE321" s="180"/>
      <c r="FF321" s="180"/>
      <c r="FG321" s="180"/>
      <c r="FH321" s="180"/>
    </row>
    <row r="322" spans="3:164" hidden="1" x14ac:dyDescent="0.3">
      <c r="C322" s="801">
        <f t="shared" si="583"/>
        <v>2</v>
      </c>
      <c r="D322" s="309" t="str">
        <f t="shared" si="583"/>
        <v>ADICIONAL-Bomba trasvase Std BY(1-2Rigs)</v>
      </c>
      <c r="E322" s="310">
        <f t="shared" ref="E322:E385" si="584">+HLOOKUP($E$320,$E$218:$CF$318,1+$C220,FALSE)</f>
        <v>0</v>
      </c>
      <c r="F322" s="180"/>
      <c r="G322" s="311" t="str">
        <f t="shared" ref="G322:G385" si="585">+IF(E322=0,"-",D322)</f>
        <v>-</v>
      </c>
      <c r="H322" s="311"/>
      <c r="I322" s="311"/>
      <c r="J322" s="311"/>
      <c r="K322" s="312" t="str">
        <f>IFERROR(INDEX($G$321:$G$420,MATCH(0,INDEX(COUNTIF($K$320:K321,$G$321:$G$420),),)),"")</f>
        <v>C.S-Centrif Std ByXequip(1-2Rigs)</v>
      </c>
      <c r="L322" s="313"/>
      <c r="M322" s="313"/>
      <c r="N322" s="313"/>
      <c r="O322" s="180"/>
      <c r="P322" s="180"/>
      <c r="Q322" s="180"/>
      <c r="R322" s="180"/>
      <c r="S322" s="180"/>
      <c r="T322" s="180"/>
      <c r="U322" s="180"/>
      <c r="V322" s="180"/>
      <c r="W322" s="180"/>
      <c r="X322" s="180"/>
      <c r="Y322" s="180"/>
      <c r="Z322" s="180"/>
      <c r="AA322" s="180"/>
      <c r="AB322" s="180"/>
      <c r="AC322" s="180"/>
      <c r="AD322" s="180"/>
      <c r="AE322" s="180"/>
      <c r="AF322" s="180"/>
      <c r="AG322" s="180"/>
      <c r="AH322" s="180"/>
      <c r="AI322" s="180"/>
      <c r="AJ322" s="180"/>
      <c r="AK322" s="180"/>
      <c r="AL322" s="180"/>
      <c r="AM322" s="180"/>
      <c r="AN322" s="180"/>
      <c r="AO322" s="180"/>
      <c r="AP322" s="180"/>
      <c r="AQ322" s="180"/>
      <c r="AR322" s="180"/>
      <c r="AS322" s="180"/>
      <c r="AT322" s="180"/>
      <c r="AU322" s="180"/>
      <c r="AV322" s="180"/>
      <c r="AW322" s="180"/>
      <c r="AX322" s="180"/>
      <c r="AY322" s="180"/>
      <c r="AZ322" s="180"/>
      <c r="BA322" s="180"/>
      <c r="BB322" s="180"/>
      <c r="BC322" s="180"/>
      <c r="BD322" s="180"/>
      <c r="BE322" s="180"/>
      <c r="BF322" s="180"/>
      <c r="BG322" s="180"/>
      <c r="BH322" s="180"/>
      <c r="BI322" s="180"/>
      <c r="BJ322" s="180"/>
      <c r="BK322" s="180"/>
      <c r="BL322" s="180"/>
      <c r="BM322" s="180"/>
      <c r="BN322" s="180"/>
      <c r="BO322" s="180"/>
      <c r="BP322" s="180"/>
      <c r="BQ322" s="180"/>
      <c r="BR322" s="180"/>
      <c r="BS322" s="180"/>
      <c r="BT322" s="180"/>
      <c r="BU322" s="180"/>
      <c r="BV322" s="180"/>
      <c r="BW322" s="180"/>
      <c r="BX322" s="180"/>
      <c r="BY322" s="180"/>
      <c r="BZ322" s="180"/>
      <c r="CA322" s="180"/>
      <c r="CB322" s="180"/>
      <c r="CC322" s="180"/>
      <c r="CD322" s="180"/>
      <c r="CE322" s="180"/>
      <c r="CF322" s="180"/>
      <c r="CG322" s="180"/>
      <c r="CH322" s="180"/>
      <c r="CI322" s="180"/>
      <c r="CJ322" s="180"/>
      <c r="CK322" s="180"/>
      <c r="CL322" s="180"/>
      <c r="CM322" s="180"/>
      <c r="CN322" s="180"/>
      <c r="CO322" s="180"/>
      <c r="CP322" s="180"/>
      <c r="CQ322" s="180"/>
      <c r="CR322" s="180"/>
      <c r="CS322" s="180"/>
      <c r="CT322" s="180"/>
      <c r="CU322" s="180"/>
      <c r="CV322" s="180"/>
      <c r="CW322" s="180"/>
      <c r="CX322" s="180"/>
      <c r="CY322" s="180"/>
      <c r="CZ322" s="180"/>
      <c r="DA322" s="180"/>
      <c r="DB322" s="180"/>
      <c r="DC322" s="180"/>
      <c r="DD322" s="180"/>
      <c r="DE322" s="180"/>
      <c r="DF322" s="180"/>
      <c r="DG322" s="180"/>
      <c r="DH322" s="180"/>
      <c r="DI322" s="180"/>
      <c r="DJ322" s="180"/>
      <c r="DK322" s="180"/>
      <c r="DL322" s="180"/>
      <c r="DM322" s="180"/>
      <c r="DN322" s="180"/>
      <c r="DO322" s="180"/>
      <c r="DP322" s="180"/>
      <c r="DQ322" s="180"/>
      <c r="DR322" s="180"/>
      <c r="DS322" s="180"/>
      <c r="DT322" s="180"/>
      <c r="DU322" s="180"/>
      <c r="DV322" s="180"/>
      <c r="DW322" s="180"/>
      <c r="DX322" s="180"/>
      <c r="DY322" s="180"/>
      <c r="DZ322" s="180"/>
      <c r="EA322" s="180"/>
      <c r="EB322" s="180"/>
      <c r="EC322" s="180"/>
      <c r="ED322" s="180"/>
      <c r="EE322" s="180"/>
      <c r="EF322" s="180"/>
      <c r="EG322" s="180"/>
      <c r="EH322" s="180"/>
      <c r="EI322" s="180"/>
      <c r="EJ322" s="180"/>
      <c r="EK322" s="180"/>
      <c r="EL322" s="180"/>
      <c r="EM322" s="180"/>
      <c r="EN322" s="180"/>
      <c r="EO322" s="180"/>
      <c r="EP322" s="180"/>
      <c r="EQ322" s="180"/>
      <c r="ER322" s="180"/>
      <c r="ES322" s="180"/>
      <c r="ET322" s="180"/>
      <c r="EU322" s="180"/>
      <c r="EV322" s="180"/>
      <c r="EW322" s="180"/>
      <c r="EX322" s="180"/>
      <c r="EY322" s="180"/>
      <c r="EZ322" s="180"/>
      <c r="FA322" s="180"/>
      <c r="FB322" s="180"/>
      <c r="FC322" s="180"/>
      <c r="FD322" s="180"/>
      <c r="FE322" s="180"/>
      <c r="FF322" s="180"/>
      <c r="FG322" s="180"/>
      <c r="FH322" s="180"/>
    </row>
    <row r="323" spans="3:164" hidden="1" x14ac:dyDescent="0.3">
      <c r="C323" s="801">
        <f t="shared" si="583"/>
        <v>3</v>
      </c>
      <c r="D323" s="309" t="str">
        <f t="shared" si="583"/>
        <v>ADICIONAL-Compresor Stand By(1-2Rigs)</v>
      </c>
      <c r="E323" s="310">
        <f t="shared" si="584"/>
        <v>0</v>
      </c>
      <c r="F323" s="180"/>
      <c r="G323" s="311" t="str">
        <f t="shared" si="585"/>
        <v>-</v>
      </c>
      <c r="H323" s="311"/>
      <c r="I323" s="311"/>
      <c r="J323" s="311"/>
      <c r="K323" s="312" t="str">
        <f>IFERROR(INDEX($G$321:$G$420,MATCH(0,INDEX(COUNTIF($K$320:K322,$G$321:$G$420),),)),"")</f>
        <v>C.S-Centrifuga Op x equi(1-2Rigs)</v>
      </c>
      <c r="L323" s="313"/>
      <c r="M323" s="313"/>
      <c r="N323" s="313"/>
      <c r="O323" s="180"/>
      <c r="P323" s="180"/>
      <c r="Q323" s="180"/>
      <c r="R323" s="180"/>
      <c r="S323" s="180"/>
      <c r="T323" s="180"/>
      <c r="U323" s="180"/>
      <c r="V323" s="180"/>
      <c r="W323" s="180"/>
      <c r="X323" s="180"/>
      <c r="Y323" s="180"/>
      <c r="Z323" s="180"/>
      <c r="AA323" s="180"/>
      <c r="AB323" s="180"/>
      <c r="AC323" s="180"/>
      <c r="AD323" s="180"/>
      <c r="AE323" s="180"/>
      <c r="AF323" s="180"/>
      <c r="AG323" s="180"/>
      <c r="AH323" s="180"/>
      <c r="AI323" s="180"/>
      <c r="AJ323" s="180"/>
      <c r="AK323" s="180"/>
      <c r="AL323" s="180"/>
      <c r="AM323" s="180"/>
      <c r="AN323" s="180"/>
      <c r="AO323" s="180"/>
      <c r="AP323" s="180"/>
      <c r="AQ323" s="180"/>
      <c r="AR323" s="180"/>
      <c r="AS323" s="180"/>
      <c r="AT323" s="180"/>
      <c r="AU323" s="180"/>
      <c r="AV323" s="180"/>
      <c r="AW323" s="180"/>
      <c r="AX323" s="180"/>
      <c r="AY323" s="180"/>
      <c r="AZ323" s="180"/>
      <c r="BA323" s="180"/>
      <c r="BB323" s="180"/>
      <c r="BC323" s="180"/>
      <c r="BD323" s="180"/>
      <c r="BE323" s="180"/>
      <c r="BF323" s="180"/>
      <c r="BG323" s="180"/>
      <c r="BH323" s="180"/>
      <c r="BI323" s="180"/>
      <c r="BJ323" s="180"/>
      <c r="BK323" s="180"/>
      <c r="BL323" s="180"/>
      <c r="BM323" s="180"/>
      <c r="BN323" s="180"/>
      <c r="BO323" s="180"/>
      <c r="BP323" s="180"/>
      <c r="BQ323" s="180"/>
      <c r="BR323" s="180"/>
      <c r="BS323" s="180"/>
      <c r="BT323" s="180"/>
      <c r="BU323" s="180"/>
      <c r="BV323" s="180"/>
      <c r="BW323" s="180"/>
      <c r="BX323" s="180"/>
      <c r="BY323" s="180"/>
      <c r="BZ323" s="180"/>
      <c r="CA323" s="180"/>
      <c r="CB323" s="180"/>
      <c r="CC323" s="180"/>
      <c r="CD323" s="180"/>
      <c r="CE323" s="180"/>
      <c r="CF323" s="180"/>
      <c r="CG323" s="180"/>
      <c r="CH323" s="180"/>
      <c r="CI323" s="180"/>
      <c r="CJ323" s="180"/>
      <c r="CK323" s="180"/>
      <c r="CL323" s="180"/>
      <c r="CM323" s="180"/>
      <c r="CN323" s="180"/>
      <c r="CO323" s="180"/>
      <c r="CP323" s="180"/>
      <c r="CQ323" s="180"/>
      <c r="CR323" s="180"/>
      <c r="CS323" s="180"/>
      <c r="CT323" s="180"/>
      <c r="CU323" s="180"/>
      <c r="CV323" s="180"/>
      <c r="CW323" s="180"/>
      <c r="CX323" s="180"/>
      <c r="CY323" s="180"/>
      <c r="CZ323" s="180"/>
      <c r="DA323" s="180"/>
      <c r="DB323" s="180"/>
      <c r="DC323" s="180"/>
      <c r="DD323" s="180"/>
      <c r="DE323" s="180"/>
      <c r="DF323" s="180"/>
      <c r="DG323" s="180"/>
      <c r="DH323" s="180"/>
      <c r="DI323" s="180"/>
      <c r="DJ323" s="180"/>
      <c r="DK323" s="180"/>
      <c r="DL323" s="180"/>
      <c r="DM323" s="180"/>
      <c r="DN323" s="180"/>
      <c r="DO323" s="180"/>
      <c r="DP323" s="180"/>
      <c r="DQ323" s="180"/>
      <c r="DR323" s="180"/>
      <c r="DS323" s="180"/>
      <c r="DT323" s="180"/>
      <c r="DU323" s="180"/>
      <c r="DV323" s="180"/>
      <c r="DW323" s="180"/>
      <c r="DX323" s="180"/>
      <c r="DY323" s="180"/>
      <c r="DZ323" s="180"/>
      <c r="EA323" s="180"/>
      <c r="EB323" s="180"/>
      <c r="EC323" s="180"/>
      <c r="ED323" s="180"/>
      <c r="EE323" s="180"/>
      <c r="EF323" s="180"/>
      <c r="EG323" s="180"/>
      <c r="EH323" s="180"/>
      <c r="EI323" s="180"/>
      <c r="EJ323" s="180"/>
      <c r="EK323" s="180"/>
      <c r="EL323" s="180"/>
      <c r="EM323" s="180"/>
      <c r="EN323" s="180"/>
      <c r="EO323" s="180"/>
      <c r="EP323" s="180"/>
      <c r="EQ323" s="180"/>
      <c r="ER323" s="180"/>
      <c r="ES323" s="180"/>
      <c r="ET323" s="180"/>
      <c r="EU323" s="180"/>
      <c r="EV323" s="180"/>
      <c r="EW323" s="180"/>
      <c r="EX323" s="180"/>
      <c r="EY323" s="180"/>
      <c r="EZ323" s="180"/>
      <c r="FA323" s="180"/>
      <c r="FB323" s="180"/>
      <c r="FC323" s="180"/>
      <c r="FD323" s="180"/>
      <c r="FE323" s="180"/>
      <c r="FF323" s="180"/>
      <c r="FG323" s="180"/>
      <c r="FH323" s="180"/>
    </row>
    <row r="324" spans="3:164" hidden="1" x14ac:dyDescent="0.3">
      <c r="C324" s="801">
        <f t="shared" si="583"/>
        <v>4</v>
      </c>
      <c r="D324" s="309" t="str">
        <f t="shared" si="583"/>
        <v>ADICIONAL-Compresor(1-2Rigs)</v>
      </c>
      <c r="E324" s="310">
        <f t="shared" si="584"/>
        <v>0</v>
      </c>
      <c r="F324" s="180"/>
      <c r="G324" s="311" t="str">
        <f t="shared" si="585"/>
        <v>-</v>
      </c>
      <c r="H324" s="311"/>
      <c r="I324" s="311"/>
      <c r="J324" s="311"/>
      <c r="K324" s="312" t="str">
        <f>IFERROR(INDEX($G$321:$G$420,MATCH(0,INDEX(COUNTIF($K$320:K323,$G$321:$G$420),),)),"")</f>
        <v>C.S-Trailer Laboratorio(1-2Rigs)</v>
      </c>
      <c r="L324" s="313"/>
      <c r="M324" s="313"/>
      <c r="N324" s="313"/>
      <c r="O324" s="180"/>
      <c r="P324" s="180"/>
      <c r="Q324" s="180"/>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c r="AM324" s="180"/>
      <c r="AN324" s="180"/>
      <c r="AO324" s="180"/>
      <c r="AP324" s="180"/>
      <c r="AQ324" s="180"/>
      <c r="AR324" s="180"/>
      <c r="AS324" s="180"/>
      <c r="AT324" s="180"/>
      <c r="AU324" s="180"/>
      <c r="AV324" s="180"/>
      <c r="AW324" s="180"/>
      <c r="AX324" s="180"/>
      <c r="AY324" s="180"/>
      <c r="AZ324" s="180"/>
      <c r="BA324" s="180"/>
      <c r="BB324" s="180"/>
      <c r="BC324" s="180"/>
      <c r="BD324" s="180"/>
      <c r="BE324" s="180"/>
      <c r="BF324" s="180"/>
      <c r="BG324" s="180"/>
      <c r="BH324" s="180"/>
      <c r="BI324" s="180"/>
      <c r="BJ324" s="180"/>
      <c r="BK324" s="180"/>
      <c r="BL324" s="180"/>
      <c r="BM324" s="180"/>
      <c r="BN324" s="180"/>
      <c r="BO324" s="180"/>
      <c r="BP324" s="180"/>
      <c r="BQ324" s="180"/>
      <c r="BR324" s="180"/>
      <c r="BS324" s="180"/>
      <c r="BT324" s="180"/>
      <c r="BU324" s="180"/>
      <c r="BV324" s="180"/>
      <c r="BW324" s="180"/>
      <c r="BX324" s="180"/>
      <c r="BY324" s="180"/>
      <c r="BZ324" s="180"/>
      <c r="CA324" s="180"/>
      <c r="CB324" s="180"/>
      <c r="CC324" s="180"/>
      <c r="CD324" s="180"/>
      <c r="CE324" s="180"/>
      <c r="CF324" s="180"/>
      <c r="CG324" s="180"/>
      <c r="CH324" s="180"/>
      <c r="CI324" s="180"/>
      <c r="CJ324" s="180"/>
      <c r="CK324" s="180"/>
      <c r="CL324" s="180"/>
      <c r="CM324" s="180"/>
      <c r="CN324" s="180"/>
      <c r="CO324" s="180"/>
      <c r="CP324" s="180"/>
      <c r="CQ324" s="180"/>
      <c r="CR324" s="180"/>
      <c r="CS324" s="180"/>
      <c r="CT324" s="180"/>
      <c r="CU324" s="180"/>
      <c r="CV324" s="180"/>
      <c r="CW324" s="180"/>
      <c r="CX324" s="180"/>
      <c r="CY324" s="180"/>
      <c r="CZ324" s="180"/>
      <c r="DA324" s="180"/>
      <c r="DB324" s="180"/>
      <c r="DC324" s="180"/>
      <c r="DD324" s="180"/>
      <c r="DE324" s="180"/>
      <c r="DF324" s="180"/>
      <c r="DG324" s="180"/>
      <c r="DH324" s="180"/>
      <c r="DI324" s="180"/>
      <c r="DJ324" s="180"/>
      <c r="DK324" s="180"/>
      <c r="DL324" s="180"/>
      <c r="DM324" s="180"/>
      <c r="DN324" s="180"/>
      <c r="DO324" s="180"/>
      <c r="DP324" s="180"/>
      <c r="DQ324" s="180"/>
      <c r="DR324" s="180"/>
      <c r="DS324" s="180"/>
      <c r="DT324" s="180"/>
      <c r="DU324" s="180"/>
      <c r="DV324" s="180"/>
      <c r="DW324" s="180"/>
      <c r="DX324" s="180"/>
      <c r="DY324" s="180"/>
      <c r="DZ324" s="180"/>
      <c r="EA324" s="180"/>
      <c r="EB324" s="180"/>
      <c r="EC324" s="180"/>
      <c r="ED324" s="180"/>
      <c r="EE324" s="180"/>
      <c r="EF324" s="180"/>
      <c r="EG324" s="180"/>
      <c r="EH324" s="180"/>
      <c r="EI324" s="180"/>
      <c r="EJ324" s="180"/>
      <c r="EK324" s="180"/>
      <c r="EL324" s="180"/>
      <c r="EM324" s="180"/>
      <c r="EN324" s="180"/>
      <c r="EO324" s="180"/>
      <c r="EP324" s="180"/>
      <c r="EQ324" s="180"/>
      <c r="ER324" s="180"/>
      <c r="ES324" s="180"/>
      <c r="ET324" s="180"/>
      <c r="EU324" s="180"/>
      <c r="EV324" s="180"/>
      <c r="EW324" s="180"/>
      <c r="EX324" s="180"/>
      <c r="EY324" s="180"/>
      <c r="EZ324" s="180"/>
      <c r="FA324" s="180"/>
      <c r="FB324" s="180"/>
      <c r="FC324" s="180"/>
      <c r="FD324" s="180"/>
      <c r="FE324" s="180"/>
      <c r="FF324" s="180"/>
      <c r="FG324" s="180"/>
      <c r="FH324" s="180"/>
    </row>
    <row r="325" spans="3:164" hidden="1" x14ac:dyDescent="0.3">
      <c r="C325" s="801">
        <f t="shared" si="583"/>
        <v>5</v>
      </c>
      <c r="D325" s="309" t="str">
        <f t="shared" si="583"/>
        <v>ADICIONAL-DTM Centrífug(1-2Rigs)</v>
      </c>
      <c r="E325" s="310">
        <f t="shared" si="584"/>
        <v>0</v>
      </c>
      <c r="F325" s="180"/>
      <c r="G325" s="311" t="str">
        <f t="shared" si="585"/>
        <v>-</v>
      </c>
      <c r="H325" s="311"/>
      <c r="I325" s="311"/>
      <c r="J325" s="311"/>
      <c r="K325" s="312" t="str">
        <f>IFERROR(INDEX($G$321:$G$420,MATCH(0,INDEX(COUNTIF($K$320:K324,$G$321:$G$420),),)),"")</f>
        <v>C.S-Trailer viviend sin Lab(1-2Rigs)</v>
      </c>
      <c r="L325" s="313"/>
      <c r="M325" s="313"/>
      <c r="N325" s="313"/>
      <c r="O325" s="180"/>
      <c r="P325" s="180"/>
      <c r="Q325" s="180"/>
      <c r="R325" s="180"/>
      <c r="S325" s="180"/>
      <c r="T325" s="180"/>
      <c r="U325" s="180"/>
      <c r="V325" s="180"/>
      <c r="W325" s="180"/>
      <c r="X325" s="180"/>
      <c r="Y325" s="180"/>
      <c r="Z325" s="180"/>
      <c r="AA325" s="180"/>
      <c r="AB325" s="180"/>
      <c r="AC325" s="180"/>
      <c r="AD325" s="180"/>
      <c r="AE325" s="180"/>
      <c r="AF325" s="180"/>
      <c r="AG325" s="180"/>
      <c r="AH325" s="180"/>
      <c r="AI325" s="180"/>
      <c r="AJ325" s="180"/>
      <c r="AK325" s="180"/>
      <c r="AL325" s="180"/>
      <c r="AM325" s="180"/>
      <c r="AN325" s="180"/>
      <c r="AO325" s="180"/>
      <c r="AP325" s="180"/>
      <c r="AQ325" s="180"/>
      <c r="AR325" s="180"/>
      <c r="AS325" s="180"/>
      <c r="AT325" s="180"/>
      <c r="AU325" s="180"/>
      <c r="AV325" s="180"/>
      <c r="AW325" s="180"/>
      <c r="AX325" s="180"/>
      <c r="AY325" s="180"/>
      <c r="AZ325" s="180"/>
      <c r="BA325" s="180"/>
      <c r="BB325" s="180"/>
      <c r="BC325" s="180"/>
      <c r="BD325" s="180"/>
      <c r="BE325" s="180"/>
      <c r="BF325" s="180"/>
      <c r="BG325" s="180"/>
      <c r="BH325" s="180"/>
      <c r="BI325" s="180"/>
      <c r="BJ325" s="180"/>
      <c r="BK325" s="180"/>
      <c r="BL325" s="180"/>
      <c r="BM325" s="180"/>
      <c r="BN325" s="180"/>
      <c r="BO325" s="180"/>
      <c r="BP325" s="180"/>
      <c r="BQ325" s="180"/>
      <c r="BR325" s="180"/>
      <c r="BS325" s="180"/>
      <c r="BT325" s="180"/>
      <c r="BU325" s="180"/>
      <c r="BV325" s="180"/>
      <c r="BW325" s="180"/>
      <c r="BX325" s="180"/>
      <c r="BY325" s="180"/>
      <c r="BZ325" s="180"/>
      <c r="CA325" s="180"/>
      <c r="CB325" s="180"/>
      <c r="CC325" s="180"/>
      <c r="CD325" s="180"/>
      <c r="CE325" s="180"/>
      <c r="CF325" s="180"/>
      <c r="CG325" s="180"/>
      <c r="CH325" s="180"/>
      <c r="CI325" s="180"/>
      <c r="CJ325" s="180"/>
      <c r="CK325" s="180"/>
      <c r="CL325" s="180"/>
      <c r="CM325" s="180"/>
      <c r="CN325" s="180"/>
      <c r="CO325" s="180"/>
      <c r="CP325" s="180"/>
      <c r="CQ325" s="180"/>
      <c r="CR325" s="180"/>
      <c r="CS325" s="180"/>
      <c r="CT325" s="180"/>
      <c r="CU325" s="180"/>
      <c r="CV325" s="180"/>
      <c r="CW325" s="180"/>
      <c r="CX325" s="180"/>
      <c r="CY325" s="180"/>
      <c r="CZ325" s="180"/>
      <c r="DA325" s="180"/>
      <c r="DB325" s="180"/>
      <c r="DC325" s="180"/>
      <c r="DD325" s="180"/>
      <c r="DE325" s="180"/>
      <c r="DF325" s="180"/>
      <c r="DG325" s="180"/>
      <c r="DH325" s="180"/>
      <c r="DI325" s="180"/>
      <c r="DJ325" s="180"/>
      <c r="DK325" s="180"/>
      <c r="DL325" s="180"/>
      <c r="DM325" s="180"/>
      <c r="DN325" s="180"/>
      <c r="DO325" s="180"/>
      <c r="DP325" s="180"/>
      <c r="DQ325" s="180"/>
      <c r="DR325" s="180"/>
      <c r="DS325" s="180"/>
      <c r="DT325" s="180"/>
      <c r="DU325" s="180"/>
      <c r="DV325" s="180"/>
      <c r="DW325" s="180"/>
      <c r="DX325" s="180"/>
      <c r="DY325" s="180"/>
      <c r="DZ325" s="180"/>
      <c r="EA325" s="180"/>
      <c r="EB325" s="180"/>
      <c r="EC325" s="180"/>
      <c r="ED325" s="180"/>
      <c r="EE325" s="180"/>
      <c r="EF325" s="180"/>
      <c r="EG325" s="180"/>
      <c r="EH325" s="180"/>
      <c r="EI325" s="180"/>
      <c r="EJ325" s="180"/>
      <c r="EK325" s="180"/>
      <c r="EL325" s="180"/>
      <c r="EM325" s="180"/>
      <c r="EN325" s="180"/>
      <c r="EO325" s="180"/>
      <c r="EP325" s="180"/>
      <c r="EQ325" s="180"/>
      <c r="ER325" s="180"/>
      <c r="ES325" s="180"/>
      <c r="ET325" s="180"/>
      <c r="EU325" s="180"/>
      <c r="EV325" s="180"/>
      <c r="EW325" s="180"/>
      <c r="EX325" s="180"/>
      <c r="EY325" s="180"/>
      <c r="EZ325" s="180"/>
      <c r="FA325" s="180"/>
      <c r="FB325" s="180"/>
      <c r="FC325" s="180"/>
      <c r="FD325" s="180"/>
      <c r="FE325" s="180"/>
      <c r="FF325" s="180"/>
      <c r="FG325" s="180"/>
      <c r="FH325" s="180"/>
    </row>
    <row r="326" spans="3:164" hidden="1" x14ac:dyDescent="0.3">
      <c r="C326" s="801">
        <f t="shared" si="583"/>
        <v>6</v>
      </c>
      <c r="D326" s="309" t="str">
        <f t="shared" si="583"/>
        <v>ADICIONAL-DTM Compresor(1-2Rigs)</v>
      </c>
      <c r="E326" s="310">
        <f t="shared" si="584"/>
        <v>0</v>
      </c>
      <c r="F326" s="180"/>
      <c r="G326" s="311" t="str">
        <f t="shared" si="585"/>
        <v>-</v>
      </c>
      <c r="H326" s="311"/>
      <c r="I326" s="311"/>
      <c r="J326" s="311"/>
      <c r="K326" s="312" t="str">
        <f>IFERROR(INDEX($G$321:$G$420,MATCH(0,INDEX(COUNTIF($K$320:K325,$G$321:$G$420),),)),"")</f>
        <v>CIRCUITO-Miscelaneos Conexión(1-2Rigs)</v>
      </c>
      <c r="L326" s="313"/>
      <c r="M326" s="313"/>
      <c r="N326" s="313"/>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c r="AM326" s="180"/>
      <c r="AN326" s="180"/>
      <c r="AO326" s="180"/>
      <c r="AP326" s="180"/>
      <c r="AQ326" s="180"/>
      <c r="AR326" s="180"/>
      <c r="AS326" s="180"/>
      <c r="AT326" s="180"/>
      <c r="AU326" s="180"/>
      <c r="AV326" s="180"/>
      <c r="AW326" s="180"/>
      <c r="AX326" s="180"/>
      <c r="AY326" s="180"/>
      <c r="AZ326" s="180"/>
      <c r="BA326" s="180"/>
      <c r="BB326" s="180"/>
      <c r="BC326" s="180"/>
      <c r="BD326" s="180"/>
      <c r="BE326" s="180"/>
      <c r="BF326" s="180"/>
      <c r="BG326" s="180"/>
      <c r="BH326" s="180"/>
      <c r="BI326" s="180"/>
      <c r="BJ326" s="180"/>
      <c r="BK326" s="180"/>
      <c r="BL326" s="180"/>
      <c r="BM326" s="180"/>
      <c r="BN326" s="180"/>
      <c r="BO326" s="180"/>
      <c r="BP326" s="180"/>
      <c r="BQ326" s="180"/>
      <c r="BR326" s="180"/>
      <c r="BS326" s="180"/>
      <c r="BT326" s="180"/>
      <c r="BU326" s="180"/>
      <c r="BV326" s="180"/>
      <c r="BW326" s="180"/>
      <c r="BX326" s="180"/>
      <c r="BY326" s="180"/>
      <c r="BZ326" s="180"/>
      <c r="CA326" s="180"/>
      <c r="CB326" s="180"/>
      <c r="CC326" s="180"/>
      <c r="CD326" s="180"/>
      <c r="CE326" s="180"/>
      <c r="CF326" s="180"/>
      <c r="CG326" s="180"/>
      <c r="CH326" s="180"/>
      <c r="CI326" s="180"/>
      <c r="CJ326" s="180"/>
      <c r="CK326" s="180"/>
      <c r="CL326" s="180"/>
      <c r="CM326" s="180"/>
      <c r="CN326" s="180"/>
      <c r="CO326" s="180"/>
      <c r="CP326" s="180"/>
      <c r="CQ326" s="180"/>
      <c r="CR326" s="180"/>
      <c r="CS326" s="180"/>
      <c r="CT326" s="180"/>
      <c r="CU326" s="180"/>
      <c r="CV326" s="180"/>
      <c r="CW326" s="180"/>
      <c r="CX326" s="180"/>
      <c r="CY326" s="180"/>
      <c r="CZ326" s="180"/>
      <c r="DA326" s="180"/>
      <c r="DB326" s="180"/>
      <c r="DC326" s="180"/>
      <c r="DD326" s="180"/>
      <c r="DE326" s="180"/>
      <c r="DF326" s="180"/>
      <c r="DG326" s="180"/>
      <c r="DH326" s="180"/>
      <c r="DI326" s="180"/>
      <c r="DJ326" s="180"/>
      <c r="DK326" s="180"/>
      <c r="DL326" s="180"/>
      <c r="DM326" s="180"/>
      <c r="DN326" s="180"/>
      <c r="DO326" s="180"/>
      <c r="DP326" s="180"/>
      <c r="DQ326" s="180"/>
      <c r="DR326" s="180"/>
      <c r="DS326" s="180"/>
      <c r="DT326" s="180"/>
      <c r="DU326" s="180"/>
      <c r="DV326" s="180"/>
      <c r="DW326" s="180"/>
      <c r="DX326" s="180"/>
      <c r="DY326" s="180"/>
      <c r="DZ326" s="180"/>
      <c r="EA326" s="180"/>
      <c r="EB326" s="180"/>
      <c r="EC326" s="180"/>
      <c r="ED326" s="180"/>
      <c r="EE326" s="180"/>
      <c r="EF326" s="180"/>
      <c r="EG326" s="180"/>
      <c r="EH326" s="180"/>
      <c r="EI326" s="180"/>
      <c r="EJ326" s="180"/>
      <c r="EK326" s="180"/>
      <c r="EL326" s="180"/>
      <c r="EM326" s="180"/>
      <c r="EN326" s="180"/>
      <c r="EO326" s="180"/>
      <c r="EP326" s="180"/>
      <c r="EQ326" s="180"/>
      <c r="ER326" s="180"/>
      <c r="ES326" s="180"/>
      <c r="ET326" s="180"/>
      <c r="EU326" s="180"/>
      <c r="EV326" s="180"/>
      <c r="EW326" s="180"/>
      <c r="EX326" s="180"/>
      <c r="EY326" s="180"/>
      <c r="EZ326" s="180"/>
      <c r="FA326" s="180"/>
      <c r="FB326" s="180"/>
      <c r="FC326" s="180"/>
      <c r="FD326" s="180"/>
      <c r="FE326" s="180"/>
      <c r="FF326" s="180"/>
      <c r="FG326" s="180"/>
      <c r="FH326" s="180"/>
    </row>
    <row r="327" spans="3:164" hidden="1" x14ac:dyDescent="0.3">
      <c r="C327" s="801">
        <f t="shared" si="583"/>
        <v>7</v>
      </c>
      <c r="D327" s="309" t="str">
        <f t="shared" si="583"/>
        <v>ADICIONAL-DTM Lumin ent PAD30Km(1-2Rigs)</v>
      </c>
      <c r="E327" s="310">
        <f t="shared" si="584"/>
        <v>0</v>
      </c>
      <c r="F327" s="180"/>
      <c r="G327" s="311" t="str">
        <f t="shared" si="585"/>
        <v>-</v>
      </c>
      <c r="H327" s="311"/>
      <c r="I327" s="311"/>
      <c r="J327" s="311"/>
      <c r="K327" s="312" t="str">
        <f>IFERROR(INDEX($G$321:$G$420,MATCH(0,INDEX(COUNTIF($K$320:K326,$G$321:$G$420),),)),"")</f>
        <v>CIRCUITO-Pileta c/Remo(DiaXU)(1-2Rigs)</v>
      </c>
      <c r="L327" s="313"/>
      <c r="M327" s="313"/>
      <c r="N327" s="313"/>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c r="AM327" s="180"/>
      <c r="AN327" s="180"/>
      <c r="AO327" s="180"/>
      <c r="AP327" s="180"/>
      <c r="AQ327" s="180"/>
      <c r="AR327" s="180"/>
      <c r="AS327" s="180"/>
      <c r="AT327" s="180"/>
      <c r="AU327" s="180"/>
      <c r="AV327" s="180"/>
      <c r="AW327" s="180"/>
      <c r="AX327" s="180"/>
      <c r="AY327" s="180"/>
      <c r="AZ327" s="180"/>
      <c r="BA327" s="180"/>
      <c r="BB327" s="180"/>
      <c r="BC327" s="180"/>
      <c r="BD327" s="180"/>
      <c r="BE327" s="180"/>
      <c r="BF327" s="180"/>
      <c r="BG327" s="180"/>
      <c r="BH327" s="180"/>
      <c r="BI327" s="180"/>
      <c r="BJ327" s="180"/>
      <c r="BK327" s="180"/>
      <c r="BL327" s="180"/>
      <c r="BM327" s="180"/>
      <c r="BN327" s="180"/>
      <c r="BO327" s="180"/>
      <c r="BP327" s="180"/>
      <c r="BQ327" s="180"/>
      <c r="BR327" s="180"/>
      <c r="BS327" s="180"/>
      <c r="BT327" s="180"/>
      <c r="BU327" s="180"/>
      <c r="BV327" s="180"/>
      <c r="BW327" s="180"/>
      <c r="BX327" s="180"/>
      <c r="BY327" s="180"/>
      <c r="BZ327" s="180"/>
      <c r="CA327" s="180"/>
      <c r="CB327" s="180"/>
      <c r="CC327" s="180"/>
      <c r="CD327" s="180"/>
      <c r="CE327" s="180"/>
      <c r="CF327" s="180"/>
      <c r="CG327" s="180"/>
      <c r="CH327" s="180"/>
      <c r="CI327" s="180"/>
      <c r="CJ327" s="180"/>
      <c r="CK327" s="180"/>
      <c r="CL327" s="180"/>
      <c r="CM327" s="180"/>
      <c r="CN327" s="180"/>
      <c r="CO327" s="180"/>
      <c r="CP327" s="180"/>
      <c r="CQ327" s="180"/>
      <c r="CR327" s="180"/>
      <c r="CS327" s="180"/>
      <c r="CT327" s="180"/>
      <c r="CU327" s="180"/>
      <c r="CV327" s="180"/>
      <c r="CW327" s="180"/>
      <c r="CX327" s="180"/>
      <c r="CY327" s="180"/>
      <c r="CZ327" s="180"/>
      <c r="DA327" s="180"/>
      <c r="DB327" s="180"/>
      <c r="DC327" s="180"/>
      <c r="DD327" s="180"/>
      <c r="DE327" s="180"/>
      <c r="DF327" s="180"/>
      <c r="DG327" s="180"/>
      <c r="DH327" s="180"/>
      <c r="DI327" s="180"/>
      <c r="DJ327" s="180"/>
      <c r="DK327" s="180"/>
      <c r="DL327" s="180"/>
      <c r="DM327" s="180"/>
      <c r="DN327" s="180"/>
      <c r="DO327" s="180"/>
      <c r="DP327" s="180"/>
      <c r="DQ327" s="180"/>
      <c r="DR327" s="180"/>
      <c r="DS327" s="180"/>
      <c r="DT327" s="180"/>
      <c r="DU327" s="180"/>
      <c r="DV327" s="180"/>
      <c r="DW327" s="180"/>
      <c r="DX327" s="180"/>
      <c r="DY327" s="180"/>
      <c r="DZ327" s="180"/>
      <c r="EA327" s="180"/>
      <c r="EB327" s="180"/>
      <c r="EC327" s="180"/>
      <c r="ED327" s="180"/>
      <c r="EE327" s="180"/>
      <c r="EF327" s="180"/>
      <c r="EG327" s="180"/>
      <c r="EH327" s="180"/>
      <c r="EI327" s="180"/>
      <c r="EJ327" s="180"/>
      <c r="EK327" s="180"/>
      <c r="EL327" s="180"/>
      <c r="EM327" s="180"/>
      <c r="EN327" s="180"/>
      <c r="EO327" s="180"/>
      <c r="EP327" s="180"/>
      <c r="EQ327" s="180"/>
      <c r="ER327" s="180"/>
      <c r="ES327" s="180"/>
      <c r="ET327" s="180"/>
      <c r="EU327" s="180"/>
      <c r="EV327" s="180"/>
      <c r="EW327" s="180"/>
      <c r="EX327" s="180"/>
      <c r="EY327" s="180"/>
      <c r="EZ327" s="180"/>
      <c r="FA327" s="180"/>
      <c r="FB327" s="180"/>
      <c r="FC327" s="180"/>
      <c r="FD327" s="180"/>
      <c r="FE327" s="180"/>
      <c r="FF327" s="180"/>
      <c r="FG327" s="180"/>
      <c r="FH327" s="180"/>
    </row>
    <row r="328" spans="3:164" hidden="1" x14ac:dyDescent="0.3">
      <c r="C328" s="801">
        <f t="shared" si="583"/>
        <v>8</v>
      </c>
      <c r="D328" s="309" t="str">
        <f t="shared" si="583"/>
        <v>ADICIONAL-DTM Manifold(1-2Rigs)</v>
      </c>
      <c r="E328" s="310">
        <f t="shared" si="584"/>
        <v>0</v>
      </c>
      <c r="F328" s="180"/>
      <c r="G328" s="311" t="str">
        <f t="shared" si="585"/>
        <v>-</v>
      </c>
      <c r="H328" s="311"/>
      <c r="I328" s="311"/>
      <c r="J328" s="311"/>
      <c r="K328" s="312" t="str">
        <f>IFERROR(INDEX($G$321:$G$420,MATCH(0,INDEX(COUNTIF($K$320:K327,$G$321:$G$420),),)),"")</f>
        <v>CIRCUITO-Pileta preparadora(1-2Rigs)</v>
      </c>
      <c r="L328" s="313"/>
      <c r="M328" s="313"/>
      <c r="N328" s="313"/>
      <c r="O328" s="180"/>
      <c r="P328" s="180"/>
      <c r="Q328" s="180"/>
      <c r="R328" s="180"/>
      <c r="S328" s="180"/>
      <c r="T328" s="180"/>
      <c r="U328" s="180"/>
      <c r="V328" s="180"/>
      <c r="W328" s="180"/>
      <c r="X328" s="180"/>
      <c r="Y328" s="180"/>
      <c r="Z328" s="180"/>
      <c r="AA328" s="180"/>
      <c r="AB328" s="180"/>
      <c r="AC328" s="180"/>
      <c r="AD328" s="180"/>
      <c r="AE328" s="180"/>
      <c r="AF328" s="180"/>
      <c r="AG328" s="180"/>
      <c r="AH328" s="180"/>
      <c r="AI328" s="180"/>
      <c r="AJ328" s="180"/>
      <c r="AK328" s="180"/>
      <c r="AL328" s="180"/>
      <c r="AM328" s="180"/>
      <c r="AN328" s="180"/>
      <c r="AO328" s="180"/>
      <c r="AP328" s="180"/>
      <c r="AQ328" s="180"/>
      <c r="AR328" s="180"/>
      <c r="AS328" s="180"/>
      <c r="AT328" s="180"/>
      <c r="AU328" s="180"/>
      <c r="AV328" s="180"/>
      <c r="AW328" s="180"/>
      <c r="AX328" s="180"/>
      <c r="AY328" s="180"/>
      <c r="AZ328" s="180"/>
      <c r="BA328" s="180"/>
      <c r="BB328" s="180"/>
      <c r="BC328" s="180"/>
      <c r="BD328" s="180"/>
      <c r="BE328" s="180"/>
      <c r="BF328" s="180"/>
      <c r="BG328" s="180"/>
      <c r="BH328" s="180"/>
      <c r="BI328" s="180"/>
      <c r="BJ328" s="180"/>
      <c r="BK328" s="180"/>
      <c r="BL328" s="180"/>
      <c r="BM328" s="180"/>
      <c r="BN328" s="180"/>
      <c r="BO328" s="180"/>
      <c r="BP328" s="180"/>
      <c r="BQ328" s="180"/>
      <c r="BR328" s="180"/>
      <c r="BS328" s="180"/>
      <c r="BT328" s="180"/>
      <c r="BU328" s="180"/>
      <c r="BV328" s="180"/>
      <c r="BW328" s="180"/>
      <c r="BX328" s="180"/>
      <c r="BY328" s="180"/>
      <c r="BZ328" s="180"/>
      <c r="CA328" s="180"/>
      <c r="CB328" s="180"/>
      <c r="CC328" s="180"/>
      <c r="CD328" s="180"/>
      <c r="CE328" s="180"/>
      <c r="CF328" s="180"/>
      <c r="CG328" s="180"/>
      <c r="CH328" s="180"/>
      <c r="CI328" s="180"/>
      <c r="CJ328" s="180"/>
      <c r="CK328" s="180"/>
      <c r="CL328" s="180"/>
      <c r="CM328" s="180"/>
      <c r="CN328" s="180"/>
      <c r="CO328" s="180"/>
      <c r="CP328" s="180"/>
      <c r="CQ328" s="180"/>
      <c r="CR328" s="180"/>
      <c r="CS328" s="180"/>
      <c r="CT328" s="180"/>
      <c r="CU328" s="180"/>
      <c r="CV328" s="180"/>
      <c r="CW328" s="180"/>
      <c r="CX328" s="180"/>
      <c r="CY328" s="180"/>
      <c r="CZ328" s="180"/>
      <c r="DA328" s="180"/>
      <c r="DB328" s="180"/>
      <c r="DC328" s="180"/>
      <c r="DD328" s="180"/>
      <c r="DE328" s="180"/>
      <c r="DF328" s="180"/>
      <c r="DG328" s="180"/>
      <c r="DH328" s="180"/>
      <c r="DI328" s="180"/>
      <c r="DJ328" s="180"/>
      <c r="DK328" s="180"/>
      <c r="DL328" s="180"/>
      <c r="DM328" s="180"/>
      <c r="DN328" s="180"/>
      <c r="DO328" s="180"/>
      <c r="DP328" s="180"/>
      <c r="DQ328" s="180"/>
      <c r="DR328" s="180"/>
      <c r="DS328" s="180"/>
      <c r="DT328" s="180"/>
      <c r="DU328" s="180"/>
      <c r="DV328" s="180"/>
      <c r="DW328" s="180"/>
      <c r="DX328" s="180"/>
      <c r="DY328" s="180"/>
      <c r="DZ328" s="180"/>
      <c r="EA328" s="180"/>
      <c r="EB328" s="180"/>
      <c r="EC328" s="180"/>
      <c r="ED328" s="180"/>
      <c r="EE328" s="180"/>
      <c r="EF328" s="180"/>
      <c r="EG328" s="180"/>
      <c r="EH328" s="180"/>
      <c r="EI328" s="180"/>
      <c r="EJ328" s="180"/>
      <c r="EK328" s="180"/>
      <c r="EL328" s="180"/>
      <c r="EM328" s="180"/>
      <c r="EN328" s="180"/>
      <c r="EO328" s="180"/>
      <c r="EP328" s="180"/>
      <c r="EQ328" s="180"/>
      <c r="ER328" s="180"/>
      <c r="ES328" s="180"/>
      <c r="ET328" s="180"/>
      <c r="EU328" s="180"/>
      <c r="EV328" s="180"/>
      <c r="EW328" s="180"/>
      <c r="EX328" s="180"/>
      <c r="EY328" s="180"/>
      <c r="EZ328" s="180"/>
      <c r="FA328" s="180"/>
      <c r="FB328" s="180"/>
      <c r="FC328" s="180"/>
      <c r="FD328" s="180"/>
      <c r="FE328" s="180"/>
      <c r="FF328" s="180"/>
      <c r="FG328" s="180"/>
      <c r="FH328" s="180"/>
    </row>
    <row r="329" spans="3:164" hidden="1" x14ac:dyDescent="0.3">
      <c r="C329" s="801">
        <f t="shared" si="583"/>
        <v>9</v>
      </c>
      <c r="D329" s="309" t="str">
        <f t="shared" si="583"/>
        <v>ADICIONAL-DTM Zaranda secadora(1-2Rigs)</v>
      </c>
      <c r="E329" s="310">
        <f t="shared" si="584"/>
        <v>0</v>
      </c>
      <c r="F329" s="180"/>
      <c r="G329" s="311" t="str">
        <f t="shared" si="585"/>
        <v>-</v>
      </c>
      <c r="H329" s="311"/>
      <c r="I329" s="311"/>
      <c r="J329" s="311"/>
      <c r="K329" s="312" t="str">
        <f>IFERROR(INDEX($G$321:$G$420,MATCH(0,INDEX(COUNTIF($K$320:K328,$G$321:$G$420),),)),"")</f>
        <v>CIRCUITO-Tanque CaCl2 (Dia x U)(1-2Rigs)</v>
      </c>
      <c r="L329" s="313"/>
      <c r="M329" s="313"/>
      <c r="N329" s="313"/>
      <c r="O329" s="180"/>
      <c r="P329" s="180"/>
      <c r="Q329" s="180"/>
      <c r="R329" s="180"/>
      <c r="S329" s="180"/>
      <c r="T329" s="180"/>
      <c r="U329" s="180"/>
      <c r="V329" s="180"/>
      <c r="W329" s="180"/>
      <c r="X329" s="180"/>
      <c r="Y329" s="180"/>
      <c r="Z329" s="180"/>
      <c r="AA329" s="180"/>
      <c r="AB329" s="180"/>
      <c r="AC329" s="180"/>
      <c r="AD329" s="180"/>
      <c r="AE329" s="180"/>
      <c r="AF329" s="180"/>
      <c r="AG329" s="180"/>
      <c r="AH329" s="180"/>
      <c r="AI329" s="180"/>
      <c r="AJ329" s="180"/>
      <c r="AK329" s="180"/>
      <c r="AL329" s="180"/>
      <c r="AM329" s="180"/>
      <c r="AN329" s="180"/>
      <c r="AO329" s="180"/>
      <c r="AP329" s="180"/>
      <c r="AQ329" s="180"/>
      <c r="AR329" s="180"/>
      <c r="AS329" s="180"/>
      <c r="AT329" s="180"/>
      <c r="AU329" s="180"/>
      <c r="AV329" s="180"/>
      <c r="AW329" s="180"/>
      <c r="AX329" s="180"/>
      <c r="AY329" s="180"/>
      <c r="AZ329" s="180"/>
      <c r="BA329" s="180"/>
      <c r="BB329" s="180"/>
      <c r="BC329" s="180"/>
      <c r="BD329" s="180"/>
      <c r="BE329" s="180"/>
      <c r="BF329" s="180"/>
      <c r="BG329" s="180"/>
      <c r="BH329" s="180"/>
      <c r="BI329" s="180"/>
      <c r="BJ329" s="180"/>
      <c r="BK329" s="180"/>
      <c r="BL329" s="180"/>
      <c r="BM329" s="180"/>
      <c r="BN329" s="180"/>
      <c r="BO329" s="180"/>
      <c r="BP329" s="180"/>
      <c r="BQ329" s="180"/>
      <c r="BR329" s="180"/>
      <c r="BS329" s="180"/>
      <c r="BT329" s="180"/>
      <c r="BU329" s="180"/>
      <c r="BV329" s="180"/>
      <c r="BW329" s="180"/>
      <c r="BX329" s="180"/>
      <c r="BY329" s="180"/>
      <c r="BZ329" s="180"/>
      <c r="CA329" s="180"/>
      <c r="CB329" s="180"/>
      <c r="CC329" s="180"/>
      <c r="CD329" s="180"/>
      <c r="CE329" s="180"/>
      <c r="CF329" s="180"/>
      <c r="CG329" s="180"/>
      <c r="CH329" s="180"/>
      <c r="CI329" s="180"/>
      <c r="CJ329" s="180"/>
      <c r="CK329" s="180"/>
      <c r="CL329" s="180"/>
      <c r="CM329" s="180"/>
      <c r="CN329" s="180"/>
      <c r="CO329" s="180"/>
      <c r="CP329" s="180"/>
      <c r="CQ329" s="180"/>
      <c r="CR329" s="180"/>
      <c r="CS329" s="180"/>
      <c r="CT329" s="180"/>
      <c r="CU329" s="180"/>
      <c r="CV329" s="180"/>
      <c r="CW329" s="180"/>
      <c r="CX329" s="180"/>
      <c r="CY329" s="180"/>
      <c r="CZ329" s="180"/>
      <c r="DA329" s="180"/>
      <c r="DB329" s="180"/>
      <c r="DC329" s="180"/>
      <c r="DD329" s="180"/>
      <c r="DE329" s="180"/>
      <c r="DF329" s="180"/>
      <c r="DG329" s="180"/>
      <c r="DH329" s="180"/>
      <c r="DI329" s="180"/>
      <c r="DJ329" s="180"/>
      <c r="DK329" s="180"/>
      <c r="DL329" s="180"/>
      <c r="DM329" s="180"/>
      <c r="DN329" s="180"/>
      <c r="DO329" s="180"/>
      <c r="DP329" s="180"/>
      <c r="DQ329" s="180"/>
      <c r="DR329" s="180"/>
      <c r="DS329" s="180"/>
      <c r="DT329" s="180"/>
      <c r="DU329" s="180"/>
      <c r="DV329" s="180"/>
      <c r="DW329" s="180"/>
      <c r="DX329" s="180"/>
      <c r="DY329" s="180"/>
      <c r="DZ329" s="180"/>
      <c r="EA329" s="180"/>
      <c r="EB329" s="180"/>
      <c r="EC329" s="180"/>
      <c r="ED329" s="180"/>
      <c r="EE329" s="180"/>
      <c r="EF329" s="180"/>
      <c r="EG329" s="180"/>
      <c r="EH329" s="180"/>
      <c r="EI329" s="180"/>
      <c r="EJ329" s="180"/>
      <c r="EK329" s="180"/>
      <c r="EL329" s="180"/>
      <c r="EM329" s="180"/>
      <c r="EN329" s="180"/>
      <c r="EO329" s="180"/>
      <c r="EP329" s="180"/>
      <c r="EQ329" s="180"/>
      <c r="ER329" s="180"/>
      <c r="ES329" s="180"/>
      <c r="ET329" s="180"/>
      <c r="EU329" s="180"/>
      <c r="EV329" s="180"/>
      <c r="EW329" s="180"/>
      <c r="EX329" s="180"/>
      <c r="EY329" s="180"/>
      <c r="EZ329" s="180"/>
      <c r="FA329" s="180"/>
      <c r="FB329" s="180"/>
      <c r="FC329" s="180"/>
      <c r="FD329" s="180"/>
      <c r="FE329" s="180"/>
      <c r="FF329" s="180"/>
      <c r="FG329" s="180"/>
      <c r="FH329" s="180"/>
    </row>
    <row r="330" spans="3:164" hidden="1" x14ac:dyDescent="0.3">
      <c r="C330" s="801">
        <f t="shared" si="583"/>
        <v>10</v>
      </c>
      <c r="D330" s="309" t="str">
        <f t="shared" si="583"/>
        <v>ADICIONAL-Luminaria x unidad(1-2Rigs)</v>
      </c>
      <c r="E330" s="310">
        <f t="shared" si="584"/>
        <v>24</v>
      </c>
      <c r="F330" s="180"/>
      <c r="G330" s="311" t="str">
        <f t="shared" si="585"/>
        <v>ADICIONAL-Luminaria x unidad(1-2Rigs)</v>
      </c>
      <c r="H330" s="311"/>
      <c r="I330" s="311"/>
      <c r="J330" s="311"/>
      <c r="K330" s="312" t="str">
        <f>IFERROR(INDEX($G$321:$G$420,MATCH(0,INDEX(COUNTIF($K$320:K329,$G$321:$G$420),),)),"")</f>
        <v>GENERADOR C.S-Dia opérativo+GO(1-2Rigs)</v>
      </c>
      <c r="L330" s="313"/>
      <c r="M330" s="313"/>
      <c r="N330" s="313"/>
      <c r="O330" s="180"/>
      <c r="P330" s="180"/>
      <c r="Q330" s="180"/>
      <c r="R330" s="180"/>
      <c r="S330" s="180"/>
      <c r="T330" s="180"/>
      <c r="U330" s="180"/>
      <c r="V330" s="180"/>
      <c r="W330" s="180"/>
      <c r="X330" s="180"/>
      <c r="Y330" s="180"/>
      <c r="Z330" s="180"/>
      <c r="AA330" s="180"/>
      <c r="AB330" s="180"/>
      <c r="AC330" s="180"/>
      <c r="AD330" s="180"/>
      <c r="AE330" s="180"/>
      <c r="AF330" s="180"/>
      <c r="AG330" s="180"/>
      <c r="AH330" s="180"/>
      <c r="AI330" s="180"/>
      <c r="AJ330" s="180"/>
      <c r="AK330" s="180"/>
      <c r="AL330" s="180"/>
      <c r="AM330" s="180"/>
      <c r="AN330" s="180"/>
      <c r="AO330" s="180"/>
      <c r="AP330" s="180"/>
      <c r="AQ330" s="180"/>
      <c r="AR330" s="180"/>
      <c r="AS330" s="180"/>
      <c r="AT330" s="180"/>
      <c r="AU330" s="180"/>
      <c r="AV330" s="180"/>
      <c r="AW330" s="180"/>
      <c r="AX330" s="180"/>
      <c r="AY330" s="180"/>
      <c r="AZ330" s="180"/>
      <c r="BA330" s="180"/>
      <c r="BB330" s="180"/>
      <c r="BC330" s="180"/>
      <c r="BD330" s="180"/>
      <c r="BE330" s="180"/>
      <c r="BF330" s="180"/>
      <c r="BG330" s="180"/>
      <c r="BH330" s="180"/>
      <c r="BI330" s="180"/>
      <c r="BJ330" s="180"/>
      <c r="BK330" s="180"/>
      <c r="BL330" s="180"/>
      <c r="BM330" s="180"/>
      <c r="BN330" s="180"/>
      <c r="BO330" s="180"/>
      <c r="BP330" s="180"/>
      <c r="BQ330" s="180"/>
      <c r="BR330" s="180"/>
      <c r="BS330" s="180"/>
      <c r="BT330" s="180"/>
      <c r="BU330" s="180"/>
      <c r="BV330" s="180"/>
      <c r="BW330" s="180"/>
      <c r="BX330" s="180"/>
      <c r="BY330" s="180"/>
      <c r="BZ330" s="180"/>
      <c r="CA330" s="180"/>
      <c r="CB330" s="180"/>
      <c r="CC330" s="180"/>
      <c r="CD330" s="180"/>
      <c r="CE330" s="180"/>
      <c r="CF330" s="180"/>
      <c r="CG330" s="180"/>
      <c r="CH330" s="180"/>
      <c r="CI330" s="180"/>
      <c r="CJ330" s="180"/>
      <c r="CK330" s="180"/>
      <c r="CL330" s="180"/>
      <c r="CM330" s="180"/>
      <c r="CN330" s="180"/>
      <c r="CO330" s="180"/>
      <c r="CP330" s="180"/>
      <c r="CQ330" s="180"/>
      <c r="CR330" s="180"/>
      <c r="CS330" s="180"/>
      <c r="CT330" s="180"/>
      <c r="CU330" s="180"/>
      <c r="CV330" s="180"/>
      <c r="CW330" s="180"/>
      <c r="CX330" s="180"/>
      <c r="CY330" s="180"/>
      <c r="CZ330" s="180"/>
      <c r="DA330" s="180"/>
      <c r="DB330" s="180"/>
      <c r="DC330" s="180"/>
      <c r="DD330" s="180"/>
      <c r="DE330" s="180"/>
      <c r="DF330" s="180"/>
      <c r="DG330" s="180"/>
      <c r="DH330" s="180"/>
      <c r="DI330" s="180"/>
      <c r="DJ330" s="180"/>
      <c r="DK330" s="180"/>
      <c r="DL330" s="180"/>
      <c r="DM330" s="180"/>
      <c r="DN330" s="180"/>
      <c r="DO330" s="180"/>
      <c r="DP330" s="180"/>
      <c r="DQ330" s="180"/>
      <c r="DR330" s="180"/>
      <c r="DS330" s="180"/>
      <c r="DT330" s="180"/>
      <c r="DU330" s="180"/>
      <c r="DV330" s="180"/>
      <c r="DW330" s="180"/>
      <c r="DX330" s="180"/>
      <c r="DY330" s="180"/>
      <c r="DZ330" s="180"/>
      <c r="EA330" s="180"/>
      <c r="EB330" s="180"/>
      <c r="EC330" s="180"/>
      <c r="ED330" s="180"/>
      <c r="EE330" s="180"/>
      <c r="EF330" s="180"/>
      <c r="EG330" s="180"/>
      <c r="EH330" s="180"/>
      <c r="EI330" s="180"/>
      <c r="EJ330" s="180"/>
      <c r="EK330" s="180"/>
      <c r="EL330" s="180"/>
      <c r="EM330" s="180"/>
      <c r="EN330" s="180"/>
      <c r="EO330" s="180"/>
      <c r="EP330" s="180"/>
      <c r="EQ330" s="180"/>
      <c r="ER330" s="180"/>
      <c r="ES330" s="180"/>
      <c r="ET330" s="180"/>
      <c r="EU330" s="180"/>
      <c r="EV330" s="180"/>
      <c r="EW330" s="180"/>
      <c r="EX330" s="180"/>
      <c r="EY330" s="180"/>
      <c r="EZ330" s="180"/>
      <c r="FA330" s="180"/>
      <c r="FB330" s="180"/>
      <c r="FC330" s="180"/>
      <c r="FD330" s="180"/>
      <c r="FE330" s="180"/>
      <c r="FF330" s="180"/>
      <c r="FG330" s="180"/>
      <c r="FH330" s="180"/>
    </row>
    <row r="331" spans="3:164" hidden="1" x14ac:dyDescent="0.3">
      <c r="C331" s="801">
        <f t="shared" si="583"/>
        <v>11</v>
      </c>
      <c r="D331" s="309" t="str">
        <f t="shared" si="583"/>
        <v>ADICIONAL-Manguerote4" c/acop5Mt(1-2Rigs</v>
      </c>
      <c r="E331" s="310">
        <f t="shared" si="584"/>
        <v>0</v>
      </c>
      <c r="F331" s="180"/>
      <c r="G331" s="311" t="str">
        <f t="shared" si="585"/>
        <v>-</v>
      </c>
      <c r="H331" s="311"/>
      <c r="I331" s="311"/>
      <c r="J331" s="311"/>
      <c r="K331" s="312" t="str">
        <f>IFERROR(INDEX($G$321:$G$420,MATCH(0,INDEX(COUNTIF($K$320:K330,$G$321:$G$420),),)),"")</f>
        <v>GENERADOR C.S-Stand By sin GO(1-2Rigs)</v>
      </c>
      <c r="L331" s="313"/>
      <c r="M331" s="313"/>
      <c r="N331" s="313"/>
      <c r="O331" s="180"/>
      <c r="P331" s="180"/>
      <c r="Q331" s="180"/>
      <c r="R331" s="180"/>
      <c r="S331" s="180"/>
      <c r="T331" s="180"/>
      <c r="U331" s="180"/>
      <c r="V331" s="180"/>
      <c r="W331" s="180"/>
      <c r="X331" s="180"/>
      <c r="Y331" s="180"/>
      <c r="Z331" s="180"/>
      <c r="AA331" s="180"/>
      <c r="AB331" s="180"/>
      <c r="AC331" s="180"/>
      <c r="AD331" s="180"/>
      <c r="AE331" s="180"/>
      <c r="AF331" s="180"/>
      <c r="AG331" s="180"/>
      <c r="AH331" s="180"/>
      <c r="AI331" s="180"/>
      <c r="AJ331" s="180"/>
      <c r="AK331" s="180"/>
      <c r="AL331" s="180"/>
      <c r="AM331" s="180"/>
      <c r="AN331" s="180"/>
      <c r="AO331" s="180"/>
      <c r="AP331" s="180"/>
      <c r="AQ331" s="180"/>
      <c r="AR331" s="180"/>
      <c r="AS331" s="180"/>
      <c r="AT331" s="180"/>
      <c r="AU331" s="180"/>
      <c r="AV331" s="180"/>
      <c r="AW331" s="180"/>
      <c r="AX331" s="180"/>
      <c r="AY331" s="180"/>
      <c r="AZ331" s="180"/>
      <c r="BA331" s="180"/>
      <c r="BB331" s="180"/>
      <c r="BC331" s="180"/>
      <c r="BD331" s="180"/>
      <c r="BE331" s="180"/>
      <c r="BF331" s="180"/>
      <c r="BG331" s="180"/>
      <c r="BH331" s="180"/>
      <c r="BI331" s="180"/>
      <c r="BJ331" s="180"/>
      <c r="BK331" s="180"/>
      <c r="BL331" s="180"/>
      <c r="BM331" s="180"/>
      <c r="BN331" s="180"/>
      <c r="BO331" s="180"/>
      <c r="BP331" s="180"/>
      <c r="BQ331" s="180"/>
      <c r="BR331" s="180"/>
      <c r="BS331" s="180"/>
      <c r="BT331" s="180"/>
      <c r="BU331" s="180"/>
      <c r="BV331" s="180"/>
      <c r="BW331" s="180"/>
      <c r="BX331" s="180"/>
      <c r="BY331" s="180"/>
      <c r="BZ331" s="180"/>
      <c r="CA331" s="180"/>
      <c r="CB331" s="180"/>
      <c r="CC331" s="180"/>
      <c r="CD331" s="180"/>
      <c r="CE331" s="180"/>
      <c r="CF331" s="180"/>
      <c r="CG331" s="180"/>
      <c r="CH331" s="180"/>
      <c r="CI331" s="180"/>
      <c r="CJ331" s="180"/>
      <c r="CK331" s="180"/>
      <c r="CL331" s="180"/>
      <c r="CM331" s="180"/>
      <c r="CN331" s="180"/>
      <c r="CO331" s="180"/>
      <c r="CP331" s="180"/>
      <c r="CQ331" s="180"/>
      <c r="CR331" s="180"/>
      <c r="CS331" s="180"/>
      <c r="CT331" s="180"/>
      <c r="CU331" s="180"/>
      <c r="CV331" s="180"/>
      <c r="CW331" s="180"/>
      <c r="CX331" s="180"/>
      <c r="CY331" s="180"/>
      <c r="CZ331" s="180"/>
      <c r="DA331" s="180"/>
      <c r="DB331" s="180"/>
      <c r="DC331" s="180"/>
      <c r="DD331" s="180"/>
      <c r="DE331" s="180"/>
      <c r="DF331" s="180"/>
      <c r="DG331" s="180"/>
      <c r="DH331" s="180"/>
      <c r="DI331" s="180"/>
      <c r="DJ331" s="180"/>
      <c r="DK331" s="180"/>
      <c r="DL331" s="180"/>
      <c r="DM331" s="180"/>
      <c r="DN331" s="180"/>
      <c r="DO331" s="180"/>
      <c r="DP331" s="180"/>
      <c r="DQ331" s="180"/>
      <c r="DR331" s="180"/>
      <c r="DS331" s="180"/>
      <c r="DT331" s="180"/>
      <c r="DU331" s="180"/>
      <c r="DV331" s="180"/>
      <c r="DW331" s="180"/>
      <c r="DX331" s="180"/>
      <c r="DY331" s="180"/>
      <c r="DZ331" s="180"/>
      <c r="EA331" s="180"/>
      <c r="EB331" s="180"/>
      <c r="EC331" s="180"/>
      <c r="ED331" s="180"/>
      <c r="EE331" s="180"/>
      <c r="EF331" s="180"/>
      <c r="EG331" s="180"/>
      <c r="EH331" s="180"/>
      <c r="EI331" s="180"/>
      <c r="EJ331" s="180"/>
      <c r="EK331" s="180"/>
      <c r="EL331" s="180"/>
      <c r="EM331" s="180"/>
      <c r="EN331" s="180"/>
      <c r="EO331" s="180"/>
      <c r="EP331" s="180"/>
      <c r="EQ331" s="180"/>
      <c r="ER331" s="180"/>
      <c r="ES331" s="180"/>
      <c r="ET331" s="180"/>
      <c r="EU331" s="180"/>
      <c r="EV331" s="180"/>
      <c r="EW331" s="180"/>
      <c r="EX331" s="180"/>
      <c r="EY331" s="180"/>
      <c r="EZ331" s="180"/>
      <c r="FA331" s="180"/>
      <c r="FB331" s="180"/>
      <c r="FC331" s="180"/>
      <c r="FD331" s="180"/>
      <c r="FE331" s="180"/>
      <c r="FF331" s="180"/>
      <c r="FG331" s="180"/>
      <c r="FH331" s="180"/>
    </row>
    <row r="332" spans="3:164" hidden="1" x14ac:dyDescent="0.3">
      <c r="C332" s="801">
        <f t="shared" si="583"/>
        <v>12</v>
      </c>
      <c r="D332" s="309" t="str">
        <f t="shared" si="583"/>
        <v>ADICIONAL-Manifold(1-2Rigs)</v>
      </c>
      <c r="E332" s="310">
        <f t="shared" si="584"/>
        <v>0</v>
      </c>
      <c r="F332" s="180"/>
      <c r="G332" s="311" t="str">
        <f t="shared" si="585"/>
        <v>-</v>
      </c>
      <c r="H332" s="311"/>
      <c r="I332" s="311"/>
      <c r="J332" s="311"/>
      <c r="K332" s="312" t="str">
        <f>IFERROR(INDEX($G$321:$G$420,MATCH(0,INDEX(COUNTIF($K$320:K331,$G$321:$G$420),),)),"")</f>
        <v>PERSONAL C.S-Tecnico x Persona(1-2Rigs)</v>
      </c>
      <c r="L332" s="313"/>
      <c r="M332" s="313"/>
      <c r="N332" s="313"/>
      <c r="O332" s="180"/>
      <c r="P332" s="180"/>
      <c r="Q332" s="180"/>
      <c r="R332" s="180"/>
      <c r="S332" s="180"/>
      <c r="T332" s="180"/>
      <c r="U332" s="180"/>
      <c r="V332" s="180"/>
      <c r="W332" s="180"/>
      <c r="X332" s="180"/>
      <c r="Y332" s="180"/>
      <c r="Z332" s="180"/>
      <c r="AA332" s="180"/>
      <c r="AB332" s="180"/>
      <c r="AC332" s="180"/>
      <c r="AD332" s="180"/>
      <c r="AE332" s="180"/>
      <c r="AF332" s="180"/>
      <c r="AG332" s="180"/>
      <c r="AH332" s="180"/>
      <c r="AI332" s="180"/>
      <c r="AJ332" s="180"/>
      <c r="AK332" s="180"/>
      <c r="AL332" s="180"/>
      <c r="AM332" s="180"/>
      <c r="AN332" s="180"/>
      <c r="AO332" s="180"/>
      <c r="AP332" s="180"/>
      <c r="AQ332" s="180"/>
      <c r="AR332" s="180"/>
      <c r="AS332" s="180"/>
      <c r="AT332" s="180"/>
      <c r="AU332" s="180"/>
      <c r="AV332" s="180"/>
      <c r="AW332" s="180"/>
      <c r="AX332" s="180"/>
      <c r="AY332" s="180"/>
      <c r="AZ332" s="180"/>
      <c r="BA332" s="180"/>
      <c r="BB332" s="180"/>
      <c r="BC332" s="180"/>
      <c r="BD332" s="180"/>
      <c r="BE332" s="180"/>
      <c r="BF332" s="180"/>
      <c r="BG332" s="180"/>
      <c r="BH332" s="180"/>
      <c r="BI332" s="180"/>
      <c r="BJ332" s="180"/>
      <c r="BK332" s="180"/>
      <c r="BL332" s="180"/>
      <c r="BM332" s="180"/>
      <c r="BN332" s="180"/>
      <c r="BO332" s="180"/>
      <c r="BP332" s="180"/>
      <c r="BQ332" s="180"/>
      <c r="BR332" s="180"/>
      <c r="BS332" s="180"/>
      <c r="BT332" s="180"/>
      <c r="BU332" s="180"/>
      <c r="BV332" s="180"/>
      <c r="BW332" s="180"/>
      <c r="BX332" s="180"/>
      <c r="BY332" s="180"/>
      <c r="BZ332" s="180"/>
      <c r="CA332" s="180"/>
      <c r="CB332" s="180"/>
      <c r="CC332" s="180"/>
      <c r="CD332" s="180"/>
      <c r="CE332" s="180"/>
      <c r="CF332" s="180"/>
      <c r="CG332" s="180"/>
      <c r="CH332" s="180"/>
      <c r="CI332" s="180"/>
      <c r="CJ332" s="180"/>
      <c r="CK332" s="180"/>
      <c r="CL332" s="180"/>
      <c r="CM332" s="180"/>
      <c r="CN332" s="180"/>
      <c r="CO332" s="180"/>
      <c r="CP332" s="180"/>
      <c r="CQ332" s="180"/>
      <c r="CR332" s="180"/>
      <c r="CS332" s="180"/>
      <c r="CT332" s="180"/>
      <c r="CU332" s="180"/>
      <c r="CV332" s="180"/>
      <c r="CW332" s="180"/>
      <c r="CX332" s="180"/>
      <c r="CY332" s="180"/>
      <c r="CZ332" s="180"/>
      <c r="DA332" s="180"/>
      <c r="DB332" s="180"/>
      <c r="DC332" s="180"/>
      <c r="DD332" s="180"/>
      <c r="DE332" s="180"/>
      <c r="DF332" s="180"/>
      <c r="DG332" s="180"/>
      <c r="DH332" s="180"/>
      <c r="DI332" s="180"/>
      <c r="DJ332" s="180"/>
      <c r="DK332" s="180"/>
      <c r="DL332" s="180"/>
      <c r="DM332" s="180"/>
      <c r="DN332" s="180"/>
      <c r="DO332" s="180"/>
      <c r="DP332" s="180"/>
      <c r="DQ332" s="180"/>
      <c r="DR332" s="180"/>
      <c r="DS332" s="180"/>
      <c r="DT332" s="180"/>
      <c r="DU332" s="180"/>
      <c r="DV332" s="180"/>
      <c r="DW332" s="180"/>
      <c r="DX332" s="180"/>
      <c r="DY332" s="180"/>
      <c r="DZ332" s="180"/>
      <c r="EA332" s="180"/>
      <c r="EB332" s="180"/>
      <c r="EC332" s="180"/>
      <c r="ED332" s="180"/>
      <c r="EE332" s="180"/>
      <c r="EF332" s="180"/>
      <c r="EG332" s="180"/>
      <c r="EH332" s="180"/>
      <c r="EI332" s="180"/>
      <c r="EJ332" s="180"/>
      <c r="EK332" s="180"/>
      <c r="EL332" s="180"/>
      <c r="EM332" s="180"/>
      <c r="EN332" s="180"/>
      <c r="EO332" s="180"/>
      <c r="EP332" s="180"/>
      <c r="EQ332" s="180"/>
      <c r="ER332" s="180"/>
      <c r="ES332" s="180"/>
      <c r="ET332" s="180"/>
      <c r="EU332" s="180"/>
      <c r="EV332" s="180"/>
      <c r="EW332" s="180"/>
      <c r="EX332" s="180"/>
      <c r="EY332" s="180"/>
      <c r="EZ332" s="180"/>
      <c r="FA332" s="180"/>
      <c r="FB332" s="180"/>
      <c r="FC332" s="180"/>
      <c r="FD332" s="180"/>
      <c r="FE332" s="180"/>
      <c r="FF332" s="180"/>
      <c r="FG332" s="180"/>
      <c r="FH332" s="180"/>
    </row>
    <row r="333" spans="3:164" hidden="1" x14ac:dyDescent="0.3">
      <c r="C333" s="801">
        <f t="shared" si="583"/>
        <v>13</v>
      </c>
      <c r="D333" s="309" t="str">
        <f t="shared" si="583"/>
        <v>ADICIONAL-Mov/Des Luminari Bs-Yc(1-2Rigs</v>
      </c>
      <c r="E333" s="310">
        <f t="shared" si="584"/>
        <v>0</v>
      </c>
      <c r="F333" s="180"/>
      <c r="G333" s="311" t="str">
        <f t="shared" si="585"/>
        <v>-</v>
      </c>
      <c r="H333" s="311"/>
      <c r="I333" s="311"/>
      <c r="J333" s="311"/>
      <c r="K333" s="312" t="str">
        <f>IFERROR(INDEX($G$321:$G$420,MATCH(0,INDEX(COUNTIF($K$320:K332,$G$321:$G$420),),)),"")</f>
        <v/>
      </c>
      <c r="L333" s="313"/>
      <c r="M333" s="313"/>
      <c r="N333" s="313"/>
      <c r="O333" s="180"/>
      <c r="P333" s="180"/>
      <c r="Q333" s="180"/>
      <c r="R333" s="180"/>
      <c r="S333" s="180"/>
      <c r="T333" s="180"/>
      <c r="U333" s="180"/>
      <c r="V333" s="180"/>
      <c r="W333" s="180"/>
      <c r="X333" s="180"/>
      <c r="Y333" s="180"/>
      <c r="Z333" s="180"/>
      <c r="AA333" s="180"/>
      <c r="AB333" s="180"/>
      <c r="AC333" s="180"/>
      <c r="AD333" s="180"/>
      <c r="AE333" s="180"/>
      <c r="AF333" s="180"/>
      <c r="AG333" s="180"/>
      <c r="AH333" s="180"/>
      <c r="AI333" s="180"/>
      <c r="AJ333" s="180"/>
      <c r="AK333" s="180"/>
      <c r="AL333" s="180"/>
      <c r="AM333" s="180"/>
      <c r="AN333" s="180"/>
      <c r="AO333" s="180"/>
      <c r="AP333" s="180"/>
      <c r="AQ333" s="180"/>
      <c r="AR333" s="180"/>
      <c r="AS333" s="180"/>
      <c r="AT333" s="180"/>
      <c r="AU333" s="180"/>
      <c r="AV333" s="180"/>
      <c r="AW333" s="180"/>
      <c r="AX333" s="180"/>
      <c r="AY333" s="180"/>
      <c r="AZ333" s="180"/>
      <c r="BA333" s="180"/>
      <c r="BB333" s="180"/>
      <c r="BC333" s="180"/>
      <c r="BD333" s="180"/>
      <c r="BE333" s="180"/>
      <c r="BF333" s="180"/>
      <c r="BG333" s="180"/>
      <c r="BH333" s="180"/>
      <c r="BI333" s="180"/>
      <c r="BJ333" s="180"/>
      <c r="BK333" s="180"/>
      <c r="BL333" s="180"/>
      <c r="BM333" s="180"/>
      <c r="BN333" s="180"/>
      <c r="BO333" s="180"/>
      <c r="BP333" s="180"/>
      <c r="BQ333" s="180"/>
      <c r="BR333" s="180"/>
      <c r="BS333" s="180"/>
      <c r="BT333" s="180"/>
      <c r="BU333" s="180"/>
      <c r="BV333" s="180"/>
      <c r="BW333" s="180"/>
      <c r="BX333" s="180"/>
      <c r="BY333" s="180"/>
      <c r="BZ333" s="180"/>
      <c r="CA333" s="180"/>
      <c r="CB333" s="180"/>
      <c r="CC333" s="180"/>
      <c r="CD333" s="180"/>
      <c r="CE333" s="180"/>
      <c r="CF333" s="180"/>
      <c r="CG333" s="180"/>
      <c r="CH333" s="180"/>
      <c r="CI333" s="180"/>
      <c r="CJ333" s="180"/>
      <c r="CK333" s="180"/>
      <c r="CL333" s="180"/>
      <c r="CM333" s="180"/>
      <c r="CN333" s="180"/>
      <c r="CO333" s="180"/>
      <c r="CP333" s="180"/>
      <c r="CQ333" s="180"/>
      <c r="CR333" s="180"/>
      <c r="CS333" s="180"/>
      <c r="CT333" s="180"/>
      <c r="CU333" s="180"/>
      <c r="CV333" s="180"/>
      <c r="CW333" s="180"/>
      <c r="CX333" s="180"/>
      <c r="CY333" s="180"/>
      <c r="CZ333" s="180"/>
      <c r="DA333" s="180"/>
      <c r="DB333" s="180"/>
      <c r="DC333" s="180"/>
      <c r="DD333" s="180"/>
      <c r="DE333" s="180"/>
      <c r="DF333" s="180"/>
      <c r="DG333" s="180"/>
      <c r="DH333" s="180"/>
      <c r="DI333" s="180"/>
      <c r="DJ333" s="180"/>
      <c r="DK333" s="180"/>
      <c r="DL333" s="180"/>
      <c r="DM333" s="180"/>
      <c r="DN333" s="180"/>
      <c r="DO333" s="180"/>
      <c r="DP333" s="180"/>
      <c r="DQ333" s="180"/>
      <c r="DR333" s="180"/>
      <c r="DS333" s="180"/>
      <c r="DT333" s="180"/>
      <c r="DU333" s="180"/>
      <c r="DV333" s="180"/>
      <c r="DW333" s="180"/>
      <c r="DX333" s="180"/>
      <c r="DY333" s="180"/>
      <c r="DZ333" s="180"/>
      <c r="EA333" s="180"/>
      <c r="EB333" s="180"/>
      <c r="EC333" s="180"/>
      <c r="ED333" s="180"/>
      <c r="EE333" s="180"/>
      <c r="EF333" s="180"/>
      <c r="EG333" s="180"/>
      <c r="EH333" s="180"/>
      <c r="EI333" s="180"/>
      <c r="EJ333" s="180"/>
      <c r="EK333" s="180"/>
      <c r="EL333" s="180"/>
      <c r="EM333" s="180"/>
      <c r="EN333" s="180"/>
      <c r="EO333" s="180"/>
      <c r="EP333" s="180"/>
      <c r="EQ333" s="180"/>
      <c r="ER333" s="180"/>
      <c r="ES333" s="180"/>
      <c r="ET333" s="180"/>
      <c r="EU333" s="180"/>
      <c r="EV333" s="180"/>
      <c r="EW333" s="180"/>
      <c r="EX333" s="180"/>
      <c r="EY333" s="180"/>
      <c r="EZ333" s="180"/>
      <c r="FA333" s="180"/>
      <c r="FB333" s="180"/>
      <c r="FC333" s="180"/>
      <c r="FD333" s="180"/>
      <c r="FE333" s="180"/>
      <c r="FF333" s="180"/>
      <c r="FG333" s="180"/>
      <c r="FH333" s="180"/>
    </row>
    <row r="334" spans="3:164" hidden="1" x14ac:dyDescent="0.3">
      <c r="C334" s="801">
        <f t="shared" si="583"/>
        <v>14</v>
      </c>
      <c r="D334" s="309" t="str">
        <f t="shared" si="583"/>
        <v>ADICIONAL-Mov/Desm Centrífug(1-2Rigs)</v>
      </c>
      <c r="E334" s="310">
        <f t="shared" si="584"/>
        <v>0</v>
      </c>
      <c r="F334" s="180"/>
      <c r="G334" s="311" t="str">
        <f t="shared" si="585"/>
        <v>-</v>
      </c>
      <c r="H334" s="311"/>
      <c r="I334" s="311"/>
      <c r="J334" s="311"/>
      <c r="K334" s="312" t="str">
        <f>IFERROR(INDEX($G$321:$G$420,MATCH(0,INDEX(COUNTIF($K$320:K333,$G$321:$G$420),),)),"")</f>
        <v/>
      </c>
      <c r="L334" s="313"/>
      <c r="M334" s="313"/>
      <c r="N334" s="313"/>
      <c r="O334" s="180"/>
      <c r="P334" s="180"/>
      <c r="Q334" s="180"/>
      <c r="R334" s="180"/>
      <c r="S334" s="180"/>
      <c r="T334" s="180"/>
      <c r="U334" s="180"/>
      <c r="V334" s="180"/>
      <c r="W334" s="180"/>
      <c r="X334" s="180"/>
      <c r="Y334" s="180"/>
      <c r="Z334" s="180"/>
      <c r="AA334" s="180"/>
      <c r="AB334" s="180"/>
      <c r="AC334" s="180"/>
      <c r="AD334" s="180"/>
      <c r="AE334" s="180"/>
      <c r="AF334" s="180"/>
      <c r="AG334" s="180"/>
      <c r="AH334" s="180"/>
      <c r="AI334" s="180"/>
      <c r="AJ334" s="180"/>
      <c r="AK334" s="180"/>
      <c r="AL334" s="180"/>
      <c r="AM334" s="180"/>
      <c r="AN334" s="180"/>
      <c r="AO334" s="180"/>
      <c r="AP334" s="180"/>
      <c r="AQ334" s="180"/>
      <c r="AR334" s="180"/>
      <c r="AS334" s="180"/>
      <c r="AT334" s="180"/>
      <c r="AU334" s="180"/>
      <c r="AV334" s="180"/>
      <c r="AW334" s="180"/>
      <c r="AX334" s="180"/>
      <c r="AY334" s="180"/>
      <c r="AZ334" s="180"/>
      <c r="BA334" s="180"/>
      <c r="BB334" s="180"/>
      <c r="BC334" s="180"/>
      <c r="BD334" s="180"/>
      <c r="BE334" s="180"/>
      <c r="BF334" s="180"/>
      <c r="BG334" s="180"/>
      <c r="BH334" s="180"/>
      <c r="BI334" s="180"/>
      <c r="BJ334" s="180"/>
      <c r="BK334" s="180"/>
      <c r="BL334" s="180"/>
      <c r="BM334" s="180"/>
      <c r="BN334" s="180"/>
      <c r="BO334" s="180"/>
      <c r="BP334" s="180"/>
      <c r="BQ334" s="180"/>
      <c r="BR334" s="180"/>
      <c r="BS334" s="180"/>
      <c r="BT334" s="180"/>
      <c r="BU334" s="180"/>
      <c r="BV334" s="180"/>
      <c r="BW334" s="180"/>
      <c r="BX334" s="180"/>
      <c r="BY334" s="180"/>
      <c r="BZ334" s="180"/>
      <c r="CA334" s="180"/>
      <c r="CB334" s="180"/>
      <c r="CC334" s="180"/>
      <c r="CD334" s="180"/>
      <c r="CE334" s="180"/>
      <c r="CF334" s="180"/>
      <c r="CG334" s="180"/>
      <c r="CH334" s="180"/>
      <c r="CI334" s="180"/>
      <c r="CJ334" s="180"/>
      <c r="CK334" s="180"/>
      <c r="CL334" s="180"/>
      <c r="CM334" s="180"/>
      <c r="CN334" s="180"/>
      <c r="CO334" s="180"/>
      <c r="CP334" s="180"/>
      <c r="CQ334" s="180"/>
      <c r="CR334" s="180"/>
      <c r="CS334" s="180"/>
      <c r="CT334" s="180"/>
      <c r="CU334" s="180"/>
      <c r="CV334" s="180"/>
      <c r="CW334" s="180"/>
      <c r="CX334" s="180"/>
      <c r="CY334" s="180"/>
      <c r="CZ334" s="180"/>
      <c r="DA334" s="180"/>
      <c r="DB334" s="180"/>
      <c r="DC334" s="180"/>
      <c r="DD334" s="180"/>
      <c r="DE334" s="180"/>
      <c r="DF334" s="180"/>
      <c r="DG334" s="180"/>
      <c r="DH334" s="180"/>
      <c r="DI334" s="180"/>
      <c r="DJ334" s="180"/>
      <c r="DK334" s="180"/>
      <c r="DL334" s="180"/>
      <c r="DM334" s="180"/>
      <c r="DN334" s="180"/>
      <c r="DO334" s="180"/>
      <c r="DP334" s="180"/>
      <c r="DQ334" s="180"/>
      <c r="DR334" s="180"/>
      <c r="DS334" s="180"/>
      <c r="DT334" s="180"/>
      <c r="DU334" s="180"/>
      <c r="DV334" s="180"/>
      <c r="DW334" s="180"/>
      <c r="DX334" s="180"/>
      <c r="DY334" s="180"/>
      <c r="DZ334" s="180"/>
      <c r="EA334" s="180"/>
      <c r="EB334" s="180"/>
      <c r="EC334" s="180"/>
      <c r="ED334" s="180"/>
      <c r="EE334" s="180"/>
      <c r="EF334" s="180"/>
      <c r="EG334" s="180"/>
      <c r="EH334" s="180"/>
      <c r="EI334" s="180"/>
      <c r="EJ334" s="180"/>
      <c r="EK334" s="180"/>
      <c r="EL334" s="180"/>
      <c r="EM334" s="180"/>
      <c r="EN334" s="180"/>
      <c r="EO334" s="180"/>
      <c r="EP334" s="180"/>
      <c r="EQ334" s="180"/>
      <c r="ER334" s="180"/>
      <c r="ES334" s="180"/>
      <c r="ET334" s="180"/>
      <c r="EU334" s="180"/>
      <c r="EV334" s="180"/>
      <c r="EW334" s="180"/>
      <c r="EX334" s="180"/>
      <c r="EY334" s="180"/>
      <c r="EZ334" s="180"/>
      <c r="FA334" s="180"/>
      <c r="FB334" s="180"/>
      <c r="FC334" s="180"/>
      <c r="FD334" s="180"/>
      <c r="FE334" s="180"/>
      <c r="FF334" s="180"/>
      <c r="FG334" s="180"/>
      <c r="FH334" s="180"/>
    </row>
    <row r="335" spans="3:164" hidden="1" x14ac:dyDescent="0.3">
      <c r="C335" s="801">
        <f t="shared" si="583"/>
        <v>15</v>
      </c>
      <c r="D335" s="309" t="str">
        <f t="shared" si="583"/>
        <v>ADICIONAL-Mov/Desm Zarand secad(1-2Rigs)</v>
      </c>
      <c r="E335" s="310">
        <f t="shared" si="584"/>
        <v>0</v>
      </c>
      <c r="F335" s="180"/>
      <c r="G335" s="311" t="str">
        <f t="shared" si="585"/>
        <v>-</v>
      </c>
      <c r="H335" s="311"/>
      <c r="I335" s="311"/>
      <c r="J335" s="311"/>
      <c r="K335" s="312" t="str">
        <f>IFERROR(INDEX($G$321:$G$420,MATCH(0,INDEX(COUNTIF($K$320:K334,$G$321:$G$420),),)),"")</f>
        <v/>
      </c>
      <c r="L335" s="313"/>
      <c r="M335" s="313"/>
      <c r="N335" s="313"/>
      <c r="O335" s="180"/>
      <c r="P335" s="180"/>
      <c r="Q335" s="180"/>
      <c r="R335" s="180"/>
      <c r="S335" s="180"/>
      <c r="T335" s="180"/>
      <c r="U335" s="180"/>
      <c r="V335" s="180"/>
      <c r="W335" s="180"/>
      <c r="X335" s="180"/>
      <c r="Y335" s="180"/>
      <c r="Z335" s="180"/>
      <c r="AA335" s="180"/>
      <c r="AB335" s="180"/>
      <c r="AC335" s="180"/>
      <c r="AD335" s="180"/>
      <c r="AE335" s="180"/>
      <c r="AF335" s="180"/>
      <c r="AG335" s="180"/>
      <c r="AH335" s="180"/>
      <c r="AI335" s="180"/>
      <c r="AJ335" s="180"/>
      <c r="AK335" s="180"/>
      <c r="AL335" s="180"/>
      <c r="AM335" s="180"/>
      <c r="AN335" s="180"/>
      <c r="AO335" s="180"/>
      <c r="AP335" s="180"/>
      <c r="AQ335" s="180"/>
      <c r="AR335" s="180"/>
      <c r="AS335" s="180"/>
      <c r="AT335" s="180"/>
      <c r="AU335" s="180"/>
      <c r="AV335" s="180"/>
      <c r="AW335" s="180"/>
      <c r="AX335" s="180"/>
      <c r="AY335" s="180"/>
      <c r="AZ335" s="180"/>
      <c r="BA335" s="180"/>
      <c r="BB335" s="180"/>
      <c r="BC335" s="180"/>
      <c r="BD335" s="180"/>
      <c r="BE335" s="180"/>
      <c r="BF335" s="180"/>
      <c r="BG335" s="180"/>
      <c r="BH335" s="180"/>
      <c r="BI335" s="180"/>
      <c r="BJ335" s="180"/>
      <c r="BK335" s="180"/>
      <c r="BL335" s="180"/>
      <c r="BM335" s="180"/>
      <c r="BN335" s="180"/>
      <c r="BO335" s="180"/>
      <c r="BP335" s="180"/>
      <c r="BQ335" s="180"/>
      <c r="BR335" s="180"/>
      <c r="BS335" s="180"/>
      <c r="BT335" s="180"/>
      <c r="BU335" s="180"/>
      <c r="BV335" s="180"/>
      <c r="BW335" s="180"/>
      <c r="BX335" s="180"/>
      <c r="BY335" s="180"/>
      <c r="BZ335" s="180"/>
      <c r="CA335" s="180"/>
      <c r="CB335" s="180"/>
      <c r="CC335" s="180"/>
      <c r="CD335" s="180"/>
      <c r="CE335" s="180"/>
      <c r="CF335" s="180"/>
      <c r="CG335" s="180"/>
      <c r="CH335" s="180"/>
      <c r="CI335" s="180"/>
      <c r="CJ335" s="180"/>
      <c r="CK335" s="180"/>
      <c r="CL335" s="180"/>
      <c r="CM335" s="180"/>
      <c r="CN335" s="180"/>
      <c r="CO335" s="180"/>
      <c r="CP335" s="180"/>
      <c r="CQ335" s="180"/>
      <c r="CR335" s="180"/>
      <c r="CS335" s="180"/>
      <c r="CT335" s="180"/>
      <c r="CU335" s="180"/>
      <c r="CV335" s="180"/>
      <c r="CW335" s="180"/>
      <c r="CX335" s="180"/>
      <c r="CY335" s="180"/>
      <c r="CZ335" s="180"/>
      <c r="DA335" s="180"/>
      <c r="DB335" s="180"/>
      <c r="DC335" s="180"/>
      <c r="DD335" s="180"/>
      <c r="DE335" s="180"/>
      <c r="DF335" s="180"/>
      <c r="DG335" s="180"/>
      <c r="DH335" s="180"/>
      <c r="DI335" s="180"/>
      <c r="DJ335" s="180"/>
      <c r="DK335" s="180"/>
      <c r="DL335" s="180"/>
      <c r="DM335" s="180"/>
      <c r="DN335" s="180"/>
      <c r="DO335" s="180"/>
      <c r="DP335" s="180"/>
      <c r="DQ335" s="180"/>
      <c r="DR335" s="180"/>
      <c r="DS335" s="180"/>
      <c r="DT335" s="180"/>
      <c r="DU335" s="180"/>
      <c r="DV335" s="180"/>
      <c r="DW335" s="180"/>
      <c r="DX335" s="180"/>
      <c r="DY335" s="180"/>
      <c r="DZ335" s="180"/>
      <c r="EA335" s="180"/>
      <c r="EB335" s="180"/>
      <c r="EC335" s="180"/>
      <c r="ED335" s="180"/>
      <c r="EE335" s="180"/>
      <c r="EF335" s="180"/>
      <c r="EG335" s="180"/>
      <c r="EH335" s="180"/>
      <c r="EI335" s="180"/>
      <c r="EJ335" s="180"/>
      <c r="EK335" s="180"/>
      <c r="EL335" s="180"/>
      <c r="EM335" s="180"/>
      <c r="EN335" s="180"/>
      <c r="EO335" s="180"/>
      <c r="EP335" s="180"/>
      <c r="EQ335" s="180"/>
      <c r="ER335" s="180"/>
      <c r="ES335" s="180"/>
      <c r="ET335" s="180"/>
      <c r="EU335" s="180"/>
      <c r="EV335" s="180"/>
      <c r="EW335" s="180"/>
      <c r="EX335" s="180"/>
      <c r="EY335" s="180"/>
      <c r="EZ335" s="180"/>
      <c r="FA335" s="180"/>
      <c r="FB335" s="180"/>
      <c r="FC335" s="180"/>
      <c r="FD335" s="180"/>
      <c r="FE335" s="180"/>
      <c r="FF335" s="180"/>
      <c r="FG335" s="180"/>
      <c r="FH335" s="180"/>
    </row>
    <row r="336" spans="3:164" hidden="1" x14ac:dyDescent="0.3">
      <c r="C336" s="801">
        <f t="shared" si="583"/>
        <v>16</v>
      </c>
      <c r="D336" s="309" t="str">
        <f t="shared" si="583"/>
        <v>ADICIONAL-Mov/Desmov Compresor(1-2Rigs)</v>
      </c>
      <c r="E336" s="310">
        <f t="shared" si="584"/>
        <v>0</v>
      </c>
      <c r="F336" s="180"/>
      <c r="G336" s="311" t="str">
        <f t="shared" si="585"/>
        <v>-</v>
      </c>
      <c r="H336" s="311"/>
      <c r="I336" s="311"/>
      <c r="J336" s="311"/>
      <c r="K336" s="312" t="str">
        <f>IFERROR(INDEX($G$321:$G$420,MATCH(0,INDEX(COUNTIF($K$320:K335,$G$321:$G$420),),)),"")</f>
        <v/>
      </c>
      <c r="L336" s="313"/>
      <c r="M336" s="313"/>
      <c r="N336" s="313"/>
      <c r="O336" s="180"/>
      <c r="P336" s="180"/>
      <c r="Q336" s="180"/>
      <c r="R336" s="180"/>
      <c r="S336" s="180"/>
      <c r="T336" s="180"/>
      <c r="U336" s="180"/>
      <c r="V336" s="180"/>
      <c r="W336" s="180"/>
      <c r="X336" s="180"/>
      <c r="Y336" s="180"/>
      <c r="Z336" s="180"/>
      <c r="AA336" s="180"/>
      <c r="AB336" s="180"/>
      <c r="AC336" s="180"/>
      <c r="AD336" s="180"/>
      <c r="AE336" s="180"/>
      <c r="AF336" s="180"/>
      <c r="AG336" s="180"/>
      <c r="AH336" s="180"/>
      <c r="AI336" s="180"/>
      <c r="AJ336" s="180"/>
      <c r="AK336" s="180"/>
      <c r="AL336" s="180"/>
      <c r="AM336" s="180"/>
      <c r="AN336" s="180"/>
      <c r="AO336" s="180"/>
      <c r="AP336" s="180"/>
      <c r="AQ336" s="180"/>
      <c r="AR336" s="180"/>
      <c r="AS336" s="180"/>
      <c r="AT336" s="180"/>
      <c r="AU336" s="180"/>
      <c r="AV336" s="180"/>
      <c r="AW336" s="180"/>
      <c r="AX336" s="180"/>
      <c r="AY336" s="180"/>
      <c r="AZ336" s="180"/>
      <c r="BA336" s="180"/>
      <c r="BB336" s="180"/>
      <c r="BC336" s="180"/>
      <c r="BD336" s="180"/>
      <c r="BE336" s="180"/>
      <c r="BF336" s="180"/>
      <c r="BG336" s="180"/>
      <c r="BH336" s="180"/>
      <c r="BI336" s="180"/>
      <c r="BJ336" s="180"/>
      <c r="BK336" s="180"/>
      <c r="BL336" s="180"/>
      <c r="BM336" s="180"/>
      <c r="BN336" s="180"/>
      <c r="BO336" s="180"/>
      <c r="BP336" s="180"/>
      <c r="BQ336" s="180"/>
      <c r="BR336" s="180"/>
      <c r="BS336" s="180"/>
      <c r="BT336" s="180"/>
      <c r="BU336" s="180"/>
      <c r="BV336" s="180"/>
      <c r="BW336" s="180"/>
      <c r="BX336" s="180"/>
      <c r="BY336" s="180"/>
      <c r="BZ336" s="180"/>
      <c r="CA336" s="180"/>
      <c r="CB336" s="180"/>
      <c r="CC336" s="180"/>
      <c r="CD336" s="180"/>
      <c r="CE336" s="180"/>
      <c r="CF336" s="180"/>
      <c r="CG336" s="180"/>
      <c r="CH336" s="180"/>
      <c r="CI336" s="180"/>
      <c r="CJ336" s="180"/>
      <c r="CK336" s="180"/>
      <c r="CL336" s="180"/>
      <c r="CM336" s="180"/>
      <c r="CN336" s="180"/>
      <c r="CO336" s="180"/>
      <c r="CP336" s="180"/>
      <c r="CQ336" s="180"/>
      <c r="CR336" s="180"/>
      <c r="CS336" s="180"/>
      <c r="CT336" s="180"/>
      <c r="CU336" s="180"/>
      <c r="CV336" s="180"/>
      <c r="CW336" s="180"/>
      <c r="CX336" s="180"/>
      <c r="CY336" s="180"/>
      <c r="CZ336" s="180"/>
      <c r="DA336" s="180"/>
      <c r="DB336" s="180"/>
      <c r="DC336" s="180"/>
      <c r="DD336" s="180"/>
      <c r="DE336" s="180"/>
      <c r="DF336" s="180"/>
      <c r="DG336" s="180"/>
      <c r="DH336" s="180"/>
      <c r="DI336" s="180"/>
      <c r="DJ336" s="180"/>
      <c r="DK336" s="180"/>
      <c r="DL336" s="180"/>
      <c r="DM336" s="180"/>
      <c r="DN336" s="180"/>
      <c r="DO336" s="180"/>
      <c r="DP336" s="180"/>
      <c r="DQ336" s="180"/>
      <c r="DR336" s="180"/>
      <c r="DS336" s="180"/>
      <c r="DT336" s="180"/>
      <c r="DU336" s="180"/>
      <c r="DV336" s="180"/>
      <c r="DW336" s="180"/>
      <c r="DX336" s="180"/>
      <c r="DY336" s="180"/>
      <c r="DZ336" s="180"/>
      <c r="EA336" s="180"/>
      <c r="EB336" s="180"/>
      <c r="EC336" s="180"/>
      <c r="ED336" s="180"/>
      <c r="EE336" s="180"/>
      <c r="EF336" s="180"/>
      <c r="EG336" s="180"/>
      <c r="EH336" s="180"/>
      <c r="EI336" s="180"/>
      <c r="EJ336" s="180"/>
      <c r="EK336" s="180"/>
      <c r="EL336" s="180"/>
      <c r="EM336" s="180"/>
      <c r="EN336" s="180"/>
      <c r="EO336" s="180"/>
      <c r="EP336" s="180"/>
      <c r="EQ336" s="180"/>
      <c r="ER336" s="180"/>
      <c r="ES336" s="180"/>
      <c r="ET336" s="180"/>
      <c r="EU336" s="180"/>
      <c r="EV336" s="180"/>
      <c r="EW336" s="180"/>
      <c r="EX336" s="180"/>
      <c r="EY336" s="180"/>
      <c r="EZ336" s="180"/>
      <c r="FA336" s="180"/>
      <c r="FB336" s="180"/>
      <c r="FC336" s="180"/>
      <c r="FD336" s="180"/>
      <c r="FE336" s="180"/>
      <c r="FF336" s="180"/>
      <c r="FG336" s="180"/>
      <c r="FH336" s="180"/>
    </row>
    <row r="337" spans="3:164" hidden="1" x14ac:dyDescent="0.3">
      <c r="C337" s="801">
        <f t="shared" si="583"/>
        <v>17</v>
      </c>
      <c r="D337" s="309" t="str">
        <f t="shared" si="583"/>
        <v>ADICIONAL-Mov/Desmov Manifold(1-2Rigs)</v>
      </c>
      <c r="E337" s="310">
        <f t="shared" si="584"/>
        <v>0</v>
      </c>
      <c r="F337" s="180"/>
      <c r="G337" s="311" t="str">
        <f t="shared" si="585"/>
        <v>-</v>
      </c>
      <c r="H337" s="311"/>
      <c r="I337" s="311"/>
      <c r="J337" s="311"/>
      <c r="K337" s="312" t="str">
        <f>IFERROR(INDEX($G$321:$G$420,MATCH(0,INDEX(COUNTIF($K$320:K336,$G$321:$G$420),),)),"")</f>
        <v/>
      </c>
      <c r="L337" s="313"/>
      <c r="M337" s="313"/>
      <c r="N337" s="313"/>
      <c r="O337" s="180"/>
      <c r="P337" s="180"/>
      <c r="Q337" s="180"/>
      <c r="R337" s="180"/>
      <c r="S337" s="180"/>
      <c r="T337" s="180"/>
      <c r="U337" s="180"/>
      <c r="V337" s="180"/>
      <c r="W337" s="180"/>
      <c r="X337" s="180"/>
      <c r="Y337" s="180"/>
      <c r="Z337" s="180"/>
      <c r="AA337" s="180"/>
      <c r="AB337" s="180"/>
      <c r="AC337" s="180"/>
      <c r="AD337" s="180"/>
      <c r="AE337" s="180"/>
      <c r="AF337" s="180"/>
      <c r="AG337" s="180"/>
      <c r="AH337" s="180"/>
      <c r="AI337" s="180"/>
      <c r="AJ337" s="180"/>
      <c r="AK337" s="180"/>
      <c r="AL337" s="180"/>
      <c r="AM337" s="180"/>
      <c r="AN337" s="180"/>
      <c r="AO337" s="180"/>
      <c r="AP337" s="180"/>
      <c r="AQ337" s="180"/>
      <c r="AR337" s="180"/>
      <c r="AS337" s="180"/>
      <c r="AT337" s="180"/>
      <c r="AU337" s="180"/>
      <c r="AV337" s="180"/>
      <c r="AW337" s="180"/>
      <c r="AX337" s="180"/>
      <c r="AY337" s="180"/>
      <c r="AZ337" s="180"/>
      <c r="BA337" s="180"/>
      <c r="BB337" s="180"/>
      <c r="BC337" s="180"/>
      <c r="BD337" s="180"/>
      <c r="BE337" s="180"/>
      <c r="BF337" s="180"/>
      <c r="BG337" s="180"/>
      <c r="BH337" s="180"/>
      <c r="BI337" s="180"/>
      <c r="BJ337" s="180"/>
      <c r="BK337" s="180"/>
      <c r="BL337" s="180"/>
      <c r="BM337" s="180"/>
      <c r="BN337" s="180"/>
      <c r="BO337" s="180"/>
      <c r="BP337" s="180"/>
      <c r="BQ337" s="180"/>
      <c r="BR337" s="180"/>
      <c r="BS337" s="180"/>
      <c r="BT337" s="180"/>
      <c r="BU337" s="180"/>
      <c r="BV337" s="180"/>
      <c r="BW337" s="180"/>
      <c r="BX337" s="180"/>
      <c r="BY337" s="180"/>
      <c r="BZ337" s="180"/>
      <c r="CA337" s="180"/>
      <c r="CB337" s="180"/>
      <c r="CC337" s="180"/>
      <c r="CD337" s="180"/>
      <c r="CE337" s="180"/>
      <c r="CF337" s="180"/>
      <c r="CG337" s="180"/>
      <c r="CH337" s="180"/>
      <c r="CI337" s="180"/>
      <c r="CJ337" s="180"/>
      <c r="CK337" s="180"/>
      <c r="CL337" s="180"/>
      <c r="CM337" s="180"/>
      <c r="CN337" s="180"/>
      <c r="CO337" s="180"/>
      <c r="CP337" s="180"/>
      <c r="CQ337" s="180"/>
      <c r="CR337" s="180"/>
      <c r="CS337" s="180"/>
      <c r="CT337" s="180"/>
      <c r="CU337" s="180"/>
      <c r="CV337" s="180"/>
      <c r="CW337" s="180"/>
      <c r="CX337" s="180"/>
      <c r="CY337" s="180"/>
      <c r="CZ337" s="180"/>
      <c r="DA337" s="180"/>
      <c r="DB337" s="180"/>
      <c r="DC337" s="180"/>
      <c r="DD337" s="180"/>
      <c r="DE337" s="180"/>
      <c r="DF337" s="180"/>
      <c r="DG337" s="180"/>
      <c r="DH337" s="180"/>
      <c r="DI337" s="180"/>
      <c r="DJ337" s="180"/>
      <c r="DK337" s="180"/>
      <c r="DL337" s="180"/>
      <c r="DM337" s="180"/>
      <c r="DN337" s="180"/>
      <c r="DO337" s="180"/>
      <c r="DP337" s="180"/>
      <c r="DQ337" s="180"/>
      <c r="DR337" s="180"/>
      <c r="DS337" s="180"/>
      <c r="DT337" s="180"/>
      <c r="DU337" s="180"/>
      <c r="DV337" s="180"/>
      <c r="DW337" s="180"/>
      <c r="DX337" s="180"/>
      <c r="DY337" s="180"/>
      <c r="DZ337" s="180"/>
      <c r="EA337" s="180"/>
      <c r="EB337" s="180"/>
      <c r="EC337" s="180"/>
      <c r="ED337" s="180"/>
      <c r="EE337" s="180"/>
      <c r="EF337" s="180"/>
      <c r="EG337" s="180"/>
      <c r="EH337" s="180"/>
      <c r="EI337" s="180"/>
      <c r="EJ337" s="180"/>
      <c r="EK337" s="180"/>
      <c r="EL337" s="180"/>
      <c r="EM337" s="180"/>
      <c r="EN337" s="180"/>
      <c r="EO337" s="180"/>
      <c r="EP337" s="180"/>
      <c r="EQ337" s="180"/>
      <c r="ER337" s="180"/>
      <c r="ES337" s="180"/>
      <c r="ET337" s="180"/>
      <c r="EU337" s="180"/>
      <c r="EV337" s="180"/>
      <c r="EW337" s="180"/>
      <c r="EX337" s="180"/>
      <c r="EY337" s="180"/>
      <c r="EZ337" s="180"/>
      <c r="FA337" s="180"/>
      <c r="FB337" s="180"/>
      <c r="FC337" s="180"/>
      <c r="FD337" s="180"/>
      <c r="FE337" s="180"/>
      <c r="FF337" s="180"/>
      <c r="FG337" s="180"/>
      <c r="FH337" s="180"/>
    </row>
    <row r="338" spans="3:164" hidden="1" x14ac:dyDescent="0.3">
      <c r="C338" s="801">
        <f t="shared" si="583"/>
        <v>18</v>
      </c>
      <c r="D338" s="309" t="str">
        <f t="shared" si="583"/>
        <v>ADICIONAL-Tanque CaCl2 Std By(1-2Rigs)</v>
      </c>
      <c r="E338" s="310">
        <f t="shared" si="584"/>
        <v>0</v>
      </c>
      <c r="F338" s="180"/>
      <c r="G338" s="311" t="str">
        <f t="shared" si="585"/>
        <v>-</v>
      </c>
      <c r="H338" s="311"/>
      <c r="I338" s="311"/>
      <c r="J338" s="311"/>
      <c r="K338" s="312" t="str">
        <f>IFERROR(INDEX($G$321:$G$420,MATCH(0,INDEX(COUNTIF($K$320:K337,$G$321:$G$420),),)),"")</f>
        <v/>
      </c>
      <c r="L338" s="313"/>
      <c r="M338" s="313"/>
      <c r="N338" s="313"/>
      <c r="O338" s="180"/>
      <c r="P338" s="180"/>
      <c r="Q338" s="180"/>
      <c r="R338" s="180"/>
      <c r="S338" s="180"/>
      <c r="T338" s="180"/>
      <c r="U338" s="180"/>
      <c r="V338" s="180"/>
      <c r="W338" s="180"/>
      <c r="X338" s="180"/>
      <c r="Y338" s="180"/>
      <c r="Z338" s="180"/>
      <c r="AA338" s="180"/>
      <c r="AB338" s="180"/>
      <c r="AC338" s="180"/>
      <c r="AD338" s="180"/>
      <c r="AE338" s="180"/>
      <c r="AF338" s="180"/>
      <c r="AG338" s="180"/>
      <c r="AH338" s="180"/>
      <c r="AI338" s="180"/>
      <c r="AJ338" s="180"/>
      <c r="AK338" s="180"/>
      <c r="AL338" s="180"/>
      <c r="AM338" s="180"/>
      <c r="AN338" s="180"/>
      <c r="AO338" s="180"/>
      <c r="AP338" s="180"/>
      <c r="AQ338" s="180"/>
      <c r="AR338" s="180"/>
      <c r="AS338" s="180"/>
      <c r="AT338" s="180"/>
      <c r="AU338" s="180"/>
      <c r="AV338" s="180"/>
      <c r="AW338" s="180"/>
      <c r="AX338" s="180"/>
      <c r="AY338" s="180"/>
      <c r="AZ338" s="180"/>
      <c r="BA338" s="180"/>
      <c r="BB338" s="180"/>
      <c r="BC338" s="180"/>
      <c r="BD338" s="180"/>
      <c r="BE338" s="180"/>
      <c r="BF338" s="180"/>
      <c r="BG338" s="180"/>
      <c r="BH338" s="180"/>
      <c r="BI338" s="180"/>
      <c r="BJ338" s="180"/>
      <c r="BK338" s="180"/>
      <c r="BL338" s="180"/>
      <c r="BM338" s="180"/>
      <c r="BN338" s="180"/>
      <c r="BO338" s="180"/>
      <c r="BP338" s="180"/>
      <c r="BQ338" s="180"/>
      <c r="BR338" s="180"/>
      <c r="BS338" s="180"/>
      <c r="BT338" s="180"/>
      <c r="BU338" s="180"/>
      <c r="BV338" s="180"/>
      <c r="BW338" s="180"/>
      <c r="BX338" s="180"/>
      <c r="BY338" s="180"/>
      <c r="BZ338" s="180"/>
      <c r="CA338" s="180"/>
      <c r="CB338" s="180"/>
      <c r="CC338" s="180"/>
      <c r="CD338" s="180"/>
      <c r="CE338" s="180"/>
      <c r="CF338" s="180"/>
      <c r="CG338" s="180"/>
      <c r="CH338" s="180"/>
      <c r="CI338" s="180"/>
      <c r="CJ338" s="180"/>
      <c r="CK338" s="180"/>
      <c r="CL338" s="180"/>
      <c r="CM338" s="180"/>
      <c r="CN338" s="180"/>
      <c r="CO338" s="180"/>
      <c r="CP338" s="180"/>
      <c r="CQ338" s="180"/>
      <c r="CR338" s="180"/>
      <c r="CS338" s="180"/>
      <c r="CT338" s="180"/>
      <c r="CU338" s="180"/>
      <c r="CV338" s="180"/>
      <c r="CW338" s="180"/>
      <c r="CX338" s="180"/>
      <c r="CY338" s="180"/>
      <c r="CZ338" s="180"/>
      <c r="DA338" s="180"/>
      <c r="DB338" s="180"/>
      <c r="DC338" s="180"/>
      <c r="DD338" s="180"/>
      <c r="DE338" s="180"/>
      <c r="DF338" s="180"/>
      <c r="DG338" s="180"/>
      <c r="DH338" s="180"/>
      <c r="DI338" s="180"/>
      <c r="DJ338" s="180"/>
      <c r="DK338" s="180"/>
      <c r="DL338" s="180"/>
      <c r="DM338" s="180"/>
      <c r="DN338" s="180"/>
      <c r="DO338" s="180"/>
      <c r="DP338" s="180"/>
      <c r="DQ338" s="180"/>
      <c r="DR338" s="180"/>
      <c r="DS338" s="180"/>
      <c r="DT338" s="180"/>
      <c r="DU338" s="180"/>
      <c r="DV338" s="180"/>
      <c r="DW338" s="180"/>
      <c r="DX338" s="180"/>
      <c r="DY338" s="180"/>
      <c r="DZ338" s="180"/>
      <c r="EA338" s="180"/>
      <c r="EB338" s="180"/>
      <c r="EC338" s="180"/>
      <c r="ED338" s="180"/>
      <c r="EE338" s="180"/>
      <c r="EF338" s="180"/>
      <c r="EG338" s="180"/>
      <c r="EH338" s="180"/>
      <c r="EI338" s="180"/>
      <c r="EJ338" s="180"/>
      <c r="EK338" s="180"/>
      <c r="EL338" s="180"/>
      <c r="EM338" s="180"/>
      <c r="EN338" s="180"/>
      <c r="EO338" s="180"/>
      <c r="EP338" s="180"/>
      <c r="EQ338" s="180"/>
      <c r="ER338" s="180"/>
      <c r="ES338" s="180"/>
      <c r="ET338" s="180"/>
      <c r="EU338" s="180"/>
      <c r="EV338" s="180"/>
      <c r="EW338" s="180"/>
      <c r="EX338" s="180"/>
      <c r="EY338" s="180"/>
      <c r="EZ338" s="180"/>
      <c r="FA338" s="180"/>
      <c r="FB338" s="180"/>
      <c r="FC338" s="180"/>
      <c r="FD338" s="180"/>
      <c r="FE338" s="180"/>
      <c r="FF338" s="180"/>
      <c r="FG338" s="180"/>
      <c r="FH338" s="180"/>
    </row>
    <row r="339" spans="3:164" hidden="1" x14ac:dyDescent="0.3">
      <c r="C339" s="801">
        <f t="shared" si="583"/>
        <v>19</v>
      </c>
      <c r="D339" s="309" t="str">
        <f t="shared" si="583"/>
        <v>ADICIONAL-Un. Dewatering Std By(1-2Rigs)</v>
      </c>
      <c r="E339" s="310">
        <f t="shared" si="584"/>
        <v>0</v>
      </c>
      <c r="F339" s="180"/>
      <c r="G339" s="311" t="str">
        <f t="shared" si="585"/>
        <v>-</v>
      </c>
      <c r="H339" s="311"/>
      <c r="I339" s="311"/>
      <c r="J339" s="311"/>
      <c r="K339" s="312" t="str">
        <f>IFERROR(INDEX($G$321:$G$420,MATCH(0,INDEX(COUNTIF($K$320:K338,$G$321:$G$420),),)),"")</f>
        <v/>
      </c>
      <c r="L339" s="313"/>
      <c r="M339" s="313"/>
      <c r="N339" s="313"/>
      <c r="O339" s="180"/>
      <c r="P339" s="180"/>
      <c r="Q339" s="180"/>
      <c r="R339" s="180"/>
      <c r="S339" s="180"/>
      <c r="T339" s="180"/>
      <c r="U339" s="180"/>
      <c r="V339" s="180"/>
      <c r="W339" s="180"/>
      <c r="X339" s="180"/>
      <c r="Y339" s="180"/>
      <c r="Z339" s="180"/>
      <c r="AA339" s="180"/>
      <c r="AB339" s="180"/>
      <c r="AC339" s="180"/>
      <c r="AD339" s="180"/>
      <c r="AE339" s="180"/>
      <c r="AF339" s="180"/>
      <c r="AG339" s="180"/>
      <c r="AH339" s="180"/>
      <c r="AI339" s="180"/>
      <c r="AJ339" s="180"/>
      <c r="AK339" s="180"/>
      <c r="AL339" s="180"/>
      <c r="AM339" s="180"/>
      <c r="AN339" s="180"/>
      <c r="AO339" s="180"/>
      <c r="AP339" s="180"/>
      <c r="AQ339" s="180"/>
      <c r="AR339" s="180"/>
      <c r="AS339" s="180"/>
      <c r="AT339" s="180"/>
      <c r="AU339" s="180"/>
      <c r="AV339" s="180"/>
      <c r="AW339" s="180"/>
      <c r="AX339" s="180"/>
      <c r="AY339" s="180"/>
      <c r="AZ339" s="180"/>
      <c r="BA339" s="180"/>
      <c r="BB339" s="180"/>
      <c r="BC339" s="180"/>
      <c r="BD339" s="180"/>
      <c r="BE339" s="180"/>
      <c r="BF339" s="180"/>
      <c r="BG339" s="180"/>
      <c r="BH339" s="180"/>
      <c r="BI339" s="180"/>
      <c r="BJ339" s="180"/>
      <c r="BK339" s="180"/>
      <c r="BL339" s="180"/>
      <c r="BM339" s="180"/>
      <c r="BN339" s="180"/>
      <c r="BO339" s="180"/>
      <c r="BP339" s="180"/>
      <c r="BQ339" s="180"/>
      <c r="BR339" s="180"/>
      <c r="BS339" s="180"/>
      <c r="BT339" s="180"/>
      <c r="BU339" s="180"/>
      <c r="BV339" s="180"/>
      <c r="BW339" s="180"/>
      <c r="BX339" s="180"/>
      <c r="BY339" s="180"/>
      <c r="BZ339" s="180"/>
      <c r="CA339" s="180"/>
      <c r="CB339" s="180"/>
      <c r="CC339" s="180"/>
      <c r="CD339" s="180"/>
      <c r="CE339" s="180"/>
      <c r="CF339" s="180"/>
      <c r="CG339" s="180"/>
      <c r="CH339" s="180"/>
      <c r="CI339" s="180"/>
      <c r="CJ339" s="180"/>
      <c r="CK339" s="180"/>
      <c r="CL339" s="180"/>
      <c r="CM339" s="180"/>
      <c r="CN339" s="180"/>
      <c r="CO339" s="180"/>
      <c r="CP339" s="180"/>
      <c r="CQ339" s="180"/>
      <c r="CR339" s="180"/>
      <c r="CS339" s="180"/>
      <c r="CT339" s="180"/>
      <c r="CU339" s="180"/>
      <c r="CV339" s="180"/>
      <c r="CW339" s="180"/>
      <c r="CX339" s="180"/>
      <c r="CY339" s="180"/>
      <c r="CZ339" s="180"/>
      <c r="DA339" s="180"/>
      <c r="DB339" s="180"/>
      <c r="DC339" s="180"/>
      <c r="DD339" s="180"/>
      <c r="DE339" s="180"/>
      <c r="DF339" s="180"/>
      <c r="DG339" s="180"/>
      <c r="DH339" s="180"/>
      <c r="DI339" s="180"/>
      <c r="DJ339" s="180"/>
      <c r="DK339" s="180"/>
      <c r="DL339" s="180"/>
      <c r="DM339" s="180"/>
      <c r="DN339" s="180"/>
      <c r="DO339" s="180"/>
      <c r="DP339" s="180"/>
      <c r="DQ339" s="180"/>
      <c r="DR339" s="180"/>
      <c r="DS339" s="180"/>
      <c r="DT339" s="180"/>
      <c r="DU339" s="180"/>
      <c r="DV339" s="180"/>
      <c r="DW339" s="180"/>
      <c r="DX339" s="180"/>
      <c r="DY339" s="180"/>
      <c r="DZ339" s="180"/>
      <c r="EA339" s="180"/>
      <c r="EB339" s="180"/>
      <c r="EC339" s="180"/>
      <c r="ED339" s="180"/>
      <c r="EE339" s="180"/>
      <c r="EF339" s="180"/>
      <c r="EG339" s="180"/>
      <c r="EH339" s="180"/>
      <c r="EI339" s="180"/>
      <c r="EJ339" s="180"/>
      <c r="EK339" s="180"/>
      <c r="EL339" s="180"/>
      <c r="EM339" s="180"/>
      <c r="EN339" s="180"/>
      <c r="EO339" s="180"/>
      <c r="EP339" s="180"/>
      <c r="EQ339" s="180"/>
      <c r="ER339" s="180"/>
      <c r="ES339" s="180"/>
      <c r="ET339" s="180"/>
      <c r="EU339" s="180"/>
      <c r="EV339" s="180"/>
      <c r="EW339" s="180"/>
      <c r="EX339" s="180"/>
      <c r="EY339" s="180"/>
      <c r="EZ339" s="180"/>
      <c r="FA339" s="180"/>
      <c r="FB339" s="180"/>
      <c r="FC339" s="180"/>
      <c r="FD339" s="180"/>
      <c r="FE339" s="180"/>
      <c r="FF339" s="180"/>
      <c r="FG339" s="180"/>
      <c r="FH339" s="180"/>
    </row>
    <row r="340" spans="3:164" hidden="1" x14ac:dyDescent="0.3">
      <c r="C340" s="801">
        <f t="shared" si="583"/>
        <v>20</v>
      </c>
      <c r="D340" s="309" t="str">
        <f t="shared" si="583"/>
        <v>ADICIONAL-Unidad de Dewatering(1-2Rigs)</v>
      </c>
      <c r="E340" s="310">
        <f t="shared" si="584"/>
        <v>0</v>
      </c>
      <c r="F340" s="180"/>
      <c r="G340" s="311" t="str">
        <f t="shared" si="585"/>
        <v>-</v>
      </c>
      <c r="H340" s="311"/>
      <c r="I340" s="311"/>
      <c r="J340" s="311"/>
      <c r="K340" s="312" t="str">
        <f>IFERROR(INDEX($G$321:$G$420,MATCH(0,INDEX(COUNTIF($K$320:K339,$G$321:$G$420),),)),"")</f>
        <v/>
      </c>
      <c r="L340" s="313"/>
      <c r="M340" s="313"/>
      <c r="N340" s="313"/>
      <c r="O340" s="180"/>
      <c r="P340" s="180"/>
      <c r="Q340" s="180"/>
      <c r="R340" s="180"/>
      <c r="S340" s="180"/>
      <c r="T340" s="180"/>
      <c r="U340" s="180"/>
      <c r="V340" s="180"/>
      <c r="W340" s="180"/>
      <c r="X340" s="180"/>
      <c r="Y340" s="180"/>
      <c r="Z340" s="180"/>
      <c r="AA340" s="180"/>
      <c r="AB340" s="180"/>
      <c r="AC340" s="180"/>
      <c r="AD340" s="180"/>
      <c r="AE340" s="180"/>
      <c r="AF340" s="180"/>
      <c r="AG340" s="180"/>
      <c r="AH340" s="180"/>
      <c r="AI340" s="180"/>
      <c r="AJ340" s="180"/>
      <c r="AK340" s="180"/>
      <c r="AL340" s="180"/>
      <c r="AM340" s="180"/>
      <c r="AN340" s="180"/>
      <c r="AO340" s="180"/>
      <c r="AP340" s="180"/>
      <c r="AQ340" s="180"/>
      <c r="AR340" s="180"/>
      <c r="AS340" s="180"/>
      <c r="AT340" s="180"/>
      <c r="AU340" s="180"/>
      <c r="AV340" s="180"/>
      <c r="AW340" s="180"/>
      <c r="AX340" s="180"/>
      <c r="AY340" s="180"/>
      <c r="AZ340" s="180"/>
      <c r="BA340" s="180"/>
      <c r="BB340" s="180"/>
      <c r="BC340" s="180"/>
      <c r="BD340" s="180"/>
      <c r="BE340" s="180"/>
      <c r="BF340" s="180"/>
      <c r="BG340" s="180"/>
      <c r="BH340" s="180"/>
      <c r="BI340" s="180"/>
      <c r="BJ340" s="180"/>
      <c r="BK340" s="180"/>
      <c r="BL340" s="180"/>
      <c r="BM340" s="180"/>
      <c r="BN340" s="180"/>
      <c r="BO340" s="180"/>
      <c r="BP340" s="180"/>
      <c r="BQ340" s="180"/>
      <c r="BR340" s="180"/>
      <c r="BS340" s="180"/>
      <c r="BT340" s="180"/>
      <c r="BU340" s="180"/>
      <c r="BV340" s="180"/>
      <c r="BW340" s="180"/>
      <c r="BX340" s="180"/>
      <c r="BY340" s="180"/>
      <c r="BZ340" s="180"/>
      <c r="CA340" s="180"/>
      <c r="CB340" s="180"/>
      <c r="CC340" s="180"/>
      <c r="CD340" s="180"/>
      <c r="CE340" s="180"/>
      <c r="CF340" s="180"/>
      <c r="CG340" s="180"/>
      <c r="CH340" s="180"/>
      <c r="CI340" s="180"/>
      <c r="CJ340" s="180"/>
      <c r="CK340" s="180"/>
      <c r="CL340" s="180"/>
      <c r="CM340" s="180"/>
      <c r="CN340" s="180"/>
      <c r="CO340" s="180"/>
      <c r="CP340" s="180"/>
      <c r="CQ340" s="180"/>
      <c r="CR340" s="180"/>
      <c r="CS340" s="180"/>
      <c r="CT340" s="180"/>
      <c r="CU340" s="180"/>
      <c r="CV340" s="180"/>
      <c r="CW340" s="180"/>
      <c r="CX340" s="180"/>
      <c r="CY340" s="180"/>
      <c r="CZ340" s="180"/>
      <c r="DA340" s="180"/>
      <c r="DB340" s="180"/>
      <c r="DC340" s="180"/>
      <c r="DD340" s="180"/>
      <c r="DE340" s="180"/>
      <c r="DF340" s="180"/>
      <c r="DG340" s="180"/>
      <c r="DH340" s="180"/>
      <c r="DI340" s="180"/>
      <c r="DJ340" s="180"/>
      <c r="DK340" s="180"/>
      <c r="DL340" s="180"/>
      <c r="DM340" s="180"/>
      <c r="DN340" s="180"/>
      <c r="DO340" s="180"/>
      <c r="DP340" s="180"/>
      <c r="DQ340" s="180"/>
      <c r="DR340" s="180"/>
      <c r="DS340" s="180"/>
      <c r="DT340" s="180"/>
      <c r="DU340" s="180"/>
      <c r="DV340" s="180"/>
      <c r="DW340" s="180"/>
      <c r="DX340" s="180"/>
      <c r="DY340" s="180"/>
      <c r="DZ340" s="180"/>
      <c r="EA340" s="180"/>
      <c r="EB340" s="180"/>
      <c r="EC340" s="180"/>
      <c r="ED340" s="180"/>
      <c r="EE340" s="180"/>
      <c r="EF340" s="180"/>
      <c r="EG340" s="180"/>
      <c r="EH340" s="180"/>
      <c r="EI340" s="180"/>
      <c r="EJ340" s="180"/>
      <c r="EK340" s="180"/>
      <c r="EL340" s="180"/>
      <c r="EM340" s="180"/>
      <c r="EN340" s="180"/>
      <c r="EO340" s="180"/>
      <c r="EP340" s="180"/>
      <c r="EQ340" s="180"/>
      <c r="ER340" s="180"/>
      <c r="ES340" s="180"/>
      <c r="ET340" s="180"/>
      <c r="EU340" s="180"/>
      <c r="EV340" s="180"/>
      <c r="EW340" s="180"/>
      <c r="EX340" s="180"/>
      <c r="EY340" s="180"/>
      <c r="EZ340" s="180"/>
      <c r="FA340" s="180"/>
      <c r="FB340" s="180"/>
      <c r="FC340" s="180"/>
      <c r="FD340" s="180"/>
      <c r="FE340" s="180"/>
      <c r="FF340" s="180"/>
      <c r="FG340" s="180"/>
      <c r="FH340" s="180"/>
    </row>
    <row r="341" spans="3:164" hidden="1" x14ac:dyDescent="0.3">
      <c r="C341" s="801">
        <f t="shared" ref="C341:D360" si="586">+C239</f>
        <v>21</v>
      </c>
      <c r="D341" s="309" t="str">
        <f t="shared" si="586"/>
        <v>ADICIONAL-Zaranda secad Std by(1-2Rigs)</v>
      </c>
      <c r="E341" s="310">
        <f t="shared" si="584"/>
        <v>0</v>
      </c>
      <c r="F341" s="180"/>
      <c r="G341" s="311" t="str">
        <f t="shared" si="585"/>
        <v>-</v>
      </c>
      <c r="H341" s="311"/>
      <c r="I341" s="311"/>
      <c r="J341" s="311"/>
      <c r="K341" s="312" t="str">
        <f>IFERROR(INDEX($G$321:$G$420,MATCH(0,INDEX(COUNTIF($K$320:K340,$G$321:$G$420),),)),"")</f>
        <v/>
      </c>
      <c r="L341" s="313"/>
      <c r="M341" s="313"/>
      <c r="N341" s="313"/>
      <c r="O341" s="180"/>
      <c r="P341" s="180"/>
      <c r="Q341" s="180"/>
      <c r="R341" s="180"/>
      <c r="S341" s="180"/>
      <c r="T341" s="180"/>
      <c r="U341" s="180"/>
      <c r="V341" s="180"/>
      <c r="W341" s="180"/>
      <c r="X341" s="180"/>
      <c r="Y341" s="180"/>
      <c r="Z341" s="180"/>
      <c r="AA341" s="180"/>
      <c r="AB341" s="180"/>
      <c r="AC341" s="180"/>
      <c r="AD341" s="180"/>
      <c r="AE341" s="180"/>
      <c r="AF341" s="180"/>
      <c r="AG341" s="180"/>
      <c r="AH341" s="180"/>
      <c r="AI341" s="180"/>
      <c r="AJ341" s="180"/>
      <c r="AK341" s="180"/>
      <c r="AL341" s="180"/>
      <c r="AM341" s="180"/>
      <c r="AN341" s="180"/>
      <c r="AO341" s="180"/>
      <c r="AP341" s="180"/>
      <c r="AQ341" s="180"/>
      <c r="AR341" s="180"/>
      <c r="AS341" s="180"/>
      <c r="AT341" s="180"/>
      <c r="AU341" s="180"/>
      <c r="AV341" s="180"/>
      <c r="AW341" s="180"/>
      <c r="AX341" s="180"/>
      <c r="AY341" s="180"/>
      <c r="AZ341" s="180"/>
      <c r="BA341" s="180"/>
      <c r="BB341" s="180"/>
      <c r="BC341" s="180"/>
      <c r="BD341" s="180"/>
      <c r="BE341" s="180"/>
      <c r="BF341" s="180"/>
      <c r="BG341" s="180"/>
      <c r="BH341" s="180"/>
      <c r="BI341" s="180"/>
      <c r="BJ341" s="180"/>
      <c r="BK341" s="180"/>
      <c r="BL341" s="180"/>
      <c r="BM341" s="180"/>
      <c r="BN341" s="180"/>
      <c r="BO341" s="180"/>
      <c r="BP341" s="180"/>
      <c r="BQ341" s="180"/>
      <c r="BR341" s="180"/>
      <c r="BS341" s="180"/>
      <c r="BT341" s="180"/>
      <c r="BU341" s="180"/>
      <c r="BV341" s="180"/>
      <c r="BW341" s="180"/>
      <c r="BX341" s="180"/>
      <c r="BY341" s="180"/>
      <c r="BZ341" s="180"/>
      <c r="CA341" s="180"/>
      <c r="CB341" s="180"/>
      <c r="CC341" s="180"/>
      <c r="CD341" s="180"/>
      <c r="CE341" s="180"/>
      <c r="CF341" s="180"/>
      <c r="CG341" s="180"/>
      <c r="CH341" s="180"/>
      <c r="CI341" s="180"/>
      <c r="CJ341" s="180"/>
      <c r="CK341" s="180"/>
      <c r="CL341" s="180"/>
      <c r="CM341" s="180"/>
      <c r="CN341" s="180"/>
      <c r="CO341" s="180"/>
      <c r="CP341" s="180"/>
      <c r="CQ341" s="180"/>
      <c r="CR341" s="180"/>
      <c r="CS341" s="180"/>
      <c r="CT341" s="180"/>
      <c r="CU341" s="180"/>
      <c r="CV341" s="180"/>
      <c r="CW341" s="180"/>
      <c r="CX341" s="180"/>
      <c r="CY341" s="180"/>
      <c r="CZ341" s="180"/>
      <c r="DA341" s="180"/>
      <c r="DB341" s="180"/>
      <c r="DC341" s="180"/>
      <c r="DD341" s="180"/>
      <c r="DE341" s="180"/>
      <c r="DF341" s="180"/>
      <c r="DG341" s="180"/>
      <c r="DH341" s="180"/>
      <c r="DI341" s="180"/>
      <c r="DJ341" s="180"/>
      <c r="DK341" s="180"/>
      <c r="DL341" s="180"/>
      <c r="DM341" s="180"/>
      <c r="DN341" s="180"/>
      <c r="DO341" s="180"/>
      <c r="DP341" s="180"/>
      <c r="DQ341" s="180"/>
      <c r="DR341" s="180"/>
      <c r="DS341" s="180"/>
      <c r="DT341" s="180"/>
      <c r="DU341" s="180"/>
      <c r="DV341" s="180"/>
      <c r="DW341" s="180"/>
      <c r="DX341" s="180"/>
      <c r="DY341" s="180"/>
      <c r="DZ341" s="180"/>
      <c r="EA341" s="180"/>
      <c r="EB341" s="180"/>
      <c r="EC341" s="180"/>
      <c r="ED341" s="180"/>
      <c r="EE341" s="180"/>
      <c r="EF341" s="180"/>
      <c r="EG341" s="180"/>
      <c r="EH341" s="180"/>
      <c r="EI341" s="180"/>
      <c r="EJ341" s="180"/>
      <c r="EK341" s="180"/>
      <c r="EL341" s="180"/>
      <c r="EM341" s="180"/>
      <c r="EN341" s="180"/>
      <c r="EO341" s="180"/>
      <c r="EP341" s="180"/>
      <c r="EQ341" s="180"/>
      <c r="ER341" s="180"/>
      <c r="ES341" s="180"/>
      <c r="ET341" s="180"/>
      <c r="EU341" s="180"/>
      <c r="EV341" s="180"/>
      <c r="EW341" s="180"/>
      <c r="EX341" s="180"/>
      <c r="EY341" s="180"/>
      <c r="EZ341" s="180"/>
      <c r="FA341" s="180"/>
      <c r="FB341" s="180"/>
      <c r="FC341" s="180"/>
      <c r="FD341" s="180"/>
      <c r="FE341" s="180"/>
      <c r="FF341" s="180"/>
      <c r="FG341" s="180"/>
      <c r="FH341" s="180"/>
    </row>
    <row r="342" spans="3:164" hidden="1" x14ac:dyDescent="0.3">
      <c r="C342" s="801">
        <f t="shared" si="586"/>
        <v>22</v>
      </c>
      <c r="D342" s="309" t="str">
        <f t="shared" si="586"/>
        <v>C.S-Centrif Std ByXequip(1-2Rigs)</v>
      </c>
      <c r="E342" s="310">
        <f t="shared" si="584"/>
        <v>21</v>
      </c>
      <c r="F342" s="180"/>
      <c r="G342" s="311" t="str">
        <f t="shared" si="585"/>
        <v>C.S-Centrif Std ByXequip(1-2Rigs)</v>
      </c>
      <c r="H342" s="311"/>
      <c r="I342" s="311"/>
      <c r="J342" s="311"/>
      <c r="K342" s="312" t="str">
        <f>IFERROR(INDEX($G$321:$G$420,MATCH(0,INDEX(COUNTIF($K$320:K341,$G$321:$G$420),),)),"")</f>
        <v/>
      </c>
      <c r="L342" s="313"/>
      <c r="M342" s="313"/>
      <c r="N342" s="313"/>
      <c r="O342" s="180"/>
      <c r="P342" s="180"/>
      <c r="Q342" s="180"/>
      <c r="R342" s="180"/>
      <c r="S342" s="180"/>
      <c r="T342" s="180"/>
      <c r="U342" s="180"/>
      <c r="V342" s="180"/>
      <c r="W342" s="180"/>
      <c r="X342" s="180"/>
      <c r="Y342" s="180"/>
      <c r="Z342" s="180"/>
      <c r="AA342" s="180"/>
      <c r="AB342" s="180"/>
      <c r="AC342" s="180"/>
      <c r="AD342" s="180"/>
      <c r="AE342" s="180"/>
      <c r="AF342" s="180"/>
      <c r="AG342" s="180"/>
      <c r="AH342" s="180"/>
      <c r="AI342" s="180"/>
      <c r="AJ342" s="180"/>
      <c r="AK342" s="180"/>
      <c r="AL342" s="180"/>
      <c r="AM342" s="180"/>
      <c r="AN342" s="180"/>
      <c r="AO342" s="180"/>
      <c r="AP342" s="180"/>
      <c r="AQ342" s="180"/>
      <c r="AR342" s="180"/>
      <c r="AS342" s="180"/>
      <c r="AT342" s="180"/>
      <c r="AU342" s="180"/>
      <c r="AV342" s="180"/>
      <c r="AW342" s="180"/>
      <c r="AX342" s="180"/>
      <c r="AY342" s="180"/>
      <c r="AZ342" s="180"/>
      <c r="BA342" s="180"/>
      <c r="BB342" s="180"/>
      <c r="BC342" s="180"/>
      <c r="BD342" s="180"/>
      <c r="BE342" s="180"/>
      <c r="BF342" s="180"/>
      <c r="BG342" s="180"/>
      <c r="BH342" s="180"/>
      <c r="BI342" s="180"/>
      <c r="BJ342" s="180"/>
      <c r="BK342" s="180"/>
      <c r="BL342" s="180"/>
      <c r="BM342" s="180"/>
      <c r="BN342" s="180"/>
      <c r="BO342" s="180"/>
      <c r="BP342" s="180"/>
      <c r="BQ342" s="180"/>
      <c r="BR342" s="180"/>
      <c r="BS342" s="180"/>
      <c r="BT342" s="180"/>
      <c r="BU342" s="180"/>
      <c r="BV342" s="180"/>
      <c r="BW342" s="180"/>
      <c r="BX342" s="180"/>
      <c r="BY342" s="180"/>
      <c r="BZ342" s="180"/>
      <c r="CA342" s="180"/>
      <c r="CB342" s="180"/>
      <c r="CC342" s="180"/>
      <c r="CD342" s="180"/>
      <c r="CE342" s="180"/>
      <c r="CF342" s="180"/>
      <c r="CG342" s="180"/>
      <c r="CH342" s="180"/>
      <c r="CI342" s="180"/>
      <c r="CJ342" s="180"/>
      <c r="CK342" s="180"/>
      <c r="CL342" s="180"/>
      <c r="CM342" s="180"/>
      <c r="CN342" s="180"/>
      <c r="CO342" s="180"/>
      <c r="CP342" s="180"/>
      <c r="CQ342" s="180"/>
      <c r="CR342" s="180"/>
      <c r="CS342" s="180"/>
      <c r="CT342" s="180"/>
      <c r="CU342" s="180"/>
      <c r="CV342" s="180"/>
      <c r="CW342" s="180"/>
      <c r="CX342" s="180"/>
      <c r="CY342" s="180"/>
      <c r="CZ342" s="180"/>
      <c r="DA342" s="180"/>
      <c r="DB342" s="180"/>
      <c r="DC342" s="180"/>
      <c r="DD342" s="180"/>
      <c r="DE342" s="180"/>
      <c r="DF342" s="180"/>
      <c r="DG342" s="180"/>
      <c r="DH342" s="180"/>
      <c r="DI342" s="180"/>
      <c r="DJ342" s="180"/>
      <c r="DK342" s="180"/>
      <c r="DL342" s="180"/>
      <c r="DM342" s="180"/>
      <c r="DN342" s="180"/>
      <c r="DO342" s="180"/>
      <c r="DP342" s="180"/>
      <c r="DQ342" s="180"/>
      <c r="DR342" s="180"/>
      <c r="DS342" s="180"/>
      <c r="DT342" s="180"/>
      <c r="DU342" s="180"/>
      <c r="DV342" s="180"/>
      <c r="DW342" s="180"/>
      <c r="DX342" s="180"/>
      <c r="DY342" s="180"/>
      <c r="DZ342" s="180"/>
      <c r="EA342" s="180"/>
      <c r="EB342" s="180"/>
      <c r="EC342" s="180"/>
      <c r="ED342" s="180"/>
      <c r="EE342" s="180"/>
      <c r="EF342" s="180"/>
      <c r="EG342" s="180"/>
      <c r="EH342" s="180"/>
      <c r="EI342" s="180"/>
      <c r="EJ342" s="180"/>
      <c r="EK342" s="180"/>
      <c r="EL342" s="180"/>
      <c r="EM342" s="180"/>
      <c r="EN342" s="180"/>
      <c r="EO342" s="180"/>
      <c r="EP342" s="180"/>
      <c r="EQ342" s="180"/>
      <c r="ER342" s="180"/>
      <c r="ES342" s="180"/>
      <c r="ET342" s="180"/>
      <c r="EU342" s="180"/>
      <c r="EV342" s="180"/>
      <c r="EW342" s="180"/>
      <c r="EX342" s="180"/>
      <c r="EY342" s="180"/>
      <c r="EZ342" s="180"/>
      <c r="FA342" s="180"/>
      <c r="FB342" s="180"/>
      <c r="FC342" s="180"/>
      <c r="FD342" s="180"/>
      <c r="FE342" s="180"/>
      <c r="FF342" s="180"/>
      <c r="FG342" s="180"/>
      <c r="FH342" s="180"/>
    </row>
    <row r="343" spans="3:164" hidden="1" x14ac:dyDescent="0.3">
      <c r="C343" s="801">
        <f t="shared" si="586"/>
        <v>23</v>
      </c>
      <c r="D343" s="309" t="str">
        <f t="shared" si="586"/>
        <v>C.S-Centrifuga Op x equi(1-2Rigs)</v>
      </c>
      <c r="E343" s="310">
        <f t="shared" si="584"/>
        <v>15</v>
      </c>
      <c r="F343" s="180"/>
      <c r="G343" s="311" t="str">
        <f t="shared" si="585"/>
        <v>C.S-Centrifuga Op x equi(1-2Rigs)</v>
      </c>
      <c r="H343" s="311"/>
      <c r="I343" s="311"/>
      <c r="J343" s="311"/>
      <c r="K343" s="312" t="str">
        <f>IFERROR(INDEX($G$321:$G$420,MATCH(0,INDEX(COUNTIF($K$320:K342,$G$321:$G$420),),)),"")</f>
        <v/>
      </c>
      <c r="L343" s="313"/>
      <c r="M343" s="313"/>
      <c r="N343" s="313"/>
      <c r="O343" s="180"/>
      <c r="P343" s="180"/>
      <c r="Q343" s="180"/>
      <c r="R343" s="180"/>
      <c r="S343" s="180"/>
      <c r="T343" s="180"/>
      <c r="U343" s="180"/>
      <c r="V343" s="180"/>
      <c r="W343" s="180"/>
      <c r="X343" s="180"/>
      <c r="Y343" s="180"/>
      <c r="Z343" s="180"/>
      <c r="AA343" s="180"/>
      <c r="AB343" s="180"/>
      <c r="AC343" s="180"/>
      <c r="AD343" s="180"/>
      <c r="AE343" s="180"/>
      <c r="AF343" s="180"/>
      <c r="AG343" s="180"/>
      <c r="AH343" s="180"/>
      <c r="AI343" s="180"/>
      <c r="AJ343" s="180"/>
      <c r="AK343" s="180"/>
      <c r="AL343" s="180"/>
      <c r="AM343" s="180"/>
      <c r="AN343" s="180"/>
      <c r="AO343" s="180"/>
      <c r="AP343" s="180"/>
      <c r="AQ343" s="180"/>
      <c r="AR343" s="180"/>
      <c r="AS343" s="180"/>
      <c r="AT343" s="180"/>
      <c r="AU343" s="180"/>
      <c r="AV343" s="180"/>
      <c r="AW343" s="180"/>
      <c r="AX343" s="180"/>
      <c r="AY343" s="180"/>
      <c r="AZ343" s="180"/>
      <c r="BA343" s="180"/>
      <c r="BB343" s="180"/>
      <c r="BC343" s="180"/>
      <c r="BD343" s="180"/>
      <c r="BE343" s="180"/>
      <c r="BF343" s="180"/>
      <c r="BG343" s="180"/>
      <c r="BH343" s="180"/>
      <c r="BI343" s="180"/>
      <c r="BJ343" s="180"/>
      <c r="BK343" s="180"/>
      <c r="BL343" s="180"/>
      <c r="BM343" s="180"/>
      <c r="BN343" s="180"/>
      <c r="BO343" s="180"/>
      <c r="BP343" s="180"/>
      <c r="BQ343" s="180"/>
      <c r="BR343" s="180"/>
      <c r="BS343" s="180"/>
      <c r="BT343" s="180"/>
      <c r="BU343" s="180"/>
      <c r="BV343" s="180"/>
      <c r="BW343" s="180"/>
      <c r="BX343" s="180"/>
      <c r="BY343" s="180"/>
      <c r="BZ343" s="180"/>
      <c r="CA343" s="180"/>
      <c r="CB343" s="180"/>
      <c r="CC343" s="180"/>
      <c r="CD343" s="180"/>
      <c r="CE343" s="180"/>
      <c r="CF343" s="180"/>
      <c r="CG343" s="180"/>
      <c r="CH343" s="180"/>
      <c r="CI343" s="180"/>
      <c r="CJ343" s="180"/>
      <c r="CK343" s="180"/>
      <c r="CL343" s="180"/>
      <c r="CM343" s="180"/>
      <c r="CN343" s="180"/>
      <c r="CO343" s="180"/>
      <c r="CP343" s="180"/>
      <c r="CQ343" s="180"/>
      <c r="CR343" s="180"/>
      <c r="CS343" s="180"/>
      <c r="CT343" s="180"/>
      <c r="CU343" s="180"/>
      <c r="CV343" s="180"/>
      <c r="CW343" s="180"/>
      <c r="CX343" s="180"/>
      <c r="CY343" s="180"/>
      <c r="CZ343" s="180"/>
      <c r="DA343" s="180"/>
      <c r="DB343" s="180"/>
      <c r="DC343" s="180"/>
      <c r="DD343" s="180"/>
      <c r="DE343" s="180"/>
      <c r="DF343" s="180"/>
      <c r="DG343" s="180"/>
      <c r="DH343" s="180"/>
      <c r="DI343" s="180"/>
      <c r="DJ343" s="180"/>
      <c r="DK343" s="180"/>
      <c r="DL343" s="180"/>
      <c r="DM343" s="180"/>
      <c r="DN343" s="180"/>
      <c r="DO343" s="180"/>
      <c r="DP343" s="180"/>
      <c r="DQ343" s="180"/>
      <c r="DR343" s="180"/>
      <c r="DS343" s="180"/>
      <c r="DT343" s="180"/>
      <c r="DU343" s="180"/>
      <c r="DV343" s="180"/>
      <c r="DW343" s="180"/>
      <c r="DX343" s="180"/>
      <c r="DY343" s="180"/>
      <c r="DZ343" s="180"/>
      <c r="EA343" s="180"/>
      <c r="EB343" s="180"/>
      <c r="EC343" s="180"/>
      <c r="ED343" s="180"/>
      <c r="EE343" s="180"/>
      <c r="EF343" s="180"/>
      <c r="EG343" s="180"/>
      <c r="EH343" s="180"/>
      <c r="EI343" s="180"/>
      <c r="EJ343" s="180"/>
      <c r="EK343" s="180"/>
      <c r="EL343" s="180"/>
      <c r="EM343" s="180"/>
      <c r="EN343" s="180"/>
      <c r="EO343" s="180"/>
      <c r="EP343" s="180"/>
      <c r="EQ343" s="180"/>
      <c r="ER343" s="180"/>
      <c r="ES343" s="180"/>
      <c r="ET343" s="180"/>
      <c r="EU343" s="180"/>
      <c r="EV343" s="180"/>
      <c r="EW343" s="180"/>
      <c r="EX343" s="180"/>
      <c r="EY343" s="180"/>
      <c r="EZ343" s="180"/>
      <c r="FA343" s="180"/>
      <c r="FB343" s="180"/>
      <c r="FC343" s="180"/>
      <c r="FD343" s="180"/>
      <c r="FE343" s="180"/>
      <c r="FF343" s="180"/>
      <c r="FG343" s="180"/>
      <c r="FH343" s="180"/>
    </row>
    <row r="344" spans="3:164" hidden="1" x14ac:dyDescent="0.3">
      <c r="C344" s="801">
        <f t="shared" si="586"/>
        <v>24</v>
      </c>
      <c r="D344" s="309" t="str">
        <f t="shared" si="586"/>
        <v>C.S-Trailer Laboratorio(1-2Rigs)</v>
      </c>
      <c r="E344" s="310">
        <f t="shared" si="584"/>
        <v>12</v>
      </c>
      <c r="F344" s="180"/>
      <c r="G344" s="311" t="str">
        <f t="shared" si="585"/>
        <v>C.S-Trailer Laboratorio(1-2Rigs)</v>
      </c>
      <c r="H344" s="311"/>
      <c r="I344" s="311"/>
      <c r="J344" s="311"/>
      <c r="K344" s="312" t="str">
        <f>IFERROR(INDEX($G$321:$G$420,MATCH(0,INDEX(COUNTIF($K$320:K343,$G$321:$G$420),),)),"")</f>
        <v/>
      </c>
      <c r="L344" s="313"/>
      <c r="M344" s="313"/>
      <c r="N344" s="313"/>
      <c r="O344" s="180"/>
      <c r="P344" s="180"/>
      <c r="Q344" s="180"/>
      <c r="R344" s="180"/>
      <c r="S344" s="180"/>
      <c r="T344" s="180"/>
      <c r="U344" s="180"/>
      <c r="V344" s="180"/>
      <c r="W344" s="180"/>
      <c r="X344" s="180"/>
      <c r="Y344" s="180"/>
      <c r="Z344" s="180"/>
      <c r="AA344" s="180"/>
      <c r="AB344" s="180"/>
      <c r="AC344" s="180"/>
      <c r="AD344" s="180"/>
      <c r="AE344" s="180"/>
      <c r="AF344" s="180"/>
      <c r="AG344" s="180"/>
      <c r="AH344" s="180"/>
      <c r="AI344" s="180"/>
      <c r="AJ344" s="180"/>
      <c r="AK344" s="180"/>
      <c r="AL344" s="180"/>
      <c r="AM344" s="180"/>
      <c r="AN344" s="180"/>
      <c r="AO344" s="180"/>
      <c r="AP344" s="180"/>
      <c r="AQ344" s="180"/>
      <c r="AR344" s="180"/>
      <c r="AS344" s="180"/>
      <c r="AT344" s="180"/>
      <c r="AU344" s="180"/>
      <c r="AV344" s="180"/>
      <c r="AW344" s="180"/>
      <c r="AX344" s="180"/>
      <c r="AY344" s="180"/>
      <c r="AZ344" s="180"/>
      <c r="BA344" s="180"/>
      <c r="BB344" s="180"/>
      <c r="BC344" s="180"/>
      <c r="BD344" s="180"/>
      <c r="BE344" s="180"/>
      <c r="BF344" s="180"/>
      <c r="BG344" s="180"/>
      <c r="BH344" s="180"/>
      <c r="BI344" s="180"/>
      <c r="BJ344" s="180"/>
      <c r="BK344" s="180"/>
      <c r="BL344" s="180"/>
      <c r="BM344" s="180"/>
      <c r="BN344" s="180"/>
      <c r="BO344" s="180"/>
      <c r="BP344" s="180"/>
      <c r="BQ344" s="180"/>
      <c r="BR344" s="180"/>
      <c r="BS344" s="180"/>
      <c r="BT344" s="180"/>
      <c r="BU344" s="180"/>
      <c r="BV344" s="180"/>
      <c r="BW344" s="180"/>
      <c r="BX344" s="180"/>
      <c r="BY344" s="180"/>
      <c r="BZ344" s="180"/>
      <c r="CA344" s="180"/>
      <c r="CB344" s="180"/>
      <c r="CC344" s="180"/>
      <c r="CD344" s="180"/>
      <c r="CE344" s="180"/>
      <c r="CF344" s="180"/>
      <c r="CG344" s="180"/>
      <c r="CH344" s="180"/>
      <c r="CI344" s="180"/>
      <c r="CJ344" s="180"/>
      <c r="CK344" s="180"/>
      <c r="CL344" s="180"/>
      <c r="CM344" s="180"/>
      <c r="CN344" s="180"/>
      <c r="CO344" s="180"/>
      <c r="CP344" s="180"/>
      <c r="CQ344" s="180"/>
      <c r="CR344" s="180"/>
      <c r="CS344" s="180"/>
      <c r="CT344" s="180"/>
      <c r="CU344" s="180"/>
      <c r="CV344" s="180"/>
      <c r="CW344" s="180"/>
      <c r="CX344" s="180"/>
      <c r="CY344" s="180"/>
      <c r="CZ344" s="180"/>
      <c r="DA344" s="180"/>
      <c r="DB344" s="180"/>
      <c r="DC344" s="180"/>
      <c r="DD344" s="180"/>
      <c r="DE344" s="180"/>
      <c r="DF344" s="180"/>
      <c r="DG344" s="180"/>
      <c r="DH344" s="180"/>
      <c r="DI344" s="180"/>
      <c r="DJ344" s="180"/>
      <c r="DK344" s="180"/>
      <c r="DL344" s="180"/>
      <c r="DM344" s="180"/>
      <c r="DN344" s="180"/>
      <c r="DO344" s="180"/>
      <c r="DP344" s="180"/>
      <c r="DQ344" s="180"/>
      <c r="DR344" s="180"/>
      <c r="DS344" s="180"/>
      <c r="DT344" s="180"/>
      <c r="DU344" s="180"/>
      <c r="DV344" s="180"/>
      <c r="DW344" s="180"/>
      <c r="DX344" s="180"/>
      <c r="DY344" s="180"/>
      <c r="DZ344" s="180"/>
      <c r="EA344" s="180"/>
      <c r="EB344" s="180"/>
      <c r="EC344" s="180"/>
      <c r="ED344" s="180"/>
      <c r="EE344" s="180"/>
      <c r="EF344" s="180"/>
      <c r="EG344" s="180"/>
      <c r="EH344" s="180"/>
      <c r="EI344" s="180"/>
      <c r="EJ344" s="180"/>
      <c r="EK344" s="180"/>
      <c r="EL344" s="180"/>
      <c r="EM344" s="180"/>
      <c r="EN344" s="180"/>
      <c r="EO344" s="180"/>
      <c r="EP344" s="180"/>
      <c r="EQ344" s="180"/>
      <c r="ER344" s="180"/>
      <c r="ES344" s="180"/>
      <c r="ET344" s="180"/>
      <c r="EU344" s="180"/>
      <c r="EV344" s="180"/>
      <c r="EW344" s="180"/>
      <c r="EX344" s="180"/>
      <c r="EY344" s="180"/>
      <c r="EZ344" s="180"/>
      <c r="FA344" s="180"/>
      <c r="FB344" s="180"/>
      <c r="FC344" s="180"/>
      <c r="FD344" s="180"/>
      <c r="FE344" s="180"/>
      <c r="FF344" s="180"/>
      <c r="FG344" s="180"/>
      <c r="FH344" s="180"/>
    </row>
    <row r="345" spans="3:164" hidden="1" x14ac:dyDescent="0.3">
      <c r="C345" s="801">
        <f t="shared" si="586"/>
        <v>25</v>
      </c>
      <c r="D345" s="309" t="str">
        <f t="shared" si="586"/>
        <v>C.S-Trailer viviend sin Lab(1-2Rigs)</v>
      </c>
      <c r="E345" s="310">
        <f t="shared" si="584"/>
        <v>36</v>
      </c>
      <c r="F345" s="180"/>
      <c r="G345" s="311" t="str">
        <f t="shared" si="585"/>
        <v>C.S-Trailer viviend sin Lab(1-2Rigs)</v>
      </c>
      <c r="H345" s="311"/>
      <c r="I345" s="311"/>
      <c r="J345" s="311"/>
      <c r="K345" s="312" t="str">
        <f>IFERROR(INDEX($G$321:$G$420,MATCH(0,INDEX(COUNTIF($K$320:K344,$G$321:$G$420),),)),"")</f>
        <v/>
      </c>
      <c r="L345" s="313"/>
      <c r="M345" s="313"/>
      <c r="N345" s="313"/>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c r="AM345" s="180"/>
      <c r="AN345" s="180"/>
      <c r="AO345" s="180"/>
      <c r="AP345" s="180"/>
      <c r="AQ345" s="180"/>
      <c r="AR345" s="180"/>
      <c r="AS345" s="180"/>
      <c r="AT345" s="180"/>
      <c r="AU345" s="180"/>
      <c r="AV345" s="180"/>
      <c r="AW345" s="180"/>
      <c r="AX345" s="180"/>
      <c r="AY345" s="180"/>
      <c r="AZ345" s="180"/>
      <c r="BA345" s="180"/>
      <c r="BB345" s="180"/>
      <c r="BC345" s="180"/>
      <c r="BD345" s="180"/>
      <c r="BE345" s="180"/>
      <c r="BF345" s="180"/>
      <c r="BG345" s="180"/>
      <c r="BH345" s="180"/>
      <c r="BI345" s="180"/>
      <c r="BJ345" s="180"/>
      <c r="BK345" s="180"/>
      <c r="BL345" s="180"/>
      <c r="BM345" s="180"/>
      <c r="BN345" s="180"/>
      <c r="BO345" s="180"/>
      <c r="BP345" s="180"/>
      <c r="BQ345" s="180"/>
      <c r="BR345" s="180"/>
      <c r="BS345" s="180"/>
      <c r="BT345" s="180"/>
      <c r="BU345" s="180"/>
      <c r="BV345" s="180"/>
      <c r="BW345" s="180"/>
      <c r="BX345" s="180"/>
      <c r="BY345" s="180"/>
      <c r="BZ345" s="180"/>
      <c r="CA345" s="180"/>
      <c r="CB345" s="180"/>
      <c r="CC345" s="180"/>
      <c r="CD345" s="180"/>
      <c r="CE345" s="180"/>
      <c r="CF345" s="180"/>
      <c r="CG345" s="180"/>
      <c r="CH345" s="180"/>
      <c r="CI345" s="180"/>
      <c r="CJ345" s="180"/>
      <c r="CK345" s="180"/>
      <c r="CL345" s="180"/>
      <c r="CM345" s="180"/>
      <c r="CN345" s="180"/>
      <c r="CO345" s="180"/>
      <c r="CP345" s="180"/>
      <c r="CQ345" s="180"/>
      <c r="CR345" s="180"/>
      <c r="CS345" s="180"/>
      <c r="CT345" s="180"/>
      <c r="CU345" s="180"/>
      <c r="CV345" s="180"/>
      <c r="CW345" s="180"/>
      <c r="CX345" s="180"/>
      <c r="CY345" s="180"/>
      <c r="CZ345" s="180"/>
      <c r="DA345" s="180"/>
      <c r="DB345" s="180"/>
      <c r="DC345" s="180"/>
      <c r="DD345" s="180"/>
      <c r="DE345" s="180"/>
      <c r="DF345" s="180"/>
      <c r="DG345" s="180"/>
      <c r="DH345" s="180"/>
      <c r="DI345" s="180"/>
      <c r="DJ345" s="180"/>
      <c r="DK345" s="180"/>
      <c r="DL345" s="180"/>
      <c r="DM345" s="180"/>
      <c r="DN345" s="180"/>
      <c r="DO345" s="180"/>
      <c r="DP345" s="180"/>
      <c r="DQ345" s="180"/>
      <c r="DR345" s="180"/>
      <c r="DS345" s="180"/>
      <c r="DT345" s="180"/>
      <c r="DU345" s="180"/>
      <c r="DV345" s="180"/>
      <c r="DW345" s="180"/>
      <c r="DX345" s="180"/>
      <c r="DY345" s="180"/>
      <c r="DZ345" s="180"/>
      <c r="EA345" s="180"/>
      <c r="EB345" s="180"/>
      <c r="EC345" s="180"/>
      <c r="ED345" s="180"/>
      <c r="EE345" s="180"/>
      <c r="EF345" s="180"/>
      <c r="EG345" s="180"/>
      <c r="EH345" s="180"/>
      <c r="EI345" s="180"/>
      <c r="EJ345" s="180"/>
      <c r="EK345" s="180"/>
      <c r="EL345" s="180"/>
      <c r="EM345" s="180"/>
      <c r="EN345" s="180"/>
      <c r="EO345" s="180"/>
      <c r="EP345" s="180"/>
      <c r="EQ345" s="180"/>
      <c r="ER345" s="180"/>
      <c r="ES345" s="180"/>
      <c r="ET345" s="180"/>
      <c r="EU345" s="180"/>
      <c r="EV345" s="180"/>
      <c r="EW345" s="180"/>
      <c r="EX345" s="180"/>
      <c r="EY345" s="180"/>
      <c r="EZ345" s="180"/>
      <c r="FA345" s="180"/>
      <c r="FB345" s="180"/>
      <c r="FC345" s="180"/>
      <c r="FD345" s="180"/>
      <c r="FE345" s="180"/>
      <c r="FF345" s="180"/>
      <c r="FG345" s="180"/>
      <c r="FH345" s="180"/>
    </row>
    <row r="346" spans="3:164" hidden="1" x14ac:dyDescent="0.3">
      <c r="C346" s="801">
        <f t="shared" si="586"/>
        <v>26</v>
      </c>
      <c r="D346" s="309" t="str">
        <f t="shared" si="586"/>
        <v>CIRCUITO-Miscelaneos Conexión(1-2Rigs)</v>
      </c>
      <c r="E346" s="310">
        <f t="shared" si="584"/>
        <v>12</v>
      </c>
      <c r="F346" s="180"/>
      <c r="G346" s="311" t="str">
        <f t="shared" si="585"/>
        <v>CIRCUITO-Miscelaneos Conexión(1-2Rigs)</v>
      </c>
      <c r="H346" s="311"/>
      <c r="I346" s="311"/>
      <c r="J346" s="311"/>
      <c r="K346" s="312" t="str">
        <f>IFERROR(INDEX($G$321:$G$420,MATCH(0,INDEX(COUNTIF($K$320:K345,$G$321:$G$420),),)),"")</f>
        <v/>
      </c>
      <c r="L346" s="313"/>
      <c r="M346" s="313"/>
      <c r="N346" s="313"/>
      <c r="O346" s="180"/>
      <c r="P346" s="180"/>
      <c r="Q346" s="180"/>
      <c r="R346" s="180"/>
      <c r="S346" s="180"/>
      <c r="T346" s="180"/>
      <c r="U346" s="180"/>
      <c r="V346" s="180"/>
      <c r="W346" s="180"/>
      <c r="X346" s="180"/>
      <c r="Y346" s="180"/>
      <c r="Z346" s="180"/>
      <c r="AA346" s="180"/>
      <c r="AB346" s="180"/>
      <c r="AC346" s="180"/>
      <c r="AD346" s="180"/>
      <c r="AE346" s="180"/>
      <c r="AF346" s="180"/>
      <c r="AG346" s="180"/>
      <c r="AH346" s="180"/>
      <c r="AI346" s="180"/>
      <c r="AJ346" s="180"/>
      <c r="AK346" s="180"/>
      <c r="AL346" s="180"/>
      <c r="AM346" s="180"/>
      <c r="AN346" s="180"/>
      <c r="AO346" s="180"/>
      <c r="AP346" s="180"/>
      <c r="AQ346" s="180"/>
      <c r="AR346" s="180"/>
      <c r="AS346" s="180"/>
      <c r="AT346" s="180"/>
      <c r="AU346" s="180"/>
      <c r="AV346" s="180"/>
      <c r="AW346" s="180"/>
      <c r="AX346" s="180"/>
      <c r="AY346" s="180"/>
      <c r="AZ346" s="180"/>
      <c r="BA346" s="180"/>
      <c r="BB346" s="180"/>
      <c r="BC346" s="180"/>
      <c r="BD346" s="180"/>
      <c r="BE346" s="180"/>
      <c r="BF346" s="180"/>
      <c r="BG346" s="180"/>
      <c r="BH346" s="180"/>
      <c r="BI346" s="180"/>
      <c r="BJ346" s="180"/>
      <c r="BK346" s="180"/>
      <c r="BL346" s="180"/>
      <c r="BM346" s="180"/>
      <c r="BN346" s="180"/>
      <c r="BO346" s="180"/>
      <c r="BP346" s="180"/>
      <c r="BQ346" s="180"/>
      <c r="BR346" s="180"/>
      <c r="BS346" s="180"/>
      <c r="BT346" s="180"/>
      <c r="BU346" s="180"/>
      <c r="BV346" s="180"/>
      <c r="BW346" s="180"/>
      <c r="BX346" s="180"/>
      <c r="BY346" s="180"/>
      <c r="BZ346" s="180"/>
      <c r="CA346" s="180"/>
      <c r="CB346" s="180"/>
      <c r="CC346" s="180"/>
      <c r="CD346" s="180"/>
      <c r="CE346" s="180"/>
      <c r="CF346" s="180"/>
      <c r="CG346" s="180"/>
      <c r="CH346" s="180"/>
      <c r="CI346" s="180"/>
      <c r="CJ346" s="180"/>
      <c r="CK346" s="180"/>
      <c r="CL346" s="180"/>
      <c r="CM346" s="180"/>
      <c r="CN346" s="180"/>
      <c r="CO346" s="180"/>
      <c r="CP346" s="180"/>
      <c r="CQ346" s="180"/>
      <c r="CR346" s="180"/>
      <c r="CS346" s="180"/>
      <c r="CT346" s="180"/>
      <c r="CU346" s="180"/>
      <c r="CV346" s="180"/>
      <c r="CW346" s="180"/>
      <c r="CX346" s="180"/>
      <c r="CY346" s="180"/>
      <c r="CZ346" s="180"/>
      <c r="DA346" s="180"/>
      <c r="DB346" s="180"/>
      <c r="DC346" s="180"/>
      <c r="DD346" s="180"/>
      <c r="DE346" s="180"/>
      <c r="DF346" s="180"/>
      <c r="DG346" s="180"/>
      <c r="DH346" s="180"/>
      <c r="DI346" s="180"/>
      <c r="DJ346" s="180"/>
      <c r="DK346" s="180"/>
      <c r="DL346" s="180"/>
      <c r="DM346" s="180"/>
      <c r="DN346" s="180"/>
      <c r="DO346" s="180"/>
      <c r="DP346" s="180"/>
      <c r="DQ346" s="180"/>
      <c r="DR346" s="180"/>
      <c r="DS346" s="180"/>
      <c r="DT346" s="180"/>
      <c r="DU346" s="180"/>
      <c r="DV346" s="180"/>
      <c r="DW346" s="180"/>
      <c r="DX346" s="180"/>
      <c r="DY346" s="180"/>
      <c r="DZ346" s="180"/>
      <c r="EA346" s="180"/>
      <c r="EB346" s="180"/>
      <c r="EC346" s="180"/>
      <c r="ED346" s="180"/>
      <c r="EE346" s="180"/>
      <c r="EF346" s="180"/>
      <c r="EG346" s="180"/>
      <c r="EH346" s="180"/>
      <c r="EI346" s="180"/>
      <c r="EJ346" s="180"/>
      <c r="EK346" s="180"/>
      <c r="EL346" s="180"/>
      <c r="EM346" s="180"/>
      <c r="EN346" s="180"/>
      <c r="EO346" s="180"/>
      <c r="EP346" s="180"/>
      <c r="EQ346" s="180"/>
      <c r="ER346" s="180"/>
      <c r="ES346" s="180"/>
      <c r="ET346" s="180"/>
      <c r="EU346" s="180"/>
      <c r="EV346" s="180"/>
      <c r="EW346" s="180"/>
      <c r="EX346" s="180"/>
      <c r="EY346" s="180"/>
      <c r="EZ346" s="180"/>
      <c r="FA346" s="180"/>
      <c r="FB346" s="180"/>
      <c r="FC346" s="180"/>
      <c r="FD346" s="180"/>
      <c r="FE346" s="180"/>
      <c r="FF346" s="180"/>
      <c r="FG346" s="180"/>
      <c r="FH346" s="180"/>
    </row>
    <row r="347" spans="3:164" hidden="1" x14ac:dyDescent="0.3">
      <c r="C347" s="801">
        <f t="shared" si="586"/>
        <v>27</v>
      </c>
      <c r="D347" s="309" t="str">
        <f t="shared" si="586"/>
        <v>CIRCUITO-Pileta c/Remo(DiaXU)(1-2Rigs)</v>
      </c>
      <c r="E347" s="310">
        <f t="shared" si="584"/>
        <v>96</v>
      </c>
      <c r="F347" s="180"/>
      <c r="G347" s="311" t="str">
        <f t="shared" si="585"/>
        <v>CIRCUITO-Pileta c/Remo(DiaXU)(1-2Rigs)</v>
      </c>
      <c r="H347" s="311"/>
      <c r="I347" s="311"/>
      <c r="J347" s="311"/>
      <c r="K347" s="312" t="str">
        <f>IFERROR(INDEX($G$321:$G$420,MATCH(0,INDEX(COUNTIF($K$320:K346,$G$321:$G$420),),)),"")</f>
        <v/>
      </c>
      <c r="L347" s="313"/>
      <c r="M347" s="313"/>
      <c r="N347" s="313"/>
      <c r="O347" s="180"/>
      <c r="P347" s="180"/>
      <c r="Q347" s="180"/>
      <c r="R347" s="180"/>
      <c r="S347" s="180"/>
      <c r="T347" s="180"/>
      <c r="U347" s="180"/>
      <c r="V347" s="180"/>
      <c r="W347" s="180"/>
      <c r="X347" s="180"/>
      <c r="Y347" s="180"/>
      <c r="Z347" s="180"/>
      <c r="AA347" s="180"/>
      <c r="AB347" s="180"/>
      <c r="AC347" s="180"/>
      <c r="AD347" s="180"/>
      <c r="AE347" s="180"/>
      <c r="AF347" s="180"/>
      <c r="AG347" s="180"/>
      <c r="AH347" s="180"/>
      <c r="AI347" s="180"/>
      <c r="AJ347" s="180"/>
      <c r="AK347" s="180"/>
      <c r="AL347" s="180"/>
      <c r="AM347" s="180"/>
      <c r="AN347" s="180"/>
      <c r="AO347" s="180"/>
      <c r="AP347" s="180"/>
      <c r="AQ347" s="180"/>
      <c r="AR347" s="180"/>
      <c r="AS347" s="180"/>
      <c r="AT347" s="180"/>
      <c r="AU347" s="180"/>
      <c r="AV347" s="180"/>
      <c r="AW347" s="180"/>
      <c r="AX347" s="180"/>
      <c r="AY347" s="180"/>
      <c r="AZ347" s="180"/>
      <c r="BA347" s="180"/>
      <c r="BB347" s="180"/>
      <c r="BC347" s="180"/>
      <c r="BD347" s="180"/>
      <c r="BE347" s="180"/>
      <c r="BF347" s="180"/>
      <c r="BG347" s="180"/>
      <c r="BH347" s="180"/>
      <c r="BI347" s="180"/>
      <c r="BJ347" s="180"/>
      <c r="BK347" s="180"/>
      <c r="BL347" s="180"/>
      <c r="BM347" s="180"/>
      <c r="BN347" s="180"/>
      <c r="BO347" s="180"/>
      <c r="BP347" s="180"/>
      <c r="BQ347" s="180"/>
      <c r="BR347" s="180"/>
      <c r="BS347" s="180"/>
      <c r="BT347" s="180"/>
      <c r="BU347" s="180"/>
      <c r="BV347" s="180"/>
      <c r="BW347" s="180"/>
      <c r="BX347" s="180"/>
      <c r="BY347" s="180"/>
      <c r="BZ347" s="180"/>
      <c r="CA347" s="180"/>
      <c r="CB347" s="180"/>
      <c r="CC347" s="180"/>
      <c r="CD347" s="180"/>
      <c r="CE347" s="180"/>
      <c r="CF347" s="180"/>
      <c r="CG347" s="180"/>
      <c r="CH347" s="180"/>
      <c r="CI347" s="180"/>
      <c r="CJ347" s="180"/>
      <c r="CK347" s="180"/>
      <c r="CL347" s="180"/>
      <c r="CM347" s="180"/>
      <c r="CN347" s="180"/>
      <c r="CO347" s="180"/>
      <c r="CP347" s="180"/>
      <c r="CQ347" s="180"/>
      <c r="CR347" s="180"/>
      <c r="CS347" s="180"/>
      <c r="CT347" s="180"/>
      <c r="CU347" s="180"/>
      <c r="CV347" s="180"/>
      <c r="CW347" s="180"/>
      <c r="CX347" s="180"/>
      <c r="CY347" s="180"/>
      <c r="CZ347" s="180"/>
      <c r="DA347" s="180"/>
      <c r="DB347" s="180"/>
      <c r="DC347" s="180"/>
      <c r="DD347" s="180"/>
      <c r="DE347" s="180"/>
      <c r="DF347" s="180"/>
      <c r="DG347" s="180"/>
      <c r="DH347" s="180"/>
      <c r="DI347" s="180"/>
      <c r="DJ347" s="180"/>
      <c r="DK347" s="180"/>
      <c r="DL347" s="180"/>
      <c r="DM347" s="180"/>
      <c r="DN347" s="180"/>
      <c r="DO347" s="180"/>
      <c r="DP347" s="180"/>
      <c r="DQ347" s="180"/>
      <c r="DR347" s="180"/>
      <c r="DS347" s="180"/>
      <c r="DT347" s="180"/>
      <c r="DU347" s="180"/>
      <c r="DV347" s="180"/>
      <c r="DW347" s="180"/>
      <c r="DX347" s="180"/>
      <c r="DY347" s="180"/>
      <c r="DZ347" s="180"/>
      <c r="EA347" s="180"/>
      <c r="EB347" s="180"/>
      <c r="EC347" s="180"/>
      <c r="ED347" s="180"/>
      <c r="EE347" s="180"/>
      <c r="EF347" s="180"/>
      <c r="EG347" s="180"/>
      <c r="EH347" s="180"/>
      <c r="EI347" s="180"/>
      <c r="EJ347" s="180"/>
      <c r="EK347" s="180"/>
      <c r="EL347" s="180"/>
      <c r="EM347" s="180"/>
      <c r="EN347" s="180"/>
      <c r="EO347" s="180"/>
      <c r="EP347" s="180"/>
      <c r="EQ347" s="180"/>
      <c r="ER347" s="180"/>
      <c r="ES347" s="180"/>
      <c r="ET347" s="180"/>
      <c r="EU347" s="180"/>
      <c r="EV347" s="180"/>
      <c r="EW347" s="180"/>
      <c r="EX347" s="180"/>
      <c r="EY347" s="180"/>
      <c r="EZ347" s="180"/>
      <c r="FA347" s="180"/>
      <c r="FB347" s="180"/>
      <c r="FC347" s="180"/>
      <c r="FD347" s="180"/>
      <c r="FE347" s="180"/>
      <c r="FF347" s="180"/>
      <c r="FG347" s="180"/>
      <c r="FH347" s="180"/>
    </row>
    <row r="348" spans="3:164" hidden="1" x14ac:dyDescent="0.3">
      <c r="C348" s="801">
        <f t="shared" si="586"/>
        <v>28</v>
      </c>
      <c r="D348" s="309" t="str">
        <f t="shared" si="586"/>
        <v>CIRCUITO-Pileta preparadora(1-2Rigs)</v>
      </c>
      <c r="E348" s="310">
        <f t="shared" si="584"/>
        <v>12</v>
      </c>
      <c r="F348" s="180"/>
      <c r="G348" s="311" t="str">
        <f t="shared" si="585"/>
        <v>CIRCUITO-Pileta preparadora(1-2Rigs)</v>
      </c>
      <c r="H348" s="311"/>
      <c r="I348" s="311"/>
      <c r="J348" s="311"/>
      <c r="K348" s="312" t="str">
        <f>IFERROR(INDEX($G$321:$G$420,MATCH(0,INDEX(COUNTIF($K$320:K347,$G$321:$G$420),),)),"")</f>
        <v/>
      </c>
      <c r="L348" s="313"/>
      <c r="M348" s="313"/>
      <c r="N348" s="313"/>
      <c r="O348" s="180"/>
      <c r="P348" s="180"/>
      <c r="Q348" s="180"/>
      <c r="R348" s="180"/>
      <c r="S348" s="180"/>
      <c r="T348" s="180"/>
      <c r="U348" s="180"/>
      <c r="V348" s="180"/>
      <c r="W348" s="180"/>
      <c r="X348" s="180"/>
      <c r="Y348" s="180"/>
      <c r="Z348" s="180"/>
      <c r="AA348" s="180"/>
      <c r="AB348" s="180"/>
      <c r="AC348" s="180"/>
      <c r="AD348" s="180"/>
      <c r="AE348" s="180"/>
      <c r="AF348" s="180"/>
      <c r="AG348" s="180"/>
      <c r="AH348" s="180"/>
      <c r="AI348" s="180"/>
      <c r="AJ348" s="180"/>
      <c r="AK348" s="180"/>
      <c r="AL348" s="180"/>
      <c r="AM348" s="180"/>
      <c r="AN348" s="180"/>
      <c r="AO348" s="180"/>
      <c r="AP348" s="180"/>
      <c r="AQ348" s="180"/>
      <c r="AR348" s="180"/>
      <c r="AS348" s="180"/>
      <c r="AT348" s="180"/>
      <c r="AU348" s="180"/>
      <c r="AV348" s="180"/>
      <c r="AW348" s="180"/>
      <c r="AX348" s="180"/>
      <c r="AY348" s="180"/>
      <c r="AZ348" s="180"/>
      <c r="BA348" s="180"/>
      <c r="BB348" s="180"/>
      <c r="BC348" s="180"/>
      <c r="BD348" s="180"/>
      <c r="BE348" s="180"/>
      <c r="BF348" s="180"/>
      <c r="BG348" s="180"/>
      <c r="BH348" s="180"/>
      <c r="BI348" s="180"/>
      <c r="BJ348" s="180"/>
      <c r="BK348" s="180"/>
      <c r="BL348" s="180"/>
      <c r="BM348" s="180"/>
      <c r="BN348" s="180"/>
      <c r="BO348" s="180"/>
      <c r="BP348" s="180"/>
      <c r="BQ348" s="180"/>
      <c r="BR348" s="180"/>
      <c r="BS348" s="180"/>
      <c r="BT348" s="180"/>
      <c r="BU348" s="180"/>
      <c r="BV348" s="180"/>
      <c r="BW348" s="180"/>
      <c r="BX348" s="180"/>
      <c r="BY348" s="180"/>
      <c r="BZ348" s="180"/>
      <c r="CA348" s="180"/>
      <c r="CB348" s="180"/>
      <c r="CC348" s="180"/>
      <c r="CD348" s="180"/>
      <c r="CE348" s="180"/>
      <c r="CF348" s="180"/>
      <c r="CG348" s="180"/>
      <c r="CH348" s="180"/>
      <c r="CI348" s="180"/>
      <c r="CJ348" s="180"/>
      <c r="CK348" s="180"/>
      <c r="CL348" s="180"/>
      <c r="CM348" s="180"/>
      <c r="CN348" s="180"/>
      <c r="CO348" s="180"/>
      <c r="CP348" s="180"/>
      <c r="CQ348" s="180"/>
      <c r="CR348" s="180"/>
      <c r="CS348" s="180"/>
      <c r="CT348" s="180"/>
      <c r="CU348" s="180"/>
      <c r="CV348" s="180"/>
      <c r="CW348" s="180"/>
      <c r="CX348" s="180"/>
      <c r="CY348" s="180"/>
      <c r="CZ348" s="180"/>
      <c r="DA348" s="180"/>
      <c r="DB348" s="180"/>
      <c r="DC348" s="180"/>
      <c r="DD348" s="180"/>
      <c r="DE348" s="180"/>
      <c r="DF348" s="180"/>
      <c r="DG348" s="180"/>
      <c r="DH348" s="180"/>
      <c r="DI348" s="180"/>
      <c r="DJ348" s="180"/>
      <c r="DK348" s="180"/>
      <c r="DL348" s="180"/>
      <c r="DM348" s="180"/>
      <c r="DN348" s="180"/>
      <c r="DO348" s="180"/>
      <c r="DP348" s="180"/>
      <c r="DQ348" s="180"/>
      <c r="DR348" s="180"/>
      <c r="DS348" s="180"/>
      <c r="DT348" s="180"/>
      <c r="DU348" s="180"/>
      <c r="DV348" s="180"/>
      <c r="DW348" s="180"/>
      <c r="DX348" s="180"/>
      <c r="DY348" s="180"/>
      <c r="DZ348" s="180"/>
      <c r="EA348" s="180"/>
      <c r="EB348" s="180"/>
      <c r="EC348" s="180"/>
      <c r="ED348" s="180"/>
      <c r="EE348" s="180"/>
      <c r="EF348" s="180"/>
      <c r="EG348" s="180"/>
      <c r="EH348" s="180"/>
      <c r="EI348" s="180"/>
      <c r="EJ348" s="180"/>
      <c r="EK348" s="180"/>
      <c r="EL348" s="180"/>
      <c r="EM348" s="180"/>
      <c r="EN348" s="180"/>
      <c r="EO348" s="180"/>
      <c r="EP348" s="180"/>
      <c r="EQ348" s="180"/>
      <c r="ER348" s="180"/>
      <c r="ES348" s="180"/>
      <c r="ET348" s="180"/>
      <c r="EU348" s="180"/>
      <c r="EV348" s="180"/>
      <c r="EW348" s="180"/>
      <c r="EX348" s="180"/>
      <c r="EY348" s="180"/>
      <c r="EZ348" s="180"/>
      <c r="FA348" s="180"/>
      <c r="FB348" s="180"/>
      <c r="FC348" s="180"/>
      <c r="FD348" s="180"/>
      <c r="FE348" s="180"/>
      <c r="FF348" s="180"/>
      <c r="FG348" s="180"/>
      <c r="FH348" s="180"/>
    </row>
    <row r="349" spans="3:164" hidden="1" x14ac:dyDescent="0.3">
      <c r="C349" s="801">
        <f t="shared" si="586"/>
        <v>29</v>
      </c>
      <c r="D349" s="309" t="str">
        <f t="shared" si="586"/>
        <v>CIRCUITO-Tanque CaCl2 (Dia x U)(1-2Rigs)</v>
      </c>
      <c r="E349" s="310">
        <f t="shared" si="584"/>
        <v>12</v>
      </c>
      <c r="F349" s="180"/>
      <c r="G349" s="311" t="str">
        <f t="shared" si="585"/>
        <v>CIRCUITO-Tanque CaCl2 (Dia x U)(1-2Rigs)</v>
      </c>
      <c r="H349" s="311"/>
      <c r="I349" s="311"/>
      <c r="J349" s="311"/>
      <c r="K349" s="312" t="str">
        <f>IFERROR(INDEX($G$321:$G$420,MATCH(0,INDEX(COUNTIF($K$320:K348,$G$321:$G$420),),)),"")</f>
        <v/>
      </c>
      <c r="L349" s="313"/>
      <c r="M349" s="313"/>
      <c r="N349" s="313"/>
      <c r="O349" s="180"/>
      <c r="P349" s="180"/>
      <c r="Q349" s="180"/>
      <c r="R349" s="180"/>
      <c r="S349" s="180"/>
      <c r="T349" s="180"/>
      <c r="U349" s="180"/>
      <c r="V349" s="180"/>
      <c r="W349" s="180"/>
      <c r="X349" s="180"/>
      <c r="Y349" s="180"/>
      <c r="Z349" s="180"/>
      <c r="AA349" s="180"/>
      <c r="AB349" s="180"/>
      <c r="AC349" s="180"/>
      <c r="AD349" s="180"/>
      <c r="AE349" s="180"/>
      <c r="AF349" s="180"/>
      <c r="AG349" s="180"/>
      <c r="AH349" s="180"/>
      <c r="AI349" s="180"/>
      <c r="AJ349" s="180"/>
      <c r="AK349" s="180"/>
      <c r="AL349" s="180"/>
      <c r="AM349" s="180"/>
      <c r="AN349" s="180"/>
      <c r="AO349" s="180"/>
      <c r="AP349" s="180"/>
      <c r="AQ349" s="180"/>
      <c r="AR349" s="180"/>
      <c r="AS349" s="180"/>
      <c r="AT349" s="180"/>
      <c r="AU349" s="180"/>
      <c r="AV349" s="180"/>
      <c r="AW349" s="180"/>
      <c r="AX349" s="180"/>
      <c r="AY349" s="180"/>
      <c r="AZ349" s="180"/>
      <c r="BA349" s="180"/>
      <c r="BB349" s="180"/>
      <c r="BC349" s="180"/>
      <c r="BD349" s="180"/>
      <c r="BE349" s="180"/>
      <c r="BF349" s="180"/>
      <c r="BG349" s="180"/>
      <c r="BH349" s="180"/>
      <c r="BI349" s="180"/>
      <c r="BJ349" s="180"/>
      <c r="BK349" s="180"/>
      <c r="BL349" s="180"/>
      <c r="BM349" s="180"/>
      <c r="BN349" s="180"/>
      <c r="BO349" s="180"/>
      <c r="BP349" s="180"/>
      <c r="BQ349" s="180"/>
      <c r="BR349" s="180"/>
      <c r="BS349" s="180"/>
      <c r="BT349" s="180"/>
      <c r="BU349" s="180"/>
      <c r="BV349" s="180"/>
      <c r="BW349" s="180"/>
      <c r="BX349" s="180"/>
      <c r="BY349" s="180"/>
      <c r="BZ349" s="180"/>
      <c r="CA349" s="180"/>
      <c r="CB349" s="180"/>
      <c r="CC349" s="180"/>
      <c r="CD349" s="180"/>
      <c r="CE349" s="180"/>
      <c r="CF349" s="180"/>
      <c r="CG349" s="180"/>
      <c r="CH349" s="180"/>
      <c r="CI349" s="180"/>
      <c r="CJ349" s="180"/>
      <c r="CK349" s="180"/>
      <c r="CL349" s="180"/>
      <c r="CM349" s="180"/>
      <c r="CN349" s="180"/>
      <c r="CO349" s="180"/>
      <c r="CP349" s="180"/>
      <c r="CQ349" s="180"/>
      <c r="CR349" s="180"/>
      <c r="CS349" s="180"/>
      <c r="CT349" s="180"/>
      <c r="CU349" s="180"/>
      <c r="CV349" s="180"/>
      <c r="CW349" s="180"/>
      <c r="CX349" s="180"/>
      <c r="CY349" s="180"/>
      <c r="CZ349" s="180"/>
      <c r="DA349" s="180"/>
      <c r="DB349" s="180"/>
      <c r="DC349" s="180"/>
      <c r="DD349" s="180"/>
      <c r="DE349" s="180"/>
      <c r="DF349" s="180"/>
      <c r="DG349" s="180"/>
      <c r="DH349" s="180"/>
      <c r="DI349" s="180"/>
      <c r="DJ349" s="180"/>
      <c r="DK349" s="180"/>
      <c r="DL349" s="180"/>
      <c r="DM349" s="180"/>
      <c r="DN349" s="180"/>
      <c r="DO349" s="180"/>
      <c r="DP349" s="180"/>
      <c r="DQ349" s="180"/>
      <c r="DR349" s="180"/>
      <c r="DS349" s="180"/>
      <c r="DT349" s="180"/>
      <c r="DU349" s="180"/>
      <c r="DV349" s="180"/>
      <c r="DW349" s="180"/>
      <c r="DX349" s="180"/>
      <c r="DY349" s="180"/>
      <c r="DZ349" s="180"/>
      <c r="EA349" s="180"/>
      <c r="EB349" s="180"/>
      <c r="EC349" s="180"/>
      <c r="ED349" s="180"/>
      <c r="EE349" s="180"/>
      <c r="EF349" s="180"/>
      <c r="EG349" s="180"/>
      <c r="EH349" s="180"/>
      <c r="EI349" s="180"/>
      <c r="EJ349" s="180"/>
      <c r="EK349" s="180"/>
      <c r="EL349" s="180"/>
      <c r="EM349" s="180"/>
      <c r="EN349" s="180"/>
      <c r="EO349" s="180"/>
      <c r="EP349" s="180"/>
      <c r="EQ349" s="180"/>
      <c r="ER349" s="180"/>
      <c r="ES349" s="180"/>
      <c r="ET349" s="180"/>
      <c r="EU349" s="180"/>
      <c r="EV349" s="180"/>
      <c r="EW349" s="180"/>
      <c r="EX349" s="180"/>
      <c r="EY349" s="180"/>
      <c r="EZ349" s="180"/>
      <c r="FA349" s="180"/>
      <c r="FB349" s="180"/>
      <c r="FC349" s="180"/>
      <c r="FD349" s="180"/>
      <c r="FE349" s="180"/>
      <c r="FF349" s="180"/>
      <c r="FG349" s="180"/>
      <c r="FH349" s="180"/>
    </row>
    <row r="350" spans="3:164" hidden="1" x14ac:dyDescent="0.3">
      <c r="C350" s="801">
        <f t="shared" si="586"/>
        <v>30</v>
      </c>
      <c r="D350" s="309" t="str">
        <f t="shared" si="586"/>
        <v>CONSUMIBLE-Ácido clorhídrico(1-2Rigs)</v>
      </c>
      <c r="E350" s="310">
        <f t="shared" si="584"/>
        <v>0</v>
      </c>
      <c r="F350" s="180"/>
      <c r="G350" s="311" t="str">
        <f t="shared" si="585"/>
        <v>-</v>
      </c>
      <c r="H350" s="311"/>
      <c r="I350" s="311"/>
      <c r="J350" s="311"/>
      <c r="K350" s="312" t="str">
        <f>IFERROR(INDEX($G$321:$G$420,MATCH(0,INDEX(COUNTIF($K$320:K349,$G$321:$G$420),),)),"")</f>
        <v/>
      </c>
      <c r="L350" s="313"/>
      <c r="M350" s="313"/>
      <c r="N350" s="313"/>
      <c r="O350" s="180"/>
      <c r="P350" s="180"/>
      <c r="Q350" s="180"/>
      <c r="R350" s="180"/>
      <c r="S350" s="180"/>
      <c r="T350" s="180"/>
      <c r="U350" s="180"/>
      <c r="V350" s="180"/>
      <c r="W350" s="180"/>
      <c r="X350" s="180"/>
      <c r="Y350" s="180"/>
      <c r="Z350" s="180"/>
      <c r="AA350" s="180"/>
      <c r="AB350" s="180"/>
      <c r="AC350" s="180"/>
      <c r="AD350" s="180"/>
      <c r="AE350" s="180"/>
      <c r="AF350" s="180"/>
      <c r="AG350" s="180"/>
      <c r="AH350" s="180"/>
      <c r="AI350" s="180"/>
      <c r="AJ350" s="180"/>
      <c r="AK350" s="180"/>
      <c r="AL350" s="180"/>
      <c r="AM350" s="180"/>
      <c r="AN350" s="180"/>
      <c r="AO350" s="180"/>
      <c r="AP350" s="180"/>
      <c r="AQ350" s="180"/>
      <c r="AR350" s="180"/>
      <c r="AS350" s="180"/>
      <c r="AT350" s="180"/>
      <c r="AU350" s="180"/>
      <c r="AV350" s="180"/>
      <c r="AW350" s="180"/>
      <c r="AX350" s="180"/>
      <c r="AY350" s="180"/>
      <c r="AZ350" s="180"/>
      <c r="BA350" s="180"/>
      <c r="BB350" s="180"/>
      <c r="BC350" s="180"/>
      <c r="BD350" s="180"/>
      <c r="BE350" s="180"/>
      <c r="BF350" s="180"/>
      <c r="BG350" s="180"/>
      <c r="BH350" s="180"/>
      <c r="BI350" s="180"/>
      <c r="BJ350" s="180"/>
      <c r="BK350" s="180"/>
      <c r="BL350" s="180"/>
      <c r="BM350" s="180"/>
      <c r="BN350" s="180"/>
      <c r="BO350" s="180"/>
      <c r="BP350" s="180"/>
      <c r="BQ350" s="180"/>
      <c r="BR350" s="180"/>
      <c r="BS350" s="180"/>
      <c r="BT350" s="180"/>
      <c r="BU350" s="180"/>
      <c r="BV350" s="180"/>
      <c r="BW350" s="180"/>
      <c r="BX350" s="180"/>
      <c r="BY350" s="180"/>
      <c r="BZ350" s="180"/>
      <c r="CA350" s="180"/>
      <c r="CB350" s="180"/>
      <c r="CC350" s="180"/>
      <c r="CD350" s="180"/>
      <c r="CE350" s="180"/>
      <c r="CF350" s="180"/>
      <c r="CG350" s="180"/>
      <c r="CH350" s="180"/>
      <c r="CI350" s="180"/>
      <c r="CJ350" s="180"/>
      <c r="CK350" s="180"/>
      <c r="CL350" s="180"/>
      <c r="CM350" s="180"/>
      <c r="CN350" s="180"/>
      <c r="CO350" s="180"/>
      <c r="CP350" s="180"/>
      <c r="CQ350" s="180"/>
      <c r="CR350" s="180"/>
      <c r="CS350" s="180"/>
      <c r="CT350" s="180"/>
      <c r="CU350" s="180"/>
      <c r="CV350" s="180"/>
      <c r="CW350" s="180"/>
      <c r="CX350" s="180"/>
      <c r="CY350" s="180"/>
      <c r="CZ350" s="180"/>
      <c r="DA350" s="180"/>
      <c r="DB350" s="180"/>
      <c r="DC350" s="180"/>
      <c r="DD350" s="180"/>
      <c r="DE350" s="180"/>
      <c r="DF350" s="180"/>
      <c r="DG350" s="180"/>
      <c r="DH350" s="180"/>
      <c r="DI350" s="180"/>
      <c r="DJ350" s="180"/>
      <c r="DK350" s="180"/>
      <c r="DL350" s="180"/>
      <c r="DM350" s="180"/>
      <c r="DN350" s="180"/>
      <c r="DO350" s="180"/>
      <c r="DP350" s="180"/>
      <c r="DQ350" s="180"/>
      <c r="DR350" s="180"/>
      <c r="DS350" s="180"/>
      <c r="DT350" s="180"/>
      <c r="DU350" s="180"/>
      <c r="DV350" s="180"/>
      <c r="DW350" s="180"/>
      <c r="DX350" s="180"/>
      <c r="DY350" s="180"/>
      <c r="DZ350" s="180"/>
      <c r="EA350" s="180"/>
      <c r="EB350" s="180"/>
      <c r="EC350" s="180"/>
      <c r="ED350" s="180"/>
      <c r="EE350" s="180"/>
      <c r="EF350" s="180"/>
      <c r="EG350" s="180"/>
      <c r="EH350" s="180"/>
      <c r="EI350" s="180"/>
      <c r="EJ350" s="180"/>
      <c r="EK350" s="180"/>
      <c r="EL350" s="180"/>
      <c r="EM350" s="180"/>
      <c r="EN350" s="180"/>
      <c r="EO350" s="180"/>
      <c r="EP350" s="180"/>
      <c r="EQ350" s="180"/>
      <c r="ER350" s="180"/>
      <c r="ES350" s="180"/>
      <c r="ET350" s="180"/>
      <c r="EU350" s="180"/>
      <c r="EV350" s="180"/>
      <c r="EW350" s="180"/>
      <c r="EX350" s="180"/>
      <c r="EY350" s="180"/>
      <c r="EZ350" s="180"/>
      <c r="FA350" s="180"/>
      <c r="FB350" s="180"/>
      <c r="FC350" s="180"/>
      <c r="FD350" s="180"/>
      <c r="FE350" s="180"/>
      <c r="FF350" s="180"/>
      <c r="FG350" s="180"/>
      <c r="FH350" s="180"/>
    </row>
    <row r="351" spans="3:164" hidden="1" x14ac:dyDescent="0.3">
      <c r="C351" s="801">
        <f t="shared" si="586"/>
        <v>31</v>
      </c>
      <c r="D351" s="309" t="str">
        <f t="shared" si="586"/>
        <v>CONSUMIBLE-Floculan MARFLOC103(1-2Rigs)</v>
      </c>
      <c r="E351" s="310">
        <f t="shared" si="584"/>
        <v>0</v>
      </c>
      <c r="F351" s="180"/>
      <c r="G351" s="311" t="str">
        <f t="shared" si="585"/>
        <v>-</v>
      </c>
      <c r="H351" s="311"/>
      <c r="I351" s="311"/>
      <c r="J351" s="311"/>
      <c r="K351" s="312" t="str">
        <f>IFERROR(INDEX($G$321:$G$420,MATCH(0,INDEX(COUNTIF($K$320:K350,$G$321:$G$420),),)),"")</f>
        <v/>
      </c>
      <c r="L351" s="313"/>
      <c r="M351" s="313"/>
      <c r="N351" s="313"/>
      <c r="O351" s="180"/>
      <c r="P351" s="180"/>
      <c r="Q351" s="180"/>
      <c r="R351" s="180"/>
      <c r="S351" s="180"/>
      <c r="T351" s="180"/>
      <c r="U351" s="180"/>
      <c r="V351" s="180"/>
      <c r="W351" s="180"/>
      <c r="X351" s="180"/>
      <c r="Y351" s="180"/>
      <c r="Z351" s="180"/>
      <c r="AA351" s="180"/>
      <c r="AB351" s="180"/>
      <c r="AC351" s="180"/>
      <c r="AD351" s="180"/>
      <c r="AE351" s="180"/>
      <c r="AF351" s="180"/>
      <c r="AG351" s="180"/>
      <c r="AH351" s="180"/>
      <c r="AI351" s="180"/>
      <c r="AJ351" s="180"/>
      <c r="AK351" s="180"/>
      <c r="AL351" s="180"/>
      <c r="AM351" s="180"/>
      <c r="AN351" s="180"/>
      <c r="AO351" s="180"/>
      <c r="AP351" s="180"/>
      <c r="AQ351" s="180"/>
      <c r="AR351" s="180"/>
      <c r="AS351" s="180"/>
      <c r="AT351" s="180"/>
      <c r="AU351" s="180"/>
      <c r="AV351" s="180"/>
      <c r="AW351" s="180"/>
      <c r="AX351" s="180"/>
      <c r="AY351" s="180"/>
      <c r="AZ351" s="180"/>
      <c r="BA351" s="180"/>
      <c r="BB351" s="180"/>
      <c r="BC351" s="180"/>
      <c r="BD351" s="180"/>
      <c r="BE351" s="180"/>
      <c r="BF351" s="180"/>
      <c r="BG351" s="180"/>
      <c r="BH351" s="180"/>
      <c r="BI351" s="180"/>
      <c r="BJ351" s="180"/>
      <c r="BK351" s="180"/>
      <c r="BL351" s="180"/>
      <c r="BM351" s="180"/>
      <c r="BN351" s="180"/>
      <c r="BO351" s="180"/>
      <c r="BP351" s="180"/>
      <c r="BQ351" s="180"/>
      <c r="BR351" s="180"/>
      <c r="BS351" s="180"/>
      <c r="BT351" s="180"/>
      <c r="BU351" s="180"/>
      <c r="BV351" s="180"/>
      <c r="BW351" s="180"/>
      <c r="BX351" s="180"/>
      <c r="BY351" s="180"/>
      <c r="BZ351" s="180"/>
      <c r="CA351" s="180"/>
      <c r="CB351" s="180"/>
      <c r="CC351" s="180"/>
      <c r="CD351" s="180"/>
      <c r="CE351" s="180"/>
      <c r="CF351" s="180"/>
      <c r="CG351" s="180"/>
      <c r="CH351" s="180"/>
      <c r="CI351" s="180"/>
      <c r="CJ351" s="180"/>
      <c r="CK351" s="180"/>
      <c r="CL351" s="180"/>
      <c r="CM351" s="180"/>
      <c r="CN351" s="180"/>
      <c r="CO351" s="180"/>
      <c r="CP351" s="180"/>
      <c r="CQ351" s="180"/>
      <c r="CR351" s="180"/>
      <c r="CS351" s="180"/>
      <c r="CT351" s="180"/>
      <c r="CU351" s="180"/>
      <c r="CV351" s="180"/>
      <c r="CW351" s="180"/>
      <c r="CX351" s="180"/>
      <c r="CY351" s="180"/>
      <c r="CZ351" s="180"/>
      <c r="DA351" s="180"/>
      <c r="DB351" s="180"/>
      <c r="DC351" s="180"/>
      <c r="DD351" s="180"/>
      <c r="DE351" s="180"/>
      <c r="DF351" s="180"/>
      <c r="DG351" s="180"/>
      <c r="DH351" s="180"/>
      <c r="DI351" s="180"/>
      <c r="DJ351" s="180"/>
      <c r="DK351" s="180"/>
      <c r="DL351" s="180"/>
      <c r="DM351" s="180"/>
      <c r="DN351" s="180"/>
      <c r="DO351" s="180"/>
      <c r="DP351" s="180"/>
      <c r="DQ351" s="180"/>
      <c r="DR351" s="180"/>
      <c r="DS351" s="180"/>
      <c r="DT351" s="180"/>
      <c r="DU351" s="180"/>
      <c r="DV351" s="180"/>
      <c r="DW351" s="180"/>
      <c r="DX351" s="180"/>
      <c r="DY351" s="180"/>
      <c r="DZ351" s="180"/>
      <c r="EA351" s="180"/>
      <c r="EB351" s="180"/>
      <c r="EC351" s="180"/>
      <c r="ED351" s="180"/>
      <c r="EE351" s="180"/>
      <c r="EF351" s="180"/>
      <c r="EG351" s="180"/>
      <c r="EH351" s="180"/>
      <c r="EI351" s="180"/>
      <c r="EJ351" s="180"/>
      <c r="EK351" s="180"/>
      <c r="EL351" s="180"/>
      <c r="EM351" s="180"/>
      <c r="EN351" s="180"/>
      <c r="EO351" s="180"/>
      <c r="EP351" s="180"/>
      <c r="EQ351" s="180"/>
      <c r="ER351" s="180"/>
      <c r="ES351" s="180"/>
      <c r="ET351" s="180"/>
      <c r="EU351" s="180"/>
      <c r="EV351" s="180"/>
      <c r="EW351" s="180"/>
      <c r="EX351" s="180"/>
      <c r="EY351" s="180"/>
      <c r="EZ351" s="180"/>
      <c r="FA351" s="180"/>
      <c r="FB351" s="180"/>
      <c r="FC351" s="180"/>
      <c r="FD351" s="180"/>
      <c r="FE351" s="180"/>
      <c r="FF351" s="180"/>
      <c r="FG351" s="180"/>
      <c r="FH351" s="180"/>
    </row>
    <row r="352" spans="3:164" hidden="1" x14ac:dyDescent="0.3">
      <c r="C352" s="801">
        <f t="shared" si="586"/>
        <v>32</v>
      </c>
      <c r="D352" s="309" t="str">
        <f t="shared" si="586"/>
        <v>CONSUMIBLE-Floculan MARFLOC108(1-2Rigs)</v>
      </c>
      <c r="E352" s="310">
        <f t="shared" si="584"/>
        <v>0</v>
      </c>
      <c r="F352" s="180"/>
      <c r="G352" s="311" t="str">
        <f t="shared" si="585"/>
        <v>-</v>
      </c>
      <c r="H352" s="311"/>
      <c r="I352" s="311"/>
      <c r="J352" s="311"/>
      <c r="K352" s="312" t="str">
        <f>IFERROR(INDEX($G$321:$G$420,MATCH(0,INDEX(COUNTIF($K$320:K351,$G$321:$G$420),),)),"")</f>
        <v/>
      </c>
      <c r="L352" s="313"/>
      <c r="M352" s="313"/>
      <c r="N352" s="313"/>
      <c r="O352" s="180"/>
      <c r="P352" s="180"/>
      <c r="Q352" s="180"/>
      <c r="R352" s="180"/>
      <c r="S352" s="180"/>
      <c r="T352" s="180"/>
      <c r="U352" s="180"/>
      <c r="V352" s="180"/>
      <c r="W352" s="180"/>
      <c r="X352" s="180"/>
      <c r="Y352" s="180"/>
      <c r="Z352" s="180"/>
      <c r="AA352" s="180"/>
      <c r="AB352" s="180"/>
      <c r="AC352" s="180"/>
      <c r="AD352" s="180"/>
      <c r="AE352" s="180"/>
      <c r="AF352" s="180"/>
      <c r="AG352" s="180"/>
      <c r="AH352" s="180"/>
      <c r="AI352" s="180"/>
      <c r="AJ352" s="180"/>
      <c r="AK352" s="180"/>
      <c r="AL352" s="180"/>
      <c r="AM352" s="180"/>
      <c r="AN352" s="180"/>
      <c r="AO352" s="180"/>
      <c r="AP352" s="180"/>
      <c r="AQ352" s="180"/>
      <c r="AR352" s="180"/>
      <c r="AS352" s="180"/>
      <c r="AT352" s="180"/>
      <c r="AU352" s="180"/>
      <c r="AV352" s="180"/>
      <c r="AW352" s="180"/>
      <c r="AX352" s="180"/>
      <c r="AY352" s="180"/>
      <c r="AZ352" s="180"/>
      <c r="BA352" s="180"/>
      <c r="BB352" s="180"/>
      <c r="BC352" s="180"/>
      <c r="BD352" s="180"/>
      <c r="BE352" s="180"/>
      <c r="BF352" s="180"/>
      <c r="BG352" s="180"/>
      <c r="BH352" s="180"/>
      <c r="BI352" s="180"/>
      <c r="BJ352" s="180"/>
      <c r="BK352" s="180"/>
      <c r="BL352" s="180"/>
      <c r="BM352" s="180"/>
      <c r="BN352" s="180"/>
      <c r="BO352" s="180"/>
      <c r="BP352" s="180"/>
      <c r="BQ352" s="180"/>
      <c r="BR352" s="180"/>
      <c r="BS352" s="180"/>
      <c r="BT352" s="180"/>
      <c r="BU352" s="180"/>
      <c r="BV352" s="180"/>
      <c r="BW352" s="180"/>
      <c r="BX352" s="180"/>
      <c r="BY352" s="180"/>
      <c r="BZ352" s="180"/>
      <c r="CA352" s="180"/>
      <c r="CB352" s="180"/>
      <c r="CC352" s="180"/>
      <c r="CD352" s="180"/>
      <c r="CE352" s="180"/>
      <c r="CF352" s="180"/>
      <c r="CG352" s="180"/>
      <c r="CH352" s="180"/>
      <c r="CI352" s="180"/>
      <c r="CJ352" s="180"/>
      <c r="CK352" s="180"/>
      <c r="CL352" s="180"/>
      <c r="CM352" s="180"/>
      <c r="CN352" s="180"/>
      <c r="CO352" s="180"/>
      <c r="CP352" s="180"/>
      <c r="CQ352" s="180"/>
      <c r="CR352" s="180"/>
      <c r="CS352" s="180"/>
      <c r="CT352" s="180"/>
      <c r="CU352" s="180"/>
      <c r="CV352" s="180"/>
      <c r="CW352" s="180"/>
      <c r="CX352" s="180"/>
      <c r="CY352" s="180"/>
      <c r="CZ352" s="180"/>
      <c r="DA352" s="180"/>
      <c r="DB352" s="180"/>
      <c r="DC352" s="180"/>
      <c r="DD352" s="180"/>
      <c r="DE352" s="180"/>
      <c r="DF352" s="180"/>
      <c r="DG352" s="180"/>
      <c r="DH352" s="180"/>
      <c r="DI352" s="180"/>
      <c r="DJ352" s="180"/>
      <c r="DK352" s="180"/>
      <c r="DL352" s="180"/>
      <c r="DM352" s="180"/>
      <c r="DN352" s="180"/>
      <c r="DO352" s="180"/>
      <c r="DP352" s="180"/>
      <c r="DQ352" s="180"/>
      <c r="DR352" s="180"/>
      <c r="DS352" s="180"/>
      <c r="DT352" s="180"/>
      <c r="DU352" s="180"/>
      <c r="DV352" s="180"/>
      <c r="DW352" s="180"/>
      <c r="DX352" s="180"/>
      <c r="DY352" s="180"/>
      <c r="DZ352" s="180"/>
      <c r="EA352" s="180"/>
      <c r="EB352" s="180"/>
      <c r="EC352" s="180"/>
      <c r="ED352" s="180"/>
      <c r="EE352" s="180"/>
      <c r="EF352" s="180"/>
      <c r="EG352" s="180"/>
      <c r="EH352" s="180"/>
      <c r="EI352" s="180"/>
      <c r="EJ352" s="180"/>
      <c r="EK352" s="180"/>
      <c r="EL352" s="180"/>
      <c r="EM352" s="180"/>
      <c r="EN352" s="180"/>
      <c r="EO352" s="180"/>
      <c r="EP352" s="180"/>
      <c r="EQ352" s="180"/>
      <c r="ER352" s="180"/>
      <c r="ES352" s="180"/>
      <c r="ET352" s="180"/>
      <c r="EU352" s="180"/>
      <c r="EV352" s="180"/>
      <c r="EW352" s="180"/>
      <c r="EX352" s="180"/>
      <c r="EY352" s="180"/>
      <c r="EZ352" s="180"/>
      <c r="FA352" s="180"/>
      <c r="FB352" s="180"/>
      <c r="FC352" s="180"/>
      <c r="FD352" s="180"/>
      <c r="FE352" s="180"/>
      <c r="FF352" s="180"/>
      <c r="FG352" s="180"/>
      <c r="FH352" s="180"/>
    </row>
    <row r="353" spans="3:164" hidden="1" x14ac:dyDescent="0.3">
      <c r="C353" s="801">
        <f t="shared" si="586"/>
        <v>33</v>
      </c>
      <c r="D353" s="309" t="str">
        <f t="shared" si="586"/>
        <v>CONSUMIBLE-Mallas de Zaranda (1-2Rigs)</v>
      </c>
      <c r="E353" s="310">
        <f t="shared" si="584"/>
        <v>0</v>
      </c>
      <c r="F353" s="180"/>
      <c r="G353" s="311" t="str">
        <f t="shared" si="585"/>
        <v>-</v>
      </c>
      <c r="H353" s="311"/>
      <c r="I353" s="311"/>
      <c r="J353" s="311"/>
      <c r="K353" s="312" t="str">
        <f>IFERROR(INDEX($G$321:$G$420,MATCH(0,INDEX(COUNTIF($K$320:K352,$G$321:$G$420),),)),"")</f>
        <v/>
      </c>
      <c r="L353" s="313"/>
      <c r="M353" s="313"/>
      <c r="N353" s="313"/>
      <c r="O353" s="180"/>
      <c r="P353" s="180"/>
      <c r="Q353" s="180"/>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c r="AM353" s="180"/>
      <c r="AN353" s="180"/>
      <c r="AO353" s="180"/>
      <c r="AP353" s="180"/>
      <c r="AQ353" s="180"/>
      <c r="AR353" s="180"/>
      <c r="AS353" s="180"/>
      <c r="AT353" s="180"/>
      <c r="AU353" s="180"/>
      <c r="AV353" s="180"/>
      <c r="AW353" s="180"/>
      <c r="AX353" s="180"/>
      <c r="AY353" s="180"/>
      <c r="AZ353" s="180"/>
      <c r="BA353" s="180"/>
      <c r="BB353" s="180"/>
      <c r="BC353" s="180"/>
      <c r="BD353" s="180"/>
      <c r="BE353" s="180"/>
      <c r="BF353" s="180"/>
      <c r="BG353" s="180"/>
      <c r="BH353" s="180"/>
      <c r="BI353" s="180"/>
      <c r="BJ353" s="180"/>
      <c r="BK353" s="180"/>
      <c r="BL353" s="180"/>
      <c r="BM353" s="180"/>
      <c r="BN353" s="180"/>
      <c r="BO353" s="180"/>
      <c r="BP353" s="180"/>
      <c r="BQ353" s="180"/>
      <c r="BR353" s="180"/>
      <c r="BS353" s="180"/>
      <c r="BT353" s="180"/>
      <c r="BU353" s="180"/>
      <c r="BV353" s="180"/>
      <c r="BW353" s="180"/>
      <c r="BX353" s="180"/>
      <c r="BY353" s="180"/>
      <c r="BZ353" s="180"/>
      <c r="CA353" s="180"/>
      <c r="CB353" s="180"/>
      <c r="CC353" s="180"/>
      <c r="CD353" s="180"/>
      <c r="CE353" s="180"/>
      <c r="CF353" s="180"/>
      <c r="CG353" s="180"/>
      <c r="CH353" s="180"/>
      <c r="CI353" s="180"/>
      <c r="CJ353" s="180"/>
      <c r="CK353" s="180"/>
      <c r="CL353" s="180"/>
      <c r="CM353" s="180"/>
      <c r="CN353" s="180"/>
      <c r="CO353" s="180"/>
      <c r="CP353" s="180"/>
      <c r="CQ353" s="180"/>
      <c r="CR353" s="180"/>
      <c r="CS353" s="180"/>
      <c r="CT353" s="180"/>
      <c r="CU353" s="180"/>
      <c r="CV353" s="180"/>
      <c r="CW353" s="180"/>
      <c r="CX353" s="180"/>
      <c r="CY353" s="180"/>
      <c r="CZ353" s="180"/>
      <c r="DA353" s="180"/>
      <c r="DB353" s="180"/>
      <c r="DC353" s="180"/>
      <c r="DD353" s="180"/>
      <c r="DE353" s="180"/>
      <c r="DF353" s="180"/>
      <c r="DG353" s="180"/>
      <c r="DH353" s="180"/>
      <c r="DI353" s="180"/>
      <c r="DJ353" s="180"/>
      <c r="DK353" s="180"/>
      <c r="DL353" s="180"/>
      <c r="DM353" s="180"/>
      <c r="DN353" s="180"/>
      <c r="DO353" s="180"/>
      <c r="DP353" s="180"/>
      <c r="DQ353" s="180"/>
      <c r="DR353" s="180"/>
      <c r="DS353" s="180"/>
      <c r="DT353" s="180"/>
      <c r="DU353" s="180"/>
      <c r="DV353" s="180"/>
      <c r="DW353" s="180"/>
      <c r="DX353" s="180"/>
      <c r="DY353" s="180"/>
      <c r="DZ353" s="180"/>
      <c r="EA353" s="180"/>
      <c r="EB353" s="180"/>
      <c r="EC353" s="180"/>
      <c r="ED353" s="180"/>
      <c r="EE353" s="180"/>
      <c r="EF353" s="180"/>
      <c r="EG353" s="180"/>
      <c r="EH353" s="180"/>
      <c r="EI353" s="180"/>
      <c r="EJ353" s="180"/>
      <c r="EK353" s="180"/>
      <c r="EL353" s="180"/>
      <c r="EM353" s="180"/>
      <c r="EN353" s="180"/>
      <c r="EO353" s="180"/>
      <c r="EP353" s="180"/>
      <c r="EQ353" s="180"/>
      <c r="ER353" s="180"/>
      <c r="ES353" s="180"/>
      <c r="ET353" s="180"/>
      <c r="EU353" s="180"/>
      <c r="EV353" s="180"/>
      <c r="EW353" s="180"/>
      <c r="EX353" s="180"/>
      <c r="EY353" s="180"/>
      <c r="EZ353" s="180"/>
      <c r="FA353" s="180"/>
      <c r="FB353" s="180"/>
      <c r="FC353" s="180"/>
      <c r="FD353" s="180"/>
      <c r="FE353" s="180"/>
      <c r="FF353" s="180"/>
      <c r="FG353" s="180"/>
      <c r="FH353" s="180"/>
    </row>
    <row r="354" spans="3:164" hidden="1" x14ac:dyDescent="0.3">
      <c r="C354" s="801">
        <f t="shared" si="586"/>
        <v>34</v>
      </c>
      <c r="D354" s="309" t="str">
        <f t="shared" si="586"/>
        <v>DTM C.S-DTM entre PAD hast30Km(1-2Rigs)</v>
      </c>
      <c r="E354" s="310">
        <f t="shared" si="584"/>
        <v>0</v>
      </c>
      <c r="F354" s="180"/>
      <c r="G354" s="311" t="str">
        <f t="shared" si="585"/>
        <v>-</v>
      </c>
      <c r="H354" s="311"/>
      <c r="I354" s="311"/>
      <c r="J354" s="311"/>
      <c r="K354" s="312" t="str">
        <f>IFERROR(INDEX($G$321:$G$420,MATCH(0,INDEX(COUNTIF($K$320:K353,$G$321:$G$420),),)),"")</f>
        <v/>
      </c>
      <c r="L354" s="313"/>
      <c r="M354" s="313"/>
      <c r="N354" s="313"/>
      <c r="O354" s="180"/>
      <c r="P354" s="180"/>
      <c r="Q354" s="180"/>
      <c r="R354" s="180"/>
      <c r="S354" s="180"/>
      <c r="T354" s="180"/>
      <c r="U354" s="180"/>
      <c r="V354" s="180"/>
      <c r="W354" s="180"/>
      <c r="X354" s="180"/>
      <c r="Y354" s="180"/>
      <c r="Z354" s="180"/>
      <c r="AA354" s="180"/>
      <c r="AB354" s="180"/>
      <c r="AC354" s="180"/>
      <c r="AD354" s="180"/>
      <c r="AE354" s="180"/>
      <c r="AF354" s="180"/>
      <c r="AG354" s="180"/>
      <c r="AH354" s="180"/>
      <c r="AI354" s="180"/>
      <c r="AJ354" s="180"/>
      <c r="AK354" s="180"/>
      <c r="AL354" s="180"/>
      <c r="AM354" s="180"/>
      <c r="AN354" s="180"/>
      <c r="AO354" s="180"/>
      <c r="AP354" s="180"/>
      <c r="AQ354" s="180"/>
      <c r="AR354" s="180"/>
      <c r="AS354" s="180"/>
      <c r="AT354" s="180"/>
      <c r="AU354" s="180"/>
      <c r="AV354" s="180"/>
      <c r="AW354" s="180"/>
      <c r="AX354" s="180"/>
      <c r="AY354" s="180"/>
      <c r="AZ354" s="180"/>
      <c r="BA354" s="180"/>
      <c r="BB354" s="180"/>
      <c r="BC354" s="180"/>
      <c r="BD354" s="180"/>
      <c r="BE354" s="180"/>
      <c r="BF354" s="180"/>
      <c r="BG354" s="180"/>
      <c r="BH354" s="180"/>
      <c r="BI354" s="180"/>
      <c r="BJ354" s="180"/>
      <c r="BK354" s="180"/>
      <c r="BL354" s="180"/>
      <c r="BM354" s="180"/>
      <c r="BN354" s="180"/>
      <c r="BO354" s="180"/>
      <c r="BP354" s="180"/>
      <c r="BQ354" s="180"/>
      <c r="BR354" s="180"/>
      <c r="BS354" s="180"/>
      <c r="BT354" s="180"/>
      <c r="BU354" s="180"/>
      <c r="BV354" s="180"/>
      <c r="BW354" s="180"/>
      <c r="BX354" s="180"/>
      <c r="BY354" s="180"/>
      <c r="BZ354" s="180"/>
      <c r="CA354" s="180"/>
      <c r="CB354" s="180"/>
      <c r="CC354" s="180"/>
      <c r="CD354" s="180"/>
      <c r="CE354" s="180"/>
      <c r="CF354" s="180"/>
      <c r="CG354" s="180"/>
      <c r="CH354" s="180"/>
      <c r="CI354" s="180"/>
      <c r="CJ354" s="180"/>
      <c r="CK354" s="180"/>
      <c r="CL354" s="180"/>
      <c r="CM354" s="180"/>
      <c r="CN354" s="180"/>
      <c r="CO354" s="180"/>
      <c r="CP354" s="180"/>
      <c r="CQ354" s="180"/>
      <c r="CR354" s="180"/>
      <c r="CS354" s="180"/>
      <c r="CT354" s="180"/>
      <c r="CU354" s="180"/>
      <c r="CV354" s="180"/>
      <c r="CW354" s="180"/>
      <c r="CX354" s="180"/>
      <c r="CY354" s="180"/>
      <c r="CZ354" s="180"/>
      <c r="DA354" s="180"/>
      <c r="DB354" s="180"/>
      <c r="DC354" s="180"/>
      <c r="DD354" s="180"/>
      <c r="DE354" s="180"/>
      <c r="DF354" s="180"/>
      <c r="DG354" s="180"/>
      <c r="DH354" s="180"/>
      <c r="DI354" s="180"/>
      <c r="DJ354" s="180"/>
      <c r="DK354" s="180"/>
      <c r="DL354" s="180"/>
      <c r="DM354" s="180"/>
      <c r="DN354" s="180"/>
      <c r="DO354" s="180"/>
      <c r="DP354" s="180"/>
      <c r="DQ354" s="180"/>
      <c r="DR354" s="180"/>
      <c r="DS354" s="180"/>
      <c r="DT354" s="180"/>
      <c r="DU354" s="180"/>
      <c r="DV354" s="180"/>
      <c r="DW354" s="180"/>
      <c r="DX354" s="180"/>
      <c r="DY354" s="180"/>
      <c r="DZ354" s="180"/>
      <c r="EA354" s="180"/>
      <c r="EB354" s="180"/>
      <c r="EC354" s="180"/>
      <c r="ED354" s="180"/>
      <c r="EE354" s="180"/>
      <c r="EF354" s="180"/>
      <c r="EG354" s="180"/>
      <c r="EH354" s="180"/>
      <c r="EI354" s="180"/>
      <c r="EJ354" s="180"/>
      <c r="EK354" s="180"/>
      <c r="EL354" s="180"/>
      <c r="EM354" s="180"/>
      <c r="EN354" s="180"/>
      <c r="EO354" s="180"/>
      <c r="EP354" s="180"/>
      <c r="EQ354" s="180"/>
      <c r="ER354" s="180"/>
      <c r="ES354" s="180"/>
      <c r="ET354" s="180"/>
      <c r="EU354" s="180"/>
      <c r="EV354" s="180"/>
      <c r="EW354" s="180"/>
      <c r="EX354" s="180"/>
      <c r="EY354" s="180"/>
      <c r="EZ354" s="180"/>
      <c r="FA354" s="180"/>
      <c r="FB354" s="180"/>
      <c r="FC354" s="180"/>
      <c r="FD354" s="180"/>
      <c r="FE354" s="180"/>
      <c r="FF354" s="180"/>
      <c r="FG354" s="180"/>
      <c r="FH354" s="180"/>
    </row>
    <row r="355" spans="3:164" hidden="1" x14ac:dyDescent="0.3">
      <c r="C355" s="801">
        <f t="shared" si="586"/>
        <v>35</v>
      </c>
      <c r="D355" s="309" t="str">
        <f t="shared" si="586"/>
        <v>DTM C.S-Km Adicional Traslado(1-2Rigs)</v>
      </c>
      <c r="E355" s="310">
        <f t="shared" si="584"/>
        <v>0</v>
      </c>
      <c r="F355" s="180"/>
      <c r="G355" s="311" t="str">
        <f t="shared" si="585"/>
        <v>-</v>
      </c>
      <c r="H355" s="311"/>
      <c r="I355" s="311"/>
      <c r="J355" s="311"/>
      <c r="K355" s="312" t="str">
        <f>IFERROR(INDEX($G$321:$G$420,MATCH(0,INDEX(COUNTIF($K$320:K354,$G$321:$G$420),),)),"")</f>
        <v/>
      </c>
      <c r="L355" s="313"/>
      <c r="M355" s="313"/>
      <c r="N355" s="313"/>
      <c r="O355" s="180"/>
      <c r="P355" s="180"/>
      <c r="Q355" s="180"/>
      <c r="R355" s="180"/>
      <c r="S355" s="180"/>
      <c r="T355" s="180"/>
      <c r="U355" s="180"/>
      <c r="V355" s="180"/>
      <c r="W355" s="180"/>
      <c r="X355" s="180"/>
      <c r="Y355" s="180"/>
      <c r="Z355" s="180"/>
      <c r="AA355" s="180"/>
      <c r="AB355" s="180"/>
      <c r="AC355" s="180"/>
      <c r="AD355" s="180"/>
      <c r="AE355" s="180"/>
      <c r="AF355" s="180"/>
      <c r="AG355" s="180"/>
      <c r="AH355" s="180"/>
      <c r="AI355" s="180"/>
      <c r="AJ355" s="180"/>
      <c r="AK355" s="180"/>
      <c r="AL355" s="180"/>
      <c r="AM355" s="180"/>
      <c r="AN355" s="180"/>
      <c r="AO355" s="180"/>
      <c r="AP355" s="180"/>
      <c r="AQ355" s="180"/>
      <c r="AR355" s="180"/>
      <c r="AS355" s="180"/>
      <c r="AT355" s="180"/>
      <c r="AU355" s="180"/>
      <c r="AV355" s="180"/>
      <c r="AW355" s="180"/>
      <c r="AX355" s="180"/>
      <c r="AY355" s="180"/>
      <c r="AZ355" s="180"/>
      <c r="BA355" s="180"/>
      <c r="BB355" s="180"/>
      <c r="BC355" s="180"/>
      <c r="BD355" s="180"/>
      <c r="BE355" s="180"/>
      <c r="BF355" s="180"/>
      <c r="BG355" s="180"/>
      <c r="BH355" s="180"/>
      <c r="BI355" s="180"/>
      <c r="BJ355" s="180"/>
      <c r="BK355" s="180"/>
      <c r="BL355" s="180"/>
      <c r="BM355" s="180"/>
      <c r="BN355" s="180"/>
      <c r="BO355" s="180"/>
      <c r="BP355" s="180"/>
      <c r="BQ355" s="180"/>
      <c r="BR355" s="180"/>
      <c r="BS355" s="180"/>
      <c r="BT355" s="180"/>
      <c r="BU355" s="180"/>
      <c r="BV355" s="180"/>
      <c r="BW355" s="180"/>
      <c r="BX355" s="180"/>
      <c r="BY355" s="180"/>
      <c r="BZ355" s="180"/>
      <c r="CA355" s="180"/>
      <c r="CB355" s="180"/>
      <c r="CC355" s="180"/>
      <c r="CD355" s="180"/>
      <c r="CE355" s="180"/>
      <c r="CF355" s="180"/>
      <c r="CG355" s="180"/>
      <c r="CH355" s="180"/>
      <c r="CI355" s="180"/>
      <c r="CJ355" s="180"/>
      <c r="CK355" s="180"/>
      <c r="CL355" s="180"/>
      <c r="CM355" s="180"/>
      <c r="CN355" s="180"/>
      <c r="CO355" s="180"/>
      <c r="CP355" s="180"/>
      <c r="CQ355" s="180"/>
      <c r="CR355" s="180"/>
      <c r="CS355" s="180"/>
      <c r="CT355" s="180"/>
      <c r="CU355" s="180"/>
      <c r="CV355" s="180"/>
      <c r="CW355" s="180"/>
      <c r="CX355" s="180"/>
      <c r="CY355" s="180"/>
      <c r="CZ355" s="180"/>
      <c r="DA355" s="180"/>
      <c r="DB355" s="180"/>
      <c r="DC355" s="180"/>
      <c r="DD355" s="180"/>
      <c r="DE355" s="180"/>
      <c r="DF355" s="180"/>
      <c r="DG355" s="180"/>
      <c r="DH355" s="180"/>
      <c r="DI355" s="180"/>
      <c r="DJ355" s="180"/>
      <c r="DK355" s="180"/>
      <c r="DL355" s="180"/>
      <c r="DM355" s="180"/>
      <c r="DN355" s="180"/>
      <c r="DO355" s="180"/>
      <c r="DP355" s="180"/>
      <c r="DQ355" s="180"/>
      <c r="DR355" s="180"/>
      <c r="DS355" s="180"/>
      <c r="DT355" s="180"/>
      <c r="DU355" s="180"/>
      <c r="DV355" s="180"/>
      <c r="DW355" s="180"/>
      <c r="DX355" s="180"/>
      <c r="DY355" s="180"/>
      <c r="DZ355" s="180"/>
      <c r="EA355" s="180"/>
      <c r="EB355" s="180"/>
      <c r="EC355" s="180"/>
      <c r="ED355" s="180"/>
      <c r="EE355" s="180"/>
      <c r="EF355" s="180"/>
      <c r="EG355" s="180"/>
      <c r="EH355" s="180"/>
      <c r="EI355" s="180"/>
      <c r="EJ355" s="180"/>
      <c r="EK355" s="180"/>
      <c r="EL355" s="180"/>
      <c r="EM355" s="180"/>
      <c r="EN355" s="180"/>
      <c r="EO355" s="180"/>
      <c r="EP355" s="180"/>
      <c r="EQ355" s="180"/>
      <c r="ER355" s="180"/>
      <c r="ES355" s="180"/>
      <c r="ET355" s="180"/>
      <c r="EU355" s="180"/>
      <c r="EV355" s="180"/>
      <c r="EW355" s="180"/>
      <c r="EX355" s="180"/>
      <c r="EY355" s="180"/>
      <c r="EZ355" s="180"/>
      <c r="FA355" s="180"/>
      <c r="FB355" s="180"/>
      <c r="FC355" s="180"/>
      <c r="FD355" s="180"/>
      <c r="FE355" s="180"/>
      <c r="FF355" s="180"/>
      <c r="FG355" s="180"/>
      <c r="FH355" s="180"/>
    </row>
    <row r="356" spans="3:164" hidden="1" x14ac:dyDescent="0.3">
      <c r="C356" s="801">
        <f t="shared" si="586"/>
        <v>36</v>
      </c>
      <c r="D356" s="309" t="str">
        <f t="shared" si="586"/>
        <v>DTM C.S-Mov/Desmov (Base-Yac)(1-2Rigs)</v>
      </c>
      <c r="E356" s="310">
        <f t="shared" si="584"/>
        <v>0</v>
      </c>
      <c r="F356" s="180"/>
      <c r="G356" s="311" t="str">
        <f t="shared" si="585"/>
        <v>-</v>
      </c>
      <c r="H356" s="311"/>
      <c r="I356" s="311"/>
      <c r="J356" s="311"/>
      <c r="K356" s="312" t="str">
        <f>IFERROR(INDEX($G$321:$G$420,MATCH(0,INDEX(COUNTIF($K$320:K355,$G$321:$G$420),),)),"")</f>
        <v/>
      </c>
      <c r="L356" s="313"/>
      <c r="M356" s="313"/>
      <c r="N356" s="313"/>
      <c r="O356" s="180"/>
      <c r="P356" s="180"/>
      <c r="Q356" s="180"/>
      <c r="R356" s="180"/>
      <c r="S356" s="180"/>
      <c r="T356" s="180"/>
      <c r="U356" s="180"/>
      <c r="V356" s="180"/>
      <c r="W356" s="180"/>
      <c r="X356" s="180"/>
      <c r="Y356" s="180"/>
      <c r="Z356" s="180"/>
      <c r="AA356" s="180"/>
      <c r="AB356" s="180"/>
      <c r="AC356" s="180"/>
      <c r="AD356" s="180"/>
      <c r="AE356" s="180"/>
      <c r="AF356" s="180"/>
      <c r="AG356" s="180"/>
      <c r="AH356" s="180"/>
      <c r="AI356" s="180"/>
      <c r="AJ356" s="180"/>
      <c r="AK356" s="180"/>
      <c r="AL356" s="180"/>
      <c r="AM356" s="180"/>
      <c r="AN356" s="180"/>
      <c r="AO356" s="180"/>
      <c r="AP356" s="180"/>
      <c r="AQ356" s="180"/>
      <c r="AR356" s="180"/>
      <c r="AS356" s="180"/>
      <c r="AT356" s="180"/>
      <c r="AU356" s="180"/>
      <c r="AV356" s="180"/>
      <c r="AW356" s="180"/>
      <c r="AX356" s="180"/>
      <c r="AY356" s="180"/>
      <c r="AZ356" s="180"/>
      <c r="BA356" s="180"/>
      <c r="BB356" s="180"/>
      <c r="BC356" s="180"/>
      <c r="BD356" s="180"/>
      <c r="BE356" s="180"/>
      <c r="BF356" s="180"/>
      <c r="BG356" s="180"/>
      <c r="BH356" s="180"/>
      <c r="BI356" s="180"/>
      <c r="BJ356" s="180"/>
      <c r="BK356" s="180"/>
      <c r="BL356" s="180"/>
      <c r="BM356" s="180"/>
      <c r="BN356" s="180"/>
      <c r="BO356" s="180"/>
      <c r="BP356" s="180"/>
      <c r="BQ356" s="180"/>
      <c r="BR356" s="180"/>
      <c r="BS356" s="180"/>
      <c r="BT356" s="180"/>
      <c r="BU356" s="180"/>
      <c r="BV356" s="180"/>
      <c r="BW356" s="180"/>
      <c r="BX356" s="180"/>
      <c r="BY356" s="180"/>
      <c r="BZ356" s="180"/>
      <c r="CA356" s="180"/>
      <c r="CB356" s="180"/>
      <c r="CC356" s="180"/>
      <c r="CD356" s="180"/>
      <c r="CE356" s="180"/>
      <c r="CF356" s="180"/>
      <c r="CG356" s="180"/>
      <c r="CH356" s="180"/>
      <c r="CI356" s="180"/>
      <c r="CJ356" s="180"/>
      <c r="CK356" s="180"/>
      <c r="CL356" s="180"/>
      <c r="CM356" s="180"/>
      <c r="CN356" s="180"/>
      <c r="CO356" s="180"/>
      <c r="CP356" s="180"/>
      <c r="CQ356" s="180"/>
      <c r="CR356" s="180"/>
      <c r="CS356" s="180"/>
      <c r="CT356" s="180"/>
      <c r="CU356" s="180"/>
      <c r="CV356" s="180"/>
      <c r="CW356" s="180"/>
      <c r="CX356" s="180"/>
      <c r="CY356" s="180"/>
      <c r="CZ356" s="180"/>
      <c r="DA356" s="180"/>
      <c r="DB356" s="180"/>
      <c r="DC356" s="180"/>
      <c r="DD356" s="180"/>
      <c r="DE356" s="180"/>
      <c r="DF356" s="180"/>
      <c r="DG356" s="180"/>
      <c r="DH356" s="180"/>
      <c r="DI356" s="180"/>
      <c r="DJ356" s="180"/>
      <c r="DK356" s="180"/>
      <c r="DL356" s="180"/>
      <c r="DM356" s="180"/>
      <c r="DN356" s="180"/>
      <c r="DO356" s="180"/>
      <c r="DP356" s="180"/>
      <c r="DQ356" s="180"/>
      <c r="DR356" s="180"/>
      <c r="DS356" s="180"/>
      <c r="DT356" s="180"/>
      <c r="DU356" s="180"/>
      <c r="DV356" s="180"/>
      <c r="DW356" s="180"/>
      <c r="DX356" s="180"/>
      <c r="DY356" s="180"/>
      <c r="DZ356" s="180"/>
      <c r="EA356" s="180"/>
      <c r="EB356" s="180"/>
      <c r="EC356" s="180"/>
      <c r="ED356" s="180"/>
      <c r="EE356" s="180"/>
      <c r="EF356" s="180"/>
      <c r="EG356" s="180"/>
      <c r="EH356" s="180"/>
      <c r="EI356" s="180"/>
      <c r="EJ356" s="180"/>
      <c r="EK356" s="180"/>
      <c r="EL356" s="180"/>
      <c r="EM356" s="180"/>
      <c r="EN356" s="180"/>
      <c r="EO356" s="180"/>
      <c r="EP356" s="180"/>
      <c r="EQ356" s="180"/>
      <c r="ER356" s="180"/>
      <c r="ES356" s="180"/>
      <c r="ET356" s="180"/>
      <c r="EU356" s="180"/>
      <c r="EV356" s="180"/>
      <c r="EW356" s="180"/>
      <c r="EX356" s="180"/>
      <c r="EY356" s="180"/>
      <c r="EZ356" s="180"/>
      <c r="FA356" s="180"/>
      <c r="FB356" s="180"/>
      <c r="FC356" s="180"/>
      <c r="FD356" s="180"/>
      <c r="FE356" s="180"/>
      <c r="FF356" s="180"/>
      <c r="FG356" s="180"/>
      <c r="FH356" s="180"/>
    </row>
    <row r="357" spans="3:164" hidden="1" x14ac:dyDescent="0.3">
      <c r="C357" s="801">
        <f t="shared" si="586"/>
        <v>37</v>
      </c>
      <c r="D357" s="309" t="str">
        <f t="shared" si="586"/>
        <v>DTM CIRC-DTM Miscel ent PAD30Km (1-2Rigs</v>
      </c>
      <c r="E357" s="310">
        <f t="shared" si="584"/>
        <v>0</v>
      </c>
      <c r="F357" s="180"/>
      <c r="G357" s="311" t="str">
        <f t="shared" si="585"/>
        <v>-</v>
      </c>
      <c r="H357" s="311"/>
      <c r="I357" s="311"/>
      <c r="J357" s="311"/>
      <c r="K357" s="312" t="str">
        <f>IFERROR(INDEX($G$321:$G$420,MATCH(0,INDEX(COUNTIF($K$320:K356,$G$321:$G$420),),)),"")</f>
        <v/>
      </c>
      <c r="L357" s="313"/>
      <c r="M357" s="313"/>
      <c r="N357" s="313"/>
      <c r="O357" s="180"/>
      <c r="P357" s="180"/>
      <c r="Q357" s="180"/>
      <c r="R357" s="180"/>
      <c r="S357" s="180"/>
      <c r="T357" s="180"/>
      <c r="U357" s="180"/>
      <c r="V357" s="180"/>
      <c r="W357" s="180"/>
      <c r="X357" s="180"/>
      <c r="Y357" s="180"/>
      <c r="Z357" s="180"/>
      <c r="AA357" s="180"/>
      <c r="AB357" s="180"/>
      <c r="AC357" s="180"/>
      <c r="AD357" s="180"/>
      <c r="AE357" s="180"/>
      <c r="AF357" s="180"/>
      <c r="AG357" s="180"/>
      <c r="AH357" s="180"/>
      <c r="AI357" s="180"/>
      <c r="AJ357" s="180"/>
      <c r="AK357" s="180"/>
      <c r="AL357" s="180"/>
      <c r="AM357" s="180"/>
      <c r="AN357" s="180"/>
      <c r="AO357" s="180"/>
      <c r="AP357" s="180"/>
      <c r="AQ357" s="180"/>
      <c r="AR357" s="180"/>
      <c r="AS357" s="180"/>
      <c r="AT357" s="180"/>
      <c r="AU357" s="180"/>
      <c r="AV357" s="180"/>
      <c r="AW357" s="180"/>
      <c r="AX357" s="180"/>
      <c r="AY357" s="180"/>
      <c r="AZ357" s="180"/>
      <c r="BA357" s="180"/>
      <c r="BB357" s="180"/>
      <c r="BC357" s="180"/>
      <c r="BD357" s="180"/>
      <c r="BE357" s="180"/>
      <c r="BF357" s="180"/>
      <c r="BG357" s="180"/>
      <c r="BH357" s="180"/>
      <c r="BI357" s="180"/>
      <c r="BJ357" s="180"/>
      <c r="BK357" s="180"/>
      <c r="BL357" s="180"/>
      <c r="BM357" s="180"/>
      <c r="BN357" s="180"/>
      <c r="BO357" s="180"/>
      <c r="BP357" s="180"/>
      <c r="BQ357" s="180"/>
      <c r="BR357" s="180"/>
      <c r="BS357" s="180"/>
      <c r="BT357" s="180"/>
      <c r="BU357" s="180"/>
      <c r="BV357" s="180"/>
      <c r="BW357" s="180"/>
      <c r="BX357" s="180"/>
      <c r="BY357" s="180"/>
      <c r="BZ357" s="180"/>
      <c r="CA357" s="180"/>
      <c r="CB357" s="180"/>
      <c r="CC357" s="180"/>
      <c r="CD357" s="180"/>
      <c r="CE357" s="180"/>
      <c r="CF357" s="180"/>
      <c r="CG357" s="180"/>
      <c r="CH357" s="180"/>
      <c r="CI357" s="180"/>
      <c r="CJ357" s="180"/>
      <c r="CK357" s="180"/>
      <c r="CL357" s="180"/>
      <c r="CM357" s="180"/>
      <c r="CN357" s="180"/>
      <c r="CO357" s="180"/>
      <c r="CP357" s="180"/>
      <c r="CQ357" s="180"/>
      <c r="CR357" s="180"/>
      <c r="CS357" s="180"/>
      <c r="CT357" s="180"/>
      <c r="CU357" s="180"/>
      <c r="CV357" s="180"/>
      <c r="CW357" s="180"/>
      <c r="CX357" s="180"/>
      <c r="CY357" s="180"/>
      <c r="CZ357" s="180"/>
      <c r="DA357" s="180"/>
      <c r="DB357" s="180"/>
      <c r="DC357" s="180"/>
      <c r="DD357" s="180"/>
      <c r="DE357" s="180"/>
      <c r="DF357" s="180"/>
      <c r="DG357" s="180"/>
      <c r="DH357" s="180"/>
      <c r="DI357" s="180"/>
      <c r="DJ357" s="180"/>
      <c r="DK357" s="180"/>
      <c r="DL357" s="180"/>
      <c r="DM357" s="180"/>
      <c r="DN357" s="180"/>
      <c r="DO357" s="180"/>
      <c r="DP357" s="180"/>
      <c r="DQ357" s="180"/>
      <c r="DR357" s="180"/>
      <c r="DS357" s="180"/>
      <c r="DT357" s="180"/>
      <c r="DU357" s="180"/>
      <c r="DV357" s="180"/>
      <c r="DW357" s="180"/>
      <c r="DX357" s="180"/>
      <c r="DY357" s="180"/>
      <c r="DZ357" s="180"/>
      <c r="EA357" s="180"/>
      <c r="EB357" s="180"/>
      <c r="EC357" s="180"/>
      <c r="ED357" s="180"/>
      <c r="EE357" s="180"/>
      <c r="EF357" s="180"/>
      <c r="EG357" s="180"/>
      <c r="EH357" s="180"/>
      <c r="EI357" s="180"/>
      <c r="EJ357" s="180"/>
      <c r="EK357" s="180"/>
      <c r="EL357" s="180"/>
      <c r="EM357" s="180"/>
      <c r="EN357" s="180"/>
      <c r="EO357" s="180"/>
      <c r="EP357" s="180"/>
      <c r="EQ357" s="180"/>
      <c r="ER357" s="180"/>
      <c r="ES357" s="180"/>
      <c r="ET357" s="180"/>
      <c r="EU357" s="180"/>
      <c r="EV357" s="180"/>
      <c r="EW357" s="180"/>
      <c r="EX357" s="180"/>
      <c r="EY357" s="180"/>
      <c r="EZ357" s="180"/>
      <c r="FA357" s="180"/>
      <c r="FB357" s="180"/>
      <c r="FC357" s="180"/>
      <c r="FD357" s="180"/>
      <c r="FE357" s="180"/>
      <c r="FF357" s="180"/>
      <c r="FG357" s="180"/>
      <c r="FH357" s="180"/>
    </row>
    <row r="358" spans="3:164" hidden="1" x14ac:dyDescent="0.3">
      <c r="C358" s="801">
        <f t="shared" si="586"/>
        <v>38</v>
      </c>
      <c r="D358" s="309" t="str">
        <f t="shared" si="586"/>
        <v>DTM CIRC-DTM Pileta entPAD,30 Km(1-2Rigs</v>
      </c>
      <c r="E358" s="310">
        <f t="shared" si="584"/>
        <v>0</v>
      </c>
      <c r="F358" s="180"/>
      <c r="G358" s="311" t="str">
        <f t="shared" si="585"/>
        <v>-</v>
      </c>
      <c r="H358" s="311"/>
      <c r="I358" s="311"/>
      <c r="J358" s="311"/>
      <c r="K358" s="312" t="str">
        <f>IFERROR(INDEX($G$321:$G$420,MATCH(0,INDEX(COUNTIF($K$320:K357,$G$321:$G$420),),)),"")</f>
        <v/>
      </c>
      <c r="L358" s="313"/>
      <c r="M358" s="313"/>
      <c r="N358" s="313"/>
      <c r="O358" s="180"/>
      <c r="P358" s="180"/>
      <c r="Q358" s="180"/>
      <c r="R358" s="180"/>
      <c r="S358" s="180"/>
      <c r="T358" s="180"/>
      <c r="U358" s="180"/>
      <c r="V358" s="180"/>
      <c r="W358" s="180"/>
      <c r="X358" s="180"/>
      <c r="Y358" s="180"/>
      <c r="Z358" s="180"/>
      <c r="AA358" s="180"/>
      <c r="AB358" s="180"/>
      <c r="AC358" s="180"/>
      <c r="AD358" s="180"/>
      <c r="AE358" s="180"/>
      <c r="AF358" s="180"/>
      <c r="AG358" s="180"/>
      <c r="AH358" s="180"/>
      <c r="AI358" s="180"/>
      <c r="AJ358" s="180"/>
      <c r="AK358" s="180"/>
      <c r="AL358" s="180"/>
      <c r="AM358" s="180"/>
      <c r="AN358" s="180"/>
      <c r="AO358" s="180"/>
      <c r="AP358" s="180"/>
      <c r="AQ358" s="180"/>
      <c r="AR358" s="180"/>
      <c r="AS358" s="180"/>
      <c r="AT358" s="180"/>
      <c r="AU358" s="180"/>
      <c r="AV358" s="180"/>
      <c r="AW358" s="180"/>
      <c r="AX358" s="180"/>
      <c r="AY358" s="180"/>
      <c r="AZ358" s="180"/>
      <c r="BA358" s="180"/>
      <c r="BB358" s="180"/>
      <c r="BC358" s="180"/>
      <c r="BD358" s="180"/>
      <c r="BE358" s="180"/>
      <c r="BF358" s="180"/>
      <c r="BG358" s="180"/>
      <c r="BH358" s="180"/>
      <c r="BI358" s="180"/>
      <c r="BJ358" s="180"/>
      <c r="BK358" s="180"/>
      <c r="BL358" s="180"/>
      <c r="BM358" s="180"/>
      <c r="BN358" s="180"/>
      <c r="BO358" s="180"/>
      <c r="BP358" s="180"/>
      <c r="BQ358" s="180"/>
      <c r="BR358" s="180"/>
      <c r="BS358" s="180"/>
      <c r="BT358" s="180"/>
      <c r="BU358" s="180"/>
      <c r="BV358" s="180"/>
      <c r="BW358" s="180"/>
      <c r="BX358" s="180"/>
      <c r="BY358" s="180"/>
      <c r="BZ358" s="180"/>
      <c r="CA358" s="180"/>
      <c r="CB358" s="180"/>
      <c r="CC358" s="180"/>
      <c r="CD358" s="180"/>
      <c r="CE358" s="180"/>
      <c r="CF358" s="180"/>
      <c r="CG358" s="180"/>
      <c r="CH358" s="180"/>
      <c r="CI358" s="180"/>
      <c r="CJ358" s="180"/>
      <c r="CK358" s="180"/>
      <c r="CL358" s="180"/>
      <c r="CM358" s="180"/>
      <c r="CN358" s="180"/>
      <c r="CO358" s="180"/>
      <c r="CP358" s="180"/>
      <c r="CQ358" s="180"/>
      <c r="CR358" s="180"/>
      <c r="CS358" s="180"/>
      <c r="CT358" s="180"/>
      <c r="CU358" s="180"/>
      <c r="CV358" s="180"/>
      <c r="CW358" s="180"/>
      <c r="CX358" s="180"/>
      <c r="CY358" s="180"/>
      <c r="CZ358" s="180"/>
      <c r="DA358" s="180"/>
      <c r="DB358" s="180"/>
      <c r="DC358" s="180"/>
      <c r="DD358" s="180"/>
      <c r="DE358" s="180"/>
      <c r="DF358" s="180"/>
      <c r="DG358" s="180"/>
      <c r="DH358" s="180"/>
      <c r="DI358" s="180"/>
      <c r="DJ358" s="180"/>
      <c r="DK358" s="180"/>
      <c r="DL358" s="180"/>
      <c r="DM358" s="180"/>
      <c r="DN358" s="180"/>
      <c r="DO358" s="180"/>
      <c r="DP358" s="180"/>
      <c r="DQ358" s="180"/>
      <c r="DR358" s="180"/>
      <c r="DS358" s="180"/>
      <c r="DT358" s="180"/>
      <c r="DU358" s="180"/>
      <c r="DV358" s="180"/>
      <c r="DW358" s="180"/>
      <c r="DX358" s="180"/>
      <c r="DY358" s="180"/>
      <c r="DZ358" s="180"/>
      <c r="EA358" s="180"/>
      <c r="EB358" s="180"/>
      <c r="EC358" s="180"/>
      <c r="ED358" s="180"/>
      <c r="EE358" s="180"/>
      <c r="EF358" s="180"/>
      <c r="EG358" s="180"/>
      <c r="EH358" s="180"/>
      <c r="EI358" s="180"/>
      <c r="EJ358" s="180"/>
      <c r="EK358" s="180"/>
      <c r="EL358" s="180"/>
      <c r="EM358" s="180"/>
      <c r="EN358" s="180"/>
      <c r="EO358" s="180"/>
      <c r="EP358" s="180"/>
      <c r="EQ358" s="180"/>
      <c r="ER358" s="180"/>
      <c r="ES358" s="180"/>
      <c r="ET358" s="180"/>
      <c r="EU358" s="180"/>
      <c r="EV358" s="180"/>
      <c r="EW358" s="180"/>
      <c r="EX358" s="180"/>
      <c r="EY358" s="180"/>
      <c r="EZ358" s="180"/>
      <c r="FA358" s="180"/>
      <c r="FB358" s="180"/>
      <c r="FC358" s="180"/>
      <c r="FD358" s="180"/>
      <c r="FE358" s="180"/>
      <c r="FF358" s="180"/>
      <c r="FG358" s="180"/>
      <c r="FH358" s="180"/>
    </row>
    <row r="359" spans="3:164" hidden="1" x14ac:dyDescent="0.3">
      <c r="C359" s="801">
        <f t="shared" si="586"/>
        <v>39</v>
      </c>
      <c r="D359" s="309" t="str">
        <f t="shared" si="586"/>
        <v>DTM CIRC-Km Adic Traslado Pileta(1-2Rigs</v>
      </c>
      <c r="E359" s="310">
        <f t="shared" si="584"/>
        <v>0</v>
      </c>
      <c r="F359" s="180"/>
      <c r="G359" s="311" t="str">
        <f t="shared" si="585"/>
        <v>-</v>
      </c>
      <c r="H359" s="311"/>
      <c r="I359" s="311"/>
      <c r="J359" s="311"/>
      <c r="K359" s="312" t="str">
        <f>IFERROR(INDEX($G$321:$G$420,MATCH(0,INDEX(COUNTIF($K$320:K358,$G$321:$G$420),),)),"")</f>
        <v/>
      </c>
      <c r="L359" s="313"/>
      <c r="M359" s="313"/>
      <c r="N359" s="313"/>
      <c r="O359" s="180"/>
      <c r="P359" s="180"/>
      <c r="Q359" s="180"/>
      <c r="R359" s="180"/>
      <c r="S359" s="180"/>
      <c r="T359" s="180"/>
      <c r="U359" s="180"/>
      <c r="V359" s="180"/>
      <c r="W359" s="180"/>
      <c r="X359" s="180"/>
      <c r="Y359" s="180"/>
      <c r="Z359" s="180"/>
      <c r="AA359" s="180"/>
      <c r="AB359" s="180"/>
      <c r="AC359" s="180"/>
      <c r="AD359" s="180"/>
      <c r="AE359" s="180"/>
      <c r="AF359" s="180"/>
      <c r="AG359" s="180"/>
      <c r="AH359" s="180"/>
      <c r="AI359" s="180"/>
      <c r="AJ359" s="180"/>
      <c r="AK359" s="180"/>
      <c r="AL359" s="180"/>
      <c r="AM359" s="180"/>
      <c r="AN359" s="180"/>
      <c r="AO359" s="180"/>
      <c r="AP359" s="180"/>
      <c r="AQ359" s="180"/>
      <c r="AR359" s="180"/>
      <c r="AS359" s="180"/>
      <c r="AT359" s="180"/>
      <c r="AU359" s="180"/>
      <c r="AV359" s="180"/>
      <c r="AW359" s="180"/>
      <c r="AX359" s="180"/>
      <c r="AY359" s="180"/>
      <c r="AZ359" s="180"/>
      <c r="BA359" s="180"/>
      <c r="BB359" s="180"/>
      <c r="BC359" s="180"/>
      <c r="BD359" s="180"/>
      <c r="BE359" s="180"/>
      <c r="BF359" s="180"/>
      <c r="BG359" s="180"/>
      <c r="BH359" s="180"/>
      <c r="BI359" s="180"/>
      <c r="BJ359" s="180"/>
      <c r="BK359" s="180"/>
      <c r="BL359" s="180"/>
      <c r="BM359" s="180"/>
      <c r="BN359" s="180"/>
      <c r="BO359" s="180"/>
      <c r="BP359" s="180"/>
      <c r="BQ359" s="180"/>
      <c r="BR359" s="180"/>
      <c r="BS359" s="180"/>
      <c r="BT359" s="180"/>
      <c r="BU359" s="180"/>
      <c r="BV359" s="180"/>
      <c r="BW359" s="180"/>
      <c r="BX359" s="180"/>
      <c r="BY359" s="180"/>
      <c r="BZ359" s="180"/>
      <c r="CA359" s="180"/>
      <c r="CB359" s="180"/>
      <c r="CC359" s="180"/>
      <c r="CD359" s="180"/>
      <c r="CE359" s="180"/>
      <c r="CF359" s="180"/>
      <c r="CG359" s="180"/>
      <c r="CH359" s="180"/>
      <c r="CI359" s="180"/>
      <c r="CJ359" s="180"/>
      <c r="CK359" s="180"/>
      <c r="CL359" s="180"/>
      <c r="CM359" s="180"/>
      <c r="CN359" s="180"/>
      <c r="CO359" s="180"/>
      <c r="CP359" s="180"/>
      <c r="CQ359" s="180"/>
      <c r="CR359" s="180"/>
      <c r="CS359" s="180"/>
      <c r="CT359" s="180"/>
      <c r="CU359" s="180"/>
      <c r="CV359" s="180"/>
      <c r="CW359" s="180"/>
      <c r="CX359" s="180"/>
      <c r="CY359" s="180"/>
      <c r="CZ359" s="180"/>
      <c r="DA359" s="180"/>
      <c r="DB359" s="180"/>
      <c r="DC359" s="180"/>
      <c r="DD359" s="180"/>
      <c r="DE359" s="180"/>
      <c r="DF359" s="180"/>
      <c r="DG359" s="180"/>
      <c r="DH359" s="180"/>
      <c r="DI359" s="180"/>
      <c r="DJ359" s="180"/>
      <c r="DK359" s="180"/>
      <c r="DL359" s="180"/>
      <c r="DM359" s="180"/>
      <c r="DN359" s="180"/>
      <c r="DO359" s="180"/>
      <c r="DP359" s="180"/>
      <c r="DQ359" s="180"/>
      <c r="DR359" s="180"/>
      <c r="DS359" s="180"/>
      <c r="DT359" s="180"/>
      <c r="DU359" s="180"/>
      <c r="DV359" s="180"/>
      <c r="DW359" s="180"/>
      <c r="DX359" s="180"/>
      <c r="DY359" s="180"/>
      <c r="DZ359" s="180"/>
      <c r="EA359" s="180"/>
      <c r="EB359" s="180"/>
      <c r="EC359" s="180"/>
      <c r="ED359" s="180"/>
      <c r="EE359" s="180"/>
      <c r="EF359" s="180"/>
      <c r="EG359" s="180"/>
      <c r="EH359" s="180"/>
      <c r="EI359" s="180"/>
      <c r="EJ359" s="180"/>
      <c r="EK359" s="180"/>
      <c r="EL359" s="180"/>
      <c r="EM359" s="180"/>
      <c r="EN359" s="180"/>
      <c r="EO359" s="180"/>
      <c r="EP359" s="180"/>
      <c r="EQ359" s="180"/>
      <c r="ER359" s="180"/>
      <c r="ES359" s="180"/>
      <c r="ET359" s="180"/>
      <c r="EU359" s="180"/>
      <c r="EV359" s="180"/>
      <c r="EW359" s="180"/>
      <c r="EX359" s="180"/>
      <c r="EY359" s="180"/>
      <c r="EZ359" s="180"/>
      <c r="FA359" s="180"/>
      <c r="FB359" s="180"/>
      <c r="FC359" s="180"/>
      <c r="FD359" s="180"/>
      <c r="FE359" s="180"/>
      <c r="FF359" s="180"/>
      <c r="FG359" s="180"/>
      <c r="FH359" s="180"/>
    </row>
    <row r="360" spans="3:164" hidden="1" x14ac:dyDescent="0.3">
      <c r="C360" s="801">
        <f t="shared" si="586"/>
        <v>40</v>
      </c>
      <c r="D360" s="309" t="str">
        <f t="shared" si="586"/>
        <v>DTM CIRC-Km Adicional miscelaneo(1-2Rigs</v>
      </c>
      <c r="E360" s="310">
        <f t="shared" si="584"/>
        <v>0</v>
      </c>
      <c r="F360" s="180"/>
      <c r="G360" s="311" t="str">
        <f t="shared" si="585"/>
        <v>-</v>
      </c>
      <c r="H360" s="311"/>
      <c r="I360" s="311"/>
      <c r="J360" s="311"/>
      <c r="K360" s="312" t="str">
        <f>IFERROR(INDEX($G$321:$G$420,MATCH(0,INDEX(COUNTIF($K$320:K359,$G$321:$G$420),),)),"")</f>
        <v/>
      </c>
      <c r="L360" s="313"/>
      <c r="M360" s="313"/>
      <c r="N360" s="313"/>
      <c r="O360" s="180"/>
      <c r="P360" s="180"/>
      <c r="Q360" s="180"/>
      <c r="R360" s="180"/>
      <c r="S360" s="180"/>
      <c r="T360" s="180"/>
      <c r="U360" s="180"/>
      <c r="V360" s="180"/>
      <c r="W360" s="180"/>
      <c r="X360" s="180"/>
      <c r="Y360" s="180"/>
      <c r="Z360" s="180"/>
      <c r="AA360" s="180"/>
      <c r="AB360" s="180"/>
      <c r="AC360" s="180"/>
      <c r="AD360" s="180"/>
      <c r="AE360" s="180"/>
      <c r="AF360" s="180"/>
      <c r="AG360" s="180"/>
      <c r="AH360" s="180"/>
      <c r="AI360" s="180"/>
      <c r="AJ360" s="180"/>
      <c r="AK360" s="180"/>
      <c r="AL360" s="180"/>
      <c r="AM360" s="180"/>
      <c r="AN360" s="180"/>
      <c r="AO360" s="180"/>
      <c r="AP360" s="180"/>
      <c r="AQ360" s="180"/>
      <c r="AR360" s="180"/>
      <c r="AS360" s="180"/>
      <c r="AT360" s="180"/>
      <c r="AU360" s="180"/>
      <c r="AV360" s="180"/>
      <c r="AW360" s="180"/>
      <c r="AX360" s="180"/>
      <c r="AY360" s="180"/>
      <c r="AZ360" s="180"/>
      <c r="BA360" s="180"/>
      <c r="BB360" s="180"/>
      <c r="BC360" s="180"/>
      <c r="BD360" s="180"/>
      <c r="BE360" s="180"/>
      <c r="BF360" s="180"/>
      <c r="BG360" s="180"/>
      <c r="BH360" s="180"/>
      <c r="BI360" s="180"/>
      <c r="BJ360" s="180"/>
      <c r="BK360" s="180"/>
      <c r="BL360" s="180"/>
      <c r="BM360" s="180"/>
      <c r="BN360" s="180"/>
      <c r="BO360" s="180"/>
      <c r="BP360" s="180"/>
      <c r="BQ360" s="180"/>
      <c r="BR360" s="180"/>
      <c r="BS360" s="180"/>
      <c r="BT360" s="180"/>
      <c r="BU360" s="180"/>
      <c r="BV360" s="180"/>
      <c r="BW360" s="180"/>
      <c r="BX360" s="180"/>
      <c r="BY360" s="180"/>
      <c r="BZ360" s="180"/>
      <c r="CA360" s="180"/>
      <c r="CB360" s="180"/>
      <c r="CC360" s="180"/>
      <c r="CD360" s="180"/>
      <c r="CE360" s="180"/>
      <c r="CF360" s="180"/>
      <c r="CG360" s="180"/>
      <c r="CH360" s="180"/>
      <c r="CI360" s="180"/>
      <c r="CJ360" s="180"/>
      <c r="CK360" s="180"/>
      <c r="CL360" s="180"/>
      <c r="CM360" s="180"/>
      <c r="CN360" s="180"/>
      <c r="CO360" s="180"/>
      <c r="CP360" s="180"/>
      <c r="CQ360" s="180"/>
      <c r="CR360" s="180"/>
      <c r="CS360" s="180"/>
      <c r="CT360" s="180"/>
      <c r="CU360" s="180"/>
      <c r="CV360" s="180"/>
      <c r="CW360" s="180"/>
      <c r="CX360" s="180"/>
      <c r="CY360" s="180"/>
      <c r="CZ360" s="180"/>
      <c r="DA360" s="180"/>
      <c r="DB360" s="180"/>
      <c r="DC360" s="180"/>
      <c r="DD360" s="180"/>
      <c r="DE360" s="180"/>
      <c r="DF360" s="180"/>
      <c r="DG360" s="180"/>
      <c r="DH360" s="180"/>
      <c r="DI360" s="180"/>
      <c r="DJ360" s="180"/>
      <c r="DK360" s="180"/>
      <c r="DL360" s="180"/>
      <c r="DM360" s="180"/>
      <c r="DN360" s="180"/>
      <c r="DO360" s="180"/>
      <c r="DP360" s="180"/>
      <c r="DQ360" s="180"/>
      <c r="DR360" s="180"/>
      <c r="DS360" s="180"/>
      <c r="DT360" s="180"/>
      <c r="DU360" s="180"/>
      <c r="DV360" s="180"/>
      <c r="DW360" s="180"/>
      <c r="DX360" s="180"/>
      <c r="DY360" s="180"/>
      <c r="DZ360" s="180"/>
      <c r="EA360" s="180"/>
      <c r="EB360" s="180"/>
      <c r="EC360" s="180"/>
      <c r="ED360" s="180"/>
      <c r="EE360" s="180"/>
      <c r="EF360" s="180"/>
      <c r="EG360" s="180"/>
      <c r="EH360" s="180"/>
      <c r="EI360" s="180"/>
      <c r="EJ360" s="180"/>
      <c r="EK360" s="180"/>
      <c r="EL360" s="180"/>
      <c r="EM360" s="180"/>
      <c r="EN360" s="180"/>
      <c r="EO360" s="180"/>
      <c r="EP360" s="180"/>
      <c r="EQ360" s="180"/>
      <c r="ER360" s="180"/>
      <c r="ES360" s="180"/>
      <c r="ET360" s="180"/>
      <c r="EU360" s="180"/>
      <c r="EV360" s="180"/>
      <c r="EW360" s="180"/>
      <c r="EX360" s="180"/>
      <c r="EY360" s="180"/>
      <c r="EZ360" s="180"/>
      <c r="FA360" s="180"/>
      <c r="FB360" s="180"/>
      <c r="FC360" s="180"/>
      <c r="FD360" s="180"/>
      <c r="FE360" s="180"/>
      <c r="FF360" s="180"/>
      <c r="FG360" s="180"/>
      <c r="FH360" s="180"/>
    </row>
    <row r="361" spans="3:164" hidden="1" x14ac:dyDescent="0.3">
      <c r="C361" s="801">
        <f t="shared" ref="C361:D380" si="587">+C259</f>
        <v>41</v>
      </c>
      <c r="D361" s="309" t="str">
        <f t="shared" si="587"/>
        <v>DTM CIRC-Mov/Des Miscelan Bs-Yc(1-2Rigs)</v>
      </c>
      <c r="E361" s="310">
        <f t="shared" si="584"/>
        <v>0</v>
      </c>
      <c r="F361" s="180"/>
      <c r="G361" s="311" t="str">
        <f t="shared" si="585"/>
        <v>-</v>
      </c>
      <c r="H361" s="311"/>
      <c r="I361" s="311"/>
      <c r="J361" s="311"/>
      <c r="K361" s="312" t="str">
        <f>IFERROR(INDEX($G$321:$G$420,MATCH(0,INDEX(COUNTIF($K$320:K360,$G$321:$G$420),),)),"")</f>
        <v/>
      </c>
      <c r="L361" s="313"/>
      <c r="M361" s="313"/>
      <c r="N361" s="313"/>
      <c r="O361" s="180"/>
      <c r="P361" s="180"/>
      <c r="Q361" s="180"/>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c r="AM361" s="180"/>
      <c r="AN361" s="180"/>
      <c r="AO361" s="180"/>
      <c r="AP361" s="180"/>
      <c r="AQ361" s="180"/>
      <c r="AR361" s="180"/>
      <c r="AS361" s="180"/>
      <c r="AT361" s="180"/>
      <c r="AU361" s="180"/>
      <c r="AV361" s="180"/>
      <c r="AW361" s="180"/>
      <c r="AX361" s="180"/>
      <c r="AY361" s="180"/>
      <c r="AZ361" s="180"/>
      <c r="BA361" s="180"/>
      <c r="BB361" s="180"/>
      <c r="BC361" s="180"/>
      <c r="BD361" s="180"/>
      <c r="BE361" s="180"/>
      <c r="BF361" s="180"/>
      <c r="BG361" s="180"/>
      <c r="BH361" s="180"/>
      <c r="BI361" s="180"/>
      <c r="BJ361" s="180"/>
      <c r="BK361" s="180"/>
      <c r="BL361" s="180"/>
      <c r="BM361" s="180"/>
      <c r="BN361" s="180"/>
      <c r="BO361" s="180"/>
      <c r="BP361" s="180"/>
      <c r="BQ361" s="180"/>
      <c r="BR361" s="180"/>
      <c r="BS361" s="180"/>
      <c r="BT361" s="180"/>
      <c r="BU361" s="180"/>
      <c r="BV361" s="180"/>
      <c r="BW361" s="180"/>
      <c r="BX361" s="180"/>
      <c r="BY361" s="180"/>
      <c r="BZ361" s="180"/>
      <c r="CA361" s="180"/>
      <c r="CB361" s="180"/>
      <c r="CC361" s="180"/>
      <c r="CD361" s="180"/>
      <c r="CE361" s="180"/>
      <c r="CF361" s="180"/>
      <c r="CG361" s="180"/>
      <c r="CH361" s="180"/>
      <c r="CI361" s="180"/>
      <c r="CJ361" s="180"/>
      <c r="CK361" s="180"/>
      <c r="CL361" s="180"/>
      <c r="CM361" s="180"/>
      <c r="CN361" s="180"/>
      <c r="CO361" s="180"/>
      <c r="CP361" s="180"/>
      <c r="CQ361" s="180"/>
      <c r="CR361" s="180"/>
      <c r="CS361" s="180"/>
      <c r="CT361" s="180"/>
      <c r="CU361" s="180"/>
      <c r="CV361" s="180"/>
      <c r="CW361" s="180"/>
      <c r="CX361" s="180"/>
      <c r="CY361" s="180"/>
      <c r="CZ361" s="180"/>
      <c r="DA361" s="180"/>
      <c r="DB361" s="180"/>
      <c r="DC361" s="180"/>
      <c r="DD361" s="180"/>
      <c r="DE361" s="180"/>
      <c r="DF361" s="180"/>
      <c r="DG361" s="180"/>
      <c r="DH361" s="180"/>
      <c r="DI361" s="180"/>
      <c r="DJ361" s="180"/>
      <c r="DK361" s="180"/>
      <c r="DL361" s="180"/>
      <c r="DM361" s="180"/>
      <c r="DN361" s="180"/>
      <c r="DO361" s="180"/>
      <c r="DP361" s="180"/>
      <c r="DQ361" s="180"/>
      <c r="DR361" s="180"/>
      <c r="DS361" s="180"/>
      <c r="DT361" s="180"/>
      <c r="DU361" s="180"/>
      <c r="DV361" s="180"/>
      <c r="DW361" s="180"/>
      <c r="DX361" s="180"/>
      <c r="DY361" s="180"/>
      <c r="DZ361" s="180"/>
      <c r="EA361" s="180"/>
      <c r="EB361" s="180"/>
      <c r="EC361" s="180"/>
      <c r="ED361" s="180"/>
      <c r="EE361" s="180"/>
      <c r="EF361" s="180"/>
      <c r="EG361" s="180"/>
      <c r="EH361" s="180"/>
      <c r="EI361" s="180"/>
      <c r="EJ361" s="180"/>
      <c r="EK361" s="180"/>
      <c r="EL361" s="180"/>
      <c r="EM361" s="180"/>
      <c r="EN361" s="180"/>
      <c r="EO361" s="180"/>
      <c r="EP361" s="180"/>
      <c r="EQ361" s="180"/>
      <c r="ER361" s="180"/>
      <c r="ES361" s="180"/>
      <c r="ET361" s="180"/>
      <c r="EU361" s="180"/>
      <c r="EV361" s="180"/>
      <c r="EW361" s="180"/>
      <c r="EX361" s="180"/>
      <c r="EY361" s="180"/>
      <c r="EZ361" s="180"/>
      <c r="FA361" s="180"/>
      <c r="FB361" s="180"/>
      <c r="FC361" s="180"/>
      <c r="FD361" s="180"/>
      <c r="FE361" s="180"/>
      <c r="FF361" s="180"/>
      <c r="FG361" s="180"/>
      <c r="FH361" s="180"/>
    </row>
    <row r="362" spans="3:164" hidden="1" x14ac:dyDescent="0.3">
      <c r="C362" s="801">
        <f t="shared" si="587"/>
        <v>42</v>
      </c>
      <c r="D362" s="309" t="str">
        <f t="shared" si="587"/>
        <v>DTM CIRC-Mov/DesXPilet,Tk Bas-Yc(1-2Rigs</v>
      </c>
      <c r="E362" s="310">
        <f t="shared" si="584"/>
        <v>0</v>
      </c>
      <c r="F362" s="180"/>
      <c r="G362" s="311" t="str">
        <f t="shared" si="585"/>
        <v>-</v>
      </c>
      <c r="H362" s="311"/>
      <c r="I362" s="311"/>
      <c r="J362" s="311"/>
      <c r="K362" s="312" t="str">
        <f>IFERROR(INDEX($G$321:$G$420,MATCH(0,INDEX(COUNTIF($K$320:K361,$G$321:$G$420),),)),"")</f>
        <v/>
      </c>
      <c r="L362" s="313"/>
      <c r="M362" s="313"/>
      <c r="N362" s="313"/>
      <c r="O362" s="180"/>
      <c r="P362" s="180"/>
      <c r="Q362" s="180"/>
      <c r="R362" s="180"/>
      <c r="S362" s="180"/>
      <c r="T362" s="180"/>
      <c r="U362" s="180"/>
      <c r="V362" s="180"/>
      <c r="W362" s="180"/>
      <c r="X362" s="180"/>
      <c r="Y362" s="180"/>
      <c r="Z362" s="180"/>
      <c r="AA362" s="180"/>
      <c r="AB362" s="180"/>
      <c r="AC362" s="180"/>
      <c r="AD362" s="180"/>
      <c r="AE362" s="180"/>
      <c r="AF362" s="180"/>
      <c r="AG362" s="180"/>
      <c r="AH362" s="180"/>
      <c r="AI362" s="180"/>
      <c r="AJ362" s="180"/>
      <c r="AK362" s="180"/>
      <c r="AL362" s="180"/>
      <c r="AM362" s="180"/>
      <c r="AN362" s="180"/>
      <c r="AO362" s="180"/>
      <c r="AP362" s="180"/>
      <c r="AQ362" s="180"/>
      <c r="AR362" s="180"/>
      <c r="AS362" s="180"/>
      <c r="AT362" s="180"/>
      <c r="AU362" s="180"/>
      <c r="AV362" s="180"/>
      <c r="AW362" s="180"/>
      <c r="AX362" s="180"/>
      <c r="AY362" s="180"/>
      <c r="AZ362" s="180"/>
      <c r="BA362" s="180"/>
      <c r="BB362" s="180"/>
      <c r="BC362" s="180"/>
      <c r="BD362" s="180"/>
      <c r="BE362" s="180"/>
      <c r="BF362" s="180"/>
      <c r="BG362" s="180"/>
      <c r="BH362" s="180"/>
      <c r="BI362" s="180"/>
      <c r="BJ362" s="180"/>
      <c r="BK362" s="180"/>
      <c r="BL362" s="180"/>
      <c r="BM362" s="180"/>
      <c r="BN362" s="180"/>
      <c r="BO362" s="180"/>
      <c r="BP362" s="180"/>
      <c r="BQ362" s="180"/>
      <c r="BR362" s="180"/>
      <c r="BS362" s="180"/>
      <c r="BT362" s="180"/>
      <c r="BU362" s="180"/>
      <c r="BV362" s="180"/>
      <c r="BW362" s="180"/>
      <c r="BX362" s="180"/>
      <c r="BY362" s="180"/>
      <c r="BZ362" s="180"/>
      <c r="CA362" s="180"/>
      <c r="CB362" s="180"/>
      <c r="CC362" s="180"/>
      <c r="CD362" s="180"/>
      <c r="CE362" s="180"/>
      <c r="CF362" s="180"/>
      <c r="CG362" s="180"/>
      <c r="CH362" s="180"/>
      <c r="CI362" s="180"/>
      <c r="CJ362" s="180"/>
      <c r="CK362" s="180"/>
      <c r="CL362" s="180"/>
      <c r="CM362" s="180"/>
      <c r="CN362" s="180"/>
      <c r="CO362" s="180"/>
      <c r="CP362" s="180"/>
      <c r="CQ362" s="180"/>
      <c r="CR362" s="180"/>
      <c r="CS362" s="180"/>
      <c r="CT362" s="180"/>
      <c r="CU362" s="180"/>
      <c r="CV362" s="180"/>
      <c r="CW362" s="180"/>
      <c r="CX362" s="180"/>
      <c r="CY362" s="180"/>
      <c r="CZ362" s="180"/>
      <c r="DA362" s="180"/>
      <c r="DB362" s="180"/>
      <c r="DC362" s="180"/>
      <c r="DD362" s="180"/>
      <c r="DE362" s="180"/>
      <c r="DF362" s="180"/>
      <c r="DG362" s="180"/>
      <c r="DH362" s="180"/>
      <c r="DI362" s="180"/>
      <c r="DJ362" s="180"/>
      <c r="DK362" s="180"/>
      <c r="DL362" s="180"/>
      <c r="DM362" s="180"/>
      <c r="DN362" s="180"/>
      <c r="DO362" s="180"/>
      <c r="DP362" s="180"/>
      <c r="DQ362" s="180"/>
      <c r="DR362" s="180"/>
      <c r="DS362" s="180"/>
      <c r="DT362" s="180"/>
      <c r="DU362" s="180"/>
      <c r="DV362" s="180"/>
      <c r="DW362" s="180"/>
      <c r="DX362" s="180"/>
      <c r="DY362" s="180"/>
      <c r="DZ362" s="180"/>
      <c r="EA362" s="180"/>
      <c r="EB362" s="180"/>
      <c r="EC362" s="180"/>
      <c r="ED362" s="180"/>
      <c r="EE362" s="180"/>
      <c r="EF362" s="180"/>
      <c r="EG362" s="180"/>
      <c r="EH362" s="180"/>
      <c r="EI362" s="180"/>
      <c r="EJ362" s="180"/>
      <c r="EK362" s="180"/>
      <c r="EL362" s="180"/>
      <c r="EM362" s="180"/>
      <c r="EN362" s="180"/>
      <c r="EO362" s="180"/>
      <c r="EP362" s="180"/>
      <c r="EQ362" s="180"/>
      <c r="ER362" s="180"/>
      <c r="ES362" s="180"/>
      <c r="ET362" s="180"/>
      <c r="EU362" s="180"/>
      <c r="EV362" s="180"/>
      <c r="EW362" s="180"/>
      <c r="EX362" s="180"/>
      <c r="EY362" s="180"/>
      <c r="EZ362" s="180"/>
      <c r="FA362" s="180"/>
      <c r="FB362" s="180"/>
      <c r="FC362" s="180"/>
      <c r="FD362" s="180"/>
      <c r="FE362" s="180"/>
      <c r="FF362" s="180"/>
      <c r="FG362" s="180"/>
      <c r="FH362" s="180"/>
    </row>
    <row r="363" spans="3:164" hidden="1" x14ac:dyDescent="0.3">
      <c r="C363" s="801">
        <f t="shared" si="587"/>
        <v>43</v>
      </c>
      <c r="D363" s="309" t="str">
        <f t="shared" si="587"/>
        <v>GENERADOR C.S-Dia opérativo+GO(1-2Rigs)</v>
      </c>
      <c r="E363" s="310">
        <f t="shared" si="584"/>
        <v>12</v>
      </c>
      <c r="F363" s="180"/>
      <c r="G363" s="311" t="str">
        <f t="shared" si="585"/>
        <v>GENERADOR C.S-Dia opérativo+GO(1-2Rigs)</v>
      </c>
      <c r="H363" s="311"/>
      <c r="I363" s="311"/>
      <c r="J363" s="311"/>
      <c r="K363" s="312" t="str">
        <f>IFERROR(INDEX($G$321:$G$420,MATCH(0,INDEX(COUNTIF($K$320:K362,$G$321:$G$420),),)),"")</f>
        <v/>
      </c>
      <c r="L363" s="313"/>
      <c r="M363" s="313"/>
      <c r="N363" s="313"/>
      <c r="O363" s="180"/>
      <c r="P363" s="180"/>
      <c r="Q363" s="180"/>
      <c r="R363" s="180"/>
      <c r="S363" s="180"/>
      <c r="T363" s="180"/>
      <c r="U363" s="180"/>
      <c r="V363" s="180"/>
      <c r="W363" s="180"/>
      <c r="X363" s="180"/>
      <c r="Y363" s="180"/>
      <c r="Z363" s="180"/>
      <c r="AA363" s="180"/>
      <c r="AB363" s="180"/>
      <c r="AC363" s="180"/>
      <c r="AD363" s="180"/>
      <c r="AE363" s="180"/>
      <c r="AF363" s="180"/>
      <c r="AG363" s="180"/>
      <c r="AH363" s="180"/>
      <c r="AI363" s="180"/>
      <c r="AJ363" s="180"/>
      <c r="AK363" s="180"/>
      <c r="AL363" s="180"/>
      <c r="AM363" s="180"/>
      <c r="AN363" s="180"/>
      <c r="AO363" s="180"/>
      <c r="AP363" s="180"/>
      <c r="AQ363" s="180"/>
      <c r="AR363" s="180"/>
      <c r="AS363" s="180"/>
      <c r="AT363" s="180"/>
      <c r="AU363" s="180"/>
      <c r="AV363" s="180"/>
      <c r="AW363" s="180"/>
      <c r="AX363" s="180"/>
      <c r="AY363" s="180"/>
      <c r="AZ363" s="180"/>
      <c r="BA363" s="180"/>
      <c r="BB363" s="180"/>
      <c r="BC363" s="180"/>
      <c r="BD363" s="180"/>
      <c r="BE363" s="180"/>
      <c r="BF363" s="180"/>
      <c r="BG363" s="180"/>
      <c r="BH363" s="180"/>
      <c r="BI363" s="180"/>
      <c r="BJ363" s="180"/>
      <c r="BK363" s="180"/>
      <c r="BL363" s="180"/>
      <c r="BM363" s="180"/>
      <c r="BN363" s="180"/>
      <c r="BO363" s="180"/>
      <c r="BP363" s="180"/>
      <c r="BQ363" s="180"/>
      <c r="BR363" s="180"/>
      <c r="BS363" s="180"/>
      <c r="BT363" s="180"/>
      <c r="BU363" s="180"/>
      <c r="BV363" s="180"/>
      <c r="BW363" s="180"/>
      <c r="BX363" s="180"/>
      <c r="BY363" s="180"/>
      <c r="BZ363" s="180"/>
      <c r="CA363" s="180"/>
      <c r="CB363" s="180"/>
      <c r="CC363" s="180"/>
      <c r="CD363" s="180"/>
      <c r="CE363" s="180"/>
      <c r="CF363" s="180"/>
      <c r="CG363" s="180"/>
      <c r="CH363" s="180"/>
      <c r="CI363" s="180"/>
      <c r="CJ363" s="180"/>
      <c r="CK363" s="180"/>
      <c r="CL363" s="180"/>
      <c r="CM363" s="180"/>
      <c r="CN363" s="180"/>
      <c r="CO363" s="180"/>
      <c r="CP363" s="180"/>
      <c r="CQ363" s="180"/>
      <c r="CR363" s="180"/>
      <c r="CS363" s="180"/>
      <c r="CT363" s="180"/>
      <c r="CU363" s="180"/>
      <c r="CV363" s="180"/>
      <c r="CW363" s="180"/>
      <c r="CX363" s="180"/>
      <c r="CY363" s="180"/>
      <c r="CZ363" s="180"/>
      <c r="DA363" s="180"/>
      <c r="DB363" s="180"/>
      <c r="DC363" s="180"/>
      <c r="DD363" s="180"/>
      <c r="DE363" s="180"/>
      <c r="DF363" s="180"/>
      <c r="DG363" s="180"/>
      <c r="DH363" s="180"/>
      <c r="DI363" s="180"/>
      <c r="DJ363" s="180"/>
      <c r="DK363" s="180"/>
      <c r="DL363" s="180"/>
      <c r="DM363" s="180"/>
      <c r="DN363" s="180"/>
      <c r="DO363" s="180"/>
      <c r="DP363" s="180"/>
      <c r="DQ363" s="180"/>
      <c r="DR363" s="180"/>
      <c r="DS363" s="180"/>
      <c r="DT363" s="180"/>
      <c r="DU363" s="180"/>
      <c r="DV363" s="180"/>
      <c r="DW363" s="180"/>
      <c r="DX363" s="180"/>
      <c r="DY363" s="180"/>
      <c r="DZ363" s="180"/>
      <c r="EA363" s="180"/>
      <c r="EB363" s="180"/>
      <c r="EC363" s="180"/>
      <c r="ED363" s="180"/>
      <c r="EE363" s="180"/>
      <c r="EF363" s="180"/>
      <c r="EG363" s="180"/>
      <c r="EH363" s="180"/>
      <c r="EI363" s="180"/>
      <c r="EJ363" s="180"/>
      <c r="EK363" s="180"/>
      <c r="EL363" s="180"/>
      <c r="EM363" s="180"/>
      <c r="EN363" s="180"/>
      <c r="EO363" s="180"/>
      <c r="EP363" s="180"/>
      <c r="EQ363" s="180"/>
      <c r="ER363" s="180"/>
      <c r="ES363" s="180"/>
      <c r="ET363" s="180"/>
      <c r="EU363" s="180"/>
      <c r="EV363" s="180"/>
      <c r="EW363" s="180"/>
      <c r="EX363" s="180"/>
      <c r="EY363" s="180"/>
      <c r="EZ363" s="180"/>
      <c r="FA363" s="180"/>
      <c r="FB363" s="180"/>
      <c r="FC363" s="180"/>
      <c r="FD363" s="180"/>
      <c r="FE363" s="180"/>
      <c r="FF363" s="180"/>
      <c r="FG363" s="180"/>
      <c r="FH363" s="180"/>
    </row>
    <row r="364" spans="3:164" hidden="1" x14ac:dyDescent="0.3">
      <c r="C364" s="801">
        <f t="shared" si="587"/>
        <v>44</v>
      </c>
      <c r="D364" s="309" t="str">
        <f t="shared" si="587"/>
        <v>GENERADOR C.S-DTM entr PAD,30Km(1-2Rigs)</v>
      </c>
      <c r="E364" s="310">
        <f t="shared" si="584"/>
        <v>0</v>
      </c>
      <c r="F364" s="180"/>
      <c r="G364" s="311" t="str">
        <f t="shared" si="585"/>
        <v>-</v>
      </c>
      <c r="H364" s="311"/>
      <c r="I364" s="311"/>
      <c r="J364" s="311"/>
      <c r="K364" s="312" t="str">
        <f>IFERROR(INDEX($G$321:$G$420,MATCH(0,INDEX(COUNTIF($K$320:K363,$G$321:$G$420),),)),"")</f>
        <v/>
      </c>
      <c r="L364" s="313"/>
      <c r="M364" s="313"/>
      <c r="N364" s="313"/>
      <c r="O364" s="180"/>
      <c r="P364" s="180"/>
      <c r="Q364" s="180"/>
      <c r="R364" s="180"/>
      <c r="S364" s="180"/>
      <c r="T364" s="180"/>
      <c r="U364" s="180"/>
      <c r="V364" s="180"/>
      <c r="W364" s="180"/>
      <c r="X364" s="180"/>
      <c r="Y364" s="180"/>
      <c r="Z364" s="180"/>
      <c r="AA364" s="180"/>
      <c r="AB364" s="180"/>
      <c r="AC364" s="180"/>
      <c r="AD364" s="180"/>
      <c r="AE364" s="180"/>
      <c r="AF364" s="180"/>
      <c r="AG364" s="180"/>
      <c r="AH364" s="180"/>
      <c r="AI364" s="180"/>
      <c r="AJ364" s="180"/>
      <c r="AK364" s="180"/>
      <c r="AL364" s="180"/>
      <c r="AM364" s="180"/>
      <c r="AN364" s="180"/>
      <c r="AO364" s="180"/>
      <c r="AP364" s="180"/>
      <c r="AQ364" s="180"/>
      <c r="AR364" s="180"/>
      <c r="AS364" s="180"/>
      <c r="AT364" s="180"/>
      <c r="AU364" s="180"/>
      <c r="AV364" s="180"/>
      <c r="AW364" s="180"/>
      <c r="AX364" s="180"/>
      <c r="AY364" s="180"/>
      <c r="AZ364" s="180"/>
      <c r="BA364" s="180"/>
      <c r="BB364" s="180"/>
      <c r="BC364" s="180"/>
      <c r="BD364" s="180"/>
      <c r="BE364" s="180"/>
      <c r="BF364" s="180"/>
      <c r="BG364" s="180"/>
      <c r="BH364" s="180"/>
      <c r="BI364" s="180"/>
      <c r="BJ364" s="180"/>
      <c r="BK364" s="180"/>
      <c r="BL364" s="180"/>
      <c r="BM364" s="180"/>
      <c r="BN364" s="180"/>
      <c r="BO364" s="180"/>
      <c r="BP364" s="180"/>
      <c r="BQ364" s="180"/>
      <c r="BR364" s="180"/>
      <c r="BS364" s="180"/>
      <c r="BT364" s="180"/>
      <c r="BU364" s="180"/>
      <c r="BV364" s="180"/>
      <c r="BW364" s="180"/>
      <c r="BX364" s="180"/>
      <c r="BY364" s="180"/>
      <c r="BZ364" s="180"/>
      <c r="CA364" s="180"/>
      <c r="CB364" s="180"/>
      <c r="CC364" s="180"/>
      <c r="CD364" s="180"/>
      <c r="CE364" s="180"/>
      <c r="CF364" s="180"/>
      <c r="CG364" s="180"/>
      <c r="CH364" s="180"/>
      <c r="CI364" s="180"/>
      <c r="CJ364" s="180"/>
      <c r="CK364" s="180"/>
      <c r="CL364" s="180"/>
      <c r="CM364" s="180"/>
      <c r="CN364" s="180"/>
      <c r="CO364" s="180"/>
      <c r="CP364" s="180"/>
      <c r="CQ364" s="180"/>
      <c r="CR364" s="180"/>
      <c r="CS364" s="180"/>
      <c r="CT364" s="180"/>
      <c r="CU364" s="180"/>
      <c r="CV364" s="180"/>
      <c r="CW364" s="180"/>
      <c r="CX364" s="180"/>
      <c r="CY364" s="180"/>
      <c r="CZ364" s="180"/>
      <c r="DA364" s="180"/>
      <c r="DB364" s="180"/>
      <c r="DC364" s="180"/>
      <c r="DD364" s="180"/>
      <c r="DE364" s="180"/>
      <c r="DF364" s="180"/>
      <c r="DG364" s="180"/>
      <c r="DH364" s="180"/>
      <c r="DI364" s="180"/>
      <c r="DJ364" s="180"/>
      <c r="DK364" s="180"/>
      <c r="DL364" s="180"/>
      <c r="DM364" s="180"/>
      <c r="DN364" s="180"/>
      <c r="DO364" s="180"/>
      <c r="DP364" s="180"/>
      <c r="DQ364" s="180"/>
      <c r="DR364" s="180"/>
      <c r="DS364" s="180"/>
      <c r="DT364" s="180"/>
      <c r="DU364" s="180"/>
      <c r="DV364" s="180"/>
      <c r="DW364" s="180"/>
      <c r="DX364" s="180"/>
      <c r="DY364" s="180"/>
      <c r="DZ364" s="180"/>
      <c r="EA364" s="180"/>
      <c r="EB364" s="180"/>
      <c r="EC364" s="180"/>
      <c r="ED364" s="180"/>
      <c r="EE364" s="180"/>
      <c r="EF364" s="180"/>
      <c r="EG364" s="180"/>
      <c r="EH364" s="180"/>
      <c r="EI364" s="180"/>
      <c r="EJ364" s="180"/>
      <c r="EK364" s="180"/>
      <c r="EL364" s="180"/>
      <c r="EM364" s="180"/>
      <c r="EN364" s="180"/>
      <c r="EO364" s="180"/>
      <c r="EP364" s="180"/>
      <c r="EQ364" s="180"/>
      <c r="ER364" s="180"/>
      <c r="ES364" s="180"/>
      <c r="ET364" s="180"/>
      <c r="EU364" s="180"/>
      <c r="EV364" s="180"/>
      <c r="EW364" s="180"/>
      <c r="EX364" s="180"/>
      <c r="EY364" s="180"/>
      <c r="EZ364" s="180"/>
      <c r="FA364" s="180"/>
      <c r="FB364" s="180"/>
      <c r="FC364" s="180"/>
      <c r="FD364" s="180"/>
      <c r="FE364" s="180"/>
      <c r="FF364" s="180"/>
      <c r="FG364" s="180"/>
      <c r="FH364" s="180"/>
    </row>
    <row r="365" spans="3:164" hidden="1" x14ac:dyDescent="0.3">
      <c r="C365" s="801">
        <f t="shared" si="587"/>
        <v>45</v>
      </c>
      <c r="D365" s="309" t="str">
        <f t="shared" si="587"/>
        <v>GENERADOR C.S-Km Adicional(1-2Rigs)</v>
      </c>
      <c r="E365" s="310">
        <f t="shared" si="584"/>
        <v>0</v>
      </c>
      <c r="F365" s="180"/>
      <c r="G365" s="311" t="str">
        <f t="shared" si="585"/>
        <v>-</v>
      </c>
      <c r="H365" s="311"/>
      <c r="I365" s="311"/>
      <c r="J365" s="311"/>
      <c r="K365" s="312" t="str">
        <f>IFERROR(INDEX($G$321:$G$420,MATCH(0,INDEX(COUNTIF($K$320:K364,$G$321:$G$420),),)),"")</f>
        <v/>
      </c>
      <c r="L365" s="313"/>
      <c r="M365" s="313"/>
      <c r="N365" s="313"/>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c r="AM365" s="180"/>
      <c r="AN365" s="180"/>
      <c r="AO365" s="180"/>
      <c r="AP365" s="180"/>
      <c r="AQ365" s="180"/>
      <c r="AR365" s="180"/>
      <c r="AS365" s="180"/>
      <c r="AT365" s="180"/>
      <c r="AU365" s="180"/>
      <c r="AV365" s="180"/>
      <c r="AW365" s="180"/>
      <c r="AX365" s="180"/>
      <c r="AY365" s="180"/>
      <c r="AZ365" s="180"/>
      <c r="BA365" s="180"/>
      <c r="BB365" s="180"/>
      <c r="BC365" s="180"/>
      <c r="BD365" s="180"/>
      <c r="BE365" s="180"/>
      <c r="BF365" s="180"/>
      <c r="BG365" s="180"/>
      <c r="BH365" s="180"/>
      <c r="BI365" s="180"/>
      <c r="BJ365" s="180"/>
      <c r="BK365" s="180"/>
      <c r="BL365" s="180"/>
      <c r="BM365" s="180"/>
      <c r="BN365" s="180"/>
      <c r="BO365" s="180"/>
      <c r="BP365" s="180"/>
      <c r="BQ365" s="180"/>
      <c r="BR365" s="180"/>
      <c r="BS365" s="180"/>
      <c r="BT365" s="180"/>
      <c r="BU365" s="180"/>
      <c r="BV365" s="180"/>
      <c r="BW365" s="180"/>
      <c r="BX365" s="180"/>
      <c r="BY365" s="180"/>
      <c r="BZ365" s="180"/>
      <c r="CA365" s="180"/>
      <c r="CB365" s="180"/>
      <c r="CC365" s="180"/>
      <c r="CD365" s="180"/>
      <c r="CE365" s="180"/>
      <c r="CF365" s="180"/>
      <c r="CG365" s="180"/>
      <c r="CH365" s="180"/>
      <c r="CI365" s="180"/>
      <c r="CJ365" s="180"/>
      <c r="CK365" s="180"/>
      <c r="CL365" s="180"/>
      <c r="CM365" s="180"/>
      <c r="CN365" s="180"/>
      <c r="CO365" s="180"/>
      <c r="CP365" s="180"/>
      <c r="CQ365" s="180"/>
      <c r="CR365" s="180"/>
      <c r="CS365" s="180"/>
      <c r="CT365" s="180"/>
      <c r="CU365" s="180"/>
      <c r="CV365" s="180"/>
      <c r="CW365" s="180"/>
      <c r="CX365" s="180"/>
      <c r="CY365" s="180"/>
      <c r="CZ365" s="180"/>
      <c r="DA365" s="180"/>
      <c r="DB365" s="180"/>
      <c r="DC365" s="180"/>
      <c r="DD365" s="180"/>
      <c r="DE365" s="180"/>
      <c r="DF365" s="180"/>
      <c r="DG365" s="180"/>
      <c r="DH365" s="180"/>
      <c r="DI365" s="180"/>
      <c r="DJ365" s="180"/>
      <c r="DK365" s="180"/>
      <c r="DL365" s="180"/>
      <c r="DM365" s="180"/>
      <c r="DN365" s="180"/>
      <c r="DO365" s="180"/>
      <c r="DP365" s="180"/>
      <c r="DQ365" s="180"/>
      <c r="DR365" s="180"/>
      <c r="DS365" s="180"/>
      <c r="DT365" s="180"/>
      <c r="DU365" s="180"/>
      <c r="DV365" s="180"/>
      <c r="DW365" s="180"/>
      <c r="DX365" s="180"/>
      <c r="DY365" s="180"/>
      <c r="DZ365" s="180"/>
      <c r="EA365" s="180"/>
      <c r="EB365" s="180"/>
      <c r="EC365" s="180"/>
      <c r="ED365" s="180"/>
      <c r="EE365" s="180"/>
      <c r="EF365" s="180"/>
      <c r="EG365" s="180"/>
      <c r="EH365" s="180"/>
      <c r="EI365" s="180"/>
      <c r="EJ365" s="180"/>
      <c r="EK365" s="180"/>
      <c r="EL365" s="180"/>
      <c r="EM365" s="180"/>
      <c r="EN365" s="180"/>
      <c r="EO365" s="180"/>
      <c r="EP365" s="180"/>
      <c r="EQ365" s="180"/>
      <c r="ER365" s="180"/>
      <c r="ES365" s="180"/>
      <c r="ET365" s="180"/>
      <c r="EU365" s="180"/>
      <c r="EV365" s="180"/>
      <c r="EW365" s="180"/>
      <c r="EX365" s="180"/>
      <c r="EY365" s="180"/>
      <c r="EZ365" s="180"/>
      <c r="FA365" s="180"/>
      <c r="FB365" s="180"/>
      <c r="FC365" s="180"/>
      <c r="FD365" s="180"/>
      <c r="FE365" s="180"/>
      <c r="FF365" s="180"/>
      <c r="FG365" s="180"/>
      <c r="FH365" s="180"/>
    </row>
    <row r="366" spans="3:164" hidden="1" x14ac:dyDescent="0.3">
      <c r="C366" s="801">
        <f t="shared" si="587"/>
        <v>46</v>
      </c>
      <c r="D366" s="309" t="str">
        <f t="shared" si="587"/>
        <v>GENERADOR C.S-Mov/Desm(Bas-Yac)(1-2Rigs)</v>
      </c>
      <c r="E366" s="310">
        <f t="shared" si="584"/>
        <v>0</v>
      </c>
      <c r="F366" s="180"/>
      <c r="G366" s="311" t="str">
        <f t="shared" si="585"/>
        <v>-</v>
      </c>
      <c r="H366" s="311"/>
      <c r="I366" s="311"/>
      <c r="J366" s="311"/>
      <c r="K366" s="312" t="str">
        <f>IFERROR(INDEX($G$321:$G$420,MATCH(0,INDEX(COUNTIF($K$320:K365,$G$321:$G$420),),)),"")</f>
        <v/>
      </c>
      <c r="L366" s="313"/>
      <c r="M366" s="313"/>
      <c r="N366" s="313"/>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c r="AM366" s="180"/>
      <c r="AN366" s="180"/>
      <c r="AO366" s="180"/>
      <c r="AP366" s="180"/>
      <c r="AQ366" s="180"/>
      <c r="AR366" s="180"/>
      <c r="AS366" s="180"/>
      <c r="AT366" s="180"/>
      <c r="AU366" s="180"/>
      <c r="AV366" s="180"/>
      <c r="AW366" s="180"/>
      <c r="AX366" s="180"/>
      <c r="AY366" s="180"/>
      <c r="AZ366" s="180"/>
      <c r="BA366" s="180"/>
      <c r="BB366" s="180"/>
      <c r="BC366" s="180"/>
      <c r="BD366" s="180"/>
      <c r="BE366" s="180"/>
      <c r="BF366" s="180"/>
      <c r="BG366" s="180"/>
      <c r="BH366" s="180"/>
      <c r="BI366" s="180"/>
      <c r="BJ366" s="180"/>
      <c r="BK366" s="180"/>
      <c r="BL366" s="180"/>
      <c r="BM366" s="180"/>
      <c r="BN366" s="180"/>
      <c r="BO366" s="180"/>
      <c r="BP366" s="180"/>
      <c r="BQ366" s="180"/>
      <c r="BR366" s="180"/>
      <c r="BS366" s="180"/>
      <c r="BT366" s="180"/>
      <c r="BU366" s="180"/>
      <c r="BV366" s="180"/>
      <c r="BW366" s="180"/>
      <c r="BX366" s="180"/>
      <c r="BY366" s="180"/>
      <c r="BZ366" s="180"/>
      <c r="CA366" s="180"/>
      <c r="CB366" s="180"/>
      <c r="CC366" s="180"/>
      <c r="CD366" s="180"/>
      <c r="CE366" s="180"/>
      <c r="CF366" s="180"/>
      <c r="CG366" s="180"/>
      <c r="CH366" s="180"/>
      <c r="CI366" s="180"/>
      <c r="CJ366" s="180"/>
      <c r="CK366" s="180"/>
      <c r="CL366" s="180"/>
      <c r="CM366" s="180"/>
      <c r="CN366" s="180"/>
      <c r="CO366" s="180"/>
      <c r="CP366" s="180"/>
      <c r="CQ366" s="180"/>
      <c r="CR366" s="180"/>
      <c r="CS366" s="180"/>
      <c r="CT366" s="180"/>
      <c r="CU366" s="180"/>
      <c r="CV366" s="180"/>
      <c r="CW366" s="180"/>
      <c r="CX366" s="180"/>
      <c r="CY366" s="180"/>
      <c r="CZ366" s="180"/>
      <c r="DA366" s="180"/>
      <c r="DB366" s="180"/>
      <c r="DC366" s="180"/>
      <c r="DD366" s="180"/>
      <c r="DE366" s="180"/>
      <c r="DF366" s="180"/>
      <c r="DG366" s="180"/>
      <c r="DH366" s="180"/>
      <c r="DI366" s="180"/>
      <c r="DJ366" s="180"/>
      <c r="DK366" s="180"/>
      <c r="DL366" s="180"/>
      <c r="DM366" s="180"/>
      <c r="DN366" s="180"/>
      <c r="DO366" s="180"/>
      <c r="DP366" s="180"/>
      <c r="DQ366" s="180"/>
      <c r="DR366" s="180"/>
      <c r="DS366" s="180"/>
      <c r="DT366" s="180"/>
      <c r="DU366" s="180"/>
      <c r="DV366" s="180"/>
      <c r="DW366" s="180"/>
      <c r="DX366" s="180"/>
      <c r="DY366" s="180"/>
      <c r="DZ366" s="180"/>
      <c r="EA366" s="180"/>
      <c r="EB366" s="180"/>
      <c r="EC366" s="180"/>
      <c r="ED366" s="180"/>
      <c r="EE366" s="180"/>
      <c r="EF366" s="180"/>
      <c r="EG366" s="180"/>
      <c r="EH366" s="180"/>
      <c r="EI366" s="180"/>
      <c r="EJ366" s="180"/>
      <c r="EK366" s="180"/>
      <c r="EL366" s="180"/>
      <c r="EM366" s="180"/>
      <c r="EN366" s="180"/>
      <c r="EO366" s="180"/>
      <c r="EP366" s="180"/>
      <c r="EQ366" s="180"/>
      <c r="ER366" s="180"/>
      <c r="ES366" s="180"/>
      <c r="ET366" s="180"/>
      <c r="EU366" s="180"/>
      <c r="EV366" s="180"/>
      <c r="EW366" s="180"/>
      <c r="EX366" s="180"/>
      <c r="EY366" s="180"/>
      <c r="EZ366" s="180"/>
      <c r="FA366" s="180"/>
      <c r="FB366" s="180"/>
      <c r="FC366" s="180"/>
      <c r="FD366" s="180"/>
      <c r="FE366" s="180"/>
      <c r="FF366" s="180"/>
      <c r="FG366" s="180"/>
      <c r="FH366" s="180"/>
    </row>
    <row r="367" spans="3:164" hidden="1" x14ac:dyDescent="0.3">
      <c r="C367" s="801">
        <f t="shared" si="587"/>
        <v>47</v>
      </c>
      <c r="D367" s="309" t="str">
        <f t="shared" si="587"/>
        <v>GENERADOR C.S-Stand By sin GO(1-2Rigs)</v>
      </c>
      <c r="E367" s="310">
        <f t="shared" si="584"/>
        <v>12</v>
      </c>
      <c r="F367" s="180"/>
      <c r="G367" s="311" t="str">
        <f t="shared" si="585"/>
        <v>GENERADOR C.S-Stand By sin GO(1-2Rigs)</v>
      </c>
      <c r="H367" s="311"/>
      <c r="I367" s="311"/>
      <c r="J367" s="311"/>
      <c r="K367" s="312" t="str">
        <f>IFERROR(INDEX($G$321:$G$420,MATCH(0,INDEX(COUNTIF($K$320:K366,$G$321:$G$420),),)),"")</f>
        <v/>
      </c>
      <c r="L367" s="313"/>
      <c r="M367" s="313"/>
      <c r="N367" s="313"/>
      <c r="O367" s="180"/>
      <c r="P367" s="180"/>
      <c r="Q367" s="180"/>
      <c r="R367" s="180"/>
      <c r="S367" s="180"/>
      <c r="T367" s="180"/>
      <c r="U367" s="180"/>
      <c r="V367" s="180"/>
      <c r="W367" s="180"/>
      <c r="X367" s="180"/>
      <c r="Y367" s="180"/>
      <c r="Z367" s="180"/>
      <c r="AA367" s="180"/>
      <c r="AB367" s="180"/>
      <c r="AC367" s="180"/>
      <c r="AD367" s="180"/>
      <c r="AE367" s="180"/>
      <c r="AF367" s="180"/>
      <c r="AG367" s="180"/>
      <c r="AH367" s="180"/>
      <c r="AI367" s="180"/>
      <c r="AJ367" s="180"/>
      <c r="AK367" s="180"/>
      <c r="AL367" s="180"/>
      <c r="AM367" s="180"/>
      <c r="AN367" s="180"/>
      <c r="AO367" s="180"/>
      <c r="AP367" s="180"/>
      <c r="AQ367" s="180"/>
      <c r="AR367" s="180"/>
      <c r="AS367" s="180"/>
      <c r="AT367" s="180"/>
      <c r="AU367" s="180"/>
      <c r="AV367" s="180"/>
      <c r="AW367" s="180"/>
      <c r="AX367" s="180"/>
      <c r="AY367" s="180"/>
      <c r="AZ367" s="180"/>
      <c r="BA367" s="180"/>
      <c r="BB367" s="180"/>
      <c r="BC367" s="180"/>
      <c r="BD367" s="180"/>
      <c r="BE367" s="180"/>
      <c r="BF367" s="180"/>
      <c r="BG367" s="180"/>
      <c r="BH367" s="180"/>
      <c r="BI367" s="180"/>
      <c r="BJ367" s="180"/>
      <c r="BK367" s="180"/>
      <c r="BL367" s="180"/>
      <c r="BM367" s="180"/>
      <c r="BN367" s="180"/>
      <c r="BO367" s="180"/>
      <c r="BP367" s="180"/>
      <c r="BQ367" s="180"/>
      <c r="BR367" s="180"/>
      <c r="BS367" s="180"/>
      <c r="BT367" s="180"/>
      <c r="BU367" s="180"/>
      <c r="BV367" s="180"/>
      <c r="BW367" s="180"/>
      <c r="BX367" s="180"/>
      <c r="BY367" s="180"/>
      <c r="BZ367" s="180"/>
      <c r="CA367" s="180"/>
      <c r="CB367" s="180"/>
      <c r="CC367" s="180"/>
      <c r="CD367" s="180"/>
      <c r="CE367" s="180"/>
      <c r="CF367" s="180"/>
      <c r="CG367" s="180"/>
      <c r="CH367" s="180"/>
      <c r="CI367" s="180"/>
      <c r="CJ367" s="180"/>
      <c r="CK367" s="180"/>
      <c r="CL367" s="180"/>
      <c r="CM367" s="180"/>
      <c r="CN367" s="180"/>
      <c r="CO367" s="180"/>
      <c r="CP367" s="180"/>
      <c r="CQ367" s="180"/>
      <c r="CR367" s="180"/>
      <c r="CS367" s="180"/>
      <c r="CT367" s="180"/>
      <c r="CU367" s="180"/>
      <c r="CV367" s="180"/>
      <c r="CW367" s="180"/>
      <c r="CX367" s="180"/>
      <c r="CY367" s="180"/>
      <c r="CZ367" s="180"/>
      <c r="DA367" s="180"/>
      <c r="DB367" s="180"/>
      <c r="DC367" s="180"/>
      <c r="DD367" s="180"/>
      <c r="DE367" s="180"/>
      <c r="DF367" s="180"/>
      <c r="DG367" s="180"/>
      <c r="DH367" s="180"/>
      <c r="DI367" s="180"/>
      <c r="DJ367" s="180"/>
      <c r="DK367" s="180"/>
      <c r="DL367" s="180"/>
      <c r="DM367" s="180"/>
      <c r="DN367" s="180"/>
      <c r="DO367" s="180"/>
      <c r="DP367" s="180"/>
      <c r="DQ367" s="180"/>
      <c r="DR367" s="180"/>
      <c r="DS367" s="180"/>
      <c r="DT367" s="180"/>
      <c r="DU367" s="180"/>
      <c r="DV367" s="180"/>
      <c r="DW367" s="180"/>
      <c r="DX367" s="180"/>
      <c r="DY367" s="180"/>
      <c r="DZ367" s="180"/>
      <c r="EA367" s="180"/>
      <c r="EB367" s="180"/>
      <c r="EC367" s="180"/>
      <c r="ED367" s="180"/>
      <c r="EE367" s="180"/>
      <c r="EF367" s="180"/>
      <c r="EG367" s="180"/>
      <c r="EH367" s="180"/>
      <c r="EI367" s="180"/>
      <c r="EJ367" s="180"/>
      <c r="EK367" s="180"/>
      <c r="EL367" s="180"/>
      <c r="EM367" s="180"/>
      <c r="EN367" s="180"/>
      <c r="EO367" s="180"/>
      <c r="EP367" s="180"/>
      <c r="EQ367" s="180"/>
      <c r="ER367" s="180"/>
      <c r="ES367" s="180"/>
      <c r="ET367" s="180"/>
      <c r="EU367" s="180"/>
      <c r="EV367" s="180"/>
      <c r="EW367" s="180"/>
      <c r="EX367" s="180"/>
      <c r="EY367" s="180"/>
      <c r="EZ367" s="180"/>
      <c r="FA367" s="180"/>
      <c r="FB367" s="180"/>
      <c r="FC367" s="180"/>
      <c r="FD367" s="180"/>
      <c r="FE367" s="180"/>
      <c r="FF367" s="180"/>
      <c r="FG367" s="180"/>
      <c r="FH367" s="180"/>
    </row>
    <row r="368" spans="3:164" hidden="1" x14ac:dyDescent="0.3">
      <c r="C368" s="801">
        <f t="shared" si="587"/>
        <v>48</v>
      </c>
      <c r="D368" s="309" t="str">
        <f t="shared" si="587"/>
        <v>P. MOVIL-DTM Generad ent PAD30Km(1-2Rigs</v>
      </c>
      <c r="E368" s="310">
        <f t="shared" si="584"/>
        <v>0</v>
      </c>
      <c r="F368" s="180"/>
      <c r="G368" s="311" t="str">
        <f t="shared" si="585"/>
        <v>-</v>
      </c>
      <c r="H368" s="311"/>
      <c r="I368" s="311"/>
      <c r="J368" s="311"/>
      <c r="K368" s="312" t="str">
        <f>IFERROR(INDEX($G$321:$G$420,MATCH(0,INDEX(COUNTIF($K$320:K367,$G$321:$G$420),),)),"")</f>
        <v/>
      </c>
      <c r="L368" s="313"/>
      <c r="M368" s="313"/>
      <c r="N368" s="313"/>
      <c r="O368" s="180"/>
      <c r="P368" s="180"/>
      <c r="Q368" s="180"/>
      <c r="R368" s="180"/>
      <c r="S368" s="180"/>
      <c r="T368" s="180"/>
      <c r="U368" s="180"/>
      <c r="V368" s="180"/>
      <c r="W368" s="180"/>
      <c r="X368" s="180"/>
      <c r="Y368" s="180"/>
      <c r="Z368" s="180"/>
      <c r="AA368" s="180"/>
      <c r="AB368" s="180"/>
      <c r="AC368" s="180"/>
      <c r="AD368" s="180"/>
      <c r="AE368" s="180"/>
      <c r="AF368" s="180"/>
      <c r="AG368" s="180"/>
      <c r="AH368" s="180"/>
      <c r="AI368" s="180"/>
      <c r="AJ368" s="180"/>
      <c r="AK368" s="180"/>
      <c r="AL368" s="180"/>
      <c r="AM368" s="180"/>
      <c r="AN368" s="180"/>
      <c r="AO368" s="180"/>
      <c r="AP368" s="180"/>
      <c r="AQ368" s="180"/>
      <c r="AR368" s="180"/>
      <c r="AS368" s="180"/>
      <c r="AT368" s="180"/>
      <c r="AU368" s="180"/>
      <c r="AV368" s="180"/>
      <c r="AW368" s="180"/>
      <c r="AX368" s="180"/>
      <c r="AY368" s="180"/>
      <c r="AZ368" s="180"/>
      <c r="BA368" s="180"/>
      <c r="BB368" s="180"/>
      <c r="BC368" s="180"/>
      <c r="BD368" s="180"/>
      <c r="BE368" s="180"/>
      <c r="BF368" s="180"/>
      <c r="BG368" s="180"/>
      <c r="BH368" s="180"/>
      <c r="BI368" s="180"/>
      <c r="BJ368" s="180"/>
      <c r="BK368" s="180"/>
      <c r="BL368" s="180"/>
      <c r="BM368" s="180"/>
      <c r="BN368" s="180"/>
      <c r="BO368" s="180"/>
      <c r="BP368" s="180"/>
      <c r="BQ368" s="180"/>
      <c r="BR368" s="180"/>
      <c r="BS368" s="180"/>
      <c r="BT368" s="180"/>
      <c r="BU368" s="180"/>
      <c r="BV368" s="180"/>
      <c r="BW368" s="180"/>
      <c r="BX368" s="180"/>
      <c r="BY368" s="180"/>
      <c r="BZ368" s="180"/>
      <c r="CA368" s="180"/>
      <c r="CB368" s="180"/>
      <c r="CC368" s="180"/>
      <c r="CD368" s="180"/>
      <c r="CE368" s="180"/>
      <c r="CF368" s="180"/>
      <c r="CG368" s="180"/>
      <c r="CH368" s="180"/>
      <c r="CI368" s="180"/>
      <c r="CJ368" s="180"/>
      <c r="CK368" s="180"/>
      <c r="CL368" s="180"/>
      <c r="CM368" s="180"/>
      <c r="CN368" s="180"/>
      <c r="CO368" s="180"/>
      <c r="CP368" s="180"/>
      <c r="CQ368" s="180"/>
      <c r="CR368" s="180"/>
      <c r="CS368" s="180"/>
      <c r="CT368" s="180"/>
      <c r="CU368" s="180"/>
      <c r="CV368" s="180"/>
      <c r="CW368" s="180"/>
      <c r="CX368" s="180"/>
      <c r="CY368" s="180"/>
      <c r="CZ368" s="180"/>
      <c r="DA368" s="180"/>
      <c r="DB368" s="180"/>
      <c r="DC368" s="180"/>
      <c r="DD368" s="180"/>
      <c r="DE368" s="180"/>
      <c r="DF368" s="180"/>
      <c r="DG368" s="180"/>
      <c r="DH368" s="180"/>
      <c r="DI368" s="180"/>
      <c r="DJ368" s="180"/>
      <c r="DK368" s="180"/>
      <c r="DL368" s="180"/>
      <c r="DM368" s="180"/>
      <c r="DN368" s="180"/>
      <c r="DO368" s="180"/>
      <c r="DP368" s="180"/>
      <c r="DQ368" s="180"/>
      <c r="DR368" s="180"/>
      <c r="DS368" s="180"/>
      <c r="DT368" s="180"/>
      <c r="DU368" s="180"/>
      <c r="DV368" s="180"/>
      <c r="DW368" s="180"/>
      <c r="DX368" s="180"/>
      <c r="DY368" s="180"/>
      <c r="DZ368" s="180"/>
      <c r="EA368" s="180"/>
      <c r="EB368" s="180"/>
      <c r="EC368" s="180"/>
      <c r="ED368" s="180"/>
      <c r="EE368" s="180"/>
      <c r="EF368" s="180"/>
      <c r="EG368" s="180"/>
      <c r="EH368" s="180"/>
      <c r="EI368" s="180"/>
      <c r="EJ368" s="180"/>
      <c r="EK368" s="180"/>
      <c r="EL368" s="180"/>
      <c r="EM368" s="180"/>
      <c r="EN368" s="180"/>
      <c r="EO368" s="180"/>
      <c r="EP368" s="180"/>
      <c r="EQ368" s="180"/>
      <c r="ER368" s="180"/>
      <c r="ES368" s="180"/>
      <c r="ET368" s="180"/>
      <c r="EU368" s="180"/>
      <c r="EV368" s="180"/>
      <c r="EW368" s="180"/>
      <c r="EX368" s="180"/>
      <c r="EY368" s="180"/>
      <c r="EZ368" s="180"/>
      <c r="FA368" s="180"/>
      <c r="FB368" s="180"/>
      <c r="FC368" s="180"/>
      <c r="FD368" s="180"/>
      <c r="FE368" s="180"/>
      <c r="FF368" s="180"/>
      <c r="FG368" s="180"/>
      <c r="FH368" s="180"/>
    </row>
    <row r="369" spans="3:164" hidden="1" x14ac:dyDescent="0.3">
      <c r="C369" s="801">
        <f t="shared" si="587"/>
        <v>49</v>
      </c>
      <c r="D369" s="309" t="str">
        <f t="shared" si="587"/>
        <v>P. MOVIL-DTM Pileta ent PAD30Km(1-2Rigs)</v>
      </c>
      <c r="E369" s="310">
        <f t="shared" si="584"/>
        <v>0</v>
      </c>
      <c r="F369" s="180"/>
      <c r="G369" s="311" t="str">
        <f t="shared" si="585"/>
        <v>-</v>
      </c>
      <c r="H369" s="311"/>
      <c r="I369" s="311"/>
      <c r="J369" s="311"/>
      <c r="K369" s="312" t="str">
        <f>IFERROR(INDEX($G$321:$G$420,MATCH(0,INDEX(COUNTIF($K$320:K368,$G$321:$G$420),),)),"")</f>
        <v/>
      </c>
      <c r="L369" s="313"/>
      <c r="M369" s="313"/>
      <c r="N369" s="313"/>
      <c r="O369" s="180"/>
      <c r="P369" s="180"/>
      <c r="Q369" s="180"/>
      <c r="R369" s="180"/>
      <c r="S369" s="180"/>
      <c r="T369" s="180"/>
      <c r="U369" s="180"/>
      <c r="V369" s="180"/>
      <c r="W369" s="180"/>
      <c r="X369" s="180"/>
      <c r="Y369" s="180"/>
      <c r="Z369" s="180"/>
      <c r="AA369" s="180"/>
      <c r="AB369" s="180"/>
      <c r="AC369" s="180"/>
      <c r="AD369" s="180"/>
      <c r="AE369" s="180"/>
      <c r="AF369" s="180"/>
      <c r="AG369" s="180"/>
      <c r="AH369" s="180"/>
      <c r="AI369" s="180"/>
      <c r="AJ369" s="180"/>
      <c r="AK369" s="180"/>
      <c r="AL369" s="180"/>
      <c r="AM369" s="180"/>
      <c r="AN369" s="180"/>
      <c r="AO369" s="180"/>
      <c r="AP369" s="180"/>
      <c r="AQ369" s="180"/>
      <c r="AR369" s="180"/>
      <c r="AS369" s="180"/>
      <c r="AT369" s="180"/>
      <c r="AU369" s="180"/>
      <c r="AV369" s="180"/>
      <c r="AW369" s="180"/>
      <c r="AX369" s="180"/>
      <c r="AY369" s="180"/>
      <c r="AZ369" s="180"/>
      <c r="BA369" s="180"/>
      <c r="BB369" s="180"/>
      <c r="BC369" s="180"/>
      <c r="BD369" s="180"/>
      <c r="BE369" s="180"/>
      <c r="BF369" s="180"/>
      <c r="BG369" s="180"/>
      <c r="BH369" s="180"/>
      <c r="BI369" s="180"/>
      <c r="BJ369" s="180"/>
      <c r="BK369" s="180"/>
      <c r="BL369" s="180"/>
      <c r="BM369" s="180"/>
      <c r="BN369" s="180"/>
      <c r="BO369" s="180"/>
      <c r="BP369" s="180"/>
      <c r="BQ369" s="180"/>
      <c r="BR369" s="180"/>
      <c r="BS369" s="180"/>
      <c r="BT369" s="180"/>
      <c r="BU369" s="180"/>
      <c r="BV369" s="180"/>
      <c r="BW369" s="180"/>
      <c r="BX369" s="180"/>
      <c r="BY369" s="180"/>
      <c r="BZ369" s="180"/>
      <c r="CA369" s="180"/>
      <c r="CB369" s="180"/>
      <c r="CC369" s="180"/>
      <c r="CD369" s="180"/>
      <c r="CE369" s="180"/>
      <c r="CF369" s="180"/>
      <c r="CG369" s="180"/>
      <c r="CH369" s="180"/>
      <c r="CI369" s="180"/>
      <c r="CJ369" s="180"/>
      <c r="CK369" s="180"/>
      <c r="CL369" s="180"/>
      <c r="CM369" s="180"/>
      <c r="CN369" s="180"/>
      <c r="CO369" s="180"/>
      <c r="CP369" s="180"/>
      <c r="CQ369" s="180"/>
      <c r="CR369" s="180"/>
      <c r="CS369" s="180"/>
      <c r="CT369" s="180"/>
      <c r="CU369" s="180"/>
      <c r="CV369" s="180"/>
      <c r="CW369" s="180"/>
      <c r="CX369" s="180"/>
      <c r="CY369" s="180"/>
      <c r="CZ369" s="180"/>
      <c r="DA369" s="180"/>
      <c r="DB369" s="180"/>
      <c r="DC369" s="180"/>
      <c r="DD369" s="180"/>
      <c r="DE369" s="180"/>
      <c r="DF369" s="180"/>
      <c r="DG369" s="180"/>
      <c r="DH369" s="180"/>
      <c r="DI369" s="180"/>
      <c r="DJ369" s="180"/>
      <c r="DK369" s="180"/>
      <c r="DL369" s="180"/>
      <c r="DM369" s="180"/>
      <c r="DN369" s="180"/>
      <c r="DO369" s="180"/>
      <c r="DP369" s="180"/>
      <c r="DQ369" s="180"/>
      <c r="DR369" s="180"/>
      <c r="DS369" s="180"/>
      <c r="DT369" s="180"/>
      <c r="DU369" s="180"/>
      <c r="DV369" s="180"/>
      <c r="DW369" s="180"/>
      <c r="DX369" s="180"/>
      <c r="DY369" s="180"/>
      <c r="DZ369" s="180"/>
      <c r="EA369" s="180"/>
      <c r="EB369" s="180"/>
      <c r="EC369" s="180"/>
      <c r="ED369" s="180"/>
      <c r="EE369" s="180"/>
      <c r="EF369" s="180"/>
      <c r="EG369" s="180"/>
      <c r="EH369" s="180"/>
      <c r="EI369" s="180"/>
      <c r="EJ369" s="180"/>
      <c r="EK369" s="180"/>
      <c r="EL369" s="180"/>
      <c r="EM369" s="180"/>
      <c r="EN369" s="180"/>
      <c r="EO369" s="180"/>
      <c r="EP369" s="180"/>
      <c r="EQ369" s="180"/>
      <c r="ER369" s="180"/>
      <c r="ES369" s="180"/>
      <c r="ET369" s="180"/>
      <c r="EU369" s="180"/>
      <c r="EV369" s="180"/>
      <c r="EW369" s="180"/>
      <c r="EX369" s="180"/>
      <c r="EY369" s="180"/>
      <c r="EZ369" s="180"/>
      <c r="FA369" s="180"/>
      <c r="FB369" s="180"/>
      <c r="FC369" s="180"/>
      <c r="FD369" s="180"/>
      <c r="FE369" s="180"/>
      <c r="FF369" s="180"/>
      <c r="FG369" s="180"/>
      <c r="FH369" s="180"/>
    </row>
    <row r="370" spans="3:164" hidden="1" x14ac:dyDescent="0.3">
      <c r="C370" s="801">
        <f t="shared" si="587"/>
        <v>50</v>
      </c>
      <c r="D370" s="309" t="str">
        <f t="shared" si="587"/>
        <v>P. MOVIL-Generador 450kVA + GO(1-2Rigs)</v>
      </c>
      <c r="E370" s="310">
        <f t="shared" si="584"/>
        <v>0</v>
      </c>
      <c r="F370" s="180"/>
      <c r="G370" s="311" t="str">
        <f t="shared" si="585"/>
        <v>-</v>
      </c>
      <c r="H370" s="311"/>
      <c r="I370" s="311"/>
      <c r="J370" s="311"/>
      <c r="K370" s="312" t="str">
        <f>IFERROR(INDEX($G$321:$G$420,MATCH(0,INDEX(COUNTIF($K$320:K369,$G$321:$G$420),),)),"")</f>
        <v/>
      </c>
      <c r="L370" s="313"/>
      <c r="M370" s="313"/>
      <c r="N370" s="313"/>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c r="AM370" s="180"/>
      <c r="AN370" s="180"/>
      <c r="AO370" s="180"/>
      <c r="AP370" s="180"/>
      <c r="AQ370" s="180"/>
      <c r="AR370" s="180"/>
      <c r="AS370" s="180"/>
      <c r="AT370" s="180"/>
      <c r="AU370" s="180"/>
      <c r="AV370" s="180"/>
      <c r="AW370" s="180"/>
      <c r="AX370" s="180"/>
      <c r="AY370" s="180"/>
      <c r="AZ370" s="180"/>
      <c r="BA370" s="180"/>
      <c r="BB370" s="180"/>
      <c r="BC370" s="180"/>
      <c r="BD370" s="180"/>
      <c r="BE370" s="180"/>
      <c r="BF370" s="180"/>
      <c r="BG370" s="180"/>
      <c r="BH370" s="180"/>
      <c r="BI370" s="180"/>
      <c r="BJ370" s="180"/>
      <c r="BK370" s="180"/>
      <c r="BL370" s="180"/>
      <c r="BM370" s="180"/>
      <c r="BN370" s="180"/>
      <c r="BO370" s="180"/>
      <c r="BP370" s="180"/>
      <c r="BQ370" s="180"/>
      <c r="BR370" s="180"/>
      <c r="BS370" s="180"/>
      <c r="BT370" s="180"/>
      <c r="BU370" s="180"/>
      <c r="BV370" s="180"/>
      <c r="BW370" s="180"/>
      <c r="BX370" s="180"/>
      <c r="BY370" s="180"/>
      <c r="BZ370" s="180"/>
      <c r="CA370" s="180"/>
      <c r="CB370" s="180"/>
      <c r="CC370" s="180"/>
      <c r="CD370" s="180"/>
      <c r="CE370" s="180"/>
      <c r="CF370" s="180"/>
      <c r="CG370" s="180"/>
      <c r="CH370" s="180"/>
      <c r="CI370" s="180"/>
      <c r="CJ370" s="180"/>
      <c r="CK370" s="180"/>
      <c r="CL370" s="180"/>
      <c r="CM370" s="180"/>
      <c r="CN370" s="180"/>
      <c r="CO370" s="180"/>
      <c r="CP370" s="180"/>
      <c r="CQ370" s="180"/>
      <c r="CR370" s="180"/>
      <c r="CS370" s="180"/>
      <c r="CT370" s="180"/>
      <c r="CU370" s="180"/>
      <c r="CV370" s="180"/>
      <c r="CW370" s="180"/>
      <c r="CX370" s="180"/>
      <c r="CY370" s="180"/>
      <c r="CZ370" s="180"/>
      <c r="DA370" s="180"/>
      <c r="DB370" s="180"/>
      <c r="DC370" s="180"/>
      <c r="DD370" s="180"/>
      <c r="DE370" s="180"/>
      <c r="DF370" s="180"/>
      <c r="DG370" s="180"/>
      <c r="DH370" s="180"/>
      <c r="DI370" s="180"/>
      <c r="DJ370" s="180"/>
      <c r="DK370" s="180"/>
      <c r="DL370" s="180"/>
      <c r="DM370" s="180"/>
      <c r="DN370" s="180"/>
      <c r="DO370" s="180"/>
      <c r="DP370" s="180"/>
      <c r="DQ370" s="180"/>
      <c r="DR370" s="180"/>
      <c r="DS370" s="180"/>
      <c r="DT370" s="180"/>
      <c r="DU370" s="180"/>
      <c r="DV370" s="180"/>
      <c r="DW370" s="180"/>
      <c r="DX370" s="180"/>
      <c r="DY370" s="180"/>
      <c r="DZ370" s="180"/>
      <c r="EA370" s="180"/>
      <c r="EB370" s="180"/>
      <c r="EC370" s="180"/>
      <c r="ED370" s="180"/>
      <c r="EE370" s="180"/>
      <c r="EF370" s="180"/>
      <c r="EG370" s="180"/>
      <c r="EH370" s="180"/>
      <c r="EI370" s="180"/>
      <c r="EJ370" s="180"/>
      <c r="EK370" s="180"/>
      <c r="EL370" s="180"/>
      <c r="EM370" s="180"/>
      <c r="EN370" s="180"/>
      <c r="EO370" s="180"/>
      <c r="EP370" s="180"/>
      <c r="EQ370" s="180"/>
      <c r="ER370" s="180"/>
      <c r="ES370" s="180"/>
      <c r="ET370" s="180"/>
      <c r="EU370" s="180"/>
      <c r="EV370" s="180"/>
      <c r="EW370" s="180"/>
      <c r="EX370" s="180"/>
      <c r="EY370" s="180"/>
      <c r="EZ370" s="180"/>
      <c r="FA370" s="180"/>
      <c r="FB370" s="180"/>
      <c r="FC370" s="180"/>
      <c r="FD370" s="180"/>
      <c r="FE370" s="180"/>
      <c r="FF370" s="180"/>
      <c r="FG370" s="180"/>
      <c r="FH370" s="180"/>
    </row>
    <row r="371" spans="3:164" hidden="1" x14ac:dyDescent="0.3">
      <c r="C371" s="801">
        <f t="shared" si="587"/>
        <v>51</v>
      </c>
      <c r="D371" s="309" t="str">
        <f t="shared" si="587"/>
        <v>P. MOVIL-Generador450Kv Std By(1-2Rigs)</v>
      </c>
      <c r="E371" s="310">
        <f t="shared" si="584"/>
        <v>0</v>
      </c>
      <c r="F371" s="180"/>
      <c r="G371" s="311" t="str">
        <f t="shared" si="585"/>
        <v>-</v>
      </c>
      <c r="H371" s="311"/>
      <c r="I371" s="311"/>
      <c r="J371" s="311"/>
      <c r="K371" s="312" t="str">
        <f>IFERROR(INDEX($G$321:$G$420,MATCH(0,INDEX(COUNTIF($K$320:K370,$G$321:$G$420),),)),"")</f>
        <v/>
      </c>
      <c r="L371" s="313"/>
      <c r="M371" s="313"/>
      <c r="N371" s="313"/>
      <c r="O371" s="180"/>
      <c r="P371" s="180"/>
      <c r="Q371" s="180"/>
      <c r="R371" s="180"/>
      <c r="S371" s="180"/>
      <c r="T371" s="180"/>
      <c r="U371" s="180"/>
      <c r="V371" s="180"/>
      <c r="W371" s="180"/>
      <c r="X371" s="180"/>
      <c r="Y371" s="180"/>
      <c r="Z371" s="180"/>
      <c r="AA371" s="180"/>
      <c r="AB371" s="180"/>
      <c r="AC371" s="180"/>
      <c r="AD371" s="180"/>
      <c r="AE371" s="180"/>
      <c r="AF371" s="180"/>
      <c r="AG371" s="180"/>
      <c r="AH371" s="180"/>
      <c r="AI371" s="180"/>
      <c r="AJ371" s="180"/>
      <c r="AK371" s="180"/>
      <c r="AL371" s="180"/>
      <c r="AM371" s="180"/>
      <c r="AN371" s="180"/>
      <c r="AO371" s="180"/>
      <c r="AP371" s="180"/>
      <c r="AQ371" s="180"/>
      <c r="AR371" s="180"/>
      <c r="AS371" s="180"/>
      <c r="AT371" s="180"/>
      <c r="AU371" s="180"/>
      <c r="AV371" s="180"/>
      <c r="AW371" s="180"/>
      <c r="AX371" s="180"/>
      <c r="AY371" s="180"/>
      <c r="AZ371" s="180"/>
      <c r="BA371" s="180"/>
      <c r="BB371" s="180"/>
      <c r="BC371" s="180"/>
      <c r="BD371" s="180"/>
      <c r="BE371" s="180"/>
      <c r="BF371" s="180"/>
      <c r="BG371" s="180"/>
      <c r="BH371" s="180"/>
      <c r="BI371" s="180"/>
      <c r="BJ371" s="180"/>
      <c r="BK371" s="180"/>
      <c r="BL371" s="180"/>
      <c r="BM371" s="180"/>
      <c r="BN371" s="180"/>
      <c r="BO371" s="180"/>
      <c r="BP371" s="180"/>
      <c r="BQ371" s="180"/>
      <c r="BR371" s="180"/>
      <c r="BS371" s="180"/>
      <c r="BT371" s="180"/>
      <c r="BU371" s="180"/>
      <c r="BV371" s="180"/>
      <c r="BW371" s="180"/>
      <c r="BX371" s="180"/>
      <c r="BY371" s="180"/>
      <c r="BZ371" s="180"/>
      <c r="CA371" s="180"/>
      <c r="CB371" s="180"/>
      <c r="CC371" s="180"/>
      <c r="CD371" s="180"/>
      <c r="CE371" s="180"/>
      <c r="CF371" s="180"/>
      <c r="CG371" s="180"/>
      <c r="CH371" s="180"/>
      <c r="CI371" s="180"/>
      <c r="CJ371" s="180"/>
      <c r="CK371" s="180"/>
      <c r="CL371" s="180"/>
      <c r="CM371" s="180"/>
      <c r="CN371" s="180"/>
      <c r="CO371" s="180"/>
      <c r="CP371" s="180"/>
      <c r="CQ371" s="180"/>
      <c r="CR371" s="180"/>
      <c r="CS371" s="180"/>
      <c r="CT371" s="180"/>
      <c r="CU371" s="180"/>
      <c r="CV371" s="180"/>
      <c r="CW371" s="180"/>
      <c r="CX371" s="180"/>
      <c r="CY371" s="180"/>
      <c r="CZ371" s="180"/>
      <c r="DA371" s="180"/>
      <c r="DB371" s="180"/>
      <c r="DC371" s="180"/>
      <c r="DD371" s="180"/>
      <c r="DE371" s="180"/>
      <c r="DF371" s="180"/>
      <c r="DG371" s="180"/>
      <c r="DH371" s="180"/>
      <c r="DI371" s="180"/>
      <c r="DJ371" s="180"/>
      <c r="DK371" s="180"/>
      <c r="DL371" s="180"/>
      <c r="DM371" s="180"/>
      <c r="DN371" s="180"/>
      <c r="DO371" s="180"/>
      <c r="DP371" s="180"/>
      <c r="DQ371" s="180"/>
      <c r="DR371" s="180"/>
      <c r="DS371" s="180"/>
      <c r="DT371" s="180"/>
      <c r="DU371" s="180"/>
      <c r="DV371" s="180"/>
      <c r="DW371" s="180"/>
      <c r="DX371" s="180"/>
      <c r="DY371" s="180"/>
      <c r="DZ371" s="180"/>
      <c r="EA371" s="180"/>
      <c r="EB371" s="180"/>
      <c r="EC371" s="180"/>
      <c r="ED371" s="180"/>
      <c r="EE371" s="180"/>
      <c r="EF371" s="180"/>
      <c r="EG371" s="180"/>
      <c r="EH371" s="180"/>
      <c r="EI371" s="180"/>
      <c r="EJ371" s="180"/>
      <c r="EK371" s="180"/>
      <c r="EL371" s="180"/>
      <c r="EM371" s="180"/>
      <c r="EN371" s="180"/>
      <c r="EO371" s="180"/>
      <c r="EP371" s="180"/>
      <c r="EQ371" s="180"/>
      <c r="ER371" s="180"/>
      <c r="ES371" s="180"/>
      <c r="ET371" s="180"/>
      <c r="EU371" s="180"/>
      <c r="EV371" s="180"/>
      <c r="EW371" s="180"/>
      <c r="EX371" s="180"/>
      <c r="EY371" s="180"/>
      <c r="EZ371" s="180"/>
      <c r="FA371" s="180"/>
      <c r="FB371" s="180"/>
      <c r="FC371" s="180"/>
      <c r="FD371" s="180"/>
      <c r="FE371" s="180"/>
      <c r="FF371" s="180"/>
      <c r="FG371" s="180"/>
      <c r="FH371" s="180"/>
    </row>
    <row r="372" spans="3:164" hidden="1" x14ac:dyDescent="0.3">
      <c r="C372" s="801">
        <f t="shared" si="587"/>
        <v>52</v>
      </c>
      <c r="D372" s="309" t="str">
        <f t="shared" si="587"/>
        <v>P. MOVIL-Km Adicional Generador(1-2Rigs)</v>
      </c>
      <c r="E372" s="310">
        <f t="shared" si="584"/>
        <v>0</v>
      </c>
      <c r="F372" s="180"/>
      <c r="G372" s="311" t="str">
        <f t="shared" si="585"/>
        <v>-</v>
      </c>
      <c r="H372" s="311"/>
      <c r="I372" s="311"/>
      <c r="J372" s="311"/>
      <c r="K372" s="312" t="str">
        <f>IFERROR(INDEX($G$321:$G$420,MATCH(0,INDEX(COUNTIF($K$320:K371,$G$321:$G$420),),)),"")</f>
        <v/>
      </c>
      <c r="L372" s="313"/>
      <c r="M372" s="313"/>
      <c r="N372" s="313"/>
      <c r="O372" s="180"/>
      <c r="P372" s="180"/>
      <c r="Q372" s="180"/>
      <c r="R372" s="180"/>
      <c r="S372" s="180"/>
      <c r="T372" s="180"/>
      <c r="U372" s="180"/>
      <c r="V372" s="180"/>
      <c r="W372" s="180"/>
      <c r="X372" s="180"/>
      <c r="Y372" s="180"/>
      <c r="Z372" s="180"/>
      <c r="AA372" s="180"/>
      <c r="AB372" s="180"/>
      <c r="AC372" s="180"/>
      <c r="AD372" s="180"/>
      <c r="AE372" s="180"/>
      <c r="AF372" s="180"/>
      <c r="AG372" s="180"/>
      <c r="AH372" s="180"/>
      <c r="AI372" s="180"/>
      <c r="AJ372" s="180"/>
      <c r="AK372" s="180"/>
      <c r="AL372" s="180"/>
      <c r="AM372" s="180"/>
      <c r="AN372" s="180"/>
      <c r="AO372" s="180"/>
      <c r="AP372" s="180"/>
      <c r="AQ372" s="180"/>
      <c r="AR372" s="180"/>
      <c r="AS372" s="180"/>
      <c r="AT372" s="180"/>
      <c r="AU372" s="180"/>
      <c r="AV372" s="180"/>
      <c r="AW372" s="180"/>
      <c r="AX372" s="180"/>
      <c r="AY372" s="180"/>
      <c r="AZ372" s="180"/>
      <c r="BA372" s="180"/>
      <c r="BB372" s="180"/>
      <c r="BC372" s="180"/>
      <c r="BD372" s="180"/>
      <c r="BE372" s="180"/>
      <c r="BF372" s="180"/>
      <c r="BG372" s="180"/>
      <c r="BH372" s="180"/>
      <c r="BI372" s="180"/>
      <c r="BJ372" s="180"/>
      <c r="BK372" s="180"/>
      <c r="BL372" s="180"/>
      <c r="BM372" s="180"/>
      <c r="BN372" s="180"/>
      <c r="BO372" s="180"/>
      <c r="BP372" s="180"/>
      <c r="BQ372" s="180"/>
      <c r="BR372" s="180"/>
      <c r="BS372" s="180"/>
      <c r="BT372" s="180"/>
      <c r="BU372" s="180"/>
      <c r="BV372" s="180"/>
      <c r="BW372" s="180"/>
      <c r="BX372" s="180"/>
      <c r="BY372" s="180"/>
      <c r="BZ372" s="180"/>
      <c r="CA372" s="180"/>
      <c r="CB372" s="180"/>
      <c r="CC372" s="180"/>
      <c r="CD372" s="180"/>
      <c r="CE372" s="180"/>
      <c r="CF372" s="180"/>
      <c r="CG372" s="180"/>
      <c r="CH372" s="180"/>
      <c r="CI372" s="180"/>
      <c r="CJ372" s="180"/>
      <c r="CK372" s="180"/>
      <c r="CL372" s="180"/>
      <c r="CM372" s="180"/>
      <c r="CN372" s="180"/>
      <c r="CO372" s="180"/>
      <c r="CP372" s="180"/>
      <c r="CQ372" s="180"/>
      <c r="CR372" s="180"/>
      <c r="CS372" s="180"/>
      <c r="CT372" s="180"/>
      <c r="CU372" s="180"/>
      <c r="CV372" s="180"/>
      <c r="CW372" s="180"/>
      <c r="CX372" s="180"/>
      <c r="CY372" s="180"/>
      <c r="CZ372" s="180"/>
      <c r="DA372" s="180"/>
      <c r="DB372" s="180"/>
      <c r="DC372" s="180"/>
      <c r="DD372" s="180"/>
      <c r="DE372" s="180"/>
      <c r="DF372" s="180"/>
      <c r="DG372" s="180"/>
      <c r="DH372" s="180"/>
      <c r="DI372" s="180"/>
      <c r="DJ372" s="180"/>
      <c r="DK372" s="180"/>
      <c r="DL372" s="180"/>
      <c r="DM372" s="180"/>
      <c r="DN372" s="180"/>
      <c r="DO372" s="180"/>
      <c r="DP372" s="180"/>
      <c r="DQ372" s="180"/>
      <c r="DR372" s="180"/>
      <c r="DS372" s="180"/>
      <c r="DT372" s="180"/>
      <c r="DU372" s="180"/>
      <c r="DV372" s="180"/>
      <c r="DW372" s="180"/>
      <c r="DX372" s="180"/>
      <c r="DY372" s="180"/>
      <c r="DZ372" s="180"/>
      <c r="EA372" s="180"/>
      <c r="EB372" s="180"/>
      <c r="EC372" s="180"/>
      <c r="ED372" s="180"/>
      <c r="EE372" s="180"/>
      <c r="EF372" s="180"/>
      <c r="EG372" s="180"/>
      <c r="EH372" s="180"/>
      <c r="EI372" s="180"/>
      <c r="EJ372" s="180"/>
      <c r="EK372" s="180"/>
      <c r="EL372" s="180"/>
      <c r="EM372" s="180"/>
      <c r="EN372" s="180"/>
      <c r="EO372" s="180"/>
      <c r="EP372" s="180"/>
      <c r="EQ372" s="180"/>
      <c r="ER372" s="180"/>
      <c r="ES372" s="180"/>
      <c r="ET372" s="180"/>
      <c r="EU372" s="180"/>
      <c r="EV372" s="180"/>
      <c r="EW372" s="180"/>
      <c r="EX372" s="180"/>
      <c r="EY372" s="180"/>
      <c r="EZ372" s="180"/>
      <c r="FA372" s="180"/>
      <c r="FB372" s="180"/>
      <c r="FC372" s="180"/>
      <c r="FD372" s="180"/>
      <c r="FE372" s="180"/>
      <c r="FF372" s="180"/>
      <c r="FG372" s="180"/>
      <c r="FH372" s="180"/>
    </row>
    <row r="373" spans="3:164" hidden="1" x14ac:dyDescent="0.3">
      <c r="C373" s="801">
        <f t="shared" si="587"/>
        <v>53</v>
      </c>
      <c r="D373" s="309" t="str">
        <f t="shared" si="587"/>
        <v>P. MOVIL-Km Adicional x Piletas(1-2Rigs)</v>
      </c>
      <c r="E373" s="310">
        <f t="shared" si="584"/>
        <v>0</v>
      </c>
      <c r="F373" s="180"/>
      <c r="G373" s="311" t="str">
        <f t="shared" si="585"/>
        <v>-</v>
      </c>
      <c r="H373" s="311"/>
      <c r="I373" s="311"/>
      <c r="J373" s="311"/>
      <c r="K373" s="312" t="str">
        <f>IFERROR(INDEX($G$321:$G$420,MATCH(0,INDEX(COUNTIF($K$320:K372,$G$321:$G$420),),)),"")</f>
        <v/>
      </c>
      <c r="L373" s="313"/>
      <c r="M373" s="313"/>
      <c r="N373" s="313"/>
      <c r="O373" s="180"/>
      <c r="P373" s="180"/>
      <c r="Q373" s="180"/>
      <c r="R373" s="180"/>
      <c r="S373" s="180"/>
      <c r="T373" s="180"/>
      <c r="U373" s="180"/>
      <c r="V373" s="180"/>
      <c r="W373" s="180"/>
      <c r="X373" s="180"/>
      <c r="Y373" s="180"/>
      <c r="Z373" s="180"/>
      <c r="AA373" s="180"/>
      <c r="AB373" s="180"/>
      <c r="AC373" s="180"/>
      <c r="AD373" s="180"/>
      <c r="AE373" s="180"/>
      <c r="AF373" s="180"/>
      <c r="AG373" s="180"/>
      <c r="AH373" s="180"/>
      <c r="AI373" s="180"/>
      <c r="AJ373" s="180"/>
      <c r="AK373" s="180"/>
      <c r="AL373" s="180"/>
      <c r="AM373" s="180"/>
      <c r="AN373" s="180"/>
      <c r="AO373" s="180"/>
      <c r="AP373" s="180"/>
      <c r="AQ373" s="180"/>
      <c r="AR373" s="180"/>
      <c r="AS373" s="180"/>
      <c r="AT373" s="180"/>
      <c r="AU373" s="180"/>
      <c r="AV373" s="180"/>
      <c r="AW373" s="180"/>
      <c r="AX373" s="180"/>
      <c r="AY373" s="180"/>
      <c r="AZ373" s="180"/>
      <c r="BA373" s="180"/>
      <c r="BB373" s="180"/>
      <c r="BC373" s="180"/>
      <c r="BD373" s="180"/>
      <c r="BE373" s="180"/>
      <c r="BF373" s="180"/>
      <c r="BG373" s="180"/>
      <c r="BH373" s="180"/>
      <c r="BI373" s="180"/>
      <c r="BJ373" s="180"/>
      <c r="BK373" s="180"/>
      <c r="BL373" s="180"/>
      <c r="BM373" s="180"/>
      <c r="BN373" s="180"/>
      <c r="BO373" s="180"/>
      <c r="BP373" s="180"/>
      <c r="BQ373" s="180"/>
      <c r="BR373" s="180"/>
      <c r="BS373" s="180"/>
      <c r="BT373" s="180"/>
      <c r="BU373" s="180"/>
      <c r="BV373" s="180"/>
      <c r="BW373" s="180"/>
      <c r="BX373" s="180"/>
      <c r="BY373" s="180"/>
      <c r="BZ373" s="180"/>
      <c r="CA373" s="180"/>
      <c r="CB373" s="180"/>
      <c r="CC373" s="180"/>
      <c r="CD373" s="180"/>
      <c r="CE373" s="180"/>
      <c r="CF373" s="180"/>
      <c r="CG373" s="180"/>
      <c r="CH373" s="180"/>
      <c r="CI373" s="180"/>
      <c r="CJ373" s="180"/>
      <c r="CK373" s="180"/>
      <c r="CL373" s="180"/>
      <c r="CM373" s="180"/>
      <c r="CN373" s="180"/>
      <c r="CO373" s="180"/>
      <c r="CP373" s="180"/>
      <c r="CQ373" s="180"/>
      <c r="CR373" s="180"/>
      <c r="CS373" s="180"/>
      <c r="CT373" s="180"/>
      <c r="CU373" s="180"/>
      <c r="CV373" s="180"/>
      <c r="CW373" s="180"/>
      <c r="CX373" s="180"/>
      <c r="CY373" s="180"/>
      <c r="CZ373" s="180"/>
      <c r="DA373" s="180"/>
      <c r="DB373" s="180"/>
      <c r="DC373" s="180"/>
      <c r="DD373" s="180"/>
      <c r="DE373" s="180"/>
      <c r="DF373" s="180"/>
      <c r="DG373" s="180"/>
      <c r="DH373" s="180"/>
      <c r="DI373" s="180"/>
      <c r="DJ373" s="180"/>
      <c r="DK373" s="180"/>
      <c r="DL373" s="180"/>
      <c r="DM373" s="180"/>
      <c r="DN373" s="180"/>
      <c r="DO373" s="180"/>
      <c r="DP373" s="180"/>
      <c r="DQ373" s="180"/>
      <c r="DR373" s="180"/>
      <c r="DS373" s="180"/>
      <c r="DT373" s="180"/>
      <c r="DU373" s="180"/>
      <c r="DV373" s="180"/>
      <c r="DW373" s="180"/>
      <c r="DX373" s="180"/>
      <c r="DY373" s="180"/>
      <c r="DZ373" s="180"/>
      <c r="EA373" s="180"/>
      <c r="EB373" s="180"/>
      <c r="EC373" s="180"/>
      <c r="ED373" s="180"/>
      <c r="EE373" s="180"/>
      <c r="EF373" s="180"/>
      <c r="EG373" s="180"/>
      <c r="EH373" s="180"/>
      <c r="EI373" s="180"/>
      <c r="EJ373" s="180"/>
      <c r="EK373" s="180"/>
      <c r="EL373" s="180"/>
      <c r="EM373" s="180"/>
      <c r="EN373" s="180"/>
      <c r="EO373" s="180"/>
      <c r="EP373" s="180"/>
      <c r="EQ373" s="180"/>
      <c r="ER373" s="180"/>
      <c r="ES373" s="180"/>
      <c r="ET373" s="180"/>
      <c r="EU373" s="180"/>
      <c r="EV373" s="180"/>
      <c r="EW373" s="180"/>
      <c r="EX373" s="180"/>
      <c r="EY373" s="180"/>
      <c r="EZ373" s="180"/>
      <c r="FA373" s="180"/>
      <c r="FB373" s="180"/>
      <c r="FC373" s="180"/>
      <c r="FD373" s="180"/>
      <c r="FE373" s="180"/>
      <c r="FF373" s="180"/>
      <c r="FG373" s="180"/>
      <c r="FH373" s="180"/>
    </row>
    <row r="374" spans="3:164" hidden="1" x14ac:dyDescent="0.3">
      <c r="C374" s="801">
        <f t="shared" si="587"/>
        <v>54</v>
      </c>
      <c r="D374" s="309" t="str">
        <f t="shared" si="587"/>
        <v>P. MOVIL-Luminaria x unidad(1-2Rigs)</v>
      </c>
      <c r="E374" s="310">
        <f t="shared" si="584"/>
        <v>0</v>
      </c>
      <c r="F374" s="180"/>
      <c r="G374" s="311" t="str">
        <f t="shared" si="585"/>
        <v>-</v>
      </c>
      <c r="H374" s="311"/>
      <c r="I374" s="311"/>
      <c r="J374" s="311"/>
      <c r="K374" s="312" t="str">
        <f>IFERROR(INDEX($G$321:$G$420,MATCH(0,INDEX(COUNTIF($K$320:K373,$G$321:$G$420),),)),"")</f>
        <v/>
      </c>
      <c r="L374" s="313"/>
      <c r="M374" s="313"/>
      <c r="N374" s="313"/>
      <c r="O374" s="180"/>
      <c r="P374" s="180"/>
      <c r="Q374" s="180"/>
      <c r="R374" s="180"/>
      <c r="S374" s="180"/>
      <c r="T374" s="180"/>
      <c r="U374" s="180"/>
      <c r="V374" s="180"/>
      <c r="W374" s="180"/>
      <c r="X374" s="180"/>
      <c r="Y374" s="180"/>
      <c r="Z374" s="180"/>
      <c r="AA374" s="180"/>
      <c r="AB374" s="180"/>
      <c r="AC374" s="180"/>
      <c r="AD374" s="180"/>
      <c r="AE374" s="180"/>
      <c r="AF374" s="180"/>
      <c r="AG374" s="180"/>
      <c r="AH374" s="180"/>
      <c r="AI374" s="180"/>
      <c r="AJ374" s="180"/>
      <c r="AK374" s="180"/>
      <c r="AL374" s="180"/>
      <c r="AM374" s="180"/>
      <c r="AN374" s="180"/>
      <c r="AO374" s="180"/>
      <c r="AP374" s="180"/>
      <c r="AQ374" s="180"/>
      <c r="AR374" s="180"/>
      <c r="AS374" s="180"/>
      <c r="AT374" s="180"/>
      <c r="AU374" s="180"/>
      <c r="AV374" s="180"/>
      <c r="AW374" s="180"/>
      <c r="AX374" s="180"/>
      <c r="AY374" s="180"/>
      <c r="AZ374" s="180"/>
      <c r="BA374" s="180"/>
      <c r="BB374" s="180"/>
      <c r="BC374" s="180"/>
      <c r="BD374" s="180"/>
      <c r="BE374" s="180"/>
      <c r="BF374" s="180"/>
      <c r="BG374" s="180"/>
      <c r="BH374" s="180"/>
      <c r="BI374" s="180"/>
      <c r="BJ374" s="180"/>
      <c r="BK374" s="180"/>
      <c r="BL374" s="180"/>
      <c r="BM374" s="180"/>
      <c r="BN374" s="180"/>
      <c r="BO374" s="180"/>
      <c r="BP374" s="180"/>
      <c r="BQ374" s="180"/>
      <c r="BR374" s="180"/>
      <c r="BS374" s="180"/>
      <c r="BT374" s="180"/>
      <c r="BU374" s="180"/>
      <c r="BV374" s="180"/>
      <c r="BW374" s="180"/>
      <c r="BX374" s="180"/>
      <c r="BY374" s="180"/>
      <c r="BZ374" s="180"/>
      <c r="CA374" s="180"/>
      <c r="CB374" s="180"/>
      <c r="CC374" s="180"/>
      <c r="CD374" s="180"/>
      <c r="CE374" s="180"/>
      <c r="CF374" s="180"/>
      <c r="CG374" s="180"/>
      <c r="CH374" s="180"/>
      <c r="CI374" s="180"/>
      <c r="CJ374" s="180"/>
      <c r="CK374" s="180"/>
      <c r="CL374" s="180"/>
      <c r="CM374" s="180"/>
      <c r="CN374" s="180"/>
      <c r="CO374" s="180"/>
      <c r="CP374" s="180"/>
      <c r="CQ374" s="180"/>
      <c r="CR374" s="180"/>
      <c r="CS374" s="180"/>
      <c r="CT374" s="180"/>
      <c r="CU374" s="180"/>
      <c r="CV374" s="180"/>
      <c r="CW374" s="180"/>
      <c r="CX374" s="180"/>
      <c r="CY374" s="180"/>
      <c r="CZ374" s="180"/>
      <c r="DA374" s="180"/>
      <c r="DB374" s="180"/>
      <c r="DC374" s="180"/>
      <c r="DD374" s="180"/>
      <c r="DE374" s="180"/>
      <c r="DF374" s="180"/>
      <c r="DG374" s="180"/>
      <c r="DH374" s="180"/>
      <c r="DI374" s="180"/>
      <c r="DJ374" s="180"/>
      <c r="DK374" s="180"/>
      <c r="DL374" s="180"/>
      <c r="DM374" s="180"/>
      <c r="DN374" s="180"/>
      <c r="DO374" s="180"/>
      <c r="DP374" s="180"/>
      <c r="DQ374" s="180"/>
      <c r="DR374" s="180"/>
      <c r="DS374" s="180"/>
      <c r="DT374" s="180"/>
      <c r="DU374" s="180"/>
      <c r="DV374" s="180"/>
      <c r="DW374" s="180"/>
      <c r="DX374" s="180"/>
      <c r="DY374" s="180"/>
      <c r="DZ374" s="180"/>
      <c r="EA374" s="180"/>
      <c r="EB374" s="180"/>
      <c r="EC374" s="180"/>
      <c r="ED374" s="180"/>
      <c r="EE374" s="180"/>
      <c r="EF374" s="180"/>
      <c r="EG374" s="180"/>
      <c r="EH374" s="180"/>
      <c r="EI374" s="180"/>
      <c r="EJ374" s="180"/>
      <c r="EK374" s="180"/>
      <c r="EL374" s="180"/>
      <c r="EM374" s="180"/>
      <c r="EN374" s="180"/>
      <c r="EO374" s="180"/>
      <c r="EP374" s="180"/>
      <c r="EQ374" s="180"/>
      <c r="ER374" s="180"/>
      <c r="ES374" s="180"/>
      <c r="ET374" s="180"/>
      <c r="EU374" s="180"/>
      <c r="EV374" s="180"/>
      <c r="EW374" s="180"/>
      <c r="EX374" s="180"/>
      <c r="EY374" s="180"/>
      <c r="EZ374" s="180"/>
      <c r="FA374" s="180"/>
      <c r="FB374" s="180"/>
      <c r="FC374" s="180"/>
      <c r="FD374" s="180"/>
      <c r="FE374" s="180"/>
      <c r="FF374" s="180"/>
      <c r="FG374" s="180"/>
      <c r="FH374" s="180"/>
    </row>
    <row r="375" spans="3:164" hidden="1" x14ac:dyDescent="0.3">
      <c r="C375" s="801">
        <f t="shared" si="587"/>
        <v>55</v>
      </c>
      <c r="D375" s="309" t="str">
        <f t="shared" si="587"/>
        <v>P. MOVIL-Mov/Des Generador Bs-Yc(1-2Rigs</v>
      </c>
      <c r="E375" s="310">
        <f t="shared" si="584"/>
        <v>0</v>
      </c>
      <c r="F375" s="180"/>
      <c r="G375" s="311" t="str">
        <f t="shared" si="585"/>
        <v>-</v>
      </c>
      <c r="H375" s="311"/>
      <c r="I375" s="311"/>
      <c r="J375" s="311"/>
      <c r="K375" s="312" t="str">
        <f>IFERROR(INDEX($G$321:$G$420,MATCH(0,INDEX(COUNTIF($K$320:K374,$G$321:$G$420),),)),"")</f>
        <v/>
      </c>
      <c r="L375" s="313"/>
      <c r="M375" s="313"/>
      <c r="N375" s="313"/>
      <c r="O375" s="180"/>
      <c r="P375" s="180"/>
      <c r="Q375" s="180"/>
      <c r="R375" s="180"/>
      <c r="S375" s="180"/>
      <c r="T375" s="180"/>
      <c r="U375" s="180"/>
      <c r="V375" s="180"/>
      <c r="W375" s="180"/>
      <c r="X375" s="180"/>
      <c r="Y375" s="180"/>
      <c r="Z375" s="180"/>
      <c r="AA375" s="180"/>
      <c r="AB375" s="180"/>
      <c r="AC375" s="180"/>
      <c r="AD375" s="180"/>
      <c r="AE375" s="180"/>
      <c r="AF375" s="180"/>
      <c r="AG375" s="180"/>
      <c r="AH375" s="180"/>
      <c r="AI375" s="180"/>
      <c r="AJ375" s="180"/>
      <c r="AK375" s="180"/>
      <c r="AL375" s="180"/>
      <c r="AM375" s="180"/>
      <c r="AN375" s="180"/>
      <c r="AO375" s="180"/>
      <c r="AP375" s="180"/>
      <c r="AQ375" s="180"/>
      <c r="AR375" s="180"/>
      <c r="AS375" s="180"/>
      <c r="AT375" s="180"/>
      <c r="AU375" s="180"/>
      <c r="AV375" s="180"/>
      <c r="AW375" s="180"/>
      <c r="AX375" s="180"/>
      <c r="AY375" s="180"/>
      <c r="AZ375" s="180"/>
      <c r="BA375" s="180"/>
      <c r="BB375" s="180"/>
      <c r="BC375" s="180"/>
      <c r="BD375" s="180"/>
      <c r="BE375" s="180"/>
      <c r="BF375" s="180"/>
      <c r="BG375" s="180"/>
      <c r="BH375" s="180"/>
      <c r="BI375" s="180"/>
      <c r="BJ375" s="180"/>
      <c r="BK375" s="180"/>
      <c r="BL375" s="180"/>
      <c r="BM375" s="180"/>
      <c r="BN375" s="180"/>
      <c r="BO375" s="180"/>
      <c r="BP375" s="180"/>
      <c r="BQ375" s="180"/>
      <c r="BR375" s="180"/>
      <c r="BS375" s="180"/>
      <c r="BT375" s="180"/>
      <c r="BU375" s="180"/>
      <c r="BV375" s="180"/>
      <c r="BW375" s="180"/>
      <c r="BX375" s="180"/>
      <c r="BY375" s="180"/>
      <c r="BZ375" s="180"/>
      <c r="CA375" s="180"/>
      <c r="CB375" s="180"/>
      <c r="CC375" s="180"/>
      <c r="CD375" s="180"/>
      <c r="CE375" s="180"/>
      <c r="CF375" s="180"/>
      <c r="CG375" s="180"/>
      <c r="CH375" s="180"/>
      <c r="CI375" s="180"/>
      <c r="CJ375" s="180"/>
      <c r="CK375" s="180"/>
      <c r="CL375" s="180"/>
      <c r="CM375" s="180"/>
      <c r="CN375" s="180"/>
      <c r="CO375" s="180"/>
      <c r="CP375" s="180"/>
      <c r="CQ375" s="180"/>
      <c r="CR375" s="180"/>
      <c r="CS375" s="180"/>
      <c r="CT375" s="180"/>
      <c r="CU375" s="180"/>
      <c r="CV375" s="180"/>
      <c r="CW375" s="180"/>
      <c r="CX375" s="180"/>
      <c r="CY375" s="180"/>
      <c r="CZ375" s="180"/>
      <c r="DA375" s="180"/>
      <c r="DB375" s="180"/>
      <c r="DC375" s="180"/>
      <c r="DD375" s="180"/>
      <c r="DE375" s="180"/>
      <c r="DF375" s="180"/>
      <c r="DG375" s="180"/>
      <c r="DH375" s="180"/>
      <c r="DI375" s="180"/>
      <c r="DJ375" s="180"/>
      <c r="DK375" s="180"/>
      <c r="DL375" s="180"/>
      <c r="DM375" s="180"/>
      <c r="DN375" s="180"/>
      <c r="DO375" s="180"/>
      <c r="DP375" s="180"/>
      <c r="DQ375" s="180"/>
      <c r="DR375" s="180"/>
      <c r="DS375" s="180"/>
      <c r="DT375" s="180"/>
      <c r="DU375" s="180"/>
      <c r="DV375" s="180"/>
      <c r="DW375" s="180"/>
      <c r="DX375" s="180"/>
      <c r="DY375" s="180"/>
      <c r="DZ375" s="180"/>
      <c r="EA375" s="180"/>
      <c r="EB375" s="180"/>
      <c r="EC375" s="180"/>
      <c r="ED375" s="180"/>
      <c r="EE375" s="180"/>
      <c r="EF375" s="180"/>
      <c r="EG375" s="180"/>
      <c r="EH375" s="180"/>
      <c r="EI375" s="180"/>
      <c r="EJ375" s="180"/>
      <c r="EK375" s="180"/>
      <c r="EL375" s="180"/>
      <c r="EM375" s="180"/>
      <c r="EN375" s="180"/>
      <c r="EO375" s="180"/>
      <c r="EP375" s="180"/>
      <c r="EQ375" s="180"/>
      <c r="ER375" s="180"/>
      <c r="ES375" s="180"/>
      <c r="ET375" s="180"/>
      <c r="EU375" s="180"/>
      <c r="EV375" s="180"/>
      <c r="EW375" s="180"/>
      <c r="EX375" s="180"/>
      <c r="EY375" s="180"/>
      <c r="EZ375" s="180"/>
      <c r="FA375" s="180"/>
      <c r="FB375" s="180"/>
      <c r="FC375" s="180"/>
      <c r="FD375" s="180"/>
      <c r="FE375" s="180"/>
      <c r="FF375" s="180"/>
      <c r="FG375" s="180"/>
      <c r="FH375" s="180"/>
    </row>
    <row r="376" spans="3:164" hidden="1" x14ac:dyDescent="0.3">
      <c r="C376" s="801">
        <f t="shared" si="587"/>
        <v>56</v>
      </c>
      <c r="D376" s="309" t="str">
        <f t="shared" si="587"/>
        <v>P. MOVIL-Mov/Des Luminaria Bs-Yc(1-2Rigs</v>
      </c>
      <c r="E376" s="310">
        <f t="shared" si="584"/>
        <v>0</v>
      </c>
      <c r="F376" s="180"/>
      <c r="G376" s="311" t="str">
        <f t="shared" si="585"/>
        <v>-</v>
      </c>
      <c r="H376" s="311"/>
      <c r="I376" s="311"/>
      <c r="J376" s="311"/>
      <c r="K376" s="312" t="str">
        <f>IFERROR(INDEX($G$321:$G$420,MATCH(0,INDEX(COUNTIF($K$320:K375,$G$321:$G$420),),)),"")</f>
        <v/>
      </c>
      <c r="L376" s="313"/>
      <c r="M376" s="313"/>
      <c r="N376" s="313"/>
      <c r="O376" s="180"/>
      <c r="P376" s="180"/>
      <c r="Q376" s="180"/>
      <c r="R376" s="180"/>
      <c r="S376" s="180"/>
      <c r="T376" s="180"/>
      <c r="U376" s="180"/>
      <c r="V376" s="180"/>
      <c r="W376" s="180"/>
      <c r="X376" s="180"/>
      <c r="Y376" s="180"/>
      <c r="Z376" s="180"/>
      <c r="AA376" s="180"/>
      <c r="AB376" s="180"/>
      <c r="AC376" s="180"/>
      <c r="AD376" s="180"/>
      <c r="AE376" s="180"/>
      <c r="AF376" s="180"/>
      <c r="AG376" s="180"/>
      <c r="AH376" s="180"/>
      <c r="AI376" s="180"/>
      <c r="AJ376" s="180"/>
      <c r="AK376" s="180"/>
      <c r="AL376" s="180"/>
      <c r="AM376" s="180"/>
      <c r="AN376" s="180"/>
      <c r="AO376" s="180"/>
      <c r="AP376" s="180"/>
      <c r="AQ376" s="180"/>
      <c r="AR376" s="180"/>
      <c r="AS376" s="180"/>
      <c r="AT376" s="180"/>
      <c r="AU376" s="180"/>
      <c r="AV376" s="180"/>
      <c r="AW376" s="180"/>
      <c r="AX376" s="180"/>
      <c r="AY376" s="180"/>
      <c r="AZ376" s="180"/>
      <c r="BA376" s="180"/>
      <c r="BB376" s="180"/>
      <c r="BC376" s="180"/>
      <c r="BD376" s="180"/>
      <c r="BE376" s="180"/>
      <c r="BF376" s="180"/>
      <c r="BG376" s="180"/>
      <c r="BH376" s="180"/>
      <c r="BI376" s="180"/>
      <c r="BJ376" s="180"/>
      <c r="BK376" s="180"/>
      <c r="BL376" s="180"/>
      <c r="BM376" s="180"/>
      <c r="BN376" s="180"/>
      <c r="BO376" s="180"/>
      <c r="BP376" s="180"/>
      <c r="BQ376" s="180"/>
      <c r="BR376" s="180"/>
      <c r="BS376" s="180"/>
      <c r="BT376" s="180"/>
      <c r="BU376" s="180"/>
      <c r="BV376" s="180"/>
      <c r="BW376" s="180"/>
      <c r="BX376" s="180"/>
      <c r="BY376" s="180"/>
      <c r="BZ376" s="180"/>
      <c r="CA376" s="180"/>
      <c r="CB376" s="180"/>
      <c r="CC376" s="180"/>
      <c r="CD376" s="180"/>
      <c r="CE376" s="180"/>
      <c r="CF376" s="180"/>
      <c r="CG376" s="180"/>
      <c r="CH376" s="180"/>
      <c r="CI376" s="180"/>
      <c r="CJ376" s="180"/>
      <c r="CK376" s="180"/>
      <c r="CL376" s="180"/>
      <c r="CM376" s="180"/>
      <c r="CN376" s="180"/>
      <c r="CO376" s="180"/>
      <c r="CP376" s="180"/>
      <c r="CQ376" s="180"/>
      <c r="CR376" s="180"/>
      <c r="CS376" s="180"/>
      <c r="CT376" s="180"/>
      <c r="CU376" s="180"/>
      <c r="CV376" s="180"/>
      <c r="CW376" s="180"/>
      <c r="CX376" s="180"/>
      <c r="CY376" s="180"/>
      <c r="CZ376" s="180"/>
      <c r="DA376" s="180"/>
      <c r="DB376" s="180"/>
      <c r="DC376" s="180"/>
      <c r="DD376" s="180"/>
      <c r="DE376" s="180"/>
      <c r="DF376" s="180"/>
      <c r="DG376" s="180"/>
      <c r="DH376" s="180"/>
      <c r="DI376" s="180"/>
      <c r="DJ376" s="180"/>
      <c r="DK376" s="180"/>
      <c r="DL376" s="180"/>
      <c r="DM376" s="180"/>
      <c r="DN376" s="180"/>
      <c r="DO376" s="180"/>
      <c r="DP376" s="180"/>
      <c r="DQ376" s="180"/>
      <c r="DR376" s="180"/>
      <c r="DS376" s="180"/>
      <c r="DT376" s="180"/>
      <c r="DU376" s="180"/>
      <c r="DV376" s="180"/>
      <c r="DW376" s="180"/>
      <c r="DX376" s="180"/>
      <c r="DY376" s="180"/>
      <c r="DZ376" s="180"/>
      <c r="EA376" s="180"/>
      <c r="EB376" s="180"/>
      <c r="EC376" s="180"/>
      <c r="ED376" s="180"/>
      <c r="EE376" s="180"/>
      <c r="EF376" s="180"/>
      <c r="EG376" s="180"/>
      <c r="EH376" s="180"/>
      <c r="EI376" s="180"/>
      <c r="EJ376" s="180"/>
      <c r="EK376" s="180"/>
      <c r="EL376" s="180"/>
      <c r="EM376" s="180"/>
      <c r="EN376" s="180"/>
      <c r="EO376" s="180"/>
      <c r="EP376" s="180"/>
      <c r="EQ376" s="180"/>
      <c r="ER376" s="180"/>
      <c r="ES376" s="180"/>
      <c r="ET376" s="180"/>
      <c r="EU376" s="180"/>
      <c r="EV376" s="180"/>
      <c r="EW376" s="180"/>
      <c r="EX376" s="180"/>
      <c r="EY376" s="180"/>
      <c r="EZ376" s="180"/>
      <c r="FA376" s="180"/>
      <c r="FB376" s="180"/>
      <c r="FC376" s="180"/>
      <c r="FD376" s="180"/>
      <c r="FE376" s="180"/>
      <c r="FF376" s="180"/>
      <c r="FG376" s="180"/>
      <c r="FH376" s="180"/>
    </row>
    <row r="377" spans="3:164" hidden="1" x14ac:dyDescent="0.3">
      <c r="C377" s="801">
        <f t="shared" si="587"/>
        <v>57</v>
      </c>
      <c r="D377" s="309" t="str">
        <f t="shared" si="587"/>
        <v>P. MOVIL-Mov/DesmXPilet Bas-Yc(1-2Rigs)</v>
      </c>
      <c r="E377" s="310">
        <f t="shared" si="584"/>
        <v>0</v>
      </c>
      <c r="F377" s="180"/>
      <c r="G377" s="311" t="str">
        <f t="shared" si="585"/>
        <v>-</v>
      </c>
      <c r="H377" s="311"/>
      <c r="I377" s="311"/>
      <c r="J377" s="311"/>
      <c r="K377" s="312" t="str">
        <f>IFERROR(INDEX($G$321:$G$420,MATCH(0,INDEX(COUNTIF($K$320:K376,$G$321:$G$420),),)),"")</f>
        <v/>
      </c>
      <c r="L377" s="313"/>
      <c r="M377" s="313"/>
      <c r="N377" s="313"/>
      <c r="O377" s="180"/>
      <c r="P377" s="180"/>
      <c r="Q377" s="180"/>
      <c r="R377" s="180"/>
      <c r="S377" s="180"/>
      <c r="T377" s="180"/>
      <c r="U377" s="180"/>
      <c r="V377" s="180"/>
      <c r="W377" s="180"/>
      <c r="X377" s="180"/>
      <c r="Y377" s="180"/>
      <c r="Z377" s="180"/>
      <c r="AA377" s="180"/>
      <c r="AB377" s="180"/>
      <c r="AC377" s="180"/>
      <c r="AD377" s="180"/>
      <c r="AE377" s="180"/>
      <c r="AF377" s="180"/>
      <c r="AG377" s="180"/>
      <c r="AH377" s="180"/>
      <c r="AI377" s="180"/>
      <c r="AJ377" s="180"/>
      <c r="AK377" s="180"/>
      <c r="AL377" s="180"/>
      <c r="AM377" s="180"/>
      <c r="AN377" s="180"/>
      <c r="AO377" s="180"/>
      <c r="AP377" s="180"/>
      <c r="AQ377" s="180"/>
      <c r="AR377" s="180"/>
      <c r="AS377" s="180"/>
      <c r="AT377" s="180"/>
      <c r="AU377" s="180"/>
      <c r="AV377" s="180"/>
      <c r="AW377" s="180"/>
      <c r="AX377" s="180"/>
      <c r="AY377" s="180"/>
      <c r="AZ377" s="180"/>
      <c r="BA377" s="180"/>
      <c r="BB377" s="180"/>
      <c r="BC377" s="180"/>
      <c r="BD377" s="180"/>
      <c r="BE377" s="180"/>
      <c r="BF377" s="180"/>
      <c r="BG377" s="180"/>
      <c r="BH377" s="180"/>
      <c r="BI377" s="180"/>
      <c r="BJ377" s="180"/>
      <c r="BK377" s="180"/>
      <c r="BL377" s="180"/>
      <c r="BM377" s="180"/>
      <c r="BN377" s="180"/>
      <c r="BO377" s="180"/>
      <c r="BP377" s="180"/>
      <c r="BQ377" s="180"/>
      <c r="BR377" s="180"/>
      <c r="BS377" s="180"/>
      <c r="BT377" s="180"/>
      <c r="BU377" s="180"/>
      <c r="BV377" s="180"/>
      <c r="BW377" s="180"/>
      <c r="BX377" s="180"/>
      <c r="BY377" s="180"/>
      <c r="BZ377" s="180"/>
      <c r="CA377" s="180"/>
      <c r="CB377" s="180"/>
      <c r="CC377" s="180"/>
      <c r="CD377" s="180"/>
      <c r="CE377" s="180"/>
      <c r="CF377" s="180"/>
      <c r="CG377" s="180"/>
      <c r="CH377" s="180"/>
      <c r="CI377" s="180"/>
      <c r="CJ377" s="180"/>
      <c r="CK377" s="180"/>
      <c r="CL377" s="180"/>
      <c r="CM377" s="180"/>
      <c r="CN377" s="180"/>
      <c r="CO377" s="180"/>
      <c r="CP377" s="180"/>
      <c r="CQ377" s="180"/>
      <c r="CR377" s="180"/>
      <c r="CS377" s="180"/>
      <c r="CT377" s="180"/>
      <c r="CU377" s="180"/>
      <c r="CV377" s="180"/>
      <c r="CW377" s="180"/>
      <c r="CX377" s="180"/>
      <c r="CY377" s="180"/>
      <c r="CZ377" s="180"/>
      <c r="DA377" s="180"/>
      <c r="DB377" s="180"/>
      <c r="DC377" s="180"/>
      <c r="DD377" s="180"/>
      <c r="DE377" s="180"/>
      <c r="DF377" s="180"/>
      <c r="DG377" s="180"/>
      <c r="DH377" s="180"/>
      <c r="DI377" s="180"/>
      <c r="DJ377" s="180"/>
      <c r="DK377" s="180"/>
      <c r="DL377" s="180"/>
      <c r="DM377" s="180"/>
      <c r="DN377" s="180"/>
      <c r="DO377" s="180"/>
      <c r="DP377" s="180"/>
      <c r="DQ377" s="180"/>
      <c r="DR377" s="180"/>
      <c r="DS377" s="180"/>
      <c r="DT377" s="180"/>
      <c r="DU377" s="180"/>
      <c r="DV377" s="180"/>
      <c r="DW377" s="180"/>
      <c r="DX377" s="180"/>
      <c r="DY377" s="180"/>
      <c r="DZ377" s="180"/>
      <c r="EA377" s="180"/>
      <c r="EB377" s="180"/>
      <c r="EC377" s="180"/>
      <c r="ED377" s="180"/>
      <c r="EE377" s="180"/>
      <c r="EF377" s="180"/>
      <c r="EG377" s="180"/>
      <c r="EH377" s="180"/>
      <c r="EI377" s="180"/>
      <c r="EJ377" s="180"/>
      <c r="EK377" s="180"/>
      <c r="EL377" s="180"/>
      <c r="EM377" s="180"/>
      <c r="EN377" s="180"/>
      <c r="EO377" s="180"/>
      <c r="EP377" s="180"/>
      <c r="EQ377" s="180"/>
      <c r="ER377" s="180"/>
      <c r="ES377" s="180"/>
      <c r="ET377" s="180"/>
      <c r="EU377" s="180"/>
      <c r="EV377" s="180"/>
      <c r="EW377" s="180"/>
      <c r="EX377" s="180"/>
      <c r="EY377" s="180"/>
      <c r="EZ377" s="180"/>
      <c r="FA377" s="180"/>
      <c r="FB377" s="180"/>
      <c r="FC377" s="180"/>
      <c r="FD377" s="180"/>
      <c r="FE377" s="180"/>
      <c r="FF377" s="180"/>
      <c r="FG377" s="180"/>
      <c r="FH377" s="180"/>
    </row>
    <row r="378" spans="3:164" hidden="1" x14ac:dyDescent="0.3">
      <c r="C378" s="801">
        <f t="shared" si="587"/>
        <v>58</v>
      </c>
      <c r="D378" s="309" t="str">
        <f t="shared" si="587"/>
        <v>P. MOVIL-Pileta c/Remov(1-2Rigs)</v>
      </c>
      <c r="E378" s="310">
        <f t="shared" si="584"/>
        <v>0</v>
      </c>
      <c r="F378" s="180"/>
      <c r="G378" s="311" t="str">
        <f t="shared" si="585"/>
        <v>-</v>
      </c>
      <c r="H378" s="311"/>
      <c r="I378" s="311"/>
      <c r="J378" s="311"/>
      <c r="K378" s="312" t="str">
        <f>IFERROR(INDEX($G$321:$G$420,MATCH(0,INDEX(COUNTIF($K$320:K377,$G$321:$G$420),),)),"")</f>
        <v/>
      </c>
      <c r="L378" s="313"/>
      <c r="M378" s="313"/>
      <c r="N378" s="313"/>
      <c r="O378" s="180"/>
      <c r="P378" s="180"/>
      <c r="Q378" s="180"/>
      <c r="R378" s="180"/>
      <c r="S378" s="180"/>
      <c r="T378" s="180"/>
      <c r="U378" s="180"/>
      <c r="V378" s="180"/>
      <c r="W378" s="180"/>
      <c r="X378" s="180"/>
      <c r="Y378" s="180"/>
      <c r="Z378" s="180"/>
      <c r="AA378" s="180"/>
      <c r="AB378" s="180"/>
      <c r="AC378" s="180"/>
      <c r="AD378" s="180"/>
      <c r="AE378" s="180"/>
      <c r="AF378" s="180"/>
      <c r="AG378" s="180"/>
      <c r="AH378" s="180"/>
      <c r="AI378" s="180"/>
      <c r="AJ378" s="180"/>
      <c r="AK378" s="180"/>
      <c r="AL378" s="180"/>
      <c r="AM378" s="180"/>
      <c r="AN378" s="180"/>
      <c r="AO378" s="180"/>
      <c r="AP378" s="180"/>
      <c r="AQ378" s="180"/>
      <c r="AR378" s="180"/>
      <c r="AS378" s="180"/>
      <c r="AT378" s="180"/>
      <c r="AU378" s="180"/>
      <c r="AV378" s="180"/>
      <c r="AW378" s="180"/>
      <c r="AX378" s="180"/>
      <c r="AY378" s="180"/>
      <c r="AZ378" s="180"/>
      <c r="BA378" s="180"/>
      <c r="BB378" s="180"/>
      <c r="BC378" s="180"/>
      <c r="BD378" s="180"/>
      <c r="BE378" s="180"/>
      <c r="BF378" s="180"/>
      <c r="BG378" s="180"/>
      <c r="BH378" s="180"/>
      <c r="BI378" s="180"/>
      <c r="BJ378" s="180"/>
      <c r="BK378" s="180"/>
      <c r="BL378" s="180"/>
      <c r="BM378" s="180"/>
      <c r="BN378" s="180"/>
      <c r="BO378" s="180"/>
      <c r="BP378" s="180"/>
      <c r="BQ378" s="180"/>
      <c r="BR378" s="180"/>
      <c r="BS378" s="180"/>
      <c r="BT378" s="180"/>
      <c r="BU378" s="180"/>
      <c r="BV378" s="180"/>
      <c r="BW378" s="180"/>
      <c r="BX378" s="180"/>
      <c r="BY378" s="180"/>
      <c r="BZ378" s="180"/>
      <c r="CA378" s="180"/>
      <c r="CB378" s="180"/>
      <c r="CC378" s="180"/>
      <c r="CD378" s="180"/>
      <c r="CE378" s="180"/>
      <c r="CF378" s="180"/>
      <c r="CG378" s="180"/>
      <c r="CH378" s="180"/>
      <c r="CI378" s="180"/>
      <c r="CJ378" s="180"/>
      <c r="CK378" s="180"/>
      <c r="CL378" s="180"/>
      <c r="CM378" s="180"/>
      <c r="CN378" s="180"/>
      <c r="CO378" s="180"/>
      <c r="CP378" s="180"/>
      <c r="CQ378" s="180"/>
      <c r="CR378" s="180"/>
      <c r="CS378" s="180"/>
      <c r="CT378" s="180"/>
      <c r="CU378" s="180"/>
      <c r="CV378" s="180"/>
      <c r="CW378" s="180"/>
      <c r="CX378" s="180"/>
      <c r="CY378" s="180"/>
      <c r="CZ378" s="180"/>
      <c r="DA378" s="180"/>
      <c r="DB378" s="180"/>
      <c r="DC378" s="180"/>
      <c r="DD378" s="180"/>
      <c r="DE378" s="180"/>
      <c r="DF378" s="180"/>
      <c r="DG378" s="180"/>
      <c r="DH378" s="180"/>
      <c r="DI378" s="180"/>
      <c r="DJ378" s="180"/>
      <c r="DK378" s="180"/>
      <c r="DL378" s="180"/>
      <c r="DM378" s="180"/>
      <c r="DN378" s="180"/>
      <c r="DO378" s="180"/>
      <c r="DP378" s="180"/>
      <c r="DQ378" s="180"/>
      <c r="DR378" s="180"/>
      <c r="DS378" s="180"/>
      <c r="DT378" s="180"/>
      <c r="DU378" s="180"/>
      <c r="DV378" s="180"/>
      <c r="DW378" s="180"/>
      <c r="DX378" s="180"/>
      <c r="DY378" s="180"/>
      <c r="DZ378" s="180"/>
      <c r="EA378" s="180"/>
      <c r="EB378" s="180"/>
      <c r="EC378" s="180"/>
      <c r="ED378" s="180"/>
      <c r="EE378" s="180"/>
      <c r="EF378" s="180"/>
      <c r="EG378" s="180"/>
      <c r="EH378" s="180"/>
      <c r="EI378" s="180"/>
      <c r="EJ378" s="180"/>
      <c r="EK378" s="180"/>
      <c r="EL378" s="180"/>
      <c r="EM378" s="180"/>
      <c r="EN378" s="180"/>
      <c r="EO378" s="180"/>
      <c r="EP378" s="180"/>
      <c r="EQ378" s="180"/>
      <c r="ER378" s="180"/>
      <c r="ES378" s="180"/>
      <c r="ET378" s="180"/>
      <c r="EU378" s="180"/>
      <c r="EV378" s="180"/>
      <c r="EW378" s="180"/>
      <c r="EX378" s="180"/>
      <c r="EY378" s="180"/>
      <c r="EZ378" s="180"/>
      <c r="FA378" s="180"/>
      <c r="FB378" s="180"/>
      <c r="FC378" s="180"/>
      <c r="FD378" s="180"/>
      <c r="FE378" s="180"/>
      <c r="FF378" s="180"/>
      <c r="FG378" s="180"/>
      <c r="FH378" s="180"/>
    </row>
    <row r="379" spans="3:164" hidden="1" x14ac:dyDescent="0.3">
      <c r="C379" s="801">
        <f t="shared" si="587"/>
        <v>59</v>
      </c>
      <c r="D379" s="309" t="str">
        <f t="shared" si="587"/>
        <v>P. MOVIL-Serv Tecnico x Persona(1-2Rigs)</v>
      </c>
      <c r="E379" s="310">
        <f t="shared" si="584"/>
        <v>0</v>
      </c>
      <c r="F379" s="180"/>
      <c r="G379" s="311" t="str">
        <f t="shared" si="585"/>
        <v>-</v>
      </c>
      <c r="H379" s="311"/>
      <c r="I379" s="311"/>
      <c r="J379" s="311"/>
      <c r="K379" s="312" t="str">
        <f>IFERROR(INDEX($G$321:$G$420,MATCH(0,INDEX(COUNTIF($K$320:K378,$G$321:$G$420),),)),"")</f>
        <v/>
      </c>
      <c r="L379" s="313"/>
      <c r="M379" s="313"/>
      <c r="N379" s="313"/>
      <c r="O379" s="180"/>
      <c r="P379" s="180"/>
      <c r="Q379" s="180"/>
      <c r="R379" s="180"/>
      <c r="S379" s="180"/>
      <c r="T379" s="180"/>
      <c r="U379" s="180"/>
      <c r="V379" s="180"/>
      <c r="W379" s="180"/>
      <c r="X379" s="180"/>
      <c r="Y379" s="180"/>
      <c r="Z379" s="180"/>
      <c r="AA379" s="180"/>
      <c r="AB379" s="180"/>
      <c r="AC379" s="180"/>
      <c r="AD379" s="180"/>
      <c r="AE379" s="180"/>
      <c r="AF379" s="180"/>
      <c r="AG379" s="180"/>
      <c r="AH379" s="180"/>
      <c r="AI379" s="180"/>
      <c r="AJ379" s="180"/>
      <c r="AK379" s="180"/>
      <c r="AL379" s="180"/>
      <c r="AM379" s="180"/>
      <c r="AN379" s="180"/>
      <c r="AO379" s="180"/>
      <c r="AP379" s="180"/>
      <c r="AQ379" s="180"/>
      <c r="AR379" s="180"/>
      <c r="AS379" s="180"/>
      <c r="AT379" s="180"/>
      <c r="AU379" s="180"/>
      <c r="AV379" s="180"/>
      <c r="AW379" s="180"/>
      <c r="AX379" s="180"/>
      <c r="AY379" s="180"/>
      <c r="AZ379" s="180"/>
      <c r="BA379" s="180"/>
      <c r="BB379" s="180"/>
      <c r="BC379" s="180"/>
      <c r="BD379" s="180"/>
      <c r="BE379" s="180"/>
      <c r="BF379" s="180"/>
      <c r="BG379" s="180"/>
      <c r="BH379" s="180"/>
      <c r="BI379" s="180"/>
      <c r="BJ379" s="180"/>
      <c r="BK379" s="180"/>
      <c r="BL379" s="180"/>
      <c r="BM379" s="180"/>
      <c r="BN379" s="180"/>
      <c r="BO379" s="180"/>
      <c r="BP379" s="180"/>
      <c r="BQ379" s="180"/>
      <c r="BR379" s="180"/>
      <c r="BS379" s="180"/>
      <c r="BT379" s="180"/>
      <c r="BU379" s="180"/>
      <c r="BV379" s="180"/>
      <c r="BW379" s="180"/>
      <c r="BX379" s="180"/>
      <c r="BY379" s="180"/>
      <c r="BZ379" s="180"/>
      <c r="CA379" s="180"/>
      <c r="CB379" s="180"/>
      <c r="CC379" s="180"/>
      <c r="CD379" s="180"/>
      <c r="CE379" s="180"/>
      <c r="CF379" s="180"/>
      <c r="CG379" s="180"/>
      <c r="CH379" s="180"/>
      <c r="CI379" s="180"/>
      <c r="CJ379" s="180"/>
      <c r="CK379" s="180"/>
      <c r="CL379" s="180"/>
      <c r="CM379" s="180"/>
      <c r="CN379" s="180"/>
      <c r="CO379" s="180"/>
      <c r="CP379" s="180"/>
      <c r="CQ379" s="180"/>
      <c r="CR379" s="180"/>
      <c r="CS379" s="180"/>
      <c r="CT379" s="180"/>
      <c r="CU379" s="180"/>
      <c r="CV379" s="180"/>
      <c r="CW379" s="180"/>
      <c r="CX379" s="180"/>
      <c r="CY379" s="180"/>
      <c r="CZ379" s="180"/>
      <c r="DA379" s="180"/>
      <c r="DB379" s="180"/>
      <c r="DC379" s="180"/>
      <c r="DD379" s="180"/>
      <c r="DE379" s="180"/>
      <c r="DF379" s="180"/>
      <c r="DG379" s="180"/>
      <c r="DH379" s="180"/>
      <c r="DI379" s="180"/>
      <c r="DJ379" s="180"/>
      <c r="DK379" s="180"/>
      <c r="DL379" s="180"/>
      <c r="DM379" s="180"/>
      <c r="DN379" s="180"/>
      <c r="DO379" s="180"/>
      <c r="DP379" s="180"/>
      <c r="DQ379" s="180"/>
      <c r="DR379" s="180"/>
      <c r="DS379" s="180"/>
      <c r="DT379" s="180"/>
      <c r="DU379" s="180"/>
      <c r="DV379" s="180"/>
      <c r="DW379" s="180"/>
      <c r="DX379" s="180"/>
      <c r="DY379" s="180"/>
      <c r="DZ379" s="180"/>
      <c r="EA379" s="180"/>
      <c r="EB379" s="180"/>
      <c r="EC379" s="180"/>
      <c r="ED379" s="180"/>
      <c r="EE379" s="180"/>
      <c r="EF379" s="180"/>
      <c r="EG379" s="180"/>
      <c r="EH379" s="180"/>
      <c r="EI379" s="180"/>
      <c r="EJ379" s="180"/>
      <c r="EK379" s="180"/>
      <c r="EL379" s="180"/>
      <c r="EM379" s="180"/>
      <c r="EN379" s="180"/>
      <c r="EO379" s="180"/>
      <c r="EP379" s="180"/>
      <c r="EQ379" s="180"/>
      <c r="ER379" s="180"/>
      <c r="ES379" s="180"/>
      <c r="ET379" s="180"/>
      <c r="EU379" s="180"/>
      <c r="EV379" s="180"/>
      <c r="EW379" s="180"/>
      <c r="EX379" s="180"/>
      <c r="EY379" s="180"/>
      <c r="EZ379" s="180"/>
      <c r="FA379" s="180"/>
      <c r="FB379" s="180"/>
      <c r="FC379" s="180"/>
      <c r="FD379" s="180"/>
      <c r="FE379" s="180"/>
      <c r="FF379" s="180"/>
      <c r="FG379" s="180"/>
      <c r="FH379" s="180"/>
    </row>
    <row r="380" spans="3:164" hidden="1" x14ac:dyDescent="0.3">
      <c r="C380" s="801">
        <f t="shared" si="587"/>
        <v>60</v>
      </c>
      <c r="D380" s="309" t="str">
        <f t="shared" si="587"/>
        <v>P. MOVIL-Std By x Tecnico(1-2Rigs)</v>
      </c>
      <c r="E380" s="310">
        <f t="shared" si="584"/>
        <v>0</v>
      </c>
      <c r="F380" s="180"/>
      <c r="G380" s="311" t="str">
        <f t="shared" si="585"/>
        <v>-</v>
      </c>
      <c r="H380" s="311"/>
      <c r="I380" s="311"/>
      <c r="J380" s="311"/>
      <c r="K380" s="312" t="str">
        <f>IFERROR(INDEX($G$321:$G$420,MATCH(0,INDEX(COUNTIF($K$320:K379,$G$321:$G$420),),)),"")</f>
        <v/>
      </c>
      <c r="L380" s="313"/>
      <c r="M380" s="313"/>
      <c r="N380" s="313"/>
      <c r="O380" s="180"/>
      <c r="P380" s="180"/>
      <c r="Q380" s="180"/>
      <c r="R380" s="180"/>
      <c r="S380" s="180"/>
      <c r="T380" s="180"/>
      <c r="U380" s="180"/>
      <c r="V380" s="180"/>
      <c r="W380" s="180"/>
      <c r="X380" s="180"/>
      <c r="Y380" s="180"/>
      <c r="Z380" s="180"/>
      <c r="AA380" s="180"/>
      <c r="AB380" s="180"/>
      <c r="AC380" s="180"/>
      <c r="AD380" s="180"/>
      <c r="AE380" s="180"/>
      <c r="AF380" s="180"/>
      <c r="AG380" s="180"/>
      <c r="AH380" s="180"/>
      <c r="AI380" s="180"/>
      <c r="AJ380" s="180"/>
      <c r="AK380" s="180"/>
      <c r="AL380" s="180"/>
      <c r="AM380" s="180"/>
      <c r="AN380" s="180"/>
      <c r="AO380" s="180"/>
      <c r="AP380" s="180"/>
      <c r="AQ380" s="180"/>
      <c r="AR380" s="180"/>
      <c r="AS380" s="180"/>
      <c r="AT380" s="180"/>
      <c r="AU380" s="180"/>
      <c r="AV380" s="180"/>
      <c r="AW380" s="180"/>
      <c r="AX380" s="180"/>
      <c r="AY380" s="180"/>
      <c r="AZ380" s="180"/>
      <c r="BA380" s="180"/>
      <c r="BB380" s="180"/>
      <c r="BC380" s="180"/>
      <c r="BD380" s="180"/>
      <c r="BE380" s="180"/>
      <c r="BF380" s="180"/>
      <c r="BG380" s="180"/>
      <c r="BH380" s="180"/>
      <c r="BI380" s="180"/>
      <c r="BJ380" s="180"/>
      <c r="BK380" s="180"/>
      <c r="BL380" s="180"/>
      <c r="BM380" s="180"/>
      <c r="BN380" s="180"/>
      <c r="BO380" s="180"/>
      <c r="BP380" s="180"/>
      <c r="BQ380" s="180"/>
      <c r="BR380" s="180"/>
      <c r="BS380" s="180"/>
      <c r="BT380" s="180"/>
      <c r="BU380" s="180"/>
      <c r="BV380" s="180"/>
      <c r="BW380" s="180"/>
      <c r="BX380" s="180"/>
      <c r="BY380" s="180"/>
      <c r="BZ380" s="180"/>
      <c r="CA380" s="180"/>
      <c r="CB380" s="180"/>
      <c r="CC380" s="180"/>
      <c r="CD380" s="180"/>
      <c r="CE380" s="180"/>
      <c r="CF380" s="180"/>
      <c r="CG380" s="180"/>
      <c r="CH380" s="180"/>
      <c r="CI380" s="180"/>
      <c r="CJ380" s="180"/>
      <c r="CK380" s="180"/>
      <c r="CL380" s="180"/>
      <c r="CM380" s="180"/>
      <c r="CN380" s="180"/>
      <c r="CO380" s="180"/>
      <c r="CP380" s="180"/>
      <c r="CQ380" s="180"/>
      <c r="CR380" s="180"/>
      <c r="CS380" s="180"/>
      <c r="CT380" s="180"/>
      <c r="CU380" s="180"/>
      <c r="CV380" s="180"/>
      <c r="CW380" s="180"/>
      <c r="CX380" s="180"/>
      <c r="CY380" s="180"/>
      <c r="CZ380" s="180"/>
      <c r="DA380" s="180"/>
      <c r="DB380" s="180"/>
      <c r="DC380" s="180"/>
      <c r="DD380" s="180"/>
      <c r="DE380" s="180"/>
      <c r="DF380" s="180"/>
      <c r="DG380" s="180"/>
      <c r="DH380" s="180"/>
      <c r="DI380" s="180"/>
      <c r="DJ380" s="180"/>
      <c r="DK380" s="180"/>
      <c r="DL380" s="180"/>
      <c r="DM380" s="180"/>
      <c r="DN380" s="180"/>
      <c r="DO380" s="180"/>
      <c r="DP380" s="180"/>
      <c r="DQ380" s="180"/>
      <c r="DR380" s="180"/>
      <c r="DS380" s="180"/>
      <c r="DT380" s="180"/>
      <c r="DU380" s="180"/>
      <c r="DV380" s="180"/>
      <c r="DW380" s="180"/>
      <c r="DX380" s="180"/>
      <c r="DY380" s="180"/>
      <c r="DZ380" s="180"/>
      <c r="EA380" s="180"/>
      <c r="EB380" s="180"/>
      <c r="EC380" s="180"/>
      <c r="ED380" s="180"/>
      <c r="EE380" s="180"/>
      <c r="EF380" s="180"/>
      <c r="EG380" s="180"/>
      <c r="EH380" s="180"/>
      <c r="EI380" s="180"/>
      <c r="EJ380" s="180"/>
      <c r="EK380" s="180"/>
      <c r="EL380" s="180"/>
      <c r="EM380" s="180"/>
      <c r="EN380" s="180"/>
      <c r="EO380" s="180"/>
      <c r="EP380" s="180"/>
      <c r="EQ380" s="180"/>
      <c r="ER380" s="180"/>
      <c r="ES380" s="180"/>
      <c r="ET380" s="180"/>
      <c r="EU380" s="180"/>
      <c r="EV380" s="180"/>
      <c r="EW380" s="180"/>
      <c r="EX380" s="180"/>
      <c r="EY380" s="180"/>
      <c r="EZ380" s="180"/>
      <c r="FA380" s="180"/>
      <c r="FB380" s="180"/>
      <c r="FC380" s="180"/>
      <c r="FD380" s="180"/>
      <c r="FE380" s="180"/>
      <c r="FF380" s="180"/>
      <c r="FG380" s="180"/>
      <c r="FH380" s="180"/>
    </row>
    <row r="381" spans="3:164" hidden="1" x14ac:dyDescent="0.3">
      <c r="C381" s="801">
        <f t="shared" ref="C381:D400" si="588">+C279</f>
        <v>61</v>
      </c>
      <c r="D381" s="309" t="str">
        <f t="shared" si="588"/>
        <v>P. MOVIL-Transp person-NQN-Yac(1-2Rigs)</v>
      </c>
      <c r="E381" s="310">
        <f t="shared" si="584"/>
        <v>0</v>
      </c>
      <c r="F381" s="180"/>
      <c r="G381" s="311" t="str">
        <f t="shared" si="585"/>
        <v>-</v>
      </c>
      <c r="H381" s="311"/>
      <c r="I381" s="311"/>
      <c r="J381" s="311"/>
      <c r="K381" s="312" t="str">
        <f>IFERROR(INDEX($G$321:$G$420,MATCH(0,INDEX(COUNTIF($K$320:K380,$G$321:$G$420),),)),"")</f>
        <v/>
      </c>
      <c r="L381" s="313"/>
      <c r="M381" s="313"/>
      <c r="N381" s="313"/>
      <c r="O381" s="180"/>
      <c r="P381" s="180"/>
      <c r="Q381" s="180"/>
      <c r="R381" s="180"/>
      <c r="S381" s="180"/>
      <c r="T381" s="180"/>
      <c r="U381" s="180"/>
      <c r="V381" s="180"/>
      <c r="W381" s="180"/>
      <c r="X381" s="180"/>
      <c r="Y381" s="180"/>
      <c r="Z381" s="180"/>
      <c r="AA381" s="180"/>
      <c r="AB381" s="180"/>
      <c r="AC381" s="180"/>
      <c r="AD381" s="180"/>
      <c r="AE381" s="180"/>
      <c r="AF381" s="180"/>
      <c r="AG381" s="180"/>
      <c r="AH381" s="180"/>
      <c r="AI381" s="180"/>
      <c r="AJ381" s="180"/>
      <c r="AK381" s="180"/>
      <c r="AL381" s="180"/>
      <c r="AM381" s="180"/>
      <c r="AN381" s="180"/>
      <c r="AO381" s="180"/>
      <c r="AP381" s="180"/>
      <c r="AQ381" s="180"/>
      <c r="AR381" s="180"/>
      <c r="AS381" s="180"/>
      <c r="AT381" s="180"/>
      <c r="AU381" s="180"/>
      <c r="AV381" s="180"/>
      <c r="AW381" s="180"/>
      <c r="AX381" s="180"/>
      <c r="AY381" s="180"/>
      <c r="AZ381" s="180"/>
      <c r="BA381" s="180"/>
      <c r="BB381" s="180"/>
      <c r="BC381" s="180"/>
      <c r="BD381" s="180"/>
      <c r="BE381" s="180"/>
      <c r="BF381" s="180"/>
      <c r="BG381" s="180"/>
      <c r="BH381" s="180"/>
      <c r="BI381" s="180"/>
      <c r="BJ381" s="180"/>
      <c r="BK381" s="180"/>
      <c r="BL381" s="180"/>
      <c r="BM381" s="180"/>
      <c r="BN381" s="180"/>
      <c r="BO381" s="180"/>
      <c r="BP381" s="180"/>
      <c r="BQ381" s="180"/>
      <c r="BR381" s="180"/>
      <c r="BS381" s="180"/>
      <c r="BT381" s="180"/>
      <c r="BU381" s="180"/>
      <c r="BV381" s="180"/>
      <c r="BW381" s="180"/>
      <c r="BX381" s="180"/>
      <c r="BY381" s="180"/>
      <c r="BZ381" s="180"/>
      <c r="CA381" s="180"/>
      <c r="CB381" s="180"/>
      <c r="CC381" s="180"/>
      <c r="CD381" s="180"/>
      <c r="CE381" s="180"/>
      <c r="CF381" s="180"/>
      <c r="CG381" s="180"/>
      <c r="CH381" s="180"/>
      <c r="CI381" s="180"/>
      <c r="CJ381" s="180"/>
      <c r="CK381" s="180"/>
      <c r="CL381" s="180"/>
      <c r="CM381" s="180"/>
      <c r="CN381" s="180"/>
      <c r="CO381" s="180"/>
      <c r="CP381" s="180"/>
      <c r="CQ381" s="180"/>
      <c r="CR381" s="180"/>
      <c r="CS381" s="180"/>
      <c r="CT381" s="180"/>
      <c r="CU381" s="180"/>
      <c r="CV381" s="180"/>
      <c r="CW381" s="180"/>
      <c r="CX381" s="180"/>
      <c r="CY381" s="180"/>
      <c r="CZ381" s="180"/>
      <c r="DA381" s="180"/>
      <c r="DB381" s="180"/>
      <c r="DC381" s="180"/>
      <c r="DD381" s="180"/>
      <c r="DE381" s="180"/>
      <c r="DF381" s="180"/>
      <c r="DG381" s="180"/>
      <c r="DH381" s="180"/>
      <c r="DI381" s="180"/>
      <c r="DJ381" s="180"/>
      <c r="DK381" s="180"/>
      <c r="DL381" s="180"/>
      <c r="DM381" s="180"/>
      <c r="DN381" s="180"/>
      <c r="DO381" s="180"/>
      <c r="DP381" s="180"/>
      <c r="DQ381" s="180"/>
      <c r="DR381" s="180"/>
      <c r="DS381" s="180"/>
      <c r="DT381" s="180"/>
      <c r="DU381" s="180"/>
      <c r="DV381" s="180"/>
      <c r="DW381" s="180"/>
      <c r="DX381" s="180"/>
      <c r="DY381" s="180"/>
      <c r="DZ381" s="180"/>
      <c r="EA381" s="180"/>
      <c r="EB381" s="180"/>
      <c r="EC381" s="180"/>
      <c r="ED381" s="180"/>
      <c r="EE381" s="180"/>
      <c r="EF381" s="180"/>
      <c r="EG381" s="180"/>
      <c r="EH381" s="180"/>
      <c r="EI381" s="180"/>
      <c r="EJ381" s="180"/>
      <c r="EK381" s="180"/>
      <c r="EL381" s="180"/>
      <c r="EM381" s="180"/>
      <c r="EN381" s="180"/>
      <c r="EO381" s="180"/>
      <c r="EP381" s="180"/>
      <c r="EQ381" s="180"/>
      <c r="ER381" s="180"/>
      <c r="ES381" s="180"/>
      <c r="ET381" s="180"/>
      <c r="EU381" s="180"/>
      <c r="EV381" s="180"/>
      <c r="EW381" s="180"/>
      <c r="EX381" s="180"/>
      <c r="EY381" s="180"/>
      <c r="EZ381" s="180"/>
      <c r="FA381" s="180"/>
      <c r="FB381" s="180"/>
      <c r="FC381" s="180"/>
      <c r="FD381" s="180"/>
      <c r="FE381" s="180"/>
      <c r="FF381" s="180"/>
      <c r="FG381" s="180"/>
      <c r="FH381" s="180"/>
    </row>
    <row r="382" spans="3:164" hidden="1" x14ac:dyDescent="0.3">
      <c r="C382" s="801">
        <f t="shared" si="588"/>
        <v>62</v>
      </c>
      <c r="D382" s="309" t="str">
        <f t="shared" si="588"/>
        <v>PERSONAL C.S-Stnd By Tecnico(1-2Rigs)</v>
      </c>
      <c r="E382" s="310">
        <f t="shared" si="584"/>
        <v>0</v>
      </c>
      <c r="F382" s="180"/>
      <c r="G382" s="311" t="str">
        <f t="shared" si="585"/>
        <v>-</v>
      </c>
      <c r="H382" s="311"/>
      <c r="I382" s="311"/>
      <c r="J382" s="311"/>
      <c r="K382" s="312" t="str">
        <f>IFERROR(INDEX($G$321:$G$420,MATCH(0,INDEX(COUNTIF($K$320:K381,$G$321:$G$420),),)),"")</f>
        <v/>
      </c>
      <c r="L382" s="313"/>
      <c r="M382" s="313"/>
      <c r="N382" s="313"/>
      <c r="O382" s="180"/>
      <c r="P382" s="180"/>
      <c r="Q382" s="180"/>
      <c r="R382" s="180"/>
      <c r="S382" s="180"/>
      <c r="T382" s="180"/>
      <c r="U382" s="180"/>
      <c r="V382" s="180"/>
      <c r="W382" s="180"/>
      <c r="X382" s="180"/>
      <c r="Y382" s="180"/>
      <c r="Z382" s="180"/>
      <c r="AA382" s="180"/>
      <c r="AB382" s="180"/>
      <c r="AC382" s="180"/>
      <c r="AD382" s="180"/>
      <c r="AE382" s="180"/>
      <c r="AF382" s="180"/>
      <c r="AG382" s="180"/>
      <c r="AH382" s="180"/>
      <c r="AI382" s="180"/>
      <c r="AJ382" s="180"/>
      <c r="AK382" s="180"/>
      <c r="AL382" s="180"/>
      <c r="AM382" s="180"/>
      <c r="AN382" s="180"/>
      <c r="AO382" s="180"/>
      <c r="AP382" s="180"/>
      <c r="AQ382" s="180"/>
      <c r="AR382" s="180"/>
      <c r="AS382" s="180"/>
      <c r="AT382" s="180"/>
      <c r="AU382" s="180"/>
      <c r="AV382" s="180"/>
      <c r="AW382" s="180"/>
      <c r="AX382" s="180"/>
      <c r="AY382" s="180"/>
      <c r="AZ382" s="180"/>
      <c r="BA382" s="180"/>
      <c r="BB382" s="180"/>
      <c r="BC382" s="180"/>
      <c r="BD382" s="180"/>
      <c r="BE382" s="180"/>
      <c r="BF382" s="180"/>
      <c r="BG382" s="180"/>
      <c r="BH382" s="180"/>
      <c r="BI382" s="180"/>
      <c r="BJ382" s="180"/>
      <c r="BK382" s="180"/>
      <c r="BL382" s="180"/>
      <c r="BM382" s="180"/>
      <c r="BN382" s="180"/>
      <c r="BO382" s="180"/>
      <c r="BP382" s="180"/>
      <c r="BQ382" s="180"/>
      <c r="BR382" s="180"/>
      <c r="BS382" s="180"/>
      <c r="BT382" s="180"/>
      <c r="BU382" s="180"/>
      <c r="BV382" s="180"/>
      <c r="BW382" s="180"/>
      <c r="BX382" s="180"/>
      <c r="BY382" s="180"/>
      <c r="BZ382" s="180"/>
      <c r="CA382" s="180"/>
      <c r="CB382" s="180"/>
      <c r="CC382" s="180"/>
      <c r="CD382" s="180"/>
      <c r="CE382" s="180"/>
      <c r="CF382" s="180"/>
      <c r="CG382" s="180"/>
      <c r="CH382" s="180"/>
      <c r="CI382" s="180"/>
      <c r="CJ382" s="180"/>
      <c r="CK382" s="180"/>
      <c r="CL382" s="180"/>
      <c r="CM382" s="180"/>
      <c r="CN382" s="180"/>
      <c r="CO382" s="180"/>
      <c r="CP382" s="180"/>
      <c r="CQ382" s="180"/>
      <c r="CR382" s="180"/>
      <c r="CS382" s="180"/>
      <c r="CT382" s="180"/>
      <c r="CU382" s="180"/>
      <c r="CV382" s="180"/>
      <c r="CW382" s="180"/>
      <c r="CX382" s="180"/>
      <c r="CY382" s="180"/>
      <c r="CZ382" s="180"/>
      <c r="DA382" s="180"/>
      <c r="DB382" s="180"/>
      <c r="DC382" s="180"/>
      <c r="DD382" s="180"/>
      <c r="DE382" s="180"/>
      <c r="DF382" s="180"/>
      <c r="DG382" s="180"/>
      <c r="DH382" s="180"/>
      <c r="DI382" s="180"/>
      <c r="DJ382" s="180"/>
      <c r="DK382" s="180"/>
      <c r="DL382" s="180"/>
      <c r="DM382" s="180"/>
      <c r="DN382" s="180"/>
      <c r="DO382" s="180"/>
      <c r="DP382" s="180"/>
      <c r="DQ382" s="180"/>
      <c r="DR382" s="180"/>
      <c r="DS382" s="180"/>
      <c r="DT382" s="180"/>
      <c r="DU382" s="180"/>
      <c r="DV382" s="180"/>
      <c r="DW382" s="180"/>
      <c r="DX382" s="180"/>
      <c r="DY382" s="180"/>
      <c r="DZ382" s="180"/>
      <c r="EA382" s="180"/>
      <c r="EB382" s="180"/>
      <c r="EC382" s="180"/>
      <c r="ED382" s="180"/>
      <c r="EE382" s="180"/>
      <c r="EF382" s="180"/>
      <c r="EG382" s="180"/>
      <c r="EH382" s="180"/>
      <c r="EI382" s="180"/>
      <c r="EJ382" s="180"/>
      <c r="EK382" s="180"/>
      <c r="EL382" s="180"/>
      <c r="EM382" s="180"/>
      <c r="EN382" s="180"/>
      <c r="EO382" s="180"/>
      <c r="EP382" s="180"/>
      <c r="EQ382" s="180"/>
      <c r="ER382" s="180"/>
      <c r="ES382" s="180"/>
      <c r="ET382" s="180"/>
      <c r="EU382" s="180"/>
      <c r="EV382" s="180"/>
      <c r="EW382" s="180"/>
      <c r="EX382" s="180"/>
      <c r="EY382" s="180"/>
      <c r="EZ382" s="180"/>
      <c r="FA382" s="180"/>
      <c r="FB382" s="180"/>
      <c r="FC382" s="180"/>
      <c r="FD382" s="180"/>
      <c r="FE382" s="180"/>
      <c r="FF382" s="180"/>
      <c r="FG382" s="180"/>
      <c r="FH382" s="180"/>
    </row>
    <row r="383" spans="3:164" hidden="1" x14ac:dyDescent="0.3">
      <c r="C383" s="801">
        <f t="shared" si="588"/>
        <v>63</v>
      </c>
      <c r="D383" s="309" t="str">
        <f t="shared" si="588"/>
        <v>PERSONAL C.S-Tecnico x Persona(1-2Rigs)</v>
      </c>
      <c r="E383" s="310">
        <f t="shared" si="584"/>
        <v>48</v>
      </c>
      <c r="F383" s="180"/>
      <c r="G383" s="311" t="str">
        <f t="shared" si="585"/>
        <v>PERSONAL C.S-Tecnico x Persona(1-2Rigs)</v>
      </c>
      <c r="H383" s="311"/>
      <c r="I383" s="311"/>
      <c r="J383" s="311"/>
      <c r="K383" s="312" t="str">
        <f>IFERROR(INDEX($G$321:$G$420,MATCH(0,INDEX(COUNTIF($K$320:K382,$G$321:$G$420),),)),"")</f>
        <v/>
      </c>
      <c r="L383" s="313"/>
      <c r="M383" s="313"/>
      <c r="N383" s="313"/>
      <c r="O383" s="180"/>
      <c r="P383" s="180"/>
      <c r="Q383" s="180"/>
      <c r="R383" s="180"/>
      <c r="S383" s="180"/>
      <c r="T383" s="180"/>
      <c r="U383" s="180"/>
      <c r="V383" s="180"/>
      <c r="W383" s="180"/>
      <c r="X383" s="180"/>
      <c r="Y383" s="180"/>
      <c r="Z383" s="180"/>
      <c r="AA383" s="180"/>
      <c r="AB383" s="180"/>
      <c r="AC383" s="180"/>
      <c r="AD383" s="180"/>
      <c r="AE383" s="180"/>
      <c r="AF383" s="180"/>
      <c r="AG383" s="180"/>
      <c r="AH383" s="180"/>
      <c r="AI383" s="180"/>
      <c r="AJ383" s="180"/>
      <c r="AK383" s="180"/>
      <c r="AL383" s="180"/>
      <c r="AM383" s="180"/>
      <c r="AN383" s="180"/>
      <c r="AO383" s="180"/>
      <c r="AP383" s="180"/>
      <c r="AQ383" s="180"/>
      <c r="AR383" s="180"/>
      <c r="AS383" s="180"/>
      <c r="AT383" s="180"/>
      <c r="AU383" s="180"/>
      <c r="AV383" s="180"/>
      <c r="AW383" s="180"/>
      <c r="AX383" s="180"/>
      <c r="AY383" s="180"/>
      <c r="AZ383" s="180"/>
      <c r="BA383" s="180"/>
      <c r="BB383" s="180"/>
      <c r="BC383" s="180"/>
      <c r="BD383" s="180"/>
      <c r="BE383" s="180"/>
      <c r="BF383" s="180"/>
      <c r="BG383" s="180"/>
      <c r="BH383" s="180"/>
      <c r="BI383" s="180"/>
      <c r="BJ383" s="180"/>
      <c r="BK383" s="180"/>
      <c r="BL383" s="180"/>
      <c r="BM383" s="180"/>
      <c r="BN383" s="180"/>
      <c r="BO383" s="180"/>
      <c r="BP383" s="180"/>
      <c r="BQ383" s="180"/>
      <c r="BR383" s="180"/>
      <c r="BS383" s="180"/>
      <c r="BT383" s="180"/>
      <c r="BU383" s="180"/>
      <c r="BV383" s="180"/>
      <c r="BW383" s="180"/>
      <c r="BX383" s="180"/>
      <c r="BY383" s="180"/>
      <c r="BZ383" s="180"/>
      <c r="CA383" s="180"/>
      <c r="CB383" s="180"/>
      <c r="CC383" s="180"/>
      <c r="CD383" s="180"/>
      <c r="CE383" s="180"/>
      <c r="CF383" s="180"/>
      <c r="CG383" s="180"/>
      <c r="CH383" s="180"/>
      <c r="CI383" s="180"/>
      <c r="CJ383" s="180"/>
      <c r="CK383" s="180"/>
      <c r="CL383" s="180"/>
      <c r="CM383" s="180"/>
      <c r="CN383" s="180"/>
      <c r="CO383" s="180"/>
      <c r="CP383" s="180"/>
      <c r="CQ383" s="180"/>
      <c r="CR383" s="180"/>
      <c r="CS383" s="180"/>
      <c r="CT383" s="180"/>
      <c r="CU383" s="180"/>
      <c r="CV383" s="180"/>
      <c r="CW383" s="180"/>
      <c r="CX383" s="180"/>
      <c r="CY383" s="180"/>
      <c r="CZ383" s="180"/>
      <c r="DA383" s="180"/>
      <c r="DB383" s="180"/>
      <c r="DC383" s="180"/>
      <c r="DD383" s="180"/>
      <c r="DE383" s="180"/>
      <c r="DF383" s="180"/>
      <c r="DG383" s="180"/>
      <c r="DH383" s="180"/>
      <c r="DI383" s="180"/>
      <c r="DJ383" s="180"/>
      <c r="DK383" s="180"/>
      <c r="DL383" s="180"/>
      <c r="DM383" s="180"/>
      <c r="DN383" s="180"/>
      <c r="DO383" s="180"/>
      <c r="DP383" s="180"/>
      <c r="DQ383" s="180"/>
      <c r="DR383" s="180"/>
      <c r="DS383" s="180"/>
      <c r="DT383" s="180"/>
      <c r="DU383" s="180"/>
      <c r="DV383" s="180"/>
      <c r="DW383" s="180"/>
      <c r="DX383" s="180"/>
      <c r="DY383" s="180"/>
      <c r="DZ383" s="180"/>
      <c r="EA383" s="180"/>
      <c r="EB383" s="180"/>
      <c r="EC383" s="180"/>
      <c r="ED383" s="180"/>
      <c r="EE383" s="180"/>
      <c r="EF383" s="180"/>
      <c r="EG383" s="180"/>
      <c r="EH383" s="180"/>
      <c r="EI383" s="180"/>
      <c r="EJ383" s="180"/>
      <c r="EK383" s="180"/>
      <c r="EL383" s="180"/>
      <c r="EM383" s="180"/>
      <c r="EN383" s="180"/>
      <c r="EO383" s="180"/>
      <c r="EP383" s="180"/>
      <c r="EQ383" s="180"/>
      <c r="ER383" s="180"/>
      <c r="ES383" s="180"/>
      <c r="ET383" s="180"/>
      <c r="EU383" s="180"/>
      <c r="EV383" s="180"/>
      <c r="EW383" s="180"/>
      <c r="EX383" s="180"/>
      <c r="EY383" s="180"/>
      <c r="EZ383" s="180"/>
      <c r="FA383" s="180"/>
      <c r="FB383" s="180"/>
      <c r="FC383" s="180"/>
      <c r="FD383" s="180"/>
      <c r="FE383" s="180"/>
      <c r="FF383" s="180"/>
      <c r="FG383" s="180"/>
      <c r="FH383" s="180"/>
    </row>
    <row r="384" spans="3:164" hidden="1" x14ac:dyDescent="0.3">
      <c r="C384" s="801">
        <f t="shared" si="588"/>
        <v>64</v>
      </c>
      <c r="D384" s="309" t="str">
        <f t="shared" si="588"/>
        <v>PERSONAL C.S-TransporteNQN-Yac(1-2Rigs)</v>
      </c>
      <c r="E384" s="310">
        <f t="shared" si="584"/>
        <v>0</v>
      </c>
      <c r="F384" s="180"/>
      <c r="G384" s="311" t="str">
        <f t="shared" si="585"/>
        <v>-</v>
      </c>
      <c r="H384" s="311"/>
      <c r="I384" s="311"/>
      <c r="J384" s="311"/>
      <c r="K384" s="312" t="str">
        <f>IFERROR(INDEX($G$321:$G$420,MATCH(0,INDEX(COUNTIF($K$320:K383,$G$321:$G$420),),)),"")</f>
        <v/>
      </c>
      <c r="L384" s="313"/>
      <c r="M384" s="313"/>
      <c r="N384" s="313"/>
      <c r="O384" s="180"/>
      <c r="P384" s="180"/>
      <c r="Q384" s="180"/>
      <c r="R384" s="180"/>
      <c r="S384" s="180"/>
      <c r="T384" s="180"/>
      <c r="U384" s="180"/>
      <c r="V384" s="180"/>
      <c r="W384" s="180"/>
      <c r="X384" s="180"/>
      <c r="Y384" s="180"/>
      <c r="Z384" s="180"/>
      <c r="AA384" s="180"/>
      <c r="AB384" s="180"/>
      <c r="AC384" s="180"/>
      <c r="AD384" s="180"/>
      <c r="AE384" s="180"/>
      <c r="AF384" s="180"/>
      <c r="AG384" s="180"/>
      <c r="AH384" s="180"/>
      <c r="AI384" s="180"/>
      <c r="AJ384" s="180"/>
      <c r="AK384" s="180"/>
      <c r="AL384" s="180"/>
      <c r="AM384" s="180"/>
      <c r="AN384" s="180"/>
      <c r="AO384" s="180"/>
      <c r="AP384" s="180"/>
      <c r="AQ384" s="180"/>
      <c r="AR384" s="180"/>
      <c r="AS384" s="180"/>
      <c r="AT384" s="180"/>
      <c r="AU384" s="180"/>
      <c r="AV384" s="180"/>
      <c r="AW384" s="180"/>
      <c r="AX384" s="180"/>
      <c r="AY384" s="180"/>
      <c r="AZ384" s="180"/>
      <c r="BA384" s="180"/>
      <c r="BB384" s="180"/>
      <c r="BC384" s="180"/>
      <c r="BD384" s="180"/>
      <c r="BE384" s="180"/>
      <c r="BF384" s="180"/>
      <c r="BG384" s="180"/>
      <c r="BH384" s="180"/>
      <c r="BI384" s="180"/>
      <c r="BJ384" s="180"/>
      <c r="BK384" s="180"/>
      <c r="BL384" s="180"/>
      <c r="BM384" s="180"/>
      <c r="BN384" s="180"/>
      <c r="BO384" s="180"/>
      <c r="BP384" s="180"/>
      <c r="BQ384" s="180"/>
      <c r="BR384" s="180"/>
      <c r="BS384" s="180"/>
      <c r="BT384" s="180"/>
      <c r="BU384" s="180"/>
      <c r="BV384" s="180"/>
      <c r="BW384" s="180"/>
      <c r="BX384" s="180"/>
      <c r="BY384" s="180"/>
      <c r="BZ384" s="180"/>
      <c r="CA384" s="180"/>
      <c r="CB384" s="180"/>
      <c r="CC384" s="180"/>
      <c r="CD384" s="180"/>
      <c r="CE384" s="180"/>
      <c r="CF384" s="180"/>
      <c r="CG384" s="180"/>
      <c r="CH384" s="180"/>
      <c r="CI384" s="180"/>
      <c r="CJ384" s="180"/>
      <c r="CK384" s="180"/>
      <c r="CL384" s="180"/>
      <c r="CM384" s="180"/>
      <c r="CN384" s="180"/>
      <c r="CO384" s="180"/>
      <c r="CP384" s="180"/>
      <c r="CQ384" s="180"/>
      <c r="CR384" s="180"/>
      <c r="CS384" s="180"/>
      <c r="CT384" s="180"/>
      <c r="CU384" s="180"/>
      <c r="CV384" s="180"/>
      <c r="CW384" s="180"/>
      <c r="CX384" s="180"/>
      <c r="CY384" s="180"/>
      <c r="CZ384" s="180"/>
      <c r="DA384" s="180"/>
      <c r="DB384" s="180"/>
      <c r="DC384" s="180"/>
      <c r="DD384" s="180"/>
      <c r="DE384" s="180"/>
      <c r="DF384" s="180"/>
      <c r="DG384" s="180"/>
      <c r="DH384" s="180"/>
      <c r="DI384" s="180"/>
      <c r="DJ384" s="180"/>
      <c r="DK384" s="180"/>
      <c r="DL384" s="180"/>
      <c r="DM384" s="180"/>
      <c r="DN384" s="180"/>
      <c r="DO384" s="180"/>
      <c r="DP384" s="180"/>
      <c r="DQ384" s="180"/>
      <c r="DR384" s="180"/>
      <c r="DS384" s="180"/>
      <c r="DT384" s="180"/>
      <c r="DU384" s="180"/>
      <c r="DV384" s="180"/>
      <c r="DW384" s="180"/>
      <c r="DX384" s="180"/>
      <c r="DY384" s="180"/>
      <c r="DZ384" s="180"/>
      <c r="EA384" s="180"/>
      <c r="EB384" s="180"/>
      <c r="EC384" s="180"/>
      <c r="ED384" s="180"/>
      <c r="EE384" s="180"/>
      <c r="EF384" s="180"/>
      <c r="EG384" s="180"/>
      <c r="EH384" s="180"/>
      <c r="EI384" s="180"/>
      <c r="EJ384" s="180"/>
      <c r="EK384" s="180"/>
      <c r="EL384" s="180"/>
      <c r="EM384" s="180"/>
      <c r="EN384" s="180"/>
      <c r="EO384" s="180"/>
      <c r="EP384" s="180"/>
      <c r="EQ384" s="180"/>
      <c r="ER384" s="180"/>
      <c r="ES384" s="180"/>
      <c r="ET384" s="180"/>
      <c r="EU384" s="180"/>
      <c r="EV384" s="180"/>
      <c r="EW384" s="180"/>
      <c r="EX384" s="180"/>
      <c r="EY384" s="180"/>
      <c r="EZ384" s="180"/>
      <c r="FA384" s="180"/>
      <c r="FB384" s="180"/>
      <c r="FC384" s="180"/>
      <c r="FD384" s="180"/>
      <c r="FE384" s="180"/>
      <c r="FF384" s="180"/>
      <c r="FG384" s="180"/>
      <c r="FH384" s="180"/>
    </row>
    <row r="385" spans="3:164" hidden="1" x14ac:dyDescent="0.3">
      <c r="C385" s="801">
        <f t="shared" si="588"/>
        <v>65</v>
      </c>
      <c r="D385" s="309" t="str">
        <f t="shared" si="588"/>
        <v>-</v>
      </c>
      <c r="E385" s="310">
        <f t="shared" si="584"/>
        <v>0</v>
      </c>
      <c r="F385" s="180"/>
      <c r="G385" s="311" t="str">
        <f t="shared" si="585"/>
        <v>-</v>
      </c>
      <c r="H385" s="311"/>
      <c r="I385" s="311"/>
      <c r="J385" s="311"/>
      <c r="K385" s="312" t="str">
        <f>IFERROR(INDEX($G$321:$G$420,MATCH(0,INDEX(COUNTIF($K$320:K384,$G$321:$G$420),),)),"")</f>
        <v/>
      </c>
      <c r="L385" s="313"/>
      <c r="M385" s="313"/>
      <c r="N385" s="313"/>
      <c r="O385" s="180"/>
      <c r="P385" s="180"/>
      <c r="Q385" s="180"/>
      <c r="R385" s="180"/>
      <c r="S385" s="180"/>
      <c r="T385" s="180"/>
      <c r="U385" s="180"/>
      <c r="V385" s="180"/>
      <c r="W385" s="180"/>
      <c r="X385" s="180"/>
      <c r="Y385" s="180"/>
      <c r="Z385" s="180"/>
      <c r="AA385" s="180"/>
      <c r="AB385" s="180"/>
      <c r="AC385" s="180"/>
      <c r="AD385" s="180"/>
      <c r="AE385" s="180"/>
      <c r="AF385" s="180"/>
      <c r="AG385" s="180"/>
      <c r="AH385" s="180"/>
      <c r="AI385" s="180"/>
      <c r="AJ385" s="180"/>
      <c r="AK385" s="180"/>
      <c r="AL385" s="180"/>
      <c r="AM385" s="180"/>
      <c r="AN385" s="180"/>
      <c r="AO385" s="180"/>
      <c r="AP385" s="180"/>
      <c r="AQ385" s="180"/>
      <c r="AR385" s="180"/>
      <c r="AS385" s="180"/>
      <c r="AT385" s="180"/>
      <c r="AU385" s="180"/>
      <c r="AV385" s="180"/>
      <c r="AW385" s="180"/>
      <c r="AX385" s="180"/>
      <c r="AY385" s="180"/>
      <c r="AZ385" s="180"/>
      <c r="BA385" s="180"/>
      <c r="BB385" s="180"/>
      <c r="BC385" s="180"/>
      <c r="BD385" s="180"/>
      <c r="BE385" s="180"/>
      <c r="BF385" s="180"/>
      <c r="BG385" s="180"/>
      <c r="BH385" s="180"/>
      <c r="BI385" s="180"/>
      <c r="BJ385" s="180"/>
      <c r="BK385" s="180"/>
      <c r="BL385" s="180"/>
      <c r="BM385" s="180"/>
      <c r="BN385" s="180"/>
      <c r="BO385" s="180"/>
      <c r="BP385" s="180"/>
      <c r="BQ385" s="180"/>
      <c r="BR385" s="180"/>
      <c r="BS385" s="180"/>
      <c r="BT385" s="180"/>
      <c r="BU385" s="180"/>
      <c r="BV385" s="180"/>
      <c r="BW385" s="180"/>
      <c r="BX385" s="180"/>
      <c r="BY385" s="180"/>
      <c r="BZ385" s="180"/>
      <c r="CA385" s="180"/>
      <c r="CB385" s="180"/>
      <c r="CC385" s="180"/>
      <c r="CD385" s="180"/>
      <c r="CE385" s="180"/>
      <c r="CF385" s="180"/>
      <c r="CG385" s="180"/>
      <c r="CH385" s="180"/>
      <c r="CI385" s="180"/>
      <c r="CJ385" s="180"/>
      <c r="CK385" s="180"/>
      <c r="CL385" s="180"/>
      <c r="CM385" s="180"/>
      <c r="CN385" s="180"/>
      <c r="CO385" s="180"/>
      <c r="CP385" s="180"/>
      <c r="CQ385" s="180"/>
      <c r="CR385" s="180"/>
      <c r="CS385" s="180"/>
      <c r="CT385" s="180"/>
      <c r="CU385" s="180"/>
      <c r="CV385" s="180"/>
      <c r="CW385" s="180"/>
      <c r="CX385" s="180"/>
      <c r="CY385" s="180"/>
      <c r="CZ385" s="180"/>
      <c r="DA385" s="180"/>
      <c r="DB385" s="180"/>
      <c r="DC385" s="180"/>
      <c r="DD385" s="180"/>
      <c r="DE385" s="180"/>
      <c r="DF385" s="180"/>
      <c r="DG385" s="180"/>
      <c r="DH385" s="180"/>
      <c r="DI385" s="180"/>
      <c r="DJ385" s="180"/>
      <c r="DK385" s="180"/>
      <c r="DL385" s="180"/>
      <c r="DM385" s="180"/>
      <c r="DN385" s="180"/>
      <c r="DO385" s="180"/>
      <c r="DP385" s="180"/>
      <c r="DQ385" s="180"/>
      <c r="DR385" s="180"/>
      <c r="DS385" s="180"/>
      <c r="DT385" s="180"/>
      <c r="DU385" s="180"/>
      <c r="DV385" s="180"/>
      <c r="DW385" s="180"/>
      <c r="DX385" s="180"/>
      <c r="DY385" s="180"/>
      <c r="DZ385" s="180"/>
      <c r="EA385" s="180"/>
      <c r="EB385" s="180"/>
      <c r="EC385" s="180"/>
      <c r="ED385" s="180"/>
      <c r="EE385" s="180"/>
      <c r="EF385" s="180"/>
      <c r="EG385" s="180"/>
      <c r="EH385" s="180"/>
      <c r="EI385" s="180"/>
      <c r="EJ385" s="180"/>
      <c r="EK385" s="180"/>
      <c r="EL385" s="180"/>
      <c r="EM385" s="180"/>
      <c r="EN385" s="180"/>
      <c r="EO385" s="180"/>
      <c r="EP385" s="180"/>
      <c r="EQ385" s="180"/>
      <c r="ER385" s="180"/>
      <c r="ES385" s="180"/>
      <c r="ET385" s="180"/>
      <c r="EU385" s="180"/>
      <c r="EV385" s="180"/>
      <c r="EW385" s="180"/>
      <c r="EX385" s="180"/>
      <c r="EY385" s="180"/>
      <c r="EZ385" s="180"/>
      <c r="FA385" s="180"/>
      <c r="FB385" s="180"/>
      <c r="FC385" s="180"/>
      <c r="FD385" s="180"/>
      <c r="FE385" s="180"/>
      <c r="FF385" s="180"/>
      <c r="FG385" s="180"/>
      <c r="FH385" s="180"/>
    </row>
    <row r="386" spans="3:164" hidden="1" x14ac:dyDescent="0.3">
      <c r="C386" s="801">
        <f t="shared" si="588"/>
        <v>66</v>
      </c>
      <c r="D386" s="309" t="str">
        <f t="shared" si="588"/>
        <v>-</v>
      </c>
      <c r="E386" s="310">
        <f t="shared" ref="E386:E420" si="589">+HLOOKUP($E$320,$E$218:$CF$318,1+$C284,FALSE)</f>
        <v>0</v>
      </c>
      <c r="F386" s="180"/>
      <c r="G386" s="311" t="str">
        <f t="shared" ref="G386:G420" si="590">+IF(E386=0,"-",D386)</f>
        <v>-</v>
      </c>
      <c r="H386" s="311"/>
      <c r="I386" s="311"/>
      <c r="J386" s="311"/>
      <c r="K386" s="312" t="str">
        <f>IFERROR(INDEX($G$321:$G$420,MATCH(0,INDEX(COUNTIF($K$320:K385,$G$321:$G$420),),)),"")</f>
        <v/>
      </c>
      <c r="L386" s="313"/>
      <c r="M386" s="313"/>
      <c r="N386" s="313"/>
      <c r="O386" s="180"/>
      <c r="P386" s="180"/>
      <c r="Q386" s="180"/>
      <c r="R386" s="180"/>
      <c r="S386" s="180"/>
      <c r="T386" s="180"/>
      <c r="U386" s="180"/>
      <c r="V386" s="180"/>
      <c r="W386" s="180"/>
      <c r="X386" s="180"/>
      <c r="Y386" s="180"/>
      <c r="Z386" s="180"/>
      <c r="AA386" s="180"/>
      <c r="AB386" s="180"/>
      <c r="AC386" s="180"/>
      <c r="AD386" s="180"/>
      <c r="AE386" s="180"/>
      <c r="AF386" s="180"/>
      <c r="AG386" s="180"/>
      <c r="AH386" s="180"/>
      <c r="AI386" s="180"/>
      <c r="AJ386" s="180"/>
      <c r="AK386" s="180"/>
      <c r="AL386" s="180"/>
      <c r="AM386" s="180"/>
      <c r="AN386" s="180"/>
      <c r="AO386" s="180"/>
      <c r="AP386" s="180"/>
      <c r="AQ386" s="180"/>
      <c r="AR386" s="180"/>
      <c r="AS386" s="180"/>
      <c r="AT386" s="180"/>
      <c r="AU386" s="180"/>
      <c r="AV386" s="180"/>
      <c r="AW386" s="180"/>
      <c r="AX386" s="180"/>
      <c r="AY386" s="180"/>
      <c r="AZ386" s="180"/>
      <c r="BA386" s="180"/>
      <c r="BB386" s="180"/>
      <c r="BC386" s="180"/>
      <c r="BD386" s="180"/>
      <c r="BE386" s="180"/>
      <c r="BF386" s="180"/>
      <c r="BG386" s="180"/>
      <c r="BH386" s="180"/>
      <c r="BI386" s="180"/>
      <c r="BJ386" s="180"/>
      <c r="BK386" s="180"/>
      <c r="BL386" s="180"/>
      <c r="BM386" s="180"/>
      <c r="BN386" s="180"/>
      <c r="BO386" s="180"/>
      <c r="BP386" s="180"/>
      <c r="BQ386" s="180"/>
      <c r="BR386" s="180"/>
      <c r="BS386" s="180"/>
      <c r="BT386" s="180"/>
      <c r="BU386" s="180"/>
      <c r="BV386" s="180"/>
      <c r="BW386" s="180"/>
      <c r="BX386" s="180"/>
      <c r="BY386" s="180"/>
      <c r="BZ386" s="180"/>
      <c r="CA386" s="180"/>
      <c r="CB386" s="180"/>
      <c r="CC386" s="180"/>
      <c r="CD386" s="180"/>
      <c r="CE386" s="180"/>
      <c r="CF386" s="180"/>
      <c r="CG386" s="180"/>
      <c r="CH386" s="180"/>
      <c r="CI386" s="180"/>
      <c r="CJ386" s="180"/>
      <c r="CK386" s="180"/>
      <c r="CL386" s="180"/>
      <c r="CM386" s="180"/>
      <c r="CN386" s="180"/>
      <c r="CO386" s="180"/>
      <c r="CP386" s="180"/>
      <c r="CQ386" s="180"/>
      <c r="CR386" s="180"/>
      <c r="CS386" s="180"/>
      <c r="CT386" s="180"/>
      <c r="CU386" s="180"/>
      <c r="CV386" s="180"/>
      <c r="CW386" s="180"/>
      <c r="CX386" s="180"/>
      <c r="CY386" s="180"/>
      <c r="CZ386" s="180"/>
      <c r="DA386" s="180"/>
      <c r="DB386" s="180"/>
      <c r="DC386" s="180"/>
      <c r="DD386" s="180"/>
      <c r="DE386" s="180"/>
      <c r="DF386" s="180"/>
      <c r="DG386" s="180"/>
      <c r="DH386" s="180"/>
      <c r="DI386" s="180"/>
      <c r="DJ386" s="180"/>
      <c r="DK386" s="180"/>
      <c r="DL386" s="180"/>
      <c r="DM386" s="180"/>
      <c r="DN386" s="180"/>
      <c r="DO386" s="180"/>
      <c r="DP386" s="180"/>
      <c r="DQ386" s="180"/>
      <c r="DR386" s="180"/>
      <c r="DS386" s="180"/>
      <c r="DT386" s="180"/>
      <c r="DU386" s="180"/>
      <c r="DV386" s="180"/>
      <c r="DW386" s="180"/>
      <c r="DX386" s="180"/>
      <c r="DY386" s="180"/>
      <c r="DZ386" s="180"/>
      <c r="EA386" s="180"/>
      <c r="EB386" s="180"/>
      <c r="EC386" s="180"/>
      <c r="ED386" s="180"/>
      <c r="EE386" s="180"/>
      <c r="EF386" s="180"/>
      <c r="EG386" s="180"/>
      <c r="EH386" s="180"/>
      <c r="EI386" s="180"/>
      <c r="EJ386" s="180"/>
      <c r="EK386" s="180"/>
      <c r="EL386" s="180"/>
      <c r="EM386" s="180"/>
      <c r="EN386" s="180"/>
      <c r="EO386" s="180"/>
      <c r="EP386" s="180"/>
      <c r="EQ386" s="180"/>
      <c r="ER386" s="180"/>
      <c r="ES386" s="180"/>
      <c r="ET386" s="180"/>
      <c r="EU386" s="180"/>
      <c r="EV386" s="180"/>
      <c r="EW386" s="180"/>
      <c r="EX386" s="180"/>
      <c r="EY386" s="180"/>
      <c r="EZ386" s="180"/>
      <c r="FA386" s="180"/>
      <c r="FB386" s="180"/>
      <c r="FC386" s="180"/>
      <c r="FD386" s="180"/>
      <c r="FE386" s="180"/>
      <c r="FF386" s="180"/>
      <c r="FG386" s="180"/>
      <c r="FH386" s="180"/>
    </row>
    <row r="387" spans="3:164" hidden="1" x14ac:dyDescent="0.3">
      <c r="C387" s="801">
        <f t="shared" si="588"/>
        <v>67</v>
      </c>
      <c r="D387" s="309" t="str">
        <f t="shared" si="588"/>
        <v>-</v>
      </c>
      <c r="E387" s="310">
        <f t="shared" si="589"/>
        <v>0</v>
      </c>
      <c r="F387" s="180"/>
      <c r="G387" s="311" t="str">
        <f t="shared" si="590"/>
        <v>-</v>
      </c>
      <c r="H387" s="311"/>
      <c r="I387" s="311"/>
      <c r="J387" s="311"/>
      <c r="K387" s="312" t="str">
        <f>IFERROR(INDEX($G$321:$G$420,MATCH(0,INDEX(COUNTIF($K$320:K386,$G$321:$G$420),),)),"")</f>
        <v/>
      </c>
      <c r="L387" s="313"/>
      <c r="M387" s="313"/>
      <c r="N387" s="313"/>
      <c r="O387" s="180"/>
      <c r="P387" s="180"/>
      <c r="Q387" s="180"/>
      <c r="R387" s="180"/>
      <c r="S387" s="180"/>
      <c r="T387" s="180"/>
      <c r="U387" s="180"/>
      <c r="V387" s="180"/>
      <c r="W387" s="180"/>
      <c r="X387" s="180"/>
      <c r="Y387" s="180"/>
      <c r="Z387" s="180"/>
      <c r="AA387" s="180"/>
      <c r="AB387" s="180"/>
      <c r="AC387" s="180"/>
      <c r="AD387" s="180"/>
      <c r="AE387" s="180"/>
      <c r="AF387" s="180"/>
      <c r="AG387" s="180"/>
      <c r="AH387" s="180"/>
      <c r="AI387" s="180"/>
      <c r="AJ387" s="180"/>
      <c r="AK387" s="180"/>
      <c r="AL387" s="180"/>
      <c r="AM387" s="180"/>
      <c r="AN387" s="180"/>
      <c r="AO387" s="180"/>
      <c r="AP387" s="180"/>
      <c r="AQ387" s="180"/>
      <c r="AR387" s="180"/>
      <c r="AS387" s="180"/>
      <c r="AT387" s="180"/>
      <c r="AU387" s="180"/>
      <c r="AV387" s="180"/>
      <c r="AW387" s="180"/>
      <c r="AX387" s="180"/>
      <c r="AY387" s="180"/>
      <c r="AZ387" s="180"/>
      <c r="BA387" s="180"/>
      <c r="BB387" s="180"/>
      <c r="BC387" s="180"/>
      <c r="BD387" s="180"/>
      <c r="BE387" s="180"/>
      <c r="BF387" s="180"/>
      <c r="BG387" s="180"/>
      <c r="BH387" s="180"/>
      <c r="BI387" s="180"/>
      <c r="BJ387" s="180"/>
      <c r="BK387" s="180"/>
      <c r="BL387" s="180"/>
      <c r="BM387" s="180"/>
      <c r="BN387" s="180"/>
      <c r="BO387" s="180"/>
      <c r="BP387" s="180"/>
      <c r="BQ387" s="180"/>
      <c r="BR387" s="180"/>
      <c r="BS387" s="180"/>
      <c r="BT387" s="180"/>
      <c r="BU387" s="180"/>
      <c r="BV387" s="180"/>
      <c r="BW387" s="180"/>
      <c r="BX387" s="180"/>
      <c r="BY387" s="180"/>
      <c r="BZ387" s="180"/>
      <c r="CA387" s="180"/>
      <c r="CB387" s="180"/>
      <c r="CC387" s="180"/>
      <c r="CD387" s="180"/>
      <c r="CE387" s="180"/>
      <c r="CF387" s="180"/>
      <c r="CG387" s="180"/>
      <c r="CH387" s="180"/>
      <c r="CI387" s="180"/>
      <c r="CJ387" s="180"/>
      <c r="CK387" s="180"/>
      <c r="CL387" s="180"/>
      <c r="CM387" s="180"/>
      <c r="CN387" s="180"/>
      <c r="CO387" s="180"/>
      <c r="CP387" s="180"/>
      <c r="CQ387" s="180"/>
      <c r="CR387" s="180"/>
      <c r="CS387" s="180"/>
      <c r="CT387" s="180"/>
      <c r="CU387" s="180"/>
      <c r="CV387" s="180"/>
      <c r="CW387" s="180"/>
      <c r="CX387" s="180"/>
      <c r="CY387" s="180"/>
      <c r="CZ387" s="180"/>
      <c r="DA387" s="180"/>
      <c r="DB387" s="180"/>
      <c r="DC387" s="180"/>
      <c r="DD387" s="180"/>
      <c r="DE387" s="180"/>
      <c r="DF387" s="180"/>
      <c r="DG387" s="180"/>
      <c r="DH387" s="180"/>
      <c r="DI387" s="180"/>
      <c r="DJ387" s="180"/>
      <c r="DK387" s="180"/>
      <c r="DL387" s="180"/>
      <c r="DM387" s="180"/>
      <c r="DN387" s="180"/>
      <c r="DO387" s="180"/>
      <c r="DP387" s="180"/>
      <c r="DQ387" s="180"/>
      <c r="DR387" s="180"/>
      <c r="DS387" s="180"/>
      <c r="DT387" s="180"/>
      <c r="DU387" s="180"/>
      <c r="DV387" s="180"/>
      <c r="DW387" s="180"/>
      <c r="DX387" s="180"/>
      <c r="DY387" s="180"/>
      <c r="DZ387" s="180"/>
      <c r="EA387" s="180"/>
      <c r="EB387" s="180"/>
      <c r="EC387" s="180"/>
      <c r="ED387" s="180"/>
      <c r="EE387" s="180"/>
      <c r="EF387" s="180"/>
      <c r="EG387" s="180"/>
      <c r="EH387" s="180"/>
      <c r="EI387" s="180"/>
      <c r="EJ387" s="180"/>
      <c r="EK387" s="180"/>
      <c r="EL387" s="180"/>
      <c r="EM387" s="180"/>
      <c r="EN387" s="180"/>
      <c r="EO387" s="180"/>
      <c r="EP387" s="180"/>
      <c r="EQ387" s="180"/>
      <c r="ER387" s="180"/>
      <c r="ES387" s="180"/>
      <c r="ET387" s="180"/>
      <c r="EU387" s="180"/>
      <c r="EV387" s="180"/>
      <c r="EW387" s="180"/>
      <c r="EX387" s="180"/>
      <c r="EY387" s="180"/>
      <c r="EZ387" s="180"/>
      <c r="FA387" s="180"/>
      <c r="FB387" s="180"/>
      <c r="FC387" s="180"/>
      <c r="FD387" s="180"/>
      <c r="FE387" s="180"/>
      <c r="FF387" s="180"/>
      <c r="FG387" s="180"/>
      <c r="FH387" s="180"/>
    </row>
    <row r="388" spans="3:164" hidden="1" x14ac:dyDescent="0.3">
      <c r="C388" s="801">
        <f t="shared" si="588"/>
        <v>68</v>
      </c>
      <c r="D388" s="309" t="str">
        <f t="shared" si="588"/>
        <v>-</v>
      </c>
      <c r="E388" s="310">
        <f t="shared" si="589"/>
        <v>0</v>
      </c>
      <c r="F388" s="180"/>
      <c r="G388" s="311" t="str">
        <f t="shared" si="590"/>
        <v>-</v>
      </c>
      <c r="H388" s="311"/>
      <c r="I388" s="311"/>
      <c r="J388" s="311"/>
      <c r="K388" s="312" t="str">
        <f>IFERROR(INDEX($G$321:$G$420,MATCH(0,INDEX(COUNTIF($K$320:K387,$G$321:$G$420),),)),"")</f>
        <v/>
      </c>
      <c r="L388" s="313"/>
      <c r="M388" s="313"/>
      <c r="N388" s="313"/>
      <c r="O388" s="180"/>
      <c r="P388" s="180"/>
      <c r="Q388" s="180"/>
      <c r="R388" s="180"/>
      <c r="S388" s="180"/>
      <c r="T388" s="180"/>
      <c r="U388" s="180"/>
      <c r="V388" s="180"/>
      <c r="W388" s="180"/>
      <c r="X388" s="180"/>
      <c r="Y388" s="180"/>
      <c r="Z388" s="180"/>
      <c r="AA388" s="180"/>
      <c r="AB388" s="180"/>
      <c r="AC388" s="180"/>
      <c r="AD388" s="180"/>
      <c r="AE388" s="180"/>
      <c r="AF388" s="180"/>
      <c r="AG388" s="180"/>
      <c r="AH388" s="180"/>
      <c r="AI388" s="180"/>
      <c r="AJ388" s="180"/>
      <c r="AK388" s="180"/>
      <c r="AL388" s="180"/>
      <c r="AM388" s="180"/>
      <c r="AN388" s="180"/>
      <c r="AO388" s="180"/>
      <c r="AP388" s="180"/>
      <c r="AQ388" s="180"/>
      <c r="AR388" s="180"/>
      <c r="AS388" s="180"/>
      <c r="AT388" s="180"/>
      <c r="AU388" s="180"/>
      <c r="AV388" s="180"/>
      <c r="AW388" s="180"/>
      <c r="AX388" s="180"/>
      <c r="AY388" s="180"/>
      <c r="AZ388" s="180"/>
      <c r="BA388" s="180"/>
      <c r="BB388" s="180"/>
      <c r="BC388" s="180"/>
      <c r="BD388" s="180"/>
      <c r="BE388" s="180"/>
      <c r="BF388" s="180"/>
      <c r="BG388" s="180"/>
      <c r="BH388" s="180"/>
      <c r="BI388" s="180"/>
      <c r="BJ388" s="180"/>
      <c r="BK388" s="180"/>
      <c r="BL388" s="180"/>
      <c r="BM388" s="180"/>
      <c r="BN388" s="180"/>
      <c r="BO388" s="180"/>
      <c r="BP388" s="180"/>
      <c r="BQ388" s="180"/>
      <c r="BR388" s="180"/>
      <c r="BS388" s="180"/>
      <c r="BT388" s="180"/>
      <c r="BU388" s="180"/>
      <c r="BV388" s="180"/>
      <c r="BW388" s="180"/>
      <c r="BX388" s="180"/>
      <c r="BY388" s="180"/>
      <c r="BZ388" s="180"/>
      <c r="CA388" s="180"/>
      <c r="CB388" s="180"/>
      <c r="CC388" s="180"/>
      <c r="CD388" s="180"/>
      <c r="CE388" s="180"/>
      <c r="CF388" s="180"/>
      <c r="CG388" s="180"/>
      <c r="CH388" s="180"/>
      <c r="CI388" s="180"/>
      <c r="CJ388" s="180"/>
      <c r="CK388" s="180"/>
      <c r="CL388" s="180"/>
      <c r="CM388" s="180"/>
      <c r="CN388" s="180"/>
      <c r="CO388" s="180"/>
      <c r="CP388" s="180"/>
      <c r="CQ388" s="180"/>
      <c r="CR388" s="180"/>
      <c r="CS388" s="180"/>
      <c r="CT388" s="180"/>
      <c r="CU388" s="180"/>
      <c r="CV388" s="180"/>
      <c r="CW388" s="180"/>
      <c r="CX388" s="180"/>
      <c r="CY388" s="180"/>
      <c r="CZ388" s="180"/>
      <c r="DA388" s="180"/>
      <c r="DB388" s="180"/>
      <c r="DC388" s="180"/>
      <c r="DD388" s="180"/>
      <c r="DE388" s="180"/>
      <c r="DF388" s="180"/>
      <c r="DG388" s="180"/>
      <c r="DH388" s="180"/>
      <c r="DI388" s="180"/>
      <c r="DJ388" s="180"/>
      <c r="DK388" s="180"/>
      <c r="DL388" s="180"/>
      <c r="DM388" s="180"/>
      <c r="DN388" s="180"/>
      <c r="DO388" s="180"/>
      <c r="DP388" s="180"/>
      <c r="DQ388" s="180"/>
      <c r="DR388" s="180"/>
      <c r="DS388" s="180"/>
      <c r="DT388" s="180"/>
      <c r="DU388" s="180"/>
      <c r="DV388" s="180"/>
      <c r="DW388" s="180"/>
      <c r="DX388" s="180"/>
      <c r="DY388" s="180"/>
      <c r="DZ388" s="180"/>
      <c r="EA388" s="180"/>
      <c r="EB388" s="180"/>
      <c r="EC388" s="180"/>
      <c r="ED388" s="180"/>
      <c r="EE388" s="180"/>
      <c r="EF388" s="180"/>
      <c r="EG388" s="180"/>
      <c r="EH388" s="180"/>
      <c r="EI388" s="180"/>
      <c r="EJ388" s="180"/>
      <c r="EK388" s="180"/>
      <c r="EL388" s="180"/>
      <c r="EM388" s="180"/>
      <c r="EN388" s="180"/>
      <c r="EO388" s="180"/>
      <c r="EP388" s="180"/>
      <c r="EQ388" s="180"/>
      <c r="ER388" s="180"/>
      <c r="ES388" s="180"/>
      <c r="ET388" s="180"/>
      <c r="EU388" s="180"/>
      <c r="EV388" s="180"/>
      <c r="EW388" s="180"/>
      <c r="EX388" s="180"/>
      <c r="EY388" s="180"/>
      <c r="EZ388" s="180"/>
      <c r="FA388" s="180"/>
      <c r="FB388" s="180"/>
      <c r="FC388" s="180"/>
      <c r="FD388" s="180"/>
      <c r="FE388" s="180"/>
      <c r="FF388" s="180"/>
      <c r="FG388" s="180"/>
      <c r="FH388" s="180"/>
    </row>
    <row r="389" spans="3:164" hidden="1" x14ac:dyDescent="0.3">
      <c r="C389" s="801">
        <f t="shared" si="588"/>
        <v>69</v>
      </c>
      <c r="D389" s="309" t="str">
        <f t="shared" si="588"/>
        <v>-</v>
      </c>
      <c r="E389" s="310">
        <f t="shared" si="589"/>
        <v>0</v>
      </c>
      <c r="F389" s="180"/>
      <c r="G389" s="311" t="str">
        <f t="shared" si="590"/>
        <v>-</v>
      </c>
      <c r="H389" s="311"/>
      <c r="I389" s="311"/>
      <c r="J389" s="311"/>
      <c r="K389" s="312" t="str">
        <f>IFERROR(INDEX($G$321:$G$420,MATCH(0,INDEX(COUNTIF($K$320:K388,$G$321:$G$420),),)),"")</f>
        <v/>
      </c>
      <c r="L389" s="313"/>
      <c r="M389" s="313"/>
      <c r="N389" s="313"/>
      <c r="O389" s="180"/>
      <c r="P389" s="180"/>
      <c r="Q389" s="180"/>
      <c r="R389" s="180"/>
      <c r="S389" s="180"/>
      <c r="T389" s="180"/>
      <c r="U389" s="180"/>
      <c r="V389" s="180"/>
      <c r="W389" s="180"/>
      <c r="X389" s="180"/>
      <c r="Y389" s="180"/>
      <c r="Z389" s="180"/>
      <c r="AA389" s="180"/>
      <c r="AB389" s="180"/>
      <c r="AC389" s="180"/>
      <c r="AD389" s="180"/>
      <c r="AE389" s="180"/>
      <c r="AF389" s="180"/>
      <c r="AG389" s="180"/>
      <c r="AH389" s="180"/>
      <c r="AI389" s="180"/>
      <c r="AJ389" s="180"/>
      <c r="AK389" s="180"/>
      <c r="AL389" s="180"/>
      <c r="AM389" s="180"/>
      <c r="AN389" s="180"/>
      <c r="AO389" s="180"/>
      <c r="AP389" s="180"/>
      <c r="AQ389" s="180"/>
      <c r="AR389" s="180"/>
      <c r="AS389" s="180"/>
      <c r="AT389" s="180"/>
      <c r="AU389" s="180"/>
      <c r="AV389" s="180"/>
      <c r="AW389" s="180"/>
      <c r="AX389" s="180"/>
      <c r="AY389" s="180"/>
      <c r="AZ389" s="180"/>
      <c r="BA389" s="180"/>
      <c r="BB389" s="180"/>
      <c r="BC389" s="180"/>
      <c r="BD389" s="180"/>
      <c r="BE389" s="180"/>
      <c r="BF389" s="180"/>
      <c r="BG389" s="180"/>
      <c r="BH389" s="180"/>
      <c r="BI389" s="180"/>
      <c r="BJ389" s="180"/>
      <c r="BK389" s="180"/>
      <c r="BL389" s="180"/>
      <c r="BM389" s="180"/>
      <c r="BN389" s="180"/>
      <c r="BO389" s="180"/>
      <c r="BP389" s="180"/>
      <c r="BQ389" s="180"/>
      <c r="BR389" s="180"/>
      <c r="BS389" s="180"/>
      <c r="BT389" s="180"/>
      <c r="BU389" s="180"/>
      <c r="BV389" s="180"/>
      <c r="BW389" s="180"/>
      <c r="BX389" s="180"/>
      <c r="BY389" s="180"/>
      <c r="BZ389" s="180"/>
      <c r="CA389" s="180"/>
      <c r="CB389" s="180"/>
      <c r="CC389" s="180"/>
      <c r="CD389" s="180"/>
      <c r="CE389" s="180"/>
      <c r="CF389" s="180"/>
      <c r="CG389" s="180"/>
      <c r="CH389" s="180"/>
      <c r="CI389" s="180"/>
      <c r="CJ389" s="180"/>
      <c r="CK389" s="180"/>
      <c r="CL389" s="180"/>
      <c r="CM389" s="180"/>
      <c r="CN389" s="180"/>
      <c r="CO389" s="180"/>
      <c r="CP389" s="180"/>
      <c r="CQ389" s="180"/>
      <c r="CR389" s="180"/>
      <c r="CS389" s="180"/>
      <c r="CT389" s="180"/>
      <c r="CU389" s="180"/>
      <c r="CV389" s="180"/>
      <c r="CW389" s="180"/>
      <c r="CX389" s="180"/>
      <c r="CY389" s="180"/>
      <c r="CZ389" s="180"/>
      <c r="DA389" s="180"/>
      <c r="DB389" s="180"/>
      <c r="DC389" s="180"/>
      <c r="DD389" s="180"/>
      <c r="DE389" s="180"/>
      <c r="DF389" s="180"/>
      <c r="DG389" s="180"/>
      <c r="DH389" s="180"/>
      <c r="DI389" s="180"/>
      <c r="DJ389" s="180"/>
      <c r="DK389" s="180"/>
      <c r="DL389" s="180"/>
      <c r="DM389" s="180"/>
      <c r="DN389" s="180"/>
      <c r="DO389" s="180"/>
      <c r="DP389" s="180"/>
      <c r="DQ389" s="180"/>
      <c r="DR389" s="180"/>
      <c r="DS389" s="180"/>
      <c r="DT389" s="180"/>
      <c r="DU389" s="180"/>
      <c r="DV389" s="180"/>
      <c r="DW389" s="180"/>
      <c r="DX389" s="180"/>
      <c r="DY389" s="180"/>
      <c r="DZ389" s="180"/>
      <c r="EA389" s="180"/>
      <c r="EB389" s="180"/>
      <c r="EC389" s="180"/>
      <c r="ED389" s="180"/>
      <c r="EE389" s="180"/>
      <c r="EF389" s="180"/>
      <c r="EG389" s="180"/>
      <c r="EH389" s="180"/>
      <c r="EI389" s="180"/>
      <c r="EJ389" s="180"/>
      <c r="EK389" s="180"/>
      <c r="EL389" s="180"/>
      <c r="EM389" s="180"/>
      <c r="EN389" s="180"/>
      <c r="EO389" s="180"/>
      <c r="EP389" s="180"/>
      <c r="EQ389" s="180"/>
      <c r="ER389" s="180"/>
      <c r="ES389" s="180"/>
      <c r="ET389" s="180"/>
      <c r="EU389" s="180"/>
      <c r="EV389" s="180"/>
      <c r="EW389" s="180"/>
      <c r="EX389" s="180"/>
      <c r="EY389" s="180"/>
      <c r="EZ389" s="180"/>
      <c r="FA389" s="180"/>
      <c r="FB389" s="180"/>
      <c r="FC389" s="180"/>
      <c r="FD389" s="180"/>
      <c r="FE389" s="180"/>
      <c r="FF389" s="180"/>
      <c r="FG389" s="180"/>
      <c r="FH389" s="180"/>
    </row>
    <row r="390" spans="3:164" hidden="1" x14ac:dyDescent="0.3">
      <c r="C390" s="801">
        <f t="shared" si="588"/>
        <v>70</v>
      </c>
      <c r="D390" s="309" t="str">
        <f t="shared" si="588"/>
        <v>-</v>
      </c>
      <c r="E390" s="310">
        <f t="shared" si="589"/>
        <v>0</v>
      </c>
      <c r="F390" s="180"/>
      <c r="G390" s="311" t="str">
        <f t="shared" si="590"/>
        <v>-</v>
      </c>
      <c r="H390" s="311"/>
      <c r="I390" s="311"/>
      <c r="J390" s="311"/>
      <c r="K390" s="312" t="str">
        <f>IFERROR(INDEX($G$321:$G$420,MATCH(0,INDEX(COUNTIF($K$320:K389,$G$321:$G$420),),)),"")</f>
        <v/>
      </c>
      <c r="L390" s="313"/>
      <c r="M390" s="313"/>
      <c r="N390" s="313"/>
      <c r="O390" s="180"/>
      <c r="P390" s="180"/>
      <c r="Q390" s="180"/>
      <c r="R390" s="180"/>
      <c r="S390" s="180"/>
      <c r="T390" s="180"/>
      <c r="U390" s="180"/>
      <c r="V390" s="180"/>
      <c r="W390" s="180"/>
      <c r="X390" s="180"/>
      <c r="Y390" s="180"/>
      <c r="Z390" s="180"/>
      <c r="AA390" s="180"/>
      <c r="AB390" s="180"/>
      <c r="AC390" s="180"/>
      <c r="AD390" s="180"/>
      <c r="AE390" s="180"/>
      <c r="AF390" s="180"/>
      <c r="AG390" s="180"/>
      <c r="AH390" s="180"/>
      <c r="AI390" s="180"/>
      <c r="AJ390" s="180"/>
      <c r="AK390" s="180"/>
      <c r="AL390" s="180"/>
      <c r="AM390" s="180"/>
      <c r="AN390" s="180"/>
      <c r="AO390" s="180"/>
      <c r="AP390" s="180"/>
      <c r="AQ390" s="180"/>
      <c r="AR390" s="180"/>
      <c r="AS390" s="180"/>
      <c r="AT390" s="180"/>
      <c r="AU390" s="180"/>
      <c r="AV390" s="180"/>
      <c r="AW390" s="180"/>
      <c r="AX390" s="180"/>
      <c r="AY390" s="180"/>
      <c r="AZ390" s="180"/>
      <c r="BA390" s="180"/>
      <c r="BB390" s="180"/>
      <c r="BC390" s="180"/>
      <c r="BD390" s="180"/>
      <c r="BE390" s="180"/>
      <c r="BF390" s="180"/>
      <c r="BG390" s="180"/>
      <c r="BH390" s="180"/>
      <c r="BI390" s="180"/>
      <c r="BJ390" s="180"/>
      <c r="BK390" s="180"/>
      <c r="BL390" s="180"/>
      <c r="BM390" s="180"/>
      <c r="BN390" s="180"/>
      <c r="BO390" s="180"/>
      <c r="BP390" s="180"/>
      <c r="BQ390" s="180"/>
      <c r="BR390" s="180"/>
      <c r="BS390" s="180"/>
      <c r="BT390" s="180"/>
      <c r="BU390" s="180"/>
      <c r="BV390" s="180"/>
      <c r="BW390" s="180"/>
      <c r="BX390" s="180"/>
      <c r="BY390" s="180"/>
      <c r="BZ390" s="180"/>
      <c r="CA390" s="180"/>
      <c r="CB390" s="180"/>
      <c r="CC390" s="180"/>
      <c r="CD390" s="180"/>
      <c r="CE390" s="180"/>
      <c r="CF390" s="180"/>
      <c r="CG390" s="180"/>
      <c r="CH390" s="180"/>
      <c r="CI390" s="180"/>
      <c r="CJ390" s="180"/>
      <c r="CK390" s="180"/>
      <c r="CL390" s="180"/>
      <c r="CM390" s="180"/>
      <c r="CN390" s="180"/>
      <c r="CO390" s="180"/>
      <c r="CP390" s="180"/>
      <c r="CQ390" s="180"/>
      <c r="CR390" s="180"/>
      <c r="CS390" s="180"/>
      <c r="CT390" s="180"/>
      <c r="CU390" s="180"/>
      <c r="CV390" s="180"/>
      <c r="CW390" s="180"/>
      <c r="CX390" s="180"/>
      <c r="CY390" s="180"/>
      <c r="CZ390" s="180"/>
      <c r="DA390" s="180"/>
      <c r="DB390" s="180"/>
      <c r="DC390" s="180"/>
      <c r="DD390" s="180"/>
      <c r="DE390" s="180"/>
      <c r="DF390" s="180"/>
      <c r="DG390" s="180"/>
      <c r="DH390" s="180"/>
      <c r="DI390" s="180"/>
      <c r="DJ390" s="180"/>
      <c r="DK390" s="180"/>
      <c r="DL390" s="180"/>
      <c r="DM390" s="180"/>
      <c r="DN390" s="180"/>
      <c r="DO390" s="180"/>
      <c r="DP390" s="180"/>
      <c r="DQ390" s="180"/>
      <c r="DR390" s="180"/>
      <c r="DS390" s="180"/>
      <c r="DT390" s="180"/>
      <c r="DU390" s="180"/>
      <c r="DV390" s="180"/>
      <c r="DW390" s="180"/>
      <c r="DX390" s="180"/>
      <c r="DY390" s="180"/>
      <c r="DZ390" s="180"/>
      <c r="EA390" s="180"/>
      <c r="EB390" s="180"/>
      <c r="EC390" s="180"/>
      <c r="ED390" s="180"/>
      <c r="EE390" s="180"/>
      <c r="EF390" s="180"/>
      <c r="EG390" s="180"/>
      <c r="EH390" s="180"/>
      <c r="EI390" s="180"/>
      <c r="EJ390" s="180"/>
      <c r="EK390" s="180"/>
      <c r="EL390" s="180"/>
      <c r="EM390" s="180"/>
      <c r="EN390" s="180"/>
      <c r="EO390" s="180"/>
      <c r="EP390" s="180"/>
      <c r="EQ390" s="180"/>
      <c r="ER390" s="180"/>
      <c r="ES390" s="180"/>
      <c r="ET390" s="180"/>
      <c r="EU390" s="180"/>
      <c r="EV390" s="180"/>
      <c r="EW390" s="180"/>
      <c r="EX390" s="180"/>
      <c r="EY390" s="180"/>
      <c r="EZ390" s="180"/>
      <c r="FA390" s="180"/>
      <c r="FB390" s="180"/>
      <c r="FC390" s="180"/>
      <c r="FD390" s="180"/>
      <c r="FE390" s="180"/>
      <c r="FF390" s="180"/>
      <c r="FG390" s="180"/>
      <c r="FH390" s="180"/>
    </row>
    <row r="391" spans="3:164" hidden="1" x14ac:dyDescent="0.3">
      <c r="C391" s="801">
        <f t="shared" si="588"/>
        <v>71</v>
      </c>
      <c r="D391" s="309" t="str">
        <f t="shared" si="588"/>
        <v>-</v>
      </c>
      <c r="E391" s="310">
        <f t="shared" si="589"/>
        <v>0</v>
      </c>
      <c r="F391" s="180"/>
      <c r="G391" s="311" t="str">
        <f t="shared" si="590"/>
        <v>-</v>
      </c>
      <c r="H391" s="311"/>
      <c r="I391" s="311"/>
      <c r="J391" s="311"/>
      <c r="K391" s="312" t="str">
        <f>IFERROR(INDEX($G$321:$G$420,MATCH(0,INDEX(COUNTIF($K$320:K390,$G$321:$G$420),),)),"")</f>
        <v/>
      </c>
      <c r="L391" s="313"/>
      <c r="M391" s="313"/>
      <c r="N391" s="313"/>
      <c r="O391" s="180"/>
      <c r="P391" s="180"/>
      <c r="Q391" s="180"/>
      <c r="R391" s="180"/>
      <c r="S391" s="180"/>
      <c r="T391" s="180"/>
      <c r="U391" s="180"/>
      <c r="V391" s="180"/>
      <c r="W391" s="180"/>
      <c r="X391" s="180"/>
      <c r="Y391" s="180"/>
      <c r="Z391" s="180"/>
      <c r="AA391" s="180"/>
      <c r="AB391" s="180"/>
      <c r="AC391" s="180"/>
      <c r="AD391" s="180"/>
      <c r="AE391" s="180"/>
      <c r="AF391" s="180"/>
      <c r="AG391" s="180"/>
      <c r="AH391" s="180"/>
      <c r="AI391" s="180"/>
      <c r="AJ391" s="180"/>
      <c r="AK391" s="180"/>
      <c r="AL391" s="180"/>
      <c r="AM391" s="180"/>
      <c r="AN391" s="180"/>
      <c r="AO391" s="180"/>
      <c r="AP391" s="180"/>
      <c r="AQ391" s="180"/>
      <c r="AR391" s="180"/>
      <c r="AS391" s="180"/>
      <c r="AT391" s="180"/>
      <c r="AU391" s="180"/>
      <c r="AV391" s="180"/>
      <c r="AW391" s="180"/>
      <c r="AX391" s="180"/>
      <c r="AY391" s="180"/>
      <c r="AZ391" s="180"/>
      <c r="BA391" s="180"/>
      <c r="BB391" s="180"/>
      <c r="BC391" s="180"/>
      <c r="BD391" s="180"/>
      <c r="BE391" s="180"/>
      <c r="BF391" s="180"/>
      <c r="BG391" s="180"/>
      <c r="BH391" s="180"/>
      <c r="BI391" s="180"/>
      <c r="BJ391" s="180"/>
      <c r="BK391" s="180"/>
      <c r="BL391" s="180"/>
      <c r="BM391" s="180"/>
      <c r="BN391" s="180"/>
      <c r="BO391" s="180"/>
      <c r="BP391" s="180"/>
      <c r="BQ391" s="180"/>
      <c r="BR391" s="180"/>
      <c r="BS391" s="180"/>
      <c r="BT391" s="180"/>
      <c r="BU391" s="180"/>
      <c r="BV391" s="180"/>
      <c r="BW391" s="180"/>
      <c r="BX391" s="180"/>
      <c r="BY391" s="180"/>
      <c r="BZ391" s="180"/>
      <c r="CA391" s="180"/>
      <c r="CB391" s="180"/>
      <c r="CC391" s="180"/>
      <c r="CD391" s="180"/>
      <c r="CE391" s="180"/>
      <c r="CF391" s="180"/>
      <c r="CG391" s="180"/>
      <c r="CH391" s="180"/>
      <c r="CI391" s="180"/>
      <c r="CJ391" s="180"/>
      <c r="CK391" s="180"/>
      <c r="CL391" s="180"/>
      <c r="CM391" s="180"/>
      <c r="CN391" s="180"/>
      <c r="CO391" s="180"/>
      <c r="CP391" s="180"/>
      <c r="CQ391" s="180"/>
      <c r="CR391" s="180"/>
      <c r="CS391" s="180"/>
      <c r="CT391" s="180"/>
      <c r="CU391" s="180"/>
      <c r="CV391" s="180"/>
      <c r="CW391" s="180"/>
      <c r="CX391" s="180"/>
      <c r="CY391" s="180"/>
      <c r="CZ391" s="180"/>
      <c r="DA391" s="180"/>
      <c r="DB391" s="180"/>
      <c r="DC391" s="180"/>
      <c r="DD391" s="180"/>
      <c r="DE391" s="180"/>
      <c r="DF391" s="180"/>
      <c r="DG391" s="180"/>
      <c r="DH391" s="180"/>
      <c r="DI391" s="180"/>
      <c r="DJ391" s="180"/>
      <c r="DK391" s="180"/>
      <c r="DL391" s="180"/>
      <c r="DM391" s="180"/>
      <c r="DN391" s="180"/>
      <c r="DO391" s="180"/>
      <c r="DP391" s="180"/>
      <c r="DQ391" s="180"/>
      <c r="DR391" s="180"/>
      <c r="DS391" s="180"/>
      <c r="DT391" s="180"/>
      <c r="DU391" s="180"/>
      <c r="DV391" s="180"/>
      <c r="DW391" s="180"/>
      <c r="DX391" s="180"/>
      <c r="DY391" s="180"/>
      <c r="DZ391" s="180"/>
      <c r="EA391" s="180"/>
      <c r="EB391" s="180"/>
      <c r="EC391" s="180"/>
      <c r="ED391" s="180"/>
      <c r="EE391" s="180"/>
      <c r="EF391" s="180"/>
      <c r="EG391" s="180"/>
      <c r="EH391" s="180"/>
      <c r="EI391" s="180"/>
      <c r="EJ391" s="180"/>
      <c r="EK391" s="180"/>
      <c r="EL391" s="180"/>
      <c r="EM391" s="180"/>
      <c r="EN391" s="180"/>
      <c r="EO391" s="180"/>
      <c r="EP391" s="180"/>
      <c r="EQ391" s="180"/>
      <c r="ER391" s="180"/>
      <c r="ES391" s="180"/>
      <c r="ET391" s="180"/>
      <c r="EU391" s="180"/>
      <c r="EV391" s="180"/>
      <c r="EW391" s="180"/>
      <c r="EX391" s="180"/>
      <c r="EY391" s="180"/>
      <c r="EZ391" s="180"/>
      <c r="FA391" s="180"/>
      <c r="FB391" s="180"/>
      <c r="FC391" s="180"/>
      <c r="FD391" s="180"/>
      <c r="FE391" s="180"/>
      <c r="FF391" s="180"/>
      <c r="FG391" s="180"/>
      <c r="FH391" s="180"/>
    </row>
    <row r="392" spans="3:164" hidden="1" x14ac:dyDescent="0.3">
      <c r="C392" s="801">
        <f t="shared" si="588"/>
        <v>72</v>
      </c>
      <c r="D392" s="309" t="str">
        <f t="shared" si="588"/>
        <v>-</v>
      </c>
      <c r="E392" s="310">
        <f t="shared" si="589"/>
        <v>0</v>
      </c>
      <c r="F392" s="180"/>
      <c r="G392" s="311" t="str">
        <f t="shared" si="590"/>
        <v>-</v>
      </c>
      <c r="H392" s="311"/>
      <c r="I392" s="311"/>
      <c r="J392" s="311"/>
      <c r="K392" s="312" t="str">
        <f>IFERROR(INDEX($G$321:$G$420,MATCH(0,INDEX(COUNTIF($K$320:K391,$G$321:$G$420),),)),"")</f>
        <v/>
      </c>
      <c r="L392" s="313"/>
      <c r="M392" s="313"/>
      <c r="N392" s="313"/>
      <c r="O392" s="180"/>
      <c r="P392" s="180"/>
      <c r="Q392" s="180"/>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c r="AM392" s="180"/>
      <c r="AN392" s="180"/>
      <c r="AO392" s="180"/>
      <c r="AP392" s="180"/>
      <c r="AQ392" s="180"/>
      <c r="AR392" s="180"/>
      <c r="AS392" s="180"/>
      <c r="AT392" s="180"/>
      <c r="AU392" s="180"/>
      <c r="AV392" s="180"/>
      <c r="AW392" s="180"/>
      <c r="AX392" s="180"/>
      <c r="AY392" s="180"/>
      <c r="AZ392" s="180"/>
      <c r="BA392" s="180"/>
      <c r="BB392" s="180"/>
      <c r="BC392" s="180"/>
      <c r="BD392" s="180"/>
      <c r="BE392" s="180"/>
      <c r="BF392" s="180"/>
      <c r="BG392" s="180"/>
      <c r="BH392" s="180"/>
      <c r="BI392" s="180"/>
      <c r="BJ392" s="180"/>
      <c r="BK392" s="180"/>
      <c r="BL392" s="180"/>
      <c r="BM392" s="180"/>
      <c r="BN392" s="180"/>
      <c r="BO392" s="180"/>
      <c r="BP392" s="180"/>
      <c r="BQ392" s="180"/>
      <c r="BR392" s="180"/>
      <c r="BS392" s="180"/>
      <c r="BT392" s="180"/>
      <c r="BU392" s="180"/>
      <c r="BV392" s="180"/>
      <c r="BW392" s="180"/>
      <c r="BX392" s="180"/>
      <c r="BY392" s="180"/>
      <c r="BZ392" s="180"/>
      <c r="CA392" s="180"/>
      <c r="CB392" s="180"/>
      <c r="CC392" s="180"/>
      <c r="CD392" s="180"/>
      <c r="CE392" s="180"/>
      <c r="CF392" s="180"/>
      <c r="CG392" s="180"/>
      <c r="CH392" s="180"/>
      <c r="CI392" s="180"/>
      <c r="CJ392" s="180"/>
      <c r="CK392" s="180"/>
      <c r="CL392" s="180"/>
      <c r="CM392" s="180"/>
      <c r="CN392" s="180"/>
      <c r="CO392" s="180"/>
      <c r="CP392" s="180"/>
      <c r="CQ392" s="180"/>
      <c r="CR392" s="180"/>
      <c r="CS392" s="180"/>
      <c r="CT392" s="180"/>
      <c r="CU392" s="180"/>
      <c r="CV392" s="180"/>
      <c r="CW392" s="180"/>
      <c r="CX392" s="180"/>
      <c r="CY392" s="180"/>
      <c r="CZ392" s="180"/>
      <c r="DA392" s="180"/>
      <c r="DB392" s="180"/>
      <c r="DC392" s="180"/>
      <c r="DD392" s="180"/>
      <c r="DE392" s="180"/>
      <c r="DF392" s="180"/>
      <c r="DG392" s="180"/>
      <c r="DH392" s="180"/>
      <c r="DI392" s="180"/>
      <c r="DJ392" s="180"/>
      <c r="DK392" s="180"/>
      <c r="DL392" s="180"/>
      <c r="DM392" s="180"/>
      <c r="DN392" s="180"/>
      <c r="DO392" s="180"/>
      <c r="DP392" s="180"/>
      <c r="DQ392" s="180"/>
      <c r="DR392" s="180"/>
      <c r="DS392" s="180"/>
      <c r="DT392" s="180"/>
      <c r="DU392" s="180"/>
      <c r="DV392" s="180"/>
      <c r="DW392" s="180"/>
      <c r="DX392" s="180"/>
      <c r="DY392" s="180"/>
      <c r="DZ392" s="180"/>
      <c r="EA392" s="180"/>
      <c r="EB392" s="180"/>
      <c r="EC392" s="180"/>
      <c r="ED392" s="180"/>
      <c r="EE392" s="180"/>
      <c r="EF392" s="180"/>
      <c r="EG392" s="180"/>
      <c r="EH392" s="180"/>
      <c r="EI392" s="180"/>
      <c r="EJ392" s="180"/>
      <c r="EK392" s="180"/>
      <c r="EL392" s="180"/>
      <c r="EM392" s="180"/>
      <c r="EN392" s="180"/>
      <c r="EO392" s="180"/>
      <c r="EP392" s="180"/>
      <c r="EQ392" s="180"/>
      <c r="ER392" s="180"/>
      <c r="ES392" s="180"/>
      <c r="ET392" s="180"/>
      <c r="EU392" s="180"/>
      <c r="EV392" s="180"/>
      <c r="EW392" s="180"/>
      <c r="EX392" s="180"/>
      <c r="EY392" s="180"/>
      <c r="EZ392" s="180"/>
      <c r="FA392" s="180"/>
      <c r="FB392" s="180"/>
      <c r="FC392" s="180"/>
      <c r="FD392" s="180"/>
      <c r="FE392" s="180"/>
      <c r="FF392" s="180"/>
      <c r="FG392" s="180"/>
      <c r="FH392" s="180"/>
    </row>
    <row r="393" spans="3:164" hidden="1" x14ac:dyDescent="0.3">
      <c r="C393" s="801">
        <f t="shared" si="588"/>
        <v>73</v>
      </c>
      <c r="D393" s="309" t="str">
        <f t="shared" si="588"/>
        <v>-</v>
      </c>
      <c r="E393" s="310">
        <f t="shared" si="589"/>
        <v>0</v>
      </c>
      <c r="F393" s="180"/>
      <c r="G393" s="311" t="str">
        <f t="shared" si="590"/>
        <v>-</v>
      </c>
      <c r="H393" s="311"/>
      <c r="I393" s="311"/>
      <c r="J393" s="311"/>
      <c r="K393" s="312" t="str">
        <f>IFERROR(INDEX($G$321:$G$420,MATCH(0,INDEX(COUNTIF($K$320:K392,$G$321:$G$420),),)),"")</f>
        <v/>
      </c>
      <c r="L393" s="313"/>
      <c r="M393" s="313"/>
      <c r="N393" s="313"/>
      <c r="O393" s="180"/>
      <c r="P393" s="180"/>
      <c r="Q393" s="180"/>
      <c r="R393" s="180"/>
      <c r="S393" s="180"/>
      <c r="T393" s="180"/>
      <c r="U393" s="180"/>
      <c r="V393" s="180"/>
      <c r="W393" s="180"/>
      <c r="X393" s="180"/>
      <c r="Y393" s="180"/>
      <c r="Z393" s="180"/>
      <c r="AA393" s="180"/>
      <c r="AB393" s="180"/>
      <c r="AC393" s="180"/>
      <c r="AD393" s="180"/>
      <c r="AE393" s="180"/>
      <c r="AF393" s="180"/>
      <c r="AG393" s="180"/>
      <c r="AH393" s="180"/>
      <c r="AI393" s="180"/>
      <c r="AJ393" s="180"/>
      <c r="AK393" s="180"/>
      <c r="AL393" s="180"/>
      <c r="AM393" s="180"/>
      <c r="AN393" s="180"/>
      <c r="AO393" s="180"/>
      <c r="AP393" s="180"/>
      <c r="AQ393" s="180"/>
      <c r="AR393" s="180"/>
      <c r="AS393" s="180"/>
      <c r="AT393" s="180"/>
      <c r="AU393" s="180"/>
      <c r="AV393" s="180"/>
      <c r="AW393" s="180"/>
      <c r="AX393" s="180"/>
      <c r="AY393" s="180"/>
      <c r="AZ393" s="180"/>
      <c r="BA393" s="180"/>
      <c r="BB393" s="180"/>
      <c r="BC393" s="180"/>
      <c r="BD393" s="180"/>
      <c r="BE393" s="180"/>
      <c r="BF393" s="180"/>
      <c r="BG393" s="180"/>
      <c r="BH393" s="180"/>
      <c r="BI393" s="180"/>
      <c r="BJ393" s="180"/>
      <c r="BK393" s="180"/>
      <c r="BL393" s="180"/>
      <c r="BM393" s="180"/>
      <c r="BN393" s="180"/>
      <c r="BO393" s="180"/>
      <c r="BP393" s="180"/>
      <c r="BQ393" s="180"/>
      <c r="BR393" s="180"/>
      <c r="BS393" s="180"/>
      <c r="BT393" s="180"/>
      <c r="BU393" s="180"/>
      <c r="BV393" s="180"/>
      <c r="BW393" s="180"/>
      <c r="BX393" s="180"/>
      <c r="BY393" s="180"/>
      <c r="BZ393" s="180"/>
      <c r="CA393" s="180"/>
      <c r="CB393" s="180"/>
      <c r="CC393" s="180"/>
      <c r="CD393" s="180"/>
      <c r="CE393" s="180"/>
      <c r="CF393" s="180"/>
      <c r="CG393" s="180"/>
      <c r="CH393" s="180"/>
      <c r="CI393" s="180"/>
      <c r="CJ393" s="180"/>
      <c r="CK393" s="180"/>
      <c r="CL393" s="180"/>
      <c r="CM393" s="180"/>
      <c r="CN393" s="180"/>
      <c r="CO393" s="180"/>
      <c r="CP393" s="180"/>
      <c r="CQ393" s="180"/>
      <c r="CR393" s="180"/>
      <c r="CS393" s="180"/>
      <c r="CT393" s="180"/>
      <c r="CU393" s="180"/>
      <c r="CV393" s="180"/>
      <c r="CW393" s="180"/>
      <c r="CX393" s="180"/>
      <c r="CY393" s="180"/>
      <c r="CZ393" s="180"/>
      <c r="DA393" s="180"/>
      <c r="DB393" s="180"/>
      <c r="DC393" s="180"/>
      <c r="DD393" s="180"/>
      <c r="DE393" s="180"/>
      <c r="DF393" s="180"/>
      <c r="DG393" s="180"/>
      <c r="DH393" s="180"/>
      <c r="DI393" s="180"/>
      <c r="DJ393" s="180"/>
      <c r="DK393" s="180"/>
      <c r="DL393" s="180"/>
      <c r="DM393" s="180"/>
      <c r="DN393" s="180"/>
      <c r="DO393" s="180"/>
      <c r="DP393" s="180"/>
      <c r="DQ393" s="180"/>
      <c r="DR393" s="180"/>
      <c r="DS393" s="180"/>
      <c r="DT393" s="180"/>
      <c r="DU393" s="180"/>
      <c r="DV393" s="180"/>
      <c r="DW393" s="180"/>
      <c r="DX393" s="180"/>
      <c r="DY393" s="180"/>
      <c r="DZ393" s="180"/>
      <c r="EA393" s="180"/>
      <c r="EB393" s="180"/>
      <c r="EC393" s="180"/>
      <c r="ED393" s="180"/>
      <c r="EE393" s="180"/>
      <c r="EF393" s="180"/>
      <c r="EG393" s="180"/>
      <c r="EH393" s="180"/>
      <c r="EI393" s="180"/>
      <c r="EJ393" s="180"/>
      <c r="EK393" s="180"/>
      <c r="EL393" s="180"/>
      <c r="EM393" s="180"/>
      <c r="EN393" s="180"/>
      <c r="EO393" s="180"/>
      <c r="EP393" s="180"/>
      <c r="EQ393" s="180"/>
      <c r="ER393" s="180"/>
      <c r="ES393" s="180"/>
      <c r="ET393" s="180"/>
      <c r="EU393" s="180"/>
      <c r="EV393" s="180"/>
      <c r="EW393" s="180"/>
      <c r="EX393" s="180"/>
      <c r="EY393" s="180"/>
      <c r="EZ393" s="180"/>
      <c r="FA393" s="180"/>
      <c r="FB393" s="180"/>
      <c r="FC393" s="180"/>
      <c r="FD393" s="180"/>
      <c r="FE393" s="180"/>
      <c r="FF393" s="180"/>
      <c r="FG393" s="180"/>
      <c r="FH393" s="180"/>
    </row>
    <row r="394" spans="3:164" hidden="1" x14ac:dyDescent="0.3">
      <c r="C394" s="801">
        <f t="shared" si="588"/>
        <v>74</v>
      </c>
      <c r="D394" s="309" t="str">
        <f t="shared" si="588"/>
        <v>-</v>
      </c>
      <c r="E394" s="310">
        <f t="shared" si="589"/>
        <v>0</v>
      </c>
      <c r="F394" s="180"/>
      <c r="G394" s="311" t="str">
        <f t="shared" si="590"/>
        <v>-</v>
      </c>
      <c r="H394" s="311"/>
      <c r="I394" s="311"/>
      <c r="J394" s="311"/>
      <c r="K394" s="312" t="str">
        <f>IFERROR(INDEX($G$321:$G$420,MATCH(0,INDEX(COUNTIF($K$320:K393,$G$321:$G$420),),)),"")</f>
        <v/>
      </c>
      <c r="L394" s="313"/>
      <c r="M394" s="313"/>
      <c r="N394" s="313"/>
      <c r="O394" s="180"/>
      <c r="P394" s="180"/>
      <c r="Q394" s="180"/>
      <c r="R394" s="180"/>
      <c r="S394" s="180"/>
      <c r="T394" s="180"/>
      <c r="U394" s="180"/>
      <c r="V394" s="180"/>
      <c r="W394" s="180"/>
      <c r="X394" s="180"/>
      <c r="Y394" s="180"/>
      <c r="Z394" s="180"/>
      <c r="AA394" s="180"/>
      <c r="AB394" s="180"/>
      <c r="AC394" s="180"/>
      <c r="AD394" s="180"/>
      <c r="AE394" s="180"/>
      <c r="AF394" s="180"/>
      <c r="AG394" s="180"/>
      <c r="AH394" s="180"/>
      <c r="AI394" s="180"/>
      <c r="AJ394" s="180"/>
      <c r="AK394" s="180"/>
      <c r="AL394" s="180"/>
      <c r="AM394" s="180"/>
      <c r="AN394" s="180"/>
      <c r="AO394" s="180"/>
      <c r="AP394" s="180"/>
      <c r="AQ394" s="180"/>
      <c r="AR394" s="180"/>
      <c r="AS394" s="180"/>
      <c r="AT394" s="180"/>
      <c r="AU394" s="180"/>
      <c r="AV394" s="180"/>
      <c r="AW394" s="180"/>
      <c r="AX394" s="180"/>
      <c r="AY394" s="180"/>
      <c r="AZ394" s="180"/>
      <c r="BA394" s="180"/>
      <c r="BB394" s="180"/>
      <c r="BC394" s="180"/>
      <c r="BD394" s="180"/>
      <c r="BE394" s="180"/>
      <c r="BF394" s="180"/>
      <c r="BG394" s="180"/>
      <c r="BH394" s="180"/>
      <c r="BI394" s="180"/>
      <c r="BJ394" s="180"/>
      <c r="BK394" s="180"/>
      <c r="BL394" s="180"/>
      <c r="BM394" s="180"/>
      <c r="BN394" s="180"/>
      <c r="BO394" s="180"/>
      <c r="BP394" s="180"/>
      <c r="BQ394" s="180"/>
      <c r="BR394" s="180"/>
      <c r="BS394" s="180"/>
      <c r="BT394" s="180"/>
      <c r="BU394" s="180"/>
      <c r="BV394" s="180"/>
      <c r="BW394" s="180"/>
      <c r="BX394" s="180"/>
      <c r="BY394" s="180"/>
      <c r="BZ394" s="180"/>
      <c r="CA394" s="180"/>
      <c r="CB394" s="180"/>
      <c r="CC394" s="180"/>
      <c r="CD394" s="180"/>
      <c r="CE394" s="180"/>
      <c r="CF394" s="180"/>
      <c r="CG394" s="180"/>
      <c r="CH394" s="180"/>
      <c r="CI394" s="180"/>
      <c r="CJ394" s="180"/>
      <c r="CK394" s="180"/>
      <c r="CL394" s="180"/>
      <c r="CM394" s="180"/>
      <c r="CN394" s="180"/>
      <c r="CO394" s="180"/>
      <c r="CP394" s="180"/>
      <c r="CQ394" s="180"/>
      <c r="CR394" s="180"/>
      <c r="CS394" s="180"/>
      <c r="CT394" s="180"/>
      <c r="CU394" s="180"/>
      <c r="CV394" s="180"/>
      <c r="CW394" s="180"/>
      <c r="CX394" s="180"/>
      <c r="CY394" s="180"/>
      <c r="CZ394" s="180"/>
      <c r="DA394" s="180"/>
      <c r="DB394" s="180"/>
      <c r="DC394" s="180"/>
      <c r="DD394" s="180"/>
      <c r="DE394" s="180"/>
      <c r="DF394" s="180"/>
      <c r="DG394" s="180"/>
      <c r="DH394" s="180"/>
      <c r="DI394" s="180"/>
      <c r="DJ394" s="180"/>
      <c r="DK394" s="180"/>
      <c r="DL394" s="180"/>
      <c r="DM394" s="180"/>
      <c r="DN394" s="180"/>
      <c r="DO394" s="180"/>
      <c r="DP394" s="180"/>
      <c r="DQ394" s="180"/>
      <c r="DR394" s="180"/>
      <c r="DS394" s="180"/>
      <c r="DT394" s="180"/>
      <c r="DU394" s="180"/>
      <c r="DV394" s="180"/>
      <c r="DW394" s="180"/>
      <c r="DX394" s="180"/>
      <c r="DY394" s="180"/>
      <c r="DZ394" s="180"/>
      <c r="EA394" s="180"/>
      <c r="EB394" s="180"/>
      <c r="EC394" s="180"/>
      <c r="ED394" s="180"/>
      <c r="EE394" s="180"/>
      <c r="EF394" s="180"/>
      <c r="EG394" s="180"/>
      <c r="EH394" s="180"/>
      <c r="EI394" s="180"/>
      <c r="EJ394" s="180"/>
      <c r="EK394" s="180"/>
      <c r="EL394" s="180"/>
      <c r="EM394" s="180"/>
      <c r="EN394" s="180"/>
      <c r="EO394" s="180"/>
      <c r="EP394" s="180"/>
      <c r="EQ394" s="180"/>
      <c r="ER394" s="180"/>
      <c r="ES394" s="180"/>
      <c r="ET394" s="180"/>
      <c r="EU394" s="180"/>
      <c r="EV394" s="180"/>
      <c r="EW394" s="180"/>
      <c r="EX394" s="180"/>
      <c r="EY394" s="180"/>
      <c r="EZ394" s="180"/>
      <c r="FA394" s="180"/>
      <c r="FB394" s="180"/>
      <c r="FC394" s="180"/>
      <c r="FD394" s="180"/>
      <c r="FE394" s="180"/>
      <c r="FF394" s="180"/>
      <c r="FG394" s="180"/>
      <c r="FH394" s="180"/>
    </row>
    <row r="395" spans="3:164" hidden="1" x14ac:dyDescent="0.3">
      <c r="C395" s="801">
        <f t="shared" si="588"/>
        <v>75</v>
      </c>
      <c r="D395" s="309" t="str">
        <f t="shared" si="588"/>
        <v>-</v>
      </c>
      <c r="E395" s="310">
        <f t="shared" si="589"/>
        <v>0</v>
      </c>
      <c r="F395" s="180"/>
      <c r="G395" s="311" t="str">
        <f t="shared" si="590"/>
        <v>-</v>
      </c>
      <c r="H395" s="311"/>
      <c r="I395" s="311"/>
      <c r="J395" s="311"/>
      <c r="K395" s="312" t="str">
        <f>IFERROR(INDEX($G$321:$G$420,MATCH(0,INDEX(COUNTIF($K$320:K394,$G$321:$G$420),),)),"")</f>
        <v/>
      </c>
      <c r="L395" s="313"/>
      <c r="M395" s="313"/>
      <c r="N395" s="313"/>
      <c r="O395" s="180"/>
      <c r="P395" s="180"/>
      <c r="Q395" s="180"/>
      <c r="R395" s="180"/>
      <c r="S395" s="180"/>
      <c r="T395" s="180"/>
      <c r="U395" s="180"/>
      <c r="V395" s="180"/>
      <c r="W395" s="180"/>
      <c r="X395" s="180"/>
      <c r="Y395" s="180"/>
      <c r="Z395" s="180"/>
      <c r="AA395" s="180"/>
      <c r="AB395" s="180"/>
      <c r="AC395" s="180"/>
      <c r="AD395" s="180"/>
      <c r="AE395" s="180"/>
      <c r="AF395" s="180"/>
      <c r="AG395" s="180"/>
      <c r="AH395" s="180"/>
      <c r="AI395" s="180"/>
      <c r="AJ395" s="180"/>
      <c r="AK395" s="180"/>
      <c r="AL395" s="180"/>
      <c r="AM395" s="180"/>
      <c r="AN395" s="180"/>
      <c r="AO395" s="180"/>
      <c r="AP395" s="180"/>
      <c r="AQ395" s="180"/>
      <c r="AR395" s="180"/>
      <c r="AS395" s="180"/>
      <c r="AT395" s="180"/>
      <c r="AU395" s="180"/>
      <c r="AV395" s="180"/>
      <c r="AW395" s="180"/>
      <c r="AX395" s="180"/>
      <c r="AY395" s="180"/>
      <c r="AZ395" s="180"/>
      <c r="BA395" s="180"/>
      <c r="BB395" s="180"/>
      <c r="BC395" s="180"/>
      <c r="BD395" s="180"/>
      <c r="BE395" s="180"/>
      <c r="BF395" s="180"/>
      <c r="BG395" s="180"/>
      <c r="BH395" s="180"/>
      <c r="BI395" s="180"/>
      <c r="BJ395" s="180"/>
      <c r="BK395" s="180"/>
      <c r="BL395" s="180"/>
      <c r="BM395" s="180"/>
      <c r="BN395" s="180"/>
      <c r="BO395" s="180"/>
      <c r="BP395" s="180"/>
      <c r="BQ395" s="180"/>
      <c r="BR395" s="180"/>
      <c r="BS395" s="180"/>
      <c r="BT395" s="180"/>
      <c r="BU395" s="180"/>
      <c r="BV395" s="180"/>
      <c r="BW395" s="180"/>
      <c r="BX395" s="180"/>
      <c r="BY395" s="180"/>
      <c r="BZ395" s="180"/>
      <c r="CA395" s="180"/>
      <c r="CB395" s="180"/>
      <c r="CC395" s="180"/>
      <c r="CD395" s="180"/>
      <c r="CE395" s="180"/>
      <c r="CF395" s="180"/>
      <c r="CG395" s="180"/>
      <c r="CH395" s="180"/>
      <c r="CI395" s="180"/>
      <c r="CJ395" s="180"/>
      <c r="CK395" s="180"/>
      <c r="CL395" s="180"/>
      <c r="CM395" s="180"/>
      <c r="CN395" s="180"/>
      <c r="CO395" s="180"/>
      <c r="CP395" s="180"/>
      <c r="CQ395" s="180"/>
      <c r="CR395" s="180"/>
      <c r="CS395" s="180"/>
      <c r="CT395" s="180"/>
      <c r="CU395" s="180"/>
      <c r="CV395" s="180"/>
      <c r="CW395" s="180"/>
      <c r="CX395" s="180"/>
      <c r="CY395" s="180"/>
      <c r="CZ395" s="180"/>
      <c r="DA395" s="180"/>
      <c r="DB395" s="180"/>
      <c r="DC395" s="180"/>
      <c r="DD395" s="180"/>
      <c r="DE395" s="180"/>
      <c r="DF395" s="180"/>
      <c r="DG395" s="180"/>
      <c r="DH395" s="180"/>
      <c r="DI395" s="180"/>
      <c r="DJ395" s="180"/>
      <c r="DK395" s="180"/>
      <c r="DL395" s="180"/>
      <c r="DM395" s="180"/>
      <c r="DN395" s="180"/>
      <c r="DO395" s="180"/>
      <c r="DP395" s="180"/>
      <c r="DQ395" s="180"/>
      <c r="DR395" s="180"/>
      <c r="DS395" s="180"/>
      <c r="DT395" s="180"/>
      <c r="DU395" s="180"/>
      <c r="DV395" s="180"/>
      <c r="DW395" s="180"/>
      <c r="DX395" s="180"/>
      <c r="DY395" s="180"/>
      <c r="DZ395" s="180"/>
      <c r="EA395" s="180"/>
      <c r="EB395" s="180"/>
      <c r="EC395" s="180"/>
      <c r="ED395" s="180"/>
      <c r="EE395" s="180"/>
      <c r="EF395" s="180"/>
      <c r="EG395" s="180"/>
      <c r="EH395" s="180"/>
      <c r="EI395" s="180"/>
      <c r="EJ395" s="180"/>
      <c r="EK395" s="180"/>
      <c r="EL395" s="180"/>
      <c r="EM395" s="180"/>
      <c r="EN395" s="180"/>
      <c r="EO395" s="180"/>
      <c r="EP395" s="180"/>
      <c r="EQ395" s="180"/>
      <c r="ER395" s="180"/>
      <c r="ES395" s="180"/>
      <c r="ET395" s="180"/>
      <c r="EU395" s="180"/>
      <c r="EV395" s="180"/>
      <c r="EW395" s="180"/>
      <c r="EX395" s="180"/>
      <c r="EY395" s="180"/>
      <c r="EZ395" s="180"/>
      <c r="FA395" s="180"/>
      <c r="FB395" s="180"/>
      <c r="FC395" s="180"/>
      <c r="FD395" s="180"/>
      <c r="FE395" s="180"/>
      <c r="FF395" s="180"/>
      <c r="FG395" s="180"/>
      <c r="FH395" s="180"/>
    </row>
    <row r="396" spans="3:164" hidden="1" x14ac:dyDescent="0.3">
      <c r="C396" s="801">
        <f t="shared" si="588"/>
        <v>76</v>
      </c>
      <c r="D396" s="309" t="str">
        <f t="shared" si="588"/>
        <v>-</v>
      </c>
      <c r="E396" s="310">
        <f t="shared" si="589"/>
        <v>0</v>
      </c>
      <c r="F396" s="180"/>
      <c r="G396" s="311" t="str">
        <f t="shared" si="590"/>
        <v>-</v>
      </c>
      <c r="H396" s="311"/>
      <c r="I396" s="311"/>
      <c r="J396" s="311"/>
      <c r="K396" s="312" t="str">
        <f>IFERROR(INDEX($G$321:$G$420,MATCH(0,INDEX(COUNTIF($K$320:K395,$G$321:$G$420),),)),"")</f>
        <v/>
      </c>
      <c r="L396" s="313"/>
      <c r="M396" s="313"/>
      <c r="N396" s="313"/>
      <c r="O396" s="180"/>
      <c r="P396" s="180"/>
      <c r="Q396" s="180"/>
      <c r="R396" s="180"/>
      <c r="S396" s="180"/>
      <c r="T396" s="180"/>
      <c r="U396" s="180"/>
      <c r="V396" s="180"/>
      <c r="W396" s="180"/>
      <c r="X396" s="180"/>
      <c r="Y396" s="180"/>
      <c r="Z396" s="180"/>
      <c r="AA396" s="180"/>
      <c r="AB396" s="180"/>
      <c r="AC396" s="180"/>
      <c r="AD396" s="180"/>
      <c r="AE396" s="180"/>
      <c r="AF396" s="180"/>
      <c r="AG396" s="180"/>
      <c r="AH396" s="180"/>
      <c r="AI396" s="180"/>
      <c r="AJ396" s="180"/>
      <c r="AK396" s="180"/>
      <c r="AL396" s="180"/>
      <c r="AM396" s="180"/>
      <c r="AN396" s="180"/>
      <c r="AO396" s="180"/>
      <c r="AP396" s="180"/>
      <c r="AQ396" s="180"/>
      <c r="AR396" s="180"/>
      <c r="AS396" s="180"/>
      <c r="AT396" s="180"/>
      <c r="AU396" s="180"/>
      <c r="AV396" s="180"/>
      <c r="AW396" s="180"/>
      <c r="AX396" s="180"/>
      <c r="AY396" s="180"/>
      <c r="AZ396" s="180"/>
      <c r="BA396" s="180"/>
      <c r="BB396" s="180"/>
      <c r="BC396" s="180"/>
      <c r="BD396" s="180"/>
      <c r="BE396" s="180"/>
      <c r="BF396" s="180"/>
      <c r="BG396" s="180"/>
      <c r="BH396" s="180"/>
      <c r="BI396" s="180"/>
      <c r="BJ396" s="180"/>
      <c r="BK396" s="180"/>
      <c r="BL396" s="180"/>
      <c r="BM396" s="180"/>
      <c r="BN396" s="180"/>
      <c r="BO396" s="180"/>
      <c r="BP396" s="180"/>
      <c r="BQ396" s="180"/>
      <c r="BR396" s="180"/>
      <c r="BS396" s="180"/>
      <c r="BT396" s="180"/>
      <c r="BU396" s="180"/>
      <c r="BV396" s="180"/>
      <c r="BW396" s="180"/>
      <c r="BX396" s="180"/>
      <c r="BY396" s="180"/>
      <c r="BZ396" s="180"/>
      <c r="CA396" s="180"/>
      <c r="CB396" s="180"/>
      <c r="CC396" s="180"/>
      <c r="CD396" s="180"/>
      <c r="CE396" s="180"/>
      <c r="CF396" s="180"/>
      <c r="CG396" s="180"/>
      <c r="CH396" s="180"/>
      <c r="CI396" s="180"/>
      <c r="CJ396" s="180"/>
      <c r="CK396" s="180"/>
      <c r="CL396" s="180"/>
      <c r="CM396" s="180"/>
      <c r="CN396" s="180"/>
      <c r="CO396" s="180"/>
      <c r="CP396" s="180"/>
      <c r="CQ396" s="180"/>
      <c r="CR396" s="180"/>
      <c r="CS396" s="180"/>
      <c r="CT396" s="180"/>
      <c r="CU396" s="180"/>
      <c r="CV396" s="180"/>
      <c r="CW396" s="180"/>
      <c r="CX396" s="180"/>
      <c r="CY396" s="180"/>
      <c r="CZ396" s="180"/>
      <c r="DA396" s="180"/>
      <c r="DB396" s="180"/>
      <c r="DC396" s="180"/>
      <c r="DD396" s="180"/>
      <c r="DE396" s="180"/>
      <c r="DF396" s="180"/>
      <c r="DG396" s="180"/>
      <c r="DH396" s="180"/>
      <c r="DI396" s="180"/>
      <c r="DJ396" s="180"/>
      <c r="DK396" s="180"/>
      <c r="DL396" s="180"/>
      <c r="DM396" s="180"/>
      <c r="DN396" s="180"/>
      <c r="DO396" s="180"/>
      <c r="DP396" s="180"/>
      <c r="DQ396" s="180"/>
      <c r="DR396" s="180"/>
      <c r="DS396" s="180"/>
      <c r="DT396" s="180"/>
      <c r="DU396" s="180"/>
      <c r="DV396" s="180"/>
      <c r="DW396" s="180"/>
      <c r="DX396" s="180"/>
      <c r="DY396" s="180"/>
      <c r="DZ396" s="180"/>
      <c r="EA396" s="180"/>
      <c r="EB396" s="180"/>
      <c r="EC396" s="180"/>
      <c r="ED396" s="180"/>
      <c r="EE396" s="180"/>
      <c r="EF396" s="180"/>
      <c r="EG396" s="180"/>
      <c r="EH396" s="180"/>
      <c r="EI396" s="180"/>
      <c r="EJ396" s="180"/>
      <c r="EK396" s="180"/>
      <c r="EL396" s="180"/>
      <c r="EM396" s="180"/>
      <c r="EN396" s="180"/>
      <c r="EO396" s="180"/>
      <c r="EP396" s="180"/>
      <c r="EQ396" s="180"/>
      <c r="ER396" s="180"/>
      <c r="ES396" s="180"/>
      <c r="ET396" s="180"/>
      <c r="EU396" s="180"/>
      <c r="EV396" s="180"/>
      <c r="EW396" s="180"/>
      <c r="EX396" s="180"/>
      <c r="EY396" s="180"/>
      <c r="EZ396" s="180"/>
      <c r="FA396" s="180"/>
      <c r="FB396" s="180"/>
      <c r="FC396" s="180"/>
      <c r="FD396" s="180"/>
      <c r="FE396" s="180"/>
      <c r="FF396" s="180"/>
      <c r="FG396" s="180"/>
      <c r="FH396" s="180"/>
    </row>
    <row r="397" spans="3:164" hidden="1" x14ac:dyDescent="0.3">
      <c r="C397" s="801">
        <f t="shared" si="588"/>
        <v>77</v>
      </c>
      <c r="D397" s="309" t="str">
        <f t="shared" si="588"/>
        <v>-</v>
      </c>
      <c r="E397" s="310">
        <f t="shared" si="589"/>
        <v>0</v>
      </c>
      <c r="F397" s="180"/>
      <c r="G397" s="311" t="str">
        <f t="shared" si="590"/>
        <v>-</v>
      </c>
      <c r="H397" s="311"/>
      <c r="I397" s="311"/>
      <c r="J397" s="311"/>
      <c r="K397" s="312" t="str">
        <f>IFERROR(INDEX($G$321:$G$420,MATCH(0,INDEX(COUNTIF($K$320:K396,$G$321:$G$420),),)),"")</f>
        <v/>
      </c>
      <c r="L397" s="313"/>
      <c r="M397" s="313"/>
      <c r="N397" s="313"/>
      <c r="O397" s="180"/>
      <c r="P397" s="180"/>
      <c r="Q397" s="180"/>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c r="AM397" s="180"/>
      <c r="AN397" s="180"/>
      <c r="AO397" s="180"/>
      <c r="AP397" s="180"/>
      <c r="AQ397" s="180"/>
      <c r="AR397" s="180"/>
      <c r="AS397" s="180"/>
      <c r="AT397" s="180"/>
      <c r="AU397" s="180"/>
      <c r="AV397" s="180"/>
      <c r="AW397" s="180"/>
      <c r="AX397" s="180"/>
      <c r="AY397" s="180"/>
      <c r="AZ397" s="180"/>
      <c r="BA397" s="180"/>
      <c r="BB397" s="180"/>
      <c r="BC397" s="180"/>
      <c r="BD397" s="180"/>
      <c r="BE397" s="180"/>
      <c r="BF397" s="180"/>
      <c r="BG397" s="180"/>
      <c r="BH397" s="180"/>
      <c r="BI397" s="180"/>
      <c r="BJ397" s="180"/>
      <c r="BK397" s="180"/>
      <c r="BL397" s="180"/>
      <c r="BM397" s="180"/>
      <c r="BN397" s="180"/>
      <c r="BO397" s="180"/>
      <c r="BP397" s="180"/>
      <c r="BQ397" s="180"/>
      <c r="BR397" s="180"/>
      <c r="BS397" s="180"/>
      <c r="BT397" s="180"/>
      <c r="BU397" s="180"/>
      <c r="BV397" s="180"/>
      <c r="BW397" s="180"/>
      <c r="BX397" s="180"/>
      <c r="BY397" s="180"/>
      <c r="BZ397" s="180"/>
      <c r="CA397" s="180"/>
      <c r="CB397" s="180"/>
      <c r="CC397" s="180"/>
      <c r="CD397" s="180"/>
      <c r="CE397" s="180"/>
      <c r="CF397" s="180"/>
      <c r="CG397" s="180"/>
      <c r="CH397" s="180"/>
      <c r="CI397" s="180"/>
      <c r="CJ397" s="180"/>
      <c r="CK397" s="180"/>
      <c r="CL397" s="180"/>
      <c r="CM397" s="180"/>
      <c r="CN397" s="180"/>
      <c r="CO397" s="180"/>
      <c r="CP397" s="180"/>
      <c r="CQ397" s="180"/>
      <c r="CR397" s="180"/>
      <c r="CS397" s="180"/>
      <c r="CT397" s="180"/>
      <c r="CU397" s="180"/>
      <c r="CV397" s="180"/>
      <c r="CW397" s="180"/>
      <c r="CX397" s="180"/>
      <c r="CY397" s="180"/>
      <c r="CZ397" s="180"/>
      <c r="DA397" s="180"/>
      <c r="DB397" s="180"/>
      <c r="DC397" s="180"/>
      <c r="DD397" s="180"/>
      <c r="DE397" s="180"/>
      <c r="DF397" s="180"/>
      <c r="DG397" s="180"/>
      <c r="DH397" s="180"/>
      <c r="DI397" s="180"/>
      <c r="DJ397" s="180"/>
      <c r="DK397" s="180"/>
      <c r="DL397" s="180"/>
      <c r="DM397" s="180"/>
      <c r="DN397" s="180"/>
      <c r="DO397" s="180"/>
      <c r="DP397" s="180"/>
      <c r="DQ397" s="180"/>
      <c r="DR397" s="180"/>
      <c r="DS397" s="180"/>
      <c r="DT397" s="180"/>
      <c r="DU397" s="180"/>
      <c r="DV397" s="180"/>
      <c r="DW397" s="180"/>
      <c r="DX397" s="180"/>
      <c r="DY397" s="180"/>
      <c r="DZ397" s="180"/>
      <c r="EA397" s="180"/>
      <c r="EB397" s="180"/>
      <c r="EC397" s="180"/>
      <c r="ED397" s="180"/>
      <c r="EE397" s="180"/>
      <c r="EF397" s="180"/>
      <c r="EG397" s="180"/>
      <c r="EH397" s="180"/>
      <c r="EI397" s="180"/>
      <c r="EJ397" s="180"/>
      <c r="EK397" s="180"/>
      <c r="EL397" s="180"/>
      <c r="EM397" s="180"/>
      <c r="EN397" s="180"/>
      <c r="EO397" s="180"/>
      <c r="EP397" s="180"/>
      <c r="EQ397" s="180"/>
      <c r="ER397" s="180"/>
      <c r="ES397" s="180"/>
      <c r="ET397" s="180"/>
      <c r="EU397" s="180"/>
      <c r="EV397" s="180"/>
      <c r="EW397" s="180"/>
      <c r="EX397" s="180"/>
      <c r="EY397" s="180"/>
      <c r="EZ397" s="180"/>
      <c r="FA397" s="180"/>
      <c r="FB397" s="180"/>
      <c r="FC397" s="180"/>
      <c r="FD397" s="180"/>
      <c r="FE397" s="180"/>
      <c r="FF397" s="180"/>
      <c r="FG397" s="180"/>
      <c r="FH397" s="180"/>
    </row>
    <row r="398" spans="3:164" hidden="1" x14ac:dyDescent="0.3">
      <c r="C398" s="801">
        <f t="shared" si="588"/>
        <v>78</v>
      </c>
      <c r="D398" s="309" t="str">
        <f t="shared" si="588"/>
        <v>-</v>
      </c>
      <c r="E398" s="310">
        <f t="shared" si="589"/>
        <v>0</v>
      </c>
      <c r="F398" s="180"/>
      <c r="G398" s="311" t="str">
        <f t="shared" si="590"/>
        <v>-</v>
      </c>
      <c r="H398" s="311"/>
      <c r="I398" s="311"/>
      <c r="J398" s="311"/>
      <c r="K398" s="312" t="str">
        <f>IFERROR(INDEX($G$321:$G$420,MATCH(0,INDEX(COUNTIF($K$320:K397,$G$321:$G$420),),)),"")</f>
        <v/>
      </c>
      <c r="L398" s="313"/>
      <c r="M398" s="313"/>
      <c r="N398" s="313"/>
      <c r="O398" s="180"/>
      <c r="P398" s="180"/>
      <c r="Q398" s="180"/>
      <c r="R398" s="180"/>
      <c r="S398" s="180"/>
      <c r="T398" s="180"/>
      <c r="U398" s="180"/>
      <c r="V398" s="180"/>
      <c r="W398" s="180"/>
      <c r="X398" s="180"/>
      <c r="Y398" s="180"/>
      <c r="Z398" s="180"/>
      <c r="AA398" s="180"/>
      <c r="AB398" s="180"/>
      <c r="AC398" s="180"/>
      <c r="AD398" s="180"/>
      <c r="AE398" s="180"/>
      <c r="AF398" s="180"/>
      <c r="AG398" s="180"/>
      <c r="AH398" s="180"/>
      <c r="AI398" s="180"/>
      <c r="AJ398" s="180"/>
      <c r="AK398" s="180"/>
      <c r="AL398" s="180"/>
      <c r="AM398" s="180"/>
      <c r="AN398" s="180"/>
      <c r="AO398" s="180"/>
      <c r="AP398" s="180"/>
      <c r="AQ398" s="180"/>
      <c r="AR398" s="180"/>
      <c r="AS398" s="180"/>
      <c r="AT398" s="180"/>
      <c r="AU398" s="180"/>
      <c r="AV398" s="180"/>
      <c r="AW398" s="180"/>
      <c r="AX398" s="180"/>
      <c r="AY398" s="180"/>
      <c r="AZ398" s="180"/>
      <c r="BA398" s="180"/>
      <c r="BB398" s="180"/>
      <c r="BC398" s="180"/>
      <c r="BD398" s="180"/>
      <c r="BE398" s="180"/>
      <c r="BF398" s="180"/>
      <c r="BG398" s="180"/>
      <c r="BH398" s="180"/>
      <c r="BI398" s="180"/>
      <c r="BJ398" s="180"/>
      <c r="BK398" s="180"/>
      <c r="BL398" s="180"/>
      <c r="BM398" s="180"/>
      <c r="BN398" s="180"/>
      <c r="BO398" s="180"/>
      <c r="BP398" s="180"/>
      <c r="BQ398" s="180"/>
      <c r="BR398" s="180"/>
      <c r="BS398" s="180"/>
      <c r="BT398" s="180"/>
      <c r="BU398" s="180"/>
      <c r="BV398" s="180"/>
      <c r="BW398" s="180"/>
      <c r="BX398" s="180"/>
      <c r="BY398" s="180"/>
      <c r="BZ398" s="180"/>
      <c r="CA398" s="180"/>
      <c r="CB398" s="180"/>
      <c r="CC398" s="180"/>
      <c r="CD398" s="180"/>
      <c r="CE398" s="180"/>
      <c r="CF398" s="180"/>
      <c r="CG398" s="180"/>
      <c r="CH398" s="180"/>
      <c r="CI398" s="180"/>
      <c r="CJ398" s="180"/>
      <c r="CK398" s="180"/>
      <c r="CL398" s="180"/>
      <c r="CM398" s="180"/>
      <c r="CN398" s="180"/>
      <c r="CO398" s="180"/>
      <c r="CP398" s="180"/>
      <c r="CQ398" s="180"/>
      <c r="CR398" s="180"/>
      <c r="CS398" s="180"/>
      <c r="CT398" s="180"/>
      <c r="CU398" s="180"/>
      <c r="CV398" s="180"/>
      <c r="CW398" s="180"/>
      <c r="CX398" s="180"/>
      <c r="CY398" s="180"/>
      <c r="CZ398" s="180"/>
      <c r="DA398" s="180"/>
      <c r="DB398" s="180"/>
      <c r="DC398" s="180"/>
      <c r="DD398" s="180"/>
      <c r="DE398" s="180"/>
      <c r="DF398" s="180"/>
      <c r="DG398" s="180"/>
      <c r="DH398" s="180"/>
      <c r="DI398" s="180"/>
      <c r="DJ398" s="180"/>
      <c r="DK398" s="180"/>
      <c r="DL398" s="180"/>
      <c r="DM398" s="180"/>
      <c r="DN398" s="180"/>
      <c r="DO398" s="180"/>
      <c r="DP398" s="180"/>
      <c r="DQ398" s="180"/>
      <c r="DR398" s="180"/>
      <c r="DS398" s="180"/>
      <c r="DT398" s="180"/>
      <c r="DU398" s="180"/>
      <c r="DV398" s="180"/>
      <c r="DW398" s="180"/>
      <c r="DX398" s="180"/>
      <c r="DY398" s="180"/>
      <c r="DZ398" s="180"/>
      <c r="EA398" s="180"/>
      <c r="EB398" s="180"/>
      <c r="EC398" s="180"/>
      <c r="ED398" s="180"/>
      <c r="EE398" s="180"/>
      <c r="EF398" s="180"/>
      <c r="EG398" s="180"/>
      <c r="EH398" s="180"/>
      <c r="EI398" s="180"/>
      <c r="EJ398" s="180"/>
      <c r="EK398" s="180"/>
      <c r="EL398" s="180"/>
      <c r="EM398" s="180"/>
      <c r="EN398" s="180"/>
      <c r="EO398" s="180"/>
      <c r="EP398" s="180"/>
      <c r="EQ398" s="180"/>
      <c r="ER398" s="180"/>
      <c r="ES398" s="180"/>
      <c r="ET398" s="180"/>
      <c r="EU398" s="180"/>
      <c r="EV398" s="180"/>
      <c r="EW398" s="180"/>
      <c r="EX398" s="180"/>
      <c r="EY398" s="180"/>
      <c r="EZ398" s="180"/>
      <c r="FA398" s="180"/>
      <c r="FB398" s="180"/>
      <c r="FC398" s="180"/>
      <c r="FD398" s="180"/>
      <c r="FE398" s="180"/>
      <c r="FF398" s="180"/>
      <c r="FG398" s="180"/>
      <c r="FH398" s="180"/>
    </row>
    <row r="399" spans="3:164" hidden="1" x14ac:dyDescent="0.3">
      <c r="C399" s="801">
        <f t="shared" si="588"/>
        <v>79</v>
      </c>
      <c r="D399" s="309" t="str">
        <f t="shared" si="588"/>
        <v>-</v>
      </c>
      <c r="E399" s="310">
        <f t="shared" si="589"/>
        <v>0</v>
      </c>
      <c r="F399" s="180"/>
      <c r="G399" s="311" t="str">
        <f t="shared" si="590"/>
        <v>-</v>
      </c>
      <c r="H399" s="311"/>
      <c r="I399" s="311"/>
      <c r="J399" s="311"/>
      <c r="K399" s="312" t="str">
        <f>IFERROR(INDEX($G$321:$G$420,MATCH(0,INDEX(COUNTIF($K$320:K398,$G$321:$G$420),),)),"")</f>
        <v/>
      </c>
      <c r="L399" s="313"/>
      <c r="M399" s="313"/>
      <c r="N399" s="313"/>
      <c r="O399" s="180"/>
      <c r="P399" s="180"/>
      <c r="Q399" s="180"/>
      <c r="R399" s="180"/>
      <c r="S399" s="180"/>
      <c r="T399" s="180"/>
      <c r="U399" s="180"/>
      <c r="V399" s="180"/>
      <c r="W399" s="180"/>
      <c r="X399" s="180"/>
      <c r="Y399" s="180"/>
      <c r="Z399" s="180"/>
      <c r="AA399" s="180"/>
      <c r="AB399" s="180"/>
      <c r="AC399" s="180"/>
      <c r="AD399" s="180"/>
      <c r="AE399" s="180"/>
      <c r="AF399" s="180"/>
      <c r="AG399" s="180"/>
      <c r="AH399" s="180"/>
      <c r="AI399" s="180"/>
      <c r="AJ399" s="180"/>
      <c r="AK399" s="180"/>
      <c r="AL399" s="180"/>
      <c r="AM399" s="180"/>
      <c r="AN399" s="180"/>
      <c r="AO399" s="180"/>
      <c r="AP399" s="180"/>
      <c r="AQ399" s="180"/>
      <c r="AR399" s="180"/>
      <c r="AS399" s="180"/>
      <c r="AT399" s="180"/>
      <c r="AU399" s="180"/>
      <c r="AV399" s="180"/>
      <c r="AW399" s="180"/>
      <c r="AX399" s="180"/>
      <c r="AY399" s="180"/>
      <c r="AZ399" s="180"/>
      <c r="BA399" s="180"/>
      <c r="BB399" s="180"/>
      <c r="BC399" s="180"/>
      <c r="BD399" s="180"/>
      <c r="BE399" s="180"/>
      <c r="BF399" s="180"/>
      <c r="BG399" s="180"/>
      <c r="BH399" s="180"/>
      <c r="BI399" s="180"/>
      <c r="BJ399" s="180"/>
      <c r="BK399" s="180"/>
      <c r="BL399" s="180"/>
      <c r="BM399" s="180"/>
      <c r="BN399" s="180"/>
      <c r="BO399" s="180"/>
      <c r="BP399" s="180"/>
      <c r="BQ399" s="180"/>
      <c r="BR399" s="180"/>
      <c r="BS399" s="180"/>
      <c r="BT399" s="180"/>
      <c r="BU399" s="180"/>
      <c r="BV399" s="180"/>
      <c r="BW399" s="180"/>
      <c r="BX399" s="180"/>
      <c r="BY399" s="180"/>
      <c r="BZ399" s="180"/>
      <c r="CA399" s="180"/>
      <c r="CB399" s="180"/>
      <c r="CC399" s="180"/>
      <c r="CD399" s="180"/>
      <c r="CE399" s="180"/>
      <c r="CF399" s="180"/>
      <c r="CG399" s="180"/>
      <c r="CH399" s="180"/>
      <c r="CI399" s="180"/>
      <c r="CJ399" s="180"/>
      <c r="CK399" s="180"/>
      <c r="CL399" s="180"/>
      <c r="CM399" s="180"/>
      <c r="CN399" s="180"/>
      <c r="CO399" s="180"/>
      <c r="CP399" s="180"/>
      <c r="CQ399" s="180"/>
      <c r="CR399" s="180"/>
      <c r="CS399" s="180"/>
      <c r="CT399" s="180"/>
      <c r="CU399" s="180"/>
      <c r="CV399" s="180"/>
      <c r="CW399" s="180"/>
      <c r="CX399" s="180"/>
      <c r="CY399" s="180"/>
      <c r="CZ399" s="180"/>
      <c r="DA399" s="180"/>
      <c r="DB399" s="180"/>
      <c r="DC399" s="180"/>
      <c r="DD399" s="180"/>
      <c r="DE399" s="180"/>
      <c r="DF399" s="180"/>
      <c r="DG399" s="180"/>
      <c r="DH399" s="180"/>
      <c r="DI399" s="180"/>
      <c r="DJ399" s="180"/>
      <c r="DK399" s="180"/>
      <c r="DL399" s="180"/>
      <c r="DM399" s="180"/>
      <c r="DN399" s="180"/>
      <c r="DO399" s="180"/>
      <c r="DP399" s="180"/>
      <c r="DQ399" s="180"/>
      <c r="DR399" s="180"/>
      <c r="DS399" s="180"/>
      <c r="DT399" s="180"/>
      <c r="DU399" s="180"/>
      <c r="DV399" s="180"/>
      <c r="DW399" s="180"/>
      <c r="DX399" s="180"/>
      <c r="DY399" s="180"/>
      <c r="DZ399" s="180"/>
      <c r="EA399" s="180"/>
      <c r="EB399" s="180"/>
      <c r="EC399" s="180"/>
      <c r="ED399" s="180"/>
      <c r="EE399" s="180"/>
      <c r="EF399" s="180"/>
      <c r="EG399" s="180"/>
      <c r="EH399" s="180"/>
      <c r="EI399" s="180"/>
      <c r="EJ399" s="180"/>
      <c r="EK399" s="180"/>
      <c r="EL399" s="180"/>
      <c r="EM399" s="180"/>
      <c r="EN399" s="180"/>
      <c r="EO399" s="180"/>
      <c r="EP399" s="180"/>
      <c r="EQ399" s="180"/>
      <c r="ER399" s="180"/>
      <c r="ES399" s="180"/>
      <c r="ET399" s="180"/>
      <c r="EU399" s="180"/>
      <c r="EV399" s="180"/>
      <c r="EW399" s="180"/>
      <c r="EX399" s="180"/>
      <c r="EY399" s="180"/>
      <c r="EZ399" s="180"/>
      <c r="FA399" s="180"/>
      <c r="FB399" s="180"/>
      <c r="FC399" s="180"/>
      <c r="FD399" s="180"/>
      <c r="FE399" s="180"/>
      <c r="FF399" s="180"/>
      <c r="FG399" s="180"/>
      <c r="FH399" s="180"/>
    </row>
    <row r="400" spans="3:164" hidden="1" x14ac:dyDescent="0.3">
      <c r="C400" s="801">
        <f t="shared" si="588"/>
        <v>80</v>
      </c>
      <c r="D400" s="309" t="str">
        <f t="shared" si="588"/>
        <v>-</v>
      </c>
      <c r="E400" s="310">
        <f t="shared" si="589"/>
        <v>0</v>
      </c>
      <c r="F400" s="180"/>
      <c r="G400" s="311" t="str">
        <f t="shared" si="590"/>
        <v>-</v>
      </c>
      <c r="H400" s="311"/>
      <c r="I400" s="311"/>
      <c r="J400" s="311"/>
      <c r="K400" s="312" t="str">
        <f>IFERROR(INDEX($G$321:$G$420,MATCH(0,INDEX(COUNTIF($K$320:K399,$G$321:$G$420),),)),"")</f>
        <v/>
      </c>
      <c r="L400" s="313"/>
      <c r="M400" s="313"/>
      <c r="N400" s="313"/>
      <c r="O400" s="180"/>
      <c r="P400" s="180"/>
      <c r="Q400" s="180"/>
      <c r="R400" s="180"/>
      <c r="S400" s="180"/>
      <c r="T400" s="180"/>
      <c r="U400" s="180"/>
      <c r="V400" s="180"/>
      <c r="W400" s="180"/>
      <c r="X400" s="180"/>
      <c r="Y400" s="180"/>
      <c r="Z400" s="180"/>
      <c r="AA400" s="180"/>
      <c r="AB400" s="180"/>
      <c r="AC400" s="180"/>
      <c r="AD400" s="180"/>
      <c r="AE400" s="180"/>
      <c r="AF400" s="180"/>
      <c r="AG400" s="180"/>
      <c r="AH400" s="180"/>
      <c r="AI400" s="180"/>
      <c r="AJ400" s="180"/>
      <c r="AK400" s="180"/>
      <c r="AL400" s="180"/>
      <c r="AM400" s="180"/>
      <c r="AN400" s="180"/>
      <c r="AO400" s="180"/>
      <c r="AP400" s="180"/>
      <c r="AQ400" s="180"/>
      <c r="AR400" s="180"/>
      <c r="AS400" s="180"/>
      <c r="AT400" s="180"/>
      <c r="AU400" s="180"/>
      <c r="AV400" s="180"/>
      <c r="AW400" s="180"/>
      <c r="AX400" s="180"/>
      <c r="AY400" s="180"/>
      <c r="AZ400" s="180"/>
      <c r="BA400" s="180"/>
      <c r="BB400" s="180"/>
      <c r="BC400" s="180"/>
      <c r="BD400" s="180"/>
      <c r="BE400" s="180"/>
      <c r="BF400" s="180"/>
      <c r="BG400" s="180"/>
      <c r="BH400" s="180"/>
      <c r="BI400" s="180"/>
      <c r="BJ400" s="180"/>
      <c r="BK400" s="180"/>
      <c r="BL400" s="180"/>
      <c r="BM400" s="180"/>
      <c r="BN400" s="180"/>
      <c r="BO400" s="180"/>
      <c r="BP400" s="180"/>
      <c r="BQ400" s="180"/>
      <c r="BR400" s="180"/>
      <c r="BS400" s="180"/>
      <c r="BT400" s="180"/>
      <c r="BU400" s="180"/>
      <c r="BV400" s="180"/>
      <c r="BW400" s="180"/>
      <c r="BX400" s="180"/>
      <c r="BY400" s="180"/>
      <c r="BZ400" s="180"/>
      <c r="CA400" s="180"/>
      <c r="CB400" s="180"/>
      <c r="CC400" s="180"/>
      <c r="CD400" s="180"/>
      <c r="CE400" s="180"/>
      <c r="CF400" s="180"/>
      <c r="CG400" s="180"/>
      <c r="CH400" s="180"/>
      <c r="CI400" s="180"/>
      <c r="CJ400" s="180"/>
      <c r="CK400" s="180"/>
      <c r="CL400" s="180"/>
      <c r="CM400" s="180"/>
      <c r="CN400" s="180"/>
      <c r="CO400" s="180"/>
      <c r="CP400" s="180"/>
      <c r="CQ400" s="180"/>
      <c r="CR400" s="180"/>
      <c r="CS400" s="180"/>
      <c r="CT400" s="180"/>
      <c r="CU400" s="180"/>
      <c r="CV400" s="180"/>
      <c r="CW400" s="180"/>
      <c r="CX400" s="180"/>
      <c r="CY400" s="180"/>
      <c r="CZ400" s="180"/>
      <c r="DA400" s="180"/>
      <c r="DB400" s="180"/>
      <c r="DC400" s="180"/>
      <c r="DD400" s="180"/>
      <c r="DE400" s="180"/>
      <c r="DF400" s="180"/>
      <c r="DG400" s="180"/>
      <c r="DH400" s="180"/>
      <c r="DI400" s="180"/>
      <c r="DJ400" s="180"/>
      <c r="DK400" s="180"/>
      <c r="DL400" s="180"/>
      <c r="DM400" s="180"/>
      <c r="DN400" s="180"/>
      <c r="DO400" s="180"/>
      <c r="DP400" s="180"/>
      <c r="DQ400" s="180"/>
      <c r="DR400" s="180"/>
      <c r="DS400" s="180"/>
      <c r="DT400" s="180"/>
      <c r="DU400" s="180"/>
      <c r="DV400" s="180"/>
      <c r="DW400" s="180"/>
      <c r="DX400" s="180"/>
      <c r="DY400" s="180"/>
      <c r="DZ400" s="180"/>
      <c r="EA400" s="180"/>
      <c r="EB400" s="180"/>
      <c r="EC400" s="180"/>
      <c r="ED400" s="180"/>
      <c r="EE400" s="180"/>
      <c r="EF400" s="180"/>
      <c r="EG400" s="180"/>
      <c r="EH400" s="180"/>
      <c r="EI400" s="180"/>
      <c r="EJ400" s="180"/>
      <c r="EK400" s="180"/>
      <c r="EL400" s="180"/>
      <c r="EM400" s="180"/>
      <c r="EN400" s="180"/>
      <c r="EO400" s="180"/>
      <c r="EP400" s="180"/>
      <c r="EQ400" s="180"/>
      <c r="ER400" s="180"/>
      <c r="ES400" s="180"/>
      <c r="ET400" s="180"/>
      <c r="EU400" s="180"/>
      <c r="EV400" s="180"/>
      <c r="EW400" s="180"/>
      <c r="EX400" s="180"/>
      <c r="EY400" s="180"/>
      <c r="EZ400" s="180"/>
      <c r="FA400" s="180"/>
      <c r="FB400" s="180"/>
      <c r="FC400" s="180"/>
      <c r="FD400" s="180"/>
      <c r="FE400" s="180"/>
      <c r="FF400" s="180"/>
      <c r="FG400" s="180"/>
      <c r="FH400" s="180"/>
    </row>
    <row r="401" spans="3:164" hidden="1" x14ac:dyDescent="0.3">
      <c r="C401" s="801">
        <f t="shared" ref="C401:D420" si="591">+C299</f>
        <v>81</v>
      </c>
      <c r="D401" s="309" t="str">
        <f t="shared" si="591"/>
        <v>-</v>
      </c>
      <c r="E401" s="310">
        <f t="shared" si="589"/>
        <v>0</v>
      </c>
      <c r="F401" s="180"/>
      <c r="G401" s="311" t="str">
        <f t="shared" si="590"/>
        <v>-</v>
      </c>
      <c r="H401" s="311"/>
      <c r="I401" s="311"/>
      <c r="J401" s="311"/>
      <c r="K401" s="312" t="str">
        <f>IFERROR(INDEX($G$321:$G$420,MATCH(0,INDEX(COUNTIF($K$320:K400,$G$321:$G$420),),)),"")</f>
        <v/>
      </c>
      <c r="L401" s="313"/>
      <c r="M401" s="313"/>
      <c r="N401" s="313"/>
      <c r="O401" s="180"/>
      <c r="P401" s="180"/>
      <c r="Q401" s="180"/>
      <c r="R401" s="180"/>
      <c r="S401" s="180"/>
      <c r="T401" s="180"/>
      <c r="U401" s="180"/>
      <c r="V401" s="180"/>
      <c r="W401" s="180"/>
      <c r="X401" s="180"/>
      <c r="Y401" s="180"/>
      <c r="Z401" s="180"/>
      <c r="AA401" s="180"/>
      <c r="AB401" s="180"/>
      <c r="AC401" s="180"/>
      <c r="AD401" s="180"/>
      <c r="AE401" s="180"/>
      <c r="AF401" s="180"/>
      <c r="AG401" s="180"/>
      <c r="AH401" s="180"/>
      <c r="AI401" s="180"/>
      <c r="AJ401" s="180"/>
      <c r="AK401" s="180"/>
      <c r="AL401" s="180"/>
      <c r="AM401" s="180"/>
      <c r="AN401" s="180"/>
      <c r="AO401" s="180"/>
      <c r="AP401" s="180"/>
      <c r="AQ401" s="180"/>
      <c r="AR401" s="180"/>
      <c r="AS401" s="180"/>
      <c r="AT401" s="180"/>
      <c r="AU401" s="180"/>
      <c r="AV401" s="180"/>
      <c r="AW401" s="180"/>
      <c r="AX401" s="180"/>
      <c r="AY401" s="180"/>
      <c r="AZ401" s="180"/>
      <c r="BA401" s="180"/>
      <c r="BB401" s="180"/>
      <c r="BC401" s="180"/>
      <c r="BD401" s="180"/>
      <c r="BE401" s="180"/>
      <c r="BF401" s="180"/>
      <c r="BG401" s="180"/>
      <c r="BH401" s="180"/>
      <c r="BI401" s="180"/>
      <c r="BJ401" s="180"/>
      <c r="BK401" s="180"/>
      <c r="BL401" s="180"/>
      <c r="BM401" s="180"/>
      <c r="BN401" s="180"/>
      <c r="BO401" s="180"/>
      <c r="BP401" s="180"/>
      <c r="BQ401" s="180"/>
      <c r="BR401" s="180"/>
      <c r="BS401" s="180"/>
      <c r="BT401" s="180"/>
      <c r="BU401" s="180"/>
      <c r="BV401" s="180"/>
      <c r="BW401" s="180"/>
      <c r="BX401" s="180"/>
      <c r="BY401" s="180"/>
      <c r="BZ401" s="180"/>
      <c r="CA401" s="180"/>
      <c r="CB401" s="180"/>
      <c r="CC401" s="180"/>
      <c r="CD401" s="180"/>
      <c r="CE401" s="180"/>
      <c r="CF401" s="180"/>
      <c r="CG401" s="180"/>
      <c r="CH401" s="180"/>
      <c r="CI401" s="180"/>
      <c r="CJ401" s="180"/>
      <c r="CK401" s="180"/>
      <c r="CL401" s="180"/>
      <c r="CM401" s="180"/>
      <c r="CN401" s="180"/>
      <c r="CO401" s="180"/>
      <c r="CP401" s="180"/>
      <c r="CQ401" s="180"/>
      <c r="CR401" s="180"/>
      <c r="CS401" s="180"/>
      <c r="CT401" s="180"/>
      <c r="CU401" s="180"/>
      <c r="CV401" s="180"/>
      <c r="CW401" s="180"/>
      <c r="CX401" s="180"/>
      <c r="CY401" s="180"/>
      <c r="CZ401" s="180"/>
      <c r="DA401" s="180"/>
      <c r="DB401" s="180"/>
      <c r="DC401" s="180"/>
      <c r="DD401" s="180"/>
      <c r="DE401" s="180"/>
      <c r="DF401" s="180"/>
      <c r="DG401" s="180"/>
      <c r="DH401" s="180"/>
      <c r="DI401" s="180"/>
      <c r="DJ401" s="180"/>
      <c r="DK401" s="180"/>
      <c r="DL401" s="180"/>
      <c r="DM401" s="180"/>
      <c r="DN401" s="180"/>
      <c r="DO401" s="180"/>
      <c r="DP401" s="180"/>
      <c r="DQ401" s="180"/>
      <c r="DR401" s="180"/>
      <c r="DS401" s="180"/>
      <c r="DT401" s="180"/>
      <c r="DU401" s="180"/>
      <c r="DV401" s="180"/>
      <c r="DW401" s="180"/>
      <c r="DX401" s="180"/>
      <c r="DY401" s="180"/>
      <c r="DZ401" s="180"/>
      <c r="EA401" s="180"/>
      <c r="EB401" s="180"/>
      <c r="EC401" s="180"/>
      <c r="ED401" s="180"/>
      <c r="EE401" s="180"/>
      <c r="EF401" s="180"/>
      <c r="EG401" s="180"/>
      <c r="EH401" s="180"/>
      <c r="EI401" s="180"/>
      <c r="EJ401" s="180"/>
      <c r="EK401" s="180"/>
      <c r="EL401" s="180"/>
      <c r="EM401" s="180"/>
      <c r="EN401" s="180"/>
      <c r="EO401" s="180"/>
      <c r="EP401" s="180"/>
      <c r="EQ401" s="180"/>
      <c r="ER401" s="180"/>
      <c r="ES401" s="180"/>
      <c r="ET401" s="180"/>
      <c r="EU401" s="180"/>
      <c r="EV401" s="180"/>
      <c r="EW401" s="180"/>
      <c r="EX401" s="180"/>
      <c r="EY401" s="180"/>
      <c r="EZ401" s="180"/>
      <c r="FA401" s="180"/>
      <c r="FB401" s="180"/>
      <c r="FC401" s="180"/>
      <c r="FD401" s="180"/>
      <c r="FE401" s="180"/>
      <c r="FF401" s="180"/>
      <c r="FG401" s="180"/>
      <c r="FH401" s="180"/>
    </row>
    <row r="402" spans="3:164" hidden="1" x14ac:dyDescent="0.3">
      <c r="C402" s="801">
        <f t="shared" si="591"/>
        <v>82</v>
      </c>
      <c r="D402" s="309" t="str">
        <f t="shared" si="591"/>
        <v>-</v>
      </c>
      <c r="E402" s="310">
        <f t="shared" si="589"/>
        <v>0</v>
      </c>
      <c r="F402" s="180"/>
      <c r="G402" s="311" t="str">
        <f t="shared" si="590"/>
        <v>-</v>
      </c>
      <c r="H402" s="311"/>
      <c r="I402" s="311"/>
      <c r="J402" s="311"/>
      <c r="K402" s="312" t="str">
        <f>IFERROR(INDEX($G$321:$G$420,MATCH(0,INDEX(COUNTIF($K$320:K401,$G$321:$G$420),),)),"")</f>
        <v/>
      </c>
      <c r="L402" s="313"/>
      <c r="M402" s="313"/>
      <c r="N402" s="313"/>
      <c r="O402" s="180"/>
      <c r="P402" s="180"/>
      <c r="Q402" s="180"/>
      <c r="R402" s="180"/>
      <c r="S402" s="180"/>
      <c r="T402" s="180"/>
      <c r="U402" s="180"/>
      <c r="V402" s="180"/>
      <c r="W402" s="180"/>
      <c r="X402" s="180"/>
      <c r="Y402" s="180"/>
      <c r="Z402" s="180"/>
      <c r="AA402" s="180"/>
      <c r="AB402" s="180"/>
      <c r="AC402" s="180"/>
      <c r="AD402" s="180"/>
      <c r="AE402" s="180"/>
      <c r="AF402" s="180"/>
      <c r="AG402" s="180"/>
      <c r="AH402" s="180"/>
      <c r="AI402" s="180"/>
      <c r="AJ402" s="180"/>
      <c r="AK402" s="180"/>
      <c r="AL402" s="180"/>
      <c r="AM402" s="180"/>
      <c r="AN402" s="180"/>
      <c r="AO402" s="180"/>
      <c r="AP402" s="180"/>
      <c r="AQ402" s="180"/>
      <c r="AR402" s="180"/>
      <c r="AS402" s="180"/>
      <c r="AT402" s="180"/>
      <c r="AU402" s="180"/>
      <c r="AV402" s="180"/>
      <c r="AW402" s="180"/>
      <c r="AX402" s="180"/>
      <c r="AY402" s="180"/>
      <c r="AZ402" s="180"/>
      <c r="BA402" s="180"/>
      <c r="BB402" s="180"/>
      <c r="BC402" s="180"/>
      <c r="BD402" s="180"/>
      <c r="BE402" s="180"/>
      <c r="BF402" s="180"/>
      <c r="BG402" s="180"/>
      <c r="BH402" s="180"/>
      <c r="BI402" s="180"/>
      <c r="BJ402" s="180"/>
      <c r="BK402" s="180"/>
      <c r="BL402" s="180"/>
      <c r="BM402" s="180"/>
      <c r="BN402" s="180"/>
      <c r="BO402" s="180"/>
      <c r="BP402" s="180"/>
      <c r="BQ402" s="180"/>
      <c r="BR402" s="180"/>
      <c r="BS402" s="180"/>
      <c r="BT402" s="180"/>
      <c r="BU402" s="180"/>
      <c r="BV402" s="180"/>
      <c r="BW402" s="180"/>
      <c r="BX402" s="180"/>
      <c r="BY402" s="180"/>
      <c r="BZ402" s="180"/>
      <c r="CA402" s="180"/>
      <c r="CB402" s="180"/>
      <c r="CC402" s="180"/>
      <c r="CD402" s="180"/>
      <c r="CE402" s="180"/>
      <c r="CF402" s="180"/>
      <c r="CG402" s="180"/>
      <c r="CH402" s="180"/>
      <c r="CI402" s="180"/>
      <c r="CJ402" s="180"/>
      <c r="CK402" s="180"/>
      <c r="CL402" s="180"/>
      <c r="CM402" s="180"/>
      <c r="CN402" s="180"/>
      <c r="CO402" s="180"/>
      <c r="CP402" s="180"/>
      <c r="CQ402" s="180"/>
      <c r="CR402" s="180"/>
      <c r="CS402" s="180"/>
      <c r="CT402" s="180"/>
      <c r="CU402" s="180"/>
      <c r="CV402" s="180"/>
      <c r="CW402" s="180"/>
      <c r="CX402" s="180"/>
      <c r="CY402" s="180"/>
      <c r="CZ402" s="180"/>
      <c r="DA402" s="180"/>
      <c r="DB402" s="180"/>
      <c r="DC402" s="180"/>
      <c r="DD402" s="180"/>
      <c r="DE402" s="180"/>
      <c r="DF402" s="180"/>
      <c r="DG402" s="180"/>
      <c r="DH402" s="180"/>
      <c r="DI402" s="180"/>
      <c r="DJ402" s="180"/>
      <c r="DK402" s="180"/>
      <c r="DL402" s="180"/>
      <c r="DM402" s="180"/>
      <c r="DN402" s="180"/>
      <c r="DO402" s="180"/>
      <c r="DP402" s="180"/>
      <c r="DQ402" s="180"/>
      <c r="DR402" s="180"/>
      <c r="DS402" s="180"/>
      <c r="DT402" s="180"/>
      <c r="DU402" s="180"/>
      <c r="DV402" s="180"/>
      <c r="DW402" s="180"/>
      <c r="DX402" s="180"/>
      <c r="DY402" s="180"/>
      <c r="DZ402" s="180"/>
      <c r="EA402" s="180"/>
      <c r="EB402" s="180"/>
      <c r="EC402" s="180"/>
      <c r="ED402" s="180"/>
      <c r="EE402" s="180"/>
      <c r="EF402" s="180"/>
      <c r="EG402" s="180"/>
      <c r="EH402" s="180"/>
      <c r="EI402" s="180"/>
      <c r="EJ402" s="180"/>
      <c r="EK402" s="180"/>
      <c r="EL402" s="180"/>
      <c r="EM402" s="180"/>
      <c r="EN402" s="180"/>
      <c r="EO402" s="180"/>
      <c r="EP402" s="180"/>
      <c r="EQ402" s="180"/>
      <c r="ER402" s="180"/>
      <c r="ES402" s="180"/>
      <c r="ET402" s="180"/>
      <c r="EU402" s="180"/>
      <c r="EV402" s="180"/>
      <c r="EW402" s="180"/>
      <c r="EX402" s="180"/>
      <c r="EY402" s="180"/>
      <c r="EZ402" s="180"/>
      <c r="FA402" s="180"/>
      <c r="FB402" s="180"/>
      <c r="FC402" s="180"/>
      <c r="FD402" s="180"/>
      <c r="FE402" s="180"/>
      <c r="FF402" s="180"/>
      <c r="FG402" s="180"/>
      <c r="FH402" s="180"/>
    </row>
    <row r="403" spans="3:164" hidden="1" x14ac:dyDescent="0.3">
      <c r="C403" s="801">
        <f t="shared" si="591"/>
        <v>83</v>
      </c>
      <c r="D403" s="309" t="str">
        <f t="shared" si="591"/>
        <v>-</v>
      </c>
      <c r="E403" s="310">
        <f t="shared" si="589"/>
        <v>0</v>
      </c>
      <c r="F403" s="180"/>
      <c r="G403" s="311" t="str">
        <f t="shared" si="590"/>
        <v>-</v>
      </c>
      <c r="H403" s="311"/>
      <c r="I403" s="311"/>
      <c r="J403" s="311"/>
      <c r="K403" s="312" t="str">
        <f>IFERROR(INDEX($G$321:$G$420,MATCH(0,INDEX(COUNTIF($K$320:K402,$G$321:$G$420),),)),"")</f>
        <v/>
      </c>
      <c r="L403" s="313"/>
      <c r="M403" s="313"/>
      <c r="N403" s="313"/>
      <c r="O403" s="180"/>
      <c r="P403" s="180"/>
      <c r="Q403" s="180"/>
      <c r="R403" s="180"/>
      <c r="S403" s="180"/>
      <c r="T403" s="180"/>
      <c r="U403" s="180"/>
      <c r="V403" s="180"/>
      <c r="W403" s="180"/>
      <c r="X403" s="180"/>
      <c r="Y403" s="180"/>
      <c r="Z403" s="180"/>
      <c r="AA403" s="180"/>
      <c r="AB403" s="180"/>
      <c r="AC403" s="180"/>
      <c r="AD403" s="180"/>
      <c r="AE403" s="180"/>
      <c r="AF403" s="180"/>
      <c r="AG403" s="180"/>
      <c r="AH403" s="180"/>
      <c r="AI403" s="180"/>
      <c r="AJ403" s="180"/>
      <c r="AK403" s="180"/>
      <c r="AL403" s="180"/>
      <c r="AM403" s="180"/>
      <c r="AN403" s="180"/>
      <c r="AO403" s="180"/>
      <c r="AP403" s="180"/>
      <c r="AQ403" s="180"/>
      <c r="AR403" s="180"/>
      <c r="AS403" s="180"/>
      <c r="AT403" s="180"/>
      <c r="AU403" s="180"/>
      <c r="AV403" s="180"/>
      <c r="AW403" s="180"/>
      <c r="AX403" s="180"/>
      <c r="AY403" s="180"/>
      <c r="AZ403" s="180"/>
      <c r="BA403" s="180"/>
      <c r="BB403" s="180"/>
      <c r="BC403" s="180"/>
      <c r="BD403" s="180"/>
      <c r="BE403" s="180"/>
      <c r="BF403" s="180"/>
      <c r="BG403" s="180"/>
      <c r="BH403" s="180"/>
      <c r="BI403" s="180"/>
      <c r="BJ403" s="180"/>
      <c r="BK403" s="180"/>
      <c r="BL403" s="180"/>
      <c r="BM403" s="180"/>
      <c r="BN403" s="180"/>
      <c r="BO403" s="180"/>
      <c r="BP403" s="180"/>
      <c r="BQ403" s="180"/>
      <c r="BR403" s="180"/>
      <c r="BS403" s="180"/>
      <c r="BT403" s="180"/>
      <c r="BU403" s="180"/>
      <c r="BV403" s="180"/>
      <c r="BW403" s="180"/>
      <c r="BX403" s="180"/>
      <c r="BY403" s="180"/>
      <c r="BZ403" s="180"/>
      <c r="CA403" s="180"/>
      <c r="CB403" s="180"/>
      <c r="CC403" s="180"/>
      <c r="CD403" s="180"/>
      <c r="CE403" s="180"/>
      <c r="CF403" s="180"/>
      <c r="CG403" s="180"/>
      <c r="CH403" s="180"/>
      <c r="CI403" s="180"/>
      <c r="CJ403" s="180"/>
      <c r="CK403" s="180"/>
      <c r="CL403" s="180"/>
      <c r="CM403" s="180"/>
      <c r="CN403" s="180"/>
      <c r="CO403" s="180"/>
      <c r="CP403" s="180"/>
      <c r="CQ403" s="180"/>
      <c r="CR403" s="180"/>
      <c r="CS403" s="180"/>
      <c r="CT403" s="180"/>
      <c r="CU403" s="180"/>
      <c r="CV403" s="180"/>
      <c r="CW403" s="180"/>
      <c r="CX403" s="180"/>
      <c r="CY403" s="180"/>
      <c r="CZ403" s="180"/>
      <c r="DA403" s="180"/>
      <c r="DB403" s="180"/>
      <c r="DC403" s="180"/>
      <c r="DD403" s="180"/>
      <c r="DE403" s="180"/>
      <c r="DF403" s="180"/>
      <c r="DG403" s="180"/>
      <c r="DH403" s="180"/>
      <c r="DI403" s="180"/>
      <c r="DJ403" s="180"/>
      <c r="DK403" s="180"/>
      <c r="DL403" s="180"/>
      <c r="DM403" s="180"/>
      <c r="DN403" s="180"/>
      <c r="DO403" s="180"/>
      <c r="DP403" s="180"/>
      <c r="DQ403" s="180"/>
      <c r="DR403" s="180"/>
      <c r="DS403" s="180"/>
      <c r="DT403" s="180"/>
      <c r="DU403" s="180"/>
      <c r="DV403" s="180"/>
      <c r="DW403" s="180"/>
      <c r="DX403" s="180"/>
      <c r="DY403" s="180"/>
      <c r="DZ403" s="180"/>
      <c r="EA403" s="180"/>
      <c r="EB403" s="180"/>
      <c r="EC403" s="180"/>
      <c r="ED403" s="180"/>
      <c r="EE403" s="180"/>
      <c r="EF403" s="180"/>
      <c r="EG403" s="180"/>
      <c r="EH403" s="180"/>
      <c r="EI403" s="180"/>
      <c r="EJ403" s="180"/>
      <c r="EK403" s="180"/>
      <c r="EL403" s="180"/>
      <c r="EM403" s="180"/>
      <c r="EN403" s="180"/>
      <c r="EO403" s="180"/>
      <c r="EP403" s="180"/>
      <c r="EQ403" s="180"/>
      <c r="ER403" s="180"/>
      <c r="ES403" s="180"/>
      <c r="ET403" s="180"/>
      <c r="EU403" s="180"/>
      <c r="EV403" s="180"/>
      <c r="EW403" s="180"/>
      <c r="EX403" s="180"/>
      <c r="EY403" s="180"/>
      <c r="EZ403" s="180"/>
      <c r="FA403" s="180"/>
      <c r="FB403" s="180"/>
      <c r="FC403" s="180"/>
      <c r="FD403" s="180"/>
      <c r="FE403" s="180"/>
      <c r="FF403" s="180"/>
      <c r="FG403" s="180"/>
      <c r="FH403" s="180"/>
    </row>
    <row r="404" spans="3:164" hidden="1" x14ac:dyDescent="0.3">
      <c r="C404" s="801">
        <f t="shared" si="591"/>
        <v>84</v>
      </c>
      <c r="D404" s="309" t="str">
        <f t="shared" si="591"/>
        <v>-</v>
      </c>
      <c r="E404" s="310">
        <f t="shared" si="589"/>
        <v>0</v>
      </c>
      <c r="F404" s="180"/>
      <c r="G404" s="311" t="str">
        <f t="shared" si="590"/>
        <v>-</v>
      </c>
      <c r="H404" s="311"/>
      <c r="I404" s="311"/>
      <c r="J404" s="311"/>
      <c r="K404" s="312" t="str">
        <f>IFERROR(INDEX($G$321:$G$420,MATCH(0,INDEX(COUNTIF($K$320:K403,$G$321:$G$420),),)),"")</f>
        <v/>
      </c>
      <c r="L404" s="313"/>
      <c r="M404" s="313"/>
      <c r="N404" s="313"/>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c r="AM404" s="180"/>
      <c r="AN404" s="180"/>
      <c r="AO404" s="180"/>
      <c r="AP404" s="180"/>
      <c r="AQ404" s="180"/>
      <c r="AR404" s="180"/>
      <c r="AS404" s="180"/>
      <c r="AT404" s="180"/>
      <c r="AU404" s="180"/>
      <c r="AV404" s="180"/>
      <c r="AW404" s="180"/>
      <c r="AX404" s="180"/>
      <c r="AY404" s="180"/>
      <c r="AZ404" s="180"/>
      <c r="BA404" s="180"/>
      <c r="BB404" s="180"/>
      <c r="BC404" s="180"/>
      <c r="BD404" s="180"/>
      <c r="BE404" s="180"/>
      <c r="BF404" s="180"/>
      <c r="BG404" s="180"/>
      <c r="BH404" s="180"/>
      <c r="BI404" s="180"/>
      <c r="BJ404" s="180"/>
      <c r="BK404" s="180"/>
      <c r="BL404" s="180"/>
      <c r="BM404" s="180"/>
      <c r="BN404" s="180"/>
      <c r="BO404" s="180"/>
      <c r="BP404" s="180"/>
      <c r="BQ404" s="180"/>
      <c r="BR404" s="180"/>
      <c r="BS404" s="180"/>
      <c r="BT404" s="180"/>
      <c r="BU404" s="180"/>
      <c r="BV404" s="180"/>
      <c r="BW404" s="180"/>
      <c r="BX404" s="180"/>
      <c r="BY404" s="180"/>
      <c r="BZ404" s="180"/>
      <c r="CA404" s="180"/>
      <c r="CB404" s="180"/>
      <c r="CC404" s="180"/>
      <c r="CD404" s="180"/>
      <c r="CE404" s="180"/>
      <c r="CF404" s="180"/>
      <c r="CG404" s="180"/>
      <c r="CH404" s="180"/>
      <c r="CI404" s="180"/>
      <c r="CJ404" s="180"/>
      <c r="CK404" s="180"/>
      <c r="CL404" s="180"/>
      <c r="CM404" s="180"/>
      <c r="CN404" s="180"/>
      <c r="CO404" s="180"/>
      <c r="CP404" s="180"/>
      <c r="CQ404" s="180"/>
      <c r="CR404" s="180"/>
      <c r="CS404" s="180"/>
      <c r="CT404" s="180"/>
      <c r="CU404" s="180"/>
      <c r="CV404" s="180"/>
      <c r="CW404" s="180"/>
      <c r="CX404" s="180"/>
      <c r="CY404" s="180"/>
      <c r="CZ404" s="180"/>
      <c r="DA404" s="180"/>
      <c r="DB404" s="180"/>
      <c r="DC404" s="180"/>
      <c r="DD404" s="180"/>
      <c r="DE404" s="180"/>
      <c r="DF404" s="180"/>
      <c r="DG404" s="180"/>
      <c r="DH404" s="180"/>
      <c r="DI404" s="180"/>
      <c r="DJ404" s="180"/>
      <c r="DK404" s="180"/>
      <c r="DL404" s="180"/>
      <c r="DM404" s="180"/>
      <c r="DN404" s="180"/>
      <c r="DO404" s="180"/>
      <c r="DP404" s="180"/>
      <c r="DQ404" s="180"/>
      <c r="DR404" s="180"/>
      <c r="DS404" s="180"/>
      <c r="DT404" s="180"/>
      <c r="DU404" s="180"/>
      <c r="DV404" s="180"/>
      <c r="DW404" s="180"/>
      <c r="DX404" s="180"/>
      <c r="DY404" s="180"/>
      <c r="DZ404" s="180"/>
      <c r="EA404" s="180"/>
      <c r="EB404" s="180"/>
      <c r="EC404" s="180"/>
      <c r="ED404" s="180"/>
      <c r="EE404" s="180"/>
      <c r="EF404" s="180"/>
      <c r="EG404" s="180"/>
      <c r="EH404" s="180"/>
      <c r="EI404" s="180"/>
      <c r="EJ404" s="180"/>
      <c r="EK404" s="180"/>
      <c r="EL404" s="180"/>
      <c r="EM404" s="180"/>
      <c r="EN404" s="180"/>
      <c r="EO404" s="180"/>
      <c r="EP404" s="180"/>
      <c r="EQ404" s="180"/>
      <c r="ER404" s="180"/>
      <c r="ES404" s="180"/>
      <c r="ET404" s="180"/>
      <c r="EU404" s="180"/>
      <c r="EV404" s="180"/>
      <c r="EW404" s="180"/>
      <c r="EX404" s="180"/>
      <c r="EY404" s="180"/>
      <c r="EZ404" s="180"/>
      <c r="FA404" s="180"/>
      <c r="FB404" s="180"/>
      <c r="FC404" s="180"/>
      <c r="FD404" s="180"/>
      <c r="FE404" s="180"/>
      <c r="FF404" s="180"/>
      <c r="FG404" s="180"/>
      <c r="FH404" s="180"/>
    </row>
    <row r="405" spans="3:164" hidden="1" x14ac:dyDescent="0.3">
      <c r="C405" s="801">
        <f t="shared" si="591"/>
        <v>85</v>
      </c>
      <c r="D405" s="309" t="str">
        <f t="shared" si="591"/>
        <v>-</v>
      </c>
      <c r="E405" s="310">
        <f t="shared" si="589"/>
        <v>0</v>
      </c>
      <c r="F405" s="180"/>
      <c r="G405" s="311" t="str">
        <f t="shared" si="590"/>
        <v>-</v>
      </c>
      <c r="H405" s="311"/>
      <c r="I405" s="311"/>
      <c r="J405" s="311"/>
      <c r="K405" s="312" t="str">
        <f>IFERROR(INDEX($G$321:$G$420,MATCH(0,INDEX(COUNTIF($K$320:K404,$G$321:$G$420),),)),"")</f>
        <v/>
      </c>
      <c r="L405" s="313"/>
      <c r="M405" s="313"/>
      <c r="N405" s="313"/>
      <c r="O405" s="180"/>
      <c r="P405" s="180"/>
      <c r="Q405" s="180"/>
      <c r="R405" s="180"/>
      <c r="S405" s="180"/>
      <c r="T405" s="180"/>
      <c r="U405" s="180"/>
      <c r="V405" s="180"/>
      <c r="W405" s="180"/>
      <c r="X405" s="180"/>
      <c r="Y405" s="180"/>
      <c r="Z405" s="180"/>
      <c r="AA405" s="180"/>
      <c r="AB405" s="180"/>
      <c r="AC405" s="180"/>
      <c r="AD405" s="180"/>
      <c r="AE405" s="180"/>
      <c r="AF405" s="180"/>
      <c r="AG405" s="180"/>
      <c r="AH405" s="180"/>
      <c r="AI405" s="180"/>
      <c r="AJ405" s="180"/>
      <c r="AK405" s="180"/>
      <c r="AL405" s="180"/>
      <c r="AM405" s="180"/>
      <c r="AN405" s="180"/>
      <c r="AO405" s="180"/>
      <c r="AP405" s="180"/>
      <c r="AQ405" s="180"/>
      <c r="AR405" s="180"/>
      <c r="AS405" s="180"/>
      <c r="AT405" s="180"/>
      <c r="AU405" s="180"/>
      <c r="AV405" s="180"/>
      <c r="AW405" s="180"/>
      <c r="AX405" s="180"/>
      <c r="AY405" s="180"/>
      <c r="AZ405" s="180"/>
      <c r="BA405" s="180"/>
      <c r="BB405" s="180"/>
      <c r="BC405" s="180"/>
      <c r="BD405" s="180"/>
      <c r="BE405" s="180"/>
      <c r="BF405" s="180"/>
      <c r="BG405" s="180"/>
      <c r="BH405" s="180"/>
      <c r="BI405" s="180"/>
      <c r="BJ405" s="180"/>
      <c r="BK405" s="180"/>
      <c r="BL405" s="180"/>
      <c r="BM405" s="180"/>
      <c r="BN405" s="180"/>
      <c r="BO405" s="180"/>
      <c r="BP405" s="180"/>
      <c r="BQ405" s="180"/>
      <c r="BR405" s="180"/>
      <c r="BS405" s="180"/>
      <c r="BT405" s="180"/>
      <c r="BU405" s="180"/>
      <c r="BV405" s="180"/>
      <c r="BW405" s="180"/>
      <c r="BX405" s="180"/>
      <c r="BY405" s="180"/>
      <c r="BZ405" s="180"/>
      <c r="CA405" s="180"/>
      <c r="CB405" s="180"/>
      <c r="CC405" s="180"/>
      <c r="CD405" s="180"/>
      <c r="CE405" s="180"/>
      <c r="CF405" s="180"/>
      <c r="CG405" s="180"/>
      <c r="CH405" s="180"/>
      <c r="CI405" s="180"/>
      <c r="CJ405" s="180"/>
      <c r="CK405" s="180"/>
      <c r="CL405" s="180"/>
      <c r="CM405" s="180"/>
      <c r="CN405" s="180"/>
      <c r="CO405" s="180"/>
      <c r="CP405" s="180"/>
      <c r="CQ405" s="180"/>
      <c r="CR405" s="180"/>
      <c r="CS405" s="180"/>
      <c r="CT405" s="180"/>
      <c r="CU405" s="180"/>
      <c r="CV405" s="180"/>
      <c r="CW405" s="180"/>
      <c r="CX405" s="180"/>
      <c r="CY405" s="180"/>
      <c r="CZ405" s="180"/>
      <c r="DA405" s="180"/>
      <c r="DB405" s="180"/>
      <c r="DC405" s="180"/>
      <c r="DD405" s="180"/>
      <c r="DE405" s="180"/>
      <c r="DF405" s="180"/>
      <c r="DG405" s="180"/>
      <c r="DH405" s="180"/>
      <c r="DI405" s="180"/>
      <c r="DJ405" s="180"/>
      <c r="DK405" s="180"/>
      <c r="DL405" s="180"/>
      <c r="DM405" s="180"/>
      <c r="DN405" s="180"/>
      <c r="DO405" s="180"/>
      <c r="DP405" s="180"/>
      <c r="DQ405" s="180"/>
      <c r="DR405" s="180"/>
      <c r="DS405" s="180"/>
      <c r="DT405" s="180"/>
      <c r="DU405" s="180"/>
      <c r="DV405" s="180"/>
      <c r="DW405" s="180"/>
      <c r="DX405" s="180"/>
      <c r="DY405" s="180"/>
      <c r="DZ405" s="180"/>
      <c r="EA405" s="180"/>
      <c r="EB405" s="180"/>
      <c r="EC405" s="180"/>
      <c r="ED405" s="180"/>
      <c r="EE405" s="180"/>
      <c r="EF405" s="180"/>
      <c r="EG405" s="180"/>
      <c r="EH405" s="180"/>
      <c r="EI405" s="180"/>
      <c r="EJ405" s="180"/>
      <c r="EK405" s="180"/>
      <c r="EL405" s="180"/>
      <c r="EM405" s="180"/>
      <c r="EN405" s="180"/>
      <c r="EO405" s="180"/>
      <c r="EP405" s="180"/>
      <c r="EQ405" s="180"/>
      <c r="ER405" s="180"/>
      <c r="ES405" s="180"/>
      <c r="ET405" s="180"/>
      <c r="EU405" s="180"/>
      <c r="EV405" s="180"/>
      <c r="EW405" s="180"/>
      <c r="EX405" s="180"/>
      <c r="EY405" s="180"/>
      <c r="EZ405" s="180"/>
      <c r="FA405" s="180"/>
      <c r="FB405" s="180"/>
      <c r="FC405" s="180"/>
      <c r="FD405" s="180"/>
      <c r="FE405" s="180"/>
      <c r="FF405" s="180"/>
      <c r="FG405" s="180"/>
      <c r="FH405" s="180"/>
    </row>
    <row r="406" spans="3:164" hidden="1" x14ac:dyDescent="0.3">
      <c r="C406" s="801">
        <f t="shared" si="591"/>
        <v>86</v>
      </c>
      <c r="D406" s="309" t="str">
        <f t="shared" si="591"/>
        <v>-</v>
      </c>
      <c r="E406" s="310">
        <f t="shared" si="589"/>
        <v>0</v>
      </c>
      <c r="F406" s="180"/>
      <c r="G406" s="311" t="str">
        <f t="shared" si="590"/>
        <v>-</v>
      </c>
      <c r="H406" s="311"/>
      <c r="I406" s="311"/>
      <c r="J406" s="311"/>
      <c r="K406" s="312" t="str">
        <f>IFERROR(INDEX($G$321:$G$420,MATCH(0,INDEX(COUNTIF($K$320:K405,$G$321:$G$420),),)),"")</f>
        <v/>
      </c>
      <c r="L406" s="313"/>
      <c r="M406" s="313"/>
      <c r="N406" s="313"/>
      <c r="O406" s="180"/>
      <c r="P406" s="180"/>
      <c r="Q406" s="180"/>
      <c r="R406" s="180"/>
      <c r="S406" s="180"/>
      <c r="T406" s="180"/>
      <c r="U406" s="180"/>
      <c r="V406" s="180"/>
      <c r="W406" s="180"/>
      <c r="X406" s="180"/>
      <c r="Y406" s="180"/>
      <c r="Z406" s="180"/>
      <c r="AA406" s="180"/>
      <c r="AB406" s="180"/>
      <c r="AC406" s="180"/>
      <c r="AD406" s="180"/>
      <c r="AE406" s="180"/>
      <c r="AF406" s="180"/>
      <c r="AG406" s="180"/>
      <c r="AH406" s="180"/>
      <c r="AI406" s="180"/>
      <c r="AJ406" s="180"/>
      <c r="AK406" s="180"/>
      <c r="AL406" s="180"/>
      <c r="AM406" s="180"/>
      <c r="AN406" s="180"/>
      <c r="AO406" s="180"/>
      <c r="AP406" s="180"/>
      <c r="AQ406" s="180"/>
      <c r="AR406" s="180"/>
      <c r="AS406" s="180"/>
      <c r="AT406" s="180"/>
      <c r="AU406" s="180"/>
      <c r="AV406" s="180"/>
      <c r="AW406" s="180"/>
      <c r="AX406" s="180"/>
      <c r="AY406" s="180"/>
      <c r="AZ406" s="180"/>
      <c r="BA406" s="180"/>
      <c r="BB406" s="180"/>
      <c r="BC406" s="180"/>
      <c r="BD406" s="180"/>
      <c r="BE406" s="180"/>
      <c r="BF406" s="180"/>
      <c r="BG406" s="180"/>
      <c r="BH406" s="180"/>
      <c r="BI406" s="180"/>
      <c r="BJ406" s="180"/>
      <c r="BK406" s="180"/>
      <c r="BL406" s="180"/>
      <c r="BM406" s="180"/>
      <c r="BN406" s="180"/>
      <c r="BO406" s="180"/>
      <c r="BP406" s="180"/>
      <c r="BQ406" s="180"/>
      <c r="BR406" s="180"/>
      <c r="BS406" s="180"/>
      <c r="BT406" s="180"/>
      <c r="BU406" s="180"/>
      <c r="BV406" s="180"/>
      <c r="BW406" s="180"/>
      <c r="BX406" s="180"/>
      <c r="BY406" s="180"/>
      <c r="BZ406" s="180"/>
      <c r="CA406" s="180"/>
      <c r="CB406" s="180"/>
      <c r="CC406" s="180"/>
      <c r="CD406" s="180"/>
      <c r="CE406" s="180"/>
      <c r="CF406" s="180"/>
      <c r="CG406" s="180"/>
      <c r="CH406" s="180"/>
      <c r="CI406" s="180"/>
      <c r="CJ406" s="180"/>
      <c r="CK406" s="180"/>
      <c r="CL406" s="180"/>
      <c r="CM406" s="180"/>
      <c r="CN406" s="180"/>
      <c r="CO406" s="180"/>
      <c r="CP406" s="180"/>
      <c r="CQ406" s="180"/>
      <c r="CR406" s="180"/>
      <c r="CS406" s="180"/>
      <c r="CT406" s="180"/>
      <c r="CU406" s="180"/>
      <c r="CV406" s="180"/>
      <c r="CW406" s="180"/>
      <c r="CX406" s="180"/>
      <c r="CY406" s="180"/>
      <c r="CZ406" s="180"/>
      <c r="DA406" s="180"/>
      <c r="DB406" s="180"/>
      <c r="DC406" s="180"/>
      <c r="DD406" s="180"/>
      <c r="DE406" s="180"/>
      <c r="DF406" s="180"/>
      <c r="DG406" s="180"/>
      <c r="DH406" s="180"/>
      <c r="DI406" s="180"/>
      <c r="DJ406" s="180"/>
      <c r="DK406" s="180"/>
      <c r="DL406" s="180"/>
      <c r="DM406" s="180"/>
      <c r="DN406" s="180"/>
      <c r="DO406" s="180"/>
      <c r="DP406" s="180"/>
      <c r="DQ406" s="180"/>
      <c r="DR406" s="180"/>
      <c r="DS406" s="180"/>
      <c r="DT406" s="180"/>
      <c r="DU406" s="180"/>
      <c r="DV406" s="180"/>
      <c r="DW406" s="180"/>
      <c r="DX406" s="180"/>
      <c r="DY406" s="180"/>
      <c r="DZ406" s="180"/>
      <c r="EA406" s="180"/>
      <c r="EB406" s="180"/>
      <c r="EC406" s="180"/>
      <c r="ED406" s="180"/>
      <c r="EE406" s="180"/>
      <c r="EF406" s="180"/>
      <c r="EG406" s="180"/>
      <c r="EH406" s="180"/>
      <c r="EI406" s="180"/>
      <c r="EJ406" s="180"/>
      <c r="EK406" s="180"/>
      <c r="EL406" s="180"/>
      <c r="EM406" s="180"/>
      <c r="EN406" s="180"/>
      <c r="EO406" s="180"/>
      <c r="EP406" s="180"/>
      <c r="EQ406" s="180"/>
      <c r="ER406" s="180"/>
      <c r="ES406" s="180"/>
      <c r="ET406" s="180"/>
      <c r="EU406" s="180"/>
      <c r="EV406" s="180"/>
      <c r="EW406" s="180"/>
      <c r="EX406" s="180"/>
      <c r="EY406" s="180"/>
      <c r="EZ406" s="180"/>
      <c r="FA406" s="180"/>
      <c r="FB406" s="180"/>
      <c r="FC406" s="180"/>
      <c r="FD406" s="180"/>
      <c r="FE406" s="180"/>
      <c r="FF406" s="180"/>
      <c r="FG406" s="180"/>
      <c r="FH406" s="180"/>
    </row>
    <row r="407" spans="3:164" hidden="1" x14ac:dyDescent="0.3">
      <c r="C407" s="801">
        <f t="shared" si="591"/>
        <v>87</v>
      </c>
      <c r="D407" s="309" t="str">
        <f t="shared" si="591"/>
        <v>-</v>
      </c>
      <c r="E407" s="310">
        <f t="shared" si="589"/>
        <v>0</v>
      </c>
      <c r="F407" s="180"/>
      <c r="G407" s="311" t="str">
        <f t="shared" si="590"/>
        <v>-</v>
      </c>
      <c r="H407" s="311"/>
      <c r="I407" s="311"/>
      <c r="J407" s="311"/>
      <c r="K407" s="312" t="str">
        <f>IFERROR(INDEX($G$321:$G$420,MATCH(0,INDEX(COUNTIF($K$320:K406,$G$321:$G$420),),)),"")</f>
        <v/>
      </c>
      <c r="L407" s="313"/>
      <c r="M407" s="313"/>
      <c r="N407" s="313"/>
      <c r="O407" s="180"/>
      <c r="P407" s="180"/>
      <c r="Q407" s="180"/>
      <c r="R407" s="180"/>
      <c r="S407" s="180"/>
      <c r="T407" s="180"/>
      <c r="U407" s="180"/>
      <c r="V407" s="180"/>
      <c r="W407" s="180"/>
      <c r="X407" s="180"/>
      <c r="Y407" s="180"/>
      <c r="Z407" s="180"/>
      <c r="AA407" s="180"/>
      <c r="AB407" s="180"/>
      <c r="AC407" s="180"/>
      <c r="AD407" s="180"/>
      <c r="AE407" s="180"/>
      <c r="AF407" s="180"/>
      <c r="AG407" s="180"/>
      <c r="AH407" s="180"/>
      <c r="AI407" s="180"/>
      <c r="AJ407" s="180"/>
      <c r="AK407" s="180"/>
      <c r="AL407" s="180"/>
      <c r="AM407" s="180"/>
      <c r="AN407" s="180"/>
      <c r="AO407" s="180"/>
      <c r="AP407" s="180"/>
      <c r="AQ407" s="180"/>
      <c r="AR407" s="180"/>
      <c r="AS407" s="180"/>
      <c r="AT407" s="180"/>
      <c r="AU407" s="180"/>
      <c r="AV407" s="180"/>
      <c r="AW407" s="180"/>
      <c r="AX407" s="180"/>
      <c r="AY407" s="180"/>
      <c r="AZ407" s="180"/>
      <c r="BA407" s="180"/>
      <c r="BB407" s="180"/>
      <c r="BC407" s="180"/>
      <c r="BD407" s="180"/>
      <c r="BE407" s="180"/>
      <c r="BF407" s="180"/>
      <c r="BG407" s="180"/>
      <c r="BH407" s="180"/>
      <c r="BI407" s="180"/>
      <c r="BJ407" s="180"/>
      <c r="BK407" s="180"/>
      <c r="BL407" s="180"/>
      <c r="BM407" s="180"/>
      <c r="BN407" s="180"/>
      <c r="BO407" s="180"/>
      <c r="BP407" s="180"/>
      <c r="BQ407" s="180"/>
      <c r="BR407" s="180"/>
      <c r="BS407" s="180"/>
      <c r="BT407" s="180"/>
      <c r="BU407" s="180"/>
      <c r="BV407" s="180"/>
      <c r="BW407" s="180"/>
      <c r="BX407" s="180"/>
      <c r="BY407" s="180"/>
      <c r="BZ407" s="180"/>
      <c r="CA407" s="180"/>
      <c r="CB407" s="180"/>
      <c r="CC407" s="180"/>
      <c r="CD407" s="180"/>
      <c r="CE407" s="180"/>
      <c r="CF407" s="180"/>
      <c r="CG407" s="180"/>
      <c r="CH407" s="180"/>
      <c r="CI407" s="180"/>
      <c r="CJ407" s="180"/>
      <c r="CK407" s="180"/>
      <c r="CL407" s="180"/>
      <c r="CM407" s="180"/>
      <c r="CN407" s="180"/>
      <c r="CO407" s="180"/>
      <c r="CP407" s="180"/>
      <c r="CQ407" s="180"/>
      <c r="CR407" s="180"/>
      <c r="CS407" s="180"/>
      <c r="CT407" s="180"/>
      <c r="CU407" s="180"/>
      <c r="CV407" s="180"/>
      <c r="CW407" s="180"/>
      <c r="CX407" s="180"/>
      <c r="CY407" s="180"/>
      <c r="CZ407" s="180"/>
      <c r="DA407" s="180"/>
      <c r="DB407" s="180"/>
      <c r="DC407" s="180"/>
      <c r="DD407" s="180"/>
      <c r="DE407" s="180"/>
      <c r="DF407" s="180"/>
      <c r="DG407" s="180"/>
      <c r="DH407" s="180"/>
      <c r="DI407" s="180"/>
      <c r="DJ407" s="180"/>
      <c r="DK407" s="180"/>
      <c r="DL407" s="180"/>
      <c r="DM407" s="180"/>
      <c r="DN407" s="180"/>
      <c r="DO407" s="180"/>
      <c r="DP407" s="180"/>
      <c r="DQ407" s="180"/>
      <c r="DR407" s="180"/>
      <c r="DS407" s="180"/>
      <c r="DT407" s="180"/>
      <c r="DU407" s="180"/>
      <c r="DV407" s="180"/>
      <c r="DW407" s="180"/>
      <c r="DX407" s="180"/>
      <c r="DY407" s="180"/>
      <c r="DZ407" s="180"/>
      <c r="EA407" s="180"/>
      <c r="EB407" s="180"/>
      <c r="EC407" s="180"/>
      <c r="ED407" s="180"/>
      <c r="EE407" s="180"/>
      <c r="EF407" s="180"/>
      <c r="EG407" s="180"/>
      <c r="EH407" s="180"/>
      <c r="EI407" s="180"/>
      <c r="EJ407" s="180"/>
      <c r="EK407" s="180"/>
      <c r="EL407" s="180"/>
      <c r="EM407" s="180"/>
      <c r="EN407" s="180"/>
      <c r="EO407" s="180"/>
      <c r="EP407" s="180"/>
      <c r="EQ407" s="180"/>
      <c r="ER407" s="180"/>
      <c r="ES407" s="180"/>
      <c r="ET407" s="180"/>
      <c r="EU407" s="180"/>
      <c r="EV407" s="180"/>
      <c r="EW407" s="180"/>
      <c r="EX407" s="180"/>
      <c r="EY407" s="180"/>
      <c r="EZ407" s="180"/>
      <c r="FA407" s="180"/>
      <c r="FB407" s="180"/>
      <c r="FC407" s="180"/>
      <c r="FD407" s="180"/>
      <c r="FE407" s="180"/>
      <c r="FF407" s="180"/>
      <c r="FG407" s="180"/>
      <c r="FH407" s="180"/>
    </row>
    <row r="408" spans="3:164" hidden="1" x14ac:dyDescent="0.3">
      <c r="C408" s="801">
        <f t="shared" si="591"/>
        <v>88</v>
      </c>
      <c r="D408" s="309" t="str">
        <f t="shared" si="591"/>
        <v>-</v>
      </c>
      <c r="E408" s="310">
        <f t="shared" si="589"/>
        <v>0</v>
      </c>
      <c r="F408" s="180"/>
      <c r="G408" s="311" t="str">
        <f t="shared" si="590"/>
        <v>-</v>
      </c>
      <c r="H408" s="311"/>
      <c r="I408" s="311"/>
      <c r="J408" s="311"/>
      <c r="K408" s="312" t="str">
        <f>IFERROR(INDEX($G$321:$G$420,MATCH(0,INDEX(COUNTIF($K$320:K407,$G$321:$G$420),),)),"")</f>
        <v/>
      </c>
      <c r="L408" s="313"/>
      <c r="M408" s="313"/>
      <c r="N408" s="313"/>
      <c r="O408" s="180"/>
      <c r="P408" s="180"/>
      <c r="Q408" s="180"/>
      <c r="R408" s="180"/>
      <c r="S408" s="180"/>
      <c r="T408" s="180"/>
      <c r="U408" s="180"/>
      <c r="V408" s="180"/>
      <c r="W408" s="180"/>
      <c r="X408" s="180"/>
      <c r="Y408" s="180"/>
      <c r="Z408" s="180"/>
      <c r="AA408" s="180"/>
      <c r="AB408" s="180"/>
      <c r="AC408" s="180"/>
      <c r="AD408" s="180"/>
      <c r="AE408" s="180"/>
      <c r="AF408" s="180"/>
      <c r="AG408" s="180"/>
      <c r="AH408" s="180"/>
      <c r="AI408" s="180"/>
      <c r="AJ408" s="180"/>
      <c r="AK408" s="180"/>
      <c r="AL408" s="180"/>
      <c r="AM408" s="180"/>
      <c r="AN408" s="180"/>
      <c r="AO408" s="180"/>
      <c r="AP408" s="180"/>
      <c r="AQ408" s="180"/>
      <c r="AR408" s="180"/>
      <c r="AS408" s="180"/>
      <c r="AT408" s="180"/>
      <c r="AU408" s="180"/>
      <c r="AV408" s="180"/>
      <c r="AW408" s="180"/>
      <c r="AX408" s="180"/>
      <c r="AY408" s="180"/>
      <c r="AZ408" s="180"/>
      <c r="BA408" s="180"/>
      <c r="BB408" s="180"/>
      <c r="BC408" s="180"/>
      <c r="BD408" s="180"/>
      <c r="BE408" s="180"/>
      <c r="BF408" s="180"/>
      <c r="BG408" s="180"/>
      <c r="BH408" s="180"/>
      <c r="BI408" s="180"/>
      <c r="BJ408" s="180"/>
      <c r="BK408" s="180"/>
      <c r="BL408" s="180"/>
      <c r="BM408" s="180"/>
      <c r="BN408" s="180"/>
      <c r="BO408" s="180"/>
      <c r="BP408" s="180"/>
      <c r="BQ408" s="180"/>
      <c r="BR408" s="180"/>
      <c r="BS408" s="180"/>
      <c r="BT408" s="180"/>
      <c r="BU408" s="180"/>
      <c r="BV408" s="180"/>
      <c r="BW408" s="180"/>
      <c r="BX408" s="180"/>
      <c r="BY408" s="180"/>
      <c r="BZ408" s="180"/>
      <c r="CA408" s="180"/>
      <c r="CB408" s="180"/>
      <c r="CC408" s="180"/>
      <c r="CD408" s="180"/>
      <c r="CE408" s="180"/>
      <c r="CF408" s="180"/>
      <c r="CG408" s="180"/>
      <c r="CH408" s="180"/>
      <c r="CI408" s="180"/>
      <c r="CJ408" s="180"/>
      <c r="CK408" s="180"/>
      <c r="CL408" s="180"/>
      <c r="CM408" s="180"/>
      <c r="CN408" s="180"/>
      <c r="CO408" s="180"/>
      <c r="CP408" s="180"/>
      <c r="CQ408" s="180"/>
      <c r="CR408" s="180"/>
      <c r="CS408" s="180"/>
      <c r="CT408" s="180"/>
      <c r="CU408" s="180"/>
      <c r="CV408" s="180"/>
      <c r="CW408" s="180"/>
      <c r="CX408" s="180"/>
      <c r="CY408" s="180"/>
      <c r="CZ408" s="180"/>
      <c r="DA408" s="180"/>
      <c r="DB408" s="180"/>
      <c r="DC408" s="180"/>
      <c r="DD408" s="180"/>
      <c r="DE408" s="180"/>
      <c r="DF408" s="180"/>
      <c r="DG408" s="180"/>
      <c r="DH408" s="180"/>
      <c r="DI408" s="180"/>
      <c r="DJ408" s="180"/>
      <c r="DK408" s="180"/>
      <c r="DL408" s="180"/>
      <c r="DM408" s="180"/>
      <c r="DN408" s="180"/>
      <c r="DO408" s="180"/>
      <c r="DP408" s="180"/>
      <c r="DQ408" s="180"/>
      <c r="DR408" s="180"/>
      <c r="DS408" s="180"/>
      <c r="DT408" s="180"/>
      <c r="DU408" s="180"/>
      <c r="DV408" s="180"/>
      <c r="DW408" s="180"/>
      <c r="DX408" s="180"/>
      <c r="DY408" s="180"/>
      <c r="DZ408" s="180"/>
      <c r="EA408" s="180"/>
      <c r="EB408" s="180"/>
      <c r="EC408" s="180"/>
      <c r="ED408" s="180"/>
      <c r="EE408" s="180"/>
      <c r="EF408" s="180"/>
      <c r="EG408" s="180"/>
      <c r="EH408" s="180"/>
      <c r="EI408" s="180"/>
      <c r="EJ408" s="180"/>
      <c r="EK408" s="180"/>
      <c r="EL408" s="180"/>
      <c r="EM408" s="180"/>
      <c r="EN408" s="180"/>
      <c r="EO408" s="180"/>
      <c r="EP408" s="180"/>
      <c r="EQ408" s="180"/>
      <c r="ER408" s="180"/>
      <c r="ES408" s="180"/>
      <c r="ET408" s="180"/>
      <c r="EU408" s="180"/>
      <c r="EV408" s="180"/>
      <c r="EW408" s="180"/>
      <c r="EX408" s="180"/>
      <c r="EY408" s="180"/>
      <c r="EZ408" s="180"/>
      <c r="FA408" s="180"/>
      <c r="FB408" s="180"/>
      <c r="FC408" s="180"/>
      <c r="FD408" s="180"/>
      <c r="FE408" s="180"/>
      <c r="FF408" s="180"/>
      <c r="FG408" s="180"/>
      <c r="FH408" s="180"/>
    </row>
    <row r="409" spans="3:164" hidden="1" x14ac:dyDescent="0.3">
      <c r="C409" s="801">
        <f t="shared" si="591"/>
        <v>89</v>
      </c>
      <c r="D409" s="309" t="str">
        <f t="shared" si="591"/>
        <v>-</v>
      </c>
      <c r="E409" s="310">
        <f t="shared" si="589"/>
        <v>0</v>
      </c>
      <c r="F409" s="180"/>
      <c r="G409" s="311" t="str">
        <f t="shared" si="590"/>
        <v>-</v>
      </c>
      <c r="H409" s="311"/>
      <c r="I409" s="311"/>
      <c r="J409" s="311"/>
      <c r="K409" s="312" t="str">
        <f>IFERROR(INDEX($G$321:$G$420,MATCH(0,INDEX(COUNTIF($K$320:K408,$G$321:$G$420),),)),"")</f>
        <v/>
      </c>
      <c r="L409" s="313"/>
      <c r="M409" s="313"/>
      <c r="N409" s="313"/>
      <c r="O409" s="180"/>
      <c r="P409" s="180"/>
      <c r="Q409" s="180"/>
      <c r="R409" s="180"/>
      <c r="S409" s="180"/>
      <c r="T409" s="180"/>
      <c r="U409" s="180"/>
      <c r="V409" s="180"/>
      <c r="W409" s="180"/>
      <c r="X409" s="180"/>
      <c r="Y409" s="180"/>
      <c r="Z409" s="180"/>
      <c r="AA409" s="180"/>
      <c r="AB409" s="180"/>
      <c r="AC409" s="180"/>
      <c r="AD409" s="180"/>
      <c r="AE409" s="180"/>
      <c r="AF409" s="180"/>
      <c r="AG409" s="180"/>
      <c r="AH409" s="180"/>
      <c r="AI409" s="180"/>
      <c r="AJ409" s="180"/>
      <c r="AK409" s="180"/>
      <c r="AL409" s="180"/>
      <c r="AM409" s="180"/>
      <c r="AN409" s="180"/>
      <c r="AO409" s="180"/>
      <c r="AP409" s="180"/>
      <c r="AQ409" s="180"/>
      <c r="AR409" s="180"/>
      <c r="AS409" s="180"/>
      <c r="AT409" s="180"/>
      <c r="AU409" s="180"/>
      <c r="AV409" s="180"/>
      <c r="AW409" s="180"/>
      <c r="AX409" s="180"/>
      <c r="AY409" s="180"/>
      <c r="AZ409" s="180"/>
      <c r="BA409" s="180"/>
      <c r="BB409" s="180"/>
      <c r="BC409" s="180"/>
      <c r="BD409" s="180"/>
      <c r="BE409" s="180"/>
      <c r="BF409" s="180"/>
      <c r="BG409" s="180"/>
      <c r="BH409" s="180"/>
      <c r="BI409" s="180"/>
      <c r="BJ409" s="180"/>
      <c r="BK409" s="180"/>
      <c r="BL409" s="180"/>
      <c r="BM409" s="180"/>
      <c r="BN409" s="180"/>
      <c r="BO409" s="180"/>
      <c r="BP409" s="180"/>
      <c r="BQ409" s="180"/>
      <c r="BR409" s="180"/>
      <c r="BS409" s="180"/>
      <c r="BT409" s="180"/>
      <c r="BU409" s="180"/>
      <c r="BV409" s="180"/>
      <c r="BW409" s="180"/>
      <c r="BX409" s="180"/>
      <c r="BY409" s="180"/>
      <c r="BZ409" s="180"/>
      <c r="CA409" s="180"/>
      <c r="CB409" s="180"/>
      <c r="CC409" s="180"/>
      <c r="CD409" s="180"/>
      <c r="CE409" s="180"/>
      <c r="CF409" s="180"/>
      <c r="CG409" s="180"/>
      <c r="CH409" s="180"/>
      <c r="CI409" s="180"/>
      <c r="CJ409" s="180"/>
      <c r="CK409" s="180"/>
      <c r="CL409" s="180"/>
      <c r="CM409" s="180"/>
      <c r="CN409" s="180"/>
      <c r="CO409" s="180"/>
      <c r="CP409" s="180"/>
      <c r="CQ409" s="180"/>
      <c r="CR409" s="180"/>
      <c r="CS409" s="180"/>
      <c r="CT409" s="180"/>
      <c r="CU409" s="180"/>
      <c r="CV409" s="180"/>
      <c r="CW409" s="180"/>
      <c r="CX409" s="180"/>
      <c r="CY409" s="180"/>
      <c r="CZ409" s="180"/>
      <c r="DA409" s="180"/>
      <c r="DB409" s="180"/>
      <c r="DC409" s="180"/>
      <c r="DD409" s="180"/>
      <c r="DE409" s="180"/>
      <c r="DF409" s="180"/>
      <c r="DG409" s="180"/>
      <c r="DH409" s="180"/>
      <c r="DI409" s="180"/>
      <c r="DJ409" s="180"/>
      <c r="DK409" s="180"/>
      <c r="DL409" s="180"/>
      <c r="DM409" s="180"/>
      <c r="DN409" s="180"/>
      <c r="DO409" s="180"/>
      <c r="DP409" s="180"/>
      <c r="DQ409" s="180"/>
      <c r="DR409" s="180"/>
      <c r="DS409" s="180"/>
      <c r="DT409" s="180"/>
      <c r="DU409" s="180"/>
      <c r="DV409" s="180"/>
      <c r="DW409" s="180"/>
      <c r="DX409" s="180"/>
      <c r="DY409" s="180"/>
      <c r="DZ409" s="180"/>
      <c r="EA409" s="180"/>
      <c r="EB409" s="180"/>
      <c r="EC409" s="180"/>
      <c r="ED409" s="180"/>
      <c r="EE409" s="180"/>
      <c r="EF409" s="180"/>
      <c r="EG409" s="180"/>
      <c r="EH409" s="180"/>
      <c r="EI409" s="180"/>
      <c r="EJ409" s="180"/>
      <c r="EK409" s="180"/>
      <c r="EL409" s="180"/>
      <c r="EM409" s="180"/>
      <c r="EN409" s="180"/>
      <c r="EO409" s="180"/>
      <c r="EP409" s="180"/>
      <c r="EQ409" s="180"/>
      <c r="ER409" s="180"/>
      <c r="ES409" s="180"/>
      <c r="ET409" s="180"/>
      <c r="EU409" s="180"/>
      <c r="EV409" s="180"/>
      <c r="EW409" s="180"/>
      <c r="EX409" s="180"/>
      <c r="EY409" s="180"/>
      <c r="EZ409" s="180"/>
      <c r="FA409" s="180"/>
      <c r="FB409" s="180"/>
      <c r="FC409" s="180"/>
      <c r="FD409" s="180"/>
      <c r="FE409" s="180"/>
      <c r="FF409" s="180"/>
      <c r="FG409" s="180"/>
      <c r="FH409" s="180"/>
    </row>
    <row r="410" spans="3:164" hidden="1" x14ac:dyDescent="0.3">
      <c r="C410" s="801">
        <f t="shared" si="591"/>
        <v>90</v>
      </c>
      <c r="D410" s="309" t="str">
        <f t="shared" si="591"/>
        <v>-</v>
      </c>
      <c r="E410" s="310">
        <f t="shared" si="589"/>
        <v>0</v>
      </c>
      <c r="F410" s="180"/>
      <c r="G410" s="311" t="str">
        <f t="shared" si="590"/>
        <v>-</v>
      </c>
      <c r="H410" s="311"/>
      <c r="I410" s="311"/>
      <c r="J410" s="311"/>
      <c r="K410" s="312" t="str">
        <f>IFERROR(INDEX($G$321:$G$420,MATCH(0,INDEX(COUNTIF($K$320:K409,$G$321:$G$420),),)),"")</f>
        <v/>
      </c>
      <c r="L410" s="313"/>
      <c r="M410" s="313"/>
      <c r="N410" s="313"/>
      <c r="O410" s="180"/>
      <c r="P410" s="180"/>
      <c r="Q410" s="180"/>
      <c r="R410" s="180"/>
      <c r="S410" s="180"/>
      <c r="T410" s="180"/>
      <c r="U410" s="180"/>
      <c r="V410" s="180"/>
      <c r="W410" s="180"/>
      <c r="X410" s="180"/>
      <c r="Y410" s="180"/>
      <c r="Z410" s="180"/>
      <c r="AA410" s="180"/>
      <c r="AB410" s="180"/>
      <c r="AC410" s="180"/>
      <c r="AD410" s="180"/>
      <c r="AE410" s="180"/>
      <c r="AF410" s="180"/>
      <c r="AG410" s="180"/>
      <c r="AH410" s="180"/>
      <c r="AI410" s="180"/>
      <c r="AJ410" s="180"/>
      <c r="AK410" s="180"/>
      <c r="AL410" s="180"/>
      <c r="AM410" s="180"/>
      <c r="AN410" s="180"/>
      <c r="AO410" s="180"/>
      <c r="AP410" s="180"/>
      <c r="AQ410" s="180"/>
      <c r="AR410" s="180"/>
      <c r="AS410" s="180"/>
      <c r="AT410" s="180"/>
      <c r="AU410" s="180"/>
      <c r="AV410" s="180"/>
      <c r="AW410" s="180"/>
      <c r="AX410" s="180"/>
      <c r="AY410" s="180"/>
      <c r="AZ410" s="180"/>
      <c r="BA410" s="180"/>
      <c r="BB410" s="180"/>
      <c r="BC410" s="180"/>
      <c r="BD410" s="180"/>
      <c r="BE410" s="180"/>
      <c r="BF410" s="180"/>
      <c r="BG410" s="180"/>
      <c r="BH410" s="180"/>
      <c r="BI410" s="180"/>
      <c r="BJ410" s="180"/>
      <c r="BK410" s="180"/>
      <c r="BL410" s="180"/>
      <c r="BM410" s="180"/>
      <c r="BN410" s="180"/>
      <c r="BO410" s="180"/>
      <c r="BP410" s="180"/>
      <c r="BQ410" s="180"/>
      <c r="BR410" s="180"/>
      <c r="BS410" s="180"/>
      <c r="BT410" s="180"/>
      <c r="BU410" s="180"/>
      <c r="BV410" s="180"/>
      <c r="BW410" s="180"/>
      <c r="BX410" s="180"/>
      <c r="BY410" s="180"/>
      <c r="BZ410" s="180"/>
      <c r="CA410" s="180"/>
      <c r="CB410" s="180"/>
      <c r="CC410" s="180"/>
      <c r="CD410" s="180"/>
      <c r="CE410" s="180"/>
      <c r="CF410" s="180"/>
      <c r="CG410" s="180"/>
      <c r="CH410" s="180"/>
      <c r="CI410" s="180"/>
      <c r="CJ410" s="180"/>
      <c r="CK410" s="180"/>
      <c r="CL410" s="180"/>
      <c r="CM410" s="180"/>
      <c r="CN410" s="180"/>
      <c r="CO410" s="180"/>
      <c r="CP410" s="180"/>
      <c r="CQ410" s="180"/>
      <c r="CR410" s="180"/>
      <c r="CS410" s="180"/>
      <c r="CT410" s="180"/>
      <c r="CU410" s="180"/>
      <c r="CV410" s="180"/>
      <c r="CW410" s="180"/>
      <c r="CX410" s="180"/>
      <c r="CY410" s="180"/>
      <c r="CZ410" s="180"/>
      <c r="DA410" s="180"/>
      <c r="DB410" s="180"/>
      <c r="DC410" s="180"/>
      <c r="DD410" s="180"/>
      <c r="DE410" s="180"/>
      <c r="DF410" s="180"/>
      <c r="DG410" s="180"/>
      <c r="DH410" s="180"/>
      <c r="DI410" s="180"/>
      <c r="DJ410" s="180"/>
      <c r="DK410" s="180"/>
      <c r="DL410" s="180"/>
      <c r="DM410" s="180"/>
      <c r="DN410" s="180"/>
      <c r="DO410" s="180"/>
      <c r="DP410" s="180"/>
      <c r="DQ410" s="180"/>
      <c r="DR410" s="180"/>
      <c r="DS410" s="180"/>
      <c r="DT410" s="180"/>
      <c r="DU410" s="180"/>
      <c r="DV410" s="180"/>
      <c r="DW410" s="180"/>
      <c r="DX410" s="180"/>
      <c r="DY410" s="180"/>
      <c r="DZ410" s="180"/>
      <c r="EA410" s="180"/>
      <c r="EB410" s="180"/>
      <c r="EC410" s="180"/>
      <c r="ED410" s="180"/>
      <c r="EE410" s="180"/>
      <c r="EF410" s="180"/>
      <c r="EG410" s="180"/>
      <c r="EH410" s="180"/>
      <c r="EI410" s="180"/>
      <c r="EJ410" s="180"/>
      <c r="EK410" s="180"/>
      <c r="EL410" s="180"/>
      <c r="EM410" s="180"/>
      <c r="EN410" s="180"/>
      <c r="EO410" s="180"/>
      <c r="EP410" s="180"/>
      <c r="EQ410" s="180"/>
      <c r="ER410" s="180"/>
      <c r="ES410" s="180"/>
      <c r="ET410" s="180"/>
      <c r="EU410" s="180"/>
      <c r="EV410" s="180"/>
      <c r="EW410" s="180"/>
      <c r="EX410" s="180"/>
      <c r="EY410" s="180"/>
      <c r="EZ410" s="180"/>
      <c r="FA410" s="180"/>
      <c r="FB410" s="180"/>
      <c r="FC410" s="180"/>
      <c r="FD410" s="180"/>
      <c r="FE410" s="180"/>
      <c r="FF410" s="180"/>
      <c r="FG410" s="180"/>
      <c r="FH410" s="180"/>
    </row>
    <row r="411" spans="3:164" hidden="1" x14ac:dyDescent="0.3">
      <c r="C411" s="801">
        <f t="shared" si="591"/>
        <v>91</v>
      </c>
      <c r="D411" s="309" t="str">
        <f t="shared" si="591"/>
        <v>-</v>
      </c>
      <c r="E411" s="310">
        <f t="shared" si="589"/>
        <v>0</v>
      </c>
      <c r="F411" s="180"/>
      <c r="G411" s="311" t="str">
        <f t="shared" si="590"/>
        <v>-</v>
      </c>
      <c r="H411" s="311"/>
      <c r="I411" s="311"/>
      <c r="J411" s="311"/>
      <c r="K411" s="312" t="str">
        <f>IFERROR(INDEX($G$321:$G$420,MATCH(0,INDEX(COUNTIF($K$320:K410,$G$321:$G$420),),)),"")</f>
        <v/>
      </c>
      <c r="L411" s="313"/>
      <c r="M411" s="313"/>
      <c r="N411" s="313"/>
      <c r="O411" s="180"/>
      <c r="P411" s="180"/>
      <c r="Q411" s="180"/>
      <c r="R411" s="180"/>
      <c r="S411" s="180"/>
      <c r="T411" s="180"/>
      <c r="U411" s="180"/>
      <c r="V411" s="180"/>
      <c r="W411" s="180"/>
      <c r="X411" s="180"/>
      <c r="Y411" s="180"/>
      <c r="Z411" s="180"/>
      <c r="AA411" s="180"/>
      <c r="AB411" s="180"/>
      <c r="AC411" s="180"/>
      <c r="AD411" s="180"/>
      <c r="AE411" s="180"/>
      <c r="AF411" s="180"/>
      <c r="AG411" s="180"/>
      <c r="AH411" s="180"/>
      <c r="AI411" s="180"/>
      <c r="AJ411" s="180"/>
      <c r="AK411" s="180"/>
      <c r="AL411" s="180"/>
      <c r="AM411" s="180"/>
      <c r="AN411" s="180"/>
      <c r="AO411" s="180"/>
      <c r="AP411" s="180"/>
      <c r="AQ411" s="180"/>
      <c r="AR411" s="180"/>
      <c r="AS411" s="180"/>
      <c r="AT411" s="180"/>
      <c r="AU411" s="180"/>
      <c r="AV411" s="180"/>
      <c r="AW411" s="180"/>
      <c r="AX411" s="180"/>
      <c r="AY411" s="180"/>
      <c r="AZ411" s="180"/>
      <c r="BA411" s="180"/>
      <c r="BB411" s="180"/>
      <c r="BC411" s="180"/>
      <c r="BD411" s="180"/>
      <c r="BE411" s="180"/>
      <c r="BF411" s="180"/>
      <c r="BG411" s="180"/>
      <c r="BH411" s="180"/>
      <c r="BI411" s="180"/>
      <c r="BJ411" s="180"/>
      <c r="BK411" s="180"/>
      <c r="BL411" s="180"/>
      <c r="BM411" s="180"/>
      <c r="BN411" s="180"/>
      <c r="BO411" s="180"/>
      <c r="BP411" s="180"/>
      <c r="BQ411" s="180"/>
      <c r="BR411" s="180"/>
      <c r="BS411" s="180"/>
      <c r="BT411" s="180"/>
      <c r="BU411" s="180"/>
      <c r="BV411" s="180"/>
      <c r="BW411" s="180"/>
      <c r="BX411" s="180"/>
      <c r="BY411" s="180"/>
      <c r="BZ411" s="180"/>
      <c r="CA411" s="180"/>
      <c r="CB411" s="180"/>
      <c r="CC411" s="180"/>
      <c r="CD411" s="180"/>
      <c r="CE411" s="180"/>
      <c r="CF411" s="180"/>
      <c r="CG411" s="180"/>
      <c r="CH411" s="180"/>
      <c r="CI411" s="180"/>
      <c r="CJ411" s="180"/>
      <c r="CK411" s="180"/>
      <c r="CL411" s="180"/>
      <c r="CM411" s="180"/>
      <c r="CN411" s="180"/>
      <c r="CO411" s="180"/>
      <c r="CP411" s="180"/>
      <c r="CQ411" s="180"/>
      <c r="CR411" s="180"/>
      <c r="CS411" s="180"/>
      <c r="CT411" s="180"/>
      <c r="CU411" s="180"/>
      <c r="CV411" s="180"/>
      <c r="CW411" s="180"/>
      <c r="CX411" s="180"/>
      <c r="CY411" s="180"/>
      <c r="CZ411" s="180"/>
      <c r="DA411" s="180"/>
      <c r="DB411" s="180"/>
      <c r="DC411" s="180"/>
      <c r="DD411" s="180"/>
      <c r="DE411" s="180"/>
      <c r="DF411" s="180"/>
      <c r="DG411" s="180"/>
      <c r="DH411" s="180"/>
      <c r="DI411" s="180"/>
      <c r="DJ411" s="180"/>
      <c r="DK411" s="180"/>
      <c r="DL411" s="180"/>
      <c r="DM411" s="180"/>
      <c r="DN411" s="180"/>
      <c r="DO411" s="180"/>
      <c r="DP411" s="180"/>
      <c r="DQ411" s="180"/>
      <c r="DR411" s="180"/>
      <c r="DS411" s="180"/>
      <c r="DT411" s="180"/>
      <c r="DU411" s="180"/>
      <c r="DV411" s="180"/>
      <c r="DW411" s="180"/>
      <c r="DX411" s="180"/>
      <c r="DY411" s="180"/>
      <c r="DZ411" s="180"/>
      <c r="EA411" s="180"/>
      <c r="EB411" s="180"/>
      <c r="EC411" s="180"/>
      <c r="ED411" s="180"/>
      <c r="EE411" s="180"/>
      <c r="EF411" s="180"/>
      <c r="EG411" s="180"/>
      <c r="EH411" s="180"/>
      <c r="EI411" s="180"/>
      <c r="EJ411" s="180"/>
      <c r="EK411" s="180"/>
      <c r="EL411" s="180"/>
      <c r="EM411" s="180"/>
      <c r="EN411" s="180"/>
      <c r="EO411" s="180"/>
      <c r="EP411" s="180"/>
      <c r="EQ411" s="180"/>
      <c r="ER411" s="180"/>
      <c r="ES411" s="180"/>
      <c r="ET411" s="180"/>
      <c r="EU411" s="180"/>
      <c r="EV411" s="180"/>
      <c r="EW411" s="180"/>
      <c r="EX411" s="180"/>
      <c r="EY411" s="180"/>
      <c r="EZ411" s="180"/>
      <c r="FA411" s="180"/>
      <c r="FB411" s="180"/>
      <c r="FC411" s="180"/>
      <c r="FD411" s="180"/>
      <c r="FE411" s="180"/>
      <c r="FF411" s="180"/>
      <c r="FG411" s="180"/>
      <c r="FH411" s="180"/>
    </row>
    <row r="412" spans="3:164" hidden="1" x14ac:dyDescent="0.3">
      <c r="C412" s="801">
        <f t="shared" si="591"/>
        <v>92</v>
      </c>
      <c r="D412" s="309" t="str">
        <f t="shared" si="591"/>
        <v>-</v>
      </c>
      <c r="E412" s="310">
        <f t="shared" si="589"/>
        <v>0</v>
      </c>
      <c r="F412" s="180"/>
      <c r="G412" s="311" t="str">
        <f t="shared" si="590"/>
        <v>-</v>
      </c>
      <c r="H412" s="311"/>
      <c r="I412" s="311"/>
      <c r="J412" s="311"/>
      <c r="K412" s="312" t="str">
        <f>IFERROR(INDEX($G$321:$G$420,MATCH(0,INDEX(COUNTIF($K$320:K411,$G$321:$G$420),),)),"")</f>
        <v/>
      </c>
      <c r="L412" s="313"/>
      <c r="M412" s="313"/>
      <c r="N412" s="313"/>
      <c r="O412" s="180"/>
      <c r="P412" s="180"/>
      <c r="Q412" s="180"/>
      <c r="R412" s="180"/>
      <c r="S412" s="180"/>
      <c r="T412" s="180"/>
      <c r="U412" s="180"/>
      <c r="V412" s="180"/>
      <c r="W412" s="180"/>
      <c r="X412" s="180"/>
      <c r="Y412" s="180"/>
      <c r="Z412" s="180"/>
      <c r="AA412" s="180"/>
      <c r="AB412" s="180"/>
      <c r="AC412" s="180"/>
      <c r="AD412" s="180"/>
      <c r="AE412" s="180"/>
      <c r="AF412" s="180"/>
      <c r="AG412" s="180"/>
      <c r="AH412" s="180"/>
      <c r="AI412" s="180"/>
      <c r="AJ412" s="180"/>
      <c r="AK412" s="180"/>
      <c r="AL412" s="180"/>
      <c r="AM412" s="180"/>
      <c r="AN412" s="180"/>
      <c r="AO412" s="180"/>
      <c r="AP412" s="180"/>
      <c r="AQ412" s="180"/>
      <c r="AR412" s="180"/>
      <c r="AS412" s="180"/>
      <c r="AT412" s="180"/>
      <c r="AU412" s="180"/>
      <c r="AV412" s="180"/>
      <c r="AW412" s="180"/>
      <c r="AX412" s="180"/>
      <c r="AY412" s="180"/>
      <c r="AZ412" s="180"/>
      <c r="BA412" s="180"/>
      <c r="BB412" s="180"/>
      <c r="BC412" s="180"/>
      <c r="BD412" s="180"/>
      <c r="BE412" s="180"/>
      <c r="BF412" s="180"/>
      <c r="BG412" s="180"/>
      <c r="BH412" s="180"/>
      <c r="BI412" s="180"/>
      <c r="BJ412" s="180"/>
      <c r="BK412" s="180"/>
      <c r="BL412" s="180"/>
      <c r="BM412" s="180"/>
      <c r="BN412" s="180"/>
      <c r="BO412" s="180"/>
      <c r="BP412" s="180"/>
      <c r="BQ412" s="180"/>
      <c r="BR412" s="180"/>
      <c r="BS412" s="180"/>
      <c r="BT412" s="180"/>
      <c r="BU412" s="180"/>
      <c r="BV412" s="180"/>
      <c r="BW412" s="180"/>
      <c r="BX412" s="180"/>
      <c r="BY412" s="180"/>
      <c r="BZ412" s="180"/>
      <c r="CA412" s="180"/>
      <c r="CB412" s="180"/>
      <c r="CC412" s="180"/>
      <c r="CD412" s="180"/>
      <c r="CE412" s="180"/>
      <c r="CF412" s="180"/>
      <c r="CG412" s="180"/>
      <c r="CH412" s="180"/>
      <c r="CI412" s="180"/>
      <c r="CJ412" s="180"/>
      <c r="CK412" s="180"/>
      <c r="CL412" s="180"/>
      <c r="CM412" s="180"/>
      <c r="CN412" s="180"/>
      <c r="CO412" s="180"/>
      <c r="CP412" s="180"/>
      <c r="CQ412" s="180"/>
      <c r="CR412" s="180"/>
      <c r="CS412" s="180"/>
      <c r="CT412" s="180"/>
      <c r="CU412" s="180"/>
      <c r="CV412" s="180"/>
      <c r="CW412" s="180"/>
      <c r="CX412" s="180"/>
      <c r="CY412" s="180"/>
      <c r="CZ412" s="180"/>
      <c r="DA412" s="180"/>
      <c r="DB412" s="180"/>
      <c r="DC412" s="180"/>
      <c r="DD412" s="180"/>
      <c r="DE412" s="180"/>
      <c r="DF412" s="180"/>
      <c r="DG412" s="180"/>
      <c r="DH412" s="180"/>
      <c r="DI412" s="180"/>
      <c r="DJ412" s="180"/>
      <c r="DK412" s="180"/>
      <c r="DL412" s="180"/>
      <c r="DM412" s="180"/>
      <c r="DN412" s="180"/>
      <c r="DO412" s="180"/>
      <c r="DP412" s="180"/>
      <c r="DQ412" s="180"/>
      <c r="DR412" s="180"/>
      <c r="DS412" s="180"/>
      <c r="DT412" s="180"/>
      <c r="DU412" s="180"/>
      <c r="DV412" s="180"/>
      <c r="DW412" s="180"/>
      <c r="DX412" s="180"/>
      <c r="DY412" s="180"/>
      <c r="DZ412" s="180"/>
      <c r="EA412" s="180"/>
      <c r="EB412" s="180"/>
      <c r="EC412" s="180"/>
      <c r="ED412" s="180"/>
      <c r="EE412" s="180"/>
      <c r="EF412" s="180"/>
      <c r="EG412" s="180"/>
      <c r="EH412" s="180"/>
      <c r="EI412" s="180"/>
      <c r="EJ412" s="180"/>
      <c r="EK412" s="180"/>
      <c r="EL412" s="180"/>
      <c r="EM412" s="180"/>
      <c r="EN412" s="180"/>
      <c r="EO412" s="180"/>
      <c r="EP412" s="180"/>
      <c r="EQ412" s="180"/>
      <c r="ER412" s="180"/>
      <c r="ES412" s="180"/>
      <c r="ET412" s="180"/>
      <c r="EU412" s="180"/>
      <c r="EV412" s="180"/>
      <c r="EW412" s="180"/>
      <c r="EX412" s="180"/>
      <c r="EY412" s="180"/>
      <c r="EZ412" s="180"/>
      <c r="FA412" s="180"/>
      <c r="FB412" s="180"/>
      <c r="FC412" s="180"/>
      <c r="FD412" s="180"/>
      <c r="FE412" s="180"/>
      <c r="FF412" s="180"/>
      <c r="FG412" s="180"/>
      <c r="FH412" s="180"/>
    </row>
    <row r="413" spans="3:164" hidden="1" x14ac:dyDescent="0.3">
      <c r="C413" s="801">
        <f t="shared" si="591"/>
        <v>93</v>
      </c>
      <c r="D413" s="309" t="str">
        <f t="shared" si="591"/>
        <v>-</v>
      </c>
      <c r="E413" s="310">
        <f t="shared" si="589"/>
        <v>0</v>
      </c>
      <c r="F413" s="180"/>
      <c r="G413" s="311" t="str">
        <f t="shared" si="590"/>
        <v>-</v>
      </c>
      <c r="H413" s="311"/>
      <c r="I413" s="311"/>
      <c r="J413" s="311"/>
      <c r="K413" s="312" t="str">
        <f>IFERROR(INDEX($G$321:$G$420,MATCH(0,INDEX(COUNTIF($K$320:K412,$G$321:$G$420),),)),"")</f>
        <v/>
      </c>
      <c r="L413" s="313"/>
      <c r="M413" s="313"/>
      <c r="N413" s="313"/>
      <c r="O413" s="180"/>
      <c r="P413" s="180"/>
      <c r="Q413" s="180"/>
      <c r="R413" s="180"/>
      <c r="S413" s="180"/>
      <c r="T413" s="180"/>
      <c r="U413" s="180"/>
      <c r="V413" s="180"/>
      <c r="W413" s="180"/>
      <c r="X413" s="180"/>
      <c r="Y413" s="180"/>
      <c r="Z413" s="180"/>
      <c r="AA413" s="180"/>
      <c r="AB413" s="180"/>
      <c r="AC413" s="180"/>
      <c r="AD413" s="180"/>
      <c r="AE413" s="180"/>
      <c r="AF413" s="180"/>
      <c r="AG413" s="180"/>
      <c r="AH413" s="180"/>
      <c r="AI413" s="180"/>
      <c r="AJ413" s="180"/>
      <c r="AK413" s="180"/>
      <c r="AL413" s="180"/>
      <c r="AM413" s="180"/>
      <c r="AN413" s="180"/>
      <c r="AO413" s="180"/>
      <c r="AP413" s="180"/>
      <c r="AQ413" s="180"/>
      <c r="AR413" s="180"/>
      <c r="AS413" s="180"/>
      <c r="AT413" s="180"/>
      <c r="AU413" s="180"/>
      <c r="AV413" s="180"/>
      <c r="AW413" s="180"/>
      <c r="AX413" s="180"/>
      <c r="AY413" s="180"/>
      <c r="AZ413" s="180"/>
      <c r="BA413" s="180"/>
      <c r="BB413" s="180"/>
      <c r="BC413" s="180"/>
      <c r="BD413" s="180"/>
      <c r="BE413" s="180"/>
      <c r="BF413" s="180"/>
      <c r="BG413" s="180"/>
      <c r="BH413" s="180"/>
      <c r="BI413" s="180"/>
      <c r="BJ413" s="180"/>
      <c r="BK413" s="180"/>
      <c r="BL413" s="180"/>
      <c r="BM413" s="180"/>
      <c r="BN413" s="180"/>
      <c r="BO413" s="180"/>
      <c r="BP413" s="180"/>
      <c r="BQ413" s="180"/>
      <c r="BR413" s="180"/>
      <c r="BS413" s="180"/>
      <c r="BT413" s="180"/>
      <c r="BU413" s="180"/>
      <c r="BV413" s="180"/>
      <c r="BW413" s="180"/>
      <c r="BX413" s="180"/>
      <c r="BY413" s="180"/>
      <c r="BZ413" s="180"/>
      <c r="CA413" s="180"/>
      <c r="CB413" s="180"/>
      <c r="CC413" s="180"/>
      <c r="CD413" s="180"/>
      <c r="CE413" s="180"/>
      <c r="CF413" s="180"/>
      <c r="CG413" s="180"/>
      <c r="CH413" s="180"/>
      <c r="CI413" s="180"/>
      <c r="CJ413" s="180"/>
      <c r="CK413" s="180"/>
      <c r="CL413" s="180"/>
      <c r="CM413" s="180"/>
      <c r="CN413" s="180"/>
      <c r="CO413" s="180"/>
      <c r="CP413" s="180"/>
      <c r="CQ413" s="180"/>
      <c r="CR413" s="180"/>
      <c r="CS413" s="180"/>
      <c r="CT413" s="180"/>
      <c r="CU413" s="180"/>
      <c r="CV413" s="180"/>
      <c r="CW413" s="180"/>
      <c r="CX413" s="180"/>
      <c r="CY413" s="180"/>
      <c r="CZ413" s="180"/>
      <c r="DA413" s="180"/>
      <c r="DB413" s="180"/>
      <c r="DC413" s="180"/>
      <c r="DD413" s="180"/>
      <c r="DE413" s="180"/>
      <c r="DF413" s="180"/>
      <c r="DG413" s="180"/>
      <c r="DH413" s="180"/>
      <c r="DI413" s="180"/>
      <c r="DJ413" s="180"/>
      <c r="DK413" s="180"/>
      <c r="DL413" s="180"/>
      <c r="DM413" s="180"/>
      <c r="DN413" s="180"/>
      <c r="DO413" s="180"/>
      <c r="DP413" s="180"/>
      <c r="DQ413" s="180"/>
      <c r="DR413" s="180"/>
      <c r="DS413" s="180"/>
      <c r="DT413" s="180"/>
      <c r="DU413" s="180"/>
      <c r="DV413" s="180"/>
      <c r="DW413" s="180"/>
      <c r="DX413" s="180"/>
      <c r="DY413" s="180"/>
      <c r="DZ413" s="180"/>
      <c r="EA413" s="180"/>
      <c r="EB413" s="180"/>
      <c r="EC413" s="180"/>
      <c r="ED413" s="180"/>
      <c r="EE413" s="180"/>
      <c r="EF413" s="180"/>
      <c r="EG413" s="180"/>
      <c r="EH413" s="180"/>
      <c r="EI413" s="180"/>
      <c r="EJ413" s="180"/>
      <c r="EK413" s="180"/>
      <c r="EL413" s="180"/>
      <c r="EM413" s="180"/>
      <c r="EN413" s="180"/>
      <c r="EO413" s="180"/>
      <c r="EP413" s="180"/>
      <c r="EQ413" s="180"/>
      <c r="ER413" s="180"/>
      <c r="ES413" s="180"/>
      <c r="ET413" s="180"/>
      <c r="EU413" s="180"/>
      <c r="EV413" s="180"/>
      <c r="EW413" s="180"/>
      <c r="EX413" s="180"/>
      <c r="EY413" s="180"/>
      <c r="EZ413" s="180"/>
      <c r="FA413" s="180"/>
      <c r="FB413" s="180"/>
      <c r="FC413" s="180"/>
      <c r="FD413" s="180"/>
      <c r="FE413" s="180"/>
      <c r="FF413" s="180"/>
      <c r="FG413" s="180"/>
      <c r="FH413" s="180"/>
    </row>
    <row r="414" spans="3:164" hidden="1" x14ac:dyDescent="0.3">
      <c r="C414" s="801">
        <f t="shared" si="591"/>
        <v>94</v>
      </c>
      <c r="D414" s="309" t="str">
        <f t="shared" si="591"/>
        <v>-</v>
      </c>
      <c r="E414" s="310">
        <f t="shared" si="589"/>
        <v>0</v>
      </c>
      <c r="F414" s="180"/>
      <c r="G414" s="311" t="str">
        <f t="shared" si="590"/>
        <v>-</v>
      </c>
      <c r="H414" s="311"/>
      <c r="I414" s="311"/>
      <c r="J414" s="311"/>
      <c r="K414" s="312" t="str">
        <f>IFERROR(INDEX($G$321:$G$420,MATCH(0,INDEX(COUNTIF($K$320:K413,$G$321:$G$420),),)),"")</f>
        <v/>
      </c>
      <c r="L414" s="313"/>
      <c r="M414" s="313"/>
      <c r="N414" s="313"/>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c r="AM414" s="180"/>
      <c r="AN414" s="180"/>
      <c r="AO414" s="180"/>
      <c r="AP414" s="180"/>
      <c r="AQ414" s="180"/>
      <c r="AR414" s="180"/>
      <c r="AS414" s="180"/>
      <c r="AT414" s="180"/>
      <c r="AU414" s="180"/>
      <c r="AV414" s="180"/>
      <c r="AW414" s="180"/>
      <c r="AX414" s="180"/>
      <c r="AY414" s="180"/>
      <c r="AZ414" s="180"/>
      <c r="BA414" s="180"/>
      <c r="BB414" s="180"/>
      <c r="BC414" s="180"/>
      <c r="BD414" s="180"/>
      <c r="BE414" s="180"/>
      <c r="BF414" s="180"/>
      <c r="BG414" s="180"/>
      <c r="BH414" s="180"/>
      <c r="BI414" s="180"/>
      <c r="BJ414" s="180"/>
      <c r="BK414" s="180"/>
      <c r="BL414" s="180"/>
      <c r="BM414" s="180"/>
      <c r="BN414" s="180"/>
      <c r="BO414" s="180"/>
      <c r="BP414" s="180"/>
      <c r="BQ414" s="180"/>
      <c r="BR414" s="180"/>
      <c r="BS414" s="180"/>
      <c r="BT414" s="180"/>
      <c r="BU414" s="180"/>
      <c r="BV414" s="180"/>
      <c r="BW414" s="180"/>
      <c r="BX414" s="180"/>
      <c r="BY414" s="180"/>
      <c r="BZ414" s="180"/>
      <c r="CA414" s="180"/>
      <c r="CB414" s="180"/>
      <c r="CC414" s="180"/>
      <c r="CD414" s="180"/>
      <c r="CE414" s="180"/>
      <c r="CF414" s="180"/>
      <c r="CG414" s="180"/>
      <c r="CH414" s="180"/>
      <c r="CI414" s="180"/>
      <c r="CJ414" s="180"/>
      <c r="CK414" s="180"/>
      <c r="CL414" s="180"/>
      <c r="CM414" s="180"/>
      <c r="CN414" s="180"/>
      <c r="CO414" s="180"/>
      <c r="CP414" s="180"/>
      <c r="CQ414" s="180"/>
      <c r="CR414" s="180"/>
      <c r="CS414" s="180"/>
      <c r="CT414" s="180"/>
      <c r="CU414" s="180"/>
      <c r="CV414" s="180"/>
      <c r="CW414" s="180"/>
      <c r="CX414" s="180"/>
      <c r="CY414" s="180"/>
      <c r="CZ414" s="180"/>
      <c r="DA414" s="180"/>
      <c r="DB414" s="180"/>
      <c r="DC414" s="180"/>
      <c r="DD414" s="180"/>
      <c r="DE414" s="180"/>
      <c r="DF414" s="180"/>
      <c r="DG414" s="180"/>
      <c r="DH414" s="180"/>
      <c r="DI414" s="180"/>
      <c r="DJ414" s="180"/>
      <c r="DK414" s="180"/>
      <c r="DL414" s="180"/>
      <c r="DM414" s="180"/>
      <c r="DN414" s="180"/>
      <c r="DO414" s="180"/>
      <c r="DP414" s="180"/>
      <c r="DQ414" s="180"/>
      <c r="DR414" s="180"/>
      <c r="DS414" s="180"/>
      <c r="DT414" s="180"/>
      <c r="DU414" s="180"/>
      <c r="DV414" s="180"/>
      <c r="DW414" s="180"/>
      <c r="DX414" s="180"/>
      <c r="DY414" s="180"/>
      <c r="DZ414" s="180"/>
      <c r="EA414" s="180"/>
      <c r="EB414" s="180"/>
      <c r="EC414" s="180"/>
      <c r="ED414" s="180"/>
      <c r="EE414" s="180"/>
      <c r="EF414" s="180"/>
      <c r="EG414" s="180"/>
      <c r="EH414" s="180"/>
      <c r="EI414" s="180"/>
      <c r="EJ414" s="180"/>
      <c r="EK414" s="180"/>
      <c r="EL414" s="180"/>
      <c r="EM414" s="180"/>
      <c r="EN414" s="180"/>
      <c r="EO414" s="180"/>
      <c r="EP414" s="180"/>
      <c r="EQ414" s="180"/>
      <c r="ER414" s="180"/>
      <c r="ES414" s="180"/>
      <c r="ET414" s="180"/>
      <c r="EU414" s="180"/>
      <c r="EV414" s="180"/>
      <c r="EW414" s="180"/>
      <c r="EX414" s="180"/>
      <c r="EY414" s="180"/>
      <c r="EZ414" s="180"/>
      <c r="FA414" s="180"/>
      <c r="FB414" s="180"/>
      <c r="FC414" s="180"/>
      <c r="FD414" s="180"/>
      <c r="FE414" s="180"/>
      <c r="FF414" s="180"/>
      <c r="FG414" s="180"/>
      <c r="FH414" s="180"/>
    </row>
    <row r="415" spans="3:164" hidden="1" x14ac:dyDescent="0.3">
      <c r="C415" s="801">
        <f t="shared" si="591"/>
        <v>95</v>
      </c>
      <c r="D415" s="309" t="str">
        <f t="shared" si="591"/>
        <v>-</v>
      </c>
      <c r="E415" s="310">
        <f t="shared" si="589"/>
        <v>0</v>
      </c>
      <c r="F415" s="180"/>
      <c r="G415" s="311" t="str">
        <f t="shared" si="590"/>
        <v>-</v>
      </c>
      <c r="H415" s="311"/>
      <c r="I415" s="311"/>
      <c r="J415" s="311"/>
      <c r="K415" s="312" t="str">
        <f>IFERROR(INDEX($G$321:$G$420,MATCH(0,INDEX(COUNTIF($K$320:K414,$G$321:$G$420),),)),"")</f>
        <v/>
      </c>
      <c r="L415" s="313"/>
      <c r="M415" s="313"/>
      <c r="N415" s="313"/>
      <c r="O415" s="180"/>
      <c r="P415" s="180"/>
      <c r="Q415" s="180"/>
      <c r="R415" s="180"/>
      <c r="S415" s="180"/>
      <c r="T415" s="180"/>
      <c r="U415" s="180"/>
      <c r="V415" s="180"/>
      <c r="W415" s="180"/>
      <c r="X415" s="180"/>
      <c r="Y415" s="180"/>
      <c r="Z415" s="180"/>
      <c r="AA415" s="180"/>
      <c r="AB415" s="180"/>
      <c r="AC415" s="180"/>
      <c r="AD415" s="180"/>
      <c r="AE415" s="180"/>
      <c r="AF415" s="180"/>
      <c r="AG415" s="180"/>
      <c r="AH415" s="180"/>
      <c r="AI415" s="180"/>
      <c r="AJ415" s="180"/>
      <c r="AK415" s="180"/>
      <c r="AL415" s="180"/>
      <c r="AM415" s="180"/>
      <c r="AN415" s="180"/>
      <c r="AO415" s="180"/>
      <c r="AP415" s="180"/>
      <c r="AQ415" s="180"/>
      <c r="AR415" s="180"/>
      <c r="AS415" s="180"/>
      <c r="AT415" s="180"/>
      <c r="AU415" s="180"/>
      <c r="AV415" s="180"/>
      <c r="AW415" s="180"/>
      <c r="AX415" s="180"/>
      <c r="AY415" s="180"/>
      <c r="AZ415" s="180"/>
      <c r="BA415" s="180"/>
      <c r="BB415" s="180"/>
      <c r="BC415" s="180"/>
      <c r="BD415" s="180"/>
      <c r="BE415" s="180"/>
      <c r="BF415" s="180"/>
      <c r="BG415" s="180"/>
      <c r="BH415" s="180"/>
      <c r="BI415" s="180"/>
      <c r="BJ415" s="180"/>
      <c r="BK415" s="180"/>
      <c r="BL415" s="180"/>
      <c r="BM415" s="180"/>
      <c r="BN415" s="180"/>
      <c r="BO415" s="180"/>
      <c r="BP415" s="180"/>
      <c r="BQ415" s="180"/>
      <c r="BR415" s="180"/>
      <c r="BS415" s="180"/>
      <c r="BT415" s="180"/>
      <c r="BU415" s="180"/>
      <c r="BV415" s="180"/>
      <c r="BW415" s="180"/>
      <c r="BX415" s="180"/>
      <c r="BY415" s="180"/>
      <c r="BZ415" s="180"/>
      <c r="CA415" s="180"/>
      <c r="CB415" s="180"/>
      <c r="CC415" s="180"/>
      <c r="CD415" s="180"/>
      <c r="CE415" s="180"/>
      <c r="CF415" s="180"/>
      <c r="CG415" s="180"/>
      <c r="CH415" s="180"/>
      <c r="CI415" s="180"/>
      <c r="CJ415" s="180"/>
      <c r="CK415" s="180"/>
      <c r="CL415" s="180"/>
      <c r="CM415" s="180"/>
      <c r="CN415" s="180"/>
      <c r="CO415" s="180"/>
      <c r="CP415" s="180"/>
      <c r="CQ415" s="180"/>
      <c r="CR415" s="180"/>
      <c r="CS415" s="180"/>
      <c r="CT415" s="180"/>
      <c r="CU415" s="180"/>
      <c r="CV415" s="180"/>
      <c r="CW415" s="180"/>
      <c r="CX415" s="180"/>
      <c r="CY415" s="180"/>
      <c r="CZ415" s="180"/>
      <c r="DA415" s="180"/>
      <c r="DB415" s="180"/>
      <c r="DC415" s="180"/>
      <c r="DD415" s="180"/>
      <c r="DE415" s="180"/>
      <c r="DF415" s="180"/>
      <c r="DG415" s="180"/>
      <c r="DH415" s="180"/>
      <c r="DI415" s="180"/>
      <c r="DJ415" s="180"/>
      <c r="DK415" s="180"/>
      <c r="DL415" s="180"/>
      <c r="DM415" s="180"/>
      <c r="DN415" s="180"/>
      <c r="DO415" s="180"/>
      <c r="DP415" s="180"/>
      <c r="DQ415" s="180"/>
      <c r="DR415" s="180"/>
      <c r="DS415" s="180"/>
      <c r="DT415" s="180"/>
      <c r="DU415" s="180"/>
      <c r="DV415" s="180"/>
      <c r="DW415" s="180"/>
      <c r="DX415" s="180"/>
      <c r="DY415" s="180"/>
      <c r="DZ415" s="180"/>
      <c r="EA415" s="180"/>
      <c r="EB415" s="180"/>
      <c r="EC415" s="180"/>
      <c r="ED415" s="180"/>
      <c r="EE415" s="180"/>
      <c r="EF415" s="180"/>
      <c r="EG415" s="180"/>
      <c r="EH415" s="180"/>
      <c r="EI415" s="180"/>
      <c r="EJ415" s="180"/>
      <c r="EK415" s="180"/>
      <c r="EL415" s="180"/>
      <c r="EM415" s="180"/>
      <c r="EN415" s="180"/>
      <c r="EO415" s="180"/>
      <c r="EP415" s="180"/>
      <c r="EQ415" s="180"/>
      <c r="ER415" s="180"/>
      <c r="ES415" s="180"/>
      <c r="ET415" s="180"/>
      <c r="EU415" s="180"/>
      <c r="EV415" s="180"/>
      <c r="EW415" s="180"/>
      <c r="EX415" s="180"/>
      <c r="EY415" s="180"/>
      <c r="EZ415" s="180"/>
      <c r="FA415" s="180"/>
      <c r="FB415" s="180"/>
      <c r="FC415" s="180"/>
      <c r="FD415" s="180"/>
      <c r="FE415" s="180"/>
      <c r="FF415" s="180"/>
      <c r="FG415" s="180"/>
      <c r="FH415" s="180"/>
    </row>
    <row r="416" spans="3:164" hidden="1" x14ac:dyDescent="0.3">
      <c r="C416" s="801">
        <f t="shared" si="591"/>
        <v>96</v>
      </c>
      <c r="D416" s="309" t="str">
        <f t="shared" si="591"/>
        <v>-</v>
      </c>
      <c r="E416" s="310">
        <f t="shared" si="589"/>
        <v>0</v>
      </c>
      <c r="F416" s="180"/>
      <c r="G416" s="311" t="str">
        <f t="shared" si="590"/>
        <v>-</v>
      </c>
      <c r="H416" s="311"/>
      <c r="I416" s="311"/>
      <c r="J416" s="311"/>
      <c r="K416" s="312" t="str">
        <f>IFERROR(INDEX($G$321:$G$420,MATCH(0,INDEX(COUNTIF($K$320:K415,$G$321:$G$420),),)),"")</f>
        <v/>
      </c>
      <c r="L416" s="313"/>
      <c r="M416" s="313"/>
      <c r="N416" s="313"/>
      <c r="O416" s="180"/>
      <c r="P416" s="180"/>
      <c r="Q416" s="180"/>
      <c r="R416" s="180"/>
      <c r="S416" s="180"/>
      <c r="T416" s="180"/>
      <c r="U416" s="180"/>
      <c r="V416" s="180"/>
      <c r="W416" s="180"/>
      <c r="X416" s="180"/>
      <c r="Y416" s="180"/>
      <c r="Z416" s="180"/>
      <c r="AA416" s="180"/>
      <c r="AB416" s="180"/>
      <c r="AC416" s="180"/>
      <c r="AD416" s="180"/>
      <c r="AE416" s="180"/>
      <c r="AF416" s="180"/>
      <c r="AG416" s="180"/>
      <c r="AH416" s="180"/>
      <c r="AI416" s="180"/>
      <c r="AJ416" s="180"/>
      <c r="AK416" s="180"/>
      <c r="AL416" s="180"/>
      <c r="AM416" s="180"/>
      <c r="AN416" s="180"/>
      <c r="AO416" s="180"/>
      <c r="AP416" s="180"/>
      <c r="AQ416" s="180"/>
      <c r="AR416" s="180"/>
      <c r="AS416" s="180"/>
      <c r="AT416" s="180"/>
      <c r="AU416" s="180"/>
      <c r="AV416" s="180"/>
      <c r="AW416" s="180"/>
      <c r="AX416" s="180"/>
      <c r="AY416" s="180"/>
      <c r="AZ416" s="180"/>
      <c r="BA416" s="180"/>
      <c r="BB416" s="180"/>
      <c r="BC416" s="180"/>
      <c r="BD416" s="180"/>
      <c r="BE416" s="180"/>
      <c r="BF416" s="180"/>
      <c r="BG416" s="180"/>
      <c r="BH416" s="180"/>
      <c r="BI416" s="180"/>
      <c r="BJ416" s="180"/>
      <c r="BK416" s="180"/>
      <c r="BL416" s="180"/>
      <c r="BM416" s="180"/>
      <c r="BN416" s="180"/>
      <c r="BO416" s="180"/>
      <c r="BP416" s="180"/>
      <c r="BQ416" s="180"/>
      <c r="BR416" s="180"/>
      <c r="BS416" s="180"/>
      <c r="BT416" s="180"/>
      <c r="BU416" s="180"/>
      <c r="BV416" s="180"/>
      <c r="BW416" s="180"/>
      <c r="BX416" s="180"/>
      <c r="BY416" s="180"/>
      <c r="BZ416" s="180"/>
      <c r="CA416" s="180"/>
      <c r="CB416" s="180"/>
      <c r="CC416" s="180"/>
      <c r="CD416" s="180"/>
      <c r="CE416" s="180"/>
      <c r="CF416" s="180"/>
      <c r="CG416" s="180"/>
      <c r="CH416" s="180"/>
      <c r="CI416" s="180"/>
      <c r="CJ416" s="180"/>
      <c r="CK416" s="180"/>
      <c r="CL416" s="180"/>
      <c r="CM416" s="180"/>
      <c r="CN416" s="180"/>
      <c r="CO416" s="180"/>
      <c r="CP416" s="180"/>
      <c r="CQ416" s="180"/>
      <c r="CR416" s="180"/>
      <c r="CS416" s="180"/>
      <c r="CT416" s="180"/>
      <c r="CU416" s="180"/>
      <c r="CV416" s="180"/>
      <c r="CW416" s="180"/>
      <c r="CX416" s="180"/>
      <c r="CY416" s="180"/>
      <c r="CZ416" s="180"/>
      <c r="DA416" s="180"/>
      <c r="DB416" s="180"/>
      <c r="DC416" s="180"/>
      <c r="DD416" s="180"/>
      <c r="DE416" s="180"/>
      <c r="DF416" s="180"/>
      <c r="DG416" s="180"/>
      <c r="DH416" s="180"/>
      <c r="DI416" s="180"/>
      <c r="DJ416" s="180"/>
      <c r="DK416" s="180"/>
      <c r="DL416" s="180"/>
      <c r="DM416" s="180"/>
      <c r="DN416" s="180"/>
      <c r="DO416" s="180"/>
      <c r="DP416" s="180"/>
      <c r="DQ416" s="180"/>
      <c r="DR416" s="180"/>
      <c r="DS416" s="180"/>
      <c r="DT416" s="180"/>
      <c r="DU416" s="180"/>
      <c r="DV416" s="180"/>
      <c r="DW416" s="180"/>
      <c r="DX416" s="180"/>
      <c r="DY416" s="180"/>
      <c r="DZ416" s="180"/>
      <c r="EA416" s="180"/>
      <c r="EB416" s="180"/>
      <c r="EC416" s="180"/>
      <c r="ED416" s="180"/>
      <c r="EE416" s="180"/>
      <c r="EF416" s="180"/>
      <c r="EG416" s="180"/>
      <c r="EH416" s="180"/>
      <c r="EI416" s="180"/>
      <c r="EJ416" s="180"/>
      <c r="EK416" s="180"/>
      <c r="EL416" s="180"/>
      <c r="EM416" s="180"/>
      <c r="EN416" s="180"/>
      <c r="EO416" s="180"/>
      <c r="EP416" s="180"/>
      <c r="EQ416" s="180"/>
      <c r="ER416" s="180"/>
      <c r="ES416" s="180"/>
      <c r="ET416" s="180"/>
      <c r="EU416" s="180"/>
      <c r="EV416" s="180"/>
      <c r="EW416" s="180"/>
      <c r="EX416" s="180"/>
      <c r="EY416" s="180"/>
      <c r="EZ416" s="180"/>
      <c r="FA416" s="180"/>
      <c r="FB416" s="180"/>
      <c r="FC416" s="180"/>
      <c r="FD416" s="180"/>
      <c r="FE416" s="180"/>
      <c r="FF416" s="180"/>
      <c r="FG416" s="180"/>
      <c r="FH416" s="180"/>
    </row>
    <row r="417" spans="2:164" hidden="1" x14ac:dyDescent="0.3">
      <c r="C417" s="801">
        <f t="shared" si="591"/>
        <v>97</v>
      </c>
      <c r="D417" s="309" t="str">
        <f t="shared" si="591"/>
        <v>-</v>
      </c>
      <c r="E417" s="310">
        <f t="shared" si="589"/>
        <v>0</v>
      </c>
      <c r="F417" s="180"/>
      <c r="G417" s="311" t="str">
        <f t="shared" si="590"/>
        <v>-</v>
      </c>
      <c r="H417" s="311"/>
      <c r="I417" s="311"/>
      <c r="J417" s="311"/>
      <c r="K417" s="312" t="str">
        <f>IFERROR(INDEX($G$321:$G$420,MATCH(0,INDEX(COUNTIF($K$320:K416,$G$321:$G$420),),)),"")</f>
        <v/>
      </c>
      <c r="L417" s="313"/>
      <c r="M417" s="313"/>
      <c r="N417" s="313"/>
      <c r="O417" s="180"/>
      <c r="P417" s="180"/>
      <c r="Q417" s="180"/>
      <c r="R417" s="180"/>
      <c r="S417" s="180"/>
      <c r="T417" s="180"/>
      <c r="U417" s="180"/>
      <c r="V417" s="180"/>
      <c r="W417" s="180"/>
      <c r="X417" s="180"/>
      <c r="Y417" s="180"/>
      <c r="Z417" s="180"/>
      <c r="AA417" s="180"/>
      <c r="AB417" s="180"/>
      <c r="AC417" s="180"/>
      <c r="AD417" s="180"/>
      <c r="AE417" s="180"/>
      <c r="AF417" s="180"/>
      <c r="AG417" s="180"/>
      <c r="AH417" s="180"/>
      <c r="AI417" s="180"/>
      <c r="AJ417" s="180"/>
      <c r="AK417" s="180"/>
      <c r="AL417" s="180"/>
      <c r="AM417" s="180"/>
      <c r="AN417" s="180"/>
      <c r="AO417" s="180"/>
      <c r="AP417" s="180"/>
      <c r="AQ417" s="180"/>
      <c r="AR417" s="180"/>
      <c r="AS417" s="180"/>
      <c r="AT417" s="180"/>
      <c r="AU417" s="180"/>
      <c r="AV417" s="180"/>
      <c r="AW417" s="180"/>
      <c r="AX417" s="180"/>
      <c r="AY417" s="180"/>
      <c r="AZ417" s="180"/>
      <c r="BA417" s="180"/>
      <c r="BB417" s="180"/>
      <c r="BC417" s="180"/>
      <c r="BD417" s="180"/>
      <c r="BE417" s="180"/>
      <c r="BF417" s="180"/>
      <c r="BG417" s="180"/>
      <c r="BH417" s="180"/>
      <c r="BI417" s="180"/>
      <c r="BJ417" s="180"/>
      <c r="BK417" s="180"/>
      <c r="BL417" s="180"/>
      <c r="BM417" s="180"/>
      <c r="BN417" s="180"/>
      <c r="BO417" s="180"/>
      <c r="BP417" s="180"/>
      <c r="BQ417" s="180"/>
      <c r="BR417" s="180"/>
      <c r="BS417" s="180"/>
      <c r="BT417" s="180"/>
      <c r="BU417" s="180"/>
      <c r="BV417" s="180"/>
      <c r="BW417" s="180"/>
      <c r="BX417" s="180"/>
      <c r="BY417" s="180"/>
      <c r="BZ417" s="180"/>
      <c r="CA417" s="180"/>
      <c r="CB417" s="180"/>
      <c r="CC417" s="180"/>
      <c r="CD417" s="180"/>
      <c r="CE417" s="180"/>
      <c r="CF417" s="180"/>
      <c r="CG417" s="180"/>
      <c r="CH417" s="180"/>
      <c r="CI417" s="180"/>
      <c r="CJ417" s="180"/>
      <c r="CK417" s="180"/>
      <c r="CL417" s="180"/>
      <c r="CM417" s="180"/>
      <c r="CN417" s="180"/>
      <c r="CO417" s="180"/>
      <c r="CP417" s="180"/>
      <c r="CQ417" s="180"/>
      <c r="CR417" s="180"/>
      <c r="CS417" s="180"/>
      <c r="CT417" s="180"/>
      <c r="CU417" s="180"/>
      <c r="CV417" s="180"/>
      <c r="CW417" s="180"/>
      <c r="CX417" s="180"/>
      <c r="CY417" s="180"/>
      <c r="CZ417" s="180"/>
      <c r="DA417" s="180"/>
      <c r="DB417" s="180"/>
      <c r="DC417" s="180"/>
      <c r="DD417" s="180"/>
      <c r="DE417" s="180"/>
      <c r="DF417" s="180"/>
      <c r="DG417" s="180"/>
      <c r="DH417" s="180"/>
      <c r="DI417" s="180"/>
      <c r="DJ417" s="180"/>
      <c r="DK417" s="180"/>
      <c r="DL417" s="180"/>
      <c r="DM417" s="180"/>
      <c r="DN417" s="180"/>
      <c r="DO417" s="180"/>
      <c r="DP417" s="180"/>
      <c r="DQ417" s="180"/>
      <c r="DR417" s="180"/>
      <c r="DS417" s="180"/>
      <c r="DT417" s="180"/>
      <c r="DU417" s="180"/>
      <c r="DV417" s="180"/>
      <c r="DW417" s="180"/>
      <c r="DX417" s="180"/>
      <c r="DY417" s="180"/>
      <c r="DZ417" s="180"/>
      <c r="EA417" s="180"/>
      <c r="EB417" s="180"/>
      <c r="EC417" s="180"/>
      <c r="ED417" s="180"/>
      <c r="EE417" s="180"/>
      <c r="EF417" s="180"/>
      <c r="EG417" s="180"/>
      <c r="EH417" s="180"/>
      <c r="EI417" s="180"/>
      <c r="EJ417" s="180"/>
      <c r="EK417" s="180"/>
      <c r="EL417" s="180"/>
      <c r="EM417" s="180"/>
      <c r="EN417" s="180"/>
      <c r="EO417" s="180"/>
      <c r="EP417" s="180"/>
      <c r="EQ417" s="180"/>
      <c r="ER417" s="180"/>
      <c r="ES417" s="180"/>
      <c r="ET417" s="180"/>
      <c r="EU417" s="180"/>
      <c r="EV417" s="180"/>
      <c r="EW417" s="180"/>
      <c r="EX417" s="180"/>
      <c r="EY417" s="180"/>
      <c r="EZ417" s="180"/>
      <c r="FA417" s="180"/>
      <c r="FB417" s="180"/>
      <c r="FC417" s="180"/>
      <c r="FD417" s="180"/>
      <c r="FE417" s="180"/>
      <c r="FF417" s="180"/>
      <c r="FG417" s="180"/>
      <c r="FH417" s="180"/>
    </row>
    <row r="418" spans="2:164" hidden="1" x14ac:dyDescent="0.3">
      <c r="C418" s="801">
        <f t="shared" si="591"/>
        <v>98</v>
      </c>
      <c r="D418" s="309" t="str">
        <f t="shared" si="591"/>
        <v>-</v>
      </c>
      <c r="E418" s="310">
        <f t="shared" si="589"/>
        <v>0</v>
      </c>
      <c r="F418" s="180"/>
      <c r="G418" s="311" t="str">
        <f t="shared" si="590"/>
        <v>-</v>
      </c>
      <c r="H418" s="311"/>
      <c r="I418" s="311"/>
      <c r="J418" s="311"/>
      <c r="K418" s="312" t="str">
        <f>IFERROR(INDEX($G$321:$G$420,MATCH(0,INDEX(COUNTIF($K$320:K417,$G$321:$G$420),),)),"")</f>
        <v/>
      </c>
      <c r="L418" s="313"/>
      <c r="M418" s="313"/>
      <c r="N418" s="313"/>
      <c r="O418" s="180"/>
      <c r="P418" s="180"/>
      <c r="Q418" s="180"/>
      <c r="R418" s="180"/>
      <c r="S418" s="180"/>
      <c r="T418" s="180"/>
      <c r="U418" s="180"/>
      <c r="V418" s="180"/>
      <c r="W418" s="180"/>
      <c r="X418" s="180"/>
      <c r="Y418" s="180"/>
      <c r="Z418" s="180"/>
      <c r="AA418" s="180"/>
      <c r="AB418" s="180"/>
      <c r="AC418" s="180"/>
      <c r="AD418" s="180"/>
      <c r="AE418" s="180"/>
      <c r="AF418" s="180"/>
      <c r="AG418" s="180"/>
      <c r="AH418" s="180"/>
      <c r="AI418" s="180"/>
      <c r="AJ418" s="180"/>
      <c r="AK418" s="180"/>
      <c r="AL418" s="180"/>
      <c r="AM418" s="180"/>
      <c r="AN418" s="180"/>
      <c r="AO418" s="180"/>
      <c r="AP418" s="180"/>
      <c r="AQ418" s="180"/>
      <c r="AR418" s="180"/>
      <c r="AS418" s="180"/>
      <c r="AT418" s="180"/>
      <c r="AU418" s="180"/>
      <c r="AV418" s="180"/>
      <c r="AW418" s="180"/>
      <c r="AX418" s="180"/>
      <c r="AY418" s="180"/>
      <c r="AZ418" s="180"/>
      <c r="BA418" s="180"/>
      <c r="BB418" s="180"/>
      <c r="BC418" s="180"/>
      <c r="BD418" s="180"/>
      <c r="BE418" s="180"/>
      <c r="BF418" s="180"/>
      <c r="BG418" s="180"/>
      <c r="BH418" s="180"/>
      <c r="BI418" s="180"/>
      <c r="BJ418" s="180"/>
      <c r="BK418" s="180"/>
      <c r="BL418" s="180"/>
      <c r="BM418" s="180"/>
      <c r="BN418" s="180"/>
      <c r="BO418" s="180"/>
      <c r="BP418" s="180"/>
      <c r="BQ418" s="180"/>
      <c r="BR418" s="180"/>
      <c r="BS418" s="180"/>
      <c r="BT418" s="180"/>
      <c r="BU418" s="180"/>
      <c r="BV418" s="180"/>
      <c r="BW418" s="180"/>
      <c r="BX418" s="180"/>
      <c r="BY418" s="180"/>
      <c r="BZ418" s="180"/>
      <c r="CA418" s="180"/>
      <c r="CB418" s="180"/>
      <c r="CC418" s="180"/>
      <c r="CD418" s="180"/>
      <c r="CE418" s="180"/>
      <c r="CF418" s="180"/>
      <c r="CG418" s="180"/>
      <c r="CH418" s="180"/>
      <c r="CI418" s="180"/>
      <c r="CJ418" s="180"/>
      <c r="CK418" s="180"/>
      <c r="CL418" s="180"/>
      <c r="CM418" s="180"/>
      <c r="CN418" s="180"/>
      <c r="CO418" s="180"/>
      <c r="CP418" s="180"/>
      <c r="CQ418" s="180"/>
      <c r="CR418" s="180"/>
      <c r="CS418" s="180"/>
      <c r="CT418" s="180"/>
      <c r="CU418" s="180"/>
      <c r="CV418" s="180"/>
      <c r="CW418" s="180"/>
      <c r="CX418" s="180"/>
      <c r="CY418" s="180"/>
      <c r="CZ418" s="180"/>
      <c r="DA418" s="180"/>
      <c r="DB418" s="180"/>
      <c r="DC418" s="180"/>
      <c r="DD418" s="180"/>
      <c r="DE418" s="180"/>
      <c r="DF418" s="180"/>
      <c r="DG418" s="180"/>
      <c r="DH418" s="180"/>
      <c r="DI418" s="180"/>
      <c r="DJ418" s="180"/>
      <c r="DK418" s="180"/>
      <c r="DL418" s="180"/>
      <c r="DM418" s="180"/>
      <c r="DN418" s="180"/>
      <c r="DO418" s="180"/>
      <c r="DP418" s="180"/>
      <c r="DQ418" s="180"/>
      <c r="DR418" s="180"/>
      <c r="DS418" s="180"/>
      <c r="DT418" s="180"/>
      <c r="DU418" s="180"/>
      <c r="DV418" s="180"/>
      <c r="DW418" s="180"/>
      <c r="DX418" s="180"/>
      <c r="DY418" s="180"/>
      <c r="DZ418" s="180"/>
      <c r="EA418" s="180"/>
      <c r="EB418" s="180"/>
      <c r="EC418" s="180"/>
      <c r="ED418" s="180"/>
      <c r="EE418" s="180"/>
      <c r="EF418" s="180"/>
      <c r="EG418" s="180"/>
      <c r="EH418" s="180"/>
      <c r="EI418" s="180"/>
      <c r="EJ418" s="180"/>
      <c r="EK418" s="180"/>
      <c r="EL418" s="180"/>
      <c r="EM418" s="180"/>
      <c r="EN418" s="180"/>
      <c r="EO418" s="180"/>
      <c r="EP418" s="180"/>
      <c r="EQ418" s="180"/>
      <c r="ER418" s="180"/>
      <c r="ES418" s="180"/>
      <c r="ET418" s="180"/>
      <c r="EU418" s="180"/>
      <c r="EV418" s="180"/>
      <c r="EW418" s="180"/>
      <c r="EX418" s="180"/>
      <c r="EY418" s="180"/>
      <c r="EZ418" s="180"/>
      <c r="FA418" s="180"/>
      <c r="FB418" s="180"/>
      <c r="FC418" s="180"/>
      <c r="FD418" s="180"/>
      <c r="FE418" s="180"/>
      <c r="FF418" s="180"/>
      <c r="FG418" s="180"/>
      <c r="FH418" s="180"/>
    </row>
    <row r="419" spans="2:164" hidden="1" x14ac:dyDescent="0.3">
      <c r="C419" s="801">
        <f t="shared" si="591"/>
        <v>99</v>
      </c>
      <c r="D419" s="309" t="str">
        <f t="shared" si="591"/>
        <v>-</v>
      </c>
      <c r="E419" s="310">
        <f t="shared" si="589"/>
        <v>0</v>
      </c>
      <c r="F419" s="180"/>
      <c r="G419" s="311" t="str">
        <f t="shared" si="590"/>
        <v>-</v>
      </c>
      <c r="H419" s="311"/>
      <c r="I419" s="311"/>
      <c r="J419" s="311"/>
      <c r="K419" s="312" t="str">
        <f>IFERROR(INDEX($G$321:$G$420,MATCH(0,INDEX(COUNTIF($K$320:K418,$G$321:$G$420),),)),"")</f>
        <v/>
      </c>
      <c r="L419" s="313"/>
      <c r="M419" s="313"/>
      <c r="N419" s="313"/>
      <c r="O419" s="180"/>
      <c r="P419" s="180"/>
      <c r="Q419" s="180"/>
      <c r="R419" s="180"/>
      <c r="S419" s="180"/>
      <c r="T419" s="180"/>
      <c r="U419" s="180"/>
      <c r="V419" s="180"/>
      <c r="W419" s="180"/>
      <c r="X419" s="180"/>
      <c r="Y419" s="180"/>
      <c r="Z419" s="180"/>
      <c r="AA419" s="180"/>
      <c r="AB419" s="180"/>
      <c r="AC419" s="180"/>
      <c r="AD419" s="180"/>
      <c r="AE419" s="180"/>
      <c r="AF419" s="180"/>
      <c r="AG419" s="180"/>
      <c r="AH419" s="180"/>
      <c r="AI419" s="180"/>
      <c r="AJ419" s="180"/>
      <c r="AK419" s="180"/>
      <c r="AL419" s="180"/>
      <c r="AM419" s="180"/>
      <c r="AN419" s="180"/>
      <c r="AO419" s="180"/>
      <c r="AP419" s="180"/>
      <c r="AQ419" s="180"/>
      <c r="AR419" s="180"/>
      <c r="AS419" s="180"/>
      <c r="AT419" s="180"/>
      <c r="AU419" s="180"/>
      <c r="AV419" s="180"/>
      <c r="AW419" s="180"/>
      <c r="AX419" s="180"/>
      <c r="AY419" s="180"/>
      <c r="AZ419" s="180"/>
      <c r="BA419" s="180"/>
      <c r="BB419" s="180"/>
      <c r="BC419" s="180"/>
      <c r="BD419" s="180"/>
      <c r="BE419" s="180"/>
      <c r="BF419" s="180"/>
      <c r="BG419" s="180"/>
      <c r="BH419" s="180"/>
      <c r="BI419" s="180"/>
      <c r="BJ419" s="180"/>
      <c r="BK419" s="180"/>
      <c r="BL419" s="180"/>
      <c r="BM419" s="180"/>
      <c r="BN419" s="180"/>
      <c r="BO419" s="180"/>
      <c r="BP419" s="180"/>
      <c r="BQ419" s="180"/>
      <c r="BR419" s="180"/>
      <c r="BS419" s="180"/>
      <c r="BT419" s="180"/>
      <c r="BU419" s="180"/>
      <c r="BV419" s="180"/>
      <c r="BW419" s="180"/>
      <c r="BX419" s="180"/>
      <c r="BY419" s="180"/>
      <c r="BZ419" s="180"/>
      <c r="CA419" s="180"/>
      <c r="CB419" s="180"/>
      <c r="CC419" s="180"/>
      <c r="CD419" s="180"/>
      <c r="CE419" s="180"/>
      <c r="CF419" s="180"/>
      <c r="CG419" s="180"/>
      <c r="CH419" s="180"/>
      <c r="CI419" s="180"/>
      <c r="CJ419" s="180"/>
      <c r="CK419" s="180"/>
      <c r="CL419" s="180"/>
      <c r="CM419" s="180"/>
      <c r="CN419" s="180"/>
      <c r="CO419" s="180"/>
      <c r="CP419" s="180"/>
      <c r="CQ419" s="180"/>
      <c r="CR419" s="180"/>
      <c r="CS419" s="180"/>
      <c r="CT419" s="180"/>
      <c r="CU419" s="180"/>
      <c r="CV419" s="180"/>
      <c r="CW419" s="180"/>
      <c r="CX419" s="180"/>
      <c r="CY419" s="180"/>
      <c r="CZ419" s="180"/>
      <c r="DA419" s="180"/>
      <c r="DB419" s="180"/>
      <c r="DC419" s="180"/>
      <c r="DD419" s="180"/>
      <c r="DE419" s="180"/>
      <c r="DF419" s="180"/>
      <c r="DG419" s="180"/>
      <c r="DH419" s="180"/>
      <c r="DI419" s="180"/>
      <c r="DJ419" s="180"/>
      <c r="DK419" s="180"/>
      <c r="DL419" s="180"/>
      <c r="DM419" s="180"/>
      <c r="DN419" s="180"/>
      <c r="DO419" s="180"/>
      <c r="DP419" s="180"/>
      <c r="DQ419" s="180"/>
      <c r="DR419" s="180"/>
      <c r="DS419" s="180"/>
      <c r="DT419" s="180"/>
      <c r="DU419" s="180"/>
      <c r="DV419" s="180"/>
      <c r="DW419" s="180"/>
      <c r="DX419" s="180"/>
      <c r="DY419" s="180"/>
      <c r="DZ419" s="180"/>
      <c r="EA419" s="180"/>
      <c r="EB419" s="180"/>
      <c r="EC419" s="180"/>
      <c r="ED419" s="180"/>
      <c r="EE419" s="180"/>
      <c r="EF419" s="180"/>
      <c r="EG419" s="180"/>
      <c r="EH419" s="180"/>
      <c r="EI419" s="180"/>
      <c r="EJ419" s="180"/>
      <c r="EK419" s="180"/>
      <c r="EL419" s="180"/>
      <c r="EM419" s="180"/>
      <c r="EN419" s="180"/>
      <c r="EO419" s="180"/>
      <c r="EP419" s="180"/>
      <c r="EQ419" s="180"/>
      <c r="ER419" s="180"/>
      <c r="ES419" s="180"/>
      <c r="ET419" s="180"/>
      <c r="EU419" s="180"/>
      <c r="EV419" s="180"/>
      <c r="EW419" s="180"/>
      <c r="EX419" s="180"/>
      <c r="EY419" s="180"/>
      <c r="EZ419" s="180"/>
      <c r="FA419" s="180"/>
      <c r="FB419" s="180"/>
      <c r="FC419" s="180"/>
      <c r="FD419" s="180"/>
      <c r="FE419" s="180"/>
      <c r="FF419" s="180"/>
      <c r="FG419" s="180"/>
      <c r="FH419" s="180"/>
    </row>
    <row r="420" spans="2:164" hidden="1" x14ac:dyDescent="0.3">
      <c r="C420" s="801">
        <f t="shared" si="591"/>
        <v>100</v>
      </c>
      <c r="D420" s="309" t="str">
        <f t="shared" si="591"/>
        <v>-</v>
      </c>
      <c r="E420" s="310">
        <f t="shared" si="589"/>
        <v>0</v>
      </c>
      <c r="F420" s="180"/>
      <c r="G420" s="311" t="str">
        <f t="shared" si="590"/>
        <v>-</v>
      </c>
      <c r="H420" s="311"/>
      <c r="I420" s="311"/>
      <c r="J420" s="311"/>
      <c r="K420" s="312" t="str">
        <f>IFERROR(INDEX($G$321:$G$420,MATCH(0,INDEX(COUNTIF($K$320:K419,$G$321:$G$420),),)),"")</f>
        <v/>
      </c>
      <c r="L420" s="313"/>
      <c r="M420" s="313"/>
      <c r="N420" s="313"/>
      <c r="O420" s="180"/>
      <c r="P420" s="180"/>
      <c r="Q420" s="180"/>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c r="AM420" s="180"/>
      <c r="AN420" s="180"/>
      <c r="AO420" s="180"/>
      <c r="AP420" s="180"/>
      <c r="AQ420" s="180"/>
      <c r="AR420" s="180"/>
      <c r="AS420" s="180"/>
      <c r="AT420" s="180"/>
      <c r="AU420" s="180"/>
      <c r="AV420" s="180"/>
      <c r="AW420" s="180"/>
      <c r="AX420" s="180"/>
      <c r="AY420" s="180"/>
      <c r="AZ420" s="180"/>
      <c r="BA420" s="180"/>
      <c r="BB420" s="180"/>
      <c r="BC420" s="180"/>
      <c r="BD420" s="180"/>
      <c r="BE420" s="180"/>
      <c r="BF420" s="180"/>
      <c r="BG420" s="180"/>
      <c r="BH420" s="180"/>
      <c r="BI420" s="180"/>
      <c r="BJ420" s="180"/>
      <c r="BK420" s="180"/>
      <c r="BL420" s="180"/>
      <c r="BM420" s="180"/>
      <c r="BN420" s="180"/>
      <c r="BO420" s="180"/>
      <c r="BP420" s="180"/>
      <c r="BQ420" s="180"/>
      <c r="BR420" s="180"/>
      <c r="BS420" s="180"/>
      <c r="BT420" s="180"/>
      <c r="BU420" s="180"/>
      <c r="BV420" s="180"/>
      <c r="BW420" s="180"/>
      <c r="BX420" s="180"/>
      <c r="BY420" s="180"/>
      <c r="BZ420" s="180"/>
      <c r="CA420" s="180"/>
      <c r="CB420" s="180"/>
      <c r="CC420" s="180"/>
      <c r="CD420" s="180"/>
      <c r="CE420" s="180"/>
      <c r="CF420" s="180"/>
      <c r="CG420" s="180"/>
      <c r="CH420" s="180"/>
      <c r="CI420" s="180"/>
      <c r="CJ420" s="180"/>
      <c r="CK420" s="180"/>
      <c r="CL420" s="180"/>
      <c r="CM420" s="180"/>
      <c r="CN420" s="180"/>
      <c r="CO420" s="180"/>
      <c r="CP420" s="180"/>
      <c r="CQ420" s="180"/>
      <c r="CR420" s="180"/>
      <c r="CS420" s="180"/>
      <c r="CT420" s="180"/>
      <c r="CU420" s="180"/>
      <c r="CV420" s="180"/>
      <c r="CW420" s="180"/>
      <c r="CX420" s="180"/>
      <c r="CY420" s="180"/>
      <c r="CZ420" s="180"/>
      <c r="DA420" s="180"/>
      <c r="DB420" s="180"/>
      <c r="DC420" s="180"/>
      <c r="DD420" s="180"/>
      <c r="DE420" s="180"/>
      <c r="DF420" s="180"/>
      <c r="DG420" s="180"/>
      <c r="DH420" s="180"/>
      <c r="DI420" s="180"/>
      <c r="DJ420" s="180"/>
      <c r="DK420" s="180"/>
      <c r="DL420" s="180"/>
      <c r="DM420" s="180"/>
      <c r="DN420" s="180"/>
      <c r="DO420" s="180"/>
      <c r="DP420" s="180"/>
      <c r="DQ420" s="180"/>
      <c r="DR420" s="180"/>
      <c r="DS420" s="180"/>
      <c r="DT420" s="180"/>
      <c r="DU420" s="180"/>
      <c r="DV420" s="180"/>
      <c r="DW420" s="180"/>
      <c r="DX420" s="180"/>
      <c r="DY420" s="180"/>
      <c r="DZ420" s="180"/>
      <c r="EA420" s="180"/>
      <c r="EB420" s="180"/>
      <c r="EC420" s="180"/>
      <c r="ED420" s="180"/>
      <c r="EE420" s="180"/>
      <c r="EF420" s="180"/>
      <c r="EG420" s="180"/>
      <c r="EH420" s="180"/>
      <c r="EI420" s="180"/>
      <c r="EJ420" s="180"/>
      <c r="EK420" s="180"/>
      <c r="EL420" s="180"/>
      <c r="EM420" s="180"/>
      <c r="EN420" s="180"/>
      <c r="EO420" s="180"/>
      <c r="EP420" s="180"/>
      <c r="EQ420" s="180"/>
      <c r="ER420" s="180"/>
      <c r="ES420" s="180"/>
      <c r="ET420" s="180"/>
      <c r="EU420" s="180"/>
      <c r="EV420" s="180"/>
      <c r="EW420" s="180"/>
      <c r="EX420" s="180"/>
      <c r="EY420" s="180"/>
      <c r="EZ420" s="180"/>
      <c r="FA420" s="180"/>
      <c r="FB420" s="180"/>
      <c r="FC420" s="180"/>
      <c r="FD420" s="180"/>
      <c r="FE420" s="180"/>
      <c r="FF420" s="180"/>
      <c r="FG420" s="180"/>
      <c r="FH420" s="180"/>
    </row>
    <row r="421" spans="2:164" hidden="1" x14ac:dyDescent="0.3">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H421" s="180"/>
      <c r="AI421" s="180"/>
      <c r="AJ421" s="180"/>
      <c r="AK421" s="180"/>
      <c r="AL421" s="180"/>
      <c r="AM421" s="180"/>
      <c r="AN421" s="180"/>
      <c r="AO421" s="180"/>
      <c r="AP421" s="180"/>
      <c r="AQ421" s="180"/>
      <c r="AR421" s="180"/>
      <c r="AS421" s="180"/>
      <c r="AT421" s="180"/>
      <c r="AU421" s="180"/>
      <c r="AV421" s="180"/>
      <c r="AW421" s="180"/>
      <c r="AX421" s="180"/>
      <c r="AY421" s="180"/>
      <c r="AZ421" s="180"/>
      <c r="BA421" s="180"/>
      <c r="BB421" s="180"/>
      <c r="BC421" s="180"/>
      <c r="BD421" s="180"/>
      <c r="BE421" s="180"/>
      <c r="BF421" s="180"/>
      <c r="BG421" s="180"/>
      <c r="BH421" s="180"/>
      <c r="BI421" s="180"/>
      <c r="BJ421" s="180"/>
      <c r="BK421" s="180"/>
      <c r="BL421" s="180"/>
      <c r="BM421" s="180"/>
      <c r="BN421" s="180"/>
      <c r="BO421" s="180"/>
      <c r="BP421" s="180"/>
      <c r="BQ421" s="180"/>
      <c r="BR421" s="180"/>
      <c r="BS421" s="180"/>
      <c r="BT421" s="180"/>
      <c r="BU421" s="180"/>
      <c r="BV421" s="180"/>
      <c r="BW421" s="180"/>
      <c r="BX421" s="180"/>
      <c r="BY421" s="180"/>
      <c r="BZ421" s="180"/>
      <c r="CA421" s="180"/>
      <c r="CB421" s="180"/>
      <c r="CC421" s="180"/>
      <c r="CD421" s="180"/>
      <c r="CE421" s="180"/>
      <c r="CF421" s="180"/>
      <c r="CG421" s="180"/>
      <c r="CH421" s="180"/>
      <c r="CI421" s="180"/>
      <c r="CJ421" s="180"/>
      <c r="CK421" s="180"/>
      <c r="CL421" s="180"/>
      <c r="CM421" s="180"/>
      <c r="CN421" s="180"/>
      <c r="CO421" s="180"/>
      <c r="CP421" s="180"/>
      <c r="CQ421" s="180"/>
      <c r="CR421" s="180"/>
      <c r="CS421" s="180"/>
      <c r="CT421" s="180"/>
      <c r="CU421" s="180"/>
      <c r="CV421" s="180"/>
      <c r="CW421" s="180"/>
      <c r="CX421" s="180"/>
      <c r="CY421" s="180"/>
      <c r="CZ421" s="180"/>
      <c r="DA421" s="180"/>
      <c r="DB421" s="180"/>
      <c r="DC421" s="180"/>
      <c r="DD421" s="180"/>
      <c r="DE421" s="180"/>
      <c r="DF421" s="180"/>
      <c r="DG421" s="180"/>
      <c r="DH421" s="180"/>
      <c r="DI421" s="180"/>
      <c r="DJ421" s="180"/>
      <c r="DK421" s="180"/>
      <c r="DL421" s="180"/>
      <c r="DM421" s="180"/>
      <c r="DN421" s="180"/>
      <c r="DO421" s="180"/>
      <c r="DP421" s="180"/>
      <c r="DQ421" s="180"/>
      <c r="DR421" s="180"/>
      <c r="DS421" s="180"/>
      <c r="DT421" s="180"/>
      <c r="DU421" s="180"/>
      <c r="DV421" s="180"/>
      <c r="DW421" s="180"/>
      <c r="DX421" s="180"/>
      <c r="DY421" s="180"/>
      <c r="DZ421" s="180"/>
      <c r="EA421" s="180"/>
      <c r="EB421" s="180"/>
      <c r="EC421" s="180"/>
      <c r="ED421" s="180"/>
      <c r="EE421" s="180"/>
      <c r="EF421" s="180"/>
      <c r="EG421" s="180"/>
      <c r="EH421" s="180"/>
      <c r="EI421" s="180"/>
      <c r="EJ421" s="180"/>
      <c r="EK421" s="180"/>
      <c r="EL421" s="180"/>
      <c r="EM421" s="180"/>
      <c r="EN421" s="180"/>
      <c r="EO421" s="180"/>
      <c r="EP421" s="180"/>
      <c r="EQ421" s="180"/>
      <c r="ER421" s="180"/>
      <c r="ES421" s="180"/>
      <c r="ET421" s="180"/>
      <c r="EU421" s="180"/>
      <c r="EV421" s="180"/>
      <c r="EW421" s="180"/>
      <c r="EX421" s="180"/>
      <c r="EY421" s="180"/>
      <c r="EZ421" s="180"/>
      <c r="FA421" s="180"/>
      <c r="FB421" s="180"/>
      <c r="FC421" s="180"/>
      <c r="FD421" s="180"/>
      <c r="FE421" s="180"/>
      <c r="FF421" s="180"/>
      <c r="FG421" s="180"/>
      <c r="FH421" s="180"/>
    </row>
    <row r="422" spans="2:164" hidden="1" x14ac:dyDescent="0.3">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H422" s="180"/>
      <c r="AI422" s="180"/>
      <c r="AJ422" s="180"/>
      <c r="AK422" s="180"/>
      <c r="AL422" s="180"/>
      <c r="AM422" s="180"/>
      <c r="AN422" s="180"/>
      <c r="AO422" s="180"/>
      <c r="AP422" s="180"/>
      <c r="AQ422" s="180"/>
      <c r="AR422" s="180"/>
      <c r="AS422" s="180"/>
      <c r="AT422" s="180"/>
      <c r="AU422" s="180"/>
      <c r="AV422" s="180"/>
      <c r="AW422" s="180"/>
      <c r="AX422" s="180"/>
      <c r="AY422" s="180"/>
      <c r="AZ422" s="180"/>
      <c r="BA422" s="180"/>
      <c r="BB422" s="180"/>
      <c r="BC422" s="180"/>
      <c r="BD422" s="180"/>
      <c r="BE422" s="180"/>
      <c r="BF422" s="180"/>
      <c r="BG422" s="180"/>
      <c r="BH422" s="180"/>
      <c r="BI422" s="180"/>
      <c r="BJ422" s="180"/>
      <c r="BK422" s="180"/>
      <c r="BL422" s="180"/>
      <c r="BM422" s="180"/>
      <c r="BN422" s="180"/>
      <c r="BO422" s="180"/>
      <c r="BP422" s="180"/>
      <c r="BQ422" s="180"/>
      <c r="BR422" s="180"/>
      <c r="BS422" s="180"/>
      <c r="BT422" s="180"/>
      <c r="BU422" s="180"/>
      <c r="BV422" s="180"/>
      <c r="BW422" s="180"/>
      <c r="BX422" s="180"/>
      <c r="BY422" s="180"/>
      <c r="BZ422" s="180"/>
      <c r="CA422" s="180"/>
      <c r="CB422" s="180"/>
      <c r="CC422" s="180"/>
      <c r="CD422" s="180"/>
      <c r="CE422" s="180"/>
      <c r="CF422" s="180"/>
      <c r="CG422" s="180"/>
      <c r="CH422" s="180"/>
      <c r="CI422" s="180"/>
      <c r="CJ422" s="180"/>
      <c r="CK422" s="180"/>
      <c r="CL422" s="180"/>
      <c r="CM422" s="180"/>
      <c r="CN422" s="180"/>
      <c r="CO422" s="180"/>
      <c r="CP422" s="180"/>
      <c r="CQ422" s="180"/>
      <c r="CR422" s="180"/>
      <c r="CS422" s="180"/>
      <c r="CT422" s="180"/>
      <c r="CU422" s="180"/>
      <c r="CV422" s="180"/>
      <c r="CW422" s="180"/>
      <c r="CX422" s="180"/>
      <c r="CY422" s="180"/>
      <c r="CZ422" s="180"/>
      <c r="DA422" s="180"/>
      <c r="DB422" s="180"/>
      <c r="DC422" s="180"/>
      <c r="DD422" s="180"/>
      <c r="DE422" s="180"/>
      <c r="DF422" s="180"/>
      <c r="DG422" s="180"/>
      <c r="DH422" s="180"/>
      <c r="DI422" s="180"/>
      <c r="DJ422" s="180"/>
      <c r="DK422" s="180"/>
      <c r="DL422" s="180"/>
      <c r="DM422" s="180"/>
      <c r="DN422" s="180"/>
      <c r="DO422" s="180"/>
      <c r="DP422" s="180"/>
      <c r="DQ422" s="180"/>
      <c r="DR422" s="180"/>
      <c r="DS422" s="180"/>
      <c r="DT422" s="180"/>
      <c r="DU422" s="180"/>
      <c r="DV422" s="180"/>
      <c r="DW422" s="180"/>
      <c r="DX422" s="180"/>
      <c r="DY422" s="180"/>
      <c r="DZ422" s="180"/>
      <c r="EA422" s="180"/>
      <c r="EB422" s="180"/>
      <c r="EC422" s="180"/>
      <c r="ED422" s="180"/>
      <c r="EE422" s="180"/>
      <c r="EF422" s="180"/>
      <c r="EG422" s="180"/>
      <c r="EH422" s="180"/>
      <c r="EI422" s="180"/>
      <c r="EJ422" s="180"/>
      <c r="EK422" s="180"/>
      <c r="EL422" s="180"/>
      <c r="EM422" s="180"/>
      <c r="EN422" s="180"/>
      <c r="EO422" s="180"/>
      <c r="EP422" s="180"/>
      <c r="EQ422" s="180"/>
      <c r="ER422" s="180"/>
      <c r="ES422" s="180"/>
      <c r="ET422" s="180"/>
      <c r="EU422" s="180"/>
      <c r="EV422" s="180"/>
      <c r="EW422" s="180"/>
      <c r="EX422" s="180"/>
      <c r="EY422" s="180"/>
      <c r="EZ422" s="180"/>
      <c r="FA422" s="180"/>
      <c r="FB422" s="180"/>
      <c r="FC422" s="180"/>
      <c r="FD422" s="180"/>
      <c r="FE422" s="180"/>
      <c r="FF422" s="180"/>
      <c r="FG422" s="180"/>
      <c r="FH422" s="180"/>
    </row>
    <row r="423" spans="2:164" hidden="1" x14ac:dyDescent="0.3">
      <c r="D423" s="302" t="s">
        <v>426</v>
      </c>
      <c r="E423" s="228">
        <v>1</v>
      </c>
      <c r="F423" s="228">
        <v>2</v>
      </c>
      <c r="G423" s="228">
        <v>3</v>
      </c>
      <c r="H423" s="228">
        <v>4</v>
      </c>
      <c r="I423" s="228">
        <v>5</v>
      </c>
      <c r="J423" s="228">
        <v>6</v>
      </c>
      <c r="K423" s="228">
        <v>7</v>
      </c>
      <c r="L423" s="228">
        <v>8</v>
      </c>
      <c r="M423" s="228">
        <v>9</v>
      </c>
      <c r="N423" s="228">
        <v>10</v>
      </c>
      <c r="O423" s="228">
        <v>11</v>
      </c>
      <c r="P423" s="228">
        <v>12</v>
      </c>
      <c r="Q423" s="228">
        <v>13</v>
      </c>
      <c r="R423" s="228">
        <v>14</v>
      </c>
      <c r="S423" s="228">
        <v>15</v>
      </c>
      <c r="T423" s="228">
        <v>16</v>
      </c>
      <c r="U423" s="228">
        <v>17</v>
      </c>
      <c r="V423" s="228">
        <v>18</v>
      </c>
      <c r="W423" s="228">
        <v>19</v>
      </c>
      <c r="X423" s="228">
        <v>20</v>
      </c>
      <c r="Y423" s="228">
        <v>21</v>
      </c>
      <c r="Z423" s="228">
        <v>22</v>
      </c>
      <c r="AA423" s="228">
        <v>23</v>
      </c>
      <c r="AB423" s="228">
        <v>24</v>
      </c>
      <c r="AC423" s="228">
        <v>25</v>
      </c>
      <c r="AD423" s="228">
        <v>26</v>
      </c>
      <c r="AE423" s="228">
        <v>27</v>
      </c>
      <c r="AF423" s="228">
        <v>28</v>
      </c>
      <c r="AG423" s="228">
        <v>29</v>
      </c>
      <c r="AH423" s="228">
        <v>30</v>
      </c>
      <c r="AI423" s="228">
        <v>31</v>
      </c>
      <c r="AJ423" s="228">
        <v>32</v>
      </c>
      <c r="AK423" s="228">
        <v>33</v>
      </c>
      <c r="AL423" s="228">
        <v>34</v>
      </c>
      <c r="AM423" s="228">
        <v>35</v>
      </c>
      <c r="AN423" s="228">
        <v>36</v>
      </c>
      <c r="AO423" s="228">
        <v>37</v>
      </c>
      <c r="AP423" s="228">
        <v>38</v>
      </c>
      <c r="AQ423" s="228">
        <v>39</v>
      </c>
      <c r="AR423" s="228">
        <v>40</v>
      </c>
      <c r="AS423" s="228">
        <v>41</v>
      </c>
      <c r="AT423" s="228">
        <v>42</v>
      </c>
      <c r="AU423" s="228">
        <v>43</v>
      </c>
      <c r="AV423" s="228">
        <v>44</v>
      </c>
      <c r="AW423" s="228">
        <v>45</v>
      </c>
      <c r="AX423" s="228">
        <v>46</v>
      </c>
      <c r="AY423" s="228">
        <v>47</v>
      </c>
      <c r="AZ423" s="228">
        <v>48</v>
      </c>
      <c r="BA423" s="228">
        <v>49</v>
      </c>
      <c r="BB423" s="228">
        <v>50</v>
      </c>
      <c r="BC423" s="228">
        <v>51</v>
      </c>
      <c r="BD423" s="228">
        <v>52</v>
      </c>
      <c r="BE423" s="228">
        <v>53</v>
      </c>
      <c r="BF423" s="228">
        <v>54</v>
      </c>
      <c r="BG423" s="228">
        <v>55</v>
      </c>
      <c r="BH423" s="228">
        <v>56</v>
      </c>
      <c r="BI423" s="228">
        <v>57</v>
      </c>
      <c r="BJ423" s="228">
        <v>58</v>
      </c>
      <c r="BK423" s="228">
        <v>59</v>
      </c>
      <c r="BL423" s="228">
        <v>60</v>
      </c>
      <c r="BM423" s="228">
        <v>61</v>
      </c>
      <c r="BN423" s="228">
        <v>62</v>
      </c>
      <c r="BO423" s="228">
        <v>63</v>
      </c>
      <c r="BP423" s="228">
        <v>64</v>
      </c>
      <c r="BQ423" s="228">
        <v>65</v>
      </c>
      <c r="BR423" s="228">
        <v>66</v>
      </c>
      <c r="BS423" s="228">
        <v>67</v>
      </c>
      <c r="BT423" s="228">
        <v>68</v>
      </c>
      <c r="BU423" s="228">
        <v>69</v>
      </c>
      <c r="BV423" s="228">
        <v>70</v>
      </c>
      <c r="BW423" s="228">
        <v>71</v>
      </c>
      <c r="BX423" s="228">
        <v>72</v>
      </c>
      <c r="BY423" s="228">
        <v>73</v>
      </c>
      <c r="BZ423" s="228">
        <v>74</v>
      </c>
      <c r="CA423" s="228">
        <v>75</v>
      </c>
      <c r="CB423" s="228">
        <v>76</v>
      </c>
      <c r="CC423" s="228">
        <v>77</v>
      </c>
      <c r="CD423" s="228">
        <v>78</v>
      </c>
      <c r="CE423" s="228">
        <v>79</v>
      </c>
      <c r="CF423" s="228">
        <v>80</v>
      </c>
      <c r="CG423" s="180"/>
      <c r="CH423" s="180"/>
      <c r="CI423" s="180"/>
      <c r="CJ423" s="180"/>
      <c r="CK423" s="180"/>
      <c r="CL423" s="180"/>
      <c r="CM423" s="180"/>
      <c r="CN423" s="180"/>
      <c r="CO423" s="180"/>
      <c r="CP423" s="180"/>
      <c r="CQ423" s="180"/>
      <c r="CR423" s="180"/>
      <c r="CS423" s="180"/>
      <c r="CT423" s="180"/>
      <c r="CU423" s="180"/>
      <c r="CV423" s="180"/>
      <c r="CW423" s="180"/>
      <c r="CX423" s="180"/>
      <c r="CY423" s="180"/>
      <c r="CZ423" s="180"/>
      <c r="DA423" s="180"/>
      <c r="DB423" s="180"/>
      <c r="DC423" s="180"/>
      <c r="DD423" s="180"/>
      <c r="DE423" s="180"/>
      <c r="DF423" s="180"/>
      <c r="DG423" s="180"/>
      <c r="DH423" s="180"/>
      <c r="DI423" s="180"/>
      <c r="DJ423" s="180"/>
      <c r="DK423" s="180"/>
      <c r="DL423" s="180"/>
      <c r="DM423" s="180"/>
      <c r="DN423" s="180"/>
      <c r="DO423" s="180"/>
      <c r="DP423" s="180"/>
      <c r="DQ423" s="180"/>
      <c r="DR423" s="180"/>
      <c r="DS423" s="180"/>
      <c r="DT423" s="180"/>
      <c r="DU423" s="180"/>
      <c r="DV423" s="180"/>
      <c r="DW423" s="180"/>
      <c r="DX423" s="180"/>
      <c r="DY423" s="180"/>
      <c r="DZ423" s="180"/>
      <c r="EA423" s="180"/>
      <c r="EB423" s="180"/>
      <c r="EC423" s="180"/>
      <c r="ED423" s="180"/>
      <c r="EE423" s="180"/>
      <c r="EF423" s="180"/>
      <c r="EG423" s="180"/>
      <c r="EH423" s="180"/>
      <c r="EI423" s="180"/>
      <c r="EJ423" s="180"/>
      <c r="EK423" s="180"/>
      <c r="EL423" s="180"/>
      <c r="EM423" s="180"/>
      <c r="EN423" s="180"/>
      <c r="EO423" s="180"/>
      <c r="EP423" s="180"/>
      <c r="EQ423" s="180"/>
      <c r="ER423" s="180"/>
      <c r="ES423" s="180"/>
      <c r="ET423" s="180"/>
      <c r="EU423" s="180"/>
      <c r="EV423" s="180"/>
      <c r="EW423" s="180"/>
      <c r="EX423" s="180"/>
      <c r="EY423" s="180"/>
      <c r="EZ423" s="180"/>
      <c r="FA423" s="180"/>
      <c r="FB423" s="180"/>
      <c r="FC423" s="180"/>
      <c r="FD423" s="180"/>
      <c r="FE423" s="180"/>
      <c r="FF423" s="180"/>
      <c r="FG423" s="180"/>
      <c r="FH423" s="180"/>
    </row>
    <row r="424" spans="2:164" hidden="1" x14ac:dyDescent="0.3">
      <c r="B424" s="699">
        <f>+IFERROR(VLOOKUP(D424,'LP-Servicios'!$E$152:$F$252,2,FALSE),0)</f>
        <v>154625</v>
      </c>
      <c r="C424" s="700">
        <f t="shared" ref="C424:D443" si="592">+C7</f>
        <v>1</v>
      </c>
      <c r="D424" s="314" t="str">
        <f t="shared" si="592"/>
        <v>ADICIONAL-Bomba Trasvase op(1-2Rigs)</v>
      </c>
      <c r="E424" s="208">
        <f t="shared" ref="E424:E455" si="593">+$B424*E115</f>
        <v>0</v>
      </c>
      <c r="F424" s="208">
        <f t="shared" ref="F424:BQ425" si="594">+$B424*F115</f>
        <v>0</v>
      </c>
      <c r="G424" s="208">
        <f t="shared" si="594"/>
        <v>0</v>
      </c>
      <c r="H424" s="208">
        <f t="shared" si="594"/>
        <v>0</v>
      </c>
      <c r="I424" s="208">
        <f t="shared" si="594"/>
        <v>0</v>
      </c>
      <c r="J424" s="208">
        <f t="shared" si="594"/>
        <v>0</v>
      </c>
      <c r="K424" s="208">
        <f t="shared" si="594"/>
        <v>0</v>
      </c>
      <c r="L424" s="208">
        <f t="shared" si="594"/>
        <v>0</v>
      </c>
      <c r="M424" s="208">
        <f t="shared" si="594"/>
        <v>0</v>
      </c>
      <c r="N424" s="208">
        <f t="shared" si="594"/>
        <v>0</v>
      </c>
      <c r="O424" s="208">
        <f t="shared" si="594"/>
        <v>0</v>
      </c>
      <c r="P424" s="208">
        <f t="shared" si="594"/>
        <v>0</v>
      </c>
      <c r="Q424" s="208">
        <f t="shared" si="594"/>
        <v>0</v>
      </c>
      <c r="R424" s="208">
        <f t="shared" si="594"/>
        <v>0</v>
      </c>
      <c r="S424" s="208">
        <f t="shared" si="594"/>
        <v>0</v>
      </c>
      <c r="T424" s="208">
        <f t="shared" si="594"/>
        <v>0</v>
      </c>
      <c r="U424" s="208">
        <f t="shared" si="594"/>
        <v>0</v>
      </c>
      <c r="V424" s="208">
        <f t="shared" si="594"/>
        <v>0</v>
      </c>
      <c r="W424" s="208">
        <f t="shared" si="594"/>
        <v>0</v>
      </c>
      <c r="X424" s="208">
        <f t="shared" si="594"/>
        <v>0</v>
      </c>
      <c r="Y424" s="208">
        <f t="shared" si="594"/>
        <v>0</v>
      </c>
      <c r="Z424" s="208">
        <f t="shared" si="594"/>
        <v>0</v>
      </c>
      <c r="AA424" s="208">
        <f t="shared" si="594"/>
        <v>0</v>
      </c>
      <c r="AB424" s="208">
        <f t="shared" si="594"/>
        <v>0</v>
      </c>
      <c r="AC424" s="208">
        <f t="shared" si="594"/>
        <v>0</v>
      </c>
      <c r="AD424" s="208">
        <f t="shared" si="594"/>
        <v>0</v>
      </c>
      <c r="AE424" s="208">
        <f t="shared" si="594"/>
        <v>0</v>
      </c>
      <c r="AF424" s="208">
        <f t="shared" si="594"/>
        <v>0</v>
      </c>
      <c r="AG424" s="208">
        <f t="shared" si="594"/>
        <v>0</v>
      </c>
      <c r="AH424" s="208">
        <f t="shared" si="594"/>
        <v>0</v>
      </c>
      <c r="AI424" s="208">
        <f t="shared" si="594"/>
        <v>0</v>
      </c>
      <c r="AJ424" s="208">
        <f t="shared" si="594"/>
        <v>0</v>
      </c>
      <c r="AK424" s="208">
        <f t="shared" si="594"/>
        <v>0</v>
      </c>
      <c r="AL424" s="208">
        <f t="shared" si="594"/>
        <v>0</v>
      </c>
      <c r="AM424" s="208">
        <f t="shared" si="594"/>
        <v>0</v>
      </c>
      <c r="AN424" s="208">
        <f t="shared" si="594"/>
        <v>0</v>
      </c>
      <c r="AO424" s="208">
        <f t="shared" si="594"/>
        <v>0</v>
      </c>
      <c r="AP424" s="208">
        <f t="shared" si="594"/>
        <v>0</v>
      </c>
      <c r="AQ424" s="208">
        <f t="shared" si="594"/>
        <v>0</v>
      </c>
      <c r="AR424" s="208">
        <f t="shared" si="594"/>
        <v>0</v>
      </c>
      <c r="AS424" s="208">
        <f t="shared" si="594"/>
        <v>0</v>
      </c>
      <c r="AT424" s="208">
        <f t="shared" si="594"/>
        <v>0</v>
      </c>
      <c r="AU424" s="208">
        <f t="shared" si="594"/>
        <v>0</v>
      </c>
      <c r="AV424" s="208">
        <f t="shared" si="594"/>
        <v>0</v>
      </c>
      <c r="AW424" s="208">
        <f t="shared" si="594"/>
        <v>0</v>
      </c>
      <c r="AX424" s="208">
        <f t="shared" si="594"/>
        <v>0</v>
      </c>
      <c r="AY424" s="208">
        <f t="shared" si="594"/>
        <v>0</v>
      </c>
      <c r="AZ424" s="208">
        <f t="shared" si="594"/>
        <v>0</v>
      </c>
      <c r="BA424" s="208">
        <f t="shared" si="594"/>
        <v>0</v>
      </c>
      <c r="BB424" s="208">
        <f t="shared" si="594"/>
        <v>0</v>
      </c>
      <c r="BC424" s="208">
        <f t="shared" si="594"/>
        <v>0</v>
      </c>
      <c r="BD424" s="208">
        <f t="shared" si="594"/>
        <v>0</v>
      </c>
      <c r="BE424" s="208">
        <f t="shared" si="594"/>
        <v>0</v>
      </c>
      <c r="BF424" s="208">
        <f t="shared" si="594"/>
        <v>0</v>
      </c>
      <c r="BG424" s="208">
        <f t="shared" si="594"/>
        <v>0</v>
      </c>
      <c r="BH424" s="208">
        <f t="shared" si="594"/>
        <v>0</v>
      </c>
      <c r="BI424" s="208">
        <f t="shared" si="594"/>
        <v>0</v>
      </c>
      <c r="BJ424" s="208">
        <f t="shared" si="594"/>
        <v>0</v>
      </c>
      <c r="BK424" s="208">
        <f t="shared" si="594"/>
        <v>0</v>
      </c>
      <c r="BL424" s="208">
        <f t="shared" si="594"/>
        <v>0</v>
      </c>
      <c r="BM424" s="208">
        <f t="shared" si="594"/>
        <v>0</v>
      </c>
      <c r="BN424" s="208">
        <f t="shared" si="594"/>
        <v>0</v>
      </c>
      <c r="BO424" s="208">
        <f t="shared" si="594"/>
        <v>0</v>
      </c>
      <c r="BP424" s="208">
        <f t="shared" si="594"/>
        <v>0</v>
      </c>
      <c r="BQ424" s="208">
        <f t="shared" si="594"/>
        <v>0</v>
      </c>
      <c r="BR424" s="208">
        <f t="shared" ref="BR424:CF428" si="595">+$B424*BR115</f>
        <v>0</v>
      </c>
      <c r="BS424" s="208">
        <f t="shared" si="595"/>
        <v>0</v>
      </c>
      <c r="BT424" s="208">
        <f t="shared" si="595"/>
        <v>0</v>
      </c>
      <c r="BU424" s="208">
        <f t="shared" si="595"/>
        <v>0</v>
      </c>
      <c r="BV424" s="208">
        <f t="shared" si="595"/>
        <v>0</v>
      </c>
      <c r="BW424" s="208">
        <f t="shared" si="595"/>
        <v>0</v>
      </c>
      <c r="BX424" s="208">
        <f t="shared" si="595"/>
        <v>0</v>
      </c>
      <c r="BY424" s="208">
        <f t="shared" si="595"/>
        <v>0</v>
      </c>
      <c r="BZ424" s="208">
        <f t="shared" si="595"/>
        <v>0</v>
      </c>
      <c r="CA424" s="208">
        <f t="shared" si="595"/>
        <v>0</v>
      </c>
      <c r="CB424" s="208">
        <f t="shared" si="595"/>
        <v>0</v>
      </c>
      <c r="CC424" s="208">
        <f t="shared" si="595"/>
        <v>0</v>
      </c>
      <c r="CD424" s="208">
        <f t="shared" si="595"/>
        <v>0</v>
      </c>
      <c r="CE424" s="208">
        <f t="shared" si="595"/>
        <v>0</v>
      </c>
      <c r="CF424" s="208">
        <f t="shared" si="595"/>
        <v>0</v>
      </c>
      <c r="CG424" s="180"/>
      <c r="CH424" s="180"/>
      <c r="CI424" s="180"/>
      <c r="CJ424" s="180"/>
      <c r="CK424" s="180"/>
      <c r="CL424" s="180"/>
      <c r="CM424" s="180"/>
      <c r="CN424" s="180"/>
      <c r="CO424" s="180"/>
      <c r="CP424" s="180"/>
      <c r="CQ424" s="180"/>
      <c r="CR424" s="180"/>
      <c r="CS424" s="180"/>
      <c r="CT424" s="180"/>
      <c r="CU424" s="180"/>
      <c r="CV424" s="180"/>
      <c r="CW424" s="180"/>
      <c r="CX424" s="180"/>
      <c r="CY424" s="180"/>
      <c r="CZ424" s="180"/>
      <c r="DA424" s="180"/>
      <c r="DB424" s="180"/>
      <c r="DC424" s="180"/>
      <c r="DD424" s="180"/>
      <c r="DE424" s="180"/>
      <c r="DF424" s="180"/>
      <c r="DG424" s="180"/>
      <c r="DH424" s="180"/>
      <c r="DI424" s="180"/>
      <c r="DJ424" s="180"/>
      <c r="DK424" s="180"/>
      <c r="DL424" s="180"/>
      <c r="DM424" s="180"/>
      <c r="DN424" s="180"/>
      <c r="DO424" s="180"/>
      <c r="DP424" s="180"/>
      <c r="DQ424" s="180"/>
      <c r="DR424" s="180"/>
      <c r="DS424" s="180"/>
      <c r="DT424" s="180"/>
      <c r="DU424" s="180"/>
      <c r="DV424" s="180"/>
      <c r="DW424" s="180"/>
      <c r="DX424" s="180"/>
      <c r="DY424" s="180"/>
      <c r="DZ424" s="180"/>
      <c r="EA424" s="180"/>
      <c r="EB424" s="180"/>
      <c r="EC424" s="180"/>
      <c r="ED424" s="180"/>
      <c r="EE424" s="180"/>
      <c r="EF424" s="180"/>
      <c r="EG424" s="180"/>
      <c r="EH424" s="180"/>
      <c r="EI424" s="180"/>
      <c r="EJ424" s="180"/>
      <c r="EK424" s="180"/>
      <c r="EL424" s="180"/>
      <c r="EM424" s="180"/>
      <c r="EN424" s="180"/>
      <c r="EO424" s="180"/>
      <c r="EP424" s="180"/>
      <c r="EQ424" s="180"/>
      <c r="ER424" s="180"/>
      <c r="ES424" s="180"/>
      <c r="ET424" s="180"/>
      <c r="EU424" s="180"/>
      <c r="EV424" s="180"/>
      <c r="EW424" s="180"/>
      <c r="EX424" s="180"/>
      <c r="EY424" s="180"/>
      <c r="EZ424" s="180"/>
      <c r="FA424" s="180"/>
      <c r="FB424" s="180"/>
      <c r="FC424" s="180"/>
      <c r="FD424" s="180"/>
      <c r="FE424" s="180"/>
      <c r="FF424" s="180"/>
      <c r="FG424" s="180"/>
      <c r="FH424" s="180"/>
    </row>
    <row r="425" spans="2:164" hidden="1" x14ac:dyDescent="0.3">
      <c r="B425" s="699">
        <f>+IFERROR(VLOOKUP(D425,'LP-Servicios'!$E$152:$F$252,2,FALSE),0)</f>
        <v>108237.51</v>
      </c>
      <c r="C425" s="700">
        <f t="shared" si="592"/>
        <v>2</v>
      </c>
      <c r="D425" s="314" t="str">
        <f t="shared" si="592"/>
        <v>ADICIONAL-Bomba trasvase Std BY(1-2Rigs)</v>
      </c>
      <c r="E425" s="208">
        <f t="shared" si="593"/>
        <v>0</v>
      </c>
      <c r="F425" s="208">
        <f t="shared" ref="F425:T425" si="596">+$B425*F116</f>
        <v>0</v>
      </c>
      <c r="G425" s="208">
        <f t="shared" si="596"/>
        <v>0</v>
      </c>
      <c r="H425" s="208">
        <f t="shared" si="596"/>
        <v>0</v>
      </c>
      <c r="I425" s="208">
        <f t="shared" si="596"/>
        <v>0</v>
      </c>
      <c r="J425" s="208">
        <f t="shared" si="596"/>
        <v>0</v>
      </c>
      <c r="K425" s="208">
        <f t="shared" si="596"/>
        <v>0</v>
      </c>
      <c r="L425" s="208">
        <f t="shared" si="596"/>
        <v>0</v>
      </c>
      <c r="M425" s="208">
        <f t="shared" si="596"/>
        <v>0</v>
      </c>
      <c r="N425" s="208">
        <f t="shared" si="596"/>
        <v>0</v>
      </c>
      <c r="O425" s="208">
        <f t="shared" si="596"/>
        <v>0</v>
      </c>
      <c r="P425" s="208">
        <f t="shared" si="596"/>
        <v>0</v>
      </c>
      <c r="Q425" s="208">
        <f t="shared" si="596"/>
        <v>0</v>
      </c>
      <c r="R425" s="208">
        <f t="shared" si="596"/>
        <v>0</v>
      </c>
      <c r="S425" s="208">
        <f t="shared" si="596"/>
        <v>0</v>
      </c>
      <c r="T425" s="208">
        <f t="shared" si="596"/>
        <v>0</v>
      </c>
      <c r="U425" s="208">
        <f t="shared" si="594"/>
        <v>0</v>
      </c>
      <c r="V425" s="208">
        <f t="shared" si="594"/>
        <v>0</v>
      </c>
      <c r="W425" s="208">
        <f t="shared" si="594"/>
        <v>0</v>
      </c>
      <c r="X425" s="208">
        <f t="shared" si="594"/>
        <v>0</v>
      </c>
      <c r="Y425" s="208">
        <f t="shared" si="594"/>
        <v>0</v>
      </c>
      <c r="Z425" s="208">
        <f t="shared" si="594"/>
        <v>0</v>
      </c>
      <c r="AA425" s="208">
        <f t="shared" si="594"/>
        <v>0</v>
      </c>
      <c r="AB425" s="208">
        <f t="shared" si="594"/>
        <v>0</v>
      </c>
      <c r="AC425" s="208">
        <f t="shared" si="594"/>
        <v>0</v>
      </c>
      <c r="AD425" s="208">
        <f t="shared" si="594"/>
        <v>0</v>
      </c>
      <c r="AE425" s="208">
        <f t="shared" si="594"/>
        <v>0</v>
      </c>
      <c r="AF425" s="208">
        <f t="shared" si="594"/>
        <v>0</v>
      </c>
      <c r="AG425" s="208">
        <f t="shared" si="594"/>
        <v>0</v>
      </c>
      <c r="AH425" s="208">
        <f t="shared" si="594"/>
        <v>0</v>
      </c>
      <c r="AI425" s="208">
        <f t="shared" si="594"/>
        <v>0</v>
      </c>
      <c r="AJ425" s="208">
        <f t="shared" si="594"/>
        <v>0</v>
      </c>
      <c r="AK425" s="208">
        <f t="shared" si="594"/>
        <v>0</v>
      </c>
      <c r="AL425" s="208">
        <f t="shared" si="594"/>
        <v>0</v>
      </c>
      <c r="AM425" s="208">
        <f t="shared" si="594"/>
        <v>0</v>
      </c>
      <c r="AN425" s="208">
        <f t="shared" si="594"/>
        <v>0</v>
      </c>
      <c r="AO425" s="208">
        <f t="shared" si="594"/>
        <v>0</v>
      </c>
      <c r="AP425" s="208">
        <f t="shared" si="594"/>
        <v>0</v>
      </c>
      <c r="AQ425" s="208">
        <f t="shared" si="594"/>
        <v>0</v>
      </c>
      <c r="AR425" s="208">
        <f t="shared" si="594"/>
        <v>0</v>
      </c>
      <c r="AS425" s="208">
        <f t="shared" si="594"/>
        <v>0</v>
      </c>
      <c r="AT425" s="208">
        <f t="shared" si="594"/>
        <v>0</v>
      </c>
      <c r="AU425" s="208">
        <f t="shared" si="594"/>
        <v>0</v>
      </c>
      <c r="AV425" s="208">
        <f t="shared" si="594"/>
        <v>0</v>
      </c>
      <c r="AW425" s="208">
        <f t="shared" si="594"/>
        <v>0</v>
      </c>
      <c r="AX425" s="208">
        <f t="shared" si="594"/>
        <v>0</v>
      </c>
      <c r="AY425" s="208">
        <f t="shared" si="594"/>
        <v>0</v>
      </c>
      <c r="AZ425" s="208">
        <f t="shared" si="594"/>
        <v>0</v>
      </c>
      <c r="BA425" s="208">
        <f t="shared" si="594"/>
        <v>0</v>
      </c>
      <c r="BB425" s="208">
        <f t="shared" si="594"/>
        <v>0</v>
      </c>
      <c r="BC425" s="208">
        <f t="shared" si="594"/>
        <v>0</v>
      </c>
      <c r="BD425" s="208">
        <f t="shared" si="594"/>
        <v>0</v>
      </c>
      <c r="BE425" s="208">
        <f t="shared" si="594"/>
        <v>0</v>
      </c>
      <c r="BF425" s="208">
        <f t="shared" si="594"/>
        <v>0</v>
      </c>
      <c r="BG425" s="208">
        <f t="shared" si="594"/>
        <v>0</v>
      </c>
      <c r="BH425" s="208">
        <f t="shared" si="594"/>
        <v>0</v>
      </c>
      <c r="BI425" s="208">
        <f t="shared" si="594"/>
        <v>0</v>
      </c>
      <c r="BJ425" s="208">
        <f t="shared" si="594"/>
        <v>0</v>
      </c>
      <c r="BK425" s="208">
        <f t="shared" si="594"/>
        <v>0</v>
      </c>
      <c r="BL425" s="208">
        <f t="shared" si="594"/>
        <v>0</v>
      </c>
      <c r="BM425" s="208">
        <f t="shared" si="594"/>
        <v>0</v>
      </c>
      <c r="BN425" s="208">
        <f t="shared" si="594"/>
        <v>0</v>
      </c>
      <c r="BO425" s="208">
        <f t="shared" si="594"/>
        <v>0</v>
      </c>
      <c r="BP425" s="208">
        <f t="shared" si="594"/>
        <v>0</v>
      </c>
      <c r="BQ425" s="208">
        <f t="shared" si="594"/>
        <v>0</v>
      </c>
      <c r="BR425" s="208">
        <f t="shared" si="595"/>
        <v>0</v>
      </c>
      <c r="BS425" s="208">
        <f t="shared" si="595"/>
        <v>0</v>
      </c>
      <c r="BT425" s="208">
        <f t="shared" si="595"/>
        <v>0</v>
      </c>
      <c r="BU425" s="208">
        <f t="shared" si="595"/>
        <v>0</v>
      </c>
      <c r="BV425" s="208">
        <f t="shared" si="595"/>
        <v>0</v>
      </c>
      <c r="BW425" s="208">
        <f t="shared" si="595"/>
        <v>0</v>
      </c>
      <c r="BX425" s="208">
        <f t="shared" si="595"/>
        <v>0</v>
      </c>
      <c r="BY425" s="208">
        <f t="shared" si="595"/>
        <v>0</v>
      </c>
      <c r="BZ425" s="208">
        <f t="shared" si="595"/>
        <v>0</v>
      </c>
      <c r="CA425" s="208">
        <f t="shared" si="595"/>
        <v>0</v>
      </c>
      <c r="CB425" s="208">
        <f t="shared" si="595"/>
        <v>0</v>
      </c>
      <c r="CC425" s="208">
        <f t="shared" si="595"/>
        <v>0</v>
      </c>
      <c r="CD425" s="208">
        <f t="shared" si="595"/>
        <v>0</v>
      </c>
      <c r="CE425" s="208">
        <f t="shared" si="595"/>
        <v>0</v>
      </c>
      <c r="CF425" s="208">
        <f t="shared" si="595"/>
        <v>0</v>
      </c>
      <c r="CG425" s="180"/>
      <c r="CH425" s="180"/>
      <c r="CI425" s="180"/>
      <c r="CJ425" s="180"/>
      <c r="CK425" s="180"/>
      <c r="CL425" s="180"/>
      <c r="CM425" s="180"/>
      <c r="CN425" s="180"/>
      <c r="CO425" s="180"/>
      <c r="CP425" s="180"/>
      <c r="CQ425" s="180"/>
      <c r="CR425" s="180"/>
      <c r="CS425" s="180"/>
      <c r="CT425" s="180"/>
      <c r="CU425" s="180"/>
      <c r="CV425" s="180"/>
      <c r="CW425" s="180"/>
      <c r="CX425" s="180"/>
      <c r="CY425" s="180"/>
      <c r="CZ425" s="180"/>
      <c r="DA425" s="180"/>
      <c r="DB425" s="180"/>
      <c r="DC425" s="180"/>
      <c r="DD425" s="180"/>
      <c r="DE425" s="180"/>
      <c r="DF425" s="180"/>
      <c r="DG425" s="180"/>
      <c r="DH425" s="180"/>
      <c r="DI425" s="180"/>
      <c r="DJ425" s="180"/>
      <c r="DK425" s="180"/>
      <c r="DL425" s="180"/>
      <c r="DM425" s="180"/>
      <c r="DN425" s="180"/>
      <c r="DO425" s="180"/>
      <c r="DP425" s="180"/>
      <c r="DQ425" s="180"/>
      <c r="DR425" s="180"/>
      <c r="DS425" s="180"/>
      <c r="DT425" s="180"/>
      <c r="DU425" s="180"/>
      <c r="DV425" s="180"/>
      <c r="DW425" s="180"/>
      <c r="DX425" s="180"/>
      <c r="DY425" s="180"/>
      <c r="DZ425" s="180"/>
      <c r="EA425" s="180"/>
      <c r="EB425" s="180"/>
      <c r="EC425" s="180"/>
      <c r="ED425" s="180"/>
      <c r="EE425" s="180"/>
      <c r="EF425" s="180"/>
      <c r="EG425" s="180"/>
      <c r="EH425" s="180"/>
      <c r="EI425" s="180"/>
      <c r="EJ425" s="180"/>
      <c r="EK425" s="180"/>
      <c r="EL425" s="180"/>
      <c r="EM425" s="180"/>
      <c r="EN425" s="180"/>
      <c r="EO425" s="180"/>
      <c r="EP425" s="180"/>
      <c r="EQ425" s="180"/>
      <c r="ER425" s="180"/>
      <c r="ES425" s="180"/>
      <c r="ET425" s="180"/>
      <c r="EU425" s="180"/>
      <c r="EV425" s="180"/>
      <c r="EW425" s="180"/>
      <c r="EX425" s="180"/>
      <c r="EY425" s="180"/>
      <c r="EZ425" s="180"/>
      <c r="FA425" s="180"/>
      <c r="FB425" s="180"/>
      <c r="FC425" s="180"/>
      <c r="FD425" s="180"/>
      <c r="FE425" s="180"/>
      <c r="FF425" s="180"/>
      <c r="FG425" s="180"/>
      <c r="FH425" s="180"/>
    </row>
    <row r="426" spans="2:164" hidden="1" x14ac:dyDescent="0.3">
      <c r="B426" s="699">
        <f>+IFERROR(VLOOKUP(D426,'LP-Servicios'!$E$152:$F$252,2,FALSE),0)</f>
        <v>82881.02</v>
      </c>
      <c r="C426" s="700">
        <f t="shared" si="592"/>
        <v>3</v>
      </c>
      <c r="D426" s="314" t="str">
        <f t="shared" si="592"/>
        <v>ADICIONAL-Compresor Stand By(1-2Rigs)</v>
      </c>
      <c r="E426" s="208">
        <f t="shared" si="593"/>
        <v>0</v>
      </c>
      <c r="F426" s="208">
        <f t="shared" ref="F426:BQ429" si="597">+$B426*F117</f>
        <v>0</v>
      </c>
      <c r="G426" s="208">
        <f t="shared" si="597"/>
        <v>0</v>
      </c>
      <c r="H426" s="208">
        <f t="shared" si="597"/>
        <v>0</v>
      </c>
      <c r="I426" s="208">
        <f t="shared" si="597"/>
        <v>0</v>
      </c>
      <c r="J426" s="208">
        <f t="shared" si="597"/>
        <v>0</v>
      </c>
      <c r="K426" s="208">
        <f t="shared" si="597"/>
        <v>0</v>
      </c>
      <c r="L426" s="208">
        <f t="shared" si="597"/>
        <v>0</v>
      </c>
      <c r="M426" s="208">
        <f t="shared" si="597"/>
        <v>0</v>
      </c>
      <c r="N426" s="208">
        <f t="shared" si="597"/>
        <v>0</v>
      </c>
      <c r="O426" s="208">
        <f t="shared" si="597"/>
        <v>0</v>
      </c>
      <c r="P426" s="208">
        <f t="shared" si="597"/>
        <v>0</v>
      </c>
      <c r="Q426" s="208">
        <f t="shared" si="597"/>
        <v>0</v>
      </c>
      <c r="R426" s="208">
        <f t="shared" si="597"/>
        <v>0</v>
      </c>
      <c r="S426" s="208">
        <f t="shared" si="597"/>
        <v>0</v>
      </c>
      <c r="T426" s="208">
        <f t="shared" si="597"/>
        <v>0</v>
      </c>
      <c r="U426" s="208">
        <f t="shared" si="597"/>
        <v>0</v>
      </c>
      <c r="V426" s="208">
        <f t="shared" si="597"/>
        <v>0</v>
      </c>
      <c r="W426" s="208">
        <f t="shared" si="597"/>
        <v>0</v>
      </c>
      <c r="X426" s="208">
        <f t="shared" si="597"/>
        <v>0</v>
      </c>
      <c r="Y426" s="208">
        <f t="shared" si="597"/>
        <v>0</v>
      </c>
      <c r="Z426" s="208">
        <f t="shared" si="597"/>
        <v>0</v>
      </c>
      <c r="AA426" s="208">
        <f t="shared" si="597"/>
        <v>0</v>
      </c>
      <c r="AB426" s="208">
        <f t="shared" si="597"/>
        <v>0</v>
      </c>
      <c r="AC426" s="208">
        <f t="shared" si="597"/>
        <v>0</v>
      </c>
      <c r="AD426" s="208">
        <f t="shared" si="597"/>
        <v>0</v>
      </c>
      <c r="AE426" s="208">
        <f t="shared" si="597"/>
        <v>0</v>
      </c>
      <c r="AF426" s="208">
        <f t="shared" si="597"/>
        <v>0</v>
      </c>
      <c r="AG426" s="208">
        <f t="shared" si="597"/>
        <v>0</v>
      </c>
      <c r="AH426" s="208">
        <f t="shared" si="597"/>
        <v>0</v>
      </c>
      <c r="AI426" s="208">
        <f t="shared" si="597"/>
        <v>0</v>
      </c>
      <c r="AJ426" s="208">
        <f t="shared" si="597"/>
        <v>0</v>
      </c>
      <c r="AK426" s="208">
        <f t="shared" si="597"/>
        <v>0</v>
      </c>
      <c r="AL426" s="208">
        <f t="shared" si="597"/>
        <v>0</v>
      </c>
      <c r="AM426" s="208">
        <f t="shared" si="597"/>
        <v>0</v>
      </c>
      <c r="AN426" s="208">
        <f t="shared" si="597"/>
        <v>0</v>
      </c>
      <c r="AO426" s="208">
        <f t="shared" si="597"/>
        <v>0</v>
      </c>
      <c r="AP426" s="208">
        <f t="shared" si="597"/>
        <v>0</v>
      </c>
      <c r="AQ426" s="208">
        <f t="shared" si="597"/>
        <v>0</v>
      </c>
      <c r="AR426" s="208">
        <f t="shared" si="597"/>
        <v>0</v>
      </c>
      <c r="AS426" s="208">
        <f t="shared" si="597"/>
        <v>0</v>
      </c>
      <c r="AT426" s="208">
        <f t="shared" si="597"/>
        <v>0</v>
      </c>
      <c r="AU426" s="208">
        <f t="shared" si="597"/>
        <v>0</v>
      </c>
      <c r="AV426" s="208">
        <f t="shared" si="597"/>
        <v>0</v>
      </c>
      <c r="AW426" s="208">
        <f t="shared" si="597"/>
        <v>0</v>
      </c>
      <c r="AX426" s="208">
        <f t="shared" si="597"/>
        <v>0</v>
      </c>
      <c r="AY426" s="208">
        <f t="shared" si="597"/>
        <v>0</v>
      </c>
      <c r="AZ426" s="208">
        <f t="shared" si="597"/>
        <v>0</v>
      </c>
      <c r="BA426" s="208">
        <f t="shared" si="597"/>
        <v>0</v>
      </c>
      <c r="BB426" s="208">
        <f t="shared" si="597"/>
        <v>0</v>
      </c>
      <c r="BC426" s="208">
        <f t="shared" si="597"/>
        <v>0</v>
      </c>
      <c r="BD426" s="208">
        <f t="shared" si="597"/>
        <v>0</v>
      </c>
      <c r="BE426" s="208">
        <f t="shared" si="597"/>
        <v>0</v>
      </c>
      <c r="BF426" s="208">
        <f t="shared" si="597"/>
        <v>0</v>
      </c>
      <c r="BG426" s="208">
        <f t="shared" si="597"/>
        <v>0</v>
      </c>
      <c r="BH426" s="208">
        <f t="shared" si="597"/>
        <v>0</v>
      </c>
      <c r="BI426" s="208">
        <f t="shared" si="597"/>
        <v>0</v>
      </c>
      <c r="BJ426" s="208">
        <f t="shared" si="597"/>
        <v>0</v>
      </c>
      <c r="BK426" s="208">
        <f t="shared" si="597"/>
        <v>0</v>
      </c>
      <c r="BL426" s="208">
        <f t="shared" si="597"/>
        <v>0</v>
      </c>
      <c r="BM426" s="208">
        <f t="shared" si="597"/>
        <v>0</v>
      </c>
      <c r="BN426" s="208">
        <f t="shared" si="597"/>
        <v>0</v>
      </c>
      <c r="BO426" s="208">
        <f t="shared" si="597"/>
        <v>0</v>
      </c>
      <c r="BP426" s="208">
        <f t="shared" si="597"/>
        <v>0</v>
      </c>
      <c r="BQ426" s="208">
        <f t="shared" si="597"/>
        <v>0</v>
      </c>
      <c r="BR426" s="208">
        <f t="shared" si="595"/>
        <v>0</v>
      </c>
      <c r="BS426" s="208">
        <f t="shared" si="595"/>
        <v>0</v>
      </c>
      <c r="BT426" s="208">
        <f t="shared" si="595"/>
        <v>0</v>
      </c>
      <c r="BU426" s="208">
        <f t="shared" si="595"/>
        <v>0</v>
      </c>
      <c r="BV426" s="208">
        <f t="shared" si="595"/>
        <v>0</v>
      </c>
      <c r="BW426" s="208">
        <f t="shared" si="595"/>
        <v>0</v>
      </c>
      <c r="BX426" s="208">
        <f t="shared" si="595"/>
        <v>0</v>
      </c>
      <c r="BY426" s="208">
        <f t="shared" si="595"/>
        <v>0</v>
      </c>
      <c r="BZ426" s="208">
        <f t="shared" si="595"/>
        <v>0</v>
      </c>
      <c r="CA426" s="208">
        <f t="shared" si="595"/>
        <v>0</v>
      </c>
      <c r="CB426" s="208">
        <f t="shared" si="595"/>
        <v>0</v>
      </c>
      <c r="CC426" s="208">
        <f t="shared" si="595"/>
        <v>0</v>
      </c>
      <c r="CD426" s="208">
        <f t="shared" si="595"/>
        <v>0</v>
      </c>
      <c r="CE426" s="208">
        <f t="shared" si="595"/>
        <v>0</v>
      </c>
      <c r="CF426" s="208">
        <f t="shared" si="595"/>
        <v>0</v>
      </c>
      <c r="CG426" s="180"/>
      <c r="CH426" s="180"/>
      <c r="CI426" s="180"/>
      <c r="CJ426" s="180"/>
      <c r="CK426" s="180"/>
      <c r="CL426" s="180"/>
      <c r="CM426" s="180"/>
      <c r="CN426" s="180"/>
      <c r="CO426" s="180"/>
      <c r="CP426" s="180"/>
      <c r="CQ426" s="180"/>
      <c r="CR426" s="180"/>
      <c r="CS426" s="180"/>
      <c r="CT426" s="180"/>
      <c r="CU426" s="180"/>
      <c r="CV426" s="180"/>
      <c r="CW426" s="180"/>
      <c r="CX426" s="180"/>
      <c r="CY426" s="180"/>
      <c r="CZ426" s="180"/>
      <c r="DA426" s="180"/>
      <c r="DB426" s="180"/>
      <c r="DC426" s="180"/>
      <c r="DD426" s="180"/>
      <c r="DE426" s="180"/>
      <c r="DF426" s="180"/>
      <c r="DG426" s="180"/>
      <c r="DH426" s="180"/>
      <c r="DI426" s="180"/>
      <c r="DJ426" s="180"/>
      <c r="DK426" s="180"/>
      <c r="DL426" s="180"/>
      <c r="DM426" s="180"/>
      <c r="DN426" s="180"/>
      <c r="DO426" s="180"/>
      <c r="DP426" s="180"/>
      <c r="DQ426" s="180"/>
      <c r="DR426" s="180"/>
      <c r="DS426" s="180"/>
      <c r="DT426" s="180"/>
      <c r="DU426" s="180"/>
      <c r="DV426" s="180"/>
      <c r="DW426" s="180"/>
      <c r="DX426" s="180"/>
      <c r="DY426" s="180"/>
      <c r="DZ426" s="180"/>
      <c r="EA426" s="180"/>
      <c r="EB426" s="180"/>
      <c r="EC426" s="180"/>
      <c r="ED426" s="180"/>
      <c r="EE426" s="180"/>
      <c r="EF426" s="180"/>
      <c r="EG426" s="180"/>
      <c r="EH426" s="180"/>
      <c r="EI426" s="180"/>
      <c r="EJ426" s="180"/>
      <c r="EK426" s="180"/>
      <c r="EL426" s="180"/>
      <c r="EM426" s="180"/>
      <c r="EN426" s="180"/>
      <c r="EO426" s="180"/>
      <c r="EP426" s="180"/>
      <c r="EQ426" s="180"/>
      <c r="ER426" s="180"/>
      <c r="ES426" s="180"/>
      <c r="ET426" s="180"/>
      <c r="EU426" s="180"/>
      <c r="EV426" s="180"/>
      <c r="EW426" s="180"/>
      <c r="EX426" s="180"/>
      <c r="EY426" s="180"/>
      <c r="EZ426" s="180"/>
      <c r="FA426" s="180"/>
      <c r="FB426" s="180"/>
      <c r="FC426" s="180"/>
      <c r="FD426" s="180"/>
      <c r="FE426" s="180"/>
      <c r="FF426" s="180"/>
      <c r="FG426" s="180"/>
      <c r="FH426" s="180"/>
    </row>
    <row r="427" spans="2:164" hidden="1" x14ac:dyDescent="0.3">
      <c r="B427" s="699">
        <f>+IFERROR(VLOOKUP(D427,'LP-Servicios'!$E$152:$F$252,2,FALSE),0)</f>
        <v>92090.02</v>
      </c>
      <c r="C427" s="700">
        <f t="shared" si="592"/>
        <v>4</v>
      </c>
      <c r="D427" s="314" t="str">
        <f t="shared" si="592"/>
        <v>ADICIONAL-Compresor(1-2Rigs)</v>
      </c>
      <c r="E427" s="208">
        <f t="shared" si="593"/>
        <v>0</v>
      </c>
      <c r="F427" s="208">
        <f t="shared" si="597"/>
        <v>0</v>
      </c>
      <c r="G427" s="208">
        <f t="shared" si="597"/>
        <v>0</v>
      </c>
      <c r="H427" s="208">
        <f t="shared" si="597"/>
        <v>0</v>
      </c>
      <c r="I427" s="208">
        <f t="shared" si="597"/>
        <v>0</v>
      </c>
      <c r="J427" s="208">
        <f t="shared" si="597"/>
        <v>0</v>
      </c>
      <c r="K427" s="208">
        <f t="shared" si="597"/>
        <v>0</v>
      </c>
      <c r="L427" s="208">
        <f t="shared" si="597"/>
        <v>0</v>
      </c>
      <c r="M427" s="208">
        <f t="shared" si="597"/>
        <v>0</v>
      </c>
      <c r="N427" s="208">
        <f t="shared" si="597"/>
        <v>0</v>
      </c>
      <c r="O427" s="208">
        <f t="shared" si="597"/>
        <v>0</v>
      </c>
      <c r="P427" s="208">
        <f t="shared" si="597"/>
        <v>0</v>
      </c>
      <c r="Q427" s="208">
        <f t="shared" si="597"/>
        <v>0</v>
      </c>
      <c r="R427" s="208">
        <f t="shared" si="597"/>
        <v>0</v>
      </c>
      <c r="S427" s="208">
        <f t="shared" si="597"/>
        <v>0</v>
      </c>
      <c r="T427" s="208">
        <f t="shared" si="597"/>
        <v>0</v>
      </c>
      <c r="U427" s="208">
        <f t="shared" si="597"/>
        <v>0</v>
      </c>
      <c r="V427" s="208">
        <f t="shared" si="597"/>
        <v>0</v>
      </c>
      <c r="W427" s="208">
        <f t="shared" si="597"/>
        <v>0</v>
      </c>
      <c r="X427" s="208">
        <f t="shared" si="597"/>
        <v>0</v>
      </c>
      <c r="Y427" s="208">
        <f t="shared" si="597"/>
        <v>0</v>
      </c>
      <c r="Z427" s="208">
        <f t="shared" si="597"/>
        <v>0</v>
      </c>
      <c r="AA427" s="208">
        <f t="shared" si="597"/>
        <v>0</v>
      </c>
      <c r="AB427" s="208">
        <f t="shared" si="597"/>
        <v>0</v>
      </c>
      <c r="AC427" s="208">
        <f t="shared" si="597"/>
        <v>0</v>
      </c>
      <c r="AD427" s="208">
        <f t="shared" si="597"/>
        <v>0</v>
      </c>
      <c r="AE427" s="208">
        <f t="shared" si="597"/>
        <v>0</v>
      </c>
      <c r="AF427" s="208">
        <f t="shared" si="597"/>
        <v>0</v>
      </c>
      <c r="AG427" s="208">
        <f t="shared" si="597"/>
        <v>0</v>
      </c>
      <c r="AH427" s="208">
        <f t="shared" si="597"/>
        <v>0</v>
      </c>
      <c r="AI427" s="208">
        <f t="shared" si="597"/>
        <v>0</v>
      </c>
      <c r="AJ427" s="208">
        <f t="shared" si="597"/>
        <v>0</v>
      </c>
      <c r="AK427" s="208">
        <f t="shared" si="597"/>
        <v>0</v>
      </c>
      <c r="AL427" s="208">
        <f t="shared" si="597"/>
        <v>0</v>
      </c>
      <c r="AM427" s="208">
        <f t="shared" si="597"/>
        <v>0</v>
      </c>
      <c r="AN427" s="208">
        <f t="shared" si="597"/>
        <v>0</v>
      </c>
      <c r="AO427" s="208">
        <f t="shared" si="597"/>
        <v>0</v>
      </c>
      <c r="AP427" s="208">
        <f t="shared" si="597"/>
        <v>0</v>
      </c>
      <c r="AQ427" s="208">
        <f t="shared" si="597"/>
        <v>0</v>
      </c>
      <c r="AR427" s="208">
        <f t="shared" si="597"/>
        <v>0</v>
      </c>
      <c r="AS427" s="208">
        <f t="shared" si="597"/>
        <v>0</v>
      </c>
      <c r="AT427" s="208">
        <f t="shared" si="597"/>
        <v>0</v>
      </c>
      <c r="AU427" s="208">
        <f t="shared" si="597"/>
        <v>0</v>
      </c>
      <c r="AV427" s="208">
        <f t="shared" si="597"/>
        <v>0</v>
      </c>
      <c r="AW427" s="208">
        <f t="shared" si="597"/>
        <v>0</v>
      </c>
      <c r="AX427" s="208">
        <f t="shared" si="597"/>
        <v>0</v>
      </c>
      <c r="AY427" s="208">
        <f t="shared" si="597"/>
        <v>0</v>
      </c>
      <c r="AZ427" s="208">
        <f t="shared" si="597"/>
        <v>0</v>
      </c>
      <c r="BA427" s="208">
        <f t="shared" si="597"/>
        <v>0</v>
      </c>
      <c r="BB427" s="208">
        <f t="shared" si="597"/>
        <v>0</v>
      </c>
      <c r="BC427" s="208">
        <f t="shared" si="597"/>
        <v>0</v>
      </c>
      <c r="BD427" s="208">
        <f t="shared" si="597"/>
        <v>0</v>
      </c>
      <c r="BE427" s="208">
        <f t="shared" si="597"/>
        <v>0</v>
      </c>
      <c r="BF427" s="208">
        <f t="shared" si="597"/>
        <v>0</v>
      </c>
      <c r="BG427" s="208">
        <f t="shared" si="597"/>
        <v>0</v>
      </c>
      <c r="BH427" s="208">
        <f t="shared" si="597"/>
        <v>0</v>
      </c>
      <c r="BI427" s="208">
        <f t="shared" si="597"/>
        <v>0</v>
      </c>
      <c r="BJ427" s="208">
        <f t="shared" si="597"/>
        <v>0</v>
      </c>
      <c r="BK427" s="208">
        <f t="shared" si="597"/>
        <v>0</v>
      </c>
      <c r="BL427" s="208">
        <f t="shared" si="597"/>
        <v>0</v>
      </c>
      <c r="BM427" s="208">
        <f t="shared" si="597"/>
        <v>0</v>
      </c>
      <c r="BN427" s="208">
        <f t="shared" si="597"/>
        <v>0</v>
      </c>
      <c r="BO427" s="208">
        <f t="shared" si="597"/>
        <v>0</v>
      </c>
      <c r="BP427" s="208">
        <f t="shared" si="597"/>
        <v>0</v>
      </c>
      <c r="BQ427" s="208">
        <f t="shared" si="597"/>
        <v>0</v>
      </c>
      <c r="BR427" s="208">
        <f t="shared" si="595"/>
        <v>0</v>
      </c>
      <c r="BS427" s="208">
        <f t="shared" si="595"/>
        <v>0</v>
      </c>
      <c r="BT427" s="208">
        <f t="shared" si="595"/>
        <v>0</v>
      </c>
      <c r="BU427" s="208">
        <f t="shared" si="595"/>
        <v>0</v>
      </c>
      <c r="BV427" s="208">
        <f t="shared" si="595"/>
        <v>0</v>
      </c>
      <c r="BW427" s="208">
        <f t="shared" si="595"/>
        <v>0</v>
      </c>
      <c r="BX427" s="208">
        <f t="shared" si="595"/>
        <v>0</v>
      </c>
      <c r="BY427" s="208">
        <f t="shared" si="595"/>
        <v>0</v>
      </c>
      <c r="BZ427" s="208">
        <f t="shared" si="595"/>
        <v>0</v>
      </c>
      <c r="CA427" s="208">
        <f t="shared" si="595"/>
        <v>0</v>
      </c>
      <c r="CB427" s="208">
        <f t="shared" si="595"/>
        <v>0</v>
      </c>
      <c r="CC427" s="208">
        <f t="shared" si="595"/>
        <v>0</v>
      </c>
      <c r="CD427" s="208">
        <f t="shared" si="595"/>
        <v>0</v>
      </c>
      <c r="CE427" s="208">
        <f t="shared" si="595"/>
        <v>0</v>
      </c>
      <c r="CF427" s="208">
        <f t="shared" si="595"/>
        <v>0</v>
      </c>
      <c r="CG427" s="180"/>
      <c r="CH427" s="180"/>
      <c r="CI427" s="180"/>
      <c r="CJ427" s="180"/>
      <c r="CK427" s="180"/>
      <c r="CL427" s="180"/>
      <c r="CM427" s="180"/>
      <c r="CN427" s="180"/>
      <c r="CO427" s="180"/>
      <c r="CP427" s="180"/>
      <c r="CQ427" s="180"/>
      <c r="CR427" s="180"/>
      <c r="CS427" s="180"/>
      <c r="CT427" s="180"/>
      <c r="CU427" s="180"/>
      <c r="CV427" s="180"/>
      <c r="CW427" s="180"/>
      <c r="CX427" s="180"/>
      <c r="CY427" s="180"/>
      <c r="CZ427" s="180"/>
      <c r="DA427" s="180"/>
      <c r="DB427" s="180"/>
      <c r="DC427" s="180"/>
      <c r="DD427" s="180"/>
      <c r="DE427" s="180"/>
      <c r="DF427" s="180"/>
      <c r="DG427" s="180"/>
      <c r="DH427" s="180"/>
      <c r="DI427" s="180"/>
      <c r="DJ427" s="180"/>
      <c r="DK427" s="180"/>
      <c r="DL427" s="180"/>
      <c r="DM427" s="180"/>
      <c r="DN427" s="180"/>
      <c r="DO427" s="180"/>
      <c r="DP427" s="180"/>
      <c r="DQ427" s="180"/>
      <c r="DR427" s="180"/>
      <c r="DS427" s="180"/>
      <c r="DT427" s="180"/>
      <c r="DU427" s="180"/>
      <c r="DV427" s="180"/>
      <c r="DW427" s="180"/>
      <c r="DX427" s="180"/>
      <c r="DY427" s="180"/>
      <c r="DZ427" s="180"/>
      <c r="EA427" s="180"/>
      <c r="EB427" s="180"/>
      <c r="EC427" s="180"/>
      <c r="ED427" s="180"/>
      <c r="EE427" s="180"/>
      <c r="EF427" s="180"/>
      <c r="EG427" s="180"/>
      <c r="EH427" s="180"/>
      <c r="EI427" s="180"/>
      <c r="EJ427" s="180"/>
      <c r="EK427" s="180"/>
      <c r="EL427" s="180"/>
      <c r="EM427" s="180"/>
      <c r="EN427" s="180"/>
      <c r="EO427" s="180"/>
      <c r="EP427" s="180"/>
      <c r="EQ427" s="180"/>
      <c r="ER427" s="180"/>
      <c r="ES427" s="180"/>
      <c r="ET427" s="180"/>
      <c r="EU427" s="180"/>
      <c r="EV427" s="180"/>
      <c r="EW427" s="180"/>
      <c r="EX427" s="180"/>
      <c r="EY427" s="180"/>
      <c r="EZ427" s="180"/>
      <c r="FA427" s="180"/>
      <c r="FB427" s="180"/>
      <c r="FC427" s="180"/>
      <c r="FD427" s="180"/>
      <c r="FE427" s="180"/>
      <c r="FF427" s="180"/>
      <c r="FG427" s="180"/>
      <c r="FH427" s="180"/>
    </row>
    <row r="428" spans="2:164" hidden="1" x14ac:dyDescent="0.3">
      <c r="B428" s="699">
        <f>+IFERROR(VLOOKUP(D428,'LP-Servicios'!$E$152:$F$252,2,FALSE),0)</f>
        <v>2711221.3</v>
      </c>
      <c r="C428" s="700">
        <f t="shared" si="592"/>
        <v>5</v>
      </c>
      <c r="D428" s="314" t="str">
        <f t="shared" si="592"/>
        <v>ADICIONAL-DTM Centrífug(1-2Rigs)</v>
      </c>
      <c r="E428" s="208">
        <f t="shared" si="593"/>
        <v>0</v>
      </c>
      <c r="F428" s="208">
        <f t="shared" si="597"/>
        <v>0</v>
      </c>
      <c r="G428" s="208">
        <f t="shared" si="597"/>
        <v>0</v>
      </c>
      <c r="H428" s="208">
        <f t="shared" si="597"/>
        <v>0</v>
      </c>
      <c r="I428" s="208">
        <f t="shared" si="597"/>
        <v>0</v>
      </c>
      <c r="J428" s="208">
        <f t="shared" si="597"/>
        <v>0</v>
      </c>
      <c r="K428" s="208">
        <f t="shared" si="597"/>
        <v>0</v>
      </c>
      <c r="L428" s="208">
        <f t="shared" si="597"/>
        <v>0</v>
      </c>
      <c r="M428" s="208">
        <f t="shared" si="597"/>
        <v>0</v>
      </c>
      <c r="N428" s="208">
        <f t="shared" si="597"/>
        <v>0</v>
      </c>
      <c r="O428" s="208">
        <f t="shared" si="597"/>
        <v>0</v>
      </c>
      <c r="P428" s="208">
        <f t="shared" si="597"/>
        <v>0</v>
      </c>
      <c r="Q428" s="208">
        <f t="shared" si="597"/>
        <v>0</v>
      </c>
      <c r="R428" s="208">
        <f t="shared" si="597"/>
        <v>0</v>
      </c>
      <c r="S428" s="208">
        <f t="shared" si="597"/>
        <v>0</v>
      </c>
      <c r="T428" s="208">
        <f t="shared" si="597"/>
        <v>0</v>
      </c>
      <c r="U428" s="208">
        <f t="shared" si="597"/>
        <v>0</v>
      </c>
      <c r="V428" s="208">
        <f t="shared" si="597"/>
        <v>0</v>
      </c>
      <c r="W428" s="208">
        <f t="shared" si="597"/>
        <v>0</v>
      </c>
      <c r="X428" s="208">
        <f t="shared" si="597"/>
        <v>0</v>
      </c>
      <c r="Y428" s="208">
        <f t="shared" si="597"/>
        <v>0</v>
      </c>
      <c r="Z428" s="208">
        <f t="shared" si="597"/>
        <v>0</v>
      </c>
      <c r="AA428" s="208">
        <f t="shared" si="597"/>
        <v>0</v>
      </c>
      <c r="AB428" s="208">
        <f t="shared" si="597"/>
        <v>0</v>
      </c>
      <c r="AC428" s="208">
        <f t="shared" si="597"/>
        <v>0</v>
      </c>
      <c r="AD428" s="208">
        <f t="shared" si="597"/>
        <v>0</v>
      </c>
      <c r="AE428" s="208">
        <f t="shared" si="597"/>
        <v>0</v>
      </c>
      <c r="AF428" s="208">
        <f t="shared" si="597"/>
        <v>0</v>
      </c>
      <c r="AG428" s="208">
        <f t="shared" si="597"/>
        <v>0</v>
      </c>
      <c r="AH428" s="208">
        <f t="shared" si="597"/>
        <v>0</v>
      </c>
      <c r="AI428" s="208">
        <f t="shared" si="597"/>
        <v>0</v>
      </c>
      <c r="AJ428" s="208">
        <f t="shared" si="597"/>
        <v>0</v>
      </c>
      <c r="AK428" s="208">
        <f t="shared" si="597"/>
        <v>0</v>
      </c>
      <c r="AL428" s="208">
        <f t="shared" si="597"/>
        <v>0</v>
      </c>
      <c r="AM428" s="208">
        <f t="shared" si="597"/>
        <v>0</v>
      </c>
      <c r="AN428" s="208">
        <f t="shared" si="597"/>
        <v>0</v>
      </c>
      <c r="AO428" s="208">
        <f t="shared" si="597"/>
        <v>0</v>
      </c>
      <c r="AP428" s="208">
        <f t="shared" si="597"/>
        <v>0</v>
      </c>
      <c r="AQ428" s="208">
        <f t="shared" si="597"/>
        <v>0</v>
      </c>
      <c r="AR428" s="208">
        <f t="shared" si="597"/>
        <v>0</v>
      </c>
      <c r="AS428" s="208">
        <f t="shared" si="597"/>
        <v>0</v>
      </c>
      <c r="AT428" s="208">
        <f t="shared" si="597"/>
        <v>0</v>
      </c>
      <c r="AU428" s="208">
        <f t="shared" si="597"/>
        <v>0</v>
      </c>
      <c r="AV428" s="208">
        <f t="shared" si="597"/>
        <v>0</v>
      </c>
      <c r="AW428" s="208">
        <f t="shared" si="597"/>
        <v>0</v>
      </c>
      <c r="AX428" s="208">
        <f t="shared" si="597"/>
        <v>0</v>
      </c>
      <c r="AY428" s="208">
        <f t="shared" si="597"/>
        <v>0</v>
      </c>
      <c r="AZ428" s="208">
        <f t="shared" si="597"/>
        <v>0</v>
      </c>
      <c r="BA428" s="208">
        <f t="shared" si="597"/>
        <v>0</v>
      </c>
      <c r="BB428" s="208">
        <f t="shared" si="597"/>
        <v>0</v>
      </c>
      <c r="BC428" s="208">
        <f t="shared" si="597"/>
        <v>0</v>
      </c>
      <c r="BD428" s="208">
        <f t="shared" si="597"/>
        <v>0</v>
      </c>
      <c r="BE428" s="208">
        <f t="shared" si="597"/>
        <v>0</v>
      </c>
      <c r="BF428" s="208">
        <f t="shared" si="597"/>
        <v>0</v>
      </c>
      <c r="BG428" s="208">
        <f t="shared" si="597"/>
        <v>0</v>
      </c>
      <c r="BH428" s="208">
        <f t="shared" si="597"/>
        <v>0</v>
      </c>
      <c r="BI428" s="208">
        <f t="shared" si="597"/>
        <v>0</v>
      </c>
      <c r="BJ428" s="208">
        <f t="shared" si="597"/>
        <v>0</v>
      </c>
      <c r="BK428" s="208">
        <f t="shared" si="597"/>
        <v>0</v>
      </c>
      <c r="BL428" s="208">
        <f t="shared" si="597"/>
        <v>0</v>
      </c>
      <c r="BM428" s="208">
        <f t="shared" si="597"/>
        <v>0</v>
      </c>
      <c r="BN428" s="208">
        <f t="shared" si="597"/>
        <v>0</v>
      </c>
      <c r="BO428" s="208">
        <f t="shared" si="597"/>
        <v>0</v>
      </c>
      <c r="BP428" s="208">
        <f t="shared" si="597"/>
        <v>0</v>
      </c>
      <c r="BQ428" s="208">
        <f t="shared" si="597"/>
        <v>0</v>
      </c>
      <c r="BR428" s="208">
        <f t="shared" si="595"/>
        <v>0</v>
      </c>
      <c r="BS428" s="208">
        <f t="shared" si="595"/>
        <v>0</v>
      </c>
      <c r="BT428" s="208">
        <f t="shared" si="595"/>
        <v>0</v>
      </c>
      <c r="BU428" s="208">
        <f t="shared" si="595"/>
        <v>0</v>
      </c>
      <c r="BV428" s="208">
        <f t="shared" si="595"/>
        <v>0</v>
      </c>
      <c r="BW428" s="208">
        <f t="shared" si="595"/>
        <v>0</v>
      </c>
      <c r="BX428" s="208">
        <f t="shared" si="595"/>
        <v>0</v>
      </c>
      <c r="BY428" s="208">
        <f t="shared" si="595"/>
        <v>0</v>
      </c>
      <c r="BZ428" s="208">
        <f t="shared" si="595"/>
        <v>0</v>
      </c>
      <c r="CA428" s="208">
        <f t="shared" si="595"/>
        <v>0</v>
      </c>
      <c r="CB428" s="208">
        <f t="shared" si="595"/>
        <v>0</v>
      </c>
      <c r="CC428" s="208">
        <f t="shared" si="595"/>
        <v>0</v>
      </c>
      <c r="CD428" s="208">
        <f t="shared" si="595"/>
        <v>0</v>
      </c>
      <c r="CE428" s="208">
        <f t="shared" si="595"/>
        <v>0</v>
      </c>
      <c r="CF428" s="208">
        <f t="shared" si="595"/>
        <v>0</v>
      </c>
      <c r="CG428" s="180"/>
      <c r="CH428" s="180"/>
      <c r="CI428" s="180"/>
      <c r="CJ428" s="180"/>
      <c r="CK428" s="180"/>
      <c r="CL428" s="180"/>
      <c r="CM428" s="180"/>
      <c r="CN428" s="180"/>
      <c r="CO428" s="180"/>
      <c r="CP428" s="180"/>
      <c r="CQ428" s="180"/>
      <c r="CR428" s="180"/>
      <c r="CS428" s="180"/>
      <c r="CT428" s="180"/>
      <c r="CU428" s="180"/>
      <c r="CV428" s="180"/>
      <c r="CW428" s="180"/>
      <c r="CX428" s="180"/>
      <c r="CY428" s="180"/>
      <c r="CZ428" s="180"/>
      <c r="DA428" s="180"/>
      <c r="DB428" s="180"/>
      <c r="DC428" s="180"/>
      <c r="DD428" s="180"/>
      <c r="DE428" s="180"/>
      <c r="DF428" s="180"/>
      <c r="DG428" s="180"/>
      <c r="DH428" s="180"/>
      <c r="DI428" s="180"/>
      <c r="DJ428" s="180"/>
      <c r="DK428" s="180"/>
      <c r="DL428" s="180"/>
      <c r="DM428" s="180"/>
      <c r="DN428" s="180"/>
      <c r="DO428" s="180"/>
      <c r="DP428" s="180"/>
      <c r="DQ428" s="180"/>
      <c r="DR428" s="180"/>
      <c r="DS428" s="180"/>
      <c r="DT428" s="180"/>
      <c r="DU428" s="180"/>
      <c r="DV428" s="180"/>
      <c r="DW428" s="180"/>
      <c r="DX428" s="180"/>
      <c r="DY428" s="180"/>
      <c r="DZ428" s="180"/>
      <c r="EA428" s="180"/>
      <c r="EB428" s="180"/>
      <c r="EC428" s="180"/>
      <c r="ED428" s="180"/>
      <c r="EE428" s="180"/>
      <c r="EF428" s="180"/>
      <c r="EG428" s="180"/>
      <c r="EH428" s="180"/>
      <c r="EI428" s="180"/>
      <c r="EJ428" s="180"/>
      <c r="EK428" s="180"/>
      <c r="EL428" s="180"/>
      <c r="EM428" s="180"/>
      <c r="EN428" s="180"/>
      <c r="EO428" s="180"/>
      <c r="EP428" s="180"/>
      <c r="EQ428" s="180"/>
      <c r="ER428" s="180"/>
      <c r="ES428" s="180"/>
      <c r="ET428" s="180"/>
      <c r="EU428" s="180"/>
      <c r="EV428" s="180"/>
      <c r="EW428" s="180"/>
      <c r="EX428" s="180"/>
      <c r="EY428" s="180"/>
      <c r="EZ428" s="180"/>
      <c r="FA428" s="180"/>
      <c r="FB428" s="180"/>
      <c r="FC428" s="180"/>
      <c r="FD428" s="180"/>
      <c r="FE428" s="180"/>
      <c r="FF428" s="180"/>
      <c r="FG428" s="180"/>
      <c r="FH428" s="180"/>
    </row>
    <row r="429" spans="2:164" hidden="1" x14ac:dyDescent="0.3">
      <c r="B429" s="699">
        <f>+IFERROR(VLOOKUP(D429,'LP-Servicios'!$E$152:$F$252,2,FALSE),0)</f>
        <v>2711221.3</v>
      </c>
      <c r="C429" s="700">
        <f t="shared" si="592"/>
        <v>6</v>
      </c>
      <c r="D429" s="314" t="str">
        <f t="shared" si="592"/>
        <v>ADICIONAL-DTM Compresor(1-2Rigs)</v>
      </c>
      <c r="E429" s="208">
        <f t="shared" si="593"/>
        <v>0</v>
      </c>
      <c r="F429" s="208">
        <f t="shared" si="597"/>
        <v>0</v>
      </c>
      <c r="G429" s="208">
        <f t="shared" si="597"/>
        <v>0</v>
      </c>
      <c r="H429" s="208">
        <f t="shared" si="597"/>
        <v>0</v>
      </c>
      <c r="I429" s="208">
        <f t="shared" si="597"/>
        <v>0</v>
      </c>
      <c r="J429" s="208">
        <f t="shared" si="597"/>
        <v>0</v>
      </c>
      <c r="K429" s="208">
        <f t="shared" si="597"/>
        <v>0</v>
      </c>
      <c r="L429" s="208">
        <f t="shared" si="597"/>
        <v>0</v>
      </c>
      <c r="M429" s="208">
        <f t="shared" si="597"/>
        <v>0</v>
      </c>
      <c r="N429" s="208">
        <f t="shared" si="597"/>
        <v>0</v>
      </c>
      <c r="O429" s="208">
        <f t="shared" si="597"/>
        <v>0</v>
      </c>
      <c r="P429" s="208">
        <f t="shared" si="597"/>
        <v>0</v>
      </c>
      <c r="Q429" s="208">
        <f t="shared" si="597"/>
        <v>0</v>
      </c>
      <c r="R429" s="208">
        <f t="shared" si="597"/>
        <v>0</v>
      </c>
      <c r="S429" s="208">
        <f t="shared" si="597"/>
        <v>0</v>
      </c>
      <c r="T429" s="208">
        <f t="shared" si="597"/>
        <v>0</v>
      </c>
      <c r="U429" s="208">
        <f t="shared" si="597"/>
        <v>0</v>
      </c>
      <c r="V429" s="208">
        <f t="shared" si="597"/>
        <v>0</v>
      </c>
      <c r="W429" s="208">
        <f t="shared" si="597"/>
        <v>0</v>
      </c>
      <c r="X429" s="208">
        <f t="shared" si="597"/>
        <v>0</v>
      </c>
      <c r="Y429" s="208">
        <f t="shared" si="597"/>
        <v>0</v>
      </c>
      <c r="Z429" s="208">
        <f t="shared" si="597"/>
        <v>0</v>
      </c>
      <c r="AA429" s="208">
        <f t="shared" si="597"/>
        <v>0</v>
      </c>
      <c r="AB429" s="208">
        <f t="shared" si="597"/>
        <v>0</v>
      </c>
      <c r="AC429" s="208">
        <f t="shared" si="597"/>
        <v>0</v>
      </c>
      <c r="AD429" s="208">
        <f t="shared" si="597"/>
        <v>0</v>
      </c>
      <c r="AE429" s="208">
        <f t="shared" si="597"/>
        <v>0</v>
      </c>
      <c r="AF429" s="208">
        <f t="shared" si="597"/>
        <v>0</v>
      </c>
      <c r="AG429" s="208">
        <f t="shared" si="597"/>
        <v>0</v>
      </c>
      <c r="AH429" s="208">
        <f t="shared" si="597"/>
        <v>0</v>
      </c>
      <c r="AI429" s="208">
        <f t="shared" si="597"/>
        <v>0</v>
      </c>
      <c r="AJ429" s="208">
        <f t="shared" si="597"/>
        <v>0</v>
      </c>
      <c r="AK429" s="208">
        <f t="shared" si="597"/>
        <v>0</v>
      </c>
      <c r="AL429" s="208">
        <f t="shared" si="597"/>
        <v>0</v>
      </c>
      <c r="AM429" s="208">
        <f t="shared" si="597"/>
        <v>0</v>
      </c>
      <c r="AN429" s="208">
        <f t="shared" si="597"/>
        <v>0</v>
      </c>
      <c r="AO429" s="208">
        <f t="shared" si="597"/>
        <v>0</v>
      </c>
      <c r="AP429" s="208">
        <f t="shared" si="597"/>
        <v>0</v>
      </c>
      <c r="AQ429" s="208">
        <f t="shared" si="597"/>
        <v>0</v>
      </c>
      <c r="AR429" s="208">
        <f t="shared" si="597"/>
        <v>0</v>
      </c>
      <c r="AS429" s="208">
        <f t="shared" si="597"/>
        <v>0</v>
      </c>
      <c r="AT429" s="208">
        <f t="shared" si="597"/>
        <v>0</v>
      </c>
      <c r="AU429" s="208">
        <f t="shared" si="597"/>
        <v>0</v>
      </c>
      <c r="AV429" s="208">
        <f t="shared" si="597"/>
        <v>0</v>
      </c>
      <c r="AW429" s="208">
        <f t="shared" si="597"/>
        <v>0</v>
      </c>
      <c r="AX429" s="208">
        <f t="shared" si="597"/>
        <v>0</v>
      </c>
      <c r="AY429" s="208">
        <f t="shared" si="597"/>
        <v>0</v>
      </c>
      <c r="AZ429" s="208">
        <f t="shared" si="597"/>
        <v>0</v>
      </c>
      <c r="BA429" s="208">
        <f t="shared" si="597"/>
        <v>0</v>
      </c>
      <c r="BB429" s="208">
        <f t="shared" si="597"/>
        <v>0</v>
      </c>
      <c r="BC429" s="208">
        <f t="shared" si="597"/>
        <v>0</v>
      </c>
      <c r="BD429" s="208">
        <f t="shared" si="597"/>
        <v>0</v>
      </c>
      <c r="BE429" s="208">
        <f t="shared" si="597"/>
        <v>0</v>
      </c>
      <c r="BF429" s="208">
        <f t="shared" si="597"/>
        <v>0</v>
      </c>
      <c r="BG429" s="208">
        <f t="shared" si="597"/>
        <v>0</v>
      </c>
      <c r="BH429" s="208">
        <f t="shared" si="597"/>
        <v>0</v>
      </c>
      <c r="BI429" s="208">
        <f t="shared" si="597"/>
        <v>0</v>
      </c>
      <c r="BJ429" s="208">
        <f t="shared" si="597"/>
        <v>0</v>
      </c>
      <c r="BK429" s="208">
        <f t="shared" si="597"/>
        <v>0</v>
      </c>
      <c r="BL429" s="208">
        <f t="shared" si="597"/>
        <v>0</v>
      </c>
      <c r="BM429" s="208">
        <f t="shared" si="597"/>
        <v>0</v>
      </c>
      <c r="BN429" s="208">
        <f t="shared" si="597"/>
        <v>0</v>
      </c>
      <c r="BO429" s="208">
        <f t="shared" si="597"/>
        <v>0</v>
      </c>
      <c r="BP429" s="208">
        <f t="shared" si="597"/>
        <v>0</v>
      </c>
      <c r="BQ429" s="208">
        <f t="shared" ref="BQ429:CF432" si="598">+$B429*BQ120</f>
        <v>0</v>
      </c>
      <c r="BR429" s="208">
        <f t="shared" si="598"/>
        <v>0</v>
      </c>
      <c r="BS429" s="208">
        <f t="shared" si="598"/>
        <v>0</v>
      </c>
      <c r="BT429" s="208">
        <f t="shared" si="598"/>
        <v>0</v>
      </c>
      <c r="BU429" s="208">
        <f t="shared" si="598"/>
        <v>0</v>
      </c>
      <c r="BV429" s="208">
        <f t="shared" si="598"/>
        <v>0</v>
      </c>
      <c r="BW429" s="208">
        <f t="shared" si="598"/>
        <v>0</v>
      </c>
      <c r="BX429" s="208">
        <f t="shared" si="598"/>
        <v>0</v>
      </c>
      <c r="BY429" s="208">
        <f t="shared" si="598"/>
        <v>0</v>
      </c>
      <c r="BZ429" s="208">
        <f t="shared" si="598"/>
        <v>0</v>
      </c>
      <c r="CA429" s="208">
        <f t="shared" si="598"/>
        <v>0</v>
      </c>
      <c r="CB429" s="208">
        <f t="shared" si="598"/>
        <v>0</v>
      </c>
      <c r="CC429" s="208">
        <f t="shared" si="598"/>
        <v>0</v>
      </c>
      <c r="CD429" s="208">
        <f t="shared" si="598"/>
        <v>0</v>
      </c>
      <c r="CE429" s="208">
        <f t="shared" si="598"/>
        <v>0</v>
      </c>
      <c r="CF429" s="208">
        <f t="shared" si="598"/>
        <v>0</v>
      </c>
      <c r="CG429" s="180"/>
      <c r="CH429" s="180"/>
      <c r="CI429" s="180"/>
      <c r="CJ429" s="180"/>
      <c r="CK429" s="180"/>
      <c r="CL429" s="180"/>
      <c r="CM429" s="180"/>
      <c r="CN429" s="180"/>
      <c r="CO429" s="180"/>
      <c r="CP429" s="180"/>
      <c r="CQ429" s="180"/>
      <c r="CR429" s="180"/>
      <c r="CS429" s="180"/>
      <c r="CT429" s="180"/>
      <c r="CU429" s="180"/>
      <c r="CV429" s="180"/>
      <c r="CW429" s="180"/>
      <c r="CX429" s="180"/>
      <c r="CY429" s="180"/>
      <c r="CZ429" s="180"/>
      <c r="DA429" s="180"/>
      <c r="DB429" s="180"/>
      <c r="DC429" s="180"/>
      <c r="DD429" s="180"/>
      <c r="DE429" s="180"/>
      <c r="DF429" s="180"/>
      <c r="DG429" s="180"/>
      <c r="DH429" s="180"/>
      <c r="DI429" s="180"/>
      <c r="DJ429" s="180"/>
      <c r="DK429" s="180"/>
      <c r="DL429" s="180"/>
      <c r="DM429" s="180"/>
      <c r="DN429" s="180"/>
      <c r="DO429" s="180"/>
      <c r="DP429" s="180"/>
      <c r="DQ429" s="180"/>
      <c r="DR429" s="180"/>
      <c r="DS429" s="180"/>
      <c r="DT429" s="180"/>
      <c r="DU429" s="180"/>
      <c r="DV429" s="180"/>
      <c r="DW429" s="180"/>
      <c r="DX429" s="180"/>
      <c r="DY429" s="180"/>
      <c r="DZ429" s="180"/>
      <c r="EA429" s="180"/>
      <c r="EB429" s="180"/>
      <c r="EC429" s="180"/>
      <c r="ED429" s="180"/>
      <c r="EE429" s="180"/>
      <c r="EF429" s="180"/>
      <c r="EG429" s="180"/>
      <c r="EH429" s="180"/>
      <c r="EI429" s="180"/>
      <c r="EJ429" s="180"/>
      <c r="EK429" s="180"/>
      <c r="EL429" s="180"/>
      <c r="EM429" s="180"/>
      <c r="EN429" s="180"/>
      <c r="EO429" s="180"/>
      <c r="EP429" s="180"/>
      <c r="EQ429" s="180"/>
      <c r="ER429" s="180"/>
      <c r="ES429" s="180"/>
      <c r="ET429" s="180"/>
      <c r="EU429" s="180"/>
      <c r="EV429" s="180"/>
      <c r="EW429" s="180"/>
      <c r="EX429" s="180"/>
      <c r="EY429" s="180"/>
      <c r="EZ429" s="180"/>
      <c r="FA429" s="180"/>
      <c r="FB429" s="180"/>
      <c r="FC429" s="180"/>
      <c r="FD429" s="180"/>
      <c r="FE429" s="180"/>
      <c r="FF429" s="180"/>
      <c r="FG429" s="180"/>
      <c r="FH429" s="180"/>
    </row>
    <row r="430" spans="2:164" hidden="1" x14ac:dyDescent="0.3">
      <c r="B430" s="699">
        <f>+IFERROR(VLOOKUP(D430,'LP-Servicios'!$E$152:$F$252,2,FALSE),0)</f>
        <v>966657.83</v>
      </c>
      <c r="C430" s="700">
        <f t="shared" si="592"/>
        <v>7</v>
      </c>
      <c r="D430" s="314" t="str">
        <f t="shared" si="592"/>
        <v>ADICIONAL-DTM Lumin ent PAD30Km(1-2Rigs)</v>
      </c>
      <c r="E430" s="208">
        <f t="shared" si="593"/>
        <v>0</v>
      </c>
      <c r="F430" s="208">
        <f t="shared" ref="F430:BQ433" si="599">+$B430*F121</f>
        <v>0</v>
      </c>
      <c r="G430" s="208">
        <f t="shared" si="599"/>
        <v>0</v>
      </c>
      <c r="H430" s="208">
        <f t="shared" si="599"/>
        <v>0</v>
      </c>
      <c r="I430" s="208">
        <f t="shared" si="599"/>
        <v>0</v>
      </c>
      <c r="J430" s="208">
        <f t="shared" si="599"/>
        <v>0</v>
      </c>
      <c r="K430" s="208">
        <f t="shared" si="599"/>
        <v>0</v>
      </c>
      <c r="L430" s="208">
        <f t="shared" si="599"/>
        <v>0</v>
      </c>
      <c r="M430" s="208">
        <f t="shared" si="599"/>
        <v>0</v>
      </c>
      <c r="N430" s="208">
        <f t="shared" si="599"/>
        <v>0</v>
      </c>
      <c r="O430" s="208">
        <f t="shared" si="599"/>
        <v>0</v>
      </c>
      <c r="P430" s="208">
        <f t="shared" si="599"/>
        <v>0</v>
      </c>
      <c r="Q430" s="208">
        <f t="shared" si="599"/>
        <v>0</v>
      </c>
      <c r="R430" s="208">
        <f t="shared" si="599"/>
        <v>0</v>
      </c>
      <c r="S430" s="208">
        <f t="shared" si="599"/>
        <v>0</v>
      </c>
      <c r="T430" s="208">
        <f t="shared" si="599"/>
        <v>0</v>
      </c>
      <c r="U430" s="208">
        <f t="shared" si="599"/>
        <v>0</v>
      </c>
      <c r="V430" s="208">
        <f t="shared" si="599"/>
        <v>0</v>
      </c>
      <c r="W430" s="208">
        <f t="shared" si="599"/>
        <v>0</v>
      </c>
      <c r="X430" s="208">
        <f t="shared" si="599"/>
        <v>0</v>
      </c>
      <c r="Y430" s="208">
        <f t="shared" si="599"/>
        <v>0</v>
      </c>
      <c r="Z430" s="208">
        <f t="shared" si="599"/>
        <v>0</v>
      </c>
      <c r="AA430" s="208">
        <f t="shared" si="599"/>
        <v>0</v>
      </c>
      <c r="AB430" s="208">
        <f t="shared" si="599"/>
        <v>0</v>
      </c>
      <c r="AC430" s="208">
        <f t="shared" si="599"/>
        <v>0</v>
      </c>
      <c r="AD430" s="208">
        <f t="shared" si="599"/>
        <v>0</v>
      </c>
      <c r="AE430" s="208">
        <f t="shared" si="599"/>
        <v>0</v>
      </c>
      <c r="AF430" s="208">
        <f t="shared" si="599"/>
        <v>0</v>
      </c>
      <c r="AG430" s="208">
        <f t="shared" si="599"/>
        <v>0</v>
      </c>
      <c r="AH430" s="208">
        <f t="shared" si="599"/>
        <v>0</v>
      </c>
      <c r="AI430" s="208">
        <f t="shared" si="599"/>
        <v>0</v>
      </c>
      <c r="AJ430" s="208">
        <f t="shared" si="599"/>
        <v>0</v>
      </c>
      <c r="AK430" s="208">
        <f t="shared" si="599"/>
        <v>0</v>
      </c>
      <c r="AL430" s="208">
        <f t="shared" si="599"/>
        <v>0</v>
      </c>
      <c r="AM430" s="208">
        <f t="shared" si="599"/>
        <v>0</v>
      </c>
      <c r="AN430" s="208">
        <f t="shared" si="599"/>
        <v>0</v>
      </c>
      <c r="AO430" s="208">
        <f t="shared" si="599"/>
        <v>0</v>
      </c>
      <c r="AP430" s="208">
        <f t="shared" si="599"/>
        <v>0</v>
      </c>
      <c r="AQ430" s="208">
        <f t="shared" si="599"/>
        <v>0</v>
      </c>
      <c r="AR430" s="208">
        <f t="shared" si="599"/>
        <v>0</v>
      </c>
      <c r="AS430" s="208">
        <f t="shared" si="599"/>
        <v>0</v>
      </c>
      <c r="AT430" s="208">
        <f t="shared" si="599"/>
        <v>0</v>
      </c>
      <c r="AU430" s="208">
        <f t="shared" si="599"/>
        <v>0</v>
      </c>
      <c r="AV430" s="208">
        <f t="shared" si="599"/>
        <v>0</v>
      </c>
      <c r="AW430" s="208">
        <f t="shared" si="599"/>
        <v>0</v>
      </c>
      <c r="AX430" s="208">
        <f t="shared" si="599"/>
        <v>0</v>
      </c>
      <c r="AY430" s="208">
        <f t="shared" si="599"/>
        <v>0</v>
      </c>
      <c r="AZ430" s="208">
        <f t="shared" si="599"/>
        <v>0</v>
      </c>
      <c r="BA430" s="208">
        <f t="shared" si="599"/>
        <v>0</v>
      </c>
      <c r="BB430" s="208">
        <f t="shared" si="599"/>
        <v>0</v>
      </c>
      <c r="BC430" s="208">
        <f t="shared" si="599"/>
        <v>0</v>
      </c>
      <c r="BD430" s="208">
        <f t="shared" si="599"/>
        <v>0</v>
      </c>
      <c r="BE430" s="208">
        <f t="shared" si="599"/>
        <v>0</v>
      </c>
      <c r="BF430" s="208">
        <f t="shared" si="599"/>
        <v>0</v>
      </c>
      <c r="BG430" s="208">
        <f t="shared" si="599"/>
        <v>0</v>
      </c>
      <c r="BH430" s="208">
        <f t="shared" si="599"/>
        <v>0</v>
      </c>
      <c r="BI430" s="208">
        <f t="shared" si="599"/>
        <v>0</v>
      </c>
      <c r="BJ430" s="208">
        <f t="shared" si="599"/>
        <v>0</v>
      </c>
      <c r="BK430" s="208">
        <f t="shared" si="599"/>
        <v>0</v>
      </c>
      <c r="BL430" s="208">
        <f t="shared" si="599"/>
        <v>0</v>
      </c>
      <c r="BM430" s="208">
        <f t="shared" si="599"/>
        <v>0</v>
      </c>
      <c r="BN430" s="208">
        <f t="shared" si="599"/>
        <v>0</v>
      </c>
      <c r="BO430" s="208">
        <f t="shared" si="599"/>
        <v>0</v>
      </c>
      <c r="BP430" s="208">
        <f t="shared" si="599"/>
        <v>0</v>
      </c>
      <c r="BQ430" s="208">
        <f t="shared" si="599"/>
        <v>0</v>
      </c>
      <c r="BR430" s="208">
        <f t="shared" si="598"/>
        <v>0</v>
      </c>
      <c r="BS430" s="208">
        <f t="shared" si="598"/>
        <v>0</v>
      </c>
      <c r="BT430" s="208">
        <f t="shared" si="598"/>
        <v>0</v>
      </c>
      <c r="BU430" s="208">
        <f t="shared" si="598"/>
        <v>0</v>
      </c>
      <c r="BV430" s="208">
        <f t="shared" si="598"/>
        <v>0</v>
      </c>
      <c r="BW430" s="208">
        <f t="shared" si="598"/>
        <v>0</v>
      </c>
      <c r="BX430" s="208">
        <f t="shared" si="598"/>
        <v>0</v>
      </c>
      <c r="BY430" s="208">
        <f t="shared" si="598"/>
        <v>0</v>
      </c>
      <c r="BZ430" s="208">
        <f t="shared" si="598"/>
        <v>0</v>
      </c>
      <c r="CA430" s="208">
        <f t="shared" si="598"/>
        <v>0</v>
      </c>
      <c r="CB430" s="208">
        <f t="shared" si="598"/>
        <v>0</v>
      </c>
      <c r="CC430" s="208">
        <f t="shared" si="598"/>
        <v>0</v>
      </c>
      <c r="CD430" s="208">
        <f t="shared" si="598"/>
        <v>0</v>
      </c>
      <c r="CE430" s="208">
        <f t="shared" si="598"/>
        <v>0</v>
      </c>
      <c r="CF430" s="208">
        <f t="shared" si="598"/>
        <v>0</v>
      </c>
      <c r="CG430" s="180"/>
      <c r="CH430" s="180"/>
      <c r="CI430" s="180"/>
      <c r="CJ430" s="180"/>
      <c r="CK430" s="180"/>
      <c r="CL430" s="180"/>
      <c r="CM430" s="180"/>
      <c r="CN430" s="180"/>
      <c r="CO430" s="180"/>
      <c r="CP430" s="180"/>
      <c r="CQ430" s="180"/>
      <c r="CR430" s="180"/>
      <c r="CS430" s="180"/>
      <c r="CT430" s="180"/>
      <c r="CU430" s="180"/>
      <c r="CV430" s="180"/>
      <c r="CW430" s="180"/>
      <c r="CX430" s="180"/>
      <c r="CY430" s="180"/>
      <c r="CZ430" s="180"/>
      <c r="DA430" s="180"/>
      <c r="DB430" s="180"/>
      <c r="DC430" s="180"/>
      <c r="DD430" s="180"/>
      <c r="DE430" s="180"/>
      <c r="DF430" s="180"/>
      <c r="DG430" s="180"/>
      <c r="DH430" s="180"/>
      <c r="DI430" s="180"/>
      <c r="DJ430" s="180"/>
      <c r="DK430" s="180"/>
      <c r="DL430" s="180"/>
      <c r="DM430" s="180"/>
      <c r="DN430" s="180"/>
      <c r="DO430" s="180"/>
      <c r="DP430" s="180"/>
      <c r="DQ430" s="180"/>
      <c r="DR430" s="180"/>
      <c r="DS430" s="180"/>
      <c r="DT430" s="180"/>
      <c r="DU430" s="180"/>
      <c r="DV430" s="180"/>
      <c r="DW430" s="180"/>
      <c r="DX430" s="180"/>
      <c r="DY430" s="180"/>
      <c r="DZ430" s="180"/>
      <c r="EA430" s="180"/>
      <c r="EB430" s="180"/>
      <c r="EC430" s="180"/>
      <c r="ED430" s="180"/>
      <c r="EE430" s="180"/>
      <c r="EF430" s="180"/>
      <c r="EG430" s="180"/>
      <c r="EH430" s="180"/>
      <c r="EI430" s="180"/>
      <c r="EJ430" s="180"/>
      <c r="EK430" s="180"/>
      <c r="EL430" s="180"/>
      <c r="EM430" s="180"/>
      <c r="EN430" s="180"/>
      <c r="EO430" s="180"/>
      <c r="EP430" s="180"/>
      <c r="EQ430" s="180"/>
      <c r="ER430" s="180"/>
      <c r="ES430" s="180"/>
      <c r="ET430" s="180"/>
      <c r="EU430" s="180"/>
      <c r="EV430" s="180"/>
      <c r="EW430" s="180"/>
      <c r="EX430" s="180"/>
      <c r="EY430" s="180"/>
      <c r="EZ430" s="180"/>
      <c r="FA430" s="180"/>
      <c r="FB430" s="180"/>
      <c r="FC430" s="180"/>
      <c r="FD430" s="180"/>
      <c r="FE430" s="180"/>
      <c r="FF430" s="180"/>
      <c r="FG430" s="180"/>
      <c r="FH430" s="180"/>
    </row>
    <row r="431" spans="2:164" hidden="1" x14ac:dyDescent="0.3">
      <c r="B431" s="699">
        <f>+IFERROR(VLOOKUP(D431,'LP-Servicios'!$E$152:$F$252,2,FALSE),0)</f>
        <v>1497767.98</v>
      </c>
      <c r="C431" s="700">
        <f t="shared" si="592"/>
        <v>8</v>
      </c>
      <c r="D431" s="314" t="str">
        <f t="shared" si="592"/>
        <v>ADICIONAL-DTM Manifold(1-2Rigs)</v>
      </c>
      <c r="E431" s="208">
        <f t="shared" si="593"/>
        <v>0</v>
      </c>
      <c r="F431" s="208">
        <f t="shared" si="599"/>
        <v>0</v>
      </c>
      <c r="G431" s="208">
        <f t="shared" si="599"/>
        <v>0</v>
      </c>
      <c r="H431" s="208">
        <f t="shared" si="599"/>
        <v>0</v>
      </c>
      <c r="I431" s="208">
        <f t="shared" si="599"/>
        <v>0</v>
      </c>
      <c r="J431" s="208">
        <f t="shared" si="599"/>
        <v>0</v>
      </c>
      <c r="K431" s="208">
        <f t="shared" si="599"/>
        <v>0</v>
      </c>
      <c r="L431" s="208">
        <f t="shared" si="599"/>
        <v>0</v>
      </c>
      <c r="M431" s="208">
        <f t="shared" si="599"/>
        <v>0</v>
      </c>
      <c r="N431" s="208">
        <f t="shared" si="599"/>
        <v>0</v>
      </c>
      <c r="O431" s="208">
        <f t="shared" si="599"/>
        <v>0</v>
      </c>
      <c r="P431" s="208">
        <f t="shared" si="599"/>
        <v>0</v>
      </c>
      <c r="Q431" s="208">
        <f t="shared" si="599"/>
        <v>0</v>
      </c>
      <c r="R431" s="208">
        <f t="shared" si="599"/>
        <v>0</v>
      </c>
      <c r="S431" s="208">
        <f t="shared" si="599"/>
        <v>0</v>
      </c>
      <c r="T431" s="208">
        <f t="shared" si="599"/>
        <v>0</v>
      </c>
      <c r="U431" s="208">
        <f t="shared" si="599"/>
        <v>0</v>
      </c>
      <c r="V431" s="208">
        <f t="shared" si="599"/>
        <v>0</v>
      </c>
      <c r="W431" s="208">
        <f t="shared" si="599"/>
        <v>0</v>
      </c>
      <c r="X431" s="208">
        <f t="shared" si="599"/>
        <v>0</v>
      </c>
      <c r="Y431" s="208">
        <f t="shared" si="599"/>
        <v>0</v>
      </c>
      <c r="Z431" s="208">
        <f t="shared" si="599"/>
        <v>0</v>
      </c>
      <c r="AA431" s="208">
        <f t="shared" si="599"/>
        <v>0</v>
      </c>
      <c r="AB431" s="208">
        <f t="shared" si="599"/>
        <v>0</v>
      </c>
      <c r="AC431" s="208">
        <f t="shared" si="599"/>
        <v>0</v>
      </c>
      <c r="AD431" s="208">
        <f t="shared" si="599"/>
        <v>0</v>
      </c>
      <c r="AE431" s="208">
        <f t="shared" si="599"/>
        <v>0</v>
      </c>
      <c r="AF431" s="208">
        <f t="shared" si="599"/>
        <v>0</v>
      </c>
      <c r="AG431" s="208">
        <f t="shared" si="599"/>
        <v>0</v>
      </c>
      <c r="AH431" s="208">
        <f t="shared" si="599"/>
        <v>0</v>
      </c>
      <c r="AI431" s="208">
        <f t="shared" si="599"/>
        <v>0</v>
      </c>
      <c r="AJ431" s="208">
        <f t="shared" si="599"/>
        <v>0</v>
      </c>
      <c r="AK431" s="208">
        <f t="shared" si="599"/>
        <v>0</v>
      </c>
      <c r="AL431" s="208">
        <f t="shared" si="599"/>
        <v>0</v>
      </c>
      <c r="AM431" s="208">
        <f t="shared" si="599"/>
        <v>0</v>
      </c>
      <c r="AN431" s="208">
        <f t="shared" si="599"/>
        <v>0</v>
      </c>
      <c r="AO431" s="208">
        <f t="shared" si="599"/>
        <v>0</v>
      </c>
      <c r="AP431" s="208">
        <f t="shared" si="599"/>
        <v>0</v>
      </c>
      <c r="AQ431" s="208">
        <f t="shared" si="599"/>
        <v>0</v>
      </c>
      <c r="AR431" s="208">
        <f t="shared" si="599"/>
        <v>0</v>
      </c>
      <c r="AS431" s="208">
        <f t="shared" si="599"/>
        <v>0</v>
      </c>
      <c r="AT431" s="208">
        <f t="shared" si="599"/>
        <v>0</v>
      </c>
      <c r="AU431" s="208">
        <f t="shared" si="599"/>
        <v>0</v>
      </c>
      <c r="AV431" s="208">
        <f t="shared" si="599"/>
        <v>0</v>
      </c>
      <c r="AW431" s="208">
        <f t="shared" si="599"/>
        <v>0</v>
      </c>
      <c r="AX431" s="208">
        <f t="shared" si="599"/>
        <v>0</v>
      </c>
      <c r="AY431" s="208">
        <f t="shared" si="599"/>
        <v>0</v>
      </c>
      <c r="AZ431" s="208">
        <f t="shared" si="599"/>
        <v>0</v>
      </c>
      <c r="BA431" s="208">
        <f t="shared" si="599"/>
        <v>0</v>
      </c>
      <c r="BB431" s="208">
        <f t="shared" si="599"/>
        <v>0</v>
      </c>
      <c r="BC431" s="208">
        <f t="shared" si="599"/>
        <v>0</v>
      </c>
      <c r="BD431" s="208">
        <f t="shared" si="599"/>
        <v>0</v>
      </c>
      <c r="BE431" s="208">
        <f t="shared" si="599"/>
        <v>0</v>
      </c>
      <c r="BF431" s="208">
        <f t="shared" si="599"/>
        <v>0</v>
      </c>
      <c r="BG431" s="208">
        <f t="shared" si="599"/>
        <v>0</v>
      </c>
      <c r="BH431" s="208">
        <f t="shared" si="599"/>
        <v>0</v>
      </c>
      <c r="BI431" s="208">
        <f t="shared" si="599"/>
        <v>0</v>
      </c>
      <c r="BJ431" s="208">
        <f t="shared" si="599"/>
        <v>0</v>
      </c>
      <c r="BK431" s="208">
        <f t="shared" si="599"/>
        <v>0</v>
      </c>
      <c r="BL431" s="208">
        <f t="shared" si="599"/>
        <v>0</v>
      </c>
      <c r="BM431" s="208">
        <f t="shared" si="599"/>
        <v>0</v>
      </c>
      <c r="BN431" s="208">
        <f t="shared" si="599"/>
        <v>0</v>
      </c>
      <c r="BO431" s="208">
        <f t="shared" si="599"/>
        <v>0</v>
      </c>
      <c r="BP431" s="208">
        <f t="shared" si="599"/>
        <v>0</v>
      </c>
      <c r="BQ431" s="208">
        <f t="shared" si="599"/>
        <v>0</v>
      </c>
      <c r="BR431" s="208">
        <f t="shared" si="598"/>
        <v>0</v>
      </c>
      <c r="BS431" s="208">
        <f t="shared" si="598"/>
        <v>0</v>
      </c>
      <c r="BT431" s="208">
        <f t="shared" si="598"/>
        <v>0</v>
      </c>
      <c r="BU431" s="208">
        <f t="shared" si="598"/>
        <v>0</v>
      </c>
      <c r="BV431" s="208">
        <f t="shared" si="598"/>
        <v>0</v>
      </c>
      <c r="BW431" s="208">
        <f t="shared" si="598"/>
        <v>0</v>
      </c>
      <c r="BX431" s="208">
        <f t="shared" si="598"/>
        <v>0</v>
      </c>
      <c r="BY431" s="208">
        <f t="shared" si="598"/>
        <v>0</v>
      </c>
      <c r="BZ431" s="208">
        <f t="shared" si="598"/>
        <v>0</v>
      </c>
      <c r="CA431" s="208">
        <f t="shared" si="598"/>
        <v>0</v>
      </c>
      <c r="CB431" s="208">
        <f t="shared" si="598"/>
        <v>0</v>
      </c>
      <c r="CC431" s="208">
        <f t="shared" si="598"/>
        <v>0</v>
      </c>
      <c r="CD431" s="208">
        <f t="shared" si="598"/>
        <v>0</v>
      </c>
      <c r="CE431" s="208">
        <f t="shared" si="598"/>
        <v>0</v>
      </c>
      <c r="CF431" s="208">
        <f t="shared" si="598"/>
        <v>0</v>
      </c>
      <c r="CG431" s="180"/>
      <c r="CH431" s="180"/>
      <c r="CI431" s="180"/>
      <c r="CJ431" s="180"/>
      <c r="CK431" s="180"/>
      <c r="CL431" s="180"/>
      <c r="CM431" s="180"/>
      <c r="CN431" s="180"/>
      <c r="CO431" s="180"/>
      <c r="CP431" s="180"/>
      <c r="CQ431" s="180"/>
      <c r="CR431" s="180"/>
      <c r="CS431" s="180"/>
      <c r="CT431" s="180"/>
      <c r="CU431" s="180"/>
      <c r="CV431" s="180"/>
      <c r="CW431" s="180"/>
      <c r="CX431" s="180"/>
      <c r="CY431" s="180"/>
      <c r="CZ431" s="180"/>
      <c r="DA431" s="180"/>
      <c r="DB431" s="180"/>
      <c r="DC431" s="180"/>
      <c r="DD431" s="180"/>
      <c r="DE431" s="180"/>
      <c r="DF431" s="180"/>
      <c r="DG431" s="180"/>
      <c r="DH431" s="180"/>
      <c r="DI431" s="180"/>
      <c r="DJ431" s="180"/>
      <c r="DK431" s="180"/>
      <c r="DL431" s="180"/>
      <c r="DM431" s="180"/>
      <c r="DN431" s="180"/>
      <c r="DO431" s="180"/>
      <c r="DP431" s="180"/>
      <c r="DQ431" s="180"/>
      <c r="DR431" s="180"/>
      <c r="DS431" s="180"/>
      <c r="DT431" s="180"/>
      <c r="DU431" s="180"/>
      <c r="DV431" s="180"/>
      <c r="DW431" s="180"/>
      <c r="DX431" s="180"/>
      <c r="DY431" s="180"/>
      <c r="DZ431" s="180"/>
      <c r="EA431" s="180"/>
      <c r="EB431" s="180"/>
      <c r="EC431" s="180"/>
      <c r="ED431" s="180"/>
      <c r="EE431" s="180"/>
      <c r="EF431" s="180"/>
      <c r="EG431" s="180"/>
      <c r="EH431" s="180"/>
      <c r="EI431" s="180"/>
      <c r="EJ431" s="180"/>
      <c r="EK431" s="180"/>
      <c r="EL431" s="180"/>
      <c r="EM431" s="180"/>
      <c r="EN431" s="180"/>
      <c r="EO431" s="180"/>
      <c r="EP431" s="180"/>
      <c r="EQ431" s="180"/>
      <c r="ER431" s="180"/>
      <c r="ES431" s="180"/>
      <c r="ET431" s="180"/>
      <c r="EU431" s="180"/>
      <c r="EV431" s="180"/>
      <c r="EW431" s="180"/>
      <c r="EX431" s="180"/>
      <c r="EY431" s="180"/>
      <c r="EZ431" s="180"/>
      <c r="FA431" s="180"/>
      <c r="FB431" s="180"/>
      <c r="FC431" s="180"/>
      <c r="FD431" s="180"/>
      <c r="FE431" s="180"/>
      <c r="FF431" s="180"/>
      <c r="FG431" s="180"/>
      <c r="FH431" s="180"/>
    </row>
    <row r="432" spans="2:164" hidden="1" x14ac:dyDescent="0.3">
      <c r="B432" s="699">
        <f>+IFERROR(VLOOKUP(D432,'LP-Servicios'!$E$152:$F$252,2,FALSE),0)</f>
        <v>2711221.3</v>
      </c>
      <c r="C432" s="700">
        <f t="shared" si="592"/>
        <v>9</v>
      </c>
      <c r="D432" s="314" t="str">
        <f t="shared" si="592"/>
        <v>ADICIONAL-DTM Zaranda secadora(1-2Rigs)</v>
      </c>
      <c r="E432" s="208">
        <f t="shared" si="593"/>
        <v>0</v>
      </c>
      <c r="F432" s="208">
        <f t="shared" si="599"/>
        <v>0</v>
      </c>
      <c r="G432" s="208">
        <f t="shared" si="599"/>
        <v>0</v>
      </c>
      <c r="H432" s="208">
        <f t="shared" si="599"/>
        <v>0</v>
      </c>
      <c r="I432" s="208">
        <f t="shared" si="599"/>
        <v>0</v>
      </c>
      <c r="J432" s="208">
        <f t="shared" si="599"/>
        <v>0</v>
      </c>
      <c r="K432" s="208">
        <f t="shared" si="599"/>
        <v>0</v>
      </c>
      <c r="L432" s="208">
        <f t="shared" si="599"/>
        <v>0</v>
      </c>
      <c r="M432" s="208">
        <f t="shared" si="599"/>
        <v>0</v>
      </c>
      <c r="N432" s="208">
        <f t="shared" si="599"/>
        <v>0</v>
      </c>
      <c r="O432" s="208">
        <f t="shared" si="599"/>
        <v>0</v>
      </c>
      <c r="P432" s="208">
        <f t="shared" si="599"/>
        <v>0</v>
      </c>
      <c r="Q432" s="208">
        <f t="shared" si="599"/>
        <v>0</v>
      </c>
      <c r="R432" s="208">
        <f t="shared" si="599"/>
        <v>0</v>
      </c>
      <c r="S432" s="208">
        <f t="shared" si="599"/>
        <v>0</v>
      </c>
      <c r="T432" s="208">
        <f t="shared" si="599"/>
        <v>0</v>
      </c>
      <c r="U432" s="208">
        <f t="shared" si="599"/>
        <v>0</v>
      </c>
      <c r="V432" s="208">
        <f t="shared" si="599"/>
        <v>0</v>
      </c>
      <c r="W432" s="208">
        <f t="shared" si="599"/>
        <v>0</v>
      </c>
      <c r="X432" s="208">
        <f t="shared" si="599"/>
        <v>0</v>
      </c>
      <c r="Y432" s="208">
        <f t="shared" si="599"/>
        <v>0</v>
      </c>
      <c r="Z432" s="208">
        <f t="shared" si="599"/>
        <v>0</v>
      </c>
      <c r="AA432" s="208">
        <f t="shared" si="599"/>
        <v>0</v>
      </c>
      <c r="AB432" s="208">
        <f t="shared" si="599"/>
        <v>0</v>
      </c>
      <c r="AC432" s="208">
        <f t="shared" si="599"/>
        <v>0</v>
      </c>
      <c r="AD432" s="208">
        <f t="shared" si="599"/>
        <v>0</v>
      </c>
      <c r="AE432" s="208">
        <f t="shared" si="599"/>
        <v>0</v>
      </c>
      <c r="AF432" s="208">
        <f t="shared" si="599"/>
        <v>0</v>
      </c>
      <c r="AG432" s="208">
        <f t="shared" si="599"/>
        <v>0</v>
      </c>
      <c r="AH432" s="208">
        <f t="shared" si="599"/>
        <v>0</v>
      </c>
      <c r="AI432" s="208">
        <f t="shared" si="599"/>
        <v>0</v>
      </c>
      <c r="AJ432" s="208">
        <f t="shared" si="599"/>
        <v>0</v>
      </c>
      <c r="AK432" s="208">
        <f t="shared" si="599"/>
        <v>0</v>
      </c>
      <c r="AL432" s="208">
        <f t="shared" si="599"/>
        <v>0</v>
      </c>
      <c r="AM432" s="208">
        <f t="shared" si="599"/>
        <v>0</v>
      </c>
      <c r="AN432" s="208">
        <f t="shared" si="599"/>
        <v>0</v>
      </c>
      <c r="AO432" s="208">
        <f t="shared" si="599"/>
        <v>0</v>
      </c>
      <c r="AP432" s="208">
        <f t="shared" si="599"/>
        <v>0</v>
      </c>
      <c r="AQ432" s="208">
        <f t="shared" si="599"/>
        <v>0</v>
      </c>
      <c r="AR432" s="208">
        <f t="shared" si="599"/>
        <v>0</v>
      </c>
      <c r="AS432" s="208">
        <f t="shared" si="599"/>
        <v>0</v>
      </c>
      <c r="AT432" s="208">
        <f t="shared" si="599"/>
        <v>0</v>
      </c>
      <c r="AU432" s="208">
        <f t="shared" si="599"/>
        <v>0</v>
      </c>
      <c r="AV432" s="208">
        <f t="shared" si="599"/>
        <v>0</v>
      </c>
      <c r="AW432" s="208">
        <f t="shared" si="599"/>
        <v>0</v>
      </c>
      <c r="AX432" s="208">
        <f t="shared" si="599"/>
        <v>0</v>
      </c>
      <c r="AY432" s="208">
        <f t="shared" si="599"/>
        <v>0</v>
      </c>
      <c r="AZ432" s="208">
        <f t="shared" si="599"/>
        <v>0</v>
      </c>
      <c r="BA432" s="208">
        <f t="shared" si="599"/>
        <v>0</v>
      </c>
      <c r="BB432" s="208">
        <f t="shared" si="599"/>
        <v>0</v>
      </c>
      <c r="BC432" s="208">
        <f t="shared" si="599"/>
        <v>0</v>
      </c>
      <c r="BD432" s="208">
        <f t="shared" si="599"/>
        <v>0</v>
      </c>
      <c r="BE432" s="208">
        <f t="shared" si="599"/>
        <v>0</v>
      </c>
      <c r="BF432" s="208">
        <f t="shared" si="599"/>
        <v>0</v>
      </c>
      <c r="BG432" s="208">
        <f t="shared" si="599"/>
        <v>0</v>
      </c>
      <c r="BH432" s="208">
        <f t="shared" si="599"/>
        <v>0</v>
      </c>
      <c r="BI432" s="208">
        <f t="shared" si="599"/>
        <v>0</v>
      </c>
      <c r="BJ432" s="208">
        <f t="shared" si="599"/>
        <v>0</v>
      </c>
      <c r="BK432" s="208">
        <f t="shared" si="599"/>
        <v>0</v>
      </c>
      <c r="BL432" s="208">
        <f t="shared" si="599"/>
        <v>0</v>
      </c>
      <c r="BM432" s="208">
        <f t="shared" si="599"/>
        <v>0</v>
      </c>
      <c r="BN432" s="208">
        <f t="shared" si="599"/>
        <v>0</v>
      </c>
      <c r="BO432" s="208">
        <f t="shared" si="599"/>
        <v>0</v>
      </c>
      <c r="BP432" s="208">
        <f t="shared" si="599"/>
        <v>0</v>
      </c>
      <c r="BQ432" s="208">
        <f t="shared" si="599"/>
        <v>0</v>
      </c>
      <c r="BR432" s="208">
        <f t="shared" si="598"/>
        <v>0</v>
      </c>
      <c r="BS432" s="208">
        <f t="shared" si="598"/>
        <v>0</v>
      </c>
      <c r="BT432" s="208">
        <f t="shared" si="598"/>
        <v>0</v>
      </c>
      <c r="BU432" s="208">
        <f t="shared" si="598"/>
        <v>0</v>
      </c>
      <c r="BV432" s="208">
        <f t="shared" si="598"/>
        <v>0</v>
      </c>
      <c r="BW432" s="208">
        <f t="shared" si="598"/>
        <v>0</v>
      </c>
      <c r="BX432" s="208">
        <f t="shared" si="598"/>
        <v>0</v>
      </c>
      <c r="BY432" s="208">
        <f t="shared" si="598"/>
        <v>0</v>
      </c>
      <c r="BZ432" s="208">
        <f t="shared" si="598"/>
        <v>0</v>
      </c>
      <c r="CA432" s="208">
        <f t="shared" si="598"/>
        <v>0</v>
      </c>
      <c r="CB432" s="208">
        <f t="shared" si="598"/>
        <v>0</v>
      </c>
      <c r="CC432" s="208">
        <f t="shared" si="598"/>
        <v>0</v>
      </c>
      <c r="CD432" s="208">
        <f t="shared" si="598"/>
        <v>0</v>
      </c>
      <c r="CE432" s="208">
        <f t="shared" si="598"/>
        <v>0</v>
      </c>
      <c r="CF432" s="208">
        <f t="shared" si="598"/>
        <v>0</v>
      </c>
      <c r="CG432" s="180"/>
      <c r="CH432" s="180"/>
      <c r="CI432" s="180"/>
      <c r="CJ432" s="180"/>
      <c r="CK432" s="180"/>
      <c r="CL432" s="180"/>
      <c r="CM432" s="180"/>
      <c r="CN432" s="180"/>
      <c r="CO432" s="180"/>
      <c r="CP432" s="180"/>
      <c r="CQ432" s="180"/>
      <c r="CR432" s="180"/>
      <c r="CS432" s="180"/>
      <c r="CT432" s="180"/>
      <c r="CU432" s="180"/>
      <c r="CV432" s="180"/>
      <c r="CW432" s="180"/>
      <c r="CX432" s="180"/>
      <c r="CY432" s="180"/>
      <c r="CZ432" s="180"/>
      <c r="DA432" s="180"/>
      <c r="DB432" s="180"/>
      <c r="DC432" s="180"/>
      <c r="DD432" s="180"/>
      <c r="DE432" s="180"/>
      <c r="DF432" s="180"/>
      <c r="DG432" s="180"/>
      <c r="DH432" s="180"/>
      <c r="DI432" s="180"/>
      <c r="DJ432" s="180"/>
      <c r="DK432" s="180"/>
      <c r="DL432" s="180"/>
      <c r="DM432" s="180"/>
      <c r="DN432" s="180"/>
      <c r="DO432" s="180"/>
      <c r="DP432" s="180"/>
      <c r="DQ432" s="180"/>
      <c r="DR432" s="180"/>
      <c r="DS432" s="180"/>
      <c r="DT432" s="180"/>
      <c r="DU432" s="180"/>
      <c r="DV432" s="180"/>
      <c r="DW432" s="180"/>
      <c r="DX432" s="180"/>
      <c r="DY432" s="180"/>
      <c r="DZ432" s="180"/>
      <c r="EA432" s="180"/>
      <c r="EB432" s="180"/>
      <c r="EC432" s="180"/>
      <c r="ED432" s="180"/>
      <c r="EE432" s="180"/>
      <c r="EF432" s="180"/>
      <c r="EG432" s="180"/>
      <c r="EH432" s="180"/>
      <c r="EI432" s="180"/>
      <c r="EJ432" s="180"/>
      <c r="EK432" s="180"/>
      <c r="EL432" s="180"/>
      <c r="EM432" s="180"/>
      <c r="EN432" s="180"/>
      <c r="EO432" s="180"/>
      <c r="EP432" s="180"/>
      <c r="EQ432" s="180"/>
      <c r="ER432" s="180"/>
      <c r="ES432" s="180"/>
      <c r="ET432" s="180"/>
      <c r="EU432" s="180"/>
      <c r="EV432" s="180"/>
      <c r="EW432" s="180"/>
      <c r="EX432" s="180"/>
      <c r="EY432" s="180"/>
      <c r="EZ432" s="180"/>
      <c r="FA432" s="180"/>
      <c r="FB432" s="180"/>
      <c r="FC432" s="180"/>
      <c r="FD432" s="180"/>
      <c r="FE432" s="180"/>
      <c r="FF432" s="180"/>
      <c r="FG432" s="180"/>
      <c r="FH432" s="180"/>
    </row>
    <row r="433" spans="2:164" hidden="1" x14ac:dyDescent="0.3">
      <c r="B433" s="699">
        <f>+IFERROR(VLOOKUP(D433,'LP-Servicios'!$E$152:$F$252,2,FALSE),0)</f>
        <v>102457.4</v>
      </c>
      <c r="C433" s="700">
        <f t="shared" si="592"/>
        <v>10</v>
      </c>
      <c r="D433" s="314" t="str">
        <f t="shared" si="592"/>
        <v>ADICIONAL-Luminaria x unidad(1-2Rigs)</v>
      </c>
      <c r="E433" s="208">
        <f t="shared" si="593"/>
        <v>204914.8</v>
      </c>
      <c r="F433" s="208">
        <f t="shared" si="599"/>
        <v>204914.8</v>
      </c>
      <c r="G433" s="208">
        <f t="shared" si="599"/>
        <v>204914.8</v>
      </c>
      <c r="H433" s="208">
        <f t="shared" si="599"/>
        <v>204914.8</v>
      </c>
      <c r="I433" s="208">
        <f t="shared" si="599"/>
        <v>204914.8</v>
      </c>
      <c r="J433" s="208">
        <f t="shared" si="599"/>
        <v>204914.8</v>
      </c>
      <c r="K433" s="208">
        <f t="shared" si="599"/>
        <v>204914.8</v>
      </c>
      <c r="L433" s="208">
        <f t="shared" si="599"/>
        <v>204914.8</v>
      </c>
      <c r="M433" s="208">
        <f t="shared" si="599"/>
        <v>204914.8</v>
      </c>
      <c r="N433" s="208">
        <f t="shared" si="599"/>
        <v>204914.8</v>
      </c>
      <c r="O433" s="208">
        <f t="shared" si="599"/>
        <v>204914.8</v>
      </c>
      <c r="P433" s="208">
        <f t="shared" si="599"/>
        <v>204914.8</v>
      </c>
      <c r="Q433" s="208">
        <f t="shared" si="599"/>
        <v>204914.8</v>
      </c>
      <c r="R433" s="208">
        <f t="shared" si="599"/>
        <v>204914.8</v>
      </c>
      <c r="S433" s="208">
        <f t="shared" si="599"/>
        <v>204914.8</v>
      </c>
      <c r="T433" s="208">
        <f t="shared" si="599"/>
        <v>0</v>
      </c>
      <c r="U433" s="208">
        <f t="shared" si="599"/>
        <v>0</v>
      </c>
      <c r="V433" s="208">
        <f t="shared" si="599"/>
        <v>0</v>
      </c>
      <c r="W433" s="208">
        <f t="shared" si="599"/>
        <v>0</v>
      </c>
      <c r="X433" s="208">
        <f t="shared" si="599"/>
        <v>0</v>
      </c>
      <c r="Y433" s="208">
        <f t="shared" si="599"/>
        <v>0</v>
      </c>
      <c r="Z433" s="208">
        <f t="shared" si="599"/>
        <v>0</v>
      </c>
      <c r="AA433" s="208">
        <f t="shared" si="599"/>
        <v>0</v>
      </c>
      <c r="AB433" s="208">
        <f t="shared" si="599"/>
        <v>0</v>
      </c>
      <c r="AC433" s="208">
        <f t="shared" si="599"/>
        <v>0</v>
      </c>
      <c r="AD433" s="208">
        <f t="shared" si="599"/>
        <v>0</v>
      </c>
      <c r="AE433" s="208">
        <f t="shared" si="599"/>
        <v>0</v>
      </c>
      <c r="AF433" s="208">
        <f t="shared" si="599"/>
        <v>0</v>
      </c>
      <c r="AG433" s="208">
        <f t="shared" si="599"/>
        <v>0</v>
      </c>
      <c r="AH433" s="208">
        <f t="shared" si="599"/>
        <v>0</v>
      </c>
      <c r="AI433" s="208">
        <f t="shared" si="599"/>
        <v>0</v>
      </c>
      <c r="AJ433" s="208">
        <f t="shared" si="599"/>
        <v>0</v>
      </c>
      <c r="AK433" s="208">
        <f t="shared" si="599"/>
        <v>0</v>
      </c>
      <c r="AL433" s="208">
        <f t="shared" si="599"/>
        <v>0</v>
      </c>
      <c r="AM433" s="208">
        <f t="shared" si="599"/>
        <v>0</v>
      </c>
      <c r="AN433" s="208">
        <f t="shared" si="599"/>
        <v>0</v>
      </c>
      <c r="AO433" s="208">
        <f t="shared" si="599"/>
        <v>0</v>
      </c>
      <c r="AP433" s="208">
        <f t="shared" si="599"/>
        <v>0</v>
      </c>
      <c r="AQ433" s="208">
        <f t="shared" si="599"/>
        <v>0</v>
      </c>
      <c r="AR433" s="208">
        <f t="shared" si="599"/>
        <v>0</v>
      </c>
      <c r="AS433" s="208">
        <f t="shared" si="599"/>
        <v>0</v>
      </c>
      <c r="AT433" s="208">
        <f t="shared" si="599"/>
        <v>0</v>
      </c>
      <c r="AU433" s="208">
        <f t="shared" si="599"/>
        <v>0</v>
      </c>
      <c r="AV433" s="208">
        <f t="shared" si="599"/>
        <v>0</v>
      </c>
      <c r="AW433" s="208">
        <f t="shared" si="599"/>
        <v>0</v>
      </c>
      <c r="AX433" s="208">
        <f t="shared" si="599"/>
        <v>0</v>
      </c>
      <c r="AY433" s="208">
        <f t="shared" si="599"/>
        <v>0</v>
      </c>
      <c r="AZ433" s="208">
        <f t="shared" si="599"/>
        <v>0</v>
      </c>
      <c r="BA433" s="208">
        <f t="shared" si="599"/>
        <v>0</v>
      </c>
      <c r="BB433" s="208">
        <f t="shared" si="599"/>
        <v>0</v>
      </c>
      <c r="BC433" s="208">
        <f t="shared" si="599"/>
        <v>0</v>
      </c>
      <c r="BD433" s="208">
        <f t="shared" si="599"/>
        <v>0</v>
      </c>
      <c r="BE433" s="208">
        <f t="shared" si="599"/>
        <v>0</v>
      </c>
      <c r="BF433" s="208">
        <f t="shared" si="599"/>
        <v>0</v>
      </c>
      <c r="BG433" s="208">
        <f t="shared" si="599"/>
        <v>0</v>
      </c>
      <c r="BH433" s="208">
        <f t="shared" si="599"/>
        <v>0</v>
      </c>
      <c r="BI433" s="208">
        <f t="shared" si="599"/>
        <v>0</v>
      </c>
      <c r="BJ433" s="208">
        <f t="shared" si="599"/>
        <v>0</v>
      </c>
      <c r="BK433" s="208">
        <f t="shared" si="599"/>
        <v>0</v>
      </c>
      <c r="BL433" s="208">
        <f t="shared" si="599"/>
        <v>0</v>
      </c>
      <c r="BM433" s="208">
        <f t="shared" si="599"/>
        <v>0</v>
      </c>
      <c r="BN433" s="208">
        <f t="shared" si="599"/>
        <v>0</v>
      </c>
      <c r="BO433" s="208">
        <f t="shared" si="599"/>
        <v>0</v>
      </c>
      <c r="BP433" s="208">
        <f t="shared" si="599"/>
        <v>0</v>
      </c>
      <c r="BQ433" s="208">
        <f t="shared" ref="BQ433:CF436" si="600">+$B433*BQ124</f>
        <v>0</v>
      </c>
      <c r="BR433" s="208">
        <f t="shared" si="600"/>
        <v>0</v>
      </c>
      <c r="BS433" s="208">
        <f t="shared" si="600"/>
        <v>0</v>
      </c>
      <c r="BT433" s="208">
        <f t="shared" si="600"/>
        <v>0</v>
      </c>
      <c r="BU433" s="208">
        <f t="shared" si="600"/>
        <v>0</v>
      </c>
      <c r="BV433" s="208">
        <f t="shared" si="600"/>
        <v>0</v>
      </c>
      <c r="BW433" s="208">
        <f t="shared" si="600"/>
        <v>0</v>
      </c>
      <c r="BX433" s="208">
        <f t="shared" si="600"/>
        <v>0</v>
      </c>
      <c r="BY433" s="208">
        <f t="shared" si="600"/>
        <v>0</v>
      </c>
      <c r="BZ433" s="208">
        <f t="shared" si="600"/>
        <v>0</v>
      </c>
      <c r="CA433" s="208">
        <f t="shared" si="600"/>
        <v>0</v>
      </c>
      <c r="CB433" s="208">
        <f t="shared" si="600"/>
        <v>0</v>
      </c>
      <c r="CC433" s="208">
        <f t="shared" si="600"/>
        <v>0</v>
      </c>
      <c r="CD433" s="208">
        <f t="shared" si="600"/>
        <v>0</v>
      </c>
      <c r="CE433" s="208">
        <f t="shared" si="600"/>
        <v>0</v>
      </c>
      <c r="CF433" s="208">
        <f t="shared" si="600"/>
        <v>0</v>
      </c>
      <c r="CG433" s="180"/>
      <c r="CH433" s="180"/>
      <c r="CI433" s="180"/>
      <c r="CJ433" s="180"/>
      <c r="CK433" s="180"/>
      <c r="CL433" s="180"/>
      <c r="CM433" s="180"/>
      <c r="CN433" s="180"/>
      <c r="CO433" s="180"/>
      <c r="CP433" s="180"/>
      <c r="CQ433" s="180"/>
      <c r="CR433" s="180"/>
      <c r="CS433" s="180"/>
      <c r="CT433" s="180"/>
      <c r="CU433" s="180"/>
      <c r="CV433" s="180"/>
      <c r="CW433" s="180"/>
      <c r="CX433" s="180"/>
      <c r="CY433" s="180"/>
      <c r="CZ433" s="180"/>
      <c r="DA433" s="180"/>
      <c r="DB433" s="180"/>
      <c r="DC433" s="180"/>
      <c r="DD433" s="180"/>
      <c r="DE433" s="180"/>
      <c r="DF433" s="180"/>
      <c r="DG433" s="180"/>
      <c r="DH433" s="180"/>
      <c r="DI433" s="180"/>
      <c r="DJ433" s="180"/>
      <c r="DK433" s="180"/>
      <c r="DL433" s="180"/>
      <c r="DM433" s="180"/>
      <c r="DN433" s="180"/>
      <c r="DO433" s="180"/>
      <c r="DP433" s="180"/>
      <c r="DQ433" s="180"/>
      <c r="DR433" s="180"/>
      <c r="DS433" s="180"/>
      <c r="DT433" s="180"/>
      <c r="DU433" s="180"/>
      <c r="DV433" s="180"/>
      <c r="DW433" s="180"/>
      <c r="DX433" s="180"/>
      <c r="DY433" s="180"/>
      <c r="DZ433" s="180"/>
      <c r="EA433" s="180"/>
      <c r="EB433" s="180"/>
      <c r="EC433" s="180"/>
      <c r="ED433" s="180"/>
      <c r="EE433" s="180"/>
      <c r="EF433" s="180"/>
      <c r="EG433" s="180"/>
      <c r="EH433" s="180"/>
      <c r="EI433" s="180"/>
      <c r="EJ433" s="180"/>
      <c r="EK433" s="180"/>
      <c r="EL433" s="180"/>
      <c r="EM433" s="180"/>
      <c r="EN433" s="180"/>
      <c r="EO433" s="180"/>
      <c r="EP433" s="180"/>
      <c r="EQ433" s="180"/>
      <c r="ER433" s="180"/>
      <c r="ES433" s="180"/>
      <c r="ET433" s="180"/>
      <c r="EU433" s="180"/>
      <c r="EV433" s="180"/>
      <c r="EW433" s="180"/>
      <c r="EX433" s="180"/>
      <c r="EY433" s="180"/>
      <c r="EZ433" s="180"/>
      <c r="FA433" s="180"/>
      <c r="FB433" s="180"/>
      <c r="FC433" s="180"/>
      <c r="FD433" s="180"/>
      <c r="FE433" s="180"/>
      <c r="FF433" s="180"/>
      <c r="FG433" s="180"/>
      <c r="FH433" s="180"/>
    </row>
    <row r="434" spans="2:164" hidden="1" x14ac:dyDescent="0.3">
      <c r="B434" s="699">
        <f>+IFERROR(VLOOKUP(D434,'LP-Servicios'!$E$152:$F$252,2,FALSE),0)</f>
        <v>81653.100000000006</v>
      </c>
      <c r="C434" s="700">
        <f t="shared" si="592"/>
        <v>11</v>
      </c>
      <c r="D434" s="314" t="str">
        <f t="shared" si="592"/>
        <v>ADICIONAL-Manguerote4" c/acop5Mt(1-2Rigs</v>
      </c>
      <c r="E434" s="208">
        <f t="shared" si="593"/>
        <v>0</v>
      </c>
      <c r="F434" s="208">
        <f t="shared" ref="F434:BQ437" si="601">+$B434*F125</f>
        <v>0</v>
      </c>
      <c r="G434" s="208">
        <f t="shared" si="601"/>
        <v>0</v>
      </c>
      <c r="H434" s="208">
        <f t="shared" si="601"/>
        <v>0</v>
      </c>
      <c r="I434" s="208">
        <f t="shared" si="601"/>
        <v>0</v>
      </c>
      <c r="J434" s="208">
        <f t="shared" si="601"/>
        <v>0</v>
      </c>
      <c r="K434" s="208">
        <f t="shared" si="601"/>
        <v>0</v>
      </c>
      <c r="L434" s="208">
        <f t="shared" si="601"/>
        <v>0</v>
      </c>
      <c r="M434" s="208">
        <f t="shared" si="601"/>
        <v>0</v>
      </c>
      <c r="N434" s="208">
        <f t="shared" si="601"/>
        <v>0</v>
      </c>
      <c r="O434" s="208">
        <f t="shared" si="601"/>
        <v>0</v>
      </c>
      <c r="P434" s="208">
        <f t="shared" si="601"/>
        <v>0</v>
      </c>
      <c r="Q434" s="208">
        <f t="shared" si="601"/>
        <v>0</v>
      </c>
      <c r="R434" s="208">
        <f t="shared" si="601"/>
        <v>0</v>
      </c>
      <c r="S434" s="208">
        <f t="shared" si="601"/>
        <v>0</v>
      </c>
      <c r="T434" s="208">
        <f t="shared" si="601"/>
        <v>0</v>
      </c>
      <c r="U434" s="208">
        <f t="shared" si="601"/>
        <v>0</v>
      </c>
      <c r="V434" s="208">
        <f t="shared" si="601"/>
        <v>0</v>
      </c>
      <c r="W434" s="208">
        <f t="shared" si="601"/>
        <v>0</v>
      </c>
      <c r="X434" s="208">
        <f t="shared" si="601"/>
        <v>0</v>
      </c>
      <c r="Y434" s="208">
        <f t="shared" si="601"/>
        <v>0</v>
      </c>
      <c r="Z434" s="208">
        <f t="shared" si="601"/>
        <v>0</v>
      </c>
      <c r="AA434" s="208">
        <f t="shared" si="601"/>
        <v>0</v>
      </c>
      <c r="AB434" s="208">
        <f t="shared" si="601"/>
        <v>0</v>
      </c>
      <c r="AC434" s="208">
        <f t="shared" si="601"/>
        <v>0</v>
      </c>
      <c r="AD434" s="208">
        <f t="shared" si="601"/>
        <v>0</v>
      </c>
      <c r="AE434" s="208">
        <f t="shared" si="601"/>
        <v>0</v>
      </c>
      <c r="AF434" s="208">
        <f t="shared" si="601"/>
        <v>0</v>
      </c>
      <c r="AG434" s="208">
        <f t="shared" si="601"/>
        <v>0</v>
      </c>
      <c r="AH434" s="208">
        <f t="shared" si="601"/>
        <v>0</v>
      </c>
      <c r="AI434" s="208">
        <f t="shared" si="601"/>
        <v>0</v>
      </c>
      <c r="AJ434" s="208">
        <f t="shared" si="601"/>
        <v>0</v>
      </c>
      <c r="AK434" s="208">
        <f t="shared" si="601"/>
        <v>0</v>
      </c>
      <c r="AL434" s="208">
        <f t="shared" si="601"/>
        <v>0</v>
      </c>
      <c r="AM434" s="208">
        <f t="shared" si="601"/>
        <v>0</v>
      </c>
      <c r="AN434" s="208">
        <f t="shared" si="601"/>
        <v>0</v>
      </c>
      <c r="AO434" s="208">
        <f t="shared" si="601"/>
        <v>0</v>
      </c>
      <c r="AP434" s="208">
        <f t="shared" si="601"/>
        <v>0</v>
      </c>
      <c r="AQ434" s="208">
        <f t="shared" si="601"/>
        <v>0</v>
      </c>
      <c r="AR434" s="208">
        <f t="shared" si="601"/>
        <v>0</v>
      </c>
      <c r="AS434" s="208">
        <f t="shared" si="601"/>
        <v>0</v>
      </c>
      <c r="AT434" s="208">
        <f t="shared" si="601"/>
        <v>0</v>
      </c>
      <c r="AU434" s="208">
        <f t="shared" si="601"/>
        <v>0</v>
      </c>
      <c r="AV434" s="208">
        <f t="shared" si="601"/>
        <v>0</v>
      </c>
      <c r="AW434" s="208">
        <f t="shared" si="601"/>
        <v>0</v>
      </c>
      <c r="AX434" s="208">
        <f t="shared" si="601"/>
        <v>0</v>
      </c>
      <c r="AY434" s="208">
        <f t="shared" si="601"/>
        <v>0</v>
      </c>
      <c r="AZ434" s="208">
        <f t="shared" si="601"/>
        <v>0</v>
      </c>
      <c r="BA434" s="208">
        <f t="shared" si="601"/>
        <v>0</v>
      </c>
      <c r="BB434" s="208">
        <f t="shared" si="601"/>
        <v>0</v>
      </c>
      <c r="BC434" s="208">
        <f t="shared" si="601"/>
        <v>0</v>
      </c>
      <c r="BD434" s="208">
        <f t="shared" si="601"/>
        <v>0</v>
      </c>
      <c r="BE434" s="208">
        <f t="shared" si="601"/>
        <v>0</v>
      </c>
      <c r="BF434" s="208">
        <f t="shared" si="601"/>
        <v>0</v>
      </c>
      <c r="BG434" s="208">
        <f t="shared" si="601"/>
        <v>0</v>
      </c>
      <c r="BH434" s="208">
        <f t="shared" si="601"/>
        <v>0</v>
      </c>
      <c r="BI434" s="208">
        <f t="shared" si="601"/>
        <v>0</v>
      </c>
      <c r="BJ434" s="208">
        <f t="shared" si="601"/>
        <v>0</v>
      </c>
      <c r="BK434" s="208">
        <f t="shared" si="601"/>
        <v>0</v>
      </c>
      <c r="BL434" s="208">
        <f t="shared" si="601"/>
        <v>0</v>
      </c>
      <c r="BM434" s="208">
        <f t="shared" si="601"/>
        <v>0</v>
      </c>
      <c r="BN434" s="208">
        <f t="shared" si="601"/>
        <v>0</v>
      </c>
      <c r="BO434" s="208">
        <f t="shared" si="601"/>
        <v>0</v>
      </c>
      <c r="BP434" s="208">
        <f t="shared" si="601"/>
        <v>0</v>
      </c>
      <c r="BQ434" s="208">
        <f t="shared" si="601"/>
        <v>0</v>
      </c>
      <c r="BR434" s="208">
        <f t="shared" si="600"/>
        <v>0</v>
      </c>
      <c r="BS434" s="208">
        <f t="shared" si="600"/>
        <v>0</v>
      </c>
      <c r="BT434" s="208">
        <f t="shared" si="600"/>
        <v>0</v>
      </c>
      <c r="BU434" s="208">
        <f t="shared" si="600"/>
        <v>0</v>
      </c>
      <c r="BV434" s="208">
        <f t="shared" si="600"/>
        <v>0</v>
      </c>
      <c r="BW434" s="208">
        <f t="shared" si="600"/>
        <v>0</v>
      </c>
      <c r="BX434" s="208">
        <f t="shared" si="600"/>
        <v>0</v>
      </c>
      <c r="BY434" s="208">
        <f t="shared" si="600"/>
        <v>0</v>
      </c>
      <c r="BZ434" s="208">
        <f t="shared" si="600"/>
        <v>0</v>
      </c>
      <c r="CA434" s="208">
        <f t="shared" si="600"/>
        <v>0</v>
      </c>
      <c r="CB434" s="208">
        <f t="shared" si="600"/>
        <v>0</v>
      </c>
      <c r="CC434" s="208">
        <f t="shared" si="600"/>
        <v>0</v>
      </c>
      <c r="CD434" s="208">
        <f t="shared" si="600"/>
        <v>0</v>
      </c>
      <c r="CE434" s="208">
        <f t="shared" si="600"/>
        <v>0</v>
      </c>
      <c r="CF434" s="208">
        <f t="shared" si="600"/>
        <v>0</v>
      </c>
      <c r="CG434" s="180"/>
      <c r="CH434" s="180"/>
      <c r="CI434" s="180"/>
      <c r="CJ434" s="180"/>
      <c r="CK434" s="180"/>
      <c r="CL434" s="180"/>
      <c r="CM434" s="180"/>
      <c r="CN434" s="180"/>
      <c r="CO434" s="180"/>
      <c r="CP434" s="180"/>
      <c r="CQ434" s="180"/>
      <c r="CR434" s="180"/>
      <c r="CS434" s="180"/>
      <c r="CT434" s="180"/>
      <c r="CU434" s="180"/>
      <c r="CV434" s="180"/>
      <c r="CW434" s="180"/>
      <c r="CX434" s="180"/>
      <c r="CY434" s="180"/>
      <c r="CZ434" s="180"/>
      <c r="DA434" s="180"/>
      <c r="DB434" s="180"/>
      <c r="DC434" s="180"/>
      <c r="DD434" s="180"/>
      <c r="DE434" s="180"/>
      <c r="DF434" s="180"/>
      <c r="DG434" s="180"/>
      <c r="DH434" s="180"/>
      <c r="DI434" s="180"/>
      <c r="DJ434" s="180"/>
      <c r="DK434" s="180"/>
      <c r="DL434" s="180"/>
      <c r="DM434" s="180"/>
      <c r="DN434" s="180"/>
      <c r="DO434" s="180"/>
      <c r="DP434" s="180"/>
      <c r="DQ434" s="180"/>
      <c r="DR434" s="180"/>
      <c r="DS434" s="180"/>
      <c r="DT434" s="180"/>
      <c r="DU434" s="180"/>
      <c r="DV434" s="180"/>
      <c r="DW434" s="180"/>
      <c r="DX434" s="180"/>
      <c r="DY434" s="180"/>
      <c r="DZ434" s="180"/>
      <c r="EA434" s="180"/>
      <c r="EB434" s="180"/>
      <c r="EC434" s="180"/>
      <c r="ED434" s="180"/>
      <c r="EE434" s="180"/>
      <c r="EF434" s="180"/>
      <c r="EG434" s="180"/>
      <c r="EH434" s="180"/>
      <c r="EI434" s="180"/>
      <c r="EJ434" s="180"/>
      <c r="EK434" s="180"/>
      <c r="EL434" s="180"/>
      <c r="EM434" s="180"/>
      <c r="EN434" s="180"/>
      <c r="EO434" s="180"/>
      <c r="EP434" s="180"/>
      <c r="EQ434" s="180"/>
      <c r="ER434" s="180"/>
      <c r="ES434" s="180"/>
      <c r="ET434" s="180"/>
      <c r="EU434" s="180"/>
      <c r="EV434" s="180"/>
      <c r="EW434" s="180"/>
      <c r="EX434" s="180"/>
      <c r="EY434" s="180"/>
      <c r="EZ434" s="180"/>
      <c r="FA434" s="180"/>
      <c r="FB434" s="180"/>
      <c r="FC434" s="180"/>
      <c r="FD434" s="180"/>
      <c r="FE434" s="180"/>
      <c r="FF434" s="180"/>
      <c r="FG434" s="180"/>
      <c r="FH434" s="180"/>
    </row>
    <row r="435" spans="2:164" hidden="1" x14ac:dyDescent="0.3">
      <c r="B435" s="699">
        <f>+IFERROR(VLOOKUP(D435,'LP-Servicios'!$E$152:$F$252,2,FALSE),0)</f>
        <v>290398.44</v>
      </c>
      <c r="C435" s="700">
        <f t="shared" si="592"/>
        <v>12</v>
      </c>
      <c r="D435" s="314" t="str">
        <f t="shared" si="592"/>
        <v>ADICIONAL-Manifold(1-2Rigs)</v>
      </c>
      <c r="E435" s="208">
        <f t="shared" si="593"/>
        <v>0</v>
      </c>
      <c r="F435" s="208">
        <f t="shared" si="601"/>
        <v>0</v>
      </c>
      <c r="G435" s="208">
        <f t="shared" si="601"/>
        <v>0</v>
      </c>
      <c r="H435" s="208">
        <f t="shared" si="601"/>
        <v>0</v>
      </c>
      <c r="I435" s="208">
        <f t="shared" si="601"/>
        <v>0</v>
      </c>
      <c r="J435" s="208">
        <f t="shared" si="601"/>
        <v>0</v>
      </c>
      <c r="K435" s="208">
        <f t="shared" si="601"/>
        <v>0</v>
      </c>
      <c r="L435" s="208">
        <f t="shared" si="601"/>
        <v>0</v>
      </c>
      <c r="M435" s="208">
        <f t="shared" si="601"/>
        <v>0</v>
      </c>
      <c r="N435" s="208">
        <f t="shared" si="601"/>
        <v>0</v>
      </c>
      <c r="O435" s="208">
        <f t="shared" si="601"/>
        <v>0</v>
      </c>
      <c r="P435" s="208">
        <f t="shared" si="601"/>
        <v>0</v>
      </c>
      <c r="Q435" s="208">
        <f t="shared" si="601"/>
        <v>0</v>
      </c>
      <c r="R435" s="208">
        <f t="shared" si="601"/>
        <v>0</v>
      </c>
      <c r="S435" s="208">
        <f t="shared" si="601"/>
        <v>0</v>
      </c>
      <c r="T435" s="208">
        <f t="shared" si="601"/>
        <v>0</v>
      </c>
      <c r="U435" s="208">
        <f t="shared" si="601"/>
        <v>0</v>
      </c>
      <c r="V435" s="208">
        <f t="shared" si="601"/>
        <v>0</v>
      </c>
      <c r="W435" s="208">
        <f t="shared" si="601"/>
        <v>0</v>
      </c>
      <c r="X435" s="208">
        <f t="shared" si="601"/>
        <v>0</v>
      </c>
      <c r="Y435" s="208">
        <f t="shared" si="601"/>
        <v>0</v>
      </c>
      <c r="Z435" s="208">
        <f t="shared" si="601"/>
        <v>0</v>
      </c>
      <c r="AA435" s="208">
        <f t="shared" si="601"/>
        <v>0</v>
      </c>
      <c r="AB435" s="208">
        <f t="shared" si="601"/>
        <v>0</v>
      </c>
      <c r="AC435" s="208">
        <f t="shared" si="601"/>
        <v>0</v>
      </c>
      <c r="AD435" s="208">
        <f t="shared" si="601"/>
        <v>0</v>
      </c>
      <c r="AE435" s="208">
        <f t="shared" si="601"/>
        <v>0</v>
      </c>
      <c r="AF435" s="208">
        <f t="shared" si="601"/>
        <v>0</v>
      </c>
      <c r="AG435" s="208">
        <f t="shared" si="601"/>
        <v>0</v>
      </c>
      <c r="AH435" s="208">
        <f t="shared" si="601"/>
        <v>0</v>
      </c>
      <c r="AI435" s="208">
        <f t="shared" si="601"/>
        <v>0</v>
      </c>
      <c r="AJ435" s="208">
        <f t="shared" si="601"/>
        <v>0</v>
      </c>
      <c r="AK435" s="208">
        <f t="shared" si="601"/>
        <v>0</v>
      </c>
      <c r="AL435" s="208">
        <f t="shared" si="601"/>
        <v>0</v>
      </c>
      <c r="AM435" s="208">
        <f t="shared" si="601"/>
        <v>0</v>
      </c>
      <c r="AN435" s="208">
        <f t="shared" si="601"/>
        <v>0</v>
      </c>
      <c r="AO435" s="208">
        <f t="shared" si="601"/>
        <v>0</v>
      </c>
      <c r="AP435" s="208">
        <f t="shared" si="601"/>
        <v>0</v>
      </c>
      <c r="AQ435" s="208">
        <f t="shared" si="601"/>
        <v>0</v>
      </c>
      <c r="AR435" s="208">
        <f t="shared" si="601"/>
        <v>0</v>
      </c>
      <c r="AS435" s="208">
        <f t="shared" si="601"/>
        <v>0</v>
      </c>
      <c r="AT435" s="208">
        <f t="shared" si="601"/>
        <v>0</v>
      </c>
      <c r="AU435" s="208">
        <f t="shared" si="601"/>
        <v>0</v>
      </c>
      <c r="AV435" s="208">
        <f t="shared" si="601"/>
        <v>0</v>
      </c>
      <c r="AW435" s="208">
        <f t="shared" si="601"/>
        <v>0</v>
      </c>
      <c r="AX435" s="208">
        <f t="shared" si="601"/>
        <v>0</v>
      </c>
      <c r="AY435" s="208">
        <f t="shared" si="601"/>
        <v>0</v>
      </c>
      <c r="AZ435" s="208">
        <f t="shared" si="601"/>
        <v>0</v>
      </c>
      <c r="BA435" s="208">
        <f t="shared" si="601"/>
        <v>0</v>
      </c>
      <c r="BB435" s="208">
        <f t="shared" si="601"/>
        <v>0</v>
      </c>
      <c r="BC435" s="208">
        <f t="shared" si="601"/>
        <v>0</v>
      </c>
      <c r="BD435" s="208">
        <f t="shared" si="601"/>
        <v>0</v>
      </c>
      <c r="BE435" s="208">
        <f t="shared" si="601"/>
        <v>0</v>
      </c>
      <c r="BF435" s="208">
        <f t="shared" si="601"/>
        <v>0</v>
      </c>
      <c r="BG435" s="208">
        <f t="shared" si="601"/>
        <v>0</v>
      </c>
      <c r="BH435" s="208">
        <f t="shared" si="601"/>
        <v>0</v>
      </c>
      <c r="BI435" s="208">
        <f t="shared" si="601"/>
        <v>0</v>
      </c>
      <c r="BJ435" s="208">
        <f t="shared" si="601"/>
        <v>0</v>
      </c>
      <c r="BK435" s="208">
        <f t="shared" si="601"/>
        <v>0</v>
      </c>
      <c r="BL435" s="208">
        <f t="shared" si="601"/>
        <v>0</v>
      </c>
      <c r="BM435" s="208">
        <f t="shared" si="601"/>
        <v>0</v>
      </c>
      <c r="BN435" s="208">
        <f t="shared" si="601"/>
        <v>0</v>
      </c>
      <c r="BO435" s="208">
        <f t="shared" si="601"/>
        <v>0</v>
      </c>
      <c r="BP435" s="208">
        <f t="shared" si="601"/>
        <v>0</v>
      </c>
      <c r="BQ435" s="208">
        <f t="shared" si="601"/>
        <v>0</v>
      </c>
      <c r="BR435" s="208">
        <f t="shared" si="600"/>
        <v>0</v>
      </c>
      <c r="BS435" s="208">
        <f t="shared" si="600"/>
        <v>0</v>
      </c>
      <c r="BT435" s="208">
        <f t="shared" si="600"/>
        <v>0</v>
      </c>
      <c r="BU435" s="208">
        <f t="shared" si="600"/>
        <v>0</v>
      </c>
      <c r="BV435" s="208">
        <f t="shared" si="600"/>
        <v>0</v>
      </c>
      <c r="BW435" s="208">
        <f t="shared" si="600"/>
        <v>0</v>
      </c>
      <c r="BX435" s="208">
        <f t="shared" si="600"/>
        <v>0</v>
      </c>
      <c r="BY435" s="208">
        <f t="shared" si="600"/>
        <v>0</v>
      </c>
      <c r="BZ435" s="208">
        <f t="shared" si="600"/>
        <v>0</v>
      </c>
      <c r="CA435" s="208">
        <f t="shared" si="600"/>
        <v>0</v>
      </c>
      <c r="CB435" s="208">
        <f t="shared" si="600"/>
        <v>0</v>
      </c>
      <c r="CC435" s="208">
        <f t="shared" si="600"/>
        <v>0</v>
      </c>
      <c r="CD435" s="208">
        <f t="shared" si="600"/>
        <v>0</v>
      </c>
      <c r="CE435" s="208">
        <f t="shared" si="600"/>
        <v>0</v>
      </c>
      <c r="CF435" s="208">
        <f t="shared" si="600"/>
        <v>0</v>
      </c>
      <c r="CG435" s="180"/>
      <c r="CH435" s="180"/>
      <c r="CI435" s="180"/>
      <c r="CJ435" s="180"/>
      <c r="CK435" s="180"/>
      <c r="CL435" s="180"/>
      <c r="CM435" s="180"/>
      <c r="CN435" s="180"/>
      <c r="CO435" s="180"/>
      <c r="CP435" s="180"/>
      <c r="CQ435" s="180"/>
      <c r="CR435" s="180"/>
      <c r="CS435" s="180"/>
      <c r="CT435" s="180"/>
      <c r="CU435" s="180"/>
      <c r="CV435" s="180"/>
      <c r="CW435" s="180"/>
      <c r="CX435" s="180"/>
      <c r="CY435" s="180"/>
      <c r="CZ435" s="180"/>
      <c r="DA435" s="180"/>
      <c r="DB435" s="180"/>
      <c r="DC435" s="180"/>
      <c r="DD435" s="180"/>
      <c r="DE435" s="180"/>
      <c r="DF435" s="180"/>
      <c r="DG435" s="180"/>
      <c r="DH435" s="180"/>
      <c r="DI435" s="180"/>
      <c r="DJ435" s="180"/>
      <c r="DK435" s="180"/>
      <c r="DL435" s="180"/>
      <c r="DM435" s="180"/>
      <c r="DN435" s="180"/>
      <c r="DO435" s="180"/>
      <c r="DP435" s="180"/>
      <c r="DQ435" s="180"/>
      <c r="DR435" s="180"/>
      <c r="DS435" s="180"/>
      <c r="DT435" s="180"/>
      <c r="DU435" s="180"/>
      <c r="DV435" s="180"/>
      <c r="DW435" s="180"/>
      <c r="DX435" s="180"/>
      <c r="DY435" s="180"/>
      <c r="DZ435" s="180"/>
      <c r="EA435" s="180"/>
      <c r="EB435" s="180"/>
      <c r="EC435" s="180"/>
      <c r="ED435" s="180"/>
      <c r="EE435" s="180"/>
      <c r="EF435" s="180"/>
      <c r="EG435" s="180"/>
      <c r="EH435" s="180"/>
      <c r="EI435" s="180"/>
      <c r="EJ435" s="180"/>
      <c r="EK435" s="180"/>
      <c r="EL435" s="180"/>
      <c r="EM435" s="180"/>
      <c r="EN435" s="180"/>
      <c r="EO435" s="180"/>
      <c r="EP435" s="180"/>
      <c r="EQ435" s="180"/>
      <c r="ER435" s="180"/>
      <c r="ES435" s="180"/>
      <c r="ET435" s="180"/>
      <c r="EU435" s="180"/>
      <c r="EV435" s="180"/>
      <c r="EW435" s="180"/>
      <c r="EX435" s="180"/>
      <c r="EY435" s="180"/>
      <c r="EZ435" s="180"/>
      <c r="FA435" s="180"/>
      <c r="FB435" s="180"/>
      <c r="FC435" s="180"/>
      <c r="FD435" s="180"/>
      <c r="FE435" s="180"/>
      <c r="FF435" s="180"/>
      <c r="FG435" s="180"/>
      <c r="FH435" s="180"/>
    </row>
    <row r="436" spans="2:164" hidden="1" x14ac:dyDescent="0.3">
      <c r="B436" s="699">
        <f>+IFERROR(VLOOKUP(D436,'LP-Servicios'!$E$152:$F$252,2,FALSE),0)</f>
        <v>1133228.43</v>
      </c>
      <c r="C436" s="700">
        <f t="shared" si="592"/>
        <v>13</v>
      </c>
      <c r="D436" s="314" t="str">
        <f t="shared" si="592"/>
        <v>ADICIONAL-Mov/Des Luminari Bs-Yc(1-2Rigs</v>
      </c>
      <c r="E436" s="208">
        <f t="shared" si="593"/>
        <v>0</v>
      </c>
      <c r="F436" s="208">
        <f t="shared" si="601"/>
        <v>0</v>
      </c>
      <c r="G436" s="208">
        <f t="shared" si="601"/>
        <v>0</v>
      </c>
      <c r="H436" s="208">
        <f t="shared" si="601"/>
        <v>0</v>
      </c>
      <c r="I436" s="208">
        <f t="shared" si="601"/>
        <v>0</v>
      </c>
      <c r="J436" s="208">
        <f t="shared" si="601"/>
        <v>0</v>
      </c>
      <c r="K436" s="208">
        <f t="shared" si="601"/>
        <v>0</v>
      </c>
      <c r="L436" s="208">
        <f t="shared" si="601"/>
        <v>0</v>
      </c>
      <c r="M436" s="208">
        <f t="shared" si="601"/>
        <v>0</v>
      </c>
      <c r="N436" s="208">
        <f t="shared" si="601"/>
        <v>0</v>
      </c>
      <c r="O436" s="208">
        <f t="shared" si="601"/>
        <v>0</v>
      </c>
      <c r="P436" s="208">
        <f t="shared" si="601"/>
        <v>0</v>
      </c>
      <c r="Q436" s="208">
        <f t="shared" si="601"/>
        <v>0</v>
      </c>
      <c r="R436" s="208">
        <f t="shared" si="601"/>
        <v>0</v>
      </c>
      <c r="S436" s="208">
        <f t="shared" si="601"/>
        <v>0</v>
      </c>
      <c r="T436" s="208">
        <f t="shared" si="601"/>
        <v>0</v>
      </c>
      <c r="U436" s="208">
        <f t="shared" si="601"/>
        <v>0</v>
      </c>
      <c r="V436" s="208">
        <f t="shared" si="601"/>
        <v>0</v>
      </c>
      <c r="W436" s="208">
        <f t="shared" si="601"/>
        <v>0</v>
      </c>
      <c r="X436" s="208">
        <f t="shared" si="601"/>
        <v>0</v>
      </c>
      <c r="Y436" s="208">
        <f t="shared" si="601"/>
        <v>0</v>
      </c>
      <c r="Z436" s="208">
        <f t="shared" si="601"/>
        <v>0</v>
      </c>
      <c r="AA436" s="208">
        <f t="shared" si="601"/>
        <v>0</v>
      </c>
      <c r="AB436" s="208">
        <f t="shared" si="601"/>
        <v>0</v>
      </c>
      <c r="AC436" s="208">
        <f t="shared" si="601"/>
        <v>0</v>
      </c>
      <c r="AD436" s="208">
        <f t="shared" si="601"/>
        <v>0</v>
      </c>
      <c r="AE436" s="208">
        <f t="shared" si="601"/>
        <v>0</v>
      </c>
      <c r="AF436" s="208">
        <f t="shared" si="601"/>
        <v>0</v>
      </c>
      <c r="AG436" s="208">
        <f t="shared" si="601"/>
        <v>0</v>
      </c>
      <c r="AH436" s="208">
        <f t="shared" si="601"/>
        <v>0</v>
      </c>
      <c r="AI436" s="208">
        <f t="shared" si="601"/>
        <v>0</v>
      </c>
      <c r="AJ436" s="208">
        <f t="shared" si="601"/>
        <v>0</v>
      </c>
      <c r="AK436" s="208">
        <f t="shared" si="601"/>
        <v>0</v>
      </c>
      <c r="AL436" s="208">
        <f t="shared" si="601"/>
        <v>0</v>
      </c>
      <c r="AM436" s="208">
        <f t="shared" si="601"/>
        <v>0</v>
      </c>
      <c r="AN436" s="208">
        <f t="shared" si="601"/>
        <v>0</v>
      </c>
      <c r="AO436" s="208">
        <f t="shared" si="601"/>
        <v>0</v>
      </c>
      <c r="AP436" s="208">
        <f t="shared" si="601"/>
        <v>0</v>
      </c>
      <c r="AQ436" s="208">
        <f t="shared" si="601"/>
        <v>0</v>
      </c>
      <c r="AR436" s="208">
        <f t="shared" si="601"/>
        <v>0</v>
      </c>
      <c r="AS436" s="208">
        <f t="shared" si="601"/>
        <v>0</v>
      </c>
      <c r="AT436" s="208">
        <f t="shared" si="601"/>
        <v>0</v>
      </c>
      <c r="AU436" s="208">
        <f t="shared" si="601"/>
        <v>0</v>
      </c>
      <c r="AV436" s="208">
        <f t="shared" si="601"/>
        <v>0</v>
      </c>
      <c r="AW436" s="208">
        <f t="shared" si="601"/>
        <v>0</v>
      </c>
      <c r="AX436" s="208">
        <f t="shared" si="601"/>
        <v>0</v>
      </c>
      <c r="AY436" s="208">
        <f t="shared" si="601"/>
        <v>0</v>
      </c>
      <c r="AZ436" s="208">
        <f t="shared" si="601"/>
        <v>0</v>
      </c>
      <c r="BA436" s="208">
        <f t="shared" si="601"/>
        <v>0</v>
      </c>
      <c r="BB436" s="208">
        <f t="shared" si="601"/>
        <v>0</v>
      </c>
      <c r="BC436" s="208">
        <f t="shared" si="601"/>
        <v>0</v>
      </c>
      <c r="BD436" s="208">
        <f t="shared" si="601"/>
        <v>0</v>
      </c>
      <c r="BE436" s="208">
        <f t="shared" si="601"/>
        <v>0</v>
      </c>
      <c r="BF436" s="208">
        <f t="shared" si="601"/>
        <v>0</v>
      </c>
      <c r="BG436" s="208">
        <f t="shared" si="601"/>
        <v>0</v>
      </c>
      <c r="BH436" s="208">
        <f t="shared" si="601"/>
        <v>0</v>
      </c>
      <c r="BI436" s="208">
        <f t="shared" si="601"/>
        <v>0</v>
      </c>
      <c r="BJ436" s="208">
        <f t="shared" si="601"/>
        <v>0</v>
      </c>
      <c r="BK436" s="208">
        <f t="shared" si="601"/>
        <v>0</v>
      </c>
      <c r="BL436" s="208">
        <f t="shared" si="601"/>
        <v>0</v>
      </c>
      <c r="BM436" s="208">
        <f t="shared" si="601"/>
        <v>0</v>
      </c>
      <c r="BN436" s="208">
        <f t="shared" si="601"/>
        <v>0</v>
      </c>
      <c r="BO436" s="208">
        <f t="shared" si="601"/>
        <v>0</v>
      </c>
      <c r="BP436" s="208">
        <f t="shared" si="601"/>
        <v>0</v>
      </c>
      <c r="BQ436" s="208">
        <f t="shared" si="601"/>
        <v>0</v>
      </c>
      <c r="BR436" s="208">
        <f t="shared" si="600"/>
        <v>0</v>
      </c>
      <c r="BS436" s="208">
        <f t="shared" si="600"/>
        <v>0</v>
      </c>
      <c r="BT436" s="208">
        <f t="shared" si="600"/>
        <v>0</v>
      </c>
      <c r="BU436" s="208">
        <f t="shared" si="600"/>
        <v>0</v>
      </c>
      <c r="BV436" s="208">
        <f t="shared" si="600"/>
        <v>0</v>
      </c>
      <c r="BW436" s="208">
        <f t="shared" si="600"/>
        <v>0</v>
      </c>
      <c r="BX436" s="208">
        <f t="shared" si="600"/>
        <v>0</v>
      </c>
      <c r="BY436" s="208">
        <f t="shared" si="600"/>
        <v>0</v>
      </c>
      <c r="BZ436" s="208">
        <f t="shared" si="600"/>
        <v>0</v>
      </c>
      <c r="CA436" s="208">
        <f t="shared" si="600"/>
        <v>0</v>
      </c>
      <c r="CB436" s="208">
        <f t="shared" si="600"/>
        <v>0</v>
      </c>
      <c r="CC436" s="208">
        <f t="shared" si="600"/>
        <v>0</v>
      </c>
      <c r="CD436" s="208">
        <f t="shared" si="600"/>
        <v>0</v>
      </c>
      <c r="CE436" s="208">
        <f t="shared" si="600"/>
        <v>0</v>
      </c>
      <c r="CF436" s="208">
        <f t="shared" si="600"/>
        <v>0</v>
      </c>
      <c r="CG436" s="180"/>
      <c r="CH436" s="180"/>
      <c r="CI436" s="180"/>
      <c r="CJ436" s="180"/>
      <c r="CK436" s="180"/>
      <c r="CL436" s="180"/>
      <c r="CM436" s="180"/>
      <c r="CN436" s="180"/>
      <c r="CO436" s="180"/>
      <c r="CP436" s="180"/>
      <c r="CQ436" s="180"/>
      <c r="CR436" s="180"/>
      <c r="CS436" s="180"/>
      <c r="CT436" s="180"/>
      <c r="CU436" s="180"/>
      <c r="CV436" s="180"/>
      <c r="CW436" s="180"/>
      <c r="CX436" s="180"/>
      <c r="CY436" s="180"/>
      <c r="CZ436" s="180"/>
      <c r="DA436" s="180"/>
      <c r="DB436" s="180"/>
      <c r="DC436" s="180"/>
      <c r="DD436" s="180"/>
      <c r="DE436" s="180"/>
      <c r="DF436" s="180"/>
      <c r="DG436" s="180"/>
      <c r="DH436" s="180"/>
      <c r="DI436" s="180"/>
      <c r="DJ436" s="180"/>
      <c r="DK436" s="180"/>
      <c r="DL436" s="180"/>
      <c r="DM436" s="180"/>
      <c r="DN436" s="180"/>
      <c r="DO436" s="180"/>
      <c r="DP436" s="180"/>
      <c r="DQ436" s="180"/>
      <c r="DR436" s="180"/>
      <c r="DS436" s="180"/>
      <c r="DT436" s="180"/>
      <c r="DU436" s="180"/>
      <c r="DV436" s="180"/>
      <c r="DW436" s="180"/>
      <c r="DX436" s="180"/>
      <c r="DY436" s="180"/>
      <c r="DZ436" s="180"/>
      <c r="EA436" s="180"/>
      <c r="EB436" s="180"/>
      <c r="EC436" s="180"/>
      <c r="ED436" s="180"/>
      <c r="EE436" s="180"/>
      <c r="EF436" s="180"/>
      <c r="EG436" s="180"/>
      <c r="EH436" s="180"/>
      <c r="EI436" s="180"/>
      <c r="EJ436" s="180"/>
      <c r="EK436" s="180"/>
      <c r="EL436" s="180"/>
      <c r="EM436" s="180"/>
      <c r="EN436" s="180"/>
      <c r="EO436" s="180"/>
      <c r="EP436" s="180"/>
      <c r="EQ436" s="180"/>
      <c r="ER436" s="180"/>
      <c r="ES436" s="180"/>
      <c r="ET436" s="180"/>
      <c r="EU436" s="180"/>
      <c r="EV436" s="180"/>
      <c r="EW436" s="180"/>
      <c r="EX436" s="180"/>
      <c r="EY436" s="180"/>
      <c r="EZ436" s="180"/>
      <c r="FA436" s="180"/>
      <c r="FB436" s="180"/>
      <c r="FC436" s="180"/>
      <c r="FD436" s="180"/>
      <c r="FE436" s="180"/>
      <c r="FF436" s="180"/>
      <c r="FG436" s="180"/>
      <c r="FH436" s="180"/>
    </row>
    <row r="437" spans="2:164" hidden="1" x14ac:dyDescent="0.3">
      <c r="B437" s="699">
        <f>+IFERROR(VLOOKUP(D437,'LP-Servicios'!$E$152:$F$252,2,FALSE),0)</f>
        <v>3225941.32</v>
      </c>
      <c r="C437" s="700">
        <f t="shared" si="592"/>
        <v>14</v>
      </c>
      <c r="D437" s="314" t="str">
        <f t="shared" si="592"/>
        <v>ADICIONAL-Mov/Desm Centrífug(1-2Rigs)</v>
      </c>
      <c r="E437" s="208">
        <f t="shared" si="593"/>
        <v>0</v>
      </c>
      <c r="F437" s="208">
        <f t="shared" si="601"/>
        <v>0</v>
      </c>
      <c r="G437" s="208">
        <f t="shared" si="601"/>
        <v>0</v>
      </c>
      <c r="H437" s="208">
        <f t="shared" si="601"/>
        <v>0</v>
      </c>
      <c r="I437" s="208">
        <f t="shared" si="601"/>
        <v>0</v>
      </c>
      <c r="J437" s="208">
        <f t="shared" si="601"/>
        <v>0</v>
      </c>
      <c r="K437" s="208">
        <f t="shared" si="601"/>
        <v>0</v>
      </c>
      <c r="L437" s="208">
        <f t="shared" si="601"/>
        <v>0</v>
      </c>
      <c r="M437" s="208">
        <f t="shared" si="601"/>
        <v>0</v>
      </c>
      <c r="N437" s="208">
        <f t="shared" si="601"/>
        <v>0</v>
      </c>
      <c r="O437" s="208">
        <f t="shared" si="601"/>
        <v>0</v>
      </c>
      <c r="P437" s="208">
        <f t="shared" si="601"/>
        <v>0</v>
      </c>
      <c r="Q437" s="208">
        <f t="shared" si="601"/>
        <v>0</v>
      </c>
      <c r="R437" s="208">
        <f t="shared" si="601"/>
        <v>0</v>
      </c>
      <c r="S437" s="208">
        <f t="shared" si="601"/>
        <v>0</v>
      </c>
      <c r="T437" s="208">
        <f t="shared" si="601"/>
        <v>0</v>
      </c>
      <c r="U437" s="208">
        <f t="shared" si="601"/>
        <v>0</v>
      </c>
      <c r="V437" s="208">
        <f t="shared" si="601"/>
        <v>0</v>
      </c>
      <c r="W437" s="208">
        <f t="shared" si="601"/>
        <v>0</v>
      </c>
      <c r="X437" s="208">
        <f t="shared" si="601"/>
        <v>0</v>
      </c>
      <c r="Y437" s="208">
        <f t="shared" si="601"/>
        <v>0</v>
      </c>
      <c r="Z437" s="208">
        <f t="shared" si="601"/>
        <v>0</v>
      </c>
      <c r="AA437" s="208">
        <f t="shared" si="601"/>
        <v>0</v>
      </c>
      <c r="AB437" s="208">
        <f t="shared" si="601"/>
        <v>0</v>
      </c>
      <c r="AC437" s="208">
        <f t="shared" si="601"/>
        <v>0</v>
      </c>
      <c r="AD437" s="208">
        <f t="shared" si="601"/>
        <v>0</v>
      </c>
      <c r="AE437" s="208">
        <f t="shared" si="601"/>
        <v>0</v>
      </c>
      <c r="AF437" s="208">
        <f t="shared" si="601"/>
        <v>0</v>
      </c>
      <c r="AG437" s="208">
        <f t="shared" si="601"/>
        <v>0</v>
      </c>
      <c r="AH437" s="208">
        <f t="shared" si="601"/>
        <v>0</v>
      </c>
      <c r="AI437" s="208">
        <f t="shared" si="601"/>
        <v>0</v>
      </c>
      <c r="AJ437" s="208">
        <f t="shared" si="601"/>
        <v>0</v>
      </c>
      <c r="AK437" s="208">
        <f t="shared" si="601"/>
        <v>0</v>
      </c>
      <c r="AL437" s="208">
        <f t="shared" si="601"/>
        <v>0</v>
      </c>
      <c r="AM437" s="208">
        <f t="shared" si="601"/>
        <v>0</v>
      </c>
      <c r="AN437" s="208">
        <f t="shared" si="601"/>
        <v>0</v>
      </c>
      <c r="AO437" s="208">
        <f t="shared" si="601"/>
        <v>0</v>
      </c>
      <c r="AP437" s="208">
        <f t="shared" si="601"/>
        <v>0</v>
      </c>
      <c r="AQ437" s="208">
        <f t="shared" si="601"/>
        <v>0</v>
      </c>
      <c r="AR437" s="208">
        <f t="shared" si="601"/>
        <v>0</v>
      </c>
      <c r="AS437" s="208">
        <f t="shared" si="601"/>
        <v>0</v>
      </c>
      <c r="AT437" s="208">
        <f t="shared" si="601"/>
        <v>0</v>
      </c>
      <c r="AU437" s="208">
        <f t="shared" si="601"/>
        <v>0</v>
      </c>
      <c r="AV437" s="208">
        <f t="shared" si="601"/>
        <v>0</v>
      </c>
      <c r="AW437" s="208">
        <f t="shared" si="601"/>
        <v>0</v>
      </c>
      <c r="AX437" s="208">
        <f t="shared" si="601"/>
        <v>0</v>
      </c>
      <c r="AY437" s="208">
        <f t="shared" si="601"/>
        <v>0</v>
      </c>
      <c r="AZ437" s="208">
        <f t="shared" si="601"/>
        <v>0</v>
      </c>
      <c r="BA437" s="208">
        <f t="shared" si="601"/>
        <v>0</v>
      </c>
      <c r="BB437" s="208">
        <f t="shared" si="601"/>
        <v>0</v>
      </c>
      <c r="BC437" s="208">
        <f t="shared" si="601"/>
        <v>0</v>
      </c>
      <c r="BD437" s="208">
        <f t="shared" si="601"/>
        <v>0</v>
      </c>
      <c r="BE437" s="208">
        <f t="shared" si="601"/>
        <v>0</v>
      </c>
      <c r="BF437" s="208">
        <f t="shared" si="601"/>
        <v>0</v>
      </c>
      <c r="BG437" s="208">
        <f t="shared" si="601"/>
        <v>0</v>
      </c>
      <c r="BH437" s="208">
        <f t="shared" si="601"/>
        <v>0</v>
      </c>
      <c r="BI437" s="208">
        <f t="shared" si="601"/>
        <v>0</v>
      </c>
      <c r="BJ437" s="208">
        <f t="shared" si="601"/>
        <v>0</v>
      </c>
      <c r="BK437" s="208">
        <f t="shared" si="601"/>
        <v>0</v>
      </c>
      <c r="BL437" s="208">
        <f t="shared" si="601"/>
        <v>0</v>
      </c>
      <c r="BM437" s="208">
        <f t="shared" si="601"/>
        <v>0</v>
      </c>
      <c r="BN437" s="208">
        <f t="shared" si="601"/>
        <v>0</v>
      </c>
      <c r="BO437" s="208">
        <f t="shared" si="601"/>
        <v>0</v>
      </c>
      <c r="BP437" s="208">
        <f t="shared" si="601"/>
        <v>0</v>
      </c>
      <c r="BQ437" s="208">
        <f t="shared" ref="BQ437:CF440" si="602">+$B437*BQ128</f>
        <v>0</v>
      </c>
      <c r="BR437" s="208">
        <f t="shared" si="602"/>
        <v>0</v>
      </c>
      <c r="BS437" s="208">
        <f t="shared" si="602"/>
        <v>0</v>
      </c>
      <c r="BT437" s="208">
        <f t="shared" si="602"/>
        <v>0</v>
      </c>
      <c r="BU437" s="208">
        <f t="shared" si="602"/>
        <v>0</v>
      </c>
      <c r="BV437" s="208">
        <f t="shared" si="602"/>
        <v>0</v>
      </c>
      <c r="BW437" s="208">
        <f t="shared" si="602"/>
        <v>0</v>
      </c>
      <c r="BX437" s="208">
        <f t="shared" si="602"/>
        <v>0</v>
      </c>
      <c r="BY437" s="208">
        <f t="shared" si="602"/>
        <v>0</v>
      </c>
      <c r="BZ437" s="208">
        <f t="shared" si="602"/>
        <v>0</v>
      </c>
      <c r="CA437" s="208">
        <f t="shared" si="602"/>
        <v>0</v>
      </c>
      <c r="CB437" s="208">
        <f t="shared" si="602"/>
        <v>0</v>
      </c>
      <c r="CC437" s="208">
        <f t="shared" si="602"/>
        <v>0</v>
      </c>
      <c r="CD437" s="208">
        <f t="shared" si="602"/>
        <v>0</v>
      </c>
      <c r="CE437" s="208">
        <f t="shared" si="602"/>
        <v>0</v>
      </c>
      <c r="CF437" s="208">
        <f t="shared" si="602"/>
        <v>0</v>
      </c>
      <c r="CG437" s="180"/>
      <c r="CH437" s="180"/>
      <c r="CI437" s="180"/>
      <c r="CJ437" s="180"/>
      <c r="CK437" s="180"/>
      <c r="CL437" s="180"/>
      <c r="CM437" s="180"/>
      <c r="CN437" s="180"/>
      <c r="CO437" s="180"/>
      <c r="CP437" s="180"/>
      <c r="CQ437" s="180"/>
      <c r="CR437" s="180"/>
      <c r="CS437" s="180"/>
      <c r="CT437" s="180"/>
      <c r="CU437" s="180"/>
      <c r="CV437" s="180"/>
      <c r="CW437" s="180"/>
      <c r="CX437" s="180"/>
      <c r="CY437" s="180"/>
      <c r="CZ437" s="180"/>
      <c r="DA437" s="180"/>
      <c r="DB437" s="180"/>
      <c r="DC437" s="180"/>
      <c r="DD437" s="180"/>
      <c r="DE437" s="180"/>
      <c r="DF437" s="180"/>
      <c r="DG437" s="180"/>
      <c r="DH437" s="180"/>
      <c r="DI437" s="180"/>
      <c r="DJ437" s="180"/>
      <c r="DK437" s="180"/>
      <c r="DL437" s="180"/>
      <c r="DM437" s="180"/>
      <c r="DN437" s="180"/>
      <c r="DO437" s="180"/>
      <c r="DP437" s="180"/>
      <c r="DQ437" s="180"/>
      <c r="DR437" s="180"/>
      <c r="DS437" s="180"/>
      <c r="DT437" s="180"/>
      <c r="DU437" s="180"/>
      <c r="DV437" s="180"/>
      <c r="DW437" s="180"/>
      <c r="DX437" s="180"/>
      <c r="DY437" s="180"/>
      <c r="DZ437" s="180"/>
      <c r="EA437" s="180"/>
      <c r="EB437" s="180"/>
      <c r="EC437" s="180"/>
      <c r="ED437" s="180"/>
      <c r="EE437" s="180"/>
      <c r="EF437" s="180"/>
      <c r="EG437" s="180"/>
      <c r="EH437" s="180"/>
      <c r="EI437" s="180"/>
      <c r="EJ437" s="180"/>
      <c r="EK437" s="180"/>
      <c r="EL437" s="180"/>
      <c r="EM437" s="180"/>
      <c r="EN437" s="180"/>
      <c r="EO437" s="180"/>
      <c r="EP437" s="180"/>
      <c r="EQ437" s="180"/>
      <c r="ER437" s="180"/>
      <c r="ES437" s="180"/>
      <c r="ET437" s="180"/>
      <c r="EU437" s="180"/>
      <c r="EV437" s="180"/>
      <c r="EW437" s="180"/>
      <c r="EX437" s="180"/>
      <c r="EY437" s="180"/>
      <c r="EZ437" s="180"/>
      <c r="FA437" s="180"/>
      <c r="FB437" s="180"/>
      <c r="FC437" s="180"/>
      <c r="FD437" s="180"/>
      <c r="FE437" s="180"/>
      <c r="FF437" s="180"/>
      <c r="FG437" s="180"/>
      <c r="FH437" s="180"/>
    </row>
    <row r="438" spans="2:164" hidden="1" x14ac:dyDescent="0.3">
      <c r="B438" s="699">
        <f>+IFERROR(VLOOKUP(D438,'LP-Servicios'!$E$152:$F$252,2,FALSE),0)</f>
        <v>3225941.32</v>
      </c>
      <c r="C438" s="700">
        <f t="shared" si="592"/>
        <v>15</v>
      </c>
      <c r="D438" s="314" t="str">
        <f t="shared" si="592"/>
        <v>ADICIONAL-Mov/Desm Zarand secad(1-2Rigs)</v>
      </c>
      <c r="E438" s="208">
        <f t="shared" si="593"/>
        <v>0</v>
      </c>
      <c r="F438" s="208">
        <f t="shared" ref="F438:BQ441" si="603">+$B438*F129</f>
        <v>0</v>
      </c>
      <c r="G438" s="208">
        <f t="shared" si="603"/>
        <v>0</v>
      </c>
      <c r="H438" s="208">
        <f t="shared" si="603"/>
        <v>0</v>
      </c>
      <c r="I438" s="208">
        <f t="shared" si="603"/>
        <v>0</v>
      </c>
      <c r="J438" s="208">
        <f t="shared" si="603"/>
        <v>0</v>
      </c>
      <c r="K438" s="208">
        <f t="shared" si="603"/>
        <v>0</v>
      </c>
      <c r="L438" s="208">
        <f t="shared" si="603"/>
        <v>0</v>
      </c>
      <c r="M438" s="208">
        <f t="shared" si="603"/>
        <v>0</v>
      </c>
      <c r="N438" s="208">
        <f t="shared" si="603"/>
        <v>0</v>
      </c>
      <c r="O438" s="208">
        <f t="shared" si="603"/>
        <v>0</v>
      </c>
      <c r="P438" s="208">
        <f t="shared" si="603"/>
        <v>0</v>
      </c>
      <c r="Q438" s="208">
        <f t="shared" si="603"/>
        <v>0</v>
      </c>
      <c r="R438" s="208">
        <f t="shared" si="603"/>
        <v>0</v>
      </c>
      <c r="S438" s="208">
        <f t="shared" si="603"/>
        <v>0</v>
      </c>
      <c r="T438" s="208">
        <f t="shared" si="603"/>
        <v>0</v>
      </c>
      <c r="U438" s="208">
        <f t="shared" si="603"/>
        <v>0</v>
      </c>
      <c r="V438" s="208">
        <f t="shared" si="603"/>
        <v>0</v>
      </c>
      <c r="W438" s="208">
        <f t="shared" si="603"/>
        <v>0</v>
      </c>
      <c r="X438" s="208">
        <f t="shared" si="603"/>
        <v>0</v>
      </c>
      <c r="Y438" s="208">
        <f t="shared" si="603"/>
        <v>0</v>
      </c>
      <c r="Z438" s="208">
        <f t="shared" si="603"/>
        <v>0</v>
      </c>
      <c r="AA438" s="208">
        <f t="shared" si="603"/>
        <v>0</v>
      </c>
      <c r="AB438" s="208">
        <f t="shared" si="603"/>
        <v>0</v>
      </c>
      <c r="AC438" s="208">
        <f t="shared" si="603"/>
        <v>0</v>
      </c>
      <c r="AD438" s="208">
        <f t="shared" si="603"/>
        <v>0</v>
      </c>
      <c r="AE438" s="208">
        <f t="shared" si="603"/>
        <v>0</v>
      </c>
      <c r="AF438" s="208">
        <f t="shared" si="603"/>
        <v>0</v>
      </c>
      <c r="AG438" s="208">
        <f t="shared" si="603"/>
        <v>0</v>
      </c>
      <c r="AH438" s="208">
        <f t="shared" si="603"/>
        <v>0</v>
      </c>
      <c r="AI438" s="208">
        <f t="shared" si="603"/>
        <v>0</v>
      </c>
      <c r="AJ438" s="208">
        <f t="shared" si="603"/>
        <v>0</v>
      </c>
      <c r="AK438" s="208">
        <f t="shared" si="603"/>
        <v>0</v>
      </c>
      <c r="AL438" s="208">
        <f t="shared" si="603"/>
        <v>0</v>
      </c>
      <c r="AM438" s="208">
        <f t="shared" si="603"/>
        <v>0</v>
      </c>
      <c r="AN438" s="208">
        <f t="shared" si="603"/>
        <v>0</v>
      </c>
      <c r="AO438" s="208">
        <f t="shared" si="603"/>
        <v>0</v>
      </c>
      <c r="AP438" s="208">
        <f t="shared" si="603"/>
        <v>0</v>
      </c>
      <c r="AQ438" s="208">
        <f t="shared" si="603"/>
        <v>0</v>
      </c>
      <c r="AR438" s="208">
        <f t="shared" si="603"/>
        <v>0</v>
      </c>
      <c r="AS438" s="208">
        <f t="shared" si="603"/>
        <v>0</v>
      </c>
      <c r="AT438" s="208">
        <f t="shared" si="603"/>
        <v>0</v>
      </c>
      <c r="AU438" s="208">
        <f t="shared" si="603"/>
        <v>0</v>
      </c>
      <c r="AV438" s="208">
        <f t="shared" si="603"/>
        <v>0</v>
      </c>
      <c r="AW438" s="208">
        <f t="shared" si="603"/>
        <v>0</v>
      </c>
      <c r="AX438" s="208">
        <f t="shared" si="603"/>
        <v>0</v>
      </c>
      <c r="AY438" s="208">
        <f t="shared" si="603"/>
        <v>0</v>
      </c>
      <c r="AZ438" s="208">
        <f t="shared" si="603"/>
        <v>0</v>
      </c>
      <c r="BA438" s="208">
        <f t="shared" si="603"/>
        <v>0</v>
      </c>
      <c r="BB438" s="208">
        <f t="shared" si="603"/>
        <v>0</v>
      </c>
      <c r="BC438" s="208">
        <f t="shared" si="603"/>
        <v>0</v>
      </c>
      <c r="BD438" s="208">
        <f t="shared" si="603"/>
        <v>0</v>
      </c>
      <c r="BE438" s="208">
        <f t="shared" si="603"/>
        <v>0</v>
      </c>
      <c r="BF438" s="208">
        <f t="shared" si="603"/>
        <v>0</v>
      </c>
      <c r="BG438" s="208">
        <f t="shared" si="603"/>
        <v>0</v>
      </c>
      <c r="BH438" s="208">
        <f t="shared" si="603"/>
        <v>0</v>
      </c>
      <c r="BI438" s="208">
        <f t="shared" si="603"/>
        <v>0</v>
      </c>
      <c r="BJ438" s="208">
        <f t="shared" si="603"/>
        <v>0</v>
      </c>
      <c r="BK438" s="208">
        <f t="shared" si="603"/>
        <v>0</v>
      </c>
      <c r="BL438" s="208">
        <f t="shared" si="603"/>
        <v>0</v>
      </c>
      <c r="BM438" s="208">
        <f t="shared" si="603"/>
        <v>0</v>
      </c>
      <c r="BN438" s="208">
        <f t="shared" si="603"/>
        <v>0</v>
      </c>
      <c r="BO438" s="208">
        <f t="shared" si="603"/>
        <v>0</v>
      </c>
      <c r="BP438" s="208">
        <f t="shared" si="603"/>
        <v>0</v>
      </c>
      <c r="BQ438" s="208">
        <f t="shared" si="603"/>
        <v>0</v>
      </c>
      <c r="BR438" s="208">
        <f t="shared" si="602"/>
        <v>0</v>
      </c>
      <c r="BS438" s="208">
        <f t="shared" si="602"/>
        <v>0</v>
      </c>
      <c r="BT438" s="208">
        <f t="shared" si="602"/>
        <v>0</v>
      </c>
      <c r="BU438" s="208">
        <f t="shared" si="602"/>
        <v>0</v>
      </c>
      <c r="BV438" s="208">
        <f t="shared" si="602"/>
        <v>0</v>
      </c>
      <c r="BW438" s="208">
        <f t="shared" si="602"/>
        <v>0</v>
      </c>
      <c r="BX438" s="208">
        <f t="shared" si="602"/>
        <v>0</v>
      </c>
      <c r="BY438" s="208">
        <f t="shared" si="602"/>
        <v>0</v>
      </c>
      <c r="BZ438" s="208">
        <f t="shared" si="602"/>
        <v>0</v>
      </c>
      <c r="CA438" s="208">
        <f t="shared" si="602"/>
        <v>0</v>
      </c>
      <c r="CB438" s="208">
        <f t="shared" si="602"/>
        <v>0</v>
      </c>
      <c r="CC438" s="208">
        <f t="shared" si="602"/>
        <v>0</v>
      </c>
      <c r="CD438" s="208">
        <f t="shared" si="602"/>
        <v>0</v>
      </c>
      <c r="CE438" s="208">
        <f t="shared" si="602"/>
        <v>0</v>
      </c>
      <c r="CF438" s="208">
        <f t="shared" si="602"/>
        <v>0</v>
      </c>
      <c r="CG438" s="180"/>
      <c r="CH438" s="180"/>
      <c r="CI438" s="180"/>
      <c r="CJ438" s="180"/>
      <c r="CK438" s="180"/>
      <c r="CL438" s="180"/>
      <c r="CM438" s="180"/>
      <c r="CN438" s="180"/>
      <c r="CO438" s="180"/>
      <c r="CP438" s="180"/>
      <c r="CQ438" s="180"/>
      <c r="CR438" s="180"/>
      <c r="CS438" s="180"/>
      <c r="CT438" s="180"/>
      <c r="CU438" s="180"/>
      <c r="CV438" s="180"/>
      <c r="CW438" s="180"/>
      <c r="CX438" s="180"/>
      <c r="CY438" s="180"/>
      <c r="CZ438" s="180"/>
      <c r="DA438" s="180"/>
      <c r="DB438" s="180"/>
      <c r="DC438" s="180"/>
      <c r="DD438" s="180"/>
      <c r="DE438" s="180"/>
      <c r="DF438" s="180"/>
      <c r="DG438" s="180"/>
      <c r="DH438" s="180"/>
      <c r="DI438" s="180"/>
      <c r="DJ438" s="180"/>
      <c r="DK438" s="180"/>
      <c r="DL438" s="180"/>
      <c r="DM438" s="180"/>
      <c r="DN438" s="180"/>
      <c r="DO438" s="180"/>
      <c r="DP438" s="180"/>
      <c r="DQ438" s="180"/>
      <c r="DR438" s="180"/>
      <c r="DS438" s="180"/>
      <c r="DT438" s="180"/>
      <c r="DU438" s="180"/>
      <c r="DV438" s="180"/>
      <c r="DW438" s="180"/>
      <c r="DX438" s="180"/>
      <c r="DY438" s="180"/>
      <c r="DZ438" s="180"/>
      <c r="EA438" s="180"/>
      <c r="EB438" s="180"/>
      <c r="EC438" s="180"/>
      <c r="ED438" s="180"/>
      <c r="EE438" s="180"/>
      <c r="EF438" s="180"/>
      <c r="EG438" s="180"/>
      <c r="EH438" s="180"/>
      <c r="EI438" s="180"/>
      <c r="EJ438" s="180"/>
      <c r="EK438" s="180"/>
      <c r="EL438" s="180"/>
      <c r="EM438" s="180"/>
      <c r="EN438" s="180"/>
      <c r="EO438" s="180"/>
      <c r="EP438" s="180"/>
      <c r="EQ438" s="180"/>
      <c r="ER438" s="180"/>
      <c r="ES438" s="180"/>
      <c r="ET438" s="180"/>
      <c r="EU438" s="180"/>
      <c r="EV438" s="180"/>
      <c r="EW438" s="180"/>
      <c r="EX438" s="180"/>
      <c r="EY438" s="180"/>
      <c r="EZ438" s="180"/>
      <c r="FA438" s="180"/>
      <c r="FB438" s="180"/>
      <c r="FC438" s="180"/>
      <c r="FD438" s="180"/>
      <c r="FE438" s="180"/>
      <c r="FF438" s="180"/>
      <c r="FG438" s="180"/>
      <c r="FH438" s="180"/>
    </row>
    <row r="439" spans="2:164" hidden="1" x14ac:dyDescent="0.3">
      <c r="B439" s="699">
        <f>+IFERROR(VLOOKUP(D439,'LP-Servicios'!$E$152:$F$252,2,FALSE),0)</f>
        <v>3225941.32</v>
      </c>
      <c r="C439" s="700">
        <f t="shared" si="592"/>
        <v>16</v>
      </c>
      <c r="D439" s="314" t="str">
        <f t="shared" si="592"/>
        <v>ADICIONAL-Mov/Desmov Compresor(1-2Rigs)</v>
      </c>
      <c r="E439" s="208">
        <f t="shared" si="593"/>
        <v>0</v>
      </c>
      <c r="F439" s="208">
        <f t="shared" si="603"/>
        <v>0</v>
      </c>
      <c r="G439" s="208">
        <f t="shared" si="603"/>
        <v>0</v>
      </c>
      <c r="H439" s="208">
        <f t="shared" si="603"/>
        <v>0</v>
      </c>
      <c r="I439" s="208">
        <f t="shared" si="603"/>
        <v>0</v>
      </c>
      <c r="J439" s="208">
        <f t="shared" si="603"/>
        <v>0</v>
      </c>
      <c r="K439" s="208">
        <f t="shared" si="603"/>
        <v>0</v>
      </c>
      <c r="L439" s="208">
        <f t="shared" si="603"/>
        <v>0</v>
      </c>
      <c r="M439" s="208">
        <f t="shared" si="603"/>
        <v>0</v>
      </c>
      <c r="N439" s="208">
        <f t="shared" si="603"/>
        <v>0</v>
      </c>
      <c r="O439" s="208">
        <f t="shared" si="603"/>
        <v>0</v>
      </c>
      <c r="P439" s="208">
        <f t="shared" si="603"/>
        <v>0</v>
      </c>
      <c r="Q439" s="208">
        <f t="shared" si="603"/>
        <v>0</v>
      </c>
      <c r="R439" s="208">
        <f t="shared" si="603"/>
        <v>0</v>
      </c>
      <c r="S439" s="208">
        <f t="shared" si="603"/>
        <v>0</v>
      </c>
      <c r="T439" s="208">
        <f t="shared" si="603"/>
        <v>0</v>
      </c>
      <c r="U439" s="208">
        <f t="shared" si="603"/>
        <v>0</v>
      </c>
      <c r="V439" s="208">
        <f t="shared" si="603"/>
        <v>0</v>
      </c>
      <c r="W439" s="208">
        <f t="shared" si="603"/>
        <v>0</v>
      </c>
      <c r="X439" s="208">
        <f t="shared" si="603"/>
        <v>0</v>
      </c>
      <c r="Y439" s="208">
        <f t="shared" si="603"/>
        <v>0</v>
      </c>
      <c r="Z439" s="208">
        <f t="shared" si="603"/>
        <v>0</v>
      </c>
      <c r="AA439" s="208">
        <f t="shared" si="603"/>
        <v>0</v>
      </c>
      <c r="AB439" s="208">
        <f t="shared" si="603"/>
        <v>0</v>
      </c>
      <c r="AC439" s="208">
        <f t="shared" si="603"/>
        <v>0</v>
      </c>
      <c r="AD439" s="208">
        <f t="shared" si="603"/>
        <v>0</v>
      </c>
      <c r="AE439" s="208">
        <f t="shared" si="603"/>
        <v>0</v>
      </c>
      <c r="AF439" s="208">
        <f t="shared" si="603"/>
        <v>0</v>
      </c>
      <c r="AG439" s="208">
        <f t="shared" si="603"/>
        <v>0</v>
      </c>
      <c r="AH439" s="208">
        <f t="shared" si="603"/>
        <v>0</v>
      </c>
      <c r="AI439" s="208">
        <f t="shared" si="603"/>
        <v>0</v>
      </c>
      <c r="AJ439" s="208">
        <f t="shared" si="603"/>
        <v>0</v>
      </c>
      <c r="AK439" s="208">
        <f t="shared" si="603"/>
        <v>0</v>
      </c>
      <c r="AL439" s="208">
        <f t="shared" si="603"/>
        <v>0</v>
      </c>
      <c r="AM439" s="208">
        <f t="shared" si="603"/>
        <v>0</v>
      </c>
      <c r="AN439" s="208">
        <f t="shared" si="603"/>
        <v>0</v>
      </c>
      <c r="AO439" s="208">
        <f t="shared" si="603"/>
        <v>0</v>
      </c>
      <c r="AP439" s="208">
        <f t="shared" si="603"/>
        <v>0</v>
      </c>
      <c r="AQ439" s="208">
        <f t="shared" si="603"/>
        <v>0</v>
      </c>
      <c r="AR439" s="208">
        <f t="shared" si="603"/>
        <v>0</v>
      </c>
      <c r="AS439" s="208">
        <f t="shared" si="603"/>
        <v>0</v>
      </c>
      <c r="AT439" s="208">
        <f t="shared" si="603"/>
        <v>0</v>
      </c>
      <c r="AU439" s="208">
        <f t="shared" si="603"/>
        <v>0</v>
      </c>
      <c r="AV439" s="208">
        <f t="shared" si="603"/>
        <v>0</v>
      </c>
      <c r="AW439" s="208">
        <f t="shared" si="603"/>
        <v>0</v>
      </c>
      <c r="AX439" s="208">
        <f t="shared" si="603"/>
        <v>0</v>
      </c>
      <c r="AY439" s="208">
        <f t="shared" si="603"/>
        <v>0</v>
      </c>
      <c r="AZ439" s="208">
        <f t="shared" si="603"/>
        <v>0</v>
      </c>
      <c r="BA439" s="208">
        <f t="shared" si="603"/>
        <v>0</v>
      </c>
      <c r="BB439" s="208">
        <f t="shared" si="603"/>
        <v>0</v>
      </c>
      <c r="BC439" s="208">
        <f t="shared" si="603"/>
        <v>0</v>
      </c>
      <c r="BD439" s="208">
        <f t="shared" si="603"/>
        <v>0</v>
      </c>
      <c r="BE439" s="208">
        <f t="shared" si="603"/>
        <v>0</v>
      </c>
      <c r="BF439" s="208">
        <f t="shared" si="603"/>
        <v>0</v>
      </c>
      <c r="BG439" s="208">
        <f t="shared" si="603"/>
        <v>0</v>
      </c>
      <c r="BH439" s="208">
        <f t="shared" si="603"/>
        <v>0</v>
      </c>
      <c r="BI439" s="208">
        <f t="shared" si="603"/>
        <v>0</v>
      </c>
      <c r="BJ439" s="208">
        <f t="shared" si="603"/>
        <v>0</v>
      </c>
      <c r="BK439" s="208">
        <f t="shared" si="603"/>
        <v>0</v>
      </c>
      <c r="BL439" s="208">
        <f t="shared" si="603"/>
        <v>0</v>
      </c>
      <c r="BM439" s="208">
        <f t="shared" si="603"/>
        <v>0</v>
      </c>
      <c r="BN439" s="208">
        <f t="shared" si="603"/>
        <v>0</v>
      </c>
      <c r="BO439" s="208">
        <f t="shared" si="603"/>
        <v>0</v>
      </c>
      <c r="BP439" s="208">
        <f t="shared" si="603"/>
        <v>0</v>
      </c>
      <c r="BQ439" s="208">
        <f t="shared" si="603"/>
        <v>0</v>
      </c>
      <c r="BR439" s="208">
        <f t="shared" si="602"/>
        <v>0</v>
      </c>
      <c r="BS439" s="208">
        <f t="shared" si="602"/>
        <v>0</v>
      </c>
      <c r="BT439" s="208">
        <f t="shared" si="602"/>
        <v>0</v>
      </c>
      <c r="BU439" s="208">
        <f t="shared" si="602"/>
        <v>0</v>
      </c>
      <c r="BV439" s="208">
        <f t="shared" si="602"/>
        <v>0</v>
      </c>
      <c r="BW439" s="208">
        <f t="shared" si="602"/>
        <v>0</v>
      </c>
      <c r="BX439" s="208">
        <f t="shared" si="602"/>
        <v>0</v>
      </c>
      <c r="BY439" s="208">
        <f t="shared" si="602"/>
        <v>0</v>
      </c>
      <c r="BZ439" s="208">
        <f t="shared" si="602"/>
        <v>0</v>
      </c>
      <c r="CA439" s="208">
        <f t="shared" si="602"/>
        <v>0</v>
      </c>
      <c r="CB439" s="208">
        <f t="shared" si="602"/>
        <v>0</v>
      </c>
      <c r="CC439" s="208">
        <f t="shared" si="602"/>
        <v>0</v>
      </c>
      <c r="CD439" s="208">
        <f t="shared" si="602"/>
        <v>0</v>
      </c>
      <c r="CE439" s="208">
        <f t="shared" si="602"/>
        <v>0</v>
      </c>
      <c r="CF439" s="208">
        <f t="shared" si="602"/>
        <v>0</v>
      </c>
      <c r="CG439" s="180"/>
      <c r="CH439" s="180"/>
      <c r="CI439" s="180"/>
      <c r="CJ439" s="180"/>
      <c r="CK439" s="180"/>
      <c r="CL439" s="180"/>
      <c r="CM439" s="180"/>
      <c r="CN439" s="180"/>
      <c r="CO439" s="180"/>
      <c r="CP439" s="180"/>
      <c r="CQ439" s="180"/>
      <c r="CR439" s="180"/>
      <c r="CS439" s="180"/>
      <c r="CT439" s="180"/>
      <c r="CU439" s="180"/>
      <c r="CV439" s="180"/>
      <c r="CW439" s="180"/>
      <c r="CX439" s="180"/>
      <c r="CY439" s="180"/>
      <c r="CZ439" s="180"/>
      <c r="DA439" s="180"/>
      <c r="DB439" s="180"/>
      <c r="DC439" s="180"/>
      <c r="DD439" s="180"/>
      <c r="DE439" s="180"/>
      <c r="DF439" s="180"/>
      <c r="DG439" s="180"/>
      <c r="DH439" s="180"/>
      <c r="DI439" s="180"/>
      <c r="DJ439" s="180"/>
      <c r="DK439" s="180"/>
      <c r="DL439" s="180"/>
      <c r="DM439" s="180"/>
      <c r="DN439" s="180"/>
      <c r="DO439" s="180"/>
      <c r="DP439" s="180"/>
      <c r="DQ439" s="180"/>
      <c r="DR439" s="180"/>
      <c r="DS439" s="180"/>
      <c r="DT439" s="180"/>
      <c r="DU439" s="180"/>
      <c r="DV439" s="180"/>
      <c r="DW439" s="180"/>
      <c r="DX439" s="180"/>
      <c r="DY439" s="180"/>
      <c r="DZ439" s="180"/>
      <c r="EA439" s="180"/>
      <c r="EB439" s="180"/>
      <c r="EC439" s="180"/>
      <c r="ED439" s="180"/>
      <c r="EE439" s="180"/>
      <c r="EF439" s="180"/>
      <c r="EG439" s="180"/>
      <c r="EH439" s="180"/>
      <c r="EI439" s="180"/>
      <c r="EJ439" s="180"/>
      <c r="EK439" s="180"/>
      <c r="EL439" s="180"/>
      <c r="EM439" s="180"/>
      <c r="EN439" s="180"/>
      <c r="EO439" s="180"/>
      <c r="EP439" s="180"/>
      <c r="EQ439" s="180"/>
      <c r="ER439" s="180"/>
      <c r="ES439" s="180"/>
      <c r="ET439" s="180"/>
      <c r="EU439" s="180"/>
      <c r="EV439" s="180"/>
      <c r="EW439" s="180"/>
      <c r="EX439" s="180"/>
      <c r="EY439" s="180"/>
      <c r="EZ439" s="180"/>
      <c r="FA439" s="180"/>
      <c r="FB439" s="180"/>
      <c r="FC439" s="180"/>
      <c r="FD439" s="180"/>
      <c r="FE439" s="180"/>
      <c r="FF439" s="180"/>
      <c r="FG439" s="180"/>
      <c r="FH439" s="180"/>
    </row>
    <row r="440" spans="2:164" hidden="1" x14ac:dyDescent="0.3">
      <c r="B440" s="699">
        <f>+IFERROR(VLOOKUP(D440,'LP-Servicios'!$E$152:$F$252,2,FALSE),0)</f>
        <v>1782122.54</v>
      </c>
      <c r="C440" s="700">
        <f t="shared" si="592"/>
        <v>17</v>
      </c>
      <c r="D440" s="314" t="str">
        <f t="shared" si="592"/>
        <v>ADICIONAL-Mov/Desmov Manifold(1-2Rigs)</v>
      </c>
      <c r="E440" s="208">
        <f t="shared" si="593"/>
        <v>0</v>
      </c>
      <c r="F440" s="208">
        <f t="shared" si="603"/>
        <v>0</v>
      </c>
      <c r="G440" s="208">
        <f t="shared" si="603"/>
        <v>0</v>
      </c>
      <c r="H440" s="208">
        <f t="shared" si="603"/>
        <v>0</v>
      </c>
      <c r="I440" s="208">
        <f t="shared" si="603"/>
        <v>0</v>
      </c>
      <c r="J440" s="208">
        <f t="shared" si="603"/>
        <v>0</v>
      </c>
      <c r="K440" s="208">
        <f t="shared" si="603"/>
        <v>0</v>
      </c>
      <c r="L440" s="208">
        <f t="shared" si="603"/>
        <v>0</v>
      </c>
      <c r="M440" s="208">
        <f t="shared" si="603"/>
        <v>0</v>
      </c>
      <c r="N440" s="208">
        <f t="shared" si="603"/>
        <v>0</v>
      </c>
      <c r="O440" s="208">
        <f t="shared" si="603"/>
        <v>0</v>
      </c>
      <c r="P440" s="208">
        <f t="shared" si="603"/>
        <v>0</v>
      </c>
      <c r="Q440" s="208">
        <f t="shared" si="603"/>
        <v>0</v>
      </c>
      <c r="R440" s="208">
        <f t="shared" si="603"/>
        <v>0</v>
      </c>
      <c r="S440" s="208">
        <f t="shared" si="603"/>
        <v>0</v>
      </c>
      <c r="T440" s="208">
        <f t="shared" si="603"/>
        <v>0</v>
      </c>
      <c r="U440" s="208">
        <f t="shared" si="603"/>
        <v>0</v>
      </c>
      <c r="V440" s="208">
        <f t="shared" si="603"/>
        <v>0</v>
      </c>
      <c r="W440" s="208">
        <f t="shared" si="603"/>
        <v>0</v>
      </c>
      <c r="X440" s="208">
        <f t="shared" si="603"/>
        <v>0</v>
      </c>
      <c r="Y440" s="208">
        <f t="shared" si="603"/>
        <v>0</v>
      </c>
      <c r="Z440" s="208">
        <f t="shared" si="603"/>
        <v>0</v>
      </c>
      <c r="AA440" s="208">
        <f t="shared" si="603"/>
        <v>0</v>
      </c>
      <c r="AB440" s="208">
        <f t="shared" si="603"/>
        <v>0</v>
      </c>
      <c r="AC440" s="208">
        <f t="shared" si="603"/>
        <v>0</v>
      </c>
      <c r="AD440" s="208">
        <f t="shared" si="603"/>
        <v>0</v>
      </c>
      <c r="AE440" s="208">
        <f t="shared" si="603"/>
        <v>0</v>
      </c>
      <c r="AF440" s="208">
        <f t="shared" si="603"/>
        <v>0</v>
      </c>
      <c r="AG440" s="208">
        <f t="shared" si="603"/>
        <v>0</v>
      </c>
      <c r="AH440" s="208">
        <f t="shared" si="603"/>
        <v>0</v>
      </c>
      <c r="AI440" s="208">
        <f t="shared" si="603"/>
        <v>0</v>
      </c>
      <c r="AJ440" s="208">
        <f t="shared" si="603"/>
        <v>0</v>
      </c>
      <c r="AK440" s="208">
        <f t="shared" si="603"/>
        <v>0</v>
      </c>
      <c r="AL440" s="208">
        <f t="shared" si="603"/>
        <v>0</v>
      </c>
      <c r="AM440" s="208">
        <f t="shared" si="603"/>
        <v>0</v>
      </c>
      <c r="AN440" s="208">
        <f t="shared" si="603"/>
        <v>0</v>
      </c>
      <c r="AO440" s="208">
        <f t="shared" si="603"/>
        <v>0</v>
      </c>
      <c r="AP440" s="208">
        <f t="shared" si="603"/>
        <v>0</v>
      </c>
      <c r="AQ440" s="208">
        <f t="shared" si="603"/>
        <v>0</v>
      </c>
      <c r="AR440" s="208">
        <f t="shared" si="603"/>
        <v>0</v>
      </c>
      <c r="AS440" s="208">
        <f t="shared" si="603"/>
        <v>0</v>
      </c>
      <c r="AT440" s="208">
        <f t="shared" si="603"/>
        <v>0</v>
      </c>
      <c r="AU440" s="208">
        <f t="shared" si="603"/>
        <v>0</v>
      </c>
      <c r="AV440" s="208">
        <f t="shared" si="603"/>
        <v>0</v>
      </c>
      <c r="AW440" s="208">
        <f t="shared" si="603"/>
        <v>0</v>
      </c>
      <c r="AX440" s="208">
        <f t="shared" si="603"/>
        <v>0</v>
      </c>
      <c r="AY440" s="208">
        <f t="shared" si="603"/>
        <v>0</v>
      </c>
      <c r="AZ440" s="208">
        <f t="shared" si="603"/>
        <v>0</v>
      </c>
      <c r="BA440" s="208">
        <f t="shared" si="603"/>
        <v>0</v>
      </c>
      <c r="BB440" s="208">
        <f t="shared" si="603"/>
        <v>0</v>
      </c>
      <c r="BC440" s="208">
        <f t="shared" si="603"/>
        <v>0</v>
      </c>
      <c r="BD440" s="208">
        <f t="shared" si="603"/>
        <v>0</v>
      </c>
      <c r="BE440" s="208">
        <f t="shared" si="603"/>
        <v>0</v>
      </c>
      <c r="BF440" s="208">
        <f t="shared" si="603"/>
        <v>0</v>
      </c>
      <c r="BG440" s="208">
        <f t="shared" si="603"/>
        <v>0</v>
      </c>
      <c r="BH440" s="208">
        <f t="shared" si="603"/>
        <v>0</v>
      </c>
      <c r="BI440" s="208">
        <f t="shared" si="603"/>
        <v>0</v>
      </c>
      <c r="BJ440" s="208">
        <f t="shared" si="603"/>
        <v>0</v>
      </c>
      <c r="BK440" s="208">
        <f t="shared" si="603"/>
        <v>0</v>
      </c>
      <c r="BL440" s="208">
        <f t="shared" si="603"/>
        <v>0</v>
      </c>
      <c r="BM440" s="208">
        <f t="shared" si="603"/>
        <v>0</v>
      </c>
      <c r="BN440" s="208">
        <f t="shared" si="603"/>
        <v>0</v>
      </c>
      <c r="BO440" s="208">
        <f t="shared" si="603"/>
        <v>0</v>
      </c>
      <c r="BP440" s="208">
        <f t="shared" si="603"/>
        <v>0</v>
      </c>
      <c r="BQ440" s="208">
        <f t="shared" si="603"/>
        <v>0</v>
      </c>
      <c r="BR440" s="208">
        <f t="shared" si="602"/>
        <v>0</v>
      </c>
      <c r="BS440" s="208">
        <f t="shared" si="602"/>
        <v>0</v>
      </c>
      <c r="BT440" s="208">
        <f t="shared" si="602"/>
        <v>0</v>
      </c>
      <c r="BU440" s="208">
        <f t="shared" si="602"/>
        <v>0</v>
      </c>
      <c r="BV440" s="208">
        <f t="shared" si="602"/>
        <v>0</v>
      </c>
      <c r="BW440" s="208">
        <f t="shared" si="602"/>
        <v>0</v>
      </c>
      <c r="BX440" s="208">
        <f t="shared" si="602"/>
        <v>0</v>
      </c>
      <c r="BY440" s="208">
        <f t="shared" si="602"/>
        <v>0</v>
      </c>
      <c r="BZ440" s="208">
        <f t="shared" si="602"/>
        <v>0</v>
      </c>
      <c r="CA440" s="208">
        <f t="shared" si="602"/>
        <v>0</v>
      </c>
      <c r="CB440" s="208">
        <f t="shared" si="602"/>
        <v>0</v>
      </c>
      <c r="CC440" s="208">
        <f t="shared" si="602"/>
        <v>0</v>
      </c>
      <c r="CD440" s="208">
        <f t="shared" si="602"/>
        <v>0</v>
      </c>
      <c r="CE440" s="208">
        <f t="shared" si="602"/>
        <v>0</v>
      </c>
      <c r="CF440" s="208">
        <f t="shared" si="602"/>
        <v>0</v>
      </c>
      <c r="CG440" s="180"/>
      <c r="CH440" s="180"/>
      <c r="CI440" s="180"/>
      <c r="CJ440" s="180"/>
      <c r="CK440" s="180"/>
      <c r="CL440" s="180"/>
      <c r="CM440" s="180"/>
      <c r="CN440" s="180"/>
      <c r="CO440" s="180"/>
      <c r="CP440" s="180"/>
      <c r="CQ440" s="180"/>
      <c r="CR440" s="180"/>
      <c r="CS440" s="180"/>
      <c r="CT440" s="180"/>
      <c r="CU440" s="180"/>
      <c r="CV440" s="180"/>
      <c r="CW440" s="180"/>
      <c r="CX440" s="180"/>
      <c r="CY440" s="180"/>
      <c r="CZ440" s="180"/>
      <c r="DA440" s="180"/>
      <c r="DB440" s="180"/>
      <c r="DC440" s="180"/>
      <c r="DD440" s="180"/>
      <c r="DE440" s="180"/>
      <c r="DF440" s="180"/>
      <c r="DG440" s="180"/>
      <c r="DH440" s="180"/>
      <c r="DI440" s="180"/>
      <c r="DJ440" s="180"/>
      <c r="DK440" s="180"/>
      <c r="DL440" s="180"/>
      <c r="DM440" s="180"/>
      <c r="DN440" s="180"/>
      <c r="DO440" s="180"/>
      <c r="DP440" s="180"/>
      <c r="DQ440" s="180"/>
      <c r="DR440" s="180"/>
      <c r="DS440" s="180"/>
      <c r="DT440" s="180"/>
      <c r="DU440" s="180"/>
      <c r="DV440" s="180"/>
      <c r="DW440" s="180"/>
      <c r="DX440" s="180"/>
      <c r="DY440" s="180"/>
      <c r="DZ440" s="180"/>
      <c r="EA440" s="180"/>
      <c r="EB440" s="180"/>
      <c r="EC440" s="180"/>
      <c r="ED440" s="180"/>
      <c r="EE440" s="180"/>
      <c r="EF440" s="180"/>
      <c r="EG440" s="180"/>
      <c r="EH440" s="180"/>
      <c r="EI440" s="180"/>
      <c r="EJ440" s="180"/>
      <c r="EK440" s="180"/>
      <c r="EL440" s="180"/>
      <c r="EM440" s="180"/>
      <c r="EN440" s="180"/>
      <c r="EO440" s="180"/>
      <c r="EP440" s="180"/>
      <c r="EQ440" s="180"/>
      <c r="ER440" s="180"/>
      <c r="ES440" s="180"/>
      <c r="ET440" s="180"/>
      <c r="EU440" s="180"/>
      <c r="EV440" s="180"/>
      <c r="EW440" s="180"/>
      <c r="EX440" s="180"/>
      <c r="EY440" s="180"/>
      <c r="EZ440" s="180"/>
      <c r="FA440" s="180"/>
      <c r="FB440" s="180"/>
      <c r="FC440" s="180"/>
      <c r="FD440" s="180"/>
      <c r="FE440" s="180"/>
      <c r="FF440" s="180"/>
      <c r="FG440" s="180"/>
      <c r="FH440" s="180"/>
    </row>
    <row r="441" spans="2:164" hidden="1" x14ac:dyDescent="0.3">
      <c r="B441" s="699">
        <f>+IFERROR(VLOOKUP(D441,'LP-Servicios'!$E$152:$F$252,2,FALSE),0)</f>
        <v>161470.94</v>
      </c>
      <c r="C441" s="700">
        <f t="shared" si="592"/>
        <v>18</v>
      </c>
      <c r="D441" s="314" t="str">
        <f t="shared" si="592"/>
        <v>ADICIONAL-Tanque CaCl2 Std By(1-2Rigs)</v>
      </c>
      <c r="E441" s="208">
        <f t="shared" si="593"/>
        <v>0</v>
      </c>
      <c r="F441" s="208">
        <f t="shared" si="603"/>
        <v>0</v>
      </c>
      <c r="G441" s="208">
        <f t="shared" si="603"/>
        <v>0</v>
      </c>
      <c r="H441" s="208">
        <f t="shared" si="603"/>
        <v>0</v>
      </c>
      <c r="I441" s="208">
        <f t="shared" si="603"/>
        <v>0</v>
      </c>
      <c r="J441" s="208">
        <f t="shared" si="603"/>
        <v>0</v>
      </c>
      <c r="K441" s="208">
        <f t="shared" si="603"/>
        <v>0</v>
      </c>
      <c r="L441" s="208">
        <f t="shared" si="603"/>
        <v>0</v>
      </c>
      <c r="M441" s="208">
        <f t="shared" si="603"/>
        <v>0</v>
      </c>
      <c r="N441" s="208">
        <f t="shared" si="603"/>
        <v>0</v>
      </c>
      <c r="O441" s="208">
        <f t="shared" si="603"/>
        <v>0</v>
      </c>
      <c r="P441" s="208">
        <f t="shared" si="603"/>
        <v>0</v>
      </c>
      <c r="Q441" s="208">
        <f t="shared" si="603"/>
        <v>0</v>
      </c>
      <c r="R441" s="208">
        <f t="shared" si="603"/>
        <v>0</v>
      </c>
      <c r="S441" s="208">
        <f t="shared" si="603"/>
        <v>0</v>
      </c>
      <c r="T441" s="208">
        <f t="shared" si="603"/>
        <v>0</v>
      </c>
      <c r="U441" s="208">
        <f t="shared" si="603"/>
        <v>0</v>
      </c>
      <c r="V441" s="208">
        <f t="shared" si="603"/>
        <v>0</v>
      </c>
      <c r="W441" s="208">
        <f t="shared" si="603"/>
        <v>0</v>
      </c>
      <c r="X441" s="208">
        <f t="shared" si="603"/>
        <v>0</v>
      </c>
      <c r="Y441" s="208">
        <f t="shared" si="603"/>
        <v>0</v>
      </c>
      <c r="Z441" s="208">
        <f t="shared" si="603"/>
        <v>0</v>
      </c>
      <c r="AA441" s="208">
        <f t="shared" si="603"/>
        <v>0</v>
      </c>
      <c r="AB441" s="208">
        <f t="shared" si="603"/>
        <v>0</v>
      </c>
      <c r="AC441" s="208">
        <f t="shared" si="603"/>
        <v>0</v>
      </c>
      <c r="AD441" s="208">
        <f t="shared" si="603"/>
        <v>0</v>
      </c>
      <c r="AE441" s="208">
        <f t="shared" si="603"/>
        <v>0</v>
      </c>
      <c r="AF441" s="208">
        <f t="shared" si="603"/>
        <v>0</v>
      </c>
      <c r="AG441" s="208">
        <f t="shared" si="603"/>
        <v>0</v>
      </c>
      <c r="AH441" s="208">
        <f t="shared" si="603"/>
        <v>0</v>
      </c>
      <c r="AI441" s="208">
        <f t="shared" si="603"/>
        <v>0</v>
      </c>
      <c r="AJ441" s="208">
        <f t="shared" si="603"/>
        <v>0</v>
      </c>
      <c r="AK441" s="208">
        <f t="shared" si="603"/>
        <v>0</v>
      </c>
      <c r="AL441" s="208">
        <f t="shared" si="603"/>
        <v>0</v>
      </c>
      <c r="AM441" s="208">
        <f t="shared" si="603"/>
        <v>0</v>
      </c>
      <c r="AN441" s="208">
        <f t="shared" si="603"/>
        <v>0</v>
      </c>
      <c r="AO441" s="208">
        <f t="shared" si="603"/>
        <v>0</v>
      </c>
      <c r="AP441" s="208">
        <f t="shared" si="603"/>
        <v>0</v>
      </c>
      <c r="AQ441" s="208">
        <f t="shared" si="603"/>
        <v>0</v>
      </c>
      <c r="AR441" s="208">
        <f t="shared" si="603"/>
        <v>0</v>
      </c>
      <c r="AS441" s="208">
        <f t="shared" si="603"/>
        <v>0</v>
      </c>
      <c r="AT441" s="208">
        <f t="shared" si="603"/>
        <v>0</v>
      </c>
      <c r="AU441" s="208">
        <f t="shared" si="603"/>
        <v>0</v>
      </c>
      <c r="AV441" s="208">
        <f t="shared" si="603"/>
        <v>0</v>
      </c>
      <c r="AW441" s="208">
        <f t="shared" si="603"/>
        <v>0</v>
      </c>
      <c r="AX441" s="208">
        <f t="shared" si="603"/>
        <v>0</v>
      </c>
      <c r="AY441" s="208">
        <f t="shared" si="603"/>
        <v>0</v>
      </c>
      <c r="AZ441" s="208">
        <f t="shared" si="603"/>
        <v>0</v>
      </c>
      <c r="BA441" s="208">
        <f t="shared" si="603"/>
        <v>0</v>
      </c>
      <c r="BB441" s="208">
        <f t="shared" si="603"/>
        <v>0</v>
      </c>
      <c r="BC441" s="208">
        <f t="shared" si="603"/>
        <v>0</v>
      </c>
      <c r="BD441" s="208">
        <f t="shared" si="603"/>
        <v>0</v>
      </c>
      <c r="BE441" s="208">
        <f t="shared" si="603"/>
        <v>0</v>
      </c>
      <c r="BF441" s="208">
        <f t="shared" si="603"/>
        <v>0</v>
      </c>
      <c r="BG441" s="208">
        <f t="shared" si="603"/>
        <v>0</v>
      </c>
      <c r="BH441" s="208">
        <f t="shared" si="603"/>
        <v>0</v>
      </c>
      <c r="BI441" s="208">
        <f t="shared" si="603"/>
        <v>0</v>
      </c>
      <c r="BJ441" s="208">
        <f t="shared" si="603"/>
        <v>0</v>
      </c>
      <c r="BK441" s="208">
        <f t="shared" si="603"/>
        <v>0</v>
      </c>
      <c r="BL441" s="208">
        <f t="shared" si="603"/>
        <v>0</v>
      </c>
      <c r="BM441" s="208">
        <f t="shared" si="603"/>
        <v>0</v>
      </c>
      <c r="BN441" s="208">
        <f t="shared" si="603"/>
        <v>0</v>
      </c>
      <c r="BO441" s="208">
        <f t="shared" si="603"/>
        <v>0</v>
      </c>
      <c r="BP441" s="208">
        <f t="shared" si="603"/>
        <v>0</v>
      </c>
      <c r="BQ441" s="208">
        <f t="shared" ref="BQ441:CF444" si="604">+$B441*BQ132</f>
        <v>0</v>
      </c>
      <c r="BR441" s="208">
        <f t="shared" si="604"/>
        <v>0</v>
      </c>
      <c r="BS441" s="208">
        <f t="shared" si="604"/>
        <v>0</v>
      </c>
      <c r="BT441" s="208">
        <f t="shared" si="604"/>
        <v>0</v>
      </c>
      <c r="BU441" s="208">
        <f t="shared" si="604"/>
        <v>0</v>
      </c>
      <c r="BV441" s="208">
        <f t="shared" si="604"/>
        <v>0</v>
      </c>
      <c r="BW441" s="208">
        <f t="shared" si="604"/>
        <v>0</v>
      </c>
      <c r="BX441" s="208">
        <f t="shared" si="604"/>
        <v>0</v>
      </c>
      <c r="BY441" s="208">
        <f t="shared" si="604"/>
        <v>0</v>
      </c>
      <c r="BZ441" s="208">
        <f t="shared" si="604"/>
        <v>0</v>
      </c>
      <c r="CA441" s="208">
        <f t="shared" si="604"/>
        <v>0</v>
      </c>
      <c r="CB441" s="208">
        <f t="shared" si="604"/>
        <v>0</v>
      </c>
      <c r="CC441" s="208">
        <f t="shared" si="604"/>
        <v>0</v>
      </c>
      <c r="CD441" s="208">
        <f t="shared" si="604"/>
        <v>0</v>
      </c>
      <c r="CE441" s="208">
        <f t="shared" si="604"/>
        <v>0</v>
      </c>
      <c r="CF441" s="208">
        <f t="shared" si="604"/>
        <v>0</v>
      </c>
      <c r="CG441" s="180"/>
      <c r="CH441" s="180"/>
      <c r="CI441" s="180"/>
      <c r="CJ441" s="180"/>
      <c r="CK441" s="180"/>
      <c r="CL441" s="180"/>
      <c r="CM441" s="180"/>
      <c r="CN441" s="180"/>
      <c r="CO441" s="180"/>
      <c r="CP441" s="180"/>
      <c r="CQ441" s="180"/>
      <c r="CR441" s="180"/>
      <c r="CS441" s="180"/>
      <c r="CT441" s="180"/>
      <c r="CU441" s="180"/>
      <c r="CV441" s="180"/>
      <c r="CW441" s="180"/>
      <c r="CX441" s="180"/>
      <c r="CY441" s="180"/>
      <c r="CZ441" s="180"/>
      <c r="DA441" s="180"/>
      <c r="DB441" s="180"/>
      <c r="DC441" s="180"/>
      <c r="DD441" s="180"/>
      <c r="DE441" s="180"/>
      <c r="DF441" s="180"/>
      <c r="DG441" s="180"/>
      <c r="DH441" s="180"/>
      <c r="DI441" s="180"/>
      <c r="DJ441" s="180"/>
      <c r="DK441" s="180"/>
      <c r="DL441" s="180"/>
      <c r="DM441" s="180"/>
      <c r="DN441" s="180"/>
      <c r="DO441" s="180"/>
      <c r="DP441" s="180"/>
      <c r="DQ441" s="180"/>
      <c r="DR441" s="180"/>
      <c r="DS441" s="180"/>
      <c r="DT441" s="180"/>
      <c r="DU441" s="180"/>
      <c r="DV441" s="180"/>
      <c r="DW441" s="180"/>
      <c r="DX441" s="180"/>
      <c r="DY441" s="180"/>
      <c r="DZ441" s="180"/>
      <c r="EA441" s="180"/>
      <c r="EB441" s="180"/>
      <c r="EC441" s="180"/>
      <c r="ED441" s="180"/>
      <c r="EE441" s="180"/>
      <c r="EF441" s="180"/>
      <c r="EG441" s="180"/>
      <c r="EH441" s="180"/>
      <c r="EI441" s="180"/>
      <c r="EJ441" s="180"/>
      <c r="EK441" s="180"/>
      <c r="EL441" s="180"/>
      <c r="EM441" s="180"/>
      <c r="EN441" s="180"/>
      <c r="EO441" s="180"/>
      <c r="EP441" s="180"/>
      <c r="EQ441" s="180"/>
      <c r="ER441" s="180"/>
      <c r="ES441" s="180"/>
      <c r="ET441" s="180"/>
      <c r="EU441" s="180"/>
      <c r="EV441" s="180"/>
      <c r="EW441" s="180"/>
      <c r="EX441" s="180"/>
      <c r="EY441" s="180"/>
      <c r="EZ441" s="180"/>
      <c r="FA441" s="180"/>
      <c r="FB441" s="180"/>
      <c r="FC441" s="180"/>
      <c r="FD441" s="180"/>
      <c r="FE441" s="180"/>
      <c r="FF441" s="180"/>
      <c r="FG441" s="180"/>
      <c r="FH441" s="180"/>
    </row>
    <row r="442" spans="2:164" hidden="1" x14ac:dyDescent="0.3">
      <c r="B442" s="699">
        <f>+IFERROR(VLOOKUP(D442,'LP-Servicios'!$E$152:$F$252,2,FALSE),0)</f>
        <v>99239.11</v>
      </c>
      <c r="C442" s="700">
        <f t="shared" si="592"/>
        <v>19</v>
      </c>
      <c r="D442" s="314" t="str">
        <f t="shared" si="592"/>
        <v>ADICIONAL-Un. Dewatering Std By(1-2Rigs)</v>
      </c>
      <c r="E442" s="208">
        <f t="shared" si="593"/>
        <v>0</v>
      </c>
      <c r="F442" s="208">
        <f t="shared" ref="F442:BQ445" si="605">+$B442*F133</f>
        <v>0</v>
      </c>
      <c r="G442" s="208">
        <f t="shared" si="605"/>
        <v>0</v>
      </c>
      <c r="H442" s="208">
        <f t="shared" si="605"/>
        <v>0</v>
      </c>
      <c r="I442" s="208">
        <f t="shared" si="605"/>
        <v>0</v>
      </c>
      <c r="J442" s="208">
        <f t="shared" si="605"/>
        <v>0</v>
      </c>
      <c r="K442" s="208">
        <f t="shared" si="605"/>
        <v>0</v>
      </c>
      <c r="L442" s="208">
        <f t="shared" si="605"/>
        <v>0</v>
      </c>
      <c r="M442" s="208">
        <f t="shared" si="605"/>
        <v>0</v>
      </c>
      <c r="N442" s="208">
        <f t="shared" si="605"/>
        <v>0</v>
      </c>
      <c r="O442" s="208">
        <f t="shared" si="605"/>
        <v>0</v>
      </c>
      <c r="P442" s="208">
        <f t="shared" si="605"/>
        <v>0</v>
      </c>
      <c r="Q442" s="208">
        <f t="shared" si="605"/>
        <v>0</v>
      </c>
      <c r="R442" s="208">
        <f t="shared" si="605"/>
        <v>0</v>
      </c>
      <c r="S442" s="208">
        <f t="shared" si="605"/>
        <v>0</v>
      </c>
      <c r="T442" s="208">
        <f t="shared" si="605"/>
        <v>0</v>
      </c>
      <c r="U442" s="208">
        <f t="shared" si="605"/>
        <v>0</v>
      </c>
      <c r="V442" s="208">
        <f t="shared" si="605"/>
        <v>0</v>
      </c>
      <c r="W442" s="208">
        <f t="shared" si="605"/>
        <v>0</v>
      </c>
      <c r="X442" s="208">
        <f t="shared" si="605"/>
        <v>0</v>
      </c>
      <c r="Y442" s="208">
        <f t="shared" si="605"/>
        <v>0</v>
      </c>
      <c r="Z442" s="208">
        <f t="shared" si="605"/>
        <v>0</v>
      </c>
      <c r="AA442" s="208">
        <f t="shared" si="605"/>
        <v>0</v>
      </c>
      <c r="AB442" s="208">
        <f t="shared" si="605"/>
        <v>0</v>
      </c>
      <c r="AC442" s="208">
        <f t="shared" si="605"/>
        <v>0</v>
      </c>
      <c r="AD442" s="208">
        <f t="shared" si="605"/>
        <v>0</v>
      </c>
      <c r="AE442" s="208">
        <f t="shared" si="605"/>
        <v>0</v>
      </c>
      <c r="AF442" s="208">
        <f t="shared" si="605"/>
        <v>0</v>
      </c>
      <c r="AG442" s="208">
        <f t="shared" si="605"/>
        <v>0</v>
      </c>
      <c r="AH442" s="208">
        <f t="shared" si="605"/>
        <v>0</v>
      </c>
      <c r="AI442" s="208">
        <f t="shared" si="605"/>
        <v>0</v>
      </c>
      <c r="AJ442" s="208">
        <f t="shared" si="605"/>
        <v>0</v>
      </c>
      <c r="AK442" s="208">
        <f t="shared" si="605"/>
        <v>0</v>
      </c>
      <c r="AL442" s="208">
        <f t="shared" si="605"/>
        <v>0</v>
      </c>
      <c r="AM442" s="208">
        <f t="shared" si="605"/>
        <v>0</v>
      </c>
      <c r="AN442" s="208">
        <f t="shared" si="605"/>
        <v>0</v>
      </c>
      <c r="AO442" s="208">
        <f t="shared" si="605"/>
        <v>0</v>
      </c>
      <c r="AP442" s="208">
        <f t="shared" si="605"/>
        <v>0</v>
      </c>
      <c r="AQ442" s="208">
        <f t="shared" si="605"/>
        <v>0</v>
      </c>
      <c r="AR442" s="208">
        <f t="shared" si="605"/>
        <v>0</v>
      </c>
      <c r="AS442" s="208">
        <f t="shared" si="605"/>
        <v>0</v>
      </c>
      <c r="AT442" s="208">
        <f t="shared" si="605"/>
        <v>0</v>
      </c>
      <c r="AU442" s="208">
        <f t="shared" si="605"/>
        <v>0</v>
      </c>
      <c r="AV442" s="208">
        <f t="shared" si="605"/>
        <v>0</v>
      </c>
      <c r="AW442" s="208">
        <f t="shared" si="605"/>
        <v>0</v>
      </c>
      <c r="AX442" s="208">
        <f t="shared" si="605"/>
        <v>0</v>
      </c>
      <c r="AY442" s="208">
        <f t="shared" si="605"/>
        <v>0</v>
      </c>
      <c r="AZ442" s="208">
        <f t="shared" si="605"/>
        <v>0</v>
      </c>
      <c r="BA442" s="208">
        <f t="shared" si="605"/>
        <v>0</v>
      </c>
      <c r="BB442" s="208">
        <f t="shared" si="605"/>
        <v>0</v>
      </c>
      <c r="BC442" s="208">
        <f t="shared" si="605"/>
        <v>0</v>
      </c>
      <c r="BD442" s="208">
        <f t="shared" si="605"/>
        <v>0</v>
      </c>
      <c r="BE442" s="208">
        <f t="shared" si="605"/>
        <v>0</v>
      </c>
      <c r="BF442" s="208">
        <f t="shared" si="605"/>
        <v>0</v>
      </c>
      <c r="BG442" s="208">
        <f t="shared" si="605"/>
        <v>0</v>
      </c>
      <c r="BH442" s="208">
        <f t="shared" si="605"/>
        <v>0</v>
      </c>
      <c r="BI442" s="208">
        <f t="shared" si="605"/>
        <v>0</v>
      </c>
      <c r="BJ442" s="208">
        <f t="shared" si="605"/>
        <v>0</v>
      </c>
      <c r="BK442" s="208">
        <f t="shared" si="605"/>
        <v>0</v>
      </c>
      <c r="BL442" s="208">
        <f t="shared" si="605"/>
        <v>0</v>
      </c>
      <c r="BM442" s="208">
        <f t="shared" si="605"/>
        <v>0</v>
      </c>
      <c r="BN442" s="208">
        <f t="shared" si="605"/>
        <v>0</v>
      </c>
      <c r="BO442" s="208">
        <f t="shared" si="605"/>
        <v>0</v>
      </c>
      <c r="BP442" s="208">
        <f t="shared" si="605"/>
        <v>0</v>
      </c>
      <c r="BQ442" s="208">
        <f t="shared" si="605"/>
        <v>0</v>
      </c>
      <c r="BR442" s="208">
        <f t="shared" si="604"/>
        <v>0</v>
      </c>
      <c r="BS442" s="208">
        <f t="shared" si="604"/>
        <v>0</v>
      </c>
      <c r="BT442" s="208">
        <f t="shared" si="604"/>
        <v>0</v>
      </c>
      <c r="BU442" s="208">
        <f t="shared" si="604"/>
        <v>0</v>
      </c>
      <c r="BV442" s="208">
        <f t="shared" si="604"/>
        <v>0</v>
      </c>
      <c r="BW442" s="208">
        <f t="shared" si="604"/>
        <v>0</v>
      </c>
      <c r="BX442" s="208">
        <f t="shared" si="604"/>
        <v>0</v>
      </c>
      <c r="BY442" s="208">
        <f t="shared" si="604"/>
        <v>0</v>
      </c>
      <c r="BZ442" s="208">
        <f t="shared" si="604"/>
        <v>0</v>
      </c>
      <c r="CA442" s="208">
        <f t="shared" si="604"/>
        <v>0</v>
      </c>
      <c r="CB442" s="208">
        <f t="shared" si="604"/>
        <v>0</v>
      </c>
      <c r="CC442" s="208">
        <f t="shared" si="604"/>
        <v>0</v>
      </c>
      <c r="CD442" s="208">
        <f t="shared" si="604"/>
        <v>0</v>
      </c>
      <c r="CE442" s="208">
        <f t="shared" si="604"/>
        <v>0</v>
      </c>
      <c r="CF442" s="208">
        <f t="shared" si="604"/>
        <v>0</v>
      </c>
      <c r="CG442" s="180"/>
      <c r="CH442" s="180"/>
      <c r="CI442" s="180"/>
      <c r="CJ442" s="180"/>
      <c r="CK442" s="180"/>
      <c r="CL442" s="180"/>
      <c r="CM442" s="180"/>
      <c r="CN442" s="180"/>
      <c r="CO442" s="180"/>
      <c r="CP442" s="180"/>
      <c r="CQ442" s="180"/>
      <c r="CR442" s="180"/>
      <c r="CS442" s="180"/>
      <c r="CT442" s="180"/>
      <c r="CU442" s="180"/>
      <c r="CV442" s="180"/>
      <c r="CW442" s="180"/>
      <c r="CX442" s="180"/>
      <c r="CY442" s="180"/>
      <c r="CZ442" s="180"/>
      <c r="DA442" s="180"/>
      <c r="DB442" s="180"/>
      <c r="DC442" s="180"/>
      <c r="DD442" s="180"/>
      <c r="DE442" s="180"/>
      <c r="DF442" s="180"/>
      <c r="DG442" s="180"/>
      <c r="DH442" s="180"/>
      <c r="DI442" s="180"/>
      <c r="DJ442" s="180"/>
      <c r="DK442" s="180"/>
      <c r="DL442" s="180"/>
      <c r="DM442" s="180"/>
      <c r="DN442" s="180"/>
      <c r="DO442" s="180"/>
      <c r="DP442" s="180"/>
      <c r="DQ442" s="180"/>
      <c r="DR442" s="180"/>
      <c r="DS442" s="180"/>
      <c r="DT442" s="180"/>
      <c r="DU442" s="180"/>
      <c r="DV442" s="180"/>
      <c r="DW442" s="180"/>
      <c r="DX442" s="180"/>
      <c r="DY442" s="180"/>
      <c r="DZ442" s="180"/>
      <c r="EA442" s="180"/>
      <c r="EB442" s="180"/>
      <c r="EC442" s="180"/>
      <c r="ED442" s="180"/>
      <c r="EE442" s="180"/>
      <c r="EF442" s="180"/>
      <c r="EG442" s="180"/>
      <c r="EH442" s="180"/>
      <c r="EI442" s="180"/>
      <c r="EJ442" s="180"/>
      <c r="EK442" s="180"/>
      <c r="EL442" s="180"/>
      <c r="EM442" s="180"/>
      <c r="EN442" s="180"/>
      <c r="EO442" s="180"/>
      <c r="EP442" s="180"/>
      <c r="EQ442" s="180"/>
      <c r="ER442" s="180"/>
      <c r="ES442" s="180"/>
      <c r="ET442" s="180"/>
      <c r="EU442" s="180"/>
      <c r="EV442" s="180"/>
      <c r="EW442" s="180"/>
      <c r="EX442" s="180"/>
      <c r="EY442" s="180"/>
      <c r="EZ442" s="180"/>
      <c r="FA442" s="180"/>
      <c r="FB442" s="180"/>
      <c r="FC442" s="180"/>
      <c r="FD442" s="180"/>
      <c r="FE442" s="180"/>
      <c r="FF442" s="180"/>
      <c r="FG442" s="180"/>
      <c r="FH442" s="180"/>
    </row>
    <row r="443" spans="2:164" hidden="1" x14ac:dyDescent="0.3">
      <c r="B443" s="699">
        <f>+IFERROR(VLOOKUP(D443,'LP-Servicios'!$E$152:$F$252,2,FALSE),0)</f>
        <v>141770.17000000001</v>
      </c>
      <c r="C443" s="700">
        <f t="shared" si="592"/>
        <v>20</v>
      </c>
      <c r="D443" s="314" t="str">
        <f t="shared" si="592"/>
        <v>ADICIONAL-Unidad de Dewatering(1-2Rigs)</v>
      </c>
      <c r="E443" s="208">
        <f t="shared" si="593"/>
        <v>0</v>
      </c>
      <c r="F443" s="208">
        <f t="shared" si="605"/>
        <v>0</v>
      </c>
      <c r="G443" s="208">
        <f t="shared" si="605"/>
        <v>0</v>
      </c>
      <c r="H443" s="208">
        <f t="shared" si="605"/>
        <v>0</v>
      </c>
      <c r="I443" s="208">
        <f t="shared" si="605"/>
        <v>0</v>
      </c>
      <c r="J443" s="208">
        <f t="shared" si="605"/>
        <v>0</v>
      </c>
      <c r="K443" s="208">
        <f t="shared" si="605"/>
        <v>0</v>
      </c>
      <c r="L443" s="208">
        <f t="shared" si="605"/>
        <v>0</v>
      </c>
      <c r="M443" s="208">
        <f t="shared" si="605"/>
        <v>0</v>
      </c>
      <c r="N443" s="208">
        <f t="shared" si="605"/>
        <v>0</v>
      </c>
      <c r="O443" s="208">
        <f t="shared" si="605"/>
        <v>0</v>
      </c>
      <c r="P443" s="208">
        <f t="shared" si="605"/>
        <v>0</v>
      </c>
      <c r="Q443" s="208">
        <f t="shared" si="605"/>
        <v>0</v>
      </c>
      <c r="R443" s="208">
        <f t="shared" si="605"/>
        <v>0</v>
      </c>
      <c r="S443" s="208">
        <f t="shared" si="605"/>
        <v>0</v>
      </c>
      <c r="T443" s="208">
        <f t="shared" si="605"/>
        <v>0</v>
      </c>
      <c r="U443" s="208">
        <f t="shared" si="605"/>
        <v>0</v>
      </c>
      <c r="V443" s="208">
        <f t="shared" si="605"/>
        <v>0</v>
      </c>
      <c r="W443" s="208">
        <f t="shared" si="605"/>
        <v>0</v>
      </c>
      <c r="X443" s="208">
        <f t="shared" si="605"/>
        <v>0</v>
      </c>
      <c r="Y443" s="208">
        <f t="shared" si="605"/>
        <v>0</v>
      </c>
      <c r="Z443" s="208">
        <f t="shared" si="605"/>
        <v>0</v>
      </c>
      <c r="AA443" s="208">
        <f t="shared" si="605"/>
        <v>0</v>
      </c>
      <c r="AB443" s="208">
        <f t="shared" si="605"/>
        <v>0</v>
      </c>
      <c r="AC443" s="208">
        <f t="shared" si="605"/>
        <v>0</v>
      </c>
      <c r="AD443" s="208">
        <f t="shared" si="605"/>
        <v>0</v>
      </c>
      <c r="AE443" s="208">
        <f t="shared" si="605"/>
        <v>0</v>
      </c>
      <c r="AF443" s="208">
        <f t="shared" si="605"/>
        <v>0</v>
      </c>
      <c r="AG443" s="208">
        <f t="shared" si="605"/>
        <v>0</v>
      </c>
      <c r="AH443" s="208">
        <f t="shared" si="605"/>
        <v>0</v>
      </c>
      <c r="AI443" s="208">
        <f t="shared" si="605"/>
        <v>0</v>
      </c>
      <c r="AJ443" s="208">
        <f t="shared" si="605"/>
        <v>0</v>
      </c>
      <c r="AK443" s="208">
        <f t="shared" si="605"/>
        <v>0</v>
      </c>
      <c r="AL443" s="208">
        <f t="shared" si="605"/>
        <v>0</v>
      </c>
      <c r="AM443" s="208">
        <f t="shared" si="605"/>
        <v>0</v>
      </c>
      <c r="AN443" s="208">
        <f t="shared" si="605"/>
        <v>0</v>
      </c>
      <c r="AO443" s="208">
        <f t="shared" si="605"/>
        <v>0</v>
      </c>
      <c r="AP443" s="208">
        <f t="shared" si="605"/>
        <v>0</v>
      </c>
      <c r="AQ443" s="208">
        <f t="shared" si="605"/>
        <v>0</v>
      </c>
      <c r="AR443" s="208">
        <f t="shared" si="605"/>
        <v>0</v>
      </c>
      <c r="AS443" s="208">
        <f t="shared" si="605"/>
        <v>0</v>
      </c>
      <c r="AT443" s="208">
        <f t="shared" si="605"/>
        <v>0</v>
      </c>
      <c r="AU443" s="208">
        <f t="shared" si="605"/>
        <v>0</v>
      </c>
      <c r="AV443" s="208">
        <f t="shared" si="605"/>
        <v>0</v>
      </c>
      <c r="AW443" s="208">
        <f t="shared" si="605"/>
        <v>0</v>
      </c>
      <c r="AX443" s="208">
        <f t="shared" si="605"/>
        <v>0</v>
      </c>
      <c r="AY443" s="208">
        <f t="shared" si="605"/>
        <v>0</v>
      </c>
      <c r="AZ443" s="208">
        <f t="shared" si="605"/>
        <v>0</v>
      </c>
      <c r="BA443" s="208">
        <f t="shared" si="605"/>
        <v>0</v>
      </c>
      <c r="BB443" s="208">
        <f t="shared" si="605"/>
        <v>0</v>
      </c>
      <c r="BC443" s="208">
        <f t="shared" si="605"/>
        <v>0</v>
      </c>
      <c r="BD443" s="208">
        <f t="shared" si="605"/>
        <v>0</v>
      </c>
      <c r="BE443" s="208">
        <f t="shared" si="605"/>
        <v>0</v>
      </c>
      <c r="BF443" s="208">
        <f t="shared" si="605"/>
        <v>0</v>
      </c>
      <c r="BG443" s="208">
        <f t="shared" si="605"/>
        <v>0</v>
      </c>
      <c r="BH443" s="208">
        <f t="shared" si="605"/>
        <v>0</v>
      </c>
      <c r="BI443" s="208">
        <f t="shared" si="605"/>
        <v>0</v>
      </c>
      <c r="BJ443" s="208">
        <f t="shared" si="605"/>
        <v>0</v>
      </c>
      <c r="BK443" s="208">
        <f t="shared" si="605"/>
        <v>0</v>
      </c>
      <c r="BL443" s="208">
        <f t="shared" si="605"/>
        <v>0</v>
      </c>
      <c r="BM443" s="208">
        <f t="shared" si="605"/>
        <v>0</v>
      </c>
      <c r="BN443" s="208">
        <f t="shared" si="605"/>
        <v>0</v>
      </c>
      <c r="BO443" s="208">
        <f t="shared" si="605"/>
        <v>0</v>
      </c>
      <c r="BP443" s="208">
        <f t="shared" si="605"/>
        <v>0</v>
      </c>
      <c r="BQ443" s="208">
        <f t="shared" si="605"/>
        <v>0</v>
      </c>
      <c r="BR443" s="208">
        <f t="shared" si="604"/>
        <v>0</v>
      </c>
      <c r="BS443" s="208">
        <f t="shared" si="604"/>
        <v>0</v>
      </c>
      <c r="BT443" s="208">
        <f t="shared" si="604"/>
        <v>0</v>
      </c>
      <c r="BU443" s="208">
        <f t="shared" si="604"/>
        <v>0</v>
      </c>
      <c r="BV443" s="208">
        <f t="shared" si="604"/>
        <v>0</v>
      </c>
      <c r="BW443" s="208">
        <f t="shared" si="604"/>
        <v>0</v>
      </c>
      <c r="BX443" s="208">
        <f t="shared" si="604"/>
        <v>0</v>
      </c>
      <c r="BY443" s="208">
        <f t="shared" si="604"/>
        <v>0</v>
      </c>
      <c r="BZ443" s="208">
        <f t="shared" si="604"/>
        <v>0</v>
      </c>
      <c r="CA443" s="208">
        <f t="shared" si="604"/>
        <v>0</v>
      </c>
      <c r="CB443" s="208">
        <f t="shared" si="604"/>
        <v>0</v>
      </c>
      <c r="CC443" s="208">
        <f t="shared" si="604"/>
        <v>0</v>
      </c>
      <c r="CD443" s="208">
        <f t="shared" si="604"/>
        <v>0</v>
      </c>
      <c r="CE443" s="208">
        <f t="shared" si="604"/>
        <v>0</v>
      </c>
      <c r="CF443" s="208">
        <f t="shared" si="604"/>
        <v>0</v>
      </c>
      <c r="CG443" s="180"/>
      <c r="CH443" s="180"/>
      <c r="CI443" s="180"/>
      <c r="CJ443" s="180"/>
      <c r="CK443" s="180"/>
      <c r="CL443" s="180"/>
      <c r="CM443" s="180"/>
      <c r="CN443" s="180"/>
      <c r="CO443" s="180"/>
      <c r="CP443" s="180"/>
      <c r="CQ443" s="180"/>
      <c r="CR443" s="180"/>
      <c r="CS443" s="180"/>
      <c r="CT443" s="180"/>
      <c r="CU443" s="180"/>
      <c r="CV443" s="180"/>
      <c r="CW443" s="180"/>
      <c r="CX443" s="180"/>
      <c r="CY443" s="180"/>
      <c r="CZ443" s="180"/>
      <c r="DA443" s="180"/>
      <c r="DB443" s="180"/>
      <c r="DC443" s="180"/>
      <c r="DD443" s="180"/>
      <c r="DE443" s="180"/>
      <c r="DF443" s="180"/>
      <c r="DG443" s="180"/>
      <c r="DH443" s="180"/>
      <c r="DI443" s="180"/>
      <c r="DJ443" s="180"/>
      <c r="DK443" s="180"/>
      <c r="DL443" s="180"/>
      <c r="DM443" s="180"/>
      <c r="DN443" s="180"/>
      <c r="DO443" s="180"/>
      <c r="DP443" s="180"/>
      <c r="DQ443" s="180"/>
      <c r="DR443" s="180"/>
      <c r="DS443" s="180"/>
      <c r="DT443" s="180"/>
      <c r="DU443" s="180"/>
      <c r="DV443" s="180"/>
      <c r="DW443" s="180"/>
      <c r="DX443" s="180"/>
      <c r="DY443" s="180"/>
      <c r="DZ443" s="180"/>
      <c r="EA443" s="180"/>
      <c r="EB443" s="180"/>
      <c r="EC443" s="180"/>
      <c r="ED443" s="180"/>
      <c r="EE443" s="180"/>
      <c r="EF443" s="180"/>
      <c r="EG443" s="180"/>
      <c r="EH443" s="180"/>
      <c r="EI443" s="180"/>
      <c r="EJ443" s="180"/>
      <c r="EK443" s="180"/>
      <c r="EL443" s="180"/>
      <c r="EM443" s="180"/>
      <c r="EN443" s="180"/>
      <c r="EO443" s="180"/>
      <c r="EP443" s="180"/>
      <c r="EQ443" s="180"/>
      <c r="ER443" s="180"/>
      <c r="ES443" s="180"/>
      <c r="ET443" s="180"/>
      <c r="EU443" s="180"/>
      <c r="EV443" s="180"/>
      <c r="EW443" s="180"/>
      <c r="EX443" s="180"/>
      <c r="EY443" s="180"/>
      <c r="EZ443" s="180"/>
      <c r="FA443" s="180"/>
      <c r="FB443" s="180"/>
      <c r="FC443" s="180"/>
      <c r="FD443" s="180"/>
      <c r="FE443" s="180"/>
      <c r="FF443" s="180"/>
      <c r="FG443" s="180"/>
      <c r="FH443" s="180"/>
    </row>
    <row r="444" spans="2:164" hidden="1" x14ac:dyDescent="0.3">
      <c r="B444" s="699">
        <f>+IFERROR(VLOOKUP(D444,'LP-Servicios'!$E$152:$F$252,2,FALSE),0)</f>
        <v>99239.11</v>
      </c>
      <c r="C444" s="700">
        <f t="shared" ref="C444:D463" si="606">+C27</f>
        <v>21</v>
      </c>
      <c r="D444" s="314" t="str">
        <f t="shared" si="606"/>
        <v>ADICIONAL-Zaranda secad Std by(1-2Rigs)</v>
      </c>
      <c r="E444" s="208">
        <f t="shared" si="593"/>
        <v>0</v>
      </c>
      <c r="F444" s="208">
        <f t="shared" si="605"/>
        <v>0</v>
      </c>
      <c r="G444" s="208">
        <f t="shared" si="605"/>
        <v>0</v>
      </c>
      <c r="H444" s="208">
        <f t="shared" si="605"/>
        <v>0</v>
      </c>
      <c r="I444" s="208">
        <f t="shared" si="605"/>
        <v>0</v>
      </c>
      <c r="J444" s="208">
        <f t="shared" si="605"/>
        <v>0</v>
      </c>
      <c r="K444" s="208">
        <f t="shared" si="605"/>
        <v>0</v>
      </c>
      <c r="L444" s="208">
        <f t="shared" si="605"/>
        <v>0</v>
      </c>
      <c r="M444" s="208">
        <f t="shared" si="605"/>
        <v>0</v>
      </c>
      <c r="N444" s="208">
        <f t="shared" si="605"/>
        <v>0</v>
      </c>
      <c r="O444" s="208">
        <f t="shared" si="605"/>
        <v>0</v>
      </c>
      <c r="P444" s="208">
        <f t="shared" si="605"/>
        <v>0</v>
      </c>
      <c r="Q444" s="208">
        <f t="shared" si="605"/>
        <v>0</v>
      </c>
      <c r="R444" s="208">
        <f t="shared" si="605"/>
        <v>0</v>
      </c>
      <c r="S444" s="208">
        <f t="shared" si="605"/>
        <v>0</v>
      </c>
      <c r="T444" s="208">
        <f t="shared" si="605"/>
        <v>0</v>
      </c>
      <c r="U444" s="208">
        <f t="shared" si="605"/>
        <v>0</v>
      </c>
      <c r="V444" s="208">
        <f t="shared" si="605"/>
        <v>0</v>
      </c>
      <c r="W444" s="208">
        <f t="shared" si="605"/>
        <v>0</v>
      </c>
      <c r="X444" s="208">
        <f t="shared" si="605"/>
        <v>0</v>
      </c>
      <c r="Y444" s="208">
        <f t="shared" si="605"/>
        <v>0</v>
      </c>
      <c r="Z444" s="208">
        <f t="shared" si="605"/>
        <v>0</v>
      </c>
      <c r="AA444" s="208">
        <f t="shared" si="605"/>
        <v>0</v>
      </c>
      <c r="AB444" s="208">
        <f t="shared" si="605"/>
        <v>0</v>
      </c>
      <c r="AC444" s="208">
        <f t="shared" si="605"/>
        <v>0</v>
      </c>
      <c r="AD444" s="208">
        <f t="shared" si="605"/>
        <v>0</v>
      </c>
      <c r="AE444" s="208">
        <f t="shared" si="605"/>
        <v>0</v>
      </c>
      <c r="AF444" s="208">
        <f t="shared" si="605"/>
        <v>0</v>
      </c>
      <c r="AG444" s="208">
        <f t="shared" si="605"/>
        <v>0</v>
      </c>
      <c r="AH444" s="208">
        <f t="shared" si="605"/>
        <v>0</v>
      </c>
      <c r="AI444" s="208">
        <f t="shared" si="605"/>
        <v>0</v>
      </c>
      <c r="AJ444" s="208">
        <f t="shared" si="605"/>
        <v>0</v>
      </c>
      <c r="AK444" s="208">
        <f t="shared" si="605"/>
        <v>0</v>
      </c>
      <c r="AL444" s="208">
        <f t="shared" si="605"/>
        <v>0</v>
      </c>
      <c r="AM444" s="208">
        <f t="shared" si="605"/>
        <v>0</v>
      </c>
      <c r="AN444" s="208">
        <f t="shared" si="605"/>
        <v>0</v>
      </c>
      <c r="AO444" s="208">
        <f t="shared" si="605"/>
        <v>0</v>
      </c>
      <c r="AP444" s="208">
        <f t="shared" si="605"/>
        <v>0</v>
      </c>
      <c r="AQ444" s="208">
        <f t="shared" si="605"/>
        <v>0</v>
      </c>
      <c r="AR444" s="208">
        <f t="shared" si="605"/>
        <v>0</v>
      </c>
      <c r="AS444" s="208">
        <f t="shared" si="605"/>
        <v>0</v>
      </c>
      <c r="AT444" s="208">
        <f t="shared" si="605"/>
        <v>0</v>
      </c>
      <c r="AU444" s="208">
        <f t="shared" si="605"/>
        <v>0</v>
      </c>
      <c r="AV444" s="208">
        <f t="shared" si="605"/>
        <v>0</v>
      </c>
      <c r="AW444" s="208">
        <f t="shared" si="605"/>
        <v>0</v>
      </c>
      <c r="AX444" s="208">
        <f t="shared" si="605"/>
        <v>0</v>
      </c>
      <c r="AY444" s="208">
        <f t="shared" si="605"/>
        <v>0</v>
      </c>
      <c r="AZ444" s="208">
        <f t="shared" si="605"/>
        <v>0</v>
      </c>
      <c r="BA444" s="208">
        <f t="shared" si="605"/>
        <v>0</v>
      </c>
      <c r="BB444" s="208">
        <f t="shared" si="605"/>
        <v>0</v>
      </c>
      <c r="BC444" s="208">
        <f t="shared" si="605"/>
        <v>0</v>
      </c>
      <c r="BD444" s="208">
        <f t="shared" si="605"/>
        <v>0</v>
      </c>
      <c r="BE444" s="208">
        <f t="shared" si="605"/>
        <v>0</v>
      </c>
      <c r="BF444" s="208">
        <f t="shared" si="605"/>
        <v>0</v>
      </c>
      <c r="BG444" s="208">
        <f t="shared" si="605"/>
        <v>0</v>
      </c>
      <c r="BH444" s="208">
        <f t="shared" si="605"/>
        <v>0</v>
      </c>
      <c r="BI444" s="208">
        <f t="shared" si="605"/>
        <v>0</v>
      </c>
      <c r="BJ444" s="208">
        <f t="shared" si="605"/>
        <v>0</v>
      </c>
      <c r="BK444" s="208">
        <f t="shared" si="605"/>
        <v>0</v>
      </c>
      <c r="BL444" s="208">
        <f t="shared" si="605"/>
        <v>0</v>
      </c>
      <c r="BM444" s="208">
        <f t="shared" si="605"/>
        <v>0</v>
      </c>
      <c r="BN444" s="208">
        <f t="shared" si="605"/>
        <v>0</v>
      </c>
      <c r="BO444" s="208">
        <f t="shared" si="605"/>
        <v>0</v>
      </c>
      <c r="BP444" s="208">
        <f t="shared" si="605"/>
        <v>0</v>
      </c>
      <c r="BQ444" s="208">
        <f t="shared" si="605"/>
        <v>0</v>
      </c>
      <c r="BR444" s="208">
        <f t="shared" si="604"/>
        <v>0</v>
      </c>
      <c r="BS444" s="208">
        <f t="shared" si="604"/>
        <v>0</v>
      </c>
      <c r="BT444" s="208">
        <f t="shared" si="604"/>
        <v>0</v>
      </c>
      <c r="BU444" s="208">
        <f t="shared" si="604"/>
        <v>0</v>
      </c>
      <c r="BV444" s="208">
        <f t="shared" si="604"/>
        <v>0</v>
      </c>
      <c r="BW444" s="208">
        <f t="shared" si="604"/>
        <v>0</v>
      </c>
      <c r="BX444" s="208">
        <f t="shared" si="604"/>
        <v>0</v>
      </c>
      <c r="BY444" s="208">
        <f t="shared" si="604"/>
        <v>0</v>
      </c>
      <c r="BZ444" s="208">
        <f t="shared" si="604"/>
        <v>0</v>
      </c>
      <c r="CA444" s="208">
        <f t="shared" si="604"/>
        <v>0</v>
      </c>
      <c r="CB444" s="208">
        <f t="shared" si="604"/>
        <v>0</v>
      </c>
      <c r="CC444" s="208">
        <f t="shared" si="604"/>
        <v>0</v>
      </c>
      <c r="CD444" s="208">
        <f t="shared" si="604"/>
        <v>0</v>
      </c>
      <c r="CE444" s="208">
        <f t="shared" si="604"/>
        <v>0</v>
      </c>
      <c r="CF444" s="208">
        <f t="shared" si="604"/>
        <v>0</v>
      </c>
      <c r="CG444" s="180"/>
      <c r="CH444" s="180"/>
      <c r="CI444" s="180"/>
      <c r="CJ444" s="180"/>
      <c r="CK444" s="180"/>
      <c r="CL444" s="180"/>
      <c r="CM444" s="180"/>
      <c r="CN444" s="180"/>
      <c r="CO444" s="180"/>
      <c r="CP444" s="180"/>
      <c r="CQ444" s="180"/>
      <c r="CR444" s="180"/>
      <c r="CS444" s="180"/>
      <c r="CT444" s="180"/>
      <c r="CU444" s="180"/>
      <c r="CV444" s="180"/>
      <c r="CW444" s="180"/>
      <c r="CX444" s="180"/>
      <c r="CY444" s="180"/>
      <c r="CZ444" s="180"/>
      <c r="DA444" s="180"/>
      <c r="DB444" s="180"/>
      <c r="DC444" s="180"/>
      <c r="DD444" s="180"/>
      <c r="DE444" s="180"/>
      <c r="DF444" s="180"/>
      <c r="DG444" s="180"/>
      <c r="DH444" s="180"/>
      <c r="DI444" s="180"/>
      <c r="DJ444" s="180"/>
      <c r="DK444" s="180"/>
      <c r="DL444" s="180"/>
      <c r="DM444" s="180"/>
      <c r="DN444" s="180"/>
      <c r="DO444" s="180"/>
      <c r="DP444" s="180"/>
      <c r="DQ444" s="180"/>
      <c r="DR444" s="180"/>
      <c r="DS444" s="180"/>
      <c r="DT444" s="180"/>
      <c r="DU444" s="180"/>
      <c r="DV444" s="180"/>
      <c r="DW444" s="180"/>
      <c r="DX444" s="180"/>
      <c r="DY444" s="180"/>
      <c r="DZ444" s="180"/>
      <c r="EA444" s="180"/>
      <c r="EB444" s="180"/>
      <c r="EC444" s="180"/>
      <c r="ED444" s="180"/>
      <c r="EE444" s="180"/>
      <c r="EF444" s="180"/>
      <c r="EG444" s="180"/>
      <c r="EH444" s="180"/>
      <c r="EI444" s="180"/>
      <c r="EJ444" s="180"/>
      <c r="EK444" s="180"/>
      <c r="EL444" s="180"/>
      <c r="EM444" s="180"/>
      <c r="EN444" s="180"/>
      <c r="EO444" s="180"/>
      <c r="EP444" s="180"/>
      <c r="EQ444" s="180"/>
      <c r="ER444" s="180"/>
      <c r="ES444" s="180"/>
      <c r="ET444" s="180"/>
      <c r="EU444" s="180"/>
      <c r="EV444" s="180"/>
      <c r="EW444" s="180"/>
      <c r="EX444" s="180"/>
      <c r="EY444" s="180"/>
      <c r="EZ444" s="180"/>
      <c r="FA444" s="180"/>
      <c r="FB444" s="180"/>
      <c r="FC444" s="180"/>
      <c r="FD444" s="180"/>
      <c r="FE444" s="180"/>
      <c r="FF444" s="180"/>
      <c r="FG444" s="180"/>
      <c r="FH444" s="180"/>
    </row>
    <row r="445" spans="2:164" hidden="1" x14ac:dyDescent="0.3">
      <c r="B445" s="699">
        <f>+IFERROR(VLOOKUP(D445,'LP-Servicios'!$E$152:$F$252,2,FALSE),0)</f>
        <v>313458.15999999997</v>
      </c>
      <c r="C445" s="700">
        <f t="shared" si="606"/>
        <v>22</v>
      </c>
      <c r="D445" s="314" t="str">
        <f t="shared" si="606"/>
        <v>C.S-Centrif Std ByXequip(1-2Rigs)</v>
      </c>
      <c r="E445" s="208">
        <f t="shared" si="593"/>
        <v>940374.48</v>
      </c>
      <c r="F445" s="208">
        <f t="shared" si="605"/>
        <v>940374.48</v>
      </c>
      <c r="G445" s="208">
        <f t="shared" si="605"/>
        <v>940374.48</v>
      </c>
      <c r="H445" s="208">
        <f t="shared" si="605"/>
        <v>940374.48</v>
      </c>
      <c r="I445" s="208">
        <f t="shared" si="605"/>
        <v>940374.48</v>
      </c>
      <c r="J445" s="208">
        <f t="shared" si="605"/>
        <v>0</v>
      </c>
      <c r="K445" s="208">
        <f t="shared" si="605"/>
        <v>0</v>
      </c>
      <c r="L445" s="208">
        <f t="shared" si="605"/>
        <v>0</v>
      </c>
      <c r="M445" s="208">
        <f t="shared" si="605"/>
        <v>0</v>
      </c>
      <c r="N445" s="208">
        <f t="shared" si="605"/>
        <v>0</v>
      </c>
      <c r="O445" s="208">
        <f t="shared" si="605"/>
        <v>940374.48</v>
      </c>
      <c r="P445" s="208">
        <f t="shared" si="605"/>
        <v>940374.48</v>
      </c>
      <c r="Q445" s="208">
        <f t="shared" si="605"/>
        <v>0</v>
      </c>
      <c r="R445" s="208">
        <f t="shared" si="605"/>
        <v>0</v>
      </c>
      <c r="S445" s="208">
        <f t="shared" si="605"/>
        <v>0</v>
      </c>
      <c r="T445" s="208">
        <f t="shared" si="605"/>
        <v>0</v>
      </c>
      <c r="U445" s="208">
        <f t="shared" si="605"/>
        <v>0</v>
      </c>
      <c r="V445" s="208">
        <f t="shared" si="605"/>
        <v>0</v>
      </c>
      <c r="W445" s="208">
        <f t="shared" si="605"/>
        <v>0</v>
      </c>
      <c r="X445" s="208">
        <f t="shared" si="605"/>
        <v>0</v>
      </c>
      <c r="Y445" s="208">
        <f t="shared" si="605"/>
        <v>0</v>
      </c>
      <c r="Z445" s="208">
        <f t="shared" si="605"/>
        <v>0</v>
      </c>
      <c r="AA445" s="208">
        <f t="shared" si="605"/>
        <v>0</v>
      </c>
      <c r="AB445" s="208">
        <f t="shared" si="605"/>
        <v>0</v>
      </c>
      <c r="AC445" s="208">
        <f t="shared" si="605"/>
        <v>0</v>
      </c>
      <c r="AD445" s="208">
        <f t="shared" si="605"/>
        <v>0</v>
      </c>
      <c r="AE445" s="208">
        <f t="shared" si="605"/>
        <v>0</v>
      </c>
      <c r="AF445" s="208">
        <f t="shared" si="605"/>
        <v>0</v>
      </c>
      <c r="AG445" s="208">
        <f t="shared" si="605"/>
        <v>0</v>
      </c>
      <c r="AH445" s="208">
        <f t="shared" si="605"/>
        <v>0</v>
      </c>
      <c r="AI445" s="208">
        <f t="shared" si="605"/>
        <v>0</v>
      </c>
      <c r="AJ445" s="208">
        <f t="shared" si="605"/>
        <v>0</v>
      </c>
      <c r="AK445" s="208">
        <f t="shared" si="605"/>
        <v>0</v>
      </c>
      <c r="AL445" s="208">
        <f t="shared" si="605"/>
        <v>0</v>
      </c>
      <c r="AM445" s="208">
        <f t="shared" si="605"/>
        <v>0</v>
      </c>
      <c r="AN445" s="208">
        <f t="shared" si="605"/>
        <v>0</v>
      </c>
      <c r="AO445" s="208">
        <f t="shared" si="605"/>
        <v>0</v>
      </c>
      <c r="AP445" s="208">
        <f t="shared" si="605"/>
        <v>0</v>
      </c>
      <c r="AQ445" s="208">
        <f t="shared" si="605"/>
        <v>0</v>
      </c>
      <c r="AR445" s="208">
        <f t="shared" si="605"/>
        <v>0</v>
      </c>
      <c r="AS445" s="208">
        <f t="shared" si="605"/>
        <v>0</v>
      </c>
      <c r="AT445" s="208">
        <f t="shared" si="605"/>
        <v>0</v>
      </c>
      <c r="AU445" s="208">
        <f t="shared" si="605"/>
        <v>0</v>
      </c>
      <c r="AV445" s="208">
        <f t="shared" si="605"/>
        <v>0</v>
      </c>
      <c r="AW445" s="208">
        <f t="shared" si="605"/>
        <v>0</v>
      </c>
      <c r="AX445" s="208">
        <f t="shared" si="605"/>
        <v>0</v>
      </c>
      <c r="AY445" s="208">
        <f t="shared" si="605"/>
        <v>0</v>
      </c>
      <c r="AZ445" s="208">
        <f t="shared" si="605"/>
        <v>0</v>
      </c>
      <c r="BA445" s="208">
        <f t="shared" si="605"/>
        <v>0</v>
      </c>
      <c r="BB445" s="208">
        <f t="shared" si="605"/>
        <v>0</v>
      </c>
      <c r="BC445" s="208">
        <f t="shared" si="605"/>
        <v>0</v>
      </c>
      <c r="BD445" s="208">
        <f t="shared" si="605"/>
        <v>0</v>
      </c>
      <c r="BE445" s="208">
        <f t="shared" si="605"/>
        <v>0</v>
      </c>
      <c r="BF445" s="208">
        <f t="shared" si="605"/>
        <v>0</v>
      </c>
      <c r="BG445" s="208">
        <f t="shared" si="605"/>
        <v>0</v>
      </c>
      <c r="BH445" s="208">
        <f t="shared" si="605"/>
        <v>0</v>
      </c>
      <c r="BI445" s="208">
        <f t="shared" si="605"/>
        <v>0</v>
      </c>
      <c r="BJ445" s="208">
        <f t="shared" si="605"/>
        <v>0</v>
      </c>
      <c r="BK445" s="208">
        <f t="shared" si="605"/>
        <v>0</v>
      </c>
      <c r="BL445" s="208">
        <f t="shared" si="605"/>
        <v>0</v>
      </c>
      <c r="BM445" s="208">
        <f t="shared" si="605"/>
        <v>0</v>
      </c>
      <c r="BN445" s="208">
        <f t="shared" si="605"/>
        <v>0</v>
      </c>
      <c r="BO445" s="208">
        <f t="shared" si="605"/>
        <v>0</v>
      </c>
      <c r="BP445" s="208">
        <f t="shared" si="605"/>
        <v>0</v>
      </c>
      <c r="BQ445" s="208">
        <f t="shared" ref="BQ445:CF448" si="607">+$B445*BQ136</f>
        <v>0</v>
      </c>
      <c r="BR445" s="208">
        <f t="shared" si="607"/>
        <v>0</v>
      </c>
      <c r="BS445" s="208">
        <f t="shared" si="607"/>
        <v>0</v>
      </c>
      <c r="BT445" s="208">
        <f t="shared" si="607"/>
        <v>0</v>
      </c>
      <c r="BU445" s="208">
        <f t="shared" si="607"/>
        <v>0</v>
      </c>
      <c r="BV445" s="208">
        <f t="shared" si="607"/>
        <v>0</v>
      </c>
      <c r="BW445" s="208">
        <f t="shared" si="607"/>
        <v>0</v>
      </c>
      <c r="BX445" s="208">
        <f t="shared" si="607"/>
        <v>0</v>
      </c>
      <c r="BY445" s="208">
        <f t="shared" si="607"/>
        <v>0</v>
      </c>
      <c r="BZ445" s="208">
        <f t="shared" si="607"/>
        <v>0</v>
      </c>
      <c r="CA445" s="208">
        <f t="shared" si="607"/>
        <v>0</v>
      </c>
      <c r="CB445" s="208">
        <f t="shared" si="607"/>
        <v>0</v>
      </c>
      <c r="CC445" s="208">
        <f t="shared" si="607"/>
        <v>0</v>
      </c>
      <c r="CD445" s="208">
        <f t="shared" si="607"/>
        <v>0</v>
      </c>
      <c r="CE445" s="208">
        <f t="shared" si="607"/>
        <v>0</v>
      </c>
      <c r="CF445" s="208">
        <f t="shared" si="607"/>
        <v>0</v>
      </c>
      <c r="CG445" s="180"/>
      <c r="CH445" s="180"/>
      <c r="CI445" s="180"/>
      <c r="CJ445" s="180"/>
      <c r="CK445" s="180"/>
      <c r="CL445" s="180"/>
      <c r="CM445" s="180"/>
      <c r="CN445" s="180"/>
      <c r="CO445" s="180"/>
      <c r="CP445" s="180"/>
      <c r="CQ445" s="180"/>
      <c r="CR445" s="180"/>
      <c r="CS445" s="180"/>
      <c r="CT445" s="180"/>
      <c r="CU445" s="180"/>
      <c r="CV445" s="180"/>
      <c r="CW445" s="180"/>
      <c r="CX445" s="180"/>
      <c r="CY445" s="180"/>
      <c r="CZ445" s="180"/>
      <c r="DA445" s="180"/>
      <c r="DB445" s="180"/>
      <c r="DC445" s="180"/>
      <c r="DD445" s="180"/>
      <c r="DE445" s="180"/>
      <c r="DF445" s="180"/>
      <c r="DG445" s="180"/>
      <c r="DH445" s="180"/>
      <c r="DI445" s="180"/>
      <c r="DJ445" s="180"/>
      <c r="DK445" s="180"/>
      <c r="DL445" s="180"/>
      <c r="DM445" s="180"/>
      <c r="DN445" s="180"/>
      <c r="DO445" s="180"/>
      <c r="DP445" s="180"/>
      <c r="DQ445" s="180"/>
      <c r="DR445" s="180"/>
      <c r="DS445" s="180"/>
      <c r="DT445" s="180"/>
      <c r="DU445" s="180"/>
      <c r="DV445" s="180"/>
      <c r="DW445" s="180"/>
      <c r="DX445" s="180"/>
      <c r="DY445" s="180"/>
      <c r="DZ445" s="180"/>
      <c r="EA445" s="180"/>
      <c r="EB445" s="180"/>
      <c r="EC445" s="180"/>
      <c r="ED445" s="180"/>
      <c r="EE445" s="180"/>
      <c r="EF445" s="180"/>
      <c r="EG445" s="180"/>
      <c r="EH445" s="180"/>
      <c r="EI445" s="180"/>
      <c r="EJ445" s="180"/>
      <c r="EK445" s="180"/>
      <c r="EL445" s="180"/>
      <c r="EM445" s="180"/>
      <c r="EN445" s="180"/>
      <c r="EO445" s="180"/>
      <c r="EP445" s="180"/>
      <c r="EQ445" s="180"/>
      <c r="ER445" s="180"/>
      <c r="ES445" s="180"/>
      <c r="ET445" s="180"/>
      <c r="EU445" s="180"/>
      <c r="EV445" s="180"/>
      <c r="EW445" s="180"/>
      <c r="EX445" s="180"/>
      <c r="EY445" s="180"/>
      <c r="EZ445" s="180"/>
      <c r="FA445" s="180"/>
      <c r="FB445" s="180"/>
      <c r="FC445" s="180"/>
      <c r="FD445" s="180"/>
      <c r="FE445" s="180"/>
      <c r="FF445" s="180"/>
      <c r="FG445" s="180"/>
      <c r="FH445" s="180"/>
    </row>
    <row r="446" spans="2:164" hidden="1" x14ac:dyDescent="0.3">
      <c r="B446" s="699">
        <f>+IFERROR(VLOOKUP(D446,'LP-Servicios'!$E$152:$F$252,2,FALSE),0)</f>
        <v>447797.35</v>
      </c>
      <c r="C446" s="700">
        <f t="shared" si="606"/>
        <v>23</v>
      </c>
      <c r="D446" s="314" t="str">
        <f t="shared" si="606"/>
        <v>C.S-Centrifuga Op x equi(1-2Rigs)</v>
      </c>
      <c r="E446" s="208">
        <f t="shared" si="593"/>
        <v>0</v>
      </c>
      <c r="F446" s="208">
        <f t="shared" ref="F446:BQ449" si="608">+$B446*F137</f>
        <v>0</v>
      </c>
      <c r="G446" s="208">
        <f t="shared" si="608"/>
        <v>0</v>
      </c>
      <c r="H446" s="208">
        <f t="shared" si="608"/>
        <v>0</v>
      </c>
      <c r="I446" s="208">
        <f t="shared" si="608"/>
        <v>0</v>
      </c>
      <c r="J446" s="208">
        <f t="shared" si="608"/>
        <v>1343392.0499999998</v>
      </c>
      <c r="K446" s="208">
        <f t="shared" si="608"/>
        <v>1343392.0499999998</v>
      </c>
      <c r="L446" s="208">
        <f t="shared" si="608"/>
        <v>1343392.0499999998</v>
      </c>
      <c r="M446" s="208">
        <f t="shared" si="608"/>
        <v>1343392.0499999998</v>
      </c>
      <c r="N446" s="208">
        <f t="shared" si="608"/>
        <v>1343392.0499999998</v>
      </c>
      <c r="O446" s="208">
        <f t="shared" si="608"/>
        <v>0</v>
      </c>
      <c r="P446" s="208">
        <f t="shared" si="608"/>
        <v>0</v>
      </c>
      <c r="Q446" s="208">
        <f t="shared" si="608"/>
        <v>447797.35</v>
      </c>
      <c r="R446" s="208">
        <f t="shared" si="608"/>
        <v>447797.35</v>
      </c>
      <c r="S446" s="208">
        <f t="shared" si="608"/>
        <v>447797.35</v>
      </c>
      <c r="T446" s="208">
        <f t="shared" si="608"/>
        <v>0</v>
      </c>
      <c r="U446" s="208">
        <f t="shared" si="608"/>
        <v>0</v>
      </c>
      <c r="V446" s="208">
        <f t="shared" si="608"/>
        <v>0</v>
      </c>
      <c r="W446" s="208">
        <f t="shared" si="608"/>
        <v>0</v>
      </c>
      <c r="X446" s="208">
        <f t="shared" si="608"/>
        <v>0</v>
      </c>
      <c r="Y446" s="208">
        <f t="shared" si="608"/>
        <v>0</v>
      </c>
      <c r="Z446" s="208">
        <f t="shared" si="608"/>
        <v>0</v>
      </c>
      <c r="AA446" s="208">
        <f t="shared" si="608"/>
        <v>0</v>
      </c>
      <c r="AB446" s="208">
        <f t="shared" si="608"/>
        <v>0</v>
      </c>
      <c r="AC446" s="208">
        <f t="shared" si="608"/>
        <v>0</v>
      </c>
      <c r="AD446" s="208">
        <f t="shared" si="608"/>
        <v>0</v>
      </c>
      <c r="AE446" s="208">
        <f t="shared" si="608"/>
        <v>0</v>
      </c>
      <c r="AF446" s="208">
        <f t="shared" si="608"/>
        <v>0</v>
      </c>
      <c r="AG446" s="208">
        <f t="shared" si="608"/>
        <v>0</v>
      </c>
      <c r="AH446" s="208">
        <f t="shared" si="608"/>
        <v>0</v>
      </c>
      <c r="AI446" s="208">
        <f t="shared" si="608"/>
        <v>0</v>
      </c>
      <c r="AJ446" s="208">
        <f t="shared" si="608"/>
        <v>0</v>
      </c>
      <c r="AK446" s="208">
        <f t="shared" si="608"/>
        <v>0</v>
      </c>
      <c r="AL446" s="208">
        <f t="shared" si="608"/>
        <v>0</v>
      </c>
      <c r="AM446" s="208">
        <f t="shared" si="608"/>
        <v>0</v>
      </c>
      <c r="AN446" s="208">
        <f t="shared" si="608"/>
        <v>0</v>
      </c>
      <c r="AO446" s="208">
        <f t="shared" si="608"/>
        <v>0</v>
      </c>
      <c r="AP446" s="208">
        <f t="shared" si="608"/>
        <v>0</v>
      </c>
      <c r="AQ446" s="208">
        <f t="shared" si="608"/>
        <v>0</v>
      </c>
      <c r="AR446" s="208">
        <f t="shared" si="608"/>
        <v>0</v>
      </c>
      <c r="AS446" s="208">
        <f t="shared" si="608"/>
        <v>0</v>
      </c>
      <c r="AT446" s="208">
        <f t="shared" si="608"/>
        <v>0</v>
      </c>
      <c r="AU446" s="208">
        <f t="shared" si="608"/>
        <v>0</v>
      </c>
      <c r="AV446" s="208">
        <f t="shared" si="608"/>
        <v>0</v>
      </c>
      <c r="AW446" s="208">
        <f t="shared" si="608"/>
        <v>0</v>
      </c>
      <c r="AX446" s="208">
        <f t="shared" si="608"/>
        <v>0</v>
      </c>
      <c r="AY446" s="208">
        <f t="shared" si="608"/>
        <v>0</v>
      </c>
      <c r="AZ446" s="208">
        <f t="shared" si="608"/>
        <v>0</v>
      </c>
      <c r="BA446" s="208">
        <f t="shared" si="608"/>
        <v>0</v>
      </c>
      <c r="BB446" s="208">
        <f t="shared" si="608"/>
        <v>0</v>
      </c>
      <c r="BC446" s="208">
        <f t="shared" si="608"/>
        <v>0</v>
      </c>
      <c r="BD446" s="208">
        <f t="shared" si="608"/>
        <v>0</v>
      </c>
      <c r="BE446" s="208">
        <f t="shared" si="608"/>
        <v>0</v>
      </c>
      <c r="BF446" s="208">
        <f t="shared" si="608"/>
        <v>0</v>
      </c>
      <c r="BG446" s="208">
        <f t="shared" si="608"/>
        <v>0</v>
      </c>
      <c r="BH446" s="208">
        <f t="shared" si="608"/>
        <v>0</v>
      </c>
      <c r="BI446" s="208">
        <f t="shared" si="608"/>
        <v>0</v>
      </c>
      <c r="BJ446" s="208">
        <f t="shared" si="608"/>
        <v>0</v>
      </c>
      <c r="BK446" s="208">
        <f t="shared" si="608"/>
        <v>0</v>
      </c>
      <c r="BL446" s="208">
        <f t="shared" si="608"/>
        <v>0</v>
      </c>
      <c r="BM446" s="208">
        <f t="shared" si="608"/>
        <v>0</v>
      </c>
      <c r="BN446" s="208">
        <f t="shared" si="608"/>
        <v>0</v>
      </c>
      <c r="BO446" s="208">
        <f t="shared" si="608"/>
        <v>0</v>
      </c>
      <c r="BP446" s="208">
        <f t="shared" si="608"/>
        <v>0</v>
      </c>
      <c r="BQ446" s="208">
        <f t="shared" si="608"/>
        <v>0</v>
      </c>
      <c r="BR446" s="208">
        <f t="shared" si="607"/>
        <v>0</v>
      </c>
      <c r="BS446" s="208">
        <f t="shared" si="607"/>
        <v>0</v>
      </c>
      <c r="BT446" s="208">
        <f t="shared" si="607"/>
        <v>0</v>
      </c>
      <c r="BU446" s="208">
        <f t="shared" si="607"/>
        <v>0</v>
      </c>
      <c r="BV446" s="208">
        <f t="shared" si="607"/>
        <v>0</v>
      </c>
      <c r="BW446" s="208">
        <f t="shared" si="607"/>
        <v>0</v>
      </c>
      <c r="BX446" s="208">
        <f t="shared" si="607"/>
        <v>0</v>
      </c>
      <c r="BY446" s="208">
        <f t="shared" si="607"/>
        <v>0</v>
      </c>
      <c r="BZ446" s="208">
        <f t="shared" si="607"/>
        <v>0</v>
      </c>
      <c r="CA446" s="208">
        <f t="shared" si="607"/>
        <v>0</v>
      </c>
      <c r="CB446" s="208">
        <f t="shared" si="607"/>
        <v>0</v>
      </c>
      <c r="CC446" s="208">
        <f t="shared" si="607"/>
        <v>0</v>
      </c>
      <c r="CD446" s="208">
        <f t="shared" si="607"/>
        <v>0</v>
      </c>
      <c r="CE446" s="208">
        <f t="shared" si="607"/>
        <v>0</v>
      </c>
      <c r="CF446" s="208">
        <f t="shared" si="607"/>
        <v>0</v>
      </c>
      <c r="CG446" s="180"/>
      <c r="CH446" s="180"/>
      <c r="CI446" s="180"/>
      <c r="CJ446" s="180"/>
      <c r="CK446" s="180"/>
      <c r="CL446" s="180"/>
      <c r="CM446" s="180"/>
      <c r="CN446" s="180"/>
      <c r="CO446" s="180"/>
      <c r="CP446" s="180"/>
      <c r="CQ446" s="180"/>
      <c r="CR446" s="180"/>
      <c r="CS446" s="180"/>
      <c r="CT446" s="180"/>
      <c r="CU446" s="180"/>
      <c r="CV446" s="180"/>
      <c r="CW446" s="180"/>
      <c r="CX446" s="180"/>
      <c r="CY446" s="180"/>
      <c r="CZ446" s="180"/>
      <c r="DA446" s="180"/>
      <c r="DB446" s="180"/>
      <c r="DC446" s="180"/>
      <c r="DD446" s="180"/>
      <c r="DE446" s="180"/>
      <c r="DF446" s="180"/>
      <c r="DG446" s="180"/>
      <c r="DH446" s="180"/>
      <c r="DI446" s="180"/>
      <c r="DJ446" s="180"/>
      <c r="DK446" s="180"/>
      <c r="DL446" s="180"/>
      <c r="DM446" s="180"/>
      <c r="DN446" s="180"/>
      <c r="DO446" s="180"/>
      <c r="DP446" s="180"/>
      <c r="DQ446" s="180"/>
      <c r="DR446" s="180"/>
      <c r="DS446" s="180"/>
      <c r="DT446" s="180"/>
      <c r="DU446" s="180"/>
      <c r="DV446" s="180"/>
      <c r="DW446" s="180"/>
      <c r="DX446" s="180"/>
      <c r="DY446" s="180"/>
      <c r="DZ446" s="180"/>
      <c r="EA446" s="180"/>
      <c r="EB446" s="180"/>
      <c r="EC446" s="180"/>
      <c r="ED446" s="180"/>
      <c r="EE446" s="180"/>
      <c r="EF446" s="180"/>
      <c r="EG446" s="180"/>
      <c r="EH446" s="180"/>
      <c r="EI446" s="180"/>
      <c r="EJ446" s="180"/>
      <c r="EK446" s="180"/>
      <c r="EL446" s="180"/>
      <c r="EM446" s="180"/>
      <c r="EN446" s="180"/>
      <c r="EO446" s="180"/>
      <c r="EP446" s="180"/>
      <c r="EQ446" s="180"/>
      <c r="ER446" s="180"/>
      <c r="ES446" s="180"/>
      <c r="ET446" s="180"/>
      <c r="EU446" s="180"/>
      <c r="EV446" s="180"/>
      <c r="EW446" s="180"/>
      <c r="EX446" s="180"/>
      <c r="EY446" s="180"/>
      <c r="EZ446" s="180"/>
      <c r="FA446" s="180"/>
      <c r="FB446" s="180"/>
      <c r="FC446" s="180"/>
      <c r="FD446" s="180"/>
      <c r="FE446" s="180"/>
      <c r="FF446" s="180"/>
      <c r="FG446" s="180"/>
      <c r="FH446" s="180"/>
    </row>
    <row r="447" spans="2:164" hidden="1" x14ac:dyDescent="0.3">
      <c r="B447" s="699">
        <f>+IFERROR(VLOOKUP(D447,'LP-Servicios'!$E$152:$F$252,2,FALSE),0)</f>
        <v>129847.76</v>
      </c>
      <c r="C447" s="700">
        <f t="shared" si="606"/>
        <v>24</v>
      </c>
      <c r="D447" s="314" t="str">
        <f t="shared" si="606"/>
        <v>C.S-Trailer Laboratorio(1-2Rigs)</v>
      </c>
      <c r="E447" s="208">
        <f t="shared" si="593"/>
        <v>129847.76</v>
      </c>
      <c r="F447" s="208">
        <f t="shared" si="608"/>
        <v>129847.76</v>
      </c>
      <c r="G447" s="208">
        <f t="shared" si="608"/>
        <v>129847.76</v>
      </c>
      <c r="H447" s="208">
        <f t="shared" si="608"/>
        <v>129847.76</v>
      </c>
      <c r="I447" s="208">
        <f t="shared" si="608"/>
        <v>129847.76</v>
      </c>
      <c r="J447" s="208">
        <f t="shared" si="608"/>
        <v>129847.76</v>
      </c>
      <c r="K447" s="208">
        <f t="shared" si="608"/>
        <v>129847.76</v>
      </c>
      <c r="L447" s="208">
        <f t="shared" si="608"/>
        <v>129847.76</v>
      </c>
      <c r="M447" s="208">
        <f t="shared" si="608"/>
        <v>129847.76</v>
      </c>
      <c r="N447" s="208">
        <f t="shared" si="608"/>
        <v>129847.76</v>
      </c>
      <c r="O447" s="208">
        <f t="shared" si="608"/>
        <v>129847.76</v>
      </c>
      <c r="P447" s="208">
        <f t="shared" si="608"/>
        <v>129847.76</v>
      </c>
      <c r="Q447" s="208">
        <f t="shared" si="608"/>
        <v>1038782.08</v>
      </c>
      <c r="R447" s="208">
        <f t="shared" si="608"/>
        <v>1038782.08</v>
      </c>
      <c r="S447" s="208">
        <f t="shared" si="608"/>
        <v>1038782.08</v>
      </c>
      <c r="T447" s="208">
        <f t="shared" si="608"/>
        <v>0</v>
      </c>
      <c r="U447" s="208">
        <f t="shared" si="608"/>
        <v>0</v>
      </c>
      <c r="V447" s="208">
        <f t="shared" si="608"/>
        <v>0</v>
      </c>
      <c r="W447" s="208">
        <f t="shared" si="608"/>
        <v>0</v>
      </c>
      <c r="X447" s="208">
        <f t="shared" si="608"/>
        <v>0</v>
      </c>
      <c r="Y447" s="208">
        <f t="shared" si="608"/>
        <v>0</v>
      </c>
      <c r="Z447" s="208">
        <f t="shared" si="608"/>
        <v>0</v>
      </c>
      <c r="AA447" s="208">
        <f t="shared" si="608"/>
        <v>0</v>
      </c>
      <c r="AB447" s="208">
        <f t="shared" si="608"/>
        <v>0</v>
      </c>
      <c r="AC447" s="208">
        <f t="shared" si="608"/>
        <v>0</v>
      </c>
      <c r="AD447" s="208">
        <f t="shared" si="608"/>
        <v>0</v>
      </c>
      <c r="AE447" s="208">
        <f t="shared" si="608"/>
        <v>0</v>
      </c>
      <c r="AF447" s="208">
        <f t="shared" si="608"/>
        <v>0</v>
      </c>
      <c r="AG447" s="208">
        <f t="shared" si="608"/>
        <v>0</v>
      </c>
      <c r="AH447" s="208">
        <f t="shared" si="608"/>
        <v>0</v>
      </c>
      <c r="AI447" s="208">
        <f t="shared" si="608"/>
        <v>0</v>
      </c>
      <c r="AJ447" s="208">
        <f t="shared" si="608"/>
        <v>0</v>
      </c>
      <c r="AK447" s="208">
        <f t="shared" si="608"/>
        <v>0</v>
      </c>
      <c r="AL447" s="208">
        <f t="shared" si="608"/>
        <v>0</v>
      </c>
      <c r="AM447" s="208">
        <f t="shared" si="608"/>
        <v>0</v>
      </c>
      <c r="AN447" s="208">
        <f t="shared" si="608"/>
        <v>0</v>
      </c>
      <c r="AO447" s="208">
        <f t="shared" si="608"/>
        <v>0</v>
      </c>
      <c r="AP447" s="208">
        <f t="shared" si="608"/>
        <v>0</v>
      </c>
      <c r="AQ447" s="208">
        <f t="shared" si="608"/>
        <v>0</v>
      </c>
      <c r="AR447" s="208">
        <f t="shared" si="608"/>
        <v>0</v>
      </c>
      <c r="AS447" s="208">
        <f t="shared" si="608"/>
        <v>0</v>
      </c>
      <c r="AT447" s="208">
        <f t="shared" si="608"/>
        <v>0</v>
      </c>
      <c r="AU447" s="208">
        <f t="shared" si="608"/>
        <v>0</v>
      </c>
      <c r="AV447" s="208">
        <f t="shared" si="608"/>
        <v>0</v>
      </c>
      <c r="AW447" s="208">
        <f t="shared" si="608"/>
        <v>0</v>
      </c>
      <c r="AX447" s="208">
        <f t="shared" si="608"/>
        <v>0</v>
      </c>
      <c r="AY447" s="208">
        <f t="shared" si="608"/>
        <v>0</v>
      </c>
      <c r="AZ447" s="208">
        <f t="shared" si="608"/>
        <v>0</v>
      </c>
      <c r="BA447" s="208">
        <f t="shared" si="608"/>
        <v>0</v>
      </c>
      <c r="BB447" s="208">
        <f t="shared" si="608"/>
        <v>0</v>
      </c>
      <c r="BC447" s="208">
        <f t="shared" si="608"/>
        <v>0</v>
      </c>
      <c r="BD447" s="208">
        <f t="shared" si="608"/>
        <v>0</v>
      </c>
      <c r="BE447" s="208">
        <f t="shared" si="608"/>
        <v>0</v>
      </c>
      <c r="BF447" s="208">
        <f t="shared" si="608"/>
        <v>0</v>
      </c>
      <c r="BG447" s="208">
        <f t="shared" si="608"/>
        <v>0</v>
      </c>
      <c r="BH447" s="208">
        <f t="shared" si="608"/>
        <v>0</v>
      </c>
      <c r="BI447" s="208">
        <f t="shared" si="608"/>
        <v>0</v>
      </c>
      <c r="BJ447" s="208">
        <f t="shared" si="608"/>
        <v>0</v>
      </c>
      <c r="BK447" s="208">
        <f t="shared" si="608"/>
        <v>0</v>
      </c>
      <c r="BL447" s="208">
        <f t="shared" si="608"/>
        <v>0</v>
      </c>
      <c r="BM447" s="208">
        <f t="shared" si="608"/>
        <v>0</v>
      </c>
      <c r="BN447" s="208">
        <f t="shared" si="608"/>
        <v>0</v>
      </c>
      <c r="BO447" s="208">
        <f t="shared" si="608"/>
        <v>0</v>
      </c>
      <c r="BP447" s="208">
        <f t="shared" si="608"/>
        <v>0</v>
      </c>
      <c r="BQ447" s="208">
        <f t="shared" si="608"/>
        <v>0</v>
      </c>
      <c r="BR447" s="208">
        <f t="shared" si="607"/>
        <v>0</v>
      </c>
      <c r="BS447" s="208">
        <f t="shared" si="607"/>
        <v>0</v>
      </c>
      <c r="BT447" s="208">
        <f t="shared" si="607"/>
        <v>0</v>
      </c>
      <c r="BU447" s="208">
        <f t="shared" si="607"/>
        <v>0</v>
      </c>
      <c r="BV447" s="208">
        <f t="shared" si="607"/>
        <v>0</v>
      </c>
      <c r="BW447" s="208">
        <f t="shared" si="607"/>
        <v>0</v>
      </c>
      <c r="BX447" s="208">
        <f t="shared" si="607"/>
        <v>0</v>
      </c>
      <c r="BY447" s="208">
        <f t="shared" si="607"/>
        <v>0</v>
      </c>
      <c r="BZ447" s="208">
        <f t="shared" si="607"/>
        <v>0</v>
      </c>
      <c r="CA447" s="208">
        <f t="shared" si="607"/>
        <v>0</v>
      </c>
      <c r="CB447" s="208">
        <f t="shared" si="607"/>
        <v>0</v>
      </c>
      <c r="CC447" s="208">
        <f t="shared" si="607"/>
        <v>0</v>
      </c>
      <c r="CD447" s="208">
        <f t="shared" si="607"/>
        <v>0</v>
      </c>
      <c r="CE447" s="208">
        <f t="shared" si="607"/>
        <v>0</v>
      </c>
      <c r="CF447" s="208">
        <f t="shared" si="607"/>
        <v>0</v>
      </c>
      <c r="CG447" s="180"/>
      <c r="CH447" s="180"/>
      <c r="CI447" s="180"/>
      <c r="CJ447" s="180"/>
      <c r="CK447" s="180"/>
      <c r="CL447" s="180"/>
      <c r="CM447" s="180"/>
      <c r="CN447" s="180"/>
      <c r="CO447" s="180"/>
      <c r="CP447" s="180"/>
      <c r="CQ447" s="180"/>
      <c r="CR447" s="180"/>
      <c r="CS447" s="180"/>
      <c r="CT447" s="180"/>
      <c r="CU447" s="180"/>
      <c r="CV447" s="180"/>
      <c r="CW447" s="180"/>
      <c r="CX447" s="180"/>
      <c r="CY447" s="180"/>
      <c r="CZ447" s="180"/>
      <c r="DA447" s="180"/>
      <c r="DB447" s="180"/>
      <c r="DC447" s="180"/>
      <c r="DD447" s="180"/>
      <c r="DE447" s="180"/>
      <c r="DF447" s="180"/>
      <c r="DG447" s="180"/>
      <c r="DH447" s="180"/>
      <c r="DI447" s="180"/>
      <c r="DJ447" s="180"/>
      <c r="DK447" s="180"/>
      <c r="DL447" s="180"/>
      <c r="DM447" s="180"/>
      <c r="DN447" s="180"/>
      <c r="DO447" s="180"/>
      <c r="DP447" s="180"/>
      <c r="DQ447" s="180"/>
      <c r="DR447" s="180"/>
      <c r="DS447" s="180"/>
      <c r="DT447" s="180"/>
      <c r="DU447" s="180"/>
      <c r="DV447" s="180"/>
      <c r="DW447" s="180"/>
      <c r="DX447" s="180"/>
      <c r="DY447" s="180"/>
      <c r="DZ447" s="180"/>
      <c r="EA447" s="180"/>
      <c r="EB447" s="180"/>
      <c r="EC447" s="180"/>
      <c r="ED447" s="180"/>
      <c r="EE447" s="180"/>
      <c r="EF447" s="180"/>
      <c r="EG447" s="180"/>
      <c r="EH447" s="180"/>
      <c r="EI447" s="180"/>
      <c r="EJ447" s="180"/>
      <c r="EK447" s="180"/>
      <c r="EL447" s="180"/>
      <c r="EM447" s="180"/>
      <c r="EN447" s="180"/>
      <c r="EO447" s="180"/>
      <c r="EP447" s="180"/>
      <c r="EQ447" s="180"/>
      <c r="ER447" s="180"/>
      <c r="ES447" s="180"/>
      <c r="ET447" s="180"/>
      <c r="EU447" s="180"/>
      <c r="EV447" s="180"/>
      <c r="EW447" s="180"/>
      <c r="EX447" s="180"/>
      <c r="EY447" s="180"/>
      <c r="EZ447" s="180"/>
      <c r="FA447" s="180"/>
      <c r="FB447" s="180"/>
      <c r="FC447" s="180"/>
      <c r="FD447" s="180"/>
      <c r="FE447" s="180"/>
      <c r="FF447" s="180"/>
      <c r="FG447" s="180"/>
      <c r="FH447" s="180"/>
    </row>
    <row r="448" spans="2:164" hidden="1" x14ac:dyDescent="0.3">
      <c r="B448" s="699">
        <f>+IFERROR(VLOOKUP(D448,'LP-Servicios'!$E$152:$F$252,2,FALSE),0)</f>
        <v>81506.460000000006</v>
      </c>
      <c r="C448" s="700">
        <f t="shared" si="606"/>
        <v>25</v>
      </c>
      <c r="D448" s="314" t="str">
        <f t="shared" si="606"/>
        <v>C.S-Trailer viviend sin Lab(1-2Rigs)</v>
      </c>
      <c r="E448" s="208">
        <f t="shared" si="593"/>
        <v>244519.38</v>
      </c>
      <c r="F448" s="208">
        <f t="shared" si="608"/>
        <v>244519.38</v>
      </c>
      <c r="G448" s="208">
        <f t="shared" si="608"/>
        <v>244519.38</v>
      </c>
      <c r="H448" s="208">
        <f t="shared" si="608"/>
        <v>244519.38</v>
      </c>
      <c r="I448" s="208">
        <f t="shared" si="608"/>
        <v>244519.38</v>
      </c>
      <c r="J448" s="208">
        <f t="shared" si="608"/>
        <v>244519.38</v>
      </c>
      <c r="K448" s="208">
        <f t="shared" si="608"/>
        <v>244519.38</v>
      </c>
      <c r="L448" s="208">
        <f t="shared" si="608"/>
        <v>244519.38</v>
      </c>
      <c r="M448" s="208">
        <f t="shared" si="608"/>
        <v>244519.38</v>
      </c>
      <c r="N448" s="208">
        <f t="shared" si="608"/>
        <v>244519.38</v>
      </c>
      <c r="O448" s="208">
        <f t="shared" si="608"/>
        <v>244519.38</v>
      </c>
      <c r="P448" s="208">
        <f t="shared" si="608"/>
        <v>244519.38</v>
      </c>
      <c r="Q448" s="208">
        <f t="shared" si="608"/>
        <v>81506.460000000006</v>
      </c>
      <c r="R448" s="208">
        <f t="shared" si="608"/>
        <v>81506.460000000006</v>
      </c>
      <c r="S448" s="208">
        <f t="shared" si="608"/>
        <v>81506.460000000006</v>
      </c>
      <c r="T448" s="208">
        <f t="shared" si="608"/>
        <v>0</v>
      </c>
      <c r="U448" s="208">
        <f t="shared" si="608"/>
        <v>0</v>
      </c>
      <c r="V448" s="208">
        <f t="shared" si="608"/>
        <v>0</v>
      </c>
      <c r="W448" s="208">
        <f t="shared" si="608"/>
        <v>0</v>
      </c>
      <c r="X448" s="208">
        <f t="shared" si="608"/>
        <v>0</v>
      </c>
      <c r="Y448" s="208">
        <f t="shared" si="608"/>
        <v>0</v>
      </c>
      <c r="Z448" s="208">
        <f t="shared" si="608"/>
        <v>0</v>
      </c>
      <c r="AA448" s="208">
        <f t="shared" si="608"/>
        <v>0</v>
      </c>
      <c r="AB448" s="208">
        <f t="shared" si="608"/>
        <v>0</v>
      </c>
      <c r="AC448" s="208">
        <f t="shared" si="608"/>
        <v>0</v>
      </c>
      <c r="AD448" s="208">
        <f t="shared" si="608"/>
        <v>0</v>
      </c>
      <c r="AE448" s="208">
        <f t="shared" si="608"/>
        <v>0</v>
      </c>
      <c r="AF448" s="208">
        <f t="shared" si="608"/>
        <v>0</v>
      </c>
      <c r="AG448" s="208">
        <f t="shared" si="608"/>
        <v>0</v>
      </c>
      <c r="AH448" s="208">
        <f t="shared" si="608"/>
        <v>0</v>
      </c>
      <c r="AI448" s="208">
        <f t="shared" si="608"/>
        <v>0</v>
      </c>
      <c r="AJ448" s="208">
        <f t="shared" si="608"/>
        <v>0</v>
      </c>
      <c r="AK448" s="208">
        <f t="shared" si="608"/>
        <v>0</v>
      </c>
      <c r="AL448" s="208">
        <f t="shared" si="608"/>
        <v>0</v>
      </c>
      <c r="AM448" s="208">
        <f t="shared" si="608"/>
        <v>0</v>
      </c>
      <c r="AN448" s="208">
        <f t="shared" si="608"/>
        <v>0</v>
      </c>
      <c r="AO448" s="208">
        <f t="shared" si="608"/>
        <v>0</v>
      </c>
      <c r="AP448" s="208">
        <f t="shared" si="608"/>
        <v>0</v>
      </c>
      <c r="AQ448" s="208">
        <f t="shared" si="608"/>
        <v>0</v>
      </c>
      <c r="AR448" s="208">
        <f t="shared" si="608"/>
        <v>0</v>
      </c>
      <c r="AS448" s="208">
        <f t="shared" si="608"/>
        <v>0</v>
      </c>
      <c r="AT448" s="208">
        <f t="shared" si="608"/>
        <v>0</v>
      </c>
      <c r="AU448" s="208">
        <f t="shared" si="608"/>
        <v>0</v>
      </c>
      <c r="AV448" s="208">
        <f t="shared" si="608"/>
        <v>0</v>
      </c>
      <c r="AW448" s="208">
        <f t="shared" si="608"/>
        <v>0</v>
      </c>
      <c r="AX448" s="208">
        <f t="shared" si="608"/>
        <v>0</v>
      </c>
      <c r="AY448" s="208">
        <f t="shared" si="608"/>
        <v>0</v>
      </c>
      <c r="AZ448" s="208">
        <f t="shared" si="608"/>
        <v>0</v>
      </c>
      <c r="BA448" s="208">
        <f t="shared" si="608"/>
        <v>0</v>
      </c>
      <c r="BB448" s="208">
        <f t="shared" si="608"/>
        <v>0</v>
      </c>
      <c r="BC448" s="208">
        <f t="shared" si="608"/>
        <v>0</v>
      </c>
      <c r="BD448" s="208">
        <f t="shared" si="608"/>
        <v>0</v>
      </c>
      <c r="BE448" s="208">
        <f t="shared" si="608"/>
        <v>0</v>
      </c>
      <c r="BF448" s="208">
        <f t="shared" si="608"/>
        <v>0</v>
      </c>
      <c r="BG448" s="208">
        <f t="shared" si="608"/>
        <v>0</v>
      </c>
      <c r="BH448" s="208">
        <f t="shared" si="608"/>
        <v>0</v>
      </c>
      <c r="BI448" s="208">
        <f t="shared" si="608"/>
        <v>0</v>
      </c>
      <c r="BJ448" s="208">
        <f t="shared" si="608"/>
        <v>0</v>
      </c>
      <c r="BK448" s="208">
        <f t="shared" si="608"/>
        <v>0</v>
      </c>
      <c r="BL448" s="208">
        <f t="shared" si="608"/>
        <v>0</v>
      </c>
      <c r="BM448" s="208">
        <f t="shared" si="608"/>
        <v>0</v>
      </c>
      <c r="BN448" s="208">
        <f t="shared" si="608"/>
        <v>0</v>
      </c>
      <c r="BO448" s="208">
        <f t="shared" si="608"/>
        <v>0</v>
      </c>
      <c r="BP448" s="208">
        <f t="shared" si="608"/>
        <v>0</v>
      </c>
      <c r="BQ448" s="208">
        <f t="shared" si="608"/>
        <v>0</v>
      </c>
      <c r="BR448" s="208">
        <f t="shared" si="607"/>
        <v>0</v>
      </c>
      <c r="BS448" s="208">
        <f t="shared" si="607"/>
        <v>0</v>
      </c>
      <c r="BT448" s="208">
        <f t="shared" si="607"/>
        <v>0</v>
      </c>
      <c r="BU448" s="208">
        <f t="shared" si="607"/>
        <v>0</v>
      </c>
      <c r="BV448" s="208">
        <f t="shared" si="607"/>
        <v>0</v>
      </c>
      <c r="BW448" s="208">
        <f t="shared" si="607"/>
        <v>0</v>
      </c>
      <c r="BX448" s="208">
        <f t="shared" si="607"/>
        <v>0</v>
      </c>
      <c r="BY448" s="208">
        <f t="shared" si="607"/>
        <v>0</v>
      </c>
      <c r="BZ448" s="208">
        <f t="shared" si="607"/>
        <v>0</v>
      </c>
      <c r="CA448" s="208">
        <f t="shared" si="607"/>
        <v>0</v>
      </c>
      <c r="CB448" s="208">
        <f t="shared" si="607"/>
        <v>0</v>
      </c>
      <c r="CC448" s="208">
        <f t="shared" si="607"/>
        <v>0</v>
      </c>
      <c r="CD448" s="208">
        <f t="shared" si="607"/>
        <v>0</v>
      </c>
      <c r="CE448" s="208">
        <f t="shared" si="607"/>
        <v>0</v>
      </c>
      <c r="CF448" s="208">
        <f t="shared" si="607"/>
        <v>0</v>
      </c>
      <c r="CG448" s="180"/>
      <c r="CH448" s="180"/>
      <c r="CI448" s="180"/>
      <c r="CJ448" s="180"/>
      <c r="CK448" s="180"/>
      <c r="CL448" s="180"/>
      <c r="CM448" s="180"/>
      <c r="CN448" s="180"/>
      <c r="CO448" s="180"/>
      <c r="CP448" s="180"/>
      <c r="CQ448" s="180"/>
      <c r="CR448" s="180"/>
      <c r="CS448" s="180"/>
      <c r="CT448" s="180"/>
      <c r="CU448" s="180"/>
      <c r="CV448" s="180"/>
      <c r="CW448" s="180"/>
      <c r="CX448" s="180"/>
      <c r="CY448" s="180"/>
      <c r="CZ448" s="180"/>
      <c r="DA448" s="180"/>
      <c r="DB448" s="180"/>
      <c r="DC448" s="180"/>
      <c r="DD448" s="180"/>
      <c r="DE448" s="180"/>
      <c r="DF448" s="180"/>
      <c r="DG448" s="180"/>
      <c r="DH448" s="180"/>
      <c r="DI448" s="180"/>
      <c r="DJ448" s="180"/>
      <c r="DK448" s="180"/>
      <c r="DL448" s="180"/>
      <c r="DM448" s="180"/>
      <c r="DN448" s="180"/>
      <c r="DO448" s="180"/>
      <c r="DP448" s="180"/>
      <c r="DQ448" s="180"/>
      <c r="DR448" s="180"/>
      <c r="DS448" s="180"/>
      <c r="DT448" s="180"/>
      <c r="DU448" s="180"/>
      <c r="DV448" s="180"/>
      <c r="DW448" s="180"/>
      <c r="DX448" s="180"/>
      <c r="DY448" s="180"/>
      <c r="DZ448" s="180"/>
      <c r="EA448" s="180"/>
      <c r="EB448" s="180"/>
      <c r="EC448" s="180"/>
      <c r="ED448" s="180"/>
      <c r="EE448" s="180"/>
      <c r="EF448" s="180"/>
      <c r="EG448" s="180"/>
      <c r="EH448" s="180"/>
      <c r="EI448" s="180"/>
      <c r="EJ448" s="180"/>
      <c r="EK448" s="180"/>
      <c r="EL448" s="180"/>
      <c r="EM448" s="180"/>
      <c r="EN448" s="180"/>
      <c r="EO448" s="180"/>
      <c r="EP448" s="180"/>
      <c r="EQ448" s="180"/>
      <c r="ER448" s="180"/>
      <c r="ES448" s="180"/>
      <c r="ET448" s="180"/>
      <c r="EU448" s="180"/>
      <c r="EV448" s="180"/>
      <c r="EW448" s="180"/>
      <c r="EX448" s="180"/>
      <c r="EY448" s="180"/>
      <c r="EZ448" s="180"/>
      <c r="FA448" s="180"/>
      <c r="FB448" s="180"/>
      <c r="FC448" s="180"/>
      <c r="FD448" s="180"/>
      <c r="FE448" s="180"/>
      <c r="FF448" s="180"/>
      <c r="FG448" s="180"/>
      <c r="FH448" s="180"/>
    </row>
    <row r="449" spans="2:164" hidden="1" x14ac:dyDescent="0.3">
      <c r="B449" s="699">
        <f>+IFERROR(VLOOKUP(D449,'LP-Servicios'!$E$152:$F$252,2,FALSE),0)</f>
        <v>1536645.16</v>
      </c>
      <c r="C449" s="700">
        <f t="shared" si="606"/>
        <v>26</v>
      </c>
      <c r="D449" s="314" t="str">
        <f t="shared" si="606"/>
        <v>CIRCUITO-Miscelaneos Conexión(1-2Rigs)</v>
      </c>
      <c r="E449" s="208">
        <f t="shared" si="593"/>
        <v>1536645.16</v>
      </c>
      <c r="F449" s="208">
        <f t="shared" si="608"/>
        <v>1536645.16</v>
      </c>
      <c r="G449" s="208">
        <f t="shared" si="608"/>
        <v>1536645.16</v>
      </c>
      <c r="H449" s="208">
        <f t="shared" si="608"/>
        <v>1536645.16</v>
      </c>
      <c r="I449" s="208">
        <f t="shared" si="608"/>
        <v>1536645.16</v>
      </c>
      <c r="J449" s="208">
        <f t="shared" si="608"/>
        <v>1536645.16</v>
      </c>
      <c r="K449" s="208">
        <f t="shared" si="608"/>
        <v>1536645.16</v>
      </c>
      <c r="L449" s="208">
        <f t="shared" si="608"/>
        <v>1536645.16</v>
      </c>
      <c r="M449" s="208">
        <f t="shared" si="608"/>
        <v>1536645.16</v>
      </c>
      <c r="N449" s="208">
        <f t="shared" si="608"/>
        <v>1536645.16</v>
      </c>
      <c r="O449" s="208">
        <f t="shared" si="608"/>
        <v>1536645.16</v>
      </c>
      <c r="P449" s="208">
        <f t="shared" si="608"/>
        <v>1536645.16</v>
      </c>
      <c r="Q449" s="208">
        <f t="shared" si="608"/>
        <v>1536645.16</v>
      </c>
      <c r="R449" s="208">
        <f t="shared" si="608"/>
        <v>1536645.16</v>
      </c>
      <c r="S449" s="208">
        <f t="shared" si="608"/>
        <v>1536645.16</v>
      </c>
      <c r="T449" s="208">
        <f t="shared" si="608"/>
        <v>0</v>
      </c>
      <c r="U449" s="208">
        <f t="shared" si="608"/>
        <v>0</v>
      </c>
      <c r="V449" s="208">
        <f t="shared" si="608"/>
        <v>0</v>
      </c>
      <c r="W449" s="208">
        <f t="shared" si="608"/>
        <v>0</v>
      </c>
      <c r="X449" s="208">
        <f t="shared" si="608"/>
        <v>0</v>
      </c>
      <c r="Y449" s="208">
        <f t="shared" si="608"/>
        <v>0</v>
      </c>
      <c r="Z449" s="208">
        <f t="shared" si="608"/>
        <v>0</v>
      </c>
      <c r="AA449" s="208">
        <f t="shared" si="608"/>
        <v>0</v>
      </c>
      <c r="AB449" s="208">
        <f t="shared" si="608"/>
        <v>0</v>
      </c>
      <c r="AC449" s="208">
        <f t="shared" si="608"/>
        <v>0</v>
      </c>
      <c r="AD449" s="208">
        <f t="shared" si="608"/>
        <v>0</v>
      </c>
      <c r="AE449" s="208">
        <f t="shared" si="608"/>
        <v>0</v>
      </c>
      <c r="AF449" s="208">
        <f t="shared" si="608"/>
        <v>0</v>
      </c>
      <c r="AG449" s="208">
        <f t="shared" si="608"/>
        <v>0</v>
      </c>
      <c r="AH449" s="208">
        <f t="shared" si="608"/>
        <v>0</v>
      </c>
      <c r="AI449" s="208">
        <f t="shared" si="608"/>
        <v>0</v>
      </c>
      <c r="AJ449" s="208">
        <f t="shared" si="608"/>
        <v>0</v>
      </c>
      <c r="AK449" s="208">
        <f t="shared" si="608"/>
        <v>0</v>
      </c>
      <c r="AL449" s="208">
        <f t="shared" si="608"/>
        <v>0</v>
      </c>
      <c r="AM449" s="208">
        <f t="shared" si="608"/>
        <v>0</v>
      </c>
      <c r="AN449" s="208">
        <f t="shared" si="608"/>
        <v>0</v>
      </c>
      <c r="AO449" s="208">
        <f t="shared" si="608"/>
        <v>0</v>
      </c>
      <c r="AP449" s="208">
        <f t="shared" si="608"/>
        <v>0</v>
      </c>
      <c r="AQ449" s="208">
        <f t="shared" si="608"/>
        <v>0</v>
      </c>
      <c r="AR449" s="208">
        <f t="shared" si="608"/>
        <v>0</v>
      </c>
      <c r="AS449" s="208">
        <f t="shared" si="608"/>
        <v>0</v>
      </c>
      <c r="AT449" s="208">
        <f t="shared" si="608"/>
        <v>0</v>
      </c>
      <c r="AU449" s="208">
        <f t="shared" si="608"/>
        <v>0</v>
      </c>
      <c r="AV449" s="208">
        <f t="shared" si="608"/>
        <v>0</v>
      </c>
      <c r="AW449" s="208">
        <f t="shared" si="608"/>
        <v>0</v>
      </c>
      <c r="AX449" s="208">
        <f t="shared" si="608"/>
        <v>0</v>
      </c>
      <c r="AY449" s="208">
        <f t="shared" si="608"/>
        <v>0</v>
      </c>
      <c r="AZ449" s="208">
        <f t="shared" si="608"/>
        <v>0</v>
      </c>
      <c r="BA449" s="208">
        <f t="shared" si="608"/>
        <v>0</v>
      </c>
      <c r="BB449" s="208">
        <f t="shared" si="608"/>
        <v>0</v>
      </c>
      <c r="BC449" s="208">
        <f t="shared" si="608"/>
        <v>0</v>
      </c>
      <c r="BD449" s="208">
        <f t="shared" si="608"/>
        <v>0</v>
      </c>
      <c r="BE449" s="208">
        <f t="shared" si="608"/>
        <v>0</v>
      </c>
      <c r="BF449" s="208">
        <f t="shared" si="608"/>
        <v>0</v>
      </c>
      <c r="BG449" s="208">
        <f t="shared" si="608"/>
        <v>0</v>
      </c>
      <c r="BH449" s="208">
        <f t="shared" si="608"/>
        <v>0</v>
      </c>
      <c r="BI449" s="208">
        <f t="shared" si="608"/>
        <v>0</v>
      </c>
      <c r="BJ449" s="208">
        <f t="shared" si="608"/>
        <v>0</v>
      </c>
      <c r="BK449" s="208">
        <f t="shared" si="608"/>
        <v>0</v>
      </c>
      <c r="BL449" s="208">
        <f t="shared" si="608"/>
        <v>0</v>
      </c>
      <c r="BM449" s="208">
        <f t="shared" si="608"/>
        <v>0</v>
      </c>
      <c r="BN449" s="208">
        <f t="shared" si="608"/>
        <v>0</v>
      </c>
      <c r="BO449" s="208">
        <f t="shared" si="608"/>
        <v>0</v>
      </c>
      <c r="BP449" s="208">
        <f t="shared" si="608"/>
        <v>0</v>
      </c>
      <c r="BQ449" s="208">
        <f t="shared" ref="BQ449:CF452" si="609">+$B449*BQ140</f>
        <v>0</v>
      </c>
      <c r="BR449" s="208">
        <f t="shared" si="609"/>
        <v>0</v>
      </c>
      <c r="BS449" s="208">
        <f t="shared" si="609"/>
        <v>0</v>
      </c>
      <c r="BT449" s="208">
        <f t="shared" si="609"/>
        <v>0</v>
      </c>
      <c r="BU449" s="208">
        <f t="shared" si="609"/>
        <v>0</v>
      </c>
      <c r="BV449" s="208">
        <f t="shared" si="609"/>
        <v>0</v>
      </c>
      <c r="BW449" s="208">
        <f t="shared" si="609"/>
        <v>0</v>
      </c>
      <c r="BX449" s="208">
        <f t="shared" si="609"/>
        <v>0</v>
      </c>
      <c r="BY449" s="208">
        <f t="shared" si="609"/>
        <v>0</v>
      </c>
      <c r="BZ449" s="208">
        <f t="shared" si="609"/>
        <v>0</v>
      </c>
      <c r="CA449" s="208">
        <f t="shared" si="609"/>
        <v>0</v>
      </c>
      <c r="CB449" s="208">
        <f t="shared" si="609"/>
        <v>0</v>
      </c>
      <c r="CC449" s="208">
        <f t="shared" si="609"/>
        <v>0</v>
      </c>
      <c r="CD449" s="208">
        <f t="shared" si="609"/>
        <v>0</v>
      </c>
      <c r="CE449" s="208">
        <f t="shared" si="609"/>
        <v>0</v>
      </c>
      <c r="CF449" s="208">
        <f t="shared" si="609"/>
        <v>0</v>
      </c>
      <c r="CG449" s="180"/>
      <c r="CH449" s="180"/>
      <c r="CI449" s="180"/>
      <c r="CJ449" s="180"/>
      <c r="CK449" s="180"/>
      <c r="CL449" s="180"/>
      <c r="CM449" s="180"/>
      <c r="CN449" s="180"/>
      <c r="CO449" s="180"/>
      <c r="CP449" s="180"/>
      <c r="CQ449" s="180"/>
      <c r="CR449" s="180"/>
      <c r="CS449" s="180"/>
      <c r="CT449" s="180"/>
      <c r="CU449" s="180"/>
      <c r="CV449" s="180"/>
      <c r="CW449" s="180"/>
      <c r="CX449" s="180"/>
      <c r="CY449" s="180"/>
      <c r="CZ449" s="180"/>
      <c r="DA449" s="180"/>
      <c r="DB449" s="180"/>
      <c r="DC449" s="180"/>
      <c r="DD449" s="180"/>
      <c r="DE449" s="180"/>
      <c r="DF449" s="180"/>
      <c r="DG449" s="180"/>
      <c r="DH449" s="180"/>
      <c r="DI449" s="180"/>
      <c r="DJ449" s="180"/>
      <c r="DK449" s="180"/>
      <c r="DL449" s="180"/>
      <c r="DM449" s="180"/>
      <c r="DN449" s="180"/>
      <c r="DO449" s="180"/>
      <c r="DP449" s="180"/>
      <c r="DQ449" s="180"/>
      <c r="DR449" s="180"/>
      <c r="DS449" s="180"/>
      <c r="DT449" s="180"/>
      <c r="DU449" s="180"/>
      <c r="DV449" s="180"/>
      <c r="DW449" s="180"/>
      <c r="DX449" s="180"/>
      <c r="DY449" s="180"/>
      <c r="DZ449" s="180"/>
      <c r="EA449" s="180"/>
      <c r="EB449" s="180"/>
      <c r="EC449" s="180"/>
      <c r="ED449" s="180"/>
      <c r="EE449" s="180"/>
      <c r="EF449" s="180"/>
      <c r="EG449" s="180"/>
      <c r="EH449" s="180"/>
      <c r="EI449" s="180"/>
      <c r="EJ449" s="180"/>
      <c r="EK449" s="180"/>
      <c r="EL449" s="180"/>
      <c r="EM449" s="180"/>
      <c r="EN449" s="180"/>
      <c r="EO449" s="180"/>
      <c r="EP449" s="180"/>
      <c r="EQ449" s="180"/>
      <c r="ER449" s="180"/>
      <c r="ES449" s="180"/>
      <c r="ET449" s="180"/>
      <c r="EU449" s="180"/>
      <c r="EV449" s="180"/>
      <c r="EW449" s="180"/>
      <c r="EX449" s="180"/>
      <c r="EY449" s="180"/>
      <c r="EZ449" s="180"/>
      <c r="FA449" s="180"/>
      <c r="FB449" s="180"/>
      <c r="FC449" s="180"/>
      <c r="FD449" s="180"/>
      <c r="FE449" s="180"/>
      <c r="FF449" s="180"/>
      <c r="FG449" s="180"/>
      <c r="FH449" s="180"/>
    </row>
    <row r="450" spans="2:164" hidden="1" x14ac:dyDescent="0.3">
      <c r="B450" s="699">
        <f>+IFERROR(VLOOKUP(D450,'LP-Servicios'!$E$152:$F$252,2,FALSE),0)</f>
        <v>247585.35</v>
      </c>
      <c r="C450" s="700">
        <f t="shared" si="606"/>
        <v>27</v>
      </c>
      <c r="D450" s="314" t="str">
        <f t="shared" si="606"/>
        <v>CIRCUITO-Pileta c/Remo(DiaXU)(1-2Rigs)</v>
      </c>
      <c r="E450" s="208">
        <f t="shared" si="593"/>
        <v>1980682.8</v>
      </c>
      <c r="F450" s="208">
        <f t="shared" ref="F450:BQ453" si="610">+$B450*F141</f>
        <v>1980682.8</v>
      </c>
      <c r="G450" s="208">
        <f t="shared" si="610"/>
        <v>1980682.8</v>
      </c>
      <c r="H450" s="208">
        <f t="shared" si="610"/>
        <v>1980682.8</v>
      </c>
      <c r="I450" s="208">
        <f t="shared" si="610"/>
        <v>1980682.8</v>
      </c>
      <c r="J450" s="208">
        <f t="shared" si="610"/>
        <v>1980682.8</v>
      </c>
      <c r="K450" s="208">
        <f t="shared" si="610"/>
        <v>1980682.8</v>
      </c>
      <c r="L450" s="208">
        <f t="shared" si="610"/>
        <v>1980682.8</v>
      </c>
      <c r="M450" s="208">
        <f t="shared" si="610"/>
        <v>1980682.8</v>
      </c>
      <c r="N450" s="208">
        <f t="shared" si="610"/>
        <v>1980682.8</v>
      </c>
      <c r="O450" s="208">
        <f t="shared" si="610"/>
        <v>1980682.8</v>
      </c>
      <c r="P450" s="208">
        <f t="shared" si="610"/>
        <v>1980682.8</v>
      </c>
      <c r="Q450" s="208">
        <f t="shared" si="610"/>
        <v>0</v>
      </c>
      <c r="R450" s="208">
        <f t="shared" si="610"/>
        <v>0</v>
      </c>
      <c r="S450" s="208">
        <f t="shared" si="610"/>
        <v>0</v>
      </c>
      <c r="T450" s="208">
        <f t="shared" si="610"/>
        <v>0</v>
      </c>
      <c r="U450" s="208">
        <f t="shared" si="610"/>
        <v>0</v>
      </c>
      <c r="V450" s="208">
        <f t="shared" si="610"/>
        <v>0</v>
      </c>
      <c r="W450" s="208">
        <f t="shared" si="610"/>
        <v>0</v>
      </c>
      <c r="X450" s="208">
        <f t="shared" si="610"/>
        <v>0</v>
      </c>
      <c r="Y450" s="208">
        <f t="shared" si="610"/>
        <v>0</v>
      </c>
      <c r="Z450" s="208">
        <f t="shared" si="610"/>
        <v>0</v>
      </c>
      <c r="AA450" s="208">
        <f t="shared" si="610"/>
        <v>0</v>
      </c>
      <c r="AB450" s="208">
        <f t="shared" si="610"/>
        <v>0</v>
      </c>
      <c r="AC450" s="208">
        <f t="shared" si="610"/>
        <v>0</v>
      </c>
      <c r="AD450" s="208">
        <f t="shared" si="610"/>
        <v>0</v>
      </c>
      <c r="AE450" s="208">
        <f t="shared" si="610"/>
        <v>0</v>
      </c>
      <c r="AF450" s="208">
        <f t="shared" si="610"/>
        <v>0</v>
      </c>
      <c r="AG450" s="208">
        <f t="shared" si="610"/>
        <v>0</v>
      </c>
      <c r="AH450" s="208">
        <f t="shared" si="610"/>
        <v>0</v>
      </c>
      <c r="AI450" s="208">
        <f t="shared" si="610"/>
        <v>0</v>
      </c>
      <c r="AJ450" s="208">
        <f t="shared" si="610"/>
        <v>0</v>
      </c>
      <c r="AK450" s="208">
        <f t="shared" si="610"/>
        <v>0</v>
      </c>
      <c r="AL450" s="208">
        <f t="shared" si="610"/>
        <v>0</v>
      </c>
      <c r="AM450" s="208">
        <f t="shared" si="610"/>
        <v>0</v>
      </c>
      <c r="AN450" s="208">
        <f t="shared" si="610"/>
        <v>0</v>
      </c>
      <c r="AO450" s="208">
        <f t="shared" si="610"/>
        <v>0</v>
      </c>
      <c r="AP450" s="208">
        <f t="shared" si="610"/>
        <v>0</v>
      </c>
      <c r="AQ450" s="208">
        <f t="shared" si="610"/>
        <v>0</v>
      </c>
      <c r="AR450" s="208">
        <f t="shared" si="610"/>
        <v>0</v>
      </c>
      <c r="AS450" s="208">
        <f t="shared" si="610"/>
        <v>0</v>
      </c>
      <c r="AT450" s="208">
        <f t="shared" si="610"/>
        <v>0</v>
      </c>
      <c r="AU450" s="208">
        <f t="shared" si="610"/>
        <v>0</v>
      </c>
      <c r="AV450" s="208">
        <f t="shared" si="610"/>
        <v>0</v>
      </c>
      <c r="AW450" s="208">
        <f t="shared" si="610"/>
        <v>0</v>
      </c>
      <c r="AX450" s="208">
        <f t="shared" si="610"/>
        <v>0</v>
      </c>
      <c r="AY450" s="208">
        <f t="shared" si="610"/>
        <v>0</v>
      </c>
      <c r="AZ450" s="208">
        <f t="shared" si="610"/>
        <v>0</v>
      </c>
      <c r="BA450" s="208">
        <f t="shared" si="610"/>
        <v>0</v>
      </c>
      <c r="BB450" s="208">
        <f t="shared" si="610"/>
        <v>0</v>
      </c>
      <c r="BC450" s="208">
        <f t="shared" si="610"/>
        <v>0</v>
      </c>
      <c r="BD450" s="208">
        <f t="shared" si="610"/>
        <v>0</v>
      </c>
      <c r="BE450" s="208">
        <f t="shared" si="610"/>
        <v>0</v>
      </c>
      <c r="BF450" s="208">
        <f t="shared" si="610"/>
        <v>0</v>
      </c>
      <c r="BG450" s="208">
        <f t="shared" si="610"/>
        <v>0</v>
      </c>
      <c r="BH450" s="208">
        <f t="shared" si="610"/>
        <v>0</v>
      </c>
      <c r="BI450" s="208">
        <f t="shared" si="610"/>
        <v>0</v>
      </c>
      <c r="BJ450" s="208">
        <f t="shared" si="610"/>
        <v>0</v>
      </c>
      <c r="BK450" s="208">
        <f t="shared" si="610"/>
        <v>0</v>
      </c>
      <c r="BL450" s="208">
        <f t="shared" si="610"/>
        <v>0</v>
      </c>
      <c r="BM450" s="208">
        <f t="shared" si="610"/>
        <v>0</v>
      </c>
      <c r="BN450" s="208">
        <f t="shared" si="610"/>
        <v>0</v>
      </c>
      <c r="BO450" s="208">
        <f t="shared" si="610"/>
        <v>0</v>
      </c>
      <c r="BP450" s="208">
        <f t="shared" si="610"/>
        <v>0</v>
      </c>
      <c r="BQ450" s="208">
        <f t="shared" si="610"/>
        <v>0</v>
      </c>
      <c r="BR450" s="208">
        <f t="shared" si="609"/>
        <v>0</v>
      </c>
      <c r="BS450" s="208">
        <f t="shared" si="609"/>
        <v>0</v>
      </c>
      <c r="BT450" s="208">
        <f t="shared" si="609"/>
        <v>0</v>
      </c>
      <c r="BU450" s="208">
        <f t="shared" si="609"/>
        <v>0</v>
      </c>
      <c r="BV450" s="208">
        <f t="shared" si="609"/>
        <v>0</v>
      </c>
      <c r="BW450" s="208">
        <f t="shared" si="609"/>
        <v>0</v>
      </c>
      <c r="BX450" s="208">
        <f t="shared" si="609"/>
        <v>0</v>
      </c>
      <c r="BY450" s="208">
        <f t="shared" si="609"/>
        <v>0</v>
      </c>
      <c r="BZ450" s="208">
        <f t="shared" si="609"/>
        <v>0</v>
      </c>
      <c r="CA450" s="208">
        <f t="shared" si="609"/>
        <v>0</v>
      </c>
      <c r="CB450" s="208">
        <f t="shared" si="609"/>
        <v>0</v>
      </c>
      <c r="CC450" s="208">
        <f t="shared" si="609"/>
        <v>0</v>
      </c>
      <c r="CD450" s="208">
        <f t="shared" si="609"/>
        <v>0</v>
      </c>
      <c r="CE450" s="208">
        <f t="shared" si="609"/>
        <v>0</v>
      </c>
      <c r="CF450" s="208">
        <f t="shared" si="609"/>
        <v>0</v>
      </c>
      <c r="CG450" s="180"/>
      <c r="CH450" s="180"/>
      <c r="CI450" s="180"/>
      <c r="CJ450" s="180"/>
      <c r="CK450" s="180"/>
      <c r="CL450" s="180"/>
      <c r="CM450" s="180"/>
      <c r="CN450" s="180"/>
      <c r="CO450" s="180"/>
      <c r="CP450" s="180"/>
      <c r="CQ450" s="180"/>
      <c r="CR450" s="180"/>
      <c r="CS450" s="180"/>
      <c r="CT450" s="180"/>
      <c r="CU450" s="180"/>
      <c r="CV450" s="180"/>
      <c r="CW450" s="180"/>
      <c r="CX450" s="180"/>
      <c r="CY450" s="180"/>
      <c r="CZ450" s="180"/>
      <c r="DA450" s="180"/>
      <c r="DB450" s="180"/>
      <c r="DC450" s="180"/>
      <c r="DD450" s="180"/>
      <c r="DE450" s="180"/>
      <c r="DF450" s="180"/>
      <c r="DG450" s="180"/>
      <c r="DH450" s="180"/>
      <c r="DI450" s="180"/>
      <c r="DJ450" s="180"/>
      <c r="DK450" s="180"/>
      <c r="DL450" s="180"/>
      <c r="DM450" s="180"/>
      <c r="DN450" s="180"/>
      <c r="DO450" s="180"/>
      <c r="DP450" s="180"/>
      <c r="DQ450" s="180"/>
      <c r="DR450" s="180"/>
      <c r="DS450" s="180"/>
      <c r="DT450" s="180"/>
      <c r="DU450" s="180"/>
      <c r="DV450" s="180"/>
      <c r="DW450" s="180"/>
      <c r="DX450" s="180"/>
      <c r="DY450" s="180"/>
      <c r="DZ450" s="180"/>
      <c r="EA450" s="180"/>
      <c r="EB450" s="180"/>
      <c r="EC450" s="180"/>
      <c r="ED450" s="180"/>
      <c r="EE450" s="180"/>
      <c r="EF450" s="180"/>
      <c r="EG450" s="180"/>
      <c r="EH450" s="180"/>
      <c r="EI450" s="180"/>
      <c r="EJ450" s="180"/>
      <c r="EK450" s="180"/>
      <c r="EL450" s="180"/>
      <c r="EM450" s="180"/>
      <c r="EN450" s="180"/>
      <c r="EO450" s="180"/>
      <c r="EP450" s="180"/>
      <c r="EQ450" s="180"/>
      <c r="ER450" s="180"/>
      <c r="ES450" s="180"/>
      <c r="ET450" s="180"/>
      <c r="EU450" s="180"/>
      <c r="EV450" s="180"/>
      <c r="EW450" s="180"/>
      <c r="EX450" s="180"/>
      <c r="EY450" s="180"/>
      <c r="EZ450" s="180"/>
      <c r="FA450" s="180"/>
      <c r="FB450" s="180"/>
      <c r="FC450" s="180"/>
      <c r="FD450" s="180"/>
      <c r="FE450" s="180"/>
      <c r="FF450" s="180"/>
      <c r="FG450" s="180"/>
      <c r="FH450" s="180"/>
    </row>
    <row r="451" spans="2:164" hidden="1" x14ac:dyDescent="0.3">
      <c r="B451" s="699">
        <f>+IFERROR(VLOOKUP(D451,'LP-Servicios'!$E$152:$F$252,2,FALSE),0)</f>
        <v>460733.23</v>
      </c>
      <c r="C451" s="700">
        <f t="shared" si="606"/>
        <v>28</v>
      </c>
      <c r="D451" s="314" t="str">
        <f t="shared" si="606"/>
        <v>CIRCUITO-Pileta preparadora(1-2Rigs)</v>
      </c>
      <c r="E451" s="208">
        <f t="shared" si="593"/>
        <v>460733.23</v>
      </c>
      <c r="F451" s="208">
        <f t="shared" si="610"/>
        <v>460733.23</v>
      </c>
      <c r="G451" s="208">
        <f t="shared" si="610"/>
        <v>460733.23</v>
      </c>
      <c r="H451" s="208">
        <f t="shared" si="610"/>
        <v>460733.23</v>
      </c>
      <c r="I451" s="208">
        <f t="shared" si="610"/>
        <v>460733.23</v>
      </c>
      <c r="J451" s="208">
        <f t="shared" si="610"/>
        <v>460733.23</v>
      </c>
      <c r="K451" s="208">
        <f t="shared" si="610"/>
        <v>460733.23</v>
      </c>
      <c r="L451" s="208">
        <f t="shared" si="610"/>
        <v>460733.23</v>
      </c>
      <c r="M451" s="208">
        <f t="shared" si="610"/>
        <v>460733.23</v>
      </c>
      <c r="N451" s="208">
        <f t="shared" si="610"/>
        <v>460733.23</v>
      </c>
      <c r="O451" s="208">
        <f t="shared" si="610"/>
        <v>460733.23</v>
      </c>
      <c r="P451" s="208">
        <f t="shared" si="610"/>
        <v>460733.23</v>
      </c>
      <c r="Q451" s="208">
        <f t="shared" si="610"/>
        <v>0</v>
      </c>
      <c r="R451" s="208">
        <f t="shared" si="610"/>
        <v>0</v>
      </c>
      <c r="S451" s="208">
        <f t="shared" si="610"/>
        <v>0</v>
      </c>
      <c r="T451" s="208">
        <f t="shared" si="610"/>
        <v>0</v>
      </c>
      <c r="U451" s="208">
        <f t="shared" si="610"/>
        <v>0</v>
      </c>
      <c r="V451" s="208">
        <f t="shared" si="610"/>
        <v>0</v>
      </c>
      <c r="W451" s="208">
        <f t="shared" si="610"/>
        <v>0</v>
      </c>
      <c r="X451" s="208">
        <f t="shared" si="610"/>
        <v>0</v>
      </c>
      <c r="Y451" s="208">
        <f t="shared" si="610"/>
        <v>0</v>
      </c>
      <c r="Z451" s="208">
        <f t="shared" si="610"/>
        <v>0</v>
      </c>
      <c r="AA451" s="208">
        <f t="shared" si="610"/>
        <v>0</v>
      </c>
      <c r="AB451" s="208">
        <f t="shared" si="610"/>
        <v>0</v>
      </c>
      <c r="AC451" s="208">
        <f t="shared" si="610"/>
        <v>0</v>
      </c>
      <c r="AD451" s="208">
        <f t="shared" si="610"/>
        <v>0</v>
      </c>
      <c r="AE451" s="208">
        <f t="shared" si="610"/>
        <v>0</v>
      </c>
      <c r="AF451" s="208">
        <f t="shared" si="610"/>
        <v>0</v>
      </c>
      <c r="AG451" s="208">
        <f t="shared" si="610"/>
        <v>0</v>
      </c>
      <c r="AH451" s="208">
        <f t="shared" si="610"/>
        <v>0</v>
      </c>
      <c r="AI451" s="208">
        <f t="shared" si="610"/>
        <v>0</v>
      </c>
      <c r="AJ451" s="208">
        <f t="shared" si="610"/>
        <v>0</v>
      </c>
      <c r="AK451" s="208">
        <f t="shared" si="610"/>
        <v>0</v>
      </c>
      <c r="AL451" s="208">
        <f t="shared" si="610"/>
        <v>0</v>
      </c>
      <c r="AM451" s="208">
        <f t="shared" si="610"/>
        <v>0</v>
      </c>
      <c r="AN451" s="208">
        <f t="shared" si="610"/>
        <v>0</v>
      </c>
      <c r="AO451" s="208">
        <f t="shared" si="610"/>
        <v>0</v>
      </c>
      <c r="AP451" s="208">
        <f t="shared" si="610"/>
        <v>0</v>
      </c>
      <c r="AQ451" s="208">
        <f t="shared" si="610"/>
        <v>0</v>
      </c>
      <c r="AR451" s="208">
        <f t="shared" si="610"/>
        <v>0</v>
      </c>
      <c r="AS451" s="208">
        <f t="shared" si="610"/>
        <v>0</v>
      </c>
      <c r="AT451" s="208">
        <f t="shared" si="610"/>
        <v>0</v>
      </c>
      <c r="AU451" s="208">
        <f t="shared" si="610"/>
        <v>0</v>
      </c>
      <c r="AV451" s="208">
        <f t="shared" si="610"/>
        <v>0</v>
      </c>
      <c r="AW451" s="208">
        <f t="shared" si="610"/>
        <v>0</v>
      </c>
      <c r="AX451" s="208">
        <f t="shared" si="610"/>
        <v>0</v>
      </c>
      <c r="AY451" s="208">
        <f t="shared" si="610"/>
        <v>0</v>
      </c>
      <c r="AZ451" s="208">
        <f t="shared" si="610"/>
        <v>0</v>
      </c>
      <c r="BA451" s="208">
        <f t="shared" si="610"/>
        <v>0</v>
      </c>
      <c r="BB451" s="208">
        <f t="shared" si="610"/>
        <v>0</v>
      </c>
      <c r="BC451" s="208">
        <f t="shared" si="610"/>
        <v>0</v>
      </c>
      <c r="BD451" s="208">
        <f t="shared" si="610"/>
        <v>0</v>
      </c>
      <c r="BE451" s="208">
        <f t="shared" si="610"/>
        <v>0</v>
      </c>
      <c r="BF451" s="208">
        <f t="shared" si="610"/>
        <v>0</v>
      </c>
      <c r="BG451" s="208">
        <f t="shared" si="610"/>
        <v>0</v>
      </c>
      <c r="BH451" s="208">
        <f t="shared" si="610"/>
        <v>0</v>
      </c>
      <c r="BI451" s="208">
        <f t="shared" si="610"/>
        <v>0</v>
      </c>
      <c r="BJ451" s="208">
        <f t="shared" si="610"/>
        <v>0</v>
      </c>
      <c r="BK451" s="208">
        <f t="shared" si="610"/>
        <v>0</v>
      </c>
      <c r="BL451" s="208">
        <f t="shared" si="610"/>
        <v>0</v>
      </c>
      <c r="BM451" s="208">
        <f t="shared" si="610"/>
        <v>0</v>
      </c>
      <c r="BN451" s="208">
        <f t="shared" si="610"/>
        <v>0</v>
      </c>
      <c r="BO451" s="208">
        <f t="shared" si="610"/>
        <v>0</v>
      </c>
      <c r="BP451" s="208">
        <f t="shared" si="610"/>
        <v>0</v>
      </c>
      <c r="BQ451" s="208">
        <f t="shared" si="610"/>
        <v>0</v>
      </c>
      <c r="BR451" s="208">
        <f t="shared" si="609"/>
        <v>0</v>
      </c>
      <c r="BS451" s="208">
        <f t="shared" si="609"/>
        <v>0</v>
      </c>
      <c r="BT451" s="208">
        <f t="shared" si="609"/>
        <v>0</v>
      </c>
      <c r="BU451" s="208">
        <f t="shared" si="609"/>
        <v>0</v>
      </c>
      <c r="BV451" s="208">
        <f t="shared" si="609"/>
        <v>0</v>
      </c>
      <c r="BW451" s="208">
        <f t="shared" si="609"/>
        <v>0</v>
      </c>
      <c r="BX451" s="208">
        <f t="shared" si="609"/>
        <v>0</v>
      </c>
      <c r="BY451" s="208">
        <f t="shared" si="609"/>
        <v>0</v>
      </c>
      <c r="BZ451" s="208">
        <f t="shared" si="609"/>
        <v>0</v>
      </c>
      <c r="CA451" s="208">
        <f t="shared" si="609"/>
        <v>0</v>
      </c>
      <c r="CB451" s="208">
        <f t="shared" si="609"/>
        <v>0</v>
      </c>
      <c r="CC451" s="208">
        <f t="shared" si="609"/>
        <v>0</v>
      </c>
      <c r="CD451" s="208">
        <f t="shared" si="609"/>
        <v>0</v>
      </c>
      <c r="CE451" s="208">
        <f t="shared" si="609"/>
        <v>0</v>
      </c>
      <c r="CF451" s="208">
        <f t="shared" si="609"/>
        <v>0</v>
      </c>
      <c r="CG451" s="180"/>
      <c r="CH451" s="180"/>
      <c r="CI451" s="180"/>
      <c r="CJ451" s="180"/>
      <c r="CK451" s="180"/>
      <c r="CL451" s="180"/>
      <c r="CM451" s="180"/>
      <c r="CN451" s="180"/>
      <c r="CO451" s="180"/>
      <c r="CP451" s="180"/>
      <c r="CQ451" s="180"/>
      <c r="CR451" s="180"/>
      <c r="CS451" s="180"/>
      <c r="CT451" s="180"/>
      <c r="CU451" s="180"/>
      <c r="CV451" s="180"/>
      <c r="CW451" s="180"/>
      <c r="CX451" s="180"/>
      <c r="CY451" s="180"/>
      <c r="CZ451" s="180"/>
      <c r="DA451" s="180"/>
      <c r="DB451" s="180"/>
      <c r="DC451" s="180"/>
      <c r="DD451" s="180"/>
      <c r="DE451" s="180"/>
      <c r="DF451" s="180"/>
      <c r="DG451" s="180"/>
      <c r="DH451" s="180"/>
      <c r="DI451" s="180"/>
      <c r="DJ451" s="180"/>
      <c r="DK451" s="180"/>
      <c r="DL451" s="180"/>
      <c r="DM451" s="180"/>
      <c r="DN451" s="180"/>
      <c r="DO451" s="180"/>
      <c r="DP451" s="180"/>
      <c r="DQ451" s="180"/>
      <c r="DR451" s="180"/>
      <c r="DS451" s="180"/>
      <c r="DT451" s="180"/>
      <c r="DU451" s="180"/>
      <c r="DV451" s="180"/>
      <c r="DW451" s="180"/>
      <c r="DX451" s="180"/>
      <c r="DY451" s="180"/>
      <c r="DZ451" s="180"/>
      <c r="EA451" s="180"/>
      <c r="EB451" s="180"/>
      <c r="EC451" s="180"/>
      <c r="ED451" s="180"/>
      <c r="EE451" s="180"/>
      <c r="EF451" s="180"/>
      <c r="EG451" s="180"/>
      <c r="EH451" s="180"/>
      <c r="EI451" s="180"/>
      <c r="EJ451" s="180"/>
      <c r="EK451" s="180"/>
      <c r="EL451" s="180"/>
      <c r="EM451" s="180"/>
      <c r="EN451" s="180"/>
      <c r="EO451" s="180"/>
      <c r="EP451" s="180"/>
      <c r="EQ451" s="180"/>
      <c r="ER451" s="180"/>
      <c r="ES451" s="180"/>
      <c r="ET451" s="180"/>
      <c r="EU451" s="180"/>
      <c r="EV451" s="180"/>
      <c r="EW451" s="180"/>
      <c r="EX451" s="180"/>
      <c r="EY451" s="180"/>
      <c r="EZ451" s="180"/>
      <c r="FA451" s="180"/>
      <c r="FB451" s="180"/>
      <c r="FC451" s="180"/>
      <c r="FD451" s="180"/>
      <c r="FE451" s="180"/>
      <c r="FF451" s="180"/>
      <c r="FG451" s="180"/>
      <c r="FH451" s="180"/>
    </row>
    <row r="452" spans="2:164" hidden="1" x14ac:dyDescent="0.3">
      <c r="B452" s="699">
        <f>+IFERROR(VLOOKUP(D452,'LP-Servicios'!$E$152:$F$252,2,FALSE),0)</f>
        <v>179412.15</v>
      </c>
      <c r="C452" s="700">
        <f t="shared" si="606"/>
        <v>29</v>
      </c>
      <c r="D452" s="314" t="str">
        <f t="shared" si="606"/>
        <v>CIRCUITO-Tanque CaCl2 (Dia x U)(1-2Rigs)</v>
      </c>
      <c r="E452" s="208">
        <f t="shared" si="593"/>
        <v>179412.15</v>
      </c>
      <c r="F452" s="208">
        <f t="shared" si="610"/>
        <v>179412.15</v>
      </c>
      <c r="G452" s="208">
        <f t="shared" si="610"/>
        <v>179412.15</v>
      </c>
      <c r="H452" s="208">
        <f t="shared" si="610"/>
        <v>179412.15</v>
      </c>
      <c r="I452" s="208">
        <f t="shared" si="610"/>
        <v>179412.15</v>
      </c>
      <c r="J452" s="208">
        <f t="shared" si="610"/>
        <v>179412.15</v>
      </c>
      <c r="K452" s="208">
        <f t="shared" si="610"/>
        <v>179412.15</v>
      </c>
      <c r="L452" s="208">
        <f t="shared" si="610"/>
        <v>179412.15</v>
      </c>
      <c r="M452" s="208">
        <f t="shared" si="610"/>
        <v>179412.15</v>
      </c>
      <c r="N452" s="208">
        <f t="shared" si="610"/>
        <v>179412.15</v>
      </c>
      <c r="O452" s="208">
        <f t="shared" si="610"/>
        <v>179412.15</v>
      </c>
      <c r="P452" s="208">
        <f t="shared" si="610"/>
        <v>179412.15</v>
      </c>
      <c r="Q452" s="208">
        <f t="shared" si="610"/>
        <v>0</v>
      </c>
      <c r="R452" s="208">
        <f t="shared" si="610"/>
        <v>0</v>
      </c>
      <c r="S452" s="208">
        <f t="shared" si="610"/>
        <v>0</v>
      </c>
      <c r="T452" s="208">
        <f t="shared" si="610"/>
        <v>0</v>
      </c>
      <c r="U452" s="208">
        <f t="shared" si="610"/>
        <v>0</v>
      </c>
      <c r="V452" s="208">
        <f t="shared" si="610"/>
        <v>0</v>
      </c>
      <c r="W452" s="208">
        <f t="shared" si="610"/>
        <v>0</v>
      </c>
      <c r="X452" s="208">
        <f t="shared" si="610"/>
        <v>0</v>
      </c>
      <c r="Y452" s="208">
        <f t="shared" si="610"/>
        <v>0</v>
      </c>
      <c r="Z452" s="208">
        <f t="shared" si="610"/>
        <v>0</v>
      </c>
      <c r="AA452" s="208">
        <f t="shared" si="610"/>
        <v>0</v>
      </c>
      <c r="AB452" s="208">
        <f t="shared" si="610"/>
        <v>0</v>
      </c>
      <c r="AC452" s="208">
        <f t="shared" si="610"/>
        <v>0</v>
      </c>
      <c r="AD452" s="208">
        <f t="shared" si="610"/>
        <v>0</v>
      </c>
      <c r="AE452" s="208">
        <f t="shared" si="610"/>
        <v>0</v>
      </c>
      <c r="AF452" s="208">
        <f t="shared" si="610"/>
        <v>0</v>
      </c>
      <c r="AG452" s="208">
        <f t="shared" si="610"/>
        <v>0</v>
      </c>
      <c r="AH452" s="208">
        <f t="shared" si="610"/>
        <v>0</v>
      </c>
      <c r="AI452" s="208">
        <f t="shared" si="610"/>
        <v>0</v>
      </c>
      <c r="AJ452" s="208">
        <f t="shared" si="610"/>
        <v>0</v>
      </c>
      <c r="AK452" s="208">
        <f t="shared" si="610"/>
        <v>0</v>
      </c>
      <c r="AL452" s="208">
        <f t="shared" si="610"/>
        <v>0</v>
      </c>
      <c r="AM452" s="208">
        <f t="shared" si="610"/>
        <v>0</v>
      </c>
      <c r="AN452" s="208">
        <f t="shared" si="610"/>
        <v>0</v>
      </c>
      <c r="AO452" s="208">
        <f t="shared" si="610"/>
        <v>0</v>
      </c>
      <c r="AP452" s="208">
        <f t="shared" si="610"/>
        <v>0</v>
      </c>
      <c r="AQ452" s="208">
        <f t="shared" si="610"/>
        <v>0</v>
      </c>
      <c r="AR452" s="208">
        <f t="shared" si="610"/>
        <v>0</v>
      </c>
      <c r="AS452" s="208">
        <f t="shared" si="610"/>
        <v>0</v>
      </c>
      <c r="AT452" s="208">
        <f t="shared" si="610"/>
        <v>0</v>
      </c>
      <c r="AU452" s="208">
        <f t="shared" si="610"/>
        <v>0</v>
      </c>
      <c r="AV452" s="208">
        <f t="shared" si="610"/>
        <v>0</v>
      </c>
      <c r="AW452" s="208">
        <f t="shared" si="610"/>
        <v>0</v>
      </c>
      <c r="AX452" s="208">
        <f t="shared" si="610"/>
        <v>0</v>
      </c>
      <c r="AY452" s="208">
        <f t="shared" si="610"/>
        <v>0</v>
      </c>
      <c r="AZ452" s="208">
        <f t="shared" si="610"/>
        <v>0</v>
      </c>
      <c r="BA452" s="208">
        <f t="shared" si="610"/>
        <v>0</v>
      </c>
      <c r="BB452" s="208">
        <f t="shared" si="610"/>
        <v>0</v>
      </c>
      <c r="BC452" s="208">
        <f t="shared" si="610"/>
        <v>0</v>
      </c>
      <c r="BD452" s="208">
        <f t="shared" si="610"/>
        <v>0</v>
      </c>
      <c r="BE452" s="208">
        <f t="shared" si="610"/>
        <v>0</v>
      </c>
      <c r="BF452" s="208">
        <f t="shared" si="610"/>
        <v>0</v>
      </c>
      <c r="BG452" s="208">
        <f t="shared" si="610"/>
        <v>0</v>
      </c>
      <c r="BH452" s="208">
        <f t="shared" si="610"/>
        <v>0</v>
      </c>
      <c r="BI452" s="208">
        <f t="shared" si="610"/>
        <v>0</v>
      </c>
      <c r="BJ452" s="208">
        <f t="shared" si="610"/>
        <v>0</v>
      </c>
      <c r="BK452" s="208">
        <f t="shared" si="610"/>
        <v>0</v>
      </c>
      <c r="BL452" s="208">
        <f t="shared" si="610"/>
        <v>0</v>
      </c>
      <c r="BM452" s="208">
        <f t="shared" si="610"/>
        <v>0</v>
      </c>
      <c r="BN452" s="208">
        <f t="shared" si="610"/>
        <v>0</v>
      </c>
      <c r="BO452" s="208">
        <f t="shared" si="610"/>
        <v>0</v>
      </c>
      <c r="BP452" s="208">
        <f t="shared" si="610"/>
        <v>0</v>
      </c>
      <c r="BQ452" s="208">
        <f t="shared" si="610"/>
        <v>0</v>
      </c>
      <c r="BR452" s="208">
        <f t="shared" si="609"/>
        <v>0</v>
      </c>
      <c r="BS452" s="208">
        <f t="shared" si="609"/>
        <v>0</v>
      </c>
      <c r="BT452" s="208">
        <f t="shared" si="609"/>
        <v>0</v>
      </c>
      <c r="BU452" s="208">
        <f t="shared" si="609"/>
        <v>0</v>
      </c>
      <c r="BV452" s="208">
        <f t="shared" si="609"/>
        <v>0</v>
      </c>
      <c r="BW452" s="208">
        <f t="shared" si="609"/>
        <v>0</v>
      </c>
      <c r="BX452" s="208">
        <f t="shared" si="609"/>
        <v>0</v>
      </c>
      <c r="BY452" s="208">
        <f t="shared" si="609"/>
        <v>0</v>
      </c>
      <c r="BZ452" s="208">
        <f t="shared" si="609"/>
        <v>0</v>
      </c>
      <c r="CA452" s="208">
        <f t="shared" si="609"/>
        <v>0</v>
      </c>
      <c r="CB452" s="208">
        <f t="shared" si="609"/>
        <v>0</v>
      </c>
      <c r="CC452" s="208">
        <f t="shared" si="609"/>
        <v>0</v>
      </c>
      <c r="CD452" s="208">
        <f t="shared" si="609"/>
        <v>0</v>
      </c>
      <c r="CE452" s="208">
        <f t="shared" si="609"/>
        <v>0</v>
      </c>
      <c r="CF452" s="208">
        <f t="shared" si="609"/>
        <v>0</v>
      </c>
      <c r="CG452" s="180"/>
      <c r="CH452" s="180"/>
      <c r="CI452" s="180"/>
      <c r="CJ452" s="180"/>
      <c r="CK452" s="180"/>
      <c r="CL452" s="180"/>
      <c r="CM452" s="180"/>
      <c r="CN452" s="180"/>
      <c r="CO452" s="180"/>
      <c r="CP452" s="180"/>
      <c r="CQ452" s="180"/>
      <c r="CR452" s="180"/>
      <c r="CS452" s="180"/>
      <c r="CT452" s="180"/>
      <c r="CU452" s="180"/>
      <c r="CV452" s="180"/>
      <c r="CW452" s="180"/>
      <c r="CX452" s="180"/>
      <c r="CY452" s="180"/>
      <c r="CZ452" s="180"/>
      <c r="DA452" s="180"/>
      <c r="DB452" s="180"/>
      <c r="DC452" s="180"/>
      <c r="DD452" s="180"/>
      <c r="DE452" s="180"/>
      <c r="DF452" s="180"/>
      <c r="DG452" s="180"/>
      <c r="DH452" s="180"/>
      <c r="DI452" s="180"/>
      <c r="DJ452" s="180"/>
      <c r="DK452" s="180"/>
      <c r="DL452" s="180"/>
      <c r="DM452" s="180"/>
      <c r="DN452" s="180"/>
      <c r="DO452" s="180"/>
      <c r="DP452" s="180"/>
      <c r="DQ452" s="180"/>
      <c r="DR452" s="180"/>
      <c r="DS452" s="180"/>
      <c r="DT452" s="180"/>
      <c r="DU452" s="180"/>
      <c r="DV452" s="180"/>
      <c r="DW452" s="180"/>
      <c r="DX452" s="180"/>
      <c r="DY452" s="180"/>
      <c r="DZ452" s="180"/>
      <c r="EA452" s="180"/>
      <c r="EB452" s="180"/>
      <c r="EC452" s="180"/>
      <c r="ED452" s="180"/>
      <c r="EE452" s="180"/>
      <c r="EF452" s="180"/>
      <c r="EG452" s="180"/>
      <c r="EH452" s="180"/>
      <c r="EI452" s="180"/>
      <c r="EJ452" s="180"/>
      <c r="EK452" s="180"/>
      <c r="EL452" s="180"/>
      <c r="EM452" s="180"/>
      <c r="EN452" s="180"/>
      <c r="EO452" s="180"/>
      <c r="EP452" s="180"/>
      <c r="EQ452" s="180"/>
      <c r="ER452" s="180"/>
      <c r="ES452" s="180"/>
      <c r="ET452" s="180"/>
      <c r="EU452" s="180"/>
      <c r="EV452" s="180"/>
      <c r="EW452" s="180"/>
      <c r="EX452" s="180"/>
      <c r="EY452" s="180"/>
      <c r="EZ452" s="180"/>
      <c r="FA452" s="180"/>
      <c r="FB452" s="180"/>
      <c r="FC452" s="180"/>
      <c r="FD452" s="180"/>
      <c r="FE452" s="180"/>
      <c r="FF452" s="180"/>
      <c r="FG452" s="180"/>
      <c r="FH452" s="180"/>
    </row>
    <row r="453" spans="2:164" hidden="1" x14ac:dyDescent="0.3">
      <c r="B453" s="699">
        <f>+IFERROR(VLOOKUP(D453,'LP-Servicios'!$E$152:$F$252,2,FALSE),0)</f>
        <v>5345.45</v>
      </c>
      <c r="C453" s="700">
        <f t="shared" si="606"/>
        <v>30</v>
      </c>
      <c r="D453" s="314" t="str">
        <f t="shared" si="606"/>
        <v>CONSUMIBLE-Ácido clorhídrico(1-2Rigs)</v>
      </c>
      <c r="E453" s="208">
        <f t="shared" si="593"/>
        <v>0</v>
      </c>
      <c r="F453" s="208">
        <f t="shared" si="610"/>
        <v>0</v>
      </c>
      <c r="G453" s="208">
        <f t="shared" si="610"/>
        <v>0</v>
      </c>
      <c r="H453" s="208">
        <f t="shared" si="610"/>
        <v>0</v>
      </c>
      <c r="I453" s="208">
        <f t="shared" si="610"/>
        <v>0</v>
      </c>
      <c r="J453" s="208">
        <f t="shared" si="610"/>
        <v>0</v>
      </c>
      <c r="K453" s="208">
        <f t="shared" si="610"/>
        <v>0</v>
      </c>
      <c r="L453" s="208">
        <f t="shared" si="610"/>
        <v>0</v>
      </c>
      <c r="M453" s="208">
        <f t="shared" si="610"/>
        <v>0</v>
      </c>
      <c r="N453" s="208">
        <f t="shared" si="610"/>
        <v>0</v>
      </c>
      <c r="O453" s="208">
        <f t="shared" si="610"/>
        <v>0</v>
      </c>
      <c r="P453" s="208">
        <f t="shared" si="610"/>
        <v>0</v>
      </c>
      <c r="Q453" s="208">
        <f t="shared" si="610"/>
        <v>0</v>
      </c>
      <c r="R453" s="208">
        <f t="shared" si="610"/>
        <v>0</v>
      </c>
      <c r="S453" s="208">
        <f t="shared" si="610"/>
        <v>0</v>
      </c>
      <c r="T453" s="208">
        <f t="shared" si="610"/>
        <v>0</v>
      </c>
      <c r="U453" s="208">
        <f t="shared" si="610"/>
        <v>0</v>
      </c>
      <c r="V453" s="208">
        <f t="shared" si="610"/>
        <v>0</v>
      </c>
      <c r="W453" s="208">
        <f t="shared" si="610"/>
        <v>0</v>
      </c>
      <c r="X453" s="208">
        <f t="shared" si="610"/>
        <v>0</v>
      </c>
      <c r="Y453" s="208">
        <f t="shared" si="610"/>
        <v>0</v>
      </c>
      <c r="Z453" s="208">
        <f t="shared" si="610"/>
        <v>0</v>
      </c>
      <c r="AA453" s="208">
        <f t="shared" si="610"/>
        <v>0</v>
      </c>
      <c r="AB453" s="208">
        <f t="shared" si="610"/>
        <v>0</v>
      </c>
      <c r="AC453" s="208">
        <f t="shared" si="610"/>
        <v>0</v>
      </c>
      <c r="AD453" s="208">
        <f t="shared" si="610"/>
        <v>0</v>
      </c>
      <c r="AE453" s="208">
        <f t="shared" si="610"/>
        <v>0</v>
      </c>
      <c r="AF453" s="208">
        <f t="shared" si="610"/>
        <v>0</v>
      </c>
      <c r="AG453" s="208">
        <f t="shared" si="610"/>
        <v>0</v>
      </c>
      <c r="AH453" s="208">
        <f t="shared" si="610"/>
        <v>0</v>
      </c>
      <c r="AI453" s="208">
        <f t="shared" si="610"/>
        <v>0</v>
      </c>
      <c r="AJ453" s="208">
        <f t="shared" si="610"/>
        <v>0</v>
      </c>
      <c r="AK453" s="208">
        <f t="shared" si="610"/>
        <v>0</v>
      </c>
      <c r="AL453" s="208">
        <f t="shared" si="610"/>
        <v>0</v>
      </c>
      <c r="AM453" s="208">
        <f t="shared" si="610"/>
        <v>0</v>
      </c>
      <c r="AN453" s="208">
        <f t="shared" si="610"/>
        <v>0</v>
      </c>
      <c r="AO453" s="208">
        <f t="shared" si="610"/>
        <v>0</v>
      </c>
      <c r="AP453" s="208">
        <f t="shared" si="610"/>
        <v>0</v>
      </c>
      <c r="AQ453" s="208">
        <f t="shared" si="610"/>
        <v>0</v>
      </c>
      <c r="AR453" s="208">
        <f t="shared" si="610"/>
        <v>0</v>
      </c>
      <c r="AS453" s="208">
        <f t="shared" si="610"/>
        <v>0</v>
      </c>
      <c r="AT453" s="208">
        <f t="shared" si="610"/>
        <v>0</v>
      </c>
      <c r="AU453" s="208">
        <f t="shared" si="610"/>
        <v>0</v>
      </c>
      <c r="AV453" s="208">
        <f t="shared" si="610"/>
        <v>0</v>
      </c>
      <c r="AW453" s="208">
        <f t="shared" si="610"/>
        <v>0</v>
      </c>
      <c r="AX453" s="208">
        <f t="shared" si="610"/>
        <v>0</v>
      </c>
      <c r="AY453" s="208">
        <f t="shared" si="610"/>
        <v>0</v>
      </c>
      <c r="AZ453" s="208">
        <f t="shared" si="610"/>
        <v>0</v>
      </c>
      <c r="BA453" s="208">
        <f t="shared" si="610"/>
        <v>0</v>
      </c>
      <c r="BB453" s="208">
        <f t="shared" si="610"/>
        <v>0</v>
      </c>
      <c r="BC453" s="208">
        <f t="shared" si="610"/>
        <v>0</v>
      </c>
      <c r="BD453" s="208">
        <f t="shared" si="610"/>
        <v>0</v>
      </c>
      <c r="BE453" s="208">
        <f t="shared" si="610"/>
        <v>0</v>
      </c>
      <c r="BF453" s="208">
        <f t="shared" si="610"/>
        <v>0</v>
      </c>
      <c r="BG453" s="208">
        <f t="shared" si="610"/>
        <v>0</v>
      </c>
      <c r="BH453" s="208">
        <f t="shared" si="610"/>
        <v>0</v>
      </c>
      <c r="BI453" s="208">
        <f t="shared" si="610"/>
        <v>0</v>
      </c>
      <c r="BJ453" s="208">
        <f t="shared" si="610"/>
        <v>0</v>
      </c>
      <c r="BK453" s="208">
        <f t="shared" si="610"/>
        <v>0</v>
      </c>
      <c r="BL453" s="208">
        <f t="shared" si="610"/>
        <v>0</v>
      </c>
      <c r="BM453" s="208">
        <f t="shared" si="610"/>
        <v>0</v>
      </c>
      <c r="BN453" s="208">
        <f t="shared" si="610"/>
        <v>0</v>
      </c>
      <c r="BO453" s="208">
        <f t="shared" si="610"/>
        <v>0</v>
      </c>
      <c r="BP453" s="208">
        <f t="shared" si="610"/>
        <v>0</v>
      </c>
      <c r="BQ453" s="208">
        <f t="shared" ref="BQ453:CF456" si="611">+$B453*BQ144</f>
        <v>0</v>
      </c>
      <c r="BR453" s="208">
        <f t="shared" si="611"/>
        <v>0</v>
      </c>
      <c r="BS453" s="208">
        <f t="shared" si="611"/>
        <v>0</v>
      </c>
      <c r="BT453" s="208">
        <f t="shared" si="611"/>
        <v>0</v>
      </c>
      <c r="BU453" s="208">
        <f t="shared" si="611"/>
        <v>0</v>
      </c>
      <c r="BV453" s="208">
        <f t="shared" si="611"/>
        <v>0</v>
      </c>
      <c r="BW453" s="208">
        <f t="shared" si="611"/>
        <v>0</v>
      </c>
      <c r="BX453" s="208">
        <f t="shared" si="611"/>
        <v>0</v>
      </c>
      <c r="BY453" s="208">
        <f t="shared" si="611"/>
        <v>0</v>
      </c>
      <c r="BZ453" s="208">
        <f t="shared" si="611"/>
        <v>0</v>
      </c>
      <c r="CA453" s="208">
        <f t="shared" si="611"/>
        <v>0</v>
      </c>
      <c r="CB453" s="208">
        <f t="shared" si="611"/>
        <v>0</v>
      </c>
      <c r="CC453" s="208">
        <f t="shared" si="611"/>
        <v>0</v>
      </c>
      <c r="CD453" s="208">
        <f t="shared" si="611"/>
        <v>0</v>
      </c>
      <c r="CE453" s="208">
        <f t="shared" si="611"/>
        <v>0</v>
      </c>
      <c r="CF453" s="208">
        <f t="shared" si="611"/>
        <v>0</v>
      </c>
      <c r="CG453" s="180"/>
      <c r="CH453" s="180"/>
      <c r="CI453" s="180"/>
      <c r="CJ453" s="180"/>
      <c r="CK453" s="180"/>
      <c r="CL453" s="180"/>
      <c r="CM453" s="180"/>
      <c r="CN453" s="180"/>
      <c r="CO453" s="180"/>
      <c r="CP453" s="180"/>
      <c r="CQ453" s="180"/>
      <c r="CR453" s="180"/>
      <c r="CS453" s="180"/>
      <c r="CT453" s="180"/>
      <c r="CU453" s="180"/>
      <c r="CV453" s="180"/>
      <c r="CW453" s="180"/>
      <c r="CX453" s="180"/>
      <c r="CY453" s="180"/>
      <c r="CZ453" s="180"/>
      <c r="DA453" s="180"/>
      <c r="DB453" s="180"/>
      <c r="DC453" s="180"/>
      <c r="DD453" s="180"/>
      <c r="DE453" s="180"/>
      <c r="DF453" s="180"/>
      <c r="DG453" s="180"/>
      <c r="DH453" s="180"/>
      <c r="DI453" s="180"/>
      <c r="DJ453" s="180"/>
      <c r="DK453" s="180"/>
      <c r="DL453" s="180"/>
      <c r="DM453" s="180"/>
      <c r="DN453" s="180"/>
      <c r="DO453" s="180"/>
      <c r="DP453" s="180"/>
      <c r="DQ453" s="180"/>
      <c r="DR453" s="180"/>
      <c r="DS453" s="180"/>
      <c r="DT453" s="180"/>
      <c r="DU453" s="180"/>
      <c r="DV453" s="180"/>
      <c r="DW453" s="180"/>
      <c r="DX453" s="180"/>
      <c r="DY453" s="180"/>
      <c r="DZ453" s="180"/>
      <c r="EA453" s="180"/>
      <c r="EB453" s="180"/>
      <c r="EC453" s="180"/>
      <c r="ED453" s="180"/>
      <c r="EE453" s="180"/>
      <c r="EF453" s="180"/>
      <c r="EG453" s="180"/>
      <c r="EH453" s="180"/>
      <c r="EI453" s="180"/>
      <c r="EJ453" s="180"/>
      <c r="EK453" s="180"/>
      <c r="EL453" s="180"/>
      <c r="EM453" s="180"/>
      <c r="EN453" s="180"/>
      <c r="EO453" s="180"/>
      <c r="EP453" s="180"/>
      <c r="EQ453" s="180"/>
      <c r="ER453" s="180"/>
      <c r="ES453" s="180"/>
      <c r="ET453" s="180"/>
      <c r="EU453" s="180"/>
      <c r="EV453" s="180"/>
      <c r="EW453" s="180"/>
      <c r="EX453" s="180"/>
      <c r="EY453" s="180"/>
      <c r="EZ453" s="180"/>
      <c r="FA453" s="180"/>
      <c r="FB453" s="180"/>
      <c r="FC453" s="180"/>
      <c r="FD453" s="180"/>
      <c r="FE453" s="180"/>
      <c r="FF453" s="180"/>
      <c r="FG453" s="180"/>
      <c r="FH453" s="180"/>
    </row>
    <row r="454" spans="2:164" hidden="1" x14ac:dyDescent="0.3">
      <c r="B454" s="699">
        <f>+IFERROR(VLOOKUP(D454,'LP-Servicios'!$E$152:$F$252,2,FALSE),0)</f>
        <v>21819.65</v>
      </c>
      <c r="C454" s="700">
        <f t="shared" si="606"/>
        <v>31</v>
      </c>
      <c r="D454" s="314" t="str">
        <f t="shared" si="606"/>
        <v>CONSUMIBLE-Floculan MARFLOC103(1-2Rigs)</v>
      </c>
      <c r="E454" s="208">
        <f t="shared" si="593"/>
        <v>0</v>
      </c>
      <c r="F454" s="208">
        <f t="shared" ref="F454:BQ457" si="612">+$B454*F145</f>
        <v>0</v>
      </c>
      <c r="G454" s="208">
        <f t="shared" si="612"/>
        <v>0</v>
      </c>
      <c r="H454" s="208">
        <f t="shared" si="612"/>
        <v>0</v>
      </c>
      <c r="I454" s="208">
        <f t="shared" si="612"/>
        <v>0</v>
      </c>
      <c r="J454" s="208">
        <f t="shared" si="612"/>
        <v>0</v>
      </c>
      <c r="K454" s="208">
        <f t="shared" si="612"/>
        <v>0</v>
      </c>
      <c r="L454" s="208">
        <f t="shared" si="612"/>
        <v>0</v>
      </c>
      <c r="M454" s="208">
        <f t="shared" si="612"/>
        <v>0</v>
      </c>
      <c r="N454" s="208">
        <f t="shared" si="612"/>
        <v>0</v>
      </c>
      <c r="O454" s="208">
        <f t="shared" si="612"/>
        <v>0</v>
      </c>
      <c r="P454" s="208">
        <f t="shared" si="612"/>
        <v>0</v>
      </c>
      <c r="Q454" s="208">
        <f t="shared" si="612"/>
        <v>0</v>
      </c>
      <c r="R454" s="208">
        <f t="shared" si="612"/>
        <v>0</v>
      </c>
      <c r="S454" s="208">
        <f t="shared" si="612"/>
        <v>0</v>
      </c>
      <c r="T454" s="208">
        <f t="shared" si="612"/>
        <v>0</v>
      </c>
      <c r="U454" s="208">
        <f t="shared" si="612"/>
        <v>0</v>
      </c>
      <c r="V454" s="208">
        <f t="shared" si="612"/>
        <v>0</v>
      </c>
      <c r="W454" s="208">
        <f t="shared" si="612"/>
        <v>0</v>
      </c>
      <c r="X454" s="208">
        <f t="shared" si="612"/>
        <v>0</v>
      </c>
      <c r="Y454" s="208">
        <f t="shared" si="612"/>
        <v>0</v>
      </c>
      <c r="Z454" s="208">
        <f t="shared" si="612"/>
        <v>0</v>
      </c>
      <c r="AA454" s="208">
        <f t="shared" si="612"/>
        <v>0</v>
      </c>
      <c r="AB454" s="208">
        <f t="shared" si="612"/>
        <v>0</v>
      </c>
      <c r="AC454" s="208">
        <f t="shared" si="612"/>
        <v>0</v>
      </c>
      <c r="AD454" s="208">
        <f t="shared" si="612"/>
        <v>0</v>
      </c>
      <c r="AE454" s="208">
        <f t="shared" si="612"/>
        <v>0</v>
      </c>
      <c r="AF454" s="208">
        <f t="shared" si="612"/>
        <v>0</v>
      </c>
      <c r="AG454" s="208">
        <f t="shared" si="612"/>
        <v>0</v>
      </c>
      <c r="AH454" s="208">
        <f t="shared" si="612"/>
        <v>0</v>
      </c>
      <c r="AI454" s="208">
        <f t="shared" si="612"/>
        <v>0</v>
      </c>
      <c r="AJ454" s="208">
        <f t="shared" si="612"/>
        <v>0</v>
      </c>
      <c r="AK454" s="208">
        <f t="shared" si="612"/>
        <v>0</v>
      </c>
      <c r="AL454" s="208">
        <f t="shared" si="612"/>
        <v>0</v>
      </c>
      <c r="AM454" s="208">
        <f t="shared" si="612"/>
        <v>0</v>
      </c>
      <c r="AN454" s="208">
        <f t="shared" si="612"/>
        <v>0</v>
      </c>
      <c r="AO454" s="208">
        <f t="shared" si="612"/>
        <v>0</v>
      </c>
      <c r="AP454" s="208">
        <f t="shared" si="612"/>
        <v>0</v>
      </c>
      <c r="AQ454" s="208">
        <f t="shared" si="612"/>
        <v>0</v>
      </c>
      <c r="AR454" s="208">
        <f t="shared" si="612"/>
        <v>0</v>
      </c>
      <c r="AS454" s="208">
        <f t="shared" si="612"/>
        <v>0</v>
      </c>
      <c r="AT454" s="208">
        <f t="shared" si="612"/>
        <v>0</v>
      </c>
      <c r="AU454" s="208">
        <f t="shared" si="612"/>
        <v>0</v>
      </c>
      <c r="AV454" s="208">
        <f t="shared" si="612"/>
        <v>0</v>
      </c>
      <c r="AW454" s="208">
        <f t="shared" si="612"/>
        <v>0</v>
      </c>
      <c r="AX454" s="208">
        <f t="shared" si="612"/>
        <v>0</v>
      </c>
      <c r="AY454" s="208">
        <f t="shared" si="612"/>
        <v>0</v>
      </c>
      <c r="AZ454" s="208">
        <f t="shared" si="612"/>
        <v>0</v>
      </c>
      <c r="BA454" s="208">
        <f t="shared" si="612"/>
        <v>0</v>
      </c>
      <c r="BB454" s="208">
        <f t="shared" si="612"/>
        <v>0</v>
      </c>
      <c r="BC454" s="208">
        <f t="shared" si="612"/>
        <v>0</v>
      </c>
      <c r="BD454" s="208">
        <f t="shared" si="612"/>
        <v>0</v>
      </c>
      <c r="BE454" s="208">
        <f t="shared" si="612"/>
        <v>0</v>
      </c>
      <c r="BF454" s="208">
        <f t="shared" si="612"/>
        <v>0</v>
      </c>
      <c r="BG454" s="208">
        <f t="shared" si="612"/>
        <v>0</v>
      </c>
      <c r="BH454" s="208">
        <f t="shared" si="612"/>
        <v>0</v>
      </c>
      <c r="BI454" s="208">
        <f t="shared" si="612"/>
        <v>0</v>
      </c>
      <c r="BJ454" s="208">
        <f t="shared" si="612"/>
        <v>0</v>
      </c>
      <c r="BK454" s="208">
        <f t="shared" si="612"/>
        <v>0</v>
      </c>
      <c r="BL454" s="208">
        <f t="shared" si="612"/>
        <v>0</v>
      </c>
      <c r="BM454" s="208">
        <f t="shared" si="612"/>
        <v>0</v>
      </c>
      <c r="BN454" s="208">
        <f t="shared" si="612"/>
        <v>0</v>
      </c>
      <c r="BO454" s="208">
        <f t="shared" si="612"/>
        <v>0</v>
      </c>
      <c r="BP454" s="208">
        <f t="shared" si="612"/>
        <v>0</v>
      </c>
      <c r="BQ454" s="208">
        <f t="shared" si="612"/>
        <v>0</v>
      </c>
      <c r="BR454" s="208">
        <f t="shared" si="611"/>
        <v>0</v>
      </c>
      <c r="BS454" s="208">
        <f t="shared" si="611"/>
        <v>0</v>
      </c>
      <c r="BT454" s="208">
        <f t="shared" si="611"/>
        <v>0</v>
      </c>
      <c r="BU454" s="208">
        <f t="shared" si="611"/>
        <v>0</v>
      </c>
      <c r="BV454" s="208">
        <f t="shared" si="611"/>
        <v>0</v>
      </c>
      <c r="BW454" s="208">
        <f t="shared" si="611"/>
        <v>0</v>
      </c>
      <c r="BX454" s="208">
        <f t="shared" si="611"/>
        <v>0</v>
      </c>
      <c r="BY454" s="208">
        <f t="shared" si="611"/>
        <v>0</v>
      </c>
      <c r="BZ454" s="208">
        <f t="shared" si="611"/>
        <v>0</v>
      </c>
      <c r="CA454" s="208">
        <f t="shared" si="611"/>
        <v>0</v>
      </c>
      <c r="CB454" s="208">
        <f t="shared" si="611"/>
        <v>0</v>
      </c>
      <c r="CC454" s="208">
        <f t="shared" si="611"/>
        <v>0</v>
      </c>
      <c r="CD454" s="208">
        <f t="shared" si="611"/>
        <v>0</v>
      </c>
      <c r="CE454" s="208">
        <f t="shared" si="611"/>
        <v>0</v>
      </c>
      <c r="CF454" s="208">
        <f t="shared" si="611"/>
        <v>0</v>
      </c>
      <c r="CG454" s="180"/>
      <c r="CH454" s="180"/>
      <c r="CI454" s="180"/>
      <c r="CJ454" s="180"/>
      <c r="CK454" s="180"/>
      <c r="CL454" s="180"/>
      <c r="CM454" s="180"/>
      <c r="CN454" s="180"/>
      <c r="CO454" s="180"/>
      <c r="CP454" s="180"/>
      <c r="CQ454" s="180"/>
      <c r="CR454" s="180"/>
      <c r="CS454" s="180"/>
      <c r="CT454" s="180"/>
      <c r="CU454" s="180"/>
      <c r="CV454" s="180"/>
      <c r="CW454" s="180"/>
      <c r="CX454" s="180"/>
      <c r="CY454" s="180"/>
      <c r="CZ454" s="180"/>
      <c r="DA454" s="180"/>
      <c r="DB454" s="180"/>
      <c r="DC454" s="180"/>
      <c r="DD454" s="180"/>
      <c r="DE454" s="180"/>
      <c r="DF454" s="180"/>
      <c r="DG454" s="180"/>
      <c r="DH454" s="180"/>
      <c r="DI454" s="180"/>
      <c r="DJ454" s="180"/>
      <c r="DK454" s="180"/>
      <c r="DL454" s="180"/>
      <c r="DM454" s="180"/>
      <c r="DN454" s="180"/>
      <c r="DO454" s="180"/>
      <c r="DP454" s="180"/>
      <c r="DQ454" s="180"/>
      <c r="DR454" s="180"/>
      <c r="DS454" s="180"/>
      <c r="DT454" s="180"/>
      <c r="DU454" s="180"/>
      <c r="DV454" s="180"/>
      <c r="DW454" s="180"/>
      <c r="DX454" s="180"/>
      <c r="DY454" s="180"/>
      <c r="DZ454" s="180"/>
      <c r="EA454" s="180"/>
      <c r="EB454" s="180"/>
      <c r="EC454" s="180"/>
      <c r="ED454" s="180"/>
      <c r="EE454" s="180"/>
      <c r="EF454" s="180"/>
      <c r="EG454" s="180"/>
      <c r="EH454" s="180"/>
      <c r="EI454" s="180"/>
      <c r="EJ454" s="180"/>
      <c r="EK454" s="180"/>
      <c r="EL454" s="180"/>
      <c r="EM454" s="180"/>
      <c r="EN454" s="180"/>
      <c r="EO454" s="180"/>
      <c r="EP454" s="180"/>
      <c r="EQ454" s="180"/>
      <c r="ER454" s="180"/>
      <c r="ES454" s="180"/>
      <c r="ET454" s="180"/>
      <c r="EU454" s="180"/>
      <c r="EV454" s="180"/>
      <c r="EW454" s="180"/>
      <c r="EX454" s="180"/>
      <c r="EY454" s="180"/>
      <c r="EZ454" s="180"/>
      <c r="FA454" s="180"/>
      <c r="FB454" s="180"/>
      <c r="FC454" s="180"/>
      <c r="FD454" s="180"/>
      <c r="FE454" s="180"/>
      <c r="FF454" s="180"/>
      <c r="FG454" s="180"/>
      <c r="FH454" s="180"/>
    </row>
    <row r="455" spans="2:164" hidden="1" x14ac:dyDescent="0.3">
      <c r="B455" s="699">
        <f>+IFERROR(VLOOKUP(D455,'LP-Servicios'!$E$152:$F$252,2,FALSE),0)</f>
        <v>24801.200000000001</v>
      </c>
      <c r="C455" s="700">
        <f t="shared" si="606"/>
        <v>32</v>
      </c>
      <c r="D455" s="314" t="str">
        <f t="shared" si="606"/>
        <v>CONSUMIBLE-Floculan MARFLOC108(1-2Rigs)</v>
      </c>
      <c r="E455" s="208">
        <f t="shared" si="593"/>
        <v>0</v>
      </c>
      <c r="F455" s="208">
        <f t="shared" si="612"/>
        <v>0</v>
      </c>
      <c r="G455" s="208">
        <f t="shared" si="612"/>
        <v>0</v>
      </c>
      <c r="H455" s="208">
        <f t="shared" si="612"/>
        <v>0</v>
      </c>
      <c r="I455" s="208">
        <f t="shared" si="612"/>
        <v>0</v>
      </c>
      <c r="J455" s="208">
        <f t="shared" si="612"/>
        <v>0</v>
      </c>
      <c r="K455" s="208">
        <f t="shared" si="612"/>
        <v>0</v>
      </c>
      <c r="L455" s="208">
        <f t="shared" si="612"/>
        <v>0</v>
      </c>
      <c r="M455" s="208">
        <f t="shared" si="612"/>
        <v>0</v>
      </c>
      <c r="N455" s="208">
        <f t="shared" si="612"/>
        <v>0</v>
      </c>
      <c r="O455" s="208">
        <f t="shared" si="612"/>
        <v>0</v>
      </c>
      <c r="P455" s="208">
        <f t="shared" si="612"/>
        <v>0</v>
      </c>
      <c r="Q455" s="208">
        <f t="shared" si="612"/>
        <v>0</v>
      </c>
      <c r="R455" s="208">
        <f t="shared" si="612"/>
        <v>0</v>
      </c>
      <c r="S455" s="208">
        <f t="shared" si="612"/>
        <v>0</v>
      </c>
      <c r="T455" s="208">
        <f t="shared" si="612"/>
        <v>0</v>
      </c>
      <c r="U455" s="208">
        <f t="shared" si="612"/>
        <v>0</v>
      </c>
      <c r="V455" s="208">
        <f t="shared" si="612"/>
        <v>0</v>
      </c>
      <c r="W455" s="208">
        <f t="shared" si="612"/>
        <v>0</v>
      </c>
      <c r="X455" s="208">
        <f t="shared" si="612"/>
        <v>0</v>
      </c>
      <c r="Y455" s="208">
        <f t="shared" si="612"/>
        <v>0</v>
      </c>
      <c r="Z455" s="208">
        <f t="shared" si="612"/>
        <v>0</v>
      </c>
      <c r="AA455" s="208">
        <f t="shared" si="612"/>
        <v>0</v>
      </c>
      <c r="AB455" s="208">
        <f t="shared" si="612"/>
        <v>0</v>
      </c>
      <c r="AC455" s="208">
        <f t="shared" si="612"/>
        <v>0</v>
      </c>
      <c r="AD455" s="208">
        <f t="shared" si="612"/>
        <v>0</v>
      </c>
      <c r="AE455" s="208">
        <f t="shared" si="612"/>
        <v>0</v>
      </c>
      <c r="AF455" s="208">
        <f t="shared" si="612"/>
        <v>0</v>
      </c>
      <c r="AG455" s="208">
        <f t="shared" si="612"/>
        <v>0</v>
      </c>
      <c r="AH455" s="208">
        <f t="shared" si="612"/>
        <v>0</v>
      </c>
      <c r="AI455" s="208">
        <f t="shared" si="612"/>
        <v>0</v>
      </c>
      <c r="AJ455" s="208">
        <f t="shared" si="612"/>
        <v>0</v>
      </c>
      <c r="AK455" s="208">
        <f t="shared" si="612"/>
        <v>0</v>
      </c>
      <c r="AL455" s="208">
        <f t="shared" si="612"/>
        <v>0</v>
      </c>
      <c r="AM455" s="208">
        <f t="shared" si="612"/>
        <v>0</v>
      </c>
      <c r="AN455" s="208">
        <f t="shared" si="612"/>
        <v>0</v>
      </c>
      <c r="AO455" s="208">
        <f t="shared" si="612"/>
        <v>0</v>
      </c>
      <c r="AP455" s="208">
        <f t="shared" si="612"/>
        <v>0</v>
      </c>
      <c r="AQ455" s="208">
        <f t="shared" si="612"/>
        <v>0</v>
      </c>
      <c r="AR455" s="208">
        <f t="shared" si="612"/>
        <v>0</v>
      </c>
      <c r="AS455" s="208">
        <f t="shared" si="612"/>
        <v>0</v>
      </c>
      <c r="AT455" s="208">
        <f t="shared" si="612"/>
        <v>0</v>
      </c>
      <c r="AU455" s="208">
        <f t="shared" si="612"/>
        <v>0</v>
      </c>
      <c r="AV455" s="208">
        <f t="shared" si="612"/>
        <v>0</v>
      </c>
      <c r="AW455" s="208">
        <f t="shared" si="612"/>
        <v>0</v>
      </c>
      <c r="AX455" s="208">
        <f t="shared" si="612"/>
        <v>0</v>
      </c>
      <c r="AY455" s="208">
        <f t="shared" si="612"/>
        <v>0</v>
      </c>
      <c r="AZ455" s="208">
        <f t="shared" si="612"/>
        <v>0</v>
      </c>
      <c r="BA455" s="208">
        <f t="shared" si="612"/>
        <v>0</v>
      </c>
      <c r="BB455" s="208">
        <f t="shared" si="612"/>
        <v>0</v>
      </c>
      <c r="BC455" s="208">
        <f t="shared" si="612"/>
        <v>0</v>
      </c>
      <c r="BD455" s="208">
        <f t="shared" si="612"/>
        <v>0</v>
      </c>
      <c r="BE455" s="208">
        <f t="shared" si="612"/>
        <v>0</v>
      </c>
      <c r="BF455" s="208">
        <f t="shared" si="612"/>
        <v>0</v>
      </c>
      <c r="BG455" s="208">
        <f t="shared" si="612"/>
        <v>0</v>
      </c>
      <c r="BH455" s="208">
        <f t="shared" si="612"/>
        <v>0</v>
      </c>
      <c r="BI455" s="208">
        <f t="shared" si="612"/>
        <v>0</v>
      </c>
      <c r="BJ455" s="208">
        <f t="shared" si="612"/>
        <v>0</v>
      </c>
      <c r="BK455" s="208">
        <f t="shared" si="612"/>
        <v>0</v>
      </c>
      <c r="BL455" s="208">
        <f t="shared" si="612"/>
        <v>0</v>
      </c>
      <c r="BM455" s="208">
        <f t="shared" si="612"/>
        <v>0</v>
      </c>
      <c r="BN455" s="208">
        <f t="shared" si="612"/>
        <v>0</v>
      </c>
      <c r="BO455" s="208">
        <f t="shared" si="612"/>
        <v>0</v>
      </c>
      <c r="BP455" s="208">
        <f t="shared" si="612"/>
        <v>0</v>
      </c>
      <c r="BQ455" s="208">
        <f t="shared" si="612"/>
        <v>0</v>
      </c>
      <c r="BR455" s="208">
        <f t="shared" si="611"/>
        <v>0</v>
      </c>
      <c r="BS455" s="208">
        <f t="shared" si="611"/>
        <v>0</v>
      </c>
      <c r="BT455" s="208">
        <f t="shared" si="611"/>
        <v>0</v>
      </c>
      <c r="BU455" s="208">
        <f t="shared" si="611"/>
        <v>0</v>
      </c>
      <c r="BV455" s="208">
        <f t="shared" si="611"/>
        <v>0</v>
      </c>
      <c r="BW455" s="208">
        <f t="shared" si="611"/>
        <v>0</v>
      </c>
      <c r="BX455" s="208">
        <f t="shared" si="611"/>
        <v>0</v>
      </c>
      <c r="BY455" s="208">
        <f t="shared" si="611"/>
        <v>0</v>
      </c>
      <c r="BZ455" s="208">
        <f t="shared" si="611"/>
        <v>0</v>
      </c>
      <c r="CA455" s="208">
        <f t="shared" si="611"/>
        <v>0</v>
      </c>
      <c r="CB455" s="208">
        <f t="shared" si="611"/>
        <v>0</v>
      </c>
      <c r="CC455" s="208">
        <f t="shared" si="611"/>
        <v>0</v>
      </c>
      <c r="CD455" s="208">
        <f t="shared" si="611"/>
        <v>0</v>
      </c>
      <c r="CE455" s="208">
        <f t="shared" si="611"/>
        <v>0</v>
      </c>
      <c r="CF455" s="208">
        <f t="shared" si="611"/>
        <v>0</v>
      </c>
      <c r="CG455" s="180"/>
      <c r="CH455" s="180"/>
      <c r="CI455" s="180"/>
      <c r="CJ455" s="180"/>
      <c r="CK455" s="180"/>
      <c r="CL455" s="180"/>
      <c r="CM455" s="180"/>
      <c r="CN455" s="180"/>
      <c r="CO455" s="180"/>
      <c r="CP455" s="180"/>
      <c r="CQ455" s="180"/>
      <c r="CR455" s="180"/>
      <c r="CS455" s="180"/>
      <c r="CT455" s="180"/>
      <c r="CU455" s="180"/>
      <c r="CV455" s="180"/>
      <c r="CW455" s="180"/>
      <c r="CX455" s="180"/>
      <c r="CY455" s="180"/>
      <c r="CZ455" s="180"/>
      <c r="DA455" s="180"/>
      <c r="DB455" s="180"/>
      <c r="DC455" s="180"/>
      <c r="DD455" s="180"/>
      <c r="DE455" s="180"/>
      <c r="DF455" s="180"/>
      <c r="DG455" s="180"/>
      <c r="DH455" s="180"/>
      <c r="DI455" s="180"/>
      <c r="DJ455" s="180"/>
      <c r="DK455" s="180"/>
      <c r="DL455" s="180"/>
      <c r="DM455" s="180"/>
      <c r="DN455" s="180"/>
      <c r="DO455" s="180"/>
      <c r="DP455" s="180"/>
      <c r="DQ455" s="180"/>
      <c r="DR455" s="180"/>
      <c r="DS455" s="180"/>
      <c r="DT455" s="180"/>
      <c r="DU455" s="180"/>
      <c r="DV455" s="180"/>
      <c r="DW455" s="180"/>
      <c r="DX455" s="180"/>
      <c r="DY455" s="180"/>
      <c r="DZ455" s="180"/>
      <c r="EA455" s="180"/>
      <c r="EB455" s="180"/>
      <c r="EC455" s="180"/>
      <c r="ED455" s="180"/>
      <c r="EE455" s="180"/>
      <c r="EF455" s="180"/>
      <c r="EG455" s="180"/>
      <c r="EH455" s="180"/>
      <c r="EI455" s="180"/>
      <c r="EJ455" s="180"/>
      <c r="EK455" s="180"/>
      <c r="EL455" s="180"/>
      <c r="EM455" s="180"/>
      <c r="EN455" s="180"/>
      <c r="EO455" s="180"/>
      <c r="EP455" s="180"/>
      <c r="EQ455" s="180"/>
      <c r="ER455" s="180"/>
      <c r="ES455" s="180"/>
      <c r="ET455" s="180"/>
      <c r="EU455" s="180"/>
      <c r="EV455" s="180"/>
      <c r="EW455" s="180"/>
      <c r="EX455" s="180"/>
      <c r="EY455" s="180"/>
      <c r="EZ455" s="180"/>
      <c r="FA455" s="180"/>
      <c r="FB455" s="180"/>
      <c r="FC455" s="180"/>
      <c r="FD455" s="180"/>
      <c r="FE455" s="180"/>
      <c r="FF455" s="180"/>
      <c r="FG455" s="180"/>
      <c r="FH455" s="180"/>
    </row>
    <row r="456" spans="2:164" hidden="1" x14ac:dyDescent="0.3">
      <c r="B456" s="699">
        <f>+IFERROR(VLOOKUP(D456,'LP-Servicios'!$E$152:$F$252,2,FALSE),0)</f>
        <v>771534.06</v>
      </c>
      <c r="C456" s="700">
        <f t="shared" si="606"/>
        <v>33</v>
      </c>
      <c r="D456" s="314" t="str">
        <f t="shared" si="606"/>
        <v>CONSUMIBLE-Mallas de Zaranda (1-2Rigs)</v>
      </c>
      <c r="E456" s="208">
        <f t="shared" ref="E456:E487" si="613">+$B456*E147</f>
        <v>0</v>
      </c>
      <c r="F456" s="208">
        <f t="shared" si="612"/>
        <v>0</v>
      </c>
      <c r="G456" s="208">
        <f t="shared" si="612"/>
        <v>0</v>
      </c>
      <c r="H456" s="208">
        <f t="shared" si="612"/>
        <v>0</v>
      </c>
      <c r="I456" s="208">
        <f t="shared" si="612"/>
        <v>0</v>
      </c>
      <c r="J456" s="208">
        <f t="shared" si="612"/>
        <v>0</v>
      </c>
      <c r="K456" s="208">
        <f t="shared" si="612"/>
        <v>0</v>
      </c>
      <c r="L456" s="208">
        <f t="shared" si="612"/>
        <v>0</v>
      </c>
      <c r="M456" s="208">
        <f t="shared" si="612"/>
        <v>0</v>
      </c>
      <c r="N456" s="208">
        <f t="shared" si="612"/>
        <v>0</v>
      </c>
      <c r="O456" s="208">
        <f t="shared" si="612"/>
        <v>0</v>
      </c>
      <c r="P456" s="208">
        <f t="shared" si="612"/>
        <v>0</v>
      </c>
      <c r="Q456" s="208">
        <f t="shared" si="612"/>
        <v>0</v>
      </c>
      <c r="R456" s="208">
        <f t="shared" si="612"/>
        <v>0</v>
      </c>
      <c r="S456" s="208">
        <f t="shared" si="612"/>
        <v>0</v>
      </c>
      <c r="T456" s="208">
        <f t="shared" si="612"/>
        <v>0</v>
      </c>
      <c r="U456" s="208">
        <f t="shared" si="612"/>
        <v>0</v>
      </c>
      <c r="V456" s="208">
        <f t="shared" si="612"/>
        <v>0</v>
      </c>
      <c r="W456" s="208">
        <f t="shared" si="612"/>
        <v>0</v>
      </c>
      <c r="X456" s="208">
        <f t="shared" si="612"/>
        <v>0</v>
      </c>
      <c r="Y456" s="208">
        <f t="shared" si="612"/>
        <v>0</v>
      </c>
      <c r="Z456" s="208">
        <f t="shared" si="612"/>
        <v>0</v>
      </c>
      <c r="AA456" s="208">
        <f t="shared" si="612"/>
        <v>0</v>
      </c>
      <c r="AB456" s="208">
        <f t="shared" si="612"/>
        <v>0</v>
      </c>
      <c r="AC456" s="208">
        <f t="shared" si="612"/>
        <v>0</v>
      </c>
      <c r="AD456" s="208">
        <f t="shared" si="612"/>
        <v>0</v>
      </c>
      <c r="AE456" s="208">
        <f t="shared" si="612"/>
        <v>0</v>
      </c>
      <c r="AF456" s="208">
        <f t="shared" si="612"/>
        <v>0</v>
      </c>
      <c r="AG456" s="208">
        <f t="shared" si="612"/>
        <v>0</v>
      </c>
      <c r="AH456" s="208">
        <f t="shared" si="612"/>
        <v>0</v>
      </c>
      <c r="AI456" s="208">
        <f t="shared" si="612"/>
        <v>0</v>
      </c>
      <c r="AJ456" s="208">
        <f t="shared" si="612"/>
        <v>0</v>
      </c>
      <c r="AK456" s="208">
        <f t="shared" si="612"/>
        <v>0</v>
      </c>
      <c r="AL456" s="208">
        <f t="shared" si="612"/>
        <v>0</v>
      </c>
      <c r="AM456" s="208">
        <f t="shared" si="612"/>
        <v>0</v>
      </c>
      <c r="AN456" s="208">
        <f t="shared" si="612"/>
        <v>0</v>
      </c>
      <c r="AO456" s="208">
        <f t="shared" si="612"/>
        <v>0</v>
      </c>
      <c r="AP456" s="208">
        <f t="shared" si="612"/>
        <v>0</v>
      </c>
      <c r="AQ456" s="208">
        <f t="shared" si="612"/>
        <v>0</v>
      </c>
      <c r="AR456" s="208">
        <f t="shared" si="612"/>
        <v>0</v>
      </c>
      <c r="AS456" s="208">
        <f t="shared" si="612"/>
        <v>0</v>
      </c>
      <c r="AT456" s="208">
        <f t="shared" si="612"/>
        <v>0</v>
      </c>
      <c r="AU456" s="208">
        <f t="shared" si="612"/>
        <v>0</v>
      </c>
      <c r="AV456" s="208">
        <f t="shared" si="612"/>
        <v>0</v>
      </c>
      <c r="AW456" s="208">
        <f t="shared" si="612"/>
        <v>0</v>
      </c>
      <c r="AX456" s="208">
        <f t="shared" si="612"/>
        <v>0</v>
      </c>
      <c r="AY456" s="208">
        <f t="shared" si="612"/>
        <v>0</v>
      </c>
      <c r="AZ456" s="208">
        <f t="shared" si="612"/>
        <v>0</v>
      </c>
      <c r="BA456" s="208">
        <f t="shared" si="612"/>
        <v>0</v>
      </c>
      <c r="BB456" s="208">
        <f t="shared" si="612"/>
        <v>0</v>
      </c>
      <c r="BC456" s="208">
        <f t="shared" si="612"/>
        <v>0</v>
      </c>
      <c r="BD456" s="208">
        <f t="shared" si="612"/>
        <v>0</v>
      </c>
      <c r="BE456" s="208">
        <f t="shared" si="612"/>
        <v>0</v>
      </c>
      <c r="BF456" s="208">
        <f t="shared" si="612"/>
        <v>0</v>
      </c>
      <c r="BG456" s="208">
        <f t="shared" si="612"/>
        <v>0</v>
      </c>
      <c r="BH456" s="208">
        <f t="shared" si="612"/>
        <v>0</v>
      </c>
      <c r="BI456" s="208">
        <f t="shared" si="612"/>
        <v>0</v>
      </c>
      <c r="BJ456" s="208">
        <f t="shared" si="612"/>
        <v>0</v>
      </c>
      <c r="BK456" s="208">
        <f t="shared" si="612"/>
        <v>0</v>
      </c>
      <c r="BL456" s="208">
        <f t="shared" si="612"/>
        <v>0</v>
      </c>
      <c r="BM456" s="208">
        <f t="shared" si="612"/>
        <v>0</v>
      </c>
      <c r="BN456" s="208">
        <f t="shared" si="612"/>
        <v>0</v>
      </c>
      <c r="BO456" s="208">
        <f t="shared" si="612"/>
        <v>0</v>
      </c>
      <c r="BP456" s="208">
        <f t="shared" si="612"/>
        <v>0</v>
      </c>
      <c r="BQ456" s="208">
        <f t="shared" si="612"/>
        <v>0</v>
      </c>
      <c r="BR456" s="208">
        <f t="shared" si="611"/>
        <v>0</v>
      </c>
      <c r="BS456" s="208">
        <f t="shared" si="611"/>
        <v>0</v>
      </c>
      <c r="BT456" s="208">
        <f t="shared" si="611"/>
        <v>0</v>
      </c>
      <c r="BU456" s="208">
        <f t="shared" si="611"/>
        <v>0</v>
      </c>
      <c r="BV456" s="208">
        <f t="shared" si="611"/>
        <v>0</v>
      </c>
      <c r="BW456" s="208">
        <f t="shared" si="611"/>
        <v>0</v>
      </c>
      <c r="BX456" s="208">
        <f t="shared" si="611"/>
        <v>0</v>
      </c>
      <c r="BY456" s="208">
        <f t="shared" si="611"/>
        <v>0</v>
      </c>
      <c r="BZ456" s="208">
        <f t="shared" si="611"/>
        <v>0</v>
      </c>
      <c r="CA456" s="208">
        <f t="shared" si="611"/>
        <v>0</v>
      </c>
      <c r="CB456" s="208">
        <f t="shared" si="611"/>
        <v>0</v>
      </c>
      <c r="CC456" s="208">
        <f t="shared" si="611"/>
        <v>0</v>
      </c>
      <c r="CD456" s="208">
        <f t="shared" si="611"/>
        <v>0</v>
      </c>
      <c r="CE456" s="208">
        <f t="shared" si="611"/>
        <v>0</v>
      </c>
      <c r="CF456" s="208">
        <f t="shared" si="611"/>
        <v>0</v>
      </c>
      <c r="CG456" s="180"/>
      <c r="CH456" s="180"/>
      <c r="CI456" s="180"/>
      <c r="CJ456" s="180"/>
      <c r="CK456" s="180"/>
      <c r="CL456" s="180"/>
      <c r="CM456" s="180"/>
      <c r="CN456" s="180"/>
      <c r="CO456" s="180"/>
      <c r="CP456" s="180"/>
      <c r="CQ456" s="180"/>
      <c r="CR456" s="180"/>
      <c r="CS456" s="180"/>
      <c r="CT456" s="180"/>
      <c r="CU456" s="180"/>
      <c r="CV456" s="180"/>
      <c r="CW456" s="180"/>
      <c r="CX456" s="180"/>
      <c r="CY456" s="180"/>
      <c r="CZ456" s="180"/>
      <c r="DA456" s="180"/>
      <c r="DB456" s="180"/>
      <c r="DC456" s="180"/>
      <c r="DD456" s="180"/>
      <c r="DE456" s="180"/>
      <c r="DF456" s="180"/>
      <c r="DG456" s="180"/>
      <c r="DH456" s="180"/>
      <c r="DI456" s="180"/>
      <c r="DJ456" s="180"/>
      <c r="DK456" s="180"/>
      <c r="DL456" s="180"/>
      <c r="DM456" s="180"/>
      <c r="DN456" s="180"/>
      <c r="DO456" s="180"/>
      <c r="DP456" s="180"/>
      <c r="DQ456" s="180"/>
      <c r="DR456" s="180"/>
      <c r="DS456" s="180"/>
      <c r="DT456" s="180"/>
      <c r="DU456" s="180"/>
      <c r="DV456" s="180"/>
      <c r="DW456" s="180"/>
      <c r="DX456" s="180"/>
      <c r="DY456" s="180"/>
      <c r="DZ456" s="180"/>
      <c r="EA456" s="180"/>
      <c r="EB456" s="180"/>
      <c r="EC456" s="180"/>
      <c r="ED456" s="180"/>
      <c r="EE456" s="180"/>
      <c r="EF456" s="180"/>
      <c r="EG456" s="180"/>
      <c r="EH456" s="180"/>
      <c r="EI456" s="180"/>
      <c r="EJ456" s="180"/>
      <c r="EK456" s="180"/>
      <c r="EL456" s="180"/>
      <c r="EM456" s="180"/>
      <c r="EN456" s="180"/>
      <c r="EO456" s="180"/>
      <c r="EP456" s="180"/>
      <c r="EQ456" s="180"/>
      <c r="ER456" s="180"/>
      <c r="ES456" s="180"/>
      <c r="ET456" s="180"/>
      <c r="EU456" s="180"/>
      <c r="EV456" s="180"/>
      <c r="EW456" s="180"/>
      <c r="EX456" s="180"/>
      <c r="EY456" s="180"/>
      <c r="EZ456" s="180"/>
      <c r="FA456" s="180"/>
      <c r="FB456" s="180"/>
      <c r="FC456" s="180"/>
      <c r="FD456" s="180"/>
      <c r="FE456" s="180"/>
      <c r="FF456" s="180"/>
      <c r="FG456" s="180"/>
      <c r="FH456" s="180"/>
    </row>
    <row r="457" spans="2:164" hidden="1" x14ac:dyDescent="0.3">
      <c r="B457" s="699">
        <f>+IFERROR(VLOOKUP(D457,'LP-Servicios'!$E$152:$F$252,2,FALSE),0)</f>
        <v>8713632.3699999992</v>
      </c>
      <c r="C457" s="700">
        <f t="shared" si="606"/>
        <v>34</v>
      </c>
      <c r="D457" s="314" t="str">
        <f t="shared" si="606"/>
        <v>DTM C.S-DTM entre PAD hast30Km(1-2Rigs)</v>
      </c>
      <c r="E457" s="208">
        <f t="shared" si="613"/>
        <v>0</v>
      </c>
      <c r="F457" s="208">
        <f t="shared" si="612"/>
        <v>0</v>
      </c>
      <c r="G457" s="208">
        <f t="shared" si="612"/>
        <v>0</v>
      </c>
      <c r="H457" s="208">
        <f t="shared" si="612"/>
        <v>0</v>
      </c>
      <c r="I457" s="208">
        <f t="shared" si="612"/>
        <v>0</v>
      </c>
      <c r="J457" s="208">
        <f t="shared" si="612"/>
        <v>0</v>
      </c>
      <c r="K457" s="208">
        <f t="shared" si="612"/>
        <v>0</v>
      </c>
      <c r="L457" s="208">
        <f t="shared" si="612"/>
        <v>0</v>
      </c>
      <c r="M457" s="208">
        <f t="shared" si="612"/>
        <v>0</v>
      </c>
      <c r="N457" s="208">
        <f t="shared" si="612"/>
        <v>0</v>
      </c>
      <c r="O457" s="208">
        <f t="shared" si="612"/>
        <v>0</v>
      </c>
      <c r="P457" s="208">
        <f t="shared" si="612"/>
        <v>0</v>
      </c>
      <c r="Q457" s="208">
        <f t="shared" si="612"/>
        <v>0</v>
      </c>
      <c r="R457" s="208">
        <f t="shared" si="612"/>
        <v>0</v>
      </c>
      <c r="S457" s="208">
        <f t="shared" si="612"/>
        <v>0</v>
      </c>
      <c r="T457" s="208">
        <f t="shared" si="612"/>
        <v>0</v>
      </c>
      <c r="U457" s="208">
        <f t="shared" si="612"/>
        <v>0</v>
      </c>
      <c r="V457" s="208">
        <f t="shared" si="612"/>
        <v>0</v>
      </c>
      <c r="W457" s="208">
        <f t="shared" si="612"/>
        <v>0</v>
      </c>
      <c r="X457" s="208">
        <f t="shared" si="612"/>
        <v>0</v>
      </c>
      <c r="Y457" s="208">
        <f t="shared" si="612"/>
        <v>0</v>
      </c>
      <c r="Z457" s="208">
        <f t="shared" si="612"/>
        <v>0</v>
      </c>
      <c r="AA457" s="208">
        <f t="shared" si="612"/>
        <v>0</v>
      </c>
      <c r="AB457" s="208">
        <f t="shared" si="612"/>
        <v>0</v>
      </c>
      <c r="AC457" s="208">
        <f t="shared" si="612"/>
        <v>0</v>
      </c>
      <c r="AD457" s="208">
        <f t="shared" si="612"/>
        <v>0</v>
      </c>
      <c r="AE457" s="208">
        <f t="shared" si="612"/>
        <v>0</v>
      </c>
      <c r="AF457" s="208">
        <f t="shared" si="612"/>
        <v>0</v>
      </c>
      <c r="AG457" s="208">
        <f t="shared" si="612"/>
        <v>0</v>
      </c>
      <c r="AH457" s="208">
        <f t="shared" si="612"/>
        <v>0</v>
      </c>
      <c r="AI457" s="208">
        <f t="shared" si="612"/>
        <v>0</v>
      </c>
      <c r="AJ457" s="208">
        <f t="shared" si="612"/>
        <v>0</v>
      </c>
      <c r="AK457" s="208">
        <f t="shared" si="612"/>
        <v>0</v>
      </c>
      <c r="AL457" s="208">
        <f t="shared" si="612"/>
        <v>0</v>
      </c>
      <c r="AM457" s="208">
        <f t="shared" si="612"/>
        <v>0</v>
      </c>
      <c r="AN457" s="208">
        <f t="shared" si="612"/>
        <v>0</v>
      </c>
      <c r="AO457" s="208">
        <f t="shared" si="612"/>
        <v>0</v>
      </c>
      <c r="AP457" s="208">
        <f t="shared" si="612"/>
        <v>0</v>
      </c>
      <c r="AQ457" s="208">
        <f t="shared" si="612"/>
        <v>0</v>
      </c>
      <c r="AR457" s="208">
        <f t="shared" si="612"/>
        <v>0</v>
      </c>
      <c r="AS457" s="208">
        <f t="shared" si="612"/>
        <v>0</v>
      </c>
      <c r="AT457" s="208">
        <f t="shared" si="612"/>
        <v>0</v>
      </c>
      <c r="AU457" s="208">
        <f t="shared" si="612"/>
        <v>0</v>
      </c>
      <c r="AV457" s="208">
        <f t="shared" si="612"/>
        <v>0</v>
      </c>
      <c r="AW457" s="208">
        <f t="shared" si="612"/>
        <v>0</v>
      </c>
      <c r="AX457" s="208">
        <f t="shared" si="612"/>
        <v>0</v>
      </c>
      <c r="AY457" s="208">
        <f t="shared" si="612"/>
        <v>0</v>
      </c>
      <c r="AZ457" s="208">
        <f t="shared" si="612"/>
        <v>0</v>
      </c>
      <c r="BA457" s="208">
        <f t="shared" si="612"/>
        <v>0</v>
      </c>
      <c r="BB457" s="208">
        <f t="shared" si="612"/>
        <v>0</v>
      </c>
      <c r="BC457" s="208">
        <f t="shared" si="612"/>
        <v>0</v>
      </c>
      <c r="BD457" s="208">
        <f t="shared" si="612"/>
        <v>0</v>
      </c>
      <c r="BE457" s="208">
        <f t="shared" si="612"/>
        <v>0</v>
      </c>
      <c r="BF457" s="208">
        <f t="shared" si="612"/>
        <v>0</v>
      </c>
      <c r="BG457" s="208">
        <f t="shared" si="612"/>
        <v>0</v>
      </c>
      <c r="BH457" s="208">
        <f t="shared" si="612"/>
        <v>0</v>
      </c>
      <c r="BI457" s="208">
        <f t="shared" si="612"/>
        <v>0</v>
      </c>
      <c r="BJ457" s="208">
        <f t="shared" si="612"/>
        <v>0</v>
      </c>
      <c r="BK457" s="208">
        <f t="shared" si="612"/>
        <v>0</v>
      </c>
      <c r="BL457" s="208">
        <f t="shared" si="612"/>
        <v>0</v>
      </c>
      <c r="BM457" s="208">
        <f t="shared" si="612"/>
        <v>0</v>
      </c>
      <c r="BN457" s="208">
        <f t="shared" si="612"/>
        <v>0</v>
      </c>
      <c r="BO457" s="208">
        <f t="shared" si="612"/>
        <v>0</v>
      </c>
      <c r="BP457" s="208">
        <f t="shared" si="612"/>
        <v>0</v>
      </c>
      <c r="BQ457" s="208">
        <f t="shared" ref="BQ457:CF460" si="614">+$B457*BQ148</f>
        <v>0</v>
      </c>
      <c r="BR457" s="208">
        <f t="shared" si="614"/>
        <v>0</v>
      </c>
      <c r="BS457" s="208">
        <f t="shared" si="614"/>
        <v>0</v>
      </c>
      <c r="BT457" s="208">
        <f t="shared" si="614"/>
        <v>0</v>
      </c>
      <c r="BU457" s="208">
        <f t="shared" si="614"/>
        <v>0</v>
      </c>
      <c r="BV457" s="208">
        <f t="shared" si="614"/>
        <v>0</v>
      </c>
      <c r="BW457" s="208">
        <f t="shared" si="614"/>
        <v>0</v>
      </c>
      <c r="BX457" s="208">
        <f t="shared" si="614"/>
        <v>0</v>
      </c>
      <c r="BY457" s="208">
        <f t="shared" si="614"/>
        <v>0</v>
      </c>
      <c r="BZ457" s="208">
        <f t="shared" si="614"/>
        <v>0</v>
      </c>
      <c r="CA457" s="208">
        <f t="shared" si="614"/>
        <v>0</v>
      </c>
      <c r="CB457" s="208">
        <f t="shared" si="614"/>
        <v>0</v>
      </c>
      <c r="CC457" s="208">
        <f t="shared" si="614"/>
        <v>0</v>
      </c>
      <c r="CD457" s="208">
        <f t="shared" si="614"/>
        <v>0</v>
      </c>
      <c r="CE457" s="208">
        <f t="shared" si="614"/>
        <v>0</v>
      </c>
      <c r="CF457" s="208">
        <f t="shared" si="614"/>
        <v>0</v>
      </c>
      <c r="CG457" s="180"/>
      <c r="CH457" s="180"/>
      <c r="CI457" s="180"/>
      <c r="CJ457" s="180"/>
      <c r="CK457" s="180"/>
      <c r="CL457" s="180"/>
      <c r="CM457" s="180"/>
      <c r="CN457" s="180"/>
      <c r="CO457" s="180"/>
      <c r="CP457" s="180"/>
      <c r="CQ457" s="180"/>
      <c r="CR457" s="180"/>
      <c r="CS457" s="180"/>
      <c r="CT457" s="180"/>
      <c r="CU457" s="180"/>
      <c r="CV457" s="180"/>
      <c r="CW457" s="180"/>
      <c r="CX457" s="180"/>
      <c r="CY457" s="180"/>
      <c r="CZ457" s="180"/>
      <c r="DA457" s="180"/>
      <c r="DB457" s="180"/>
      <c r="DC457" s="180"/>
      <c r="DD457" s="180"/>
      <c r="DE457" s="180"/>
      <c r="DF457" s="180"/>
      <c r="DG457" s="180"/>
      <c r="DH457" s="180"/>
      <c r="DI457" s="180"/>
      <c r="DJ457" s="180"/>
      <c r="DK457" s="180"/>
      <c r="DL457" s="180"/>
      <c r="DM457" s="180"/>
      <c r="DN457" s="180"/>
      <c r="DO457" s="180"/>
      <c r="DP457" s="180"/>
      <c r="DQ457" s="180"/>
      <c r="DR457" s="180"/>
      <c r="DS457" s="180"/>
      <c r="DT457" s="180"/>
      <c r="DU457" s="180"/>
      <c r="DV457" s="180"/>
      <c r="DW457" s="180"/>
      <c r="DX457" s="180"/>
      <c r="DY457" s="180"/>
      <c r="DZ457" s="180"/>
      <c r="EA457" s="180"/>
      <c r="EB457" s="180"/>
      <c r="EC457" s="180"/>
      <c r="ED457" s="180"/>
      <c r="EE457" s="180"/>
      <c r="EF457" s="180"/>
      <c r="EG457" s="180"/>
      <c r="EH457" s="180"/>
      <c r="EI457" s="180"/>
      <c r="EJ457" s="180"/>
      <c r="EK457" s="180"/>
      <c r="EL457" s="180"/>
      <c r="EM457" s="180"/>
      <c r="EN457" s="180"/>
      <c r="EO457" s="180"/>
      <c r="EP457" s="180"/>
      <c r="EQ457" s="180"/>
      <c r="ER457" s="180"/>
      <c r="ES457" s="180"/>
      <c r="ET457" s="180"/>
      <c r="EU457" s="180"/>
      <c r="EV457" s="180"/>
      <c r="EW457" s="180"/>
      <c r="EX457" s="180"/>
      <c r="EY457" s="180"/>
      <c r="EZ457" s="180"/>
      <c r="FA457" s="180"/>
      <c r="FB457" s="180"/>
      <c r="FC457" s="180"/>
      <c r="FD457" s="180"/>
      <c r="FE457" s="180"/>
      <c r="FF457" s="180"/>
      <c r="FG457" s="180"/>
      <c r="FH457" s="180"/>
    </row>
    <row r="458" spans="2:164" hidden="1" x14ac:dyDescent="0.3">
      <c r="B458" s="699">
        <f>+IFERROR(VLOOKUP(D458,'LP-Servicios'!$E$152:$F$252,2,FALSE),0)</f>
        <v>35220.29</v>
      </c>
      <c r="C458" s="700">
        <f t="shared" si="606"/>
        <v>35</v>
      </c>
      <c r="D458" s="314" t="str">
        <f t="shared" si="606"/>
        <v>DTM C.S-Km Adicional Traslado(1-2Rigs)</v>
      </c>
      <c r="E458" s="208">
        <f t="shared" si="613"/>
        <v>0</v>
      </c>
      <c r="F458" s="208">
        <f t="shared" ref="F458:BQ461" si="615">+$B458*F149</f>
        <v>0</v>
      </c>
      <c r="G458" s="208">
        <f t="shared" si="615"/>
        <v>0</v>
      </c>
      <c r="H458" s="208">
        <f t="shared" si="615"/>
        <v>0</v>
      </c>
      <c r="I458" s="208">
        <f t="shared" si="615"/>
        <v>0</v>
      </c>
      <c r="J458" s="208">
        <f t="shared" si="615"/>
        <v>0</v>
      </c>
      <c r="K458" s="208">
        <f t="shared" si="615"/>
        <v>0</v>
      </c>
      <c r="L458" s="208">
        <f t="shared" si="615"/>
        <v>0</v>
      </c>
      <c r="M458" s="208">
        <f t="shared" si="615"/>
        <v>0</v>
      </c>
      <c r="N458" s="208">
        <f t="shared" si="615"/>
        <v>0</v>
      </c>
      <c r="O458" s="208">
        <f t="shared" si="615"/>
        <v>0</v>
      </c>
      <c r="P458" s="208">
        <f t="shared" si="615"/>
        <v>0</v>
      </c>
      <c r="Q458" s="208">
        <f t="shared" si="615"/>
        <v>0</v>
      </c>
      <c r="R458" s="208">
        <f t="shared" si="615"/>
        <v>0</v>
      </c>
      <c r="S458" s="208">
        <f t="shared" si="615"/>
        <v>0</v>
      </c>
      <c r="T458" s="208">
        <f t="shared" si="615"/>
        <v>0</v>
      </c>
      <c r="U458" s="208">
        <f t="shared" si="615"/>
        <v>0</v>
      </c>
      <c r="V458" s="208">
        <f t="shared" si="615"/>
        <v>0</v>
      </c>
      <c r="W458" s="208">
        <f t="shared" si="615"/>
        <v>0</v>
      </c>
      <c r="X458" s="208">
        <f t="shared" si="615"/>
        <v>0</v>
      </c>
      <c r="Y458" s="208">
        <f t="shared" si="615"/>
        <v>0</v>
      </c>
      <c r="Z458" s="208">
        <f t="shared" si="615"/>
        <v>0</v>
      </c>
      <c r="AA458" s="208">
        <f t="shared" si="615"/>
        <v>0</v>
      </c>
      <c r="AB458" s="208">
        <f t="shared" si="615"/>
        <v>0</v>
      </c>
      <c r="AC458" s="208">
        <f t="shared" si="615"/>
        <v>0</v>
      </c>
      <c r="AD458" s="208">
        <f t="shared" si="615"/>
        <v>0</v>
      </c>
      <c r="AE458" s="208">
        <f t="shared" si="615"/>
        <v>0</v>
      </c>
      <c r="AF458" s="208">
        <f t="shared" si="615"/>
        <v>0</v>
      </c>
      <c r="AG458" s="208">
        <f t="shared" si="615"/>
        <v>0</v>
      </c>
      <c r="AH458" s="208">
        <f t="shared" si="615"/>
        <v>0</v>
      </c>
      <c r="AI458" s="208">
        <f t="shared" si="615"/>
        <v>0</v>
      </c>
      <c r="AJ458" s="208">
        <f t="shared" si="615"/>
        <v>0</v>
      </c>
      <c r="AK458" s="208">
        <f t="shared" si="615"/>
        <v>0</v>
      </c>
      <c r="AL458" s="208">
        <f t="shared" si="615"/>
        <v>0</v>
      </c>
      <c r="AM458" s="208">
        <f t="shared" si="615"/>
        <v>0</v>
      </c>
      <c r="AN458" s="208">
        <f t="shared" si="615"/>
        <v>0</v>
      </c>
      <c r="AO458" s="208">
        <f t="shared" si="615"/>
        <v>0</v>
      </c>
      <c r="AP458" s="208">
        <f t="shared" si="615"/>
        <v>0</v>
      </c>
      <c r="AQ458" s="208">
        <f t="shared" si="615"/>
        <v>0</v>
      </c>
      <c r="AR458" s="208">
        <f t="shared" si="615"/>
        <v>0</v>
      </c>
      <c r="AS458" s="208">
        <f t="shared" si="615"/>
        <v>0</v>
      </c>
      <c r="AT458" s="208">
        <f t="shared" si="615"/>
        <v>0</v>
      </c>
      <c r="AU458" s="208">
        <f t="shared" si="615"/>
        <v>0</v>
      </c>
      <c r="AV458" s="208">
        <f t="shared" si="615"/>
        <v>0</v>
      </c>
      <c r="AW458" s="208">
        <f t="shared" si="615"/>
        <v>0</v>
      </c>
      <c r="AX458" s="208">
        <f t="shared" si="615"/>
        <v>0</v>
      </c>
      <c r="AY458" s="208">
        <f t="shared" si="615"/>
        <v>0</v>
      </c>
      <c r="AZ458" s="208">
        <f t="shared" si="615"/>
        <v>0</v>
      </c>
      <c r="BA458" s="208">
        <f t="shared" si="615"/>
        <v>0</v>
      </c>
      <c r="BB458" s="208">
        <f t="shared" si="615"/>
        <v>0</v>
      </c>
      <c r="BC458" s="208">
        <f t="shared" si="615"/>
        <v>0</v>
      </c>
      <c r="BD458" s="208">
        <f t="shared" si="615"/>
        <v>0</v>
      </c>
      <c r="BE458" s="208">
        <f t="shared" si="615"/>
        <v>0</v>
      </c>
      <c r="BF458" s="208">
        <f t="shared" si="615"/>
        <v>0</v>
      </c>
      <c r="BG458" s="208">
        <f t="shared" si="615"/>
        <v>0</v>
      </c>
      <c r="BH458" s="208">
        <f t="shared" si="615"/>
        <v>0</v>
      </c>
      <c r="BI458" s="208">
        <f t="shared" si="615"/>
        <v>0</v>
      </c>
      <c r="BJ458" s="208">
        <f t="shared" si="615"/>
        <v>0</v>
      </c>
      <c r="BK458" s="208">
        <f t="shared" si="615"/>
        <v>0</v>
      </c>
      <c r="BL458" s="208">
        <f t="shared" si="615"/>
        <v>0</v>
      </c>
      <c r="BM458" s="208">
        <f t="shared" si="615"/>
        <v>0</v>
      </c>
      <c r="BN458" s="208">
        <f t="shared" si="615"/>
        <v>0</v>
      </c>
      <c r="BO458" s="208">
        <f t="shared" si="615"/>
        <v>0</v>
      </c>
      <c r="BP458" s="208">
        <f t="shared" si="615"/>
        <v>0</v>
      </c>
      <c r="BQ458" s="208">
        <f t="shared" si="615"/>
        <v>0</v>
      </c>
      <c r="BR458" s="208">
        <f t="shared" si="614"/>
        <v>0</v>
      </c>
      <c r="BS458" s="208">
        <f t="shared" si="614"/>
        <v>0</v>
      </c>
      <c r="BT458" s="208">
        <f t="shared" si="614"/>
        <v>0</v>
      </c>
      <c r="BU458" s="208">
        <f t="shared" si="614"/>
        <v>0</v>
      </c>
      <c r="BV458" s="208">
        <f t="shared" si="614"/>
        <v>0</v>
      </c>
      <c r="BW458" s="208">
        <f t="shared" si="614"/>
        <v>0</v>
      </c>
      <c r="BX458" s="208">
        <f t="shared" si="614"/>
        <v>0</v>
      </c>
      <c r="BY458" s="208">
        <f t="shared" si="614"/>
        <v>0</v>
      </c>
      <c r="BZ458" s="208">
        <f t="shared" si="614"/>
        <v>0</v>
      </c>
      <c r="CA458" s="208">
        <f t="shared" si="614"/>
        <v>0</v>
      </c>
      <c r="CB458" s="208">
        <f t="shared" si="614"/>
        <v>0</v>
      </c>
      <c r="CC458" s="208">
        <f t="shared" si="614"/>
        <v>0</v>
      </c>
      <c r="CD458" s="208">
        <f t="shared" si="614"/>
        <v>0</v>
      </c>
      <c r="CE458" s="208">
        <f t="shared" si="614"/>
        <v>0</v>
      </c>
      <c r="CF458" s="208">
        <f t="shared" si="614"/>
        <v>0</v>
      </c>
      <c r="CG458" s="180"/>
      <c r="CH458" s="180"/>
      <c r="CI458" s="180"/>
      <c r="CJ458" s="180"/>
      <c r="CK458" s="180"/>
      <c r="CL458" s="180"/>
      <c r="CM458" s="180"/>
      <c r="CN458" s="180"/>
      <c r="CO458" s="180"/>
      <c r="CP458" s="180"/>
      <c r="CQ458" s="180"/>
      <c r="CR458" s="180"/>
      <c r="CS458" s="180"/>
      <c r="CT458" s="180"/>
      <c r="CU458" s="180"/>
      <c r="CV458" s="180"/>
      <c r="CW458" s="180"/>
      <c r="CX458" s="180"/>
      <c r="CY458" s="180"/>
      <c r="CZ458" s="180"/>
      <c r="DA458" s="180"/>
      <c r="DB458" s="180"/>
      <c r="DC458" s="180"/>
      <c r="DD458" s="180"/>
      <c r="DE458" s="180"/>
      <c r="DF458" s="180"/>
      <c r="DG458" s="180"/>
      <c r="DH458" s="180"/>
      <c r="DI458" s="180"/>
      <c r="DJ458" s="180"/>
      <c r="DK458" s="180"/>
      <c r="DL458" s="180"/>
      <c r="DM458" s="180"/>
      <c r="DN458" s="180"/>
      <c r="DO458" s="180"/>
      <c r="DP458" s="180"/>
      <c r="DQ458" s="180"/>
      <c r="DR458" s="180"/>
      <c r="DS458" s="180"/>
      <c r="DT458" s="180"/>
      <c r="DU458" s="180"/>
      <c r="DV458" s="180"/>
      <c r="DW458" s="180"/>
      <c r="DX458" s="180"/>
      <c r="DY458" s="180"/>
      <c r="DZ458" s="180"/>
      <c r="EA458" s="180"/>
      <c r="EB458" s="180"/>
      <c r="EC458" s="180"/>
      <c r="ED458" s="180"/>
      <c r="EE458" s="180"/>
      <c r="EF458" s="180"/>
      <c r="EG458" s="180"/>
      <c r="EH458" s="180"/>
      <c r="EI458" s="180"/>
      <c r="EJ458" s="180"/>
      <c r="EK458" s="180"/>
      <c r="EL458" s="180"/>
      <c r="EM458" s="180"/>
      <c r="EN458" s="180"/>
      <c r="EO458" s="180"/>
      <c r="EP458" s="180"/>
      <c r="EQ458" s="180"/>
      <c r="ER458" s="180"/>
      <c r="ES458" s="180"/>
      <c r="ET458" s="180"/>
      <c r="EU458" s="180"/>
      <c r="EV458" s="180"/>
      <c r="EW458" s="180"/>
      <c r="EX458" s="180"/>
      <c r="EY458" s="180"/>
      <c r="EZ458" s="180"/>
      <c r="FA458" s="180"/>
      <c r="FB458" s="180"/>
      <c r="FC458" s="180"/>
      <c r="FD458" s="180"/>
      <c r="FE458" s="180"/>
      <c r="FF458" s="180"/>
      <c r="FG458" s="180"/>
      <c r="FH458" s="180"/>
    </row>
    <row r="459" spans="2:164" hidden="1" x14ac:dyDescent="0.3">
      <c r="B459" s="699">
        <f>+IFERROR(VLOOKUP(D459,'LP-Servicios'!$E$152:$F$252,2,FALSE),0)</f>
        <v>12494982.82</v>
      </c>
      <c r="C459" s="700">
        <f t="shared" si="606"/>
        <v>36</v>
      </c>
      <c r="D459" s="314" t="str">
        <f t="shared" si="606"/>
        <v>DTM C.S-Mov/Desmov (Base-Yac)(1-2Rigs)</v>
      </c>
      <c r="E459" s="208">
        <f t="shared" si="613"/>
        <v>0</v>
      </c>
      <c r="F459" s="208">
        <f t="shared" si="615"/>
        <v>0</v>
      </c>
      <c r="G459" s="208">
        <f t="shared" si="615"/>
        <v>0</v>
      </c>
      <c r="H459" s="208">
        <f t="shared" si="615"/>
        <v>0</v>
      </c>
      <c r="I459" s="208">
        <f t="shared" si="615"/>
        <v>0</v>
      </c>
      <c r="J459" s="208">
        <f t="shared" si="615"/>
        <v>0</v>
      </c>
      <c r="K459" s="208">
        <f t="shared" si="615"/>
        <v>0</v>
      </c>
      <c r="L459" s="208">
        <f t="shared" si="615"/>
        <v>0</v>
      </c>
      <c r="M459" s="208">
        <f t="shared" si="615"/>
        <v>0</v>
      </c>
      <c r="N459" s="208">
        <f t="shared" si="615"/>
        <v>0</v>
      </c>
      <c r="O459" s="208">
        <f t="shared" si="615"/>
        <v>0</v>
      </c>
      <c r="P459" s="208">
        <f t="shared" si="615"/>
        <v>0</v>
      </c>
      <c r="Q459" s="208">
        <f t="shared" si="615"/>
        <v>37484948.460000001</v>
      </c>
      <c r="R459" s="208">
        <f t="shared" si="615"/>
        <v>37484948.460000001</v>
      </c>
      <c r="S459" s="208">
        <f t="shared" si="615"/>
        <v>37484948.460000001</v>
      </c>
      <c r="T459" s="208">
        <f t="shared" si="615"/>
        <v>0</v>
      </c>
      <c r="U459" s="208">
        <f t="shared" si="615"/>
        <v>0</v>
      </c>
      <c r="V459" s="208">
        <f t="shared" si="615"/>
        <v>0</v>
      </c>
      <c r="W459" s="208">
        <f t="shared" si="615"/>
        <v>0</v>
      </c>
      <c r="X459" s="208">
        <f t="shared" si="615"/>
        <v>0</v>
      </c>
      <c r="Y459" s="208">
        <f t="shared" si="615"/>
        <v>0</v>
      </c>
      <c r="Z459" s="208">
        <f t="shared" si="615"/>
        <v>0</v>
      </c>
      <c r="AA459" s="208">
        <f t="shared" si="615"/>
        <v>0</v>
      </c>
      <c r="AB459" s="208">
        <f t="shared" si="615"/>
        <v>0</v>
      </c>
      <c r="AC459" s="208">
        <f t="shared" si="615"/>
        <v>0</v>
      </c>
      <c r="AD459" s="208">
        <f t="shared" si="615"/>
        <v>0</v>
      </c>
      <c r="AE459" s="208">
        <f t="shared" si="615"/>
        <v>0</v>
      </c>
      <c r="AF459" s="208">
        <f t="shared" si="615"/>
        <v>0</v>
      </c>
      <c r="AG459" s="208">
        <f t="shared" si="615"/>
        <v>0</v>
      </c>
      <c r="AH459" s="208">
        <f t="shared" si="615"/>
        <v>0</v>
      </c>
      <c r="AI459" s="208">
        <f t="shared" si="615"/>
        <v>0</v>
      </c>
      <c r="AJ459" s="208">
        <f t="shared" si="615"/>
        <v>0</v>
      </c>
      <c r="AK459" s="208">
        <f t="shared" si="615"/>
        <v>0</v>
      </c>
      <c r="AL459" s="208">
        <f t="shared" si="615"/>
        <v>0</v>
      </c>
      <c r="AM459" s="208">
        <f t="shared" si="615"/>
        <v>0</v>
      </c>
      <c r="AN459" s="208">
        <f t="shared" si="615"/>
        <v>0</v>
      </c>
      <c r="AO459" s="208">
        <f t="shared" si="615"/>
        <v>0</v>
      </c>
      <c r="AP459" s="208">
        <f t="shared" si="615"/>
        <v>0</v>
      </c>
      <c r="AQ459" s="208">
        <f t="shared" si="615"/>
        <v>0</v>
      </c>
      <c r="AR459" s="208">
        <f t="shared" si="615"/>
        <v>0</v>
      </c>
      <c r="AS459" s="208">
        <f t="shared" si="615"/>
        <v>0</v>
      </c>
      <c r="AT459" s="208">
        <f t="shared" si="615"/>
        <v>0</v>
      </c>
      <c r="AU459" s="208">
        <f t="shared" si="615"/>
        <v>0</v>
      </c>
      <c r="AV459" s="208">
        <f t="shared" si="615"/>
        <v>0</v>
      </c>
      <c r="AW459" s="208">
        <f t="shared" si="615"/>
        <v>0</v>
      </c>
      <c r="AX459" s="208">
        <f t="shared" si="615"/>
        <v>0</v>
      </c>
      <c r="AY459" s="208">
        <f t="shared" si="615"/>
        <v>0</v>
      </c>
      <c r="AZ459" s="208">
        <f t="shared" si="615"/>
        <v>0</v>
      </c>
      <c r="BA459" s="208">
        <f t="shared" si="615"/>
        <v>0</v>
      </c>
      <c r="BB459" s="208">
        <f t="shared" si="615"/>
        <v>0</v>
      </c>
      <c r="BC459" s="208">
        <f t="shared" si="615"/>
        <v>0</v>
      </c>
      <c r="BD459" s="208">
        <f t="shared" si="615"/>
        <v>0</v>
      </c>
      <c r="BE459" s="208">
        <f t="shared" si="615"/>
        <v>0</v>
      </c>
      <c r="BF459" s="208">
        <f t="shared" si="615"/>
        <v>0</v>
      </c>
      <c r="BG459" s="208">
        <f t="shared" si="615"/>
        <v>0</v>
      </c>
      <c r="BH459" s="208">
        <f t="shared" si="615"/>
        <v>0</v>
      </c>
      <c r="BI459" s="208">
        <f t="shared" si="615"/>
        <v>0</v>
      </c>
      <c r="BJ459" s="208">
        <f t="shared" si="615"/>
        <v>0</v>
      </c>
      <c r="BK459" s="208">
        <f t="shared" si="615"/>
        <v>0</v>
      </c>
      <c r="BL459" s="208">
        <f t="shared" si="615"/>
        <v>0</v>
      </c>
      <c r="BM459" s="208">
        <f t="shared" si="615"/>
        <v>0</v>
      </c>
      <c r="BN459" s="208">
        <f t="shared" si="615"/>
        <v>0</v>
      </c>
      <c r="BO459" s="208">
        <f t="shared" si="615"/>
        <v>0</v>
      </c>
      <c r="BP459" s="208">
        <f t="shared" si="615"/>
        <v>0</v>
      </c>
      <c r="BQ459" s="208">
        <f t="shared" si="615"/>
        <v>0</v>
      </c>
      <c r="BR459" s="208">
        <f t="shared" si="614"/>
        <v>0</v>
      </c>
      <c r="BS459" s="208">
        <f t="shared" si="614"/>
        <v>0</v>
      </c>
      <c r="BT459" s="208">
        <f t="shared" si="614"/>
        <v>0</v>
      </c>
      <c r="BU459" s="208">
        <f t="shared" si="614"/>
        <v>0</v>
      </c>
      <c r="BV459" s="208">
        <f t="shared" si="614"/>
        <v>0</v>
      </c>
      <c r="BW459" s="208">
        <f t="shared" si="614"/>
        <v>0</v>
      </c>
      <c r="BX459" s="208">
        <f t="shared" si="614"/>
        <v>0</v>
      </c>
      <c r="BY459" s="208">
        <f t="shared" si="614"/>
        <v>0</v>
      </c>
      <c r="BZ459" s="208">
        <f t="shared" si="614"/>
        <v>0</v>
      </c>
      <c r="CA459" s="208">
        <f t="shared" si="614"/>
        <v>0</v>
      </c>
      <c r="CB459" s="208">
        <f t="shared" si="614"/>
        <v>0</v>
      </c>
      <c r="CC459" s="208">
        <f t="shared" si="614"/>
        <v>0</v>
      </c>
      <c r="CD459" s="208">
        <f t="shared" si="614"/>
        <v>0</v>
      </c>
      <c r="CE459" s="208">
        <f t="shared" si="614"/>
        <v>0</v>
      </c>
      <c r="CF459" s="208">
        <f t="shared" si="614"/>
        <v>0</v>
      </c>
      <c r="CG459" s="180"/>
      <c r="CH459" s="180"/>
      <c r="CI459" s="180"/>
      <c r="CJ459" s="180"/>
      <c r="CK459" s="180"/>
      <c r="CL459" s="180"/>
      <c r="CM459" s="180"/>
      <c r="CN459" s="180"/>
      <c r="CO459" s="180"/>
      <c r="CP459" s="180"/>
      <c r="CQ459" s="180"/>
      <c r="CR459" s="180"/>
      <c r="CS459" s="180"/>
      <c r="CT459" s="180"/>
      <c r="CU459" s="180"/>
      <c r="CV459" s="180"/>
      <c r="CW459" s="180"/>
      <c r="CX459" s="180"/>
      <c r="CY459" s="180"/>
      <c r="CZ459" s="180"/>
      <c r="DA459" s="180"/>
      <c r="DB459" s="180"/>
      <c r="DC459" s="180"/>
      <c r="DD459" s="180"/>
      <c r="DE459" s="180"/>
      <c r="DF459" s="180"/>
      <c r="DG459" s="180"/>
      <c r="DH459" s="180"/>
      <c r="DI459" s="180"/>
      <c r="DJ459" s="180"/>
      <c r="DK459" s="180"/>
      <c r="DL459" s="180"/>
      <c r="DM459" s="180"/>
      <c r="DN459" s="180"/>
      <c r="DO459" s="180"/>
      <c r="DP459" s="180"/>
      <c r="DQ459" s="180"/>
      <c r="DR459" s="180"/>
      <c r="DS459" s="180"/>
      <c r="DT459" s="180"/>
      <c r="DU459" s="180"/>
      <c r="DV459" s="180"/>
      <c r="DW459" s="180"/>
      <c r="DX459" s="180"/>
      <c r="DY459" s="180"/>
      <c r="DZ459" s="180"/>
      <c r="EA459" s="180"/>
      <c r="EB459" s="180"/>
      <c r="EC459" s="180"/>
      <c r="ED459" s="180"/>
      <c r="EE459" s="180"/>
      <c r="EF459" s="180"/>
      <c r="EG459" s="180"/>
      <c r="EH459" s="180"/>
      <c r="EI459" s="180"/>
      <c r="EJ459" s="180"/>
      <c r="EK459" s="180"/>
      <c r="EL459" s="180"/>
      <c r="EM459" s="180"/>
      <c r="EN459" s="180"/>
      <c r="EO459" s="180"/>
      <c r="EP459" s="180"/>
      <c r="EQ459" s="180"/>
      <c r="ER459" s="180"/>
      <c r="ES459" s="180"/>
      <c r="ET459" s="180"/>
      <c r="EU459" s="180"/>
      <c r="EV459" s="180"/>
      <c r="EW459" s="180"/>
      <c r="EX459" s="180"/>
      <c r="EY459" s="180"/>
      <c r="EZ459" s="180"/>
      <c r="FA459" s="180"/>
      <c r="FB459" s="180"/>
      <c r="FC459" s="180"/>
      <c r="FD459" s="180"/>
      <c r="FE459" s="180"/>
      <c r="FF459" s="180"/>
      <c r="FG459" s="180"/>
      <c r="FH459" s="180"/>
    </row>
    <row r="460" spans="2:164" hidden="1" x14ac:dyDescent="0.3">
      <c r="B460" s="699">
        <f>+IFERROR(VLOOKUP(D460,'LP-Servicios'!$E$152:$F$252,2,FALSE),0)</f>
        <v>4493303.95</v>
      </c>
      <c r="C460" s="700">
        <f t="shared" si="606"/>
        <v>37</v>
      </c>
      <c r="D460" s="314" t="str">
        <f t="shared" si="606"/>
        <v>DTM CIRC-DTM Miscel ent PAD30Km (1-2Rigs</v>
      </c>
      <c r="E460" s="208">
        <f t="shared" si="613"/>
        <v>0</v>
      </c>
      <c r="F460" s="208">
        <f t="shared" si="615"/>
        <v>0</v>
      </c>
      <c r="G460" s="208">
        <f t="shared" si="615"/>
        <v>0</v>
      </c>
      <c r="H460" s="208">
        <f t="shared" si="615"/>
        <v>0</v>
      </c>
      <c r="I460" s="208">
        <f t="shared" si="615"/>
        <v>0</v>
      </c>
      <c r="J460" s="208">
        <f t="shared" si="615"/>
        <v>0</v>
      </c>
      <c r="K460" s="208">
        <f t="shared" si="615"/>
        <v>0</v>
      </c>
      <c r="L460" s="208">
        <f t="shared" si="615"/>
        <v>0</v>
      </c>
      <c r="M460" s="208">
        <f t="shared" si="615"/>
        <v>0</v>
      </c>
      <c r="N460" s="208">
        <f t="shared" si="615"/>
        <v>0</v>
      </c>
      <c r="O460" s="208">
        <f t="shared" si="615"/>
        <v>0</v>
      </c>
      <c r="P460" s="208">
        <f t="shared" si="615"/>
        <v>0</v>
      </c>
      <c r="Q460" s="208">
        <f t="shared" si="615"/>
        <v>4493303.95</v>
      </c>
      <c r="R460" s="208">
        <f t="shared" si="615"/>
        <v>4493303.95</v>
      </c>
      <c r="S460" s="208">
        <f t="shared" si="615"/>
        <v>4493303.95</v>
      </c>
      <c r="T460" s="208">
        <f t="shared" si="615"/>
        <v>0</v>
      </c>
      <c r="U460" s="208">
        <f t="shared" si="615"/>
        <v>0</v>
      </c>
      <c r="V460" s="208">
        <f t="shared" si="615"/>
        <v>0</v>
      </c>
      <c r="W460" s="208">
        <f t="shared" si="615"/>
        <v>0</v>
      </c>
      <c r="X460" s="208">
        <f t="shared" si="615"/>
        <v>0</v>
      </c>
      <c r="Y460" s="208">
        <f t="shared" si="615"/>
        <v>0</v>
      </c>
      <c r="Z460" s="208">
        <f t="shared" si="615"/>
        <v>0</v>
      </c>
      <c r="AA460" s="208">
        <f t="shared" si="615"/>
        <v>0</v>
      </c>
      <c r="AB460" s="208">
        <f t="shared" si="615"/>
        <v>0</v>
      </c>
      <c r="AC460" s="208">
        <f t="shared" si="615"/>
        <v>0</v>
      </c>
      <c r="AD460" s="208">
        <f t="shared" si="615"/>
        <v>0</v>
      </c>
      <c r="AE460" s="208">
        <f t="shared" si="615"/>
        <v>0</v>
      </c>
      <c r="AF460" s="208">
        <f t="shared" si="615"/>
        <v>0</v>
      </c>
      <c r="AG460" s="208">
        <f t="shared" si="615"/>
        <v>0</v>
      </c>
      <c r="AH460" s="208">
        <f t="shared" si="615"/>
        <v>0</v>
      </c>
      <c r="AI460" s="208">
        <f t="shared" si="615"/>
        <v>0</v>
      </c>
      <c r="AJ460" s="208">
        <f t="shared" si="615"/>
        <v>0</v>
      </c>
      <c r="AK460" s="208">
        <f t="shared" si="615"/>
        <v>0</v>
      </c>
      <c r="AL460" s="208">
        <f t="shared" si="615"/>
        <v>0</v>
      </c>
      <c r="AM460" s="208">
        <f t="shared" si="615"/>
        <v>0</v>
      </c>
      <c r="AN460" s="208">
        <f t="shared" si="615"/>
        <v>0</v>
      </c>
      <c r="AO460" s="208">
        <f t="shared" si="615"/>
        <v>0</v>
      </c>
      <c r="AP460" s="208">
        <f t="shared" si="615"/>
        <v>0</v>
      </c>
      <c r="AQ460" s="208">
        <f t="shared" si="615"/>
        <v>0</v>
      </c>
      <c r="AR460" s="208">
        <f t="shared" si="615"/>
        <v>0</v>
      </c>
      <c r="AS460" s="208">
        <f t="shared" si="615"/>
        <v>0</v>
      </c>
      <c r="AT460" s="208">
        <f t="shared" si="615"/>
        <v>0</v>
      </c>
      <c r="AU460" s="208">
        <f t="shared" si="615"/>
        <v>0</v>
      </c>
      <c r="AV460" s="208">
        <f t="shared" si="615"/>
        <v>0</v>
      </c>
      <c r="AW460" s="208">
        <f t="shared" si="615"/>
        <v>0</v>
      </c>
      <c r="AX460" s="208">
        <f t="shared" si="615"/>
        <v>0</v>
      </c>
      <c r="AY460" s="208">
        <f t="shared" si="615"/>
        <v>0</v>
      </c>
      <c r="AZ460" s="208">
        <f t="shared" si="615"/>
        <v>0</v>
      </c>
      <c r="BA460" s="208">
        <f t="shared" si="615"/>
        <v>0</v>
      </c>
      <c r="BB460" s="208">
        <f t="shared" si="615"/>
        <v>0</v>
      </c>
      <c r="BC460" s="208">
        <f t="shared" si="615"/>
        <v>0</v>
      </c>
      <c r="BD460" s="208">
        <f t="shared" si="615"/>
        <v>0</v>
      </c>
      <c r="BE460" s="208">
        <f t="shared" si="615"/>
        <v>0</v>
      </c>
      <c r="BF460" s="208">
        <f t="shared" si="615"/>
        <v>0</v>
      </c>
      <c r="BG460" s="208">
        <f t="shared" si="615"/>
        <v>0</v>
      </c>
      <c r="BH460" s="208">
        <f t="shared" si="615"/>
        <v>0</v>
      </c>
      <c r="BI460" s="208">
        <f t="shared" si="615"/>
        <v>0</v>
      </c>
      <c r="BJ460" s="208">
        <f t="shared" si="615"/>
        <v>0</v>
      </c>
      <c r="BK460" s="208">
        <f t="shared" si="615"/>
        <v>0</v>
      </c>
      <c r="BL460" s="208">
        <f t="shared" si="615"/>
        <v>0</v>
      </c>
      <c r="BM460" s="208">
        <f t="shared" si="615"/>
        <v>0</v>
      </c>
      <c r="BN460" s="208">
        <f t="shared" si="615"/>
        <v>0</v>
      </c>
      <c r="BO460" s="208">
        <f t="shared" si="615"/>
        <v>0</v>
      </c>
      <c r="BP460" s="208">
        <f t="shared" si="615"/>
        <v>0</v>
      </c>
      <c r="BQ460" s="208">
        <f t="shared" si="615"/>
        <v>0</v>
      </c>
      <c r="BR460" s="208">
        <f t="shared" si="614"/>
        <v>0</v>
      </c>
      <c r="BS460" s="208">
        <f t="shared" si="614"/>
        <v>0</v>
      </c>
      <c r="BT460" s="208">
        <f t="shared" si="614"/>
        <v>0</v>
      </c>
      <c r="BU460" s="208">
        <f t="shared" si="614"/>
        <v>0</v>
      </c>
      <c r="BV460" s="208">
        <f t="shared" si="614"/>
        <v>0</v>
      </c>
      <c r="BW460" s="208">
        <f t="shared" si="614"/>
        <v>0</v>
      </c>
      <c r="BX460" s="208">
        <f t="shared" si="614"/>
        <v>0</v>
      </c>
      <c r="BY460" s="208">
        <f t="shared" si="614"/>
        <v>0</v>
      </c>
      <c r="BZ460" s="208">
        <f t="shared" si="614"/>
        <v>0</v>
      </c>
      <c r="CA460" s="208">
        <f t="shared" si="614"/>
        <v>0</v>
      </c>
      <c r="CB460" s="208">
        <f t="shared" si="614"/>
        <v>0</v>
      </c>
      <c r="CC460" s="208">
        <f t="shared" si="614"/>
        <v>0</v>
      </c>
      <c r="CD460" s="208">
        <f t="shared" si="614"/>
        <v>0</v>
      </c>
      <c r="CE460" s="208">
        <f t="shared" si="614"/>
        <v>0</v>
      </c>
      <c r="CF460" s="208">
        <f t="shared" si="614"/>
        <v>0</v>
      </c>
      <c r="CG460" s="180"/>
      <c r="CH460" s="180"/>
      <c r="CI460" s="180"/>
      <c r="CJ460" s="180"/>
      <c r="CK460" s="180"/>
      <c r="CL460" s="180"/>
      <c r="CM460" s="180"/>
      <c r="CN460" s="180"/>
      <c r="CO460" s="180"/>
      <c r="CP460" s="180"/>
      <c r="CQ460" s="180"/>
      <c r="CR460" s="180"/>
      <c r="CS460" s="180"/>
      <c r="CT460" s="180"/>
      <c r="CU460" s="180"/>
      <c r="CV460" s="180"/>
      <c r="CW460" s="180"/>
      <c r="CX460" s="180"/>
      <c r="CY460" s="180"/>
      <c r="CZ460" s="180"/>
      <c r="DA460" s="180"/>
      <c r="DB460" s="180"/>
      <c r="DC460" s="180"/>
      <c r="DD460" s="180"/>
      <c r="DE460" s="180"/>
      <c r="DF460" s="180"/>
      <c r="DG460" s="180"/>
      <c r="DH460" s="180"/>
      <c r="DI460" s="180"/>
      <c r="DJ460" s="180"/>
      <c r="DK460" s="180"/>
      <c r="DL460" s="180"/>
      <c r="DM460" s="180"/>
      <c r="DN460" s="180"/>
      <c r="DO460" s="180"/>
      <c r="DP460" s="180"/>
      <c r="DQ460" s="180"/>
      <c r="DR460" s="180"/>
      <c r="DS460" s="180"/>
      <c r="DT460" s="180"/>
      <c r="DU460" s="180"/>
      <c r="DV460" s="180"/>
      <c r="DW460" s="180"/>
      <c r="DX460" s="180"/>
      <c r="DY460" s="180"/>
      <c r="DZ460" s="180"/>
      <c r="EA460" s="180"/>
      <c r="EB460" s="180"/>
      <c r="EC460" s="180"/>
      <c r="ED460" s="180"/>
      <c r="EE460" s="180"/>
      <c r="EF460" s="180"/>
      <c r="EG460" s="180"/>
      <c r="EH460" s="180"/>
      <c r="EI460" s="180"/>
      <c r="EJ460" s="180"/>
      <c r="EK460" s="180"/>
      <c r="EL460" s="180"/>
      <c r="EM460" s="180"/>
      <c r="EN460" s="180"/>
      <c r="EO460" s="180"/>
      <c r="EP460" s="180"/>
      <c r="EQ460" s="180"/>
      <c r="ER460" s="180"/>
      <c r="ES460" s="180"/>
      <c r="ET460" s="180"/>
      <c r="EU460" s="180"/>
      <c r="EV460" s="180"/>
      <c r="EW460" s="180"/>
      <c r="EX460" s="180"/>
      <c r="EY460" s="180"/>
      <c r="EZ460" s="180"/>
      <c r="FA460" s="180"/>
      <c r="FB460" s="180"/>
      <c r="FC460" s="180"/>
      <c r="FD460" s="180"/>
      <c r="FE460" s="180"/>
      <c r="FF460" s="180"/>
      <c r="FG460" s="180"/>
      <c r="FH460" s="180"/>
    </row>
    <row r="461" spans="2:164" hidden="1" x14ac:dyDescent="0.3">
      <c r="B461" s="699">
        <f>+IFERROR(VLOOKUP(D461,'LP-Servicios'!$E$152:$F$252,2,FALSE),0)</f>
        <v>2711221.3</v>
      </c>
      <c r="C461" s="700">
        <f t="shared" si="606"/>
        <v>38</v>
      </c>
      <c r="D461" s="314" t="str">
        <f t="shared" si="606"/>
        <v>DTM CIRC-DTM Pileta entPAD,30 Km(1-2Rigs</v>
      </c>
      <c r="E461" s="208">
        <f t="shared" si="613"/>
        <v>0</v>
      </c>
      <c r="F461" s="208">
        <f t="shared" si="615"/>
        <v>0</v>
      </c>
      <c r="G461" s="208">
        <f t="shared" si="615"/>
        <v>0</v>
      </c>
      <c r="H461" s="208">
        <f t="shared" si="615"/>
        <v>0</v>
      </c>
      <c r="I461" s="208">
        <f t="shared" si="615"/>
        <v>0</v>
      </c>
      <c r="J461" s="208">
        <f t="shared" si="615"/>
        <v>0</v>
      </c>
      <c r="K461" s="208">
        <f t="shared" si="615"/>
        <v>0</v>
      </c>
      <c r="L461" s="208">
        <f t="shared" si="615"/>
        <v>0</v>
      </c>
      <c r="M461" s="208">
        <f t="shared" si="615"/>
        <v>0</v>
      </c>
      <c r="N461" s="208">
        <f t="shared" si="615"/>
        <v>0</v>
      </c>
      <c r="O461" s="208">
        <f t="shared" si="615"/>
        <v>0</v>
      </c>
      <c r="P461" s="208">
        <f t="shared" si="615"/>
        <v>0</v>
      </c>
      <c r="Q461" s="208">
        <f t="shared" si="615"/>
        <v>8133663.8999999994</v>
      </c>
      <c r="R461" s="208">
        <f t="shared" si="615"/>
        <v>8133663.8999999994</v>
      </c>
      <c r="S461" s="208">
        <f t="shared" si="615"/>
        <v>8133663.8999999994</v>
      </c>
      <c r="T461" s="208">
        <f t="shared" si="615"/>
        <v>0</v>
      </c>
      <c r="U461" s="208">
        <f t="shared" si="615"/>
        <v>0</v>
      </c>
      <c r="V461" s="208">
        <f t="shared" si="615"/>
        <v>0</v>
      </c>
      <c r="W461" s="208">
        <f t="shared" si="615"/>
        <v>0</v>
      </c>
      <c r="X461" s="208">
        <f t="shared" si="615"/>
        <v>0</v>
      </c>
      <c r="Y461" s="208">
        <f t="shared" si="615"/>
        <v>0</v>
      </c>
      <c r="Z461" s="208">
        <f t="shared" si="615"/>
        <v>0</v>
      </c>
      <c r="AA461" s="208">
        <f t="shared" si="615"/>
        <v>0</v>
      </c>
      <c r="AB461" s="208">
        <f t="shared" si="615"/>
        <v>0</v>
      </c>
      <c r="AC461" s="208">
        <f t="shared" si="615"/>
        <v>0</v>
      </c>
      <c r="AD461" s="208">
        <f t="shared" si="615"/>
        <v>0</v>
      </c>
      <c r="AE461" s="208">
        <f t="shared" si="615"/>
        <v>0</v>
      </c>
      <c r="AF461" s="208">
        <f t="shared" si="615"/>
        <v>0</v>
      </c>
      <c r="AG461" s="208">
        <f t="shared" si="615"/>
        <v>0</v>
      </c>
      <c r="AH461" s="208">
        <f t="shared" si="615"/>
        <v>0</v>
      </c>
      <c r="AI461" s="208">
        <f t="shared" si="615"/>
        <v>0</v>
      </c>
      <c r="AJ461" s="208">
        <f t="shared" si="615"/>
        <v>0</v>
      </c>
      <c r="AK461" s="208">
        <f t="shared" si="615"/>
        <v>0</v>
      </c>
      <c r="AL461" s="208">
        <f t="shared" si="615"/>
        <v>0</v>
      </c>
      <c r="AM461" s="208">
        <f t="shared" si="615"/>
        <v>0</v>
      </c>
      <c r="AN461" s="208">
        <f t="shared" si="615"/>
        <v>0</v>
      </c>
      <c r="AO461" s="208">
        <f t="shared" si="615"/>
        <v>0</v>
      </c>
      <c r="AP461" s="208">
        <f t="shared" si="615"/>
        <v>0</v>
      </c>
      <c r="AQ461" s="208">
        <f t="shared" si="615"/>
        <v>0</v>
      </c>
      <c r="AR461" s="208">
        <f t="shared" si="615"/>
        <v>0</v>
      </c>
      <c r="AS461" s="208">
        <f t="shared" si="615"/>
        <v>0</v>
      </c>
      <c r="AT461" s="208">
        <f t="shared" si="615"/>
        <v>0</v>
      </c>
      <c r="AU461" s="208">
        <f t="shared" si="615"/>
        <v>0</v>
      </c>
      <c r="AV461" s="208">
        <f t="shared" si="615"/>
        <v>0</v>
      </c>
      <c r="AW461" s="208">
        <f t="shared" si="615"/>
        <v>0</v>
      </c>
      <c r="AX461" s="208">
        <f t="shared" si="615"/>
        <v>0</v>
      </c>
      <c r="AY461" s="208">
        <f t="shared" si="615"/>
        <v>0</v>
      </c>
      <c r="AZ461" s="208">
        <f t="shared" si="615"/>
        <v>0</v>
      </c>
      <c r="BA461" s="208">
        <f t="shared" si="615"/>
        <v>0</v>
      </c>
      <c r="BB461" s="208">
        <f t="shared" si="615"/>
        <v>0</v>
      </c>
      <c r="BC461" s="208">
        <f t="shared" si="615"/>
        <v>0</v>
      </c>
      <c r="BD461" s="208">
        <f t="shared" si="615"/>
        <v>0</v>
      </c>
      <c r="BE461" s="208">
        <f t="shared" si="615"/>
        <v>0</v>
      </c>
      <c r="BF461" s="208">
        <f t="shared" si="615"/>
        <v>0</v>
      </c>
      <c r="BG461" s="208">
        <f t="shared" si="615"/>
        <v>0</v>
      </c>
      <c r="BH461" s="208">
        <f t="shared" si="615"/>
        <v>0</v>
      </c>
      <c r="BI461" s="208">
        <f t="shared" si="615"/>
        <v>0</v>
      </c>
      <c r="BJ461" s="208">
        <f t="shared" si="615"/>
        <v>0</v>
      </c>
      <c r="BK461" s="208">
        <f t="shared" si="615"/>
        <v>0</v>
      </c>
      <c r="BL461" s="208">
        <f t="shared" si="615"/>
        <v>0</v>
      </c>
      <c r="BM461" s="208">
        <f t="shared" si="615"/>
        <v>0</v>
      </c>
      <c r="BN461" s="208">
        <f t="shared" si="615"/>
        <v>0</v>
      </c>
      <c r="BO461" s="208">
        <f t="shared" si="615"/>
        <v>0</v>
      </c>
      <c r="BP461" s="208">
        <f t="shared" si="615"/>
        <v>0</v>
      </c>
      <c r="BQ461" s="208">
        <f t="shared" ref="BQ461:CF464" si="616">+$B461*BQ152</f>
        <v>0</v>
      </c>
      <c r="BR461" s="208">
        <f t="shared" si="616"/>
        <v>0</v>
      </c>
      <c r="BS461" s="208">
        <f t="shared" si="616"/>
        <v>0</v>
      </c>
      <c r="BT461" s="208">
        <f t="shared" si="616"/>
        <v>0</v>
      </c>
      <c r="BU461" s="208">
        <f t="shared" si="616"/>
        <v>0</v>
      </c>
      <c r="BV461" s="208">
        <f t="shared" si="616"/>
        <v>0</v>
      </c>
      <c r="BW461" s="208">
        <f t="shared" si="616"/>
        <v>0</v>
      </c>
      <c r="BX461" s="208">
        <f t="shared" si="616"/>
        <v>0</v>
      </c>
      <c r="BY461" s="208">
        <f t="shared" si="616"/>
        <v>0</v>
      </c>
      <c r="BZ461" s="208">
        <f t="shared" si="616"/>
        <v>0</v>
      </c>
      <c r="CA461" s="208">
        <f t="shared" si="616"/>
        <v>0</v>
      </c>
      <c r="CB461" s="208">
        <f t="shared" si="616"/>
        <v>0</v>
      </c>
      <c r="CC461" s="208">
        <f t="shared" si="616"/>
        <v>0</v>
      </c>
      <c r="CD461" s="208">
        <f t="shared" si="616"/>
        <v>0</v>
      </c>
      <c r="CE461" s="208">
        <f t="shared" si="616"/>
        <v>0</v>
      </c>
      <c r="CF461" s="208">
        <f t="shared" si="616"/>
        <v>0</v>
      </c>
      <c r="CG461" s="180"/>
      <c r="CH461" s="180"/>
      <c r="CI461" s="180"/>
      <c r="CJ461" s="180"/>
      <c r="CK461" s="180"/>
      <c r="CL461" s="180"/>
      <c r="CM461" s="180"/>
      <c r="CN461" s="180"/>
      <c r="CO461" s="180"/>
      <c r="CP461" s="180"/>
      <c r="CQ461" s="180"/>
      <c r="CR461" s="180"/>
      <c r="CS461" s="180"/>
      <c r="CT461" s="180"/>
      <c r="CU461" s="180"/>
      <c r="CV461" s="180"/>
      <c r="CW461" s="180"/>
      <c r="CX461" s="180"/>
      <c r="CY461" s="180"/>
      <c r="CZ461" s="180"/>
      <c r="DA461" s="180"/>
      <c r="DB461" s="180"/>
      <c r="DC461" s="180"/>
      <c r="DD461" s="180"/>
      <c r="DE461" s="180"/>
      <c r="DF461" s="180"/>
      <c r="DG461" s="180"/>
      <c r="DH461" s="180"/>
      <c r="DI461" s="180"/>
      <c r="DJ461" s="180"/>
      <c r="DK461" s="180"/>
      <c r="DL461" s="180"/>
      <c r="DM461" s="180"/>
      <c r="DN461" s="180"/>
      <c r="DO461" s="180"/>
      <c r="DP461" s="180"/>
      <c r="DQ461" s="180"/>
      <c r="DR461" s="180"/>
      <c r="DS461" s="180"/>
      <c r="DT461" s="180"/>
      <c r="DU461" s="180"/>
      <c r="DV461" s="180"/>
      <c r="DW461" s="180"/>
      <c r="DX461" s="180"/>
      <c r="DY461" s="180"/>
      <c r="DZ461" s="180"/>
      <c r="EA461" s="180"/>
      <c r="EB461" s="180"/>
      <c r="EC461" s="180"/>
      <c r="ED461" s="180"/>
      <c r="EE461" s="180"/>
      <c r="EF461" s="180"/>
      <c r="EG461" s="180"/>
      <c r="EH461" s="180"/>
      <c r="EI461" s="180"/>
      <c r="EJ461" s="180"/>
      <c r="EK461" s="180"/>
      <c r="EL461" s="180"/>
      <c r="EM461" s="180"/>
      <c r="EN461" s="180"/>
      <c r="EO461" s="180"/>
      <c r="EP461" s="180"/>
      <c r="EQ461" s="180"/>
      <c r="ER461" s="180"/>
      <c r="ES461" s="180"/>
      <c r="ET461" s="180"/>
      <c r="EU461" s="180"/>
      <c r="EV461" s="180"/>
      <c r="EW461" s="180"/>
      <c r="EX461" s="180"/>
      <c r="EY461" s="180"/>
      <c r="EZ461" s="180"/>
      <c r="FA461" s="180"/>
      <c r="FB461" s="180"/>
      <c r="FC461" s="180"/>
      <c r="FD461" s="180"/>
      <c r="FE461" s="180"/>
      <c r="FF461" s="180"/>
      <c r="FG461" s="180"/>
      <c r="FH461" s="180"/>
    </row>
    <row r="462" spans="2:164" hidden="1" x14ac:dyDescent="0.3">
      <c r="B462" s="699">
        <f>+IFERROR(VLOOKUP(D462,'LP-Servicios'!$E$152:$F$252,2,FALSE),0)</f>
        <v>35220.29</v>
      </c>
      <c r="C462" s="700">
        <f t="shared" si="606"/>
        <v>39</v>
      </c>
      <c r="D462" s="314" t="str">
        <f t="shared" si="606"/>
        <v>DTM CIRC-Km Adic Traslado Pileta(1-2Rigs</v>
      </c>
      <c r="E462" s="208">
        <f t="shared" si="613"/>
        <v>0</v>
      </c>
      <c r="F462" s="208">
        <f t="shared" ref="F462:BQ465" si="617">+$B462*F153</f>
        <v>0</v>
      </c>
      <c r="G462" s="208">
        <f t="shared" si="617"/>
        <v>0</v>
      </c>
      <c r="H462" s="208">
        <f t="shared" si="617"/>
        <v>0</v>
      </c>
      <c r="I462" s="208">
        <f t="shared" si="617"/>
        <v>0</v>
      </c>
      <c r="J462" s="208">
        <f t="shared" si="617"/>
        <v>0</v>
      </c>
      <c r="K462" s="208">
        <f t="shared" si="617"/>
        <v>0</v>
      </c>
      <c r="L462" s="208">
        <f t="shared" si="617"/>
        <v>0</v>
      </c>
      <c r="M462" s="208">
        <f t="shared" si="617"/>
        <v>0</v>
      </c>
      <c r="N462" s="208">
        <f t="shared" si="617"/>
        <v>0</v>
      </c>
      <c r="O462" s="208">
        <f t="shared" si="617"/>
        <v>0</v>
      </c>
      <c r="P462" s="208">
        <f t="shared" si="617"/>
        <v>0</v>
      </c>
      <c r="Q462" s="208">
        <f t="shared" si="617"/>
        <v>0</v>
      </c>
      <c r="R462" s="208">
        <f t="shared" si="617"/>
        <v>0</v>
      </c>
      <c r="S462" s="208">
        <f t="shared" si="617"/>
        <v>0</v>
      </c>
      <c r="T462" s="208">
        <f t="shared" si="617"/>
        <v>0</v>
      </c>
      <c r="U462" s="208">
        <f t="shared" si="617"/>
        <v>0</v>
      </c>
      <c r="V462" s="208">
        <f t="shared" si="617"/>
        <v>0</v>
      </c>
      <c r="W462" s="208">
        <f t="shared" si="617"/>
        <v>0</v>
      </c>
      <c r="X462" s="208">
        <f t="shared" si="617"/>
        <v>0</v>
      </c>
      <c r="Y462" s="208">
        <f t="shared" si="617"/>
        <v>0</v>
      </c>
      <c r="Z462" s="208">
        <f t="shared" si="617"/>
        <v>0</v>
      </c>
      <c r="AA462" s="208">
        <f t="shared" si="617"/>
        <v>0</v>
      </c>
      <c r="AB462" s="208">
        <f t="shared" si="617"/>
        <v>0</v>
      </c>
      <c r="AC462" s="208">
        <f t="shared" si="617"/>
        <v>0</v>
      </c>
      <c r="AD462" s="208">
        <f t="shared" si="617"/>
        <v>0</v>
      </c>
      <c r="AE462" s="208">
        <f t="shared" si="617"/>
        <v>0</v>
      </c>
      <c r="AF462" s="208">
        <f t="shared" si="617"/>
        <v>0</v>
      </c>
      <c r="AG462" s="208">
        <f t="shared" si="617"/>
        <v>0</v>
      </c>
      <c r="AH462" s="208">
        <f t="shared" si="617"/>
        <v>0</v>
      </c>
      <c r="AI462" s="208">
        <f t="shared" si="617"/>
        <v>0</v>
      </c>
      <c r="AJ462" s="208">
        <f t="shared" si="617"/>
        <v>0</v>
      </c>
      <c r="AK462" s="208">
        <f t="shared" si="617"/>
        <v>0</v>
      </c>
      <c r="AL462" s="208">
        <f t="shared" si="617"/>
        <v>0</v>
      </c>
      <c r="AM462" s="208">
        <f t="shared" si="617"/>
        <v>0</v>
      </c>
      <c r="AN462" s="208">
        <f t="shared" si="617"/>
        <v>0</v>
      </c>
      <c r="AO462" s="208">
        <f t="shared" si="617"/>
        <v>0</v>
      </c>
      <c r="AP462" s="208">
        <f t="shared" si="617"/>
        <v>0</v>
      </c>
      <c r="AQ462" s="208">
        <f t="shared" si="617"/>
        <v>0</v>
      </c>
      <c r="AR462" s="208">
        <f t="shared" si="617"/>
        <v>0</v>
      </c>
      <c r="AS462" s="208">
        <f t="shared" si="617"/>
        <v>0</v>
      </c>
      <c r="AT462" s="208">
        <f t="shared" si="617"/>
        <v>0</v>
      </c>
      <c r="AU462" s="208">
        <f t="shared" si="617"/>
        <v>0</v>
      </c>
      <c r="AV462" s="208">
        <f t="shared" si="617"/>
        <v>0</v>
      </c>
      <c r="AW462" s="208">
        <f t="shared" si="617"/>
        <v>0</v>
      </c>
      <c r="AX462" s="208">
        <f t="shared" si="617"/>
        <v>0</v>
      </c>
      <c r="AY462" s="208">
        <f t="shared" si="617"/>
        <v>0</v>
      </c>
      <c r="AZ462" s="208">
        <f t="shared" si="617"/>
        <v>0</v>
      </c>
      <c r="BA462" s="208">
        <f t="shared" si="617"/>
        <v>0</v>
      </c>
      <c r="BB462" s="208">
        <f t="shared" si="617"/>
        <v>0</v>
      </c>
      <c r="BC462" s="208">
        <f t="shared" si="617"/>
        <v>0</v>
      </c>
      <c r="BD462" s="208">
        <f t="shared" si="617"/>
        <v>0</v>
      </c>
      <c r="BE462" s="208">
        <f t="shared" si="617"/>
        <v>0</v>
      </c>
      <c r="BF462" s="208">
        <f t="shared" si="617"/>
        <v>0</v>
      </c>
      <c r="BG462" s="208">
        <f t="shared" si="617"/>
        <v>0</v>
      </c>
      <c r="BH462" s="208">
        <f t="shared" si="617"/>
        <v>0</v>
      </c>
      <c r="BI462" s="208">
        <f t="shared" si="617"/>
        <v>0</v>
      </c>
      <c r="BJ462" s="208">
        <f t="shared" si="617"/>
        <v>0</v>
      </c>
      <c r="BK462" s="208">
        <f t="shared" si="617"/>
        <v>0</v>
      </c>
      <c r="BL462" s="208">
        <f t="shared" si="617"/>
        <v>0</v>
      </c>
      <c r="BM462" s="208">
        <f t="shared" si="617"/>
        <v>0</v>
      </c>
      <c r="BN462" s="208">
        <f t="shared" si="617"/>
        <v>0</v>
      </c>
      <c r="BO462" s="208">
        <f t="shared" si="617"/>
        <v>0</v>
      </c>
      <c r="BP462" s="208">
        <f t="shared" si="617"/>
        <v>0</v>
      </c>
      <c r="BQ462" s="208">
        <f t="shared" si="617"/>
        <v>0</v>
      </c>
      <c r="BR462" s="208">
        <f t="shared" si="616"/>
        <v>0</v>
      </c>
      <c r="BS462" s="208">
        <f t="shared" si="616"/>
        <v>0</v>
      </c>
      <c r="BT462" s="208">
        <f t="shared" si="616"/>
        <v>0</v>
      </c>
      <c r="BU462" s="208">
        <f t="shared" si="616"/>
        <v>0</v>
      </c>
      <c r="BV462" s="208">
        <f t="shared" si="616"/>
        <v>0</v>
      </c>
      <c r="BW462" s="208">
        <f t="shared" si="616"/>
        <v>0</v>
      </c>
      <c r="BX462" s="208">
        <f t="shared" si="616"/>
        <v>0</v>
      </c>
      <c r="BY462" s="208">
        <f t="shared" si="616"/>
        <v>0</v>
      </c>
      <c r="BZ462" s="208">
        <f t="shared" si="616"/>
        <v>0</v>
      </c>
      <c r="CA462" s="208">
        <f t="shared" si="616"/>
        <v>0</v>
      </c>
      <c r="CB462" s="208">
        <f t="shared" si="616"/>
        <v>0</v>
      </c>
      <c r="CC462" s="208">
        <f t="shared" si="616"/>
        <v>0</v>
      </c>
      <c r="CD462" s="208">
        <f t="shared" si="616"/>
        <v>0</v>
      </c>
      <c r="CE462" s="208">
        <f t="shared" si="616"/>
        <v>0</v>
      </c>
      <c r="CF462" s="208">
        <f t="shared" si="616"/>
        <v>0</v>
      </c>
      <c r="CG462" s="180"/>
      <c r="CH462" s="180"/>
      <c r="CI462" s="180"/>
      <c r="CJ462" s="180"/>
      <c r="CK462" s="180"/>
      <c r="CL462" s="180"/>
      <c r="CM462" s="180"/>
      <c r="CN462" s="180"/>
      <c r="CO462" s="180"/>
      <c r="CP462" s="180"/>
      <c r="CQ462" s="180"/>
      <c r="CR462" s="180"/>
      <c r="CS462" s="180"/>
      <c r="CT462" s="180"/>
      <c r="CU462" s="180"/>
      <c r="CV462" s="180"/>
      <c r="CW462" s="180"/>
      <c r="CX462" s="180"/>
      <c r="CY462" s="180"/>
      <c r="CZ462" s="180"/>
      <c r="DA462" s="180"/>
      <c r="DB462" s="180"/>
      <c r="DC462" s="180"/>
      <c r="DD462" s="180"/>
      <c r="DE462" s="180"/>
      <c r="DF462" s="180"/>
      <c r="DG462" s="180"/>
      <c r="DH462" s="180"/>
      <c r="DI462" s="180"/>
      <c r="DJ462" s="180"/>
      <c r="DK462" s="180"/>
      <c r="DL462" s="180"/>
      <c r="DM462" s="180"/>
      <c r="DN462" s="180"/>
      <c r="DO462" s="180"/>
      <c r="DP462" s="180"/>
      <c r="DQ462" s="180"/>
      <c r="DR462" s="180"/>
      <c r="DS462" s="180"/>
      <c r="DT462" s="180"/>
      <c r="DU462" s="180"/>
      <c r="DV462" s="180"/>
      <c r="DW462" s="180"/>
      <c r="DX462" s="180"/>
      <c r="DY462" s="180"/>
      <c r="DZ462" s="180"/>
      <c r="EA462" s="180"/>
      <c r="EB462" s="180"/>
      <c r="EC462" s="180"/>
      <c r="ED462" s="180"/>
      <c r="EE462" s="180"/>
      <c r="EF462" s="180"/>
      <c r="EG462" s="180"/>
      <c r="EH462" s="180"/>
      <c r="EI462" s="180"/>
      <c r="EJ462" s="180"/>
      <c r="EK462" s="180"/>
      <c r="EL462" s="180"/>
      <c r="EM462" s="180"/>
      <c r="EN462" s="180"/>
      <c r="EO462" s="180"/>
      <c r="EP462" s="180"/>
      <c r="EQ462" s="180"/>
      <c r="ER462" s="180"/>
      <c r="ES462" s="180"/>
      <c r="ET462" s="180"/>
      <c r="EU462" s="180"/>
      <c r="EV462" s="180"/>
      <c r="EW462" s="180"/>
      <c r="EX462" s="180"/>
      <c r="EY462" s="180"/>
      <c r="EZ462" s="180"/>
      <c r="FA462" s="180"/>
      <c r="FB462" s="180"/>
      <c r="FC462" s="180"/>
      <c r="FD462" s="180"/>
      <c r="FE462" s="180"/>
      <c r="FF462" s="180"/>
      <c r="FG462" s="180"/>
      <c r="FH462" s="180"/>
    </row>
    <row r="463" spans="2:164" hidden="1" x14ac:dyDescent="0.3">
      <c r="B463" s="699">
        <f>+IFERROR(VLOOKUP(D463,'LP-Servicios'!$E$152:$F$252,2,FALSE),0)</f>
        <v>35220.29</v>
      </c>
      <c r="C463" s="700">
        <f t="shared" si="606"/>
        <v>40</v>
      </c>
      <c r="D463" s="314" t="str">
        <f t="shared" si="606"/>
        <v>DTM CIRC-Km Adicional miscelaneo(1-2Rigs</v>
      </c>
      <c r="E463" s="208">
        <f t="shared" si="613"/>
        <v>0</v>
      </c>
      <c r="F463" s="208">
        <f t="shared" si="617"/>
        <v>0</v>
      </c>
      <c r="G463" s="208">
        <f t="shared" si="617"/>
        <v>0</v>
      </c>
      <c r="H463" s="208">
        <f t="shared" si="617"/>
        <v>0</v>
      </c>
      <c r="I463" s="208">
        <f t="shared" si="617"/>
        <v>0</v>
      </c>
      <c r="J463" s="208">
        <f t="shared" si="617"/>
        <v>0</v>
      </c>
      <c r="K463" s="208">
        <f t="shared" si="617"/>
        <v>0</v>
      </c>
      <c r="L463" s="208">
        <f t="shared" si="617"/>
        <v>0</v>
      </c>
      <c r="M463" s="208">
        <f t="shared" si="617"/>
        <v>0</v>
      </c>
      <c r="N463" s="208">
        <f t="shared" si="617"/>
        <v>0</v>
      </c>
      <c r="O463" s="208">
        <f t="shared" si="617"/>
        <v>0</v>
      </c>
      <c r="P463" s="208">
        <f t="shared" si="617"/>
        <v>0</v>
      </c>
      <c r="Q463" s="208">
        <f t="shared" si="617"/>
        <v>0</v>
      </c>
      <c r="R463" s="208">
        <f t="shared" si="617"/>
        <v>0</v>
      </c>
      <c r="S463" s="208">
        <f t="shared" si="617"/>
        <v>0</v>
      </c>
      <c r="T463" s="208">
        <f t="shared" si="617"/>
        <v>0</v>
      </c>
      <c r="U463" s="208">
        <f t="shared" si="617"/>
        <v>0</v>
      </c>
      <c r="V463" s="208">
        <f t="shared" si="617"/>
        <v>0</v>
      </c>
      <c r="W463" s="208">
        <f t="shared" si="617"/>
        <v>0</v>
      </c>
      <c r="X463" s="208">
        <f t="shared" si="617"/>
        <v>0</v>
      </c>
      <c r="Y463" s="208">
        <f t="shared" si="617"/>
        <v>0</v>
      </c>
      <c r="Z463" s="208">
        <f t="shared" si="617"/>
        <v>0</v>
      </c>
      <c r="AA463" s="208">
        <f t="shared" si="617"/>
        <v>0</v>
      </c>
      <c r="AB463" s="208">
        <f t="shared" si="617"/>
        <v>0</v>
      </c>
      <c r="AC463" s="208">
        <f t="shared" si="617"/>
        <v>0</v>
      </c>
      <c r="AD463" s="208">
        <f t="shared" si="617"/>
        <v>0</v>
      </c>
      <c r="AE463" s="208">
        <f t="shared" si="617"/>
        <v>0</v>
      </c>
      <c r="AF463" s="208">
        <f t="shared" si="617"/>
        <v>0</v>
      </c>
      <c r="AG463" s="208">
        <f t="shared" si="617"/>
        <v>0</v>
      </c>
      <c r="AH463" s="208">
        <f t="shared" si="617"/>
        <v>0</v>
      </c>
      <c r="AI463" s="208">
        <f t="shared" si="617"/>
        <v>0</v>
      </c>
      <c r="AJ463" s="208">
        <f t="shared" si="617"/>
        <v>0</v>
      </c>
      <c r="AK463" s="208">
        <f t="shared" si="617"/>
        <v>0</v>
      </c>
      <c r="AL463" s="208">
        <f t="shared" si="617"/>
        <v>0</v>
      </c>
      <c r="AM463" s="208">
        <f t="shared" si="617"/>
        <v>0</v>
      </c>
      <c r="AN463" s="208">
        <f t="shared" si="617"/>
        <v>0</v>
      </c>
      <c r="AO463" s="208">
        <f t="shared" si="617"/>
        <v>0</v>
      </c>
      <c r="AP463" s="208">
        <f t="shared" si="617"/>
        <v>0</v>
      </c>
      <c r="AQ463" s="208">
        <f t="shared" si="617"/>
        <v>0</v>
      </c>
      <c r="AR463" s="208">
        <f t="shared" si="617"/>
        <v>0</v>
      </c>
      <c r="AS463" s="208">
        <f t="shared" si="617"/>
        <v>0</v>
      </c>
      <c r="AT463" s="208">
        <f t="shared" si="617"/>
        <v>0</v>
      </c>
      <c r="AU463" s="208">
        <f t="shared" si="617"/>
        <v>0</v>
      </c>
      <c r="AV463" s="208">
        <f t="shared" si="617"/>
        <v>0</v>
      </c>
      <c r="AW463" s="208">
        <f t="shared" si="617"/>
        <v>0</v>
      </c>
      <c r="AX463" s="208">
        <f t="shared" si="617"/>
        <v>0</v>
      </c>
      <c r="AY463" s="208">
        <f t="shared" si="617"/>
        <v>0</v>
      </c>
      <c r="AZ463" s="208">
        <f t="shared" si="617"/>
        <v>0</v>
      </c>
      <c r="BA463" s="208">
        <f t="shared" si="617"/>
        <v>0</v>
      </c>
      <c r="BB463" s="208">
        <f t="shared" si="617"/>
        <v>0</v>
      </c>
      <c r="BC463" s="208">
        <f t="shared" si="617"/>
        <v>0</v>
      </c>
      <c r="BD463" s="208">
        <f t="shared" si="617"/>
        <v>0</v>
      </c>
      <c r="BE463" s="208">
        <f t="shared" si="617"/>
        <v>0</v>
      </c>
      <c r="BF463" s="208">
        <f t="shared" si="617"/>
        <v>0</v>
      </c>
      <c r="BG463" s="208">
        <f t="shared" si="617"/>
        <v>0</v>
      </c>
      <c r="BH463" s="208">
        <f t="shared" si="617"/>
        <v>0</v>
      </c>
      <c r="BI463" s="208">
        <f t="shared" si="617"/>
        <v>0</v>
      </c>
      <c r="BJ463" s="208">
        <f t="shared" si="617"/>
        <v>0</v>
      </c>
      <c r="BK463" s="208">
        <f t="shared" si="617"/>
        <v>0</v>
      </c>
      <c r="BL463" s="208">
        <f t="shared" si="617"/>
        <v>0</v>
      </c>
      <c r="BM463" s="208">
        <f t="shared" si="617"/>
        <v>0</v>
      </c>
      <c r="BN463" s="208">
        <f t="shared" si="617"/>
        <v>0</v>
      </c>
      <c r="BO463" s="208">
        <f t="shared" si="617"/>
        <v>0</v>
      </c>
      <c r="BP463" s="208">
        <f t="shared" si="617"/>
        <v>0</v>
      </c>
      <c r="BQ463" s="208">
        <f t="shared" si="617"/>
        <v>0</v>
      </c>
      <c r="BR463" s="208">
        <f t="shared" si="616"/>
        <v>0</v>
      </c>
      <c r="BS463" s="208">
        <f t="shared" si="616"/>
        <v>0</v>
      </c>
      <c r="BT463" s="208">
        <f t="shared" si="616"/>
        <v>0</v>
      </c>
      <c r="BU463" s="208">
        <f t="shared" si="616"/>
        <v>0</v>
      </c>
      <c r="BV463" s="208">
        <f t="shared" si="616"/>
        <v>0</v>
      </c>
      <c r="BW463" s="208">
        <f t="shared" si="616"/>
        <v>0</v>
      </c>
      <c r="BX463" s="208">
        <f t="shared" si="616"/>
        <v>0</v>
      </c>
      <c r="BY463" s="208">
        <f t="shared" si="616"/>
        <v>0</v>
      </c>
      <c r="BZ463" s="208">
        <f t="shared" si="616"/>
        <v>0</v>
      </c>
      <c r="CA463" s="208">
        <f t="shared" si="616"/>
        <v>0</v>
      </c>
      <c r="CB463" s="208">
        <f t="shared" si="616"/>
        <v>0</v>
      </c>
      <c r="CC463" s="208">
        <f t="shared" si="616"/>
        <v>0</v>
      </c>
      <c r="CD463" s="208">
        <f t="shared" si="616"/>
        <v>0</v>
      </c>
      <c r="CE463" s="208">
        <f t="shared" si="616"/>
        <v>0</v>
      </c>
      <c r="CF463" s="208">
        <f t="shared" si="616"/>
        <v>0</v>
      </c>
      <c r="CG463" s="180"/>
      <c r="CH463" s="180"/>
      <c r="CI463" s="180"/>
      <c r="CJ463" s="180"/>
      <c r="CK463" s="180"/>
      <c r="CL463" s="180"/>
      <c r="CM463" s="180"/>
      <c r="CN463" s="180"/>
      <c r="CO463" s="180"/>
      <c r="CP463" s="180"/>
      <c r="CQ463" s="180"/>
      <c r="CR463" s="180"/>
      <c r="CS463" s="180"/>
      <c r="CT463" s="180"/>
      <c r="CU463" s="180"/>
      <c r="CV463" s="180"/>
      <c r="CW463" s="180"/>
      <c r="CX463" s="180"/>
      <c r="CY463" s="180"/>
      <c r="CZ463" s="180"/>
      <c r="DA463" s="180"/>
      <c r="DB463" s="180"/>
      <c r="DC463" s="180"/>
      <c r="DD463" s="180"/>
      <c r="DE463" s="180"/>
      <c r="DF463" s="180"/>
      <c r="DG463" s="180"/>
      <c r="DH463" s="180"/>
      <c r="DI463" s="180"/>
      <c r="DJ463" s="180"/>
      <c r="DK463" s="180"/>
      <c r="DL463" s="180"/>
      <c r="DM463" s="180"/>
      <c r="DN463" s="180"/>
      <c r="DO463" s="180"/>
      <c r="DP463" s="180"/>
      <c r="DQ463" s="180"/>
      <c r="DR463" s="180"/>
      <c r="DS463" s="180"/>
      <c r="DT463" s="180"/>
      <c r="DU463" s="180"/>
      <c r="DV463" s="180"/>
      <c r="DW463" s="180"/>
      <c r="DX463" s="180"/>
      <c r="DY463" s="180"/>
      <c r="DZ463" s="180"/>
      <c r="EA463" s="180"/>
      <c r="EB463" s="180"/>
      <c r="EC463" s="180"/>
      <c r="ED463" s="180"/>
      <c r="EE463" s="180"/>
      <c r="EF463" s="180"/>
      <c r="EG463" s="180"/>
      <c r="EH463" s="180"/>
      <c r="EI463" s="180"/>
      <c r="EJ463" s="180"/>
      <c r="EK463" s="180"/>
      <c r="EL463" s="180"/>
      <c r="EM463" s="180"/>
      <c r="EN463" s="180"/>
      <c r="EO463" s="180"/>
      <c r="EP463" s="180"/>
      <c r="EQ463" s="180"/>
      <c r="ER463" s="180"/>
      <c r="ES463" s="180"/>
      <c r="ET463" s="180"/>
      <c r="EU463" s="180"/>
      <c r="EV463" s="180"/>
      <c r="EW463" s="180"/>
      <c r="EX463" s="180"/>
      <c r="EY463" s="180"/>
      <c r="EZ463" s="180"/>
      <c r="FA463" s="180"/>
      <c r="FB463" s="180"/>
      <c r="FC463" s="180"/>
      <c r="FD463" s="180"/>
      <c r="FE463" s="180"/>
      <c r="FF463" s="180"/>
      <c r="FG463" s="180"/>
      <c r="FH463" s="180"/>
    </row>
    <row r="464" spans="2:164" hidden="1" x14ac:dyDescent="0.3">
      <c r="B464" s="699">
        <f>+IFERROR(VLOOKUP(D464,'LP-Servicios'!$E$152:$F$252,2,FALSE),0)</f>
        <v>5346367.63</v>
      </c>
      <c r="C464" s="700">
        <f t="shared" ref="C464:D483" si="618">+C47</f>
        <v>41</v>
      </c>
      <c r="D464" s="314" t="str">
        <f t="shared" si="618"/>
        <v>DTM CIRC-Mov/Des Miscelan Bs-Yc(1-2Rigs)</v>
      </c>
      <c r="E464" s="208">
        <f t="shared" si="613"/>
        <v>0</v>
      </c>
      <c r="F464" s="208">
        <f t="shared" si="617"/>
        <v>0</v>
      </c>
      <c r="G464" s="208">
        <f t="shared" si="617"/>
        <v>0</v>
      </c>
      <c r="H464" s="208">
        <f t="shared" si="617"/>
        <v>0</v>
      </c>
      <c r="I464" s="208">
        <f t="shared" si="617"/>
        <v>0</v>
      </c>
      <c r="J464" s="208">
        <f t="shared" si="617"/>
        <v>0</v>
      </c>
      <c r="K464" s="208">
        <f t="shared" si="617"/>
        <v>0</v>
      </c>
      <c r="L464" s="208">
        <f t="shared" si="617"/>
        <v>0</v>
      </c>
      <c r="M464" s="208">
        <f t="shared" si="617"/>
        <v>0</v>
      </c>
      <c r="N464" s="208">
        <f t="shared" si="617"/>
        <v>0</v>
      </c>
      <c r="O464" s="208">
        <f t="shared" si="617"/>
        <v>0</v>
      </c>
      <c r="P464" s="208">
        <f t="shared" si="617"/>
        <v>0</v>
      </c>
      <c r="Q464" s="208">
        <f t="shared" si="617"/>
        <v>0</v>
      </c>
      <c r="R464" s="208">
        <f t="shared" si="617"/>
        <v>0</v>
      </c>
      <c r="S464" s="208">
        <f t="shared" si="617"/>
        <v>0</v>
      </c>
      <c r="T464" s="208">
        <f t="shared" si="617"/>
        <v>0</v>
      </c>
      <c r="U464" s="208">
        <f t="shared" si="617"/>
        <v>0</v>
      </c>
      <c r="V464" s="208">
        <f t="shared" si="617"/>
        <v>0</v>
      </c>
      <c r="W464" s="208">
        <f t="shared" si="617"/>
        <v>0</v>
      </c>
      <c r="X464" s="208">
        <f t="shared" si="617"/>
        <v>0</v>
      </c>
      <c r="Y464" s="208">
        <f t="shared" si="617"/>
        <v>0</v>
      </c>
      <c r="Z464" s="208">
        <f t="shared" si="617"/>
        <v>0</v>
      </c>
      <c r="AA464" s="208">
        <f t="shared" si="617"/>
        <v>0</v>
      </c>
      <c r="AB464" s="208">
        <f t="shared" si="617"/>
        <v>0</v>
      </c>
      <c r="AC464" s="208">
        <f t="shared" si="617"/>
        <v>0</v>
      </c>
      <c r="AD464" s="208">
        <f t="shared" si="617"/>
        <v>0</v>
      </c>
      <c r="AE464" s="208">
        <f t="shared" si="617"/>
        <v>0</v>
      </c>
      <c r="AF464" s="208">
        <f t="shared" si="617"/>
        <v>0</v>
      </c>
      <c r="AG464" s="208">
        <f t="shared" si="617"/>
        <v>0</v>
      </c>
      <c r="AH464" s="208">
        <f t="shared" si="617"/>
        <v>0</v>
      </c>
      <c r="AI464" s="208">
        <f t="shared" si="617"/>
        <v>0</v>
      </c>
      <c r="AJ464" s="208">
        <f t="shared" si="617"/>
        <v>0</v>
      </c>
      <c r="AK464" s="208">
        <f t="shared" si="617"/>
        <v>0</v>
      </c>
      <c r="AL464" s="208">
        <f t="shared" si="617"/>
        <v>0</v>
      </c>
      <c r="AM464" s="208">
        <f t="shared" si="617"/>
        <v>0</v>
      </c>
      <c r="AN464" s="208">
        <f t="shared" si="617"/>
        <v>0</v>
      </c>
      <c r="AO464" s="208">
        <f t="shared" si="617"/>
        <v>0</v>
      </c>
      <c r="AP464" s="208">
        <f t="shared" si="617"/>
        <v>0</v>
      </c>
      <c r="AQ464" s="208">
        <f t="shared" si="617"/>
        <v>0</v>
      </c>
      <c r="AR464" s="208">
        <f t="shared" si="617"/>
        <v>0</v>
      </c>
      <c r="AS464" s="208">
        <f t="shared" si="617"/>
        <v>0</v>
      </c>
      <c r="AT464" s="208">
        <f t="shared" si="617"/>
        <v>0</v>
      </c>
      <c r="AU464" s="208">
        <f t="shared" si="617"/>
        <v>0</v>
      </c>
      <c r="AV464" s="208">
        <f t="shared" si="617"/>
        <v>0</v>
      </c>
      <c r="AW464" s="208">
        <f t="shared" si="617"/>
        <v>0</v>
      </c>
      <c r="AX464" s="208">
        <f t="shared" si="617"/>
        <v>0</v>
      </c>
      <c r="AY464" s="208">
        <f t="shared" si="617"/>
        <v>0</v>
      </c>
      <c r="AZ464" s="208">
        <f t="shared" si="617"/>
        <v>0</v>
      </c>
      <c r="BA464" s="208">
        <f t="shared" si="617"/>
        <v>0</v>
      </c>
      <c r="BB464" s="208">
        <f t="shared" si="617"/>
        <v>0</v>
      </c>
      <c r="BC464" s="208">
        <f t="shared" si="617"/>
        <v>0</v>
      </c>
      <c r="BD464" s="208">
        <f t="shared" si="617"/>
        <v>0</v>
      </c>
      <c r="BE464" s="208">
        <f t="shared" si="617"/>
        <v>0</v>
      </c>
      <c r="BF464" s="208">
        <f t="shared" si="617"/>
        <v>0</v>
      </c>
      <c r="BG464" s="208">
        <f t="shared" si="617"/>
        <v>0</v>
      </c>
      <c r="BH464" s="208">
        <f t="shared" si="617"/>
        <v>0</v>
      </c>
      <c r="BI464" s="208">
        <f t="shared" si="617"/>
        <v>0</v>
      </c>
      <c r="BJ464" s="208">
        <f t="shared" si="617"/>
        <v>0</v>
      </c>
      <c r="BK464" s="208">
        <f t="shared" si="617"/>
        <v>0</v>
      </c>
      <c r="BL464" s="208">
        <f t="shared" si="617"/>
        <v>0</v>
      </c>
      <c r="BM464" s="208">
        <f t="shared" si="617"/>
        <v>0</v>
      </c>
      <c r="BN464" s="208">
        <f t="shared" si="617"/>
        <v>0</v>
      </c>
      <c r="BO464" s="208">
        <f t="shared" si="617"/>
        <v>0</v>
      </c>
      <c r="BP464" s="208">
        <f t="shared" si="617"/>
        <v>0</v>
      </c>
      <c r="BQ464" s="208">
        <f t="shared" si="617"/>
        <v>0</v>
      </c>
      <c r="BR464" s="208">
        <f t="shared" si="616"/>
        <v>0</v>
      </c>
      <c r="BS464" s="208">
        <f t="shared" si="616"/>
        <v>0</v>
      </c>
      <c r="BT464" s="208">
        <f t="shared" si="616"/>
        <v>0</v>
      </c>
      <c r="BU464" s="208">
        <f t="shared" si="616"/>
        <v>0</v>
      </c>
      <c r="BV464" s="208">
        <f t="shared" si="616"/>
        <v>0</v>
      </c>
      <c r="BW464" s="208">
        <f t="shared" si="616"/>
        <v>0</v>
      </c>
      <c r="BX464" s="208">
        <f t="shared" si="616"/>
        <v>0</v>
      </c>
      <c r="BY464" s="208">
        <f t="shared" si="616"/>
        <v>0</v>
      </c>
      <c r="BZ464" s="208">
        <f t="shared" si="616"/>
        <v>0</v>
      </c>
      <c r="CA464" s="208">
        <f t="shared" si="616"/>
        <v>0</v>
      </c>
      <c r="CB464" s="208">
        <f t="shared" si="616"/>
        <v>0</v>
      </c>
      <c r="CC464" s="208">
        <f t="shared" si="616"/>
        <v>0</v>
      </c>
      <c r="CD464" s="208">
        <f t="shared" si="616"/>
        <v>0</v>
      </c>
      <c r="CE464" s="208">
        <f t="shared" si="616"/>
        <v>0</v>
      </c>
      <c r="CF464" s="208">
        <f t="shared" si="616"/>
        <v>0</v>
      </c>
      <c r="CG464" s="180"/>
      <c r="CH464" s="180"/>
      <c r="CI464" s="180"/>
      <c r="CJ464" s="180"/>
      <c r="CK464" s="180"/>
      <c r="CL464" s="180"/>
      <c r="CM464" s="180"/>
      <c r="CN464" s="180"/>
      <c r="CO464" s="180"/>
      <c r="CP464" s="180"/>
      <c r="CQ464" s="180"/>
      <c r="CR464" s="180"/>
      <c r="CS464" s="180"/>
      <c r="CT464" s="180"/>
      <c r="CU464" s="180"/>
      <c r="CV464" s="180"/>
      <c r="CW464" s="180"/>
      <c r="CX464" s="180"/>
      <c r="CY464" s="180"/>
      <c r="CZ464" s="180"/>
      <c r="DA464" s="180"/>
      <c r="DB464" s="180"/>
      <c r="DC464" s="180"/>
      <c r="DD464" s="180"/>
      <c r="DE464" s="180"/>
      <c r="DF464" s="180"/>
      <c r="DG464" s="180"/>
      <c r="DH464" s="180"/>
      <c r="DI464" s="180"/>
      <c r="DJ464" s="180"/>
      <c r="DK464" s="180"/>
      <c r="DL464" s="180"/>
      <c r="DM464" s="180"/>
      <c r="DN464" s="180"/>
      <c r="DO464" s="180"/>
      <c r="DP464" s="180"/>
      <c r="DQ464" s="180"/>
      <c r="DR464" s="180"/>
      <c r="DS464" s="180"/>
      <c r="DT464" s="180"/>
      <c r="DU464" s="180"/>
      <c r="DV464" s="180"/>
      <c r="DW464" s="180"/>
      <c r="DX464" s="180"/>
      <c r="DY464" s="180"/>
      <c r="DZ464" s="180"/>
      <c r="EA464" s="180"/>
      <c r="EB464" s="180"/>
      <c r="EC464" s="180"/>
      <c r="ED464" s="180"/>
      <c r="EE464" s="180"/>
      <c r="EF464" s="180"/>
      <c r="EG464" s="180"/>
      <c r="EH464" s="180"/>
      <c r="EI464" s="180"/>
      <c r="EJ464" s="180"/>
      <c r="EK464" s="180"/>
      <c r="EL464" s="180"/>
      <c r="EM464" s="180"/>
      <c r="EN464" s="180"/>
      <c r="EO464" s="180"/>
      <c r="EP464" s="180"/>
      <c r="EQ464" s="180"/>
      <c r="ER464" s="180"/>
      <c r="ES464" s="180"/>
      <c r="ET464" s="180"/>
      <c r="EU464" s="180"/>
      <c r="EV464" s="180"/>
      <c r="EW464" s="180"/>
      <c r="EX464" s="180"/>
      <c r="EY464" s="180"/>
      <c r="EZ464" s="180"/>
      <c r="FA464" s="180"/>
      <c r="FB464" s="180"/>
      <c r="FC464" s="180"/>
      <c r="FD464" s="180"/>
      <c r="FE464" s="180"/>
      <c r="FF464" s="180"/>
      <c r="FG464" s="180"/>
      <c r="FH464" s="180"/>
    </row>
    <row r="465" spans="2:164" hidden="1" x14ac:dyDescent="0.3">
      <c r="B465" s="699">
        <f>+IFERROR(VLOOKUP(D465,'LP-Servicios'!$E$152:$F$252,2,FALSE),0)</f>
        <v>3225941.32</v>
      </c>
      <c r="C465" s="700">
        <f t="shared" si="618"/>
        <v>42</v>
      </c>
      <c r="D465" s="314" t="str">
        <f t="shared" si="618"/>
        <v>DTM CIRC-Mov/DesXPilet,Tk Bas-Yc(1-2Rigs</v>
      </c>
      <c r="E465" s="208">
        <f t="shared" si="613"/>
        <v>0</v>
      </c>
      <c r="F465" s="208">
        <f t="shared" si="617"/>
        <v>0</v>
      </c>
      <c r="G465" s="208">
        <f t="shared" si="617"/>
        <v>0</v>
      </c>
      <c r="H465" s="208">
        <f t="shared" si="617"/>
        <v>0</v>
      </c>
      <c r="I465" s="208">
        <f t="shared" si="617"/>
        <v>0</v>
      </c>
      <c r="J465" s="208">
        <f t="shared" si="617"/>
        <v>0</v>
      </c>
      <c r="K465" s="208">
        <f t="shared" si="617"/>
        <v>0</v>
      </c>
      <c r="L465" s="208">
        <f t="shared" si="617"/>
        <v>0</v>
      </c>
      <c r="M465" s="208">
        <f t="shared" si="617"/>
        <v>0</v>
      </c>
      <c r="N465" s="208">
        <f t="shared" si="617"/>
        <v>0</v>
      </c>
      <c r="O465" s="208">
        <f t="shared" si="617"/>
        <v>0</v>
      </c>
      <c r="P465" s="208">
        <f t="shared" si="617"/>
        <v>0</v>
      </c>
      <c r="Q465" s="208">
        <f t="shared" si="617"/>
        <v>0</v>
      </c>
      <c r="R465" s="208">
        <f t="shared" si="617"/>
        <v>0</v>
      </c>
      <c r="S465" s="208">
        <f t="shared" si="617"/>
        <v>0</v>
      </c>
      <c r="T465" s="208">
        <f t="shared" si="617"/>
        <v>0</v>
      </c>
      <c r="U465" s="208">
        <f t="shared" si="617"/>
        <v>0</v>
      </c>
      <c r="V465" s="208">
        <f t="shared" si="617"/>
        <v>0</v>
      </c>
      <c r="W465" s="208">
        <f t="shared" si="617"/>
        <v>0</v>
      </c>
      <c r="X465" s="208">
        <f t="shared" si="617"/>
        <v>0</v>
      </c>
      <c r="Y465" s="208">
        <f t="shared" si="617"/>
        <v>0</v>
      </c>
      <c r="Z465" s="208">
        <f t="shared" si="617"/>
        <v>0</v>
      </c>
      <c r="AA465" s="208">
        <f t="shared" si="617"/>
        <v>0</v>
      </c>
      <c r="AB465" s="208">
        <f t="shared" si="617"/>
        <v>0</v>
      </c>
      <c r="AC465" s="208">
        <f t="shared" si="617"/>
        <v>0</v>
      </c>
      <c r="AD465" s="208">
        <f t="shared" si="617"/>
        <v>0</v>
      </c>
      <c r="AE465" s="208">
        <f t="shared" si="617"/>
        <v>0</v>
      </c>
      <c r="AF465" s="208">
        <f t="shared" si="617"/>
        <v>0</v>
      </c>
      <c r="AG465" s="208">
        <f t="shared" si="617"/>
        <v>0</v>
      </c>
      <c r="AH465" s="208">
        <f t="shared" si="617"/>
        <v>0</v>
      </c>
      <c r="AI465" s="208">
        <f t="shared" si="617"/>
        <v>0</v>
      </c>
      <c r="AJ465" s="208">
        <f t="shared" si="617"/>
        <v>0</v>
      </c>
      <c r="AK465" s="208">
        <f t="shared" si="617"/>
        <v>0</v>
      </c>
      <c r="AL465" s="208">
        <f t="shared" si="617"/>
        <v>0</v>
      </c>
      <c r="AM465" s="208">
        <f t="shared" si="617"/>
        <v>0</v>
      </c>
      <c r="AN465" s="208">
        <f t="shared" si="617"/>
        <v>0</v>
      </c>
      <c r="AO465" s="208">
        <f t="shared" si="617"/>
        <v>0</v>
      </c>
      <c r="AP465" s="208">
        <f t="shared" si="617"/>
        <v>0</v>
      </c>
      <c r="AQ465" s="208">
        <f t="shared" si="617"/>
        <v>0</v>
      </c>
      <c r="AR465" s="208">
        <f t="shared" si="617"/>
        <v>0</v>
      </c>
      <c r="AS465" s="208">
        <f t="shared" si="617"/>
        <v>0</v>
      </c>
      <c r="AT465" s="208">
        <f t="shared" si="617"/>
        <v>0</v>
      </c>
      <c r="AU465" s="208">
        <f t="shared" si="617"/>
        <v>0</v>
      </c>
      <c r="AV465" s="208">
        <f t="shared" si="617"/>
        <v>0</v>
      </c>
      <c r="AW465" s="208">
        <f t="shared" si="617"/>
        <v>0</v>
      </c>
      <c r="AX465" s="208">
        <f t="shared" si="617"/>
        <v>0</v>
      </c>
      <c r="AY465" s="208">
        <f t="shared" si="617"/>
        <v>0</v>
      </c>
      <c r="AZ465" s="208">
        <f t="shared" si="617"/>
        <v>0</v>
      </c>
      <c r="BA465" s="208">
        <f t="shared" si="617"/>
        <v>0</v>
      </c>
      <c r="BB465" s="208">
        <f t="shared" si="617"/>
        <v>0</v>
      </c>
      <c r="BC465" s="208">
        <f t="shared" si="617"/>
        <v>0</v>
      </c>
      <c r="BD465" s="208">
        <f t="shared" si="617"/>
        <v>0</v>
      </c>
      <c r="BE465" s="208">
        <f t="shared" si="617"/>
        <v>0</v>
      </c>
      <c r="BF465" s="208">
        <f t="shared" si="617"/>
        <v>0</v>
      </c>
      <c r="BG465" s="208">
        <f t="shared" si="617"/>
        <v>0</v>
      </c>
      <c r="BH465" s="208">
        <f t="shared" si="617"/>
        <v>0</v>
      </c>
      <c r="BI465" s="208">
        <f t="shared" si="617"/>
        <v>0</v>
      </c>
      <c r="BJ465" s="208">
        <f t="shared" si="617"/>
        <v>0</v>
      </c>
      <c r="BK465" s="208">
        <f t="shared" si="617"/>
        <v>0</v>
      </c>
      <c r="BL465" s="208">
        <f t="shared" si="617"/>
        <v>0</v>
      </c>
      <c r="BM465" s="208">
        <f t="shared" si="617"/>
        <v>0</v>
      </c>
      <c r="BN465" s="208">
        <f t="shared" si="617"/>
        <v>0</v>
      </c>
      <c r="BO465" s="208">
        <f t="shared" si="617"/>
        <v>0</v>
      </c>
      <c r="BP465" s="208">
        <f t="shared" si="617"/>
        <v>0</v>
      </c>
      <c r="BQ465" s="208">
        <f t="shared" ref="BQ465:CF468" si="619">+$B465*BQ156</f>
        <v>0</v>
      </c>
      <c r="BR465" s="208">
        <f t="shared" si="619"/>
        <v>0</v>
      </c>
      <c r="BS465" s="208">
        <f t="shared" si="619"/>
        <v>0</v>
      </c>
      <c r="BT465" s="208">
        <f t="shared" si="619"/>
        <v>0</v>
      </c>
      <c r="BU465" s="208">
        <f t="shared" si="619"/>
        <v>0</v>
      </c>
      <c r="BV465" s="208">
        <f t="shared" si="619"/>
        <v>0</v>
      </c>
      <c r="BW465" s="208">
        <f t="shared" si="619"/>
        <v>0</v>
      </c>
      <c r="BX465" s="208">
        <f t="shared" si="619"/>
        <v>0</v>
      </c>
      <c r="BY465" s="208">
        <f t="shared" si="619"/>
        <v>0</v>
      </c>
      <c r="BZ465" s="208">
        <f t="shared" si="619"/>
        <v>0</v>
      </c>
      <c r="CA465" s="208">
        <f t="shared" si="619"/>
        <v>0</v>
      </c>
      <c r="CB465" s="208">
        <f t="shared" si="619"/>
        <v>0</v>
      </c>
      <c r="CC465" s="208">
        <f t="shared" si="619"/>
        <v>0</v>
      </c>
      <c r="CD465" s="208">
        <f t="shared" si="619"/>
        <v>0</v>
      </c>
      <c r="CE465" s="208">
        <f t="shared" si="619"/>
        <v>0</v>
      </c>
      <c r="CF465" s="208">
        <f t="shared" si="619"/>
        <v>0</v>
      </c>
      <c r="CG465" s="180"/>
      <c r="CH465" s="180"/>
      <c r="CI465" s="180"/>
      <c r="CJ465" s="180"/>
      <c r="CK465" s="180"/>
      <c r="CL465" s="180"/>
      <c r="CM465" s="180"/>
      <c r="CN465" s="180"/>
      <c r="CO465" s="180"/>
      <c r="CP465" s="180"/>
      <c r="CQ465" s="180"/>
      <c r="CR465" s="180"/>
      <c r="CS465" s="180"/>
      <c r="CT465" s="180"/>
      <c r="CU465" s="180"/>
      <c r="CV465" s="180"/>
      <c r="CW465" s="180"/>
      <c r="CX465" s="180"/>
      <c r="CY465" s="180"/>
      <c r="CZ465" s="180"/>
      <c r="DA465" s="180"/>
      <c r="DB465" s="180"/>
      <c r="DC465" s="180"/>
      <c r="DD465" s="180"/>
      <c r="DE465" s="180"/>
      <c r="DF465" s="180"/>
      <c r="DG465" s="180"/>
      <c r="DH465" s="180"/>
      <c r="DI465" s="180"/>
      <c r="DJ465" s="180"/>
      <c r="DK465" s="180"/>
      <c r="DL465" s="180"/>
      <c r="DM465" s="180"/>
      <c r="DN465" s="180"/>
      <c r="DO465" s="180"/>
      <c r="DP465" s="180"/>
      <c r="DQ465" s="180"/>
      <c r="DR465" s="180"/>
      <c r="DS465" s="180"/>
      <c r="DT465" s="180"/>
      <c r="DU465" s="180"/>
      <c r="DV465" s="180"/>
      <c r="DW465" s="180"/>
      <c r="DX465" s="180"/>
      <c r="DY465" s="180"/>
      <c r="DZ465" s="180"/>
      <c r="EA465" s="180"/>
      <c r="EB465" s="180"/>
      <c r="EC465" s="180"/>
      <c r="ED465" s="180"/>
      <c r="EE465" s="180"/>
      <c r="EF465" s="180"/>
      <c r="EG465" s="180"/>
      <c r="EH465" s="180"/>
      <c r="EI465" s="180"/>
      <c r="EJ465" s="180"/>
      <c r="EK465" s="180"/>
      <c r="EL465" s="180"/>
      <c r="EM465" s="180"/>
      <c r="EN465" s="180"/>
      <c r="EO465" s="180"/>
      <c r="EP465" s="180"/>
      <c r="EQ465" s="180"/>
      <c r="ER465" s="180"/>
      <c r="ES465" s="180"/>
      <c r="ET465" s="180"/>
      <c r="EU465" s="180"/>
      <c r="EV465" s="180"/>
      <c r="EW465" s="180"/>
      <c r="EX465" s="180"/>
      <c r="EY465" s="180"/>
      <c r="EZ465" s="180"/>
      <c r="FA465" s="180"/>
      <c r="FB465" s="180"/>
      <c r="FC465" s="180"/>
      <c r="FD465" s="180"/>
      <c r="FE465" s="180"/>
      <c r="FF465" s="180"/>
      <c r="FG465" s="180"/>
      <c r="FH465" s="180"/>
    </row>
    <row r="466" spans="2:164" hidden="1" x14ac:dyDescent="0.3">
      <c r="B466" s="699">
        <f>+IFERROR(VLOOKUP(D466,'LP-Servicios'!$E$152:$F$252,2,FALSE),0)</f>
        <v>2235985.4300000002</v>
      </c>
      <c r="C466" s="700">
        <f t="shared" si="618"/>
        <v>43</v>
      </c>
      <c r="D466" s="314" t="str">
        <f t="shared" si="618"/>
        <v>GENERADOR C.S-Dia opérativo+GO(1-2Rigs)</v>
      </c>
      <c r="E466" s="208">
        <f t="shared" si="613"/>
        <v>2235985.4300000002</v>
      </c>
      <c r="F466" s="208">
        <f t="shared" ref="F466:BQ469" si="620">+$B466*F157</f>
        <v>2235985.4300000002</v>
      </c>
      <c r="G466" s="208">
        <f t="shared" si="620"/>
        <v>2235985.4300000002</v>
      </c>
      <c r="H466" s="208">
        <f t="shared" si="620"/>
        <v>2235985.4300000002</v>
      </c>
      <c r="I466" s="208">
        <f t="shared" si="620"/>
        <v>2235985.4300000002</v>
      </c>
      <c r="J466" s="208">
        <f t="shared" si="620"/>
        <v>2235985.4300000002</v>
      </c>
      <c r="K466" s="208">
        <f t="shared" si="620"/>
        <v>2235985.4300000002</v>
      </c>
      <c r="L466" s="208">
        <f t="shared" si="620"/>
        <v>2235985.4300000002</v>
      </c>
      <c r="M466" s="208">
        <f t="shared" si="620"/>
        <v>2235985.4300000002</v>
      </c>
      <c r="N466" s="208">
        <f t="shared" si="620"/>
        <v>2235985.4300000002</v>
      </c>
      <c r="O466" s="208">
        <f t="shared" si="620"/>
        <v>2235985.4300000002</v>
      </c>
      <c r="P466" s="208">
        <f t="shared" si="620"/>
        <v>2235985.4300000002</v>
      </c>
      <c r="Q466" s="208">
        <f t="shared" si="620"/>
        <v>0</v>
      </c>
      <c r="R466" s="208">
        <f t="shared" si="620"/>
        <v>0</v>
      </c>
      <c r="S466" s="208">
        <f t="shared" si="620"/>
        <v>0</v>
      </c>
      <c r="T466" s="208">
        <f t="shared" si="620"/>
        <v>0</v>
      </c>
      <c r="U466" s="208">
        <f t="shared" si="620"/>
        <v>0</v>
      </c>
      <c r="V466" s="208">
        <f t="shared" si="620"/>
        <v>0</v>
      </c>
      <c r="W466" s="208">
        <f t="shared" si="620"/>
        <v>0</v>
      </c>
      <c r="X466" s="208">
        <f t="shared" si="620"/>
        <v>0</v>
      </c>
      <c r="Y466" s="208">
        <f t="shared" si="620"/>
        <v>0</v>
      </c>
      <c r="Z466" s="208">
        <f t="shared" si="620"/>
        <v>0</v>
      </c>
      <c r="AA466" s="208">
        <f t="shared" si="620"/>
        <v>0</v>
      </c>
      <c r="AB466" s="208">
        <f t="shared" si="620"/>
        <v>0</v>
      </c>
      <c r="AC466" s="208">
        <f t="shared" si="620"/>
        <v>0</v>
      </c>
      <c r="AD466" s="208">
        <f t="shared" si="620"/>
        <v>0</v>
      </c>
      <c r="AE466" s="208">
        <f t="shared" si="620"/>
        <v>0</v>
      </c>
      <c r="AF466" s="208">
        <f t="shared" si="620"/>
        <v>0</v>
      </c>
      <c r="AG466" s="208">
        <f t="shared" si="620"/>
        <v>0</v>
      </c>
      <c r="AH466" s="208">
        <f t="shared" si="620"/>
        <v>0</v>
      </c>
      <c r="AI466" s="208">
        <f t="shared" si="620"/>
        <v>0</v>
      </c>
      <c r="AJ466" s="208">
        <f t="shared" si="620"/>
        <v>0</v>
      </c>
      <c r="AK466" s="208">
        <f t="shared" si="620"/>
        <v>0</v>
      </c>
      <c r="AL466" s="208">
        <f t="shared" si="620"/>
        <v>0</v>
      </c>
      <c r="AM466" s="208">
        <f t="shared" si="620"/>
        <v>0</v>
      </c>
      <c r="AN466" s="208">
        <f t="shared" si="620"/>
        <v>0</v>
      </c>
      <c r="AO466" s="208">
        <f t="shared" si="620"/>
        <v>0</v>
      </c>
      <c r="AP466" s="208">
        <f t="shared" si="620"/>
        <v>0</v>
      </c>
      <c r="AQ466" s="208">
        <f t="shared" si="620"/>
        <v>0</v>
      </c>
      <c r="AR466" s="208">
        <f t="shared" si="620"/>
        <v>0</v>
      </c>
      <c r="AS466" s="208">
        <f t="shared" si="620"/>
        <v>0</v>
      </c>
      <c r="AT466" s="208">
        <f t="shared" si="620"/>
        <v>0</v>
      </c>
      <c r="AU466" s="208">
        <f t="shared" si="620"/>
        <v>0</v>
      </c>
      <c r="AV466" s="208">
        <f t="shared" si="620"/>
        <v>0</v>
      </c>
      <c r="AW466" s="208">
        <f t="shared" si="620"/>
        <v>0</v>
      </c>
      <c r="AX466" s="208">
        <f t="shared" si="620"/>
        <v>0</v>
      </c>
      <c r="AY466" s="208">
        <f t="shared" si="620"/>
        <v>0</v>
      </c>
      <c r="AZ466" s="208">
        <f t="shared" si="620"/>
        <v>0</v>
      </c>
      <c r="BA466" s="208">
        <f t="shared" si="620"/>
        <v>0</v>
      </c>
      <c r="BB466" s="208">
        <f t="shared" si="620"/>
        <v>0</v>
      </c>
      <c r="BC466" s="208">
        <f t="shared" si="620"/>
        <v>0</v>
      </c>
      <c r="BD466" s="208">
        <f t="shared" si="620"/>
        <v>0</v>
      </c>
      <c r="BE466" s="208">
        <f t="shared" si="620"/>
        <v>0</v>
      </c>
      <c r="BF466" s="208">
        <f t="shared" si="620"/>
        <v>0</v>
      </c>
      <c r="BG466" s="208">
        <f t="shared" si="620"/>
        <v>0</v>
      </c>
      <c r="BH466" s="208">
        <f t="shared" si="620"/>
        <v>0</v>
      </c>
      <c r="BI466" s="208">
        <f t="shared" si="620"/>
        <v>0</v>
      </c>
      <c r="BJ466" s="208">
        <f t="shared" si="620"/>
        <v>0</v>
      </c>
      <c r="BK466" s="208">
        <f t="shared" si="620"/>
        <v>0</v>
      </c>
      <c r="BL466" s="208">
        <f t="shared" si="620"/>
        <v>0</v>
      </c>
      <c r="BM466" s="208">
        <f t="shared" si="620"/>
        <v>0</v>
      </c>
      <c r="BN466" s="208">
        <f t="shared" si="620"/>
        <v>0</v>
      </c>
      <c r="BO466" s="208">
        <f t="shared" si="620"/>
        <v>0</v>
      </c>
      <c r="BP466" s="208">
        <f t="shared" si="620"/>
        <v>0</v>
      </c>
      <c r="BQ466" s="208">
        <f t="shared" si="620"/>
        <v>0</v>
      </c>
      <c r="BR466" s="208">
        <f t="shared" si="619"/>
        <v>0</v>
      </c>
      <c r="BS466" s="208">
        <f t="shared" si="619"/>
        <v>0</v>
      </c>
      <c r="BT466" s="208">
        <f t="shared" si="619"/>
        <v>0</v>
      </c>
      <c r="BU466" s="208">
        <f t="shared" si="619"/>
        <v>0</v>
      </c>
      <c r="BV466" s="208">
        <f t="shared" si="619"/>
        <v>0</v>
      </c>
      <c r="BW466" s="208">
        <f t="shared" si="619"/>
        <v>0</v>
      </c>
      <c r="BX466" s="208">
        <f t="shared" si="619"/>
        <v>0</v>
      </c>
      <c r="BY466" s="208">
        <f t="shared" si="619"/>
        <v>0</v>
      </c>
      <c r="BZ466" s="208">
        <f t="shared" si="619"/>
        <v>0</v>
      </c>
      <c r="CA466" s="208">
        <f t="shared" si="619"/>
        <v>0</v>
      </c>
      <c r="CB466" s="208">
        <f t="shared" si="619"/>
        <v>0</v>
      </c>
      <c r="CC466" s="208">
        <f t="shared" si="619"/>
        <v>0</v>
      </c>
      <c r="CD466" s="208">
        <f t="shared" si="619"/>
        <v>0</v>
      </c>
      <c r="CE466" s="208">
        <f t="shared" si="619"/>
        <v>0</v>
      </c>
      <c r="CF466" s="208">
        <f t="shared" si="619"/>
        <v>0</v>
      </c>
      <c r="CG466" s="180"/>
      <c r="CH466" s="180"/>
      <c r="CI466" s="180"/>
      <c r="CJ466" s="180"/>
      <c r="CK466" s="180"/>
      <c r="CL466" s="180"/>
      <c r="CM466" s="180"/>
      <c r="CN466" s="180"/>
      <c r="CO466" s="180"/>
      <c r="CP466" s="180"/>
      <c r="CQ466" s="180"/>
      <c r="CR466" s="180"/>
      <c r="CS466" s="180"/>
      <c r="CT466" s="180"/>
      <c r="CU466" s="180"/>
      <c r="CV466" s="180"/>
      <c r="CW466" s="180"/>
      <c r="CX466" s="180"/>
      <c r="CY466" s="180"/>
      <c r="CZ466" s="180"/>
      <c r="DA466" s="180"/>
      <c r="DB466" s="180"/>
      <c r="DC466" s="180"/>
      <c r="DD466" s="180"/>
      <c r="DE466" s="180"/>
      <c r="DF466" s="180"/>
      <c r="DG466" s="180"/>
      <c r="DH466" s="180"/>
      <c r="DI466" s="180"/>
      <c r="DJ466" s="180"/>
      <c r="DK466" s="180"/>
      <c r="DL466" s="180"/>
      <c r="DM466" s="180"/>
      <c r="DN466" s="180"/>
      <c r="DO466" s="180"/>
      <c r="DP466" s="180"/>
      <c r="DQ466" s="180"/>
      <c r="DR466" s="180"/>
      <c r="DS466" s="180"/>
      <c r="DT466" s="180"/>
      <c r="DU466" s="180"/>
      <c r="DV466" s="180"/>
      <c r="DW466" s="180"/>
      <c r="DX466" s="180"/>
      <c r="DY466" s="180"/>
      <c r="DZ466" s="180"/>
      <c r="EA466" s="180"/>
      <c r="EB466" s="180"/>
      <c r="EC466" s="180"/>
      <c r="ED466" s="180"/>
      <c r="EE466" s="180"/>
      <c r="EF466" s="180"/>
      <c r="EG466" s="180"/>
      <c r="EH466" s="180"/>
      <c r="EI466" s="180"/>
      <c r="EJ466" s="180"/>
      <c r="EK466" s="180"/>
      <c r="EL466" s="180"/>
      <c r="EM466" s="180"/>
      <c r="EN466" s="180"/>
      <c r="EO466" s="180"/>
      <c r="EP466" s="180"/>
      <c r="EQ466" s="180"/>
      <c r="ER466" s="180"/>
      <c r="ES466" s="180"/>
      <c r="ET466" s="180"/>
      <c r="EU466" s="180"/>
      <c r="EV466" s="180"/>
      <c r="EW466" s="180"/>
      <c r="EX466" s="180"/>
      <c r="EY466" s="180"/>
      <c r="EZ466" s="180"/>
      <c r="FA466" s="180"/>
      <c r="FB466" s="180"/>
      <c r="FC466" s="180"/>
      <c r="FD466" s="180"/>
      <c r="FE466" s="180"/>
      <c r="FF466" s="180"/>
      <c r="FG466" s="180"/>
      <c r="FH466" s="180"/>
    </row>
    <row r="467" spans="2:164" hidden="1" x14ac:dyDescent="0.3">
      <c r="B467" s="699">
        <f>+IFERROR(VLOOKUP(D467,'LP-Servicios'!$E$152:$F$252,2,FALSE),0)</f>
        <v>2711221.3</v>
      </c>
      <c r="C467" s="700">
        <f t="shared" si="618"/>
        <v>44</v>
      </c>
      <c r="D467" s="314" t="str">
        <f t="shared" si="618"/>
        <v>GENERADOR C.S-DTM entr PAD,30Km(1-2Rigs)</v>
      </c>
      <c r="E467" s="208">
        <f t="shared" si="613"/>
        <v>0</v>
      </c>
      <c r="F467" s="208">
        <f t="shared" si="620"/>
        <v>0</v>
      </c>
      <c r="G467" s="208">
        <f t="shared" si="620"/>
        <v>0</v>
      </c>
      <c r="H467" s="208">
        <f t="shared" si="620"/>
        <v>0</v>
      </c>
      <c r="I467" s="208">
        <f t="shared" si="620"/>
        <v>0</v>
      </c>
      <c r="J467" s="208">
        <f t="shared" si="620"/>
        <v>0</v>
      </c>
      <c r="K467" s="208">
        <f t="shared" si="620"/>
        <v>0</v>
      </c>
      <c r="L467" s="208">
        <f t="shared" si="620"/>
        <v>0</v>
      </c>
      <c r="M467" s="208">
        <f t="shared" si="620"/>
        <v>0</v>
      </c>
      <c r="N467" s="208">
        <f t="shared" si="620"/>
        <v>0</v>
      </c>
      <c r="O467" s="208">
        <f t="shared" si="620"/>
        <v>0</v>
      </c>
      <c r="P467" s="208">
        <f t="shared" si="620"/>
        <v>0</v>
      </c>
      <c r="Q467" s="208">
        <f t="shared" si="620"/>
        <v>0</v>
      </c>
      <c r="R467" s="208">
        <f t="shared" si="620"/>
        <v>0</v>
      </c>
      <c r="S467" s="208">
        <f t="shared" si="620"/>
        <v>0</v>
      </c>
      <c r="T467" s="208">
        <f t="shared" si="620"/>
        <v>0</v>
      </c>
      <c r="U467" s="208">
        <f t="shared" si="620"/>
        <v>0</v>
      </c>
      <c r="V467" s="208">
        <f t="shared" si="620"/>
        <v>0</v>
      </c>
      <c r="W467" s="208">
        <f t="shared" si="620"/>
        <v>0</v>
      </c>
      <c r="X467" s="208">
        <f t="shared" si="620"/>
        <v>0</v>
      </c>
      <c r="Y467" s="208">
        <f t="shared" si="620"/>
        <v>0</v>
      </c>
      <c r="Z467" s="208">
        <f t="shared" si="620"/>
        <v>0</v>
      </c>
      <c r="AA467" s="208">
        <f t="shared" si="620"/>
        <v>0</v>
      </c>
      <c r="AB467" s="208">
        <f t="shared" si="620"/>
        <v>0</v>
      </c>
      <c r="AC467" s="208">
        <f t="shared" si="620"/>
        <v>0</v>
      </c>
      <c r="AD467" s="208">
        <f t="shared" si="620"/>
        <v>0</v>
      </c>
      <c r="AE467" s="208">
        <f t="shared" si="620"/>
        <v>0</v>
      </c>
      <c r="AF467" s="208">
        <f t="shared" si="620"/>
        <v>0</v>
      </c>
      <c r="AG467" s="208">
        <f t="shared" si="620"/>
        <v>0</v>
      </c>
      <c r="AH467" s="208">
        <f t="shared" si="620"/>
        <v>0</v>
      </c>
      <c r="AI467" s="208">
        <f t="shared" si="620"/>
        <v>0</v>
      </c>
      <c r="AJ467" s="208">
        <f t="shared" si="620"/>
        <v>0</v>
      </c>
      <c r="AK467" s="208">
        <f t="shared" si="620"/>
        <v>0</v>
      </c>
      <c r="AL467" s="208">
        <f t="shared" si="620"/>
        <v>0</v>
      </c>
      <c r="AM467" s="208">
        <f t="shared" si="620"/>
        <v>0</v>
      </c>
      <c r="AN467" s="208">
        <f t="shared" si="620"/>
        <v>0</v>
      </c>
      <c r="AO467" s="208">
        <f t="shared" si="620"/>
        <v>0</v>
      </c>
      <c r="AP467" s="208">
        <f t="shared" si="620"/>
        <v>0</v>
      </c>
      <c r="AQ467" s="208">
        <f t="shared" si="620"/>
        <v>0</v>
      </c>
      <c r="AR467" s="208">
        <f t="shared" si="620"/>
        <v>0</v>
      </c>
      <c r="AS467" s="208">
        <f t="shared" si="620"/>
        <v>0</v>
      </c>
      <c r="AT467" s="208">
        <f t="shared" si="620"/>
        <v>0</v>
      </c>
      <c r="AU467" s="208">
        <f t="shared" si="620"/>
        <v>0</v>
      </c>
      <c r="AV467" s="208">
        <f t="shared" si="620"/>
        <v>0</v>
      </c>
      <c r="AW467" s="208">
        <f t="shared" si="620"/>
        <v>0</v>
      </c>
      <c r="AX467" s="208">
        <f t="shared" si="620"/>
        <v>0</v>
      </c>
      <c r="AY467" s="208">
        <f t="shared" si="620"/>
        <v>0</v>
      </c>
      <c r="AZ467" s="208">
        <f t="shared" si="620"/>
        <v>0</v>
      </c>
      <c r="BA467" s="208">
        <f t="shared" si="620"/>
        <v>0</v>
      </c>
      <c r="BB467" s="208">
        <f t="shared" si="620"/>
        <v>0</v>
      </c>
      <c r="BC467" s="208">
        <f t="shared" si="620"/>
        <v>0</v>
      </c>
      <c r="BD467" s="208">
        <f t="shared" si="620"/>
        <v>0</v>
      </c>
      <c r="BE467" s="208">
        <f t="shared" si="620"/>
        <v>0</v>
      </c>
      <c r="BF467" s="208">
        <f t="shared" si="620"/>
        <v>0</v>
      </c>
      <c r="BG467" s="208">
        <f t="shared" si="620"/>
        <v>0</v>
      </c>
      <c r="BH467" s="208">
        <f t="shared" si="620"/>
        <v>0</v>
      </c>
      <c r="BI467" s="208">
        <f t="shared" si="620"/>
        <v>0</v>
      </c>
      <c r="BJ467" s="208">
        <f t="shared" si="620"/>
        <v>0</v>
      </c>
      <c r="BK467" s="208">
        <f t="shared" si="620"/>
        <v>0</v>
      </c>
      <c r="BL467" s="208">
        <f t="shared" si="620"/>
        <v>0</v>
      </c>
      <c r="BM467" s="208">
        <f t="shared" si="620"/>
        <v>0</v>
      </c>
      <c r="BN467" s="208">
        <f t="shared" si="620"/>
        <v>0</v>
      </c>
      <c r="BO467" s="208">
        <f t="shared" si="620"/>
        <v>0</v>
      </c>
      <c r="BP467" s="208">
        <f t="shared" si="620"/>
        <v>0</v>
      </c>
      <c r="BQ467" s="208">
        <f t="shared" si="620"/>
        <v>0</v>
      </c>
      <c r="BR467" s="208">
        <f t="shared" si="619"/>
        <v>0</v>
      </c>
      <c r="BS467" s="208">
        <f t="shared" si="619"/>
        <v>0</v>
      </c>
      <c r="BT467" s="208">
        <f t="shared" si="619"/>
        <v>0</v>
      </c>
      <c r="BU467" s="208">
        <f t="shared" si="619"/>
        <v>0</v>
      </c>
      <c r="BV467" s="208">
        <f t="shared" si="619"/>
        <v>0</v>
      </c>
      <c r="BW467" s="208">
        <f t="shared" si="619"/>
        <v>0</v>
      </c>
      <c r="BX467" s="208">
        <f t="shared" si="619"/>
        <v>0</v>
      </c>
      <c r="BY467" s="208">
        <f t="shared" si="619"/>
        <v>0</v>
      </c>
      <c r="BZ467" s="208">
        <f t="shared" si="619"/>
        <v>0</v>
      </c>
      <c r="CA467" s="208">
        <f t="shared" si="619"/>
        <v>0</v>
      </c>
      <c r="CB467" s="208">
        <f t="shared" si="619"/>
        <v>0</v>
      </c>
      <c r="CC467" s="208">
        <f t="shared" si="619"/>
        <v>0</v>
      </c>
      <c r="CD467" s="208">
        <f t="shared" si="619"/>
        <v>0</v>
      </c>
      <c r="CE467" s="208">
        <f t="shared" si="619"/>
        <v>0</v>
      </c>
      <c r="CF467" s="208">
        <f t="shared" si="619"/>
        <v>0</v>
      </c>
      <c r="CG467" s="180"/>
      <c r="CH467" s="180"/>
      <c r="CI467" s="180"/>
      <c r="CJ467" s="180"/>
      <c r="CK467" s="180"/>
      <c r="CL467" s="180"/>
      <c r="CM467" s="180"/>
      <c r="CN467" s="180"/>
      <c r="CO467" s="180"/>
      <c r="CP467" s="180"/>
      <c r="CQ467" s="180"/>
      <c r="CR467" s="180"/>
      <c r="CS467" s="180"/>
      <c r="CT467" s="180"/>
      <c r="CU467" s="180"/>
      <c r="CV467" s="180"/>
      <c r="CW467" s="180"/>
      <c r="CX467" s="180"/>
      <c r="CY467" s="180"/>
      <c r="CZ467" s="180"/>
      <c r="DA467" s="180"/>
      <c r="DB467" s="180"/>
      <c r="DC467" s="180"/>
      <c r="DD467" s="180"/>
      <c r="DE467" s="180"/>
      <c r="DF467" s="180"/>
      <c r="DG467" s="180"/>
      <c r="DH467" s="180"/>
      <c r="DI467" s="180"/>
      <c r="DJ467" s="180"/>
      <c r="DK467" s="180"/>
      <c r="DL467" s="180"/>
      <c r="DM467" s="180"/>
      <c r="DN467" s="180"/>
      <c r="DO467" s="180"/>
      <c r="DP467" s="180"/>
      <c r="DQ467" s="180"/>
      <c r="DR467" s="180"/>
      <c r="DS467" s="180"/>
      <c r="DT467" s="180"/>
      <c r="DU467" s="180"/>
      <c r="DV467" s="180"/>
      <c r="DW467" s="180"/>
      <c r="DX467" s="180"/>
      <c r="DY467" s="180"/>
      <c r="DZ467" s="180"/>
      <c r="EA467" s="180"/>
      <c r="EB467" s="180"/>
      <c r="EC467" s="180"/>
      <c r="ED467" s="180"/>
      <c r="EE467" s="180"/>
      <c r="EF467" s="180"/>
      <c r="EG467" s="180"/>
      <c r="EH467" s="180"/>
      <c r="EI467" s="180"/>
      <c r="EJ467" s="180"/>
      <c r="EK467" s="180"/>
      <c r="EL467" s="180"/>
      <c r="EM467" s="180"/>
      <c r="EN467" s="180"/>
      <c r="EO467" s="180"/>
      <c r="EP467" s="180"/>
      <c r="EQ467" s="180"/>
      <c r="ER467" s="180"/>
      <c r="ES467" s="180"/>
      <c r="ET467" s="180"/>
      <c r="EU467" s="180"/>
      <c r="EV467" s="180"/>
      <c r="EW467" s="180"/>
      <c r="EX467" s="180"/>
      <c r="EY467" s="180"/>
      <c r="EZ467" s="180"/>
      <c r="FA467" s="180"/>
      <c r="FB467" s="180"/>
      <c r="FC467" s="180"/>
      <c r="FD467" s="180"/>
      <c r="FE467" s="180"/>
      <c r="FF467" s="180"/>
      <c r="FG467" s="180"/>
      <c r="FH467" s="180"/>
    </row>
    <row r="468" spans="2:164" hidden="1" x14ac:dyDescent="0.3">
      <c r="B468" s="699">
        <f>+IFERROR(VLOOKUP(D468,'LP-Servicios'!$E$152:$F$252,2,FALSE),0)</f>
        <v>37073.99</v>
      </c>
      <c r="C468" s="700">
        <f t="shared" si="618"/>
        <v>45</v>
      </c>
      <c r="D468" s="314" t="str">
        <f t="shared" si="618"/>
        <v>GENERADOR C.S-Km Adicional(1-2Rigs)</v>
      </c>
      <c r="E468" s="208">
        <f t="shared" si="613"/>
        <v>0</v>
      </c>
      <c r="F468" s="208">
        <f t="shared" si="620"/>
        <v>0</v>
      </c>
      <c r="G468" s="208">
        <f t="shared" si="620"/>
        <v>0</v>
      </c>
      <c r="H468" s="208">
        <f t="shared" si="620"/>
        <v>0</v>
      </c>
      <c r="I468" s="208">
        <f t="shared" si="620"/>
        <v>0</v>
      </c>
      <c r="J468" s="208">
        <f t="shared" si="620"/>
        <v>0</v>
      </c>
      <c r="K468" s="208">
        <f t="shared" si="620"/>
        <v>0</v>
      </c>
      <c r="L468" s="208">
        <f t="shared" si="620"/>
        <v>0</v>
      </c>
      <c r="M468" s="208">
        <f t="shared" si="620"/>
        <v>0</v>
      </c>
      <c r="N468" s="208">
        <f t="shared" si="620"/>
        <v>0</v>
      </c>
      <c r="O468" s="208">
        <f t="shared" si="620"/>
        <v>0</v>
      </c>
      <c r="P468" s="208">
        <f t="shared" si="620"/>
        <v>0</v>
      </c>
      <c r="Q468" s="208">
        <f t="shared" si="620"/>
        <v>0</v>
      </c>
      <c r="R468" s="208">
        <f t="shared" si="620"/>
        <v>0</v>
      </c>
      <c r="S468" s="208">
        <f t="shared" si="620"/>
        <v>0</v>
      </c>
      <c r="T468" s="208">
        <f t="shared" si="620"/>
        <v>0</v>
      </c>
      <c r="U468" s="208">
        <f t="shared" si="620"/>
        <v>0</v>
      </c>
      <c r="V468" s="208">
        <f t="shared" si="620"/>
        <v>0</v>
      </c>
      <c r="W468" s="208">
        <f t="shared" si="620"/>
        <v>0</v>
      </c>
      <c r="X468" s="208">
        <f t="shared" si="620"/>
        <v>0</v>
      </c>
      <c r="Y468" s="208">
        <f t="shared" si="620"/>
        <v>0</v>
      </c>
      <c r="Z468" s="208">
        <f t="shared" si="620"/>
        <v>0</v>
      </c>
      <c r="AA468" s="208">
        <f t="shared" si="620"/>
        <v>0</v>
      </c>
      <c r="AB468" s="208">
        <f t="shared" si="620"/>
        <v>0</v>
      </c>
      <c r="AC468" s="208">
        <f t="shared" si="620"/>
        <v>0</v>
      </c>
      <c r="AD468" s="208">
        <f t="shared" si="620"/>
        <v>0</v>
      </c>
      <c r="AE468" s="208">
        <f t="shared" si="620"/>
        <v>0</v>
      </c>
      <c r="AF468" s="208">
        <f t="shared" si="620"/>
        <v>0</v>
      </c>
      <c r="AG468" s="208">
        <f t="shared" si="620"/>
        <v>0</v>
      </c>
      <c r="AH468" s="208">
        <f t="shared" si="620"/>
        <v>0</v>
      </c>
      <c r="AI468" s="208">
        <f t="shared" si="620"/>
        <v>0</v>
      </c>
      <c r="AJ468" s="208">
        <f t="shared" si="620"/>
        <v>0</v>
      </c>
      <c r="AK468" s="208">
        <f t="shared" si="620"/>
        <v>0</v>
      </c>
      <c r="AL468" s="208">
        <f t="shared" si="620"/>
        <v>0</v>
      </c>
      <c r="AM468" s="208">
        <f t="shared" si="620"/>
        <v>0</v>
      </c>
      <c r="AN468" s="208">
        <f t="shared" si="620"/>
        <v>0</v>
      </c>
      <c r="AO468" s="208">
        <f t="shared" si="620"/>
        <v>0</v>
      </c>
      <c r="AP468" s="208">
        <f t="shared" si="620"/>
        <v>0</v>
      </c>
      <c r="AQ468" s="208">
        <f t="shared" si="620"/>
        <v>0</v>
      </c>
      <c r="AR468" s="208">
        <f t="shared" si="620"/>
        <v>0</v>
      </c>
      <c r="AS468" s="208">
        <f t="shared" si="620"/>
        <v>0</v>
      </c>
      <c r="AT468" s="208">
        <f t="shared" si="620"/>
        <v>0</v>
      </c>
      <c r="AU468" s="208">
        <f t="shared" si="620"/>
        <v>0</v>
      </c>
      <c r="AV468" s="208">
        <f t="shared" si="620"/>
        <v>0</v>
      </c>
      <c r="AW468" s="208">
        <f t="shared" si="620"/>
        <v>0</v>
      </c>
      <c r="AX468" s="208">
        <f t="shared" si="620"/>
        <v>0</v>
      </c>
      <c r="AY468" s="208">
        <f t="shared" si="620"/>
        <v>0</v>
      </c>
      <c r="AZ468" s="208">
        <f t="shared" si="620"/>
        <v>0</v>
      </c>
      <c r="BA468" s="208">
        <f t="shared" si="620"/>
        <v>0</v>
      </c>
      <c r="BB468" s="208">
        <f t="shared" si="620"/>
        <v>0</v>
      </c>
      <c r="BC468" s="208">
        <f t="shared" si="620"/>
        <v>0</v>
      </c>
      <c r="BD468" s="208">
        <f t="shared" si="620"/>
        <v>0</v>
      </c>
      <c r="BE468" s="208">
        <f t="shared" si="620"/>
        <v>0</v>
      </c>
      <c r="BF468" s="208">
        <f t="shared" si="620"/>
        <v>0</v>
      </c>
      <c r="BG468" s="208">
        <f t="shared" si="620"/>
        <v>0</v>
      </c>
      <c r="BH468" s="208">
        <f t="shared" si="620"/>
        <v>0</v>
      </c>
      <c r="BI468" s="208">
        <f t="shared" si="620"/>
        <v>0</v>
      </c>
      <c r="BJ468" s="208">
        <f t="shared" si="620"/>
        <v>0</v>
      </c>
      <c r="BK468" s="208">
        <f t="shared" si="620"/>
        <v>0</v>
      </c>
      <c r="BL468" s="208">
        <f t="shared" si="620"/>
        <v>0</v>
      </c>
      <c r="BM468" s="208">
        <f t="shared" si="620"/>
        <v>0</v>
      </c>
      <c r="BN468" s="208">
        <f t="shared" si="620"/>
        <v>0</v>
      </c>
      <c r="BO468" s="208">
        <f t="shared" si="620"/>
        <v>0</v>
      </c>
      <c r="BP468" s="208">
        <f t="shared" si="620"/>
        <v>0</v>
      </c>
      <c r="BQ468" s="208">
        <f t="shared" si="620"/>
        <v>0</v>
      </c>
      <c r="BR468" s="208">
        <f t="shared" si="619"/>
        <v>0</v>
      </c>
      <c r="BS468" s="208">
        <f t="shared" si="619"/>
        <v>0</v>
      </c>
      <c r="BT468" s="208">
        <f t="shared" si="619"/>
        <v>0</v>
      </c>
      <c r="BU468" s="208">
        <f t="shared" si="619"/>
        <v>0</v>
      </c>
      <c r="BV468" s="208">
        <f t="shared" si="619"/>
        <v>0</v>
      </c>
      <c r="BW468" s="208">
        <f t="shared" si="619"/>
        <v>0</v>
      </c>
      <c r="BX468" s="208">
        <f t="shared" si="619"/>
        <v>0</v>
      </c>
      <c r="BY468" s="208">
        <f t="shared" si="619"/>
        <v>0</v>
      </c>
      <c r="BZ468" s="208">
        <f t="shared" si="619"/>
        <v>0</v>
      </c>
      <c r="CA468" s="208">
        <f t="shared" si="619"/>
        <v>0</v>
      </c>
      <c r="CB468" s="208">
        <f t="shared" si="619"/>
        <v>0</v>
      </c>
      <c r="CC468" s="208">
        <f t="shared" si="619"/>
        <v>0</v>
      </c>
      <c r="CD468" s="208">
        <f t="shared" si="619"/>
        <v>0</v>
      </c>
      <c r="CE468" s="208">
        <f t="shared" si="619"/>
        <v>0</v>
      </c>
      <c r="CF468" s="208">
        <f t="shared" si="619"/>
        <v>0</v>
      </c>
      <c r="CG468" s="180"/>
      <c r="CH468" s="180"/>
      <c r="CI468" s="180"/>
      <c r="CJ468" s="180"/>
      <c r="CK468" s="180"/>
      <c r="CL468" s="180"/>
      <c r="CM468" s="180"/>
      <c r="CN468" s="180"/>
      <c r="CO468" s="180"/>
      <c r="CP468" s="180"/>
      <c r="CQ468" s="180"/>
      <c r="CR468" s="180"/>
      <c r="CS468" s="180"/>
      <c r="CT468" s="180"/>
      <c r="CU468" s="180"/>
      <c r="CV468" s="180"/>
      <c r="CW468" s="180"/>
      <c r="CX468" s="180"/>
      <c r="CY468" s="180"/>
      <c r="CZ468" s="180"/>
      <c r="DA468" s="180"/>
      <c r="DB468" s="180"/>
      <c r="DC468" s="180"/>
      <c r="DD468" s="180"/>
      <c r="DE468" s="180"/>
      <c r="DF468" s="180"/>
      <c r="DG468" s="180"/>
      <c r="DH468" s="180"/>
      <c r="DI468" s="180"/>
      <c r="DJ468" s="180"/>
      <c r="DK468" s="180"/>
      <c r="DL468" s="180"/>
      <c r="DM468" s="180"/>
      <c r="DN468" s="180"/>
      <c r="DO468" s="180"/>
      <c r="DP468" s="180"/>
      <c r="DQ468" s="180"/>
      <c r="DR468" s="180"/>
      <c r="DS468" s="180"/>
      <c r="DT468" s="180"/>
      <c r="DU468" s="180"/>
      <c r="DV468" s="180"/>
      <c r="DW468" s="180"/>
      <c r="DX468" s="180"/>
      <c r="DY468" s="180"/>
      <c r="DZ468" s="180"/>
      <c r="EA468" s="180"/>
      <c r="EB468" s="180"/>
      <c r="EC468" s="180"/>
      <c r="ED468" s="180"/>
      <c r="EE468" s="180"/>
      <c r="EF468" s="180"/>
      <c r="EG468" s="180"/>
      <c r="EH468" s="180"/>
      <c r="EI468" s="180"/>
      <c r="EJ468" s="180"/>
      <c r="EK468" s="180"/>
      <c r="EL468" s="180"/>
      <c r="EM468" s="180"/>
      <c r="EN468" s="180"/>
      <c r="EO468" s="180"/>
      <c r="EP468" s="180"/>
      <c r="EQ468" s="180"/>
      <c r="ER468" s="180"/>
      <c r="ES468" s="180"/>
      <c r="ET468" s="180"/>
      <c r="EU468" s="180"/>
      <c r="EV468" s="180"/>
      <c r="EW468" s="180"/>
      <c r="EX468" s="180"/>
      <c r="EY468" s="180"/>
      <c r="EZ468" s="180"/>
      <c r="FA468" s="180"/>
      <c r="FB468" s="180"/>
      <c r="FC468" s="180"/>
      <c r="FD468" s="180"/>
      <c r="FE468" s="180"/>
      <c r="FF468" s="180"/>
      <c r="FG468" s="180"/>
      <c r="FH468" s="180"/>
    </row>
    <row r="469" spans="2:164" hidden="1" x14ac:dyDescent="0.3">
      <c r="B469" s="699">
        <f>+IFERROR(VLOOKUP(D469,'LP-Servicios'!$E$152:$F$252,2,FALSE),0)</f>
        <v>3225941.32</v>
      </c>
      <c r="C469" s="700">
        <f t="shared" si="618"/>
        <v>46</v>
      </c>
      <c r="D469" s="314" t="str">
        <f t="shared" si="618"/>
        <v>GENERADOR C.S-Mov/Desm(Bas-Yac)(1-2Rigs)</v>
      </c>
      <c r="E469" s="208">
        <f t="shared" si="613"/>
        <v>0</v>
      </c>
      <c r="F469" s="208">
        <f t="shared" si="620"/>
        <v>0</v>
      </c>
      <c r="G469" s="208">
        <f t="shared" si="620"/>
        <v>0</v>
      </c>
      <c r="H469" s="208">
        <f t="shared" si="620"/>
        <v>0</v>
      </c>
      <c r="I469" s="208">
        <f t="shared" si="620"/>
        <v>0</v>
      </c>
      <c r="J469" s="208">
        <f t="shared" si="620"/>
        <v>0</v>
      </c>
      <c r="K469" s="208">
        <f t="shared" si="620"/>
        <v>0</v>
      </c>
      <c r="L469" s="208">
        <f t="shared" si="620"/>
        <v>0</v>
      </c>
      <c r="M469" s="208">
        <f t="shared" si="620"/>
        <v>0</v>
      </c>
      <c r="N469" s="208">
        <f t="shared" si="620"/>
        <v>0</v>
      </c>
      <c r="O469" s="208">
        <f t="shared" si="620"/>
        <v>0</v>
      </c>
      <c r="P469" s="208">
        <f t="shared" si="620"/>
        <v>0</v>
      </c>
      <c r="Q469" s="208">
        <f t="shared" si="620"/>
        <v>0</v>
      </c>
      <c r="R469" s="208">
        <f t="shared" si="620"/>
        <v>0</v>
      </c>
      <c r="S469" s="208">
        <f t="shared" si="620"/>
        <v>0</v>
      </c>
      <c r="T469" s="208">
        <f t="shared" si="620"/>
        <v>0</v>
      </c>
      <c r="U469" s="208">
        <f t="shared" si="620"/>
        <v>0</v>
      </c>
      <c r="V469" s="208">
        <f t="shared" si="620"/>
        <v>0</v>
      </c>
      <c r="W469" s="208">
        <f t="shared" si="620"/>
        <v>0</v>
      </c>
      <c r="X469" s="208">
        <f t="shared" si="620"/>
        <v>0</v>
      </c>
      <c r="Y469" s="208">
        <f t="shared" si="620"/>
        <v>0</v>
      </c>
      <c r="Z469" s="208">
        <f t="shared" si="620"/>
        <v>0</v>
      </c>
      <c r="AA469" s="208">
        <f t="shared" si="620"/>
        <v>0</v>
      </c>
      <c r="AB469" s="208">
        <f t="shared" si="620"/>
        <v>0</v>
      </c>
      <c r="AC469" s="208">
        <f t="shared" si="620"/>
        <v>0</v>
      </c>
      <c r="AD469" s="208">
        <f t="shared" si="620"/>
        <v>0</v>
      </c>
      <c r="AE469" s="208">
        <f t="shared" si="620"/>
        <v>0</v>
      </c>
      <c r="AF469" s="208">
        <f t="shared" si="620"/>
        <v>0</v>
      </c>
      <c r="AG469" s="208">
        <f t="shared" si="620"/>
        <v>0</v>
      </c>
      <c r="AH469" s="208">
        <f t="shared" si="620"/>
        <v>0</v>
      </c>
      <c r="AI469" s="208">
        <f t="shared" si="620"/>
        <v>0</v>
      </c>
      <c r="AJ469" s="208">
        <f t="shared" si="620"/>
        <v>0</v>
      </c>
      <c r="AK469" s="208">
        <f t="shared" si="620"/>
        <v>0</v>
      </c>
      <c r="AL469" s="208">
        <f t="shared" si="620"/>
        <v>0</v>
      </c>
      <c r="AM469" s="208">
        <f t="shared" si="620"/>
        <v>0</v>
      </c>
      <c r="AN469" s="208">
        <f t="shared" si="620"/>
        <v>0</v>
      </c>
      <c r="AO469" s="208">
        <f t="shared" si="620"/>
        <v>0</v>
      </c>
      <c r="AP469" s="208">
        <f t="shared" si="620"/>
        <v>0</v>
      </c>
      <c r="AQ469" s="208">
        <f t="shared" si="620"/>
        <v>0</v>
      </c>
      <c r="AR469" s="208">
        <f t="shared" si="620"/>
        <v>0</v>
      </c>
      <c r="AS469" s="208">
        <f t="shared" si="620"/>
        <v>0</v>
      </c>
      <c r="AT469" s="208">
        <f t="shared" si="620"/>
        <v>0</v>
      </c>
      <c r="AU469" s="208">
        <f t="shared" si="620"/>
        <v>0</v>
      </c>
      <c r="AV469" s="208">
        <f t="shared" si="620"/>
        <v>0</v>
      </c>
      <c r="AW469" s="208">
        <f t="shared" si="620"/>
        <v>0</v>
      </c>
      <c r="AX469" s="208">
        <f t="shared" si="620"/>
        <v>0</v>
      </c>
      <c r="AY469" s="208">
        <f t="shared" si="620"/>
        <v>0</v>
      </c>
      <c r="AZ469" s="208">
        <f t="shared" si="620"/>
        <v>0</v>
      </c>
      <c r="BA469" s="208">
        <f t="shared" si="620"/>
        <v>0</v>
      </c>
      <c r="BB469" s="208">
        <f t="shared" si="620"/>
        <v>0</v>
      </c>
      <c r="BC469" s="208">
        <f t="shared" si="620"/>
        <v>0</v>
      </c>
      <c r="BD469" s="208">
        <f t="shared" si="620"/>
        <v>0</v>
      </c>
      <c r="BE469" s="208">
        <f t="shared" si="620"/>
        <v>0</v>
      </c>
      <c r="BF469" s="208">
        <f t="shared" si="620"/>
        <v>0</v>
      </c>
      <c r="BG469" s="208">
        <f t="shared" si="620"/>
        <v>0</v>
      </c>
      <c r="BH469" s="208">
        <f t="shared" si="620"/>
        <v>0</v>
      </c>
      <c r="BI469" s="208">
        <f t="shared" si="620"/>
        <v>0</v>
      </c>
      <c r="BJ469" s="208">
        <f t="shared" si="620"/>
        <v>0</v>
      </c>
      <c r="BK469" s="208">
        <f t="shared" si="620"/>
        <v>0</v>
      </c>
      <c r="BL469" s="208">
        <f t="shared" si="620"/>
        <v>0</v>
      </c>
      <c r="BM469" s="208">
        <f t="shared" si="620"/>
        <v>0</v>
      </c>
      <c r="BN469" s="208">
        <f t="shared" si="620"/>
        <v>0</v>
      </c>
      <c r="BO469" s="208">
        <f t="shared" si="620"/>
        <v>0</v>
      </c>
      <c r="BP469" s="208">
        <f t="shared" si="620"/>
        <v>0</v>
      </c>
      <c r="BQ469" s="208">
        <f t="shared" ref="BQ469:CF472" si="621">+$B469*BQ160</f>
        <v>0</v>
      </c>
      <c r="BR469" s="208">
        <f t="shared" si="621"/>
        <v>0</v>
      </c>
      <c r="BS469" s="208">
        <f t="shared" si="621"/>
        <v>0</v>
      </c>
      <c r="BT469" s="208">
        <f t="shared" si="621"/>
        <v>0</v>
      </c>
      <c r="BU469" s="208">
        <f t="shared" si="621"/>
        <v>0</v>
      </c>
      <c r="BV469" s="208">
        <f t="shared" si="621"/>
        <v>0</v>
      </c>
      <c r="BW469" s="208">
        <f t="shared" si="621"/>
        <v>0</v>
      </c>
      <c r="BX469" s="208">
        <f t="shared" si="621"/>
        <v>0</v>
      </c>
      <c r="BY469" s="208">
        <f t="shared" si="621"/>
        <v>0</v>
      </c>
      <c r="BZ469" s="208">
        <f t="shared" si="621"/>
        <v>0</v>
      </c>
      <c r="CA469" s="208">
        <f t="shared" si="621"/>
        <v>0</v>
      </c>
      <c r="CB469" s="208">
        <f t="shared" si="621"/>
        <v>0</v>
      </c>
      <c r="CC469" s="208">
        <f t="shared" si="621"/>
        <v>0</v>
      </c>
      <c r="CD469" s="208">
        <f t="shared" si="621"/>
        <v>0</v>
      </c>
      <c r="CE469" s="208">
        <f t="shared" si="621"/>
        <v>0</v>
      </c>
      <c r="CF469" s="208">
        <f t="shared" si="621"/>
        <v>0</v>
      </c>
      <c r="CG469" s="180"/>
      <c r="CH469" s="180"/>
      <c r="CI469" s="180"/>
      <c r="CJ469" s="180"/>
      <c r="CK469" s="180"/>
      <c r="CL469" s="180"/>
      <c r="CM469" s="180"/>
      <c r="CN469" s="180"/>
      <c r="CO469" s="180"/>
      <c r="CP469" s="180"/>
      <c r="CQ469" s="180"/>
      <c r="CR469" s="180"/>
      <c r="CS469" s="180"/>
      <c r="CT469" s="180"/>
      <c r="CU469" s="180"/>
      <c r="CV469" s="180"/>
      <c r="CW469" s="180"/>
      <c r="CX469" s="180"/>
      <c r="CY469" s="180"/>
      <c r="CZ469" s="180"/>
      <c r="DA469" s="180"/>
      <c r="DB469" s="180"/>
      <c r="DC469" s="180"/>
      <c r="DD469" s="180"/>
      <c r="DE469" s="180"/>
      <c r="DF469" s="180"/>
      <c r="DG469" s="180"/>
      <c r="DH469" s="180"/>
      <c r="DI469" s="180"/>
      <c r="DJ469" s="180"/>
      <c r="DK469" s="180"/>
      <c r="DL469" s="180"/>
      <c r="DM469" s="180"/>
      <c r="DN469" s="180"/>
      <c r="DO469" s="180"/>
      <c r="DP469" s="180"/>
      <c r="DQ469" s="180"/>
      <c r="DR469" s="180"/>
      <c r="DS469" s="180"/>
      <c r="DT469" s="180"/>
      <c r="DU469" s="180"/>
      <c r="DV469" s="180"/>
      <c r="DW469" s="180"/>
      <c r="DX469" s="180"/>
      <c r="DY469" s="180"/>
      <c r="DZ469" s="180"/>
      <c r="EA469" s="180"/>
      <c r="EB469" s="180"/>
      <c r="EC469" s="180"/>
      <c r="ED469" s="180"/>
      <c r="EE469" s="180"/>
      <c r="EF469" s="180"/>
      <c r="EG469" s="180"/>
      <c r="EH469" s="180"/>
      <c r="EI469" s="180"/>
      <c r="EJ469" s="180"/>
      <c r="EK469" s="180"/>
      <c r="EL469" s="180"/>
      <c r="EM469" s="180"/>
      <c r="EN469" s="180"/>
      <c r="EO469" s="180"/>
      <c r="EP469" s="180"/>
      <c r="EQ469" s="180"/>
      <c r="ER469" s="180"/>
      <c r="ES469" s="180"/>
      <c r="ET469" s="180"/>
      <c r="EU469" s="180"/>
      <c r="EV469" s="180"/>
      <c r="EW469" s="180"/>
      <c r="EX469" s="180"/>
      <c r="EY469" s="180"/>
      <c r="EZ469" s="180"/>
      <c r="FA469" s="180"/>
      <c r="FB469" s="180"/>
      <c r="FC469" s="180"/>
      <c r="FD469" s="180"/>
      <c r="FE469" s="180"/>
      <c r="FF469" s="180"/>
      <c r="FG469" s="180"/>
      <c r="FH469" s="180"/>
    </row>
    <row r="470" spans="2:164" hidden="1" x14ac:dyDescent="0.3">
      <c r="B470" s="699">
        <f>+IFERROR(VLOOKUP(D470,'LP-Servicios'!$E$152:$F$252,2,FALSE),0)</f>
        <v>1341591.27</v>
      </c>
      <c r="C470" s="700">
        <f t="shared" si="618"/>
        <v>47</v>
      </c>
      <c r="D470" s="314" t="str">
        <f t="shared" si="618"/>
        <v>GENERADOR C.S-Stand By sin GO(1-2Rigs)</v>
      </c>
      <c r="E470" s="208">
        <f t="shared" si="613"/>
        <v>1341591.27</v>
      </c>
      <c r="F470" s="208">
        <f t="shared" ref="F470:BQ473" si="622">+$B470*F161</f>
        <v>1341591.27</v>
      </c>
      <c r="G470" s="208">
        <f t="shared" si="622"/>
        <v>1341591.27</v>
      </c>
      <c r="H470" s="208">
        <f t="shared" si="622"/>
        <v>1341591.27</v>
      </c>
      <c r="I470" s="208">
        <f t="shared" si="622"/>
        <v>1341591.27</v>
      </c>
      <c r="J470" s="208">
        <f t="shared" si="622"/>
        <v>1341591.27</v>
      </c>
      <c r="K470" s="208">
        <f t="shared" si="622"/>
        <v>1341591.27</v>
      </c>
      <c r="L470" s="208">
        <f t="shared" si="622"/>
        <v>1341591.27</v>
      </c>
      <c r="M470" s="208">
        <f t="shared" si="622"/>
        <v>1341591.27</v>
      </c>
      <c r="N470" s="208">
        <f t="shared" si="622"/>
        <v>1341591.27</v>
      </c>
      <c r="O470" s="208">
        <f t="shared" si="622"/>
        <v>1341591.27</v>
      </c>
      <c r="P470" s="208">
        <f t="shared" si="622"/>
        <v>1341591.27</v>
      </c>
      <c r="Q470" s="208">
        <f t="shared" si="622"/>
        <v>0</v>
      </c>
      <c r="R470" s="208">
        <f t="shared" si="622"/>
        <v>0</v>
      </c>
      <c r="S470" s="208">
        <f t="shared" si="622"/>
        <v>0</v>
      </c>
      <c r="T470" s="208">
        <f t="shared" si="622"/>
        <v>0</v>
      </c>
      <c r="U470" s="208">
        <f t="shared" si="622"/>
        <v>0</v>
      </c>
      <c r="V470" s="208">
        <f t="shared" si="622"/>
        <v>0</v>
      </c>
      <c r="W470" s="208">
        <f t="shared" si="622"/>
        <v>0</v>
      </c>
      <c r="X470" s="208">
        <f t="shared" si="622"/>
        <v>0</v>
      </c>
      <c r="Y470" s="208">
        <f t="shared" si="622"/>
        <v>0</v>
      </c>
      <c r="Z470" s="208">
        <f t="shared" si="622"/>
        <v>0</v>
      </c>
      <c r="AA470" s="208">
        <f t="shared" si="622"/>
        <v>0</v>
      </c>
      <c r="AB470" s="208">
        <f t="shared" si="622"/>
        <v>0</v>
      </c>
      <c r="AC470" s="208">
        <f t="shared" si="622"/>
        <v>0</v>
      </c>
      <c r="AD470" s="208">
        <f t="shared" si="622"/>
        <v>0</v>
      </c>
      <c r="AE470" s="208">
        <f t="shared" si="622"/>
        <v>0</v>
      </c>
      <c r="AF470" s="208">
        <f t="shared" si="622"/>
        <v>0</v>
      </c>
      <c r="AG470" s="208">
        <f t="shared" si="622"/>
        <v>0</v>
      </c>
      <c r="AH470" s="208">
        <f t="shared" si="622"/>
        <v>0</v>
      </c>
      <c r="AI470" s="208">
        <f t="shared" si="622"/>
        <v>0</v>
      </c>
      <c r="AJ470" s="208">
        <f t="shared" si="622"/>
        <v>0</v>
      </c>
      <c r="AK470" s="208">
        <f t="shared" si="622"/>
        <v>0</v>
      </c>
      <c r="AL470" s="208">
        <f t="shared" si="622"/>
        <v>0</v>
      </c>
      <c r="AM470" s="208">
        <f t="shared" si="622"/>
        <v>0</v>
      </c>
      <c r="AN470" s="208">
        <f t="shared" si="622"/>
        <v>0</v>
      </c>
      <c r="AO470" s="208">
        <f t="shared" si="622"/>
        <v>0</v>
      </c>
      <c r="AP470" s="208">
        <f t="shared" si="622"/>
        <v>0</v>
      </c>
      <c r="AQ470" s="208">
        <f t="shared" si="622"/>
        <v>0</v>
      </c>
      <c r="AR470" s="208">
        <f t="shared" si="622"/>
        <v>0</v>
      </c>
      <c r="AS470" s="208">
        <f t="shared" si="622"/>
        <v>0</v>
      </c>
      <c r="AT470" s="208">
        <f t="shared" si="622"/>
        <v>0</v>
      </c>
      <c r="AU470" s="208">
        <f t="shared" si="622"/>
        <v>0</v>
      </c>
      <c r="AV470" s="208">
        <f t="shared" si="622"/>
        <v>0</v>
      </c>
      <c r="AW470" s="208">
        <f t="shared" si="622"/>
        <v>0</v>
      </c>
      <c r="AX470" s="208">
        <f t="shared" si="622"/>
        <v>0</v>
      </c>
      <c r="AY470" s="208">
        <f t="shared" si="622"/>
        <v>0</v>
      </c>
      <c r="AZ470" s="208">
        <f t="shared" si="622"/>
        <v>0</v>
      </c>
      <c r="BA470" s="208">
        <f t="shared" si="622"/>
        <v>0</v>
      </c>
      <c r="BB470" s="208">
        <f t="shared" si="622"/>
        <v>0</v>
      </c>
      <c r="BC470" s="208">
        <f t="shared" si="622"/>
        <v>0</v>
      </c>
      <c r="BD470" s="208">
        <f t="shared" si="622"/>
        <v>0</v>
      </c>
      <c r="BE470" s="208">
        <f t="shared" si="622"/>
        <v>0</v>
      </c>
      <c r="BF470" s="208">
        <f t="shared" si="622"/>
        <v>0</v>
      </c>
      <c r="BG470" s="208">
        <f t="shared" si="622"/>
        <v>0</v>
      </c>
      <c r="BH470" s="208">
        <f t="shared" si="622"/>
        <v>0</v>
      </c>
      <c r="BI470" s="208">
        <f t="shared" si="622"/>
        <v>0</v>
      </c>
      <c r="BJ470" s="208">
        <f t="shared" si="622"/>
        <v>0</v>
      </c>
      <c r="BK470" s="208">
        <f t="shared" si="622"/>
        <v>0</v>
      </c>
      <c r="BL470" s="208">
        <f t="shared" si="622"/>
        <v>0</v>
      </c>
      <c r="BM470" s="208">
        <f t="shared" si="622"/>
        <v>0</v>
      </c>
      <c r="BN470" s="208">
        <f t="shared" si="622"/>
        <v>0</v>
      </c>
      <c r="BO470" s="208">
        <f t="shared" si="622"/>
        <v>0</v>
      </c>
      <c r="BP470" s="208">
        <f t="shared" si="622"/>
        <v>0</v>
      </c>
      <c r="BQ470" s="208">
        <f t="shared" si="622"/>
        <v>0</v>
      </c>
      <c r="BR470" s="208">
        <f t="shared" si="621"/>
        <v>0</v>
      </c>
      <c r="BS470" s="208">
        <f t="shared" si="621"/>
        <v>0</v>
      </c>
      <c r="BT470" s="208">
        <f t="shared" si="621"/>
        <v>0</v>
      </c>
      <c r="BU470" s="208">
        <f t="shared" si="621"/>
        <v>0</v>
      </c>
      <c r="BV470" s="208">
        <f t="shared" si="621"/>
        <v>0</v>
      </c>
      <c r="BW470" s="208">
        <f t="shared" si="621"/>
        <v>0</v>
      </c>
      <c r="BX470" s="208">
        <f t="shared" si="621"/>
        <v>0</v>
      </c>
      <c r="BY470" s="208">
        <f t="shared" si="621"/>
        <v>0</v>
      </c>
      <c r="BZ470" s="208">
        <f t="shared" si="621"/>
        <v>0</v>
      </c>
      <c r="CA470" s="208">
        <f t="shared" si="621"/>
        <v>0</v>
      </c>
      <c r="CB470" s="208">
        <f t="shared" si="621"/>
        <v>0</v>
      </c>
      <c r="CC470" s="208">
        <f t="shared" si="621"/>
        <v>0</v>
      </c>
      <c r="CD470" s="208">
        <f t="shared" si="621"/>
        <v>0</v>
      </c>
      <c r="CE470" s="208">
        <f t="shared" si="621"/>
        <v>0</v>
      </c>
      <c r="CF470" s="208">
        <f t="shared" si="621"/>
        <v>0</v>
      </c>
      <c r="CG470" s="180"/>
      <c r="CH470" s="180"/>
      <c r="CI470" s="180"/>
      <c r="CJ470" s="180"/>
      <c r="CK470" s="180"/>
      <c r="CL470" s="180"/>
      <c r="CM470" s="180"/>
      <c r="CN470" s="180"/>
      <c r="CO470" s="180"/>
      <c r="CP470" s="180"/>
      <c r="CQ470" s="180"/>
      <c r="CR470" s="180"/>
      <c r="CS470" s="180"/>
      <c r="CT470" s="180"/>
      <c r="CU470" s="180"/>
      <c r="CV470" s="180"/>
      <c r="CW470" s="180"/>
      <c r="CX470" s="180"/>
      <c r="CY470" s="180"/>
      <c r="CZ470" s="180"/>
      <c r="DA470" s="180"/>
      <c r="DB470" s="180"/>
      <c r="DC470" s="180"/>
      <c r="DD470" s="180"/>
      <c r="DE470" s="180"/>
      <c r="DF470" s="180"/>
      <c r="DG470" s="180"/>
      <c r="DH470" s="180"/>
      <c r="DI470" s="180"/>
      <c r="DJ470" s="180"/>
      <c r="DK470" s="180"/>
      <c r="DL470" s="180"/>
      <c r="DM470" s="180"/>
      <c r="DN470" s="180"/>
      <c r="DO470" s="180"/>
      <c r="DP470" s="180"/>
      <c r="DQ470" s="180"/>
      <c r="DR470" s="180"/>
      <c r="DS470" s="180"/>
      <c r="DT470" s="180"/>
      <c r="DU470" s="180"/>
      <c r="DV470" s="180"/>
      <c r="DW470" s="180"/>
      <c r="DX470" s="180"/>
      <c r="DY470" s="180"/>
      <c r="DZ470" s="180"/>
      <c r="EA470" s="180"/>
      <c r="EB470" s="180"/>
      <c r="EC470" s="180"/>
      <c r="ED470" s="180"/>
      <c r="EE470" s="180"/>
      <c r="EF470" s="180"/>
      <c r="EG470" s="180"/>
      <c r="EH470" s="180"/>
      <c r="EI470" s="180"/>
      <c r="EJ470" s="180"/>
      <c r="EK470" s="180"/>
      <c r="EL470" s="180"/>
      <c r="EM470" s="180"/>
      <c r="EN470" s="180"/>
      <c r="EO470" s="180"/>
      <c r="EP470" s="180"/>
      <c r="EQ470" s="180"/>
      <c r="ER470" s="180"/>
      <c r="ES470" s="180"/>
      <c r="ET470" s="180"/>
      <c r="EU470" s="180"/>
      <c r="EV470" s="180"/>
      <c r="EW470" s="180"/>
      <c r="EX470" s="180"/>
      <c r="EY470" s="180"/>
      <c r="EZ470" s="180"/>
      <c r="FA470" s="180"/>
      <c r="FB470" s="180"/>
      <c r="FC470" s="180"/>
      <c r="FD470" s="180"/>
      <c r="FE470" s="180"/>
      <c r="FF470" s="180"/>
      <c r="FG470" s="180"/>
      <c r="FH470" s="180"/>
    </row>
    <row r="471" spans="2:164" hidden="1" x14ac:dyDescent="0.3">
      <c r="B471" s="699">
        <f>+IFERROR(VLOOKUP(D471,'LP-Servicios'!$E$152:$F$252,2,FALSE),0)</f>
        <v>2711221.3</v>
      </c>
      <c r="C471" s="700">
        <f t="shared" si="618"/>
        <v>48</v>
      </c>
      <c r="D471" s="314" t="str">
        <f t="shared" si="618"/>
        <v>P. MOVIL-DTM Generad ent PAD30Km(1-2Rigs</v>
      </c>
      <c r="E471" s="208">
        <f t="shared" si="613"/>
        <v>0</v>
      </c>
      <c r="F471" s="208">
        <f t="shared" si="622"/>
        <v>0</v>
      </c>
      <c r="G471" s="208">
        <f t="shared" si="622"/>
        <v>0</v>
      </c>
      <c r="H471" s="208">
        <f t="shared" si="622"/>
        <v>0</v>
      </c>
      <c r="I471" s="208">
        <f t="shared" si="622"/>
        <v>0</v>
      </c>
      <c r="J471" s="208">
        <f t="shared" si="622"/>
        <v>0</v>
      </c>
      <c r="K471" s="208">
        <f t="shared" si="622"/>
        <v>0</v>
      </c>
      <c r="L471" s="208">
        <f t="shared" si="622"/>
        <v>0</v>
      </c>
      <c r="M471" s="208">
        <f t="shared" si="622"/>
        <v>0</v>
      </c>
      <c r="N471" s="208">
        <f t="shared" si="622"/>
        <v>0</v>
      </c>
      <c r="O471" s="208">
        <f t="shared" si="622"/>
        <v>0</v>
      </c>
      <c r="P471" s="208">
        <f t="shared" si="622"/>
        <v>0</v>
      </c>
      <c r="Q471" s="208">
        <f t="shared" si="622"/>
        <v>2711221.3</v>
      </c>
      <c r="R471" s="208">
        <f t="shared" si="622"/>
        <v>2711221.3</v>
      </c>
      <c r="S471" s="208">
        <f t="shared" si="622"/>
        <v>2711221.3</v>
      </c>
      <c r="T471" s="208">
        <f t="shared" si="622"/>
        <v>0</v>
      </c>
      <c r="U471" s="208">
        <f t="shared" si="622"/>
        <v>0</v>
      </c>
      <c r="V471" s="208">
        <f t="shared" si="622"/>
        <v>0</v>
      </c>
      <c r="W471" s="208">
        <f t="shared" si="622"/>
        <v>0</v>
      </c>
      <c r="X471" s="208">
        <f t="shared" si="622"/>
        <v>0</v>
      </c>
      <c r="Y471" s="208">
        <f t="shared" si="622"/>
        <v>0</v>
      </c>
      <c r="Z471" s="208">
        <f t="shared" si="622"/>
        <v>0</v>
      </c>
      <c r="AA471" s="208">
        <f t="shared" si="622"/>
        <v>0</v>
      </c>
      <c r="AB471" s="208">
        <f t="shared" si="622"/>
        <v>0</v>
      </c>
      <c r="AC471" s="208">
        <f t="shared" si="622"/>
        <v>0</v>
      </c>
      <c r="AD471" s="208">
        <f t="shared" si="622"/>
        <v>0</v>
      </c>
      <c r="AE471" s="208">
        <f t="shared" si="622"/>
        <v>0</v>
      </c>
      <c r="AF471" s="208">
        <f t="shared" si="622"/>
        <v>0</v>
      </c>
      <c r="AG471" s="208">
        <f t="shared" si="622"/>
        <v>0</v>
      </c>
      <c r="AH471" s="208">
        <f t="shared" si="622"/>
        <v>0</v>
      </c>
      <c r="AI471" s="208">
        <f t="shared" si="622"/>
        <v>0</v>
      </c>
      <c r="AJ471" s="208">
        <f t="shared" si="622"/>
        <v>0</v>
      </c>
      <c r="AK471" s="208">
        <f t="shared" si="622"/>
        <v>0</v>
      </c>
      <c r="AL471" s="208">
        <f t="shared" si="622"/>
        <v>0</v>
      </c>
      <c r="AM471" s="208">
        <f t="shared" si="622"/>
        <v>0</v>
      </c>
      <c r="AN471" s="208">
        <f t="shared" si="622"/>
        <v>0</v>
      </c>
      <c r="AO471" s="208">
        <f t="shared" si="622"/>
        <v>0</v>
      </c>
      <c r="AP471" s="208">
        <f t="shared" si="622"/>
        <v>0</v>
      </c>
      <c r="AQ471" s="208">
        <f t="shared" si="622"/>
        <v>0</v>
      </c>
      <c r="AR471" s="208">
        <f t="shared" si="622"/>
        <v>0</v>
      </c>
      <c r="AS471" s="208">
        <f t="shared" si="622"/>
        <v>0</v>
      </c>
      <c r="AT471" s="208">
        <f t="shared" si="622"/>
        <v>0</v>
      </c>
      <c r="AU471" s="208">
        <f t="shared" si="622"/>
        <v>0</v>
      </c>
      <c r="AV471" s="208">
        <f t="shared" si="622"/>
        <v>0</v>
      </c>
      <c r="AW471" s="208">
        <f t="shared" si="622"/>
        <v>0</v>
      </c>
      <c r="AX471" s="208">
        <f t="shared" si="622"/>
        <v>0</v>
      </c>
      <c r="AY471" s="208">
        <f t="shared" si="622"/>
        <v>0</v>
      </c>
      <c r="AZ471" s="208">
        <f t="shared" si="622"/>
        <v>0</v>
      </c>
      <c r="BA471" s="208">
        <f t="shared" si="622"/>
        <v>0</v>
      </c>
      <c r="BB471" s="208">
        <f t="shared" si="622"/>
        <v>0</v>
      </c>
      <c r="BC471" s="208">
        <f t="shared" si="622"/>
        <v>0</v>
      </c>
      <c r="BD471" s="208">
        <f t="shared" si="622"/>
        <v>0</v>
      </c>
      <c r="BE471" s="208">
        <f t="shared" si="622"/>
        <v>0</v>
      </c>
      <c r="BF471" s="208">
        <f t="shared" si="622"/>
        <v>0</v>
      </c>
      <c r="BG471" s="208">
        <f t="shared" si="622"/>
        <v>0</v>
      </c>
      <c r="BH471" s="208">
        <f t="shared" si="622"/>
        <v>0</v>
      </c>
      <c r="BI471" s="208">
        <f t="shared" si="622"/>
        <v>0</v>
      </c>
      <c r="BJ471" s="208">
        <f t="shared" si="622"/>
        <v>0</v>
      </c>
      <c r="BK471" s="208">
        <f t="shared" si="622"/>
        <v>0</v>
      </c>
      <c r="BL471" s="208">
        <f t="shared" si="622"/>
        <v>0</v>
      </c>
      <c r="BM471" s="208">
        <f t="shared" si="622"/>
        <v>0</v>
      </c>
      <c r="BN471" s="208">
        <f t="shared" si="622"/>
        <v>0</v>
      </c>
      <c r="BO471" s="208">
        <f t="shared" si="622"/>
        <v>0</v>
      </c>
      <c r="BP471" s="208">
        <f t="shared" si="622"/>
        <v>0</v>
      </c>
      <c r="BQ471" s="208">
        <f t="shared" si="622"/>
        <v>0</v>
      </c>
      <c r="BR471" s="208">
        <f t="shared" si="621"/>
        <v>0</v>
      </c>
      <c r="BS471" s="208">
        <f t="shared" si="621"/>
        <v>0</v>
      </c>
      <c r="BT471" s="208">
        <f t="shared" si="621"/>
        <v>0</v>
      </c>
      <c r="BU471" s="208">
        <f t="shared" si="621"/>
        <v>0</v>
      </c>
      <c r="BV471" s="208">
        <f t="shared" si="621"/>
        <v>0</v>
      </c>
      <c r="BW471" s="208">
        <f t="shared" si="621"/>
        <v>0</v>
      </c>
      <c r="BX471" s="208">
        <f t="shared" si="621"/>
        <v>0</v>
      </c>
      <c r="BY471" s="208">
        <f t="shared" si="621"/>
        <v>0</v>
      </c>
      <c r="BZ471" s="208">
        <f t="shared" si="621"/>
        <v>0</v>
      </c>
      <c r="CA471" s="208">
        <f t="shared" si="621"/>
        <v>0</v>
      </c>
      <c r="CB471" s="208">
        <f t="shared" si="621"/>
        <v>0</v>
      </c>
      <c r="CC471" s="208">
        <f t="shared" si="621"/>
        <v>0</v>
      </c>
      <c r="CD471" s="208">
        <f t="shared" si="621"/>
        <v>0</v>
      </c>
      <c r="CE471" s="208">
        <f t="shared" si="621"/>
        <v>0</v>
      </c>
      <c r="CF471" s="208">
        <f t="shared" si="621"/>
        <v>0</v>
      </c>
      <c r="CG471" s="180"/>
      <c r="CH471" s="180"/>
      <c r="CI471" s="180"/>
      <c r="CJ471" s="180"/>
      <c r="CK471" s="180"/>
      <c r="CL471" s="180"/>
      <c r="CM471" s="180"/>
      <c r="CN471" s="180"/>
      <c r="CO471" s="180"/>
      <c r="CP471" s="180"/>
      <c r="CQ471" s="180"/>
      <c r="CR471" s="180"/>
      <c r="CS471" s="180"/>
      <c r="CT471" s="180"/>
      <c r="CU471" s="180"/>
      <c r="CV471" s="180"/>
      <c r="CW471" s="180"/>
      <c r="CX471" s="180"/>
      <c r="CY471" s="180"/>
      <c r="CZ471" s="180"/>
      <c r="DA471" s="180"/>
      <c r="DB471" s="180"/>
      <c r="DC471" s="180"/>
      <c r="DD471" s="180"/>
      <c r="DE471" s="180"/>
      <c r="DF471" s="180"/>
      <c r="DG471" s="180"/>
      <c r="DH471" s="180"/>
      <c r="DI471" s="180"/>
      <c r="DJ471" s="180"/>
      <c r="DK471" s="180"/>
      <c r="DL471" s="180"/>
      <c r="DM471" s="180"/>
      <c r="DN471" s="180"/>
      <c r="DO471" s="180"/>
      <c r="DP471" s="180"/>
      <c r="DQ471" s="180"/>
      <c r="DR471" s="180"/>
      <c r="DS471" s="180"/>
      <c r="DT471" s="180"/>
      <c r="DU471" s="180"/>
      <c r="DV471" s="180"/>
      <c r="DW471" s="180"/>
      <c r="DX471" s="180"/>
      <c r="DY471" s="180"/>
      <c r="DZ471" s="180"/>
      <c r="EA471" s="180"/>
      <c r="EB471" s="180"/>
      <c r="EC471" s="180"/>
      <c r="ED471" s="180"/>
      <c r="EE471" s="180"/>
      <c r="EF471" s="180"/>
      <c r="EG471" s="180"/>
      <c r="EH471" s="180"/>
      <c r="EI471" s="180"/>
      <c r="EJ471" s="180"/>
      <c r="EK471" s="180"/>
      <c r="EL471" s="180"/>
      <c r="EM471" s="180"/>
      <c r="EN471" s="180"/>
      <c r="EO471" s="180"/>
      <c r="EP471" s="180"/>
      <c r="EQ471" s="180"/>
      <c r="ER471" s="180"/>
      <c r="ES471" s="180"/>
      <c r="ET471" s="180"/>
      <c r="EU471" s="180"/>
      <c r="EV471" s="180"/>
      <c r="EW471" s="180"/>
      <c r="EX471" s="180"/>
      <c r="EY471" s="180"/>
      <c r="EZ471" s="180"/>
      <c r="FA471" s="180"/>
      <c r="FB471" s="180"/>
      <c r="FC471" s="180"/>
      <c r="FD471" s="180"/>
      <c r="FE471" s="180"/>
      <c r="FF471" s="180"/>
      <c r="FG471" s="180"/>
      <c r="FH471" s="180"/>
    </row>
    <row r="472" spans="2:164" hidden="1" x14ac:dyDescent="0.3">
      <c r="B472" s="699">
        <f>+IFERROR(VLOOKUP(D472,'LP-Servicios'!$E$152:$F$252,2,FALSE),0)</f>
        <v>2711221.3</v>
      </c>
      <c r="C472" s="700">
        <f t="shared" si="618"/>
        <v>49</v>
      </c>
      <c r="D472" s="314" t="str">
        <f t="shared" si="618"/>
        <v>P. MOVIL-DTM Pileta ent PAD30Km(1-2Rigs)</v>
      </c>
      <c r="E472" s="208">
        <f t="shared" si="613"/>
        <v>0</v>
      </c>
      <c r="F472" s="208">
        <f t="shared" si="622"/>
        <v>0</v>
      </c>
      <c r="G472" s="208">
        <f t="shared" si="622"/>
        <v>0</v>
      </c>
      <c r="H472" s="208">
        <f t="shared" si="622"/>
        <v>0</v>
      </c>
      <c r="I472" s="208">
        <f t="shared" si="622"/>
        <v>0</v>
      </c>
      <c r="J472" s="208">
        <f t="shared" si="622"/>
        <v>0</v>
      </c>
      <c r="K472" s="208">
        <f t="shared" si="622"/>
        <v>0</v>
      </c>
      <c r="L472" s="208">
        <f t="shared" si="622"/>
        <v>0</v>
      </c>
      <c r="M472" s="208">
        <f t="shared" si="622"/>
        <v>0</v>
      </c>
      <c r="N472" s="208">
        <f t="shared" si="622"/>
        <v>0</v>
      </c>
      <c r="O472" s="208">
        <f t="shared" si="622"/>
        <v>0</v>
      </c>
      <c r="P472" s="208">
        <f t="shared" si="622"/>
        <v>0</v>
      </c>
      <c r="Q472" s="208">
        <f t="shared" si="622"/>
        <v>0</v>
      </c>
      <c r="R472" s="208">
        <f t="shared" si="622"/>
        <v>0</v>
      </c>
      <c r="S472" s="208">
        <f t="shared" si="622"/>
        <v>0</v>
      </c>
      <c r="T472" s="208">
        <f t="shared" si="622"/>
        <v>0</v>
      </c>
      <c r="U472" s="208">
        <f t="shared" si="622"/>
        <v>0</v>
      </c>
      <c r="V472" s="208">
        <f t="shared" si="622"/>
        <v>0</v>
      </c>
      <c r="W472" s="208">
        <f t="shared" si="622"/>
        <v>0</v>
      </c>
      <c r="X472" s="208">
        <f t="shared" si="622"/>
        <v>0</v>
      </c>
      <c r="Y472" s="208">
        <f t="shared" si="622"/>
        <v>0</v>
      </c>
      <c r="Z472" s="208">
        <f t="shared" si="622"/>
        <v>0</v>
      </c>
      <c r="AA472" s="208">
        <f t="shared" si="622"/>
        <v>0</v>
      </c>
      <c r="AB472" s="208">
        <f t="shared" si="622"/>
        <v>0</v>
      </c>
      <c r="AC472" s="208">
        <f t="shared" si="622"/>
        <v>0</v>
      </c>
      <c r="AD472" s="208">
        <f t="shared" si="622"/>
        <v>0</v>
      </c>
      <c r="AE472" s="208">
        <f t="shared" si="622"/>
        <v>0</v>
      </c>
      <c r="AF472" s="208">
        <f t="shared" si="622"/>
        <v>0</v>
      </c>
      <c r="AG472" s="208">
        <f t="shared" si="622"/>
        <v>0</v>
      </c>
      <c r="AH472" s="208">
        <f t="shared" si="622"/>
        <v>0</v>
      </c>
      <c r="AI472" s="208">
        <f t="shared" si="622"/>
        <v>0</v>
      </c>
      <c r="AJ472" s="208">
        <f t="shared" si="622"/>
        <v>0</v>
      </c>
      <c r="AK472" s="208">
        <f t="shared" si="622"/>
        <v>0</v>
      </c>
      <c r="AL472" s="208">
        <f t="shared" si="622"/>
        <v>0</v>
      </c>
      <c r="AM472" s="208">
        <f t="shared" si="622"/>
        <v>0</v>
      </c>
      <c r="AN472" s="208">
        <f t="shared" si="622"/>
        <v>0</v>
      </c>
      <c r="AO472" s="208">
        <f t="shared" si="622"/>
        <v>0</v>
      </c>
      <c r="AP472" s="208">
        <f t="shared" si="622"/>
        <v>0</v>
      </c>
      <c r="AQ472" s="208">
        <f t="shared" si="622"/>
        <v>0</v>
      </c>
      <c r="AR472" s="208">
        <f t="shared" si="622"/>
        <v>0</v>
      </c>
      <c r="AS472" s="208">
        <f t="shared" si="622"/>
        <v>0</v>
      </c>
      <c r="AT472" s="208">
        <f t="shared" si="622"/>
        <v>0</v>
      </c>
      <c r="AU472" s="208">
        <f t="shared" si="622"/>
        <v>0</v>
      </c>
      <c r="AV472" s="208">
        <f t="shared" si="622"/>
        <v>0</v>
      </c>
      <c r="AW472" s="208">
        <f t="shared" si="622"/>
        <v>0</v>
      </c>
      <c r="AX472" s="208">
        <f t="shared" si="622"/>
        <v>0</v>
      </c>
      <c r="AY472" s="208">
        <f t="shared" si="622"/>
        <v>0</v>
      </c>
      <c r="AZ472" s="208">
        <f t="shared" si="622"/>
        <v>0</v>
      </c>
      <c r="BA472" s="208">
        <f t="shared" si="622"/>
        <v>0</v>
      </c>
      <c r="BB472" s="208">
        <f t="shared" si="622"/>
        <v>0</v>
      </c>
      <c r="BC472" s="208">
        <f t="shared" si="622"/>
        <v>0</v>
      </c>
      <c r="BD472" s="208">
        <f t="shared" si="622"/>
        <v>0</v>
      </c>
      <c r="BE472" s="208">
        <f t="shared" si="622"/>
        <v>0</v>
      </c>
      <c r="BF472" s="208">
        <f t="shared" si="622"/>
        <v>0</v>
      </c>
      <c r="BG472" s="208">
        <f t="shared" si="622"/>
        <v>0</v>
      </c>
      <c r="BH472" s="208">
        <f t="shared" si="622"/>
        <v>0</v>
      </c>
      <c r="BI472" s="208">
        <f t="shared" si="622"/>
        <v>0</v>
      </c>
      <c r="BJ472" s="208">
        <f t="shared" si="622"/>
        <v>0</v>
      </c>
      <c r="BK472" s="208">
        <f t="shared" si="622"/>
        <v>0</v>
      </c>
      <c r="BL472" s="208">
        <f t="shared" si="622"/>
        <v>0</v>
      </c>
      <c r="BM472" s="208">
        <f t="shared" si="622"/>
        <v>0</v>
      </c>
      <c r="BN472" s="208">
        <f t="shared" si="622"/>
        <v>0</v>
      </c>
      <c r="BO472" s="208">
        <f t="shared" si="622"/>
        <v>0</v>
      </c>
      <c r="BP472" s="208">
        <f t="shared" si="622"/>
        <v>0</v>
      </c>
      <c r="BQ472" s="208">
        <f t="shared" si="622"/>
        <v>0</v>
      </c>
      <c r="BR472" s="208">
        <f t="shared" si="621"/>
        <v>0</v>
      </c>
      <c r="BS472" s="208">
        <f t="shared" si="621"/>
        <v>0</v>
      </c>
      <c r="BT472" s="208">
        <f t="shared" si="621"/>
        <v>0</v>
      </c>
      <c r="BU472" s="208">
        <f t="shared" si="621"/>
        <v>0</v>
      </c>
      <c r="BV472" s="208">
        <f t="shared" si="621"/>
        <v>0</v>
      </c>
      <c r="BW472" s="208">
        <f t="shared" si="621"/>
        <v>0</v>
      </c>
      <c r="BX472" s="208">
        <f t="shared" si="621"/>
        <v>0</v>
      </c>
      <c r="BY472" s="208">
        <f t="shared" si="621"/>
        <v>0</v>
      </c>
      <c r="BZ472" s="208">
        <f t="shared" si="621"/>
        <v>0</v>
      </c>
      <c r="CA472" s="208">
        <f t="shared" si="621"/>
        <v>0</v>
      </c>
      <c r="CB472" s="208">
        <f t="shared" si="621"/>
        <v>0</v>
      </c>
      <c r="CC472" s="208">
        <f t="shared" si="621"/>
        <v>0</v>
      </c>
      <c r="CD472" s="208">
        <f t="shared" si="621"/>
        <v>0</v>
      </c>
      <c r="CE472" s="208">
        <f t="shared" si="621"/>
        <v>0</v>
      </c>
      <c r="CF472" s="208">
        <f t="shared" si="621"/>
        <v>0</v>
      </c>
      <c r="CG472" s="180"/>
      <c r="CH472" s="180"/>
      <c r="CI472" s="180"/>
      <c r="CJ472" s="180"/>
      <c r="CK472" s="180"/>
      <c r="CL472" s="180"/>
      <c r="CM472" s="180"/>
      <c r="CN472" s="180"/>
      <c r="CO472" s="180"/>
      <c r="CP472" s="180"/>
      <c r="CQ472" s="180"/>
      <c r="CR472" s="180"/>
      <c r="CS472" s="180"/>
      <c r="CT472" s="180"/>
      <c r="CU472" s="180"/>
      <c r="CV472" s="180"/>
      <c r="CW472" s="180"/>
      <c r="CX472" s="180"/>
      <c r="CY472" s="180"/>
      <c r="CZ472" s="180"/>
      <c r="DA472" s="180"/>
      <c r="DB472" s="180"/>
      <c r="DC472" s="180"/>
      <c r="DD472" s="180"/>
      <c r="DE472" s="180"/>
      <c r="DF472" s="180"/>
      <c r="DG472" s="180"/>
      <c r="DH472" s="180"/>
      <c r="DI472" s="180"/>
      <c r="DJ472" s="180"/>
      <c r="DK472" s="180"/>
      <c r="DL472" s="180"/>
      <c r="DM472" s="180"/>
      <c r="DN472" s="180"/>
      <c r="DO472" s="180"/>
      <c r="DP472" s="180"/>
      <c r="DQ472" s="180"/>
      <c r="DR472" s="180"/>
      <c r="DS472" s="180"/>
      <c r="DT472" s="180"/>
      <c r="DU472" s="180"/>
      <c r="DV472" s="180"/>
      <c r="DW472" s="180"/>
      <c r="DX472" s="180"/>
      <c r="DY472" s="180"/>
      <c r="DZ472" s="180"/>
      <c r="EA472" s="180"/>
      <c r="EB472" s="180"/>
      <c r="EC472" s="180"/>
      <c r="ED472" s="180"/>
      <c r="EE472" s="180"/>
      <c r="EF472" s="180"/>
      <c r="EG472" s="180"/>
      <c r="EH472" s="180"/>
      <c r="EI472" s="180"/>
      <c r="EJ472" s="180"/>
      <c r="EK472" s="180"/>
      <c r="EL472" s="180"/>
      <c r="EM472" s="180"/>
      <c r="EN472" s="180"/>
      <c r="EO472" s="180"/>
      <c r="EP472" s="180"/>
      <c r="EQ472" s="180"/>
      <c r="ER472" s="180"/>
      <c r="ES472" s="180"/>
      <c r="ET472" s="180"/>
      <c r="EU472" s="180"/>
      <c r="EV472" s="180"/>
      <c r="EW472" s="180"/>
      <c r="EX472" s="180"/>
      <c r="EY472" s="180"/>
      <c r="EZ472" s="180"/>
      <c r="FA472" s="180"/>
      <c r="FB472" s="180"/>
      <c r="FC472" s="180"/>
      <c r="FD472" s="180"/>
      <c r="FE472" s="180"/>
      <c r="FF472" s="180"/>
      <c r="FG472" s="180"/>
      <c r="FH472" s="180"/>
    </row>
    <row r="473" spans="2:164" hidden="1" x14ac:dyDescent="0.3">
      <c r="B473" s="699">
        <f>+IFERROR(VLOOKUP(D473,'LP-Servicios'!$E$152:$F$252,2,FALSE),0)</f>
        <v>2235985.4300000002</v>
      </c>
      <c r="C473" s="700">
        <f t="shared" si="618"/>
        <v>50</v>
      </c>
      <c r="D473" s="314" t="str">
        <f t="shared" si="618"/>
        <v>P. MOVIL-Generador 450kVA + GO(1-2Rigs)</v>
      </c>
      <c r="E473" s="208">
        <f t="shared" si="613"/>
        <v>0</v>
      </c>
      <c r="F473" s="208">
        <f t="shared" si="622"/>
        <v>0</v>
      </c>
      <c r="G473" s="208">
        <f t="shared" si="622"/>
        <v>0</v>
      </c>
      <c r="H473" s="208">
        <f t="shared" si="622"/>
        <v>0</v>
      </c>
      <c r="I473" s="208">
        <f t="shared" si="622"/>
        <v>0</v>
      </c>
      <c r="J473" s="208">
        <f t="shared" si="622"/>
        <v>0</v>
      </c>
      <c r="K473" s="208">
        <f t="shared" si="622"/>
        <v>0</v>
      </c>
      <c r="L473" s="208">
        <f t="shared" si="622"/>
        <v>0</v>
      </c>
      <c r="M473" s="208">
        <f t="shared" si="622"/>
        <v>0</v>
      </c>
      <c r="N473" s="208">
        <f t="shared" si="622"/>
        <v>0</v>
      </c>
      <c r="O473" s="208">
        <f t="shared" si="622"/>
        <v>0</v>
      </c>
      <c r="P473" s="208">
        <f t="shared" si="622"/>
        <v>0</v>
      </c>
      <c r="Q473" s="208">
        <f t="shared" si="622"/>
        <v>0</v>
      </c>
      <c r="R473" s="208">
        <f t="shared" si="622"/>
        <v>0</v>
      </c>
      <c r="S473" s="208">
        <f t="shared" si="622"/>
        <v>0</v>
      </c>
      <c r="T473" s="208">
        <f t="shared" si="622"/>
        <v>0</v>
      </c>
      <c r="U473" s="208">
        <f t="shared" si="622"/>
        <v>0</v>
      </c>
      <c r="V473" s="208">
        <f t="shared" si="622"/>
        <v>0</v>
      </c>
      <c r="W473" s="208">
        <f t="shared" si="622"/>
        <v>0</v>
      </c>
      <c r="X473" s="208">
        <f t="shared" si="622"/>
        <v>0</v>
      </c>
      <c r="Y473" s="208">
        <f t="shared" si="622"/>
        <v>0</v>
      </c>
      <c r="Z473" s="208">
        <f t="shared" si="622"/>
        <v>0</v>
      </c>
      <c r="AA473" s="208">
        <f t="shared" si="622"/>
        <v>0</v>
      </c>
      <c r="AB473" s="208">
        <f t="shared" si="622"/>
        <v>0</v>
      </c>
      <c r="AC473" s="208">
        <f t="shared" si="622"/>
        <v>0</v>
      </c>
      <c r="AD473" s="208">
        <f t="shared" si="622"/>
        <v>0</v>
      </c>
      <c r="AE473" s="208">
        <f t="shared" si="622"/>
        <v>0</v>
      </c>
      <c r="AF473" s="208">
        <f t="shared" si="622"/>
        <v>0</v>
      </c>
      <c r="AG473" s="208">
        <f t="shared" si="622"/>
        <v>0</v>
      </c>
      <c r="AH473" s="208">
        <f t="shared" si="622"/>
        <v>0</v>
      </c>
      <c r="AI473" s="208">
        <f t="shared" si="622"/>
        <v>0</v>
      </c>
      <c r="AJ473" s="208">
        <f t="shared" si="622"/>
        <v>0</v>
      </c>
      <c r="AK473" s="208">
        <f t="shared" si="622"/>
        <v>0</v>
      </c>
      <c r="AL473" s="208">
        <f t="shared" si="622"/>
        <v>0</v>
      </c>
      <c r="AM473" s="208">
        <f t="shared" si="622"/>
        <v>0</v>
      </c>
      <c r="AN473" s="208">
        <f t="shared" si="622"/>
        <v>0</v>
      </c>
      <c r="AO473" s="208">
        <f t="shared" si="622"/>
        <v>0</v>
      </c>
      <c r="AP473" s="208">
        <f t="shared" si="622"/>
        <v>0</v>
      </c>
      <c r="AQ473" s="208">
        <f t="shared" si="622"/>
        <v>0</v>
      </c>
      <c r="AR473" s="208">
        <f t="shared" si="622"/>
        <v>0</v>
      </c>
      <c r="AS473" s="208">
        <f t="shared" si="622"/>
        <v>0</v>
      </c>
      <c r="AT473" s="208">
        <f t="shared" si="622"/>
        <v>0</v>
      </c>
      <c r="AU473" s="208">
        <f t="shared" si="622"/>
        <v>0</v>
      </c>
      <c r="AV473" s="208">
        <f t="shared" si="622"/>
        <v>0</v>
      </c>
      <c r="AW473" s="208">
        <f t="shared" si="622"/>
        <v>0</v>
      </c>
      <c r="AX473" s="208">
        <f t="shared" si="622"/>
        <v>0</v>
      </c>
      <c r="AY473" s="208">
        <f t="shared" si="622"/>
        <v>0</v>
      </c>
      <c r="AZ473" s="208">
        <f t="shared" si="622"/>
        <v>0</v>
      </c>
      <c r="BA473" s="208">
        <f t="shared" si="622"/>
        <v>0</v>
      </c>
      <c r="BB473" s="208">
        <f t="shared" si="622"/>
        <v>0</v>
      </c>
      <c r="BC473" s="208">
        <f t="shared" si="622"/>
        <v>0</v>
      </c>
      <c r="BD473" s="208">
        <f t="shared" si="622"/>
        <v>0</v>
      </c>
      <c r="BE473" s="208">
        <f t="shared" si="622"/>
        <v>0</v>
      </c>
      <c r="BF473" s="208">
        <f t="shared" si="622"/>
        <v>0</v>
      </c>
      <c r="BG473" s="208">
        <f t="shared" si="622"/>
        <v>0</v>
      </c>
      <c r="BH473" s="208">
        <f t="shared" si="622"/>
        <v>0</v>
      </c>
      <c r="BI473" s="208">
        <f t="shared" si="622"/>
        <v>0</v>
      </c>
      <c r="BJ473" s="208">
        <f t="shared" si="622"/>
        <v>0</v>
      </c>
      <c r="BK473" s="208">
        <f t="shared" si="622"/>
        <v>0</v>
      </c>
      <c r="BL473" s="208">
        <f t="shared" si="622"/>
        <v>0</v>
      </c>
      <c r="BM473" s="208">
        <f t="shared" si="622"/>
        <v>0</v>
      </c>
      <c r="BN473" s="208">
        <f t="shared" si="622"/>
        <v>0</v>
      </c>
      <c r="BO473" s="208">
        <f t="shared" si="622"/>
        <v>0</v>
      </c>
      <c r="BP473" s="208">
        <f t="shared" si="622"/>
        <v>0</v>
      </c>
      <c r="BQ473" s="208">
        <f t="shared" ref="BQ473:CF476" si="623">+$B473*BQ164</f>
        <v>0</v>
      </c>
      <c r="BR473" s="208">
        <f t="shared" si="623"/>
        <v>0</v>
      </c>
      <c r="BS473" s="208">
        <f t="shared" si="623"/>
        <v>0</v>
      </c>
      <c r="BT473" s="208">
        <f t="shared" si="623"/>
        <v>0</v>
      </c>
      <c r="BU473" s="208">
        <f t="shared" si="623"/>
        <v>0</v>
      </c>
      <c r="BV473" s="208">
        <f t="shared" si="623"/>
        <v>0</v>
      </c>
      <c r="BW473" s="208">
        <f t="shared" si="623"/>
        <v>0</v>
      </c>
      <c r="BX473" s="208">
        <f t="shared" si="623"/>
        <v>0</v>
      </c>
      <c r="BY473" s="208">
        <f t="shared" si="623"/>
        <v>0</v>
      </c>
      <c r="BZ473" s="208">
        <f t="shared" si="623"/>
        <v>0</v>
      </c>
      <c r="CA473" s="208">
        <f t="shared" si="623"/>
        <v>0</v>
      </c>
      <c r="CB473" s="208">
        <f t="shared" si="623"/>
        <v>0</v>
      </c>
      <c r="CC473" s="208">
        <f t="shared" si="623"/>
        <v>0</v>
      </c>
      <c r="CD473" s="208">
        <f t="shared" si="623"/>
        <v>0</v>
      </c>
      <c r="CE473" s="208">
        <f t="shared" si="623"/>
        <v>0</v>
      </c>
      <c r="CF473" s="208">
        <f t="shared" si="623"/>
        <v>0</v>
      </c>
      <c r="CG473" s="180"/>
      <c r="CH473" s="180"/>
      <c r="CI473" s="180"/>
      <c r="CJ473" s="180"/>
      <c r="CK473" s="180"/>
      <c r="CL473" s="180"/>
      <c r="CM473" s="180"/>
      <c r="CN473" s="180"/>
      <c r="CO473" s="180"/>
      <c r="CP473" s="180"/>
      <c r="CQ473" s="180"/>
      <c r="CR473" s="180"/>
      <c r="CS473" s="180"/>
      <c r="CT473" s="180"/>
      <c r="CU473" s="180"/>
      <c r="CV473" s="180"/>
      <c r="CW473" s="180"/>
      <c r="CX473" s="180"/>
      <c r="CY473" s="180"/>
      <c r="CZ473" s="180"/>
      <c r="DA473" s="180"/>
      <c r="DB473" s="180"/>
      <c r="DC473" s="180"/>
      <c r="DD473" s="180"/>
      <c r="DE473" s="180"/>
      <c r="DF473" s="180"/>
      <c r="DG473" s="180"/>
      <c r="DH473" s="180"/>
      <c r="DI473" s="180"/>
      <c r="DJ473" s="180"/>
      <c r="DK473" s="180"/>
      <c r="DL473" s="180"/>
      <c r="DM473" s="180"/>
      <c r="DN473" s="180"/>
      <c r="DO473" s="180"/>
      <c r="DP473" s="180"/>
      <c r="DQ473" s="180"/>
      <c r="DR473" s="180"/>
      <c r="DS473" s="180"/>
      <c r="DT473" s="180"/>
      <c r="DU473" s="180"/>
      <c r="DV473" s="180"/>
      <c r="DW473" s="180"/>
      <c r="DX473" s="180"/>
      <c r="DY473" s="180"/>
      <c r="DZ473" s="180"/>
      <c r="EA473" s="180"/>
      <c r="EB473" s="180"/>
      <c r="EC473" s="180"/>
      <c r="ED473" s="180"/>
      <c r="EE473" s="180"/>
      <c r="EF473" s="180"/>
      <c r="EG473" s="180"/>
      <c r="EH473" s="180"/>
      <c r="EI473" s="180"/>
      <c r="EJ473" s="180"/>
      <c r="EK473" s="180"/>
      <c r="EL473" s="180"/>
      <c r="EM473" s="180"/>
      <c r="EN473" s="180"/>
      <c r="EO473" s="180"/>
      <c r="EP473" s="180"/>
      <c r="EQ473" s="180"/>
      <c r="ER473" s="180"/>
      <c r="ES473" s="180"/>
      <c r="ET473" s="180"/>
      <c r="EU473" s="180"/>
      <c r="EV473" s="180"/>
      <c r="EW473" s="180"/>
      <c r="EX473" s="180"/>
      <c r="EY473" s="180"/>
      <c r="EZ473" s="180"/>
      <c r="FA473" s="180"/>
      <c r="FB473" s="180"/>
      <c r="FC473" s="180"/>
      <c r="FD473" s="180"/>
      <c r="FE473" s="180"/>
      <c r="FF473" s="180"/>
      <c r="FG473" s="180"/>
      <c r="FH473" s="180"/>
    </row>
    <row r="474" spans="2:164" hidden="1" x14ac:dyDescent="0.3">
      <c r="B474" s="699">
        <f>+IFERROR(VLOOKUP(D474,'LP-Servicios'!$E$152:$F$252,2,FALSE),0)</f>
        <v>1341591.27</v>
      </c>
      <c r="C474" s="700">
        <f t="shared" si="618"/>
        <v>51</v>
      </c>
      <c r="D474" s="314" t="str">
        <f t="shared" si="618"/>
        <v>P. MOVIL-Generador450Kv Std By(1-2Rigs)</v>
      </c>
      <c r="E474" s="208">
        <f t="shared" si="613"/>
        <v>0</v>
      </c>
      <c r="F474" s="208">
        <f t="shared" ref="F474:BQ477" si="624">+$B474*F165</f>
        <v>0</v>
      </c>
      <c r="G474" s="208">
        <f t="shared" si="624"/>
        <v>0</v>
      </c>
      <c r="H474" s="208">
        <f t="shared" si="624"/>
        <v>0</v>
      </c>
      <c r="I474" s="208">
        <f t="shared" si="624"/>
        <v>0</v>
      </c>
      <c r="J474" s="208">
        <f t="shared" si="624"/>
        <v>0</v>
      </c>
      <c r="K474" s="208">
        <f t="shared" si="624"/>
        <v>0</v>
      </c>
      <c r="L474" s="208">
        <f t="shared" si="624"/>
        <v>0</v>
      </c>
      <c r="M474" s="208">
        <f t="shared" si="624"/>
        <v>0</v>
      </c>
      <c r="N474" s="208">
        <f t="shared" si="624"/>
        <v>0</v>
      </c>
      <c r="O474" s="208">
        <f t="shared" si="624"/>
        <v>0</v>
      </c>
      <c r="P474" s="208">
        <f t="shared" si="624"/>
        <v>0</v>
      </c>
      <c r="Q474" s="208">
        <f t="shared" si="624"/>
        <v>0</v>
      </c>
      <c r="R474" s="208">
        <f t="shared" si="624"/>
        <v>0</v>
      </c>
      <c r="S474" s="208">
        <f t="shared" si="624"/>
        <v>0</v>
      </c>
      <c r="T474" s="208">
        <f t="shared" si="624"/>
        <v>0</v>
      </c>
      <c r="U474" s="208">
        <f t="shared" si="624"/>
        <v>0</v>
      </c>
      <c r="V474" s="208">
        <f t="shared" si="624"/>
        <v>0</v>
      </c>
      <c r="W474" s="208">
        <f t="shared" si="624"/>
        <v>0</v>
      </c>
      <c r="X474" s="208">
        <f t="shared" si="624"/>
        <v>0</v>
      </c>
      <c r="Y474" s="208">
        <f t="shared" si="624"/>
        <v>0</v>
      </c>
      <c r="Z474" s="208">
        <f t="shared" si="624"/>
        <v>0</v>
      </c>
      <c r="AA474" s="208">
        <f t="shared" si="624"/>
        <v>0</v>
      </c>
      <c r="AB474" s="208">
        <f t="shared" si="624"/>
        <v>0</v>
      </c>
      <c r="AC474" s="208">
        <f t="shared" si="624"/>
        <v>0</v>
      </c>
      <c r="AD474" s="208">
        <f t="shared" si="624"/>
        <v>0</v>
      </c>
      <c r="AE474" s="208">
        <f t="shared" si="624"/>
        <v>0</v>
      </c>
      <c r="AF474" s="208">
        <f t="shared" si="624"/>
        <v>0</v>
      </c>
      <c r="AG474" s="208">
        <f t="shared" si="624"/>
        <v>0</v>
      </c>
      <c r="AH474" s="208">
        <f t="shared" si="624"/>
        <v>0</v>
      </c>
      <c r="AI474" s="208">
        <f t="shared" si="624"/>
        <v>0</v>
      </c>
      <c r="AJ474" s="208">
        <f t="shared" si="624"/>
        <v>0</v>
      </c>
      <c r="AK474" s="208">
        <f t="shared" si="624"/>
        <v>0</v>
      </c>
      <c r="AL474" s="208">
        <f t="shared" si="624"/>
        <v>0</v>
      </c>
      <c r="AM474" s="208">
        <f t="shared" si="624"/>
        <v>0</v>
      </c>
      <c r="AN474" s="208">
        <f t="shared" si="624"/>
        <v>0</v>
      </c>
      <c r="AO474" s="208">
        <f t="shared" si="624"/>
        <v>0</v>
      </c>
      <c r="AP474" s="208">
        <f t="shared" si="624"/>
        <v>0</v>
      </c>
      <c r="AQ474" s="208">
        <f t="shared" si="624"/>
        <v>0</v>
      </c>
      <c r="AR474" s="208">
        <f t="shared" si="624"/>
        <v>0</v>
      </c>
      <c r="AS474" s="208">
        <f t="shared" si="624"/>
        <v>0</v>
      </c>
      <c r="AT474" s="208">
        <f t="shared" si="624"/>
        <v>0</v>
      </c>
      <c r="AU474" s="208">
        <f t="shared" si="624"/>
        <v>0</v>
      </c>
      <c r="AV474" s="208">
        <f t="shared" si="624"/>
        <v>0</v>
      </c>
      <c r="AW474" s="208">
        <f t="shared" si="624"/>
        <v>0</v>
      </c>
      <c r="AX474" s="208">
        <f t="shared" si="624"/>
        <v>0</v>
      </c>
      <c r="AY474" s="208">
        <f t="shared" si="624"/>
        <v>0</v>
      </c>
      <c r="AZ474" s="208">
        <f t="shared" si="624"/>
        <v>0</v>
      </c>
      <c r="BA474" s="208">
        <f t="shared" si="624"/>
        <v>0</v>
      </c>
      <c r="BB474" s="208">
        <f t="shared" si="624"/>
        <v>0</v>
      </c>
      <c r="BC474" s="208">
        <f t="shared" si="624"/>
        <v>0</v>
      </c>
      <c r="BD474" s="208">
        <f t="shared" si="624"/>
        <v>0</v>
      </c>
      <c r="BE474" s="208">
        <f t="shared" si="624"/>
        <v>0</v>
      </c>
      <c r="BF474" s="208">
        <f t="shared" si="624"/>
        <v>0</v>
      </c>
      <c r="BG474" s="208">
        <f t="shared" si="624"/>
        <v>0</v>
      </c>
      <c r="BH474" s="208">
        <f t="shared" si="624"/>
        <v>0</v>
      </c>
      <c r="BI474" s="208">
        <f t="shared" si="624"/>
        <v>0</v>
      </c>
      <c r="BJ474" s="208">
        <f t="shared" si="624"/>
        <v>0</v>
      </c>
      <c r="BK474" s="208">
        <f t="shared" si="624"/>
        <v>0</v>
      </c>
      <c r="BL474" s="208">
        <f t="shared" si="624"/>
        <v>0</v>
      </c>
      <c r="BM474" s="208">
        <f t="shared" si="624"/>
        <v>0</v>
      </c>
      <c r="BN474" s="208">
        <f t="shared" si="624"/>
        <v>0</v>
      </c>
      <c r="BO474" s="208">
        <f t="shared" si="624"/>
        <v>0</v>
      </c>
      <c r="BP474" s="208">
        <f t="shared" si="624"/>
        <v>0</v>
      </c>
      <c r="BQ474" s="208">
        <f t="shared" si="624"/>
        <v>0</v>
      </c>
      <c r="BR474" s="208">
        <f t="shared" si="623"/>
        <v>0</v>
      </c>
      <c r="BS474" s="208">
        <f t="shared" si="623"/>
        <v>0</v>
      </c>
      <c r="BT474" s="208">
        <f t="shared" si="623"/>
        <v>0</v>
      </c>
      <c r="BU474" s="208">
        <f t="shared" si="623"/>
        <v>0</v>
      </c>
      <c r="BV474" s="208">
        <f t="shared" si="623"/>
        <v>0</v>
      </c>
      <c r="BW474" s="208">
        <f t="shared" si="623"/>
        <v>0</v>
      </c>
      <c r="BX474" s="208">
        <f t="shared" si="623"/>
        <v>0</v>
      </c>
      <c r="BY474" s="208">
        <f t="shared" si="623"/>
        <v>0</v>
      </c>
      <c r="BZ474" s="208">
        <f t="shared" si="623"/>
        <v>0</v>
      </c>
      <c r="CA474" s="208">
        <f t="shared" si="623"/>
        <v>0</v>
      </c>
      <c r="CB474" s="208">
        <f t="shared" si="623"/>
        <v>0</v>
      </c>
      <c r="CC474" s="208">
        <f t="shared" si="623"/>
        <v>0</v>
      </c>
      <c r="CD474" s="208">
        <f t="shared" si="623"/>
        <v>0</v>
      </c>
      <c r="CE474" s="208">
        <f t="shared" si="623"/>
        <v>0</v>
      </c>
      <c r="CF474" s="208">
        <f t="shared" si="623"/>
        <v>0</v>
      </c>
      <c r="CG474" s="180"/>
      <c r="CH474" s="180"/>
      <c r="CI474" s="180"/>
      <c r="CJ474" s="180"/>
      <c r="CK474" s="180"/>
      <c r="CL474" s="180"/>
      <c r="CM474" s="180"/>
      <c r="CN474" s="180"/>
      <c r="CO474" s="180"/>
      <c r="CP474" s="180"/>
      <c r="CQ474" s="180"/>
      <c r="CR474" s="180"/>
      <c r="CS474" s="180"/>
      <c r="CT474" s="180"/>
      <c r="CU474" s="180"/>
      <c r="CV474" s="180"/>
      <c r="CW474" s="180"/>
      <c r="CX474" s="180"/>
      <c r="CY474" s="180"/>
      <c r="CZ474" s="180"/>
      <c r="DA474" s="180"/>
      <c r="DB474" s="180"/>
      <c r="DC474" s="180"/>
      <c r="DD474" s="180"/>
      <c r="DE474" s="180"/>
      <c r="DF474" s="180"/>
      <c r="DG474" s="180"/>
      <c r="DH474" s="180"/>
      <c r="DI474" s="180"/>
      <c r="DJ474" s="180"/>
      <c r="DK474" s="180"/>
      <c r="DL474" s="180"/>
      <c r="DM474" s="180"/>
      <c r="DN474" s="180"/>
      <c r="DO474" s="180"/>
      <c r="DP474" s="180"/>
      <c r="DQ474" s="180"/>
      <c r="DR474" s="180"/>
      <c r="DS474" s="180"/>
      <c r="DT474" s="180"/>
      <c r="DU474" s="180"/>
      <c r="DV474" s="180"/>
      <c r="DW474" s="180"/>
      <c r="DX474" s="180"/>
      <c r="DY474" s="180"/>
      <c r="DZ474" s="180"/>
      <c r="EA474" s="180"/>
      <c r="EB474" s="180"/>
      <c r="EC474" s="180"/>
      <c r="ED474" s="180"/>
      <c r="EE474" s="180"/>
      <c r="EF474" s="180"/>
      <c r="EG474" s="180"/>
      <c r="EH474" s="180"/>
      <c r="EI474" s="180"/>
      <c r="EJ474" s="180"/>
      <c r="EK474" s="180"/>
      <c r="EL474" s="180"/>
      <c r="EM474" s="180"/>
      <c r="EN474" s="180"/>
      <c r="EO474" s="180"/>
      <c r="EP474" s="180"/>
      <c r="EQ474" s="180"/>
      <c r="ER474" s="180"/>
      <c r="ES474" s="180"/>
      <c r="ET474" s="180"/>
      <c r="EU474" s="180"/>
      <c r="EV474" s="180"/>
      <c r="EW474" s="180"/>
      <c r="EX474" s="180"/>
      <c r="EY474" s="180"/>
      <c r="EZ474" s="180"/>
      <c r="FA474" s="180"/>
      <c r="FB474" s="180"/>
      <c r="FC474" s="180"/>
      <c r="FD474" s="180"/>
      <c r="FE474" s="180"/>
      <c r="FF474" s="180"/>
      <c r="FG474" s="180"/>
      <c r="FH474" s="180"/>
    </row>
    <row r="475" spans="2:164" hidden="1" x14ac:dyDescent="0.3">
      <c r="B475" s="699">
        <f>+IFERROR(VLOOKUP(D475,'LP-Servicios'!$E$152:$F$252,2,FALSE),0)</f>
        <v>35220.29</v>
      </c>
      <c r="C475" s="700">
        <f t="shared" si="618"/>
        <v>52</v>
      </c>
      <c r="D475" s="314" t="str">
        <f t="shared" si="618"/>
        <v>P. MOVIL-Km Adicional Generador(1-2Rigs)</v>
      </c>
      <c r="E475" s="208">
        <f t="shared" si="613"/>
        <v>0</v>
      </c>
      <c r="F475" s="208">
        <f t="shared" si="624"/>
        <v>0</v>
      </c>
      <c r="G475" s="208">
        <f t="shared" si="624"/>
        <v>0</v>
      </c>
      <c r="H475" s="208">
        <f t="shared" si="624"/>
        <v>0</v>
      </c>
      <c r="I475" s="208">
        <f t="shared" si="624"/>
        <v>0</v>
      </c>
      <c r="J475" s="208">
        <f t="shared" si="624"/>
        <v>0</v>
      </c>
      <c r="K475" s="208">
        <f t="shared" si="624"/>
        <v>0</v>
      </c>
      <c r="L475" s="208">
        <f t="shared" si="624"/>
        <v>0</v>
      </c>
      <c r="M475" s="208">
        <f t="shared" si="624"/>
        <v>0</v>
      </c>
      <c r="N475" s="208">
        <f t="shared" si="624"/>
        <v>0</v>
      </c>
      <c r="O475" s="208">
        <f t="shared" si="624"/>
        <v>0</v>
      </c>
      <c r="P475" s="208">
        <f t="shared" si="624"/>
        <v>0</v>
      </c>
      <c r="Q475" s="208">
        <f t="shared" si="624"/>
        <v>35220.29</v>
      </c>
      <c r="R475" s="208">
        <f t="shared" si="624"/>
        <v>35220.29</v>
      </c>
      <c r="S475" s="208">
        <f t="shared" si="624"/>
        <v>35220.29</v>
      </c>
      <c r="T475" s="208">
        <f t="shared" si="624"/>
        <v>0</v>
      </c>
      <c r="U475" s="208">
        <f t="shared" si="624"/>
        <v>0</v>
      </c>
      <c r="V475" s="208">
        <f t="shared" si="624"/>
        <v>0</v>
      </c>
      <c r="W475" s="208">
        <f t="shared" si="624"/>
        <v>0</v>
      </c>
      <c r="X475" s="208">
        <f t="shared" si="624"/>
        <v>0</v>
      </c>
      <c r="Y475" s="208">
        <f t="shared" si="624"/>
        <v>0</v>
      </c>
      <c r="Z475" s="208">
        <f t="shared" si="624"/>
        <v>0</v>
      </c>
      <c r="AA475" s="208">
        <f t="shared" si="624"/>
        <v>0</v>
      </c>
      <c r="AB475" s="208">
        <f t="shared" si="624"/>
        <v>0</v>
      </c>
      <c r="AC475" s="208">
        <f t="shared" si="624"/>
        <v>0</v>
      </c>
      <c r="AD475" s="208">
        <f t="shared" si="624"/>
        <v>0</v>
      </c>
      <c r="AE475" s="208">
        <f t="shared" si="624"/>
        <v>0</v>
      </c>
      <c r="AF475" s="208">
        <f t="shared" si="624"/>
        <v>0</v>
      </c>
      <c r="AG475" s="208">
        <f t="shared" si="624"/>
        <v>0</v>
      </c>
      <c r="AH475" s="208">
        <f t="shared" si="624"/>
        <v>0</v>
      </c>
      <c r="AI475" s="208">
        <f t="shared" si="624"/>
        <v>0</v>
      </c>
      <c r="AJ475" s="208">
        <f t="shared" si="624"/>
        <v>0</v>
      </c>
      <c r="AK475" s="208">
        <f t="shared" si="624"/>
        <v>0</v>
      </c>
      <c r="AL475" s="208">
        <f t="shared" si="624"/>
        <v>0</v>
      </c>
      <c r="AM475" s="208">
        <f t="shared" si="624"/>
        <v>0</v>
      </c>
      <c r="AN475" s="208">
        <f t="shared" si="624"/>
        <v>0</v>
      </c>
      <c r="AO475" s="208">
        <f t="shared" si="624"/>
        <v>0</v>
      </c>
      <c r="AP475" s="208">
        <f t="shared" si="624"/>
        <v>0</v>
      </c>
      <c r="AQ475" s="208">
        <f t="shared" si="624"/>
        <v>0</v>
      </c>
      <c r="AR475" s="208">
        <f t="shared" si="624"/>
        <v>0</v>
      </c>
      <c r="AS475" s="208">
        <f t="shared" si="624"/>
        <v>0</v>
      </c>
      <c r="AT475" s="208">
        <f t="shared" si="624"/>
        <v>0</v>
      </c>
      <c r="AU475" s="208">
        <f t="shared" si="624"/>
        <v>0</v>
      </c>
      <c r="AV475" s="208">
        <f t="shared" si="624"/>
        <v>0</v>
      </c>
      <c r="AW475" s="208">
        <f t="shared" si="624"/>
        <v>0</v>
      </c>
      <c r="AX475" s="208">
        <f t="shared" si="624"/>
        <v>0</v>
      </c>
      <c r="AY475" s="208">
        <f t="shared" si="624"/>
        <v>0</v>
      </c>
      <c r="AZ475" s="208">
        <f t="shared" si="624"/>
        <v>0</v>
      </c>
      <c r="BA475" s="208">
        <f t="shared" si="624"/>
        <v>0</v>
      </c>
      <c r="BB475" s="208">
        <f t="shared" si="624"/>
        <v>0</v>
      </c>
      <c r="BC475" s="208">
        <f t="shared" si="624"/>
        <v>0</v>
      </c>
      <c r="BD475" s="208">
        <f t="shared" si="624"/>
        <v>0</v>
      </c>
      <c r="BE475" s="208">
        <f t="shared" si="624"/>
        <v>0</v>
      </c>
      <c r="BF475" s="208">
        <f t="shared" si="624"/>
        <v>0</v>
      </c>
      <c r="BG475" s="208">
        <f t="shared" si="624"/>
        <v>0</v>
      </c>
      <c r="BH475" s="208">
        <f t="shared" si="624"/>
        <v>0</v>
      </c>
      <c r="BI475" s="208">
        <f t="shared" si="624"/>
        <v>0</v>
      </c>
      <c r="BJ475" s="208">
        <f t="shared" si="624"/>
        <v>0</v>
      </c>
      <c r="BK475" s="208">
        <f t="shared" si="624"/>
        <v>0</v>
      </c>
      <c r="BL475" s="208">
        <f t="shared" si="624"/>
        <v>0</v>
      </c>
      <c r="BM475" s="208">
        <f t="shared" si="624"/>
        <v>0</v>
      </c>
      <c r="BN475" s="208">
        <f t="shared" si="624"/>
        <v>0</v>
      </c>
      <c r="BO475" s="208">
        <f t="shared" si="624"/>
        <v>0</v>
      </c>
      <c r="BP475" s="208">
        <f t="shared" si="624"/>
        <v>0</v>
      </c>
      <c r="BQ475" s="208">
        <f t="shared" si="624"/>
        <v>0</v>
      </c>
      <c r="BR475" s="208">
        <f t="shared" si="623"/>
        <v>0</v>
      </c>
      <c r="BS475" s="208">
        <f t="shared" si="623"/>
        <v>0</v>
      </c>
      <c r="BT475" s="208">
        <f t="shared" si="623"/>
        <v>0</v>
      </c>
      <c r="BU475" s="208">
        <f t="shared" si="623"/>
        <v>0</v>
      </c>
      <c r="BV475" s="208">
        <f t="shared" si="623"/>
        <v>0</v>
      </c>
      <c r="BW475" s="208">
        <f t="shared" si="623"/>
        <v>0</v>
      </c>
      <c r="BX475" s="208">
        <f t="shared" si="623"/>
        <v>0</v>
      </c>
      <c r="BY475" s="208">
        <f t="shared" si="623"/>
        <v>0</v>
      </c>
      <c r="BZ475" s="208">
        <f t="shared" si="623"/>
        <v>0</v>
      </c>
      <c r="CA475" s="208">
        <f t="shared" si="623"/>
        <v>0</v>
      </c>
      <c r="CB475" s="208">
        <f t="shared" si="623"/>
        <v>0</v>
      </c>
      <c r="CC475" s="208">
        <f t="shared" si="623"/>
        <v>0</v>
      </c>
      <c r="CD475" s="208">
        <f t="shared" si="623"/>
        <v>0</v>
      </c>
      <c r="CE475" s="208">
        <f t="shared" si="623"/>
        <v>0</v>
      </c>
      <c r="CF475" s="208">
        <f t="shared" si="623"/>
        <v>0</v>
      </c>
      <c r="CG475" s="180"/>
      <c r="CH475" s="180"/>
      <c r="CI475" s="180"/>
      <c r="CJ475" s="180"/>
      <c r="CK475" s="180"/>
      <c r="CL475" s="180"/>
      <c r="CM475" s="180"/>
      <c r="CN475" s="180"/>
      <c r="CO475" s="180"/>
      <c r="CP475" s="180"/>
      <c r="CQ475" s="180"/>
      <c r="CR475" s="180"/>
      <c r="CS475" s="180"/>
      <c r="CT475" s="180"/>
      <c r="CU475" s="180"/>
      <c r="CV475" s="180"/>
      <c r="CW475" s="180"/>
      <c r="CX475" s="180"/>
      <c r="CY475" s="180"/>
      <c r="CZ475" s="180"/>
      <c r="DA475" s="180"/>
      <c r="DB475" s="180"/>
      <c r="DC475" s="180"/>
      <c r="DD475" s="180"/>
      <c r="DE475" s="180"/>
      <c r="DF475" s="180"/>
      <c r="DG475" s="180"/>
      <c r="DH475" s="180"/>
      <c r="DI475" s="180"/>
      <c r="DJ475" s="180"/>
      <c r="DK475" s="180"/>
      <c r="DL475" s="180"/>
      <c r="DM475" s="180"/>
      <c r="DN475" s="180"/>
      <c r="DO475" s="180"/>
      <c r="DP475" s="180"/>
      <c r="DQ475" s="180"/>
      <c r="DR475" s="180"/>
      <c r="DS475" s="180"/>
      <c r="DT475" s="180"/>
      <c r="DU475" s="180"/>
      <c r="DV475" s="180"/>
      <c r="DW475" s="180"/>
      <c r="DX475" s="180"/>
      <c r="DY475" s="180"/>
      <c r="DZ475" s="180"/>
      <c r="EA475" s="180"/>
      <c r="EB475" s="180"/>
      <c r="EC475" s="180"/>
      <c r="ED475" s="180"/>
      <c r="EE475" s="180"/>
      <c r="EF475" s="180"/>
      <c r="EG475" s="180"/>
      <c r="EH475" s="180"/>
      <c r="EI475" s="180"/>
      <c r="EJ475" s="180"/>
      <c r="EK475" s="180"/>
      <c r="EL475" s="180"/>
      <c r="EM475" s="180"/>
      <c r="EN475" s="180"/>
      <c r="EO475" s="180"/>
      <c r="EP475" s="180"/>
      <c r="EQ475" s="180"/>
      <c r="ER475" s="180"/>
      <c r="ES475" s="180"/>
      <c r="ET475" s="180"/>
      <c r="EU475" s="180"/>
      <c r="EV475" s="180"/>
      <c r="EW475" s="180"/>
      <c r="EX475" s="180"/>
      <c r="EY475" s="180"/>
      <c r="EZ475" s="180"/>
      <c r="FA475" s="180"/>
      <c r="FB475" s="180"/>
      <c r="FC475" s="180"/>
      <c r="FD475" s="180"/>
      <c r="FE475" s="180"/>
      <c r="FF475" s="180"/>
      <c r="FG475" s="180"/>
      <c r="FH475" s="180"/>
    </row>
    <row r="476" spans="2:164" hidden="1" x14ac:dyDescent="0.3">
      <c r="B476" s="699">
        <f>+IFERROR(VLOOKUP(D476,'LP-Servicios'!$E$152:$F$252,2,FALSE),0)</f>
        <v>35220.29</v>
      </c>
      <c r="C476" s="700">
        <f t="shared" si="618"/>
        <v>53</v>
      </c>
      <c r="D476" s="314" t="str">
        <f t="shared" si="618"/>
        <v>P. MOVIL-Km Adicional x Piletas(1-2Rigs)</v>
      </c>
      <c r="E476" s="208">
        <f t="shared" si="613"/>
        <v>0</v>
      </c>
      <c r="F476" s="208">
        <f t="shared" si="624"/>
        <v>0</v>
      </c>
      <c r="G476" s="208">
        <f t="shared" si="624"/>
        <v>0</v>
      </c>
      <c r="H476" s="208">
        <f t="shared" si="624"/>
        <v>0</v>
      </c>
      <c r="I476" s="208">
        <f t="shared" si="624"/>
        <v>0</v>
      </c>
      <c r="J476" s="208">
        <f t="shared" si="624"/>
        <v>0</v>
      </c>
      <c r="K476" s="208">
        <f t="shared" si="624"/>
        <v>0</v>
      </c>
      <c r="L476" s="208">
        <f t="shared" si="624"/>
        <v>0</v>
      </c>
      <c r="M476" s="208">
        <f t="shared" si="624"/>
        <v>0</v>
      </c>
      <c r="N476" s="208">
        <f t="shared" si="624"/>
        <v>0</v>
      </c>
      <c r="O476" s="208">
        <f t="shared" si="624"/>
        <v>0</v>
      </c>
      <c r="P476" s="208">
        <f t="shared" si="624"/>
        <v>0</v>
      </c>
      <c r="Q476" s="208">
        <f t="shared" si="624"/>
        <v>0</v>
      </c>
      <c r="R476" s="208">
        <f t="shared" si="624"/>
        <v>0</v>
      </c>
      <c r="S476" s="208">
        <f t="shared" si="624"/>
        <v>0</v>
      </c>
      <c r="T476" s="208">
        <f t="shared" si="624"/>
        <v>0</v>
      </c>
      <c r="U476" s="208">
        <f t="shared" si="624"/>
        <v>0</v>
      </c>
      <c r="V476" s="208">
        <f t="shared" si="624"/>
        <v>0</v>
      </c>
      <c r="W476" s="208">
        <f t="shared" si="624"/>
        <v>0</v>
      </c>
      <c r="X476" s="208">
        <f t="shared" si="624"/>
        <v>0</v>
      </c>
      <c r="Y476" s="208">
        <f t="shared" si="624"/>
        <v>0</v>
      </c>
      <c r="Z476" s="208">
        <f t="shared" si="624"/>
        <v>0</v>
      </c>
      <c r="AA476" s="208">
        <f t="shared" si="624"/>
        <v>0</v>
      </c>
      <c r="AB476" s="208">
        <f t="shared" si="624"/>
        <v>0</v>
      </c>
      <c r="AC476" s="208">
        <f t="shared" si="624"/>
        <v>0</v>
      </c>
      <c r="AD476" s="208">
        <f t="shared" si="624"/>
        <v>0</v>
      </c>
      <c r="AE476" s="208">
        <f t="shared" si="624"/>
        <v>0</v>
      </c>
      <c r="AF476" s="208">
        <f t="shared" si="624"/>
        <v>0</v>
      </c>
      <c r="AG476" s="208">
        <f t="shared" si="624"/>
        <v>0</v>
      </c>
      <c r="AH476" s="208">
        <f t="shared" si="624"/>
        <v>0</v>
      </c>
      <c r="AI476" s="208">
        <f t="shared" si="624"/>
        <v>0</v>
      </c>
      <c r="AJ476" s="208">
        <f t="shared" si="624"/>
        <v>0</v>
      </c>
      <c r="AK476" s="208">
        <f t="shared" si="624"/>
        <v>0</v>
      </c>
      <c r="AL476" s="208">
        <f t="shared" si="624"/>
        <v>0</v>
      </c>
      <c r="AM476" s="208">
        <f t="shared" si="624"/>
        <v>0</v>
      </c>
      <c r="AN476" s="208">
        <f t="shared" si="624"/>
        <v>0</v>
      </c>
      <c r="AO476" s="208">
        <f t="shared" si="624"/>
        <v>0</v>
      </c>
      <c r="AP476" s="208">
        <f t="shared" si="624"/>
        <v>0</v>
      </c>
      <c r="AQ476" s="208">
        <f t="shared" si="624"/>
        <v>0</v>
      </c>
      <c r="AR476" s="208">
        <f t="shared" si="624"/>
        <v>0</v>
      </c>
      <c r="AS476" s="208">
        <f t="shared" si="624"/>
        <v>0</v>
      </c>
      <c r="AT476" s="208">
        <f t="shared" si="624"/>
        <v>0</v>
      </c>
      <c r="AU476" s="208">
        <f t="shared" si="624"/>
        <v>0</v>
      </c>
      <c r="AV476" s="208">
        <f t="shared" si="624"/>
        <v>0</v>
      </c>
      <c r="AW476" s="208">
        <f t="shared" si="624"/>
        <v>0</v>
      </c>
      <c r="AX476" s="208">
        <f t="shared" si="624"/>
        <v>0</v>
      </c>
      <c r="AY476" s="208">
        <f t="shared" si="624"/>
        <v>0</v>
      </c>
      <c r="AZ476" s="208">
        <f t="shared" si="624"/>
        <v>0</v>
      </c>
      <c r="BA476" s="208">
        <f t="shared" si="624"/>
        <v>0</v>
      </c>
      <c r="BB476" s="208">
        <f t="shared" si="624"/>
        <v>0</v>
      </c>
      <c r="BC476" s="208">
        <f t="shared" si="624"/>
        <v>0</v>
      </c>
      <c r="BD476" s="208">
        <f t="shared" si="624"/>
        <v>0</v>
      </c>
      <c r="BE476" s="208">
        <f t="shared" si="624"/>
        <v>0</v>
      </c>
      <c r="BF476" s="208">
        <f t="shared" si="624"/>
        <v>0</v>
      </c>
      <c r="BG476" s="208">
        <f t="shared" si="624"/>
        <v>0</v>
      </c>
      <c r="BH476" s="208">
        <f t="shared" si="624"/>
        <v>0</v>
      </c>
      <c r="BI476" s="208">
        <f t="shared" si="624"/>
        <v>0</v>
      </c>
      <c r="BJ476" s="208">
        <f t="shared" si="624"/>
        <v>0</v>
      </c>
      <c r="BK476" s="208">
        <f t="shared" si="624"/>
        <v>0</v>
      </c>
      <c r="BL476" s="208">
        <f t="shared" si="624"/>
        <v>0</v>
      </c>
      <c r="BM476" s="208">
        <f t="shared" si="624"/>
        <v>0</v>
      </c>
      <c r="BN476" s="208">
        <f t="shared" si="624"/>
        <v>0</v>
      </c>
      <c r="BO476" s="208">
        <f t="shared" si="624"/>
        <v>0</v>
      </c>
      <c r="BP476" s="208">
        <f t="shared" si="624"/>
        <v>0</v>
      </c>
      <c r="BQ476" s="208">
        <f t="shared" si="624"/>
        <v>0</v>
      </c>
      <c r="BR476" s="208">
        <f t="shared" si="623"/>
        <v>0</v>
      </c>
      <c r="BS476" s="208">
        <f t="shared" si="623"/>
        <v>0</v>
      </c>
      <c r="BT476" s="208">
        <f t="shared" si="623"/>
        <v>0</v>
      </c>
      <c r="BU476" s="208">
        <f t="shared" si="623"/>
        <v>0</v>
      </c>
      <c r="BV476" s="208">
        <f t="shared" si="623"/>
        <v>0</v>
      </c>
      <c r="BW476" s="208">
        <f t="shared" si="623"/>
        <v>0</v>
      </c>
      <c r="BX476" s="208">
        <f t="shared" si="623"/>
        <v>0</v>
      </c>
      <c r="BY476" s="208">
        <f t="shared" si="623"/>
        <v>0</v>
      </c>
      <c r="BZ476" s="208">
        <f t="shared" si="623"/>
        <v>0</v>
      </c>
      <c r="CA476" s="208">
        <f t="shared" si="623"/>
        <v>0</v>
      </c>
      <c r="CB476" s="208">
        <f t="shared" si="623"/>
        <v>0</v>
      </c>
      <c r="CC476" s="208">
        <f t="shared" si="623"/>
        <v>0</v>
      </c>
      <c r="CD476" s="208">
        <f t="shared" si="623"/>
        <v>0</v>
      </c>
      <c r="CE476" s="208">
        <f t="shared" si="623"/>
        <v>0</v>
      </c>
      <c r="CF476" s="208">
        <f t="shared" si="623"/>
        <v>0</v>
      </c>
      <c r="CG476" s="180"/>
      <c r="CH476" s="180"/>
      <c r="CI476" s="180"/>
      <c r="CJ476" s="180"/>
      <c r="CK476" s="180"/>
      <c r="CL476" s="180"/>
      <c r="CM476" s="180"/>
      <c r="CN476" s="180"/>
      <c r="CO476" s="180"/>
      <c r="CP476" s="180"/>
      <c r="CQ476" s="180"/>
      <c r="CR476" s="180"/>
      <c r="CS476" s="180"/>
      <c r="CT476" s="180"/>
      <c r="CU476" s="180"/>
      <c r="CV476" s="180"/>
      <c r="CW476" s="180"/>
      <c r="CX476" s="180"/>
      <c r="CY476" s="180"/>
      <c r="CZ476" s="180"/>
      <c r="DA476" s="180"/>
      <c r="DB476" s="180"/>
      <c r="DC476" s="180"/>
      <c r="DD476" s="180"/>
      <c r="DE476" s="180"/>
      <c r="DF476" s="180"/>
      <c r="DG476" s="180"/>
      <c r="DH476" s="180"/>
      <c r="DI476" s="180"/>
      <c r="DJ476" s="180"/>
      <c r="DK476" s="180"/>
      <c r="DL476" s="180"/>
      <c r="DM476" s="180"/>
      <c r="DN476" s="180"/>
      <c r="DO476" s="180"/>
      <c r="DP476" s="180"/>
      <c r="DQ476" s="180"/>
      <c r="DR476" s="180"/>
      <c r="DS476" s="180"/>
      <c r="DT476" s="180"/>
      <c r="DU476" s="180"/>
      <c r="DV476" s="180"/>
      <c r="DW476" s="180"/>
      <c r="DX476" s="180"/>
      <c r="DY476" s="180"/>
      <c r="DZ476" s="180"/>
      <c r="EA476" s="180"/>
      <c r="EB476" s="180"/>
      <c r="EC476" s="180"/>
      <c r="ED476" s="180"/>
      <c r="EE476" s="180"/>
      <c r="EF476" s="180"/>
      <c r="EG476" s="180"/>
      <c r="EH476" s="180"/>
      <c r="EI476" s="180"/>
      <c r="EJ476" s="180"/>
      <c r="EK476" s="180"/>
      <c r="EL476" s="180"/>
      <c r="EM476" s="180"/>
      <c r="EN476" s="180"/>
      <c r="EO476" s="180"/>
      <c r="EP476" s="180"/>
      <c r="EQ476" s="180"/>
      <c r="ER476" s="180"/>
      <c r="ES476" s="180"/>
      <c r="ET476" s="180"/>
      <c r="EU476" s="180"/>
      <c r="EV476" s="180"/>
      <c r="EW476" s="180"/>
      <c r="EX476" s="180"/>
      <c r="EY476" s="180"/>
      <c r="EZ476" s="180"/>
      <c r="FA476" s="180"/>
      <c r="FB476" s="180"/>
      <c r="FC476" s="180"/>
      <c r="FD476" s="180"/>
      <c r="FE476" s="180"/>
      <c r="FF476" s="180"/>
      <c r="FG476" s="180"/>
      <c r="FH476" s="180"/>
    </row>
    <row r="477" spans="2:164" hidden="1" x14ac:dyDescent="0.3">
      <c r="B477" s="699">
        <f>+IFERROR(VLOOKUP(D477,'LP-Servicios'!$E$152:$F$252,2,FALSE),0)</f>
        <v>102457.4</v>
      </c>
      <c r="C477" s="700">
        <f t="shared" si="618"/>
        <v>54</v>
      </c>
      <c r="D477" s="314" t="str">
        <f t="shared" si="618"/>
        <v>P. MOVIL-Luminaria x unidad(1-2Rigs)</v>
      </c>
      <c r="E477" s="208">
        <f t="shared" si="613"/>
        <v>0</v>
      </c>
      <c r="F477" s="208">
        <f t="shared" si="624"/>
        <v>0</v>
      </c>
      <c r="G477" s="208">
        <f t="shared" si="624"/>
        <v>0</v>
      </c>
      <c r="H477" s="208">
        <f t="shared" si="624"/>
        <v>0</v>
      </c>
      <c r="I477" s="208">
        <f t="shared" si="624"/>
        <v>0</v>
      </c>
      <c r="J477" s="208">
        <f t="shared" si="624"/>
        <v>0</v>
      </c>
      <c r="K477" s="208">
        <f t="shared" si="624"/>
        <v>0</v>
      </c>
      <c r="L477" s="208">
        <f t="shared" si="624"/>
        <v>0</v>
      </c>
      <c r="M477" s="208">
        <f t="shared" si="624"/>
        <v>0</v>
      </c>
      <c r="N477" s="208">
        <f t="shared" si="624"/>
        <v>0</v>
      </c>
      <c r="O477" s="208">
        <f t="shared" si="624"/>
        <v>0</v>
      </c>
      <c r="P477" s="208">
        <f t="shared" si="624"/>
        <v>0</v>
      </c>
      <c r="Q477" s="208">
        <f t="shared" si="624"/>
        <v>409829.6</v>
      </c>
      <c r="R477" s="208">
        <f t="shared" si="624"/>
        <v>409829.6</v>
      </c>
      <c r="S477" s="208">
        <f t="shared" si="624"/>
        <v>409829.6</v>
      </c>
      <c r="T477" s="208">
        <f t="shared" si="624"/>
        <v>0</v>
      </c>
      <c r="U477" s="208">
        <f t="shared" si="624"/>
        <v>0</v>
      </c>
      <c r="V477" s="208">
        <f t="shared" si="624"/>
        <v>0</v>
      </c>
      <c r="W477" s="208">
        <f t="shared" si="624"/>
        <v>0</v>
      </c>
      <c r="X477" s="208">
        <f t="shared" si="624"/>
        <v>0</v>
      </c>
      <c r="Y477" s="208">
        <f t="shared" si="624"/>
        <v>0</v>
      </c>
      <c r="Z477" s="208">
        <f t="shared" si="624"/>
        <v>0</v>
      </c>
      <c r="AA477" s="208">
        <f t="shared" si="624"/>
        <v>0</v>
      </c>
      <c r="AB477" s="208">
        <f t="shared" si="624"/>
        <v>0</v>
      </c>
      <c r="AC477" s="208">
        <f t="shared" si="624"/>
        <v>0</v>
      </c>
      <c r="AD477" s="208">
        <f t="shared" si="624"/>
        <v>0</v>
      </c>
      <c r="AE477" s="208">
        <f t="shared" si="624"/>
        <v>0</v>
      </c>
      <c r="AF477" s="208">
        <f t="shared" si="624"/>
        <v>0</v>
      </c>
      <c r="AG477" s="208">
        <f t="shared" si="624"/>
        <v>0</v>
      </c>
      <c r="AH477" s="208">
        <f t="shared" si="624"/>
        <v>0</v>
      </c>
      <c r="AI477" s="208">
        <f t="shared" si="624"/>
        <v>0</v>
      </c>
      <c r="AJ477" s="208">
        <f t="shared" si="624"/>
        <v>0</v>
      </c>
      <c r="AK477" s="208">
        <f t="shared" si="624"/>
        <v>0</v>
      </c>
      <c r="AL477" s="208">
        <f t="shared" si="624"/>
        <v>0</v>
      </c>
      <c r="AM477" s="208">
        <f t="shared" si="624"/>
        <v>0</v>
      </c>
      <c r="AN477" s="208">
        <f t="shared" si="624"/>
        <v>0</v>
      </c>
      <c r="AO477" s="208">
        <f t="shared" si="624"/>
        <v>0</v>
      </c>
      <c r="AP477" s="208">
        <f t="shared" si="624"/>
        <v>0</v>
      </c>
      <c r="AQ477" s="208">
        <f t="shared" si="624"/>
        <v>0</v>
      </c>
      <c r="AR477" s="208">
        <f t="shared" si="624"/>
        <v>0</v>
      </c>
      <c r="AS477" s="208">
        <f t="shared" si="624"/>
        <v>0</v>
      </c>
      <c r="AT477" s="208">
        <f t="shared" si="624"/>
        <v>0</v>
      </c>
      <c r="AU477" s="208">
        <f t="shared" si="624"/>
        <v>0</v>
      </c>
      <c r="AV477" s="208">
        <f t="shared" si="624"/>
        <v>0</v>
      </c>
      <c r="AW477" s="208">
        <f t="shared" si="624"/>
        <v>0</v>
      </c>
      <c r="AX477" s="208">
        <f t="shared" si="624"/>
        <v>0</v>
      </c>
      <c r="AY477" s="208">
        <f t="shared" si="624"/>
        <v>0</v>
      </c>
      <c r="AZ477" s="208">
        <f t="shared" si="624"/>
        <v>0</v>
      </c>
      <c r="BA477" s="208">
        <f t="shared" si="624"/>
        <v>0</v>
      </c>
      <c r="BB477" s="208">
        <f t="shared" si="624"/>
        <v>0</v>
      </c>
      <c r="BC477" s="208">
        <f t="shared" si="624"/>
        <v>0</v>
      </c>
      <c r="BD477" s="208">
        <f t="shared" si="624"/>
        <v>0</v>
      </c>
      <c r="BE477" s="208">
        <f t="shared" si="624"/>
        <v>0</v>
      </c>
      <c r="BF477" s="208">
        <f t="shared" si="624"/>
        <v>0</v>
      </c>
      <c r="BG477" s="208">
        <f t="shared" si="624"/>
        <v>0</v>
      </c>
      <c r="BH477" s="208">
        <f t="shared" si="624"/>
        <v>0</v>
      </c>
      <c r="BI477" s="208">
        <f t="shared" si="624"/>
        <v>0</v>
      </c>
      <c r="BJ477" s="208">
        <f t="shared" si="624"/>
        <v>0</v>
      </c>
      <c r="BK477" s="208">
        <f t="shared" si="624"/>
        <v>0</v>
      </c>
      <c r="BL477" s="208">
        <f t="shared" si="624"/>
        <v>0</v>
      </c>
      <c r="BM477" s="208">
        <f t="shared" si="624"/>
        <v>0</v>
      </c>
      <c r="BN477" s="208">
        <f t="shared" si="624"/>
        <v>0</v>
      </c>
      <c r="BO477" s="208">
        <f t="shared" si="624"/>
        <v>0</v>
      </c>
      <c r="BP477" s="208">
        <f t="shared" si="624"/>
        <v>0</v>
      </c>
      <c r="BQ477" s="208">
        <f t="shared" ref="BQ477:CF480" si="625">+$B477*BQ168</f>
        <v>0</v>
      </c>
      <c r="BR477" s="208">
        <f t="shared" si="625"/>
        <v>0</v>
      </c>
      <c r="BS477" s="208">
        <f t="shared" si="625"/>
        <v>0</v>
      </c>
      <c r="BT477" s="208">
        <f t="shared" si="625"/>
        <v>0</v>
      </c>
      <c r="BU477" s="208">
        <f t="shared" si="625"/>
        <v>0</v>
      </c>
      <c r="BV477" s="208">
        <f t="shared" si="625"/>
        <v>0</v>
      </c>
      <c r="BW477" s="208">
        <f t="shared" si="625"/>
        <v>0</v>
      </c>
      <c r="BX477" s="208">
        <f t="shared" si="625"/>
        <v>0</v>
      </c>
      <c r="BY477" s="208">
        <f t="shared" si="625"/>
        <v>0</v>
      </c>
      <c r="BZ477" s="208">
        <f t="shared" si="625"/>
        <v>0</v>
      </c>
      <c r="CA477" s="208">
        <f t="shared" si="625"/>
        <v>0</v>
      </c>
      <c r="CB477" s="208">
        <f t="shared" si="625"/>
        <v>0</v>
      </c>
      <c r="CC477" s="208">
        <f t="shared" si="625"/>
        <v>0</v>
      </c>
      <c r="CD477" s="208">
        <f t="shared" si="625"/>
        <v>0</v>
      </c>
      <c r="CE477" s="208">
        <f t="shared" si="625"/>
        <v>0</v>
      </c>
      <c r="CF477" s="208">
        <f t="shared" si="625"/>
        <v>0</v>
      </c>
      <c r="CG477" s="180"/>
      <c r="CH477" s="180"/>
      <c r="CI477" s="180"/>
      <c r="CJ477" s="180"/>
      <c r="CK477" s="180"/>
      <c r="CL477" s="180"/>
      <c r="CM477" s="180"/>
      <c r="CN477" s="180"/>
      <c r="CO477" s="180"/>
      <c r="CP477" s="180"/>
      <c r="CQ477" s="180"/>
      <c r="CR477" s="180"/>
      <c r="CS477" s="180"/>
      <c r="CT477" s="180"/>
      <c r="CU477" s="180"/>
      <c r="CV477" s="180"/>
      <c r="CW477" s="180"/>
      <c r="CX477" s="180"/>
      <c r="CY477" s="180"/>
      <c r="CZ477" s="180"/>
      <c r="DA477" s="180"/>
      <c r="DB477" s="180"/>
      <c r="DC477" s="180"/>
      <c r="DD477" s="180"/>
      <c r="DE477" s="180"/>
      <c r="DF477" s="180"/>
      <c r="DG477" s="180"/>
      <c r="DH477" s="180"/>
      <c r="DI477" s="180"/>
      <c r="DJ477" s="180"/>
      <c r="DK477" s="180"/>
      <c r="DL477" s="180"/>
      <c r="DM477" s="180"/>
      <c r="DN477" s="180"/>
      <c r="DO477" s="180"/>
      <c r="DP477" s="180"/>
      <c r="DQ477" s="180"/>
      <c r="DR477" s="180"/>
      <c r="DS477" s="180"/>
      <c r="DT477" s="180"/>
      <c r="DU477" s="180"/>
      <c r="DV477" s="180"/>
      <c r="DW477" s="180"/>
      <c r="DX477" s="180"/>
      <c r="DY477" s="180"/>
      <c r="DZ477" s="180"/>
      <c r="EA477" s="180"/>
      <c r="EB477" s="180"/>
      <c r="EC477" s="180"/>
      <c r="ED477" s="180"/>
      <c r="EE477" s="180"/>
      <c r="EF477" s="180"/>
      <c r="EG477" s="180"/>
      <c r="EH477" s="180"/>
      <c r="EI477" s="180"/>
      <c r="EJ477" s="180"/>
      <c r="EK477" s="180"/>
      <c r="EL477" s="180"/>
      <c r="EM477" s="180"/>
      <c r="EN477" s="180"/>
      <c r="EO477" s="180"/>
      <c r="EP477" s="180"/>
      <c r="EQ477" s="180"/>
      <c r="ER477" s="180"/>
      <c r="ES477" s="180"/>
      <c r="ET477" s="180"/>
      <c r="EU477" s="180"/>
      <c r="EV477" s="180"/>
      <c r="EW477" s="180"/>
      <c r="EX477" s="180"/>
      <c r="EY477" s="180"/>
      <c r="EZ477" s="180"/>
      <c r="FA477" s="180"/>
      <c r="FB477" s="180"/>
      <c r="FC477" s="180"/>
      <c r="FD477" s="180"/>
      <c r="FE477" s="180"/>
      <c r="FF477" s="180"/>
      <c r="FG477" s="180"/>
      <c r="FH477" s="180"/>
    </row>
    <row r="478" spans="2:164" hidden="1" x14ac:dyDescent="0.3">
      <c r="B478" s="699">
        <f>+IFERROR(VLOOKUP(D478,'LP-Servicios'!$E$152:$F$252,2,FALSE),0)</f>
        <v>3225941.32</v>
      </c>
      <c r="C478" s="700">
        <f t="shared" si="618"/>
        <v>55</v>
      </c>
      <c r="D478" s="314" t="str">
        <f t="shared" si="618"/>
        <v>P. MOVIL-Mov/Des Generador Bs-Yc(1-2Rigs</v>
      </c>
      <c r="E478" s="208">
        <f t="shared" si="613"/>
        <v>0</v>
      </c>
      <c r="F478" s="208">
        <f t="shared" ref="F478:BQ481" si="626">+$B478*F169</f>
        <v>0</v>
      </c>
      <c r="G478" s="208">
        <f t="shared" si="626"/>
        <v>0</v>
      </c>
      <c r="H478" s="208">
        <f t="shared" si="626"/>
        <v>0</v>
      </c>
      <c r="I478" s="208">
        <f t="shared" si="626"/>
        <v>0</v>
      </c>
      <c r="J478" s="208">
        <f t="shared" si="626"/>
        <v>0</v>
      </c>
      <c r="K478" s="208">
        <f t="shared" si="626"/>
        <v>0</v>
      </c>
      <c r="L478" s="208">
        <f t="shared" si="626"/>
        <v>0</v>
      </c>
      <c r="M478" s="208">
        <f t="shared" si="626"/>
        <v>0</v>
      </c>
      <c r="N478" s="208">
        <f t="shared" si="626"/>
        <v>0</v>
      </c>
      <c r="O478" s="208">
        <f t="shared" si="626"/>
        <v>0</v>
      </c>
      <c r="P478" s="208">
        <f t="shared" si="626"/>
        <v>0</v>
      </c>
      <c r="Q478" s="208">
        <f t="shared" si="626"/>
        <v>0</v>
      </c>
      <c r="R478" s="208">
        <f t="shared" si="626"/>
        <v>0</v>
      </c>
      <c r="S478" s="208">
        <f t="shared" si="626"/>
        <v>0</v>
      </c>
      <c r="T478" s="208">
        <f t="shared" si="626"/>
        <v>0</v>
      </c>
      <c r="U478" s="208">
        <f t="shared" si="626"/>
        <v>0</v>
      </c>
      <c r="V478" s="208">
        <f t="shared" si="626"/>
        <v>0</v>
      </c>
      <c r="W478" s="208">
        <f t="shared" si="626"/>
        <v>0</v>
      </c>
      <c r="X478" s="208">
        <f t="shared" si="626"/>
        <v>0</v>
      </c>
      <c r="Y478" s="208">
        <f t="shared" si="626"/>
        <v>0</v>
      </c>
      <c r="Z478" s="208">
        <f t="shared" si="626"/>
        <v>0</v>
      </c>
      <c r="AA478" s="208">
        <f t="shared" si="626"/>
        <v>0</v>
      </c>
      <c r="AB478" s="208">
        <f t="shared" si="626"/>
        <v>0</v>
      </c>
      <c r="AC478" s="208">
        <f t="shared" si="626"/>
        <v>0</v>
      </c>
      <c r="AD478" s="208">
        <f t="shared" si="626"/>
        <v>0</v>
      </c>
      <c r="AE478" s="208">
        <f t="shared" si="626"/>
        <v>0</v>
      </c>
      <c r="AF478" s="208">
        <f t="shared" si="626"/>
        <v>0</v>
      </c>
      <c r="AG478" s="208">
        <f t="shared" si="626"/>
        <v>0</v>
      </c>
      <c r="AH478" s="208">
        <f t="shared" si="626"/>
        <v>0</v>
      </c>
      <c r="AI478" s="208">
        <f t="shared" si="626"/>
        <v>0</v>
      </c>
      <c r="AJ478" s="208">
        <f t="shared" si="626"/>
        <v>0</v>
      </c>
      <c r="AK478" s="208">
        <f t="shared" si="626"/>
        <v>0</v>
      </c>
      <c r="AL478" s="208">
        <f t="shared" si="626"/>
        <v>0</v>
      </c>
      <c r="AM478" s="208">
        <f t="shared" si="626"/>
        <v>0</v>
      </c>
      <c r="AN478" s="208">
        <f t="shared" si="626"/>
        <v>0</v>
      </c>
      <c r="AO478" s="208">
        <f t="shared" si="626"/>
        <v>0</v>
      </c>
      <c r="AP478" s="208">
        <f t="shared" si="626"/>
        <v>0</v>
      </c>
      <c r="AQ478" s="208">
        <f t="shared" si="626"/>
        <v>0</v>
      </c>
      <c r="AR478" s="208">
        <f t="shared" si="626"/>
        <v>0</v>
      </c>
      <c r="AS478" s="208">
        <f t="shared" si="626"/>
        <v>0</v>
      </c>
      <c r="AT478" s="208">
        <f t="shared" si="626"/>
        <v>0</v>
      </c>
      <c r="AU478" s="208">
        <f t="shared" si="626"/>
        <v>0</v>
      </c>
      <c r="AV478" s="208">
        <f t="shared" si="626"/>
        <v>0</v>
      </c>
      <c r="AW478" s="208">
        <f t="shared" si="626"/>
        <v>0</v>
      </c>
      <c r="AX478" s="208">
        <f t="shared" si="626"/>
        <v>0</v>
      </c>
      <c r="AY478" s="208">
        <f t="shared" si="626"/>
        <v>0</v>
      </c>
      <c r="AZ478" s="208">
        <f t="shared" si="626"/>
        <v>0</v>
      </c>
      <c r="BA478" s="208">
        <f t="shared" si="626"/>
        <v>0</v>
      </c>
      <c r="BB478" s="208">
        <f t="shared" si="626"/>
        <v>0</v>
      </c>
      <c r="BC478" s="208">
        <f t="shared" si="626"/>
        <v>0</v>
      </c>
      <c r="BD478" s="208">
        <f t="shared" si="626"/>
        <v>0</v>
      </c>
      <c r="BE478" s="208">
        <f t="shared" si="626"/>
        <v>0</v>
      </c>
      <c r="BF478" s="208">
        <f t="shared" si="626"/>
        <v>0</v>
      </c>
      <c r="BG478" s="208">
        <f t="shared" si="626"/>
        <v>0</v>
      </c>
      <c r="BH478" s="208">
        <f t="shared" si="626"/>
        <v>0</v>
      </c>
      <c r="BI478" s="208">
        <f t="shared" si="626"/>
        <v>0</v>
      </c>
      <c r="BJ478" s="208">
        <f t="shared" si="626"/>
        <v>0</v>
      </c>
      <c r="BK478" s="208">
        <f t="shared" si="626"/>
        <v>0</v>
      </c>
      <c r="BL478" s="208">
        <f t="shared" si="626"/>
        <v>0</v>
      </c>
      <c r="BM478" s="208">
        <f t="shared" si="626"/>
        <v>0</v>
      </c>
      <c r="BN478" s="208">
        <f t="shared" si="626"/>
        <v>0</v>
      </c>
      <c r="BO478" s="208">
        <f t="shared" si="626"/>
        <v>0</v>
      </c>
      <c r="BP478" s="208">
        <f t="shared" si="626"/>
        <v>0</v>
      </c>
      <c r="BQ478" s="208">
        <f t="shared" si="626"/>
        <v>0</v>
      </c>
      <c r="BR478" s="208">
        <f t="shared" si="625"/>
        <v>0</v>
      </c>
      <c r="BS478" s="208">
        <f t="shared" si="625"/>
        <v>0</v>
      </c>
      <c r="BT478" s="208">
        <f t="shared" si="625"/>
        <v>0</v>
      </c>
      <c r="BU478" s="208">
        <f t="shared" si="625"/>
        <v>0</v>
      </c>
      <c r="BV478" s="208">
        <f t="shared" si="625"/>
        <v>0</v>
      </c>
      <c r="BW478" s="208">
        <f t="shared" si="625"/>
        <v>0</v>
      </c>
      <c r="BX478" s="208">
        <f t="shared" si="625"/>
        <v>0</v>
      </c>
      <c r="BY478" s="208">
        <f t="shared" si="625"/>
        <v>0</v>
      </c>
      <c r="BZ478" s="208">
        <f t="shared" si="625"/>
        <v>0</v>
      </c>
      <c r="CA478" s="208">
        <f t="shared" si="625"/>
        <v>0</v>
      </c>
      <c r="CB478" s="208">
        <f t="shared" si="625"/>
        <v>0</v>
      </c>
      <c r="CC478" s="208">
        <f t="shared" si="625"/>
        <v>0</v>
      </c>
      <c r="CD478" s="208">
        <f t="shared" si="625"/>
        <v>0</v>
      </c>
      <c r="CE478" s="208">
        <f t="shared" si="625"/>
        <v>0</v>
      </c>
      <c r="CF478" s="208">
        <f t="shared" si="625"/>
        <v>0</v>
      </c>
      <c r="CG478" s="180"/>
      <c r="CH478" s="180"/>
      <c r="CI478" s="180"/>
      <c r="CJ478" s="180"/>
      <c r="CK478" s="180"/>
      <c r="CL478" s="180"/>
      <c r="CM478" s="180"/>
      <c r="CN478" s="180"/>
      <c r="CO478" s="180"/>
      <c r="CP478" s="180"/>
      <c r="CQ478" s="180"/>
      <c r="CR478" s="180"/>
      <c r="CS478" s="180"/>
      <c r="CT478" s="180"/>
      <c r="CU478" s="180"/>
      <c r="CV478" s="180"/>
      <c r="CW478" s="180"/>
      <c r="CX478" s="180"/>
      <c r="CY478" s="180"/>
      <c r="CZ478" s="180"/>
      <c r="DA478" s="180"/>
      <c r="DB478" s="180"/>
      <c r="DC478" s="180"/>
      <c r="DD478" s="180"/>
      <c r="DE478" s="180"/>
      <c r="DF478" s="180"/>
      <c r="DG478" s="180"/>
      <c r="DH478" s="180"/>
      <c r="DI478" s="180"/>
      <c r="DJ478" s="180"/>
      <c r="DK478" s="180"/>
      <c r="DL478" s="180"/>
      <c r="DM478" s="180"/>
      <c r="DN478" s="180"/>
      <c r="DO478" s="180"/>
      <c r="DP478" s="180"/>
      <c r="DQ478" s="180"/>
      <c r="DR478" s="180"/>
      <c r="DS478" s="180"/>
      <c r="DT478" s="180"/>
      <c r="DU478" s="180"/>
      <c r="DV478" s="180"/>
      <c r="DW478" s="180"/>
      <c r="DX478" s="180"/>
      <c r="DY478" s="180"/>
      <c r="DZ478" s="180"/>
      <c r="EA478" s="180"/>
      <c r="EB478" s="180"/>
      <c r="EC478" s="180"/>
      <c r="ED478" s="180"/>
      <c r="EE478" s="180"/>
      <c r="EF478" s="180"/>
      <c r="EG478" s="180"/>
      <c r="EH478" s="180"/>
      <c r="EI478" s="180"/>
      <c r="EJ478" s="180"/>
      <c r="EK478" s="180"/>
      <c r="EL478" s="180"/>
      <c r="EM478" s="180"/>
      <c r="EN478" s="180"/>
      <c r="EO478" s="180"/>
      <c r="EP478" s="180"/>
      <c r="EQ478" s="180"/>
      <c r="ER478" s="180"/>
      <c r="ES478" s="180"/>
      <c r="ET478" s="180"/>
      <c r="EU478" s="180"/>
      <c r="EV478" s="180"/>
      <c r="EW478" s="180"/>
      <c r="EX478" s="180"/>
      <c r="EY478" s="180"/>
      <c r="EZ478" s="180"/>
      <c r="FA478" s="180"/>
      <c r="FB478" s="180"/>
      <c r="FC478" s="180"/>
      <c r="FD478" s="180"/>
      <c r="FE478" s="180"/>
      <c r="FF478" s="180"/>
      <c r="FG478" s="180"/>
      <c r="FH478" s="180"/>
    </row>
    <row r="479" spans="2:164" hidden="1" x14ac:dyDescent="0.3">
      <c r="B479" s="699">
        <f>+IFERROR(VLOOKUP(D479,'LP-Servicios'!$E$152:$F$252,2,FALSE),0)</f>
        <v>1133228.43</v>
      </c>
      <c r="C479" s="700">
        <f t="shared" si="618"/>
        <v>56</v>
      </c>
      <c r="D479" s="314" t="str">
        <f t="shared" si="618"/>
        <v>P. MOVIL-Mov/Des Luminaria Bs-Yc(1-2Rigs</v>
      </c>
      <c r="E479" s="208">
        <f t="shared" si="613"/>
        <v>0</v>
      </c>
      <c r="F479" s="208">
        <f t="shared" si="626"/>
        <v>0</v>
      </c>
      <c r="G479" s="208">
        <f t="shared" si="626"/>
        <v>0</v>
      </c>
      <c r="H479" s="208">
        <f t="shared" si="626"/>
        <v>0</v>
      </c>
      <c r="I479" s="208">
        <f t="shared" si="626"/>
        <v>0</v>
      </c>
      <c r="J479" s="208">
        <f t="shared" si="626"/>
        <v>0</v>
      </c>
      <c r="K479" s="208">
        <f t="shared" si="626"/>
        <v>0</v>
      </c>
      <c r="L479" s="208">
        <f t="shared" si="626"/>
        <v>0</v>
      </c>
      <c r="M479" s="208">
        <f t="shared" si="626"/>
        <v>0</v>
      </c>
      <c r="N479" s="208">
        <f t="shared" si="626"/>
        <v>0</v>
      </c>
      <c r="O479" s="208">
        <f t="shared" si="626"/>
        <v>0</v>
      </c>
      <c r="P479" s="208">
        <f t="shared" si="626"/>
        <v>0</v>
      </c>
      <c r="Q479" s="208">
        <f t="shared" si="626"/>
        <v>0</v>
      </c>
      <c r="R479" s="208">
        <f t="shared" si="626"/>
        <v>0</v>
      </c>
      <c r="S479" s="208">
        <f t="shared" si="626"/>
        <v>0</v>
      </c>
      <c r="T479" s="208">
        <f t="shared" si="626"/>
        <v>0</v>
      </c>
      <c r="U479" s="208">
        <f t="shared" si="626"/>
        <v>0</v>
      </c>
      <c r="V479" s="208">
        <f t="shared" si="626"/>
        <v>0</v>
      </c>
      <c r="W479" s="208">
        <f t="shared" si="626"/>
        <v>0</v>
      </c>
      <c r="X479" s="208">
        <f t="shared" si="626"/>
        <v>0</v>
      </c>
      <c r="Y479" s="208">
        <f t="shared" si="626"/>
        <v>0</v>
      </c>
      <c r="Z479" s="208">
        <f t="shared" si="626"/>
        <v>0</v>
      </c>
      <c r="AA479" s="208">
        <f t="shared" si="626"/>
        <v>0</v>
      </c>
      <c r="AB479" s="208">
        <f t="shared" si="626"/>
        <v>0</v>
      </c>
      <c r="AC479" s="208">
        <f t="shared" si="626"/>
        <v>0</v>
      </c>
      <c r="AD479" s="208">
        <f t="shared" si="626"/>
        <v>0</v>
      </c>
      <c r="AE479" s="208">
        <f t="shared" si="626"/>
        <v>0</v>
      </c>
      <c r="AF479" s="208">
        <f t="shared" si="626"/>
        <v>0</v>
      </c>
      <c r="AG479" s="208">
        <f t="shared" si="626"/>
        <v>0</v>
      </c>
      <c r="AH479" s="208">
        <f t="shared" si="626"/>
        <v>0</v>
      </c>
      <c r="AI479" s="208">
        <f t="shared" si="626"/>
        <v>0</v>
      </c>
      <c r="AJ479" s="208">
        <f t="shared" si="626"/>
        <v>0</v>
      </c>
      <c r="AK479" s="208">
        <f t="shared" si="626"/>
        <v>0</v>
      </c>
      <c r="AL479" s="208">
        <f t="shared" si="626"/>
        <v>0</v>
      </c>
      <c r="AM479" s="208">
        <f t="shared" si="626"/>
        <v>0</v>
      </c>
      <c r="AN479" s="208">
        <f t="shared" si="626"/>
        <v>0</v>
      </c>
      <c r="AO479" s="208">
        <f t="shared" si="626"/>
        <v>0</v>
      </c>
      <c r="AP479" s="208">
        <f t="shared" si="626"/>
        <v>0</v>
      </c>
      <c r="AQ479" s="208">
        <f t="shared" si="626"/>
        <v>0</v>
      </c>
      <c r="AR479" s="208">
        <f t="shared" si="626"/>
        <v>0</v>
      </c>
      <c r="AS479" s="208">
        <f t="shared" si="626"/>
        <v>0</v>
      </c>
      <c r="AT479" s="208">
        <f t="shared" si="626"/>
        <v>0</v>
      </c>
      <c r="AU479" s="208">
        <f t="shared" si="626"/>
        <v>0</v>
      </c>
      <c r="AV479" s="208">
        <f t="shared" si="626"/>
        <v>0</v>
      </c>
      <c r="AW479" s="208">
        <f t="shared" si="626"/>
        <v>0</v>
      </c>
      <c r="AX479" s="208">
        <f t="shared" si="626"/>
        <v>0</v>
      </c>
      <c r="AY479" s="208">
        <f t="shared" si="626"/>
        <v>0</v>
      </c>
      <c r="AZ479" s="208">
        <f t="shared" si="626"/>
        <v>0</v>
      </c>
      <c r="BA479" s="208">
        <f t="shared" si="626"/>
        <v>0</v>
      </c>
      <c r="BB479" s="208">
        <f t="shared" si="626"/>
        <v>0</v>
      </c>
      <c r="BC479" s="208">
        <f t="shared" si="626"/>
        <v>0</v>
      </c>
      <c r="BD479" s="208">
        <f t="shared" si="626"/>
        <v>0</v>
      </c>
      <c r="BE479" s="208">
        <f t="shared" si="626"/>
        <v>0</v>
      </c>
      <c r="BF479" s="208">
        <f t="shared" si="626"/>
        <v>0</v>
      </c>
      <c r="BG479" s="208">
        <f t="shared" si="626"/>
        <v>0</v>
      </c>
      <c r="BH479" s="208">
        <f t="shared" si="626"/>
        <v>0</v>
      </c>
      <c r="BI479" s="208">
        <f t="shared" si="626"/>
        <v>0</v>
      </c>
      <c r="BJ479" s="208">
        <f t="shared" si="626"/>
        <v>0</v>
      </c>
      <c r="BK479" s="208">
        <f t="shared" si="626"/>
        <v>0</v>
      </c>
      <c r="BL479" s="208">
        <f t="shared" si="626"/>
        <v>0</v>
      </c>
      <c r="BM479" s="208">
        <f t="shared" si="626"/>
        <v>0</v>
      </c>
      <c r="BN479" s="208">
        <f t="shared" si="626"/>
        <v>0</v>
      </c>
      <c r="BO479" s="208">
        <f t="shared" si="626"/>
        <v>0</v>
      </c>
      <c r="BP479" s="208">
        <f t="shared" si="626"/>
        <v>0</v>
      </c>
      <c r="BQ479" s="208">
        <f t="shared" si="626"/>
        <v>0</v>
      </c>
      <c r="BR479" s="208">
        <f t="shared" si="625"/>
        <v>0</v>
      </c>
      <c r="BS479" s="208">
        <f t="shared" si="625"/>
        <v>0</v>
      </c>
      <c r="BT479" s="208">
        <f t="shared" si="625"/>
        <v>0</v>
      </c>
      <c r="BU479" s="208">
        <f t="shared" si="625"/>
        <v>0</v>
      </c>
      <c r="BV479" s="208">
        <f t="shared" si="625"/>
        <v>0</v>
      </c>
      <c r="BW479" s="208">
        <f t="shared" si="625"/>
        <v>0</v>
      </c>
      <c r="BX479" s="208">
        <f t="shared" si="625"/>
        <v>0</v>
      </c>
      <c r="BY479" s="208">
        <f t="shared" si="625"/>
        <v>0</v>
      </c>
      <c r="BZ479" s="208">
        <f t="shared" si="625"/>
        <v>0</v>
      </c>
      <c r="CA479" s="208">
        <f t="shared" si="625"/>
        <v>0</v>
      </c>
      <c r="CB479" s="208">
        <f t="shared" si="625"/>
        <v>0</v>
      </c>
      <c r="CC479" s="208">
        <f t="shared" si="625"/>
        <v>0</v>
      </c>
      <c r="CD479" s="208">
        <f t="shared" si="625"/>
        <v>0</v>
      </c>
      <c r="CE479" s="208">
        <f t="shared" si="625"/>
        <v>0</v>
      </c>
      <c r="CF479" s="208">
        <f t="shared" si="625"/>
        <v>0</v>
      </c>
      <c r="CG479" s="180"/>
      <c r="CH479" s="180"/>
      <c r="CI479" s="180"/>
      <c r="CJ479" s="180"/>
      <c r="CK479" s="180"/>
      <c r="CL479" s="180"/>
      <c r="CM479" s="180"/>
      <c r="CN479" s="180"/>
      <c r="CO479" s="180"/>
      <c r="CP479" s="180"/>
      <c r="CQ479" s="180"/>
      <c r="CR479" s="180"/>
      <c r="CS479" s="180"/>
      <c r="CT479" s="180"/>
      <c r="CU479" s="180"/>
      <c r="CV479" s="180"/>
      <c r="CW479" s="180"/>
      <c r="CX479" s="180"/>
      <c r="CY479" s="180"/>
      <c r="CZ479" s="180"/>
      <c r="DA479" s="180"/>
      <c r="DB479" s="180"/>
      <c r="DC479" s="180"/>
      <c r="DD479" s="180"/>
      <c r="DE479" s="180"/>
      <c r="DF479" s="180"/>
      <c r="DG479" s="180"/>
      <c r="DH479" s="180"/>
      <c r="DI479" s="180"/>
      <c r="DJ479" s="180"/>
      <c r="DK479" s="180"/>
      <c r="DL479" s="180"/>
      <c r="DM479" s="180"/>
      <c r="DN479" s="180"/>
      <c r="DO479" s="180"/>
      <c r="DP479" s="180"/>
      <c r="DQ479" s="180"/>
      <c r="DR479" s="180"/>
      <c r="DS479" s="180"/>
      <c r="DT479" s="180"/>
      <c r="DU479" s="180"/>
      <c r="DV479" s="180"/>
      <c r="DW479" s="180"/>
      <c r="DX479" s="180"/>
      <c r="DY479" s="180"/>
      <c r="DZ479" s="180"/>
      <c r="EA479" s="180"/>
      <c r="EB479" s="180"/>
      <c r="EC479" s="180"/>
      <c r="ED479" s="180"/>
      <c r="EE479" s="180"/>
      <c r="EF479" s="180"/>
      <c r="EG479" s="180"/>
      <c r="EH479" s="180"/>
      <c r="EI479" s="180"/>
      <c r="EJ479" s="180"/>
      <c r="EK479" s="180"/>
      <c r="EL479" s="180"/>
      <c r="EM479" s="180"/>
      <c r="EN479" s="180"/>
      <c r="EO479" s="180"/>
      <c r="EP479" s="180"/>
      <c r="EQ479" s="180"/>
      <c r="ER479" s="180"/>
      <c r="ES479" s="180"/>
      <c r="ET479" s="180"/>
      <c r="EU479" s="180"/>
      <c r="EV479" s="180"/>
      <c r="EW479" s="180"/>
      <c r="EX479" s="180"/>
      <c r="EY479" s="180"/>
      <c r="EZ479" s="180"/>
      <c r="FA479" s="180"/>
      <c r="FB479" s="180"/>
      <c r="FC479" s="180"/>
      <c r="FD479" s="180"/>
      <c r="FE479" s="180"/>
      <c r="FF479" s="180"/>
      <c r="FG479" s="180"/>
      <c r="FH479" s="180"/>
    </row>
    <row r="480" spans="2:164" hidden="1" x14ac:dyDescent="0.3">
      <c r="B480" s="699">
        <f>+IFERROR(VLOOKUP(D480,'LP-Servicios'!$E$152:$F$252,2,FALSE),0)</f>
        <v>3225941.32</v>
      </c>
      <c r="C480" s="700">
        <f t="shared" si="618"/>
        <v>57</v>
      </c>
      <c r="D480" s="314" t="str">
        <f t="shared" si="618"/>
        <v>P. MOVIL-Mov/DesmXPilet Bas-Yc(1-2Rigs)</v>
      </c>
      <c r="E480" s="208">
        <f t="shared" si="613"/>
        <v>0</v>
      </c>
      <c r="F480" s="208">
        <f t="shared" si="626"/>
        <v>0</v>
      </c>
      <c r="G480" s="208">
        <f t="shared" si="626"/>
        <v>0</v>
      </c>
      <c r="H480" s="208">
        <f t="shared" si="626"/>
        <v>0</v>
      </c>
      <c r="I480" s="208">
        <f t="shared" si="626"/>
        <v>0</v>
      </c>
      <c r="J480" s="208">
        <f t="shared" si="626"/>
        <v>0</v>
      </c>
      <c r="K480" s="208">
        <f t="shared" si="626"/>
        <v>0</v>
      </c>
      <c r="L480" s="208">
        <f t="shared" si="626"/>
        <v>0</v>
      </c>
      <c r="M480" s="208">
        <f t="shared" si="626"/>
        <v>0</v>
      </c>
      <c r="N480" s="208">
        <f t="shared" si="626"/>
        <v>0</v>
      </c>
      <c r="O480" s="208">
        <f t="shared" si="626"/>
        <v>0</v>
      </c>
      <c r="P480" s="208">
        <f t="shared" si="626"/>
        <v>0</v>
      </c>
      <c r="Q480" s="208">
        <f t="shared" si="626"/>
        <v>0</v>
      </c>
      <c r="R480" s="208">
        <f t="shared" si="626"/>
        <v>0</v>
      </c>
      <c r="S480" s="208">
        <f t="shared" si="626"/>
        <v>0</v>
      </c>
      <c r="T480" s="208">
        <f t="shared" si="626"/>
        <v>0</v>
      </c>
      <c r="U480" s="208">
        <f t="shared" si="626"/>
        <v>0</v>
      </c>
      <c r="V480" s="208">
        <f t="shared" si="626"/>
        <v>0</v>
      </c>
      <c r="W480" s="208">
        <f t="shared" si="626"/>
        <v>0</v>
      </c>
      <c r="X480" s="208">
        <f t="shared" si="626"/>
        <v>0</v>
      </c>
      <c r="Y480" s="208">
        <f t="shared" si="626"/>
        <v>0</v>
      </c>
      <c r="Z480" s="208">
        <f t="shared" si="626"/>
        <v>0</v>
      </c>
      <c r="AA480" s="208">
        <f t="shared" si="626"/>
        <v>0</v>
      </c>
      <c r="AB480" s="208">
        <f t="shared" si="626"/>
        <v>0</v>
      </c>
      <c r="AC480" s="208">
        <f t="shared" si="626"/>
        <v>0</v>
      </c>
      <c r="AD480" s="208">
        <f t="shared" si="626"/>
        <v>0</v>
      </c>
      <c r="AE480" s="208">
        <f t="shared" si="626"/>
        <v>0</v>
      </c>
      <c r="AF480" s="208">
        <f t="shared" si="626"/>
        <v>0</v>
      </c>
      <c r="AG480" s="208">
        <f t="shared" si="626"/>
        <v>0</v>
      </c>
      <c r="AH480" s="208">
        <f t="shared" si="626"/>
        <v>0</v>
      </c>
      <c r="AI480" s="208">
        <f t="shared" si="626"/>
        <v>0</v>
      </c>
      <c r="AJ480" s="208">
        <f t="shared" si="626"/>
        <v>0</v>
      </c>
      <c r="AK480" s="208">
        <f t="shared" si="626"/>
        <v>0</v>
      </c>
      <c r="AL480" s="208">
        <f t="shared" si="626"/>
        <v>0</v>
      </c>
      <c r="AM480" s="208">
        <f t="shared" si="626"/>
        <v>0</v>
      </c>
      <c r="AN480" s="208">
        <f t="shared" si="626"/>
        <v>0</v>
      </c>
      <c r="AO480" s="208">
        <f t="shared" si="626"/>
        <v>0</v>
      </c>
      <c r="AP480" s="208">
        <f t="shared" si="626"/>
        <v>0</v>
      </c>
      <c r="AQ480" s="208">
        <f t="shared" si="626"/>
        <v>0</v>
      </c>
      <c r="AR480" s="208">
        <f t="shared" si="626"/>
        <v>0</v>
      </c>
      <c r="AS480" s="208">
        <f t="shared" si="626"/>
        <v>0</v>
      </c>
      <c r="AT480" s="208">
        <f t="shared" si="626"/>
        <v>0</v>
      </c>
      <c r="AU480" s="208">
        <f t="shared" si="626"/>
        <v>0</v>
      </c>
      <c r="AV480" s="208">
        <f t="shared" si="626"/>
        <v>0</v>
      </c>
      <c r="AW480" s="208">
        <f t="shared" si="626"/>
        <v>0</v>
      </c>
      <c r="AX480" s="208">
        <f t="shared" si="626"/>
        <v>0</v>
      </c>
      <c r="AY480" s="208">
        <f t="shared" si="626"/>
        <v>0</v>
      </c>
      <c r="AZ480" s="208">
        <f t="shared" si="626"/>
        <v>0</v>
      </c>
      <c r="BA480" s="208">
        <f t="shared" si="626"/>
        <v>0</v>
      </c>
      <c r="BB480" s="208">
        <f t="shared" si="626"/>
        <v>0</v>
      </c>
      <c r="BC480" s="208">
        <f t="shared" si="626"/>
        <v>0</v>
      </c>
      <c r="BD480" s="208">
        <f t="shared" si="626"/>
        <v>0</v>
      </c>
      <c r="BE480" s="208">
        <f t="shared" si="626"/>
        <v>0</v>
      </c>
      <c r="BF480" s="208">
        <f t="shared" si="626"/>
        <v>0</v>
      </c>
      <c r="BG480" s="208">
        <f t="shared" si="626"/>
        <v>0</v>
      </c>
      <c r="BH480" s="208">
        <f t="shared" si="626"/>
        <v>0</v>
      </c>
      <c r="BI480" s="208">
        <f t="shared" si="626"/>
        <v>0</v>
      </c>
      <c r="BJ480" s="208">
        <f t="shared" si="626"/>
        <v>0</v>
      </c>
      <c r="BK480" s="208">
        <f t="shared" si="626"/>
        <v>0</v>
      </c>
      <c r="BL480" s="208">
        <f t="shared" si="626"/>
        <v>0</v>
      </c>
      <c r="BM480" s="208">
        <f t="shared" si="626"/>
        <v>0</v>
      </c>
      <c r="BN480" s="208">
        <f t="shared" si="626"/>
        <v>0</v>
      </c>
      <c r="BO480" s="208">
        <f t="shared" si="626"/>
        <v>0</v>
      </c>
      <c r="BP480" s="208">
        <f t="shared" si="626"/>
        <v>0</v>
      </c>
      <c r="BQ480" s="208">
        <f t="shared" si="626"/>
        <v>0</v>
      </c>
      <c r="BR480" s="208">
        <f t="shared" si="625"/>
        <v>0</v>
      </c>
      <c r="BS480" s="208">
        <f t="shared" si="625"/>
        <v>0</v>
      </c>
      <c r="BT480" s="208">
        <f t="shared" si="625"/>
        <v>0</v>
      </c>
      <c r="BU480" s="208">
        <f t="shared" si="625"/>
        <v>0</v>
      </c>
      <c r="BV480" s="208">
        <f t="shared" si="625"/>
        <v>0</v>
      </c>
      <c r="BW480" s="208">
        <f t="shared" si="625"/>
        <v>0</v>
      </c>
      <c r="BX480" s="208">
        <f t="shared" si="625"/>
        <v>0</v>
      </c>
      <c r="BY480" s="208">
        <f t="shared" si="625"/>
        <v>0</v>
      </c>
      <c r="BZ480" s="208">
        <f t="shared" si="625"/>
        <v>0</v>
      </c>
      <c r="CA480" s="208">
        <f t="shared" si="625"/>
        <v>0</v>
      </c>
      <c r="CB480" s="208">
        <f t="shared" si="625"/>
        <v>0</v>
      </c>
      <c r="CC480" s="208">
        <f t="shared" si="625"/>
        <v>0</v>
      </c>
      <c r="CD480" s="208">
        <f t="shared" si="625"/>
        <v>0</v>
      </c>
      <c r="CE480" s="208">
        <f t="shared" si="625"/>
        <v>0</v>
      </c>
      <c r="CF480" s="208">
        <f t="shared" si="625"/>
        <v>0</v>
      </c>
      <c r="CG480" s="180"/>
      <c r="CH480" s="180"/>
      <c r="CI480" s="180"/>
      <c r="CJ480" s="180"/>
      <c r="CK480" s="180"/>
      <c r="CL480" s="180"/>
      <c r="CM480" s="180"/>
      <c r="CN480" s="180"/>
      <c r="CO480" s="180"/>
      <c r="CP480" s="180"/>
      <c r="CQ480" s="180"/>
      <c r="CR480" s="180"/>
      <c r="CS480" s="180"/>
      <c r="CT480" s="180"/>
      <c r="CU480" s="180"/>
      <c r="CV480" s="180"/>
      <c r="CW480" s="180"/>
      <c r="CX480" s="180"/>
      <c r="CY480" s="180"/>
      <c r="CZ480" s="180"/>
      <c r="DA480" s="180"/>
      <c r="DB480" s="180"/>
      <c r="DC480" s="180"/>
      <c r="DD480" s="180"/>
      <c r="DE480" s="180"/>
      <c r="DF480" s="180"/>
      <c r="DG480" s="180"/>
      <c r="DH480" s="180"/>
      <c r="DI480" s="180"/>
      <c r="DJ480" s="180"/>
      <c r="DK480" s="180"/>
      <c r="DL480" s="180"/>
      <c r="DM480" s="180"/>
      <c r="DN480" s="180"/>
      <c r="DO480" s="180"/>
      <c r="DP480" s="180"/>
      <c r="DQ480" s="180"/>
      <c r="DR480" s="180"/>
      <c r="DS480" s="180"/>
      <c r="DT480" s="180"/>
      <c r="DU480" s="180"/>
      <c r="DV480" s="180"/>
      <c r="DW480" s="180"/>
      <c r="DX480" s="180"/>
      <c r="DY480" s="180"/>
      <c r="DZ480" s="180"/>
      <c r="EA480" s="180"/>
      <c r="EB480" s="180"/>
      <c r="EC480" s="180"/>
      <c r="ED480" s="180"/>
      <c r="EE480" s="180"/>
      <c r="EF480" s="180"/>
      <c r="EG480" s="180"/>
      <c r="EH480" s="180"/>
      <c r="EI480" s="180"/>
      <c r="EJ480" s="180"/>
      <c r="EK480" s="180"/>
      <c r="EL480" s="180"/>
      <c r="EM480" s="180"/>
      <c r="EN480" s="180"/>
      <c r="EO480" s="180"/>
      <c r="EP480" s="180"/>
      <c r="EQ480" s="180"/>
      <c r="ER480" s="180"/>
      <c r="ES480" s="180"/>
      <c r="ET480" s="180"/>
      <c r="EU480" s="180"/>
      <c r="EV480" s="180"/>
      <c r="EW480" s="180"/>
      <c r="EX480" s="180"/>
      <c r="EY480" s="180"/>
      <c r="EZ480" s="180"/>
      <c r="FA480" s="180"/>
      <c r="FB480" s="180"/>
      <c r="FC480" s="180"/>
      <c r="FD480" s="180"/>
      <c r="FE480" s="180"/>
      <c r="FF480" s="180"/>
      <c r="FG480" s="180"/>
      <c r="FH480" s="180"/>
    </row>
    <row r="481" spans="2:164" hidden="1" x14ac:dyDescent="0.3">
      <c r="B481" s="699">
        <f>+IFERROR(VLOOKUP(D481,'LP-Servicios'!$E$152:$F$252,2,FALSE),0)</f>
        <v>297080.92</v>
      </c>
      <c r="C481" s="700">
        <f t="shared" si="618"/>
        <v>58</v>
      </c>
      <c r="D481" s="314" t="str">
        <f t="shared" si="618"/>
        <v>P. MOVIL-Pileta c/Remov(1-2Rigs)</v>
      </c>
      <c r="E481" s="208">
        <f t="shared" si="613"/>
        <v>0</v>
      </c>
      <c r="F481" s="208">
        <f t="shared" si="626"/>
        <v>0</v>
      </c>
      <c r="G481" s="208">
        <f t="shared" si="626"/>
        <v>0</v>
      </c>
      <c r="H481" s="208">
        <f t="shared" si="626"/>
        <v>0</v>
      </c>
      <c r="I481" s="208">
        <f t="shared" si="626"/>
        <v>0</v>
      </c>
      <c r="J481" s="208">
        <f t="shared" si="626"/>
        <v>0</v>
      </c>
      <c r="K481" s="208">
        <f t="shared" si="626"/>
        <v>0</v>
      </c>
      <c r="L481" s="208">
        <f t="shared" si="626"/>
        <v>0</v>
      </c>
      <c r="M481" s="208">
        <f t="shared" si="626"/>
        <v>0</v>
      </c>
      <c r="N481" s="208">
        <f t="shared" si="626"/>
        <v>0</v>
      </c>
      <c r="O481" s="208">
        <f t="shared" si="626"/>
        <v>0</v>
      </c>
      <c r="P481" s="208">
        <f t="shared" si="626"/>
        <v>0</v>
      </c>
      <c r="Q481" s="208">
        <f t="shared" si="626"/>
        <v>297080.92</v>
      </c>
      <c r="R481" s="208">
        <f t="shared" si="626"/>
        <v>297080.92</v>
      </c>
      <c r="S481" s="208">
        <f t="shared" si="626"/>
        <v>297080.92</v>
      </c>
      <c r="T481" s="208">
        <f t="shared" si="626"/>
        <v>0</v>
      </c>
      <c r="U481" s="208">
        <f t="shared" si="626"/>
        <v>0</v>
      </c>
      <c r="V481" s="208">
        <f t="shared" si="626"/>
        <v>0</v>
      </c>
      <c r="W481" s="208">
        <f t="shared" si="626"/>
        <v>0</v>
      </c>
      <c r="X481" s="208">
        <f t="shared" si="626"/>
        <v>0</v>
      </c>
      <c r="Y481" s="208">
        <f t="shared" si="626"/>
        <v>0</v>
      </c>
      <c r="Z481" s="208">
        <f t="shared" si="626"/>
        <v>0</v>
      </c>
      <c r="AA481" s="208">
        <f t="shared" si="626"/>
        <v>0</v>
      </c>
      <c r="AB481" s="208">
        <f t="shared" si="626"/>
        <v>0</v>
      </c>
      <c r="AC481" s="208">
        <f t="shared" si="626"/>
        <v>0</v>
      </c>
      <c r="AD481" s="208">
        <f t="shared" si="626"/>
        <v>0</v>
      </c>
      <c r="AE481" s="208">
        <f t="shared" si="626"/>
        <v>0</v>
      </c>
      <c r="AF481" s="208">
        <f t="shared" si="626"/>
        <v>0</v>
      </c>
      <c r="AG481" s="208">
        <f t="shared" si="626"/>
        <v>0</v>
      </c>
      <c r="AH481" s="208">
        <f t="shared" si="626"/>
        <v>0</v>
      </c>
      <c r="AI481" s="208">
        <f t="shared" si="626"/>
        <v>0</v>
      </c>
      <c r="AJ481" s="208">
        <f t="shared" si="626"/>
        <v>0</v>
      </c>
      <c r="AK481" s="208">
        <f t="shared" si="626"/>
        <v>0</v>
      </c>
      <c r="AL481" s="208">
        <f t="shared" si="626"/>
        <v>0</v>
      </c>
      <c r="AM481" s="208">
        <f t="shared" si="626"/>
        <v>0</v>
      </c>
      <c r="AN481" s="208">
        <f t="shared" si="626"/>
        <v>0</v>
      </c>
      <c r="AO481" s="208">
        <f t="shared" si="626"/>
        <v>0</v>
      </c>
      <c r="AP481" s="208">
        <f t="shared" si="626"/>
        <v>0</v>
      </c>
      <c r="AQ481" s="208">
        <f t="shared" si="626"/>
        <v>0</v>
      </c>
      <c r="AR481" s="208">
        <f t="shared" si="626"/>
        <v>0</v>
      </c>
      <c r="AS481" s="208">
        <f t="shared" si="626"/>
        <v>0</v>
      </c>
      <c r="AT481" s="208">
        <f t="shared" si="626"/>
        <v>0</v>
      </c>
      <c r="AU481" s="208">
        <f t="shared" si="626"/>
        <v>0</v>
      </c>
      <c r="AV481" s="208">
        <f t="shared" si="626"/>
        <v>0</v>
      </c>
      <c r="AW481" s="208">
        <f t="shared" si="626"/>
        <v>0</v>
      </c>
      <c r="AX481" s="208">
        <f t="shared" si="626"/>
        <v>0</v>
      </c>
      <c r="AY481" s="208">
        <f t="shared" si="626"/>
        <v>0</v>
      </c>
      <c r="AZ481" s="208">
        <f t="shared" si="626"/>
        <v>0</v>
      </c>
      <c r="BA481" s="208">
        <f t="shared" si="626"/>
        <v>0</v>
      </c>
      <c r="BB481" s="208">
        <f t="shared" si="626"/>
        <v>0</v>
      </c>
      <c r="BC481" s="208">
        <f t="shared" si="626"/>
        <v>0</v>
      </c>
      <c r="BD481" s="208">
        <f t="shared" si="626"/>
        <v>0</v>
      </c>
      <c r="BE481" s="208">
        <f t="shared" si="626"/>
        <v>0</v>
      </c>
      <c r="BF481" s="208">
        <f t="shared" si="626"/>
        <v>0</v>
      </c>
      <c r="BG481" s="208">
        <f t="shared" si="626"/>
        <v>0</v>
      </c>
      <c r="BH481" s="208">
        <f t="shared" si="626"/>
        <v>0</v>
      </c>
      <c r="BI481" s="208">
        <f t="shared" si="626"/>
        <v>0</v>
      </c>
      <c r="BJ481" s="208">
        <f t="shared" si="626"/>
        <v>0</v>
      </c>
      <c r="BK481" s="208">
        <f t="shared" si="626"/>
        <v>0</v>
      </c>
      <c r="BL481" s="208">
        <f t="shared" si="626"/>
        <v>0</v>
      </c>
      <c r="BM481" s="208">
        <f t="shared" si="626"/>
        <v>0</v>
      </c>
      <c r="BN481" s="208">
        <f t="shared" si="626"/>
        <v>0</v>
      </c>
      <c r="BO481" s="208">
        <f t="shared" si="626"/>
        <v>0</v>
      </c>
      <c r="BP481" s="208">
        <f t="shared" si="626"/>
        <v>0</v>
      </c>
      <c r="BQ481" s="208">
        <f t="shared" ref="BQ481:CF484" si="627">+$B481*BQ172</f>
        <v>0</v>
      </c>
      <c r="BR481" s="208">
        <f t="shared" si="627"/>
        <v>0</v>
      </c>
      <c r="BS481" s="208">
        <f t="shared" si="627"/>
        <v>0</v>
      </c>
      <c r="BT481" s="208">
        <f t="shared" si="627"/>
        <v>0</v>
      </c>
      <c r="BU481" s="208">
        <f t="shared" si="627"/>
        <v>0</v>
      </c>
      <c r="BV481" s="208">
        <f t="shared" si="627"/>
        <v>0</v>
      </c>
      <c r="BW481" s="208">
        <f t="shared" si="627"/>
        <v>0</v>
      </c>
      <c r="BX481" s="208">
        <f t="shared" si="627"/>
        <v>0</v>
      </c>
      <c r="BY481" s="208">
        <f t="shared" si="627"/>
        <v>0</v>
      </c>
      <c r="BZ481" s="208">
        <f t="shared" si="627"/>
        <v>0</v>
      </c>
      <c r="CA481" s="208">
        <f t="shared" si="627"/>
        <v>0</v>
      </c>
      <c r="CB481" s="208">
        <f t="shared" si="627"/>
        <v>0</v>
      </c>
      <c r="CC481" s="208">
        <f t="shared" si="627"/>
        <v>0</v>
      </c>
      <c r="CD481" s="208">
        <f t="shared" si="627"/>
        <v>0</v>
      </c>
      <c r="CE481" s="208">
        <f t="shared" si="627"/>
        <v>0</v>
      </c>
      <c r="CF481" s="208">
        <f t="shared" si="627"/>
        <v>0</v>
      </c>
      <c r="CG481" s="180"/>
      <c r="CH481" s="180"/>
      <c r="CI481" s="180"/>
      <c r="CJ481" s="180"/>
      <c r="CK481" s="180"/>
      <c r="CL481" s="180"/>
      <c r="CM481" s="180"/>
      <c r="CN481" s="180"/>
      <c r="CO481" s="180"/>
      <c r="CP481" s="180"/>
      <c r="CQ481" s="180"/>
      <c r="CR481" s="180"/>
      <c r="CS481" s="180"/>
      <c r="CT481" s="180"/>
      <c r="CU481" s="180"/>
      <c r="CV481" s="180"/>
      <c r="CW481" s="180"/>
      <c r="CX481" s="180"/>
      <c r="CY481" s="180"/>
      <c r="CZ481" s="180"/>
      <c r="DA481" s="180"/>
      <c r="DB481" s="180"/>
      <c r="DC481" s="180"/>
      <c r="DD481" s="180"/>
      <c r="DE481" s="180"/>
      <c r="DF481" s="180"/>
      <c r="DG481" s="180"/>
      <c r="DH481" s="180"/>
      <c r="DI481" s="180"/>
      <c r="DJ481" s="180"/>
      <c r="DK481" s="180"/>
      <c r="DL481" s="180"/>
      <c r="DM481" s="180"/>
      <c r="DN481" s="180"/>
      <c r="DO481" s="180"/>
      <c r="DP481" s="180"/>
      <c r="DQ481" s="180"/>
      <c r="DR481" s="180"/>
      <c r="DS481" s="180"/>
      <c r="DT481" s="180"/>
      <c r="DU481" s="180"/>
      <c r="DV481" s="180"/>
      <c r="DW481" s="180"/>
      <c r="DX481" s="180"/>
      <c r="DY481" s="180"/>
      <c r="DZ481" s="180"/>
      <c r="EA481" s="180"/>
      <c r="EB481" s="180"/>
      <c r="EC481" s="180"/>
      <c r="ED481" s="180"/>
      <c r="EE481" s="180"/>
      <c r="EF481" s="180"/>
      <c r="EG481" s="180"/>
      <c r="EH481" s="180"/>
      <c r="EI481" s="180"/>
      <c r="EJ481" s="180"/>
      <c r="EK481" s="180"/>
      <c r="EL481" s="180"/>
      <c r="EM481" s="180"/>
      <c r="EN481" s="180"/>
      <c r="EO481" s="180"/>
      <c r="EP481" s="180"/>
      <c r="EQ481" s="180"/>
      <c r="ER481" s="180"/>
      <c r="ES481" s="180"/>
      <c r="ET481" s="180"/>
      <c r="EU481" s="180"/>
      <c r="EV481" s="180"/>
      <c r="EW481" s="180"/>
      <c r="EX481" s="180"/>
      <c r="EY481" s="180"/>
      <c r="EZ481" s="180"/>
      <c r="FA481" s="180"/>
      <c r="FB481" s="180"/>
      <c r="FC481" s="180"/>
      <c r="FD481" s="180"/>
      <c r="FE481" s="180"/>
      <c r="FF481" s="180"/>
      <c r="FG481" s="180"/>
      <c r="FH481" s="180"/>
    </row>
    <row r="482" spans="2:164" hidden="1" x14ac:dyDescent="0.3">
      <c r="B482" s="699">
        <f>+IFERROR(VLOOKUP(D482,'LP-Servicios'!$E$152:$F$252,2,FALSE),0)</f>
        <v>873874.42</v>
      </c>
      <c r="C482" s="700">
        <f t="shared" si="618"/>
        <v>59</v>
      </c>
      <c r="D482" s="314" t="str">
        <f t="shared" si="618"/>
        <v>P. MOVIL-Serv Tecnico x Persona(1-2Rigs)</v>
      </c>
      <c r="E482" s="208">
        <f t="shared" si="613"/>
        <v>0</v>
      </c>
      <c r="F482" s="208">
        <f t="shared" ref="F482:BQ485" si="628">+$B482*F173</f>
        <v>0</v>
      </c>
      <c r="G482" s="208">
        <f t="shared" si="628"/>
        <v>0</v>
      </c>
      <c r="H482" s="208">
        <f t="shared" si="628"/>
        <v>0</v>
      </c>
      <c r="I482" s="208">
        <f t="shared" si="628"/>
        <v>0</v>
      </c>
      <c r="J482" s="208">
        <f t="shared" si="628"/>
        <v>0</v>
      </c>
      <c r="K482" s="208">
        <f t="shared" si="628"/>
        <v>0</v>
      </c>
      <c r="L482" s="208">
        <f t="shared" si="628"/>
        <v>0</v>
      </c>
      <c r="M482" s="208">
        <f t="shared" si="628"/>
        <v>0</v>
      </c>
      <c r="N482" s="208">
        <f t="shared" si="628"/>
        <v>0</v>
      </c>
      <c r="O482" s="208">
        <f t="shared" si="628"/>
        <v>0</v>
      </c>
      <c r="P482" s="208">
        <f t="shared" si="628"/>
        <v>0</v>
      </c>
      <c r="Q482" s="208">
        <f t="shared" si="628"/>
        <v>0</v>
      </c>
      <c r="R482" s="208">
        <f t="shared" si="628"/>
        <v>0</v>
      </c>
      <c r="S482" s="208">
        <f t="shared" si="628"/>
        <v>0</v>
      </c>
      <c r="T482" s="208">
        <f t="shared" si="628"/>
        <v>0</v>
      </c>
      <c r="U482" s="208">
        <f t="shared" si="628"/>
        <v>0</v>
      </c>
      <c r="V482" s="208">
        <f t="shared" si="628"/>
        <v>0</v>
      </c>
      <c r="W482" s="208">
        <f t="shared" si="628"/>
        <v>0</v>
      </c>
      <c r="X482" s="208">
        <f t="shared" si="628"/>
        <v>0</v>
      </c>
      <c r="Y482" s="208">
        <f t="shared" si="628"/>
        <v>0</v>
      </c>
      <c r="Z482" s="208">
        <f t="shared" si="628"/>
        <v>0</v>
      </c>
      <c r="AA482" s="208">
        <f t="shared" si="628"/>
        <v>0</v>
      </c>
      <c r="AB482" s="208">
        <f t="shared" si="628"/>
        <v>0</v>
      </c>
      <c r="AC482" s="208">
        <f t="shared" si="628"/>
        <v>0</v>
      </c>
      <c r="AD482" s="208">
        <f t="shared" si="628"/>
        <v>0</v>
      </c>
      <c r="AE482" s="208">
        <f t="shared" si="628"/>
        <v>0</v>
      </c>
      <c r="AF482" s="208">
        <f t="shared" si="628"/>
        <v>0</v>
      </c>
      <c r="AG482" s="208">
        <f t="shared" si="628"/>
        <v>0</v>
      </c>
      <c r="AH482" s="208">
        <f t="shared" si="628"/>
        <v>0</v>
      </c>
      <c r="AI482" s="208">
        <f t="shared" si="628"/>
        <v>0</v>
      </c>
      <c r="AJ482" s="208">
        <f t="shared" si="628"/>
        <v>0</v>
      </c>
      <c r="AK482" s="208">
        <f t="shared" si="628"/>
        <v>0</v>
      </c>
      <c r="AL482" s="208">
        <f t="shared" si="628"/>
        <v>0</v>
      </c>
      <c r="AM482" s="208">
        <f t="shared" si="628"/>
        <v>0</v>
      </c>
      <c r="AN482" s="208">
        <f t="shared" si="628"/>
        <v>0</v>
      </c>
      <c r="AO482" s="208">
        <f t="shared" si="628"/>
        <v>0</v>
      </c>
      <c r="AP482" s="208">
        <f t="shared" si="628"/>
        <v>0</v>
      </c>
      <c r="AQ482" s="208">
        <f t="shared" si="628"/>
        <v>0</v>
      </c>
      <c r="AR482" s="208">
        <f t="shared" si="628"/>
        <v>0</v>
      </c>
      <c r="AS482" s="208">
        <f t="shared" si="628"/>
        <v>0</v>
      </c>
      <c r="AT482" s="208">
        <f t="shared" si="628"/>
        <v>0</v>
      </c>
      <c r="AU482" s="208">
        <f t="shared" si="628"/>
        <v>0</v>
      </c>
      <c r="AV482" s="208">
        <f t="shared" si="628"/>
        <v>0</v>
      </c>
      <c r="AW482" s="208">
        <f t="shared" si="628"/>
        <v>0</v>
      </c>
      <c r="AX482" s="208">
        <f t="shared" si="628"/>
        <v>0</v>
      </c>
      <c r="AY482" s="208">
        <f t="shared" si="628"/>
        <v>0</v>
      </c>
      <c r="AZ482" s="208">
        <f t="shared" si="628"/>
        <v>0</v>
      </c>
      <c r="BA482" s="208">
        <f t="shared" si="628"/>
        <v>0</v>
      </c>
      <c r="BB482" s="208">
        <f t="shared" si="628"/>
        <v>0</v>
      </c>
      <c r="BC482" s="208">
        <f t="shared" si="628"/>
        <v>0</v>
      </c>
      <c r="BD482" s="208">
        <f t="shared" si="628"/>
        <v>0</v>
      </c>
      <c r="BE482" s="208">
        <f t="shared" si="628"/>
        <v>0</v>
      </c>
      <c r="BF482" s="208">
        <f t="shared" si="628"/>
        <v>0</v>
      </c>
      <c r="BG482" s="208">
        <f t="shared" si="628"/>
        <v>0</v>
      </c>
      <c r="BH482" s="208">
        <f t="shared" si="628"/>
        <v>0</v>
      </c>
      <c r="BI482" s="208">
        <f t="shared" si="628"/>
        <v>0</v>
      </c>
      <c r="BJ482" s="208">
        <f t="shared" si="628"/>
        <v>0</v>
      </c>
      <c r="BK482" s="208">
        <f t="shared" si="628"/>
        <v>0</v>
      </c>
      <c r="BL482" s="208">
        <f t="shared" si="628"/>
        <v>0</v>
      </c>
      <c r="BM482" s="208">
        <f t="shared" si="628"/>
        <v>0</v>
      </c>
      <c r="BN482" s="208">
        <f t="shared" si="628"/>
        <v>0</v>
      </c>
      <c r="BO482" s="208">
        <f t="shared" si="628"/>
        <v>0</v>
      </c>
      <c r="BP482" s="208">
        <f t="shared" si="628"/>
        <v>0</v>
      </c>
      <c r="BQ482" s="208">
        <f t="shared" si="628"/>
        <v>0</v>
      </c>
      <c r="BR482" s="208">
        <f t="shared" si="627"/>
        <v>0</v>
      </c>
      <c r="BS482" s="208">
        <f t="shared" si="627"/>
        <v>0</v>
      </c>
      <c r="BT482" s="208">
        <f t="shared" si="627"/>
        <v>0</v>
      </c>
      <c r="BU482" s="208">
        <f t="shared" si="627"/>
        <v>0</v>
      </c>
      <c r="BV482" s="208">
        <f t="shared" si="627"/>
        <v>0</v>
      </c>
      <c r="BW482" s="208">
        <f t="shared" si="627"/>
        <v>0</v>
      </c>
      <c r="BX482" s="208">
        <f t="shared" si="627"/>
        <v>0</v>
      </c>
      <c r="BY482" s="208">
        <f t="shared" si="627"/>
        <v>0</v>
      </c>
      <c r="BZ482" s="208">
        <f t="shared" si="627"/>
        <v>0</v>
      </c>
      <c r="CA482" s="208">
        <f t="shared" si="627"/>
        <v>0</v>
      </c>
      <c r="CB482" s="208">
        <f t="shared" si="627"/>
        <v>0</v>
      </c>
      <c r="CC482" s="208">
        <f t="shared" si="627"/>
        <v>0</v>
      </c>
      <c r="CD482" s="208">
        <f t="shared" si="627"/>
        <v>0</v>
      </c>
      <c r="CE482" s="208">
        <f t="shared" si="627"/>
        <v>0</v>
      </c>
      <c r="CF482" s="208">
        <f t="shared" si="627"/>
        <v>0</v>
      </c>
      <c r="CG482" s="180"/>
      <c r="CH482" s="180"/>
      <c r="CI482" s="180"/>
      <c r="CJ482" s="180"/>
      <c r="CK482" s="180"/>
      <c r="CL482" s="180"/>
      <c r="CM482" s="180"/>
      <c r="CN482" s="180"/>
      <c r="CO482" s="180"/>
      <c r="CP482" s="180"/>
      <c r="CQ482" s="180"/>
      <c r="CR482" s="180"/>
      <c r="CS482" s="180"/>
      <c r="CT482" s="180"/>
      <c r="CU482" s="180"/>
      <c r="CV482" s="180"/>
      <c r="CW482" s="180"/>
      <c r="CX482" s="180"/>
      <c r="CY482" s="180"/>
      <c r="CZ482" s="180"/>
      <c r="DA482" s="180"/>
      <c r="DB482" s="180"/>
      <c r="DC482" s="180"/>
      <c r="DD482" s="180"/>
      <c r="DE482" s="180"/>
      <c r="DF482" s="180"/>
      <c r="DG482" s="180"/>
      <c r="DH482" s="180"/>
      <c r="DI482" s="180"/>
      <c r="DJ482" s="180"/>
      <c r="DK482" s="180"/>
      <c r="DL482" s="180"/>
      <c r="DM482" s="180"/>
      <c r="DN482" s="180"/>
      <c r="DO482" s="180"/>
      <c r="DP482" s="180"/>
      <c r="DQ482" s="180"/>
      <c r="DR482" s="180"/>
      <c r="DS482" s="180"/>
      <c r="DT482" s="180"/>
      <c r="DU482" s="180"/>
      <c r="DV482" s="180"/>
      <c r="DW482" s="180"/>
      <c r="DX482" s="180"/>
      <c r="DY482" s="180"/>
      <c r="DZ482" s="180"/>
      <c r="EA482" s="180"/>
      <c r="EB482" s="180"/>
      <c r="EC482" s="180"/>
      <c r="ED482" s="180"/>
      <c r="EE482" s="180"/>
      <c r="EF482" s="180"/>
      <c r="EG482" s="180"/>
      <c r="EH482" s="180"/>
      <c r="EI482" s="180"/>
      <c r="EJ482" s="180"/>
      <c r="EK482" s="180"/>
      <c r="EL482" s="180"/>
      <c r="EM482" s="180"/>
      <c r="EN482" s="180"/>
      <c r="EO482" s="180"/>
      <c r="EP482" s="180"/>
      <c r="EQ482" s="180"/>
      <c r="ER482" s="180"/>
      <c r="ES482" s="180"/>
      <c r="ET482" s="180"/>
      <c r="EU482" s="180"/>
      <c r="EV482" s="180"/>
      <c r="EW482" s="180"/>
      <c r="EX482" s="180"/>
      <c r="EY482" s="180"/>
      <c r="EZ482" s="180"/>
      <c r="FA482" s="180"/>
      <c r="FB482" s="180"/>
      <c r="FC482" s="180"/>
      <c r="FD482" s="180"/>
      <c r="FE482" s="180"/>
      <c r="FF482" s="180"/>
      <c r="FG482" s="180"/>
      <c r="FH482" s="180"/>
    </row>
    <row r="483" spans="2:164" hidden="1" x14ac:dyDescent="0.3">
      <c r="B483" s="699">
        <f>+IFERROR(VLOOKUP(D483,'LP-Servicios'!$E$152:$F$252,2,FALSE),0)</f>
        <v>786486.98</v>
      </c>
      <c r="C483" s="700">
        <f t="shared" si="618"/>
        <v>60</v>
      </c>
      <c r="D483" s="314" t="str">
        <f t="shared" si="618"/>
        <v>P. MOVIL-Std By x Tecnico(1-2Rigs)</v>
      </c>
      <c r="E483" s="208">
        <f t="shared" si="613"/>
        <v>0</v>
      </c>
      <c r="F483" s="208">
        <f t="shared" si="628"/>
        <v>0</v>
      </c>
      <c r="G483" s="208">
        <f t="shared" si="628"/>
        <v>0</v>
      </c>
      <c r="H483" s="208">
        <f t="shared" si="628"/>
        <v>0</v>
      </c>
      <c r="I483" s="208">
        <f t="shared" si="628"/>
        <v>0</v>
      </c>
      <c r="J483" s="208">
        <f t="shared" si="628"/>
        <v>0</v>
      </c>
      <c r="K483" s="208">
        <f t="shared" si="628"/>
        <v>0</v>
      </c>
      <c r="L483" s="208">
        <f t="shared" si="628"/>
        <v>0</v>
      </c>
      <c r="M483" s="208">
        <f t="shared" si="628"/>
        <v>0</v>
      </c>
      <c r="N483" s="208">
        <f t="shared" si="628"/>
        <v>0</v>
      </c>
      <c r="O483" s="208">
        <f t="shared" si="628"/>
        <v>0</v>
      </c>
      <c r="P483" s="208">
        <f t="shared" si="628"/>
        <v>0</v>
      </c>
      <c r="Q483" s="208">
        <f t="shared" si="628"/>
        <v>0</v>
      </c>
      <c r="R483" s="208">
        <f t="shared" si="628"/>
        <v>0</v>
      </c>
      <c r="S483" s="208">
        <f t="shared" si="628"/>
        <v>0</v>
      </c>
      <c r="T483" s="208">
        <f t="shared" si="628"/>
        <v>0</v>
      </c>
      <c r="U483" s="208">
        <f t="shared" si="628"/>
        <v>0</v>
      </c>
      <c r="V483" s="208">
        <f t="shared" si="628"/>
        <v>0</v>
      </c>
      <c r="W483" s="208">
        <f t="shared" si="628"/>
        <v>0</v>
      </c>
      <c r="X483" s="208">
        <f t="shared" si="628"/>
        <v>0</v>
      </c>
      <c r="Y483" s="208">
        <f t="shared" si="628"/>
        <v>0</v>
      </c>
      <c r="Z483" s="208">
        <f t="shared" si="628"/>
        <v>0</v>
      </c>
      <c r="AA483" s="208">
        <f t="shared" si="628"/>
        <v>0</v>
      </c>
      <c r="AB483" s="208">
        <f t="shared" si="628"/>
        <v>0</v>
      </c>
      <c r="AC483" s="208">
        <f t="shared" si="628"/>
        <v>0</v>
      </c>
      <c r="AD483" s="208">
        <f t="shared" si="628"/>
        <v>0</v>
      </c>
      <c r="AE483" s="208">
        <f t="shared" si="628"/>
        <v>0</v>
      </c>
      <c r="AF483" s="208">
        <f t="shared" si="628"/>
        <v>0</v>
      </c>
      <c r="AG483" s="208">
        <f t="shared" si="628"/>
        <v>0</v>
      </c>
      <c r="AH483" s="208">
        <f t="shared" si="628"/>
        <v>0</v>
      </c>
      <c r="AI483" s="208">
        <f t="shared" si="628"/>
        <v>0</v>
      </c>
      <c r="AJ483" s="208">
        <f t="shared" si="628"/>
        <v>0</v>
      </c>
      <c r="AK483" s="208">
        <f t="shared" si="628"/>
        <v>0</v>
      </c>
      <c r="AL483" s="208">
        <f t="shared" si="628"/>
        <v>0</v>
      </c>
      <c r="AM483" s="208">
        <f t="shared" si="628"/>
        <v>0</v>
      </c>
      <c r="AN483" s="208">
        <f t="shared" si="628"/>
        <v>0</v>
      </c>
      <c r="AO483" s="208">
        <f t="shared" si="628"/>
        <v>0</v>
      </c>
      <c r="AP483" s="208">
        <f t="shared" si="628"/>
        <v>0</v>
      </c>
      <c r="AQ483" s="208">
        <f t="shared" si="628"/>
        <v>0</v>
      </c>
      <c r="AR483" s="208">
        <f t="shared" si="628"/>
        <v>0</v>
      </c>
      <c r="AS483" s="208">
        <f t="shared" si="628"/>
        <v>0</v>
      </c>
      <c r="AT483" s="208">
        <f t="shared" si="628"/>
        <v>0</v>
      </c>
      <c r="AU483" s="208">
        <f t="shared" si="628"/>
        <v>0</v>
      </c>
      <c r="AV483" s="208">
        <f t="shared" si="628"/>
        <v>0</v>
      </c>
      <c r="AW483" s="208">
        <f t="shared" si="628"/>
        <v>0</v>
      </c>
      <c r="AX483" s="208">
        <f t="shared" si="628"/>
        <v>0</v>
      </c>
      <c r="AY483" s="208">
        <f t="shared" si="628"/>
        <v>0</v>
      </c>
      <c r="AZ483" s="208">
        <f t="shared" si="628"/>
        <v>0</v>
      </c>
      <c r="BA483" s="208">
        <f t="shared" si="628"/>
        <v>0</v>
      </c>
      <c r="BB483" s="208">
        <f t="shared" si="628"/>
        <v>0</v>
      </c>
      <c r="BC483" s="208">
        <f t="shared" si="628"/>
        <v>0</v>
      </c>
      <c r="BD483" s="208">
        <f t="shared" si="628"/>
        <v>0</v>
      </c>
      <c r="BE483" s="208">
        <f t="shared" si="628"/>
        <v>0</v>
      </c>
      <c r="BF483" s="208">
        <f t="shared" si="628"/>
        <v>0</v>
      </c>
      <c r="BG483" s="208">
        <f t="shared" si="628"/>
        <v>0</v>
      </c>
      <c r="BH483" s="208">
        <f t="shared" si="628"/>
        <v>0</v>
      </c>
      <c r="BI483" s="208">
        <f t="shared" si="628"/>
        <v>0</v>
      </c>
      <c r="BJ483" s="208">
        <f t="shared" si="628"/>
        <v>0</v>
      </c>
      <c r="BK483" s="208">
        <f t="shared" si="628"/>
        <v>0</v>
      </c>
      <c r="BL483" s="208">
        <f t="shared" si="628"/>
        <v>0</v>
      </c>
      <c r="BM483" s="208">
        <f t="shared" si="628"/>
        <v>0</v>
      </c>
      <c r="BN483" s="208">
        <f t="shared" si="628"/>
        <v>0</v>
      </c>
      <c r="BO483" s="208">
        <f t="shared" si="628"/>
        <v>0</v>
      </c>
      <c r="BP483" s="208">
        <f t="shared" si="628"/>
        <v>0</v>
      </c>
      <c r="BQ483" s="208">
        <f t="shared" si="628"/>
        <v>0</v>
      </c>
      <c r="BR483" s="208">
        <f t="shared" si="627"/>
        <v>0</v>
      </c>
      <c r="BS483" s="208">
        <f t="shared" si="627"/>
        <v>0</v>
      </c>
      <c r="BT483" s="208">
        <f t="shared" si="627"/>
        <v>0</v>
      </c>
      <c r="BU483" s="208">
        <f t="shared" si="627"/>
        <v>0</v>
      </c>
      <c r="BV483" s="208">
        <f t="shared" si="627"/>
        <v>0</v>
      </c>
      <c r="BW483" s="208">
        <f t="shared" si="627"/>
        <v>0</v>
      </c>
      <c r="BX483" s="208">
        <f t="shared" si="627"/>
        <v>0</v>
      </c>
      <c r="BY483" s="208">
        <f t="shared" si="627"/>
        <v>0</v>
      </c>
      <c r="BZ483" s="208">
        <f t="shared" si="627"/>
        <v>0</v>
      </c>
      <c r="CA483" s="208">
        <f t="shared" si="627"/>
        <v>0</v>
      </c>
      <c r="CB483" s="208">
        <f t="shared" si="627"/>
        <v>0</v>
      </c>
      <c r="CC483" s="208">
        <f t="shared" si="627"/>
        <v>0</v>
      </c>
      <c r="CD483" s="208">
        <f t="shared" si="627"/>
        <v>0</v>
      </c>
      <c r="CE483" s="208">
        <f t="shared" si="627"/>
        <v>0</v>
      </c>
      <c r="CF483" s="208">
        <f t="shared" si="627"/>
        <v>0</v>
      </c>
      <c r="CG483" s="180"/>
      <c r="CH483" s="180"/>
      <c r="CI483" s="180"/>
      <c r="CJ483" s="180"/>
      <c r="CK483" s="180"/>
      <c r="CL483" s="180"/>
      <c r="CM483" s="180"/>
      <c r="CN483" s="180"/>
      <c r="CO483" s="180"/>
      <c r="CP483" s="180"/>
      <c r="CQ483" s="180"/>
      <c r="CR483" s="180"/>
      <c r="CS483" s="180"/>
      <c r="CT483" s="180"/>
      <c r="CU483" s="180"/>
      <c r="CV483" s="180"/>
      <c r="CW483" s="180"/>
      <c r="CX483" s="180"/>
      <c r="CY483" s="180"/>
      <c r="CZ483" s="180"/>
      <c r="DA483" s="180"/>
      <c r="DB483" s="180"/>
      <c r="DC483" s="180"/>
      <c r="DD483" s="180"/>
      <c r="DE483" s="180"/>
      <c r="DF483" s="180"/>
      <c r="DG483" s="180"/>
      <c r="DH483" s="180"/>
      <c r="DI483" s="180"/>
      <c r="DJ483" s="180"/>
      <c r="DK483" s="180"/>
      <c r="DL483" s="180"/>
      <c r="DM483" s="180"/>
      <c r="DN483" s="180"/>
      <c r="DO483" s="180"/>
      <c r="DP483" s="180"/>
      <c r="DQ483" s="180"/>
      <c r="DR483" s="180"/>
      <c r="DS483" s="180"/>
      <c r="DT483" s="180"/>
      <c r="DU483" s="180"/>
      <c r="DV483" s="180"/>
      <c r="DW483" s="180"/>
      <c r="DX483" s="180"/>
      <c r="DY483" s="180"/>
      <c r="DZ483" s="180"/>
      <c r="EA483" s="180"/>
      <c r="EB483" s="180"/>
      <c r="EC483" s="180"/>
      <c r="ED483" s="180"/>
      <c r="EE483" s="180"/>
      <c r="EF483" s="180"/>
      <c r="EG483" s="180"/>
      <c r="EH483" s="180"/>
      <c r="EI483" s="180"/>
      <c r="EJ483" s="180"/>
      <c r="EK483" s="180"/>
      <c r="EL483" s="180"/>
      <c r="EM483" s="180"/>
      <c r="EN483" s="180"/>
      <c r="EO483" s="180"/>
      <c r="EP483" s="180"/>
      <c r="EQ483" s="180"/>
      <c r="ER483" s="180"/>
      <c r="ES483" s="180"/>
      <c r="ET483" s="180"/>
      <c r="EU483" s="180"/>
      <c r="EV483" s="180"/>
      <c r="EW483" s="180"/>
      <c r="EX483" s="180"/>
      <c r="EY483" s="180"/>
      <c r="EZ483" s="180"/>
      <c r="FA483" s="180"/>
      <c r="FB483" s="180"/>
      <c r="FC483" s="180"/>
      <c r="FD483" s="180"/>
      <c r="FE483" s="180"/>
      <c r="FF483" s="180"/>
      <c r="FG483" s="180"/>
      <c r="FH483" s="180"/>
    </row>
    <row r="484" spans="2:164" hidden="1" x14ac:dyDescent="0.3">
      <c r="B484" s="699">
        <f>+IFERROR(VLOOKUP(D484,'LP-Servicios'!$E$152:$F$252,2,FALSE),0)</f>
        <v>7603.68</v>
      </c>
      <c r="C484" s="700">
        <f t="shared" ref="C484:D503" si="629">+C67</f>
        <v>61</v>
      </c>
      <c r="D484" s="314" t="str">
        <f t="shared" si="629"/>
        <v>P. MOVIL-Transp person-NQN-Yac(1-2Rigs)</v>
      </c>
      <c r="E484" s="208">
        <f t="shared" si="613"/>
        <v>0</v>
      </c>
      <c r="F484" s="208">
        <f t="shared" si="628"/>
        <v>0</v>
      </c>
      <c r="G484" s="208">
        <f t="shared" si="628"/>
        <v>0</v>
      </c>
      <c r="H484" s="208">
        <f t="shared" si="628"/>
        <v>0</v>
      </c>
      <c r="I484" s="208">
        <f t="shared" si="628"/>
        <v>0</v>
      </c>
      <c r="J484" s="208">
        <f t="shared" si="628"/>
        <v>0</v>
      </c>
      <c r="K484" s="208">
        <f t="shared" si="628"/>
        <v>0</v>
      </c>
      <c r="L484" s="208">
        <f t="shared" si="628"/>
        <v>0</v>
      </c>
      <c r="M484" s="208">
        <f t="shared" si="628"/>
        <v>0</v>
      </c>
      <c r="N484" s="208">
        <f t="shared" si="628"/>
        <v>0</v>
      </c>
      <c r="O484" s="208">
        <f t="shared" si="628"/>
        <v>0</v>
      </c>
      <c r="P484" s="208">
        <f t="shared" si="628"/>
        <v>0</v>
      </c>
      <c r="Q484" s="208">
        <f t="shared" si="628"/>
        <v>0</v>
      </c>
      <c r="R484" s="208">
        <f t="shared" si="628"/>
        <v>0</v>
      </c>
      <c r="S484" s="208">
        <f t="shared" si="628"/>
        <v>0</v>
      </c>
      <c r="T484" s="208">
        <f t="shared" si="628"/>
        <v>0</v>
      </c>
      <c r="U484" s="208">
        <f t="shared" si="628"/>
        <v>0</v>
      </c>
      <c r="V484" s="208">
        <f t="shared" si="628"/>
        <v>0</v>
      </c>
      <c r="W484" s="208">
        <f t="shared" si="628"/>
        <v>0</v>
      </c>
      <c r="X484" s="208">
        <f t="shared" si="628"/>
        <v>0</v>
      </c>
      <c r="Y484" s="208">
        <f t="shared" si="628"/>
        <v>0</v>
      </c>
      <c r="Z484" s="208">
        <f t="shared" si="628"/>
        <v>0</v>
      </c>
      <c r="AA484" s="208">
        <f t="shared" si="628"/>
        <v>0</v>
      </c>
      <c r="AB484" s="208">
        <f t="shared" si="628"/>
        <v>0</v>
      </c>
      <c r="AC484" s="208">
        <f t="shared" si="628"/>
        <v>0</v>
      </c>
      <c r="AD484" s="208">
        <f t="shared" si="628"/>
        <v>0</v>
      </c>
      <c r="AE484" s="208">
        <f t="shared" si="628"/>
        <v>0</v>
      </c>
      <c r="AF484" s="208">
        <f t="shared" si="628"/>
        <v>0</v>
      </c>
      <c r="AG484" s="208">
        <f t="shared" si="628"/>
        <v>0</v>
      </c>
      <c r="AH484" s="208">
        <f t="shared" si="628"/>
        <v>0</v>
      </c>
      <c r="AI484" s="208">
        <f t="shared" si="628"/>
        <v>0</v>
      </c>
      <c r="AJ484" s="208">
        <f t="shared" si="628"/>
        <v>0</v>
      </c>
      <c r="AK484" s="208">
        <f t="shared" si="628"/>
        <v>0</v>
      </c>
      <c r="AL484" s="208">
        <f t="shared" si="628"/>
        <v>0</v>
      </c>
      <c r="AM484" s="208">
        <f t="shared" si="628"/>
        <v>0</v>
      </c>
      <c r="AN484" s="208">
        <f t="shared" si="628"/>
        <v>0</v>
      </c>
      <c r="AO484" s="208">
        <f t="shared" si="628"/>
        <v>0</v>
      </c>
      <c r="AP484" s="208">
        <f t="shared" si="628"/>
        <v>0</v>
      </c>
      <c r="AQ484" s="208">
        <f t="shared" si="628"/>
        <v>0</v>
      </c>
      <c r="AR484" s="208">
        <f t="shared" si="628"/>
        <v>0</v>
      </c>
      <c r="AS484" s="208">
        <f t="shared" si="628"/>
        <v>0</v>
      </c>
      <c r="AT484" s="208">
        <f t="shared" si="628"/>
        <v>0</v>
      </c>
      <c r="AU484" s="208">
        <f t="shared" si="628"/>
        <v>0</v>
      </c>
      <c r="AV484" s="208">
        <f t="shared" si="628"/>
        <v>0</v>
      </c>
      <c r="AW484" s="208">
        <f t="shared" si="628"/>
        <v>0</v>
      </c>
      <c r="AX484" s="208">
        <f t="shared" si="628"/>
        <v>0</v>
      </c>
      <c r="AY484" s="208">
        <f t="shared" si="628"/>
        <v>0</v>
      </c>
      <c r="AZ484" s="208">
        <f t="shared" si="628"/>
        <v>0</v>
      </c>
      <c r="BA484" s="208">
        <f t="shared" si="628"/>
        <v>0</v>
      </c>
      <c r="BB484" s="208">
        <f t="shared" si="628"/>
        <v>0</v>
      </c>
      <c r="BC484" s="208">
        <f t="shared" si="628"/>
        <v>0</v>
      </c>
      <c r="BD484" s="208">
        <f t="shared" si="628"/>
        <v>0</v>
      </c>
      <c r="BE484" s="208">
        <f t="shared" si="628"/>
        <v>0</v>
      </c>
      <c r="BF484" s="208">
        <f t="shared" si="628"/>
        <v>0</v>
      </c>
      <c r="BG484" s="208">
        <f t="shared" si="628"/>
        <v>0</v>
      </c>
      <c r="BH484" s="208">
        <f t="shared" si="628"/>
        <v>0</v>
      </c>
      <c r="BI484" s="208">
        <f t="shared" si="628"/>
        <v>0</v>
      </c>
      <c r="BJ484" s="208">
        <f t="shared" si="628"/>
        <v>0</v>
      </c>
      <c r="BK484" s="208">
        <f t="shared" si="628"/>
        <v>0</v>
      </c>
      <c r="BL484" s="208">
        <f t="shared" si="628"/>
        <v>0</v>
      </c>
      <c r="BM484" s="208">
        <f t="shared" si="628"/>
        <v>0</v>
      </c>
      <c r="BN484" s="208">
        <f t="shared" si="628"/>
        <v>0</v>
      </c>
      <c r="BO484" s="208">
        <f t="shared" si="628"/>
        <v>0</v>
      </c>
      <c r="BP484" s="208">
        <f t="shared" si="628"/>
        <v>0</v>
      </c>
      <c r="BQ484" s="208">
        <f t="shared" si="628"/>
        <v>0</v>
      </c>
      <c r="BR484" s="208">
        <f t="shared" si="627"/>
        <v>0</v>
      </c>
      <c r="BS484" s="208">
        <f t="shared" si="627"/>
        <v>0</v>
      </c>
      <c r="BT484" s="208">
        <f t="shared" si="627"/>
        <v>0</v>
      </c>
      <c r="BU484" s="208">
        <f t="shared" si="627"/>
        <v>0</v>
      </c>
      <c r="BV484" s="208">
        <f t="shared" si="627"/>
        <v>0</v>
      </c>
      <c r="BW484" s="208">
        <f t="shared" si="627"/>
        <v>0</v>
      </c>
      <c r="BX484" s="208">
        <f t="shared" si="627"/>
        <v>0</v>
      </c>
      <c r="BY484" s="208">
        <f t="shared" si="627"/>
        <v>0</v>
      </c>
      <c r="BZ484" s="208">
        <f t="shared" si="627"/>
        <v>0</v>
      </c>
      <c r="CA484" s="208">
        <f t="shared" si="627"/>
        <v>0</v>
      </c>
      <c r="CB484" s="208">
        <f t="shared" si="627"/>
        <v>0</v>
      </c>
      <c r="CC484" s="208">
        <f t="shared" si="627"/>
        <v>0</v>
      </c>
      <c r="CD484" s="208">
        <f t="shared" si="627"/>
        <v>0</v>
      </c>
      <c r="CE484" s="208">
        <f t="shared" si="627"/>
        <v>0</v>
      </c>
      <c r="CF484" s="208">
        <f t="shared" si="627"/>
        <v>0</v>
      </c>
      <c r="CG484" s="180"/>
      <c r="CH484" s="180"/>
      <c r="CI484" s="180"/>
      <c r="CJ484" s="180"/>
      <c r="CK484" s="180"/>
      <c r="CL484" s="180"/>
      <c r="CM484" s="180"/>
      <c r="CN484" s="180"/>
      <c r="CO484" s="180"/>
      <c r="CP484" s="180"/>
      <c r="CQ484" s="180"/>
      <c r="CR484" s="180"/>
      <c r="CS484" s="180"/>
      <c r="CT484" s="180"/>
      <c r="CU484" s="180"/>
      <c r="CV484" s="180"/>
      <c r="CW484" s="180"/>
      <c r="CX484" s="180"/>
      <c r="CY484" s="180"/>
      <c r="CZ484" s="180"/>
      <c r="DA484" s="180"/>
      <c r="DB484" s="180"/>
      <c r="DC484" s="180"/>
      <c r="DD484" s="180"/>
      <c r="DE484" s="180"/>
      <c r="DF484" s="180"/>
      <c r="DG484" s="180"/>
      <c r="DH484" s="180"/>
      <c r="DI484" s="180"/>
      <c r="DJ484" s="180"/>
      <c r="DK484" s="180"/>
      <c r="DL484" s="180"/>
      <c r="DM484" s="180"/>
      <c r="DN484" s="180"/>
      <c r="DO484" s="180"/>
      <c r="DP484" s="180"/>
      <c r="DQ484" s="180"/>
      <c r="DR484" s="180"/>
      <c r="DS484" s="180"/>
      <c r="DT484" s="180"/>
      <c r="DU484" s="180"/>
      <c r="DV484" s="180"/>
      <c r="DW484" s="180"/>
      <c r="DX484" s="180"/>
      <c r="DY484" s="180"/>
      <c r="DZ484" s="180"/>
      <c r="EA484" s="180"/>
      <c r="EB484" s="180"/>
      <c r="EC484" s="180"/>
      <c r="ED484" s="180"/>
      <c r="EE484" s="180"/>
      <c r="EF484" s="180"/>
      <c r="EG484" s="180"/>
      <c r="EH484" s="180"/>
      <c r="EI484" s="180"/>
      <c r="EJ484" s="180"/>
      <c r="EK484" s="180"/>
      <c r="EL484" s="180"/>
      <c r="EM484" s="180"/>
      <c r="EN484" s="180"/>
      <c r="EO484" s="180"/>
      <c r="EP484" s="180"/>
      <c r="EQ484" s="180"/>
      <c r="ER484" s="180"/>
      <c r="ES484" s="180"/>
      <c r="ET484" s="180"/>
      <c r="EU484" s="180"/>
      <c r="EV484" s="180"/>
      <c r="EW484" s="180"/>
      <c r="EX484" s="180"/>
      <c r="EY484" s="180"/>
      <c r="EZ484" s="180"/>
      <c r="FA484" s="180"/>
      <c r="FB484" s="180"/>
      <c r="FC484" s="180"/>
      <c r="FD484" s="180"/>
      <c r="FE484" s="180"/>
      <c r="FF484" s="180"/>
      <c r="FG484" s="180"/>
      <c r="FH484" s="180"/>
    </row>
    <row r="485" spans="2:164" hidden="1" x14ac:dyDescent="0.3">
      <c r="B485" s="699">
        <f>+IFERROR(VLOOKUP(D485,'LP-Servicios'!$E$152:$F$252,2,FALSE),0)</f>
        <v>786486.98</v>
      </c>
      <c r="C485" s="700">
        <f t="shared" si="629"/>
        <v>62</v>
      </c>
      <c r="D485" s="314" t="str">
        <f t="shared" si="629"/>
        <v>PERSONAL C.S-Stnd By Tecnico(1-2Rigs)</v>
      </c>
      <c r="E485" s="208">
        <f t="shared" si="613"/>
        <v>0</v>
      </c>
      <c r="F485" s="208">
        <f t="shared" si="628"/>
        <v>0</v>
      </c>
      <c r="G485" s="208">
        <f t="shared" si="628"/>
        <v>0</v>
      </c>
      <c r="H485" s="208">
        <f t="shared" si="628"/>
        <v>0</v>
      </c>
      <c r="I485" s="208">
        <f t="shared" si="628"/>
        <v>0</v>
      </c>
      <c r="J485" s="208">
        <f t="shared" si="628"/>
        <v>0</v>
      </c>
      <c r="K485" s="208">
        <f t="shared" si="628"/>
        <v>0</v>
      </c>
      <c r="L485" s="208">
        <f t="shared" si="628"/>
        <v>0</v>
      </c>
      <c r="M485" s="208">
        <f t="shared" si="628"/>
        <v>0</v>
      </c>
      <c r="N485" s="208">
        <f t="shared" si="628"/>
        <v>0</v>
      </c>
      <c r="O485" s="208">
        <f t="shared" si="628"/>
        <v>0</v>
      </c>
      <c r="P485" s="208">
        <f t="shared" si="628"/>
        <v>0</v>
      </c>
      <c r="Q485" s="208">
        <f t="shared" si="628"/>
        <v>786486.98</v>
      </c>
      <c r="R485" s="208">
        <f t="shared" si="628"/>
        <v>786486.98</v>
      </c>
      <c r="S485" s="208">
        <f t="shared" si="628"/>
        <v>786486.98</v>
      </c>
      <c r="T485" s="208">
        <f t="shared" si="628"/>
        <v>0</v>
      </c>
      <c r="U485" s="208">
        <f t="shared" si="628"/>
        <v>0</v>
      </c>
      <c r="V485" s="208">
        <f t="shared" si="628"/>
        <v>0</v>
      </c>
      <c r="W485" s="208">
        <f t="shared" si="628"/>
        <v>0</v>
      </c>
      <c r="X485" s="208">
        <f t="shared" si="628"/>
        <v>0</v>
      </c>
      <c r="Y485" s="208">
        <f t="shared" si="628"/>
        <v>0</v>
      </c>
      <c r="Z485" s="208">
        <f t="shared" si="628"/>
        <v>0</v>
      </c>
      <c r="AA485" s="208">
        <f t="shared" si="628"/>
        <v>0</v>
      </c>
      <c r="AB485" s="208">
        <f t="shared" si="628"/>
        <v>0</v>
      </c>
      <c r="AC485" s="208">
        <f t="shared" si="628"/>
        <v>0</v>
      </c>
      <c r="AD485" s="208">
        <f t="shared" si="628"/>
        <v>0</v>
      </c>
      <c r="AE485" s="208">
        <f t="shared" si="628"/>
        <v>0</v>
      </c>
      <c r="AF485" s="208">
        <f t="shared" si="628"/>
        <v>0</v>
      </c>
      <c r="AG485" s="208">
        <f t="shared" si="628"/>
        <v>0</v>
      </c>
      <c r="AH485" s="208">
        <f t="shared" si="628"/>
        <v>0</v>
      </c>
      <c r="AI485" s="208">
        <f t="shared" si="628"/>
        <v>0</v>
      </c>
      <c r="AJ485" s="208">
        <f t="shared" si="628"/>
        <v>0</v>
      </c>
      <c r="AK485" s="208">
        <f t="shared" si="628"/>
        <v>0</v>
      </c>
      <c r="AL485" s="208">
        <f t="shared" si="628"/>
        <v>0</v>
      </c>
      <c r="AM485" s="208">
        <f t="shared" si="628"/>
        <v>0</v>
      </c>
      <c r="AN485" s="208">
        <f t="shared" si="628"/>
        <v>0</v>
      </c>
      <c r="AO485" s="208">
        <f t="shared" si="628"/>
        <v>0</v>
      </c>
      <c r="AP485" s="208">
        <f t="shared" si="628"/>
        <v>0</v>
      </c>
      <c r="AQ485" s="208">
        <f t="shared" si="628"/>
        <v>0</v>
      </c>
      <c r="AR485" s="208">
        <f t="shared" si="628"/>
        <v>0</v>
      </c>
      <c r="AS485" s="208">
        <f t="shared" si="628"/>
        <v>0</v>
      </c>
      <c r="AT485" s="208">
        <f t="shared" si="628"/>
        <v>0</v>
      </c>
      <c r="AU485" s="208">
        <f t="shared" si="628"/>
        <v>0</v>
      </c>
      <c r="AV485" s="208">
        <f t="shared" si="628"/>
        <v>0</v>
      </c>
      <c r="AW485" s="208">
        <f t="shared" si="628"/>
        <v>0</v>
      </c>
      <c r="AX485" s="208">
        <f t="shared" si="628"/>
        <v>0</v>
      </c>
      <c r="AY485" s="208">
        <f t="shared" si="628"/>
        <v>0</v>
      </c>
      <c r="AZ485" s="208">
        <f t="shared" si="628"/>
        <v>0</v>
      </c>
      <c r="BA485" s="208">
        <f t="shared" si="628"/>
        <v>0</v>
      </c>
      <c r="BB485" s="208">
        <f t="shared" si="628"/>
        <v>0</v>
      </c>
      <c r="BC485" s="208">
        <f t="shared" si="628"/>
        <v>0</v>
      </c>
      <c r="BD485" s="208">
        <f t="shared" si="628"/>
        <v>0</v>
      </c>
      <c r="BE485" s="208">
        <f t="shared" si="628"/>
        <v>0</v>
      </c>
      <c r="BF485" s="208">
        <f t="shared" si="628"/>
        <v>0</v>
      </c>
      <c r="BG485" s="208">
        <f t="shared" si="628"/>
        <v>0</v>
      </c>
      <c r="BH485" s="208">
        <f t="shared" si="628"/>
        <v>0</v>
      </c>
      <c r="BI485" s="208">
        <f t="shared" si="628"/>
        <v>0</v>
      </c>
      <c r="BJ485" s="208">
        <f t="shared" si="628"/>
        <v>0</v>
      </c>
      <c r="BK485" s="208">
        <f t="shared" si="628"/>
        <v>0</v>
      </c>
      <c r="BL485" s="208">
        <f t="shared" si="628"/>
        <v>0</v>
      </c>
      <c r="BM485" s="208">
        <f t="shared" si="628"/>
        <v>0</v>
      </c>
      <c r="BN485" s="208">
        <f t="shared" si="628"/>
        <v>0</v>
      </c>
      <c r="BO485" s="208">
        <f t="shared" si="628"/>
        <v>0</v>
      </c>
      <c r="BP485" s="208">
        <f t="shared" si="628"/>
        <v>0</v>
      </c>
      <c r="BQ485" s="208">
        <f t="shared" ref="BQ485:CF492" si="630">+$B485*BQ176</f>
        <v>0</v>
      </c>
      <c r="BR485" s="208">
        <f t="shared" si="630"/>
        <v>0</v>
      </c>
      <c r="BS485" s="208">
        <f t="shared" si="630"/>
        <v>0</v>
      </c>
      <c r="BT485" s="208">
        <f t="shared" si="630"/>
        <v>0</v>
      </c>
      <c r="BU485" s="208">
        <f t="shared" si="630"/>
        <v>0</v>
      </c>
      <c r="BV485" s="208">
        <f t="shared" si="630"/>
        <v>0</v>
      </c>
      <c r="BW485" s="208">
        <f t="shared" si="630"/>
        <v>0</v>
      </c>
      <c r="BX485" s="208">
        <f t="shared" si="630"/>
        <v>0</v>
      </c>
      <c r="BY485" s="208">
        <f t="shared" si="630"/>
        <v>0</v>
      </c>
      <c r="BZ485" s="208">
        <f t="shared" si="630"/>
        <v>0</v>
      </c>
      <c r="CA485" s="208">
        <f t="shared" si="630"/>
        <v>0</v>
      </c>
      <c r="CB485" s="208">
        <f t="shared" si="630"/>
        <v>0</v>
      </c>
      <c r="CC485" s="208">
        <f t="shared" si="630"/>
        <v>0</v>
      </c>
      <c r="CD485" s="208">
        <f t="shared" si="630"/>
        <v>0</v>
      </c>
      <c r="CE485" s="208">
        <f t="shared" si="630"/>
        <v>0</v>
      </c>
      <c r="CF485" s="208">
        <f t="shared" si="630"/>
        <v>0</v>
      </c>
      <c r="CG485" s="180"/>
      <c r="CH485" s="180"/>
      <c r="CI485" s="180"/>
      <c r="CJ485" s="180"/>
      <c r="CK485" s="180"/>
      <c r="CL485" s="180"/>
      <c r="CM485" s="180"/>
      <c r="CN485" s="180"/>
      <c r="CO485" s="180"/>
      <c r="CP485" s="180"/>
      <c r="CQ485" s="180"/>
      <c r="CR485" s="180"/>
      <c r="CS485" s="180"/>
      <c r="CT485" s="180"/>
      <c r="CU485" s="180"/>
      <c r="CV485" s="180"/>
      <c r="CW485" s="180"/>
      <c r="CX485" s="180"/>
      <c r="CY485" s="180"/>
      <c r="CZ485" s="180"/>
      <c r="DA485" s="180"/>
      <c r="DB485" s="180"/>
      <c r="DC485" s="180"/>
      <c r="DD485" s="180"/>
      <c r="DE485" s="180"/>
      <c r="DF485" s="180"/>
      <c r="DG485" s="180"/>
      <c r="DH485" s="180"/>
      <c r="DI485" s="180"/>
      <c r="DJ485" s="180"/>
      <c r="DK485" s="180"/>
      <c r="DL485" s="180"/>
      <c r="DM485" s="180"/>
      <c r="DN485" s="180"/>
      <c r="DO485" s="180"/>
      <c r="DP485" s="180"/>
      <c r="DQ485" s="180"/>
      <c r="DR485" s="180"/>
      <c r="DS485" s="180"/>
      <c r="DT485" s="180"/>
      <c r="DU485" s="180"/>
      <c r="DV485" s="180"/>
      <c r="DW485" s="180"/>
      <c r="DX485" s="180"/>
      <c r="DY485" s="180"/>
      <c r="DZ485" s="180"/>
      <c r="EA485" s="180"/>
      <c r="EB485" s="180"/>
      <c r="EC485" s="180"/>
      <c r="ED485" s="180"/>
      <c r="EE485" s="180"/>
      <c r="EF485" s="180"/>
      <c r="EG485" s="180"/>
      <c r="EH485" s="180"/>
      <c r="EI485" s="180"/>
      <c r="EJ485" s="180"/>
      <c r="EK485" s="180"/>
      <c r="EL485" s="180"/>
      <c r="EM485" s="180"/>
      <c r="EN485" s="180"/>
      <c r="EO485" s="180"/>
      <c r="EP485" s="180"/>
      <c r="EQ485" s="180"/>
      <c r="ER485" s="180"/>
      <c r="ES485" s="180"/>
      <c r="ET485" s="180"/>
      <c r="EU485" s="180"/>
      <c r="EV485" s="180"/>
      <c r="EW485" s="180"/>
      <c r="EX485" s="180"/>
      <c r="EY485" s="180"/>
      <c r="EZ485" s="180"/>
      <c r="FA485" s="180"/>
      <c r="FB485" s="180"/>
      <c r="FC485" s="180"/>
      <c r="FD485" s="180"/>
      <c r="FE485" s="180"/>
      <c r="FF485" s="180"/>
      <c r="FG485" s="180"/>
      <c r="FH485" s="180"/>
    </row>
    <row r="486" spans="2:164" hidden="1" x14ac:dyDescent="0.3">
      <c r="B486" s="699">
        <f>+IFERROR(VLOOKUP(D486,'LP-Servicios'!$E$152:$F$252,2,FALSE),0)</f>
        <v>873874.42</v>
      </c>
      <c r="C486" s="700">
        <f t="shared" si="629"/>
        <v>63</v>
      </c>
      <c r="D486" s="314" t="str">
        <f t="shared" si="629"/>
        <v>PERSONAL C.S-Tecnico x Persona(1-2Rigs)</v>
      </c>
      <c r="E486" s="208">
        <f t="shared" si="613"/>
        <v>3495497.68</v>
      </c>
      <c r="F486" s="208">
        <f t="shared" ref="F486:BQ489" si="631">+$B486*F177</f>
        <v>3495497.68</v>
      </c>
      <c r="G486" s="208">
        <f t="shared" si="631"/>
        <v>3495497.68</v>
      </c>
      <c r="H486" s="208">
        <f t="shared" si="631"/>
        <v>3495497.68</v>
      </c>
      <c r="I486" s="208">
        <f t="shared" si="631"/>
        <v>3495497.68</v>
      </c>
      <c r="J486" s="208">
        <f t="shared" si="631"/>
        <v>3495497.68</v>
      </c>
      <c r="K486" s="208">
        <f t="shared" si="631"/>
        <v>3495497.68</v>
      </c>
      <c r="L486" s="208">
        <f t="shared" si="631"/>
        <v>3495497.68</v>
      </c>
      <c r="M486" s="208">
        <f t="shared" si="631"/>
        <v>3495497.68</v>
      </c>
      <c r="N486" s="208">
        <f t="shared" si="631"/>
        <v>3495497.68</v>
      </c>
      <c r="O486" s="208">
        <f t="shared" si="631"/>
        <v>3495497.68</v>
      </c>
      <c r="P486" s="208">
        <f t="shared" si="631"/>
        <v>3495497.68</v>
      </c>
      <c r="Q486" s="208">
        <f t="shared" si="631"/>
        <v>0</v>
      </c>
      <c r="R486" s="208">
        <f t="shared" si="631"/>
        <v>0</v>
      </c>
      <c r="S486" s="208">
        <f t="shared" si="631"/>
        <v>0</v>
      </c>
      <c r="T486" s="208">
        <f t="shared" si="631"/>
        <v>0</v>
      </c>
      <c r="U486" s="208">
        <f t="shared" si="631"/>
        <v>0</v>
      </c>
      <c r="V486" s="208">
        <f t="shared" si="631"/>
        <v>0</v>
      </c>
      <c r="W486" s="208">
        <f t="shared" si="631"/>
        <v>0</v>
      </c>
      <c r="X486" s="208">
        <f t="shared" si="631"/>
        <v>0</v>
      </c>
      <c r="Y486" s="208">
        <f t="shared" si="631"/>
        <v>0</v>
      </c>
      <c r="Z486" s="208">
        <f t="shared" si="631"/>
        <v>0</v>
      </c>
      <c r="AA486" s="208">
        <f t="shared" si="631"/>
        <v>0</v>
      </c>
      <c r="AB486" s="208">
        <f t="shared" si="631"/>
        <v>0</v>
      </c>
      <c r="AC486" s="208">
        <f t="shared" si="631"/>
        <v>0</v>
      </c>
      <c r="AD486" s="208">
        <f t="shared" si="631"/>
        <v>0</v>
      </c>
      <c r="AE486" s="208">
        <f t="shared" si="631"/>
        <v>0</v>
      </c>
      <c r="AF486" s="208">
        <f t="shared" si="631"/>
        <v>0</v>
      </c>
      <c r="AG486" s="208">
        <f t="shared" si="631"/>
        <v>0</v>
      </c>
      <c r="AH486" s="208">
        <f t="shared" si="631"/>
        <v>0</v>
      </c>
      <c r="AI486" s="208">
        <f t="shared" si="631"/>
        <v>0</v>
      </c>
      <c r="AJ486" s="208">
        <f t="shared" si="631"/>
        <v>0</v>
      </c>
      <c r="AK486" s="208">
        <f t="shared" si="631"/>
        <v>0</v>
      </c>
      <c r="AL486" s="208">
        <f t="shared" si="631"/>
        <v>0</v>
      </c>
      <c r="AM486" s="208">
        <f t="shared" si="631"/>
        <v>0</v>
      </c>
      <c r="AN486" s="208">
        <f t="shared" si="631"/>
        <v>0</v>
      </c>
      <c r="AO486" s="208">
        <f t="shared" si="631"/>
        <v>0</v>
      </c>
      <c r="AP486" s="208">
        <f t="shared" si="631"/>
        <v>0</v>
      </c>
      <c r="AQ486" s="208">
        <f t="shared" si="631"/>
        <v>0</v>
      </c>
      <c r="AR486" s="208">
        <f t="shared" si="631"/>
        <v>0</v>
      </c>
      <c r="AS486" s="208">
        <f t="shared" si="631"/>
        <v>0</v>
      </c>
      <c r="AT486" s="208">
        <f t="shared" si="631"/>
        <v>0</v>
      </c>
      <c r="AU486" s="208">
        <f t="shared" si="631"/>
        <v>0</v>
      </c>
      <c r="AV486" s="208">
        <f t="shared" si="631"/>
        <v>0</v>
      </c>
      <c r="AW486" s="208">
        <f t="shared" si="631"/>
        <v>0</v>
      </c>
      <c r="AX486" s="208">
        <f t="shared" si="631"/>
        <v>0</v>
      </c>
      <c r="AY486" s="208">
        <f t="shared" si="631"/>
        <v>0</v>
      </c>
      <c r="AZ486" s="208">
        <f t="shared" si="631"/>
        <v>0</v>
      </c>
      <c r="BA486" s="208">
        <f t="shared" si="631"/>
        <v>0</v>
      </c>
      <c r="BB486" s="208">
        <f t="shared" si="631"/>
        <v>0</v>
      </c>
      <c r="BC486" s="208">
        <f t="shared" si="631"/>
        <v>0</v>
      </c>
      <c r="BD486" s="208">
        <f t="shared" si="631"/>
        <v>0</v>
      </c>
      <c r="BE486" s="208">
        <f t="shared" si="631"/>
        <v>0</v>
      </c>
      <c r="BF486" s="208">
        <f t="shared" si="631"/>
        <v>0</v>
      </c>
      <c r="BG486" s="208">
        <f t="shared" si="631"/>
        <v>0</v>
      </c>
      <c r="BH486" s="208">
        <f t="shared" si="631"/>
        <v>0</v>
      </c>
      <c r="BI486" s="208">
        <f t="shared" si="631"/>
        <v>0</v>
      </c>
      <c r="BJ486" s="208">
        <f t="shared" si="631"/>
        <v>0</v>
      </c>
      <c r="BK486" s="208">
        <f t="shared" si="631"/>
        <v>0</v>
      </c>
      <c r="BL486" s="208">
        <f t="shared" si="631"/>
        <v>0</v>
      </c>
      <c r="BM486" s="208">
        <f t="shared" si="631"/>
        <v>0</v>
      </c>
      <c r="BN486" s="208">
        <f t="shared" si="631"/>
        <v>0</v>
      </c>
      <c r="BO486" s="208">
        <f t="shared" si="631"/>
        <v>0</v>
      </c>
      <c r="BP486" s="208">
        <f t="shared" si="631"/>
        <v>0</v>
      </c>
      <c r="BQ486" s="208">
        <f t="shared" si="631"/>
        <v>0</v>
      </c>
      <c r="BR486" s="208">
        <f t="shared" si="630"/>
        <v>0</v>
      </c>
      <c r="BS486" s="208">
        <f t="shared" si="630"/>
        <v>0</v>
      </c>
      <c r="BT486" s="208">
        <f t="shared" si="630"/>
        <v>0</v>
      </c>
      <c r="BU486" s="208">
        <f t="shared" si="630"/>
        <v>0</v>
      </c>
      <c r="BV486" s="208">
        <f t="shared" si="630"/>
        <v>0</v>
      </c>
      <c r="BW486" s="208">
        <f t="shared" si="630"/>
        <v>0</v>
      </c>
      <c r="BX486" s="208">
        <f t="shared" si="630"/>
        <v>0</v>
      </c>
      <c r="BY486" s="208">
        <f t="shared" si="630"/>
        <v>0</v>
      </c>
      <c r="BZ486" s="208">
        <f t="shared" si="630"/>
        <v>0</v>
      </c>
      <c r="CA486" s="208">
        <f t="shared" si="630"/>
        <v>0</v>
      </c>
      <c r="CB486" s="208">
        <f t="shared" si="630"/>
        <v>0</v>
      </c>
      <c r="CC486" s="208">
        <f t="shared" si="630"/>
        <v>0</v>
      </c>
      <c r="CD486" s="208">
        <f t="shared" si="630"/>
        <v>0</v>
      </c>
      <c r="CE486" s="208">
        <f t="shared" si="630"/>
        <v>0</v>
      </c>
      <c r="CF486" s="208">
        <f t="shared" si="630"/>
        <v>0</v>
      </c>
      <c r="CG486" s="180"/>
      <c r="CH486" s="180"/>
      <c r="CI486" s="180"/>
      <c r="CJ486" s="180"/>
      <c r="CK486" s="180"/>
      <c r="CL486" s="180"/>
      <c r="CM486" s="180"/>
      <c r="CN486" s="180"/>
      <c r="CO486" s="180"/>
      <c r="CP486" s="180"/>
      <c r="CQ486" s="180"/>
      <c r="CR486" s="180"/>
      <c r="CS486" s="180"/>
      <c r="CT486" s="180"/>
      <c r="CU486" s="180"/>
      <c r="CV486" s="180"/>
      <c r="CW486" s="180"/>
      <c r="CX486" s="180"/>
      <c r="CY486" s="180"/>
      <c r="CZ486" s="180"/>
      <c r="DA486" s="180"/>
      <c r="DB486" s="180"/>
      <c r="DC486" s="180"/>
      <c r="DD486" s="180"/>
      <c r="DE486" s="180"/>
      <c r="DF486" s="180"/>
      <c r="DG486" s="180"/>
      <c r="DH486" s="180"/>
      <c r="DI486" s="180"/>
      <c r="DJ486" s="180"/>
      <c r="DK486" s="180"/>
      <c r="DL486" s="180"/>
      <c r="DM486" s="180"/>
      <c r="DN486" s="180"/>
      <c r="DO486" s="180"/>
      <c r="DP486" s="180"/>
      <c r="DQ486" s="180"/>
      <c r="DR486" s="180"/>
      <c r="DS486" s="180"/>
      <c r="DT486" s="180"/>
      <c r="DU486" s="180"/>
      <c r="DV486" s="180"/>
      <c r="DW486" s="180"/>
      <c r="DX486" s="180"/>
      <c r="DY486" s="180"/>
      <c r="DZ486" s="180"/>
      <c r="EA486" s="180"/>
      <c r="EB486" s="180"/>
      <c r="EC486" s="180"/>
      <c r="ED486" s="180"/>
      <c r="EE486" s="180"/>
      <c r="EF486" s="180"/>
      <c r="EG486" s="180"/>
      <c r="EH486" s="180"/>
      <c r="EI486" s="180"/>
      <c r="EJ486" s="180"/>
      <c r="EK486" s="180"/>
      <c r="EL486" s="180"/>
      <c r="EM486" s="180"/>
      <c r="EN486" s="180"/>
      <c r="EO486" s="180"/>
      <c r="EP486" s="180"/>
      <c r="EQ486" s="180"/>
      <c r="ER486" s="180"/>
      <c r="ES486" s="180"/>
      <c r="ET486" s="180"/>
      <c r="EU486" s="180"/>
      <c r="EV486" s="180"/>
      <c r="EW486" s="180"/>
      <c r="EX486" s="180"/>
      <c r="EY486" s="180"/>
      <c r="EZ486" s="180"/>
      <c r="FA486" s="180"/>
      <c r="FB486" s="180"/>
      <c r="FC486" s="180"/>
      <c r="FD486" s="180"/>
      <c r="FE486" s="180"/>
      <c r="FF486" s="180"/>
      <c r="FG486" s="180"/>
      <c r="FH486" s="180"/>
    </row>
    <row r="487" spans="2:164" hidden="1" x14ac:dyDescent="0.3">
      <c r="B487" s="699">
        <f>+IFERROR(VLOOKUP(D487,'LP-Servicios'!$E$152:$F$252,2,FALSE),0)</f>
        <v>7603.68</v>
      </c>
      <c r="C487" s="700">
        <f t="shared" si="629"/>
        <v>64</v>
      </c>
      <c r="D487" s="314" t="str">
        <f t="shared" si="629"/>
        <v>PERSONAL C.S-TransporteNQN-Yac(1-2Rigs)</v>
      </c>
      <c r="E487" s="208">
        <f t="shared" si="613"/>
        <v>0</v>
      </c>
      <c r="F487" s="208">
        <f t="shared" si="631"/>
        <v>0</v>
      </c>
      <c r="G487" s="208">
        <f t="shared" si="631"/>
        <v>0</v>
      </c>
      <c r="H487" s="208">
        <f t="shared" si="631"/>
        <v>0</v>
      </c>
      <c r="I487" s="208">
        <f t="shared" si="631"/>
        <v>0</v>
      </c>
      <c r="J487" s="208">
        <f t="shared" si="631"/>
        <v>0</v>
      </c>
      <c r="K487" s="208">
        <f t="shared" si="631"/>
        <v>0</v>
      </c>
      <c r="L487" s="208">
        <f t="shared" si="631"/>
        <v>0</v>
      </c>
      <c r="M487" s="208">
        <f t="shared" si="631"/>
        <v>0</v>
      </c>
      <c r="N487" s="208">
        <f t="shared" si="631"/>
        <v>0</v>
      </c>
      <c r="O487" s="208">
        <f t="shared" si="631"/>
        <v>0</v>
      </c>
      <c r="P487" s="208">
        <f t="shared" si="631"/>
        <v>0</v>
      </c>
      <c r="Q487" s="208">
        <f t="shared" si="631"/>
        <v>0</v>
      </c>
      <c r="R487" s="208">
        <f t="shared" si="631"/>
        <v>0</v>
      </c>
      <c r="S487" s="208">
        <f t="shared" si="631"/>
        <v>0</v>
      </c>
      <c r="T487" s="208">
        <f t="shared" si="631"/>
        <v>0</v>
      </c>
      <c r="U487" s="208">
        <f t="shared" si="631"/>
        <v>0</v>
      </c>
      <c r="V487" s="208">
        <f t="shared" si="631"/>
        <v>0</v>
      </c>
      <c r="W487" s="208">
        <f t="shared" si="631"/>
        <v>0</v>
      </c>
      <c r="X487" s="208">
        <f t="shared" si="631"/>
        <v>0</v>
      </c>
      <c r="Y487" s="208">
        <f t="shared" si="631"/>
        <v>0</v>
      </c>
      <c r="Z487" s="208">
        <f t="shared" si="631"/>
        <v>0</v>
      </c>
      <c r="AA487" s="208">
        <f t="shared" si="631"/>
        <v>0</v>
      </c>
      <c r="AB487" s="208">
        <f t="shared" si="631"/>
        <v>0</v>
      </c>
      <c r="AC487" s="208">
        <f t="shared" si="631"/>
        <v>0</v>
      </c>
      <c r="AD487" s="208">
        <f t="shared" si="631"/>
        <v>0</v>
      </c>
      <c r="AE487" s="208">
        <f t="shared" si="631"/>
        <v>0</v>
      </c>
      <c r="AF487" s="208">
        <f t="shared" si="631"/>
        <v>0</v>
      </c>
      <c r="AG487" s="208">
        <f t="shared" si="631"/>
        <v>0</v>
      </c>
      <c r="AH487" s="208">
        <f t="shared" si="631"/>
        <v>0</v>
      </c>
      <c r="AI487" s="208">
        <f t="shared" si="631"/>
        <v>0</v>
      </c>
      <c r="AJ487" s="208">
        <f t="shared" si="631"/>
        <v>0</v>
      </c>
      <c r="AK487" s="208">
        <f t="shared" si="631"/>
        <v>0</v>
      </c>
      <c r="AL487" s="208">
        <f t="shared" si="631"/>
        <v>0</v>
      </c>
      <c r="AM487" s="208">
        <f t="shared" si="631"/>
        <v>0</v>
      </c>
      <c r="AN487" s="208">
        <f t="shared" si="631"/>
        <v>0</v>
      </c>
      <c r="AO487" s="208">
        <f t="shared" si="631"/>
        <v>0</v>
      </c>
      <c r="AP487" s="208">
        <f t="shared" si="631"/>
        <v>0</v>
      </c>
      <c r="AQ487" s="208">
        <f t="shared" si="631"/>
        <v>0</v>
      </c>
      <c r="AR487" s="208">
        <f t="shared" si="631"/>
        <v>0</v>
      </c>
      <c r="AS487" s="208">
        <f t="shared" si="631"/>
        <v>0</v>
      </c>
      <c r="AT487" s="208">
        <f t="shared" si="631"/>
        <v>0</v>
      </c>
      <c r="AU487" s="208">
        <f t="shared" si="631"/>
        <v>0</v>
      </c>
      <c r="AV487" s="208">
        <f t="shared" si="631"/>
        <v>0</v>
      </c>
      <c r="AW487" s="208">
        <f t="shared" si="631"/>
        <v>0</v>
      </c>
      <c r="AX487" s="208">
        <f t="shared" si="631"/>
        <v>0</v>
      </c>
      <c r="AY487" s="208">
        <f t="shared" si="631"/>
        <v>0</v>
      </c>
      <c r="AZ487" s="208">
        <f t="shared" si="631"/>
        <v>0</v>
      </c>
      <c r="BA487" s="208">
        <f t="shared" si="631"/>
        <v>0</v>
      </c>
      <c r="BB487" s="208">
        <f t="shared" si="631"/>
        <v>0</v>
      </c>
      <c r="BC487" s="208">
        <f t="shared" si="631"/>
        <v>0</v>
      </c>
      <c r="BD487" s="208">
        <f t="shared" si="631"/>
        <v>0</v>
      </c>
      <c r="BE487" s="208">
        <f t="shared" si="631"/>
        <v>0</v>
      </c>
      <c r="BF487" s="208">
        <f t="shared" si="631"/>
        <v>0</v>
      </c>
      <c r="BG487" s="208">
        <f t="shared" si="631"/>
        <v>0</v>
      </c>
      <c r="BH487" s="208">
        <f t="shared" si="631"/>
        <v>0</v>
      </c>
      <c r="BI487" s="208">
        <f t="shared" si="631"/>
        <v>0</v>
      </c>
      <c r="BJ487" s="208">
        <f t="shared" si="631"/>
        <v>0</v>
      </c>
      <c r="BK487" s="208">
        <f t="shared" si="631"/>
        <v>0</v>
      </c>
      <c r="BL487" s="208">
        <f t="shared" si="631"/>
        <v>0</v>
      </c>
      <c r="BM487" s="208">
        <f t="shared" si="631"/>
        <v>0</v>
      </c>
      <c r="BN487" s="208">
        <f t="shared" si="631"/>
        <v>0</v>
      </c>
      <c r="BO487" s="208">
        <f t="shared" si="631"/>
        <v>0</v>
      </c>
      <c r="BP487" s="208">
        <f t="shared" si="631"/>
        <v>0</v>
      </c>
      <c r="BQ487" s="208">
        <f t="shared" si="631"/>
        <v>0</v>
      </c>
      <c r="BR487" s="208">
        <f t="shared" si="630"/>
        <v>0</v>
      </c>
      <c r="BS487" s="208">
        <f t="shared" si="630"/>
        <v>0</v>
      </c>
      <c r="BT487" s="208">
        <f t="shared" si="630"/>
        <v>0</v>
      </c>
      <c r="BU487" s="208">
        <f t="shared" si="630"/>
        <v>0</v>
      </c>
      <c r="BV487" s="208">
        <f t="shared" si="630"/>
        <v>0</v>
      </c>
      <c r="BW487" s="208">
        <f t="shared" si="630"/>
        <v>0</v>
      </c>
      <c r="BX487" s="208">
        <f t="shared" si="630"/>
        <v>0</v>
      </c>
      <c r="BY487" s="208">
        <f t="shared" si="630"/>
        <v>0</v>
      </c>
      <c r="BZ487" s="208">
        <f t="shared" si="630"/>
        <v>0</v>
      </c>
      <c r="CA487" s="208">
        <f t="shared" si="630"/>
        <v>0</v>
      </c>
      <c r="CB487" s="208">
        <f t="shared" si="630"/>
        <v>0</v>
      </c>
      <c r="CC487" s="208">
        <f t="shared" si="630"/>
        <v>0</v>
      </c>
      <c r="CD487" s="208">
        <f t="shared" si="630"/>
        <v>0</v>
      </c>
      <c r="CE487" s="208">
        <f t="shared" si="630"/>
        <v>0</v>
      </c>
      <c r="CF487" s="208">
        <f t="shared" si="630"/>
        <v>0</v>
      </c>
      <c r="CG487" s="180"/>
      <c r="CH487" s="180"/>
      <c r="CI487" s="180"/>
      <c r="CJ487" s="180"/>
      <c r="CK487" s="180"/>
      <c r="CL487" s="180"/>
      <c r="CM487" s="180"/>
      <c r="CN487" s="180"/>
      <c r="CO487" s="180"/>
      <c r="CP487" s="180"/>
      <c r="CQ487" s="180"/>
      <c r="CR487" s="180"/>
      <c r="CS487" s="180"/>
      <c r="CT487" s="180"/>
      <c r="CU487" s="180"/>
      <c r="CV487" s="180"/>
      <c r="CW487" s="180"/>
      <c r="CX487" s="180"/>
      <c r="CY487" s="180"/>
      <c r="CZ487" s="180"/>
      <c r="DA487" s="180"/>
      <c r="DB487" s="180"/>
      <c r="DC487" s="180"/>
      <c r="DD487" s="180"/>
      <c r="DE487" s="180"/>
      <c r="DF487" s="180"/>
      <c r="DG487" s="180"/>
      <c r="DH487" s="180"/>
      <c r="DI487" s="180"/>
      <c r="DJ487" s="180"/>
      <c r="DK487" s="180"/>
      <c r="DL487" s="180"/>
      <c r="DM487" s="180"/>
      <c r="DN487" s="180"/>
      <c r="DO487" s="180"/>
      <c r="DP487" s="180"/>
      <c r="DQ487" s="180"/>
      <c r="DR487" s="180"/>
      <c r="DS487" s="180"/>
      <c r="DT487" s="180"/>
      <c r="DU487" s="180"/>
      <c r="DV487" s="180"/>
      <c r="DW487" s="180"/>
      <c r="DX487" s="180"/>
      <c r="DY487" s="180"/>
      <c r="DZ487" s="180"/>
      <c r="EA487" s="180"/>
      <c r="EB487" s="180"/>
      <c r="EC487" s="180"/>
      <c r="ED487" s="180"/>
      <c r="EE487" s="180"/>
      <c r="EF487" s="180"/>
      <c r="EG487" s="180"/>
      <c r="EH487" s="180"/>
      <c r="EI487" s="180"/>
      <c r="EJ487" s="180"/>
      <c r="EK487" s="180"/>
      <c r="EL487" s="180"/>
      <c r="EM487" s="180"/>
      <c r="EN487" s="180"/>
      <c r="EO487" s="180"/>
      <c r="EP487" s="180"/>
      <c r="EQ487" s="180"/>
      <c r="ER487" s="180"/>
      <c r="ES487" s="180"/>
      <c r="ET487" s="180"/>
      <c r="EU487" s="180"/>
      <c r="EV487" s="180"/>
      <c r="EW487" s="180"/>
      <c r="EX487" s="180"/>
      <c r="EY487" s="180"/>
      <c r="EZ487" s="180"/>
      <c r="FA487" s="180"/>
      <c r="FB487" s="180"/>
      <c r="FC487" s="180"/>
      <c r="FD487" s="180"/>
      <c r="FE487" s="180"/>
      <c r="FF487" s="180"/>
      <c r="FG487" s="180"/>
      <c r="FH487" s="180"/>
    </row>
    <row r="488" spans="2:164" hidden="1" x14ac:dyDescent="0.3">
      <c r="B488" s="699">
        <f>+IFERROR(VLOOKUP(D488,'LP-Servicios'!$E$152:$F$252,2,FALSE),0)</f>
        <v>0</v>
      </c>
      <c r="C488" s="700">
        <f t="shared" si="629"/>
        <v>65</v>
      </c>
      <c r="D488" s="314" t="str">
        <f t="shared" si="629"/>
        <v>-</v>
      </c>
      <c r="E488" s="208">
        <f t="shared" ref="E488:E519" si="632">+$B488*E179</f>
        <v>0</v>
      </c>
      <c r="F488" s="208">
        <f t="shared" si="631"/>
        <v>0</v>
      </c>
      <c r="G488" s="208">
        <f t="shared" si="631"/>
        <v>0</v>
      </c>
      <c r="H488" s="208">
        <f t="shared" si="631"/>
        <v>0</v>
      </c>
      <c r="I488" s="208">
        <f t="shared" si="631"/>
        <v>0</v>
      </c>
      <c r="J488" s="208">
        <f t="shared" si="631"/>
        <v>0</v>
      </c>
      <c r="K488" s="208">
        <f t="shared" si="631"/>
        <v>0</v>
      </c>
      <c r="L488" s="208">
        <f t="shared" si="631"/>
        <v>0</v>
      </c>
      <c r="M488" s="208">
        <f t="shared" si="631"/>
        <v>0</v>
      </c>
      <c r="N488" s="208">
        <f t="shared" si="631"/>
        <v>0</v>
      </c>
      <c r="O488" s="208">
        <f t="shared" si="631"/>
        <v>0</v>
      </c>
      <c r="P488" s="208">
        <f t="shared" si="631"/>
        <v>0</v>
      </c>
      <c r="Q488" s="208">
        <f t="shared" si="631"/>
        <v>0</v>
      </c>
      <c r="R488" s="208">
        <f t="shared" si="631"/>
        <v>0</v>
      </c>
      <c r="S488" s="208">
        <f t="shared" si="631"/>
        <v>0</v>
      </c>
      <c r="T488" s="208">
        <f t="shared" si="631"/>
        <v>0</v>
      </c>
      <c r="U488" s="208">
        <f t="shared" si="631"/>
        <v>0</v>
      </c>
      <c r="V488" s="208">
        <f t="shared" si="631"/>
        <v>0</v>
      </c>
      <c r="W488" s="208">
        <f t="shared" si="631"/>
        <v>0</v>
      </c>
      <c r="X488" s="208">
        <f t="shared" si="631"/>
        <v>0</v>
      </c>
      <c r="Y488" s="208">
        <f t="shared" si="631"/>
        <v>0</v>
      </c>
      <c r="Z488" s="208">
        <f t="shared" si="631"/>
        <v>0</v>
      </c>
      <c r="AA488" s="208">
        <f t="shared" si="631"/>
        <v>0</v>
      </c>
      <c r="AB488" s="208">
        <f t="shared" si="631"/>
        <v>0</v>
      </c>
      <c r="AC488" s="208">
        <f t="shared" si="631"/>
        <v>0</v>
      </c>
      <c r="AD488" s="208">
        <f t="shared" si="631"/>
        <v>0</v>
      </c>
      <c r="AE488" s="208">
        <f t="shared" si="631"/>
        <v>0</v>
      </c>
      <c r="AF488" s="208">
        <f t="shared" si="631"/>
        <v>0</v>
      </c>
      <c r="AG488" s="208">
        <f t="shared" si="631"/>
        <v>0</v>
      </c>
      <c r="AH488" s="208">
        <f t="shared" si="631"/>
        <v>0</v>
      </c>
      <c r="AI488" s="208">
        <f t="shared" si="631"/>
        <v>0</v>
      </c>
      <c r="AJ488" s="208">
        <f t="shared" si="631"/>
        <v>0</v>
      </c>
      <c r="AK488" s="208">
        <f t="shared" si="631"/>
        <v>0</v>
      </c>
      <c r="AL488" s="208">
        <f t="shared" si="631"/>
        <v>0</v>
      </c>
      <c r="AM488" s="208">
        <f t="shared" si="631"/>
        <v>0</v>
      </c>
      <c r="AN488" s="208">
        <f t="shared" si="631"/>
        <v>0</v>
      </c>
      <c r="AO488" s="208">
        <f t="shared" si="631"/>
        <v>0</v>
      </c>
      <c r="AP488" s="208">
        <f t="shared" si="631"/>
        <v>0</v>
      </c>
      <c r="AQ488" s="208">
        <f t="shared" si="631"/>
        <v>0</v>
      </c>
      <c r="AR488" s="208">
        <f t="shared" si="631"/>
        <v>0</v>
      </c>
      <c r="AS488" s="208">
        <f t="shared" si="631"/>
        <v>0</v>
      </c>
      <c r="AT488" s="208">
        <f t="shared" si="631"/>
        <v>0</v>
      </c>
      <c r="AU488" s="208">
        <f t="shared" si="631"/>
        <v>0</v>
      </c>
      <c r="AV488" s="208">
        <f t="shared" si="631"/>
        <v>0</v>
      </c>
      <c r="AW488" s="208">
        <f t="shared" si="631"/>
        <v>0</v>
      </c>
      <c r="AX488" s="208">
        <f t="shared" si="631"/>
        <v>0</v>
      </c>
      <c r="AY488" s="208">
        <f t="shared" si="631"/>
        <v>0</v>
      </c>
      <c r="AZ488" s="208">
        <f t="shared" si="631"/>
        <v>0</v>
      </c>
      <c r="BA488" s="208">
        <f t="shared" si="631"/>
        <v>0</v>
      </c>
      <c r="BB488" s="208">
        <f t="shared" si="631"/>
        <v>0</v>
      </c>
      <c r="BC488" s="208">
        <f t="shared" si="631"/>
        <v>0</v>
      </c>
      <c r="BD488" s="208">
        <f t="shared" si="631"/>
        <v>0</v>
      </c>
      <c r="BE488" s="208">
        <f t="shared" si="631"/>
        <v>0</v>
      </c>
      <c r="BF488" s="208">
        <f t="shared" si="631"/>
        <v>0</v>
      </c>
      <c r="BG488" s="208">
        <f t="shared" si="631"/>
        <v>0</v>
      </c>
      <c r="BH488" s="208">
        <f t="shared" si="631"/>
        <v>0</v>
      </c>
      <c r="BI488" s="208">
        <f t="shared" si="631"/>
        <v>0</v>
      </c>
      <c r="BJ488" s="208">
        <f t="shared" si="631"/>
        <v>0</v>
      </c>
      <c r="BK488" s="208">
        <f t="shared" si="631"/>
        <v>0</v>
      </c>
      <c r="BL488" s="208">
        <f t="shared" si="631"/>
        <v>0</v>
      </c>
      <c r="BM488" s="208">
        <f t="shared" si="631"/>
        <v>0</v>
      </c>
      <c r="BN488" s="208">
        <f t="shared" si="631"/>
        <v>0</v>
      </c>
      <c r="BO488" s="208">
        <f t="shared" si="631"/>
        <v>0</v>
      </c>
      <c r="BP488" s="208">
        <f t="shared" si="631"/>
        <v>0</v>
      </c>
      <c r="BQ488" s="208">
        <f t="shared" si="631"/>
        <v>0</v>
      </c>
      <c r="BR488" s="208">
        <f t="shared" si="630"/>
        <v>0</v>
      </c>
      <c r="BS488" s="208">
        <f t="shared" si="630"/>
        <v>0</v>
      </c>
      <c r="BT488" s="208">
        <f t="shared" si="630"/>
        <v>0</v>
      </c>
      <c r="BU488" s="208">
        <f t="shared" si="630"/>
        <v>0</v>
      </c>
      <c r="BV488" s="208">
        <f t="shared" si="630"/>
        <v>0</v>
      </c>
      <c r="BW488" s="208">
        <f t="shared" si="630"/>
        <v>0</v>
      </c>
      <c r="BX488" s="208">
        <f t="shared" si="630"/>
        <v>0</v>
      </c>
      <c r="BY488" s="208">
        <f t="shared" si="630"/>
        <v>0</v>
      </c>
      <c r="BZ488" s="208">
        <f t="shared" si="630"/>
        <v>0</v>
      </c>
      <c r="CA488" s="208">
        <f t="shared" si="630"/>
        <v>0</v>
      </c>
      <c r="CB488" s="208">
        <f t="shared" si="630"/>
        <v>0</v>
      </c>
      <c r="CC488" s="208">
        <f t="shared" si="630"/>
        <v>0</v>
      </c>
      <c r="CD488" s="208">
        <f t="shared" si="630"/>
        <v>0</v>
      </c>
      <c r="CE488" s="208">
        <f t="shared" si="630"/>
        <v>0</v>
      </c>
      <c r="CF488" s="208">
        <f t="shared" si="630"/>
        <v>0</v>
      </c>
      <c r="CG488" s="180"/>
      <c r="CH488" s="180"/>
      <c r="CI488" s="180"/>
      <c r="CJ488" s="180"/>
      <c r="CK488" s="180"/>
      <c r="CL488" s="180"/>
      <c r="CM488" s="180"/>
      <c r="CN488" s="180"/>
      <c r="CO488" s="180"/>
      <c r="CP488" s="180"/>
      <c r="CQ488" s="180"/>
      <c r="CR488" s="180"/>
      <c r="CS488" s="180"/>
      <c r="CT488" s="180"/>
      <c r="CU488" s="180"/>
      <c r="CV488" s="180"/>
      <c r="CW488" s="180"/>
      <c r="CX488" s="180"/>
      <c r="CY488" s="180"/>
      <c r="CZ488" s="180"/>
      <c r="DA488" s="180"/>
      <c r="DB488" s="180"/>
      <c r="DC488" s="180"/>
      <c r="DD488" s="180"/>
      <c r="DE488" s="180"/>
      <c r="DF488" s="180"/>
      <c r="DG488" s="180"/>
      <c r="DH488" s="180"/>
      <c r="DI488" s="180"/>
      <c r="DJ488" s="180"/>
      <c r="DK488" s="180"/>
      <c r="DL488" s="180"/>
      <c r="DM488" s="180"/>
      <c r="DN488" s="180"/>
      <c r="DO488" s="180"/>
      <c r="DP488" s="180"/>
      <c r="DQ488" s="180"/>
      <c r="DR488" s="180"/>
      <c r="DS488" s="180"/>
      <c r="DT488" s="180"/>
      <c r="DU488" s="180"/>
      <c r="DV488" s="180"/>
      <c r="DW488" s="180"/>
      <c r="DX488" s="180"/>
      <c r="DY488" s="180"/>
      <c r="DZ488" s="180"/>
      <c r="EA488" s="180"/>
      <c r="EB488" s="180"/>
      <c r="EC488" s="180"/>
      <c r="ED488" s="180"/>
      <c r="EE488" s="180"/>
      <c r="EF488" s="180"/>
      <c r="EG488" s="180"/>
      <c r="EH488" s="180"/>
      <c r="EI488" s="180"/>
      <c r="EJ488" s="180"/>
      <c r="EK488" s="180"/>
      <c r="EL488" s="180"/>
      <c r="EM488" s="180"/>
      <c r="EN488" s="180"/>
      <c r="EO488" s="180"/>
      <c r="EP488" s="180"/>
      <c r="EQ488" s="180"/>
      <c r="ER488" s="180"/>
      <c r="ES488" s="180"/>
      <c r="ET488" s="180"/>
      <c r="EU488" s="180"/>
      <c r="EV488" s="180"/>
      <c r="EW488" s="180"/>
      <c r="EX488" s="180"/>
      <c r="EY488" s="180"/>
      <c r="EZ488" s="180"/>
      <c r="FA488" s="180"/>
      <c r="FB488" s="180"/>
      <c r="FC488" s="180"/>
      <c r="FD488" s="180"/>
      <c r="FE488" s="180"/>
      <c r="FF488" s="180"/>
      <c r="FG488" s="180"/>
      <c r="FH488" s="180"/>
    </row>
    <row r="489" spans="2:164" hidden="1" x14ac:dyDescent="0.3">
      <c r="B489" s="699">
        <f>+IFERROR(VLOOKUP(D489,'LP-Servicios'!$E$152:$F$252,2,FALSE),0)</f>
        <v>0</v>
      </c>
      <c r="C489" s="700">
        <f t="shared" si="629"/>
        <v>66</v>
      </c>
      <c r="D489" s="314" t="str">
        <f t="shared" si="629"/>
        <v>-</v>
      </c>
      <c r="E489" s="208">
        <f t="shared" si="632"/>
        <v>0</v>
      </c>
      <c r="F489" s="208">
        <f t="shared" ref="F489:T489" si="633">+$B489*F180</f>
        <v>0</v>
      </c>
      <c r="G489" s="208">
        <f t="shared" si="633"/>
        <v>0</v>
      </c>
      <c r="H489" s="208">
        <f t="shared" si="633"/>
        <v>0</v>
      </c>
      <c r="I489" s="208">
        <f t="shared" si="633"/>
        <v>0</v>
      </c>
      <c r="J489" s="208">
        <f t="shared" si="633"/>
        <v>0</v>
      </c>
      <c r="K489" s="208">
        <f t="shared" si="633"/>
        <v>0</v>
      </c>
      <c r="L489" s="208">
        <f t="shared" si="633"/>
        <v>0</v>
      </c>
      <c r="M489" s="208">
        <f t="shared" si="633"/>
        <v>0</v>
      </c>
      <c r="N489" s="208">
        <f t="shared" si="633"/>
        <v>0</v>
      </c>
      <c r="O489" s="208">
        <f t="shared" si="633"/>
        <v>0</v>
      </c>
      <c r="P489" s="208">
        <f t="shared" si="633"/>
        <v>0</v>
      </c>
      <c r="Q489" s="208">
        <f t="shared" si="633"/>
        <v>0</v>
      </c>
      <c r="R489" s="208">
        <f t="shared" si="633"/>
        <v>0</v>
      </c>
      <c r="S489" s="208">
        <f t="shared" si="633"/>
        <v>0</v>
      </c>
      <c r="T489" s="208">
        <f t="shared" si="633"/>
        <v>0</v>
      </c>
      <c r="U489" s="208">
        <f t="shared" si="631"/>
        <v>0</v>
      </c>
      <c r="V489" s="208">
        <f t="shared" si="631"/>
        <v>0</v>
      </c>
      <c r="W489" s="208">
        <f t="shared" si="631"/>
        <v>0</v>
      </c>
      <c r="X489" s="208">
        <f t="shared" si="631"/>
        <v>0</v>
      </c>
      <c r="Y489" s="208">
        <f t="shared" si="631"/>
        <v>0</v>
      </c>
      <c r="Z489" s="208">
        <f t="shared" si="631"/>
        <v>0</v>
      </c>
      <c r="AA489" s="208">
        <f t="shared" si="631"/>
        <v>0</v>
      </c>
      <c r="AB489" s="208">
        <f t="shared" si="631"/>
        <v>0</v>
      </c>
      <c r="AC489" s="208">
        <f t="shared" si="631"/>
        <v>0</v>
      </c>
      <c r="AD489" s="208">
        <f t="shared" si="631"/>
        <v>0</v>
      </c>
      <c r="AE489" s="208">
        <f t="shared" si="631"/>
        <v>0</v>
      </c>
      <c r="AF489" s="208">
        <f t="shared" si="631"/>
        <v>0</v>
      </c>
      <c r="AG489" s="208">
        <f t="shared" si="631"/>
        <v>0</v>
      </c>
      <c r="AH489" s="208">
        <f t="shared" si="631"/>
        <v>0</v>
      </c>
      <c r="AI489" s="208">
        <f t="shared" si="631"/>
        <v>0</v>
      </c>
      <c r="AJ489" s="208">
        <f t="shared" si="631"/>
        <v>0</v>
      </c>
      <c r="AK489" s="208">
        <f t="shared" si="631"/>
        <v>0</v>
      </c>
      <c r="AL489" s="208">
        <f t="shared" si="631"/>
        <v>0</v>
      </c>
      <c r="AM489" s="208">
        <f t="shared" si="631"/>
        <v>0</v>
      </c>
      <c r="AN489" s="208">
        <f t="shared" si="631"/>
        <v>0</v>
      </c>
      <c r="AO489" s="208">
        <f t="shared" si="631"/>
        <v>0</v>
      </c>
      <c r="AP489" s="208">
        <f t="shared" si="631"/>
        <v>0</v>
      </c>
      <c r="AQ489" s="208">
        <f t="shared" si="631"/>
        <v>0</v>
      </c>
      <c r="AR489" s="208">
        <f t="shared" si="631"/>
        <v>0</v>
      </c>
      <c r="AS489" s="208">
        <f t="shared" si="631"/>
        <v>0</v>
      </c>
      <c r="AT489" s="208">
        <f t="shared" si="631"/>
        <v>0</v>
      </c>
      <c r="AU489" s="208">
        <f t="shared" si="631"/>
        <v>0</v>
      </c>
      <c r="AV489" s="208">
        <f t="shared" si="631"/>
        <v>0</v>
      </c>
      <c r="AW489" s="208">
        <f t="shared" si="631"/>
        <v>0</v>
      </c>
      <c r="AX489" s="208">
        <f t="shared" si="631"/>
        <v>0</v>
      </c>
      <c r="AY489" s="208">
        <f t="shared" si="631"/>
        <v>0</v>
      </c>
      <c r="AZ489" s="208">
        <f t="shared" si="631"/>
        <v>0</v>
      </c>
      <c r="BA489" s="208">
        <f t="shared" si="631"/>
        <v>0</v>
      </c>
      <c r="BB489" s="208">
        <f t="shared" si="631"/>
        <v>0</v>
      </c>
      <c r="BC489" s="208">
        <f t="shared" si="631"/>
        <v>0</v>
      </c>
      <c r="BD489" s="208">
        <f t="shared" si="631"/>
        <v>0</v>
      </c>
      <c r="BE489" s="208">
        <f t="shared" si="631"/>
        <v>0</v>
      </c>
      <c r="BF489" s="208">
        <f t="shared" si="631"/>
        <v>0</v>
      </c>
      <c r="BG489" s="208">
        <f t="shared" si="631"/>
        <v>0</v>
      </c>
      <c r="BH489" s="208">
        <f t="shared" si="631"/>
        <v>0</v>
      </c>
      <c r="BI489" s="208">
        <f t="shared" si="631"/>
        <v>0</v>
      </c>
      <c r="BJ489" s="208">
        <f t="shared" si="631"/>
        <v>0</v>
      </c>
      <c r="BK489" s="208">
        <f t="shared" si="631"/>
        <v>0</v>
      </c>
      <c r="BL489" s="208">
        <f t="shared" si="631"/>
        <v>0</v>
      </c>
      <c r="BM489" s="208">
        <f t="shared" si="631"/>
        <v>0</v>
      </c>
      <c r="BN489" s="208">
        <f t="shared" si="631"/>
        <v>0</v>
      </c>
      <c r="BO489" s="208">
        <f t="shared" si="631"/>
        <v>0</v>
      </c>
      <c r="BP489" s="208">
        <f t="shared" si="631"/>
        <v>0</v>
      </c>
      <c r="BQ489" s="208">
        <f t="shared" si="631"/>
        <v>0</v>
      </c>
      <c r="BR489" s="208">
        <f t="shared" si="630"/>
        <v>0</v>
      </c>
      <c r="BS489" s="208">
        <f t="shared" si="630"/>
        <v>0</v>
      </c>
      <c r="BT489" s="208">
        <f t="shared" si="630"/>
        <v>0</v>
      </c>
      <c r="BU489" s="208">
        <f t="shared" si="630"/>
        <v>0</v>
      </c>
      <c r="BV489" s="208">
        <f t="shared" si="630"/>
        <v>0</v>
      </c>
      <c r="BW489" s="208">
        <f t="shared" si="630"/>
        <v>0</v>
      </c>
      <c r="BX489" s="208">
        <f t="shared" si="630"/>
        <v>0</v>
      </c>
      <c r="BY489" s="208">
        <f t="shared" si="630"/>
        <v>0</v>
      </c>
      <c r="BZ489" s="208">
        <f t="shared" si="630"/>
        <v>0</v>
      </c>
      <c r="CA489" s="208">
        <f t="shared" si="630"/>
        <v>0</v>
      </c>
      <c r="CB489" s="208">
        <f t="shared" si="630"/>
        <v>0</v>
      </c>
      <c r="CC489" s="208">
        <f t="shared" si="630"/>
        <v>0</v>
      </c>
      <c r="CD489" s="208">
        <f t="shared" si="630"/>
        <v>0</v>
      </c>
      <c r="CE489" s="208">
        <f t="shared" si="630"/>
        <v>0</v>
      </c>
      <c r="CF489" s="208">
        <f t="shared" si="630"/>
        <v>0</v>
      </c>
      <c r="CG489" s="180"/>
      <c r="CH489" s="180"/>
      <c r="CI489" s="180"/>
      <c r="CJ489" s="180"/>
      <c r="CK489" s="180"/>
      <c r="CL489" s="180"/>
      <c r="CM489" s="180"/>
      <c r="CN489" s="180"/>
      <c r="CO489" s="180"/>
      <c r="CP489" s="180"/>
      <c r="CQ489" s="180"/>
      <c r="CR489" s="180"/>
      <c r="CS489" s="180"/>
      <c r="CT489" s="180"/>
      <c r="CU489" s="180"/>
      <c r="CV489" s="180"/>
      <c r="CW489" s="180"/>
      <c r="CX489" s="180"/>
      <c r="CY489" s="180"/>
      <c r="CZ489" s="180"/>
      <c r="DA489" s="180"/>
      <c r="DB489" s="180"/>
      <c r="DC489" s="180"/>
      <c r="DD489" s="180"/>
      <c r="DE489" s="180"/>
      <c r="DF489" s="180"/>
      <c r="DG489" s="180"/>
      <c r="DH489" s="180"/>
      <c r="DI489" s="180"/>
      <c r="DJ489" s="180"/>
      <c r="DK489" s="180"/>
      <c r="DL489" s="180"/>
      <c r="DM489" s="180"/>
      <c r="DN489" s="180"/>
      <c r="DO489" s="180"/>
      <c r="DP489" s="180"/>
      <c r="DQ489" s="180"/>
      <c r="DR489" s="180"/>
      <c r="DS489" s="180"/>
      <c r="DT489" s="180"/>
      <c r="DU489" s="180"/>
      <c r="DV489" s="180"/>
      <c r="DW489" s="180"/>
      <c r="DX489" s="180"/>
      <c r="DY489" s="180"/>
      <c r="DZ489" s="180"/>
      <c r="EA489" s="180"/>
      <c r="EB489" s="180"/>
      <c r="EC489" s="180"/>
      <c r="ED489" s="180"/>
      <c r="EE489" s="180"/>
      <c r="EF489" s="180"/>
      <c r="EG489" s="180"/>
      <c r="EH489" s="180"/>
      <c r="EI489" s="180"/>
      <c r="EJ489" s="180"/>
      <c r="EK489" s="180"/>
      <c r="EL489" s="180"/>
      <c r="EM489" s="180"/>
      <c r="EN489" s="180"/>
      <c r="EO489" s="180"/>
      <c r="EP489" s="180"/>
      <c r="EQ489" s="180"/>
      <c r="ER489" s="180"/>
      <c r="ES489" s="180"/>
      <c r="ET489" s="180"/>
      <c r="EU489" s="180"/>
      <c r="EV489" s="180"/>
      <c r="EW489" s="180"/>
      <c r="EX489" s="180"/>
      <c r="EY489" s="180"/>
      <c r="EZ489" s="180"/>
      <c r="FA489" s="180"/>
      <c r="FB489" s="180"/>
      <c r="FC489" s="180"/>
      <c r="FD489" s="180"/>
      <c r="FE489" s="180"/>
      <c r="FF489" s="180"/>
      <c r="FG489" s="180"/>
      <c r="FH489" s="180"/>
    </row>
    <row r="490" spans="2:164" hidden="1" x14ac:dyDescent="0.3">
      <c r="B490" s="699">
        <f>+IFERROR(VLOOKUP(D490,'LP-Servicios'!$E$152:$F$252,2,FALSE),0)</f>
        <v>0</v>
      </c>
      <c r="C490" s="700">
        <f t="shared" si="629"/>
        <v>67</v>
      </c>
      <c r="D490" s="314" t="str">
        <f t="shared" si="629"/>
        <v>-</v>
      </c>
      <c r="E490" s="208">
        <f t="shared" si="632"/>
        <v>0</v>
      </c>
      <c r="F490" s="208">
        <f t="shared" ref="F490:BQ493" si="634">+$B490*F181</f>
        <v>0</v>
      </c>
      <c r="G490" s="208">
        <f t="shared" si="634"/>
        <v>0</v>
      </c>
      <c r="H490" s="208">
        <f t="shared" si="634"/>
        <v>0</v>
      </c>
      <c r="I490" s="208">
        <f t="shared" si="634"/>
        <v>0</v>
      </c>
      <c r="J490" s="208">
        <f t="shared" si="634"/>
        <v>0</v>
      </c>
      <c r="K490" s="208">
        <f t="shared" si="634"/>
        <v>0</v>
      </c>
      <c r="L490" s="208">
        <f t="shared" si="634"/>
        <v>0</v>
      </c>
      <c r="M490" s="208">
        <f t="shared" si="634"/>
        <v>0</v>
      </c>
      <c r="N490" s="208">
        <f t="shared" si="634"/>
        <v>0</v>
      </c>
      <c r="O490" s="208">
        <f t="shared" si="634"/>
        <v>0</v>
      </c>
      <c r="P490" s="208">
        <f t="shared" si="634"/>
        <v>0</v>
      </c>
      <c r="Q490" s="208">
        <f t="shared" si="634"/>
        <v>0</v>
      </c>
      <c r="R490" s="208">
        <f t="shared" si="634"/>
        <v>0</v>
      </c>
      <c r="S490" s="208">
        <f t="shared" si="634"/>
        <v>0</v>
      </c>
      <c r="T490" s="208">
        <f t="shared" si="634"/>
        <v>0</v>
      </c>
      <c r="U490" s="208">
        <f t="shared" si="634"/>
        <v>0</v>
      </c>
      <c r="V490" s="208">
        <f t="shared" si="634"/>
        <v>0</v>
      </c>
      <c r="W490" s="208">
        <f t="shared" si="634"/>
        <v>0</v>
      </c>
      <c r="X490" s="208">
        <f t="shared" si="634"/>
        <v>0</v>
      </c>
      <c r="Y490" s="208">
        <f t="shared" si="634"/>
        <v>0</v>
      </c>
      <c r="Z490" s="208">
        <f t="shared" si="634"/>
        <v>0</v>
      </c>
      <c r="AA490" s="208">
        <f t="shared" si="634"/>
        <v>0</v>
      </c>
      <c r="AB490" s="208">
        <f t="shared" si="634"/>
        <v>0</v>
      </c>
      <c r="AC490" s="208">
        <f t="shared" si="634"/>
        <v>0</v>
      </c>
      <c r="AD490" s="208">
        <f t="shared" si="634"/>
        <v>0</v>
      </c>
      <c r="AE490" s="208">
        <f t="shared" si="634"/>
        <v>0</v>
      </c>
      <c r="AF490" s="208">
        <f t="shared" si="634"/>
        <v>0</v>
      </c>
      <c r="AG490" s="208">
        <f t="shared" si="634"/>
        <v>0</v>
      </c>
      <c r="AH490" s="208">
        <f t="shared" si="634"/>
        <v>0</v>
      </c>
      <c r="AI490" s="208">
        <f t="shared" si="634"/>
        <v>0</v>
      </c>
      <c r="AJ490" s="208">
        <f t="shared" si="634"/>
        <v>0</v>
      </c>
      <c r="AK490" s="208">
        <f t="shared" si="634"/>
        <v>0</v>
      </c>
      <c r="AL490" s="208">
        <f t="shared" si="634"/>
        <v>0</v>
      </c>
      <c r="AM490" s="208">
        <f t="shared" si="634"/>
        <v>0</v>
      </c>
      <c r="AN490" s="208">
        <f t="shared" si="634"/>
        <v>0</v>
      </c>
      <c r="AO490" s="208">
        <f t="shared" si="634"/>
        <v>0</v>
      </c>
      <c r="AP490" s="208">
        <f t="shared" si="634"/>
        <v>0</v>
      </c>
      <c r="AQ490" s="208">
        <f t="shared" si="634"/>
        <v>0</v>
      </c>
      <c r="AR490" s="208">
        <f t="shared" si="634"/>
        <v>0</v>
      </c>
      <c r="AS490" s="208">
        <f t="shared" si="634"/>
        <v>0</v>
      </c>
      <c r="AT490" s="208">
        <f t="shared" si="634"/>
        <v>0</v>
      </c>
      <c r="AU490" s="208">
        <f t="shared" si="634"/>
        <v>0</v>
      </c>
      <c r="AV490" s="208">
        <f t="shared" si="634"/>
        <v>0</v>
      </c>
      <c r="AW490" s="208">
        <f t="shared" si="634"/>
        <v>0</v>
      </c>
      <c r="AX490" s="208">
        <f t="shared" si="634"/>
        <v>0</v>
      </c>
      <c r="AY490" s="208">
        <f t="shared" si="634"/>
        <v>0</v>
      </c>
      <c r="AZ490" s="208">
        <f t="shared" si="634"/>
        <v>0</v>
      </c>
      <c r="BA490" s="208">
        <f t="shared" si="634"/>
        <v>0</v>
      </c>
      <c r="BB490" s="208">
        <f t="shared" si="634"/>
        <v>0</v>
      </c>
      <c r="BC490" s="208">
        <f t="shared" si="634"/>
        <v>0</v>
      </c>
      <c r="BD490" s="208">
        <f t="shared" si="634"/>
        <v>0</v>
      </c>
      <c r="BE490" s="208">
        <f t="shared" si="634"/>
        <v>0</v>
      </c>
      <c r="BF490" s="208">
        <f t="shared" si="634"/>
        <v>0</v>
      </c>
      <c r="BG490" s="208">
        <f t="shared" si="634"/>
        <v>0</v>
      </c>
      <c r="BH490" s="208">
        <f t="shared" si="634"/>
        <v>0</v>
      </c>
      <c r="BI490" s="208">
        <f t="shared" si="634"/>
        <v>0</v>
      </c>
      <c r="BJ490" s="208">
        <f t="shared" si="634"/>
        <v>0</v>
      </c>
      <c r="BK490" s="208">
        <f t="shared" si="634"/>
        <v>0</v>
      </c>
      <c r="BL490" s="208">
        <f t="shared" si="634"/>
        <v>0</v>
      </c>
      <c r="BM490" s="208">
        <f t="shared" si="634"/>
        <v>0</v>
      </c>
      <c r="BN490" s="208">
        <f t="shared" si="634"/>
        <v>0</v>
      </c>
      <c r="BO490" s="208">
        <f t="shared" si="634"/>
        <v>0</v>
      </c>
      <c r="BP490" s="208">
        <f t="shared" si="634"/>
        <v>0</v>
      </c>
      <c r="BQ490" s="208">
        <f t="shared" si="634"/>
        <v>0</v>
      </c>
      <c r="BR490" s="208">
        <f t="shared" si="630"/>
        <v>0</v>
      </c>
      <c r="BS490" s="208">
        <f t="shared" si="630"/>
        <v>0</v>
      </c>
      <c r="BT490" s="208">
        <f t="shared" si="630"/>
        <v>0</v>
      </c>
      <c r="BU490" s="208">
        <f t="shared" si="630"/>
        <v>0</v>
      </c>
      <c r="BV490" s="208">
        <f t="shared" si="630"/>
        <v>0</v>
      </c>
      <c r="BW490" s="208">
        <f t="shared" si="630"/>
        <v>0</v>
      </c>
      <c r="BX490" s="208">
        <f t="shared" si="630"/>
        <v>0</v>
      </c>
      <c r="BY490" s="208">
        <f t="shared" si="630"/>
        <v>0</v>
      </c>
      <c r="BZ490" s="208">
        <f t="shared" si="630"/>
        <v>0</v>
      </c>
      <c r="CA490" s="208">
        <f t="shared" si="630"/>
        <v>0</v>
      </c>
      <c r="CB490" s="208">
        <f t="shared" si="630"/>
        <v>0</v>
      </c>
      <c r="CC490" s="208">
        <f t="shared" si="630"/>
        <v>0</v>
      </c>
      <c r="CD490" s="208">
        <f t="shared" si="630"/>
        <v>0</v>
      </c>
      <c r="CE490" s="208">
        <f t="shared" si="630"/>
        <v>0</v>
      </c>
      <c r="CF490" s="208">
        <f t="shared" si="630"/>
        <v>0</v>
      </c>
      <c r="CG490" s="180"/>
      <c r="CH490" s="180"/>
      <c r="CI490" s="180"/>
      <c r="CJ490" s="180"/>
      <c r="CK490" s="180"/>
      <c r="CL490" s="180"/>
      <c r="CM490" s="180"/>
      <c r="CN490" s="180"/>
      <c r="CO490" s="180"/>
      <c r="CP490" s="180"/>
      <c r="CQ490" s="180"/>
      <c r="CR490" s="180"/>
      <c r="CS490" s="180"/>
      <c r="CT490" s="180"/>
      <c r="CU490" s="180"/>
      <c r="CV490" s="180"/>
      <c r="CW490" s="180"/>
      <c r="CX490" s="180"/>
      <c r="CY490" s="180"/>
      <c r="CZ490" s="180"/>
      <c r="DA490" s="180"/>
      <c r="DB490" s="180"/>
      <c r="DC490" s="180"/>
      <c r="DD490" s="180"/>
      <c r="DE490" s="180"/>
      <c r="DF490" s="180"/>
      <c r="DG490" s="180"/>
      <c r="DH490" s="180"/>
      <c r="DI490" s="180"/>
      <c r="DJ490" s="180"/>
      <c r="DK490" s="180"/>
      <c r="DL490" s="180"/>
      <c r="DM490" s="180"/>
      <c r="DN490" s="180"/>
      <c r="DO490" s="180"/>
      <c r="DP490" s="180"/>
      <c r="DQ490" s="180"/>
      <c r="DR490" s="180"/>
      <c r="DS490" s="180"/>
      <c r="DT490" s="180"/>
      <c r="DU490" s="180"/>
      <c r="DV490" s="180"/>
      <c r="DW490" s="180"/>
      <c r="DX490" s="180"/>
      <c r="DY490" s="180"/>
      <c r="DZ490" s="180"/>
      <c r="EA490" s="180"/>
      <c r="EB490" s="180"/>
      <c r="EC490" s="180"/>
      <c r="ED490" s="180"/>
      <c r="EE490" s="180"/>
      <c r="EF490" s="180"/>
      <c r="EG490" s="180"/>
      <c r="EH490" s="180"/>
      <c r="EI490" s="180"/>
      <c r="EJ490" s="180"/>
      <c r="EK490" s="180"/>
      <c r="EL490" s="180"/>
      <c r="EM490" s="180"/>
      <c r="EN490" s="180"/>
      <c r="EO490" s="180"/>
      <c r="EP490" s="180"/>
      <c r="EQ490" s="180"/>
      <c r="ER490" s="180"/>
      <c r="ES490" s="180"/>
      <c r="ET490" s="180"/>
      <c r="EU490" s="180"/>
      <c r="EV490" s="180"/>
      <c r="EW490" s="180"/>
      <c r="EX490" s="180"/>
      <c r="EY490" s="180"/>
      <c r="EZ490" s="180"/>
      <c r="FA490" s="180"/>
      <c r="FB490" s="180"/>
      <c r="FC490" s="180"/>
      <c r="FD490" s="180"/>
      <c r="FE490" s="180"/>
      <c r="FF490" s="180"/>
      <c r="FG490" s="180"/>
      <c r="FH490" s="180"/>
    </row>
    <row r="491" spans="2:164" hidden="1" x14ac:dyDescent="0.3">
      <c r="B491" s="699">
        <f>+IFERROR(VLOOKUP(D491,'LP-Servicios'!$E$152:$F$252,2,FALSE),0)</f>
        <v>0</v>
      </c>
      <c r="C491" s="700">
        <f t="shared" si="629"/>
        <v>68</v>
      </c>
      <c r="D491" s="314" t="str">
        <f t="shared" si="629"/>
        <v>-</v>
      </c>
      <c r="E491" s="208">
        <f t="shared" si="632"/>
        <v>0</v>
      </c>
      <c r="F491" s="208">
        <f t="shared" si="634"/>
        <v>0</v>
      </c>
      <c r="G491" s="208">
        <f t="shared" si="634"/>
        <v>0</v>
      </c>
      <c r="H491" s="208">
        <f t="shared" si="634"/>
        <v>0</v>
      </c>
      <c r="I491" s="208">
        <f t="shared" si="634"/>
        <v>0</v>
      </c>
      <c r="J491" s="208">
        <f t="shared" si="634"/>
        <v>0</v>
      </c>
      <c r="K491" s="208">
        <f t="shared" si="634"/>
        <v>0</v>
      </c>
      <c r="L491" s="208">
        <f t="shared" si="634"/>
        <v>0</v>
      </c>
      <c r="M491" s="208">
        <f t="shared" si="634"/>
        <v>0</v>
      </c>
      <c r="N491" s="208">
        <f t="shared" si="634"/>
        <v>0</v>
      </c>
      <c r="O491" s="208">
        <f t="shared" si="634"/>
        <v>0</v>
      </c>
      <c r="P491" s="208">
        <f t="shared" si="634"/>
        <v>0</v>
      </c>
      <c r="Q491" s="208">
        <f t="shared" si="634"/>
        <v>0</v>
      </c>
      <c r="R491" s="208">
        <f t="shared" si="634"/>
        <v>0</v>
      </c>
      <c r="S491" s="208">
        <f t="shared" si="634"/>
        <v>0</v>
      </c>
      <c r="T491" s="208">
        <f t="shared" si="634"/>
        <v>0</v>
      </c>
      <c r="U491" s="208">
        <f t="shared" si="634"/>
        <v>0</v>
      </c>
      <c r="V491" s="208">
        <f t="shared" si="634"/>
        <v>0</v>
      </c>
      <c r="W491" s="208">
        <f t="shared" si="634"/>
        <v>0</v>
      </c>
      <c r="X491" s="208">
        <f t="shared" si="634"/>
        <v>0</v>
      </c>
      <c r="Y491" s="208">
        <f t="shared" si="634"/>
        <v>0</v>
      </c>
      <c r="Z491" s="208">
        <f t="shared" si="634"/>
        <v>0</v>
      </c>
      <c r="AA491" s="208">
        <f t="shared" si="634"/>
        <v>0</v>
      </c>
      <c r="AB491" s="208">
        <f t="shared" si="634"/>
        <v>0</v>
      </c>
      <c r="AC491" s="208">
        <f t="shared" si="634"/>
        <v>0</v>
      </c>
      <c r="AD491" s="208">
        <f t="shared" si="634"/>
        <v>0</v>
      </c>
      <c r="AE491" s="208">
        <f t="shared" si="634"/>
        <v>0</v>
      </c>
      <c r="AF491" s="208">
        <f t="shared" si="634"/>
        <v>0</v>
      </c>
      <c r="AG491" s="208">
        <f t="shared" si="634"/>
        <v>0</v>
      </c>
      <c r="AH491" s="208">
        <f t="shared" si="634"/>
        <v>0</v>
      </c>
      <c r="AI491" s="208">
        <f t="shared" si="634"/>
        <v>0</v>
      </c>
      <c r="AJ491" s="208">
        <f t="shared" si="634"/>
        <v>0</v>
      </c>
      <c r="AK491" s="208">
        <f t="shared" si="634"/>
        <v>0</v>
      </c>
      <c r="AL491" s="208">
        <f t="shared" si="634"/>
        <v>0</v>
      </c>
      <c r="AM491" s="208">
        <f t="shared" si="634"/>
        <v>0</v>
      </c>
      <c r="AN491" s="208">
        <f t="shared" si="634"/>
        <v>0</v>
      </c>
      <c r="AO491" s="208">
        <f t="shared" si="634"/>
        <v>0</v>
      </c>
      <c r="AP491" s="208">
        <f t="shared" si="634"/>
        <v>0</v>
      </c>
      <c r="AQ491" s="208">
        <f t="shared" si="634"/>
        <v>0</v>
      </c>
      <c r="AR491" s="208">
        <f t="shared" si="634"/>
        <v>0</v>
      </c>
      <c r="AS491" s="208">
        <f t="shared" si="634"/>
        <v>0</v>
      </c>
      <c r="AT491" s="208">
        <f t="shared" si="634"/>
        <v>0</v>
      </c>
      <c r="AU491" s="208">
        <f t="shared" si="634"/>
        <v>0</v>
      </c>
      <c r="AV491" s="208">
        <f t="shared" si="634"/>
        <v>0</v>
      </c>
      <c r="AW491" s="208">
        <f t="shared" si="634"/>
        <v>0</v>
      </c>
      <c r="AX491" s="208">
        <f t="shared" si="634"/>
        <v>0</v>
      </c>
      <c r="AY491" s="208">
        <f t="shared" si="634"/>
        <v>0</v>
      </c>
      <c r="AZ491" s="208">
        <f t="shared" si="634"/>
        <v>0</v>
      </c>
      <c r="BA491" s="208">
        <f t="shared" si="634"/>
        <v>0</v>
      </c>
      <c r="BB491" s="208">
        <f t="shared" si="634"/>
        <v>0</v>
      </c>
      <c r="BC491" s="208">
        <f t="shared" si="634"/>
        <v>0</v>
      </c>
      <c r="BD491" s="208">
        <f t="shared" si="634"/>
        <v>0</v>
      </c>
      <c r="BE491" s="208">
        <f t="shared" si="634"/>
        <v>0</v>
      </c>
      <c r="BF491" s="208">
        <f t="shared" si="634"/>
        <v>0</v>
      </c>
      <c r="BG491" s="208">
        <f t="shared" si="634"/>
        <v>0</v>
      </c>
      <c r="BH491" s="208">
        <f t="shared" si="634"/>
        <v>0</v>
      </c>
      <c r="BI491" s="208">
        <f t="shared" si="634"/>
        <v>0</v>
      </c>
      <c r="BJ491" s="208">
        <f t="shared" si="634"/>
        <v>0</v>
      </c>
      <c r="BK491" s="208">
        <f t="shared" si="634"/>
        <v>0</v>
      </c>
      <c r="BL491" s="208">
        <f t="shared" si="634"/>
        <v>0</v>
      </c>
      <c r="BM491" s="208">
        <f t="shared" si="634"/>
        <v>0</v>
      </c>
      <c r="BN491" s="208">
        <f t="shared" si="634"/>
        <v>0</v>
      </c>
      <c r="BO491" s="208">
        <f t="shared" si="634"/>
        <v>0</v>
      </c>
      <c r="BP491" s="208">
        <f t="shared" si="634"/>
        <v>0</v>
      </c>
      <c r="BQ491" s="208">
        <f t="shared" si="634"/>
        <v>0</v>
      </c>
      <c r="BR491" s="208">
        <f t="shared" si="630"/>
        <v>0</v>
      </c>
      <c r="BS491" s="208">
        <f t="shared" si="630"/>
        <v>0</v>
      </c>
      <c r="BT491" s="208">
        <f t="shared" si="630"/>
        <v>0</v>
      </c>
      <c r="BU491" s="208">
        <f t="shared" si="630"/>
        <v>0</v>
      </c>
      <c r="BV491" s="208">
        <f t="shared" si="630"/>
        <v>0</v>
      </c>
      <c r="BW491" s="208">
        <f t="shared" si="630"/>
        <v>0</v>
      </c>
      <c r="BX491" s="208">
        <f t="shared" si="630"/>
        <v>0</v>
      </c>
      <c r="BY491" s="208">
        <f t="shared" si="630"/>
        <v>0</v>
      </c>
      <c r="BZ491" s="208">
        <f t="shared" si="630"/>
        <v>0</v>
      </c>
      <c r="CA491" s="208">
        <f t="shared" si="630"/>
        <v>0</v>
      </c>
      <c r="CB491" s="208">
        <f t="shared" si="630"/>
        <v>0</v>
      </c>
      <c r="CC491" s="208">
        <f t="shared" si="630"/>
        <v>0</v>
      </c>
      <c r="CD491" s="208">
        <f t="shared" si="630"/>
        <v>0</v>
      </c>
      <c r="CE491" s="208">
        <f t="shared" si="630"/>
        <v>0</v>
      </c>
      <c r="CF491" s="208">
        <f t="shared" si="630"/>
        <v>0</v>
      </c>
      <c r="CG491" s="180"/>
      <c r="CH491" s="180"/>
      <c r="CI491" s="180"/>
      <c r="CJ491" s="180"/>
      <c r="CK491" s="180"/>
      <c r="CL491" s="180"/>
      <c r="CM491" s="180"/>
      <c r="CN491" s="180"/>
      <c r="CO491" s="180"/>
      <c r="CP491" s="180"/>
      <c r="CQ491" s="180"/>
      <c r="CR491" s="180"/>
      <c r="CS491" s="180"/>
      <c r="CT491" s="180"/>
      <c r="CU491" s="180"/>
      <c r="CV491" s="180"/>
      <c r="CW491" s="180"/>
      <c r="CX491" s="180"/>
      <c r="CY491" s="180"/>
      <c r="CZ491" s="180"/>
      <c r="DA491" s="180"/>
      <c r="DB491" s="180"/>
      <c r="DC491" s="180"/>
      <c r="DD491" s="180"/>
      <c r="DE491" s="180"/>
      <c r="DF491" s="180"/>
      <c r="DG491" s="180"/>
      <c r="DH491" s="180"/>
      <c r="DI491" s="180"/>
      <c r="DJ491" s="180"/>
      <c r="DK491" s="180"/>
      <c r="DL491" s="180"/>
      <c r="DM491" s="180"/>
      <c r="DN491" s="180"/>
      <c r="DO491" s="180"/>
      <c r="DP491" s="180"/>
      <c r="DQ491" s="180"/>
      <c r="DR491" s="180"/>
      <c r="DS491" s="180"/>
      <c r="DT491" s="180"/>
      <c r="DU491" s="180"/>
      <c r="DV491" s="180"/>
      <c r="DW491" s="180"/>
      <c r="DX491" s="180"/>
      <c r="DY491" s="180"/>
      <c r="DZ491" s="180"/>
      <c r="EA491" s="180"/>
      <c r="EB491" s="180"/>
      <c r="EC491" s="180"/>
      <c r="ED491" s="180"/>
      <c r="EE491" s="180"/>
      <c r="EF491" s="180"/>
      <c r="EG491" s="180"/>
      <c r="EH491" s="180"/>
      <c r="EI491" s="180"/>
      <c r="EJ491" s="180"/>
      <c r="EK491" s="180"/>
      <c r="EL491" s="180"/>
      <c r="EM491" s="180"/>
      <c r="EN491" s="180"/>
      <c r="EO491" s="180"/>
      <c r="EP491" s="180"/>
      <c r="EQ491" s="180"/>
      <c r="ER491" s="180"/>
      <c r="ES491" s="180"/>
      <c r="ET491" s="180"/>
      <c r="EU491" s="180"/>
      <c r="EV491" s="180"/>
      <c r="EW491" s="180"/>
      <c r="EX491" s="180"/>
      <c r="EY491" s="180"/>
      <c r="EZ491" s="180"/>
      <c r="FA491" s="180"/>
      <c r="FB491" s="180"/>
      <c r="FC491" s="180"/>
      <c r="FD491" s="180"/>
      <c r="FE491" s="180"/>
      <c r="FF491" s="180"/>
      <c r="FG491" s="180"/>
      <c r="FH491" s="180"/>
    </row>
    <row r="492" spans="2:164" hidden="1" x14ac:dyDescent="0.3">
      <c r="B492" s="699">
        <f>+IFERROR(VLOOKUP(D492,'LP-Servicios'!$E$152:$F$252,2,FALSE),0)</f>
        <v>0</v>
      </c>
      <c r="C492" s="700">
        <f t="shared" si="629"/>
        <v>69</v>
      </c>
      <c r="D492" s="314" t="str">
        <f t="shared" si="629"/>
        <v>-</v>
      </c>
      <c r="E492" s="208">
        <f t="shared" si="632"/>
        <v>0</v>
      </c>
      <c r="F492" s="208">
        <f t="shared" si="634"/>
        <v>0</v>
      </c>
      <c r="G492" s="208">
        <f t="shared" si="634"/>
        <v>0</v>
      </c>
      <c r="H492" s="208">
        <f t="shared" si="634"/>
        <v>0</v>
      </c>
      <c r="I492" s="208">
        <f t="shared" si="634"/>
        <v>0</v>
      </c>
      <c r="J492" s="208">
        <f t="shared" si="634"/>
        <v>0</v>
      </c>
      <c r="K492" s="208">
        <f t="shared" si="634"/>
        <v>0</v>
      </c>
      <c r="L492" s="208">
        <f t="shared" si="634"/>
        <v>0</v>
      </c>
      <c r="M492" s="208">
        <f t="shared" si="634"/>
        <v>0</v>
      </c>
      <c r="N492" s="208">
        <f t="shared" si="634"/>
        <v>0</v>
      </c>
      <c r="O492" s="208">
        <f t="shared" si="634"/>
        <v>0</v>
      </c>
      <c r="P492" s="208">
        <f t="shared" si="634"/>
        <v>0</v>
      </c>
      <c r="Q492" s="208">
        <f t="shared" si="634"/>
        <v>0</v>
      </c>
      <c r="R492" s="208">
        <f t="shared" si="634"/>
        <v>0</v>
      </c>
      <c r="S492" s="208">
        <f t="shared" si="634"/>
        <v>0</v>
      </c>
      <c r="T492" s="208">
        <f t="shared" si="634"/>
        <v>0</v>
      </c>
      <c r="U492" s="208">
        <f t="shared" si="634"/>
        <v>0</v>
      </c>
      <c r="V492" s="208">
        <f t="shared" si="634"/>
        <v>0</v>
      </c>
      <c r="W492" s="208">
        <f t="shared" si="634"/>
        <v>0</v>
      </c>
      <c r="X492" s="208">
        <f t="shared" si="634"/>
        <v>0</v>
      </c>
      <c r="Y492" s="208">
        <f t="shared" si="634"/>
        <v>0</v>
      </c>
      <c r="Z492" s="208">
        <f t="shared" si="634"/>
        <v>0</v>
      </c>
      <c r="AA492" s="208">
        <f t="shared" si="634"/>
        <v>0</v>
      </c>
      <c r="AB492" s="208">
        <f t="shared" si="634"/>
        <v>0</v>
      </c>
      <c r="AC492" s="208">
        <f t="shared" si="634"/>
        <v>0</v>
      </c>
      <c r="AD492" s="208">
        <f t="shared" si="634"/>
        <v>0</v>
      </c>
      <c r="AE492" s="208">
        <f t="shared" si="634"/>
        <v>0</v>
      </c>
      <c r="AF492" s="208">
        <f t="shared" si="634"/>
        <v>0</v>
      </c>
      <c r="AG492" s="208">
        <f t="shared" si="634"/>
        <v>0</v>
      </c>
      <c r="AH492" s="208">
        <f t="shared" si="634"/>
        <v>0</v>
      </c>
      <c r="AI492" s="208">
        <f t="shared" si="634"/>
        <v>0</v>
      </c>
      <c r="AJ492" s="208">
        <f t="shared" si="634"/>
        <v>0</v>
      </c>
      <c r="AK492" s="208">
        <f t="shared" si="634"/>
        <v>0</v>
      </c>
      <c r="AL492" s="208">
        <f t="shared" si="634"/>
        <v>0</v>
      </c>
      <c r="AM492" s="208">
        <f t="shared" si="634"/>
        <v>0</v>
      </c>
      <c r="AN492" s="208">
        <f t="shared" si="634"/>
        <v>0</v>
      </c>
      <c r="AO492" s="208">
        <f t="shared" si="634"/>
        <v>0</v>
      </c>
      <c r="AP492" s="208">
        <f t="shared" si="634"/>
        <v>0</v>
      </c>
      <c r="AQ492" s="208">
        <f t="shared" si="634"/>
        <v>0</v>
      </c>
      <c r="AR492" s="208">
        <f t="shared" si="634"/>
        <v>0</v>
      </c>
      <c r="AS492" s="208">
        <f t="shared" si="634"/>
        <v>0</v>
      </c>
      <c r="AT492" s="208">
        <f t="shared" si="634"/>
        <v>0</v>
      </c>
      <c r="AU492" s="208">
        <f t="shared" si="634"/>
        <v>0</v>
      </c>
      <c r="AV492" s="208">
        <f t="shared" si="634"/>
        <v>0</v>
      </c>
      <c r="AW492" s="208">
        <f t="shared" si="634"/>
        <v>0</v>
      </c>
      <c r="AX492" s="208">
        <f t="shared" si="634"/>
        <v>0</v>
      </c>
      <c r="AY492" s="208">
        <f t="shared" si="634"/>
        <v>0</v>
      </c>
      <c r="AZ492" s="208">
        <f t="shared" si="634"/>
        <v>0</v>
      </c>
      <c r="BA492" s="208">
        <f t="shared" si="634"/>
        <v>0</v>
      </c>
      <c r="BB492" s="208">
        <f t="shared" si="634"/>
        <v>0</v>
      </c>
      <c r="BC492" s="208">
        <f t="shared" si="634"/>
        <v>0</v>
      </c>
      <c r="BD492" s="208">
        <f t="shared" si="634"/>
        <v>0</v>
      </c>
      <c r="BE492" s="208">
        <f t="shared" si="634"/>
        <v>0</v>
      </c>
      <c r="BF492" s="208">
        <f t="shared" si="634"/>
        <v>0</v>
      </c>
      <c r="BG492" s="208">
        <f t="shared" si="634"/>
        <v>0</v>
      </c>
      <c r="BH492" s="208">
        <f t="shared" si="634"/>
        <v>0</v>
      </c>
      <c r="BI492" s="208">
        <f t="shared" si="634"/>
        <v>0</v>
      </c>
      <c r="BJ492" s="208">
        <f t="shared" si="634"/>
        <v>0</v>
      </c>
      <c r="BK492" s="208">
        <f t="shared" si="634"/>
        <v>0</v>
      </c>
      <c r="BL492" s="208">
        <f t="shared" si="634"/>
        <v>0</v>
      </c>
      <c r="BM492" s="208">
        <f t="shared" si="634"/>
        <v>0</v>
      </c>
      <c r="BN492" s="208">
        <f t="shared" si="634"/>
        <v>0</v>
      </c>
      <c r="BO492" s="208">
        <f t="shared" si="634"/>
        <v>0</v>
      </c>
      <c r="BP492" s="208">
        <f t="shared" si="634"/>
        <v>0</v>
      </c>
      <c r="BQ492" s="208">
        <f t="shared" si="634"/>
        <v>0</v>
      </c>
      <c r="BR492" s="208">
        <f t="shared" si="630"/>
        <v>0</v>
      </c>
      <c r="BS492" s="208">
        <f t="shared" si="630"/>
        <v>0</v>
      </c>
      <c r="BT492" s="208">
        <f t="shared" si="630"/>
        <v>0</v>
      </c>
      <c r="BU492" s="208">
        <f t="shared" si="630"/>
        <v>0</v>
      </c>
      <c r="BV492" s="208">
        <f t="shared" si="630"/>
        <v>0</v>
      </c>
      <c r="BW492" s="208">
        <f t="shared" si="630"/>
        <v>0</v>
      </c>
      <c r="BX492" s="208">
        <f t="shared" si="630"/>
        <v>0</v>
      </c>
      <c r="BY492" s="208">
        <f t="shared" si="630"/>
        <v>0</v>
      </c>
      <c r="BZ492" s="208">
        <f t="shared" si="630"/>
        <v>0</v>
      </c>
      <c r="CA492" s="208">
        <f t="shared" si="630"/>
        <v>0</v>
      </c>
      <c r="CB492" s="208">
        <f t="shared" si="630"/>
        <v>0</v>
      </c>
      <c r="CC492" s="208">
        <f t="shared" si="630"/>
        <v>0</v>
      </c>
      <c r="CD492" s="208">
        <f t="shared" si="630"/>
        <v>0</v>
      </c>
      <c r="CE492" s="208">
        <f t="shared" si="630"/>
        <v>0</v>
      </c>
      <c r="CF492" s="208">
        <f t="shared" si="630"/>
        <v>0</v>
      </c>
      <c r="CG492" s="180"/>
      <c r="CH492" s="180"/>
      <c r="CI492" s="180"/>
      <c r="CJ492" s="180"/>
      <c r="CK492" s="180"/>
      <c r="CL492" s="180"/>
      <c r="CM492" s="180"/>
      <c r="CN492" s="180"/>
      <c r="CO492" s="180"/>
      <c r="CP492" s="180"/>
      <c r="CQ492" s="180"/>
      <c r="CR492" s="180"/>
      <c r="CS492" s="180"/>
      <c r="CT492" s="180"/>
      <c r="CU492" s="180"/>
      <c r="CV492" s="180"/>
      <c r="CW492" s="180"/>
      <c r="CX492" s="180"/>
      <c r="CY492" s="180"/>
      <c r="CZ492" s="180"/>
      <c r="DA492" s="180"/>
      <c r="DB492" s="180"/>
      <c r="DC492" s="180"/>
      <c r="DD492" s="180"/>
      <c r="DE492" s="180"/>
      <c r="DF492" s="180"/>
      <c r="DG492" s="180"/>
      <c r="DH492" s="180"/>
      <c r="DI492" s="180"/>
      <c r="DJ492" s="180"/>
      <c r="DK492" s="180"/>
      <c r="DL492" s="180"/>
      <c r="DM492" s="180"/>
      <c r="DN492" s="180"/>
      <c r="DO492" s="180"/>
      <c r="DP492" s="180"/>
      <c r="DQ492" s="180"/>
      <c r="DR492" s="180"/>
      <c r="DS492" s="180"/>
      <c r="DT492" s="180"/>
      <c r="DU492" s="180"/>
      <c r="DV492" s="180"/>
      <c r="DW492" s="180"/>
      <c r="DX492" s="180"/>
      <c r="DY492" s="180"/>
      <c r="DZ492" s="180"/>
      <c r="EA492" s="180"/>
      <c r="EB492" s="180"/>
      <c r="EC492" s="180"/>
      <c r="ED492" s="180"/>
      <c r="EE492" s="180"/>
      <c r="EF492" s="180"/>
      <c r="EG492" s="180"/>
      <c r="EH492" s="180"/>
      <c r="EI492" s="180"/>
      <c r="EJ492" s="180"/>
      <c r="EK492" s="180"/>
      <c r="EL492" s="180"/>
      <c r="EM492" s="180"/>
      <c r="EN492" s="180"/>
      <c r="EO492" s="180"/>
      <c r="EP492" s="180"/>
      <c r="EQ492" s="180"/>
      <c r="ER492" s="180"/>
      <c r="ES492" s="180"/>
      <c r="ET492" s="180"/>
      <c r="EU492" s="180"/>
      <c r="EV492" s="180"/>
      <c r="EW492" s="180"/>
      <c r="EX492" s="180"/>
      <c r="EY492" s="180"/>
      <c r="EZ492" s="180"/>
      <c r="FA492" s="180"/>
      <c r="FB492" s="180"/>
      <c r="FC492" s="180"/>
      <c r="FD492" s="180"/>
      <c r="FE492" s="180"/>
      <c r="FF492" s="180"/>
      <c r="FG492" s="180"/>
      <c r="FH492" s="180"/>
    </row>
    <row r="493" spans="2:164" hidden="1" x14ac:dyDescent="0.3">
      <c r="B493" s="699">
        <f>+IFERROR(VLOOKUP(D493,'LP-Servicios'!$E$152:$F$252,2,FALSE),0)</f>
        <v>0</v>
      </c>
      <c r="C493" s="700">
        <f t="shared" si="629"/>
        <v>70</v>
      </c>
      <c r="D493" s="314" t="str">
        <f t="shared" si="629"/>
        <v>-</v>
      </c>
      <c r="E493" s="208">
        <f t="shared" si="632"/>
        <v>0</v>
      </c>
      <c r="F493" s="208">
        <f t="shared" si="634"/>
        <v>0</v>
      </c>
      <c r="G493" s="208">
        <f t="shared" si="634"/>
        <v>0</v>
      </c>
      <c r="H493" s="208">
        <f t="shared" si="634"/>
        <v>0</v>
      </c>
      <c r="I493" s="208">
        <f t="shared" si="634"/>
        <v>0</v>
      </c>
      <c r="J493" s="208">
        <f t="shared" si="634"/>
        <v>0</v>
      </c>
      <c r="K493" s="208">
        <f t="shared" si="634"/>
        <v>0</v>
      </c>
      <c r="L493" s="208">
        <f t="shared" si="634"/>
        <v>0</v>
      </c>
      <c r="M493" s="208">
        <f t="shared" si="634"/>
        <v>0</v>
      </c>
      <c r="N493" s="208">
        <f t="shared" si="634"/>
        <v>0</v>
      </c>
      <c r="O493" s="208">
        <f t="shared" si="634"/>
        <v>0</v>
      </c>
      <c r="P493" s="208">
        <f t="shared" si="634"/>
        <v>0</v>
      </c>
      <c r="Q493" s="208">
        <f t="shared" si="634"/>
        <v>0</v>
      </c>
      <c r="R493" s="208">
        <f t="shared" si="634"/>
        <v>0</v>
      </c>
      <c r="S493" s="208">
        <f t="shared" si="634"/>
        <v>0</v>
      </c>
      <c r="T493" s="208">
        <f t="shared" si="634"/>
        <v>0</v>
      </c>
      <c r="U493" s="208">
        <f t="shared" si="634"/>
        <v>0</v>
      </c>
      <c r="V493" s="208">
        <f t="shared" si="634"/>
        <v>0</v>
      </c>
      <c r="W493" s="208">
        <f t="shared" si="634"/>
        <v>0</v>
      </c>
      <c r="X493" s="208">
        <f t="shared" si="634"/>
        <v>0</v>
      </c>
      <c r="Y493" s="208">
        <f t="shared" si="634"/>
        <v>0</v>
      </c>
      <c r="Z493" s="208">
        <f t="shared" si="634"/>
        <v>0</v>
      </c>
      <c r="AA493" s="208">
        <f t="shared" si="634"/>
        <v>0</v>
      </c>
      <c r="AB493" s="208">
        <f t="shared" si="634"/>
        <v>0</v>
      </c>
      <c r="AC493" s="208">
        <f t="shared" si="634"/>
        <v>0</v>
      </c>
      <c r="AD493" s="208">
        <f t="shared" si="634"/>
        <v>0</v>
      </c>
      <c r="AE493" s="208">
        <f t="shared" si="634"/>
        <v>0</v>
      </c>
      <c r="AF493" s="208">
        <f t="shared" si="634"/>
        <v>0</v>
      </c>
      <c r="AG493" s="208">
        <f t="shared" si="634"/>
        <v>0</v>
      </c>
      <c r="AH493" s="208">
        <f t="shared" si="634"/>
        <v>0</v>
      </c>
      <c r="AI493" s="208">
        <f t="shared" si="634"/>
        <v>0</v>
      </c>
      <c r="AJ493" s="208">
        <f t="shared" si="634"/>
        <v>0</v>
      </c>
      <c r="AK493" s="208">
        <f t="shared" si="634"/>
        <v>0</v>
      </c>
      <c r="AL493" s="208">
        <f t="shared" si="634"/>
        <v>0</v>
      </c>
      <c r="AM493" s="208">
        <f t="shared" si="634"/>
        <v>0</v>
      </c>
      <c r="AN493" s="208">
        <f t="shared" si="634"/>
        <v>0</v>
      </c>
      <c r="AO493" s="208">
        <f t="shared" si="634"/>
        <v>0</v>
      </c>
      <c r="AP493" s="208">
        <f t="shared" si="634"/>
        <v>0</v>
      </c>
      <c r="AQ493" s="208">
        <f t="shared" si="634"/>
        <v>0</v>
      </c>
      <c r="AR493" s="208">
        <f t="shared" si="634"/>
        <v>0</v>
      </c>
      <c r="AS493" s="208">
        <f t="shared" si="634"/>
        <v>0</v>
      </c>
      <c r="AT493" s="208">
        <f t="shared" si="634"/>
        <v>0</v>
      </c>
      <c r="AU493" s="208">
        <f t="shared" si="634"/>
        <v>0</v>
      </c>
      <c r="AV493" s="208">
        <f t="shared" si="634"/>
        <v>0</v>
      </c>
      <c r="AW493" s="208">
        <f t="shared" si="634"/>
        <v>0</v>
      </c>
      <c r="AX493" s="208">
        <f t="shared" si="634"/>
        <v>0</v>
      </c>
      <c r="AY493" s="208">
        <f t="shared" si="634"/>
        <v>0</v>
      </c>
      <c r="AZ493" s="208">
        <f t="shared" si="634"/>
        <v>0</v>
      </c>
      <c r="BA493" s="208">
        <f t="shared" si="634"/>
        <v>0</v>
      </c>
      <c r="BB493" s="208">
        <f t="shared" si="634"/>
        <v>0</v>
      </c>
      <c r="BC493" s="208">
        <f t="shared" si="634"/>
        <v>0</v>
      </c>
      <c r="BD493" s="208">
        <f t="shared" si="634"/>
        <v>0</v>
      </c>
      <c r="BE493" s="208">
        <f t="shared" si="634"/>
        <v>0</v>
      </c>
      <c r="BF493" s="208">
        <f t="shared" si="634"/>
        <v>0</v>
      </c>
      <c r="BG493" s="208">
        <f t="shared" si="634"/>
        <v>0</v>
      </c>
      <c r="BH493" s="208">
        <f t="shared" si="634"/>
        <v>0</v>
      </c>
      <c r="BI493" s="208">
        <f t="shared" si="634"/>
        <v>0</v>
      </c>
      <c r="BJ493" s="208">
        <f t="shared" si="634"/>
        <v>0</v>
      </c>
      <c r="BK493" s="208">
        <f t="shared" si="634"/>
        <v>0</v>
      </c>
      <c r="BL493" s="208">
        <f t="shared" si="634"/>
        <v>0</v>
      </c>
      <c r="BM493" s="208">
        <f t="shared" si="634"/>
        <v>0</v>
      </c>
      <c r="BN493" s="208">
        <f t="shared" si="634"/>
        <v>0</v>
      </c>
      <c r="BO493" s="208">
        <f t="shared" si="634"/>
        <v>0</v>
      </c>
      <c r="BP493" s="208">
        <f t="shared" si="634"/>
        <v>0</v>
      </c>
      <c r="BQ493" s="208">
        <f t="shared" ref="BQ493:CF496" si="635">+$B493*BQ184</f>
        <v>0</v>
      </c>
      <c r="BR493" s="208">
        <f t="shared" si="635"/>
        <v>0</v>
      </c>
      <c r="BS493" s="208">
        <f t="shared" si="635"/>
        <v>0</v>
      </c>
      <c r="BT493" s="208">
        <f t="shared" si="635"/>
        <v>0</v>
      </c>
      <c r="BU493" s="208">
        <f t="shared" si="635"/>
        <v>0</v>
      </c>
      <c r="BV493" s="208">
        <f t="shared" si="635"/>
        <v>0</v>
      </c>
      <c r="BW493" s="208">
        <f t="shared" si="635"/>
        <v>0</v>
      </c>
      <c r="BX493" s="208">
        <f t="shared" si="635"/>
        <v>0</v>
      </c>
      <c r="BY493" s="208">
        <f t="shared" si="635"/>
        <v>0</v>
      </c>
      <c r="BZ493" s="208">
        <f t="shared" si="635"/>
        <v>0</v>
      </c>
      <c r="CA493" s="208">
        <f t="shared" si="635"/>
        <v>0</v>
      </c>
      <c r="CB493" s="208">
        <f t="shared" si="635"/>
        <v>0</v>
      </c>
      <c r="CC493" s="208">
        <f t="shared" si="635"/>
        <v>0</v>
      </c>
      <c r="CD493" s="208">
        <f t="shared" si="635"/>
        <v>0</v>
      </c>
      <c r="CE493" s="208">
        <f t="shared" si="635"/>
        <v>0</v>
      </c>
      <c r="CF493" s="208">
        <f t="shared" si="635"/>
        <v>0</v>
      </c>
      <c r="CG493" s="180"/>
      <c r="CH493" s="180"/>
      <c r="CI493" s="180"/>
      <c r="CJ493" s="180"/>
      <c r="CK493" s="180"/>
      <c r="CL493" s="180"/>
      <c r="CM493" s="180"/>
      <c r="CN493" s="180"/>
      <c r="CO493" s="180"/>
      <c r="CP493" s="180"/>
      <c r="CQ493" s="180"/>
      <c r="CR493" s="180"/>
      <c r="CS493" s="180"/>
      <c r="CT493" s="180"/>
      <c r="CU493" s="180"/>
      <c r="CV493" s="180"/>
      <c r="CW493" s="180"/>
      <c r="CX493" s="180"/>
      <c r="CY493" s="180"/>
      <c r="CZ493" s="180"/>
      <c r="DA493" s="180"/>
      <c r="DB493" s="180"/>
      <c r="DC493" s="180"/>
      <c r="DD493" s="180"/>
      <c r="DE493" s="180"/>
      <c r="DF493" s="180"/>
      <c r="DG493" s="180"/>
      <c r="DH493" s="180"/>
      <c r="DI493" s="180"/>
      <c r="DJ493" s="180"/>
      <c r="DK493" s="180"/>
      <c r="DL493" s="180"/>
      <c r="DM493" s="180"/>
      <c r="DN493" s="180"/>
      <c r="DO493" s="180"/>
      <c r="DP493" s="180"/>
      <c r="DQ493" s="180"/>
      <c r="DR493" s="180"/>
      <c r="DS493" s="180"/>
      <c r="DT493" s="180"/>
      <c r="DU493" s="180"/>
      <c r="DV493" s="180"/>
      <c r="DW493" s="180"/>
      <c r="DX493" s="180"/>
      <c r="DY493" s="180"/>
      <c r="DZ493" s="180"/>
      <c r="EA493" s="180"/>
      <c r="EB493" s="180"/>
      <c r="EC493" s="180"/>
      <c r="ED493" s="180"/>
      <c r="EE493" s="180"/>
      <c r="EF493" s="180"/>
      <c r="EG493" s="180"/>
      <c r="EH493" s="180"/>
      <c r="EI493" s="180"/>
      <c r="EJ493" s="180"/>
      <c r="EK493" s="180"/>
      <c r="EL493" s="180"/>
      <c r="EM493" s="180"/>
      <c r="EN493" s="180"/>
      <c r="EO493" s="180"/>
      <c r="EP493" s="180"/>
      <c r="EQ493" s="180"/>
      <c r="ER493" s="180"/>
      <c r="ES493" s="180"/>
      <c r="ET493" s="180"/>
      <c r="EU493" s="180"/>
      <c r="EV493" s="180"/>
      <c r="EW493" s="180"/>
      <c r="EX493" s="180"/>
      <c r="EY493" s="180"/>
      <c r="EZ493" s="180"/>
      <c r="FA493" s="180"/>
      <c r="FB493" s="180"/>
      <c r="FC493" s="180"/>
      <c r="FD493" s="180"/>
      <c r="FE493" s="180"/>
      <c r="FF493" s="180"/>
      <c r="FG493" s="180"/>
      <c r="FH493" s="180"/>
    </row>
    <row r="494" spans="2:164" hidden="1" x14ac:dyDescent="0.3">
      <c r="B494" s="699">
        <f>+IFERROR(VLOOKUP(D494,'LP-Servicios'!$E$152:$F$252,2,FALSE),0)</f>
        <v>0</v>
      </c>
      <c r="C494" s="700">
        <f t="shared" si="629"/>
        <v>71</v>
      </c>
      <c r="D494" s="314" t="str">
        <f t="shared" si="629"/>
        <v>-</v>
      </c>
      <c r="E494" s="208">
        <f t="shared" si="632"/>
        <v>0</v>
      </c>
      <c r="F494" s="208">
        <f t="shared" ref="F494:BQ497" si="636">+$B494*F185</f>
        <v>0</v>
      </c>
      <c r="G494" s="208">
        <f t="shared" si="636"/>
        <v>0</v>
      </c>
      <c r="H494" s="208">
        <f t="shared" si="636"/>
        <v>0</v>
      </c>
      <c r="I494" s="208">
        <f t="shared" si="636"/>
        <v>0</v>
      </c>
      <c r="J494" s="208">
        <f t="shared" si="636"/>
        <v>0</v>
      </c>
      <c r="K494" s="208">
        <f t="shared" si="636"/>
        <v>0</v>
      </c>
      <c r="L494" s="208">
        <f t="shared" si="636"/>
        <v>0</v>
      </c>
      <c r="M494" s="208">
        <f t="shared" si="636"/>
        <v>0</v>
      </c>
      <c r="N494" s="208">
        <f t="shared" si="636"/>
        <v>0</v>
      </c>
      <c r="O494" s="208">
        <f t="shared" si="636"/>
        <v>0</v>
      </c>
      <c r="P494" s="208">
        <f t="shared" si="636"/>
        <v>0</v>
      </c>
      <c r="Q494" s="208">
        <f t="shared" si="636"/>
        <v>0</v>
      </c>
      <c r="R494" s="208">
        <f t="shared" si="636"/>
        <v>0</v>
      </c>
      <c r="S494" s="208">
        <f t="shared" si="636"/>
        <v>0</v>
      </c>
      <c r="T494" s="208">
        <f t="shared" si="636"/>
        <v>0</v>
      </c>
      <c r="U494" s="208">
        <f t="shared" si="636"/>
        <v>0</v>
      </c>
      <c r="V494" s="208">
        <f t="shared" si="636"/>
        <v>0</v>
      </c>
      <c r="W494" s="208">
        <f t="shared" si="636"/>
        <v>0</v>
      </c>
      <c r="X494" s="208">
        <f t="shared" si="636"/>
        <v>0</v>
      </c>
      <c r="Y494" s="208">
        <f t="shared" si="636"/>
        <v>0</v>
      </c>
      <c r="Z494" s="208">
        <f t="shared" si="636"/>
        <v>0</v>
      </c>
      <c r="AA494" s="208">
        <f t="shared" si="636"/>
        <v>0</v>
      </c>
      <c r="AB494" s="208">
        <f t="shared" si="636"/>
        <v>0</v>
      </c>
      <c r="AC494" s="208">
        <f t="shared" si="636"/>
        <v>0</v>
      </c>
      <c r="AD494" s="208">
        <f t="shared" si="636"/>
        <v>0</v>
      </c>
      <c r="AE494" s="208">
        <f t="shared" si="636"/>
        <v>0</v>
      </c>
      <c r="AF494" s="208">
        <f t="shared" si="636"/>
        <v>0</v>
      </c>
      <c r="AG494" s="208">
        <f t="shared" si="636"/>
        <v>0</v>
      </c>
      <c r="AH494" s="208">
        <f t="shared" si="636"/>
        <v>0</v>
      </c>
      <c r="AI494" s="208">
        <f t="shared" si="636"/>
        <v>0</v>
      </c>
      <c r="AJ494" s="208">
        <f t="shared" si="636"/>
        <v>0</v>
      </c>
      <c r="AK494" s="208">
        <f t="shared" si="636"/>
        <v>0</v>
      </c>
      <c r="AL494" s="208">
        <f t="shared" si="636"/>
        <v>0</v>
      </c>
      <c r="AM494" s="208">
        <f t="shared" si="636"/>
        <v>0</v>
      </c>
      <c r="AN494" s="208">
        <f t="shared" si="636"/>
        <v>0</v>
      </c>
      <c r="AO494" s="208">
        <f t="shared" si="636"/>
        <v>0</v>
      </c>
      <c r="AP494" s="208">
        <f t="shared" si="636"/>
        <v>0</v>
      </c>
      <c r="AQ494" s="208">
        <f t="shared" si="636"/>
        <v>0</v>
      </c>
      <c r="AR494" s="208">
        <f t="shared" si="636"/>
        <v>0</v>
      </c>
      <c r="AS494" s="208">
        <f t="shared" si="636"/>
        <v>0</v>
      </c>
      <c r="AT494" s="208">
        <f t="shared" si="636"/>
        <v>0</v>
      </c>
      <c r="AU494" s="208">
        <f t="shared" si="636"/>
        <v>0</v>
      </c>
      <c r="AV494" s="208">
        <f t="shared" si="636"/>
        <v>0</v>
      </c>
      <c r="AW494" s="208">
        <f t="shared" si="636"/>
        <v>0</v>
      </c>
      <c r="AX494" s="208">
        <f t="shared" si="636"/>
        <v>0</v>
      </c>
      <c r="AY494" s="208">
        <f t="shared" si="636"/>
        <v>0</v>
      </c>
      <c r="AZ494" s="208">
        <f t="shared" si="636"/>
        <v>0</v>
      </c>
      <c r="BA494" s="208">
        <f t="shared" si="636"/>
        <v>0</v>
      </c>
      <c r="BB494" s="208">
        <f t="shared" si="636"/>
        <v>0</v>
      </c>
      <c r="BC494" s="208">
        <f t="shared" si="636"/>
        <v>0</v>
      </c>
      <c r="BD494" s="208">
        <f t="shared" si="636"/>
        <v>0</v>
      </c>
      <c r="BE494" s="208">
        <f t="shared" si="636"/>
        <v>0</v>
      </c>
      <c r="BF494" s="208">
        <f t="shared" si="636"/>
        <v>0</v>
      </c>
      <c r="BG494" s="208">
        <f t="shared" si="636"/>
        <v>0</v>
      </c>
      <c r="BH494" s="208">
        <f t="shared" si="636"/>
        <v>0</v>
      </c>
      <c r="BI494" s="208">
        <f t="shared" si="636"/>
        <v>0</v>
      </c>
      <c r="BJ494" s="208">
        <f t="shared" si="636"/>
        <v>0</v>
      </c>
      <c r="BK494" s="208">
        <f t="shared" si="636"/>
        <v>0</v>
      </c>
      <c r="BL494" s="208">
        <f t="shared" si="636"/>
        <v>0</v>
      </c>
      <c r="BM494" s="208">
        <f t="shared" si="636"/>
        <v>0</v>
      </c>
      <c r="BN494" s="208">
        <f t="shared" si="636"/>
        <v>0</v>
      </c>
      <c r="BO494" s="208">
        <f t="shared" si="636"/>
        <v>0</v>
      </c>
      <c r="BP494" s="208">
        <f t="shared" si="636"/>
        <v>0</v>
      </c>
      <c r="BQ494" s="208">
        <f t="shared" si="636"/>
        <v>0</v>
      </c>
      <c r="BR494" s="208">
        <f t="shared" si="635"/>
        <v>0</v>
      </c>
      <c r="BS494" s="208">
        <f t="shared" si="635"/>
        <v>0</v>
      </c>
      <c r="BT494" s="208">
        <f t="shared" si="635"/>
        <v>0</v>
      </c>
      <c r="BU494" s="208">
        <f t="shared" si="635"/>
        <v>0</v>
      </c>
      <c r="BV494" s="208">
        <f t="shared" si="635"/>
        <v>0</v>
      </c>
      <c r="BW494" s="208">
        <f t="shared" si="635"/>
        <v>0</v>
      </c>
      <c r="BX494" s="208">
        <f t="shared" si="635"/>
        <v>0</v>
      </c>
      <c r="BY494" s="208">
        <f t="shared" si="635"/>
        <v>0</v>
      </c>
      <c r="BZ494" s="208">
        <f t="shared" si="635"/>
        <v>0</v>
      </c>
      <c r="CA494" s="208">
        <f t="shared" si="635"/>
        <v>0</v>
      </c>
      <c r="CB494" s="208">
        <f t="shared" si="635"/>
        <v>0</v>
      </c>
      <c r="CC494" s="208">
        <f t="shared" si="635"/>
        <v>0</v>
      </c>
      <c r="CD494" s="208">
        <f t="shared" si="635"/>
        <v>0</v>
      </c>
      <c r="CE494" s="208">
        <f t="shared" si="635"/>
        <v>0</v>
      </c>
      <c r="CF494" s="208">
        <f t="shared" si="635"/>
        <v>0</v>
      </c>
      <c r="CG494" s="180"/>
      <c r="CH494" s="180"/>
      <c r="CI494" s="180"/>
      <c r="CJ494" s="180"/>
      <c r="CK494" s="180"/>
      <c r="CL494" s="180"/>
      <c r="CM494" s="180"/>
      <c r="CN494" s="180"/>
      <c r="CO494" s="180"/>
      <c r="CP494" s="180"/>
      <c r="CQ494" s="180"/>
      <c r="CR494" s="180"/>
      <c r="CS494" s="180"/>
      <c r="CT494" s="180"/>
      <c r="CU494" s="180"/>
      <c r="CV494" s="180"/>
      <c r="CW494" s="180"/>
      <c r="CX494" s="180"/>
      <c r="CY494" s="180"/>
      <c r="CZ494" s="180"/>
      <c r="DA494" s="180"/>
      <c r="DB494" s="180"/>
      <c r="DC494" s="180"/>
      <c r="DD494" s="180"/>
      <c r="DE494" s="180"/>
      <c r="DF494" s="180"/>
      <c r="DG494" s="180"/>
      <c r="DH494" s="180"/>
      <c r="DI494" s="180"/>
      <c r="DJ494" s="180"/>
      <c r="DK494" s="180"/>
      <c r="DL494" s="180"/>
      <c r="DM494" s="180"/>
      <c r="DN494" s="180"/>
      <c r="DO494" s="180"/>
      <c r="DP494" s="180"/>
      <c r="DQ494" s="180"/>
      <c r="DR494" s="180"/>
      <c r="DS494" s="180"/>
      <c r="DT494" s="180"/>
      <c r="DU494" s="180"/>
      <c r="DV494" s="180"/>
      <c r="DW494" s="180"/>
      <c r="DX494" s="180"/>
      <c r="DY494" s="180"/>
      <c r="DZ494" s="180"/>
      <c r="EA494" s="180"/>
      <c r="EB494" s="180"/>
      <c r="EC494" s="180"/>
      <c r="ED494" s="180"/>
      <c r="EE494" s="180"/>
      <c r="EF494" s="180"/>
      <c r="EG494" s="180"/>
      <c r="EH494" s="180"/>
      <c r="EI494" s="180"/>
      <c r="EJ494" s="180"/>
      <c r="EK494" s="180"/>
      <c r="EL494" s="180"/>
      <c r="EM494" s="180"/>
      <c r="EN494" s="180"/>
      <c r="EO494" s="180"/>
      <c r="EP494" s="180"/>
      <c r="EQ494" s="180"/>
      <c r="ER494" s="180"/>
      <c r="ES494" s="180"/>
      <c r="ET494" s="180"/>
      <c r="EU494" s="180"/>
      <c r="EV494" s="180"/>
      <c r="EW494" s="180"/>
      <c r="EX494" s="180"/>
      <c r="EY494" s="180"/>
      <c r="EZ494" s="180"/>
      <c r="FA494" s="180"/>
      <c r="FB494" s="180"/>
      <c r="FC494" s="180"/>
      <c r="FD494" s="180"/>
      <c r="FE494" s="180"/>
      <c r="FF494" s="180"/>
      <c r="FG494" s="180"/>
      <c r="FH494" s="180"/>
    </row>
    <row r="495" spans="2:164" hidden="1" x14ac:dyDescent="0.3">
      <c r="B495" s="699">
        <f>+IFERROR(VLOOKUP(D495,'LP-Servicios'!$E$152:$F$252,2,FALSE),0)</f>
        <v>0</v>
      </c>
      <c r="C495" s="700">
        <f t="shared" si="629"/>
        <v>72</v>
      </c>
      <c r="D495" s="314" t="str">
        <f t="shared" si="629"/>
        <v>-</v>
      </c>
      <c r="E495" s="208">
        <f t="shared" si="632"/>
        <v>0</v>
      </c>
      <c r="F495" s="208">
        <f t="shared" si="636"/>
        <v>0</v>
      </c>
      <c r="G495" s="208">
        <f t="shared" si="636"/>
        <v>0</v>
      </c>
      <c r="H495" s="208">
        <f t="shared" si="636"/>
        <v>0</v>
      </c>
      <c r="I495" s="208">
        <f t="shared" si="636"/>
        <v>0</v>
      </c>
      <c r="J495" s="208">
        <f t="shared" si="636"/>
        <v>0</v>
      </c>
      <c r="K495" s="208">
        <f t="shared" si="636"/>
        <v>0</v>
      </c>
      <c r="L495" s="208">
        <f t="shared" si="636"/>
        <v>0</v>
      </c>
      <c r="M495" s="208">
        <f t="shared" si="636"/>
        <v>0</v>
      </c>
      <c r="N495" s="208">
        <f t="shared" si="636"/>
        <v>0</v>
      </c>
      <c r="O495" s="208">
        <f t="shared" si="636"/>
        <v>0</v>
      </c>
      <c r="P495" s="208">
        <f t="shared" si="636"/>
        <v>0</v>
      </c>
      <c r="Q495" s="208">
        <f t="shared" si="636"/>
        <v>0</v>
      </c>
      <c r="R495" s="208">
        <f t="shared" si="636"/>
        <v>0</v>
      </c>
      <c r="S495" s="208">
        <f t="shared" si="636"/>
        <v>0</v>
      </c>
      <c r="T495" s="208">
        <f t="shared" si="636"/>
        <v>0</v>
      </c>
      <c r="U495" s="208">
        <f t="shared" si="636"/>
        <v>0</v>
      </c>
      <c r="V495" s="208">
        <f t="shared" si="636"/>
        <v>0</v>
      </c>
      <c r="W495" s="208">
        <f t="shared" si="636"/>
        <v>0</v>
      </c>
      <c r="X495" s="208">
        <f t="shared" si="636"/>
        <v>0</v>
      </c>
      <c r="Y495" s="208">
        <f t="shared" si="636"/>
        <v>0</v>
      </c>
      <c r="Z495" s="208">
        <f t="shared" si="636"/>
        <v>0</v>
      </c>
      <c r="AA495" s="208">
        <f t="shared" si="636"/>
        <v>0</v>
      </c>
      <c r="AB495" s="208">
        <f t="shared" si="636"/>
        <v>0</v>
      </c>
      <c r="AC495" s="208">
        <f t="shared" si="636"/>
        <v>0</v>
      </c>
      <c r="AD495" s="208">
        <f t="shared" si="636"/>
        <v>0</v>
      </c>
      <c r="AE495" s="208">
        <f t="shared" si="636"/>
        <v>0</v>
      </c>
      <c r="AF495" s="208">
        <f t="shared" si="636"/>
        <v>0</v>
      </c>
      <c r="AG495" s="208">
        <f t="shared" si="636"/>
        <v>0</v>
      </c>
      <c r="AH495" s="208">
        <f t="shared" si="636"/>
        <v>0</v>
      </c>
      <c r="AI495" s="208">
        <f t="shared" si="636"/>
        <v>0</v>
      </c>
      <c r="AJ495" s="208">
        <f t="shared" si="636"/>
        <v>0</v>
      </c>
      <c r="AK495" s="208">
        <f t="shared" si="636"/>
        <v>0</v>
      </c>
      <c r="AL495" s="208">
        <f t="shared" si="636"/>
        <v>0</v>
      </c>
      <c r="AM495" s="208">
        <f t="shared" si="636"/>
        <v>0</v>
      </c>
      <c r="AN495" s="208">
        <f t="shared" si="636"/>
        <v>0</v>
      </c>
      <c r="AO495" s="208">
        <f t="shared" si="636"/>
        <v>0</v>
      </c>
      <c r="AP495" s="208">
        <f t="shared" si="636"/>
        <v>0</v>
      </c>
      <c r="AQ495" s="208">
        <f t="shared" si="636"/>
        <v>0</v>
      </c>
      <c r="AR495" s="208">
        <f t="shared" si="636"/>
        <v>0</v>
      </c>
      <c r="AS495" s="208">
        <f t="shared" si="636"/>
        <v>0</v>
      </c>
      <c r="AT495" s="208">
        <f t="shared" si="636"/>
        <v>0</v>
      </c>
      <c r="AU495" s="208">
        <f t="shared" si="636"/>
        <v>0</v>
      </c>
      <c r="AV495" s="208">
        <f t="shared" si="636"/>
        <v>0</v>
      </c>
      <c r="AW495" s="208">
        <f t="shared" si="636"/>
        <v>0</v>
      </c>
      <c r="AX495" s="208">
        <f t="shared" si="636"/>
        <v>0</v>
      </c>
      <c r="AY495" s="208">
        <f t="shared" si="636"/>
        <v>0</v>
      </c>
      <c r="AZ495" s="208">
        <f t="shared" si="636"/>
        <v>0</v>
      </c>
      <c r="BA495" s="208">
        <f t="shared" si="636"/>
        <v>0</v>
      </c>
      <c r="BB495" s="208">
        <f t="shared" si="636"/>
        <v>0</v>
      </c>
      <c r="BC495" s="208">
        <f t="shared" si="636"/>
        <v>0</v>
      </c>
      <c r="BD495" s="208">
        <f t="shared" si="636"/>
        <v>0</v>
      </c>
      <c r="BE495" s="208">
        <f t="shared" si="636"/>
        <v>0</v>
      </c>
      <c r="BF495" s="208">
        <f t="shared" si="636"/>
        <v>0</v>
      </c>
      <c r="BG495" s="208">
        <f t="shared" si="636"/>
        <v>0</v>
      </c>
      <c r="BH495" s="208">
        <f t="shared" si="636"/>
        <v>0</v>
      </c>
      <c r="BI495" s="208">
        <f t="shared" si="636"/>
        <v>0</v>
      </c>
      <c r="BJ495" s="208">
        <f t="shared" si="636"/>
        <v>0</v>
      </c>
      <c r="BK495" s="208">
        <f t="shared" si="636"/>
        <v>0</v>
      </c>
      <c r="BL495" s="208">
        <f t="shared" si="636"/>
        <v>0</v>
      </c>
      <c r="BM495" s="208">
        <f t="shared" si="636"/>
        <v>0</v>
      </c>
      <c r="BN495" s="208">
        <f t="shared" si="636"/>
        <v>0</v>
      </c>
      <c r="BO495" s="208">
        <f t="shared" si="636"/>
        <v>0</v>
      </c>
      <c r="BP495" s="208">
        <f t="shared" si="636"/>
        <v>0</v>
      </c>
      <c r="BQ495" s="208">
        <f t="shared" si="636"/>
        <v>0</v>
      </c>
      <c r="BR495" s="208">
        <f t="shared" si="635"/>
        <v>0</v>
      </c>
      <c r="BS495" s="208">
        <f t="shared" si="635"/>
        <v>0</v>
      </c>
      <c r="BT495" s="208">
        <f t="shared" si="635"/>
        <v>0</v>
      </c>
      <c r="BU495" s="208">
        <f t="shared" si="635"/>
        <v>0</v>
      </c>
      <c r="BV495" s="208">
        <f t="shared" si="635"/>
        <v>0</v>
      </c>
      <c r="BW495" s="208">
        <f t="shared" si="635"/>
        <v>0</v>
      </c>
      <c r="BX495" s="208">
        <f t="shared" si="635"/>
        <v>0</v>
      </c>
      <c r="BY495" s="208">
        <f t="shared" si="635"/>
        <v>0</v>
      </c>
      <c r="BZ495" s="208">
        <f t="shared" si="635"/>
        <v>0</v>
      </c>
      <c r="CA495" s="208">
        <f t="shared" si="635"/>
        <v>0</v>
      </c>
      <c r="CB495" s="208">
        <f t="shared" si="635"/>
        <v>0</v>
      </c>
      <c r="CC495" s="208">
        <f t="shared" si="635"/>
        <v>0</v>
      </c>
      <c r="CD495" s="208">
        <f t="shared" si="635"/>
        <v>0</v>
      </c>
      <c r="CE495" s="208">
        <f t="shared" si="635"/>
        <v>0</v>
      </c>
      <c r="CF495" s="208">
        <f t="shared" si="635"/>
        <v>0</v>
      </c>
      <c r="CG495" s="180"/>
      <c r="CH495" s="180"/>
      <c r="CI495" s="180"/>
      <c r="CJ495" s="180"/>
      <c r="CK495" s="180"/>
      <c r="CL495" s="180"/>
      <c r="CM495" s="180"/>
      <c r="CN495" s="180"/>
      <c r="CO495" s="180"/>
      <c r="CP495" s="180"/>
      <c r="CQ495" s="180"/>
      <c r="CR495" s="180"/>
      <c r="CS495" s="180"/>
      <c r="CT495" s="180"/>
      <c r="CU495" s="180"/>
      <c r="CV495" s="180"/>
      <c r="CW495" s="180"/>
      <c r="CX495" s="180"/>
      <c r="CY495" s="180"/>
      <c r="CZ495" s="180"/>
      <c r="DA495" s="180"/>
      <c r="DB495" s="180"/>
      <c r="DC495" s="180"/>
      <c r="DD495" s="180"/>
      <c r="DE495" s="180"/>
      <c r="DF495" s="180"/>
      <c r="DG495" s="180"/>
      <c r="DH495" s="180"/>
      <c r="DI495" s="180"/>
      <c r="DJ495" s="180"/>
      <c r="DK495" s="180"/>
      <c r="DL495" s="180"/>
      <c r="DM495" s="180"/>
      <c r="DN495" s="180"/>
      <c r="DO495" s="180"/>
      <c r="DP495" s="180"/>
      <c r="DQ495" s="180"/>
      <c r="DR495" s="180"/>
      <c r="DS495" s="180"/>
      <c r="DT495" s="180"/>
      <c r="DU495" s="180"/>
      <c r="DV495" s="180"/>
      <c r="DW495" s="180"/>
      <c r="DX495" s="180"/>
      <c r="DY495" s="180"/>
      <c r="DZ495" s="180"/>
      <c r="EA495" s="180"/>
      <c r="EB495" s="180"/>
      <c r="EC495" s="180"/>
      <c r="ED495" s="180"/>
      <c r="EE495" s="180"/>
      <c r="EF495" s="180"/>
      <c r="EG495" s="180"/>
      <c r="EH495" s="180"/>
      <c r="EI495" s="180"/>
      <c r="EJ495" s="180"/>
      <c r="EK495" s="180"/>
      <c r="EL495" s="180"/>
      <c r="EM495" s="180"/>
      <c r="EN495" s="180"/>
      <c r="EO495" s="180"/>
      <c r="EP495" s="180"/>
      <c r="EQ495" s="180"/>
      <c r="ER495" s="180"/>
      <c r="ES495" s="180"/>
      <c r="ET495" s="180"/>
      <c r="EU495" s="180"/>
      <c r="EV495" s="180"/>
      <c r="EW495" s="180"/>
      <c r="EX495" s="180"/>
      <c r="EY495" s="180"/>
      <c r="EZ495" s="180"/>
      <c r="FA495" s="180"/>
      <c r="FB495" s="180"/>
      <c r="FC495" s="180"/>
      <c r="FD495" s="180"/>
      <c r="FE495" s="180"/>
      <c r="FF495" s="180"/>
      <c r="FG495" s="180"/>
      <c r="FH495" s="180"/>
    </row>
    <row r="496" spans="2:164" hidden="1" x14ac:dyDescent="0.3">
      <c r="B496" s="699">
        <f>+IFERROR(VLOOKUP(D496,'LP-Servicios'!$E$152:$F$252,2,FALSE),0)</f>
        <v>0</v>
      </c>
      <c r="C496" s="700">
        <f t="shared" si="629"/>
        <v>73</v>
      </c>
      <c r="D496" s="314" t="str">
        <f t="shared" si="629"/>
        <v>-</v>
      </c>
      <c r="E496" s="208">
        <f t="shared" si="632"/>
        <v>0</v>
      </c>
      <c r="F496" s="208">
        <f t="shared" si="636"/>
        <v>0</v>
      </c>
      <c r="G496" s="208">
        <f t="shared" si="636"/>
        <v>0</v>
      </c>
      <c r="H496" s="208">
        <f t="shared" si="636"/>
        <v>0</v>
      </c>
      <c r="I496" s="208">
        <f t="shared" si="636"/>
        <v>0</v>
      </c>
      <c r="J496" s="208">
        <f t="shared" si="636"/>
        <v>0</v>
      </c>
      <c r="K496" s="208">
        <f t="shared" si="636"/>
        <v>0</v>
      </c>
      <c r="L496" s="208">
        <f t="shared" si="636"/>
        <v>0</v>
      </c>
      <c r="M496" s="208">
        <f t="shared" si="636"/>
        <v>0</v>
      </c>
      <c r="N496" s="208">
        <f t="shared" si="636"/>
        <v>0</v>
      </c>
      <c r="O496" s="208">
        <f t="shared" si="636"/>
        <v>0</v>
      </c>
      <c r="P496" s="208">
        <f t="shared" si="636"/>
        <v>0</v>
      </c>
      <c r="Q496" s="208">
        <f t="shared" si="636"/>
        <v>0</v>
      </c>
      <c r="R496" s="208">
        <f t="shared" si="636"/>
        <v>0</v>
      </c>
      <c r="S496" s="208">
        <f t="shared" si="636"/>
        <v>0</v>
      </c>
      <c r="T496" s="208">
        <f t="shared" si="636"/>
        <v>0</v>
      </c>
      <c r="U496" s="208">
        <f t="shared" si="636"/>
        <v>0</v>
      </c>
      <c r="V496" s="208">
        <f t="shared" si="636"/>
        <v>0</v>
      </c>
      <c r="W496" s="208">
        <f t="shared" si="636"/>
        <v>0</v>
      </c>
      <c r="X496" s="208">
        <f t="shared" si="636"/>
        <v>0</v>
      </c>
      <c r="Y496" s="208">
        <f t="shared" si="636"/>
        <v>0</v>
      </c>
      <c r="Z496" s="208">
        <f t="shared" si="636"/>
        <v>0</v>
      </c>
      <c r="AA496" s="208">
        <f t="shared" si="636"/>
        <v>0</v>
      </c>
      <c r="AB496" s="208">
        <f t="shared" si="636"/>
        <v>0</v>
      </c>
      <c r="AC496" s="208">
        <f t="shared" si="636"/>
        <v>0</v>
      </c>
      <c r="AD496" s="208">
        <f t="shared" si="636"/>
        <v>0</v>
      </c>
      <c r="AE496" s="208">
        <f t="shared" si="636"/>
        <v>0</v>
      </c>
      <c r="AF496" s="208">
        <f t="shared" si="636"/>
        <v>0</v>
      </c>
      <c r="AG496" s="208">
        <f t="shared" si="636"/>
        <v>0</v>
      </c>
      <c r="AH496" s="208">
        <f t="shared" si="636"/>
        <v>0</v>
      </c>
      <c r="AI496" s="208">
        <f t="shared" si="636"/>
        <v>0</v>
      </c>
      <c r="AJ496" s="208">
        <f t="shared" si="636"/>
        <v>0</v>
      </c>
      <c r="AK496" s="208">
        <f t="shared" si="636"/>
        <v>0</v>
      </c>
      <c r="AL496" s="208">
        <f t="shared" si="636"/>
        <v>0</v>
      </c>
      <c r="AM496" s="208">
        <f t="shared" si="636"/>
        <v>0</v>
      </c>
      <c r="AN496" s="208">
        <f t="shared" si="636"/>
        <v>0</v>
      </c>
      <c r="AO496" s="208">
        <f t="shared" si="636"/>
        <v>0</v>
      </c>
      <c r="AP496" s="208">
        <f t="shared" si="636"/>
        <v>0</v>
      </c>
      <c r="AQ496" s="208">
        <f t="shared" si="636"/>
        <v>0</v>
      </c>
      <c r="AR496" s="208">
        <f t="shared" si="636"/>
        <v>0</v>
      </c>
      <c r="AS496" s="208">
        <f t="shared" si="636"/>
        <v>0</v>
      </c>
      <c r="AT496" s="208">
        <f t="shared" si="636"/>
        <v>0</v>
      </c>
      <c r="AU496" s="208">
        <f t="shared" si="636"/>
        <v>0</v>
      </c>
      <c r="AV496" s="208">
        <f t="shared" si="636"/>
        <v>0</v>
      </c>
      <c r="AW496" s="208">
        <f t="shared" si="636"/>
        <v>0</v>
      </c>
      <c r="AX496" s="208">
        <f t="shared" si="636"/>
        <v>0</v>
      </c>
      <c r="AY496" s="208">
        <f t="shared" si="636"/>
        <v>0</v>
      </c>
      <c r="AZ496" s="208">
        <f t="shared" si="636"/>
        <v>0</v>
      </c>
      <c r="BA496" s="208">
        <f t="shared" si="636"/>
        <v>0</v>
      </c>
      <c r="BB496" s="208">
        <f t="shared" si="636"/>
        <v>0</v>
      </c>
      <c r="BC496" s="208">
        <f t="shared" si="636"/>
        <v>0</v>
      </c>
      <c r="BD496" s="208">
        <f t="shared" si="636"/>
        <v>0</v>
      </c>
      <c r="BE496" s="208">
        <f t="shared" si="636"/>
        <v>0</v>
      </c>
      <c r="BF496" s="208">
        <f t="shared" si="636"/>
        <v>0</v>
      </c>
      <c r="BG496" s="208">
        <f t="shared" si="636"/>
        <v>0</v>
      </c>
      <c r="BH496" s="208">
        <f t="shared" si="636"/>
        <v>0</v>
      </c>
      <c r="BI496" s="208">
        <f t="shared" si="636"/>
        <v>0</v>
      </c>
      <c r="BJ496" s="208">
        <f t="shared" si="636"/>
        <v>0</v>
      </c>
      <c r="BK496" s="208">
        <f t="shared" si="636"/>
        <v>0</v>
      </c>
      <c r="BL496" s="208">
        <f t="shared" si="636"/>
        <v>0</v>
      </c>
      <c r="BM496" s="208">
        <f t="shared" si="636"/>
        <v>0</v>
      </c>
      <c r="BN496" s="208">
        <f t="shared" si="636"/>
        <v>0</v>
      </c>
      <c r="BO496" s="208">
        <f t="shared" si="636"/>
        <v>0</v>
      </c>
      <c r="BP496" s="208">
        <f t="shared" si="636"/>
        <v>0</v>
      </c>
      <c r="BQ496" s="208">
        <f t="shared" si="636"/>
        <v>0</v>
      </c>
      <c r="BR496" s="208">
        <f t="shared" si="635"/>
        <v>0</v>
      </c>
      <c r="BS496" s="208">
        <f t="shared" si="635"/>
        <v>0</v>
      </c>
      <c r="BT496" s="208">
        <f t="shared" si="635"/>
        <v>0</v>
      </c>
      <c r="BU496" s="208">
        <f t="shared" si="635"/>
        <v>0</v>
      </c>
      <c r="BV496" s="208">
        <f t="shared" si="635"/>
        <v>0</v>
      </c>
      <c r="BW496" s="208">
        <f t="shared" si="635"/>
        <v>0</v>
      </c>
      <c r="BX496" s="208">
        <f t="shared" si="635"/>
        <v>0</v>
      </c>
      <c r="BY496" s="208">
        <f t="shared" si="635"/>
        <v>0</v>
      </c>
      <c r="BZ496" s="208">
        <f t="shared" si="635"/>
        <v>0</v>
      </c>
      <c r="CA496" s="208">
        <f t="shared" si="635"/>
        <v>0</v>
      </c>
      <c r="CB496" s="208">
        <f t="shared" si="635"/>
        <v>0</v>
      </c>
      <c r="CC496" s="208">
        <f t="shared" si="635"/>
        <v>0</v>
      </c>
      <c r="CD496" s="208">
        <f t="shared" si="635"/>
        <v>0</v>
      </c>
      <c r="CE496" s="208">
        <f t="shared" si="635"/>
        <v>0</v>
      </c>
      <c r="CF496" s="208">
        <f t="shared" si="635"/>
        <v>0</v>
      </c>
      <c r="CG496" s="180"/>
      <c r="CH496" s="180"/>
      <c r="CI496" s="180"/>
      <c r="CJ496" s="180"/>
      <c r="CK496" s="180"/>
      <c r="CL496" s="180"/>
      <c r="CM496" s="180"/>
      <c r="CN496" s="180"/>
      <c r="CO496" s="180"/>
      <c r="CP496" s="180"/>
      <c r="CQ496" s="180"/>
      <c r="CR496" s="180"/>
      <c r="CS496" s="180"/>
      <c r="CT496" s="180"/>
      <c r="CU496" s="180"/>
      <c r="CV496" s="180"/>
      <c r="CW496" s="180"/>
      <c r="CX496" s="180"/>
      <c r="CY496" s="180"/>
      <c r="CZ496" s="180"/>
      <c r="DA496" s="180"/>
      <c r="DB496" s="180"/>
      <c r="DC496" s="180"/>
      <c r="DD496" s="180"/>
      <c r="DE496" s="180"/>
      <c r="DF496" s="180"/>
      <c r="DG496" s="180"/>
      <c r="DH496" s="180"/>
      <c r="DI496" s="180"/>
      <c r="DJ496" s="180"/>
      <c r="DK496" s="180"/>
      <c r="DL496" s="180"/>
      <c r="DM496" s="180"/>
      <c r="DN496" s="180"/>
      <c r="DO496" s="180"/>
      <c r="DP496" s="180"/>
      <c r="DQ496" s="180"/>
      <c r="DR496" s="180"/>
      <c r="DS496" s="180"/>
      <c r="DT496" s="180"/>
      <c r="DU496" s="180"/>
      <c r="DV496" s="180"/>
      <c r="DW496" s="180"/>
      <c r="DX496" s="180"/>
      <c r="DY496" s="180"/>
      <c r="DZ496" s="180"/>
      <c r="EA496" s="180"/>
      <c r="EB496" s="180"/>
      <c r="EC496" s="180"/>
      <c r="ED496" s="180"/>
      <c r="EE496" s="180"/>
      <c r="EF496" s="180"/>
      <c r="EG496" s="180"/>
      <c r="EH496" s="180"/>
      <c r="EI496" s="180"/>
      <c r="EJ496" s="180"/>
      <c r="EK496" s="180"/>
      <c r="EL496" s="180"/>
      <c r="EM496" s="180"/>
      <c r="EN496" s="180"/>
      <c r="EO496" s="180"/>
      <c r="EP496" s="180"/>
      <c r="EQ496" s="180"/>
      <c r="ER496" s="180"/>
      <c r="ES496" s="180"/>
      <c r="ET496" s="180"/>
      <c r="EU496" s="180"/>
      <c r="EV496" s="180"/>
      <c r="EW496" s="180"/>
      <c r="EX496" s="180"/>
      <c r="EY496" s="180"/>
      <c r="EZ496" s="180"/>
      <c r="FA496" s="180"/>
      <c r="FB496" s="180"/>
      <c r="FC496" s="180"/>
      <c r="FD496" s="180"/>
      <c r="FE496" s="180"/>
      <c r="FF496" s="180"/>
      <c r="FG496" s="180"/>
      <c r="FH496" s="180"/>
    </row>
    <row r="497" spans="2:164" hidden="1" x14ac:dyDescent="0.3">
      <c r="B497" s="699">
        <f>+IFERROR(VLOOKUP(D497,'LP-Servicios'!$E$152:$F$252,2,FALSE),0)</f>
        <v>0</v>
      </c>
      <c r="C497" s="700">
        <f t="shared" si="629"/>
        <v>74</v>
      </c>
      <c r="D497" s="314" t="str">
        <f t="shared" si="629"/>
        <v>-</v>
      </c>
      <c r="E497" s="208">
        <f t="shared" si="632"/>
        <v>0</v>
      </c>
      <c r="F497" s="208">
        <f t="shared" si="636"/>
        <v>0</v>
      </c>
      <c r="G497" s="208">
        <f t="shared" si="636"/>
        <v>0</v>
      </c>
      <c r="H497" s="208">
        <f t="shared" si="636"/>
        <v>0</v>
      </c>
      <c r="I497" s="208">
        <f t="shared" si="636"/>
        <v>0</v>
      </c>
      <c r="J497" s="208">
        <f t="shared" si="636"/>
        <v>0</v>
      </c>
      <c r="K497" s="208">
        <f t="shared" si="636"/>
        <v>0</v>
      </c>
      <c r="L497" s="208">
        <f t="shared" si="636"/>
        <v>0</v>
      </c>
      <c r="M497" s="208">
        <f t="shared" si="636"/>
        <v>0</v>
      </c>
      <c r="N497" s="208">
        <f t="shared" si="636"/>
        <v>0</v>
      </c>
      <c r="O497" s="208">
        <f t="shared" si="636"/>
        <v>0</v>
      </c>
      <c r="P497" s="208">
        <f t="shared" si="636"/>
        <v>0</v>
      </c>
      <c r="Q497" s="208">
        <f t="shared" si="636"/>
        <v>0</v>
      </c>
      <c r="R497" s="208">
        <f t="shared" si="636"/>
        <v>0</v>
      </c>
      <c r="S497" s="208">
        <f t="shared" si="636"/>
        <v>0</v>
      </c>
      <c r="T497" s="208">
        <f t="shared" si="636"/>
        <v>0</v>
      </c>
      <c r="U497" s="208">
        <f t="shared" si="636"/>
        <v>0</v>
      </c>
      <c r="V497" s="208">
        <f t="shared" si="636"/>
        <v>0</v>
      </c>
      <c r="W497" s="208">
        <f t="shared" si="636"/>
        <v>0</v>
      </c>
      <c r="X497" s="208">
        <f t="shared" si="636"/>
        <v>0</v>
      </c>
      <c r="Y497" s="208">
        <f t="shared" si="636"/>
        <v>0</v>
      </c>
      <c r="Z497" s="208">
        <f t="shared" si="636"/>
        <v>0</v>
      </c>
      <c r="AA497" s="208">
        <f t="shared" si="636"/>
        <v>0</v>
      </c>
      <c r="AB497" s="208">
        <f t="shared" si="636"/>
        <v>0</v>
      </c>
      <c r="AC497" s="208">
        <f t="shared" si="636"/>
        <v>0</v>
      </c>
      <c r="AD497" s="208">
        <f t="shared" si="636"/>
        <v>0</v>
      </c>
      <c r="AE497" s="208">
        <f t="shared" si="636"/>
        <v>0</v>
      </c>
      <c r="AF497" s="208">
        <f t="shared" si="636"/>
        <v>0</v>
      </c>
      <c r="AG497" s="208">
        <f t="shared" si="636"/>
        <v>0</v>
      </c>
      <c r="AH497" s="208">
        <f t="shared" si="636"/>
        <v>0</v>
      </c>
      <c r="AI497" s="208">
        <f t="shared" si="636"/>
        <v>0</v>
      </c>
      <c r="AJ497" s="208">
        <f t="shared" si="636"/>
        <v>0</v>
      </c>
      <c r="AK497" s="208">
        <f t="shared" si="636"/>
        <v>0</v>
      </c>
      <c r="AL497" s="208">
        <f t="shared" si="636"/>
        <v>0</v>
      </c>
      <c r="AM497" s="208">
        <f t="shared" si="636"/>
        <v>0</v>
      </c>
      <c r="AN497" s="208">
        <f t="shared" si="636"/>
        <v>0</v>
      </c>
      <c r="AO497" s="208">
        <f t="shared" si="636"/>
        <v>0</v>
      </c>
      <c r="AP497" s="208">
        <f t="shared" si="636"/>
        <v>0</v>
      </c>
      <c r="AQ497" s="208">
        <f t="shared" si="636"/>
        <v>0</v>
      </c>
      <c r="AR497" s="208">
        <f t="shared" si="636"/>
        <v>0</v>
      </c>
      <c r="AS497" s="208">
        <f t="shared" si="636"/>
        <v>0</v>
      </c>
      <c r="AT497" s="208">
        <f t="shared" si="636"/>
        <v>0</v>
      </c>
      <c r="AU497" s="208">
        <f t="shared" si="636"/>
        <v>0</v>
      </c>
      <c r="AV497" s="208">
        <f t="shared" si="636"/>
        <v>0</v>
      </c>
      <c r="AW497" s="208">
        <f t="shared" si="636"/>
        <v>0</v>
      </c>
      <c r="AX497" s="208">
        <f t="shared" si="636"/>
        <v>0</v>
      </c>
      <c r="AY497" s="208">
        <f t="shared" si="636"/>
        <v>0</v>
      </c>
      <c r="AZ497" s="208">
        <f t="shared" si="636"/>
        <v>0</v>
      </c>
      <c r="BA497" s="208">
        <f t="shared" si="636"/>
        <v>0</v>
      </c>
      <c r="BB497" s="208">
        <f t="shared" si="636"/>
        <v>0</v>
      </c>
      <c r="BC497" s="208">
        <f t="shared" si="636"/>
        <v>0</v>
      </c>
      <c r="BD497" s="208">
        <f t="shared" si="636"/>
        <v>0</v>
      </c>
      <c r="BE497" s="208">
        <f t="shared" si="636"/>
        <v>0</v>
      </c>
      <c r="BF497" s="208">
        <f t="shared" si="636"/>
        <v>0</v>
      </c>
      <c r="BG497" s="208">
        <f t="shared" si="636"/>
        <v>0</v>
      </c>
      <c r="BH497" s="208">
        <f t="shared" si="636"/>
        <v>0</v>
      </c>
      <c r="BI497" s="208">
        <f t="shared" si="636"/>
        <v>0</v>
      </c>
      <c r="BJ497" s="208">
        <f t="shared" si="636"/>
        <v>0</v>
      </c>
      <c r="BK497" s="208">
        <f t="shared" si="636"/>
        <v>0</v>
      </c>
      <c r="BL497" s="208">
        <f t="shared" si="636"/>
        <v>0</v>
      </c>
      <c r="BM497" s="208">
        <f t="shared" si="636"/>
        <v>0</v>
      </c>
      <c r="BN497" s="208">
        <f t="shared" si="636"/>
        <v>0</v>
      </c>
      <c r="BO497" s="208">
        <f t="shared" si="636"/>
        <v>0</v>
      </c>
      <c r="BP497" s="208">
        <f t="shared" si="636"/>
        <v>0</v>
      </c>
      <c r="BQ497" s="208">
        <f t="shared" ref="BQ497:CF500" si="637">+$B497*BQ188</f>
        <v>0</v>
      </c>
      <c r="BR497" s="208">
        <f t="shared" si="637"/>
        <v>0</v>
      </c>
      <c r="BS497" s="208">
        <f t="shared" si="637"/>
        <v>0</v>
      </c>
      <c r="BT497" s="208">
        <f t="shared" si="637"/>
        <v>0</v>
      </c>
      <c r="BU497" s="208">
        <f t="shared" si="637"/>
        <v>0</v>
      </c>
      <c r="BV497" s="208">
        <f t="shared" si="637"/>
        <v>0</v>
      </c>
      <c r="BW497" s="208">
        <f t="shared" si="637"/>
        <v>0</v>
      </c>
      <c r="BX497" s="208">
        <f t="shared" si="637"/>
        <v>0</v>
      </c>
      <c r="BY497" s="208">
        <f t="shared" si="637"/>
        <v>0</v>
      </c>
      <c r="BZ497" s="208">
        <f t="shared" si="637"/>
        <v>0</v>
      </c>
      <c r="CA497" s="208">
        <f t="shared" si="637"/>
        <v>0</v>
      </c>
      <c r="CB497" s="208">
        <f t="shared" si="637"/>
        <v>0</v>
      </c>
      <c r="CC497" s="208">
        <f t="shared" si="637"/>
        <v>0</v>
      </c>
      <c r="CD497" s="208">
        <f t="shared" si="637"/>
        <v>0</v>
      </c>
      <c r="CE497" s="208">
        <f t="shared" si="637"/>
        <v>0</v>
      </c>
      <c r="CF497" s="208">
        <f t="shared" si="637"/>
        <v>0</v>
      </c>
      <c r="CG497" s="180"/>
      <c r="CH497" s="180"/>
      <c r="CI497" s="180"/>
      <c r="CJ497" s="180"/>
      <c r="CK497" s="180"/>
      <c r="CL497" s="180"/>
      <c r="CM497" s="180"/>
      <c r="CN497" s="180"/>
      <c r="CO497" s="180"/>
      <c r="CP497" s="180"/>
      <c r="CQ497" s="180"/>
      <c r="CR497" s="180"/>
      <c r="CS497" s="180"/>
      <c r="CT497" s="180"/>
      <c r="CU497" s="180"/>
      <c r="CV497" s="180"/>
      <c r="CW497" s="180"/>
      <c r="CX497" s="180"/>
      <c r="CY497" s="180"/>
      <c r="CZ497" s="180"/>
      <c r="DA497" s="180"/>
      <c r="DB497" s="180"/>
      <c r="DC497" s="180"/>
      <c r="DD497" s="180"/>
      <c r="DE497" s="180"/>
      <c r="DF497" s="180"/>
      <c r="DG497" s="180"/>
      <c r="DH497" s="180"/>
      <c r="DI497" s="180"/>
      <c r="DJ497" s="180"/>
      <c r="DK497" s="180"/>
      <c r="DL497" s="180"/>
      <c r="DM497" s="180"/>
      <c r="DN497" s="180"/>
      <c r="DO497" s="180"/>
      <c r="DP497" s="180"/>
      <c r="DQ497" s="180"/>
      <c r="DR497" s="180"/>
      <c r="DS497" s="180"/>
      <c r="DT497" s="180"/>
      <c r="DU497" s="180"/>
      <c r="DV497" s="180"/>
      <c r="DW497" s="180"/>
      <c r="DX497" s="180"/>
      <c r="DY497" s="180"/>
      <c r="DZ497" s="180"/>
      <c r="EA497" s="180"/>
      <c r="EB497" s="180"/>
      <c r="EC497" s="180"/>
      <c r="ED497" s="180"/>
      <c r="EE497" s="180"/>
      <c r="EF497" s="180"/>
      <c r="EG497" s="180"/>
      <c r="EH497" s="180"/>
      <c r="EI497" s="180"/>
      <c r="EJ497" s="180"/>
      <c r="EK497" s="180"/>
      <c r="EL497" s="180"/>
      <c r="EM497" s="180"/>
      <c r="EN497" s="180"/>
      <c r="EO497" s="180"/>
      <c r="EP497" s="180"/>
      <c r="EQ497" s="180"/>
      <c r="ER497" s="180"/>
      <c r="ES497" s="180"/>
      <c r="ET497" s="180"/>
      <c r="EU497" s="180"/>
      <c r="EV497" s="180"/>
      <c r="EW497" s="180"/>
      <c r="EX497" s="180"/>
      <c r="EY497" s="180"/>
      <c r="EZ497" s="180"/>
      <c r="FA497" s="180"/>
      <c r="FB497" s="180"/>
      <c r="FC497" s="180"/>
      <c r="FD497" s="180"/>
      <c r="FE497" s="180"/>
      <c r="FF497" s="180"/>
      <c r="FG497" s="180"/>
      <c r="FH497" s="180"/>
    </row>
    <row r="498" spans="2:164" hidden="1" x14ac:dyDescent="0.3">
      <c r="B498" s="699">
        <f>+IFERROR(VLOOKUP(D498,'LP-Servicios'!$E$152:$F$252,2,FALSE),0)</f>
        <v>0</v>
      </c>
      <c r="C498" s="700">
        <f t="shared" si="629"/>
        <v>75</v>
      </c>
      <c r="D498" s="314" t="str">
        <f t="shared" si="629"/>
        <v>-</v>
      </c>
      <c r="E498" s="208">
        <f t="shared" si="632"/>
        <v>0</v>
      </c>
      <c r="F498" s="208">
        <f t="shared" ref="F498:BQ501" si="638">+$B498*F189</f>
        <v>0</v>
      </c>
      <c r="G498" s="208">
        <f t="shared" si="638"/>
        <v>0</v>
      </c>
      <c r="H498" s="208">
        <f t="shared" si="638"/>
        <v>0</v>
      </c>
      <c r="I498" s="208">
        <f t="shared" si="638"/>
        <v>0</v>
      </c>
      <c r="J498" s="208">
        <f t="shared" si="638"/>
        <v>0</v>
      </c>
      <c r="K498" s="208">
        <f t="shared" si="638"/>
        <v>0</v>
      </c>
      <c r="L498" s="208">
        <f t="shared" si="638"/>
        <v>0</v>
      </c>
      <c r="M498" s="208">
        <f t="shared" si="638"/>
        <v>0</v>
      </c>
      <c r="N498" s="208">
        <f t="shared" si="638"/>
        <v>0</v>
      </c>
      <c r="O498" s="208">
        <f t="shared" si="638"/>
        <v>0</v>
      </c>
      <c r="P498" s="208">
        <f t="shared" si="638"/>
        <v>0</v>
      </c>
      <c r="Q498" s="208">
        <f t="shared" si="638"/>
        <v>0</v>
      </c>
      <c r="R498" s="208">
        <f t="shared" si="638"/>
        <v>0</v>
      </c>
      <c r="S498" s="208">
        <f t="shared" si="638"/>
        <v>0</v>
      </c>
      <c r="T498" s="208">
        <f t="shared" si="638"/>
        <v>0</v>
      </c>
      <c r="U498" s="208">
        <f t="shared" si="638"/>
        <v>0</v>
      </c>
      <c r="V498" s="208">
        <f t="shared" si="638"/>
        <v>0</v>
      </c>
      <c r="W498" s="208">
        <f t="shared" si="638"/>
        <v>0</v>
      </c>
      <c r="X498" s="208">
        <f t="shared" si="638"/>
        <v>0</v>
      </c>
      <c r="Y498" s="208">
        <f t="shared" si="638"/>
        <v>0</v>
      </c>
      <c r="Z498" s="208">
        <f t="shared" si="638"/>
        <v>0</v>
      </c>
      <c r="AA498" s="208">
        <f t="shared" si="638"/>
        <v>0</v>
      </c>
      <c r="AB498" s="208">
        <f t="shared" si="638"/>
        <v>0</v>
      </c>
      <c r="AC498" s="208">
        <f t="shared" si="638"/>
        <v>0</v>
      </c>
      <c r="AD498" s="208">
        <f t="shared" si="638"/>
        <v>0</v>
      </c>
      <c r="AE498" s="208">
        <f t="shared" si="638"/>
        <v>0</v>
      </c>
      <c r="AF498" s="208">
        <f t="shared" si="638"/>
        <v>0</v>
      </c>
      <c r="AG498" s="208">
        <f t="shared" si="638"/>
        <v>0</v>
      </c>
      <c r="AH498" s="208">
        <f t="shared" si="638"/>
        <v>0</v>
      </c>
      <c r="AI498" s="208">
        <f t="shared" si="638"/>
        <v>0</v>
      </c>
      <c r="AJ498" s="208">
        <f t="shared" si="638"/>
        <v>0</v>
      </c>
      <c r="AK498" s="208">
        <f t="shared" si="638"/>
        <v>0</v>
      </c>
      <c r="AL498" s="208">
        <f t="shared" si="638"/>
        <v>0</v>
      </c>
      <c r="AM498" s="208">
        <f t="shared" si="638"/>
        <v>0</v>
      </c>
      <c r="AN498" s="208">
        <f t="shared" si="638"/>
        <v>0</v>
      </c>
      <c r="AO498" s="208">
        <f t="shared" si="638"/>
        <v>0</v>
      </c>
      <c r="AP498" s="208">
        <f t="shared" si="638"/>
        <v>0</v>
      </c>
      <c r="AQ498" s="208">
        <f t="shared" si="638"/>
        <v>0</v>
      </c>
      <c r="AR498" s="208">
        <f t="shared" si="638"/>
        <v>0</v>
      </c>
      <c r="AS498" s="208">
        <f t="shared" si="638"/>
        <v>0</v>
      </c>
      <c r="AT498" s="208">
        <f t="shared" si="638"/>
        <v>0</v>
      </c>
      <c r="AU498" s="208">
        <f t="shared" si="638"/>
        <v>0</v>
      </c>
      <c r="AV498" s="208">
        <f t="shared" si="638"/>
        <v>0</v>
      </c>
      <c r="AW498" s="208">
        <f t="shared" si="638"/>
        <v>0</v>
      </c>
      <c r="AX498" s="208">
        <f t="shared" si="638"/>
        <v>0</v>
      </c>
      <c r="AY498" s="208">
        <f t="shared" si="638"/>
        <v>0</v>
      </c>
      <c r="AZ498" s="208">
        <f t="shared" si="638"/>
        <v>0</v>
      </c>
      <c r="BA498" s="208">
        <f t="shared" si="638"/>
        <v>0</v>
      </c>
      <c r="BB498" s="208">
        <f t="shared" si="638"/>
        <v>0</v>
      </c>
      <c r="BC498" s="208">
        <f t="shared" si="638"/>
        <v>0</v>
      </c>
      <c r="BD498" s="208">
        <f t="shared" si="638"/>
        <v>0</v>
      </c>
      <c r="BE498" s="208">
        <f t="shared" si="638"/>
        <v>0</v>
      </c>
      <c r="BF498" s="208">
        <f t="shared" si="638"/>
        <v>0</v>
      </c>
      <c r="BG498" s="208">
        <f t="shared" si="638"/>
        <v>0</v>
      </c>
      <c r="BH498" s="208">
        <f t="shared" si="638"/>
        <v>0</v>
      </c>
      <c r="BI498" s="208">
        <f t="shared" si="638"/>
        <v>0</v>
      </c>
      <c r="BJ498" s="208">
        <f t="shared" si="638"/>
        <v>0</v>
      </c>
      <c r="BK498" s="208">
        <f t="shared" si="638"/>
        <v>0</v>
      </c>
      <c r="BL498" s="208">
        <f t="shared" si="638"/>
        <v>0</v>
      </c>
      <c r="BM498" s="208">
        <f t="shared" si="638"/>
        <v>0</v>
      </c>
      <c r="BN498" s="208">
        <f t="shared" si="638"/>
        <v>0</v>
      </c>
      <c r="BO498" s="208">
        <f t="shared" si="638"/>
        <v>0</v>
      </c>
      <c r="BP498" s="208">
        <f t="shared" si="638"/>
        <v>0</v>
      </c>
      <c r="BQ498" s="208">
        <f t="shared" si="638"/>
        <v>0</v>
      </c>
      <c r="BR498" s="208">
        <f t="shared" si="637"/>
        <v>0</v>
      </c>
      <c r="BS498" s="208">
        <f t="shared" si="637"/>
        <v>0</v>
      </c>
      <c r="BT498" s="208">
        <f t="shared" si="637"/>
        <v>0</v>
      </c>
      <c r="BU498" s="208">
        <f t="shared" si="637"/>
        <v>0</v>
      </c>
      <c r="BV498" s="208">
        <f t="shared" si="637"/>
        <v>0</v>
      </c>
      <c r="BW498" s="208">
        <f t="shared" si="637"/>
        <v>0</v>
      </c>
      <c r="BX498" s="208">
        <f t="shared" si="637"/>
        <v>0</v>
      </c>
      <c r="BY498" s="208">
        <f t="shared" si="637"/>
        <v>0</v>
      </c>
      <c r="BZ498" s="208">
        <f t="shared" si="637"/>
        <v>0</v>
      </c>
      <c r="CA498" s="208">
        <f t="shared" si="637"/>
        <v>0</v>
      </c>
      <c r="CB498" s="208">
        <f t="shared" si="637"/>
        <v>0</v>
      </c>
      <c r="CC498" s="208">
        <f t="shared" si="637"/>
        <v>0</v>
      </c>
      <c r="CD498" s="208">
        <f t="shared" si="637"/>
        <v>0</v>
      </c>
      <c r="CE498" s="208">
        <f t="shared" si="637"/>
        <v>0</v>
      </c>
      <c r="CF498" s="208">
        <f t="shared" si="637"/>
        <v>0</v>
      </c>
      <c r="CG498" s="180"/>
      <c r="CH498" s="180"/>
      <c r="CI498" s="180"/>
      <c r="CJ498" s="180"/>
      <c r="CK498" s="180"/>
      <c r="CL498" s="180"/>
      <c r="CM498" s="180"/>
      <c r="CN498" s="180"/>
      <c r="CO498" s="180"/>
      <c r="CP498" s="180"/>
      <c r="CQ498" s="180"/>
      <c r="CR498" s="180"/>
      <c r="CS498" s="180"/>
      <c r="CT498" s="180"/>
      <c r="CU498" s="180"/>
      <c r="CV498" s="180"/>
      <c r="CW498" s="180"/>
      <c r="CX498" s="180"/>
      <c r="CY498" s="180"/>
      <c r="CZ498" s="180"/>
      <c r="DA498" s="180"/>
      <c r="DB498" s="180"/>
      <c r="DC498" s="180"/>
      <c r="DD498" s="180"/>
      <c r="DE498" s="180"/>
      <c r="DF498" s="180"/>
      <c r="DG498" s="180"/>
      <c r="DH498" s="180"/>
      <c r="DI498" s="180"/>
      <c r="DJ498" s="180"/>
      <c r="DK498" s="180"/>
      <c r="DL498" s="180"/>
      <c r="DM498" s="180"/>
      <c r="DN498" s="180"/>
      <c r="DO498" s="180"/>
      <c r="DP498" s="180"/>
      <c r="DQ498" s="180"/>
      <c r="DR498" s="180"/>
      <c r="DS498" s="180"/>
      <c r="DT498" s="180"/>
      <c r="DU498" s="180"/>
      <c r="DV498" s="180"/>
      <c r="DW498" s="180"/>
      <c r="DX498" s="180"/>
      <c r="DY498" s="180"/>
      <c r="DZ498" s="180"/>
      <c r="EA498" s="180"/>
      <c r="EB498" s="180"/>
      <c r="EC498" s="180"/>
      <c r="ED498" s="180"/>
      <c r="EE498" s="180"/>
      <c r="EF498" s="180"/>
      <c r="EG498" s="180"/>
      <c r="EH498" s="180"/>
      <c r="EI498" s="180"/>
      <c r="EJ498" s="180"/>
      <c r="EK498" s="180"/>
      <c r="EL498" s="180"/>
      <c r="EM498" s="180"/>
      <c r="EN498" s="180"/>
      <c r="EO498" s="180"/>
      <c r="EP498" s="180"/>
      <c r="EQ498" s="180"/>
      <c r="ER498" s="180"/>
      <c r="ES498" s="180"/>
      <c r="ET498" s="180"/>
      <c r="EU498" s="180"/>
      <c r="EV498" s="180"/>
      <c r="EW498" s="180"/>
      <c r="EX498" s="180"/>
      <c r="EY498" s="180"/>
      <c r="EZ498" s="180"/>
      <c r="FA498" s="180"/>
      <c r="FB498" s="180"/>
      <c r="FC498" s="180"/>
      <c r="FD498" s="180"/>
      <c r="FE498" s="180"/>
      <c r="FF498" s="180"/>
      <c r="FG498" s="180"/>
      <c r="FH498" s="180"/>
    </row>
    <row r="499" spans="2:164" hidden="1" x14ac:dyDescent="0.3">
      <c r="B499" s="699">
        <f>+IFERROR(VLOOKUP(D499,'LP-Servicios'!$E$152:$F$252,2,FALSE),0)</f>
        <v>0</v>
      </c>
      <c r="C499" s="700">
        <f t="shared" si="629"/>
        <v>76</v>
      </c>
      <c r="D499" s="314" t="str">
        <f t="shared" si="629"/>
        <v>-</v>
      </c>
      <c r="E499" s="208">
        <f t="shared" si="632"/>
        <v>0</v>
      </c>
      <c r="F499" s="208">
        <f t="shared" si="638"/>
        <v>0</v>
      </c>
      <c r="G499" s="208">
        <f t="shared" si="638"/>
        <v>0</v>
      </c>
      <c r="H499" s="208">
        <f t="shared" si="638"/>
        <v>0</v>
      </c>
      <c r="I499" s="208">
        <f t="shared" si="638"/>
        <v>0</v>
      </c>
      <c r="J499" s="208">
        <f t="shared" si="638"/>
        <v>0</v>
      </c>
      <c r="K499" s="208">
        <f t="shared" si="638"/>
        <v>0</v>
      </c>
      <c r="L499" s="208">
        <f t="shared" si="638"/>
        <v>0</v>
      </c>
      <c r="M499" s="208">
        <f t="shared" si="638"/>
        <v>0</v>
      </c>
      <c r="N499" s="208">
        <f t="shared" si="638"/>
        <v>0</v>
      </c>
      <c r="O499" s="208">
        <f t="shared" si="638"/>
        <v>0</v>
      </c>
      <c r="P499" s="208">
        <f t="shared" si="638"/>
        <v>0</v>
      </c>
      <c r="Q499" s="208">
        <f t="shared" si="638"/>
        <v>0</v>
      </c>
      <c r="R499" s="208">
        <f t="shared" si="638"/>
        <v>0</v>
      </c>
      <c r="S499" s="208">
        <f t="shared" si="638"/>
        <v>0</v>
      </c>
      <c r="T499" s="208">
        <f t="shared" si="638"/>
        <v>0</v>
      </c>
      <c r="U499" s="208">
        <f t="shared" si="638"/>
        <v>0</v>
      </c>
      <c r="V499" s="208">
        <f t="shared" si="638"/>
        <v>0</v>
      </c>
      <c r="W499" s="208">
        <f t="shared" si="638"/>
        <v>0</v>
      </c>
      <c r="X499" s="208">
        <f t="shared" si="638"/>
        <v>0</v>
      </c>
      <c r="Y499" s="208">
        <f t="shared" si="638"/>
        <v>0</v>
      </c>
      <c r="Z499" s="208">
        <f t="shared" si="638"/>
        <v>0</v>
      </c>
      <c r="AA499" s="208">
        <f t="shared" si="638"/>
        <v>0</v>
      </c>
      <c r="AB499" s="208">
        <f t="shared" si="638"/>
        <v>0</v>
      </c>
      <c r="AC499" s="208">
        <f t="shared" si="638"/>
        <v>0</v>
      </c>
      <c r="AD499" s="208">
        <f t="shared" si="638"/>
        <v>0</v>
      </c>
      <c r="AE499" s="208">
        <f t="shared" si="638"/>
        <v>0</v>
      </c>
      <c r="AF499" s="208">
        <f t="shared" si="638"/>
        <v>0</v>
      </c>
      <c r="AG499" s="208">
        <f t="shared" si="638"/>
        <v>0</v>
      </c>
      <c r="AH499" s="208">
        <f t="shared" si="638"/>
        <v>0</v>
      </c>
      <c r="AI499" s="208">
        <f t="shared" si="638"/>
        <v>0</v>
      </c>
      <c r="AJ499" s="208">
        <f t="shared" si="638"/>
        <v>0</v>
      </c>
      <c r="AK499" s="208">
        <f t="shared" si="638"/>
        <v>0</v>
      </c>
      <c r="AL499" s="208">
        <f t="shared" si="638"/>
        <v>0</v>
      </c>
      <c r="AM499" s="208">
        <f t="shared" si="638"/>
        <v>0</v>
      </c>
      <c r="AN499" s="208">
        <f t="shared" si="638"/>
        <v>0</v>
      </c>
      <c r="AO499" s="208">
        <f t="shared" si="638"/>
        <v>0</v>
      </c>
      <c r="AP499" s="208">
        <f t="shared" si="638"/>
        <v>0</v>
      </c>
      <c r="AQ499" s="208">
        <f t="shared" si="638"/>
        <v>0</v>
      </c>
      <c r="AR499" s="208">
        <f t="shared" si="638"/>
        <v>0</v>
      </c>
      <c r="AS499" s="208">
        <f t="shared" si="638"/>
        <v>0</v>
      </c>
      <c r="AT499" s="208">
        <f t="shared" si="638"/>
        <v>0</v>
      </c>
      <c r="AU499" s="208">
        <f t="shared" si="638"/>
        <v>0</v>
      </c>
      <c r="AV499" s="208">
        <f t="shared" si="638"/>
        <v>0</v>
      </c>
      <c r="AW499" s="208">
        <f t="shared" si="638"/>
        <v>0</v>
      </c>
      <c r="AX499" s="208">
        <f t="shared" si="638"/>
        <v>0</v>
      </c>
      <c r="AY499" s="208">
        <f t="shared" si="638"/>
        <v>0</v>
      </c>
      <c r="AZ499" s="208">
        <f t="shared" si="638"/>
        <v>0</v>
      </c>
      <c r="BA499" s="208">
        <f t="shared" si="638"/>
        <v>0</v>
      </c>
      <c r="BB499" s="208">
        <f t="shared" si="638"/>
        <v>0</v>
      </c>
      <c r="BC499" s="208">
        <f t="shared" si="638"/>
        <v>0</v>
      </c>
      <c r="BD499" s="208">
        <f t="shared" si="638"/>
        <v>0</v>
      </c>
      <c r="BE499" s="208">
        <f t="shared" si="638"/>
        <v>0</v>
      </c>
      <c r="BF499" s="208">
        <f t="shared" si="638"/>
        <v>0</v>
      </c>
      <c r="BG499" s="208">
        <f t="shared" si="638"/>
        <v>0</v>
      </c>
      <c r="BH499" s="208">
        <f t="shared" si="638"/>
        <v>0</v>
      </c>
      <c r="BI499" s="208">
        <f t="shared" si="638"/>
        <v>0</v>
      </c>
      <c r="BJ499" s="208">
        <f t="shared" si="638"/>
        <v>0</v>
      </c>
      <c r="BK499" s="208">
        <f t="shared" si="638"/>
        <v>0</v>
      </c>
      <c r="BL499" s="208">
        <f t="shared" si="638"/>
        <v>0</v>
      </c>
      <c r="BM499" s="208">
        <f t="shared" si="638"/>
        <v>0</v>
      </c>
      <c r="BN499" s="208">
        <f t="shared" si="638"/>
        <v>0</v>
      </c>
      <c r="BO499" s="208">
        <f t="shared" si="638"/>
        <v>0</v>
      </c>
      <c r="BP499" s="208">
        <f t="shared" si="638"/>
        <v>0</v>
      </c>
      <c r="BQ499" s="208">
        <f t="shared" si="638"/>
        <v>0</v>
      </c>
      <c r="BR499" s="208">
        <f t="shared" si="637"/>
        <v>0</v>
      </c>
      <c r="BS499" s="208">
        <f t="shared" si="637"/>
        <v>0</v>
      </c>
      <c r="BT499" s="208">
        <f t="shared" si="637"/>
        <v>0</v>
      </c>
      <c r="BU499" s="208">
        <f t="shared" si="637"/>
        <v>0</v>
      </c>
      <c r="BV499" s="208">
        <f t="shared" si="637"/>
        <v>0</v>
      </c>
      <c r="BW499" s="208">
        <f t="shared" si="637"/>
        <v>0</v>
      </c>
      <c r="BX499" s="208">
        <f t="shared" si="637"/>
        <v>0</v>
      </c>
      <c r="BY499" s="208">
        <f t="shared" si="637"/>
        <v>0</v>
      </c>
      <c r="BZ499" s="208">
        <f t="shared" si="637"/>
        <v>0</v>
      </c>
      <c r="CA499" s="208">
        <f t="shared" si="637"/>
        <v>0</v>
      </c>
      <c r="CB499" s="208">
        <f t="shared" si="637"/>
        <v>0</v>
      </c>
      <c r="CC499" s="208">
        <f t="shared" si="637"/>
        <v>0</v>
      </c>
      <c r="CD499" s="208">
        <f t="shared" si="637"/>
        <v>0</v>
      </c>
      <c r="CE499" s="208">
        <f t="shared" si="637"/>
        <v>0</v>
      </c>
      <c r="CF499" s="208">
        <f t="shared" si="637"/>
        <v>0</v>
      </c>
      <c r="CG499" s="180"/>
      <c r="CH499" s="180"/>
      <c r="CI499" s="180"/>
      <c r="CJ499" s="180"/>
      <c r="CK499" s="180"/>
      <c r="CL499" s="180"/>
      <c r="CM499" s="180"/>
      <c r="CN499" s="180"/>
      <c r="CO499" s="180"/>
      <c r="CP499" s="180"/>
      <c r="CQ499" s="180"/>
      <c r="CR499" s="180"/>
      <c r="CS499" s="180"/>
      <c r="CT499" s="180"/>
      <c r="CU499" s="180"/>
      <c r="CV499" s="180"/>
      <c r="CW499" s="180"/>
      <c r="CX499" s="180"/>
      <c r="CY499" s="180"/>
      <c r="CZ499" s="180"/>
      <c r="DA499" s="180"/>
      <c r="DB499" s="180"/>
      <c r="DC499" s="180"/>
      <c r="DD499" s="180"/>
      <c r="DE499" s="180"/>
      <c r="DF499" s="180"/>
      <c r="DG499" s="180"/>
      <c r="DH499" s="180"/>
      <c r="DI499" s="180"/>
      <c r="DJ499" s="180"/>
      <c r="DK499" s="180"/>
      <c r="DL499" s="180"/>
      <c r="DM499" s="180"/>
      <c r="DN499" s="180"/>
      <c r="DO499" s="180"/>
      <c r="DP499" s="180"/>
      <c r="DQ499" s="180"/>
      <c r="DR499" s="180"/>
      <c r="DS499" s="180"/>
      <c r="DT499" s="180"/>
      <c r="DU499" s="180"/>
      <c r="DV499" s="180"/>
      <c r="DW499" s="180"/>
      <c r="DX499" s="180"/>
      <c r="DY499" s="180"/>
      <c r="DZ499" s="180"/>
      <c r="EA499" s="180"/>
      <c r="EB499" s="180"/>
      <c r="EC499" s="180"/>
      <c r="ED499" s="180"/>
      <c r="EE499" s="180"/>
      <c r="EF499" s="180"/>
      <c r="EG499" s="180"/>
      <c r="EH499" s="180"/>
      <c r="EI499" s="180"/>
      <c r="EJ499" s="180"/>
      <c r="EK499" s="180"/>
      <c r="EL499" s="180"/>
      <c r="EM499" s="180"/>
      <c r="EN499" s="180"/>
      <c r="EO499" s="180"/>
      <c r="EP499" s="180"/>
      <c r="EQ499" s="180"/>
      <c r="ER499" s="180"/>
      <c r="ES499" s="180"/>
      <c r="ET499" s="180"/>
      <c r="EU499" s="180"/>
      <c r="EV499" s="180"/>
      <c r="EW499" s="180"/>
      <c r="EX499" s="180"/>
      <c r="EY499" s="180"/>
      <c r="EZ499" s="180"/>
      <c r="FA499" s="180"/>
      <c r="FB499" s="180"/>
      <c r="FC499" s="180"/>
      <c r="FD499" s="180"/>
      <c r="FE499" s="180"/>
      <c r="FF499" s="180"/>
      <c r="FG499" s="180"/>
      <c r="FH499" s="180"/>
    </row>
    <row r="500" spans="2:164" hidden="1" x14ac:dyDescent="0.3">
      <c r="B500" s="699">
        <f>+IFERROR(VLOOKUP(D500,'LP-Servicios'!$E$152:$F$252,2,FALSE),0)</f>
        <v>0</v>
      </c>
      <c r="C500" s="700">
        <f t="shared" si="629"/>
        <v>77</v>
      </c>
      <c r="D500" s="314" t="str">
        <f t="shared" si="629"/>
        <v>-</v>
      </c>
      <c r="E500" s="208">
        <f t="shared" si="632"/>
        <v>0</v>
      </c>
      <c r="F500" s="208">
        <f t="shared" si="638"/>
        <v>0</v>
      </c>
      <c r="G500" s="208">
        <f t="shared" si="638"/>
        <v>0</v>
      </c>
      <c r="H500" s="208">
        <f t="shared" si="638"/>
        <v>0</v>
      </c>
      <c r="I500" s="208">
        <f t="shared" si="638"/>
        <v>0</v>
      </c>
      <c r="J500" s="208">
        <f t="shared" si="638"/>
        <v>0</v>
      </c>
      <c r="K500" s="208">
        <f t="shared" si="638"/>
        <v>0</v>
      </c>
      <c r="L500" s="208">
        <f t="shared" si="638"/>
        <v>0</v>
      </c>
      <c r="M500" s="208">
        <f t="shared" si="638"/>
        <v>0</v>
      </c>
      <c r="N500" s="208">
        <f t="shared" si="638"/>
        <v>0</v>
      </c>
      <c r="O500" s="208">
        <f t="shared" si="638"/>
        <v>0</v>
      </c>
      <c r="P500" s="208">
        <f t="shared" si="638"/>
        <v>0</v>
      </c>
      <c r="Q500" s="208">
        <f t="shared" si="638"/>
        <v>0</v>
      </c>
      <c r="R500" s="208">
        <f t="shared" si="638"/>
        <v>0</v>
      </c>
      <c r="S500" s="208">
        <f t="shared" si="638"/>
        <v>0</v>
      </c>
      <c r="T500" s="208">
        <f t="shared" si="638"/>
        <v>0</v>
      </c>
      <c r="U500" s="208">
        <f t="shared" si="638"/>
        <v>0</v>
      </c>
      <c r="V500" s="208">
        <f t="shared" si="638"/>
        <v>0</v>
      </c>
      <c r="W500" s="208">
        <f t="shared" si="638"/>
        <v>0</v>
      </c>
      <c r="X500" s="208">
        <f t="shared" si="638"/>
        <v>0</v>
      </c>
      <c r="Y500" s="208">
        <f t="shared" si="638"/>
        <v>0</v>
      </c>
      <c r="Z500" s="208">
        <f t="shared" si="638"/>
        <v>0</v>
      </c>
      <c r="AA500" s="208">
        <f t="shared" si="638"/>
        <v>0</v>
      </c>
      <c r="AB500" s="208">
        <f t="shared" si="638"/>
        <v>0</v>
      </c>
      <c r="AC500" s="208">
        <f t="shared" si="638"/>
        <v>0</v>
      </c>
      <c r="AD500" s="208">
        <f t="shared" si="638"/>
        <v>0</v>
      </c>
      <c r="AE500" s="208">
        <f t="shared" si="638"/>
        <v>0</v>
      </c>
      <c r="AF500" s="208">
        <f t="shared" si="638"/>
        <v>0</v>
      </c>
      <c r="AG500" s="208">
        <f t="shared" si="638"/>
        <v>0</v>
      </c>
      <c r="AH500" s="208">
        <f t="shared" si="638"/>
        <v>0</v>
      </c>
      <c r="AI500" s="208">
        <f t="shared" si="638"/>
        <v>0</v>
      </c>
      <c r="AJ500" s="208">
        <f t="shared" si="638"/>
        <v>0</v>
      </c>
      <c r="AK500" s="208">
        <f t="shared" si="638"/>
        <v>0</v>
      </c>
      <c r="AL500" s="208">
        <f t="shared" si="638"/>
        <v>0</v>
      </c>
      <c r="AM500" s="208">
        <f t="shared" si="638"/>
        <v>0</v>
      </c>
      <c r="AN500" s="208">
        <f t="shared" si="638"/>
        <v>0</v>
      </c>
      <c r="AO500" s="208">
        <f t="shared" si="638"/>
        <v>0</v>
      </c>
      <c r="AP500" s="208">
        <f t="shared" si="638"/>
        <v>0</v>
      </c>
      <c r="AQ500" s="208">
        <f t="shared" si="638"/>
        <v>0</v>
      </c>
      <c r="AR500" s="208">
        <f t="shared" si="638"/>
        <v>0</v>
      </c>
      <c r="AS500" s="208">
        <f t="shared" si="638"/>
        <v>0</v>
      </c>
      <c r="AT500" s="208">
        <f t="shared" si="638"/>
        <v>0</v>
      </c>
      <c r="AU500" s="208">
        <f t="shared" si="638"/>
        <v>0</v>
      </c>
      <c r="AV500" s="208">
        <f t="shared" si="638"/>
        <v>0</v>
      </c>
      <c r="AW500" s="208">
        <f t="shared" si="638"/>
        <v>0</v>
      </c>
      <c r="AX500" s="208">
        <f t="shared" si="638"/>
        <v>0</v>
      </c>
      <c r="AY500" s="208">
        <f t="shared" si="638"/>
        <v>0</v>
      </c>
      <c r="AZ500" s="208">
        <f t="shared" si="638"/>
        <v>0</v>
      </c>
      <c r="BA500" s="208">
        <f t="shared" si="638"/>
        <v>0</v>
      </c>
      <c r="BB500" s="208">
        <f t="shared" si="638"/>
        <v>0</v>
      </c>
      <c r="BC500" s="208">
        <f t="shared" si="638"/>
        <v>0</v>
      </c>
      <c r="BD500" s="208">
        <f t="shared" si="638"/>
        <v>0</v>
      </c>
      <c r="BE500" s="208">
        <f t="shared" si="638"/>
        <v>0</v>
      </c>
      <c r="BF500" s="208">
        <f t="shared" si="638"/>
        <v>0</v>
      </c>
      <c r="BG500" s="208">
        <f t="shared" si="638"/>
        <v>0</v>
      </c>
      <c r="BH500" s="208">
        <f t="shared" si="638"/>
        <v>0</v>
      </c>
      <c r="BI500" s="208">
        <f t="shared" si="638"/>
        <v>0</v>
      </c>
      <c r="BJ500" s="208">
        <f t="shared" si="638"/>
        <v>0</v>
      </c>
      <c r="BK500" s="208">
        <f t="shared" si="638"/>
        <v>0</v>
      </c>
      <c r="BL500" s="208">
        <f t="shared" si="638"/>
        <v>0</v>
      </c>
      <c r="BM500" s="208">
        <f t="shared" si="638"/>
        <v>0</v>
      </c>
      <c r="BN500" s="208">
        <f t="shared" si="638"/>
        <v>0</v>
      </c>
      <c r="BO500" s="208">
        <f t="shared" si="638"/>
        <v>0</v>
      </c>
      <c r="BP500" s="208">
        <f t="shared" si="638"/>
        <v>0</v>
      </c>
      <c r="BQ500" s="208">
        <f t="shared" si="638"/>
        <v>0</v>
      </c>
      <c r="BR500" s="208">
        <f t="shared" si="637"/>
        <v>0</v>
      </c>
      <c r="BS500" s="208">
        <f t="shared" si="637"/>
        <v>0</v>
      </c>
      <c r="BT500" s="208">
        <f t="shared" si="637"/>
        <v>0</v>
      </c>
      <c r="BU500" s="208">
        <f t="shared" si="637"/>
        <v>0</v>
      </c>
      <c r="BV500" s="208">
        <f t="shared" si="637"/>
        <v>0</v>
      </c>
      <c r="BW500" s="208">
        <f t="shared" si="637"/>
        <v>0</v>
      </c>
      <c r="BX500" s="208">
        <f t="shared" si="637"/>
        <v>0</v>
      </c>
      <c r="BY500" s="208">
        <f t="shared" si="637"/>
        <v>0</v>
      </c>
      <c r="BZ500" s="208">
        <f t="shared" si="637"/>
        <v>0</v>
      </c>
      <c r="CA500" s="208">
        <f t="shared" si="637"/>
        <v>0</v>
      </c>
      <c r="CB500" s="208">
        <f t="shared" si="637"/>
        <v>0</v>
      </c>
      <c r="CC500" s="208">
        <f t="shared" si="637"/>
        <v>0</v>
      </c>
      <c r="CD500" s="208">
        <f t="shared" si="637"/>
        <v>0</v>
      </c>
      <c r="CE500" s="208">
        <f t="shared" si="637"/>
        <v>0</v>
      </c>
      <c r="CF500" s="208">
        <f t="shared" si="637"/>
        <v>0</v>
      </c>
      <c r="CG500" s="180"/>
      <c r="CH500" s="180"/>
      <c r="CI500" s="180"/>
      <c r="CJ500" s="180"/>
      <c r="CK500" s="180"/>
      <c r="CL500" s="180"/>
      <c r="CM500" s="180"/>
      <c r="CN500" s="180"/>
      <c r="CO500" s="180"/>
      <c r="CP500" s="180"/>
      <c r="CQ500" s="180"/>
      <c r="CR500" s="180"/>
      <c r="CS500" s="180"/>
      <c r="CT500" s="180"/>
      <c r="CU500" s="180"/>
      <c r="CV500" s="180"/>
      <c r="CW500" s="180"/>
      <c r="CX500" s="180"/>
      <c r="CY500" s="180"/>
      <c r="CZ500" s="180"/>
      <c r="DA500" s="180"/>
      <c r="DB500" s="180"/>
      <c r="DC500" s="180"/>
      <c r="DD500" s="180"/>
      <c r="DE500" s="180"/>
      <c r="DF500" s="180"/>
      <c r="DG500" s="180"/>
      <c r="DH500" s="180"/>
      <c r="DI500" s="180"/>
      <c r="DJ500" s="180"/>
      <c r="DK500" s="180"/>
      <c r="DL500" s="180"/>
      <c r="DM500" s="180"/>
      <c r="DN500" s="180"/>
      <c r="DO500" s="180"/>
      <c r="DP500" s="180"/>
      <c r="DQ500" s="180"/>
      <c r="DR500" s="180"/>
      <c r="DS500" s="180"/>
      <c r="DT500" s="180"/>
      <c r="DU500" s="180"/>
      <c r="DV500" s="180"/>
      <c r="DW500" s="180"/>
      <c r="DX500" s="180"/>
      <c r="DY500" s="180"/>
      <c r="DZ500" s="180"/>
      <c r="EA500" s="180"/>
      <c r="EB500" s="180"/>
      <c r="EC500" s="180"/>
      <c r="ED500" s="180"/>
      <c r="EE500" s="180"/>
      <c r="EF500" s="180"/>
      <c r="EG500" s="180"/>
      <c r="EH500" s="180"/>
      <c r="EI500" s="180"/>
      <c r="EJ500" s="180"/>
      <c r="EK500" s="180"/>
      <c r="EL500" s="180"/>
      <c r="EM500" s="180"/>
      <c r="EN500" s="180"/>
      <c r="EO500" s="180"/>
      <c r="EP500" s="180"/>
      <c r="EQ500" s="180"/>
      <c r="ER500" s="180"/>
      <c r="ES500" s="180"/>
      <c r="ET500" s="180"/>
      <c r="EU500" s="180"/>
      <c r="EV500" s="180"/>
      <c r="EW500" s="180"/>
      <c r="EX500" s="180"/>
      <c r="EY500" s="180"/>
      <c r="EZ500" s="180"/>
      <c r="FA500" s="180"/>
      <c r="FB500" s="180"/>
      <c r="FC500" s="180"/>
      <c r="FD500" s="180"/>
      <c r="FE500" s="180"/>
      <c r="FF500" s="180"/>
      <c r="FG500" s="180"/>
      <c r="FH500" s="180"/>
    </row>
    <row r="501" spans="2:164" hidden="1" x14ac:dyDescent="0.3">
      <c r="B501" s="699">
        <f>+IFERROR(VLOOKUP(D501,'LP-Servicios'!$E$152:$F$252,2,FALSE),0)</f>
        <v>0</v>
      </c>
      <c r="C501" s="700">
        <f t="shared" si="629"/>
        <v>78</v>
      </c>
      <c r="D501" s="314" t="str">
        <f t="shared" si="629"/>
        <v>-</v>
      </c>
      <c r="E501" s="208">
        <f t="shared" si="632"/>
        <v>0</v>
      </c>
      <c r="F501" s="208">
        <f t="shared" si="638"/>
        <v>0</v>
      </c>
      <c r="G501" s="208">
        <f t="shared" si="638"/>
        <v>0</v>
      </c>
      <c r="H501" s="208">
        <f t="shared" si="638"/>
        <v>0</v>
      </c>
      <c r="I501" s="208">
        <f t="shared" si="638"/>
        <v>0</v>
      </c>
      <c r="J501" s="208">
        <f t="shared" si="638"/>
        <v>0</v>
      </c>
      <c r="K501" s="208">
        <f t="shared" si="638"/>
        <v>0</v>
      </c>
      <c r="L501" s="208">
        <f t="shared" si="638"/>
        <v>0</v>
      </c>
      <c r="M501" s="208">
        <f t="shared" si="638"/>
        <v>0</v>
      </c>
      <c r="N501" s="208">
        <f t="shared" si="638"/>
        <v>0</v>
      </c>
      <c r="O501" s="208">
        <f t="shared" si="638"/>
        <v>0</v>
      </c>
      <c r="P501" s="208">
        <f t="shared" si="638"/>
        <v>0</v>
      </c>
      <c r="Q501" s="208">
        <f t="shared" si="638"/>
        <v>0</v>
      </c>
      <c r="R501" s="208">
        <f t="shared" si="638"/>
        <v>0</v>
      </c>
      <c r="S501" s="208">
        <f t="shared" si="638"/>
        <v>0</v>
      </c>
      <c r="T501" s="208">
        <f t="shared" si="638"/>
        <v>0</v>
      </c>
      <c r="U501" s="208">
        <f t="shared" si="638"/>
        <v>0</v>
      </c>
      <c r="V501" s="208">
        <f t="shared" si="638"/>
        <v>0</v>
      </c>
      <c r="W501" s="208">
        <f t="shared" si="638"/>
        <v>0</v>
      </c>
      <c r="X501" s="208">
        <f t="shared" si="638"/>
        <v>0</v>
      </c>
      <c r="Y501" s="208">
        <f t="shared" si="638"/>
        <v>0</v>
      </c>
      <c r="Z501" s="208">
        <f t="shared" si="638"/>
        <v>0</v>
      </c>
      <c r="AA501" s="208">
        <f t="shared" si="638"/>
        <v>0</v>
      </c>
      <c r="AB501" s="208">
        <f t="shared" si="638"/>
        <v>0</v>
      </c>
      <c r="AC501" s="208">
        <f t="shared" si="638"/>
        <v>0</v>
      </c>
      <c r="AD501" s="208">
        <f t="shared" si="638"/>
        <v>0</v>
      </c>
      <c r="AE501" s="208">
        <f t="shared" si="638"/>
        <v>0</v>
      </c>
      <c r="AF501" s="208">
        <f t="shared" si="638"/>
        <v>0</v>
      </c>
      <c r="AG501" s="208">
        <f t="shared" si="638"/>
        <v>0</v>
      </c>
      <c r="AH501" s="208">
        <f t="shared" si="638"/>
        <v>0</v>
      </c>
      <c r="AI501" s="208">
        <f t="shared" si="638"/>
        <v>0</v>
      </c>
      <c r="AJ501" s="208">
        <f t="shared" si="638"/>
        <v>0</v>
      </c>
      <c r="AK501" s="208">
        <f t="shared" si="638"/>
        <v>0</v>
      </c>
      <c r="AL501" s="208">
        <f t="shared" si="638"/>
        <v>0</v>
      </c>
      <c r="AM501" s="208">
        <f t="shared" si="638"/>
        <v>0</v>
      </c>
      <c r="AN501" s="208">
        <f t="shared" si="638"/>
        <v>0</v>
      </c>
      <c r="AO501" s="208">
        <f t="shared" si="638"/>
        <v>0</v>
      </c>
      <c r="AP501" s="208">
        <f t="shared" si="638"/>
        <v>0</v>
      </c>
      <c r="AQ501" s="208">
        <f t="shared" si="638"/>
        <v>0</v>
      </c>
      <c r="AR501" s="208">
        <f t="shared" si="638"/>
        <v>0</v>
      </c>
      <c r="AS501" s="208">
        <f t="shared" si="638"/>
        <v>0</v>
      </c>
      <c r="AT501" s="208">
        <f t="shared" si="638"/>
        <v>0</v>
      </c>
      <c r="AU501" s="208">
        <f t="shared" si="638"/>
        <v>0</v>
      </c>
      <c r="AV501" s="208">
        <f t="shared" si="638"/>
        <v>0</v>
      </c>
      <c r="AW501" s="208">
        <f t="shared" si="638"/>
        <v>0</v>
      </c>
      <c r="AX501" s="208">
        <f t="shared" si="638"/>
        <v>0</v>
      </c>
      <c r="AY501" s="208">
        <f t="shared" si="638"/>
        <v>0</v>
      </c>
      <c r="AZ501" s="208">
        <f t="shared" si="638"/>
        <v>0</v>
      </c>
      <c r="BA501" s="208">
        <f t="shared" si="638"/>
        <v>0</v>
      </c>
      <c r="BB501" s="208">
        <f t="shared" si="638"/>
        <v>0</v>
      </c>
      <c r="BC501" s="208">
        <f t="shared" si="638"/>
        <v>0</v>
      </c>
      <c r="BD501" s="208">
        <f t="shared" si="638"/>
        <v>0</v>
      </c>
      <c r="BE501" s="208">
        <f t="shared" si="638"/>
        <v>0</v>
      </c>
      <c r="BF501" s="208">
        <f t="shared" si="638"/>
        <v>0</v>
      </c>
      <c r="BG501" s="208">
        <f t="shared" si="638"/>
        <v>0</v>
      </c>
      <c r="BH501" s="208">
        <f t="shared" si="638"/>
        <v>0</v>
      </c>
      <c r="BI501" s="208">
        <f t="shared" si="638"/>
        <v>0</v>
      </c>
      <c r="BJ501" s="208">
        <f t="shared" si="638"/>
        <v>0</v>
      </c>
      <c r="BK501" s="208">
        <f t="shared" si="638"/>
        <v>0</v>
      </c>
      <c r="BL501" s="208">
        <f t="shared" si="638"/>
        <v>0</v>
      </c>
      <c r="BM501" s="208">
        <f t="shared" si="638"/>
        <v>0</v>
      </c>
      <c r="BN501" s="208">
        <f t="shared" si="638"/>
        <v>0</v>
      </c>
      <c r="BO501" s="208">
        <f t="shared" si="638"/>
        <v>0</v>
      </c>
      <c r="BP501" s="208">
        <f t="shared" si="638"/>
        <v>0</v>
      </c>
      <c r="BQ501" s="208">
        <f t="shared" ref="BQ501:CF504" si="639">+$B501*BQ192</f>
        <v>0</v>
      </c>
      <c r="BR501" s="208">
        <f t="shared" si="639"/>
        <v>0</v>
      </c>
      <c r="BS501" s="208">
        <f t="shared" si="639"/>
        <v>0</v>
      </c>
      <c r="BT501" s="208">
        <f t="shared" si="639"/>
        <v>0</v>
      </c>
      <c r="BU501" s="208">
        <f t="shared" si="639"/>
        <v>0</v>
      </c>
      <c r="BV501" s="208">
        <f t="shared" si="639"/>
        <v>0</v>
      </c>
      <c r="BW501" s="208">
        <f t="shared" si="639"/>
        <v>0</v>
      </c>
      <c r="BX501" s="208">
        <f t="shared" si="639"/>
        <v>0</v>
      </c>
      <c r="BY501" s="208">
        <f t="shared" si="639"/>
        <v>0</v>
      </c>
      <c r="BZ501" s="208">
        <f t="shared" si="639"/>
        <v>0</v>
      </c>
      <c r="CA501" s="208">
        <f t="shared" si="639"/>
        <v>0</v>
      </c>
      <c r="CB501" s="208">
        <f t="shared" si="639"/>
        <v>0</v>
      </c>
      <c r="CC501" s="208">
        <f t="shared" si="639"/>
        <v>0</v>
      </c>
      <c r="CD501" s="208">
        <f t="shared" si="639"/>
        <v>0</v>
      </c>
      <c r="CE501" s="208">
        <f t="shared" si="639"/>
        <v>0</v>
      </c>
      <c r="CF501" s="208">
        <f t="shared" si="639"/>
        <v>0</v>
      </c>
      <c r="CG501" s="180"/>
      <c r="CH501" s="180"/>
      <c r="CI501" s="180"/>
      <c r="CJ501" s="180"/>
      <c r="CK501" s="180"/>
      <c r="CL501" s="180"/>
      <c r="CM501" s="180"/>
      <c r="CN501" s="180"/>
      <c r="CO501" s="180"/>
      <c r="CP501" s="180"/>
      <c r="CQ501" s="180"/>
      <c r="CR501" s="180"/>
      <c r="CS501" s="180"/>
      <c r="CT501" s="180"/>
      <c r="CU501" s="180"/>
      <c r="CV501" s="180"/>
      <c r="CW501" s="180"/>
      <c r="CX501" s="180"/>
      <c r="CY501" s="180"/>
      <c r="CZ501" s="180"/>
      <c r="DA501" s="180"/>
      <c r="DB501" s="180"/>
      <c r="DC501" s="180"/>
      <c r="DD501" s="180"/>
      <c r="DE501" s="180"/>
      <c r="DF501" s="180"/>
      <c r="DG501" s="180"/>
      <c r="DH501" s="180"/>
      <c r="DI501" s="180"/>
      <c r="DJ501" s="180"/>
      <c r="DK501" s="180"/>
      <c r="DL501" s="180"/>
      <c r="DM501" s="180"/>
      <c r="DN501" s="180"/>
      <c r="DO501" s="180"/>
      <c r="DP501" s="180"/>
      <c r="DQ501" s="180"/>
      <c r="DR501" s="180"/>
      <c r="DS501" s="180"/>
      <c r="DT501" s="180"/>
      <c r="DU501" s="180"/>
      <c r="DV501" s="180"/>
      <c r="DW501" s="180"/>
      <c r="DX501" s="180"/>
      <c r="DY501" s="180"/>
      <c r="DZ501" s="180"/>
      <c r="EA501" s="180"/>
      <c r="EB501" s="180"/>
      <c r="EC501" s="180"/>
      <c r="ED501" s="180"/>
      <c r="EE501" s="180"/>
      <c r="EF501" s="180"/>
      <c r="EG501" s="180"/>
      <c r="EH501" s="180"/>
      <c r="EI501" s="180"/>
      <c r="EJ501" s="180"/>
      <c r="EK501" s="180"/>
      <c r="EL501" s="180"/>
      <c r="EM501" s="180"/>
      <c r="EN501" s="180"/>
      <c r="EO501" s="180"/>
      <c r="EP501" s="180"/>
      <c r="EQ501" s="180"/>
      <c r="ER501" s="180"/>
      <c r="ES501" s="180"/>
      <c r="ET501" s="180"/>
      <c r="EU501" s="180"/>
      <c r="EV501" s="180"/>
      <c r="EW501" s="180"/>
      <c r="EX501" s="180"/>
      <c r="EY501" s="180"/>
      <c r="EZ501" s="180"/>
      <c r="FA501" s="180"/>
      <c r="FB501" s="180"/>
      <c r="FC501" s="180"/>
      <c r="FD501" s="180"/>
      <c r="FE501" s="180"/>
      <c r="FF501" s="180"/>
      <c r="FG501" s="180"/>
      <c r="FH501" s="180"/>
    </row>
    <row r="502" spans="2:164" hidden="1" x14ac:dyDescent="0.3">
      <c r="B502" s="699">
        <f>+IFERROR(VLOOKUP(D502,'LP-Servicios'!$E$152:$F$252,2,FALSE),0)</f>
        <v>0</v>
      </c>
      <c r="C502" s="700">
        <f t="shared" si="629"/>
        <v>79</v>
      </c>
      <c r="D502" s="314" t="str">
        <f t="shared" si="629"/>
        <v>-</v>
      </c>
      <c r="E502" s="208">
        <f t="shared" si="632"/>
        <v>0</v>
      </c>
      <c r="F502" s="208">
        <f t="shared" ref="F502:BQ505" si="640">+$B502*F193</f>
        <v>0</v>
      </c>
      <c r="G502" s="208">
        <f t="shared" si="640"/>
        <v>0</v>
      </c>
      <c r="H502" s="208">
        <f t="shared" si="640"/>
        <v>0</v>
      </c>
      <c r="I502" s="208">
        <f t="shared" si="640"/>
        <v>0</v>
      </c>
      <c r="J502" s="208">
        <f t="shared" si="640"/>
        <v>0</v>
      </c>
      <c r="K502" s="208">
        <f t="shared" si="640"/>
        <v>0</v>
      </c>
      <c r="L502" s="208">
        <f t="shared" si="640"/>
        <v>0</v>
      </c>
      <c r="M502" s="208">
        <f t="shared" si="640"/>
        <v>0</v>
      </c>
      <c r="N502" s="208">
        <f t="shared" si="640"/>
        <v>0</v>
      </c>
      <c r="O502" s="208">
        <f t="shared" si="640"/>
        <v>0</v>
      </c>
      <c r="P502" s="208">
        <f t="shared" si="640"/>
        <v>0</v>
      </c>
      <c r="Q502" s="208">
        <f t="shared" si="640"/>
        <v>0</v>
      </c>
      <c r="R502" s="208">
        <f t="shared" si="640"/>
        <v>0</v>
      </c>
      <c r="S502" s="208">
        <f t="shared" si="640"/>
        <v>0</v>
      </c>
      <c r="T502" s="208">
        <f t="shared" si="640"/>
        <v>0</v>
      </c>
      <c r="U502" s="208">
        <f t="shared" si="640"/>
        <v>0</v>
      </c>
      <c r="V502" s="208">
        <f t="shared" si="640"/>
        <v>0</v>
      </c>
      <c r="W502" s="208">
        <f t="shared" si="640"/>
        <v>0</v>
      </c>
      <c r="X502" s="208">
        <f t="shared" si="640"/>
        <v>0</v>
      </c>
      <c r="Y502" s="208">
        <f t="shared" si="640"/>
        <v>0</v>
      </c>
      <c r="Z502" s="208">
        <f t="shared" si="640"/>
        <v>0</v>
      </c>
      <c r="AA502" s="208">
        <f t="shared" si="640"/>
        <v>0</v>
      </c>
      <c r="AB502" s="208">
        <f t="shared" si="640"/>
        <v>0</v>
      </c>
      <c r="AC502" s="208">
        <f t="shared" si="640"/>
        <v>0</v>
      </c>
      <c r="AD502" s="208">
        <f t="shared" si="640"/>
        <v>0</v>
      </c>
      <c r="AE502" s="208">
        <f t="shared" si="640"/>
        <v>0</v>
      </c>
      <c r="AF502" s="208">
        <f t="shared" si="640"/>
        <v>0</v>
      </c>
      <c r="AG502" s="208">
        <f t="shared" si="640"/>
        <v>0</v>
      </c>
      <c r="AH502" s="208">
        <f t="shared" si="640"/>
        <v>0</v>
      </c>
      <c r="AI502" s="208">
        <f t="shared" si="640"/>
        <v>0</v>
      </c>
      <c r="AJ502" s="208">
        <f t="shared" si="640"/>
        <v>0</v>
      </c>
      <c r="AK502" s="208">
        <f t="shared" si="640"/>
        <v>0</v>
      </c>
      <c r="AL502" s="208">
        <f t="shared" si="640"/>
        <v>0</v>
      </c>
      <c r="AM502" s="208">
        <f t="shared" si="640"/>
        <v>0</v>
      </c>
      <c r="AN502" s="208">
        <f t="shared" si="640"/>
        <v>0</v>
      </c>
      <c r="AO502" s="208">
        <f t="shared" si="640"/>
        <v>0</v>
      </c>
      <c r="AP502" s="208">
        <f t="shared" si="640"/>
        <v>0</v>
      </c>
      <c r="AQ502" s="208">
        <f t="shared" si="640"/>
        <v>0</v>
      </c>
      <c r="AR502" s="208">
        <f t="shared" si="640"/>
        <v>0</v>
      </c>
      <c r="AS502" s="208">
        <f t="shared" si="640"/>
        <v>0</v>
      </c>
      <c r="AT502" s="208">
        <f t="shared" si="640"/>
        <v>0</v>
      </c>
      <c r="AU502" s="208">
        <f t="shared" si="640"/>
        <v>0</v>
      </c>
      <c r="AV502" s="208">
        <f t="shared" si="640"/>
        <v>0</v>
      </c>
      <c r="AW502" s="208">
        <f t="shared" si="640"/>
        <v>0</v>
      </c>
      <c r="AX502" s="208">
        <f t="shared" si="640"/>
        <v>0</v>
      </c>
      <c r="AY502" s="208">
        <f t="shared" si="640"/>
        <v>0</v>
      </c>
      <c r="AZ502" s="208">
        <f t="shared" si="640"/>
        <v>0</v>
      </c>
      <c r="BA502" s="208">
        <f t="shared" si="640"/>
        <v>0</v>
      </c>
      <c r="BB502" s="208">
        <f t="shared" si="640"/>
        <v>0</v>
      </c>
      <c r="BC502" s="208">
        <f t="shared" si="640"/>
        <v>0</v>
      </c>
      <c r="BD502" s="208">
        <f t="shared" si="640"/>
        <v>0</v>
      </c>
      <c r="BE502" s="208">
        <f t="shared" si="640"/>
        <v>0</v>
      </c>
      <c r="BF502" s="208">
        <f t="shared" si="640"/>
        <v>0</v>
      </c>
      <c r="BG502" s="208">
        <f t="shared" si="640"/>
        <v>0</v>
      </c>
      <c r="BH502" s="208">
        <f t="shared" si="640"/>
        <v>0</v>
      </c>
      <c r="BI502" s="208">
        <f t="shared" si="640"/>
        <v>0</v>
      </c>
      <c r="BJ502" s="208">
        <f t="shared" si="640"/>
        <v>0</v>
      </c>
      <c r="BK502" s="208">
        <f t="shared" si="640"/>
        <v>0</v>
      </c>
      <c r="BL502" s="208">
        <f t="shared" si="640"/>
        <v>0</v>
      </c>
      <c r="BM502" s="208">
        <f t="shared" si="640"/>
        <v>0</v>
      </c>
      <c r="BN502" s="208">
        <f t="shared" si="640"/>
        <v>0</v>
      </c>
      <c r="BO502" s="208">
        <f t="shared" si="640"/>
        <v>0</v>
      </c>
      <c r="BP502" s="208">
        <f t="shared" si="640"/>
        <v>0</v>
      </c>
      <c r="BQ502" s="208">
        <f t="shared" si="640"/>
        <v>0</v>
      </c>
      <c r="BR502" s="208">
        <f t="shared" si="639"/>
        <v>0</v>
      </c>
      <c r="BS502" s="208">
        <f t="shared" si="639"/>
        <v>0</v>
      </c>
      <c r="BT502" s="208">
        <f t="shared" si="639"/>
        <v>0</v>
      </c>
      <c r="BU502" s="208">
        <f t="shared" si="639"/>
        <v>0</v>
      </c>
      <c r="BV502" s="208">
        <f t="shared" si="639"/>
        <v>0</v>
      </c>
      <c r="BW502" s="208">
        <f t="shared" si="639"/>
        <v>0</v>
      </c>
      <c r="BX502" s="208">
        <f t="shared" si="639"/>
        <v>0</v>
      </c>
      <c r="BY502" s="208">
        <f t="shared" si="639"/>
        <v>0</v>
      </c>
      <c r="BZ502" s="208">
        <f t="shared" si="639"/>
        <v>0</v>
      </c>
      <c r="CA502" s="208">
        <f t="shared" si="639"/>
        <v>0</v>
      </c>
      <c r="CB502" s="208">
        <f t="shared" si="639"/>
        <v>0</v>
      </c>
      <c r="CC502" s="208">
        <f t="shared" si="639"/>
        <v>0</v>
      </c>
      <c r="CD502" s="208">
        <f t="shared" si="639"/>
        <v>0</v>
      </c>
      <c r="CE502" s="208">
        <f t="shared" si="639"/>
        <v>0</v>
      </c>
      <c r="CF502" s="208">
        <f t="shared" si="639"/>
        <v>0</v>
      </c>
      <c r="CG502" s="180"/>
      <c r="CH502" s="180"/>
      <c r="CI502" s="180"/>
      <c r="CJ502" s="180"/>
      <c r="CK502" s="180"/>
      <c r="CL502" s="180"/>
      <c r="CM502" s="180"/>
      <c r="CN502" s="180"/>
      <c r="CO502" s="180"/>
      <c r="CP502" s="180"/>
      <c r="CQ502" s="180"/>
      <c r="CR502" s="180"/>
      <c r="CS502" s="180"/>
      <c r="CT502" s="180"/>
      <c r="CU502" s="180"/>
      <c r="CV502" s="180"/>
      <c r="CW502" s="180"/>
      <c r="CX502" s="180"/>
      <c r="CY502" s="180"/>
      <c r="CZ502" s="180"/>
      <c r="DA502" s="180"/>
      <c r="DB502" s="180"/>
      <c r="DC502" s="180"/>
      <c r="DD502" s="180"/>
      <c r="DE502" s="180"/>
      <c r="DF502" s="180"/>
      <c r="DG502" s="180"/>
      <c r="DH502" s="180"/>
      <c r="DI502" s="180"/>
      <c r="DJ502" s="180"/>
      <c r="DK502" s="180"/>
      <c r="DL502" s="180"/>
      <c r="DM502" s="180"/>
      <c r="DN502" s="180"/>
      <c r="DO502" s="180"/>
      <c r="DP502" s="180"/>
      <c r="DQ502" s="180"/>
      <c r="DR502" s="180"/>
      <c r="DS502" s="180"/>
      <c r="DT502" s="180"/>
      <c r="DU502" s="180"/>
      <c r="DV502" s="180"/>
      <c r="DW502" s="180"/>
      <c r="DX502" s="180"/>
      <c r="DY502" s="180"/>
      <c r="DZ502" s="180"/>
      <c r="EA502" s="180"/>
      <c r="EB502" s="180"/>
      <c r="EC502" s="180"/>
      <c r="ED502" s="180"/>
      <c r="EE502" s="180"/>
      <c r="EF502" s="180"/>
      <c r="EG502" s="180"/>
      <c r="EH502" s="180"/>
      <c r="EI502" s="180"/>
      <c r="EJ502" s="180"/>
      <c r="EK502" s="180"/>
      <c r="EL502" s="180"/>
      <c r="EM502" s="180"/>
      <c r="EN502" s="180"/>
      <c r="EO502" s="180"/>
      <c r="EP502" s="180"/>
      <c r="EQ502" s="180"/>
      <c r="ER502" s="180"/>
      <c r="ES502" s="180"/>
      <c r="ET502" s="180"/>
      <c r="EU502" s="180"/>
      <c r="EV502" s="180"/>
      <c r="EW502" s="180"/>
      <c r="EX502" s="180"/>
      <c r="EY502" s="180"/>
      <c r="EZ502" s="180"/>
      <c r="FA502" s="180"/>
      <c r="FB502" s="180"/>
      <c r="FC502" s="180"/>
      <c r="FD502" s="180"/>
      <c r="FE502" s="180"/>
      <c r="FF502" s="180"/>
      <c r="FG502" s="180"/>
      <c r="FH502" s="180"/>
    </row>
    <row r="503" spans="2:164" hidden="1" x14ac:dyDescent="0.3">
      <c r="B503" s="699">
        <f>+IFERROR(VLOOKUP(D503,'LP-Servicios'!$E$152:$F$252,2,FALSE),0)</f>
        <v>0</v>
      </c>
      <c r="C503" s="700">
        <f t="shared" si="629"/>
        <v>80</v>
      </c>
      <c r="D503" s="314" t="str">
        <f t="shared" si="629"/>
        <v>-</v>
      </c>
      <c r="E503" s="208">
        <f t="shared" si="632"/>
        <v>0</v>
      </c>
      <c r="F503" s="208">
        <f t="shared" si="640"/>
        <v>0</v>
      </c>
      <c r="G503" s="208">
        <f t="shared" si="640"/>
        <v>0</v>
      </c>
      <c r="H503" s="208">
        <f t="shared" si="640"/>
        <v>0</v>
      </c>
      <c r="I503" s="208">
        <f t="shared" si="640"/>
        <v>0</v>
      </c>
      <c r="J503" s="208">
        <f t="shared" si="640"/>
        <v>0</v>
      </c>
      <c r="K503" s="208">
        <f t="shared" si="640"/>
        <v>0</v>
      </c>
      <c r="L503" s="208">
        <f t="shared" si="640"/>
        <v>0</v>
      </c>
      <c r="M503" s="208">
        <f t="shared" si="640"/>
        <v>0</v>
      </c>
      <c r="N503" s="208">
        <f t="shared" si="640"/>
        <v>0</v>
      </c>
      <c r="O503" s="208">
        <f t="shared" si="640"/>
        <v>0</v>
      </c>
      <c r="P503" s="208">
        <f t="shared" si="640"/>
        <v>0</v>
      </c>
      <c r="Q503" s="208">
        <f t="shared" si="640"/>
        <v>0</v>
      </c>
      <c r="R503" s="208">
        <f t="shared" si="640"/>
        <v>0</v>
      </c>
      <c r="S503" s="208">
        <f t="shared" si="640"/>
        <v>0</v>
      </c>
      <c r="T503" s="208">
        <f t="shared" si="640"/>
        <v>0</v>
      </c>
      <c r="U503" s="208">
        <f t="shared" si="640"/>
        <v>0</v>
      </c>
      <c r="V503" s="208">
        <f t="shared" si="640"/>
        <v>0</v>
      </c>
      <c r="W503" s="208">
        <f t="shared" si="640"/>
        <v>0</v>
      </c>
      <c r="X503" s="208">
        <f t="shared" si="640"/>
        <v>0</v>
      </c>
      <c r="Y503" s="208">
        <f t="shared" si="640"/>
        <v>0</v>
      </c>
      <c r="Z503" s="208">
        <f t="shared" si="640"/>
        <v>0</v>
      </c>
      <c r="AA503" s="208">
        <f t="shared" si="640"/>
        <v>0</v>
      </c>
      <c r="AB503" s="208">
        <f t="shared" si="640"/>
        <v>0</v>
      </c>
      <c r="AC503" s="208">
        <f t="shared" si="640"/>
        <v>0</v>
      </c>
      <c r="AD503" s="208">
        <f t="shared" si="640"/>
        <v>0</v>
      </c>
      <c r="AE503" s="208">
        <f t="shared" si="640"/>
        <v>0</v>
      </c>
      <c r="AF503" s="208">
        <f t="shared" si="640"/>
        <v>0</v>
      </c>
      <c r="AG503" s="208">
        <f t="shared" si="640"/>
        <v>0</v>
      </c>
      <c r="AH503" s="208">
        <f t="shared" si="640"/>
        <v>0</v>
      </c>
      <c r="AI503" s="208">
        <f t="shared" si="640"/>
        <v>0</v>
      </c>
      <c r="AJ503" s="208">
        <f t="shared" si="640"/>
        <v>0</v>
      </c>
      <c r="AK503" s="208">
        <f t="shared" si="640"/>
        <v>0</v>
      </c>
      <c r="AL503" s="208">
        <f t="shared" si="640"/>
        <v>0</v>
      </c>
      <c r="AM503" s="208">
        <f t="shared" si="640"/>
        <v>0</v>
      </c>
      <c r="AN503" s="208">
        <f t="shared" si="640"/>
        <v>0</v>
      </c>
      <c r="AO503" s="208">
        <f t="shared" si="640"/>
        <v>0</v>
      </c>
      <c r="AP503" s="208">
        <f t="shared" si="640"/>
        <v>0</v>
      </c>
      <c r="AQ503" s="208">
        <f t="shared" si="640"/>
        <v>0</v>
      </c>
      <c r="AR503" s="208">
        <f t="shared" si="640"/>
        <v>0</v>
      </c>
      <c r="AS503" s="208">
        <f t="shared" si="640"/>
        <v>0</v>
      </c>
      <c r="AT503" s="208">
        <f t="shared" si="640"/>
        <v>0</v>
      </c>
      <c r="AU503" s="208">
        <f t="shared" si="640"/>
        <v>0</v>
      </c>
      <c r="AV503" s="208">
        <f t="shared" si="640"/>
        <v>0</v>
      </c>
      <c r="AW503" s="208">
        <f t="shared" si="640"/>
        <v>0</v>
      </c>
      <c r="AX503" s="208">
        <f t="shared" si="640"/>
        <v>0</v>
      </c>
      <c r="AY503" s="208">
        <f t="shared" si="640"/>
        <v>0</v>
      </c>
      <c r="AZ503" s="208">
        <f t="shared" si="640"/>
        <v>0</v>
      </c>
      <c r="BA503" s="208">
        <f t="shared" si="640"/>
        <v>0</v>
      </c>
      <c r="BB503" s="208">
        <f t="shared" si="640"/>
        <v>0</v>
      </c>
      <c r="BC503" s="208">
        <f t="shared" si="640"/>
        <v>0</v>
      </c>
      <c r="BD503" s="208">
        <f t="shared" si="640"/>
        <v>0</v>
      </c>
      <c r="BE503" s="208">
        <f t="shared" si="640"/>
        <v>0</v>
      </c>
      <c r="BF503" s="208">
        <f t="shared" si="640"/>
        <v>0</v>
      </c>
      <c r="BG503" s="208">
        <f t="shared" si="640"/>
        <v>0</v>
      </c>
      <c r="BH503" s="208">
        <f t="shared" si="640"/>
        <v>0</v>
      </c>
      <c r="BI503" s="208">
        <f t="shared" si="640"/>
        <v>0</v>
      </c>
      <c r="BJ503" s="208">
        <f t="shared" si="640"/>
        <v>0</v>
      </c>
      <c r="BK503" s="208">
        <f t="shared" si="640"/>
        <v>0</v>
      </c>
      <c r="BL503" s="208">
        <f t="shared" si="640"/>
        <v>0</v>
      </c>
      <c r="BM503" s="208">
        <f t="shared" si="640"/>
        <v>0</v>
      </c>
      <c r="BN503" s="208">
        <f t="shared" si="640"/>
        <v>0</v>
      </c>
      <c r="BO503" s="208">
        <f t="shared" si="640"/>
        <v>0</v>
      </c>
      <c r="BP503" s="208">
        <f t="shared" si="640"/>
        <v>0</v>
      </c>
      <c r="BQ503" s="208">
        <f t="shared" si="640"/>
        <v>0</v>
      </c>
      <c r="BR503" s="208">
        <f t="shared" si="639"/>
        <v>0</v>
      </c>
      <c r="BS503" s="208">
        <f t="shared" si="639"/>
        <v>0</v>
      </c>
      <c r="BT503" s="208">
        <f t="shared" si="639"/>
        <v>0</v>
      </c>
      <c r="BU503" s="208">
        <f t="shared" si="639"/>
        <v>0</v>
      </c>
      <c r="BV503" s="208">
        <f t="shared" si="639"/>
        <v>0</v>
      </c>
      <c r="BW503" s="208">
        <f t="shared" si="639"/>
        <v>0</v>
      </c>
      <c r="BX503" s="208">
        <f t="shared" si="639"/>
        <v>0</v>
      </c>
      <c r="BY503" s="208">
        <f t="shared" si="639"/>
        <v>0</v>
      </c>
      <c r="BZ503" s="208">
        <f t="shared" si="639"/>
        <v>0</v>
      </c>
      <c r="CA503" s="208">
        <f t="shared" si="639"/>
        <v>0</v>
      </c>
      <c r="CB503" s="208">
        <f t="shared" si="639"/>
        <v>0</v>
      </c>
      <c r="CC503" s="208">
        <f t="shared" si="639"/>
        <v>0</v>
      </c>
      <c r="CD503" s="208">
        <f t="shared" si="639"/>
        <v>0</v>
      </c>
      <c r="CE503" s="208">
        <f t="shared" si="639"/>
        <v>0</v>
      </c>
      <c r="CF503" s="208">
        <f t="shared" si="639"/>
        <v>0</v>
      </c>
      <c r="CG503" s="180"/>
      <c r="CH503" s="180"/>
      <c r="CI503" s="180"/>
      <c r="CJ503" s="180"/>
      <c r="CK503" s="180"/>
      <c r="CL503" s="180"/>
      <c r="CM503" s="180"/>
      <c r="CN503" s="180"/>
      <c r="CO503" s="180"/>
      <c r="CP503" s="180"/>
      <c r="CQ503" s="180"/>
      <c r="CR503" s="180"/>
      <c r="CS503" s="180"/>
      <c r="CT503" s="180"/>
      <c r="CU503" s="180"/>
      <c r="CV503" s="180"/>
      <c r="CW503" s="180"/>
      <c r="CX503" s="180"/>
      <c r="CY503" s="180"/>
      <c r="CZ503" s="180"/>
      <c r="DA503" s="180"/>
      <c r="DB503" s="180"/>
      <c r="DC503" s="180"/>
      <c r="DD503" s="180"/>
      <c r="DE503" s="180"/>
      <c r="DF503" s="180"/>
      <c r="DG503" s="180"/>
      <c r="DH503" s="180"/>
      <c r="DI503" s="180"/>
      <c r="DJ503" s="180"/>
      <c r="DK503" s="180"/>
      <c r="DL503" s="180"/>
      <c r="DM503" s="180"/>
      <c r="DN503" s="180"/>
      <c r="DO503" s="180"/>
      <c r="DP503" s="180"/>
      <c r="DQ503" s="180"/>
      <c r="DR503" s="180"/>
      <c r="DS503" s="180"/>
      <c r="DT503" s="180"/>
      <c r="DU503" s="180"/>
      <c r="DV503" s="180"/>
      <c r="DW503" s="180"/>
      <c r="DX503" s="180"/>
      <c r="DY503" s="180"/>
      <c r="DZ503" s="180"/>
      <c r="EA503" s="180"/>
      <c r="EB503" s="180"/>
      <c r="EC503" s="180"/>
      <c r="ED503" s="180"/>
      <c r="EE503" s="180"/>
      <c r="EF503" s="180"/>
      <c r="EG503" s="180"/>
      <c r="EH503" s="180"/>
      <c r="EI503" s="180"/>
      <c r="EJ503" s="180"/>
      <c r="EK503" s="180"/>
      <c r="EL503" s="180"/>
      <c r="EM503" s="180"/>
      <c r="EN503" s="180"/>
      <c r="EO503" s="180"/>
      <c r="EP503" s="180"/>
      <c r="EQ503" s="180"/>
      <c r="ER503" s="180"/>
      <c r="ES503" s="180"/>
      <c r="ET503" s="180"/>
      <c r="EU503" s="180"/>
      <c r="EV503" s="180"/>
      <c r="EW503" s="180"/>
      <c r="EX503" s="180"/>
      <c r="EY503" s="180"/>
      <c r="EZ503" s="180"/>
      <c r="FA503" s="180"/>
      <c r="FB503" s="180"/>
      <c r="FC503" s="180"/>
      <c r="FD503" s="180"/>
      <c r="FE503" s="180"/>
      <c r="FF503" s="180"/>
      <c r="FG503" s="180"/>
      <c r="FH503" s="180"/>
    </row>
    <row r="504" spans="2:164" hidden="1" x14ac:dyDescent="0.3">
      <c r="B504" s="699">
        <f>+IFERROR(VLOOKUP(D504,'LP-Servicios'!$E$152:$F$252,2,FALSE),0)</f>
        <v>0</v>
      </c>
      <c r="C504" s="700">
        <f t="shared" ref="C504:D523" si="641">+C87</f>
        <v>81</v>
      </c>
      <c r="D504" s="314" t="str">
        <f t="shared" si="641"/>
        <v>-</v>
      </c>
      <c r="E504" s="208">
        <f t="shared" si="632"/>
        <v>0</v>
      </c>
      <c r="F504" s="208">
        <f t="shared" si="640"/>
        <v>0</v>
      </c>
      <c r="G504" s="208">
        <f t="shared" si="640"/>
        <v>0</v>
      </c>
      <c r="H504" s="208">
        <f t="shared" si="640"/>
        <v>0</v>
      </c>
      <c r="I504" s="208">
        <f t="shared" si="640"/>
        <v>0</v>
      </c>
      <c r="J504" s="208">
        <f t="shared" si="640"/>
        <v>0</v>
      </c>
      <c r="K504" s="208">
        <f t="shared" si="640"/>
        <v>0</v>
      </c>
      <c r="L504" s="208">
        <f t="shared" si="640"/>
        <v>0</v>
      </c>
      <c r="M504" s="208">
        <f t="shared" si="640"/>
        <v>0</v>
      </c>
      <c r="N504" s="208">
        <f t="shared" si="640"/>
        <v>0</v>
      </c>
      <c r="O504" s="208">
        <f t="shared" si="640"/>
        <v>0</v>
      </c>
      <c r="P504" s="208">
        <f t="shared" si="640"/>
        <v>0</v>
      </c>
      <c r="Q504" s="208">
        <f t="shared" si="640"/>
        <v>0</v>
      </c>
      <c r="R504" s="208">
        <f t="shared" si="640"/>
        <v>0</v>
      </c>
      <c r="S504" s="208">
        <f t="shared" si="640"/>
        <v>0</v>
      </c>
      <c r="T504" s="208">
        <f t="shared" si="640"/>
        <v>0</v>
      </c>
      <c r="U504" s="208">
        <f t="shared" si="640"/>
        <v>0</v>
      </c>
      <c r="V504" s="208">
        <f t="shared" si="640"/>
        <v>0</v>
      </c>
      <c r="W504" s="208">
        <f t="shared" si="640"/>
        <v>0</v>
      </c>
      <c r="X504" s="208">
        <f t="shared" si="640"/>
        <v>0</v>
      </c>
      <c r="Y504" s="208">
        <f t="shared" si="640"/>
        <v>0</v>
      </c>
      <c r="Z504" s="208">
        <f t="shared" si="640"/>
        <v>0</v>
      </c>
      <c r="AA504" s="208">
        <f t="shared" si="640"/>
        <v>0</v>
      </c>
      <c r="AB504" s="208">
        <f t="shared" si="640"/>
        <v>0</v>
      </c>
      <c r="AC504" s="208">
        <f t="shared" si="640"/>
        <v>0</v>
      </c>
      <c r="AD504" s="208">
        <f t="shared" si="640"/>
        <v>0</v>
      </c>
      <c r="AE504" s="208">
        <f t="shared" si="640"/>
        <v>0</v>
      </c>
      <c r="AF504" s="208">
        <f t="shared" si="640"/>
        <v>0</v>
      </c>
      <c r="AG504" s="208">
        <f t="shared" si="640"/>
        <v>0</v>
      </c>
      <c r="AH504" s="208">
        <f t="shared" si="640"/>
        <v>0</v>
      </c>
      <c r="AI504" s="208">
        <f t="shared" si="640"/>
        <v>0</v>
      </c>
      <c r="AJ504" s="208">
        <f t="shared" si="640"/>
        <v>0</v>
      </c>
      <c r="AK504" s="208">
        <f t="shared" si="640"/>
        <v>0</v>
      </c>
      <c r="AL504" s="208">
        <f t="shared" si="640"/>
        <v>0</v>
      </c>
      <c r="AM504" s="208">
        <f t="shared" si="640"/>
        <v>0</v>
      </c>
      <c r="AN504" s="208">
        <f t="shared" si="640"/>
        <v>0</v>
      </c>
      <c r="AO504" s="208">
        <f t="shared" si="640"/>
        <v>0</v>
      </c>
      <c r="AP504" s="208">
        <f t="shared" si="640"/>
        <v>0</v>
      </c>
      <c r="AQ504" s="208">
        <f t="shared" si="640"/>
        <v>0</v>
      </c>
      <c r="AR504" s="208">
        <f t="shared" si="640"/>
        <v>0</v>
      </c>
      <c r="AS504" s="208">
        <f t="shared" si="640"/>
        <v>0</v>
      </c>
      <c r="AT504" s="208">
        <f t="shared" si="640"/>
        <v>0</v>
      </c>
      <c r="AU504" s="208">
        <f t="shared" si="640"/>
        <v>0</v>
      </c>
      <c r="AV504" s="208">
        <f t="shared" si="640"/>
        <v>0</v>
      </c>
      <c r="AW504" s="208">
        <f t="shared" si="640"/>
        <v>0</v>
      </c>
      <c r="AX504" s="208">
        <f t="shared" si="640"/>
        <v>0</v>
      </c>
      <c r="AY504" s="208">
        <f t="shared" si="640"/>
        <v>0</v>
      </c>
      <c r="AZ504" s="208">
        <f t="shared" si="640"/>
        <v>0</v>
      </c>
      <c r="BA504" s="208">
        <f t="shared" si="640"/>
        <v>0</v>
      </c>
      <c r="BB504" s="208">
        <f t="shared" si="640"/>
        <v>0</v>
      </c>
      <c r="BC504" s="208">
        <f t="shared" si="640"/>
        <v>0</v>
      </c>
      <c r="BD504" s="208">
        <f t="shared" si="640"/>
        <v>0</v>
      </c>
      <c r="BE504" s="208">
        <f t="shared" si="640"/>
        <v>0</v>
      </c>
      <c r="BF504" s="208">
        <f t="shared" si="640"/>
        <v>0</v>
      </c>
      <c r="BG504" s="208">
        <f t="shared" si="640"/>
        <v>0</v>
      </c>
      <c r="BH504" s="208">
        <f t="shared" si="640"/>
        <v>0</v>
      </c>
      <c r="BI504" s="208">
        <f t="shared" si="640"/>
        <v>0</v>
      </c>
      <c r="BJ504" s="208">
        <f t="shared" si="640"/>
        <v>0</v>
      </c>
      <c r="BK504" s="208">
        <f t="shared" si="640"/>
        <v>0</v>
      </c>
      <c r="BL504" s="208">
        <f t="shared" si="640"/>
        <v>0</v>
      </c>
      <c r="BM504" s="208">
        <f t="shared" si="640"/>
        <v>0</v>
      </c>
      <c r="BN504" s="208">
        <f t="shared" si="640"/>
        <v>0</v>
      </c>
      <c r="BO504" s="208">
        <f t="shared" si="640"/>
        <v>0</v>
      </c>
      <c r="BP504" s="208">
        <f t="shared" si="640"/>
        <v>0</v>
      </c>
      <c r="BQ504" s="208">
        <f t="shared" si="640"/>
        <v>0</v>
      </c>
      <c r="BR504" s="208">
        <f t="shared" si="639"/>
        <v>0</v>
      </c>
      <c r="BS504" s="208">
        <f t="shared" si="639"/>
        <v>0</v>
      </c>
      <c r="BT504" s="208">
        <f t="shared" si="639"/>
        <v>0</v>
      </c>
      <c r="BU504" s="208">
        <f t="shared" si="639"/>
        <v>0</v>
      </c>
      <c r="BV504" s="208">
        <f t="shared" si="639"/>
        <v>0</v>
      </c>
      <c r="BW504" s="208">
        <f t="shared" si="639"/>
        <v>0</v>
      </c>
      <c r="BX504" s="208">
        <f t="shared" si="639"/>
        <v>0</v>
      </c>
      <c r="BY504" s="208">
        <f t="shared" si="639"/>
        <v>0</v>
      </c>
      <c r="BZ504" s="208">
        <f t="shared" si="639"/>
        <v>0</v>
      </c>
      <c r="CA504" s="208">
        <f t="shared" si="639"/>
        <v>0</v>
      </c>
      <c r="CB504" s="208">
        <f t="shared" si="639"/>
        <v>0</v>
      </c>
      <c r="CC504" s="208">
        <f t="shared" si="639"/>
        <v>0</v>
      </c>
      <c r="CD504" s="208">
        <f t="shared" si="639"/>
        <v>0</v>
      </c>
      <c r="CE504" s="208">
        <f t="shared" si="639"/>
        <v>0</v>
      </c>
      <c r="CF504" s="208">
        <f t="shared" si="639"/>
        <v>0</v>
      </c>
      <c r="CG504" s="180"/>
      <c r="CH504" s="180"/>
      <c r="CI504" s="180"/>
      <c r="CJ504" s="180"/>
      <c r="CK504" s="180"/>
      <c r="CL504" s="180"/>
      <c r="CM504" s="180"/>
      <c r="CN504" s="180"/>
      <c r="CO504" s="180"/>
      <c r="CP504" s="180"/>
      <c r="CQ504" s="180"/>
      <c r="CR504" s="180"/>
      <c r="CS504" s="180"/>
      <c r="CT504" s="180"/>
      <c r="CU504" s="180"/>
      <c r="CV504" s="180"/>
      <c r="CW504" s="180"/>
      <c r="CX504" s="180"/>
      <c r="CY504" s="180"/>
      <c r="CZ504" s="180"/>
      <c r="DA504" s="180"/>
      <c r="DB504" s="180"/>
      <c r="DC504" s="180"/>
      <c r="DD504" s="180"/>
      <c r="DE504" s="180"/>
      <c r="DF504" s="180"/>
      <c r="DG504" s="180"/>
      <c r="DH504" s="180"/>
      <c r="DI504" s="180"/>
      <c r="DJ504" s="180"/>
      <c r="DK504" s="180"/>
      <c r="DL504" s="180"/>
      <c r="DM504" s="180"/>
      <c r="DN504" s="180"/>
      <c r="DO504" s="180"/>
      <c r="DP504" s="180"/>
      <c r="DQ504" s="180"/>
      <c r="DR504" s="180"/>
      <c r="DS504" s="180"/>
      <c r="DT504" s="180"/>
      <c r="DU504" s="180"/>
      <c r="DV504" s="180"/>
      <c r="DW504" s="180"/>
      <c r="DX504" s="180"/>
      <c r="DY504" s="180"/>
      <c r="DZ504" s="180"/>
      <c r="EA504" s="180"/>
      <c r="EB504" s="180"/>
      <c r="EC504" s="180"/>
      <c r="ED504" s="180"/>
      <c r="EE504" s="180"/>
      <c r="EF504" s="180"/>
      <c r="EG504" s="180"/>
      <c r="EH504" s="180"/>
      <c r="EI504" s="180"/>
      <c r="EJ504" s="180"/>
      <c r="EK504" s="180"/>
      <c r="EL504" s="180"/>
      <c r="EM504" s="180"/>
      <c r="EN504" s="180"/>
      <c r="EO504" s="180"/>
      <c r="EP504" s="180"/>
      <c r="EQ504" s="180"/>
      <c r="ER504" s="180"/>
      <c r="ES504" s="180"/>
      <c r="ET504" s="180"/>
      <c r="EU504" s="180"/>
      <c r="EV504" s="180"/>
      <c r="EW504" s="180"/>
      <c r="EX504" s="180"/>
      <c r="EY504" s="180"/>
      <c r="EZ504" s="180"/>
      <c r="FA504" s="180"/>
      <c r="FB504" s="180"/>
      <c r="FC504" s="180"/>
      <c r="FD504" s="180"/>
      <c r="FE504" s="180"/>
      <c r="FF504" s="180"/>
      <c r="FG504" s="180"/>
      <c r="FH504" s="180"/>
    </row>
    <row r="505" spans="2:164" hidden="1" x14ac:dyDescent="0.3">
      <c r="B505" s="699">
        <f>+IFERROR(VLOOKUP(D505,'LP-Servicios'!$E$152:$F$252,2,FALSE),0)</f>
        <v>0</v>
      </c>
      <c r="C505" s="700">
        <f t="shared" si="641"/>
        <v>82</v>
      </c>
      <c r="D505" s="314" t="str">
        <f t="shared" si="641"/>
        <v>-</v>
      </c>
      <c r="E505" s="208">
        <f t="shared" si="632"/>
        <v>0</v>
      </c>
      <c r="F505" s="208">
        <f t="shared" si="640"/>
        <v>0</v>
      </c>
      <c r="G505" s="208">
        <f t="shared" si="640"/>
        <v>0</v>
      </c>
      <c r="H505" s="208">
        <f t="shared" si="640"/>
        <v>0</v>
      </c>
      <c r="I505" s="208">
        <f t="shared" si="640"/>
        <v>0</v>
      </c>
      <c r="J505" s="208">
        <f t="shared" si="640"/>
        <v>0</v>
      </c>
      <c r="K505" s="208">
        <f t="shared" si="640"/>
        <v>0</v>
      </c>
      <c r="L505" s="208">
        <f t="shared" si="640"/>
        <v>0</v>
      </c>
      <c r="M505" s="208">
        <f t="shared" si="640"/>
        <v>0</v>
      </c>
      <c r="N505" s="208">
        <f t="shared" si="640"/>
        <v>0</v>
      </c>
      <c r="O505" s="208">
        <f t="shared" si="640"/>
        <v>0</v>
      </c>
      <c r="P505" s="208">
        <f t="shared" si="640"/>
        <v>0</v>
      </c>
      <c r="Q505" s="208">
        <f t="shared" si="640"/>
        <v>0</v>
      </c>
      <c r="R505" s="208">
        <f t="shared" si="640"/>
        <v>0</v>
      </c>
      <c r="S505" s="208">
        <f t="shared" si="640"/>
        <v>0</v>
      </c>
      <c r="T505" s="208">
        <f t="shared" si="640"/>
        <v>0</v>
      </c>
      <c r="U505" s="208">
        <f t="shared" si="640"/>
        <v>0</v>
      </c>
      <c r="V505" s="208">
        <f t="shared" si="640"/>
        <v>0</v>
      </c>
      <c r="W505" s="208">
        <f t="shared" si="640"/>
        <v>0</v>
      </c>
      <c r="X505" s="208">
        <f t="shared" si="640"/>
        <v>0</v>
      </c>
      <c r="Y505" s="208">
        <f t="shared" si="640"/>
        <v>0</v>
      </c>
      <c r="Z505" s="208">
        <f t="shared" si="640"/>
        <v>0</v>
      </c>
      <c r="AA505" s="208">
        <f t="shared" si="640"/>
        <v>0</v>
      </c>
      <c r="AB505" s="208">
        <f t="shared" si="640"/>
        <v>0</v>
      </c>
      <c r="AC505" s="208">
        <f t="shared" si="640"/>
        <v>0</v>
      </c>
      <c r="AD505" s="208">
        <f t="shared" si="640"/>
        <v>0</v>
      </c>
      <c r="AE505" s="208">
        <f t="shared" si="640"/>
        <v>0</v>
      </c>
      <c r="AF505" s="208">
        <f t="shared" si="640"/>
        <v>0</v>
      </c>
      <c r="AG505" s="208">
        <f t="shared" si="640"/>
        <v>0</v>
      </c>
      <c r="AH505" s="208">
        <f t="shared" si="640"/>
        <v>0</v>
      </c>
      <c r="AI505" s="208">
        <f t="shared" si="640"/>
        <v>0</v>
      </c>
      <c r="AJ505" s="208">
        <f t="shared" si="640"/>
        <v>0</v>
      </c>
      <c r="AK505" s="208">
        <f t="shared" si="640"/>
        <v>0</v>
      </c>
      <c r="AL505" s="208">
        <f t="shared" si="640"/>
        <v>0</v>
      </c>
      <c r="AM505" s="208">
        <f t="shared" si="640"/>
        <v>0</v>
      </c>
      <c r="AN505" s="208">
        <f t="shared" si="640"/>
        <v>0</v>
      </c>
      <c r="AO505" s="208">
        <f t="shared" si="640"/>
        <v>0</v>
      </c>
      <c r="AP505" s="208">
        <f t="shared" si="640"/>
        <v>0</v>
      </c>
      <c r="AQ505" s="208">
        <f t="shared" si="640"/>
        <v>0</v>
      </c>
      <c r="AR505" s="208">
        <f t="shared" si="640"/>
        <v>0</v>
      </c>
      <c r="AS505" s="208">
        <f t="shared" si="640"/>
        <v>0</v>
      </c>
      <c r="AT505" s="208">
        <f t="shared" si="640"/>
        <v>0</v>
      </c>
      <c r="AU505" s="208">
        <f t="shared" si="640"/>
        <v>0</v>
      </c>
      <c r="AV505" s="208">
        <f t="shared" si="640"/>
        <v>0</v>
      </c>
      <c r="AW505" s="208">
        <f t="shared" si="640"/>
        <v>0</v>
      </c>
      <c r="AX505" s="208">
        <f t="shared" si="640"/>
        <v>0</v>
      </c>
      <c r="AY505" s="208">
        <f t="shared" si="640"/>
        <v>0</v>
      </c>
      <c r="AZ505" s="208">
        <f t="shared" si="640"/>
        <v>0</v>
      </c>
      <c r="BA505" s="208">
        <f t="shared" si="640"/>
        <v>0</v>
      </c>
      <c r="BB505" s="208">
        <f t="shared" si="640"/>
        <v>0</v>
      </c>
      <c r="BC505" s="208">
        <f t="shared" si="640"/>
        <v>0</v>
      </c>
      <c r="BD505" s="208">
        <f t="shared" si="640"/>
        <v>0</v>
      </c>
      <c r="BE505" s="208">
        <f t="shared" si="640"/>
        <v>0</v>
      </c>
      <c r="BF505" s="208">
        <f t="shared" si="640"/>
        <v>0</v>
      </c>
      <c r="BG505" s="208">
        <f t="shared" si="640"/>
        <v>0</v>
      </c>
      <c r="BH505" s="208">
        <f t="shared" si="640"/>
        <v>0</v>
      </c>
      <c r="BI505" s="208">
        <f t="shared" si="640"/>
        <v>0</v>
      </c>
      <c r="BJ505" s="208">
        <f t="shared" si="640"/>
        <v>0</v>
      </c>
      <c r="BK505" s="208">
        <f t="shared" si="640"/>
        <v>0</v>
      </c>
      <c r="BL505" s="208">
        <f t="shared" si="640"/>
        <v>0</v>
      </c>
      <c r="BM505" s="208">
        <f t="shared" si="640"/>
        <v>0</v>
      </c>
      <c r="BN505" s="208">
        <f t="shared" si="640"/>
        <v>0</v>
      </c>
      <c r="BO505" s="208">
        <f t="shared" si="640"/>
        <v>0</v>
      </c>
      <c r="BP505" s="208">
        <f t="shared" si="640"/>
        <v>0</v>
      </c>
      <c r="BQ505" s="208">
        <f t="shared" ref="BQ505:CF508" si="642">+$B505*BQ196</f>
        <v>0</v>
      </c>
      <c r="BR505" s="208">
        <f t="shared" si="642"/>
        <v>0</v>
      </c>
      <c r="BS505" s="208">
        <f t="shared" si="642"/>
        <v>0</v>
      </c>
      <c r="BT505" s="208">
        <f t="shared" si="642"/>
        <v>0</v>
      </c>
      <c r="BU505" s="208">
        <f t="shared" si="642"/>
        <v>0</v>
      </c>
      <c r="BV505" s="208">
        <f t="shared" si="642"/>
        <v>0</v>
      </c>
      <c r="BW505" s="208">
        <f t="shared" si="642"/>
        <v>0</v>
      </c>
      <c r="BX505" s="208">
        <f t="shared" si="642"/>
        <v>0</v>
      </c>
      <c r="BY505" s="208">
        <f t="shared" si="642"/>
        <v>0</v>
      </c>
      <c r="BZ505" s="208">
        <f t="shared" si="642"/>
        <v>0</v>
      </c>
      <c r="CA505" s="208">
        <f t="shared" si="642"/>
        <v>0</v>
      </c>
      <c r="CB505" s="208">
        <f t="shared" si="642"/>
        <v>0</v>
      </c>
      <c r="CC505" s="208">
        <f t="shared" si="642"/>
        <v>0</v>
      </c>
      <c r="CD505" s="208">
        <f t="shared" si="642"/>
        <v>0</v>
      </c>
      <c r="CE505" s="208">
        <f t="shared" si="642"/>
        <v>0</v>
      </c>
      <c r="CF505" s="208">
        <f t="shared" si="642"/>
        <v>0</v>
      </c>
      <c r="CG505" s="180"/>
      <c r="CH505" s="180"/>
      <c r="CI505" s="180"/>
      <c r="CJ505" s="180"/>
      <c r="CK505" s="180"/>
      <c r="CL505" s="180"/>
      <c r="CM505" s="180"/>
      <c r="CN505" s="180"/>
      <c r="CO505" s="180"/>
      <c r="CP505" s="180"/>
      <c r="CQ505" s="180"/>
      <c r="CR505" s="180"/>
      <c r="CS505" s="180"/>
      <c r="CT505" s="180"/>
      <c r="CU505" s="180"/>
      <c r="CV505" s="180"/>
      <c r="CW505" s="180"/>
      <c r="CX505" s="180"/>
      <c r="CY505" s="180"/>
      <c r="CZ505" s="180"/>
      <c r="DA505" s="180"/>
      <c r="DB505" s="180"/>
      <c r="DC505" s="180"/>
      <c r="DD505" s="180"/>
      <c r="DE505" s="180"/>
      <c r="DF505" s="180"/>
      <c r="DG505" s="180"/>
      <c r="DH505" s="180"/>
      <c r="DI505" s="180"/>
      <c r="DJ505" s="180"/>
      <c r="DK505" s="180"/>
      <c r="DL505" s="180"/>
      <c r="DM505" s="180"/>
      <c r="DN505" s="180"/>
      <c r="DO505" s="180"/>
      <c r="DP505" s="180"/>
      <c r="DQ505" s="180"/>
      <c r="DR505" s="180"/>
      <c r="DS505" s="180"/>
      <c r="DT505" s="180"/>
      <c r="DU505" s="180"/>
      <c r="DV505" s="180"/>
      <c r="DW505" s="180"/>
      <c r="DX505" s="180"/>
      <c r="DY505" s="180"/>
      <c r="DZ505" s="180"/>
      <c r="EA505" s="180"/>
      <c r="EB505" s="180"/>
      <c r="EC505" s="180"/>
      <c r="ED505" s="180"/>
      <c r="EE505" s="180"/>
      <c r="EF505" s="180"/>
      <c r="EG505" s="180"/>
      <c r="EH505" s="180"/>
      <c r="EI505" s="180"/>
      <c r="EJ505" s="180"/>
      <c r="EK505" s="180"/>
      <c r="EL505" s="180"/>
      <c r="EM505" s="180"/>
      <c r="EN505" s="180"/>
      <c r="EO505" s="180"/>
      <c r="EP505" s="180"/>
      <c r="EQ505" s="180"/>
      <c r="ER505" s="180"/>
      <c r="ES505" s="180"/>
      <c r="ET505" s="180"/>
      <c r="EU505" s="180"/>
      <c r="EV505" s="180"/>
      <c r="EW505" s="180"/>
      <c r="EX505" s="180"/>
      <c r="EY505" s="180"/>
      <c r="EZ505" s="180"/>
      <c r="FA505" s="180"/>
      <c r="FB505" s="180"/>
      <c r="FC505" s="180"/>
      <c r="FD505" s="180"/>
      <c r="FE505" s="180"/>
      <c r="FF505" s="180"/>
      <c r="FG505" s="180"/>
      <c r="FH505" s="180"/>
    </row>
    <row r="506" spans="2:164" hidden="1" x14ac:dyDescent="0.3">
      <c r="B506" s="699">
        <f>+IFERROR(VLOOKUP(D506,'LP-Servicios'!$E$152:$F$252,2,FALSE),0)</f>
        <v>0</v>
      </c>
      <c r="C506" s="700">
        <f t="shared" si="641"/>
        <v>83</v>
      </c>
      <c r="D506" s="314" t="str">
        <f t="shared" si="641"/>
        <v>-</v>
      </c>
      <c r="E506" s="208">
        <f t="shared" si="632"/>
        <v>0</v>
      </c>
      <c r="F506" s="208">
        <f t="shared" ref="F506:BQ509" si="643">+$B506*F197</f>
        <v>0</v>
      </c>
      <c r="G506" s="208">
        <f t="shared" si="643"/>
        <v>0</v>
      </c>
      <c r="H506" s="208">
        <f t="shared" si="643"/>
        <v>0</v>
      </c>
      <c r="I506" s="208">
        <f t="shared" si="643"/>
        <v>0</v>
      </c>
      <c r="J506" s="208">
        <f t="shared" si="643"/>
        <v>0</v>
      </c>
      <c r="K506" s="208">
        <f t="shared" si="643"/>
        <v>0</v>
      </c>
      <c r="L506" s="208">
        <f t="shared" si="643"/>
        <v>0</v>
      </c>
      <c r="M506" s="208">
        <f t="shared" si="643"/>
        <v>0</v>
      </c>
      <c r="N506" s="208">
        <f t="shared" si="643"/>
        <v>0</v>
      </c>
      <c r="O506" s="208">
        <f t="shared" si="643"/>
        <v>0</v>
      </c>
      <c r="P506" s="208">
        <f t="shared" si="643"/>
        <v>0</v>
      </c>
      <c r="Q506" s="208">
        <f t="shared" si="643"/>
        <v>0</v>
      </c>
      <c r="R506" s="208">
        <f t="shared" si="643"/>
        <v>0</v>
      </c>
      <c r="S506" s="208">
        <f t="shared" si="643"/>
        <v>0</v>
      </c>
      <c r="T506" s="208">
        <f t="shared" si="643"/>
        <v>0</v>
      </c>
      <c r="U506" s="208">
        <f t="shared" si="643"/>
        <v>0</v>
      </c>
      <c r="V506" s="208">
        <f t="shared" si="643"/>
        <v>0</v>
      </c>
      <c r="W506" s="208">
        <f t="shared" si="643"/>
        <v>0</v>
      </c>
      <c r="X506" s="208">
        <f t="shared" si="643"/>
        <v>0</v>
      </c>
      <c r="Y506" s="208">
        <f t="shared" si="643"/>
        <v>0</v>
      </c>
      <c r="Z506" s="208">
        <f t="shared" si="643"/>
        <v>0</v>
      </c>
      <c r="AA506" s="208">
        <f t="shared" si="643"/>
        <v>0</v>
      </c>
      <c r="AB506" s="208">
        <f t="shared" si="643"/>
        <v>0</v>
      </c>
      <c r="AC506" s="208">
        <f t="shared" si="643"/>
        <v>0</v>
      </c>
      <c r="AD506" s="208">
        <f t="shared" si="643"/>
        <v>0</v>
      </c>
      <c r="AE506" s="208">
        <f t="shared" si="643"/>
        <v>0</v>
      </c>
      <c r="AF506" s="208">
        <f t="shared" si="643"/>
        <v>0</v>
      </c>
      <c r="AG506" s="208">
        <f t="shared" si="643"/>
        <v>0</v>
      </c>
      <c r="AH506" s="208">
        <f t="shared" si="643"/>
        <v>0</v>
      </c>
      <c r="AI506" s="208">
        <f t="shared" si="643"/>
        <v>0</v>
      </c>
      <c r="AJ506" s="208">
        <f t="shared" si="643"/>
        <v>0</v>
      </c>
      <c r="AK506" s="208">
        <f t="shared" si="643"/>
        <v>0</v>
      </c>
      <c r="AL506" s="208">
        <f t="shared" si="643"/>
        <v>0</v>
      </c>
      <c r="AM506" s="208">
        <f t="shared" si="643"/>
        <v>0</v>
      </c>
      <c r="AN506" s="208">
        <f t="shared" si="643"/>
        <v>0</v>
      </c>
      <c r="AO506" s="208">
        <f t="shared" si="643"/>
        <v>0</v>
      </c>
      <c r="AP506" s="208">
        <f t="shared" si="643"/>
        <v>0</v>
      </c>
      <c r="AQ506" s="208">
        <f t="shared" si="643"/>
        <v>0</v>
      </c>
      <c r="AR506" s="208">
        <f t="shared" si="643"/>
        <v>0</v>
      </c>
      <c r="AS506" s="208">
        <f t="shared" si="643"/>
        <v>0</v>
      </c>
      <c r="AT506" s="208">
        <f t="shared" si="643"/>
        <v>0</v>
      </c>
      <c r="AU506" s="208">
        <f t="shared" si="643"/>
        <v>0</v>
      </c>
      <c r="AV506" s="208">
        <f t="shared" si="643"/>
        <v>0</v>
      </c>
      <c r="AW506" s="208">
        <f t="shared" si="643"/>
        <v>0</v>
      </c>
      <c r="AX506" s="208">
        <f t="shared" si="643"/>
        <v>0</v>
      </c>
      <c r="AY506" s="208">
        <f t="shared" si="643"/>
        <v>0</v>
      </c>
      <c r="AZ506" s="208">
        <f t="shared" si="643"/>
        <v>0</v>
      </c>
      <c r="BA506" s="208">
        <f t="shared" si="643"/>
        <v>0</v>
      </c>
      <c r="BB506" s="208">
        <f t="shared" si="643"/>
        <v>0</v>
      </c>
      <c r="BC506" s="208">
        <f t="shared" si="643"/>
        <v>0</v>
      </c>
      <c r="BD506" s="208">
        <f t="shared" si="643"/>
        <v>0</v>
      </c>
      <c r="BE506" s="208">
        <f t="shared" si="643"/>
        <v>0</v>
      </c>
      <c r="BF506" s="208">
        <f t="shared" si="643"/>
        <v>0</v>
      </c>
      <c r="BG506" s="208">
        <f t="shared" si="643"/>
        <v>0</v>
      </c>
      <c r="BH506" s="208">
        <f t="shared" si="643"/>
        <v>0</v>
      </c>
      <c r="BI506" s="208">
        <f t="shared" si="643"/>
        <v>0</v>
      </c>
      <c r="BJ506" s="208">
        <f t="shared" si="643"/>
        <v>0</v>
      </c>
      <c r="BK506" s="208">
        <f t="shared" si="643"/>
        <v>0</v>
      </c>
      <c r="BL506" s="208">
        <f t="shared" si="643"/>
        <v>0</v>
      </c>
      <c r="BM506" s="208">
        <f t="shared" si="643"/>
        <v>0</v>
      </c>
      <c r="BN506" s="208">
        <f t="shared" si="643"/>
        <v>0</v>
      </c>
      <c r="BO506" s="208">
        <f t="shared" si="643"/>
        <v>0</v>
      </c>
      <c r="BP506" s="208">
        <f t="shared" si="643"/>
        <v>0</v>
      </c>
      <c r="BQ506" s="208">
        <f t="shared" si="643"/>
        <v>0</v>
      </c>
      <c r="BR506" s="208">
        <f t="shared" si="642"/>
        <v>0</v>
      </c>
      <c r="BS506" s="208">
        <f t="shared" si="642"/>
        <v>0</v>
      </c>
      <c r="BT506" s="208">
        <f t="shared" si="642"/>
        <v>0</v>
      </c>
      <c r="BU506" s="208">
        <f t="shared" si="642"/>
        <v>0</v>
      </c>
      <c r="BV506" s="208">
        <f t="shared" si="642"/>
        <v>0</v>
      </c>
      <c r="BW506" s="208">
        <f t="shared" si="642"/>
        <v>0</v>
      </c>
      <c r="BX506" s="208">
        <f t="shared" si="642"/>
        <v>0</v>
      </c>
      <c r="BY506" s="208">
        <f t="shared" si="642"/>
        <v>0</v>
      </c>
      <c r="BZ506" s="208">
        <f t="shared" si="642"/>
        <v>0</v>
      </c>
      <c r="CA506" s="208">
        <f t="shared" si="642"/>
        <v>0</v>
      </c>
      <c r="CB506" s="208">
        <f t="shared" si="642"/>
        <v>0</v>
      </c>
      <c r="CC506" s="208">
        <f t="shared" si="642"/>
        <v>0</v>
      </c>
      <c r="CD506" s="208">
        <f t="shared" si="642"/>
        <v>0</v>
      </c>
      <c r="CE506" s="208">
        <f t="shared" si="642"/>
        <v>0</v>
      </c>
      <c r="CF506" s="208">
        <f t="shared" si="642"/>
        <v>0</v>
      </c>
      <c r="CG506" s="180"/>
      <c r="CH506" s="180"/>
      <c r="CI506" s="180"/>
      <c r="CJ506" s="180"/>
      <c r="CK506" s="180"/>
      <c r="CL506" s="180"/>
      <c r="CM506" s="180"/>
      <c r="CN506" s="180"/>
      <c r="CO506" s="180"/>
      <c r="CP506" s="180"/>
      <c r="CQ506" s="180"/>
      <c r="CR506" s="180"/>
      <c r="CS506" s="180"/>
      <c r="CT506" s="180"/>
      <c r="CU506" s="180"/>
      <c r="CV506" s="180"/>
      <c r="CW506" s="180"/>
      <c r="CX506" s="180"/>
      <c r="CY506" s="180"/>
      <c r="CZ506" s="180"/>
      <c r="DA506" s="180"/>
      <c r="DB506" s="180"/>
      <c r="DC506" s="180"/>
      <c r="DD506" s="180"/>
      <c r="DE506" s="180"/>
      <c r="DF506" s="180"/>
      <c r="DG506" s="180"/>
      <c r="DH506" s="180"/>
      <c r="DI506" s="180"/>
      <c r="DJ506" s="180"/>
      <c r="DK506" s="180"/>
      <c r="DL506" s="180"/>
      <c r="DM506" s="180"/>
      <c r="DN506" s="180"/>
      <c r="DO506" s="180"/>
      <c r="DP506" s="180"/>
      <c r="DQ506" s="180"/>
      <c r="DR506" s="180"/>
      <c r="DS506" s="180"/>
      <c r="DT506" s="180"/>
      <c r="DU506" s="180"/>
      <c r="DV506" s="180"/>
      <c r="DW506" s="180"/>
      <c r="DX506" s="180"/>
      <c r="DY506" s="180"/>
      <c r="DZ506" s="180"/>
      <c r="EA506" s="180"/>
      <c r="EB506" s="180"/>
      <c r="EC506" s="180"/>
      <c r="ED506" s="180"/>
      <c r="EE506" s="180"/>
      <c r="EF506" s="180"/>
      <c r="EG506" s="180"/>
      <c r="EH506" s="180"/>
      <c r="EI506" s="180"/>
      <c r="EJ506" s="180"/>
      <c r="EK506" s="180"/>
      <c r="EL506" s="180"/>
      <c r="EM506" s="180"/>
      <c r="EN506" s="180"/>
      <c r="EO506" s="180"/>
      <c r="EP506" s="180"/>
      <c r="EQ506" s="180"/>
      <c r="ER506" s="180"/>
      <c r="ES506" s="180"/>
      <c r="ET506" s="180"/>
      <c r="EU506" s="180"/>
      <c r="EV506" s="180"/>
      <c r="EW506" s="180"/>
      <c r="EX506" s="180"/>
      <c r="EY506" s="180"/>
      <c r="EZ506" s="180"/>
      <c r="FA506" s="180"/>
      <c r="FB506" s="180"/>
      <c r="FC506" s="180"/>
      <c r="FD506" s="180"/>
      <c r="FE506" s="180"/>
      <c r="FF506" s="180"/>
      <c r="FG506" s="180"/>
      <c r="FH506" s="180"/>
    </row>
    <row r="507" spans="2:164" hidden="1" x14ac:dyDescent="0.3">
      <c r="B507" s="699">
        <f>+IFERROR(VLOOKUP(D507,'LP-Servicios'!$E$152:$F$252,2,FALSE),0)</f>
        <v>0</v>
      </c>
      <c r="C507" s="700">
        <f t="shared" si="641"/>
        <v>84</v>
      </c>
      <c r="D507" s="314" t="str">
        <f t="shared" si="641"/>
        <v>-</v>
      </c>
      <c r="E507" s="208">
        <f t="shared" si="632"/>
        <v>0</v>
      </c>
      <c r="F507" s="208">
        <f t="shared" si="643"/>
        <v>0</v>
      </c>
      <c r="G507" s="208">
        <f t="shared" si="643"/>
        <v>0</v>
      </c>
      <c r="H507" s="208">
        <f t="shared" si="643"/>
        <v>0</v>
      </c>
      <c r="I507" s="208">
        <f t="shared" si="643"/>
        <v>0</v>
      </c>
      <c r="J507" s="208">
        <f t="shared" si="643"/>
        <v>0</v>
      </c>
      <c r="K507" s="208">
        <f t="shared" si="643"/>
        <v>0</v>
      </c>
      <c r="L507" s="208">
        <f t="shared" si="643"/>
        <v>0</v>
      </c>
      <c r="M507" s="208">
        <f t="shared" si="643"/>
        <v>0</v>
      </c>
      <c r="N507" s="208">
        <f t="shared" si="643"/>
        <v>0</v>
      </c>
      <c r="O507" s="208">
        <f t="shared" si="643"/>
        <v>0</v>
      </c>
      <c r="P507" s="208">
        <f t="shared" si="643"/>
        <v>0</v>
      </c>
      <c r="Q507" s="208">
        <f t="shared" si="643"/>
        <v>0</v>
      </c>
      <c r="R507" s="208">
        <f t="shared" si="643"/>
        <v>0</v>
      </c>
      <c r="S507" s="208">
        <f t="shared" si="643"/>
        <v>0</v>
      </c>
      <c r="T507" s="208">
        <f t="shared" si="643"/>
        <v>0</v>
      </c>
      <c r="U507" s="208">
        <f t="shared" si="643"/>
        <v>0</v>
      </c>
      <c r="V507" s="208">
        <f t="shared" si="643"/>
        <v>0</v>
      </c>
      <c r="W507" s="208">
        <f t="shared" si="643"/>
        <v>0</v>
      </c>
      <c r="X507" s="208">
        <f t="shared" si="643"/>
        <v>0</v>
      </c>
      <c r="Y507" s="208">
        <f t="shared" si="643"/>
        <v>0</v>
      </c>
      <c r="Z507" s="208">
        <f t="shared" si="643"/>
        <v>0</v>
      </c>
      <c r="AA507" s="208">
        <f t="shared" si="643"/>
        <v>0</v>
      </c>
      <c r="AB507" s="208">
        <f t="shared" si="643"/>
        <v>0</v>
      </c>
      <c r="AC507" s="208">
        <f t="shared" si="643"/>
        <v>0</v>
      </c>
      <c r="AD507" s="208">
        <f t="shared" si="643"/>
        <v>0</v>
      </c>
      <c r="AE507" s="208">
        <f t="shared" si="643"/>
        <v>0</v>
      </c>
      <c r="AF507" s="208">
        <f t="shared" si="643"/>
        <v>0</v>
      </c>
      <c r="AG507" s="208">
        <f t="shared" si="643"/>
        <v>0</v>
      </c>
      <c r="AH507" s="208">
        <f t="shared" si="643"/>
        <v>0</v>
      </c>
      <c r="AI507" s="208">
        <f t="shared" si="643"/>
        <v>0</v>
      </c>
      <c r="AJ507" s="208">
        <f t="shared" si="643"/>
        <v>0</v>
      </c>
      <c r="AK507" s="208">
        <f t="shared" si="643"/>
        <v>0</v>
      </c>
      <c r="AL507" s="208">
        <f t="shared" si="643"/>
        <v>0</v>
      </c>
      <c r="AM507" s="208">
        <f t="shared" si="643"/>
        <v>0</v>
      </c>
      <c r="AN507" s="208">
        <f t="shared" si="643"/>
        <v>0</v>
      </c>
      <c r="AO507" s="208">
        <f t="shared" si="643"/>
        <v>0</v>
      </c>
      <c r="AP507" s="208">
        <f t="shared" si="643"/>
        <v>0</v>
      </c>
      <c r="AQ507" s="208">
        <f t="shared" si="643"/>
        <v>0</v>
      </c>
      <c r="AR507" s="208">
        <f t="shared" si="643"/>
        <v>0</v>
      </c>
      <c r="AS507" s="208">
        <f t="shared" si="643"/>
        <v>0</v>
      </c>
      <c r="AT507" s="208">
        <f t="shared" si="643"/>
        <v>0</v>
      </c>
      <c r="AU507" s="208">
        <f t="shared" si="643"/>
        <v>0</v>
      </c>
      <c r="AV507" s="208">
        <f t="shared" si="643"/>
        <v>0</v>
      </c>
      <c r="AW507" s="208">
        <f t="shared" si="643"/>
        <v>0</v>
      </c>
      <c r="AX507" s="208">
        <f t="shared" si="643"/>
        <v>0</v>
      </c>
      <c r="AY507" s="208">
        <f t="shared" si="643"/>
        <v>0</v>
      </c>
      <c r="AZ507" s="208">
        <f t="shared" si="643"/>
        <v>0</v>
      </c>
      <c r="BA507" s="208">
        <f t="shared" si="643"/>
        <v>0</v>
      </c>
      <c r="BB507" s="208">
        <f t="shared" si="643"/>
        <v>0</v>
      </c>
      <c r="BC507" s="208">
        <f t="shared" si="643"/>
        <v>0</v>
      </c>
      <c r="BD507" s="208">
        <f t="shared" si="643"/>
        <v>0</v>
      </c>
      <c r="BE507" s="208">
        <f t="shared" si="643"/>
        <v>0</v>
      </c>
      <c r="BF507" s="208">
        <f t="shared" si="643"/>
        <v>0</v>
      </c>
      <c r="BG507" s="208">
        <f t="shared" si="643"/>
        <v>0</v>
      </c>
      <c r="BH507" s="208">
        <f t="shared" si="643"/>
        <v>0</v>
      </c>
      <c r="BI507" s="208">
        <f t="shared" si="643"/>
        <v>0</v>
      </c>
      <c r="BJ507" s="208">
        <f t="shared" si="643"/>
        <v>0</v>
      </c>
      <c r="BK507" s="208">
        <f t="shared" si="643"/>
        <v>0</v>
      </c>
      <c r="BL507" s="208">
        <f t="shared" si="643"/>
        <v>0</v>
      </c>
      <c r="BM507" s="208">
        <f t="shared" si="643"/>
        <v>0</v>
      </c>
      <c r="BN507" s="208">
        <f t="shared" si="643"/>
        <v>0</v>
      </c>
      <c r="BO507" s="208">
        <f t="shared" si="643"/>
        <v>0</v>
      </c>
      <c r="BP507" s="208">
        <f t="shared" si="643"/>
        <v>0</v>
      </c>
      <c r="BQ507" s="208">
        <f t="shared" si="643"/>
        <v>0</v>
      </c>
      <c r="BR507" s="208">
        <f t="shared" si="642"/>
        <v>0</v>
      </c>
      <c r="BS507" s="208">
        <f t="shared" si="642"/>
        <v>0</v>
      </c>
      <c r="BT507" s="208">
        <f t="shared" si="642"/>
        <v>0</v>
      </c>
      <c r="BU507" s="208">
        <f t="shared" si="642"/>
        <v>0</v>
      </c>
      <c r="BV507" s="208">
        <f t="shared" si="642"/>
        <v>0</v>
      </c>
      <c r="BW507" s="208">
        <f t="shared" si="642"/>
        <v>0</v>
      </c>
      <c r="BX507" s="208">
        <f t="shared" si="642"/>
        <v>0</v>
      </c>
      <c r="BY507" s="208">
        <f t="shared" si="642"/>
        <v>0</v>
      </c>
      <c r="BZ507" s="208">
        <f t="shared" si="642"/>
        <v>0</v>
      </c>
      <c r="CA507" s="208">
        <f t="shared" si="642"/>
        <v>0</v>
      </c>
      <c r="CB507" s="208">
        <f t="shared" si="642"/>
        <v>0</v>
      </c>
      <c r="CC507" s="208">
        <f t="shared" si="642"/>
        <v>0</v>
      </c>
      <c r="CD507" s="208">
        <f t="shared" si="642"/>
        <v>0</v>
      </c>
      <c r="CE507" s="208">
        <f t="shared" si="642"/>
        <v>0</v>
      </c>
      <c r="CF507" s="208">
        <f t="shared" si="642"/>
        <v>0</v>
      </c>
      <c r="CG507" s="180"/>
      <c r="CH507" s="180"/>
      <c r="CI507" s="180"/>
      <c r="CJ507" s="180"/>
      <c r="CK507" s="180"/>
      <c r="CL507" s="180"/>
      <c r="CM507" s="180"/>
      <c r="CN507" s="180"/>
      <c r="CO507" s="180"/>
      <c r="CP507" s="180"/>
      <c r="CQ507" s="180"/>
      <c r="CR507" s="180"/>
      <c r="CS507" s="180"/>
      <c r="CT507" s="180"/>
      <c r="CU507" s="180"/>
      <c r="CV507" s="180"/>
      <c r="CW507" s="180"/>
      <c r="CX507" s="180"/>
      <c r="CY507" s="180"/>
      <c r="CZ507" s="180"/>
      <c r="DA507" s="180"/>
      <c r="DB507" s="180"/>
      <c r="DC507" s="180"/>
      <c r="DD507" s="180"/>
      <c r="DE507" s="180"/>
      <c r="DF507" s="180"/>
      <c r="DG507" s="180"/>
      <c r="DH507" s="180"/>
      <c r="DI507" s="180"/>
      <c r="DJ507" s="180"/>
      <c r="DK507" s="180"/>
      <c r="DL507" s="180"/>
      <c r="DM507" s="180"/>
      <c r="DN507" s="180"/>
      <c r="DO507" s="180"/>
      <c r="DP507" s="180"/>
      <c r="DQ507" s="180"/>
      <c r="DR507" s="180"/>
      <c r="DS507" s="180"/>
      <c r="DT507" s="180"/>
      <c r="DU507" s="180"/>
      <c r="DV507" s="180"/>
      <c r="DW507" s="180"/>
      <c r="DX507" s="180"/>
      <c r="DY507" s="180"/>
      <c r="DZ507" s="180"/>
      <c r="EA507" s="180"/>
      <c r="EB507" s="180"/>
      <c r="EC507" s="180"/>
      <c r="ED507" s="180"/>
      <c r="EE507" s="180"/>
      <c r="EF507" s="180"/>
      <c r="EG507" s="180"/>
      <c r="EH507" s="180"/>
      <c r="EI507" s="180"/>
      <c r="EJ507" s="180"/>
      <c r="EK507" s="180"/>
      <c r="EL507" s="180"/>
      <c r="EM507" s="180"/>
      <c r="EN507" s="180"/>
      <c r="EO507" s="180"/>
      <c r="EP507" s="180"/>
      <c r="EQ507" s="180"/>
      <c r="ER507" s="180"/>
      <c r="ES507" s="180"/>
      <c r="ET507" s="180"/>
      <c r="EU507" s="180"/>
      <c r="EV507" s="180"/>
      <c r="EW507" s="180"/>
      <c r="EX507" s="180"/>
      <c r="EY507" s="180"/>
      <c r="EZ507" s="180"/>
      <c r="FA507" s="180"/>
      <c r="FB507" s="180"/>
      <c r="FC507" s="180"/>
      <c r="FD507" s="180"/>
      <c r="FE507" s="180"/>
      <c r="FF507" s="180"/>
      <c r="FG507" s="180"/>
      <c r="FH507" s="180"/>
    </row>
    <row r="508" spans="2:164" hidden="1" x14ac:dyDescent="0.3">
      <c r="B508" s="699">
        <f>+IFERROR(VLOOKUP(D508,'LP-Servicios'!$E$152:$F$252,2,FALSE),0)</f>
        <v>0</v>
      </c>
      <c r="C508" s="700">
        <f t="shared" si="641"/>
        <v>85</v>
      </c>
      <c r="D508" s="314" t="str">
        <f t="shared" si="641"/>
        <v>-</v>
      </c>
      <c r="E508" s="208">
        <f t="shared" si="632"/>
        <v>0</v>
      </c>
      <c r="F508" s="208">
        <f t="shared" si="643"/>
        <v>0</v>
      </c>
      <c r="G508" s="208">
        <f t="shared" si="643"/>
        <v>0</v>
      </c>
      <c r="H508" s="208">
        <f t="shared" si="643"/>
        <v>0</v>
      </c>
      <c r="I508" s="208">
        <f t="shared" si="643"/>
        <v>0</v>
      </c>
      <c r="J508" s="208">
        <f t="shared" si="643"/>
        <v>0</v>
      </c>
      <c r="K508" s="208">
        <f t="shared" si="643"/>
        <v>0</v>
      </c>
      <c r="L508" s="208">
        <f t="shared" si="643"/>
        <v>0</v>
      </c>
      <c r="M508" s="208">
        <f t="shared" si="643"/>
        <v>0</v>
      </c>
      <c r="N508" s="208">
        <f t="shared" si="643"/>
        <v>0</v>
      </c>
      <c r="O508" s="208">
        <f t="shared" si="643"/>
        <v>0</v>
      </c>
      <c r="P508" s="208">
        <f t="shared" si="643"/>
        <v>0</v>
      </c>
      <c r="Q508" s="208">
        <f t="shared" si="643"/>
        <v>0</v>
      </c>
      <c r="R508" s="208">
        <f t="shared" si="643"/>
        <v>0</v>
      </c>
      <c r="S508" s="208">
        <f t="shared" si="643"/>
        <v>0</v>
      </c>
      <c r="T508" s="208">
        <f t="shared" si="643"/>
        <v>0</v>
      </c>
      <c r="U508" s="208">
        <f t="shared" si="643"/>
        <v>0</v>
      </c>
      <c r="V508" s="208">
        <f t="shared" si="643"/>
        <v>0</v>
      </c>
      <c r="W508" s="208">
        <f t="shared" si="643"/>
        <v>0</v>
      </c>
      <c r="X508" s="208">
        <f t="shared" si="643"/>
        <v>0</v>
      </c>
      <c r="Y508" s="208">
        <f t="shared" si="643"/>
        <v>0</v>
      </c>
      <c r="Z508" s="208">
        <f t="shared" si="643"/>
        <v>0</v>
      </c>
      <c r="AA508" s="208">
        <f t="shared" si="643"/>
        <v>0</v>
      </c>
      <c r="AB508" s="208">
        <f t="shared" si="643"/>
        <v>0</v>
      </c>
      <c r="AC508" s="208">
        <f t="shared" si="643"/>
        <v>0</v>
      </c>
      <c r="AD508" s="208">
        <f t="shared" si="643"/>
        <v>0</v>
      </c>
      <c r="AE508" s="208">
        <f t="shared" si="643"/>
        <v>0</v>
      </c>
      <c r="AF508" s="208">
        <f t="shared" si="643"/>
        <v>0</v>
      </c>
      <c r="AG508" s="208">
        <f t="shared" si="643"/>
        <v>0</v>
      </c>
      <c r="AH508" s="208">
        <f t="shared" si="643"/>
        <v>0</v>
      </c>
      <c r="AI508" s="208">
        <f t="shared" si="643"/>
        <v>0</v>
      </c>
      <c r="AJ508" s="208">
        <f t="shared" si="643"/>
        <v>0</v>
      </c>
      <c r="AK508" s="208">
        <f t="shared" si="643"/>
        <v>0</v>
      </c>
      <c r="AL508" s="208">
        <f t="shared" si="643"/>
        <v>0</v>
      </c>
      <c r="AM508" s="208">
        <f t="shared" si="643"/>
        <v>0</v>
      </c>
      <c r="AN508" s="208">
        <f t="shared" si="643"/>
        <v>0</v>
      </c>
      <c r="AO508" s="208">
        <f t="shared" si="643"/>
        <v>0</v>
      </c>
      <c r="AP508" s="208">
        <f t="shared" si="643"/>
        <v>0</v>
      </c>
      <c r="AQ508" s="208">
        <f t="shared" si="643"/>
        <v>0</v>
      </c>
      <c r="AR508" s="208">
        <f t="shared" si="643"/>
        <v>0</v>
      </c>
      <c r="AS508" s="208">
        <f t="shared" si="643"/>
        <v>0</v>
      </c>
      <c r="AT508" s="208">
        <f t="shared" si="643"/>
        <v>0</v>
      </c>
      <c r="AU508" s="208">
        <f t="shared" si="643"/>
        <v>0</v>
      </c>
      <c r="AV508" s="208">
        <f t="shared" si="643"/>
        <v>0</v>
      </c>
      <c r="AW508" s="208">
        <f t="shared" si="643"/>
        <v>0</v>
      </c>
      <c r="AX508" s="208">
        <f t="shared" si="643"/>
        <v>0</v>
      </c>
      <c r="AY508" s="208">
        <f t="shared" si="643"/>
        <v>0</v>
      </c>
      <c r="AZ508" s="208">
        <f t="shared" si="643"/>
        <v>0</v>
      </c>
      <c r="BA508" s="208">
        <f t="shared" si="643"/>
        <v>0</v>
      </c>
      <c r="BB508" s="208">
        <f t="shared" si="643"/>
        <v>0</v>
      </c>
      <c r="BC508" s="208">
        <f t="shared" si="643"/>
        <v>0</v>
      </c>
      <c r="BD508" s="208">
        <f t="shared" si="643"/>
        <v>0</v>
      </c>
      <c r="BE508" s="208">
        <f t="shared" si="643"/>
        <v>0</v>
      </c>
      <c r="BF508" s="208">
        <f t="shared" si="643"/>
        <v>0</v>
      </c>
      <c r="BG508" s="208">
        <f t="shared" si="643"/>
        <v>0</v>
      </c>
      <c r="BH508" s="208">
        <f t="shared" si="643"/>
        <v>0</v>
      </c>
      <c r="BI508" s="208">
        <f t="shared" si="643"/>
        <v>0</v>
      </c>
      <c r="BJ508" s="208">
        <f t="shared" si="643"/>
        <v>0</v>
      </c>
      <c r="BK508" s="208">
        <f t="shared" si="643"/>
        <v>0</v>
      </c>
      <c r="BL508" s="208">
        <f t="shared" si="643"/>
        <v>0</v>
      </c>
      <c r="BM508" s="208">
        <f t="shared" si="643"/>
        <v>0</v>
      </c>
      <c r="BN508" s="208">
        <f t="shared" si="643"/>
        <v>0</v>
      </c>
      <c r="BO508" s="208">
        <f t="shared" si="643"/>
        <v>0</v>
      </c>
      <c r="BP508" s="208">
        <f t="shared" si="643"/>
        <v>0</v>
      </c>
      <c r="BQ508" s="208">
        <f t="shared" si="643"/>
        <v>0</v>
      </c>
      <c r="BR508" s="208">
        <f t="shared" si="642"/>
        <v>0</v>
      </c>
      <c r="BS508" s="208">
        <f t="shared" si="642"/>
        <v>0</v>
      </c>
      <c r="BT508" s="208">
        <f t="shared" si="642"/>
        <v>0</v>
      </c>
      <c r="BU508" s="208">
        <f t="shared" si="642"/>
        <v>0</v>
      </c>
      <c r="BV508" s="208">
        <f t="shared" si="642"/>
        <v>0</v>
      </c>
      <c r="BW508" s="208">
        <f t="shared" si="642"/>
        <v>0</v>
      </c>
      <c r="BX508" s="208">
        <f t="shared" si="642"/>
        <v>0</v>
      </c>
      <c r="BY508" s="208">
        <f t="shared" si="642"/>
        <v>0</v>
      </c>
      <c r="BZ508" s="208">
        <f t="shared" si="642"/>
        <v>0</v>
      </c>
      <c r="CA508" s="208">
        <f t="shared" si="642"/>
        <v>0</v>
      </c>
      <c r="CB508" s="208">
        <f t="shared" si="642"/>
        <v>0</v>
      </c>
      <c r="CC508" s="208">
        <f t="shared" si="642"/>
        <v>0</v>
      </c>
      <c r="CD508" s="208">
        <f t="shared" si="642"/>
        <v>0</v>
      </c>
      <c r="CE508" s="208">
        <f t="shared" si="642"/>
        <v>0</v>
      </c>
      <c r="CF508" s="208">
        <f t="shared" si="642"/>
        <v>0</v>
      </c>
      <c r="CG508" s="180"/>
      <c r="CH508" s="180"/>
      <c r="CI508" s="180"/>
      <c r="CJ508" s="180"/>
      <c r="CK508" s="180"/>
      <c r="CL508" s="180"/>
      <c r="CM508" s="180"/>
      <c r="CN508" s="180"/>
      <c r="CO508" s="180"/>
      <c r="CP508" s="180"/>
      <c r="CQ508" s="180"/>
      <c r="CR508" s="180"/>
      <c r="CS508" s="180"/>
      <c r="CT508" s="180"/>
      <c r="CU508" s="180"/>
      <c r="CV508" s="180"/>
      <c r="CW508" s="180"/>
      <c r="CX508" s="180"/>
      <c r="CY508" s="180"/>
      <c r="CZ508" s="180"/>
      <c r="DA508" s="180"/>
      <c r="DB508" s="180"/>
      <c r="DC508" s="180"/>
      <c r="DD508" s="180"/>
      <c r="DE508" s="180"/>
      <c r="DF508" s="180"/>
      <c r="DG508" s="180"/>
      <c r="DH508" s="180"/>
      <c r="DI508" s="180"/>
      <c r="DJ508" s="180"/>
      <c r="DK508" s="180"/>
      <c r="DL508" s="180"/>
      <c r="DM508" s="180"/>
      <c r="DN508" s="180"/>
      <c r="DO508" s="180"/>
      <c r="DP508" s="180"/>
      <c r="DQ508" s="180"/>
      <c r="DR508" s="180"/>
      <c r="DS508" s="180"/>
      <c r="DT508" s="180"/>
      <c r="DU508" s="180"/>
      <c r="DV508" s="180"/>
      <c r="DW508" s="180"/>
      <c r="DX508" s="180"/>
      <c r="DY508" s="180"/>
      <c r="DZ508" s="180"/>
      <c r="EA508" s="180"/>
      <c r="EB508" s="180"/>
      <c r="EC508" s="180"/>
      <c r="ED508" s="180"/>
      <c r="EE508" s="180"/>
      <c r="EF508" s="180"/>
      <c r="EG508" s="180"/>
      <c r="EH508" s="180"/>
      <c r="EI508" s="180"/>
      <c r="EJ508" s="180"/>
      <c r="EK508" s="180"/>
      <c r="EL508" s="180"/>
      <c r="EM508" s="180"/>
      <c r="EN508" s="180"/>
      <c r="EO508" s="180"/>
      <c r="EP508" s="180"/>
      <c r="EQ508" s="180"/>
      <c r="ER508" s="180"/>
      <c r="ES508" s="180"/>
      <c r="ET508" s="180"/>
      <c r="EU508" s="180"/>
      <c r="EV508" s="180"/>
      <c r="EW508" s="180"/>
      <c r="EX508" s="180"/>
      <c r="EY508" s="180"/>
      <c r="EZ508" s="180"/>
      <c r="FA508" s="180"/>
      <c r="FB508" s="180"/>
      <c r="FC508" s="180"/>
      <c r="FD508" s="180"/>
      <c r="FE508" s="180"/>
      <c r="FF508" s="180"/>
      <c r="FG508" s="180"/>
      <c r="FH508" s="180"/>
    </row>
    <row r="509" spans="2:164" hidden="1" x14ac:dyDescent="0.3">
      <c r="B509" s="699">
        <f>+IFERROR(VLOOKUP(D509,'LP-Servicios'!$E$152:$F$252,2,FALSE),0)</f>
        <v>0</v>
      </c>
      <c r="C509" s="700">
        <f t="shared" si="641"/>
        <v>86</v>
      </c>
      <c r="D509" s="314" t="str">
        <f t="shared" si="641"/>
        <v>-</v>
      </c>
      <c r="E509" s="208">
        <f t="shared" si="632"/>
        <v>0</v>
      </c>
      <c r="F509" s="208">
        <f t="shared" si="643"/>
        <v>0</v>
      </c>
      <c r="G509" s="208">
        <f t="shared" si="643"/>
        <v>0</v>
      </c>
      <c r="H509" s="208">
        <f t="shared" si="643"/>
        <v>0</v>
      </c>
      <c r="I509" s="208">
        <f t="shared" si="643"/>
        <v>0</v>
      </c>
      <c r="J509" s="208">
        <f t="shared" si="643"/>
        <v>0</v>
      </c>
      <c r="K509" s="208">
        <f t="shared" si="643"/>
        <v>0</v>
      </c>
      <c r="L509" s="208">
        <f t="shared" si="643"/>
        <v>0</v>
      </c>
      <c r="M509" s="208">
        <f t="shared" si="643"/>
        <v>0</v>
      </c>
      <c r="N509" s="208">
        <f t="shared" si="643"/>
        <v>0</v>
      </c>
      <c r="O509" s="208">
        <f t="shared" si="643"/>
        <v>0</v>
      </c>
      <c r="P509" s="208">
        <f t="shared" si="643"/>
        <v>0</v>
      </c>
      <c r="Q509" s="208">
        <f t="shared" si="643"/>
        <v>0</v>
      </c>
      <c r="R509" s="208">
        <f t="shared" si="643"/>
        <v>0</v>
      </c>
      <c r="S509" s="208">
        <f t="shared" si="643"/>
        <v>0</v>
      </c>
      <c r="T509" s="208">
        <f t="shared" si="643"/>
        <v>0</v>
      </c>
      <c r="U509" s="208">
        <f t="shared" si="643"/>
        <v>0</v>
      </c>
      <c r="V509" s="208">
        <f t="shared" si="643"/>
        <v>0</v>
      </c>
      <c r="W509" s="208">
        <f t="shared" si="643"/>
        <v>0</v>
      </c>
      <c r="X509" s="208">
        <f t="shared" si="643"/>
        <v>0</v>
      </c>
      <c r="Y509" s="208">
        <f t="shared" si="643"/>
        <v>0</v>
      </c>
      <c r="Z509" s="208">
        <f t="shared" si="643"/>
        <v>0</v>
      </c>
      <c r="AA509" s="208">
        <f t="shared" si="643"/>
        <v>0</v>
      </c>
      <c r="AB509" s="208">
        <f t="shared" si="643"/>
        <v>0</v>
      </c>
      <c r="AC509" s="208">
        <f t="shared" si="643"/>
        <v>0</v>
      </c>
      <c r="AD509" s="208">
        <f t="shared" si="643"/>
        <v>0</v>
      </c>
      <c r="AE509" s="208">
        <f t="shared" si="643"/>
        <v>0</v>
      </c>
      <c r="AF509" s="208">
        <f t="shared" si="643"/>
        <v>0</v>
      </c>
      <c r="AG509" s="208">
        <f t="shared" si="643"/>
        <v>0</v>
      </c>
      <c r="AH509" s="208">
        <f t="shared" si="643"/>
        <v>0</v>
      </c>
      <c r="AI509" s="208">
        <f t="shared" si="643"/>
        <v>0</v>
      </c>
      <c r="AJ509" s="208">
        <f t="shared" si="643"/>
        <v>0</v>
      </c>
      <c r="AK509" s="208">
        <f t="shared" si="643"/>
        <v>0</v>
      </c>
      <c r="AL509" s="208">
        <f t="shared" si="643"/>
        <v>0</v>
      </c>
      <c r="AM509" s="208">
        <f t="shared" si="643"/>
        <v>0</v>
      </c>
      <c r="AN509" s="208">
        <f t="shared" si="643"/>
        <v>0</v>
      </c>
      <c r="AO509" s="208">
        <f t="shared" si="643"/>
        <v>0</v>
      </c>
      <c r="AP509" s="208">
        <f t="shared" si="643"/>
        <v>0</v>
      </c>
      <c r="AQ509" s="208">
        <f t="shared" si="643"/>
        <v>0</v>
      </c>
      <c r="AR509" s="208">
        <f t="shared" si="643"/>
        <v>0</v>
      </c>
      <c r="AS509" s="208">
        <f t="shared" si="643"/>
        <v>0</v>
      </c>
      <c r="AT509" s="208">
        <f t="shared" si="643"/>
        <v>0</v>
      </c>
      <c r="AU509" s="208">
        <f t="shared" si="643"/>
        <v>0</v>
      </c>
      <c r="AV509" s="208">
        <f t="shared" si="643"/>
        <v>0</v>
      </c>
      <c r="AW509" s="208">
        <f t="shared" si="643"/>
        <v>0</v>
      </c>
      <c r="AX509" s="208">
        <f t="shared" si="643"/>
        <v>0</v>
      </c>
      <c r="AY509" s="208">
        <f t="shared" si="643"/>
        <v>0</v>
      </c>
      <c r="AZ509" s="208">
        <f t="shared" si="643"/>
        <v>0</v>
      </c>
      <c r="BA509" s="208">
        <f t="shared" si="643"/>
        <v>0</v>
      </c>
      <c r="BB509" s="208">
        <f t="shared" si="643"/>
        <v>0</v>
      </c>
      <c r="BC509" s="208">
        <f t="shared" si="643"/>
        <v>0</v>
      </c>
      <c r="BD509" s="208">
        <f t="shared" si="643"/>
        <v>0</v>
      </c>
      <c r="BE509" s="208">
        <f t="shared" si="643"/>
        <v>0</v>
      </c>
      <c r="BF509" s="208">
        <f t="shared" si="643"/>
        <v>0</v>
      </c>
      <c r="BG509" s="208">
        <f t="shared" si="643"/>
        <v>0</v>
      </c>
      <c r="BH509" s="208">
        <f t="shared" si="643"/>
        <v>0</v>
      </c>
      <c r="BI509" s="208">
        <f t="shared" si="643"/>
        <v>0</v>
      </c>
      <c r="BJ509" s="208">
        <f t="shared" si="643"/>
        <v>0</v>
      </c>
      <c r="BK509" s="208">
        <f t="shared" si="643"/>
        <v>0</v>
      </c>
      <c r="BL509" s="208">
        <f t="shared" si="643"/>
        <v>0</v>
      </c>
      <c r="BM509" s="208">
        <f t="shared" si="643"/>
        <v>0</v>
      </c>
      <c r="BN509" s="208">
        <f t="shared" si="643"/>
        <v>0</v>
      </c>
      <c r="BO509" s="208">
        <f t="shared" si="643"/>
        <v>0</v>
      </c>
      <c r="BP509" s="208">
        <f t="shared" si="643"/>
        <v>0</v>
      </c>
      <c r="BQ509" s="208">
        <f t="shared" ref="BQ509:CF512" si="644">+$B509*BQ200</f>
        <v>0</v>
      </c>
      <c r="BR509" s="208">
        <f t="shared" si="644"/>
        <v>0</v>
      </c>
      <c r="BS509" s="208">
        <f t="shared" si="644"/>
        <v>0</v>
      </c>
      <c r="BT509" s="208">
        <f t="shared" si="644"/>
        <v>0</v>
      </c>
      <c r="BU509" s="208">
        <f t="shared" si="644"/>
        <v>0</v>
      </c>
      <c r="BV509" s="208">
        <f t="shared" si="644"/>
        <v>0</v>
      </c>
      <c r="BW509" s="208">
        <f t="shared" si="644"/>
        <v>0</v>
      </c>
      <c r="BX509" s="208">
        <f t="shared" si="644"/>
        <v>0</v>
      </c>
      <c r="BY509" s="208">
        <f t="shared" si="644"/>
        <v>0</v>
      </c>
      <c r="BZ509" s="208">
        <f t="shared" si="644"/>
        <v>0</v>
      </c>
      <c r="CA509" s="208">
        <f t="shared" si="644"/>
        <v>0</v>
      </c>
      <c r="CB509" s="208">
        <f t="shared" si="644"/>
        <v>0</v>
      </c>
      <c r="CC509" s="208">
        <f t="shared" si="644"/>
        <v>0</v>
      </c>
      <c r="CD509" s="208">
        <f t="shared" si="644"/>
        <v>0</v>
      </c>
      <c r="CE509" s="208">
        <f t="shared" si="644"/>
        <v>0</v>
      </c>
      <c r="CF509" s="208">
        <f t="shared" si="644"/>
        <v>0</v>
      </c>
      <c r="CG509" s="180"/>
      <c r="CH509" s="180"/>
      <c r="CI509" s="180"/>
      <c r="CJ509" s="180"/>
      <c r="CK509" s="180"/>
      <c r="CL509" s="180"/>
      <c r="CM509" s="180"/>
      <c r="CN509" s="180"/>
      <c r="CO509" s="180"/>
      <c r="CP509" s="180"/>
      <c r="CQ509" s="180"/>
      <c r="CR509" s="180"/>
      <c r="CS509" s="180"/>
      <c r="CT509" s="180"/>
      <c r="CU509" s="180"/>
      <c r="CV509" s="180"/>
      <c r="CW509" s="180"/>
      <c r="CX509" s="180"/>
      <c r="CY509" s="180"/>
      <c r="CZ509" s="180"/>
      <c r="DA509" s="180"/>
      <c r="DB509" s="180"/>
      <c r="DC509" s="180"/>
      <c r="DD509" s="180"/>
      <c r="DE509" s="180"/>
      <c r="DF509" s="180"/>
      <c r="DG509" s="180"/>
      <c r="DH509" s="180"/>
      <c r="DI509" s="180"/>
      <c r="DJ509" s="180"/>
      <c r="DK509" s="180"/>
      <c r="DL509" s="180"/>
      <c r="DM509" s="180"/>
      <c r="DN509" s="180"/>
      <c r="DO509" s="180"/>
      <c r="DP509" s="180"/>
      <c r="DQ509" s="180"/>
      <c r="DR509" s="180"/>
      <c r="DS509" s="180"/>
      <c r="DT509" s="180"/>
      <c r="DU509" s="180"/>
      <c r="DV509" s="180"/>
      <c r="DW509" s="180"/>
      <c r="DX509" s="180"/>
      <c r="DY509" s="180"/>
      <c r="DZ509" s="180"/>
      <c r="EA509" s="180"/>
      <c r="EB509" s="180"/>
      <c r="EC509" s="180"/>
      <c r="ED509" s="180"/>
      <c r="EE509" s="180"/>
      <c r="EF509" s="180"/>
      <c r="EG509" s="180"/>
      <c r="EH509" s="180"/>
      <c r="EI509" s="180"/>
      <c r="EJ509" s="180"/>
      <c r="EK509" s="180"/>
      <c r="EL509" s="180"/>
      <c r="EM509" s="180"/>
      <c r="EN509" s="180"/>
      <c r="EO509" s="180"/>
      <c r="EP509" s="180"/>
      <c r="EQ509" s="180"/>
      <c r="ER509" s="180"/>
      <c r="ES509" s="180"/>
      <c r="ET509" s="180"/>
      <c r="EU509" s="180"/>
      <c r="EV509" s="180"/>
      <c r="EW509" s="180"/>
      <c r="EX509" s="180"/>
      <c r="EY509" s="180"/>
      <c r="EZ509" s="180"/>
      <c r="FA509" s="180"/>
      <c r="FB509" s="180"/>
      <c r="FC509" s="180"/>
      <c r="FD509" s="180"/>
      <c r="FE509" s="180"/>
      <c r="FF509" s="180"/>
      <c r="FG509" s="180"/>
      <c r="FH509" s="180"/>
    </row>
    <row r="510" spans="2:164" hidden="1" x14ac:dyDescent="0.3">
      <c r="B510" s="699">
        <f>+IFERROR(VLOOKUP(D510,'LP-Servicios'!$E$152:$F$252,2,FALSE),0)</f>
        <v>0</v>
      </c>
      <c r="C510" s="700">
        <f t="shared" si="641"/>
        <v>87</v>
      </c>
      <c r="D510" s="314" t="str">
        <f t="shared" si="641"/>
        <v>-</v>
      </c>
      <c r="E510" s="208">
        <f t="shared" si="632"/>
        <v>0</v>
      </c>
      <c r="F510" s="208">
        <f t="shared" ref="F510:BQ513" si="645">+$B510*F201</f>
        <v>0</v>
      </c>
      <c r="G510" s="208">
        <f t="shared" si="645"/>
        <v>0</v>
      </c>
      <c r="H510" s="208">
        <f t="shared" si="645"/>
        <v>0</v>
      </c>
      <c r="I510" s="208">
        <f t="shared" si="645"/>
        <v>0</v>
      </c>
      <c r="J510" s="208">
        <f t="shared" si="645"/>
        <v>0</v>
      </c>
      <c r="K510" s="208">
        <f t="shared" si="645"/>
        <v>0</v>
      </c>
      <c r="L510" s="208">
        <f t="shared" si="645"/>
        <v>0</v>
      </c>
      <c r="M510" s="208">
        <f t="shared" si="645"/>
        <v>0</v>
      </c>
      <c r="N510" s="208">
        <f t="shared" si="645"/>
        <v>0</v>
      </c>
      <c r="O510" s="208">
        <f t="shared" si="645"/>
        <v>0</v>
      </c>
      <c r="P510" s="208">
        <f t="shared" si="645"/>
        <v>0</v>
      </c>
      <c r="Q510" s="208">
        <f t="shared" si="645"/>
        <v>0</v>
      </c>
      <c r="R510" s="208">
        <f t="shared" si="645"/>
        <v>0</v>
      </c>
      <c r="S510" s="208">
        <f t="shared" si="645"/>
        <v>0</v>
      </c>
      <c r="T510" s="208">
        <f t="shared" si="645"/>
        <v>0</v>
      </c>
      <c r="U510" s="208">
        <f t="shared" si="645"/>
        <v>0</v>
      </c>
      <c r="V510" s="208">
        <f t="shared" si="645"/>
        <v>0</v>
      </c>
      <c r="W510" s="208">
        <f t="shared" si="645"/>
        <v>0</v>
      </c>
      <c r="X510" s="208">
        <f t="shared" si="645"/>
        <v>0</v>
      </c>
      <c r="Y510" s="208">
        <f t="shared" si="645"/>
        <v>0</v>
      </c>
      <c r="Z510" s="208">
        <f t="shared" si="645"/>
        <v>0</v>
      </c>
      <c r="AA510" s="208">
        <f t="shared" si="645"/>
        <v>0</v>
      </c>
      <c r="AB510" s="208">
        <f t="shared" si="645"/>
        <v>0</v>
      </c>
      <c r="AC510" s="208">
        <f t="shared" si="645"/>
        <v>0</v>
      </c>
      <c r="AD510" s="208">
        <f t="shared" si="645"/>
        <v>0</v>
      </c>
      <c r="AE510" s="208">
        <f t="shared" si="645"/>
        <v>0</v>
      </c>
      <c r="AF510" s="208">
        <f t="shared" si="645"/>
        <v>0</v>
      </c>
      <c r="AG510" s="208">
        <f t="shared" si="645"/>
        <v>0</v>
      </c>
      <c r="AH510" s="208">
        <f t="shared" si="645"/>
        <v>0</v>
      </c>
      <c r="AI510" s="208">
        <f t="shared" si="645"/>
        <v>0</v>
      </c>
      <c r="AJ510" s="208">
        <f t="shared" si="645"/>
        <v>0</v>
      </c>
      <c r="AK510" s="208">
        <f t="shared" si="645"/>
        <v>0</v>
      </c>
      <c r="AL510" s="208">
        <f t="shared" si="645"/>
        <v>0</v>
      </c>
      <c r="AM510" s="208">
        <f t="shared" si="645"/>
        <v>0</v>
      </c>
      <c r="AN510" s="208">
        <f t="shared" si="645"/>
        <v>0</v>
      </c>
      <c r="AO510" s="208">
        <f t="shared" si="645"/>
        <v>0</v>
      </c>
      <c r="AP510" s="208">
        <f t="shared" si="645"/>
        <v>0</v>
      </c>
      <c r="AQ510" s="208">
        <f t="shared" si="645"/>
        <v>0</v>
      </c>
      <c r="AR510" s="208">
        <f t="shared" si="645"/>
        <v>0</v>
      </c>
      <c r="AS510" s="208">
        <f t="shared" si="645"/>
        <v>0</v>
      </c>
      <c r="AT510" s="208">
        <f t="shared" si="645"/>
        <v>0</v>
      </c>
      <c r="AU510" s="208">
        <f t="shared" si="645"/>
        <v>0</v>
      </c>
      <c r="AV510" s="208">
        <f t="shared" si="645"/>
        <v>0</v>
      </c>
      <c r="AW510" s="208">
        <f t="shared" si="645"/>
        <v>0</v>
      </c>
      <c r="AX510" s="208">
        <f t="shared" si="645"/>
        <v>0</v>
      </c>
      <c r="AY510" s="208">
        <f t="shared" si="645"/>
        <v>0</v>
      </c>
      <c r="AZ510" s="208">
        <f t="shared" si="645"/>
        <v>0</v>
      </c>
      <c r="BA510" s="208">
        <f t="shared" si="645"/>
        <v>0</v>
      </c>
      <c r="BB510" s="208">
        <f t="shared" si="645"/>
        <v>0</v>
      </c>
      <c r="BC510" s="208">
        <f t="shared" si="645"/>
        <v>0</v>
      </c>
      <c r="BD510" s="208">
        <f t="shared" si="645"/>
        <v>0</v>
      </c>
      <c r="BE510" s="208">
        <f t="shared" si="645"/>
        <v>0</v>
      </c>
      <c r="BF510" s="208">
        <f t="shared" si="645"/>
        <v>0</v>
      </c>
      <c r="BG510" s="208">
        <f t="shared" si="645"/>
        <v>0</v>
      </c>
      <c r="BH510" s="208">
        <f t="shared" si="645"/>
        <v>0</v>
      </c>
      <c r="BI510" s="208">
        <f t="shared" si="645"/>
        <v>0</v>
      </c>
      <c r="BJ510" s="208">
        <f t="shared" si="645"/>
        <v>0</v>
      </c>
      <c r="BK510" s="208">
        <f t="shared" si="645"/>
        <v>0</v>
      </c>
      <c r="BL510" s="208">
        <f t="shared" si="645"/>
        <v>0</v>
      </c>
      <c r="BM510" s="208">
        <f t="shared" si="645"/>
        <v>0</v>
      </c>
      <c r="BN510" s="208">
        <f t="shared" si="645"/>
        <v>0</v>
      </c>
      <c r="BO510" s="208">
        <f t="shared" si="645"/>
        <v>0</v>
      </c>
      <c r="BP510" s="208">
        <f t="shared" si="645"/>
        <v>0</v>
      </c>
      <c r="BQ510" s="208">
        <f t="shared" si="645"/>
        <v>0</v>
      </c>
      <c r="BR510" s="208">
        <f t="shared" si="644"/>
        <v>0</v>
      </c>
      <c r="BS510" s="208">
        <f t="shared" si="644"/>
        <v>0</v>
      </c>
      <c r="BT510" s="208">
        <f t="shared" si="644"/>
        <v>0</v>
      </c>
      <c r="BU510" s="208">
        <f t="shared" si="644"/>
        <v>0</v>
      </c>
      <c r="BV510" s="208">
        <f t="shared" si="644"/>
        <v>0</v>
      </c>
      <c r="BW510" s="208">
        <f t="shared" si="644"/>
        <v>0</v>
      </c>
      <c r="BX510" s="208">
        <f t="shared" si="644"/>
        <v>0</v>
      </c>
      <c r="BY510" s="208">
        <f t="shared" si="644"/>
        <v>0</v>
      </c>
      <c r="BZ510" s="208">
        <f t="shared" si="644"/>
        <v>0</v>
      </c>
      <c r="CA510" s="208">
        <f t="shared" si="644"/>
        <v>0</v>
      </c>
      <c r="CB510" s="208">
        <f t="shared" si="644"/>
        <v>0</v>
      </c>
      <c r="CC510" s="208">
        <f t="shared" si="644"/>
        <v>0</v>
      </c>
      <c r="CD510" s="208">
        <f t="shared" si="644"/>
        <v>0</v>
      </c>
      <c r="CE510" s="208">
        <f t="shared" si="644"/>
        <v>0</v>
      </c>
      <c r="CF510" s="208">
        <f t="shared" si="644"/>
        <v>0</v>
      </c>
      <c r="CG510" s="180"/>
      <c r="CH510" s="180"/>
      <c r="CI510" s="180"/>
      <c r="CJ510" s="180"/>
      <c r="CK510" s="180"/>
      <c r="CL510" s="180"/>
      <c r="CM510" s="180"/>
      <c r="CN510" s="180"/>
      <c r="CO510" s="180"/>
      <c r="CP510" s="180"/>
      <c r="CQ510" s="180"/>
      <c r="CR510" s="180"/>
      <c r="CS510" s="180"/>
      <c r="CT510" s="180"/>
      <c r="CU510" s="180"/>
      <c r="CV510" s="180"/>
      <c r="CW510" s="180"/>
      <c r="CX510" s="180"/>
      <c r="CY510" s="180"/>
      <c r="CZ510" s="180"/>
      <c r="DA510" s="180"/>
      <c r="DB510" s="180"/>
      <c r="DC510" s="180"/>
      <c r="DD510" s="180"/>
      <c r="DE510" s="180"/>
      <c r="DF510" s="180"/>
      <c r="DG510" s="180"/>
      <c r="DH510" s="180"/>
      <c r="DI510" s="180"/>
      <c r="DJ510" s="180"/>
      <c r="DK510" s="180"/>
      <c r="DL510" s="180"/>
      <c r="DM510" s="180"/>
      <c r="DN510" s="180"/>
      <c r="DO510" s="180"/>
      <c r="DP510" s="180"/>
      <c r="DQ510" s="180"/>
      <c r="DR510" s="180"/>
      <c r="DS510" s="180"/>
      <c r="DT510" s="180"/>
      <c r="DU510" s="180"/>
      <c r="DV510" s="180"/>
      <c r="DW510" s="180"/>
      <c r="DX510" s="180"/>
      <c r="DY510" s="180"/>
      <c r="DZ510" s="180"/>
      <c r="EA510" s="180"/>
      <c r="EB510" s="180"/>
      <c r="EC510" s="180"/>
      <c r="ED510" s="180"/>
      <c r="EE510" s="180"/>
      <c r="EF510" s="180"/>
      <c r="EG510" s="180"/>
      <c r="EH510" s="180"/>
      <c r="EI510" s="180"/>
      <c r="EJ510" s="180"/>
      <c r="EK510" s="180"/>
      <c r="EL510" s="180"/>
      <c r="EM510" s="180"/>
      <c r="EN510" s="180"/>
      <c r="EO510" s="180"/>
      <c r="EP510" s="180"/>
      <c r="EQ510" s="180"/>
      <c r="ER510" s="180"/>
      <c r="ES510" s="180"/>
      <c r="ET510" s="180"/>
      <c r="EU510" s="180"/>
      <c r="EV510" s="180"/>
      <c r="EW510" s="180"/>
      <c r="EX510" s="180"/>
      <c r="EY510" s="180"/>
      <c r="EZ510" s="180"/>
      <c r="FA510" s="180"/>
      <c r="FB510" s="180"/>
      <c r="FC510" s="180"/>
      <c r="FD510" s="180"/>
      <c r="FE510" s="180"/>
      <c r="FF510" s="180"/>
      <c r="FG510" s="180"/>
      <c r="FH510" s="180"/>
    </row>
    <row r="511" spans="2:164" hidden="1" x14ac:dyDescent="0.3">
      <c r="B511" s="699">
        <f>+IFERROR(VLOOKUP(D511,'LP-Servicios'!$E$152:$F$252,2,FALSE),0)</f>
        <v>0</v>
      </c>
      <c r="C511" s="700">
        <f t="shared" si="641"/>
        <v>88</v>
      </c>
      <c r="D511" s="314" t="str">
        <f t="shared" si="641"/>
        <v>-</v>
      </c>
      <c r="E511" s="208">
        <f t="shared" si="632"/>
        <v>0</v>
      </c>
      <c r="F511" s="208">
        <f t="shared" si="645"/>
        <v>0</v>
      </c>
      <c r="G511" s="208">
        <f t="shared" si="645"/>
        <v>0</v>
      </c>
      <c r="H511" s="208">
        <f t="shared" si="645"/>
        <v>0</v>
      </c>
      <c r="I511" s="208">
        <f t="shared" si="645"/>
        <v>0</v>
      </c>
      <c r="J511" s="208">
        <f t="shared" si="645"/>
        <v>0</v>
      </c>
      <c r="K511" s="208">
        <f t="shared" si="645"/>
        <v>0</v>
      </c>
      <c r="L511" s="208">
        <f t="shared" si="645"/>
        <v>0</v>
      </c>
      <c r="M511" s="208">
        <f t="shared" si="645"/>
        <v>0</v>
      </c>
      <c r="N511" s="208">
        <f t="shared" si="645"/>
        <v>0</v>
      </c>
      <c r="O511" s="208">
        <f t="shared" si="645"/>
        <v>0</v>
      </c>
      <c r="P511" s="208">
        <f t="shared" si="645"/>
        <v>0</v>
      </c>
      <c r="Q511" s="208">
        <f t="shared" si="645"/>
        <v>0</v>
      </c>
      <c r="R511" s="208">
        <f t="shared" si="645"/>
        <v>0</v>
      </c>
      <c r="S511" s="208">
        <f t="shared" si="645"/>
        <v>0</v>
      </c>
      <c r="T511" s="208">
        <f t="shared" si="645"/>
        <v>0</v>
      </c>
      <c r="U511" s="208">
        <f t="shared" si="645"/>
        <v>0</v>
      </c>
      <c r="V511" s="208">
        <f t="shared" si="645"/>
        <v>0</v>
      </c>
      <c r="W511" s="208">
        <f t="shared" si="645"/>
        <v>0</v>
      </c>
      <c r="X511" s="208">
        <f t="shared" si="645"/>
        <v>0</v>
      </c>
      <c r="Y511" s="208">
        <f t="shared" si="645"/>
        <v>0</v>
      </c>
      <c r="Z511" s="208">
        <f t="shared" si="645"/>
        <v>0</v>
      </c>
      <c r="AA511" s="208">
        <f t="shared" si="645"/>
        <v>0</v>
      </c>
      <c r="AB511" s="208">
        <f t="shared" si="645"/>
        <v>0</v>
      </c>
      <c r="AC511" s="208">
        <f t="shared" si="645"/>
        <v>0</v>
      </c>
      <c r="AD511" s="208">
        <f t="shared" si="645"/>
        <v>0</v>
      </c>
      <c r="AE511" s="208">
        <f t="shared" si="645"/>
        <v>0</v>
      </c>
      <c r="AF511" s="208">
        <f t="shared" si="645"/>
        <v>0</v>
      </c>
      <c r="AG511" s="208">
        <f t="shared" si="645"/>
        <v>0</v>
      </c>
      <c r="AH511" s="208">
        <f t="shared" si="645"/>
        <v>0</v>
      </c>
      <c r="AI511" s="208">
        <f t="shared" si="645"/>
        <v>0</v>
      </c>
      <c r="AJ511" s="208">
        <f t="shared" si="645"/>
        <v>0</v>
      </c>
      <c r="AK511" s="208">
        <f t="shared" si="645"/>
        <v>0</v>
      </c>
      <c r="AL511" s="208">
        <f t="shared" si="645"/>
        <v>0</v>
      </c>
      <c r="AM511" s="208">
        <f t="shared" si="645"/>
        <v>0</v>
      </c>
      <c r="AN511" s="208">
        <f t="shared" si="645"/>
        <v>0</v>
      </c>
      <c r="AO511" s="208">
        <f t="shared" si="645"/>
        <v>0</v>
      </c>
      <c r="AP511" s="208">
        <f t="shared" si="645"/>
        <v>0</v>
      </c>
      <c r="AQ511" s="208">
        <f t="shared" si="645"/>
        <v>0</v>
      </c>
      <c r="AR511" s="208">
        <f t="shared" si="645"/>
        <v>0</v>
      </c>
      <c r="AS511" s="208">
        <f t="shared" si="645"/>
        <v>0</v>
      </c>
      <c r="AT511" s="208">
        <f t="shared" si="645"/>
        <v>0</v>
      </c>
      <c r="AU511" s="208">
        <f t="shared" si="645"/>
        <v>0</v>
      </c>
      <c r="AV511" s="208">
        <f t="shared" si="645"/>
        <v>0</v>
      </c>
      <c r="AW511" s="208">
        <f t="shared" si="645"/>
        <v>0</v>
      </c>
      <c r="AX511" s="208">
        <f t="shared" si="645"/>
        <v>0</v>
      </c>
      <c r="AY511" s="208">
        <f t="shared" si="645"/>
        <v>0</v>
      </c>
      <c r="AZ511" s="208">
        <f t="shared" si="645"/>
        <v>0</v>
      </c>
      <c r="BA511" s="208">
        <f t="shared" si="645"/>
        <v>0</v>
      </c>
      <c r="BB511" s="208">
        <f t="shared" si="645"/>
        <v>0</v>
      </c>
      <c r="BC511" s="208">
        <f t="shared" si="645"/>
        <v>0</v>
      </c>
      <c r="BD511" s="208">
        <f t="shared" si="645"/>
        <v>0</v>
      </c>
      <c r="BE511" s="208">
        <f t="shared" si="645"/>
        <v>0</v>
      </c>
      <c r="BF511" s="208">
        <f t="shared" si="645"/>
        <v>0</v>
      </c>
      <c r="BG511" s="208">
        <f t="shared" si="645"/>
        <v>0</v>
      </c>
      <c r="BH511" s="208">
        <f t="shared" si="645"/>
        <v>0</v>
      </c>
      <c r="BI511" s="208">
        <f t="shared" si="645"/>
        <v>0</v>
      </c>
      <c r="BJ511" s="208">
        <f t="shared" si="645"/>
        <v>0</v>
      </c>
      <c r="BK511" s="208">
        <f t="shared" si="645"/>
        <v>0</v>
      </c>
      <c r="BL511" s="208">
        <f t="shared" si="645"/>
        <v>0</v>
      </c>
      <c r="BM511" s="208">
        <f t="shared" si="645"/>
        <v>0</v>
      </c>
      <c r="BN511" s="208">
        <f t="shared" si="645"/>
        <v>0</v>
      </c>
      <c r="BO511" s="208">
        <f t="shared" si="645"/>
        <v>0</v>
      </c>
      <c r="BP511" s="208">
        <f t="shared" si="645"/>
        <v>0</v>
      </c>
      <c r="BQ511" s="208">
        <f t="shared" si="645"/>
        <v>0</v>
      </c>
      <c r="BR511" s="208">
        <f t="shared" si="644"/>
        <v>0</v>
      </c>
      <c r="BS511" s="208">
        <f t="shared" si="644"/>
        <v>0</v>
      </c>
      <c r="BT511" s="208">
        <f t="shared" si="644"/>
        <v>0</v>
      </c>
      <c r="BU511" s="208">
        <f t="shared" si="644"/>
        <v>0</v>
      </c>
      <c r="BV511" s="208">
        <f t="shared" si="644"/>
        <v>0</v>
      </c>
      <c r="BW511" s="208">
        <f t="shared" si="644"/>
        <v>0</v>
      </c>
      <c r="BX511" s="208">
        <f t="shared" si="644"/>
        <v>0</v>
      </c>
      <c r="BY511" s="208">
        <f t="shared" si="644"/>
        <v>0</v>
      </c>
      <c r="BZ511" s="208">
        <f t="shared" si="644"/>
        <v>0</v>
      </c>
      <c r="CA511" s="208">
        <f t="shared" si="644"/>
        <v>0</v>
      </c>
      <c r="CB511" s="208">
        <f t="shared" si="644"/>
        <v>0</v>
      </c>
      <c r="CC511" s="208">
        <f t="shared" si="644"/>
        <v>0</v>
      </c>
      <c r="CD511" s="208">
        <f t="shared" si="644"/>
        <v>0</v>
      </c>
      <c r="CE511" s="208">
        <f t="shared" si="644"/>
        <v>0</v>
      </c>
      <c r="CF511" s="208">
        <f t="shared" si="644"/>
        <v>0</v>
      </c>
      <c r="CG511" s="180"/>
      <c r="CH511" s="180"/>
      <c r="CI511" s="180"/>
      <c r="CJ511" s="180"/>
      <c r="CK511" s="180"/>
      <c r="CL511" s="180"/>
      <c r="CM511" s="180"/>
      <c r="CN511" s="180"/>
      <c r="CO511" s="180"/>
      <c r="CP511" s="180"/>
      <c r="CQ511" s="180"/>
      <c r="CR511" s="180"/>
      <c r="CS511" s="180"/>
      <c r="CT511" s="180"/>
      <c r="CU511" s="180"/>
      <c r="CV511" s="180"/>
      <c r="CW511" s="180"/>
      <c r="CX511" s="180"/>
      <c r="CY511" s="180"/>
      <c r="CZ511" s="180"/>
      <c r="DA511" s="180"/>
      <c r="DB511" s="180"/>
      <c r="DC511" s="180"/>
      <c r="DD511" s="180"/>
      <c r="DE511" s="180"/>
      <c r="DF511" s="180"/>
      <c r="DG511" s="180"/>
      <c r="DH511" s="180"/>
      <c r="DI511" s="180"/>
      <c r="DJ511" s="180"/>
      <c r="DK511" s="180"/>
      <c r="DL511" s="180"/>
      <c r="DM511" s="180"/>
      <c r="DN511" s="180"/>
      <c r="DO511" s="180"/>
      <c r="DP511" s="180"/>
      <c r="DQ511" s="180"/>
      <c r="DR511" s="180"/>
      <c r="DS511" s="180"/>
      <c r="DT511" s="180"/>
      <c r="DU511" s="180"/>
      <c r="DV511" s="180"/>
      <c r="DW511" s="180"/>
      <c r="DX511" s="180"/>
      <c r="DY511" s="180"/>
      <c r="DZ511" s="180"/>
      <c r="EA511" s="180"/>
      <c r="EB511" s="180"/>
      <c r="EC511" s="180"/>
      <c r="ED511" s="180"/>
      <c r="EE511" s="180"/>
      <c r="EF511" s="180"/>
      <c r="EG511" s="180"/>
      <c r="EH511" s="180"/>
      <c r="EI511" s="180"/>
      <c r="EJ511" s="180"/>
      <c r="EK511" s="180"/>
      <c r="EL511" s="180"/>
      <c r="EM511" s="180"/>
      <c r="EN511" s="180"/>
      <c r="EO511" s="180"/>
      <c r="EP511" s="180"/>
      <c r="EQ511" s="180"/>
      <c r="ER511" s="180"/>
      <c r="ES511" s="180"/>
      <c r="ET511" s="180"/>
      <c r="EU511" s="180"/>
      <c r="EV511" s="180"/>
      <c r="EW511" s="180"/>
      <c r="EX511" s="180"/>
      <c r="EY511" s="180"/>
      <c r="EZ511" s="180"/>
      <c r="FA511" s="180"/>
      <c r="FB511" s="180"/>
      <c r="FC511" s="180"/>
      <c r="FD511" s="180"/>
      <c r="FE511" s="180"/>
      <c r="FF511" s="180"/>
      <c r="FG511" s="180"/>
      <c r="FH511" s="180"/>
    </row>
    <row r="512" spans="2:164" hidden="1" x14ac:dyDescent="0.3">
      <c r="B512" s="699">
        <f>+IFERROR(VLOOKUP(D512,'LP-Servicios'!$E$152:$F$252,2,FALSE),0)</f>
        <v>0</v>
      </c>
      <c r="C512" s="700">
        <f t="shared" si="641"/>
        <v>89</v>
      </c>
      <c r="D512" s="314" t="str">
        <f t="shared" si="641"/>
        <v>-</v>
      </c>
      <c r="E512" s="208">
        <f t="shared" si="632"/>
        <v>0</v>
      </c>
      <c r="F512" s="208">
        <f t="shared" si="645"/>
        <v>0</v>
      </c>
      <c r="G512" s="208">
        <f t="shared" si="645"/>
        <v>0</v>
      </c>
      <c r="H512" s="208">
        <f t="shared" si="645"/>
        <v>0</v>
      </c>
      <c r="I512" s="208">
        <f t="shared" si="645"/>
        <v>0</v>
      </c>
      <c r="J512" s="208">
        <f t="shared" si="645"/>
        <v>0</v>
      </c>
      <c r="K512" s="208">
        <f t="shared" si="645"/>
        <v>0</v>
      </c>
      <c r="L512" s="208">
        <f t="shared" si="645"/>
        <v>0</v>
      </c>
      <c r="M512" s="208">
        <f t="shared" si="645"/>
        <v>0</v>
      </c>
      <c r="N512" s="208">
        <f t="shared" si="645"/>
        <v>0</v>
      </c>
      <c r="O512" s="208">
        <f t="shared" si="645"/>
        <v>0</v>
      </c>
      <c r="P512" s="208">
        <f t="shared" si="645"/>
        <v>0</v>
      </c>
      <c r="Q512" s="208">
        <f t="shared" si="645"/>
        <v>0</v>
      </c>
      <c r="R512" s="208">
        <f t="shared" si="645"/>
        <v>0</v>
      </c>
      <c r="S512" s="208">
        <f t="shared" si="645"/>
        <v>0</v>
      </c>
      <c r="T512" s="208">
        <f t="shared" si="645"/>
        <v>0</v>
      </c>
      <c r="U512" s="208">
        <f t="shared" si="645"/>
        <v>0</v>
      </c>
      <c r="V512" s="208">
        <f t="shared" si="645"/>
        <v>0</v>
      </c>
      <c r="W512" s="208">
        <f t="shared" si="645"/>
        <v>0</v>
      </c>
      <c r="X512" s="208">
        <f t="shared" si="645"/>
        <v>0</v>
      </c>
      <c r="Y512" s="208">
        <f t="shared" si="645"/>
        <v>0</v>
      </c>
      <c r="Z512" s="208">
        <f t="shared" si="645"/>
        <v>0</v>
      </c>
      <c r="AA512" s="208">
        <f t="shared" si="645"/>
        <v>0</v>
      </c>
      <c r="AB512" s="208">
        <f t="shared" si="645"/>
        <v>0</v>
      </c>
      <c r="AC512" s="208">
        <f t="shared" si="645"/>
        <v>0</v>
      </c>
      <c r="AD512" s="208">
        <f t="shared" si="645"/>
        <v>0</v>
      </c>
      <c r="AE512" s="208">
        <f t="shared" si="645"/>
        <v>0</v>
      </c>
      <c r="AF512" s="208">
        <f t="shared" si="645"/>
        <v>0</v>
      </c>
      <c r="AG512" s="208">
        <f t="shared" si="645"/>
        <v>0</v>
      </c>
      <c r="AH512" s="208">
        <f t="shared" si="645"/>
        <v>0</v>
      </c>
      <c r="AI512" s="208">
        <f t="shared" si="645"/>
        <v>0</v>
      </c>
      <c r="AJ512" s="208">
        <f t="shared" si="645"/>
        <v>0</v>
      </c>
      <c r="AK512" s="208">
        <f t="shared" si="645"/>
        <v>0</v>
      </c>
      <c r="AL512" s="208">
        <f t="shared" si="645"/>
        <v>0</v>
      </c>
      <c r="AM512" s="208">
        <f t="shared" si="645"/>
        <v>0</v>
      </c>
      <c r="AN512" s="208">
        <f t="shared" si="645"/>
        <v>0</v>
      </c>
      <c r="AO512" s="208">
        <f t="shared" si="645"/>
        <v>0</v>
      </c>
      <c r="AP512" s="208">
        <f t="shared" si="645"/>
        <v>0</v>
      </c>
      <c r="AQ512" s="208">
        <f t="shared" si="645"/>
        <v>0</v>
      </c>
      <c r="AR512" s="208">
        <f t="shared" si="645"/>
        <v>0</v>
      </c>
      <c r="AS512" s="208">
        <f t="shared" si="645"/>
        <v>0</v>
      </c>
      <c r="AT512" s="208">
        <f t="shared" si="645"/>
        <v>0</v>
      </c>
      <c r="AU512" s="208">
        <f t="shared" si="645"/>
        <v>0</v>
      </c>
      <c r="AV512" s="208">
        <f t="shared" si="645"/>
        <v>0</v>
      </c>
      <c r="AW512" s="208">
        <f t="shared" si="645"/>
        <v>0</v>
      </c>
      <c r="AX512" s="208">
        <f t="shared" si="645"/>
        <v>0</v>
      </c>
      <c r="AY512" s="208">
        <f t="shared" si="645"/>
        <v>0</v>
      </c>
      <c r="AZ512" s="208">
        <f t="shared" si="645"/>
        <v>0</v>
      </c>
      <c r="BA512" s="208">
        <f t="shared" si="645"/>
        <v>0</v>
      </c>
      <c r="BB512" s="208">
        <f t="shared" si="645"/>
        <v>0</v>
      </c>
      <c r="BC512" s="208">
        <f t="shared" si="645"/>
        <v>0</v>
      </c>
      <c r="BD512" s="208">
        <f t="shared" si="645"/>
        <v>0</v>
      </c>
      <c r="BE512" s="208">
        <f t="shared" si="645"/>
        <v>0</v>
      </c>
      <c r="BF512" s="208">
        <f t="shared" si="645"/>
        <v>0</v>
      </c>
      <c r="BG512" s="208">
        <f t="shared" si="645"/>
        <v>0</v>
      </c>
      <c r="BH512" s="208">
        <f t="shared" si="645"/>
        <v>0</v>
      </c>
      <c r="BI512" s="208">
        <f t="shared" si="645"/>
        <v>0</v>
      </c>
      <c r="BJ512" s="208">
        <f t="shared" si="645"/>
        <v>0</v>
      </c>
      <c r="BK512" s="208">
        <f t="shared" si="645"/>
        <v>0</v>
      </c>
      <c r="BL512" s="208">
        <f t="shared" si="645"/>
        <v>0</v>
      </c>
      <c r="BM512" s="208">
        <f t="shared" si="645"/>
        <v>0</v>
      </c>
      <c r="BN512" s="208">
        <f t="shared" si="645"/>
        <v>0</v>
      </c>
      <c r="BO512" s="208">
        <f t="shared" si="645"/>
        <v>0</v>
      </c>
      <c r="BP512" s="208">
        <f t="shared" si="645"/>
        <v>0</v>
      </c>
      <c r="BQ512" s="208">
        <f t="shared" si="645"/>
        <v>0</v>
      </c>
      <c r="BR512" s="208">
        <f t="shared" si="644"/>
        <v>0</v>
      </c>
      <c r="BS512" s="208">
        <f t="shared" si="644"/>
        <v>0</v>
      </c>
      <c r="BT512" s="208">
        <f t="shared" si="644"/>
        <v>0</v>
      </c>
      <c r="BU512" s="208">
        <f t="shared" si="644"/>
        <v>0</v>
      </c>
      <c r="BV512" s="208">
        <f t="shared" si="644"/>
        <v>0</v>
      </c>
      <c r="BW512" s="208">
        <f t="shared" si="644"/>
        <v>0</v>
      </c>
      <c r="BX512" s="208">
        <f t="shared" si="644"/>
        <v>0</v>
      </c>
      <c r="BY512" s="208">
        <f t="shared" si="644"/>
        <v>0</v>
      </c>
      <c r="BZ512" s="208">
        <f t="shared" si="644"/>
        <v>0</v>
      </c>
      <c r="CA512" s="208">
        <f t="shared" si="644"/>
        <v>0</v>
      </c>
      <c r="CB512" s="208">
        <f t="shared" si="644"/>
        <v>0</v>
      </c>
      <c r="CC512" s="208">
        <f t="shared" si="644"/>
        <v>0</v>
      </c>
      <c r="CD512" s="208">
        <f t="shared" si="644"/>
        <v>0</v>
      </c>
      <c r="CE512" s="208">
        <f t="shared" si="644"/>
        <v>0</v>
      </c>
      <c r="CF512" s="208">
        <f t="shared" si="644"/>
        <v>0</v>
      </c>
      <c r="CG512" s="180"/>
      <c r="CH512" s="180"/>
      <c r="CI512" s="180"/>
      <c r="CJ512" s="180"/>
      <c r="CK512" s="180"/>
      <c r="CL512" s="180"/>
      <c r="CM512" s="180"/>
      <c r="CN512" s="180"/>
      <c r="CO512" s="180"/>
      <c r="CP512" s="180"/>
      <c r="CQ512" s="180"/>
      <c r="CR512" s="180"/>
      <c r="CS512" s="180"/>
      <c r="CT512" s="180"/>
      <c r="CU512" s="180"/>
      <c r="CV512" s="180"/>
      <c r="CW512" s="180"/>
      <c r="CX512" s="180"/>
      <c r="CY512" s="180"/>
      <c r="CZ512" s="180"/>
      <c r="DA512" s="180"/>
      <c r="DB512" s="180"/>
      <c r="DC512" s="180"/>
      <c r="DD512" s="180"/>
      <c r="DE512" s="180"/>
      <c r="DF512" s="180"/>
      <c r="DG512" s="180"/>
      <c r="DH512" s="180"/>
      <c r="DI512" s="180"/>
      <c r="DJ512" s="180"/>
      <c r="DK512" s="180"/>
      <c r="DL512" s="180"/>
      <c r="DM512" s="180"/>
      <c r="DN512" s="180"/>
      <c r="DO512" s="180"/>
      <c r="DP512" s="180"/>
      <c r="DQ512" s="180"/>
      <c r="DR512" s="180"/>
      <c r="DS512" s="180"/>
      <c r="DT512" s="180"/>
      <c r="DU512" s="180"/>
      <c r="DV512" s="180"/>
      <c r="DW512" s="180"/>
      <c r="DX512" s="180"/>
      <c r="DY512" s="180"/>
      <c r="DZ512" s="180"/>
      <c r="EA512" s="180"/>
      <c r="EB512" s="180"/>
      <c r="EC512" s="180"/>
      <c r="ED512" s="180"/>
      <c r="EE512" s="180"/>
      <c r="EF512" s="180"/>
      <c r="EG512" s="180"/>
      <c r="EH512" s="180"/>
      <c r="EI512" s="180"/>
      <c r="EJ512" s="180"/>
      <c r="EK512" s="180"/>
      <c r="EL512" s="180"/>
      <c r="EM512" s="180"/>
      <c r="EN512" s="180"/>
      <c r="EO512" s="180"/>
      <c r="EP512" s="180"/>
      <c r="EQ512" s="180"/>
      <c r="ER512" s="180"/>
      <c r="ES512" s="180"/>
      <c r="ET512" s="180"/>
      <c r="EU512" s="180"/>
      <c r="EV512" s="180"/>
      <c r="EW512" s="180"/>
      <c r="EX512" s="180"/>
      <c r="EY512" s="180"/>
      <c r="EZ512" s="180"/>
      <c r="FA512" s="180"/>
      <c r="FB512" s="180"/>
      <c r="FC512" s="180"/>
      <c r="FD512" s="180"/>
      <c r="FE512" s="180"/>
      <c r="FF512" s="180"/>
      <c r="FG512" s="180"/>
      <c r="FH512" s="180"/>
    </row>
    <row r="513" spans="2:164" hidden="1" x14ac:dyDescent="0.3">
      <c r="B513" s="699">
        <f>+IFERROR(VLOOKUP(D513,'LP-Servicios'!$E$152:$F$252,2,FALSE),0)</f>
        <v>0</v>
      </c>
      <c r="C513" s="700">
        <f t="shared" si="641"/>
        <v>90</v>
      </c>
      <c r="D513" s="314" t="str">
        <f t="shared" si="641"/>
        <v>-</v>
      </c>
      <c r="E513" s="208">
        <f t="shared" si="632"/>
        <v>0</v>
      </c>
      <c r="F513" s="208">
        <f t="shared" si="645"/>
        <v>0</v>
      </c>
      <c r="G513" s="208">
        <f t="shared" si="645"/>
        <v>0</v>
      </c>
      <c r="H513" s="208">
        <f t="shared" si="645"/>
        <v>0</v>
      </c>
      <c r="I513" s="208">
        <f t="shared" si="645"/>
        <v>0</v>
      </c>
      <c r="J513" s="208">
        <f t="shared" si="645"/>
        <v>0</v>
      </c>
      <c r="K513" s="208">
        <f t="shared" si="645"/>
        <v>0</v>
      </c>
      <c r="L513" s="208">
        <f t="shared" si="645"/>
        <v>0</v>
      </c>
      <c r="M513" s="208">
        <f t="shared" si="645"/>
        <v>0</v>
      </c>
      <c r="N513" s="208">
        <f t="shared" si="645"/>
        <v>0</v>
      </c>
      <c r="O513" s="208">
        <f t="shared" si="645"/>
        <v>0</v>
      </c>
      <c r="P513" s="208">
        <f t="shared" si="645"/>
        <v>0</v>
      </c>
      <c r="Q513" s="208">
        <f t="shared" si="645"/>
        <v>0</v>
      </c>
      <c r="R513" s="208">
        <f t="shared" si="645"/>
        <v>0</v>
      </c>
      <c r="S513" s="208">
        <f t="shared" si="645"/>
        <v>0</v>
      </c>
      <c r="T513" s="208">
        <f t="shared" si="645"/>
        <v>0</v>
      </c>
      <c r="U513" s="208">
        <f t="shared" si="645"/>
        <v>0</v>
      </c>
      <c r="V513" s="208">
        <f t="shared" si="645"/>
        <v>0</v>
      </c>
      <c r="W513" s="208">
        <f t="shared" si="645"/>
        <v>0</v>
      </c>
      <c r="X513" s="208">
        <f t="shared" si="645"/>
        <v>0</v>
      </c>
      <c r="Y513" s="208">
        <f t="shared" si="645"/>
        <v>0</v>
      </c>
      <c r="Z513" s="208">
        <f t="shared" si="645"/>
        <v>0</v>
      </c>
      <c r="AA513" s="208">
        <f t="shared" si="645"/>
        <v>0</v>
      </c>
      <c r="AB513" s="208">
        <f t="shared" si="645"/>
        <v>0</v>
      </c>
      <c r="AC513" s="208">
        <f t="shared" si="645"/>
        <v>0</v>
      </c>
      <c r="AD513" s="208">
        <f t="shared" si="645"/>
        <v>0</v>
      </c>
      <c r="AE513" s="208">
        <f t="shared" si="645"/>
        <v>0</v>
      </c>
      <c r="AF513" s="208">
        <f t="shared" si="645"/>
        <v>0</v>
      </c>
      <c r="AG513" s="208">
        <f t="shared" si="645"/>
        <v>0</v>
      </c>
      <c r="AH513" s="208">
        <f t="shared" si="645"/>
        <v>0</v>
      </c>
      <c r="AI513" s="208">
        <f t="shared" si="645"/>
        <v>0</v>
      </c>
      <c r="AJ513" s="208">
        <f t="shared" si="645"/>
        <v>0</v>
      </c>
      <c r="AK513" s="208">
        <f t="shared" si="645"/>
        <v>0</v>
      </c>
      <c r="AL513" s="208">
        <f t="shared" si="645"/>
        <v>0</v>
      </c>
      <c r="AM513" s="208">
        <f t="shared" si="645"/>
        <v>0</v>
      </c>
      <c r="AN513" s="208">
        <f t="shared" si="645"/>
        <v>0</v>
      </c>
      <c r="AO513" s="208">
        <f t="shared" si="645"/>
        <v>0</v>
      </c>
      <c r="AP513" s="208">
        <f t="shared" si="645"/>
        <v>0</v>
      </c>
      <c r="AQ513" s="208">
        <f t="shared" si="645"/>
        <v>0</v>
      </c>
      <c r="AR513" s="208">
        <f t="shared" si="645"/>
        <v>0</v>
      </c>
      <c r="AS513" s="208">
        <f t="shared" si="645"/>
        <v>0</v>
      </c>
      <c r="AT513" s="208">
        <f t="shared" si="645"/>
        <v>0</v>
      </c>
      <c r="AU513" s="208">
        <f t="shared" si="645"/>
        <v>0</v>
      </c>
      <c r="AV513" s="208">
        <f t="shared" si="645"/>
        <v>0</v>
      </c>
      <c r="AW513" s="208">
        <f t="shared" si="645"/>
        <v>0</v>
      </c>
      <c r="AX513" s="208">
        <f t="shared" si="645"/>
        <v>0</v>
      </c>
      <c r="AY513" s="208">
        <f t="shared" si="645"/>
        <v>0</v>
      </c>
      <c r="AZ513" s="208">
        <f t="shared" si="645"/>
        <v>0</v>
      </c>
      <c r="BA513" s="208">
        <f t="shared" si="645"/>
        <v>0</v>
      </c>
      <c r="BB513" s="208">
        <f t="shared" si="645"/>
        <v>0</v>
      </c>
      <c r="BC513" s="208">
        <f t="shared" si="645"/>
        <v>0</v>
      </c>
      <c r="BD513" s="208">
        <f t="shared" si="645"/>
        <v>0</v>
      </c>
      <c r="BE513" s="208">
        <f t="shared" si="645"/>
        <v>0</v>
      </c>
      <c r="BF513" s="208">
        <f t="shared" si="645"/>
        <v>0</v>
      </c>
      <c r="BG513" s="208">
        <f t="shared" si="645"/>
        <v>0</v>
      </c>
      <c r="BH513" s="208">
        <f t="shared" si="645"/>
        <v>0</v>
      </c>
      <c r="BI513" s="208">
        <f t="shared" si="645"/>
        <v>0</v>
      </c>
      <c r="BJ513" s="208">
        <f t="shared" si="645"/>
        <v>0</v>
      </c>
      <c r="BK513" s="208">
        <f t="shared" si="645"/>
        <v>0</v>
      </c>
      <c r="BL513" s="208">
        <f t="shared" si="645"/>
        <v>0</v>
      </c>
      <c r="BM513" s="208">
        <f t="shared" si="645"/>
        <v>0</v>
      </c>
      <c r="BN513" s="208">
        <f t="shared" si="645"/>
        <v>0</v>
      </c>
      <c r="BO513" s="208">
        <f t="shared" si="645"/>
        <v>0</v>
      </c>
      <c r="BP513" s="208">
        <f t="shared" si="645"/>
        <v>0</v>
      </c>
      <c r="BQ513" s="208">
        <f t="shared" ref="BQ513:CF516" si="646">+$B513*BQ204</f>
        <v>0</v>
      </c>
      <c r="BR513" s="208">
        <f t="shared" si="646"/>
        <v>0</v>
      </c>
      <c r="BS513" s="208">
        <f t="shared" si="646"/>
        <v>0</v>
      </c>
      <c r="BT513" s="208">
        <f t="shared" si="646"/>
        <v>0</v>
      </c>
      <c r="BU513" s="208">
        <f t="shared" si="646"/>
        <v>0</v>
      </c>
      <c r="BV513" s="208">
        <f t="shared" si="646"/>
        <v>0</v>
      </c>
      <c r="BW513" s="208">
        <f t="shared" si="646"/>
        <v>0</v>
      </c>
      <c r="BX513" s="208">
        <f t="shared" si="646"/>
        <v>0</v>
      </c>
      <c r="BY513" s="208">
        <f t="shared" si="646"/>
        <v>0</v>
      </c>
      <c r="BZ513" s="208">
        <f t="shared" si="646"/>
        <v>0</v>
      </c>
      <c r="CA513" s="208">
        <f t="shared" si="646"/>
        <v>0</v>
      </c>
      <c r="CB513" s="208">
        <f t="shared" si="646"/>
        <v>0</v>
      </c>
      <c r="CC513" s="208">
        <f t="shared" si="646"/>
        <v>0</v>
      </c>
      <c r="CD513" s="208">
        <f t="shared" si="646"/>
        <v>0</v>
      </c>
      <c r="CE513" s="208">
        <f t="shared" si="646"/>
        <v>0</v>
      </c>
      <c r="CF513" s="208">
        <f t="shared" si="646"/>
        <v>0</v>
      </c>
      <c r="CG513" s="180"/>
      <c r="CH513" s="180"/>
      <c r="CI513" s="180"/>
      <c r="CJ513" s="180"/>
      <c r="CK513" s="180"/>
      <c r="CL513" s="180"/>
      <c r="CM513" s="180"/>
      <c r="CN513" s="180"/>
      <c r="CO513" s="180"/>
      <c r="CP513" s="180"/>
      <c r="CQ513" s="180"/>
      <c r="CR513" s="180"/>
      <c r="CS513" s="180"/>
      <c r="CT513" s="180"/>
      <c r="CU513" s="180"/>
      <c r="CV513" s="180"/>
      <c r="CW513" s="180"/>
      <c r="CX513" s="180"/>
      <c r="CY513" s="180"/>
      <c r="CZ513" s="180"/>
      <c r="DA513" s="180"/>
      <c r="DB513" s="180"/>
      <c r="DC513" s="180"/>
      <c r="DD513" s="180"/>
      <c r="DE513" s="180"/>
      <c r="DF513" s="180"/>
      <c r="DG513" s="180"/>
      <c r="DH513" s="180"/>
      <c r="DI513" s="180"/>
      <c r="DJ513" s="180"/>
      <c r="DK513" s="180"/>
      <c r="DL513" s="180"/>
      <c r="DM513" s="180"/>
      <c r="DN513" s="180"/>
      <c r="DO513" s="180"/>
      <c r="DP513" s="180"/>
      <c r="DQ513" s="180"/>
      <c r="DR513" s="180"/>
      <c r="DS513" s="180"/>
      <c r="DT513" s="180"/>
      <c r="DU513" s="180"/>
      <c r="DV513" s="180"/>
      <c r="DW513" s="180"/>
      <c r="DX513" s="180"/>
      <c r="DY513" s="180"/>
      <c r="DZ513" s="180"/>
      <c r="EA513" s="180"/>
      <c r="EB513" s="180"/>
      <c r="EC513" s="180"/>
      <c r="ED513" s="180"/>
      <c r="EE513" s="180"/>
      <c r="EF513" s="180"/>
      <c r="EG513" s="180"/>
      <c r="EH513" s="180"/>
      <c r="EI513" s="180"/>
      <c r="EJ513" s="180"/>
      <c r="EK513" s="180"/>
      <c r="EL513" s="180"/>
      <c r="EM513" s="180"/>
      <c r="EN513" s="180"/>
      <c r="EO513" s="180"/>
      <c r="EP513" s="180"/>
      <c r="EQ513" s="180"/>
      <c r="ER513" s="180"/>
      <c r="ES513" s="180"/>
      <c r="ET513" s="180"/>
      <c r="EU513" s="180"/>
      <c r="EV513" s="180"/>
      <c r="EW513" s="180"/>
      <c r="EX513" s="180"/>
      <c r="EY513" s="180"/>
      <c r="EZ513" s="180"/>
      <c r="FA513" s="180"/>
      <c r="FB513" s="180"/>
      <c r="FC513" s="180"/>
      <c r="FD513" s="180"/>
      <c r="FE513" s="180"/>
      <c r="FF513" s="180"/>
      <c r="FG513" s="180"/>
      <c r="FH513" s="180"/>
    </row>
    <row r="514" spans="2:164" hidden="1" x14ac:dyDescent="0.3">
      <c r="B514" s="699">
        <f>+IFERROR(VLOOKUP(D514,'LP-Servicios'!$E$152:$F$252,2,FALSE),0)</f>
        <v>0</v>
      </c>
      <c r="C514" s="700">
        <f t="shared" si="641"/>
        <v>91</v>
      </c>
      <c r="D514" s="314" t="str">
        <f t="shared" si="641"/>
        <v>-</v>
      </c>
      <c r="E514" s="208">
        <f t="shared" si="632"/>
        <v>0</v>
      </c>
      <c r="F514" s="208">
        <f t="shared" ref="F514:BQ517" si="647">+$B514*F205</f>
        <v>0</v>
      </c>
      <c r="G514" s="208">
        <f t="shared" si="647"/>
        <v>0</v>
      </c>
      <c r="H514" s="208">
        <f t="shared" si="647"/>
        <v>0</v>
      </c>
      <c r="I514" s="208">
        <f t="shared" si="647"/>
        <v>0</v>
      </c>
      <c r="J514" s="208">
        <f t="shared" si="647"/>
        <v>0</v>
      </c>
      <c r="K514" s="208">
        <f t="shared" si="647"/>
        <v>0</v>
      </c>
      <c r="L514" s="208">
        <f t="shared" si="647"/>
        <v>0</v>
      </c>
      <c r="M514" s="208">
        <f t="shared" si="647"/>
        <v>0</v>
      </c>
      <c r="N514" s="208">
        <f t="shared" si="647"/>
        <v>0</v>
      </c>
      <c r="O514" s="208">
        <f t="shared" si="647"/>
        <v>0</v>
      </c>
      <c r="P514" s="208">
        <f t="shared" si="647"/>
        <v>0</v>
      </c>
      <c r="Q514" s="208">
        <f t="shared" si="647"/>
        <v>0</v>
      </c>
      <c r="R514" s="208">
        <f t="shared" si="647"/>
        <v>0</v>
      </c>
      <c r="S514" s="208">
        <f t="shared" si="647"/>
        <v>0</v>
      </c>
      <c r="T514" s="208">
        <f t="shared" si="647"/>
        <v>0</v>
      </c>
      <c r="U514" s="208">
        <f t="shared" si="647"/>
        <v>0</v>
      </c>
      <c r="V514" s="208">
        <f t="shared" si="647"/>
        <v>0</v>
      </c>
      <c r="W514" s="208">
        <f t="shared" si="647"/>
        <v>0</v>
      </c>
      <c r="X514" s="208">
        <f t="shared" si="647"/>
        <v>0</v>
      </c>
      <c r="Y514" s="208">
        <f t="shared" si="647"/>
        <v>0</v>
      </c>
      <c r="Z514" s="208">
        <f t="shared" si="647"/>
        <v>0</v>
      </c>
      <c r="AA514" s="208">
        <f t="shared" si="647"/>
        <v>0</v>
      </c>
      <c r="AB514" s="208">
        <f t="shared" si="647"/>
        <v>0</v>
      </c>
      <c r="AC514" s="208">
        <f t="shared" si="647"/>
        <v>0</v>
      </c>
      <c r="AD514" s="208">
        <f t="shared" si="647"/>
        <v>0</v>
      </c>
      <c r="AE514" s="208">
        <f t="shared" si="647"/>
        <v>0</v>
      </c>
      <c r="AF514" s="208">
        <f t="shared" si="647"/>
        <v>0</v>
      </c>
      <c r="AG514" s="208">
        <f t="shared" si="647"/>
        <v>0</v>
      </c>
      <c r="AH514" s="208">
        <f t="shared" si="647"/>
        <v>0</v>
      </c>
      <c r="AI514" s="208">
        <f t="shared" si="647"/>
        <v>0</v>
      </c>
      <c r="AJ514" s="208">
        <f t="shared" si="647"/>
        <v>0</v>
      </c>
      <c r="AK514" s="208">
        <f t="shared" si="647"/>
        <v>0</v>
      </c>
      <c r="AL514" s="208">
        <f t="shared" si="647"/>
        <v>0</v>
      </c>
      <c r="AM514" s="208">
        <f t="shared" si="647"/>
        <v>0</v>
      </c>
      <c r="AN514" s="208">
        <f t="shared" si="647"/>
        <v>0</v>
      </c>
      <c r="AO514" s="208">
        <f t="shared" si="647"/>
        <v>0</v>
      </c>
      <c r="AP514" s="208">
        <f t="shared" si="647"/>
        <v>0</v>
      </c>
      <c r="AQ514" s="208">
        <f t="shared" si="647"/>
        <v>0</v>
      </c>
      <c r="AR514" s="208">
        <f t="shared" si="647"/>
        <v>0</v>
      </c>
      <c r="AS514" s="208">
        <f t="shared" si="647"/>
        <v>0</v>
      </c>
      <c r="AT514" s="208">
        <f t="shared" si="647"/>
        <v>0</v>
      </c>
      <c r="AU514" s="208">
        <f t="shared" si="647"/>
        <v>0</v>
      </c>
      <c r="AV514" s="208">
        <f t="shared" si="647"/>
        <v>0</v>
      </c>
      <c r="AW514" s="208">
        <f t="shared" si="647"/>
        <v>0</v>
      </c>
      <c r="AX514" s="208">
        <f t="shared" si="647"/>
        <v>0</v>
      </c>
      <c r="AY514" s="208">
        <f t="shared" si="647"/>
        <v>0</v>
      </c>
      <c r="AZ514" s="208">
        <f t="shared" si="647"/>
        <v>0</v>
      </c>
      <c r="BA514" s="208">
        <f t="shared" si="647"/>
        <v>0</v>
      </c>
      <c r="BB514" s="208">
        <f t="shared" si="647"/>
        <v>0</v>
      </c>
      <c r="BC514" s="208">
        <f t="shared" si="647"/>
        <v>0</v>
      </c>
      <c r="BD514" s="208">
        <f t="shared" si="647"/>
        <v>0</v>
      </c>
      <c r="BE514" s="208">
        <f t="shared" si="647"/>
        <v>0</v>
      </c>
      <c r="BF514" s="208">
        <f t="shared" si="647"/>
        <v>0</v>
      </c>
      <c r="BG514" s="208">
        <f t="shared" si="647"/>
        <v>0</v>
      </c>
      <c r="BH514" s="208">
        <f t="shared" si="647"/>
        <v>0</v>
      </c>
      <c r="BI514" s="208">
        <f t="shared" si="647"/>
        <v>0</v>
      </c>
      <c r="BJ514" s="208">
        <f t="shared" si="647"/>
        <v>0</v>
      </c>
      <c r="BK514" s="208">
        <f t="shared" si="647"/>
        <v>0</v>
      </c>
      <c r="BL514" s="208">
        <f t="shared" si="647"/>
        <v>0</v>
      </c>
      <c r="BM514" s="208">
        <f t="shared" si="647"/>
        <v>0</v>
      </c>
      <c r="BN514" s="208">
        <f t="shared" si="647"/>
        <v>0</v>
      </c>
      <c r="BO514" s="208">
        <f t="shared" si="647"/>
        <v>0</v>
      </c>
      <c r="BP514" s="208">
        <f t="shared" si="647"/>
        <v>0</v>
      </c>
      <c r="BQ514" s="208">
        <f t="shared" si="647"/>
        <v>0</v>
      </c>
      <c r="BR514" s="208">
        <f t="shared" si="646"/>
        <v>0</v>
      </c>
      <c r="BS514" s="208">
        <f t="shared" si="646"/>
        <v>0</v>
      </c>
      <c r="BT514" s="208">
        <f t="shared" si="646"/>
        <v>0</v>
      </c>
      <c r="BU514" s="208">
        <f t="shared" si="646"/>
        <v>0</v>
      </c>
      <c r="BV514" s="208">
        <f t="shared" si="646"/>
        <v>0</v>
      </c>
      <c r="BW514" s="208">
        <f t="shared" si="646"/>
        <v>0</v>
      </c>
      <c r="BX514" s="208">
        <f t="shared" si="646"/>
        <v>0</v>
      </c>
      <c r="BY514" s="208">
        <f t="shared" si="646"/>
        <v>0</v>
      </c>
      <c r="BZ514" s="208">
        <f t="shared" si="646"/>
        <v>0</v>
      </c>
      <c r="CA514" s="208">
        <f t="shared" si="646"/>
        <v>0</v>
      </c>
      <c r="CB514" s="208">
        <f t="shared" si="646"/>
        <v>0</v>
      </c>
      <c r="CC514" s="208">
        <f t="shared" si="646"/>
        <v>0</v>
      </c>
      <c r="CD514" s="208">
        <f t="shared" si="646"/>
        <v>0</v>
      </c>
      <c r="CE514" s="208">
        <f t="shared" si="646"/>
        <v>0</v>
      </c>
      <c r="CF514" s="208">
        <f t="shared" si="646"/>
        <v>0</v>
      </c>
      <c r="CG514" s="180"/>
      <c r="CH514" s="180"/>
      <c r="CI514" s="180"/>
      <c r="CJ514" s="180"/>
      <c r="CK514" s="180"/>
      <c r="CL514" s="180"/>
      <c r="CM514" s="180"/>
      <c r="CN514" s="180"/>
      <c r="CO514" s="180"/>
      <c r="CP514" s="180"/>
      <c r="CQ514" s="180"/>
      <c r="CR514" s="180"/>
      <c r="CS514" s="180"/>
      <c r="CT514" s="180"/>
      <c r="CU514" s="180"/>
      <c r="CV514" s="180"/>
      <c r="CW514" s="180"/>
      <c r="CX514" s="180"/>
      <c r="CY514" s="180"/>
      <c r="CZ514" s="180"/>
      <c r="DA514" s="180"/>
      <c r="DB514" s="180"/>
      <c r="DC514" s="180"/>
      <c r="DD514" s="180"/>
      <c r="DE514" s="180"/>
      <c r="DF514" s="180"/>
      <c r="DG514" s="180"/>
      <c r="DH514" s="180"/>
      <c r="DI514" s="180"/>
      <c r="DJ514" s="180"/>
      <c r="DK514" s="180"/>
      <c r="DL514" s="180"/>
      <c r="DM514" s="180"/>
      <c r="DN514" s="180"/>
      <c r="DO514" s="180"/>
      <c r="DP514" s="180"/>
      <c r="DQ514" s="180"/>
      <c r="DR514" s="180"/>
      <c r="DS514" s="180"/>
      <c r="DT514" s="180"/>
      <c r="DU514" s="180"/>
      <c r="DV514" s="180"/>
      <c r="DW514" s="180"/>
      <c r="DX514" s="180"/>
      <c r="DY514" s="180"/>
      <c r="DZ514" s="180"/>
      <c r="EA514" s="180"/>
      <c r="EB514" s="180"/>
      <c r="EC514" s="180"/>
      <c r="ED514" s="180"/>
      <c r="EE514" s="180"/>
      <c r="EF514" s="180"/>
      <c r="EG514" s="180"/>
      <c r="EH514" s="180"/>
      <c r="EI514" s="180"/>
      <c r="EJ514" s="180"/>
      <c r="EK514" s="180"/>
      <c r="EL514" s="180"/>
      <c r="EM514" s="180"/>
      <c r="EN514" s="180"/>
      <c r="EO514" s="180"/>
      <c r="EP514" s="180"/>
      <c r="EQ514" s="180"/>
      <c r="ER514" s="180"/>
      <c r="ES514" s="180"/>
      <c r="ET514" s="180"/>
      <c r="EU514" s="180"/>
      <c r="EV514" s="180"/>
      <c r="EW514" s="180"/>
      <c r="EX514" s="180"/>
      <c r="EY514" s="180"/>
      <c r="EZ514" s="180"/>
      <c r="FA514" s="180"/>
      <c r="FB514" s="180"/>
      <c r="FC514" s="180"/>
      <c r="FD514" s="180"/>
      <c r="FE514" s="180"/>
      <c r="FF514" s="180"/>
      <c r="FG514" s="180"/>
      <c r="FH514" s="180"/>
    </row>
    <row r="515" spans="2:164" hidden="1" x14ac:dyDescent="0.3">
      <c r="B515" s="699">
        <f>+IFERROR(VLOOKUP(D515,'LP-Servicios'!$E$152:$F$252,2,FALSE),0)</f>
        <v>0</v>
      </c>
      <c r="C515" s="700">
        <f t="shared" si="641"/>
        <v>92</v>
      </c>
      <c r="D515" s="314" t="str">
        <f t="shared" si="641"/>
        <v>-</v>
      </c>
      <c r="E515" s="208">
        <f t="shared" si="632"/>
        <v>0</v>
      </c>
      <c r="F515" s="208">
        <f t="shared" si="647"/>
        <v>0</v>
      </c>
      <c r="G515" s="208">
        <f t="shared" si="647"/>
        <v>0</v>
      </c>
      <c r="H515" s="208">
        <f t="shared" si="647"/>
        <v>0</v>
      </c>
      <c r="I515" s="208">
        <f t="shared" si="647"/>
        <v>0</v>
      </c>
      <c r="J515" s="208">
        <f t="shared" si="647"/>
        <v>0</v>
      </c>
      <c r="K515" s="208">
        <f t="shared" si="647"/>
        <v>0</v>
      </c>
      <c r="L515" s="208">
        <f t="shared" si="647"/>
        <v>0</v>
      </c>
      <c r="M515" s="208">
        <f t="shared" si="647"/>
        <v>0</v>
      </c>
      <c r="N515" s="208">
        <f t="shared" si="647"/>
        <v>0</v>
      </c>
      <c r="O515" s="208">
        <f t="shared" si="647"/>
        <v>0</v>
      </c>
      <c r="P515" s="208">
        <f t="shared" si="647"/>
        <v>0</v>
      </c>
      <c r="Q515" s="208">
        <f t="shared" si="647"/>
        <v>0</v>
      </c>
      <c r="R515" s="208">
        <f t="shared" si="647"/>
        <v>0</v>
      </c>
      <c r="S515" s="208">
        <f t="shared" si="647"/>
        <v>0</v>
      </c>
      <c r="T515" s="208">
        <f t="shared" si="647"/>
        <v>0</v>
      </c>
      <c r="U515" s="208">
        <f t="shared" si="647"/>
        <v>0</v>
      </c>
      <c r="V515" s="208">
        <f t="shared" si="647"/>
        <v>0</v>
      </c>
      <c r="W515" s="208">
        <f t="shared" si="647"/>
        <v>0</v>
      </c>
      <c r="X515" s="208">
        <f t="shared" si="647"/>
        <v>0</v>
      </c>
      <c r="Y515" s="208">
        <f t="shared" si="647"/>
        <v>0</v>
      </c>
      <c r="Z515" s="208">
        <f t="shared" si="647"/>
        <v>0</v>
      </c>
      <c r="AA515" s="208">
        <f t="shared" si="647"/>
        <v>0</v>
      </c>
      <c r="AB515" s="208">
        <f t="shared" si="647"/>
        <v>0</v>
      </c>
      <c r="AC515" s="208">
        <f t="shared" si="647"/>
        <v>0</v>
      </c>
      <c r="AD515" s="208">
        <f t="shared" si="647"/>
        <v>0</v>
      </c>
      <c r="AE515" s="208">
        <f t="shared" si="647"/>
        <v>0</v>
      </c>
      <c r="AF515" s="208">
        <f t="shared" si="647"/>
        <v>0</v>
      </c>
      <c r="AG515" s="208">
        <f t="shared" si="647"/>
        <v>0</v>
      </c>
      <c r="AH515" s="208">
        <f t="shared" si="647"/>
        <v>0</v>
      </c>
      <c r="AI515" s="208">
        <f t="shared" si="647"/>
        <v>0</v>
      </c>
      <c r="AJ515" s="208">
        <f t="shared" si="647"/>
        <v>0</v>
      </c>
      <c r="AK515" s="208">
        <f t="shared" si="647"/>
        <v>0</v>
      </c>
      <c r="AL515" s="208">
        <f t="shared" si="647"/>
        <v>0</v>
      </c>
      <c r="AM515" s="208">
        <f t="shared" si="647"/>
        <v>0</v>
      </c>
      <c r="AN515" s="208">
        <f t="shared" si="647"/>
        <v>0</v>
      </c>
      <c r="AO515" s="208">
        <f t="shared" si="647"/>
        <v>0</v>
      </c>
      <c r="AP515" s="208">
        <f t="shared" si="647"/>
        <v>0</v>
      </c>
      <c r="AQ515" s="208">
        <f t="shared" si="647"/>
        <v>0</v>
      </c>
      <c r="AR515" s="208">
        <f t="shared" si="647"/>
        <v>0</v>
      </c>
      <c r="AS515" s="208">
        <f t="shared" si="647"/>
        <v>0</v>
      </c>
      <c r="AT515" s="208">
        <f t="shared" si="647"/>
        <v>0</v>
      </c>
      <c r="AU515" s="208">
        <f t="shared" si="647"/>
        <v>0</v>
      </c>
      <c r="AV515" s="208">
        <f t="shared" si="647"/>
        <v>0</v>
      </c>
      <c r="AW515" s="208">
        <f t="shared" si="647"/>
        <v>0</v>
      </c>
      <c r="AX515" s="208">
        <f t="shared" si="647"/>
        <v>0</v>
      </c>
      <c r="AY515" s="208">
        <f t="shared" si="647"/>
        <v>0</v>
      </c>
      <c r="AZ515" s="208">
        <f t="shared" si="647"/>
        <v>0</v>
      </c>
      <c r="BA515" s="208">
        <f t="shared" si="647"/>
        <v>0</v>
      </c>
      <c r="BB515" s="208">
        <f t="shared" si="647"/>
        <v>0</v>
      </c>
      <c r="BC515" s="208">
        <f t="shared" si="647"/>
        <v>0</v>
      </c>
      <c r="BD515" s="208">
        <f t="shared" si="647"/>
        <v>0</v>
      </c>
      <c r="BE515" s="208">
        <f t="shared" si="647"/>
        <v>0</v>
      </c>
      <c r="BF515" s="208">
        <f t="shared" si="647"/>
        <v>0</v>
      </c>
      <c r="BG515" s="208">
        <f t="shared" si="647"/>
        <v>0</v>
      </c>
      <c r="BH515" s="208">
        <f t="shared" si="647"/>
        <v>0</v>
      </c>
      <c r="BI515" s="208">
        <f t="shared" si="647"/>
        <v>0</v>
      </c>
      <c r="BJ515" s="208">
        <f t="shared" si="647"/>
        <v>0</v>
      </c>
      <c r="BK515" s="208">
        <f t="shared" si="647"/>
        <v>0</v>
      </c>
      <c r="BL515" s="208">
        <f t="shared" si="647"/>
        <v>0</v>
      </c>
      <c r="BM515" s="208">
        <f t="shared" si="647"/>
        <v>0</v>
      </c>
      <c r="BN515" s="208">
        <f t="shared" si="647"/>
        <v>0</v>
      </c>
      <c r="BO515" s="208">
        <f t="shared" si="647"/>
        <v>0</v>
      </c>
      <c r="BP515" s="208">
        <f t="shared" si="647"/>
        <v>0</v>
      </c>
      <c r="BQ515" s="208">
        <f t="shared" si="647"/>
        <v>0</v>
      </c>
      <c r="BR515" s="208">
        <f t="shared" si="646"/>
        <v>0</v>
      </c>
      <c r="BS515" s="208">
        <f t="shared" si="646"/>
        <v>0</v>
      </c>
      <c r="BT515" s="208">
        <f t="shared" si="646"/>
        <v>0</v>
      </c>
      <c r="BU515" s="208">
        <f t="shared" si="646"/>
        <v>0</v>
      </c>
      <c r="BV515" s="208">
        <f t="shared" si="646"/>
        <v>0</v>
      </c>
      <c r="BW515" s="208">
        <f t="shared" si="646"/>
        <v>0</v>
      </c>
      <c r="BX515" s="208">
        <f t="shared" si="646"/>
        <v>0</v>
      </c>
      <c r="BY515" s="208">
        <f t="shared" si="646"/>
        <v>0</v>
      </c>
      <c r="BZ515" s="208">
        <f t="shared" si="646"/>
        <v>0</v>
      </c>
      <c r="CA515" s="208">
        <f t="shared" si="646"/>
        <v>0</v>
      </c>
      <c r="CB515" s="208">
        <f t="shared" si="646"/>
        <v>0</v>
      </c>
      <c r="CC515" s="208">
        <f t="shared" si="646"/>
        <v>0</v>
      </c>
      <c r="CD515" s="208">
        <f t="shared" si="646"/>
        <v>0</v>
      </c>
      <c r="CE515" s="208">
        <f t="shared" si="646"/>
        <v>0</v>
      </c>
      <c r="CF515" s="208">
        <f t="shared" si="646"/>
        <v>0</v>
      </c>
      <c r="CG515" s="180"/>
      <c r="CH515" s="180"/>
      <c r="CI515" s="180"/>
      <c r="CJ515" s="180"/>
      <c r="CK515" s="180"/>
      <c r="CL515" s="180"/>
      <c r="CM515" s="180"/>
      <c r="CN515" s="180"/>
      <c r="CO515" s="180"/>
      <c r="CP515" s="180"/>
      <c r="CQ515" s="180"/>
      <c r="CR515" s="180"/>
      <c r="CS515" s="180"/>
      <c r="CT515" s="180"/>
      <c r="CU515" s="180"/>
      <c r="CV515" s="180"/>
      <c r="CW515" s="180"/>
      <c r="CX515" s="180"/>
      <c r="CY515" s="180"/>
      <c r="CZ515" s="180"/>
      <c r="DA515" s="180"/>
      <c r="DB515" s="180"/>
      <c r="DC515" s="180"/>
      <c r="DD515" s="180"/>
      <c r="DE515" s="180"/>
      <c r="DF515" s="180"/>
      <c r="DG515" s="180"/>
      <c r="DH515" s="180"/>
      <c r="DI515" s="180"/>
      <c r="DJ515" s="180"/>
      <c r="DK515" s="180"/>
      <c r="DL515" s="180"/>
      <c r="DM515" s="180"/>
      <c r="DN515" s="180"/>
      <c r="DO515" s="180"/>
      <c r="DP515" s="180"/>
      <c r="DQ515" s="180"/>
      <c r="DR515" s="180"/>
      <c r="DS515" s="180"/>
      <c r="DT515" s="180"/>
      <c r="DU515" s="180"/>
      <c r="DV515" s="180"/>
      <c r="DW515" s="180"/>
      <c r="DX515" s="180"/>
      <c r="DY515" s="180"/>
      <c r="DZ515" s="180"/>
      <c r="EA515" s="180"/>
      <c r="EB515" s="180"/>
      <c r="EC515" s="180"/>
      <c r="ED515" s="180"/>
      <c r="EE515" s="180"/>
      <c r="EF515" s="180"/>
      <c r="EG515" s="180"/>
      <c r="EH515" s="180"/>
      <c r="EI515" s="180"/>
      <c r="EJ515" s="180"/>
      <c r="EK515" s="180"/>
      <c r="EL515" s="180"/>
      <c r="EM515" s="180"/>
      <c r="EN515" s="180"/>
      <c r="EO515" s="180"/>
      <c r="EP515" s="180"/>
      <c r="EQ515" s="180"/>
      <c r="ER515" s="180"/>
      <c r="ES515" s="180"/>
      <c r="ET515" s="180"/>
      <c r="EU515" s="180"/>
      <c r="EV515" s="180"/>
      <c r="EW515" s="180"/>
      <c r="EX515" s="180"/>
      <c r="EY515" s="180"/>
      <c r="EZ515" s="180"/>
      <c r="FA515" s="180"/>
      <c r="FB515" s="180"/>
      <c r="FC515" s="180"/>
      <c r="FD515" s="180"/>
      <c r="FE515" s="180"/>
      <c r="FF515" s="180"/>
      <c r="FG515" s="180"/>
      <c r="FH515" s="180"/>
    </row>
    <row r="516" spans="2:164" hidden="1" x14ac:dyDescent="0.3">
      <c r="B516" s="699">
        <f>+IFERROR(VLOOKUP(D516,'LP-Servicios'!$E$152:$F$252,2,FALSE),0)</f>
        <v>0</v>
      </c>
      <c r="C516" s="700">
        <f t="shared" si="641"/>
        <v>93</v>
      </c>
      <c r="D516" s="314" t="str">
        <f t="shared" si="641"/>
        <v>-</v>
      </c>
      <c r="E516" s="208">
        <f t="shared" si="632"/>
        <v>0</v>
      </c>
      <c r="F516" s="208">
        <f t="shared" si="647"/>
        <v>0</v>
      </c>
      <c r="G516" s="208">
        <f t="shared" si="647"/>
        <v>0</v>
      </c>
      <c r="H516" s="208">
        <f t="shared" si="647"/>
        <v>0</v>
      </c>
      <c r="I516" s="208">
        <f t="shared" si="647"/>
        <v>0</v>
      </c>
      <c r="J516" s="208">
        <f t="shared" si="647"/>
        <v>0</v>
      </c>
      <c r="K516" s="208">
        <f t="shared" si="647"/>
        <v>0</v>
      </c>
      <c r="L516" s="208">
        <f t="shared" si="647"/>
        <v>0</v>
      </c>
      <c r="M516" s="208">
        <f t="shared" si="647"/>
        <v>0</v>
      </c>
      <c r="N516" s="208">
        <f t="shared" si="647"/>
        <v>0</v>
      </c>
      <c r="O516" s="208">
        <f t="shared" si="647"/>
        <v>0</v>
      </c>
      <c r="P516" s="208">
        <f t="shared" si="647"/>
        <v>0</v>
      </c>
      <c r="Q516" s="208">
        <f t="shared" si="647"/>
        <v>0</v>
      </c>
      <c r="R516" s="208">
        <f t="shared" si="647"/>
        <v>0</v>
      </c>
      <c r="S516" s="208">
        <f t="shared" si="647"/>
        <v>0</v>
      </c>
      <c r="T516" s="208">
        <f t="shared" si="647"/>
        <v>0</v>
      </c>
      <c r="U516" s="208">
        <f t="shared" si="647"/>
        <v>0</v>
      </c>
      <c r="V516" s="208">
        <f t="shared" si="647"/>
        <v>0</v>
      </c>
      <c r="W516" s="208">
        <f t="shared" si="647"/>
        <v>0</v>
      </c>
      <c r="X516" s="208">
        <f t="shared" si="647"/>
        <v>0</v>
      </c>
      <c r="Y516" s="208">
        <f t="shared" si="647"/>
        <v>0</v>
      </c>
      <c r="Z516" s="208">
        <f t="shared" si="647"/>
        <v>0</v>
      </c>
      <c r="AA516" s="208">
        <f t="shared" si="647"/>
        <v>0</v>
      </c>
      <c r="AB516" s="208">
        <f t="shared" si="647"/>
        <v>0</v>
      </c>
      <c r="AC516" s="208">
        <f t="shared" si="647"/>
        <v>0</v>
      </c>
      <c r="AD516" s="208">
        <f t="shared" si="647"/>
        <v>0</v>
      </c>
      <c r="AE516" s="208">
        <f t="shared" si="647"/>
        <v>0</v>
      </c>
      <c r="AF516" s="208">
        <f t="shared" si="647"/>
        <v>0</v>
      </c>
      <c r="AG516" s="208">
        <f t="shared" si="647"/>
        <v>0</v>
      </c>
      <c r="AH516" s="208">
        <f t="shared" si="647"/>
        <v>0</v>
      </c>
      <c r="AI516" s="208">
        <f t="shared" si="647"/>
        <v>0</v>
      </c>
      <c r="AJ516" s="208">
        <f t="shared" si="647"/>
        <v>0</v>
      </c>
      <c r="AK516" s="208">
        <f t="shared" si="647"/>
        <v>0</v>
      </c>
      <c r="AL516" s="208">
        <f t="shared" si="647"/>
        <v>0</v>
      </c>
      <c r="AM516" s="208">
        <f t="shared" si="647"/>
        <v>0</v>
      </c>
      <c r="AN516" s="208">
        <f t="shared" si="647"/>
        <v>0</v>
      </c>
      <c r="AO516" s="208">
        <f t="shared" si="647"/>
        <v>0</v>
      </c>
      <c r="AP516" s="208">
        <f t="shared" si="647"/>
        <v>0</v>
      </c>
      <c r="AQ516" s="208">
        <f t="shared" si="647"/>
        <v>0</v>
      </c>
      <c r="AR516" s="208">
        <f t="shared" si="647"/>
        <v>0</v>
      </c>
      <c r="AS516" s="208">
        <f t="shared" si="647"/>
        <v>0</v>
      </c>
      <c r="AT516" s="208">
        <f t="shared" si="647"/>
        <v>0</v>
      </c>
      <c r="AU516" s="208">
        <f t="shared" si="647"/>
        <v>0</v>
      </c>
      <c r="AV516" s="208">
        <f t="shared" si="647"/>
        <v>0</v>
      </c>
      <c r="AW516" s="208">
        <f t="shared" si="647"/>
        <v>0</v>
      </c>
      <c r="AX516" s="208">
        <f t="shared" si="647"/>
        <v>0</v>
      </c>
      <c r="AY516" s="208">
        <f t="shared" si="647"/>
        <v>0</v>
      </c>
      <c r="AZ516" s="208">
        <f t="shared" si="647"/>
        <v>0</v>
      </c>
      <c r="BA516" s="208">
        <f t="shared" si="647"/>
        <v>0</v>
      </c>
      <c r="BB516" s="208">
        <f t="shared" si="647"/>
        <v>0</v>
      </c>
      <c r="BC516" s="208">
        <f t="shared" si="647"/>
        <v>0</v>
      </c>
      <c r="BD516" s="208">
        <f t="shared" si="647"/>
        <v>0</v>
      </c>
      <c r="BE516" s="208">
        <f t="shared" si="647"/>
        <v>0</v>
      </c>
      <c r="BF516" s="208">
        <f t="shared" si="647"/>
        <v>0</v>
      </c>
      <c r="BG516" s="208">
        <f t="shared" si="647"/>
        <v>0</v>
      </c>
      <c r="BH516" s="208">
        <f t="shared" si="647"/>
        <v>0</v>
      </c>
      <c r="BI516" s="208">
        <f t="shared" si="647"/>
        <v>0</v>
      </c>
      <c r="BJ516" s="208">
        <f t="shared" si="647"/>
        <v>0</v>
      </c>
      <c r="BK516" s="208">
        <f t="shared" si="647"/>
        <v>0</v>
      </c>
      <c r="BL516" s="208">
        <f t="shared" si="647"/>
        <v>0</v>
      </c>
      <c r="BM516" s="208">
        <f t="shared" si="647"/>
        <v>0</v>
      </c>
      <c r="BN516" s="208">
        <f t="shared" si="647"/>
        <v>0</v>
      </c>
      <c r="BO516" s="208">
        <f t="shared" si="647"/>
        <v>0</v>
      </c>
      <c r="BP516" s="208">
        <f t="shared" si="647"/>
        <v>0</v>
      </c>
      <c r="BQ516" s="208">
        <f t="shared" si="647"/>
        <v>0</v>
      </c>
      <c r="BR516" s="208">
        <f t="shared" si="646"/>
        <v>0</v>
      </c>
      <c r="BS516" s="208">
        <f t="shared" si="646"/>
        <v>0</v>
      </c>
      <c r="BT516" s="208">
        <f t="shared" si="646"/>
        <v>0</v>
      </c>
      <c r="BU516" s="208">
        <f t="shared" si="646"/>
        <v>0</v>
      </c>
      <c r="BV516" s="208">
        <f t="shared" si="646"/>
        <v>0</v>
      </c>
      <c r="BW516" s="208">
        <f t="shared" si="646"/>
        <v>0</v>
      </c>
      <c r="BX516" s="208">
        <f t="shared" si="646"/>
        <v>0</v>
      </c>
      <c r="BY516" s="208">
        <f t="shared" si="646"/>
        <v>0</v>
      </c>
      <c r="BZ516" s="208">
        <f t="shared" si="646"/>
        <v>0</v>
      </c>
      <c r="CA516" s="208">
        <f t="shared" si="646"/>
        <v>0</v>
      </c>
      <c r="CB516" s="208">
        <f t="shared" si="646"/>
        <v>0</v>
      </c>
      <c r="CC516" s="208">
        <f t="shared" si="646"/>
        <v>0</v>
      </c>
      <c r="CD516" s="208">
        <f t="shared" si="646"/>
        <v>0</v>
      </c>
      <c r="CE516" s="208">
        <f t="shared" si="646"/>
        <v>0</v>
      </c>
      <c r="CF516" s="208">
        <f t="shared" si="646"/>
        <v>0</v>
      </c>
      <c r="CG516" s="180"/>
      <c r="CH516" s="180"/>
      <c r="CI516" s="180"/>
      <c r="CJ516" s="180"/>
      <c r="CK516" s="180"/>
      <c r="CL516" s="180"/>
      <c r="CM516" s="180"/>
      <c r="CN516" s="180"/>
      <c r="CO516" s="180"/>
      <c r="CP516" s="180"/>
      <c r="CQ516" s="180"/>
      <c r="CR516" s="180"/>
      <c r="CS516" s="180"/>
      <c r="CT516" s="180"/>
      <c r="CU516" s="180"/>
      <c r="CV516" s="180"/>
      <c r="CW516" s="180"/>
      <c r="CX516" s="180"/>
      <c r="CY516" s="180"/>
      <c r="CZ516" s="180"/>
      <c r="DA516" s="180"/>
      <c r="DB516" s="180"/>
      <c r="DC516" s="180"/>
      <c r="DD516" s="180"/>
      <c r="DE516" s="180"/>
      <c r="DF516" s="180"/>
      <c r="DG516" s="180"/>
      <c r="DH516" s="180"/>
      <c r="DI516" s="180"/>
      <c r="DJ516" s="180"/>
      <c r="DK516" s="180"/>
      <c r="DL516" s="180"/>
      <c r="DM516" s="180"/>
      <c r="DN516" s="180"/>
      <c r="DO516" s="180"/>
      <c r="DP516" s="180"/>
      <c r="DQ516" s="180"/>
      <c r="DR516" s="180"/>
      <c r="DS516" s="180"/>
      <c r="DT516" s="180"/>
      <c r="DU516" s="180"/>
      <c r="DV516" s="180"/>
      <c r="DW516" s="180"/>
      <c r="DX516" s="180"/>
      <c r="DY516" s="180"/>
      <c r="DZ516" s="180"/>
      <c r="EA516" s="180"/>
      <c r="EB516" s="180"/>
      <c r="EC516" s="180"/>
      <c r="ED516" s="180"/>
      <c r="EE516" s="180"/>
      <c r="EF516" s="180"/>
      <c r="EG516" s="180"/>
      <c r="EH516" s="180"/>
      <c r="EI516" s="180"/>
      <c r="EJ516" s="180"/>
      <c r="EK516" s="180"/>
      <c r="EL516" s="180"/>
      <c r="EM516" s="180"/>
      <c r="EN516" s="180"/>
      <c r="EO516" s="180"/>
      <c r="EP516" s="180"/>
      <c r="EQ516" s="180"/>
      <c r="ER516" s="180"/>
      <c r="ES516" s="180"/>
      <c r="ET516" s="180"/>
      <c r="EU516" s="180"/>
      <c r="EV516" s="180"/>
      <c r="EW516" s="180"/>
      <c r="EX516" s="180"/>
      <c r="EY516" s="180"/>
      <c r="EZ516" s="180"/>
      <c r="FA516" s="180"/>
      <c r="FB516" s="180"/>
      <c r="FC516" s="180"/>
      <c r="FD516" s="180"/>
      <c r="FE516" s="180"/>
      <c r="FF516" s="180"/>
      <c r="FG516" s="180"/>
      <c r="FH516" s="180"/>
    </row>
    <row r="517" spans="2:164" hidden="1" x14ac:dyDescent="0.3">
      <c r="B517" s="699">
        <f>+IFERROR(VLOOKUP(D517,'LP-Servicios'!$E$152:$F$252,2,FALSE),0)</f>
        <v>0</v>
      </c>
      <c r="C517" s="700">
        <f t="shared" si="641"/>
        <v>94</v>
      </c>
      <c r="D517" s="314" t="str">
        <f t="shared" si="641"/>
        <v>-</v>
      </c>
      <c r="E517" s="208">
        <f t="shared" si="632"/>
        <v>0</v>
      </c>
      <c r="F517" s="208">
        <f t="shared" si="647"/>
        <v>0</v>
      </c>
      <c r="G517" s="208">
        <f t="shared" si="647"/>
        <v>0</v>
      </c>
      <c r="H517" s="208">
        <f t="shared" si="647"/>
        <v>0</v>
      </c>
      <c r="I517" s="208">
        <f t="shared" si="647"/>
        <v>0</v>
      </c>
      <c r="J517" s="208">
        <f t="shared" si="647"/>
        <v>0</v>
      </c>
      <c r="K517" s="208">
        <f t="shared" si="647"/>
        <v>0</v>
      </c>
      <c r="L517" s="208">
        <f t="shared" si="647"/>
        <v>0</v>
      </c>
      <c r="M517" s="208">
        <f t="shared" si="647"/>
        <v>0</v>
      </c>
      <c r="N517" s="208">
        <f t="shared" si="647"/>
        <v>0</v>
      </c>
      <c r="O517" s="208">
        <f t="shared" si="647"/>
        <v>0</v>
      </c>
      <c r="P517" s="208">
        <f t="shared" si="647"/>
        <v>0</v>
      </c>
      <c r="Q517" s="208">
        <f t="shared" si="647"/>
        <v>0</v>
      </c>
      <c r="R517" s="208">
        <f t="shared" si="647"/>
        <v>0</v>
      </c>
      <c r="S517" s="208">
        <f t="shared" si="647"/>
        <v>0</v>
      </c>
      <c r="T517" s="208">
        <f t="shared" si="647"/>
        <v>0</v>
      </c>
      <c r="U517" s="208">
        <f t="shared" si="647"/>
        <v>0</v>
      </c>
      <c r="V517" s="208">
        <f t="shared" si="647"/>
        <v>0</v>
      </c>
      <c r="W517" s="208">
        <f t="shared" si="647"/>
        <v>0</v>
      </c>
      <c r="X517" s="208">
        <f t="shared" si="647"/>
        <v>0</v>
      </c>
      <c r="Y517" s="208">
        <f t="shared" si="647"/>
        <v>0</v>
      </c>
      <c r="Z517" s="208">
        <f t="shared" si="647"/>
        <v>0</v>
      </c>
      <c r="AA517" s="208">
        <f t="shared" si="647"/>
        <v>0</v>
      </c>
      <c r="AB517" s="208">
        <f t="shared" si="647"/>
        <v>0</v>
      </c>
      <c r="AC517" s="208">
        <f t="shared" si="647"/>
        <v>0</v>
      </c>
      <c r="AD517" s="208">
        <f t="shared" si="647"/>
        <v>0</v>
      </c>
      <c r="AE517" s="208">
        <f t="shared" si="647"/>
        <v>0</v>
      </c>
      <c r="AF517" s="208">
        <f t="shared" si="647"/>
        <v>0</v>
      </c>
      <c r="AG517" s="208">
        <f t="shared" si="647"/>
        <v>0</v>
      </c>
      <c r="AH517" s="208">
        <f t="shared" si="647"/>
        <v>0</v>
      </c>
      <c r="AI517" s="208">
        <f t="shared" si="647"/>
        <v>0</v>
      </c>
      <c r="AJ517" s="208">
        <f t="shared" si="647"/>
        <v>0</v>
      </c>
      <c r="AK517" s="208">
        <f t="shared" si="647"/>
        <v>0</v>
      </c>
      <c r="AL517" s="208">
        <f t="shared" si="647"/>
        <v>0</v>
      </c>
      <c r="AM517" s="208">
        <f t="shared" si="647"/>
        <v>0</v>
      </c>
      <c r="AN517" s="208">
        <f t="shared" si="647"/>
        <v>0</v>
      </c>
      <c r="AO517" s="208">
        <f t="shared" si="647"/>
        <v>0</v>
      </c>
      <c r="AP517" s="208">
        <f t="shared" si="647"/>
        <v>0</v>
      </c>
      <c r="AQ517" s="208">
        <f t="shared" si="647"/>
        <v>0</v>
      </c>
      <c r="AR517" s="208">
        <f t="shared" si="647"/>
        <v>0</v>
      </c>
      <c r="AS517" s="208">
        <f t="shared" si="647"/>
        <v>0</v>
      </c>
      <c r="AT517" s="208">
        <f t="shared" si="647"/>
        <v>0</v>
      </c>
      <c r="AU517" s="208">
        <f t="shared" si="647"/>
        <v>0</v>
      </c>
      <c r="AV517" s="208">
        <f t="shared" si="647"/>
        <v>0</v>
      </c>
      <c r="AW517" s="208">
        <f t="shared" si="647"/>
        <v>0</v>
      </c>
      <c r="AX517" s="208">
        <f t="shared" si="647"/>
        <v>0</v>
      </c>
      <c r="AY517" s="208">
        <f t="shared" si="647"/>
        <v>0</v>
      </c>
      <c r="AZ517" s="208">
        <f t="shared" si="647"/>
        <v>0</v>
      </c>
      <c r="BA517" s="208">
        <f t="shared" si="647"/>
        <v>0</v>
      </c>
      <c r="BB517" s="208">
        <f t="shared" si="647"/>
        <v>0</v>
      </c>
      <c r="BC517" s="208">
        <f t="shared" si="647"/>
        <v>0</v>
      </c>
      <c r="BD517" s="208">
        <f t="shared" si="647"/>
        <v>0</v>
      </c>
      <c r="BE517" s="208">
        <f t="shared" si="647"/>
        <v>0</v>
      </c>
      <c r="BF517" s="208">
        <f t="shared" si="647"/>
        <v>0</v>
      </c>
      <c r="BG517" s="208">
        <f t="shared" si="647"/>
        <v>0</v>
      </c>
      <c r="BH517" s="208">
        <f t="shared" si="647"/>
        <v>0</v>
      </c>
      <c r="BI517" s="208">
        <f t="shared" si="647"/>
        <v>0</v>
      </c>
      <c r="BJ517" s="208">
        <f t="shared" si="647"/>
        <v>0</v>
      </c>
      <c r="BK517" s="208">
        <f t="shared" si="647"/>
        <v>0</v>
      </c>
      <c r="BL517" s="208">
        <f t="shared" si="647"/>
        <v>0</v>
      </c>
      <c r="BM517" s="208">
        <f t="shared" si="647"/>
        <v>0</v>
      </c>
      <c r="BN517" s="208">
        <f t="shared" si="647"/>
        <v>0</v>
      </c>
      <c r="BO517" s="208">
        <f t="shared" si="647"/>
        <v>0</v>
      </c>
      <c r="BP517" s="208">
        <f t="shared" si="647"/>
        <v>0</v>
      </c>
      <c r="BQ517" s="208">
        <f t="shared" ref="BQ517:CF520" si="648">+$B517*BQ208</f>
        <v>0</v>
      </c>
      <c r="BR517" s="208">
        <f t="shared" si="648"/>
        <v>0</v>
      </c>
      <c r="BS517" s="208">
        <f t="shared" si="648"/>
        <v>0</v>
      </c>
      <c r="BT517" s="208">
        <f t="shared" si="648"/>
        <v>0</v>
      </c>
      <c r="BU517" s="208">
        <f t="shared" si="648"/>
        <v>0</v>
      </c>
      <c r="BV517" s="208">
        <f t="shared" si="648"/>
        <v>0</v>
      </c>
      <c r="BW517" s="208">
        <f t="shared" si="648"/>
        <v>0</v>
      </c>
      <c r="BX517" s="208">
        <f t="shared" si="648"/>
        <v>0</v>
      </c>
      <c r="BY517" s="208">
        <f t="shared" si="648"/>
        <v>0</v>
      </c>
      <c r="BZ517" s="208">
        <f t="shared" si="648"/>
        <v>0</v>
      </c>
      <c r="CA517" s="208">
        <f t="shared" si="648"/>
        <v>0</v>
      </c>
      <c r="CB517" s="208">
        <f t="shared" si="648"/>
        <v>0</v>
      </c>
      <c r="CC517" s="208">
        <f t="shared" si="648"/>
        <v>0</v>
      </c>
      <c r="CD517" s="208">
        <f t="shared" si="648"/>
        <v>0</v>
      </c>
      <c r="CE517" s="208">
        <f t="shared" si="648"/>
        <v>0</v>
      </c>
      <c r="CF517" s="208">
        <f t="shared" si="648"/>
        <v>0</v>
      </c>
      <c r="CG517" s="180"/>
      <c r="CH517" s="180"/>
      <c r="CI517" s="180"/>
      <c r="CJ517" s="180"/>
      <c r="CK517" s="180"/>
      <c r="CL517" s="180"/>
      <c r="CM517" s="180"/>
      <c r="CN517" s="180"/>
      <c r="CO517" s="180"/>
      <c r="CP517" s="180"/>
      <c r="CQ517" s="180"/>
      <c r="CR517" s="180"/>
      <c r="CS517" s="180"/>
      <c r="CT517" s="180"/>
      <c r="CU517" s="180"/>
      <c r="CV517" s="180"/>
      <c r="CW517" s="180"/>
      <c r="CX517" s="180"/>
      <c r="CY517" s="180"/>
      <c r="CZ517" s="180"/>
      <c r="DA517" s="180"/>
      <c r="DB517" s="180"/>
      <c r="DC517" s="180"/>
      <c r="DD517" s="180"/>
      <c r="DE517" s="180"/>
      <c r="DF517" s="180"/>
      <c r="DG517" s="180"/>
      <c r="DH517" s="180"/>
      <c r="DI517" s="180"/>
      <c r="DJ517" s="180"/>
      <c r="DK517" s="180"/>
      <c r="DL517" s="180"/>
      <c r="DM517" s="180"/>
      <c r="DN517" s="180"/>
      <c r="DO517" s="180"/>
      <c r="DP517" s="180"/>
      <c r="DQ517" s="180"/>
      <c r="DR517" s="180"/>
      <c r="DS517" s="180"/>
      <c r="DT517" s="180"/>
      <c r="DU517" s="180"/>
      <c r="DV517" s="180"/>
      <c r="DW517" s="180"/>
      <c r="DX517" s="180"/>
      <c r="DY517" s="180"/>
      <c r="DZ517" s="180"/>
      <c r="EA517" s="180"/>
      <c r="EB517" s="180"/>
      <c r="EC517" s="180"/>
      <c r="ED517" s="180"/>
      <c r="EE517" s="180"/>
      <c r="EF517" s="180"/>
      <c r="EG517" s="180"/>
      <c r="EH517" s="180"/>
      <c r="EI517" s="180"/>
      <c r="EJ517" s="180"/>
      <c r="EK517" s="180"/>
      <c r="EL517" s="180"/>
      <c r="EM517" s="180"/>
      <c r="EN517" s="180"/>
      <c r="EO517" s="180"/>
      <c r="EP517" s="180"/>
      <c r="EQ517" s="180"/>
      <c r="ER517" s="180"/>
      <c r="ES517" s="180"/>
      <c r="ET517" s="180"/>
      <c r="EU517" s="180"/>
      <c r="EV517" s="180"/>
      <c r="EW517" s="180"/>
      <c r="EX517" s="180"/>
      <c r="EY517" s="180"/>
      <c r="EZ517" s="180"/>
      <c r="FA517" s="180"/>
      <c r="FB517" s="180"/>
      <c r="FC517" s="180"/>
      <c r="FD517" s="180"/>
      <c r="FE517" s="180"/>
      <c r="FF517" s="180"/>
      <c r="FG517" s="180"/>
      <c r="FH517" s="180"/>
    </row>
    <row r="518" spans="2:164" hidden="1" x14ac:dyDescent="0.3">
      <c r="B518" s="699">
        <f>+IFERROR(VLOOKUP(D518,'LP-Servicios'!$E$152:$F$252,2,FALSE),0)</f>
        <v>0</v>
      </c>
      <c r="C518" s="700">
        <f t="shared" si="641"/>
        <v>95</v>
      </c>
      <c r="D518" s="314" t="str">
        <f t="shared" si="641"/>
        <v>-</v>
      </c>
      <c r="E518" s="208">
        <f t="shared" si="632"/>
        <v>0</v>
      </c>
      <c r="F518" s="208">
        <f t="shared" ref="F518:BQ521" si="649">+$B518*F209</f>
        <v>0</v>
      </c>
      <c r="G518" s="208">
        <f t="shared" si="649"/>
        <v>0</v>
      </c>
      <c r="H518" s="208">
        <f t="shared" si="649"/>
        <v>0</v>
      </c>
      <c r="I518" s="208">
        <f t="shared" si="649"/>
        <v>0</v>
      </c>
      <c r="J518" s="208">
        <f t="shared" si="649"/>
        <v>0</v>
      </c>
      <c r="K518" s="208">
        <f t="shared" si="649"/>
        <v>0</v>
      </c>
      <c r="L518" s="208">
        <f t="shared" si="649"/>
        <v>0</v>
      </c>
      <c r="M518" s="208">
        <f t="shared" si="649"/>
        <v>0</v>
      </c>
      <c r="N518" s="208">
        <f t="shared" si="649"/>
        <v>0</v>
      </c>
      <c r="O518" s="208">
        <f t="shared" si="649"/>
        <v>0</v>
      </c>
      <c r="P518" s="208">
        <f t="shared" si="649"/>
        <v>0</v>
      </c>
      <c r="Q518" s="208">
        <f t="shared" si="649"/>
        <v>0</v>
      </c>
      <c r="R518" s="208">
        <f t="shared" si="649"/>
        <v>0</v>
      </c>
      <c r="S518" s="208">
        <f t="shared" si="649"/>
        <v>0</v>
      </c>
      <c r="T518" s="208">
        <f t="shared" si="649"/>
        <v>0</v>
      </c>
      <c r="U518" s="208">
        <f t="shared" si="649"/>
        <v>0</v>
      </c>
      <c r="V518" s="208">
        <f t="shared" si="649"/>
        <v>0</v>
      </c>
      <c r="W518" s="208">
        <f t="shared" si="649"/>
        <v>0</v>
      </c>
      <c r="X518" s="208">
        <f t="shared" si="649"/>
        <v>0</v>
      </c>
      <c r="Y518" s="208">
        <f t="shared" si="649"/>
        <v>0</v>
      </c>
      <c r="Z518" s="208">
        <f t="shared" si="649"/>
        <v>0</v>
      </c>
      <c r="AA518" s="208">
        <f t="shared" si="649"/>
        <v>0</v>
      </c>
      <c r="AB518" s="208">
        <f t="shared" si="649"/>
        <v>0</v>
      </c>
      <c r="AC518" s="208">
        <f t="shared" si="649"/>
        <v>0</v>
      </c>
      <c r="AD518" s="208">
        <f t="shared" si="649"/>
        <v>0</v>
      </c>
      <c r="AE518" s="208">
        <f t="shared" si="649"/>
        <v>0</v>
      </c>
      <c r="AF518" s="208">
        <f t="shared" si="649"/>
        <v>0</v>
      </c>
      <c r="AG518" s="208">
        <f t="shared" si="649"/>
        <v>0</v>
      </c>
      <c r="AH518" s="208">
        <f t="shared" si="649"/>
        <v>0</v>
      </c>
      <c r="AI518" s="208">
        <f t="shared" si="649"/>
        <v>0</v>
      </c>
      <c r="AJ518" s="208">
        <f t="shared" si="649"/>
        <v>0</v>
      </c>
      <c r="AK518" s="208">
        <f t="shared" si="649"/>
        <v>0</v>
      </c>
      <c r="AL518" s="208">
        <f t="shared" si="649"/>
        <v>0</v>
      </c>
      <c r="AM518" s="208">
        <f t="shared" si="649"/>
        <v>0</v>
      </c>
      <c r="AN518" s="208">
        <f t="shared" si="649"/>
        <v>0</v>
      </c>
      <c r="AO518" s="208">
        <f t="shared" si="649"/>
        <v>0</v>
      </c>
      <c r="AP518" s="208">
        <f t="shared" si="649"/>
        <v>0</v>
      </c>
      <c r="AQ518" s="208">
        <f t="shared" si="649"/>
        <v>0</v>
      </c>
      <c r="AR518" s="208">
        <f t="shared" si="649"/>
        <v>0</v>
      </c>
      <c r="AS518" s="208">
        <f t="shared" si="649"/>
        <v>0</v>
      </c>
      <c r="AT518" s="208">
        <f t="shared" si="649"/>
        <v>0</v>
      </c>
      <c r="AU518" s="208">
        <f t="shared" si="649"/>
        <v>0</v>
      </c>
      <c r="AV518" s="208">
        <f t="shared" si="649"/>
        <v>0</v>
      </c>
      <c r="AW518" s="208">
        <f t="shared" si="649"/>
        <v>0</v>
      </c>
      <c r="AX518" s="208">
        <f t="shared" si="649"/>
        <v>0</v>
      </c>
      <c r="AY518" s="208">
        <f t="shared" si="649"/>
        <v>0</v>
      </c>
      <c r="AZ518" s="208">
        <f t="shared" si="649"/>
        <v>0</v>
      </c>
      <c r="BA518" s="208">
        <f t="shared" si="649"/>
        <v>0</v>
      </c>
      <c r="BB518" s="208">
        <f t="shared" si="649"/>
        <v>0</v>
      </c>
      <c r="BC518" s="208">
        <f t="shared" si="649"/>
        <v>0</v>
      </c>
      <c r="BD518" s="208">
        <f t="shared" si="649"/>
        <v>0</v>
      </c>
      <c r="BE518" s="208">
        <f t="shared" si="649"/>
        <v>0</v>
      </c>
      <c r="BF518" s="208">
        <f t="shared" si="649"/>
        <v>0</v>
      </c>
      <c r="BG518" s="208">
        <f t="shared" si="649"/>
        <v>0</v>
      </c>
      <c r="BH518" s="208">
        <f t="shared" si="649"/>
        <v>0</v>
      </c>
      <c r="BI518" s="208">
        <f t="shared" si="649"/>
        <v>0</v>
      </c>
      <c r="BJ518" s="208">
        <f t="shared" si="649"/>
        <v>0</v>
      </c>
      <c r="BK518" s="208">
        <f t="shared" si="649"/>
        <v>0</v>
      </c>
      <c r="BL518" s="208">
        <f t="shared" si="649"/>
        <v>0</v>
      </c>
      <c r="BM518" s="208">
        <f t="shared" si="649"/>
        <v>0</v>
      </c>
      <c r="BN518" s="208">
        <f t="shared" si="649"/>
        <v>0</v>
      </c>
      <c r="BO518" s="208">
        <f t="shared" si="649"/>
        <v>0</v>
      </c>
      <c r="BP518" s="208">
        <f t="shared" si="649"/>
        <v>0</v>
      </c>
      <c r="BQ518" s="208">
        <f t="shared" si="649"/>
        <v>0</v>
      </c>
      <c r="BR518" s="208">
        <f t="shared" si="648"/>
        <v>0</v>
      </c>
      <c r="BS518" s="208">
        <f t="shared" si="648"/>
        <v>0</v>
      </c>
      <c r="BT518" s="208">
        <f t="shared" si="648"/>
        <v>0</v>
      </c>
      <c r="BU518" s="208">
        <f t="shared" si="648"/>
        <v>0</v>
      </c>
      <c r="BV518" s="208">
        <f t="shared" si="648"/>
        <v>0</v>
      </c>
      <c r="BW518" s="208">
        <f t="shared" si="648"/>
        <v>0</v>
      </c>
      <c r="BX518" s="208">
        <f t="shared" si="648"/>
        <v>0</v>
      </c>
      <c r="BY518" s="208">
        <f t="shared" si="648"/>
        <v>0</v>
      </c>
      <c r="BZ518" s="208">
        <f t="shared" si="648"/>
        <v>0</v>
      </c>
      <c r="CA518" s="208">
        <f t="shared" si="648"/>
        <v>0</v>
      </c>
      <c r="CB518" s="208">
        <f t="shared" si="648"/>
        <v>0</v>
      </c>
      <c r="CC518" s="208">
        <f t="shared" si="648"/>
        <v>0</v>
      </c>
      <c r="CD518" s="208">
        <f t="shared" si="648"/>
        <v>0</v>
      </c>
      <c r="CE518" s="208">
        <f t="shared" si="648"/>
        <v>0</v>
      </c>
      <c r="CF518" s="208">
        <f t="shared" si="648"/>
        <v>0</v>
      </c>
      <c r="CG518" s="180"/>
      <c r="CH518" s="180"/>
      <c r="CI518" s="180"/>
      <c r="CJ518" s="180"/>
      <c r="CK518" s="180"/>
      <c r="CL518" s="180"/>
      <c r="CM518" s="180"/>
      <c r="CN518" s="180"/>
      <c r="CO518" s="180"/>
      <c r="CP518" s="180"/>
      <c r="CQ518" s="180"/>
      <c r="CR518" s="180"/>
      <c r="CS518" s="180"/>
      <c r="CT518" s="180"/>
      <c r="CU518" s="180"/>
      <c r="CV518" s="180"/>
      <c r="CW518" s="180"/>
      <c r="CX518" s="180"/>
      <c r="CY518" s="180"/>
      <c r="CZ518" s="180"/>
      <c r="DA518" s="180"/>
      <c r="DB518" s="180"/>
      <c r="DC518" s="180"/>
      <c r="DD518" s="180"/>
      <c r="DE518" s="180"/>
      <c r="DF518" s="180"/>
      <c r="DG518" s="180"/>
      <c r="DH518" s="180"/>
      <c r="DI518" s="180"/>
      <c r="DJ518" s="180"/>
      <c r="DK518" s="180"/>
      <c r="DL518" s="180"/>
      <c r="DM518" s="180"/>
      <c r="DN518" s="180"/>
      <c r="DO518" s="180"/>
      <c r="DP518" s="180"/>
      <c r="DQ518" s="180"/>
      <c r="DR518" s="180"/>
      <c r="DS518" s="180"/>
      <c r="DT518" s="180"/>
      <c r="DU518" s="180"/>
      <c r="DV518" s="180"/>
      <c r="DW518" s="180"/>
      <c r="DX518" s="180"/>
      <c r="DY518" s="180"/>
      <c r="DZ518" s="180"/>
      <c r="EA518" s="180"/>
      <c r="EB518" s="180"/>
      <c r="EC518" s="180"/>
      <c r="ED518" s="180"/>
      <c r="EE518" s="180"/>
      <c r="EF518" s="180"/>
      <c r="EG518" s="180"/>
      <c r="EH518" s="180"/>
      <c r="EI518" s="180"/>
      <c r="EJ518" s="180"/>
      <c r="EK518" s="180"/>
      <c r="EL518" s="180"/>
      <c r="EM518" s="180"/>
      <c r="EN518" s="180"/>
      <c r="EO518" s="180"/>
      <c r="EP518" s="180"/>
      <c r="EQ518" s="180"/>
      <c r="ER518" s="180"/>
      <c r="ES518" s="180"/>
      <c r="ET518" s="180"/>
      <c r="EU518" s="180"/>
      <c r="EV518" s="180"/>
      <c r="EW518" s="180"/>
      <c r="EX518" s="180"/>
      <c r="EY518" s="180"/>
      <c r="EZ518" s="180"/>
      <c r="FA518" s="180"/>
      <c r="FB518" s="180"/>
      <c r="FC518" s="180"/>
      <c r="FD518" s="180"/>
      <c r="FE518" s="180"/>
      <c r="FF518" s="180"/>
      <c r="FG518" s="180"/>
      <c r="FH518" s="180"/>
    </row>
    <row r="519" spans="2:164" hidden="1" x14ac:dyDescent="0.3">
      <c r="B519" s="699">
        <f>+IFERROR(VLOOKUP(D519,'LP-Servicios'!$E$152:$F$252,2,FALSE),0)</f>
        <v>0</v>
      </c>
      <c r="C519" s="700">
        <f t="shared" si="641"/>
        <v>96</v>
      </c>
      <c r="D519" s="314" t="str">
        <f t="shared" si="641"/>
        <v>-</v>
      </c>
      <c r="E519" s="208">
        <f t="shared" si="632"/>
        <v>0</v>
      </c>
      <c r="F519" s="208">
        <f t="shared" si="649"/>
        <v>0</v>
      </c>
      <c r="G519" s="208">
        <f t="shared" si="649"/>
        <v>0</v>
      </c>
      <c r="H519" s="208">
        <f t="shared" si="649"/>
        <v>0</v>
      </c>
      <c r="I519" s="208">
        <f t="shared" si="649"/>
        <v>0</v>
      </c>
      <c r="J519" s="208">
        <f t="shared" si="649"/>
        <v>0</v>
      </c>
      <c r="K519" s="208">
        <f t="shared" si="649"/>
        <v>0</v>
      </c>
      <c r="L519" s="208">
        <f t="shared" si="649"/>
        <v>0</v>
      </c>
      <c r="M519" s="208">
        <f t="shared" si="649"/>
        <v>0</v>
      </c>
      <c r="N519" s="208">
        <f t="shared" si="649"/>
        <v>0</v>
      </c>
      <c r="O519" s="208">
        <f t="shared" si="649"/>
        <v>0</v>
      </c>
      <c r="P519" s="208">
        <f t="shared" si="649"/>
        <v>0</v>
      </c>
      <c r="Q519" s="208">
        <f t="shared" si="649"/>
        <v>0</v>
      </c>
      <c r="R519" s="208">
        <f t="shared" si="649"/>
        <v>0</v>
      </c>
      <c r="S519" s="208">
        <f t="shared" si="649"/>
        <v>0</v>
      </c>
      <c r="T519" s="208">
        <f t="shared" si="649"/>
        <v>0</v>
      </c>
      <c r="U519" s="208">
        <f t="shared" si="649"/>
        <v>0</v>
      </c>
      <c r="V519" s="208">
        <f t="shared" si="649"/>
        <v>0</v>
      </c>
      <c r="W519" s="208">
        <f t="shared" si="649"/>
        <v>0</v>
      </c>
      <c r="X519" s="208">
        <f t="shared" si="649"/>
        <v>0</v>
      </c>
      <c r="Y519" s="208">
        <f t="shared" si="649"/>
        <v>0</v>
      </c>
      <c r="Z519" s="208">
        <f t="shared" si="649"/>
        <v>0</v>
      </c>
      <c r="AA519" s="208">
        <f t="shared" si="649"/>
        <v>0</v>
      </c>
      <c r="AB519" s="208">
        <f t="shared" si="649"/>
        <v>0</v>
      </c>
      <c r="AC519" s="208">
        <f t="shared" si="649"/>
        <v>0</v>
      </c>
      <c r="AD519" s="208">
        <f t="shared" si="649"/>
        <v>0</v>
      </c>
      <c r="AE519" s="208">
        <f t="shared" si="649"/>
        <v>0</v>
      </c>
      <c r="AF519" s="208">
        <f t="shared" si="649"/>
        <v>0</v>
      </c>
      <c r="AG519" s="208">
        <f t="shared" si="649"/>
        <v>0</v>
      </c>
      <c r="AH519" s="208">
        <f t="shared" si="649"/>
        <v>0</v>
      </c>
      <c r="AI519" s="208">
        <f t="shared" si="649"/>
        <v>0</v>
      </c>
      <c r="AJ519" s="208">
        <f t="shared" si="649"/>
        <v>0</v>
      </c>
      <c r="AK519" s="208">
        <f t="shared" si="649"/>
        <v>0</v>
      </c>
      <c r="AL519" s="208">
        <f t="shared" si="649"/>
        <v>0</v>
      </c>
      <c r="AM519" s="208">
        <f t="shared" si="649"/>
        <v>0</v>
      </c>
      <c r="AN519" s="208">
        <f t="shared" si="649"/>
        <v>0</v>
      </c>
      <c r="AO519" s="208">
        <f t="shared" si="649"/>
        <v>0</v>
      </c>
      <c r="AP519" s="208">
        <f t="shared" si="649"/>
        <v>0</v>
      </c>
      <c r="AQ519" s="208">
        <f t="shared" si="649"/>
        <v>0</v>
      </c>
      <c r="AR519" s="208">
        <f t="shared" si="649"/>
        <v>0</v>
      </c>
      <c r="AS519" s="208">
        <f t="shared" si="649"/>
        <v>0</v>
      </c>
      <c r="AT519" s="208">
        <f t="shared" si="649"/>
        <v>0</v>
      </c>
      <c r="AU519" s="208">
        <f t="shared" si="649"/>
        <v>0</v>
      </c>
      <c r="AV519" s="208">
        <f t="shared" si="649"/>
        <v>0</v>
      </c>
      <c r="AW519" s="208">
        <f t="shared" si="649"/>
        <v>0</v>
      </c>
      <c r="AX519" s="208">
        <f t="shared" si="649"/>
        <v>0</v>
      </c>
      <c r="AY519" s="208">
        <f t="shared" si="649"/>
        <v>0</v>
      </c>
      <c r="AZ519" s="208">
        <f t="shared" si="649"/>
        <v>0</v>
      </c>
      <c r="BA519" s="208">
        <f t="shared" si="649"/>
        <v>0</v>
      </c>
      <c r="BB519" s="208">
        <f t="shared" si="649"/>
        <v>0</v>
      </c>
      <c r="BC519" s="208">
        <f t="shared" si="649"/>
        <v>0</v>
      </c>
      <c r="BD519" s="208">
        <f t="shared" si="649"/>
        <v>0</v>
      </c>
      <c r="BE519" s="208">
        <f t="shared" si="649"/>
        <v>0</v>
      </c>
      <c r="BF519" s="208">
        <f t="shared" si="649"/>
        <v>0</v>
      </c>
      <c r="BG519" s="208">
        <f t="shared" si="649"/>
        <v>0</v>
      </c>
      <c r="BH519" s="208">
        <f t="shared" si="649"/>
        <v>0</v>
      </c>
      <c r="BI519" s="208">
        <f t="shared" si="649"/>
        <v>0</v>
      </c>
      <c r="BJ519" s="208">
        <f t="shared" si="649"/>
        <v>0</v>
      </c>
      <c r="BK519" s="208">
        <f t="shared" si="649"/>
        <v>0</v>
      </c>
      <c r="BL519" s="208">
        <f t="shared" si="649"/>
        <v>0</v>
      </c>
      <c r="BM519" s="208">
        <f t="shared" si="649"/>
        <v>0</v>
      </c>
      <c r="BN519" s="208">
        <f t="shared" si="649"/>
        <v>0</v>
      </c>
      <c r="BO519" s="208">
        <f t="shared" si="649"/>
        <v>0</v>
      </c>
      <c r="BP519" s="208">
        <f t="shared" si="649"/>
        <v>0</v>
      </c>
      <c r="BQ519" s="208">
        <f t="shared" si="649"/>
        <v>0</v>
      </c>
      <c r="BR519" s="208">
        <f t="shared" si="648"/>
        <v>0</v>
      </c>
      <c r="BS519" s="208">
        <f t="shared" si="648"/>
        <v>0</v>
      </c>
      <c r="BT519" s="208">
        <f t="shared" si="648"/>
        <v>0</v>
      </c>
      <c r="BU519" s="208">
        <f t="shared" si="648"/>
        <v>0</v>
      </c>
      <c r="BV519" s="208">
        <f t="shared" si="648"/>
        <v>0</v>
      </c>
      <c r="BW519" s="208">
        <f t="shared" si="648"/>
        <v>0</v>
      </c>
      <c r="BX519" s="208">
        <f t="shared" si="648"/>
        <v>0</v>
      </c>
      <c r="BY519" s="208">
        <f t="shared" si="648"/>
        <v>0</v>
      </c>
      <c r="BZ519" s="208">
        <f t="shared" si="648"/>
        <v>0</v>
      </c>
      <c r="CA519" s="208">
        <f t="shared" si="648"/>
        <v>0</v>
      </c>
      <c r="CB519" s="208">
        <f t="shared" si="648"/>
        <v>0</v>
      </c>
      <c r="CC519" s="208">
        <f t="shared" si="648"/>
        <v>0</v>
      </c>
      <c r="CD519" s="208">
        <f t="shared" si="648"/>
        <v>0</v>
      </c>
      <c r="CE519" s="208">
        <f t="shared" si="648"/>
        <v>0</v>
      </c>
      <c r="CF519" s="208">
        <f t="shared" si="648"/>
        <v>0</v>
      </c>
      <c r="CG519" s="180"/>
      <c r="CH519" s="180"/>
      <c r="CI519" s="180"/>
      <c r="CJ519" s="180"/>
      <c r="CK519" s="180"/>
      <c r="CL519" s="180"/>
      <c r="CM519" s="180"/>
      <c r="CN519" s="180"/>
      <c r="CO519" s="180"/>
      <c r="CP519" s="180"/>
      <c r="CQ519" s="180"/>
      <c r="CR519" s="180"/>
      <c r="CS519" s="180"/>
      <c r="CT519" s="180"/>
      <c r="CU519" s="180"/>
      <c r="CV519" s="180"/>
      <c r="CW519" s="180"/>
      <c r="CX519" s="180"/>
      <c r="CY519" s="180"/>
      <c r="CZ519" s="180"/>
      <c r="DA519" s="180"/>
      <c r="DB519" s="180"/>
      <c r="DC519" s="180"/>
      <c r="DD519" s="180"/>
      <c r="DE519" s="180"/>
      <c r="DF519" s="180"/>
      <c r="DG519" s="180"/>
      <c r="DH519" s="180"/>
      <c r="DI519" s="180"/>
      <c r="DJ519" s="180"/>
      <c r="DK519" s="180"/>
      <c r="DL519" s="180"/>
      <c r="DM519" s="180"/>
      <c r="DN519" s="180"/>
      <c r="DO519" s="180"/>
      <c r="DP519" s="180"/>
      <c r="DQ519" s="180"/>
      <c r="DR519" s="180"/>
      <c r="DS519" s="180"/>
      <c r="DT519" s="180"/>
      <c r="DU519" s="180"/>
      <c r="DV519" s="180"/>
      <c r="DW519" s="180"/>
      <c r="DX519" s="180"/>
      <c r="DY519" s="180"/>
      <c r="DZ519" s="180"/>
      <c r="EA519" s="180"/>
      <c r="EB519" s="180"/>
      <c r="EC519" s="180"/>
      <c r="ED519" s="180"/>
      <c r="EE519" s="180"/>
      <c r="EF519" s="180"/>
      <c r="EG519" s="180"/>
      <c r="EH519" s="180"/>
      <c r="EI519" s="180"/>
      <c r="EJ519" s="180"/>
      <c r="EK519" s="180"/>
      <c r="EL519" s="180"/>
      <c r="EM519" s="180"/>
      <c r="EN519" s="180"/>
      <c r="EO519" s="180"/>
      <c r="EP519" s="180"/>
      <c r="EQ519" s="180"/>
      <c r="ER519" s="180"/>
      <c r="ES519" s="180"/>
      <c r="ET519" s="180"/>
      <c r="EU519" s="180"/>
      <c r="EV519" s="180"/>
      <c r="EW519" s="180"/>
      <c r="EX519" s="180"/>
      <c r="EY519" s="180"/>
      <c r="EZ519" s="180"/>
      <c r="FA519" s="180"/>
      <c r="FB519" s="180"/>
      <c r="FC519" s="180"/>
      <c r="FD519" s="180"/>
      <c r="FE519" s="180"/>
      <c r="FF519" s="180"/>
      <c r="FG519" s="180"/>
      <c r="FH519" s="180"/>
    </row>
    <row r="520" spans="2:164" hidden="1" x14ac:dyDescent="0.3">
      <c r="B520" s="699">
        <f>+IFERROR(VLOOKUP(D520,'LP-Servicios'!$E$152:$F$252,2,FALSE),0)</f>
        <v>0</v>
      </c>
      <c r="C520" s="700">
        <f t="shared" si="641"/>
        <v>97</v>
      </c>
      <c r="D520" s="314" t="str">
        <f t="shared" si="641"/>
        <v>-</v>
      </c>
      <c r="E520" s="208">
        <f>+$B520*E211</f>
        <v>0</v>
      </c>
      <c r="F520" s="208">
        <f t="shared" si="649"/>
        <v>0</v>
      </c>
      <c r="G520" s="208">
        <f t="shared" si="649"/>
        <v>0</v>
      </c>
      <c r="H520" s="208">
        <f t="shared" si="649"/>
        <v>0</v>
      </c>
      <c r="I520" s="208">
        <f t="shared" si="649"/>
        <v>0</v>
      </c>
      <c r="J520" s="208">
        <f t="shared" si="649"/>
        <v>0</v>
      </c>
      <c r="K520" s="208">
        <f t="shared" si="649"/>
        <v>0</v>
      </c>
      <c r="L520" s="208">
        <f t="shared" si="649"/>
        <v>0</v>
      </c>
      <c r="M520" s="208">
        <f t="shared" si="649"/>
        <v>0</v>
      </c>
      <c r="N520" s="208">
        <f t="shared" si="649"/>
        <v>0</v>
      </c>
      <c r="O520" s="208">
        <f t="shared" si="649"/>
        <v>0</v>
      </c>
      <c r="P520" s="208">
        <f t="shared" si="649"/>
        <v>0</v>
      </c>
      <c r="Q520" s="208">
        <f t="shared" si="649"/>
        <v>0</v>
      </c>
      <c r="R520" s="208">
        <f t="shared" si="649"/>
        <v>0</v>
      </c>
      <c r="S520" s="208">
        <f t="shared" si="649"/>
        <v>0</v>
      </c>
      <c r="T520" s="208">
        <f t="shared" si="649"/>
        <v>0</v>
      </c>
      <c r="U520" s="208">
        <f t="shared" si="649"/>
        <v>0</v>
      </c>
      <c r="V520" s="208">
        <f t="shared" si="649"/>
        <v>0</v>
      </c>
      <c r="W520" s="208">
        <f t="shared" si="649"/>
        <v>0</v>
      </c>
      <c r="X520" s="208">
        <f t="shared" si="649"/>
        <v>0</v>
      </c>
      <c r="Y520" s="208">
        <f t="shared" si="649"/>
        <v>0</v>
      </c>
      <c r="Z520" s="208">
        <f t="shared" si="649"/>
        <v>0</v>
      </c>
      <c r="AA520" s="208">
        <f t="shared" si="649"/>
        <v>0</v>
      </c>
      <c r="AB520" s="208">
        <f t="shared" si="649"/>
        <v>0</v>
      </c>
      <c r="AC520" s="208">
        <f t="shared" si="649"/>
        <v>0</v>
      </c>
      <c r="AD520" s="208">
        <f t="shared" si="649"/>
        <v>0</v>
      </c>
      <c r="AE520" s="208">
        <f t="shared" si="649"/>
        <v>0</v>
      </c>
      <c r="AF520" s="208">
        <f t="shared" si="649"/>
        <v>0</v>
      </c>
      <c r="AG520" s="208">
        <f t="shared" si="649"/>
        <v>0</v>
      </c>
      <c r="AH520" s="208">
        <f t="shared" si="649"/>
        <v>0</v>
      </c>
      <c r="AI520" s="208">
        <f t="shared" si="649"/>
        <v>0</v>
      </c>
      <c r="AJ520" s="208">
        <f t="shared" si="649"/>
        <v>0</v>
      </c>
      <c r="AK520" s="208">
        <f t="shared" si="649"/>
        <v>0</v>
      </c>
      <c r="AL520" s="208">
        <f t="shared" si="649"/>
        <v>0</v>
      </c>
      <c r="AM520" s="208">
        <f t="shared" si="649"/>
        <v>0</v>
      </c>
      <c r="AN520" s="208">
        <f t="shared" si="649"/>
        <v>0</v>
      </c>
      <c r="AO520" s="208">
        <f t="shared" si="649"/>
        <v>0</v>
      </c>
      <c r="AP520" s="208">
        <f t="shared" si="649"/>
        <v>0</v>
      </c>
      <c r="AQ520" s="208">
        <f t="shared" si="649"/>
        <v>0</v>
      </c>
      <c r="AR520" s="208">
        <f t="shared" si="649"/>
        <v>0</v>
      </c>
      <c r="AS520" s="208">
        <f t="shared" si="649"/>
        <v>0</v>
      </c>
      <c r="AT520" s="208">
        <f t="shared" si="649"/>
        <v>0</v>
      </c>
      <c r="AU520" s="208">
        <f t="shared" si="649"/>
        <v>0</v>
      </c>
      <c r="AV520" s="208">
        <f t="shared" si="649"/>
        <v>0</v>
      </c>
      <c r="AW520" s="208">
        <f t="shared" si="649"/>
        <v>0</v>
      </c>
      <c r="AX520" s="208">
        <f t="shared" si="649"/>
        <v>0</v>
      </c>
      <c r="AY520" s="208">
        <f t="shared" si="649"/>
        <v>0</v>
      </c>
      <c r="AZ520" s="208">
        <f t="shared" si="649"/>
        <v>0</v>
      </c>
      <c r="BA520" s="208">
        <f t="shared" si="649"/>
        <v>0</v>
      </c>
      <c r="BB520" s="208">
        <f t="shared" si="649"/>
        <v>0</v>
      </c>
      <c r="BC520" s="208">
        <f t="shared" si="649"/>
        <v>0</v>
      </c>
      <c r="BD520" s="208">
        <f t="shared" si="649"/>
        <v>0</v>
      </c>
      <c r="BE520" s="208">
        <f t="shared" si="649"/>
        <v>0</v>
      </c>
      <c r="BF520" s="208">
        <f t="shared" si="649"/>
        <v>0</v>
      </c>
      <c r="BG520" s="208">
        <f t="shared" si="649"/>
        <v>0</v>
      </c>
      <c r="BH520" s="208">
        <f t="shared" si="649"/>
        <v>0</v>
      </c>
      <c r="BI520" s="208">
        <f t="shared" si="649"/>
        <v>0</v>
      </c>
      <c r="BJ520" s="208">
        <f t="shared" si="649"/>
        <v>0</v>
      </c>
      <c r="BK520" s="208">
        <f t="shared" si="649"/>
        <v>0</v>
      </c>
      <c r="BL520" s="208">
        <f t="shared" si="649"/>
        <v>0</v>
      </c>
      <c r="BM520" s="208">
        <f t="shared" si="649"/>
        <v>0</v>
      </c>
      <c r="BN520" s="208">
        <f t="shared" si="649"/>
        <v>0</v>
      </c>
      <c r="BO520" s="208">
        <f t="shared" si="649"/>
        <v>0</v>
      </c>
      <c r="BP520" s="208">
        <f t="shared" si="649"/>
        <v>0</v>
      </c>
      <c r="BQ520" s="208">
        <f t="shared" si="649"/>
        <v>0</v>
      </c>
      <c r="BR520" s="208">
        <f t="shared" si="648"/>
        <v>0</v>
      </c>
      <c r="BS520" s="208">
        <f t="shared" si="648"/>
        <v>0</v>
      </c>
      <c r="BT520" s="208">
        <f t="shared" si="648"/>
        <v>0</v>
      </c>
      <c r="BU520" s="208">
        <f t="shared" si="648"/>
        <v>0</v>
      </c>
      <c r="BV520" s="208">
        <f t="shared" si="648"/>
        <v>0</v>
      </c>
      <c r="BW520" s="208">
        <f t="shared" si="648"/>
        <v>0</v>
      </c>
      <c r="BX520" s="208">
        <f t="shared" si="648"/>
        <v>0</v>
      </c>
      <c r="BY520" s="208">
        <f t="shared" si="648"/>
        <v>0</v>
      </c>
      <c r="BZ520" s="208">
        <f t="shared" si="648"/>
        <v>0</v>
      </c>
      <c r="CA520" s="208">
        <f t="shared" si="648"/>
        <v>0</v>
      </c>
      <c r="CB520" s="208">
        <f t="shared" si="648"/>
        <v>0</v>
      </c>
      <c r="CC520" s="208">
        <f t="shared" si="648"/>
        <v>0</v>
      </c>
      <c r="CD520" s="208">
        <f t="shared" si="648"/>
        <v>0</v>
      </c>
      <c r="CE520" s="208">
        <f t="shared" si="648"/>
        <v>0</v>
      </c>
      <c r="CF520" s="208">
        <f t="shared" si="648"/>
        <v>0</v>
      </c>
      <c r="CG520" s="180"/>
      <c r="CH520" s="180"/>
      <c r="CI520" s="180"/>
      <c r="CJ520" s="180"/>
      <c r="CK520" s="180"/>
      <c r="CL520" s="180"/>
      <c r="CM520" s="180"/>
      <c r="CN520" s="180"/>
      <c r="CO520" s="180"/>
      <c r="CP520" s="180"/>
      <c r="CQ520" s="180"/>
      <c r="CR520" s="180"/>
      <c r="CS520" s="180"/>
      <c r="CT520" s="180"/>
      <c r="CU520" s="180"/>
      <c r="CV520" s="180"/>
      <c r="CW520" s="180"/>
      <c r="CX520" s="180"/>
      <c r="CY520" s="180"/>
      <c r="CZ520" s="180"/>
      <c r="DA520" s="180"/>
      <c r="DB520" s="180"/>
      <c r="DC520" s="180"/>
      <c r="DD520" s="180"/>
      <c r="DE520" s="180"/>
      <c r="DF520" s="180"/>
      <c r="DG520" s="180"/>
      <c r="DH520" s="180"/>
      <c r="DI520" s="180"/>
      <c r="DJ520" s="180"/>
      <c r="DK520" s="180"/>
      <c r="DL520" s="180"/>
      <c r="DM520" s="180"/>
      <c r="DN520" s="180"/>
      <c r="DO520" s="180"/>
      <c r="DP520" s="180"/>
      <c r="DQ520" s="180"/>
      <c r="DR520" s="180"/>
      <c r="DS520" s="180"/>
      <c r="DT520" s="180"/>
      <c r="DU520" s="180"/>
      <c r="DV520" s="180"/>
      <c r="DW520" s="180"/>
      <c r="DX520" s="180"/>
      <c r="DY520" s="180"/>
      <c r="DZ520" s="180"/>
      <c r="EA520" s="180"/>
      <c r="EB520" s="180"/>
      <c r="EC520" s="180"/>
      <c r="ED520" s="180"/>
      <c r="EE520" s="180"/>
      <c r="EF520" s="180"/>
      <c r="EG520" s="180"/>
      <c r="EH520" s="180"/>
      <c r="EI520" s="180"/>
      <c r="EJ520" s="180"/>
      <c r="EK520" s="180"/>
      <c r="EL520" s="180"/>
      <c r="EM520" s="180"/>
      <c r="EN520" s="180"/>
      <c r="EO520" s="180"/>
      <c r="EP520" s="180"/>
      <c r="EQ520" s="180"/>
      <c r="ER520" s="180"/>
      <c r="ES520" s="180"/>
      <c r="ET520" s="180"/>
      <c r="EU520" s="180"/>
      <c r="EV520" s="180"/>
      <c r="EW520" s="180"/>
      <c r="EX520" s="180"/>
      <c r="EY520" s="180"/>
      <c r="EZ520" s="180"/>
      <c r="FA520" s="180"/>
      <c r="FB520" s="180"/>
      <c r="FC520" s="180"/>
      <c r="FD520" s="180"/>
      <c r="FE520" s="180"/>
      <c r="FF520" s="180"/>
      <c r="FG520" s="180"/>
      <c r="FH520" s="180"/>
    </row>
    <row r="521" spans="2:164" hidden="1" x14ac:dyDescent="0.3">
      <c r="B521" s="699">
        <f>+IFERROR(VLOOKUP(D521,'LP-Servicios'!$E$152:$F$252,2,FALSE),0)</f>
        <v>0</v>
      </c>
      <c r="C521" s="700">
        <f t="shared" si="641"/>
        <v>98</v>
      </c>
      <c r="D521" s="314" t="str">
        <f t="shared" si="641"/>
        <v>-</v>
      </c>
      <c r="E521" s="208">
        <f>+$B521*E212</f>
        <v>0</v>
      </c>
      <c r="F521" s="208">
        <f t="shared" si="649"/>
        <v>0</v>
      </c>
      <c r="G521" s="208">
        <f t="shared" si="649"/>
        <v>0</v>
      </c>
      <c r="H521" s="208">
        <f t="shared" si="649"/>
        <v>0</v>
      </c>
      <c r="I521" s="208">
        <f t="shared" si="649"/>
        <v>0</v>
      </c>
      <c r="J521" s="208">
        <f t="shared" si="649"/>
        <v>0</v>
      </c>
      <c r="K521" s="208">
        <f t="shared" si="649"/>
        <v>0</v>
      </c>
      <c r="L521" s="208">
        <f t="shared" si="649"/>
        <v>0</v>
      </c>
      <c r="M521" s="208">
        <f t="shared" si="649"/>
        <v>0</v>
      </c>
      <c r="N521" s="208">
        <f t="shared" si="649"/>
        <v>0</v>
      </c>
      <c r="O521" s="208">
        <f t="shared" si="649"/>
        <v>0</v>
      </c>
      <c r="P521" s="208">
        <f t="shared" si="649"/>
        <v>0</v>
      </c>
      <c r="Q521" s="208">
        <f t="shared" si="649"/>
        <v>0</v>
      </c>
      <c r="R521" s="208">
        <f t="shared" si="649"/>
        <v>0</v>
      </c>
      <c r="S521" s="208">
        <f t="shared" si="649"/>
        <v>0</v>
      </c>
      <c r="T521" s="208">
        <f t="shared" si="649"/>
        <v>0</v>
      </c>
      <c r="U521" s="208">
        <f t="shared" si="649"/>
        <v>0</v>
      </c>
      <c r="V521" s="208">
        <f t="shared" si="649"/>
        <v>0</v>
      </c>
      <c r="W521" s="208">
        <f t="shared" si="649"/>
        <v>0</v>
      </c>
      <c r="X521" s="208">
        <f t="shared" si="649"/>
        <v>0</v>
      </c>
      <c r="Y521" s="208">
        <f t="shared" si="649"/>
        <v>0</v>
      </c>
      <c r="Z521" s="208">
        <f t="shared" si="649"/>
        <v>0</v>
      </c>
      <c r="AA521" s="208">
        <f t="shared" si="649"/>
        <v>0</v>
      </c>
      <c r="AB521" s="208">
        <f t="shared" si="649"/>
        <v>0</v>
      </c>
      <c r="AC521" s="208">
        <f t="shared" si="649"/>
        <v>0</v>
      </c>
      <c r="AD521" s="208">
        <f t="shared" si="649"/>
        <v>0</v>
      </c>
      <c r="AE521" s="208">
        <f t="shared" si="649"/>
        <v>0</v>
      </c>
      <c r="AF521" s="208">
        <f t="shared" si="649"/>
        <v>0</v>
      </c>
      <c r="AG521" s="208">
        <f t="shared" si="649"/>
        <v>0</v>
      </c>
      <c r="AH521" s="208">
        <f t="shared" si="649"/>
        <v>0</v>
      </c>
      <c r="AI521" s="208">
        <f t="shared" si="649"/>
        <v>0</v>
      </c>
      <c r="AJ521" s="208">
        <f t="shared" si="649"/>
        <v>0</v>
      </c>
      <c r="AK521" s="208">
        <f t="shared" si="649"/>
        <v>0</v>
      </c>
      <c r="AL521" s="208">
        <f t="shared" si="649"/>
        <v>0</v>
      </c>
      <c r="AM521" s="208">
        <f t="shared" si="649"/>
        <v>0</v>
      </c>
      <c r="AN521" s="208">
        <f t="shared" si="649"/>
        <v>0</v>
      </c>
      <c r="AO521" s="208">
        <f t="shared" si="649"/>
        <v>0</v>
      </c>
      <c r="AP521" s="208">
        <f t="shared" si="649"/>
        <v>0</v>
      </c>
      <c r="AQ521" s="208">
        <f t="shared" si="649"/>
        <v>0</v>
      </c>
      <c r="AR521" s="208">
        <f t="shared" si="649"/>
        <v>0</v>
      </c>
      <c r="AS521" s="208">
        <f t="shared" si="649"/>
        <v>0</v>
      </c>
      <c r="AT521" s="208">
        <f t="shared" si="649"/>
        <v>0</v>
      </c>
      <c r="AU521" s="208">
        <f t="shared" si="649"/>
        <v>0</v>
      </c>
      <c r="AV521" s="208">
        <f t="shared" si="649"/>
        <v>0</v>
      </c>
      <c r="AW521" s="208">
        <f t="shared" si="649"/>
        <v>0</v>
      </c>
      <c r="AX521" s="208">
        <f t="shared" si="649"/>
        <v>0</v>
      </c>
      <c r="AY521" s="208">
        <f t="shared" si="649"/>
        <v>0</v>
      </c>
      <c r="AZ521" s="208">
        <f t="shared" si="649"/>
        <v>0</v>
      </c>
      <c r="BA521" s="208">
        <f t="shared" si="649"/>
        <v>0</v>
      </c>
      <c r="BB521" s="208">
        <f t="shared" si="649"/>
        <v>0</v>
      </c>
      <c r="BC521" s="208">
        <f t="shared" si="649"/>
        <v>0</v>
      </c>
      <c r="BD521" s="208">
        <f t="shared" si="649"/>
        <v>0</v>
      </c>
      <c r="BE521" s="208">
        <f t="shared" si="649"/>
        <v>0</v>
      </c>
      <c r="BF521" s="208">
        <f t="shared" si="649"/>
        <v>0</v>
      </c>
      <c r="BG521" s="208">
        <f t="shared" si="649"/>
        <v>0</v>
      </c>
      <c r="BH521" s="208">
        <f t="shared" si="649"/>
        <v>0</v>
      </c>
      <c r="BI521" s="208">
        <f t="shared" si="649"/>
        <v>0</v>
      </c>
      <c r="BJ521" s="208">
        <f t="shared" si="649"/>
        <v>0</v>
      </c>
      <c r="BK521" s="208">
        <f t="shared" si="649"/>
        <v>0</v>
      </c>
      <c r="BL521" s="208">
        <f t="shared" si="649"/>
        <v>0</v>
      </c>
      <c r="BM521" s="208">
        <f t="shared" si="649"/>
        <v>0</v>
      </c>
      <c r="BN521" s="208">
        <f t="shared" si="649"/>
        <v>0</v>
      </c>
      <c r="BO521" s="208">
        <f t="shared" si="649"/>
        <v>0</v>
      </c>
      <c r="BP521" s="208">
        <f t="shared" si="649"/>
        <v>0</v>
      </c>
      <c r="BQ521" s="208">
        <f t="shared" ref="BQ521:CF523" si="650">+$B521*BQ212</f>
        <v>0</v>
      </c>
      <c r="BR521" s="208">
        <f t="shared" si="650"/>
        <v>0</v>
      </c>
      <c r="BS521" s="208">
        <f t="shared" si="650"/>
        <v>0</v>
      </c>
      <c r="BT521" s="208">
        <f t="shared" si="650"/>
        <v>0</v>
      </c>
      <c r="BU521" s="208">
        <f t="shared" si="650"/>
        <v>0</v>
      </c>
      <c r="BV521" s="208">
        <f t="shared" si="650"/>
        <v>0</v>
      </c>
      <c r="BW521" s="208">
        <f t="shared" si="650"/>
        <v>0</v>
      </c>
      <c r="BX521" s="208">
        <f t="shared" si="650"/>
        <v>0</v>
      </c>
      <c r="BY521" s="208">
        <f t="shared" si="650"/>
        <v>0</v>
      </c>
      <c r="BZ521" s="208">
        <f t="shared" si="650"/>
        <v>0</v>
      </c>
      <c r="CA521" s="208">
        <f t="shared" si="650"/>
        <v>0</v>
      </c>
      <c r="CB521" s="208">
        <f t="shared" si="650"/>
        <v>0</v>
      </c>
      <c r="CC521" s="208">
        <f t="shared" si="650"/>
        <v>0</v>
      </c>
      <c r="CD521" s="208">
        <f t="shared" si="650"/>
        <v>0</v>
      </c>
      <c r="CE521" s="208">
        <f t="shared" si="650"/>
        <v>0</v>
      </c>
      <c r="CF521" s="208">
        <f t="shared" si="650"/>
        <v>0</v>
      </c>
      <c r="CG521" s="180"/>
      <c r="CH521" s="180"/>
      <c r="CI521" s="180"/>
      <c r="CJ521" s="180"/>
      <c r="CK521" s="180"/>
      <c r="CL521" s="180"/>
      <c r="CM521" s="180"/>
      <c r="CN521" s="180"/>
      <c r="CO521" s="180"/>
      <c r="CP521" s="180"/>
      <c r="CQ521" s="180"/>
      <c r="CR521" s="180"/>
      <c r="CS521" s="180"/>
      <c r="CT521" s="180"/>
      <c r="CU521" s="180"/>
      <c r="CV521" s="180"/>
      <c r="CW521" s="180"/>
      <c r="CX521" s="180"/>
      <c r="CY521" s="180"/>
      <c r="CZ521" s="180"/>
      <c r="DA521" s="180"/>
      <c r="DB521" s="180"/>
      <c r="DC521" s="180"/>
      <c r="DD521" s="180"/>
      <c r="DE521" s="180"/>
      <c r="DF521" s="180"/>
      <c r="DG521" s="180"/>
      <c r="DH521" s="180"/>
      <c r="DI521" s="180"/>
      <c r="DJ521" s="180"/>
      <c r="DK521" s="180"/>
      <c r="DL521" s="180"/>
      <c r="DM521" s="180"/>
      <c r="DN521" s="180"/>
      <c r="DO521" s="180"/>
      <c r="DP521" s="180"/>
      <c r="DQ521" s="180"/>
      <c r="DR521" s="180"/>
      <c r="DS521" s="180"/>
      <c r="DT521" s="180"/>
      <c r="DU521" s="180"/>
      <c r="DV521" s="180"/>
      <c r="DW521" s="180"/>
      <c r="DX521" s="180"/>
      <c r="DY521" s="180"/>
      <c r="DZ521" s="180"/>
      <c r="EA521" s="180"/>
      <c r="EB521" s="180"/>
      <c r="EC521" s="180"/>
      <c r="ED521" s="180"/>
      <c r="EE521" s="180"/>
      <c r="EF521" s="180"/>
      <c r="EG521" s="180"/>
      <c r="EH521" s="180"/>
      <c r="EI521" s="180"/>
      <c r="EJ521" s="180"/>
      <c r="EK521" s="180"/>
      <c r="EL521" s="180"/>
      <c r="EM521" s="180"/>
      <c r="EN521" s="180"/>
      <c r="EO521" s="180"/>
      <c r="EP521" s="180"/>
      <c r="EQ521" s="180"/>
      <c r="ER521" s="180"/>
      <c r="ES521" s="180"/>
      <c r="ET521" s="180"/>
      <c r="EU521" s="180"/>
      <c r="EV521" s="180"/>
      <c r="EW521" s="180"/>
      <c r="EX521" s="180"/>
      <c r="EY521" s="180"/>
      <c r="EZ521" s="180"/>
      <c r="FA521" s="180"/>
      <c r="FB521" s="180"/>
      <c r="FC521" s="180"/>
      <c r="FD521" s="180"/>
      <c r="FE521" s="180"/>
      <c r="FF521" s="180"/>
      <c r="FG521" s="180"/>
      <c r="FH521" s="180"/>
    </row>
    <row r="522" spans="2:164" hidden="1" x14ac:dyDescent="0.3">
      <c r="B522" s="699">
        <f>+IFERROR(VLOOKUP(D522,'LP-Servicios'!$E$152:$F$252,2,FALSE),0)</f>
        <v>0</v>
      </c>
      <c r="C522" s="700">
        <f t="shared" si="641"/>
        <v>99</v>
      </c>
      <c r="D522" s="314" t="str">
        <f t="shared" si="641"/>
        <v>-</v>
      </c>
      <c r="E522" s="208">
        <f>+$B522*E213</f>
        <v>0</v>
      </c>
      <c r="F522" s="208">
        <f t="shared" ref="F522:BQ523" si="651">+$B522*F213</f>
        <v>0</v>
      </c>
      <c r="G522" s="208">
        <f t="shared" si="651"/>
        <v>0</v>
      </c>
      <c r="H522" s="208">
        <f t="shared" si="651"/>
        <v>0</v>
      </c>
      <c r="I522" s="208">
        <f t="shared" si="651"/>
        <v>0</v>
      </c>
      <c r="J522" s="208">
        <f t="shared" si="651"/>
        <v>0</v>
      </c>
      <c r="K522" s="208">
        <f t="shared" si="651"/>
        <v>0</v>
      </c>
      <c r="L522" s="208">
        <f t="shared" si="651"/>
        <v>0</v>
      </c>
      <c r="M522" s="208">
        <f t="shared" si="651"/>
        <v>0</v>
      </c>
      <c r="N522" s="208">
        <f t="shared" si="651"/>
        <v>0</v>
      </c>
      <c r="O522" s="208">
        <f t="shared" si="651"/>
        <v>0</v>
      </c>
      <c r="P522" s="208">
        <f t="shared" si="651"/>
        <v>0</v>
      </c>
      <c r="Q522" s="208">
        <f t="shared" si="651"/>
        <v>0</v>
      </c>
      <c r="R522" s="208">
        <f t="shared" si="651"/>
        <v>0</v>
      </c>
      <c r="S522" s="208">
        <f t="shared" si="651"/>
        <v>0</v>
      </c>
      <c r="T522" s="208">
        <f t="shared" si="651"/>
        <v>0</v>
      </c>
      <c r="U522" s="208">
        <f t="shared" si="651"/>
        <v>0</v>
      </c>
      <c r="V522" s="208">
        <f t="shared" si="651"/>
        <v>0</v>
      </c>
      <c r="W522" s="208">
        <f t="shared" si="651"/>
        <v>0</v>
      </c>
      <c r="X522" s="208">
        <f t="shared" si="651"/>
        <v>0</v>
      </c>
      <c r="Y522" s="208">
        <f t="shared" si="651"/>
        <v>0</v>
      </c>
      <c r="Z522" s="208">
        <f t="shared" si="651"/>
        <v>0</v>
      </c>
      <c r="AA522" s="208">
        <f t="shared" si="651"/>
        <v>0</v>
      </c>
      <c r="AB522" s="208">
        <f t="shared" si="651"/>
        <v>0</v>
      </c>
      <c r="AC522" s="208">
        <f t="shared" si="651"/>
        <v>0</v>
      </c>
      <c r="AD522" s="208">
        <f t="shared" si="651"/>
        <v>0</v>
      </c>
      <c r="AE522" s="208">
        <f t="shared" si="651"/>
        <v>0</v>
      </c>
      <c r="AF522" s="208">
        <f t="shared" si="651"/>
        <v>0</v>
      </c>
      <c r="AG522" s="208">
        <f t="shared" si="651"/>
        <v>0</v>
      </c>
      <c r="AH522" s="208">
        <f t="shared" si="651"/>
        <v>0</v>
      </c>
      <c r="AI522" s="208">
        <f t="shared" si="651"/>
        <v>0</v>
      </c>
      <c r="AJ522" s="208">
        <f t="shared" si="651"/>
        <v>0</v>
      </c>
      <c r="AK522" s="208">
        <f t="shared" si="651"/>
        <v>0</v>
      </c>
      <c r="AL522" s="208">
        <f t="shared" si="651"/>
        <v>0</v>
      </c>
      <c r="AM522" s="208">
        <f t="shared" si="651"/>
        <v>0</v>
      </c>
      <c r="AN522" s="208">
        <f t="shared" si="651"/>
        <v>0</v>
      </c>
      <c r="AO522" s="208">
        <f t="shared" si="651"/>
        <v>0</v>
      </c>
      <c r="AP522" s="208">
        <f t="shared" si="651"/>
        <v>0</v>
      </c>
      <c r="AQ522" s="208">
        <f t="shared" si="651"/>
        <v>0</v>
      </c>
      <c r="AR522" s="208">
        <f t="shared" si="651"/>
        <v>0</v>
      </c>
      <c r="AS522" s="208">
        <f t="shared" si="651"/>
        <v>0</v>
      </c>
      <c r="AT522" s="208">
        <f t="shared" si="651"/>
        <v>0</v>
      </c>
      <c r="AU522" s="208">
        <f t="shared" si="651"/>
        <v>0</v>
      </c>
      <c r="AV522" s="208">
        <f t="shared" si="651"/>
        <v>0</v>
      </c>
      <c r="AW522" s="208">
        <f t="shared" si="651"/>
        <v>0</v>
      </c>
      <c r="AX522" s="208">
        <f t="shared" si="651"/>
        <v>0</v>
      </c>
      <c r="AY522" s="208">
        <f t="shared" si="651"/>
        <v>0</v>
      </c>
      <c r="AZ522" s="208">
        <f t="shared" si="651"/>
        <v>0</v>
      </c>
      <c r="BA522" s="208">
        <f t="shared" si="651"/>
        <v>0</v>
      </c>
      <c r="BB522" s="208">
        <f t="shared" si="651"/>
        <v>0</v>
      </c>
      <c r="BC522" s="208">
        <f t="shared" si="651"/>
        <v>0</v>
      </c>
      <c r="BD522" s="208">
        <f t="shared" si="651"/>
        <v>0</v>
      </c>
      <c r="BE522" s="208">
        <f t="shared" si="651"/>
        <v>0</v>
      </c>
      <c r="BF522" s="208">
        <f t="shared" si="651"/>
        <v>0</v>
      </c>
      <c r="BG522" s="208">
        <f t="shared" si="651"/>
        <v>0</v>
      </c>
      <c r="BH522" s="208">
        <f t="shared" si="651"/>
        <v>0</v>
      </c>
      <c r="BI522" s="208">
        <f t="shared" si="651"/>
        <v>0</v>
      </c>
      <c r="BJ522" s="208">
        <f t="shared" si="651"/>
        <v>0</v>
      </c>
      <c r="BK522" s="208">
        <f t="shared" si="651"/>
        <v>0</v>
      </c>
      <c r="BL522" s="208">
        <f t="shared" si="651"/>
        <v>0</v>
      </c>
      <c r="BM522" s="208">
        <f t="shared" si="651"/>
        <v>0</v>
      </c>
      <c r="BN522" s="208">
        <f t="shared" si="651"/>
        <v>0</v>
      </c>
      <c r="BO522" s="208">
        <f t="shared" si="651"/>
        <v>0</v>
      </c>
      <c r="BP522" s="208">
        <f t="shared" si="651"/>
        <v>0</v>
      </c>
      <c r="BQ522" s="208">
        <f t="shared" si="651"/>
        <v>0</v>
      </c>
      <c r="BR522" s="208">
        <f t="shared" si="650"/>
        <v>0</v>
      </c>
      <c r="BS522" s="208">
        <f t="shared" si="650"/>
        <v>0</v>
      </c>
      <c r="BT522" s="208">
        <f t="shared" si="650"/>
        <v>0</v>
      </c>
      <c r="BU522" s="208">
        <f t="shared" si="650"/>
        <v>0</v>
      </c>
      <c r="BV522" s="208">
        <f t="shared" si="650"/>
        <v>0</v>
      </c>
      <c r="BW522" s="208">
        <f t="shared" si="650"/>
        <v>0</v>
      </c>
      <c r="BX522" s="208">
        <f t="shared" si="650"/>
        <v>0</v>
      </c>
      <c r="BY522" s="208">
        <f t="shared" si="650"/>
        <v>0</v>
      </c>
      <c r="BZ522" s="208">
        <f t="shared" si="650"/>
        <v>0</v>
      </c>
      <c r="CA522" s="208">
        <f t="shared" si="650"/>
        <v>0</v>
      </c>
      <c r="CB522" s="208">
        <f t="shared" si="650"/>
        <v>0</v>
      </c>
      <c r="CC522" s="208">
        <f t="shared" si="650"/>
        <v>0</v>
      </c>
      <c r="CD522" s="208">
        <f t="shared" si="650"/>
        <v>0</v>
      </c>
      <c r="CE522" s="208">
        <f t="shared" si="650"/>
        <v>0</v>
      </c>
      <c r="CF522" s="208">
        <f t="shared" si="650"/>
        <v>0</v>
      </c>
      <c r="CG522" s="180"/>
      <c r="CH522" s="180"/>
      <c r="CI522" s="180"/>
      <c r="CJ522" s="180"/>
      <c r="CK522" s="180"/>
      <c r="CL522" s="180"/>
      <c r="CM522" s="180"/>
      <c r="CN522" s="180"/>
      <c r="CO522" s="180"/>
      <c r="CP522" s="180"/>
      <c r="CQ522" s="180"/>
      <c r="CR522" s="180"/>
      <c r="CS522" s="180"/>
      <c r="CT522" s="180"/>
      <c r="CU522" s="180"/>
      <c r="CV522" s="180"/>
      <c r="CW522" s="180"/>
      <c r="CX522" s="180"/>
      <c r="CY522" s="180"/>
      <c r="CZ522" s="180"/>
      <c r="DA522" s="180"/>
      <c r="DB522" s="180"/>
      <c r="DC522" s="180"/>
      <c r="DD522" s="180"/>
      <c r="DE522" s="180"/>
      <c r="DF522" s="180"/>
      <c r="DG522" s="180"/>
      <c r="DH522" s="180"/>
      <c r="DI522" s="180"/>
      <c r="DJ522" s="180"/>
      <c r="DK522" s="180"/>
      <c r="DL522" s="180"/>
      <c r="DM522" s="180"/>
      <c r="DN522" s="180"/>
      <c r="DO522" s="180"/>
      <c r="DP522" s="180"/>
      <c r="DQ522" s="180"/>
      <c r="DR522" s="180"/>
      <c r="DS522" s="180"/>
      <c r="DT522" s="180"/>
      <c r="DU522" s="180"/>
      <c r="DV522" s="180"/>
      <c r="DW522" s="180"/>
      <c r="DX522" s="180"/>
      <c r="DY522" s="180"/>
      <c r="DZ522" s="180"/>
      <c r="EA522" s="180"/>
      <c r="EB522" s="180"/>
      <c r="EC522" s="180"/>
      <c r="ED522" s="180"/>
      <c r="EE522" s="180"/>
      <c r="EF522" s="180"/>
      <c r="EG522" s="180"/>
      <c r="EH522" s="180"/>
      <c r="EI522" s="180"/>
      <c r="EJ522" s="180"/>
      <c r="EK522" s="180"/>
      <c r="EL522" s="180"/>
      <c r="EM522" s="180"/>
      <c r="EN522" s="180"/>
      <c r="EO522" s="180"/>
      <c r="EP522" s="180"/>
      <c r="EQ522" s="180"/>
      <c r="ER522" s="180"/>
      <c r="ES522" s="180"/>
      <c r="ET522" s="180"/>
      <c r="EU522" s="180"/>
      <c r="EV522" s="180"/>
      <c r="EW522" s="180"/>
      <c r="EX522" s="180"/>
      <c r="EY522" s="180"/>
      <c r="EZ522" s="180"/>
      <c r="FA522" s="180"/>
      <c r="FB522" s="180"/>
      <c r="FC522" s="180"/>
      <c r="FD522" s="180"/>
      <c r="FE522" s="180"/>
      <c r="FF522" s="180"/>
      <c r="FG522" s="180"/>
      <c r="FH522" s="180"/>
    </row>
    <row r="523" spans="2:164" hidden="1" x14ac:dyDescent="0.3">
      <c r="B523" s="699">
        <f>+IFERROR(VLOOKUP(D523,'LP-Servicios'!$E$152:$F$252,2,FALSE),0)</f>
        <v>0</v>
      </c>
      <c r="C523" s="700">
        <f t="shared" si="641"/>
        <v>100</v>
      </c>
      <c r="D523" s="314" t="str">
        <f t="shared" si="641"/>
        <v>-</v>
      </c>
      <c r="E523" s="208">
        <f>+$B523*E214</f>
        <v>0</v>
      </c>
      <c r="F523" s="208">
        <f t="shared" si="651"/>
        <v>0</v>
      </c>
      <c r="G523" s="208">
        <f t="shared" si="651"/>
        <v>0</v>
      </c>
      <c r="H523" s="208">
        <f t="shared" si="651"/>
        <v>0</v>
      </c>
      <c r="I523" s="208">
        <f t="shared" si="651"/>
        <v>0</v>
      </c>
      <c r="J523" s="208">
        <f t="shared" si="651"/>
        <v>0</v>
      </c>
      <c r="K523" s="208">
        <f t="shared" si="651"/>
        <v>0</v>
      </c>
      <c r="L523" s="208">
        <f t="shared" si="651"/>
        <v>0</v>
      </c>
      <c r="M523" s="208">
        <f t="shared" si="651"/>
        <v>0</v>
      </c>
      <c r="N523" s="208">
        <f t="shared" si="651"/>
        <v>0</v>
      </c>
      <c r="O523" s="208">
        <f t="shared" si="651"/>
        <v>0</v>
      </c>
      <c r="P523" s="208">
        <f t="shared" si="651"/>
        <v>0</v>
      </c>
      <c r="Q523" s="208">
        <f t="shared" si="651"/>
        <v>0</v>
      </c>
      <c r="R523" s="208">
        <f t="shared" si="651"/>
        <v>0</v>
      </c>
      <c r="S523" s="208">
        <f t="shared" si="651"/>
        <v>0</v>
      </c>
      <c r="T523" s="208">
        <f t="shared" si="651"/>
        <v>0</v>
      </c>
      <c r="U523" s="208">
        <f t="shared" si="651"/>
        <v>0</v>
      </c>
      <c r="V523" s="208">
        <f t="shared" si="651"/>
        <v>0</v>
      </c>
      <c r="W523" s="208">
        <f t="shared" si="651"/>
        <v>0</v>
      </c>
      <c r="X523" s="208">
        <f t="shared" si="651"/>
        <v>0</v>
      </c>
      <c r="Y523" s="208">
        <f t="shared" si="651"/>
        <v>0</v>
      </c>
      <c r="Z523" s="208">
        <f t="shared" si="651"/>
        <v>0</v>
      </c>
      <c r="AA523" s="208">
        <f t="shared" si="651"/>
        <v>0</v>
      </c>
      <c r="AB523" s="208">
        <f t="shared" si="651"/>
        <v>0</v>
      </c>
      <c r="AC523" s="208">
        <f t="shared" si="651"/>
        <v>0</v>
      </c>
      <c r="AD523" s="208">
        <f t="shared" si="651"/>
        <v>0</v>
      </c>
      <c r="AE523" s="208">
        <f t="shared" si="651"/>
        <v>0</v>
      </c>
      <c r="AF523" s="208">
        <f t="shared" si="651"/>
        <v>0</v>
      </c>
      <c r="AG523" s="208">
        <f t="shared" si="651"/>
        <v>0</v>
      </c>
      <c r="AH523" s="208">
        <f t="shared" si="651"/>
        <v>0</v>
      </c>
      <c r="AI523" s="208">
        <f t="shared" si="651"/>
        <v>0</v>
      </c>
      <c r="AJ523" s="208">
        <f t="shared" si="651"/>
        <v>0</v>
      </c>
      <c r="AK523" s="208">
        <f t="shared" si="651"/>
        <v>0</v>
      </c>
      <c r="AL523" s="208">
        <f t="shared" si="651"/>
        <v>0</v>
      </c>
      <c r="AM523" s="208">
        <f t="shared" si="651"/>
        <v>0</v>
      </c>
      <c r="AN523" s="208">
        <f t="shared" si="651"/>
        <v>0</v>
      </c>
      <c r="AO523" s="208">
        <f t="shared" si="651"/>
        <v>0</v>
      </c>
      <c r="AP523" s="208">
        <f t="shared" si="651"/>
        <v>0</v>
      </c>
      <c r="AQ523" s="208">
        <f t="shared" si="651"/>
        <v>0</v>
      </c>
      <c r="AR523" s="208">
        <f t="shared" si="651"/>
        <v>0</v>
      </c>
      <c r="AS523" s="208">
        <f t="shared" si="651"/>
        <v>0</v>
      </c>
      <c r="AT523" s="208">
        <f t="shared" si="651"/>
        <v>0</v>
      </c>
      <c r="AU523" s="208">
        <f t="shared" si="651"/>
        <v>0</v>
      </c>
      <c r="AV523" s="208">
        <f t="shared" si="651"/>
        <v>0</v>
      </c>
      <c r="AW523" s="208">
        <f t="shared" si="651"/>
        <v>0</v>
      </c>
      <c r="AX523" s="208">
        <f t="shared" si="651"/>
        <v>0</v>
      </c>
      <c r="AY523" s="208">
        <f t="shared" si="651"/>
        <v>0</v>
      </c>
      <c r="AZ523" s="208">
        <f t="shared" si="651"/>
        <v>0</v>
      </c>
      <c r="BA523" s="208">
        <f t="shared" si="651"/>
        <v>0</v>
      </c>
      <c r="BB523" s="208">
        <f t="shared" si="651"/>
        <v>0</v>
      </c>
      <c r="BC523" s="208">
        <f t="shared" si="651"/>
        <v>0</v>
      </c>
      <c r="BD523" s="208">
        <f t="shared" si="651"/>
        <v>0</v>
      </c>
      <c r="BE523" s="208">
        <f t="shared" si="651"/>
        <v>0</v>
      </c>
      <c r="BF523" s="208">
        <f t="shared" si="651"/>
        <v>0</v>
      </c>
      <c r="BG523" s="208">
        <f t="shared" si="651"/>
        <v>0</v>
      </c>
      <c r="BH523" s="208">
        <f t="shared" si="651"/>
        <v>0</v>
      </c>
      <c r="BI523" s="208">
        <f t="shared" si="651"/>
        <v>0</v>
      </c>
      <c r="BJ523" s="208">
        <f t="shared" si="651"/>
        <v>0</v>
      </c>
      <c r="BK523" s="208">
        <f t="shared" si="651"/>
        <v>0</v>
      </c>
      <c r="BL523" s="208">
        <f t="shared" si="651"/>
        <v>0</v>
      </c>
      <c r="BM523" s="208">
        <f t="shared" si="651"/>
        <v>0</v>
      </c>
      <c r="BN523" s="208">
        <f t="shared" si="651"/>
        <v>0</v>
      </c>
      <c r="BO523" s="208">
        <f t="shared" si="651"/>
        <v>0</v>
      </c>
      <c r="BP523" s="208">
        <f t="shared" si="651"/>
        <v>0</v>
      </c>
      <c r="BQ523" s="208">
        <f t="shared" si="651"/>
        <v>0</v>
      </c>
      <c r="BR523" s="208">
        <f t="shared" si="650"/>
        <v>0</v>
      </c>
      <c r="BS523" s="208">
        <f t="shared" si="650"/>
        <v>0</v>
      </c>
      <c r="BT523" s="208">
        <f t="shared" si="650"/>
        <v>0</v>
      </c>
      <c r="BU523" s="208">
        <f t="shared" si="650"/>
        <v>0</v>
      </c>
      <c r="BV523" s="208">
        <f t="shared" si="650"/>
        <v>0</v>
      </c>
      <c r="BW523" s="208">
        <f t="shared" si="650"/>
        <v>0</v>
      </c>
      <c r="BX523" s="208">
        <f t="shared" si="650"/>
        <v>0</v>
      </c>
      <c r="BY523" s="208">
        <f t="shared" si="650"/>
        <v>0</v>
      </c>
      <c r="BZ523" s="208">
        <f t="shared" si="650"/>
        <v>0</v>
      </c>
      <c r="CA523" s="208">
        <f t="shared" si="650"/>
        <v>0</v>
      </c>
      <c r="CB523" s="208">
        <f t="shared" si="650"/>
        <v>0</v>
      </c>
      <c r="CC523" s="208">
        <f t="shared" si="650"/>
        <v>0</v>
      </c>
      <c r="CD523" s="208">
        <f t="shared" si="650"/>
        <v>0</v>
      </c>
      <c r="CE523" s="208">
        <f t="shared" si="650"/>
        <v>0</v>
      </c>
      <c r="CF523" s="208">
        <f t="shared" si="650"/>
        <v>0</v>
      </c>
      <c r="CG523" s="180"/>
      <c r="CH523" s="180"/>
      <c r="CI523" s="180"/>
      <c r="CJ523" s="180"/>
      <c r="CK523" s="180"/>
      <c r="CL523" s="180"/>
      <c r="CM523" s="180"/>
      <c r="CN523" s="180"/>
      <c r="CO523" s="180"/>
      <c r="CP523" s="180"/>
      <c r="CQ523" s="180"/>
      <c r="CR523" s="180"/>
      <c r="CS523" s="180"/>
      <c r="CT523" s="180"/>
      <c r="CU523" s="180"/>
      <c r="CV523" s="180"/>
      <c r="CW523" s="180"/>
      <c r="CX523" s="180"/>
      <c r="CY523" s="180"/>
      <c r="CZ523" s="180"/>
      <c r="DA523" s="180"/>
      <c r="DB523" s="180"/>
      <c r="DC523" s="180"/>
      <c r="DD523" s="180"/>
      <c r="DE523" s="180"/>
      <c r="DF523" s="180"/>
      <c r="DG523" s="180"/>
      <c r="DH523" s="180"/>
      <c r="DI523" s="180"/>
      <c r="DJ523" s="180"/>
      <c r="DK523" s="180"/>
      <c r="DL523" s="180"/>
      <c r="DM523" s="180"/>
      <c r="DN523" s="180"/>
      <c r="DO523" s="180"/>
      <c r="DP523" s="180"/>
      <c r="DQ523" s="180"/>
      <c r="DR523" s="180"/>
      <c r="DS523" s="180"/>
      <c r="DT523" s="180"/>
      <c r="DU523" s="180"/>
      <c r="DV523" s="180"/>
      <c r="DW523" s="180"/>
      <c r="DX523" s="180"/>
      <c r="DY523" s="180"/>
      <c r="DZ523" s="180"/>
      <c r="EA523" s="180"/>
      <c r="EB523" s="180"/>
      <c r="EC523" s="180"/>
      <c r="ED523" s="180"/>
      <c r="EE523" s="180"/>
      <c r="EF523" s="180"/>
      <c r="EG523" s="180"/>
      <c r="EH523" s="180"/>
      <c r="EI523" s="180"/>
      <c r="EJ523" s="180"/>
      <c r="EK523" s="180"/>
      <c r="EL523" s="180"/>
      <c r="EM523" s="180"/>
      <c r="EN523" s="180"/>
      <c r="EO523" s="180"/>
      <c r="EP523" s="180"/>
      <c r="EQ523" s="180"/>
      <c r="ER523" s="180"/>
      <c r="ES523" s="180"/>
      <c r="ET523" s="180"/>
      <c r="EU523" s="180"/>
      <c r="EV523" s="180"/>
      <c r="EW523" s="180"/>
      <c r="EX523" s="180"/>
      <c r="EY523" s="180"/>
      <c r="EZ523" s="180"/>
      <c r="FA523" s="180"/>
      <c r="FB523" s="180"/>
      <c r="FC523" s="180"/>
      <c r="FD523" s="180"/>
      <c r="FE523" s="180"/>
      <c r="FF523" s="180"/>
      <c r="FG523" s="180"/>
      <c r="FH523" s="180"/>
    </row>
    <row r="524" spans="2:164" hidden="1" x14ac:dyDescent="0.3">
      <c r="D524" s="315" t="s">
        <v>427</v>
      </c>
      <c r="E524" s="316">
        <f>+SUM(E424:E523)</f>
        <v>12750204.139999999</v>
      </c>
      <c r="F524" s="316">
        <f t="shared" ref="F524:BQ524" si="652">+SUM(F424:F523)</f>
        <v>12750204.139999999</v>
      </c>
      <c r="G524" s="316">
        <f t="shared" si="652"/>
        <v>12750204.139999999</v>
      </c>
      <c r="H524" s="316">
        <f t="shared" si="652"/>
        <v>12750204.139999999</v>
      </c>
      <c r="I524" s="316">
        <f t="shared" si="652"/>
        <v>12750204.139999999</v>
      </c>
      <c r="J524" s="316">
        <f t="shared" si="652"/>
        <v>13153221.709999999</v>
      </c>
      <c r="K524" s="316">
        <f t="shared" si="652"/>
        <v>13153221.709999999</v>
      </c>
      <c r="L524" s="316">
        <f t="shared" si="652"/>
        <v>13153221.709999999</v>
      </c>
      <c r="M524" s="316">
        <f t="shared" si="652"/>
        <v>13153221.709999999</v>
      </c>
      <c r="N524" s="316">
        <f t="shared" si="652"/>
        <v>13153221.709999999</v>
      </c>
      <c r="O524" s="316">
        <f t="shared" si="652"/>
        <v>12750204.139999999</v>
      </c>
      <c r="P524" s="316">
        <f t="shared" si="652"/>
        <v>12750204.139999999</v>
      </c>
      <c r="Q524" s="316">
        <f t="shared" si="652"/>
        <v>57661401.25</v>
      </c>
      <c r="R524" s="316">
        <f t="shared" si="652"/>
        <v>57661401.25</v>
      </c>
      <c r="S524" s="316">
        <f t="shared" si="652"/>
        <v>57661401.25</v>
      </c>
      <c r="T524" s="316">
        <f t="shared" si="652"/>
        <v>0</v>
      </c>
      <c r="U524" s="316">
        <f t="shared" si="652"/>
        <v>0</v>
      </c>
      <c r="V524" s="316">
        <f t="shared" si="652"/>
        <v>0</v>
      </c>
      <c r="W524" s="316">
        <f t="shared" si="652"/>
        <v>0</v>
      </c>
      <c r="X524" s="316">
        <f t="shared" si="652"/>
        <v>0</v>
      </c>
      <c r="Y524" s="316">
        <f t="shared" si="652"/>
        <v>0</v>
      </c>
      <c r="Z524" s="316">
        <f t="shared" si="652"/>
        <v>0</v>
      </c>
      <c r="AA524" s="316">
        <f t="shared" si="652"/>
        <v>0</v>
      </c>
      <c r="AB524" s="316">
        <f t="shared" si="652"/>
        <v>0</v>
      </c>
      <c r="AC524" s="316">
        <f t="shared" si="652"/>
        <v>0</v>
      </c>
      <c r="AD524" s="316">
        <f t="shared" si="652"/>
        <v>0</v>
      </c>
      <c r="AE524" s="316">
        <f t="shared" si="652"/>
        <v>0</v>
      </c>
      <c r="AF524" s="316">
        <f t="shared" si="652"/>
        <v>0</v>
      </c>
      <c r="AG524" s="316">
        <f t="shared" si="652"/>
        <v>0</v>
      </c>
      <c r="AH524" s="316">
        <f t="shared" si="652"/>
        <v>0</v>
      </c>
      <c r="AI524" s="316">
        <f t="shared" si="652"/>
        <v>0</v>
      </c>
      <c r="AJ524" s="316">
        <f t="shared" si="652"/>
        <v>0</v>
      </c>
      <c r="AK524" s="316">
        <f t="shared" si="652"/>
        <v>0</v>
      </c>
      <c r="AL524" s="316">
        <f t="shared" si="652"/>
        <v>0</v>
      </c>
      <c r="AM524" s="316">
        <f t="shared" si="652"/>
        <v>0</v>
      </c>
      <c r="AN524" s="316">
        <f t="shared" si="652"/>
        <v>0</v>
      </c>
      <c r="AO524" s="316">
        <f t="shared" si="652"/>
        <v>0</v>
      </c>
      <c r="AP524" s="316">
        <f t="shared" si="652"/>
        <v>0</v>
      </c>
      <c r="AQ524" s="316">
        <f t="shared" si="652"/>
        <v>0</v>
      </c>
      <c r="AR524" s="316">
        <f t="shared" si="652"/>
        <v>0</v>
      </c>
      <c r="AS524" s="316">
        <f t="shared" si="652"/>
        <v>0</v>
      </c>
      <c r="AT524" s="316">
        <f t="shared" si="652"/>
        <v>0</v>
      </c>
      <c r="AU524" s="316">
        <f t="shared" si="652"/>
        <v>0</v>
      </c>
      <c r="AV524" s="316">
        <f t="shared" si="652"/>
        <v>0</v>
      </c>
      <c r="AW524" s="316">
        <f t="shared" si="652"/>
        <v>0</v>
      </c>
      <c r="AX524" s="316">
        <f t="shared" si="652"/>
        <v>0</v>
      </c>
      <c r="AY524" s="316">
        <f t="shared" si="652"/>
        <v>0</v>
      </c>
      <c r="AZ524" s="316">
        <f t="shared" si="652"/>
        <v>0</v>
      </c>
      <c r="BA524" s="316">
        <f t="shared" si="652"/>
        <v>0</v>
      </c>
      <c r="BB524" s="316">
        <f t="shared" si="652"/>
        <v>0</v>
      </c>
      <c r="BC524" s="316">
        <f t="shared" si="652"/>
        <v>0</v>
      </c>
      <c r="BD524" s="316">
        <f t="shared" si="652"/>
        <v>0</v>
      </c>
      <c r="BE524" s="316">
        <f t="shared" si="652"/>
        <v>0</v>
      </c>
      <c r="BF524" s="316">
        <f t="shared" si="652"/>
        <v>0</v>
      </c>
      <c r="BG524" s="316">
        <f t="shared" si="652"/>
        <v>0</v>
      </c>
      <c r="BH524" s="316">
        <f t="shared" si="652"/>
        <v>0</v>
      </c>
      <c r="BI524" s="316">
        <f t="shared" si="652"/>
        <v>0</v>
      </c>
      <c r="BJ524" s="316">
        <f t="shared" si="652"/>
        <v>0</v>
      </c>
      <c r="BK524" s="316">
        <f t="shared" si="652"/>
        <v>0</v>
      </c>
      <c r="BL524" s="316">
        <f t="shared" si="652"/>
        <v>0</v>
      </c>
      <c r="BM524" s="316">
        <f t="shared" si="652"/>
        <v>0</v>
      </c>
      <c r="BN524" s="316">
        <f t="shared" si="652"/>
        <v>0</v>
      </c>
      <c r="BO524" s="316">
        <f t="shared" si="652"/>
        <v>0</v>
      </c>
      <c r="BP524" s="316">
        <f t="shared" si="652"/>
        <v>0</v>
      </c>
      <c r="BQ524" s="316">
        <f t="shared" si="652"/>
        <v>0</v>
      </c>
      <c r="BR524" s="316">
        <f t="shared" ref="BR524:CF524" si="653">+SUM(BR424:BR523)</f>
        <v>0</v>
      </c>
      <c r="BS524" s="316">
        <f t="shared" si="653"/>
        <v>0</v>
      </c>
      <c r="BT524" s="316">
        <f t="shared" si="653"/>
        <v>0</v>
      </c>
      <c r="BU524" s="316">
        <f t="shared" si="653"/>
        <v>0</v>
      </c>
      <c r="BV524" s="316">
        <f t="shared" si="653"/>
        <v>0</v>
      </c>
      <c r="BW524" s="316">
        <f t="shared" si="653"/>
        <v>0</v>
      </c>
      <c r="BX524" s="316">
        <f t="shared" si="653"/>
        <v>0</v>
      </c>
      <c r="BY524" s="316">
        <f t="shared" si="653"/>
        <v>0</v>
      </c>
      <c r="BZ524" s="316">
        <f t="shared" si="653"/>
        <v>0</v>
      </c>
      <c r="CA524" s="316">
        <f t="shared" si="653"/>
        <v>0</v>
      </c>
      <c r="CB524" s="316">
        <f t="shared" si="653"/>
        <v>0</v>
      </c>
      <c r="CC524" s="316">
        <f t="shared" si="653"/>
        <v>0</v>
      </c>
      <c r="CD524" s="316">
        <f t="shared" si="653"/>
        <v>0</v>
      </c>
      <c r="CE524" s="316">
        <f t="shared" si="653"/>
        <v>0</v>
      </c>
      <c r="CF524" s="316">
        <f t="shared" si="653"/>
        <v>0</v>
      </c>
      <c r="CG524" s="180"/>
      <c r="CH524" s="180"/>
      <c r="CI524" s="180"/>
      <c r="CJ524" s="180"/>
      <c r="CK524" s="180"/>
      <c r="CL524" s="180"/>
      <c r="CM524" s="180"/>
      <c r="CN524" s="180"/>
      <c r="CO524" s="180"/>
      <c r="CP524" s="180"/>
      <c r="CQ524" s="180"/>
      <c r="CR524" s="180"/>
      <c r="CS524" s="180"/>
      <c r="CT524" s="180"/>
      <c r="CU524" s="180"/>
      <c r="CV524" s="180"/>
      <c r="CW524" s="180"/>
      <c r="CX524" s="180"/>
      <c r="CY524" s="180"/>
      <c r="CZ524" s="180"/>
      <c r="DA524" s="180"/>
      <c r="DB524" s="180"/>
      <c r="DC524" s="180"/>
      <c r="DD524" s="180"/>
      <c r="DE524" s="180"/>
      <c r="DF524" s="180"/>
      <c r="DG524" s="180"/>
      <c r="DH524" s="180"/>
      <c r="DI524" s="180"/>
      <c r="DJ524" s="180"/>
      <c r="DK524" s="180"/>
      <c r="DL524" s="180"/>
      <c r="DM524" s="180"/>
      <c r="DN524" s="180"/>
      <c r="DO524" s="180"/>
      <c r="DP524" s="180"/>
      <c r="DQ524" s="180"/>
      <c r="DR524" s="180"/>
      <c r="DS524" s="180"/>
      <c r="DT524" s="180"/>
      <c r="DU524" s="180"/>
      <c r="DV524" s="180"/>
      <c r="DW524" s="180"/>
      <c r="DX524" s="180"/>
      <c r="DY524" s="180"/>
      <c r="DZ524" s="180"/>
      <c r="EA524" s="180"/>
      <c r="EB524" s="180"/>
      <c r="EC524" s="180"/>
      <c r="ED524" s="180"/>
      <c r="EE524" s="180"/>
      <c r="EF524" s="180"/>
      <c r="EG524" s="180"/>
      <c r="EH524" s="180"/>
      <c r="EI524" s="180"/>
      <c r="EJ524" s="180"/>
      <c r="EK524" s="180"/>
      <c r="EL524" s="180"/>
      <c r="EM524" s="180"/>
      <c r="EN524" s="180"/>
      <c r="EO524" s="180"/>
      <c r="EP524" s="180"/>
      <c r="EQ524" s="180"/>
      <c r="ER524" s="180"/>
      <c r="ES524" s="180"/>
      <c r="ET524" s="180"/>
      <c r="EU524" s="180"/>
      <c r="EV524" s="180"/>
      <c r="EW524" s="180"/>
      <c r="EX524" s="180"/>
      <c r="EY524" s="180"/>
      <c r="EZ524" s="180"/>
      <c r="FA524" s="180"/>
      <c r="FB524" s="180"/>
      <c r="FC524" s="180"/>
      <c r="FD524" s="180"/>
      <c r="FE524" s="180"/>
      <c r="FF524" s="180"/>
      <c r="FG524" s="180"/>
      <c r="FH524" s="180"/>
    </row>
    <row r="525" spans="2:164" hidden="1" x14ac:dyDescent="0.3">
      <c r="D525" s="180"/>
      <c r="E525" s="180"/>
      <c r="F525" s="180"/>
      <c r="G525" s="180"/>
      <c r="H525" s="180"/>
      <c r="I525" s="180"/>
      <c r="J525" s="180"/>
      <c r="K525" s="180"/>
      <c r="L525" s="180"/>
      <c r="M525" s="180"/>
      <c r="N525" s="180"/>
      <c r="O525" s="180"/>
      <c r="P525" s="180"/>
      <c r="Q525" s="180"/>
      <c r="R525" s="180"/>
      <c r="S525" s="180"/>
      <c r="T525" s="180"/>
      <c r="U525" s="180"/>
      <c r="V525" s="180"/>
      <c r="W525" s="180"/>
      <c r="X525" s="180"/>
      <c r="Y525" s="180"/>
      <c r="Z525" s="180"/>
      <c r="AA525" s="180"/>
      <c r="AB525" s="180"/>
      <c r="AC525" s="180"/>
      <c r="AD525" s="180"/>
      <c r="AE525" s="180"/>
      <c r="AF525" s="180"/>
      <c r="AG525" s="180"/>
      <c r="AH525" s="180"/>
      <c r="AI525" s="180"/>
      <c r="AJ525" s="180"/>
      <c r="AK525" s="180"/>
      <c r="AL525" s="180"/>
      <c r="AM525" s="180"/>
      <c r="AN525" s="180"/>
      <c r="AO525" s="180"/>
      <c r="AP525" s="180"/>
      <c r="AQ525" s="180"/>
      <c r="AR525" s="180"/>
      <c r="AS525" s="180"/>
      <c r="AT525" s="180"/>
      <c r="AU525" s="180"/>
      <c r="AV525" s="180"/>
      <c r="AW525" s="180"/>
      <c r="AX525" s="180"/>
      <c r="AY525" s="180"/>
      <c r="AZ525" s="180"/>
      <c r="BA525" s="180"/>
      <c r="BB525" s="180"/>
      <c r="BC525" s="180"/>
      <c r="BD525" s="180"/>
      <c r="BE525" s="180"/>
      <c r="BF525" s="180"/>
      <c r="BG525" s="180"/>
      <c r="BH525" s="180"/>
      <c r="BI525" s="180"/>
      <c r="BJ525" s="180"/>
      <c r="BK525" s="180"/>
      <c r="BL525" s="180"/>
      <c r="BM525" s="180"/>
      <c r="BN525" s="180"/>
      <c r="BO525" s="180"/>
      <c r="BP525" s="180"/>
      <c r="BQ525" s="180"/>
      <c r="BR525" s="180"/>
      <c r="BS525" s="180"/>
      <c r="BT525" s="180"/>
      <c r="BU525" s="180"/>
      <c r="BV525" s="180"/>
      <c r="BW525" s="180"/>
      <c r="BX525" s="180"/>
      <c r="BY525" s="180"/>
      <c r="BZ525" s="180"/>
      <c r="CA525" s="180"/>
      <c r="CB525" s="180"/>
      <c r="CC525" s="180"/>
      <c r="CD525" s="180"/>
      <c r="CE525" s="180"/>
      <c r="CF525" s="180"/>
      <c r="CG525" s="180"/>
      <c r="CH525" s="180"/>
      <c r="CI525" s="180"/>
      <c r="CJ525" s="180"/>
      <c r="CK525" s="180"/>
      <c r="CL525" s="180"/>
      <c r="CM525" s="180"/>
      <c r="CN525" s="180"/>
      <c r="CO525" s="180"/>
      <c r="CP525" s="180"/>
      <c r="CQ525" s="180"/>
      <c r="CR525" s="180"/>
      <c r="CS525" s="180"/>
      <c r="CT525" s="180"/>
      <c r="CU525" s="180"/>
      <c r="CV525" s="180"/>
      <c r="CW525" s="180"/>
      <c r="CX525" s="180"/>
      <c r="CY525" s="180"/>
      <c r="CZ525" s="180"/>
      <c r="DA525" s="180"/>
      <c r="DB525" s="180"/>
      <c r="DC525" s="180"/>
      <c r="DD525" s="180"/>
      <c r="DE525" s="180"/>
      <c r="DF525" s="180"/>
      <c r="DG525" s="180"/>
      <c r="DH525" s="180"/>
      <c r="DI525" s="180"/>
      <c r="DJ525" s="180"/>
      <c r="DK525" s="180"/>
      <c r="DL525" s="180"/>
      <c r="DM525" s="180"/>
      <c r="DN525" s="180"/>
      <c r="DO525" s="180"/>
      <c r="DP525" s="180"/>
      <c r="DQ525" s="180"/>
      <c r="DR525" s="180"/>
      <c r="DS525" s="180"/>
      <c r="DT525" s="180"/>
      <c r="DU525" s="180"/>
      <c r="DV525" s="180"/>
      <c r="DW525" s="180"/>
      <c r="DX525" s="180"/>
      <c r="DY525" s="180"/>
      <c r="DZ525" s="180"/>
      <c r="EA525" s="180"/>
      <c r="EB525" s="180"/>
      <c r="EC525" s="180"/>
      <c r="ED525" s="180"/>
      <c r="EE525" s="180"/>
      <c r="EF525" s="180"/>
      <c r="EG525" s="180"/>
      <c r="EH525" s="180"/>
      <c r="EI525" s="180"/>
      <c r="EJ525" s="180"/>
      <c r="EK525" s="180"/>
      <c r="EL525" s="180"/>
      <c r="EM525" s="180"/>
      <c r="EN525" s="180"/>
      <c r="EO525" s="180"/>
      <c r="EP525" s="180"/>
      <c r="EQ525" s="180"/>
      <c r="ER525" s="180"/>
      <c r="ES525" s="180"/>
      <c r="ET525" s="180"/>
      <c r="EU525" s="180"/>
      <c r="EV525" s="180"/>
      <c r="EW525" s="180"/>
      <c r="EX525" s="180"/>
      <c r="EY525" s="180"/>
      <c r="EZ525" s="180"/>
      <c r="FA525" s="180"/>
      <c r="FB525" s="180"/>
      <c r="FC525" s="180"/>
      <c r="FD525" s="180"/>
      <c r="FE525" s="180"/>
      <c r="FF525" s="180"/>
      <c r="FG525" s="180"/>
      <c r="FH525" s="180"/>
    </row>
    <row r="526" spans="2:164" hidden="1" x14ac:dyDescent="0.3">
      <c r="D526" s="180"/>
      <c r="E526" s="180"/>
      <c r="F526" s="180"/>
      <c r="G526" s="180"/>
      <c r="H526" s="180"/>
      <c r="I526" s="180"/>
      <c r="J526" s="180"/>
      <c r="K526" s="180"/>
      <c r="L526" s="180"/>
      <c r="M526" s="180"/>
      <c r="N526" s="180"/>
      <c r="O526" s="180"/>
      <c r="P526" s="180"/>
      <c r="Q526" s="180"/>
      <c r="R526" s="180"/>
      <c r="S526" s="180"/>
      <c r="T526" s="180"/>
      <c r="U526" s="180"/>
      <c r="V526" s="180"/>
      <c r="W526" s="180"/>
      <c r="X526" s="180"/>
      <c r="Y526" s="180"/>
      <c r="Z526" s="180"/>
      <c r="AA526" s="180"/>
      <c r="AB526" s="180"/>
      <c r="AC526" s="180"/>
      <c r="AD526" s="180"/>
      <c r="AE526" s="180"/>
      <c r="AF526" s="180"/>
      <c r="AG526" s="180"/>
      <c r="AH526" s="180"/>
      <c r="AI526" s="180"/>
      <c r="AJ526" s="180"/>
      <c r="AK526" s="180"/>
      <c r="AL526" s="180"/>
      <c r="AM526" s="180"/>
      <c r="AN526" s="180"/>
      <c r="AO526" s="180"/>
      <c r="AP526" s="180"/>
      <c r="AQ526" s="180"/>
      <c r="AR526" s="180"/>
      <c r="AS526" s="180"/>
      <c r="AT526" s="180"/>
      <c r="AU526" s="180"/>
      <c r="AV526" s="180"/>
      <c r="AW526" s="180"/>
      <c r="AX526" s="180"/>
      <c r="AY526" s="180"/>
      <c r="AZ526" s="180"/>
      <c r="BA526" s="180"/>
      <c r="BB526" s="180"/>
      <c r="BC526" s="180"/>
      <c r="BD526" s="180"/>
      <c r="BE526" s="180"/>
      <c r="BF526" s="180"/>
      <c r="BG526" s="180"/>
      <c r="BH526" s="180"/>
      <c r="BI526" s="180"/>
      <c r="BJ526" s="180"/>
      <c r="BK526" s="180"/>
      <c r="BL526" s="180"/>
      <c r="BM526" s="180"/>
      <c r="BN526" s="180"/>
      <c r="BO526" s="180"/>
      <c r="BP526" s="180"/>
      <c r="BQ526" s="180"/>
      <c r="BR526" s="180"/>
      <c r="BS526" s="180"/>
      <c r="BT526" s="180"/>
      <c r="BU526" s="180"/>
      <c r="BV526" s="180"/>
      <c r="BW526" s="180"/>
      <c r="BX526" s="180"/>
      <c r="BY526" s="180"/>
      <c r="BZ526" s="180"/>
      <c r="CA526" s="180"/>
      <c r="CB526" s="180"/>
      <c r="CC526" s="180"/>
      <c r="CD526" s="180"/>
      <c r="CE526" s="180"/>
      <c r="CF526" s="180"/>
      <c r="CG526" s="180"/>
      <c r="CH526" s="180"/>
      <c r="CI526" s="180"/>
      <c r="CJ526" s="180"/>
      <c r="CK526" s="180"/>
      <c r="CL526" s="180"/>
      <c r="CM526" s="180"/>
      <c r="CN526" s="180"/>
      <c r="CO526" s="180"/>
      <c r="CP526" s="180"/>
      <c r="CQ526" s="180"/>
      <c r="CR526" s="180"/>
      <c r="CS526" s="180"/>
      <c r="CT526" s="180"/>
      <c r="CU526" s="180"/>
      <c r="CV526" s="180"/>
      <c r="CW526" s="180"/>
      <c r="CX526" s="180"/>
      <c r="CY526" s="180"/>
      <c r="CZ526" s="180"/>
      <c r="DA526" s="180"/>
      <c r="DB526" s="180"/>
      <c r="DC526" s="180"/>
      <c r="DD526" s="180"/>
      <c r="DE526" s="180"/>
      <c r="DF526" s="180"/>
      <c r="DG526" s="180"/>
      <c r="DH526" s="180"/>
      <c r="DI526" s="180"/>
      <c r="DJ526" s="180"/>
      <c r="DK526" s="180"/>
      <c r="DL526" s="180"/>
      <c r="DM526" s="180"/>
      <c r="DN526" s="180"/>
      <c r="DO526" s="180"/>
      <c r="DP526" s="180"/>
      <c r="DQ526" s="180"/>
      <c r="DR526" s="180"/>
      <c r="DS526" s="180"/>
      <c r="DT526" s="180"/>
      <c r="DU526" s="180"/>
      <c r="DV526" s="180"/>
      <c r="DW526" s="180"/>
      <c r="DX526" s="180"/>
      <c r="DY526" s="180"/>
      <c r="DZ526" s="180"/>
      <c r="EA526" s="180"/>
      <c r="EB526" s="180"/>
      <c r="EC526" s="180"/>
      <c r="ED526" s="180"/>
      <c r="EE526" s="180"/>
      <c r="EF526" s="180"/>
      <c r="EG526" s="180"/>
      <c r="EH526" s="180"/>
      <c r="EI526" s="180"/>
      <c r="EJ526" s="180"/>
      <c r="EK526" s="180"/>
      <c r="EL526" s="180"/>
      <c r="EM526" s="180"/>
      <c r="EN526" s="180"/>
      <c r="EO526" s="180"/>
      <c r="EP526" s="180"/>
      <c r="EQ526" s="180"/>
      <c r="ER526" s="180"/>
      <c r="ES526" s="180"/>
      <c r="ET526" s="180"/>
      <c r="EU526" s="180"/>
      <c r="EV526" s="180"/>
      <c r="EW526" s="180"/>
      <c r="EX526" s="180"/>
      <c r="EY526" s="180"/>
      <c r="EZ526" s="180"/>
      <c r="FA526" s="180"/>
      <c r="FB526" s="180"/>
      <c r="FC526" s="180"/>
      <c r="FD526" s="180"/>
      <c r="FE526" s="180"/>
      <c r="FF526" s="180"/>
      <c r="FG526" s="180"/>
      <c r="FH526" s="180"/>
    </row>
    <row r="527" spans="2:164" hidden="1" x14ac:dyDescent="0.3">
      <c r="D527" s="180"/>
      <c r="E527" s="180"/>
      <c r="F527" s="180"/>
      <c r="G527" s="180"/>
      <c r="H527" s="180"/>
      <c r="I527" s="180"/>
      <c r="J527" s="180"/>
      <c r="K527" s="180"/>
      <c r="L527" s="180"/>
      <c r="M527" s="180"/>
      <c r="N527" s="180"/>
      <c r="O527" s="180"/>
      <c r="P527" s="180"/>
      <c r="Q527" s="180"/>
      <c r="R527" s="180"/>
      <c r="S527" s="180"/>
      <c r="T527" s="180"/>
      <c r="U527" s="180"/>
      <c r="V527" s="180"/>
      <c r="W527" s="180"/>
      <c r="X527" s="180"/>
      <c r="Y527" s="180"/>
      <c r="Z527" s="180"/>
      <c r="AA527" s="180"/>
      <c r="AB527" s="180"/>
      <c r="AC527" s="180"/>
      <c r="AD527" s="180"/>
      <c r="AE527" s="180"/>
      <c r="AF527" s="180"/>
      <c r="AG527" s="180"/>
      <c r="AH527" s="180"/>
      <c r="AI527" s="180"/>
      <c r="AJ527" s="180"/>
      <c r="AK527" s="180"/>
      <c r="AL527" s="180"/>
      <c r="AM527" s="180"/>
      <c r="AN527" s="180"/>
      <c r="AO527" s="180"/>
      <c r="AP527" s="180"/>
      <c r="AQ527" s="180"/>
      <c r="AR527" s="180"/>
      <c r="AS527" s="180"/>
      <c r="AT527" s="180"/>
      <c r="AU527" s="180"/>
      <c r="AV527" s="180"/>
      <c r="AW527" s="180"/>
      <c r="AX527" s="180"/>
      <c r="AY527" s="180"/>
      <c r="AZ527" s="180"/>
      <c r="BA527" s="180"/>
      <c r="BB527" s="180"/>
      <c r="BC527" s="180"/>
      <c r="BD527" s="180"/>
      <c r="BE527" s="180"/>
      <c r="BF527" s="180"/>
      <c r="BG527" s="180"/>
      <c r="BH527" s="180"/>
      <c r="BI527" s="180"/>
      <c r="BJ527" s="180"/>
      <c r="BK527" s="180"/>
      <c r="BL527" s="180"/>
      <c r="BM527" s="180"/>
      <c r="BN527" s="180"/>
      <c r="BO527" s="180"/>
      <c r="BP527" s="180"/>
      <c r="BQ527" s="180"/>
      <c r="BR527" s="180"/>
      <c r="BS527" s="180"/>
      <c r="BT527" s="180"/>
      <c r="BU527" s="180"/>
      <c r="BV527" s="180"/>
      <c r="BW527" s="180"/>
      <c r="BX527" s="180"/>
      <c r="BY527" s="180"/>
      <c r="BZ527" s="180"/>
      <c r="CA527" s="180"/>
      <c r="CB527" s="180"/>
      <c r="CC527" s="180"/>
      <c r="CD527" s="180"/>
      <c r="CE527" s="180"/>
      <c r="CF527" s="180"/>
      <c r="CG527" s="180"/>
      <c r="CH527" s="180"/>
      <c r="CI527" s="180"/>
      <c r="CJ527" s="180"/>
      <c r="CK527" s="180"/>
      <c r="CL527" s="180"/>
      <c r="CM527" s="180"/>
      <c r="CN527" s="180"/>
      <c r="CO527" s="180"/>
      <c r="CP527" s="180"/>
      <c r="CQ527" s="180"/>
      <c r="CR527" s="180"/>
      <c r="CS527" s="180"/>
      <c r="CT527" s="180"/>
      <c r="CU527" s="180"/>
      <c r="CV527" s="180"/>
      <c r="CW527" s="180"/>
      <c r="CX527" s="180"/>
      <c r="CY527" s="180"/>
      <c r="CZ527" s="180"/>
      <c r="DA527" s="180"/>
      <c r="DB527" s="180"/>
      <c r="DC527" s="180"/>
      <c r="DD527" s="180"/>
      <c r="DE527" s="180"/>
      <c r="DF527" s="180"/>
      <c r="DG527" s="180"/>
      <c r="DH527" s="180"/>
      <c r="DI527" s="180"/>
      <c r="DJ527" s="180"/>
      <c r="DK527" s="180"/>
      <c r="DL527" s="180"/>
      <c r="DM527" s="180"/>
      <c r="DN527" s="180"/>
      <c r="DO527" s="180"/>
      <c r="DP527" s="180"/>
      <c r="DQ527" s="180"/>
      <c r="DR527" s="180"/>
      <c r="DS527" s="180"/>
      <c r="DT527" s="180"/>
      <c r="DU527" s="180"/>
      <c r="DV527" s="180"/>
      <c r="DW527" s="180"/>
      <c r="DX527" s="180"/>
      <c r="DY527" s="180"/>
      <c r="DZ527" s="180"/>
      <c r="EA527" s="180"/>
      <c r="EB527" s="180"/>
      <c r="EC527" s="180"/>
      <c r="ED527" s="180"/>
      <c r="EE527" s="180"/>
      <c r="EF527" s="180"/>
      <c r="EG527" s="180"/>
      <c r="EH527" s="180"/>
      <c r="EI527" s="180"/>
      <c r="EJ527" s="180"/>
      <c r="EK527" s="180"/>
      <c r="EL527" s="180"/>
      <c r="EM527" s="180"/>
      <c r="EN527" s="180"/>
      <c r="EO527" s="180"/>
      <c r="EP527" s="180"/>
      <c r="EQ527" s="180"/>
      <c r="ER527" s="180"/>
      <c r="ES527" s="180"/>
      <c r="ET527" s="180"/>
      <c r="EU527" s="180"/>
      <c r="EV527" s="180"/>
      <c r="EW527" s="180"/>
      <c r="EX527" s="180"/>
      <c r="EY527" s="180"/>
      <c r="EZ527" s="180"/>
      <c r="FA527" s="180"/>
      <c r="FB527" s="180"/>
      <c r="FC527" s="180"/>
      <c r="FD527" s="180"/>
      <c r="FE527" s="180"/>
      <c r="FF527" s="180"/>
      <c r="FG527" s="180"/>
      <c r="FH527" s="180"/>
    </row>
    <row r="528" spans="2:164" hidden="1" x14ac:dyDescent="0.3">
      <c r="D528" s="180"/>
      <c r="E528" s="180"/>
      <c r="F528" s="180"/>
      <c r="G528" s="180"/>
      <c r="H528" s="180"/>
      <c r="I528" s="180"/>
      <c r="J528" s="180"/>
      <c r="K528" s="180"/>
      <c r="L528" s="180"/>
      <c r="M528" s="180"/>
      <c r="N528" s="180"/>
      <c r="O528" s="180"/>
      <c r="P528" s="180"/>
      <c r="Q528" s="180"/>
      <c r="R528" s="180"/>
      <c r="S528" s="180"/>
      <c r="T528" s="180"/>
      <c r="U528" s="180"/>
      <c r="V528" s="180"/>
      <c r="W528" s="180"/>
      <c r="X528" s="180"/>
      <c r="Y528" s="180"/>
      <c r="Z528" s="180"/>
      <c r="AA528" s="180"/>
      <c r="AB528" s="180"/>
      <c r="AC528" s="180"/>
      <c r="AD528" s="180"/>
      <c r="AE528" s="180"/>
      <c r="AF528" s="180"/>
      <c r="AG528" s="180"/>
      <c r="AH528" s="180"/>
      <c r="AI528" s="180"/>
      <c r="AJ528" s="180"/>
      <c r="AK528" s="180"/>
      <c r="AL528" s="180"/>
      <c r="AM528" s="180"/>
      <c r="AN528" s="180"/>
      <c r="AO528" s="180"/>
      <c r="AP528" s="180"/>
      <c r="AQ528" s="180"/>
      <c r="AR528" s="180"/>
      <c r="AS528" s="180"/>
      <c r="AT528" s="180"/>
      <c r="AU528" s="180"/>
      <c r="AV528" s="180"/>
      <c r="AW528" s="180"/>
      <c r="AX528" s="180"/>
      <c r="AY528" s="180"/>
      <c r="AZ528" s="180"/>
      <c r="BA528" s="180"/>
      <c r="BB528" s="180"/>
      <c r="BC528" s="180"/>
      <c r="BD528" s="180"/>
      <c r="BE528" s="180"/>
      <c r="BF528" s="180"/>
      <c r="BG528" s="180"/>
      <c r="BH528" s="180"/>
      <c r="BI528" s="180"/>
      <c r="BJ528" s="180"/>
      <c r="BK528" s="180"/>
      <c r="BL528" s="180"/>
      <c r="BM528" s="180"/>
      <c r="BN528" s="180"/>
      <c r="BO528" s="180"/>
      <c r="BP528" s="180"/>
      <c r="BQ528" s="180"/>
      <c r="BR528" s="180"/>
      <c r="BS528" s="180"/>
      <c r="BT528" s="180"/>
      <c r="BU528" s="180"/>
      <c r="BV528" s="180"/>
      <c r="BW528" s="180"/>
      <c r="BX528" s="180"/>
      <c r="BY528" s="180"/>
      <c r="BZ528" s="180"/>
      <c r="CA528" s="180"/>
      <c r="CB528" s="180"/>
      <c r="CC528" s="180"/>
      <c r="CD528" s="180"/>
      <c r="CE528" s="180"/>
      <c r="CF528" s="180"/>
      <c r="CG528" s="180"/>
      <c r="CH528" s="180"/>
      <c r="CI528" s="180"/>
      <c r="CJ528" s="180"/>
      <c r="CK528" s="180"/>
      <c r="CL528" s="180"/>
      <c r="CM528" s="180"/>
      <c r="CN528" s="180"/>
      <c r="CO528" s="180"/>
      <c r="CP528" s="180"/>
      <c r="CQ528" s="180"/>
      <c r="CR528" s="180"/>
      <c r="CS528" s="180"/>
      <c r="CT528" s="180"/>
      <c r="CU528" s="180"/>
      <c r="CV528" s="180"/>
      <c r="CW528" s="180"/>
      <c r="CX528" s="180"/>
      <c r="CY528" s="180"/>
      <c r="CZ528" s="180"/>
      <c r="DA528" s="180"/>
      <c r="DB528" s="180"/>
      <c r="DC528" s="180"/>
      <c r="DD528" s="180"/>
      <c r="DE528" s="180"/>
      <c r="DF528" s="180"/>
      <c r="DG528" s="180"/>
      <c r="DH528" s="180"/>
      <c r="DI528" s="180"/>
      <c r="DJ528" s="180"/>
      <c r="DK528" s="180"/>
      <c r="DL528" s="180"/>
      <c r="DM528" s="180"/>
      <c r="DN528" s="180"/>
      <c r="DO528" s="180"/>
      <c r="DP528" s="180"/>
      <c r="DQ528" s="180"/>
      <c r="DR528" s="180"/>
      <c r="DS528" s="180"/>
      <c r="DT528" s="180"/>
      <c r="DU528" s="180"/>
      <c r="DV528" s="180"/>
      <c r="DW528" s="180"/>
      <c r="DX528" s="180"/>
      <c r="DY528" s="180"/>
      <c r="DZ528" s="180"/>
      <c r="EA528" s="180"/>
      <c r="EB528" s="180"/>
      <c r="EC528" s="180"/>
      <c r="ED528" s="180"/>
      <c r="EE528" s="180"/>
      <c r="EF528" s="180"/>
      <c r="EG528" s="180"/>
      <c r="EH528" s="180"/>
      <c r="EI528" s="180"/>
      <c r="EJ528" s="180"/>
      <c r="EK528" s="180"/>
      <c r="EL528" s="180"/>
      <c r="EM528" s="180"/>
      <c r="EN528" s="180"/>
      <c r="EO528" s="180"/>
      <c r="EP528" s="180"/>
      <c r="EQ528" s="180"/>
      <c r="ER528" s="180"/>
      <c r="ES528" s="180"/>
      <c r="ET528" s="180"/>
      <c r="EU528" s="180"/>
      <c r="EV528" s="180"/>
      <c r="EW528" s="180"/>
      <c r="EX528" s="180"/>
      <c r="EY528" s="180"/>
      <c r="EZ528" s="180"/>
      <c r="FA528" s="180"/>
      <c r="FB528" s="180"/>
      <c r="FC528" s="180"/>
      <c r="FD528" s="180"/>
      <c r="FE528" s="180"/>
      <c r="FF528" s="180"/>
      <c r="FG528" s="180"/>
      <c r="FH528" s="180"/>
    </row>
    <row r="529" spans="4:164" hidden="1" x14ac:dyDescent="0.3">
      <c r="D529" s="180"/>
      <c r="E529" s="180"/>
      <c r="F529" s="180"/>
      <c r="G529" s="180"/>
      <c r="H529" s="180"/>
      <c r="I529" s="180"/>
      <c r="J529" s="180"/>
      <c r="K529" s="180"/>
      <c r="L529" s="180"/>
      <c r="M529" s="180"/>
      <c r="N529" s="180"/>
      <c r="O529" s="180"/>
      <c r="P529" s="180"/>
      <c r="Q529" s="180"/>
      <c r="R529" s="180"/>
      <c r="S529" s="180"/>
      <c r="T529" s="180"/>
      <c r="U529" s="180"/>
      <c r="V529" s="180"/>
      <c r="W529" s="180"/>
      <c r="X529" s="180"/>
      <c r="Y529" s="180"/>
      <c r="Z529" s="180"/>
      <c r="AA529" s="180"/>
      <c r="AB529" s="180"/>
      <c r="AC529" s="180"/>
      <c r="AD529" s="180"/>
      <c r="AE529" s="180"/>
      <c r="AF529" s="180"/>
      <c r="AG529" s="180"/>
      <c r="AH529" s="180"/>
      <c r="AI529" s="180"/>
      <c r="AJ529" s="180"/>
      <c r="AK529" s="180"/>
      <c r="AL529" s="180"/>
      <c r="AM529" s="180"/>
      <c r="AN529" s="180"/>
      <c r="AO529" s="180"/>
      <c r="AP529" s="180"/>
      <c r="AQ529" s="180"/>
      <c r="AR529" s="180"/>
      <c r="AS529" s="180"/>
      <c r="AT529" s="180"/>
      <c r="AU529" s="180"/>
      <c r="AV529" s="180"/>
      <c r="AW529" s="180"/>
      <c r="AX529" s="180"/>
      <c r="AY529" s="180"/>
      <c r="AZ529" s="180"/>
      <c r="BA529" s="180"/>
      <c r="BB529" s="180"/>
      <c r="BC529" s="180"/>
      <c r="BD529" s="180"/>
      <c r="BE529" s="180"/>
      <c r="BF529" s="180"/>
      <c r="BG529" s="180"/>
      <c r="BH529" s="180"/>
      <c r="BI529" s="180"/>
      <c r="BJ529" s="180"/>
      <c r="BK529" s="180"/>
      <c r="BL529" s="180"/>
      <c r="BM529" s="180"/>
      <c r="BN529" s="180"/>
      <c r="BO529" s="180"/>
      <c r="BP529" s="180"/>
      <c r="BQ529" s="180"/>
      <c r="BR529" s="180"/>
      <c r="BS529" s="180"/>
      <c r="BT529" s="180"/>
      <c r="BU529" s="180"/>
      <c r="BV529" s="180"/>
      <c r="BW529" s="180"/>
      <c r="BX529" s="180"/>
      <c r="BY529" s="180"/>
      <c r="BZ529" s="180"/>
      <c r="CA529" s="180"/>
      <c r="CB529" s="180"/>
      <c r="CC529" s="180"/>
      <c r="CD529" s="180"/>
      <c r="CE529" s="180"/>
      <c r="CF529" s="180"/>
      <c r="CG529" s="180"/>
      <c r="CH529" s="180"/>
      <c r="CI529" s="180"/>
      <c r="CJ529" s="180"/>
      <c r="CK529" s="180"/>
      <c r="CL529" s="180"/>
      <c r="CM529" s="180"/>
      <c r="CN529" s="180"/>
      <c r="CO529" s="180"/>
      <c r="CP529" s="180"/>
      <c r="CQ529" s="180"/>
      <c r="CR529" s="180"/>
      <c r="CS529" s="180"/>
      <c r="CT529" s="180"/>
      <c r="CU529" s="180"/>
      <c r="CV529" s="180"/>
      <c r="CW529" s="180"/>
      <c r="CX529" s="180"/>
      <c r="CY529" s="180"/>
      <c r="CZ529" s="180"/>
      <c r="DA529" s="180"/>
      <c r="DB529" s="180"/>
      <c r="DC529" s="180"/>
      <c r="DD529" s="180"/>
      <c r="DE529" s="180"/>
      <c r="DF529" s="180"/>
      <c r="DG529" s="180"/>
      <c r="DH529" s="180"/>
      <c r="DI529" s="180"/>
      <c r="DJ529" s="180"/>
      <c r="DK529" s="180"/>
      <c r="DL529" s="180"/>
      <c r="DM529" s="180"/>
      <c r="DN529" s="180"/>
      <c r="DO529" s="180"/>
      <c r="DP529" s="180"/>
      <c r="DQ529" s="180"/>
      <c r="DR529" s="180"/>
      <c r="DS529" s="180"/>
      <c r="DT529" s="180"/>
      <c r="DU529" s="180"/>
      <c r="DV529" s="180"/>
      <c r="DW529" s="180"/>
      <c r="DX529" s="180"/>
      <c r="DY529" s="180"/>
      <c r="DZ529" s="180"/>
      <c r="EA529" s="180"/>
      <c r="EB529" s="180"/>
      <c r="EC529" s="180"/>
      <c r="ED529" s="180"/>
      <c r="EE529" s="180"/>
      <c r="EF529" s="180"/>
      <c r="EG529" s="180"/>
      <c r="EH529" s="180"/>
      <c r="EI529" s="180"/>
      <c r="EJ529" s="180"/>
      <c r="EK529" s="180"/>
      <c r="EL529" s="180"/>
      <c r="EM529" s="180"/>
      <c r="EN529" s="180"/>
      <c r="EO529" s="180"/>
      <c r="EP529" s="180"/>
      <c r="EQ529" s="180"/>
      <c r="ER529" s="180"/>
      <c r="ES529" s="180"/>
      <c r="ET529" s="180"/>
      <c r="EU529" s="180"/>
      <c r="EV529" s="180"/>
      <c r="EW529" s="180"/>
      <c r="EX529" s="180"/>
      <c r="EY529" s="180"/>
      <c r="EZ529" s="180"/>
      <c r="FA529" s="180"/>
      <c r="FB529" s="180"/>
      <c r="FC529" s="180"/>
      <c r="FD529" s="180"/>
      <c r="FE529" s="180"/>
      <c r="FF529" s="180"/>
      <c r="FG529" s="180"/>
      <c r="FH529" s="180"/>
    </row>
  </sheetData>
  <sheetProtection algorithmName="SHA-512" hashValue="gR2tMO8BgWmrJ+Hjr/EcXEA6ana4GEuN/RwmQ0sroEg96w8tW2CdeMtkzoMrtFt7wL+MiIy4dOEhttv8sYaV3A==" saltValue="4zTyaMR6t+vNZaxjbMefnQ==" spinCount="100000" sheet="1" selectLockedCells="1"/>
  <mergeCells count="160">
    <mergeCell ref="EY4:EZ4"/>
    <mergeCell ref="FA4:FB4"/>
    <mergeCell ref="FC4:FD4"/>
    <mergeCell ref="FE4:FF4"/>
    <mergeCell ref="FG4:FH4"/>
    <mergeCell ref="EM4:EN4"/>
    <mergeCell ref="EO4:EP4"/>
    <mergeCell ref="EQ4:ER4"/>
    <mergeCell ref="ES4:ET4"/>
    <mergeCell ref="EU4:EV4"/>
    <mergeCell ref="EW4:EX4"/>
    <mergeCell ref="EA4:EB4"/>
    <mergeCell ref="EC4:ED4"/>
    <mergeCell ref="EE4:EF4"/>
    <mergeCell ref="EG4:EH4"/>
    <mergeCell ref="EI4:EJ4"/>
    <mergeCell ref="EK4:EL4"/>
    <mergeCell ref="DO4:DP4"/>
    <mergeCell ref="DQ4:DR4"/>
    <mergeCell ref="DS4:DT4"/>
    <mergeCell ref="DU4:DV4"/>
    <mergeCell ref="DW4:DX4"/>
    <mergeCell ref="DY4:DZ4"/>
    <mergeCell ref="DC4:DD4"/>
    <mergeCell ref="DE4:DF4"/>
    <mergeCell ref="DG4:DH4"/>
    <mergeCell ref="DI4:DJ4"/>
    <mergeCell ref="DK4:DL4"/>
    <mergeCell ref="DM4:DN4"/>
    <mergeCell ref="CQ4:CR4"/>
    <mergeCell ref="CS4:CT4"/>
    <mergeCell ref="CU4:CV4"/>
    <mergeCell ref="CW4:CX4"/>
    <mergeCell ref="CY4:CZ4"/>
    <mergeCell ref="DA4:DB4"/>
    <mergeCell ref="CE4:CF4"/>
    <mergeCell ref="CG4:CH4"/>
    <mergeCell ref="CI4:CJ4"/>
    <mergeCell ref="CK4:CL4"/>
    <mergeCell ref="CM4:CN4"/>
    <mergeCell ref="CO4:CP4"/>
    <mergeCell ref="BS4:BT4"/>
    <mergeCell ref="BU4:BV4"/>
    <mergeCell ref="BW4:BX4"/>
    <mergeCell ref="BY4:BZ4"/>
    <mergeCell ref="CA4:CB4"/>
    <mergeCell ref="CC4:CD4"/>
    <mergeCell ref="BG4:BH4"/>
    <mergeCell ref="BI4:BJ4"/>
    <mergeCell ref="BK4:BL4"/>
    <mergeCell ref="BM4:BN4"/>
    <mergeCell ref="BO4:BP4"/>
    <mergeCell ref="BQ4:BR4"/>
    <mergeCell ref="AU4:AV4"/>
    <mergeCell ref="AW4:AX4"/>
    <mergeCell ref="AY4:AZ4"/>
    <mergeCell ref="BA4:BB4"/>
    <mergeCell ref="BC4:BD4"/>
    <mergeCell ref="BE4:BF4"/>
    <mergeCell ref="AI4:AJ4"/>
    <mergeCell ref="AK4:AL4"/>
    <mergeCell ref="AM4:AN4"/>
    <mergeCell ref="AO4:AP4"/>
    <mergeCell ref="AQ4:AR4"/>
    <mergeCell ref="AS4:AT4"/>
    <mergeCell ref="W4:X4"/>
    <mergeCell ref="Y4:Z4"/>
    <mergeCell ref="AA4:AB4"/>
    <mergeCell ref="AC4:AD4"/>
    <mergeCell ref="AE4:AF4"/>
    <mergeCell ref="AG4:AH4"/>
    <mergeCell ref="E4:F4"/>
    <mergeCell ref="G4:H4"/>
    <mergeCell ref="I4:J4"/>
    <mergeCell ref="K4:L4"/>
    <mergeCell ref="M4:N4"/>
    <mergeCell ref="O4:P4"/>
    <mergeCell ref="Q4:R4"/>
    <mergeCell ref="S4:T4"/>
    <mergeCell ref="U4:V4"/>
    <mergeCell ref="FA3:FB3"/>
    <mergeCell ref="FC3:FD3"/>
    <mergeCell ref="FE3:FF3"/>
    <mergeCell ref="FG3:FH3"/>
    <mergeCell ref="EO3:EP3"/>
    <mergeCell ref="EQ3:ER3"/>
    <mergeCell ref="ES3:ET3"/>
    <mergeCell ref="EU3:EV3"/>
    <mergeCell ref="EW3:EX3"/>
    <mergeCell ref="EY3:EZ3"/>
    <mergeCell ref="EC3:ED3"/>
    <mergeCell ref="EE3:EF3"/>
    <mergeCell ref="EG3:EH3"/>
    <mergeCell ref="EI3:EJ3"/>
    <mergeCell ref="EK3:EL3"/>
    <mergeCell ref="EM3:EN3"/>
    <mergeCell ref="DQ3:DR3"/>
    <mergeCell ref="DS3:DT3"/>
    <mergeCell ref="DU3:DV3"/>
    <mergeCell ref="DW3:DX3"/>
    <mergeCell ref="DY3:DZ3"/>
    <mergeCell ref="EA3:EB3"/>
    <mergeCell ref="DE3:DF3"/>
    <mergeCell ref="DG3:DH3"/>
    <mergeCell ref="DI3:DJ3"/>
    <mergeCell ref="DK3:DL3"/>
    <mergeCell ref="DM3:DN3"/>
    <mergeCell ref="DO3:DP3"/>
    <mergeCell ref="CS3:CT3"/>
    <mergeCell ref="CU3:CV3"/>
    <mergeCell ref="CW3:CX3"/>
    <mergeCell ref="CY3:CZ3"/>
    <mergeCell ref="DA3:DB3"/>
    <mergeCell ref="DC3:DD3"/>
    <mergeCell ref="CG3:CH3"/>
    <mergeCell ref="CI3:CJ3"/>
    <mergeCell ref="CK3:CL3"/>
    <mergeCell ref="CM3:CN3"/>
    <mergeCell ref="CO3:CP3"/>
    <mergeCell ref="CQ3:CR3"/>
    <mergeCell ref="BU3:BV3"/>
    <mergeCell ref="BW3:BX3"/>
    <mergeCell ref="BY3:BZ3"/>
    <mergeCell ref="CA3:CB3"/>
    <mergeCell ref="CC3:CD3"/>
    <mergeCell ref="CE3:CF3"/>
    <mergeCell ref="BI3:BJ3"/>
    <mergeCell ref="BK3:BL3"/>
    <mergeCell ref="BM3:BN3"/>
    <mergeCell ref="BO3:BP3"/>
    <mergeCell ref="BQ3:BR3"/>
    <mergeCell ref="BS3:BT3"/>
    <mergeCell ref="AW3:AX3"/>
    <mergeCell ref="AY3:AZ3"/>
    <mergeCell ref="BA3:BB3"/>
    <mergeCell ref="BC3:BD3"/>
    <mergeCell ref="BE3:BF3"/>
    <mergeCell ref="BG3:BH3"/>
    <mergeCell ref="AK3:AL3"/>
    <mergeCell ref="AM3:AN3"/>
    <mergeCell ref="AO3:AP3"/>
    <mergeCell ref="AQ3:AR3"/>
    <mergeCell ref="AS3:AT3"/>
    <mergeCell ref="AU3:AV3"/>
    <mergeCell ref="Y3:Z3"/>
    <mergeCell ref="AA3:AB3"/>
    <mergeCell ref="AC3:AD3"/>
    <mergeCell ref="AE3:AF3"/>
    <mergeCell ref="AG3:AH3"/>
    <mergeCell ref="AI3:AJ3"/>
    <mergeCell ref="M3:N3"/>
    <mergeCell ref="O3:P3"/>
    <mergeCell ref="Q3:R3"/>
    <mergeCell ref="S3:T3"/>
    <mergeCell ref="U3:V3"/>
    <mergeCell ref="W3:X3"/>
    <mergeCell ref="E3:F3"/>
    <mergeCell ref="G3:H3"/>
    <mergeCell ref="I3:J3"/>
    <mergeCell ref="K3:L3"/>
  </mergeCells>
  <conditionalFormatting sqref="E4 G4 I4 K4 M4 U4 AC4 O4 W4 AE4 Q4 Y4 AG4 S4 AA4 AI4 AK4 BQ4 CW4 AM4 BS4 CY4 AO4 BU4 AQ4 BW4 AS4 BY4 BA4 CG4 BI4 CO4 AU4 CA4 BC4 CI4 BK4 CQ4 AW4 CC4 BE4 CK4 BM4 CS4 AY4 CE4 BG4 CM4 BO4 CU4 DA4 DC4 DE4 DG4 DI4 DQ4 DY4 DK4 DS4 EA4 DM4 DU4 EC4 DO4 DW4 EE4 EG4 EI4 EK4 EM4 EO4 EW4 FE4 EQ4 EY4 FG4 ES4 FA4 EU4 FC4">
    <cfRule type="expression" dxfId="204" priority="82">
      <formula>E2&gt;0</formula>
    </cfRule>
  </conditionalFormatting>
  <conditionalFormatting sqref="E7">
    <cfRule type="expression" dxfId="203" priority="70">
      <formula>E$2</formula>
    </cfRule>
  </conditionalFormatting>
  <conditionalFormatting sqref="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cfRule type="expression" dxfId="202" priority="69">
      <formula>E$2&gt;0</formula>
    </cfRule>
  </conditionalFormatting>
  <conditionalFormatting sqref="E8">
    <cfRule type="expression" dxfId="201" priority="68">
      <formula>E$2&gt;0</formula>
    </cfRule>
  </conditionalFormatting>
  <conditionalFormatting sqref="E9 E11 E13 E15 E17 E19 E21 E23 E25 E27 E29 E31 E33 E35 E37 E39 E41 E43 E45 E47 E49 E51 E53 E55 E57 E59 E61 E63 E65 E67 E69 E71 E73 E75 E77 E79 E81 E83 E85 E87 E89 E91 E93 E95 E97 E99 E101 E103 E105">
    <cfRule type="expression" dxfId="200" priority="67">
      <formula>E$2</formula>
    </cfRule>
  </conditionalFormatting>
  <conditionalFormatting sqref="E10 E12 E14 E16 E18 E20 E22 E24 E26 E28 E30 E32 E34 E36 E38 E40 E42 E44 E46 E48 E50 E52 E54 E56 E58 E60 E62 E64 E66 E68 E70 E72 E74 E76 E78 E80 E82 E84 E86 E88 E90 E92 E94 E96 E98 E100 E102 E104 E106">
    <cfRule type="expression" dxfId="199" priority="66">
      <formula>E$2&gt;0</formula>
    </cfRule>
  </conditionalFormatting>
  <conditionalFormatting sqref="E3:FH3">
    <cfRule type="expression" dxfId="198" priority="65">
      <formula>AND(E2&gt;0,F2&gt;0)</formula>
    </cfRule>
  </conditionalFormatting>
  <conditionalFormatting sqref="F6 H6 J6 L6 N6 P6 R6 T6 V6 X6 Z6 AB6 AD6 AF6 AH6 AJ6 AL6 AN6 AP6 AR6 AT6 AV6 AX6 AZ6 BB6 BD6 BF6 BH6 BJ6 BL6 BN6 BP6 BR6 BT6 BV6 BX6 BZ6 CB6 CD6 CF6 CH6 CJ6 CL6 CN6 CP6 CR6 CT6 CV6 CX6 CZ6 DB6 DD6 DF6 DH6 DJ6 DL6 DN6 DP6 DR6 DT6 DV6 DX6 DZ6 EB6 ED6 EF6 EH6 EJ6 EL6 EN6 EP6 ER6 ET6 EV6 EX6 EZ6 FB6 FD6 FF6 FH6">
    <cfRule type="expression" dxfId="197" priority="64">
      <formula>F2&gt;0</formula>
    </cfRule>
  </conditionalFormatting>
  <conditionalFormatting sqref="F7:F106">
    <cfRule type="expression" dxfId="196" priority="41">
      <formula>AND(F$2&gt;0,F7&gt;0)</formula>
    </cfRule>
  </conditionalFormatting>
  <conditionalFormatting sqref="F7:F106">
    <cfRule type="expression" dxfId="195" priority="21">
      <formula>AND(F$2&gt;0,F7=0)</formula>
    </cfRule>
  </conditionalFormatting>
  <conditionalFormatting sqref="G77 G79 G81 G83 G85 G87 G89 G91 G93 G95 G97 G99 G101 G103 G105">
    <cfRule type="expression" dxfId="194" priority="18">
      <formula>G$2</formula>
    </cfRule>
  </conditionalFormatting>
  <conditionalFormatting sqref="G78 G80 G82 G84 G86 G88 G90 G92 G94 G96 G98 G100 G102 G104 G106">
    <cfRule type="expression" dxfId="193" priority="17">
      <formula>G$2&gt;0</formula>
    </cfRule>
  </conditionalFormatting>
  <conditionalFormatting sqref="H7:H106">
    <cfRule type="expression" dxfId="192" priority="16">
      <formula>AND(H$2&gt;0,H7&gt;0)</formula>
    </cfRule>
  </conditionalFormatting>
  <conditionalFormatting sqref="H7:H106">
    <cfRule type="expression" dxfId="191" priority="15">
      <formula>AND(H$2&gt;0,H7=0)</formula>
    </cfRule>
  </conditionalFormatting>
  <conditionalFormatting sqref="I9 K9 M9 O9 Q9 S9 U9 W9 Y9 AA9 AC9 AE9 AG9 AI9 AK9 AM9 AO9 AQ9 AS9 AU9 AW9 AY9 BA9 BC9 BE9 BG9 BI9 BK9 BM9 BO9 BQ9 BS9 BU9 BW9 BY9 CA9 CC9 CE9 CG9 CI9 CK9 CM9 CO9 CQ9 CS9 CU9 CW9 CY9 DA9 DC9 DE9 DG9 DI9 DK9 DM9 DO9 DQ9 DS9 DU9 DW9 DY9 EA9 EC9 EE9 EG9 EI9 EK9 EM9 EO9 EQ9 ES9 EU9 EW9 EY9 FA9 FC9 FE9 FG9 I11 K11 M11 O11 Q11 S11 U11 W11 Y11 AA11 AC11 AE11 AG11 AI11 AK11 AM11 AO11 AQ11 AS11 AU11 AW11 AY11 BA11 BC11 BE11 BG11 BI11 BK11 BM11 BO11 BQ11 BS11 BU11 BW11 BY11 CA11 CC11 CE11 CG11 CI11 CK11 CM11 CO11 CQ11 CS11 CU11 CW11 CY11 DA11 DC11 DE11 DG11 DI11 DK11 DM11 DO11 DQ11 DS11 DU11 DW11 DY11 EA11 EC11 EE11 EG11 EI11 EK11 EM11 EO11 EQ11 ES11 EU11 EW11 EY11 FA11 FC11 FE11 FG11 I13 K13 M13 O13 Q13 S13 U13 W13 Y13 AA13 AC13 AE13 AG13 AI13 AK13 AM13 AO13 AQ13 AS13 AU13 AW13 AY13 BA13 BC13 BE13 BG13 BI13 BK13 BM13 BO13 BQ13 BS13 BU13 BW13 BY13 CA13 CC13 CE13 CG13 CI13 CK13 CM13 CO13 CQ13 CS13 CU13 CW13 CY13 DA13 DC13 DE13 DG13 DI13 DK13 DM13 DO13 DQ13 DS13 DU13 DW13 DY13 EA13 EC13 EE13 EG13 EI13 EK13 EM13 EO13 EQ13 ES13 EU13 EW13 EY13 FA13 FC13 FE13 FG13 I15 K15 M15 O15 Q15 S15 U15 W15 Y15 AA15 AC15 AE15 AG15 AI15 AK15 AM15 AO15 AQ15 AS15 AU15 AW15 AY15 BA15 BC15 BE15 BG15 BI15 BK15 BM15 BO15 BQ15 BS15 BU15 BW15 BY15 CA15 CC15 CE15 CG15 CI15 CK15 CM15 CO15 CQ15 CS15 CU15 CW15 CY15 DA15 DC15 DE15 DG15 DI15 DK15 DM15 DO15 DQ15 DS15 DU15 DW15 DY15 EA15 EC15 EE15 EG15 EI15 EK15 EM15 EO15 EQ15 ES15 EU15 EW15 EY15 FA15 FC15 FE15 FG15 I17 K17 M17 O17 Q17 S17 U17 W17 Y17 AA17 AC17 AE17 AG17 AI17 AK17 AM17 AO17 AQ17 AS17 AU17 AW17 AY17 BA17 BC17 BE17 BG17 BI17 BK17 BM17 BO17 BQ17 BS17 BU17 BW17 BY17 CA17 CC17 CE17 CG17 CI17 CK17 CM17 CO17 CQ17 CS17 CU17 CW17 CY17 DA17 DC17 DE17 DG17 DI17 DK17 DM17 DO17 DQ17 DS17 DU17 DW17 DY17 EA17 EC17 EE17 EG17 EI17 EK17 EM17 EO17 EQ17 ES17 EU17 EW17 EY17 FA17 FC17 FE17 FG17 I19 K19 M19 O19 Q19 S19 U19 W19 Y19 AA19 AC19 AE19 AG19 AI19 AK19 AM19 AO19 AQ19 AS19 AU19 AW19 AY19 BA19 BC19 BE19 BG19 BI19 BK19 BM19 BO19 BQ19 BS19 BU19 BW19 BY19 CA19 CC19 CE19 CG19 CI19 CK19 CM19 CO19 CQ19 CS19 CU19 CW19 CY19 DA19 DC19 DE19 DG19 DI19 DK19 DM19 DO19 DQ19 DS19 DU19 DW19 DY19 EA19 EC19 EE19 EG19 EI19 EK19 EM19 EO19 EQ19 ES19 EU19 EW19 EY19 FA19 FC19 FE19 FG19 I21 K21 M21 O21 Q21 S21 U21 W21 Y21 AA21 AC21 AE21 AG21 AI21 AK21 AM21 AO21 AQ21 AS21 AU21 AW21 AY21 BA21 BC21 BE21 BG21 BI21 BK21 BM21 BO21 BQ21 BS21 BU21 BW21 BY21 CA21 CC21 CE21 CG21 CI21 CK21 CM21 CO21 CQ21 CS21 CU21 CW21 CY21 DA21 DC21 DE21 DG21 DI21 DK21 DM21 DO21 DQ21 DS21 DU21 DW21 DY21 EA21 EC21 EE21 EG21 EI21 EK21 EM21 EO21 EQ21 ES21 EU21 EW21 EY21 FA21 FC21 FE21 FG21 I23 K23 M23 O23 Q23 S23 U23 W23 Y23 AA23 AC23 AE23 AG23 AI23 AK23 AM23 AO23 AQ23 AS23 AU23 AW23 AY23 BA23 BC23 BE23 BG23 BI23 BK23 BM23 BO23 BQ23 BS23 BU23 BW23 BY23 CA23 CC23 CE23 CG23 CI23 CK23 CM23 CO23 CQ23 CS23 CU23 CW23 CY23 DA23 DC23 DE23 DG23 DI23 DK23 DM23 DO23 DQ23 DS23 DU23 DW23 DY23 EA23 EC23 EE23 EG23 EI23 EK23 EM23 EO23 EQ23 ES23 EU23 EW23 EY23 FA23 FC23 FE23 FG23 I25 K25 M25 O25 Q25 S25 U25 W25 Y25 AA25 AC25 AE25 AG25 AI25 AK25 AM25 AO25 AQ25 AS25 AU25 AW25 AY25 BA25 BC25 BE25 BG25 BI25 BK25 BM25 BO25 BQ25 BS25 BU25 BW25 BY25 CA25 CC25 CE25 CG25 CI25 CK25 CM25 CO25 CQ25 CS25 CU25 CW25 CY25 DA25 DC25 DE25 DG25 DI25 DK25 DM25 DO25 DQ25 DS25 DU25 DW25 DY25 EA25 EC25 EE25 EG25 EI25 EK25 EM25 EO25 EQ25 ES25 EU25 EW25 EY25 FA25 FC25 FE25 FG25 I27 K27 M27 O27 Q27 S27 U27 W27 Y27 AA27 AC27 AE27 AG27 AI27 AK27 AM27 AO27 AQ27 AS27 AU27 AW27 AY27 BA27 BC27 BE27 BG27 BI27 BK27 BM27 BO27 BQ27 BS27 BU27 BW27 BY27 CA27 CC27 CE27 CG27 CI27 CK27 CM27 CO27 CQ27 CS27 CU27 CW27 CY27 DA27 DC27 DE27 DG27 DI27 DK27 DM27 DO27 DQ27 DS27 DU27 DW27 DY27 EA27 EC27 EE27 EG27 EI27 EK27 EM27 EO27 EQ27 ES27 EU27 EW27 EY27 FA27 FC27 FE27 FG27 I29 K29 M29 O29 Q29 S29 U29 W29 Y29 AA29 AC29 AE29 AG29 AI29 AK29 AM29 AO29 AQ29 AS29 AU29 AW29 AY29 BA29 BC29 BE29 BG29 BI29 BK29 BM29 BO29 BQ29 BS29 BU29 BW29 BY29 CA29 CC29 CE29 CG29 CI29 CK29 CM29 CO29 CQ29 CS29 CU29 CW29 CY29 DA29 DC29 DE29 DG29 DI29 DK29 DM29 DO29 DQ29 DS29 DU29 DW29 DY29 EA29 EC29 EE29 EG29 EI29 EK29 EM29 EO29 EQ29 ES29 EU29 EW29 EY29 FA29 FC29 FE29 FG29 I31 K31 M31 O31 Q31 S31 U31 W31 Y31 AA31 AC31 AE31 AG31 AI31 AK31 AM31 AO31 AQ31 AS31 AU31 AW31 AY31 BA31 BC31 BE31 BG31 BI31 BK31 BM31 BO31 BQ31 BS31 BU31 BW31 BY31 CA31 CC31 CE31 CG31 CI31 CK31 CM31 CO31 CQ31 CS31 CU31 CW31 CY31 DA31 DC31 DE31 DG31 DI31 DK31 DM31 DO31 DQ31 DS31 DU31 DW31 DY31 EA31 EC31 EE31 EG31 EI31 EK31 EM31 EO31 EQ31 ES31 EU31 EW31 EY31 FA31 FC31 FE31 FG31 I33 K33 M33 O33 Q33 S33 U33 W33 Y33 AA33 AC33 AE33 AG33 AI33 AK33 AM33 AO33 AQ33 AS33 AU33 AW33 AY33 BA33 BC33 BE33 BG33 BI33 BK33 BM33 BO33 BQ33 BS33 BU33 BW33 BY33 CA33 CC33 CE33 CG33 CI33 CK33 CM33 CO33 CQ33 CS33 CU33 CW33 CY33 DA33 DC33 DE33 DG33 DI33 DK33 DM33 DO33 DQ33 DS33 DU33 DW33 DY33 EA33 EC33 EE33 EG33 EI33 EK33 EM33 EO33 EQ33 ES33 EU33 EW33 EY33 FA33 FC33 FE33 FG33 I35 K35 M35 O35 Q35 S35 U35 W35 Y35 AA35 AC35 AE35 AG35 AI35 AK35 AM35 AO35 AQ35 AS35 AU35 AW35 AY35 BA35 BC35 BE35 BG35 BI35 BK35 BM35 BO35 BQ35 BS35 BU35 BW35 BY35 CA35 CC35 CE35 CG35 CI35 CK35 CM35 CO35 CQ35 CS35 CU35 CW35 CY35 DA35 DC35 DE35 DG35 DI35 DK35 DM35 DO35 DQ35 DS35 DU35 DW35 DY35 EA35 EC35 EE35 EG35 EI35 EK35 EM35 EO35 EQ35 ES35 EU35 EW35 EY35 FA35 FC35 FE35 FG35 I37 K37 M37 O37 Q37 S37 U37 W37 Y37 AA37 AC37 AE37 AG37 AI37 AK37 AM37 AO37 AQ37 AS37 AU37 AW37 AY37 BA37 BC37 BE37 BG37 BI37 BK37 BM37 BO37 BQ37 BS37 BU37 BW37 BY37 CA37 CC37 CE37 CG37 CI37 CK37 CM37 CO37 CQ37 CS37 CU37 CW37 CY37 DA37 DC37 DE37 DG37 DI37 DK37 DM37 DO37 DQ37 DS37 DU37 DW37 DY37 EA37 EC37 EE37 EG37 EI37 EK37 EM37 EO37 EQ37 ES37 EU37 EW37 EY37 FA37 FC37 FE37 FG37 I39 K39 M39 O39 Q39 S39 U39 W39 Y39 AA39 AC39 AE39 AG39 AI39 AK39 AM39 AO39 AQ39 AS39 AU39 AW39 AY39 BA39 BC39 BE39 BG39 BI39 BK39 BM39 BO39 BQ39 BS39 BU39 BW39 BY39 CA39 CC39 CE39 CG39 CI39 CK39 CM39 CO39 CQ39 CS39 CU39 CW39 CY39 DA39 DC39 DE39 DG39 DI39 DK39 DM39 DO39 DQ39 DS39 DU39 DW39 DY39 EA39 EC39 EE39 EG39 EI39 EK39 EM39 EO39 EQ39 ES39 EU39 EW39 EY39 FA39 FC39 FE39 FG39 I41 K41 M41 O41 Q41 S41 U41 W41 Y41 AA41 AC41 AE41 AG41 AI41 AK41 AM41 AO41 AQ41 AS41 AU41 AW41 AY41 BA41 BC41 BE41 BG41 BI41 BK41 BM41 BO41 BQ41 BS41 BU41 BW41 BY41 CA41 CC41 CE41 CG41 CI41 CK41 CM41 CO41 CQ41 CS41 CU41 CW41 CY41 DA41 DC41 DE41 DG41 DI41 DK41 DM41 DO41 DQ41 DS41 DU41 DW41 DY41 EA41 EC41 EE41 EG41 EI41 EK41 EM41 EO41 EQ41 ES41 EU41 EW41 EY41 FA41 FC41 FE41 FG41 I43 K43 M43 O43 Q43 S43 U43 W43 Y43 AA43 AC43 AE43 AG43 AI43 AK43 AM43 AO43 AQ43 AS43 AU43 AW43 AY43 BA43 BC43 BE43 BG43 BI43 BK43 BM43 BO43 BQ43 BS43 BU43 BW43 BY43 CA43 CC43 CE43 CG43 CI43 CK43 CM43 CO43 CQ43 CS43 CU43 CW43 CY43 DA43 DC43 DE43 DG43 DI43 DK43 DM43 DO43 DQ43 DS43 DU43 DW43 DY43 EA43 EC43 EE43 EG43 EI43 EK43 EM43 EO43 EQ43 ES43 EU43 EW43 EY43 FA43 FC43 FE43 FG43 I45 K45 M45 O45 Q45 S45 U45 W45 Y45 AA45 AC45 AE45 AG45 AI45 AK45 AM45 AO45 AQ45 AS45 AU45 AW45 AY45 BA45 BC45 BE45 BG45 BI45 BK45 BM45 BO45 BQ45 BS45 BU45 BW45 BY45 CA45 CC45 CE45 CG45 CI45 CK45 CM45 CO45 CQ45 CS45 CU45 CW45 CY45 DA45 DC45 DE45 DG45 DI45 DK45 DM45 DO45 DQ45 DS45 DU45 DW45 DY45 EA45 EC45 EE45 EG45 EI45 EK45 EM45 EO45 EQ45 ES45 EU45 EW45 EY45 FA45 FC45 FE45 FG45 I47 K47 M47 O47 Q47 S47 U47 W47 Y47 AA47 AC47 AE47 AG47 AI47 AK47 AM47 AO47 AQ47 AS47 AU47 AW47 AY47 BA47 BC47 BE47 BG47 BI47 BK47 BM47 BO47 BQ47 BS47 BU47 BW47 BY47 CA47 CC47 CE47 CG47 CI47 CK47 CM47 CO47 CQ47 CS47 CU47 CW47 CY47 DA47 DC47 DE47 DG47 DI47 DK47 DM47 DO47 DQ47 DS47 DU47 DW47 DY47 EA47 EC47 EE47 EG47 EI47 EK47 EM47 EO47 EQ47 ES47 EU47 EW47 EY47 FA47 FC47 FE47 FG47 I49 K49 M49 O49 Q49 S49 U49 W49 Y49 AA49 AC49 AE49 AG49 AI49 AK49 AM49 AO49 AQ49 AS49 AU49 AW49 AY49 BA49 BC49 BE49 BG49 BI49 BK49 BM49 BO49 BQ49 BS49 BU49 BW49 BY49 CA49 CC49 CE49 CG49 CI49 CK49 CM49 CO49 CQ49 CS49 CU49 CW49 CY49 DA49 DC49 DE49 DG49 DI49 DK49 DM49 DO49 DQ49 DS49 DU49 DW49 DY49 EA49 EC49 EE49 EG49 EI49 EK49 EM49 EO49 EQ49 ES49 EU49 EW49 EY49 FA49 FC49 FE49 FG49 I51 K51 M51 O51 Q51 S51 U51 W51 Y51 AA51 AC51 AE51 AG51 AI51 AK51 AM51 AO51 AQ51 AS51 AU51 AW51 AY51 BA51 BC51 BE51 BG51 BI51 BK51 BM51 BO51 BQ51 BS51 BU51 BW51 BY51 CA51 CC51 CE51 CG51 CI51 CK51 CM51 CO51 CQ51 CS51 CU51 CW51 CY51 DA51 DC51 DE51 DG51 DI51 DK51 DM51 DO51 DQ51 DS51 DU51 DW51 DY51 EA51 EC51 EE51 EG51 EI51 EK51 EM51 EO51 EQ51 ES51 EU51 EW51 EY51 FA51 FC51 FE51 FG51 I53 K53 M53 O53 Q53 S53 U53 W53 Y53 AA53 AC53 AE53 AG53 AI53 AK53 AM53 AO53 AQ53 AS53 AU53 AW53 AY53 BA53 BC53 BE53 BG53 BI53 BK53 BM53 BO53 BQ53 BS53 BU53 BW53 BY53 CA53 CC53 CE53 CG53 CI53 CK53 CM53 CO53 CQ53 CS53 CU53 CW53 CY53 DA53 DC53 DE53 DG53 DI53 DK53 DM53 DO53 DQ53 DS53 DU53 DW53 DY53 EA53 EC53 EE53 EG53 EI53 EK53 EM53 EO53 EQ53 ES53 EU53 EW53 EY53 FA53 FC53 FE53 FG53 I55 K55 M55 O55 Q55 S55 U55 W55 Y55 AA55 AC55 AE55 AG55 AI55 AK55 AM55 AO55 AQ55 AS55 AU55 AW55 AY55 BA55 BC55 BE55 BG55 BI55 BK55 BM55 BO55 BQ55 BS55 BU55 BW55 BY55 CA55 CC55 CE55 CG55 CI55 CK55 CM55 CO55 CQ55 CS55 CU55 CW55 CY55 DA55 DC55 DE55 DG55 DI55 DK55 DM55 DO55 DQ55 DS55 DU55 DW55 DY55 EA55 EC55 EE55 EG55 EI55 EK55 EM55 EO55 EQ55 ES55 EU55 EW55 EY55 FA55 FC55 FE55 FG55 I57 K57 M57 O57 Q57 S57 U57 W57 Y57 AA57 AC57 AE57 AG57 AI57 AK57 AM57 AO57 AQ57 AS57 AU57 AW57 AY57 BA57 BC57 BE57 BG57 BI57 BK57 BM57 BO57 BQ57 BS57 BU57 BW57 BY57 CA57 CC57 CE57 CG57 CI57 CK57 CM57 CO57 CQ57 CS57 CU57 CW57 CY57 DA57 DC57 DE57 DG57 DI57 DK57 DM57 DO57 DQ57 DS57 DU57 DW57 DY57 EA57 EC57 EE57 EG57 EI57 EK57 EM57 EO57 EQ57 ES57 EU57 EW57 EY57 FA57 FC57 FE57 FG57 I59 K59 M59 O59 Q59 S59 U59 W59 Y59 AA59 AC59 AE59 AG59 AI59 AK59 AM59 AO59 AQ59 AS59 AU59 AW59 AY59 BA59 BC59 BE59 BG59 BI59 BK59 BM59 BO59 BQ59 BS59 BU59 BW59 BY59 CA59 CC59 CE59 CG59 CI59 CK59 CM59 CO59 CQ59 CS59 CU59 CW59 CY59 DA59 DC59 DE59 DG59 DI59 DK59 DM59 DO59 DQ59 DS59 DU59 DW59 DY59 EA59 EC59 EE59 EG59 EI59 EK59 EM59 EO59 EQ59 ES59 EU59 EW59 EY59 FA59 FC59 FE59 FG59 I61 K61 M61 O61 Q61 S61 U61 W61 Y61 AA61 AC61 AE61 AG61 AI61 AK61 AM61 AO61 AQ61 AS61 AU61 AW61 AY61 BA61 BC61 BE61 BG61 BI61 BK61 BM61 BO61 BQ61 BS61 BU61 BW61 BY61 CA61 CC61 CE61 CG61 CI61 CK61 CM61 CO61 CQ61 CS61 CU61 CW61 CY61 DA61 DC61 DE61 DG61 DI61 DK61 DM61 DO61 DQ61 DS61 DU61 DW61 DY61 EA61 EC61 EE61 EG61 EI61 EK61 EM61 EO61 EQ61 ES61 EU61 EW61 EY61 FA61 FC61 FE61 FG61 I63 K63 M63 O63 Q63 S63 U63 W63 Y63 AA63 AC63 AE63 AG63 AI63 AK63 AM63 AO63 AQ63 AS63 AU63 AW63 AY63 BA63 BC63 BE63 BG63 BI63 BK63 BM63 BO63 BQ63 BS63 BU63 BW63 BY63 CA63 CC63 CE63 CG63 CI63 CK63 CM63 CO63 CQ63 CS63 CU63 CW63 CY63 DA63 DC63 DE63 DG63 DI63 DK63 DM63 DO63 DQ63 DS63 DU63 DW63 DY63 EA63 EC63 EE63 EG63 EI63 EK63 EM63 EO63 EQ63 ES63 EU63 EW63 EY63 FA63 FC63 FE63 FG63 I65 K65 M65 O65 Q65 S65 U65 W65 Y65 AA65 AC65 AE65 AG65 AI65 AK65 AM65 AO65 AQ65 AS65 AU65 AW65 AY65 BA65 BC65 BE65 BG65 BI65 BK65 BM65 BO65 BQ65 BS65 BU65 BW65 BY65 CA65 CC65 CE65 CG65 CI65 CK65 CM65 CO65 CQ65 CS65 CU65 CW65 CY65 DA65 DC65 DE65 DG65 DI65 DK65 DM65 DO65 DQ65 DS65 DU65 DW65 DY65 EA65 EC65 EE65 EG65 EI65 EK65 EM65 EO65 EQ65 ES65 EU65 EW65 EY65 FA65 FC65 FE65 FG65 I67 K67 M67 O67 Q67 S67 U67 W67 Y67 AA67 AC67 AE67 AG67 AI67 AK67 AM67 AO67 AQ67 AS67 AU67 AW67 AY67 BA67 BC67 BE67 BG67 BI67 BK67 BM67 BO67 BQ67 BS67 BU67 BW67 BY67 CA67 CC67 CE67 CG67 CI67 CK67 CM67 CO67 CQ67 CS67 CU67 CW67 CY67 DA67 DC67 DE67 DG67 DI67 DK67 DM67 DO67 DQ67 DS67 DU67 DW67 DY67 EA67 EC67 EE67 EG67 EI67 EK67 EM67 EO67 EQ67 ES67 EU67 EW67 EY67 FA67 FC67 FE67 FG67 I69 K69 M69 O69 Q69 S69 U69 W69 Y69 AA69 AC69 AE69 AG69 AI69 AK69 AM69 AO69 AQ69 AS69 AU69 AW69 AY69 BA69 BC69 BE69 BG69 BI69 BK69 BM69 BO69 BQ69 BS69 BU69 BW69 BY69 CA69 CC69 CE69 CG69 CI69 CK69 CM69 CO69 CQ69 CS69 CU69 CW69 CY69 DA69 DC69 DE69 DG69 DI69 DK69 DM69 DO69 DQ69 DS69 DU69 DW69 DY69 EA69 EC69 EE69 EG69 EI69 EK69 EM69 EO69 EQ69 ES69 EU69 EW69 EY69 FA69 FC69 FE69 FG69 I71 K71 M71 O71 Q71 S71 U71 W71 Y71 AA71 AC71 AE71 AG71 AI71 AK71 AM71 AO71 AQ71 AS71 AU71 AW71 AY71 BA71 BC71 BE71 BG71 BI71 BK71 BM71 BO71 BQ71 BS71 BU71 BW71 BY71 CA71 CC71 CE71 CG71 CI71 CK71 CM71 CO71 CQ71 CS71 CU71 CW71 CY71 DA71 DC71 DE71 DG71 DI71 DK71 DM71 DO71 DQ71 DS71 DU71 DW71 DY71 EA71 EC71 EE71 EG71 EI71 EK71 EM71 EO71 EQ71 ES71 EU71 EW71 EY71 FA71 FC71 FE71 FG71 I73 K73 M73 O73 Q73 S73 U73 W73 Y73 AA73 AC73 AE73 AG73 AI73 AK73 AM73 AO73 AQ73 AS73 AU73 AW73 AY73 BA73 BC73 BE73 BG73 BI73 BK73 BM73 BO73 BQ73 BS73 BU73 BW73 BY73 CA73 CC73 CE73 CG73 CI73 CK73 CM73 CO73 CQ73 CS73 CU73 CW73 CY73 DA73 DC73 DE73 DG73 DI73 DK73 DM73 DO73 DQ73 DS73 DU73 DW73 DY73 EA73 EC73 EE73 EG73 EI73 EK73 EM73 EO73 EQ73 ES73 EU73 EW73 EY73 FA73 FC73 FE73 FG73 I75 K75 M75 O75 Q75 S75 U75 W75 Y75 AA75 AC75 AE75 AG75 AI75 AK75 AM75 AO75 AQ75 AS75 AU75 AW75 AY75 BA75 BC75 BE75 BG75 BI75 BK75 BM75 BO75 BQ75 BS75 BU75 BW75 BY75 CA75 CC75 CE75 CG75 CI75 CK75 CM75 CO75 CQ75 CS75 CU75 CW75 CY75 DA75 DC75 DE75 DG75 DI75 DK75 DM75 DO75 DQ75 DS75 DU75 DW75 DY75 EA75 EC75 EE75 EG75 EI75 EK75 EM75 EO75 EQ75 ES75 EU75 EW75 EY75 FA75 FC75 FE75 FG75 I77 K77 M77 O77 Q77 S77 U77 W77 Y77 AA77 AC77 AE77 AG77 AI77 AK77 AM77 AO77 AQ77 AS77 AU77 AW77 AY77 BA77 BC77 BE77 BG77 BI77 BK77 BM77 BO77 BQ77 BS77 BU77 BW77 BY77 CA77 CC77 CE77 CG77 CI77 CK77 CM77 CO77 CQ77 CS77 CU77 CW77 CY77 DA77 DC77 DE77 DG77 DI77 DK77 DM77 DO77 DQ77 DS77 DU77 DW77 DY77 EA77 EC77 EE77 EG77 EI77 EK77 EM77 EO77 EQ77 ES77 EU77 EW77 EY77 FA77 FC77 FE77 FG77 I79 K79 M79 O79 Q79 S79 U79 W79 Y79 AA79 AC79 AE79 AG79 AI79 AK79 AM79 AO79 AQ79 AS79 AU79 AW79 AY79 BA79 BC79 BE79 BG79 BI79 BK79 BM79 BO79 BQ79 BS79 BU79 BW79 BY79 CA79 CC79 CE79 CG79 CI79 CK79 CM79 CO79 CQ79 CS79 CU79 CW79 CY79 DA79 DC79 DE79 DG79 DI79 DK79 DM79 DO79 DQ79 DS79 DU79 DW79 DY79 EA79 EC79 EE79 EG79 EI79 EK79 EM79 EO79 EQ79 ES79 EU79 EW79 EY79 FA79 FC79 FE79 FG79 I81 K81 M81 O81 Q81 S81 U81 W81 Y81 AA81 AC81 AE81 AG81 AI81 AK81 AM81 AO81 AQ81 AS81 AU81 AW81 AY81 BA81 BC81 BE81 BG81 BI81 BK81 BM81 BO81 BQ81 BS81 BU81 BW81 BY81 CA81 CC81 CE81 CG81 CI81 CK81 CM81 CO81 CQ81 CS81 CU81 CW81 CY81 DA81 DC81 DE81 DG81 DI81 DK81 DM81 DO81 DQ81 DS81 DU81 DW81 DY81 EA81 EC81 EE81 EG81 EI81 EK81 EM81 EO81 EQ81 ES81 EU81 EW81 EY81 FA81 FC81 FE81 FG81 I83 K83 M83 O83 Q83 S83 U83 W83 Y83 AA83 AC83 AE83 AG83 AI83 AK83 AM83 AO83 AQ83 AS83 AU83 AW83 AY83 BA83 BC83 BE83 BG83 BI83 BK83 BM83 BO83 BQ83 BS83 BU83 BW83 BY83 CA83 CC83 CE83 CG83 CI83 CK83 CM83 CO83 CQ83 CS83 CU83 CW83 CY83 DA83 DC83 DE83 DG83 DI83 DK83 DM83 DO83 DQ83 DS83 DU83 DW83 DY83 EA83 EC83 EE83 EG83 EI83 EK83 EM83 EO83 EQ83 ES83 EU83 EW83 EY83 FA83 FC83 FE83 FG83 I85 K85 M85 O85 Q85 S85 U85 W85 Y85 AA85 AC85 AE85 AG85 AI85 AK85 AM85 AO85 AQ85 AS85 AU85 AW85 AY85 BA85 BC85 BE85 BG85 BI85 BK85 BM85 BO85 BQ85 BS85 BU85 BW85 BY85 CA85 CC85 CE85 CG85 CI85 CK85 CM85 CO85 CQ85 CS85 CU85 CW85 CY85 DA85 DC85 DE85 DG85 DI85 DK85 DM85 DO85 DQ85 DS85 DU85 DW85 DY85 EA85 EC85 EE85 EG85 EI85 EK85 EM85 EO85 EQ85 ES85 EU85 EW85 EY85 FA85 FC85 FE85 FG85 I87 K87 M87 O87 Q87 S87 U87 W87 Y87 AA87 AC87 AE87 AG87 AI87 AK87 AM87 AO87 AQ87 AS87 AU87 AW87 AY87 BA87 BC87 BE87 BG87 BI87 BK87 BM87 BO87 BQ87 BS87 BU87 BW87 BY87 CA87 CC87 CE87 CG87 CI87 CK87 CM87 CO87 CQ87 CS87 CU87 CW87 CY87 DA87 DC87 DE87 DG87 DI87 DK87 DM87 DO87 DQ87 DS87 DU87 DW87 DY87 EA87 EC87 EE87 EG87 EI87 EK87 EM87 EO87 EQ87 ES87 EU87 EW87 EY87 FA87 FC87 FE87 FG87 I89 K89 M89 O89 Q89 S89 U89 W89 Y89 AA89 AC89 AE89 AG89 AI89 AK89 AM89 AO89 AQ89 AS89 AU89 AW89 AY89 BA89 BC89 BE89 BG89 BI89 BK89 BM89 BO89 BQ89 BS89 BU89 BW89 BY89 CA89 CC89 CE89 CG89 CI89 CK89 CM89 CO89 CQ89 CS89 CU89 CW89 CY89 DA89 DC89 DE89 DG89 DI89 DK89 DM89 DO89 DQ89 DS89 DU89 DW89 DY89 EA89 EC89 EE89 EG89 EI89 EK89 EM89 EO89 EQ89 ES89 EU89 EW89 EY89 FA89 FC89 FE89 FG89 I91 K91 M91 O91 Q91 S91 U91 W91 Y91 AA91 AC91 AE91 AG91 AI91 AK91 AM91 AO91 AQ91 AS91 AU91 AW91 AY91 BA91 BC91 BE91 BG91 BI91 BK91 BM91 BO91 BQ91 BS91 BU91 BW91 BY91 CA91 CC91 CE91 CG91 CI91 CK91 CM91 CO91 CQ91 CS91 CU91 CW91 CY91 DA91 DC91 DE91 DG91 DI91 DK91 DM91 DO91 DQ91 DS91 DU91 DW91 DY91 EA91 EC91 EE91 EG91 EI91 EK91 EM91 EO91 EQ91 ES91 EU91 EW91 EY91 FA91 FC91 FE91 FG91 I93 K93 M93 O93 Q93 S93 U93 W93 Y93 AA93 AC93 AE93 AG93 AI93 AK93 AM93 AO93 AQ93 AS93 AU93 AW93 AY93 BA93 BC93 BE93 BG93 BI93 BK93 BM93 BO93 BQ93 BS93 BU93 BW93 BY93 CA93 CC93 CE93 CG93 CI93 CK93 CM93 CO93 CQ93 CS93 CU93 CW93 CY93 DA93 DC93 DE93 DG93 DI93 DK93 DM93 DO93 DQ93 DS93 DU93 DW93 DY93 EA93 EC93 EE93 EG93 EI93 EK93 EM93 EO93 EQ93 ES93 EU93 EW93 EY93 FA93 FC93 FE93 FG93 I95 K95 M95 O95 Q95 S95 U95 W95 Y95 AA95 AC95 AE95 AG95 AI95 AK95 AM95 AO95 AQ95 AS95 AU95 AW95 AY95 BA95 BC95 BE95 BG95 BI95 BK95 BM95 BO95 BQ95 BS95 BU95 BW95 BY95 CA95 CC95 CE95 CG95 CI95 CK95 CM95 CO95 CQ95 CS95 CU95 CW95 CY95 DA95 DC95 DE95 DG95 DI95 DK95 DM95 DO95 DQ95 DS95 DU95 DW95 DY95 EA95 EC95 EE95 EG95 EI95 EK95 EM95 EO95 EQ95 ES95 EU95 EW95 EY95 FA95 FC95 FE95 FG95 I97 K97 M97 O97 Q97 S97 U97 W97 Y97 AA97 AC97 AE97 AG97 AI97 AK97 AM97 AO97 AQ97 AS97 AU97 AW97 AY97 BA97 BC97 BE97 BG97 BI97 BK97 BM97 BO97 BQ97 BS97 BU97 BW97 BY97 CA97 CC97 CE97 CG97 CI97 CK97 CM97 CO97 CQ97 CS97 CU97 CW97 CY97 DA97 DC97 DE97 DG97 DI97 DK97 DM97 DO97 DQ97 DS97 DU97 DW97 DY97 EA97 EC97 EE97 EG97 EI97 EK97 EM97 EO97 EQ97 ES97 EU97 EW97 EY97 FA97 FC97 FE97 FG97 I99 K99 M99 O99 Q99 S99 U99 W99 Y99 AA99 AC99 AE99 AG99 AI99 AK99 AM99 AO99 AQ99 AS99 AU99 AW99 AY99 BA99 BC99 BE99 BG99 BI99 BK99 BM99 BO99 BQ99 BS99 BU99 BW99 BY99 CA99 CC99 CE99 CG99 CI99 CK99 CM99 CO99 CQ99 CS99 CU99 CW99 CY99 DA99 DC99 DE99 DG99 DI99 DK99 DM99 DO99 DQ99 DS99 DU99 DW99 DY99 EA99 EC99 EE99 EG99 EI99 EK99 EM99 EO99 EQ99 ES99 EU99 EW99 EY99 FA99 FC99 FE99 FG99 I101 K101 M101 O101 Q101 S101 U101 W101 Y101 AA101 AC101 AE101 AG101 AI101 AK101 AM101 AO101 AQ101 AS101 AU101 AW101 AY101 BA101 BC101 BE101 BG101 BI101 BK101 BM101 BO101 BQ101 BS101 BU101 BW101 BY101 CA101 CC101 CE101 CG101 CI101 CK101 CM101 CO101 CQ101 CS101 CU101 CW101 CY101 DA101 DC101 DE101 DG101 DI101 DK101 DM101 DO101 DQ101 DS101 DU101 DW101 DY101 EA101 EC101 EE101 EG101 EI101 EK101 EM101 EO101 EQ101 ES101 EU101 EW101 EY101 FA101 FC101 FE101 FG101 I103 K103 M103 O103 Q103 S103 U103 W103 Y103 AA103 AC103 AE103 AG103 AI103 AK103 AM103 AO103 AQ103 AS103 AU103 AW103 AY103 BA103 BC103 BE103 BG103 BI103 BK103 BM103 BO103 BQ103 BS103 BU103 BW103 BY103 CA103 CC103 CE103 CG103 CI103 CK103 CM103 CO103 CQ103 CS103 CU103 CW103 CY103 DA103 DC103 DE103 DG103 DI103 DK103 DM103 DO103 DQ103 DS103 DU103 DW103 DY103 EA103 EC103 EE103 EG103 EI103 EK103 EM103 EO103 EQ103 ES103 EU103 EW103 EY103 FA103 FC103 FE103 FG103 I105 K105 M105 O105 Q105 S105 U105 W105 Y105 AA105 AC105 AE105 AG105 AI105 AK105 AM105 AO105 AQ105 AS105 AU105 AW105 AY105 BA105 BC105 BE105 BG105 BI105 BK105 BM105 BO105 BQ105 BS105 BU105 BW105 BY105 CA105 CC105 CE105 CG105 CI105 CK105 CM105 CO105 CQ105 CS105 CU105 CW105 CY105 DA105 DC105 DE105 DG105 DI105 DK105 DM105 DO105 DQ105 DS105 DU105 DW105 DY105 EA105 EC105 EE105 EG105 EI105 EK105 EM105 EO105 EQ105 ES105 EU105 EW105 EY105 FA105 FC105 FE105 FG105">
    <cfRule type="expression" dxfId="190" priority="8">
      <formula>I$2</formula>
    </cfRule>
  </conditionalFormatting>
  <conditionalFormatting sqref="I10 K10 M10 O10 Q10 S10 U10 W10 Y10 AA10 AC10 AE10 AG10 AI10 AK10 AM10 AO10 AQ10 AS10 AU10 AW10 AY10 BA10 BC10 BE10 BG10 BI10 BK10 BM10 BO10 BQ10 BS10 BU10 BW10 BY10 CA10 CC10 CE10 CG10 CI10 CK10 CM10 CO10 CQ10 CS10 CU10 CW10 CY10 DA10 DC10 DE10 DG10 DI10 DK10 DM10 DO10 DQ10 DS10 DU10 DW10 DY10 EA10 EC10 EE10 EG10 EI10 EK10 EM10 EO10 EQ10 ES10 EU10 EW10 EY10 FA10 FC10 FE10 FG10 I12 K12 M12 O12 Q12 S12 U12 W12 Y12 AA12 AC12 AE12 AG12 AI12 AK12 AM12 AO12 AQ12 AS12 AU12 AW12 AY12 BA12 BC12 BE12 BG12 BI12 BK12 BM12 BO12 BQ12 BS12 BU12 BW12 BY12 CA12 CC12 CE12 CG12 CI12 CK12 CM12 CO12 CQ12 CS12 CU12 CW12 CY12 DA12 DC12 DE12 DG12 DI12 DK12 DM12 DO12 DQ12 DS12 DU12 DW12 DY12 EA12 EC12 EE12 EG12 EI12 EK12 EM12 EO12 EQ12 ES12 EU12 EW12 EY12 FA12 FC12 FE12 FG12 I14 K14 M14 O14 Q14 S14 U14 W14 Y14 AA14 AC14 AE14 AG14 AI14 AK14 AM14 AO14 AQ14 AS14 AU14 AW14 AY14 BA14 BC14 BE14 BG14 BI14 BK14 BM14 BO14 BQ14 BS14 BU14 BW14 BY14 CA14 CC14 CE14 CG14 CI14 CK14 CM14 CO14 CQ14 CS14 CU14 CW14 CY14 DA14 DC14 DE14 DG14 DI14 DK14 DM14 DO14 DQ14 DS14 DU14 DW14 DY14 EA14 EC14 EE14 EG14 EI14 EK14 EM14 EO14 EQ14 ES14 EU14 EW14 EY14 FA14 FC14 FE14 FG14 I16 K16 M16 O16 Q16 S16 U16 W16 Y16 AA16 AC16 AE16 AG16 AI16 AK16 AM16 AO16 AQ16 AS16 AU16 AW16 AY16 BA16 BC16 BE16 BG16 BI16 BK16 BM16 BO16 BQ16 BS16 BU16 BW16 BY16 CA16 CC16 CE16 CG16 CI16 CK16 CM16 CO16 CQ16 CS16 CU16 CW16 CY16 DA16 DC16 DE16 DG16 DI16 DK16 DM16 DO16 DQ16 DS16 DU16 DW16 DY16 EA16 EC16 EE16 EG16 EI16 EK16 EM16 EO16 EQ16 ES16 EU16 EW16 EY16 FA16 FC16 FE16 FG16 I18 K18 M18 O18 Q18 S18 U18 W18 Y18 AA18 AC18 AE18 AG18 AI18 AK18 AM18 AO18 AQ18 AS18 AU18 AW18 AY18 BA18 BC18 BE18 BG18 BI18 BK18 BM18 BO18 BQ18 BS18 BU18 BW18 BY18 CA18 CC18 CE18 CG18 CI18 CK18 CM18 CO18 CQ18 CS18 CU18 CW18 CY18 DA18 DC18 DE18 DG18 DI18 DK18 DM18 DO18 DQ18 DS18 DU18 DW18 DY18 EA18 EC18 EE18 EG18 EI18 EK18 EM18 EO18 EQ18 ES18 EU18 EW18 EY18 FA18 FC18 FE18 FG18 I20 K20 M20 O20 Q20 S20 U20 W20 Y20 AA20 AC20 AE20 AG20 AI20 AK20 AM20 AO20 AQ20 AS20 AU20 AW20 AY20 BA20 BC20 BE20 BG20 BI20 BK20 BM20 BO20 BQ20 BS20 BU20 BW20 BY20 CA20 CC20 CE20 CG20 CI20 CK20 CM20 CO20 CQ20 CS20 CU20 CW20 CY20 DA20 DC20 DE20 DG20 DI20 DK20 DM20 DO20 DQ20 DS20 DU20 DW20 DY20 EA20 EC20 EE20 EG20 EI20 EK20 EM20 EO20 EQ20 ES20 EU20 EW20 EY20 FA20 FC20 FE20 FG20 I22 K22 M22 O22 Q22 S22 U22 W22 Y22 AA22 AC22 AE22 AG22 AI22 AK22 AM22 AO22 AQ22 AS22 AU22 AW22 AY22 BA22 BC22 BE22 BG22 BI22 BK22 BM22 BO22 BQ22 BS22 BU22 BW22 BY22 CA22 CC22 CE22 CG22 CI22 CK22 CM22 CO22 CQ22 CS22 CU22 CW22 CY22 DA22 DC22 DE22 DG22 DI22 DK22 DM22 DO22 DQ22 DS22 DU22 DW22 DY22 EA22 EC22 EE22 EG22 EI22 EK22 EM22 EO22 EQ22 ES22 EU22 EW22 EY22 FA22 FC22 FE22 FG22 I24 K24 M24 O24 Q24 S24 U24 W24 Y24 AA24 AC24 AE24 AG24 AI24 AK24 AM24 AO24 AQ24 AS24 AU24 AW24 AY24 BA24 BC24 BE24 BG24 BI24 BK24 BM24 BO24 BQ24 BS24 BU24 BW24 BY24 CA24 CC24 CE24 CG24 CI24 CK24 CM24 CO24 CQ24 CS24 CU24 CW24 CY24 DA24 DC24 DE24 DG24 DI24 DK24 DM24 DO24 DQ24 DS24 DU24 DW24 DY24 EA24 EC24 EE24 EG24 EI24 EK24 EM24 EO24 EQ24 ES24 EU24 EW24 EY24 FA24 FC24 FE24 FG24 I26 K26 M26 O26 Q26 S26 U26 W26 Y26 AA26 AC26 AE26 AG26 AI26 AK26 AM26 AO26 AQ26 AS26 AU26 AW26 AY26 BA26 BC26 BE26 BG26 BI26 BK26 BM26 BO26 BQ26 BS26 BU26 BW26 BY26 CA26 CC26 CE26 CG26 CI26 CK26 CM26 CO26 CQ26 CS26 CU26 CW26 CY26 DA26 DC26 DE26 DG26 DI26 DK26 DM26 DO26 DQ26 DS26 DU26 DW26 DY26 EA26 EC26 EE26 EG26 EI26 EK26 EM26 EO26 EQ26 ES26 EU26 EW26 EY26 FA26 FC26 FE26 FG26 I28 K28 M28 O28 Q28 S28 U28 W28 Y28 AA28 AC28 AE28 AG28 AI28 AK28 AM28 AO28 AQ28 AS28 AU28 AW28 AY28 BA28 BC28 BE28 BG28 BI28 BK28 BM28 BO28 BQ28 BS28 BU28 BW28 BY28 CA28 CC28 CE28 CG28 CI28 CK28 CM28 CO28 CQ28 CS28 CU28 CW28 CY28 DA28 DC28 DE28 DG28 DI28 DK28 DM28 DO28 DQ28 DS28 DU28 DW28 DY28 EA28 EC28 EE28 EG28 EI28 EK28 EM28 EO28 EQ28 ES28 EU28 EW28 EY28 FA28 FC28 FE28 FG28 I30 K30 M30 O30 Q30 S30 U30 W30 Y30 AA30 AC30 AE30 AG30 AI30 AK30 AM30 AO30 AQ30 AS30 AU30 AW30 AY30 BA30 BC30 BE30 BG30 BI30 BK30 BM30 BO30 BQ30 BS30 BU30 BW30 BY30 CA30 CC30 CE30 CG30 CI30 CK30 CM30 CO30 CQ30 CS30 CU30 CW30 CY30 DA30 DC30 DE30 DG30 DI30 DK30 DM30 DO30 DQ30 DS30 DU30 DW30 DY30 EA30 EC30 EE30 EG30 EI30 EK30 EM30 EO30 EQ30 ES30 EU30 EW30 EY30 FA30 FC30 FE30 FG30 I32 K32 M32 O32 Q32 S32 U32 W32 Y32 AA32 AC32 AE32 AG32 AI32 AK32 AM32 AO32 AQ32 AS32 AU32 AW32 AY32 BA32 BC32 BE32 BG32 BI32 BK32 BM32 BO32 BQ32 BS32 BU32 BW32 BY32 CA32 CC32 CE32 CG32 CI32 CK32 CM32 CO32 CQ32 CS32 CU32 CW32 CY32 DA32 DC32 DE32 DG32 DI32 DK32 DM32 DO32 DQ32 DS32 DU32 DW32 DY32 EA32 EC32 EE32 EG32 EI32 EK32 EM32 EO32 EQ32 ES32 EU32 EW32 EY32 FA32 FC32 FE32 FG32 I34 K34 M34 O34 Q34 S34 U34 W34 Y34 AA34 AC34 AE34 AG34 AI34 AK34 AM34 AO34 AQ34 AS34 AU34 AW34 AY34 BA34 BC34 BE34 BG34 BI34 BK34 BM34 BO34 BQ34 BS34 BU34 BW34 BY34 CA34 CC34 CE34 CG34 CI34 CK34 CM34 CO34 CQ34 CS34 CU34 CW34 CY34 DA34 DC34 DE34 DG34 DI34 DK34 DM34 DO34 DQ34 DS34 DU34 DW34 DY34 EA34 EC34 EE34 EG34 EI34 EK34 EM34 EO34 EQ34 ES34 EU34 EW34 EY34 FA34 FC34 FE34 FG34 I36 K36 M36 O36 Q36 S36 U36 W36 Y36 AA36 AC36 AE36 AG36 AI36 AK36 AM36 AO36 AQ36 AS36 AU36 AW36 AY36 BA36 BC36 BE36 BG36 BI36 BK36 BM36 BO36 BQ36 BS36 BU36 BW36 BY36 CA36 CC36 CE36 CG36 CI36 CK36 CM36 CO36 CQ36 CS36 CU36 CW36 CY36 DA36 DC36 DE36 DG36 DI36 DK36 DM36 DO36 DQ36 DS36 DU36 DW36 DY36 EA36 EC36 EE36 EG36 EI36 EK36 EM36 EO36 EQ36 ES36 EU36 EW36 EY36 FA36 FC36 FE36 FG36 I38 K38 M38 O38 Q38 S38 U38 W38 Y38 AA38 AC38 AE38 AG38 AI38 AK38 AM38 AO38 AQ38 AS38 AU38 AW38 AY38 BA38 BC38 BE38 BG38 BI38 BK38 BM38 BO38 BQ38 BS38 BU38 BW38 BY38 CA38 CC38 CE38 CG38 CI38 CK38 CM38 CO38 CQ38 CS38 CU38 CW38 CY38 DA38 DC38 DE38 DG38 DI38 DK38 DM38 DO38 DQ38 DS38 DU38 DW38 DY38 EA38 EC38 EE38 EG38 EI38 EK38 EM38 EO38 EQ38 ES38 EU38 EW38 EY38 FA38 FC38 FE38 FG38 I40 K40 M40 O40 Q40 S40 U40 W40 Y40 AA40 AC40 AE40 AG40 AI40 AK40 AM40 AO40 AQ40 AS40 AU40 AW40 AY40 BA40 BC40 BE40 BG40 BI40 BK40 BM40 BO40 BQ40 BS40 BU40 BW40 BY40 CA40 CC40 CE40 CG40 CI40 CK40 CM40 CO40 CQ40 CS40 CU40 CW40 CY40 DA40 DC40 DE40 DG40 DI40 DK40 DM40 DO40 DQ40 DS40 DU40 DW40 DY40 EA40 EC40 EE40 EG40 EI40 EK40 EM40 EO40 EQ40 ES40 EU40 EW40 EY40 FA40 FC40 FE40 FG40 I42 K42 M42 O42 Q42 S42 U42 W42 Y42 AA42 AC42 AE42 AG42 AI42 AK42 AM42 AO42 AQ42 AS42 AU42 AW42 AY42 BA42 BC42 BE42 BG42 BI42 BK42 BM42 BO42 BQ42 BS42 BU42 BW42 BY42 CA42 CC42 CE42 CG42 CI42 CK42 CM42 CO42 CQ42 CS42 CU42 CW42 CY42 DA42 DC42 DE42 DG42 DI42 DK42 DM42 DO42 DQ42 DS42 DU42 DW42 DY42 EA42 EC42 EE42 EG42 EI42 EK42 EM42 EO42 EQ42 ES42 EU42 EW42 EY42 FA42 FC42 FE42 FG42 I44 K44 M44 O44 Q44 S44 U44 W44 Y44 AA44 AC44 AE44 AG44 AI44 AK44 AM44 AO44 AQ44 AS44 AU44 AW44 AY44 BA44 BC44 BE44 BG44 BI44 BK44 BM44 BO44 BQ44 BS44 BU44 BW44 BY44 CA44 CC44 CE44 CG44 CI44 CK44 CM44 CO44 CQ44 CS44 CU44 CW44 CY44 DA44 DC44 DE44 DG44 DI44 DK44 DM44 DO44 DQ44 DS44 DU44 DW44 DY44 EA44 EC44 EE44 EG44 EI44 EK44 EM44 EO44 EQ44 ES44 EU44 EW44 EY44 FA44 FC44 FE44 FG44 I46 K46 M46 O46 Q46 S46 U46 W46 Y46 AA46 AC46 AE46 AG46 AI46 AK46 AM46 AO46 AQ46 AS46 AU46 AW46 AY46 BA46 BC46 BE46 BG46 BI46 BK46 BM46 BO46 BQ46 BS46 BU46 BW46 BY46 CA46 CC46 CE46 CG46 CI46 CK46 CM46 CO46 CQ46 CS46 CU46 CW46 CY46 DA46 DC46 DE46 DG46 DI46 DK46 DM46 DO46 DQ46 DS46 DU46 DW46 DY46 EA46 EC46 EE46 EG46 EI46 EK46 EM46 EO46 EQ46 ES46 EU46 EW46 EY46 FA46 FC46 FE46 FG46 I48 K48 M48 O48 Q48 S48 U48 W48 Y48 AA48 AC48 AE48 AG48 AI48 AK48 AM48 AO48 AQ48 AS48 AU48 AW48 AY48 BA48 BC48 BE48 BG48 BI48 BK48 BM48 BO48 BQ48 BS48 BU48 BW48 BY48 CA48 CC48 CE48 CG48 CI48 CK48 CM48 CO48 CQ48 CS48 CU48 CW48 CY48 DA48 DC48 DE48 DG48 DI48 DK48 DM48 DO48 DQ48 DS48 DU48 DW48 DY48 EA48 EC48 EE48 EG48 EI48 EK48 EM48 EO48 EQ48 ES48 EU48 EW48 EY48 FA48 FC48 FE48 FG48 I50 K50 M50 O50 Q50 S50 U50 W50 Y50 AA50 AC50 AE50 AG50 AI50 AK50 AM50 AO50 AQ50 AS50 AU50 AW50 AY50 BA50 BC50 BE50 BG50 BI50 BK50 BM50 BO50 BQ50 BS50 BU50 BW50 BY50 CA50 CC50 CE50 CG50 CI50 CK50 CM50 CO50 CQ50 CS50 CU50 CW50 CY50 DA50 DC50 DE50 DG50 DI50 DK50 DM50 DO50 DQ50 DS50 DU50 DW50 DY50 EA50 EC50 EE50 EG50 EI50 EK50 EM50 EO50 EQ50 ES50 EU50 EW50 EY50 FA50 FC50 FE50 FG50 I52 K52 M52 O52 Q52 S52 U52 W52 Y52 AA52 AC52 AE52 AG52 AI52 AK52 AM52 AO52 AQ52 AS52 AU52 AW52 AY52 BA52 BC52 BE52 BG52 BI52 BK52 BM52 BO52 BQ52 BS52 BU52 BW52 BY52 CA52 CC52 CE52 CG52 CI52 CK52 CM52 CO52 CQ52 CS52 CU52 CW52 CY52 DA52 DC52 DE52 DG52 DI52 DK52 DM52 DO52 DQ52 DS52 DU52 DW52 DY52 EA52 EC52 EE52 EG52 EI52 EK52 EM52 EO52 EQ52 ES52 EU52 EW52 EY52 FA52 FC52 FE52 FG52 I54 K54 M54 O54 Q54 S54 U54 W54 Y54 AA54 AC54 AE54 AG54 AI54 AK54 AM54 AO54 AQ54 AS54 AU54 AW54 AY54 BA54 BC54 BE54 BG54 BI54 BK54 BM54 BO54 BQ54 BS54 BU54 BW54 BY54 CA54 CC54 CE54 CG54 CI54 CK54 CM54 CO54 CQ54 CS54 CU54 CW54 CY54 DA54 DC54 DE54 DG54 DI54 DK54 DM54 DO54 DQ54 DS54 DU54 DW54 DY54 EA54 EC54 EE54 EG54 EI54 EK54 EM54 EO54 EQ54 ES54 EU54 EW54 EY54 FA54 FC54 FE54 FG54 I56 K56 M56 O56 Q56 S56 U56 W56 Y56 AA56 AC56 AE56 AG56 AI56 AK56 AM56 AO56 AQ56 AS56 AU56 AW56 AY56 BA56 BC56 BE56 BG56 BI56 BK56 BM56 BO56 BQ56 BS56 BU56 BW56 BY56 CA56 CC56 CE56 CG56 CI56 CK56 CM56 CO56 CQ56 CS56 CU56 CW56 CY56 DA56 DC56 DE56 DG56 DI56 DK56 DM56 DO56 DQ56 DS56 DU56 DW56 DY56 EA56 EC56 EE56 EG56 EI56 EK56 EM56 EO56 EQ56 ES56 EU56 EW56 EY56 FA56 FC56 FE56 FG56 I58 K58 M58 O58 Q58 S58 U58 W58 Y58 AA58 AC58 AE58 AG58 AI58 AK58 AM58 AO58 AQ58 AS58 AU58 AW58 AY58 BA58 BC58 BE58 BG58 BI58 BK58 BM58 BO58 BQ58 BS58 BU58 BW58 BY58 CA58 CC58 CE58 CG58 CI58 CK58 CM58 CO58 CQ58 CS58 CU58 CW58 CY58 DA58 DC58 DE58 DG58 DI58 DK58 DM58 DO58 DQ58 DS58 DU58 DW58 DY58 EA58 EC58 EE58 EG58 EI58 EK58 EM58 EO58 EQ58 ES58 EU58 EW58 EY58 FA58 FC58 FE58 FG58 I60 K60 M60 O60 Q60 S60 U60 W60 Y60 AA60 AC60 AE60 AG60 AI60 AK60 AM60 AO60 AQ60 AS60 AU60 AW60 AY60 BA60 BC60 BE60 BG60 BI60 BK60 BM60 BO60 BQ60 BS60 BU60 BW60 BY60 CA60 CC60 CE60 CG60 CI60 CK60 CM60 CO60 CQ60 CS60 CU60 CW60 CY60 DA60 DC60 DE60 DG60 DI60 DK60 DM60 DO60 DQ60 DS60 DU60 DW60 DY60 EA60 EC60 EE60 EG60 EI60 EK60 EM60 EO60 EQ60 ES60 EU60 EW60 EY60 FA60 FC60 FE60 FG60 I62 K62 M62 O62 Q62 S62 U62 W62 Y62 AA62 AC62 AE62 AG62 AI62 AK62 AM62 AO62 AQ62 AS62 AU62 AW62 AY62 BA62 BC62 BE62 BG62 BI62 BK62 BM62 BO62 BQ62 BS62 BU62 BW62 BY62 CA62 CC62 CE62 CG62 CI62 CK62 CM62 CO62 CQ62 CS62 CU62 CW62 CY62 DA62 DC62 DE62 DG62 DI62 DK62 DM62 DO62 DQ62 DS62 DU62 DW62 DY62 EA62 EC62 EE62 EG62 EI62 EK62 EM62 EO62 EQ62 ES62 EU62 EW62 EY62 FA62 FC62 FE62 FG62 I64 K64 M64 O64 Q64 S64 U64 W64 Y64 AA64 AC64 AE64 AG64 AI64 AK64 AM64 AO64 AQ64 AS64 AU64 AW64 AY64 BA64 BC64 BE64 BG64 BI64 BK64 BM64 BO64 BQ64 BS64 BU64 BW64 BY64 CA64 CC64 CE64 CG64 CI64 CK64 CM64 CO64 CQ64 CS64 CU64 CW64 CY64 DA64 DC64 DE64 DG64 DI64 DK64 DM64 DO64 DQ64 DS64 DU64 DW64 DY64 EA64 EC64 EE64 EG64 EI64 EK64 EM64 EO64 EQ64 ES64 EU64 EW64 EY64 FA64 FC64 FE64 FG64 I66 K66 M66 O66 Q66 S66 U66 W66 Y66 AA66 AC66 AE66 AG66 AI66 AK66 AM66 AO66 AQ66 AS66 AU66 AW66 AY66 BA66 BC66 BE66 BG66 BI66 BK66 BM66 BO66 BQ66 BS66 BU66 BW66 BY66 CA66 CC66 CE66 CG66 CI66 CK66 CM66 CO66 CQ66 CS66 CU66 CW66 CY66 DA66 DC66 DE66 DG66 DI66 DK66 DM66 DO66 DQ66 DS66 DU66 DW66 DY66 EA66 EC66 EE66 EG66 EI66 EK66 EM66 EO66 EQ66 ES66 EU66 EW66 EY66 FA66 FC66 FE66 FG66 I68 K68 M68 O68 Q68 S68 U68 W68 Y68 AA68 AC68 AE68 AG68 AI68 AK68 AM68 AO68 AQ68 AS68 AU68 AW68 AY68 BA68 BC68 BE68 BG68 BI68 BK68 BM68 BO68 BQ68 BS68 BU68 BW68 BY68 CA68 CC68 CE68 CG68 CI68 CK68 CM68 CO68 CQ68 CS68 CU68 CW68 CY68 DA68 DC68 DE68 DG68 DI68 DK68 DM68 DO68 DQ68 DS68 DU68 DW68 DY68 EA68 EC68 EE68 EG68 EI68 EK68 EM68 EO68 EQ68 ES68 EU68 EW68 EY68 FA68 FC68 FE68 FG68 I70 K70 M70 O70 Q70 S70 U70 W70 Y70 AA70 AC70 AE70 AG70 AI70 AK70 AM70 AO70 AQ70 AS70 AU70 AW70 AY70 BA70 BC70 BE70 BG70 BI70 BK70 BM70 BO70 BQ70 BS70 BU70 BW70 BY70 CA70 CC70 CE70 CG70 CI70 CK70 CM70 CO70 CQ70 CS70 CU70 CW70 CY70 DA70 DC70 DE70 DG70 DI70 DK70 DM70 DO70 DQ70 DS70 DU70 DW70 DY70 EA70 EC70 EE70 EG70 EI70 EK70 EM70 EO70 EQ70 ES70 EU70 EW70 EY70 FA70 FC70 FE70 FG70 I72 K72 M72 O72 Q72 S72 U72 W72 Y72 AA72 AC72 AE72 AG72 AI72 AK72 AM72 AO72 AQ72 AS72 AU72 AW72 AY72 BA72 BC72 BE72 BG72 BI72 BK72 BM72 BO72 BQ72 BS72 BU72 BW72 BY72 CA72 CC72 CE72 CG72 CI72 CK72 CM72 CO72 CQ72 CS72 CU72 CW72 CY72 DA72 DC72 DE72 DG72 DI72 DK72 DM72 DO72 DQ72 DS72 DU72 DW72 DY72 EA72 EC72 EE72 EG72 EI72 EK72 EM72 EO72 EQ72 ES72 EU72 EW72 EY72 FA72 FC72 FE72 FG72 I74 K74 M74 O74 Q74 S74 U74 W74 Y74 AA74 AC74 AE74 AG74 AI74 AK74 AM74 AO74 AQ74 AS74 AU74 AW74 AY74 BA74 BC74 BE74 BG74 BI74 BK74 BM74 BO74 BQ74 BS74 BU74 BW74 BY74 CA74 CC74 CE74 CG74 CI74 CK74 CM74 CO74 CQ74 CS74 CU74 CW74 CY74 DA74 DC74 DE74 DG74 DI74 DK74 DM74 DO74 DQ74 DS74 DU74 DW74 DY74 EA74 EC74 EE74 EG74 EI74 EK74 EM74 EO74 EQ74 ES74 EU74 EW74 EY74 FA74 FC74 FE74 FG74 I76 K76 M76 O76 Q76 S76 U76 W76 Y76 AA76 AC76 AE76 AG76 AI76 AK76 AM76 AO76 AQ76 AS76 AU76 AW76 AY76 BA76 BC76 BE76 BG76 BI76 BK76 BM76 BO76 BQ76 BS76 BU76 BW76 BY76 CA76 CC76 CE76 CG76 CI76 CK76 CM76 CO76 CQ76 CS76 CU76 CW76 CY76 DA76 DC76 DE76 DG76 DI76 DK76 DM76 DO76 DQ76 DS76 DU76 DW76 DY76 EA76 EC76 EE76 EG76 EI76 EK76 EM76 EO76 EQ76 ES76 EU76 EW76 EY76 FA76 FC76 FE76 FG76 I78 K78 M78 O78 Q78 S78 U78 W78 Y78 AA78 AC78 AE78 AG78 AI78 AK78 AM78 AO78 AQ78 AS78 AU78 AW78 AY78 BA78 BC78 BE78 BG78 BI78 BK78 BM78 BO78 BQ78 BS78 BU78 BW78 BY78 CA78 CC78 CE78 CG78 CI78 CK78 CM78 CO78 CQ78 CS78 CU78 CW78 CY78 DA78 DC78 DE78 DG78 DI78 DK78 DM78 DO78 DQ78 DS78 DU78 DW78 DY78 EA78 EC78 EE78 EG78 EI78 EK78 EM78 EO78 EQ78 ES78 EU78 EW78 EY78 FA78 FC78 FE78 FG78 I80 K80 M80 O80 Q80 S80 U80 W80 Y80 AA80 AC80 AE80 AG80 AI80 AK80 AM80 AO80 AQ80 AS80 AU80 AW80 AY80 BA80 BC80 BE80 BG80 BI80 BK80 BM80 BO80 BQ80 BS80 BU80 BW80 BY80 CA80 CC80 CE80 CG80 CI80 CK80 CM80 CO80 CQ80 CS80 CU80 CW80 CY80 DA80 DC80 DE80 DG80 DI80 DK80 DM80 DO80 DQ80 DS80 DU80 DW80 DY80 EA80 EC80 EE80 EG80 EI80 EK80 EM80 EO80 EQ80 ES80 EU80 EW80 EY80 FA80 FC80 FE80 FG80 I82 K82 M82 O82 Q82 S82 U82 W82 Y82 AA82 AC82 AE82 AG82 AI82 AK82 AM82 AO82 AQ82 AS82 AU82 AW82 AY82 BA82 BC82 BE82 BG82 BI82 BK82 BM82 BO82 BQ82 BS82 BU82 BW82 BY82 CA82 CC82 CE82 CG82 CI82 CK82 CM82 CO82 CQ82 CS82 CU82 CW82 CY82 DA82 DC82 DE82 DG82 DI82 DK82 DM82 DO82 DQ82 DS82 DU82 DW82 DY82 EA82 EC82 EE82 EG82 EI82 EK82 EM82 EO82 EQ82 ES82 EU82 EW82 EY82 FA82 FC82 FE82 FG82 I84 K84 M84 O84 Q84 S84 U84 W84 Y84 AA84 AC84 AE84 AG84 AI84 AK84 AM84 AO84 AQ84 AS84 AU84 AW84 AY84 BA84 BC84 BE84 BG84 BI84 BK84 BM84 BO84 BQ84 BS84 BU84 BW84 BY84 CA84 CC84 CE84 CG84 CI84 CK84 CM84 CO84 CQ84 CS84 CU84 CW84 CY84 DA84 DC84 DE84 DG84 DI84 DK84 DM84 DO84 DQ84 DS84 DU84 DW84 DY84 EA84 EC84 EE84 EG84 EI84 EK84 EM84 EO84 EQ84 ES84 EU84 EW84 EY84 FA84 FC84 FE84 FG84 I86 K86 M86 O86 Q86 S86 U86 W86 Y86 AA86 AC86 AE86 AG86 AI86 AK86 AM86 AO86 AQ86 AS86 AU86 AW86 AY86 BA86 BC86 BE86 BG86 BI86 BK86 BM86 BO86 BQ86 BS86 BU86 BW86 BY86 CA86 CC86 CE86 CG86 CI86 CK86 CM86 CO86 CQ86 CS86 CU86 CW86 CY86 DA86 DC86 DE86 DG86 DI86 DK86 DM86 DO86 DQ86 DS86 DU86 DW86 DY86 EA86 EC86 EE86 EG86 EI86 EK86 EM86 EO86 EQ86 ES86 EU86 EW86 EY86 FA86 FC86 FE86 FG86 I88 K88 M88 O88 Q88 S88 U88 W88 Y88 AA88 AC88 AE88 AG88 AI88 AK88 AM88 AO88 AQ88 AS88 AU88 AW88 AY88 BA88 BC88 BE88 BG88 BI88 BK88 BM88 BO88 BQ88 BS88 BU88 BW88 BY88 CA88 CC88 CE88 CG88 CI88 CK88 CM88 CO88 CQ88 CS88 CU88 CW88 CY88 DA88 DC88 DE88 DG88 DI88 DK88 DM88 DO88 DQ88 DS88 DU88 DW88 DY88 EA88 EC88 EE88 EG88 EI88 EK88 EM88 EO88 EQ88 ES88 EU88 EW88 EY88 FA88 FC88 FE88 FG88 I90 K90 M90 O90 Q90 S90 U90 W90 Y90 AA90 AC90 AE90 AG90 AI90 AK90 AM90 AO90 AQ90 AS90 AU90 AW90 AY90 BA90 BC90 BE90 BG90 BI90 BK90 BM90 BO90 BQ90 BS90 BU90 BW90 BY90 CA90 CC90 CE90 CG90 CI90 CK90 CM90 CO90 CQ90 CS90 CU90 CW90 CY90 DA90 DC90 DE90 DG90 DI90 DK90 DM90 DO90 DQ90 DS90 DU90 DW90 DY90 EA90 EC90 EE90 EG90 EI90 EK90 EM90 EO90 EQ90 ES90 EU90 EW90 EY90 FA90 FC90 FE90 FG90 I92 K92 M92 O92 Q92 S92 U92 W92 Y92 AA92 AC92 AE92 AG92 AI92 AK92 AM92 AO92 AQ92 AS92 AU92 AW92 AY92 BA92 BC92 BE92 BG92 BI92 BK92 BM92 BO92 BQ92 BS92 BU92 BW92 BY92 CA92 CC92 CE92 CG92 CI92 CK92 CM92 CO92 CQ92 CS92 CU92 CW92 CY92 DA92 DC92 DE92 DG92 DI92 DK92 DM92 DO92 DQ92 DS92 DU92 DW92 DY92 EA92 EC92 EE92 EG92 EI92 EK92 EM92 EO92 EQ92 ES92 EU92 EW92 EY92 FA92 FC92 FE92 FG92 I94 K94 M94 O94 Q94 S94 U94 W94 Y94 AA94 AC94 AE94 AG94 AI94 AK94 AM94 AO94 AQ94 AS94 AU94 AW94 AY94 BA94 BC94 BE94 BG94 BI94 BK94 BM94 BO94 BQ94 BS94 BU94 BW94 BY94 CA94 CC94 CE94 CG94 CI94 CK94 CM94 CO94 CQ94 CS94 CU94 CW94 CY94 DA94 DC94 DE94 DG94 DI94 DK94 DM94 DO94 DQ94 DS94 DU94 DW94 DY94 EA94 EC94 EE94 EG94 EI94 EK94 EM94 EO94 EQ94 ES94 EU94 EW94 EY94 FA94 FC94 FE94 FG94 I96 K96 M96 O96 Q96 S96 U96 W96 Y96 AA96 AC96 AE96 AG96 AI96 AK96 AM96 AO96 AQ96 AS96 AU96 AW96 AY96 BA96 BC96 BE96 BG96 BI96 BK96 BM96 BO96 BQ96 BS96 BU96 BW96 BY96 CA96 CC96 CE96 CG96 CI96 CK96 CM96 CO96 CQ96 CS96 CU96 CW96 CY96 DA96 DC96 DE96 DG96 DI96 DK96 DM96 DO96 DQ96 DS96 DU96 DW96 DY96 EA96 EC96 EE96 EG96 EI96 EK96 EM96 EO96 EQ96 ES96 EU96 EW96 EY96 FA96 FC96 FE96 FG96 I98 K98 M98 O98 Q98 S98 U98 W98 Y98 AA98 AC98 AE98 AG98 AI98 AK98 AM98 AO98 AQ98 AS98 AU98 AW98 AY98 BA98 BC98 BE98 BG98 BI98 BK98 BM98 BO98 BQ98 BS98 BU98 BW98 BY98 CA98 CC98 CE98 CG98 CI98 CK98 CM98 CO98 CQ98 CS98 CU98 CW98 CY98 DA98 DC98 DE98 DG98 DI98 DK98 DM98 DO98 DQ98 DS98 DU98 DW98 DY98 EA98 EC98 EE98 EG98 EI98 EK98 EM98 EO98 EQ98 ES98 EU98 EW98 EY98 FA98 FC98 FE98 FG98 I100 K100 M100 O100 Q100 S100 U100 W100 Y100 AA100 AC100 AE100 AG100 AI100 AK100 AM100 AO100 AQ100 AS100 AU100 AW100 AY100 BA100 BC100 BE100 BG100 BI100 BK100 BM100 BO100 BQ100 BS100 BU100 BW100 BY100 CA100 CC100 CE100 CG100 CI100 CK100 CM100 CO100 CQ100 CS100 CU100 CW100 CY100 DA100 DC100 DE100 DG100 DI100 DK100 DM100 DO100 DQ100 DS100 DU100 DW100 DY100 EA100 EC100 EE100 EG100 EI100 EK100 EM100 EO100 EQ100 ES100 EU100 EW100 EY100 FA100 FC100 FE100 FG100 I102 K102 M102 O102 Q102 S102 U102 W102 Y102 AA102 AC102 AE102 AG102 AI102 AK102 AM102 AO102 AQ102 AS102 AU102 AW102 AY102 BA102 BC102 BE102 BG102 BI102 BK102 BM102 BO102 BQ102 BS102 BU102 BW102 BY102 CA102 CC102 CE102 CG102 CI102 CK102 CM102 CO102 CQ102 CS102 CU102 CW102 CY102 DA102 DC102 DE102 DG102 DI102 DK102 DM102 DO102 DQ102 DS102 DU102 DW102 DY102 EA102 EC102 EE102 EG102 EI102 EK102 EM102 EO102 EQ102 ES102 EU102 EW102 EY102 FA102 FC102 FE102 FG102 I104 K104 M104 O104 Q104 S104 U104 W104 Y104 AA104 AC104 AE104 AG104 AI104 AK104 AM104 AO104 AQ104 AS104 AU104 AW104 AY104 BA104 BC104 BE104 BG104 BI104 BK104 BM104 BO104 BQ104 BS104 BU104 BW104 BY104 CA104 CC104 CE104 CG104 CI104 CK104 CM104 CO104 CQ104 CS104 CU104 CW104 CY104 DA104 DC104 DE104 DG104 DI104 DK104 DM104 DO104 DQ104 DS104 DU104 DW104 DY104 EA104 EC104 EE104 EG104 EI104 EK104 EM104 EO104 EQ104 ES104 EU104 EW104 EY104 FA104 FC104 FE104 FG104 I106 K106 M106 O106 Q106 S106 U106 W106 Y106 AA106 AC106 AE106 AG106 AI106 AK106 AM106 AO106 AQ106 AS106 AU106 AW106 AY106 BA106 BC106 BE106 BG106 BI106 BK106 BM106 BO106 BQ106 BS106 BU106 BW106 BY106 CA106 CC106 CE106 CG106 CI106 CK106 CM106 CO106 CQ106 CS106 CU106 CW106 CY106 DA106 DC106 DE106 DG106 DI106 DK106 DM106 DO106 DQ106 DS106 DU106 DW106 DY106 EA106 EC106 EE106 EG106 EI106 EK106 EM106 EO106 EQ106 ES106 EU106 EW106 EY106 FA106 FC106 FE106 FG106">
    <cfRule type="expression" dxfId="189" priority="7">
      <formula>I$2&gt;0</formula>
    </cfRule>
  </conditionalFormatting>
  <conditionalFormatting sqref="I7 K7 M7 O7 Q7 S7 U7 W7 Y7 AA7 AC7 AE7 AG7 AI7 AK7 AM7 AO7 AQ7 AS7 AU7 AW7 AY7 BA7 BC7 BE7 BG7 BI7 BK7 BM7 BO7 BQ7 BS7 BU7 BW7 BY7 CA7 CC7 CE7 CG7 CI7 CK7 CM7 CO7 CQ7 CS7 CU7 CW7 CY7 DA7 DC7 DE7 DG7 DI7 DK7 DM7 DO7 DQ7 DS7 DU7 DW7 DY7 EA7 EC7 EE7 EG7 EI7 EK7 EM7 EO7 EQ7 ES7 EU7 EW7 EY7 FA7 FC7 FE7 FG7">
    <cfRule type="expression" dxfId="188" priority="10">
      <formula>I$2</formula>
    </cfRule>
  </conditionalFormatting>
  <conditionalFormatting sqref="I8 K8 M8 O8 Q8 S8 U8 W8 Y8 AA8 AC8 AE8 AG8 AI8 AK8 AM8 AO8 AQ8 AS8 AU8 AW8 AY8 BA8 BC8 BE8 BG8 BI8 BK8 BM8 BO8 BQ8 BS8 BU8 BW8 BY8 CA8 CC8 CE8 CG8 CI8 CK8 CM8 CO8 CQ8 CS8 CU8 CW8 CY8 DA8 DC8 DE8 DG8 DI8 DK8 DM8 DO8 DQ8 DS8 DU8 DW8 DY8 EA8 EC8 EE8 EG8 EI8 EK8 EM8 EO8 EQ8 ES8 EU8 EW8 EY8 FA8 FC8 FE8 FG8">
    <cfRule type="expression" dxfId="187" priority="9">
      <formula>I$2&gt;0</formula>
    </cfRule>
  </conditionalFormatting>
  <conditionalFormatting sqref="J7:J106 L7:L106 N7:N106 P7:P106 R7:R106 T7:T106 V7:V106 X7:X106 Z7:Z106 AB7:AB106 AD7:AD106 AF7:AF106 AH7:AH106 AJ7:AJ106 AL7:AL106 AN7:AN106 AP7:AP106 AR7:AR106 AT7:AT106 AV7:AV106 AX7:AX106 AZ7:AZ106 BB7:BB106 BD7:BD106 BF7:BF106 BH7:BH106 BJ7:BJ106 BL7:BL106 BN7:BN106 BP7:BP106 BR7:BR106 BT7:BT106 BV7:BV106 BX7:BX106 BZ7:BZ106 CB7:CB106 CD7:CD106 CF7:CF106 CH7:CH106 CJ7:CJ106 CL7:CL106 CN7:CN106 CP7:CP106 CR7:CR106 CT7:CT106 CV7:CV106 CX7:CX106 CZ7:CZ106 DB7:DB106 DD7:DD106 DF7:DF106 DH7:DH106 DJ7:DJ106 DL7:DL106 DN7:DN106 DP7:DP106 DR7:DR106 DT7:DT106 DV7:DV106 DX7:DX106 DZ7:DZ106 EB7:EB106 ED7:ED106 EF7:EF106 EH7:EH106 EJ7:EJ106 EL7:EL106 EN7:EN106 EP7:EP106 ER7:ER106 ET7:ET106 EV7:EV106 EX7:EX106 EZ7:EZ106 FB7:FB106 FD7:FD106 FF7:FF106 FH7:FH106">
    <cfRule type="expression" dxfId="186" priority="6">
      <formula>AND(J$2&gt;0,J7&gt;0)</formula>
    </cfRule>
  </conditionalFormatting>
  <conditionalFormatting sqref="J7:J106 L7:L106 N7:N106 P7:P106 R7:R106 T7:T106 V7:V106 X7:X106 Z7:Z106 AB7:AB106 AD7:AD106 AF7:AF106 AH7:AH106 AJ7:AJ106 AL7:AL106 AN7:AN106 AP7:AP106 AR7:AR106 AT7:AT106 AV7:AV106 AX7:AX106 AZ7:AZ106 BB7:BB106 BD7:BD106 BF7:BF106 BH7:BH106 BJ7:BJ106 BL7:BL106 BN7:BN106 BP7:BP106 BR7:BR106 BT7:BT106 BV7:BV106 BX7:BX106 BZ7:BZ106 CB7:CB106 CD7:CD106 CF7:CF106 CH7:CH106 CJ7:CJ106 CL7:CL106 CN7:CN106 CP7:CP106 CR7:CR106 CT7:CT106 CV7:CV106 CX7:CX106 CZ7:CZ106 DB7:DB106 DD7:DD106 DF7:DF106 DH7:DH106 DJ7:DJ106 DL7:DL106 DN7:DN106 DP7:DP106 DR7:DR106 DT7:DT106 DV7:DV106 DX7:DX106 DZ7:DZ106 EB7:EB106 ED7:ED106 EF7:EF106 EH7:EH106 EJ7:EJ106 EL7:EL106 EN7:EN106 EP7:EP106 ER7:ER106 ET7:ET106 EV7:EV106 EX7:EX106 EZ7:EZ106 FB7:FB106 FD7:FD106 FF7:FF106 FH7:FH106">
    <cfRule type="expression" dxfId="185" priority="5">
      <formula>AND(J$2&gt;0,J7=0)</formula>
    </cfRule>
  </conditionalFormatting>
  <conditionalFormatting sqref="G7">
    <cfRule type="expression" dxfId="184" priority="4">
      <formula>G$2</formula>
    </cfRule>
  </conditionalFormatting>
  <conditionalFormatting sqref="G8">
    <cfRule type="expression" dxfId="183" priority="3">
      <formula>G$2&gt;0</formula>
    </cfRule>
  </conditionalFormatting>
  <conditionalFormatting sqref="G9 G11 G13 G15 G17 G19 G21 G23 G25 G27 G29 G31 G33 G35 G37 G39 G41 G43 G45 G47 G49 G51 G53 G55 G57 G59 G61 G63 G65 G67 G69 G71 G73 G75">
    <cfRule type="expression" dxfId="182" priority="2">
      <formula>G$2</formula>
    </cfRule>
  </conditionalFormatting>
  <conditionalFormatting sqref="G10 G12 G14 G16 G18 G20 G22 G24 G26 G28 G30 G32 G34 G36 G38 G40 G42 G44 G46 G48 G50 G52 G54 G56 G58 G60 G62 G64 G66 G68 G70 G72 G74 G76">
    <cfRule type="expression" dxfId="181" priority="1">
      <formula>G$2&gt;0</formula>
    </cfRule>
  </conditionalFormatting>
  <pageMargins left="0.7" right="0.7" top="0.75" bottom="0.75" header="0.3" footer="0.3"/>
  <pageSetup paperSize="9"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tabColor rgb="FFFFC000"/>
  </sheetPr>
  <dimension ref="B1:BJ80"/>
  <sheetViews>
    <sheetView showGridLines="0" tabSelected="1" zoomScaleNormal="100" zoomScaleSheetLayoutView="100" workbookViewId="0">
      <pane ySplit="3" topLeftCell="A60" activePane="bottomLeft" state="frozen"/>
      <selection activeCell="C1" sqref="C1"/>
      <selection pane="bottomLeft" activeCell="K2" sqref="K2:M2"/>
    </sheetView>
  </sheetViews>
  <sheetFormatPr baseColWidth="10" defaultColWidth="11.5703125" defaultRowHeight="16.5" x14ac:dyDescent="0.3"/>
  <cols>
    <col min="1" max="1" width="2.7109375" style="44" customWidth="1"/>
    <col min="2" max="2" width="10.28515625" style="108" customWidth="1"/>
    <col min="3" max="3" width="3.28515625" style="44" customWidth="1"/>
    <col min="4" max="4" width="14.28515625" style="44" customWidth="1"/>
    <col min="5" max="5" width="5.85546875" style="44" customWidth="1"/>
    <col min="6" max="7" width="5" style="44" customWidth="1"/>
    <col min="8" max="8" width="6" style="44" customWidth="1"/>
    <col min="9" max="9" width="4.7109375" style="44" customWidth="1"/>
    <col min="10" max="12" width="5.28515625" style="44" customWidth="1"/>
    <col min="13" max="13" width="4.7109375" style="44" customWidth="1"/>
    <col min="14" max="16" width="5.7109375" style="44" customWidth="1"/>
    <col min="17" max="19" width="6.7109375" style="44" customWidth="1"/>
    <col min="20" max="20" width="5.7109375" style="44" customWidth="1"/>
    <col min="21" max="22" width="4.28515625" style="44" customWidth="1"/>
    <col min="23" max="24" width="4.42578125" style="44" customWidth="1"/>
    <col min="25" max="26" width="4.28515625" style="44" customWidth="1"/>
    <col min="27" max="27" width="7.7109375" style="44" customWidth="1"/>
    <col min="28" max="30" width="6.28515625" style="44" customWidth="1"/>
    <col min="31" max="31" width="3.42578125" style="44" customWidth="1"/>
    <col min="32" max="32" width="2.7109375" style="108" customWidth="1"/>
    <col min="33" max="33" width="14.42578125" style="44" customWidth="1"/>
    <col min="34" max="34" width="5.85546875" style="44" customWidth="1"/>
    <col min="35" max="36" width="5" style="44" customWidth="1"/>
    <col min="37" max="37" width="5.5703125" style="44" customWidth="1"/>
    <col min="38" max="38" width="5.42578125" style="44" customWidth="1"/>
    <col min="39" max="39" width="5.28515625" style="44" customWidth="1"/>
    <col min="40" max="40" width="6.28515625" style="44" customWidth="1"/>
    <col min="41" max="41" width="5" style="44" customWidth="1"/>
    <col min="42" max="42" width="5.28515625" style="44" customWidth="1"/>
    <col min="43" max="43" width="5.7109375" style="44" customWidth="1"/>
    <col min="44" max="45" width="6.28515625" style="44" customWidth="1"/>
    <col min="46" max="46" width="5.28515625" style="44" customWidth="1"/>
    <col min="47" max="47" width="5.7109375" style="44" customWidth="1"/>
    <col min="48" max="49" width="6.28515625" style="44" customWidth="1"/>
    <col min="50" max="50" width="2.85546875" style="44" customWidth="1"/>
    <col min="51" max="51" width="5.5703125" style="44" customWidth="1"/>
    <col min="52" max="52" width="4.5703125" style="44" customWidth="1"/>
    <col min="53" max="53" width="5.5703125" style="44" customWidth="1"/>
    <col min="54" max="54" width="6.5703125" style="44" customWidth="1"/>
    <col min="55" max="55" width="5.5703125" style="44" customWidth="1"/>
    <col min="56" max="56" width="6.42578125" style="44" customWidth="1"/>
    <col min="57" max="57" width="5.7109375" style="44" customWidth="1"/>
    <col min="58" max="58" width="5.5703125" style="44" customWidth="1"/>
    <col min="59" max="59" width="6.28515625" style="44" customWidth="1"/>
    <col min="60" max="60" width="2.7109375" style="44" customWidth="1"/>
    <col min="61" max="61" width="3.85546875" style="44" customWidth="1"/>
    <col min="62" max="62" width="11.5703125" style="108"/>
    <col min="63" max="16384" width="11.5703125" style="44"/>
  </cols>
  <sheetData>
    <row r="1" spans="3:62" ht="17.25" thickBot="1" x14ac:dyDescent="0.35"/>
    <row r="2" spans="3:62" ht="43.9" customHeight="1" thickBot="1" x14ac:dyDescent="0.35">
      <c r="C2" s="1093" t="s">
        <v>557</v>
      </c>
      <c r="D2" s="1093"/>
      <c r="E2" s="1093"/>
      <c r="F2" s="1093"/>
      <c r="G2" s="1093"/>
      <c r="H2" s="1093"/>
      <c r="I2" s="1093"/>
      <c r="J2" s="1093"/>
      <c r="K2" s="1094">
        <v>45958</v>
      </c>
      <c r="L2" s="1094"/>
      <c r="M2" s="1094"/>
      <c r="O2" s="1100" t="str">
        <f>+CONCATENATE("Corresponde al Reporte N° ",AP2)</f>
        <v>Corresponde al Reporte N° 12</v>
      </c>
      <c r="P2" s="1100"/>
      <c r="Q2" s="1100"/>
      <c r="R2" s="1100"/>
      <c r="S2" s="1100"/>
      <c r="T2" s="1100"/>
      <c r="V2" s="1072" t="s">
        <v>574</v>
      </c>
      <c r="W2" s="1072"/>
      <c r="X2" s="1072"/>
      <c r="Y2" s="1072"/>
      <c r="Z2" s="1072"/>
      <c r="AA2" s="1072"/>
      <c r="AF2" s="44"/>
      <c r="AP2" s="408">
        <f>+IF(K2="-",0,HLOOKUP(K2,LODO!$E$4:$CF$5,2,FALSE))</f>
        <v>12</v>
      </c>
      <c r="AQ2" s="409" t="str">
        <f>+HLOOKUP(PROGRAMA!D6,'LP-Servicios'!$H$2:$Q$3,2,FALSE)</f>
        <v>ARS</v>
      </c>
    </row>
    <row r="3" spans="3:62" ht="4.9000000000000004" customHeight="1" x14ac:dyDescent="0.3"/>
    <row r="4" spans="3:62" ht="4.9000000000000004" customHeight="1" x14ac:dyDescent="0.3"/>
    <row r="5" spans="3:62" hidden="1" x14ac:dyDescent="0.3"/>
    <row r="6" spans="3:62" ht="57" customHeight="1" x14ac:dyDescent="0.4">
      <c r="D6" s="68" t="s">
        <v>502</v>
      </c>
      <c r="G6" s="27"/>
      <c r="Z6" s="1103"/>
      <c r="AA6" s="1103"/>
      <c r="AB6" s="1103"/>
      <c r="AC6" s="1103"/>
      <c r="AD6" s="1103"/>
      <c r="AG6" s="68" t="str">
        <f>+D6</f>
        <v>Parte Diario Control de Sólidos</v>
      </c>
      <c r="AJ6" s="27"/>
      <c r="BC6" s="1103"/>
      <c r="BD6" s="1103"/>
      <c r="BE6" s="1103"/>
      <c r="BF6" s="1103"/>
      <c r="BG6" s="1103"/>
    </row>
    <row r="7" spans="3:62" ht="14.45" customHeight="1" x14ac:dyDescent="0.3">
      <c r="D7" s="1103"/>
      <c r="E7" s="1103"/>
      <c r="F7" s="1103"/>
      <c r="G7" s="1103"/>
      <c r="H7" s="1103"/>
      <c r="I7" s="1103"/>
      <c r="J7" s="1103"/>
      <c r="K7" s="1103"/>
      <c r="L7" s="1103"/>
      <c r="M7" s="1103"/>
      <c r="N7" s="1103"/>
      <c r="O7" s="1103"/>
      <c r="P7" s="1103"/>
      <c r="Q7" s="1103"/>
      <c r="R7" s="1103"/>
      <c r="S7" s="1103"/>
      <c r="T7" s="1103"/>
      <c r="U7" s="1103"/>
      <c r="V7" s="1103"/>
      <c r="W7" s="1103"/>
      <c r="X7" s="1103"/>
      <c r="Y7" s="1103"/>
      <c r="Z7" s="1103"/>
      <c r="AA7" s="1103"/>
      <c r="AB7" s="1103"/>
      <c r="AC7" s="1103"/>
      <c r="AD7" s="1103"/>
      <c r="AG7" s="1103"/>
      <c r="AH7" s="1103"/>
      <c r="AI7" s="1103"/>
      <c r="AJ7" s="1103"/>
      <c r="AK7" s="1103"/>
      <c r="AL7" s="1103"/>
      <c r="AM7" s="1103"/>
      <c r="AN7" s="1103"/>
      <c r="AO7" s="1103"/>
      <c r="AP7" s="1103"/>
      <c r="AQ7" s="1103"/>
      <c r="AR7" s="1103"/>
      <c r="AS7" s="1103"/>
      <c r="AT7" s="1103"/>
      <c r="AU7" s="1103"/>
      <c r="AV7" s="1103"/>
      <c r="AW7" s="1103"/>
      <c r="AX7" s="1103"/>
      <c r="AY7" s="1103"/>
      <c r="AZ7" s="1103"/>
      <c r="BA7" s="1103"/>
      <c r="BB7" s="1103"/>
      <c r="BC7" s="1103"/>
      <c r="BD7" s="1103"/>
      <c r="BE7" s="1103"/>
      <c r="BF7" s="1103"/>
      <c r="BG7" s="1103"/>
    </row>
    <row r="8" spans="3:62" ht="28.9" customHeight="1" x14ac:dyDescent="0.35">
      <c r="D8" s="28" t="str">
        <f>+CONCATENATE("Reporte Nº ",AP2)</f>
        <v>Reporte Nº 12</v>
      </c>
      <c r="G8" s="29"/>
      <c r="J8" s="28" t="s">
        <v>332</v>
      </c>
      <c r="L8" s="1099">
        <f>+K2</f>
        <v>45958</v>
      </c>
      <c r="M8" s="1099"/>
      <c r="N8" s="1099"/>
      <c r="V8" s="1073" t="s">
        <v>338</v>
      </c>
      <c r="W8" s="1073"/>
      <c r="X8" s="1073"/>
      <c r="Y8" s="1073"/>
      <c r="Z8" s="1073"/>
      <c r="AA8" s="1073"/>
      <c r="AB8" s="1073"/>
      <c r="AC8" s="1076" t="str">
        <f>+CONCATENATE(HLOOKUP(AP2,GENERALES!$E$3:$CF$8,6,FALSE)," m")</f>
        <v>5121 m</v>
      </c>
      <c r="AD8" s="1076"/>
      <c r="AG8" s="28" t="str">
        <f>+D8</f>
        <v>Reporte Nº 12</v>
      </c>
      <c r="AJ8" s="29"/>
      <c r="AM8" s="28" t="s">
        <v>332</v>
      </c>
      <c r="AO8" s="1099">
        <f>+L8</f>
        <v>45958</v>
      </c>
      <c r="AP8" s="1099"/>
      <c r="AQ8" s="1099"/>
      <c r="AY8" s="1073" t="s">
        <v>338</v>
      </c>
      <c r="AZ8" s="1073"/>
      <c r="BA8" s="1073"/>
      <c r="BB8" s="1073"/>
      <c r="BC8" s="1073"/>
      <c r="BD8" s="1073"/>
      <c r="BE8" s="1073"/>
      <c r="BF8" s="1076" t="str">
        <f>+AC8</f>
        <v>5121 m</v>
      </c>
      <c r="BG8" s="1076"/>
    </row>
    <row r="9" spans="3:62" ht="12" customHeight="1" thickBot="1" x14ac:dyDescent="0.4">
      <c r="D9" s="28"/>
      <c r="G9" s="29"/>
      <c r="AB9" s="30"/>
      <c r="AD9" s="30"/>
      <c r="AG9" s="28"/>
      <c r="AJ9" s="29"/>
      <c r="BE9" s="30"/>
      <c r="BG9" s="30"/>
    </row>
    <row r="10" spans="3:62" ht="19.5" thickTop="1" thickBot="1" x14ac:dyDescent="0.35">
      <c r="D10" s="1080" t="s">
        <v>333</v>
      </c>
      <c r="E10" s="1080"/>
      <c r="F10" s="1080"/>
      <c r="G10" s="1095" t="str">
        <f>+PROGRAMA!D6</f>
        <v>TECPETROL</v>
      </c>
      <c r="H10" s="1095"/>
      <c r="I10" s="1095"/>
      <c r="J10" s="1095"/>
      <c r="K10" s="1095"/>
      <c r="L10" s="1095"/>
      <c r="M10" s="1096"/>
      <c r="N10" s="1080" t="s">
        <v>89</v>
      </c>
      <c r="O10" s="1080"/>
      <c r="P10" s="1080"/>
      <c r="Q10" s="1080"/>
      <c r="R10" s="1078" t="str">
        <f>+HLOOKUP(AP2,GENERALES!$E$3:$CF$4,2,FALSE)</f>
        <v>MANIOBRA</v>
      </c>
      <c r="S10" s="1078"/>
      <c r="T10" s="1078"/>
      <c r="U10" s="1079"/>
      <c r="V10" s="1080" t="s">
        <v>65</v>
      </c>
      <c r="W10" s="1104"/>
      <c r="X10" s="1104"/>
      <c r="Y10" s="1104"/>
      <c r="Z10" s="1105"/>
      <c r="AA10" s="1090" t="str">
        <f>+PROGRAMA!D10</f>
        <v>NABORS</v>
      </c>
      <c r="AB10" s="1078"/>
      <c r="AC10" s="1078"/>
      <c r="AD10" s="1078"/>
      <c r="AG10" s="1080" t="s">
        <v>333</v>
      </c>
      <c r="AH10" s="1080"/>
      <c r="AI10" s="1080"/>
      <c r="AJ10" s="1095" t="str">
        <f>+G10</f>
        <v>TECPETROL</v>
      </c>
      <c r="AK10" s="1095"/>
      <c r="AL10" s="1095"/>
      <c r="AM10" s="1095"/>
      <c r="AN10" s="1095"/>
      <c r="AO10" s="1095"/>
      <c r="AP10" s="1096"/>
      <c r="AQ10" s="1080" t="s">
        <v>89</v>
      </c>
      <c r="AR10" s="1080"/>
      <c r="AS10" s="1080"/>
      <c r="AT10" s="1080"/>
      <c r="AU10" s="1078" t="str">
        <f>+R10</f>
        <v>MANIOBRA</v>
      </c>
      <c r="AV10" s="1078"/>
      <c r="AW10" s="1078"/>
      <c r="AX10" s="1079"/>
      <c r="AY10" s="870" t="s">
        <v>65</v>
      </c>
      <c r="AZ10" s="109"/>
      <c r="BA10" s="109"/>
      <c r="BB10" s="109"/>
      <c r="BC10" s="871" t="str">
        <f>+AA10</f>
        <v>NABORS</v>
      </c>
      <c r="BE10" s="110"/>
      <c r="BF10" s="110"/>
      <c r="BG10" s="110"/>
    </row>
    <row r="11" spans="3:62" ht="18" thickTop="1" thickBot="1" x14ac:dyDescent="0.35">
      <c r="D11" s="1080" t="s">
        <v>334</v>
      </c>
      <c r="E11" s="1080"/>
      <c r="F11" s="1080"/>
      <c r="G11" s="1078" t="str">
        <f>+PROGRAMA!D7</f>
        <v>TPT.NQ.FP-1397(h) AISL</v>
      </c>
      <c r="H11" s="1078"/>
      <c r="I11" s="1078"/>
      <c r="J11" s="1078"/>
      <c r="K11" s="1078"/>
      <c r="L11" s="1078"/>
      <c r="M11" s="1079"/>
      <c r="N11" s="1080" t="s">
        <v>335</v>
      </c>
      <c r="O11" s="1080"/>
      <c r="P11" s="1080"/>
      <c r="Q11" s="1080"/>
      <c r="R11" s="1097">
        <f>+GENERALES!E6</f>
        <v>45947</v>
      </c>
      <c r="S11" s="1097"/>
      <c r="T11" s="1097"/>
      <c r="U11" s="1098"/>
      <c r="V11" s="1080" t="s">
        <v>336</v>
      </c>
      <c r="W11" s="1104"/>
      <c r="X11" s="1104"/>
      <c r="Y11" s="1104"/>
      <c r="Z11" s="1105"/>
      <c r="AA11" s="1090" t="str">
        <f>+PROGRAMA!D11</f>
        <v>F-36</v>
      </c>
      <c r="AB11" s="1078"/>
      <c r="AC11" s="1078"/>
      <c r="AD11" s="1078"/>
      <c r="AG11" s="1080" t="s">
        <v>334</v>
      </c>
      <c r="AH11" s="1080"/>
      <c r="AI11" s="1080"/>
      <c r="AJ11" s="1078" t="str">
        <f>+G11</f>
        <v>TPT.NQ.FP-1397(h) AISL</v>
      </c>
      <c r="AK11" s="1078"/>
      <c r="AL11" s="1078"/>
      <c r="AM11" s="1078"/>
      <c r="AN11" s="1078"/>
      <c r="AO11" s="1078"/>
      <c r="AP11" s="1079"/>
      <c r="AQ11" s="1080" t="s">
        <v>335</v>
      </c>
      <c r="AR11" s="1080"/>
      <c r="AS11" s="1080"/>
      <c r="AT11" s="1080"/>
      <c r="AU11" s="1097">
        <f>+R11</f>
        <v>45947</v>
      </c>
      <c r="AV11" s="1097"/>
      <c r="AW11" s="1097"/>
      <c r="AX11" s="1098"/>
      <c r="AY11" s="870" t="s">
        <v>336</v>
      </c>
      <c r="AZ11" s="109"/>
      <c r="BA11" s="109"/>
      <c r="BB11" s="109"/>
      <c r="BC11" s="871" t="str">
        <f>+AA11</f>
        <v>F-36</v>
      </c>
      <c r="BE11" s="110"/>
      <c r="BF11" s="110"/>
      <c r="BG11" s="110"/>
    </row>
    <row r="12" spans="3:62" ht="18" thickTop="1" thickBot="1" x14ac:dyDescent="0.35">
      <c r="D12" s="1080" t="s">
        <v>337</v>
      </c>
      <c r="E12" s="1080"/>
      <c r="F12" s="1080"/>
      <c r="G12" s="1078" t="str">
        <f>+PROGRAMA!D8</f>
        <v>FORTIN DE PIEDRA</v>
      </c>
      <c r="H12" s="1078"/>
      <c r="I12" s="1078"/>
      <c r="J12" s="1078"/>
      <c r="K12" s="1078"/>
      <c r="L12" s="1078"/>
      <c r="M12" s="1079"/>
      <c r="N12" s="1080" t="s">
        <v>63</v>
      </c>
      <c r="O12" s="1080"/>
      <c r="P12" s="1080"/>
      <c r="Q12" s="1080"/>
      <c r="R12" s="1078" t="str">
        <f>+PROGRAMA!D9</f>
        <v>NEUQUÉN</v>
      </c>
      <c r="S12" s="1078"/>
      <c r="T12" s="1078"/>
      <c r="U12" s="1079"/>
      <c r="V12" s="1080" t="s">
        <v>536</v>
      </c>
      <c r="W12" s="1104"/>
      <c r="X12" s="1104"/>
      <c r="Y12" s="1104"/>
      <c r="Z12" s="1105"/>
      <c r="AA12" s="1090" t="str">
        <f>+VLOOKUP($AP$2,PERSONAL!$C$6:$N$85,10,FALSE)</f>
        <v>RODRIGO MUJICA.</v>
      </c>
      <c r="AB12" s="1078"/>
      <c r="AC12" s="1078"/>
      <c r="AD12" s="1078"/>
      <c r="AG12" s="1080" t="s">
        <v>337</v>
      </c>
      <c r="AH12" s="1080"/>
      <c r="AI12" s="1080"/>
      <c r="AJ12" s="1078" t="str">
        <f>+G12</f>
        <v>FORTIN DE PIEDRA</v>
      </c>
      <c r="AK12" s="1078"/>
      <c r="AL12" s="1078"/>
      <c r="AM12" s="1078"/>
      <c r="AN12" s="1078"/>
      <c r="AO12" s="1078"/>
      <c r="AP12" s="1079"/>
      <c r="AQ12" s="1080" t="s">
        <v>63</v>
      </c>
      <c r="AR12" s="1080"/>
      <c r="AS12" s="1080"/>
      <c r="AT12" s="1080"/>
      <c r="AU12" s="1078" t="str">
        <f>+R12</f>
        <v>NEUQUÉN</v>
      </c>
      <c r="AV12" s="1078"/>
      <c r="AW12" s="1078"/>
      <c r="AX12" s="1079"/>
      <c r="AY12" s="870" t="s">
        <v>536</v>
      </c>
      <c r="AZ12" s="109"/>
      <c r="BA12" s="109"/>
      <c r="BB12" s="109"/>
      <c r="BC12" s="871" t="str">
        <f>+AA12</f>
        <v>RODRIGO MUJICA.</v>
      </c>
      <c r="BD12" s="111"/>
      <c r="BE12" s="111"/>
      <c r="BF12" s="111"/>
      <c r="BG12" s="111"/>
    </row>
    <row r="13" spans="3:62" ht="10.9" customHeight="1" thickTop="1" x14ac:dyDescent="0.3">
      <c r="D13" s="65"/>
      <c r="E13" s="65"/>
      <c r="F13" s="65"/>
      <c r="G13" s="64"/>
      <c r="H13" s="64"/>
      <c r="I13" s="64"/>
      <c r="J13" s="64"/>
      <c r="K13" s="65"/>
      <c r="L13" s="65"/>
      <c r="M13" s="65"/>
      <c r="N13" s="65"/>
      <c r="O13" s="65"/>
      <c r="P13" s="65"/>
      <c r="Q13" s="65"/>
      <c r="R13" s="64"/>
      <c r="S13" s="64"/>
      <c r="T13" s="64"/>
      <c r="U13" s="64"/>
      <c r="V13" s="65"/>
      <c r="W13" s="65"/>
      <c r="X13" s="65"/>
      <c r="Y13" s="64"/>
      <c r="Z13" s="64"/>
      <c r="AA13" s="64"/>
      <c r="AB13" s="64"/>
      <c r="AC13" s="65"/>
      <c r="AD13" s="65"/>
      <c r="AG13" s="65"/>
      <c r="AH13" s="65"/>
      <c r="AI13" s="65"/>
      <c r="AJ13" s="64"/>
      <c r="AK13" s="64"/>
      <c r="AL13" s="64"/>
      <c r="AM13" s="64"/>
      <c r="AN13" s="65"/>
      <c r="AO13" s="65"/>
      <c r="AP13" s="65"/>
      <c r="AQ13" s="65"/>
      <c r="AR13" s="65"/>
      <c r="AS13" s="65"/>
      <c r="AT13" s="65"/>
      <c r="AU13" s="64"/>
      <c r="AV13" s="64"/>
      <c r="AW13" s="64"/>
      <c r="AX13" s="64"/>
      <c r="AY13" s="65"/>
      <c r="AZ13" s="65"/>
      <c r="BA13" s="65"/>
      <c r="BB13" s="64"/>
      <c r="BC13" s="64"/>
      <c r="BD13" s="64"/>
      <c r="BE13" s="64"/>
      <c r="BF13" s="65"/>
      <c r="BG13" s="65"/>
    </row>
    <row r="14" spans="3:62" ht="10.9" customHeight="1" thickBot="1" x14ac:dyDescent="0.35">
      <c r="G14" s="43"/>
      <c r="H14" s="43"/>
      <c r="I14" s="43"/>
      <c r="J14" s="43"/>
      <c r="R14" s="43"/>
      <c r="S14" s="43"/>
      <c r="T14" s="43"/>
      <c r="U14" s="43"/>
      <c r="Y14" s="43"/>
      <c r="Z14" s="43"/>
      <c r="AA14" s="43"/>
      <c r="AB14" s="43"/>
      <c r="AJ14" s="43"/>
      <c r="AK14" s="43"/>
      <c r="AL14" s="43"/>
      <c r="AM14" s="43"/>
      <c r="AU14" s="43"/>
      <c r="AV14" s="43"/>
      <c r="AW14" s="43"/>
      <c r="AX14" s="43"/>
      <c r="BB14" s="43"/>
      <c r="BC14" s="43"/>
      <c r="BD14" s="43"/>
      <c r="BE14" s="43"/>
    </row>
    <row r="15" spans="3:62" ht="16.899999999999999" customHeight="1" thickBot="1" x14ac:dyDescent="0.35">
      <c r="D15" s="1086" t="s">
        <v>503</v>
      </c>
      <c r="E15" s="1086"/>
      <c r="F15" s="1086"/>
      <c r="G15" s="1086"/>
      <c r="H15" s="1086"/>
      <c r="I15" s="320"/>
      <c r="J15" s="1081" t="s">
        <v>346</v>
      </c>
      <c r="K15" s="1082"/>
      <c r="L15" s="1082"/>
      <c r="M15" s="1082"/>
      <c r="N15" s="1082"/>
      <c r="O15" s="1082"/>
      <c r="P15" s="1082"/>
      <c r="Q15" s="1082"/>
      <c r="R15" s="1082"/>
      <c r="S15" s="1082"/>
      <c r="T15" s="1082"/>
      <c r="U15" s="1088" t="s">
        <v>368</v>
      </c>
      <c r="V15" s="1088"/>
      <c r="W15" s="1088"/>
      <c r="X15" s="1088"/>
      <c r="Y15" s="1088"/>
      <c r="Z15" s="1088"/>
      <c r="AA15" s="1091" t="s">
        <v>366</v>
      </c>
      <c r="AB15" s="1092"/>
      <c r="AC15" s="1092"/>
      <c r="AD15" s="1092"/>
      <c r="AE15" s="31"/>
      <c r="AG15" s="1126" t="s">
        <v>764</v>
      </c>
      <c r="AH15" s="1124" t="s">
        <v>763</v>
      </c>
      <c r="AI15" s="1119" t="s">
        <v>403</v>
      </c>
      <c r="AJ15" s="1120"/>
      <c r="AK15" s="1120"/>
      <c r="AL15" s="1120"/>
      <c r="AM15" s="1120"/>
      <c r="AN15" s="1120"/>
      <c r="AO15" s="1121"/>
      <c r="AP15" s="1129" t="s">
        <v>408</v>
      </c>
      <c r="AQ15" s="1129"/>
      <c r="AR15" s="1129"/>
      <c r="AS15" s="1129"/>
      <c r="AT15" s="1129" t="s">
        <v>398</v>
      </c>
      <c r="AU15" s="1129"/>
      <c r="AV15" s="1129"/>
      <c r="AW15" s="1129"/>
      <c r="AX15" s="321"/>
      <c r="AY15" s="1117" t="s">
        <v>409</v>
      </c>
      <c r="AZ15" s="1117"/>
      <c r="BA15" s="1117"/>
      <c r="BB15" s="1117"/>
      <c r="BC15" s="1117"/>
      <c r="BD15" s="1117"/>
      <c r="BE15" s="1117"/>
      <c r="BF15" s="1117"/>
      <c r="BG15" s="1117"/>
      <c r="BH15" s="31"/>
    </row>
    <row r="16" spans="3:62" ht="16.899999999999999" customHeight="1" thickBot="1" x14ac:dyDescent="0.35">
      <c r="D16" s="1089" t="s">
        <v>119</v>
      </c>
      <c r="E16" s="1089"/>
      <c r="F16" s="1015">
        <f>+HLOOKUP($AP$2,GENERALES!$E$5:$CF$14,GENERALES!C9,FALSE)</f>
        <v>0</v>
      </c>
      <c r="G16" s="1015"/>
      <c r="H16" s="85"/>
      <c r="I16" s="46"/>
      <c r="J16" s="1083" t="s">
        <v>347</v>
      </c>
      <c r="K16" s="1084"/>
      <c r="L16" s="1084"/>
      <c r="M16" s="1084"/>
      <c r="N16" s="1085" t="s">
        <v>351</v>
      </c>
      <c r="O16" s="1085"/>
      <c r="P16" s="1087" t="s">
        <v>352</v>
      </c>
      <c r="Q16" s="1087"/>
      <c r="R16" s="1087"/>
      <c r="S16" s="868" t="s">
        <v>354</v>
      </c>
      <c r="T16" s="869" t="s">
        <v>355</v>
      </c>
      <c r="U16" s="1077" t="s">
        <v>359</v>
      </c>
      <c r="V16" s="1077"/>
      <c r="W16" s="1077" t="s">
        <v>360</v>
      </c>
      <c r="X16" s="1077"/>
      <c r="Y16" s="1077" t="s">
        <v>367</v>
      </c>
      <c r="Z16" s="1077"/>
      <c r="AA16" s="868" t="s">
        <v>363</v>
      </c>
      <c r="AB16" s="868" t="s">
        <v>364</v>
      </c>
      <c r="AC16" s="868" t="s">
        <v>365</v>
      </c>
      <c r="AD16" s="74" t="s">
        <v>407</v>
      </c>
      <c r="AE16" s="69"/>
      <c r="AG16" s="1127"/>
      <c r="AH16" s="1125"/>
      <c r="AI16" s="1122"/>
      <c r="AJ16" s="1117"/>
      <c r="AK16" s="1117"/>
      <c r="AL16" s="1117"/>
      <c r="AM16" s="1117"/>
      <c r="AN16" s="1117"/>
      <c r="AO16" s="1123"/>
      <c r="AP16" s="1128" t="s">
        <v>405</v>
      </c>
      <c r="AQ16" s="1128"/>
      <c r="AR16" s="1128" t="str">
        <f>+CONCATENATE("COSTO, ",AQ2)</f>
        <v>COSTO, ARS</v>
      </c>
      <c r="AS16" s="1128"/>
      <c r="AT16" s="1128" t="s">
        <v>405</v>
      </c>
      <c r="AU16" s="1128"/>
      <c r="AV16" s="1128" t="str">
        <f>+CONCATENATE("COSTO, ",AQ2)</f>
        <v>COSTO, ARS</v>
      </c>
      <c r="AW16" s="1128"/>
      <c r="AX16" s="59"/>
      <c r="AY16" s="1118" t="str">
        <f>+VLOOKUP($AP$2,PERSONAL!$C$6:$N$85,11,FALSE)</f>
        <v>Se realiza movimiento de fluido entre Piletas Auxiliares. Se recibe en pileta de Contingencia desplazamiento. Se completa circuito de Auxiliar n°3. Se recibe en Pileta Preparadora lodo de intermedia Nabors. Se realiza Mantenimiento Preventivo a Decanter n°3. Trasvaso lodo desde pileta de contingencia N°1 hacia pileta auxiliar N°3, y lodo de pileta de contingencia N°2 hacia pileta preparadora.</v>
      </c>
      <c r="AZ16" s="1118"/>
      <c r="BA16" s="1118"/>
      <c r="BB16" s="1118"/>
      <c r="BC16" s="1118"/>
      <c r="BD16" s="1118"/>
      <c r="BE16" s="1118"/>
      <c r="BF16" s="1118"/>
      <c r="BG16" s="1118"/>
      <c r="BH16" s="69"/>
      <c r="BJ16" s="819" t="s">
        <v>404</v>
      </c>
    </row>
    <row r="17" spans="3:62" ht="16.899999999999999" customHeight="1" thickBot="1" x14ac:dyDescent="0.35">
      <c r="D17" s="1014" t="s">
        <v>13</v>
      </c>
      <c r="E17" s="1014"/>
      <c r="F17" s="1016">
        <f>+HLOOKUP($AP$2,GENERALES!$E$5:$CF$14,GENERALES!C10,FALSE)</f>
        <v>6.75</v>
      </c>
      <c r="G17" s="1016"/>
      <c r="H17" s="86"/>
      <c r="I17" s="46"/>
      <c r="J17" s="1071" t="str">
        <f>+IF(INDICE!F21="","","ZARANDA 1")</f>
        <v>ZARANDA 1</v>
      </c>
      <c r="K17" s="1071"/>
      <c r="L17" s="1071"/>
      <c r="M17" s="1071"/>
      <c r="N17" s="1054" t="str">
        <f>+IF(J17="","",INDICE!F21)</f>
        <v>DERRICK</v>
      </c>
      <c r="O17" s="1054"/>
      <c r="P17" s="1054" t="str">
        <f>+HLOOKUP(AP2,'ZARANDA 1'!$E$11:$CF$16,6,FALSE)</f>
        <v>200-200-200-200</v>
      </c>
      <c r="Q17" s="1054"/>
      <c r="R17" s="1054"/>
      <c r="S17" s="70">
        <f>+HLOOKUP($AP$2,'ZARANDA 1'!$E$11:$CF$18,7,FALSE)</f>
        <v>0</v>
      </c>
      <c r="T17" s="70">
        <f>+HLOOKUP($AP$2,'ZARANDA 1'!$E$11:$CF$18,8,FALSE)</f>
        <v>96</v>
      </c>
      <c r="U17" s="1061">
        <f>+HLOOKUP($AP$2,'ZARANDA 1'!$E$19:$CF$22,2,FALSE)</f>
        <v>0</v>
      </c>
      <c r="V17" s="1061"/>
      <c r="W17" s="1061">
        <f>+HLOOKUP($AP$2,'ZARANDA 1'!$E$19:$CF$22,3,FALSE)</f>
        <v>0</v>
      </c>
      <c r="X17" s="1061"/>
      <c r="Y17" s="1061">
        <f>+HLOOKUP($AP$2,'ZARANDA 1'!$E$19:$CF$22,4,FALSE)</f>
        <v>0</v>
      </c>
      <c r="Z17" s="1061"/>
      <c r="AA17" s="322">
        <f>+HLOOKUP($AP$2,'ZARANDA 1'!$E$48:$CF$53,2,FALSE)</f>
        <v>0</v>
      </c>
      <c r="AB17" s="322">
        <f>+HLOOKUP($AP$2,'ZARANDA 1'!$E$48:$CF$53,3,FALSE)</f>
        <v>0</v>
      </c>
      <c r="AC17" s="322">
        <f>+HLOOKUP($AP$2,'ZARANDA 1'!$E$48:$CF$53,4,FALSE)</f>
        <v>0</v>
      </c>
      <c r="AD17" s="323">
        <f>+HLOOKUP($AP$2,'ZARANDA 1'!$E$36:$CF$43,8,FALSE)</f>
        <v>0</v>
      </c>
      <c r="AE17" s="33"/>
      <c r="AF17" s="108">
        <v>1</v>
      </c>
      <c r="AG17" s="317" t="str">
        <f>+IF(AI17="","",VLOOKUP(AI17,'LP-Servicios'!$H$153:$J$252,3,FALSE))</f>
        <v>006001000000138</v>
      </c>
      <c r="AH17" s="317">
        <f>+IF(AI17="","",VLOOKUP(AG17,'LP-Servicios'!$T$7:$U$106,2,FALSE))</f>
        <v>44</v>
      </c>
      <c r="AI17" s="905" t="str">
        <f>+SERVICIOS!K321</f>
        <v>ADICIONAL-Luminaria x unidad(1-2Rigs)</v>
      </c>
      <c r="AJ17" s="318"/>
      <c r="AK17" s="318"/>
      <c r="AL17" s="318"/>
      <c r="AM17" s="318"/>
      <c r="AN17" s="318"/>
      <c r="AO17" s="856" t="str">
        <f>+IF(AI17="","",VLOOKUP(AI17,'LP-Servicios'!$E$6:$G$106,3,FALSE))</f>
        <v>día</v>
      </c>
      <c r="AP17" s="1102">
        <f>+IF(AI17="","",VLOOKUP(AI17,SERVICIOS!$D$115:$CF$214,1+'Parte Diario'!$AP$2,FALSE))</f>
        <v>2</v>
      </c>
      <c r="AQ17" s="1102"/>
      <c r="AR17" s="1101">
        <f t="shared" ref="AR17:AR56" si="0">+IF(AI17="","",AP17*BJ17)</f>
        <v>204914.8</v>
      </c>
      <c r="AS17" s="1101"/>
      <c r="AT17" s="1102">
        <f>+IF(AI17="","",VLOOKUP(AI17,SERVICIOS!$D$219:$CF$318,1+'Parte Diario'!$AP$2,FALSE))</f>
        <v>24</v>
      </c>
      <c r="AU17" s="1102"/>
      <c r="AV17" s="1101">
        <f t="shared" ref="AV17:AV56" si="1">+IF(AI17="","",AT17*BJ17)</f>
        <v>2458977.5999999996</v>
      </c>
      <c r="AW17" s="1101"/>
      <c r="AX17" s="324"/>
      <c r="AY17" s="1118"/>
      <c r="AZ17" s="1118"/>
      <c r="BA17" s="1118"/>
      <c r="BB17" s="1118"/>
      <c r="BC17" s="1118"/>
      <c r="BD17" s="1118"/>
      <c r="BE17" s="1118"/>
      <c r="BF17" s="1118"/>
      <c r="BG17" s="1118"/>
      <c r="BH17" s="33"/>
      <c r="BJ17" s="819">
        <f>+VLOOKUP(AI17,'LP-Servicios'!$E$153:$F$252,2,FALSE)</f>
        <v>102457.4</v>
      </c>
    </row>
    <row r="18" spans="3:62" ht="16.899999999999999" customHeight="1" thickBot="1" x14ac:dyDescent="0.35">
      <c r="D18" s="1014" t="s">
        <v>504</v>
      </c>
      <c r="E18" s="1014"/>
      <c r="F18" s="1017">
        <f>+HLOOKUP($AP$2,GENERALES!$E$5:$CF$14,GENERALES!C11,FALSE)</f>
        <v>0</v>
      </c>
      <c r="G18" s="1017"/>
      <c r="H18" s="86"/>
      <c r="I18" s="46"/>
      <c r="J18" s="1057" t="str">
        <f>+IF(INDICE!L21="","","ZARANDA 2")</f>
        <v>ZARANDA 2</v>
      </c>
      <c r="K18" s="1057"/>
      <c r="L18" s="1057"/>
      <c r="M18" s="1057"/>
      <c r="N18" s="1059" t="str">
        <f>+IF(J18="","",INDICE!L21)</f>
        <v>DERRICK</v>
      </c>
      <c r="O18" s="1059"/>
      <c r="P18" s="1059" t="str">
        <f>+HLOOKUP(AP2,'ZARANDA 2'!$E$11:$CF$16,6,FALSE)</f>
        <v>200-200-200-200</v>
      </c>
      <c r="Q18" s="1059"/>
      <c r="R18" s="1059"/>
      <c r="S18" s="71">
        <f>+HLOOKUP($AP$2,'ZARANDA 2'!$E$11:$CF$18,7,FALSE)</f>
        <v>0</v>
      </c>
      <c r="T18" s="71">
        <f>+HLOOKUP($AP$2,'ZARANDA 2'!$E$11:$CF$18,8,FALSE)</f>
        <v>96</v>
      </c>
      <c r="U18" s="1055">
        <f>+HLOOKUP($AP$2,'ZARANDA 2'!$E$19:$CF$22,2,FALSE)</f>
        <v>0</v>
      </c>
      <c r="V18" s="1055"/>
      <c r="W18" s="1055">
        <f>+HLOOKUP($AP$2,'ZARANDA 2'!$E$19:$CF$22,3,FALSE)</f>
        <v>0</v>
      </c>
      <c r="X18" s="1055"/>
      <c r="Y18" s="1055">
        <f>+HLOOKUP($AP$2,'ZARANDA 2'!$E$19:$CF$22,4,FALSE)</f>
        <v>0</v>
      </c>
      <c r="Z18" s="1055"/>
      <c r="AA18" s="325">
        <f>+HLOOKUP($AP$2,'ZARANDA 2'!$E$48:$CF$53,2,FALSE)</f>
        <v>0</v>
      </c>
      <c r="AB18" s="325">
        <f>+HLOOKUP($AP$2,'ZARANDA 2'!$E$48:$CF$53,3,FALSE)</f>
        <v>0</v>
      </c>
      <c r="AC18" s="325">
        <f>+HLOOKUP($AP$2,'ZARANDA 2'!$E$48:$CF$53,4,FALSE)</f>
        <v>0</v>
      </c>
      <c r="AD18" s="326">
        <f>+HLOOKUP($AP$2,'ZARANDA 2'!$E$36:$CF$43,8,FALSE)</f>
        <v>0</v>
      </c>
      <c r="AE18" s="33"/>
      <c r="AF18" s="108">
        <v>2</v>
      </c>
      <c r="AG18" s="317" t="str">
        <f>+IF(AI18="","",VLOOKUP(AI18,'LP-Servicios'!$H$153:$J$252,3,FALSE))</f>
        <v>006001000000067</v>
      </c>
      <c r="AH18" s="317">
        <f>+IF(AI18="","",VLOOKUP(AG18,'LP-Servicios'!$T$7:$U$106,2,FALSE))</f>
        <v>5</v>
      </c>
      <c r="AI18" s="905" t="str">
        <f>+SERVICIOS!K322</f>
        <v>C.S-Centrif Std ByXequip(1-2Rigs)</v>
      </c>
      <c r="AJ18" s="318"/>
      <c r="AK18" s="318"/>
      <c r="AL18" s="318"/>
      <c r="AM18" s="318"/>
      <c r="AN18" s="318"/>
      <c r="AO18" s="856" t="str">
        <f>+IF(AI18="","",VLOOKUP(AI18,'LP-Servicios'!$E$6:$G$106,3,FALSE))</f>
        <v>día</v>
      </c>
      <c r="AP18" s="1102">
        <f>+IF(AI18="","",VLOOKUP(AI18,SERVICIOS!$D$115:$CF$214,1+'Parte Diario'!$AP$2,FALSE))</f>
        <v>3</v>
      </c>
      <c r="AQ18" s="1102"/>
      <c r="AR18" s="1101">
        <f t="shared" si="0"/>
        <v>940374.48</v>
      </c>
      <c r="AS18" s="1101"/>
      <c r="AT18" s="1102">
        <f>+IF(AI18="","",VLOOKUP(AI18,SERVICIOS!$D$219:$CF$318,1+'Parte Diario'!$AP$2,FALSE))</f>
        <v>21</v>
      </c>
      <c r="AU18" s="1102"/>
      <c r="AV18" s="1101">
        <f t="shared" si="1"/>
        <v>6582621.3599999994</v>
      </c>
      <c r="AW18" s="1101"/>
      <c r="AX18" s="324"/>
      <c r="AY18" s="1118"/>
      <c r="AZ18" s="1118"/>
      <c r="BA18" s="1118"/>
      <c r="BB18" s="1118"/>
      <c r="BC18" s="1118"/>
      <c r="BD18" s="1118"/>
      <c r="BE18" s="1118"/>
      <c r="BF18" s="1118"/>
      <c r="BG18" s="1118"/>
      <c r="BH18" s="33"/>
      <c r="BJ18" s="819">
        <f>+VLOOKUP(AI18,'LP-Servicios'!$E$153:$F$252,2,FALSE)</f>
        <v>313458.15999999997</v>
      </c>
    </row>
    <row r="19" spans="3:62" ht="16.899999999999999" customHeight="1" thickBot="1" x14ac:dyDescent="0.35">
      <c r="D19" s="1014" t="s">
        <v>136</v>
      </c>
      <c r="E19" s="1014"/>
      <c r="F19" s="1018">
        <f>+HLOOKUP($AP$2,GENERALES!$E$5:$CF$14,GENERALES!C12,FALSE)</f>
        <v>0</v>
      </c>
      <c r="G19" s="1018"/>
      <c r="H19" s="86"/>
      <c r="I19" s="46"/>
      <c r="J19" s="1070" t="str">
        <f>+IF(INDICE!R21="","","ZARANDA 3")</f>
        <v>ZARANDA 3</v>
      </c>
      <c r="K19" s="1070"/>
      <c r="L19" s="1070"/>
      <c r="M19" s="1070"/>
      <c r="N19" s="1052" t="str">
        <f>+IF(J19="","",INDICE!R21)</f>
        <v>DERRICK</v>
      </c>
      <c r="O19" s="1052"/>
      <c r="P19" s="1052" t="str">
        <f>+HLOOKUP(AP2,'ZARANDA 3'!$E$11:$CF$16,6,FALSE)</f>
        <v>200-200-200-200</v>
      </c>
      <c r="Q19" s="1052"/>
      <c r="R19" s="1052"/>
      <c r="S19" s="72">
        <f>+HLOOKUP($AP$2,'ZARANDA 3'!$E$11:$CF$18,7,FALSE)</f>
        <v>0</v>
      </c>
      <c r="T19" s="72">
        <f>+HLOOKUP($AP$2,'ZARANDA 3'!$E$11:$CF$18,8,FALSE)</f>
        <v>96</v>
      </c>
      <c r="U19" s="1056">
        <f>+HLOOKUP($AP$2,'ZARANDA 3'!$E$19:$CF$22,2,FALSE)</f>
        <v>0</v>
      </c>
      <c r="V19" s="1056"/>
      <c r="W19" s="1056">
        <f>+HLOOKUP($AP$2,'ZARANDA 3'!$E$19:$CF$22,3,FALSE)</f>
        <v>0</v>
      </c>
      <c r="X19" s="1056"/>
      <c r="Y19" s="1056">
        <f>+HLOOKUP($AP$2,'ZARANDA 3'!$E$19:$CF$22,4,FALSE)</f>
        <v>0</v>
      </c>
      <c r="Z19" s="1056"/>
      <c r="AA19" s="327">
        <f>+HLOOKUP($AP$2,'ZARANDA 3'!$E$48:$CF$53,2,FALSE)</f>
        <v>0</v>
      </c>
      <c r="AB19" s="327">
        <f>+HLOOKUP($AP$2,'ZARANDA 3'!$E$48:$CF$53,3,FALSE)</f>
        <v>0</v>
      </c>
      <c r="AC19" s="327">
        <f>+HLOOKUP($AP$2,'ZARANDA 3'!$E$48:$CF$53,4,FALSE)</f>
        <v>0</v>
      </c>
      <c r="AD19" s="328">
        <f>+HLOOKUP($AP$2,'ZARANDA 3'!$E$36:$CF$43,8,FALSE)</f>
        <v>0</v>
      </c>
      <c r="AF19" s="108">
        <v>3</v>
      </c>
      <c r="AG19" s="317" t="str">
        <f>+IF(AI19="","",VLOOKUP(AI19,'LP-Servicios'!$H$153:$J$252,3,FALSE))</f>
        <v>006001000000059</v>
      </c>
      <c r="AH19" s="317">
        <f>+IF(AI19="","",VLOOKUP(AG19,'LP-Servicios'!$T$7:$U$106,2,FALSE))</f>
        <v>4</v>
      </c>
      <c r="AI19" s="905" t="str">
        <f>+SERVICIOS!K323</f>
        <v>C.S-Centrifuga Op x equi(1-2Rigs)</v>
      </c>
      <c r="AJ19" s="318"/>
      <c r="AK19" s="318"/>
      <c r="AL19" s="318"/>
      <c r="AM19" s="318"/>
      <c r="AN19" s="318"/>
      <c r="AO19" s="856" t="str">
        <f>+IF(AI19="","",VLOOKUP(AI19,'LP-Servicios'!$E$6:$G$106,3,FALSE))</f>
        <v>día</v>
      </c>
      <c r="AP19" s="1102">
        <f>+IF(AI19="","",VLOOKUP(AI19,SERVICIOS!$D$115:$CF$214,1+'Parte Diario'!$AP$2,FALSE))</f>
        <v>0</v>
      </c>
      <c r="AQ19" s="1102"/>
      <c r="AR19" s="1101">
        <f t="shared" si="0"/>
        <v>0</v>
      </c>
      <c r="AS19" s="1101"/>
      <c r="AT19" s="1102">
        <f>+IF(AI19="","",VLOOKUP(AI19,SERVICIOS!$D$219:$CF$318,1+'Parte Diario'!$AP$2,FALSE))</f>
        <v>15</v>
      </c>
      <c r="AU19" s="1102"/>
      <c r="AV19" s="1101">
        <f t="shared" si="1"/>
        <v>6716960.25</v>
      </c>
      <c r="AW19" s="1101"/>
      <c r="AX19" s="324"/>
      <c r="AY19" s="1118"/>
      <c r="AZ19" s="1118"/>
      <c r="BA19" s="1118"/>
      <c r="BB19" s="1118"/>
      <c r="BC19" s="1118"/>
      <c r="BD19" s="1118"/>
      <c r="BE19" s="1118"/>
      <c r="BF19" s="1118"/>
      <c r="BG19" s="1118"/>
      <c r="BJ19" s="819">
        <f>+VLOOKUP(AI19,'LP-Servicios'!$E$153:$F$252,2,FALSE)</f>
        <v>447797.35</v>
      </c>
    </row>
    <row r="20" spans="3:62" ht="16.899999999999999" customHeight="1" thickBot="1" x14ac:dyDescent="0.35">
      <c r="D20" s="1014" t="s">
        <v>121</v>
      </c>
      <c r="E20" s="1014"/>
      <c r="F20" s="1018">
        <f>+HLOOKUP($AP$2,GENERALES!$E$5:$CF$14,GENERALES!C13,FALSE)</f>
        <v>0</v>
      </c>
      <c r="G20" s="1018"/>
      <c r="H20" s="86"/>
      <c r="I20" s="47"/>
      <c r="J20" s="1051" t="s">
        <v>348</v>
      </c>
      <c r="K20" s="1051"/>
      <c r="L20" s="1051"/>
      <c r="M20" s="1051"/>
      <c r="N20" s="1053" t="s">
        <v>351</v>
      </c>
      <c r="O20" s="1053"/>
      <c r="P20" s="1060" t="s">
        <v>353</v>
      </c>
      <c r="Q20" s="1060"/>
      <c r="R20" s="1060"/>
      <c r="S20" s="865" t="s">
        <v>354</v>
      </c>
      <c r="T20" s="867" t="s">
        <v>355</v>
      </c>
      <c r="U20" s="1062" t="s">
        <v>359</v>
      </c>
      <c r="V20" s="1062"/>
      <c r="W20" s="1062" t="s">
        <v>360</v>
      </c>
      <c r="X20" s="1062"/>
      <c r="Y20" s="1062" t="s">
        <v>362</v>
      </c>
      <c r="Z20" s="1062"/>
      <c r="AA20" s="865" t="s">
        <v>363</v>
      </c>
      <c r="AB20" s="865" t="s">
        <v>364</v>
      </c>
      <c r="AC20" s="865" t="s">
        <v>365</v>
      </c>
      <c r="AD20" s="74" t="s">
        <v>407</v>
      </c>
      <c r="AF20" s="108">
        <v>4</v>
      </c>
      <c r="AG20" s="317" t="str">
        <f>+IF(AI20="","",VLOOKUP(AI20,'LP-Servicios'!$H$153:$J$252,3,FALSE))</f>
        <v>006001000000520</v>
      </c>
      <c r="AH20" s="317">
        <f>+IF(AI20="","",VLOOKUP(AG20,'LP-Servicios'!$T$7:$U$106,2,FALSE))</f>
        <v>6</v>
      </c>
      <c r="AI20" s="905" t="str">
        <f>+SERVICIOS!K324</f>
        <v>C.S-Trailer Laboratorio(1-2Rigs)</v>
      </c>
      <c r="AJ20" s="318"/>
      <c r="AK20" s="318"/>
      <c r="AL20" s="318"/>
      <c r="AM20" s="318"/>
      <c r="AN20" s="318"/>
      <c r="AO20" s="856" t="str">
        <f>+IF(AI20="","",VLOOKUP(AI20,'LP-Servicios'!$E$6:$G$106,3,FALSE))</f>
        <v>día</v>
      </c>
      <c r="AP20" s="1102">
        <f>+IF(AI20="","",VLOOKUP(AI20,SERVICIOS!$D$115:$CF$214,1+'Parte Diario'!$AP$2,FALSE))</f>
        <v>1</v>
      </c>
      <c r="AQ20" s="1102"/>
      <c r="AR20" s="1101">
        <f t="shared" si="0"/>
        <v>129847.76</v>
      </c>
      <c r="AS20" s="1101"/>
      <c r="AT20" s="1102">
        <f>+IF(AI20="","",VLOOKUP(AI20,SERVICIOS!$D$219:$CF$318,1+'Parte Diario'!$AP$2,FALSE))</f>
        <v>12</v>
      </c>
      <c r="AU20" s="1102"/>
      <c r="AV20" s="1101">
        <f t="shared" si="1"/>
        <v>1558173.1199999999</v>
      </c>
      <c r="AW20" s="1101"/>
      <c r="AX20" s="91"/>
      <c r="AY20" s="1118"/>
      <c r="AZ20" s="1118"/>
      <c r="BA20" s="1118"/>
      <c r="BB20" s="1118"/>
      <c r="BC20" s="1118"/>
      <c r="BD20" s="1118"/>
      <c r="BE20" s="1118"/>
      <c r="BF20" s="1118"/>
      <c r="BG20" s="1118"/>
      <c r="BJ20" s="819">
        <f>+VLOOKUP(AI20,'LP-Servicios'!$E$153:$F$252,2,FALSE)</f>
        <v>129847.76</v>
      </c>
    </row>
    <row r="21" spans="3:62" ht="16.899999999999999" customHeight="1" thickBot="1" x14ac:dyDescent="0.35">
      <c r="D21" s="1014" t="s">
        <v>137</v>
      </c>
      <c r="E21" s="1014"/>
      <c r="F21" s="1017">
        <f>+HLOOKUP($AP$2,GENERALES!$E$5:$CF$14,GENERALES!C14,FALSE)</f>
        <v>0</v>
      </c>
      <c r="G21" s="1017"/>
      <c r="H21" s="86"/>
      <c r="J21" s="1071" t="str">
        <f>+IF(INDICE!F29="","","DESARENADOR")</f>
        <v>DESARENADOR</v>
      </c>
      <c r="K21" s="1071"/>
      <c r="L21" s="1071"/>
      <c r="M21" s="1071"/>
      <c r="N21" s="1054" t="str">
        <f>+IF(J21="","",INDICE!F29)</f>
        <v>SWACO</v>
      </c>
      <c r="O21" s="1054"/>
      <c r="P21" s="1074">
        <f>+IF(INDICE!F33=0,"",INDICE!F33)</f>
        <v>3</v>
      </c>
      <c r="Q21" s="1074"/>
      <c r="R21" s="1074"/>
      <c r="S21" s="70">
        <f>+HLOOKUP($AP$2,DESARENADOR!$E$11:$CF$18,7,FALSE)</f>
        <v>0</v>
      </c>
      <c r="T21" s="70">
        <f>+HLOOKUP($AP$2,DESARENADOR!$E$11:$CF$18,8,FALSE)</f>
        <v>95</v>
      </c>
      <c r="U21" s="1061">
        <f>+HLOOKUP($AP$2,DESARENADOR!$E$19:$CF$22,2,FALSE)</f>
        <v>0</v>
      </c>
      <c r="V21" s="1061"/>
      <c r="W21" s="1061">
        <f>+HLOOKUP($AP$2,DESARENADOR!$E$19:$CF$22,3,FALSE)</f>
        <v>0</v>
      </c>
      <c r="X21" s="1061"/>
      <c r="Y21" s="1061">
        <f>+HLOOKUP($AP$2,DESARENADOR!$E$19:$CF$22,4,FALSE)</f>
        <v>0</v>
      </c>
      <c r="Z21" s="1061"/>
      <c r="AA21" s="322">
        <f>+HLOOKUP($AP$2,DESARENADOR!$E$44:$CF$49,2,FALSE)</f>
        <v>0</v>
      </c>
      <c r="AB21" s="322">
        <f>+HLOOKUP($AP$2,DESARENADOR!$E$44:$CF$49,3,FALSE)</f>
        <v>0</v>
      </c>
      <c r="AC21" s="322">
        <f>+HLOOKUP($AP$2,DESARENADOR!$E$44:$CF$49,4,FALSE)</f>
        <v>0</v>
      </c>
      <c r="AD21" s="323">
        <f>+HLOOKUP($AP$2,DESARENADOR!$E$36:$CF$43,8,FALSE)</f>
        <v>0</v>
      </c>
      <c r="AF21" s="108">
        <v>5</v>
      </c>
      <c r="AG21" s="317" t="str">
        <f>+IF(AI21="","",VLOOKUP(AI21,'LP-Servicios'!$H$153:$J$252,3,FALSE))</f>
        <v>006001000000496</v>
      </c>
      <c r="AH21" s="317">
        <f>+IF(AI21="","",VLOOKUP(AG21,'LP-Servicios'!$T$7:$U$106,2,FALSE))</f>
        <v>7</v>
      </c>
      <c r="AI21" s="905" t="str">
        <f>+SERVICIOS!K325</f>
        <v>C.S-Trailer viviend sin Lab(1-2Rigs)</v>
      </c>
      <c r="AJ21" s="318"/>
      <c r="AK21" s="318"/>
      <c r="AL21" s="318"/>
      <c r="AM21" s="318"/>
      <c r="AN21" s="318"/>
      <c r="AO21" s="856" t="str">
        <f>+IF(AI21="","",VLOOKUP(AI21,'LP-Servicios'!$E$6:$G$106,3,FALSE))</f>
        <v>día</v>
      </c>
      <c r="AP21" s="1102">
        <f>+IF(AI21="","",VLOOKUP(AI21,SERVICIOS!$D$115:$CF$214,1+'Parte Diario'!$AP$2,FALSE))</f>
        <v>3</v>
      </c>
      <c r="AQ21" s="1102"/>
      <c r="AR21" s="1101">
        <f t="shared" si="0"/>
        <v>244519.38</v>
      </c>
      <c r="AS21" s="1101"/>
      <c r="AT21" s="1102">
        <f>+IF(AI21="","",VLOOKUP(AI21,SERVICIOS!$D$219:$CF$318,1+'Parte Diario'!$AP$2,FALSE))</f>
        <v>36</v>
      </c>
      <c r="AU21" s="1102"/>
      <c r="AV21" s="1101">
        <f t="shared" si="1"/>
        <v>2934232.56</v>
      </c>
      <c r="AW21" s="1101"/>
      <c r="AX21" s="324"/>
      <c r="AY21" s="1118"/>
      <c r="AZ21" s="1118"/>
      <c r="BA21" s="1118"/>
      <c r="BB21" s="1118"/>
      <c r="BC21" s="1118"/>
      <c r="BD21" s="1118"/>
      <c r="BE21" s="1118"/>
      <c r="BF21" s="1118"/>
      <c r="BG21" s="1118"/>
      <c r="BJ21" s="819">
        <f>+VLOOKUP(AI21,'LP-Servicios'!$E$153:$F$252,2,FALSE)</f>
        <v>81506.460000000006</v>
      </c>
    </row>
    <row r="22" spans="3:62" ht="16.899999999999999" customHeight="1" thickBot="1" x14ac:dyDescent="0.35">
      <c r="J22" s="1070" t="str">
        <f>+IF(INDICE!L29="","","DESILTER")</f>
        <v>DESILTER</v>
      </c>
      <c r="K22" s="1070"/>
      <c r="L22" s="1070"/>
      <c r="M22" s="1070"/>
      <c r="N22" s="1052" t="str">
        <f>+IF(J22="","",INDICE!L29)</f>
        <v>SWACO</v>
      </c>
      <c r="O22" s="1052"/>
      <c r="P22" s="1075">
        <f>+IF(INDICE!L33=0,"",INDICE!L33)</f>
        <v>16</v>
      </c>
      <c r="Q22" s="1075"/>
      <c r="R22" s="1075"/>
      <c r="S22" s="72">
        <f>+HLOOKUP($AP$2,DESILTER!$E$11:$CF$18,7,FALSE)</f>
        <v>0</v>
      </c>
      <c r="T22" s="72">
        <f>+HLOOKUP($AP$2,DESILTER!$E$11:$CF$18,8,FALSE)</f>
        <v>95</v>
      </c>
      <c r="U22" s="1056">
        <f>+HLOOKUP($AP$2,DESILTER!$E$19:$CF$22,2,FALSE)</f>
        <v>0</v>
      </c>
      <c r="V22" s="1056"/>
      <c r="W22" s="1056">
        <f>+HLOOKUP($AP$2,DESILTER!$E$19:$CF$22,3,FALSE)</f>
        <v>0</v>
      </c>
      <c r="X22" s="1056"/>
      <c r="Y22" s="1056">
        <f>+HLOOKUP($AP$2,DESILTER!$E$19:$CF$22,4,FALSE)</f>
        <v>0</v>
      </c>
      <c r="Z22" s="1056"/>
      <c r="AA22" s="327">
        <f>+HLOOKUP($AP$2,DESILTER!$E$44:$CF$49,2,FALSE)</f>
        <v>0</v>
      </c>
      <c r="AB22" s="327">
        <f>+HLOOKUP($AP$2,DESILTER!$E$44:$CF$49,3,FALSE)</f>
        <v>0</v>
      </c>
      <c r="AC22" s="327">
        <f>+HLOOKUP($AP$2,DESILTER!$E$44:$CF$49,4,FALSE)</f>
        <v>0</v>
      </c>
      <c r="AD22" s="328">
        <f>+HLOOKUP($AP$2,DESILTER!$E$36:$CF$43,8,FALSE)</f>
        <v>0</v>
      </c>
      <c r="AF22" s="108">
        <v>6</v>
      </c>
      <c r="AG22" s="317" t="str">
        <f>+IF(AI22="","",VLOOKUP(AI22,'LP-Servicios'!$H$153:$J$252,3,FALSE))</f>
        <v>006001000000513</v>
      </c>
      <c r="AH22" s="317">
        <f>+IF(AI22="","",VLOOKUP(AG22,'LP-Servicios'!$T$7:$U$106,2,FALSE))</f>
        <v>11</v>
      </c>
      <c r="AI22" s="905" t="str">
        <f>+SERVICIOS!K326</f>
        <v>CIRCUITO-Miscelaneos Conexión(1-2Rigs)</v>
      </c>
      <c r="AJ22" s="318"/>
      <c r="AK22" s="318"/>
      <c r="AL22" s="318"/>
      <c r="AM22" s="318"/>
      <c r="AN22" s="318"/>
      <c r="AO22" s="856" t="str">
        <f>+IF(AI22="","",VLOOKUP(AI22,'LP-Servicios'!$E$6:$G$106,3,FALSE))</f>
        <v>día</v>
      </c>
      <c r="AP22" s="1102">
        <f>+IF(AI22="","",VLOOKUP(AI22,SERVICIOS!$D$115:$CF$214,1+'Parte Diario'!$AP$2,FALSE))</f>
        <v>1</v>
      </c>
      <c r="AQ22" s="1102"/>
      <c r="AR22" s="1101">
        <f t="shared" si="0"/>
        <v>1536645.16</v>
      </c>
      <c r="AS22" s="1101"/>
      <c r="AT22" s="1102">
        <f>+IF(AI22="","",VLOOKUP(AI22,SERVICIOS!$D$219:$CF$318,1+'Parte Diario'!$AP$2,FALSE))</f>
        <v>12</v>
      </c>
      <c r="AU22" s="1102"/>
      <c r="AV22" s="1101">
        <f t="shared" si="1"/>
        <v>18439741.919999998</v>
      </c>
      <c r="AW22" s="1101"/>
      <c r="AX22" s="324"/>
      <c r="AY22" s="1118"/>
      <c r="AZ22" s="1118"/>
      <c r="BA22" s="1118"/>
      <c r="BB22" s="1118"/>
      <c r="BC22" s="1118"/>
      <c r="BD22" s="1118"/>
      <c r="BE22" s="1118"/>
      <c r="BF22" s="1118"/>
      <c r="BG22" s="1118"/>
      <c r="BJ22" s="819">
        <f>+VLOOKUP(AI22,'LP-Servicios'!$E$153:$F$252,2,FALSE)</f>
        <v>1536645.16</v>
      </c>
    </row>
    <row r="23" spans="3:62" ht="16.899999999999999" customHeight="1" thickTop="1" thickBot="1" x14ac:dyDescent="0.35">
      <c r="D23" s="1010" t="s">
        <v>339</v>
      </c>
      <c r="E23" s="1010"/>
      <c r="F23" s="1010"/>
      <c r="G23" s="1010"/>
      <c r="H23" s="1010"/>
      <c r="J23" s="1051" t="s">
        <v>349</v>
      </c>
      <c r="K23" s="1051"/>
      <c r="L23" s="1051"/>
      <c r="M23" s="1051"/>
      <c r="N23" s="1053" t="s">
        <v>351</v>
      </c>
      <c r="O23" s="1053"/>
      <c r="P23" s="1060" t="s">
        <v>352</v>
      </c>
      <c r="Q23" s="1060"/>
      <c r="R23" s="1060"/>
      <c r="S23" s="865" t="s">
        <v>354</v>
      </c>
      <c r="T23" s="867" t="s">
        <v>355</v>
      </c>
      <c r="U23" s="1062" t="s">
        <v>359</v>
      </c>
      <c r="V23" s="1062"/>
      <c r="W23" s="1062" t="s">
        <v>360</v>
      </c>
      <c r="X23" s="1062"/>
      <c r="Y23" s="1062" t="s">
        <v>362</v>
      </c>
      <c r="Z23" s="1062"/>
      <c r="AA23" s="865" t="s">
        <v>363</v>
      </c>
      <c r="AB23" s="865" t="s">
        <v>364</v>
      </c>
      <c r="AC23" s="865" t="s">
        <v>365</v>
      </c>
      <c r="AD23" s="74" t="s">
        <v>407</v>
      </c>
      <c r="AF23" s="108">
        <v>7</v>
      </c>
      <c r="AG23" s="317" t="str">
        <f>+IF(AI23="","",VLOOKUP(AI23,'LP-Servicios'!$H$153:$J$252,3,FALSE))</f>
        <v>006001000000510</v>
      </c>
      <c r="AH23" s="317">
        <f>+IF(AI23="","",VLOOKUP(AG23,'LP-Servicios'!$T$7:$U$106,2,FALSE))</f>
        <v>8</v>
      </c>
      <c r="AI23" s="905" t="str">
        <f>+SERVICIOS!K327</f>
        <v>CIRCUITO-Pileta c/Remo(DiaXU)(1-2Rigs)</v>
      </c>
      <c r="AJ23" s="318"/>
      <c r="AK23" s="318"/>
      <c r="AL23" s="318"/>
      <c r="AM23" s="318"/>
      <c r="AN23" s="318"/>
      <c r="AO23" s="856" t="str">
        <f>+IF(AI23="","",VLOOKUP(AI23,'LP-Servicios'!$E$6:$G$106,3,FALSE))</f>
        <v>día</v>
      </c>
      <c r="AP23" s="1102">
        <f>+IF(AI23="","",VLOOKUP(AI23,SERVICIOS!$D$115:$CF$214,1+'Parte Diario'!$AP$2,FALSE))</f>
        <v>8</v>
      </c>
      <c r="AQ23" s="1102"/>
      <c r="AR23" s="1101">
        <f t="shared" si="0"/>
        <v>1980682.8</v>
      </c>
      <c r="AS23" s="1101"/>
      <c r="AT23" s="1102">
        <f>+IF(AI23="","",VLOOKUP(AI23,SERVICIOS!$D$219:$CF$318,1+'Parte Diario'!$AP$2,FALSE))</f>
        <v>96</v>
      </c>
      <c r="AU23" s="1102"/>
      <c r="AV23" s="1101">
        <f t="shared" si="1"/>
        <v>23768193.600000001</v>
      </c>
      <c r="AW23" s="1101"/>
      <c r="AX23" s="91"/>
      <c r="AY23" s="1118"/>
      <c r="AZ23" s="1118"/>
      <c r="BA23" s="1118"/>
      <c r="BB23" s="1118"/>
      <c r="BC23" s="1118"/>
      <c r="BD23" s="1118"/>
      <c r="BE23" s="1118"/>
      <c r="BF23" s="1118"/>
      <c r="BG23" s="1118"/>
      <c r="BJ23" s="819">
        <f>+VLOOKUP(AI23,'LP-Servicios'!$E$153:$F$252,2,FALSE)</f>
        <v>247585.35</v>
      </c>
    </row>
    <row r="24" spans="3:62" ht="16.899999999999999" customHeight="1" thickTop="1" thickBot="1" x14ac:dyDescent="0.35">
      <c r="D24" s="803" t="s">
        <v>344</v>
      </c>
      <c r="E24" s="803"/>
      <c r="F24" s="803"/>
      <c r="G24" s="803"/>
      <c r="H24" s="803"/>
      <c r="J24" s="1071" t="str">
        <f>+IF(INDICE!F39="","","SECADORA 1")</f>
        <v>SECADORA 1</v>
      </c>
      <c r="K24" s="1071"/>
      <c r="L24" s="1071"/>
      <c r="M24" s="1071"/>
      <c r="N24" s="1054" t="str">
        <f>+IF(J24="","",INDICE!F39)</f>
        <v>DERRICK</v>
      </c>
      <c r="O24" s="1054"/>
      <c r="P24" s="1054" t="str">
        <f>+HLOOKUP(AP2,'SECADORA 1'!$E$13:$CF$18,6,FALSE)</f>
        <v>200-200-200-200</v>
      </c>
      <c r="Q24" s="1054"/>
      <c r="R24" s="1054"/>
      <c r="S24" s="70">
        <f>+HLOOKUP($AP$2,'SECADORA 1'!$E$13:$CF$20,7,FALSE)</f>
        <v>0</v>
      </c>
      <c r="T24" s="70">
        <f>+HLOOKUP($AP$2,'SECADORA 1'!$E$13:$CF$20,8,FALSE)</f>
        <v>95</v>
      </c>
      <c r="U24" s="1061">
        <f>+HLOOKUP($AP$2,'SECADORA 1'!$E$21:$CF$24,2,FALSE)</f>
        <v>0</v>
      </c>
      <c r="V24" s="1061"/>
      <c r="W24" s="1061">
        <f>+HLOOKUP($AP$2,'SECADORA 1'!$E$21:$CF$24,3,FALSE)</f>
        <v>0</v>
      </c>
      <c r="X24" s="1061"/>
      <c r="Y24" s="1061">
        <f>+HLOOKUP($AP$2,'SECADORA 1'!$E$21:$CF$24,4,FALSE)</f>
        <v>0</v>
      </c>
      <c r="Z24" s="1061"/>
      <c r="AA24" s="322">
        <f>+HLOOKUP($AP$2,'SECADORA 1'!$E$50:$CF$55,2,FALSE)</f>
        <v>0</v>
      </c>
      <c r="AB24" s="322">
        <f>+HLOOKUP($AP$2,'SECADORA 1'!$E$50:$CF$55,3,FALSE)</f>
        <v>0</v>
      </c>
      <c r="AC24" s="322">
        <f>+HLOOKUP($AP$2,'SECADORA 1'!$E$50:$CF$55,4,FALSE)</f>
        <v>0</v>
      </c>
      <c r="AD24" s="323">
        <f>+HLOOKUP($AP$2,'SECADORA 1'!$E$38:$CF$45,8,FALSE)</f>
        <v>0</v>
      </c>
      <c r="AF24" s="108">
        <v>8</v>
      </c>
      <c r="AG24" s="317" t="str">
        <f>+IF(AI24="","",VLOOKUP(AI24,'LP-Servicios'!$H$153:$J$252,3,FALSE))</f>
        <v>006001000000504</v>
      </c>
      <c r="AH24" s="317">
        <f>+IF(AI24="","",VLOOKUP(AG24,'LP-Servicios'!$T$7:$U$106,2,FALSE))</f>
        <v>9</v>
      </c>
      <c r="AI24" s="318" t="str">
        <f>+SERVICIOS!K328</f>
        <v>CIRCUITO-Pileta preparadora(1-2Rigs)</v>
      </c>
      <c r="AJ24" s="318"/>
      <c r="AK24" s="318"/>
      <c r="AL24" s="318"/>
      <c r="AM24" s="318"/>
      <c r="AN24" s="318"/>
      <c r="AO24" s="856" t="str">
        <f>+IF(AI24="","",VLOOKUP(AI24,'LP-Servicios'!$E$6:$G$106,3,FALSE))</f>
        <v>día</v>
      </c>
      <c r="AP24" s="1102">
        <f>+IF(AI24="","",VLOOKUP(AI24,SERVICIOS!$D$115:$CF$214,1+'Parte Diario'!$AP$2,FALSE))</f>
        <v>1</v>
      </c>
      <c r="AQ24" s="1102"/>
      <c r="AR24" s="1101">
        <f t="shared" si="0"/>
        <v>460733.23</v>
      </c>
      <c r="AS24" s="1101"/>
      <c r="AT24" s="1102">
        <f>+IF(AI24="","",VLOOKUP(AI24,SERVICIOS!$D$219:$CF$318,1+'Parte Diario'!$AP$2,FALSE))</f>
        <v>12</v>
      </c>
      <c r="AU24" s="1102"/>
      <c r="AV24" s="1101">
        <f t="shared" si="1"/>
        <v>5528798.7599999998</v>
      </c>
      <c r="AW24" s="1101"/>
      <c r="AX24" s="324"/>
      <c r="AY24" s="1118"/>
      <c r="AZ24" s="1118"/>
      <c r="BA24" s="1118"/>
      <c r="BB24" s="1118"/>
      <c r="BC24" s="1118"/>
      <c r="BD24" s="1118"/>
      <c r="BE24" s="1118"/>
      <c r="BF24" s="1118"/>
      <c r="BG24" s="1118"/>
      <c r="BJ24" s="819">
        <f>+VLOOKUP(AI24,'LP-Servicios'!$E$153:$F$252,2,FALSE)</f>
        <v>460733.23</v>
      </c>
    </row>
    <row r="25" spans="3:62" ht="16.899999999999999" customHeight="1" thickBot="1" x14ac:dyDescent="0.35">
      <c r="C25" s="32"/>
      <c r="D25" s="31" t="str">
        <f>+LODO!G49</f>
        <v>Tipo de lodo</v>
      </c>
      <c r="E25" s="48"/>
      <c r="F25" s="866" t="str">
        <f>+IF(D25="","",VLOOKUP(D25,LODO!$D$49:$E$55,2,FALSE))</f>
        <v>OBM</v>
      </c>
      <c r="G25" s="48"/>
      <c r="H25" s="48"/>
      <c r="I25" s="49"/>
      <c r="J25" s="1057" t="str">
        <f>+IF(INDICE!L39="","","SECADORA 2")</f>
        <v/>
      </c>
      <c r="K25" s="1057"/>
      <c r="L25" s="1057"/>
      <c r="M25" s="1057"/>
      <c r="N25" s="1059" t="str">
        <f>+IF(J25="","",INDICE!L39)</f>
        <v/>
      </c>
      <c r="O25" s="1059"/>
      <c r="P25" s="1059" t="str">
        <f>+HLOOKUP(AP2,'SECADORA 2'!$E$13:$CF$18,6,FALSE)</f>
        <v xml:space="preserve">-- </v>
      </c>
      <c r="Q25" s="1059"/>
      <c r="R25" s="1059"/>
      <c r="S25" s="71">
        <f>+HLOOKUP($AP$2,'SECADORA 2'!$E$13:$CF$20,7,FALSE)</f>
        <v>0</v>
      </c>
      <c r="T25" s="71">
        <f>+HLOOKUP($AP$2,'SECADORA 2'!$E$13:$CF$20,8,FALSE)</f>
        <v>0</v>
      </c>
      <c r="U25" s="1055">
        <f>+HLOOKUP($AP$2,'SECADORA 2'!$E$21:$CF$24,2,FALSE)</f>
        <v>0</v>
      </c>
      <c r="V25" s="1055"/>
      <c r="W25" s="1055">
        <f>+HLOOKUP($AP$2,'SECADORA 2'!$E$21:$CF$24,3,FALSE)</f>
        <v>0</v>
      </c>
      <c r="X25" s="1055"/>
      <c r="Y25" s="1055">
        <f>+HLOOKUP($AP$2,'SECADORA 2'!$E$21:$CF$24,4,FALSE)</f>
        <v>0</v>
      </c>
      <c r="Z25" s="1055"/>
      <c r="AA25" s="325">
        <f>+HLOOKUP($AP$2,'SECADORA 2'!$E$50:$CF$55,2,FALSE)</f>
        <v>0</v>
      </c>
      <c r="AB25" s="325">
        <f>+HLOOKUP($AP$2,'SECADORA 2'!$E$50:$CF$55,3,FALSE)</f>
        <v>0</v>
      </c>
      <c r="AC25" s="325">
        <f>+HLOOKUP($AP$2,'SECADORA 2'!$E$50:$CF$55,4,FALSE)</f>
        <v>0</v>
      </c>
      <c r="AD25" s="326">
        <f>+HLOOKUP($AP$2,'SECADORA 2'!$E$38:$CF$45,8,FALSE)</f>
        <v>0</v>
      </c>
      <c r="AE25" s="35"/>
      <c r="AF25" s="108">
        <v>9</v>
      </c>
      <c r="AG25" s="317" t="str">
        <f>+IF(AI25="","",VLOOKUP(AI25,'LP-Servicios'!$H$153:$J$252,3,FALSE))</f>
        <v>006001000000508</v>
      </c>
      <c r="AH25" s="317">
        <f>+IF(AI25="","",VLOOKUP(AG25,'LP-Servicios'!$T$7:$U$106,2,FALSE))</f>
        <v>10</v>
      </c>
      <c r="AI25" s="318" t="str">
        <f>+SERVICIOS!K329</f>
        <v>CIRCUITO-Tanque CaCl2 (Dia x U)(1-2Rigs)</v>
      </c>
      <c r="AJ25" s="318"/>
      <c r="AK25" s="318"/>
      <c r="AL25" s="318"/>
      <c r="AM25" s="318"/>
      <c r="AN25" s="318"/>
      <c r="AO25" s="856" t="str">
        <f>+IF(AI25="","",VLOOKUP(AI25,'LP-Servicios'!$E$6:$G$106,3,FALSE))</f>
        <v>día</v>
      </c>
      <c r="AP25" s="1102">
        <f>+IF(AI25="","",VLOOKUP(AI25,SERVICIOS!$D$115:$CF$214,1+'Parte Diario'!$AP$2,FALSE))</f>
        <v>1</v>
      </c>
      <c r="AQ25" s="1102"/>
      <c r="AR25" s="1101">
        <f t="shared" si="0"/>
        <v>179412.15</v>
      </c>
      <c r="AS25" s="1101"/>
      <c r="AT25" s="1102">
        <f>+IF(AI25="","",VLOOKUP(AI25,SERVICIOS!$D$219:$CF$318,1+'Parte Diario'!$AP$2,FALSE))</f>
        <v>12</v>
      </c>
      <c r="AU25" s="1102"/>
      <c r="AV25" s="1101">
        <f t="shared" si="1"/>
        <v>2152945.7999999998</v>
      </c>
      <c r="AW25" s="1101"/>
      <c r="AX25" s="324"/>
      <c r="AY25" s="1118"/>
      <c r="AZ25" s="1118"/>
      <c r="BA25" s="1118"/>
      <c r="BB25" s="1118"/>
      <c r="BC25" s="1118"/>
      <c r="BD25" s="1118"/>
      <c r="BE25" s="1118"/>
      <c r="BF25" s="1118"/>
      <c r="BG25" s="1118"/>
      <c r="BH25" s="35"/>
      <c r="BJ25" s="819">
        <f>+VLOOKUP(AI25,'LP-Servicios'!$E$153:$F$252,2,FALSE)</f>
        <v>179412.15</v>
      </c>
    </row>
    <row r="26" spans="3:62" ht="16.899999999999999" customHeight="1" thickBot="1" x14ac:dyDescent="0.35">
      <c r="C26" s="67"/>
      <c r="D26" s="31" t="str">
        <f>+LODO!G50</f>
        <v>Fluido (Nombre)</v>
      </c>
      <c r="E26" s="48"/>
      <c r="F26" s="866" t="str">
        <f>+IF(D26="","",VLOOKUP(D26,LODO!$D$49:$E$55,2,FALSE))</f>
        <v>MARSOR</v>
      </c>
      <c r="G26" s="48"/>
      <c r="H26" s="48"/>
      <c r="I26" s="320"/>
      <c r="J26" s="1070" t="str">
        <f>+IF(INDICE!R39="","","SECADORA 3")</f>
        <v/>
      </c>
      <c r="K26" s="1070"/>
      <c r="L26" s="1070"/>
      <c r="M26" s="1070"/>
      <c r="N26" s="1052" t="str">
        <f>+IF(J26="","",INDICE!R39)</f>
        <v/>
      </c>
      <c r="O26" s="1052"/>
      <c r="P26" s="1052" t="str">
        <f>+HLOOKUP(AP2,'SECADORA 3'!$E$13:$CF$18,6,FALSE)</f>
        <v xml:space="preserve">-- </v>
      </c>
      <c r="Q26" s="1052"/>
      <c r="R26" s="1052"/>
      <c r="S26" s="72">
        <f>+HLOOKUP($AP$2,'SECADORA 3'!$E$13:$CF$20,7,FALSE)</f>
        <v>0</v>
      </c>
      <c r="T26" s="72">
        <f>+HLOOKUP($AP$2,'SECADORA 3'!$E$13:$CF$20,8,FALSE)</f>
        <v>0</v>
      </c>
      <c r="U26" s="1056">
        <f>+HLOOKUP($AP$2,'SECADORA 3'!$E$21:$CF$24,2,FALSE)</f>
        <v>0</v>
      </c>
      <c r="V26" s="1056"/>
      <c r="W26" s="1056">
        <f>+HLOOKUP($AP$2,'SECADORA 3'!$E$21:$CF$24,3,FALSE)</f>
        <v>0</v>
      </c>
      <c r="X26" s="1056"/>
      <c r="Y26" s="1056">
        <f>+HLOOKUP($AP$2,'SECADORA 3'!$E$21:$CF$24,4,FALSE)</f>
        <v>0</v>
      </c>
      <c r="Z26" s="1056"/>
      <c r="AA26" s="327">
        <f>+HLOOKUP($AP$2,'SECADORA 3'!$E$50:$CF$55,2,FALSE)</f>
        <v>0</v>
      </c>
      <c r="AB26" s="327">
        <f>+HLOOKUP($AP$2,'SECADORA 3'!$E$50:$CF$55,3,FALSE)</f>
        <v>0</v>
      </c>
      <c r="AC26" s="327">
        <f>+HLOOKUP($AP$2,'SECADORA 3'!$E$50:$CF$55,4,FALSE)</f>
        <v>0</v>
      </c>
      <c r="AD26" s="328">
        <f>+HLOOKUP($AP$2,'SECADORA 3'!$E$38:$CF$45,8,FALSE)</f>
        <v>0</v>
      </c>
      <c r="AE26" s="329"/>
      <c r="AF26" s="108">
        <v>10</v>
      </c>
      <c r="AG26" s="317" t="str">
        <f>+IF(AI26="","",VLOOKUP(AI26,'LP-Servicios'!$H$153:$J$252,3,FALSE))</f>
        <v>006001000000374</v>
      </c>
      <c r="AH26" s="317">
        <f>+IF(AI26="","",VLOOKUP(AG26,'LP-Servicios'!$T$7:$U$106,2,FALSE))</f>
        <v>25</v>
      </c>
      <c r="AI26" s="318" t="str">
        <f>+SERVICIOS!K330</f>
        <v>GENERADOR C.S-Dia opérativo+GO(1-2Rigs)</v>
      </c>
      <c r="AJ26" s="318"/>
      <c r="AK26" s="318"/>
      <c r="AL26" s="318"/>
      <c r="AM26" s="318"/>
      <c r="AN26" s="318"/>
      <c r="AO26" s="856" t="str">
        <f>+IF(AI26="","",VLOOKUP(AI26,'LP-Servicios'!$E$6:$G$106,3,FALSE))</f>
        <v>día</v>
      </c>
      <c r="AP26" s="1102">
        <f>+IF(AI26="","",VLOOKUP(AI26,SERVICIOS!$D$115:$CF$214,1+'Parte Diario'!$AP$2,FALSE))</f>
        <v>1</v>
      </c>
      <c r="AQ26" s="1102"/>
      <c r="AR26" s="1101">
        <f t="shared" si="0"/>
        <v>2235985.4300000002</v>
      </c>
      <c r="AS26" s="1101"/>
      <c r="AT26" s="1102">
        <f>+IF(AI26="","",VLOOKUP(AI26,SERVICIOS!$D$219:$CF$318,1+'Parte Diario'!$AP$2,FALSE))</f>
        <v>12</v>
      </c>
      <c r="AU26" s="1102"/>
      <c r="AV26" s="1101">
        <f t="shared" si="1"/>
        <v>26831825.160000004</v>
      </c>
      <c r="AW26" s="1101"/>
      <c r="AX26" s="324"/>
      <c r="AY26" s="1118"/>
      <c r="AZ26" s="1118"/>
      <c r="BA26" s="1118"/>
      <c r="BB26" s="1118"/>
      <c r="BC26" s="1118"/>
      <c r="BD26" s="1118"/>
      <c r="BE26" s="1118"/>
      <c r="BF26" s="1118"/>
      <c r="BG26" s="1118"/>
      <c r="BH26" s="329"/>
      <c r="BJ26" s="819">
        <f>+VLOOKUP(AI26,'LP-Servicios'!$E$153:$F$252,2,FALSE)</f>
        <v>2235985.4300000002</v>
      </c>
    </row>
    <row r="27" spans="3:62" ht="16.899999999999999" customHeight="1" thickBot="1" x14ac:dyDescent="0.35">
      <c r="C27" s="67"/>
      <c r="D27" s="31" t="str">
        <f>+LODO!G51</f>
        <v>Fase Oleosa Utilizada</v>
      </c>
      <c r="E27" s="48"/>
      <c r="F27" s="866" t="str">
        <f>+IF(D27="","",VLOOKUP(D27,LODO!$D$49:$E$55,2,FALSE))</f>
        <v>GASOIL</v>
      </c>
      <c r="G27" s="48"/>
      <c r="H27" s="48"/>
      <c r="I27" s="42"/>
      <c r="J27" s="1051" t="s">
        <v>350</v>
      </c>
      <c r="K27" s="1051"/>
      <c r="L27" s="1051"/>
      <c r="M27" s="1051"/>
      <c r="N27" s="1053" t="s">
        <v>351</v>
      </c>
      <c r="O27" s="1053"/>
      <c r="P27" s="1060" t="s">
        <v>712</v>
      </c>
      <c r="Q27" s="1060"/>
      <c r="R27" s="1060"/>
      <c r="S27" s="865" t="s">
        <v>354</v>
      </c>
      <c r="T27" s="867" t="s">
        <v>355</v>
      </c>
      <c r="U27" s="1062" t="s">
        <v>359</v>
      </c>
      <c r="V27" s="1062"/>
      <c r="W27" s="1062" t="s">
        <v>360</v>
      </c>
      <c r="X27" s="1062"/>
      <c r="Y27" s="1062" t="s">
        <v>362</v>
      </c>
      <c r="Z27" s="1062"/>
      <c r="AA27" s="865" t="s">
        <v>363</v>
      </c>
      <c r="AB27" s="865" t="s">
        <v>364</v>
      </c>
      <c r="AC27" s="865" t="s">
        <v>365</v>
      </c>
      <c r="AD27" s="74" t="s">
        <v>407</v>
      </c>
      <c r="AE27" s="36"/>
      <c r="AF27" s="108">
        <v>11</v>
      </c>
      <c r="AG27" s="317" t="str">
        <f>+IF(AI27="","",VLOOKUP(AI27,'LP-Servicios'!$H$153:$J$252,3,FALSE))</f>
        <v>006001000000187</v>
      </c>
      <c r="AH27" s="317">
        <f>+IF(AI27="","",VLOOKUP(AG27,'LP-Servicios'!$T$7:$U$106,2,FALSE))</f>
        <v>26</v>
      </c>
      <c r="AI27" s="318" t="str">
        <f>+SERVICIOS!K331</f>
        <v>GENERADOR C.S-Stand By sin GO(1-2Rigs)</v>
      </c>
      <c r="AJ27" s="318"/>
      <c r="AK27" s="318"/>
      <c r="AL27" s="318"/>
      <c r="AM27" s="318"/>
      <c r="AN27" s="318"/>
      <c r="AO27" s="856" t="str">
        <f>+IF(AI27="","",VLOOKUP(AI27,'LP-Servicios'!$E$6:$G$106,3,FALSE))</f>
        <v>día</v>
      </c>
      <c r="AP27" s="1102">
        <f>+IF(AI27="","",VLOOKUP(AI27,SERVICIOS!$D$115:$CF$214,1+'Parte Diario'!$AP$2,FALSE))</f>
        <v>1</v>
      </c>
      <c r="AQ27" s="1102"/>
      <c r="AR27" s="1101">
        <f t="shared" si="0"/>
        <v>1341591.27</v>
      </c>
      <c r="AS27" s="1101"/>
      <c r="AT27" s="1102">
        <f>+IF(AI27="","",VLOOKUP(AI27,SERVICIOS!$D$219:$CF$318,1+'Parte Diario'!$AP$2,FALSE))</f>
        <v>12</v>
      </c>
      <c r="AU27" s="1102"/>
      <c r="AV27" s="1101">
        <f t="shared" si="1"/>
        <v>16099095.24</v>
      </c>
      <c r="AW27" s="1101"/>
      <c r="AX27" s="91"/>
      <c r="AY27" s="330"/>
      <c r="AZ27" s="330"/>
      <c r="BA27" s="330"/>
      <c r="BB27" s="330"/>
      <c r="BC27" s="330"/>
      <c r="BD27" s="330"/>
      <c r="BE27" s="330"/>
      <c r="BF27" s="330"/>
      <c r="BG27" s="330"/>
      <c r="BH27" s="36"/>
      <c r="BJ27" s="819">
        <f>+VLOOKUP(AI27,'LP-Servicios'!$E$153:$F$252,2,FALSE)</f>
        <v>1341591.27</v>
      </c>
    </row>
    <row r="28" spans="3:62" ht="16.899999999999999" customHeight="1" thickBot="1" x14ac:dyDescent="0.35">
      <c r="C28" s="67"/>
      <c r="D28" s="31" t="str">
        <f>+LODO!G52</f>
        <v>SG Fase Oleosa</v>
      </c>
      <c r="E28" s="48"/>
      <c r="F28" s="866">
        <f>+IF(D28="","",VLOOKUP(D28,LODO!$D$49:$E$55,2,FALSE))</f>
        <v>0.84</v>
      </c>
      <c r="G28" s="48"/>
      <c r="H28" s="48"/>
      <c r="I28" s="51"/>
      <c r="J28" s="1071" t="str">
        <f>+IF(INDICE!F49="","","DECANTER 1")</f>
        <v>DECANTER 1</v>
      </c>
      <c r="K28" s="1071"/>
      <c r="L28" s="1071"/>
      <c r="M28" s="1071"/>
      <c r="N28" s="1054" t="str">
        <f>+IF(J28="","",INDICE!F49)</f>
        <v xml:space="preserve">TR </v>
      </c>
      <c r="O28" s="1054"/>
      <c r="P28" s="1054" t="str">
        <f>+CONCATENATE("BOWL: ",INDICE!F51," - ","RPM: ",HLOOKUP(AP2,'DECANTER 1'!$E$5:$CF$13,9,FALSE))</f>
        <v xml:space="preserve">BOWL: 14 - RPM: </v>
      </c>
      <c r="Q28" s="1054"/>
      <c r="R28" s="1054"/>
      <c r="S28" s="70">
        <f>+HLOOKUP($AP$2,'DECANTER 1'!$E$5:$CF$16,8,FALSE)</f>
        <v>0</v>
      </c>
      <c r="T28" s="70">
        <f>+HLOOKUP($AP$2,'DECANTER 1'!$E$5:$CF$16,12,FALSE)</f>
        <v>94</v>
      </c>
      <c r="U28" s="1061">
        <f>+HLOOKUP($AP$2,'DECANTER 1'!$E$25:$CF$28,2,FALSE)</f>
        <v>0</v>
      </c>
      <c r="V28" s="1061"/>
      <c r="W28" s="1061">
        <f>+HLOOKUP($AP$2,'DECANTER 1'!$E$25:$CF$28,3,FALSE)</f>
        <v>0</v>
      </c>
      <c r="X28" s="1061"/>
      <c r="Y28" s="1061">
        <f>+HLOOKUP($AP$2,'DECANTER 1'!$E$25:$CF$28,4,FALSE)</f>
        <v>0</v>
      </c>
      <c r="Z28" s="1061"/>
      <c r="AA28" s="322">
        <f>+HLOOKUP($AP$2,'DECANTER 1'!$E$46:$CF$59,2,FALSE)</f>
        <v>0</v>
      </c>
      <c r="AB28" s="322">
        <f>+HLOOKUP($AP$2,'DECANTER 1'!$E$46:$CF$59,3,FALSE)</f>
        <v>0</v>
      </c>
      <c r="AC28" s="322">
        <f>+HLOOKUP($AP$2,'DECANTER 1'!$E$46:$CF$59,4,FALSE)</f>
        <v>0</v>
      </c>
      <c r="AD28" s="323">
        <f>+HLOOKUP($AP$2,'DECANTER 1'!$E$46:$CF$59,14,FALSE)</f>
        <v>0</v>
      </c>
      <c r="AE28" s="31"/>
      <c r="AF28" s="108">
        <v>12</v>
      </c>
      <c r="AG28" s="317" t="str">
        <f>+IF(AI28="","",VLOOKUP(AI28,'LP-Servicios'!$H$153:$J$252,3,FALSE))</f>
        <v>006001000000001</v>
      </c>
      <c r="AH28" s="317">
        <f>+IF(AI28="","",VLOOKUP(AG28,'LP-Servicios'!$T$7:$U$106,2,FALSE))</f>
        <v>1</v>
      </c>
      <c r="AI28" s="318" t="str">
        <f>+SERVICIOS!K332</f>
        <v>PERSONAL C.S-Tecnico x Persona(1-2Rigs)</v>
      </c>
      <c r="AJ28" s="318"/>
      <c r="AK28" s="318"/>
      <c r="AL28" s="318"/>
      <c r="AM28" s="318"/>
      <c r="AN28" s="318"/>
      <c r="AO28" s="856" t="str">
        <f>+IF(AI28="","",VLOOKUP(AI28,'LP-Servicios'!$E$6:$G$106,3,FALSE))</f>
        <v>día</v>
      </c>
      <c r="AP28" s="1102">
        <f>+IF(AI28="","",VLOOKUP(AI28,SERVICIOS!$D$115:$CF$214,1+'Parte Diario'!$AP$2,FALSE))</f>
        <v>4</v>
      </c>
      <c r="AQ28" s="1102"/>
      <c r="AR28" s="1101">
        <f t="shared" si="0"/>
        <v>3495497.68</v>
      </c>
      <c r="AS28" s="1101"/>
      <c r="AT28" s="1102">
        <f>+IF(AI28="","",VLOOKUP(AI28,SERVICIOS!$D$219:$CF$318,1+'Parte Diario'!$AP$2,FALSE))</f>
        <v>48</v>
      </c>
      <c r="AU28" s="1102"/>
      <c r="AV28" s="1101">
        <f t="shared" si="1"/>
        <v>41945972.160000004</v>
      </c>
      <c r="AW28" s="1101"/>
      <c r="AX28" s="324"/>
      <c r="AY28" s="1117" t="s">
        <v>413</v>
      </c>
      <c r="AZ28" s="1117"/>
      <c r="BA28" s="1117"/>
      <c r="BB28" s="1117"/>
      <c r="BC28" s="1117"/>
      <c r="BD28" s="1117"/>
      <c r="BE28" s="1117"/>
      <c r="BF28" s="1117"/>
      <c r="BG28" s="1117"/>
      <c r="BH28" s="31"/>
      <c r="BJ28" s="819">
        <f>+VLOOKUP(AI28,'LP-Servicios'!$E$153:$F$252,2,FALSE)</f>
        <v>873874.42</v>
      </c>
    </row>
    <row r="29" spans="3:62" ht="16.899999999999999" customHeight="1" thickBot="1" x14ac:dyDescent="0.35">
      <c r="C29" s="67"/>
      <c r="D29" s="31" t="str">
        <f>+LODO!G53</f>
        <v>Material Densificante</v>
      </c>
      <c r="E29" s="48"/>
      <c r="F29" s="866" t="str">
        <f>+IF(D29="","",VLOOKUP(D29,LODO!$D$49:$E$55,2,FALSE))</f>
        <v>BARITINA 4.2</v>
      </c>
      <c r="G29" s="48"/>
      <c r="H29" s="48"/>
      <c r="I29" s="51"/>
      <c r="J29" s="1057" t="str">
        <f>+IF(INDICE!L49="","","DECANTER 2")</f>
        <v>DECANTER 2</v>
      </c>
      <c r="K29" s="1057"/>
      <c r="L29" s="1057"/>
      <c r="M29" s="1057"/>
      <c r="N29" s="1059" t="str">
        <f>+IF(J29="","",INDICE!L49)</f>
        <v>PENNWALT</v>
      </c>
      <c r="O29" s="1059"/>
      <c r="P29" s="1059" t="str">
        <f>+CONCATENATE("BOWL: ",INDICE!L51," - ","RPM: ",HLOOKUP(AP2,'DECANTER 2'!$E$5:$CF$13,9,FALSE))</f>
        <v xml:space="preserve">BOWL: 14 - RPM: </v>
      </c>
      <c r="Q29" s="1059"/>
      <c r="R29" s="1059"/>
      <c r="S29" s="71">
        <f>+HLOOKUP($AP$2,'DECANTER 2'!$E$5:$CF$16,8,FALSE)</f>
        <v>0</v>
      </c>
      <c r="T29" s="71">
        <f>+HLOOKUP($AP$2,'DECANTER 2'!$E$5:$CF$16,12,FALSE)</f>
        <v>94</v>
      </c>
      <c r="U29" s="1055">
        <f>+HLOOKUP($AP$2,'DECANTER 2'!$E$25:$CF$28,2,FALSE)</f>
        <v>0</v>
      </c>
      <c r="V29" s="1055"/>
      <c r="W29" s="1055">
        <f>+HLOOKUP($AP$2,'DECANTER 2'!$E$25:$CF$28,3,FALSE)</f>
        <v>0</v>
      </c>
      <c r="X29" s="1055"/>
      <c r="Y29" s="1055">
        <f>+HLOOKUP($AP$2,'DECANTER 2'!$E$25:$CF$28,4,FALSE)</f>
        <v>0</v>
      </c>
      <c r="Z29" s="1055"/>
      <c r="AA29" s="325">
        <f>+HLOOKUP($AP$2,'DECANTER 2'!$E$46:$CF$59,2,FALSE)</f>
        <v>0</v>
      </c>
      <c r="AB29" s="325">
        <f>+HLOOKUP($AP$2,'DECANTER 2'!$E$46:$CF$59,3,FALSE)</f>
        <v>0</v>
      </c>
      <c r="AC29" s="325">
        <f>+HLOOKUP($AP$2,'DECANTER 2'!$E$46:$CF$59,4,FALSE)</f>
        <v>0</v>
      </c>
      <c r="AD29" s="326">
        <f>+HLOOKUP($AP$2,'DECANTER 2'!$E$46:$CF$59,14,FALSE)</f>
        <v>0</v>
      </c>
      <c r="AE29" s="37"/>
      <c r="AF29" s="108">
        <v>13</v>
      </c>
      <c r="AG29" s="317" t="str">
        <f>+IF(AI29="","",VLOOKUP(AI29,'LP-Servicios'!$H$153:$J$252,3,FALSE))</f>
        <v/>
      </c>
      <c r="AH29" s="317" t="str">
        <f>+IF(AI29="","",VLOOKUP(AG29,'LP-Servicios'!$T$7:$U$106,2,FALSE))</f>
        <v/>
      </c>
      <c r="AI29" s="318" t="str">
        <f>+SERVICIOS!K333</f>
        <v/>
      </c>
      <c r="AJ29" s="318"/>
      <c r="AK29" s="318"/>
      <c r="AL29" s="318"/>
      <c r="AM29" s="318"/>
      <c r="AN29" s="318"/>
      <c r="AO29" s="856" t="str">
        <f>+IF(AI29="","",VLOOKUP(AI29,'LP-Servicios'!$E$6:$G$106,3,FALSE))</f>
        <v/>
      </c>
      <c r="AP29" s="1102" t="str">
        <f>+IF(AI29="","",VLOOKUP(AI29,SERVICIOS!$D$115:$CF$214,1+'Parte Diario'!$AP$2,FALSE))</f>
        <v/>
      </c>
      <c r="AQ29" s="1102"/>
      <c r="AR29" s="1101" t="str">
        <f t="shared" si="0"/>
        <v/>
      </c>
      <c r="AS29" s="1101"/>
      <c r="AT29" s="1102" t="str">
        <f>+IF(AI29="","",VLOOKUP(AI29,SERVICIOS!$D$219:$CF$318,1+'Parte Diario'!$AP$2,FALSE))</f>
        <v/>
      </c>
      <c r="AU29" s="1102"/>
      <c r="AV29" s="1101" t="str">
        <f t="shared" si="1"/>
        <v/>
      </c>
      <c r="AW29" s="1101"/>
      <c r="AX29" s="324"/>
      <c r="AY29" s="1118" t="str">
        <f>+VLOOKUP($AP$2,PERSONAL!$C$6:$N$85,12,FALSE)</f>
        <v>Entubó casing 5” 21.4 Lb/pie , controlando desplazamiento en trip tank, llenando interior con OBM 1720 g/l. con ultimo casing retiro bearing, conecto y profundizo colgador, acento y empaqueto casing. Quedando Zapato en 5106,00 m Y Collar en 5092.79 m. Completo directa y movió entre columna. Acondiciono, purgo líneas y golpeador con gas oíl. Realizó Walking de FDP-1397 Ais. a FDP1398 Int. II, acondiciono equipo post Walking.</v>
      </c>
      <c r="AZ29" s="1118"/>
      <c r="BA29" s="1118"/>
      <c r="BB29" s="1118"/>
      <c r="BC29" s="1118"/>
      <c r="BD29" s="1118"/>
      <c r="BE29" s="1118"/>
      <c r="BF29" s="1118"/>
      <c r="BG29" s="1118"/>
      <c r="BH29" s="37"/>
      <c r="BJ29" s="819" t="e">
        <f>+VLOOKUP(AI29,'LP-Servicios'!$E$153:$F$252,2,FALSE)</f>
        <v>#N/A</v>
      </c>
    </row>
    <row r="30" spans="3:62" ht="16.899999999999999" customHeight="1" thickBot="1" x14ac:dyDescent="0.35">
      <c r="C30" s="67"/>
      <c r="D30" s="31" t="str">
        <f>+LODO!G54</f>
        <v>S.G. HGS</v>
      </c>
      <c r="E30" s="48"/>
      <c r="F30" s="866">
        <f>+IF(D30="","",VLOOKUP(D30,LODO!$D$49:$E$55,2,FALSE))</f>
        <v>4.2</v>
      </c>
      <c r="G30" s="48"/>
      <c r="H30" s="48"/>
      <c r="I30" s="331"/>
      <c r="J30" s="1058" t="str">
        <f>+IF(INDICE!R49="","","DECANTER 3")</f>
        <v>DECANTER 3</v>
      </c>
      <c r="K30" s="1058"/>
      <c r="L30" s="1058"/>
      <c r="M30" s="1058"/>
      <c r="N30" s="1068" t="str">
        <f>+IF(J30="","",INDICE!R49)</f>
        <v xml:space="preserve">TR </v>
      </c>
      <c r="O30" s="1068"/>
      <c r="P30" s="1068" t="str">
        <f>+CONCATENATE("BOWL: ",INDICE!R51," - ","RPM: ",HLOOKUP(AP2,'DECANTER 3'!$E$5:$CF$13,9,FALSE))</f>
        <v xml:space="preserve">BOWL: 14 - RPM: </v>
      </c>
      <c r="Q30" s="1068"/>
      <c r="R30" s="1068"/>
      <c r="S30" s="73">
        <f>+HLOOKUP($AP$2,'DECANTER 3'!$E$5:$CF$16,8,FALSE)</f>
        <v>0</v>
      </c>
      <c r="T30" s="73">
        <f>+HLOOKUP($AP$2,'DECANTER 3'!$E$5:$CF$16,12,FALSE)</f>
        <v>94</v>
      </c>
      <c r="U30" s="1069">
        <f>+HLOOKUP($AP$2,'DECANTER 3'!$E$25:$CF$28,2,FALSE)</f>
        <v>0</v>
      </c>
      <c r="V30" s="1069"/>
      <c r="W30" s="1069">
        <f>+HLOOKUP($AP$2,'DECANTER 3'!$E$25:$CF$28,3,FALSE)</f>
        <v>0</v>
      </c>
      <c r="X30" s="1069"/>
      <c r="Y30" s="1069">
        <f>+HLOOKUP($AP$2,'DECANTER 3'!$E$25:$CF$28,4,FALSE)</f>
        <v>0</v>
      </c>
      <c r="Z30" s="1069"/>
      <c r="AA30" s="332">
        <f>+HLOOKUP($AP$2,'DECANTER 3'!$E$46:$CF$59,2,FALSE)</f>
        <v>0</v>
      </c>
      <c r="AB30" s="332">
        <f>+HLOOKUP($AP$2,'DECANTER 3'!$E$46:$CF$59,3,FALSE)</f>
        <v>0</v>
      </c>
      <c r="AC30" s="332">
        <f>+HLOOKUP($AP$2,'DECANTER 3'!$E$46:$CF$59,4,FALSE)</f>
        <v>0</v>
      </c>
      <c r="AD30" s="333">
        <f>+HLOOKUP($AP$2,'DECANTER 3'!$E$46:$CF$59,14,FALSE)</f>
        <v>0</v>
      </c>
      <c r="AE30" s="39"/>
      <c r="AF30" s="108">
        <v>14</v>
      </c>
      <c r="AG30" s="317" t="str">
        <f>+IF(AI30="","",VLOOKUP(AI30,'LP-Servicios'!$H$153:$J$252,3,FALSE))</f>
        <v/>
      </c>
      <c r="AH30" s="317" t="str">
        <f>+IF(AI30="","",VLOOKUP(AG30,'LP-Servicios'!$T$7:$U$106,2,FALSE))</f>
        <v/>
      </c>
      <c r="AI30" s="318" t="str">
        <f>+SERVICIOS!K334</f>
        <v/>
      </c>
      <c r="AJ30" s="318"/>
      <c r="AK30" s="318"/>
      <c r="AL30" s="318"/>
      <c r="AM30" s="318"/>
      <c r="AN30" s="318"/>
      <c r="AO30" s="856" t="str">
        <f>+IF(AI30="","",VLOOKUP(AI30,'LP-Servicios'!$E$6:$G$106,3,FALSE))</f>
        <v/>
      </c>
      <c r="AP30" s="1102" t="str">
        <f>+IF(AI30="","",VLOOKUP(AI30,SERVICIOS!$D$115:$CF$214,1+'Parte Diario'!$AP$2,FALSE))</f>
        <v/>
      </c>
      <c r="AQ30" s="1102"/>
      <c r="AR30" s="1101" t="str">
        <f t="shared" si="0"/>
        <v/>
      </c>
      <c r="AS30" s="1101"/>
      <c r="AT30" s="1102" t="str">
        <f>+IF(AI30="","",VLOOKUP(AI30,SERVICIOS!$D$219:$CF$318,1+'Parte Diario'!$AP$2,FALSE))</f>
        <v/>
      </c>
      <c r="AU30" s="1102"/>
      <c r="AV30" s="1101" t="str">
        <f t="shared" si="1"/>
        <v/>
      </c>
      <c r="AW30" s="1101"/>
      <c r="AX30" s="324"/>
      <c r="AY30" s="1118"/>
      <c r="AZ30" s="1118"/>
      <c r="BA30" s="1118"/>
      <c r="BB30" s="1118"/>
      <c r="BC30" s="1118"/>
      <c r="BD30" s="1118"/>
      <c r="BE30" s="1118"/>
      <c r="BF30" s="1118"/>
      <c r="BG30" s="1118"/>
      <c r="BH30" s="39"/>
      <c r="BJ30" s="819" t="e">
        <f>+VLOOKUP(AI30,'LP-Servicios'!$E$153:$F$252,2,FALSE)</f>
        <v>#N/A</v>
      </c>
    </row>
    <row r="31" spans="3:62" ht="16.899999999999999" customHeight="1" thickBot="1" x14ac:dyDescent="0.35">
      <c r="C31" s="67"/>
      <c r="D31" s="31" t="str">
        <f>+LODO!G55</f>
        <v>S.G.LGS</v>
      </c>
      <c r="E31" s="48"/>
      <c r="F31" s="866">
        <f>+IF(D31="","",VLOOKUP(D31,LODO!$D$49:$E$55,2,FALSE))</f>
        <v>2.6</v>
      </c>
      <c r="G31" s="48"/>
      <c r="H31" s="48"/>
      <c r="I31" s="331"/>
      <c r="J31" s="866"/>
      <c r="K31" s="866"/>
      <c r="L31" s="866"/>
      <c r="M31" s="866"/>
      <c r="N31" s="89"/>
      <c r="O31" s="89"/>
      <c r="P31" s="89"/>
      <c r="Q31" s="89"/>
      <c r="R31" s="89"/>
      <c r="S31" s="90"/>
      <c r="T31" s="90"/>
      <c r="U31" s="334"/>
      <c r="V31" s="334"/>
      <c r="W31" s="334"/>
      <c r="X31" s="334"/>
      <c r="Y31" s="334"/>
      <c r="Z31" s="334"/>
      <c r="AA31" s="335"/>
      <c r="AB31" s="335"/>
      <c r="AC31" s="335"/>
      <c r="AD31" s="336"/>
      <c r="AE31" s="39"/>
      <c r="AF31" s="108">
        <v>15</v>
      </c>
      <c r="AG31" s="317" t="str">
        <f>+IF(AI31="","",VLOOKUP(AI31,'LP-Servicios'!$H$153:$J$252,3,FALSE))</f>
        <v/>
      </c>
      <c r="AH31" s="317" t="str">
        <f>+IF(AI31="","",VLOOKUP(AG31,'LP-Servicios'!$T$7:$U$106,2,FALSE))</f>
        <v/>
      </c>
      <c r="AI31" s="318" t="str">
        <f>+SERVICIOS!K335</f>
        <v/>
      </c>
      <c r="AJ31" s="318"/>
      <c r="AK31" s="318"/>
      <c r="AL31" s="318"/>
      <c r="AM31" s="318"/>
      <c r="AN31" s="318"/>
      <c r="AO31" s="856" t="str">
        <f>+IF(AI31="","",VLOOKUP(AI31,'LP-Servicios'!$E$6:$G$106,3,FALSE))</f>
        <v/>
      </c>
      <c r="AP31" s="1102" t="str">
        <f>+IF(AI31="","",VLOOKUP(AI31,SERVICIOS!$D$115:$CF$214,1+'Parte Diario'!$AP$2,FALSE))</f>
        <v/>
      </c>
      <c r="AQ31" s="1102"/>
      <c r="AR31" s="1101" t="str">
        <f t="shared" si="0"/>
        <v/>
      </c>
      <c r="AS31" s="1101"/>
      <c r="AT31" s="1102" t="str">
        <f>+IF(AI31="","",VLOOKUP(AI31,SERVICIOS!$D$219:$CF$318,1+'Parte Diario'!$AP$2,FALSE))</f>
        <v/>
      </c>
      <c r="AU31" s="1102"/>
      <c r="AV31" s="1101" t="str">
        <f t="shared" si="1"/>
        <v/>
      </c>
      <c r="AW31" s="1101"/>
      <c r="AX31" s="324"/>
      <c r="AY31" s="1118"/>
      <c r="AZ31" s="1118"/>
      <c r="BA31" s="1118"/>
      <c r="BB31" s="1118"/>
      <c r="BC31" s="1118"/>
      <c r="BD31" s="1118"/>
      <c r="BE31" s="1118"/>
      <c r="BF31" s="1118"/>
      <c r="BG31" s="1118"/>
      <c r="BH31" s="39"/>
      <c r="BJ31" s="819" t="e">
        <f>+VLOOKUP(AI31,'LP-Servicios'!$E$153:$F$252,2,FALSE)</f>
        <v>#N/A</v>
      </c>
    </row>
    <row r="32" spans="3:62" ht="16.899999999999999" customHeight="1" thickBot="1" x14ac:dyDescent="0.35">
      <c r="C32" s="67"/>
      <c r="I32" s="52"/>
      <c r="U32" s="38"/>
      <c r="V32" s="337"/>
      <c r="W32" s="337"/>
      <c r="X32" s="337"/>
      <c r="Y32" s="338"/>
      <c r="Z32" s="338"/>
      <c r="AA32" s="338"/>
      <c r="AB32" s="338"/>
      <c r="AC32" s="53"/>
      <c r="AD32" s="53"/>
      <c r="AE32" s="39"/>
      <c r="AF32" s="108">
        <v>16</v>
      </c>
      <c r="AG32" s="317" t="str">
        <f>+IF(AI32="","",VLOOKUP(AI32,'LP-Servicios'!$H$153:$J$252,3,FALSE))</f>
        <v/>
      </c>
      <c r="AH32" s="317" t="str">
        <f>+IF(AI32="","",VLOOKUP(AG32,'LP-Servicios'!$T$7:$U$106,2,FALSE))</f>
        <v/>
      </c>
      <c r="AI32" s="318" t="str">
        <f>+SERVICIOS!K336</f>
        <v/>
      </c>
      <c r="AJ32" s="318"/>
      <c r="AK32" s="318"/>
      <c r="AL32" s="318"/>
      <c r="AM32" s="318"/>
      <c r="AN32" s="318"/>
      <c r="AO32" s="856" t="str">
        <f>+IF(AI32="","",VLOOKUP(AI32,'LP-Servicios'!$E$6:$G$106,3,FALSE))</f>
        <v/>
      </c>
      <c r="AP32" s="1102" t="str">
        <f>+IF(AI32="","",VLOOKUP(AI32,SERVICIOS!$D$115:$CF$214,1+'Parte Diario'!$AP$2,FALSE))</f>
        <v/>
      </c>
      <c r="AQ32" s="1102"/>
      <c r="AR32" s="1101" t="str">
        <f t="shared" si="0"/>
        <v/>
      </c>
      <c r="AS32" s="1101"/>
      <c r="AT32" s="1102" t="str">
        <f>+IF(AI32="","",VLOOKUP(AI32,SERVICIOS!$D$219:$CF$318,1+'Parte Diario'!$AP$2,FALSE))</f>
        <v/>
      </c>
      <c r="AU32" s="1102"/>
      <c r="AV32" s="1101" t="str">
        <f t="shared" si="1"/>
        <v/>
      </c>
      <c r="AW32" s="1101"/>
      <c r="AX32" s="38"/>
      <c r="AY32" s="1118"/>
      <c r="AZ32" s="1118"/>
      <c r="BA32" s="1118"/>
      <c r="BB32" s="1118"/>
      <c r="BC32" s="1118"/>
      <c r="BD32" s="1118"/>
      <c r="BE32" s="1118"/>
      <c r="BF32" s="1118"/>
      <c r="BG32" s="1118"/>
      <c r="BH32" s="39"/>
      <c r="BJ32" s="819" t="e">
        <f>+VLOOKUP(AI32,'LP-Servicios'!$E$153:$F$252,2,FALSE)</f>
        <v>#N/A</v>
      </c>
    </row>
    <row r="33" spans="2:62" ht="16.899999999999999" customHeight="1" thickBot="1" x14ac:dyDescent="0.35">
      <c r="C33" s="67"/>
      <c r="D33" s="87" t="s">
        <v>345</v>
      </c>
      <c r="E33" s="87"/>
      <c r="F33" s="87"/>
      <c r="G33" s="87"/>
      <c r="H33" s="87"/>
      <c r="I33" s="54"/>
      <c r="J33" s="1033" t="s">
        <v>377</v>
      </c>
      <c r="K33" s="1034"/>
      <c r="L33" s="1034"/>
      <c r="M33" s="1034"/>
      <c r="N33" s="1065" t="s">
        <v>378</v>
      </c>
      <c r="O33" s="1066"/>
      <c r="P33" s="1066"/>
      <c r="Q33" s="1066"/>
      <c r="R33" s="1066"/>
      <c r="S33" s="1066"/>
      <c r="T33" s="1066"/>
      <c r="U33" s="1066"/>
      <c r="V33" s="1067"/>
      <c r="W33" s="1063" t="s">
        <v>388</v>
      </c>
      <c r="X33" s="1064"/>
      <c r="Y33" s="1064"/>
      <c r="Z33" s="1064"/>
      <c r="AA33" s="1064"/>
      <c r="AB33" s="338"/>
      <c r="AC33" s="53"/>
      <c r="AD33" s="53"/>
      <c r="AE33" s="39"/>
      <c r="AF33" s="108">
        <v>17</v>
      </c>
      <c r="AG33" s="317" t="str">
        <f>+IF(AI33="","",VLOOKUP(AI33,'LP-Servicios'!$H$153:$J$252,3,FALSE))</f>
        <v/>
      </c>
      <c r="AH33" s="317" t="str">
        <f>+IF(AI33="","",VLOOKUP(AG33,'LP-Servicios'!$T$7:$U$106,2,FALSE))</f>
        <v/>
      </c>
      <c r="AI33" s="318" t="str">
        <f>+SERVICIOS!K337</f>
        <v/>
      </c>
      <c r="AJ33" s="318"/>
      <c r="AK33" s="318"/>
      <c r="AL33" s="318"/>
      <c r="AM33" s="318"/>
      <c r="AN33" s="318"/>
      <c r="AO33" s="856" t="str">
        <f>+IF(AI33="","",VLOOKUP(AI33,'LP-Servicios'!$E$6:$G$106,3,FALSE))</f>
        <v/>
      </c>
      <c r="AP33" s="1102" t="str">
        <f>+IF(AI33="","",VLOOKUP(AI33,SERVICIOS!$D$115:$CF$214,1+'Parte Diario'!$AP$2,FALSE))</f>
        <v/>
      </c>
      <c r="AQ33" s="1102"/>
      <c r="AR33" s="1101" t="str">
        <f t="shared" si="0"/>
        <v/>
      </c>
      <c r="AS33" s="1101"/>
      <c r="AT33" s="1102" t="str">
        <f>+IF(AI33="","",VLOOKUP(AI33,SERVICIOS!$D$219:$CF$318,1+'Parte Diario'!$AP$2,FALSE))</f>
        <v/>
      </c>
      <c r="AU33" s="1102"/>
      <c r="AV33" s="1101" t="str">
        <f t="shared" si="1"/>
        <v/>
      </c>
      <c r="AW33" s="1101"/>
      <c r="AX33" s="339"/>
      <c r="AY33" s="1118"/>
      <c r="AZ33" s="1118"/>
      <c r="BA33" s="1118"/>
      <c r="BB33" s="1118"/>
      <c r="BC33" s="1118"/>
      <c r="BD33" s="1118"/>
      <c r="BE33" s="1118"/>
      <c r="BF33" s="1118"/>
      <c r="BG33" s="1118"/>
      <c r="BH33" s="39"/>
      <c r="BJ33" s="819" t="e">
        <f>+VLOOKUP(AI33,'LP-Servicios'!$E$153:$F$252,2,FALSE)</f>
        <v>#N/A</v>
      </c>
    </row>
    <row r="34" spans="2:62" ht="16.899999999999999" customHeight="1" thickBot="1" x14ac:dyDescent="0.35">
      <c r="B34" s="108">
        <v>1</v>
      </c>
      <c r="C34" s="67"/>
      <c r="D34" s="31" t="str">
        <f>+LODO!G57</f>
        <v>Densidad, gr/l</v>
      </c>
      <c r="E34" s="31"/>
      <c r="F34" s="31"/>
      <c r="G34" s="1009">
        <f>+IF(D34="","",VLOOKUP(D34,LODO!$D$57:$E$77,2,FALSE))</f>
        <v>1900</v>
      </c>
      <c r="H34" s="1009"/>
      <c r="I34" s="56"/>
      <c r="J34" s="1048" t="s">
        <v>347</v>
      </c>
      <c r="K34" s="1049"/>
      <c r="L34" s="1049"/>
      <c r="M34" s="1049"/>
      <c r="N34" s="862" t="s">
        <v>369</v>
      </c>
      <c r="O34" s="862" t="s">
        <v>370</v>
      </c>
      <c r="P34" s="862" t="s">
        <v>371</v>
      </c>
      <c r="Q34" s="340" t="s">
        <v>28</v>
      </c>
      <c r="R34" s="862" t="s">
        <v>646</v>
      </c>
      <c r="S34" s="862" t="s">
        <v>716</v>
      </c>
      <c r="T34" s="1035" t="s">
        <v>356</v>
      </c>
      <c r="U34" s="1035"/>
      <c r="V34" s="1035"/>
      <c r="W34" s="1044" t="s">
        <v>374</v>
      </c>
      <c r="X34" s="1044"/>
      <c r="Y34" s="1023" t="s">
        <v>375</v>
      </c>
      <c r="Z34" s="1023"/>
      <c r="AA34" s="341" t="s">
        <v>376</v>
      </c>
      <c r="AB34" s="338"/>
      <c r="AC34" s="53"/>
      <c r="AD34" s="53"/>
      <c r="AE34" s="39"/>
      <c r="AF34" s="108">
        <v>18</v>
      </c>
      <c r="AG34" s="317" t="str">
        <f>+IF(AI34="","",VLOOKUP(AI34,'LP-Servicios'!$H$153:$J$252,3,FALSE))</f>
        <v/>
      </c>
      <c r="AH34" s="317" t="str">
        <f>+IF(AI34="","",VLOOKUP(AG34,'LP-Servicios'!$T$7:$U$106,2,FALSE))</f>
        <v/>
      </c>
      <c r="AI34" s="318" t="str">
        <f>+SERVICIOS!K338</f>
        <v/>
      </c>
      <c r="AJ34" s="318"/>
      <c r="AK34" s="318"/>
      <c r="AL34" s="318"/>
      <c r="AM34" s="318"/>
      <c r="AN34" s="318"/>
      <c r="AO34" s="856" t="str">
        <f>+IF(AI34="","",VLOOKUP(AI34,'LP-Servicios'!$E$6:$G$106,3,FALSE))</f>
        <v/>
      </c>
      <c r="AP34" s="1102" t="str">
        <f>+IF(AI34="","",VLOOKUP(AI34,SERVICIOS!$D$115:$CF$214,1+'Parte Diario'!$AP$2,FALSE))</f>
        <v/>
      </c>
      <c r="AQ34" s="1102"/>
      <c r="AR34" s="1101" t="str">
        <f t="shared" si="0"/>
        <v/>
      </c>
      <c r="AS34" s="1101"/>
      <c r="AT34" s="1102" t="str">
        <f>+IF(AI34="","",VLOOKUP(AI34,SERVICIOS!$D$219:$CF$318,1+'Parte Diario'!$AP$2,FALSE))</f>
        <v/>
      </c>
      <c r="AU34" s="1102"/>
      <c r="AV34" s="1101" t="str">
        <f t="shared" si="1"/>
        <v/>
      </c>
      <c r="AW34" s="1101"/>
      <c r="AX34" s="342"/>
      <c r="AY34" s="1118"/>
      <c r="AZ34" s="1118"/>
      <c r="BA34" s="1118"/>
      <c r="BB34" s="1118"/>
      <c r="BC34" s="1118"/>
      <c r="BD34" s="1118"/>
      <c r="BE34" s="1118"/>
      <c r="BF34" s="1118"/>
      <c r="BG34" s="1118"/>
      <c r="BH34" s="39"/>
      <c r="BJ34" s="819" t="e">
        <f>+VLOOKUP(AI34,'LP-Servicios'!$E$153:$F$252,2,FALSE)</f>
        <v>#N/A</v>
      </c>
    </row>
    <row r="35" spans="2:62" ht="16.899999999999999" customHeight="1" thickBot="1" x14ac:dyDescent="0.35">
      <c r="B35" s="108">
        <v>2</v>
      </c>
      <c r="C35" s="67"/>
      <c r="D35" s="31" t="str">
        <f>+LODO!G58</f>
        <v>Viscosidad Embudo, seg.</v>
      </c>
      <c r="E35" s="31"/>
      <c r="F35" s="31"/>
      <c r="G35" s="1009">
        <f>+IF(D35="","",VLOOKUP(D35,LODO!$D$57:$E$77,2,FALSE))</f>
        <v>76</v>
      </c>
      <c r="H35" s="1009"/>
      <c r="I35" s="56"/>
      <c r="J35" s="1050" t="str">
        <f>+J17</f>
        <v>ZARANDA 1</v>
      </c>
      <c r="K35" s="1050"/>
      <c r="L35" s="1050"/>
      <c r="M35" s="1050"/>
      <c r="N35" s="75">
        <f>+HLOOKUP($AP$2,'ZARANDA 1'!$E$23:$CF$35,6,FALSE)</f>
        <v>0</v>
      </c>
      <c r="O35" s="75">
        <f>+HLOOKUP($AP$2,'ZARANDA 1'!$E$23:$CF$35,3,FALSE)</f>
        <v>0</v>
      </c>
      <c r="P35" s="75">
        <f>+HLOOKUP($AP$2,'ZARANDA 1'!$E$23:$CF$35,7,FALSE)</f>
        <v>0</v>
      </c>
      <c r="Q35" s="77">
        <f>+HLOOKUP($AP$2,'ZARANDA 1'!$E$23:$CF$35,10,FALSE)</f>
        <v>0</v>
      </c>
      <c r="R35" s="75">
        <f>+HLOOKUP($AP$2,'ZARANDA 1'!$E$23:$CF$35,11,FALSE)</f>
        <v>0</v>
      </c>
      <c r="S35" s="75">
        <f>+HLOOKUP($AP$2,'ZARANDA 1'!$E$23:$CF$35,12,FALSE)</f>
        <v>0</v>
      </c>
      <c r="T35" s="1040">
        <f>+IF(J17="","",HLOOKUP($AP$2,'ZARANDA 1'!$E$23:$CF$35,13,FALSE))</f>
        <v>0</v>
      </c>
      <c r="U35" s="1040"/>
      <c r="V35" s="1040"/>
      <c r="W35" s="1042">
        <f>+HLOOKUP($AP$2,'ZARANDA 1'!$E$36:$CF$43,7,FALSE)</f>
        <v>0</v>
      </c>
      <c r="X35" s="1043"/>
      <c r="Y35" s="1028">
        <f>+HLOOKUP($AP$2,'ZARANDA 1'!$E$36:$CF$43,5,FALSE)</f>
        <v>0</v>
      </c>
      <c r="Z35" s="1029"/>
      <c r="AA35" s="864">
        <f>+HLOOKUP($AP$2,'ZARANDA 1'!$E$36:$CF$43,3,FALSE)</f>
        <v>0</v>
      </c>
      <c r="AB35" s="343"/>
      <c r="AC35" s="53"/>
      <c r="AD35" s="53"/>
      <c r="AE35" s="39"/>
      <c r="AF35" s="108">
        <v>19</v>
      </c>
      <c r="AG35" s="317" t="str">
        <f>+IF(AI35="","",VLOOKUP(AI35,'LP-Servicios'!$H$153:$J$252,3,FALSE))</f>
        <v/>
      </c>
      <c r="AH35" s="317" t="str">
        <f>+IF(AI35="","",VLOOKUP(AG35,'LP-Servicios'!$T$7:$U$106,2,FALSE))</f>
        <v/>
      </c>
      <c r="AI35" s="318" t="str">
        <f>+SERVICIOS!K339</f>
        <v/>
      </c>
      <c r="AJ35" s="318"/>
      <c r="AK35" s="318"/>
      <c r="AL35" s="318"/>
      <c r="AM35" s="318"/>
      <c r="AN35" s="318"/>
      <c r="AO35" s="856" t="str">
        <f>+IF(AI35="","",VLOOKUP(AI35,'LP-Servicios'!$E$6:$G$106,3,FALSE))</f>
        <v/>
      </c>
      <c r="AP35" s="1102" t="str">
        <f>+IF(AI35="","",VLOOKUP(AI35,SERVICIOS!$D$115:$CF$214,1+'Parte Diario'!$AP$2,FALSE))</f>
        <v/>
      </c>
      <c r="AQ35" s="1102"/>
      <c r="AR35" s="1101" t="str">
        <f t="shared" si="0"/>
        <v/>
      </c>
      <c r="AS35" s="1101"/>
      <c r="AT35" s="1102" t="str">
        <f>+IF(AI35="","",VLOOKUP(AI35,SERVICIOS!$D$219:$CF$318,1+'Parte Diario'!$AP$2,FALSE))</f>
        <v/>
      </c>
      <c r="AU35" s="1102"/>
      <c r="AV35" s="1101" t="str">
        <f t="shared" si="1"/>
        <v/>
      </c>
      <c r="AW35" s="1101"/>
      <c r="AX35" s="78"/>
      <c r="AY35" s="1118"/>
      <c r="AZ35" s="1118"/>
      <c r="BA35" s="1118"/>
      <c r="BB35" s="1118"/>
      <c r="BC35" s="1118"/>
      <c r="BD35" s="1118"/>
      <c r="BE35" s="1118"/>
      <c r="BF35" s="1118"/>
      <c r="BG35" s="1118"/>
      <c r="BH35" s="39"/>
      <c r="BJ35" s="819" t="e">
        <f>+VLOOKUP(AI35,'LP-Servicios'!$E$153:$F$252,2,FALSE)</f>
        <v>#N/A</v>
      </c>
    </row>
    <row r="36" spans="2:62" ht="16.899999999999999" customHeight="1" thickBot="1" x14ac:dyDescent="0.35">
      <c r="B36" s="108">
        <v>3</v>
      </c>
      <c r="C36" s="67"/>
      <c r="D36" s="31" t="str">
        <f>+LODO!G59</f>
        <v>Viscosidad Plástica, cps</v>
      </c>
      <c r="E36" s="31"/>
      <c r="F36" s="31"/>
      <c r="G36" s="1009">
        <f>+IF(D36="","",VLOOKUP(D36,LODO!$D$57:$E$77,2,FALSE))</f>
        <v>30</v>
      </c>
      <c r="H36" s="1009"/>
      <c r="I36" s="56"/>
      <c r="J36" s="1057" t="str">
        <f>+J18</f>
        <v>ZARANDA 2</v>
      </c>
      <c r="K36" s="1057"/>
      <c r="L36" s="1057"/>
      <c r="M36" s="1057"/>
      <c r="N36" s="76">
        <f>+HLOOKUP($AP$2,'ZARANDA 2'!$E$23:$CF$35,6,FALSE)</f>
        <v>0</v>
      </c>
      <c r="O36" s="76">
        <f>+HLOOKUP($AP$2,'ZARANDA 2'!$E$23:$CF$35,3,FALSE)</f>
        <v>0</v>
      </c>
      <c r="P36" s="76">
        <f>+HLOOKUP($AP$2,'ZARANDA 2'!$E$23:$CF$35,7,FALSE)</f>
        <v>0</v>
      </c>
      <c r="Q36" s="77">
        <f>+HLOOKUP($AP$2,'ZARANDA 2'!$E$23:$CF$35,10,FALSE)</f>
        <v>0</v>
      </c>
      <c r="R36" s="76">
        <f>+HLOOKUP($AP$2,'ZARANDA 2'!$E$23:$CF$35,11,FALSE)</f>
        <v>0</v>
      </c>
      <c r="S36" s="76">
        <f>+HLOOKUP($AP$2,'ZARANDA 2'!$E$23:$CF$35,12,FALSE)</f>
        <v>0</v>
      </c>
      <c r="T36" s="1041">
        <f>+IF(J18="","",HLOOKUP($AP$2,'ZARANDA 2'!$E$23:$CF$35,13,FALSE))</f>
        <v>0</v>
      </c>
      <c r="U36" s="1041"/>
      <c r="V36" s="1041"/>
      <c r="W36" s="1038">
        <f>+HLOOKUP($AP$2,'ZARANDA 2'!$E$36:$CF$43,7,FALSE)</f>
        <v>0</v>
      </c>
      <c r="X36" s="1039"/>
      <c r="Y36" s="1030">
        <f>+HLOOKUP($AP$2,'ZARANDA 2'!$E$36:$CF$43,5,FALSE)</f>
        <v>0</v>
      </c>
      <c r="Z36" s="1031"/>
      <c r="AA36" s="859">
        <f>+HLOOKUP($AP$2,'ZARANDA 2'!$E$36:$CF$43,3,FALSE)</f>
        <v>0</v>
      </c>
      <c r="AB36" s="338"/>
      <c r="AD36" s="53"/>
      <c r="AE36" s="39"/>
      <c r="AF36" s="108">
        <v>20</v>
      </c>
      <c r="AG36" s="317" t="str">
        <f>+IF(AI36="","",VLOOKUP(AI36,'LP-Servicios'!$H$153:$J$252,3,FALSE))</f>
        <v/>
      </c>
      <c r="AH36" s="317" t="str">
        <f>+IF(AI36="","",VLOOKUP(AG36,'LP-Servicios'!$T$7:$U$106,2,FALSE))</f>
        <v/>
      </c>
      <c r="AI36" s="318" t="str">
        <f>+SERVICIOS!K340</f>
        <v/>
      </c>
      <c r="AJ36" s="318"/>
      <c r="AK36" s="318"/>
      <c r="AL36" s="318"/>
      <c r="AM36" s="318"/>
      <c r="AN36" s="318"/>
      <c r="AO36" s="856" t="str">
        <f>+IF(AI36="","",VLOOKUP(AI36,'LP-Servicios'!$E$6:$G$106,3,FALSE))</f>
        <v/>
      </c>
      <c r="AP36" s="1102" t="str">
        <f>+IF(AI36="","",VLOOKUP(AI36,SERVICIOS!$D$115:$CF$214,1+'Parte Diario'!$AP$2,FALSE))</f>
        <v/>
      </c>
      <c r="AQ36" s="1102"/>
      <c r="AR36" s="1101" t="str">
        <f t="shared" si="0"/>
        <v/>
      </c>
      <c r="AS36" s="1101"/>
      <c r="AT36" s="1102" t="str">
        <f>+IF(AI36="","",VLOOKUP(AI36,SERVICIOS!$D$219:$CF$318,1+'Parte Diario'!$AP$2,FALSE))</f>
        <v/>
      </c>
      <c r="AU36" s="1102"/>
      <c r="AV36" s="1101" t="str">
        <f t="shared" si="1"/>
        <v/>
      </c>
      <c r="AW36" s="1101"/>
      <c r="AX36" s="78"/>
      <c r="AY36" s="1118"/>
      <c r="AZ36" s="1118"/>
      <c r="BA36" s="1118"/>
      <c r="BB36" s="1118"/>
      <c r="BC36" s="1118"/>
      <c r="BD36" s="1118"/>
      <c r="BE36" s="1118"/>
      <c r="BF36" s="1118"/>
      <c r="BG36" s="1118"/>
      <c r="BH36" s="39"/>
      <c r="BJ36" s="819" t="e">
        <f>+VLOOKUP(AI36,'LP-Servicios'!$E$153:$F$252,2,FALSE)</f>
        <v>#N/A</v>
      </c>
    </row>
    <row r="37" spans="2:62" ht="16.899999999999999" customHeight="1" thickBot="1" x14ac:dyDescent="0.35">
      <c r="B37" s="108">
        <v>4</v>
      </c>
      <c r="C37" s="67"/>
      <c r="D37" s="31" t="str">
        <f>+LODO!G60</f>
        <v>Punto de fluencia, lb/100ft²</v>
      </c>
      <c r="E37" s="31"/>
      <c r="F37" s="31"/>
      <c r="G37" s="1009">
        <f>+IF(D37="","",VLOOKUP(D37,LODO!$D$57:$E$77,2,FALSE))</f>
        <v>13</v>
      </c>
      <c r="H37" s="1009"/>
      <c r="I37" s="56"/>
      <c r="J37" s="1050" t="str">
        <f>+J19</f>
        <v>ZARANDA 3</v>
      </c>
      <c r="K37" s="1050"/>
      <c r="L37" s="1050"/>
      <c r="M37" s="1050"/>
      <c r="N37" s="75">
        <f>+HLOOKUP($AP$2,'ZARANDA 3'!$E$23:$CF$35,6,FALSE)</f>
        <v>0</v>
      </c>
      <c r="O37" s="75">
        <f>+HLOOKUP($AP$2,'ZARANDA 3'!$E$23:$CF$35,3,FALSE)</f>
        <v>0</v>
      </c>
      <c r="P37" s="75">
        <f>+HLOOKUP($AP$2,'ZARANDA 3'!$E$23:$CF$35,7,FALSE)</f>
        <v>0</v>
      </c>
      <c r="Q37" s="77">
        <f>+HLOOKUP($AP$2,'ZARANDA 3'!$E$23:$CF$35,10,FALSE)</f>
        <v>0</v>
      </c>
      <c r="R37" s="75">
        <f>+HLOOKUP($AP$2,'ZARANDA 3'!$E$23:$CF$35,11,FALSE)</f>
        <v>0</v>
      </c>
      <c r="S37" s="75">
        <f>+HLOOKUP($AP$2,'ZARANDA 3'!$E$23:$CF$35,12,FALSE)</f>
        <v>0</v>
      </c>
      <c r="T37" s="1040">
        <f>+IF(J19="","",HLOOKUP($AP$2,'ZARANDA 3'!$E$23:$CF$35,13,FALSE))</f>
        <v>0</v>
      </c>
      <c r="U37" s="1040"/>
      <c r="V37" s="1040"/>
      <c r="W37" s="1042">
        <f>+HLOOKUP($AP$2,'ZARANDA 3'!$E$36:$CF$43,7,FALSE)</f>
        <v>0</v>
      </c>
      <c r="X37" s="1043"/>
      <c r="Y37" s="1026">
        <f>+HLOOKUP($AP$2,'ZARANDA 3'!$E$36:$CF$43,5,FALSE)</f>
        <v>0</v>
      </c>
      <c r="Z37" s="1027"/>
      <c r="AA37" s="860">
        <f>+HLOOKUP($AP$2,'ZARANDA 3'!$E$36:$CF$43,3,FALSE)</f>
        <v>0</v>
      </c>
      <c r="AB37" s="338"/>
      <c r="AD37" s="53"/>
      <c r="AE37" s="39"/>
      <c r="AF37" s="108">
        <v>21</v>
      </c>
      <c r="AG37" s="317" t="str">
        <f>+IF(AI37="","",VLOOKUP(AI37,'LP-Servicios'!$H$153:$J$252,3,FALSE))</f>
        <v/>
      </c>
      <c r="AH37" s="317" t="str">
        <f>+IF(AI37="","",VLOOKUP(AG37,'LP-Servicios'!$T$7:$U$106,2,FALSE))</f>
        <v/>
      </c>
      <c r="AI37" s="318" t="str">
        <f>+SERVICIOS!K341</f>
        <v/>
      </c>
      <c r="AJ37" s="318"/>
      <c r="AK37" s="318"/>
      <c r="AL37" s="318"/>
      <c r="AM37" s="318"/>
      <c r="AN37" s="318"/>
      <c r="AO37" s="856" t="str">
        <f>+IF(AI37="","",VLOOKUP(AI37,'LP-Servicios'!$E$6:$G$106,3,FALSE))</f>
        <v/>
      </c>
      <c r="AP37" s="1102" t="str">
        <f>+IF(AI37="","",VLOOKUP(AI37,SERVICIOS!$D$115:$CF$214,1+'Parte Diario'!$AP$2,FALSE))</f>
        <v/>
      </c>
      <c r="AQ37" s="1102"/>
      <c r="AR37" s="1101" t="str">
        <f t="shared" si="0"/>
        <v/>
      </c>
      <c r="AS37" s="1101"/>
      <c r="AT37" s="1102" t="str">
        <f>+IF(AI37="","",VLOOKUP(AI37,SERVICIOS!$D$219:$CF$318,1+'Parte Diario'!$AP$2,FALSE))</f>
        <v/>
      </c>
      <c r="AU37" s="1102"/>
      <c r="AV37" s="1101" t="str">
        <f t="shared" si="1"/>
        <v/>
      </c>
      <c r="AW37" s="1101"/>
      <c r="AX37" s="78"/>
      <c r="AY37" s="1118"/>
      <c r="AZ37" s="1118"/>
      <c r="BA37" s="1118"/>
      <c r="BB37" s="1118"/>
      <c r="BC37" s="1118"/>
      <c r="BD37" s="1118"/>
      <c r="BE37" s="1118"/>
      <c r="BF37" s="1118"/>
      <c r="BG37" s="1118"/>
      <c r="BH37" s="39"/>
      <c r="BJ37" s="819" t="e">
        <f>+VLOOKUP(AI37,'LP-Servicios'!$E$153:$F$252,2,FALSE)</f>
        <v>#N/A</v>
      </c>
    </row>
    <row r="38" spans="2:62" ht="16.899999999999999" customHeight="1" thickBot="1" x14ac:dyDescent="0.35">
      <c r="B38" s="108">
        <v>5</v>
      </c>
      <c r="C38" s="67"/>
      <c r="D38" s="31" t="str">
        <f>+LODO!G61</f>
        <v>Cloruros Agua, mg/lt</v>
      </c>
      <c r="E38" s="31"/>
      <c r="F38" s="31"/>
      <c r="G38" s="1009">
        <f>+IF(D38="","",VLOOKUP(D38,LODO!$D$57:$E$77,2,FALSE))</f>
        <v>186010</v>
      </c>
      <c r="H38" s="1009"/>
      <c r="I38" s="56"/>
      <c r="J38" s="1048" t="s">
        <v>348</v>
      </c>
      <c r="K38" s="1049"/>
      <c r="L38" s="1049"/>
      <c r="M38" s="1049"/>
      <c r="N38" s="862" t="s">
        <v>369</v>
      </c>
      <c r="O38" s="862" t="s">
        <v>370</v>
      </c>
      <c r="P38" s="862" t="s">
        <v>371</v>
      </c>
      <c r="Q38" s="340" t="s">
        <v>28</v>
      </c>
      <c r="R38" s="862" t="s">
        <v>646</v>
      </c>
      <c r="S38" s="862" t="s">
        <v>716</v>
      </c>
      <c r="T38" s="1035" t="s">
        <v>356</v>
      </c>
      <c r="U38" s="1035"/>
      <c r="V38" s="1035"/>
      <c r="W38" s="1044" t="s">
        <v>374</v>
      </c>
      <c r="X38" s="1044"/>
      <c r="Y38" s="1023" t="s">
        <v>375</v>
      </c>
      <c r="Z38" s="1023"/>
      <c r="AA38" s="341" t="s">
        <v>376</v>
      </c>
      <c r="AB38" s="338"/>
      <c r="AD38" s="53"/>
      <c r="AE38" s="39"/>
      <c r="AF38" s="108">
        <v>22</v>
      </c>
      <c r="AG38" s="317" t="str">
        <f>+IF(AI38="","",VLOOKUP(AI38,'LP-Servicios'!$H$153:$J$252,3,FALSE))</f>
        <v/>
      </c>
      <c r="AH38" s="317" t="str">
        <f>+IF(AI38="","",VLOOKUP(AG38,'LP-Servicios'!$T$7:$U$106,2,FALSE))</f>
        <v/>
      </c>
      <c r="AI38" s="318" t="str">
        <f>+SERVICIOS!K342</f>
        <v/>
      </c>
      <c r="AJ38" s="318"/>
      <c r="AK38" s="318"/>
      <c r="AL38" s="318"/>
      <c r="AM38" s="318"/>
      <c r="AN38" s="318"/>
      <c r="AO38" s="856" t="str">
        <f>+IF(AI38="","",VLOOKUP(AI38,'LP-Servicios'!$E$6:$G$106,3,FALSE))</f>
        <v/>
      </c>
      <c r="AP38" s="1102" t="str">
        <f>+IF(AI38="","",VLOOKUP(AI38,SERVICIOS!$D$115:$CF$214,1+'Parte Diario'!$AP$2,FALSE))</f>
        <v/>
      </c>
      <c r="AQ38" s="1102"/>
      <c r="AR38" s="1101" t="str">
        <f t="shared" si="0"/>
        <v/>
      </c>
      <c r="AS38" s="1101"/>
      <c r="AT38" s="1102" t="str">
        <f>+IF(AI38="","",VLOOKUP(AI38,SERVICIOS!$D$219:$CF$318,1+'Parte Diario'!$AP$2,FALSE))</f>
        <v/>
      </c>
      <c r="AU38" s="1102"/>
      <c r="AV38" s="1101" t="str">
        <f t="shared" si="1"/>
        <v/>
      </c>
      <c r="AW38" s="1101"/>
      <c r="AX38" s="342"/>
      <c r="AY38" s="1118"/>
      <c r="AZ38" s="1118"/>
      <c r="BA38" s="1118"/>
      <c r="BB38" s="1118"/>
      <c r="BC38" s="1118"/>
      <c r="BD38" s="1118"/>
      <c r="BE38" s="1118"/>
      <c r="BF38" s="1118"/>
      <c r="BG38" s="1118"/>
      <c r="BH38" s="39"/>
      <c r="BJ38" s="819" t="e">
        <f>+VLOOKUP(AI38,'LP-Servicios'!$E$153:$F$252,2,FALSE)</f>
        <v>#N/A</v>
      </c>
    </row>
    <row r="39" spans="2:62" ht="16.899999999999999" customHeight="1" thickBot="1" x14ac:dyDescent="0.35">
      <c r="B39" s="108">
        <v>6</v>
      </c>
      <c r="C39" s="67"/>
      <c r="D39" s="31" t="str">
        <f>+LODO!G62</f>
        <v>Impurezas-Arena, % V/V</v>
      </c>
      <c r="E39" s="31"/>
      <c r="F39" s="31"/>
      <c r="G39" s="1009">
        <f>+IF(D39="","",VLOOKUP(D39,LODO!$D$57:$E$77,2,FALSE))</f>
        <v>0.3</v>
      </c>
      <c r="H39" s="1009"/>
      <c r="I39" s="56"/>
      <c r="J39" s="1071" t="str">
        <f>+J21</f>
        <v>DESARENADOR</v>
      </c>
      <c r="K39" s="1071"/>
      <c r="L39" s="1071"/>
      <c r="M39" s="1071"/>
      <c r="N39" s="79">
        <f>+HLOOKUP($AP$2,DESARENADOR!$E$23:$CF$35,6,FALSE)</f>
        <v>0</v>
      </c>
      <c r="O39" s="79">
        <f>+HLOOKUP($AP$2,DESARENADOR!$E$23:$CF$35,3,FALSE)</f>
        <v>0</v>
      </c>
      <c r="P39" s="79">
        <f>+HLOOKUP($AP$2,DESARENADOR!$E$23:$CF$35,7,FALSE)</f>
        <v>0</v>
      </c>
      <c r="Q39" s="81">
        <f>+HLOOKUP($AP$2,DESARENADOR!$E$23:$CF$35,10,FALSE)</f>
        <v>0</v>
      </c>
      <c r="R39" s="80">
        <f>+HLOOKUP($AP$2,DESARENADOR!$E$23:$CF$35,11,FALSE)</f>
        <v>0</v>
      </c>
      <c r="S39" s="80">
        <f>+HLOOKUP($AP$2,DESARENADOR!$E$23:$CF$35,12,FALSE)</f>
        <v>0</v>
      </c>
      <c r="T39" s="1113">
        <f>+IF(J21="","",HLOOKUP($AP$2,DESARENADOR!$E$23:$CF$35,13,FALSE))</f>
        <v>0</v>
      </c>
      <c r="U39" s="1113"/>
      <c r="V39" s="1113"/>
      <c r="W39" s="1038">
        <f>+HLOOKUP($AP$2,DESARENADOR!$E$36:$CF$43,7,FALSE)</f>
        <v>0</v>
      </c>
      <c r="X39" s="1039"/>
      <c r="Y39" s="1024">
        <f>+HLOOKUP($AP$2,DESARENADOR!$E$36:$CF$43,5,FALSE)</f>
        <v>0</v>
      </c>
      <c r="Z39" s="1025"/>
      <c r="AA39" s="863">
        <f>+HLOOKUP($AP$2,DESARENADOR!$E$36:$CF$43,3,FALSE)</f>
        <v>0</v>
      </c>
      <c r="AB39" s="344"/>
      <c r="AF39" s="108">
        <v>23</v>
      </c>
      <c r="AG39" s="317" t="str">
        <f>+IF(AI39="","",VLOOKUP(AI39,'LP-Servicios'!$H$153:$J$252,3,FALSE))</f>
        <v/>
      </c>
      <c r="AH39" s="317" t="str">
        <f>+IF(AI39="","",VLOOKUP(AG39,'LP-Servicios'!$T$7:$U$106,2,FALSE))</f>
        <v/>
      </c>
      <c r="AI39" s="318" t="str">
        <f>+SERVICIOS!K343</f>
        <v/>
      </c>
      <c r="AJ39" s="318"/>
      <c r="AK39" s="318"/>
      <c r="AL39" s="318"/>
      <c r="AM39" s="318"/>
      <c r="AN39" s="318"/>
      <c r="AO39" s="856" t="str">
        <f>+IF(AI39="","",VLOOKUP(AI39,'LP-Servicios'!$E$6:$G$106,3,FALSE))</f>
        <v/>
      </c>
      <c r="AP39" s="1102" t="str">
        <f>+IF(AI39="","",VLOOKUP(AI39,SERVICIOS!$D$115:$CF$214,1+'Parte Diario'!$AP$2,FALSE))</f>
        <v/>
      </c>
      <c r="AQ39" s="1102"/>
      <c r="AR39" s="1101" t="str">
        <f t="shared" si="0"/>
        <v/>
      </c>
      <c r="AS39" s="1101"/>
      <c r="AT39" s="1102" t="str">
        <f>+IF(AI39="","",VLOOKUP(AI39,SERVICIOS!$D$219:$CF$318,1+'Parte Diario'!$AP$2,FALSE))</f>
        <v/>
      </c>
      <c r="AU39" s="1102"/>
      <c r="AV39" s="1101" t="str">
        <f t="shared" si="1"/>
        <v/>
      </c>
      <c r="AW39" s="1101"/>
      <c r="AX39" s="78"/>
      <c r="AY39" s="1118"/>
      <c r="AZ39" s="1118"/>
      <c r="BA39" s="1118"/>
      <c r="BB39" s="1118"/>
      <c r="BC39" s="1118"/>
      <c r="BD39" s="1118"/>
      <c r="BE39" s="1118"/>
      <c r="BF39" s="1118"/>
      <c r="BG39" s="1118"/>
      <c r="BJ39" s="819" t="e">
        <f>+VLOOKUP(AI39,'LP-Servicios'!$E$153:$F$252,2,FALSE)</f>
        <v>#N/A</v>
      </c>
    </row>
    <row r="40" spans="2:62" ht="16.899999999999999" customHeight="1" thickBot="1" x14ac:dyDescent="0.35">
      <c r="B40" s="108">
        <v>7</v>
      </c>
      <c r="C40" s="67"/>
      <c r="D40" s="31" t="str">
        <f>+LODO!G63</f>
        <v>Hidrocarburos, % V/V</v>
      </c>
      <c r="E40" s="31"/>
      <c r="F40" s="31"/>
      <c r="G40" s="1009">
        <f>+IF(D40="","",VLOOKUP(D40,LODO!$D$57:$E$77,2,FALSE))</f>
        <v>55</v>
      </c>
      <c r="H40" s="1009"/>
      <c r="I40" s="56"/>
      <c r="J40" s="1050" t="str">
        <f>+J22</f>
        <v>DESILTER</v>
      </c>
      <c r="K40" s="1050"/>
      <c r="L40" s="1050"/>
      <c r="M40" s="1050"/>
      <c r="N40" s="78">
        <f>+HLOOKUP($AP$2,DESILTER!$E$23:$CF$35,6,FALSE)</f>
        <v>0</v>
      </c>
      <c r="O40" s="78">
        <f>+HLOOKUP($AP$2,DESILTER!$E$23:$CF$35,3,FALSE)</f>
        <v>0</v>
      </c>
      <c r="P40" s="78">
        <f>+HLOOKUP($AP$2,DESILTER!$E$23:$CF$35,7,FALSE)</f>
        <v>0</v>
      </c>
      <c r="Q40" s="81">
        <f>+HLOOKUP($AP$2,DESILTER!$E$23:$CF$35,10,FALSE)</f>
        <v>0</v>
      </c>
      <c r="R40" s="75">
        <f>+HLOOKUP($AP$2,DESILTER!$E$23:$CF$35,11,FALSE)</f>
        <v>0</v>
      </c>
      <c r="S40" s="75">
        <f>+HLOOKUP($AP$2,DESILTER!$E$23:$CF$35,12,FALSE)</f>
        <v>0</v>
      </c>
      <c r="T40" s="1040">
        <f>+IF(J22="","",HLOOKUP($AP$2,DESILTER!$E$23:$CF$35,13,FALSE))</f>
        <v>0</v>
      </c>
      <c r="U40" s="1040"/>
      <c r="V40" s="1040"/>
      <c r="W40" s="1038">
        <f>+HLOOKUP($AP$2,DESILTER!$E$36:$CF$43,7,FALSE)</f>
        <v>0</v>
      </c>
      <c r="X40" s="1039"/>
      <c r="Y40" s="1026">
        <f>+HLOOKUP($AP$2,DESILTER!$E$36:$CF$43,5,FALSE)</f>
        <v>0</v>
      </c>
      <c r="Z40" s="1027"/>
      <c r="AA40" s="860">
        <f>+HLOOKUP($AP$2,DESILTER!$E$36:$CF$43,3,FALSE)</f>
        <v>0</v>
      </c>
      <c r="AB40" s="345"/>
      <c r="AC40" s="345"/>
      <c r="AF40" s="108">
        <v>24</v>
      </c>
      <c r="AG40" s="317" t="str">
        <f>+IF(AI40="","",VLOOKUP(AI40,'LP-Servicios'!$H$153:$J$252,3,FALSE))</f>
        <v/>
      </c>
      <c r="AH40" s="317" t="str">
        <f>+IF(AI40="","",VLOOKUP(AG40,'LP-Servicios'!$T$7:$U$106,2,FALSE))</f>
        <v/>
      </c>
      <c r="AI40" s="318" t="str">
        <f>+SERVICIOS!K344</f>
        <v/>
      </c>
      <c r="AJ40" s="318"/>
      <c r="AK40" s="318"/>
      <c r="AL40" s="318"/>
      <c r="AM40" s="318"/>
      <c r="AN40" s="318"/>
      <c r="AO40" s="856" t="str">
        <f>+IF(AI40="","",VLOOKUP(AI40,'LP-Servicios'!$E$6:$G$106,3,FALSE))</f>
        <v/>
      </c>
      <c r="AP40" s="1102" t="str">
        <f>+IF(AI40="","",VLOOKUP(AI40,SERVICIOS!$D$115:$CF$214,1+'Parte Diario'!$AP$2,FALSE))</f>
        <v/>
      </c>
      <c r="AQ40" s="1102"/>
      <c r="AR40" s="1101" t="str">
        <f t="shared" si="0"/>
        <v/>
      </c>
      <c r="AS40" s="1101"/>
      <c r="AT40" s="1102" t="str">
        <f>+IF(AI40="","",VLOOKUP(AI40,SERVICIOS!$D$219:$CF$318,1+'Parte Diario'!$AP$2,FALSE))</f>
        <v/>
      </c>
      <c r="AU40" s="1102"/>
      <c r="AV40" s="1101" t="str">
        <f t="shared" si="1"/>
        <v/>
      </c>
      <c r="AW40" s="1101"/>
      <c r="AX40" s="78"/>
      <c r="AY40" s="78"/>
      <c r="AZ40" s="346"/>
      <c r="BA40" s="346"/>
      <c r="BB40" s="347"/>
      <c r="BC40" s="347"/>
      <c r="BD40" s="861"/>
      <c r="BE40" s="345"/>
      <c r="BF40" s="345"/>
      <c r="BJ40" s="819" t="e">
        <f>+VLOOKUP(AI40,'LP-Servicios'!$E$153:$F$252,2,FALSE)</f>
        <v>#N/A</v>
      </c>
    </row>
    <row r="41" spans="2:62" ht="16.899999999999999" customHeight="1" thickBot="1" x14ac:dyDescent="0.35">
      <c r="B41" s="108">
        <v>8</v>
      </c>
      <c r="C41" s="67"/>
      <c r="D41" s="31" t="str">
        <f>+LODO!G64</f>
        <v>Agua, % V/V</v>
      </c>
      <c r="E41" s="31"/>
      <c r="F41" s="31"/>
      <c r="G41" s="1009">
        <f>+IF(D41="","",VLOOKUP(D41,LODO!$D$57:$E$77,2,FALSE))</f>
        <v>11</v>
      </c>
      <c r="H41" s="1009"/>
      <c r="I41" s="56"/>
      <c r="J41" s="1048" t="s">
        <v>349</v>
      </c>
      <c r="K41" s="1049"/>
      <c r="L41" s="1049"/>
      <c r="M41" s="1049"/>
      <c r="N41" s="862" t="s">
        <v>369</v>
      </c>
      <c r="O41" s="862" t="s">
        <v>370</v>
      </c>
      <c r="P41" s="862" t="s">
        <v>371</v>
      </c>
      <c r="Q41" s="340" t="s">
        <v>28</v>
      </c>
      <c r="R41" s="862" t="s">
        <v>646</v>
      </c>
      <c r="S41" s="862" t="s">
        <v>716</v>
      </c>
      <c r="T41" s="1035" t="s">
        <v>356</v>
      </c>
      <c r="U41" s="1035"/>
      <c r="V41" s="1035"/>
      <c r="W41" s="1044" t="s">
        <v>374</v>
      </c>
      <c r="X41" s="1044"/>
      <c r="Y41" s="1023" t="s">
        <v>375</v>
      </c>
      <c r="Z41" s="1023"/>
      <c r="AA41" s="341" t="s">
        <v>376</v>
      </c>
      <c r="AB41" s="348"/>
      <c r="AC41" s="348"/>
      <c r="AF41" s="108">
        <v>25</v>
      </c>
      <c r="AG41" s="317" t="str">
        <f>+IF(AI41="","",VLOOKUP(AI41,'LP-Servicios'!$H$153:$J$252,3,FALSE))</f>
        <v/>
      </c>
      <c r="AH41" s="317" t="str">
        <f>+IF(AI41="","",VLOOKUP(AG41,'LP-Servicios'!$T$7:$U$106,2,FALSE))</f>
        <v/>
      </c>
      <c r="AI41" s="318" t="str">
        <f>+SERVICIOS!K345</f>
        <v/>
      </c>
      <c r="AJ41" s="318"/>
      <c r="AK41" s="318"/>
      <c r="AL41" s="318"/>
      <c r="AM41" s="318"/>
      <c r="AN41" s="318"/>
      <c r="AO41" s="856" t="str">
        <f>+IF(AI41="","",VLOOKUP(AI41,'LP-Servicios'!$E$6:$G$106,3,FALSE))</f>
        <v/>
      </c>
      <c r="AP41" s="1102" t="str">
        <f>+IF(AI41="","",VLOOKUP(AI41,SERVICIOS!$D$115:$CF$214,1+'Parte Diario'!$AP$2,FALSE))</f>
        <v/>
      </c>
      <c r="AQ41" s="1102"/>
      <c r="AR41" s="1101" t="str">
        <f t="shared" si="0"/>
        <v/>
      </c>
      <c r="AS41" s="1101"/>
      <c r="AT41" s="1102" t="str">
        <f>+IF(AI41="","",VLOOKUP(AI41,SERVICIOS!$D$219:$CF$318,1+'Parte Diario'!$AP$2,FALSE))</f>
        <v/>
      </c>
      <c r="AU41" s="1102"/>
      <c r="AV41" s="1101" t="str">
        <f t="shared" si="1"/>
        <v/>
      </c>
      <c r="AW41" s="1101"/>
      <c r="AX41" s="342"/>
      <c r="AY41" s="1130" t="s">
        <v>414</v>
      </c>
      <c r="AZ41" s="1130"/>
      <c r="BA41" s="1130"/>
      <c r="BB41" s="1130"/>
      <c r="BC41" s="1130"/>
      <c r="BD41" s="1130"/>
      <c r="BE41" s="1130"/>
      <c r="BF41" s="1130"/>
      <c r="BG41" s="1130"/>
      <c r="BJ41" s="819" t="e">
        <f>+VLOOKUP(AI41,'LP-Servicios'!$E$153:$F$252,2,FALSE)</f>
        <v>#N/A</v>
      </c>
    </row>
    <row r="42" spans="2:62" ht="16.899999999999999" customHeight="1" thickBot="1" x14ac:dyDescent="0.35">
      <c r="B42" s="108">
        <v>9</v>
      </c>
      <c r="C42" s="67"/>
      <c r="D42" s="31" t="str">
        <f>+LODO!G65</f>
        <v>Sólidos, % V/V</v>
      </c>
      <c r="E42" s="31"/>
      <c r="F42" s="31"/>
      <c r="G42" s="1009">
        <f>+IF(D42="","",VLOOKUP(D42,LODO!$D$57:$E$77,2,FALSE))</f>
        <v>34</v>
      </c>
      <c r="H42" s="1009"/>
      <c r="I42" s="56"/>
      <c r="J42" s="1047" t="str">
        <f>+J24</f>
        <v>SECADORA 1</v>
      </c>
      <c r="K42" s="1047"/>
      <c r="L42" s="1047"/>
      <c r="M42" s="1047"/>
      <c r="N42" s="78">
        <f>+HLOOKUP($AP$2,'SECADORA 1'!$E$25:$CF$37,6,FALSE)</f>
        <v>0</v>
      </c>
      <c r="O42" s="78">
        <f>+HLOOKUP($AP$2,'SECADORA 1'!$E$25:$CF$37,3,FALSE)</f>
        <v>0</v>
      </c>
      <c r="P42" s="78">
        <f>+HLOOKUP($AP$2,'SECADORA 1'!$E$25:$CF$37,7,FALSE)</f>
        <v>0</v>
      </c>
      <c r="Q42" s="81">
        <f>+HLOOKUP($AP$2,'SECADORA 1'!$E$25:$CF$37,10,FALSE)</f>
        <v>0</v>
      </c>
      <c r="R42" s="75">
        <f>+HLOOKUP($AP$2,'SECADORA 1'!$E$25:$CF$37,11,FALSE)</f>
        <v>0</v>
      </c>
      <c r="S42" s="75">
        <f>+HLOOKUP($AP$2,'SECADORA 1'!$E$25:$CF$37,12,FALSE)</f>
        <v>0</v>
      </c>
      <c r="T42" s="1040">
        <f>+IF(J24="","",HLOOKUP($AP$2,'SECADORA 1'!$E$25:$CF$37,13,FALSE))</f>
        <v>0</v>
      </c>
      <c r="U42" s="1040"/>
      <c r="V42" s="1040"/>
      <c r="W42" s="1042">
        <f>+HLOOKUP($AP$2,'SECADORA 1'!$E$38:$CF$45,7,FALSE)</f>
        <v>0</v>
      </c>
      <c r="X42" s="1043"/>
      <c r="Y42" s="1028">
        <f>+HLOOKUP($AP$2,'SECADORA 1'!$E$38:$CF$45,5,FALSE)</f>
        <v>0</v>
      </c>
      <c r="Z42" s="1029"/>
      <c r="AA42" s="864">
        <f>+HLOOKUP($AP$2,'SECADORA 1'!$E$38:$CF$45,3,FALSE)</f>
        <v>0</v>
      </c>
      <c r="AB42" s="349"/>
      <c r="AC42" s="349"/>
      <c r="AF42" s="108">
        <v>26</v>
      </c>
      <c r="AG42" s="317" t="str">
        <f>+IF(AI42="","",VLOOKUP(AI42,'LP-Servicios'!$H$153:$J$252,3,FALSE))</f>
        <v/>
      </c>
      <c r="AH42" s="317" t="str">
        <f>+IF(AI42="","",VLOOKUP(AG42,'LP-Servicios'!$T$7:$U$106,2,FALSE))</f>
        <v/>
      </c>
      <c r="AI42" s="318" t="str">
        <f>+SERVICIOS!K346</f>
        <v/>
      </c>
      <c r="AJ42" s="318"/>
      <c r="AK42" s="318"/>
      <c r="AL42" s="318"/>
      <c r="AM42" s="318"/>
      <c r="AN42" s="318"/>
      <c r="AO42" s="856" t="str">
        <f>+IF(AI42="","",VLOOKUP(AI42,'LP-Servicios'!$E$6:$G$106,3,FALSE))</f>
        <v/>
      </c>
      <c r="AP42" s="1102" t="str">
        <f>+IF(AI42="","",VLOOKUP(AI42,SERVICIOS!$D$115:$CF$214,1+'Parte Diario'!$AP$2,FALSE))</f>
        <v/>
      </c>
      <c r="AQ42" s="1102"/>
      <c r="AR42" s="1101" t="str">
        <f t="shared" si="0"/>
        <v/>
      </c>
      <c r="AS42" s="1101"/>
      <c r="AT42" s="1102" t="str">
        <f>+IF(AI42="","",VLOOKUP(AI42,SERVICIOS!$D$219:$CF$318,1+'Parte Diario'!$AP$2,FALSE))</f>
        <v/>
      </c>
      <c r="AU42" s="1102"/>
      <c r="AV42" s="1101" t="str">
        <f t="shared" si="1"/>
        <v/>
      </c>
      <c r="AW42" s="1101"/>
      <c r="AX42" s="78"/>
      <c r="AY42" s="1134" t="s">
        <v>424</v>
      </c>
      <c r="AZ42" s="1134"/>
      <c r="BA42" s="1134"/>
      <c r="BB42" s="1133">
        <f>+IF(PROGRAMA!D15=""," - ",PROGRAMA!D15)</f>
        <v>4650000500</v>
      </c>
      <c r="BC42" s="1133"/>
      <c r="BD42" s="1133"/>
      <c r="BE42" s="1133"/>
      <c r="BF42" s="1133"/>
      <c r="BG42" s="350"/>
      <c r="BJ42" s="819" t="e">
        <f>+VLOOKUP(AI42,'LP-Servicios'!$E$153:$F$252,2,FALSE)</f>
        <v>#N/A</v>
      </c>
    </row>
    <row r="43" spans="2:62" ht="16.899999999999999" customHeight="1" thickBot="1" x14ac:dyDescent="0.35">
      <c r="B43" s="108">
        <v>10</v>
      </c>
      <c r="C43" s="67"/>
      <c r="D43" s="31" t="str">
        <f>+LODO!G66</f>
        <v>Relación O/W, % V/V</v>
      </c>
      <c r="E43" s="31"/>
      <c r="F43" s="31"/>
      <c r="G43" s="1009" t="str">
        <f>+IF(D43="","",VLOOKUP(D43,LODO!$D$57:$E$77,2,FALSE))</f>
        <v>83/17</v>
      </c>
      <c r="H43" s="1009"/>
      <c r="I43" s="56"/>
      <c r="J43" s="1057" t="str">
        <f>+J25</f>
        <v/>
      </c>
      <c r="K43" s="1057"/>
      <c r="L43" s="1057"/>
      <c r="M43" s="1057"/>
      <c r="N43" s="82">
        <f>+HLOOKUP($AP$2,'SECADORA 2'!$E$25:$CF$37,6,FALSE)</f>
        <v>0</v>
      </c>
      <c r="O43" s="82">
        <f>+HLOOKUP($AP$2,'SECADORA 2'!$E$25:$CF$37,3,FALSE)</f>
        <v>0</v>
      </c>
      <c r="P43" s="82">
        <f>+HLOOKUP($AP$2,'SECADORA 2'!$E$25:$CF$37,7,FALSE)</f>
        <v>0</v>
      </c>
      <c r="Q43" s="81">
        <f>+HLOOKUP($AP$2,'SECADORA 2'!$E$25:$CF$37,10,FALSE)</f>
        <v>0</v>
      </c>
      <c r="R43" s="76">
        <f>+HLOOKUP($AP$2,'SECADORA 2'!$E$25:$CF$37,11,FALSE)</f>
        <v>0</v>
      </c>
      <c r="S43" s="76">
        <f>+HLOOKUP($AP$2,'SECADORA 2'!$E$25:$CF$37,12,FALSE)</f>
        <v>0</v>
      </c>
      <c r="T43" s="1041" t="str">
        <f>+IF(J25="","",HLOOKUP($AP$2,'SECADORA 2'!$E$25:$CF$37,13,FALSE))</f>
        <v/>
      </c>
      <c r="U43" s="1041"/>
      <c r="V43" s="1041"/>
      <c r="W43" s="1045">
        <f>+HLOOKUP($AP$2,'SECADORA 2'!$E$38:$CF$45,7,FALSE)</f>
        <v>0</v>
      </c>
      <c r="X43" s="1046"/>
      <c r="Y43" s="1030">
        <f>+HLOOKUP($AP$2,'SECADORA 2'!$E$38:$CF$45,5,FALSE)</f>
        <v>0</v>
      </c>
      <c r="Z43" s="1031"/>
      <c r="AA43" s="859">
        <f>+HLOOKUP($AP$2,'SECADORA 2'!$E$38:$CF$45,3,FALSE)</f>
        <v>0</v>
      </c>
      <c r="AB43" s="349"/>
      <c r="AC43" s="349"/>
      <c r="AF43" s="108">
        <v>27</v>
      </c>
      <c r="AG43" s="317" t="str">
        <f>+IF(AI43="","",VLOOKUP(AI43,'LP-Servicios'!$H$153:$J$252,3,FALSE))</f>
        <v/>
      </c>
      <c r="AH43" s="317" t="str">
        <f>+IF(AI43="","",VLOOKUP(AG43,'LP-Servicios'!$T$7:$U$106,2,FALSE))</f>
        <v/>
      </c>
      <c r="AI43" s="318" t="str">
        <f>+SERVICIOS!K347</f>
        <v/>
      </c>
      <c r="AJ43" s="318"/>
      <c r="AK43" s="318"/>
      <c r="AL43" s="318"/>
      <c r="AM43" s="318"/>
      <c r="AN43" s="318"/>
      <c r="AO43" s="856" t="str">
        <f>+IF(AI43="","",VLOOKUP(AI43,'LP-Servicios'!$E$6:$G$106,3,FALSE))</f>
        <v/>
      </c>
      <c r="AP43" s="1102" t="str">
        <f>+IF(AI43="","",VLOOKUP(AI43,SERVICIOS!$D$115:$CF$214,1+'Parte Diario'!$AP$2,FALSE))</f>
        <v/>
      </c>
      <c r="AQ43" s="1102"/>
      <c r="AR43" s="1101" t="str">
        <f t="shared" si="0"/>
        <v/>
      </c>
      <c r="AS43" s="1101"/>
      <c r="AT43" s="1102" t="str">
        <f>+IF(AI43="","",VLOOKUP(AI43,SERVICIOS!$D$219:$CF$318,1+'Parte Diario'!$AP$2,FALSE))</f>
        <v/>
      </c>
      <c r="AU43" s="1102"/>
      <c r="AV43" s="1101" t="str">
        <f t="shared" si="1"/>
        <v/>
      </c>
      <c r="AW43" s="1101"/>
      <c r="AX43" s="78"/>
      <c r="AY43" s="1135" t="s">
        <v>423</v>
      </c>
      <c r="AZ43" s="1135"/>
      <c r="BA43" s="1135"/>
      <c r="BB43" s="1133" t="str">
        <f>+IF(PROGRAMA!D16=""," - ",PROGRAMA!D16)</f>
        <v>NQN-CS-03-0144 D</v>
      </c>
      <c r="BC43" s="1133"/>
      <c r="BD43" s="1133"/>
      <c r="BE43" s="1133"/>
      <c r="BF43" s="1133"/>
      <c r="BJ43" s="819" t="e">
        <f>+VLOOKUP(AI43,'LP-Servicios'!$E$153:$F$252,2,FALSE)</f>
        <v>#N/A</v>
      </c>
    </row>
    <row r="44" spans="2:62" ht="16.899999999999999" customHeight="1" thickBot="1" x14ac:dyDescent="0.35">
      <c r="B44" s="108">
        <v>11</v>
      </c>
      <c r="C44" s="67"/>
      <c r="D44" s="31" t="str">
        <f>+LODO!G67</f>
        <v>% Agua Corregida</v>
      </c>
      <c r="E44" s="31"/>
      <c r="F44" s="31"/>
      <c r="G44" s="1009">
        <f>+IF(D44="","",VLOOKUP(D44,LODO!$D$57:$E$77,2,FALSE))</f>
        <v>12.4</v>
      </c>
      <c r="H44" s="1009"/>
      <c r="I44" s="56"/>
      <c r="J44" s="1050" t="str">
        <f>+J26</f>
        <v/>
      </c>
      <c r="K44" s="1050"/>
      <c r="L44" s="1050"/>
      <c r="M44" s="1050"/>
      <c r="N44" s="78">
        <f>+HLOOKUP($AP$2,'SECADORA 3'!$E$25:$CF$37,6,FALSE)</f>
        <v>0</v>
      </c>
      <c r="O44" s="78">
        <f>+HLOOKUP($AP$2,'SECADORA 3'!$E$25:$CF$37,3,FALSE)</f>
        <v>0</v>
      </c>
      <c r="P44" s="78">
        <f>+HLOOKUP($AP$2,'SECADORA 3'!$E$25:$CF$37,7,FALSE)</f>
        <v>0</v>
      </c>
      <c r="Q44" s="81">
        <f>+HLOOKUP($AP$2,'SECADORA 3'!$E$25:$CF$37,10,FALSE)</f>
        <v>0</v>
      </c>
      <c r="R44" s="75">
        <f>+HLOOKUP($AP$2,'SECADORA 3'!$E$25:$CF$37,11,FALSE)</f>
        <v>0</v>
      </c>
      <c r="S44" s="75">
        <f>+HLOOKUP($AP$2,'SECADORA 3'!$E$25:$CF$37,12,FALSE)</f>
        <v>0</v>
      </c>
      <c r="T44" s="1040" t="str">
        <f>+IF(J26="","",HLOOKUP($AP$2,'SECADORA 3'!$E$25:$CF$37,13,FALSE))</f>
        <v/>
      </c>
      <c r="U44" s="1040"/>
      <c r="V44" s="1040"/>
      <c r="W44" s="1042">
        <f>+HLOOKUP($AP$2,'SECADORA 3'!$E$38:$CF$45,7,FALSE)</f>
        <v>0</v>
      </c>
      <c r="X44" s="1043"/>
      <c r="Y44" s="1026">
        <f>+HLOOKUP($AP$2,'SECADORA 3'!$E$38:$CF$45,5,FALSE)</f>
        <v>0</v>
      </c>
      <c r="Z44" s="1027"/>
      <c r="AA44" s="860">
        <f>+HLOOKUP($AP$2,'SECADORA 3'!$E$38:$CF$45,3,FALSE)</f>
        <v>0</v>
      </c>
      <c r="AB44" s="349"/>
      <c r="AC44" s="349"/>
      <c r="AF44" s="108">
        <v>28</v>
      </c>
      <c r="AG44" s="317" t="str">
        <f>+IF(AI44="","",VLOOKUP(AI44,'LP-Servicios'!$H$153:$J$252,3,FALSE))</f>
        <v/>
      </c>
      <c r="AH44" s="317" t="str">
        <f>+IF(AI44="","",VLOOKUP(AG44,'LP-Servicios'!$T$7:$U$106,2,FALSE))</f>
        <v/>
      </c>
      <c r="AI44" s="318" t="str">
        <f>+SERVICIOS!K348</f>
        <v/>
      </c>
      <c r="AJ44" s="318"/>
      <c r="AK44" s="318"/>
      <c r="AL44" s="318"/>
      <c r="AM44" s="318"/>
      <c r="AN44" s="318"/>
      <c r="AO44" s="856" t="str">
        <f>+IF(AI44="","",VLOOKUP(AI44,'LP-Servicios'!$E$6:$G$106,3,FALSE))</f>
        <v/>
      </c>
      <c r="AP44" s="1102" t="str">
        <f>+IF(AI44="","",VLOOKUP(AI44,SERVICIOS!$D$115:$CF$214,1+'Parte Diario'!$AP$2,FALSE))</f>
        <v/>
      </c>
      <c r="AQ44" s="1102"/>
      <c r="AR44" s="1101" t="str">
        <f t="shared" si="0"/>
        <v/>
      </c>
      <c r="AS44" s="1101"/>
      <c r="AT44" s="1102" t="str">
        <f>+IF(AI44="","",VLOOKUP(AI44,SERVICIOS!$D$219:$CF$318,1+'Parte Diario'!$AP$2,FALSE))</f>
        <v/>
      </c>
      <c r="AU44" s="1102"/>
      <c r="AV44" s="1101" t="str">
        <f t="shared" si="1"/>
        <v/>
      </c>
      <c r="AW44" s="1101"/>
      <c r="AX44" s="78"/>
      <c r="AY44" s="78"/>
      <c r="AZ44" s="346"/>
      <c r="BA44" s="346"/>
      <c r="BB44" s="347"/>
      <c r="BC44" s="347"/>
      <c r="BD44" s="861"/>
      <c r="BE44" s="349"/>
      <c r="BF44" s="349"/>
      <c r="BJ44" s="819" t="e">
        <f>+VLOOKUP(AI44,'LP-Servicios'!$E$153:$F$252,2,FALSE)</f>
        <v>#N/A</v>
      </c>
    </row>
    <row r="45" spans="2:62" ht="16.899999999999999" customHeight="1" thickTop="1" thickBot="1" x14ac:dyDescent="0.35">
      <c r="B45" s="108">
        <v>12</v>
      </c>
      <c r="C45" s="67"/>
      <c r="D45" s="31" t="str">
        <f>+LODO!G68</f>
        <v>Sólidos Corregidos, % V/V</v>
      </c>
      <c r="E45" s="31"/>
      <c r="F45" s="31"/>
      <c r="G45" s="1009">
        <f>+IF(D45="","",VLOOKUP(D45,LODO!$D$57:$E$77,2,FALSE))</f>
        <v>32.6</v>
      </c>
      <c r="H45" s="1009"/>
      <c r="I45" s="56"/>
      <c r="J45" s="1048" t="s">
        <v>350</v>
      </c>
      <c r="K45" s="1049"/>
      <c r="L45" s="1049"/>
      <c r="M45" s="1049"/>
      <c r="N45" s="862" t="s">
        <v>369</v>
      </c>
      <c r="O45" s="862" t="s">
        <v>370</v>
      </c>
      <c r="P45" s="862" t="s">
        <v>371</v>
      </c>
      <c r="Q45" s="340" t="s">
        <v>28</v>
      </c>
      <c r="R45" s="862" t="s">
        <v>646</v>
      </c>
      <c r="S45" s="862" t="s">
        <v>716</v>
      </c>
      <c r="T45" s="1035" t="s">
        <v>356</v>
      </c>
      <c r="U45" s="1035"/>
      <c r="V45" s="1035"/>
      <c r="W45" s="1044" t="s">
        <v>374</v>
      </c>
      <c r="X45" s="1044"/>
      <c r="Y45" s="1023" t="s">
        <v>375</v>
      </c>
      <c r="Z45" s="1023"/>
      <c r="AA45" s="341" t="s">
        <v>376</v>
      </c>
      <c r="AB45" s="1019" t="str">
        <f>+IF(AE45&gt;0,"BARITINA REC. TN","")</f>
        <v>BARITINA REC. TN</v>
      </c>
      <c r="AC45" s="1020"/>
      <c r="AD45" s="1020"/>
      <c r="AE45" s="108">
        <f>+HLOOKUP($AP$2,'Resumen-Ocultar'!E49:CF50,2,FALSE)</f>
        <v>2</v>
      </c>
      <c r="AF45" s="108">
        <v>29</v>
      </c>
      <c r="AG45" s="317" t="str">
        <f>+IF(AI45="","",VLOOKUP(AI45,'LP-Servicios'!$H$153:$J$252,3,FALSE))</f>
        <v/>
      </c>
      <c r="AH45" s="317" t="str">
        <f>+IF(AI45="","",VLOOKUP(AG45,'LP-Servicios'!$T$7:$U$106,2,FALSE))</f>
        <v/>
      </c>
      <c r="AI45" s="318" t="str">
        <f>+SERVICIOS!K349</f>
        <v/>
      </c>
      <c r="AJ45" s="318"/>
      <c r="AK45" s="318"/>
      <c r="AL45" s="318"/>
      <c r="AM45" s="318"/>
      <c r="AN45" s="318"/>
      <c r="AO45" s="856" t="str">
        <f>+IF(AI45="","",VLOOKUP(AI45,'LP-Servicios'!$E$6:$G$106,3,FALSE))</f>
        <v/>
      </c>
      <c r="AP45" s="1102" t="str">
        <f>+IF(AI45="","",VLOOKUP(AI45,SERVICIOS!$D$115:$CF$214,1+'Parte Diario'!$AP$2,FALSE))</f>
        <v/>
      </c>
      <c r="AQ45" s="1102"/>
      <c r="AR45" s="1101" t="str">
        <f t="shared" si="0"/>
        <v/>
      </c>
      <c r="AS45" s="1101"/>
      <c r="AT45" s="1102" t="str">
        <f>+IF(AI45="","",VLOOKUP(AI45,SERVICIOS!$D$219:$CF$318,1+'Parte Diario'!$AP$2,FALSE))</f>
        <v/>
      </c>
      <c r="AU45" s="1102"/>
      <c r="AV45" s="1101" t="str">
        <f t="shared" si="1"/>
        <v/>
      </c>
      <c r="AW45" s="1101"/>
      <c r="AX45" s="342"/>
      <c r="AY45" s="342"/>
      <c r="AZ45" s="351"/>
      <c r="BA45" s="351"/>
      <c r="BB45" s="84"/>
      <c r="BC45" s="84"/>
      <c r="BD45" s="1145" t="s">
        <v>408</v>
      </c>
      <c r="BE45" s="1145"/>
      <c r="BF45" s="1146" t="s">
        <v>398</v>
      </c>
      <c r="BG45" s="1146"/>
      <c r="BH45" s="99"/>
      <c r="BJ45" s="819" t="e">
        <f>+VLOOKUP(AI45,'LP-Servicios'!$E$153:$F$252,2,FALSE)</f>
        <v>#N/A</v>
      </c>
    </row>
    <row r="46" spans="2:62" ht="16.899999999999999" customHeight="1" thickTop="1" thickBot="1" x14ac:dyDescent="0.35">
      <c r="B46" s="108">
        <v>13</v>
      </c>
      <c r="C46" s="67"/>
      <c r="D46" s="31" t="str">
        <f>+LODO!G69</f>
        <v>Densidad Salmuera, SG</v>
      </c>
      <c r="E46" s="31"/>
      <c r="F46" s="31"/>
      <c r="G46" s="1009">
        <f>+IF(D46="","",VLOOKUP(D46,LODO!$D$57:$E$77,2,FALSE))</f>
        <v>1.2</v>
      </c>
      <c r="H46" s="1009"/>
      <c r="I46" s="56"/>
      <c r="J46" s="1050" t="str">
        <f>+J28</f>
        <v>DECANTER 1</v>
      </c>
      <c r="K46" s="1050"/>
      <c r="L46" s="1050"/>
      <c r="M46" s="1050"/>
      <c r="N46" s="78">
        <f>+HLOOKUP($AP$2,'DECANTER 1'!$E$29:$CF$41,6,FALSE)</f>
        <v>0</v>
      </c>
      <c r="O46" s="78">
        <f>+HLOOKUP($AP$2,'DECANTER 1'!$E$29:$CF$41,3,FALSE)</f>
        <v>0</v>
      </c>
      <c r="P46" s="78">
        <f>+HLOOKUP($AP$2,'DECANTER 1'!$E$29:$CF$41,7,FALSE)</f>
        <v>0</v>
      </c>
      <c r="Q46" s="81">
        <f>+HLOOKUP($AP$2,'DECANTER 1'!$E$29:$CF$41,10,FALSE)</f>
        <v>0</v>
      </c>
      <c r="R46" s="75">
        <f>+HLOOKUP($AP$2,'DECANTER 1'!$E$29:$CF$41,11,FALSE)</f>
        <v>0</v>
      </c>
      <c r="S46" s="75">
        <f>+HLOOKUP($AP$2,'DECANTER 1'!$E$29:$CF$41,12,FALSE)</f>
        <v>0</v>
      </c>
      <c r="T46" s="1040">
        <f>+IF(J28="","",HLOOKUP($AP$2,'DECANTER 1'!$E$29:$CF$41,13,FALSE))</f>
        <v>0</v>
      </c>
      <c r="U46" s="1040"/>
      <c r="V46" s="1040"/>
      <c r="W46" s="1038">
        <f>+HLOOKUP($AP$2,'DECANTER 1'!$E$46:$CF$59,13,FALSE)</f>
        <v>0</v>
      </c>
      <c r="X46" s="1039"/>
      <c r="Y46" s="1026">
        <f>+HLOOKUP($AP$2,'DECANTER 1'!$E$46:$CF$59,11,FALSE)</f>
        <v>0</v>
      </c>
      <c r="Z46" s="1027"/>
      <c r="AA46" s="860">
        <f>+HLOOKUP($AP$2,'DECANTER 1'!$E$46:$CF$59,9,FALSE)</f>
        <v>0</v>
      </c>
      <c r="AB46" s="1021">
        <f>+IF(AE45=0,"",HLOOKUP($AP$2,'DECANTER 1'!$E$60:$CF$62,3,FALSE))</f>
        <v>0</v>
      </c>
      <c r="AC46" s="1021"/>
      <c r="AD46" s="1021"/>
      <c r="AF46" s="108">
        <v>30</v>
      </c>
      <c r="AG46" s="317" t="str">
        <f>+IF(AI46="","",VLOOKUP(AI46,'LP-Servicios'!$H$153:$J$252,3,FALSE))</f>
        <v/>
      </c>
      <c r="AH46" s="317" t="str">
        <f>+IF(AI46="","",VLOOKUP(AG46,'LP-Servicios'!$T$7:$U$106,2,FALSE))</f>
        <v/>
      </c>
      <c r="AI46" s="318" t="str">
        <f>+SERVICIOS!K350</f>
        <v/>
      </c>
      <c r="AJ46" s="318"/>
      <c r="AK46" s="318"/>
      <c r="AL46" s="318"/>
      <c r="AM46" s="318"/>
      <c r="AN46" s="318"/>
      <c r="AO46" s="856" t="str">
        <f>+IF(AI46="","",VLOOKUP(AI46,'LP-Servicios'!$E$6:$G$106,3,FALSE))</f>
        <v/>
      </c>
      <c r="AP46" s="1102" t="str">
        <f>+IF(AI46="","",VLOOKUP(AI46,SERVICIOS!$D$115:$CF$214,1+'Parte Diario'!$AP$2,FALSE))</f>
        <v/>
      </c>
      <c r="AQ46" s="1102"/>
      <c r="AR46" s="1101" t="str">
        <f t="shared" si="0"/>
        <v/>
      </c>
      <c r="AS46" s="1101"/>
      <c r="AT46" s="1102" t="str">
        <f>+IF(AI46="","",VLOOKUP(AI46,SERVICIOS!$D$219:$CF$318,1+'Parte Diario'!$AP$2,FALSE))</f>
        <v/>
      </c>
      <c r="AU46" s="1102"/>
      <c r="AV46" s="1101" t="str">
        <f t="shared" si="1"/>
        <v/>
      </c>
      <c r="AW46" s="1101"/>
      <c r="AX46" s="78"/>
      <c r="AY46" s="900" t="s">
        <v>403</v>
      </c>
      <c r="AZ46" s="901"/>
      <c r="BA46" s="901"/>
      <c r="BB46" s="902"/>
      <c r="BC46" s="903" t="str">
        <f>+AQ2</f>
        <v>ARS</v>
      </c>
      <c r="BD46" s="1141">
        <f>+HLOOKUP($AP$2,SERVICIOS!$E$113:$CF$215,103,FALSE)</f>
        <v>12750204.139999999</v>
      </c>
      <c r="BE46" s="1141"/>
      <c r="BF46" s="1143">
        <f>+HLOOKUP($AP$2,SERVICIOS!$E$218:$CF$319,102,FALSE)</f>
        <v>155017537.53</v>
      </c>
      <c r="BG46" s="1143"/>
      <c r="BJ46" s="819" t="e">
        <f>+VLOOKUP(AI46,'LP-Servicios'!$E$153:$F$252,2,FALSE)</f>
        <v>#N/A</v>
      </c>
    </row>
    <row r="47" spans="2:62" ht="16.899999999999999" customHeight="1" thickBot="1" x14ac:dyDescent="0.35">
      <c r="B47" s="108">
        <v>14</v>
      </c>
      <c r="C47" s="67"/>
      <c r="D47" s="31" t="str">
        <f>+LODO!G70</f>
        <v>ASG Solidos, SG</v>
      </c>
      <c r="E47" s="31"/>
      <c r="F47" s="31"/>
      <c r="G47" s="1009">
        <f>+IF(D47="","",VLOOKUP(D47,LODO!$D$57:$E$77,2,FALSE))</f>
        <v>3.95</v>
      </c>
      <c r="H47" s="1009"/>
      <c r="I47" s="56"/>
      <c r="J47" s="1057" t="str">
        <f>+J29</f>
        <v>DECANTER 2</v>
      </c>
      <c r="K47" s="1057"/>
      <c r="L47" s="1057"/>
      <c r="M47" s="1057"/>
      <c r="N47" s="82">
        <f>+HLOOKUP($AP$2,'DECANTER 2'!$E$29:$CF$41,6,FALSE)</f>
        <v>0</v>
      </c>
      <c r="O47" s="82">
        <f>+HLOOKUP($AP$2,'DECANTER 2'!$E$29:$CF$41,3,FALSE)</f>
        <v>0</v>
      </c>
      <c r="P47" s="82">
        <f>+HLOOKUP($AP$2,'DECANTER 2'!$E$29:$CF$41,7,FALSE)</f>
        <v>0</v>
      </c>
      <c r="Q47" s="81">
        <f>+HLOOKUP($AP$2,'DECANTER 2'!$E$29:$CF$41,10,FALSE)</f>
        <v>0</v>
      </c>
      <c r="R47" s="76">
        <f>+HLOOKUP($AP$2,'DECANTER 2'!$E$29:$CF$41,11,FALSE)</f>
        <v>0</v>
      </c>
      <c r="S47" s="76">
        <f>+HLOOKUP($AP$2,'DECANTER 2'!$E$29:$CF$41,12,FALSE)</f>
        <v>0</v>
      </c>
      <c r="T47" s="1041">
        <f>+IF(J29="","",HLOOKUP($AP$2,'DECANTER 2'!$E$29:$CF$41,13,FALSE))</f>
        <v>0</v>
      </c>
      <c r="U47" s="1041"/>
      <c r="V47" s="1041"/>
      <c r="W47" s="1038">
        <f>+HLOOKUP($AP$2,'DECANTER 2'!$E$46:$CF$59,13,FALSE)</f>
        <v>0</v>
      </c>
      <c r="X47" s="1039"/>
      <c r="Y47" s="1030">
        <f>+HLOOKUP($AP$2,'DECANTER 2'!$E$46:$CF$59,11,FALSE)</f>
        <v>0</v>
      </c>
      <c r="Z47" s="1031"/>
      <c r="AA47" s="859">
        <f>+HLOOKUP($AP$2,'DECANTER 2'!$E$46:$CF$59,9,FALSE)</f>
        <v>0</v>
      </c>
      <c r="AB47" s="1021">
        <f>+IF(AE45=0,"",HLOOKUP($AP$2,'DECANTER 2'!$E$60:$CF$62,3,FALSE))</f>
        <v>0</v>
      </c>
      <c r="AC47" s="1021"/>
      <c r="AD47" s="1021"/>
      <c r="AF47" s="108">
        <v>31</v>
      </c>
      <c r="AG47" s="317" t="str">
        <f>+IF(AI47="","",VLOOKUP(AI47,'LP-Servicios'!$H$153:$J$252,3,FALSE))</f>
        <v/>
      </c>
      <c r="AH47" s="317" t="str">
        <f>+IF(AI47="","",VLOOKUP(AG47,'LP-Servicios'!$T$7:$U$106,2,FALSE))</f>
        <v/>
      </c>
      <c r="AI47" s="318" t="str">
        <f>+SERVICIOS!K351</f>
        <v/>
      </c>
      <c r="AJ47" s="318"/>
      <c r="AK47" s="318"/>
      <c r="AL47" s="318"/>
      <c r="AM47" s="318"/>
      <c r="AN47" s="318"/>
      <c r="AO47" s="856" t="str">
        <f>+IF(AI47="","",VLOOKUP(AI47,'LP-Servicios'!$E$6:$G$106,3,FALSE))</f>
        <v/>
      </c>
      <c r="AP47" s="1102" t="str">
        <f>+IF(AI47="","",VLOOKUP(AI47,SERVICIOS!$D$115:$CF$214,1+'Parte Diario'!$AP$2,FALSE))</f>
        <v/>
      </c>
      <c r="AQ47" s="1102"/>
      <c r="AR47" s="1101" t="str">
        <f t="shared" si="0"/>
        <v/>
      </c>
      <c r="AS47" s="1101"/>
      <c r="AT47" s="1102" t="str">
        <f>+IF(AI47="","",VLOOKUP(AI47,SERVICIOS!$D$219:$CF$318,1+'Parte Diario'!$AP$2,FALSE))</f>
        <v/>
      </c>
      <c r="AU47" s="1102"/>
      <c r="AV47" s="1101" t="str">
        <f t="shared" si="1"/>
        <v/>
      </c>
      <c r="AW47" s="1101"/>
      <c r="AX47" s="78"/>
      <c r="AY47" s="321" t="s">
        <v>411</v>
      </c>
      <c r="AZ47" s="346"/>
      <c r="BA47" s="346"/>
      <c r="BB47" s="347"/>
      <c r="BC47" s="861" t="str">
        <f>+AQ2</f>
        <v>ARS</v>
      </c>
      <c r="BD47" s="1142">
        <f>+HLOOKUP($AP$2,PRODUCTOS!$E$56:$CF$79,23,FALSE)</f>
        <v>0</v>
      </c>
      <c r="BE47" s="1142"/>
      <c r="BF47" s="1144">
        <f>+HLOOKUP($AP$2,PRODUCTOS!$E$56:$CF$79,24,FALSE)</f>
        <v>0</v>
      </c>
      <c r="BG47" s="1144"/>
      <c r="BJ47" s="819" t="e">
        <f>+VLOOKUP(AI47,'LP-Servicios'!$E$153:$F$252,2,FALSE)</f>
        <v>#N/A</v>
      </c>
    </row>
    <row r="48" spans="2:62" ht="16.899999999999999" customHeight="1" thickTop="1" thickBot="1" x14ac:dyDescent="0.35">
      <c r="B48" s="108">
        <v>15</v>
      </c>
      <c r="C48" s="67"/>
      <c r="D48" s="31" t="str">
        <f>+LODO!G71</f>
        <v>LGS, % V/V</v>
      </c>
      <c r="E48" s="31"/>
      <c r="F48" s="31"/>
      <c r="G48" s="1009">
        <f>+IF(D48="","",VLOOKUP(D48,LODO!$D$57:$E$77,2,FALSE))</f>
        <v>4.0999999999999996</v>
      </c>
      <c r="H48" s="1009"/>
      <c r="I48" s="56"/>
      <c r="J48" s="1050" t="str">
        <f>+J30</f>
        <v>DECANTER 3</v>
      </c>
      <c r="K48" s="1050"/>
      <c r="L48" s="1050"/>
      <c r="M48" s="1050"/>
      <c r="N48" s="78">
        <f>+HLOOKUP($AP$2,'DECANTER 3'!$E$29:$CF$41,6,FALSE)</f>
        <v>0</v>
      </c>
      <c r="O48" s="78">
        <f>+HLOOKUP($AP$2,'DECANTER 3'!$E$29:$CF$41,3,FALSE)</f>
        <v>0</v>
      </c>
      <c r="P48" s="78">
        <f>+HLOOKUP($AP$2,'DECANTER 3'!$E$29:$CF$41,7,FALSE)</f>
        <v>0</v>
      </c>
      <c r="Q48" s="83">
        <f>+HLOOKUP($AP$2,'DECANTER 3'!$E$29:$CF$41,10,FALSE)</f>
        <v>0</v>
      </c>
      <c r="R48" s="75">
        <f>+HLOOKUP($AP$2,'DECANTER 3'!$E$29:$CF$41,11,FALSE)</f>
        <v>0</v>
      </c>
      <c r="S48" s="75">
        <f>+HLOOKUP($AP$2,'DECANTER 3'!$E$29:$CF$41,12,FALSE)</f>
        <v>0</v>
      </c>
      <c r="T48" s="1040">
        <f>+IF(J30="","",HLOOKUP($AP$2,'DECANTER 3'!$E$29:$CF$41,13,FALSE))</f>
        <v>0</v>
      </c>
      <c r="U48" s="1040"/>
      <c r="V48" s="1040"/>
      <c r="W48" s="1111">
        <f>+HLOOKUP($AP$2,'DECANTER 3'!$E$46:$CF$59,13,FALSE)</f>
        <v>0</v>
      </c>
      <c r="X48" s="1112"/>
      <c r="Y48" s="1026">
        <f>+HLOOKUP($AP$2,'DECANTER 3'!$E$46:$CF$59,11,FALSE)</f>
        <v>0</v>
      </c>
      <c r="Z48" s="1027"/>
      <c r="AA48" s="860">
        <f>+HLOOKUP($AP$2,'DECANTER 3'!$E$46:$CF$59,9,FALSE)</f>
        <v>0</v>
      </c>
      <c r="AB48" s="1021">
        <f>+IF(AE45=0,"",HLOOKUP($AP$2,'DECANTER 3'!$E$60:$CF$62,3,FALSE))</f>
        <v>0</v>
      </c>
      <c r="AC48" s="1021"/>
      <c r="AD48" s="1021"/>
      <c r="AF48" s="108">
        <v>32</v>
      </c>
      <c r="AG48" s="317" t="str">
        <f>+IF(AI48="","",VLOOKUP(AI48,'LP-Servicios'!$H$153:$J$252,3,FALSE))</f>
        <v/>
      </c>
      <c r="AH48" s="317" t="str">
        <f>+IF(AI48="","",VLOOKUP(AG48,'LP-Servicios'!$T$7:$U$106,2,FALSE))</f>
        <v/>
      </c>
      <c r="AI48" s="318" t="str">
        <f>+SERVICIOS!K352</f>
        <v/>
      </c>
      <c r="AJ48" s="318"/>
      <c r="AK48" s="318"/>
      <c r="AL48" s="318"/>
      <c r="AM48" s="318"/>
      <c r="AN48" s="318"/>
      <c r="AO48" s="856" t="str">
        <f>+IF(AI48="","",VLOOKUP(AI48,'LP-Servicios'!$E$6:$G$106,3,FALSE))</f>
        <v/>
      </c>
      <c r="AP48" s="1102" t="str">
        <f>+IF(AI48="","",VLOOKUP(AI48,SERVICIOS!$D$115:$CF$214,1+'Parte Diario'!$AP$2,FALSE))</f>
        <v/>
      </c>
      <c r="AQ48" s="1102"/>
      <c r="AR48" s="1101" t="str">
        <f t="shared" si="0"/>
        <v/>
      </c>
      <c r="AS48" s="1101"/>
      <c r="AT48" s="1102" t="str">
        <f>+IF(AI48="","",VLOOKUP(AI48,SERVICIOS!$D$219:$CF$318,1+'Parte Diario'!$AP$2,FALSE))</f>
        <v/>
      </c>
      <c r="AU48" s="1102"/>
      <c r="AV48" s="1101" t="str">
        <f t="shared" si="1"/>
        <v/>
      </c>
      <c r="AW48" s="1101"/>
      <c r="AX48" s="78"/>
      <c r="AY48" s="1136" t="s">
        <v>425</v>
      </c>
      <c r="AZ48" s="1137"/>
      <c r="BA48" s="1137"/>
      <c r="BB48" s="1138"/>
      <c r="BC48" s="352" t="str">
        <f>+AQ2</f>
        <v>ARS</v>
      </c>
      <c r="BD48" s="1139">
        <f>+SUM(BD46:BE47)</f>
        <v>12750204.139999999</v>
      </c>
      <c r="BE48" s="1140"/>
      <c r="BF48" s="1139">
        <f>+SUM(BF46:BG47)</f>
        <v>155017537.53</v>
      </c>
      <c r="BG48" s="1140"/>
      <c r="BJ48" s="819" t="e">
        <f>+VLOOKUP(AI48,'LP-Servicios'!$E$153:$F$252,2,FALSE)</f>
        <v>#N/A</v>
      </c>
    </row>
    <row r="49" spans="2:62" ht="16.899999999999999" customHeight="1" thickTop="1" thickBot="1" x14ac:dyDescent="0.35">
      <c r="B49" s="108">
        <v>16</v>
      </c>
      <c r="C49" s="67"/>
      <c r="D49" s="31" t="str">
        <f>+LODO!G72</f>
        <v>HGS, % V/V</v>
      </c>
      <c r="E49" s="31"/>
      <c r="F49" s="31"/>
      <c r="G49" s="1009">
        <f>+IF(D49="","",VLOOKUP(D49,LODO!$D$57:$E$77,2,FALSE))</f>
        <v>28.5</v>
      </c>
      <c r="H49" s="1009"/>
      <c r="I49" s="56"/>
      <c r="J49" s="1036" t="s">
        <v>373</v>
      </c>
      <c r="K49" s="1037"/>
      <c r="L49" s="1037"/>
      <c r="M49" s="1037"/>
      <c r="N49" s="1037"/>
      <c r="O49" s="1037"/>
      <c r="P49" s="1037"/>
      <c r="Q49" s="1037"/>
      <c r="R49" s="1037"/>
      <c r="S49" s="1037"/>
      <c r="T49" s="1037"/>
      <c r="U49" s="1037"/>
      <c r="V49" s="1037"/>
      <c r="W49" s="1032">
        <f>+HLOOKUP($AP$2,'Resumen-Ocultar'!$E$5:$CF$11,5,FALSE)</f>
        <v>0</v>
      </c>
      <c r="X49" s="1032"/>
      <c r="Y49" s="1032">
        <f>+HLOOKUP($AP$2,'Resumen-Ocultar'!$E$5:$CF$11,6,FALSE)</f>
        <v>0</v>
      </c>
      <c r="Z49" s="1032"/>
      <c r="AA49" s="805">
        <f>+HLOOKUP($AP$2,'Resumen-Ocultar'!$E$5:$CF$11,7,FALSE)</f>
        <v>0</v>
      </c>
      <c r="AB49" s="1022"/>
      <c r="AC49" s="1022"/>
      <c r="AD49" s="1022"/>
      <c r="AF49" s="108">
        <v>33</v>
      </c>
      <c r="AG49" s="317" t="str">
        <f>+IF(AI49="","",VLOOKUP(AI49,'LP-Servicios'!$H$153:$J$252,3,FALSE))</f>
        <v/>
      </c>
      <c r="AH49" s="317" t="str">
        <f>+IF(AI49="","",VLOOKUP(AG49,'LP-Servicios'!$T$7:$U$106,2,FALSE))</f>
        <v/>
      </c>
      <c r="AI49" s="318" t="str">
        <f>+SERVICIOS!K353</f>
        <v/>
      </c>
      <c r="AJ49" s="318"/>
      <c r="AK49" s="318"/>
      <c r="AL49" s="318"/>
      <c r="AM49" s="318"/>
      <c r="AN49" s="318"/>
      <c r="AO49" s="856" t="str">
        <f>+IF(AI49="","",VLOOKUP(AI49,'LP-Servicios'!$E$6:$G$106,3,FALSE))</f>
        <v/>
      </c>
      <c r="AP49" s="1102" t="str">
        <f>+IF(AI49="","",VLOOKUP(AI49,SERVICIOS!$D$115:$CF$214,1+'Parte Diario'!$AP$2,FALSE))</f>
        <v/>
      </c>
      <c r="AQ49" s="1102"/>
      <c r="AR49" s="1101" t="str">
        <f t="shared" si="0"/>
        <v/>
      </c>
      <c r="AS49" s="1101"/>
      <c r="AT49" s="1102" t="str">
        <f>+IF(AI49="","",VLOOKUP(AI49,SERVICIOS!$D$219:$CF$318,1+'Parte Diario'!$AP$2,FALSE))</f>
        <v/>
      </c>
      <c r="AU49" s="1102"/>
      <c r="AV49" s="1101" t="str">
        <f t="shared" si="1"/>
        <v/>
      </c>
      <c r="AW49" s="1101"/>
      <c r="AX49" s="92"/>
      <c r="AY49" s="806"/>
      <c r="AZ49" s="807"/>
      <c r="BA49" s="807"/>
      <c r="BB49" s="807"/>
      <c r="BC49" s="807"/>
      <c r="BD49" s="808"/>
      <c r="BE49" s="809"/>
      <c r="BF49" s="809"/>
      <c r="BG49" s="809"/>
      <c r="BJ49" s="819" t="e">
        <f>+VLOOKUP(AI49,'LP-Servicios'!$E$153:$F$252,2,FALSE)</f>
        <v>#N/A</v>
      </c>
    </row>
    <row r="50" spans="2:62" ht="16.899999999999999" customHeight="1" thickTop="1" thickBot="1" x14ac:dyDescent="0.35">
      <c r="B50" s="108">
        <v>17</v>
      </c>
      <c r="C50" s="67"/>
      <c r="D50" s="31" t="str">
        <f>+LODO!G73</f>
        <v>LGS en el Lodo, kg/m3</v>
      </c>
      <c r="E50" s="31"/>
      <c r="F50" s="31"/>
      <c r="G50" s="1009">
        <f>+IF(D50="","",VLOOKUP(D50,LODO!$D$57:$E$77,2,FALSE))</f>
        <v>90.2</v>
      </c>
      <c r="H50" s="1009"/>
      <c r="I50" s="56"/>
      <c r="J50" s="1116" t="s">
        <v>435</v>
      </c>
      <c r="K50" s="1116"/>
      <c r="L50" s="1116"/>
      <c r="M50" s="1116"/>
      <c r="N50" s="1116"/>
      <c r="O50" s="1116"/>
      <c r="P50" s="1116"/>
      <c r="Q50" s="1114">
        <f>+HLOOKUP($AP$2,'Resumen-Ocultar'!$E$127:$CF$131,4,FALSE)</f>
        <v>0</v>
      </c>
      <c r="R50" s="1115"/>
      <c r="S50" s="1116" t="s">
        <v>436</v>
      </c>
      <c r="T50" s="1116"/>
      <c r="U50" s="1116"/>
      <c r="V50" s="1116"/>
      <c r="W50" s="1116"/>
      <c r="X50" s="1116"/>
      <c r="Y50" s="1116"/>
      <c r="Z50" s="1159">
        <f>+HLOOKUP($AP$2,'Resumen-Ocultar'!$E$127:$CF$131,5,FALSE)</f>
        <v>0.9735031758314372</v>
      </c>
      <c r="AA50" s="1159"/>
      <c r="AF50" s="108">
        <v>34</v>
      </c>
      <c r="AG50" s="317" t="str">
        <f>+IF(AI50="","",VLOOKUP(AI50,'LP-Servicios'!$H$153:$J$252,3,FALSE))</f>
        <v/>
      </c>
      <c r="AH50" s="317" t="str">
        <f>+IF(AI50="","",VLOOKUP(AG50,'LP-Servicios'!$T$7:$U$106,2,FALSE))</f>
        <v/>
      </c>
      <c r="AI50" s="318" t="str">
        <f>+SERVICIOS!K354</f>
        <v/>
      </c>
      <c r="AJ50" s="318"/>
      <c r="AK50" s="318"/>
      <c r="AL50" s="318"/>
      <c r="AM50" s="318"/>
      <c r="AN50" s="318"/>
      <c r="AO50" s="856" t="str">
        <f>+IF(AI50="","",VLOOKUP(AI50,'LP-Servicios'!$E$6:$G$106,3,FALSE))</f>
        <v/>
      </c>
      <c r="AP50" s="1102" t="str">
        <f>+IF(AI50="","",VLOOKUP(AI50,SERVICIOS!$D$115:$CF$214,1+'Parte Diario'!$AP$2,FALSE))</f>
        <v/>
      </c>
      <c r="AQ50" s="1102"/>
      <c r="AR50" s="1101" t="str">
        <f t="shared" si="0"/>
        <v/>
      </c>
      <c r="AS50" s="1101"/>
      <c r="AT50" s="1102" t="str">
        <f>+IF(AI50="","",VLOOKUP(AI50,SERVICIOS!$D$219:$CF$318,1+'Parte Diario'!$AP$2,FALSE))</f>
        <v/>
      </c>
      <c r="AU50" s="1102"/>
      <c r="AV50" s="1101" t="str">
        <f t="shared" si="1"/>
        <v/>
      </c>
      <c r="AW50" s="1101"/>
      <c r="BJ50" s="819" t="e">
        <f>+VLOOKUP(AI50,'LP-Servicios'!$E$153:$F$252,2,FALSE)</f>
        <v>#N/A</v>
      </c>
    </row>
    <row r="51" spans="2:62" ht="16.899999999999999" customHeight="1" thickBot="1" x14ac:dyDescent="0.35">
      <c r="B51" s="108">
        <v>18</v>
      </c>
      <c r="C51" s="67"/>
      <c r="D51" s="31" t="str">
        <f>+LODO!G74</f>
        <v>HGS en el Lodo, kg/m3</v>
      </c>
      <c r="E51" s="31"/>
      <c r="F51" s="31"/>
      <c r="G51" s="1009">
        <f>+IF(D51="","",VLOOKUP(D51,LODO!$D$57:$E$77,2,FALSE))</f>
        <v>1196.9999999999998</v>
      </c>
      <c r="H51" s="1009"/>
      <c r="I51" s="56"/>
      <c r="J51" s="56"/>
      <c r="K51" s="56"/>
      <c r="L51" s="56"/>
      <c r="M51" s="56"/>
      <c r="N51" s="56"/>
      <c r="O51" s="56"/>
      <c r="P51" s="56"/>
      <c r="Q51" s="58"/>
      <c r="AF51" s="108">
        <v>35</v>
      </c>
      <c r="AG51" s="317" t="str">
        <f>+IF(AI51="","",VLOOKUP(AI51,'LP-Servicios'!$H$153:$J$252,3,FALSE))</f>
        <v/>
      </c>
      <c r="AH51" s="317" t="str">
        <f>+IF(AI51="","",VLOOKUP(AG51,'LP-Servicios'!$T$7:$U$106,2,FALSE))</f>
        <v/>
      </c>
      <c r="AI51" s="318" t="str">
        <f>+SERVICIOS!K355</f>
        <v/>
      </c>
      <c r="AJ51" s="318"/>
      <c r="AK51" s="318"/>
      <c r="AL51" s="318"/>
      <c r="AM51" s="318"/>
      <c r="AN51" s="318"/>
      <c r="AO51" s="856" t="str">
        <f>+IF(AI51="","",VLOOKUP(AI51,'LP-Servicios'!$E$6:$G$106,3,FALSE))</f>
        <v/>
      </c>
      <c r="AP51" s="1102" t="str">
        <f>+IF(AI51="","",VLOOKUP(AI51,SERVICIOS!$D$115:$CF$214,1+'Parte Diario'!$AP$2,FALSE))</f>
        <v/>
      </c>
      <c r="AQ51" s="1102"/>
      <c r="AR51" s="1101" t="str">
        <f t="shared" si="0"/>
        <v/>
      </c>
      <c r="AS51" s="1101"/>
      <c r="AT51" s="1102" t="str">
        <f>+IF(AI51="","",VLOOKUP(AI51,SERVICIOS!$D$219:$CF$318,1+'Parte Diario'!$AP$2,FALSE))</f>
        <v/>
      </c>
      <c r="AU51" s="1102"/>
      <c r="AV51" s="1101" t="str">
        <f t="shared" si="1"/>
        <v/>
      </c>
      <c r="AW51" s="1101"/>
      <c r="AY51" s="1130" t="s">
        <v>454</v>
      </c>
      <c r="AZ51" s="1130"/>
      <c r="BA51" s="1130"/>
      <c r="BB51" s="1130"/>
      <c r="BC51" s="1130"/>
      <c r="BD51" s="1130"/>
      <c r="BE51" s="1130"/>
      <c r="BF51" s="1130"/>
      <c r="BG51" s="1130"/>
      <c r="BJ51" s="819" t="e">
        <f>+VLOOKUP(AI51,'LP-Servicios'!$E$153:$F$252,2,FALSE)</f>
        <v>#N/A</v>
      </c>
    </row>
    <row r="52" spans="2:62" ht="16.899999999999999" customHeight="1" thickBot="1" x14ac:dyDescent="0.35">
      <c r="B52" s="108">
        <v>19</v>
      </c>
      <c r="C52" s="67"/>
      <c r="D52" s="31" t="str">
        <f>+LODO!G75</f>
        <v/>
      </c>
      <c r="E52" s="31"/>
      <c r="F52" s="31"/>
      <c r="G52" s="1009" t="str">
        <f>+IF(D52="","",VLOOKUP(D52,LODO!$D$57:$E$77,2,FALSE))</f>
        <v/>
      </c>
      <c r="H52" s="1009"/>
      <c r="I52" s="56"/>
      <c r="J52" s="1106" t="s">
        <v>396</v>
      </c>
      <c r="K52" s="1107"/>
      <c r="L52" s="1107"/>
      <c r="M52" s="1107"/>
      <c r="N52" s="1107"/>
      <c r="O52" s="1107"/>
      <c r="P52" s="1107"/>
      <c r="Q52" s="1107"/>
      <c r="R52" s="1108"/>
      <c r="S52" s="88"/>
      <c r="T52" s="1109" t="s">
        <v>595</v>
      </c>
      <c r="U52" s="1109"/>
      <c r="V52" s="1109"/>
      <c r="W52" s="1109"/>
      <c r="X52" s="1109"/>
      <c r="Y52" s="1109"/>
      <c r="Z52" s="1109"/>
      <c r="AA52" s="1109"/>
      <c r="AB52" s="1109"/>
      <c r="AC52" s="1109"/>
      <c r="AD52" s="1109"/>
      <c r="AF52" s="108">
        <v>36</v>
      </c>
      <c r="AG52" s="317" t="str">
        <f>+IF(AI52="","",VLOOKUP(AI52,'LP-Servicios'!$H$153:$J$252,3,FALSE))</f>
        <v/>
      </c>
      <c r="AH52" s="317" t="str">
        <f>+IF(AI52="","",VLOOKUP(AG52,'LP-Servicios'!$T$7:$U$106,2,FALSE))</f>
        <v/>
      </c>
      <c r="AI52" s="318" t="str">
        <f>+SERVICIOS!K356</f>
        <v/>
      </c>
      <c r="AJ52" s="318"/>
      <c r="AK52" s="318"/>
      <c r="AL52" s="318"/>
      <c r="AM52" s="318"/>
      <c r="AN52" s="318"/>
      <c r="AO52" s="856" t="str">
        <f>+IF(AI52="","",VLOOKUP(AI52,'LP-Servicios'!$E$6:$G$106,3,FALSE))</f>
        <v/>
      </c>
      <c r="AP52" s="1102" t="str">
        <f>+IF(AI52="","",VLOOKUP(AI52,SERVICIOS!$D$115:$CF$214,1+'Parte Diario'!$AP$2,FALSE))</f>
        <v/>
      </c>
      <c r="AQ52" s="1102"/>
      <c r="AR52" s="1101" t="str">
        <f t="shared" si="0"/>
        <v/>
      </c>
      <c r="AS52" s="1101"/>
      <c r="AT52" s="1102" t="str">
        <f>+IF(AI52="","",VLOOKUP(AI52,SERVICIOS!$D$219:$CF$318,1+'Parte Diario'!$AP$2,FALSE))</f>
        <v/>
      </c>
      <c r="AU52" s="1102"/>
      <c r="AV52" s="1101" t="str">
        <f t="shared" si="1"/>
        <v/>
      </c>
      <c r="AW52" s="1101"/>
      <c r="AX52" s="353"/>
      <c r="AY52" s="1158" t="s">
        <v>455</v>
      </c>
      <c r="AZ52" s="1158"/>
      <c r="BA52" s="817"/>
      <c r="BB52" s="1157"/>
      <c r="BC52" s="1157"/>
      <c r="BD52" s="1156" t="s">
        <v>368</v>
      </c>
      <c r="BE52" s="1156"/>
      <c r="BF52" s="1156" t="s">
        <v>501</v>
      </c>
      <c r="BG52" s="1156"/>
      <c r="BJ52" s="819" t="e">
        <f>+VLOOKUP(AI52,'LP-Servicios'!$E$153:$F$252,2,FALSE)</f>
        <v>#N/A</v>
      </c>
    </row>
    <row r="53" spans="2:62" ht="16.899999999999999" customHeight="1" thickBot="1" x14ac:dyDescent="0.35">
      <c r="B53" s="108">
        <v>20</v>
      </c>
      <c r="C53" s="67"/>
      <c r="D53" s="31" t="str">
        <f>+LODO!G76</f>
        <v/>
      </c>
      <c r="E53" s="31"/>
      <c r="F53" s="31"/>
      <c r="G53" s="1009" t="str">
        <f>+IF(D53="","",VLOOKUP(D53,LODO!$D$57:$E$77,2,FALSE))</f>
        <v/>
      </c>
      <c r="H53" s="1009"/>
      <c r="I53" s="56"/>
      <c r="J53" s="56"/>
      <c r="K53" s="56"/>
      <c r="L53" s="56"/>
      <c r="M53" s="56"/>
      <c r="N53" s="56"/>
      <c r="O53" s="56"/>
      <c r="P53" s="56"/>
      <c r="Q53" s="58"/>
      <c r="U53" s="51"/>
      <c r="V53" s="51"/>
      <c r="W53" s="45"/>
      <c r="X53" s="45"/>
      <c r="Y53" s="45"/>
      <c r="Z53" s="45"/>
      <c r="AA53" s="45"/>
      <c r="AB53" s="348"/>
      <c r="AC53" s="348"/>
      <c r="AF53" s="108">
        <v>37</v>
      </c>
      <c r="AG53" s="317" t="str">
        <f>+IF(AI53="","",VLOOKUP(AI53,'LP-Servicios'!$H$153:$J$252,3,FALSE))</f>
        <v/>
      </c>
      <c r="AH53" s="317" t="str">
        <f>+IF(AI53="","",VLOOKUP(AG53,'LP-Servicios'!$T$7:$U$106,2,FALSE))</f>
        <v/>
      </c>
      <c r="AI53" s="318" t="str">
        <f>+SERVICIOS!K357</f>
        <v/>
      </c>
      <c r="AJ53" s="318"/>
      <c r="AK53" s="318"/>
      <c r="AL53" s="318"/>
      <c r="AM53" s="318"/>
      <c r="AN53" s="318"/>
      <c r="AO53" s="856" t="str">
        <f>+IF(AI53="","",VLOOKUP(AI53,'LP-Servicios'!$E$6:$G$106,3,FALSE))</f>
        <v/>
      </c>
      <c r="AP53" s="1102" t="str">
        <f>+IF(AI53="","",VLOOKUP(AI53,SERVICIOS!$D$115:$CF$214,1+'Parte Diario'!$AP$2,FALSE))</f>
        <v/>
      </c>
      <c r="AQ53" s="1102"/>
      <c r="AR53" s="1101" t="str">
        <f t="shared" si="0"/>
        <v/>
      </c>
      <c r="AS53" s="1101"/>
      <c r="AT53" s="1102" t="str">
        <f>+IF(AI53="","",VLOOKUP(AI53,SERVICIOS!$D$219:$CF$318,1+'Parte Diario'!$AP$2,FALSE))</f>
        <v/>
      </c>
      <c r="AU53" s="1102"/>
      <c r="AV53" s="1101" t="str">
        <f t="shared" si="1"/>
        <v/>
      </c>
      <c r="AW53" s="1101"/>
      <c r="AX53" s="319">
        <v>1</v>
      </c>
      <c r="AY53" s="320" t="str">
        <f>+'PILETAS LOCACION'!L32</f>
        <v>MARBAR PREPARADORA 1</v>
      </c>
      <c r="AZ53" s="320"/>
      <c r="BA53" s="320"/>
      <c r="BB53" s="320"/>
      <c r="BC53" s="890" t="str">
        <f>+IF(AY53="","",VLOOKUP(AY53,'PILETAS LOCACION'!$D$32:$G$49,2,FALSE))</f>
        <v>CDS</v>
      </c>
      <c r="BD53" s="1155">
        <f>+IF(AY53="","",VLOOKUP(AY53,'PILETAS LOCACION'!$D$32:$G$49,3,FALSE))</f>
        <v>1800</v>
      </c>
      <c r="BE53" s="1155"/>
      <c r="BF53" s="1155">
        <f>+IF(AY53="","",VLOOKUP(AY53,'PILETAS LOCACION'!$D$32:$G$49,4,FALSE))</f>
        <v>63.15</v>
      </c>
      <c r="BG53" s="1155"/>
      <c r="BJ53" s="819" t="e">
        <f>+VLOOKUP(AI53,'LP-Servicios'!$E$153:$F$252,2,FALSE)</f>
        <v>#N/A</v>
      </c>
    </row>
    <row r="54" spans="2:62" ht="16.899999999999999" customHeight="1" thickBot="1" x14ac:dyDescent="0.35">
      <c r="B54" s="108">
        <v>21</v>
      </c>
      <c r="C54" s="67"/>
      <c r="D54" s="31" t="str">
        <f>+LODO!G77</f>
        <v/>
      </c>
      <c r="E54" s="31"/>
      <c r="F54" s="31"/>
      <c r="G54" s="1009" t="str">
        <f>+IF(D54="","",VLOOKUP(D54,LODO!$D$57:$E$77,2,FALSE))</f>
        <v/>
      </c>
      <c r="H54" s="1009"/>
      <c r="I54" s="56"/>
      <c r="J54" s="56"/>
      <c r="K54" s="56"/>
      <c r="L54" s="56"/>
      <c r="M54" s="56"/>
      <c r="N54" s="56"/>
      <c r="O54" s="56"/>
      <c r="P54" s="56"/>
      <c r="Q54" s="58"/>
      <c r="R54" s="355"/>
      <c r="S54" s="355"/>
      <c r="T54" s="355"/>
      <c r="U54" s="356"/>
      <c r="V54" s="356"/>
      <c r="W54" s="357"/>
      <c r="X54" s="357"/>
      <c r="Y54" s="357"/>
      <c r="Z54" s="357"/>
      <c r="AA54" s="357"/>
      <c r="AB54" s="349"/>
      <c r="AC54" s="349"/>
      <c r="AD54" s="31"/>
      <c r="AF54" s="108">
        <v>38</v>
      </c>
      <c r="AG54" s="317" t="str">
        <f>+IF(AI54="","",VLOOKUP(AI54,'LP-Servicios'!$H$153:$J$252,3,FALSE))</f>
        <v/>
      </c>
      <c r="AH54" s="317" t="str">
        <f>+IF(AI54="","",VLOOKUP(AG54,'LP-Servicios'!$T$7:$U$106,2,FALSE))</f>
        <v/>
      </c>
      <c r="AI54" s="318" t="str">
        <f>+SERVICIOS!K358</f>
        <v/>
      </c>
      <c r="AJ54" s="318"/>
      <c r="AK54" s="318"/>
      <c r="AL54" s="318"/>
      <c r="AM54" s="318"/>
      <c r="AN54" s="318"/>
      <c r="AO54" s="856" t="str">
        <f>+IF(AI54="","",VLOOKUP(AI54,'LP-Servicios'!$E$6:$G$106,3,FALSE))</f>
        <v/>
      </c>
      <c r="AP54" s="1102" t="str">
        <f>+IF(AI54="","",VLOOKUP(AI54,SERVICIOS!$D$115:$CF$214,1+'Parte Diario'!$AP$2,FALSE))</f>
        <v/>
      </c>
      <c r="AQ54" s="1102"/>
      <c r="AR54" s="1101" t="str">
        <f t="shared" si="0"/>
        <v/>
      </c>
      <c r="AS54" s="1101"/>
      <c r="AT54" s="1102" t="str">
        <f>+IF(AI54="","",VLOOKUP(AI54,SERVICIOS!$D$219:$CF$318,1+'Parte Diario'!$AP$2,FALSE))</f>
        <v/>
      </c>
      <c r="AU54" s="1102"/>
      <c r="AV54" s="1101" t="str">
        <f t="shared" si="1"/>
        <v/>
      </c>
      <c r="AW54" s="1101"/>
      <c r="AX54" s="358">
        <v>2</v>
      </c>
      <c r="AY54" s="320" t="str">
        <f>+'PILETAS LOCACION'!L33</f>
        <v>MARBAR 1</v>
      </c>
      <c r="AZ54" s="320"/>
      <c r="BA54" s="320"/>
      <c r="BB54" s="320"/>
      <c r="BC54" s="890" t="str">
        <f>+IF(AY54="","",VLOOKUP(AY54,'PILETAS LOCACION'!$D$32:$G$49,2,FALSE))</f>
        <v>CDS</v>
      </c>
      <c r="BD54" s="1155">
        <f>+IF(AY54="","",VLOOKUP(AY54,'PILETAS LOCACION'!$D$32:$G$49,3,FALSE))</f>
        <v>1720</v>
      </c>
      <c r="BE54" s="1155"/>
      <c r="BF54" s="1155">
        <f>+IF(AY54="","",VLOOKUP(AY54,'PILETAS LOCACION'!$D$32:$G$49,4,FALSE))</f>
        <v>79.7</v>
      </c>
      <c r="BG54" s="1155"/>
      <c r="BJ54" s="819" t="e">
        <f>+VLOOKUP(AI54,'LP-Servicios'!$E$153:$F$252,2,FALSE)</f>
        <v>#N/A</v>
      </c>
    </row>
    <row r="55" spans="2:62" ht="16.899999999999999" customHeight="1" thickBot="1" x14ac:dyDescent="0.35">
      <c r="C55" s="67"/>
      <c r="D55" s="48"/>
      <c r="E55" s="48"/>
      <c r="F55" s="858" t="str">
        <f>+IF(D55="","",VLOOKUP(D55,LODO!$D$57:$E$77,2,FALSE))</f>
        <v/>
      </c>
      <c r="G55" s="858"/>
      <c r="H55" s="84"/>
      <c r="I55" s="56"/>
      <c r="J55" s="56"/>
      <c r="K55" s="56"/>
      <c r="L55" s="56"/>
      <c r="M55" s="56"/>
      <c r="N55" s="56"/>
      <c r="O55" s="56"/>
      <c r="P55" s="56"/>
      <c r="Q55" s="57"/>
      <c r="R55" s="355"/>
      <c r="S55" s="355"/>
      <c r="T55" s="355"/>
      <c r="U55" s="356"/>
      <c r="V55" s="356"/>
      <c r="W55" s="357"/>
      <c r="X55" s="357"/>
      <c r="Y55" s="357"/>
      <c r="Z55" s="357"/>
      <c r="AA55" s="357"/>
      <c r="AB55" s="349"/>
      <c r="AC55" s="349"/>
      <c r="AF55" s="108">
        <v>39</v>
      </c>
      <c r="AG55" s="317" t="str">
        <f>+IF(AI55="","",VLOOKUP(AI55,'LP-Servicios'!$H$153:$J$252,3,FALSE))</f>
        <v/>
      </c>
      <c r="AH55" s="317" t="str">
        <f>+IF(AI55="","",VLOOKUP(AG55,'LP-Servicios'!$T$7:$U$106,2,FALSE))</f>
        <v/>
      </c>
      <c r="AI55" s="318" t="str">
        <f>+SERVICIOS!K359</f>
        <v/>
      </c>
      <c r="AJ55" s="318"/>
      <c r="AK55" s="318"/>
      <c r="AL55" s="318"/>
      <c r="AM55" s="318"/>
      <c r="AN55" s="318"/>
      <c r="AO55" s="856" t="str">
        <f>+IF(AI55="","",VLOOKUP(AI55,'LP-Servicios'!$E$6:$G$106,3,FALSE))</f>
        <v/>
      </c>
      <c r="AP55" s="1102" t="str">
        <f>+IF(AI55="","",VLOOKUP(AI55,SERVICIOS!$D$115:$CF$214,1+'Parte Diario'!$AP$2,FALSE))</f>
        <v/>
      </c>
      <c r="AQ55" s="1102"/>
      <c r="AR55" s="1101" t="str">
        <f t="shared" si="0"/>
        <v/>
      </c>
      <c r="AS55" s="1101"/>
      <c r="AT55" s="1102" t="str">
        <f>+IF(AI55="","",VLOOKUP(AI55,SERVICIOS!$D$219:$CF$318,1+'Parte Diario'!$AP$2,FALSE))</f>
        <v/>
      </c>
      <c r="AU55" s="1102"/>
      <c r="AV55" s="1101" t="str">
        <f t="shared" si="1"/>
        <v/>
      </c>
      <c r="AW55" s="1101"/>
      <c r="AX55" s="358">
        <v>3</v>
      </c>
      <c r="AY55" s="320" t="str">
        <f>+'PILETAS LOCACION'!L34</f>
        <v>MARBAR 2</v>
      </c>
      <c r="AZ55" s="320"/>
      <c r="BA55" s="320"/>
      <c r="BB55" s="320"/>
      <c r="BC55" s="890" t="str">
        <f>+IF(AY55="","",VLOOKUP(AY55,'PILETAS LOCACION'!$D$32:$G$49,2,FALSE))</f>
        <v>CDS</v>
      </c>
      <c r="BD55" s="1155">
        <f>+IF(AY55="","",VLOOKUP(AY55,'PILETAS LOCACION'!$D$32:$G$49,3,FALSE))</f>
        <v>1720</v>
      </c>
      <c r="BE55" s="1155"/>
      <c r="BF55" s="1155">
        <f>+IF(AY55="","",VLOOKUP(AY55,'PILETAS LOCACION'!$D$32:$G$49,4,FALSE))</f>
        <v>58.4</v>
      </c>
      <c r="BG55" s="1155"/>
      <c r="BJ55" s="819" t="e">
        <f>+VLOOKUP(AI55,'LP-Servicios'!$E$153:$F$252,2,FALSE)</f>
        <v>#N/A</v>
      </c>
    </row>
    <row r="56" spans="2:62" ht="16.899999999999999" customHeight="1" thickBot="1" x14ac:dyDescent="0.35">
      <c r="C56" s="67"/>
      <c r="D56" s="1011" t="s">
        <v>584</v>
      </c>
      <c r="E56" s="1012"/>
      <c r="F56" s="1012"/>
      <c r="G56" s="1012"/>
      <c r="H56" s="1013"/>
      <c r="I56" s="56"/>
      <c r="J56" s="56"/>
      <c r="K56" s="56"/>
      <c r="L56" s="56"/>
      <c r="M56" s="56"/>
      <c r="N56" s="56"/>
      <c r="O56" s="56"/>
      <c r="P56" s="56"/>
      <c r="Q56" s="57"/>
      <c r="R56" s="355"/>
      <c r="S56" s="355"/>
      <c r="T56" s="355"/>
      <c r="U56" s="356"/>
      <c r="V56" s="356"/>
      <c r="W56" s="357"/>
      <c r="X56" s="357"/>
      <c r="Y56" s="357"/>
      <c r="Z56" s="357"/>
      <c r="AA56" s="357"/>
      <c r="AB56" s="349"/>
      <c r="AC56" s="349"/>
      <c r="AF56" s="108">
        <v>40</v>
      </c>
      <c r="AG56" s="317" t="str">
        <f>+IF(AI56="","",VLOOKUP(AI56,'LP-Servicios'!$H$153:$J$252,3,FALSE))</f>
        <v/>
      </c>
      <c r="AH56" s="317" t="str">
        <f>+IF(AI56="","",VLOOKUP(AG56,'LP-Servicios'!$T$7:$U$106,2,FALSE))</f>
        <v/>
      </c>
      <c r="AI56" s="318" t="str">
        <f>+SERVICIOS!K360</f>
        <v/>
      </c>
      <c r="AJ56" s="318"/>
      <c r="AK56" s="318"/>
      <c r="AL56" s="318"/>
      <c r="AM56" s="318"/>
      <c r="AN56" s="318"/>
      <c r="AO56" s="317" t="str">
        <f>+IF(AI56="","",VLOOKUP(AI56,'LP-Servicios'!$E$6:$G$106,3,FALSE))</f>
        <v/>
      </c>
      <c r="AP56" s="1102" t="str">
        <f>+IF(AI56="","",VLOOKUP(AI56,SERVICIOS!$D$115:$CF$214,1+'Parte Diario'!$AP$2,FALSE))</f>
        <v/>
      </c>
      <c r="AQ56" s="1102"/>
      <c r="AR56" s="1101" t="str">
        <f t="shared" si="0"/>
        <v/>
      </c>
      <c r="AS56" s="1101"/>
      <c r="AT56" s="1102" t="str">
        <f>+IF(AI56="","",VLOOKUP(AI56,SERVICIOS!$D$219:$CF$318,1+'Parte Diario'!$AP$2,FALSE))</f>
        <v/>
      </c>
      <c r="AU56" s="1102"/>
      <c r="AV56" s="1101" t="str">
        <f t="shared" si="1"/>
        <v/>
      </c>
      <c r="AW56" s="1101"/>
      <c r="AX56" s="319">
        <v>4</v>
      </c>
      <c r="AY56" s="320" t="str">
        <f>+'PILETAS LOCACION'!L35</f>
        <v>MARBAR 3</v>
      </c>
      <c r="AZ56" s="320"/>
      <c r="BA56" s="320"/>
      <c r="BB56" s="320"/>
      <c r="BC56" s="890" t="str">
        <f>+IF(AY56="","",VLOOKUP(AY56,'PILETAS LOCACION'!$D$32:$G$49,2,FALSE))</f>
        <v>CDS</v>
      </c>
      <c r="BD56" s="1155">
        <f>+IF(AY56="","",VLOOKUP(AY56,'PILETAS LOCACION'!$D$32:$G$49,3,FALSE))</f>
        <v>1930</v>
      </c>
      <c r="BE56" s="1155"/>
      <c r="BF56" s="1155">
        <f>+IF(AY56="","",VLOOKUP(AY56,'PILETAS LOCACION'!$D$32:$G$49,4,FALSE))</f>
        <v>80.8</v>
      </c>
      <c r="BG56" s="1155"/>
      <c r="BJ56" s="819" t="e">
        <f>+VLOOKUP(AI56,'LP-Servicios'!$E$153:$F$252,2,FALSE)</f>
        <v>#N/A</v>
      </c>
    </row>
    <row r="57" spans="2:62" ht="16.899999999999999" customHeight="1" thickBot="1" x14ac:dyDescent="0.35">
      <c r="I57" s="56"/>
      <c r="J57" s="56"/>
      <c r="K57" s="56"/>
      <c r="L57" s="56"/>
      <c r="M57" s="56"/>
      <c r="N57" s="56"/>
      <c r="O57" s="56"/>
      <c r="P57" s="56"/>
      <c r="Q57" s="57"/>
      <c r="R57" s="355"/>
      <c r="S57" s="355"/>
      <c r="T57" s="355"/>
      <c r="U57" s="356"/>
      <c r="V57" s="356"/>
      <c r="W57" s="357"/>
      <c r="X57" s="357"/>
      <c r="Y57" s="357"/>
      <c r="Z57" s="357"/>
      <c r="AA57" s="357"/>
      <c r="AB57" s="349"/>
      <c r="AC57" s="349"/>
      <c r="AG57" s="1129" t="s">
        <v>411</v>
      </c>
      <c r="AH57" s="1129"/>
      <c r="AI57" s="1129"/>
      <c r="AJ57" s="1129"/>
      <c r="AK57" s="1129"/>
      <c r="AL57" s="1129"/>
      <c r="AM57" s="1129"/>
      <c r="AN57" s="1129" t="s">
        <v>408</v>
      </c>
      <c r="AO57" s="1129"/>
      <c r="AP57" s="1129"/>
      <c r="AQ57" s="1129"/>
      <c r="AR57" s="1129" t="s">
        <v>398</v>
      </c>
      <c r="AS57" s="1129"/>
      <c r="AT57" s="1129"/>
      <c r="AU57" s="1129"/>
      <c r="AV57" s="1129" t="s">
        <v>412</v>
      </c>
      <c r="AW57" s="1129"/>
      <c r="AX57" s="358">
        <v>5</v>
      </c>
      <c r="AY57" s="320" t="str">
        <f>+'PILETAS LOCACION'!L36</f>
        <v>MARBAR 4</v>
      </c>
      <c r="AZ57" s="320"/>
      <c r="BA57" s="320"/>
      <c r="BB57" s="320"/>
      <c r="BC57" s="890" t="str">
        <f>+IF(AY57="","",VLOOKUP(AY57,'PILETAS LOCACION'!$D$32:$G$49,2,FALSE))</f>
        <v>CDS</v>
      </c>
      <c r="BD57" s="1155">
        <f>+IF(AY57="","",VLOOKUP(AY57,'PILETAS LOCACION'!$D$32:$G$49,3,FALSE))</f>
        <v>1940</v>
      </c>
      <c r="BE57" s="1155"/>
      <c r="BF57" s="1155">
        <f>+IF(AY57="","",VLOOKUP(AY57,'PILETAS LOCACION'!$D$32:$G$49,4,FALSE))</f>
        <v>72.599999999999994</v>
      </c>
      <c r="BG57" s="1155"/>
      <c r="BJ57" s="819"/>
    </row>
    <row r="58" spans="2:62" ht="16.899999999999999" customHeight="1" thickBot="1" x14ac:dyDescent="0.35">
      <c r="I58" s="56"/>
      <c r="J58" s="56"/>
      <c r="K58" s="56"/>
      <c r="L58" s="56"/>
      <c r="M58" s="56"/>
      <c r="N58" s="56"/>
      <c r="O58" s="56"/>
      <c r="P58" s="56"/>
      <c r="Q58" s="57"/>
      <c r="AG58" s="1129"/>
      <c r="AH58" s="1129"/>
      <c r="AI58" s="1129"/>
      <c r="AJ58" s="1129"/>
      <c r="AK58" s="1129"/>
      <c r="AL58" s="1129"/>
      <c r="AM58" s="1129"/>
      <c r="AN58" s="1131" t="s">
        <v>405</v>
      </c>
      <c r="AO58" s="1132"/>
      <c r="AP58" s="1131" t="str">
        <f>+CONCATENATE("COSTO, ",'LP-Servicios'!H3)</f>
        <v>COSTO, ARS</v>
      </c>
      <c r="AQ58" s="1132"/>
      <c r="AR58" s="1131" t="s">
        <v>405</v>
      </c>
      <c r="AS58" s="1132"/>
      <c r="AT58" s="1131" t="str">
        <f>+CONCATENATE("COSTO, ",'LP-Servicios'!H3)</f>
        <v>COSTO, ARS</v>
      </c>
      <c r="AU58" s="1132"/>
      <c r="AV58" s="1129"/>
      <c r="AW58" s="1129"/>
      <c r="AX58" s="358">
        <v>6</v>
      </c>
      <c r="AY58" s="320" t="str">
        <f>+'PILETAS LOCACION'!L37</f>
        <v>MARBAR 5</v>
      </c>
      <c r="AZ58" s="320"/>
      <c r="BA58" s="320"/>
      <c r="BB58" s="320"/>
      <c r="BC58" s="890" t="str">
        <f>+IF(AY58="","",VLOOKUP(AY58,'PILETAS LOCACION'!$D$32:$G$49,2,FALSE))</f>
        <v>CDS</v>
      </c>
      <c r="BD58" s="1155">
        <f>+IF(AY58="","",VLOOKUP(AY58,'PILETAS LOCACION'!$D$32:$G$49,3,FALSE))</f>
        <v>840</v>
      </c>
      <c r="BE58" s="1155"/>
      <c r="BF58" s="1155">
        <f>+IF(AY58="","",VLOOKUP(AY58,'PILETAS LOCACION'!$D$32:$G$49,4,FALSE))</f>
        <v>40.299999999999997</v>
      </c>
      <c r="BG58" s="1155"/>
      <c r="BJ58" s="819">
        <f>5*AP2+1</f>
        <v>61</v>
      </c>
    </row>
    <row r="59" spans="2:62" ht="16.899999999999999" customHeight="1" thickBot="1" x14ac:dyDescent="0.35">
      <c r="I59" s="56"/>
      <c r="J59" s="56"/>
      <c r="K59" s="56"/>
      <c r="L59" s="56"/>
      <c r="M59" s="56"/>
      <c r="N59" s="56"/>
      <c r="O59" s="56"/>
      <c r="P59" s="56"/>
      <c r="Q59" s="57"/>
      <c r="R59" s="345"/>
      <c r="S59" s="345"/>
      <c r="T59" s="345"/>
      <c r="U59" s="345"/>
      <c r="V59" s="345"/>
      <c r="W59" s="345"/>
      <c r="X59" s="345"/>
      <c r="Y59" s="345"/>
      <c r="Z59" s="345"/>
      <c r="AF59" s="108">
        <v>1</v>
      </c>
      <c r="AG59" s="34" t="str">
        <f>+IF(AH59="","",VLOOKUP(AH59,'LP-Servicios'!$H$254:$J$273,3,FALSE))</f>
        <v/>
      </c>
      <c r="AH59" s="48" t="str">
        <f>+PRODUCTOS!I84</f>
        <v/>
      </c>
      <c r="AI59" s="48"/>
      <c r="AJ59" s="48"/>
      <c r="AK59" s="359" t="str">
        <f>+IF(AH59="","",VLOOKUP(AH59,'LP-Servicios'!$E$108:$G$127,2,FALSE))</f>
        <v/>
      </c>
      <c r="AL59" s="359"/>
      <c r="AM59" s="34" t="str">
        <f>+IF(AH59="","",VLOOKUP(AH59,'LP-Servicios'!$E$108:$G$127,3,FALSE))</f>
        <v/>
      </c>
      <c r="AN59" s="1154" t="str">
        <f>+IF(AH59="","",VLOOKUP(AH59,PRODUCTOS!$D$36:$CF$55,1+$AP$2,FALSE))</f>
        <v/>
      </c>
      <c r="AO59" s="1154"/>
      <c r="AP59" s="1101" t="str">
        <f>+IF(AH59="","",AN59*BJ59)</f>
        <v/>
      </c>
      <c r="AQ59" s="1101"/>
      <c r="AR59" s="1154" t="str">
        <f>+IF(AH59="","",VLOOKUP(AH59,PRODUCTOS!$D$58:$CF$77,1+$AP$2,FALSE))</f>
        <v/>
      </c>
      <c r="AS59" s="1154"/>
      <c r="AT59" s="1101" t="str">
        <f>+IF(AH59="","",AR59*BJ59)</f>
        <v/>
      </c>
      <c r="AU59" s="1101"/>
      <c r="AV59" s="1154" t="str">
        <f>+IF(AH59="","",VLOOKUP(AH59,PRODUCTOS!$D$8:$ON$27,$BJ$58,FALSE))</f>
        <v/>
      </c>
      <c r="AW59" s="1154"/>
      <c r="AX59" s="319">
        <v>7</v>
      </c>
      <c r="AY59" s="320" t="str">
        <f>+'PILETAS LOCACION'!L38</f>
        <v>MARBAR 6</v>
      </c>
      <c r="AZ59" s="320"/>
      <c r="BA59" s="320"/>
      <c r="BB59" s="320"/>
      <c r="BC59" s="890" t="str">
        <f>+IF(AY59="","",VLOOKUP(AY59,'PILETAS LOCACION'!$D$32:$G$49,2,FALSE))</f>
        <v>CDS</v>
      </c>
      <c r="BD59" s="1155">
        <f>+IF(AY59="","",VLOOKUP(AY59,'PILETAS LOCACION'!$D$32:$G$49,3,FALSE))</f>
        <v>940</v>
      </c>
      <c r="BE59" s="1155"/>
      <c r="BF59" s="1155">
        <f>+IF(AY59="","",VLOOKUP(AY59,'PILETAS LOCACION'!$D$32:$G$49,4,FALSE))</f>
        <v>40.619999999999997</v>
      </c>
      <c r="BG59" s="1155"/>
      <c r="BJ59" s="819" t="e">
        <f>+VLOOKUP(AH59,'LP-Servicios'!$E$254:$F$273,2,FALSE)</f>
        <v>#N/A</v>
      </c>
    </row>
    <row r="60" spans="2:62" ht="16.899999999999999" customHeight="1" thickBot="1" x14ac:dyDescent="0.35">
      <c r="I60" s="56"/>
      <c r="J60" s="56"/>
      <c r="K60" s="56"/>
      <c r="L60" s="56"/>
      <c r="M60" s="56"/>
      <c r="N60" s="56"/>
      <c r="O60" s="56"/>
      <c r="P60" s="56"/>
      <c r="Q60" s="57"/>
      <c r="R60" s="50"/>
      <c r="S60" s="50"/>
      <c r="T60" s="59"/>
      <c r="U60" s="59"/>
      <c r="V60" s="59"/>
      <c r="W60" s="59"/>
      <c r="X60" s="321"/>
      <c r="Y60" s="321"/>
      <c r="Z60" s="321"/>
      <c r="AF60" s="108">
        <v>2</v>
      </c>
      <c r="AG60" s="34" t="str">
        <f>+IF(AH60="","",VLOOKUP(AH60,'LP-Servicios'!$H$254:$J$273,3,FALSE))</f>
        <v/>
      </c>
      <c r="AH60" s="48" t="str">
        <f>+PRODUCTOS!I85</f>
        <v/>
      </c>
      <c r="AI60" s="48"/>
      <c r="AJ60" s="48"/>
      <c r="AK60" s="359" t="str">
        <f>+IF(AH60="","",VLOOKUP(AH60,'LP-Servicios'!$E$108:$G$127,2,FALSE))</f>
        <v/>
      </c>
      <c r="AL60" s="359"/>
      <c r="AM60" s="34" t="str">
        <f>+IF(AH60="","",VLOOKUP(AH60,'LP-Servicios'!$E$108:$G$127,3,FALSE))</f>
        <v/>
      </c>
      <c r="AN60" s="1154" t="str">
        <f>+IF(AH60="","",VLOOKUP(AH60,PRODUCTOS!$D$36:$CF$55,1+$AP$2,FALSE))</f>
        <v/>
      </c>
      <c r="AO60" s="1154"/>
      <c r="AP60" s="1101" t="str">
        <f t="shared" ref="AP60:AP71" si="2">+IF(AH60="","",AN60*BJ60)</f>
        <v/>
      </c>
      <c r="AQ60" s="1101"/>
      <c r="AR60" s="1154" t="str">
        <f>+IF(AH60="","",VLOOKUP(AH60,PRODUCTOS!$D$58:$CF$77,1+$AP$2,FALSE))</f>
        <v/>
      </c>
      <c r="AS60" s="1154"/>
      <c r="AT60" s="1101" t="str">
        <f t="shared" ref="AT60:AT71" si="3">+IF(AH60="","",AR60*BJ60)</f>
        <v/>
      </c>
      <c r="AU60" s="1101"/>
      <c r="AV60" s="1154" t="str">
        <f>+IF(AH60="","",VLOOKUP(AH60,PRODUCTOS!$D$8:$ON$27,$BJ$58,FALSE))</f>
        <v/>
      </c>
      <c r="AW60" s="1154"/>
      <c r="AX60" s="358">
        <v>8</v>
      </c>
      <c r="AY60" s="320" t="str">
        <f>+'PILETAS LOCACION'!L39</f>
        <v>PILETA 1</v>
      </c>
      <c r="AZ60" s="320"/>
      <c r="BA60" s="320"/>
      <c r="BB60" s="320"/>
      <c r="BC60" s="890" t="str">
        <f>+IF(AY60="","",VLOOKUP(AY60,'PILETAS LOCACION'!$D$32:$G$49,2,FALSE))</f>
        <v>CDS</v>
      </c>
      <c r="BD60" s="1155">
        <f>+IF(AY60="","",VLOOKUP(AY60,'PILETAS LOCACION'!$D$32:$G$49,3,FALSE))</f>
        <v>1930</v>
      </c>
      <c r="BE60" s="1155"/>
      <c r="BF60" s="1155">
        <f>+IF(AY60="","",VLOOKUP(AY60,'PILETAS LOCACION'!$D$32:$G$49,4,FALSE))</f>
        <v>0.8</v>
      </c>
      <c r="BG60" s="1155"/>
      <c r="BJ60" s="819" t="e">
        <f>+VLOOKUP(AH60,'LP-Servicios'!$E$254:$F$273,2,FALSE)</f>
        <v>#N/A</v>
      </c>
    </row>
    <row r="61" spans="2:62" ht="16.899999999999999" customHeight="1" thickBot="1" x14ac:dyDescent="0.35">
      <c r="I61" s="60"/>
      <c r="J61" s="60"/>
      <c r="K61" s="60"/>
      <c r="L61" s="60"/>
      <c r="M61" s="60"/>
      <c r="N61" s="60"/>
      <c r="O61" s="60"/>
      <c r="P61" s="60"/>
      <c r="Q61" s="58"/>
      <c r="R61" s="360"/>
      <c r="S61" s="361"/>
      <c r="T61" s="337"/>
      <c r="U61" s="337"/>
      <c r="V61" s="337"/>
      <c r="W61" s="337"/>
      <c r="X61" s="348"/>
      <c r="Y61" s="348"/>
      <c r="Z61" s="348"/>
      <c r="AA61" s="61"/>
      <c r="AB61" s="61"/>
      <c r="AC61" s="61"/>
      <c r="AD61" s="61"/>
      <c r="AF61" s="108">
        <v>3</v>
      </c>
      <c r="AG61" s="34" t="str">
        <f>+IF(AH61="","",VLOOKUP(AH61,'LP-Servicios'!$H$254:$J$273,3,FALSE))</f>
        <v/>
      </c>
      <c r="AH61" s="48" t="str">
        <f>+PRODUCTOS!I86</f>
        <v/>
      </c>
      <c r="AI61" s="48"/>
      <c r="AJ61" s="48"/>
      <c r="AK61" s="359" t="str">
        <f>+IF(AH61="","",VLOOKUP(AH61,'LP-Servicios'!$E$108:$G$127,2,FALSE))</f>
        <v/>
      </c>
      <c r="AL61" s="359"/>
      <c r="AM61" s="34" t="str">
        <f>+IF(AH61="","",VLOOKUP(AH61,'LP-Servicios'!$E$108:$G$127,3,FALSE))</f>
        <v/>
      </c>
      <c r="AN61" s="1154" t="str">
        <f>+IF(AH61="","",VLOOKUP(AH61,PRODUCTOS!$D$36:$CF$55,1+$AP$2,FALSE))</f>
        <v/>
      </c>
      <c r="AO61" s="1154"/>
      <c r="AP61" s="1101" t="str">
        <f t="shared" si="2"/>
        <v/>
      </c>
      <c r="AQ61" s="1101"/>
      <c r="AR61" s="1154" t="str">
        <f>+IF(AH61="","",VLOOKUP(AH61,PRODUCTOS!$D$58:$CF$77,1+$AP$2,FALSE))</f>
        <v/>
      </c>
      <c r="AS61" s="1154"/>
      <c r="AT61" s="1101" t="str">
        <f t="shared" si="3"/>
        <v/>
      </c>
      <c r="AU61" s="1101"/>
      <c r="AV61" s="1154" t="str">
        <f>+IF(AH61="","",VLOOKUP(AH61,PRODUCTOS!$D$8:$ON$27,$BJ$58,FALSE))</f>
        <v/>
      </c>
      <c r="AW61" s="1154"/>
      <c r="AX61" s="358">
        <v>9</v>
      </c>
      <c r="AY61" s="320" t="str">
        <f>+'PILETAS LOCACION'!L40</f>
        <v>PILETA 2</v>
      </c>
      <c r="AZ61" s="320"/>
      <c r="BA61" s="320"/>
      <c r="BB61" s="320"/>
      <c r="BC61" s="890" t="str">
        <f>+IF(AY61="","",VLOOKUP(AY61,'PILETAS LOCACION'!$D$32:$G$49,2,FALSE))</f>
        <v>CDS</v>
      </c>
      <c r="BD61" s="1155">
        <f>+IF(AY61="","",VLOOKUP(AY61,'PILETAS LOCACION'!$D$32:$G$49,3,FALSE))</f>
        <v>1860</v>
      </c>
      <c r="BE61" s="1155"/>
      <c r="BF61" s="1155">
        <f>+IF(AY61="","",VLOOKUP(AY61,'PILETAS LOCACION'!$D$32:$G$49,4,FALSE))</f>
        <v>0.9</v>
      </c>
      <c r="BG61" s="1155"/>
      <c r="BJ61" s="819" t="e">
        <f>+VLOOKUP(AH61,'LP-Servicios'!$E$254:$F$273,2,FALSE)</f>
        <v>#N/A</v>
      </c>
    </row>
    <row r="62" spans="2:62" ht="16.899999999999999" customHeight="1" thickBot="1" x14ac:dyDescent="0.35">
      <c r="I62" s="60"/>
      <c r="J62" s="60"/>
      <c r="K62" s="60"/>
      <c r="L62" s="60"/>
      <c r="M62" s="60"/>
      <c r="N62" s="60"/>
      <c r="O62" s="60"/>
      <c r="P62" s="60"/>
      <c r="Q62" s="58"/>
      <c r="R62" s="360"/>
      <c r="S62" s="361"/>
      <c r="T62" s="337"/>
      <c r="U62" s="337"/>
      <c r="V62" s="337"/>
      <c r="W62" s="337"/>
      <c r="X62" s="348"/>
      <c r="Y62" s="348"/>
      <c r="Z62" s="348"/>
      <c r="AA62" s="61"/>
      <c r="AB62" s="61"/>
      <c r="AC62" s="61"/>
      <c r="AD62" s="61"/>
      <c r="AF62" s="108">
        <v>4</v>
      </c>
      <c r="AG62" s="34" t="str">
        <f>+IF(AH62="","",VLOOKUP(AH62,'LP-Servicios'!$H$254:$J$273,3,FALSE))</f>
        <v/>
      </c>
      <c r="AH62" s="48" t="str">
        <f>+PRODUCTOS!I87</f>
        <v/>
      </c>
      <c r="AI62" s="48"/>
      <c r="AJ62" s="48"/>
      <c r="AK62" s="359" t="str">
        <f>+IF(AH62="","",VLOOKUP(AH62,'LP-Servicios'!$E$108:$G$127,2,FALSE))</f>
        <v/>
      </c>
      <c r="AL62" s="359"/>
      <c r="AM62" s="34" t="str">
        <f>+IF(AH62="","",VLOOKUP(AH62,'LP-Servicios'!$E$108:$G$127,3,FALSE))</f>
        <v/>
      </c>
      <c r="AN62" s="1154" t="str">
        <f>+IF(AH62="","",VLOOKUP(AH62,PRODUCTOS!$D$36:$CF$55,1+$AP$2,FALSE))</f>
        <v/>
      </c>
      <c r="AO62" s="1154"/>
      <c r="AP62" s="1101" t="str">
        <f t="shared" si="2"/>
        <v/>
      </c>
      <c r="AQ62" s="1101"/>
      <c r="AR62" s="1154" t="str">
        <f>+IF(AH62="","",VLOOKUP(AH62,PRODUCTOS!$D$58:$CF$77,1+$AP$2,FALSE))</f>
        <v/>
      </c>
      <c r="AS62" s="1154"/>
      <c r="AT62" s="1101" t="str">
        <f t="shared" si="3"/>
        <v/>
      </c>
      <c r="AU62" s="1101"/>
      <c r="AV62" s="1154" t="str">
        <f>+IF(AH62="","",VLOOKUP(AH62,PRODUCTOS!$D$8:$ON$27,$BJ$58,FALSE))</f>
        <v/>
      </c>
      <c r="AW62" s="1154"/>
      <c r="AX62" s="319">
        <v>10</v>
      </c>
      <c r="AY62" s="320" t="str">
        <f>+'PILETAS LOCACION'!L41</f>
        <v/>
      </c>
      <c r="AZ62" s="320"/>
      <c r="BA62" s="320"/>
      <c r="BB62" s="320"/>
      <c r="BC62" s="890" t="str">
        <f>+IF(AY62="","",VLOOKUP(AY62,'PILETAS LOCACION'!$D$32:$G$49,2,FALSE))</f>
        <v/>
      </c>
      <c r="BD62" s="1155" t="str">
        <f>+IF(AY62="","",VLOOKUP(AY62,'PILETAS LOCACION'!$D$32:$G$49,3,FALSE))</f>
        <v/>
      </c>
      <c r="BE62" s="1155"/>
      <c r="BF62" s="1155" t="str">
        <f>+IF(AY62="","",VLOOKUP(AY62,'PILETAS LOCACION'!$D$32:$G$49,4,FALSE))</f>
        <v/>
      </c>
      <c r="BG62" s="1155"/>
      <c r="BJ62" s="819" t="e">
        <f>+VLOOKUP(AH62,'LP-Servicios'!$E$254:$F$273,2,FALSE)</f>
        <v>#N/A</v>
      </c>
    </row>
    <row r="63" spans="2:62" ht="16.899999999999999" customHeight="1" thickBot="1" x14ac:dyDescent="0.35">
      <c r="I63" s="60"/>
      <c r="J63" s="60"/>
      <c r="K63" s="60"/>
      <c r="L63" s="60"/>
      <c r="M63" s="60"/>
      <c r="N63" s="60"/>
      <c r="O63" s="60"/>
      <c r="P63" s="60"/>
      <c r="Q63" s="58"/>
      <c r="R63" s="360"/>
      <c r="S63" s="361"/>
      <c r="T63" s="337"/>
      <c r="U63" s="337"/>
      <c r="V63" s="337"/>
      <c r="W63" s="337"/>
      <c r="X63" s="348"/>
      <c r="Y63" s="348"/>
      <c r="Z63" s="348"/>
      <c r="AA63" s="61"/>
      <c r="AB63" s="61"/>
      <c r="AC63" s="61"/>
      <c r="AD63" s="61"/>
      <c r="AF63" s="108">
        <v>5</v>
      </c>
      <c r="AG63" s="34" t="str">
        <f>+IF(AH63="","",VLOOKUP(AH63,'LP-Servicios'!$H$254:$J$273,3,FALSE))</f>
        <v/>
      </c>
      <c r="AH63" s="48" t="str">
        <f>+PRODUCTOS!I88</f>
        <v/>
      </c>
      <c r="AI63" s="48"/>
      <c r="AJ63" s="48"/>
      <c r="AK63" s="359" t="str">
        <f>+IF(AH63="","",VLOOKUP(AH63,'LP-Servicios'!$E$108:$G$127,2,FALSE))</f>
        <v/>
      </c>
      <c r="AL63" s="359"/>
      <c r="AM63" s="34" t="str">
        <f>+IF(AH63="","",VLOOKUP(AH63,'LP-Servicios'!$E$108:$G$127,3,FALSE))</f>
        <v/>
      </c>
      <c r="AN63" s="1154" t="str">
        <f>+IF(AH63="","",VLOOKUP(AH63,PRODUCTOS!$D$36:$CF$55,1+$AP$2,FALSE))</f>
        <v/>
      </c>
      <c r="AO63" s="1154"/>
      <c r="AP63" s="1101" t="str">
        <f t="shared" si="2"/>
        <v/>
      </c>
      <c r="AQ63" s="1101"/>
      <c r="AR63" s="1154" t="str">
        <f>+IF(AH63="","",VLOOKUP(AH63,PRODUCTOS!$D$58:$CF$77,1+$AP$2,FALSE))</f>
        <v/>
      </c>
      <c r="AS63" s="1154"/>
      <c r="AT63" s="1101" t="str">
        <f t="shared" si="3"/>
        <v/>
      </c>
      <c r="AU63" s="1101"/>
      <c r="AV63" s="1154" t="str">
        <f>+IF(AH63="","",VLOOKUP(AH63,PRODUCTOS!$D$8:$ON$27,$BJ$58,FALSE))</f>
        <v/>
      </c>
      <c r="AW63" s="1154"/>
      <c r="AX63" s="358">
        <v>11</v>
      </c>
      <c r="AY63" s="320" t="str">
        <f>+'PILETAS LOCACION'!L42</f>
        <v/>
      </c>
      <c r="AZ63" s="320"/>
      <c r="BA63" s="320"/>
      <c r="BB63" s="320"/>
      <c r="BC63" s="890" t="str">
        <f>+IF(AY63="","",VLOOKUP(AY63,'PILETAS LOCACION'!$D$32:$G$49,2,FALSE))</f>
        <v/>
      </c>
      <c r="BD63" s="1155" t="str">
        <f>+IF(AY63="","",VLOOKUP(AY63,'PILETAS LOCACION'!$D$32:$G$49,3,FALSE))</f>
        <v/>
      </c>
      <c r="BE63" s="1155"/>
      <c r="BF63" s="1155" t="str">
        <f>+IF(AY63="","",VLOOKUP(AY63,'PILETAS LOCACION'!$D$32:$G$49,4,FALSE))</f>
        <v/>
      </c>
      <c r="BG63" s="1155"/>
      <c r="BJ63" s="819" t="e">
        <f>+VLOOKUP(AH63,'LP-Servicios'!$E$254:$F$273,2,FALSE)</f>
        <v>#N/A</v>
      </c>
    </row>
    <row r="64" spans="2:62" ht="16.899999999999999" customHeight="1" thickBot="1" x14ac:dyDescent="0.35">
      <c r="C64" s="34"/>
      <c r="D64" s="41"/>
      <c r="E64" s="41"/>
      <c r="F64" s="41"/>
      <c r="G64" s="41"/>
      <c r="H64" s="55"/>
      <c r="I64" s="60"/>
      <c r="J64" s="60"/>
      <c r="K64" s="60"/>
      <c r="L64" s="60"/>
      <c r="M64" s="60"/>
      <c r="N64" s="60"/>
      <c r="O64" s="60"/>
      <c r="P64" s="60"/>
      <c r="Q64" s="58"/>
      <c r="R64" s="360"/>
      <c r="S64" s="361"/>
      <c r="T64" s="337"/>
      <c r="U64" s="337"/>
      <c r="V64" s="337"/>
      <c r="W64" s="337"/>
      <c r="X64" s="348"/>
      <c r="Y64" s="348"/>
      <c r="Z64" s="348"/>
      <c r="AA64" s="61"/>
      <c r="AB64" s="61"/>
      <c r="AC64" s="61"/>
      <c r="AD64" s="61"/>
      <c r="AF64" s="108">
        <v>6</v>
      </c>
      <c r="AG64" s="34" t="str">
        <f>+IF(AH64="","",VLOOKUP(AH64,'LP-Servicios'!$H$254:$J$273,3,FALSE))</f>
        <v/>
      </c>
      <c r="AH64" s="48" t="str">
        <f>+PRODUCTOS!I89</f>
        <v/>
      </c>
      <c r="AI64" s="48"/>
      <c r="AJ64" s="48"/>
      <c r="AK64" s="359" t="str">
        <f>+IF(AH64="","",VLOOKUP(AH64,'LP-Servicios'!$E$108:$G$127,2,FALSE))</f>
        <v/>
      </c>
      <c r="AL64" s="359"/>
      <c r="AM64" s="34" t="str">
        <f>+IF(AH64="","",VLOOKUP(AH64,'LP-Servicios'!$E$108:$G$127,3,FALSE))</f>
        <v/>
      </c>
      <c r="AN64" s="1154" t="str">
        <f>+IF(AH64="","",VLOOKUP(AH64,PRODUCTOS!$D$36:$CF$55,1+$AP$2,FALSE))</f>
        <v/>
      </c>
      <c r="AO64" s="1154"/>
      <c r="AP64" s="1101" t="str">
        <f t="shared" si="2"/>
        <v/>
      </c>
      <c r="AQ64" s="1101"/>
      <c r="AR64" s="1154" t="str">
        <f>+IF(AH64="","",VLOOKUP(AH64,PRODUCTOS!$D$58:$CF$77,1+$AP$2,FALSE))</f>
        <v/>
      </c>
      <c r="AS64" s="1154"/>
      <c r="AT64" s="1101" t="str">
        <f t="shared" si="3"/>
        <v/>
      </c>
      <c r="AU64" s="1101"/>
      <c r="AV64" s="1154" t="str">
        <f>+IF(AH64="","",VLOOKUP(AH64,PRODUCTOS!$D$8:$ON$27,$BJ$58,FALSE))</f>
        <v/>
      </c>
      <c r="AW64" s="1154"/>
      <c r="AX64" s="358">
        <v>12</v>
      </c>
      <c r="AY64" s="320" t="str">
        <f>+'PILETAS LOCACION'!L43</f>
        <v/>
      </c>
      <c r="AZ64" s="320"/>
      <c r="BA64" s="320"/>
      <c r="BB64" s="320"/>
      <c r="BC64" s="890" t="str">
        <f>+IF(AY64="","",VLOOKUP(AY64,'PILETAS LOCACION'!$D$32:$G$49,2,FALSE))</f>
        <v/>
      </c>
      <c r="BD64" s="1155" t="str">
        <f>+IF(AY64="","",VLOOKUP(AY64,'PILETAS LOCACION'!$D$32:$G$49,3,FALSE))</f>
        <v/>
      </c>
      <c r="BE64" s="1155"/>
      <c r="BF64" s="1155" t="str">
        <f>+IF(AY64="","",VLOOKUP(AY64,'PILETAS LOCACION'!$D$32:$G$49,4,FALSE))</f>
        <v/>
      </c>
      <c r="BG64" s="1155"/>
      <c r="BJ64" s="819" t="e">
        <f>+VLOOKUP(AH64,'LP-Servicios'!$E$254:$F$273,2,FALSE)</f>
        <v>#N/A</v>
      </c>
    </row>
    <row r="65" spans="3:62" ht="16.899999999999999" customHeight="1" thickBot="1" x14ac:dyDescent="0.35">
      <c r="C65" s="34"/>
      <c r="D65" s="41"/>
      <c r="E65" s="41"/>
      <c r="F65" s="41"/>
      <c r="G65" s="41"/>
      <c r="H65" s="55"/>
      <c r="I65" s="60"/>
      <c r="J65" s="60"/>
      <c r="K65" s="60"/>
      <c r="L65" s="60"/>
      <c r="M65" s="60"/>
      <c r="N65" s="60"/>
      <c r="O65" s="60"/>
      <c r="P65" s="60"/>
      <c r="Q65" s="58"/>
      <c r="R65" s="360"/>
      <c r="S65" s="361"/>
      <c r="T65" s="1110" t="s">
        <v>596</v>
      </c>
      <c r="U65" s="1110"/>
      <c r="V65" s="1110"/>
      <c r="W65" s="1110"/>
      <c r="X65" s="1110"/>
      <c r="Y65" s="1110"/>
      <c r="Z65" s="1110"/>
      <c r="AA65" s="1110"/>
      <c r="AB65" s="1110"/>
      <c r="AC65" s="1110"/>
      <c r="AD65" s="1110"/>
      <c r="AF65" s="108">
        <v>7</v>
      </c>
      <c r="AG65" s="34" t="str">
        <f>+IF(AH65="","",VLOOKUP(AH65,'LP-Servicios'!$H$254:$J$273,3,FALSE))</f>
        <v/>
      </c>
      <c r="AH65" s="48" t="str">
        <f>+PRODUCTOS!I90</f>
        <v/>
      </c>
      <c r="AI65" s="48"/>
      <c r="AJ65" s="48"/>
      <c r="AK65" s="359" t="str">
        <f>+IF(AH65="","",VLOOKUP(AH65,'LP-Servicios'!$E$108:$G$127,2,FALSE))</f>
        <v/>
      </c>
      <c r="AL65" s="359"/>
      <c r="AM65" s="34" t="str">
        <f>+IF(AH65="","",VLOOKUP(AH65,'LP-Servicios'!$E$108:$G$127,3,FALSE))</f>
        <v/>
      </c>
      <c r="AN65" s="1154" t="str">
        <f>+IF(AH65="","",VLOOKUP(AH65,PRODUCTOS!$D$36:$CF$55,1+$AP$2,FALSE))</f>
        <v/>
      </c>
      <c r="AO65" s="1154"/>
      <c r="AP65" s="1101" t="str">
        <f t="shared" si="2"/>
        <v/>
      </c>
      <c r="AQ65" s="1101"/>
      <c r="AR65" s="1154" t="str">
        <f>+IF(AH65="","",VLOOKUP(AH65,PRODUCTOS!$D$58:$CF$77,1+$AP$2,FALSE))</f>
        <v/>
      </c>
      <c r="AS65" s="1154"/>
      <c r="AT65" s="1101" t="str">
        <f t="shared" si="3"/>
        <v/>
      </c>
      <c r="AU65" s="1101"/>
      <c r="AV65" s="1154" t="str">
        <f>+IF(AH65="","",VLOOKUP(AH65,PRODUCTOS!$D$8:$ON$27,$BJ$58,FALSE))</f>
        <v/>
      </c>
      <c r="AW65" s="1154"/>
      <c r="AX65" s="319">
        <v>13</v>
      </c>
      <c r="AY65" s="320" t="str">
        <f>+'PILETAS LOCACION'!L44</f>
        <v/>
      </c>
      <c r="AZ65" s="320"/>
      <c r="BA65" s="320"/>
      <c r="BB65" s="320"/>
      <c r="BC65" s="890" t="str">
        <f>+IF(AY65="","",VLOOKUP(AY65,'PILETAS LOCACION'!$D$32:$G$49,2,FALSE))</f>
        <v/>
      </c>
      <c r="BD65" s="1155" t="str">
        <f>+IF(AY65="","",VLOOKUP(AY65,'PILETAS LOCACION'!$D$32:$G$49,3,FALSE))</f>
        <v/>
      </c>
      <c r="BE65" s="1155"/>
      <c r="BF65" s="1155" t="str">
        <f>+IF(AY65="","",VLOOKUP(AY65,'PILETAS LOCACION'!$D$32:$G$49,4,FALSE))</f>
        <v/>
      </c>
      <c r="BG65" s="1155"/>
      <c r="BJ65" s="819" t="e">
        <f>+VLOOKUP(AH65,'LP-Servicios'!$E$254:$F$273,2,FALSE)</f>
        <v>#N/A</v>
      </c>
    </row>
    <row r="66" spans="3:62" ht="16.899999999999999" customHeight="1" thickBot="1" x14ac:dyDescent="0.35">
      <c r="C66" s="34"/>
      <c r="D66" s="41"/>
      <c r="E66" s="41"/>
      <c r="F66" s="41"/>
      <c r="G66" s="41"/>
      <c r="H66" s="55"/>
      <c r="I66" s="60"/>
      <c r="J66" s="60"/>
      <c r="K66" s="60"/>
      <c r="L66" s="60"/>
      <c r="M66" s="60"/>
      <c r="N66" s="60"/>
      <c r="O66" s="60"/>
      <c r="P66" s="60"/>
      <c r="Q66" s="62"/>
      <c r="R66" s="360"/>
      <c r="S66" s="361"/>
      <c r="T66" s="337"/>
      <c r="U66" s="337"/>
      <c r="V66" s="337"/>
      <c r="W66" s="337"/>
      <c r="X66" s="348"/>
      <c r="Y66" s="348"/>
      <c r="Z66" s="348"/>
      <c r="AA66" s="61"/>
      <c r="AB66" s="61"/>
      <c r="AC66" s="61"/>
      <c r="AD66" s="61"/>
      <c r="AF66" s="108">
        <v>8</v>
      </c>
      <c r="AG66" s="34" t="str">
        <f>+IF(AH66="","",VLOOKUP(AH66,'LP-Servicios'!$H$254:$J$273,3,FALSE))</f>
        <v/>
      </c>
      <c r="AH66" s="48" t="str">
        <f>+PRODUCTOS!I91</f>
        <v/>
      </c>
      <c r="AI66" s="48"/>
      <c r="AJ66" s="48"/>
      <c r="AK66" s="359" t="str">
        <f>+IF(AH66="","",VLOOKUP(AH66,'LP-Servicios'!$E$108:$G$127,2,FALSE))</f>
        <v/>
      </c>
      <c r="AL66" s="359"/>
      <c r="AM66" s="34" t="str">
        <f>+IF(AH66="","",VLOOKUP(AH66,'LP-Servicios'!$E$108:$G$127,3,FALSE))</f>
        <v/>
      </c>
      <c r="AN66" s="1154" t="str">
        <f>+IF(AH66="","",VLOOKUP(AH66,PRODUCTOS!$D$36:$CF$55,1+$AP$2,FALSE))</f>
        <v/>
      </c>
      <c r="AO66" s="1154"/>
      <c r="AP66" s="1101" t="str">
        <f t="shared" si="2"/>
        <v/>
      </c>
      <c r="AQ66" s="1101"/>
      <c r="AR66" s="1154" t="str">
        <f>+IF(AH66="","",VLOOKUP(AH66,PRODUCTOS!$D$58:$CF$77,1+$AP$2,FALSE))</f>
        <v/>
      </c>
      <c r="AS66" s="1154"/>
      <c r="AT66" s="1101" t="str">
        <f t="shared" si="3"/>
        <v/>
      </c>
      <c r="AU66" s="1101"/>
      <c r="AV66" s="1154" t="str">
        <f>+IF(AH66="","",VLOOKUP(AH66,PRODUCTOS!$D$8:$ON$27,$BJ$58,FALSE))</f>
        <v/>
      </c>
      <c r="AW66" s="1154"/>
      <c r="AX66" s="358">
        <v>14</v>
      </c>
      <c r="AY66" s="320" t="str">
        <f>+'PILETAS LOCACION'!L45</f>
        <v/>
      </c>
      <c r="AZ66" s="320"/>
      <c r="BA66" s="320"/>
      <c r="BB66" s="320"/>
      <c r="BC66" s="890" t="str">
        <f>+IF(AY66="","",VLOOKUP(AY66,'PILETAS LOCACION'!$D$32:$G$49,2,FALSE))</f>
        <v/>
      </c>
      <c r="BD66" s="1155" t="str">
        <f>+IF(AY66="","",VLOOKUP(AY66,'PILETAS LOCACION'!$D$32:$G$49,3,FALSE))</f>
        <v/>
      </c>
      <c r="BE66" s="1155"/>
      <c r="BF66" s="1155" t="str">
        <f>+IF(AY66="","",VLOOKUP(AY66,'PILETAS LOCACION'!$D$32:$G$49,4,FALSE))</f>
        <v/>
      </c>
      <c r="BG66" s="1155"/>
      <c r="BJ66" s="819" t="e">
        <f>+VLOOKUP(AH66,'LP-Servicios'!$E$254:$F$273,2,FALSE)</f>
        <v>#N/A</v>
      </c>
    </row>
    <row r="67" spans="3:62" ht="16.899999999999999" customHeight="1" thickBot="1" x14ac:dyDescent="0.35">
      <c r="C67" s="34"/>
      <c r="D67" s="1006" t="s">
        <v>585</v>
      </c>
      <c r="E67" s="1007"/>
      <c r="F67" s="1007"/>
      <c r="G67" s="1007"/>
      <c r="H67" s="1008"/>
      <c r="I67" s="60"/>
      <c r="J67" s="60"/>
      <c r="K67" s="60"/>
      <c r="L67" s="60"/>
      <c r="M67" s="60"/>
      <c r="N67" s="60"/>
      <c r="O67" s="60"/>
      <c r="P67" s="60"/>
      <c r="Q67" s="62"/>
      <c r="R67" s="360"/>
      <c r="S67" s="361"/>
      <c r="T67" s="337"/>
      <c r="U67" s="337"/>
      <c r="V67" s="337"/>
      <c r="W67" s="337"/>
      <c r="X67" s="348"/>
      <c r="Y67" s="348"/>
      <c r="Z67" s="348"/>
      <c r="AA67" s="61"/>
      <c r="AB67" s="61"/>
      <c r="AC67" s="61"/>
      <c r="AD67" s="61"/>
      <c r="AF67" s="108">
        <v>9</v>
      </c>
      <c r="AG67" s="34" t="str">
        <f>+IF(AH67="","",VLOOKUP(AH67,'LP-Servicios'!$H$254:$J$273,3,FALSE))</f>
        <v/>
      </c>
      <c r="AH67" s="48" t="str">
        <f>+PRODUCTOS!I92</f>
        <v/>
      </c>
      <c r="AI67" s="48"/>
      <c r="AJ67" s="48"/>
      <c r="AK67" s="359" t="str">
        <f>+IF(AH67="","",VLOOKUP(AH67,'LP-Servicios'!$E$108:$G$127,2,FALSE))</f>
        <v/>
      </c>
      <c r="AL67" s="359"/>
      <c r="AM67" s="34" t="str">
        <f>+IF(AH67="","",VLOOKUP(AH67,'LP-Servicios'!$E$108:$G$127,3,FALSE))</f>
        <v/>
      </c>
      <c r="AN67" s="1154" t="str">
        <f>+IF(AH67="","",VLOOKUP(AH67,PRODUCTOS!$D$36:$CF$55,1+$AP$2,FALSE))</f>
        <v/>
      </c>
      <c r="AO67" s="1154"/>
      <c r="AP67" s="1101" t="str">
        <f t="shared" si="2"/>
        <v/>
      </c>
      <c r="AQ67" s="1101"/>
      <c r="AR67" s="1154" t="str">
        <f>+IF(AH67="","",VLOOKUP(AH67,PRODUCTOS!$D$58:$CF$77,1+$AP$2,FALSE))</f>
        <v/>
      </c>
      <c r="AS67" s="1154"/>
      <c r="AT67" s="1101" t="str">
        <f t="shared" si="3"/>
        <v/>
      </c>
      <c r="AU67" s="1101"/>
      <c r="AV67" s="1154" t="str">
        <f>+IF(AH67="","",VLOOKUP(AH67,PRODUCTOS!$D$8:$ON$27,$BJ$58,FALSE))</f>
        <v/>
      </c>
      <c r="AW67" s="1154"/>
      <c r="AX67" s="358">
        <v>15</v>
      </c>
      <c r="AY67" s="320" t="str">
        <f>+'PILETAS LOCACION'!L46</f>
        <v/>
      </c>
      <c r="AZ67" s="320"/>
      <c r="BA67" s="320"/>
      <c r="BB67" s="320"/>
      <c r="BC67" s="890" t="str">
        <f>+IF(AY67="","",VLOOKUP(AY67,'PILETAS LOCACION'!$D$32:$G$49,2,FALSE))</f>
        <v/>
      </c>
      <c r="BD67" s="1155" t="str">
        <f>+IF(AY67="","",VLOOKUP(AY67,'PILETAS LOCACION'!$D$32:$G$49,3,FALSE))</f>
        <v/>
      </c>
      <c r="BE67" s="1155"/>
      <c r="BF67" s="1155" t="str">
        <f>+IF(AY67="","",VLOOKUP(AY67,'PILETAS LOCACION'!$D$32:$G$49,4,FALSE))</f>
        <v/>
      </c>
      <c r="BG67" s="1155"/>
      <c r="BJ67" s="819" t="e">
        <f>+VLOOKUP(AH67,'LP-Servicios'!$E$254:$F$273,2,FALSE)</f>
        <v>#N/A</v>
      </c>
    </row>
    <row r="68" spans="3:62" ht="16.899999999999999" customHeight="1" thickBot="1" x14ac:dyDescent="0.35">
      <c r="D68" s="362"/>
      <c r="E68" s="362"/>
      <c r="F68" s="362"/>
      <c r="G68" s="362"/>
      <c r="H68" s="362"/>
      <c r="I68" s="60"/>
      <c r="J68" s="60"/>
      <c r="K68" s="60"/>
      <c r="L68" s="60"/>
      <c r="M68" s="60"/>
      <c r="N68" s="60"/>
      <c r="O68" s="60"/>
      <c r="P68" s="60"/>
      <c r="Q68" s="62"/>
      <c r="R68" s="360"/>
      <c r="S68" s="361"/>
      <c r="T68" s="337"/>
      <c r="U68" s="337"/>
      <c r="V68" s="337"/>
      <c r="W68" s="337"/>
      <c r="X68" s="348"/>
      <c r="Y68" s="348"/>
      <c r="Z68" s="348"/>
      <c r="AA68" s="61"/>
      <c r="AB68" s="61"/>
      <c r="AC68" s="61"/>
      <c r="AD68" s="61"/>
      <c r="AF68" s="108">
        <v>10</v>
      </c>
      <c r="AG68" s="34" t="str">
        <f>+IF(AH68="","",VLOOKUP(AH68,'LP-Servicios'!$H$254:$J$273,3,FALSE))</f>
        <v/>
      </c>
      <c r="AH68" s="48" t="str">
        <f>+PRODUCTOS!I93</f>
        <v/>
      </c>
      <c r="AI68" s="48"/>
      <c r="AJ68" s="48"/>
      <c r="AK68" s="359" t="str">
        <f>+IF(AH68="","",VLOOKUP(AH68,'LP-Servicios'!$E$108:$G$127,2,FALSE))</f>
        <v/>
      </c>
      <c r="AL68" s="359"/>
      <c r="AM68" s="34" t="str">
        <f>+IF(AH68="","",VLOOKUP(AH68,'LP-Servicios'!$E$108:$G$127,3,FALSE))</f>
        <v/>
      </c>
      <c r="AN68" s="1154" t="str">
        <f>+IF(AH68="","",VLOOKUP(AH68,PRODUCTOS!$D$36:$CF$55,1+$AP$2,FALSE))</f>
        <v/>
      </c>
      <c r="AO68" s="1154"/>
      <c r="AP68" s="1101" t="str">
        <f t="shared" si="2"/>
        <v/>
      </c>
      <c r="AQ68" s="1101"/>
      <c r="AR68" s="1154" t="str">
        <f>+IF(AH68="","",VLOOKUP(AH68,PRODUCTOS!$D$58:$CF$77,1+$AP$2,FALSE))</f>
        <v/>
      </c>
      <c r="AS68" s="1154"/>
      <c r="AT68" s="1101" t="str">
        <f t="shared" si="3"/>
        <v/>
      </c>
      <c r="AU68" s="1101"/>
      <c r="AV68" s="1154" t="str">
        <f>+IF(AH68="","",VLOOKUP(AH68,PRODUCTOS!$D$8:$ON$27,$BJ$58,FALSE))</f>
        <v/>
      </c>
      <c r="AW68" s="1154"/>
      <c r="AX68" s="319">
        <v>16</v>
      </c>
      <c r="AY68" s="320" t="str">
        <f>+'PILETAS LOCACION'!L47</f>
        <v/>
      </c>
      <c r="AZ68" s="320"/>
      <c r="BA68" s="320"/>
      <c r="BB68" s="320"/>
      <c r="BC68" s="890" t="str">
        <f>+IF(AY68="","",VLOOKUP(AY68,'PILETAS LOCACION'!$D$32:$G$49,2,FALSE))</f>
        <v/>
      </c>
      <c r="BD68" s="1155" t="str">
        <f>+IF(AY68="","",VLOOKUP(AY68,'PILETAS LOCACION'!$D$32:$G$49,3,FALSE))</f>
        <v/>
      </c>
      <c r="BE68" s="1155"/>
      <c r="BF68" s="1155" t="str">
        <f>+IF(AY68="","",VLOOKUP(AY68,'PILETAS LOCACION'!$D$32:$G$49,4,FALSE))</f>
        <v/>
      </c>
      <c r="BG68" s="1155"/>
      <c r="BJ68" s="819" t="e">
        <f>+VLOOKUP(AH68,'LP-Servicios'!$E$254:$F$273,2,FALSE)</f>
        <v>#N/A</v>
      </c>
    </row>
    <row r="69" spans="3:62" ht="16.899999999999999" customHeight="1" thickBot="1" x14ac:dyDescent="0.35">
      <c r="D69" s="362"/>
      <c r="E69" s="362"/>
      <c r="F69" s="362"/>
      <c r="G69" s="362"/>
      <c r="H69" s="362"/>
      <c r="I69" s="60"/>
      <c r="J69" s="60"/>
      <c r="K69" s="60"/>
      <c r="L69" s="60"/>
      <c r="M69" s="60"/>
      <c r="N69" s="60"/>
      <c r="O69" s="60"/>
      <c r="P69" s="60"/>
      <c r="Q69" s="62"/>
      <c r="R69" s="360"/>
      <c r="S69" s="361"/>
      <c r="T69" s="337"/>
      <c r="U69" s="337"/>
      <c r="V69" s="337"/>
      <c r="W69" s="337"/>
      <c r="X69" s="348"/>
      <c r="Y69" s="348"/>
      <c r="Z69" s="348"/>
      <c r="AA69" s="61"/>
      <c r="AB69" s="61"/>
      <c r="AC69" s="61"/>
      <c r="AD69" s="61"/>
      <c r="AF69" s="108">
        <v>11</v>
      </c>
      <c r="AG69" s="34" t="str">
        <f>+IF(AH69="","",VLOOKUP(AH69,'LP-Servicios'!$H$254:$J$273,3,FALSE))</f>
        <v/>
      </c>
      <c r="AH69" s="48" t="str">
        <f>+PRODUCTOS!I94</f>
        <v/>
      </c>
      <c r="AI69" s="48"/>
      <c r="AJ69" s="48"/>
      <c r="AK69" s="359" t="str">
        <f>+IF(AH69="","",VLOOKUP(AH69,'LP-Servicios'!$E$108:$G$127,2,FALSE))</f>
        <v/>
      </c>
      <c r="AL69" s="359"/>
      <c r="AM69" s="34" t="str">
        <f>+IF(AH69="","",VLOOKUP(AH69,'LP-Servicios'!$E$108:$G$127,3,FALSE))</f>
        <v/>
      </c>
      <c r="AN69" s="1154" t="str">
        <f>+IF(AH69="","",VLOOKUP(AH69,PRODUCTOS!$D$36:$CF$55,1+$AP$2,FALSE))</f>
        <v/>
      </c>
      <c r="AO69" s="1154"/>
      <c r="AP69" s="1101" t="str">
        <f t="shared" si="2"/>
        <v/>
      </c>
      <c r="AQ69" s="1101"/>
      <c r="AR69" s="1154" t="str">
        <f>+IF(AH69="","",VLOOKUP(AH69,PRODUCTOS!$D$58:$CF$77,1+$AP$2,FALSE))</f>
        <v/>
      </c>
      <c r="AS69" s="1154"/>
      <c r="AT69" s="1101" t="str">
        <f t="shared" si="3"/>
        <v/>
      </c>
      <c r="AU69" s="1101"/>
      <c r="AV69" s="1154" t="str">
        <f>+IF(AH69="","",VLOOKUP(AH69,PRODUCTOS!$D$8:$ON$27,$BJ$58,FALSE))</f>
        <v/>
      </c>
      <c r="AW69" s="1154"/>
      <c r="AX69" s="358">
        <v>17</v>
      </c>
      <c r="AY69" s="320" t="str">
        <f>+'PILETAS LOCACION'!L48</f>
        <v/>
      </c>
      <c r="AZ69" s="320"/>
      <c r="BA69" s="320"/>
      <c r="BB69" s="320"/>
      <c r="BC69" s="890" t="str">
        <f>+IF(AY69="","",VLOOKUP(AY69,'PILETAS LOCACION'!$D$32:$G$49,2,FALSE))</f>
        <v/>
      </c>
      <c r="BD69" s="1155" t="str">
        <f>+IF(AY69="","",VLOOKUP(AY69,'PILETAS LOCACION'!$D$32:$G$49,3,FALSE))</f>
        <v/>
      </c>
      <c r="BE69" s="1155"/>
      <c r="BF69" s="1155" t="str">
        <f>+IF(AY69="","",VLOOKUP(AY69,'PILETAS LOCACION'!$D$32:$G$49,4,FALSE))</f>
        <v/>
      </c>
      <c r="BG69" s="1155"/>
      <c r="BJ69" s="819" t="e">
        <f>+VLOOKUP(AH69,'LP-Servicios'!$E$254:$F$273,2,FALSE)</f>
        <v>#N/A</v>
      </c>
    </row>
    <row r="70" spans="3:62" ht="16.899999999999999" customHeight="1" thickBot="1" x14ac:dyDescent="0.35">
      <c r="D70" s="362"/>
      <c r="E70" s="362"/>
      <c r="F70" s="362"/>
      <c r="G70" s="362"/>
      <c r="H70" s="362"/>
      <c r="I70" s="60"/>
      <c r="J70" s="60"/>
      <c r="K70" s="60"/>
      <c r="L70" s="60"/>
      <c r="M70" s="60"/>
      <c r="N70" s="60"/>
      <c r="O70" s="60"/>
      <c r="P70" s="60"/>
      <c r="Q70" s="62"/>
      <c r="R70" s="360"/>
      <c r="S70" s="361"/>
      <c r="T70" s="337"/>
      <c r="U70" s="337"/>
      <c r="V70" s="337"/>
      <c r="W70" s="337"/>
      <c r="X70" s="348"/>
      <c r="Y70" s="348"/>
      <c r="Z70" s="348"/>
      <c r="AA70" s="61"/>
      <c r="AB70" s="61"/>
      <c r="AC70" s="61"/>
      <c r="AD70" s="61"/>
      <c r="AF70" s="108">
        <v>12</v>
      </c>
      <c r="AG70" s="34" t="str">
        <f>+IF(AH70="","",VLOOKUP(AH70,'LP-Servicios'!$H$254:$J$273,3,FALSE))</f>
        <v/>
      </c>
      <c r="AH70" s="48" t="str">
        <f>+PRODUCTOS!I95</f>
        <v/>
      </c>
      <c r="AI70" s="48"/>
      <c r="AJ70" s="48"/>
      <c r="AK70" s="359" t="str">
        <f>+IF(AH70="","",VLOOKUP(AH70,'LP-Servicios'!$E$108:$G$127,2,FALSE))</f>
        <v/>
      </c>
      <c r="AL70" s="359"/>
      <c r="AM70" s="34" t="str">
        <f>+IF(AH70="","",VLOOKUP(AH70,'LP-Servicios'!$E$108:$G$127,3,FALSE))</f>
        <v/>
      </c>
      <c r="AN70" s="1154" t="str">
        <f>+IF(AH70="","",VLOOKUP(AH70,PRODUCTOS!$D$36:$CF$55,1+$AP$2,FALSE))</f>
        <v/>
      </c>
      <c r="AO70" s="1154"/>
      <c r="AP70" s="1101" t="str">
        <f t="shared" si="2"/>
        <v/>
      </c>
      <c r="AQ70" s="1101"/>
      <c r="AR70" s="1154" t="str">
        <f>+IF(AH70="","",VLOOKUP(AH70,PRODUCTOS!$D$58:$CF$77,1+$AP$2,FALSE))</f>
        <v/>
      </c>
      <c r="AS70" s="1154"/>
      <c r="AT70" s="1101" t="str">
        <f t="shared" si="3"/>
        <v/>
      </c>
      <c r="AU70" s="1101"/>
      <c r="AV70" s="1154" t="str">
        <f>+IF(AH70="","",VLOOKUP(AH70,PRODUCTOS!$D$8:$ON$27,$BJ$58,FALSE))</f>
        <v/>
      </c>
      <c r="AW70" s="1154"/>
      <c r="AX70" s="358">
        <v>18</v>
      </c>
      <c r="AY70" s="320" t="str">
        <f>+'PILETAS LOCACION'!L49</f>
        <v/>
      </c>
      <c r="AZ70" s="320"/>
      <c r="BA70" s="320"/>
      <c r="BB70" s="320"/>
      <c r="BC70" s="890" t="str">
        <f>+IF(AY70="","",VLOOKUP(AY70,'PILETAS LOCACION'!$D$32:$G$49,2,FALSE))</f>
        <v/>
      </c>
      <c r="BD70" s="1155" t="str">
        <f>+IF(AY70="","",VLOOKUP(AY70,'PILETAS LOCACION'!$D$32:$G$49,3,FALSE))</f>
        <v/>
      </c>
      <c r="BE70" s="1155"/>
      <c r="BF70" s="1155" t="str">
        <f>+IF(AY70="","",VLOOKUP(AY70,'PILETAS LOCACION'!$D$32:$G$49,4,FALSE))</f>
        <v/>
      </c>
      <c r="BG70" s="1155"/>
      <c r="BJ70" s="819" t="e">
        <f>+VLOOKUP(AH70,'LP-Servicios'!$E$254:$F$273,2,FALSE)</f>
        <v>#N/A</v>
      </c>
    </row>
    <row r="71" spans="3:62" ht="16.899999999999999" customHeight="1" x14ac:dyDescent="0.3">
      <c r="D71" s="362"/>
      <c r="E71" s="362"/>
      <c r="F71" s="362"/>
      <c r="G71" s="362"/>
      <c r="H71" s="362"/>
      <c r="I71" s="60"/>
      <c r="J71" s="60"/>
      <c r="K71" s="60"/>
      <c r="L71" s="60"/>
      <c r="M71" s="60"/>
      <c r="N71" s="60"/>
      <c r="O71" s="60"/>
      <c r="P71" s="60"/>
      <c r="Q71" s="62"/>
      <c r="R71" s="360"/>
      <c r="S71" s="361"/>
      <c r="T71" s="337"/>
      <c r="U71" s="337"/>
      <c r="V71" s="337"/>
      <c r="W71" s="337"/>
      <c r="X71" s="348"/>
      <c r="Y71" s="348"/>
      <c r="Z71" s="348"/>
      <c r="AA71" s="61"/>
      <c r="AB71" s="61"/>
      <c r="AC71" s="61"/>
      <c r="AD71" s="61"/>
      <c r="AF71" s="108">
        <v>13</v>
      </c>
      <c r="AG71" s="34" t="str">
        <f>+IF(AH71="","",VLOOKUP(AH71,'LP-Servicios'!$H$254:$J$273,3,FALSE))</f>
        <v/>
      </c>
      <c r="AH71" s="48" t="str">
        <f>+PRODUCTOS!I96</f>
        <v/>
      </c>
      <c r="AI71" s="48"/>
      <c r="AJ71" s="48"/>
      <c r="AK71" s="359" t="str">
        <f>+IF(AH71="","",VLOOKUP(AH71,'LP-Servicios'!$E$108:$G$127,2,FALSE))</f>
        <v/>
      </c>
      <c r="AL71" s="359"/>
      <c r="AM71" s="34" t="str">
        <f>+IF(AH71="","",VLOOKUP(AH71,'LP-Servicios'!$E$108:$G$127,3,FALSE))</f>
        <v/>
      </c>
      <c r="AN71" s="1154" t="str">
        <f>+IF(AH71="","",VLOOKUP(AH71,PRODUCTOS!$D$36:$CF$55,1+$AP$2,FALSE))</f>
        <v/>
      </c>
      <c r="AO71" s="1154"/>
      <c r="AP71" s="1101" t="str">
        <f t="shared" si="2"/>
        <v/>
      </c>
      <c r="AQ71" s="1101"/>
      <c r="AR71" s="1154" t="str">
        <f>+IF(AH71="","",VLOOKUP(AH71,PRODUCTOS!$D$58:$CF$77,1+$AP$2,FALSE))</f>
        <v/>
      </c>
      <c r="AS71" s="1154"/>
      <c r="AT71" s="1101" t="str">
        <f t="shared" si="3"/>
        <v/>
      </c>
      <c r="AU71" s="1101"/>
      <c r="AV71" s="1154" t="str">
        <f>+IF(AH71="","",VLOOKUP(AH71,PRODUCTOS!$D$8:$ON$27,$BJ$58,FALSE))</f>
        <v/>
      </c>
      <c r="AW71" s="1154"/>
      <c r="AX71" s="818"/>
      <c r="AY71" s="354"/>
      <c r="AZ71" s="337"/>
      <c r="BC71" s="889"/>
      <c r="BD71" s="1160"/>
      <c r="BE71" s="1160"/>
      <c r="BF71" s="1160"/>
      <c r="BG71" s="1160"/>
      <c r="BJ71" s="819" t="e">
        <f>+VLOOKUP(AH71,'LP-Servicios'!$E$254:$F$273,2,FALSE)</f>
        <v>#N/A</v>
      </c>
    </row>
    <row r="72" spans="3:62" ht="16.899999999999999" customHeight="1" x14ac:dyDescent="0.3">
      <c r="D72" s="348"/>
      <c r="E72" s="348"/>
      <c r="F72" s="348"/>
      <c r="G72" s="348"/>
      <c r="H72" s="348"/>
      <c r="I72" s="363"/>
      <c r="J72" s="363"/>
      <c r="K72" s="363"/>
      <c r="L72" s="363"/>
      <c r="M72" s="363"/>
      <c r="N72" s="363"/>
      <c r="O72" s="363"/>
      <c r="P72" s="363"/>
      <c r="Q72" s="63"/>
      <c r="R72" s="360"/>
      <c r="S72" s="361"/>
      <c r="T72" s="337"/>
      <c r="U72" s="337"/>
      <c r="V72" s="337"/>
      <c r="W72" s="337"/>
      <c r="X72" s="348"/>
      <c r="Y72" s="348"/>
      <c r="Z72" s="348"/>
      <c r="AA72" s="61"/>
      <c r="AB72" s="61"/>
      <c r="AC72" s="61"/>
      <c r="AD72" s="61"/>
      <c r="AG72" s="348"/>
      <c r="AH72" s="348"/>
      <c r="AI72" s="348"/>
      <c r="AJ72" s="348"/>
      <c r="AK72" s="348"/>
      <c r="AL72" s="363"/>
      <c r="AM72" s="363"/>
      <c r="AN72" s="363"/>
      <c r="AO72" s="363"/>
      <c r="AP72" s="363"/>
      <c r="AQ72" s="363"/>
      <c r="AR72" s="363"/>
      <c r="AS72" s="363"/>
      <c r="AT72" s="63"/>
      <c r="AU72" s="360"/>
      <c r="AV72" s="361"/>
      <c r="AW72" s="337"/>
      <c r="AX72" s="337"/>
      <c r="AY72" s="337"/>
      <c r="AZ72" s="337"/>
      <c r="BA72" s="348"/>
      <c r="BB72" s="348"/>
      <c r="BC72" s="348"/>
      <c r="BD72" s="61"/>
      <c r="BE72" s="61"/>
      <c r="BF72" s="61"/>
      <c r="BG72" s="61"/>
    </row>
    <row r="73" spans="3:62" ht="16.899999999999999" customHeight="1" x14ac:dyDescent="0.3">
      <c r="D73" s="348"/>
      <c r="E73" s="348"/>
      <c r="F73" s="348"/>
      <c r="G73" s="348"/>
      <c r="H73" s="348"/>
      <c r="I73" s="363"/>
      <c r="J73" s="363"/>
      <c r="K73" s="363"/>
      <c r="L73" s="363"/>
      <c r="M73" s="363"/>
      <c r="N73" s="363"/>
      <c r="O73" s="363"/>
      <c r="P73" s="363"/>
      <c r="Q73" s="63"/>
      <c r="R73" s="360"/>
      <c r="S73" s="361"/>
      <c r="T73" s="337"/>
      <c r="U73" s="337"/>
      <c r="V73" s="337"/>
      <c r="W73" s="337"/>
      <c r="X73" s="348"/>
      <c r="Y73" s="348"/>
      <c r="Z73" s="348"/>
      <c r="AA73" s="61"/>
      <c r="AB73" s="61"/>
      <c r="AC73" s="61"/>
      <c r="AD73" s="61"/>
      <c r="AG73" s="1149" t="s">
        <v>505</v>
      </c>
      <c r="AH73" s="1150"/>
      <c r="AI73" s="1150"/>
      <c r="AJ73" s="1150"/>
      <c r="AK73" s="1151"/>
      <c r="AL73" s="1150" t="s">
        <v>415</v>
      </c>
      <c r="AM73" s="1150"/>
      <c r="AN73" s="1150"/>
      <c r="AO73" s="1150"/>
      <c r="AP73" s="1150"/>
      <c r="AQ73" s="1150"/>
      <c r="AR73" s="1150"/>
      <c r="AS73" s="1149" t="s">
        <v>416</v>
      </c>
      <c r="AT73" s="1150"/>
      <c r="AU73" s="1150"/>
      <c r="AV73" s="1150"/>
      <c r="AW73" s="1150"/>
      <c r="AX73" s="1151"/>
      <c r="AY73" s="337"/>
      <c r="AZ73" s="1147" t="s">
        <v>389</v>
      </c>
      <c r="BA73" s="1148"/>
      <c r="BB73" s="1148"/>
      <c r="BC73" s="1148"/>
      <c r="BD73" s="1148"/>
      <c r="BE73" s="1148"/>
      <c r="BF73" s="1148"/>
      <c r="BG73" s="1148"/>
    </row>
    <row r="74" spans="3:62" ht="16.899999999999999" customHeight="1" x14ac:dyDescent="0.3">
      <c r="D74" s="348"/>
      <c r="E74" s="348"/>
      <c r="F74" s="348"/>
      <c r="G74" s="348"/>
      <c r="H74" s="348"/>
      <c r="I74" s="363"/>
      <c r="J74" s="363"/>
      <c r="K74" s="363"/>
      <c r="L74" s="363"/>
      <c r="M74" s="363"/>
      <c r="N74" s="363"/>
      <c r="O74" s="363"/>
      <c r="P74" s="363"/>
      <c r="Q74" s="63"/>
      <c r="R74" s="360"/>
      <c r="S74" s="361"/>
      <c r="T74" s="337"/>
      <c r="U74" s="337"/>
      <c r="V74" s="337"/>
      <c r="W74" s="337"/>
      <c r="X74" s="348"/>
      <c r="Y74" s="348"/>
      <c r="Z74" s="348"/>
      <c r="AA74" s="61"/>
      <c r="AB74" s="61"/>
      <c r="AC74" s="61"/>
      <c r="AD74" s="61"/>
      <c r="AG74" s="102" t="s">
        <v>429</v>
      </c>
      <c r="AH74" s="364" t="str">
        <f>+VLOOKUP($AP$2,PERSONAL!$C$6:$N$85,4,FALSE)</f>
        <v>MIGUEL TAPIA.</v>
      </c>
      <c r="AI74" s="348"/>
      <c r="AJ74" s="348"/>
      <c r="AK74" s="365"/>
      <c r="AL74" s="1152" t="s">
        <v>429</v>
      </c>
      <c r="AM74" s="1152"/>
      <c r="AN74" s="321" t="str">
        <f>+VLOOKUP($AP$2,PERSONAL!$C$6:$N$85,6,FALSE)</f>
        <v>FRANCISCO RODRIGUEZ.</v>
      </c>
      <c r="AP74" s="348"/>
      <c r="AQ74" s="363"/>
      <c r="AR74" s="363"/>
      <c r="AS74" s="366" t="str">
        <f>+VLOOKUP($AP$2,PERSONAL!$C$6:$N$85,8,FALSE)</f>
        <v>DIEGO BENITEZ.</v>
      </c>
      <c r="AT74" s="63"/>
      <c r="AU74" s="360"/>
      <c r="AV74" s="361"/>
      <c r="AW74" s="337"/>
      <c r="AX74" s="367"/>
      <c r="AY74" s="337"/>
      <c r="AZ74" s="368" t="s">
        <v>390</v>
      </c>
      <c r="BA74" s="348"/>
      <c r="BB74" s="348"/>
      <c r="BC74" s="348"/>
      <c r="BD74" s="61"/>
      <c r="BE74" s="61"/>
      <c r="BF74" s="61"/>
      <c r="BG74" s="61"/>
    </row>
    <row r="75" spans="3:62" ht="16.899999999999999" customHeight="1" x14ac:dyDescent="0.3">
      <c r="D75" s="348"/>
      <c r="E75" s="348"/>
      <c r="F75" s="348"/>
      <c r="G75" s="348"/>
      <c r="H75" s="348"/>
      <c r="I75" s="363"/>
      <c r="J75" s="363"/>
      <c r="K75" s="363"/>
      <c r="L75" s="363"/>
      <c r="M75" s="363"/>
      <c r="N75" s="363"/>
      <c r="O75" s="363"/>
      <c r="P75" s="363"/>
      <c r="Q75" s="63"/>
      <c r="R75" s="360"/>
      <c r="S75" s="361"/>
      <c r="T75" s="337"/>
      <c r="U75" s="337"/>
      <c r="V75" s="337"/>
      <c r="W75" s="337"/>
      <c r="X75" s="348"/>
      <c r="Y75" s="348"/>
      <c r="Z75" s="348"/>
      <c r="AA75" s="61"/>
      <c r="AB75" s="61"/>
      <c r="AC75" s="61"/>
      <c r="AD75" s="61"/>
      <c r="AG75" s="103" t="s">
        <v>430</v>
      </c>
      <c r="AH75" s="359" t="str">
        <f>+VLOOKUP($AP$2,PERSONAL!$C$6:$N$85,5,FALSE)</f>
        <v>IVAN CHAVEZ.</v>
      </c>
      <c r="AK75" s="104"/>
      <c r="AL75" s="1153" t="s">
        <v>430</v>
      </c>
      <c r="AM75" s="1153"/>
      <c r="AN75" s="804" t="str">
        <f>+VLOOKUP($AP$2,PERSONAL!$C$6:$N$85,7,FALSE)</f>
        <v>FABIAN ANTIGUAL.</v>
      </c>
      <c r="AS75" s="366" t="str">
        <f>+VLOOKUP($AP$2,PERSONAL!$C$6:$N$85,9,FALSE)</f>
        <v>MATIAS RIOJA.</v>
      </c>
      <c r="AX75" s="104"/>
      <c r="AY75" s="337"/>
      <c r="AZ75" s="98" t="s">
        <v>391</v>
      </c>
    </row>
    <row r="76" spans="3:62" ht="16.899999999999999" customHeight="1" x14ac:dyDescent="0.3">
      <c r="AG76" s="105"/>
      <c r="AK76" s="104"/>
      <c r="AS76" s="105"/>
      <c r="AX76" s="104"/>
      <c r="AZ76" s="98" t="s">
        <v>392</v>
      </c>
      <c r="BA76" s="353"/>
      <c r="BB76" s="353"/>
      <c r="BC76" s="353"/>
      <c r="BD76" s="353"/>
      <c r="BE76" s="353"/>
      <c r="BF76" s="353"/>
      <c r="BG76" s="353"/>
    </row>
    <row r="77" spans="3:62" ht="16.899999999999999" customHeight="1" x14ac:dyDescent="0.3">
      <c r="V77" s="369"/>
      <c r="W77" s="353"/>
      <c r="X77" s="353"/>
      <c r="Y77" s="353"/>
      <c r="Z77" s="353"/>
      <c r="AA77" s="353"/>
      <c r="AB77" s="353"/>
      <c r="AC77" s="353"/>
      <c r="AD77" s="370"/>
      <c r="AG77" s="105"/>
      <c r="AK77" s="104"/>
      <c r="AS77" s="105"/>
      <c r="AX77" s="104"/>
      <c r="AY77" s="353"/>
      <c r="AZ77" s="98" t="s">
        <v>393</v>
      </c>
      <c r="BA77" s="353"/>
      <c r="BB77" s="353"/>
      <c r="BC77" s="353"/>
      <c r="BD77" s="353"/>
      <c r="BE77" s="353"/>
      <c r="BF77" s="353"/>
      <c r="BG77" s="353"/>
    </row>
    <row r="78" spans="3:62" ht="16.899999999999999" customHeight="1" x14ac:dyDescent="0.3">
      <c r="V78" s="369"/>
      <c r="W78" s="353"/>
      <c r="X78" s="353"/>
      <c r="Y78" s="353"/>
      <c r="Z78" s="353"/>
      <c r="AA78" s="353"/>
      <c r="AB78" s="353"/>
      <c r="AC78" s="353"/>
      <c r="AD78" s="353"/>
      <c r="AG78" s="105"/>
      <c r="AK78" s="104"/>
      <c r="AS78" s="105"/>
      <c r="AX78" s="104"/>
      <c r="AY78" s="353"/>
    </row>
    <row r="79" spans="3:62" ht="16.899999999999999" customHeight="1" thickBot="1" x14ac:dyDescent="0.35">
      <c r="D79" s="40"/>
      <c r="E79" s="40"/>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row>
    <row r="80" spans="3:62" ht="19.149999999999999" customHeight="1" x14ac:dyDescent="0.3">
      <c r="D80" s="44" t="s">
        <v>361</v>
      </c>
      <c r="AC80" s="44" t="s">
        <v>768</v>
      </c>
      <c r="AG80" s="44" t="s">
        <v>361</v>
      </c>
      <c r="BF80" s="44" t="str">
        <f>+AC80</f>
        <v>Version 3.3</v>
      </c>
    </row>
  </sheetData>
  <sheetProtection algorithmName="SHA-512" hashValue="QguwFqFO+ipyuuYHDV2hFe0iD2eKGmlXUyiIc+2RTGIfidPk8eI5qshgw4wZvvw4TcbzhKvxfGhY2kAH/OcJZg==" saltValue="BiHDz/A9/ri8yxaWE6qFig==" spinCount="100000" sheet="1" selectLockedCells="1"/>
  <mergeCells count="561">
    <mergeCell ref="BD69:BE69"/>
    <mergeCell ref="BF69:BG69"/>
    <mergeCell ref="BD70:BE70"/>
    <mergeCell ref="BF70:BG70"/>
    <mergeCell ref="BD71:BE71"/>
    <mergeCell ref="BF71:BG71"/>
    <mergeCell ref="BF64:BG64"/>
    <mergeCell ref="BD65:BE65"/>
    <mergeCell ref="BF65:BG65"/>
    <mergeCell ref="BD66:BE66"/>
    <mergeCell ref="BF66:BG66"/>
    <mergeCell ref="BD67:BE67"/>
    <mergeCell ref="BF67:BG67"/>
    <mergeCell ref="BD68:BE68"/>
    <mergeCell ref="BF68:BG68"/>
    <mergeCell ref="BD62:BE62"/>
    <mergeCell ref="BF62:BG62"/>
    <mergeCell ref="BD53:BE53"/>
    <mergeCell ref="BF53:BG53"/>
    <mergeCell ref="BD54:BE54"/>
    <mergeCell ref="BF54:BG54"/>
    <mergeCell ref="BD55:BE55"/>
    <mergeCell ref="BF55:BG55"/>
    <mergeCell ref="BD56:BE56"/>
    <mergeCell ref="BF56:BG56"/>
    <mergeCell ref="BD57:BE57"/>
    <mergeCell ref="BF57:BG57"/>
    <mergeCell ref="BD59:BE59"/>
    <mergeCell ref="BF59:BG59"/>
    <mergeCell ref="BD60:BE60"/>
    <mergeCell ref="BF60:BG60"/>
    <mergeCell ref="BD61:BE61"/>
    <mergeCell ref="BF61:BG61"/>
    <mergeCell ref="BD63:BE63"/>
    <mergeCell ref="BF63:BG63"/>
    <mergeCell ref="BD64:BE64"/>
    <mergeCell ref="BF52:BG52"/>
    <mergeCell ref="BD52:BE52"/>
    <mergeCell ref="BB52:BC52"/>
    <mergeCell ref="AY51:BG51"/>
    <mergeCell ref="AY52:AZ52"/>
    <mergeCell ref="Z50:AA50"/>
    <mergeCell ref="AT62:AU62"/>
    <mergeCell ref="AN63:AO63"/>
    <mergeCell ref="AP63:AQ63"/>
    <mergeCell ref="AR63:AS63"/>
    <mergeCell ref="AT63:AU63"/>
    <mergeCell ref="AN64:AO64"/>
    <mergeCell ref="AP64:AQ64"/>
    <mergeCell ref="AR64:AS64"/>
    <mergeCell ref="AT64:AU64"/>
    <mergeCell ref="AN57:AQ57"/>
    <mergeCell ref="AR57:AU57"/>
    <mergeCell ref="AP50:AQ50"/>
    <mergeCell ref="AT50:AU50"/>
    <mergeCell ref="BD58:BE58"/>
    <mergeCell ref="BF58:BG58"/>
    <mergeCell ref="AN71:AO71"/>
    <mergeCell ref="AP71:AQ71"/>
    <mergeCell ref="AR71:AS71"/>
    <mergeCell ref="AT71:AU71"/>
    <mergeCell ref="AV59:AW59"/>
    <mergeCell ref="AV60:AW60"/>
    <mergeCell ref="AV61:AW61"/>
    <mergeCell ref="AV62:AW62"/>
    <mergeCell ref="AV63:AW63"/>
    <mergeCell ref="AV64:AW64"/>
    <mergeCell ref="AV65:AW65"/>
    <mergeCell ref="AV66:AW66"/>
    <mergeCell ref="AV67:AW67"/>
    <mergeCell ref="AV68:AW68"/>
    <mergeCell ref="AV69:AW69"/>
    <mergeCell ref="AV70:AW70"/>
    <mergeCell ref="AV71:AW71"/>
    <mergeCell ref="AN68:AO68"/>
    <mergeCell ref="AP68:AQ68"/>
    <mergeCell ref="AR68:AS68"/>
    <mergeCell ref="AT68:AU68"/>
    <mergeCell ref="AN69:AO69"/>
    <mergeCell ref="AP69:AQ69"/>
    <mergeCell ref="AR69:AS69"/>
    <mergeCell ref="AT69:AU69"/>
    <mergeCell ref="AN70:AO70"/>
    <mergeCell ref="AP70:AQ70"/>
    <mergeCell ref="AR70:AS70"/>
    <mergeCell ref="AT70:AU70"/>
    <mergeCell ref="AN65:AO65"/>
    <mergeCell ref="AP65:AQ65"/>
    <mergeCell ref="AR65:AS65"/>
    <mergeCell ref="AT65:AU65"/>
    <mergeCell ref="AN66:AO66"/>
    <mergeCell ref="AP66:AQ66"/>
    <mergeCell ref="AR66:AS66"/>
    <mergeCell ref="AT66:AU66"/>
    <mergeCell ref="AN67:AO67"/>
    <mergeCell ref="AP67:AQ67"/>
    <mergeCell ref="AR67:AS67"/>
    <mergeCell ref="AT67:AU67"/>
    <mergeCell ref="AZ73:BG73"/>
    <mergeCell ref="AG73:AK73"/>
    <mergeCell ref="AL74:AM74"/>
    <mergeCell ref="AL75:AM75"/>
    <mergeCell ref="AS73:AX73"/>
    <mergeCell ref="AL73:AR73"/>
    <mergeCell ref="AN58:AO58"/>
    <mergeCell ref="AN59:AO59"/>
    <mergeCell ref="AP59:AQ59"/>
    <mergeCell ref="AR59:AS59"/>
    <mergeCell ref="AT59:AU59"/>
    <mergeCell ref="AN60:AO60"/>
    <mergeCell ref="AP60:AQ60"/>
    <mergeCell ref="AR60:AS60"/>
    <mergeCell ref="AT60:AU60"/>
    <mergeCell ref="AN61:AO61"/>
    <mergeCell ref="AP61:AQ61"/>
    <mergeCell ref="AR61:AS61"/>
    <mergeCell ref="AT61:AU61"/>
    <mergeCell ref="AN62:AO62"/>
    <mergeCell ref="AP62:AQ62"/>
    <mergeCell ref="AR62:AS62"/>
    <mergeCell ref="AG57:AM58"/>
    <mergeCell ref="AV57:AW58"/>
    <mergeCell ref="BB42:BF42"/>
    <mergeCell ref="BB43:BF43"/>
    <mergeCell ref="AY42:BA42"/>
    <mergeCell ref="AY43:BA43"/>
    <mergeCell ref="AY48:BB48"/>
    <mergeCell ref="BD48:BE48"/>
    <mergeCell ref="BF48:BG48"/>
    <mergeCell ref="BD46:BE46"/>
    <mergeCell ref="BD47:BE47"/>
    <mergeCell ref="BF46:BG46"/>
    <mergeCell ref="BF47:BG47"/>
    <mergeCell ref="BD45:BE45"/>
    <mergeCell ref="BF45:BG45"/>
    <mergeCell ref="AY28:BG28"/>
    <mergeCell ref="AY29:BG39"/>
    <mergeCell ref="AY41:BG41"/>
    <mergeCell ref="AP58:AQ58"/>
    <mergeCell ref="AR58:AS58"/>
    <mergeCell ref="AT58:AU58"/>
    <mergeCell ref="AV56:AW56"/>
    <mergeCell ref="AV53:AW53"/>
    <mergeCell ref="AV54:AW54"/>
    <mergeCell ref="AV55:AW55"/>
    <mergeCell ref="AT53:AU53"/>
    <mergeCell ref="AT54:AU54"/>
    <mergeCell ref="AT55:AU55"/>
    <mergeCell ref="AT56:AU56"/>
    <mergeCell ref="AT32:AU32"/>
    <mergeCell ref="AT33:AU33"/>
    <mergeCell ref="AT34:AU34"/>
    <mergeCell ref="AT35:AU35"/>
    <mergeCell ref="AT36:AU36"/>
    <mergeCell ref="AP32:AQ32"/>
    <mergeCell ref="AP33:AQ33"/>
    <mergeCell ref="AP34:AQ34"/>
    <mergeCell ref="AP35:AQ35"/>
    <mergeCell ref="AP36:AQ36"/>
    <mergeCell ref="AV50:AW50"/>
    <mergeCell ref="AV51:AW51"/>
    <mergeCell ref="AV52:AW52"/>
    <mergeCell ref="AT51:AU51"/>
    <mergeCell ref="AT52:AU52"/>
    <mergeCell ref="AT37:AU37"/>
    <mergeCell ref="AT38:AU38"/>
    <mergeCell ref="AT39:AU39"/>
    <mergeCell ref="AT40:AU40"/>
    <mergeCell ref="AT48:AU48"/>
    <mergeCell ref="AT49:AU49"/>
    <mergeCell ref="AV38:AW38"/>
    <mergeCell ref="AV39:AW39"/>
    <mergeCell ref="AV40:AW40"/>
    <mergeCell ref="AV41:AW41"/>
    <mergeCell ref="AV25:AW25"/>
    <mergeCell ref="AP41:AQ41"/>
    <mergeCell ref="AR41:AS41"/>
    <mergeCell ref="AP37:AQ37"/>
    <mergeCell ref="AP38:AQ38"/>
    <mergeCell ref="AP39:AQ39"/>
    <mergeCell ref="AP40:AQ40"/>
    <mergeCell ref="AP18:AQ18"/>
    <mergeCell ref="AP19:AQ19"/>
    <mergeCell ref="AP20:AQ20"/>
    <mergeCell ref="AP21:AQ21"/>
    <mergeCell ref="AP22:AQ22"/>
    <mergeCell ref="AP23:AQ23"/>
    <mergeCell ref="AP24:AQ24"/>
    <mergeCell ref="AP25:AQ25"/>
    <mergeCell ref="AP26:AQ26"/>
    <mergeCell ref="AT41:AU41"/>
    <mergeCell ref="AT18:AU18"/>
    <mergeCell ref="AT19:AU19"/>
    <mergeCell ref="AT20:AU20"/>
    <mergeCell ref="AT21:AU21"/>
    <mergeCell ref="AT22:AU22"/>
    <mergeCell ref="AT23:AU23"/>
    <mergeCell ref="AV21:AW21"/>
    <mergeCell ref="AV22:AW22"/>
    <mergeCell ref="AV23:AW23"/>
    <mergeCell ref="AT17:AU17"/>
    <mergeCell ref="AV17:AW17"/>
    <mergeCell ref="AI15:AO16"/>
    <mergeCell ref="AH15:AH16"/>
    <mergeCell ref="AG15:AG16"/>
    <mergeCell ref="AV24:AW24"/>
    <mergeCell ref="AY8:BE8"/>
    <mergeCell ref="AP16:AQ16"/>
    <mergeCell ref="AR16:AS16"/>
    <mergeCell ref="AT16:AU16"/>
    <mergeCell ref="AV16:AW16"/>
    <mergeCell ref="AP15:AS15"/>
    <mergeCell ref="AT15:AW15"/>
    <mergeCell ref="AP17:AQ17"/>
    <mergeCell ref="AG11:AI11"/>
    <mergeCell ref="AJ11:AP11"/>
    <mergeCell ref="AQ11:AT11"/>
    <mergeCell ref="AU11:AX11"/>
    <mergeCell ref="AG12:AI12"/>
    <mergeCell ref="AJ12:AP12"/>
    <mergeCell ref="AQ12:AT12"/>
    <mergeCell ref="AU12:AX12"/>
    <mergeCell ref="AY15:BG15"/>
    <mergeCell ref="AY16:BG26"/>
    <mergeCell ref="AT24:AU24"/>
    <mergeCell ref="AT25:AU25"/>
    <mergeCell ref="AR26:AS26"/>
    <mergeCell ref="AV18:AW18"/>
    <mergeCell ref="AV19:AW19"/>
    <mergeCell ref="AV20:AW20"/>
    <mergeCell ref="AP51:AQ51"/>
    <mergeCell ref="AP48:AQ48"/>
    <mergeCell ref="AP49:AQ49"/>
    <mergeCell ref="AR48:AS48"/>
    <mergeCell ref="AR49:AS49"/>
    <mergeCell ref="AV45:AW45"/>
    <mergeCell ref="AV46:AW46"/>
    <mergeCell ref="AP44:AQ44"/>
    <mergeCell ref="AR44:AS44"/>
    <mergeCell ref="AT44:AU44"/>
    <mergeCell ref="AV44:AW44"/>
    <mergeCell ref="AP45:AQ45"/>
    <mergeCell ref="AP46:AQ46"/>
    <mergeCell ref="AP47:AQ47"/>
    <mergeCell ref="AR45:AS45"/>
    <mergeCell ref="AR46:AS46"/>
    <mergeCell ref="AP52:AQ52"/>
    <mergeCell ref="AP53:AQ53"/>
    <mergeCell ref="AP54:AQ54"/>
    <mergeCell ref="AP55:AQ55"/>
    <mergeCell ref="AP56:AQ56"/>
    <mergeCell ref="AR50:AS50"/>
    <mergeCell ref="AR51:AS51"/>
    <mergeCell ref="AR52:AS52"/>
    <mergeCell ref="AR53:AS53"/>
    <mergeCell ref="AR54:AS54"/>
    <mergeCell ref="AR55:AS55"/>
    <mergeCell ref="AR56:AS56"/>
    <mergeCell ref="BC6:BG6"/>
    <mergeCell ref="AG7:BG7"/>
    <mergeCell ref="AO8:AQ8"/>
    <mergeCell ref="BF8:BG8"/>
    <mergeCell ref="AG10:AI10"/>
    <mergeCell ref="AJ10:AP10"/>
    <mergeCell ref="AQ10:AT10"/>
    <mergeCell ref="AU10:AX10"/>
    <mergeCell ref="AP29:AQ29"/>
    <mergeCell ref="AP27:AQ27"/>
    <mergeCell ref="AP28:AQ28"/>
    <mergeCell ref="AR17:AS17"/>
    <mergeCell ref="AR18:AS18"/>
    <mergeCell ref="AR19:AS19"/>
    <mergeCell ref="AR20:AS20"/>
    <mergeCell ref="AR21:AS21"/>
    <mergeCell ref="AR22:AS22"/>
    <mergeCell ref="AR23:AS23"/>
    <mergeCell ref="AR24:AS24"/>
    <mergeCell ref="AR25:AS25"/>
    <mergeCell ref="AV26:AW26"/>
    <mergeCell ref="AV27:AW27"/>
    <mergeCell ref="AV28:AW28"/>
    <mergeCell ref="AV29:AW29"/>
    <mergeCell ref="J52:R52"/>
    <mergeCell ref="T52:AD52"/>
    <mergeCell ref="T65:AD65"/>
    <mergeCell ref="J46:M46"/>
    <mergeCell ref="J47:M47"/>
    <mergeCell ref="J48:M48"/>
    <mergeCell ref="J41:M41"/>
    <mergeCell ref="J40:M40"/>
    <mergeCell ref="J39:M39"/>
    <mergeCell ref="W49:X49"/>
    <mergeCell ref="W46:X46"/>
    <mergeCell ref="W47:X47"/>
    <mergeCell ref="W48:X48"/>
    <mergeCell ref="T39:V39"/>
    <mergeCell ref="T40:V40"/>
    <mergeCell ref="J43:M43"/>
    <mergeCell ref="J44:M44"/>
    <mergeCell ref="J45:M45"/>
    <mergeCell ref="T43:V43"/>
    <mergeCell ref="Q50:R50"/>
    <mergeCell ref="S50:Y50"/>
    <mergeCell ref="J50:P50"/>
    <mergeCell ref="T44:V44"/>
    <mergeCell ref="T48:V48"/>
    <mergeCell ref="AR47:AS47"/>
    <mergeCell ref="AT45:AU45"/>
    <mergeCell ref="AT46:AU46"/>
    <mergeCell ref="AT47:AU47"/>
    <mergeCell ref="AV47:AW47"/>
    <mergeCell ref="AV48:AW48"/>
    <mergeCell ref="AV49:AW49"/>
    <mergeCell ref="AP42:AQ42"/>
    <mergeCell ref="AP43:AQ43"/>
    <mergeCell ref="AR42:AS42"/>
    <mergeCell ref="AR43:AS43"/>
    <mergeCell ref="AT42:AU42"/>
    <mergeCell ref="AT43:AU43"/>
    <mergeCell ref="AV42:AW42"/>
    <mergeCell ref="AV43:AW43"/>
    <mergeCell ref="AV36:AW36"/>
    <mergeCell ref="AV37:AW37"/>
    <mergeCell ref="AR36:AS36"/>
    <mergeCell ref="AR37:AS37"/>
    <mergeCell ref="AR38:AS38"/>
    <mergeCell ref="AR39:AS39"/>
    <mergeCell ref="AR40:AS40"/>
    <mergeCell ref="AV35:AW35"/>
    <mergeCell ref="AR30:AS30"/>
    <mergeCell ref="AR31:AS31"/>
    <mergeCell ref="AT30:AU30"/>
    <mergeCell ref="AT31:AU31"/>
    <mergeCell ref="AR28:AS28"/>
    <mergeCell ref="AR29:AS29"/>
    <mergeCell ref="AT28:AU28"/>
    <mergeCell ref="AT29:AU29"/>
    <mergeCell ref="AR32:AS32"/>
    <mergeCell ref="AR33:AS33"/>
    <mergeCell ref="AR34:AS34"/>
    <mergeCell ref="AR35:AS35"/>
    <mergeCell ref="AV33:AW33"/>
    <mergeCell ref="AV34:AW34"/>
    <mergeCell ref="AR27:AS27"/>
    <mergeCell ref="AT26:AU26"/>
    <mergeCell ref="AT27:AU27"/>
    <mergeCell ref="AP30:AQ30"/>
    <mergeCell ref="AP31:AQ31"/>
    <mergeCell ref="AV30:AW30"/>
    <mergeCell ref="AV31:AW31"/>
    <mergeCell ref="AV32:AW32"/>
    <mergeCell ref="Z6:AD6"/>
    <mergeCell ref="D7:AD7"/>
    <mergeCell ref="V10:Z10"/>
    <mergeCell ref="V11:Z11"/>
    <mergeCell ref="AA10:AD10"/>
    <mergeCell ref="AA11:AD11"/>
    <mergeCell ref="D12:F12"/>
    <mergeCell ref="R12:U12"/>
    <mergeCell ref="V12:Z12"/>
    <mergeCell ref="W18:X18"/>
    <mergeCell ref="N27:O27"/>
    <mergeCell ref="N28:O28"/>
    <mergeCell ref="U21:V21"/>
    <mergeCell ref="W21:X21"/>
    <mergeCell ref="Y21:Z21"/>
    <mergeCell ref="U22:V22"/>
    <mergeCell ref="C2:J2"/>
    <mergeCell ref="K2:M2"/>
    <mergeCell ref="D11:F11"/>
    <mergeCell ref="G11:M11"/>
    <mergeCell ref="N11:Q11"/>
    <mergeCell ref="D10:F10"/>
    <mergeCell ref="G10:M10"/>
    <mergeCell ref="N10:Q10"/>
    <mergeCell ref="R10:U10"/>
    <mergeCell ref="R11:U11"/>
    <mergeCell ref="L8:N8"/>
    <mergeCell ref="O2:T2"/>
    <mergeCell ref="AC8:AD8"/>
    <mergeCell ref="J28:M28"/>
    <mergeCell ref="U16:V16"/>
    <mergeCell ref="U18:V18"/>
    <mergeCell ref="J24:M24"/>
    <mergeCell ref="J25:M25"/>
    <mergeCell ref="J26:M26"/>
    <mergeCell ref="W16:X16"/>
    <mergeCell ref="Y16:Z16"/>
    <mergeCell ref="G12:M12"/>
    <mergeCell ref="N12:Q12"/>
    <mergeCell ref="J15:T15"/>
    <mergeCell ref="U17:V17"/>
    <mergeCell ref="W17:X17"/>
    <mergeCell ref="J17:M17"/>
    <mergeCell ref="J16:M16"/>
    <mergeCell ref="N16:O16"/>
    <mergeCell ref="D15:H15"/>
    <mergeCell ref="P16:R16"/>
    <mergeCell ref="U15:Z15"/>
    <mergeCell ref="D16:E16"/>
    <mergeCell ref="D17:E17"/>
    <mergeCell ref="AA12:AD12"/>
    <mergeCell ref="AA15:AD15"/>
    <mergeCell ref="V2:AA2"/>
    <mergeCell ref="V8:AB8"/>
    <mergeCell ref="Y17:Z17"/>
    <mergeCell ref="P17:R17"/>
    <mergeCell ref="P18:R18"/>
    <mergeCell ref="P19:R19"/>
    <mergeCell ref="W22:X22"/>
    <mergeCell ref="N21:O21"/>
    <mergeCell ref="U20:V20"/>
    <mergeCell ref="W20:X20"/>
    <mergeCell ref="Y20:Z20"/>
    <mergeCell ref="N20:O20"/>
    <mergeCell ref="P21:R21"/>
    <mergeCell ref="P22:R22"/>
    <mergeCell ref="N18:O18"/>
    <mergeCell ref="N25:O25"/>
    <mergeCell ref="N17:O17"/>
    <mergeCell ref="J22:M22"/>
    <mergeCell ref="J18:M18"/>
    <mergeCell ref="J21:M21"/>
    <mergeCell ref="J19:M19"/>
    <mergeCell ref="J20:M20"/>
    <mergeCell ref="Y18:Z18"/>
    <mergeCell ref="N19:O19"/>
    <mergeCell ref="P20:R20"/>
    <mergeCell ref="N22:O22"/>
    <mergeCell ref="Y22:Z22"/>
    <mergeCell ref="U19:V19"/>
    <mergeCell ref="W19:X19"/>
    <mergeCell ref="Y19:Z19"/>
    <mergeCell ref="W25:X25"/>
    <mergeCell ref="W23:X23"/>
    <mergeCell ref="Y23:Z23"/>
    <mergeCell ref="U24:V24"/>
    <mergeCell ref="W24:X24"/>
    <mergeCell ref="Y24:Z24"/>
    <mergeCell ref="Y37:Z37"/>
    <mergeCell ref="W34:X34"/>
    <mergeCell ref="W33:AA33"/>
    <mergeCell ref="N33:V33"/>
    <mergeCell ref="P29:R29"/>
    <mergeCell ref="P30:R30"/>
    <mergeCell ref="P27:R27"/>
    <mergeCell ref="P28:R28"/>
    <mergeCell ref="U27:V27"/>
    <mergeCell ref="W27:X27"/>
    <mergeCell ref="Y27:Z27"/>
    <mergeCell ref="U28:V28"/>
    <mergeCell ref="W28:X28"/>
    <mergeCell ref="N29:O29"/>
    <mergeCell ref="N30:O30"/>
    <mergeCell ref="Y34:Z34"/>
    <mergeCell ref="T36:V36"/>
    <mergeCell ref="U29:V29"/>
    <mergeCell ref="W29:X29"/>
    <mergeCell ref="Y29:Z29"/>
    <mergeCell ref="U30:V30"/>
    <mergeCell ref="W30:X30"/>
    <mergeCell ref="Y30:Z30"/>
    <mergeCell ref="J27:M27"/>
    <mergeCell ref="J23:M23"/>
    <mergeCell ref="N26:O26"/>
    <mergeCell ref="N23:O23"/>
    <mergeCell ref="N24:O24"/>
    <mergeCell ref="W35:X35"/>
    <mergeCell ref="Y35:Z35"/>
    <mergeCell ref="Y36:Z36"/>
    <mergeCell ref="Y25:Z25"/>
    <mergeCell ref="U26:V26"/>
    <mergeCell ref="W26:X26"/>
    <mergeCell ref="J35:M35"/>
    <mergeCell ref="J34:M34"/>
    <mergeCell ref="J29:M29"/>
    <mergeCell ref="J30:M30"/>
    <mergeCell ref="J36:M36"/>
    <mergeCell ref="P24:R24"/>
    <mergeCell ref="P25:R25"/>
    <mergeCell ref="P26:R26"/>
    <mergeCell ref="P23:R23"/>
    <mergeCell ref="Y26:Z26"/>
    <mergeCell ref="Y28:Z28"/>
    <mergeCell ref="U23:V23"/>
    <mergeCell ref="U25:V25"/>
    <mergeCell ref="J33:M33"/>
    <mergeCell ref="T38:V38"/>
    <mergeCell ref="T41:V41"/>
    <mergeCell ref="T45:V45"/>
    <mergeCell ref="J49:V49"/>
    <mergeCell ref="W36:X36"/>
    <mergeCell ref="T42:V42"/>
    <mergeCell ref="T37:V37"/>
    <mergeCell ref="T46:V46"/>
    <mergeCell ref="T47:V47"/>
    <mergeCell ref="W37:X37"/>
    <mergeCell ref="W38:X38"/>
    <mergeCell ref="W41:X41"/>
    <mergeCell ref="W45:X45"/>
    <mergeCell ref="W39:X39"/>
    <mergeCell ref="W40:X40"/>
    <mergeCell ref="W42:X42"/>
    <mergeCell ref="W43:X43"/>
    <mergeCell ref="W44:X44"/>
    <mergeCell ref="T34:V34"/>
    <mergeCell ref="T35:V35"/>
    <mergeCell ref="J42:M42"/>
    <mergeCell ref="J38:M38"/>
    <mergeCell ref="J37:M37"/>
    <mergeCell ref="AB45:AD45"/>
    <mergeCell ref="AB46:AD46"/>
    <mergeCell ref="AB47:AD47"/>
    <mergeCell ref="AB48:AD48"/>
    <mergeCell ref="AB49:AD49"/>
    <mergeCell ref="Y38:Z38"/>
    <mergeCell ref="Y41:Z41"/>
    <mergeCell ref="Y45:Z45"/>
    <mergeCell ref="Y39:Z39"/>
    <mergeCell ref="Y40:Z40"/>
    <mergeCell ref="Y42:Z42"/>
    <mergeCell ref="Y43:Z43"/>
    <mergeCell ref="Y44:Z44"/>
    <mergeCell ref="Y46:Z46"/>
    <mergeCell ref="Y47:Z47"/>
    <mergeCell ref="Y48:Z48"/>
    <mergeCell ref="Y49:Z49"/>
    <mergeCell ref="D18:E18"/>
    <mergeCell ref="D19:E19"/>
    <mergeCell ref="D20:E20"/>
    <mergeCell ref="D21:E21"/>
    <mergeCell ref="F16:G16"/>
    <mergeCell ref="F17:G17"/>
    <mergeCell ref="F18:G18"/>
    <mergeCell ref="F19:G19"/>
    <mergeCell ref="F20:G20"/>
    <mergeCell ref="F21:G21"/>
    <mergeCell ref="D67:H67"/>
    <mergeCell ref="G49:H49"/>
    <mergeCell ref="G50:H50"/>
    <mergeCell ref="G51:H51"/>
    <mergeCell ref="G52:H52"/>
    <mergeCell ref="G53:H53"/>
    <mergeCell ref="G54:H54"/>
    <mergeCell ref="G34:H34"/>
    <mergeCell ref="D23:H23"/>
    <mergeCell ref="G35:H35"/>
    <mergeCell ref="G36:H36"/>
    <mergeCell ref="G37:H37"/>
    <mergeCell ref="G38:H38"/>
    <mergeCell ref="G39:H39"/>
    <mergeCell ref="G40:H40"/>
    <mergeCell ref="G41:H41"/>
    <mergeCell ref="G42:H42"/>
    <mergeCell ref="G43:H43"/>
    <mergeCell ref="G44:H44"/>
    <mergeCell ref="G45:H45"/>
    <mergeCell ref="G46:H46"/>
    <mergeCell ref="G47:H47"/>
    <mergeCell ref="G48:H48"/>
    <mergeCell ref="D56:H56"/>
  </mergeCells>
  <phoneticPr fontId="4" type="noConversion"/>
  <conditionalFormatting sqref="T35:T37">
    <cfRule type="dataBar" priority="439">
      <dataBar>
        <cfvo type="min"/>
        <cfvo type="num" val="100"/>
        <color theme="1" tint="0.249977111117893"/>
      </dataBar>
      <extLst>
        <ext xmlns:x14="http://schemas.microsoft.com/office/spreadsheetml/2009/9/main" uri="{B025F937-C7B1-47D3-B67F-A62EFF666E3E}">
          <x14:id>{3F7E0B09-5B3F-4DB4-AECF-3721B5E1A750}</x14:id>
        </ext>
      </extLst>
    </cfRule>
  </conditionalFormatting>
  <conditionalFormatting sqref="Q35:Q37">
    <cfRule type="expression" dxfId="180" priority="417">
      <formula>$J17&lt;&gt;""</formula>
    </cfRule>
  </conditionalFormatting>
  <conditionalFormatting sqref="P17:R17">
    <cfRule type="expression" dxfId="179" priority="409">
      <formula>$J17=""</formula>
    </cfRule>
  </conditionalFormatting>
  <conditionalFormatting sqref="P18:R19">
    <cfRule type="expression" dxfId="178" priority="407">
      <formula>$J18=""</formula>
    </cfRule>
  </conditionalFormatting>
  <conditionalFormatting sqref="P21:R22">
    <cfRule type="expression" dxfId="177" priority="406">
      <formula>$J21=""</formula>
    </cfRule>
  </conditionalFormatting>
  <conditionalFormatting sqref="P24:R24">
    <cfRule type="expression" dxfId="176" priority="405">
      <formula>$J24=""</formula>
    </cfRule>
  </conditionalFormatting>
  <conditionalFormatting sqref="P25:R26">
    <cfRule type="expression" dxfId="175" priority="404">
      <formula>$J25=""</formula>
    </cfRule>
  </conditionalFormatting>
  <conditionalFormatting sqref="P28:R28">
    <cfRule type="expression" dxfId="174" priority="403">
      <formula>$J28=""</formula>
    </cfRule>
  </conditionalFormatting>
  <conditionalFormatting sqref="P29:R31">
    <cfRule type="expression" dxfId="173" priority="402">
      <formula>$J29=""</formula>
    </cfRule>
  </conditionalFormatting>
  <conditionalFormatting sqref="S17">
    <cfRule type="expression" dxfId="172" priority="401">
      <formula>$J17=""</formula>
    </cfRule>
  </conditionalFormatting>
  <conditionalFormatting sqref="T17">
    <cfRule type="expression" dxfId="171" priority="396">
      <formula>$J17=""</formula>
    </cfRule>
  </conditionalFormatting>
  <conditionalFormatting sqref="S18:S19">
    <cfRule type="expression" dxfId="170" priority="366">
      <formula>$J18=""</formula>
    </cfRule>
  </conditionalFormatting>
  <conditionalFormatting sqref="T18:T19">
    <cfRule type="expression" dxfId="169" priority="365">
      <formula>$J18=""</formula>
    </cfRule>
  </conditionalFormatting>
  <conditionalFormatting sqref="S21:S22">
    <cfRule type="expression" dxfId="168" priority="364">
      <formula>$J21=""</formula>
    </cfRule>
  </conditionalFormatting>
  <conditionalFormatting sqref="T21:T22">
    <cfRule type="expression" dxfId="167" priority="363">
      <formula>$J21=""</formula>
    </cfRule>
  </conditionalFormatting>
  <conditionalFormatting sqref="S24:S26">
    <cfRule type="expression" dxfId="166" priority="362">
      <formula>$J24=""</formula>
    </cfRule>
  </conditionalFormatting>
  <conditionalFormatting sqref="T24:T26">
    <cfRule type="expression" dxfId="165" priority="361">
      <formula>$J24=""</formula>
    </cfRule>
  </conditionalFormatting>
  <conditionalFormatting sqref="S28:S31">
    <cfRule type="expression" dxfId="164" priority="360">
      <formula>$J28=""</formula>
    </cfRule>
  </conditionalFormatting>
  <conditionalFormatting sqref="T28:T31">
    <cfRule type="expression" dxfId="163" priority="359">
      <formula>$J28=""</formula>
    </cfRule>
  </conditionalFormatting>
  <conditionalFormatting sqref="U17:V17">
    <cfRule type="expression" dxfId="162" priority="357">
      <formula>$J17=""</formula>
    </cfRule>
  </conditionalFormatting>
  <conditionalFormatting sqref="U18:V19">
    <cfRule type="expression" dxfId="161" priority="356">
      <formula>$J18=""</formula>
    </cfRule>
  </conditionalFormatting>
  <conditionalFormatting sqref="W17:Z17">
    <cfRule type="expression" dxfId="160" priority="355">
      <formula>$J17=""</formula>
    </cfRule>
  </conditionalFormatting>
  <conditionalFormatting sqref="W18:Z19">
    <cfRule type="expression" dxfId="159" priority="354">
      <formula>$J18=""</formula>
    </cfRule>
  </conditionalFormatting>
  <conditionalFormatting sqref="AA17">
    <cfRule type="expression" dxfId="158" priority="353">
      <formula>$J17=""</formula>
    </cfRule>
  </conditionalFormatting>
  <conditionalFormatting sqref="AA18:AA19">
    <cfRule type="expression" dxfId="157" priority="352">
      <formula>$J18=""</formula>
    </cfRule>
  </conditionalFormatting>
  <conditionalFormatting sqref="AB17:AD17">
    <cfRule type="expression" dxfId="156" priority="351">
      <formula>$J17=""</formula>
    </cfRule>
  </conditionalFormatting>
  <conditionalFormatting sqref="AB18:AD19">
    <cfRule type="expression" dxfId="155" priority="350">
      <formula>$J18=""</formula>
    </cfRule>
  </conditionalFormatting>
  <conditionalFormatting sqref="AD28">
    <cfRule type="expression" dxfId="154" priority="319">
      <formula>$J28=""</formula>
    </cfRule>
  </conditionalFormatting>
  <conditionalFormatting sqref="AD29:AD31">
    <cfRule type="expression" dxfId="153" priority="318">
      <formula>$J29=""</formula>
    </cfRule>
  </conditionalFormatting>
  <conditionalFormatting sqref="U21:V21">
    <cfRule type="expression" dxfId="152" priority="347">
      <formula>$J21=""</formula>
    </cfRule>
  </conditionalFormatting>
  <conditionalFormatting sqref="U22:V22">
    <cfRule type="expression" dxfId="151" priority="346">
      <formula>$J22=""</formula>
    </cfRule>
  </conditionalFormatting>
  <conditionalFormatting sqref="W21:Z21">
    <cfRule type="expression" dxfId="150" priority="345">
      <formula>$J21=""</formula>
    </cfRule>
  </conditionalFormatting>
  <conditionalFormatting sqref="W22:Z22">
    <cfRule type="expression" dxfId="149" priority="344">
      <formula>$J22=""</formula>
    </cfRule>
  </conditionalFormatting>
  <conditionalFormatting sqref="AA21">
    <cfRule type="expression" dxfId="148" priority="343">
      <formula>$J21=""</formula>
    </cfRule>
  </conditionalFormatting>
  <conditionalFormatting sqref="AA22">
    <cfRule type="expression" dxfId="147" priority="342">
      <formula>$J22=""</formula>
    </cfRule>
  </conditionalFormatting>
  <conditionalFormatting sqref="AB21:AC21">
    <cfRule type="expression" dxfId="146" priority="341">
      <formula>$J21=""</formula>
    </cfRule>
  </conditionalFormatting>
  <conditionalFormatting sqref="AB22:AC22">
    <cfRule type="expression" dxfId="145" priority="340">
      <formula>$J22=""</formula>
    </cfRule>
  </conditionalFormatting>
  <conditionalFormatting sqref="AD21">
    <cfRule type="expression" dxfId="144" priority="339">
      <formula>$J21=""</formula>
    </cfRule>
  </conditionalFormatting>
  <conditionalFormatting sqref="AD22">
    <cfRule type="expression" dxfId="143" priority="338">
      <formula>$J22=""</formula>
    </cfRule>
  </conditionalFormatting>
  <conditionalFormatting sqref="U24:V24">
    <cfRule type="expression" dxfId="142" priority="337">
      <formula>$J24=""</formula>
    </cfRule>
  </conditionalFormatting>
  <conditionalFormatting sqref="U25:V26">
    <cfRule type="expression" dxfId="141" priority="336">
      <formula>$J25=""</formula>
    </cfRule>
  </conditionalFormatting>
  <conditionalFormatting sqref="W24:Z24">
    <cfRule type="expression" dxfId="140" priority="335">
      <formula>$J24=""</formula>
    </cfRule>
  </conditionalFormatting>
  <conditionalFormatting sqref="W25:Z26">
    <cfRule type="expression" dxfId="139" priority="334">
      <formula>$J25=""</formula>
    </cfRule>
  </conditionalFormatting>
  <conditionalFormatting sqref="AA24">
    <cfRule type="expression" dxfId="138" priority="333">
      <formula>$J24=""</formula>
    </cfRule>
  </conditionalFormatting>
  <conditionalFormatting sqref="AA25:AA26">
    <cfRule type="expression" dxfId="137" priority="332">
      <formula>$J25=""</formula>
    </cfRule>
  </conditionalFormatting>
  <conditionalFormatting sqref="AB24:AC24">
    <cfRule type="expression" dxfId="136" priority="331">
      <formula>$J24=""</formula>
    </cfRule>
  </conditionalFormatting>
  <conditionalFormatting sqref="AB25:AC26">
    <cfRule type="expression" dxfId="135" priority="330">
      <formula>$J25=""</formula>
    </cfRule>
  </conditionalFormatting>
  <conditionalFormatting sqref="AD24">
    <cfRule type="expression" dxfId="134" priority="329">
      <formula>$J24=""</formula>
    </cfRule>
  </conditionalFormatting>
  <conditionalFormatting sqref="AD25:AD26">
    <cfRule type="expression" dxfId="133" priority="328">
      <formula>$J25=""</formula>
    </cfRule>
  </conditionalFormatting>
  <conditionalFormatting sqref="U28:V28">
    <cfRule type="expression" dxfId="132" priority="327">
      <formula>$J28=""</formula>
    </cfRule>
  </conditionalFormatting>
  <conditionalFormatting sqref="U29:V31">
    <cfRule type="expression" dxfId="131" priority="326">
      <formula>$J29=""</formula>
    </cfRule>
  </conditionalFormatting>
  <conditionalFormatting sqref="W28:Z28">
    <cfRule type="expression" dxfId="130" priority="325">
      <formula>$J28=""</formula>
    </cfRule>
  </conditionalFormatting>
  <conditionalFormatting sqref="W29:Z31">
    <cfRule type="expression" dxfId="129" priority="324">
      <formula>$J29=""</formula>
    </cfRule>
  </conditionalFormatting>
  <conditionalFormatting sqref="AA28">
    <cfRule type="expression" dxfId="128" priority="323">
      <formula>$J28=""</formula>
    </cfRule>
  </conditionalFormatting>
  <conditionalFormatting sqref="AA29:AA31">
    <cfRule type="expression" dxfId="127" priority="322">
      <formula>$J29=""</formula>
    </cfRule>
  </conditionalFormatting>
  <conditionalFormatting sqref="AB28:AC28">
    <cfRule type="expression" dxfId="126" priority="321">
      <formula>$J28=""</formula>
    </cfRule>
  </conditionalFormatting>
  <conditionalFormatting sqref="AB29:AC31">
    <cfRule type="expression" dxfId="125" priority="320">
      <formula>$J29=""</formula>
    </cfRule>
  </conditionalFormatting>
  <conditionalFormatting sqref="N35:P37 N39:P40 N42:P44 N46:P48">
    <cfRule type="expression" dxfId="124" priority="618">
      <formula>$J17=""</formula>
    </cfRule>
  </conditionalFormatting>
  <conditionalFormatting sqref="R35:S37">
    <cfRule type="expression" dxfId="123" priority="317">
      <formula>$J17=""</formula>
    </cfRule>
  </conditionalFormatting>
  <conditionalFormatting sqref="R39:S40">
    <cfRule type="expression" dxfId="122" priority="316">
      <formula>$J21=""</formula>
    </cfRule>
  </conditionalFormatting>
  <conditionalFormatting sqref="R42:S44">
    <cfRule type="expression" dxfId="121" priority="315">
      <formula>$J24=""</formula>
    </cfRule>
  </conditionalFormatting>
  <conditionalFormatting sqref="R46:S48">
    <cfRule type="expression" dxfId="120" priority="314">
      <formula>$J28=""</formula>
    </cfRule>
  </conditionalFormatting>
  <conditionalFormatting sqref="W35:X35">
    <cfRule type="expression" dxfId="119" priority="308">
      <formula>$J35&lt;&gt;""</formula>
    </cfRule>
    <cfRule type="expression" dxfId="118" priority="313">
      <formula>$J35=""</formula>
    </cfRule>
  </conditionalFormatting>
  <conditionalFormatting sqref="Y35:Z35">
    <cfRule type="expression" dxfId="117" priority="297">
      <formula>$J35=""</formula>
    </cfRule>
  </conditionalFormatting>
  <conditionalFormatting sqref="Y36:Z37">
    <cfRule type="expression" dxfId="116" priority="295">
      <formula>$J36=""</formula>
    </cfRule>
  </conditionalFormatting>
  <conditionalFormatting sqref="AA35">
    <cfRule type="expression" dxfId="115" priority="294">
      <formula>$J35=""</formula>
    </cfRule>
  </conditionalFormatting>
  <conditionalFormatting sqref="AA36:AA37">
    <cfRule type="expression" dxfId="114" priority="293">
      <formula>$J36=""</formula>
    </cfRule>
  </conditionalFormatting>
  <conditionalFormatting sqref="Y39:Z39">
    <cfRule type="expression" dxfId="113" priority="292">
      <formula>$J39=""</formula>
    </cfRule>
  </conditionalFormatting>
  <conditionalFormatting sqref="Y40:Z40">
    <cfRule type="expression" dxfId="112" priority="291">
      <formula>$J40=""</formula>
    </cfRule>
  </conditionalFormatting>
  <conditionalFormatting sqref="AA39">
    <cfRule type="expression" dxfId="111" priority="290">
      <formula>$J39=""</formula>
    </cfRule>
  </conditionalFormatting>
  <conditionalFormatting sqref="AA40">
    <cfRule type="expression" dxfId="110" priority="289">
      <formula>$J40=""</formula>
    </cfRule>
  </conditionalFormatting>
  <conditionalFormatting sqref="Y42:Z42">
    <cfRule type="expression" dxfId="109" priority="288">
      <formula>$J42=""</formula>
    </cfRule>
  </conditionalFormatting>
  <conditionalFormatting sqref="Y43:Z44">
    <cfRule type="expression" dxfId="108" priority="287">
      <formula>$J43=""</formula>
    </cfRule>
  </conditionalFormatting>
  <conditionalFormatting sqref="AA42">
    <cfRule type="expression" dxfId="107" priority="286">
      <formula>$J42=""</formula>
    </cfRule>
  </conditionalFormatting>
  <conditionalFormatting sqref="AA43:AA44">
    <cfRule type="expression" dxfId="106" priority="285">
      <formula>$J43=""</formula>
    </cfRule>
  </conditionalFormatting>
  <conditionalFormatting sqref="Y46:Z46">
    <cfRule type="expression" dxfId="105" priority="284">
      <formula>$J46=""</formula>
    </cfRule>
  </conditionalFormatting>
  <conditionalFormatting sqref="Y47:Z48">
    <cfRule type="expression" dxfId="104" priority="283">
      <formula>$J47=""</formula>
    </cfRule>
  </conditionalFormatting>
  <conditionalFormatting sqref="AA46">
    <cfRule type="expression" dxfId="103" priority="282">
      <formula>$J46=""</formula>
    </cfRule>
  </conditionalFormatting>
  <conditionalFormatting sqref="AA47:AA48">
    <cfRule type="expression" dxfId="102" priority="281">
      <formula>$J47=""</formula>
    </cfRule>
  </conditionalFormatting>
  <conditionalFormatting sqref="T39:T40">
    <cfRule type="dataBar" priority="280">
      <dataBar>
        <cfvo type="min"/>
        <cfvo type="num" val="100"/>
        <color theme="1" tint="0.249977111117893"/>
      </dataBar>
      <extLst>
        <ext xmlns:x14="http://schemas.microsoft.com/office/spreadsheetml/2009/9/main" uri="{B025F937-C7B1-47D3-B67F-A62EFF666E3E}">
          <x14:id>{0B3454CA-5AEC-48B3-A101-1AB91E62703A}</x14:id>
        </ext>
      </extLst>
    </cfRule>
  </conditionalFormatting>
  <conditionalFormatting sqref="T42:T44">
    <cfRule type="dataBar" priority="279">
      <dataBar>
        <cfvo type="min"/>
        <cfvo type="num" val="100"/>
        <color theme="1" tint="0.249977111117893"/>
      </dataBar>
      <extLst>
        <ext xmlns:x14="http://schemas.microsoft.com/office/spreadsheetml/2009/9/main" uri="{B025F937-C7B1-47D3-B67F-A62EFF666E3E}">
          <x14:id>{5FC367A5-47B3-4F9C-A74E-B0D7A81392DF}</x14:id>
        </ext>
      </extLst>
    </cfRule>
  </conditionalFormatting>
  <conditionalFormatting sqref="T46:T48">
    <cfRule type="dataBar" priority="278">
      <dataBar>
        <cfvo type="min"/>
        <cfvo type="num" val="100"/>
        <color theme="1" tint="0.249977111117893"/>
      </dataBar>
      <extLst>
        <ext xmlns:x14="http://schemas.microsoft.com/office/spreadsheetml/2009/9/main" uri="{B025F937-C7B1-47D3-B67F-A62EFF666E3E}">
          <x14:id>{5DCA85F4-FCB0-451E-A68B-BFAB459D82D5}</x14:id>
        </ext>
      </extLst>
    </cfRule>
  </conditionalFormatting>
  <conditionalFormatting sqref="AB45:AD45">
    <cfRule type="expression" dxfId="101" priority="277">
      <formula>$AE$45&gt;0</formula>
    </cfRule>
  </conditionalFormatting>
  <conditionalFormatting sqref="Q39:Q40">
    <cfRule type="expression" dxfId="100" priority="274">
      <formula>$J21&lt;&gt;""</formula>
    </cfRule>
  </conditionalFormatting>
  <conditionalFormatting sqref="Q42:Q44">
    <cfRule type="expression" dxfId="99" priority="273">
      <formula>$J24&lt;&gt;""</formula>
    </cfRule>
  </conditionalFormatting>
  <conditionalFormatting sqref="Q46:Q48">
    <cfRule type="expression" dxfId="98" priority="272">
      <formula>$J28&lt;&gt;""</formula>
    </cfRule>
  </conditionalFormatting>
  <conditionalFormatting sqref="W36:X37">
    <cfRule type="expression" dxfId="97" priority="270">
      <formula>$J36&lt;&gt;""</formula>
    </cfRule>
    <cfRule type="expression" dxfId="96" priority="271">
      <formula>$J36=""</formula>
    </cfRule>
  </conditionalFormatting>
  <conditionalFormatting sqref="W39:X39">
    <cfRule type="expression" dxfId="95" priority="268">
      <formula>$J39&lt;&gt;""</formula>
    </cfRule>
    <cfRule type="expression" dxfId="94" priority="269">
      <formula>$J39=""</formula>
    </cfRule>
  </conditionalFormatting>
  <conditionalFormatting sqref="W40:X40">
    <cfRule type="expression" dxfId="93" priority="266">
      <formula>$J40&lt;&gt;""</formula>
    </cfRule>
    <cfRule type="expression" dxfId="92" priority="267">
      <formula>$J40=""</formula>
    </cfRule>
  </conditionalFormatting>
  <conditionalFormatting sqref="W42:X42">
    <cfRule type="expression" dxfId="91" priority="264">
      <formula>$J42&lt;&gt;""</formula>
    </cfRule>
    <cfRule type="expression" dxfId="90" priority="265">
      <formula>$J42=""</formula>
    </cfRule>
  </conditionalFormatting>
  <conditionalFormatting sqref="W43:X44">
    <cfRule type="expression" dxfId="89" priority="262">
      <formula>$J43&lt;&gt;""</formula>
    </cfRule>
    <cfRule type="expression" dxfId="88" priority="263">
      <formula>$J43=""</formula>
    </cfRule>
  </conditionalFormatting>
  <conditionalFormatting sqref="W46:X46">
    <cfRule type="expression" dxfId="87" priority="260">
      <formula>$J46&lt;&gt;""</formula>
    </cfRule>
    <cfRule type="expression" dxfId="86" priority="261">
      <formula>$J46=""</formula>
    </cfRule>
  </conditionalFormatting>
  <conditionalFormatting sqref="W47:X48">
    <cfRule type="expression" dxfId="85" priority="258">
      <formula>$J47&lt;&gt;""</formula>
    </cfRule>
    <cfRule type="expression" dxfId="84" priority="259">
      <formula>$J47=""</formula>
    </cfRule>
  </conditionalFormatting>
  <conditionalFormatting sqref="D25">
    <cfRule type="expression" dxfId="83" priority="73">
      <formula>D25&lt;&gt;""</formula>
    </cfRule>
  </conditionalFormatting>
  <conditionalFormatting sqref="D26:D31">
    <cfRule type="expression" dxfId="82" priority="71">
      <formula>D26&lt;&gt;""</formula>
    </cfRule>
  </conditionalFormatting>
  <conditionalFormatting sqref="E25">
    <cfRule type="expression" dxfId="81" priority="70">
      <formula>$D25&lt;&gt;""</formula>
    </cfRule>
  </conditionalFormatting>
  <conditionalFormatting sqref="E26:E31">
    <cfRule type="expression" dxfId="80" priority="68">
      <formula>$D26&lt;&gt;""</formula>
    </cfRule>
  </conditionalFormatting>
  <conditionalFormatting sqref="F25">
    <cfRule type="expression" dxfId="79" priority="67">
      <formula>$D25&lt;&gt;""</formula>
    </cfRule>
  </conditionalFormatting>
  <conditionalFormatting sqref="F26:F31">
    <cfRule type="expression" dxfId="78" priority="66">
      <formula>$D26&lt;&gt;""</formula>
    </cfRule>
  </conditionalFormatting>
  <conditionalFormatting sqref="G25">
    <cfRule type="expression" dxfId="77" priority="65">
      <formula>$D25&lt;&gt;""</formula>
    </cfRule>
  </conditionalFormatting>
  <conditionalFormatting sqref="G26:G31">
    <cfRule type="expression" dxfId="76" priority="64">
      <formula>$D26&lt;&gt;""</formula>
    </cfRule>
  </conditionalFormatting>
  <conditionalFormatting sqref="H25">
    <cfRule type="expression" dxfId="75" priority="63">
      <formula>$D25&lt;&gt;""</formula>
    </cfRule>
  </conditionalFormatting>
  <conditionalFormatting sqref="H26:H31">
    <cfRule type="expression" dxfId="74" priority="62">
      <formula>$D26&lt;&gt;""</formula>
    </cfRule>
  </conditionalFormatting>
  <conditionalFormatting sqref="D34">
    <cfRule type="expression" dxfId="73" priority="61">
      <formula>$D34&lt;&gt;""</formula>
    </cfRule>
  </conditionalFormatting>
  <conditionalFormatting sqref="D35:D54">
    <cfRule type="expression" dxfId="72" priority="60">
      <formula>$D35&lt;&gt;""</formula>
    </cfRule>
  </conditionalFormatting>
  <conditionalFormatting sqref="E34">
    <cfRule type="expression" dxfId="71" priority="59">
      <formula>$D34&lt;&gt;""</formula>
    </cfRule>
  </conditionalFormatting>
  <conditionalFormatting sqref="E35:E54">
    <cfRule type="expression" dxfId="70" priority="58">
      <formula>$D35&lt;&gt;""</formula>
    </cfRule>
  </conditionalFormatting>
  <conditionalFormatting sqref="F34">
    <cfRule type="expression" dxfId="69" priority="57">
      <formula>$D34&lt;&gt;""</formula>
    </cfRule>
  </conditionalFormatting>
  <conditionalFormatting sqref="F35:F54">
    <cfRule type="expression" dxfId="68" priority="56">
      <formula>$D35&lt;&gt;""</formula>
    </cfRule>
  </conditionalFormatting>
  <conditionalFormatting sqref="G34:H34">
    <cfRule type="expression" dxfId="67" priority="55">
      <formula>$D34&lt;&gt;""</formula>
    </cfRule>
  </conditionalFormatting>
  <conditionalFormatting sqref="G35:H54">
    <cfRule type="expression" dxfId="66" priority="54">
      <formula>$D35&lt;&gt;""</formula>
    </cfRule>
  </conditionalFormatting>
  <conditionalFormatting sqref="AB46:AD46">
    <cfRule type="expression" dxfId="65" priority="53">
      <formula>$AE$45&gt;0</formula>
    </cfRule>
  </conditionalFormatting>
  <conditionalFormatting sqref="AB47:AD48">
    <cfRule type="expression" dxfId="64" priority="52">
      <formula>$AE$45&gt;0</formula>
    </cfRule>
  </conditionalFormatting>
  <conditionalFormatting sqref="AG17:AH17 AH18:AH56">
    <cfRule type="expression" dxfId="63" priority="51">
      <formula>AG17&lt;&gt;""</formula>
    </cfRule>
  </conditionalFormatting>
  <conditionalFormatting sqref="AG18:AG55">
    <cfRule type="expression" dxfId="62" priority="50">
      <formula>AG18&lt;&gt;""</formula>
    </cfRule>
  </conditionalFormatting>
  <conditionalFormatting sqref="AG59">
    <cfRule type="expression" dxfId="61" priority="35">
      <formula>$AH59&lt;&gt;""</formula>
    </cfRule>
  </conditionalFormatting>
  <conditionalFormatting sqref="AG60:AG71">
    <cfRule type="expression" dxfId="60" priority="34">
      <formula>$AH60&lt;&gt;""</formula>
    </cfRule>
  </conditionalFormatting>
  <conditionalFormatting sqref="AH59">
    <cfRule type="expression" dxfId="59" priority="33">
      <formula>$AH59&lt;&gt;""</formula>
    </cfRule>
  </conditionalFormatting>
  <conditionalFormatting sqref="AH60:AH71">
    <cfRule type="expression" dxfId="58" priority="32">
      <formula>$AH60&lt;&gt;""</formula>
    </cfRule>
  </conditionalFormatting>
  <conditionalFormatting sqref="AI59">
    <cfRule type="expression" dxfId="57" priority="31">
      <formula>$AH59&lt;&gt;""</formula>
    </cfRule>
  </conditionalFormatting>
  <conditionalFormatting sqref="AI60:AI71">
    <cfRule type="expression" dxfId="56" priority="30">
      <formula>$AH60&lt;&gt;""</formula>
    </cfRule>
  </conditionalFormatting>
  <conditionalFormatting sqref="AJ59">
    <cfRule type="expression" dxfId="55" priority="29">
      <formula>$AH59&lt;&gt;""</formula>
    </cfRule>
  </conditionalFormatting>
  <conditionalFormatting sqref="AJ60:AJ71">
    <cfRule type="expression" dxfId="54" priority="28">
      <formula>$AH60&lt;&gt;""</formula>
    </cfRule>
  </conditionalFormatting>
  <conditionalFormatting sqref="AK59">
    <cfRule type="expression" dxfId="53" priority="27">
      <formula>$AH59&lt;&gt;""</formula>
    </cfRule>
  </conditionalFormatting>
  <conditionalFormatting sqref="AK60:AK71">
    <cfRule type="expression" dxfId="52" priority="26">
      <formula>$AH60&lt;&gt;""</formula>
    </cfRule>
  </conditionalFormatting>
  <conditionalFormatting sqref="AL59:AL71">
    <cfRule type="expression" dxfId="51" priority="25">
      <formula>$AH59&lt;&gt;""</formula>
    </cfRule>
  </conditionalFormatting>
  <conditionalFormatting sqref="AM59">
    <cfRule type="expression" dxfId="50" priority="24">
      <formula>$AH59&lt;&gt;""</formula>
    </cfRule>
  </conditionalFormatting>
  <conditionalFormatting sqref="AM60:AM71">
    <cfRule type="expression" dxfId="49" priority="23">
      <formula>$AH60&lt;&gt;""</formula>
    </cfRule>
  </conditionalFormatting>
  <conditionalFormatting sqref="AN59:AO59">
    <cfRule type="expression" dxfId="48" priority="22">
      <formula>$AH59&lt;&gt;""</formula>
    </cfRule>
  </conditionalFormatting>
  <conditionalFormatting sqref="AN60:AO71">
    <cfRule type="expression" dxfId="47" priority="20">
      <formula>$AH60&lt;&gt;""</formula>
    </cfRule>
  </conditionalFormatting>
  <conditionalFormatting sqref="AP59:AQ59">
    <cfRule type="expression" dxfId="46" priority="19">
      <formula>$AH59&lt;&gt;""</formula>
    </cfRule>
  </conditionalFormatting>
  <conditionalFormatting sqref="AP60:AQ71">
    <cfRule type="expression" dxfId="45" priority="18">
      <formula>$AH60&lt;&gt;""</formula>
    </cfRule>
  </conditionalFormatting>
  <conditionalFormatting sqref="AT59:AU71">
    <cfRule type="expression" dxfId="44" priority="17">
      <formula>$AH59&lt;&gt;""</formula>
    </cfRule>
  </conditionalFormatting>
  <conditionalFormatting sqref="AR59:AS59">
    <cfRule type="expression" dxfId="43" priority="16">
      <formula>$AH59&lt;&gt;""</formula>
    </cfRule>
  </conditionalFormatting>
  <conditionalFormatting sqref="AR60:AS71">
    <cfRule type="expression" dxfId="42" priority="15">
      <formula>$AH60&lt;&gt;""</formula>
    </cfRule>
  </conditionalFormatting>
  <conditionalFormatting sqref="AV59:AW59">
    <cfRule type="expression" dxfId="41" priority="14">
      <formula>$AH59&lt;&gt;""</formula>
    </cfRule>
  </conditionalFormatting>
  <conditionalFormatting sqref="AV60:AW71">
    <cfRule type="expression" dxfId="40" priority="13">
      <formula>$AH60&lt;&gt;""</formula>
    </cfRule>
  </conditionalFormatting>
  <conditionalFormatting sqref="AY53">
    <cfRule type="expression" dxfId="39" priority="12">
      <formula>$AY53&lt;&gt;""</formula>
    </cfRule>
  </conditionalFormatting>
  <conditionalFormatting sqref="AY54:AY70">
    <cfRule type="expression" dxfId="38" priority="10">
      <formula>$AY54&lt;&gt;""</formula>
    </cfRule>
  </conditionalFormatting>
  <conditionalFormatting sqref="AZ53:BB53">
    <cfRule type="expression" dxfId="37" priority="9">
      <formula>$AY53&lt;&gt;""</formula>
    </cfRule>
  </conditionalFormatting>
  <conditionalFormatting sqref="AZ54:BB70">
    <cfRule type="expression" dxfId="36" priority="8">
      <formula>$AY54&lt;&gt;""</formula>
    </cfRule>
  </conditionalFormatting>
  <conditionalFormatting sqref="BC53">
    <cfRule type="expression" dxfId="35" priority="7">
      <formula>$AY53&lt;&gt;""</formula>
    </cfRule>
  </conditionalFormatting>
  <conditionalFormatting sqref="BC54:BC70">
    <cfRule type="expression" dxfId="34" priority="5">
      <formula>$AY54&lt;&gt;""</formula>
    </cfRule>
  </conditionalFormatting>
  <conditionalFormatting sqref="BD53:BE53">
    <cfRule type="expression" dxfId="33" priority="4">
      <formula>$AY53&lt;&gt;""</formula>
    </cfRule>
  </conditionalFormatting>
  <conditionalFormatting sqref="BD54:BE70">
    <cfRule type="expression" dxfId="32" priority="3">
      <formula>$AY54&lt;&gt;""</formula>
    </cfRule>
  </conditionalFormatting>
  <conditionalFormatting sqref="BF53:BG53">
    <cfRule type="expression" dxfId="31" priority="2">
      <formula>$AY53&lt;&gt;""</formula>
    </cfRule>
  </conditionalFormatting>
  <conditionalFormatting sqref="BF54:BG70">
    <cfRule type="expression" dxfId="30" priority="1">
      <formula>$AY54&lt;&gt;""</formula>
    </cfRule>
  </conditionalFormatting>
  <conditionalFormatting sqref="AI17:AW55">
    <cfRule type="expression" dxfId="29" priority="619">
      <formula>$AI17&lt;&gt;""</formula>
    </cfRule>
  </conditionalFormatting>
  <printOptions horizontalCentered="1"/>
  <pageMargins left="0.11811023622047245" right="0.11811023622047245" top="0.19685039370078741" bottom="7.874015748031496E-2" header="0.11811023622047245" footer="7.874015748031496E-2"/>
  <pageSetup paperSize="9" scale="61" orientation="portrait" r:id="rId1"/>
  <colBreaks count="1" manualBreakCount="1">
    <brk id="31" min="5" max="79" man="1"/>
  </colBreaks>
  <drawing r:id="rId2"/>
  <extLst>
    <ext xmlns:x14="http://schemas.microsoft.com/office/spreadsheetml/2009/9/main" uri="{78C0D931-6437-407d-A8EE-F0AAD7539E65}">
      <x14:conditionalFormattings>
        <x14:conditionalFormatting xmlns:xm="http://schemas.microsoft.com/office/excel/2006/main">
          <x14:cfRule type="dataBar" id="{3F7E0B09-5B3F-4DB4-AECF-3721B5E1A750}">
            <x14:dataBar minLength="0" maxLength="100" gradient="0">
              <x14:cfvo type="autoMin"/>
              <x14:cfvo type="num">
                <xm:f>100</xm:f>
              </x14:cfvo>
              <x14:negativeFillColor rgb="FFFF0000"/>
              <x14:axisColor rgb="FF000000"/>
            </x14:dataBar>
          </x14:cfRule>
          <xm:sqref>T35:T37</xm:sqref>
        </x14:conditionalFormatting>
        <x14:conditionalFormatting xmlns:xm="http://schemas.microsoft.com/office/excel/2006/main">
          <x14:cfRule type="dataBar" id="{0B3454CA-5AEC-48B3-A101-1AB91E62703A}">
            <x14:dataBar minLength="0" maxLength="100" gradient="0">
              <x14:cfvo type="autoMin"/>
              <x14:cfvo type="num">
                <xm:f>100</xm:f>
              </x14:cfvo>
              <x14:negativeFillColor rgb="FFFF0000"/>
              <x14:axisColor rgb="FF000000"/>
            </x14:dataBar>
          </x14:cfRule>
          <xm:sqref>T39:T40</xm:sqref>
        </x14:conditionalFormatting>
        <x14:conditionalFormatting xmlns:xm="http://schemas.microsoft.com/office/excel/2006/main">
          <x14:cfRule type="dataBar" id="{5FC367A5-47B3-4F9C-A74E-B0D7A81392DF}">
            <x14:dataBar minLength="0" maxLength="100" gradient="0">
              <x14:cfvo type="autoMin"/>
              <x14:cfvo type="num">
                <xm:f>100</xm:f>
              </x14:cfvo>
              <x14:negativeFillColor rgb="FFFF0000"/>
              <x14:axisColor rgb="FF000000"/>
            </x14:dataBar>
          </x14:cfRule>
          <xm:sqref>T42:T44</xm:sqref>
        </x14:conditionalFormatting>
        <x14:conditionalFormatting xmlns:xm="http://schemas.microsoft.com/office/excel/2006/main">
          <x14:cfRule type="dataBar" id="{5DCA85F4-FCB0-451E-A68B-BFAB459D82D5}">
            <x14:dataBar minLength="0" maxLength="100" gradient="0">
              <x14:cfvo type="autoMin"/>
              <x14:cfvo type="num">
                <xm:f>100</xm:f>
              </x14:cfvo>
              <x14:negativeFillColor rgb="FFFF0000"/>
              <x14:axisColor rgb="FF000000"/>
            </x14:dataBar>
          </x14:cfRule>
          <xm:sqref>T46:T48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0000000}">
          <x14:formula1>
            <xm:f>GENERALES!$E$6:$CF$6</xm:f>
          </x14:formula1>
          <xm:sqref>K2:M2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5">
    <tabColor rgb="FF00B050"/>
    <pageSetUpPr fitToPage="1"/>
  </sheetPr>
  <dimension ref="A1:Y89"/>
  <sheetViews>
    <sheetView showGridLines="0" topLeftCell="A5" zoomScaleNormal="100" workbookViewId="0">
      <selection activeCell="I8" sqref="I8"/>
    </sheetView>
  </sheetViews>
  <sheetFormatPr baseColWidth="10" defaultColWidth="11.5703125" defaultRowHeight="15" x14ac:dyDescent="0.25"/>
  <cols>
    <col min="1" max="6" width="2.7109375" style="422" customWidth="1"/>
    <col min="7" max="7" width="3.7109375" style="422" customWidth="1"/>
    <col min="8" max="8" width="17.5703125" style="423" customWidth="1"/>
    <col min="9" max="9" width="18" style="423" customWidth="1"/>
    <col min="10" max="10" width="13.7109375" style="423" customWidth="1"/>
    <col min="11" max="11" width="9.7109375" style="423" customWidth="1"/>
    <col min="12" max="12" width="11.28515625" style="455" customWidth="1"/>
    <col min="13" max="13" width="19" style="423" customWidth="1"/>
    <col min="14" max="14" width="15" style="423" customWidth="1"/>
    <col min="15" max="15" width="13" style="423" customWidth="1"/>
    <col min="16" max="16" width="15.7109375" style="423" customWidth="1"/>
    <col min="17" max="17" width="3.7109375" style="423" customWidth="1"/>
    <col min="18" max="18" width="4.42578125" style="410" customWidth="1"/>
    <col min="19" max="19" width="16.5703125" style="410" customWidth="1"/>
    <col min="20" max="20" width="12.7109375" style="410" customWidth="1"/>
    <col min="21" max="21" width="5.7109375" style="422" customWidth="1"/>
    <col min="22" max="22" width="8.7109375" style="422" customWidth="1"/>
    <col min="23" max="25" width="11.5703125" style="422"/>
    <col min="26" max="16384" width="11.5703125" style="410"/>
  </cols>
  <sheetData>
    <row r="1" spans="1:25" ht="15.75" thickBot="1" x14ac:dyDescent="0.3"/>
    <row r="2" spans="1:25" ht="46.9" customHeight="1" thickBot="1" x14ac:dyDescent="0.5">
      <c r="A2" s="485"/>
      <c r="B2" s="485"/>
      <c r="C2" s="485"/>
      <c r="D2" s="485"/>
      <c r="E2" s="485"/>
      <c r="F2" s="485"/>
      <c r="G2" s="468"/>
      <c r="H2" s="469" t="s">
        <v>558</v>
      </c>
      <c r="I2" s="469"/>
      <c r="J2" s="469"/>
      <c r="K2" s="469"/>
      <c r="L2" s="470"/>
      <c r="M2" s="471"/>
      <c r="N2" s="472"/>
      <c r="O2" s="471"/>
      <c r="P2" s="471"/>
      <c r="Q2" s="473"/>
      <c r="S2" s="466" t="s">
        <v>573</v>
      </c>
      <c r="T2" s="467"/>
      <c r="U2" s="108"/>
      <c r="V2" s="108"/>
    </row>
    <row r="3" spans="1:25" ht="16.5" x14ac:dyDescent="0.3">
      <c r="A3" s="485"/>
      <c r="B3" s="485"/>
      <c r="C3" s="485"/>
      <c r="D3" s="485"/>
      <c r="E3" s="485"/>
      <c r="F3" s="485"/>
      <c r="G3" s="474"/>
      <c r="H3" s="135"/>
      <c r="I3" s="135"/>
      <c r="J3" s="135"/>
      <c r="K3" s="135"/>
      <c r="L3" s="439"/>
      <c r="M3" s="135"/>
      <c r="N3" s="135"/>
      <c r="O3" s="135"/>
      <c r="P3" s="135"/>
      <c r="Q3" s="475"/>
      <c r="R3" s="296"/>
      <c r="S3" s="296"/>
      <c r="T3" s="296"/>
      <c r="U3" s="108"/>
      <c r="V3" s="108"/>
    </row>
    <row r="4" spans="1:25" s="296" customFormat="1" ht="4.9000000000000004" customHeight="1" x14ac:dyDescent="0.35">
      <c r="A4" s="486"/>
      <c r="B4" s="486"/>
      <c r="C4" s="486"/>
      <c r="D4" s="486"/>
      <c r="E4" s="486"/>
      <c r="F4" s="486"/>
      <c r="G4" s="476"/>
      <c r="H4" s="411"/>
      <c r="I4" s="411"/>
      <c r="J4" s="411"/>
      <c r="K4" s="411"/>
      <c r="L4" s="439"/>
      <c r="M4" s="135"/>
      <c r="N4" s="412"/>
      <c r="O4" s="135"/>
      <c r="P4" s="411"/>
      <c r="Q4" s="477"/>
      <c r="R4" s="424"/>
      <c r="S4" s="424"/>
      <c r="U4" s="108"/>
      <c r="V4" s="108"/>
      <c r="W4" s="108"/>
      <c r="X4" s="108"/>
      <c r="Y4" s="108"/>
    </row>
    <row r="5" spans="1:25" s="296" customFormat="1" ht="19.899999999999999" customHeight="1" x14ac:dyDescent="0.3">
      <c r="A5" s="486"/>
      <c r="B5" s="486"/>
      <c r="C5" s="486"/>
      <c r="D5" s="486"/>
      <c r="E5" s="486" t="str">
        <f>+'Parte Diario'!AQ2</f>
        <v>ARS</v>
      </c>
      <c r="F5" s="486"/>
      <c r="G5" s="476"/>
      <c r="H5" s="426" t="s">
        <v>581</v>
      </c>
      <c r="I5" s="1162" t="str">
        <f>+IF(PROGRAMA!D16="","",PROGRAMA!D16)</f>
        <v>NQN-CS-03-0144 D</v>
      </c>
      <c r="J5" s="1162"/>
      <c r="L5" s="426" t="s">
        <v>559</v>
      </c>
      <c r="M5" s="1162">
        <f>+IF(PROGRAMA!D15="","",PROGRAMA!D15)</f>
        <v>4650000500</v>
      </c>
      <c r="N5" s="1162"/>
      <c r="O5" s="413"/>
      <c r="Q5" s="475"/>
      <c r="U5" s="108"/>
      <c r="V5" s="108"/>
      <c r="W5" s="108"/>
      <c r="X5" s="108"/>
      <c r="Y5" s="108"/>
    </row>
    <row r="6" spans="1:25" s="296" customFormat="1" ht="4.9000000000000004" customHeight="1" thickBot="1" x14ac:dyDescent="0.4">
      <c r="A6" s="486"/>
      <c r="B6" s="486"/>
      <c r="C6" s="486"/>
      <c r="D6" s="486"/>
      <c r="E6" s="486"/>
      <c r="F6" s="486"/>
      <c r="G6" s="476"/>
      <c r="H6" s="411"/>
      <c r="I6" s="411"/>
      <c r="J6" s="427"/>
      <c r="K6" s="427"/>
      <c r="L6" s="462"/>
      <c r="M6" s="414"/>
      <c r="N6" s="412"/>
      <c r="O6" s="135"/>
      <c r="P6" s="135"/>
      <c r="Q6" s="475"/>
      <c r="U6" s="108"/>
      <c r="V6" s="108"/>
      <c r="W6" s="108"/>
      <c r="X6" s="108"/>
      <c r="Y6" s="108"/>
    </row>
    <row r="7" spans="1:25" s="296" customFormat="1" ht="18" customHeight="1" thickTop="1" thickBot="1" x14ac:dyDescent="0.35">
      <c r="A7" s="486"/>
      <c r="B7" s="486"/>
      <c r="C7" s="486"/>
      <c r="D7" s="486"/>
      <c r="E7" s="108">
        <f>+IF(I7="-",0,HLOOKUP(I7,LODO!$E$4:$CF$5,2,FALSE))</f>
        <v>1</v>
      </c>
      <c r="F7" s="486"/>
      <c r="G7" s="478"/>
      <c r="H7" s="874" t="s">
        <v>560</v>
      </c>
      <c r="I7" s="888">
        <v>45947</v>
      </c>
      <c r="K7" s="342"/>
      <c r="L7" s="463" t="s">
        <v>561</v>
      </c>
      <c r="M7" s="886" t="str">
        <f>+PROGRAMA!D6</f>
        <v>TECPETROL</v>
      </c>
      <c r="N7" s="465" t="s">
        <v>562</v>
      </c>
      <c r="O7" s="887" t="str">
        <f>+PROGRAMA!D10</f>
        <v>NABORS</v>
      </c>
      <c r="P7" s="415"/>
      <c r="Q7" s="479"/>
      <c r="T7" s="425"/>
      <c r="U7" s="111"/>
      <c r="V7" s="111"/>
      <c r="W7" s="108"/>
      <c r="X7" s="108"/>
      <c r="Y7" s="108"/>
    </row>
    <row r="8" spans="1:25" s="296" customFormat="1" ht="18" customHeight="1" thickTop="1" thickBot="1" x14ac:dyDescent="0.35">
      <c r="A8" s="486"/>
      <c r="B8" s="486"/>
      <c r="C8" s="486"/>
      <c r="D8" s="486" t="str">
        <f>+H2</f>
        <v>Comprobante de Servicios y Materiales</v>
      </c>
      <c r="E8" s="108">
        <f>+IF(I8="-",0,HLOOKUP(I8,LODO!$E$4:$CF$5,2,FALSE))</f>
        <v>12</v>
      </c>
      <c r="F8" s="486"/>
      <c r="G8" s="478"/>
      <c r="H8" s="874" t="s">
        <v>563</v>
      </c>
      <c r="I8" s="888">
        <v>45958</v>
      </c>
      <c r="K8" s="342"/>
      <c r="L8" s="463" t="s">
        <v>564</v>
      </c>
      <c r="M8" s="886" t="str">
        <f>+PROGRAMA!D7</f>
        <v>TPT.NQ.FP-1397(h) AISL</v>
      </c>
      <c r="N8" s="465" t="s">
        <v>565</v>
      </c>
      <c r="O8" s="887" t="str">
        <f>+PROGRAMA!D11</f>
        <v>F-36</v>
      </c>
      <c r="P8" s="416"/>
      <c r="Q8" s="479"/>
      <c r="T8" s="425"/>
      <c r="U8" s="111"/>
      <c r="V8" s="111"/>
      <c r="W8" s="108"/>
      <c r="X8" s="108"/>
      <c r="Y8" s="108"/>
    </row>
    <row r="9" spans="1:25" s="296" customFormat="1" ht="16.899999999999999" customHeight="1" thickTop="1" thickBot="1" x14ac:dyDescent="0.35">
      <c r="A9" s="486"/>
      <c r="B9" s="486"/>
      <c r="C9" s="486"/>
      <c r="D9" s="486"/>
      <c r="E9" s="486"/>
      <c r="F9" s="486"/>
      <c r="G9" s="476"/>
      <c r="H9" s="874" t="s">
        <v>566</v>
      </c>
      <c r="I9" s="464">
        <f>+I8-I7+1</f>
        <v>12</v>
      </c>
      <c r="K9" s="342"/>
      <c r="L9" s="463" t="s">
        <v>567</v>
      </c>
      <c r="M9" s="886" t="str">
        <f>+PROGRAMA!D8</f>
        <v>FORTIN DE PIEDRA</v>
      </c>
      <c r="N9" s="465" t="s">
        <v>568</v>
      </c>
      <c r="O9" s="887" t="str">
        <f>+PROGRAMA!D9</f>
        <v>NEUQUÉN</v>
      </c>
      <c r="P9" s="417"/>
      <c r="Q9" s="480"/>
      <c r="T9" s="425"/>
      <c r="U9" s="111"/>
      <c r="V9" s="111"/>
      <c r="W9" s="108"/>
      <c r="X9" s="108"/>
      <c r="Y9" s="108"/>
    </row>
    <row r="10" spans="1:25" s="296" customFormat="1" ht="6" customHeight="1" thickTop="1" x14ac:dyDescent="0.3">
      <c r="A10" s="486"/>
      <c r="B10" s="486"/>
      <c r="C10" s="486"/>
      <c r="D10" s="486"/>
      <c r="E10" s="486"/>
      <c r="F10" s="486"/>
      <c r="G10" s="476"/>
      <c r="H10" s="371"/>
      <c r="I10" s="371"/>
      <c r="J10" s="371"/>
      <c r="K10" s="371"/>
      <c r="L10" s="456"/>
      <c r="M10" s="371"/>
      <c r="N10" s="372"/>
      <c r="O10" s="372"/>
      <c r="P10" s="372"/>
      <c r="Q10" s="475"/>
      <c r="U10" s="108"/>
      <c r="V10" s="108"/>
      <c r="W10" s="108"/>
      <c r="X10" s="108"/>
      <c r="Y10" s="108"/>
    </row>
    <row r="11" spans="1:25" s="296" customFormat="1" ht="6" customHeight="1" x14ac:dyDescent="0.3">
      <c r="A11" s="486"/>
      <c r="B11" s="486"/>
      <c r="C11" s="486"/>
      <c r="D11" s="486"/>
      <c r="E11" s="486"/>
      <c r="F11" s="486"/>
      <c r="G11" s="476" t="str">
        <f>+M8</f>
        <v>TPT.NQ.FP-1397(h) AISL</v>
      </c>
      <c r="H11" s="135"/>
      <c r="I11" s="135"/>
      <c r="J11" s="135"/>
      <c r="K11" s="135"/>
      <c r="L11" s="439"/>
      <c r="M11" s="135"/>
      <c r="N11" s="135"/>
      <c r="O11" s="135"/>
      <c r="P11" s="135"/>
      <c r="Q11" s="475"/>
      <c r="U11" s="108"/>
      <c r="V11" s="108"/>
      <c r="W11" s="108"/>
      <c r="X11" s="108"/>
      <c r="Y11" s="108"/>
    </row>
    <row r="12" spans="1:25" s="296" customFormat="1" ht="25.9" customHeight="1" x14ac:dyDescent="0.3">
      <c r="A12" s="486"/>
      <c r="B12" s="486"/>
      <c r="C12" s="486"/>
      <c r="D12" s="486"/>
      <c r="E12" s="486"/>
      <c r="F12" s="486"/>
      <c r="G12" s="476"/>
      <c r="H12" s="1164" t="s">
        <v>575</v>
      </c>
      <c r="I12" s="1164"/>
      <c r="J12" s="1164"/>
      <c r="K12" s="1164"/>
      <c r="L12" s="1164"/>
      <c r="M12" s="1164"/>
      <c r="N12" s="1164"/>
      <c r="O12" s="1164"/>
      <c r="P12" s="1164"/>
      <c r="Q12" s="475"/>
      <c r="U12" s="108"/>
      <c r="V12" s="108"/>
      <c r="W12" s="108"/>
      <c r="X12" s="108"/>
      <c r="Y12" s="108"/>
    </row>
    <row r="13" spans="1:25" s="296" customFormat="1" ht="19.899999999999999" customHeight="1" x14ac:dyDescent="0.3">
      <c r="A13" s="486"/>
      <c r="B13" s="486"/>
      <c r="C13" s="486"/>
      <c r="D13" s="486"/>
      <c r="E13" s="486"/>
      <c r="F13" s="487"/>
      <c r="G13" s="476"/>
      <c r="H13" s="873" t="s">
        <v>569</v>
      </c>
      <c r="I13" s="1165" t="s">
        <v>570</v>
      </c>
      <c r="J13" s="1165"/>
      <c r="K13" s="491"/>
      <c r="L13" s="492"/>
      <c r="M13" s="492" t="s">
        <v>404</v>
      </c>
      <c r="N13" s="873" t="s">
        <v>405</v>
      </c>
      <c r="O13" s="873"/>
      <c r="P13" s="873" t="s">
        <v>571</v>
      </c>
      <c r="Q13" s="475"/>
      <c r="U13" s="108"/>
      <c r="V13" s="108"/>
      <c r="W13" s="108"/>
      <c r="X13" s="108"/>
      <c r="Y13" s="108"/>
    </row>
    <row r="14" spans="1:25" s="296" customFormat="1" ht="15" customHeight="1" x14ac:dyDescent="0.3">
      <c r="A14" s="486"/>
      <c r="B14" s="488"/>
      <c r="C14" s="486"/>
      <c r="D14" s="486"/>
      <c r="E14" s="486"/>
      <c r="F14" s="486">
        <v>1</v>
      </c>
      <c r="G14" s="476"/>
      <c r="H14" s="857" t="str">
        <f>+IF(I14="","",VLOOKUP(I14,'LP-Servicios'!$H$153:$J$273,3,FALSE))</f>
        <v>006001000000138</v>
      </c>
      <c r="I14" s="419" t="str">
        <f>+'Resumen-Ocultar'!J137</f>
        <v>ADICIONAL-Luminaria x unidad(1-2Rigs)</v>
      </c>
      <c r="J14" s="135"/>
      <c r="K14" s="420"/>
      <c r="L14" s="535" t="str">
        <f>+IF(I14="","",CONCATENATE($E$5,"/",VLOOKUP(I14,'LP-Servicios'!$E$7:$G$127,3,FALSE)))</f>
        <v>ARS/día</v>
      </c>
      <c r="M14" s="441">
        <f>+IF(I14="","",VLOOKUP(I14,'LP-Servicios'!$E$153:$F$273,2,FALSE))</f>
        <v>102457.4</v>
      </c>
      <c r="N14" s="501">
        <f>+IF(I14="","",VLOOKUP(I14,'Resumen-Ocultar'!$D$137:$E$256,2,FALSE))</f>
        <v>24</v>
      </c>
      <c r="O14" s="459" t="str">
        <f t="shared" ref="O14:O53" si="0">+IF(I14="","",$E$5)</f>
        <v>ARS</v>
      </c>
      <c r="P14" s="440">
        <f t="shared" ref="P14:P53" si="1">+IF(I14="","",M14*N14)</f>
        <v>2458977.5999999996</v>
      </c>
      <c r="Q14" s="475"/>
      <c r="U14" s="108"/>
      <c r="V14" s="108"/>
      <c r="W14" s="108"/>
      <c r="X14" s="108"/>
      <c r="Y14" s="108"/>
    </row>
    <row r="15" spans="1:25" s="296" customFormat="1" ht="15" customHeight="1" x14ac:dyDescent="0.3">
      <c r="A15" s="486"/>
      <c r="B15" s="488"/>
      <c r="C15" s="486"/>
      <c r="D15" s="486"/>
      <c r="E15" s="486"/>
      <c r="F15" s="486">
        <v>2</v>
      </c>
      <c r="G15" s="476"/>
      <c r="H15" s="857" t="str">
        <f>+IF(I15="","",VLOOKUP(I15,'LP-Servicios'!$H$153:$J$273,3,FALSE))</f>
        <v>006001000000067</v>
      </c>
      <c r="I15" s="419" t="str">
        <f>+'Resumen-Ocultar'!J138</f>
        <v>C.S-Centrif Std ByXequip(1-2Rigs)</v>
      </c>
      <c r="J15" s="135"/>
      <c r="K15" s="420"/>
      <c r="L15" s="535" t="str">
        <f>+IF(I15="","",CONCATENATE($E$5,"/",VLOOKUP(I15,'LP-Servicios'!$E$7:$G$127,3,FALSE)))</f>
        <v>ARS/día</v>
      </c>
      <c r="M15" s="441">
        <f>+IF(I15="","",VLOOKUP(I15,'LP-Servicios'!$E$153:$F$273,2,FALSE))</f>
        <v>313458.15999999997</v>
      </c>
      <c r="N15" s="501">
        <f>+IF(I15="","",VLOOKUP(I15,'Resumen-Ocultar'!$D$137:$E$256,2,FALSE))</f>
        <v>21</v>
      </c>
      <c r="O15" s="459" t="str">
        <f t="shared" si="0"/>
        <v>ARS</v>
      </c>
      <c r="P15" s="440">
        <f t="shared" si="1"/>
        <v>6582621.3599999994</v>
      </c>
      <c r="Q15" s="475"/>
      <c r="U15" s="108"/>
      <c r="V15" s="108"/>
      <c r="W15" s="108"/>
      <c r="X15" s="108"/>
      <c r="Y15" s="108"/>
    </row>
    <row r="16" spans="1:25" s="296" customFormat="1" ht="15" customHeight="1" x14ac:dyDescent="0.3">
      <c r="A16" s="108"/>
      <c r="B16" s="488"/>
      <c r="C16" s="108"/>
      <c r="D16" s="108"/>
      <c r="E16" s="108"/>
      <c r="F16" s="486">
        <v>3</v>
      </c>
      <c r="G16" s="476"/>
      <c r="H16" s="857" t="str">
        <f>+IF(I16="","",VLOOKUP(I16,'LP-Servicios'!$H$153:$J$273,3,FALSE))</f>
        <v>006001000000059</v>
      </c>
      <c r="I16" s="419" t="str">
        <f>+'Resumen-Ocultar'!J139</f>
        <v>C.S-Centrifuga Op x equi(1-2Rigs)</v>
      </c>
      <c r="J16" s="135"/>
      <c r="K16" s="420"/>
      <c r="L16" s="535" t="str">
        <f>+IF(I16="","",CONCATENATE($E$5,"/",VLOOKUP(I16,'LP-Servicios'!$E$7:$G$127,3,FALSE)))</f>
        <v>ARS/día</v>
      </c>
      <c r="M16" s="441">
        <f>+IF(I16="","",VLOOKUP(I16,'LP-Servicios'!$E$153:$F$273,2,FALSE))</f>
        <v>447797.35</v>
      </c>
      <c r="N16" s="501">
        <f>+IF(I16="","",VLOOKUP(I16,'Resumen-Ocultar'!$D$137:$E$256,2,FALSE))</f>
        <v>15</v>
      </c>
      <c r="O16" s="459" t="str">
        <f t="shared" si="0"/>
        <v>ARS</v>
      </c>
      <c r="P16" s="440">
        <f t="shared" si="1"/>
        <v>6716960.25</v>
      </c>
      <c r="Q16" s="475"/>
      <c r="U16" s="108"/>
      <c r="V16" s="108"/>
      <c r="W16" s="108"/>
      <c r="X16" s="108"/>
      <c r="Y16" s="108"/>
    </row>
    <row r="17" spans="1:25" s="296" customFormat="1" ht="15" customHeight="1" x14ac:dyDescent="0.3">
      <c r="A17" s="108"/>
      <c r="B17" s="488"/>
      <c r="C17" s="108"/>
      <c r="D17" s="108"/>
      <c r="E17" s="108"/>
      <c r="F17" s="486">
        <v>4</v>
      </c>
      <c r="G17" s="476"/>
      <c r="H17" s="857" t="str">
        <f>+IF(I17="","",VLOOKUP(I17,'LP-Servicios'!$H$153:$J$273,3,FALSE))</f>
        <v>006001000000520</v>
      </c>
      <c r="I17" s="419" t="str">
        <f>+'Resumen-Ocultar'!J140</f>
        <v>C.S-Trailer Laboratorio(1-2Rigs)</v>
      </c>
      <c r="J17" s="135"/>
      <c r="K17" s="420"/>
      <c r="L17" s="535" t="str">
        <f>+IF(I17="","",CONCATENATE($E$5,"/",VLOOKUP(I17,'LP-Servicios'!$E$7:$G$127,3,FALSE)))</f>
        <v>ARS/día</v>
      </c>
      <c r="M17" s="441">
        <f>+IF(I17="","",VLOOKUP(I17,'LP-Servicios'!$E$153:$F$273,2,FALSE))</f>
        <v>129847.76</v>
      </c>
      <c r="N17" s="501">
        <f>+IF(I17="","",VLOOKUP(I17,'Resumen-Ocultar'!$D$137:$E$256,2,FALSE))</f>
        <v>12</v>
      </c>
      <c r="O17" s="459" t="str">
        <f t="shared" si="0"/>
        <v>ARS</v>
      </c>
      <c r="P17" s="440">
        <f t="shared" si="1"/>
        <v>1558173.1199999999</v>
      </c>
      <c r="Q17" s="475"/>
      <c r="U17" s="108"/>
      <c r="V17" s="108"/>
      <c r="W17" s="108"/>
      <c r="X17" s="108"/>
      <c r="Y17" s="108"/>
    </row>
    <row r="18" spans="1:25" s="296" customFormat="1" ht="15" customHeight="1" x14ac:dyDescent="0.3">
      <c r="A18" s="108"/>
      <c r="B18" s="488"/>
      <c r="C18" s="108"/>
      <c r="D18" s="108"/>
      <c r="E18" s="108"/>
      <c r="F18" s="486">
        <v>5</v>
      </c>
      <c r="G18" s="476"/>
      <c r="H18" s="857" t="str">
        <f>+IF(I18="","",VLOOKUP(I18,'LP-Servicios'!$H$153:$J$273,3,FALSE))</f>
        <v>006001000000496</v>
      </c>
      <c r="I18" s="419" t="str">
        <f>+'Resumen-Ocultar'!J141</f>
        <v>C.S-Trailer viviend sin Lab(1-2Rigs)</v>
      </c>
      <c r="J18" s="135"/>
      <c r="K18" s="420"/>
      <c r="L18" s="535" t="str">
        <f>+IF(I18="","",CONCATENATE($E$5,"/",VLOOKUP(I18,'LP-Servicios'!$E$7:$G$127,3,FALSE)))</f>
        <v>ARS/día</v>
      </c>
      <c r="M18" s="441">
        <f>+IF(I18="","",VLOOKUP(I18,'LP-Servicios'!$E$153:$F$273,2,FALSE))</f>
        <v>81506.460000000006</v>
      </c>
      <c r="N18" s="501">
        <f>+IF(I18="","",VLOOKUP(I18,'Resumen-Ocultar'!$D$137:$E$256,2,FALSE))</f>
        <v>36</v>
      </c>
      <c r="O18" s="459" t="str">
        <f t="shared" si="0"/>
        <v>ARS</v>
      </c>
      <c r="P18" s="440">
        <f t="shared" si="1"/>
        <v>2934232.56</v>
      </c>
      <c r="Q18" s="475"/>
      <c r="U18" s="108"/>
      <c r="V18" s="108"/>
      <c r="W18" s="108"/>
      <c r="X18" s="108"/>
      <c r="Y18" s="108"/>
    </row>
    <row r="19" spans="1:25" s="296" customFormat="1" ht="15" customHeight="1" x14ac:dyDescent="0.3">
      <c r="A19" s="108"/>
      <c r="B19" s="488"/>
      <c r="C19" s="108"/>
      <c r="D19" s="108"/>
      <c r="E19" s="108"/>
      <c r="F19" s="486">
        <v>6</v>
      </c>
      <c r="G19" s="476"/>
      <c r="H19" s="857" t="str">
        <f>+IF(I19="","",VLOOKUP(I19,'LP-Servicios'!$H$153:$J$273,3,FALSE))</f>
        <v>006001000000513</v>
      </c>
      <c r="I19" s="419" t="str">
        <f>+'Resumen-Ocultar'!J142</f>
        <v>CIRCUITO-Miscelaneos Conexión(1-2Rigs)</v>
      </c>
      <c r="J19" s="135"/>
      <c r="K19" s="420"/>
      <c r="L19" s="535" t="str">
        <f>+IF(I19="","",CONCATENATE($E$5,"/",VLOOKUP(I19,'LP-Servicios'!$E$7:$G$127,3,FALSE)))</f>
        <v>ARS/día</v>
      </c>
      <c r="M19" s="441">
        <f>+IF(I19="","",VLOOKUP(I19,'LP-Servicios'!$E$153:$F$273,2,FALSE))</f>
        <v>1536645.16</v>
      </c>
      <c r="N19" s="501">
        <f>+IF(I19="","",VLOOKUP(I19,'Resumen-Ocultar'!$D$137:$E$256,2,FALSE))</f>
        <v>12</v>
      </c>
      <c r="O19" s="459" t="str">
        <f t="shared" si="0"/>
        <v>ARS</v>
      </c>
      <c r="P19" s="440">
        <f t="shared" si="1"/>
        <v>18439741.919999998</v>
      </c>
      <c r="Q19" s="475"/>
      <c r="U19" s="108"/>
      <c r="V19" s="108"/>
      <c r="W19" s="108"/>
      <c r="X19" s="108"/>
      <c r="Y19" s="108"/>
    </row>
    <row r="20" spans="1:25" s="296" customFormat="1" ht="15" customHeight="1" x14ac:dyDescent="0.3">
      <c r="A20" s="108"/>
      <c r="B20" s="488"/>
      <c r="C20" s="108"/>
      <c r="D20" s="108"/>
      <c r="E20" s="108"/>
      <c r="F20" s="486">
        <v>7</v>
      </c>
      <c r="G20" s="476"/>
      <c r="H20" s="857" t="str">
        <f>+IF(I20="","",VLOOKUP(I20,'LP-Servicios'!$H$153:$J$273,3,FALSE))</f>
        <v>006001000000510</v>
      </c>
      <c r="I20" s="419" t="str">
        <f>+'Resumen-Ocultar'!J143</f>
        <v>CIRCUITO-Pileta c/Remo(DiaXU)(1-2Rigs)</v>
      </c>
      <c r="J20" s="135"/>
      <c r="K20" s="420"/>
      <c r="L20" s="535" t="str">
        <f>+IF(I20="","",CONCATENATE($E$5,"/",VLOOKUP(I20,'LP-Servicios'!$E$7:$G$127,3,FALSE)))</f>
        <v>ARS/día</v>
      </c>
      <c r="M20" s="441">
        <f>+IF(I20="","",VLOOKUP(I20,'LP-Servicios'!$E$153:$F$273,2,FALSE))</f>
        <v>247585.35</v>
      </c>
      <c r="N20" s="501">
        <f>+IF(I20="","",VLOOKUP(I20,'Resumen-Ocultar'!$D$137:$E$256,2,FALSE))</f>
        <v>96</v>
      </c>
      <c r="O20" s="459" t="str">
        <f t="shared" si="0"/>
        <v>ARS</v>
      </c>
      <c r="P20" s="440">
        <f t="shared" si="1"/>
        <v>23768193.600000001</v>
      </c>
      <c r="Q20" s="475"/>
      <c r="U20" s="108"/>
      <c r="V20" s="108"/>
      <c r="W20" s="108"/>
      <c r="X20" s="108"/>
      <c r="Y20" s="108"/>
    </row>
    <row r="21" spans="1:25" s="296" customFormat="1" ht="15" customHeight="1" x14ac:dyDescent="0.3">
      <c r="A21" s="108"/>
      <c r="B21" s="488"/>
      <c r="C21" s="108"/>
      <c r="D21" s="108"/>
      <c r="E21" s="108"/>
      <c r="F21" s="486">
        <v>8</v>
      </c>
      <c r="G21" s="476"/>
      <c r="H21" s="857" t="str">
        <f>+IF(I21="","",VLOOKUP(I21,'LP-Servicios'!$H$153:$J$273,3,FALSE))</f>
        <v>006001000000504</v>
      </c>
      <c r="I21" s="419" t="str">
        <f>+'Resumen-Ocultar'!J144</f>
        <v>CIRCUITO-Pileta preparadora(1-2Rigs)</v>
      </c>
      <c r="J21" s="135"/>
      <c r="K21" s="420"/>
      <c r="L21" s="535" t="str">
        <f>+IF(I21="","",CONCATENATE($E$5,"/",VLOOKUP(I21,'LP-Servicios'!$E$7:$G$127,3,FALSE)))</f>
        <v>ARS/día</v>
      </c>
      <c r="M21" s="441">
        <f>+IF(I21="","",VLOOKUP(I21,'LP-Servicios'!$E$153:$F$273,2,FALSE))</f>
        <v>460733.23</v>
      </c>
      <c r="N21" s="501">
        <f>+IF(I21="","",VLOOKUP(I21,'Resumen-Ocultar'!$D$137:$E$256,2,FALSE))</f>
        <v>12</v>
      </c>
      <c r="O21" s="459" t="str">
        <f t="shared" si="0"/>
        <v>ARS</v>
      </c>
      <c r="P21" s="440">
        <f t="shared" si="1"/>
        <v>5528798.7599999998</v>
      </c>
      <c r="Q21" s="475"/>
      <c r="U21" s="108"/>
      <c r="V21" s="108"/>
      <c r="W21" s="108"/>
      <c r="X21" s="108"/>
      <c r="Y21" s="108"/>
    </row>
    <row r="22" spans="1:25" s="296" customFormat="1" ht="15" customHeight="1" x14ac:dyDescent="0.3">
      <c r="A22" s="108"/>
      <c r="B22" s="488"/>
      <c r="C22" s="108"/>
      <c r="D22" s="108"/>
      <c r="E22" s="108"/>
      <c r="F22" s="486">
        <v>9</v>
      </c>
      <c r="G22" s="476"/>
      <c r="H22" s="857" t="str">
        <f>+IF(I22="","",VLOOKUP(I22,'LP-Servicios'!$H$153:$J$273,3,FALSE))</f>
        <v>006001000000508</v>
      </c>
      <c r="I22" s="419" t="str">
        <f>+'Resumen-Ocultar'!J145</f>
        <v>CIRCUITO-Tanque CaCl2 (Dia x U)(1-2Rigs)</v>
      </c>
      <c r="J22" s="135"/>
      <c r="K22" s="420"/>
      <c r="L22" s="535" t="str">
        <f>+IF(I22="","",CONCATENATE($E$5,"/",VLOOKUP(I22,'LP-Servicios'!$E$7:$G$127,3,FALSE)))</f>
        <v>ARS/día</v>
      </c>
      <c r="M22" s="441">
        <f>+IF(I22="","",VLOOKUP(I22,'LP-Servicios'!$E$153:$F$273,2,FALSE))</f>
        <v>179412.15</v>
      </c>
      <c r="N22" s="501">
        <f>+IF(I22="","",VLOOKUP(I22,'Resumen-Ocultar'!$D$137:$E$256,2,FALSE))</f>
        <v>12</v>
      </c>
      <c r="O22" s="459" t="str">
        <f t="shared" si="0"/>
        <v>ARS</v>
      </c>
      <c r="P22" s="440">
        <f>+IF(I22="","",M22*N22)</f>
        <v>2152945.7999999998</v>
      </c>
      <c r="Q22" s="475"/>
      <c r="U22" s="108"/>
      <c r="V22" s="108"/>
      <c r="W22" s="108"/>
      <c r="X22" s="108"/>
      <c r="Y22" s="108"/>
    </row>
    <row r="23" spans="1:25" s="296" customFormat="1" ht="15" customHeight="1" x14ac:dyDescent="0.3">
      <c r="A23" s="108"/>
      <c r="B23" s="488"/>
      <c r="C23" s="108"/>
      <c r="D23" s="108"/>
      <c r="E23" s="108"/>
      <c r="F23" s="486">
        <v>10</v>
      </c>
      <c r="G23" s="476"/>
      <c r="H23" s="857" t="str">
        <f>+IF(I23="","",VLOOKUP(I23,'LP-Servicios'!$H$153:$J$273,3,FALSE))</f>
        <v>006001000000374</v>
      </c>
      <c r="I23" s="419" t="str">
        <f>+'Resumen-Ocultar'!J146</f>
        <v>GENERADOR C.S-Dia opérativo+GO(1-2Rigs)</v>
      </c>
      <c r="J23" s="135"/>
      <c r="K23" s="420"/>
      <c r="L23" s="535" t="str">
        <f>+IF(I23="","",CONCATENATE($E$5,"/",VLOOKUP(I23,'LP-Servicios'!$E$7:$G$127,3,FALSE)))</f>
        <v>ARS/día</v>
      </c>
      <c r="M23" s="441">
        <f>+IF(I23="","",VLOOKUP(I23,'LP-Servicios'!$E$153:$F$273,2,FALSE))</f>
        <v>2235985.4300000002</v>
      </c>
      <c r="N23" s="501">
        <f>+IF(I23="","",VLOOKUP(I23,'Resumen-Ocultar'!$D$137:$E$256,2,FALSE))</f>
        <v>12</v>
      </c>
      <c r="O23" s="459" t="str">
        <f t="shared" si="0"/>
        <v>ARS</v>
      </c>
      <c r="P23" s="440">
        <f t="shared" si="1"/>
        <v>26831825.160000004</v>
      </c>
      <c r="Q23" s="475"/>
      <c r="U23" s="108"/>
      <c r="V23" s="108"/>
      <c r="W23" s="108"/>
      <c r="X23" s="108"/>
      <c r="Y23" s="108"/>
    </row>
    <row r="24" spans="1:25" s="296" customFormat="1" ht="15" customHeight="1" x14ac:dyDescent="0.3">
      <c r="A24" s="108"/>
      <c r="B24" s="488"/>
      <c r="C24" s="108"/>
      <c r="D24" s="108"/>
      <c r="E24" s="108"/>
      <c r="F24" s="486">
        <v>11</v>
      </c>
      <c r="G24" s="476"/>
      <c r="H24" s="857" t="str">
        <f>+IF(I24="","",VLOOKUP(I24,'LP-Servicios'!$H$153:$J$273,3,FALSE))</f>
        <v>006001000000187</v>
      </c>
      <c r="I24" s="419" t="str">
        <f>+'Resumen-Ocultar'!J147</f>
        <v>GENERADOR C.S-Stand By sin GO(1-2Rigs)</v>
      </c>
      <c r="J24" s="135"/>
      <c r="K24" s="420"/>
      <c r="L24" s="535" t="str">
        <f>+IF(I24="","",CONCATENATE($E$5,"/",VLOOKUP(I24,'LP-Servicios'!$E$7:$G$127,3,FALSE)))</f>
        <v>ARS/día</v>
      </c>
      <c r="M24" s="441">
        <f>+IF(I24="","",VLOOKUP(I24,'LP-Servicios'!$E$153:$F$273,2,FALSE))</f>
        <v>1341591.27</v>
      </c>
      <c r="N24" s="501">
        <f>+IF(I24="","",VLOOKUP(I24,'Resumen-Ocultar'!$D$137:$E$256,2,FALSE))</f>
        <v>12</v>
      </c>
      <c r="O24" s="459" t="str">
        <f t="shared" si="0"/>
        <v>ARS</v>
      </c>
      <c r="P24" s="440">
        <f t="shared" si="1"/>
        <v>16099095.24</v>
      </c>
      <c r="Q24" s="475"/>
      <c r="U24" s="108"/>
      <c r="V24" s="108"/>
      <c r="W24" s="108"/>
      <c r="X24" s="108"/>
      <c r="Y24" s="108"/>
    </row>
    <row r="25" spans="1:25" s="296" customFormat="1" ht="15" customHeight="1" x14ac:dyDescent="0.3">
      <c r="A25" s="108"/>
      <c r="B25" s="488"/>
      <c r="C25" s="108"/>
      <c r="D25" s="108"/>
      <c r="E25" s="108"/>
      <c r="F25" s="486">
        <v>12</v>
      </c>
      <c r="G25" s="476"/>
      <c r="H25" s="857" t="str">
        <f>+IF(I25="","",VLOOKUP(I25,'LP-Servicios'!$H$153:$J$273,3,FALSE))</f>
        <v>006001000000001</v>
      </c>
      <c r="I25" s="419" t="str">
        <f>+'Resumen-Ocultar'!J148</f>
        <v>PERSONAL C.S-Tecnico x Persona(1-2Rigs)</v>
      </c>
      <c r="J25" s="135"/>
      <c r="K25" s="420"/>
      <c r="L25" s="535" t="str">
        <f>+IF(I25="","",CONCATENATE($E$5,"/",VLOOKUP(I25,'LP-Servicios'!$E$7:$G$127,3,FALSE)))</f>
        <v>ARS/día</v>
      </c>
      <c r="M25" s="441">
        <f>+IF(I25="","",VLOOKUP(I25,'LP-Servicios'!$E$153:$F$273,2,FALSE))</f>
        <v>873874.42</v>
      </c>
      <c r="N25" s="501">
        <f>+IF(I25="","",VLOOKUP(I25,'Resumen-Ocultar'!$D$137:$E$256,2,FALSE))</f>
        <v>48</v>
      </c>
      <c r="O25" s="459" t="str">
        <f t="shared" si="0"/>
        <v>ARS</v>
      </c>
      <c r="P25" s="440">
        <f t="shared" si="1"/>
        <v>41945972.160000004</v>
      </c>
      <c r="Q25" s="475"/>
      <c r="U25" s="108"/>
      <c r="V25" s="108"/>
      <c r="W25" s="108"/>
      <c r="X25" s="108"/>
      <c r="Y25" s="108"/>
    </row>
    <row r="26" spans="1:25" s="296" customFormat="1" ht="15" customHeight="1" x14ac:dyDescent="0.3">
      <c r="A26" s="108"/>
      <c r="B26" s="488"/>
      <c r="C26" s="108"/>
      <c r="D26" s="108"/>
      <c r="E26" s="108"/>
      <c r="F26" s="486">
        <v>13</v>
      </c>
      <c r="G26" s="476"/>
      <c r="H26" s="857" t="str">
        <f>+IF(I26="","",VLOOKUP(I26,'LP-Servicios'!$H$153:$J$273,3,FALSE))</f>
        <v/>
      </c>
      <c r="I26" s="419" t="str">
        <f>+'Resumen-Ocultar'!J149</f>
        <v/>
      </c>
      <c r="J26" s="135"/>
      <c r="K26" s="420"/>
      <c r="L26" s="535" t="str">
        <f>+IF(I26="","",CONCATENATE($E$5,"/",VLOOKUP(I26,'LP-Servicios'!$E$7:$G$127,3,FALSE)))</f>
        <v/>
      </c>
      <c r="M26" s="441" t="str">
        <f>+IF(I26="","",VLOOKUP(I26,'LP-Servicios'!$E$153:$F$273,2,FALSE))</f>
        <v/>
      </c>
      <c r="N26" s="501" t="str">
        <f>+IF(I26="","",VLOOKUP(I26,'Resumen-Ocultar'!$D$137:$E$256,2,FALSE))</f>
        <v/>
      </c>
      <c r="O26" s="459" t="str">
        <f t="shared" si="0"/>
        <v/>
      </c>
      <c r="P26" s="440" t="str">
        <f t="shared" si="1"/>
        <v/>
      </c>
      <c r="Q26" s="475"/>
      <c r="U26" s="108"/>
      <c r="V26" s="108"/>
      <c r="W26" s="108"/>
      <c r="X26" s="108"/>
      <c r="Y26" s="108"/>
    </row>
    <row r="27" spans="1:25" s="296" customFormat="1" ht="15" customHeight="1" x14ac:dyDescent="0.3">
      <c r="A27" s="108"/>
      <c r="B27" s="488"/>
      <c r="C27" s="108"/>
      <c r="D27" s="108"/>
      <c r="E27" s="108"/>
      <c r="F27" s="486">
        <v>14</v>
      </c>
      <c r="G27" s="476"/>
      <c r="H27" s="857" t="str">
        <f>+IF(I27="","",VLOOKUP(I27,'LP-Servicios'!$H$153:$J$273,3,FALSE))</f>
        <v/>
      </c>
      <c r="I27" s="419" t="str">
        <f>+'Resumen-Ocultar'!J150</f>
        <v/>
      </c>
      <c r="J27" s="135"/>
      <c r="K27" s="420"/>
      <c r="L27" s="535" t="str">
        <f>+IF(I27="","",CONCATENATE($E$5,"/",VLOOKUP(I27,'LP-Servicios'!$E$7:$G$127,3,FALSE)))</f>
        <v/>
      </c>
      <c r="M27" s="441" t="str">
        <f>+IF(I27="","",VLOOKUP(I27,'LP-Servicios'!$E$153:$F$273,2,FALSE))</f>
        <v/>
      </c>
      <c r="N27" s="501" t="str">
        <f>+IF(I27="","",VLOOKUP(I27,'Resumen-Ocultar'!$D$137:$E$256,2,FALSE))</f>
        <v/>
      </c>
      <c r="O27" s="459" t="str">
        <f t="shared" si="0"/>
        <v/>
      </c>
      <c r="P27" s="440" t="str">
        <f t="shared" si="1"/>
        <v/>
      </c>
      <c r="Q27" s="475"/>
      <c r="U27" s="108"/>
      <c r="V27" s="108"/>
      <c r="W27" s="108"/>
      <c r="X27" s="108"/>
      <c r="Y27" s="108"/>
    </row>
    <row r="28" spans="1:25" s="296" customFormat="1" ht="15" customHeight="1" x14ac:dyDescent="0.3">
      <c r="A28" s="108"/>
      <c r="B28" s="488"/>
      <c r="C28" s="108"/>
      <c r="D28" s="108"/>
      <c r="E28" s="108"/>
      <c r="F28" s="486">
        <v>15</v>
      </c>
      <c r="G28" s="476"/>
      <c r="H28" s="857" t="str">
        <f>+IF(I28="","",VLOOKUP(I28,'LP-Servicios'!$H$153:$J$273,3,FALSE))</f>
        <v/>
      </c>
      <c r="I28" s="419" t="str">
        <f>+'Resumen-Ocultar'!J151</f>
        <v/>
      </c>
      <c r="J28" s="135"/>
      <c r="K28" s="420"/>
      <c r="L28" s="535" t="str">
        <f>+IF(I28="","",CONCATENATE($E$5,"/",VLOOKUP(I28,'LP-Servicios'!$E$7:$G$127,3,FALSE)))</f>
        <v/>
      </c>
      <c r="M28" s="441" t="str">
        <f>+IF(I28="","",VLOOKUP(I28,'LP-Servicios'!$E$153:$F$273,2,FALSE))</f>
        <v/>
      </c>
      <c r="N28" s="501" t="str">
        <f>+IF(I28="","",VLOOKUP(I28,'Resumen-Ocultar'!$D$137:$E$256,2,FALSE))</f>
        <v/>
      </c>
      <c r="O28" s="459" t="str">
        <f t="shared" si="0"/>
        <v/>
      </c>
      <c r="P28" s="440" t="str">
        <f t="shared" si="1"/>
        <v/>
      </c>
      <c r="Q28" s="475"/>
      <c r="U28" s="108"/>
      <c r="V28" s="108"/>
      <c r="W28" s="108"/>
      <c r="X28" s="108"/>
      <c r="Y28" s="108"/>
    </row>
    <row r="29" spans="1:25" s="296" customFormat="1" ht="15" customHeight="1" x14ac:dyDescent="0.3">
      <c r="A29" s="108"/>
      <c r="B29" s="488"/>
      <c r="C29" s="108"/>
      <c r="D29" s="108"/>
      <c r="E29" s="108"/>
      <c r="F29" s="486">
        <v>16</v>
      </c>
      <c r="G29" s="476"/>
      <c r="H29" s="857" t="str">
        <f>+IF(I29="","",VLOOKUP(I29,'LP-Servicios'!$H$153:$J$273,3,FALSE))</f>
        <v/>
      </c>
      <c r="I29" s="419" t="str">
        <f>+'Resumen-Ocultar'!J152</f>
        <v/>
      </c>
      <c r="J29" s="135"/>
      <c r="K29" s="420"/>
      <c r="L29" s="535" t="str">
        <f>+IF(I29="","",CONCATENATE($E$5,"/",VLOOKUP(I29,'LP-Servicios'!$E$7:$G$127,3,FALSE)))</f>
        <v/>
      </c>
      <c r="M29" s="441" t="str">
        <f>+IF(I29="","",VLOOKUP(I29,'LP-Servicios'!$E$153:$F$273,2,FALSE))</f>
        <v/>
      </c>
      <c r="N29" s="501" t="str">
        <f>+IF(I29="","",VLOOKUP(I29,'Resumen-Ocultar'!$D$137:$E$256,2,FALSE))</f>
        <v/>
      </c>
      <c r="O29" s="459" t="str">
        <f t="shared" si="0"/>
        <v/>
      </c>
      <c r="P29" s="440" t="str">
        <f t="shared" si="1"/>
        <v/>
      </c>
      <c r="Q29" s="475"/>
      <c r="U29" s="108"/>
      <c r="V29" s="108"/>
      <c r="W29" s="108"/>
      <c r="X29" s="108"/>
      <c r="Y29" s="108"/>
    </row>
    <row r="30" spans="1:25" s="296" customFormat="1" ht="15" customHeight="1" x14ac:dyDescent="0.3">
      <c r="A30" s="108"/>
      <c r="B30" s="488"/>
      <c r="C30" s="108"/>
      <c r="D30" s="108"/>
      <c r="E30" s="108"/>
      <c r="F30" s="486">
        <v>17</v>
      </c>
      <c r="G30" s="476"/>
      <c r="H30" s="857" t="str">
        <f>+IF(I30="","",VLOOKUP(I30,'LP-Servicios'!$H$153:$J$273,3,FALSE))</f>
        <v/>
      </c>
      <c r="I30" s="419" t="str">
        <f>+'Resumen-Ocultar'!J153</f>
        <v/>
      </c>
      <c r="J30" s="135"/>
      <c r="K30" s="420"/>
      <c r="L30" s="535" t="str">
        <f>+IF(I30="","",CONCATENATE($E$5,"/",VLOOKUP(I30,'LP-Servicios'!$E$7:$G$127,3,FALSE)))</f>
        <v/>
      </c>
      <c r="M30" s="441" t="str">
        <f>+IF(I30="","",VLOOKUP(I30,'LP-Servicios'!$E$153:$F$273,2,FALSE))</f>
        <v/>
      </c>
      <c r="N30" s="501" t="str">
        <f>+IF(I30="","",VLOOKUP(I30,'Resumen-Ocultar'!$D$137:$E$256,2,FALSE))</f>
        <v/>
      </c>
      <c r="O30" s="459" t="str">
        <f t="shared" si="0"/>
        <v/>
      </c>
      <c r="P30" s="440" t="str">
        <f t="shared" si="1"/>
        <v/>
      </c>
      <c r="Q30" s="475"/>
      <c r="U30" s="108"/>
      <c r="V30" s="108"/>
      <c r="W30" s="108"/>
      <c r="X30" s="108"/>
      <c r="Y30" s="108"/>
    </row>
    <row r="31" spans="1:25" s="296" customFormat="1" ht="15" customHeight="1" x14ac:dyDescent="0.3">
      <c r="A31" s="108"/>
      <c r="B31" s="488"/>
      <c r="C31" s="108"/>
      <c r="D31" s="108"/>
      <c r="E31" s="108"/>
      <c r="F31" s="486">
        <v>18</v>
      </c>
      <c r="G31" s="476"/>
      <c r="H31" s="857" t="str">
        <f>+IF(I31="","",VLOOKUP(I31,'LP-Servicios'!$H$153:$J$273,3,FALSE))</f>
        <v/>
      </c>
      <c r="I31" s="419" t="str">
        <f>+'Resumen-Ocultar'!J154</f>
        <v/>
      </c>
      <c r="J31" s="135"/>
      <c r="K31" s="420"/>
      <c r="L31" s="535" t="str">
        <f>+IF(I31="","",CONCATENATE($E$5,"/",VLOOKUP(I31,'LP-Servicios'!$E$7:$G$127,3,FALSE)))</f>
        <v/>
      </c>
      <c r="M31" s="441" t="str">
        <f>+IF(I31="","",VLOOKUP(I31,'LP-Servicios'!$E$153:$F$273,2,FALSE))</f>
        <v/>
      </c>
      <c r="N31" s="501" t="str">
        <f>+IF(I31="","",VLOOKUP(I31,'Resumen-Ocultar'!$D$137:$E$256,2,FALSE))</f>
        <v/>
      </c>
      <c r="O31" s="442" t="str">
        <f t="shared" si="0"/>
        <v/>
      </c>
      <c r="P31" s="440" t="str">
        <f t="shared" si="1"/>
        <v/>
      </c>
      <c r="Q31" s="475"/>
      <c r="U31" s="108"/>
      <c r="V31" s="108"/>
      <c r="W31" s="108"/>
      <c r="X31" s="108"/>
      <c r="Y31" s="108"/>
    </row>
    <row r="32" spans="1:25" s="296" customFormat="1" ht="15" customHeight="1" x14ac:dyDescent="0.3">
      <c r="A32" s="108"/>
      <c r="B32" s="488"/>
      <c r="C32" s="108"/>
      <c r="D32" s="108"/>
      <c r="E32" s="108"/>
      <c r="F32" s="486">
        <v>19</v>
      </c>
      <c r="G32" s="476"/>
      <c r="H32" s="857" t="str">
        <f>+IF(I32="","",VLOOKUP(I32,'LP-Servicios'!$H$153:$J$273,3,FALSE))</f>
        <v/>
      </c>
      <c r="I32" s="419" t="str">
        <f>+'Resumen-Ocultar'!J155</f>
        <v/>
      </c>
      <c r="J32" s="135"/>
      <c r="K32" s="420"/>
      <c r="L32" s="535" t="str">
        <f>+IF(I32="","",CONCATENATE($E$5,"/",VLOOKUP(I32,'LP-Servicios'!$E$7:$G$127,3,FALSE)))</f>
        <v/>
      </c>
      <c r="M32" s="441" t="str">
        <f>+IF(I32="","",VLOOKUP(I32,'LP-Servicios'!$E$153:$F$273,2,FALSE))</f>
        <v/>
      </c>
      <c r="N32" s="501" t="str">
        <f>+IF(I32="","",VLOOKUP(I32,'Resumen-Ocultar'!$D$137:$E$256,2,FALSE))</f>
        <v/>
      </c>
      <c r="O32" s="442" t="str">
        <f t="shared" si="0"/>
        <v/>
      </c>
      <c r="P32" s="440" t="str">
        <f t="shared" si="1"/>
        <v/>
      </c>
      <c r="Q32" s="475"/>
      <c r="U32" s="108"/>
      <c r="V32" s="108"/>
      <c r="W32" s="108"/>
      <c r="X32" s="108"/>
      <c r="Y32" s="108"/>
    </row>
    <row r="33" spans="1:25" s="296" customFormat="1" ht="15" customHeight="1" x14ac:dyDescent="0.3">
      <c r="A33" s="108"/>
      <c r="B33" s="488"/>
      <c r="C33" s="108"/>
      <c r="D33" s="108"/>
      <c r="E33" s="108"/>
      <c r="F33" s="486">
        <v>20</v>
      </c>
      <c r="G33" s="476"/>
      <c r="H33" s="857" t="str">
        <f>+IF(I33="","",VLOOKUP(I33,'LP-Servicios'!$H$153:$J$273,3,FALSE))</f>
        <v/>
      </c>
      <c r="I33" s="419" t="str">
        <f>+'Resumen-Ocultar'!J156</f>
        <v/>
      </c>
      <c r="J33" s="135"/>
      <c r="K33" s="420"/>
      <c r="L33" s="535" t="str">
        <f>+IF(I33="","",CONCATENATE($E$5,"/",VLOOKUP(I33,'LP-Servicios'!$E$7:$G$127,3,FALSE)))</f>
        <v/>
      </c>
      <c r="M33" s="441" t="str">
        <f>+IF(I33="","",VLOOKUP(I33,'LP-Servicios'!$E$153:$F$273,2,FALSE))</f>
        <v/>
      </c>
      <c r="N33" s="501" t="str">
        <f>+IF(I33="","",VLOOKUP(I33,'Resumen-Ocultar'!$D$137:$E$256,2,FALSE))</f>
        <v/>
      </c>
      <c r="O33" s="442" t="str">
        <f t="shared" si="0"/>
        <v/>
      </c>
      <c r="P33" s="440" t="str">
        <f t="shared" si="1"/>
        <v/>
      </c>
      <c r="Q33" s="475"/>
      <c r="U33" s="108"/>
      <c r="V33" s="108"/>
      <c r="W33" s="108"/>
      <c r="X33" s="108"/>
      <c r="Y33" s="108"/>
    </row>
    <row r="34" spans="1:25" s="296" customFormat="1" ht="15" customHeight="1" x14ac:dyDescent="0.3">
      <c r="A34" s="108"/>
      <c r="B34" s="488"/>
      <c r="C34" s="108"/>
      <c r="D34" s="108"/>
      <c r="E34" s="108"/>
      <c r="F34" s="486">
        <v>21</v>
      </c>
      <c r="G34" s="476"/>
      <c r="H34" s="857" t="str">
        <f>+IF(I34="","",VLOOKUP(I34,'LP-Servicios'!$H$153:$J$273,3,FALSE))</f>
        <v/>
      </c>
      <c r="I34" s="419" t="str">
        <f>+'Resumen-Ocultar'!J157</f>
        <v/>
      </c>
      <c r="J34" s="135"/>
      <c r="K34" s="420"/>
      <c r="L34" s="535" t="str">
        <f>+IF(I34="","",CONCATENATE($E$5,"/",VLOOKUP(I34,'LP-Servicios'!$E$7:$G$127,3,FALSE)))</f>
        <v/>
      </c>
      <c r="M34" s="441" t="str">
        <f>+IF(I34="","",VLOOKUP(I34,'LP-Servicios'!$E$153:$F$273,2,FALSE))</f>
        <v/>
      </c>
      <c r="N34" s="501" t="str">
        <f>+IF(I34="","",VLOOKUP(I34,'Resumen-Ocultar'!$D$137:$E$256,2,FALSE))</f>
        <v/>
      </c>
      <c r="O34" s="442" t="str">
        <f t="shared" si="0"/>
        <v/>
      </c>
      <c r="P34" s="440" t="str">
        <f t="shared" si="1"/>
        <v/>
      </c>
      <c r="Q34" s="475"/>
      <c r="U34" s="108"/>
      <c r="V34" s="108"/>
      <c r="W34" s="108"/>
      <c r="X34" s="108"/>
      <c r="Y34" s="108"/>
    </row>
    <row r="35" spans="1:25" s="296" customFormat="1" ht="15" customHeight="1" x14ac:dyDescent="0.3">
      <c r="A35" s="108"/>
      <c r="B35" s="488"/>
      <c r="C35" s="108"/>
      <c r="D35" s="108"/>
      <c r="E35" s="108"/>
      <c r="F35" s="486">
        <v>22</v>
      </c>
      <c r="G35" s="476"/>
      <c r="H35" s="857" t="str">
        <f>+IF(I35="","",VLOOKUP(I35,'LP-Servicios'!$H$153:$J$273,3,FALSE))</f>
        <v/>
      </c>
      <c r="I35" s="419" t="str">
        <f>+'Resumen-Ocultar'!J158</f>
        <v/>
      </c>
      <c r="J35" s="135"/>
      <c r="K35" s="420"/>
      <c r="L35" s="535" t="str">
        <f>+IF(I35="","",CONCATENATE($E$5,"/",VLOOKUP(I35,'LP-Servicios'!$E$7:$G$127,3,FALSE)))</f>
        <v/>
      </c>
      <c r="M35" s="441" t="str">
        <f>+IF(I35="","",VLOOKUP(I35,'LP-Servicios'!$E$153:$F$273,2,FALSE))</f>
        <v/>
      </c>
      <c r="N35" s="501" t="str">
        <f>+IF(I35="","",VLOOKUP(I35,'Resumen-Ocultar'!$D$137:$E$256,2,FALSE))</f>
        <v/>
      </c>
      <c r="O35" s="442" t="str">
        <f t="shared" si="0"/>
        <v/>
      </c>
      <c r="P35" s="440" t="str">
        <f t="shared" si="1"/>
        <v/>
      </c>
      <c r="Q35" s="475"/>
      <c r="U35" s="108"/>
      <c r="V35" s="108"/>
      <c r="W35" s="108"/>
      <c r="X35" s="108"/>
      <c r="Y35" s="108"/>
    </row>
    <row r="36" spans="1:25" s="296" customFormat="1" ht="15" customHeight="1" x14ac:dyDescent="0.3">
      <c r="A36" s="108"/>
      <c r="B36" s="488"/>
      <c r="C36" s="108"/>
      <c r="D36" s="108"/>
      <c r="E36" s="108"/>
      <c r="F36" s="486">
        <v>23</v>
      </c>
      <c r="G36" s="476"/>
      <c r="H36" s="857" t="str">
        <f>+IF(I36="","",VLOOKUP(I36,'LP-Servicios'!$H$153:$J$273,3,FALSE))</f>
        <v/>
      </c>
      <c r="I36" s="419" t="str">
        <f>+'Resumen-Ocultar'!J159</f>
        <v/>
      </c>
      <c r="J36" s="135"/>
      <c r="K36" s="420"/>
      <c r="L36" s="535" t="str">
        <f>+IF(I36="","",CONCATENATE($E$5,"/",VLOOKUP(I36,'LP-Servicios'!$E$7:$G$127,3,FALSE)))</f>
        <v/>
      </c>
      <c r="M36" s="441" t="str">
        <f>+IF(I36="","",VLOOKUP(I36,'LP-Servicios'!$E$153:$F$273,2,FALSE))</f>
        <v/>
      </c>
      <c r="N36" s="501" t="str">
        <f>+IF(I36="","",VLOOKUP(I36,'Resumen-Ocultar'!$D$137:$E$256,2,FALSE))</f>
        <v/>
      </c>
      <c r="O36" s="442" t="str">
        <f t="shared" si="0"/>
        <v/>
      </c>
      <c r="P36" s="440" t="str">
        <f t="shared" si="1"/>
        <v/>
      </c>
      <c r="Q36" s="475"/>
      <c r="U36" s="108"/>
      <c r="V36" s="108"/>
      <c r="W36" s="108"/>
      <c r="X36" s="108"/>
      <c r="Y36" s="108"/>
    </row>
    <row r="37" spans="1:25" s="296" customFormat="1" ht="15" customHeight="1" x14ac:dyDescent="0.3">
      <c r="A37" s="108"/>
      <c r="B37" s="488"/>
      <c r="C37" s="108"/>
      <c r="D37" s="108"/>
      <c r="E37" s="108"/>
      <c r="F37" s="486">
        <v>24</v>
      </c>
      <c r="G37" s="476"/>
      <c r="H37" s="857" t="str">
        <f>+IF(I37="","",VLOOKUP(I37,'LP-Servicios'!$H$153:$J$273,3,FALSE))</f>
        <v/>
      </c>
      <c r="I37" s="419" t="str">
        <f>+'Resumen-Ocultar'!J160</f>
        <v/>
      </c>
      <c r="J37" s="135"/>
      <c r="K37" s="420"/>
      <c r="L37" s="535" t="str">
        <f>+IF(I37="","",CONCATENATE($E$5,"/",VLOOKUP(I37,'LP-Servicios'!$E$7:$G$127,3,FALSE)))</f>
        <v/>
      </c>
      <c r="M37" s="441" t="str">
        <f>+IF(I37="","",VLOOKUP(I37,'LP-Servicios'!$E$153:$F$273,2,FALSE))</f>
        <v/>
      </c>
      <c r="N37" s="501" t="str">
        <f>+IF(I37="","",VLOOKUP(I37,'Resumen-Ocultar'!$D$137:$E$256,2,FALSE))</f>
        <v/>
      </c>
      <c r="O37" s="442" t="str">
        <f t="shared" si="0"/>
        <v/>
      </c>
      <c r="P37" s="440" t="str">
        <f t="shared" si="1"/>
        <v/>
      </c>
      <c r="Q37" s="475"/>
      <c r="U37" s="108"/>
      <c r="V37" s="108"/>
      <c r="W37" s="108"/>
      <c r="X37" s="108"/>
      <c r="Y37" s="108"/>
    </row>
    <row r="38" spans="1:25" s="296" customFormat="1" ht="15" customHeight="1" x14ac:dyDescent="0.3">
      <c r="A38" s="108"/>
      <c r="B38" s="488"/>
      <c r="C38" s="108"/>
      <c r="D38" s="108"/>
      <c r="E38" s="108"/>
      <c r="F38" s="486">
        <v>25</v>
      </c>
      <c r="G38" s="476"/>
      <c r="H38" s="857" t="str">
        <f>+IF(I38="","",VLOOKUP(I38,'LP-Servicios'!$H$153:$J$273,3,FALSE))</f>
        <v/>
      </c>
      <c r="I38" s="419" t="str">
        <f>+'Resumen-Ocultar'!J161</f>
        <v/>
      </c>
      <c r="J38" s="135"/>
      <c r="K38" s="420"/>
      <c r="L38" s="535" t="str">
        <f>+IF(I38="","",CONCATENATE($E$5,"/",VLOOKUP(I38,'LP-Servicios'!$E$7:$G$127,3,FALSE)))</f>
        <v/>
      </c>
      <c r="M38" s="441" t="str">
        <f>+IF(I38="","",VLOOKUP(I38,'LP-Servicios'!$E$153:$F$273,2,FALSE))</f>
        <v/>
      </c>
      <c r="N38" s="501" t="str">
        <f>+IF(I38="","",VLOOKUP(I38,'Resumen-Ocultar'!$D$137:$E$256,2,FALSE))</f>
        <v/>
      </c>
      <c r="O38" s="442" t="str">
        <f t="shared" si="0"/>
        <v/>
      </c>
      <c r="P38" s="440" t="str">
        <f t="shared" si="1"/>
        <v/>
      </c>
      <c r="Q38" s="475"/>
      <c r="U38" s="108"/>
      <c r="V38" s="108"/>
      <c r="W38" s="108"/>
      <c r="X38" s="108"/>
      <c r="Y38" s="108"/>
    </row>
    <row r="39" spans="1:25" s="296" customFormat="1" ht="15" customHeight="1" x14ac:dyDescent="0.3">
      <c r="A39" s="108"/>
      <c r="B39" s="488"/>
      <c r="C39" s="108"/>
      <c r="D39" s="108"/>
      <c r="E39" s="108"/>
      <c r="F39" s="486">
        <v>26</v>
      </c>
      <c r="G39" s="476"/>
      <c r="H39" s="857" t="str">
        <f>+IF(I39="","",VLOOKUP(I39,'LP-Servicios'!$H$153:$J$273,3,FALSE))</f>
        <v/>
      </c>
      <c r="I39" s="419" t="str">
        <f>+'Resumen-Ocultar'!J162</f>
        <v/>
      </c>
      <c r="J39" s="135"/>
      <c r="K39" s="420"/>
      <c r="L39" s="535" t="str">
        <f>+IF(I39="","",CONCATENATE($E$5,"/",VLOOKUP(I39,'LP-Servicios'!$E$7:$G$127,3,FALSE)))</f>
        <v/>
      </c>
      <c r="M39" s="441" t="str">
        <f>+IF(I39="","",VLOOKUP(I39,'LP-Servicios'!$E$153:$F$273,2,FALSE))</f>
        <v/>
      </c>
      <c r="N39" s="501" t="str">
        <f>+IF(I39="","",VLOOKUP(I39,'Resumen-Ocultar'!$D$137:$E$256,2,FALSE))</f>
        <v/>
      </c>
      <c r="O39" s="442" t="str">
        <f t="shared" si="0"/>
        <v/>
      </c>
      <c r="P39" s="440" t="str">
        <f t="shared" si="1"/>
        <v/>
      </c>
      <c r="Q39" s="475"/>
      <c r="U39" s="108"/>
      <c r="V39" s="108"/>
      <c r="W39" s="108"/>
      <c r="X39" s="108"/>
      <c r="Y39" s="108"/>
    </row>
    <row r="40" spans="1:25" s="296" customFormat="1" ht="15" customHeight="1" x14ac:dyDescent="0.3">
      <c r="A40" s="108"/>
      <c r="B40" s="488"/>
      <c r="C40" s="108"/>
      <c r="D40" s="108"/>
      <c r="E40" s="108"/>
      <c r="F40" s="486">
        <v>27</v>
      </c>
      <c r="G40" s="476"/>
      <c r="H40" s="857" t="str">
        <f>+IF(I40="","",VLOOKUP(I40,'LP-Servicios'!$H$153:$J$273,3,FALSE))</f>
        <v/>
      </c>
      <c r="I40" s="419" t="str">
        <f>+'Resumen-Ocultar'!J163</f>
        <v/>
      </c>
      <c r="J40" s="135"/>
      <c r="K40" s="420"/>
      <c r="L40" s="535" t="str">
        <f>+IF(I40="","",CONCATENATE($E$5,"/",VLOOKUP(I40,'LP-Servicios'!$E$7:$G$127,3,FALSE)))</f>
        <v/>
      </c>
      <c r="M40" s="441" t="str">
        <f>+IF(I40="","",VLOOKUP(I40,'LP-Servicios'!$E$153:$F$273,2,FALSE))</f>
        <v/>
      </c>
      <c r="N40" s="501" t="str">
        <f>+IF(I40="","",VLOOKUP(I40,'Resumen-Ocultar'!$D$137:$E$256,2,FALSE))</f>
        <v/>
      </c>
      <c r="O40" s="442" t="str">
        <f t="shared" si="0"/>
        <v/>
      </c>
      <c r="P40" s="440" t="str">
        <f t="shared" si="1"/>
        <v/>
      </c>
      <c r="Q40" s="475"/>
      <c r="U40" s="108"/>
      <c r="V40" s="108"/>
      <c r="W40" s="108"/>
      <c r="X40" s="108"/>
      <c r="Y40" s="108"/>
    </row>
    <row r="41" spans="1:25" s="296" customFormat="1" ht="15" customHeight="1" x14ac:dyDescent="0.3">
      <c r="A41" s="108"/>
      <c r="B41" s="488"/>
      <c r="C41" s="108"/>
      <c r="D41" s="108"/>
      <c r="E41" s="108"/>
      <c r="F41" s="486">
        <v>28</v>
      </c>
      <c r="G41" s="476"/>
      <c r="H41" s="857" t="str">
        <f>+IF(I41="","",VLOOKUP(I41,'LP-Servicios'!$H$153:$J$273,3,FALSE))</f>
        <v/>
      </c>
      <c r="I41" s="419" t="str">
        <f>+'Resumen-Ocultar'!J164</f>
        <v/>
      </c>
      <c r="J41" s="135"/>
      <c r="K41" s="420"/>
      <c r="L41" s="535" t="str">
        <f>+IF(I41="","",CONCATENATE($E$5,"/",VLOOKUP(I41,'LP-Servicios'!$E$7:$G$127,3,FALSE)))</f>
        <v/>
      </c>
      <c r="M41" s="441" t="str">
        <f>+IF(I41="","",VLOOKUP(I41,'LP-Servicios'!$E$153:$F$273,2,FALSE))</f>
        <v/>
      </c>
      <c r="N41" s="501" t="str">
        <f>+IF(I41="","",VLOOKUP(I41,'Resumen-Ocultar'!$D$137:$E$256,2,FALSE))</f>
        <v/>
      </c>
      <c r="O41" s="442" t="str">
        <f t="shared" si="0"/>
        <v/>
      </c>
      <c r="P41" s="440" t="str">
        <f t="shared" si="1"/>
        <v/>
      </c>
      <c r="Q41" s="475"/>
      <c r="U41" s="108"/>
      <c r="V41" s="108"/>
      <c r="W41" s="108"/>
      <c r="X41" s="108"/>
      <c r="Y41" s="108"/>
    </row>
    <row r="42" spans="1:25" s="296" customFormat="1" ht="15" customHeight="1" x14ac:dyDescent="0.3">
      <c r="A42" s="108"/>
      <c r="B42" s="488"/>
      <c r="C42" s="108"/>
      <c r="D42" s="108"/>
      <c r="E42" s="108"/>
      <c r="F42" s="486">
        <v>29</v>
      </c>
      <c r="G42" s="476"/>
      <c r="H42" s="857" t="str">
        <f>+IF(I42="","",VLOOKUP(I42,'LP-Servicios'!$H$153:$J$273,3,FALSE))</f>
        <v/>
      </c>
      <c r="I42" s="419" t="str">
        <f>+'Resumen-Ocultar'!J165</f>
        <v/>
      </c>
      <c r="J42" s="135"/>
      <c r="K42" s="420"/>
      <c r="L42" s="535" t="str">
        <f>+IF(I42="","",CONCATENATE($E$5,"/",VLOOKUP(I42,'LP-Servicios'!$E$7:$G$127,3,FALSE)))</f>
        <v/>
      </c>
      <c r="M42" s="441" t="str">
        <f>+IF(I42="","",VLOOKUP(I42,'LP-Servicios'!$E$153:$F$273,2,FALSE))</f>
        <v/>
      </c>
      <c r="N42" s="501" t="str">
        <f>+IF(I42="","",VLOOKUP(I42,'Resumen-Ocultar'!$D$137:$E$256,2,FALSE))</f>
        <v/>
      </c>
      <c r="O42" s="442" t="str">
        <f t="shared" si="0"/>
        <v/>
      </c>
      <c r="P42" s="440" t="str">
        <f t="shared" si="1"/>
        <v/>
      </c>
      <c r="Q42" s="475"/>
      <c r="U42" s="108"/>
      <c r="V42" s="108"/>
      <c r="W42" s="108"/>
      <c r="X42" s="108"/>
      <c r="Y42" s="108"/>
    </row>
    <row r="43" spans="1:25" s="296" customFormat="1" ht="15" customHeight="1" x14ac:dyDescent="0.3">
      <c r="A43" s="108"/>
      <c r="B43" s="488"/>
      <c r="C43" s="108"/>
      <c r="D43" s="108"/>
      <c r="E43" s="108"/>
      <c r="F43" s="486">
        <v>30</v>
      </c>
      <c r="G43" s="476"/>
      <c r="H43" s="857" t="str">
        <f>+IF(I43="","",VLOOKUP(I43,'LP-Servicios'!$H$153:$J$273,3,FALSE))</f>
        <v/>
      </c>
      <c r="I43" s="419" t="str">
        <f>+'Resumen-Ocultar'!J166</f>
        <v/>
      </c>
      <c r="J43" s="135"/>
      <c r="K43" s="420"/>
      <c r="L43" s="535" t="str">
        <f>+IF(I43="","",CONCATENATE($E$5,"/",VLOOKUP(I43,'LP-Servicios'!$E$7:$G$127,3,FALSE)))</f>
        <v/>
      </c>
      <c r="M43" s="441" t="str">
        <f>+IF(I43="","",VLOOKUP(I43,'LP-Servicios'!$E$153:$F$273,2,FALSE))</f>
        <v/>
      </c>
      <c r="N43" s="501" t="str">
        <f>+IF(I43="","",VLOOKUP(I43,'Resumen-Ocultar'!$D$137:$E$256,2,FALSE))</f>
        <v/>
      </c>
      <c r="O43" s="442" t="str">
        <f t="shared" si="0"/>
        <v/>
      </c>
      <c r="P43" s="440" t="str">
        <f t="shared" si="1"/>
        <v/>
      </c>
      <c r="Q43" s="475"/>
      <c r="U43" s="108"/>
      <c r="V43" s="108"/>
      <c r="W43" s="108"/>
      <c r="X43" s="108"/>
      <c r="Y43" s="108"/>
    </row>
    <row r="44" spans="1:25" s="296" customFormat="1" ht="15" customHeight="1" x14ac:dyDescent="0.3">
      <c r="A44" s="108"/>
      <c r="B44" s="488"/>
      <c r="C44" s="108"/>
      <c r="D44" s="108"/>
      <c r="E44" s="108"/>
      <c r="F44" s="486">
        <v>31</v>
      </c>
      <c r="G44" s="476"/>
      <c r="H44" s="857" t="str">
        <f>+IF(I44="","",VLOOKUP(I44,'LP-Servicios'!$H$153:$J$273,3,FALSE))</f>
        <v/>
      </c>
      <c r="I44" s="419" t="str">
        <f>+'Resumen-Ocultar'!J167</f>
        <v/>
      </c>
      <c r="J44" s="135"/>
      <c r="K44" s="420"/>
      <c r="L44" s="535" t="str">
        <f>+IF(I44="","",CONCATENATE($E$5,"/",VLOOKUP(I44,'LP-Servicios'!$E$7:$G$127,3,FALSE)))</f>
        <v/>
      </c>
      <c r="M44" s="441" t="str">
        <f>+IF(I44="","",VLOOKUP(I44,'LP-Servicios'!$E$153:$F$273,2,FALSE))</f>
        <v/>
      </c>
      <c r="N44" s="501" t="str">
        <f>+IF(I44="","",VLOOKUP(I44,'Resumen-Ocultar'!$D$137:$E$256,2,FALSE))</f>
        <v/>
      </c>
      <c r="O44" s="442" t="str">
        <f t="shared" si="0"/>
        <v/>
      </c>
      <c r="P44" s="440" t="str">
        <f t="shared" si="1"/>
        <v/>
      </c>
      <c r="Q44" s="475"/>
      <c r="U44" s="108"/>
      <c r="V44" s="108"/>
      <c r="W44" s="108"/>
      <c r="X44" s="108"/>
      <c r="Y44" s="108"/>
    </row>
    <row r="45" spans="1:25" s="296" customFormat="1" ht="15" customHeight="1" x14ac:dyDescent="0.3">
      <c r="A45" s="108"/>
      <c r="B45" s="488"/>
      <c r="C45" s="108"/>
      <c r="D45" s="108"/>
      <c r="E45" s="108"/>
      <c r="F45" s="486">
        <v>32</v>
      </c>
      <c r="G45" s="476"/>
      <c r="H45" s="857" t="str">
        <f>+IF(I45="","",VLOOKUP(I45,'LP-Servicios'!$H$153:$J$273,3,FALSE))</f>
        <v/>
      </c>
      <c r="I45" s="419" t="str">
        <f>+'Resumen-Ocultar'!J168</f>
        <v/>
      </c>
      <c r="J45" s="135"/>
      <c r="K45" s="420"/>
      <c r="L45" s="535" t="str">
        <f>+IF(I45="","",CONCATENATE($E$5,"/",VLOOKUP(I45,'LP-Servicios'!$E$7:$G$127,3,FALSE)))</f>
        <v/>
      </c>
      <c r="M45" s="441" t="str">
        <f>+IF(I45="","",VLOOKUP(I45,'LP-Servicios'!$E$153:$F$273,2,FALSE))</f>
        <v/>
      </c>
      <c r="N45" s="501" t="str">
        <f>+IF(I45="","",VLOOKUP(I45,'Resumen-Ocultar'!$D$137:$E$256,2,FALSE))</f>
        <v/>
      </c>
      <c r="O45" s="442" t="str">
        <f t="shared" si="0"/>
        <v/>
      </c>
      <c r="P45" s="440" t="str">
        <f t="shared" si="1"/>
        <v/>
      </c>
      <c r="Q45" s="475"/>
      <c r="U45" s="108"/>
      <c r="V45" s="108"/>
      <c r="W45" s="108"/>
      <c r="X45" s="108"/>
      <c r="Y45" s="108"/>
    </row>
    <row r="46" spans="1:25" s="296" customFormat="1" ht="15" customHeight="1" x14ac:dyDescent="0.3">
      <c r="A46" s="108"/>
      <c r="B46" s="488"/>
      <c r="C46" s="108"/>
      <c r="D46" s="108"/>
      <c r="E46" s="108"/>
      <c r="F46" s="486">
        <v>33</v>
      </c>
      <c r="G46" s="476"/>
      <c r="H46" s="857" t="str">
        <f>+IF(I46="","",VLOOKUP(I46,'LP-Servicios'!$H$153:$J$273,3,FALSE))</f>
        <v/>
      </c>
      <c r="I46" s="419" t="str">
        <f>+'Resumen-Ocultar'!J169</f>
        <v/>
      </c>
      <c r="J46" s="135"/>
      <c r="K46" s="420"/>
      <c r="L46" s="535" t="str">
        <f>+IF(I46="","",CONCATENATE($E$5,"/",VLOOKUP(I46,'LP-Servicios'!$E$7:$G$127,3,FALSE)))</f>
        <v/>
      </c>
      <c r="M46" s="441" t="str">
        <f>+IF(I46="","",VLOOKUP(I46,'LP-Servicios'!$E$153:$F$273,2,FALSE))</f>
        <v/>
      </c>
      <c r="N46" s="501" t="str">
        <f>+IF(I46="","",VLOOKUP(I46,'Resumen-Ocultar'!$D$137:$E$256,2,FALSE))</f>
        <v/>
      </c>
      <c r="O46" s="442" t="str">
        <f t="shared" si="0"/>
        <v/>
      </c>
      <c r="P46" s="440" t="str">
        <f t="shared" si="1"/>
        <v/>
      </c>
      <c r="Q46" s="475"/>
      <c r="U46" s="108"/>
      <c r="V46" s="108"/>
      <c r="W46" s="108"/>
      <c r="X46" s="108"/>
      <c r="Y46" s="108"/>
    </row>
    <row r="47" spans="1:25" s="296" customFormat="1" ht="15" customHeight="1" x14ac:dyDescent="0.3">
      <c r="A47" s="108"/>
      <c r="B47" s="488"/>
      <c r="C47" s="108"/>
      <c r="D47" s="108"/>
      <c r="E47" s="108"/>
      <c r="F47" s="486">
        <v>34</v>
      </c>
      <c r="G47" s="476"/>
      <c r="H47" s="857" t="str">
        <f>+IF(I47="","",VLOOKUP(I47,'LP-Servicios'!$H$153:$J$273,3,FALSE))</f>
        <v/>
      </c>
      <c r="I47" s="419" t="str">
        <f>+'Resumen-Ocultar'!J170</f>
        <v/>
      </c>
      <c r="J47" s="135"/>
      <c r="K47" s="420"/>
      <c r="L47" s="535" t="str">
        <f>+IF(I47="","",CONCATENATE($E$5,"/",VLOOKUP(I47,'LP-Servicios'!$E$7:$G$127,3,FALSE)))</f>
        <v/>
      </c>
      <c r="M47" s="441" t="str">
        <f>+IF(I47="","",VLOOKUP(I47,'LP-Servicios'!$E$153:$F$273,2,FALSE))</f>
        <v/>
      </c>
      <c r="N47" s="501" t="str">
        <f>+IF(I47="","",VLOOKUP(I47,'Resumen-Ocultar'!$D$137:$E$256,2,FALSE))</f>
        <v/>
      </c>
      <c r="O47" s="442" t="str">
        <f t="shared" si="0"/>
        <v/>
      </c>
      <c r="P47" s="440" t="str">
        <f t="shared" si="1"/>
        <v/>
      </c>
      <c r="Q47" s="475"/>
      <c r="U47" s="108"/>
      <c r="V47" s="108"/>
      <c r="W47" s="108"/>
      <c r="X47" s="108"/>
      <c r="Y47" s="108"/>
    </row>
    <row r="48" spans="1:25" s="296" customFormat="1" ht="15" customHeight="1" x14ac:dyDescent="0.3">
      <c r="A48" s="108"/>
      <c r="B48" s="488"/>
      <c r="C48" s="108"/>
      <c r="D48" s="108"/>
      <c r="E48" s="108"/>
      <c r="F48" s="486">
        <v>35</v>
      </c>
      <c r="G48" s="476"/>
      <c r="H48" s="857" t="str">
        <f>+IF(I48="","",VLOOKUP(I48,'LP-Servicios'!$H$153:$J$273,3,FALSE))</f>
        <v/>
      </c>
      <c r="I48" s="419" t="str">
        <f>+'Resumen-Ocultar'!J171</f>
        <v/>
      </c>
      <c r="J48" s="135"/>
      <c r="K48" s="420"/>
      <c r="L48" s="535" t="str">
        <f>+IF(I48="","",CONCATENATE($E$5,"/",VLOOKUP(I48,'LP-Servicios'!$E$7:$G$127,3,FALSE)))</f>
        <v/>
      </c>
      <c r="M48" s="441" t="str">
        <f>+IF(I48="","",VLOOKUP(I48,'LP-Servicios'!$E$153:$F$273,2,FALSE))</f>
        <v/>
      </c>
      <c r="N48" s="501" t="str">
        <f>+IF(I48="","",VLOOKUP(I48,'Resumen-Ocultar'!$D$137:$E$256,2,FALSE))</f>
        <v/>
      </c>
      <c r="O48" s="442" t="str">
        <f t="shared" si="0"/>
        <v/>
      </c>
      <c r="P48" s="440" t="str">
        <f t="shared" si="1"/>
        <v/>
      </c>
      <c r="Q48" s="475"/>
      <c r="U48" s="108"/>
      <c r="V48" s="108"/>
      <c r="W48" s="108"/>
      <c r="X48" s="108"/>
      <c r="Y48" s="108"/>
    </row>
    <row r="49" spans="1:25" s="296" customFormat="1" ht="15" customHeight="1" x14ac:dyDescent="0.3">
      <c r="A49" s="108"/>
      <c r="B49" s="488"/>
      <c r="C49" s="108"/>
      <c r="D49" s="108"/>
      <c r="E49" s="108"/>
      <c r="F49" s="486">
        <v>36</v>
      </c>
      <c r="G49" s="476"/>
      <c r="H49" s="857" t="str">
        <f>+IF(I49="","",VLOOKUP(I49,'LP-Servicios'!$H$153:$J$273,3,FALSE))</f>
        <v/>
      </c>
      <c r="I49" s="419" t="str">
        <f>+'Resumen-Ocultar'!J172</f>
        <v/>
      </c>
      <c r="J49" s="135"/>
      <c r="K49" s="420"/>
      <c r="L49" s="535" t="str">
        <f>+IF(I49="","",CONCATENATE($E$5,"/",VLOOKUP(I49,'LP-Servicios'!$E$7:$G$127,3,FALSE)))</f>
        <v/>
      </c>
      <c r="M49" s="441" t="str">
        <f>+IF(I49="","",VLOOKUP(I49,'LP-Servicios'!$E$153:$F$273,2,FALSE))</f>
        <v/>
      </c>
      <c r="N49" s="501" t="str">
        <f>+IF(I49="","",VLOOKUP(I49,'Resumen-Ocultar'!$D$137:$E$256,2,FALSE))</f>
        <v/>
      </c>
      <c r="O49" s="442" t="str">
        <f t="shared" si="0"/>
        <v/>
      </c>
      <c r="P49" s="440" t="str">
        <f t="shared" si="1"/>
        <v/>
      </c>
      <c r="Q49" s="475"/>
      <c r="U49" s="108"/>
      <c r="V49" s="108"/>
      <c r="W49" s="108"/>
      <c r="X49" s="108"/>
      <c r="Y49" s="108"/>
    </row>
    <row r="50" spans="1:25" s="296" customFormat="1" ht="15" customHeight="1" x14ac:dyDescent="0.3">
      <c r="A50" s="108"/>
      <c r="B50" s="488"/>
      <c r="C50" s="108"/>
      <c r="D50" s="108"/>
      <c r="E50" s="108"/>
      <c r="F50" s="486">
        <v>37</v>
      </c>
      <c r="G50" s="476"/>
      <c r="H50" s="857" t="str">
        <f>+IF(I50="","",VLOOKUP(I50,'LP-Servicios'!$H$153:$J$273,3,FALSE))</f>
        <v/>
      </c>
      <c r="I50" s="419" t="str">
        <f>+'Resumen-Ocultar'!J173</f>
        <v/>
      </c>
      <c r="J50" s="135"/>
      <c r="K50" s="420"/>
      <c r="L50" s="535" t="str">
        <f>+IF(I50="","",CONCATENATE($E$5,"/",VLOOKUP(I50,'LP-Servicios'!$E$7:$G$127,3,FALSE)))</f>
        <v/>
      </c>
      <c r="M50" s="441" t="str">
        <f>+IF(I50="","",VLOOKUP(I50,'LP-Servicios'!$E$153:$F$273,2,FALSE))</f>
        <v/>
      </c>
      <c r="N50" s="501" t="str">
        <f>+IF(I50="","",VLOOKUP(I50,'Resumen-Ocultar'!$D$137:$E$256,2,FALSE))</f>
        <v/>
      </c>
      <c r="O50" s="442" t="str">
        <f t="shared" si="0"/>
        <v/>
      </c>
      <c r="P50" s="440" t="str">
        <f t="shared" si="1"/>
        <v/>
      </c>
      <c r="Q50" s="475"/>
      <c r="U50" s="108"/>
      <c r="V50" s="108"/>
      <c r="W50" s="108"/>
      <c r="X50" s="108"/>
      <c r="Y50" s="108"/>
    </row>
    <row r="51" spans="1:25" s="296" customFormat="1" ht="15" customHeight="1" x14ac:dyDescent="0.3">
      <c r="A51" s="108"/>
      <c r="B51" s="488"/>
      <c r="C51" s="108"/>
      <c r="D51" s="108"/>
      <c r="E51" s="108"/>
      <c r="F51" s="486">
        <v>38</v>
      </c>
      <c r="G51" s="476"/>
      <c r="H51" s="857" t="str">
        <f>+IF(I51="","",VLOOKUP(I51,'LP-Servicios'!$H$153:$J$273,3,FALSE))</f>
        <v/>
      </c>
      <c r="I51" s="419" t="str">
        <f>+'Resumen-Ocultar'!J174</f>
        <v/>
      </c>
      <c r="J51" s="135"/>
      <c r="K51" s="420"/>
      <c r="L51" s="535" t="str">
        <f>+IF(I51="","",CONCATENATE($E$5,"/",VLOOKUP(I51,'LP-Servicios'!$E$7:$G$127,3,FALSE)))</f>
        <v/>
      </c>
      <c r="M51" s="441" t="str">
        <f>+IF(I51="","",VLOOKUP(I51,'LP-Servicios'!$E$153:$F$273,2,FALSE))</f>
        <v/>
      </c>
      <c r="N51" s="501" t="str">
        <f>+IF(I51="","",VLOOKUP(I51,'Resumen-Ocultar'!$D$137:$E$256,2,FALSE))</f>
        <v/>
      </c>
      <c r="O51" s="442" t="str">
        <f t="shared" si="0"/>
        <v/>
      </c>
      <c r="P51" s="440" t="str">
        <f t="shared" si="1"/>
        <v/>
      </c>
      <c r="Q51" s="475"/>
      <c r="U51" s="108"/>
      <c r="V51" s="108"/>
      <c r="W51" s="108"/>
      <c r="X51" s="108"/>
      <c r="Y51" s="108"/>
    </row>
    <row r="52" spans="1:25" s="296" customFormat="1" ht="15" customHeight="1" x14ac:dyDescent="0.3">
      <c r="A52" s="108"/>
      <c r="B52" s="488"/>
      <c r="C52" s="108"/>
      <c r="D52" s="108"/>
      <c r="E52" s="108"/>
      <c r="F52" s="486">
        <v>39</v>
      </c>
      <c r="G52" s="476"/>
      <c r="H52" s="857" t="str">
        <f>+IF(I52="","",VLOOKUP(I52,'LP-Servicios'!$H$153:$J$273,3,FALSE))</f>
        <v/>
      </c>
      <c r="I52" s="419" t="str">
        <f>+'Resumen-Ocultar'!J175</f>
        <v/>
      </c>
      <c r="J52" s="135"/>
      <c r="K52" s="420"/>
      <c r="L52" s="535" t="str">
        <f>+IF(I52="","",CONCATENATE($E$5,"/",VLOOKUP(I52,'LP-Servicios'!$E$7:$G$127,3,FALSE)))</f>
        <v/>
      </c>
      <c r="M52" s="441" t="str">
        <f>+IF(I52="","",VLOOKUP(I52,'LP-Servicios'!$E$153:$F$273,2,FALSE))</f>
        <v/>
      </c>
      <c r="N52" s="501" t="str">
        <f>+IF(I52="","",VLOOKUP(I52,'Resumen-Ocultar'!$D$137:$E$256,2,FALSE))</f>
        <v/>
      </c>
      <c r="O52" s="442" t="str">
        <f t="shared" si="0"/>
        <v/>
      </c>
      <c r="P52" s="440" t="str">
        <f t="shared" si="1"/>
        <v/>
      </c>
      <c r="Q52" s="475"/>
      <c r="U52" s="108"/>
      <c r="V52" s="108"/>
      <c r="W52" s="108"/>
      <c r="X52" s="108"/>
      <c r="Y52" s="108"/>
    </row>
    <row r="53" spans="1:25" s="296" customFormat="1" ht="15" customHeight="1" x14ac:dyDescent="0.3">
      <c r="A53" s="108"/>
      <c r="B53" s="488"/>
      <c r="C53" s="108"/>
      <c r="D53" s="108"/>
      <c r="E53" s="108"/>
      <c r="F53" s="486">
        <v>40</v>
      </c>
      <c r="G53" s="476"/>
      <c r="H53" s="857" t="str">
        <f>+IF(I53="","",VLOOKUP(I53,'LP-Servicios'!$H$153:$J$273,3,FALSE))</f>
        <v/>
      </c>
      <c r="I53" s="419" t="str">
        <f>+'Resumen-Ocultar'!J176</f>
        <v/>
      </c>
      <c r="J53" s="135"/>
      <c r="K53" s="420"/>
      <c r="L53" s="535" t="str">
        <f>+IF(I53="","",CONCATENATE($E$5,"/",VLOOKUP(I53,'LP-Servicios'!$E$7:$G$127,3,FALSE)))</f>
        <v/>
      </c>
      <c r="M53" s="441" t="str">
        <f>+IF(I53="","",VLOOKUP(I53,'LP-Servicios'!$E$153:$F$273,2,FALSE))</f>
        <v/>
      </c>
      <c r="N53" s="501" t="str">
        <f>+IF(I53="","",VLOOKUP(I53,'Resumen-Ocultar'!$D$137:$E$256,2,FALSE))</f>
        <v/>
      </c>
      <c r="O53" s="442" t="str">
        <f t="shared" si="0"/>
        <v/>
      </c>
      <c r="P53" s="440" t="str">
        <f t="shared" si="1"/>
        <v/>
      </c>
      <c r="Q53" s="475"/>
      <c r="U53" s="108"/>
      <c r="V53" s="108"/>
      <c r="W53" s="108"/>
      <c r="X53" s="108"/>
      <c r="Y53" s="108"/>
    </row>
    <row r="54" spans="1:25" s="296" customFormat="1" ht="15" customHeight="1" x14ac:dyDescent="0.3">
      <c r="A54" s="108"/>
      <c r="B54" s="488"/>
      <c r="C54" s="108"/>
      <c r="D54" s="108"/>
      <c r="E54" s="108"/>
      <c r="F54" s="108"/>
      <c r="G54" s="476"/>
      <c r="H54" s="418"/>
      <c r="I54" s="419"/>
      <c r="J54" s="135"/>
      <c r="K54" s="420"/>
      <c r="L54" s="210"/>
      <c r="M54" s="135"/>
      <c r="N54" s="420"/>
      <c r="O54" s="421"/>
      <c r="P54" s="135"/>
      <c r="Q54" s="475"/>
      <c r="U54" s="108"/>
      <c r="V54" s="108"/>
      <c r="W54" s="108"/>
      <c r="X54" s="108"/>
      <c r="Y54" s="108"/>
    </row>
    <row r="55" spans="1:25" s="296" customFormat="1" ht="15" customHeight="1" x14ac:dyDescent="0.3">
      <c r="A55" s="108"/>
      <c r="B55" s="488"/>
      <c r="C55" s="108"/>
      <c r="D55" s="108"/>
      <c r="E55" s="108"/>
      <c r="F55" s="108"/>
      <c r="G55" s="476"/>
      <c r="H55" s="418"/>
      <c r="I55" s="419"/>
      <c r="J55" s="135"/>
      <c r="K55" s="420"/>
      <c r="L55" s="210"/>
      <c r="M55" s="135"/>
      <c r="N55" s="420"/>
      <c r="O55" s="421"/>
      <c r="P55" s="135"/>
      <c r="Q55" s="475"/>
      <c r="U55" s="108"/>
      <c r="V55" s="108"/>
      <c r="W55" s="108"/>
      <c r="X55" s="108"/>
      <c r="Y55" s="108"/>
    </row>
    <row r="56" spans="1:25" s="296" customFormat="1" ht="15" customHeight="1" x14ac:dyDescent="0.3">
      <c r="A56" s="108"/>
      <c r="B56" s="488"/>
      <c r="C56" s="108"/>
      <c r="D56" s="108"/>
      <c r="E56" s="108"/>
      <c r="F56" s="108"/>
      <c r="G56" s="476"/>
      <c r="H56" s="418"/>
      <c r="I56" s="419"/>
      <c r="J56" s="135"/>
      <c r="K56" s="420"/>
      <c r="L56" s="210"/>
      <c r="M56" s="135"/>
      <c r="N56" s="420"/>
      <c r="O56" s="421"/>
      <c r="P56" s="135"/>
      <c r="Q56" s="475"/>
      <c r="U56" s="108"/>
      <c r="V56" s="108"/>
      <c r="W56" s="108"/>
      <c r="X56" s="108"/>
      <c r="Y56" s="108"/>
    </row>
    <row r="57" spans="1:25" s="296" customFormat="1" ht="4.9000000000000004" customHeight="1" thickBot="1" x14ac:dyDescent="0.35">
      <c r="A57" s="108"/>
      <c r="B57" s="108"/>
      <c r="C57" s="108"/>
      <c r="D57" s="108"/>
      <c r="E57" s="108"/>
      <c r="F57" s="108"/>
      <c r="G57" s="476"/>
      <c r="H57" s="135"/>
      <c r="I57" s="135"/>
      <c r="J57" s="135"/>
      <c r="K57" s="135"/>
      <c r="L57" s="439"/>
      <c r="M57" s="135"/>
      <c r="N57" s="135"/>
      <c r="O57" s="135"/>
      <c r="P57" s="135"/>
      <c r="Q57" s="475"/>
      <c r="U57" s="108"/>
      <c r="V57" s="108"/>
      <c r="W57" s="108"/>
      <c r="X57" s="108"/>
      <c r="Y57" s="108"/>
    </row>
    <row r="58" spans="1:25" s="296" customFormat="1" ht="36" customHeight="1" thickBot="1" x14ac:dyDescent="0.35">
      <c r="A58" s="108"/>
      <c r="B58" s="108"/>
      <c r="C58" s="108"/>
      <c r="D58" s="108"/>
      <c r="E58" s="108"/>
      <c r="F58" s="108"/>
      <c r="G58" s="476"/>
      <c r="H58" s="1166" t="s">
        <v>580</v>
      </c>
      <c r="I58" s="1167"/>
      <c r="J58" s="1167"/>
      <c r="K58" s="1167"/>
      <c r="L58" s="1167"/>
      <c r="M58" s="1167"/>
      <c r="N58" s="1167"/>
      <c r="O58" s="460" t="str">
        <f>+E5</f>
        <v>ARS</v>
      </c>
      <c r="P58" s="490">
        <f>+SUM(P14:P53)</f>
        <v>155017537.53</v>
      </c>
      <c r="Q58" s="475"/>
      <c r="U58" s="108"/>
      <c r="V58" s="108"/>
      <c r="W58" s="108"/>
      <c r="X58" s="108"/>
      <c r="Y58" s="108"/>
    </row>
    <row r="59" spans="1:25" s="296" customFormat="1" ht="4.9000000000000004" customHeight="1" x14ac:dyDescent="0.3">
      <c r="A59" s="108"/>
      <c r="B59" s="108"/>
      <c r="C59" s="108"/>
      <c r="D59" s="108"/>
      <c r="E59" s="108"/>
      <c r="F59" s="108"/>
      <c r="G59" s="476"/>
      <c r="H59" s="135"/>
      <c r="I59" s="135"/>
      <c r="J59" s="135"/>
      <c r="K59" s="135"/>
      <c r="L59" s="439"/>
      <c r="M59" s="135"/>
      <c r="N59" s="135"/>
      <c r="O59" s="135"/>
      <c r="P59" s="135"/>
      <c r="Q59" s="475"/>
      <c r="U59" s="108"/>
      <c r="V59" s="108"/>
      <c r="W59" s="108"/>
      <c r="X59" s="108"/>
      <c r="Y59" s="108"/>
    </row>
    <row r="60" spans="1:25" s="296" customFormat="1" ht="14.45" customHeight="1" x14ac:dyDescent="0.3">
      <c r="A60" s="108"/>
      <c r="B60" s="108"/>
      <c r="C60" s="108"/>
      <c r="D60" s="108"/>
      <c r="E60" s="108"/>
      <c r="F60" s="108"/>
      <c r="G60" s="476"/>
      <c r="H60" s="135"/>
      <c r="I60" s="135"/>
      <c r="J60" s="135"/>
      <c r="K60" s="446"/>
      <c r="L60" s="457"/>
      <c r="M60" s="446"/>
      <c r="N60" s="447"/>
      <c r="O60" s="447"/>
      <c r="P60" s="447"/>
      <c r="Q60" s="475"/>
      <c r="S60" s="443"/>
      <c r="T60" s="444"/>
      <c r="U60" s="108"/>
      <c r="V60" s="108"/>
      <c r="W60" s="108"/>
      <c r="X60" s="108"/>
      <c r="Y60" s="108"/>
    </row>
    <row r="61" spans="1:25" s="296" customFormat="1" ht="14.45" customHeight="1" x14ac:dyDescent="0.3">
      <c r="A61" s="108"/>
      <c r="B61" s="108"/>
      <c r="C61" s="108"/>
      <c r="D61" s="489"/>
      <c r="E61" s="108"/>
      <c r="F61" s="108"/>
      <c r="G61" s="476"/>
      <c r="H61" s="448"/>
      <c r="I61" s="449"/>
      <c r="J61" s="450"/>
      <c r="K61" s="135"/>
      <c r="L61" s="439"/>
      <c r="M61" s="135"/>
      <c r="N61" s="210"/>
      <c r="O61" s="441"/>
      <c r="P61" s="441"/>
      <c r="Q61" s="475"/>
      <c r="S61" s="443"/>
      <c r="T61" s="444"/>
      <c r="U61" s="108"/>
      <c r="V61" s="108"/>
      <c r="W61" s="108"/>
      <c r="X61" s="108"/>
      <c r="Y61" s="108"/>
    </row>
    <row r="62" spans="1:25" s="296" customFormat="1" ht="14.45" customHeight="1" x14ac:dyDescent="0.3">
      <c r="A62" s="108"/>
      <c r="B62" s="108"/>
      <c r="C62" s="108"/>
      <c r="D62" s="108"/>
      <c r="E62" s="108"/>
      <c r="F62" s="108"/>
      <c r="G62" s="476"/>
      <c r="H62" s="451"/>
      <c r="I62" s="452"/>
      <c r="J62" s="135"/>
      <c r="K62" s="135"/>
      <c r="L62" s="439"/>
      <c r="M62" s="135"/>
      <c r="N62" s="210"/>
      <c r="O62" s="441"/>
      <c r="P62" s="441"/>
      <c r="Q62" s="475"/>
      <c r="S62" s="443"/>
      <c r="T62" s="444"/>
      <c r="U62" s="108"/>
      <c r="V62" s="108"/>
      <c r="W62" s="108"/>
      <c r="X62" s="108"/>
      <c r="Y62" s="108"/>
    </row>
    <row r="63" spans="1:25" s="296" customFormat="1" ht="14.45" customHeight="1" x14ac:dyDescent="0.3">
      <c r="A63" s="108"/>
      <c r="B63" s="108"/>
      <c r="C63" s="108"/>
      <c r="D63" s="108"/>
      <c r="E63" s="108"/>
      <c r="F63" s="108"/>
      <c r="G63" s="476"/>
      <c r="H63" s="451"/>
      <c r="I63" s="452"/>
      <c r="J63" s="135"/>
      <c r="K63" s="135"/>
      <c r="L63" s="439"/>
      <c r="M63" s="135"/>
      <c r="N63" s="210"/>
      <c r="O63" s="441"/>
      <c r="P63" s="441"/>
      <c r="Q63" s="475"/>
      <c r="S63" s="443"/>
      <c r="T63" s="444"/>
      <c r="U63" s="108"/>
      <c r="V63" s="108"/>
      <c r="W63" s="108"/>
      <c r="X63" s="108"/>
      <c r="Y63" s="108"/>
    </row>
    <row r="64" spans="1:25" s="296" customFormat="1" ht="14.45" customHeight="1" x14ac:dyDescent="0.3">
      <c r="A64" s="108"/>
      <c r="B64" s="108"/>
      <c r="C64" s="108"/>
      <c r="D64" s="108"/>
      <c r="E64" s="108"/>
      <c r="F64" s="108"/>
      <c r="G64" s="476"/>
      <c r="H64" s="451"/>
      <c r="I64" s="452"/>
      <c r="J64" s="135"/>
      <c r="K64" s="135"/>
      <c r="L64" s="439"/>
      <c r="M64" s="135"/>
      <c r="N64" s="210"/>
      <c r="O64" s="441"/>
      <c r="P64" s="441"/>
      <c r="Q64" s="475"/>
      <c r="S64" s="443"/>
      <c r="T64" s="444"/>
      <c r="U64" s="108"/>
      <c r="V64" s="108"/>
      <c r="W64" s="108"/>
      <c r="X64" s="108"/>
      <c r="Y64" s="108"/>
    </row>
    <row r="65" spans="1:25" s="296" customFormat="1" ht="14.45" customHeight="1" x14ac:dyDescent="0.3">
      <c r="A65" s="108"/>
      <c r="B65" s="108"/>
      <c r="C65" s="108"/>
      <c r="D65" s="108"/>
      <c r="E65" s="108"/>
      <c r="F65" s="108"/>
      <c r="G65" s="476"/>
      <c r="H65" s="451"/>
      <c r="I65" s="452"/>
      <c r="J65" s="135"/>
      <c r="K65" s="135"/>
      <c r="L65" s="439"/>
      <c r="M65" s="135"/>
      <c r="N65" s="210"/>
      <c r="O65" s="441"/>
      <c r="P65" s="441"/>
      <c r="Q65" s="475"/>
      <c r="S65" s="443"/>
      <c r="T65" s="444"/>
      <c r="U65" s="108"/>
      <c r="V65" s="108"/>
      <c r="W65" s="108"/>
      <c r="X65" s="108"/>
      <c r="Y65" s="108"/>
    </row>
    <row r="66" spans="1:25" s="296" customFormat="1" ht="14.45" customHeight="1" x14ac:dyDescent="0.3">
      <c r="A66" s="108"/>
      <c r="B66" s="108"/>
      <c r="C66" s="108"/>
      <c r="D66" s="108"/>
      <c r="E66" s="108"/>
      <c r="F66" s="108"/>
      <c r="G66" s="476"/>
      <c r="H66" s="451"/>
      <c r="I66" s="452"/>
      <c r="J66" s="135"/>
      <c r="K66" s="135"/>
      <c r="L66" s="439"/>
      <c r="M66" s="135"/>
      <c r="N66" s="210"/>
      <c r="O66" s="441"/>
      <c r="P66" s="441"/>
      <c r="Q66" s="475"/>
      <c r="S66" s="443"/>
      <c r="T66" s="444"/>
      <c r="U66" s="108"/>
      <c r="V66" s="108"/>
      <c r="W66" s="108"/>
      <c r="X66" s="108"/>
      <c r="Y66" s="108"/>
    </row>
    <row r="67" spans="1:25" s="296" customFormat="1" ht="14.45" customHeight="1" x14ac:dyDescent="0.3">
      <c r="A67" s="108"/>
      <c r="B67" s="108"/>
      <c r="C67" s="108"/>
      <c r="D67" s="108"/>
      <c r="E67" s="108"/>
      <c r="F67" s="108"/>
      <c r="G67" s="476"/>
      <c r="H67" s="451"/>
      <c r="I67" s="452"/>
      <c r="J67" s="135"/>
      <c r="K67" s="135"/>
      <c r="L67" s="439"/>
      <c r="M67" s="135"/>
      <c r="N67" s="210"/>
      <c r="O67" s="441"/>
      <c r="P67" s="441"/>
      <c r="Q67" s="475"/>
      <c r="S67" s="443"/>
      <c r="T67" s="444"/>
      <c r="U67" s="108"/>
      <c r="V67" s="108"/>
      <c r="W67" s="108"/>
      <c r="X67" s="108"/>
      <c r="Y67" s="108"/>
    </row>
    <row r="68" spans="1:25" s="296" customFormat="1" ht="14.45" customHeight="1" x14ac:dyDescent="0.3">
      <c r="A68" s="108"/>
      <c r="B68" s="108"/>
      <c r="C68" s="108"/>
      <c r="D68" s="108"/>
      <c r="E68" s="108"/>
      <c r="F68" s="108"/>
      <c r="G68" s="476"/>
      <c r="H68" s="135"/>
      <c r="I68" s="135"/>
      <c r="J68" s="135"/>
      <c r="K68" s="135"/>
      <c r="L68" s="439"/>
      <c r="M68" s="135"/>
      <c r="N68" s="210"/>
      <c r="O68" s="453"/>
      <c r="P68" s="453"/>
      <c r="Q68" s="475"/>
      <c r="S68" s="443"/>
      <c r="T68" s="444"/>
      <c r="U68" s="108"/>
      <c r="V68" s="108"/>
      <c r="W68" s="108"/>
      <c r="X68" s="108"/>
      <c r="Y68" s="108"/>
    </row>
    <row r="69" spans="1:25" s="296" customFormat="1" ht="14.45" customHeight="1" x14ac:dyDescent="0.3">
      <c r="A69" s="108"/>
      <c r="B69" s="108"/>
      <c r="C69" s="108"/>
      <c r="D69" s="108"/>
      <c r="E69" s="108"/>
      <c r="F69" s="108"/>
      <c r="G69" s="476"/>
      <c r="H69" s="135"/>
      <c r="I69" s="135"/>
      <c r="J69" s="135"/>
      <c r="K69" s="135"/>
      <c r="L69" s="439"/>
      <c r="M69" s="135"/>
      <c r="N69" s="210"/>
      <c r="O69" s="453"/>
      <c r="P69" s="441"/>
      <c r="Q69" s="475"/>
      <c r="S69" s="443"/>
      <c r="T69" s="444"/>
      <c r="U69" s="108"/>
      <c r="V69" s="108"/>
      <c r="W69" s="108"/>
      <c r="X69" s="108"/>
      <c r="Y69" s="108"/>
    </row>
    <row r="70" spans="1:25" s="296" customFormat="1" ht="14.45" customHeight="1" x14ac:dyDescent="0.3">
      <c r="A70" s="108"/>
      <c r="B70" s="108"/>
      <c r="C70" s="108"/>
      <c r="D70" s="108"/>
      <c r="E70" s="108"/>
      <c r="F70" s="108"/>
      <c r="G70" s="476"/>
      <c r="H70" s="135"/>
      <c r="I70" s="135"/>
      <c r="J70" s="135"/>
      <c r="K70" s="135"/>
      <c r="L70" s="439"/>
      <c r="M70" s="135"/>
      <c r="N70" s="210"/>
      <c r="O70" s="441"/>
      <c r="P70" s="441"/>
      <c r="Q70" s="475"/>
      <c r="S70" s="443"/>
      <c r="T70" s="444"/>
      <c r="U70" s="108"/>
      <c r="V70" s="108"/>
      <c r="W70" s="108"/>
      <c r="X70" s="108"/>
      <c r="Y70" s="108"/>
    </row>
    <row r="71" spans="1:25" s="296" customFormat="1" ht="14.45" customHeight="1" x14ac:dyDescent="0.3">
      <c r="A71" s="108"/>
      <c r="B71" s="108"/>
      <c r="C71" s="108"/>
      <c r="D71" s="108"/>
      <c r="E71" s="108"/>
      <c r="F71" s="108"/>
      <c r="G71" s="476"/>
      <c r="H71" s="135"/>
      <c r="I71" s="135"/>
      <c r="J71" s="135"/>
      <c r="K71" s="135"/>
      <c r="L71" s="439"/>
      <c r="M71" s="135"/>
      <c r="N71" s="210"/>
      <c r="O71" s="441"/>
      <c r="P71" s="441"/>
      <c r="Q71" s="475"/>
      <c r="S71" s="443"/>
      <c r="T71" s="444"/>
      <c r="U71" s="108"/>
      <c r="V71" s="108"/>
      <c r="W71" s="108"/>
      <c r="X71" s="108"/>
      <c r="Y71" s="108"/>
    </row>
    <row r="72" spans="1:25" s="296" customFormat="1" ht="14.45" customHeight="1" x14ac:dyDescent="0.3">
      <c r="A72" s="108"/>
      <c r="B72" s="108"/>
      <c r="C72" s="108"/>
      <c r="D72" s="108"/>
      <c r="E72" s="108"/>
      <c r="F72" s="108"/>
      <c r="G72" s="476"/>
      <c r="H72" s="135"/>
      <c r="I72" s="135"/>
      <c r="J72" s="135"/>
      <c r="K72" s="135"/>
      <c r="L72" s="439"/>
      <c r="M72" s="135"/>
      <c r="N72" s="210"/>
      <c r="O72" s="441"/>
      <c r="P72" s="441"/>
      <c r="Q72" s="475"/>
      <c r="S72" s="443"/>
      <c r="T72" s="444"/>
      <c r="U72" s="108"/>
      <c r="V72" s="108"/>
      <c r="W72" s="108"/>
      <c r="X72" s="108"/>
      <c r="Y72" s="108"/>
    </row>
    <row r="73" spans="1:25" s="296" customFormat="1" ht="14.45" customHeight="1" x14ac:dyDescent="0.3">
      <c r="A73" s="108"/>
      <c r="B73" s="108"/>
      <c r="C73" s="108"/>
      <c r="D73" s="108"/>
      <c r="E73" s="108"/>
      <c r="F73" s="108"/>
      <c r="G73" s="476"/>
      <c r="H73" s="135"/>
      <c r="I73" s="135"/>
      <c r="J73" s="135"/>
      <c r="K73" s="135"/>
      <c r="L73" s="439"/>
      <c r="M73" s="135"/>
      <c r="N73" s="210"/>
      <c r="O73" s="440"/>
      <c r="P73" s="453"/>
      <c r="Q73" s="475"/>
      <c r="S73" s="443"/>
      <c r="T73" s="444"/>
      <c r="U73" s="108"/>
      <c r="V73" s="108"/>
      <c r="W73" s="108"/>
      <c r="X73" s="108"/>
      <c r="Y73" s="108"/>
    </row>
    <row r="74" spans="1:25" s="296" customFormat="1" ht="14.45" customHeight="1" x14ac:dyDescent="0.3">
      <c r="A74" s="108"/>
      <c r="B74" s="108"/>
      <c r="C74" s="108"/>
      <c r="D74" s="108"/>
      <c r="E74" s="108"/>
      <c r="F74" s="108"/>
      <c r="G74" s="476"/>
      <c r="H74" s="135"/>
      <c r="I74" s="135"/>
      <c r="J74" s="135"/>
      <c r="K74" s="135"/>
      <c r="L74" s="439"/>
      <c r="M74" s="135"/>
      <c r="N74" s="210"/>
      <c r="O74" s="440"/>
      <c r="P74" s="453"/>
      <c r="Q74" s="475"/>
      <c r="S74" s="443"/>
      <c r="T74" s="444"/>
      <c r="U74" s="108"/>
      <c r="V74" s="108"/>
      <c r="W74" s="108"/>
      <c r="X74" s="108"/>
      <c r="Y74" s="108"/>
    </row>
    <row r="75" spans="1:25" s="296" customFormat="1" ht="14.45" customHeight="1" x14ac:dyDescent="0.3">
      <c r="A75" s="108"/>
      <c r="B75" s="108"/>
      <c r="C75" s="108"/>
      <c r="D75" s="108"/>
      <c r="E75" s="108"/>
      <c r="F75" s="108"/>
      <c r="G75" s="476"/>
      <c r="H75" s="461"/>
      <c r="I75" s="461"/>
      <c r="J75" s="461"/>
      <c r="K75" s="135"/>
      <c r="L75" s="439"/>
      <c r="M75" s="135"/>
      <c r="N75" s="461"/>
      <c r="O75" s="461"/>
      <c r="P75" s="461"/>
      <c r="Q75" s="475"/>
      <c r="T75" s="445"/>
      <c r="U75" s="108"/>
      <c r="V75" s="108"/>
      <c r="W75" s="108"/>
      <c r="X75" s="108"/>
      <c r="Y75" s="108"/>
    </row>
    <row r="76" spans="1:25" s="296" customFormat="1" ht="14.45" customHeight="1" x14ac:dyDescent="0.3">
      <c r="A76" s="108"/>
      <c r="B76" s="108"/>
      <c r="C76" s="108"/>
      <c r="D76" s="108"/>
      <c r="E76" s="108"/>
      <c r="F76" s="108"/>
      <c r="G76" s="476"/>
      <c r="H76" s="111"/>
      <c r="I76" s="111"/>
      <c r="J76" s="111"/>
      <c r="K76" s="111"/>
      <c r="L76" s="458"/>
      <c r="M76" s="111"/>
      <c r="N76" s="111"/>
      <c r="O76" s="111"/>
      <c r="P76" s="111"/>
      <c r="Q76" s="475"/>
      <c r="S76" s="443"/>
      <c r="T76" s="445"/>
      <c r="U76" s="108"/>
      <c r="V76" s="108"/>
      <c r="W76" s="108"/>
      <c r="X76" s="108"/>
      <c r="Y76" s="108"/>
    </row>
    <row r="77" spans="1:25" s="296" customFormat="1" ht="14.45" customHeight="1" x14ac:dyDescent="0.3">
      <c r="A77" s="108"/>
      <c r="B77" s="108"/>
      <c r="C77" s="108"/>
      <c r="D77" s="108"/>
      <c r="E77" s="108"/>
      <c r="F77" s="108"/>
      <c r="G77" s="476"/>
      <c r="H77" s="1163" t="s">
        <v>572</v>
      </c>
      <c r="I77" s="1163"/>
      <c r="J77" s="1163"/>
      <c r="K77" s="111"/>
      <c r="L77" s="458"/>
      <c r="M77" s="111"/>
      <c r="N77" s="1163" t="str">
        <f>+CONCATENATE("Representante ",M7)</f>
        <v>Representante TECPETROL</v>
      </c>
      <c r="O77" s="1163"/>
      <c r="P77" s="1163"/>
      <c r="Q77" s="475"/>
      <c r="S77" s="443"/>
      <c r="T77" s="445"/>
      <c r="U77" s="108"/>
      <c r="V77" s="108"/>
      <c r="W77" s="108"/>
      <c r="X77" s="108"/>
      <c r="Y77" s="108"/>
    </row>
    <row r="78" spans="1:25" s="296" customFormat="1" ht="14.45" customHeight="1" x14ac:dyDescent="0.3">
      <c r="A78" s="108"/>
      <c r="B78" s="108"/>
      <c r="C78" s="108"/>
      <c r="D78" s="108"/>
      <c r="E78" s="108"/>
      <c r="F78" s="108"/>
      <c r="G78" s="481"/>
      <c r="H78" s="482"/>
      <c r="I78" s="482"/>
      <c r="J78" s="482"/>
      <c r="K78" s="482"/>
      <c r="L78" s="483"/>
      <c r="M78" s="482"/>
      <c r="N78" s="482"/>
      <c r="O78" s="482"/>
      <c r="P78" s="482"/>
      <c r="Q78" s="484"/>
      <c r="U78" s="108"/>
      <c r="V78" s="108"/>
      <c r="W78" s="108"/>
      <c r="X78" s="108"/>
      <c r="Y78" s="108"/>
    </row>
    <row r="79" spans="1:25" s="296" customFormat="1" ht="14.45" customHeight="1" x14ac:dyDescent="0.3">
      <c r="A79" s="108"/>
      <c r="B79" s="108"/>
      <c r="C79" s="108"/>
      <c r="D79" s="108"/>
      <c r="E79" s="108"/>
      <c r="F79" s="108"/>
      <c r="G79" s="108"/>
      <c r="H79" s="135"/>
      <c r="I79" s="135"/>
      <c r="J79" s="135"/>
      <c r="K79" s="135"/>
      <c r="L79" s="439"/>
      <c r="M79" s="135"/>
      <c r="N79" s="135"/>
      <c r="O79" s="135"/>
      <c r="P79" s="135"/>
      <c r="Q79" s="135"/>
      <c r="U79" s="108"/>
      <c r="V79" s="108"/>
      <c r="W79" s="108"/>
      <c r="X79" s="108"/>
      <c r="Y79" s="108"/>
    </row>
    <row r="80" spans="1:25" s="296" customFormat="1" ht="14.45" customHeight="1" x14ac:dyDescent="0.3">
      <c r="A80" s="108"/>
      <c r="B80" s="108"/>
      <c r="C80" s="108"/>
      <c r="D80" s="108"/>
      <c r="E80" s="108"/>
      <c r="F80" s="108"/>
      <c r="G80" s="108"/>
      <c r="H80" s="135"/>
      <c r="I80" s="135"/>
      <c r="J80" s="135"/>
      <c r="K80" s="135"/>
      <c r="L80" s="439"/>
      <c r="M80" s="135"/>
      <c r="N80" s="135"/>
      <c r="O80" s="135"/>
      <c r="P80" s="135"/>
      <c r="Q80" s="135"/>
      <c r="U80" s="108"/>
      <c r="V80" s="108"/>
      <c r="W80" s="108"/>
      <c r="X80" s="108"/>
      <c r="Y80" s="108"/>
    </row>
    <row r="81" spans="1:25" s="296" customFormat="1" ht="14.45" customHeight="1" x14ac:dyDescent="0.3">
      <c r="A81" s="108"/>
      <c r="B81" s="108"/>
      <c r="C81" s="108"/>
      <c r="D81" s="108"/>
      <c r="E81" s="108"/>
      <c r="F81" s="108"/>
      <c r="G81" s="108"/>
      <c r="H81" s="135"/>
      <c r="I81" s="135"/>
      <c r="J81" s="135"/>
      <c r="K81" s="135"/>
      <c r="L81" s="439"/>
      <c r="M81" s="135"/>
      <c r="N81" s="135"/>
      <c r="O81" s="135"/>
      <c r="P81" s="135"/>
      <c r="Q81" s="135"/>
      <c r="U81" s="108"/>
      <c r="V81" s="108"/>
      <c r="W81" s="108"/>
      <c r="X81" s="108"/>
      <c r="Y81" s="108"/>
    </row>
    <row r="82" spans="1:25" s="296" customFormat="1" ht="14.45" customHeight="1" x14ac:dyDescent="0.3">
      <c r="A82" s="108"/>
      <c r="B82" s="108"/>
      <c r="C82" s="108"/>
      <c r="D82" s="108"/>
      <c r="E82" s="108"/>
      <c r="F82" s="108"/>
      <c r="G82" s="108"/>
      <c r="H82" s="135"/>
      <c r="I82" s="135"/>
      <c r="J82" s="135"/>
      <c r="K82" s="135"/>
      <c r="L82" s="439"/>
      <c r="M82" s="135"/>
      <c r="N82" s="135"/>
      <c r="O82" s="135"/>
      <c r="P82" s="135"/>
      <c r="Q82" s="135"/>
      <c r="U82" s="108"/>
      <c r="V82" s="108"/>
      <c r="W82" s="108"/>
      <c r="X82" s="108"/>
      <c r="Y82" s="108"/>
    </row>
    <row r="83" spans="1:25" s="296" customFormat="1" ht="14.45" customHeight="1" x14ac:dyDescent="0.3">
      <c r="A83" s="108"/>
      <c r="B83" s="108"/>
      <c r="C83" s="108"/>
      <c r="D83" s="108"/>
      <c r="E83" s="108"/>
      <c r="F83" s="108"/>
      <c r="G83" s="108"/>
      <c r="H83" s="135"/>
      <c r="I83" s="135"/>
      <c r="J83" s="135"/>
      <c r="K83" s="135"/>
      <c r="L83" s="439"/>
      <c r="M83" s="135"/>
      <c r="N83" s="135"/>
      <c r="O83" s="135"/>
      <c r="P83" s="135"/>
      <c r="Q83" s="135"/>
      <c r="U83" s="108"/>
      <c r="V83" s="108"/>
      <c r="W83" s="108"/>
      <c r="X83" s="108"/>
      <c r="Y83" s="108"/>
    </row>
    <row r="84" spans="1:25" s="296" customFormat="1" ht="14.45" customHeight="1" x14ac:dyDescent="0.3">
      <c r="A84" s="108"/>
      <c r="B84" s="108"/>
      <c r="C84" s="108"/>
      <c r="D84" s="108"/>
      <c r="E84" s="108"/>
      <c r="F84" s="108"/>
      <c r="G84" s="108"/>
      <c r="H84" s="454"/>
      <c r="I84" s="454"/>
      <c r="J84" s="454"/>
      <c r="K84" s="135"/>
      <c r="L84" s="439"/>
      <c r="M84" s="135"/>
      <c r="N84" s="454"/>
      <c r="O84" s="454"/>
      <c r="P84" s="454"/>
      <c r="Q84" s="135"/>
      <c r="U84" s="108"/>
      <c r="V84" s="108"/>
      <c r="W84" s="108"/>
      <c r="X84" s="108"/>
      <c r="Y84" s="108"/>
    </row>
    <row r="87" spans="1:25" s="423" customFormat="1" x14ac:dyDescent="0.25">
      <c r="A87" s="422"/>
      <c r="B87" s="422"/>
      <c r="C87" s="422"/>
      <c r="D87" s="422"/>
      <c r="E87" s="422"/>
      <c r="F87" s="422"/>
      <c r="G87" s="422"/>
      <c r="L87" s="455"/>
      <c r="R87" s="410"/>
      <c r="S87" s="410"/>
      <c r="T87" s="410"/>
      <c r="U87" s="422"/>
      <c r="V87" s="422"/>
      <c r="W87" s="422"/>
      <c r="X87" s="422"/>
      <c r="Y87" s="422"/>
    </row>
    <row r="88" spans="1:25" s="423" customFormat="1" ht="15" customHeight="1" x14ac:dyDescent="0.25">
      <c r="A88" s="422"/>
      <c r="B88" s="422"/>
      <c r="C88" s="422"/>
      <c r="D88" s="422"/>
      <c r="E88" s="422"/>
      <c r="F88" s="422"/>
      <c r="G88" s="422"/>
      <c r="L88" s="455"/>
      <c r="M88" s="410"/>
      <c r="N88" s="410"/>
      <c r="O88" s="1161"/>
      <c r="P88" s="1161"/>
      <c r="R88" s="410"/>
      <c r="S88" s="410"/>
      <c r="T88" s="410"/>
      <c r="U88" s="422"/>
      <c r="V88" s="422"/>
      <c r="W88" s="422"/>
      <c r="X88" s="422"/>
      <c r="Y88" s="422"/>
    </row>
    <row r="89" spans="1:25" s="423" customFormat="1" x14ac:dyDescent="0.25">
      <c r="A89" s="422"/>
      <c r="B89" s="422"/>
      <c r="C89" s="422"/>
      <c r="D89" s="422"/>
      <c r="E89" s="422"/>
      <c r="F89" s="422"/>
      <c r="G89" s="422"/>
      <c r="L89" s="455"/>
      <c r="R89" s="410"/>
      <c r="S89" s="410"/>
      <c r="T89" s="410"/>
      <c r="U89" s="422"/>
      <c r="V89" s="422"/>
      <c r="W89" s="422"/>
      <c r="X89" s="422"/>
      <c r="Y89" s="422"/>
    </row>
  </sheetData>
  <sheetProtection algorithmName="SHA-512" hashValue="Smv2x59OcuoZHbl0IqeFqKdYhvoruciZL4HG7eiMFsBbrnMoilpra6jWVcsnZ7g0J1ud/zjXuwPCVswY0k1/5A==" saltValue="I6HXK1XOPITFKroMcDqDYw==" spinCount="100000" sheet="1" selectLockedCells="1"/>
  <mergeCells count="8">
    <mergeCell ref="O88:P88"/>
    <mergeCell ref="I5:J5"/>
    <mergeCell ref="M5:N5"/>
    <mergeCell ref="H77:J77"/>
    <mergeCell ref="N77:P77"/>
    <mergeCell ref="H12:P12"/>
    <mergeCell ref="I13:J13"/>
    <mergeCell ref="H58:N58"/>
  </mergeCells>
  <printOptions horizontalCentered="1" verticalCentered="1"/>
  <pageMargins left="0.11811023622047245" right="0.11811023622047245" top="0.59055118110236227" bottom="0.19685039370078741" header="0.39370078740157483" footer="0.19685039370078741"/>
  <pageSetup paperSize="9" scale="65"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0000000}">
          <x14:formula1>
            <xm:f>GENERALES!$E$6:$CF$6</xm:f>
          </x14:formula1>
          <xm:sqref>I7:I8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
    <tabColor rgb="FFFF0000"/>
  </sheetPr>
  <dimension ref="A1:AM551"/>
  <sheetViews>
    <sheetView showGridLines="0" topLeftCell="A67" zoomScaleNormal="100" workbookViewId="0">
      <selection activeCell="H4" sqref="H4:T4"/>
    </sheetView>
  </sheetViews>
  <sheetFormatPr baseColWidth="10" defaultColWidth="11.5703125" defaultRowHeight="15.75" x14ac:dyDescent="0.25"/>
  <cols>
    <col min="1" max="1" width="11.5703125" style="510"/>
    <col min="2" max="2" width="6.7109375" style="510" customWidth="1"/>
    <col min="3" max="6" width="7.85546875" style="510" customWidth="1"/>
    <col min="7" max="7" width="9" style="510" customWidth="1"/>
    <col min="8" max="19" width="7.85546875" style="510" customWidth="1"/>
    <col min="20" max="20" width="6.7109375" style="510" customWidth="1"/>
    <col min="21" max="21" width="7.85546875" style="510" customWidth="1"/>
    <col min="22" max="22" width="15.7109375" style="510" customWidth="1"/>
    <col min="23" max="38" width="7.85546875" style="510" customWidth="1"/>
    <col min="39" max="16384" width="11.5703125" style="510"/>
  </cols>
  <sheetData>
    <row r="1" spans="2:22" ht="35.450000000000003" customHeight="1" x14ac:dyDescent="0.25">
      <c r="V1" s="829" t="s">
        <v>680</v>
      </c>
    </row>
    <row r="2" spans="2:22" ht="28.9" customHeight="1" x14ac:dyDescent="0.25">
      <c r="B2" s="1214" t="s">
        <v>681</v>
      </c>
      <c r="C2" s="1214"/>
      <c r="D2" s="1214"/>
      <c r="E2" s="1214"/>
      <c r="F2" s="1214"/>
      <c r="G2" s="1214"/>
      <c r="H2" s="1214"/>
      <c r="I2" s="1214"/>
      <c r="J2" s="1214"/>
      <c r="K2" s="1214"/>
      <c r="L2" s="1214"/>
      <c r="M2" s="1214"/>
      <c r="N2" s="1214"/>
      <c r="O2" s="1214"/>
      <c r="P2" s="1214"/>
      <c r="Q2" s="1214"/>
      <c r="R2" s="1214"/>
      <c r="S2" s="1214"/>
      <c r="T2" s="1214"/>
    </row>
    <row r="3" spans="2:22" ht="4.9000000000000004" customHeight="1" x14ac:dyDescent="0.25"/>
    <row r="4" spans="2:22" ht="16.5" customHeight="1" x14ac:dyDescent="0.25">
      <c r="B4" s="1217" t="s">
        <v>537</v>
      </c>
      <c r="C4" s="1217"/>
      <c r="D4" s="1217"/>
      <c r="E4" s="1217"/>
      <c r="F4" s="1210" t="s">
        <v>666</v>
      </c>
      <c r="G4" s="1210"/>
      <c r="H4" s="1211"/>
      <c r="I4" s="1212"/>
      <c r="J4" s="1212"/>
      <c r="K4" s="1212"/>
      <c r="L4" s="1212"/>
      <c r="M4" s="1212"/>
      <c r="N4" s="1212"/>
      <c r="O4" s="1212"/>
      <c r="P4" s="1212"/>
      <c r="Q4" s="1212"/>
      <c r="R4" s="1212"/>
      <c r="S4" s="1212"/>
      <c r="T4" s="1213"/>
    </row>
    <row r="5" spans="2:22" ht="4.9000000000000004" customHeight="1" x14ac:dyDescent="0.3">
      <c r="B5" s="1217"/>
      <c r="C5" s="1217"/>
      <c r="D5" s="1217"/>
      <c r="E5" s="1217"/>
      <c r="F5" s="880"/>
      <c r="G5" s="880"/>
      <c r="H5" s="135"/>
      <c r="I5" s="135"/>
      <c r="J5" s="135"/>
      <c r="K5" s="135"/>
      <c r="L5" s="135"/>
      <c r="M5" s="135"/>
      <c r="N5" s="135"/>
      <c r="O5" s="135"/>
      <c r="P5" s="135"/>
      <c r="Q5" s="135"/>
      <c r="R5" s="135"/>
      <c r="S5" s="135"/>
      <c r="T5" s="135"/>
    </row>
    <row r="6" spans="2:22" ht="16.5" customHeight="1" x14ac:dyDescent="0.25">
      <c r="B6" s="1217"/>
      <c r="C6" s="1217"/>
      <c r="D6" s="1217"/>
      <c r="E6" s="1217"/>
      <c r="F6" s="1210" t="s">
        <v>667</v>
      </c>
      <c r="G6" s="1210"/>
      <c r="H6" s="1211"/>
      <c r="I6" s="1212"/>
      <c r="J6" s="1212"/>
      <c r="K6" s="1212"/>
      <c r="L6" s="1212"/>
      <c r="M6" s="1212"/>
      <c r="N6" s="1212"/>
      <c r="O6" s="1212"/>
      <c r="P6" s="1212"/>
      <c r="Q6" s="1212"/>
      <c r="R6" s="1212"/>
      <c r="S6" s="1212"/>
      <c r="T6" s="1213"/>
    </row>
    <row r="7" spans="2:22" ht="4.9000000000000004" customHeight="1" x14ac:dyDescent="0.3">
      <c r="B7" s="1217"/>
      <c r="C7" s="1217"/>
      <c r="D7" s="1217"/>
      <c r="E7" s="1217"/>
      <c r="F7" s="880"/>
      <c r="G7" s="880"/>
      <c r="H7" s="135"/>
      <c r="I7" s="135"/>
      <c r="J7" s="135"/>
      <c r="K7" s="135"/>
      <c r="L7" s="135"/>
      <c r="M7" s="135"/>
      <c r="N7" s="135"/>
      <c r="O7" s="135"/>
      <c r="P7" s="135"/>
      <c r="Q7" s="135"/>
      <c r="R7" s="135"/>
      <c r="S7" s="135"/>
      <c r="T7" s="135"/>
    </row>
    <row r="8" spans="2:22" ht="16.5" customHeight="1" x14ac:dyDescent="0.25">
      <c r="B8" s="1217"/>
      <c r="C8" s="1217"/>
      <c r="D8" s="1217"/>
      <c r="E8" s="1217"/>
      <c r="F8" s="1210" t="s">
        <v>668</v>
      </c>
      <c r="G8" s="1210"/>
      <c r="H8" s="1211"/>
      <c r="I8" s="1212"/>
      <c r="J8" s="1212"/>
      <c r="K8" s="1212"/>
      <c r="L8" s="1212"/>
      <c r="M8" s="1212"/>
      <c r="N8" s="1212"/>
      <c r="O8" s="1212"/>
      <c r="P8" s="1212"/>
      <c r="Q8" s="1212"/>
      <c r="R8" s="1212"/>
      <c r="S8" s="1212"/>
      <c r="T8" s="1213"/>
    </row>
    <row r="9" spans="2:22" ht="16.5" customHeight="1" x14ac:dyDescent="0.25"/>
    <row r="10" spans="2:22" ht="16.5" x14ac:dyDescent="0.25">
      <c r="B10" s="1222" t="s">
        <v>657</v>
      </c>
      <c r="C10" s="1222"/>
      <c r="D10" s="1222"/>
      <c r="E10" s="1222"/>
      <c r="F10" s="1222"/>
      <c r="G10" s="1222"/>
      <c r="H10" s="1222"/>
      <c r="I10" s="1222"/>
      <c r="J10" s="1222"/>
      <c r="K10" s="1222"/>
      <c r="L10" s="1222"/>
      <c r="M10" s="1222"/>
      <c r="N10" s="1222"/>
      <c r="O10" s="1222"/>
      <c r="P10" s="1222"/>
      <c r="Q10" s="1222"/>
      <c r="R10" s="1222"/>
      <c r="S10" s="1222"/>
      <c r="T10" s="1222"/>
    </row>
    <row r="11" spans="2:22" ht="4.9000000000000004" customHeight="1" x14ac:dyDescent="0.25">
      <c r="B11" s="601"/>
    </row>
    <row r="12" spans="2:22" ht="15.6" customHeight="1" thickBot="1" x14ac:dyDescent="0.3">
      <c r="B12" s="1215" t="s">
        <v>662</v>
      </c>
      <c r="C12" s="1215"/>
      <c r="D12" s="1215"/>
      <c r="E12" s="566"/>
      <c r="F12" s="608" t="s">
        <v>661</v>
      </c>
    </row>
    <row r="13" spans="2:22" ht="15.6" customHeight="1" thickBot="1" x14ac:dyDescent="0.3">
      <c r="B13" s="604" t="s">
        <v>124</v>
      </c>
      <c r="C13" s="605"/>
      <c r="D13" s="828"/>
      <c r="E13" s="566"/>
      <c r="F13" s="1223"/>
      <c r="G13" s="1224"/>
      <c r="H13" s="1224"/>
      <c r="I13" s="1224"/>
      <c r="J13" s="1224"/>
      <c r="K13" s="1224"/>
      <c r="L13" s="1224"/>
      <c r="M13" s="1224"/>
      <c r="N13" s="1224"/>
      <c r="O13" s="1224"/>
      <c r="P13" s="1224"/>
      <c r="Q13" s="1224"/>
      <c r="R13" s="1224"/>
      <c r="S13" s="1224"/>
      <c r="T13" s="1225"/>
    </row>
    <row r="14" spans="2:22" ht="15.6" customHeight="1" thickBot="1" x14ac:dyDescent="0.3">
      <c r="B14" s="606" t="s">
        <v>125</v>
      </c>
      <c r="C14" s="607"/>
      <c r="D14" s="828"/>
      <c r="E14" s="566"/>
      <c r="F14" s="1226"/>
      <c r="G14" s="1227"/>
      <c r="H14" s="1227"/>
      <c r="I14" s="1227"/>
      <c r="J14" s="1227"/>
      <c r="K14" s="1227"/>
      <c r="L14" s="1227"/>
      <c r="M14" s="1227"/>
      <c r="N14" s="1227"/>
      <c r="O14" s="1227"/>
      <c r="P14" s="1227"/>
      <c r="Q14" s="1227"/>
      <c r="R14" s="1227"/>
      <c r="S14" s="1227"/>
      <c r="T14" s="1228"/>
    </row>
    <row r="15" spans="2:22" ht="15.6" customHeight="1" thickBot="1" x14ac:dyDescent="0.3">
      <c r="B15" s="606" t="s">
        <v>126</v>
      </c>
      <c r="C15" s="607"/>
      <c r="D15" s="828"/>
      <c r="E15" s="566"/>
      <c r="F15" s="1226"/>
      <c r="G15" s="1227"/>
      <c r="H15" s="1227"/>
      <c r="I15" s="1227"/>
      <c r="J15" s="1227"/>
      <c r="K15" s="1227"/>
      <c r="L15" s="1227"/>
      <c r="M15" s="1227"/>
      <c r="N15" s="1227"/>
      <c r="O15" s="1227"/>
      <c r="P15" s="1227"/>
      <c r="Q15" s="1227"/>
      <c r="R15" s="1227"/>
      <c r="S15" s="1227"/>
      <c r="T15" s="1228"/>
    </row>
    <row r="16" spans="2:22" ht="15.6" customHeight="1" thickBot="1" x14ac:dyDescent="0.3">
      <c r="B16" s="606" t="s">
        <v>127</v>
      </c>
      <c r="C16" s="607"/>
      <c r="D16" s="828"/>
      <c r="E16" s="566"/>
      <c r="F16" s="1226"/>
      <c r="G16" s="1227"/>
      <c r="H16" s="1227"/>
      <c r="I16" s="1227"/>
      <c r="J16" s="1227"/>
      <c r="K16" s="1227"/>
      <c r="L16" s="1227"/>
      <c r="M16" s="1227"/>
      <c r="N16" s="1227"/>
      <c r="O16" s="1227"/>
      <c r="P16" s="1227"/>
      <c r="Q16" s="1227"/>
      <c r="R16" s="1227"/>
      <c r="S16" s="1227"/>
      <c r="T16" s="1228"/>
    </row>
    <row r="17" spans="2:20" ht="15.6" customHeight="1" thickBot="1" x14ac:dyDescent="0.3">
      <c r="B17" s="606" t="s">
        <v>128</v>
      </c>
      <c r="C17" s="607"/>
      <c r="D17" s="828"/>
      <c r="E17" s="566"/>
      <c r="F17" s="1226"/>
      <c r="G17" s="1227"/>
      <c r="H17" s="1227"/>
      <c r="I17" s="1227"/>
      <c r="J17" s="1227"/>
      <c r="K17" s="1227"/>
      <c r="L17" s="1227"/>
      <c r="M17" s="1227"/>
      <c r="N17" s="1227"/>
      <c r="O17" s="1227"/>
      <c r="P17" s="1227"/>
      <c r="Q17" s="1227"/>
      <c r="R17" s="1227"/>
      <c r="S17" s="1227"/>
      <c r="T17" s="1228"/>
    </row>
    <row r="18" spans="2:20" ht="15.6" customHeight="1" thickBot="1" x14ac:dyDescent="0.3">
      <c r="B18" s="606" t="s">
        <v>135</v>
      </c>
      <c r="C18" s="607"/>
      <c r="D18" s="828"/>
      <c r="F18" s="1229"/>
      <c r="G18" s="1230"/>
      <c r="H18" s="1230"/>
      <c r="I18" s="1230"/>
      <c r="J18" s="1230"/>
      <c r="K18" s="1230"/>
      <c r="L18" s="1230"/>
      <c r="M18" s="1230"/>
      <c r="N18" s="1230"/>
      <c r="O18" s="1230"/>
      <c r="P18" s="1230"/>
      <c r="Q18" s="1230"/>
      <c r="R18" s="1230"/>
      <c r="S18" s="1230"/>
      <c r="T18" s="1231"/>
    </row>
    <row r="19" spans="2:20" ht="15.6" customHeight="1" x14ac:dyDescent="0.25">
      <c r="B19" s="560"/>
      <c r="D19" s="636"/>
      <c r="F19" s="637"/>
      <c r="G19" s="637"/>
      <c r="H19" s="637"/>
      <c r="I19" s="637"/>
      <c r="J19" s="637"/>
      <c r="K19" s="637"/>
      <c r="L19" s="637"/>
      <c r="M19" s="637"/>
      <c r="N19" s="637"/>
      <c r="O19" s="637"/>
      <c r="P19" s="637"/>
      <c r="Q19" s="637"/>
      <c r="R19" s="637"/>
      <c r="S19" s="637"/>
      <c r="T19" s="637"/>
    </row>
    <row r="20" spans="2:20" ht="15.6" customHeight="1" x14ac:dyDescent="0.25"/>
    <row r="21" spans="2:20" ht="15.6" customHeight="1" x14ac:dyDescent="0.25">
      <c r="B21" s="1222" t="s">
        <v>658</v>
      </c>
      <c r="C21" s="1222"/>
      <c r="D21" s="1222"/>
      <c r="E21" s="1222"/>
      <c r="F21" s="1222"/>
      <c r="G21" s="1222"/>
      <c r="H21" s="1222"/>
      <c r="I21" s="1222"/>
      <c r="J21" s="1222"/>
      <c r="K21" s="1222"/>
      <c r="L21" s="1222"/>
      <c r="M21" s="1222"/>
      <c r="N21" s="1222"/>
      <c r="O21" s="1222"/>
      <c r="P21" s="1222"/>
      <c r="Q21" s="1222"/>
      <c r="R21" s="1222"/>
      <c r="S21" s="1222"/>
      <c r="T21" s="1222"/>
    </row>
    <row r="22" spans="2:20" ht="4.9000000000000004" customHeight="1" x14ac:dyDescent="0.25">
      <c r="B22" s="601"/>
    </row>
    <row r="23" spans="2:20" ht="15.6" customHeight="1" thickBot="1" x14ac:dyDescent="0.3">
      <c r="B23" s="1215" t="s">
        <v>662</v>
      </c>
      <c r="C23" s="1215"/>
      <c r="D23" s="1215"/>
      <c r="E23" s="566"/>
      <c r="F23" s="608" t="s">
        <v>661</v>
      </c>
      <c r="G23" s="566"/>
      <c r="H23" s="566"/>
      <c r="I23" s="566"/>
      <c r="J23" s="566"/>
      <c r="K23" s="566"/>
      <c r="L23" s="566"/>
      <c r="M23" s="566"/>
      <c r="N23" s="566"/>
      <c r="O23" s="566"/>
      <c r="P23" s="566"/>
      <c r="Q23" s="566"/>
      <c r="R23" s="566"/>
      <c r="S23" s="566"/>
      <c r="T23" s="566"/>
    </row>
    <row r="24" spans="2:20" ht="17.25" thickBot="1" x14ac:dyDescent="0.3">
      <c r="B24" s="604" t="s">
        <v>124</v>
      </c>
      <c r="C24" s="605"/>
      <c r="D24" s="828"/>
      <c r="E24" s="566"/>
      <c r="F24" s="1223"/>
      <c r="G24" s="1224"/>
      <c r="H24" s="1224"/>
      <c r="I24" s="1224"/>
      <c r="J24" s="1224"/>
      <c r="K24" s="1224"/>
      <c r="L24" s="1224"/>
      <c r="M24" s="1224"/>
      <c r="N24" s="1224"/>
      <c r="O24" s="1224"/>
      <c r="P24" s="1224"/>
      <c r="Q24" s="1224"/>
      <c r="R24" s="1224"/>
      <c r="S24" s="1224"/>
      <c r="T24" s="1225"/>
    </row>
    <row r="25" spans="2:20" ht="17.25" thickBot="1" x14ac:dyDescent="0.3">
      <c r="B25" s="606" t="s">
        <v>125</v>
      </c>
      <c r="C25" s="607"/>
      <c r="D25" s="828"/>
      <c r="E25" s="566"/>
      <c r="F25" s="1226"/>
      <c r="G25" s="1227"/>
      <c r="H25" s="1227"/>
      <c r="I25" s="1227"/>
      <c r="J25" s="1227"/>
      <c r="K25" s="1227"/>
      <c r="L25" s="1227"/>
      <c r="M25" s="1227"/>
      <c r="N25" s="1227"/>
      <c r="O25" s="1227"/>
      <c r="P25" s="1227"/>
      <c r="Q25" s="1227"/>
      <c r="R25" s="1227"/>
      <c r="S25" s="1227"/>
      <c r="T25" s="1228"/>
    </row>
    <row r="26" spans="2:20" ht="17.25" thickBot="1" x14ac:dyDescent="0.3">
      <c r="B26" s="606" t="s">
        <v>126</v>
      </c>
      <c r="C26" s="607"/>
      <c r="D26" s="828"/>
      <c r="E26" s="566"/>
      <c r="F26" s="1226"/>
      <c r="G26" s="1227"/>
      <c r="H26" s="1227"/>
      <c r="I26" s="1227"/>
      <c r="J26" s="1227"/>
      <c r="K26" s="1227"/>
      <c r="L26" s="1227"/>
      <c r="M26" s="1227"/>
      <c r="N26" s="1227"/>
      <c r="O26" s="1227"/>
      <c r="P26" s="1227"/>
      <c r="Q26" s="1227"/>
      <c r="R26" s="1227"/>
      <c r="S26" s="1227"/>
      <c r="T26" s="1228"/>
    </row>
    <row r="27" spans="2:20" ht="17.25" thickBot="1" x14ac:dyDescent="0.3">
      <c r="B27" s="606" t="s">
        <v>127</v>
      </c>
      <c r="C27" s="607"/>
      <c r="D27" s="828"/>
      <c r="E27" s="566"/>
      <c r="F27" s="1226"/>
      <c r="G27" s="1227"/>
      <c r="H27" s="1227"/>
      <c r="I27" s="1227"/>
      <c r="J27" s="1227"/>
      <c r="K27" s="1227"/>
      <c r="L27" s="1227"/>
      <c r="M27" s="1227"/>
      <c r="N27" s="1227"/>
      <c r="O27" s="1227"/>
      <c r="P27" s="1227"/>
      <c r="Q27" s="1227"/>
      <c r="R27" s="1227"/>
      <c r="S27" s="1227"/>
      <c r="T27" s="1228"/>
    </row>
    <row r="28" spans="2:20" ht="17.25" thickBot="1" x14ac:dyDescent="0.3">
      <c r="B28" s="606" t="s">
        <v>128</v>
      </c>
      <c r="C28" s="607"/>
      <c r="D28" s="828"/>
      <c r="E28" s="566"/>
      <c r="F28" s="1226"/>
      <c r="G28" s="1227"/>
      <c r="H28" s="1227"/>
      <c r="I28" s="1227"/>
      <c r="J28" s="1227"/>
      <c r="K28" s="1227"/>
      <c r="L28" s="1227"/>
      <c r="M28" s="1227"/>
      <c r="N28" s="1227"/>
      <c r="O28" s="1227"/>
      <c r="P28" s="1227"/>
      <c r="Q28" s="1227"/>
      <c r="R28" s="1227"/>
      <c r="S28" s="1227"/>
      <c r="T28" s="1228"/>
    </row>
    <row r="29" spans="2:20" ht="17.25" thickBot="1" x14ac:dyDescent="0.3">
      <c r="B29" s="606" t="s">
        <v>135</v>
      </c>
      <c r="C29" s="607"/>
      <c r="D29" s="828"/>
      <c r="F29" s="1229"/>
      <c r="G29" s="1230"/>
      <c r="H29" s="1230"/>
      <c r="I29" s="1230"/>
      <c r="J29" s="1230"/>
      <c r="K29" s="1230"/>
      <c r="L29" s="1230"/>
      <c r="M29" s="1230"/>
      <c r="N29" s="1230"/>
      <c r="O29" s="1230"/>
      <c r="P29" s="1230"/>
      <c r="Q29" s="1230"/>
      <c r="R29" s="1230"/>
      <c r="S29" s="1230"/>
      <c r="T29" s="1231"/>
    </row>
    <row r="31" spans="2:20" ht="16.5" x14ac:dyDescent="0.25">
      <c r="B31" s="1222" t="s">
        <v>663</v>
      </c>
      <c r="C31" s="1222"/>
      <c r="D31" s="1222"/>
      <c r="E31" s="1222"/>
      <c r="F31" s="1222"/>
      <c r="G31" s="1222"/>
      <c r="H31" s="1222"/>
      <c r="I31" s="1222"/>
      <c r="J31" s="1222"/>
      <c r="K31" s="1222"/>
      <c r="L31" s="1222"/>
      <c r="M31" s="1222"/>
      <c r="N31" s="1222"/>
      <c r="O31" s="1222"/>
      <c r="P31" s="1222"/>
      <c r="Q31" s="1222"/>
      <c r="R31" s="1222"/>
      <c r="S31" s="1222"/>
      <c r="T31" s="1222"/>
    </row>
    <row r="32" spans="2:20" ht="4.9000000000000004" customHeight="1" x14ac:dyDescent="0.25">
      <c r="B32" s="601"/>
    </row>
    <row r="33" spans="2:20" ht="16.5" thickBot="1" x14ac:dyDescent="0.3">
      <c r="B33" s="1215" t="s">
        <v>662</v>
      </c>
      <c r="C33" s="1215"/>
      <c r="D33" s="1215"/>
      <c r="E33" s="566"/>
      <c r="F33" s="608" t="s">
        <v>661</v>
      </c>
      <c r="G33" s="566"/>
      <c r="H33" s="566"/>
      <c r="I33" s="566"/>
      <c r="J33" s="566"/>
      <c r="K33" s="566"/>
      <c r="L33" s="566"/>
      <c r="M33" s="566"/>
      <c r="N33" s="566"/>
      <c r="O33" s="566"/>
      <c r="P33" s="566"/>
      <c r="Q33" s="566"/>
      <c r="R33" s="566"/>
      <c r="S33" s="566"/>
      <c r="T33" s="566"/>
    </row>
    <row r="34" spans="2:20" ht="17.25" thickBot="1" x14ac:dyDescent="0.3">
      <c r="B34" s="604" t="s">
        <v>124</v>
      </c>
      <c r="C34" s="605"/>
      <c r="D34" s="828"/>
      <c r="E34" s="566"/>
      <c r="F34" s="1223"/>
      <c r="G34" s="1224"/>
      <c r="H34" s="1224"/>
      <c r="I34" s="1224"/>
      <c r="J34" s="1224"/>
      <c r="K34" s="1224"/>
      <c r="L34" s="1224"/>
      <c r="M34" s="1224"/>
      <c r="N34" s="1224"/>
      <c r="O34" s="1224"/>
      <c r="P34" s="1224"/>
      <c r="Q34" s="1224"/>
      <c r="R34" s="1224"/>
      <c r="S34" s="1224"/>
      <c r="T34" s="1225"/>
    </row>
    <row r="35" spans="2:20" ht="17.25" thickBot="1" x14ac:dyDescent="0.3">
      <c r="B35" s="606" t="s">
        <v>125</v>
      </c>
      <c r="C35" s="607"/>
      <c r="D35" s="828"/>
      <c r="E35" s="566"/>
      <c r="F35" s="1226"/>
      <c r="G35" s="1227"/>
      <c r="H35" s="1227"/>
      <c r="I35" s="1227"/>
      <c r="J35" s="1227"/>
      <c r="K35" s="1227"/>
      <c r="L35" s="1227"/>
      <c r="M35" s="1227"/>
      <c r="N35" s="1227"/>
      <c r="O35" s="1227"/>
      <c r="P35" s="1227"/>
      <c r="Q35" s="1227"/>
      <c r="R35" s="1227"/>
      <c r="S35" s="1227"/>
      <c r="T35" s="1228"/>
    </row>
    <row r="36" spans="2:20" ht="17.25" thickBot="1" x14ac:dyDescent="0.3">
      <c r="B36" s="606" t="s">
        <v>126</v>
      </c>
      <c r="C36" s="607"/>
      <c r="D36" s="828"/>
      <c r="E36" s="566"/>
      <c r="F36" s="1226"/>
      <c r="G36" s="1227"/>
      <c r="H36" s="1227"/>
      <c r="I36" s="1227"/>
      <c r="J36" s="1227"/>
      <c r="K36" s="1227"/>
      <c r="L36" s="1227"/>
      <c r="M36" s="1227"/>
      <c r="N36" s="1227"/>
      <c r="O36" s="1227"/>
      <c r="P36" s="1227"/>
      <c r="Q36" s="1227"/>
      <c r="R36" s="1227"/>
      <c r="S36" s="1227"/>
      <c r="T36" s="1228"/>
    </row>
    <row r="37" spans="2:20" ht="17.25" thickBot="1" x14ac:dyDescent="0.3">
      <c r="B37" s="606" t="s">
        <v>127</v>
      </c>
      <c r="C37" s="607"/>
      <c r="D37" s="828"/>
      <c r="E37" s="566"/>
      <c r="F37" s="1226"/>
      <c r="G37" s="1227"/>
      <c r="H37" s="1227"/>
      <c r="I37" s="1227"/>
      <c r="J37" s="1227"/>
      <c r="K37" s="1227"/>
      <c r="L37" s="1227"/>
      <c r="M37" s="1227"/>
      <c r="N37" s="1227"/>
      <c r="O37" s="1227"/>
      <c r="P37" s="1227"/>
      <c r="Q37" s="1227"/>
      <c r="R37" s="1227"/>
      <c r="S37" s="1227"/>
      <c r="T37" s="1228"/>
    </row>
    <row r="38" spans="2:20" ht="17.25" thickBot="1" x14ac:dyDescent="0.3">
      <c r="B38" s="606" t="s">
        <v>128</v>
      </c>
      <c r="C38" s="607"/>
      <c r="D38" s="828"/>
      <c r="E38" s="566"/>
      <c r="F38" s="1226"/>
      <c r="G38" s="1227"/>
      <c r="H38" s="1227"/>
      <c r="I38" s="1227"/>
      <c r="J38" s="1227"/>
      <c r="K38" s="1227"/>
      <c r="L38" s="1227"/>
      <c r="M38" s="1227"/>
      <c r="N38" s="1227"/>
      <c r="O38" s="1227"/>
      <c r="P38" s="1227"/>
      <c r="Q38" s="1227"/>
      <c r="R38" s="1227"/>
      <c r="S38" s="1227"/>
      <c r="T38" s="1228"/>
    </row>
    <row r="39" spans="2:20" ht="17.25" thickBot="1" x14ac:dyDescent="0.3">
      <c r="B39" s="606" t="s">
        <v>135</v>
      </c>
      <c r="C39" s="607"/>
      <c r="D39" s="828"/>
      <c r="F39" s="1229"/>
      <c r="G39" s="1230"/>
      <c r="H39" s="1230"/>
      <c r="I39" s="1230"/>
      <c r="J39" s="1230"/>
      <c r="K39" s="1230"/>
      <c r="L39" s="1230"/>
      <c r="M39" s="1230"/>
      <c r="N39" s="1230"/>
      <c r="O39" s="1230"/>
      <c r="P39" s="1230"/>
      <c r="Q39" s="1230"/>
      <c r="R39" s="1230"/>
      <c r="S39" s="1230"/>
      <c r="T39" s="1231"/>
    </row>
    <row r="41" spans="2:20" ht="16.5" x14ac:dyDescent="0.25">
      <c r="B41" s="1222" t="s">
        <v>664</v>
      </c>
      <c r="C41" s="1222"/>
      <c r="D41" s="1222"/>
      <c r="E41" s="1222"/>
      <c r="F41" s="1222"/>
      <c r="G41" s="1222"/>
      <c r="H41" s="1222"/>
      <c r="I41" s="1222"/>
      <c r="J41" s="1222"/>
      <c r="K41" s="1222"/>
      <c r="L41" s="1222"/>
      <c r="M41" s="1222"/>
      <c r="N41" s="1222"/>
      <c r="O41" s="1222"/>
      <c r="P41" s="1222"/>
      <c r="Q41" s="1222"/>
      <c r="R41" s="1222"/>
      <c r="S41" s="1222"/>
      <c r="T41" s="1222"/>
    </row>
    <row r="42" spans="2:20" ht="4.9000000000000004" customHeight="1" x14ac:dyDescent="0.25">
      <c r="B42" s="601"/>
    </row>
    <row r="43" spans="2:20" ht="16.5" thickBot="1" x14ac:dyDescent="0.3">
      <c r="B43" s="1215" t="s">
        <v>662</v>
      </c>
      <c r="C43" s="1215"/>
      <c r="D43" s="1215"/>
      <c r="E43" s="566"/>
      <c r="F43" s="608" t="s">
        <v>661</v>
      </c>
      <c r="G43" s="566"/>
      <c r="H43" s="566"/>
      <c r="I43" s="566"/>
      <c r="J43" s="566"/>
      <c r="K43" s="566"/>
      <c r="L43" s="566"/>
      <c r="M43" s="566"/>
      <c r="N43" s="566"/>
      <c r="O43" s="566"/>
      <c r="P43" s="566"/>
      <c r="Q43" s="566"/>
      <c r="R43" s="566"/>
      <c r="S43" s="566"/>
      <c r="T43" s="566"/>
    </row>
    <row r="44" spans="2:20" ht="17.25" thickBot="1" x14ac:dyDescent="0.3">
      <c r="B44" s="604" t="s">
        <v>124</v>
      </c>
      <c r="C44" s="605"/>
      <c r="D44" s="828"/>
      <c r="E44" s="566"/>
      <c r="F44" s="1223"/>
      <c r="G44" s="1224"/>
      <c r="H44" s="1224"/>
      <c r="I44" s="1224"/>
      <c r="J44" s="1224"/>
      <c r="K44" s="1224"/>
      <c r="L44" s="1224"/>
      <c r="M44" s="1224"/>
      <c r="N44" s="1224"/>
      <c r="O44" s="1224"/>
      <c r="P44" s="1224"/>
      <c r="Q44" s="1224"/>
      <c r="R44" s="1224"/>
      <c r="S44" s="1224"/>
      <c r="T44" s="1225"/>
    </row>
    <row r="45" spans="2:20" ht="17.25" thickBot="1" x14ac:dyDescent="0.3">
      <c r="B45" s="606" t="s">
        <v>125</v>
      </c>
      <c r="C45" s="607"/>
      <c r="D45" s="828"/>
      <c r="E45" s="566"/>
      <c r="F45" s="1226"/>
      <c r="G45" s="1227"/>
      <c r="H45" s="1227"/>
      <c r="I45" s="1227"/>
      <c r="J45" s="1227"/>
      <c r="K45" s="1227"/>
      <c r="L45" s="1227"/>
      <c r="M45" s="1227"/>
      <c r="N45" s="1227"/>
      <c r="O45" s="1227"/>
      <c r="P45" s="1227"/>
      <c r="Q45" s="1227"/>
      <c r="R45" s="1227"/>
      <c r="S45" s="1227"/>
      <c r="T45" s="1228"/>
    </row>
    <row r="46" spans="2:20" ht="17.25" thickBot="1" x14ac:dyDescent="0.3">
      <c r="B46" s="606" t="s">
        <v>126</v>
      </c>
      <c r="C46" s="607"/>
      <c r="D46" s="828"/>
      <c r="E46" s="566"/>
      <c r="F46" s="1226"/>
      <c r="G46" s="1227"/>
      <c r="H46" s="1227"/>
      <c r="I46" s="1227"/>
      <c r="J46" s="1227"/>
      <c r="K46" s="1227"/>
      <c r="L46" s="1227"/>
      <c r="M46" s="1227"/>
      <c r="N46" s="1227"/>
      <c r="O46" s="1227"/>
      <c r="P46" s="1227"/>
      <c r="Q46" s="1227"/>
      <c r="R46" s="1227"/>
      <c r="S46" s="1227"/>
      <c r="T46" s="1228"/>
    </row>
    <row r="47" spans="2:20" ht="17.25" thickBot="1" x14ac:dyDescent="0.3">
      <c r="B47" s="606" t="s">
        <v>127</v>
      </c>
      <c r="C47" s="607"/>
      <c r="D47" s="828"/>
      <c r="E47" s="566"/>
      <c r="F47" s="1226"/>
      <c r="G47" s="1227"/>
      <c r="H47" s="1227"/>
      <c r="I47" s="1227"/>
      <c r="J47" s="1227"/>
      <c r="K47" s="1227"/>
      <c r="L47" s="1227"/>
      <c r="M47" s="1227"/>
      <c r="N47" s="1227"/>
      <c r="O47" s="1227"/>
      <c r="P47" s="1227"/>
      <c r="Q47" s="1227"/>
      <c r="R47" s="1227"/>
      <c r="S47" s="1227"/>
      <c r="T47" s="1228"/>
    </row>
    <row r="48" spans="2:20" ht="17.25" thickBot="1" x14ac:dyDescent="0.3">
      <c r="B48" s="606" t="s">
        <v>128</v>
      </c>
      <c r="C48" s="607"/>
      <c r="D48" s="828"/>
      <c r="E48" s="566"/>
      <c r="F48" s="1226"/>
      <c r="G48" s="1227"/>
      <c r="H48" s="1227"/>
      <c r="I48" s="1227"/>
      <c r="J48" s="1227"/>
      <c r="K48" s="1227"/>
      <c r="L48" s="1227"/>
      <c r="M48" s="1227"/>
      <c r="N48" s="1227"/>
      <c r="O48" s="1227"/>
      <c r="P48" s="1227"/>
      <c r="Q48" s="1227"/>
      <c r="R48" s="1227"/>
      <c r="S48" s="1227"/>
      <c r="T48" s="1228"/>
    </row>
    <row r="49" spans="2:20" ht="17.25" thickBot="1" x14ac:dyDescent="0.3">
      <c r="B49" s="606" t="s">
        <v>135</v>
      </c>
      <c r="C49" s="607"/>
      <c r="D49" s="828"/>
      <c r="F49" s="1229"/>
      <c r="G49" s="1230"/>
      <c r="H49" s="1230"/>
      <c r="I49" s="1230"/>
      <c r="J49" s="1230"/>
      <c r="K49" s="1230"/>
      <c r="L49" s="1230"/>
      <c r="M49" s="1230"/>
      <c r="N49" s="1230"/>
      <c r="O49" s="1230"/>
      <c r="P49" s="1230"/>
      <c r="Q49" s="1230"/>
      <c r="R49" s="1230"/>
      <c r="S49" s="1230"/>
      <c r="T49" s="1231"/>
    </row>
    <row r="52" spans="2:20" x14ac:dyDescent="0.25">
      <c r="B52" s="1216" t="s">
        <v>665</v>
      </c>
      <c r="C52" s="1216"/>
      <c r="D52" s="1216"/>
      <c r="E52" s="1216"/>
      <c r="F52" s="1216"/>
      <c r="G52" s="1216"/>
      <c r="H52" s="1216"/>
      <c r="I52" s="1216"/>
    </row>
    <row r="53" spans="2:20" x14ac:dyDescent="0.25">
      <c r="B53" s="1216"/>
      <c r="C53" s="1216"/>
      <c r="D53" s="1216"/>
      <c r="E53" s="1216"/>
      <c r="F53" s="1216"/>
      <c r="G53" s="1216"/>
      <c r="H53" s="1216"/>
      <c r="I53" s="1216"/>
    </row>
    <row r="58" spans="2:20" x14ac:dyDescent="0.25">
      <c r="B58" s="537" t="str">
        <f>+CONCATENATE("Informe Final de Control de Solidos ",PROGRAMA!D7)</f>
        <v>Informe Final de Control de Solidos TPT.NQ.FP-1397(h) AISL</v>
      </c>
    </row>
    <row r="59" spans="2:20" x14ac:dyDescent="0.25">
      <c r="B59" s="514"/>
      <c r="C59" s="514"/>
      <c r="D59" s="514"/>
      <c r="E59" s="514"/>
      <c r="F59" s="514"/>
      <c r="G59" s="514"/>
      <c r="H59" s="514"/>
      <c r="I59" s="514"/>
      <c r="J59" s="514"/>
      <c r="K59" s="514"/>
      <c r="L59" s="514"/>
      <c r="M59" s="514"/>
      <c r="N59" s="514"/>
      <c r="O59" s="514"/>
      <c r="P59" s="514"/>
      <c r="Q59" s="514"/>
      <c r="R59" s="514"/>
      <c r="S59" s="514"/>
      <c r="T59" s="514"/>
    </row>
    <row r="78" spans="6:20" ht="30" x14ac:dyDescent="0.4">
      <c r="F78" s="511" t="s">
        <v>598</v>
      </c>
    </row>
    <row r="79" spans="6:20" ht="16.5" thickBot="1" x14ac:dyDescent="0.3">
      <c r="F79" s="515"/>
      <c r="G79" s="516"/>
      <c r="H79" s="516"/>
      <c r="I79" s="516"/>
      <c r="J79" s="516"/>
      <c r="K79" s="516"/>
      <c r="L79" s="516"/>
      <c r="M79" s="516"/>
      <c r="N79" s="516"/>
      <c r="O79" s="516"/>
      <c r="P79" s="516"/>
      <c r="Q79" s="516"/>
      <c r="R79" s="516"/>
      <c r="S79" s="516"/>
      <c r="T79" s="516"/>
    </row>
    <row r="81" spans="5:20" ht="25.5" x14ac:dyDescent="0.25">
      <c r="E81" s="512" t="s">
        <v>235</v>
      </c>
      <c r="F81" s="609" t="str">
        <f>+PROGRAMA!D6</f>
        <v>TECPETROL</v>
      </c>
    </row>
    <row r="82" spans="5:20" ht="25.15" customHeight="1" x14ac:dyDescent="0.25">
      <c r="E82" s="513" t="s">
        <v>236</v>
      </c>
      <c r="F82" s="610" t="str">
        <f>+PROGRAMA!D7</f>
        <v>TPT.NQ.FP-1397(h) AISL</v>
      </c>
    </row>
    <row r="83" spans="5:20" ht="25.15" customHeight="1" x14ac:dyDescent="0.25">
      <c r="E83" s="513" t="s">
        <v>237</v>
      </c>
      <c r="F83" s="610" t="str">
        <f>+PROGRAMA!D8</f>
        <v>FORTIN DE PIEDRA</v>
      </c>
    </row>
    <row r="84" spans="5:20" ht="25.15" customHeight="1" x14ac:dyDescent="0.25">
      <c r="E84" s="513" t="s">
        <v>292</v>
      </c>
      <c r="F84" s="610" t="str">
        <f>+PROGRAMA!D9</f>
        <v>NEUQUÉN</v>
      </c>
    </row>
    <row r="85" spans="5:20" ht="25.15" customHeight="1" x14ac:dyDescent="0.25">
      <c r="E85" s="513" t="s">
        <v>293</v>
      </c>
      <c r="F85" s="610" t="str">
        <f>+PROGRAMA!D10</f>
        <v>NABORS</v>
      </c>
    </row>
    <row r="86" spans="5:20" ht="25.15" customHeight="1" x14ac:dyDescent="0.25">
      <c r="E86" s="513" t="s">
        <v>294</v>
      </c>
      <c r="F86" s="610" t="str">
        <f>+PROGRAMA!D11</f>
        <v>F-36</v>
      </c>
    </row>
    <row r="87" spans="5:20" ht="25.15" customHeight="1" x14ac:dyDescent="0.25">
      <c r="E87" s="513" t="s">
        <v>707</v>
      </c>
      <c r="F87" s="1232">
        <f>+IF(GENERALES!E6="","",GENERALES!E6)</f>
        <v>45947</v>
      </c>
      <c r="G87" s="1232"/>
    </row>
    <row r="88" spans="5:20" ht="25.15" customHeight="1" x14ac:dyDescent="0.25">
      <c r="E88" s="513" t="s">
        <v>708</v>
      </c>
      <c r="F88" s="1232">
        <f>+IFERROR(MAX(GENERALES!E6:CF6),"")</f>
        <v>45958</v>
      </c>
      <c r="G88" s="1232"/>
    </row>
    <row r="90" spans="5:20" ht="25.15" customHeight="1" x14ac:dyDescent="0.25"/>
    <row r="91" spans="5:20" ht="25.15" customHeight="1" thickBot="1" x14ac:dyDescent="0.3">
      <c r="F91" s="602"/>
      <c r="G91" s="603"/>
      <c r="H91" s="603"/>
      <c r="I91" s="603"/>
      <c r="J91" s="603"/>
      <c r="K91" s="603"/>
      <c r="L91" s="603"/>
      <c r="M91" s="603"/>
      <c r="N91" s="603"/>
      <c r="O91" s="603"/>
      <c r="P91" s="603"/>
      <c r="Q91" s="603"/>
      <c r="R91" s="603"/>
      <c r="S91" s="603"/>
      <c r="T91" s="603"/>
    </row>
    <row r="92" spans="5:20" ht="25.15" customHeight="1" x14ac:dyDescent="0.25"/>
    <row r="93" spans="5:20" ht="25.15" customHeight="1" x14ac:dyDescent="0.25">
      <c r="E93" s="513" t="s">
        <v>599</v>
      </c>
      <c r="F93" s="611">
        <f>+H4</f>
        <v>0</v>
      </c>
      <c r="G93" s="612"/>
      <c r="H93" s="612"/>
      <c r="I93" s="612"/>
      <c r="J93" s="612"/>
      <c r="K93" s="612"/>
      <c r="L93" s="612"/>
      <c r="M93" s="612"/>
      <c r="N93" s="612"/>
      <c r="O93" s="612"/>
      <c r="P93" s="612"/>
      <c r="Q93" s="612"/>
      <c r="R93" s="612"/>
      <c r="S93" s="612"/>
    </row>
    <row r="94" spans="5:20" ht="25.15" customHeight="1" x14ac:dyDescent="0.25">
      <c r="E94" s="513" t="s">
        <v>600</v>
      </c>
      <c r="F94" s="611">
        <f>+H6</f>
        <v>0</v>
      </c>
      <c r="G94" s="612"/>
      <c r="H94" s="612"/>
      <c r="I94" s="612"/>
      <c r="J94" s="612"/>
      <c r="K94" s="612"/>
      <c r="L94" s="612"/>
      <c r="M94" s="612"/>
      <c r="N94" s="612"/>
      <c r="O94" s="612"/>
      <c r="P94" s="612"/>
      <c r="Q94" s="612"/>
      <c r="R94" s="612"/>
      <c r="S94" s="612"/>
    </row>
    <row r="95" spans="5:20" ht="25.15" customHeight="1" x14ac:dyDescent="0.25">
      <c r="E95" s="513" t="s">
        <v>601</v>
      </c>
      <c r="F95" s="611">
        <f>+H8</f>
        <v>0</v>
      </c>
      <c r="G95" s="612"/>
      <c r="H95" s="612"/>
      <c r="I95" s="612"/>
      <c r="J95" s="612"/>
      <c r="K95" s="612"/>
      <c r="L95" s="612"/>
      <c r="M95" s="612"/>
      <c r="N95" s="612"/>
      <c r="O95" s="612"/>
      <c r="P95" s="612"/>
      <c r="Q95" s="612"/>
      <c r="R95" s="612"/>
      <c r="S95" s="612"/>
    </row>
    <row r="96" spans="5:20" ht="25.15" customHeight="1" x14ac:dyDescent="0.25">
      <c r="E96" s="513" t="s">
        <v>602</v>
      </c>
      <c r="F96" s="611" t="str">
        <f>+PROGRAMA!D17</f>
        <v>MEDINA, MARTIN</v>
      </c>
    </row>
    <row r="97" spans="5:6" ht="25.15" customHeight="1" x14ac:dyDescent="0.25">
      <c r="E97" s="513" t="s">
        <v>809</v>
      </c>
      <c r="F97" s="611" t="str">
        <f>+PROGRAMA!D18</f>
        <v>BLANC, GONZALO</v>
      </c>
    </row>
    <row r="119" spans="2:20" ht="15.6" customHeight="1" x14ac:dyDescent="0.25"/>
    <row r="120" spans="2:20" ht="12" customHeight="1" x14ac:dyDescent="0.25"/>
    <row r="121" spans="2:20" s="165" customFormat="1" ht="25.15" customHeight="1" x14ac:dyDescent="0.25">
      <c r="B121" s="1233" t="s">
        <v>609</v>
      </c>
      <c r="C121" s="1233"/>
      <c r="D121" s="1233"/>
      <c r="E121" s="1233"/>
      <c r="F121" s="1233"/>
      <c r="G121" s="1233"/>
      <c r="H121" s="1233"/>
      <c r="I121" s="1233"/>
      <c r="J121" s="1233"/>
      <c r="K121" s="1233"/>
      <c r="L121" s="1233"/>
      <c r="M121" s="1233"/>
      <c r="N121" s="1233"/>
      <c r="O121" s="1233"/>
      <c r="P121" s="1233"/>
      <c r="Q121" s="1233"/>
      <c r="R121" s="1233"/>
      <c r="S121" s="1233"/>
      <c r="T121" s="1233"/>
    </row>
    <row r="122" spans="2:20" ht="12" customHeight="1" thickBot="1" x14ac:dyDescent="0.3">
      <c r="J122" s="613">
        <v>1</v>
      </c>
      <c r="K122" s="613">
        <v>2</v>
      </c>
      <c r="L122" s="613">
        <v>3</v>
      </c>
      <c r="M122" s="613">
        <v>4</v>
      </c>
    </row>
    <row r="123" spans="2:20" ht="25.15" customHeight="1" thickTop="1" thickBot="1" x14ac:dyDescent="0.3">
      <c r="B123" s="820"/>
      <c r="C123" s="544"/>
      <c r="D123" s="821"/>
      <c r="E123" s="821"/>
      <c r="F123" s="821"/>
      <c r="G123" s="822" t="s">
        <v>626</v>
      </c>
      <c r="H123" s="544"/>
      <c r="I123" s="821"/>
      <c r="J123" s="830">
        <f>+GENERALES!E30</f>
        <v>6.75</v>
      </c>
      <c r="K123" s="830" t="str">
        <f>+GENERALES!F30</f>
        <v/>
      </c>
      <c r="L123" s="830" t="str">
        <f>+GENERALES!G30</f>
        <v/>
      </c>
      <c r="M123" s="830" t="str">
        <f>+GENERALES!H30</f>
        <v/>
      </c>
      <c r="N123" s="823"/>
    </row>
    <row r="124" spans="2:20" ht="22.15" customHeight="1" thickTop="1" x14ac:dyDescent="0.25">
      <c r="B124" s="614"/>
      <c r="I124" s="545" t="str">
        <f>+GENERALES!D31</f>
        <v>Días Operativos</v>
      </c>
      <c r="J124" s="546">
        <f>+IF(J$123="","",GENERALES!E31)</f>
        <v>12</v>
      </c>
      <c r="K124" s="546" t="str">
        <f>+IF(K$123="","",GENERALES!F31)</f>
        <v/>
      </c>
      <c r="L124" s="546" t="str">
        <f>+IF(L$123="","",GENERALES!G31)</f>
        <v/>
      </c>
      <c r="M124" s="546" t="str">
        <f>+IF(M$123="","",GENERALES!H31)</f>
        <v/>
      </c>
    </row>
    <row r="125" spans="2:20" ht="18" customHeight="1" x14ac:dyDescent="0.3">
      <c r="B125" s="614"/>
      <c r="C125" s="548"/>
      <c r="D125" s="548"/>
      <c r="E125" s="548"/>
      <c r="F125" s="548"/>
      <c r="G125" s="548"/>
      <c r="H125" s="549" t="str">
        <f>+GENERALES!D32</f>
        <v>Profundidad Inicial</v>
      </c>
      <c r="I125" s="550" t="s">
        <v>612</v>
      </c>
      <c r="J125" s="831">
        <f>+IF(J$123="","",GENERALES!E32)</f>
        <v>2620</v>
      </c>
      <c r="K125" s="831" t="str">
        <f>+IF(K$123="","",GENERALES!F32)</f>
        <v/>
      </c>
      <c r="L125" s="831" t="str">
        <f>+IF(L$123="","",GENERALES!G32)</f>
        <v/>
      </c>
      <c r="M125" s="831" t="str">
        <f>+IF(M$123="","",GENERALES!H32)</f>
        <v/>
      </c>
    </row>
    <row r="126" spans="2:20" ht="18" customHeight="1" x14ac:dyDescent="0.3">
      <c r="B126" s="614"/>
      <c r="C126" s="548"/>
      <c r="D126" s="548"/>
      <c r="E126" s="548"/>
      <c r="F126" s="548"/>
      <c r="G126" s="548"/>
      <c r="H126" s="549" t="str">
        <f>+GENERALES!D33</f>
        <v>Profundidad Final</v>
      </c>
      <c r="I126" s="550" t="s">
        <v>612</v>
      </c>
      <c r="J126" s="831">
        <f>+IF(J$123="","",GENERALES!E33)</f>
        <v>5121</v>
      </c>
      <c r="K126" s="831" t="str">
        <f>+IF(K$123="","",GENERALES!F33)</f>
        <v/>
      </c>
      <c r="L126" s="831" t="str">
        <f>+IF(L$123="","",GENERALES!G33)</f>
        <v/>
      </c>
      <c r="M126" s="831" t="str">
        <f>+IF(M$123="","",GENERALES!H33)</f>
        <v/>
      </c>
    </row>
    <row r="127" spans="2:20" ht="18" customHeight="1" x14ac:dyDescent="0.3">
      <c r="B127" s="614"/>
      <c r="C127" s="548"/>
      <c r="D127" s="548"/>
      <c r="E127" s="548"/>
      <c r="F127" s="548"/>
      <c r="G127" s="548"/>
      <c r="H127" s="549" t="str">
        <f>+GENERALES!D34</f>
        <v>ROP promedio</v>
      </c>
      <c r="I127" s="550" t="s">
        <v>31</v>
      </c>
      <c r="J127" s="832">
        <f>+IF(J$123="","",GENERALES!E34)</f>
        <v>32.216666666666661</v>
      </c>
      <c r="K127" s="832" t="str">
        <f>+IF(K$123="","",GENERALES!F34)</f>
        <v/>
      </c>
      <c r="L127" s="832" t="str">
        <f>+IF(L$123="","",GENERALES!G34)</f>
        <v/>
      </c>
      <c r="M127" s="832" t="str">
        <f>+IF(M$123="","",GENERALES!H34)</f>
        <v/>
      </c>
    </row>
    <row r="128" spans="2:20" ht="18" customHeight="1" x14ac:dyDescent="0.3">
      <c r="B128" s="614"/>
      <c r="C128" s="548"/>
      <c r="D128" s="548"/>
      <c r="E128" s="548"/>
      <c r="F128" s="548"/>
      <c r="G128" s="548"/>
      <c r="H128" s="549" t="str">
        <f>+GENERALES!D35</f>
        <v>Caudal Promedio</v>
      </c>
      <c r="I128" s="550" t="s">
        <v>613</v>
      </c>
      <c r="J128" s="832">
        <f>+IF(J$123="","",GENERALES!E35)</f>
        <v>276.60000000000002</v>
      </c>
      <c r="K128" s="832" t="str">
        <f>+IF(K$123="","",GENERALES!F35)</f>
        <v/>
      </c>
      <c r="L128" s="832" t="str">
        <f>+IF(L$123="","",GENERALES!G35)</f>
        <v/>
      </c>
      <c r="M128" s="832" t="str">
        <f>+IF(M$123="","",GENERALES!H35)</f>
        <v/>
      </c>
    </row>
    <row r="129" spans="2:27" ht="18" customHeight="1" x14ac:dyDescent="0.3">
      <c r="B129" s="614"/>
      <c r="C129" s="548"/>
      <c r="D129" s="548"/>
      <c r="E129" s="548"/>
      <c r="F129" s="548"/>
      <c r="G129" s="548"/>
      <c r="H129" s="549" t="str">
        <f>+GENERALES!D36</f>
        <v>Cutting Generado Teorico</v>
      </c>
      <c r="I129" s="550" t="s">
        <v>144</v>
      </c>
      <c r="J129" s="833">
        <f>+IF(J$123="","",GENERALES!E36)</f>
        <v>57.773568937499995</v>
      </c>
      <c r="K129" s="833" t="str">
        <f>+IF(K$123="","",GENERALES!F36)</f>
        <v/>
      </c>
      <c r="L129" s="833" t="str">
        <f>+IF(L$123="","",GENERALES!G36)</f>
        <v/>
      </c>
      <c r="M129" s="833" t="str">
        <f>+IF(M$123="","",GENERALES!H36)</f>
        <v/>
      </c>
    </row>
    <row r="130" spans="2:27" ht="7.9" customHeight="1" x14ac:dyDescent="0.25">
      <c r="B130" s="614"/>
    </row>
    <row r="131" spans="2:27" ht="16.149999999999999" customHeight="1" x14ac:dyDescent="0.25">
      <c r="B131" s="615"/>
      <c r="C131" s="1178" t="s">
        <v>123</v>
      </c>
      <c r="D131" s="1178"/>
      <c r="E131" s="1178"/>
      <c r="F131" s="1178"/>
      <c r="G131" s="1178"/>
      <c r="H131" s="1178"/>
      <c r="I131" s="1178"/>
      <c r="J131" s="1208" t="s">
        <v>625</v>
      </c>
      <c r="K131" s="1178"/>
      <c r="L131" s="1178"/>
      <c r="M131" s="1209"/>
      <c r="N131" s="1207" t="s">
        <v>627</v>
      </c>
      <c r="O131" s="1207"/>
      <c r="P131" s="1207"/>
      <c r="Q131" s="1207"/>
      <c r="R131" s="88"/>
      <c r="T131" s="541"/>
      <c r="W131" s="1202"/>
      <c r="X131" s="1202"/>
      <c r="Y131" s="1202"/>
      <c r="Z131" s="1202"/>
      <c r="AA131" s="1202"/>
    </row>
    <row r="132" spans="2:27" ht="6" customHeight="1" x14ac:dyDescent="0.25">
      <c r="B132" s="541"/>
      <c r="C132" s="541"/>
      <c r="D132" s="541"/>
      <c r="E132" s="541"/>
      <c r="F132" s="534"/>
      <c r="G132" s="541"/>
      <c r="H132" s="541"/>
      <c r="I132" s="541"/>
      <c r="J132" s="1206"/>
      <c r="K132" s="1206"/>
      <c r="L132" s="1206"/>
      <c r="M132" s="1206"/>
      <c r="N132" s="541"/>
      <c r="O132" s="541"/>
      <c r="P132" s="534"/>
      <c r="Q132" s="541"/>
      <c r="R132" s="541"/>
      <c r="T132" s="541"/>
      <c r="X132" s="541"/>
      <c r="Y132" s="541"/>
      <c r="Z132" s="541"/>
      <c r="AA132" s="541"/>
    </row>
    <row r="133" spans="2:27" ht="16.149999999999999" customHeight="1" x14ac:dyDescent="0.25">
      <c r="B133" s="535"/>
      <c r="C133" s="1051" t="s">
        <v>347</v>
      </c>
      <c r="D133" s="1051"/>
      <c r="E133" s="1051"/>
      <c r="F133" s="1051"/>
      <c r="G133" s="1051"/>
      <c r="H133" s="1204" t="s">
        <v>351</v>
      </c>
      <c r="I133" s="1204"/>
      <c r="J133" s="542">
        <f>+GENERALES!E30</f>
        <v>6.75</v>
      </c>
      <c r="K133" s="542" t="str">
        <f>+GENERALES!F30</f>
        <v/>
      </c>
      <c r="L133" s="542" t="str">
        <f>+GENERALES!G30</f>
        <v/>
      </c>
      <c r="M133" s="542" t="str">
        <f>+GENERALES!H30</f>
        <v/>
      </c>
      <c r="N133" s="542">
        <f>+J133</f>
        <v>6.75</v>
      </c>
      <c r="O133" s="542" t="str">
        <f>+K133</f>
        <v/>
      </c>
      <c r="P133" s="542" t="str">
        <f>+L133</f>
        <v/>
      </c>
      <c r="Q133" s="542" t="str">
        <f>+M133</f>
        <v/>
      </c>
      <c r="R133" s="540"/>
      <c r="T133" s="541"/>
      <c r="X133" s="541"/>
      <c r="Y133" s="541"/>
      <c r="Z133" s="541"/>
      <c r="AA133" s="541"/>
    </row>
    <row r="134" spans="2:27" ht="7.9" customHeight="1" x14ac:dyDescent="0.25">
      <c r="B134" s="535"/>
      <c r="C134" s="538"/>
      <c r="D134" s="538"/>
      <c r="E134" s="538"/>
      <c r="F134" s="538"/>
      <c r="G134" s="538"/>
      <c r="H134" s="539"/>
      <c r="I134" s="539"/>
      <c r="J134" s="540"/>
      <c r="K134" s="540"/>
      <c r="L134" s="540"/>
      <c r="M134" s="540"/>
      <c r="O134" s="541"/>
      <c r="P134" s="541"/>
      <c r="Q134" s="536"/>
      <c r="R134" s="541"/>
      <c r="S134" s="541"/>
      <c r="T134" s="541"/>
      <c r="X134" s="541"/>
      <c r="Y134" s="541"/>
      <c r="Z134" s="541"/>
      <c r="AA134" s="541"/>
    </row>
    <row r="135" spans="2:27" ht="16.149999999999999" customHeight="1" x14ac:dyDescent="0.25">
      <c r="B135" s="541"/>
      <c r="C135" s="541"/>
      <c r="D135" s="541"/>
      <c r="E135" s="541"/>
      <c r="F135" s="1203" t="str">
        <f>+'Parte Diario'!J17</f>
        <v>ZARANDA 1</v>
      </c>
      <c r="G135" s="1203"/>
      <c r="H135" s="1205" t="str">
        <f>+'Parte Diario'!N17</f>
        <v>DERRICK</v>
      </c>
      <c r="I135" s="1205"/>
      <c r="J135" s="543">
        <f>+IF(J133="","",SUMIF('ZARANDA 1'!$E$6:$CF$6,J133,'ZARANDA 1'!$E$17:$CF$17))</f>
        <v>96</v>
      </c>
      <c r="K135" s="543" t="str">
        <f>+IF(K133="","",SUMIF('ZARANDA 1'!$E$6:$CF$6,K133,'ZARANDA 1'!$E$17:$CF$17))</f>
        <v/>
      </c>
      <c r="L135" s="543" t="str">
        <f>+IF(L133="","",SUMIF('ZARANDA 1'!$E$6:$CF$6,L133,'ZARANDA 1'!$E$17:$CF$17))</f>
        <v/>
      </c>
      <c r="M135" s="543" t="str">
        <f>+IF(M133="","",SUMIF('ZARANDA 1'!$E$6:$CF$6,M133,'ZARANDA 1'!$E$17:$CF$17))</f>
        <v/>
      </c>
      <c r="N135" s="552">
        <f>+SUMIF('ZARANDA 1'!$E$6:$CF$6,N$133,'ZARANDA 1'!$E$38:$CF$38)</f>
        <v>16.61997322045454</v>
      </c>
      <c r="O135" s="552">
        <f>+SUMIF('ZARANDA 1'!$E$6:$CF$6,O$133,'ZARANDA 1'!$E$38:$CF$38)</f>
        <v>0</v>
      </c>
      <c r="P135" s="552">
        <f>+SUMIF('ZARANDA 1'!$E$6:$CF$6,P$133,'ZARANDA 1'!$E$38:$CF$38)</f>
        <v>0</v>
      </c>
      <c r="Q135" s="552">
        <f>+SUMIF('ZARANDA 1'!$E$6:$CF$6,Q$133,'ZARANDA 1'!$E$38:$CF$38)</f>
        <v>0</v>
      </c>
      <c r="R135" s="554"/>
      <c r="S135" s="541"/>
      <c r="T135" s="541"/>
    </row>
    <row r="136" spans="2:27" ht="16.149999999999999" customHeight="1" x14ac:dyDescent="0.25">
      <c r="B136" s="541"/>
      <c r="C136" s="541"/>
      <c r="D136" s="541"/>
      <c r="E136" s="541"/>
      <c r="F136" s="1203" t="str">
        <f>+'Parte Diario'!J18</f>
        <v>ZARANDA 2</v>
      </c>
      <c r="G136" s="1203"/>
      <c r="H136" s="1205" t="str">
        <f>+'Parte Diario'!N18</f>
        <v>DERRICK</v>
      </c>
      <c r="I136" s="1205"/>
      <c r="J136" s="543">
        <f>+IF(J133="","",SUMIF('ZARANDA 2'!$E$6:$CF$6,J133,'ZARANDA 2'!$E$17:$CF$17))</f>
        <v>96</v>
      </c>
      <c r="K136" s="543" t="str">
        <f>+IF(K133="","",SUMIF('ZARANDA 2'!$E$6:$CF$6,K133,'ZARANDA 2'!$E$17:$CF$17))</f>
        <v/>
      </c>
      <c r="L136" s="543" t="str">
        <f>+IF(L133="","",SUMIF('ZARANDA 2'!$E$6:$CF$6,L133,'ZARANDA 2'!$E$17:$CF$17))</f>
        <v/>
      </c>
      <c r="M136" s="543" t="str">
        <f>+IF(M133="","",SUMIF('ZARANDA 2'!$E$6:$CF$6,M133,'ZARANDA 2'!$E$17:$CF$17))</f>
        <v/>
      </c>
      <c r="N136" s="552">
        <f>+SUMIF('ZARANDA 2'!$E$6:$CF$6,N$133,'ZARANDA 2'!$E$38:$CF$38)</f>
        <v>16.157081102272723</v>
      </c>
      <c r="O136" s="552">
        <f>+SUMIF('ZARANDA 2'!$E$6:$CF$6,O$133,'ZARANDA 2'!$E$38:$CF$38)</f>
        <v>0</v>
      </c>
      <c r="P136" s="552">
        <f>+SUMIF('ZARANDA 2'!$E$6:$CF$6,P$133,'ZARANDA 2'!$E$38:$CF$38)</f>
        <v>0</v>
      </c>
      <c r="Q136" s="552">
        <f>+SUMIF('ZARANDA 2'!$E$6:$CF$6,Q$133,'ZARANDA 2'!$E$38:$CF$38)</f>
        <v>0</v>
      </c>
      <c r="R136" s="554"/>
      <c r="S136" s="541"/>
      <c r="T136" s="541"/>
    </row>
    <row r="137" spans="2:27" ht="16.149999999999999" customHeight="1" x14ac:dyDescent="0.25">
      <c r="B137" s="541"/>
      <c r="C137" s="541"/>
      <c r="D137" s="541"/>
      <c r="E137" s="541"/>
      <c r="F137" s="1203" t="str">
        <f>+'Parte Diario'!J19</f>
        <v>ZARANDA 3</v>
      </c>
      <c r="G137" s="1203"/>
      <c r="H137" s="1205" t="str">
        <f>+'Parte Diario'!N19</f>
        <v>DERRICK</v>
      </c>
      <c r="I137" s="1205"/>
      <c r="J137" s="543">
        <f>+IF(J133="","",SUMIF('ZARANDA 3'!$E$6:$CF$6,J133,'ZARANDA 3'!$E$17:$CF$17))</f>
        <v>96</v>
      </c>
      <c r="K137" s="543" t="str">
        <f>+IF(K133="","",SUMIF('ZARANDA 3'!$E$6:$CF$6,K133,'ZARANDA 3'!$E$17:$CF$17))</f>
        <v/>
      </c>
      <c r="L137" s="543" t="str">
        <f>+IF(L133="","",SUMIF('ZARANDA 3'!$E$6:$CF$6,L133,'ZARANDA 3'!$E$17:$CF$17))</f>
        <v/>
      </c>
      <c r="M137" s="543" t="str">
        <f>+IF(M133="","",SUMIF('ZARANDA 3'!$E$6:$CF$6,M133,'ZARANDA 3'!$E$17:$CF$17))</f>
        <v/>
      </c>
      <c r="N137" s="552">
        <f>+SUMIF('ZARANDA 3'!$E$6:$CF$6,N$133,'ZARANDA 3'!$E$38:$CF$38)</f>
        <v>15.330670215909089</v>
      </c>
      <c r="O137" s="552">
        <f>+SUMIF('ZARANDA 3'!$E$6:$CF$6,O$133,'ZARANDA 3'!$E$38:$CF$38)</f>
        <v>0</v>
      </c>
      <c r="P137" s="552">
        <f>+SUMIF('ZARANDA 3'!$E$6:$CF$6,P$133,'ZARANDA 3'!$E$38:$CF$38)</f>
        <v>0</v>
      </c>
      <c r="Q137" s="552">
        <f>+SUMIF('ZARANDA 3'!$E$6:$CF$6,Q$133,'ZARANDA 3'!$E$38:$CF$38)</f>
        <v>0</v>
      </c>
      <c r="R137" s="554"/>
      <c r="S137" s="541"/>
      <c r="T137" s="541"/>
    </row>
    <row r="138" spans="2:27" ht="7.9" customHeight="1" x14ac:dyDescent="0.25">
      <c r="B138" s="541"/>
      <c r="O138" s="541"/>
      <c r="P138" s="541"/>
      <c r="Q138" s="541"/>
      <c r="R138" s="541"/>
      <c r="S138" s="541"/>
      <c r="T138" s="541"/>
    </row>
    <row r="139" spans="2:27" ht="16.149999999999999" customHeight="1" x14ac:dyDescent="0.25">
      <c r="B139" s="541"/>
      <c r="C139" s="1051" t="s">
        <v>348</v>
      </c>
      <c r="D139" s="1051"/>
      <c r="E139" s="1051"/>
      <c r="F139" s="1051"/>
      <c r="G139" s="1051"/>
      <c r="H139" s="1204" t="s">
        <v>351</v>
      </c>
      <c r="I139" s="1204"/>
      <c r="J139" s="542">
        <f>+J133</f>
        <v>6.75</v>
      </c>
      <c r="K139" s="542" t="str">
        <f>+K133</f>
        <v/>
      </c>
      <c r="L139" s="542" t="str">
        <f>+L133</f>
        <v/>
      </c>
      <c r="M139" s="542" t="str">
        <f>+M133</f>
        <v/>
      </c>
      <c r="N139" s="542">
        <f>+J139</f>
        <v>6.75</v>
      </c>
      <c r="O139" s="542" t="str">
        <f>+K139</f>
        <v/>
      </c>
      <c r="P139" s="542" t="str">
        <f>+L139</f>
        <v/>
      </c>
      <c r="Q139" s="542" t="str">
        <f>+M139</f>
        <v/>
      </c>
      <c r="R139" s="540"/>
      <c r="S139" s="541"/>
      <c r="T139" s="541"/>
    </row>
    <row r="140" spans="2:27" ht="16.149999999999999" customHeight="1" x14ac:dyDescent="0.25">
      <c r="B140" s="541"/>
      <c r="C140" s="541"/>
      <c r="D140" s="541"/>
      <c r="E140" s="541"/>
      <c r="F140" s="541"/>
      <c r="G140" s="541"/>
      <c r="H140" s="541"/>
      <c r="I140" s="541"/>
      <c r="J140" s="541"/>
      <c r="K140" s="541"/>
      <c r="L140" s="541"/>
      <c r="M140" s="541"/>
      <c r="O140" s="541"/>
      <c r="P140" s="541"/>
      <c r="Q140" s="541"/>
      <c r="R140" s="541"/>
      <c r="S140" s="541"/>
      <c r="T140" s="541"/>
    </row>
    <row r="141" spans="2:27" ht="16.149999999999999" customHeight="1" x14ac:dyDescent="0.25">
      <c r="B141" s="541"/>
      <c r="C141" s="541"/>
      <c r="D141" s="541"/>
      <c r="E141" s="541"/>
      <c r="F141" s="1203" t="str">
        <f>+'Parte Diario'!J21</f>
        <v>DESARENADOR</v>
      </c>
      <c r="G141" s="1203"/>
      <c r="H141" s="1205" t="str">
        <f>+'Parte Diario'!N21</f>
        <v>SWACO</v>
      </c>
      <c r="I141" s="1205"/>
      <c r="J141" s="543">
        <f>+IF(J139="","",SUMIF(DESARENADOR!$E$6:$CF$6,J139,DESARENADOR!$E$17:$CF$17))</f>
        <v>95</v>
      </c>
      <c r="K141" s="543" t="str">
        <f>+IF(K139="","",SUMIF(DESARENADOR!$E$6:$CF$6,K139,DESARENADOR!$E$17:$CF$17))</f>
        <v/>
      </c>
      <c r="L141" s="543" t="str">
        <f>+IF(L139="","",SUMIF(DESARENADOR!$E$6:$CF$6,L139,DESARENADOR!$E$17:$CF$17))</f>
        <v/>
      </c>
      <c r="M141" s="543" t="str">
        <f>+IF(M139="","",SUMIF(DESARENADOR!$E$6:$CF$6,M139,DESARENADOR!$E$17:$CF$17))</f>
        <v/>
      </c>
      <c r="N141" s="552">
        <f>+SUMIF(DESARENADOR!$E$6:$CF$6,N$139,DESARENADOR!$E$38:$CF$38)</f>
        <v>0</v>
      </c>
      <c r="O141" s="552">
        <f>+SUMIF(DESARENADOR!$E$6:$CF$6,O$139,DESARENADOR!$E$38:$CF$38)</f>
        <v>0</v>
      </c>
      <c r="P141" s="552">
        <f>+SUMIF(DESARENADOR!$E$6:$CF$6,P$139,DESARENADOR!$E$38:$CF$38)</f>
        <v>0</v>
      </c>
      <c r="Q141" s="552">
        <f>+SUMIF(DESARENADOR!$E$6:$CF$6,Q$139,DESARENADOR!$E$38:$CF$38)</f>
        <v>0</v>
      </c>
      <c r="R141" s="554"/>
      <c r="S141" s="541"/>
      <c r="T141" s="541"/>
    </row>
    <row r="142" spans="2:27" ht="16.149999999999999" customHeight="1" x14ac:dyDescent="0.25">
      <c r="B142" s="541"/>
      <c r="C142" s="541"/>
      <c r="D142" s="541"/>
      <c r="E142" s="541"/>
      <c r="F142" s="1203" t="str">
        <f>+'Parte Diario'!J22</f>
        <v>DESILTER</v>
      </c>
      <c r="G142" s="1203"/>
      <c r="H142" s="1205" t="str">
        <f>+'Parte Diario'!N22</f>
        <v>SWACO</v>
      </c>
      <c r="I142" s="1205"/>
      <c r="J142" s="543">
        <f>+IF(J139="","",SUMIF(DESILTER!$E$6:$CF$6,J139,DESILTER!$E$17:$CF$17))</f>
        <v>95</v>
      </c>
      <c r="K142" s="543" t="str">
        <f>+IF(K139="","",SUMIF(DESILTER!$E$6:$CF$6,K139,DESILTER!$E$17:$CF$17))</f>
        <v/>
      </c>
      <c r="L142" s="543" t="str">
        <f>+IF(L139="","",SUMIF(DESILTER!$E$6:$CF$6,L139,DESILTER!$E$17:$CF$17))</f>
        <v/>
      </c>
      <c r="M142" s="543" t="str">
        <f>+IF(M139="","",SUMIF(DESILTER!$E$6:$CF$6,M139,DESILTER!$E$17:$CF$17))</f>
        <v/>
      </c>
      <c r="N142" s="552">
        <f>+SUMIF(DESILTER!$E$6:$CF$6,N$139,DESILTER!$E$38:$CF$38)</f>
        <v>0</v>
      </c>
      <c r="O142" s="552">
        <f>+SUMIF(DESILTER!$E$6:$CF$6,O$139,DESILTER!$E$38:$CF$38)</f>
        <v>0</v>
      </c>
      <c r="P142" s="552">
        <f>+SUMIF(DESILTER!$E$6:$CF$6,P$139,DESILTER!$E$38:$CF$38)</f>
        <v>0</v>
      </c>
      <c r="Q142" s="552">
        <f>+SUMIF(DESILTER!$E$6:$CF$6,Q$139,DESILTER!$E$38:$CF$38)</f>
        <v>0</v>
      </c>
      <c r="R142" s="554"/>
      <c r="S142" s="541"/>
      <c r="T142" s="541"/>
    </row>
    <row r="143" spans="2:27" ht="16.149999999999999" customHeight="1" x14ac:dyDescent="0.25">
      <c r="B143" s="541"/>
      <c r="C143" s="541"/>
      <c r="D143" s="541"/>
      <c r="E143" s="541"/>
      <c r="F143" s="541"/>
      <c r="G143" s="541"/>
      <c r="H143" s="541"/>
      <c r="I143" s="541"/>
      <c r="J143" s="541"/>
      <c r="K143" s="541"/>
      <c r="L143" s="541"/>
      <c r="M143" s="541"/>
      <c r="O143" s="541"/>
      <c r="P143" s="541"/>
      <c r="Q143" s="541"/>
      <c r="R143" s="541"/>
      <c r="S143" s="541"/>
      <c r="T143" s="541"/>
    </row>
    <row r="144" spans="2:27" ht="16.149999999999999" customHeight="1" x14ac:dyDescent="0.25">
      <c r="B144" s="541"/>
      <c r="C144" s="1051" t="s">
        <v>349</v>
      </c>
      <c r="D144" s="1051"/>
      <c r="E144" s="1051"/>
      <c r="F144" s="1051"/>
      <c r="G144" s="1051"/>
      <c r="H144" s="1204" t="s">
        <v>351</v>
      </c>
      <c r="I144" s="1204"/>
      <c r="J144" s="542">
        <f>+J133</f>
        <v>6.75</v>
      </c>
      <c r="K144" s="542" t="str">
        <f>+K133</f>
        <v/>
      </c>
      <c r="L144" s="542" t="str">
        <f>+L133</f>
        <v/>
      </c>
      <c r="M144" s="542" t="str">
        <f>+M133</f>
        <v/>
      </c>
      <c r="N144" s="542">
        <f>+J144</f>
        <v>6.75</v>
      </c>
      <c r="O144" s="542" t="str">
        <f>+K144</f>
        <v/>
      </c>
      <c r="P144" s="542" t="str">
        <f>+L144</f>
        <v/>
      </c>
      <c r="Q144" s="542" t="str">
        <f>+M144</f>
        <v/>
      </c>
      <c r="R144" s="540"/>
      <c r="S144" s="541"/>
      <c r="T144" s="541"/>
    </row>
    <row r="145" spans="2:26" ht="7.9" customHeight="1" x14ac:dyDescent="0.25">
      <c r="B145" s="541"/>
      <c r="C145" s="541"/>
      <c r="D145" s="541"/>
      <c r="E145" s="541"/>
      <c r="F145" s="541"/>
      <c r="G145" s="541"/>
      <c r="H145" s="541"/>
      <c r="I145" s="541"/>
      <c r="J145" s="541"/>
      <c r="K145" s="541"/>
      <c r="L145" s="541"/>
      <c r="M145" s="541"/>
      <c r="O145" s="541"/>
      <c r="P145" s="541"/>
      <c r="Q145" s="541"/>
      <c r="R145" s="541"/>
      <c r="S145" s="541"/>
      <c r="T145" s="541"/>
    </row>
    <row r="146" spans="2:26" ht="16.149999999999999" customHeight="1" x14ac:dyDescent="0.25">
      <c r="B146" s="541"/>
      <c r="C146" s="541"/>
      <c r="D146" s="541"/>
      <c r="E146" s="541"/>
      <c r="F146" s="1203" t="str">
        <f>+'Parte Diario'!J24</f>
        <v>SECADORA 1</v>
      </c>
      <c r="G146" s="1203"/>
      <c r="H146" s="1205" t="str">
        <f>+'Parte Diario'!N24</f>
        <v>DERRICK</v>
      </c>
      <c r="I146" s="1205"/>
      <c r="J146" s="543">
        <f>+IF(J144="","",SUMIF('SECADORA 1'!$E$8:$CF$8,J144,'SECADORA 1'!$E$19:$CF$19))</f>
        <v>95</v>
      </c>
      <c r="K146" s="543" t="str">
        <f>+IF(K144="","",SUMIF('SECADORA 1'!$E$8:$CF$8,K144,'SECADORA 1'!$E$19:$CF$19))</f>
        <v/>
      </c>
      <c r="L146" s="543" t="str">
        <f>+IF(L144="","",SUMIF('SECADORA 1'!$E$8:$CF$8,L144,'SECADORA 1'!$E$19:$CF$19))</f>
        <v/>
      </c>
      <c r="M146" s="543" t="str">
        <f>+IF(M144="","",SUMIF('SECADORA 1'!$E$8:$CF$8,M144,'SECADORA 1'!$E$19:$CF$19))</f>
        <v/>
      </c>
      <c r="N146" s="552">
        <f>+SUMIF('SECADORA 1'!$E$8:$CF$8,N$144,'SECADORA 1'!$E$40:$CF$40)</f>
        <v>1.9144612420454541</v>
      </c>
      <c r="O146" s="552">
        <f>+SUMIF('SECADORA 1'!$E$8:$CF$8,O$144,'SECADORA 1'!$E$40:$CF$40)</f>
        <v>0</v>
      </c>
      <c r="P146" s="552">
        <f>+SUMIF('SECADORA 1'!$E$8:$CF$8,P$144,'SECADORA 1'!$E$40:$CF$40)</f>
        <v>0</v>
      </c>
      <c r="Q146" s="552">
        <f>+SUMIF('SECADORA 1'!$E$8:$CF$8,Q$144,'SECADORA 1'!$E$40:$CF$40)</f>
        <v>0</v>
      </c>
      <c r="R146" s="554"/>
      <c r="S146" s="541"/>
      <c r="T146" s="541"/>
    </row>
    <row r="147" spans="2:26" ht="16.149999999999999" customHeight="1" x14ac:dyDescent="0.25">
      <c r="B147" s="541"/>
      <c r="C147" s="541"/>
      <c r="D147" s="541"/>
      <c r="E147" s="541"/>
      <c r="F147" s="1203" t="str">
        <f>+'Parte Diario'!J25</f>
        <v/>
      </c>
      <c r="G147" s="1203"/>
      <c r="H147" s="1205" t="str">
        <f>+'Parte Diario'!N25</f>
        <v/>
      </c>
      <c r="I147" s="1205"/>
      <c r="J147" s="543">
        <f>+IF(J144="","",SUMIF('SECADORA 2'!$E$8:$CF$8,J144,'SECADORA 2'!$E$19:$CF$19))</f>
        <v>0</v>
      </c>
      <c r="K147" s="543" t="str">
        <f>+IF(K144="","",SUMIF('SECADORA 2'!$E$8:$CF$8,K144,'SECADORA 2'!$E$19:$CF$19))</f>
        <v/>
      </c>
      <c r="L147" s="543" t="str">
        <f>+IF(L144="","",SUMIF('SECADORA 2'!$E$8:$CF$8,L144,'SECADORA 2'!$E$19:$CF$19))</f>
        <v/>
      </c>
      <c r="M147" s="543" t="str">
        <f>+IF(M144="","",SUMIF('SECADORA 2'!$E$8:$CF$8,M144,'SECADORA 2'!$E$19:$CF$19))</f>
        <v/>
      </c>
      <c r="N147" s="552">
        <f>+SUMIF('SECADORA 2'!$E$8:$CF$8,N$144,'SECADORA 2'!$E$40:$CF$40)</f>
        <v>0</v>
      </c>
      <c r="O147" s="552">
        <f>+SUMIF('SECADORA 2'!$E$8:$CF$8,O$144,'SECADORA 2'!$E$40:$CF$40)</f>
        <v>0</v>
      </c>
      <c r="P147" s="552">
        <f>+SUMIF('SECADORA 2'!$E$8:$CF$8,P$144,'SECADORA 2'!$E$40:$CF$40)</f>
        <v>0</v>
      </c>
      <c r="Q147" s="552">
        <f>+SUMIF('SECADORA 2'!$E$8:$CF$8,Q$144,'SECADORA 2'!$E$40:$CF$40)</f>
        <v>0</v>
      </c>
      <c r="R147" s="554"/>
      <c r="S147" s="541"/>
      <c r="T147" s="541"/>
    </row>
    <row r="148" spans="2:26" ht="16.149999999999999" customHeight="1" x14ac:dyDescent="0.25">
      <c r="B148" s="541"/>
      <c r="C148" s="541"/>
      <c r="D148" s="541"/>
      <c r="E148" s="541"/>
      <c r="F148" s="1203" t="str">
        <f>+'Parte Diario'!J26</f>
        <v/>
      </c>
      <c r="G148" s="1203"/>
      <c r="H148" s="1205" t="str">
        <f>+'Parte Diario'!N26</f>
        <v/>
      </c>
      <c r="I148" s="1205"/>
      <c r="J148" s="543">
        <f>+IF(J144="","",SUMIF('SECADORA 3'!$E$8:$CF$8,J144,'SECADORA 3'!$E$19:$CF$19))</f>
        <v>0</v>
      </c>
      <c r="K148" s="543" t="str">
        <f>+IF(K144="","",SUMIF('SECADORA 3'!$E$8:$CF$8,K144,'SECADORA 3'!$E$19:$CF$19))</f>
        <v/>
      </c>
      <c r="L148" s="543" t="str">
        <f>+IF(L144="","",SUMIF('SECADORA 3'!$E$8:$CF$8,L144,'SECADORA 3'!$E$19:$CF$19))</f>
        <v/>
      </c>
      <c r="M148" s="543" t="str">
        <f>+IF(M144="","",SUMIF('SECADORA 3'!$E$8:$CF$8,M144,'SECADORA 3'!$E$19:$CF$19))</f>
        <v/>
      </c>
      <c r="N148" s="552">
        <f>+SUMIF('SECADORA 3'!$E$8:$CF$8,N$144,'SECADORA 3'!$E$40:$CF$40)</f>
        <v>0</v>
      </c>
      <c r="O148" s="552">
        <f>+SUMIF('SECADORA 3'!$E$8:$CF$8,O$144,'SECADORA 3'!$E$40:$CF$40)</f>
        <v>0</v>
      </c>
      <c r="P148" s="552">
        <f>+SUMIF('SECADORA 3'!$E$8:$CF$8,P$144,'SECADORA 3'!$E$40:$CF$40)</f>
        <v>0</v>
      </c>
      <c r="Q148" s="552">
        <f>+SUMIF('SECADORA 3'!$E$8:$CF$8,Q$144,'SECADORA 3'!$E$40:$CF$40)</f>
        <v>0</v>
      </c>
      <c r="R148" s="554"/>
      <c r="S148" s="541"/>
      <c r="T148" s="541"/>
    </row>
    <row r="149" spans="2:26" ht="7.9" customHeight="1" x14ac:dyDescent="0.25">
      <c r="B149" s="541"/>
      <c r="C149" s="541"/>
      <c r="D149" s="541"/>
      <c r="E149" s="541"/>
      <c r="F149" s="541"/>
      <c r="G149" s="541"/>
      <c r="H149" s="541"/>
      <c r="I149" s="541"/>
      <c r="J149" s="541"/>
      <c r="K149" s="541"/>
      <c r="L149" s="541"/>
      <c r="M149" s="541"/>
      <c r="O149" s="541"/>
      <c r="P149" s="541"/>
      <c r="Q149" s="541"/>
      <c r="R149" s="541"/>
      <c r="S149" s="541"/>
      <c r="T149" s="541"/>
    </row>
    <row r="150" spans="2:26" ht="16.149999999999999" customHeight="1" x14ac:dyDescent="0.25">
      <c r="B150" s="541"/>
      <c r="C150" s="1051" t="s">
        <v>350</v>
      </c>
      <c r="D150" s="1051"/>
      <c r="E150" s="1051"/>
      <c r="F150" s="1051"/>
      <c r="G150" s="1051"/>
      <c r="H150" s="1204" t="s">
        <v>351</v>
      </c>
      <c r="I150" s="1204"/>
      <c r="J150" s="542">
        <f>+J139</f>
        <v>6.75</v>
      </c>
      <c r="K150" s="542" t="str">
        <f>+K139</f>
        <v/>
      </c>
      <c r="L150" s="542" t="str">
        <f>+L139</f>
        <v/>
      </c>
      <c r="M150" s="542" t="str">
        <f>+M139</f>
        <v/>
      </c>
      <c r="N150" s="542">
        <f>+J150</f>
        <v>6.75</v>
      </c>
      <c r="O150" s="542" t="str">
        <f>+K150</f>
        <v/>
      </c>
      <c r="P150" s="542" t="str">
        <f>+L150</f>
        <v/>
      </c>
      <c r="Q150" s="542" t="str">
        <f>+M150</f>
        <v/>
      </c>
      <c r="R150" s="540"/>
      <c r="S150" s="541"/>
      <c r="T150" s="541"/>
      <c r="V150" s="835"/>
      <c r="W150" s="836">
        <f>+N150</f>
        <v>6.75</v>
      </c>
      <c r="X150" s="836" t="str">
        <f>+O150</f>
        <v/>
      </c>
      <c r="Y150" s="836" t="str">
        <f>+P150</f>
        <v/>
      </c>
      <c r="Z150" s="836" t="str">
        <f>+Q150</f>
        <v/>
      </c>
    </row>
    <row r="151" spans="2:26" ht="7.9" customHeight="1" x14ac:dyDescent="0.25">
      <c r="B151" s="541"/>
      <c r="C151" s="541"/>
      <c r="D151" s="541"/>
      <c r="E151" s="541"/>
      <c r="F151" s="541"/>
      <c r="G151" s="541"/>
      <c r="H151" s="541"/>
      <c r="I151" s="541"/>
      <c r="J151" s="541"/>
      <c r="K151" s="541"/>
      <c r="L151" s="541"/>
      <c r="M151" s="541"/>
      <c r="O151" s="541"/>
      <c r="P151" s="541"/>
      <c r="Q151" s="541"/>
      <c r="R151" s="541"/>
      <c r="S151" s="541"/>
      <c r="T151" s="541"/>
      <c r="V151" s="835"/>
      <c r="W151" s="835"/>
      <c r="X151" s="835"/>
      <c r="Y151" s="835"/>
      <c r="Z151" s="835"/>
    </row>
    <row r="152" spans="2:26" ht="16.149999999999999" customHeight="1" x14ac:dyDescent="0.25">
      <c r="B152" s="541"/>
      <c r="C152" s="541"/>
      <c r="D152" s="541"/>
      <c r="E152" s="541"/>
      <c r="F152" s="1203" t="str">
        <f>+'Parte Diario'!J28</f>
        <v>DECANTER 1</v>
      </c>
      <c r="G152" s="1203"/>
      <c r="H152" s="1205" t="str">
        <f>+'Parte Diario'!N28</f>
        <v xml:space="preserve">TR </v>
      </c>
      <c r="I152" s="1205"/>
      <c r="J152" s="543">
        <f>+IF(J150="","",SUMIF('DECANTER 1'!$E$15:$CF$15,J150,'DECANTER 1'!$E$12:$CF$12))</f>
        <v>94</v>
      </c>
      <c r="K152" s="543" t="str">
        <f>+IF(K150="","",SUMIF('DECANTER 1'!$E$15:$CF$15,K150,'DECANTER 1'!$E$12:$CF$12))</f>
        <v/>
      </c>
      <c r="L152" s="543" t="str">
        <f>+IF(L150="","",SUMIF('DECANTER 1'!$E$15:$CF$15,L150,'DECANTER 1'!$E$12:$CF$12))</f>
        <v/>
      </c>
      <c r="M152" s="543" t="str">
        <f>+IF(M150="","",SUMIF('DECANTER 1'!$E$15:$CF$15,M150,'DECANTER 1'!$E$12:$CF$12))</f>
        <v/>
      </c>
      <c r="N152" s="552">
        <f>+SUMIF('DECANTER 1'!$E$15:$CF$15,N$150,'DECANTER 1'!$E$54:$CF$54)</f>
        <v>0</v>
      </c>
      <c r="O152" s="552">
        <f>+SUMIF('DECANTER 1'!$E$15:$CF$15,O$150,'DECANTER 1'!$E$54:$CF$54)</f>
        <v>0</v>
      </c>
      <c r="P152" s="552">
        <f>+SUMIF('DECANTER 1'!$E$15:$CF$15,P$150,'DECANTER 1'!$E$54:$CF$54)</f>
        <v>0</v>
      </c>
      <c r="Q152" s="552">
        <f>+SUMIF('DECANTER 1'!$E$15:$CF$15,Q$150,'DECANTER 1'!$E$54:$CF$54)</f>
        <v>0</v>
      </c>
      <c r="R152" s="554"/>
      <c r="S152" s="541"/>
      <c r="T152" s="541"/>
      <c r="V152" s="835" t="s">
        <v>375</v>
      </c>
      <c r="W152" s="837">
        <f>+SUMIF('Resumen-Ocultar'!$E$13:$CF$13,'INFORME FINAL'!W150,'Resumen-Ocultar'!$E$10:$CF$10)</f>
        <v>13.398887847727272</v>
      </c>
      <c r="X152" s="837">
        <f>+SUMIF('Resumen-Ocultar'!$E$13:$CF$13,'INFORME FINAL'!X150,'Resumen-Ocultar'!$E$10:$CF$10)</f>
        <v>0</v>
      </c>
      <c r="Y152" s="837">
        <f>+SUMIF('Resumen-Ocultar'!$E$13:$CF$13,'INFORME FINAL'!Y150,'Resumen-Ocultar'!$E$10:$CF$10)</f>
        <v>0</v>
      </c>
      <c r="Z152" s="837">
        <f>+SUMIF('Resumen-Ocultar'!$E$13:$CF$13,'INFORME FINAL'!Z150,'Resumen-Ocultar'!$E$10:$CF$10)</f>
        <v>0</v>
      </c>
    </row>
    <row r="153" spans="2:26" ht="16.149999999999999" customHeight="1" x14ac:dyDescent="0.25">
      <c r="B153" s="541"/>
      <c r="C153" s="541"/>
      <c r="D153" s="541"/>
      <c r="E153" s="541"/>
      <c r="F153" s="1203" t="str">
        <f>+'Parte Diario'!J29</f>
        <v>DECANTER 2</v>
      </c>
      <c r="G153" s="1203"/>
      <c r="H153" s="1205" t="str">
        <f>+'Parte Diario'!N29</f>
        <v>PENNWALT</v>
      </c>
      <c r="I153" s="1205"/>
      <c r="J153" s="543">
        <f>+IF(J150="","",SUMIF('DECANTER 2'!$E$15:$CF$15,J150,'DECANTER 2'!$E$12:$CF$12))</f>
        <v>94</v>
      </c>
      <c r="K153" s="543" t="str">
        <f>+IF(K150="","",SUMIF('DECANTER 2'!$E$15:$CF$15,K150,'DECANTER 2'!$E$12:$CF$12))</f>
        <v/>
      </c>
      <c r="L153" s="543" t="str">
        <f>+IF(L150="","",SUMIF('DECANTER 2'!$E$15:$CF$15,L150,'DECANTER 2'!$E$12:$CF$12))</f>
        <v/>
      </c>
      <c r="M153" s="543" t="str">
        <f>+IF(M150="","",SUMIF('DECANTER 2'!$E$15:$CF$15,M150,'DECANTER 2'!$E$12:$CF$12))</f>
        <v/>
      </c>
      <c r="N153" s="552">
        <f>+SUMIF('DECANTER 2'!$E$15:$CF$15,N$150,'DECANTER 2'!$E$54:$CF$54)</f>
        <v>0</v>
      </c>
      <c r="O153" s="552">
        <f>+SUMIF('DECANTER 2'!$E$15:$CF$15,O$150,'DECANTER 2'!$E$54:$CF$54)</f>
        <v>0</v>
      </c>
      <c r="P153" s="552">
        <f>+SUMIF('DECANTER 2'!$E$15:$CF$15,P$150,'DECANTER 2'!$E$54:$CF$54)</f>
        <v>0</v>
      </c>
      <c r="Q153" s="552">
        <f>+SUMIF('DECANTER 2'!$E$15:$CF$15,Q$150,'DECANTER 2'!$E$54:$CF$54)</f>
        <v>0</v>
      </c>
      <c r="R153" s="554"/>
      <c r="S153" s="541"/>
      <c r="T153" s="541"/>
      <c r="V153" s="835" t="s">
        <v>631</v>
      </c>
      <c r="W153" s="837">
        <f>+IFERROR(N158-W152,0)</f>
        <v>50.92258601704544</v>
      </c>
      <c r="X153" s="837">
        <f>+IFERROR(O158-X152,0)</f>
        <v>0</v>
      </c>
      <c r="Y153" s="837">
        <f>+IFERROR(P158-Y152,0)</f>
        <v>0</v>
      </c>
      <c r="Z153" s="837">
        <f>+IFERROR(Q158-Z152,0)</f>
        <v>0</v>
      </c>
    </row>
    <row r="154" spans="2:26" ht="16.149999999999999" customHeight="1" x14ac:dyDescent="0.25">
      <c r="B154" s="541"/>
      <c r="C154" s="541"/>
      <c r="D154" s="541"/>
      <c r="E154" s="541"/>
      <c r="F154" s="1203" t="str">
        <f>+'Parte Diario'!J30</f>
        <v>DECANTER 3</v>
      </c>
      <c r="G154" s="1203"/>
      <c r="H154" s="1205" t="str">
        <f>+'Parte Diario'!N30</f>
        <v xml:space="preserve">TR </v>
      </c>
      <c r="I154" s="1205"/>
      <c r="J154" s="543">
        <f>+IF(J150="","",SUMIF('DECANTER 3'!$E$15:$CF$15,J150,'DECANTER 3'!$E$12:$CF$12))</f>
        <v>94</v>
      </c>
      <c r="K154" s="543" t="str">
        <f>+IF(K150="","",SUMIF('DECANTER 3'!$E$15:$CF$15,K150,'DECANTER 3'!$E$12:$CF$12))</f>
        <v/>
      </c>
      <c r="L154" s="543" t="str">
        <f>+IF(L150="","",SUMIF('DECANTER 3'!$E$15:$CF$15,L150,'DECANTER 3'!$E$12:$CF$12))</f>
        <v/>
      </c>
      <c r="M154" s="543" t="str">
        <f>+IF(M150="","",SUMIF('DECANTER 3'!$E$15:$CF$15,M150,'DECANTER 3'!$E$12:$CF$12))</f>
        <v/>
      </c>
      <c r="N154" s="552">
        <f>+SUMIF('DECANTER 3'!$E$15:$CF$15,N$150,'DECANTER 3'!$E$54:$CF$54)</f>
        <v>6.220567059090909</v>
      </c>
      <c r="O154" s="552">
        <f>+SUMIF('DECANTER 3'!$E$15:$CF$15,O$150,'DECANTER 3'!$E$54:$CF$54)</f>
        <v>0</v>
      </c>
      <c r="P154" s="552">
        <f>+SUMIF('DECANTER 3'!$E$15:$CF$15,P$150,'DECANTER 3'!$E$54:$CF$54)</f>
        <v>0</v>
      </c>
      <c r="Q154" s="552">
        <f>+SUMIF('DECANTER 3'!$E$15:$CF$15,Q$150,'DECANTER 3'!$E$54:$CF$54)</f>
        <v>0</v>
      </c>
      <c r="R154" s="554"/>
      <c r="S154" s="541"/>
      <c r="T154" s="541"/>
    </row>
    <row r="155" spans="2:26" ht="15" customHeight="1" thickBot="1" x14ac:dyDescent="0.3">
      <c r="B155" s="541"/>
      <c r="C155" s="541"/>
      <c r="D155" s="541"/>
      <c r="E155" s="541"/>
      <c r="F155" s="541"/>
      <c r="G155" s="541"/>
      <c r="H155" s="541"/>
      <c r="I155" s="541"/>
      <c r="J155" s="541"/>
      <c r="K155" s="541"/>
      <c r="L155" s="541"/>
      <c r="M155" s="541"/>
      <c r="N155" s="541"/>
      <c r="O155" s="541"/>
      <c r="P155" s="541"/>
      <c r="Q155" s="541"/>
      <c r="R155" s="541"/>
      <c r="S155" s="541"/>
      <c r="T155" s="541"/>
    </row>
    <row r="156" spans="2:26" ht="18" customHeight="1" thickBot="1" x14ac:dyDescent="0.3">
      <c r="B156" s="541"/>
      <c r="C156" s="1218" t="s">
        <v>628</v>
      </c>
      <c r="D156" s="1218"/>
      <c r="E156" s="1218"/>
      <c r="F156" s="1218"/>
      <c r="G156" s="1218"/>
      <c r="H156" s="1218"/>
      <c r="I156" s="1218"/>
      <c r="J156" s="1218"/>
      <c r="K156" s="1218"/>
      <c r="L156" s="1218"/>
      <c r="M156" s="553" t="s">
        <v>144</v>
      </c>
      <c r="N156" s="556">
        <f>+J129</f>
        <v>57.773568937499995</v>
      </c>
      <c r="O156" s="556" t="str">
        <f>+K129</f>
        <v/>
      </c>
      <c r="P156" s="556" t="str">
        <f>+L129</f>
        <v/>
      </c>
      <c r="Q156" s="556" t="str">
        <f>+M129</f>
        <v/>
      </c>
      <c r="R156" s="555"/>
      <c r="S156" s="541"/>
      <c r="T156" s="541"/>
    </row>
    <row r="157" spans="2:26" ht="18" customHeight="1" thickBot="1" x14ac:dyDescent="0.3">
      <c r="B157" s="541"/>
      <c r="C157" s="1219" t="s">
        <v>629</v>
      </c>
      <c r="D157" s="1219"/>
      <c r="E157" s="1219"/>
      <c r="F157" s="1219"/>
      <c r="G157" s="1219"/>
      <c r="H157" s="1219"/>
      <c r="I157" s="1219"/>
      <c r="J157" s="1219"/>
      <c r="K157" s="1219"/>
      <c r="L157" s="1219"/>
      <c r="M157" s="553" t="s">
        <v>144</v>
      </c>
      <c r="N157" s="557">
        <f>+IF(N133="","",SUM(N135:N137,N141:N142,N146:N148,N152:N154))</f>
        <v>56.24275283977272</v>
      </c>
      <c r="O157" s="557" t="str">
        <f>+IF(O133="","",SUM(O135:O137,O141:O142,O146:O148,O152:O154))</f>
        <v/>
      </c>
      <c r="P157" s="557" t="str">
        <f>+IF(P133="","",SUM(P135:P137,P141:P142,P146:P148,P152:P154))</f>
        <v/>
      </c>
      <c r="Q157" s="557" t="str">
        <f>+IF(Q133="","",SUM(Q135:Q137,Q141:Q142,Q146:Q148,Q152:Q154))</f>
        <v/>
      </c>
      <c r="R157" s="541"/>
      <c r="S157" s="541"/>
      <c r="T157" s="541"/>
    </row>
    <row r="158" spans="2:26" ht="18" customHeight="1" thickBot="1" x14ac:dyDescent="0.3">
      <c r="B158" s="541"/>
      <c r="C158" s="1220" t="s">
        <v>382</v>
      </c>
      <c r="D158" s="1220"/>
      <c r="E158" s="1220"/>
      <c r="F158" s="1220"/>
      <c r="G158" s="1220"/>
      <c r="H158" s="1220"/>
      <c r="I158" s="1220"/>
      <c r="J158" s="1220"/>
      <c r="K158" s="1220"/>
      <c r="L158" s="1220"/>
      <c r="M158" s="553" t="s">
        <v>144</v>
      </c>
      <c r="N158" s="558">
        <f>+IF(N150="","",SUMIF('Resumen-Ocultar'!$E$13:$CF$13,N150,'Resumen-Ocultar'!$E$9:$CF$9))</f>
        <v>64.321473864772713</v>
      </c>
      <c r="O158" s="558" t="str">
        <f>+IF(O150="","",SUMIF('Resumen-Ocultar'!$E$13:$CF$13,O150,'Resumen-Ocultar'!$E$9:$CF$9))</f>
        <v/>
      </c>
      <c r="P158" s="558" t="str">
        <f>+IF(P150="","",SUMIF('Resumen-Ocultar'!$E$13:$CF$13,P150,'Resumen-Ocultar'!$E$9:$CF$9))</f>
        <v/>
      </c>
      <c r="Q158" s="558" t="str">
        <f>+IF(Q150="","",SUMIF('Resumen-Ocultar'!$E$13:$CF$13,Q150,'Resumen-Ocultar'!$E$9:$CF$9))</f>
        <v/>
      </c>
      <c r="R158" s="541"/>
      <c r="S158" s="541"/>
      <c r="T158" s="541"/>
    </row>
    <row r="159" spans="2:26" ht="18" customHeight="1" thickBot="1" x14ac:dyDescent="0.3">
      <c r="B159" s="541"/>
      <c r="C159" s="1221" t="s">
        <v>630</v>
      </c>
      <c r="D159" s="1221"/>
      <c r="E159" s="1221"/>
      <c r="F159" s="1221"/>
      <c r="G159" s="1221"/>
      <c r="H159" s="1221"/>
      <c r="I159" s="1221"/>
      <c r="J159" s="1221"/>
      <c r="K159" s="1221"/>
      <c r="L159" s="1221"/>
      <c r="M159" s="553" t="s">
        <v>144</v>
      </c>
      <c r="N159" s="559">
        <f>+IF(N150="","",IFERROR(W153/SUM(W153,W152,N157),0))</f>
        <v>0.42236895146216363</v>
      </c>
      <c r="O159" s="559" t="str">
        <f>+IF(O150="","",IFERROR(X153/SUM(X153,X152,O157),0))</f>
        <v/>
      </c>
      <c r="P159" s="559" t="str">
        <f>+IF(P150="","",IFERROR(Y153/SUM(Y153,Y152,P157),0))</f>
        <v/>
      </c>
      <c r="Q159" s="559" t="str">
        <f>+IF(Q150="","",IFERROR(Z153/SUM(Z153,Z152,Q157),0))</f>
        <v/>
      </c>
      <c r="R159" s="541"/>
      <c r="S159" s="541"/>
      <c r="T159" s="541"/>
    </row>
    <row r="160" spans="2:26" ht="19.899999999999999" customHeight="1" x14ac:dyDescent="0.25">
      <c r="B160" s="541"/>
      <c r="C160" s="541"/>
      <c r="D160" s="541"/>
      <c r="E160" s="541"/>
      <c r="F160" s="541"/>
      <c r="G160" s="541"/>
      <c r="H160" s="541"/>
      <c r="I160" s="541"/>
      <c r="J160" s="541"/>
      <c r="K160" s="541"/>
      <c r="L160" s="541"/>
      <c r="M160" s="541"/>
      <c r="N160" s="541"/>
      <c r="O160" s="541"/>
      <c r="P160" s="541"/>
      <c r="Q160" s="541"/>
      <c r="R160" s="541"/>
      <c r="S160" s="541"/>
      <c r="T160" s="541"/>
    </row>
    <row r="161" spans="2:20" ht="16.149999999999999" customHeight="1" x14ac:dyDescent="0.25">
      <c r="B161" s="541"/>
      <c r="C161" s="872" t="str">
        <f>+IF(F13="","","TRAMO 1. COMENTARIOS OPERATIVOS. RECOMENDACIONES GENERALES")</f>
        <v/>
      </c>
      <c r="D161" s="541"/>
      <c r="E161" s="541"/>
      <c r="F161" s="541"/>
      <c r="G161" s="541"/>
      <c r="H161" s="541"/>
      <c r="I161" s="541"/>
      <c r="J161" s="541"/>
      <c r="K161" s="541"/>
      <c r="L161" s="541"/>
      <c r="M161" s="541"/>
      <c r="N161" s="541"/>
      <c r="O161" s="541"/>
      <c r="P161" s="541"/>
      <c r="Q161" s="541"/>
      <c r="R161" s="541"/>
      <c r="S161" s="541"/>
      <c r="T161" s="541"/>
    </row>
    <row r="162" spans="2:20" ht="16.149999999999999" customHeight="1" x14ac:dyDescent="0.25">
      <c r="B162" s="541"/>
      <c r="C162" s="1235" t="str">
        <f>+IF(F13="","",F13)</f>
        <v/>
      </c>
      <c r="D162" s="1235"/>
      <c r="E162" s="1235"/>
      <c r="F162" s="1235"/>
      <c r="G162" s="1235"/>
      <c r="H162" s="1235"/>
      <c r="I162" s="1235"/>
      <c r="J162" s="1235"/>
      <c r="K162" s="1235"/>
      <c r="L162" s="1235"/>
      <c r="M162" s="1235"/>
      <c r="N162" s="1235"/>
      <c r="O162" s="1235"/>
      <c r="P162" s="1235"/>
      <c r="Q162" s="1235"/>
      <c r="R162" s="1235"/>
      <c r="S162" s="1235"/>
      <c r="T162" s="541"/>
    </row>
    <row r="163" spans="2:20" ht="16.149999999999999" customHeight="1" x14ac:dyDescent="0.25">
      <c r="B163" s="541"/>
      <c r="C163" s="1235"/>
      <c r="D163" s="1235"/>
      <c r="E163" s="1235"/>
      <c r="F163" s="1235"/>
      <c r="G163" s="1235"/>
      <c r="H163" s="1235"/>
      <c r="I163" s="1235"/>
      <c r="J163" s="1235"/>
      <c r="K163" s="1235"/>
      <c r="L163" s="1235"/>
      <c r="M163" s="1235"/>
      <c r="N163" s="1235"/>
      <c r="O163" s="1235"/>
      <c r="P163" s="1235"/>
      <c r="Q163" s="1235"/>
      <c r="R163" s="1235"/>
      <c r="S163" s="1235"/>
      <c r="T163" s="541"/>
    </row>
    <row r="164" spans="2:20" ht="16.149999999999999" customHeight="1" x14ac:dyDescent="0.25">
      <c r="B164" s="541"/>
      <c r="C164" s="1235"/>
      <c r="D164" s="1235"/>
      <c r="E164" s="1235"/>
      <c r="F164" s="1235"/>
      <c r="G164" s="1235"/>
      <c r="H164" s="1235"/>
      <c r="I164" s="1235"/>
      <c r="J164" s="1235"/>
      <c r="K164" s="1235"/>
      <c r="L164" s="1235"/>
      <c r="M164" s="1235"/>
      <c r="N164" s="1235"/>
      <c r="O164" s="1235"/>
      <c r="P164" s="1235"/>
      <c r="Q164" s="1235"/>
      <c r="R164" s="1235"/>
      <c r="S164" s="1235"/>
      <c r="T164" s="541"/>
    </row>
    <row r="165" spans="2:20" ht="16.149999999999999" customHeight="1" x14ac:dyDescent="0.25">
      <c r="B165" s="541"/>
      <c r="C165" s="1235"/>
      <c r="D165" s="1235"/>
      <c r="E165" s="1235"/>
      <c r="F165" s="1235"/>
      <c r="G165" s="1235"/>
      <c r="H165" s="1235"/>
      <c r="I165" s="1235"/>
      <c r="J165" s="1235"/>
      <c r="K165" s="1235"/>
      <c r="L165" s="1235"/>
      <c r="M165" s="1235"/>
      <c r="N165" s="1235"/>
      <c r="O165" s="1235"/>
      <c r="P165" s="1235"/>
      <c r="Q165" s="1235"/>
      <c r="R165" s="1235"/>
      <c r="S165" s="1235"/>
      <c r="T165" s="541"/>
    </row>
    <row r="166" spans="2:20" ht="16.149999999999999" customHeight="1" x14ac:dyDescent="0.25">
      <c r="B166" s="541"/>
      <c r="C166" s="1235"/>
      <c r="D166" s="1235"/>
      <c r="E166" s="1235"/>
      <c r="F166" s="1235"/>
      <c r="G166" s="1235"/>
      <c r="H166" s="1235"/>
      <c r="I166" s="1235"/>
      <c r="J166" s="1235"/>
      <c r="K166" s="1235"/>
      <c r="L166" s="1235"/>
      <c r="M166" s="1235"/>
      <c r="N166" s="1235"/>
      <c r="O166" s="1235"/>
      <c r="P166" s="1235"/>
      <c r="Q166" s="1235"/>
      <c r="R166" s="1235"/>
      <c r="S166" s="1235"/>
      <c r="T166" s="541"/>
    </row>
    <row r="167" spans="2:20" ht="16.149999999999999" customHeight="1" x14ac:dyDescent="0.25">
      <c r="B167" s="541"/>
      <c r="C167" s="1235"/>
      <c r="D167" s="1235"/>
      <c r="E167" s="1235"/>
      <c r="F167" s="1235"/>
      <c r="G167" s="1235"/>
      <c r="H167" s="1235"/>
      <c r="I167" s="1235"/>
      <c r="J167" s="1235"/>
      <c r="K167" s="1235"/>
      <c r="L167" s="1235"/>
      <c r="M167" s="1235"/>
      <c r="N167" s="1235"/>
      <c r="O167" s="1235"/>
      <c r="P167" s="1235"/>
      <c r="Q167" s="1235"/>
      <c r="R167" s="1235"/>
      <c r="S167" s="1235"/>
      <c r="T167" s="541"/>
    </row>
    <row r="168" spans="2:20" ht="16.149999999999999" customHeight="1" x14ac:dyDescent="0.25">
      <c r="B168" s="541"/>
      <c r="C168" s="872" t="str">
        <f>+IF(F24="","","TRAMO 2. COMENTARIOS OPERATIVOS. RECOMENDACIONES GENERALES")</f>
        <v/>
      </c>
      <c r="D168" s="541"/>
      <c r="E168" s="541"/>
      <c r="F168" s="541"/>
      <c r="G168" s="541"/>
      <c r="H168" s="541"/>
      <c r="I168" s="541"/>
      <c r="J168" s="541"/>
      <c r="K168" s="541"/>
      <c r="L168" s="541"/>
      <c r="M168" s="541"/>
      <c r="N168" s="541"/>
      <c r="O168" s="541"/>
      <c r="P168" s="541"/>
      <c r="Q168" s="541"/>
      <c r="R168" s="541"/>
      <c r="S168" s="541"/>
      <c r="T168" s="541"/>
    </row>
    <row r="169" spans="2:20" ht="16.149999999999999" customHeight="1" x14ac:dyDescent="0.25">
      <c r="B169" s="541"/>
      <c r="C169" s="1235" t="str">
        <f>+IF(F24="","",F24)</f>
        <v/>
      </c>
      <c r="D169" s="1235"/>
      <c r="E169" s="1235"/>
      <c r="F169" s="1235"/>
      <c r="G169" s="1235"/>
      <c r="H169" s="1235"/>
      <c r="I169" s="1235"/>
      <c r="J169" s="1235"/>
      <c r="K169" s="1235"/>
      <c r="L169" s="1235"/>
      <c r="M169" s="1235"/>
      <c r="N169" s="1235"/>
      <c r="O169" s="1235"/>
      <c r="P169" s="1235"/>
      <c r="Q169" s="1235"/>
      <c r="R169" s="1235"/>
      <c r="S169" s="1235"/>
      <c r="T169" s="541"/>
    </row>
    <row r="170" spans="2:20" ht="16.149999999999999" customHeight="1" x14ac:dyDescent="0.25">
      <c r="B170" s="541"/>
      <c r="C170" s="1235"/>
      <c r="D170" s="1235"/>
      <c r="E170" s="1235"/>
      <c r="F170" s="1235"/>
      <c r="G170" s="1235"/>
      <c r="H170" s="1235"/>
      <c r="I170" s="1235"/>
      <c r="J170" s="1235"/>
      <c r="K170" s="1235"/>
      <c r="L170" s="1235"/>
      <c r="M170" s="1235"/>
      <c r="N170" s="1235"/>
      <c r="O170" s="1235"/>
      <c r="P170" s="1235"/>
      <c r="Q170" s="1235"/>
      <c r="R170" s="1235"/>
      <c r="S170" s="1235"/>
      <c r="T170" s="541"/>
    </row>
    <row r="171" spans="2:20" ht="16.149999999999999" customHeight="1" x14ac:dyDescent="0.25">
      <c r="B171" s="541"/>
      <c r="C171" s="1235"/>
      <c r="D171" s="1235"/>
      <c r="E171" s="1235"/>
      <c r="F171" s="1235"/>
      <c r="G171" s="1235"/>
      <c r="H171" s="1235"/>
      <c r="I171" s="1235"/>
      <c r="J171" s="1235"/>
      <c r="K171" s="1235"/>
      <c r="L171" s="1235"/>
      <c r="M171" s="1235"/>
      <c r="N171" s="1235"/>
      <c r="O171" s="1235"/>
      <c r="P171" s="1235"/>
      <c r="Q171" s="1235"/>
      <c r="R171" s="1235"/>
      <c r="S171" s="1235"/>
      <c r="T171" s="541"/>
    </row>
    <row r="172" spans="2:20" ht="16.149999999999999" customHeight="1" x14ac:dyDescent="0.25">
      <c r="B172" s="541"/>
      <c r="C172" s="1235"/>
      <c r="D172" s="1235"/>
      <c r="E172" s="1235"/>
      <c r="F172" s="1235"/>
      <c r="G172" s="1235"/>
      <c r="H172" s="1235"/>
      <c r="I172" s="1235"/>
      <c r="J172" s="1235"/>
      <c r="K172" s="1235"/>
      <c r="L172" s="1235"/>
      <c r="M172" s="1235"/>
      <c r="N172" s="1235"/>
      <c r="O172" s="1235"/>
      <c r="P172" s="1235"/>
      <c r="Q172" s="1235"/>
      <c r="R172" s="1235"/>
      <c r="S172" s="1235"/>
      <c r="T172" s="541"/>
    </row>
    <row r="173" spans="2:20" ht="16.149999999999999" customHeight="1" x14ac:dyDescent="0.25">
      <c r="B173" s="541"/>
      <c r="C173" s="1235"/>
      <c r="D173" s="1235"/>
      <c r="E173" s="1235"/>
      <c r="F173" s="1235"/>
      <c r="G173" s="1235"/>
      <c r="H173" s="1235"/>
      <c r="I173" s="1235"/>
      <c r="J173" s="1235"/>
      <c r="K173" s="1235"/>
      <c r="L173" s="1235"/>
      <c r="M173" s="1235"/>
      <c r="N173" s="1235"/>
      <c r="O173" s="1235"/>
      <c r="P173" s="1235"/>
      <c r="Q173" s="1235"/>
      <c r="R173" s="1235"/>
      <c r="S173" s="1235"/>
      <c r="T173" s="541"/>
    </row>
    <row r="174" spans="2:20" ht="16.149999999999999" customHeight="1" x14ac:dyDescent="0.25">
      <c r="B174" s="541"/>
      <c r="C174" s="1235"/>
      <c r="D174" s="1235"/>
      <c r="E174" s="1235"/>
      <c r="F174" s="1235"/>
      <c r="G174" s="1235"/>
      <c r="H174" s="1235"/>
      <c r="I174" s="1235"/>
      <c r="J174" s="1235"/>
      <c r="K174" s="1235"/>
      <c r="L174" s="1235"/>
      <c r="M174" s="1235"/>
      <c r="N174" s="1235"/>
      <c r="O174" s="1235"/>
      <c r="P174" s="1235"/>
      <c r="Q174" s="1235"/>
      <c r="R174" s="1235"/>
      <c r="S174" s="1235"/>
      <c r="T174" s="541"/>
    </row>
    <row r="175" spans="2:20" ht="16.149999999999999" customHeight="1" x14ac:dyDescent="0.25">
      <c r="B175" s="541"/>
      <c r="C175" s="872" t="str">
        <f>+IF(F34="","","TRAMO 3. COMENTARIOS OPERATIVOS. RECOMENDACIONES GENERALES")</f>
        <v/>
      </c>
      <c r="D175" s="541"/>
      <c r="E175" s="541"/>
      <c r="F175" s="541"/>
      <c r="G175" s="541"/>
      <c r="H175" s="541"/>
      <c r="I175" s="541"/>
      <c r="J175" s="541"/>
      <c r="K175" s="541"/>
      <c r="L175" s="541"/>
      <c r="M175" s="541"/>
      <c r="N175" s="541"/>
      <c r="O175" s="541"/>
      <c r="P175" s="541"/>
      <c r="Q175" s="541"/>
      <c r="R175" s="541"/>
      <c r="S175" s="541"/>
      <c r="T175" s="541"/>
    </row>
    <row r="176" spans="2:20" ht="16.149999999999999" customHeight="1" x14ac:dyDescent="0.25">
      <c r="B176" s="541"/>
      <c r="C176" s="1235" t="str">
        <f>+IF(F34="","",F34)</f>
        <v/>
      </c>
      <c r="D176" s="1235"/>
      <c r="E176" s="1235"/>
      <c r="F176" s="1235"/>
      <c r="G176" s="1235"/>
      <c r="H176" s="1235"/>
      <c r="I176" s="1235"/>
      <c r="J176" s="1235"/>
      <c r="K176" s="1235"/>
      <c r="L176" s="1235"/>
      <c r="M176" s="1235"/>
      <c r="N176" s="1235"/>
      <c r="O176" s="1235"/>
      <c r="P176" s="1235"/>
      <c r="Q176" s="1235"/>
      <c r="R176" s="1235"/>
      <c r="S176" s="1235"/>
      <c r="T176" s="541"/>
    </row>
    <row r="177" spans="1:20" ht="16.149999999999999" customHeight="1" x14ac:dyDescent="0.25">
      <c r="B177" s="541"/>
      <c r="C177" s="1235"/>
      <c r="D177" s="1235"/>
      <c r="E177" s="1235"/>
      <c r="F177" s="1235"/>
      <c r="G177" s="1235"/>
      <c r="H177" s="1235"/>
      <c r="I177" s="1235"/>
      <c r="J177" s="1235"/>
      <c r="K177" s="1235"/>
      <c r="L177" s="1235"/>
      <c r="M177" s="1235"/>
      <c r="N177" s="1235"/>
      <c r="O177" s="1235"/>
      <c r="P177" s="1235"/>
      <c r="Q177" s="1235"/>
      <c r="R177" s="1235"/>
      <c r="S177" s="1235"/>
      <c r="T177" s="541"/>
    </row>
    <row r="178" spans="1:20" ht="16.149999999999999" customHeight="1" x14ac:dyDescent="0.25">
      <c r="B178" s="541"/>
      <c r="C178" s="1235"/>
      <c r="D178" s="1235"/>
      <c r="E178" s="1235"/>
      <c r="F178" s="1235"/>
      <c r="G178" s="1235"/>
      <c r="H178" s="1235"/>
      <c r="I178" s="1235"/>
      <c r="J178" s="1235"/>
      <c r="K178" s="1235"/>
      <c r="L178" s="1235"/>
      <c r="M178" s="1235"/>
      <c r="N178" s="1235"/>
      <c r="O178" s="1235"/>
      <c r="P178" s="1235"/>
      <c r="Q178" s="1235"/>
      <c r="R178" s="1235"/>
      <c r="S178" s="1235"/>
      <c r="T178" s="541"/>
    </row>
    <row r="179" spans="1:20" ht="16.149999999999999" customHeight="1" x14ac:dyDescent="0.25">
      <c r="B179" s="541"/>
      <c r="C179" s="1235"/>
      <c r="D179" s="1235"/>
      <c r="E179" s="1235"/>
      <c r="F179" s="1235"/>
      <c r="G179" s="1235"/>
      <c r="H179" s="1235"/>
      <c r="I179" s="1235"/>
      <c r="J179" s="1235"/>
      <c r="K179" s="1235"/>
      <c r="L179" s="1235"/>
      <c r="M179" s="1235"/>
      <c r="N179" s="1235"/>
      <c r="O179" s="1235"/>
      <c r="P179" s="1235"/>
      <c r="Q179" s="1235"/>
      <c r="R179" s="1235"/>
      <c r="S179" s="1235"/>
      <c r="T179" s="541"/>
    </row>
    <row r="180" spans="1:20" ht="16.149999999999999" customHeight="1" x14ac:dyDescent="0.25">
      <c r="B180" s="541"/>
      <c r="C180" s="1235"/>
      <c r="D180" s="1235"/>
      <c r="E180" s="1235"/>
      <c r="F180" s="1235"/>
      <c r="G180" s="1235"/>
      <c r="H180" s="1235"/>
      <c r="I180" s="1235"/>
      <c r="J180" s="1235"/>
      <c r="K180" s="1235"/>
      <c r="L180" s="1235"/>
      <c r="M180" s="1235"/>
      <c r="N180" s="1235"/>
      <c r="O180" s="1235"/>
      <c r="P180" s="1235"/>
      <c r="Q180" s="1235"/>
      <c r="R180" s="1235"/>
      <c r="S180" s="1235"/>
      <c r="T180" s="541"/>
    </row>
    <row r="181" spans="1:20" ht="16.149999999999999" customHeight="1" x14ac:dyDescent="0.25">
      <c r="B181" s="541"/>
      <c r="C181" s="1235"/>
      <c r="D181" s="1235"/>
      <c r="E181" s="1235"/>
      <c r="F181" s="1235"/>
      <c r="G181" s="1235"/>
      <c r="H181" s="1235"/>
      <c r="I181" s="1235"/>
      <c r="J181" s="1235"/>
      <c r="K181" s="1235"/>
      <c r="L181" s="1235"/>
      <c r="M181" s="1235"/>
      <c r="N181" s="1235"/>
      <c r="O181" s="1235"/>
      <c r="P181" s="1235"/>
      <c r="Q181" s="1235"/>
      <c r="R181" s="1235"/>
      <c r="S181" s="1235"/>
      <c r="T181" s="541"/>
    </row>
    <row r="182" spans="1:20" ht="16.149999999999999" customHeight="1" x14ac:dyDescent="0.25">
      <c r="B182" s="541"/>
      <c r="C182" s="872" t="str">
        <f>+IF(F44="","","TRAMO 4. COMENTARIOS OPERATIVOS. RECOMENDACIONES GENERALES")</f>
        <v/>
      </c>
      <c r="D182" s="541"/>
      <c r="E182" s="541"/>
      <c r="F182" s="541"/>
      <c r="G182" s="541"/>
      <c r="H182" s="541"/>
      <c r="I182" s="541"/>
      <c r="J182" s="541"/>
      <c r="K182" s="541"/>
      <c r="L182" s="541"/>
      <c r="M182" s="541"/>
      <c r="N182" s="541"/>
      <c r="O182" s="541"/>
      <c r="P182" s="541"/>
      <c r="Q182" s="541"/>
      <c r="R182" s="541"/>
      <c r="S182" s="541"/>
      <c r="T182" s="541"/>
    </row>
    <row r="183" spans="1:20" ht="16.149999999999999" customHeight="1" x14ac:dyDescent="0.25">
      <c r="B183" s="541"/>
      <c r="C183" s="1235" t="str">
        <f>+IF(F44="","",F44)</f>
        <v/>
      </c>
      <c r="D183" s="1235"/>
      <c r="E183" s="1235"/>
      <c r="F183" s="1235"/>
      <c r="G183" s="1235"/>
      <c r="H183" s="1235"/>
      <c r="I183" s="1235"/>
      <c r="J183" s="1235"/>
      <c r="K183" s="1235"/>
      <c r="L183" s="1235"/>
      <c r="M183" s="1235"/>
      <c r="N183" s="1235"/>
      <c r="O183" s="1235"/>
      <c r="P183" s="1235"/>
      <c r="Q183" s="1235"/>
      <c r="R183" s="1235"/>
      <c r="S183" s="1235"/>
      <c r="T183" s="541"/>
    </row>
    <row r="184" spans="1:20" ht="16.149999999999999" customHeight="1" x14ac:dyDescent="0.25">
      <c r="B184" s="541"/>
      <c r="C184" s="1235"/>
      <c r="D184" s="1235"/>
      <c r="E184" s="1235"/>
      <c r="F184" s="1235"/>
      <c r="G184" s="1235"/>
      <c r="H184" s="1235"/>
      <c r="I184" s="1235"/>
      <c r="J184" s="1235"/>
      <c r="K184" s="1235"/>
      <c r="L184" s="1235"/>
      <c r="M184" s="1235"/>
      <c r="N184" s="1235"/>
      <c r="O184" s="1235"/>
      <c r="P184" s="1235"/>
      <c r="Q184" s="1235"/>
      <c r="R184" s="1235"/>
      <c r="S184" s="1235"/>
      <c r="T184" s="541"/>
    </row>
    <row r="185" spans="1:20" ht="16.149999999999999" customHeight="1" x14ac:dyDescent="0.25">
      <c r="B185" s="541"/>
      <c r="C185" s="1235"/>
      <c r="D185" s="1235"/>
      <c r="E185" s="1235"/>
      <c r="F185" s="1235"/>
      <c r="G185" s="1235"/>
      <c r="H185" s="1235"/>
      <c r="I185" s="1235"/>
      <c r="J185" s="1235"/>
      <c r="K185" s="1235"/>
      <c r="L185" s="1235"/>
      <c r="M185" s="1235"/>
      <c r="N185" s="1235"/>
      <c r="O185" s="1235"/>
      <c r="P185" s="1235"/>
      <c r="Q185" s="1235"/>
      <c r="R185" s="1235"/>
      <c r="S185" s="1235"/>
      <c r="T185" s="541"/>
    </row>
    <row r="186" spans="1:20" ht="16.149999999999999" customHeight="1" x14ac:dyDescent="0.25">
      <c r="B186" s="541"/>
      <c r="C186" s="1235"/>
      <c r="D186" s="1235"/>
      <c r="E186" s="1235"/>
      <c r="F186" s="1235"/>
      <c r="G186" s="1235"/>
      <c r="H186" s="1235"/>
      <c r="I186" s="1235"/>
      <c r="J186" s="1235"/>
      <c r="K186" s="1235"/>
      <c r="L186" s="1235"/>
      <c r="M186" s="1235"/>
      <c r="N186" s="1235"/>
      <c r="O186" s="1235"/>
      <c r="P186" s="1235"/>
      <c r="Q186" s="1235"/>
      <c r="R186" s="1235"/>
      <c r="S186" s="1235"/>
      <c r="T186" s="541"/>
    </row>
    <row r="187" spans="1:20" ht="16.149999999999999" customHeight="1" x14ac:dyDescent="0.25">
      <c r="B187" s="541"/>
      <c r="C187" s="1235"/>
      <c r="D187" s="1235"/>
      <c r="E187" s="1235"/>
      <c r="F187" s="1235"/>
      <c r="G187" s="1235"/>
      <c r="H187" s="1235"/>
      <c r="I187" s="1235"/>
      <c r="J187" s="1235"/>
      <c r="K187" s="1235"/>
      <c r="L187" s="1235"/>
      <c r="M187" s="1235"/>
      <c r="N187" s="1235"/>
      <c r="O187" s="1235"/>
      <c r="P187" s="1235"/>
      <c r="Q187" s="1235"/>
      <c r="R187" s="1235"/>
      <c r="S187" s="1235"/>
      <c r="T187" s="541"/>
    </row>
    <row r="188" spans="1:20" ht="16.149999999999999" customHeight="1" x14ac:dyDescent="0.25">
      <c r="A188" s="580"/>
      <c r="B188" s="541"/>
      <c r="C188" s="1235"/>
      <c r="D188" s="1235"/>
      <c r="E188" s="1235"/>
      <c r="F188" s="1235"/>
      <c r="G188" s="1235"/>
      <c r="H188" s="1235"/>
      <c r="I188" s="1235"/>
      <c r="J188" s="1235"/>
      <c r="K188" s="1235"/>
      <c r="L188" s="1235"/>
      <c r="M188" s="1235"/>
      <c r="N188" s="1235"/>
      <c r="O188" s="1235"/>
      <c r="P188" s="1235"/>
      <c r="Q188" s="1235"/>
      <c r="R188" s="1235"/>
      <c r="S188" s="1235"/>
      <c r="T188" s="541"/>
    </row>
    <row r="189" spans="1:20" ht="15" customHeight="1" x14ac:dyDescent="0.25">
      <c r="A189" s="580"/>
      <c r="B189" s="541"/>
      <c r="C189" s="638"/>
      <c r="D189" s="541"/>
      <c r="E189" s="541"/>
      <c r="F189" s="541"/>
      <c r="G189" s="541"/>
      <c r="H189" s="541"/>
      <c r="I189" s="541"/>
      <c r="J189" s="541"/>
      <c r="K189" s="541"/>
      <c r="L189" s="541"/>
      <c r="M189" s="541"/>
      <c r="N189" s="541"/>
      <c r="O189" s="541"/>
      <c r="P189" s="541"/>
      <c r="Q189" s="541"/>
      <c r="R189" s="541"/>
      <c r="S189" s="541"/>
      <c r="T189" s="541"/>
    </row>
    <row r="190" spans="1:20" ht="12" customHeight="1" x14ac:dyDescent="0.25">
      <c r="A190" s="580"/>
      <c r="B190" s="541"/>
      <c r="C190" s="638"/>
      <c r="D190" s="541"/>
      <c r="E190" s="541"/>
      <c r="F190" s="541"/>
      <c r="G190" s="541"/>
      <c r="H190" s="541"/>
      <c r="I190" s="541"/>
      <c r="J190" s="541"/>
      <c r="K190" s="541"/>
      <c r="L190" s="541"/>
      <c r="M190" s="541"/>
      <c r="N190" s="541"/>
      <c r="O190" s="541"/>
      <c r="P190" s="541"/>
      <c r="Q190" s="541"/>
      <c r="R190" s="541"/>
      <c r="S190" s="541"/>
      <c r="T190" s="541"/>
    </row>
    <row r="191" spans="1:20" ht="12" customHeight="1" x14ac:dyDescent="0.25">
      <c r="A191" s="580"/>
      <c r="B191" s="541"/>
      <c r="C191" s="638"/>
      <c r="D191" s="541"/>
      <c r="E191" s="541"/>
      <c r="F191" s="541"/>
      <c r="G191" s="541"/>
      <c r="H191" s="541"/>
      <c r="I191" s="541"/>
      <c r="J191" s="541"/>
      <c r="K191" s="541"/>
      <c r="L191" s="541"/>
      <c r="M191" s="541"/>
      <c r="N191" s="541"/>
      <c r="O191" s="541"/>
      <c r="P191" s="541"/>
      <c r="Q191" s="541"/>
      <c r="R191" s="541"/>
      <c r="S191" s="541"/>
      <c r="T191" s="541"/>
    </row>
    <row r="192" spans="1:20" ht="25.15" customHeight="1" x14ac:dyDescent="0.25">
      <c r="A192" s="580" t="s">
        <v>657</v>
      </c>
      <c r="B192" s="824"/>
      <c r="C192" s="1169" t="str">
        <f>+IF(GENERALES!E$30="","","SECCIÓN ")</f>
        <v xml:space="preserve">SECCIÓN </v>
      </c>
      <c r="D192" s="1169"/>
      <c r="E192" s="1169"/>
      <c r="F192" s="1169"/>
      <c r="G192" s="1169"/>
      <c r="H192" s="1169"/>
      <c r="I192" s="1169"/>
      <c r="J192" s="1169"/>
      <c r="K192" s="1169"/>
      <c r="L192" s="825">
        <f>+IF(GENERALES!E$30="","",GENERALES!E$30)</f>
        <v>6.75</v>
      </c>
      <c r="M192" s="826" t="str">
        <f>+IF(GENERALES!E$30="",""," "" ")</f>
        <v xml:space="preserve"> " </v>
      </c>
      <c r="N192" s="827"/>
      <c r="O192" s="827"/>
      <c r="P192" s="827"/>
      <c r="Q192" s="827"/>
      <c r="R192" s="827"/>
      <c r="S192" s="827"/>
      <c r="T192" s="824"/>
    </row>
    <row r="193" spans="1:30" ht="16.149999999999999" customHeight="1" thickBot="1" x14ac:dyDescent="0.3">
      <c r="A193" s="580" t="s">
        <v>657</v>
      </c>
    </row>
    <row r="194" spans="1:30" ht="19.899999999999999" customHeight="1" thickBot="1" x14ac:dyDescent="0.3">
      <c r="A194" s="580" t="s">
        <v>657</v>
      </c>
      <c r="C194" s="517"/>
      <c r="D194" s="517"/>
      <c r="E194" s="1168" t="s">
        <v>620</v>
      </c>
      <c r="F194" s="1168"/>
      <c r="G194" s="625">
        <f>+IF(GENERALES!E$30="","",GENERALES!E$30)</f>
        <v>6.75</v>
      </c>
      <c r="H194" s="643" t="str">
        <f>+IF(G194="","","inch")</f>
        <v>inch</v>
      </c>
      <c r="I194" s="517"/>
      <c r="J194" s="517"/>
      <c r="K194" s="517"/>
      <c r="L194" s="517"/>
      <c r="M194" s="517" t="s">
        <v>560</v>
      </c>
      <c r="N194" s="626">
        <f>+IF(GENERALES!E$30="","",GENERALES!E$32)</f>
        <v>2620</v>
      </c>
      <c r="O194" s="517"/>
      <c r="P194" s="517" t="s">
        <v>563</v>
      </c>
      <c r="Q194" s="626">
        <f>+IF(GENERALES!E$30="","",GENERALES!E$33)</f>
        <v>5121</v>
      </c>
      <c r="R194" s="517"/>
      <c r="S194" s="517"/>
    </row>
    <row r="195" spans="1:30" ht="16.149999999999999" customHeight="1" x14ac:dyDescent="0.25">
      <c r="A195" s="580" t="s">
        <v>657</v>
      </c>
      <c r="C195" s="640"/>
      <c r="D195" s="640"/>
      <c r="E195" s="546"/>
      <c r="F195" s="546"/>
      <c r="G195" s="641"/>
      <c r="H195" s="640"/>
      <c r="I195" s="640"/>
      <c r="J195" s="640"/>
      <c r="K195" s="640"/>
      <c r="L195" s="640"/>
      <c r="M195" s="640"/>
      <c r="N195" s="642"/>
      <c r="O195" s="640"/>
      <c r="P195" s="640"/>
      <c r="Q195" s="642"/>
      <c r="R195" s="640"/>
      <c r="S195" s="640"/>
    </row>
    <row r="196" spans="1:30" ht="16.149999999999999" customHeight="1" x14ac:dyDescent="0.25">
      <c r="A196" s="580" t="s">
        <v>657</v>
      </c>
    </row>
    <row r="197" spans="1:30" ht="19.899999999999999" customHeight="1" x14ac:dyDescent="0.3">
      <c r="A197" s="580" t="s">
        <v>657</v>
      </c>
      <c r="C197" s="1109" t="s">
        <v>635</v>
      </c>
      <c r="D197" s="1109"/>
      <c r="E197" s="1109"/>
      <c r="F197" s="1109"/>
      <c r="G197" s="1109"/>
      <c r="H197" s="353"/>
      <c r="I197" s="1234" t="s">
        <v>659</v>
      </c>
      <c r="J197" s="1234"/>
      <c r="K197" s="1234"/>
      <c r="L197" s="1234"/>
      <c r="M197" s="1234"/>
      <c r="N197" s="1234"/>
      <c r="O197" s="1234"/>
      <c r="P197" s="1234"/>
      <c r="Q197" s="1234"/>
      <c r="R197" s="1234"/>
      <c r="S197" s="1234"/>
      <c r="X197" s="541"/>
    </row>
    <row r="198" spans="1:30" ht="16.149999999999999" customHeight="1" thickBot="1" x14ac:dyDescent="0.35">
      <c r="A198" s="580" t="s">
        <v>657</v>
      </c>
      <c r="B198" s="566"/>
      <c r="C198" s="1177" t="s">
        <v>633</v>
      </c>
      <c r="D198" s="1177"/>
      <c r="E198" s="1177"/>
      <c r="F198" s="1177"/>
      <c r="G198" s="568" t="s">
        <v>634</v>
      </c>
      <c r="I198" s="1176" t="s">
        <v>123</v>
      </c>
      <c r="J198" s="1176"/>
      <c r="K198" s="1175" t="s">
        <v>638</v>
      </c>
      <c r="L198" s="1176"/>
      <c r="M198" s="878" t="s">
        <v>509</v>
      </c>
      <c r="N198" s="569" t="s">
        <v>640</v>
      </c>
      <c r="O198" s="877" t="s">
        <v>369</v>
      </c>
      <c r="P198" s="878" t="s">
        <v>370</v>
      </c>
      <c r="Q198" s="878" t="s">
        <v>30</v>
      </c>
      <c r="R198" s="569" t="s">
        <v>29</v>
      </c>
      <c r="S198" s="572" t="s">
        <v>656</v>
      </c>
      <c r="V198" s="838" t="s">
        <v>656</v>
      </c>
      <c r="W198" s="1174"/>
      <c r="Y198" s="835" t="s">
        <v>636</v>
      </c>
      <c r="Z198" s="835"/>
      <c r="AA198" s="835"/>
      <c r="AB198" s="840">
        <f>+K211</f>
        <v>120.56422670454545</v>
      </c>
    </row>
    <row r="199" spans="1:30" ht="16.149999999999999" customHeight="1" thickBot="1" x14ac:dyDescent="0.3">
      <c r="A199" s="580" t="s">
        <v>657</v>
      </c>
      <c r="B199" s="834">
        <v>1</v>
      </c>
      <c r="C199" s="1171" t="str">
        <f>+LODO!M82</f>
        <v>Densidad, gr/l</v>
      </c>
      <c r="D199" s="1171"/>
      <c r="E199" s="1171"/>
      <c r="F199" s="1171"/>
      <c r="G199" s="567">
        <f>+IF(C199="","",VLOOKUP(C199,LODO!$D$82:$H$102,2,FALSE))</f>
        <v>1741</v>
      </c>
      <c r="I199" s="1173"/>
      <c r="J199" s="1173"/>
      <c r="K199" s="1172" t="s">
        <v>637</v>
      </c>
      <c r="L199" s="1173"/>
      <c r="M199" s="876" t="s">
        <v>639</v>
      </c>
      <c r="N199" s="570" t="s">
        <v>641</v>
      </c>
      <c r="O199" s="875" t="s">
        <v>639</v>
      </c>
      <c r="P199" s="876" t="s">
        <v>639</v>
      </c>
      <c r="Q199" s="876" t="s">
        <v>641</v>
      </c>
      <c r="R199" s="570" t="s">
        <v>641</v>
      </c>
      <c r="S199" s="573" t="s">
        <v>655</v>
      </c>
      <c r="V199" s="838" t="s">
        <v>655</v>
      </c>
      <c r="W199" s="1174"/>
      <c r="Y199" s="835" t="s">
        <v>382</v>
      </c>
      <c r="Z199" s="835"/>
      <c r="AA199" s="835"/>
      <c r="AB199" s="840">
        <f>+M211</f>
        <v>64.321473864772713</v>
      </c>
      <c r="AD199" s="565"/>
    </row>
    <row r="200" spans="1:30" ht="16.149999999999999" customHeight="1" x14ac:dyDescent="0.25">
      <c r="A200" s="580" t="s">
        <v>657</v>
      </c>
      <c r="B200" s="834">
        <v>2</v>
      </c>
      <c r="C200" s="1171" t="str">
        <f>+LODO!M83</f>
        <v>Viscosidad Embudo, seg.</v>
      </c>
      <c r="D200" s="1171"/>
      <c r="E200" s="1171"/>
      <c r="F200" s="1171"/>
      <c r="G200" s="567">
        <f>+IF(C200="","",VLOOKUP(C200,LODO!$D$82:$H$102,2,FALSE))</f>
        <v>64</v>
      </c>
      <c r="I200" s="1170" t="str">
        <f>+'Parte Diario'!$J$17</f>
        <v>ZARANDA 1</v>
      </c>
      <c r="J200" s="1170"/>
      <c r="K200" s="586">
        <f>+IF(I200="","",SUMIF('Resumen-Ocultar'!$E$13:$CF$13,L$192,'Resumen-Ocultar'!E55:CF55))</f>
        <v>30.931056818181816</v>
      </c>
      <c r="L200" s="587">
        <f t="shared" ref="L200:L210" si="0">+K200</f>
        <v>30.931056818181816</v>
      </c>
      <c r="M200" s="588">
        <f>+IF(I200="","",SUMIF('Resumen-Ocultar'!$E$13:$CF$13,L$192,'Resumen-Ocultar'!E14:CF14))</f>
        <v>14.311083597727269</v>
      </c>
      <c r="N200" s="589">
        <f>+IF(I200="","",SUMIF('Resumen-Ocultar'!$E$13:$CF$13,L$192,'Resumen-Ocultar'!E38:CF38))</f>
        <v>16.61997322045454</v>
      </c>
      <c r="O200" s="588">
        <f t="shared" ref="O200:O210" si="1">+IF(I200="","",J228*K200/100)</f>
        <v>2.9714733717992008</v>
      </c>
      <c r="P200" s="588">
        <f>+IF(I200="","",K200-SUM(O200,Q200,R200))</f>
        <v>9.5628179009280778</v>
      </c>
      <c r="Q200" s="588">
        <f>+N200</f>
        <v>16.61997322045454</v>
      </c>
      <c r="R200" s="589">
        <f>+IF(I200="","",SUMIF('Resumen-Ocultar'!$E$13:$CF$13,L$192,'Resumen-Ocultar'!E26:CF26))</f>
        <v>1.7767923249999997</v>
      </c>
      <c r="S200" s="590">
        <f>+IF(I200="","",IFERROR(V200,0))</f>
        <v>0.38768796529834776</v>
      </c>
      <c r="V200" s="839">
        <f>+AVERAGEIFS('ZARANDA 1'!$E$43:$CF$43,'ZARANDA 1'!$E$6:$CF$6,$L$192,'ZARANDA 1'!$E$43:$CF$43,"&gt;0")</f>
        <v>0.38768796529834776</v>
      </c>
      <c r="Y200" s="835" t="s">
        <v>629</v>
      </c>
      <c r="Z200" s="835"/>
      <c r="AA200" s="835"/>
      <c r="AB200" s="840">
        <f>+N211</f>
        <v>56.24275283977272</v>
      </c>
      <c r="AD200" s="565"/>
    </row>
    <row r="201" spans="1:30" ht="16.149999999999999" customHeight="1" x14ac:dyDescent="0.25">
      <c r="A201" s="580" t="s">
        <v>657</v>
      </c>
      <c r="B201" s="834">
        <v>3</v>
      </c>
      <c r="C201" s="1171" t="str">
        <f>+LODO!M84</f>
        <v>Viscosidad Plástica, cps</v>
      </c>
      <c r="D201" s="1171"/>
      <c r="E201" s="1171"/>
      <c r="F201" s="1171"/>
      <c r="G201" s="567">
        <f>+IF(C201="","",VLOOKUP(C201,LODO!$D$82:$H$102,2,FALSE))</f>
        <v>24</v>
      </c>
      <c r="I201" s="1179" t="str">
        <f>+'Parte Diario'!$J$18</f>
        <v>ZARANDA 2</v>
      </c>
      <c r="J201" s="1179"/>
      <c r="K201" s="591">
        <f>+IF(I201="","",SUMIF('Resumen-Ocultar'!$E$13:$CF$13,L$192,'Resumen-Ocultar'!E56:CF56))</f>
        <v>32.569934090909086</v>
      </c>
      <c r="L201" s="592">
        <f t="shared" si="0"/>
        <v>32.569934090909086</v>
      </c>
      <c r="M201" s="593">
        <f>+IF(I201="","",SUMIF('Resumen-Ocultar'!$E$13:$CF$13,L$192,'Resumen-Ocultar'!E15:CF15))</f>
        <v>16.412852988636359</v>
      </c>
      <c r="N201" s="594">
        <f>+IF(I201="","",SUMIF('Resumen-Ocultar'!$E$13:$CF$13,L$192,'Resumen-Ocultar'!E39:CF39))</f>
        <v>16.157081102272723</v>
      </c>
      <c r="O201" s="593">
        <f t="shared" si="1"/>
        <v>3.2569934090909087</v>
      </c>
      <c r="P201" s="593">
        <f t="shared" ref="P201:P210" si="2">+IF(I201="","",K201-SUM(O201,Q201,R201))</f>
        <v>10.66271468181818</v>
      </c>
      <c r="Q201" s="593">
        <f>+N201</f>
        <v>16.157081102272723</v>
      </c>
      <c r="R201" s="594">
        <f>+IF(I201="","",SUMIF('Resumen-Ocultar'!$E$13:$CF$13,L$192,'Resumen-Ocultar'!E27:CF27))</f>
        <v>2.4931448977272721</v>
      </c>
      <c r="S201" s="595">
        <f t="shared" ref="S201:S210" si="3">+IF(I201="","",IFERROR(V201,0))</f>
        <v>0.45131349422074596</v>
      </c>
      <c r="V201" s="839">
        <f>+AVERAGEIFS('ZARANDA 2'!$E$43:$CF$43,'ZARANDA 1'!$E$6:$CF$6,$L$192,'ZARANDA 2'!$E$43:$CF$43,"&gt;0")</f>
        <v>0.45131349422074596</v>
      </c>
      <c r="W201" s="560"/>
      <c r="X201" s="561"/>
      <c r="Y201" s="835" t="s">
        <v>660</v>
      </c>
      <c r="Z201" s="841"/>
      <c r="AA201" s="835"/>
      <c r="AB201" s="840">
        <f>+GENERALES!E36</f>
        <v>57.773568937499995</v>
      </c>
      <c r="AD201" s="565"/>
    </row>
    <row r="202" spans="1:30" ht="16.149999999999999" customHeight="1" x14ac:dyDescent="0.25">
      <c r="A202" s="580" t="s">
        <v>657</v>
      </c>
      <c r="B202" s="834">
        <v>4</v>
      </c>
      <c r="C202" s="1171" t="str">
        <f>+LODO!M85</f>
        <v>Punto de fluencia, lb/100ft²</v>
      </c>
      <c r="D202" s="1171"/>
      <c r="E202" s="1171"/>
      <c r="F202" s="1171"/>
      <c r="G202" s="567">
        <f>+IF(C202="","",VLOOKUP(C202,LODO!$D$82:$H$102,2,FALSE))</f>
        <v>10</v>
      </c>
      <c r="I202" s="1179" t="str">
        <f>+'Parte Diario'!$J$19</f>
        <v>ZARANDA 3</v>
      </c>
      <c r="J202" s="1179"/>
      <c r="K202" s="591">
        <f>+IF(I202="","",SUMIF('Resumen-Ocultar'!$E$13:$CF$13,L$192,'Resumen-Ocultar'!E57:CF57))</f>
        <v>30.405765909090903</v>
      </c>
      <c r="L202" s="592">
        <f t="shared" si="0"/>
        <v>30.405765909090903</v>
      </c>
      <c r="M202" s="593">
        <f>+IF(I202="","",SUMIF('Resumen-Ocultar'!$E$13:$CF$13,L$192,'Resumen-Ocultar'!E16:CF16))</f>
        <v>15.075095693181815</v>
      </c>
      <c r="N202" s="594">
        <f>+IF(I202="","",SUMIF('Resumen-Ocultar'!$E$13:$CF$13,L$192,'Resumen-Ocultar'!E40:CF40))</f>
        <v>15.330670215909089</v>
      </c>
      <c r="O202" s="593">
        <f t="shared" si="1"/>
        <v>3.0405765909090907</v>
      </c>
      <c r="P202" s="593">
        <f t="shared" si="2"/>
        <v>9.6186003181818123</v>
      </c>
      <c r="Q202" s="593">
        <f t="shared" ref="Q202:Q210" si="4">+N202</f>
        <v>15.330670215909089</v>
      </c>
      <c r="R202" s="594">
        <f>+IF(I202="","",SUMIF('Resumen-Ocultar'!$E$13:$CF$13,L$192,'Resumen-Ocultar'!E28:CF28))</f>
        <v>2.4159187840909082</v>
      </c>
      <c r="S202" s="595">
        <f t="shared" si="3"/>
        <v>0.44631139747117754</v>
      </c>
      <c r="V202" s="839">
        <f>+AVERAGEIFS('ZARANDA 3'!$E$43:$CF$43,'ZARANDA 1'!$E$6:$CF$6,$L$192,'ZARANDA 3'!$E$43:$CF$43,"&gt;0")</f>
        <v>0.44631139747117754</v>
      </c>
      <c r="W202" s="560"/>
      <c r="X202" s="561"/>
      <c r="Y202" s="210"/>
      <c r="Z202" s="562"/>
      <c r="AB202" s="555"/>
      <c r="AD202" s="565"/>
    </row>
    <row r="203" spans="1:30" ht="16.149999999999999" customHeight="1" x14ac:dyDescent="0.25">
      <c r="A203" s="580" t="s">
        <v>657</v>
      </c>
      <c r="B203" s="834">
        <v>5</v>
      </c>
      <c r="C203" s="1171" t="str">
        <f>+LODO!M86</f>
        <v>Cloruros Agua, mg/lt</v>
      </c>
      <c r="D203" s="1171"/>
      <c r="E203" s="1171"/>
      <c r="F203" s="1171"/>
      <c r="G203" s="567">
        <f>+IF(C203="","",VLOOKUP(C203,LODO!$D$82:$H$102,2,FALSE))</f>
        <v>185856</v>
      </c>
      <c r="I203" s="1179" t="str">
        <f>+'Parte Diario'!$J$21</f>
        <v>DESARENADOR</v>
      </c>
      <c r="J203" s="1179"/>
      <c r="K203" s="591">
        <f>+IF(I203="","",SUMIF('Resumen-Ocultar'!$E$13:$CF$13,L$192,'Resumen-Ocultar'!E58:CF58))</f>
        <v>0</v>
      </c>
      <c r="L203" s="592">
        <f t="shared" si="0"/>
        <v>0</v>
      </c>
      <c r="M203" s="593">
        <f>+IF(I203="","",SUMIF('Resumen-Ocultar'!$E$13:$CF$13,L$192,'Resumen-Ocultar'!E17:CF17))</f>
        <v>0</v>
      </c>
      <c r="N203" s="594">
        <f>+IF(I203="","",SUMIF('Resumen-Ocultar'!$E$13:$CF$13,L$192,'Resumen-Ocultar'!E41:CF41))</f>
        <v>0</v>
      </c>
      <c r="O203" s="593">
        <f t="shared" si="1"/>
        <v>0</v>
      </c>
      <c r="P203" s="593">
        <f t="shared" si="2"/>
        <v>0</v>
      </c>
      <c r="Q203" s="593">
        <f t="shared" si="4"/>
        <v>0</v>
      </c>
      <c r="R203" s="594">
        <f>+IF(I203="","",SUMIF('Resumen-Ocultar'!$E$13:$CF$13,L$192,'Resumen-Ocultar'!E29:CF29))</f>
        <v>0</v>
      </c>
      <c r="S203" s="595">
        <f t="shared" si="3"/>
        <v>1.1726599615556295</v>
      </c>
      <c r="V203" s="839">
        <f>+AVERAGEIFS(DESARENADOR!$E$43:$CF$43,'ZARANDA 1'!$E$6:$CF$6,$L$192,DESARENADOR!$E$43:$CF$43,"&gt;0")</f>
        <v>1.1726599615556295</v>
      </c>
      <c r="W203" s="560"/>
      <c r="X203" s="561"/>
      <c r="Y203" s="210"/>
      <c r="Z203" s="562"/>
      <c r="AB203" s="555"/>
      <c r="AD203" s="565"/>
    </row>
    <row r="204" spans="1:30" ht="16.149999999999999" customHeight="1" x14ac:dyDescent="0.25">
      <c r="A204" s="580" t="s">
        <v>657</v>
      </c>
      <c r="B204" s="834">
        <v>6</v>
      </c>
      <c r="C204" s="1171" t="str">
        <f>+LODO!M87</f>
        <v>Impurezas-Arena, % V/V</v>
      </c>
      <c r="D204" s="1171"/>
      <c r="E204" s="1171"/>
      <c r="F204" s="1171"/>
      <c r="G204" s="567">
        <f>+IF(C204="","",VLOOKUP(C204,LODO!$D$82:$H$102,2,FALSE))</f>
        <v>0.31</v>
      </c>
      <c r="I204" s="1179" t="str">
        <f>+'Parte Diario'!$J$22</f>
        <v>DESILTER</v>
      </c>
      <c r="J204" s="1179"/>
      <c r="K204" s="591">
        <f>+IF(I204="","",SUMIF('Resumen-Ocultar'!$E$13:$CF$13,L$192,'Resumen-Ocultar'!E59:CF59))</f>
        <v>0</v>
      </c>
      <c r="L204" s="592">
        <f t="shared" si="0"/>
        <v>0</v>
      </c>
      <c r="M204" s="593">
        <f>+IF(I204="","",SUMIF('Resumen-Ocultar'!$E$13:$CF$13,L$192,'Resumen-Ocultar'!E18:CF18))</f>
        <v>0</v>
      </c>
      <c r="N204" s="594">
        <f>+IF(I204="","",SUMIF('Resumen-Ocultar'!$E$13:$CF$13,L$192,'Resumen-Ocultar'!E42:CF42))</f>
        <v>0</v>
      </c>
      <c r="O204" s="593">
        <f t="shared" si="1"/>
        <v>0</v>
      </c>
      <c r="P204" s="593">
        <f t="shared" si="2"/>
        <v>0</v>
      </c>
      <c r="Q204" s="593">
        <f t="shared" si="4"/>
        <v>0</v>
      </c>
      <c r="R204" s="594">
        <f>+IF(I204="","",SUMIF('Resumen-Ocultar'!$E$13:$CF$13,L$192,'Resumen-Ocultar'!E30:CF30))</f>
        <v>0</v>
      </c>
      <c r="S204" s="595">
        <f t="shared" si="3"/>
        <v>1.1726599615556297</v>
      </c>
      <c r="V204" s="839">
        <f>+AVERAGEIFS(DESILTER!$E$43:$CF$43,'ZARANDA 1'!$E$6:$CF$6,$L$192,DESILTER!$E$43:$CF$43,"&gt;0")</f>
        <v>1.1726599615556297</v>
      </c>
      <c r="W204" s="560"/>
      <c r="X204" s="561"/>
      <c r="Y204" s="210"/>
      <c r="Z204" s="562"/>
      <c r="AD204" s="565"/>
    </row>
    <row r="205" spans="1:30" ht="16.149999999999999" customHeight="1" x14ac:dyDescent="0.25">
      <c r="A205" s="580" t="s">
        <v>657</v>
      </c>
      <c r="B205" s="834">
        <v>7</v>
      </c>
      <c r="C205" s="1171" t="str">
        <f>+LODO!M88</f>
        <v>Hidrocarburos, % V/V</v>
      </c>
      <c r="D205" s="1171"/>
      <c r="E205" s="1171"/>
      <c r="F205" s="1171"/>
      <c r="G205" s="567">
        <f>+IF(C205="","",VLOOKUP(C205,LODO!$D$82:$H$102,2,FALSE))</f>
        <v>60</v>
      </c>
      <c r="I205" s="1179" t="str">
        <f>+'Parte Diario'!$J$24</f>
        <v>SECADORA 1</v>
      </c>
      <c r="J205" s="1179"/>
      <c r="K205" s="591">
        <f>+IF(I205="","",SUMIF('Resumen-Ocultar'!$E$13:$CF$13,L$192,'Resumen-Ocultar'!E60:CF60))</f>
        <v>9.3441244318181802</v>
      </c>
      <c r="L205" s="592">
        <f t="shared" si="0"/>
        <v>9.3441244318181802</v>
      </c>
      <c r="M205" s="593">
        <f>+IF(I205="","",SUMIF('Resumen-Ocultar'!$E$13:$CF$13,L$192,'Resumen-Ocultar'!E19:CF19))</f>
        <v>7.4296631897727261</v>
      </c>
      <c r="N205" s="594">
        <f>+IF(I205="","",SUMIF('Resumen-Ocultar'!$E$13:$CF$13,L$192,'Resumen-Ocultar'!E43:CF43))</f>
        <v>1.9144612420454541</v>
      </c>
      <c r="O205" s="593">
        <f t="shared" si="1"/>
        <v>1.2152633859876374</v>
      </c>
      <c r="P205" s="593">
        <f t="shared" si="2"/>
        <v>3.4749382560578166</v>
      </c>
      <c r="Q205" s="593">
        <f t="shared" si="4"/>
        <v>1.9144612420454541</v>
      </c>
      <c r="R205" s="594">
        <f>+IF(I205="","",SUMIF('Resumen-Ocultar'!$E$13:$CF$13,L$192,'Resumen-Ocultar'!E31:CF31))</f>
        <v>2.7394615477272724</v>
      </c>
      <c r="S205" s="595">
        <f t="shared" si="3"/>
        <v>1.4920360388341587</v>
      </c>
      <c r="V205" s="839">
        <f>+AVERAGEIFS('SECADORA 1'!$E$45:$CF$45,'ZARANDA 1'!$E$6:$CF$6,$L$192,'SECADORA 1'!$E$45:$CF$45,"&gt;0")</f>
        <v>1.4920360388341587</v>
      </c>
      <c r="W205" s="560"/>
      <c r="X205" s="561"/>
      <c r="Y205" s="210"/>
      <c r="Z205" s="562"/>
      <c r="AD205" s="565"/>
    </row>
    <row r="206" spans="1:30" ht="16.149999999999999" customHeight="1" x14ac:dyDescent="0.25">
      <c r="A206" s="580" t="s">
        <v>657</v>
      </c>
      <c r="B206" s="834">
        <v>8</v>
      </c>
      <c r="C206" s="1171" t="str">
        <f>+LODO!M89</f>
        <v>Agua, % V/V</v>
      </c>
      <c r="D206" s="1171"/>
      <c r="E206" s="1171"/>
      <c r="F206" s="1171"/>
      <c r="G206" s="567">
        <f>+IF(C206="","",VLOOKUP(C206,LODO!$D$82:$H$102,2,FALSE))</f>
        <v>11</v>
      </c>
      <c r="I206" s="1179" t="str">
        <f>+'Parte Diario'!$J$25</f>
        <v/>
      </c>
      <c r="J206" s="1179"/>
      <c r="K206" s="591" t="str">
        <f>+IF(I206="","",SUMIF('Resumen-Ocultar'!$E$13:$CF$13,L$192,'Resumen-Ocultar'!E61:CF61))</f>
        <v/>
      </c>
      <c r="L206" s="592" t="str">
        <f t="shared" si="0"/>
        <v/>
      </c>
      <c r="M206" s="593" t="str">
        <f>+IF(I206="","",SUMIF('Resumen-Ocultar'!$E$13:$CF$13,L$192,'Resumen-Ocultar'!E20:CF20))</f>
        <v/>
      </c>
      <c r="N206" s="594" t="str">
        <f>+IF(I206="","",SUMIF('Resumen-Ocultar'!$E$13:$CF$13,L$192,'Resumen-Ocultar'!E44:CF44))</f>
        <v/>
      </c>
      <c r="O206" s="593" t="str">
        <f t="shared" si="1"/>
        <v/>
      </c>
      <c r="P206" s="593" t="str">
        <f t="shared" si="2"/>
        <v/>
      </c>
      <c r="Q206" s="593" t="str">
        <f t="shared" si="4"/>
        <v/>
      </c>
      <c r="R206" s="594" t="str">
        <f>+IF(I206="","",SUMIF('Resumen-Ocultar'!$E$13:$CF$13,L$192,'Resumen-Ocultar'!E32:CF32))</f>
        <v/>
      </c>
      <c r="S206" s="595" t="str">
        <f t="shared" si="3"/>
        <v/>
      </c>
      <c r="V206" s="839" t="e">
        <f>+AVERAGEIFS('SECADORA 2'!$E$45:$CF$45,'ZARANDA 1'!$E$6:$CF$6,$L$192,'SECADORA 2'!$E$45:$CF$45,"&gt;0")</f>
        <v>#DIV/0!</v>
      </c>
      <c r="W206" s="560"/>
      <c r="X206" s="561"/>
      <c r="Y206" s="210"/>
      <c r="Z206" s="562"/>
      <c r="AD206" s="565"/>
    </row>
    <row r="207" spans="1:30" ht="16.149999999999999" customHeight="1" x14ac:dyDescent="0.25">
      <c r="A207" s="580" t="s">
        <v>657</v>
      </c>
      <c r="B207" s="834">
        <v>9</v>
      </c>
      <c r="C207" s="1171" t="str">
        <f>+LODO!M90</f>
        <v>Sólidos, % V/V</v>
      </c>
      <c r="D207" s="1171"/>
      <c r="E207" s="1171"/>
      <c r="F207" s="1171"/>
      <c r="G207" s="567">
        <f>+IF(C207="","",VLOOKUP(C207,LODO!$D$82:$H$102,2,FALSE))</f>
        <v>29</v>
      </c>
      <c r="I207" s="1179" t="str">
        <f>+'Parte Diario'!$J$26</f>
        <v/>
      </c>
      <c r="J207" s="1179"/>
      <c r="K207" s="591" t="str">
        <f>+IF(I207="","",SUMIF('Resumen-Ocultar'!$E$13:$CF$13,L$192,'Resumen-Ocultar'!E62:CF62))</f>
        <v/>
      </c>
      <c r="L207" s="592" t="str">
        <f t="shared" si="0"/>
        <v/>
      </c>
      <c r="M207" s="593" t="str">
        <f>+IF(I207="","",SUMIF('Resumen-Ocultar'!$E$13:$CF$13,L$192,'Resumen-Ocultar'!E21:CF21))</f>
        <v/>
      </c>
      <c r="N207" s="594" t="str">
        <f>+IF(I207="","",SUMIF('Resumen-Ocultar'!$E$13:$CF$13,L$192,'Resumen-Ocultar'!E45:CF45))</f>
        <v/>
      </c>
      <c r="O207" s="593" t="str">
        <f t="shared" si="1"/>
        <v/>
      </c>
      <c r="P207" s="593" t="str">
        <f t="shared" si="2"/>
        <v/>
      </c>
      <c r="Q207" s="593" t="str">
        <f t="shared" si="4"/>
        <v/>
      </c>
      <c r="R207" s="594" t="str">
        <f>+IF(I207="","",SUMIF('Resumen-Ocultar'!$E$13:$CF$13,L$192,'Resumen-Ocultar'!E33:CF33))</f>
        <v/>
      </c>
      <c r="S207" s="595" t="str">
        <f t="shared" si="3"/>
        <v/>
      </c>
      <c r="V207" s="839" t="e">
        <f>+AVERAGEIFS('SECADORA 3'!$E$45:$CF$45,'ZARANDA 1'!$E$6:$CF$6,$L$192,'SECADORA 3'!$E$45:$CF$45,"&gt;0")</f>
        <v>#DIV/0!</v>
      </c>
      <c r="W207" s="560"/>
      <c r="X207" s="561"/>
      <c r="Y207" s="210"/>
      <c r="Z207" s="562"/>
      <c r="AD207" s="565"/>
    </row>
    <row r="208" spans="1:30" ht="16.149999999999999" customHeight="1" x14ac:dyDescent="0.25">
      <c r="A208" s="580" t="s">
        <v>657</v>
      </c>
      <c r="B208" s="834">
        <v>10</v>
      </c>
      <c r="C208" s="1171" t="str">
        <f>+LODO!M91</f>
        <v>Relación O/W, % V/V</v>
      </c>
      <c r="D208" s="1171"/>
      <c r="E208" s="1171"/>
      <c r="F208" s="1171"/>
      <c r="G208" s="567" t="str">
        <f>+IF(C208="","",VLOOKUP(C208,LODO!$D$82:$H$102,2,FALSE))</f>
        <v>85/15</v>
      </c>
      <c r="I208" s="1179" t="str">
        <f>+'Parte Diario'!$J$28</f>
        <v>DECANTER 1</v>
      </c>
      <c r="J208" s="1179"/>
      <c r="K208" s="591">
        <f>+IF(I208="","",SUMIF('Resumen-Ocultar'!$E$13:$CF$13,L$192,'Resumen-Ocultar'!E63:CF63))</f>
        <v>0</v>
      </c>
      <c r="L208" s="592">
        <f t="shared" si="0"/>
        <v>0</v>
      </c>
      <c r="M208" s="593">
        <f>+IF(I208="","",SUMIF('Resumen-Ocultar'!$E$13:$CF$13,L$192,'Resumen-Ocultar'!E22:CF22))</f>
        <v>0</v>
      </c>
      <c r="N208" s="594">
        <f>+IF(I208="","",SUMIF('Resumen-Ocultar'!$E$13:$CF$13,L$192,'Resumen-Ocultar'!E46:CF46))</f>
        <v>0</v>
      </c>
      <c r="O208" s="593">
        <f t="shared" si="1"/>
        <v>0</v>
      </c>
      <c r="P208" s="593">
        <f t="shared" si="2"/>
        <v>0</v>
      </c>
      <c r="Q208" s="593">
        <f t="shared" si="4"/>
        <v>0</v>
      </c>
      <c r="R208" s="594">
        <f>+IF(I208="","",SUMIF('Resumen-Ocultar'!$E$13:$CF$13,L$192,'Resumen-Ocultar'!E34:CF34))</f>
        <v>0</v>
      </c>
      <c r="S208" s="595">
        <f t="shared" si="3"/>
        <v>0</v>
      </c>
      <c r="V208" s="839" t="e">
        <f>+AVERAGEIFS('DECANTER 1'!$E$59:$CF$59,'ZARANDA 1'!$E$6:$CF$6,$L$192,'DECANTER 1'!$E$59:$CF$59,"&gt;0")</f>
        <v>#DIV/0!</v>
      </c>
      <c r="W208" s="560"/>
      <c r="X208" s="561"/>
      <c r="Y208" s="210"/>
      <c r="Z208" s="562"/>
      <c r="AD208" s="565"/>
    </row>
    <row r="209" spans="1:30" ht="16.149999999999999" customHeight="1" x14ac:dyDescent="0.25">
      <c r="A209" s="580" t="s">
        <v>657</v>
      </c>
      <c r="B209" s="834">
        <v>11</v>
      </c>
      <c r="C209" s="1171" t="str">
        <f>+LODO!M92</f>
        <v>% Agua Corregida</v>
      </c>
      <c r="D209" s="1171"/>
      <c r="E209" s="1171"/>
      <c r="F209" s="1171"/>
      <c r="G209" s="567">
        <f>+IF(C209="","",VLOOKUP(C209,LODO!$D$82:$H$102,2,FALSE))</f>
        <v>13</v>
      </c>
      <c r="I209" s="1179" t="str">
        <f>+'Parte Diario'!$J$29</f>
        <v>DECANTER 2</v>
      </c>
      <c r="J209" s="1179"/>
      <c r="K209" s="591">
        <f>+IF(I209="","",SUMIF('Resumen-Ocultar'!$E$13:$CF$13,L$192,'Resumen-Ocultar'!E64:CF64))</f>
        <v>0</v>
      </c>
      <c r="L209" s="592">
        <f t="shared" si="0"/>
        <v>0</v>
      </c>
      <c r="M209" s="593">
        <f>+IF(I209="","",SUMIF('Resumen-Ocultar'!$E$13:$CF$13,L$192,'Resumen-Ocultar'!E23:CF23))</f>
        <v>0</v>
      </c>
      <c r="N209" s="594">
        <f>+IF(I209="","",SUMIF('Resumen-Ocultar'!$E$13:$CF$13,L$192,'Resumen-Ocultar'!E47:CF47))</f>
        <v>0</v>
      </c>
      <c r="O209" s="593">
        <f t="shared" si="1"/>
        <v>0</v>
      </c>
      <c r="P209" s="593">
        <f t="shared" si="2"/>
        <v>0</v>
      </c>
      <c r="Q209" s="593">
        <f t="shared" si="4"/>
        <v>0</v>
      </c>
      <c r="R209" s="594">
        <f>+IF(I209="","",SUMIF('Resumen-Ocultar'!$E$13:$CF$13,L$192,'Resumen-Ocultar'!E35:CF35))</f>
        <v>0</v>
      </c>
      <c r="S209" s="595">
        <f t="shared" si="3"/>
        <v>0</v>
      </c>
      <c r="V209" s="839" t="e">
        <f>+AVERAGEIFS('DECANTER 2'!$E$59:$CF$59,'ZARANDA 1'!$E$6:$CF$6,$L$192,'DECANTER 2'!$E$59:$CF$59,"&gt;0")</f>
        <v>#DIV/0!</v>
      </c>
      <c r="W209" s="560"/>
      <c r="X209" s="561"/>
      <c r="Y209" s="210"/>
      <c r="Z209" s="562"/>
      <c r="AD209" s="565"/>
    </row>
    <row r="210" spans="1:30" ht="16.149999999999999" customHeight="1" x14ac:dyDescent="0.25">
      <c r="A210" s="580" t="s">
        <v>657</v>
      </c>
      <c r="B210" s="834">
        <v>12</v>
      </c>
      <c r="C210" s="1171" t="str">
        <f>+LODO!M93</f>
        <v>Sólidos Corregidos, % V/V</v>
      </c>
      <c r="D210" s="1171"/>
      <c r="E210" s="1171"/>
      <c r="F210" s="1171"/>
      <c r="G210" s="567">
        <f>+IF(C210="","",VLOOKUP(C210,LODO!$D$82:$H$102,2,FALSE))</f>
        <v>28</v>
      </c>
      <c r="I210" s="1180" t="str">
        <f>+'Parte Diario'!$J$30</f>
        <v>DECANTER 3</v>
      </c>
      <c r="J210" s="1180"/>
      <c r="K210" s="596">
        <f>+IF(I210="","",SUMIF('Resumen-Ocultar'!$E$13:$CF$13,L$192,'Resumen-Ocultar'!E65:CF65))</f>
        <v>17.313345454545452</v>
      </c>
      <c r="L210" s="597">
        <f t="shared" si="0"/>
        <v>17.313345454545452</v>
      </c>
      <c r="M210" s="598">
        <f>+IF(I210="","",SUMIF('Resumen-Ocultar'!$E$13:$CF$13,L$192,'Resumen-Ocultar'!E24:CF24))</f>
        <v>11.092778395454545</v>
      </c>
      <c r="N210" s="599">
        <f>+IF(I210="","",SUMIF('Resumen-Ocultar'!$E$13:$CF$13,L$192,'Resumen-Ocultar'!E48:CF48))</f>
        <v>6.220567059090909</v>
      </c>
      <c r="O210" s="598">
        <f t="shared" si="1"/>
        <v>1.5962904509090907</v>
      </c>
      <c r="P210" s="598">
        <f t="shared" si="2"/>
        <v>5.5229176513636347</v>
      </c>
      <c r="Q210" s="598">
        <f t="shared" si="4"/>
        <v>6.220567059090909</v>
      </c>
      <c r="R210" s="599">
        <f>+IF(I210="","",SUMIF('Resumen-Ocultar'!$E$13:$CF$13,L$192,'Resumen-Ocultar'!E36:CF36))</f>
        <v>3.9735702931818175</v>
      </c>
      <c r="S210" s="600">
        <f t="shared" si="3"/>
        <v>0.74477202867773928</v>
      </c>
      <c r="V210" s="839">
        <f>+AVERAGEIFS('DECANTER 3'!$E$59:$CF$59,'ZARANDA 1'!$E$6:$CF$6,$L$192,'DECANTER 3'!$E$59:$CF$59,"&gt;0")</f>
        <v>0.74477202867773928</v>
      </c>
      <c r="W210" s="560"/>
      <c r="X210" s="561"/>
      <c r="Y210" s="210"/>
      <c r="Z210" s="562"/>
      <c r="AD210" s="565"/>
    </row>
    <row r="211" spans="1:30" ht="16.149999999999999" customHeight="1" x14ac:dyDescent="0.25">
      <c r="A211" s="580" t="s">
        <v>657</v>
      </c>
      <c r="B211" s="834">
        <v>13</v>
      </c>
      <c r="C211" s="1171" t="str">
        <f>+LODO!M94</f>
        <v>Densidad Salmuera, SG</v>
      </c>
      <c r="D211" s="1171"/>
      <c r="E211" s="1171"/>
      <c r="F211" s="1171"/>
      <c r="G211" s="567">
        <f>+IF(C211="","",VLOOKUP(C211,LODO!$D$82:$H$102,2,FALSE))</f>
        <v>1.2</v>
      </c>
      <c r="I211" s="1181" t="s">
        <v>571</v>
      </c>
      <c r="J211" s="1182"/>
      <c r="K211" s="571">
        <f>+SUM(K200:K210)</f>
        <v>120.56422670454545</v>
      </c>
      <c r="L211" s="581"/>
      <c r="M211" s="571">
        <f t="shared" ref="M211:R211" si="5">+SUM(M200:M210)</f>
        <v>64.321473864772713</v>
      </c>
      <c r="N211" s="571">
        <f t="shared" si="5"/>
        <v>56.24275283977272</v>
      </c>
      <c r="O211" s="571">
        <f t="shared" si="5"/>
        <v>12.080597208695927</v>
      </c>
      <c r="P211" s="571">
        <f t="shared" si="5"/>
        <v>38.84198880834952</v>
      </c>
      <c r="Q211" s="571">
        <f t="shared" si="5"/>
        <v>56.24275283977272</v>
      </c>
      <c r="R211" s="571">
        <f t="shared" si="5"/>
        <v>13.39888784772727</v>
      </c>
      <c r="S211" s="571">
        <f>+IFERROR(AVERAGEIF(S200:S210,"&gt;0"),0)</f>
        <v>0.83820583537334703</v>
      </c>
      <c r="Y211" s="210"/>
      <c r="Z211" s="562"/>
      <c r="AD211" s="565"/>
    </row>
    <row r="212" spans="1:30" ht="16.149999999999999" customHeight="1" x14ac:dyDescent="0.25">
      <c r="A212" s="580" t="s">
        <v>657</v>
      </c>
      <c r="B212" s="834">
        <v>14</v>
      </c>
      <c r="C212" s="1171" t="str">
        <f>+LODO!M95</f>
        <v>ASG Solidos, SG</v>
      </c>
      <c r="D212" s="1171"/>
      <c r="E212" s="1171"/>
      <c r="F212" s="1171"/>
      <c r="G212" s="567">
        <f>+IF(C212="","",VLOOKUP(C212,LODO!$D$82:$H$102,2,FALSE))</f>
        <v>3.95</v>
      </c>
      <c r="Y212" s="210"/>
      <c r="Z212" s="562"/>
      <c r="AD212" s="565"/>
    </row>
    <row r="213" spans="1:30" ht="16.149999999999999" customHeight="1" x14ac:dyDescent="0.25">
      <c r="A213" s="580" t="s">
        <v>657</v>
      </c>
      <c r="B213" s="834">
        <v>15</v>
      </c>
      <c r="C213" s="1171" t="str">
        <f>+LODO!M96</f>
        <v>LGS, % V/V</v>
      </c>
      <c r="D213" s="1171"/>
      <c r="E213" s="1171"/>
      <c r="F213" s="1171"/>
      <c r="G213" s="567">
        <f>+IF(C213="","",VLOOKUP(C213,LODO!$D$82:$H$102,2,FALSE))</f>
        <v>3.63</v>
      </c>
      <c r="Y213" s="210"/>
      <c r="Z213" s="562"/>
      <c r="AD213" s="565"/>
    </row>
    <row r="214" spans="1:30" ht="16.149999999999999" customHeight="1" x14ac:dyDescent="0.25">
      <c r="A214" s="580" t="s">
        <v>657</v>
      </c>
      <c r="B214" s="834">
        <v>16</v>
      </c>
      <c r="C214" s="1171" t="str">
        <f>+LODO!M97</f>
        <v>HGS, % V/V</v>
      </c>
      <c r="D214" s="1171"/>
      <c r="E214" s="1171"/>
      <c r="F214" s="1171"/>
      <c r="G214" s="567">
        <f>+IF(C214="","",VLOOKUP(C214,LODO!$D$82:$H$102,2,FALSE))</f>
        <v>23.89</v>
      </c>
      <c r="Y214" s="210"/>
      <c r="Z214" s="562"/>
      <c r="AD214" s="565"/>
    </row>
    <row r="215" spans="1:30" ht="16.149999999999999" customHeight="1" x14ac:dyDescent="0.25">
      <c r="A215" s="580" t="s">
        <v>657</v>
      </c>
      <c r="B215" s="834">
        <v>17</v>
      </c>
      <c r="C215" s="1171" t="str">
        <f>+LODO!M98</f>
        <v>LGS en el Lodo, kg/m3</v>
      </c>
      <c r="D215" s="1171"/>
      <c r="E215" s="1171"/>
      <c r="F215" s="1171"/>
      <c r="G215" s="567">
        <f>+IF(C215="","",VLOOKUP(C215,LODO!$D$82:$H$102,2,FALSE))</f>
        <v>82</v>
      </c>
      <c r="Y215" s="210"/>
      <c r="Z215" s="562"/>
      <c r="AD215" s="565"/>
    </row>
    <row r="216" spans="1:30" ht="16.149999999999999" customHeight="1" x14ac:dyDescent="0.25">
      <c r="A216" s="580" t="s">
        <v>657</v>
      </c>
      <c r="B216" s="834">
        <v>18</v>
      </c>
      <c r="C216" s="1171" t="str">
        <f>+LODO!M99</f>
        <v>HGS en el Lodo, kg/m3</v>
      </c>
      <c r="D216" s="1171"/>
      <c r="E216" s="1171"/>
      <c r="F216" s="1171"/>
      <c r="G216" s="567">
        <f>+IF(C216="","",VLOOKUP(C216,LODO!$D$82:$H$102,2,FALSE))</f>
        <v>1003</v>
      </c>
      <c r="Y216" s="210"/>
      <c r="Z216" s="562"/>
      <c r="AD216" s="565"/>
    </row>
    <row r="217" spans="1:30" ht="16.149999999999999" customHeight="1" x14ac:dyDescent="0.25">
      <c r="A217" s="580" t="s">
        <v>657</v>
      </c>
      <c r="B217" s="834">
        <v>19</v>
      </c>
      <c r="C217" s="1171" t="str">
        <f>+LODO!M100</f>
        <v/>
      </c>
      <c r="D217" s="1171"/>
      <c r="E217" s="1171"/>
      <c r="F217" s="1171"/>
      <c r="G217" s="567" t="str">
        <f>+IF(C217="","",VLOOKUP(C217,LODO!$D$82:$H$102,2,FALSE))</f>
        <v/>
      </c>
      <c r="Y217" s="210"/>
      <c r="Z217" s="562"/>
      <c r="AD217" s="565"/>
    </row>
    <row r="218" spans="1:30" ht="16.149999999999999" customHeight="1" x14ac:dyDescent="0.25">
      <c r="A218" s="580" t="s">
        <v>657</v>
      </c>
      <c r="B218" s="834">
        <v>20</v>
      </c>
      <c r="C218" s="1171" t="str">
        <f>+LODO!M101</f>
        <v/>
      </c>
      <c r="D218" s="1171"/>
      <c r="E218" s="1171"/>
      <c r="F218" s="1171"/>
      <c r="G218" s="567" t="str">
        <f>+IF(C218="","",VLOOKUP(C218,LODO!$D$82:$H$102,2,FALSE))</f>
        <v/>
      </c>
      <c r="Y218" s="210"/>
      <c r="Z218" s="562"/>
      <c r="AD218" s="565"/>
    </row>
    <row r="219" spans="1:30" ht="16.149999999999999" customHeight="1" x14ac:dyDescent="0.25">
      <c r="A219" s="580" t="s">
        <v>657</v>
      </c>
      <c r="B219" s="834">
        <v>21</v>
      </c>
      <c r="C219" s="1171" t="str">
        <f>+LODO!M102</f>
        <v/>
      </c>
      <c r="D219" s="1171"/>
      <c r="E219" s="1171"/>
      <c r="F219" s="1171"/>
      <c r="G219" s="567" t="str">
        <f>+IF(C219="","",VLOOKUP(C219,LODO!$D$82:$H$102,2,FALSE))</f>
        <v/>
      </c>
      <c r="Y219" s="210"/>
      <c r="Z219" s="562"/>
      <c r="AD219" s="565"/>
    </row>
    <row r="220" spans="1:30" ht="16.149999999999999" customHeight="1" x14ac:dyDescent="0.3">
      <c r="A220" s="580" t="s">
        <v>657</v>
      </c>
      <c r="V220" s="135"/>
      <c r="Z220" s="390"/>
    </row>
    <row r="221" spans="1:30" ht="16.149999999999999" customHeight="1" x14ac:dyDescent="0.3">
      <c r="A221" s="580" t="s">
        <v>657</v>
      </c>
      <c r="V221" s="135"/>
      <c r="Z221" s="210"/>
    </row>
    <row r="222" spans="1:30" ht="16.149999999999999" customHeight="1" x14ac:dyDescent="0.3">
      <c r="A222" s="580" t="s">
        <v>657</v>
      </c>
      <c r="V222" s="135"/>
      <c r="Z222" s="210"/>
    </row>
    <row r="223" spans="1:30" ht="16.149999999999999" customHeight="1" x14ac:dyDescent="0.3">
      <c r="A223" s="580" t="s">
        <v>657</v>
      </c>
      <c r="V223" s="135"/>
      <c r="Z223" s="210"/>
    </row>
    <row r="224" spans="1:30" ht="16.149999999999999" customHeight="1" x14ac:dyDescent="0.3">
      <c r="A224" s="580" t="s">
        <v>657</v>
      </c>
      <c r="V224" s="135"/>
      <c r="Z224" s="210"/>
    </row>
    <row r="225" spans="1:39" ht="19.899999999999999" customHeight="1" thickBot="1" x14ac:dyDescent="0.35">
      <c r="A225" s="580" t="s">
        <v>657</v>
      </c>
      <c r="C225" s="1178" t="s">
        <v>642</v>
      </c>
      <c r="D225" s="1178"/>
      <c r="E225" s="1178"/>
      <c r="F225" s="1178"/>
      <c r="G225" s="1178"/>
      <c r="H225" s="1178"/>
      <c r="I225" s="1178"/>
      <c r="J225" s="1178"/>
      <c r="K225" s="1178"/>
      <c r="L225" s="1178"/>
      <c r="M225" s="1178"/>
      <c r="O225" s="1193" t="s">
        <v>652</v>
      </c>
      <c r="P225" s="1193"/>
      <c r="Q225" s="1193"/>
      <c r="R225" s="1193"/>
      <c r="S225" s="1193"/>
      <c r="V225" s="135"/>
      <c r="Z225" s="210"/>
    </row>
    <row r="226" spans="1:39" ht="16.149999999999999" customHeight="1" thickBot="1" x14ac:dyDescent="0.3">
      <c r="A226" s="580" t="s">
        <v>657</v>
      </c>
      <c r="C226" s="1176" t="s">
        <v>123</v>
      </c>
      <c r="D226" s="1176"/>
      <c r="E226" s="1190" t="str">
        <f>+CONCATENATE("DENSIDADES, ",PROGRAMA!D13)</f>
        <v>DENSIDADES, gr/l</v>
      </c>
      <c r="F226" s="1176"/>
      <c r="G226" s="1191"/>
      <c r="H226" s="1176" t="s">
        <v>651</v>
      </c>
      <c r="I226" s="1176"/>
      <c r="J226" s="1176"/>
      <c r="K226" s="1176"/>
      <c r="L226" s="1186" t="s">
        <v>673</v>
      </c>
      <c r="M226" s="1187"/>
      <c r="O226" s="1185" t="str">
        <f>+C228</f>
        <v>ZARANDA 1</v>
      </c>
      <c r="P226" s="1185"/>
      <c r="Q226" s="1201">
        <f>+AK229</f>
        <v>2.5568117184459629</v>
      </c>
      <c r="R226" s="1201"/>
      <c r="S226" s="1201"/>
      <c r="V226" s="541"/>
      <c r="W226" s="541"/>
      <c r="X226" s="541"/>
      <c r="Y226" s="541"/>
      <c r="Z226" s="541"/>
      <c r="AA226" s="541"/>
      <c r="AB226" s="541"/>
      <c r="AC226" s="541"/>
      <c r="AD226" s="541"/>
      <c r="AE226" s="541"/>
    </row>
    <row r="227" spans="1:39" ht="16.149999999999999" customHeight="1" thickBot="1" x14ac:dyDescent="0.3">
      <c r="A227" s="580" t="s">
        <v>657</v>
      </c>
      <c r="C227" s="1192"/>
      <c r="D227" s="1192"/>
      <c r="E227" s="582" t="s">
        <v>643</v>
      </c>
      <c r="F227" s="879" t="s">
        <v>644</v>
      </c>
      <c r="G227" s="583" t="s">
        <v>645</v>
      </c>
      <c r="H227" s="879" t="s">
        <v>646</v>
      </c>
      <c r="I227" s="879" t="s">
        <v>372</v>
      </c>
      <c r="J227" s="879" t="s">
        <v>165</v>
      </c>
      <c r="K227" s="879" t="s">
        <v>647</v>
      </c>
      <c r="L227" s="1188"/>
      <c r="M227" s="1189"/>
      <c r="O227" s="1184" t="str">
        <f>+C229</f>
        <v>ZARANDA 2</v>
      </c>
      <c r="P227" s="1184"/>
      <c r="Q227" s="1201">
        <f t="shared" ref="Q227:Q236" si="6">+AK230</f>
        <v>2.6255630927140654</v>
      </c>
      <c r="R227" s="1201"/>
      <c r="S227" s="1201"/>
      <c r="V227" s="838" t="s">
        <v>123</v>
      </c>
      <c r="W227" s="838"/>
      <c r="X227" s="838" t="str">
        <f>+CONCATENATE("DENSIDADES, ",PROGRAMA!D13)</f>
        <v>DENSIDADES, gr/l</v>
      </c>
      <c r="Y227" s="838"/>
      <c r="Z227" s="838"/>
      <c r="AA227" s="838" t="s">
        <v>651</v>
      </c>
      <c r="AB227" s="838"/>
      <c r="AC227" s="838"/>
      <c r="AD227" s="838"/>
      <c r="AE227" s="838" t="s">
        <v>28</v>
      </c>
      <c r="AF227" s="835"/>
      <c r="AG227" s="835"/>
      <c r="AH227" s="835"/>
      <c r="AI227" s="835"/>
      <c r="AJ227" s="835"/>
      <c r="AK227" s="845" t="s">
        <v>28</v>
      </c>
      <c r="AL227" s="845" t="s">
        <v>649</v>
      </c>
      <c r="AM227" s="845" t="s">
        <v>675</v>
      </c>
    </row>
    <row r="228" spans="1:39" ht="16.149999999999999" customHeight="1" thickBot="1" x14ac:dyDescent="0.3">
      <c r="A228" s="580" t="s">
        <v>657</v>
      </c>
      <c r="C228" s="1195" t="str">
        <f t="shared" ref="C228:C238" si="7">+I200</f>
        <v>ZARANDA 1</v>
      </c>
      <c r="D228" s="1195"/>
      <c r="E228" s="627">
        <f>+IFERROR(X229,0)</f>
        <v>1732</v>
      </c>
      <c r="F228" s="628">
        <f>+IFERROR(Y229,0)</f>
        <v>1722</v>
      </c>
      <c r="G228" s="629">
        <f>+IFERROR(Z229,0)</f>
        <v>1892</v>
      </c>
      <c r="H228" s="630">
        <f>+IF($C228="","",IFERROR(AA229/$AJ229*100,0))</f>
        <v>50.973485333674908</v>
      </c>
      <c r="I228" s="630">
        <f>+IF($C228="","",IFERROR(AB229/$AJ229*100,0))</f>
        <v>9.8309209683617276</v>
      </c>
      <c r="J228" s="630">
        <f>+IF($C228="","",IFERROR(AC229/$AJ229*100,0))</f>
        <v>9.6067631612655315</v>
      </c>
      <c r="K228" s="616">
        <f>+IF($C228="","",IFERROR(AD229/$AJ229*100,0))</f>
        <v>29.588830536697834</v>
      </c>
      <c r="L228" s="631" t="str">
        <f>+IF(C228="","","API")</f>
        <v>API</v>
      </c>
      <c r="M228" s="632">
        <f>+IF(C228="","",D13)</f>
        <v>0</v>
      </c>
      <c r="O228" s="1185" t="str">
        <f t="shared" ref="O228:O236" si="8">+C230</f>
        <v>ZARANDA 3</v>
      </c>
      <c r="P228" s="1185"/>
      <c r="Q228" s="1201">
        <f t="shared" si="6"/>
        <v>2.6336692435013509</v>
      </c>
      <c r="R228" s="1201"/>
      <c r="S228" s="1201"/>
      <c r="V228" s="838"/>
      <c r="W228" s="838"/>
      <c r="X228" s="845" t="s">
        <v>643</v>
      </c>
      <c r="Y228" s="845" t="s">
        <v>644</v>
      </c>
      <c r="Z228" s="845" t="s">
        <v>645</v>
      </c>
      <c r="AA228" s="845" t="s">
        <v>646</v>
      </c>
      <c r="AB228" s="845" t="s">
        <v>372</v>
      </c>
      <c r="AC228" s="845" t="s">
        <v>165</v>
      </c>
      <c r="AD228" s="845" t="s">
        <v>647</v>
      </c>
      <c r="AE228" s="845" t="s">
        <v>648</v>
      </c>
      <c r="AF228" s="845" t="s">
        <v>646</v>
      </c>
      <c r="AG228" s="845" t="s">
        <v>372</v>
      </c>
      <c r="AH228" s="845" t="s">
        <v>165</v>
      </c>
      <c r="AI228" s="845" t="s">
        <v>647</v>
      </c>
      <c r="AJ228" s="846" t="s">
        <v>571</v>
      </c>
      <c r="AK228" s="845" t="s">
        <v>648</v>
      </c>
      <c r="AL228" s="845" t="s">
        <v>650</v>
      </c>
      <c r="AM228" s="845" t="s">
        <v>30</v>
      </c>
    </row>
    <row r="229" spans="1:39" ht="16.149999999999999" customHeight="1" thickBot="1" x14ac:dyDescent="0.3">
      <c r="A229" s="580" t="s">
        <v>657</v>
      </c>
      <c r="C229" s="1194" t="str">
        <f t="shared" si="7"/>
        <v>ZARANDA 2</v>
      </c>
      <c r="D229" s="1194"/>
      <c r="E229" s="617">
        <f t="shared" ref="E229:E238" si="9">+IFERROR(X230,0)</f>
        <v>1732</v>
      </c>
      <c r="F229" s="618">
        <f t="shared" ref="F229:F238" si="10">+IFERROR(Y230,0)</f>
        <v>1722</v>
      </c>
      <c r="G229" s="619">
        <f t="shared" ref="G229:G238" si="11">+IFERROR(Z230,0)</f>
        <v>1896</v>
      </c>
      <c r="H229" s="620">
        <f t="shared" ref="H229:H238" si="12">+IF($C229="","",IFERROR(AA230/$AJ230*100,0))</f>
        <v>49.42</v>
      </c>
      <c r="I229" s="620">
        <f t="shared" ref="I229:I238" si="13">+IF($C229="","",IFERROR(AB230/$AJ230*100,0))</f>
        <v>7.7799999999999994</v>
      </c>
      <c r="J229" s="620">
        <f t="shared" ref="J229:J238" si="14">+IF($C229="","",IFERROR(AC230/$AJ230*100,0))</f>
        <v>10</v>
      </c>
      <c r="K229" s="621">
        <f t="shared" ref="K229:K238" si="15">+IF($C229="","",IFERROR(AD230/$AJ230*100,0))</f>
        <v>32.799999999999997</v>
      </c>
      <c r="L229" s="622" t="str">
        <f t="shared" ref="L229:L235" si="16">+IF(C229="","","API")</f>
        <v>API</v>
      </c>
      <c r="M229" s="623">
        <f>+IF(C229="","",D14)</f>
        <v>0</v>
      </c>
      <c r="O229" s="1184" t="str">
        <f t="shared" si="8"/>
        <v>DESARENADOR</v>
      </c>
      <c r="P229" s="1184"/>
      <c r="Q229" s="1201">
        <f t="shared" si="6"/>
        <v>2.9909177133322853</v>
      </c>
      <c r="R229" s="1201"/>
      <c r="S229" s="1201"/>
      <c r="V229" s="847" t="str">
        <f t="shared" ref="V229:V239" si="17">+I200</f>
        <v>ZARANDA 1</v>
      </c>
      <c r="W229" s="847"/>
      <c r="X229" s="840">
        <f>+IF(V229="","",AVERAGEIFS('ZARANDA 1'!$E$20:$CF$20,'ZARANDA 1'!$E$6:$CF$6,$L$192,'ZARANDA 1'!$E$20:$CF$20,"&gt;0"))</f>
        <v>1732</v>
      </c>
      <c r="Y229" s="837">
        <f>+IF(V229="","",AVERAGEIFS('ZARANDA 1'!$E$21:$CF$21,'ZARANDA 1'!$E$6:$CF$6,$L$192,'ZARANDA 1'!$E$21:$CF$21,"&gt;0"))</f>
        <v>1722</v>
      </c>
      <c r="Z229" s="840">
        <f>+IF(V229="","",AVERAGEIFS('ZARANDA 1'!$E$22:$CF$22,'ZARANDA 1'!$E$6:$CF$6,$L$192,'ZARANDA 1'!$E$22:$CF$22,"&gt;0"))</f>
        <v>1892</v>
      </c>
      <c r="AA229" s="840">
        <f>+IF(V229="","",AVERAGEIFS('ZARANDA 1'!$E$33:$CF$33,'ZARANDA 1'!$E$6:$CF$6,$L$192,'ZARANDA 1'!$E$33:$CF$33,"&gt;0"))</f>
        <v>53.06</v>
      </c>
      <c r="AB229" s="837">
        <f>+IF(V229="","",AVERAGEIFS('ZARANDA 1'!$E$34:$CF$34,'ZARANDA 1'!$E$6:$CF$6,$L$192,'ZARANDA 1'!$E$34:$CF$34,"&gt;0"))</f>
        <v>10.233333333333334</v>
      </c>
      <c r="AC229" s="837">
        <f>+IF(V229="","",AVERAGEIFS('ZARANDA 1'!$E$28:$CF$28,'ZARANDA 1'!$E$6:$CF$6,$L$192,'ZARANDA 1'!$E$28:$CF$28,"&gt;0"))</f>
        <v>10</v>
      </c>
      <c r="AD229" s="840">
        <f>+IF(V229="","",AVERAGEIFS('ZARANDA 1'!$E$25:$CF$25,'ZARANDA 1'!$E$6:$CF$6,$L$192,'ZARANDA 1'!$E$25:$CF$25,"&gt;0"))</f>
        <v>30.8</v>
      </c>
      <c r="AE229" s="839">
        <f>+IF(V229="","",AVERAGEIFS('ZARANDA 1'!$E$32:$CF$32,'ZARANDA 1'!$E$6:$CF$6,$L$192,'ZARANDA 1'!$E$32:$CF$32,"&gt;0"))</f>
        <v>2.5568117184459629</v>
      </c>
      <c r="AF229" s="837">
        <f>+IFERROR(AA229,0)</f>
        <v>53.06</v>
      </c>
      <c r="AG229" s="837">
        <f>+IFERROR(AB229,0)</f>
        <v>10.233333333333334</v>
      </c>
      <c r="AH229" s="837">
        <f>+IFERROR(AC229,0)</f>
        <v>10</v>
      </c>
      <c r="AI229" s="837">
        <f>+IFERROR(AD229,0)</f>
        <v>30.8</v>
      </c>
      <c r="AJ229" s="837">
        <f>+SUM(AF229:AI229)</f>
        <v>104.09333333333333</v>
      </c>
      <c r="AK229" s="848">
        <f t="shared" ref="AK229:AK239" si="18">+IFERROR(AE229,0)</f>
        <v>2.5568117184459629</v>
      </c>
      <c r="AL229" s="849">
        <f t="shared" ref="AL229:AL239" si="19">+IF(C228="","",SUM(J228:K228))</f>
        <v>39.195593697963368</v>
      </c>
      <c r="AM229" s="850">
        <f>+IFERROR(Q200/$Q$211,0)</f>
        <v>0.29550426288347559</v>
      </c>
    </row>
    <row r="230" spans="1:39" ht="16.149999999999999" customHeight="1" thickBot="1" x14ac:dyDescent="0.3">
      <c r="A230" s="580" t="s">
        <v>657</v>
      </c>
      <c r="C230" s="1194" t="str">
        <f t="shared" si="7"/>
        <v>ZARANDA 3</v>
      </c>
      <c r="D230" s="1194"/>
      <c r="E230" s="617">
        <f t="shared" si="9"/>
        <v>1732</v>
      </c>
      <c r="F230" s="618">
        <f t="shared" si="10"/>
        <v>1722</v>
      </c>
      <c r="G230" s="619">
        <f t="shared" si="11"/>
        <v>1916</v>
      </c>
      <c r="H230" s="620">
        <f t="shared" si="12"/>
        <v>49.84</v>
      </c>
      <c r="I230" s="620">
        <f t="shared" si="13"/>
        <v>8.16</v>
      </c>
      <c r="J230" s="620">
        <f t="shared" si="14"/>
        <v>10</v>
      </c>
      <c r="K230" s="621">
        <f t="shared" si="15"/>
        <v>32</v>
      </c>
      <c r="L230" s="622" t="str">
        <f t="shared" si="16"/>
        <v>API</v>
      </c>
      <c r="M230" s="623">
        <f>+IF(C230="","",D15)</f>
        <v>0</v>
      </c>
      <c r="O230" s="1185" t="str">
        <f t="shared" si="8"/>
        <v>DESILTER</v>
      </c>
      <c r="P230" s="1185"/>
      <c r="Q230" s="1201">
        <f t="shared" si="6"/>
        <v>2.9909177133322853</v>
      </c>
      <c r="R230" s="1201"/>
      <c r="S230" s="1201"/>
      <c r="V230" s="847" t="str">
        <f t="shared" si="17"/>
        <v>ZARANDA 2</v>
      </c>
      <c r="W230" s="847"/>
      <c r="X230" s="840">
        <f>+IF(V230="","",AVERAGEIFS('ZARANDA 2'!$E$20:$CF$20,'ZARANDA 1'!$E$6:$CF$6,$L$192,'ZARANDA 2'!$E$20:$CF$20,"&gt;0"))</f>
        <v>1732</v>
      </c>
      <c r="Y230" s="837">
        <f>+IF(V230="","",AVERAGEIFS('ZARANDA 2'!$E$21:$CF$21,'ZARANDA 1'!$E$6:$CF$6,$L$192,'ZARANDA 2'!$E$21:$CF$21,"&gt;0"))</f>
        <v>1722</v>
      </c>
      <c r="Z230" s="840">
        <f>+IF(V230="","",AVERAGEIFS('ZARANDA 2'!$E$22:$CF$22,'ZARANDA 1'!$E$6:$CF$6,$L$192,'ZARANDA 2'!$E$22:$CF$22,"&gt;0"))</f>
        <v>1896</v>
      </c>
      <c r="AA230" s="840">
        <f>+IF(V230="","",AVERAGEIFS('ZARANDA 2'!$E$33:$CF$33,'ZARANDA 1'!$E$6:$CF$6,$L$192,'ZARANDA 2'!$E$33:$CF$33,"&gt;0"))</f>
        <v>49.42</v>
      </c>
      <c r="AB230" s="837">
        <f>+IF(V230="","",AVERAGEIFS('ZARANDA 2'!$E$34:$CF$34,'ZARANDA 1'!$E$6:$CF$6,$L$192,'ZARANDA 2'!$E$34:$CF$34,"&gt;0"))</f>
        <v>7.7799999999999994</v>
      </c>
      <c r="AC230" s="837">
        <f>+IF(V230="","",AVERAGEIFS('ZARANDA 2'!$E$28:$CF$28,'ZARANDA 1'!$E$6:$CF$6,$L$192,'ZARANDA 2'!$E$28:$CF$28,"&gt;0"))</f>
        <v>10</v>
      </c>
      <c r="AD230" s="840">
        <f>+IF(V230="","",AVERAGEIFS('ZARANDA 2'!$E$25:$CF$25,'ZARANDA 1'!$E$6:$CF$6,$L$192,'ZARANDA 2'!$E$25:$CF$25,"&gt;0"))</f>
        <v>32.799999999999997</v>
      </c>
      <c r="AE230" s="839">
        <f>+IF(V230="","",AVERAGEIFS('ZARANDA 2'!$E$32:$CF$32,'ZARANDA 1'!$E$6:$CF$6,$L$192,'ZARANDA 2'!$E$32:$CF$32,"&gt;0"))</f>
        <v>2.6255630927140654</v>
      </c>
      <c r="AF230" s="837">
        <f>+IFERROR(AA230,0)</f>
        <v>49.42</v>
      </c>
      <c r="AG230" s="837">
        <f t="shared" ref="AG230:AG239" si="20">+IFERROR(AB230,0)</f>
        <v>7.7799999999999994</v>
      </c>
      <c r="AH230" s="837">
        <f t="shared" ref="AH230:AH239" si="21">+IFERROR(AC230,0)</f>
        <v>10</v>
      </c>
      <c r="AI230" s="837">
        <f t="shared" ref="AI230:AI239" si="22">+IFERROR(AD230,0)</f>
        <v>32.799999999999997</v>
      </c>
      <c r="AJ230" s="837">
        <f t="shared" ref="AJ230:AJ239" si="23">+SUM(AF230:AI230)</f>
        <v>100</v>
      </c>
      <c r="AK230" s="848">
        <f t="shared" si="18"/>
        <v>2.6255630927140654</v>
      </c>
      <c r="AL230" s="849">
        <f t="shared" si="19"/>
        <v>42.8</v>
      </c>
      <c r="AM230" s="850">
        <f t="shared" ref="AM230:AM239" si="24">+IFERROR(Q201/$Q$211,0)</f>
        <v>0.28727400929861768</v>
      </c>
    </row>
    <row r="231" spans="1:39" ht="16.149999999999999" customHeight="1" thickBot="1" x14ac:dyDescent="0.3">
      <c r="A231" s="580" t="s">
        <v>657</v>
      </c>
      <c r="C231" s="1194" t="str">
        <f t="shared" si="7"/>
        <v>DESARENADOR</v>
      </c>
      <c r="D231" s="1194"/>
      <c r="E231" s="617">
        <f t="shared" si="9"/>
        <v>1725</v>
      </c>
      <c r="F231" s="618">
        <f t="shared" si="10"/>
        <v>1720</v>
      </c>
      <c r="G231" s="619">
        <f t="shared" si="11"/>
        <v>1740</v>
      </c>
      <c r="H231" s="620">
        <f t="shared" si="12"/>
        <v>26.375</v>
      </c>
      <c r="I231" s="620">
        <f t="shared" si="13"/>
        <v>12.875</v>
      </c>
      <c r="J231" s="620">
        <f t="shared" si="14"/>
        <v>16.75</v>
      </c>
      <c r="K231" s="621">
        <f t="shared" si="15"/>
        <v>44</v>
      </c>
      <c r="L231" s="622">
        <f>+IF(C231="","",Y245)</f>
        <v>1</v>
      </c>
      <c r="M231" s="623" t="str">
        <f>+IF(C231="","","kg/cm2")</f>
        <v>kg/cm2</v>
      </c>
      <c r="O231" s="1184" t="str">
        <f t="shared" si="8"/>
        <v>SECADORA 1</v>
      </c>
      <c r="P231" s="1184"/>
      <c r="Q231" s="1201">
        <f t="shared" si="6"/>
        <v>3.575325130122021</v>
      </c>
      <c r="R231" s="1201"/>
      <c r="S231" s="1201"/>
      <c r="V231" s="847" t="str">
        <f t="shared" si="17"/>
        <v>ZARANDA 3</v>
      </c>
      <c r="W231" s="847"/>
      <c r="X231" s="840">
        <f>+IF(V231="","",AVERAGEIFS('ZARANDA 3'!$E$20:$CF$20,'ZARANDA 1'!$E$6:$CF$6,$L$192,'ZARANDA 3'!$E$20:$CF$20,"&gt;0"))</f>
        <v>1732</v>
      </c>
      <c r="Y231" s="837">
        <f>+IF(V231="","",AVERAGEIFS('ZARANDA 3'!$E$21:$CF$21,'ZARANDA 1'!$E$6:$CF$6,$L$192,'ZARANDA 3'!$E$21:$CF$21,"&gt;0"))</f>
        <v>1722</v>
      </c>
      <c r="Z231" s="840">
        <f>+IF(V231="","",AVERAGEIFS('ZARANDA 3'!$E$22:$CF$22,'ZARANDA 1'!$E$6:$CF$6,$L$192,'ZARANDA 3'!$E$22:$CF$22,"&gt;0"))</f>
        <v>1916</v>
      </c>
      <c r="AA231" s="840">
        <f>+IF(V231="","",AVERAGEIFS('ZARANDA 3'!$E$33:$CF$33,'ZARANDA 1'!$E$6:$CF$6,$L$192,'ZARANDA 3'!$E$33:$CF$33,"&gt;0"))</f>
        <v>49.84</v>
      </c>
      <c r="AB231" s="837">
        <f>+IF(V231="","",AVERAGEIFS('ZARANDA 3'!$E$34:$CF$34,'ZARANDA 1'!$E$6:$CF$6,$L$192,'ZARANDA 3'!$E$34:$CF$34,"&gt;0"))</f>
        <v>8.16</v>
      </c>
      <c r="AC231" s="837">
        <f>+IF(V231="","",AVERAGEIFS('ZARANDA 3'!$E$28:$CF$28,'ZARANDA 1'!$E$6:$CF$6,$L$192,'ZARANDA 3'!$E$28:$CF$28,"&gt;0"))</f>
        <v>10</v>
      </c>
      <c r="AD231" s="840">
        <f>+IF(V231="","",AVERAGEIFS('ZARANDA 3'!$E$25:$CF$25,'ZARANDA 1'!$E$6:$CF$6,$L$192,'ZARANDA 3'!$E$25:$CF$25,"&gt;0"))</f>
        <v>32</v>
      </c>
      <c r="AE231" s="839">
        <f>+IF(V231="","",AVERAGEIFS('ZARANDA 3'!$E$32:$CF$32,'ZARANDA 1'!$E$6:$CF$6,$L$192,'ZARANDA 3'!$E$32:$CF$32,"&gt;0"))</f>
        <v>2.6336692435013509</v>
      </c>
      <c r="AF231" s="837">
        <f t="shared" ref="AF231:AF239" si="25">+IFERROR(AA231,0)</f>
        <v>49.84</v>
      </c>
      <c r="AG231" s="837">
        <f t="shared" si="20"/>
        <v>8.16</v>
      </c>
      <c r="AH231" s="837">
        <f t="shared" si="21"/>
        <v>10</v>
      </c>
      <c r="AI231" s="837">
        <f t="shared" si="22"/>
        <v>32</v>
      </c>
      <c r="AJ231" s="837">
        <f t="shared" si="23"/>
        <v>100</v>
      </c>
      <c r="AK231" s="848">
        <f t="shared" si="18"/>
        <v>2.6336692435013509</v>
      </c>
      <c r="AL231" s="849">
        <f t="shared" si="19"/>
        <v>42</v>
      </c>
      <c r="AM231" s="850">
        <f t="shared" si="24"/>
        <v>0.27258036710229849</v>
      </c>
    </row>
    <row r="232" spans="1:39" ht="16.149999999999999" customHeight="1" thickBot="1" x14ac:dyDescent="0.3">
      <c r="A232" s="580" t="s">
        <v>657</v>
      </c>
      <c r="C232" s="1194" t="str">
        <f t="shared" si="7"/>
        <v>DESILTER</v>
      </c>
      <c r="D232" s="1194"/>
      <c r="E232" s="617">
        <f t="shared" si="9"/>
        <v>1720</v>
      </c>
      <c r="F232" s="618">
        <f t="shared" si="10"/>
        <v>1715</v>
      </c>
      <c r="G232" s="619">
        <f t="shared" si="11"/>
        <v>1740</v>
      </c>
      <c r="H232" s="620">
        <f t="shared" si="12"/>
        <v>26.375</v>
      </c>
      <c r="I232" s="620">
        <f t="shared" si="13"/>
        <v>12.875</v>
      </c>
      <c r="J232" s="620">
        <f t="shared" si="14"/>
        <v>16.75</v>
      </c>
      <c r="K232" s="621">
        <f t="shared" si="15"/>
        <v>44</v>
      </c>
      <c r="L232" s="622">
        <f>+IF(C232="","",Y246)</f>
        <v>1</v>
      </c>
      <c r="M232" s="623" t="str">
        <f>+IF(C232="","","kg/cm2")</f>
        <v>kg/cm2</v>
      </c>
      <c r="O232" s="1185" t="str">
        <f t="shared" si="8"/>
        <v/>
      </c>
      <c r="P232" s="1185"/>
      <c r="Q232" s="1201" t="str">
        <f t="shared" si="6"/>
        <v/>
      </c>
      <c r="R232" s="1201"/>
      <c r="S232" s="1201"/>
      <c r="V232" s="847" t="str">
        <f t="shared" si="17"/>
        <v>DESARENADOR</v>
      </c>
      <c r="W232" s="847"/>
      <c r="X232" s="840">
        <f>+IF(V232="","",AVERAGEIFS(DESARENADOR!$E$20:$CF$20,'ZARANDA 1'!$E$6:$CF$6,$L$192,DESARENADOR!$E$20:$CF$20,"&gt;0"))</f>
        <v>1725</v>
      </c>
      <c r="Y232" s="837">
        <f>+IF(V232="","",AVERAGEIFS(DESARENADOR!$E$21:$CF$21,'ZARANDA 1'!$E$6:$CF$6,$L$192,DESARENADOR!$E$21:$CF$21,"&gt;0"))</f>
        <v>1720</v>
      </c>
      <c r="Z232" s="840">
        <f>+IF(V232="","",AVERAGEIFS(DESARENADOR!$E$22:$CF$22,'ZARANDA 1'!$E$6:$CF$6,$L$192,DESARENADOR!$E$22:$CF$22,"&gt;0"))</f>
        <v>1740</v>
      </c>
      <c r="AA232" s="840">
        <f>+IF(V232="","",AVERAGEIFS(DESARENADOR!$E$33:$CF$33,'ZARANDA 1'!$E$6:$CF$6,$L$192,DESARENADOR!$E$33:$CF$33,"&gt;0"))</f>
        <v>26.375</v>
      </c>
      <c r="AB232" s="837">
        <f>+IF(V232="","",AVERAGEIFS(DESARENADOR!$E$34:$CF$34,'ZARANDA 1'!$E$6:$CF$6,$L$192,DESARENADOR!$E$34:$CF$34,"&gt;0"))</f>
        <v>12.875</v>
      </c>
      <c r="AC232" s="837">
        <f>+IF(V232="","",AVERAGEIFS(DESARENADOR!$E$28:$CF$28,'ZARANDA 1'!$E$6:$CF$6,$L$192,DESARENADOR!$E$28:$CF$28,"&gt;0"))</f>
        <v>16.75</v>
      </c>
      <c r="AD232" s="840">
        <f>+IF(V232="","",AVERAGEIFS(DESARENADOR!$E$25:$CF$25,'ZARANDA 1'!$E$6:$CF$6,$L$192,DESARENADOR!$E$25:$CF$25,"&gt;0"))</f>
        <v>44</v>
      </c>
      <c r="AE232" s="839">
        <f>+IF(V232="","",AVERAGEIFS(DESARENADOR!$E$32:$CF$32,'ZARANDA 1'!$E$6:$CF$6,$L$192,DESARENADOR!$E$32:$CF$32,"&gt;0"))</f>
        <v>2.9909177133322853</v>
      </c>
      <c r="AF232" s="837">
        <f t="shared" si="25"/>
        <v>26.375</v>
      </c>
      <c r="AG232" s="837">
        <f t="shared" si="20"/>
        <v>12.875</v>
      </c>
      <c r="AH232" s="837">
        <f t="shared" si="21"/>
        <v>16.75</v>
      </c>
      <c r="AI232" s="837">
        <f t="shared" si="22"/>
        <v>44</v>
      </c>
      <c r="AJ232" s="837">
        <f t="shared" si="23"/>
        <v>100</v>
      </c>
      <c r="AK232" s="848">
        <f t="shared" si="18"/>
        <v>2.9909177133322853</v>
      </c>
      <c r="AL232" s="849">
        <f t="shared" si="19"/>
        <v>60.75</v>
      </c>
      <c r="AM232" s="850">
        <f t="shared" si="24"/>
        <v>0</v>
      </c>
    </row>
    <row r="233" spans="1:39" ht="16.149999999999999" customHeight="1" thickBot="1" x14ac:dyDescent="0.3">
      <c r="A233" s="580" t="s">
        <v>657</v>
      </c>
      <c r="C233" s="1194" t="str">
        <f t="shared" si="7"/>
        <v>SECADORA 1</v>
      </c>
      <c r="D233" s="1194"/>
      <c r="E233" s="617">
        <f t="shared" si="9"/>
        <v>1740</v>
      </c>
      <c r="F233" s="618">
        <f t="shared" si="10"/>
        <v>1712</v>
      </c>
      <c r="G233" s="619">
        <f t="shared" si="11"/>
        <v>2228</v>
      </c>
      <c r="H233" s="620">
        <f t="shared" si="12"/>
        <v>20.990723916993403</v>
      </c>
      <c r="I233" s="620">
        <f t="shared" si="13"/>
        <v>30.42937745051162</v>
      </c>
      <c r="J233" s="620">
        <f t="shared" si="14"/>
        <v>13.005642153581331</v>
      </c>
      <c r="K233" s="621">
        <f t="shared" si="15"/>
        <v>35.574256478913647</v>
      </c>
      <c r="L233" s="622" t="str">
        <f t="shared" si="16"/>
        <v>API</v>
      </c>
      <c r="M233" s="623">
        <f>+IF(C233="","",D16)</f>
        <v>0</v>
      </c>
      <c r="O233" s="1184" t="str">
        <f t="shared" si="8"/>
        <v/>
      </c>
      <c r="P233" s="1184"/>
      <c r="Q233" s="1201" t="str">
        <f t="shared" si="6"/>
        <v/>
      </c>
      <c r="R233" s="1201"/>
      <c r="S233" s="1201"/>
      <c r="V233" s="847" t="str">
        <f t="shared" si="17"/>
        <v>DESILTER</v>
      </c>
      <c r="W233" s="847"/>
      <c r="X233" s="840">
        <f>+IF(V233="","",AVERAGEIFS(DESILTER!$E$20:$CF$20,'ZARANDA 1'!$E$6:$CF$6,$L$192,DESILTER!$E$20:$CF$20,"&gt;0"))</f>
        <v>1720</v>
      </c>
      <c r="Y233" s="837">
        <f>+IF(V233="","",AVERAGEIFS(DESILTER!$E$21:$CF$21,'ZARANDA 1'!$E$6:$CF$6,$L$192,DESILTER!$E$21:$CF$21,"&gt;0"))</f>
        <v>1715</v>
      </c>
      <c r="Z233" s="840">
        <f>+IF(V233="","",AVERAGEIFS(DESILTER!$E$22:$CF$22,'ZARANDA 1'!$E$6:$CF$6,$L$192,DESILTER!$E$22:$CF$22,"&gt;0"))</f>
        <v>1740</v>
      </c>
      <c r="AA233" s="840">
        <f>+IF(V233="","",AVERAGEIFS(DESILTER!$E$33:$CF$33,'ZARANDA 1'!$E$6:$CF$6,$L$192,DESILTER!$E$33:$CF$33,"&gt;0"))</f>
        <v>26.375</v>
      </c>
      <c r="AB233" s="837">
        <f>+IF(V233="","",AVERAGEIFS(DESILTER!$E$34:$CF$34,'ZARANDA 1'!$E$6:$CF$6,$L$192,DESILTER!$E$34:$CF$34,"&gt;0"))</f>
        <v>12.875</v>
      </c>
      <c r="AC233" s="837">
        <f>+IF(V233="","",AVERAGEIFS(DESILTER!$E$28:$CF$28,'ZARANDA 1'!$E$6:$CF$6,$L$192,DESILTER!$E$28:$CF$28,"&gt;0"))</f>
        <v>16.75</v>
      </c>
      <c r="AD233" s="840">
        <f>+IF(V233="","",AVERAGEIFS(DESILTER!$E$25:$CF$25,'ZARANDA 1'!$E$6:$CF$6,$L$192,DESILTER!$E$25:$CF$25,"&gt;0"))</f>
        <v>44</v>
      </c>
      <c r="AE233" s="839">
        <f>+IF(V233="","",AVERAGEIFS(DESILTER!$E$32:$CF$32,'ZARANDA 1'!$E$6:$CF$6,$L$192,DESILTER!$E$32:$CF$32,"&gt;0"))</f>
        <v>2.9909177133322853</v>
      </c>
      <c r="AF233" s="837">
        <f t="shared" si="25"/>
        <v>26.375</v>
      </c>
      <c r="AG233" s="837">
        <f t="shared" si="20"/>
        <v>12.875</v>
      </c>
      <c r="AH233" s="837">
        <f t="shared" si="21"/>
        <v>16.75</v>
      </c>
      <c r="AI233" s="837">
        <f t="shared" si="22"/>
        <v>44</v>
      </c>
      <c r="AJ233" s="837">
        <f t="shared" si="23"/>
        <v>100</v>
      </c>
      <c r="AK233" s="848">
        <f t="shared" si="18"/>
        <v>2.9909177133322853</v>
      </c>
      <c r="AL233" s="849">
        <f t="shared" si="19"/>
        <v>60.75</v>
      </c>
      <c r="AM233" s="850">
        <f t="shared" si="24"/>
        <v>0</v>
      </c>
    </row>
    <row r="234" spans="1:39" ht="16.149999999999999" customHeight="1" thickBot="1" x14ac:dyDescent="0.3">
      <c r="A234" s="580" t="s">
        <v>657</v>
      </c>
      <c r="C234" s="1194" t="str">
        <f t="shared" si="7"/>
        <v/>
      </c>
      <c r="D234" s="1194"/>
      <c r="E234" s="617" t="str">
        <f t="shared" si="9"/>
        <v/>
      </c>
      <c r="F234" s="618" t="str">
        <f t="shared" si="10"/>
        <v/>
      </c>
      <c r="G234" s="619" t="str">
        <f t="shared" si="11"/>
        <v/>
      </c>
      <c r="H234" s="620" t="str">
        <f t="shared" si="12"/>
        <v/>
      </c>
      <c r="I234" s="620" t="str">
        <f t="shared" si="13"/>
        <v/>
      </c>
      <c r="J234" s="620" t="str">
        <f t="shared" si="14"/>
        <v/>
      </c>
      <c r="K234" s="621" t="str">
        <f t="shared" si="15"/>
        <v/>
      </c>
      <c r="L234" s="622" t="str">
        <f t="shared" si="16"/>
        <v/>
      </c>
      <c r="M234" s="623" t="str">
        <f>+IF(C234="","",D17)</f>
        <v/>
      </c>
      <c r="O234" s="1185" t="str">
        <f t="shared" si="8"/>
        <v>DECANTER 1</v>
      </c>
      <c r="P234" s="1185"/>
      <c r="Q234" s="1201">
        <f t="shared" si="6"/>
        <v>4.0582259611732052</v>
      </c>
      <c r="R234" s="1201"/>
      <c r="S234" s="1201"/>
      <c r="V234" s="847" t="str">
        <f t="shared" si="17"/>
        <v>SECADORA 1</v>
      </c>
      <c r="W234" s="847"/>
      <c r="X234" s="840">
        <f>+IF(V234="","",AVERAGEIFS('SECADORA 1'!$E$22:$CF$22,'ZARANDA 1'!$E$6:$CF$6,$L$192,'SECADORA 1'!$E$22:$CF$22,"&gt;0"))</f>
        <v>1740</v>
      </c>
      <c r="Y234" s="837">
        <f>+IF(V234="","",AVERAGEIFS('SECADORA 1'!$E$23:$CF$23,'ZARANDA 1'!$E$6:$CF$6,$L$192,'SECADORA 1'!$E$23:$CF$23,"&gt;0"))</f>
        <v>1712</v>
      </c>
      <c r="Z234" s="840">
        <f>+IF(V234="","",AVERAGEIFS('SECADORA 1'!$E$24:$CF$24,'ZARANDA 1'!$E$6:$CF$6,$L$192,'SECADORA 1'!$E$24:$CF$24,"&gt;0"))</f>
        <v>2228</v>
      </c>
      <c r="AA234" s="840">
        <f>+IF(V234="","",AVERAGEIFS('SECADORA 1'!$E$35:$CF$35,'ZARANDA 1'!$E$6:$CF$6,$L$192,'SECADORA 1'!$E$35:$CF$35,"&gt;0"))</f>
        <v>21.950000000000003</v>
      </c>
      <c r="AB234" s="837">
        <f>+IF(V234="","",AVERAGEIFS('SECADORA 1'!$E$36:$CF$36,'ZARANDA 1'!$E$6:$CF$6,$L$192,'SECADORA 1'!$E$36:$CF$36,"&gt;0"))</f>
        <v>31.82</v>
      </c>
      <c r="AC234" s="837">
        <f>+IF(V234="","",AVERAGEIFS('SECADORA 1'!$E$30:$CF$30,'ZARANDA 1'!$E$6:$CF$6,$L$192,'SECADORA 1'!$E$30:$CF$30,"&gt;0"))</f>
        <v>13.6</v>
      </c>
      <c r="AD234" s="840">
        <f>+IF(V234="","",AVERAGEIFS('SECADORA 1'!$E$27:$CF$27,'ZARANDA 1'!$E$6:$CF$6,$L$192,'SECADORA 1'!$E$27:$CF$27,"&gt;0"))</f>
        <v>37.200000000000003</v>
      </c>
      <c r="AE234" s="839">
        <f>+IF(V234="","",AVERAGEIFS('SECADORA 1'!$E$34:$CF$34,'ZARANDA 1'!$E$6:$CF$6,$L$192,'SECADORA 1'!$E$34:$CF$34,"&gt;0"))</f>
        <v>3.575325130122021</v>
      </c>
      <c r="AF234" s="837">
        <f t="shared" si="25"/>
        <v>21.950000000000003</v>
      </c>
      <c r="AG234" s="837">
        <f t="shared" si="20"/>
        <v>31.82</v>
      </c>
      <c r="AH234" s="837">
        <f t="shared" si="21"/>
        <v>13.6</v>
      </c>
      <c r="AI234" s="837">
        <f t="shared" si="22"/>
        <v>37.200000000000003</v>
      </c>
      <c r="AJ234" s="837">
        <f t="shared" si="23"/>
        <v>104.57000000000001</v>
      </c>
      <c r="AK234" s="848">
        <f t="shared" si="18"/>
        <v>3.575325130122021</v>
      </c>
      <c r="AL234" s="849">
        <f t="shared" si="19"/>
        <v>48.579898632494974</v>
      </c>
      <c r="AM234" s="850">
        <f t="shared" si="24"/>
        <v>3.4039252088166293E-2</v>
      </c>
    </row>
    <row r="235" spans="1:39" ht="16.149999999999999" customHeight="1" thickBot="1" x14ac:dyDescent="0.3">
      <c r="A235" s="580" t="s">
        <v>657</v>
      </c>
      <c r="C235" s="1194" t="str">
        <f t="shared" si="7"/>
        <v/>
      </c>
      <c r="D235" s="1194"/>
      <c r="E235" s="617" t="str">
        <f t="shared" si="9"/>
        <v/>
      </c>
      <c r="F235" s="618" t="str">
        <f t="shared" si="10"/>
        <v/>
      </c>
      <c r="G235" s="619" t="str">
        <f t="shared" si="11"/>
        <v/>
      </c>
      <c r="H235" s="620" t="str">
        <f t="shared" si="12"/>
        <v/>
      </c>
      <c r="I235" s="620" t="str">
        <f t="shared" si="13"/>
        <v/>
      </c>
      <c r="J235" s="620" t="str">
        <f t="shared" si="14"/>
        <v/>
      </c>
      <c r="K235" s="621" t="str">
        <f t="shared" si="15"/>
        <v/>
      </c>
      <c r="L235" s="622" t="str">
        <f t="shared" si="16"/>
        <v/>
      </c>
      <c r="M235" s="623" t="str">
        <f>+IF(C235="","",D18)</f>
        <v/>
      </c>
      <c r="O235" s="1184" t="str">
        <f t="shared" si="8"/>
        <v>DECANTER 2</v>
      </c>
      <c r="P235" s="1184"/>
      <c r="Q235" s="1201">
        <f t="shared" si="6"/>
        <v>4.0005451572933053</v>
      </c>
      <c r="R235" s="1201"/>
      <c r="S235" s="1201"/>
      <c r="V235" s="847" t="str">
        <f t="shared" si="17"/>
        <v/>
      </c>
      <c r="W235" s="847"/>
      <c r="X235" s="840" t="str">
        <f>+IF(V235="","",AVERAGEIFS('SECADORA 2'!$E$22:$CF$22,'ZARANDA 1'!$E$6:$CF$6,$L$192,'SECADORA 2'!$E$22:$CF$22,"&gt;0"))</f>
        <v/>
      </c>
      <c r="Y235" s="837" t="str">
        <f>+IF(V235="","",AVERAGEIFS('SECADORA 2'!$E$23:$CF$23,'ZARANDA 1'!$E$6:$CF$6,$L$192,'SECADORA 2'!$E$23:$CF$23,"&gt;0"))</f>
        <v/>
      </c>
      <c r="Z235" s="840" t="str">
        <f>+IF(V235="","",AVERAGEIFS('SECADORA 2'!$E$24:$CF$24,'ZARANDA 1'!$E$6:$CF$6,$L$192,'SECADORA 2'!$E$24:$CF$24,"&gt;0"))</f>
        <v/>
      </c>
      <c r="AA235" s="840" t="str">
        <f>+IF(V235="","",AVERAGEIFS('SECADORA 2'!$E$35:$CF$35,'ZARANDA 1'!$E$6:$CF$6,$L$192,'SECADORA 2'!$E$35:$CF$35,"&gt;0"))</f>
        <v/>
      </c>
      <c r="AB235" s="837" t="str">
        <f>+IF(V235="","",AVERAGEIFS('SECADORA 2'!$E$36:$CF$36,'ZARANDA 1'!$E$6:$CF$6,$L$192,'SECADORA 2'!$E$36:$CF$36,"&gt;0"))</f>
        <v/>
      </c>
      <c r="AC235" s="837" t="str">
        <f>+IF(V235="","",AVERAGEIFS('SECADORA 2'!$E$30:$CF$30,'ZARANDA 1'!$E$6:$CF$6,$L$192,'SECADORA 2'!$E$30:$CF$30,"&gt;0"))</f>
        <v/>
      </c>
      <c r="AD235" s="840" t="str">
        <f>+IF(V235="","",AVERAGEIFS('SECADORA 2'!$E$27:$CF$27,'ZARANDA 1'!$E$6:$CF$6,$L$192,'SECADORA 2'!$E$27:$CF$27,"&gt;0"))</f>
        <v/>
      </c>
      <c r="AE235" s="839" t="str">
        <f>+IF(V235="","",AVERAGEIFS('SECADORA 2'!$E$34:$CF$34,'ZARANDA 1'!$E$6:$CF$6,$L$192,'SECADORA 2'!$E$34:$CF$34,"&gt;0"))</f>
        <v/>
      </c>
      <c r="AF235" s="837" t="str">
        <f t="shared" si="25"/>
        <v/>
      </c>
      <c r="AG235" s="837" t="str">
        <f t="shared" si="20"/>
        <v/>
      </c>
      <c r="AH235" s="837" t="str">
        <f t="shared" si="21"/>
        <v/>
      </c>
      <c r="AI235" s="837" t="str">
        <f t="shared" si="22"/>
        <v/>
      </c>
      <c r="AJ235" s="837">
        <f t="shared" si="23"/>
        <v>0</v>
      </c>
      <c r="AK235" s="848" t="str">
        <f t="shared" si="18"/>
        <v/>
      </c>
      <c r="AL235" s="849" t="str">
        <f t="shared" si="19"/>
        <v/>
      </c>
      <c r="AM235" s="850">
        <f t="shared" si="24"/>
        <v>0</v>
      </c>
    </row>
    <row r="236" spans="1:39" ht="16.149999999999999" customHeight="1" thickBot="1" x14ac:dyDescent="0.3">
      <c r="A236" s="580" t="s">
        <v>657</v>
      </c>
      <c r="C236" s="1194" t="str">
        <f t="shared" si="7"/>
        <v>DECANTER 1</v>
      </c>
      <c r="D236" s="1194"/>
      <c r="E236" s="617">
        <f t="shared" si="9"/>
        <v>1712</v>
      </c>
      <c r="F236" s="618">
        <f t="shared" si="10"/>
        <v>1198</v>
      </c>
      <c r="G236" s="619">
        <f t="shared" si="11"/>
        <v>2700</v>
      </c>
      <c r="H236" s="620">
        <f t="shared" si="12"/>
        <v>4.5</v>
      </c>
      <c r="I236" s="620">
        <f t="shared" si="13"/>
        <v>52.279999999999994</v>
      </c>
      <c r="J236" s="620">
        <f t="shared" si="14"/>
        <v>9.2200000000000006</v>
      </c>
      <c r="K236" s="621">
        <f t="shared" si="15"/>
        <v>34</v>
      </c>
      <c r="L236" s="622" t="str">
        <f>+IF(C236="","",CONCATENATE(Y249," gpm"))</f>
        <v>20 gpm</v>
      </c>
      <c r="M236" s="624" t="str">
        <f>+IF(C236="","",CONCATENATE(Z249," G"))</f>
        <v>509 G</v>
      </c>
      <c r="O236" s="1185" t="str">
        <f t="shared" si="8"/>
        <v>DECANTER 3</v>
      </c>
      <c r="P236" s="1185"/>
      <c r="Q236" s="1201">
        <f t="shared" si="6"/>
        <v>3.0630247261219474</v>
      </c>
      <c r="R236" s="1201"/>
      <c r="S236" s="1201"/>
      <c r="V236" s="847" t="str">
        <f t="shared" si="17"/>
        <v/>
      </c>
      <c r="W236" s="847"/>
      <c r="X236" s="840" t="str">
        <f>+IF(V236="","",AVERAGEIFS('SECADORA 3'!$E$22:$CF$22,'ZARANDA 1'!$E$6:$CF$6,$L$192,'SECADORA 3'!$E$22:$CF$22,"&gt;0"))</f>
        <v/>
      </c>
      <c r="Y236" s="837" t="str">
        <f>+IF(V236="","",AVERAGEIFS('SECADORA 3'!$E$23:$CF$23,'ZARANDA 1'!$E$6:$CF$6,$L$192,'SECADORA 3'!$E$23:$CF$23,"&gt;0"))</f>
        <v/>
      </c>
      <c r="Z236" s="840" t="str">
        <f>+IF(V236="","",AVERAGEIFS('SECADORA 3'!$E$24:$CF$24,'ZARANDA 1'!$E$6:$CF$6,$L$192,'SECADORA 3'!$E$24:$CF$24,"&gt;0"))</f>
        <v/>
      </c>
      <c r="AA236" s="840" t="str">
        <f>+IF(V236="","",AVERAGEIFS('SECADORA 3'!$E$35:$CF$35,'ZARANDA 1'!$E$6:$CF$6,$L$192,'SECADORA 3'!$E$35:$CF$35,"&gt;0"))</f>
        <v/>
      </c>
      <c r="AB236" s="837" t="str">
        <f>+IF(V236="","",AVERAGEIFS('SECADORA 3'!$E$36:$CF$36,'ZARANDA 1'!$E$6:$CF$6,$L$192,'SECADORA 3'!$E$36:$CF$36,"&gt;0"))</f>
        <v/>
      </c>
      <c r="AC236" s="837" t="str">
        <f>+IF(V236="","",AVERAGEIFS('SECADORA 3'!$E$30:$CF$30,'ZARANDA 1'!$E$6:$CF$6,$L$192,'SECADORA 3'!$E$30:$CF$30,"&gt;0"))</f>
        <v/>
      </c>
      <c r="AD236" s="840" t="str">
        <f>+IF(V236="","",AVERAGEIFS('SECADORA 3'!$E$27:$CF$27,'ZARANDA 1'!$E$6:$CF$6,$L$192,'SECADORA 3'!$E$27:$CF$27,"&gt;0"))</f>
        <v/>
      </c>
      <c r="AE236" s="839" t="str">
        <f>+IF(V236="","",AVERAGEIFS('SECADORA 3'!$E$34:$CF$34,'ZARANDA 1'!$E$6:$CF$6,$L$192,'SECADORA 3'!$E$34:$CF$34,"&gt;0"))</f>
        <v/>
      </c>
      <c r="AF236" s="837" t="str">
        <f t="shared" si="25"/>
        <v/>
      </c>
      <c r="AG236" s="837" t="str">
        <f t="shared" si="20"/>
        <v/>
      </c>
      <c r="AH236" s="837" t="str">
        <f t="shared" si="21"/>
        <v/>
      </c>
      <c r="AI236" s="837" t="str">
        <f t="shared" si="22"/>
        <v/>
      </c>
      <c r="AJ236" s="837">
        <f t="shared" si="23"/>
        <v>0</v>
      </c>
      <c r="AK236" s="848" t="str">
        <f t="shared" si="18"/>
        <v/>
      </c>
      <c r="AL236" s="849" t="str">
        <f t="shared" si="19"/>
        <v/>
      </c>
      <c r="AM236" s="850">
        <f t="shared" si="24"/>
        <v>0</v>
      </c>
    </row>
    <row r="237" spans="1:39" ht="16.149999999999999" customHeight="1" x14ac:dyDescent="0.25">
      <c r="A237" s="580" t="s">
        <v>657</v>
      </c>
      <c r="C237" s="1194" t="str">
        <f t="shared" si="7"/>
        <v>DECANTER 2</v>
      </c>
      <c r="D237" s="1194"/>
      <c r="E237" s="617">
        <f t="shared" si="9"/>
        <v>1712</v>
      </c>
      <c r="F237" s="618">
        <f t="shared" si="10"/>
        <v>1198</v>
      </c>
      <c r="G237" s="619">
        <f t="shared" si="11"/>
        <v>2700</v>
      </c>
      <c r="H237" s="620">
        <f t="shared" si="12"/>
        <v>6.2799999999999985</v>
      </c>
      <c r="I237" s="620">
        <f t="shared" si="13"/>
        <v>51.32</v>
      </c>
      <c r="J237" s="620">
        <f t="shared" si="14"/>
        <v>11.199999999999998</v>
      </c>
      <c r="K237" s="621">
        <f t="shared" si="15"/>
        <v>31.199999999999996</v>
      </c>
      <c r="L237" s="622" t="str">
        <f>+IF(C237="","",CONCATENATE(Y250," gpm"))</f>
        <v>25 gpm</v>
      </c>
      <c r="M237" s="624" t="str">
        <f>+IF(C237="","",CONCATENATE(Z250," G"))</f>
        <v>575 G</v>
      </c>
      <c r="V237" s="847" t="str">
        <f t="shared" si="17"/>
        <v>DECANTER 1</v>
      </c>
      <c r="W237" s="847"/>
      <c r="X237" s="840">
        <f>+IF(V237="","",AVERAGEIFS('DECANTER 1'!$E$26:$CF$26,'ZARANDA 1'!$E$6:$CF$6,$L$192,'DECANTER 1'!$E$26:$CF$26,"&gt;0"))</f>
        <v>1712</v>
      </c>
      <c r="Y237" s="837">
        <f>+IF(V237="","",AVERAGEIFS('DECANTER 1'!$E$27:$CF$27,'ZARANDA 1'!$E$6:$CF$6,$L$192,'DECANTER 1'!$E$27:$CF$27,"&gt;0"))</f>
        <v>1198</v>
      </c>
      <c r="Z237" s="840">
        <f>+IF(V237="","",AVERAGEIFS('DECANTER 1'!$E$28:$CF$28,'ZARANDA 1'!$E$6:$CF$6,$L$192,'DECANTER 1'!$E$28:$CF$28,"&gt;0"))</f>
        <v>2700</v>
      </c>
      <c r="AA237" s="840">
        <f>+IF(V237="","",AVERAGEIFS('DECANTER 1'!$E$39:$CF$39,'ZARANDA 1'!$E$6:$CF$6,$L$192,'DECANTER 1'!$E$39:$CF$39,"&gt;0"))</f>
        <v>4.5</v>
      </c>
      <c r="AB237" s="837">
        <f>+IF(V237="","",AVERAGEIFS('DECANTER 1'!$E$40:$CF$40,'ZARANDA 1'!$E$6:$CF$6,$L$192,'DECANTER 1'!$E$40:$CF$40,"&gt;0"))</f>
        <v>52.279999999999994</v>
      </c>
      <c r="AC237" s="837">
        <f>+IF(V237="","",AVERAGEIFS('DECANTER 1'!$E$34:$CF$34,'ZARANDA 1'!$E$6:$CF$6,$L$192,'DECANTER 1'!$E$34:$CF$34,"&gt;0"))</f>
        <v>9.2200000000000006</v>
      </c>
      <c r="AD237" s="840">
        <f>+IF(V237="","",AVERAGEIFS('DECANTER 1'!$E$31:$CF$31,'ZARANDA 1'!$E$6:$CF$6,$L$192,'DECANTER 1'!$E$31:$CF$31,"&gt;0"))</f>
        <v>34</v>
      </c>
      <c r="AE237" s="839">
        <f>+IF(V237="","",AVERAGEIFS('DECANTER 1'!$E$38:$CF$38,'ZARANDA 1'!$E$6:$CF$6,$L$192,'DECANTER 1'!$E$38:$CF$38,"&gt;0"))</f>
        <v>4.0582259611732052</v>
      </c>
      <c r="AF237" s="837">
        <f t="shared" si="25"/>
        <v>4.5</v>
      </c>
      <c r="AG237" s="837">
        <f t="shared" si="20"/>
        <v>52.279999999999994</v>
      </c>
      <c r="AH237" s="837">
        <f t="shared" si="21"/>
        <v>9.2200000000000006</v>
      </c>
      <c r="AI237" s="837">
        <f t="shared" si="22"/>
        <v>34</v>
      </c>
      <c r="AJ237" s="837">
        <f t="shared" si="23"/>
        <v>100</v>
      </c>
      <c r="AK237" s="848">
        <f t="shared" si="18"/>
        <v>4.0582259611732052</v>
      </c>
      <c r="AL237" s="849">
        <f t="shared" si="19"/>
        <v>43.22</v>
      </c>
      <c r="AM237" s="850">
        <f t="shared" si="24"/>
        <v>0</v>
      </c>
    </row>
    <row r="238" spans="1:39" ht="16.149999999999999" customHeight="1" thickBot="1" x14ac:dyDescent="0.3">
      <c r="A238" s="580" t="s">
        <v>657</v>
      </c>
      <c r="C238" s="1196" t="str">
        <f t="shared" si="7"/>
        <v>DECANTER 3</v>
      </c>
      <c r="D238" s="1196"/>
      <c r="E238" s="584">
        <f t="shared" si="9"/>
        <v>1198</v>
      </c>
      <c r="F238" s="578">
        <f t="shared" si="10"/>
        <v>1112</v>
      </c>
      <c r="G238" s="585">
        <f t="shared" si="11"/>
        <v>2182</v>
      </c>
      <c r="H238" s="579">
        <f t="shared" si="12"/>
        <v>36.56</v>
      </c>
      <c r="I238" s="579">
        <f t="shared" si="13"/>
        <v>22.419999999999998</v>
      </c>
      <c r="J238" s="579">
        <f t="shared" si="14"/>
        <v>9.2200000000000006</v>
      </c>
      <c r="K238" s="633">
        <f t="shared" si="15"/>
        <v>31.8</v>
      </c>
      <c r="L238" s="634" t="str">
        <f>+IF(C238="","",CONCATENATE(Y251," gpm"))</f>
        <v>26 gpm</v>
      </c>
      <c r="M238" s="635" t="str">
        <f>+IF(C238="","",CONCATENATE(Z251," G"))</f>
        <v>1407 G</v>
      </c>
      <c r="V238" s="847" t="str">
        <f t="shared" si="17"/>
        <v>DECANTER 2</v>
      </c>
      <c r="W238" s="847"/>
      <c r="X238" s="840">
        <f>+IF(V238="","",AVERAGEIFS('DECANTER 2'!$E$26:$CF$26,'ZARANDA 1'!$E$6:$CF$6,$L$192,'DECANTER 2'!$E$26:$CF$26,"&gt;0"))</f>
        <v>1712</v>
      </c>
      <c r="Y238" s="837">
        <f>+IF(V238="","",AVERAGEIFS('DECANTER 2'!$E$27:$CF$27,'ZARANDA 1'!$E$6:$CF$6,$L$192,'DECANTER 2'!$E$27:$CF$27,"&gt;0"))</f>
        <v>1198</v>
      </c>
      <c r="Z238" s="840">
        <f>+IF(V238="","",AVERAGEIFS('DECANTER 2'!$E$28:$CF$28,'ZARANDA 1'!$E$6:$CF$6,$L$192,'DECANTER 2'!$E$28:$CF$28,"&gt;0"))</f>
        <v>2700</v>
      </c>
      <c r="AA238" s="840">
        <f>+IF(V238="","",AVERAGEIFS('DECANTER 2'!$E$39:$CF$39,'ZARANDA 1'!$E$6:$CF$6,$L$192,'DECANTER 2'!$E$39:$CF$39,"&gt;0"))</f>
        <v>6.2799999999999994</v>
      </c>
      <c r="AB238" s="837">
        <f>+IF(V238="","",AVERAGEIFS('DECANTER 2'!$E$40:$CF$40,'ZARANDA 1'!$E$6:$CF$6,$L$192,'DECANTER 2'!$E$40:$CF$40,"&gt;0"))</f>
        <v>51.320000000000007</v>
      </c>
      <c r="AC238" s="837">
        <f>+IF(V238="","",AVERAGEIFS('DECANTER 2'!$E$34:$CF$34,'ZARANDA 1'!$E$6:$CF$6,$L$192,'DECANTER 2'!$E$34:$CF$34,"&gt;0"))</f>
        <v>11.2</v>
      </c>
      <c r="AD238" s="840">
        <f>+IF(V238="","",AVERAGEIFS('DECANTER 2'!$E$31:$CF$31,'ZARANDA 1'!$E$6:$CF$6,$L$192,'DECANTER 2'!$E$31:$CF$31,"&gt;0"))</f>
        <v>31.2</v>
      </c>
      <c r="AE238" s="839">
        <f>+IF(V238="","",AVERAGEIFS('DECANTER 2'!$E$38:$CF$38,'ZARANDA 1'!$E$6:$CF$6,$L$192,'DECANTER 2'!$E$38:$CF$38,"&gt;0"))</f>
        <v>4.0005451572933053</v>
      </c>
      <c r="AF238" s="837">
        <f t="shared" si="25"/>
        <v>6.2799999999999994</v>
      </c>
      <c r="AG238" s="837">
        <f t="shared" si="20"/>
        <v>51.320000000000007</v>
      </c>
      <c r="AH238" s="837">
        <f t="shared" si="21"/>
        <v>11.2</v>
      </c>
      <c r="AI238" s="837">
        <f t="shared" si="22"/>
        <v>31.2</v>
      </c>
      <c r="AJ238" s="837">
        <f t="shared" si="23"/>
        <v>100.00000000000001</v>
      </c>
      <c r="AK238" s="848">
        <f t="shared" si="18"/>
        <v>4.0005451572933053</v>
      </c>
      <c r="AL238" s="849">
        <f t="shared" si="19"/>
        <v>42.399999999999991</v>
      </c>
      <c r="AM238" s="850">
        <f t="shared" si="24"/>
        <v>0</v>
      </c>
    </row>
    <row r="239" spans="1:39" ht="16.149999999999999" customHeight="1" x14ac:dyDescent="0.25">
      <c r="A239" s="580" t="s">
        <v>657</v>
      </c>
      <c r="C239" s="574"/>
      <c r="D239" s="574"/>
      <c r="E239" s="575"/>
      <c r="F239" s="575"/>
      <c r="G239" s="575"/>
      <c r="H239" s="575"/>
      <c r="I239" s="575"/>
      <c r="J239" s="575"/>
      <c r="K239" s="575"/>
      <c r="L239" s="575"/>
      <c r="M239" s="575"/>
      <c r="V239" s="847" t="str">
        <f t="shared" si="17"/>
        <v>DECANTER 3</v>
      </c>
      <c r="W239" s="847"/>
      <c r="X239" s="840">
        <f>+IF(V239="","",AVERAGEIFS('DECANTER 3'!$E$26:$CF$26,'ZARANDA 1'!$E$6:$CF$6,$L$192,'DECANTER 3'!$E$26:$CF$26,"&gt;0"))</f>
        <v>1198</v>
      </c>
      <c r="Y239" s="837">
        <f>+IF(V239="","",AVERAGEIFS('DECANTER 3'!$E$27:$CF$27,'ZARANDA 1'!$E$6:$CF$6,$L$192,'DECANTER 3'!$E$27:$CF$27,"&gt;0"))</f>
        <v>1112</v>
      </c>
      <c r="Z239" s="840">
        <f>+IF(V239="","",AVERAGEIFS('DECANTER 3'!$E$28:$CF$28,'ZARANDA 1'!$E$6:$CF$6,$L$192,'DECANTER 3'!$E$28:$CF$28,"&gt;0"))</f>
        <v>2182</v>
      </c>
      <c r="AA239" s="840">
        <f>+IF(V239="","",AVERAGEIFS('DECANTER 3'!$E$39:$CF$39,'ZARANDA 1'!$E$6:$CF$6,$L$192,'DECANTER 3'!$E$39:$CF$39,"&gt;0"))</f>
        <v>36.56</v>
      </c>
      <c r="AB239" s="837">
        <f>+IF(V239="","",AVERAGEIFS('DECANTER 3'!$E$40:$CF$40,'ZARANDA 1'!$E$6:$CF$6,$L$192,'DECANTER 3'!$E$40:$CF$40,"&gt;0"))</f>
        <v>22.419999999999998</v>
      </c>
      <c r="AC239" s="837">
        <f>+IF(V239="","",AVERAGEIFS('DECANTER 3'!$E$34:$CF$34,'ZARANDA 1'!$E$6:$CF$6,$L$192,'DECANTER 3'!$E$34:$CF$34,"&gt;0"))</f>
        <v>9.2200000000000006</v>
      </c>
      <c r="AD239" s="840">
        <f>+IF(V239="","",AVERAGEIFS('DECANTER 3'!$E$31:$CF$31,'ZARANDA 1'!$E$6:$CF$6,$L$192,'DECANTER 3'!$E$31:$CF$31,"&gt;0"))</f>
        <v>31.8</v>
      </c>
      <c r="AE239" s="839">
        <f>+IF(V239="","",AVERAGEIFS('DECANTER 3'!$E$38:$CF$38,'ZARANDA 1'!$E$6:$CF$6,$L$192,'DECANTER 3'!$E$38:$CF$38,"&gt;0"))</f>
        <v>3.0630247261219474</v>
      </c>
      <c r="AF239" s="837">
        <f t="shared" si="25"/>
        <v>36.56</v>
      </c>
      <c r="AG239" s="837">
        <f t="shared" si="20"/>
        <v>22.419999999999998</v>
      </c>
      <c r="AH239" s="837">
        <f t="shared" si="21"/>
        <v>9.2200000000000006</v>
      </c>
      <c r="AI239" s="837">
        <f t="shared" si="22"/>
        <v>31.8</v>
      </c>
      <c r="AJ239" s="837">
        <f t="shared" si="23"/>
        <v>100</v>
      </c>
      <c r="AK239" s="848">
        <f t="shared" si="18"/>
        <v>3.0630247261219474</v>
      </c>
      <c r="AL239" s="849">
        <f t="shared" si="19"/>
        <v>41.02</v>
      </c>
      <c r="AM239" s="850">
        <f t="shared" si="24"/>
        <v>0.11060210862744191</v>
      </c>
    </row>
    <row r="240" spans="1:39" ht="16.149999999999999" customHeight="1" x14ac:dyDescent="0.25">
      <c r="A240" s="580" t="s">
        <v>657</v>
      </c>
      <c r="C240" s="574"/>
      <c r="D240" s="574"/>
      <c r="E240" s="575"/>
      <c r="F240" s="575"/>
      <c r="G240" s="575"/>
      <c r="H240" s="575"/>
      <c r="I240" s="575"/>
      <c r="J240" s="575"/>
      <c r="K240" s="575"/>
      <c r="L240" s="575"/>
      <c r="M240" s="575"/>
      <c r="V240" s="639"/>
      <c r="W240" s="639"/>
      <c r="X240" s="555"/>
      <c r="Y240" s="547"/>
      <c r="Z240" s="555"/>
      <c r="AA240" s="555"/>
      <c r="AB240" s="547"/>
      <c r="AC240" s="547"/>
      <c r="AD240" s="555"/>
      <c r="AE240" s="644"/>
      <c r="AF240" s="547"/>
      <c r="AG240" s="547"/>
      <c r="AH240" s="547"/>
      <c r="AI240" s="547"/>
      <c r="AJ240" s="547"/>
      <c r="AK240" s="577"/>
      <c r="AL240" s="576"/>
      <c r="AM240" s="561"/>
    </row>
    <row r="241" spans="1:39" ht="16.149999999999999" customHeight="1" x14ac:dyDescent="0.25">
      <c r="A241" s="580" t="s">
        <v>657</v>
      </c>
      <c r="C241" s="574"/>
      <c r="D241" s="574"/>
      <c r="E241" s="575"/>
      <c r="F241" s="575"/>
      <c r="G241" s="575"/>
      <c r="H241" s="575"/>
      <c r="I241" s="575"/>
      <c r="J241" s="575"/>
      <c r="K241" s="575"/>
      <c r="L241" s="575"/>
      <c r="M241" s="575"/>
      <c r="V241" s="639"/>
      <c r="W241" s="639"/>
      <c r="X241" s="555"/>
      <c r="Y241" s="547"/>
      <c r="Z241" s="555"/>
      <c r="AA241" s="555"/>
      <c r="AB241" s="547"/>
      <c r="AC241" s="547"/>
      <c r="AD241" s="555"/>
      <c r="AE241" s="644"/>
      <c r="AF241" s="547"/>
      <c r="AG241" s="547"/>
      <c r="AH241" s="547"/>
      <c r="AI241" s="547"/>
      <c r="AJ241" s="547"/>
      <c r="AK241" s="577"/>
      <c r="AL241" s="576"/>
      <c r="AM241" s="561"/>
    </row>
    <row r="242" spans="1:39" ht="19.899999999999999" customHeight="1" thickBot="1" x14ac:dyDescent="0.3">
      <c r="A242" s="580" t="s">
        <v>657</v>
      </c>
      <c r="C242" s="1200" t="s">
        <v>653</v>
      </c>
      <c r="D242" s="1200"/>
      <c r="E242" s="1200"/>
      <c r="F242" s="1200"/>
      <c r="G242" s="1200"/>
      <c r="I242" s="1200" t="s">
        <v>654</v>
      </c>
      <c r="J242" s="1200"/>
      <c r="K242" s="1200"/>
      <c r="L242" s="1200"/>
      <c r="M242" s="1200"/>
      <c r="O242" s="1193" t="s">
        <v>674</v>
      </c>
      <c r="P242" s="1193"/>
      <c r="Q242" s="1193"/>
      <c r="R242" s="1193"/>
      <c r="S242" s="1193"/>
      <c r="V242" s="574"/>
      <c r="W242" s="574"/>
      <c r="X242" s="575"/>
      <c r="Y242" s="547"/>
      <c r="Z242" s="575"/>
      <c r="AA242" s="575"/>
      <c r="AB242" s="575"/>
      <c r="AC242" s="575"/>
      <c r="AD242" s="575"/>
      <c r="AE242" s="575"/>
    </row>
    <row r="243" spans="1:39" ht="16.149999999999999" customHeight="1" thickBot="1" x14ac:dyDescent="0.3">
      <c r="A243" s="580" t="s">
        <v>657</v>
      </c>
      <c r="C243" s="1184" t="str">
        <f t="shared" ref="C243:C253" si="26">+C228</f>
        <v>ZARANDA 1</v>
      </c>
      <c r="D243" s="1184"/>
      <c r="E243" s="1199">
        <f t="shared" ref="E243:E253" si="27">+IF(C243="","",AL229/100)</f>
        <v>0.39195593697963366</v>
      </c>
      <c r="F243" s="1199"/>
      <c r="G243" s="1199"/>
      <c r="I243" s="1184" t="str">
        <f t="shared" ref="I243:I253" si="28">+C228</f>
        <v>ZARANDA 1</v>
      </c>
      <c r="J243" s="1184"/>
      <c r="K243" s="1198">
        <f t="shared" ref="K243:K253" si="29">+IF(C228="","",S200)</f>
        <v>0.38768796529834776</v>
      </c>
      <c r="L243" s="1198"/>
      <c r="M243" s="1198"/>
      <c r="O243" s="1185" t="str">
        <f>+C228</f>
        <v>ZARANDA 1</v>
      </c>
      <c r="P243" s="1185"/>
      <c r="Q243" s="1197">
        <f t="shared" ref="Q243:Q253" si="30">+IF(O243="","",AM229)</f>
        <v>0.29550426288347559</v>
      </c>
      <c r="R243" s="1197"/>
      <c r="S243" s="1197"/>
    </row>
    <row r="244" spans="1:39" ht="16.149999999999999" customHeight="1" thickBot="1" x14ac:dyDescent="0.3">
      <c r="A244" s="580" t="s">
        <v>657</v>
      </c>
      <c r="C244" s="1184" t="str">
        <f t="shared" si="26"/>
        <v>ZARANDA 2</v>
      </c>
      <c r="D244" s="1184"/>
      <c r="E244" s="1199">
        <f t="shared" si="27"/>
        <v>0.42799999999999999</v>
      </c>
      <c r="F244" s="1199"/>
      <c r="G244" s="1199"/>
      <c r="I244" s="1184" t="str">
        <f t="shared" si="28"/>
        <v>ZARANDA 2</v>
      </c>
      <c r="J244" s="1184"/>
      <c r="K244" s="1198">
        <f t="shared" si="29"/>
        <v>0.45131349422074596</v>
      </c>
      <c r="L244" s="1198"/>
      <c r="M244" s="1198"/>
      <c r="O244" s="1184" t="str">
        <f>+C229</f>
        <v>ZARANDA 2</v>
      </c>
      <c r="P244" s="1184"/>
      <c r="Q244" s="1197">
        <f t="shared" si="30"/>
        <v>0.28727400929861768</v>
      </c>
      <c r="R244" s="1197"/>
      <c r="S244" s="1197"/>
      <c r="V244" s="835"/>
      <c r="W244" s="835" t="s">
        <v>669</v>
      </c>
      <c r="X244" s="835" t="s">
        <v>670</v>
      </c>
      <c r="Y244" s="842" t="s">
        <v>669</v>
      </c>
      <c r="Z244" s="842" t="s">
        <v>670</v>
      </c>
    </row>
    <row r="245" spans="1:39" ht="16.149999999999999" customHeight="1" thickBot="1" x14ac:dyDescent="0.3">
      <c r="A245" s="580" t="s">
        <v>657</v>
      </c>
      <c r="C245" s="1184" t="str">
        <f t="shared" si="26"/>
        <v>ZARANDA 3</v>
      </c>
      <c r="D245" s="1184"/>
      <c r="E245" s="1199">
        <f t="shared" si="27"/>
        <v>0.42</v>
      </c>
      <c r="F245" s="1199"/>
      <c r="G245" s="1199"/>
      <c r="I245" s="1184" t="str">
        <f t="shared" si="28"/>
        <v>ZARANDA 3</v>
      </c>
      <c r="J245" s="1184"/>
      <c r="K245" s="1198">
        <f t="shared" si="29"/>
        <v>0.44631139747117754</v>
      </c>
      <c r="L245" s="1198"/>
      <c r="M245" s="1198"/>
      <c r="O245" s="1185" t="str">
        <f>+C230</f>
        <v>ZARANDA 3</v>
      </c>
      <c r="P245" s="1185"/>
      <c r="Q245" s="1197">
        <f t="shared" si="30"/>
        <v>0.27258036710229849</v>
      </c>
      <c r="R245" s="1197"/>
      <c r="S245" s="1197"/>
      <c r="V245" s="835" t="s">
        <v>238</v>
      </c>
      <c r="W245" s="839">
        <f>AVERAGEIFS(DESARENADOR!$E$15:$CF$15,'ZARANDA 1'!$E$6:$CF$6,$L$192,DESARENADOR!$E$15:$CF$15,"&gt;0")</f>
        <v>1</v>
      </c>
      <c r="X245" s="839">
        <f>AVERAGEIFS(DESARENADOR!$E$16:$CF$16,'ZARANDA 1'!$E$6:$CF$6,$L$192,DESARENADOR!$E$16:$CF$16,"&gt;0")</f>
        <v>19.378094469880203</v>
      </c>
      <c r="Y245" s="835">
        <f>+ROUND(IFERROR(W245,0),1)</f>
        <v>1</v>
      </c>
      <c r="Z245" s="835">
        <f>+ROUND(IFERROR(X245,0),1)</f>
        <v>19.399999999999999</v>
      </c>
      <c r="AA245" s="541"/>
    </row>
    <row r="246" spans="1:39" ht="16.149999999999999" customHeight="1" thickBot="1" x14ac:dyDescent="0.3">
      <c r="A246" s="580" t="s">
        <v>657</v>
      </c>
      <c r="C246" s="1184" t="str">
        <f t="shared" si="26"/>
        <v>DESARENADOR</v>
      </c>
      <c r="D246" s="1184"/>
      <c r="E246" s="1199">
        <f t="shared" si="27"/>
        <v>0.60750000000000004</v>
      </c>
      <c r="F246" s="1199"/>
      <c r="G246" s="1199"/>
      <c r="I246" s="1184" t="str">
        <f t="shared" si="28"/>
        <v>DESARENADOR</v>
      </c>
      <c r="J246" s="1184"/>
      <c r="K246" s="1198">
        <f t="shared" si="29"/>
        <v>1.1726599615556295</v>
      </c>
      <c r="L246" s="1198"/>
      <c r="M246" s="1198"/>
      <c r="O246" s="1184" t="str">
        <f t="shared" ref="O246:O253" si="31">+C231</f>
        <v>DESARENADOR</v>
      </c>
      <c r="P246" s="1184"/>
      <c r="Q246" s="1197">
        <f t="shared" si="30"/>
        <v>0</v>
      </c>
      <c r="R246" s="1197"/>
      <c r="S246" s="1197"/>
      <c r="V246" s="835" t="s">
        <v>129</v>
      </c>
      <c r="W246" s="839">
        <f>AVERAGEIFS(DESILTER!$E$15:$CF$15,'ZARANDA 1'!$E$6:$CF$6,$L$192,DESILTER!$E$15:$CF$15,"&gt;0")</f>
        <v>1</v>
      </c>
      <c r="X246" s="839">
        <f>AVERAGEIFS(DESILTER!$E$16:$CF$16,'ZARANDA 1'!$E$6:$CF$6,$L$192,DESILTER!$E$16:$CF$16,"&gt;0")</f>
        <v>19.434429017004227</v>
      </c>
      <c r="Y246" s="835">
        <f>+ROUND(IFERROR(W246,0),1)</f>
        <v>1</v>
      </c>
      <c r="Z246" s="835">
        <f>+ROUND(IFERROR(X246,0),1)</f>
        <v>19.399999999999999</v>
      </c>
      <c r="AA246" s="541"/>
    </row>
    <row r="247" spans="1:39" ht="16.149999999999999" customHeight="1" thickBot="1" x14ac:dyDescent="0.3">
      <c r="A247" s="580" t="s">
        <v>657</v>
      </c>
      <c r="C247" s="1184" t="str">
        <f t="shared" si="26"/>
        <v>DESILTER</v>
      </c>
      <c r="D247" s="1184"/>
      <c r="E247" s="1199">
        <f t="shared" si="27"/>
        <v>0.60750000000000004</v>
      </c>
      <c r="F247" s="1199"/>
      <c r="G247" s="1199"/>
      <c r="I247" s="1184" t="str">
        <f t="shared" si="28"/>
        <v>DESILTER</v>
      </c>
      <c r="J247" s="1184"/>
      <c r="K247" s="1198">
        <f t="shared" si="29"/>
        <v>1.1726599615556297</v>
      </c>
      <c r="L247" s="1198"/>
      <c r="M247" s="1198"/>
      <c r="O247" s="1185" t="str">
        <f t="shared" si="31"/>
        <v>DESILTER</v>
      </c>
      <c r="P247" s="1185"/>
      <c r="Q247" s="1197">
        <f t="shared" si="30"/>
        <v>0</v>
      </c>
      <c r="R247" s="1197"/>
      <c r="S247" s="1197"/>
      <c r="V247" s="899"/>
      <c r="W247" s="899"/>
      <c r="X247" s="899"/>
      <c r="Y247" s="899"/>
      <c r="Z247" s="899"/>
    </row>
    <row r="248" spans="1:39" ht="16.149999999999999" customHeight="1" thickBot="1" x14ac:dyDescent="0.3">
      <c r="A248" s="580" t="s">
        <v>657</v>
      </c>
      <c r="C248" s="1184" t="str">
        <f t="shared" si="26"/>
        <v>SECADORA 1</v>
      </c>
      <c r="D248" s="1184"/>
      <c r="E248" s="1199">
        <f t="shared" si="27"/>
        <v>0.48579898632494972</v>
      </c>
      <c r="F248" s="1199"/>
      <c r="G248" s="1199"/>
      <c r="I248" s="1184" t="str">
        <f t="shared" si="28"/>
        <v>SECADORA 1</v>
      </c>
      <c r="J248" s="1184"/>
      <c r="K248" s="1198">
        <f t="shared" si="29"/>
        <v>1.4920360388341587</v>
      </c>
      <c r="L248" s="1198"/>
      <c r="M248" s="1198"/>
      <c r="O248" s="1184" t="str">
        <f t="shared" si="31"/>
        <v>SECADORA 1</v>
      </c>
      <c r="P248" s="1184"/>
      <c r="Q248" s="1197">
        <f t="shared" si="30"/>
        <v>3.4039252088166293E-2</v>
      </c>
      <c r="R248" s="1197"/>
      <c r="S248" s="1197"/>
      <c r="V248" s="835"/>
      <c r="W248" s="843" t="s">
        <v>671</v>
      </c>
      <c r="X248" s="843" t="s">
        <v>672</v>
      </c>
      <c r="Y248" s="843" t="s">
        <v>671</v>
      </c>
      <c r="Z248" s="843" t="s">
        <v>672</v>
      </c>
    </row>
    <row r="249" spans="1:39" ht="16.149999999999999" customHeight="1" thickBot="1" x14ac:dyDescent="0.3">
      <c r="A249" s="580" t="s">
        <v>657</v>
      </c>
      <c r="C249" s="1184" t="str">
        <f t="shared" si="26"/>
        <v/>
      </c>
      <c r="D249" s="1184"/>
      <c r="E249" s="1199" t="str">
        <f t="shared" si="27"/>
        <v/>
      </c>
      <c r="F249" s="1199"/>
      <c r="G249" s="1199"/>
      <c r="I249" s="1184" t="str">
        <f t="shared" si="28"/>
        <v/>
      </c>
      <c r="J249" s="1184"/>
      <c r="K249" s="1198" t="str">
        <f t="shared" si="29"/>
        <v/>
      </c>
      <c r="L249" s="1198"/>
      <c r="M249" s="1198"/>
      <c r="O249" s="1185" t="str">
        <f t="shared" si="31"/>
        <v/>
      </c>
      <c r="P249" s="1185"/>
      <c r="Q249" s="1197" t="str">
        <f t="shared" si="30"/>
        <v/>
      </c>
      <c r="R249" s="1197"/>
      <c r="S249" s="1197"/>
      <c r="V249" s="835" t="s">
        <v>130</v>
      </c>
      <c r="W249" s="844">
        <f>AVERAGEIFS('DECANTER 1'!$E$14:$CF$14,'ZARANDA 1'!$E$6:$CF$6,$L$192,'DECANTER 1'!$E$14:$CF$14,"&gt;0")</f>
        <v>20</v>
      </c>
      <c r="X249" s="840">
        <f>AVERAGEIFS('DECANTER 1'!$E$17:$CF$17,'ZARANDA 1'!$E$6:$CF$6,$L$192,'DECANTER 1'!$E$17:$CF$17,"&gt;0")</f>
        <v>508.928</v>
      </c>
      <c r="Y249" s="835">
        <f t="shared" ref="Y249:Z251" si="32">+ROUND(IFERROR(W249,0),0)</f>
        <v>20</v>
      </c>
      <c r="Z249" s="840">
        <f t="shared" si="32"/>
        <v>509</v>
      </c>
    </row>
    <row r="250" spans="1:39" ht="16.149999999999999" customHeight="1" thickBot="1" x14ac:dyDescent="0.3">
      <c r="A250" s="580" t="s">
        <v>657</v>
      </c>
      <c r="C250" s="1184" t="str">
        <f t="shared" si="26"/>
        <v/>
      </c>
      <c r="D250" s="1184"/>
      <c r="E250" s="1199" t="str">
        <f t="shared" si="27"/>
        <v/>
      </c>
      <c r="F250" s="1199"/>
      <c r="G250" s="1199"/>
      <c r="I250" s="1184" t="str">
        <f t="shared" si="28"/>
        <v/>
      </c>
      <c r="J250" s="1184"/>
      <c r="K250" s="1198" t="str">
        <f t="shared" si="29"/>
        <v/>
      </c>
      <c r="L250" s="1198"/>
      <c r="M250" s="1198"/>
      <c r="O250" s="1184" t="str">
        <f t="shared" si="31"/>
        <v/>
      </c>
      <c r="P250" s="1184"/>
      <c r="Q250" s="1197" t="str">
        <f t="shared" si="30"/>
        <v/>
      </c>
      <c r="R250" s="1197"/>
      <c r="S250" s="1197"/>
      <c r="V250" s="835" t="s">
        <v>131</v>
      </c>
      <c r="W250" s="844">
        <f>AVERAGEIFS('DECANTER 2'!$E$14:$CF$14,'ZARANDA 1'!$E$6:$CF$6,$L$192,'DECANTER 2'!$E$14:$CF$14,"&gt;0")</f>
        <v>24.8</v>
      </c>
      <c r="X250" s="840">
        <f>AVERAGEIFS('DECANTER 2'!$E$17:$CF$17,'ZARANDA 1'!$E$6:$CF$6,$L$192,'DECANTER 2'!$E$17:$CF$17,"&gt;0")</f>
        <v>574.53200000000004</v>
      </c>
      <c r="Y250" s="835">
        <f t="shared" si="32"/>
        <v>25</v>
      </c>
      <c r="Z250" s="840">
        <f t="shared" si="32"/>
        <v>575</v>
      </c>
    </row>
    <row r="251" spans="1:39" ht="16.149999999999999" customHeight="1" thickBot="1" x14ac:dyDescent="0.3">
      <c r="A251" s="580" t="s">
        <v>657</v>
      </c>
      <c r="C251" s="1184" t="str">
        <f t="shared" si="26"/>
        <v>DECANTER 1</v>
      </c>
      <c r="D251" s="1184"/>
      <c r="E251" s="1199">
        <f t="shared" si="27"/>
        <v>0.43219999999999997</v>
      </c>
      <c r="F251" s="1199"/>
      <c r="G251" s="1199"/>
      <c r="I251" s="1184" t="str">
        <f t="shared" si="28"/>
        <v>DECANTER 1</v>
      </c>
      <c r="J251" s="1184"/>
      <c r="K251" s="1198">
        <f t="shared" si="29"/>
        <v>0</v>
      </c>
      <c r="L251" s="1198"/>
      <c r="M251" s="1198"/>
      <c r="O251" s="1185" t="str">
        <f t="shared" si="31"/>
        <v>DECANTER 1</v>
      </c>
      <c r="P251" s="1185"/>
      <c r="Q251" s="1197">
        <f t="shared" si="30"/>
        <v>0</v>
      </c>
      <c r="R251" s="1197"/>
      <c r="S251" s="1197"/>
      <c r="V251" s="835" t="s">
        <v>132</v>
      </c>
      <c r="W251" s="844">
        <f>AVERAGEIFS('DECANTER 3'!$E$14:$CF$14,'ZARANDA 1'!$E$6:$CF$6,$L$192,'DECANTER 3'!$E$14:$CF$14,"&gt;0")</f>
        <v>26</v>
      </c>
      <c r="X251" s="840">
        <f>AVERAGEIFS('DECANTER 3'!$E$17:$CF$17,'ZARANDA 1'!$E$6:$CF$6,$L$192,'DECANTER 3'!$E$17:$CF$17,"&gt;0")</f>
        <v>1406.7087999999999</v>
      </c>
      <c r="Y251" s="835">
        <f t="shared" si="32"/>
        <v>26</v>
      </c>
      <c r="Z251" s="840">
        <f t="shared" si="32"/>
        <v>1407</v>
      </c>
    </row>
    <row r="252" spans="1:39" ht="16.149999999999999" customHeight="1" thickBot="1" x14ac:dyDescent="0.3">
      <c r="A252" s="580" t="s">
        <v>657</v>
      </c>
      <c r="C252" s="1184" t="str">
        <f t="shared" si="26"/>
        <v>DECANTER 2</v>
      </c>
      <c r="D252" s="1184"/>
      <c r="E252" s="1199">
        <f t="shared" si="27"/>
        <v>0.42399999999999993</v>
      </c>
      <c r="F252" s="1199"/>
      <c r="G252" s="1199"/>
      <c r="I252" s="1184" t="str">
        <f t="shared" si="28"/>
        <v>DECANTER 2</v>
      </c>
      <c r="J252" s="1184"/>
      <c r="K252" s="1198">
        <f t="shared" si="29"/>
        <v>0</v>
      </c>
      <c r="L252" s="1198"/>
      <c r="M252" s="1198"/>
      <c r="O252" s="1184" t="str">
        <f t="shared" si="31"/>
        <v>DECANTER 2</v>
      </c>
      <c r="P252" s="1184"/>
      <c r="Q252" s="1197">
        <f t="shared" si="30"/>
        <v>0</v>
      </c>
      <c r="R252" s="1197"/>
      <c r="S252" s="1197"/>
    </row>
    <row r="253" spans="1:39" ht="16.149999999999999" customHeight="1" thickBot="1" x14ac:dyDescent="0.3">
      <c r="A253" s="580" t="s">
        <v>657</v>
      </c>
      <c r="C253" s="1184" t="str">
        <f t="shared" si="26"/>
        <v>DECANTER 3</v>
      </c>
      <c r="D253" s="1184"/>
      <c r="E253" s="1199">
        <f t="shared" si="27"/>
        <v>0.41020000000000001</v>
      </c>
      <c r="F253" s="1199"/>
      <c r="G253" s="1199"/>
      <c r="I253" s="1184" t="str">
        <f t="shared" si="28"/>
        <v>DECANTER 3</v>
      </c>
      <c r="J253" s="1184"/>
      <c r="K253" s="1198">
        <f t="shared" si="29"/>
        <v>0.74477202867773928</v>
      </c>
      <c r="L253" s="1198"/>
      <c r="M253" s="1198"/>
      <c r="O253" s="1185" t="str">
        <f t="shared" si="31"/>
        <v>DECANTER 3</v>
      </c>
      <c r="P253" s="1185"/>
      <c r="Q253" s="1197">
        <f t="shared" si="30"/>
        <v>0.11060210862744191</v>
      </c>
      <c r="R253" s="1197"/>
      <c r="S253" s="1197"/>
    </row>
    <row r="254" spans="1:39" ht="16.149999999999999" customHeight="1" x14ac:dyDescent="0.25">
      <c r="A254" s="580" t="s">
        <v>657</v>
      </c>
    </row>
    <row r="255" spans="1:39" ht="16.149999999999999" customHeight="1" x14ac:dyDescent="0.25">
      <c r="A255" s="580" t="s">
        <v>657</v>
      </c>
      <c r="C255" s="413"/>
      <c r="D255" s="413"/>
      <c r="E255" s="413"/>
      <c r="F255" s="413"/>
      <c r="G255" s="413"/>
      <c r="H255" s="413"/>
      <c r="I255" s="413"/>
      <c r="J255" s="413"/>
      <c r="K255" s="413"/>
      <c r="L255" s="413"/>
      <c r="M255" s="413"/>
      <c r="N255" s="413"/>
      <c r="O255" s="413"/>
      <c r="P255" s="413"/>
      <c r="Q255" s="413"/>
      <c r="R255" s="413"/>
      <c r="S255" s="413"/>
    </row>
    <row r="256" spans="1:39" ht="16.149999999999999" customHeight="1" x14ac:dyDescent="0.25">
      <c r="A256" s="580" t="s">
        <v>657</v>
      </c>
      <c r="C256" s="637"/>
      <c r="D256" s="637"/>
      <c r="E256" s="637"/>
      <c r="F256" s="637"/>
      <c r="G256" s="637"/>
      <c r="H256" s="637"/>
      <c r="I256" s="637"/>
      <c r="J256" s="637"/>
      <c r="K256" s="637"/>
      <c r="L256" s="637"/>
      <c r="M256" s="637"/>
      <c r="N256" s="637"/>
      <c r="O256" s="637"/>
      <c r="P256" s="637"/>
      <c r="Q256" s="637"/>
      <c r="R256" s="637"/>
      <c r="S256" s="637"/>
    </row>
    <row r="257" spans="1:30" ht="16.149999999999999" customHeight="1" x14ac:dyDescent="0.25">
      <c r="A257" s="580" t="s">
        <v>657</v>
      </c>
      <c r="C257" s="637"/>
      <c r="D257" s="637"/>
      <c r="E257" s="637"/>
      <c r="F257" s="637"/>
      <c r="G257" s="637"/>
      <c r="H257" s="637"/>
      <c r="I257" s="637"/>
      <c r="J257" s="637"/>
      <c r="K257" s="637"/>
      <c r="L257" s="637"/>
      <c r="M257" s="637"/>
      <c r="N257" s="637"/>
      <c r="O257" s="637"/>
      <c r="P257" s="637"/>
      <c r="Q257" s="637"/>
      <c r="R257" s="637"/>
      <c r="S257" s="637"/>
    </row>
    <row r="258" spans="1:30" ht="16.149999999999999" customHeight="1" x14ac:dyDescent="0.25">
      <c r="A258" s="580" t="s">
        <v>657</v>
      </c>
      <c r="C258" s="637"/>
      <c r="D258" s="637"/>
      <c r="E258" s="637"/>
      <c r="F258" s="637"/>
      <c r="G258" s="637"/>
      <c r="H258" s="637"/>
      <c r="I258" s="637"/>
      <c r="J258" s="637"/>
      <c r="K258" s="637"/>
      <c r="L258" s="637"/>
      <c r="M258" s="637"/>
      <c r="N258" s="637"/>
      <c r="O258" s="637"/>
      <c r="P258" s="637"/>
      <c r="Q258" s="637"/>
      <c r="R258" s="637"/>
      <c r="S258" s="637"/>
    </row>
    <row r="259" spans="1:30" ht="12" customHeight="1" x14ac:dyDescent="0.25">
      <c r="A259" s="580" t="s">
        <v>658</v>
      </c>
      <c r="C259" s="637"/>
      <c r="D259" s="637"/>
      <c r="E259" s="637"/>
      <c r="F259" s="637"/>
      <c r="G259" s="637"/>
      <c r="H259" s="637"/>
      <c r="I259" s="637"/>
      <c r="J259" s="637"/>
      <c r="K259" s="637"/>
      <c r="L259" s="637"/>
      <c r="M259" s="637"/>
      <c r="N259" s="637"/>
      <c r="O259" s="637"/>
      <c r="P259" s="637"/>
      <c r="Q259" s="637"/>
      <c r="R259" s="637"/>
      <c r="S259" s="637"/>
    </row>
    <row r="260" spans="1:30" ht="25.15" customHeight="1" x14ac:dyDescent="0.25">
      <c r="A260" s="580" t="s">
        <v>658</v>
      </c>
      <c r="B260" s="824"/>
      <c r="C260" s="1169" t="str">
        <f>+IF(GENERALES!F$30="","","SECCIÓN ")</f>
        <v/>
      </c>
      <c r="D260" s="1169"/>
      <c r="E260" s="1169"/>
      <c r="F260" s="1169"/>
      <c r="G260" s="1169"/>
      <c r="H260" s="1169"/>
      <c r="I260" s="1169"/>
      <c r="J260" s="1169"/>
      <c r="K260" s="1169"/>
      <c r="L260" s="825" t="str">
        <f>+IF(GENERALES!F$30="","",GENERALES!F$30)</f>
        <v/>
      </c>
      <c r="M260" s="826" t="str">
        <f>+IF(GENERALES!F$30="",""," "" ")</f>
        <v/>
      </c>
      <c r="N260" s="827"/>
      <c r="O260" s="827"/>
      <c r="P260" s="827"/>
      <c r="Q260" s="827"/>
      <c r="R260" s="827"/>
      <c r="S260" s="827"/>
      <c r="T260" s="824"/>
    </row>
    <row r="261" spans="1:30" ht="16.149999999999999" customHeight="1" thickBot="1" x14ac:dyDescent="0.3">
      <c r="A261" s="580" t="s">
        <v>658</v>
      </c>
    </row>
    <row r="262" spans="1:30" ht="19.899999999999999" customHeight="1" thickBot="1" x14ac:dyDescent="0.3">
      <c r="A262" s="580" t="s">
        <v>658</v>
      </c>
      <c r="C262" s="517"/>
      <c r="D262" s="517"/>
      <c r="E262" s="1168" t="s">
        <v>620</v>
      </c>
      <c r="F262" s="1168"/>
      <c r="G262" s="625" t="str">
        <f>+IF(GENERALES!F$30="","",GENERALES!F$30)</f>
        <v/>
      </c>
      <c r="H262" s="643" t="str">
        <f>+IF(G262="","","inch")</f>
        <v/>
      </c>
      <c r="I262" s="517"/>
      <c r="J262" s="517"/>
      <c r="K262" s="517"/>
      <c r="L262" s="517"/>
      <c r="M262" s="517" t="s">
        <v>560</v>
      </c>
      <c r="N262" s="626" t="str">
        <f>+IF(GENERALES!F$30="","",GENERALES!F$32)</f>
        <v/>
      </c>
      <c r="O262" s="517"/>
      <c r="P262" s="517" t="s">
        <v>563</v>
      </c>
      <c r="Q262" s="626" t="str">
        <f>+IF(GENERALES!F$30="","",GENERALES!F$33)</f>
        <v/>
      </c>
      <c r="R262" s="517"/>
      <c r="S262" s="517"/>
    </row>
    <row r="263" spans="1:30" ht="16.149999999999999" customHeight="1" x14ac:dyDescent="0.25">
      <c r="A263" s="580" t="s">
        <v>658</v>
      </c>
      <c r="C263" s="640"/>
      <c r="D263" s="640"/>
      <c r="E263" s="546"/>
      <c r="F263" s="546"/>
      <c r="G263" s="641"/>
      <c r="H263" s="640"/>
      <c r="I263" s="640"/>
      <c r="J263" s="640"/>
      <c r="K263" s="640"/>
      <c r="L263" s="640"/>
      <c r="M263" s="640"/>
      <c r="N263" s="642"/>
      <c r="O263" s="640"/>
      <c r="P263" s="640"/>
      <c r="Q263" s="642"/>
      <c r="R263" s="640"/>
      <c r="S263" s="640"/>
    </row>
    <row r="264" spans="1:30" ht="16.149999999999999" customHeight="1" x14ac:dyDescent="0.25">
      <c r="A264" s="580" t="s">
        <v>658</v>
      </c>
    </row>
    <row r="265" spans="1:30" ht="19.899999999999999" customHeight="1" x14ac:dyDescent="0.25">
      <c r="A265" s="580" t="s">
        <v>658</v>
      </c>
      <c r="C265" s="1109" t="s">
        <v>635</v>
      </c>
      <c r="D265" s="1109"/>
      <c r="E265" s="1109"/>
      <c r="F265" s="1109"/>
      <c r="G265" s="1109"/>
      <c r="H265" s="353"/>
      <c r="I265" s="1178" t="s">
        <v>659</v>
      </c>
      <c r="J265" s="1178"/>
      <c r="K265" s="1178"/>
      <c r="L265" s="1178"/>
      <c r="M265" s="1178"/>
      <c r="N265" s="1178"/>
      <c r="O265" s="1178"/>
      <c r="P265" s="1178"/>
      <c r="Q265" s="1178"/>
      <c r="R265" s="1178"/>
      <c r="S265" s="1178"/>
    </row>
    <row r="266" spans="1:30" ht="16.149999999999999" customHeight="1" thickBot="1" x14ac:dyDescent="0.35">
      <c r="A266" s="580" t="s">
        <v>658</v>
      </c>
      <c r="B266" s="566"/>
      <c r="C266" s="1177" t="s">
        <v>633</v>
      </c>
      <c r="D266" s="1177"/>
      <c r="E266" s="1177"/>
      <c r="F266" s="1177"/>
      <c r="G266" s="568" t="s">
        <v>634</v>
      </c>
      <c r="I266" s="1176" t="s">
        <v>123</v>
      </c>
      <c r="J266" s="1176"/>
      <c r="K266" s="1175" t="s">
        <v>638</v>
      </c>
      <c r="L266" s="1176"/>
      <c r="M266" s="878" t="s">
        <v>509</v>
      </c>
      <c r="N266" s="569" t="s">
        <v>640</v>
      </c>
      <c r="O266" s="877" t="s">
        <v>369</v>
      </c>
      <c r="P266" s="878" t="s">
        <v>370</v>
      </c>
      <c r="Q266" s="878" t="s">
        <v>30</v>
      </c>
      <c r="R266" s="569" t="s">
        <v>29</v>
      </c>
      <c r="S266" s="572" t="s">
        <v>656</v>
      </c>
      <c r="V266" s="838" t="s">
        <v>656</v>
      </c>
      <c r="W266" s="1174"/>
      <c r="Y266" s="835" t="s">
        <v>636</v>
      </c>
      <c r="Z266" s="835"/>
      <c r="AA266" s="835"/>
      <c r="AB266" s="840">
        <f>+K279</f>
        <v>0</v>
      </c>
    </row>
    <row r="267" spans="1:30" ht="16.149999999999999" customHeight="1" thickBot="1" x14ac:dyDescent="0.3">
      <c r="A267" s="580" t="s">
        <v>658</v>
      </c>
      <c r="B267" s="834">
        <v>1</v>
      </c>
      <c r="C267" s="1171" t="str">
        <f>+LODO!N82</f>
        <v/>
      </c>
      <c r="D267" s="1171"/>
      <c r="E267" s="1171"/>
      <c r="F267" s="1171"/>
      <c r="G267" s="567" t="str">
        <f>+IF(C267="","",VLOOKUP(C267,LODO!$D$82:$H$102,3,FALSE))</f>
        <v/>
      </c>
      <c r="I267" s="1173"/>
      <c r="J267" s="1173"/>
      <c r="K267" s="1172" t="s">
        <v>637</v>
      </c>
      <c r="L267" s="1173"/>
      <c r="M267" s="876" t="s">
        <v>639</v>
      </c>
      <c r="N267" s="570" t="s">
        <v>641</v>
      </c>
      <c r="O267" s="875" t="s">
        <v>639</v>
      </c>
      <c r="P267" s="876" t="s">
        <v>639</v>
      </c>
      <c r="Q267" s="876" t="s">
        <v>641</v>
      </c>
      <c r="R267" s="570" t="s">
        <v>641</v>
      </c>
      <c r="S267" s="573" t="s">
        <v>655</v>
      </c>
      <c r="V267" s="838" t="s">
        <v>655</v>
      </c>
      <c r="W267" s="1174"/>
      <c r="Y267" s="835" t="s">
        <v>382</v>
      </c>
      <c r="Z267" s="835"/>
      <c r="AA267" s="835"/>
      <c r="AB267" s="840">
        <f>+M279</f>
        <v>0</v>
      </c>
      <c r="AD267" s="565"/>
    </row>
    <row r="268" spans="1:30" ht="16.149999999999999" customHeight="1" x14ac:dyDescent="0.25">
      <c r="A268" s="580" t="s">
        <v>658</v>
      </c>
      <c r="B268" s="834">
        <v>2</v>
      </c>
      <c r="C268" s="1171" t="str">
        <f>+LODO!N83</f>
        <v/>
      </c>
      <c r="D268" s="1171"/>
      <c r="E268" s="1171"/>
      <c r="F268" s="1171"/>
      <c r="G268" s="567" t="str">
        <f>+IF(C268="","",VLOOKUP(C268,LODO!$D$82:$H$102,3,FALSE))</f>
        <v/>
      </c>
      <c r="I268" s="1170" t="str">
        <f>+'Parte Diario'!$J$17</f>
        <v>ZARANDA 1</v>
      </c>
      <c r="J268" s="1170"/>
      <c r="K268" s="586">
        <f>+IF(I268="","",SUMIF('Resumen-Ocultar'!$E$13:$CF$13,L$260,'Resumen-Ocultar'!E55:CF55))</f>
        <v>0</v>
      </c>
      <c r="L268" s="587">
        <f t="shared" ref="L268:L278" si="33">+K268</f>
        <v>0</v>
      </c>
      <c r="M268" s="588">
        <f>+IF(I268="","",SUMIF('Resumen-Ocultar'!$E$13:$CF$13,L$260,'Resumen-Ocultar'!E14:CF14))</f>
        <v>0</v>
      </c>
      <c r="N268" s="589">
        <f>+IF(I268="","",SUMIF('Resumen-Ocultar'!$E$13:$CF$13,L$260,'Resumen-Ocultar'!E38:CF38))</f>
        <v>0</v>
      </c>
      <c r="O268" s="588">
        <f t="shared" ref="O268:O278" si="34">+IF(I268="","",J296*K268/100)</f>
        <v>0</v>
      </c>
      <c r="P268" s="588">
        <f>+IF(I268="","",K268-SUM(O268,Q268,R268))</f>
        <v>0</v>
      </c>
      <c r="Q268" s="588">
        <f>+N268</f>
        <v>0</v>
      </c>
      <c r="R268" s="589">
        <f>+IF(I268="","",SUMIF('Resumen-Ocultar'!$E$13:$CF$13,L$260,'Resumen-Ocultar'!E26:CF26))</f>
        <v>0</v>
      </c>
      <c r="S268" s="590">
        <f>+IF(I268="","",IFERROR(V268,0))</f>
        <v>0</v>
      </c>
      <c r="V268" s="839" t="e">
        <f>+AVERAGEIFS('ZARANDA 1'!$E$43:$CF$43,'ZARANDA 1'!$E$6:$CF$6,$L$260,'ZARANDA 1'!$E$43:$CF$43,"&gt;0")</f>
        <v>#DIV/0!</v>
      </c>
      <c r="Y268" s="835" t="s">
        <v>629</v>
      </c>
      <c r="Z268" s="835"/>
      <c r="AA268" s="835"/>
      <c r="AB268" s="840">
        <f>+N279</f>
        <v>0</v>
      </c>
      <c r="AD268" s="565"/>
    </row>
    <row r="269" spans="1:30" ht="16.149999999999999" customHeight="1" x14ac:dyDescent="0.25">
      <c r="A269" s="580" t="s">
        <v>658</v>
      </c>
      <c r="B269" s="834">
        <v>3</v>
      </c>
      <c r="C269" s="1171" t="str">
        <f>+LODO!N84</f>
        <v/>
      </c>
      <c r="D269" s="1171"/>
      <c r="E269" s="1171"/>
      <c r="F269" s="1171"/>
      <c r="G269" s="567" t="str">
        <f>+IF(C269="","",VLOOKUP(C269,LODO!$D$82:$H$102,3,FALSE))</f>
        <v/>
      </c>
      <c r="I269" s="1179" t="str">
        <f>+'Parte Diario'!$J$18</f>
        <v>ZARANDA 2</v>
      </c>
      <c r="J269" s="1179"/>
      <c r="K269" s="591">
        <f>+IF(I269="","",SUMIF('Resumen-Ocultar'!$E$13:$CF$13,L$260,'Resumen-Ocultar'!E56:CF56))</f>
        <v>0</v>
      </c>
      <c r="L269" s="592">
        <f t="shared" si="33"/>
        <v>0</v>
      </c>
      <c r="M269" s="593">
        <f>+IF(I269="","",SUMIF('Resumen-Ocultar'!$E$13:$CF$13,L$260,'Resumen-Ocultar'!E15:CF15))</f>
        <v>0</v>
      </c>
      <c r="N269" s="594">
        <f>+IF(I269="","",SUMIF('Resumen-Ocultar'!$E$13:$CF$13,L$260,'Resumen-Ocultar'!E39:CF39))</f>
        <v>0</v>
      </c>
      <c r="O269" s="593">
        <f t="shared" si="34"/>
        <v>0</v>
      </c>
      <c r="P269" s="593">
        <f t="shared" ref="P269:P278" si="35">+IF(I269="","",K269-SUM(O269,Q269,R269))</f>
        <v>0</v>
      </c>
      <c r="Q269" s="593">
        <f>+N269</f>
        <v>0</v>
      </c>
      <c r="R269" s="594">
        <f>+IF(I269="","",SUMIF('Resumen-Ocultar'!$E$13:$CF$13,L$260,'Resumen-Ocultar'!E27:CF27))</f>
        <v>0</v>
      </c>
      <c r="S269" s="595">
        <f t="shared" ref="S269:S278" si="36">+IF(I269="","",IFERROR(V269,0))</f>
        <v>0</v>
      </c>
      <c r="V269" s="839" t="e">
        <f>+AVERAGEIFS('ZARANDA 2'!$E$43:$CF$43,'ZARANDA 1'!$E$6:$CF$6,$L$260,'ZARANDA 2'!$E$43:$CF$43,"&gt;0")</f>
        <v>#DIV/0!</v>
      </c>
      <c r="W269" s="560"/>
      <c r="X269" s="561"/>
      <c r="Y269" s="835" t="s">
        <v>660</v>
      </c>
      <c r="Z269" s="841"/>
      <c r="AA269" s="835"/>
      <c r="AB269" s="840">
        <f>+GENERALES!F36</f>
        <v>0</v>
      </c>
      <c r="AD269" s="565"/>
    </row>
    <row r="270" spans="1:30" ht="16.149999999999999" customHeight="1" x14ac:dyDescent="0.25">
      <c r="A270" s="580" t="s">
        <v>658</v>
      </c>
      <c r="B270" s="834">
        <v>4</v>
      </c>
      <c r="C270" s="1171" t="str">
        <f>+LODO!N85</f>
        <v/>
      </c>
      <c r="D270" s="1171"/>
      <c r="E270" s="1171"/>
      <c r="F270" s="1171"/>
      <c r="G270" s="567" t="str">
        <f>+IF(C270="","",VLOOKUP(C270,LODO!$D$82:$H$102,3,FALSE))</f>
        <v/>
      </c>
      <c r="I270" s="1179" t="str">
        <f>+'Parte Diario'!$J$19</f>
        <v>ZARANDA 3</v>
      </c>
      <c r="J270" s="1179"/>
      <c r="K270" s="591">
        <f>+IF(I270="","",SUMIF('Resumen-Ocultar'!$E$13:$CF$13,L$260,'Resumen-Ocultar'!E57:CF57))</f>
        <v>0</v>
      </c>
      <c r="L270" s="592">
        <f t="shared" si="33"/>
        <v>0</v>
      </c>
      <c r="M270" s="593">
        <f>+IF(I270="","",SUMIF('Resumen-Ocultar'!$E$13:$CF$13,L$260,'Resumen-Ocultar'!E16:CF16))</f>
        <v>0</v>
      </c>
      <c r="N270" s="594">
        <f>+IF(I270="","",SUMIF('Resumen-Ocultar'!$E$13:$CF$13,L$260,'Resumen-Ocultar'!E40:CF40))</f>
        <v>0</v>
      </c>
      <c r="O270" s="593">
        <f t="shared" si="34"/>
        <v>0</v>
      </c>
      <c r="P270" s="593">
        <f t="shared" si="35"/>
        <v>0</v>
      </c>
      <c r="Q270" s="593">
        <f t="shared" ref="Q270:Q278" si="37">+N270</f>
        <v>0</v>
      </c>
      <c r="R270" s="594">
        <f>+IF(I270="","",SUMIF('Resumen-Ocultar'!$E$13:$CF$13,L$260,'Resumen-Ocultar'!E28:CF28))</f>
        <v>0</v>
      </c>
      <c r="S270" s="595">
        <f t="shared" si="36"/>
        <v>0</v>
      </c>
      <c r="V270" s="839" t="e">
        <f>+AVERAGEIFS('ZARANDA 3'!$E$43:$CF$43,'ZARANDA 1'!$E$6:$CF$6,$L$260,'ZARANDA 3'!$E$43:$CF$43,"&gt;0")</f>
        <v>#DIV/0!</v>
      </c>
      <c r="W270" s="560"/>
      <c r="X270" s="561"/>
      <c r="Y270" s="210"/>
      <c r="Z270" s="562"/>
      <c r="AB270" s="555"/>
      <c r="AD270" s="565"/>
    </row>
    <row r="271" spans="1:30" ht="16.149999999999999" customHeight="1" x14ac:dyDescent="0.25">
      <c r="A271" s="580" t="s">
        <v>658</v>
      </c>
      <c r="B271" s="834">
        <v>5</v>
      </c>
      <c r="C271" s="1171" t="str">
        <f>+LODO!N86</f>
        <v/>
      </c>
      <c r="D271" s="1171"/>
      <c r="E271" s="1171"/>
      <c r="F271" s="1171"/>
      <c r="G271" s="567" t="str">
        <f>+IF(C271="","",VLOOKUP(C271,LODO!$D$82:$H$102,3,FALSE))</f>
        <v/>
      </c>
      <c r="I271" s="1179" t="str">
        <f>+'Parte Diario'!$J$21</f>
        <v>DESARENADOR</v>
      </c>
      <c r="J271" s="1179"/>
      <c r="K271" s="591">
        <f>+IF(I271="","",SUMIF('Resumen-Ocultar'!$E$13:$CF$13,L$260,'Resumen-Ocultar'!E58:CF58))</f>
        <v>0</v>
      </c>
      <c r="L271" s="592">
        <f t="shared" si="33"/>
        <v>0</v>
      </c>
      <c r="M271" s="593">
        <f>+IF(I271="","",SUMIF('Resumen-Ocultar'!$E$13:$CF$13,L$260,'Resumen-Ocultar'!E17:CF17))</f>
        <v>0</v>
      </c>
      <c r="N271" s="594">
        <f>+IF(I271="","",SUMIF('Resumen-Ocultar'!$E$13:$CF$13,L$260,'Resumen-Ocultar'!E41:CF41))</f>
        <v>0</v>
      </c>
      <c r="O271" s="593">
        <f t="shared" si="34"/>
        <v>0</v>
      </c>
      <c r="P271" s="593">
        <f t="shared" si="35"/>
        <v>0</v>
      </c>
      <c r="Q271" s="593">
        <f t="shared" si="37"/>
        <v>0</v>
      </c>
      <c r="R271" s="594">
        <f>+IF(I271="","",SUMIF('Resumen-Ocultar'!$E$13:$CF$13,L$260,'Resumen-Ocultar'!E29:CF29))</f>
        <v>0</v>
      </c>
      <c r="S271" s="595">
        <f t="shared" si="36"/>
        <v>0</v>
      </c>
      <c r="V271" s="839" t="e">
        <f>+AVERAGEIFS(DESARENADOR!$E$43:$CF$43,'ZARANDA 1'!$E$6:$CF$6,$L$260,DESARENADOR!$E$43:$CF$43,"&gt;0")</f>
        <v>#DIV/0!</v>
      </c>
      <c r="W271" s="560"/>
      <c r="X271" s="561"/>
      <c r="Y271" s="210"/>
      <c r="Z271" s="562"/>
      <c r="AB271" s="555"/>
      <c r="AD271" s="565"/>
    </row>
    <row r="272" spans="1:30" ht="16.149999999999999" customHeight="1" x14ac:dyDescent="0.25">
      <c r="A272" s="580" t="s">
        <v>658</v>
      </c>
      <c r="B272" s="834">
        <v>6</v>
      </c>
      <c r="C272" s="1171" t="str">
        <f>+LODO!N87</f>
        <v/>
      </c>
      <c r="D272" s="1171"/>
      <c r="E272" s="1171"/>
      <c r="F272" s="1171"/>
      <c r="G272" s="567" t="str">
        <f>+IF(C272="","",VLOOKUP(C272,LODO!$D$82:$H$102,3,FALSE))</f>
        <v/>
      </c>
      <c r="I272" s="1179" t="str">
        <f>+'Parte Diario'!$J$22</f>
        <v>DESILTER</v>
      </c>
      <c r="J272" s="1179"/>
      <c r="K272" s="591">
        <f>+IF(I272="","",SUMIF('Resumen-Ocultar'!$E$13:$CF$13,L$260,'Resumen-Ocultar'!E59:CF59))</f>
        <v>0</v>
      </c>
      <c r="L272" s="592">
        <f t="shared" si="33"/>
        <v>0</v>
      </c>
      <c r="M272" s="593">
        <f>+IF(I272="","",SUMIF('Resumen-Ocultar'!$E$13:$CF$13,L$260,'Resumen-Ocultar'!E18:CF18))</f>
        <v>0</v>
      </c>
      <c r="N272" s="594">
        <f>+IF(I272="","",SUMIF('Resumen-Ocultar'!$E$13:$CF$13,L$260,'Resumen-Ocultar'!E42:CF42))</f>
        <v>0</v>
      </c>
      <c r="O272" s="593">
        <f t="shared" si="34"/>
        <v>0</v>
      </c>
      <c r="P272" s="593">
        <f t="shared" si="35"/>
        <v>0</v>
      </c>
      <c r="Q272" s="593">
        <f t="shared" si="37"/>
        <v>0</v>
      </c>
      <c r="R272" s="594">
        <f>+IF(I272="","",SUMIF('Resumen-Ocultar'!$E$13:$CF$13,L$260,'Resumen-Ocultar'!E30:CF30))</f>
        <v>0</v>
      </c>
      <c r="S272" s="595">
        <f t="shared" si="36"/>
        <v>0</v>
      </c>
      <c r="V272" s="839" t="e">
        <f>+AVERAGEIFS(DESILTER!$E$43:$CF$43,'ZARANDA 1'!$E$6:$CF$6,$L$260,DESILTER!$E$43:$CF$43,"&gt;0")</f>
        <v>#DIV/0!</v>
      </c>
      <c r="W272" s="560"/>
      <c r="X272" s="561"/>
      <c r="Y272" s="210"/>
      <c r="Z272" s="562"/>
      <c r="AD272" s="565"/>
    </row>
    <row r="273" spans="1:30" ht="16.149999999999999" customHeight="1" x14ac:dyDescent="0.25">
      <c r="A273" s="580" t="s">
        <v>658</v>
      </c>
      <c r="B273" s="834">
        <v>7</v>
      </c>
      <c r="C273" s="1171" t="str">
        <f>+LODO!N88</f>
        <v/>
      </c>
      <c r="D273" s="1171"/>
      <c r="E273" s="1171"/>
      <c r="F273" s="1171"/>
      <c r="G273" s="567" t="str">
        <f>+IF(C273="","",VLOOKUP(C273,LODO!$D$82:$H$102,3,FALSE))</f>
        <v/>
      </c>
      <c r="I273" s="1179" t="str">
        <f>+'Parte Diario'!$J$24</f>
        <v>SECADORA 1</v>
      </c>
      <c r="J273" s="1179"/>
      <c r="K273" s="591">
        <f>+IF(I273="","",SUMIF('Resumen-Ocultar'!$E$13:$CF$13,L$260,'Resumen-Ocultar'!E60:CF60))</f>
        <v>0</v>
      </c>
      <c r="L273" s="592">
        <f t="shared" si="33"/>
        <v>0</v>
      </c>
      <c r="M273" s="593">
        <f>+IF(I273="","",SUMIF('Resumen-Ocultar'!$E$13:$CF$13,L$260,'Resumen-Ocultar'!E19:CF19))</f>
        <v>0</v>
      </c>
      <c r="N273" s="594">
        <f>+IF(I273="","",SUMIF('Resumen-Ocultar'!$E$13:$CF$13,L$260,'Resumen-Ocultar'!E43:CF43))</f>
        <v>0</v>
      </c>
      <c r="O273" s="593">
        <f t="shared" si="34"/>
        <v>0</v>
      </c>
      <c r="P273" s="593">
        <f t="shared" si="35"/>
        <v>0</v>
      </c>
      <c r="Q273" s="593">
        <f t="shared" si="37"/>
        <v>0</v>
      </c>
      <c r="R273" s="594">
        <f>+IF(I273="","",SUMIF('Resumen-Ocultar'!$E$13:$CF$13,L$260,'Resumen-Ocultar'!E31:CF31))</f>
        <v>0</v>
      </c>
      <c r="S273" s="595">
        <f t="shared" si="36"/>
        <v>0</v>
      </c>
      <c r="V273" s="839" t="e">
        <f>+AVERAGEIFS('SECADORA 1'!$E$45:$CF$45,'ZARANDA 1'!$E$6:$CF$6,$L$260,'SECADORA 1'!$E$45:$CF$45,"&gt;0")</f>
        <v>#DIV/0!</v>
      </c>
      <c r="W273" s="560"/>
      <c r="X273" s="561"/>
      <c r="Y273" s="210"/>
      <c r="Z273" s="562"/>
      <c r="AD273" s="565"/>
    </row>
    <row r="274" spans="1:30" ht="16.149999999999999" customHeight="1" x14ac:dyDescent="0.25">
      <c r="A274" s="580" t="s">
        <v>658</v>
      </c>
      <c r="B274" s="834">
        <v>8</v>
      </c>
      <c r="C274" s="1171" t="str">
        <f>+LODO!N89</f>
        <v/>
      </c>
      <c r="D274" s="1171"/>
      <c r="E274" s="1171"/>
      <c r="F274" s="1171"/>
      <c r="G274" s="567" t="str">
        <f>+IF(C274="","",VLOOKUP(C274,LODO!$D$82:$H$102,3,FALSE))</f>
        <v/>
      </c>
      <c r="I274" s="1179" t="str">
        <f>+'Parte Diario'!$J$25</f>
        <v/>
      </c>
      <c r="J274" s="1179"/>
      <c r="K274" s="591" t="str">
        <f>+IF(I274="","",SUMIF('Resumen-Ocultar'!$E$13:$CF$13,L$260,'Resumen-Ocultar'!E61:CF61))</f>
        <v/>
      </c>
      <c r="L274" s="592" t="str">
        <f t="shared" si="33"/>
        <v/>
      </c>
      <c r="M274" s="593" t="str">
        <f>+IF(I274="","",SUMIF('Resumen-Ocultar'!$E$13:$CF$13,L$260,'Resumen-Ocultar'!E20:CF20))</f>
        <v/>
      </c>
      <c r="N274" s="594" t="str">
        <f>+IF(I274="","",SUMIF('Resumen-Ocultar'!$E$13:$CF$13,L$260,'Resumen-Ocultar'!E44:CF44))</f>
        <v/>
      </c>
      <c r="O274" s="593" t="str">
        <f t="shared" si="34"/>
        <v/>
      </c>
      <c r="P274" s="593" t="str">
        <f t="shared" si="35"/>
        <v/>
      </c>
      <c r="Q274" s="593" t="str">
        <f t="shared" si="37"/>
        <v/>
      </c>
      <c r="R274" s="594" t="str">
        <f>+IF(I274="","",SUMIF('Resumen-Ocultar'!$E$13:$CF$13,L$260,'Resumen-Ocultar'!E32:CF32))</f>
        <v/>
      </c>
      <c r="S274" s="595" t="str">
        <f t="shared" si="36"/>
        <v/>
      </c>
      <c r="V274" s="839" t="e">
        <f>+AVERAGEIFS('SECADORA 2'!$E$45:$CF$45,'ZARANDA 1'!$E$6:$CF$6,$L$260,'SECADORA 2'!$E$45:$CF$45,"&gt;0")</f>
        <v>#DIV/0!</v>
      </c>
      <c r="W274" s="560"/>
      <c r="X274" s="561"/>
      <c r="Y274" s="210"/>
      <c r="Z274" s="562"/>
      <c r="AD274" s="565"/>
    </row>
    <row r="275" spans="1:30" ht="16.149999999999999" customHeight="1" x14ac:dyDescent="0.25">
      <c r="A275" s="580" t="s">
        <v>658</v>
      </c>
      <c r="B275" s="834">
        <v>9</v>
      </c>
      <c r="C275" s="1171" t="str">
        <f>+LODO!N90</f>
        <v/>
      </c>
      <c r="D275" s="1171"/>
      <c r="E275" s="1171"/>
      <c r="F275" s="1171"/>
      <c r="G275" s="567" t="str">
        <f>+IF(C275="","",VLOOKUP(C275,LODO!$D$82:$H$102,3,FALSE))</f>
        <v/>
      </c>
      <c r="I275" s="1179" t="str">
        <f>+'Parte Diario'!$J$26</f>
        <v/>
      </c>
      <c r="J275" s="1179"/>
      <c r="K275" s="591" t="str">
        <f>+IF(I275="","",SUMIF('Resumen-Ocultar'!$E$13:$CF$13,L$260,'Resumen-Ocultar'!E62:CF62))</f>
        <v/>
      </c>
      <c r="L275" s="592" t="str">
        <f t="shared" si="33"/>
        <v/>
      </c>
      <c r="M275" s="593" t="str">
        <f>+IF(I275="","",SUMIF('Resumen-Ocultar'!$E$13:$CF$13,L$260,'Resumen-Ocultar'!E21:CF21))</f>
        <v/>
      </c>
      <c r="N275" s="594" t="str">
        <f>+IF(I275="","",SUMIF('Resumen-Ocultar'!$E$13:$CF$13,L$260,'Resumen-Ocultar'!E45:CF45))</f>
        <v/>
      </c>
      <c r="O275" s="593" t="str">
        <f t="shared" si="34"/>
        <v/>
      </c>
      <c r="P275" s="593" t="str">
        <f t="shared" si="35"/>
        <v/>
      </c>
      <c r="Q275" s="593" t="str">
        <f t="shared" si="37"/>
        <v/>
      </c>
      <c r="R275" s="594" t="str">
        <f>+IF(I275="","",SUMIF('Resumen-Ocultar'!$E$13:$CF$13,L$260,'Resumen-Ocultar'!E33:CF33))</f>
        <v/>
      </c>
      <c r="S275" s="595" t="str">
        <f t="shared" si="36"/>
        <v/>
      </c>
      <c r="V275" s="839" t="e">
        <f>+AVERAGEIFS('SECADORA 3'!$E$45:$CF$45,'ZARANDA 1'!$E$6:$CF$6,$L$260,'SECADORA 3'!$E$45:$CF$45,"&gt;0")</f>
        <v>#DIV/0!</v>
      </c>
      <c r="W275" s="560"/>
      <c r="X275" s="561"/>
      <c r="Y275" s="210"/>
      <c r="Z275" s="562"/>
      <c r="AD275" s="565"/>
    </row>
    <row r="276" spans="1:30" ht="16.149999999999999" customHeight="1" x14ac:dyDescent="0.25">
      <c r="A276" s="580" t="s">
        <v>658</v>
      </c>
      <c r="B276" s="834">
        <v>10</v>
      </c>
      <c r="C276" s="1171" t="str">
        <f>+LODO!N91</f>
        <v/>
      </c>
      <c r="D276" s="1171"/>
      <c r="E276" s="1171"/>
      <c r="F276" s="1171"/>
      <c r="G276" s="567" t="str">
        <f>+IF(C276="","",VLOOKUP(C276,LODO!$D$82:$H$102,3,FALSE))</f>
        <v/>
      </c>
      <c r="I276" s="1179" t="str">
        <f>+'Parte Diario'!$J$28</f>
        <v>DECANTER 1</v>
      </c>
      <c r="J276" s="1179"/>
      <c r="K276" s="591">
        <f>+IF(I276="","",SUMIF('Resumen-Ocultar'!$E$13:$CF$13,L$260,'Resumen-Ocultar'!E63:CF63))</f>
        <v>0</v>
      </c>
      <c r="L276" s="592">
        <f t="shared" si="33"/>
        <v>0</v>
      </c>
      <c r="M276" s="593">
        <f>+IF(I276="","",SUMIF('Resumen-Ocultar'!$E$13:$CF$13,L$260,'Resumen-Ocultar'!E22:CF22))</f>
        <v>0</v>
      </c>
      <c r="N276" s="594">
        <f>+IF(I276="","",SUMIF('Resumen-Ocultar'!$E$13:$CF$13,L$260,'Resumen-Ocultar'!E46:CF46))</f>
        <v>0</v>
      </c>
      <c r="O276" s="593">
        <f t="shared" si="34"/>
        <v>0</v>
      </c>
      <c r="P276" s="593">
        <f t="shared" si="35"/>
        <v>0</v>
      </c>
      <c r="Q276" s="593">
        <f t="shared" si="37"/>
        <v>0</v>
      </c>
      <c r="R276" s="594">
        <f>+IF(I276="","",SUMIF('Resumen-Ocultar'!$E$13:$CF$13,L$260,'Resumen-Ocultar'!E34:CF34))</f>
        <v>0</v>
      </c>
      <c r="S276" s="595">
        <f t="shared" si="36"/>
        <v>0</v>
      </c>
      <c r="V276" s="839" t="e">
        <f>+AVERAGEIFS('DECANTER 1'!$E$59:$CF$59,'ZARANDA 1'!$E$6:$CF$6,$L$260,'DECANTER 1'!$E$59:$CF$59,"&gt;0")</f>
        <v>#DIV/0!</v>
      </c>
      <c r="W276" s="560"/>
      <c r="X276" s="561"/>
      <c r="Y276" s="210"/>
      <c r="Z276" s="562"/>
      <c r="AD276" s="565"/>
    </row>
    <row r="277" spans="1:30" ht="16.149999999999999" customHeight="1" x14ac:dyDescent="0.25">
      <c r="A277" s="580" t="s">
        <v>658</v>
      </c>
      <c r="B277" s="834">
        <v>11</v>
      </c>
      <c r="C277" s="1171" t="str">
        <f>+LODO!N92</f>
        <v/>
      </c>
      <c r="D277" s="1171"/>
      <c r="E277" s="1171"/>
      <c r="F277" s="1171"/>
      <c r="G277" s="567" t="str">
        <f>+IF(C277="","",VLOOKUP(C277,LODO!$D$82:$H$102,3,FALSE))</f>
        <v/>
      </c>
      <c r="I277" s="1179" t="str">
        <f>+'Parte Diario'!$J$29</f>
        <v>DECANTER 2</v>
      </c>
      <c r="J277" s="1179"/>
      <c r="K277" s="591">
        <f>+IF(I277="","",SUMIF('Resumen-Ocultar'!$E$13:$CF$13,L$260,'Resumen-Ocultar'!E64:CF64))</f>
        <v>0</v>
      </c>
      <c r="L277" s="592">
        <f t="shared" si="33"/>
        <v>0</v>
      </c>
      <c r="M277" s="593">
        <f>+IF(I277="","",SUMIF('Resumen-Ocultar'!$E$13:$CF$13,L$260,'Resumen-Ocultar'!E23:CF23))</f>
        <v>0</v>
      </c>
      <c r="N277" s="594">
        <f>+IF(I277="","",SUMIF('Resumen-Ocultar'!$E$13:$CF$13,L$260,'Resumen-Ocultar'!E47:CF47))</f>
        <v>0</v>
      </c>
      <c r="O277" s="593">
        <f t="shared" si="34"/>
        <v>0</v>
      </c>
      <c r="P277" s="593">
        <f t="shared" si="35"/>
        <v>0</v>
      </c>
      <c r="Q277" s="593">
        <f t="shared" si="37"/>
        <v>0</v>
      </c>
      <c r="R277" s="594">
        <f>+IF(I277="","",SUMIF('Resumen-Ocultar'!$E$13:$CF$13,L$260,'Resumen-Ocultar'!E35:CF35))</f>
        <v>0</v>
      </c>
      <c r="S277" s="595">
        <f t="shared" si="36"/>
        <v>0</v>
      </c>
      <c r="V277" s="839" t="e">
        <f>+AVERAGEIFS('DECANTER 2'!$E$59:$CF$59,'ZARANDA 1'!$E$6:$CF$6,$L$260,'DECANTER 2'!$E$59:$CF$59,"&gt;0")</f>
        <v>#DIV/0!</v>
      </c>
      <c r="W277" s="560"/>
      <c r="X277" s="561"/>
      <c r="Y277" s="210"/>
      <c r="Z277" s="562"/>
      <c r="AD277" s="565"/>
    </row>
    <row r="278" spans="1:30" ht="16.149999999999999" customHeight="1" x14ac:dyDescent="0.25">
      <c r="A278" s="580" t="s">
        <v>658</v>
      </c>
      <c r="B278" s="834">
        <v>12</v>
      </c>
      <c r="C278" s="1171" t="str">
        <f>+LODO!N93</f>
        <v/>
      </c>
      <c r="D278" s="1171"/>
      <c r="E278" s="1171"/>
      <c r="F278" s="1171"/>
      <c r="G278" s="567" t="str">
        <f>+IF(C278="","",VLOOKUP(C278,LODO!$D$82:$H$102,3,FALSE))</f>
        <v/>
      </c>
      <c r="I278" s="1180" t="str">
        <f>+'Parte Diario'!$J$30</f>
        <v>DECANTER 3</v>
      </c>
      <c r="J278" s="1180"/>
      <c r="K278" s="596">
        <f>+IF(I278="","",SUMIF('Resumen-Ocultar'!$E$13:$CF$13,L$260,'Resumen-Ocultar'!E65:CF65))</f>
        <v>0</v>
      </c>
      <c r="L278" s="597">
        <f t="shared" si="33"/>
        <v>0</v>
      </c>
      <c r="M278" s="598">
        <f>+IF(I278="","",SUMIF('Resumen-Ocultar'!$E$13:$CF$13,L$260,'Resumen-Ocultar'!E24:CF24))</f>
        <v>0</v>
      </c>
      <c r="N278" s="599">
        <f>+IF(I278="","",SUMIF('Resumen-Ocultar'!$E$13:$CF$13,L$260,'Resumen-Ocultar'!E48:CF48))</f>
        <v>0</v>
      </c>
      <c r="O278" s="598">
        <f t="shared" si="34"/>
        <v>0</v>
      </c>
      <c r="P278" s="598">
        <f t="shared" si="35"/>
        <v>0</v>
      </c>
      <c r="Q278" s="598">
        <f t="shared" si="37"/>
        <v>0</v>
      </c>
      <c r="R278" s="599">
        <f>+IF(I278="","",SUMIF('Resumen-Ocultar'!$E$13:$CF$13,L$260,'Resumen-Ocultar'!E36:CF36))</f>
        <v>0</v>
      </c>
      <c r="S278" s="600">
        <f t="shared" si="36"/>
        <v>0</v>
      </c>
      <c r="V278" s="839" t="e">
        <f>+AVERAGEIFS('DECANTER 3'!$E$59:$CF$59,'ZARANDA 1'!$E$6:$CF$6,$L$260,'DECANTER 3'!$E$59:$CF$59,"&gt;0")</f>
        <v>#DIV/0!</v>
      </c>
      <c r="W278" s="560"/>
      <c r="X278" s="561"/>
      <c r="Y278" s="210"/>
      <c r="Z278" s="562"/>
      <c r="AD278" s="565"/>
    </row>
    <row r="279" spans="1:30" ht="16.149999999999999" customHeight="1" x14ac:dyDescent="0.25">
      <c r="A279" s="580" t="s">
        <v>658</v>
      </c>
      <c r="B279" s="834">
        <v>13</v>
      </c>
      <c r="C279" s="1171" t="str">
        <f>+LODO!N94</f>
        <v/>
      </c>
      <c r="D279" s="1171"/>
      <c r="E279" s="1171"/>
      <c r="F279" s="1171"/>
      <c r="G279" s="567" t="str">
        <f>+IF(C279="","",VLOOKUP(C279,LODO!$D$82:$H$102,3,FALSE))</f>
        <v/>
      </c>
      <c r="I279" s="1181" t="s">
        <v>571</v>
      </c>
      <c r="J279" s="1182"/>
      <c r="K279" s="571">
        <f>+SUM(K268:K278)</f>
        <v>0</v>
      </c>
      <c r="L279" s="581"/>
      <c r="M279" s="571">
        <f t="shared" ref="M279:R279" si="38">+SUM(M268:M278)</f>
        <v>0</v>
      </c>
      <c r="N279" s="571">
        <f t="shared" si="38"/>
        <v>0</v>
      </c>
      <c r="O279" s="571">
        <f t="shared" si="38"/>
        <v>0</v>
      </c>
      <c r="P279" s="571">
        <f t="shared" si="38"/>
        <v>0</v>
      </c>
      <c r="Q279" s="571">
        <f t="shared" si="38"/>
        <v>0</v>
      </c>
      <c r="R279" s="571">
        <f t="shared" si="38"/>
        <v>0</v>
      </c>
      <c r="S279" s="571">
        <f>+IFERROR(AVERAGEIF(S268:S278,"&gt;0"),0)</f>
        <v>0</v>
      </c>
      <c r="Y279" s="210"/>
      <c r="Z279" s="562"/>
      <c r="AD279" s="565"/>
    </row>
    <row r="280" spans="1:30" ht="16.149999999999999" customHeight="1" x14ac:dyDescent="0.25">
      <c r="A280" s="580" t="s">
        <v>658</v>
      </c>
      <c r="B280" s="834">
        <v>14</v>
      </c>
      <c r="C280" s="1171" t="str">
        <f>+LODO!N95</f>
        <v/>
      </c>
      <c r="D280" s="1171"/>
      <c r="E280" s="1171"/>
      <c r="F280" s="1171"/>
      <c r="G280" s="567" t="str">
        <f>+IF(C280="","",VLOOKUP(C280,LODO!$D$82:$H$102,3,FALSE))</f>
        <v/>
      </c>
      <c r="Y280" s="210"/>
      <c r="Z280" s="562"/>
      <c r="AD280" s="565"/>
    </row>
    <row r="281" spans="1:30" ht="16.149999999999999" customHeight="1" x14ac:dyDescent="0.25">
      <c r="A281" s="580" t="s">
        <v>658</v>
      </c>
      <c r="B281" s="834">
        <v>15</v>
      </c>
      <c r="C281" s="1171" t="str">
        <f>+LODO!N96</f>
        <v/>
      </c>
      <c r="D281" s="1171"/>
      <c r="E281" s="1171"/>
      <c r="F281" s="1171"/>
      <c r="G281" s="567" t="str">
        <f>+IF(C281="","",VLOOKUP(C281,LODO!$D$82:$H$102,3,FALSE))</f>
        <v/>
      </c>
      <c r="Y281" s="210"/>
      <c r="Z281" s="562"/>
      <c r="AD281" s="565"/>
    </row>
    <row r="282" spans="1:30" ht="16.149999999999999" customHeight="1" x14ac:dyDescent="0.25">
      <c r="A282" s="580" t="s">
        <v>658</v>
      </c>
      <c r="B282" s="834">
        <v>16</v>
      </c>
      <c r="C282" s="1171" t="str">
        <f>+LODO!N97</f>
        <v/>
      </c>
      <c r="D282" s="1171"/>
      <c r="E282" s="1171"/>
      <c r="F282" s="1171"/>
      <c r="G282" s="567" t="str">
        <f>+IF(C282="","",VLOOKUP(C282,LODO!$D$82:$H$102,3,FALSE))</f>
        <v/>
      </c>
      <c r="Y282" s="210"/>
      <c r="Z282" s="562"/>
      <c r="AD282" s="565"/>
    </row>
    <row r="283" spans="1:30" ht="16.149999999999999" customHeight="1" x14ac:dyDescent="0.25">
      <c r="A283" s="580" t="s">
        <v>658</v>
      </c>
      <c r="B283" s="834">
        <v>17</v>
      </c>
      <c r="C283" s="1171" t="str">
        <f>+LODO!N98</f>
        <v/>
      </c>
      <c r="D283" s="1171"/>
      <c r="E283" s="1171"/>
      <c r="F283" s="1171"/>
      <c r="G283" s="567" t="str">
        <f>+IF(C283="","",VLOOKUP(C283,LODO!$D$82:$H$102,3,FALSE))</f>
        <v/>
      </c>
      <c r="Y283" s="210"/>
      <c r="Z283" s="562"/>
      <c r="AD283" s="565"/>
    </row>
    <row r="284" spans="1:30" ht="16.149999999999999" customHeight="1" x14ac:dyDescent="0.25">
      <c r="A284" s="580" t="s">
        <v>658</v>
      </c>
      <c r="B284" s="834">
        <v>18</v>
      </c>
      <c r="C284" s="1171" t="str">
        <f>+LODO!N99</f>
        <v/>
      </c>
      <c r="D284" s="1171"/>
      <c r="E284" s="1171"/>
      <c r="F284" s="1171"/>
      <c r="G284" s="567" t="str">
        <f>+IF(C284="","",VLOOKUP(C284,LODO!$D$82:$H$102,3,FALSE))</f>
        <v/>
      </c>
      <c r="Y284" s="210"/>
      <c r="Z284" s="562"/>
      <c r="AD284" s="565"/>
    </row>
    <row r="285" spans="1:30" ht="16.149999999999999" customHeight="1" x14ac:dyDescent="0.25">
      <c r="A285" s="580" t="s">
        <v>658</v>
      </c>
      <c r="B285" s="834">
        <v>19</v>
      </c>
      <c r="C285" s="1171" t="str">
        <f>+LODO!N100</f>
        <v/>
      </c>
      <c r="D285" s="1171"/>
      <c r="E285" s="1171"/>
      <c r="F285" s="1171"/>
      <c r="G285" s="567" t="str">
        <f>+IF(C285="","",VLOOKUP(C285,LODO!$D$82:$H$102,3,FALSE))</f>
        <v/>
      </c>
      <c r="Y285" s="210"/>
      <c r="Z285" s="562"/>
      <c r="AD285" s="565"/>
    </row>
    <row r="286" spans="1:30" ht="16.149999999999999" customHeight="1" x14ac:dyDescent="0.25">
      <c r="A286" s="580" t="s">
        <v>658</v>
      </c>
      <c r="B286" s="834">
        <v>20</v>
      </c>
      <c r="C286" s="1171" t="str">
        <f>+LODO!N101</f>
        <v/>
      </c>
      <c r="D286" s="1171"/>
      <c r="E286" s="1171"/>
      <c r="F286" s="1171"/>
      <c r="G286" s="567" t="str">
        <f>+IF(C286="","",VLOOKUP(C286,LODO!$D$82:$H$102,3,FALSE))</f>
        <v/>
      </c>
      <c r="Y286" s="210"/>
      <c r="Z286" s="562"/>
      <c r="AD286" s="565"/>
    </row>
    <row r="287" spans="1:30" ht="16.149999999999999" customHeight="1" x14ac:dyDescent="0.25">
      <c r="A287" s="580" t="s">
        <v>658</v>
      </c>
      <c r="B287" s="834">
        <v>21</v>
      </c>
      <c r="C287" s="1171" t="str">
        <f>+LODO!N102</f>
        <v/>
      </c>
      <c r="D287" s="1171"/>
      <c r="E287" s="1171"/>
      <c r="F287" s="1171"/>
      <c r="G287" s="567" t="str">
        <f>+IF(C287="","",VLOOKUP(C287,LODO!$D$82:$H$102,3,FALSE))</f>
        <v/>
      </c>
      <c r="Y287" s="210"/>
      <c r="Z287" s="562"/>
      <c r="AD287" s="565"/>
    </row>
    <row r="288" spans="1:30" ht="16.149999999999999" customHeight="1" x14ac:dyDescent="0.3">
      <c r="A288" s="580" t="s">
        <v>658</v>
      </c>
      <c r="V288" s="135"/>
      <c r="Z288" s="390"/>
    </row>
    <row r="289" spans="1:39" ht="16.149999999999999" customHeight="1" x14ac:dyDescent="0.3">
      <c r="A289" s="580" t="s">
        <v>658</v>
      </c>
      <c r="V289" s="135"/>
      <c r="Z289" s="210"/>
    </row>
    <row r="290" spans="1:39" ht="16.149999999999999" customHeight="1" x14ac:dyDescent="0.3">
      <c r="A290" s="580" t="s">
        <v>658</v>
      </c>
      <c r="V290" s="135"/>
      <c r="Z290" s="210"/>
    </row>
    <row r="291" spans="1:39" ht="16.149999999999999" customHeight="1" x14ac:dyDescent="0.3">
      <c r="A291" s="580" t="s">
        <v>658</v>
      </c>
      <c r="V291" s="135"/>
      <c r="Z291" s="210"/>
    </row>
    <row r="292" spans="1:39" ht="16.149999999999999" customHeight="1" x14ac:dyDescent="0.3">
      <c r="A292" s="580" t="s">
        <v>658</v>
      </c>
      <c r="V292" s="135"/>
      <c r="Z292" s="210"/>
    </row>
    <row r="293" spans="1:39" ht="16.149999999999999" customHeight="1" thickBot="1" x14ac:dyDescent="0.35">
      <c r="A293" s="580" t="s">
        <v>658</v>
      </c>
      <c r="C293" s="1178" t="s">
        <v>642</v>
      </c>
      <c r="D293" s="1178"/>
      <c r="E293" s="1178"/>
      <c r="F293" s="1178"/>
      <c r="G293" s="1178"/>
      <c r="H293" s="1178"/>
      <c r="I293" s="1178"/>
      <c r="J293" s="1178"/>
      <c r="K293" s="1178"/>
      <c r="L293" s="1178"/>
      <c r="M293" s="1178"/>
      <c r="O293" s="1193" t="s">
        <v>652</v>
      </c>
      <c r="P293" s="1193"/>
      <c r="Q293" s="1193"/>
      <c r="R293" s="1193"/>
      <c r="S293" s="1193"/>
      <c r="V293" s="135"/>
      <c r="Z293" s="210"/>
    </row>
    <row r="294" spans="1:39" ht="16.149999999999999" customHeight="1" thickBot="1" x14ac:dyDescent="0.3">
      <c r="A294" s="580" t="s">
        <v>658</v>
      </c>
      <c r="C294" s="1176" t="s">
        <v>123</v>
      </c>
      <c r="D294" s="1176"/>
      <c r="E294" s="1190" t="str">
        <f>+CONCATENATE("DENSIDADES, ",PROGRAMA!D80)</f>
        <v xml:space="preserve">DENSIDADES, </v>
      </c>
      <c r="F294" s="1176"/>
      <c r="G294" s="1191"/>
      <c r="H294" s="1176" t="s">
        <v>651</v>
      </c>
      <c r="I294" s="1176"/>
      <c r="J294" s="1176"/>
      <c r="K294" s="1176"/>
      <c r="L294" s="1186" t="s">
        <v>673</v>
      </c>
      <c r="M294" s="1187"/>
      <c r="O294" s="1185" t="str">
        <f>+C296</f>
        <v>ZARANDA 1</v>
      </c>
      <c r="P294" s="1185"/>
      <c r="Q294" s="1183">
        <f>+AK297</f>
        <v>0</v>
      </c>
      <c r="R294" s="1183"/>
      <c r="S294" s="1183"/>
      <c r="V294" s="541"/>
      <c r="W294" s="541"/>
      <c r="X294" s="541"/>
      <c r="Y294" s="541"/>
      <c r="Z294" s="541"/>
      <c r="AA294" s="541"/>
      <c r="AB294" s="541"/>
      <c r="AC294" s="541"/>
      <c r="AD294" s="541"/>
      <c r="AE294" s="541"/>
    </row>
    <row r="295" spans="1:39" ht="16.149999999999999" customHeight="1" thickBot="1" x14ac:dyDescent="0.3">
      <c r="A295" s="580" t="s">
        <v>658</v>
      </c>
      <c r="C295" s="1192"/>
      <c r="D295" s="1192"/>
      <c r="E295" s="582" t="s">
        <v>643</v>
      </c>
      <c r="F295" s="879" t="s">
        <v>644</v>
      </c>
      <c r="G295" s="583" t="s">
        <v>645</v>
      </c>
      <c r="H295" s="879" t="s">
        <v>646</v>
      </c>
      <c r="I295" s="879" t="s">
        <v>372</v>
      </c>
      <c r="J295" s="879" t="s">
        <v>165</v>
      </c>
      <c r="K295" s="879" t="s">
        <v>647</v>
      </c>
      <c r="L295" s="1188"/>
      <c r="M295" s="1189"/>
      <c r="O295" s="1184" t="str">
        <f>+C297</f>
        <v>ZARANDA 2</v>
      </c>
      <c r="P295" s="1184"/>
      <c r="Q295" s="1183">
        <f t="shared" ref="Q295:Q304" si="39">+AK298</f>
        <v>0</v>
      </c>
      <c r="R295" s="1183"/>
      <c r="S295" s="1183"/>
      <c r="V295" s="838" t="s">
        <v>123</v>
      </c>
      <c r="W295" s="838"/>
      <c r="X295" s="838" t="str">
        <f>+CONCATENATE("DENSIDADES, ",PROGRAMA!D81)</f>
        <v xml:space="preserve">DENSIDADES, </v>
      </c>
      <c r="Y295" s="838"/>
      <c r="Z295" s="838"/>
      <c r="AA295" s="838" t="s">
        <v>651</v>
      </c>
      <c r="AB295" s="838"/>
      <c r="AC295" s="838"/>
      <c r="AD295" s="838"/>
      <c r="AE295" s="838" t="s">
        <v>28</v>
      </c>
      <c r="AF295" s="835"/>
      <c r="AG295" s="835"/>
      <c r="AH295" s="835"/>
      <c r="AI295" s="835"/>
      <c r="AJ295" s="835"/>
      <c r="AK295" s="845" t="s">
        <v>28</v>
      </c>
      <c r="AL295" s="845" t="s">
        <v>649</v>
      </c>
      <c r="AM295" s="845" t="s">
        <v>675</v>
      </c>
    </row>
    <row r="296" spans="1:39" ht="16.149999999999999" customHeight="1" thickBot="1" x14ac:dyDescent="0.3">
      <c r="A296" s="580" t="s">
        <v>658</v>
      </c>
      <c r="C296" s="1195" t="str">
        <f t="shared" ref="C296:C306" si="40">+I268</f>
        <v>ZARANDA 1</v>
      </c>
      <c r="D296" s="1195"/>
      <c r="E296" s="627">
        <f>+IFERROR(X297,0)</f>
        <v>0</v>
      </c>
      <c r="F296" s="628">
        <f t="shared" ref="F296:F306" si="41">+IFERROR(Y297,0)</f>
        <v>0</v>
      </c>
      <c r="G296" s="629">
        <f t="shared" ref="G296:G306" si="42">+IFERROR(Z297,0)</f>
        <v>0</v>
      </c>
      <c r="H296" s="630">
        <f>+IF($C296="","",IFERROR(AA297/$AJ297*100,0))</f>
        <v>0</v>
      </c>
      <c r="I296" s="630">
        <f t="shared" ref="I296:I306" si="43">+IF($C296="","",IFERROR(AB297/$AJ297*100,0))</f>
        <v>0</v>
      </c>
      <c r="J296" s="630">
        <f t="shared" ref="J296:J306" si="44">+IF($C296="","",IFERROR(AC297/$AJ297*100,0))</f>
        <v>0</v>
      </c>
      <c r="K296" s="616">
        <f t="shared" ref="K296:K306" si="45">+IF($C296="","",IFERROR(AD297/$AJ297*100,0))</f>
        <v>0</v>
      </c>
      <c r="L296" s="631" t="str">
        <f>+IF(C296="","","API")</f>
        <v>API</v>
      </c>
      <c r="M296" s="632">
        <f>+IF(C296="","",D24)</f>
        <v>0</v>
      </c>
      <c r="O296" s="1185" t="str">
        <f t="shared" ref="O296:O304" si="46">+C298</f>
        <v>ZARANDA 3</v>
      </c>
      <c r="P296" s="1185"/>
      <c r="Q296" s="1183">
        <f>+AK299</f>
        <v>0</v>
      </c>
      <c r="R296" s="1183"/>
      <c r="S296" s="1183"/>
      <c r="V296" s="838"/>
      <c r="W296" s="838"/>
      <c r="X296" s="845" t="s">
        <v>643</v>
      </c>
      <c r="Y296" s="845" t="s">
        <v>644</v>
      </c>
      <c r="Z296" s="845" t="s">
        <v>645</v>
      </c>
      <c r="AA296" s="845" t="s">
        <v>646</v>
      </c>
      <c r="AB296" s="845" t="s">
        <v>372</v>
      </c>
      <c r="AC296" s="845" t="s">
        <v>165</v>
      </c>
      <c r="AD296" s="845" t="s">
        <v>647</v>
      </c>
      <c r="AE296" s="845" t="s">
        <v>648</v>
      </c>
      <c r="AF296" s="845" t="s">
        <v>646</v>
      </c>
      <c r="AG296" s="845" t="s">
        <v>372</v>
      </c>
      <c r="AH296" s="845" t="s">
        <v>165</v>
      </c>
      <c r="AI296" s="845" t="s">
        <v>647</v>
      </c>
      <c r="AJ296" s="846" t="s">
        <v>571</v>
      </c>
      <c r="AK296" s="845" t="s">
        <v>648</v>
      </c>
      <c r="AL296" s="845" t="s">
        <v>650</v>
      </c>
      <c r="AM296" s="845" t="s">
        <v>30</v>
      </c>
    </row>
    <row r="297" spans="1:39" ht="16.149999999999999" customHeight="1" thickBot="1" x14ac:dyDescent="0.3">
      <c r="A297" s="580" t="s">
        <v>658</v>
      </c>
      <c r="C297" s="1194" t="str">
        <f t="shared" si="40"/>
        <v>ZARANDA 2</v>
      </c>
      <c r="D297" s="1194"/>
      <c r="E297" s="617">
        <f t="shared" ref="E297:E306" si="47">+IFERROR(X298,0)</f>
        <v>0</v>
      </c>
      <c r="F297" s="618">
        <f t="shared" si="41"/>
        <v>0</v>
      </c>
      <c r="G297" s="619">
        <f t="shared" si="42"/>
        <v>0</v>
      </c>
      <c r="H297" s="620">
        <f t="shared" ref="H297:H306" si="48">+IF($C297="","",IFERROR(AA298/$AJ298*100,0))</f>
        <v>0</v>
      </c>
      <c r="I297" s="620">
        <f t="shared" si="43"/>
        <v>0</v>
      </c>
      <c r="J297" s="620">
        <f t="shared" si="44"/>
        <v>0</v>
      </c>
      <c r="K297" s="621">
        <f t="shared" si="45"/>
        <v>0</v>
      </c>
      <c r="L297" s="622" t="str">
        <f>+IF(C297="","","API")</f>
        <v>API</v>
      </c>
      <c r="M297" s="623">
        <f>+IF(C297="","",D25)</f>
        <v>0</v>
      </c>
      <c r="O297" s="1184" t="str">
        <f t="shared" si="46"/>
        <v>DESARENADOR</v>
      </c>
      <c r="P297" s="1184"/>
      <c r="Q297" s="1183">
        <f t="shared" si="39"/>
        <v>0</v>
      </c>
      <c r="R297" s="1183"/>
      <c r="S297" s="1183"/>
      <c r="V297" s="847" t="str">
        <f t="shared" ref="V297:V307" si="49">+I268</f>
        <v>ZARANDA 1</v>
      </c>
      <c r="W297" s="847"/>
      <c r="X297" s="840" t="e">
        <f>+IF(V297="","",AVERAGEIFS('ZARANDA 1'!$E$20:$CF$20,'ZARANDA 1'!$E$6:$CF$6,$L$260,'ZARANDA 1'!$E$20:$CF$20,"&gt;0"))</f>
        <v>#DIV/0!</v>
      </c>
      <c r="Y297" s="837" t="e">
        <f>+IF(V297="","",AVERAGEIFS('ZARANDA 1'!$E$21:$CF$21,'ZARANDA 1'!$E$6:$CF$6,$L$260,'ZARANDA 1'!$E$21:$CF$21,"&gt;0"))</f>
        <v>#DIV/0!</v>
      </c>
      <c r="Z297" s="840" t="e">
        <f>+IF(V297="","",AVERAGEIFS('ZARANDA 1'!$E$22:$CF$22,'ZARANDA 1'!$E$6:$CF$6,$L$260,'ZARANDA 1'!$E$22:$CF$22,"&gt;0"))</f>
        <v>#DIV/0!</v>
      </c>
      <c r="AA297" s="840" t="e">
        <f>+IF(V297="","",AVERAGEIFS('ZARANDA 1'!$E$33:$CF$33,'ZARANDA 1'!$E$6:$CF$6,$L$260,'ZARANDA 1'!$E$33:$CF$33,"&gt;0"))</f>
        <v>#DIV/0!</v>
      </c>
      <c r="AB297" s="837" t="e">
        <f>+IF(V297="","",AVERAGEIFS('ZARANDA 1'!$E$34:$CF$34,'ZARANDA 1'!$E$6:$CF$6,$L$260,'ZARANDA 1'!$E$34:$CF$34,"&gt;0"))</f>
        <v>#DIV/0!</v>
      </c>
      <c r="AC297" s="837" t="e">
        <f>+IF(V297="","",AVERAGEIFS('ZARANDA 1'!$E$28:$CF$28,'ZARANDA 1'!$E$6:$CF$6,$L$260,'ZARANDA 1'!$E$28:$CF$28,"&gt;0"))</f>
        <v>#DIV/0!</v>
      </c>
      <c r="AD297" s="840" t="e">
        <f>+IF(V297="","",AVERAGEIFS('ZARANDA 1'!$E$25:$CF$25,'ZARANDA 1'!$E$6:$CF$6,$L$260,'ZARANDA 1'!$E$25:$CF$25,"&gt;0"))</f>
        <v>#DIV/0!</v>
      </c>
      <c r="AE297" s="839" t="e">
        <f>+IF(V297="","",AVERAGEIFS('ZARANDA 1'!$E$32:$CF$32,'ZARANDA 1'!$E$6:$CF$6,$L$260,'ZARANDA 1'!$E$32:$CF$32,"&gt;0"))</f>
        <v>#DIV/0!</v>
      </c>
      <c r="AF297" s="837">
        <f>+IFERROR(AA297,0)</f>
        <v>0</v>
      </c>
      <c r="AG297" s="837">
        <f>+IFERROR(AB297,0)</f>
        <v>0</v>
      </c>
      <c r="AH297" s="837">
        <f t="shared" ref="AH297:AH307" si="50">+IFERROR(AC297,0)</f>
        <v>0</v>
      </c>
      <c r="AI297" s="837">
        <f t="shared" ref="AI297:AI307" si="51">+IFERROR(AD297,0)</f>
        <v>0</v>
      </c>
      <c r="AJ297" s="837">
        <f>+SUM(AF297:AI297)</f>
        <v>0</v>
      </c>
      <c r="AK297" s="848">
        <f t="shared" ref="AK297:AK307" si="52">+IFERROR(AE297,0)</f>
        <v>0</v>
      </c>
      <c r="AL297" s="849">
        <f t="shared" ref="AL297:AL307" si="53">+IF(C296="","",SUM(J296:K296))</f>
        <v>0</v>
      </c>
      <c r="AM297" s="850">
        <f>+IFERROR(Q268/$Q$279,0)</f>
        <v>0</v>
      </c>
    </row>
    <row r="298" spans="1:39" ht="16.149999999999999" customHeight="1" thickBot="1" x14ac:dyDescent="0.3">
      <c r="A298" s="580" t="s">
        <v>658</v>
      </c>
      <c r="C298" s="1194" t="str">
        <f t="shared" si="40"/>
        <v>ZARANDA 3</v>
      </c>
      <c r="D298" s="1194"/>
      <c r="E298" s="617">
        <f t="shared" si="47"/>
        <v>0</v>
      </c>
      <c r="F298" s="618">
        <f t="shared" si="41"/>
        <v>0</v>
      </c>
      <c r="G298" s="619">
        <f t="shared" si="42"/>
        <v>0</v>
      </c>
      <c r="H298" s="620">
        <f t="shared" si="48"/>
        <v>0</v>
      </c>
      <c r="I298" s="620">
        <f t="shared" si="43"/>
        <v>0</v>
      </c>
      <c r="J298" s="620">
        <f t="shared" si="44"/>
        <v>0</v>
      </c>
      <c r="K298" s="621">
        <f t="shared" si="45"/>
        <v>0</v>
      </c>
      <c r="L298" s="622" t="str">
        <f>+IF(C298="","","API")</f>
        <v>API</v>
      </c>
      <c r="M298" s="623">
        <f>+IF(C298="","",D26)</f>
        <v>0</v>
      </c>
      <c r="O298" s="1185" t="str">
        <f t="shared" si="46"/>
        <v>DESILTER</v>
      </c>
      <c r="P298" s="1185"/>
      <c r="Q298" s="1183">
        <f t="shared" si="39"/>
        <v>0</v>
      </c>
      <c r="R298" s="1183"/>
      <c r="S298" s="1183"/>
      <c r="V298" s="847" t="str">
        <f t="shared" si="49"/>
        <v>ZARANDA 2</v>
      </c>
      <c r="W298" s="847"/>
      <c r="X298" s="840" t="e">
        <f>+IF(V298="","",AVERAGEIFS('ZARANDA 2'!$E$20:$CF$20,'ZARANDA 1'!$E$6:$CF$6,$L$260,'ZARANDA 2'!$E$20:$CF$20,"&gt;0"))</f>
        <v>#DIV/0!</v>
      </c>
      <c r="Y298" s="837" t="e">
        <f>+IF(V298="","",AVERAGEIFS('ZARANDA 2'!$E$21:$CF$21,'ZARANDA 1'!$E$6:$CF$6,$L$260,'ZARANDA 2'!$E$21:$CF$21,"&gt;0"))</f>
        <v>#DIV/0!</v>
      </c>
      <c r="Z298" s="840" t="e">
        <f>+IF(V298="","",AVERAGEIFS('ZARANDA 2'!$E$22:$CF$22,'ZARANDA 1'!$E$6:$CF$6,$L$260,'ZARANDA 2'!$E$22:$CF$22,"&gt;0"))</f>
        <v>#DIV/0!</v>
      </c>
      <c r="AA298" s="840" t="e">
        <f>+IF(V298="","",AVERAGEIFS('ZARANDA 2'!$E$33:$CF$33,'ZARANDA 1'!$E$6:$CF$6,$L$260,'ZARANDA 2'!$E$33:$CF$33,"&gt;0"))</f>
        <v>#DIV/0!</v>
      </c>
      <c r="AB298" s="837" t="e">
        <f>+IF(V298="","",AVERAGEIFS('ZARANDA 2'!$E$34:$CF$34,'ZARANDA 1'!$E$6:$CF$6,$L$260,'ZARANDA 2'!$E$34:$CF$34,"&gt;0"))</f>
        <v>#DIV/0!</v>
      </c>
      <c r="AC298" s="837" t="e">
        <f>+IF(V298="","",AVERAGEIFS('ZARANDA 2'!$E$28:$CF$28,'ZARANDA 1'!$E$6:$CF$6,$L$260,'ZARANDA 2'!$E$28:$CF$28,"&gt;0"))</f>
        <v>#DIV/0!</v>
      </c>
      <c r="AD298" s="840" t="e">
        <f>+IF(V298="","",AVERAGEIFS('ZARANDA 2'!$E$25:$CF$25,'ZARANDA 1'!$E$6:$CF$6,$L$260,'ZARANDA 2'!$E$25:$CF$25,"&gt;0"))</f>
        <v>#DIV/0!</v>
      </c>
      <c r="AE298" s="839" t="e">
        <f>+IF(V298="","",AVERAGEIFS('ZARANDA 2'!$E$32:$CF$32,'ZARANDA 1'!$E$6:$CF$6,$L$260,'ZARANDA 2'!$E$32:$CF$32,"&gt;0"))</f>
        <v>#DIV/0!</v>
      </c>
      <c r="AF298" s="837">
        <f>+IFERROR(AA298,0)</f>
        <v>0</v>
      </c>
      <c r="AG298" s="837">
        <f>+IFERROR(AB298,0)</f>
        <v>0</v>
      </c>
      <c r="AH298" s="837">
        <f t="shared" si="50"/>
        <v>0</v>
      </c>
      <c r="AI298" s="837">
        <f t="shared" si="51"/>
        <v>0</v>
      </c>
      <c r="AJ298" s="837">
        <f t="shared" ref="AJ298:AJ307" si="54">+SUM(AF298:AI298)</f>
        <v>0</v>
      </c>
      <c r="AK298" s="848">
        <f t="shared" si="52"/>
        <v>0</v>
      </c>
      <c r="AL298" s="849">
        <f t="shared" si="53"/>
        <v>0</v>
      </c>
      <c r="AM298" s="850">
        <f t="shared" ref="AM298:AM307" si="55">+IFERROR(Q269/$Q$279,0)</f>
        <v>0</v>
      </c>
    </row>
    <row r="299" spans="1:39" ht="16.149999999999999" customHeight="1" thickBot="1" x14ac:dyDescent="0.3">
      <c r="A299" s="580" t="s">
        <v>658</v>
      </c>
      <c r="C299" s="1194" t="str">
        <f t="shared" si="40"/>
        <v>DESARENADOR</v>
      </c>
      <c r="D299" s="1194"/>
      <c r="E299" s="617">
        <f t="shared" si="47"/>
        <v>0</v>
      </c>
      <c r="F299" s="618">
        <f t="shared" si="41"/>
        <v>0</v>
      </c>
      <c r="G299" s="619">
        <f t="shared" si="42"/>
        <v>0</v>
      </c>
      <c r="H299" s="620">
        <f t="shared" si="48"/>
        <v>0</v>
      </c>
      <c r="I299" s="620">
        <f t="shared" si="43"/>
        <v>0</v>
      </c>
      <c r="J299" s="620">
        <f t="shared" si="44"/>
        <v>0</v>
      </c>
      <c r="K299" s="621">
        <f t="shared" si="45"/>
        <v>0</v>
      </c>
      <c r="L299" s="622">
        <f>+IF(C299="","",Y313)</f>
        <v>0</v>
      </c>
      <c r="M299" s="623" t="str">
        <f>+IF(C299="","","kg/cm2")</f>
        <v>kg/cm2</v>
      </c>
      <c r="O299" s="1184" t="str">
        <f t="shared" si="46"/>
        <v>SECADORA 1</v>
      </c>
      <c r="P299" s="1184"/>
      <c r="Q299" s="1183">
        <f t="shared" si="39"/>
        <v>0</v>
      </c>
      <c r="R299" s="1183"/>
      <c r="S299" s="1183"/>
      <c r="V299" s="847" t="str">
        <f t="shared" si="49"/>
        <v>ZARANDA 3</v>
      </c>
      <c r="W299" s="847"/>
      <c r="X299" s="840" t="e">
        <f>+IF(V299="","",AVERAGEIFS('ZARANDA 3'!$E$20:$CF$20,'ZARANDA 1'!$E$6:$CF$6,$L$260,'ZARANDA 3'!$E$20:$CF$20,"&gt;0"))</f>
        <v>#DIV/0!</v>
      </c>
      <c r="Y299" s="837" t="e">
        <f>+IF(V299="","",AVERAGEIFS('ZARANDA 3'!$E$21:$CF$21,'ZARANDA 1'!$E$6:$CF$6,$L$260,'ZARANDA 3'!$E$21:$CF$21,"&gt;0"))</f>
        <v>#DIV/0!</v>
      </c>
      <c r="Z299" s="840" t="e">
        <f>+IF(V299="","",AVERAGEIFS('ZARANDA 3'!$E$22:$CF$22,'ZARANDA 1'!$E$6:$CF$6,$L$260,'ZARANDA 3'!$E$22:$CF$22,"&gt;0"))</f>
        <v>#DIV/0!</v>
      </c>
      <c r="AA299" s="840" t="e">
        <f>+IF(V299="","",AVERAGEIFS('ZARANDA 3'!$E$33:$CF$33,'ZARANDA 1'!$E$6:$CF$6,$L$260,'ZARANDA 3'!$E$33:$CF$33,"&gt;0"))</f>
        <v>#DIV/0!</v>
      </c>
      <c r="AB299" s="837" t="e">
        <f>+IF(V299="","",AVERAGEIFS('ZARANDA 3'!$E$34:$CF$34,'ZARANDA 1'!$E$6:$CF$6,$L$260,'ZARANDA 3'!$E$34:$CF$34,"&gt;0"))</f>
        <v>#DIV/0!</v>
      </c>
      <c r="AC299" s="837" t="e">
        <f>+IF(V299="","",AVERAGEIFS('ZARANDA 3'!$E$28:$CF$28,'ZARANDA 1'!$E$6:$CF$6,$L$260,'ZARANDA 3'!$E$28:$CF$28,"&gt;0"))</f>
        <v>#DIV/0!</v>
      </c>
      <c r="AD299" s="840" t="e">
        <f>+IF(V299="","",AVERAGEIFS('ZARANDA 3'!$E$25:$CF$25,'ZARANDA 1'!$E$6:$CF$6,$L$260,'ZARANDA 3'!$E$25:$CF$25,"&gt;0"))</f>
        <v>#DIV/0!</v>
      </c>
      <c r="AE299" s="839" t="e">
        <f>+IF(V299="","",AVERAGEIFS('ZARANDA 3'!$E$32:$CF$32,'ZARANDA 1'!$E$6:$CF$6,$L$260,'ZARANDA 3'!$E$32:$CF$32,"&gt;0"))</f>
        <v>#DIV/0!</v>
      </c>
      <c r="AF299" s="837">
        <f t="shared" ref="AF299:AF307" si="56">+IFERROR(AA299,0)</f>
        <v>0</v>
      </c>
      <c r="AG299" s="837">
        <f t="shared" ref="AG299:AG307" si="57">+IFERROR(AB299,0)</f>
        <v>0</v>
      </c>
      <c r="AH299" s="837">
        <f t="shared" si="50"/>
        <v>0</v>
      </c>
      <c r="AI299" s="837">
        <f t="shared" si="51"/>
        <v>0</v>
      </c>
      <c r="AJ299" s="837">
        <f t="shared" si="54"/>
        <v>0</v>
      </c>
      <c r="AK299" s="848">
        <f t="shared" si="52"/>
        <v>0</v>
      </c>
      <c r="AL299" s="849">
        <f t="shared" si="53"/>
        <v>0</v>
      </c>
      <c r="AM299" s="850">
        <f t="shared" si="55"/>
        <v>0</v>
      </c>
    </row>
    <row r="300" spans="1:39" ht="16.149999999999999" customHeight="1" thickBot="1" x14ac:dyDescent="0.3">
      <c r="A300" s="580" t="s">
        <v>658</v>
      </c>
      <c r="C300" s="1194" t="str">
        <f t="shared" si="40"/>
        <v>DESILTER</v>
      </c>
      <c r="D300" s="1194"/>
      <c r="E300" s="617">
        <f t="shared" si="47"/>
        <v>0</v>
      </c>
      <c r="F300" s="618">
        <f t="shared" si="41"/>
        <v>0</v>
      </c>
      <c r="G300" s="619">
        <f t="shared" si="42"/>
        <v>0</v>
      </c>
      <c r="H300" s="620">
        <f t="shared" si="48"/>
        <v>0</v>
      </c>
      <c r="I300" s="620">
        <f t="shared" si="43"/>
        <v>0</v>
      </c>
      <c r="J300" s="620">
        <f t="shared" si="44"/>
        <v>0</v>
      </c>
      <c r="K300" s="621">
        <f t="shared" si="45"/>
        <v>0</v>
      </c>
      <c r="L300" s="622">
        <f>+IF(C300="","",Y314)</f>
        <v>0</v>
      </c>
      <c r="M300" s="623" t="str">
        <f>+IF(C300="","","kg/cm2")</f>
        <v>kg/cm2</v>
      </c>
      <c r="O300" s="1185" t="str">
        <f t="shared" si="46"/>
        <v/>
      </c>
      <c r="P300" s="1185"/>
      <c r="Q300" s="1183" t="str">
        <f t="shared" si="39"/>
        <v/>
      </c>
      <c r="R300" s="1183"/>
      <c r="S300" s="1183"/>
      <c r="V300" s="847" t="str">
        <f t="shared" si="49"/>
        <v>DESARENADOR</v>
      </c>
      <c r="W300" s="847"/>
      <c r="X300" s="840" t="e">
        <f>+IF(V300="","",AVERAGEIFS(DESARENADOR!$E$20:$CF$20,'ZARANDA 1'!$E$6:$CF$6,$L$260,DESARENADOR!$E$20:$CF$20,"&gt;0"))</f>
        <v>#DIV/0!</v>
      </c>
      <c r="Y300" s="837" t="e">
        <f>+IF(V300="","",AVERAGEIFS(DESARENADOR!$E$21:$CF$21,'ZARANDA 1'!$E$6:$CF$6,$L$260,DESARENADOR!$E$21:$CF$21,"&gt;0"))</f>
        <v>#DIV/0!</v>
      </c>
      <c r="Z300" s="840" t="e">
        <f>+IF(V300="","",AVERAGEIFS(DESARENADOR!$E$22:$CF$22,'ZARANDA 1'!$E$6:$CF$6,$L$260,DESARENADOR!$E$22:$CF$22,"&gt;0"))</f>
        <v>#DIV/0!</v>
      </c>
      <c r="AA300" s="840" t="e">
        <f>+IF(V300="","",AVERAGEIFS(DESARENADOR!$E$33:$CF$33,'ZARANDA 1'!$E$6:$CF$6,$L$260,DESARENADOR!$E$33:$CF$33,"&gt;0"))</f>
        <v>#DIV/0!</v>
      </c>
      <c r="AB300" s="837" t="e">
        <f>+IF(V300="","",AVERAGEIFS(DESARENADOR!$E$34:$CF$34,'ZARANDA 1'!$E$6:$CF$6,$L$260,DESARENADOR!$E$34:$CF$34,"&gt;0"))</f>
        <v>#DIV/0!</v>
      </c>
      <c r="AC300" s="837" t="e">
        <f>+IF(V300="","",AVERAGEIFS(DESARENADOR!$E$28:$CF$28,'ZARANDA 1'!$E$6:$CF$6,$L$260,DESARENADOR!$E$28:$CF$28,"&gt;0"))</f>
        <v>#DIV/0!</v>
      </c>
      <c r="AD300" s="840" t="e">
        <f>+IF(V300="","",AVERAGEIFS(DESARENADOR!$E$25:$CF$25,'ZARANDA 1'!$E$6:$CF$6,$L$260,DESARENADOR!$E$25:$CF$25,"&gt;0"))</f>
        <v>#DIV/0!</v>
      </c>
      <c r="AE300" s="839" t="e">
        <f>+IF(V300="","",AVERAGEIFS(DESARENADOR!$E$32:$CF$32,'ZARANDA 1'!$E$6:$CF$6,$L$260,DESARENADOR!$E$32:$CF$32,"&gt;0"))</f>
        <v>#DIV/0!</v>
      </c>
      <c r="AF300" s="837">
        <f t="shared" si="56"/>
        <v>0</v>
      </c>
      <c r="AG300" s="837">
        <f t="shared" si="57"/>
        <v>0</v>
      </c>
      <c r="AH300" s="837">
        <f t="shared" si="50"/>
        <v>0</v>
      </c>
      <c r="AI300" s="837">
        <f t="shared" si="51"/>
        <v>0</v>
      </c>
      <c r="AJ300" s="837">
        <f t="shared" si="54"/>
        <v>0</v>
      </c>
      <c r="AK300" s="848">
        <f t="shared" si="52"/>
        <v>0</v>
      </c>
      <c r="AL300" s="849">
        <f t="shared" si="53"/>
        <v>0</v>
      </c>
      <c r="AM300" s="850">
        <f t="shared" si="55"/>
        <v>0</v>
      </c>
    </row>
    <row r="301" spans="1:39" ht="16.149999999999999" customHeight="1" thickBot="1" x14ac:dyDescent="0.3">
      <c r="A301" s="580" t="s">
        <v>658</v>
      </c>
      <c r="C301" s="1194" t="str">
        <f t="shared" si="40"/>
        <v>SECADORA 1</v>
      </c>
      <c r="D301" s="1194"/>
      <c r="E301" s="617">
        <f t="shared" si="47"/>
        <v>0</v>
      </c>
      <c r="F301" s="618">
        <f t="shared" si="41"/>
        <v>0</v>
      </c>
      <c r="G301" s="619">
        <f t="shared" si="42"/>
        <v>0</v>
      </c>
      <c r="H301" s="620">
        <f t="shared" si="48"/>
        <v>0</v>
      </c>
      <c r="I301" s="620">
        <f t="shared" si="43"/>
        <v>0</v>
      </c>
      <c r="J301" s="620">
        <f t="shared" si="44"/>
        <v>0</v>
      </c>
      <c r="K301" s="621">
        <f t="shared" si="45"/>
        <v>0</v>
      </c>
      <c r="L301" s="622" t="str">
        <f>+IF(C301="","","API")</f>
        <v>API</v>
      </c>
      <c r="M301" s="623">
        <f>+IF(C301="","",D27)</f>
        <v>0</v>
      </c>
      <c r="O301" s="1184" t="str">
        <f t="shared" si="46"/>
        <v/>
      </c>
      <c r="P301" s="1184"/>
      <c r="Q301" s="1183" t="str">
        <f t="shared" si="39"/>
        <v/>
      </c>
      <c r="R301" s="1183"/>
      <c r="S301" s="1183"/>
      <c r="V301" s="847" t="str">
        <f t="shared" si="49"/>
        <v>DESILTER</v>
      </c>
      <c r="W301" s="847"/>
      <c r="X301" s="840" t="e">
        <f>+IF(V301="","",AVERAGEIFS(DESILTER!$E$20:$CF$20,'ZARANDA 1'!$E$6:$CF$6,$L$260,DESILTER!$E$20:$CF$20,"&gt;0"))</f>
        <v>#DIV/0!</v>
      </c>
      <c r="Y301" s="837" t="e">
        <f>+IF(V301="","",AVERAGEIFS(DESILTER!$E$21:$CF$21,'ZARANDA 1'!$E$6:$CF$6,$L$260,DESILTER!$E$21:$CF$21,"&gt;0"))</f>
        <v>#DIV/0!</v>
      </c>
      <c r="Z301" s="840" t="e">
        <f>+IF(V301="","",AVERAGEIFS(DESILTER!$E$22:$CF$22,'ZARANDA 1'!$E$6:$CF$6,$L$260,DESILTER!$E$22:$CF$22,"&gt;0"))</f>
        <v>#DIV/0!</v>
      </c>
      <c r="AA301" s="840" t="e">
        <f>+IF(V301="","",AVERAGEIFS(DESILTER!$E$33:$CF$33,'ZARANDA 1'!$E$6:$CF$6,$L$260,DESILTER!$E$33:$CF$33,"&gt;0"))</f>
        <v>#DIV/0!</v>
      </c>
      <c r="AB301" s="837" t="e">
        <f>+IF(V301="","",AVERAGEIFS(DESILTER!$E$34:$CF$34,'ZARANDA 1'!$E$6:$CF$6,$L$260,DESILTER!$E$34:$CF$34,"&gt;0"))</f>
        <v>#DIV/0!</v>
      </c>
      <c r="AC301" s="837" t="e">
        <f>+IF(V301="","",AVERAGEIFS(DESILTER!$E$28:$CF$28,'ZARANDA 1'!$E$6:$CF$6,$L$260,DESILTER!$E$28:$CF$28,"&gt;0"))</f>
        <v>#DIV/0!</v>
      </c>
      <c r="AD301" s="840" t="e">
        <f>+IF(V301="","",AVERAGEIFS(DESILTER!$E$25:$CF$25,'ZARANDA 1'!$E$6:$CF$6,$L$260,DESILTER!$E$25:$CF$25,"&gt;0"))</f>
        <v>#DIV/0!</v>
      </c>
      <c r="AE301" s="839" t="e">
        <f>+IF(V301="","",AVERAGEIFS(DESILTER!$E$32:$CF$32,'ZARANDA 1'!$E$6:$CF$6,$L$260,DESILTER!$E$32:$CF$32,"&gt;0"))</f>
        <v>#DIV/0!</v>
      </c>
      <c r="AF301" s="837">
        <f t="shared" si="56"/>
        <v>0</v>
      </c>
      <c r="AG301" s="837">
        <f t="shared" si="57"/>
        <v>0</v>
      </c>
      <c r="AH301" s="837">
        <f t="shared" si="50"/>
        <v>0</v>
      </c>
      <c r="AI301" s="837">
        <f t="shared" si="51"/>
        <v>0</v>
      </c>
      <c r="AJ301" s="837">
        <f t="shared" si="54"/>
        <v>0</v>
      </c>
      <c r="AK301" s="848">
        <f t="shared" si="52"/>
        <v>0</v>
      </c>
      <c r="AL301" s="849">
        <f t="shared" si="53"/>
        <v>0</v>
      </c>
      <c r="AM301" s="850">
        <f t="shared" si="55"/>
        <v>0</v>
      </c>
    </row>
    <row r="302" spans="1:39" ht="16.149999999999999" customHeight="1" thickBot="1" x14ac:dyDescent="0.3">
      <c r="A302" s="580" t="s">
        <v>658</v>
      </c>
      <c r="C302" s="1194" t="str">
        <f t="shared" si="40"/>
        <v/>
      </c>
      <c r="D302" s="1194"/>
      <c r="E302" s="617" t="str">
        <f t="shared" si="47"/>
        <v/>
      </c>
      <c r="F302" s="618" t="str">
        <f t="shared" si="41"/>
        <v/>
      </c>
      <c r="G302" s="619" t="str">
        <f t="shared" si="42"/>
        <v/>
      </c>
      <c r="H302" s="620" t="str">
        <f t="shared" si="48"/>
        <v/>
      </c>
      <c r="I302" s="620" t="str">
        <f t="shared" si="43"/>
        <v/>
      </c>
      <c r="J302" s="620" t="str">
        <f t="shared" si="44"/>
        <v/>
      </c>
      <c r="K302" s="621" t="str">
        <f t="shared" si="45"/>
        <v/>
      </c>
      <c r="L302" s="622" t="str">
        <f>+IF(C302="","","API")</f>
        <v/>
      </c>
      <c r="M302" s="623" t="str">
        <f>+IF(C302="","",D28)</f>
        <v/>
      </c>
      <c r="O302" s="1185" t="str">
        <f t="shared" si="46"/>
        <v>DECANTER 1</v>
      </c>
      <c r="P302" s="1185"/>
      <c r="Q302" s="1183">
        <f t="shared" si="39"/>
        <v>0</v>
      </c>
      <c r="R302" s="1183"/>
      <c r="S302" s="1183"/>
      <c r="V302" s="847" t="str">
        <f t="shared" si="49"/>
        <v>SECADORA 1</v>
      </c>
      <c r="W302" s="847"/>
      <c r="X302" s="840" t="e">
        <f>+IF(V302="","",AVERAGEIFS('SECADORA 1'!$E$22:$CF$22,'ZARANDA 1'!$E$6:$CF$6,$L$260,'SECADORA 1'!$E$22:$CF$22,"&gt;0"))</f>
        <v>#DIV/0!</v>
      </c>
      <c r="Y302" s="837" t="e">
        <f>+IF(V302="","",AVERAGEIFS('SECADORA 1'!$E$23:$CF$23,'ZARANDA 1'!$E$6:$CF$6,$L$260,'SECADORA 1'!$E$23:$CF$23,"&gt;0"))</f>
        <v>#DIV/0!</v>
      </c>
      <c r="Z302" s="840" t="e">
        <f>+IF(V302="","",AVERAGEIFS('SECADORA 1'!$E$24:$CF$24,'ZARANDA 1'!$E$6:$CF$6,$L$260,'SECADORA 1'!$E$24:$CF$24,"&gt;0"))</f>
        <v>#DIV/0!</v>
      </c>
      <c r="AA302" s="840" t="e">
        <f>+IF(V302="","",AVERAGEIFS('SECADORA 1'!$E$35:$CF$35,'ZARANDA 1'!$E$6:$CF$6,$L$260,'SECADORA 1'!$E$35:$CF$35,"&gt;0"))</f>
        <v>#DIV/0!</v>
      </c>
      <c r="AB302" s="837" t="e">
        <f>+IF(V302="","",AVERAGEIFS('SECADORA 1'!$E$36:$CF$36,'ZARANDA 1'!$E$6:$CF$6,$L$260,'SECADORA 1'!$E$36:$CF$36,"&gt;0"))</f>
        <v>#DIV/0!</v>
      </c>
      <c r="AC302" s="837" t="e">
        <f>+IF(V302="","",AVERAGEIFS('SECADORA 1'!$E$30:$CF$30,'ZARANDA 1'!$E$6:$CF$6,$L$260,'SECADORA 1'!$E$30:$CF$30,"&gt;0"))</f>
        <v>#DIV/0!</v>
      </c>
      <c r="AD302" s="840" t="e">
        <f>+IF(V302="","",AVERAGEIFS('SECADORA 1'!$E$27:$CF$27,'ZARANDA 1'!$E$6:$CF$6,$L$260,'SECADORA 1'!$E$27:$CF$27,"&gt;0"))</f>
        <v>#DIV/0!</v>
      </c>
      <c r="AE302" s="839" t="e">
        <f>+IF(V302="","",AVERAGEIFS('SECADORA 1'!$E$34:$CF$34,'ZARANDA 1'!$E$6:$CF$6,$L$260,'SECADORA 1'!$E$34:$CF$34,"&gt;0"))</f>
        <v>#DIV/0!</v>
      </c>
      <c r="AF302" s="837">
        <f t="shared" si="56"/>
        <v>0</v>
      </c>
      <c r="AG302" s="837">
        <f t="shared" si="57"/>
        <v>0</v>
      </c>
      <c r="AH302" s="837">
        <f t="shared" si="50"/>
        <v>0</v>
      </c>
      <c r="AI302" s="837">
        <f t="shared" si="51"/>
        <v>0</v>
      </c>
      <c r="AJ302" s="837">
        <f t="shared" si="54"/>
        <v>0</v>
      </c>
      <c r="AK302" s="848">
        <f t="shared" si="52"/>
        <v>0</v>
      </c>
      <c r="AL302" s="849">
        <f t="shared" si="53"/>
        <v>0</v>
      </c>
      <c r="AM302" s="850">
        <f t="shared" si="55"/>
        <v>0</v>
      </c>
    </row>
    <row r="303" spans="1:39" ht="16.149999999999999" customHeight="1" thickBot="1" x14ac:dyDescent="0.3">
      <c r="A303" s="580" t="s">
        <v>658</v>
      </c>
      <c r="C303" s="1194" t="str">
        <f t="shared" si="40"/>
        <v/>
      </c>
      <c r="D303" s="1194"/>
      <c r="E303" s="617" t="str">
        <f t="shared" si="47"/>
        <v/>
      </c>
      <c r="F303" s="618" t="str">
        <f t="shared" si="41"/>
        <v/>
      </c>
      <c r="G303" s="619" t="str">
        <f t="shared" si="42"/>
        <v/>
      </c>
      <c r="H303" s="620" t="str">
        <f t="shared" si="48"/>
        <v/>
      </c>
      <c r="I303" s="620" t="str">
        <f t="shared" si="43"/>
        <v/>
      </c>
      <c r="J303" s="620" t="str">
        <f t="shared" si="44"/>
        <v/>
      </c>
      <c r="K303" s="621" t="str">
        <f t="shared" si="45"/>
        <v/>
      </c>
      <c r="L303" s="622" t="str">
        <f>+IF(C303="","","API")</f>
        <v/>
      </c>
      <c r="M303" s="623" t="str">
        <f>+IF(C303="","",D29)</f>
        <v/>
      </c>
      <c r="O303" s="1184" t="str">
        <f t="shared" si="46"/>
        <v>DECANTER 2</v>
      </c>
      <c r="P303" s="1184"/>
      <c r="Q303" s="1183">
        <f t="shared" si="39"/>
        <v>0</v>
      </c>
      <c r="R303" s="1183"/>
      <c r="S303" s="1183"/>
      <c r="V303" s="847" t="str">
        <f t="shared" si="49"/>
        <v/>
      </c>
      <c r="W303" s="847"/>
      <c r="X303" s="840" t="str">
        <f>+IF(V303="","",AVERAGEIFS('SECADORA 2'!$E$22:$CF$22,'ZARANDA 1'!$E$6:$CF$6,$L$260,'SECADORA 2'!$E$22:$CF$22,"&gt;0"))</f>
        <v/>
      </c>
      <c r="Y303" s="837" t="str">
        <f>+IF(V303="","",AVERAGEIFS('SECADORA 2'!$E$23:$CF$23,'ZARANDA 1'!$E$6:$CF$6,$L$260,'SECADORA 2'!$E$23:$CF$23,"&gt;0"))</f>
        <v/>
      </c>
      <c r="Z303" s="840" t="str">
        <f>+IF(V303="","",AVERAGEIFS('SECADORA 2'!$E$24:$CF$24,'ZARANDA 1'!$E$6:$CF$6,$L$260,'SECADORA 2'!$E$24:$CF$24,"&gt;0"))</f>
        <v/>
      </c>
      <c r="AA303" s="840" t="str">
        <f>+IF(V303="","",AVERAGEIFS('SECADORA 2'!$E$35:$CF$35,'ZARANDA 1'!$E$6:$CF$6,$L$260,'SECADORA 2'!$E$35:$CF$35,"&gt;0"))</f>
        <v/>
      </c>
      <c r="AB303" s="837" t="str">
        <f>+IF(V303="","",AVERAGEIFS('SECADORA 2'!$E$36:$CF$36,'ZARANDA 1'!$E$6:$CF$6,$L$260,'SECADORA 2'!$E$36:$CF$36,"&gt;0"))</f>
        <v/>
      </c>
      <c r="AC303" s="837" t="str">
        <f>+IF(V303="","",AVERAGEIFS('SECADORA 2'!$E$30:$CF$30,'ZARANDA 1'!$E$6:$CF$6,$L$260,'SECADORA 2'!$E$30:$CF$30,"&gt;0"))</f>
        <v/>
      </c>
      <c r="AD303" s="840" t="str">
        <f>+IF(V303="","",AVERAGEIFS('SECADORA 2'!$E$27:$CF$27,'ZARANDA 1'!$E$6:$CF$6,$L$260,'SECADORA 2'!$E$27:$CF$27,"&gt;0"))</f>
        <v/>
      </c>
      <c r="AE303" s="839" t="str">
        <f>+IF(V303="","",AVERAGEIFS('SECADORA 2'!$E$34:$CF$34,'ZARANDA 1'!$E$6:$CF$6,$L$260,'SECADORA 2'!$E$34:$CF$34,"&gt;0"))</f>
        <v/>
      </c>
      <c r="AF303" s="837" t="str">
        <f t="shared" si="56"/>
        <v/>
      </c>
      <c r="AG303" s="837" t="str">
        <f t="shared" si="57"/>
        <v/>
      </c>
      <c r="AH303" s="837" t="str">
        <f t="shared" si="50"/>
        <v/>
      </c>
      <c r="AI303" s="837" t="str">
        <f t="shared" si="51"/>
        <v/>
      </c>
      <c r="AJ303" s="837">
        <f t="shared" si="54"/>
        <v>0</v>
      </c>
      <c r="AK303" s="848" t="str">
        <f t="shared" si="52"/>
        <v/>
      </c>
      <c r="AL303" s="849" t="str">
        <f t="shared" si="53"/>
        <v/>
      </c>
      <c r="AM303" s="850">
        <f t="shared" si="55"/>
        <v>0</v>
      </c>
    </row>
    <row r="304" spans="1:39" ht="16.149999999999999" customHeight="1" thickBot="1" x14ac:dyDescent="0.3">
      <c r="A304" s="580" t="s">
        <v>658</v>
      </c>
      <c r="C304" s="1194" t="str">
        <f t="shared" si="40"/>
        <v>DECANTER 1</v>
      </c>
      <c r="D304" s="1194"/>
      <c r="E304" s="617">
        <f t="shared" si="47"/>
        <v>0</v>
      </c>
      <c r="F304" s="618">
        <f t="shared" si="41"/>
        <v>0</v>
      </c>
      <c r="G304" s="619">
        <f t="shared" si="42"/>
        <v>0</v>
      </c>
      <c r="H304" s="620">
        <f t="shared" si="48"/>
        <v>0</v>
      </c>
      <c r="I304" s="620">
        <f t="shared" si="43"/>
        <v>0</v>
      </c>
      <c r="J304" s="620">
        <f t="shared" si="44"/>
        <v>0</v>
      </c>
      <c r="K304" s="621">
        <f t="shared" si="45"/>
        <v>0</v>
      </c>
      <c r="L304" s="622" t="str">
        <f>+IF(C304="","",CONCATENATE(Y317," gpm"))</f>
        <v>0 gpm</v>
      </c>
      <c r="M304" s="624" t="str">
        <f>+IF(C304="","",CONCATENATE(Z317," G"))</f>
        <v>0 G</v>
      </c>
      <c r="O304" s="1185" t="str">
        <f t="shared" si="46"/>
        <v>DECANTER 3</v>
      </c>
      <c r="P304" s="1185"/>
      <c r="Q304" s="1183">
        <f t="shared" si="39"/>
        <v>0</v>
      </c>
      <c r="R304" s="1183"/>
      <c r="S304" s="1183"/>
      <c r="V304" s="847" t="str">
        <f t="shared" si="49"/>
        <v/>
      </c>
      <c r="W304" s="847"/>
      <c r="X304" s="840" t="str">
        <f>+IF(V304="","",AVERAGEIFS('SECADORA 3'!$E$22:$CF$22,'ZARANDA 1'!$E$6:$CF$6,$L$260,'SECADORA 3'!$E$22:$CF$22,"&gt;0"))</f>
        <v/>
      </c>
      <c r="Y304" s="837" t="str">
        <f>+IF(V304="","",AVERAGEIFS('SECADORA 3'!$E$23:$CF$23,'ZARANDA 1'!$E$6:$CF$6,$L$260,'SECADORA 3'!$E$23:$CF$23,"&gt;0"))</f>
        <v/>
      </c>
      <c r="Z304" s="840" t="str">
        <f>+IF(V304="","",AVERAGEIFS('SECADORA 3'!$E$24:$CF$24,'ZARANDA 1'!$E$6:$CF$6,$L$260,'SECADORA 3'!$E$24:$CF$24,"&gt;0"))</f>
        <v/>
      </c>
      <c r="AA304" s="840" t="str">
        <f>+IF(V304="","",AVERAGEIFS('SECADORA 3'!$E$35:$CF$35,'ZARANDA 1'!$E$6:$CF$6,$L$260,'SECADORA 3'!$E$35:$CF$35,"&gt;0"))</f>
        <v/>
      </c>
      <c r="AB304" s="837" t="str">
        <f>+IF(V304="","",AVERAGEIFS('SECADORA 3'!$E$36:$CF$36,'ZARANDA 1'!$E$6:$CF$6,$L$260,'SECADORA 3'!$E$36:$CF$36,"&gt;0"))</f>
        <v/>
      </c>
      <c r="AC304" s="837" t="str">
        <f>+IF(V304="","",AVERAGEIFS('SECADORA 3'!$E$30:$CF$30,'ZARANDA 1'!$E$6:$CF$6,$L$260,'SECADORA 3'!$E$30:$CF$30,"&gt;0"))</f>
        <v/>
      </c>
      <c r="AD304" s="840" t="str">
        <f>+IF(V304="","",AVERAGEIFS('SECADORA 3'!$E$27:$CF$27,'ZARANDA 1'!$E$6:$CF$6,$L$260,'SECADORA 3'!$E$27:$CF$27,"&gt;0"))</f>
        <v/>
      </c>
      <c r="AE304" s="839" t="str">
        <f>+IF(V304="","",AVERAGEIFS('SECADORA 3'!$E$34:$CF$34,'ZARANDA 1'!$E$6:$CF$6,$L$260,'SECADORA 3'!$E$34:$CF$34,"&gt;0"))</f>
        <v/>
      </c>
      <c r="AF304" s="837" t="str">
        <f t="shared" si="56"/>
        <v/>
      </c>
      <c r="AG304" s="837" t="str">
        <f t="shared" si="57"/>
        <v/>
      </c>
      <c r="AH304" s="837" t="str">
        <f t="shared" si="50"/>
        <v/>
      </c>
      <c r="AI304" s="837" t="str">
        <f t="shared" si="51"/>
        <v/>
      </c>
      <c r="AJ304" s="837">
        <f t="shared" si="54"/>
        <v>0</v>
      </c>
      <c r="AK304" s="848" t="str">
        <f t="shared" si="52"/>
        <v/>
      </c>
      <c r="AL304" s="849" t="str">
        <f t="shared" si="53"/>
        <v/>
      </c>
      <c r="AM304" s="850">
        <f t="shared" si="55"/>
        <v>0</v>
      </c>
    </row>
    <row r="305" spans="1:39" ht="16.149999999999999" customHeight="1" x14ac:dyDescent="0.25">
      <c r="A305" s="580" t="s">
        <v>658</v>
      </c>
      <c r="C305" s="1194" t="str">
        <f t="shared" si="40"/>
        <v>DECANTER 2</v>
      </c>
      <c r="D305" s="1194"/>
      <c r="E305" s="617">
        <f t="shared" si="47"/>
        <v>0</v>
      </c>
      <c r="F305" s="618">
        <f t="shared" si="41"/>
        <v>0</v>
      </c>
      <c r="G305" s="619">
        <f t="shared" si="42"/>
        <v>0</v>
      </c>
      <c r="H305" s="620">
        <f t="shared" si="48"/>
        <v>0</v>
      </c>
      <c r="I305" s="620">
        <f t="shared" si="43"/>
        <v>0</v>
      </c>
      <c r="J305" s="620">
        <f t="shared" si="44"/>
        <v>0</v>
      </c>
      <c r="K305" s="621">
        <f t="shared" si="45"/>
        <v>0</v>
      </c>
      <c r="L305" s="622" t="str">
        <f>+IF(C305="","",CONCATENATE(Y318," gpm"))</f>
        <v>0 gpm</v>
      </c>
      <c r="M305" s="624" t="str">
        <f>+IF(C305="","",CONCATENATE(Z318," G"))</f>
        <v>0 G</v>
      </c>
      <c r="V305" s="847" t="str">
        <f t="shared" si="49"/>
        <v>DECANTER 1</v>
      </c>
      <c r="W305" s="847"/>
      <c r="X305" s="840" t="e">
        <f>+IF(V305="","",AVERAGEIFS('DECANTER 1'!$E$26:$CF$26,'ZARANDA 1'!$E$6:$CF$6,$L$260,'DECANTER 1'!$E$26:$CF$26,"&gt;0"))</f>
        <v>#DIV/0!</v>
      </c>
      <c r="Y305" s="837" t="e">
        <f>+IF(V305="","",AVERAGEIFS('DECANTER 1'!$E$27:$CF$27,'ZARANDA 1'!$E$6:$CF$6,$L$260,'DECANTER 1'!$E$27:$CF$27,"&gt;0"))</f>
        <v>#DIV/0!</v>
      </c>
      <c r="Z305" s="840" t="e">
        <f>+IF(V305="","",AVERAGEIFS('DECANTER 1'!$E$28:$CF$28,'ZARANDA 1'!$E$6:$CF$6,$L$260,'DECANTER 1'!$E$28:$CF$28,"&gt;0"))</f>
        <v>#DIV/0!</v>
      </c>
      <c r="AA305" s="840" t="e">
        <f>+IF(V305="","",AVERAGEIFS('DECANTER 1'!$E$39:$CF$39,'ZARANDA 1'!$E$6:$CF$6,$L$260,'DECANTER 1'!$E$39:$CF$39,"&gt;0"))</f>
        <v>#DIV/0!</v>
      </c>
      <c r="AB305" s="837" t="e">
        <f>+IF(V305="","",AVERAGEIFS('DECANTER 1'!$E$40:$CF$40,'ZARANDA 1'!$E$6:$CF$6,$L$260,'DECANTER 1'!$E$40:$CF$40,"&gt;0"))</f>
        <v>#DIV/0!</v>
      </c>
      <c r="AC305" s="837" t="e">
        <f>+IF(V305="","",AVERAGEIFS('DECANTER 1'!$E$34:$CF$34,'ZARANDA 1'!$E$6:$CF$6,$L$260,'DECANTER 1'!$E$34:$CF$34,"&gt;0"))</f>
        <v>#DIV/0!</v>
      </c>
      <c r="AD305" s="840" t="e">
        <f>+IF(V305="","",AVERAGEIFS('DECANTER 1'!$E$31:$CF$31,'ZARANDA 1'!$E$6:$CF$6,$L$260,'DECANTER 1'!$E$31:$CF$31,"&gt;0"))</f>
        <v>#DIV/0!</v>
      </c>
      <c r="AE305" s="839" t="e">
        <f>+IF(V305="","",AVERAGEIFS('DECANTER 1'!$E$38:$CF$38,'ZARANDA 1'!$E$6:$CF$6,$L$260,'DECANTER 1'!$E$38:$CF$38,"&gt;0"))</f>
        <v>#DIV/0!</v>
      </c>
      <c r="AF305" s="837">
        <f t="shared" si="56"/>
        <v>0</v>
      </c>
      <c r="AG305" s="837">
        <f t="shared" si="57"/>
        <v>0</v>
      </c>
      <c r="AH305" s="837">
        <f t="shared" si="50"/>
        <v>0</v>
      </c>
      <c r="AI305" s="837">
        <f t="shared" si="51"/>
        <v>0</v>
      </c>
      <c r="AJ305" s="837">
        <f t="shared" si="54"/>
        <v>0</v>
      </c>
      <c r="AK305" s="848">
        <f t="shared" si="52"/>
        <v>0</v>
      </c>
      <c r="AL305" s="849">
        <f t="shared" si="53"/>
        <v>0</v>
      </c>
      <c r="AM305" s="850">
        <f t="shared" si="55"/>
        <v>0</v>
      </c>
    </row>
    <row r="306" spans="1:39" ht="16.149999999999999" customHeight="1" thickBot="1" x14ac:dyDescent="0.3">
      <c r="A306" s="580" t="s">
        <v>658</v>
      </c>
      <c r="C306" s="1196" t="str">
        <f t="shared" si="40"/>
        <v>DECANTER 3</v>
      </c>
      <c r="D306" s="1196"/>
      <c r="E306" s="584">
        <f t="shared" si="47"/>
        <v>0</v>
      </c>
      <c r="F306" s="578">
        <f t="shared" si="41"/>
        <v>0</v>
      </c>
      <c r="G306" s="585">
        <f t="shared" si="42"/>
        <v>0</v>
      </c>
      <c r="H306" s="579">
        <f t="shared" si="48"/>
        <v>0</v>
      </c>
      <c r="I306" s="579">
        <f t="shared" si="43"/>
        <v>0</v>
      </c>
      <c r="J306" s="579">
        <f t="shared" si="44"/>
        <v>0</v>
      </c>
      <c r="K306" s="633">
        <f t="shared" si="45"/>
        <v>0</v>
      </c>
      <c r="L306" s="634" t="str">
        <f>+IF(C306="","",CONCATENATE(Y319," gpm"))</f>
        <v>0 gpm</v>
      </c>
      <c r="M306" s="635" t="str">
        <f>+IF(C306="","",CONCATENATE(Z319," G"))</f>
        <v>0 G</v>
      </c>
      <c r="V306" s="847" t="str">
        <f t="shared" si="49"/>
        <v>DECANTER 2</v>
      </c>
      <c r="W306" s="847"/>
      <c r="X306" s="840" t="e">
        <f>+IF(V306="","",AVERAGEIFS('DECANTER 2'!$E$26:$CF$26,'ZARANDA 1'!$E$6:$CF$6,$L$260,'DECANTER 2'!$E$26:$CF$26,"&gt;0"))</f>
        <v>#DIV/0!</v>
      </c>
      <c r="Y306" s="837" t="e">
        <f>+IF(V306="","",AVERAGEIFS('DECANTER 2'!$E$27:$CF$27,'ZARANDA 1'!$E$6:$CF$6,$L$260,'DECANTER 2'!$E$27:$CF$27,"&gt;0"))</f>
        <v>#DIV/0!</v>
      </c>
      <c r="Z306" s="840" t="e">
        <f>+IF(V306="","",AVERAGEIFS('DECANTER 2'!$E$28:$CF$28,'ZARANDA 1'!$E$6:$CF$6,$L$260,'DECANTER 2'!$E$28:$CF$28,"&gt;0"))</f>
        <v>#DIV/0!</v>
      </c>
      <c r="AA306" s="840" t="e">
        <f>+IF(V306="","",AVERAGEIFS('DECANTER 2'!$E$39:$CF$39,'ZARANDA 1'!$E$6:$CF$6,$L$260,'DECANTER 2'!$E$39:$CF$39,"&gt;0"))</f>
        <v>#DIV/0!</v>
      </c>
      <c r="AB306" s="837" t="e">
        <f>+IF(V306="","",AVERAGEIFS('DECANTER 2'!$E$40:$CF$40,'ZARANDA 1'!$E$6:$CF$6,$L$260,'DECANTER 2'!$E$40:$CF$40,"&gt;0"))</f>
        <v>#DIV/0!</v>
      </c>
      <c r="AC306" s="837" t="e">
        <f>+IF(V306="","",AVERAGEIFS('DECANTER 2'!$E$34:$CF$34,'ZARANDA 1'!$E$6:$CF$6,$L$260,'DECANTER 2'!$E$34:$CF$34,"&gt;0"))</f>
        <v>#DIV/0!</v>
      </c>
      <c r="AD306" s="840" t="e">
        <f>+IF(V306="","",AVERAGEIFS('DECANTER 2'!$E$31:$CF$31,'ZARANDA 1'!$E$6:$CF$6,$L$260,'DECANTER 2'!$E$31:$CF$31,"&gt;0"))</f>
        <v>#DIV/0!</v>
      </c>
      <c r="AE306" s="839" t="e">
        <f>+IF(V306="","",AVERAGEIFS('DECANTER 2'!$E$38:$CF$38,'ZARANDA 1'!$E$6:$CF$6,$L$260,'DECANTER 2'!$E$38:$CF$38,"&gt;0"))</f>
        <v>#DIV/0!</v>
      </c>
      <c r="AF306" s="837">
        <f t="shared" si="56"/>
        <v>0</v>
      </c>
      <c r="AG306" s="837">
        <f t="shared" si="57"/>
        <v>0</v>
      </c>
      <c r="AH306" s="837">
        <f t="shared" si="50"/>
        <v>0</v>
      </c>
      <c r="AI306" s="837">
        <f t="shared" si="51"/>
        <v>0</v>
      </c>
      <c r="AJ306" s="837">
        <f t="shared" si="54"/>
        <v>0</v>
      </c>
      <c r="AK306" s="848">
        <f t="shared" si="52"/>
        <v>0</v>
      </c>
      <c r="AL306" s="849">
        <f t="shared" si="53"/>
        <v>0</v>
      </c>
      <c r="AM306" s="850">
        <f t="shared" si="55"/>
        <v>0</v>
      </c>
    </row>
    <row r="307" spans="1:39" ht="16.149999999999999" customHeight="1" x14ac:dyDescent="0.25">
      <c r="A307" s="580" t="s">
        <v>658</v>
      </c>
      <c r="C307" s="574"/>
      <c r="D307" s="574"/>
      <c r="E307" s="575"/>
      <c r="F307" s="575"/>
      <c r="G307" s="575"/>
      <c r="H307" s="575"/>
      <c r="I307" s="575"/>
      <c r="J307" s="575"/>
      <c r="K307" s="575"/>
      <c r="L307" s="575"/>
      <c r="M307" s="575"/>
      <c r="V307" s="847" t="str">
        <f t="shared" si="49"/>
        <v>DECANTER 3</v>
      </c>
      <c r="W307" s="847"/>
      <c r="X307" s="840" t="e">
        <f>+IF(V307="","",AVERAGEIFS('DECANTER 3'!$E$26:$CF$26,'ZARANDA 1'!$E$6:$CF$6,$L$260,'DECANTER 3'!$E$26:$CF$26,"&gt;0"))</f>
        <v>#DIV/0!</v>
      </c>
      <c r="Y307" s="837" t="e">
        <f>+IF(V307="","",AVERAGEIFS('DECANTER 3'!$E$27:$CF$27,'ZARANDA 1'!$E$6:$CF$6,$L$260,'DECANTER 3'!$E$27:$CF$27,"&gt;0"))</f>
        <v>#DIV/0!</v>
      </c>
      <c r="Z307" s="840" t="e">
        <f>+IF(V307="","",AVERAGEIFS('DECANTER 3'!$E$28:$CF$28,'ZARANDA 1'!$E$6:$CF$6,$L$260,'DECANTER 3'!$E$28:$CF$28,"&gt;0"))</f>
        <v>#DIV/0!</v>
      </c>
      <c r="AA307" s="840" t="e">
        <f>+IF(V307="","",AVERAGEIFS('DECANTER 3'!$E$39:$CF$39,'ZARANDA 1'!$E$6:$CF$6,$L$260,'DECANTER 3'!$E$39:$CF$39,"&gt;0"))</f>
        <v>#DIV/0!</v>
      </c>
      <c r="AB307" s="837" t="e">
        <f>+IF(V307="","",AVERAGEIFS('DECANTER 3'!$E$40:$CF$40,'ZARANDA 1'!$E$6:$CF$6,$L$260,'DECANTER 3'!$E$40:$CF$40,"&gt;0"))</f>
        <v>#DIV/0!</v>
      </c>
      <c r="AC307" s="837" t="e">
        <f>+IF(V307="","",AVERAGEIFS('DECANTER 3'!$E$34:$CF$34,'ZARANDA 1'!$E$6:$CF$6,$L$260,'DECANTER 3'!$E$34:$CF$34,"&gt;0"))</f>
        <v>#DIV/0!</v>
      </c>
      <c r="AD307" s="840" t="e">
        <f>+IF(V307="","",AVERAGEIFS('DECANTER 3'!$E$31:$CF$31,'ZARANDA 1'!$E$6:$CF$6,$L$260,'DECANTER 3'!$E$31:$CF$31,"&gt;0"))</f>
        <v>#DIV/0!</v>
      </c>
      <c r="AE307" s="839" t="e">
        <f>+IF(V307="","",AVERAGEIFS('DECANTER 3'!$E$38:$CF$38,'ZARANDA 1'!$E$6:$CF$6,$L$260,'DECANTER 3'!$E$38:$CF$38,"&gt;0"))</f>
        <v>#DIV/0!</v>
      </c>
      <c r="AF307" s="837">
        <f t="shared" si="56"/>
        <v>0</v>
      </c>
      <c r="AG307" s="837">
        <f t="shared" si="57"/>
        <v>0</v>
      </c>
      <c r="AH307" s="837">
        <f t="shared" si="50"/>
        <v>0</v>
      </c>
      <c r="AI307" s="837">
        <f t="shared" si="51"/>
        <v>0</v>
      </c>
      <c r="AJ307" s="837">
        <f t="shared" si="54"/>
        <v>0</v>
      </c>
      <c r="AK307" s="848">
        <f t="shared" si="52"/>
        <v>0</v>
      </c>
      <c r="AL307" s="849">
        <f t="shared" si="53"/>
        <v>0</v>
      </c>
      <c r="AM307" s="850">
        <f t="shared" si="55"/>
        <v>0</v>
      </c>
    </row>
    <row r="308" spans="1:39" ht="16.149999999999999" customHeight="1" x14ac:dyDescent="0.25">
      <c r="A308" s="580" t="s">
        <v>658</v>
      </c>
      <c r="C308" s="574"/>
      <c r="D308" s="574"/>
      <c r="E308" s="575"/>
      <c r="F308" s="575"/>
      <c r="G308" s="575"/>
      <c r="H308" s="575"/>
      <c r="I308" s="575"/>
      <c r="J308" s="575"/>
      <c r="K308" s="575"/>
      <c r="L308" s="575"/>
      <c r="M308" s="575"/>
      <c r="V308" s="639"/>
      <c r="W308" s="639"/>
      <c r="X308" s="555"/>
      <c r="Y308" s="547"/>
      <c r="Z308" s="555"/>
      <c r="AA308" s="555"/>
      <c r="AB308" s="547"/>
      <c r="AC308" s="547"/>
      <c r="AD308" s="555"/>
      <c r="AE308" s="644"/>
      <c r="AF308" s="547"/>
      <c r="AG308" s="547"/>
      <c r="AH308" s="547"/>
      <c r="AI308" s="547"/>
      <c r="AJ308" s="547"/>
      <c r="AK308" s="577"/>
      <c r="AL308" s="576"/>
      <c r="AM308" s="561"/>
    </row>
    <row r="309" spans="1:39" ht="16.149999999999999" customHeight="1" x14ac:dyDescent="0.25">
      <c r="A309" s="580" t="s">
        <v>658</v>
      </c>
      <c r="C309" s="574"/>
      <c r="D309" s="574"/>
      <c r="E309" s="575"/>
      <c r="F309" s="575"/>
      <c r="G309" s="575"/>
      <c r="H309" s="575"/>
      <c r="I309" s="575"/>
      <c r="J309" s="575"/>
      <c r="K309" s="575"/>
      <c r="L309" s="575"/>
      <c r="M309" s="575"/>
      <c r="V309" s="639"/>
      <c r="W309" s="639"/>
      <c r="X309" s="555"/>
      <c r="Y309" s="547"/>
      <c r="Z309" s="555"/>
      <c r="AA309" s="555"/>
      <c r="AB309" s="547"/>
      <c r="AC309" s="547"/>
      <c r="AD309" s="555"/>
      <c r="AE309" s="644"/>
      <c r="AF309" s="547"/>
      <c r="AG309" s="547"/>
      <c r="AH309" s="547"/>
      <c r="AI309" s="547"/>
      <c r="AJ309" s="547"/>
      <c r="AK309" s="577"/>
      <c r="AL309" s="576"/>
      <c r="AM309" s="561"/>
    </row>
    <row r="310" spans="1:39" ht="16.149999999999999" customHeight="1" thickBot="1" x14ac:dyDescent="0.3">
      <c r="A310" s="580" t="s">
        <v>658</v>
      </c>
      <c r="C310" s="1200" t="s">
        <v>653</v>
      </c>
      <c r="D310" s="1200"/>
      <c r="E310" s="1200"/>
      <c r="F310" s="1200"/>
      <c r="G310" s="1200"/>
      <c r="I310" s="1200" t="s">
        <v>654</v>
      </c>
      <c r="J310" s="1200"/>
      <c r="K310" s="1200"/>
      <c r="L310" s="1200"/>
      <c r="M310" s="1200"/>
      <c r="O310" s="1193" t="s">
        <v>674</v>
      </c>
      <c r="P310" s="1193"/>
      <c r="Q310" s="1193"/>
      <c r="R310" s="1193"/>
      <c r="S310" s="1193"/>
      <c r="V310" s="574"/>
      <c r="W310" s="574"/>
      <c r="X310" s="575"/>
      <c r="Y310" s="547"/>
      <c r="Z310" s="575"/>
      <c r="AA310" s="575"/>
      <c r="AB310" s="575"/>
      <c r="AC310" s="575"/>
      <c r="AD310" s="575"/>
      <c r="AE310" s="575"/>
    </row>
    <row r="311" spans="1:39" ht="16.149999999999999" customHeight="1" thickBot="1" x14ac:dyDescent="0.3">
      <c r="A311" s="580" t="s">
        <v>658</v>
      </c>
      <c r="C311" s="1184" t="str">
        <f t="shared" ref="C311:C321" si="58">+C296</f>
        <v>ZARANDA 1</v>
      </c>
      <c r="D311" s="1184"/>
      <c r="E311" s="1199">
        <f t="shared" ref="E311:E321" si="59">+IF(C311="","",AL297/100)</f>
        <v>0</v>
      </c>
      <c r="F311" s="1199"/>
      <c r="G311" s="1199"/>
      <c r="I311" s="1184" t="str">
        <f t="shared" ref="I311:I321" si="60">+C296</f>
        <v>ZARANDA 1</v>
      </c>
      <c r="J311" s="1184"/>
      <c r="K311" s="1198">
        <f t="shared" ref="K311:K321" si="61">+IF(C296="","",S268)</f>
        <v>0</v>
      </c>
      <c r="L311" s="1198"/>
      <c r="M311" s="1198"/>
      <c r="O311" s="1185" t="str">
        <f>+C296</f>
        <v>ZARANDA 1</v>
      </c>
      <c r="P311" s="1185"/>
      <c r="Q311" s="1197">
        <f t="shared" ref="Q311:Q321" si="62">+IF(O311="","",AM297)</f>
        <v>0</v>
      </c>
      <c r="R311" s="1197"/>
      <c r="S311" s="1197"/>
    </row>
    <row r="312" spans="1:39" ht="16.149999999999999" customHeight="1" thickBot="1" x14ac:dyDescent="0.3">
      <c r="A312" s="580" t="s">
        <v>658</v>
      </c>
      <c r="C312" s="1184" t="str">
        <f t="shared" si="58"/>
        <v>ZARANDA 2</v>
      </c>
      <c r="D312" s="1184"/>
      <c r="E312" s="1199">
        <f t="shared" si="59"/>
        <v>0</v>
      </c>
      <c r="F312" s="1199"/>
      <c r="G312" s="1199"/>
      <c r="I312" s="1184" t="str">
        <f t="shared" si="60"/>
        <v>ZARANDA 2</v>
      </c>
      <c r="J312" s="1184"/>
      <c r="K312" s="1198">
        <f t="shared" si="61"/>
        <v>0</v>
      </c>
      <c r="L312" s="1198"/>
      <c r="M312" s="1198"/>
      <c r="O312" s="1184" t="str">
        <f t="shared" ref="O312:O321" si="63">+C297</f>
        <v>ZARANDA 2</v>
      </c>
      <c r="P312" s="1184"/>
      <c r="Q312" s="1197">
        <f t="shared" si="62"/>
        <v>0</v>
      </c>
      <c r="R312" s="1197"/>
      <c r="S312" s="1197"/>
      <c r="V312" s="835"/>
      <c r="W312" s="835" t="s">
        <v>669</v>
      </c>
      <c r="X312" s="835" t="s">
        <v>670</v>
      </c>
      <c r="Y312" s="842" t="s">
        <v>669</v>
      </c>
      <c r="Z312" s="842" t="s">
        <v>670</v>
      </c>
    </row>
    <row r="313" spans="1:39" ht="16.149999999999999" customHeight="1" thickBot="1" x14ac:dyDescent="0.3">
      <c r="A313" s="580" t="s">
        <v>658</v>
      </c>
      <c r="C313" s="1184" t="str">
        <f t="shared" si="58"/>
        <v>ZARANDA 3</v>
      </c>
      <c r="D313" s="1184"/>
      <c r="E313" s="1199">
        <f t="shared" si="59"/>
        <v>0</v>
      </c>
      <c r="F313" s="1199"/>
      <c r="G313" s="1199"/>
      <c r="I313" s="1184" t="str">
        <f t="shared" si="60"/>
        <v>ZARANDA 3</v>
      </c>
      <c r="J313" s="1184"/>
      <c r="K313" s="1198">
        <f t="shared" si="61"/>
        <v>0</v>
      </c>
      <c r="L313" s="1198"/>
      <c r="M313" s="1198"/>
      <c r="O313" s="1185" t="str">
        <f t="shared" si="63"/>
        <v>ZARANDA 3</v>
      </c>
      <c r="P313" s="1185"/>
      <c r="Q313" s="1197">
        <f t="shared" si="62"/>
        <v>0</v>
      </c>
      <c r="R313" s="1197"/>
      <c r="S313" s="1197"/>
      <c r="V313" s="835" t="s">
        <v>238</v>
      </c>
      <c r="W313" s="839" t="e">
        <f>AVERAGEIFS(DESARENADOR!$E$15:$CF$15,'ZARANDA 1'!$E$6:$CF$6,$L$260,DESARENADOR!$E$15:$CF$15,"&gt;0")</f>
        <v>#DIV/0!</v>
      </c>
      <c r="X313" s="839" t="e">
        <f>AVERAGEIFS(DESARENADOR!$E$16:$CF$16,'ZARANDA 1'!$E$6:$CF$6,$L$260,DESARENADOR!$E$16:$CF$16,"&gt;0")</f>
        <v>#DIV/0!</v>
      </c>
      <c r="Y313" s="835">
        <f>+ROUND(IFERROR(W313,0),1)</f>
        <v>0</v>
      </c>
      <c r="Z313" s="835">
        <f>+ROUND(IFERROR(X313,0),1)</f>
        <v>0</v>
      </c>
      <c r="AA313" s="541"/>
    </row>
    <row r="314" spans="1:39" ht="16.149999999999999" customHeight="1" thickBot="1" x14ac:dyDescent="0.3">
      <c r="A314" s="580" t="s">
        <v>658</v>
      </c>
      <c r="C314" s="1184" t="str">
        <f t="shared" si="58"/>
        <v>DESARENADOR</v>
      </c>
      <c r="D314" s="1184"/>
      <c r="E314" s="1199">
        <f t="shared" si="59"/>
        <v>0</v>
      </c>
      <c r="F314" s="1199"/>
      <c r="G314" s="1199"/>
      <c r="I314" s="1184" t="str">
        <f t="shared" si="60"/>
        <v>DESARENADOR</v>
      </c>
      <c r="J314" s="1184"/>
      <c r="K314" s="1198">
        <f t="shared" si="61"/>
        <v>0</v>
      </c>
      <c r="L314" s="1198"/>
      <c r="M314" s="1198"/>
      <c r="O314" s="1184" t="str">
        <f t="shared" si="63"/>
        <v>DESARENADOR</v>
      </c>
      <c r="P314" s="1184"/>
      <c r="Q314" s="1197">
        <f t="shared" si="62"/>
        <v>0</v>
      </c>
      <c r="R314" s="1197"/>
      <c r="S314" s="1197"/>
      <c r="V314" s="835" t="s">
        <v>129</v>
      </c>
      <c r="W314" s="839" t="e">
        <f>AVERAGEIFS(DESILTER!$E$15:$CF$15,'ZARANDA 1'!$E$6:$CF$6,$L$260,DESILTER!$E$15:$CF$15,"&gt;0")</f>
        <v>#DIV/0!</v>
      </c>
      <c r="X314" s="839" t="e">
        <f>AVERAGEIFS(DESILTER!$E$16:$CF$16,'ZARANDA 1'!$E$6:$CF$6,$L$260,DESILTER!$E$16:$CF$16,"&gt;0")</f>
        <v>#DIV/0!</v>
      </c>
      <c r="Y314" s="835">
        <f>+ROUND(IFERROR(W314,0),1)</f>
        <v>0</v>
      </c>
      <c r="Z314" s="835">
        <f>+ROUND(IFERROR(X314,0),1)</f>
        <v>0</v>
      </c>
      <c r="AA314" s="541"/>
    </row>
    <row r="315" spans="1:39" ht="16.149999999999999" customHeight="1" thickBot="1" x14ac:dyDescent="0.3">
      <c r="A315" s="580" t="s">
        <v>658</v>
      </c>
      <c r="C315" s="1184" t="str">
        <f t="shared" si="58"/>
        <v>DESILTER</v>
      </c>
      <c r="D315" s="1184"/>
      <c r="E315" s="1199">
        <f t="shared" si="59"/>
        <v>0</v>
      </c>
      <c r="F315" s="1199"/>
      <c r="G315" s="1199"/>
      <c r="I315" s="1184" t="str">
        <f t="shared" si="60"/>
        <v>DESILTER</v>
      </c>
      <c r="J315" s="1184"/>
      <c r="K315" s="1198">
        <f t="shared" si="61"/>
        <v>0</v>
      </c>
      <c r="L315" s="1198"/>
      <c r="M315" s="1198"/>
      <c r="O315" s="1185" t="str">
        <f t="shared" si="63"/>
        <v>DESILTER</v>
      </c>
      <c r="P315" s="1185"/>
      <c r="Q315" s="1197">
        <f t="shared" si="62"/>
        <v>0</v>
      </c>
      <c r="R315" s="1197"/>
      <c r="S315" s="1197"/>
      <c r="V315" s="899"/>
      <c r="W315" s="899"/>
      <c r="X315" s="899"/>
      <c r="Y315" s="899"/>
      <c r="Z315" s="899"/>
    </row>
    <row r="316" spans="1:39" ht="16.149999999999999" customHeight="1" thickBot="1" x14ac:dyDescent="0.3">
      <c r="A316" s="580" t="s">
        <v>658</v>
      </c>
      <c r="C316" s="1184" t="str">
        <f t="shared" si="58"/>
        <v>SECADORA 1</v>
      </c>
      <c r="D316" s="1184"/>
      <c r="E316" s="1199">
        <f t="shared" si="59"/>
        <v>0</v>
      </c>
      <c r="F316" s="1199"/>
      <c r="G316" s="1199"/>
      <c r="I316" s="1184" t="str">
        <f t="shared" si="60"/>
        <v>SECADORA 1</v>
      </c>
      <c r="J316" s="1184"/>
      <c r="K316" s="1198">
        <f t="shared" si="61"/>
        <v>0</v>
      </c>
      <c r="L316" s="1198"/>
      <c r="M316" s="1198"/>
      <c r="O316" s="1184" t="str">
        <f t="shared" si="63"/>
        <v>SECADORA 1</v>
      </c>
      <c r="P316" s="1184"/>
      <c r="Q316" s="1197">
        <f t="shared" si="62"/>
        <v>0</v>
      </c>
      <c r="R316" s="1197"/>
      <c r="S316" s="1197"/>
      <c r="V316" s="835"/>
      <c r="W316" s="843" t="s">
        <v>671</v>
      </c>
      <c r="X316" s="843" t="s">
        <v>672</v>
      </c>
      <c r="Y316" s="843" t="s">
        <v>671</v>
      </c>
      <c r="Z316" s="843" t="s">
        <v>672</v>
      </c>
    </row>
    <row r="317" spans="1:39" ht="16.149999999999999" customHeight="1" thickBot="1" x14ac:dyDescent="0.3">
      <c r="A317" s="580" t="s">
        <v>658</v>
      </c>
      <c r="C317" s="1184" t="str">
        <f t="shared" si="58"/>
        <v/>
      </c>
      <c r="D317" s="1184"/>
      <c r="E317" s="1199" t="str">
        <f t="shared" si="59"/>
        <v/>
      </c>
      <c r="F317" s="1199"/>
      <c r="G317" s="1199"/>
      <c r="I317" s="1184" t="str">
        <f t="shared" si="60"/>
        <v/>
      </c>
      <c r="J317" s="1184"/>
      <c r="K317" s="1198" t="str">
        <f t="shared" si="61"/>
        <v/>
      </c>
      <c r="L317" s="1198"/>
      <c r="M317" s="1198"/>
      <c r="O317" s="1185" t="str">
        <f t="shared" si="63"/>
        <v/>
      </c>
      <c r="P317" s="1185"/>
      <c r="Q317" s="1197" t="str">
        <f t="shared" si="62"/>
        <v/>
      </c>
      <c r="R317" s="1197"/>
      <c r="S317" s="1197"/>
      <c r="V317" s="835" t="s">
        <v>130</v>
      </c>
      <c r="W317" s="844" t="e">
        <f>AVERAGEIFS('DECANTER 1'!$E$14:$CF$14,'ZARANDA 1'!$E$6:$CF$6,$L$260,'DECANTER 1'!$E$14:$CF$14,"&gt;0")</f>
        <v>#DIV/0!</v>
      </c>
      <c r="X317" s="840" t="e">
        <f>AVERAGEIFS('DECANTER 1'!$E$17:$CF$17,'ZARANDA 1'!$E$6:$CF$6,$L$260,'DECANTER 1'!$E$17:$CF$17,"&gt;0")</f>
        <v>#DIV/0!</v>
      </c>
      <c r="Y317" s="835">
        <f t="shared" ref="Y317:Z319" si="64">+ROUND(IFERROR(W317,0),0)</f>
        <v>0</v>
      </c>
      <c r="Z317" s="840">
        <f t="shared" si="64"/>
        <v>0</v>
      </c>
    </row>
    <row r="318" spans="1:39" ht="16.149999999999999" customHeight="1" thickBot="1" x14ac:dyDescent="0.3">
      <c r="A318" s="580" t="s">
        <v>658</v>
      </c>
      <c r="C318" s="1184" t="str">
        <f t="shared" si="58"/>
        <v/>
      </c>
      <c r="D318" s="1184"/>
      <c r="E318" s="1199" t="str">
        <f t="shared" si="59"/>
        <v/>
      </c>
      <c r="F318" s="1199"/>
      <c r="G318" s="1199"/>
      <c r="I318" s="1184" t="str">
        <f t="shared" si="60"/>
        <v/>
      </c>
      <c r="J318" s="1184"/>
      <c r="K318" s="1198" t="str">
        <f t="shared" si="61"/>
        <v/>
      </c>
      <c r="L318" s="1198"/>
      <c r="M318" s="1198"/>
      <c r="O318" s="1184" t="str">
        <f t="shared" si="63"/>
        <v/>
      </c>
      <c r="P318" s="1184"/>
      <c r="Q318" s="1197" t="str">
        <f t="shared" si="62"/>
        <v/>
      </c>
      <c r="R318" s="1197"/>
      <c r="S318" s="1197"/>
      <c r="V318" s="835" t="s">
        <v>131</v>
      </c>
      <c r="W318" s="844" t="e">
        <f>AVERAGEIFS('DECANTER 2'!$E$14:$CF$14,'ZARANDA 1'!$E$6:$CF$6,$L$260,'DECANTER 2'!$E$14:$CF$14,"&gt;0")</f>
        <v>#DIV/0!</v>
      </c>
      <c r="X318" s="840" t="e">
        <f>AVERAGEIFS('DECANTER 2'!$E$17:$CF$17,'ZARANDA 1'!$E$6:$CF$6,$L$260,'DECANTER 2'!$E$17:$CF$17,"&gt;0")</f>
        <v>#DIV/0!</v>
      </c>
      <c r="Y318" s="835">
        <f t="shared" si="64"/>
        <v>0</v>
      </c>
      <c r="Z318" s="840">
        <f t="shared" si="64"/>
        <v>0</v>
      </c>
    </row>
    <row r="319" spans="1:39" ht="16.149999999999999" customHeight="1" thickBot="1" x14ac:dyDescent="0.3">
      <c r="A319" s="580" t="s">
        <v>658</v>
      </c>
      <c r="C319" s="1184" t="str">
        <f t="shared" si="58"/>
        <v>DECANTER 1</v>
      </c>
      <c r="D319" s="1184"/>
      <c r="E319" s="1199">
        <f t="shared" si="59"/>
        <v>0</v>
      </c>
      <c r="F319" s="1199"/>
      <c r="G319" s="1199"/>
      <c r="I319" s="1184" t="str">
        <f t="shared" si="60"/>
        <v>DECANTER 1</v>
      </c>
      <c r="J319" s="1184"/>
      <c r="K319" s="1198">
        <f t="shared" si="61"/>
        <v>0</v>
      </c>
      <c r="L319" s="1198"/>
      <c r="M319" s="1198"/>
      <c r="O319" s="1185" t="str">
        <f t="shared" si="63"/>
        <v>DECANTER 1</v>
      </c>
      <c r="P319" s="1185"/>
      <c r="Q319" s="1197">
        <f t="shared" si="62"/>
        <v>0</v>
      </c>
      <c r="R319" s="1197"/>
      <c r="S319" s="1197"/>
      <c r="V319" s="835" t="s">
        <v>132</v>
      </c>
      <c r="W319" s="844" t="e">
        <f>AVERAGEIFS('DECANTER 3'!$E$14:$CF$14,'ZARANDA 1'!$E$6:$CF$6,$L$260,'DECANTER 3'!$E$14:$CF$14,"&gt;0")</f>
        <v>#DIV/0!</v>
      </c>
      <c r="X319" s="840" t="e">
        <f>AVERAGEIFS('DECANTER 3'!$E$17:$CF$17,'ZARANDA 1'!$E$6:$CF$6,$L$260,'DECANTER 3'!$E$17:$CF$17,"&gt;0")</f>
        <v>#DIV/0!</v>
      </c>
      <c r="Y319" s="835">
        <f t="shared" si="64"/>
        <v>0</v>
      </c>
      <c r="Z319" s="840">
        <f t="shared" si="64"/>
        <v>0</v>
      </c>
    </row>
    <row r="320" spans="1:39" ht="16.149999999999999" customHeight="1" thickBot="1" x14ac:dyDescent="0.3">
      <c r="A320" s="580" t="s">
        <v>658</v>
      </c>
      <c r="C320" s="1184" t="str">
        <f t="shared" si="58"/>
        <v>DECANTER 2</v>
      </c>
      <c r="D320" s="1184"/>
      <c r="E320" s="1199">
        <f t="shared" si="59"/>
        <v>0</v>
      </c>
      <c r="F320" s="1199"/>
      <c r="G320" s="1199"/>
      <c r="I320" s="1184" t="str">
        <f t="shared" si="60"/>
        <v>DECANTER 2</v>
      </c>
      <c r="J320" s="1184"/>
      <c r="K320" s="1198">
        <f t="shared" si="61"/>
        <v>0</v>
      </c>
      <c r="L320" s="1198"/>
      <c r="M320" s="1198"/>
      <c r="O320" s="1184" t="str">
        <f t="shared" si="63"/>
        <v>DECANTER 2</v>
      </c>
      <c r="P320" s="1184"/>
      <c r="Q320" s="1197">
        <f t="shared" si="62"/>
        <v>0</v>
      </c>
      <c r="R320" s="1197"/>
      <c r="S320" s="1197"/>
    </row>
    <row r="321" spans="1:30" ht="16.149999999999999" customHeight="1" thickBot="1" x14ac:dyDescent="0.3">
      <c r="A321" s="580" t="s">
        <v>658</v>
      </c>
      <c r="C321" s="1184" t="str">
        <f t="shared" si="58"/>
        <v>DECANTER 3</v>
      </c>
      <c r="D321" s="1184"/>
      <c r="E321" s="1199">
        <f t="shared" si="59"/>
        <v>0</v>
      </c>
      <c r="F321" s="1199"/>
      <c r="G321" s="1199"/>
      <c r="I321" s="1184" t="str">
        <f t="shared" si="60"/>
        <v>DECANTER 3</v>
      </c>
      <c r="J321" s="1184"/>
      <c r="K321" s="1198">
        <f t="shared" si="61"/>
        <v>0</v>
      </c>
      <c r="L321" s="1198"/>
      <c r="M321" s="1198"/>
      <c r="O321" s="1185" t="str">
        <f t="shared" si="63"/>
        <v>DECANTER 3</v>
      </c>
      <c r="P321" s="1185"/>
      <c r="Q321" s="1197">
        <f t="shared" si="62"/>
        <v>0</v>
      </c>
      <c r="R321" s="1197"/>
      <c r="S321" s="1197"/>
    </row>
    <row r="322" spans="1:30" ht="16.149999999999999" customHeight="1" x14ac:dyDescent="0.25">
      <c r="A322" s="580" t="s">
        <v>658</v>
      </c>
    </row>
    <row r="323" spans="1:30" ht="16.149999999999999" customHeight="1" x14ac:dyDescent="0.25">
      <c r="A323" s="580" t="s">
        <v>658</v>
      </c>
      <c r="C323" s="413"/>
      <c r="D323" s="413"/>
      <c r="E323" s="413"/>
      <c r="F323" s="413"/>
      <c r="G323" s="413"/>
      <c r="H323" s="413"/>
      <c r="I323" s="413"/>
      <c r="J323" s="413"/>
      <c r="K323" s="413"/>
      <c r="L323" s="413"/>
      <c r="M323" s="413"/>
      <c r="N323" s="413"/>
      <c r="O323" s="413"/>
      <c r="P323" s="413"/>
      <c r="Q323" s="413"/>
      <c r="R323" s="413"/>
      <c r="S323" s="413"/>
    </row>
    <row r="324" spans="1:30" ht="16.149999999999999" customHeight="1" x14ac:dyDescent="0.25">
      <c r="A324" s="580" t="s">
        <v>658</v>
      </c>
      <c r="C324" s="637"/>
      <c r="D324" s="637"/>
      <c r="E324" s="637"/>
      <c r="F324" s="637"/>
      <c r="G324" s="637"/>
      <c r="H324" s="637"/>
      <c r="I324" s="637"/>
      <c r="J324" s="637"/>
      <c r="K324" s="637"/>
      <c r="L324" s="637"/>
      <c r="M324" s="637"/>
      <c r="N324" s="637"/>
      <c r="O324" s="637"/>
      <c r="P324" s="637"/>
      <c r="Q324" s="637"/>
      <c r="R324" s="637"/>
      <c r="S324" s="637"/>
    </row>
    <row r="325" spans="1:30" ht="16.149999999999999" customHeight="1" x14ac:dyDescent="0.25">
      <c r="A325" s="580" t="s">
        <v>658</v>
      </c>
      <c r="C325" s="637"/>
      <c r="D325" s="637"/>
      <c r="E325" s="637"/>
      <c r="F325" s="637"/>
      <c r="G325" s="637"/>
      <c r="H325" s="637"/>
      <c r="I325" s="637"/>
      <c r="J325" s="637"/>
      <c r="K325" s="637"/>
      <c r="L325" s="637"/>
      <c r="M325" s="637"/>
      <c r="N325" s="637"/>
      <c r="O325" s="637"/>
      <c r="P325" s="637"/>
      <c r="Q325" s="637"/>
      <c r="R325" s="637"/>
      <c r="S325" s="637"/>
    </row>
    <row r="326" spans="1:30" ht="16.149999999999999" customHeight="1" x14ac:dyDescent="0.25">
      <c r="A326" s="580" t="s">
        <v>658</v>
      </c>
      <c r="C326" s="637"/>
      <c r="D326" s="637"/>
      <c r="E326" s="637"/>
      <c r="F326" s="637"/>
      <c r="G326" s="637"/>
      <c r="H326" s="637"/>
      <c r="I326" s="637"/>
      <c r="J326" s="637"/>
      <c r="K326" s="637"/>
      <c r="L326" s="637"/>
      <c r="M326" s="637"/>
      <c r="N326" s="637"/>
      <c r="O326" s="637"/>
      <c r="P326" s="637"/>
      <c r="Q326" s="637"/>
      <c r="R326" s="637"/>
      <c r="S326" s="637"/>
    </row>
    <row r="327" spans="1:30" ht="13.15" customHeight="1" x14ac:dyDescent="0.25">
      <c r="A327" s="580" t="s">
        <v>658</v>
      </c>
    </row>
    <row r="328" spans="1:30" ht="12" customHeight="1" x14ac:dyDescent="0.25">
      <c r="A328" s="580" t="s">
        <v>663</v>
      </c>
      <c r="C328" s="637"/>
      <c r="D328" s="637"/>
      <c r="E328" s="637"/>
      <c r="F328" s="637"/>
      <c r="G328" s="637"/>
      <c r="H328" s="637"/>
      <c r="I328" s="637"/>
      <c r="J328" s="637"/>
      <c r="K328" s="637"/>
      <c r="L328" s="637"/>
      <c r="M328" s="637"/>
      <c r="N328" s="637"/>
      <c r="O328" s="637"/>
      <c r="P328" s="637"/>
      <c r="Q328" s="637"/>
      <c r="R328" s="637"/>
      <c r="S328" s="637"/>
    </row>
    <row r="329" spans="1:30" ht="25.15" customHeight="1" x14ac:dyDescent="0.25">
      <c r="A329" s="580" t="s">
        <v>663</v>
      </c>
      <c r="B329" s="824"/>
      <c r="C329" s="1169" t="str">
        <f>+IF(GENERALES!G$30="","","SECCIÓN ")</f>
        <v/>
      </c>
      <c r="D329" s="1169"/>
      <c r="E329" s="1169"/>
      <c r="F329" s="1169"/>
      <c r="G329" s="1169"/>
      <c r="H329" s="1169"/>
      <c r="I329" s="1169"/>
      <c r="J329" s="1169"/>
      <c r="K329" s="1169"/>
      <c r="L329" s="825" t="str">
        <f>+IF(GENERALES!G$30="","",GENERALES!G$30)</f>
        <v/>
      </c>
      <c r="M329" s="826" t="str">
        <f>+IF(GENERALES!G$30="",""," "" ")</f>
        <v/>
      </c>
      <c r="N329" s="827"/>
      <c r="O329" s="827"/>
      <c r="P329" s="827"/>
      <c r="Q329" s="827"/>
      <c r="R329" s="827"/>
      <c r="S329" s="827"/>
      <c r="T329" s="824"/>
    </row>
    <row r="330" spans="1:30" ht="16.149999999999999" customHeight="1" thickBot="1" x14ac:dyDescent="0.3">
      <c r="A330" s="580" t="s">
        <v>663</v>
      </c>
    </row>
    <row r="331" spans="1:30" ht="19.899999999999999" customHeight="1" thickBot="1" x14ac:dyDescent="0.3">
      <c r="A331" s="580" t="s">
        <v>663</v>
      </c>
      <c r="C331" s="517"/>
      <c r="D331" s="517"/>
      <c r="E331" s="1168" t="s">
        <v>620</v>
      </c>
      <c r="F331" s="1168"/>
      <c r="G331" s="625" t="str">
        <f>+IF(GENERALES!G$30="","",GENERALES!G$30)</f>
        <v/>
      </c>
      <c r="H331" s="643" t="str">
        <f>+IF(G331="","","inch")</f>
        <v/>
      </c>
      <c r="I331" s="517"/>
      <c r="J331" s="517"/>
      <c r="K331" s="517"/>
      <c r="L331" s="517"/>
      <c r="M331" s="517" t="s">
        <v>560</v>
      </c>
      <c r="N331" s="626" t="str">
        <f>+IF(GENERALES!G$30="","",GENERALES!G$32)</f>
        <v/>
      </c>
      <c r="O331" s="517"/>
      <c r="P331" s="517" t="s">
        <v>563</v>
      </c>
      <c r="Q331" s="626" t="str">
        <f>+IF(GENERALES!G$30="","",GENERALES!G$33)</f>
        <v/>
      </c>
      <c r="R331" s="517"/>
      <c r="S331" s="517"/>
    </row>
    <row r="332" spans="1:30" ht="16.149999999999999" customHeight="1" x14ac:dyDescent="0.25">
      <c r="A332" s="580" t="s">
        <v>663</v>
      </c>
      <c r="C332" s="640"/>
      <c r="D332" s="640"/>
      <c r="E332" s="546"/>
      <c r="F332" s="546"/>
      <c r="G332" s="641"/>
      <c r="H332" s="640"/>
      <c r="I332" s="640"/>
      <c r="J332" s="640"/>
      <c r="K332" s="640"/>
      <c r="L332" s="640"/>
      <c r="M332" s="640"/>
      <c r="N332" s="642"/>
      <c r="O332" s="640"/>
      <c r="P332" s="640"/>
      <c r="Q332" s="642"/>
      <c r="R332" s="640"/>
      <c r="S332" s="640"/>
    </row>
    <row r="333" spans="1:30" ht="16.149999999999999" customHeight="1" x14ac:dyDescent="0.25">
      <c r="A333" s="580" t="s">
        <v>663</v>
      </c>
    </row>
    <row r="334" spans="1:30" ht="19.899999999999999" customHeight="1" x14ac:dyDescent="0.25">
      <c r="A334" s="580" t="s">
        <v>663</v>
      </c>
      <c r="C334" s="1109" t="s">
        <v>635</v>
      </c>
      <c r="D334" s="1109"/>
      <c r="E334" s="1109"/>
      <c r="F334" s="1109"/>
      <c r="G334" s="1109"/>
      <c r="H334" s="353"/>
      <c r="I334" s="1178" t="s">
        <v>659</v>
      </c>
      <c r="J334" s="1178"/>
      <c r="K334" s="1178"/>
      <c r="L334" s="1178"/>
      <c r="M334" s="1178"/>
      <c r="N334" s="1178"/>
      <c r="O334" s="1178"/>
      <c r="P334" s="1178"/>
      <c r="Q334" s="1178"/>
      <c r="R334" s="1178"/>
      <c r="S334" s="1178"/>
    </row>
    <row r="335" spans="1:30" ht="16.149999999999999" customHeight="1" thickBot="1" x14ac:dyDescent="0.35">
      <c r="A335" s="580" t="s">
        <v>663</v>
      </c>
      <c r="B335" s="566"/>
      <c r="C335" s="1177" t="s">
        <v>633</v>
      </c>
      <c r="D335" s="1177"/>
      <c r="E335" s="1177"/>
      <c r="F335" s="1177"/>
      <c r="G335" s="568" t="s">
        <v>634</v>
      </c>
      <c r="I335" s="1176" t="s">
        <v>123</v>
      </c>
      <c r="J335" s="1176"/>
      <c r="K335" s="1175" t="s">
        <v>638</v>
      </c>
      <c r="L335" s="1176"/>
      <c r="M335" s="878" t="s">
        <v>509</v>
      </c>
      <c r="N335" s="569" t="s">
        <v>640</v>
      </c>
      <c r="O335" s="877" t="s">
        <v>369</v>
      </c>
      <c r="P335" s="878" t="s">
        <v>370</v>
      </c>
      <c r="Q335" s="878" t="s">
        <v>30</v>
      </c>
      <c r="R335" s="569" t="s">
        <v>29</v>
      </c>
      <c r="S335" s="572" t="s">
        <v>656</v>
      </c>
      <c r="V335" s="838" t="s">
        <v>656</v>
      </c>
      <c r="W335" s="1174"/>
      <c r="Y335" s="835" t="s">
        <v>636</v>
      </c>
      <c r="Z335" s="835"/>
      <c r="AA335" s="835"/>
      <c r="AB335" s="840">
        <f>+K348</f>
        <v>0</v>
      </c>
    </row>
    <row r="336" spans="1:30" ht="16.149999999999999" customHeight="1" thickBot="1" x14ac:dyDescent="0.3">
      <c r="A336" s="580" t="s">
        <v>663</v>
      </c>
      <c r="B336" s="834">
        <v>1</v>
      </c>
      <c r="C336" s="1171" t="str">
        <f>+LODO!O82</f>
        <v/>
      </c>
      <c r="D336" s="1171"/>
      <c r="E336" s="1171"/>
      <c r="F336" s="1171"/>
      <c r="G336" s="567" t="str">
        <f>+IF(C336="","",VLOOKUP(C336,LODO!$D$82:$H$102,4,FALSE))</f>
        <v/>
      </c>
      <c r="I336" s="1173"/>
      <c r="J336" s="1173"/>
      <c r="K336" s="1172" t="s">
        <v>637</v>
      </c>
      <c r="L336" s="1173"/>
      <c r="M336" s="876" t="s">
        <v>639</v>
      </c>
      <c r="N336" s="570" t="s">
        <v>641</v>
      </c>
      <c r="O336" s="875" t="s">
        <v>639</v>
      </c>
      <c r="P336" s="876" t="s">
        <v>639</v>
      </c>
      <c r="Q336" s="876" t="s">
        <v>641</v>
      </c>
      <c r="R336" s="570" t="s">
        <v>641</v>
      </c>
      <c r="S336" s="573" t="s">
        <v>655</v>
      </c>
      <c r="V336" s="838" t="s">
        <v>655</v>
      </c>
      <c r="W336" s="1174"/>
      <c r="Y336" s="835" t="s">
        <v>382</v>
      </c>
      <c r="Z336" s="835"/>
      <c r="AA336" s="835"/>
      <c r="AB336" s="840">
        <f>+M348</f>
        <v>0</v>
      </c>
      <c r="AD336" s="565"/>
    </row>
    <row r="337" spans="1:30" ht="16.149999999999999" customHeight="1" x14ac:dyDescent="0.25">
      <c r="A337" s="580" t="s">
        <v>663</v>
      </c>
      <c r="B337" s="834">
        <v>2</v>
      </c>
      <c r="C337" s="1171" t="str">
        <f>+LODO!O83</f>
        <v/>
      </c>
      <c r="D337" s="1171"/>
      <c r="E337" s="1171"/>
      <c r="F337" s="1171"/>
      <c r="G337" s="567" t="str">
        <f>+IF(C337="","",VLOOKUP(C337,LODO!$D$82:$H$102,4,FALSE))</f>
        <v/>
      </c>
      <c r="I337" s="1170" t="str">
        <f>+'Parte Diario'!$J$17</f>
        <v>ZARANDA 1</v>
      </c>
      <c r="J337" s="1170"/>
      <c r="K337" s="586">
        <f>+IF(I337="","",SUMIF('Resumen-Ocultar'!$E$13:$CF$13,L$329,'Resumen-Ocultar'!E55:CF55))</f>
        <v>0</v>
      </c>
      <c r="L337" s="587">
        <f t="shared" ref="L337:L347" si="65">+K337</f>
        <v>0</v>
      </c>
      <c r="M337" s="588">
        <f>+IF(I337="","",SUMIF('Resumen-Ocultar'!$E$13:$CF$13,L$329,'Resumen-Ocultar'!E14:CF14))</f>
        <v>0</v>
      </c>
      <c r="N337" s="589">
        <f>+IF(I337="","",SUMIF('Resumen-Ocultar'!$E$13:$CF$13,L$329,'Resumen-Ocultar'!E38:CF38))</f>
        <v>0</v>
      </c>
      <c r="O337" s="588">
        <f>+IF(I337="","",J365*K337/100)</f>
        <v>0</v>
      </c>
      <c r="P337" s="588">
        <f>+IF(I337="","",K337-SUM(O337,Q337,R337))</f>
        <v>0</v>
      </c>
      <c r="Q337" s="588">
        <f>+N337</f>
        <v>0</v>
      </c>
      <c r="R337" s="589">
        <f>+IF(I337="","",SUMIF('Resumen-Ocultar'!$E$13:$CF$13,L$329,'Resumen-Ocultar'!E26:CF26))</f>
        <v>0</v>
      </c>
      <c r="S337" s="590">
        <f>+IF(I337="","",IFERROR(V337,0))</f>
        <v>0</v>
      </c>
      <c r="V337" s="839" t="e">
        <f>+AVERAGEIFS('ZARANDA 1'!$E$43:$CF$43,'ZARANDA 1'!$E$6:$CF$6,$L$329,'ZARANDA 1'!$E$43:$CF$43,"&gt;0")</f>
        <v>#DIV/0!</v>
      </c>
      <c r="Y337" s="835" t="s">
        <v>629</v>
      </c>
      <c r="Z337" s="835"/>
      <c r="AA337" s="835"/>
      <c r="AB337" s="840">
        <f>+N348</f>
        <v>0</v>
      </c>
      <c r="AD337" s="565"/>
    </row>
    <row r="338" spans="1:30" ht="16.149999999999999" customHeight="1" x14ac:dyDescent="0.25">
      <c r="A338" s="580" t="s">
        <v>663</v>
      </c>
      <c r="B338" s="834">
        <v>3</v>
      </c>
      <c r="C338" s="1171" t="str">
        <f>+LODO!O84</f>
        <v/>
      </c>
      <c r="D338" s="1171"/>
      <c r="E338" s="1171"/>
      <c r="F338" s="1171"/>
      <c r="G338" s="567" t="str">
        <f>+IF(C338="","",VLOOKUP(C338,LODO!$D$82:$H$102,4,FALSE))</f>
        <v/>
      </c>
      <c r="I338" s="1179" t="str">
        <f>+'Parte Diario'!$J$18</f>
        <v>ZARANDA 2</v>
      </c>
      <c r="J338" s="1179"/>
      <c r="K338" s="591">
        <f>+IF(I338="","",SUMIF('Resumen-Ocultar'!$E$13:$CF$13,L$329,'Resumen-Ocultar'!E56:CF56))</f>
        <v>0</v>
      </c>
      <c r="L338" s="592">
        <f t="shared" si="65"/>
        <v>0</v>
      </c>
      <c r="M338" s="593">
        <f>+IF(I338="","",SUMIF('Resumen-Ocultar'!$E$13:$CF$13,L$329,'Resumen-Ocultar'!E15:CF15))</f>
        <v>0</v>
      </c>
      <c r="N338" s="594">
        <f>+IF(I338="","",SUMIF('Resumen-Ocultar'!$E$13:$CF$13,L$329,'Resumen-Ocultar'!E39:CF39))</f>
        <v>0</v>
      </c>
      <c r="O338" s="593">
        <f t="shared" ref="O338:O347" si="66">+IF(I338="","",J366*K338/100)</f>
        <v>0</v>
      </c>
      <c r="P338" s="593">
        <f t="shared" ref="P338:P347" si="67">+IF(I338="","",K338-SUM(O338,Q338,R338))</f>
        <v>0</v>
      </c>
      <c r="Q338" s="593">
        <f>+N338</f>
        <v>0</v>
      </c>
      <c r="R338" s="594">
        <f>+IF(I338="","",SUMIF('Resumen-Ocultar'!$E$13:$CF$13,L$329,'Resumen-Ocultar'!E27:CF27))</f>
        <v>0</v>
      </c>
      <c r="S338" s="595">
        <f t="shared" ref="S338:S347" si="68">+IF(I338="","",IFERROR(V338,0))</f>
        <v>0</v>
      </c>
      <c r="V338" s="839" t="e">
        <f>+AVERAGEIFS('ZARANDA 2'!$E$43:$CF$43,'ZARANDA 1'!$E$6:$CF$6,$L$329,'ZARANDA 2'!$E$43:$CF$43,"&gt;0")</f>
        <v>#DIV/0!</v>
      </c>
      <c r="W338" s="560"/>
      <c r="X338" s="561"/>
      <c r="Y338" s="835" t="s">
        <v>660</v>
      </c>
      <c r="Z338" s="841"/>
      <c r="AA338" s="835"/>
      <c r="AB338" s="840">
        <f>+GENERALES!G36</f>
        <v>0</v>
      </c>
      <c r="AD338" s="565"/>
    </row>
    <row r="339" spans="1:30" ht="16.149999999999999" customHeight="1" x14ac:dyDescent="0.25">
      <c r="A339" s="580" t="s">
        <v>663</v>
      </c>
      <c r="B339" s="834">
        <v>4</v>
      </c>
      <c r="C339" s="1171" t="str">
        <f>+LODO!O85</f>
        <v/>
      </c>
      <c r="D339" s="1171"/>
      <c r="E339" s="1171"/>
      <c r="F339" s="1171"/>
      <c r="G339" s="567" t="str">
        <f>+IF(C339="","",VLOOKUP(C339,LODO!$D$82:$H$102,4,FALSE))</f>
        <v/>
      </c>
      <c r="I339" s="1179" t="str">
        <f>+'Parte Diario'!$J$19</f>
        <v>ZARANDA 3</v>
      </c>
      <c r="J339" s="1179"/>
      <c r="K339" s="591">
        <f>+IF(I339="","",SUMIF('Resumen-Ocultar'!$E$13:$CF$13,L$329,'Resumen-Ocultar'!E57:CF57))</f>
        <v>0</v>
      </c>
      <c r="L339" s="592">
        <f t="shared" si="65"/>
        <v>0</v>
      </c>
      <c r="M339" s="593">
        <f>+IF(I339="","",SUMIF('Resumen-Ocultar'!$E$13:$CF$13,L$329,'Resumen-Ocultar'!E16:CF16))</f>
        <v>0</v>
      </c>
      <c r="N339" s="594">
        <f>+IF(I339="","",SUMIF('Resumen-Ocultar'!$E$13:$CF$13,L$329,'Resumen-Ocultar'!E40:CF40))</f>
        <v>0</v>
      </c>
      <c r="O339" s="593">
        <f t="shared" si="66"/>
        <v>0</v>
      </c>
      <c r="P339" s="593">
        <f t="shared" si="67"/>
        <v>0</v>
      </c>
      <c r="Q339" s="593">
        <f t="shared" ref="Q339:Q347" si="69">+N339</f>
        <v>0</v>
      </c>
      <c r="R339" s="594">
        <f>+IF(I339="","",SUMIF('Resumen-Ocultar'!$E$13:$CF$13,L$329,'Resumen-Ocultar'!E28:CF28))</f>
        <v>0</v>
      </c>
      <c r="S339" s="595">
        <f t="shared" si="68"/>
        <v>0</v>
      </c>
      <c r="V339" s="839" t="e">
        <f>+AVERAGEIFS('ZARANDA 3'!$E$43:$CF$43,'ZARANDA 1'!$E$6:$CF$6,$L$329,'ZARANDA 3'!$E$43:$CF$43,"&gt;0")</f>
        <v>#DIV/0!</v>
      </c>
      <c r="W339" s="560"/>
      <c r="X339" s="561"/>
      <c r="Y339" s="210"/>
      <c r="Z339" s="562"/>
      <c r="AB339" s="555"/>
      <c r="AD339" s="565"/>
    </row>
    <row r="340" spans="1:30" ht="16.149999999999999" customHeight="1" x14ac:dyDescent="0.25">
      <c r="A340" s="580" t="s">
        <v>663</v>
      </c>
      <c r="B340" s="834">
        <v>5</v>
      </c>
      <c r="C340" s="1171" t="str">
        <f>+LODO!O86</f>
        <v/>
      </c>
      <c r="D340" s="1171"/>
      <c r="E340" s="1171"/>
      <c r="F340" s="1171"/>
      <c r="G340" s="567" t="str">
        <f>+IF(C340="","",VLOOKUP(C340,LODO!$D$82:$H$102,4,FALSE))</f>
        <v/>
      </c>
      <c r="I340" s="1179" t="str">
        <f>+'Parte Diario'!$J$21</f>
        <v>DESARENADOR</v>
      </c>
      <c r="J340" s="1179"/>
      <c r="K340" s="591">
        <f>+IF(I340="","",SUMIF('Resumen-Ocultar'!$E$13:$CF$13,L$329,'Resumen-Ocultar'!E58:CF58))</f>
        <v>0</v>
      </c>
      <c r="L340" s="592">
        <f t="shared" si="65"/>
        <v>0</v>
      </c>
      <c r="M340" s="593">
        <f>+IF(I340="","",SUMIF('Resumen-Ocultar'!$E$13:$CF$13,L$329,'Resumen-Ocultar'!E17:CF17))</f>
        <v>0</v>
      </c>
      <c r="N340" s="594">
        <f>+IF(I340="","",SUMIF('Resumen-Ocultar'!$E$13:$CF$13,L$329,'Resumen-Ocultar'!E41:CF41))</f>
        <v>0</v>
      </c>
      <c r="O340" s="593">
        <f t="shared" si="66"/>
        <v>0</v>
      </c>
      <c r="P340" s="593">
        <f t="shared" si="67"/>
        <v>0</v>
      </c>
      <c r="Q340" s="593">
        <f t="shared" si="69"/>
        <v>0</v>
      </c>
      <c r="R340" s="594">
        <f>+IF(I340="","",SUMIF('Resumen-Ocultar'!$E$13:$CF$13,L$329,'Resumen-Ocultar'!E29:CF29))</f>
        <v>0</v>
      </c>
      <c r="S340" s="595">
        <f t="shared" si="68"/>
        <v>0</v>
      </c>
      <c r="V340" s="839" t="e">
        <f>+AVERAGEIFS(DESARENADOR!$E$43:$CF$43,'ZARANDA 1'!$E$6:$CF$6,$L$329,DESARENADOR!$E$43:$CF$43,"&gt;0")</f>
        <v>#DIV/0!</v>
      </c>
      <c r="W340" s="560"/>
      <c r="X340" s="561"/>
      <c r="Y340" s="210"/>
      <c r="Z340" s="562"/>
      <c r="AB340" s="555"/>
      <c r="AD340" s="565"/>
    </row>
    <row r="341" spans="1:30" ht="16.149999999999999" customHeight="1" x14ac:dyDescent="0.25">
      <c r="A341" s="580" t="s">
        <v>663</v>
      </c>
      <c r="B341" s="834">
        <v>6</v>
      </c>
      <c r="C341" s="1171" t="str">
        <f>+LODO!O87</f>
        <v/>
      </c>
      <c r="D341" s="1171"/>
      <c r="E341" s="1171"/>
      <c r="F341" s="1171"/>
      <c r="G341" s="567" t="str">
        <f>+IF(C341="","",VLOOKUP(C341,LODO!$D$82:$H$102,4,FALSE))</f>
        <v/>
      </c>
      <c r="I341" s="1179" t="str">
        <f>+'Parte Diario'!$J$22</f>
        <v>DESILTER</v>
      </c>
      <c r="J341" s="1179"/>
      <c r="K341" s="591">
        <f>+IF(I341="","",SUMIF('Resumen-Ocultar'!$E$13:$CF$13,L$329,'Resumen-Ocultar'!E59:CF59))</f>
        <v>0</v>
      </c>
      <c r="L341" s="592">
        <f t="shared" si="65"/>
        <v>0</v>
      </c>
      <c r="M341" s="593">
        <f>+IF(I341="","",SUMIF('Resumen-Ocultar'!$E$13:$CF$13,L$329,'Resumen-Ocultar'!E18:CF18))</f>
        <v>0</v>
      </c>
      <c r="N341" s="594">
        <f>+IF(I341="","",SUMIF('Resumen-Ocultar'!$E$13:$CF$13,L$329,'Resumen-Ocultar'!E42:CF42))</f>
        <v>0</v>
      </c>
      <c r="O341" s="593">
        <f t="shared" si="66"/>
        <v>0</v>
      </c>
      <c r="P341" s="593">
        <f t="shared" si="67"/>
        <v>0</v>
      </c>
      <c r="Q341" s="593">
        <f t="shared" si="69"/>
        <v>0</v>
      </c>
      <c r="R341" s="594">
        <f>+IF(I341="","",SUMIF('Resumen-Ocultar'!$E$13:$CF$13,L$329,'Resumen-Ocultar'!E30:CF30))</f>
        <v>0</v>
      </c>
      <c r="S341" s="595">
        <f t="shared" si="68"/>
        <v>0</v>
      </c>
      <c r="V341" s="839" t="e">
        <f>+AVERAGEIFS(DESILTER!$E$43:$CF$43,'ZARANDA 1'!$E$6:$CF$6,$L$329,DESILTER!$E$43:$CF$43,"&gt;0")</f>
        <v>#DIV/0!</v>
      </c>
      <c r="W341" s="560"/>
      <c r="X341" s="561"/>
      <c r="Y341" s="210"/>
      <c r="Z341" s="562"/>
      <c r="AD341" s="565"/>
    </row>
    <row r="342" spans="1:30" ht="16.149999999999999" customHeight="1" x14ac:dyDescent="0.25">
      <c r="A342" s="580" t="s">
        <v>663</v>
      </c>
      <c r="B342" s="834">
        <v>7</v>
      </c>
      <c r="C342" s="1171" t="str">
        <f>+LODO!O88</f>
        <v/>
      </c>
      <c r="D342" s="1171"/>
      <c r="E342" s="1171"/>
      <c r="F342" s="1171"/>
      <c r="G342" s="567" t="str">
        <f>+IF(C342="","",VLOOKUP(C342,LODO!$D$82:$H$102,4,FALSE))</f>
        <v/>
      </c>
      <c r="I342" s="1179" t="str">
        <f>+'Parte Diario'!$J$24</f>
        <v>SECADORA 1</v>
      </c>
      <c r="J342" s="1179"/>
      <c r="K342" s="591">
        <f>+IF(I342="","",SUMIF('Resumen-Ocultar'!$E$13:$CF$13,L$329,'Resumen-Ocultar'!E60:CF60))</f>
        <v>0</v>
      </c>
      <c r="L342" s="592">
        <f t="shared" si="65"/>
        <v>0</v>
      </c>
      <c r="M342" s="593">
        <f>+IF(I342="","",SUMIF('Resumen-Ocultar'!$E$13:$CF$13,L$329,'Resumen-Ocultar'!E19:CF19))</f>
        <v>0</v>
      </c>
      <c r="N342" s="594">
        <f>+IF(I342="","",SUMIF('Resumen-Ocultar'!$E$13:$CF$13,L$329,'Resumen-Ocultar'!E43:CF43))</f>
        <v>0</v>
      </c>
      <c r="O342" s="593">
        <f t="shared" si="66"/>
        <v>0</v>
      </c>
      <c r="P342" s="593">
        <f t="shared" si="67"/>
        <v>0</v>
      </c>
      <c r="Q342" s="593">
        <f t="shared" si="69"/>
        <v>0</v>
      </c>
      <c r="R342" s="594">
        <f>+IF(I342="","",SUMIF('Resumen-Ocultar'!$E$13:$CF$13,L$329,'Resumen-Ocultar'!E31:CF31))</f>
        <v>0</v>
      </c>
      <c r="S342" s="595">
        <f t="shared" si="68"/>
        <v>0</v>
      </c>
      <c r="V342" s="839" t="e">
        <f>+AVERAGEIFS('SECADORA 1'!$E$45:$CF$45,'ZARANDA 1'!$E$6:$CF$6,$L$329,'SECADORA 1'!$E$45:$CF$45,"&gt;0")</f>
        <v>#DIV/0!</v>
      </c>
      <c r="W342" s="560"/>
      <c r="X342" s="561"/>
      <c r="Y342" s="210"/>
      <c r="Z342" s="562"/>
      <c r="AD342" s="565"/>
    </row>
    <row r="343" spans="1:30" ht="16.149999999999999" customHeight="1" x14ac:dyDescent="0.25">
      <c r="A343" s="580" t="s">
        <v>663</v>
      </c>
      <c r="B343" s="834">
        <v>8</v>
      </c>
      <c r="C343" s="1171" t="str">
        <f>+LODO!O89</f>
        <v/>
      </c>
      <c r="D343" s="1171"/>
      <c r="E343" s="1171"/>
      <c r="F343" s="1171"/>
      <c r="G343" s="567" t="str">
        <f>+IF(C343="","",VLOOKUP(C343,LODO!$D$82:$H$102,4,FALSE))</f>
        <v/>
      </c>
      <c r="I343" s="1179" t="str">
        <f>+'Parte Diario'!$J$25</f>
        <v/>
      </c>
      <c r="J343" s="1179"/>
      <c r="K343" s="591" t="str">
        <f>+IF(I343="","",SUMIF('Resumen-Ocultar'!$E$13:$CF$13,L$329,'Resumen-Ocultar'!E61:CF61))</f>
        <v/>
      </c>
      <c r="L343" s="592" t="str">
        <f t="shared" si="65"/>
        <v/>
      </c>
      <c r="M343" s="593" t="str">
        <f>+IF(I343="","",SUMIF('Resumen-Ocultar'!$E$13:$CF$13,L$329,'Resumen-Ocultar'!E20:CF20))</f>
        <v/>
      </c>
      <c r="N343" s="594" t="str">
        <f>+IF(I343="","",SUMIF('Resumen-Ocultar'!$E$13:$CF$13,L$329,'Resumen-Ocultar'!E44:CF44))</f>
        <v/>
      </c>
      <c r="O343" s="593" t="str">
        <f t="shared" si="66"/>
        <v/>
      </c>
      <c r="P343" s="593" t="str">
        <f t="shared" si="67"/>
        <v/>
      </c>
      <c r="Q343" s="593" t="str">
        <f t="shared" si="69"/>
        <v/>
      </c>
      <c r="R343" s="594" t="str">
        <f>+IF(I343="","",SUMIF('Resumen-Ocultar'!$E$13:$CF$13,L$329,'Resumen-Ocultar'!E32:CF32))</f>
        <v/>
      </c>
      <c r="S343" s="595" t="str">
        <f t="shared" si="68"/>
        <v/>
      </c>
      <c r="V343" s="839" t="e">
        <f>+AVERAGEIFS('SECADORA 2'!$E$45:$CF$45,'ZARANDA 1'!$E$6:$CF$6,$L$329,'SECADORA 2'!$E$45:$CF$45,"&gt;0")</f>
        <v>#DIV/0!</v>
      </c>
      <c r="W343" s="560"/>
      <c r="X343" s="561"/>
      <c r="Y343" s="210"/>
      <c r="Z343" s="562"/>
      <c r="AD343" s="565"/>
    </row>
    <row r="344" spans="1:30" ht="16.149999999999999" customHeight="1" x14ac:dyDescent="0.25">
      <c r="A344" s="580" t="s">
        <v>663</v>
      </c>
      <c r="B344" s="834">
        <v>9</v>
      </c>
      <c r="C344" s="1171" t="str">
        <f>+LODO!O90</f>
        <v/>
      </c>
      <c r="D344" s="1171"/>
      <c r="E344" s="1171"/>
      <c r="F344" s="1171"/>
      <c r="G344" s="567" t="str">
        <f>+IF(C344="","",VLOOKUP(C344,LODO!$D$82:$H$102,4,FALSE))</f>
        <v/>
      </c>
      <c r="I344" s="1179" t="str">
        <f>+'Parte Diario'!$J$26</f>
        <v/>
      </c>
      <c r="J344" s="1179"/>
      <c r="K344" s="591" t="str">
        <f>+IF(I344="","",SUMIF('Resumen-Ocultar'!$E$13:$CF$13,L$329,'Resumen-Ocultar'!E62:CF62))</f>
        <v/>
      </c>
      <c r="L344" s="592" t="str">
        <f t="shared" si="65"/>
        <v/>
      </c>
      <c r="M344" s="593" t="str">
        <f>+IF(I344="","",SUMIF('Resumen-Ocultar'!$E$13:$CF$13,L$329,'Resumen-Ocultar'!E21:CF21))</f>
        <v/>
      </c>
      <c r="N344" s="594" t="str">
        <f>+IF(I344="","",SUMIF('Resumen-Ocultar'!$E$13:$CF$13,L$329,'Resumen-Ocultar'!E45:CF45))</f>
        <v/>
      </c>
      <c r="O344" s="593" t="str">
        <f t="shared" si="66"/>
        <v/>
      </c>
      <c r="P344" s="593" t="str">
        <f t="shared" si="67"/>
        <v/>
      </c>
      <c r="Q344" s="593" t="str">
        <f t="shared" si="69"/>
        <v/>
      </c>
      <c r="R344" s="594" t="str">
        <f>+IF(I344="","",SUMIF('Resumen-Ocultar'!$E$13:$CF$13,L$329,'Resumen-Ocultar'!E33:CF33))</f>
        <v/>
      </c>
      <c r="S344" s="595" t="str">
        <f t="shared" si="68"/>
        <v/>
      </c>
      <c r="V344" s="839" t="e">
        <f>+AVERAGEIFS('SECADORA 3'!$E$45:$CF$45,'ZARANDA 1'!$E$6:$CF$6,$L$329,'SECADORA 3'!$E$45:$CF$45,"&gt;0")</f>
        <v>#DIV/0!</v>
      </c>
      <c r="W344" s="560"/>
      <c r="X344" s="561"/>
      <c r="Y344" s="210"/>
      <c r="Z344" s="562"/>
      <c r="AD344" s="565"/>
    </row>
    <row r="345" spans="1:30" ht="16.149999999999999" customHeight="1" x14ac:dyDescent="0.25">
      <c r="A345" s="580" t="s">
        <v>663</v>
      </c>
      <c r="B345" s="834">
        <v>10</v>
      </c>
      <c r="C345" s="1171" t="str">
        <f>+LODO!O91</f>
        <v/>
      </c>
      <c r="D345" s="1171"/>
      <c r="E345" s="1171"/>
      <c r="F345" s="1171"/>
      <c r="G345" s="567" t="str">
        <f>+IF(C345="","",VLOOKUP(C345,LODO!$D$82:$H$102,4,FALSE))</f>
        <v/>
      </c>
      <c r="I345" s="1179" t="str">
        <f>+'Parte Diario'!$J$28</f>
        <v>DECANTER 1</v>
      </c>
      <c r="J345" s="1179"/>
      <c r="K345" s="591">
        <f>+IF(I345="","",SUMIF('Resumen-Ocultar'!$E$13:$CF$13,L$329,'Resumen-Ocultar'!E63:CF63))</f>
        <v>0</v>
      </c>
      <c r="L345" s="592">
        <f t="shared" si="65"/>
        <v>0</v>
      </c>
      <c r="M345" s="593">
        <f>+IF(I345="","",SUMIF('Resumen-Ocultar'!$E$13:$CF$13,L$329,'Resumen-Ocultar'!E22:CF22))</f>
        <v>0</v>
      </c>
      <c r="N345" s="594">
        <f>+IF(I345="","",SUMIF('Resumen-Ocultar'!$E$13:$CF$13,L$329,'Resumen-Ocultar'!E46:CF46))</f>
        <v>0</v>
      </c>
      <c r="O345" s="593">
        <f t="shared" si="66"/>
        <v>0</v>
      </c>
      <c r="P345" s="593">
        <f t="shared" si="67"/>
        <v>0</v>
      </c>
      <c r="Q345" s="593">
        <f t="shared" si="69"/>
        <v>0</v>
      </c>
      <c r="R345" s="594">
        <f>+IF(I345="","",SUMIF('Resumen-Ocultar'!$E$13:$CF$13,L$329,'Resumen-Ocultar'!E34:CF34))</f>
        <v>0</v>
      </c>
      <c r="S345" s="595">
        <f t="shared" si="68"/>
        <v>0</v>
      </c>
      <c r="V345" s="839" t="e">
        <f>+AVERAGEIFS('DECANTER 1'!$E$59:$CF$59,'ZARANDA 1'!$E$6:$CF$6,$L$329,'DECANTER 1'!$E$59:$CF$59,"&gt;0")</f>
        <v>#DIV/0!</v>
      </c>
      <c r="W345" s="560"/>
      <c r="X345" s="561"/>
      <c r="Y345" s="210"/>
      <c r="Z345" s="562"/>
      <c r="AD345" s="565"/>
    </row>
    <row r="346" spans="1:30" ht="16.149999999999999" customHeight="1" x14ac:dyDescent="0.25">
      <c r="A346" s="580" t="s">
        <v>663</v>
      </c>
      <c r="B346" s="834">
        <v>11</v>
      </c>
      <c r="C346" s="1171" t="str">
        <f>+LODO!O92</f>
        <v/>
      </c>
      <c r="D346" s="1171"/>
      <c r="E346" s="1171"/>
      <c r="F346" s="1171"/>
      <c r="G346" s="567" t="str">
        <f>+IF(C346="","",VLOOKUP(C346,LODO!$D$82:$H$102,4,FALSE))</f>
        <v/>
      </c>
      <c r="I346" s="1179" t="str">
        <f>+'Parte Diario'!$J$29</f>
        <v>DECANTER 2</v>
      </c>
      <c r="J346" s="1179"/>
      <c r="K346" s="591">
        <f>+IF(I346="","",SUMIF('Resumen-Ocultar'!$E$13:$CF$13,L$329,'Resumen-Ocultar'!E64:CF64))</f>
        <v>0</v>
      </c>
      <c r="L346" s="592">
        <f t="shared" si="65"/>
        <v>0</v>
      </c>
      <c r="M346" s="593">
        <f>+IF(I346="","",SUMIF('Resumen-Ocultar'!$E$13:$CF$13,L$329,'Resumen-Ocultar'!E23:CF23))</f>
        <v>0</v>
      </c>
      <c r="N346" s="594">
        <f>+IF(I346="","",SUMIF('Resumen-Ocultar'!$E$13:$CF$13,L$329,'Resumen-Ocultar'!E47:CF47))</f>
        <v>0</v>
      </c>
      <c r="O346" s="593">
        <f t="shared" si="66"/>
        <v>0</v>
      </c>
      <c r="P346" s="593">
        <f t="shared" si="67"/>
        <v>0</v>
      </c>
      <c r="Q346" s="593">
        <f t="shared" si="69"/>
        <v>0</v>
      </c>
      <c r="R346" s="594">
        <f>+IF(I346="","",SUMIF('Resumen-Ocultar'!$E$13:$CF$13,L$329,'Resumen-Ocultar'!E35:CF35))</f>
        <v>0</v>
      </c>
      <c r="S346" s="595">
        <f t="shared" si="68"/>
        <v>0</v>
      </c>
      <c r="V346" s="839" t="e">
        <f>+AVERAGEIFS('DECANTER 2'!$E$59:$CF$59,'ZARANDA 1'!$E$6:$CF$6,$L$329,'DECANTER 2'!$E$59:$CF$59,"&gt;0")</f>
        <v>#DIV/0!</v>
      </c>
      <c r="W346" s="560"/>
      <c r="X346" s="561"/>
      <c r="Y346" s="210"/>
      <c r="Z346" s="562"/>
      <c r="AD346" s="565"/>
    </row>
    <row r="347" spans="1:30" ht="16.149999999999999" customHeight="1" x14ac:dyDescent="0.25">
      <c r="A347" s="580" t="s">
        <v>663</v>
      </c>
      <c r="B347" s="834">
        <v>12</v>
      </c>
      <c r="C347" s="1171" t="str">
        <f>+LODO!O93</f>
        <v/>
      </c>
      <c r="D347" s="1171"/>
      <c r="E347" s="1171"/>
      <c r="F347" s="1171"/>
      <c r="G347" s="567" t="str">
        <f>+IF(C347="","",VLOOKUP(C347,LODO!$D$82:$H$102,4,FALSE))</f>
        <v/>
      </c>
      <c r="I347" s="1180" t="str">
        <f>+'Parte Diario'!$J$30</f>
        <v>DECANTER 3</v>
      </c>
      <c r="J347" s="1180"/>
      <c r="K347" s="596">
        <f>+IF(I347="","",SUMIF('Resumen-Ocultar'!$E$13:$CF$13,L$329,'Resumen-Ocultar'!E65:CF65))</f>
        <v>0</v>
      </c>
      <c r="L347" s="597">
        <f t="shared" si="65"/>
        <v>0</v>
      </c>
      <c r="M347" s="598">
        <f>+IF(I347="","",SUMIF('Resumen-Ocultar'!$E$13:$CF$13,L$329,'Resumen-Ocultar'!E24:CF24))</f>
        <v>0</v>
      </c>
      <c r="N347" s="599">
        <f>+IF(I347="","",SUMIF('Resumen-Ocultar'!$E$13:$CF$13,L$329,'Resumen-Ocultar'!E48:CF48))</f>
        <v>0</v>
      </c>
      <c r="O347" s="598">
        <f t="shared" si="66"/>
        <v>0</v>
      </c>
      <c r="P347" s="598">
        <f t="shared" si="67"/>
        <v>0</v>
      </c>
      <c r="Q347" s="598">
        <f t="shared" si="69"/>
        <v>0</v>
      </c>
      <c r="R347" s="599">
        <f>+IF(I347="","",SUMIF('Resumen-Ocultar'!$E$13:$CF$13,L$329,'Resumen-Ocultar'!E36:CF36))</f>
        <v>0</v>
      </c>
      <c r="S347" s="600">
        <f t="shared" si="68"/>
        <v>0</v>
      </c>
      <c r="V347" s="839" t="e">
        <f>+AVERAGEIFS('DECANTER 3'!$E$59:$CF$59,'ZARANDA 1'!$E$6:$CF$6,$L$329,'DECANTER 3'!$E$59:$CF$59,"&gt;0")</f>
        <v>#DIV/0!</v>
      </c>
      <c r="W347" s="560"/>
      <c r="X347" s="561"/>
      <c r="Y347" s="210"/>
      <c r="Z347" s="562"/>
      <c r="AD347" s="565"/>
    </row>
    <row r="348" spans="1:30" ht="16.149999999999999" customHeight="1" x14ac:dyDescent="0.25">
      <c r="A348" s="580" t="s">
        <v>663</v>
      </c>
      <c r="B348" s="834">
        <v>13</v>
      </c>
      <c r="C348" s="1171" t="str">
        <f>+LODO!O94</f>
        <v/>
      </c>
      <c r="D348" s="1171"/>
      <c r="E348" s="1171"/>
      <c r="F348" s="1171"/>
      <c r="G348" s="567" t="str">
        <f>+IF(C348="","",VLOOKUP(C348,LODO!$D$82:$H$102,4,FALSE))</f>
        <v/>
      </c>
      <c r="I348" s="1181" t="s">
        <v>571</v>
      </c>
      <c r="J348" s="1182"/>
      <c r="K348" s="571">
        <f>+SUM(K337:K347)</f>
        <v>0</v>
      </c>
      <c r="L348" s="581"/>
      <c r="M348" s="571">
        <f t="shared" ref="M348:R348" si="70">+SUM(M337:M347)</f>
        <v>0</v>
      </c>
      <c r="N348" s="571">
        <f t="shared" si="70"/>
        <v>0</v>
      </c>
      <c r="O348" s="571">
        <f t="shared" si="70"/>
        <v>0</v>
      </c>
      <c r="P348" s="571">
        <f t="shared" si="70"/>
        <v>0</v>
      </c>
      <c r="Q348" s="571">
        <f t="shared" si="70"/>
        <v>0</v>
      </c>
      <c r="R348" s="571">
        <f t="shared" si="70"/>
        <v>0</v>
      </c>
      <c r="S348" s="571">
        <f>+IFERROR(AVERAGEIF(S337:S347,"&gt;0"),0)</f>
        <v>0</v>
      </c>
      <c r="Y348" s="210"/>
      <c r="Z348" s="562"/>
      <c r="AD348" s="565"/>
    </row>
    <row r="349" spans="1:30" ht="16.149999999999999" customHeight="1" x14ac:dyDescent="0.25">
      <c r="A349" s="580" t="s">
        <v>663</v>
      </c>
      <c r="B349" s="834">
        <v>14</v>
      </c>
      <c r="C349" s="1171" t="str">
        <f>+LODO!O95</f>
        <v/>
      </c>
      <c r="D349" s="1171"/>
      <c r="E349" s="1171"/>
      <c r="F349" s="1171"/>
      <c r="G349" s="567" t="str">
        <f>+IF(C349="","",VLOOKUP(C349,LODO!$D$82:$H$102,4,FALSE))</f>
        <v/>
      </c>
      <c r="Y349" s="210"/>
      <c r="Z349" s="562"/>
      <c r="AD349" s="565"/>
    </row>
    <row r="350" spans="1:30" ht="16.149999999999999" customHeight="1" x14ac:dyDescent="0.25">
      <c r="A350" s="580" t="s">
        <v>663</v>
      </c>
      <c r="B350" s="834">
        <v>15</v>
      </c>
      <c r="C350" s="1171" t="str">
        <f>+LODO!O96</f>
        <v/>
      </c>
      <c r="D350" s="1171"/>
      <c r="E350" s="1171"/>
      <c r="F350" s="1171"/>
      <c r="G350" s="567" t="str">
        <f>+IF(C350="","",VLOOKUP(C350,LODO!$D$82:$H$102,4,FALSE))</f>
        <v/>
      </c>
      <c r="Y350" s="210"/>
      <c r="Z350" s="562"/>
      <c r="AD350" s="565"/>
    </row>
    <row r="351" spans="1:30" ht="16.149999999999999" customHeight="1" x14ac:dyDescent="0.25">
      <c r="A351" s="580" t="s">
        <v>663</v>
      </c>
      <c r="B351" s="834">
        <v>16</v>
      </c>
      <c r="C351" s="1171" t="str">
        <f>+LODO!O97</f>
        <v/>
      </c>
      <c r="D351" s="1171"/>
      <c r="E351" s="1171"/>
      <c r="F351" s="1171"/>
      <c r="G351" s="567" t="str">
        <f>+IF(C351="","",VLOOKUP(C351,LODO!$D$82:$H$102,4,FALSE))</f>
        <v/>
      </c>
      <c r="Y351" s="210"/>
      <c r="Z351" s="562"/>
      <c r="AD351" s="565"/>
    </row>
    <row r="352" spans="1:30" ht="16.149999999999999" customHeight="1" x14ac:dyDescent="0.25">
      <c r="A352" s="580" t="s">
        <v>663</v>
      </c>
      <c r="B352" s="834">
        <v>17</v>
      </c>
      <c r="C352" s="1171" t="str">
        <f>+LODO!O98</f>
        <v/>
      </c>
      <c r="D352" s="1171"/>
      <c r="E352" s="1171"/>
      <c r="F352" s="1171"/>
      <c r="G352" s="567" t="str">
        <f>+IF(C352="","",VLOOKUP(C352,LODO!$D$82:$H$102,4,FALSE))</f>
        <v/>
      </c>
      <c r="Y352" s="210"/>
      <c r="Z352" s="562"/>
      <c r="AD352" s="565"/>
    </row>
    <row r="353" spans="1:39" ht="16.149999999999999" customHeight="1" x14ac:dyDescent="0.25">
      <c r="A353" s="580" t="s">
        <v>663</v>
      </c>
      <c r="B353" s="834">
        <v>18</v>
      </c>
      <c r="C353" s="1171" t="str">
        <f>+LODO!O99</f>
        <v/>
      </c>
      <c r="D353" s="1171"/>
      <c r="E353" s="1171"/>
      <c r="F353" s="1171"/>
      <c r="G353" s="567" t="str">
        <f>+IF(C353="","",VLOOKUP(C353,LODO!$D$82:$H$102,4,FALSE))</f>
        <v/>
      </c>
      <c r="Y353" s="210"/>
      <c r="Z353" s="562"/>
      <c r="AD353" s="565"/>
    </row>
    <row r="354" spans="1:39" ht="16.149999999999999" customHeight="1" x14ac:dyDescent="0.25">
      <c r="A354" s="580" t="s">
        <v>663</v>
      </c>
      <c r="B354" s="834">
        <v>19</v>
      </c>
      <c r="C354" s="1171" t="str">
        <f>+LODO!O100</f>
        <v/>
      </c>
      <c r="D354" s="1171"/>
      <c r="E354" s="1171"/>
      <c r="F354" s="1171"/>
      <c r="G354" s="567" t="str">
        <f>+IF(C354="","",VLOOKUP(C354,LODO!$D$82:$H$102,4,FALSE))</f>
        <v/>
      </c>
      <c r="Y354" s="210"/>
      <c r="Z354" s="562"/>
      <c r="AD354" s="565"/>
    </row>
    <row r="355" spans="1:39" ht="16.149999999999999" customHeight="1" x14ac:dyDescent="0.25">
      <c r="A355" s="580" t="s">
        <v>663</v>
      </c>
      <c r="B355" s="834">
        <v>20</v>
      </c>
      <c r="C355" s="1171" t="str">
        <f>+LODO!O101</f>
        <v/>
      </c>
      <c r="D355" s="1171"/>
      <c r="E355" s="1171"/>
      <c r="F355" s="1171"/>
      <c r="G355" s="567" t="str">
        <f>+IF(C355="","",VLOOKUP(C355,LODO!$D$82:$H$102,4,FALSE))</f>
        <v/>
      </c>
      <c r="Y355" s="210"/>
      <c r="Z355" s="562"/>
      <c r="AD355" s="565"/>
    </row>
    <row r="356" spans="1:39" ht="16.149999999999999" customHeight="1" x14ac:dyDescent="0.25">
      <c r="A356" s="580" t="s">
        <v>663</v>
      </c>
      <c r="B356" s="834">
        <v>21</v>
      </c>
      <c r="C356" s="1171" t="str">
        <f>+LODO!O102</f>
        <v/>
      </c>
      <c r="D356" s="1171"/>
      <c r="E356" s="1171"/>
      <c r="F356" s="1171"/>
      <c r="G356" s="567" t="str">
        <f>+IF(C356="","",VLOOKUP(C356,LODO!$D$82:$H$102,4,FALSE))</f>
        <v/>
      </c>
      <c r="Y356" s="210"/>
      <c r="Z356" s="562"/>
      <c r="AD356" s="565"/>
    </row>
    <row r="357" spans="1:39" ht="16.149999999999999" customHeight="1" x14ac:dyDescent="0.3">
      <c r="A357" s="580" t="s">
        <v>663</v>
      </c>
      <c r="V357" s="135"/>
      <c r="Z357" s="390"/>
    </row>
    <row r="358" spans="1:39" ht="16.149999999999999" customHeight="1" x14ac:dyDescent="0.3">
      <c r="A358" s="580" t="s">
        <v>663</v>
      </c>
      <c r="V358" s="135"/>
      <c r="Z358" s="210"/>
    </row>
    <row r="359" spans="1:39" ht="16.149999999999999" customHeight="1" x14ac:dyDescent="0.3">
      <c r="A359" s="580" t="s">
        <v>663</v>
      </c>
      <c r="V359" s="135"/>
      <c r="Z359" s="210"/>
    </row>
    <row r="360" spans="1:39" ht="16.149999999999999" customHeight="1" x14ac:dyDescent="0.3">
      <c r="A360" s="580" t="s">
        <v>663</v>
      </c>
      <c r="V360" s="135"/>
      <c r="Z360" s="210"/>
    </row>
    <row r="361" spans="1:39" ht="16.149999999999999" customHeight="1" x14ac:dyDescent="0.3">
      <c r="A361" s="580" t="s">
        <v>663</v>
      </c>
      <c r="V361" s="135"/>
      <c r="Z361" s="210"/>
    </row>
    <row r="362" spans="1:39" ht="16.149999999999999" customHeight="1" thickBot="1" x14ac:dyDescent="0.35">
      <c r="A362" s="580" t="s">
        <v>663</v>
      </c>
      <c r="C362" s="1178" t="s">
        <v>642</v>
      </c>
      <c r="D362" s="1178"/>
      <c r="E362" s="1178"/>
      <c r="F362" s="1178"/>
      <c r="G362" s="1178"/>
      <c r="H362" s="1178"/>
      <c r="I362" s="1178"/>
      <c r="J362" s="1178"/>
      <c r="K362" s="1178"/>
      <c r="L362" s="1178"/>
      <c r="M362" s="1178"/>
      <c r="O362" s="1193" t="s">
        <v>652</v>
      </c>
      <c r="P362" s="1193"/>
      <c r="Q362" s="1193"/>
      <c r="R362" s="1193"/>
      <c r="S362" s="1193"/>
      <c r="V362" s="135"/>
      <c r="Z362" s="210"/>
    </row>
    <row r="363" spans="1:39" ht="16.149999999999999" customHeight="1" thickBot="1" x14ac:dyDescent="0.3">
      <c r="A363" s="580" t="s">
        <v>663</v>
      </c>
      <c r="C363" s="1176" t="s">
        <v>123</v>
      </c>
      <c r="D363" s="1176"/>
      <c r="E363" s="1190" t="str">
        <f>+CONCATENATE("DENSIDADES, ",PROGRAMA!D149)</f>
        <v xml:space="preserve">DENSIDADES, </v>
      </c>
      <c r="F363" s="1176"/>
      <c r="G363" s="1191"/>
      <c r="H363" s="1176" t="s">
        <v>651</v>
      </c>
      <c r="I363" s="1176"/>
      <c r="J363" s="1176"/>
      <c r="K363" s="1176"/>
      <c r="L363" s="1186" t="s">
        <v>673</v>
      </c>
      <c r="M363" s="1187"/>
      <c r="O363" s="1185" t="str">
        <f>+C365</f>
        <v>ZARANDA 1</v>
      </c>
      <c r="P363" s="1185"/>
      <c r="Q363" s="1183">
        <f>+AK366</f>
        <v>0</v>
      </c>
      <c r="R363" s="1183"/>
      <c r="S363" s="1183"/>
      <c r="V363" s="541"/>
      <c r="W363" s="541"/>
      <c r="X363" s="541"/>
      <c r="Y363" s="541"/>
      <c r="Z363" s="541"/>
      <c r="AA363" s="541"/>
      <c r="AB363" s="541"/>
      <c r="AC363" s="541"/>
      <c r="AD363" s="541"/>
      <c r="AE363" s="541"/>
    </row>
    <row r="364" spans="1:39" ht="16.149999999999999" customHeight="1" thickBot="1" x14ac:dyDescent="0.3">
      <c r="A364" s="580" t="s">
        <v>663</v>
      </c>
      <c r="C364" s="1192"/>
      <c r="D364" s="1192"/>
      <c r="E364" s="582" t="s">
        <v>643</v>
      </c>
      <c r="F364" s="879" t="s">
        <v>644</v>
      </c>
      <c r="G364" s="583" t="s">
        <v>645</v>
      </c>
      <c r="H364" s="879" t="s">
        <v>646</v>
      </c>
      <c r="I364" s="879" t="s">
        <v>372</v>
      </c>
      <c r="J364" s="879" t="s">
        <v>165</v>
      </c>
      <c r="K364" s="879" t="s">
        <v>647</v>
      </c>
      <c r="L364" s="1188"/>
      <c r="M364" s="1189"/>
      <c r="O364" s="1184" t="str">
        <f>+C366</f>
        <v>ZARANDA 2</v>
      </c>
      <c r="P364" s="1184"/>
      <c r="Q364" s="1183">
        <f>+AK367</f>
        <v>0</v>
      </c>
      <c r="R364" s="1183"/>
      <c r="S364" s="1183"/>
      <c r="V364" s="838" t="s">
        <v>123</v>
      </c>
      <c r="W364" s="838"/>
      <c r="X364" s="838" t="str">
        <f>+CONCATENATE("DENSIDADES, ",PROGRAMA!D150)</f>
        <v xml:space="preserve">DENSIDADES, </v>
      </c>
      <c r="Y364" s="838"/>
      <c r="Z364" s="838"/>
      <c r="AA364" s="838" t="s">
        <v>651</v>
      </c>
      <c r="AB364" s="838"/>
      <c r="AC364" s="838"/>
      <c r="AD364" s="838"/>
      <c r="AE364" s="838" t="s">
        <v>28</v>
      </c>
      <c r="AF364" s="835"/>
      <c r="AG364" s="835"/>
      <c r="AH364" s="835"/>
      <c r="AI364" s="835"/>
      <c r="AJ364" s="835"/>
      <c r="AK364" s="845" t="s">
        <v>28</v>
      </c>
      <c r="AL364" s="845" t="s">
        <v>649</v>
      </c>
      <c r="AM364" s="845" t="s">
        <v>675</v>
      </c>
    </row>
    <row r="365" spans="1:39" ht="16.149999999999999" customHeight="1" thickBot="1" x14ac:dyDescent="0.3">
      <c r="A365" s="580" t="s">
        <v>663</v>
      </c>
      <c r="C365" s="1195" t="str">
        <f t="shared" ref="C365:C375" si="71">+I337</f>
        <v>ZARANDA 1</v>
      </c>
      <c r="D365" s="1195"/>
      <c r="E365" s="627">
        <f>+IFERROR(X366,0)</f>
        <v>0</v>
      </c>
      <c r="F365" s="628">
        <f t="shared" ref="F365:F375" si="72">+IFERROR(Y366,0)</f>
        <v>0</v>
      </c>
      <c r="G365" s="629">
        <f t="shared" ref="G365:G375" si="73">+IFERROR(Z366,0)</f>
        <v>0</v>
      </c>
      <c r="H365" s="630">
        <f>+IF($C365="","",IFERROR(AA366/$AJ366*100,0))</f>
        <v>0</v>
      </c>
      <c r="I365" s="630">
        <f>+IF($C365="","",IFERROR(AB366/$AJ366*100,0))</f>
        <v>0</v>
      </c>
      <c r="J365" s="630">
        <f t="shared" ref="J365:J375" si="74">+IF($C365="","",IFERROR(AC366/$AJ366*100,0))</f>
        <v>0</v>
      </c>
      <c r="K365" s="616">
        <f t="shared" ref="K365:K375" si="75">+IF($C365="","",IFERROR(AD366/$AJ366*100,0))</f>
        <v>0</v>
      </c>
      <c r="L365" s="631" t="str">
        <f>+IF(C365="","","API")</f>
        <v>API</v>
      </c>
      <c r="M365" s="632">
        <f>+IF(C365="","",D34)</f>
        <v>0</v>
      </c>
      <c r="O365" s="1185" t="str">
        <f t="shared" ref="O365:O373" si="76">+C367</f>
        <v>ZARANDA 3</v>
      </c>
      <c r="P365" s="1185"/>
      <c r="Q365" s="1183">
        <f>+AK368</f>
        <v>0</v>
      </c>
      <c r="R365" s="1183"/>
      <c r="S365" s="1183"/>
      <c r="V365" s="838"/>
      <c r="W365" s="838"/>
      <c r="X365" s="845" t="s">
        <v>643</v>
      </c>
      <c r="Y365" s="845" t="s">
        <v>644</v>
      </c>
      <c r="Z365" s="845" t="s">
        <v>645</v>
      </c>
      <c r="AA365" s="845" t="s">
        <v>646</v>
      </c>
      <c r="AB365" s="845" t="s">
        <v>372</v>
      </c>
      <c r="AC365" s="845" t="s">
        <v>165</v>
      </c>
      <c r="AD365" s="845" t="s">
        <v>647</v>
      </c>
      <c r="AE365" s="845" t="s">
        <v>648</v>
      </c>
      <c r="AF365" s="845" t="s">
        <v>646</v>
      </c>
      <c r="AG365" s="845" t="s">
        <v>372</v>
      </c>
      <c r="AH365" s="845" t="s">
        <v>165</v>
      </c>
      <c r="AI365" s="845" t="s">
        <v>647</v>
      </c>
      <c r="AJ365" s="846" t="s">
        <v>571</v>
      </c>
      <c r="AK365" s="845" t="s">
        <v>648</v>
      </c>
      <c r="AL365" s="845" t="s">
        <v>650</v>
      </c>
      <c r="AM365" s="845" t="s">
        <v>30</v>
      </c>
    </row>
    <row r="366" spans="1:39" ht="16.149999999999999" customHeight="1" thickBot="1" x14ac:dyDescent="0.3">
      <c r="A366" s="580" t="s">
        <v>663</v>
      </c>
      <c r="C366" s="1194" t="str">
        <f t="shared" si="71"/>
        <v>ZARANDA 2</v>
      </c>
      <c r="D366" s="1194"/>
      <c r="E366" s="617">
        <f t="shared" ref="E366:E375" si="77">+IFERROR(X367,0)</f>
        <v>0</v>
      </c>
      <c r="F366" s="618">
        <f t="shared" si="72"/>
        <v>0</v>
      </c>
      <c r="G366" s="619">
        <f t="shared" si="73"/>
        <v>0</v>
      </c>
      <c r="H366" s="620">
        <f t="shared" ref="H366:H375" si="78">+IF($C366="","",IFERROR(AA367/$AJ367*100,0))</f>
        <v>0</v>
      </c>
      <c r="I366" s="620">
        <f t="shared" ref="I366:I375" si="79">+IF($C366="","",IFERROR(AB367/$AJ367*100,0))</f>
        <v>0</v>
      </c>
      <c r="J366" s="620">
        <f t="shared" si="74"/>
        <v>0</v>
      </c>
      <c r="K366" s="621">
        <f t="shared" si="75"/>
        <v>0</v>
      </c>
      <c r="L366" s="622" t="str">
        <f>+IF(C366="","","API")</f>
        <v>API</v>
      </c>
      <c r="M366" s="623">
        <f>+IF(C366="","",D35)</f>
        <v>0</v>
      </c>
      <c r="O366" s="1184" t="str">
        <f t="shared" si="76"/>
        <v>DESARENADOR</v>
      </c>
      <c r="P366" s="1184"/>
      <c r="Q366" s="1183">
        <f t="shared" ref="Q366:Q373" si="80">+AK369</f>
        <v>0</v>
      </c>
      <c r="R366" s="1183"/>
      <c r="S366" s="1183"/>
      <c r="V366" s="847" t="str">
        <f t="shared" ref="V366:V376" si="81">+I337</f>
        <v>ZARANDA 1</v>
      </c>
      <c r="W366" s="847"/>
      <c r="X366" s="840" t="e">
        <f>+IF(V366="","",AVERAGEIFS('ZARANDA 1'!$E$20:$CF$20,'ZARANDA 1'!$E$6:$CF$6,$L$329,'ZARANDA 1'!$E$20:$CF$20,"&gt;0"))</f>
        <v>#DIV/0!</v>
      </c>
      <c r="Y366" s="837" t="e">
        <f>+IF(V366="","",AVERAGEIFS('ZARANDA 1'!$E$21:$CF$21,'ZARANDA 1'!$E$6:$CF$6,$L$329,'ZARANDA 1'!$E$21:$CF$21,"&gt;0"))</f>
        <v>#DIV/0!</v>
      </c>
      <c r="Z366" s="840" t="e">
        <f>+IF(V366="","",AVERAGEIFS('ZARANDA 1'!$E$22:$CF$22,'ZARANDA 1'!$E$6:$CF$6,$L$329,'ZARANDA 1'!$E$22:$CF$22,"&gt;0"))</f>
        <v>#DIV/0!</v>
      </c>
      <c r="AA366" s="840" t="e">
        <f>+IF(V366="","",AVERAGEIFS('ZARANDA 1'!$E$33:$CF$33,'ZARANDA 1'!$E$6:$CF$6,$L$329,'ZARANDA 1'!$E$33:$CF$33,"&gt;0"))</f>
        <v>#DIV/0!</v>
      </c>
      <c r="AB366" s="837" t="e">
        <f>+IF(V366="","",AVERAGEIFS('ZARANDA 1'!$E$34:$CF$34,'ZARANDA 1'!$E$6:$CF$6,$L$329,'ZARANDA 1'!$E$34:$CF$34,"&gt;0"))</f>
        <v>#DIV/0!</v>
      </c>
      <c r="AC366" s="837" t="e">
        <f>+IF(V366="","",AVERAGEIFS('ZARANDA 1'!$E$28:$CF$28,'ZARANDA 1'!$E$6:$CF$6,$L$329,'ZARANDA 1'!$E$28:$CF$28,"&gt;0"))</f>
        <v>#DIV/0!</v>
      </c>
      <c r="AD366" s="840" t="e">
        <f>+IF(V366="","",AVERAGEIFS('ZARANDA 1'!$E$25:$CF$25,'ZARANDA 1'!$E$6:$CF$6,$L$329,'ZARANDA 1'!$E$25:$CF$25,"&gt;0"))</f>
        <v>#DIV/0!</v>
      </c>
      <c r="AE366" s="839" t="e">
        <f>+IF(V366="","",AVERAGEIFS('ZARANDA 1'!$E$32:$CF$32,'ZARANDA 1'!$E$6:$CF$6,$L$329,'ZARANDA 1'!$E$32:$CF$32,"&gt;0"))</f>
        <v>#DIV/0!</v>
      </c>
      <c r="AF366" s="837">
        <f>+IFERROR(AA366,0)</f>
        <v>0</v>
      </c>
      <c r="AG366" s="837">
        <f>+IFERROR(AB366,0)</f>
        <v>0</v>
      </c>
      <c r="AH366" s="837">
        <f t="shared" ref="AH366:AH376" si="82">+IFERROR(AC366,0)</f>
        <v>0</v>
      </c>
      <c r="AI366" s="837">
        <f t="shared" ref="AI366:AI376" si="83">+IFERROR(AD366,0)</f>
        <v>0</v>
      </c>
      <c r="AJ366" s="837">
        <f>+SUM(AF366:AI366)</f>
        <v>0</v>
      </c>
      <c r="AK366" s="848">
        <f>+IFERROR(AE366,0)</f>
        <v>0</v>
      </c>
      <c r="AL366" s="849">
        <f>+IF(C365="","",SUM(J365:K365))</f>
        <v>0</v>
      </c>
      <c r="AM366" s="850">
        <f>+IFERROR(Q337/$Q$348,0)</f>
        <v>0</v>
      </c>
    </row>
    <row r="367" spans="1:39" ht="16.149999999999999" customHeight="1" thickBot="1" x14ac:dyDescent="0.3">
      <c r="A367" s="580" t="s">
        <v>663</v>
      </c>
      <c r="C367" s="1194" t="str">
        <f t="shared" si="71"/>
        <v>ZARANDA 3</v>
      </c>
      <c r="D367" s="1194"/>
      <c r="E367" s="617">
        <f t="shared" si="77"/>
        <v>0</v>
      </c>
      <c r="F367" s="618">
        <f t="shared" si="72"/>
        <v>0</v>
      </c>
      <c r="G367" s="619">
        <f t="shared" si="73"/>
        <v>0</v>
      </c>
      <c r="H367" s="620">
        <f t="shared" si="78"/>
        <v>0</v>
      </c>
      <c r="I367" s="620">
        <f t="shared" si="79"/>
        <v>0</v>
      </c>
      <c r="J367" s="620">
        <f t="shared" si="74"/>
        <v>0</v>
      </c>
      <c r="K367" s="621">
        <f t="shared" si="75"/>
        <v>0</v>
      </c>
      <c r="L367" s="622" t="str">
        <f>+IF(C367="","","API")</f>
        <v>API</v>
      </c>
      <c r="M367" s="623">
        <f>+IF(C367="","",D36)</f>
        <v>0</v>
      </c>
      <c r="O367" s="1185" t="str">
        <f t="shared" si="76"/>
        <v>DESILTER</v>
      </c>
      <c r="P367" s="1185"/>
      <c r="Q367" s="1183">
        <f t="shared" si="80"/>
        <v>0</v>
      </c>
      <c r="R367" s="1183"/>
      <c r="S367" s="1183"/>
      <c r="V367" s="847" t="str">
        <f t="shared" si="81"/>
        <v>ZARANDA 2</v>
      </c>
      <c r="W367" s="847"/>
      <c r="X367" s="840" t="e">
        <f>+IF(V367="","",AVERAGEIFS('ZARANDA 2'!$E$20:$CF$20,'ZARANDA 1'!$E$6:$CF$6,$L$329,'ZARANDA 2'!$E$20:$CF$20,"&gt;0"))</f>
        <v>#DIV/0!</v>
      </c>
      <c r="Y367" s="837" t="e">
        <f>+IF(V367="","",AVERAGEIFS('ZARANDA 2'!$E$21:$CF$21,'ZARANDA 1'!$E$6:$CF$6,$L$329,'ZARANDA 2'!$E$21:$CF$21,"&gt;0"))</f>
        <v>#DIV/0!</v>
      </c>
      <c r="Z367" s="840" t="e">
        <f>+IF(V367="","",AVERAGEIFS('ZARANDA 2'!$E$22:$CF$22,'ZARANDA 1'!$E$6:$CF$6,$L$329,'ZARANDA 2'!$E$22:$CF$22,"&gt;0"))</f>
        <v>#DIV/0!</v>
      </c>
      <c r="AA367" s="840" t="e">
        <f>+IF(V367="","",AVERAGEIFS('ZARANDA 2'!$E$33:$CF$33,'ZARANDA 1'!$E$6:$CF$6,$L$329,'ZARANDA 2'!$E$33:$CF$33,"&gt;0"))</f>
        <v>#DIV/0!</v>
      </c>
      <c r="AB367" s="837" t="e">
        <f>+IF(V367="","",AVERAGEIFS('ZARANDA 2'!$E$34:$CF$34,'ZARANDA 1'!$E$6:$CF$6,$L$329,'ZARANDA 2'!$E$34:$CF$34,"&gt;0"))</f>
        <v>#DIV/0!</v>
      </c>
      <c r="AC367" s="837" t="e">
        <f>+IF(V367="","",AVERAGEIFS('ZARANDA 2'!$E$28:$CF$28,'ZARANDA 1'!$E$6:$CF$6,$L$329,'ZARANDA 2'!$E$28:$CF$28,"&gt;0"))</f>
        <v>#DIV/0!</v>
      </c>
      <c r="AD367" s="840" t="e">
        <f>+IF(V367="","",AVERAGEIFS('ZARANDA 2'!$E$25:$CF$25,'ZARANDA 1'!$E$6:$CF$6,$L$329,'ZARANDA 2'!$E$25:$CF$25,"&gt;0"))</f>
        <v>#DIV/0!</v>
      </c>
      <c r="AE367" s="839" t="e">
        <f>+IF(V367="","",AVERAGEIFS('ZARANDA 2'!$E$32:$CF$32,'ZARANDA 1'!$E$6:$CF$6,$L$329,'ZARANDA 2'!$E$32:$CF$32,"&gt;0"))</f>
        <v>#DIV/0!</v>
      </c>
      <c r="AF367" s="837">
        <f>+IFERROR(AA367,0)</f>
        <v>0</v>
      </c>
      <c r="AG367" s="837">
        <f>+IFERROR(AB367,0)</f>
        <v>0</v>
      </c>
      <c r="AH367" s="837">
        <f t="shared" si="82"/>
        <v>0</v>
      </c>
      <c r="AI367" s="837">
        <f t="shared" si="83"/>
        <v>0</v>
      </c>
      <c r="AJ367" s="837">
        <f t="shared" ref="AJ367:AJ376" si="84">+SUM(AF367:AI367)</f>
        <v>0</v>
      </c>
      <c r="AK367" s="848">
        <f t="shared" ref="AK367:AK375" si="85">+IFERROR(AE367,0)</f>
        <v>0</v>
      </c>
      <c r="AL367" s="849">
        <f t="shared" ref="AL367:AL376" si="86">+IF(C366="","",SUM(J366:K366))</f>
        <v>0</v>
      </c>
      <c r="AM367" s="850">
        <f t="shared" ref="AM367:AM376" si="87">+IFERROR(Q338/$Q$348,0)</f>
        <v>0</v>
      </c>
    </row>
    <row r="368" spans="1:39" ht="16.149999999999999" customHeight="1" thickBot="1" x14ac:dyDescent="0.3">
      <c r="A368" s="580" t="s">
        <v>663</v>
      </c>
      <c r="C368" s="1194" t="str">
        <f t="shared" si="71"/>
        <v>DESARENADOR</v>
      </c>
      <c r="D368" s="1194"/>
      <c r="E368" s="617">
        <f t="shared" si="77"/>
        <v>0</v>
      </c>
      <c r="F368" s="618">
        <f t="shared" si="72"/>
        <v>0</v>
      </c>
      <c r="G368" s="619">
        <f t="shared" si="73"/>
        <v>0</v>
      </c>
      <c r="H368" s="620">
        <f t="shared" si="78"/>
        <v>0</v>
      </c>
      <c r="I368" s="620">
        <f t="shared" si="79"/>
        <v>0</v>
      </c>
      <c r="J368" s="620">
        <f t="shared" si="74"/>
        <v>0</v>
      </c>
      <c r="K368" s="621">
        <f t="shared" si="75"/>
        <v>0</v>
      </c>
      <c r="L368" s="622">
        <f>+IF(C368="","",Y382)</f>
        <v>0</v>
      </c>
      <c r="M368" s="623" t="str">
        <f>+IF(C368="","","kg/cm2")</f>
        <v>kg/cm2</v>
      </c>
      <c r="O368" s="1184" t="str">
        <f t="shared" si="76"/>
        <v>SECADORA 1</v>
      </c>
      <c r="P368" s="1184"/>
      <c r="Q368" s="1183">
        <f t="shared" si="80"/>
        <v>0</v>
      </c>
      <c r="R368" s="1183"/>
      <c r="S368" s="1183"/>
      <c r="V368" s="847" t="str">
        <f t="shared" si="81"/>
        <v>ZARANDA 3</v>
      </c>
      <c r="W368" s="847"/>
      <c r="X368" s="840" t="e">
        <f>+IF(V368="","",AVERAGEIFS('ZARANDA 3'!$E$20:$CF$20,'ZARANDA 1'!$E$6:$CF$6,$L$329,'ZARANDA 3'!$E$20:$CF$20,"&gt;0"))</f>
        <v>#DIV/0!</v>
      </c>
      <c r="Y368" s="837" t="e">
        <f>+IF(V368="","",AVERAGEIFS('ZARANDA 3'!$E$21:$CF$21,'ZARANDA 1'!$E$6:$CF$6,$L$329,'ZARANDA 3'!$E$21:$CF$21,"&gt;0"))</f>
        <v>#DIV/0!</v>
      </c>
      <c r="Z368" s="840" t="e">
        <f>+IF(V368="","",AVERAGEIFS('ZARANDA 3'!$E$22:$CF$22,'ZARANDA 1'!$E$6:$CF$6,$L$329,'ZARANDA 3'!$E$22:$CF$22,"&gt;0"))</f>
        <v>#DIV/0!</v>
      </c>
      <c r="AA368" s="840" t="e">
        <f>+IF(V368="","",AVERAGEIFS('ZARANDA 3'!$E$33:$CF$33,'ZARANDA 1'!$E$6:$CF$6,$L$329,'ZARANDA 3'!$E$33:$CF$33,"&gt;0"))</f>
        <v>#DIV/0!</v>
      </c>
      <c r="AB368" s="837" t="e">
        <f>+IF(V368="","",AVERAGEIFS('ZARANDA 3'!$E$34:$CF$34,'ZARANDA 1'!$E$6:$CF$6,$L$329,'ZARANDA 3'!$E$34:$CF$34,"&gt;0"))</f>
        <v>#DIV/0!</v>
      </c>
      <c r="AC368" s="837" t="e">
        <f>+IF(V368="","",AVERAGEIFS('ZARANDA 3'!$E$28:$CF$28,'ZARANDA 1'!$E$6:$CF$6,$L$329,'ZARANDA 3'!$E$28:$CF$28,"&gt;0"))</f>
        <v>#DIV/0!</v>
      </c>
      <c r="AD368" s="840" t="e">
        <f>+IF(V368="","",AVERAGEIFS('ZARANDA 3'!$E$25:$CF$25,'ZARANDA 1'!$E$6:$CF$6,$L$329,'ZARANDA 3'!$E$25:$CF$25,"&gt;0"))</f>
        <v>#DIV/0!</v>
      </c>
      <c r="AE368" s="839" t="e">
        <f>+IF(V368="","",AVERAGEIFS('ZARANDA 3'!$E$32:$CF$32,'ZARANDA 1'!$E$6:$CF$6,$L$329,'ZARANDA 3'!$E$32:$CF$32,"&gt;0"))</f>
        <v>#DIV/0!</v>
      </c>
      <c r="AF368" s="837">
        <f t="shared" ref="AF368:AF376" si="88">+IFERROR(AA368,0)</f>
        <v>0</v>
      </c>
      <c r="AG368" s="837">
        <f t="shared" ref="AG368:AG376" si="89">+IFERROR(AB368,0)</f>
        <v>0</v>
      </c>
      <c r="AH368" s="837">
        <f t="shared" si="82"/>
        <v>0</v>
      </c>
      <c r="AI368" s="837">
        <f t="shared" si="83"/>
        <v>0</v>
      </c>
      <c r="AJ368" s="837">
        <f t="shared" si="84"/>
        <v>0</v>
      </c>
      <c r="AK368" s="848">
        <f t="shared" si="85"/>
        <v>0</v>
      </c>
      <c r="AL368" s="849">
        <f>+IF(C367="","",SUM(J367:K367))</f>
        <v>0</v>
      </c>
      <c r="AM368" s="850">
        <f t="shared" si="87"/>
        <v>0</v>
      </c>
    </row>
    <row r="369" spans="1:39" ht="16.149999999999999" customHeight="1" thickBot="1" x14ac:dyDescent="0.3">
      <c r="A369" s="580" t="s">
        <v>663</v>
      </c>
      <c r="C369" s="1194" t="str">
        <f t="shared" si="71"/>
        <v>DESILTER</v>
      </c>
      <c r="D369" s="1194"/>
      <c r="E369" s="617">
        <f t="shared" si="77"/>
        <v>0</v>
      </c>
      <c r="F369" s="618">
        <f t="shared" si="72"/>
        <v>0</v>
      </c>
      <c r="G369" s="619">
        <f t="shared" si="73"/>
        <v>0</v>
      </c>
      <c r="H369" s="620">
        <f t="shared" si="78"/>
        <v>0</v>
      </c>
      <c r="I369" s="620">
        <f t="shared" si="79"/>
        <v>0</v>
      </c>
      <c r="J369" s="620">
        <f t="shared" si="74"/>
        <v>0</v>
      </c>
      <c r="K369" s="621">
        <f t="shared" si="75"/>
        <v>0</v>
      </c>
      <c r="L369" s="622">
        <f>+IF(C369="","",Y383)</f>
        <v>0</v>
      </c>
      <c r="M369" s="623" t="str">
        <f>+IF(C369="","","kg/cm2")</f>
        <v>kg/cm2</v>
      </c>
      <c r="O369" s="1185" t="str">
        <f t="shared" si="76"/>
        <v/>
      </c>
      <c r="P369" s="1185"/>
      <c r="Q369" s="1183" t="str">
        <f t="shared" si="80"/>
        <v/>
      </c>
      <c r="R369" s="1183"/>
      <c r="S369" s="1183"/>
      <c r="V369" s="847" t="str">
        <f t="shared" si="81"/>
        <v>DESARENADOR</v>
      </c>
      <c r="W369" s="847"/>
      <c r="X369" s="840" t="e">
        <f>+IF(V369="","",AVERAGEIFS(DESARENADOR!$E$20:$CF$20,'ZARANDA 1'!$E$6:$CF$6,$L$329,DESARENADOR!$E$20:$CF$20,"&gt;0"))</f>
        <v>#DIV/0!</v>
      </c>
      <c r="Y369" s="837" t="e">
        <f>+IF(V369="","",AVERAGEIFS(DESARENADOR!$E$21:$CF$21,'ZARANDA 1'!$E$6:$CF$6,$L$329,DESARENADOR!$E$21:$CF$21,"&gt;0"))</f>
        <v>#DIV/0!</v>
      </c>
      <c r="Z369" s="840" t="e">
        <f>+IF(V369="","",AVERAGEIFS(DESARENADOR!$E$22:$CF$22,'ZARANDA 1'!$E$6:$CF$6,$L$329,DESARENADOR!$E$22:$CF$22,"&gt;0"))</f>
        <v>#DIV/0!</v>
      </c>
      <c r="AA369" s="840" t="e">
        <f>+IF(V369="","",AVERAGEIFS(DESARENADOR!$E$33:$CF$33,'ZARANDA 1'!$E$6:$CF$6,$L$329,DESARENADOR!$E$33:$CF$33,"&gt;0"))</f>
        <v>#DIV/0!</v>
      </c>
      <c r="AB369" s="837" t="e">
        <f>+IF(V369="","",AVERAGEIFS(DESARENADOR!$E$34:$CF$34,'ZARANDA 1'!$E$6:$CF$6,$L$329,DESARENADOR!$E$34:$CF$34,"&gt;0"))</f>
        <v>#DIV/0!</v>
      </c>
      <c r="AC369" s="837" t="e">
        <f>+IF(V369="","",AVERAGEIFS(DESARENADOR!$E$28:$CF$28,'ZARANDA 1'!$E$6:$CF$6,$L$329,DESARENADOR!$E$28:$CF$28,"&gt;0"))</f>
        <v>#DIV/0!</v>
      </c>
      <c r="AD369" s="840" t="e">
        <f>+IF(V369="","",AVERAGEIFS(DESARENADOR!$E$25:$CF$25,'ZARANDA 1'!$E$6:$CF$6,$L$329,DESARENADOR!$E$25:$CF$25,"&gt;0"))</f>
        <v>#DIV/0!</v>
      </c>
      <c r="AE369" s="839" t="e">
        <f>+IF(V369="","",AVERAGEIFS(DESARENADOR!$E$32:$CF$32,'ZARANDA 1'!$E$6:$CF$6,$L$329,DESARENADOR!$E$32:$CF$32,"&gt;0"))</f>
        <v>#DIV/0!</v>
      </c>
      <c r="AF369" s="837">
        <f t="shared" si="88"/>
        <v>0</v>
      </c>
      <c r="AG369" s="837">
        <f t="shared" si="89"/>
        <v>0</v>
      </c>
      <c r="AH369" s="837">
        <f t="shared" si="82"/>
        <v>0</v>
      </c>
      <c r="AI369" s="837">
        <f t="shared" si="83"/>
        <v>0</v>
      </c>
      <c r="AJ369" s="837">
        <f t="shared" si="84"/>
        <v>0</v>
      </c>
      <c r="AK369" s="848">
        <f t="shared" si="85"/>
        <v>0</v>
      </c>
      <c r="AL369" s="849">
        <f>+IF(C368="","",SUM(J368:K368))</f>
        <v>0</v>
      </c>
      <c r="AM369" s="850">
        <f t="shared" si="87"/>
        <v>0</v>
      </c>
    </row>
    <row r="370" spans="1:39" ht="16.149999999999999" customHeight="1" thickBot="1" x14ac:dyDescent="0.3">
      <c r="A370" s="580" t="s">
        <v>663</v>
      </c>
      <c r="C370" s="1194" t="str">
        <f t="shared" si="71"/>
        <v>SECADORA 1</v>
      </c>
      <c r="D370" s="1194"/>
      <c r="E370" s="617">
        <f t="shared" si="77"/>
        <v>0</v>
      </c>
      <c r="F370" s="618">
        <f t="shared" si="72"/>
        <v>0</v>
      </c>
      <c r="G370" s="619">
        <f t="shared" si="73"/>
        <v>0</v>
      </c>
      <c r="H370" s="620">
        <f t="shared" si="78"/>
        <v>0</v>
      </c>
      <c r="I370" s="620">
        <f t="shared" si="79"/>
        <v>0</v>
      </c>
      <c r="J370" s="620">
        <f t="shared" si="74"/>
        <v>0</v>
      </c>
      <c r="K370" s="621">
        <f t="shared" si="75"/>
        <v>0</v>
      </c>
      <c r="L370" s="622" t="str">
        <f>+IF(C370="","","API")</f>
        <v>API</v>
      </c>
      <c r="M370" s="623">
        <f>+IF(C370="","",D37)</f>
        <v>0</v>
      </c>
      <c r="O370" s="1184" t="str">
        <f t="shared" si="76"/>
        <v/>
      </c>
      <c r="P370" s="1184"/>
      <c r="Q370" s="1183" t="str">
        <f t="shared" si="80"/>
        <v/>
      </c>
      <c r="R370" s="1183"/>
      <c r="S370" s="1183"/>
      <c r="V370" s="847" t="str">
        <f t="shared" si="81"/>
        <v>DESILTER</v>
      </c>
      <c r="W370" s="847"/>
      <c r="X370" s="840" t="e">
        <f>+IF(V370="","",AVERAGEIFS(DESILTER!$E$20:$CF$20,'ZARANDA 1'!$E$6:$CF$6,$L$329,DESILTER!$E$20:$CF$20,"&gt;0"))</f>
        <v>#DIV/0!</v>
      </c>
      <c r="Y370" s="837" t="e">
        <f>+IF(V370="","",AVERAGEIFS(DESILTER!$E$21:$CF$21,'ZARANDA 1'!$E$6:$CF$6,$L$329,DESILTER!$E$21:$CF$21,"&gt;0"))</f>
        <v>#DIV/0!</v>
      </c>
      <c r="Z370" s="840" t="e">
        <f>+IF(V370="","",AVERAGEIFS(DESILTER!$E$22:$CF$22,'ZARANDA 1'!$E$6:$CF$6,$L$329,DESILTER!$E$22:$CF$22,"&gt;0"))</f>
        <v>#DIV/0!</v>
      </c>
      <c r="AA370" s="840" t="e">
        <f>+IF(V370="","",AVERAGEIFS(DESILTER!$E$33:$CF$33,'ZARANDA 1'!$E$6:$CF$6,$L$329,DESILTER!$E$33:$CF$33,"&gt;0"))</f>
        <v>#DIV/0!</v>
      </c>
      <c r="AB370" s="837" t="e">
        <f>+IF(V370="","",AVERAGEIFS(DESILTER!$E$34:$CF$34,'ZARANDA 1'!$E$6:$CF$6,$L$329,DESILTER!$E$34:$CF$34,"&gt;0"))</f>
        <v>#DIV/0!</v>
      </c>
      <c r="AC370" s="837" t="e">
        <f>+IF(V370="","",AVERAGEIFS(DESILTER!$E$28:$CF$28,'ZARANDA 1'!$E$6:$CF$6,$L$329,DESILTER!$E$28:$CF$28,"&gt;0"))</f>
        <v>#DIV/0!</v>
      </c>
      <c r="AD370" s="840" t="e">
        <f>+IF(V370="","",AVERAGEIFS(DESILTER!$E$25:$CF$25,'ZARANDA 1'!$E$6:$CF$6,$L$329,DESILTER!$E$25:$CF$25,"&gt;0"))</f>
        <v>#DIV/0!</v>
      </c>
      <c r="AE370" s="839" t="e">
        <f>+IF(V370="","",AVERAGEIFS(DESILTER!$E$32:$CF$32,'ZARANDA 1'!$E$6:$CF$6,$L$329,DESILTER!$E$32:$CF$32,"&gt;0"))</f>
        <v>#DIV/0!</v>
      </c>
      <c r="AF370" s="837">
        <f t="shared" si="88"/>
        <v>0</v>
      </c>
      <c r="AG370" s="837">
        <f t="shared" si="89"/>
        <v>0</v>
      </c>
      <c r="AH370" s="837">
        <f t="shared" si="82"/>
        <v>0</v>
      </c>
      <c r="AI370" s="837">
        <f t="shared" si="83"/>
        <v>0</v>
      </c>
      <c r="AJ370" s="837">
        <f t="shared" si="84"/>
        <v>0</v>
      </c>
      <c r="AK370" s="848">
        <f t="shared" si="85"/>
        <v>0</v>
      </c>
      <c r="AL370" s="849">
        <f>+IF(C369="","",SUM(J369:K369))</f>
        <v>0</v>
      </c>
      <c r="AM370" s="850">
        <f t="shared" si="87"/>
        <v>0</v>
      </c>
    </row>
    <row r="371" spans="1:39" ht="16.149999999999999" customHeight="1" thickBot="1" x14ac:dyDescent="0.3">
      <c r="A371" s="580" t="s">
        <v>663</v>
      </c>
      <c r="C371" s="1194" t="str">
        <f t="shared" si="71"/>
        <v/>
      </c>
      <c r="D371" s="1194"/>
      <c r="E371" s="617" t="str">
        <f t="shared" si="77"/>
        <v/>
      </c>
      <c r="F371" s="618" t="str">
        <f t="shared" si="72"/>
        <v/>
      </c>
      <c r="G371" s="619" t="str">
        <f t="shared" si="73"/>
        <v/>
      </c>
      <c r="H371" s="620" t="str">
        <f t="shared" si="78"/>
        <v/>
      </c>
      <c r="I371" s="620" t="str">
        <f t="shared" si="79"/>
        <v/>
      </c>
      <c r="J371" s="620" t="str">
        <f t="shared" si="74"/>
        <v/>
      </c>
      <c r="K371" s="621" t="str">
        <f t="shared" si="75"/>
        <v/>
      </c>
      <c r="L371" s="622" t="str">
        <f>+IF(C371="","","API")</f>
        <v/>
      </c>
      <c r="M371" s="623" t="str">
        <f>+IF(C371="","",D38)</f>
        <v/>
      </c>
      <c r="O371" s="1185" t="str">
        <f t="shared" si="76"/>
        <v>DECANTER 1</v>
      </c>
      <c r="P371" s="1185"/>
      <c r="Q371" s="1183">
        <f t="shared" si="80"/>
        <v>0</v>
      </c>
      <c r="R371" s="1183"/>
      <c r="S371" s="1183"/>
      <c r="V371" s="847" t="str">
        <f t="shared" si="81"/>
        <v>SECADORA 1</v>
      </c>
      <c r="W371" s="847"/>
      <c r="X371" s="840" t="e">
        <f>+IF(V371="","",AVERAGEIFS('SECADORA 1'!$E$22:$CF$22,'ZARANDA 1'!$E$6:$CF$6,$L$329,'SECADORA 1'!$E$22:$CF$22,"&gt;0"))</f>
        <v>#DIV/0!</v>
      </c>
      <c r="Y371" s="837" t="e">
        <f>+IF(V371="","",AVERAGEIFS('SECADORA 1'!$E$23:$CF$23,'ZARANDA 1'!$E$6:$CF$6,$L$329,'SECADORA 1'!$E$23:$CF$23,"&gt;0"))</f>
        <v>#DIV/0!</v>
      </c>
      <c r="Z371" s="840" t="e">
        <f>+IF(V371="","",AVERAGEIFS('SECADORA 1'!$E$24:$CF$24,'ZARANDA 1'!$E$6:$CF$6,$L$329,'SECADORA 1'!$E$24:$CF$24,"&gt;0"))</f>
        <v>#DIV/0!</v>
      </c>
      <c r="AA371" s="840" t="e">
        <f>+IF(V371="","",AVERAGEIFS('SECADORA 1'!$E$35:$CF$35,'ZARANDA 1'!$E$6:$CF$6,$L$329,'SECADORA 1'!$E$35:$CF$35,"&gt;0"))</f>
        <v>#DIV/0!</v>
      </c>
      <c r="AB371" s="837" t="e">
        <f>+IF(V371="","",AVERAGEIFS('SECADORA 1'!$E$36:$CF$36,'ZARANDA 1'!$E$6:$CF$6,$L$329,'SECADORA 1'!$E$36:$CF$36,"&gt;0"))</f>
        <v>#DIV/0!</v>
      </c>
      <c r="AC371" s="837" t="e">
        <f>+IF(V371="","",AVERAGEIFS('SECADORA 1'!$E$30:$CF$30,'ZARANDA 1'!$E$6:$CF$6,$L$329,'SECADORA 1'!$E$30:$CF$30,"&gt;0"))</f>
        <v>#DIV/0!</v>
      </c>
      <c r="AD371" s="840" t="e">
        <f>+IF(V371="","",AVERAGEIFS('SECADORA 1'!$E$27:$CF$27,'ZARANDA 1'!$E$6:$CF$6,$L$329,'SECADORA 1'!$E$27:$CF$27,"&gt;0"))</f>
        <v>#DIV/0!</v>
      </c>
      <c r="AE371" s="839" t="e">
        <f>+IF(V371="","",AVERAGEIFS('SECADORA 1'!$E$34:$CF$34,'ZARANDA 1'!$E$6:$CF$6,$L$329,'SECADORA 1'!$E$34:$CF$34,"&gt;0"))</f>
        <v>#DIV/0!</v>
      </c>
      <c r="AF371" s="837">
        <f t="shared" si="88"/>
        <v>0</v>
      </c>
      <c r="AG371" s="837">
        <f t="shared" si="89"/>
        <v>0</v>
      </c>
      <c r="AH371" s="837">
        <f t="shared" si="82"/>
        <v>0</v>
      </c>
      <c r="AI371" s="837">
        <f t="shared" si="83"/>
        <v>0</v>
      </c>
      <c r="AJ371" s="837">
        <f t="shared" si="84"/>
        <v>0</v>
      </c>
      <c r="AK371" s="848">
        <f>+IFERROR(AE371,0)</f>
        <v>0</v>
      </c>
      <c r="AL371" s="849">
        <f t="shared" si="86"/>
        <v>0</v>
      </c>
      <c r="AM371" s="850">
        <f t="shared" si="87"/>
        <v>0</v>
      </c>
    </row>
    <row r="372" spans="1:39" ht="16.149999999999999" customHeight="1" thickBot="1" x14ac:dyDescent="0.3">
      <c r="A372" s="580" t="s">
        <v>663</v>
      </c>
      <c r="C372" s="1194" t="str">
        <f t="shared" si="71"/>
        <v/>
      </c>
      <c r="D372" s="1194"/>
      <c r="E372" s="617" t="str">
        <f t="shared" si="77"/>
        <v/>
      </c>
      <c r="F372" s="618" t="str">
        <f t="shared" si="72"/>
        <v/>
      </c>
      <c r="G372" s="619" t="str">
        <f t="shared" si="73"/>
        <v/>
      </c>
      <c r="H372" s="620" t="str">
        <f t="shared" si="78"/>
        <v/>
      </c>
      <c r="I372" s="620" t="str">
        <f t="shared" si="79"/>
        <v/>
      </c>
      <c r="J372" s="620" t="str">
        <f t="shared" si="74"/>
        <v/>
      </c>
      <c r="K372" s="621" t="str">
        <f>+IF($C372="","",IFERROR(AD373/$AJ373*100,0))</f>
        <v/>
      </c>
      <c r="L372" s="622" t="str">
        <f>+IF(C372="","","API")</f>
        <v/>
      </c>
      <c r="M372" s="623" t="str">
        <f>+IF(C372="","",D39)</f>
        <v/>
      </c>
      <c r="O372" s="1184" t="str">
        <f t="shared" si="76"/>
        <v>DECANTER 2</v>
      </c>
      <c r="P372" s="1184"/>
      <c r="Q372" s="1183">
        <f t="shared" si="80"/>
        <v>0</v>
      </c>
      <c r="R372" s="1183"/>
      <c r="S372" s="1183"/>
      <c r="V372" s="847" t="str">
        <f t="shared" si="81"/>
        <v/>
      </c>
      <c r="W372" s="847"/>
      <c r="X372" s="840" t="str">
        <f>+IF(V372="","",AVERAGEIFS('SECADORA 2'!$E$22:$CF$22,'ZARANDA 1'!$E$6:$CF$6,$L$329,'SECADORA 2'!$E$22:$CF$22,"&gt;0"))</f>
        <v/>
      </c>
      <c r="Y372" s="837" t="str">
        <f>+IF(V372="","",AVERAGEIFS('SECADORA 2'!$E$23:$CF$23,'ZARANDA 1'!$E$6:$CF$6,$L$329,'SECADORA 2'!$E$23:$CF$23,"&gt;0"))</f>
        <v/>
      </c>
      <c r="Z372" s="840" t="str">
        <f>+IF(V372="","",AVERAGEIFS('SECADORA 2'!$E$24:$CF$24,'ZARANDA 1'!$E$6:$CF$6,$L$329,'SECADORA 2'!$E$24:$CF$24,"&gt;0"))</f>
        <v/>
      </c>
      <c r="AA372" s="840" t="str">
        <f>+IF(V372="","",AVERAGEIFS('SECADORA 2'!$E$35:$CF$35,'ZARANDA 1'!$E$6:$CF$6,$L$329,'SECADORA 2'!$E$35:$CF$35,"&gt;0"))</f>
        <v/>
      </c>
      <c r="AB372" s="837" t="str">
        <f>+IF(V372="","",AVERAGEIFS('SECADORA 2'!$E$36:$CF$36,'ZARANDA 1'!$E$6:$CF$6,$L$329,'SECADORA 2'!$E$36:$CF$36,"&gt;0"))</f>
        <v/>
      </c>
      <c r="AC372" s="837" t="str">
        <f>+IF(V372="","",AVERAGEIFS('SECADORA 2'!$E$30:$CF$30,'ZARANDA 1'!$E$6:$CF$6,$L$329,'SECADORA 2'!$E$30:$CF$30,"&gt;0"))</f>
        <v/>
      </c>
      <c r="AD372" s="840" t="str">
        <f>+IF(V372="","",AVERAGEIFS('SECADORA 2'!$E$27:$CF$27,'ZARANDA 1'!$E$6:$CF$6,$L$329,'SECADORA 2'!$E$27:$CF$27,"&gt;0"))</f>
        <v/>
      </c>
      <c r="AE372" s="839" t="str">
        <f>+IF(V372="","",AVERAGEIFS('SECADORA 2'!$E$34:$CF$34,'ZARANDA 1'!$E$6:$CF$6,$L$329,'SECADORA 2'!$E$34:$CF$34,"&gt;0"))</f>
        <v/>
      </c>
      <c r="AF372" s="837" t="str">
        <f t="shared" si="88"/>
        <v/>
      </c>
      <c r="AG372" s="837" t="str">
        <f t="shared" si="89"/>
        <v/>
      </c>
      <c r="AH372" s="837" t="str">
        <f t="shared" si="82"/>
        <v/>
      </c>
      <c r="AI372" s="837" t="str">
        <f t="shared" si="83"/>
        <v/>
      </c>
      <c r="AJ372" s="837">
        <f t="shared" si="84"/>
        <v>0</v>
      </c>
      <c r="AK372" s="848" t="str">
        <f t="shared" si="85"/>
        <v/>
      </c>
      <c r="AL372" s="849" t="str">
        <f t="shared" si="86"/>
        <v/>
      </c>
      <c r="AM372" s="850">
        <f t="shared" si="87"/>
        <v>0</v>
      </c>
    </row>
    <row r="373" spans="1:39" ht="16.149999999999999" customHeight="1" thickBot="1" x14ac:dyDescent="0.3">
      <c r="A373" s="580" t="s">
        <v>663</v>
      </c>
      <c r="C373" s="1194" t="str">
        <f t="shared" si="71"/>
        <v>DECANTER 1</v>
      </c>
      <c r="D373" s="1194"/>
      <c r="E373" s="617">
        <f t="shared" si="77"/>
        <v>0</v>
      </c>
      <c r="F373" s="618">
        <f t="shared" si="72"/>
        <v>0</v>
      </c>
      <c r="G373" s="619">
        <f t="shared" si="73"/>
        <v>0</v>
      </c>
      <c r="H373" s="620">
        <f t="shared" si="78"/>
        <v>0</v>
      </c>
      <c r="I373" s="620">
        <f t="shared" si="79"/>
        <v>0</v>
      </c>
      <c r="J373" s="620">
        <f t="shared" si="74"/>
        <v>0</v>
      </c>
      <c r="K373" s="621">
        <f t="shared" si="75"/>
        <v>0</v>
      </c>
      <c r="L373" s="622" t="str">
        <f>+IF(C373="","",CONCATENATE(Y386," gpm"))</f>
        <v>0 gpm</v>
      </c>
      <c r="M373" s="624" t="str">
        <f>+IF(C373="","",CONCATENATE(Z386," G"))</f>
        <v>0 G</v>
      </c>
      <c r="O373" s="1185" t="str">
        <f t="shared" si="76"/>
        <v>DECANTER 3</v>
      </c>
      <c r="P373" s="1185"/>
      <c r="Q373" s="1183">
        <f t="shared" si="80"/>
        <v>0</v>
      </c>
      <c r="R373" s="1183"/>
      <c r="S373" s="1183"/>
      <c r="V373" s="847" t="str">
        <f t="shared" si="81"/>
        <v/>
      </c>
      <c r="W373" s="847"/>
      <c r="X373" s="840" t="str">
        <f>+IF(V373="","",AVERAGEIFS('SECADORA 3'!$E$22:$CF$22,'ZARANDA 1'!$E$6:$CF$6,$L$329,'SECADORA 3'!$E$22:$CF$22,"&gt;0"))</f>
        <v/>
      </c>
      <c r="Y373" s="837" t="str">
        <f>+IF(V373="","",AVERAGEIFS('SECADORA 3'!$E$23:$CF$23,'ZARANDA 1'!$E$6:$CF$6,$L$329,'SECADORA 3'!$E$23:$CF$23,"&gt;0"))</f>
        <v/>
      </c>
      <c r="Z373" s="840" t="str">
        <f>+IF(V373="","",AVERAGEIFS('SECADORA 3'!$E$24:$CF$24,'ZARANDA 1'!$E$6:$CF$6,$L$329,'SECADORA 3'!$E$24:$CF$24,"&gt;0"))</f>
        <v/>
      </c>
      <c r="AA373" s="840" t="str">
        <f>+IF(V373="","",AVERAGEIFS('SECADORA 3'!$E$35:$CF$35,'ZARANDA 1'!$E$6:$CF$6,$L$329,'SECADORA 3'!$E$35:$CF$35,"&gt;0"))</f>
        <v/>
      </c>
      <c r="AB373" s="837" t="str">
        <f>+IF(V373="","",AVERAGEIFS('SECADORA 3'!$E$36:$CF$36,'ZARANDA 1'!$E$6:$CF$6,$L$329,'SECADORA 3'!$E$36:$CF$36,"&gt;0"))</f>
        <v/>
      </c>
      <c r="AC373" s="837" t="str">
        <f>+IF(V373="","",AVERAGEIFS('SECADORA 3'!$E$30:$CF$30,'ZARANDA 1'!$E$6:$CF$6,$L$329,'SECADORA 3'!$E$30:$CF$30,"&gt;0"))</f>
        <v/>
      </c>
      <c r="AD373" s="840" t="str">
        <f>+IF(V373="","",AVERAGEIFS('SECADORA 3'!$E$27:$CF$27,'ZARANDA 1'!$E$6:$CF$6,$L$329,'SECADORA 3'!$E$27:$CF$27,"&gt;0"))</f>
        <v/>
      </c>
      <c r="AE373" s="839" t="str">
        <f>+IF(V373="","",AVERAGEIFS('SECADORA 3'!$E$34:$CF$34,'ZARANDA 1'!$E$6:$CF$6,$L$329,'SECADORA 3'!$E$34:$CF$34,"&gt;0"))</f>
        <v/>
      </c>
      <c r="AF373" s="837" t="str">
        <f t="shared" si="88"/>
        <v/>
      </c>
      <c r="AG373" s="837" t="str">
        <f t="shared" si="89"/>
        <v/>
      </c>
      <c r="AH373" s="837" t="str">
        <f t="shared" si="82"/>
        <v/>
      </c>
      <c r="AI373" s="837" t="str">
        <f t="shared" si="83"/>
        <v/>
      </c>
      <c r="AJ373" s="837">
        <f t="shared" si="84"/>
        <v>0</v>
      </c>
      <c r="AK373" s="848" t="str">
        <f t="shared" si="85"/>
        <v/>
      </c>
      <c r="AL373" s="849" t="str">
        <f t="shared" si="86"/>
        <v/>
      </c>
      <c r="AM373" s="850">
        <f t="shared" si="87"/>
        <v>0</v>
      </c>
    </row>
    <row r="374" spans="1:39" ht="16.149999999999999" customHeight="1" x14ac:dyDescent="0.25">
      <c r="A374" s="580" t="s">
        <v>663</v>
      </c>
      <c r="C374" s="1194" t="str">
        <f t="shared" si="71"/>
        <v>DECANTER 2</v>
      </c>
      <c r="D374" s="1194"/>
      <c r="E374" s="617">
        <f t="shared" si="77"/>
        <v>0</v>
      </c>
      <c r="F374" s="618">
        <f t="shared" si="72"/>
        <v>0</v>
      </c>
      <c r="G374" s="619">
        <f t="shared" si="73"/>
        <v>0</v>
      </c>
      <c r="H374" s="620">
        <f t="shared" si="78"/>
        <v>0</v>
      </c>
      <c r="I374" s="620">
        <f t="shared" si="79"/>
        <v>0</v>
      </c>
      <c r="J374" s="620">
        <f t="shared" si="74"/>
        <v>0</v>
      </c>
      <c r="K374" s="621">
        <f t="shared" si="75"/>
        <v>0</v>
      </c>
      <c r="L374" s="622" t="str">
        <f>+IF(C374="","",CONCATENATE(Y387," gpm"))</f>
        <v>0 gpm</v>
      </c>
      <c r="M374" s="624" t="str">
        <f>+IF(C374="","",CONCATENATE(Z387," G"))</f>
        <v>0 G</v>
      </c>
      <c r="V374" s="847" t="str">
        <f t="shared" si="81"/>
        <v>DECANTER 1</v>
      </c>
      <c r="W374" s="847"/>
      <c r="X374" s="840" t="e">
        <f>+IF(V374="","",AVERAGEIFS('DECANTER 1'!$E$26:$CF$26,'ZARANDA 1'!$E$6:$CF$6,$L$329,'DECANTER 1'!$E$26:$CF$26,"&gt;0"))</f>
        <v>#DIV/0!</v>
      </c>
      <c r="Y374" s="837" t="e">
        <f>+IF(V374="","",AVERAGEIFS('DECANTER 1'!$E$27:$CF$27,'ZARANDA 1'!$E$6:$CF$6,$L$329,'DECANTER 1'!$E$27:$CF$27,"&gt;0"))</f>
        <v>#DIV/0!</v>
      </c>
      <c r="Z374" s="840" t="e">
        <f>+IF(V374="","",AVERAGEIFS('DECANTER 1'!$E$28:$CF$28,'ZARANDA 1'!$E$6:$CF$6,$L$329,'DECANTER 1'!$E$28:$CF$28,"&gt;0"))</f>
        <v>#DIV/0!</v>
      </c>
      <c r="AA374" s="840" t="e">
        <f>+IF(V374="","",AVERAGEIFS('DECANTER 1'!$E$39:$CF$39,'ZARANDA 1'!$E$6:$CF$6,$L$329,'DECANTER 1'!$E$39:$CF$39,"&gt;0"))</f>
        <v>#DIV/0!</v>
      </c>
      <c r="AB374" s="837" t="e">
        <f>+IF(V374="","",AVERAGEIFS('DECANTER 1'!$E$40:$CF$40,'ZARANDA 1'!$E$6:$CF$6,$L$329,'DECANTER 1'!$E$40:$CF$40,"&gt;0"))</f>
        <v>#DIV/0!</v>
      </c>
      <c r="AC374" s="837" t="e">
        <f>+IF(V374="","",AVERAGEIFS('DECANTER 1'!$E$34:$CF$34,'ZARANDA 1'!$E$6:$CF$6,$L$329,'DECANTER 1'!$E$34:$CF$34,"&gt;0"))</f>
        <v>#DIV/0!</v>
      </c>
      <c r="AD374" s="840" t="e">
        <f>+IF(V374="","",AVERAGEIFS('DECANTER 1'!$E$31:$CF$31,'ZARANDA 1'!$E$6:$CF$6,$L$329,'DECANTER 1'!$E$31:$CF$31,"&gt;0"))</f>
        <v>#DIV/0!</v>
      </c>
      <c r="AE374" s="839" t="e">
        <f>+IF(V374="","",AVERAGEIFS('DECANTER 1'!$E$38:$CF$38,'ZARANDA 1'!$E$6:$CF$6,$L$329,'DECANTER 1'!$E$38:$CF$38,"&gt;0"))</f>
        <v>#DIV/0!</v>
      </c>
      <c r="AF374" s="837">
        <f t="shared" si="88"/>
        <v>0</v>
      </c>
      <c r="AG374" s="837">
        <f t="shared" si="89"/>
        <v>0</v>
      </c>
      <c r="AH374" s="837">
        <f t="shared" si="82"/>
        <v>0</v>
      </c>
      <c r="AI374" s="837">
        <f t="shared" si="83"/>
        <v>0</v>
      </c>
      <c r="AJ374" s="837">
        <f t="shared" si="84"/>
        <v>0</v>
      </c>
      <c r="AK374" s="848">
        <f t="shared" si="85"/>
        <v>0</v>
      </c>
      <c r="AL374" s="849">
        <f t="shared" si="86"/>
        <v>0</v>
      </c>
      <c r="AM374" s="850">
        <f t="shared" si="87"/>
        <v>0</v>
      </c>
    </row>
    <row r="375" spans="1:39" ht="16.149999999999999" customHeight="1" thickBot="1" x14ac:dyDescent="0.3">
      <c r="A375" s="580" t="s">
        <v>663</v>
      </c>
      <c r="C375" s="1196" t="str">
        <f t="shared" si="71"/>
        <v>DECANTER 3</v>
      </c>
      <c r="D375" s="1196"/>
      <c r="E375" s="584">
        <f t="shared" si="77"/>
        <v>0</v>
      </c>
      <c r="F375" s="578">
        <f t="shared" si="72"/>
        <v>0</v>
      </c>
      <c r="G375" s="585">
        <f t="shared" si="73"/>
        <v>0</v>
      </c>
      <c r="H375" s="579">
        <f t="shared" si="78"/>
        <v>0</v>
      </c>
      <c r="I375" s="579">
        <f t="shared" si="79"/>
        <v>0</v>
      </c>
      <c r="J375" s="579">
        <f t="shared" si="74"/>
        <v>0</v>
      </c>
      <c r="K375" s="633">
        <f t="shared" si="75"/>
        <v>0</v>
      </c>
      <c r="L375" s="634" t="str">
        <f>+IF(C375="","",CONCATENATE(Y388," gpm"))</f>
        <v>0 gpm</v>
      </c>
      <c r="M375" s="635" t="str">
        <f>+IF(C375="","",CONCATENATE(Z388," G"))</f>
        <v>0 G</v>
      </c>
      <c r="V375" s="847" t="str">
        <f t="shared" si="81"/>
        <v>DECANTER 2</v>
      </c>
      <c r="W375" s="847"/>
      <c r="X375" s="840" t="e">
        <f>+IF(V375="","",AVERAGEIFS('DECANTER 2'!$E$26:$CF$26,'ZARANDA 1'!$E$6:$CF$6,$L$329,'DECANTER 2'!$E$26:$CF$26,"&gt;0"))</f>
        <v>#DIV/0!</v>
      </c>
      <c r="Y375" s="837" t="e">
        <f>+IF(V375="","",AVERAGEIFS('DECANTER 2'!$E$27:$CF$27,'ZARANDA 1'!$E$6:$CF$6,$L$329,'DECANTER 2'!$E$27:$CF$27,"&gt;0"))</f>
        <v>#DIV/0!</v>
      </c>
      <c r="Z375" s="840" t="e">
        <f>+IF(V375="","",AVERAGEIFS('DECANTER 2'!$E$28:$CF$28,'ZARANDA 1'!$E$6:$CF$6,$L$329,'DECANTER 2'!$E$28:$CF$28,"&gt;0"))</f>
        <v>#DIV/0!</v>
      </c>
      <c r="AA375" s="840" t="e">
        <f>+IF(V375="","",AVERAGEIFS('DECANTER 2'!$E$39:$CF$39,'ZARANDA 1'!$E$6:$CF$6,$L$329,'DECANTER 2'!$E$39:$CF$39,"&gt;0"))</f>
        <v>#DIV/0!</v>
      </c>
      <c r="AB375" s="837" t="e">
        <f>+IF(V375="","",AVERAGEIFS('DECANTER 2'!$E$40:$CF$40,'ZARANDA 1'!$E$6:$CF$6,$L$329,'DECANTER 2'!$E$40:$CF$40,"&gt;0"))</f>
        <v>#DIV/0!</v>
      </c>
      <c r="AC375" s="837" t="e">
        <f>+IF(V375="","",AVERAGEIFS('DECANTER 2'!$E$34:$CF$34,'ZARANDA 1'!$E$6:$CF$6,$L$329,'DECANTER 2'!$E$34:$CF$34,"&gt;0"))</f>
        <v>#DIV/0!</v>
      </c>
      <c r="AD375" s="840" t="e">
        <f>+IF(V375="","",AVERAGEIFS('DECANTER 2'!$E$31:$CF$31,'ZARANDA 1'!$E$6:$CF$6,$L$329,'DECANTER 2'!$E$31:$CF$31,"&gt;0"))</f>
        <v>#DIV/0!</v>
      </c>
      <c r="AE375" s="839" t="e">
        <f>+IF(V375="","",AVERAGEIFS('DECANTER 2'!$E$38:$CF$38,'ZARANDA 1'!$E$6:$CF$6,$L$329,'DECANTER 2'!$E$38:$CF$38,"&gt;0"))</f>
        <v>#DIV/0!</v>
      </c>
      <c r="AF375" s="837">
        <f t="shared" si="88"/>
        <v>0</v>
      </c>
      <c r="AG375" s="837">
        <f t="shared" si="89"/>
        <v>0</v>
      </c>
      <c r="AH375" s="837">
        <f t="shared" si="82"/>
        <v>0</v>
      </c>
      <c r="AI375" s="837">
        <f t="shared" si="83"/>
        <v>0</v>
      </c>
      <c r="AJ375" s="837">
        <f t="shared" si="84"/>
        <v>0</v>
      </c>
      <c r="AK375" s="848">
        <f t="shared" si="85"/>
        <v>0</v>
      </c>
      <c r="AL375" s="849">
        <f t="shared" si="86"/>
        <v>0</v>
      </c>
      <c r="AM375" s="850">
        <f t="shared" si="87"/>
        <v>0</v>
      </c>
    </row>
    <row r="376" spans="1:39" ht="16.149999999999999" customHeight="1" x14ac:dyDescent="0.25">
      <c r="A376" s="580" t="s">
        <v>663</v>
      </c>
      <c r="C376" s="574"/>
      <c r="D376" s="574"/>
      <c r="E376" s="575"/>
      <c r="F376" s="575"/>
      <c r="G376" s="575"/>
      <c r="H376" s="575"/>
      <c r="I376" s="575"/>
      <c r="J376" s="575"/>
      <c r="K376" s="575"/>
      <c r="L376" s="575"/>
      <c r="M376" s="575"/>
      <c r="V376" s="847" t="str">
        <f t="shared" si="81"/>
        <v>DECANTER 3</v>
      </c>
      <c r="W376" s="847"/>
      <c r="X376" s="840" t="e">
        <f>+IF(V376="","",AVERAGEIFS('DECANTER 3'!$E$26:$CF$26,'ZARANDA 1'!$E$6:$CF$6,$L$329,'DECANTER 3'!$E$26:$CF$26,"&gt;0"))</f>
        <v>#DIV/0!</v>
      </c>
      <c r="Y376" s="837" t="e">
        <f>+IF(V376="","",AVERAGEIFS('DECANTER 3'!$E$27:$CF$27,'ZARANDA 1'!$E$6:$CF$6,$L$329,'DECANTER 3'!$E$27:$CF$27,"&gt;0"))</f>
        <v>#DIV/0!</v>
      </c>
      <c r="Z376" s="840" t="e">
        <f>+IF(V376="","",AVERAGEIFS('DECANTER 3'!$E$28:$CF$28,'ZARANDA 1'!$E$6:$CF$6,$L$329,'DECANTER 3'!$E$28:$CF$28,"&gt;0"))</f>
        <v>#DIV/0!</v>
      </c>
      <c r="AA376" s="840" t="e">
        <f>+IF(V376="","",AVERAGEIFS('DECANTER 3'!$E$39:$CF$39,'ZARANDA 1'!$E$6:$CF$6,$L$329,'DECANTER 3'!$E$39:$CF$39,"&gt;0"))</f>
        <v>#DIV/0!</v>
      </c>
      <c r="AB376" s="837" t="e">
        <f>+IF(V376="","",AVERAGEIFS('DECANTER 3'!$E$40:$CF$40,'ZARANDA 1'!$E$6:$CF$6,$L$329,'DECANTER 3'!$E$40:$CF$40,"&gt;0"))</f>
        <v>#DIV/0!</v>
      </c>
      <c r="AC376" s="837" t="e">
        <f>+IF(V376="","",AVERAGEIFS('DECANTER 3'!$E$34:$CF$34,'ZARANDA 1'!$E$6:$CF$6,$L$329,'DECANTER 3'!$E$34:$CF$34,"&gt;0"))</f>
        <v>#DIV/0!</v>
      </c>
      <c r="AD376" s="840" t="e">
        <f>+IF(V376="","",AVERAGEIFS('DECANTER 3'!$E$31:$CF$31,'ZARANDA 1'!$E$6:$CF$6,$L$329,'DECANTER 3'!$E$31:$CF$31,"&gt;0"))</f>
        <v>#DIV/0!</v>
      </c>
      <c r="AE376" s="839" t="e">
        <f>+IF(V376="","",AVERAGEIFS('DECANTER 3'!$E$38:$CF$38,'ZARANDA 1'!$E$6:$CF$6,$L$329,'DECANTER 3'!$E$38:$CF$38,"&gt;0"))</f>
        <v>#DIV/0!</v>
      </c>
      <c r="AF376" s="837">
        <f t="shared" si="88"/>
        <v>0</v>
      </c>
      <c r="AG376" s="837">
        <f t="shared" si="89"/>
        <v>0</v>
      </c>
      <c r="AH376" s="837">
        <f t="shared" si="82"/>
        <v>0</v>
      </c>
      <c r="AI376" s="837">
        <f t="shared" si="83"/>
        <v>0</v>
      </c>
      <c r="AJ376" s="837">
        <f t="shared" si="84"/>
        <v>0</v>
      </c>
      <c r="AK376" s="848">
        <f>+IFERROR(AE376,0)</f>
        <v>0</v>
      </c>
      <c r="AL376" s="849">
        <f t="shared" si="86"/>
        <v>0</v>
      </c>
      <c r="AM376" s="850">
        <f t="shared" si="87"/>
        <v>0</v>
      </c>
    </row>
    <row r="377" spans="1:39" ht="16.149999999999999" customHeight="1" x14ac:dyDescent="0.25">
      <c r="A377" s="580" t="s">
        <v>663</v>
      </c>
      <c r="C377" s="574"/>
      <c r="D377" s="574"/>
      <c r="E377" s="575"/>
      <c r="F377" s="575"/>
      <c r="G377" s="575"/>
      <c r="H377" s="575"/>
      <c r="I377" s="575"/>
      <c r="J377" s="575"/>
      <c r="K377" s="575"/>
      <c r="L377" s="575"/>
      <c r="M377" s="575"/>
      <c r="V377" s="639"/>
      <c r="W377" s="639"/>
      <c r="X377" s="555"/>
      <c r="Y377" s="547"/>
      <c r="Z377" s="555"/>
      <c r="AA377" s="555"/>
      <c r="AB377" s="547"/>
      <c r="AC377" s="547"/>
      <c r="AD377" s="555"/>
      <c r="AE377" s="644"/>
      <c r="AF377" s="547"/>
      <c r="AG377" s="547"/>
      <c r="AH377" s="547"/>
      <c r="AI377" s="547"/>
      <c r="AJ377" s="547"/>
      <c r="AK377" s="577"/>
      <c r="AL377" s="576"/>
      <c r="AM377" s="561"/>
    </row>
    <row r="378" spans="1:39" ht="16.149999999999999" customHeight="1" x14ac:dyDescent="0.25">
      <c r="A378" s="580" t="s">
        <v>663</v>
      </c>
      <c r="C378" s="574"/>
      <c r="D378" s="574"/>
      <c r="E378" s="575"/>
      <c r="F378" s="575"/>
      <c r="G378" s="575"/>
      <c r="H378" s="575"/>
      <c r="I378" s="575"/>
      <c r="J378" s="575"/>
      <c r="K378" s="575"/>
      <c r="L378" s="575"/>
      <c r="M378" s="575"/>
      <c r="V378" s="639"/>
      <c r="W378" s="639"/>
      <c r="X378" s="555"/>
      <c r="Y378" s="547"/>
      <c r="Z378" s="555"/>
      <c r="AA378" s="555"/>
      <c r="AB378" s="547"/>
      <c r="AC378" s="547"/>
      <c r="AD378" s="555"/>
      <c r="AE378" s="644"/>
      <c r="AF378" s="547"/>
      <c r="AG378" s="547"/>
      <c r="AH378" s="547"/>
      <c r="AI378" s="547"/>
      <c r="AJ378" s="547"/>
      <c r="AK378" s="577"/>
      <c r="AL378" s="576"/>
      <c r="AM378" s="561"/>
    </row>
    <row r="379" spans="1:39" ht="16.149999999999999" customHeight="1" thickBot="1" x14ac:dyDescent="0.3">
      <c r="A379" s="580" t="s">
        <v>663</v>
      </c>
      <c r="C379" s="1200" t="s">
        <v>653</v>
      </c>
      <c r="D379" s="1200"/>
      <c r="E379" s="1200"/>
      <c r="F379" s="1200"/>
      <c r="G379" s="1200"/>
      <c r="I379" s="1200" t="s">
        <v>654</v>
      </c>
      <c r="J379" s="1200"/>
      <c r="K379" s="1200"/>
      <c r="L379" s="1200"/>
      <c r="M379" s="1200"/>
      <c r="O379" s="1193" t="s">
        <v>674</v>
      </c>
      <c r="P379" s="1193"/>
      <c r="Q379" s="1193"/>
      <c r="R379" s="1193"/>
      <c r="S379" s="1193"/>
      <c r="V379" s="574"/>
      <c r="W379" s="574"/>
      <c r="X379" s="575"/>
      <c r="Y379" s="547"/>
      <c r="Z379" s="575"/>
      <c r="AA379" s="575"/>
      <c r="AB379" s="575"/>
      <c r="AC379" s="575"/>
      <c r="AD379" s="575"/>
      <c r="AE379" s="575"/>
    </row>
    <row r="380" spans="1:39" ht="16.149999999999999" customHeight="1" thickBot="1" x14ac:dyDescent="0.3">
      <c r="A380" s="580" t="s">
        <v>663</v>
      </c>
      <c r="C380" s="1184" t="str">
        <f t="shared" ref="C380:C390" si="90">+C365</f>
        <v>ZARANDA 1</v>
      </c>
      <c r="D380" s="1184"/>
      <c r="E380" s="1199">
        <f t="shared" ref="E380:E390" si="91">+IF(C380="","",AL366/100)</f>
        <v>0</v>
      </c>
      <c r="F380" s="1199"/>
      <c r="G380" s="1199"/>
      <c r="I380" s="1184" t="str">
        <f t="shared" ref="I380:I390" si="92">+C365</f>
        <v>ZARANDA 1</v>
      </c>
      <c r="J380" s="1184"/>
      <c r="K380" s="1198">
        <f t="shared" ref="K380:K390" si="93">+IF(C365="","",S337)</f>
        <v>0</v>
      </c>
      <c r="L380" s="1198"/>
      <c r="M380" s="1198"/>
      <c r="O380" s="1185" t="str">
        <f>+C365</f>
        <v>ZARANDA 1</v>
      </c>
      <c r="P380" s="1185"/>
      <c r="Q380" s="1197">
        <f>+IF(O380="","",AM366)</f>
        <v>0</v>
      </c>
      <c r="R380" s="1197"/>
      <c r="S380" s="1197"/>
    </row>
    <row r="381" spans="1:39" ht="16.149999999999999" customHeight="1" thickBot="1" x14ac:dyDescent="0.3">
      <c r="A381" s="580" t="s">
        <v>663</v>
      </c>
      <c r="C381" s="1184" t="str">
        <f t="shared" si="90"/>
        <v>ZARANDA 2</v>
      </c>
      <c r="D381" s="1184"/>
      <c r="E381" s="1199">
        <f t="shared" si="91"/>
        <v>0</v>
      </c>
      <c r="F381" s="1199"/>
      <c r="G381" s="1199"/>
      <c r="I381" s="1184" t="str">
        <f t="shared" si="92"/>
        <v>ZARANDA 2</v>
      </c>
      <c r="J381" s="1184"/>
      <c r="K381" s="1198">
        <f t="shared" si="93"/>
        <v>0</v>
      </c>
      <c r="L381" s="1198"/>
      <c r="M381" s="1198"/>
      <c r="O381" s="1184" t="str">
        <f t="shared" ref="O381:O390" si="94">+C366</f>
        <v>ZARANDA 2</v>
      </c>
      <c r="P381" s="1184"/>
      <c r="Q381" s="1197">
        <f t="shared" ref="Q381:Q390" si="95">+IF(O381="","",AM367)</f>
        <v>0</v>
      </c>
      <c r="R381" s="1197"/>
      <c r="S381" s="1197"/>
      <c r="V381" s="835"/>
      <c r="W381" s="835" t="s">
        <v>669</v>
      </c>
      <c r="X381" s="835" t="s">
        <v>670</v>
      </c>
      <c r="Y381" s="842" t="s">
        <v>669</v>
      </c>
      <c r="Z381" s="842" t="s">
        <v>670</v>
      </c>
    </row>
    <row r="382" spans="1:39" ht="16.149999999999999" customHeight="1" thickBot="1" x14ac:dyDescent="0.3">
      <c r="A382" s="580" t="s">
        <v>663</v>
      </c>
      <c r="C382" s="1184" t="str">
        <f t="shared" si="90"/>
        <v>ZARANDA 3</v>
      </c>
      <c r="D382" s="1184"/>
      <c r="E382" s="1199">
        <f t="shared" si="91"/>
        <v>0</v>
      </c>
      <c r="F382" s="1199"/>
      <c r="G382" s="1199"/>
      <c r="I382" s="1184" t="str">
        <f t="shared" si="92"/>
        <v>ZARANDA 3</v>
      </c>
      <c r="J382" s="1184"/>
      <c r="K382" s="1198">
        <f t="shared" si="93"/>
        <v>0</v>
      </c>
      <c r="L382" s="1198"/>
      <c r="M382" s="1198"/>
      <c r="O382" s="1185" t="str">
        <f t="shared" si="94"/>
        <v>ZARANDA 3</v>
      </c>
      <c r="P382" s="1185"/>
      <c r="Q382" s="1197">
        <f t="shared" si="95"/>
        <v>0</v>
      </c>
      <c r="R382" s="1197"/>
      <c r="S382" s="1197"/>
      <c r="V382" s="835" t="s">
        <v>238</v>
      </c>
      <c r="W382" s="839" t="e">
        <f>AVERAGEIFS(DESARENADOR!$E$15:$CF$15,'ZARANDA 1'!$E$6:$CF$6,$L$329,DESARENADOR!$E$15:$CF$15,"&gt;0")</f>
        <v>#DIV/0!</v>
      </c>
      <c r="X382" s="839" t="e">
        <f>AVERAGEIFS(DESARENADOR!$E$16:$CF$16,'ZARANDA 1'!$E$6:$CF$6,$L$329,DESARENADOR!$E$16:$CF$16,"&gt;0")</f>
        <v>#DIV/0!</v>
      </c>
      <c r="Y382" s="839">
        <f>+ROUND(IFERROR(W382,0),1)</f>
        <v>0</v>
      </c>
      <c r="Z382" s="839">
        <f>+ROUND(IFERROR(X382,0),1)</f>
        <v>0</v>
      </c>
      <c r="AA382" s="541"/>
    </row>
    <row r="383" spans="1:39" ht="16.149999999999999" customHeight="1" thickBot="1" x14ac:dyDescent="0.3">
      <c r="A383" s="580" t="s">
        <v>663</v>
      </c>
      <c r="C383" s="1184" t="str">
        <f t="shared" si="90"/>
        <v>DESARENADOR</v>
      </c>
      <c r="D383" s="1184"/>
      <c r="E383" s="1199">
        <f t="shared" si="91"/>
        <v>0</v>
      </c>
      <c r="F383" s="1199"/>
      <c r="G383" s="1199"/>
      <c r="I383" s="1184" t="str">
        <f t="shared" si="92"/>
        <v>DESARENADOR</v>
      </c>
      <c r="J383" s="1184"/>
      <c r="K383" s="1198">
        <f t="shared" si="93"/>
        <v>0</v>
      </c>
      <c r="L383" s="1198"/>
      <c r="M383" s="1198"/>
      <c r="O383" s="1184" t="str">
        <f t="shared" si="94"/>
        <v>DESARENADOR</v>
      </c>
      <c r="P383" s="1184"/>
      <c r="Q383" s="1197">
        <f t="shared" si="95"/>
        <v>0</v>
      </c>
      <c r="R383" s="1197"/>
      <c r="S383" s="1197"/>
      <c r="V383" s="835" t="s">
        <v>129</v>
      </c>
      <c r="W383" s="839" t="e">
        <f>AVERAGEIFS(DESILTER!$E$15:$CF$15,'ZARANDA 1'!$E$6:$CF$6,$L$329,DESILTER!$E$15:$CF$15,"&gt;0")</f>
        <v>#DIV/0!</v>
      </c>
      <c r="X383" s="839" t="e">
        <f>AVERAGEIFS(DESILTER!$E$16:$CF$16,'ZARANDA 1'!$E$6:$CF$6,$L$329,DESILTER!$E$16:$CF$16,"&gt;0")</f>
        <v>#DIV/0!</v>
      </c>
      <c r="Y383" s="839">
        <f>+ROUND(IFERROR(W383,0),1)</f>
        <v>0</v>
      </c>
      <c r="Z383" s="839">
        <f>+ROUND(IFERROR(X383,0),1)</f>
        <v>0</v>
      </c>
      <c r="AA383" s="541"/>
    </row>
    <row r="384" spans="1:39" ht="16.149999999999999" customHeight="1" thickBot="1" x14ac:dyDescent="0.3">
      <c r="A384" s="580" t="s">
        <v>663</v>
      </c>
      <c r="C384" s="1184" t="str">
        <f t="shared" si="90"/>
        <v>DESILTER</v>
      </c>
      <c r="D384" s="1184"/>
      <c r="E384" s="1199">
        <f t="shared" si="91"/>
        <v>0</v>
      </c>
      <c r="F384" s="1199"/>
      <c r="G384" s="1199"/>
      <c r="I384" s="1184" t="str">
        <f t="shared" si="92"/>
        <v>DESILTER</v>
      </c>
      <c r="J384" s="1184"/>
      <c r="K384" s="1198">
        <f t="shared" si="93"/>
        <v>0</v>
      </c>
      <c r="L384" s="1198"/>
      <c r="M384" s="1198"/>
      <c r="O384" s="1185" t="str">
        <f t="shared" si="94"/>
        <v>DESILTER</v>
      </c>
      <c r="P384" s="1185"/>
      <c r="Q384" s="1197">
        <f t="shared" si="95"/>
        <v>0</v>
      </c>
      <c r="R384" s="1197"/>
      <c r="S384" s="1197"/>
      <c r="V384" s="899"/>
      <c r="W384" s="899"/>
      <c r="X384" s="899"/>
      <c r="Y384" s="899"/>
      <c r="Z384" s="899"/>
    </row>
    <row r="385" spans="1:26" ht="16.149999999999999" customHeight="1" thickBot="1" x14ac:dyDescent="0.3">
      <c r="A385" s="580" t="s">
        <v>663</v>
      </c>
      <c r="C385" s="1184" t="str">
        <f t="shared" si="90"/>
        <v>SECADORA 1</v>
      </c>
      <c r="D385" s="1184"/>
      <c r="E385" s="1199">
        <f t="shared" si="91"/>
        <v>0</v>
      </c>
      <c r="F385" s="1199"/>
      <c r="G385" s="1199"/>
      <c r="I385" s="1184" t="str">
        <f t="shared" si="92"/>
        <v>SECADORA 1</v>
      </c>
      <c r="J385" s="1184"/>
      <c r="K385" s="1198">
        <f t="shared" si="93"/>
        <v>0</v>
      </c>
      <c r="L385" s="1198"/>
      <c r="M385" s="1198"/>
      <c r="O385" s="1184" t="str">
        <f t="shared" si="94"/>
        <v>SECADORA 1</v>
      </c>
      <c r="P385" s="1184"/>
      <c r="Q385" s="1197">
        <f t="shared" si="95"/>
        <v>0</v>
      </c>
      <c r="R385" s="1197"/>
      <c r="S385" s="1197"/>
      <c r="V385" s="835"/>
      <c r="W385" s="843" t="s">
        <v>671</v>
      </c>
      <c r="X385" s="843" t="s">
        <v>672</v>
      </c>
      <c r="Y385" s="843" t="s">
        <v>671</v>
      </c>
      <c r="Z385" s="843" t="s">
        <v>672</v>
      </c>
    </row>
    <row r="386" spans="1:26" ht="16.149999999999999" customHeight="1" thickBot="1" x14ac:dyDescent="0.3">
      <c r="A386" s="580" t="s">
        <v>663</v>
      </c>
      <c r="C386" s="1184" t="str">
        <f t="shared" si="90"/>
        <v/>
      </c>
      <c r="D386" s="1184"/>
      <c r="E386" s="1199" t="str">
        <f t="shared" si="91"/>
        <v/>
      </c>
      <c r="F386" s="1199"/>
      <c r="G386" s="1199"/>
      <c r="I386" s="1184" t="str">
        <f t="shared" si="92"/>
        <v/>
      </c>
      <c r="J386" s="1184"/>
      <c r="K386" s="1198" t="str">
        <f t="shared" si="93"/>
        <v/>
      </c>
      <c r="L386" s="1198"/>
      <c r="M386" s="1198"/>
      <c r="O386" s="1185" t="str">
        <f t="shared" si="94"/>
        <v/>
      </c>
      <c r="P386" s="1185"/>
      <c r="Q386" s="1197" t="str">
        <f t="shared" si="95"/>
        <v/>
      </c>
      <c r="R386" s="1197"/>
      <c r="S386" s="1197"/>
      <c r="V386" s="835" t="s">
        <v>130</v>
      </c>
      <c r="W386" s="844" t="e">
        <f>AVERAGEIFS('DECANTER 1'!$E$14:$CF$14,'ZARANDA 1'!$E$6:$CF$6,$L$329,'DECANTER 1'!$E$14:$CF$14,"&gt;0")</f>
        <v>#DIV/0!</v>
      </c>
      <c r="X386" s="840" t="e">
        <f>AVERAGEIFS('DECANTER 1'!$E$17:$CF$17,'ZARANDA 1'!$E$6:$CF$6,$L$329,'DECANTER 1'!$E$17:$CF$17,"&gt;0")</f>
        <v>#DIV/0!</v>
      </c>
      <c r="Y386" s="835">
        <f t="shared" ref="Y386:Z388" si="96">+ROUND(IFERROR(W386,0),0)</f>
        <v>0</v>
      </c>
      <c r="Z386" s="840">
        <f t="shared" si="96"/>
        <v>0</v>
      </c>
    </row>
    <row r="387" spans="1:26" ht="16.149999999999999" customHeight="1" thickBot="1" x14ac:dyDescent="0.3">
      <c r="A387" s="580" t="s">
        <v>663</v>
      </c>
      <c r="C387" s="1184" t="str">
        <f t="shared" si="90"/>
        <v/>
      </c>
      <c r="D387" s="1184"/>
      <c r="E387" s="1199" t="str">
        <f t="shared" si="91"/>
        <v/>
      </c>
      <c r="F387" s="1199"/>
      <c r="G387" s="1199"/>
      <c r="I387" s="1184" t="str">
        <f t="shared" si="92"/>
        <v/>
      </c>
      <c r="J387" s="1184"/>
      <c r="K387" s="1198" t="str">
        <f t="shared" si="93"/>
        <v/>
      </c>
      <c r="L387" s="1198"/>
      <c r="M387" s="1198"/>
      <c r="O387" s="1184" t="str">
        <f t="shared" si="94"/>
        <v/>
      </c>
      <c r="P387" s="1184"/>
      <c r="Q387" s="1197" t="str">
        <f t="shared" si="95"/>
        <v/>
      </c>
      <c r="R387" s="1197"/>
      <c r="S387" s="1197"/>
      <c r="V387" s="835" t="s">
        <v>131</v>
      </c>
      <c r="W387" s="844" t="e">
        <f>AVERAGEIFS('DECANTER 2'!$E$14:$CF$14,'ZARANDA 1'!$E$6:$CF$6,$L$329,'DECANTER 2'!$E$14:$CF$14,"&gt;0")</f>
        <v>#DIV/0!</v>
      </c>
      <c r="X387" s="840" t="e">
        <f>AVERAGEIFS('DECANTER 2'!$E$17:$CF$17,'ZARANDA 1'!$E$6:$CF$6,$L$329,'DECANTER 2'!$E$17:$CF$17,"&gt;0")</f>
        <v>#DIV/0!</v>
      </c>
      <c r="Y387" s="835">
        <f t="shared" si="96"/>
        <v>0</v>
      </c>
      <c r="Z387" s="840">
        <f t="shared" si="96"/>
        <v>0</v>
      </c>
    </row>
    <row r="388" spans="1:26" ht="16.149999999999999" customHeight="1" thickBot="1" x14ac:dyDescent="0.3">
      <c r="A388" s="580" t="s">
        <v>663</v>
      </c>
      <c r="C388" s="1184" t="str">
        <f t="shared" si="90"/>
        <v>DECANTER 1</v>
      </c>
      <c r="D388" s="1184"/>
      <c r="E388" s="1199">
        <f t="shared" si="91"/>
        <v>0</v>
      </c>
      <c r="F388" s="1199"/>
      <c r="G388" s="1199"/>
      <c r="I388" s="1184" t="str">
        <f t="shared" si="92"/>
        <v>DECANTER 1</v>
      </c>
      <c r="J388" s="1184"/>
      <c r="K388" s="1198">
        <f t="shared" si="93"/>
        <v>0</v>
      </c>
      <c r="L388" s="1198"/>
      <c r="M388" s="1198"/>
      <c r="O388" s="1185" t="str">
        <f t="shared" si="94"/>
        <v>DECANTER 1</v>
      </c>
      <c r="P388" s="1185"/>
      <c r="Q388" s="1197">
        <f t="shared" si="95"/>
        <v>0</v>
      </c>
      <c r="R388" s="1197"/>
      <c r="S388" s="1197"/>
      <c r="V388" s="835" t="s">
        <v>132</v>
      </c>
      <c r="W388" s="844" t="e">
        <f>AVERAGEIFS('DECANTER 3'!$E$14:$CF$14,'ZARANDA 1'!$E$6:$CF$6,$L$329,'DECANTER 3'!$E$14:$CF$14,"&gt;0")</f>
        <v>#DIV/0!</v>
      </c>
      <c r="X388" s="840" t="e">
        <f>AVERAGEIFS('DECANTER 3'!$E$17:$CF$17,'ZARANDA 1'!$E$6:$CF$6,$L$329,'DECANTER 3'!$E$17:$CF$17,"&gt;0")</f>
        <v>#DIV/0!</v>
      </c>
      <c r="Y388" s="835">
        <f t="shared" si="96"/>
        <v>0</v>
      </c>
      <c r="Z388" s="840">
        <f t="shared" si="96"/>
        <v>0</v>
      </c>
    </row>
    <row r="389" spans="1:26" ht="16.149999999999999" customHeight="1" thickBot="1" x14ac:dyDescent="0.3">
      <c r="A389" s="580" t="s">
        <v>663</v>
      </c>
      <c r="C389" s="1184" t="str">
        <f t="shared" si="90"/>
        <v>DECANTER 2</v>
      </c>
      <c r="D389" s="1184"/>
      <c r="E389" s="1199">
        <f t="shared" si="91"/>
        <v>0</v>
      </c>
      <c r="F389" s="1199"/>
      <c r="G389" s="1199"/>
      <c r="I389" s="1184" t="str">
        <f t="shared" si="92"/>
        <v>DECANTER 2</v>
      </c>
      <c r="J389" s="1184"/>
      <c r="K389" s="1198">
        <f t="shared" si="93"/>
        <v>0</v>
      </c>
      <c r="L389" s="1198"/>
      <c r="M389" s="1198"/>
      <c r="O389" s="1184" t="str">
        <f t="shared" si="94"/>
        <v>DECANTER 2</v>
      </c>
      <c r="P389" s="1184"/>
      <c r="Q389" s="1197">
        <f t="shared" si="95"/>
        <v>0</v>
      </c>
      <c r="R389" s="1197"/>
      <c r="S389" s="1197"/>
    </row>
    <row r="390" spans="1:26" ht="16.149999999999999" customHeight="1" thickBot="1" x14ac:dyDescent="0.3">
      <c r="A390" s="580" t="s">
        <v>663</v>
      </c>
      <c r="C390" s="1184" t="str">
        <f t="shared" si="90"/>
        <v>DECANTER 3</v>
      </c>
      <c r="D390" s="1184"/>
      <c r="E390" s="1199">
        <f t="shared" si="91"/>
        <v>0</v>
      </c>
      <c r="F390" s="1199"/>
      <c r="G390" s="1199"/>
      <c r="I390" s="1184" t="str">
        <f t="shared" si="92"/>
        <v>DECANTER 3</v>
      </c>
      <c r="J390" s="1184"/>
      <c r="K390" s="1198">
        <f t="shared" si="93"/>
        <v>0</v>
      </c>
      <c r="L390" s="1198"/>
      <c r="M390" s="1198"/>
      <c r="O390" s="1185" t="str">
        <f t="shared" si="94"/>
        <v>DECANTER 3</v>
      </c>
      <c r="P390" s="1185"/>
      <c r="Q390" s="1197">
        <f t="shared" si="95"/>
        <v>0</v>
      </c>
      <c r="R390" s="1197"/>
      <c r="S390" s="1197"/>
    </row>
    <row r="391" spans="1:26" ht="16.149999999999999" customHeight="1" x14ac:dyDescent="0.25">
      <c r="A391" s="580"/>
    </row>
    <row r="392" spans="1:26" ht="16.149999999999999" customHeight="1" x14ac:dyDescent="0.25">
      <c r="A392" s="580"/>
      <c r="C392" s="413"/>
      <c r="D392" s="413"/>
      <c r="E392" s="413"/>
      <c r="F392" s="413"/>
      <c r="G392" s="413"/>
      <c r="H392" s="413"/>
      <c r="I392" s="413"/>
      <c r="J392" s="413"/>
      <c r="K392" s="413"/>
      <c r="L392" s="413"/>
      <c r="M392" s="413"/>
      <c r="N392" s="413"/>
      <c r="O392" s="413"/>
      <c r="P392" s="413"/>
      <c r="Q392" s="413"/>
      <c r="R392" s="413"/>
      <c r="S392" s="413"/>
    </row>
    <row r="393" spans="1:26" ht="16.149999999999999" customHeight="1" x14ac:dyDescent="0.25">
      <c r="A393" s="580"/>
      <c r="C393" s="637"/>
      <c r="D393" s="637"/>
      <c r="E393" s="637"/>
      <c r="F393" s="637"/>
      <c r="G393" s="637"/>
      <c r="H393" s="637"/>
      <c r="I393" s="637"/>
      <c r="J393" s="637"/>
      <c r="K393" s="637"/>
      <c r="L393" s="637"/>
      <c r="M393" s="637"/>
      <c r="N393" s="637"/>
      <c r="O393" s="637"/>
      <c r="P393" s="637"/>
      <c r="Q393" s="637"/>
      <c r="R393" s="637"/>
      <c r="S393" s="637"/>
    </row>
    <row r="394" spans="1:26" ht="16.149999999999999" customHeight="1" x14ac:dyDescent="0.25">
      <c r="A394" s="580"/>
      <c r="C394" s="637"/>
      <c r="D394" s="637"/>
      <c r="E394" s="637"/>
      <c r="F394" s="637"/>
      <c r="G394" s="637"/>
      <c r="H394" s="637"/>
      <c r="I394" s="637"/>
      <c r="J394" s="637"/>
      <c r="K394" s="637"/>
      <c r="L394" s="637"/>
      <c r="M394" s="637"/>
      <c r="N394" s="637"/>
      <c r="O394" s="637"/>
      <c r="P394" s="637"/>
      <c r="Q394" s="637"/>
      <c r="R394" s="637"/>
      <c r="S394" s="637"/>
    </row>
    <row r="395" spans="1:26" ht="16.149999999999999" customHeight="1" x14ac:dyDescent="0.25">
      <c r="A395" s="580"/>
      <c r="C395" s="637"/>
      <c r="D395" s="637"/>
      <c r="E395" s="637"/>
      <c r="F395" s="637"/>
      <c r="G395" s="637"/>
      <c r="H395" s="637"/>
      <c r="I395" s="637"/>
      <c r="J395" s="637"/>
      <c r="K395" s="637"/>
      <c r="L395" s="637"/>
      <c r="M395" s="637"/>
      <c r="N395" s="637"/>
      <c r="O395" s="637"/>
      <c r="P395" s="637"/>
      <c r="Q395" s="637"/>
      <c r="R395" s="637"/>
      <c r="S395" s="637"/>
    </row>
    <row r="396" spans="1:26" ht="13.9" customHeight="1" x14ac:dyDescent="0.25">
      <c r="A396" s="580"/>
      <c r="C396" s="637"/>
      <c r="D396" s="637"/>
      <c r="E396" s="637"/>
      <c r="F396" s="637"/>
      <c r="G396" s="637"/>
      <c r="H396" s="637"/>
      <c r="I396" s="637"/>
      <c r="J396" s="637"/>
      <c r="K396" s="637"/>
      <c r="L396" s="637"/>
      <c r="M396" s="637"/>
      <c r="N396" s="637"/>
      <c r="O396" s="637"/>
      <c r="P396" s="637"/>
      <c r="Q396" s="637"/>
      <c r="R396" s="637"/>
      <c r="S396" s="637"/>
    </row>
    <row r="397" spans="1:26" ht="12" customHeight="1" x14ac:dyDescent="0.25">
      <c r="A397" s="580" t="s">
        <v>664</v>
      </c>
      <c r="C397" s="637"/>
      <c r="D397" s="637"/>
      <c r="E397" s="637"/>
      <c r="F397" s="637"/>
      <c r="G397" s="637"/>
      <c r="H397" s="637"/>
      <c r="I397" s="637"/>
      <c r="J397" s="637"/>
      <c r="K397" s="637"/>
      <c r="L397" s="637"/>
      <c r="M397" s="637"/>
      <c r="N397" s="637"/>
      <c r="O397" s="637"/>
      <c r="P397" s="637"/>
      <c r="Q397" s="637"/>
      <c r="R397" s="637"/>
      <c r="S397" s="637"/>
    </row>
    <row r="398" spans="1:26" ht="25.15" customHeight="1" x14ac:dyDescent="0.25">
      <c r="A398" s="580" t="s">
        <v>664</v>
      </c>
      <c r="B398" s="824"/>
      <c r="C398" s="1169" t="str">
        <f>+IF(GENERALES!H$30="","","SECCIÓN ")</f>
        <v/>
      </c>
      <c r="D398" s="1169"/>
      <c r="E398" s="1169"/>
      <c r="F398" s="1169"/>
      <c r="G398" s="1169"/>
      <c r="H398" s="1169"/>
      <c r="I398" s="1169"/>
      <c r="J398" s="1169"/>
      <c r="K398" s="1169"/>
      <c r="L398" s="825" t="str">
        <f>+IF(GENERALES!H$30="","",GENERALES!H$30)</f>
        <v/>
      </c>
      <c r="M398" s="826" t="str">
        <f>+IF(GENERALES!H$30="",""," "" ")</f>
        <v/>
      </c>
      <c r="N398" s="827"/>
      <c r="O398" s="827"/>
      <c r="P398" s="827"/>
      <c r="Q398" s="827"/>
      <c r="R398" s="827"/>
      <c r="S398" s="827"/>
      <c r="T398" s="824"/>
    </row>
    <row r="399" spans="1:26" ht="16.149999999999999" customHeight="1" thickBot="1" x14ac:dyDescent="0.3">
      <c r="A399" s="580" t="s">
        <v>664</v>
      </c>
    </row>
    <row r="400" spans="1:26" ht="19.899999999999999" customHeight="1" thickBot="1" x14ac:dyDescent="0.3">
      <c r="A400" s="580" t="s">
        <v>664</v>
      </c>
      <c r="C400" s="517"/>
      <c r="D400" s="517"/>
      <c r="E400" s="1168" t="s">
        <v>620</v>
      </c>
      <c r="F400" s="1168"/>
      <c r="G400" s="625" t="str">
        <f>+IF(GENERALES!H$30="","",GENERALES!H$30)</f>
        <v/>
      </c>
      <c r="H400" s="643" t="str">
        <f>+IF(G400="","","inch")</f>
        <v/>
      </c>
      <c r="I400" s="517"/>
      <c r="J400" s="517"/>
      <c r="K400" s="517"/>
      <c r="L400" s="517"/>
      <c r="M400" s="517" t="s">
        <v>560</v>
      </c>
      <c r="N400" s="626" t="str">
        <f>+IF(GENERALES!H$30="","",GENERALES!H$32)</f>
        <v/>
      </c>
      <c r="O400" s="517"/>
      <c r="P400" s="517" t="s">
        <v>563</v>
      </c>
      <c r="Q400" s="626" t="str">
        <f>+IF(GENERALES!H$30="","",GENERALES!H$33)</f>
        <v/>
      </c>
      <c r="R400" s="517"/>
      <c r="S400" s="517"/>
    </row>
    <row r="401" spans="1:30" ht="16.149999999999999" customHeight="1" x14ac:dyDescent="0.25">
      <c r="A401" s="580" t="s">
        <v>664</v>
      </c>
      <c r="C401" s="640"/>
      <c r="D401" s="640"/>
      <c r="E401" s="546"/>
      <c r="F401" s="546"/>
      <c r="G401" s="641"/>
      <c r="H401" s="640"/>
      <c r="I401" s="640"/>
      <c r="J401" s="640"/>
      <c r="K401" s="640"/>
      <c r="L401" s="640"/>
      <c r="M401" s="640"/>
      <c r="N401" s="642"/>
      <c r="O401" s="640"/>
      <c r="P401" s="640"/>
      <c r="Q401" s="642"/>
      <c r="R401" s="640"/>
      <c r="S401" s="640"/>
    </row>
    <row r="402" spans="1:30" ht="16.149999999999999" customHeight="1" x14ac:dyDescent="0.25">
      <c r="A402" s="580" t="s">
        <v>664</v>
      </c>
    </row>
    <row r="403" spans="1:30" ht="19.899999999999999" customHeight="1" x14ac:dyDescent="0.25">
      <c r="A403" s="580" t="s">
        <v>664</v>
      </c>
      <c r="C403" s="1109" t="s">
        <v>635</v>
      </c>
      <c r="D403" s="1109"/>
      <c r="E403" s="1109"/>
      <c r="F403" s="1109"/>
      <c r="G403" s="1109"/>
      <c r="H403" s="353"/>
      <c r="I403" s="1178" t="s">
        <v>659</v>
      </c>
      <c r="J403" s="1178"/>
      <c r="K403" s="1178"/>
      <c r="L403" s="1178"/>
      <c r="M403" s="1178"/>
      <c r="N403" s="1178"/>
      <c r="O403" s="1178"/>
      <c r="P403" s="1178"/>
      <c r="Q403" s="1178"/>
      <c r="R403" s="1178"/>
      <c r="S403" s="1178"/>
    </row>
    <row r="404" spans="1:30" ht="16.149999999999999" customHeight="1" thickBot="1" x14ac:dyDescent="0.35">
      <c r="A404" s="580" t="s">
        <v>664</v>
      </c>
      <c r="B404" s="566"/>
      <c r="C404" s="1177" t="s">
        <v>633</v>
      </c>
      <c r="D404" s="1177"/>
      <c r="E404" s="1177"/>
      <c r="F404" s="1177"/>
      <c r="G404" s="568" t="s">
        <v>634</v>
      </c>
      <c r="I404" s="1176" t="s">
        <v>123</v>
      </c>
      <c r="J404" s="1176"/>
      <c r="K404" s="1175" t="s">
        <v>638</v>
      </c>
      <c r="L404" s="1176"/>
      <c r="M404" s="878" t="s">
        <v>509</v>
      </c>
      <c r="N404" s="569" t="s">
        <v>640</v>
      </c>
      <c r="O404" s="877" t="s">
        <v>369</v>
      </c>
      <c r="P404" s="878" t="s">
        <v>370</v>
      </c>
      <c r="Q404" s="878" t="s">
        <v>30</v>
      </c>
      <c r="R404" s="569" t="s">
        <v>29</v>
      </c>
      <c r="S404" s="572" t="s">
        <v>656</v>
      </c>
      <c r="V404" s="838" t="s">
        <v>656</v>
      </c>
      <c r="W404" s="1174"/>
      <c r="Y404" s="835" t="s">
        <v>636</v>
      </c>
      <c r="Z404" s="835"/>
      <c r="AA404" s="835"/>
      <c r="AB404" s="840">
        <f>+K417</f>
        <v>0</v>
      </c>
    </row>
    <row r="405" spans="1:30" ht="16.149999999999999" customHeight="1" thickBot="1" x14ac:dyDescent="0.3">
      <c r="A405" s="580" t="s">
        <v>664</v>
      </c>
      <c r="B405" s="834">
        <v>1</v>
      </c>
      <c r="C405" s="1171" t="str">
        <f>+LODO!P82</f>
        <v/>
      </c>
      <c r="D405" s="1171"/>
      <c r="E405" s="1171"/>
      <c r="F405" s="1171"/>
      <c r="G405" s="567" t="str">
        <f>+IF(C405="","",VLOOKUP(C405,LODO!$D$82:$H$102,5,FALSE))</f>
        <v/>
      </c>
      <c r="I405" s="1173"/>
      <c r="J405" s="1173"/>
      <c r="K405" s="1172" t="s">
        <v>637</v>
      </c>
      <c r="L405" s="1173"/>
      <c r="M405" s="876" t="s">
        <v>639</v>
      </c>
      <c r="N405" s="570" t="s">
        <v>641</v>
      </c>
      <c r="O405" s="875" t="s">
        <v>639</v>
      </c>
      <c r="P405" s="876" t="s">
        <v>639</v>
      </c>
      <c r="Q405" s="876" t="s">
        <v>641</v>
      </c>
      <c r="R405" s="570" t="s">
        <v>641</v>
      </c>
      <c r="S405" s="573" t="s">
        <v>655</v>
      </c>
      <c r="V405" s="838" t="s">
        <v>655</v>
      </c>
      <c r="W405" s="1174"/>
      <c r="Y405" s="835" t="s">
        <v>382</v>
      </c>
      <c r="Z405" s="835"/>
      <c r="AA405" s="835"/>
      <c r="AB405" s="840">
        <f>+M417</f>
        <v>0</v>
      </c>
      <c r="AD405" s="565"/>
    </row>
    <row r="406" spans="1:30" ht="16.149999999999999" customHeight="1" x14ac:dyDescent="0.25">
      <c r="A406" s="580" t="s">
        <v>664</v>
      </c>
      <c r="B406" s="834">
        <v>2</v>
      </c>
      <c r="C406" s="1171" t="str">
        <f>+LODO!P83</f>
        <v/>
      </c>
      <c r="D406" s="1171"/>
      <c r="E406" s="1171"/>
      <c r="F406" s="1171"/>
      <c r="G406" s="567" t="str">
        <f>+IF(C406="","",VLOOKUP(C406,LODO!$D$82:$H$102,5,FALSE))</f>
        <v/>
      </c>
      <c r="I406" s="1170" t="str">
        <f>+'Parte Diario'!$J$17</f>
        <v>ZARANDA 1</v>
      </c>
      <c r="J406" s="1170"/>
      <c r="K406" s="586">
        <f>+IF(I406="","",SUMIF('Resumen-Ocultar'!$E$13:$CF$13,L$398,'Resumen-Ocultar'!E55:CF55))</f>
        <v>0</v>
      </c>
      <c r="L406" s="587">
        <f t="shared" ref="L406:L416" si="97">+K406</f>
        <v>0</v>
      </c>
      <c r="M406" s="588">
        <f>+IF(I406="","",SUMIF('Resumen-Ocultar'!$E$13:$CF$13,L$398,'Resumen-Ocultar'!E14:CF14))</f>
        <v>0</v>
      </c>
      <c r="N406" s="589">
        <f>+IF(I406="","",SUMIF('Resumen-Ocultar'!$E$13:$CF$13,L$398,'Resumen-Ocultar'!E38:CF38))</f>
        <v>0</v>
      </c>
      <c r="O406" s="588">
        <f>+IF(I406="","",J434*K406/100)</f>
        <v>0</v>
      </c>
      <c r="P406" s="588">
        <f>+IF(I406="","",K406-SUM(O406,Q406,R406))</f>
        <v>0</v>
      </c>
      <c r="Q406" s="588">
        <f>+N406</f>
        <v>0</v>
      </c>
      <c r="R406" s="589">
        <f>+IF(I406="","",SUMIF('Resumen-Ocultar'!$E$13:$CF$13,L$398,'Resumen-Ocultar'!E38:CF38))</f>
        <v>0</v>
      </c>
      <c r="S406" s="590">
        <f>+IF(I406="","",IFERROR(V406,0))</f>
        <v>0</v>
      </c>
      <c r="V406" s="839" t="e">
        <f>+AVERAGEIFS('ZARANDA 1'!$E$43:$CF$43,'ZARANDA 1'!$E$6:$CF$6,$L$398,'ZARANDA 1'!$E$43:$CF$43,"&gt;0")</f>
        <v>#DIV/0!</v>
      </c>
      <c r="Y406" s="835" t="s">
        <v>629</v>
      </c>
      <c r="Z406" s="835"/>
      <c r="AA406" s="835"/>
      <c r="AB406" s="840">
        <f>+N417</f>
        <v>0</v>
      </c>
      <c r="AD406" s="565"/>
    </row>
    <row r="407" spans="1:30" ht="16.149999999999999" customHeight="1" x14ac:dyDescent="0.25">
      <c r="A407" s="580" t="s">
        <v>664</v>
      </c>
      <c r="B407" s="834">
        <v>3</v>
      </c>
      <c r="C407" s="1171" t="str">
        <f>+LODO!P84</f>
        <v/>
      </c>
      <c r="D407" s="1171"/>
      <c r="E407" s="1171"/>
      <c r="F407" s="1171"/>
      <c r="G407" s="567" t="str">
        <f>+IF(C407="","",VLOOKUP(C407,LODO!$D$82:$H$102,5,FALSE))</f>
        <v/>
      </c>
      <c r="I407" s="1179" t="str">
        <f>+'Parte Diario'!$J$18</f>
        <v>ZARANDA 2</v>
      </c>
      <c r="J407" s="1179"/>
      <c r="K407" s="591">
        <f>+IF(I407="","",SUMIF('Resumen-Ocultar'!$E$13:$CF$13,L$398,'Resumen-Ocultar'!E56:CF56))</f>
        <v>0</v>
      </c>
      <c r="L407" s="592">
        <f t="shared" si="97"/>
        <v>0</v>
      </c>
      <c r="M407" s="593">
        <f>+IF(I407="","",SUMIF('Resumen-Ocultar'!$E$13:$CF$13,L$398,'Resumen-Ocultar'!E15:CF15))</f>
        <v>0</v>
      </c>
      <c r="N407" s="594">
        <f>+IF(I407="","",SUMIF('Resumen-Ocultar'!$E$13:$CF$13,L$398,'Resumen-Ocultar'!E39:CF39))</f>
        <v>0</v>
      </c>
      <c r="O407" s="593">
        <f t="shared" ref="O407:O416" si="98">+IF(I407="","",J435*K407/100)</f>
        <v>0</v>
      </c>
      <c r="P407" s="593">
        <f t="shared" ref="P407:P416" si="99">+IF(I407="","",K407-SUM(O407,Q407,R407))</f>
        <v>0</v>
      </c>
      <c r="Q407" s="593">
        <f>+N407</f>
        <v>0</v>
      </c>
      <c r="R407" s="594">
        <f>+IF(I407="","",SUMIF('Resumen-Ocultar'!$E$13:$CF$13,L$398,'Resumen-Ocultar'!E39:CF39))</f>
        <v>0</v>
      </c>
      <c r="S407" s="595">
        <f t="shared" ref="S407:S416" si="100">+IF(I407="","",IFERROR(V407,0))</f>
        <v>0</v>
      </c>
      <c r="V407" s="839" t="e">
        <f>+AVERAGEIFS('ZARANDA 2'!$E$43:$CF$43,'ZARANDA 1'!$E$6:$CF$6,$L$398,'ZARANDA 2'!$E$43:$CF$43,"&gt;0")</f>
        <v>#DIV/0!</v>
      </c>
      <c r="W407" s="560"/>
      <c r="X407" s="561"/>
      <c r="Y407" s="835" t="s">
        <v>660</v>
      </c>
      <c r="Z407" s="841"/>
      <c r="AA407" s="835"/>
      <c r="AB407" s="840">
        <f>+GENERALES!H36</f>
        <v>0</v>
      </c>
      <c r="AD407" s="565"/>
    </row>
    <row r="408" spans="1:30" ht="16.149999999999999" customHeight="1" x14ac:dyDescent="0.25">
      <c r="A408" s="580" t="s">
        <v>664</v>
      </c>
      <c r="B408" s="834">
        <v>4</v>
      </c>
      <c r="C408" s="1171" t="str">
        <f>+LODO!P85</f>
        <v/>
      </c>
      <c r="D408" s="1171"/>
      <c r="E408" s="1171"/>
      <c r="F408" s="1171"/>
      <c r="G408" s="567" t="str">
        <f>+IF(C408="","",VLOOKUP(C408,LODO!$D$82:$H$102,5,FALSE))</f>
        <v/>
      </c>
      <c r="I408" s="1179" t="str">
        <f>+'Parte Diario'!$J$19</f>
        <v>ZARANDA 3</v>
      </c>
      <c r="J408" s="1179"/>
      <c r="K408" s="591">
        <f>+IF(I408="","",SUMIF('Resumen-Ocultar'!$E$13:$CF$13,L$398,'Resumen-Ocultar'!E57:CF57))</f>
        <v>0</v>
      </c>
      <c r="L408" s="592">
        <f t="shared" si="97"/>
        <v>0</v>
      </c>
      <c r="M408" s="593">
        <f>+IF(I408="","",SUMIF('Resumen-Ocultar'!$E$13:$CF$13,L$398,'Resumen-Ocultar'!E16:CF16))</f>
        <v>0</v>
      </c>
      <c r="N408" s="594">
        <f>+IF(I408="","",SUMIF('Resumen-Ocultar'!$E$13:$CF$13,L$398,'Resumen-Ocultar'!E40:CF40))</f>
        <v>0</v>
      </c>
      <c r="O408" s="593">
        <f t="shared" si="98"/>
        <v>0</v>
      </c>
      <c r="P408" s="593">
        <f t="shared" si="99"/>
        <v>0</v>
      </c>
      <c r="Q408" s="593">
        <f t="shared" ref="Q408:Q416" si="101">+N408</f>
        <v>0</v>
      </c>
      <c r="R408" s="594">
        <f>+IF(I408="","",SUMIF('Resumen-Ocultar'!$E$13:$CF$13,L$398,'Resumen-Ocultar'!E40:CF40))</f>
        <v>0</v>
      </c>
      <c r="S408" s="595">
        <f t="shared" si="100"/>
        <v>0</v>
      </c>
      <c r="V408" s="839" t="e">
        <f>+AVERAGEIFS('ZARANDA 3'!$E$43:$CF$43,'ZARANDA 1'!$E$6:$CF$6,$L$398,'ZARANDA 3'!$E$43:$CF$43,"&gt;0")</f>
        <v>#DIV/0!</v>
      </c>
      <c r="W408" s="560"/>
      <c r="X408" s="561"/>
      <c r="Y408" s="210"/>
      <c r="Z408" s="562"/>
      <c r="AB408" s="555"/>
      <c r="AD408" s="565"/>
    </row>
    <row r="409" spans="1:30" ht="16.149999999999999" customHeight="1" x14ac:dyDescent="0.25">
      <c r="A409" s="580" t="s">
        <v>664</v>
      </c>
      <c r="B409" s="834">
        <v>5</v>
      </c>
      <c r="C409" s="1171" t="str">
        <f>+LODO!P86</f>
        <v/>
      </c>
      <c r="D409" s="1171"/>
      <c r="E409" s="1171"/>
      <c r="F409" s="1171"/>
      <c r="G409" s="567" t="str">
        <f>+IF(C409="","",VLOOKUP(C409,LODO!$D$82:$H$102,5,FALSE))</f>
        <v/>
      </c>
      <c r="I409" s="1179" t="str">
        <f>+'Parte Diario'!$J$21</f>
        <v>DESARENADOR</v>
      </c>
      <c r="J409" s="1179"/>
      <c r="K409" s="591">
        <f>+IF(I409="","",SUMIF('Resumen-Ocultar'!$E$13:$CF$13,L$398,'Resumen-Ocultar'!E58:CF58))</f>
        <v>0</v>
      </c>
      <c r="L409" s="592">
        <f t="shared" si="97"/>
        <v>0</v>
      </c>
      <c r="M409" s="593">
        <f>+IF(I409="","",SUMIF('Resumen-Ocultar'!$E$13:$CF$13,L$398,'Resumen-Ocultar'!E17:CF17))</f>
        <v>0</v>
      </c>
      <c r="N409" s="594">
        <f>+IF(I409="","",SUMIF('Resumen-Ocultar'!$E$13:$CF$13,L$398,'Resumen-Ocultar'!E41:CF41))</f>
        <v>0</v>
      </c>
      <c r="O409" s="593">
        <f t="shared" si="98"/>
        <v>0</v>
      </c>
      <c r="P409" s="593">
        <f t="shared" si="99"/>
        <v>0</v>
      </c>
      <c r="Q409" s="593">
        <f t="shared" si="101"/>
        <v>0</v>
      </c>
      <c r="R409" s="594">
        <f>+IF(I409="","",SUMIF('Resumen-Ocultar'!$E$13:$CF$13,L$398,'Resumen-Ocultar'!E41:CF41))</f>
        <v>0</v>
      </c>
      <c r="S409" s="595">
        <f t="shared" si="100"/>
        <v>0</v>
      </c>
      <c r="V409" s="839" t="e">
        <f>+AVERAGEIFS(DESARENADOR!$E$43:$CF$43,'ZARANDA 1'!$E$6:$CF$6,$L$398,DESARENADOR!$E$43:$CF$43,"&gt;0")</f>
        <v>#DIV/0!</v>
      </c>
      <c r="W409" s="560"/>
      <c r="X409" s="561"/>
      <c r="Y409" s="210"/>
      <c r="Z409" s="562"/>
      <c r="AB409" s="555"/>
      <c r="AD409" s="565"/>
    </row>
    <row r="410" spans="1:30" ht="16.149999999999999" customHeight="1" x14ac:dyDescent="0.25">
      <c r="A410" s="580" t="s">
        <v>664</v>
      </c>
      <c r="B410" s="834">
        <v>6</v>
      </c>
      <c r="C410" s="1171" t="str">
        <f>+LODO!P87</f>
        <v/>
      </c>
      <c r="D410" s="1171"/>
      <c r="E410" s="1171"/>
      <c r="F410" s="1171"/>
      <c r="G410" s="567" t="str">
        <f>+IF(C410="","",VLOOKUP(C410,LODO!$D$82:$H$102,5,FALSE))</f>
        <v/>
      </c>
      <c r="I410" s="1179" t="str">
        <f>+'Parte Diario'!$J$22</f>
        <v>DESILTER</v>
      </c>
      <c r="J410" s="1179"/>
      <c r="K410" s="591">
        <f>+IF(I410="","",SUMIF('Resumen-Ocultar'!$E$13:$CF$13,L$398,'Resumen-Ocultar'!E59:CF59))</f>
        <v>0</v>
      </c>
      <c r="L410" s="592">
        <f t="shared" si="97"/>
        <v>0</v>
      </c>
      <c r="M410" s="593">
        <f>+IF(I410="","",SUMIF('Resumen-Ocultar'!$E$13:$CF$13,L$398,'Resumen-Ocultar'!E18:CF18))</f>
        <v>0</v>
      </c>
      <c r="N410" s="594">
        <f>+IF(I410="","",SUMIF('Resumen-Ocultar'!$E$13:$CF$13,L$398,'Resumen-Ocultar'!E42:CF42))</f>
        <v>0</v>
      </c>
      <c r="O410" s="593">
        <f t="shared" si="98"/>
        <v>0</v>
      </c>
      <c r="P410" s="593">
        <f t="shared" si="99"/>
        <v>0</v>
      </c>
      <c r="Q410" s="593">
        <f t="shared" si="101"/>
        <v>0</v>
      </c>
      <c r="R410" s="594">
        <f>+IF(I410="","",SUMIF('Resumen-Ocultar'!$E$13:$CF$13,L$398,'Resumen-Ocultar'!E42:CF42))</f>
        <v>0</v>
      </c>
      <c r="S410" s="595">
        <f t="shared" si="100"/>
        <v>0</v>
      </c>
      <c r="V410" s="839" t="e">
        <f>+AVERAGEIFS(DESILTER!$E$43:$CF$43,'ZARANDA 1'!$E$6:$CF$6,$L$398,DESILTER!$E$43:$CF$43,"&gt;0")</f>
        <v>#DIV/0!</v>
      </c>
      <c r="W410" s="560"/>
      <c r="X410" s="561"/>
      <c r="Y410" s="210"/>
      <c r="Z410" s="562"/>
      <c r="AD410" s="565"/>
    </row>
    <row r="411" spans="1:30" ht="16.149999999999999" customHeight="1" x14ac:dyDescent="0.25">
      <c r="A411" s="580" t="s">
        <v>664</v>
      </c>
      <c r="B411" s="834">
        <v>7</v>
      </c>
      <c r="C411" s="1171" t="str">
        <f>+LODO!P88</f>
        <v/>
      </c>
      <c r="D411" s="1171"/>
      <c r="E411" s="1171"/>
      <c r="F411" s="1171"/>
      <c r="G411" s="567" t="str">
        <f>+IF(C411="","",VLOOKUP(C411,LODO!$D$82:$H$102,5,FALSE))</f>
        <v/>
      </c>
      <c r="I411" s="1179" t="str">
        <f>+'Parte Diario'!$J$24</f>
        <v>SECADORA 1</v>
      </c>
      <c r="J411" s="1179"/>
      <c r="K411" s="591">
        <f>+IF(I411="","",SUMIF('Resumen-Ocultar'!$E$13:$CF$13,L$398,'Resumen-Ocultar'!E60:CF60))</f>
        <v>0</v>
      </c>
      <c r="L411" s="592">
        <f t="shared" si="97"/>
        <v>0</v>
      </c>
      <c r="M411" s="593">
        <f>+IF(I411="","",SUMIF('Resumen-Ocultar'!$E$13:$CF$13,L$398,'Resumen-Ocultar'!E19:CF19))</f>
        <v>0</v>
      </c>
      <c r="N411" s="594">
        <f>+IF(I411="","",SUMIF('Resumen-Ocultar'!$E$13:$CF$13,L$398,'Resumen-Ocultar'!E43:CF43))</f>
        <v>0</v>
      </c>
      <c r="O411" s="593">
        <f t="shared" si="98"/>
        <v>0</v>
      </c>
      <c r="P411" s="593">
        <f t="shared" si="99"/>
        <v>0</v>
      </c>
      <c r="Q411" s="593">
        <f t="shared" si="101"/>
        <v>0</v>
      </c>
      <c r="R411" s="594">
        <f>+IF(I411="","",SUMIF('Resumen-Ocultar'!$E$13:$CF$13,L$398,'Resumen-Ocultar'!E43:CF43))</f>
        <v>0</v>
      </c>
      <c r="S411" s="595">
        <f t="shared" si="100"/>
        <v>0</v>
      </c>
      <c r="V411" s="839" t="e">
        <f>+AVERAGEIFS('SECADORA 1'!$E$45:$CF$45,'ZARANDA 1'!$E$6:$CF$6,$L$398,'SECADORA 1'!$E$45:$CF$45,"&gt;0")</f>
        <v>#DIV/0!</v>
      </c>
      <c r="W411" s="560"/>
      <c r="X411" s="561"/>
      <c r="Y411" s="210"/>
      <c r="Z411" s="562"/>
      <c r="AD411" s="565"/>
    </row>
    <row r="412" spans="1:30" ht="16.149999999999999" customHeight="1" x14ac:dyDescent="0.25">
      <c r="A412" s="580" t="s">
        <v>664</v>
      </c>
      <c r="B412" s="834">
        <v>8</v>
      </c>
      <c r="C412" s="1171" t="str">
        <f>+LODO!P89</f>
        <v/>
      </c>
      <c r="D412" s="1171"/>
      <c r="E412" s="1171"/>
      <c r="F412" s="1171"/>
      <c r="G412" s="567" t="str">
        <f>+IF(C412="","",VLOOKUP(C412,LODO!$D$82:$H$102,5,FALSE))</f>
        <v/>
      </c>
      <c r="I412" s="1179" t="str">
        <f>+'Parte Diario'!$J$25</f>
        <v/>
      </c>
      <c r="J412" s="1179"/>
      <c r="K412" s="591" t="str">
        <f>+IF(I412="","",SUMIF('Resumen-Ocultar'!$E$13:$CF$13,L$398,'Resumen-Ocultar'!E61:CF61))</f>
        <v/>
      </c>
      <c r="L412" s="592" t="str">
        <f t="shared" si="97"/>
        <v/>
      </c>
      <c r="M412" s="593" t="str">
        <f>+IF(I412="","",SUMIF('Resumen-Ocultar'!$E$13:$CF$13,L$398,'Resumen-Ocultar'!E20:CF20))</f>
        <v/>
      </c>
      <c r="N412" s="594" t="str">
        <f>+IF(I412="","",SUMIF('Resumen-Ocultar'!$E$13:$CF$13,L$398,'Resumen-Ocultar'!E44:CF44))</f>
        <v/>
      </c>
      <c r="O412" s="593" t="str">
        <f t="shared" si="98"/>
        <v/>
      </c>
      <c r="P412" s="593" t="str">
        <f t="shared" si="99"/>
        <v/>
      </c>
      <c r="Q412" s="593" t="str">
        <f t="shared" si="101"/>
        <v/>
      </c>
      <c r="R412" s="594" t="str">
        <f>+IF(I412="","",SUMIF('Resumen-Ocultar'!$E$13:$CF$13,L$398,'Resumen-Ocultar'!E44:CF44))</f>
        <v/>
      </c>
      <c r="S412" s="595" t="str">
        <f t="shared" si="100"/>
        <v/>
      </c>
      <c r="V412" s="839" t="e">
        <f>+AVERAGEIFS('SECADORA 2'!$E$45:$CF$45,'ZARANDA 1'!$E$6:$CF$6,$L$398,'SECADORA 2'!$E$45:$CF$45,"&gt;0")</f>
        <v>#DIV/0!</v>
      </c>
      <c r="W412" s="560"/>
      <c r="X412" s="561"/>
      <c r="Y412" s="210"/>
      <c r="Z412" s="562"/>
      <c r="AD412" s="565"/>
    </row>
    <row r="413" spans="1:30" ht="16.149999999999999" customHeight="1" x14ac:dyDescent="0.25">
      <c r="A413" s="580" t="s">
        <v>664</v>
      </c>
      <c r="B413" s="834">
        <v>9</v>
      </c>
      <c r="C413" s="1171" t="str">
        <f>+LODO!P90</f>
        <v/>
      </c>
      <c r="D413" s="1171"/>
      <c r="E413" s="1171"/>
      <c r="F413" s="1171"/>
      <c r="G413" s="567" t="str">
        <f>+IF(C413="","",VLOOKUP(C413,LODO!$D$82:$H$102,5,FALSE))</f>
        <v/>
      </c>
      <c r="I413" s="1179" t="str">
        <f>+'Parte Diario'!$J$26</f>
        <v/>
      </c>
      <c r="J413" s="1179"/>
      <c r="K413" s="591" t="str">
        <f>+IF(I413="","",SUMIF('Resumen-Ocultar'!$E$13:$CF$13,L$398,'Resumen-Ocultar'!E62:CF62))</f>
        <v/>
      </c>
      <c r="L413" s="592" t="str">
        <f t="shared" si="97"/>
        <v/>
      </c>
      <c r="M413" s="593" t="str">
        <f>+IF(I413="","",SUMIF('Resumen-Ocultar'!$E$13:$CF$13,L$398,'Resumen-Ocultar'!E21:CF21))</f>
        <v/>
      </c>
      <c r="N413" s="594" t="str">
        <f>+IF(I413="","",SUMIF('Resumen-Ocultar'!$E$13:$CF$13,L$398,'Resumen-Ocultar'!E45:CF45))</f>
        <v/>
      </c>
      <c r="O413" s="593" t="str">
        <f t="shared" si="98"/>
        <v/>
      </c>
      <c r="P413" s="593" t="str">
        <f t="shared" si="99"/>
        <v/>
      </c>
      <c r="Q413" s="593" t="str">
        <f t="shared" si="101"/>
        <v/>
      </c>
      <c r="R413" s="594" t="str">
        <f>+IF(I413="","",SUMIF('Resumen-Ocultar'!$E$13:$CF$13,L$398,'Resumen-Ocultar'!E45:CF45))</f>
        <v/>
      </c>
      <c r="S413" s="595" t="str">
        <f t="shared" si="100"/>
        <v/>
      </c>
      <c r="V413" s="839" t="e">
        <f>+AVERAGEIFS('SECADORA 3'!$E$45:$CF$45,'ZARANDA 1'!$E$6:$CF$6,$L$398,'SECADORA 3'!$E$45:$CF$45,"&gt;0")</f>
        <v>#DIV/0!</v>
      </c>
      <c r="W413" s="560"/>
      <c r="X413" s="561"/>
      <c r="Y413" s="210"/>
      <c r="Z413" s="562"/>
      <c r="AD413" s="565"/>
    </row>
    <row r="414" spans="1:30" ht="16.149999999999999" customHeight="1" x14ac:dyDescent="0.25">
      <c r="A414" s="580" t="s">
        <v>664</v>
      </c>
      <c r="B414" s="834">
        <v>10</v>
      </c>
      <c r="C414" s="1171" t="str">
        <f>+LODO!P91</f>
        <v/>
      </c>
      <c r="D414" s="1171"/>
      <c r="E414" s="1171"/>
      <c r="F414" s="1171"/>
      <c r="G414" s="567" t="str">
        <f>+IF(C414="","",VLOOKUP(C414,LODO!$D$82:$H$102,5,FALSE))</f>
        <v/>
      </c>
      <c r="I414" s="1179" t="str">
        <f>+'Parte Diario'!$J$28</f>
        <v>DECANTER 1</v>
      </c>
      <c r="J414" s="1179"/>
      <c r="K414" s="591">
        <f>+IF(I414="","",SUMIF('Resumen-Ocultar'!$E$13:$CF$13,L$398,'Resumen-Ocultar'!E63:CF63))</f>
        <v>0</v>
      </c>
      <c r="L414" s="592">
        <f t="shared" si="97"/>
        <v>0</v>
      </c>
      <c r="M414" s="593">
        <f>+IF(I414="","",SUMIF('Resumen-Ocultar'!$E$13:$CF$13,L$398,'Resumen-Ocultar'!E22:CF22))</f>
        <v>0</v>
      </c>
      <c r="N414" s="594">
        <f>+IF(I414="","",SUMIF('Resumen-Ocultar'!$E$13:$CF$13,L$398,'Resumen-Ocultar'!E46:CF46))</f>
        <v>0</v>
      </c>
      <c r="O414" s="593">
        <f t="shared" si="98"/>
        <v>0</v>
      </c>
      <c r="P414" s="593">
        <f t="shared" si="99"/>
        <v>0</v>
      </c>
      <c r="Q414" s="593">
        <f t="shared" si="101"/>
        <v>0</v>
      </c>
      <c r="R414" s="594">
        <f>+IF(I414="","",SUMIF('Resumen-Ocultar'!$E$13:$CF$13,L$398,'Resumen-Ocultar'!E46:CF46))</f>
        <v>0</v>
      </c>
      <c r="S414" s="595">
        <f t="shared" si="100"/>
        <v>0</v>
      </c>
      <c r="V414" s="839" t="e">
        <f>+AVERAGEIFS('DECANTER 1'!$E$59:$CF$59,'ZARANDA 1'!$E$6:$CF$6,$L$398,'DECANTER 1'!$E$59:$CF$59,"&gt;0")</f>
        <v>#DIV/0!</v>
      </c>
      <c r="W414" s="560"/>
      <c r="X414" s="561"/>
      <c r="Y414" s="210"/>
      <c r="Z414" s="562"/>
      <c r="AD414" s="565"/>
    </row>
    <row r="415" spans="1:30" ht="16.149999999999999" customHeight="1" x14ac:dyDescent="0.25">
      <c r="A415" s="580" t="s">
        <v>664</v>
      </c>
      <c r="B415" s="834">
        <v>11</v>
      </c>
      <c r="C415" s="1171" t="str">
        <f>+LODO!P92</f>
        <v/>
      </c>
      <c r="D415" s="1171"/>
      <c r="E415" s="1171"/>
      <c r="F415" s="1171"/>
      <c r="G415" s="567" t="str">
        <f>+IF(C415="","",VLOOKUP(C415,LODO!$D$82:$H$102,5,FALSE))</f>
        <v/>
      </c>
      <c r="I415" s="1179" t="str">
        <f>+'Parte Diario'!$J$29</f>
        <v>DECANTER 2</v>
      </c>
      <c r="J415" s="1179"/>
      <c r="K415" s="591">
        <f>+IF(I415="","",SUMIF('Resumen-Ocultar'!$E$13:$CF$13,L$398,'Resumen-Ocultar'!E64:CF64))</f>
        <v>0</v>
      </c>
      <c r="L415" s="592">
        <f t="shared" si="97"/>
        <v>0</v>
      </c>
      <c r="M415" s="593">
        <f>+IF(I415="","",SUMIF('Resumen-Ocultar'!$E$13:$CF$13,L$398,'Resumen-Ocultar'!E23:CF23))</f>
        <v>0</v>
      </c>
      <c r="N415" s="594">
        <f>+IF(I415="","",SUMIF('Resumen-Ocultar'!$E$13:$CF$13,L$398,'Resumen-Ocultar'!E47:CF47))</f>
        <v>0</v>
      </c>
      <c r="O415" s="593">
        <f t="shared" si="98"/>
        <v>0</v>
      </c>
      <c r="P415" s="593">
        <f t="shared" si="99"/>
        <v>0</v>
      </c>
      <c r="Q415" s="593">
        <f t="shared" si="101"/>
        <v>0</v>
      </c>
      <c r="R415" s="594">
        <f>+IF(I415="","",SUMIF('Resumen-Ocultar'!$E$13:$CF$13,L$398,'Resumen-Ocultar'!E47:CF47))</f>
        <v>0</v>
      </c>
      <c r="S415" s="595">
        <f t="shared" si="100"/>
        <v>0</v>
      </c>
      <c r="V415" s="839" t="e">
        <f>+AVERAGEIFS('DECANTER 2'!$E$59:$CF$59,'ZARANDA 1'!$E$6:$CF$6,$L$398,'DECANTER 2'!$E$59:$CF$59,"&gt;0")</f>
        <v>#DIV/0!</v>
      </c>
      <c r="W415" s="560"/>
      <c r="X415" s="561"/>
      <c r="Y415" s="210"/>
      <c r="Z415" s="562"/>
      <c r="AD415" s="565"/>
    </row>
    <row r="416" spans="1:30" ht="16.149999999999999" customHeight="1" x14ac:dyDescent="0.25">
      <c r="A416" s="580" t="s">
        <v>664</v>
      </c>
      <c r="B416" s="834">
        <v>12</v>
      </c>
      <c r="C416" s="1171" t="str">
        <f>+LODO!P93</f>
        <v/>
      </c>
      <c r="D416" s="1171"/>
      <c r="E416" s="1171"/>
      <c r="F416" s="1171"/>
      <c r="G416" s="567" t="str">
        <f>+IF(C416="","",VLOOKUP(C416,LODO!$D$82:$H$102,5,FALSE))</f>
        <v/>
      </c>
      <c r="I416" s="1180" t="str">
        <f>+'Parte Diario'!$J$30</f>
        <v>DECANTER 3</v>
      </c>
      <c r="J416" s="1180"/>
      <c r="K416" s="596">
        <f>+IF(I416="","",SUMIF('Resumen-Ocultar'!$E$13:$CF$13,L$398,'Resumen-Ocultar'!E65:CF65))</f>
        <v>0</v>
      </c>
      <c r="L416" s="597">
        <f t="shared" si="97"/>
        <v>0</v>
      </c>
      <c r="M416" s="598">
        <f>+IF(I416="","",SUMIF('Resumen-Ocultar'!$E$13:$CF$13,L$398,'Resumen-Ocultar'!E24:CF24))</f>
        <v>0</v>
      </c>
      <c r="N416" s="599">
        <f>+IF(I416="","",SUMIF('Resumen-Ocultar'!$E$13:$CF$13,L$398,'Resumen-Ocultar'!E48:CF48))</f>
        <v>0</v>
      </c>
      <c r="O416" s="598">
        <f t="shared" si="98"/>
        <v>0</v>
      </c>
      <c r="P416" s="598">
        <f t="shared" si="99"/>
        <v>0</v>
      </c>
      <c r="Q416" s="598">
        <f t="shared" si="101"/>
        <v>0</v>
      </c>
      <c r="R416" s="599">
        <f>+IF(I416="","",SUMIF('Resumen-Ocultar'!$E$13:$CF$13,L$398,'Resumen-Ocultar'!E48:CF48))</f>
        <v>0</v>
      </c>
      <c r="S416" s="600">
        <f t="shared" si="100"/>
        <v>0</v>
      </c>
      <c r="V416" s="839" t="e">
        <f>+AVERAGEIFS('DECANTER 3'!$E$59:$CF$59,'ZARANDA 1'!$E$6:$CF$6,$L$398,'DECANTER 3'!$E$59:$CF$59,"&gt;0")</f>
        <v>#DIV/0!</v>
      </c>
      <c r="W416" s="560"/>
      <c r="X416" s="561"/>
      <c r="Y416" s="210"/>
      <c r="Z416" s="562"/>
      <c r="AD416" s="565"/>
    </row>
    <row r="417" spans="1:31" ht="16.149999999999999" customHeight="1" x14ac:dyDescent="0.25">
      <c r="A417" s="580" t="s">
        <v>664</v>
      </c>
      <c r="B417" s="834">
        <v>13</v>
      </c>
      <c r="C417" s="1171" t="str">
        <f>+LODO!P94</f>
        <v/>
      </c>
      <c r="D417" s="1171"/>
      <c r="E417" s="1171"/>
      <c r="F417" s="1171"/>
      <c r="G417" s="567" t="str">
        <f>+IF(C417="","",VLOOKUP(C417,LODO!$D$82:$H$102,5,FALSE))</f>
        <v/>
      </c>
      <c r="I417" s="1181" t="s">
        <v>571</v>
      </c>
      <c r="J417" s="1182"/>
      <c r="K417" s="571">
        <f>+SUM(K406:K416)</f>
        <v>0</v>
      </c>
      <c r="L417" s="581"/>
      <c r="M417" s="571">
        <f t="shared" ref="M417:R417" si="102">+SUM(M406:M416)</f>
        <v>0</v>
      </c>
      <c r="N417" s="571">
        <f t="shared" si="102"/>
        <v>0</v>
      </c>
      <c r="O417" s="571">
        <f t="shared" si="102"/>
        <v>0</v>
      </c>
      <c r="P417" s="571">
        <f t="shared" si="102"/>
        <v>0</v>
      </c>
      <c r="Q417" s="571">
        <f t="shared" si="102"/>
        <v>0</v>
      </c>
      <c r="R417" s="571">
        <f t="shared" si="102"/>
        <v>0</v>
      </c>
      <c r="S417" s="571">
        <f>+IFERROR(AVERAGEIF(S406:S416,"&gt;0"),0)</f>
        <v>0</v>
      </c>
      <c r="Y417" s="210"/>
      <c r="Z417" s="562"/>
      <c r="AD417" s="565"/>
    </row>
    <row r="418" spans="1:31" ht="16.149999999999999" customHeight="1" x14ac:dyDescent="0.25">
      <c r="A418" s="580" t="s">
        <v>664</v>
      </c>
      <c r="B418" s="834">
        <v>14</v>
      </c>
      <c r="C418" s="1171" t="str">
        <f>+LODO!P95</f>
        <v/>
      </c>
      <c r="D418" s="1171"/>
      <c r="E418" s="1171"/>
      <c r="F418" s="1171"/>
      <c r="G418" s="567" t="str">
        <f>+IF(C418="","",VLOOKUP(C418,LODO!$D$82:$H$102,5,FALSE))</f>
        <v/>
      </c>
      <c r="Y418" s="210"/>
      <c r="Z418" s="562"/>
      <c r="AD418" s="565"/>
    </row>
    <row r="419" spans="1:31" ht="16.149999999999999" customHeight="1" x14ac:dyDescent="0.25">
      <c r="A419" s="580" t="s">
        <v>664</v>
      </c>
      <c r="B419" s="834">
        <v>15</v>
      </c>
      <c r="C419" s="1171" t="str">
        <f>+LODO!P96</f>
        <v/>
      </c>
      <c r="D419" s="1171"/>
      <c r="E419" s="1171"/>
      <c r="F419" s="1171"/>
      <c r="G419" s="567" t="str">
        <f>+IF(C419="","",VLOOKUP(C419,LODO!$D$82:$H$102,5,FALSE))</f>
        <v/>
      </c>
      <c r="Y419" s="210"/>
      <c r="Z419" s="562"/>
      <c r="AD419" s="565"/>
    </row>
    <row r="420" spans="1:31" ht="16.149999999999999" customHeight="1" x14ac:dyDescent="0.25">
      <c r="A420" s="580" t="s">
        <v>664</v>
      </c>
      <c r="B420" s="834">
        <v>16</v>
      </c>
      <c r="C420" s="1171" t="str">
        <f>+LODO!P97</f>
        <v/>
      </c>
      <c r="D420" s="1171"/>
      <c r="E420" s="1171"/>
      <c r="F420" s="1171"/>
      <c r="G420" s="567" t="str">
        <f>+IF(C420="","",VLOOKUP(C420,LODO!$D$82:$H$102,5,FALSE))</f>
        <v/>
      </c>
      <c r="Y420" s="210"/>
      <c r="Z420" s="562"/>
      <c r="AD420" s="565"/>
    </row>
    <row r="421" spans="1:31" ht="16.149999999999999" customHeight="1" x14ac:dyDescent="0.25">
      <c r="A421" s="580" t="s">
        <v>664</v>
      </c>
      <c r="B421" s="834">
        <v>17</v>
      </c>
      <c r="C421" s="1171" t="str">
        <f>+LODO!P98</f>
        <v/>
      </c>
      <c r="D421" s="1171"/>
      <c r="E421" s="1171"/>
      <c r="F421" s="1171"/>
      <c r="G421" s="567" t="str">
        <f>+IF(C421="","",VLOOKUP(C421,LODO!$D$82:$H$102,5,FALSE))</f>
        <v/>
      </c>
      <c r="Y421" s="210"/>
      <c r="Z421" s="562"/>
      <c r="AD421" s="565"/>
    </row>
    <row r="422" spans="1:31" ht="16.149999999999999" customHeight="1" x14ac:dyDescent="0.25">
      <c r="A422" s="580" t="s">
        <v>664</v>
      </c>
      <c r="B422" s="834">
        <v>18</v>
      </c>
      <c r="C422" s="1171" t="str">
        <f>+LODO!P99</f>
        <v/>
      </c>
      <c r="D422" s="1171"/>
      <c r="E422" s="1171"/>
      <c r="F422" s="1171"/>
      <c r="G422" s="567" t="str">
        <f>+IF(C422="","",VLOOKUP(C422,LODO!$D$82:$H$102,5,FALSE))</f>
        <v/>
      </c>
      <c r="Y422" s="210"/>
      <c r="Z422" s="562"/>
      <c r="AD422" s="565"/>
    </row>
    <row r="423" spans="1:31" ht="16.149999999999999" customHeight="1" x14ac:dyDescent="0.25">
      <c r="A423" s="580" t="s">
        <v>664</v>
      </c>
      <c r="B423" s="834">
        <v>19</v>
      </c>
      <c r="C423" s="1171" t="str">
        <f>+LODO!P100</f>
        <v/>
      </c>
      <c r="D423" s="1171"/>
      <c r="E423" s="1171"/>
      <c r="F423" s="1171"/>
      <c r="G423" s="567" t="str">
        <f>+IF(C423="","",VLOOKUP(C423,LODO!$D$82:$H$102,5,FALSE))</f>
        <v/>
      </c>
      <c r="Y423" s="210"/>
      <c r="Z423" s="562"/>
      <c r="AD423" s="565"/>
    </row>
    <row r="424" spans="1:31" ht="16.149999999999999" customHeight="1" x14ac:dyDescent="0.25">
      <c r="A424" s="580" t="s">
        <v>664</v>
      </c>
      <c r="B424" s="834">
        <v>20</v>
      </c>
      <c r="C424" s="1171" t="str">
        <f>+LODO!P101</f>
        <v/>
      </c>
      <c r="D424" s="1171"/>
      <c r="E424" s="1171"/>
      <c r="F424" s="1171"/>
      <c r="G424" s="567" t="str">
        <f>+IF(C424="","",VLOOKUP(C424,LODO!$D$82:$H$102,5,FALSE))</f>
        <v/>
      </c>
      <c r="Y424" s="210"/>
      <c r="Z424" s="562"/>
      <c r="AD424" s="565"/>
    </row>
    <row r="425" spans="1:31" ht="16.149999999999999" customHeight="1" x14ac:dyDescent="0.25">
      <c r="A425" s="580" t="s">
        <v>664</v>
      </c>
      <c r="B425" s="834">
        <v>21</v>
      </c>
      <c r="C425" s="1171" t="str">
        <f>+LODO!P102</f>
        <v/>
      </c>
      <c r="D425" s="1171"/>
      <c r="E425" s="1171"/>
      <c r="F425" s="1171"/>
      <c r="G425" s="567" t="str">
        <f>+IF(C425="","",VLOOKUP(C425,LODO!$D$82:$H$102,5,FALSE))</f>
        <v/>
      </c>
      <c r="Y425" s="210"/>
      <c r="Z425" s="562"/>
      <c r="AD425" s="565"/>
    </row>
    <row r="426" spans="1:31" ht="16.149999999999999" customHeight="1" x14ac:dyDescent="0.3">
      <c r="A426" s="580" t="s">
        <v>664</v>
      </c>
      <c r="V426" s="135"/>
      <c r="Z426" s="390"/>
    </row>
    <row r="427" spans="1:31" ht="16.149999999999999" customHeight="1" x14ac:dyDescent="0.3">
      <c r="A427" s="580" t="s">
        <v>664</v>
      </c>
      <c r="V427" s="135"/>
      <c r="Z427" s="210"/>
    </row>
    <row r="428" spans="1:31" ht="16.149999999999999" customHeight="1" x14ac:dyDescent="0.3">
      <c r="A428" s="580" t="s">
        <v>664</v>
      </c>
      <c r="V428" s="135"/>
      <c r="Z428" s="210"/>
    </row>
    <row r="429" spans="1:31" ht="16.149999999999999" customHeight="1" x14ac:dyDescent="0.3">
      <c r="A429" s="580" t="s">
        <v>664</v>
      </c>
      <c r="V429" s="135"/>
      <c r="Z429" s="210"/>
    </row>
    <row r="430" spans="1:31" ht="16.149999999999999" customHeight="1" x14ac:dyDescent="0.3">
      <c r="A430" s="580" t="s">
        <v>664</v>
      </c>
      <c r="V430" s="135"/>
      <c r="Z430" s="210"/>
    </row>
    <row r="431" spans="1:31" ht="16.149999999999999" customHeight="1" thickBot="1" x14ac:dyDescent="0.35">
      <c r="A431" s="580" t="s">
        <v>664</v>
      </c>
      <c r="C431" s="1178" t="s">
        <v>642</v>
      </c>
      <c r="D431" s="1178"/>
      <c r="E431" s="1178"/>
      <c r="F431" s="1178"/>
      <c r="G431" s="1178"/>
      <c r="H431" s="1178"/>
      <c r="I431" s="1178"/>
      <c r="J431" s="1178"/>
      <c r="K431" s="1178"/>
      <c r="L431" s="1178"/>
      <c r="M431" s="1178"/>
      <c r="O431" s="1193" t="s">
        <v>652</v>
      </c>
      <c r="P431" s="1193"/>
      <c r="Q431" s="1193"/>
      <c r="R431" s="1193"/>
      <c r="S431" s="1193"/>
      <c r="V431" s="135"/>
      <c r="Z431" s="210"/>
    </row>
    <row r="432" spans="1:31" ht="16.149999999999999" customHeight="1" thickBot="1" x14ac:dyDescent="0.3">
      <c r="A432" s="580" t="s">
        <v>664</v>
      </c>
      <c r="C432" s="1176" t="s">
        <v>123</v>
      </c>
      <c r="D432" s="1176"/>
      <c r="E432" s="1190" t="str">
        <f>+CONCATENATE("DENSIDADES, ",PROGRAMA!D217)</f>
        <v xml:space="preserve">DENSIDADES, </v>
      </c>
      <c r="F432" s="1176"/>
      <c r="G432" s="1191"/>
      <c r="H432" s="1176" t="s">
        <v>651</v>
      </c>
      <c r="I432" s="1176"/>
      <c r="J432" s="1176"/>
      <c r="K432" s="1176"/>
      <c r="L432" s="1186" t="s">
        <v>673</v>
      </c>
      <c r="M432" s="1187"/>
      <c r="O432" s="1185" t="str">
        <f>+C434</f>
        <v>ZARANDA 1</v>
      </c>
      <c r="P432" s="1185"/>
      <c r="Q432" s="1183">
        <f>+AK435</f>
        <v>0</v>
      </c>
      <c r="R432" s="1183"/>
      <c r="S432" s="1183"/>
      <c r="V432" s="541"/>
      <c r="W432" s="541"/>
      <c r="X432" s="541"/>
      <c r="Y432" s="541"/>
      <c r="Z432" s="541"/>
      <c r="AA432" s="541"/>
      <c r="AB432" s="541"/>
      <c r="AC432" s="541"/>
      <c r="AD432" s="541"/>
      <c r="AE432" s="541"/>
    </row>
    <row r="433" spans="1:39" ht="16.149999999999999" customHeight="1" thickBot="1" x14ac:dyDescent="0.3">
      <c r="A433" s="580" t="s">
        <v>664</v>
      </c>
      <c r="C433" s="1192"/>
      <c r="D433" s="1192"/>
      <c r="E433" s="582" t="s">
        <v>643</v>
      </c>
      <c r="F433" s="879" t="s">
        <v>644</v>
      </c>
      <c r="G433" s="583" t="s">
        <v>645</v>
      </c>
      <c r="H433" s="879" t="s">
        <v>646</v>
      </c>
      <c r="I433" s="879" t="s">
        <v>372</v>
      </c>
      <c r="J433" s="879" t="s">
        <v>165</v>
      </c>
      <c r="K433" s="879" t="s">
        <v>647</v>
      </c>
      <c r="L433" s="1188"/>
      <c r="M433" s="1189"/>
      <c r="O433" s="1184" t="str">
        <f>+C435</f>
        <v>ZARANDA 2</v>
      </c>
      <c r="P433" s="1184"/>
      <c r="Q433" s="1183">
        <f>+AK436</f>
        <v>0</v>
      </c>
      <c r="R433" s="1183"/>
      <c r="S433" s="1183"/>
      <c r="V433" s="838" t="s">
        <v>123</v>
      </c>
      <c r="W433" s="838"/>
      <c r="X433" s="838" t="str">
        <f>+CONCATENATE("DENSIDADES, ",PROGRAMA!D218)</f>
        <v xml:space="preserve">DENSIDADES, </v>
      </c>
      <c r="Y433" s="838"/>
      <c r="Z433" s="838"/>
      <c r="AA433" s="838" t="s">
        <v>651</v>
      </c>
      <c r="AB433" s="838"/>
      <c r="AC433" s="838"/>
      <c r="AD433" s="838"/>
      <c r="AE433" s="838" t="s">
        <v>28</v>
      </c>
      <c r="AF433" s="835"/>
      <c r="AG433" s="835"/>
      <c r="AH433" s="835"/>
      <c r="AI433" s="835"/>
      <c r="AJ433" s="835"/>
      <c r="AK433" s="845" t="s">
        <v>28</v>
      </c>
      <c r="AL433" s="845" t="s">
        <v>649</v>
      </c>
      <c r="AM433" s="845" t="s">
        <v>675</v>
      </c>
    </row>
    <row r="434" spans="1:39" ht="16.149999999999999" customHeight="1" thickBot="1" x14ac:dyDescent="0.3">
      <c r="A434" s="580" t="s">
        <v>664</v>
      </c>
      <c r="C434" s="1195" t="str">
        <f t="shared" ref="C434:C444" si="103">+I406</f>
        <v>ZARANDA 1</v>
      </c>
      <c r="D434" s="1195"/>
      <c r="E434" s="627">
        <f>+IFERROR(X435,0)</f>
        <v>0</v>
      </c>
      <c r="F434" s="628">
        <f t="shared" ref="F434:F444" si="104">+IFERROR(Y435,0)</f>
        <v>0</v>
      </c>
      <c r="G434" s="629">
        <f t="shared" ref="G434:G444" si="105">+IFERROR(Z435,0)</f>
        <v>0</v>
      </c>
      <c r="H434" s="630">
        <f>+IF($C434="","",IFERROR(AA435/$AJ435*100,0))</f>
        <v>0</v>
      </c>
      <c r="I434" s="630">
        <f>+IF($C434="","",IFERROR(AB435/$AJ435*100,0))</f>
        <v>0</v>
      </c>
      <c r="J434" s="630">
        <f>+IF($C434="","",IFERROR(AC435/$AJ435*100,0))</f>
        <v>0</v>
      </c>
      <c r="K434" s="616">
        <f t="shared" ref="K434:K440" si="106">+IF($C434="","",IFERROR(AD435/$AJ435*100,0))</f>
        <v>0</v>
      </c>
      <c r="L434" s="631" t="str">
        <f>+IF(C434="","","API")</f>
        <v>API</v>
      </c>
      <c r="M434" s="632">
        <f>+IF(C434="","",D44)</f>
        <v>0</v>
      </c>
      <c r="O434" s="1185" t="str">
        <f t="shared" ref="O434:O442" si="107">+C436</f>
        <v>ZARANDA 3</v>
      </c>
      <c r="P434" s="1185"/>
      <c r="Q434" s="1183">
        <f>+AK437</f>
        <v>0</v>
      </c>
      <c r="R434" s="1183"/>
      <c r="S434" s="1183"/>
      <c r="V434" s="838"/>
      <c r="W434" s="838"/>
      <c r="X434" s="845" t="s">
        <v>643</v>
      </c>
      <c r="Y434" s="845" t="s">
        <v>644</v>
      </c>
      <c r="Z434" s="845" t="s">
        <v>645</v>
      </c>
      <c r="AA434" s="845" t="s">
        <v>646</v>
      </c>
      <c r="AB434" s="845" t="s">
        <v>372</v>
      </c>
      <c r="AC434" s="845" t="s">
        <v>165</v>
      </c>
      <c r="AD434" s="845" t="s">
        <v>647</v>
      </c>
      <c r="AE434" s="845" t="s">
        <v>648</v>
      </c>
      <c r="AF434" s="845" t="s">
        <v>646</v>
      </c>
      <c r="AG434" s="845" t="s">
        <v>372</v>
      </c>
      <c r="AH434" s="845" t="s">
        <v>165</v>
      </c>
      <c r="AI434" s="845" t="s">
        <v>647</v>
      </c>
      <c r="AJ434" s="846" t="s">
        <v>571</v>
      </c>
      <c r="AK434" s="845" t="s">
        <v>648</v>
      </c>
      <c r="AL434" s="845" t="s">
        <v>650</v>
      </c>
      <c r="AM434" s="845" t="s">
        <v>30</v>
      </c>
    </row>
    <row r="435" spans="1:39" ht="16.149999999999999" customHeight="1" thickBot="1" x14ac:dyDescent="0.3">
      <c r="A435" s="580" t="s">
        <v>664</v>
      </c>
      <c r="C435" s="1194" t="str">
        <f t="shared" si="103"/>
        <v>ZARANDA 2</v>
      </c>
      <c r="D435" s="1194"/>
      <c r="E435" s="617">
        <f t="shared" ref="E435:E444" si="108">+IFERROR(X436,0)</f>
        <v>0</v>
      </c>
      <c r="F435" s="618">
        <f t="shared" si="104"/>
        <v>0</v>
      </c>
      <c r="G435" s="619">
        <f t="shared" si="105"/>
        <v>0</v>
      </c>
      <c r="H435" s="620">
        <f t="shared" ref="H435:H444" si="109">+IF($C435="","",IFERROR(AA436/$AJ436*100,0))</f>
        <v>0</v>
      </c>
      <c r="I435" s="620">
        <f t="shared" ref="I435:I444" si="110">+IF($C435="","",IFERROR(AB436/$AJ436*100,0))</f>
        <v>0</v>
      </c>
      <c r="J435" s="620">
        <f t="shared" ref="J435:J444" si="111">+IF($C435="","",IFERROR(AC436/$AJ436*100,0))</f>
        <v>0</v>
      </c>
      <c r="K435" s="621">
        <f t="shared" si="106"/>
        <v>0</v>
      </c>
      <c r="L435" s="622" t="str">
        <f>+IF(C435="","","API")</f>
        <v>API</v>
      </c>
      <c r="M435" s="623">
        <f>+IF(C435="","",D45)</f>
        <v>0</v>
      </c>
      <c r="O435" s="1184" t="str">
        <f t="shared" si="107"/>
        <v>DESARENADOR</v>
      </c>
      <c r="P435" s="1184"/>
      <c r="Q435" s="1183">
        <f t="shared" ref="Q435:Q442" si="112">+AK438</f>
        <v>0</v>
      </c>
      <c r="R435" s="1183"/>
      <c r="S435" s="1183"/>
      <c r="V435" s="847" t="str">
        <f t="shared" ref="V435:V445" si="113">+I406</f>
        <v>ZARANDA 1</v>
      </c>
      <c r="W435" s="847"/>
      <c r="X435" s="840" t="e">
        <f>+IF(V435="","",AVERAGEIFS('ZARANDA 1'!$E$20:$CF$20,'ZARANDA 1'!$E$6:$CF$6,$L$398,'ZARANDA 1'!$E$20:$CF$20,"&gt;0"))</f>
        <v>#DIV/0!</v>
      </c>
      <c r="Y435" s="837" t="e">
        <f>+IF(V435="","",AVERAGEIFS('ZARANDA 1'!$E$21:$CF$21,'ZARANDA 1'!$E$6:$CF$6,$L$398,'ZARANDA 1'!$E$21:$CF$21,"&gt;0"))</f>
        <v>#DIV/0!</v>
      </c>
      <c r="Z435" s="840" t="e">
        <f>+IF(V435="","",AVERAGEIFS('ZARANDA 1'!$E$22:$CF$22,'ZARANDA 1'!$E$6:$CF$6,$L$398,'ZARANDA 1'!$E$22:$CF$22,"&gt;0"))</f>
        <v>#DIV/0!</v>
      </c>
      <c r="AA435" s="840" t="e">
        <f>+IF(V435="","",AVERAGEIFS('ZARANDA 1'!$E$33:$CF$33,'ZARANDA 1'!$E$6:$CF$6,$L$398,'ZARANDA 1'!$E$33:$CF$33,"&gt;0"))</f>
        <v>#DIV/0!</v>
      </c>
      <c r="AB435" s="837" t="e">
        <f>+IF(V435="","",AVERAGEIFS('ZARANDA 1'!$E$34:$CF$34,'ZARANDA 1'!$E$6:$CF$6,$L$398,'ZARANDA 1'!$E$34:$CF$34,"&gt;0"))</f>
        <v>#DIV/0!</v>
      </c>
      <c r="AC435" s="837" t="e">
        <f>+IF(V435="","",AVERAGEIFS('ZARANDA 1'!$E$28:$CF$28,'ZARANDA 1'!$E$6:$CF$6,$L$398,'ZARANDA 1'!$E$28:$CF$28,"&gt;0"))</f>
        <v>#DIV/0!</v>
      </c>
      <c r="AD435" s="840" t="e">
        <f>+IF(V435="","",AVERAGEIFS('ZARANDA 1'!$E$25:$CF$25,'ZARANDA 1'!$E$6:$CF$6,$L$398,'ZARANDA 1'!$E$25:$CF$25,"&gt;0"))</f>
        <v>#DIV/0!</v>
      </c>
      <c r="AE435" s="839" t="e">
        <f>+IF(V435="","",AVERAGEIFS('ZARANDA 1'!$E$32:$CF$32,'ZARANDA 1'!$E$6:$CF$6,$L$398,'ZARANDA 1'!$E$32:$CF$32,"&gt;0"))</f>
        <v>#DIV/0!</v>
      </c>
      <c r="AF435" s="837">
        <f>+IFERROR(AA435,0)</f>
        <v>0</v>
      </c>
      <c r="AG435" s="837">
        <f>+IFERROR(AB435,0)</f>
        <v>0</v>
      </c>
      <c r="AH435" s="837">
        <f t="shared" ref="AH435:AH445" si="114">+IFERROR(AC435,0)</f>
        <v>0</v>
      </c>
      <c r="AI435" s="837">
        <f t="shared" ref="AI435:AI445" si="115">+IFERROR(AD435,0)</f>
        <v>0</v>
      </c>
      <c r="AJ435" s="837">
        <f>+SUM(AF435:AI435)</f>
        <v>0</v>
      </c>
      <c r="AK435" s="848">
        <f t="shared" ref="AK435:AK445" si="116">+IFERROR(AE435,0)</f>
        <v>0</v>
      </c>
      <c r="AL435" s="849">
        <f>+IF(C434="","",SUM(J434:K434))</f>
        <v>0</v>
      </c>
      <c r="AM435" s="850">
        <f>+IFERROR(Q406/$Q$417,0)</f>
        <v>0</v>
      </c>
    </row>
    <row r="436" spans="1:39" ht="16.149999999999999" customHeight="1" thickBot="1" x14ac:dyDescent="0.3">
      <c r="A436" s="580" t="s">
        <v>664</v>
      </c>
      <c r="C436" s="1194" t="str">
        <f t="shared" si="103"/>
        <v>ZARANDA 3</v>
      </c>
      <c r="D436" s="1194"/>
      <c r="E436" s="617">
        <f t="shared" si="108"/>
        <v>0</v>
      </c>
      <c r="F436" s="618">
        <f t="shared" si="104"/>
        <v>0</v>
      </c>
      <c r="G436" s="619">
        <f t="shared" si="105"/>
        <v>0</v>
      </c>
      <c r="H436" s="620">
        <f t="shared" si="109"/>
        <v>0</v>
      </c>
      <c r="I436" s="620">
        <f t="shared" si="110"/>
        <v>0</v>
      </c>
      <c r="J436" s="620">
        <f t="shared" si="111"/>
        <v>0</v>
      </c>
      <c r="K436" s="621">
        <f t="shared" si="106"/>
        <v>0</v>
      </c>
      <c r="L436" s="622" t="str">
        <f>+IF(C436="","","API")</f>
        <v>API</v>
      </c>
      <c r="M436" s="623">
        <f>+IF(C436="","",D46)</f>
        <v>0</v>
      </c>
      <c r="O436" s="1185" t="str">
        <f t="shared" si="107"/>
        <v>DESILTER</v>
      </c>
      <c r="P436" s="1185"/>
      <c r="Q436" s="1183">
        <f t="shared" si="112"/>
        <v>0</v>
      </c>
      <c r="R436" s="1183"/>
      <c r="S436" s="1183"/>
      <c r="V436" s="847" t="str">
        <f t="shared" si="113"/>
        <v>ZARANDA 2</v>
      </c>
      <c r="W436" s="847"/>
      <c r="X436" s="840" t="e">
        <f>+IF(V436="","",AVERAGEIFS('ZARANDA 2'!$E$20:$CF$20,'ZARANDA 1'!$E$6:$CF$6,$L$398,'ZARANDA 2'!$E$20:$CF$20,"&gt;0"))</f>
        <v>#DIV/0!</v>
      </c>
      <c r="Y436" s="837" t="e">
        <f>+IF(V436="","",AVERAGEIFS('ZARANDA 2'!$E$21:$CF$21,'ZARANDA 1'!$E$6:$CF$6,$L$398,'ZARANDA 2'!$E$21:$CF$21,"&gt;0"))</f>
        <v>#DIV/0!</v>
      </c>
      <c r="Z436" s="840" t="e">
        <f>+IF(V436="","",AVERAGEIFS('ZARANDA 2'!$E$22:$CF$22,'ZARANDA 1'!$E$6:$CF$6,$L$398,'ZARANDA 2'!$E$22:$CF$22,"&gt;0"))</f>
        <v>#DIV/0!</v>
      </c>
      <c r="AA436" s="840" t="e">
        <f>+IF(V436="","",AVERAGEIFS('ZARANDA 2'!$E$33:$CF$33,'ZARANDA 1'!$E$6:$CF$6,$L$398,'ZARANDA 2'!$E$33:$CF$33,"&gt;0"))</f>
        <v>#DIV/0!</v>
      </c>
      <c r="AB436" s="837" t="e">
        <f>+IF(V436="","",AVERAGEIFS('ZARANDA 2'!$E$34:$CF$34,'ZARANDA 1'!$E$6:$CF$6,$L$398,'ZARANDA 2'!$E$34:$CF$34,"&gt;0"))</f>
        <v>#DIV/0!</v>
      </c>
      <c r="AC436" s="837" t="e">
        <f>+IF(V436="","",AVERAGEIFS('ZARANDA 2'!$E$28:$CF$28,'ZARANDA 1'!$E$6:$CF$6,$L$398,'ZARANDA 2'!$E$28:$CF$28,"&gt;0"))</f>
        <v>#DIV/0!</v>
      </c>
      <c r="AD436" s="840" t="e">
        <f>+IF(V436="","",AVERAGEIFS('ZARANDA 2'!$E$25:$CF$25,'ZARANDA 1'!$E$6:$CF$6,$L$398,'ZARANDA 2'!$E$25:$CF$25,"&gt;0"))</f>
        <v>#DIV/0!</v>
      </c>
      <c r="AE436" s="839" t="e">
        <f>+IF(V436="","",AVERAGEIFS('ZARANDA 2'!$E$32:$CF$32,'ZARANDA 1'!$E$6:$CF$6,$L$398,'ZARANDA 2'!$E$32:$CF$32,"&gt;0"))</f>
        <v>#DIV/0!</v>
      </c>
      <c r="AF436" s="837">
        <f>+IFERROR(AA436,0)</f>
        <v>0</v>
      </c>
      <c r="AG436" s="837">
        <f>+IFERROR(AB436,0)</f>
        <v>0</v>
      </c>
      <c r="AH436" s="837">
        <f t="shared" si="114"/>
        <v>0</v>
      </c>
      <c r="AI436" s="837">
        <f t="shared" si="115"/>
        <v>0</v>
      </c>
      <c r="AJ436" s="837">
        <f t="shared" ref="AJ436:AJ445" si="117">+SUM(AF436:AI436)</f>
        <v>0</v>
      </c>
      <c r="AK436" s="848">
        <f t="shared" si="116"/>
        <v>0</v>
      </c>
      <c r="AL436" s="849">
        <f>+IF(C435="","",SUM(J435:K435))</f>
        <v>0</v>
      </c>
      <c r="AM436" s="850">
        <f t="shared" ref="AM436:AM445" si="118">+IFERROR(Q407/$Q$417,0)</f>
        <v>0</v>
      </c>
    </row>
    <row r="437" spans="1:39" ht="16.149999999999999" customHeight="1" thickBot="1" x14ac:dyDescent="0.3">
      <c r="A437" s="580" t="s">
        <v>664</v>
      </c>
      <c r="C437" s="1194" t="str">
        <f t="shared" si="103"/>
        <v>DESARENADOR</v>
      </c>
      <c r="D437" s="1194"/>
      <c r="E437" s="617">
        <f t="shared" si="108"/>
        <v>0</v>
      </c>
      <c r="F437" s="618">
        <f t="shared" si="104"/>
        <v>0</v>
      </c>
      <c r="G437" s="619">
        <f t="shared" si="105"/>
        <v>0</v>
      </c>
      <c r="H437" s="620">
        <f t="shared" si="109"/>
        <v>0</v>
      </c>
      <c r="I437" s="620">
        <f t="shared" si="110"/>
        <v>0</v>
      </c>
      <c r="J437" s="620">
        <f t="shared" si="111"/>
        <v>0</v>
      </c>
      <c r="K437" s="621">
        <f t="shared" si="106"/>
        <v>0</v>
      </c>
      <c r="L437" s="622">
        <f>+IF(C437="","",Y451)</f>
        <v>0</v>
      </c>
      <c r="M437" s="623" t="str">
        <f>+IF(C437="","","kg/cm2")</f>
        <v>kg/cm2</v>
      </c>
      <c r="O437" s="1184" t="str">
        <f t="shared" si="107"/>
        <v>SECADORA 1</v>
      </c>
      <c r="P437" s="1184"/>
      <c r="Q437" s="1183">
        <f t="shared" si="112"/>
        <v>0</v>
      </c>
      <c r="R437" s="1183"/>
      <c r="S437" s="1183"/>
      <c r="V437" s="847" t="str">
        <f t="shared" si="113"/>
        <v>ZARANDA 3</v>
      </c>
      <c r="W437" s="847"/>
      <c r="X437" s="840" t="e">
        <f>+IF(V437="","",AVERAGEIFS('ZARANDA 3'!$E$20:$CF$20,'ZARANDA 1'!$E$6:$CF$6,$L$398,'ZARANDA 3'!$E$20:$CF$20,"&gt;0"))</f>
        <v>#DIV/0!</v>
      </c>
      <c r="Y437" s="837" t="e">
        <f>+IF(V437="","",AVERAGEIFS('ZARANDA 3'!$E$21:$CF$21,'ZARANDA 1'!$E$6:$CF$6,$L$398,'ZARANDA 3'!$E$21:$CF$21,"&gt;0"))</f>
        <v>#DIV/0!</v>
      </c>
      <c r="Z437" s="840" t="e">
        <f>+IF(V437="","",AVERAGEIFS('ZARANDA 3'!$E$22:$CF$22,'ZARANDA 1'!$E$6:$CF$6,$L$398,'ZARANDA 3'!$E$22:$CF$22,"&gt;0"))</f>
        <v>#DIV/0!</v>
      </c>
      <c r="AA437" s="840" t="e">
        <f>+IF(V437="","",AVERAGEIFS('ZARANDA 3'!$E$33:$CF$33,'ZARANDA 1'!$E$6:$CF$6,$L$398,'ZARANDA 3'!$E$33:$CF$33,"&gt;0"))</f>
        <v>#DIV/0!</v>
      </c>
      <c r="AB437" s="837" t="e">
        <f>+IF(V437="","",AVERAGEIFS('ZARANDA 3'!$E$34:$CF$34,'ZARANDA 1'!$E$6:$CF$6,$L$398,'ZARANDA 3'!$E$34:$CF$34,"&gt;0"))</f>
        <v>#DIV/0!</v>
      </c>
      <c r="AC437" s="837" t="e">
        <f>+IF(V437="","",AVERAGEIFS('ZARANDA 3'!$E$28:$CF$28,'ZARANDA 1'!$E$6:$CF$6,$L$398,'ZARANDA 3'!$E$28:$CF$28,"&gt;0"))</f>
        <v>#DIV/0!</v>
      </c>
      <c r="AD437" s="840" t="e">
        <f>+IF(V437="","",AVERAGEIFS('ZARANDA 3'!$E$25:$CF$25,'ZARANDA 1'!$E$6:$CF$6,$L$398,'ZARANDA 3'!$E$25:$CF$25,"&gt;0"))</f>
        <v>#DIV/0!</v>
      </c>
      <c r="AE437" s="839" t="e">
        <f>+IF(V437="","",AVERAGEIFS('ZARANDA 3'!$E$32:$CF$32,'ZARANDA 1'!$E$6:$CF$6,$L$398,'ZARANDA 3'!$E$32:$CF$32,"&gt;0"))</f>
        <v>#DIV/0!</v>
      </c>
      <c r="AF437" s="837">
        <f t="shared" ref="AF437:AF445" si="119">+IFERROR(AA437,0)</f>
        <v>0</v>
      </c>
      <c r="AG437" s="837">
        <f t="shared" ref="AG437:AG445" si="120">+IFERROR(AB437,0)</f>
        <v>0</v>
      </c>
      <c r="AH437" s="837">
        <f t="shared" si="114"/>
        <v>0</v>
      </c>
      <c r="AI437" s="837">
        <f t="shared" si="115"/>
        <v>0</v>
      </c>
      <c r="AJ437" s="837">
        <f t="shared" si="117"/>
        <v>0</v>
      </c>
      <c r="AK437" s="848">
        <f t="shared" si="116"/>
        <v>0</v>
      </c>
      <c r="AL437" s="849">
        <f>+IF(C436="","",SUM(J436:K436))</f>
        <v>0</v>
      </c>
      <c r="AM437" s="850">
        <f t="shared" si="118"/>
        <v>0</v>
      </c>
    </row>
    <row r="438" spans="1:39" ht="16.149999999999999" customHeight="1" thickBot="1" x14ac:dyDescent="0.3">
      <c r="A438" s="580" t="s">
        <v>664</v>
      </c>
      <c r="C438" s="1194" t="str">
        <f t="shared" si="103"/>
        <v>DESILTER</v>
      </c>
      <c r="D438" s="1194"/>
      <c r="E438" s="617">
        <f t="shared" si="108"/>
        <v>0</v>
      </c>
      <c r="F438" s="618">
        <f t="shared" si="104"/>
        <v>0</v>
      </c>
      <c r="G438" s="619">
        <f t="shared" si="105"/>
        <v>0</v>
      </c>
      <c r="H438" s="620">
        <f t="shared" si="109"/>
        <v>0</v>
      </c>
      <c r="I438" s="620">
        <f t="shared" si="110"/>
        <v>0</v>
      </c>
      <c r="J438" s="620">
        <f t="shared" si="111"/>
        <v>0</v>
      </c>
      <c r="K438" s="621">
        <f t="shared" si="106"/>
        <v>0</v>
      </c>
      <c r="L438" s="622">
        <f>+IF(C438="","",Y452)</f>
        <v>0</v>
      </c>
      <c r="M438" s="623" t="str">
        <f>+IF(C438="","","kg/cm2")</f>
        <v>kg/cm2</v>
      </c>
      <c r="O438" s="1185" t="str">
        <f t="shared" si="107"/>
        <v/>
      </c>
      <c r="P438" s="1185"/>
      <c r="Q438" s="1183" t="str">
        <f t="shared" si="112"/>
        <v/>
      </c>
      <c r="R438" s="1183"/>
      <c r="S438" s="1183"/>
      <c r="V438" s="847" t="str">
        <f t="shared" si="113"/>
        <v>DESARENADOR</v>
      </c>
      <c r="W438" s="847"/>
      <c r="X438" s="840" t="e">
        <f>+IF(V438="","",AVERAGEIFS(DESARENADOR!$E$20:$CF$20,'ZARANDA 1'!$E$6:$CF$6,$L$398,DESARENADOR!$E$20:$CF$20,"&gt;0"))</f>
        <v>#DIV/0!</v>
      </c>
      <c r="Y438" s="837" t="e">
        <f>+IF(V438="","",AVERAGEIFS(DESARENADOR!$E$21:$CF$21,'ZARANDA 1'!$E$6:$CF$6,$L$398,DESARENADOR!$E$21:$CF$21,"&gt;0"))</f>
        <v>#DIV/0!</v>
      </c>
      <c r="Z438" s="840" t="e">
        <f>+IF(V438="","",AVERAGEIFS(DESARENADOR!$E$22:$CF$22,'ZARANDA 1'!$E$6:$CF$6,$L$398,DESARENADOR!$E$22:$CF$22,"&gt;0"))</f>
        <v>#DIV/0!</v>
      </c>
      <c r="AA438" s="840" t="e">
        <f>+IF(V438="","",AVERAGEIFS(DESARENADOR!$E$33:$CF$33,'ZARANDA 1'!$E$6:$CF$6,$L$398,DESARENADOR!$E$33:$CF$33,"&gt;0"))</f>
        <v>#DIV/0!</v>
      </c>
      <c r="AB438" s="837" t="e">
        <f>+IF(V438="","",AVERAGEIFS(DESARENADOR!$E$34:$CF$34,'ZARANDA 1'!$E$6:$CF$6,$L$398,DESARENADOR!$E$34:$CF$34,"&gt;0"))</f>
        <v>#DIV/0!</v>
      </c>
      <c r="AC438" s="837" t="e">
        <f>+IF(V438="","",AVERAGEIFS(DESARENADOR!$E$28:$CF$28,'ZARANDA 1'!$E$6:$CF$6,$L$398,DESARENADOR!$E$28:$CF$28,"&gt;0"))</f>
        <v>#DIV/0!</v>
      </c>
      <c r="AD438" s="840" t="e">
        <f>+IF(V438="","",AVERAGEIFS(DESARENADOR!$E$25:$CF$25,'ZARANDA 1'!$E$6:$CF$6,$L$398,DESARENADOR!$E$25:$CF$25,"&gt;0"))</f>
        <v>#DIV/0!</v>
      </c>
      <c r="AE438" s="839" t="e">
        <f>+IF(V438="","",AVERAGEIFS(DESARENADOR!$E$32:$CF$32,'ZARANDA 1'!$E$6:$CF$6,$L$398,DESARENADOR!$E$32:$CF$32,"&gt;0"))</f>
        <v>#DIV/0!</v>
      </c>
      <c r="AF438" s="837">
        <f t="shared" si="119"/>
        <v>0</v>
      </c>
      <c r="AG438" s="837">
        <f t="shared" si="120"/>
        <v>0</v>
      </c>
      <c r="AH438" s="837">
        <f t="shared" si="114"/>
        <v>0</v>
      </c>
      <c r="AI438" s="837">
        <f t="shared" si="115"/>
        <v>0</v>
      </c>
      <c r="AJ438" s="837">
        <f t="shared" si="117"/>
        <v>0</v>
      </c>
      <c r="AK438" s="848">
        <f t="shared" si="116"/>
        <v>0</v>
      </c>
      <c r="AL438" s="849">
        <f>+IF(C437="","",SUM(J437:K437))</f>
        <v>0</v>
      </c>
      <c r="AM438" s="850">
        <f t="shared" si="118"/>
        <v>0</v>
      </c>
    </row>
    <row r="439" spans="1:39" ht="16.149999999999999" customHeight="1" thickBot="1" x14ac:dyDescent="0.3">
      <c r="A439" s="580" t="s">
        <v>664</v>
      </c>
      <c r="C439" s="1194" t="str">
        <f t="shared" si="103"/>
        <v>SECADORA 1</v>
      </c>
      <c r="D439" s="1194"/>
      <c r="E439" s="617">
        <f t="shared" si="108"/>
        <v>0</v>
      </c>
      <c r="F439" s="618">
        <f t="shared" si="104"/>
        <v>0</v>
      </c>
      <c r="G439" s="619">
        <f t="shared" si="105"/>
        <v>0</v>
      </c>
      <c r="H439" s="620">
        <f t="shared" si="109"/>
        <v>0</v>
      </c>
      <c r="I439" s="620">
        <f t="shared" si="110"/>
        <v>0</v>
      </c>
      <c r="J439" s="620">
        <f t="shared" si="111"/>
        <v>0</v>
      </c>
      <c r="K439" s="621">
        <f t="shared" si="106"/>
        <v>0</v>
      </c>
      <c r="L439" s="622" t="str">
        <f>+IF(C439="","","API")</f>
        <v>API</v>
      </c>
      <c r="M439" s="623">
        <f>+IF(C439="","",D47)</f>
        <v>0</v>
      </c>
      <c r="O439" s="1184" t="str">
        <f t="shared" si="107"/>
        <v/>
      </c>
      <c r="P439" s="1184"/>
      <c r="Q439" s="1183" t="str">
        <f t="shared" si="112"/>
        <v/>
      </c>
      <c r="R439" s="1183"/>
      <c r="S439" s="1183"/>
      <c r="V439" s="847" t="str">
        <f t="shared" si="113"/>
        <v>DESILTER</v>
      </c>
      <c r="W439" s="847"/>
      <c r="X439" s="840" t="e">
        <f>+IF(V439="","",AVERAGEIFS(DESILTER!$E$20:$CF$20,'ZARANDA 1'!$E$6:$CF$6,$L$398,DESILTER!$E$20:$CF$20,"&gt;0"))</f>
        <v>#DIV/0!</v>
      </c>
      <c r="Y439" s="837" t="e">
        <f>+IF(V439="","",AVERAGEIFS(DESILTER!$E$21:$CF$21,'ZARANDA 1'!$E$6:$CF$6,$L$398,DESILTER!$E$21:$CF$21,"&gt;0"))</f>
        <v>#DIV/0!</v>
      </c>
      <c r="Z439" s="840" t="e">
        <f>+IF(V439="","",AVERAGEIFS(DESILTER!$E$22:$CF$22,'ZARANDA 1'!$E$6:$CF$6,$L$398,DESILTER!$E$22:$CF$22,"&gt;0"))</f>
        <v>#DIV/0!</v>
      </c>
      <c r="AA439" s="840" t="e">
        <f>+IF(V439="","",AVERAGEIFS(DESILTER!$E$33:$CF$33,'ZARANDA 1'!$E$6:$CF$6,$L$398,DESILTER!$E$33:$CF$33,"&gt;0"))</f>
        <v>#DIV/0!</v>
      </c>
      <c r="AB439" s="837" t="e">
        <f>+IF(V439="","",AVERAGEIFS(DESILTER!$E$34:$CF$34,'ZARANDA 1'!$E$6:$CF$6,$L$398,DESILTER!$E$34:$CF$34,"&gt;0"))</f>
        <v>#DIV/0!</v>
      </c>
      <c r="AC439" s="837" t="e">
        <f>+IF(V439="","",AVERAGEIFS(DESILTER!$E$28:$CF$28,'ZARANDA 1'!$E$6:$CF$6,$L$398,DESILTER!$E$28:$CF$28,"&gt;0"))</f>
        <v>#DIV/0!</v>
      </c>
      <c r="AD439" s="840" t="e">
        <f>+IF(V439="","",AVERAGEIFS(DESILTER!$E$25:$CF$25,'ZARANDA 1'!$E$6:$CF$6,$L$398,DESILTER!$E$25:$CF$25,"&gt;0"))</f>
        <v>#DIV/0!</v>
      </c>
      <c r="AE439" s="839" t="e">
        <f>+IF(V439="","",AVERAGEIFS(DESILTER!$E$32:$CF$32,'ZARANDA 1'!$E$6:$CF$6,$L$398,DESILTER!$E$32:$CF$32,"&gt;0"))</f>
        <v>#DIV/0!</v>
      </c>
      <c r="AF439" s="837">
        <f t="shared" si="119"/>
        <v>0</v>
      </c>
      <c r="AG439" s="837">
        <f t="shared" si="120"/>
        <v>0</v>
      </c>
      <c r="AH439" s="837">
        <f t="shared" si="114"/>
        <v>0</v>
      </c>
      <c r="AI439" s="837">
        <f t="shared" si="115"/>
        <v>0</v>
      </c>
      <c r="AJ439" s="837">
        <f t="shared" si="117"/>
        <v>0</v>
      </c>
      <c r="AK439" s="848">
        <f t="shared" si="116"/>
        <v>0</v>
      </c>
      <c r="AL439" s="849">
        <f>+IF(C438="","",SUM(J438:K438))</f>
        <v>0</v>
      </c>
      <c r="AM439" s="850">
        <f t="shared" si="118"/>
        <v>0</v>
      </c>
    </row>
    <row r="440" spans="1:39" ht="16.149999999999999" customHeight="1" thickBot="1" x14ac:dyDescent="0.3">
      <c r="A440" s="580" t="s">
        <v>664</v>
      </c>
      <c r="C440" s="1194" t="str">
        <f t="shared" si="103"/>
        <v/>
      </c>
      <c r="D440" s="1194"/>
      <c r="E440" s="617" t="str">
        <f t="shared" si="108"/>
        <v/>
      </c>
      <c r="F440" s="618" t="str">
        <f t="shared" si="104"/>
        <v/>
      </c>
      <c r="G440" s="619" t="str">
        <f t="shared" si="105"/>
        <v/>
      </c>
      <c r="H440" s="620" t="str">
        <f t="shared" si="109"/>
        <v/>
      </c>
      <c r="I440" s="620" t="str">
        <f t="shared" si="110"/>
        <v/>
      </c>
      <c r="J440" s="620" t="str">
        <f t="shared" si="111"/>
        <v/>
      </c>
      <c r="K440" s="621" t="str">
        <f t="shared" si="106"/>
        <v/>
      </c>
      <c r="L440" s="622" t="str">
        <f>+IF(C440="","","API")</f>
        <v/>
      </c>
      <c r="M440" s="623" t="str">
        <f>+IF(C440="","",D48)</f>
        <v/>
      </c>
      <c r="O440" s="1185" t="str">
        <f t="shared" si="107"/>
        <v>DECANTER 1</v>
      </c>
      <c r="P440" s="1185"/>
      <c r="Q440" s="1183">
        <f t="shared" si="112"/>
        <v>0</v>
      </c>
      <c r="R440" s="1183"/>
      <c r="S440" s="1183"/>
      <c r="V440" s="847" t="str">
        <f t="shared" si="113"/>
        <v>SECADORA 1</v>
      </c>
      <c r="W440" s="847"/>
      <c r="X440" s="840" t="e">
        <f>+IF(V440="","",AVERAGEIFS('SECADORA 1'!$E$22:$CF$22,'ZARANDA 1'!$E$6:$CF$6,$L$398,'SECADORA 1'!$E$22:$CF$22,"&gt;0"))</f>
        <v>#DIV/0!</v>
      </c>
      <c r="Y440" s="837" t="e">
        <f>+IF(V440="","",AVERAGEIFS('SECADORA 1'!$E$23:$CF$23,'ZARANDA 1'!$E$6:$CF$6,$L$398,'SECADORA 1'!$E$23:$CF$23,"&gt;0"))</f>
        <v>#DIV/0!</v>
      </c>
      <c r="Z440" s="840" t="e">
        <f>+IF(V440="","",AVERAGEIFS('SECADORA 1'!$E$24:$CF$24,'ZARANDA 1'!$E$6:$CF$6,$L$398,'SECADORA 1'!$E$24:$CF$24,"&gt;0"))</f>
        <v>#DIV/0!</v>
      </c>
      <c r="AA440" s="840" t="e">
        <f>+IF(V440="","",AVERAGEIFS('SECADORA 1'!$E$35:$CF$35,'ZARANDA 1'!$E$6:$CF$6,$L$398,'SECADORA 1'!$E$35:$CF$35,"&gt;0"))</f>
        <v>#DIV/0!</v>
      </c>
      <c r="AB440" s="837" t="e">
        <f>+IF(V440="","",AVERAGEIFS('SECADORA 1'!$E$36:$CF$36,'ZARANDA 1'!$E$6:$CF$6,$L$398,'SECADORA 1'!$E$36:$CF$36,"&gt;0"))</f>
        <v>#DIV/0!</v>
      </c>
      <c r="AC440" s="837" t="e">
        <f>+IF(V440="","",AVERAGEIFS('SECADORA 1'!$E$30:$CF$30,'ZARANDA 1'!$E$6:$CF$6,$L$398,'SECADORA 1'!$E$30:$CF$30,"&gt;0"))</f>
        <v>#DIV/0!</v>
      </c>
      <c r="AD440" s="840" t="e">
        <f>+IF(V440="","",AVERAGEIFS('SECADORA 1'!$E$27:$CF$27,'ZARANDA 1'!$E$6:$CF$6,$L$398,'SECADORA 1'!$E$27:$CF$27,"&gt;0"))</f>
        <v>#DIV/0!</v>
      </c>
      <c r="AE440" s="839" t="e">
        <f>+IF(V440="","",AVERAGEIFS('SECADORA 1'!$E$34:$CF$34,'ZARANDA 1'!$E$6:$CF$6,$L$398,'SECADORA 1'!$E$34:$CF$34,"&gt;0"))</f>
        <v>#DIV/0!</v>
      </c>
      <c r="AF440" s="837">
        <f t="shared" si="119"/>
        <v>0</v>
      </c>
      <c r="AG440" s="837">
        <f t="shared" si="120"/>
        <v>0</v>
      </c>
      <c r="AH440" s="837">
        <f t="shared" si="114"/>
        <v>0</v>
      </c>
      <c r="AI440" s="837">
        <f t="shared" si="115"/>
        <v>0</v>
      </c>
      <c r="AJ440" s="837">
        <f t="shared" si="117"/>
        <v>0</v>
      </c>
      <c r="AK440" s="848">
        <f t="shared" si="116"/>
        <v>0</v>
      </c>
      <c r="AL440" s="849">
        <f t="shared" ref="AL440:AL445" si="121">+IF(C439="","",SUM(J439:K439))</f>
        <v>0</v>
      </c>
      <c r="AM440" s="850">
        <f t="shared" si="118"/>
        <v>0</v>
      </c>
    </row>
    <row r="441" spans="1:39" ht="16.149999999999999" customHeight="1" thickBot="1" x14ac:dyDescent="0.3">
      <c r="A441" s="580" t="s">
        <v>664</v>
      </c>
      <c r="C441" s="1194" t="str">
        <f t="shared" si="103"/>
        <v/>
      </c>
      <c r="D441" s="1194"/>
      <c r="E441" s="617" t="str">
        <f t="shared" si="108"/>
        <v/>
      </c>
      <c r="F441" s="618" t="str">
        <f t="shared" si="104"/>
        <v/>
      </c>
      <c r="G441" s="619" t="str">
        <f t="shared" si="105"/>
        <v/>
      </c>
      <c r="H441" s="620" t="str">
        <f t="shared" si="109"/>
        <v/>
      </c>
      <c r="I441" s="620" t="str">
        <f t="shared" si="110"/>
        <v/>
      </c>
      <c r="J441" s="620" t="str">
        <f t="shared" si="111"/>
        <v/>
      </c>
      <c r="K441" s="621" t="str">
        <f>+IF($C441="","",IFERROR(AD442/$AJ442*100,0))</f>
        <v/>
      </c>
      <c r="L441" s="622" t="str">
        <f>+IF(C441="","","API")</f>
        <v/>
      </c>
      <c r="M441" s="623" t="str">
        <f>+IF(C441="","",D49)</f>
        <v/>
      </c>
      <c r="O441" s="1184" t="str">
        <f t="shared" si="107"/>
        <v>DECANTER 2</v>
      </c>
      <c r="P441" s="1184"/>
      <c r="Q441" s="1183">
        <f t="shared" si="112"/>
        <v>0</v>
      </c>
      <c r="R441" s="1183"/>
      <c r="S441" s="1183"/>
      <c r="V441" s="847" t="str">
        <f t="shared" si="113"/>
        <v/>
      </c>
      <c r="W441" s="847"/>
      <c r="X441" s="840" t="str">
        <f>+IF(V441="","",AVERAGEIFS('SECADORA 2'!$E$22:$CF$22,'ZARANDA 1'!$E$6:$CF$6,$L$398,'SECADORA 2'!$E$22:$CF$22,"&gt;0"))</f>
        <v/>
      </c>
      <c r="Y441" s="837" t="str">
        <f>+IF(V441="","",AVERAGEIFS('SECADORA 2'!$E$23:$CF$23,'ZARANDA 1'!$E$6:$CF$6,$L$398,'SECADORA 2'!$E$23:$CF$23,"&gt;0"))</f>
        <v/>
      </c>
      <c r="Z441" s="840" t="str">
        <f>+IF(V441="","",AVERAGEIFS('SECADORA 2'!$E$24:$CF$24,'ZARANDA 1'!$E$6:$CF$6,$L$398,'SECADORA 2'!$E$24:$CF$24,"&gt;0"))</f>
        <v/>
      </c>
      <c r="AA441" s="840" t="str">
        <f>+IF(V441="","",AVERAGEIFS('SECADORA 2'!$E$35:$CF$35,'ZARANDA 1'!$E$6:$CF$6,$L$398,'SECADORA 2'!$E$35:$CF$35,"&gt;0"))</f>
        <v/>
      </c>
      <c r="AB441" s="837" t="str">
        <f>+IF(V441="","",AVERAGEIFS('SECADORA 2'!$E$36:$CF$36,'ZARANDA 1'!$E$6:$CF$6,$L$398,'SECADORA 2'!$E$36:$CF$36,"&gt;0"))</f>
        <v/>
      </c>
      <c r="AC441" s="837" t="str">
        <f>+IF(V441="","",AVERAGEIFS('SECADORA 2'!$E$30:$CF$30,'ZARANDA 1'!$E$6:$CF$6,$L$398,'SECADORA 2'!$E$30:$CF$30,"&gt;0"))</f>
        <v/>
      </c>
      <c r="AD441" s="840" t="str">
        <f>+IF(V441="","",AVERAGEIFS('SECADORA 2'!$E$27:$CF$27,'ZARANDA 1'!$E$6:$CF$6,$L$398,'SECADORA 2'!$E$27:$CF$27,"&gt;0"))</f>
        <v/>
      </c>
      <c r="AE441" s="839" t="str">
        <f>+IF(V441="","",AVERAGEIFS('SECADORA 2'!$E$34:$CF$34,'ZARANDA 1'!$E$6:$CF$6,$L$398,'SECADORA 2'!$E$34:$CF$34,"&gt;0"))</f>
        <v/>
      </c>
      <c r="AF441" s="837" t="str">
        <f t="shared" si="119"/>
        <v/>
      </c>
      <c r="AG441" s="837" t="str">
        <f t="shared" si="120"/>
        <v/>
      </c>
      <c r="AH441" s="837" t="str">
        <f t="shared" si="114"/>
        <v/>
      </c>
      <c r="AI441" s="837" t="str">
        <f t="shared" si="115"/>
        <v/>
      </c>
      <c r="AJ441" s="837">
        <f t="shared" si="117"/>
        <v>0</v>
      </c>
      <c r="AK441" s="848" t="str">
        <f t="shared" si="116"/>
        <v/>
      </c>
      <c r="AL441" s="849" t="str">
        <f t="shared" si="121"/>
        <v/>
      </c>
      <c r="AM441" s="850">
        <f t="shared" si="118"/>
        <v>0</v>
      </c>
    </row>
    <row r="442" spans="1:39" ht="16.149999999999999" customHeight="1" thickBot="1" x14ac:dyDescent="0.3">
      <c r="A442" s="580" t="s">
        <v>664</v>
      </c>
      <c r="C442" s="1194" t="str">
        <f t="shared" si="103"/>
        <v>DECANTER 1</v>
      </c>
      <c r="D442" s="1194"/>
      <c r="E442" s="617">
        <f t="shared" si="108"/>
        <v>0</v>
      </c>
      <c r="F442" s="618">
        <f t="shared" si="104"/>
        <v>0</v>
      </c>
      <c r="G442" s="619">
        <f t="shared" si="105"/>
        <v>0</v>
      </c>
      <c r="H442" s="620">
        <f t="shared" si="109"/>
        <v>0</v>
      </c>
      <c r="I442" s="620">
        <f t="shared" si="110"/>
        <v>0</v>
      </c>
      <c r="J442" s="620">
        <f t="shared" si="111"/>
        <v>0</v>
      </c>
      <c r="K442" s="621">
        <f>+IF($C442="","",IFERROR(AD443/$AJ443*100,0))</f>
        <v>0</v>
      </c>
      <c r="L442" s="622" t="str">
        <f>+IF(C442="","",CONCATENATE(Y455," gpm"))</f>
        <v>0 gpm</v>
      </c>
      <c r="M442" s="624" t="str">
        <f>+IF(C442="","",CONCATENATE(Z455," G"))</f>
        <v>0 G</v>
      </c>
      <c r="O442" s="1185" t="str">
        <f t="shared" si="107"/>
        <v>DECANTER 3</v>
      </c>
      <c r="P442" s="1185"/>
      <c r="Q442" s="1183">
        <f t="shared" si="112"/>
        <v>0</v>
      </c>
      <c r="R442" s="1183"/>
      <c r="S442" s="1183"/>
      <c r="V442" s="847" t="str">
        <f t="shared" si="113"/>
        <v/>
      </c>
      <c r="W442" s="847"/>
      <c r="X442" s="840" t="str">
        <f>+IF(V442="","",AVERAGEIFS('SECADORA 3'!$E$22:$CF$22,'ZARANDA 1'!$E$6:$CF$6,$L$398,'SECADORA 3'!$E$22:$CF$22,"&gt;0"))</f>
        <v/>
      </c>
      <c r="Y442" s="837" t="str">
        <f>+IF(V442="","",AVERAGEIFS('SECADORA 3'!$E$23:$CF$23,'ZARANDA 1'!$E$6:$CF$6,$L$398,'SECADORA 3'!$E$23:$CF$23,"&gt;0"))</f>
        <v/>
      </c>
      <c r="Z442" s="840" t="str">
        <f>+IF(V442="","",AVERAGEIFS('SECADORA 3'!$E$24:$CF$24,'ZARANDA 1'!$E$6:$CF$6,$L$398,'SECADORA 3'!$E$24:$CF$24,"&gt;0"))</f>
        <v/>
      </c>
      <c r="AA442" s="840" t="str">
        <f>+IF(V442="","",AVERAGEIFS('SECADORA 3'!$E$35:$CF$35,'ZARANDA 1'!$E$6:$CF$6,$L$398,'SECADORA 3'!$E$35:$CF$35,"&gt;0"))</f>
        <v/>
      </c>
      <c r="AB442" s="837" t="str">
        <f>+IF(V442="","",AVERAGEIFS('SECADORA 3'!$E$36:$CF$36,'ZARANDA 1'!$E$6:$CF$6,$L$398,'SECADORA 3'!$E$36:$CF$36,"&gt;0"))</f>
        <v/>
      </c>
      <c r="AC442" s="837" t="str">
        <f>+IF(V442="","",AVERAGEIFS('SECADORA 3'!$E$30:$CF$30,'ZARANDA 1'!$E$6:$CF$6,$L$398,'SECADORA 3'!$E$30:$CF$30,"&gt;0"))</f>
        <v/>
      </c>
      <c r="AD442" s="840" t="str">
        <f>+IF(V442="","",AVERAGEIFS('SECADORA 3'!$E$27:$CF$27,'ZARANDA 1'!$E$6:$CF$6,$L$398,'SECADORA 3'!$E$27:$CF$27,"&gt;0"))</f>
        <v/>
      </c>
      <c r="AE442" s="839" t="str">
        <f>+IF(V442="","",AVERAGEIFS('SECADORA 3'!$E$34:$CF$34,'ZARANDA 1'!$E$6:$CF$6,$L$398,'SECADORA 3'!$E$34:$CF$34,"&gt;0"))</f>
        <v/>
      </c>
      <c r="AF442" s="837" t="str">
        <f t="shared" si="119"/>
        <v/>
      </c>
      <c r="AG442" s="837" t="str">
        <f t="shared" si="120"/>
        <v/>
      </c>
      <c r="AH442" s="837" t="str">
        <f t="shared" si="114"/>
        <v/>
      </c>
      <c r="AI442" s="837" t="str">
        <f t="shared" si="115"/>
        <v/>
      </c>
      <c r="AJ442" s="837">
        <f t="shared" si="117"/>
        <v>0</v>
      </c>
      <c r="AK442" s="848" t="str">
        <f t="shared" si="116"/>
        <v/>
      </c>
      <c r="AL442" s="849" t="str">
        <f t="shared" si="121"/>
        <v/>
      </c>
      <c r="AM442" s="850">
        <f t="shared" si="118"/>
        <v>0</v>
      </c>
    </row>
    <row r="443" spans="1:39" ht="16.149999999999999" customHeight="1" x14ac:dyDescent="0.25">
      <c r="A443" s="580" t="s">
        <v>664</v>
      </c>
      <c r="C443" s="1194" t="str">
        <f t="shared" si="103"/>
        <v>DECANTER 2</v>
      </c>
      <c r="D443" s="1194"/>
      <c r="E443" s="617">
        <f t="shared" si="108"/>
        <v>0</v>
      </c>
      <c r="F443" s="618">
        <f t="shared" si="104"/>
        <v>0</v>
      </c>
      <c r="G443" s="619">
        <f t="shared" si="105"/>
        <v>0</v>
      </c>
      <c r="H443" s="620">
        <f t="shared" si="109"/>
        <v>0</v>
      </c>
      <c r="I443" s="620">
        <f t="shared" si="110"/>
        <v>0</v>
      </c>
      <c r="J443" s="620">
        <f t="shared" si="111"/>
        <v>0</v>
      </c>
      <c r="K443" s="621">
        <f>+IF($C443="","",IFERROR(AD444/$AJ444*100,0))</f>
        <v>0</v>
      </c>
      <c r="L443" s="622" t="str">
        <f>+IF(C443="","",CONCATENATE(Y456," gpm"))</f>
        <v>0 gpm</v>
      </c>
      <c r="M443" s="624" t="str">
        <f>+IF(C443="","",CONCATENATE(Z456," G"))</f>
        <v>0 G</v>
      </c>
      <c r="V443" s="847" t="str">
        <f t="shared" si="113"/>
        <v>DECANTER 1</v>
      </c>
      <c r="W443" s="847"/>
      <c r="X443" s="840" t="e">
        <f>+IF(V443="","",AVERAGEIFS('DECANTER 1'!$E$26:$CF$26,'ZARANDA 1'!$E$6:$CF$6,$L$398,'DECANTER 1'!$E$26:$CF$26,"&gt;0"))</f>
        <v>#DIV/0!</v>
      </c>
      <c r="Y443" s="837" t="e">
        <f>+IF(V443="","",AVERAGEIFS('DECANTER 1'!$E$27:$CF$27,'ZARANDA 1'!$E$6:$CF$6,$L$398,'DECANTER 1'!$E$27:$CF$27,"&gt;0"))</f>
        <v>#DIV/0!</v>
      </c>
      <c r="Z443" s="840" t="e">
        <f>+IF(V443="","",AVERAGEIFS('DECANTER 1'!$E$28:$CF$28,'ZARANDA 1'!$E$6:$CF$6,$L$398,'DECANTER 1'!$E$28:$CF$28,"&gt;0"))</f>
        <v>#DIV/0!</v>
      </c>
      <c r="AA443" s="840" t="e">
        <f>+IF(V443="","",AVERAGEIFS('DECANTER 1'!$E$39:$CF$39,'ZARANDA 1'!$E$6:$CF$6,$L$398,'DECANTER 1'!$E$39:$CF$39,"&gt;0"))</f>
        <v>#DIV/0!</v>
      </c>
      <c r="AB443" s="837" t="e">
        <f>+IF(V443="","",AVERAGEIFS('DECANTER 1'!$E$40:$CF$40,'ZARANDA 1'!$E$6:$CF$6,$L$398,'DECANTER 1'!$E$40:$CF$40,"&gt;0"))</f>
        <v>#DIV/0!</v>
      </c>
      <c r="AC443" s="837" t="e">
        <f>+IF(V443="","",AVERAGEIFS('DECANTER 1'!$E$34:$CF$34,'ZARANDA 1'!$E$6:$CF$6,$L$398,'DECANTER 1'!$E$34:$CF$34,"&gt;0"))</f>
        <v>#DIV/0!</v>
      </c>
      <c r="AD443" s="840" t="e">
        <f>+IF(V443="","",AVERAGEIFS('DECANTER 1'!$E$31:$CF$31,'ZARANDA 1'!$E$6:$CF$6,$L$398,'DECANTER 1'!$E$31:$CF$31,"&gt;0"))</f>
        <v>#DIV/0!</v>
      </c>
      <c r="AE443" s="839" t="e">
        <f>+IF(V443="","",AVERAGEIFS('DECANTER 1'!$E$38:$CF$38,'ZARANDA 1'!$E$6:$CF$6,$L$398,'DECANTER 1'!$E$38:$CF$38,"&gt;0"))</f>
        <v>#DIV/0!</v>
      </c>
      <c r="AF443" s="837">
        <f t="shared" si="119"/>
        <v>0</v>
      </c>
      <c r="AG443" s="837">
        <f t="shared" si="120"/>
        <v>0</v>
      </c>
      <c r="AH443" s="837">
        <f t="shared" si="114"/>
        <v>0</v>
      </c>
      <c r="AI443" s="837">
        <f t="shared" si="115"/>
        <v>0</v>
      </c>
      <c r="AJ443" s="837">
        <f t="shared" si="117"/>
        <v>0</v>
      </c>
      <c r="AK443" s="848">
        <f t="shared" si="116"/>
        <v>0</v>
      </c>
      <c r="AL443" s="849">
        <f t="shared" si="121"/>
        <v>0</v>
      </c>
      <c r="AM443" s="850">
        <f t="shared" si="118"/>
        <v>0</v>
      </c>
    </row>
    <row r="444" spans="1:39" ht="16.149999999999999" customHeight="1" thickBot="1" x14ac:dyDescent="0.3">
      <c r="A444" s="580" t="s">
        <v>664</v>
      </c>
      <c r="C444" s="1196" t="str">
        <f t="shared" si="103"/>
        <v>DECANTER 3</v>
      </c>
      <c r="D444" s="1196"/>
      <c r="E444" s="584">
        <f t="shared" si="108"/>
        <v>0</v>
      </c>
      <c r="F444" s="578">
        <f t="shared" si="104"/>
        <v>0</v>
      </c>
      <c r="G444" s="585">
        <f t="shared" si="105"/>
        <v>0</v>
      </c>
      <c r="H444" s="579">
        <f t="shared" si="109"/>
        <v>0</v>
      </c>
      <c r="I444" s="579">
        <f t="shared" si="110"/>
        <v>0</v>
      </c>
      <c r="J444" s="579">
        <f t="shared" si="111"/>
        <v>0</v>
      </c>
      <c r="K444" s="633">
        <f>+IF($C444="","",IFERROR(AD445/$AJ445*100,0))</f>
        <v>0</v>
      </c>
      <c r="L444" s="634" t="str">
        <f>+IF(C444="","",CONCATENATE(Y457," gpm"))</f>
        <v>0 gpm</v>
      </c>
      <c r="M444" s="635" t="str">
        <f>+IF(C444="","",CONCATENATE(Z457," G"))</f>
        <v>0 G</v>
      </c>
      <c r="V444" s="847" t="str">
        <f t="shared" si="113"/>
        <v>DECANTER 2</v>
      </c>
      <c r="W444" s="847"/>
      <c r="X444" s="840" t="e">
        <f>+IF(V444="","",AVERAGEIFS('DECANTER 2'!$E$26:$CF$26,'ZARANDA 1'!$E$6:$CF$6,$L$398,'DECANTER 2'!$E$26:$CF$26,"&gt;0"))</f>
        <v>#DIV/0!</v>
      </c>
      <c r="Y444" s="837" t="e">
        <f>+IF(V444="","",AVERAGEIFS('DECANTER 2'!$E$27:$CF$27,'ZARANDA 1'!$E$6:$CF$6,$L$398,'DECANTER 2'!$E$27:$CF$27,"&gt;0"))</f>
        <v>#DIV/0!</v>
      </c>
      <c r="Z444" s="840" t="e">
        <f>+IF(V444="","",AVERAGEIFS('DECANTER 2'!$E$28:$CF$28,'ZARANDA 1'!$E$6:$CF$6,$L$398,'DECANTER 2'!$E$28:$CF$28,"&gt;0"))</f>
        <v>#DIV/0!</v>
      </c>
      <c r="AA444" s="840" t="e">
        <f>+IF(V444="","",AVERAGEIFS('DECANTER 2'!$E$39:$CF$39,'ZARANDA 1'!$E$6:$CF$6,$L$398,'DECANTER 2'!$E$39:$CF$39,"&gt;0"))</f>
        <v>#DIV/0!</v>
      </c>
      <c r="AB444" s="837" t="e">
        <f>+IF(V444="","",AVERAGEIFS('DECANTER 2'!$E$40:$CF$40,'ZARANDA 1'!$E$6:$CF$6,$L$398,'DECANTER 2'!$E$40:$CF$40,"&gt;0"))</f>
        <v>#DIV/0!</v>
      </c>
      <c r="AC444" s="837" t="e">
        <f>+IF(V444="","",AVERAGEIFS('DECANTER 2'!$E$34:$CF$34,'ZARANDA 1'!$E$6:$CF$6,$L$398,'DECANTER 2'!$E$34:$CF$34,"&gt;0"))</f>
        <v>#DIV/0!</v>
      </c>
      <c r="AD444" s="840" t="e">
        <f>+IF(V444="","",AVERAGEIFS('DECANTER 2'!$E$31:$CF$31,'ZARANDA 1'!$E$6:$CF$6,$L$398,'DECANTER 2'!$E$31:$CF$31,"&gt;0"))</f>
        <v>#DIV/0!</v>
      </c>
      <c r="AE444" s="839" t="e">
        <f>+IF(V444="","",AVERAGEIFS('DECANTER 2'!$E$38:$CF$38,'ZARANDA 1'!$E$6:$CF$6,$L$398,'DECANTER 2'!$E$38:$CF$38,"&gt;0"))</f>
        <v>#DIV/0!</v>
      </c>
      <c r="AF444" s="837">
        <f t="shared" si="119"/>
        <v>0</v>
      </c>
      <c r="AG444" s="837">
        <f t="shared" si="120"/>
        <v>0</v>
      </c>
      <c r="AH444" s="837">
        <f t="shared" si="114"/>
        <v>0</v>
      </c>
      <c r="AI444" s="837">
        <f t="shared" si="115"/>
        <v>0</v>
      </c>
      <c r="AJ444" s="837">
        <f t="shared" si="117"/>
        <v>0</v>
      </c>
      <c r="AK444" s="848">
        <f t="shared" si="116"/>
        <v>0</v>
      </c>
      <c r="AL444" s="849">
        <f t="shared" si="121"/>
        <v>0</v>
      </c>
      <c r="AM444" s="850">
        <f t="shared" si="118"/>
        <v>0</v>
      </c>
    </row>
    <row r="445" spans="1:39" ht="16.149999999999999" customHeight="1" x14ac:dyDescent="0.25">
      <c r="A445" s="580" t="s">
        <v>664</v>
      </c>
      <c r="C445" s="574"/>
      <c r="D445" s="574"/>
      <c r="E445" s="575"/>
      <c r="F445" s="575"/>
      <c r="G445" s="575"/>
      <c r="H445" s="575"/>
      <c r="I445" s="575"/>
      <c r="J445" s="575"/>
      <c r="K445" s="575"/>
      <c r="L445" s="575"/>
      <c r="M445" s="575"/>
      <c r="V445" s="847" t="str">
        <f t="shared" si="113"/>
        <v>DECANTER 3</v>
      </c>
      <c r="W445" s="847"/>
      <c r="X445" s="840" t="e">
        <f>+IF(V445="","",AVERAGEIFS('DECANTER 3'!$E$26:$CF$26,'ZARANDA 1'!$E$6:$CF$6,$L$398,'DECANTER 3'!$E$26:$CF$26,"&gt;0"))</f>
        <v>#DIV/0!</v>
      </c>
      <c r="Y445" s="837" t="e">
        <f>+IF(V445="","",AVERAGEIFS('DECANTER 3'!$E$27:$CF$27,'ZARANDA 1'!$E$6:$CF$6,$L$398,'DECANTER 3'!$E$27:$CF$27,"&gt;0"))</f>
        <v>#DIV/0!</v>
      </c>
      <c r="Z445" s="840" t="e">
        <f>+IF(V445="","",AVERAGEIFS('DECANTER 3'!$E$28:$CF$28,'ZARANDA 1'!$E$6:$CF$6,$L$398,'DECANTER 3'!$E$28:$CF$28,"&gt;0"))</f>
        <v>#DIV/0!</v>
      </c>
      <c r="AA445" s="840" t="e">
        <f>+IF(V445="","",AVERAGEIFS('DECANTER 3'!$E$39:$CF$39,'ZARANDA 1'!$E$6:$CF$6,$L$398,'DECANTER 3'!$E$39:$CF$39,"&gt;0"))</f>
        <v>#DIV/0!</v>
      </c>
      <c r="AB445" s="837" t="e">
        <f>+IF(V445="","",AVERAGEIFS('DECANTER 3'!$E$40:$CF$40,'ZARANDA 1'!$E$6:$CF$6,$L$398,'DECANTER 3'!$E$40:$CF$40,"&gt;0"))</f>
        <v>#DIV/0!</v>
      </c>
      <c r="AC445" s="837" t="e">
        <f>+IF(V445="","",AVERAGEIFS('DECANTER 3'!$E$34:$CF$34,'ZARANDA 1'!$E$6:$CF$6,$L$398,'DECANTER 3'!$E$34:$CF$34,"&gt;0"))</f>
        <v>#DIV/0!</v>
      </c>
      <c r="AD445" s="840" t="e">
        <f>+IF(V445="","",AVERAGEIFS('DECANTER 3'!$E$31:$CF$31,'ZARANDA 1'!$E$6:$CF$6,$L$398,'DECANTER 3'!$E$31:$CF$31,"&gt;0"))</f>
        <v>#DIV/0!</v>
      </c>
      <c r="AE445" s="839" t="e">
        <f>+IF(V445="","",AVERAGEIFS('DECANTER 3'!$E$38:$CF$38,'ZARANDA 1'!$E$6:$CF$6,$L$398,'DECANTER 3'!$E$38:$CF$38,"&gt;0"))</f>
        <v>#DIV/0!</v>
      </c>
      <c r="AF445" s="837">
        <f t="shared" si="119"/>
        <v>0</v>
      </c>
      <c r="AG445" s="837">
        <f t="shared" si="120"/>
        <v>0</v>
      </c>
      <c r="AH445" s="837">
        <f t="shared" si="114"/>
        <v>0</v>
      </c>
      <c r="AI445" s="837">
        <f t="shared" si="115"/>
        <v>0</v>
      </c>
      <c r="AJ445" s="837">
        <f t="shared" si="117"/>
        <v>0</v>
      </c>
      <c r="AK445" s="848">
        <f t="shared" si="116"/>
        <v>0</v>
      </c>
      <c r="AL445" s="849">
        <f t="shared" si="121"/>
        <v>0</v>
      </c>
      <c r="AM445" s="850">
        <f t="shared" si="118"/>
        <v>0</v>
      </c>
    </row>
    <row r="446" spans="1:39" ht="16.149999999999999" customHeight="1" x14ac:dyDescent="0.25">
      <c r="A446" s="580" t="s">
        <v>664</v>
      </c>
      <c r="C446" s="574"/>
      <c r="D446" s="574"/>
      <c r="E446" s="575"/>
      <c r="F446" s="575"/>
      <c r="G446" s="575"/>
      <c r="H446" s="575"/>
      <c r="I446" s="575"/>
      <c r="J446" s="575"/>
      <c r="K446" s="575"/>
      <c r="L446" s="575"/>
      <c r="M446" s="575"/>
      <c r="V446" s="639"/>
      <c r="W446" s="639"/>
      <c r="X446" s="555"/>
      <c r="Y446" s="547"/>
      <c r="Z446" s="555"/>
      <c r="AA446" s="555"/>
      <c r="AB446" s="547"/>
      <c r="AC446" s="547"/>
      <c r="AD446" s="555"/>
      <c r="AE446" s="644"/>
      <c r="AF446" s="547"/>
      <c r="AG446" s="547"/>
      <c r="AH446" s="547"/>
      <c r="AI446" s="547"/>
      <c r="AJ446" s="547"/>
      <c r="AK446" s="577"/>
      <c r="AL446" s="576"/>
      <c r="AM446" s="561"/>
    </row>
    <row r="447" spans="1:39" ht="16.149999999999999" customHeight="1" x14ac:dyDescent="0.25">
      <c r="A447" s="580" t="s">
        <v>664</v>
      </c>
      <c r="C447" s="574"/>
      <c r="D447" s="574"/>
      <c r="E447" s="575"/>
      <c r="F447" s="575"/>
      <c r="G447" s="575"/>
      <c r="H447" s="575"/>
      <c r="I447" s="575"/>
      <c r="J447" s="575"/>
      <c r="K447" s="575"/>
      <c r="L447" s="575"/>
      <c r="M447" s="575"/>
      <c r="V447" s="639"/>
      <c r="W447" s="639"/>
      <c r="X447" s="555"/>
      <c r="Y447" s="547"/>
      <c r="Z447" s="555"/>
      <c r="AA447" s="555"/>
      <c r="AB447" s="547"/>
      <c r="AC447" s="547"/>
      <c r="AD447" s="555"/>
      <c r="AE447" s="644"/>
      <c r="AF447" s="547"/>
      <c r="AG447" s="547"/>
      <c r="AH447" s="547"/>
      <c r="AI447" s="547"/>
      <c r="AJ447" s="547"/>
      <c r="AK447" s="577"/>
      <c r="AL447" s="576"/>
      <c r="AM447" s="561"/>
    </row>
    <row r="448" spans="1:39" ht="16.149999999999999" customHeight="1" thickBot="1" x14ac:dyDescent="0.3">
      <c r="A448" s="580" t="s">
        <v>664</v>
      </c>
      <c r="C448" s="1200" t="s">
        <v>653</v>
      </c>
      <c r="D448" s="1200"/>
      <c r="E448" s="1200"/>
      <c r="F448" s="1200"/>
      <c r="G448" s="1200"/>
      <c r="I448" s="1200" t="s">
        <v>654</v>
      </c>
      <c r="J448" s="1200"/>
      <c r="K448" s="1200"/>
      <c r="L448" s="1200"/>
      <c r="M448" s="1200"/>
      <c r="O448" s="1193" t="s">
        <v>674</v>
      </c>
      <c r="P448" s="1193"/>
      <c r="Q448" s="1193"/>
      <c r="R448" s="1193"/>
      <c r="S448" s="1193"/>
      <c r="V448" s="574"/>
      <c r="W448" s="574"/>
      <c r="X448" s="575"/>
      <c r="Y448" s="547"/>
      <c r="Z448" s="575"/>
      <c r="AA448" s="575"/>
      <c r="AB448" s="575"/>
      <c r="AC448" s="575"/>
      <c r="AD448" s="575"/>
      <c r="AE448" s="575"/>
    </row>
    <row r="449" spans="1:27" ht="16.149999999999999" customHeight="1" thickBot="1" x14ac:dyDescent="0.3">
      <c r="A449" s="580" t="s">
        <v>664</v>
      </c>
      <c r="C449" s="1184" t="str">
        <f t="shared" ref="C449:C459" si="122">+C434</f>
        <v>ZARANDA 1</v>
      </c>
      <c r="D449" s="1184"/>
      <c r="E449" s="1199">
        <f t="shared" ref="E449:E459" si="123">+IF(C449="","",AL435/100)</f>
        <v>0</v>
      </c>
      <c r="F449" s="1199"/>
      <c r="G449" s="1199"/>
      <c r="I449" s="1184" t="str">
        <f t="shared" ref="I449:I459" si="124">+C434</f>
        <v>ZARANDA 1</v>
      </c>
      <c r="J449" s="1184"/>
      <c r="K449" s="1198">
        <f t="shared" ref="K449:K459" si="125">+IF(C434="","",S406)</f>
        <v>0</v>
      </c>
      <c r="L449" s="1198"/>
      <c r="M449" s="1198"/>
      <c r="O449" s="1185" t="str">
        <f>+C434</f>
        <v>ZARANDA 1</v>
      </c>
      <c r="P449" s="1185"/>
      <c r="Q449" s="1197">
        <f>+IF(O449="","",AM435)</f>
        <v>0</v>
      </c>
      <c r="R449" s="1197"/>
      <c r="S449" s="1197"/>
    </row>
    <row r="450" spans="1:27" ht="16.149999999999999" customHeight="1" thickBot="1" x14ac:dyDescent="0.3">
      <c r="A450" s="580" t="s">
        <v>664</v>
      </c>
      <c r="C450" s="1184" t="str">
        <f t="shared" si="122"/>
        <v>ZARANDA 2</v>
      </c>
      <c r="D450" s="1184"/>
      <c r="E450" s="1199">
        <f t="shared" si="123"/>
        <v>0</v>
      </c>
      <c r="F450" s="1199"/>
      <c r="G450" s="1199"/>
      <c r="I450" s="1184" t="str">
        <f t="shared" si="124"/>
        <v>ZARANDA 2</v>
      </c>
      <c r="J450" s="1184"/>
      <c r="K450" s="1198">
        <f t="shared" si="125"/>
        <v>0</v>
      </c>
      <c r="L450" s="1198"/>
      <c r="M450" s="1198"/>
      <c r="O450" s="1184" t="str">
        <f t="shared" ref="O450:O459" si="126">+C435</f>
        <v>ZARANDA 2</v>
      </c>
      <c r="P450" s="1184"/>
      <c r="Q450" s="1197">
        <f t="shared" ref="Q450:Q459" si="127">+IF(O450="","",AM436)</f>
        <v>0</v>
      </c>
      <c r="R450" s="1197"/>
      <c r="S450" s="1197"/>
      <c r="V450" s="835"/>
      <c r="W450" s="835" t="s">
        <v>669</v>
      </c>
      <c r="X450" s="835" t="s">
        <v>670</v>
      </c>
      <c r="Y450" s="842" t="s">
        <v>669</v>
      </c>
      <c r="Z450" s="842" t="s">
        <v>670</v>
      </c>
    </row>
    <row r="451" spans="1:27" ht="16.149999999999999" customHeight="1" thickBot="1" x14ac:dyDescent="0.3">
      <c r="A451" s="580" t="s">
        <v>664</v>
      </c>
      <c r="C451" s="1184" t="str">
        <f t="shared" si="122"/>
        <v>ZARANDA 3</v>
      </c>
      <c r="D451" s="1184"/>
      <c r="E451" s="1199">
        <f t="shared" si="123"/>
        <v>0</v>
      </c>
      <c r="F451" s="1199"/>
      <c r="G451" s="1199"/>
      <c r="I451" s="1184" t="str">
        <f t="shared" si="124"/>
        <v>ZARANDA 3</v>
      </c>
      <c r="J451" s="1184"/>
      <c r="K451" s="1198">
        <f t="shared" si="125"/>
        <v>0</v>
      </c>
      <c r="L451" s="1198"/>
      <c r="M451" s="1198"/>
      <c r="O451" s="1185" t="str">
        <f t="shared" si="126"/>
        <v>ZARANDA 3</v>
      </c>
      <c r="P451" s="1185"/>
      <c r="Q451" s="1197">
        <f t="shared" si="127"/>
        <v>0</v>
      </c>
      <c r="R451" s="1197"/>
      <c r="S451" s="1197"/>
      <c r="V451" s="835" t="s">
        <v>238</v>
      </c>
      <c r="W451" s="839" t="e">
        <f>AVERAGEIFS(DESARENADOR!$E$15:$CF$15,'ZARANDA 1'!$E$6:$CF$6,$L$398,DESARENADOR!$E$15:$CF$15,"&gt;0")</f>
        <v>#DIV/0!</v>
      </c>
      <c r="X451" s="839" t="e">
        <f>AVERAGEIFS(DESARENADOR!$E$16:$CF$16,'ZARANDA 1'!$E$6:$CF$6,$L$398,DESARENADOR!$E$16:$CF$16,"&gt;0")</f>
        <v>#DIV/0!</v>
      </c>
      <c r="Y451" s="839">
        <f>+ROUND(IFERROR(W451,0),1)</f>
        <v>0</v>
      </c>
      <c r="Z451" s="839">
        <f>+ROUND(IFERROR(X451,0),1)</f>
        <v>0</v>
      </c>
      <c r="AA451" s="541"/>
    </row>
    <row r="452" spans="1:27" ht="16.149999999999999" customHeight="1" thickBot="1" x14ac:dyDescent="0.3">
      <c r="A452" s="580" t="s">
        <v>664</v>
      </c>
      <c r="C452" s="1184" t="str">
        <f t="shared" si="122"/>
        <v>DESARENADOR</v>
      </c>
      <c r="D452" s="1184"/>
      <c r="E452" s="1199">
        <f t="shared" si="123"/>
        <v>0</v>
      </c>
      <c r="F452" s="1199"/>
      <c r="G452" s="1199"/>
      <c r="I452" s="1184" t="str">
        <f t="shared" si="124"/>
        <v>DESARENADOR</v>
      </c>
      <c r="J452" s="1184"/>
      <c r="K452" s="1198">
        <f t="shared" si="125"/>
        <v>0</v>
      </c>
      <c r="L452" s="1198"/>
      <c r="M452" s="1198"/>
      <c r="O452" s="1184" t="str">
        <f t="shared" si="126"/>
        <v>DESARENADOR</v>
      </c>
      <c r="P452" s="1184"/>
      <c r="Q452" s="1197">
        <f t="shared" si="127"/>
        <v>0</v>
      </c>
      <c r="R452" s="1197"/>
      <c r="S452" s="1197"/>
      <c r="V452" s="835" t="s">
        <v>129</v>
      </c>
      <c r="W452" s="839" t="e">
        <f>AVERAGEIFS(DESILTER!$E$15:$CF$15,'ZARANDA 1'!$E$6:$CF$6,$L$398,DESILTER!$E$15:$CF$15,"&gt;0")</f>
        <v>#DIV/0!</v>
      </c>
      <c r="X452" s="839" t="e">
        <f>AVERAGEIFS(DESILTER!$E$16:$CF$16,'ZARANDA 1'!$E$6:$CF$6,$L$398,DESILTER!$E$16:$CF$16,"&gt;0")</f>
        <v>#DIV/0!</v>
      </c>
      <c r="Y452" s="839">
        <f>+ROUND(IFERROR(W452,0),1)</f>
        <v>0</v>
      </c>
      <c r="Z452" s="839">
        <f>+ROUND(IFERROR(X452,0),1)</f>
        <v>0</v>
      </c>
      <c r="AA452" s="541"/>
    </row>
    <row r="453" spans="1:27" ht="16.149999999999999" customHeight="1" thickBot="1" x14ac:dyDescent="0.3">
      <c r="A453" s="580" t="s">
        <v>664</v>
      </c>
      <c r="C453" s="1184" t="str">
        <f t="shared" si="122"/>
        <v>DESILTER</v>
      </c>
      <c r="D453" s="1184"/>
      <c r="E453" s="1199">
        <f t="shared" si="123"/>
        <v>0</v>
      </c>
      <c r="F453" s="1199"/>
      <c r="G453" s="1199"/>
      <c r="I453" s="1184" t="str">
        <f t="shared" si="124"/>
        <v>DESILTER</v>
      </c>
      <c r="J453" s="1184"/>
      <c r="K453" s="1198">
        <f t="shared" si="125"/>
        <v>0</v>
      </c>
      <c r="L453" s="1198"/>
      <c r="M453" s="1198"/>
      <c r="O453" s="1185" t="str">
        <f t="shared" si="126"/>
        <v>DESILTER</v>
      </c>
      <c r="P453" s="1185"/>
      <c r="Q453" s="1197">
        <f t="shared" si="127"/>
        <v>0</v>
      </c>
      <c r="R453" s="1197"/>
      <c r="S453" s="1197"/>
      <c r="V453" s="899"/>
      <c r="W453" s="899"/>
      <c r="X453" s="899"/>
      <c r="Y453" s="899"/>
      <c r="Z453" s="899"/>
    </row>
    <row r="454" spans="1:27" ht="16.149999999999999" customHeight="1" thickBot="1" x14ac:dyDescent="0.3">
      <c r="A454" s="580" t="s">
        <v>664</v>
      </c>
      <c r="C454" s="1184" t="str">
        <f t="shared" si="122"/>
        <v>SECADORA 1</v>
      </c>
      <c r="D454" s="1184"/>
      <c r="E454" s="1199">
        <f t="shared" si="123"/>
        <v>0</v>
      </c>
      <c r="F454" s="1199"/>
      <c r="G454" s="1199"/>
      <c r="I454" s="1184" t="str">
        <f t="shared" si="124"/>
        <v>SECADORA 1</v>
      </c>
      <c r="J454" s="1184"/>
      <c r="K454" s="1198">
        <f t="shared" si="125"/>
        <v>0</v>
      </c>
      <c r="L454" s="1198"/>
      <c r="M454" s="1198"/>
      <c r="O454" s="1184" t="str">
        <f t="shared" si="126"/>
        <v>SECADORA 1</v>
      </c>
      <c r="P454" s="1184"/>
      <c r="Q454" s="1197">
        <f t="shared" si="127"/>
        <v>0</v>
      </c>
      <c r="R454" s="1197"/>
      <c r="S454" s="1197"/>
      <c r="V454" s="835"/>
      <c r="W454" s="843" t="s">
        <v>671</v>
      </c>
      <c r="X454" s="843" t="s">
        <v>672</v>
      </c>
      <c r="Y454" s="843" t="s">
        <v>671</v>
      </c>
      <c r="Z454" s="843" t="s">
        <v>672</v>
      </c>
    </row>
    <row r="455" spans="1:27" ht="16.149999999999999" customHeight="1" thickBot="1" x14ac:dyDescent="0.3">
      <c r="A455" s="580" t="s">
        <v>664</v>
      </c>
      <c r="C455" s="1184" t="str">
        <f t="shared" si="122"/>
        <v/>
      </c>
      <c r="D455" s="1184"/>
      <c r="E455" s="1199" t="str">
        <f t="shared" si="123"/>
        <v/>
      </c>
      <c r="F455" s="1199"/>
      <c r="G455" s="1199"/>
      <c r="I455" s="1184" t="str">
        <f t="shared" si="124"/>
        <v/>
      </c>
      <c r="J455" s="1184"/>
      <c r="K455" s="1198" t="str">
        <f t="shared" si="125"/>
        <v/>
      </c>
      <c r="L455" s="1198"/>
      <c r="M455" s="1198"/>
      <c r="O455" s="1185" t="str">
        <f t="shared" si="126"/>
        <v/>
      </c>
      <c r="P455" s="1185"/>
      <c r="Q455" s="1197" t="str">
        <f t="shared" si="127"/>
        <v/>
      </c>
      <c r="R455" s="1197"/>
      <c r="S455" s="1197"/>
      <c r="V455" s="835" t="s">
        <v>130</v>
      </c>
      <c r="W455" s="844" t="e">
        <f>AVERAGEIFS('DECANTER 1'!$E$14:$CF$14,'ZARANDA 1'!$E$6:$CF$6,$L$398,'DECANTER 1'!$E$14:$CF$14,"&gt;0")</f>
        <v>#DIV/0!</v>
      </c>
      <c r="X455" s="840" t="e">
        <f>AVERAGEIFS('DECANTER 1'!$E$17:$CF$17,'ZARANDA 1'!$E$6:$CF$6,$L$398,'DECANTER 1'!$E$17:$CF$17,"&gt;0")</f>
        <v>#DIV/0!</v>
      </c>
      <c r="Y455" s="835">
        <f t="shared" ref="Y455:Z457" si="128">+ROUND(IFERROR(W455,0),0)</f>
        <v>0</v>
      </c>
      <c r="Z455" s="840">
        <f t="shared" si="128"/>
        <v>0</v>
      </c>
    </row>
    <row r="456" spans="1:27" ht="16.149999999999999" customHeight="1" thickBot="1" x14ac:dyDescent="0.3">
      <c r="A456" s="580" t="s">
        <v>664</v>
      </c>
      <c r="C456" s="1184" t="str">
        <f t="shared" si="122"/>
        <v/>
      </c>
      <c r="D456" s="1184"/>
      <c r="E456" s="1199" t="str">
        <f t="shared" si="123"/>
        <v/>
      </c>
      <c r="F456" s="1199"/>
      <c r="G456" s="1199"/>
      <c r="I456" s="1184" t="str">
        <f t="shared" si="124"/>
        <v/>
      </c>
      <c r="J456" s="1184"/>
      <c r="K456" s="1198" t="str">
        <f t="shared" si="125"/>
        <v/>
      </c>
      <c r="L456" s="1198"/>
      <c r="M456" s="1198"/>
      <c r="O456" s="1184" t="str">
        <f t="shared" si="126"/>
        <v/>
      </c>
      <c r="P456" s="1184"/>
      <c r="Q456" s="1197" t="str">
        <f t="shared" si="127"/>
        <v/>
      </c>
      <c r="R456" s="1197"/>
      <c r="S456" s="1197"/>
      <c r="V456" s="835" t="s">
        <v>131</v>
      </c>
      <c r="W456" s="844" t="e">
        <f>AVERAGEIFS('DECANTER 2'!$E$14:$CF$14,'ZARANDA 1'!$E$6:$CF$6,$L$398,'DECANTER 2'!$E$14:$CF$14,"&gt;0")</f>
        <v>#DIV/0!</v>
      </c>
      <c r="X456" s="840" t="e">
        <f>AVERAGEIFS('DECANTER 2'!$E$17:$CF$17,'ZARANDA 1'!$E$6:$CF$6,$L$398,'DECANTER 2'!$E$17:$CF$17,"&gt;0")</f>
        <v>#DIV/0!</v>
      </c>
      <c r="Y456" s="835">
        <f t="shared" si="128"/>
        <v>0</v>
      </c>
      <c r="Z456" s="840">
        <f t="shared" si="128"/>
        <v>0</v>
      </c>
    </row>
    <row r="457" spans="1:27" ht="16.149999999999999" customHeight="1" thickBot="1" x14ac:dyDescent="0.3">
      <c r="A457" s="580" t="s">
        <v>664</v>
      </c>
      <c r="C457" s="1184" t="str">
        <f t="shared" si="122"/>
        <v>DECANTER 1</v>
      </c>
      <c r="D457" s="1184"/>
      <c r="E457" s="1199">
        <f t="shared" si="123"/>
        <v>0</v>
      </c>
      <c r="F457" s="1199"/>
      <c r="G457" s="1199"/>
      <c r="I457" s="1184" t="str">
        <f t="shared" si="124"/>
        <v>DECANTER 1</v>
      </c>
      <c r="J457" s="1184"/>
      <c r="K457" s="1198">
        <f t="shared" si="125"/>
        <v>0</v>
      </c>
      <c r="L457" s="1198"/>
      <c r="M457" s="1198"/>
      <c r="O457" s="1185" t="str">
        <f t="shared" si="126"/>
        <v>DECANTER 1</v>
      </c>
      <c r="P457" s="1185"/>
      <c r="Q457" s="1197">
        <f t="shared" si="127"/>
        <v>0</v>
      </c>
      <c r="R457" s="1197"/>
      <c r="S457" s="1197"/>
      <c r="V457" s="835" t="s">
        <v>132</v>
      </c>
      <c r="W457" s="844" t="e">
        <f>AVERAGEIFS('DECANTER 3'!$E$14:$CF$14,'ZARANDA 1'!$E$6:$CF$6,$L$398,'DECANTER 3'!$E$14:$CF$14,"&gt;0")</f>
        <v>#DIV/0!</v>
      </c>
      <c r="X457" s="840" t="e">
        <f>AVERAGEIFS('DECANTER 3'!$E$17:$CF$17,'ZARANDA 1'!$E$6:$CF$6,$L$398,'DECANTER 3'!$E$17:$CF$17,"&gt;0")</f>
        <v>#DIV/0!</v>
      </c>
      <c r="Y457" s="835">
        <f t="shared" si="128"/>
        <v>0</v>
      </c>
      <c r="Z457" s="840">
        <f t="shared" si="128"/>
        <v>0</v>
      </c>
    </row>
    <row r="458" spans="1:27" ht="16.149999999999999" customHeight="1" thickBot="1" x14ac:dyDescent="0.3">
      <c r="A458" s="580" t="s">
        <v>664</v>
      </c>
      <c r="C458" s="1184" t="str">
        <f t="shared" si="122"/>
        <v>DECANTER 2</v>
      </c>
      <c r="D458" s="1184"/>
      <c r="E458" s="1199">
        <f t="shared" si="123"/>
        <v>0</v>
      </c>
      <c r="F458" s="1199"/>
      <c r="G458" s="1199"/>
      <c r="I458" s="1184" t="str">
        <f t="shared" si="124"/>
        <v>DECANTER 2</v>
      </c>
      <c r="J458" s="1184"/>
      <c r="K458" s="1198">
        <f t="shared" si="125"/>
        <v>0</v>
      </c>
      <c r="L458" s="1198"/>
      <c r="M458" s="1198"/>
      <c r="O458" s="1184" t="str">
        <f t="shared" si="126"/>
        <v>DECANTER 2</v>
      </c>
      <c r="P458" s="1184"/>
      <c r="Q458" s="1197">
        <f t="shared" si="127"/>
        <v>0</v>
      </c>
      <c r="R458" s="1197"/>
      <c r="S458" s="1197"/>
    </row>
    <row r="459" spans="1:27" ht="16.149999999999999" customHeight="1" thickBot="1" x14ac:dyDescent="0.3">
      <c r="A459" s="580" t="s">
        <v>664</v>
      </c>
      <c r="C459" s="1184" t="str">
        <f t="shared" si="122"/>
        <v>DECANTER 3</v>
      </c>
      <c r="D459" s="1184"/>
      <c r="E459" s="1199">
        <f t="shared" si="123"/>
        <v>0</v>
      </c>
      <c r="F459" s="1199"/>
      <c r="G459" s="1199"/>
      <c r="I459" s="1184" t="str">
        <f t="shared" si="124"/>
        <v>DECANTER 3</v>
      </c>
      <c r="J459" s="1184"/>
      <c r="K459" s="1198">
        <f t="shared" si="125"/>
        <v>0</v>
      </c>
      <c r="L459" s="1198"/>
      <c r="M459" s="1198"/>
      <c r="O459" s="1185" t="str">
        <f t="shared" si="126"/>
        <v>DECANTER 3</v>
      </c>
      <c r="P459" s="1185"/>
      <c r="Q459" s="1197">
        <f t="shared" si="127"/>
        <v>0</v>
      </c>
      <c r="R459" s="1197"/>
      <c r="S459" s="1197"/>
    </row>
    <row r="460" spans="1:27" ht="16.149999999999999" customHeight="1" x14ac:dyDescent="0.25">
      <c r="A460" s="580"/>
    </row>
    <row r="461" spans="1:27" ht="16.149999999999999" customHeight="1" x14ac:dyDescent="0.25">
      <c r="A461" s="580"/>
      <c r="C461" s="413"/>
      <c r="D461" s="413"/>
      <c r="E461" s="413"/>
      <c r="F461" s="413"/>
      <c r="G461" s="413"/>
      <c r="H461" s="413"/>
      <c r="I461" s="413"/>
      <c r="J461" s="413"/>
      <c r="K461" s="413"/>
      <c r="L461" s="413"/>
      <c r="M461" s="413"/>
      <c r="N461" s="413"/>
      <c r="O461" s="413"/>
      <c r="P461" s="413"/>
      <c r="Q461" s="413"/>
      <c r="R461" s="413"/>
      <c r="S461" s="413"/>
    </row>
    <row r="462" spans="1:27" ht="16.149999999999999" customHeight="1" x14ac:dyDescent="0.25">
      <c r="A462" s="580"/>
      <c r="C462" s="637"/>
      <c r="D462" s="637"/>
      <c r="E462" s="637"/>
      <c r="F462" s="637"/>
      <c r="G462" s="637"/>
      <c r="H462" s="637"/>
      <c r="I462" s="637"/>
      <c r="J462" s="637"/>
      <c r="K462" s="637"/>
      <c r="L462" s="637"/>
      <c r="M462" s="637"/>
      <c r="N462" s="637"/>
      <c r="O462" s="637"/>
      <c r="P462" s="637"/>
      <c r="Q462" s="637"/>
      <c r="R462" s="637"/>
      <c r="S462" s="637"/>
    </row>
    <row r="463" spans="1:27" ht="16.149999999999999" customHeight="1" x14ac:dyDescent="0.25">
      <c r="A463" s="580"/>
      <c r="C463" s="637"/>
      <c r="D463" s="637"/>
      <c r="E463" s="637"/>
      <c r="F463" s="637"/>
      <c r="G463" s="637"/>
      <c r="H463" s="637"/>
      <c r="I463" s="637"/>
      <c r="J463" s="637"/>
      <c r="K463" s="637"/>
      <c r="L463" s="637"/>
      <c r="M463" s="637"/>
      <c r="N463" s="637"/>
      <c r="O463" s="637"/>
      <c r="P463" s="637"/>
      <c r="Q463" s="637"/>
      <c r="R463" s="637"/>
      <c r="S463" s="637"/>
    </row>
    <row r="464" spans="1:27" ht="16.149999999999999" customHeight="1" x14ac:dyDescent="0.25">
      <c r="A464" s="580"/>
      <c r="C464" s="637"/>
      <c r="D464" s="637"/>
      <c r="E464" s="637"/>
      <c r="F464" s="637"/>
      <c r="G464" s="637"/>
      <c r="H464" s="637"/>
      <c r="I464" s="637"/>
      <c r="J464" s="637"/>
      <c r="K464" s="637"/>
      <c r="L464" s="637"/>
      <c r="M464" s="637"/>
      <c r="N464" s="637"/>
      <c r="O464" s="637"/>
      <c r="P464" s="637"/>
      <c r="Q464" s="637"/>
      <c r="R464" s="637"/>
      <c r="S464" s="637"/>
    </row>
    <row r="465" spans="1:1" ht="16.149999999999999" customHeight="1" x14ac:dyDescent="0.25">
      <c r="A465" s="580"/>
    </row>
    <row r="466" spans="1:1" ht="16.149999999999999" customHeight="1" x14ac:dyDescent="0.25">
      <c r="A466" s="580"/>
    </row>
    <row r="467" spans="1:1" ht="16.149999999999999" customHeight="1" x14ac:dyDescent="0.25">
      <c r="A467" s="580"/>
    </row>
    <row r="468" spans="1:1" ht="16.149999999999999" customHeight="1" x14ac:dyDescent="0.25">
      <c r="A468" s="580"/>
    </row>
    <row r="469" spans="1:1" ht="16.149999999999999" customHeight="1" x14ac:dyDescent="0.25">
      <c r="A469" s="580"/>
    </row>
    <row r="470" spans="1:1" ht="16.149999999999999" customHeight="1" x14ac:dyDescent="0.25">
      <c r="A470" s="580"/>
    </row>
    <row r="471" spans="1:1" ht="16.149999999999999" customHeight="1" x14ac:dyDescent="0.25">
      <c r="A471" s="580"/>
    </row>
    <row r="472" spans="1:1" ht="16.149999999999999" customHeight="1" x14ac:dyDescent="0.25">
      <c r="A472" s="580"/>
    </row>
    <row r="473" spans="1:1" ht="16.149999999999999" customHeight="1" x14ac:dyDescent="0.25">
      <c r="A473" s="580"/>
    </row>
    <row r="474" spans="1:1" ht="16.149999999999999" customHeight="1" x14ac:dyDescent="0.25">
      <c r="A474" s="580"/>
    </row>
    <row r="475" spans="1:1" ht="16.149999999999999" customHeight="1" x14ac:dyDescent="0.25">
      <c r="A475" s="580"/>
    </row>
    <row r="476" spans="1:1" ht="16.149999999999999" customHeight="1" x14ac:dyDescent="0.25">
      <c r="A476" s="580"/>
    </row>
    <row r="477" spans="1:1" ht="16.149999999999999" customHeight="1" x14ac:dyDescent="0.25">
      <c r="A477" s="580"/>
    </row>
    <row r="478" spans="1:1" ht="16.149999999999999" customHeight="1" x14ac:dyDescent="0.25">
      <c r="A478" s="580"/>
    </row>
    <row r="479" spans="1:1" ht="16.149999999999999" customHeight="1" x14ac:dyDescent="0.25">
      <c r="A479" s="580"/>
    </row>
    <row r="480" spans="1:1" ht="16.149999999999999" customHeight="1" x14ac:dyDescent="0.25">
      <c r="A480" s="580"/>
    </row>
    <row r="481" spans="1:1" ht="16.149999999999999" customHeight="1" x14ac:dyDescent="0.25">
      <c r="A481" s="580"/>
    </row>
    <row r="482" spans="1:1" ht="16.149999999999999" customHeight="1" x14ac:dyDescent="0.25">
      <c r="A482" s="580"/>
    </row>
    <row r="483" spans="1:1" ht="16.149999999999999" customHeight="1" x14ac:dyDescent="0.25">
      <c r="A483" s="580"/>
    </row>
    <row r="484" spans="1:1" ht="16.149999999999999" customHeight="1" x14ac:dyDescent="0.25">
      <c r="A484" s="580"/>
    </row>
    <row r="485" spans="1:1" ht="16.149999999999999" customHeight="1" x14ac:dyDescent="0.25">
      <c r="A485" s="580"/>
    </row>
    <row r="486" spans="1:1" ht="16.149999999999999" customHeight="1" x14ac:dyDescent="0.25">
      <c r="A486" s="580"/>
    </row>
    <row r="487" spans="1:1" ht="16.149999999999999" customHeight="1" x14ac:dyDescent="0.25">
      <c r="A487" s="580"/>
    </row>
    <row r="488" spans="1:1" ht="16.149999999999999" customHeight="1" x14ac:dyDescent="0.25">
      <c r="A488" s="580"/>
    </row>
    <row r="489" spans="1:1" ht="16.149999999999999" customHeight="1" x14ac:dyDescent="0.25">
      <c r="A489" s="580"/>
    </row>
    <row r="490" spans="1:1" ht="16.149999999999999" customHeight="1" x14ac:dyDescent="0.25">
      <c r="A490" s="580"/>
    </row>
    <row r="491" spans="1:1" ht="16.149999999999999" customHeight="1" x14ac:dyDescent="0.25">
      <c r="A491" s="580"/>
    </row>
    <row r="492" spans="1:1" ht="16.149999999999999" customHeight="1" x14ac:dyDescent="0.25">
      <c r="A492" s="580"/>
    </row>
    <row r="493" spans="1:1" ht="16.149999999999999" customHeight="1" x14ac:dyDescent="0.25">
      <c r="A493" s="580"/>
    </row>
    <row r="494" spans="1:1" ht="16.149999999999999" customHeight="1" x14ac:dyDescent="0.25">
      <c r="A494" s="580"/>
    </row>
    <row r="495" spans="1:1" ht="16.149999999999999" customHeight="1" x14ac:dyDescent="0.25">
      <c r="A495" s="580"/>
    </row>
    <row r="496" spans="1:1" ht="16.149999999999999" customHeight="1" x14ac:dyDescent="0.25">
      <c r="A496" s="580"/>
    </row>
    <row r="497" spans="1:1" ht="16.149999999999999" customHeight="1" x14ac:dyDescent="0.25">
      <c r="A497" s="580"/>
    </row>
    <row r="498" spans="1:1" ht="16.149999999999999" customHeight="1" x14ac:dyDescent="0.25">
      <c r="A498" s="580"/>
    </row>
    <row r="499" spans="1:1" ht="16.149999999999999" customHeight="1" x14ac:dyDescent="0.25">
      <c r="A499" s="580"/>
    </row>
    <row r="500" spans="1:1" ht="16.149999999999999" customHeight="1" x14ac:dyDescent="0.25">
      <c r="A500" s="580"/>
    </row>
    <row r="501" spans="1:1" ht="16.149999999999999" customHeight="1" x14ac:dyDescent="0.25">
      <c r="A501" s="580"/>
    </row>
    <row r="502" spans="1:1" ht="16.149999999999999" customHeight="1" x14ac:dyDescent="0.25">
      <c r="A502" s="580"/>
    </row>
    <row r="503" spans="1:1" ht="16.149999999999999" customHeight="1" x14ac:dyDescent="0.25">
      <c r="A503" s="580"/>
    </row>
    <row r="504" spans="1:1" ht="16.149999999999999" customHeight="1" x14ac:dyDescent="0.25">
      <c r="A504" s="580"/>
    </row>
    <row r="505" spans="1:1" ht="16.149999999999999" customHeight="1" x14ac:dyDescent="0.25">
      <c r="A505" s="580"/>
    </row>
    <row r="506" spans="1:1" ht="16.149999999999999" customHeight="1" x14ac:dyDescent="0.25">
      <c r="A506" s="580"/>
    </row>
    <row r="507" spans="1:1" ht="16.149999999999999" customHeight="1" x14ac:dyDescent="0.25">
      <c r="A507" s="580"/>
    </row>
    <row r="508" spans="1:1" ht="16.149999999999999" customHeight="1" x14ac:dyDescent="0.25">
      <c r="A508" s="580"/>
    </row>
    <row r="509" spans="1:1" ht="16.149999999999999" customHeight="1" x14ac:dyDescent="0.25">
      <c r="A509" s="580"/>
    </row>
    <row r="510" spans="1:1" ht="16.149999999999999" customHeight="1" x14ac:dyDescent="0.25">
      <c r="A510" s="580"/>
    </row>
    <row r="511" spans="1:1" ht="16.149999999999999" customHeight="1" x14ac:dyDescent="0.25">
      <c r="A511" s="580"/>
    </row>
    <row r="512" spans="1:1" ht="16.149999999999999" customHeight="1" x14ac:dyDescent="0.25">
      <c r="A512" s="580"/>
    </row>
    <row r="513" spans="1:1" ht="16.149999999999999" customHeight="1" x14ac:dyDescent="0.25">
      <c r="A513" s="580"/>
    </row>
    <row r="514" spans="1:1" ht="16.149999999999999" customHeight="1" x14ac:dyDescent="0.25">
      <c r="A514" s="580"/>
    </row>
    <row r="515" spans="1:1" ht="16.149999999999999" customHeight="1" x14ac:dyDescent="0.25">
      <c r="A515" s="580"/>
    </row>
    <row r="516" spans="1:1" ht="16.149999999999999" customHeight="1" x14ac:dyDescent="0.25">
      <c r="A516" s="580"/>
    </row>
    <row r="517" spans="1:1" ht="16.149999999999999" customHeight="1" x14ac:dyDescent="0.25">
      <c r="A517" s="580"/>
    </row>
    <row r="518" spans="1:1" ht="16.149999999999999" customHeight="1" x14ac:dyDescent="0.25">
      <c r="A518" s="580"/>
    </row>
    <row r="519" spans="1:1" ht="16.149999999999999" customHeight="1" x14ac:dyDescent="0.25">
      <c r="A519" s="580"/>
    </row>
    <row r="520" spans="1:1" ht="16.149999999999999" customHeight="1" x14ac:dyDescent="0.25">
      <c r="A520" s="580"/>
    </row>
    <row r="521" spans="1:1" ht="16.149999999999999" customHeight="1" x14ac:dyDescent="0.25">
      <c r="A521" s="580"/>
    </row>
    <row r="522" spans="1:1" ht="16.149999999999999" customHeight="1" x14ac:dyDescent="0.25">
      <c r="A522" s="580"/>
    </row>
    <row r="523" spans="1:1" ht="16.149999999999999" customHeight="1" x14ac:dyDescent="0.25">
      <c r="A523" s="580"/>
    </row>
    <row r="524" spans="1:1" ht="16.149999999999999" customHeight="1" x14ac:dyDescent="0.25">
      <c r="A524" s="580"/>
    </row>
    <row r="525" spans="1:1" ht="16.149999999999999" customHeight="1" x14ac:dyDescent="0.25">
      <c r="A525" s="580"/>
    </row>
    <row r="526" spans="1:1" ht="16.149999999999999" customHeight="1" x14ac:dyDescent="0.25">
      <c r="A526" s="580"/>
    </row>
    <row r="527" spans="1:1" ht="16.149999999999999" customHeight="1" x14ac:dyDescent="0.25">
      <c r="A527" s="580"/>
    </row>
    <row r="528" spans="1:1" ht="16.149999999999999" customHeight="1" x14ac:dyDescent="0.25">
      <c r="A528" s="580"/>
    </row>
    <row r="529" spans="1:1" ht="16.149999999999999" customHeight="1" x14ac:dyDescent="0.25">
      <c r="A529" s="580"/>
    </row>
    <row r="530" spans="1:1" ht="16.149999999999999" customHeight="1" x14ac:dyDescent="0.25">
      <c r="A530" s="580"/>
    </row>
    <row r="531" spans="1:1" ht="16.149999999999999" customHeight="1" x14ac:dyDescent="0.25">
      <c r="A531" s="580"/>
    </row>
    <row r="532" spans="1:1" ht="16.149999999999999" customHeight="1" x14ac:dyDescent="0.25">
      <c r="A532" s="580"/>
    </row>
    <row r="533" spans="1:1" ht="16.149999999999999" customHeight="1" x14ac:dyDescent="0.25">
      <c r="A533" s="580"/>
    </row>
    <row r="534" spans="1:1" ht="16.149999999999999" customHeight="1" x14ac:dyDescent="0.25">
      <c r="A534" s="580"/>
    </row>
    <row r="535" spans="1:1" ht="16.149999999999999" customHeight="1" x14ac:dyDescent="0.25"/>
    <row r="536" spans="1:1" ht="16.149999999999999" customHeight="1" x14ac:dyDescent="0.25"/>
    <row r="537" spans="1:1" ht="16.149999999999999" customHeight="1" x14ac:dyDescent="0.25"/>
    <row r="538" spans="1:1" ht="16.149999999999999" customHeight="1" x14ac:dyDescent="0.25"/>
    <row r="539" spans="1:1" ht="16.149999999999999" customHeight="1" x14ac:dyDescent="0.25"/>
    <row r="540" spans="1:1" ht="16.149999999999999" customHeight="1" x14ac:dyDescent="0.25"/>
    <row r="541" spans="1:1" ht="16.149999999999999" customHeight="1" x14ac:dyDescent="0.25"/>
    <row r="542" spans="1:1" ht="16.149999999999999" customHeight="1" x14ac:dyDescent="0.25"/>
    <row r="543" spans="1:1" ht="16.149999999999999" customHeight="1" x14ac:dyDescent="0.25"/>
    <row r="544" spans="1:1" ht="16.149999999999999" customHeight="1" x14ac:dyDescent="0.25"/>
    <row r="545" ht="16.149999999999999" customHeight="1" x14ac:dyDescent="0.25"/>
    <row r="546" ht="16.149999999999999" customHeight="1" x14ac:dyDescent="0.25"/>
    <row r="547" ht="16.149999999999999" customHeight="1" x14ac:dyDescent="0.25"/>
    <row r="548" ht="16.149999999999999" customHeight="1" x14ac:dyDescent="0.25"/>
    <row r="549" ht="16.149999999999999" customHeight="1" x14ac:dyDescent="0.25"/>
    <row r="550" ht="16.149999999999999" customHeight="1" x14ac:dyDescent="0.25"/>
    <row r="551" ht="16.149999999999999" customHeight="1" x14ac:dyDescent="0.25"/>
  </sheetData>
  <sheetProtection algorithmName="SHA-512" hashValue="aVZXlN11GDEO7sIvyYhzqDo2CG3kygjWnU16ZZNhWcD6Cld01geqXiTg7rw4eg38XvnSfQtRLac2Bk7nGu92Jg==" saltValue="Im3R2Dj4fqKUggA74Ioi7g==" spinCount="100000" sheet="1" selectLockedCells="1"/>
  <mergeCells count="667">
    <mergeCell ref="C389:D389"/>
    <mergeCell ref="E389:G389"/>
    <mergeCell ref="I389:J389"/>
    <mergeCell ref="K389:M389"/>
    <mergeCell ref="O389:P389"/>
    <mergeCell ref="Q389:S389"/>
    <mergeCell ref="C390:D390"/>
    <mergeCell ref="E390:G390"/>
    <mergeCell ref="I390:J390"/>
    <mergeCell ref="K390:M390"/>
    <mergeCell ref="O390:P390"/>
    <mergeCell ref="Q390:S390"/>
    <mergeCell ref="C387:D387"/>
    <mergeCell ref="E387:G387"/>
    <mergeCell ref="I387:J387"/>
    <mergeCell ref="K387:M387"/>
    <mergeCell ref="O387:P387"/>
    <mergeCell ref="Q387:S387"/>
    <mergeCell ref="C388:D388"/>
    <mergeCell ref="E388:G388"/>
    <mergeCell ref="I388:J388"/>
    <mergeCell ref="K388:M388"/>
    <mergeCell ref="O388:P388"/>
    <mergeCell ref="Q388:S388"/>
    <mergeCell ref="C385:D385"/>
    <mergeCell ref="E385:G385"/>
    <mergeCell ref="I385:J385"/>
    <mergeCell ref="K385:M385"/>
    <mergeCell ref="O385:P385"/>
    <mergeCell ref="Q385:S385"/>
    <mergeCell ref="C386:D386"/>
    <mergeCell ref="E386:G386"/>
    <mergeCell ref="I386:J386"/>
    <mergeCell ref="K386:M386"/>
    <mergeCell ref="O386:P386"/>
    <mergeCell ref="Q386:S386"/>
    <mergeCell ref="C383:D383"/>
    <mergeCell ref="E383:G383"/>
    <mergeCell ref="I383:J383"/>
    <mergeCell ref="K383:M383"/>
    <mergeCell ref="O383:P383"/>
    <mergeCell ref="Q383:S383"/>
    <mergeCell ref="C384:D384"/>
    <mergeCell ref="E384:G384"/>
    <mergeCell ref="I384:J384"/>
    <mergeCell ref="K384:M384"/>
    <mergeCell ref="O384:P384"/>
    <mergeCell ref="Q384:S384"/>
    <mergeCell ref="C381:D381"/>
    <mergeCell ref="E381:G381"/>
    <mergeCell ref="I381:J381"/>
    <mergeCell ref="K381:M381"/>
    <mergeCell ref="O381:P381"/>
    <mergeCell ref="Q381:S381"/>
    <mergeCell ref="C382:D382"/>
    <mergeCell ref="E382:G382"/>
    <mergeCell ref="I382:J382"/>
    <mergeCell ref="K382:M382"/>
    <mergeCell ref="O382:P382"/>
    <mergeCell ref="Q382:S382"/>
    <mergeCell ref="C374:D374"/>
    <mergeCell ref="C375:D375"/>
    <mergeCell ref="C379:G379"/>
    <mergeCell ref="I379:M379"/>
    <mergeCell ref="O379:S379"/>
    <mergeCell ref="C380:D380"/>
    <mergeCell ref="E380:G380"/>
    <mergeCell ref="I380:J380"/>
    <mergeCell ref="K380:M380"/>
    <mergeCell ref="O380:P380"/>
    <mergeCell ref="Q380:S380"/>
    <mergeCell ref="C371:D371"/>
    <mergeCell ref="O371:P371"/>
    <mergeCell ref="Q371:S371"/>
    <mergeCell ref="C372:D372"/>
    <mergeCell ref="O372:P372"/>
    <mergeCell ref="Q372:S372"/>
    <mergeCell ref="C373:D373"/>
    <mergeCell ref="O373:P373"/>
    <mergeCell ref="Q373:S373"/>
    <mergeCell ref="C368:D368"/>
    <mergeCell ref="O368:P368"/>
    <mergeCell ref="Q368:S368"/>
    <mergeCell ref="C369:D369"/>
    <mergeCell ref="O369:P369"/>
    <mergeCell ref="Q369:S369"/>
    <mergeCell ref="C370:D370"/>
    <mergeCell ref="O370:P370"/>
    <mergeCell ref="Q370:S370"/>
    <mergeCell ref="C365:D365"/>
    <mergeCell ref="O365:P365"/>
    <mergeCell ref="Q365:S365"/>
    <mergeCell ref="C366:D366"/>
    <mergeCell ref="O366:P366"/>
    <mergeCell ref="Q366:S366"/>
    <mergeCell ref="C367:D367"/>
    <mergeCell ref="O367:P367"/>
    <mergeCell ref="Q367:S367"/>
    <mergeCell ref="C354:F354"/>
    <mergeCell ref="C355:F355"/>
    <mergeCell ref="C356:F356"/>
    <mergeCell ref="C362:M362"/>
    <mergeCell ref="O362:S362"/>
    <mergeCell ref="C363:D364"/>
    <mergeCell ref="E363:G363"/>
    <mergeCell ref="H363:K363"/>
    <mergeCell ref="L363:M364"/>
    <mergeCell ref="O363:P363"/>
    <mergeCell ref="Q363:S363"/>
    <mergeCell ref="O364:P364"/>
    <mergeCell ref="Q364:S364"/>
    <mergeCell ref="C347:F347"/>
    <mergeCell ref="I347:J347"/>
    <mergeCell ref="C348:F348"/>
    <mergeCell ref="I348:J348"/>
    <mergeCell ref="C349:F349"/>
    <mergeCell ref="C350:F350"/>
    <mergeCell ref="C351:F351"/>
    <mergeCell ref="C352:F352"/>
    <mergeCell ref="C353:F353"/>
    <mergeCell ref="C342:F342"/>
    <mergeCell ref="I342:J342"/>
    <mergeCell ref="C343:F343"/>
    <mergeCell ref="I343:J343"/>
    <mergeCell ref="C344:F344"/>
    <mergeCell ref="I344:J344"/>
    <mergeCell ref="C345:F345"/>
    <mergeCell ref="I345:J345"/>
    <mergeCell ref="C346:F346"/>
    <mergeCell ref="I346:J346"/>
    <mergeCell ref="C337:F337"/>
    <mergeCell ref="I337:J337"/>
    <mergeCell ref="C338:F338"/>
    <mergeCell ref="I338:J338"/>
    <mergeCell ref="C339:F339"/>
    <mergeCell ref="I339:J339"/>
    <mergeCell ref="C340:F340"/>
    <mergeCell ref="I340:J340"/>
    <mergeCell ref="C341:F341"/>
    <mergeCell ref="I341:J341"/>
    <mergeCell ref="W266:W267"/>
    <mergeCell ref="C329:K329"/>
    <mergeCell ref="E331:F331"/>
    <mergeCell ref="C334:G334"/>
    <mergeCell ref="I334:S334"/>
    <mergeCell ref="C335:F335"/>
    <mergeCell ref="I335:J336"/>
    <mergeCell ref="K335:L335"/>
    <mergeCell ref="W335:W336"/>
    <mergeCell ref="C336:F336"/>
    <mergeCell ref="K336:L336"/>
    <mergeCell ref="C320:D320"/>
    <mergeCell ref="E320:G320"/>
    <mergeCell ref="I320:J320"/>
    <mergeCell ref="K320:M320"/>
    <mergeCell ref="O320:P320"/>
    <mergeCell ref="Q320:S320"/>
    <mergeCell ref="C321:D321"/>
    <mergeCell ref="E321:G321"/>
    <mergeCell ref="I321:J321"/>
    <mergeCell ref="K321:M321"/>
    <mergeCell ref="O321:P321"/>
    <mergeCell ref="Q321:S321"/>
    <mergeCell ref="C318:D318"/>
    <mergeCell ref="E318:G318"/>
    <mergeCell ref="I318:J318"/>
    <mergeCell ref="K318:M318"/>
    <mergeCell ref="O318:P318"/>
    <mergeCell ref="Q318:S318"/>
    <mergeCell ref="C319:D319"/>
    <mergeCell ref="E319:G319"/>
    <mergeCell ref="I319:J319"/>
    <mergeCell ref="K319:M319"/>
    <mergeCell ref="O319:P319"/>
    <mergeCell ref="Q319:S319"/>
    <mergeCell ref="C316:D316"/>
    <mergeCell ref="E316:G316"/>
    <mergeCell ref="I316:J316"/>
    <mergeCell ref="K316:M316"/>
    <mergeCell ref="O316:P316"/>
    <mergeCell ref="Q316:S316"/>
    <mergeCell ref="C317:D317"/>
    <mergeCell ref="E317:G317"/>
    <mergeCell ref="I317:J317"/>
    <mergeCell ref="K317:M317"/>
    <mergeCell ref="O317:P317"/>
    <mergeCell ref="Q317:S317"/>
    <mergeCell ref="C314:D314"/>
    <mergeCell ref="E314:G314"/>
    <mergeCell ref="I314:J314"/>
    <mergeCell ref="K314:M314"/>
    <mergeCell ref="O314:P314"/>
    <mergeCell ref="Q314:S314"/>
    <mergeCell ref="C315:D315"/>
    <mergeCell ref="E315:G315"/>
    <mergeCell ref="I315:J315"/>
    <mergeCell ref="K315:M315"/>
    <mergeCell ref="O315:P315"/>
    <mergeCell ref="Q315:S315"/>
    <mergeCell ref="C312:D312"/>
    <mergeCell ref="E312:G312"/>
    <mergeCell ref="I312:J312"/>
    <mergeCell ref="K312:M312"/>
    <mergeCell ref="O312:P312"/>
    <mergeCell ref="Q312:S312"/>
    <mergeCell ref="C313:D313"/>
    <mergeCell ref="E313:G313"/>
    <mergeCell ref="I313:J313"/>
    <mergeCell ref="K313:M313"/>
    <mergeCell ref="O313:P313"/>
    <mergeCell ref="Q313:S313"/>
    <mergeCell ref="C305:D305"/>
    <mergeCell ref="C306:D306"/>
    <mergeCell ref="C310:G310"/>
    <mergeCell ref="I310:M310"/>
    <mergeCell ref="O310:S310"/>
    <mergeCell ref="C311:D311"/>
    <mergeCell ref="E311:G311"/>
    <mergeCell ref="I311:J311"/>
    <mergeCell ref="K311:M311"/>
    <mergeCell ref="O311:P311"/>
    <mergeCell ref="Q311:S311"/>
    <mergeCell ref="C302:D302"/>
    <mergeCell ref="O302:P302"/>
    <mergeCell ref="Q302:S302"/>
    <mergeCell ref="C303:D303"/>
    <mergeCell ref="O303:P303"/>
    <mergeCell ref="Q303:S303"/>
    <mergeCell ref="C304:D304"/>
    <mergeCell ref="O304:P304"/>
    <mergeCell ref="Q304:S304"/>
    <mergeCell ref="C299:D299"/>
    <mergeCell ref="O299:P299"/>
    <mergeCell ref="Q299:S299"/>
    <mergeCell ref="C300:D300"/>
    <mergeCell ref="O300:P300"/>
    <mergeCell ref="Q300:S300"/>
    <mergeCell ref="C301:D301"/>
    <mergeCell ref="O301:P301"/>
    <mergeCell ref="Q301:S301"/>
    <mergeCell ref="C296:D296"/>
    <mergeCell ref="O296:P296"/>
    <mergeCell ref="Q296:S296"/>
    <mergeCell ref="C297:D297"/>
    <mergeCell ref="O297:P297"/>
    <mergeCell ref="Q297:S297"/>
    <mergeCell ref="C298:D298"/>
    <mergeCell ref="O298:P298"/>
    <mergeCell ref="Q298:S298"/>
    <mergeCell ref="C285:F285"/>
    <mergeCell ref="C286:F286"/>
    <mergeCell ref="C287:F287"/>
    <mergeCell ref="C293:M293"/>
    <mergeCell ref="O293:S293"/>
    <mergeCell ref="C294:D295"/>
    <mergeCell ref="E294:G294"/>
    <mergeCell ref="H294:K294"/>
    <mergeCell ref="L294:M295"/>
    <mergeCell ref="O294:P294"/>
    <mergeCell ref="Q294:S294"/>
    <mergeCell ref="O295:P295"/>
    <mergeCell ref="Q295:S295"/>
    <mergeCell ref="C278:F278"/>
    <mergeCell ref="I278:J278"/>
    <mergeCell ref="C279:F279"/>
    <mergeCell ref="I279:J279"/>
    <mergeCell ref="C280:F280"/>
    <mergeCell ref="C281:F281"/>
    <mergeCell ref="C282:F282"/>
    <mergeCell ref="C283:F283"/>
    <mergeCell ref="C284:F284"/>
    <mergeCell ref="C273:F273"/>
    <mergeCell ref="I273:J273"/>
    <mergeCell ref="C274:F274"/>
    <mergeCell ref="I274:J274"/>
    <mergeCell ref="C275:F275"/>
    <mergeCell ref="I275:J275"/>
    <mergeCell ref="C276:F276"/>
    <mergeCell ref="I276:J276"/>
    <mergeCell ref="C277:F277"/>
    <mergeCell ref="I277:J277"/>
    <mergeCell ref="C268:F268"/>
    <mergeCell ref="I268:J268"/>
    <mergeCell ref="C269:F269"/>
    <mergeCell ref="I269:J269"/>
    <mergeCell ref="C270:F270"/>
    <mergeCell ref="I270:J270"/>
    <mergeCell ref="C271:F271"/>
    <mergeCell ref="I271:J271"/>
    <mergeCell ref="C272:F272"/>
    <mergeCell ref="I272:J272"/>
    <mergeCell ref="C260:K260"/>
    <mergeCell ref="E262:F262"/>
    <mergeCell ref="C265:G265"/>
    <mergeCell ref="I265:S265"/>
    <mergeCell ref="C266:F266"/>
    <mergeCell ref="I266:J267"/>
    <mergeCell ref="K266:L266"/>
    <mergeCell ref="C267:F267"/>
    <mergeCell ref="K267:L267"/>
    <mergeCell ref="Q226:S226"/>
    <mergeCell ref="Q227:S227"/>
    <mergeCell ref="C162:S167"/>
    <mergeCell ref="C169:S174"/>
    <mergeCell ref="C176:S181"/>
    <mergeCell ref="C183:S188"/>
    <mergeCell ref="H147:I147"/>
    <mergeCell ref="H148:I148"/>
    <mergeCell ref="C144:G144"/>
    <mergeCell ref="H150:I150"/>
    <mergeCell ref="F152:G152"/>
    <mergeCell ref="F153:G153"/>
    <mergeCell ref="K199:L199"/>
    <mergeCell ref="I198:J199"/>
    <mergeCell ref="C197:G197"/>
    <mergeCell ref="C198:F198"/>
    <mergeCell ref="H152:I152"/>
    <mergeCell ref="H153:I153"/>
    <mergeCell ref="H154:I154"/>
    <mergeCell ref="I210:J210"/>
    <mergeCell ref="C215:F215"/>
    <mergeCell ref="C216:F216"/>
    <mergeCell ref="C217:F217"/>
    <mergeCell ref="C218:F218"/>
    <mergeCell ref="B10:T10"/>
    <mergeCell ref="F13:T18"/>
    <mergeCell ref="B21:T21"/>
    <mergeCell ref="F24:T29"/>
    <mergeCell ref="B31:T31"/>
    <mergeCell ref="F34:T39"/>
    <mergeCell ref="B41:T41"/>
    <mergeCell ref="F44:T49"/>
    <mergeCell ref="O225:S225"/>
    <mergeCell ref="F87:G87"/>
    <mergeCell ref="F88:G88"/>
    <mergeCell ref="B121:T121"/>
    <mergeCell ref="C205:F205"/>
    <mergeCell ref="C206:F206"/>
    <mergeCell ref="C207:F207"/>
    <mergeCell ref="C208:F208"/>
    <mergeCell ref="C209:F209"/>
    <mergeCell ref="C200:F200"/>
    <mergeCell ref="C201:F201"/>
    <mergeCell ref="C202:F202"/>
    <mergeCell ref="C203:F203"/>
    <mergeCell ref="C204:F204"/>
    <mergeCell ref="I197:S197"/>
    <mergeCell ref="K198:L198"/>
    <mergeCell ref="F4:G4"/>
    <mergeCell ref="F6:G6"/>
    <mergeCell ref="F8:G8"/>
    <mergeCell ref="H4:T4"/>
    <mergeCell ref="H6:T6"/>
    <mergeCell ref="H8:T8"/>
    <mergeCell ref="W198:W199"/>
    <mergeCell ref="B2:T2"/>
    <mergeCell ref="O242:S242"/>
    <mergeCell ref="B12:D12"/>
    <mergeCell ref="B23:D23"/>
    <mergeCell ref="B33:D33"/>
    <mergeCell ref="B43:D43"/>
    <mergeCell ref="B52:I53"/>
    <mergeCell ref="B4:E8"/>
    <mergeCell ref="E194:F194"/>
    <mergeCell ref="C150:G150"/>
    <mergeCell ref="C156:L156"/>
    <mergeCell ref="C157:L157"/>
    <mergeCell ref="C158:L158"/>
    <mergeCell ref="C159:L159"/>
    <mergeCell ref="C199:F199"/>
    <mergeCell ref="F148:G148"/>
    <mergeCell ref="H146:I146"/>
    <mergeCell ref="Q244:S244"/>
    <mergeCell ref="O244:P244"/>
    <mergeCell ref="Q243:S243"/>
    <mergeCell ref="O243:P243"/>
    <mergeCell ref="Q247:S247"/>
    <mergeCell ref="O247:P247"/>
    <mergeCell ref="Q246:S246"/>
    <mergeCell ref="O246:P246"/>
    <mergeCell ref="Q245:S245"/>
    <mergeCell ref="O245:P245"/>
    <mergeCell ref="Q250:S250"/>
    <mergeCell ref="O250:P250"/>
    <mergeCell ref="Q249:S249"/>
    <mergeCell ref="O249:P249"/>
    <mergeCell ref="Q248:S248"/>
    <mergeCell ref="O248:P248"/>
    <mergeCell ref="Q253:S253"/>
    <mergeCell ref="O253:P253"/>
    <mergeCell ref="Q252:S252"/>
    <mergeCell ref="O252:P252"/>
    <mergeCell ref="Q251:S251"/>
    <mergeCell ref="O251:P251"/>
    <mergeCell ref="W131:AA131"/>
    <mergeCell ref="C192:K192"/>
    <mergeCell ref="F135:G135"/>
    <mergeCell ref="F136:G136"/>
    <mergeCell ref="F137:G137"/>
    <mergeCell ref="H133:I133"/>
    <mergeCell ref="C133:G133"/>
    <mergeCell ref="H135:I135"/>
    <mergeCell ref="H136:I136"/>
    <mergeCell ref="H137:I137"/>
    <mergeCell ref="J132:M132"/>
    <mergeCell ref="C139:G139"/>
    <mergeCell ref="H139:I139"/>
    <mergeCell ref="F142:G142"/>
    <mergeCell ref="H142:I142"/>
    <mergeCell ref="F141:G141"/>
    <mergeCell ref="H141:I141"/>
    <mergeCell ref="N131:Q131"/>
    <mergeCell ref="J131:M131"/>
    <mergeCell ref="C131:I131"/>
    <mergeCell ref="H144:I144"/>
    <mergeCell ref="F146:G146"/>
    <mergeCell ref="F147:G147"/>
    <mergeCell ref="F154:G154"/>
    <mergeCell ref="C219:F219"/>
    <mergeCell ref="C210:F210"/>
    <mergeCell ref="E226:G226"/>
    <mergeCell ref="I211:J211"/>
    <mergeCell ref="H226:K226"/>
    <mergeCell ref="C226:D227"/>
    <mergeCell ref="I209:J209"/>
    <mergeCell ref="I204:J204"/>
    <mergeCell ref="I205:J205"/>
    <mergeCell ref="I206:J206"/>
    <mergeCell ref="I207:J207"/>
    <mergeCell ref="I208:J208"/>
    <mergeCell ref="I200:J200"/>
    <mergeCell ref="I201:J201"/>
    <mergeCell ref="I202:J202"/>
    <mergeCell ref="I203:J203"/>
    <mergeCell ref="C237:D237"/>
    <mergeCell ref="C238:D238"/>
    <mergeCell ref="O235:P235"/>
    <mergeCell ref="C231:D231"/>
    <mergeCell ref="C232:D232"/>
    <mergeCell ref="C233:D233"/>
    <mergeCell ref="C234:D234"/>
    <mergeCell ref="C235:D235"/>
    <mergeCell ref="C211:F211"/>
    <mergeCell ref="C212:F212"/>
    <mergeCell ref="C213:F213"/>
    <mergeCell ref="C214:F214"/>
    <mergeCell ref="L226:M227"/>
    <mergeCell ref="O226:P226"/>
    <mergeCell ref="O227:P227"/>
    <mergeCell ref="O236:P236"/>
    <mergeCell ref="C225:M225"/>
    <mergeCell ref="O230:P230"/>
    <mergeCell ref="O231:P231"/>
    <mergeCell ref="O232:P232"/>
    <mergeCell ref="O233:P233"/>
    <mergeCell ref="O234:P234"/>
    <mergeCell ref="C228:D228"/>
    <mergeCell ref="C229:D229"/>
    <mergeCell ref="C253:D253"/>
    <mergeCell ref="E246:G246"/>
    <mergeCell ref="C248:D248"/>
    <mergeCell ref="C245:D245"/>
    <mergeCell ref="E245:G245"/>
    <mergeCell ref="C246:D246"/>
    <mergeCell ref="C247:D247"/>
    <mergeCell ref="E247:G247"/>
    <mergeCell ref="E248:G248"/>
    <mergeCell ref="E253:G253"/>
    <mergeCell ref="O228:P228"/>
    <mergeCell ref="O229:P229"/>
    <mergeCell ref="C236:D236"/>
    <mergeCell ref="C230:D230"/>
    <mergeCell ref="I242:M242"/>
    <mergeCell ref="I243:J243"/>
    <mergeCell ref="K243:M243"/>
    <mergeCell ref="I244:J244"/>
    <mergeCell ref="K244:M244"/>
    <mergeCell ref="E249:G249"/>
    <mergeCell ref="Q228:S228"/>
    <mergeCell ref="Q229:S229"/>
    <mergeCell ref="Q230:S230"/>
    <mergeCell ref="Q231:S231"/>
    <mergeCell ref="Q232:S232"/>
    <mergeCell ref="Q233:S233"/>
    <mergeCell ref="Q234:S234"/>
    <mergeCell ref="Q235:S235"/>
    <mergeCell ref="Q236:S236"/>
    <mergeCell ref="E250:G250"/>
    <mergeCell ref="E251:G251"/>
    <mergeCell ref="E252:G252"/>
    <mergeCell ref="C242:G242"/>
    <mergeCell ref="C243:D243"/>
    <mergeCell ref="E243:G243"/>
    <mergeCell ref="C244:D244"/>
    <mergeCell ref="E244:G244"/>
    <mergeCell ref="C249:D249"/>
    <mergeCell ref="C250:D250"/>
    <mergeCell ref="C251:D251"/>
    <mergeCell ref="C252:D252"/>
    <mergeCell ref="I245:J245"/>
    <mergeCell ref="K245:M245"/>
    <mergeCell ref="I246:J246"/>
    <mergeCell ref="K246:M246"/>
    <mergeCell ref="I247:J247"/>
    <mergeCell ref="I253:J253"/>
    <mergeCell ref="K253:M253"/>
    <mergeCell ref="I250:J250"/>
    <mergeCell ref="K250:M250"/>
    <mergeCell ref="I251:J251"/>
    <mergeCell ref="K251:M251"/>
    <mergeCell ref="I252:J252"/>
    <mergeCell ref="K252:M252"/>
    <mergeCell ref="K247:M247"/>
    <mergeCell ref="I248:J248"/>
    <mergeCell ref="K248:M248"/>
    <mergeCell ref="I249:J249"/>
    <mergeCell ref="K249:M249"/>
    <mergeCell ref="Q459:S459"/>
    <mergeCell ref="O459:P459"/>
    <mergeCell ref="K459:M459"/>
    <mergeCell ref="I459:J459"/>
    <mergeCell ref="E459:G459"/>
    <mergeCell ref="C459:D459"/>
    <mergeCell ref="Q458:S458"/>
    <mergeCell ref="O458:P458"/>
    <mergeCell ref="K458:M458"/>
    <mergeCell ref="I458:J458"/>
    <mergeCell ref="E458:G458"/>
    <mergeCell ref="C458:D458"/>
    <mergeCell ref="Q457:S457"/>
    <mergeCell ref="O457:P457"/>
    <mergeCell ref="K457:M457"/>
    <mergeCell ref="I457:J457"/>
    <mergeCell ref="E457:G457"/>
    <mergeCell ref="C457:D457"/>
    <mergeCell ref="Q456:S456"/>
    <mergeCell ref="O456:P456"/>
    <mergeCell ref="K456:M456"/>
    <mergeCell ref="I456:J456"/>
    <mergeCell ref="E456:G456"/>
    <mergeCell ref="C456:D456"/>
    <mergeCell ref="Q455:S455"/>
    <mergeCell ref="O455:P455"/>
    <mergeCell ref="K455:M455"/>
    <mergeCell ref="I455:J455"/>
    <mergeCell ref="E455:G455"/>
    <mergeCell ref="C455:D455"/>
    <mergeCell ref="Q454:S454"/>
    <mergeCell ref="O454:P454"/>
    <mergeCell ref="K454:M454"/>
    <mergeCell ref="I454:J454"/>
    <mergeCell ref="E454:G454"/>
    <mergeCell ref="C454:D454"/>
    <mergeCell ref="Q453:S453"/>
    <mergeCell ref="O453:P453"/>
    <mergeCell ref="K453:M453"/>
    <mergeCell ref="I453:J453"/>
    <mergeCell ref="E453:G453"/>
    <mergeCell ref="C453:D453"/>
    <mergeCell ref="Q452:S452"/>
    <mergeCell ref="O452:P452"/>
    <mergeCell ref="K452:M452"/>
    <mergeCell ref="I452:J452"/>
    <mergeCell ref="E452:G452"/>
    <mergeCell ref="C452:D452"/>
    <mergeCell ref="Q451:S451"/>
    <mergeCell ref="O451:P451"/>
    <mergeCell ref="K451:M451"/>
    <mergeCell ref="I451:J451"/>
    <mergeCell ref="E451:G451"/>
    <mergeCell ref="C451:D451"/>
    <mergeCell ref="Q450:S450"/>
    <mergeCell ref="O450:P450"/>
    <mergeCell ref="K450:M450"/>
    <mergeCell ref="I450:J450"/>
    <mergeCell ref="E450:G450"/>
    <mergeCell ref="C450:D450"/>
    <mergeCell ref="Q449:S449"/>
    <mergeCell ref="O449:P449"/>
    <mergeCell ref="K449:M449"/>
    <mergeCell ref="I449:J449"/>
    <mergeCell ref="E449:G449"/>
    <mergeCell ref="C449:D449"/>
    <mergeCell ref="O448:S448"/>
    <mergeCell ref="I448:M448"/>
    <mergeCell ref="C448:G448"/>
    <mergeCell ref="C444:D444"/>
    <mergeCell ref="C443:D443"/>
    <mergeCell ref="Q442:S442"/>
    <mergeCell ref="O442:P442"/>
    <mergeCell ref="C442:D442"/>
    <mergeCell ref="Q441:S441"/>
    <mergeCell ref="O441:P441"/>
    <mergeCell ref="C441:D441"/>
    <mergeCell ref="Q440:S440"/>
    <mergeCell ref="O440:P440"/>
    <mergeCell ref="C440:D440"/>
    <mergeCell ref="Q439:S439"/>
    <mergeCell ref="O439:P439"/>
    <mergeCell ref="C439:D439"/>
    <mergeCell ref="Q438:S438"/>
    <mergeCell ref="O438:P438"/>
    <mergeCell ref="C438:D438"/>
    <mergeCell ref="Q437:S437"/>
    <mergeCell ref="O437:P437"/>
    <mergeCell ref="C437:D437"/>
    <mergeCell ref="Q436:S436"/>
    <mergeCell ref="O436:P436"/>
    <mergeCell ref="C436:D436"/>
    <mergeCell ref="Q435:S435"/>
    <mergeCell ref="O435:P435"/>
    <mergeCell ref="C435:D435"/>
    <mergeCell ref="Q434:S434"/>
    <mergeCell ref="O434:P434"/>
    <mergeCell ref="C434:D434"/>
    <mergeCell ref="Q433:S433"/>
    <mergeCell ref="O433:P433"/>
    <mergeCell ref="Q432:S432"/>
    <mergeCell ref="O432:P432"/>
    <mergeCell ref="L432:M433"/>
    <mergeCell ref="H432:K432"/>
    <mergeCell ref="E432:G432"/>
    <mergeCell ref="C432:D433"/>
    <mergeCell ref="O431:S431"/>
    <mergeCell ref="C431:M431"/>
    <mergeCell ref="C425:F425"/>
    <mergeCell ref="C424:F424"/>
    <mergeCell ref="C423:F423"/>
    <mergeCell ref="C422:F422"/>
    <mergeCell ref="C421:F421"/>
    <mergeCell ref="C420:F420"/>
    <mergeCell ref="C419:F419"/>
    <mergeCell ref="C418:F418"/>
    <mergeCell ref="I417:J417"/>
    <mergeCell ref="C417:F417"/>
    <mergeCell ref="I416:J416"/>
    <mergeCell ref="C416:F416"/>
    <mergeCell ref="I415:J415"/>
    <mergeCell ref="C415:F415"/>
    <mergeCell ref="I414:J414"/>
    <mergeCell ref="C414:F414"/>
    <mergeCell ref="I413:J413"/>
    <mergeCell ref="C413:F413"/>
    <mergeCell ref="I412:J412"/>
    <mergeCell ref="C412:F412"/>
    <mergeCell ref="I411:J411"/>
    <mergeCell ref="C411:F411"/>
    <mergeCell ref="I410:J410"/>
    <mergeCell ref="C410:F410"/>
    <mergeCell ref="I409:J409"/>
    <mergeCell ref="C409:F409"/>
    <mergeCell ref="I408:J408"/>
    <mergeCell ref="C408:F408"/>
    <mergeCell ref="I407:J407"/>
    <mergeCell ref="C407:F407"/>
    <mergeCell ref="E400:F400"/>
    <mergeCell ref="C398:K398"/>
    <mergeCell ref="I406:J406"/>
    <mergeCell ref="C406:F406"/>
    <mergeCell ref="K405:L405"/>
    <mergeCell ref="C405:F405"/>
    <mergeCell ref="W404:W405"/>
    <mergeCell ref="K404:L404"/>
    <mergeCell ref="I404:J405"/>
    <mergeCell ref="C404:F404"/>
    <mergeCell ref="I403:S403"/>
    <mergeCell ref="C403:G403"/>
  </mergeCells>
  <phoneticPr fontId="4" type="noConversion"/>
  <conditionalFormatting sqref="J135:M137">
    <cfRule type="expression" dxfId="28" priority="68">
      <formula>$F135=""</formula>
    </cfRule>
  </conditionalFormatting>
  <conditionalFormatting sqref="J141:M142">
    <cfRule type="expression" dxfId="27" priority="65">
      <formula>$F141=""</formula>
    </cfRule>
  </conditionalFormatting>
  <conditionalFormatting sqref="J146:M148">
    <cfRule type="expression" dxfId="26" priority="64">
      <formula>$F146=""</formula>
    </cfRule>
  </conditionalFormatting>
  <conditionalFormatting sqref="J152:M154">
    <cfRule type="expression" dxfId="25" priority="63">
      <formula>$F152=""</formula>
    </cfRule>
  </conditionalFormatting>
  <conditionalFormatting sqref="N135:R137">
    <cfRule type="expression" dxfId="24" priority="62">
      <formula>$F135=""</formula>
    </cfRule>
  </conditionalFormatting>
  <conditionalFormatting sqref="R141:R142">
    <cfRule type="expression" dxfId="23" priority="61">
      <formula>R$133=""</formula>
    </cfRule>
  </conditionalFormatting>
  <conditionalFormatting sqref="R146:R148">
    <cfRule type="expression" dxfId="22" priority="60">
      <formula>R$133=""</formula>
    </cfRule>
  </conditionalFormatting>
  <conditionalFormatting sqref="R152:R154">
    <cfRule type="expression" dxfId="21" priority="59">
      <formula>R$133=""</formula>
    </cfRule>
  </conditionalFormatting>
  <conditionalFormatting sqref="N135:Q137">
    <cfRule type="expression" dxfId="20" priority="58">
      <formula>N$133=""</formula>
    </cfRule>
  </conditionalFormatting>
  <conditionalFormatting sqref="N141:Q142">
    <cfRule type="expression" dxfId="19" priority="57">
      <formula>$F141=""</formula>
    </cfRule>
  </conditionalFormatting>
  <conditionalFormatting sqref="N141:Q142">
    <cfRule type="expression" dxfId="18" priority="56">
      <formula>N$133=""</formula>
    </cfRule>
  </conditionalFormatting>
  <conditionalFormatting sqref="N146:Q148">
    <cfRule type="expression" dxfId="17" priority="55">
      <formula>$F146=""</formula>
    </cfRule>
  </conditionalFormatting>
  <conditionalFormatting sqref="N146:Q148">
    <cfRule type="expression" dxfId="16" priority="54">
      <formula>N$133=""</formula>
    </cfRule>
  </conditionalFormatting>
  <conditionalFormatting sqref="N152:Q154">
    <cfRule type="expression" dxfId="15" priority="53">
      <formula>$F152=""</formula>
    </cfRule>
  </conditionalFormatting>
  <conditionalFormatting sqref="N152:Q154">
    <cfRule type="expression" dxfId="14" priority="52">
      <formula>N$133=""</formula>
    </cfRule>
  </conditionalFormatting>
  <conditionalFormatting sqref="C199:F199">
    <cfRule type="expression" dxfId="13" priority="51">
      <formula>C199&lt;&gt;""</formula>
    </cfRule>
  </conditionalFormatting>
  <conditionalFormatting sqref="C200:F219">
    <cfRule type="expression" dxfId="12" priority="50">
      <formula>C200&lt;&gt;""</formula>
    </cfRule>
  </conditionalFormatting>
  <conditionalFormatting sqref="G199">
    <cfRule type="expression" dxfId="11" priority="49">
      <formula>G199&lt;&gt;""</formula>
    </cfRule>
  </conditionalFormatting>
  <conditionalFormatting sqref="G200:G219">
    <cfRule type="expression" dxfId="10" priority="48">
      <formula>G200&lt;&gt;""</formula>
    </cfRule>
  </conditionalFormatting>
  <conditionalFormatting sqref="L200:L210">
    <cfRule type="dataBar" priority="47">
      <dataBar showValue="0">
        <cfvo type="min"/>
        <cfvo type="max"/>
        <color theme="2" tint="-0.499984740745262"/>
      </dataBar>
      <extLst>
        <ext xmlns:x14="http://schemas.microsoft.com/office/spreadsheetml/2009/9/main" uri="{B025F937-C7B1-47D3-B67F-A62EFF666E3E}">
          <x14:id>{EFFE881F-C030-4E9A-9AD0-A5AF4702D81B}</x14:id>
        </ext>
      </extLst>
    </cfRule>
  </conditionalFormatting>
  <conditionalFormatting sqref="Q226:Q236">
    <cfRule type="dataBar" priority="42">
      <dataBar>
        <cfvo type="num" val="2"/>
        <cfvo type="num" val="4.2"/>
        <color theme="2" tint="-0.249977111117893"/>
      </dataBar>
      <extLst>
        <ext xmlns:x14="http://schemas.microsoft.com/office/spreadsheetml/2009/9/main" uri="{B025F937-C7B1-47D3-B67F-A62EFF666E3E}">
          <x14:id>{3CBC2E01-B88E-4ADD-8FC4-9786FCF518DD}</x14:id>
        </ext>
      </extLst>
    </cfRule>
  </conditionalFormatting>
  <conditionalFormatting sqref="E243:G253">
    <cfRule type="dataBar" priority="41">
      <dataBar>
        <cfvo type="num" val="0"/>
        <cfvo type="num" val="1"/>
        <color theme="2" tint="-0.749992370372631"/>
      </dataBar>
      <extLst>
        <ext xmlns:x14="http://schemas.microsoft.com/office/spreadsheetml/2009/9/main" uri="{B025F937-C7B1-47D3-B67F-A62EFF666E3E}">
          <x14:id>{4C9DCCCD-DC5E-4ACE-8980-E0BB25F8B47B}</x14:id>
        </ext>
      </extLst>
    </cfRule>
  </conditionalFormatting>
  <conditionalFormatting sqref="K243:M253">
    <cfRule type="dataBar" priority="40">
      <dataBar>
        <cfvo type="min"/>
        <cfvo type="max"/>
        <color theme="2" tint="-0.749992370372631"/>
      </dataBar>
      <extLst>
        <ext xmlns:x14="http://schemas.microsoft.com/office/spreadsheetml/2009/9/main" uri="{B025F937-C7B1-47D3-B67F-A62EFF666E3E}">
          <x14:id>{F1606E6C-0DFB-40D8-9E94-4FC0C0232129}</x14:id>
        </ext>
      </extLst>
    </cfRule>
  </conditionalFormatting>
  <conditionalFormatting sqref="Q243:S253">
    <cfRule type="dataBar" priority="31">
      <dataBar>
        <cfvo type="min"/>
        <cfvo type="max"/>
        <color theme="2" tint="-0.749992370372631"/>
      </dataBar>
      <extLst>
        <ext xmlns:x14="http://schemas.microsoft.com/office/spreadsheetml/2009/9/main" uri="{B025F937-C7B1-47D3-B67F-A62EFF666E3E}">
          <x14:id>{06CBAB1C-4A4B-4AF1-98EA-CA6A3DD85133}</x14:id>
        </ext>
      </extLst>
    </cfRule>
  </conditionalFormatting>
  <conditionalFormatting sqref="C267:F287">
    <cfRule type="expression" dxfId="9" priority="30">
      <formula>C267&lt;&gt;""</formula>
    </cfRule>
  </conditionalFormatting>
  <conditionalFormatting sqref="G267:G287">
    <cfRule type="expression" dxfId="8" priority="28">
      <formula>G267&lt;&gt;""</formula>
    </cfRule>
  </conditionalFormatting>
  <conditionalFormatting sqref="Q294:Q304">
    <cfRule type="dataBar" priority="25">
      <dataBar>
        <cfvo type="num" val="2"/>
        <cfvo type="num" val="4.2"/>
        <color theme="2" tint="-0.249977111117893"/>
      </dataBar>
      <extLst>
        <ext xmlns:x14="http://schemas.microsoft.com/office/spreadsheetml/2009/9/main" uri="{B025F937-C7B1-47D3-B67F-A62EFF666E3E}">
          <x14:id>{5B299FA8-92CA-458F-AB55-EF3740D6D705}</x14:id>
        </ext>
      </extLst>
    </cfRule>
  </conditionalFormatting>
  <conditionalFormatting sqref="E311:G321">
    <cfRule type="dataBar" priority="24">
      <dataBar>
        <cfvo type="num" val="0"/>
        <cfvo type="num" val="1"/>
        <color theme="2" tint="-0.749992370372631"/>
      </dataBar>
      <extLst>
        <ext xmlns:x14="http://schemas.microsoft.com/office/spreadsheetml/2009/9/main" uri="{B025F937-C7B1-47D3-B67F-A62EFF666E3E}">
          <x14:id>{BFC4BDDB-BDF5-4961-96D5-B74F80F866FC}</x14:id>
        </ext>
      </extLst>
    </cfRule>
  </conditionalFormatting>
  <conditionalFormatting sqref="K311:M321">
    <cfRule type="dataBar" priority="23">
      <dataBar>
        <cfvo type="min"/>
        <cfvo type="max"/>
        <color theme="2" tint="-0.749992370372631"/>
      </dataBar>
      <extLst>
        <ext xmlns:x14="http://schemas.microsoft.com/office/spreadsheetml/2009/9/main" uri="{B025F937-C7B1-47D3-B67F-A62EFF666E3E}">
          <x14:id>{2F3CD722-8331-4BD6-A317-9399FBCDEF9E}</x14:id>
        </ext>
      </extLst>
    </cfRule>
  </conditionalFormatting>
  <conditionalFormatting sqref="Q311:S321">
    <cfRule type="dataBar" priority="22">
      <dataBar>
        <cfvo type="min"/>
        <cfvo type="max"/>
        <color theme="2" tint="-0.749992370372631"/>
      </dataBar>
      <extLst>
        <ext xmlns:x14="http://schemas.microsoft.com/office/spreadsheetml/2009/9/main" uri="{B025F937-C7B1-47D3-B67F-A62EFF666E3E}">
          <x14:id>{BE979CCC-6C22-4BB6-B309-72E37D8DC45F}</x14:id>
        </ext>
      </extLst>
    </cfRule>
  </conditionalFormatting>
  <conditionalFormatting sqref="C336:F356">
    <cfRule type="expression" dxfId="7" priority="21">
      <formula>C336&lt;&gt;""</formula>
    </cfRule>
  </conditionalFormatting>
  <conditionalFormatting sqref="G336:G356">
    <cfRule type="expression" dxfId="6" priority="20">
      <formula>G336&lt;&gt;""</formula>
    </cfRule>
  </conditionalFormatting>
  <conditionalFormatting sqref="Q363:Q373">
    <cfRule type="dataBar" priority="18">
      <dataBar>
        <cfvo type="num" val="2"/>
        <cfvo type="num" val="4.2"/>
        <color theme="2" tint="-0.249977111117893"/>
      </dataBar>
      <extLst>
        <ext xmlns:x14="http://schemas.microsoft.com/office/spreadsheetml/2009/9/main" uri="{B025F937-C7B1-47D3-B67F-A62EFF666E3E}">
          <x14:id>{83E86C79-8184-48B2-88AC-36D021B572DE}</x14:id>
        </ext>
      </extLst>
    </cfRule>
  </conditionalFormatting>
  <conditionalFormatting sqref="E380:G390">
    <cfRule type="dataBar" priority="17">
      <dataBar>
        <cfvo type="num" val="0"/>
        <cfvo type="num" val="1"/>
        <color theme="2" tint="-0.749992370372631"/>
      </dataBar>
      <extLst>
        <ext xmlns:x14="http://schemas.microsoft.com/office/spreadsheetml/2009/9/main" uri="{B025F937-C7B1-47D3-B67F-A62EFF666E3E}">
          <x14:id>{BED4B8CA-59FC-4CB6-9542-76D727A27AD7}</x14:id>
        </ext>
      </extLst>
    </cfRule>
  </conditionalFormatting>
  <conditionalFormatting sqref="K380:M390">
    <cfRule type="dataBar" priority="16">
      <dataBar>
        <cfvo type="min"/>
        <cfvo type="max"/>
        <color theme="2" tint="-0.749992370372631"/>
      </dataBar>
      <extLst>
        <ext xmlns:x14="http://schemas.microsoft.com/office/spreadsheetml/2009/9/main" uri="{B025F937-C7B1-47D3-B67F-A62EFF666E3E}">
          <x14:id>{72BCB491-4066-4517-9D80-1F9909E3A4D1}</x14:id>
        </ext>
      </extLst>
    </cfRule>
  </conditionalFormatting>
  <conditionalFormatting sqref="Q380:S390">
    <cfRule type="dataBar" priority="15">
      <dataBar>
        <cfvo type="min"/>
        <cfvo type="max"/>
        <color theme="2" tint="-0.749992370372631"/>
      </dataBar>
      <extLst>
        <ext xmlns:x14="http://schemas.microsoft.com/office/spreadsheetml/2009/9/main" uri="{B025F937-C7B1-47D3-B67F-A62EFF666E3E}">
          <x14:id>{FB1EF73B-0B3C-4309-8475-E37C7DBF5C29}</x14:id>
        </ext>
      </extLst>
    </cfRule>
  </conditionalFormatting>
  <conditionalFormatting sqref="C405:F425">
    <cfRule type="expression" dxfId="5" priority="14">
      <formula>C405&lt;&gt;""</formula>
    </cfRule>
  </conditionalFormatting>
  <conditionalFormatting sqref="G405:G425">
    <cfRule type="expression" dxfId="4" priority="13">
      <formula>G405&lt;&gt;""</formula>
    </cfRule>
  </conditionalFormatting>
  <conditionalFormatting sqref="Q432:Q442">
    <cfRule type="dataBar" priority="11">
      <dataBar>
        <cfvo type="num" val="2"/>
        <cfvo type="num" val="4.2"/>
        <color theme="2" tint="-0.249977111117893"/>
      </dataBar>
      <extLst>
        <ext xmlns:x14="http://schemas.microsoft.com/office/spreadsheetml/2009/9/main" uri="{B025F937-C7B1-47D3-B67F-A62EFF666E3E}">
          <x14:id>{6F5867FD-EEEE-495F-BBB8-642114846419}</x14:id>
        </ext>
      </extLst>
    </cfRule>
  </conditionalFormatting>
  <conditionalFormatting sqref="E449:G459">
    <cfRule type="dataBar" priority="10">
      <dataBar>
        <cfvo type="num" val="0"/>
        <cfvo type="num" val="1"/>
        <color theme="2" tint="-0.749992370372631"/>
      </dataBar>
      <extLst>
        <ext xmlns:x14="http://schemas.microsoft.com/office/spreadsheetml/2009/9/main" uri="{B025F937-C7B1-47D3-B67F-A62EFF666E3E}">
          <x14:id>{B7C11B20-57E9-403D-B648-D8631901B0DB}</x14:id>
        </ext>
      </extLst>
    </cfRule>
  </conditionalFormatting>
  <conditionalFormatting sqref="K449:M459">
    <cfRule type="dataBar" priority="9">
      <dataBar>
        <cfvo type="min"/>
        <cfvo type="max"/>
        <color theme="2" tint="-0.749992370372631"/>
      </dataBar>
      <extLst>
        <ext xmlns:x14="http://schemas.microsoft.com/office/spreadsheetml/2009/9/main" uri="{B025F937-C7B1-47D3-B67F-A62EFF666E3E}">
          <x14:id>{C8C15ECC-7C06-4013-B1CE-E9E0F37A8346}</x14:id>
        </ext>
      </extLst>
    </cfRule>
  </conditionalFormatting>
  <conditionalFormatting sqref="Q449:S459">
    <cfRule type="dataBar" priority="8">
      <dataBar>
        <cfvo type="min"/>
        <cfvo type="max"/>
        <color theme="2" tint="-0.749992370372631"/>
      </dataBar>
      <extLst>
        <ext xmlns:x14="http://schemas.microsoft.com/office/spreadsheetml/2009/9/main" uri="{B025F937-C7B1-47D3-B67F-A62EFF666E3E}">
          <x14:id>{A20465E1-B1B2-46C8-9374-6CEE1FEDF425}</x14:id>
        </ext>
      </extLst>
    </cfRule>
  </conditionalFormatting>
  <conditionalFormatting sqref="C183:S188">
    <cfRule type="expression" dxfId="3" priority="7">
      <formula>C183&lt;&gt;""</formula>
    </cfRule>
  </conditionalFormatting>
  <conditionalFormatting sqref="C176:S181">
    <cfRule type="expression" dxfId="2" priority="6">
      <formula>C176&lt;&gt;""</formula>
    </cfRule>
  </conditionalFormatting>
  <conditionalFormatting sqref="C169:S174">
    <cfRule type="expression" dxfId="1" priority="5">
      <formula>C169&lt;&gt;""</formula>
    </cfRule>
  </conditionalFormatting>
  <conditionalFormatting sqref="C162:S167">
    <cfRule type="expression" dxfId="0" priority="4">
      <formula>C162&lt;&gt;""</formula>
    </cfRule>
  </conditionalFormatting>
  <conditionalFormatting sqref="L268:L278">
    <cfRule type="dataBar" priority="3">
      <dataBar showValue="0">
        <cfvo type="min"/>
        <cfvo type="max"/>
        <color theme="2" tint="-0.499984740745262"/>
      </dataBar>
      <extLst>
        <ext xmlns:x14="http://schemas.microsoft.com/office/spreadsheetml/2009/9/main" uri="{B025F937-C7B1-47D3-B67F-A62EFF666E3E}">
          <x14:id>{BBE9D472-0E92-4608-A84E-B102D9149698}</x14:id>
        </ext>
      </extLst>
    </cfRule>
  </conditionalFormatting>
  <conditionalFormatting sqref="L337:L347">
    <cfRule type="dataBar" priority="2">
      <dataBar showValue="0">
        <cfvo type="min"/>
        <cfvo type="max"/>
        <color theme="2" tint="-0.499984740745262"/>
      </dataBar>
      <extLst>
        <ext xmlns:x14="http://schemas.microsoft.com/office/spreadsheetml/2009/9/main" uri="{B025F937-C7B1-47D3-B67F-A62EFF666E3E}">
          <x14:id>{08971CD0-3845-4A93-8F3C-7075F978C9EF}</x14:id>
        </ext>
      </extLst>
    </cfRule>
  </conditionalFormatting>
  <conditionalFormatting sqref="L406:L416">
    <cfRule type="dataBar" priority="1">
      <dataBar showValue="0">
        <cfvo type="min"/>
        <cfvo type="max"/>
        <color theme="2" tint="-0.499984740745262"/>
      </dataBar>
      <extLst>
        <ext xmlns:x14="http://schemas.microsoft.com/office/spreadsheetml/2009/9/main" uri="{B025F937-C7B1-47D3-B67F-A62EFF666E3E}">
          <x14:id>{D2CA2A9E-C042-46DE-8CD7-9C2DFD48A335}</x14:id>
        </ext>
      </extLst>
    </cfRule>
  </conditionalFormatting>
  <printOptions horizontalCentered="1"/>
  <pageMargins left="0.19685039370078741" right="0.11811023622047245" top="0.19685039370078741" bottom="0.19685039370078741" header="0.11811023622047245" footer="7.874015748031496E-2"/>
  <pageSetup paperSize="9" scale="69" fitToWidth="0" fitToHeight="0" orientation="portrait" r:id="rId1"/>
  <headerFooter differentFirst="1">
    <oddFooter>&amp;L&amp;10               Informe Final de CONTROL DE SOLIDOS
               Revisó: Ing. Gonzalo Blanc, Jefe de Servicio&amp;R&amp;P</oddFooter>
  </headerFooter>
  <drawing r:id="rId2"/>
  <extLst>
    <ext xmlns:x14="http://schemas.microsoft.com/office/spreadsheetml/2009/9/main" uri="{78C0D931-6437-407d-A8EE-F0AAD7539E65}">
      <x14:conditionalFormattings>
        <x14:conditionalFormatting xmlns:xm="http://schemas.microsoft.com/office/excel/2006/main">
          <x14:cfRule type="dataBar" id="{EFFE881F-C030-4E9A-9AD0-A5AF4702D81B}">
            <x14:dataBar minLength="0" maxLength="100" gradient="0">
              <x14:cfvo type="autoMin"/>
              <x14:cfvo type="autoMax"/>
              <x14:negativeFillColor rgb="FFFF0000"/>
              <x14:axisColor rgb="FF000000"/>
            </x14:dataBar>
          </x14:cfRule>
          <xm:sqref>L200:L210</xm:sqref>
        </x14:conditionalFormatting>
        <x14:conditionalFormatting xmlns:xm="http://schemas.microsoft.com/office/excel/2006/main">
          <x14:cfRule type="dataBar" id="{3CBC2E01-B88E-4ADD-8FC4-9786FCF518DD}">
            <x14:dataBar minLength="0" maxLength="100" gradient="0" direction="leftToRight">
              <x14:cfvo type="num">
                <xm:f>2</xm:f>
              </x14:cfvo>
              <x14:cfvo type="num">
                <xm:f>4.2</xm:f>
              </x14:cfvo>
              <x14:negativeFillColor rgb="FFFF0000"/>
              <x14:axisColor rgb="FF000000"/>
            </x14:dataBar>
          </x14:cfRule>
          <xm:sqref>Q226:Q236</xm:sqref>
        </x14:conditionalFormatting>
        <x14:conditionalFormatting xmlns:xm="http://schemas.microsoft.com/office/excel/2006/main">
          <x14:cfRule type="dataBar" id="{4C9DCCCD-DC5E-4ACE-8980-E0BB25F8B47B}">
            <x14:dataBar minLength="0" maxLength="100" gradient="0" direction="leftToRight">
              <x14:cfvo type="num">
                <xm:f>0</xm:f>
              </x14:cfvo>
              <x14:cfvo type="num">
                <xm:f>1</xm:f>
              </x14:cfvo>
              <x14:negativeFillColor rgb="FFFF0000"/>
              <x14:axisColor rgb="FF000000"/>
            </x14:dataBar>
          </x14:cfRule>
          <xm:sqref>E243:G253</xm:sqref>
        </x14:conditionalFormatting>
        <x14:conditionalFormatting xmlns:xm="http://schemas.microsoft.com/office/excel/2006/main">
          <x14:cfRule type="dataBar" id="{F1606E6C-0DFB-40D8-9E94-4FC0C0232129}">
            <x14:dataBar minLength="0" maxLength="100" gradient="0" direction="leftToRight">
              <x14:cfvo type="autoMin"/>
              <x14:cfvo type="autoMax"/>
              <x14:negativeFillColor rgb="FFFF0000"/>
              <x14:axisColor rgb="FF000000"/>
            </x14:dataBar>
          </x14:cfRule>
          <xm:sqref>K243:M253</xm:sqref>
        </x14:conditionalFormatting>
        <x14:conditionalFormatting xmlns:xm="http://schemas.microsoft.com/office/excel/2006/main">
          <x14:cfRule type="dataBar" id="{06CBAB1C-4A4B-4AF1-98EA-CA6A3DD85133}">
            <x14:dataBar minLength="0" maxLength="100" gradient="0" direction="leftToRight">
              <x14:cfvo type="autoMin"/>
              <x14:cfvo type="autoMax"/>
              <x14:negativeFillColor rgb="FFFF0000"/>
              <x14:axisColor rgb="FF000000"/>
            </x14:dataBar>
          </x14:cfRule>
          <xm:sqref>Q243:S253</xm:sqref>
        </x14:conditionalFormatting>
        <x14:conditionalFormatting xmlns:xm="http://schemas.microsoft.com/office/excel/2006/main">
          <x14:cfRule type="dataBar" id="{5B299FA8-92CA-458F-AB55-EF3740D6D705}">
            <x14:dataBar minLength="0" maxLength="100" gradient="0" direction="leftToRight">
              <x14:cfvo type="num">
                <xm:f>2</xm:f>
              </x14:cfvo>
              <x14:cfvo type="num">
                <xm:f>4.2</xm:f>
              </x14:cfvo>
              <x14:negativeFillColor rgb="FFFF0000"/>
              <x14:axisColor rgb="FF000000"/>
            </x14:dataBar>
          </x14:cfRule>
          <xm:sqref>Q294:Q304</xm:sqref>
        </x14:conditionalFormatting>
        <x14:conditionalFormatting xmlns:xm="http://schemas.microsoft.com/office/excel/2006/main">
          <x14:cfRule type="dataBar" id="{BFC4BDDB-BDF5-4961-96D5-B74F80F866FC}">
            <x14:dataBar minLength="0" maxLength="100" gradient="0" direction="leftToRight">
              <x14:cfvo type="num">
                <xm:f>0</xm:f>
              </x14:cfvo>
              <x14:cfvo type="num">
                <xm:f>1</xm:f>
              </x14:cfvo>
              <x14:negativeFillColor rgb="FFFF0000"/>
              <x14:axisColor rgb="FF000000"/>
            </x14:dataBar>
          </x14:cfRule>
          <xm:sqref>E311:G321</xm:sqref>
        </x14:conditionalFormatting>
        <x14:conditionalFormatting xmlns:xm="http://schemas.microsoft.com/office/excel/2006/main">
          <x14:cfRule type="dataBar" id="{2F3CD722-8331-4BD6-A317-9399FBCDEF9E}">
            <x14:dataBar minLength="0" maxLength="100" gradient="0" direction="leftToRight">
              <x14:cfvo type="autoMin"/>
              <x14:cfvo type="autoMax"/>
              <x14:negativeFillColor rgb="FFFF0000"/>
              <x14:axisColor rgb="FF000000"/>
            </x14:dataBar>
          </x14:cfRule>
          <xm:sqref>K311:M321</xm:sqref>
        </x14:conditionalFormatting>
        <x14:conditionalFormatting xmlns:xm="http://schemas.microsoft.com/office/excel/2006/main">
          <x14:cfRule type="dataBar" id="{BE979CCC-6C22-4BB6-B309-72E37D8DC45F}">
            <x14:dataBar minLength="0" maxLength="100" gradient="0" direction="leftToRight">
              <x14:cfvo type="autoMin"/>
              <x14:cfvo type="autoMax"/>
              <x14:negativeFillColor rgb="FFFF0000"/>
              <x14:axisColor rgb="FF000000"/>
            </x14:dataBar>
          </x14:cfRule>
          <xm:sqref>Q311:S321</xm:sqref>
        </x14:conditionalFormatting>
        <x14:conditionalFormatting xmlns:xm="http://schemas.microsoft.com/office/excel/2006/main">
          <x14:cfRule type="dataBar" id="{83E86C79-8184-48B2-88AC-36D021B572DE}">
            <x14:dataBar minLength="0" maxLength="100" gradient="0" direction="leftToRight">
              <x14:cfvo type="num">
                <xm:f>2</xm:f>
              </x14:cfvo>
              <x14:cfvo type="num">
                <xm:f>4.2</xm:f>
              </x14:cfvo>
              <x14:negativeFillColor rgb="FFFF0000"/>
              <x14:axisColor rgb="FF000000"/>
            </x14:dataBar>
          </x14:cfRule>
          <xm:sqref>Q363:Q373</xm:sqref>
        </x14:conditionalFormatting>
        <x14:conditionalFormatting xmlns:xm="http://schemas.microsoft.com/office/excel/2006/main">
          <x14:cfRule type="dataBar" id="{BED4B8CA-59FC-4CB6-9542-76D727A27AD7}">
            <x14:dataBar minLength="0" maxLength="100" gradient="0" direction="leftToRight">
              <x14:cfvo type="num">
                <xm:f>0</xm:f>
              </x14:cfvo>
              <x14:cfvo type="num">
                <xm:f>1</xm:f>
              </x14:cfvo>
              <x14:negativeFillColor rgb="FFFF0000"/>
              <x14:axisColor rgb="FF000000"/>
            </x14:dataBar>
          </x14:cfRule>
          <xm:sqref>E380:G390</xm:sqref>
        </x14:conditionalFormatting>
        <x14:conditionalFormatting xmlns:xm="http://schemas.microsoft.com/office/excel/2006/main">
          <x14:cfRule type="dataBar" id="{72BCB491-4066-4517-9D80-1F9909E3A4D1}">
            <x14:dataBar minLength="0" maxLength="100" gradient="0" direction="leftToRight">
              <x14:cfvo type="autoMin"/>
              <x14:cfvo type="autoMax"/>
              <x14:negativeFillColor rgb="FFFF0000"/>
              <x14:axisColor rgb="FF000000"/>
            </x14:dataBar>
          </x14:cfRule>
          <xm:sqref>K380:M390</xm:sqref>
        </x14:conditionalFormatting>
        <x14:conditionalFormatting xmlns:xm="http://schemas.microsoft.com/office/excel/2006/main">
          <x14:cfRule type="dataBar" id="{FB1EF73B-0B3C-4309-8475-E37C7DBF5C29}">
            <x14:dataBar minLength="0" maxLength="100" gradient="0" direction="leftToRight">
              <x14:cfvo type="autoMin"/>
              <x14:cfvo type="autoMax"/>
              <x14:negativeFillColor rgb="FFFF0000"/>
              <x14:axisColor rgb="FF000000"/>
            </x14:dataBar>
          </x14:cfRule>
          <xm:sqref>Q380:S390</xm:sqref>
        </x14:conditionalFormatting>
        <x14:conditionalFormatting xmlns:xm="http://schemas.microsoft.com/office/excel/2006/main">
          <x14:cfRule type="dataBar" id="{6F5867FD-EEEE-495F-BBB8-642114846419}">
            <x14:dataBar minLength="0" maxLength="100" gradient="0" direction="leftToRight">
              <x14:cfvo type="num">
                <xm:f>2</xm:f>
              </x14:cfvo>
              <x14:cfvo type="num">
                <xm:f>4.2</xm:f>
              </x14:cfvo>
              <x14:negativeFillColor rgb="FFFF0000"/>
              <x14:axisColor rgb="FF000000"/>
            </x14:dataBar>
          </x14:cfRule>
          <xm:sqref>Q432:Q442</xm:sqref>
        </x14:conditionalFormatting>
        <x14:conditionalFormatting xmlns:xm="http://schemas.microsoft.com/office/excel/2006/main">
          <x14:cfRule type="dataBar" id="{B7C11B20-57E9-403D-B648-D8631901B0DB}">
            <x14:dataBar minLength="0" maxLength="100" gradient="0" direction="leftToRight">
              <x14:cfvo type="num">
                <xm:f>0</xm:f>
              </x14:cfvo>
              <x14:cfvo type="num">
                <xm:f>1</xm:f>
              </x14:cfvo>
              <x14:negativeFillColor rgb="FFFF0000"/>
              <x14:axisColor rgb="FF000000"/>
            </x14:dataBar>
          </x14:cfRule>
          <xm:sqref>E449:G459</xm:sqref>
        </x14:conditionalFormatting>
        <x14:conditionalFormatting xmlns:xm="http://schemas.microsoft.com/office/excel/2006/main">
          <x14:cfRule type="dataBar" id="{C8C15ECC-7C06-4013-B1CE-E9E0F37A8346}">
            <x14:dataBar minLength="0" maxLength="100" gradient="0" direction="leftToRight">
              <x14:cfvo type="autoMin"/>
              <x14:cfvo type="autoMax"/>
              <x14:negativeFillColor rgb="FFFF0000"/>
              <x14:axisColor rgb="FF000000"/>
            </x14:dataBar>
          </x14:cfRule>
          <xm:sqref>K449:M459</xm:sqref>
        </x14:conditionalFormatting>
        <x14:conditionalFormatting xmlns:xm="http://schemas.microsoft.com/office/excel/2006/main">
          <x14:cfRule type="dataBar" id="{A20465E1-B1B2-46C8-9374-6CEE1FEDF425}">
            <x14:dataBar minLength="0" maxLength="100" gradient="0" direction="leftToRight">
              <x14:cfvo type="autoMin"/>
              <x14:cfvo type="autoMax"/>
              <x14:negativeFillColor rgb="FFFF0000"/>
              <x14:axisColor rgb="FF000000"/>
            </x14:dataBar>
          </x14:cfRule>
          <xm:sqref>Q449:S459</xm:sqref>
        </x14:conditionalFormatting>
        <x14:conditionalFormatting xmlns:xm="http://schemas.microsoft.com/office/excel/2006/main">
          <x14:cfRule type="dataBar" id="{BBE9D472-0E92-4608-A84E-B102D9149698}">
            <x14:dataBar minLength="0" maxLength="100" gradient="0">
              <x14:cfvo type="autoMin"/>
              <x14:cfvo type="autoMax"/>
              <x14:negativeFillColor rgb="FFFF0000"/>
              <x14:axisColor rgb="FF000000"/>
            </x14:dataBar>
          </x14:cfRule>
          <xm:sqref>L268:L278</xm:sqref>
        </x14:conditionalFormatting>
        <x14:conditionalFormatting xmlns:xm="http://schemas.microsoft.com/office/excel/2006/main">
          <x14:cfRule type="dataBar" id="{08971CD0-3845-4A93-8F3C-7075F978C9EF}">
            <x14:dataBar minLength="0" maxLength="100" gradient="0">
              <x14:cfvo type="autoMin"/>
              <x14:cfvo type="autoMax"/>
              <x14:negativeFillColor rgb="FFFF0000"/>
              <x14:axisColor rgb="FF000000"/>
            </x14:dataBar>
          </x14:cfRule>
          <xm:sqref>L337:L347</xm:sqref>
        </x14:conditionalFormatting>
        <x14:conditionalFormatting xmlns:xm="http://schemas.microsoft.com/office/excel/2006/main">
          <x14:cfRule type="dataBar" id="{D2CA2A9E-C042-46DE-8CD7-9C2DFD48A335}">
            <x14:dataBar minLength="0" maxLength="100" gradient="0">
              <x14:cfvo type="autoMin"/>
              <x14:cfvo type="autoMax"/>
              <x14:negativeFillColor rgb="FFFF0000"/>
              <x14:axisColor rgb="FF000000"/>
            </x14:dataBar>
          </x14:cfRule>
          <xm:sqref>L406:L416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0000000}">
          <x14:formula1>
            <xm:f>'Base Datos'!$AA$21:$AA$35</xm:f>
          </x14:formula1>
          <xm:sqref>D44:D49 D24:D29 D34:D39 D13:D18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12A3-6412-47FD-8B8D-97E5A82F8349}">
  <sheetPr codeName="Hoja26">
    <tabColor rgb="FF00B050"/>
  </sheetPr>
  <dimension ref="B3:T576"/>
  <sheetViews>
    <sheetView showGridLines="0" topLeftCell="A4" workbookViewId="0">
      <selection activeCell="E480" sqref="E480"/>
    </sheetView>
  </sheetViews>
  <sheetFormatPr baseColWidth="10" defaultColWidth="11.5703125" defaultRowHeight="16.5" x14ac:dyDescent="0.3"/>
  <cols>
    <col min="1" max="1" width="2.5703125" style="135" customWidth="1"/>
    <col min="2" max="2" width="3.85546875" style="135" customWidth="1"/>
    <col min="3" max="3" width="17.7109375" style="135" customWidth="1"/>
    <col min="4" max="4" width="23.28515625" style="135" customWidth="1"/>
    <col min="5" max="5" width="20.85546875" style="135" customWidth="1"/>
    <col min="6" max="6" width="14.28515625" style="135" customWidth="1"/>
    <col min="7" max="7" width="19.5703125" style="135" customWidth="1"/>
    <col min="8" max="19" width="11.7109375" style="135" customWidth="1"/>
    <col min="20" max="16384" width="11.5703125" style="135"/>
  </cols>
  <sheetData>
    <row r="3" spans="3:19" ht="25.15" customHeight="1" x14ac:dyDescent="0.3">
      <c r="C3" s="1237" t="s">
        <v>751</v>
      </c>
      <c r="D3" s="1238"/>
      <c r="E3" s="1238"/>
      <c r="F3" s="1238"/>
      <c r="G3" s="1238"/>
      <c r="H3" s="1238"/>
      <c r="I3" s="1238"/>
      <c r="J3" s="1238"/>
      <c r="K3" s="1238"/>
      <c r="L3" s="1238"/>
      <c r="M3" s="1238"/>
      <c r="N3" s="1238"/>
      <c r="O3" s="1238"/>
      <c r="P3" s="1238"/>
      <c r="Q3" s="1238"/>
      <c r="R3" s="1238"/>
      <c r="S3" s="1238"/>
    </row>
    <row r="4" spans="3:19" ht="17.25" thickBot="1" x14ac:dyDescent="0.35"/>
    <row r="5" spans="3:19" ht="17.25" thickBot="1" x14ac:dyDescent="0.35">
      <c r="M5" s="1236" t="s">
        <v>734</v>
      </c>
      <c r="N5" s="1236"/>
      <c r="O5" s="1236"/>
      <c r="P5" s="1236"/>
      <c r="Q5" s="1236"/>
      <c r="R5" s="1236"/>
      <c r="S5" s="1236"/>
    </row>
    <row r="6" spans="3:19" ht="38.25" x14ac:dyDescent="0.3">
      <c r="C6" s="911" t="s">
        <v>333</v>
      </c>
      <c r="D6" s="912" t="s">
        <v>334</v>
      </c>
      <c r="E6" s="912" t="s">
        <v>336</v>
      </c>
      <c r="F6" s="912" t="s">
        <v>755</v>
      </c>
      <c r="G6" s="912" t="s">
        <v>745</v>
      </c>
      <c r="H6" s="912" t="s">
        <v>335</v>
      </c>
      <c r="I6" s="912" t="s">
        <v>756</v>
      </c>
      <c r="J6" s="912" t="s">
        <v>719</v>
      </c>
      <c r="K6" s="912" t="s">
        <v>720</v>
      </c>
      <c r="L6" s="913" t="s">
        <v>746</v>
      </c>
      <c r="M6" s="914" t="s">
        <v>757</v>
      </c>
      <c r="N6" s="914" t="s">
        <v>758</v>
      </c>
      <c r="O6" s="914" t="s">
        <v>759</v>
      </c>
      <c r="P6" s="914" t="s">
        <v>760</v>
      </c>
      <c r="Q6" s="914" t="s">
        <v>735</v>
      </c>
      <c r="R6" s="914" t="s">
        <v>762</v>
      </c>
      <c r="S6" s="914" t="s">
        <v>761</v>
      </c>
    </row>
    <row r="7" spans="3:19" x14ac:dyDescent="0.3">
      <c r="C7" s="915" t="str">
        <f>+PROGRAMA!D6</f>
        <v>TECPETROL</v>
      </c>
      <c r="D7" s="916" t="str">
        <f>+PROGRAMA!D7</f>
        <v>TPT.NQ.FP-1397(h) AISL</v>
      </c>
      <c r="E7" s="916" t="str">
        <f>+PROGRAMA!D11</f>
        <v>F-36</v>
      </c>
      <c r="F7" s="915">
        <f>+MAX(GENERALES!E8:CF8)</f>
        <v>5121</v>
      </c>
      <c r="G7" s="915">
        <f>+F7-GENERALES!E7</f>
        <v>2501</v>
      </c>
      <c r="H7" s="917">
        <f>+IF(GENERALES!E6=0,"",GENERALES!E6)</f>
        <v>45947</v>
      </c>
      <c r="I7" s="917">
        <f>+IF(H7="","",H7+K7-1)</f>
        <v>45958</v>
      </c>
      <c r="J7" s="915" t="str">
        <f>+IFERROR(VLOOKUP(MONTH(I7),'Base Datos'!$AH$4:$AI$15,2,FALSE),"")</f>
        <v>OCTUBRE</v>
      </c>
      <c r="K7" s="916">
        <f>+COUNT(GENERALES!E6:CF6)</f>
        <v>12</v>
      </c>
      <c r="L7" s="918">
        <f>+SUM(GENERALES!E11:CF11)</f>
        <v>57.773568937499995</v>
      </c>
      <c r="M7" s="918">
        <f>+SUM('Resumen-Ocultar'!E12:CF12)</f>
        <v>120.56422670454545</v>
      </c>
      <c r="N7" s="918">
        <f>+SUM('Resumen-Ocultar'!E11:CF11)</f>
        <v>56.242752839772713</v>
      </c>
      <c r="O7" s="918">
        <f>+SUM('Resumen-Ocultar'!E10:CF10)</f>
        <v>13.398887847727272</v>
      </c>
      <c r="P7" s="918">
        <f>+SUM('Resumen-Ocultar'!E9:CF9)</f>
        <v>64.321473864772713</v>
      </c>
      <c r="Q7" s="919">
        <f>+IFERROR(N7/L7,0)</f>
        <v>0.9735031758314372</v>
      </c>
      <c r="R7" s="918">
        <f>+P7-O7</f>
        <v>50.92258601704544</v>
      </c>
      <c r="S7" s="919">
        <f>+IFERROR(R7/SUM(N7,O7,R7),0)</f>
        <v>0.42236895146216363</v>
      </c>
    </row>
    <row r="9" spans="3:19" hidden="1" x14ac:dyDescent="0.3"/>
    <row r="10" spans="3:19" hidden="1" x14ac:dyDescent="0.3"/>
    <row r="12" spans="3:19" ht="25.15" customHeight="1" x14ac:dyDescent="0.3">
      <c r="C12" s="1237" t="s">
        <v>752</v>
      </c>
      <c r="D12" s="1238"/>
      <c r="E12" s="1238"/>
      <c r="F12" s="1238"/>
      <c r="G12" s="1238"/>
      <c r="H12" s="1238"/>
      <c r="I12" s="1238"/>
      <c r="J12" s="1238"/>
      <c r="K12" s="1238"/>
      <c r="L12" s="1238"/>
      <c r="M12" s="1238"/>
      <c r="N12" s="1238"/>
      <c r="O12" s="1238"/>
      <c r="P12" s="1238"/>
      <c r="Q12" s="1238"/>
      <c r="R12" s="1238"/>
      <c r="S12" s="1238"/>
    </row>
    <row r="13" spans="3:19" ht="17.25" thickBot="1" x14ac:dyDescent="0.35">
      <c r="H13" s="878"/>
      <c r="I13" s="878"/>
      <c r="J13" s="878"/>
      <c r="K13" s="878"/>
      <c r="L13" s="878"/>
      <c r="M13" s="878"/>
      <c r="N13" s="878"/>
      <c r="O13" s="878"/>
    </row>
    <row r="14" spans="3:19" ht="22.9" customHeight="1" x14ac:dyDescent="0.3">
      <c r="C14" s="911" t="s">
        <v>333</v>
      </c>
      <c r="D14" s="912" t="s">
        <v>334</v>
      </c>
      <c r="E14" s="912" t="s">
        <v>336</v>
      </c>
      <c r="F14" s="911" t="s">
        <v>123</v>
      </c>
      <c r="G14" s="911" t="s">
        <v>737</v>
      </c>
      <c r="H14" s="920">
        <f t="array" ref="H14:O14">TRANSPOSE('Base Datos'!N21:N28)</f>
        <v>17.5</v>
      </c>
      <c r="I14" s="920">
        <v>12.25</v>
      </c>
      <c r="J14" s="920">
        <v>11.875</v>
      </c>
      <c r="K14" s="920">
        <v>8.75</v>
      </c>
      <c r="L14" s="920">
        <v>8.5</v>
      </c>
      <c r="M14" s="920">
        <v>7.875</v>
      </c>
      <c r="N14" s="920">
        <v>6.75</v>
      </c>
      <c r="O14" s="920">
        <v>6.125</v>
      </c>
    </row>
    <row r="15" spans="3:19" x14ac:dyDescent="0.3">
      <c r="C15" s="915" t="str">
        <f>+$C$7</f>
        <v>TECPETROL</v>
      </c>
      <c r="D15" s="915" t="str">
        <f>+$D$7</f>
        <v>TPT.NQ.FP-1397(h) AISL</v>
      </c>
      <c r="E15" s="915" t="str">
        <f>+$E$7</f>
        <v>F-36</v>
      </c>
      <c r="F15" s="921" t="s">
        <v>124</v>
      </c>
      <c r="G15" s="915" t="s">
        <v>738</v>
      </c>
      <c r="H15" s="922">
        <f>+IF(H$14="","",SUMIFS('ZARANDA 1'!$E$17:$CF$17,'ZARANDA 1'!$E$6:$CF$6,H$14))</f>
        <v>0</v>
      </c>
      <c r="I15" s="922">
        <f>+IF(I$14="","",SUMIFS('ZARANDA 1'!$E$17:$CF$17,'ZARANDA 1'!$E$6:$CF$6,I$14))</f>
        <v>0</v>
      </c>
      <c r="J15" s="922">
        <f>+IF(J$14="","",SUMIFS('ZARANDA 1'!$E$17:$CF$17,'ZARANDA 1'!$E$6:$CF$6,J$14))</f>
        <v>0</v>
      </c>
      <c r="K15" s="922">
        <f>+IF(K$14="","",SUMIFS('ZARANDA 1'!$E$17:$CF$17,'ZARANDA 1'!$E$6:$CF$6,K$14))</f>
        <v>0</v>
      </c>
      <c r="L15" s="922">
        <f>+IF(L$14="","",SUMIFS('ZARANDA 1'!$E$17:$CF$17,'ZARANDA 1'!$E$6:$CF$6,L$14))</f>
        <v>0</v>
      </c>
      <c r="M15" s="922">
        <f>+IF(M$14="","",SUMIFS('ZARANDA 1'!$E$17:$CF$17,'ZARANDA 1'!$E$6:$CF$6,M$14))</f>
        <v>0</v>
      </c>
      <c r="N15" s="922">
        <f>+IF(N$14="","",SUMIFS('ZARANDA 1'!$E$17:$CF$17,'ZARANDA 1'!$E$6:$CF$6,N$14))</f>
        <v>96</v>
      </c>
      <c r="O15" s="922">
        <f>+IF(O$14="","",SUMIFS('ZARANDA 1'!$E$17:$CF$17,'ZARANDA 1'!$E$6:$CF$6,O$14))</f>
        <v>0</v>
      </c>
    </row>
    <row r="16" spans="3:19" x14ac:dyDescent="0.3">
      <c r="C16" s="915" t="str">
        <f t="shared" ref="C16:C79" si="0">+$C$7</f>
        <v>TECPETROL</v>
      </c>
      <c r="D16" s="915" t="str">
        <f t="shared" ref="D16:D79" si="1">+$D$7</f>
        <v>TPT.NQ.FP-1397(h) AISL</v>
      </c>
      <c r="E16" s="915" t="str">
        <f t="shared" ref="E16:E79" si="2">+$E$7</f>
        <v>F-36</v>
      </c>
      <c r="F16" s="923" t="s">
        <v>125</v>
      </c>
      <c r="G16" s="915" t="s">
        <v>738</v>
      </c>
      <c r="H16" s="922">
        <f>+IF(H$14="","",SUMIFS('ZARANDA 2'!$E$17:$CF$17,'ZARANDA 2'!$E$6:$CF$6,H$14))</f>
        <v>0</v>
      </c>
      <c r="I16" s="922">
        <f>+IF(I$14="","",SUMIFS('ZARANDA 2'!$E$17:$CF$17,'ZARANDA 2'!$E$6:$CF$6,I$14))</f>
        <v>0</v>
      </c>
      <c r="J16" s="922">
        <f>+IF(J$14="","",SUMIFS('ZARANDA 2'!$E$17:$CF$17,'ZARANDA 2'!$E$6:$CF$6,J$14))</f>
        <v>0</v>
      </c>
      <c r="K16" s="922">
        <f>+IF(K$14="","",SUMIFS('ZARANDA 2'!$E$17:$CF$17,'ZARANDA 2'!$E$6:$CF$6,K$14))</f>
        <v>0</v>
      </c>
      <c r="L16" s="922">
        <f>+IF(L$14="","",SUMIFS('ZARANDA 2'!$E$17:$CF$17,'ZARANDA 2'!$E$6:$CF$6,L$14))</f>
        <v>0</v>
      </c>
      <c r="M16" s="922">
        <f>+IF(M$14="","",SUMIFS('ZARANDA 2'!$E$17:$CF$17,'ZARANDA 2'!$E$6:$CF$6,M$14))</f>
        <v>0</v>
      </c>
      <c r="N16" s="922">
        <f>+IF(N$14="","",SUMIFS('ZARANDA 2'!$E$17:$CF$17,'ZARANDA 2'!$E$6:$CF$6,N$14))</f>
        <v>96</v>
      </c>
      <c r="O16" s="922">
        <f>+IF(O$14="","",SUMIFS('ZARANDA 2'!$E$17:$CF$17,'ZARANDA 2'!$E$6:$CF$6,O$14))</f>
        <v>0</v>
      </c>
    </row>
    <row r="17" spans="3:15" x14ac:dyDescent="0.3">
      <c r="C17" s="915" t="str">
        <f t="shared" si="0"/>
        <v>TECPETROL</v>
      </c>
      <c r="D17" s="915" t="str">
        <f t="shared" si="1"/>
        <v>TPT.NQ.FP-1397(h) AISL</v>
      </c>
      <c r="E17" s="915" t="str">
        <f t="shared" si="2"/>
        <v>F-36</v>
      </c>
      <c r="F17" s="923" t="s">
        <v>126</v>
      </c>
      <c r="G17" s="915" t="s">
        <v>738</v>
      </c>
      <c r="H17" s="922">
        <f>+IF(H$14="","",SUMIFS('ZARANDA 3'!$E$17:$CF$17,'ZARANDA 3'!$E$6:$CF$6,H$14))</f>
        <v>0</v>
      </c>
      <c r="I17" s="922">
        <f>+IF(I$14="","",SUMIFS('ZARANDA 3'!$E$17:$CF$17,'ZARANDA 3'!$E$6:$CF$6,I$14))</f>
        <v>0</v>
      </c>
      <c r="J17" s="922">
        <f>+IF(J$14="","",SUMIFS('ZARANDA 3'!$E$17:$CF$17,'ZARANDA 3'!$E$6:$CF$6,J$14))</f>
        <v>0</v>
      </c>
      <c r="K17" s="922">
        <f>+IF(K$14="","",SUMIFS('ZARANDA 3'!$E$17:$CF$17,'ZARANDA 3'!$E$6:$CF$6,K$14))</f>
        <v>0</v>
      </c>
      <c r="L17" s="922">
        <f>+IF(L$14="","",SUMIFS('ZARANDA 3'!$E$17:$CF$17,'ZARANDA 3'!$E$6:$CF$6,L$14))</f>
        <v>0</v>
      </c>
      <c r="M17" s="922">
        <f>+IF(M$14="","",SUMIFS('ZARANDA 3'!$E$17:$CF$17,'ZARANDA 3'!$E$6:$CF$6,M$14))</f>
        <v>0</v>
      </c>
      <c r="N17" s="922">
        <f>+IF(N$14="","",SUMIFS('ZARANDA 3'!$E$17:$CF$17,'ZARANDA 3'!$E$6:$CF$6,N$14))</f>
        <v>96</v>
      </c>
      <c r="O17" s="922">
        <f>+IF(O$14="","",SUMIFS('ZARANDA 3'!$E$17:$CF$17,'ZARANDA 3'!$E$6:$CF$6,O$14))</f>
        <v>0</v>
      </c>
    </row>
    <row r="18" spans="3:15" x14ac:dyDescent="0.3">
      <c r="C18" s="915" t="str">
        <f t="shared" si="0"/>
        <v>TECPETROL</v>
      </c>
      <c r="D18" s="915" t="str">
        <f t="shared" si="1"/>
        <v>TPT.NQ.FP-1397(h) AISL</v>
      </c>
      <c r="E18" s="915" t="str">
        <f t="shared" si="2"/>
        <v>F-36</v>
      </c>
      <c r="F18" s="923" t="s">
        <v>238</v>
      </c>
      <c r="G18" s="915" t="s">
        <v>738</v>
      </c>
      <c r="H18" s="922">
        <f>+IF(H$14="","",SUMIFS(DESARENADOR!$E$17:$CF$17,DESARENADOR!$E$6:$CF$6,H$14))</f>
        <v>0</v>
      </c>
      <c r="I18" s="922">
        <f>+IF(I$14="","",SUMIFS(DESARENADOR!$E$17:$CF$17,DESARENADOR!$E$6:$CF$6,I$14))</f>
        <v>0</v>
      </c>
      <c r="J18" s="922">
        <f>+IF(J$14="","",SUMIFS(DESARENADOR!$E$17:$CF$17,DESARENADOR!$E$6:$CF$6,J$14))</f>
        <v>0</v>
      </c>
      <c r="K18" s="922">
        <f>+IF(K$14="","",SUMIFS(DESARENADOR!$E$17:$CF$17,DESARENADOR!$E$6:$CF$6,K$14))</f>
        <v>0</v>
      </c>
      <c r="L18" s="922">
        <f>+IF(L$14="","",SUMIFS(DESARENADOR!$E$17:$CF$17,DESARENADOR!$E$6:$CF$6,L$14))</f>
        <v>0</v>
      </c>
      <c r="M18" s="922">
        <f>+IF(M$14="","",SUMIFS(DESARENADOR!$E$17:$CF$17,DESARENADOR!$E$6:$CF$6,M$14))</f>
        <v>0</v>
      </c>
      <c r="N18" s="922">
        <f>+IF(N$14="","",SUMIFS(DESARENADOR!$E$17:$CF$17,DESARENADOR!$E$6:$CF$6,N$14))</f>
        <v>95</v>
      </c>
      <c r="O18" s="922">
        <f>+IF(O$14="","",SUMIFS(DESARENADOR!$E$17:$CF$17,DESARENADOR!$E$6:$CF$6,O$14))</f>
        <v>0</v>
      </c>
    </row>
    <row r="19" spans="3:15" x14ac:dyDescent="0.3">
      <c r="C19" s="915" t="str">
        <f t="shared" si="0"/>
        <v>TECPETROL</v>
      </c>
      <c r="D19" s="915" t="str">
        <f t="shared" si="1"/>
        <v>TPT.NQ.FP-1397(h) AISL</v>
      </c>
      <c r="E19" s="915" t="str">
        <f t="shared" si="2"/>
        <v>F-36</v>
      </c>
      <c r="F19" s="923" t="s">
        <v>129</v>
      </c>
      <c r="G19" s="915" t="s">
        <v>738</v>
      </c>
      <c r="H19" s="922">
        <f>+IF(H$14="","",SUMIFS(DESILTER!$E$17:$CF$17,DESILTER!$E$6:$CF$6,H$14))</f>
        <v>0</v>
      </c>
      <c r="I19" s="922">
        <f>+IF(I$14="","",SUMIFS(DESILTER!$E$17:$CF$17,DESILTER!$E$6:$CF$6,I$14))</f>
        <v>0</v>
      </c>
      <c r="J19" s="922">
        <f>+IF(J$14="","",SUMIFS(DESILTER!$E$17:$CF$17,DESILTER!$E$6:$CF$6,J$14))</f>
        <v>0</v>
      </c>
      <c r="K19" s="922">
        <f>+IF(K$14="","",SUMIFS(DESILTER!$E$17:$CF$17,DESILTER!$E$6:$CF$6,K$14))</f>
        <v>0</v>
      </c>
      <c r="L19" s="922">
        <f>+IF(L$14="","",SUMIFS(DESILTER!$E$17:$CF$17,DESILTER!$E$6:$CF$6,L$14))</f>
        <v>0</v>
      </c>
      <c r="M19" s="922">
        <f>+IF(M$14="","",SUMIFS(DESILTER!$E$17:$CF$17,DESILTER!$E$6:$CF$6,M$14))</f>
        <v>0</v>
      </c>
      <c r="N19" s="922">
        <f>+IF(N$14="","",SUMIFS(DESILTER!$E$17:$CF$17,DESILTER!$E$6:$CF$6,N$14))</f>
        <v>95</v>
      </c>
      <c r="O19" s="922">
        <f>+IF(O$14="","",SUMIFS(DESILTER!$E$17:$CF$17,DESILTER!$E$6:$CF$6,O$14))</f>
        <v>0</v>
      </c>
    </row>
    <row r="20" spans="3:15" x14ac:dyDescent="0.3">
      <c r="C20" s="915" t="str">
        <f t="shared" si="0"/>
        <v>TECPETROL</v>
      </c>
      <c r="D20" s="915" t="str">
        <f t="shared" si="1"/>
        <v>TPT.NQ.FP-1397(h) AISL</v>
      </c>
      <c r="E20" s="915" t="str">
        <f t="shared" si="2"/>
        <v>F-36</v>
      </c>
      <c r="F20" s="923" t="s">
        <v>127</v>
      </c>
      <c r="G20" s="915" t="s">
        <v>738</v>
      </c>
      <c r="H20" s="922">
        <f>+IF(H$14="","",SUMIFS('SECADORA 1'!$E$19:$CF$19,'SECADORA 1'!$E$8:$CF$8,H$14))</f>
        <v>0</v>
      </c>
      <c r="I20" s="922">
        <f>+IF(I$14="","",SUMIFS('SECADORA 1'!$E$19:$CF$19,'SECADORA 1'!$E$8:$CF$8,I$14))</f>
        <v>0</v>
      </c>
      <c r="J20" s="922">
        <f>+IF(J$14="","",SUMIFS('SECADORA 1'!$E$19:$CF$19,'SECADORA 1'!$E$8:$CF$8,J$14))</f>
        <v>0</v>
      </c>
      <c r="K20" s="922">
        <f>+IF(K$14="","",SUMIFS('SECADORA 1'!$E$19:$CF$19,'SECADORA 1'!$E$8:$CF$8,K$14))</f>
        <v>0</v>
      </c>
      <c r="L20" s="922">
        <f>+IF(L$14="","",SUMIFS('SECADORA 1'!$E$19:$CF$19,'SECADORA 1'!$E$8:$CF$8,L$14))</f>
        <v>0</v>
      </c>
      <c r="M20" s="922">
        <f>+IF(M$14="","",SUMIFS('SECADORA 1'!$E$19:$CF$19,'SECADORA 1'!$E$8:$CF$8,M$14))</f>
        <v>0</v>
      </c>
      <c r="N20" s="922">
        <f>+IF(N$14="","",SUMIFS('SECADORA 1'!$E$19:$CF$19,'SECADORA 1'!$E$8:$CF$8,N$14))</f>
        <v>95</v>
      </c>
      <c r="O20" s="922">
        <f>+IF(O$14="","",SUMIFS('SECADORA 1'!$E$19:$CF$19,'SECADORA 1'!$E$8:$CF$8,O$14))</f>
        <v>0</v>
      </c>
    </row>
    <row r="21" spans="3:15" x14ac:dyDescent="0.3">
      <c r="C21" s="915" t="str">
        <f t="shared" si="0"/>
        <v>TECPETROL</v>
      </c>
      <c r="D21" s="915" t="str">
        <f t="shared" si="1"/>
        <v>TPT.NQ.FP-1397(h) AISL</v>
      </c>
      <c r="E21" s="915" t="str">
        <f t="shared" si="2"/>
        <v>F-36</v>
      </c>
      <c r="F21" s="923" t="s">
        <v>128</v>
      </c>
      <c r="G21" s="915" t="s">
        <v>738</v>
      </c>
      <c r="H21" s="922">
        <f>+IF(H$14="","",SUMIFS('SECADORA 2'!$E$19:$CF$19,'SECADORA 2'!$E$8:$CF$8,H$14))</f>
        <v>0</v>
      </c>
      <c r="I21" s="922">
        <f>+IF(I$14="","",SUMIFS('SECADORA 2'!$E$19:$CF$19,'SECADORA 2'!$E$8:$CF$8,I$14))</f>
        <v>0</v>
      </c>
      <c r="J21" s="922">
        <f>+IF(J$14="","",SUMIFS('SECADORA 2'!$E$19:$CF$19,'SECADORA 2'!$E$8:$CF$8,J$14))</f>
        <v>0</v>
      </c>
      <c r="K21" s="922">
        <f>+IF(K$14="","",SUMIFS('SECADORA 2'!$E$19:$CF$19,'SECADORA 2'!$E$8:$CF$8,K$14))</f>
        <v>0</v>
      </c>
      <c r="L21" s="922">
        <f>+IF(L$14="","",SUMIFS('SECADORA 2'!$E$19:$CF$19,'SECADORA 2'!$E$8:$CF$8,L$14))</f>
        <v>0</v>
      </c>
      <c r="M21" s="922">
        <f>+IF(M$14="","",SUMIFS('SECADORA 2'!$E$19:$CF$19,'SECADORA 2'!$E$8:$CF$8,M$14))</f>
        <v>0</v>
      </c>
      <c r="N21" s="922">
        <f>+IF(N$14="","",SUMIFS('SECADORA 2'!$E$19:$CF$19,'SECADORA 2'!$E$8:$CF$8,N$14))</f>
        <v>0</v>
      </c>
      <c r="O21" s="922">
        <f>+IF(O$14="","",SUMIFS('SECADORA 2'!$E$19:$CF$19,'SECADORA 2'!$E$8:$CF$8,O$14))</f>
        <v>0</v>
      </c>
    </row>
    <row r="22" spans="3:15" x14ac:dyDescent="0.3">
      <c r="C22" s="915" t="str">
        <f t="shared" si="0"/>
        <v>TECPETROL</v>
      </c>
      <c r="D22" s="915" t="str">
        <f t="shared" si="1"/>
        <v>TPT.NQ.FP-1397(h) AISL</v>
      </c>
      <c r="E22" s="915" t="str">
        <f t="shared" si="2"/>
        <v>F-36</v>
      </c>
      <c r="F22" s="923" t="s">
        <v>135</v>
      </c>
      <c r="G22" s="915" t="s">
        <v>738</v>
      </c>
      <c r="H22" s="922">
        <f>+IF(H$14="","",SUMIFS('SECADORA 3'!$E$19:$CF$19,'SECADORA 3'!$E$8:$CF$8,H$14))</f>
        <v>0</v>
      </c>
      <c r="I22" s="922">
        <f>+IF(I$14="","",SUMIFS('SECADORA 3'!$E$19:$CF$19,'SECADORA 3'!$E$8:$CF$8,I$14))</f>
        <v>0</v>
      </c>
      <c r="J22" s="922">
        <f>+IF(J$14="","",SUMIFS('SECADORA 3'!$E$19:$CF$19,'SECADORA 3'!$E$8:$CF$8,J$14))</f>
        <v>0</v>
      </c>
      <c r="K22" s="922">
        <f>+IF(K$14="","",SUMIFS('SECADORA 3'!$E$19:$CF$19,'SECADORA 3'!$E$8:$CF$8,K$14))</f>
        <v>0</v>
      </c>
      <c r="L22" s="922">
        <f>+IF(L$14="","",SUMIFS('SECADORA 3'!$E$19:$CF$19,'SECADORA 3'!$E$8:$CF$8,L$14))</f>
        <v>0</v>
      </c>
      <c r="M22" s="922">
        <f>+IF(M$14="","",SUMIFS('SECADORA 3'!$E$19:$CF$19,'SECADORA 3'!$E$8:$CF$8,M$14))</f>
        <v>0</v>
      </c>
      <c r="N22" s="922">
        <f>+IF(N$14="","",SUMIFS('SECADORA 3'!$E$19:$CF$19,'SECADORA 3'!$E$8:$CF$8,N$14))</f>
        <v>0</v>
      </c>
      <c r="O22" s="922">
        <f>+IF(O$14="","",SUMIFS('SECADORA 3'!$E$19:$CF$19,'SECADORA 3'!$E$8:$CF$8,O$14))</f>
        <v>0</v>
      </c>
    </row>
    <row r="23" spans="3:15" x14ac:dyDescent="0.3">
      <c r="C23" s="915" t="str">
        <f t="shared" si="0"/>
        <v>TECPETROL</v>
      </c>
      <c r="D23" s="915" t="str">
        <f t="shared" si="1"/>
        <v>TPT.NQ.FP-1397(h) AISL</v>
      </c>
      <c r="E23" s="915" t="str">
        <f t="shared" si="2"/>
        <v>F-36</v>
      </c>
      <c r="F23" s="923" t="s">
        <v>130</v>
      </c>
      <c r="G23" s="915" t="s">
        <v>738</v>
      </c>
      <c r="H23" s="922">
        <f>+IF(H$14="","",SUMIFS('DECANTER 1'!$E$12:$CF$12,'DECANTER 1'!$E$15:$CF$15,H$14))</f>
        <v>0</v>
      </c>
      <c r="I23" s="922">
        <f>+IF(I$14="","",SUMIFS('DECANTER 1'!$E$12:$CF$12,'DECANTER 1'!$E$15:$CF$15,I$14))</f>
        <v>0</v>
      </c>
      <c r="J23" s="922">
        <f>+IF(J$14="","",SUMIFS('DECANTER 1'!$E$12:$CF$12,'DECANTER 1'!$E$15:$CF$15,J$14))</f>
        <v>0</v>
      </c>
      <c r="K23" s="922">
        <f>+IF(K$14="","",SUMIFS('DECANTER 1'!$E$12:$CF$12,'DECANTER 1'!$E$15:$CF$15,K$14))</f>
        <v>0</v>
      </c>
      <c r="L23" s="922">
        <f>+IF(L$14="","",SUMIFS('DECANTER 1'!$E$12:$CF$12,'DECANTER 1'!$E$15:$CF$15,L$14))</f>
        <v>0</v>
      </c>
      <c r="M23" s="922">
        <f>+IF(M$14="","",SUMIFS('DECANTER 1'!$E$12:$CF$12,'DECANTER 1'!$E$15:$CF$15,M$14))</f>
        <v>0</v>
      </c>
      <c r="N23" s="922">
        <f>+IF(N$14="","",SUMIFS('DECANTER 1'!$E$12:$CF$12,'DECANTER 1'!$E$15:$CF$15,N$14))</f>
        <v>94</v>
      </c>
      <c r="O23" s="922">
        <f>+IF(O$14="","",SUMIFS('DECANTER 1'!$E$12:$CF$12,'DECANTER 1'!$E$15:$CF$15,O$14))</f>
        <v>0</v>
      </c>
    </row>
    <row r="24" spans="3:15" x14ac:dyDescent="0.3">
      <c r="C24" s="915" t="str">
        <f t="shared" si="0"/>
        <v>TECPETROL</v>
      </c>
      <c r="D24" s="915" t="str">
        <f t="shared" si="1"/>
        <v>TPT.NQ.FP-1397(h) AISL</v>
      </c>
      <c r="E24" s="915" t="str">
        <f t="shared" si="2"/>
        <v>F-36</v>
      </c>
      <c r="F24" s="923" t="s">
        <v>131</v>
      </c>
      <c r="G24" s="915" t="s">
        <v>738</v>
      </c>
      <c r="H24" s="922">
        <f>+IF(H$14="","",SUMIFS('DECANTER 2'!$E$12:$CF$12,'DECANTER 2'!$E$15:$CF$15,H$14))</f>
        <v>0</v>
      </c>
      <c r="I24" s="922">
        <f>+IF(I$14="","",SUMIFS('DECANTER 2'!$E$12:$CF$12,'DECANTER 2'!$E$15:$CF$15,I$14))</f>
        <v>0</v>
      </c>
      <c r="J24" s="922">
        <f>+IF(J$14="","",SUMIFS('DECANTER 2'!$E$12:$CF$12,'DECANTER 2'!$E$15:$CF$15,J$14))</f>
        <v>0</v>
      </c>
      <c r="K24" s="922">
        <f>+IF(K$14="","",SUMIFS('DECANTER 2'!$E$12:$CF$12,'DECANTER 2'!$E$15:$CF$15,K$14))</f>
        <v>0</v>
      </c>
      <c r="L24" s="922">
        <f>+IF(L$14="","",SUMIFS('DECANTER 2'!$E$12:$CF$12,'DECANTER 2'!$E$15:$CF$15,L$14))</f>
        <v>0</v>
      </c>
      <c r="M24" s="922">
        <f>+IF(M$14="","",SUMIFS('DECANTER 2'!$E$12:$CF$12,'DECANTER 2'!$E$15:$CF$15,M$14))</f>
        <v>0</v>
      </c>
      <c r="N24" s="922">
        <f>+IF(N$14="","",SUMIFS('DECANTER 2'!$E$12:$CF$12,'DECANTER 2'!$E$15:$CF$15,N$14))</f>
        <v>94</v>
      </c>
      <c r="O24" s="922">
        <f>+IF(O$14="","",SUMIFS('DECANTER 2'!$E$12:$CF$12,'DECANTER 2'!$E$15:$CF$15,O$14))</f>
        <v>0</v>
      </c>
    </row>
    <row r="25" spans="3:15" x14ac:dyDescent="0.3">
      <c r="C25" s="915" t="str">
        <f t="shared" si="0"/>
        <v>TECPETROL</v>
      </c>
      <c r="D25" s="915" t="str">
        <f t="shared" si="1"/>
        <v>TPT.NQ.FP-1397(h) AISL</v>
      </c>
      <c r="E25" s="915" t="str">
        <f t="shared" si="2"/>
        <v>F-36</v>
      </c>
      <c r="F25" s="923" t="s">
        <v>132</v>
      </c>
      <c r="G25" s="915" t="s">
        <v>738</v>
      </c>
      <c r="H25" s="922">
        <f>+IF(H$14="","",SUMIFS('DECANTER 3'!$E$12:$CF$12,'DECANTER 3'!$E$15:$CF$15,H$14))</f>
        <v>0</v>
      </c>
      <c r="I25" s="922">
        <f>+IF(I$14="","",SUMIFS('DECANTER 3'!$E$12:$CF$12,'DECANTER 3'!$E$15:$CF$15,I$14))</f>
        <v>0</v>
      </c>
      <c r="J25" s="922">
        <f>+IF(J$14="","",SUMIFS('DECANTER 3'!$E$12:$CF$12,'DECANTER 3'!$E$15:$CF$15,J$14))</f>
        <v>0</v>
      </c>
      <c r="K25" s="922">
        <f>+IF(K$14="","",SUMIFS('DECANTER 3'!$E$12:$CF$12,'DECANTER 3'!$E$15:$CF$15,K$14))</f>
        <v>0</v>
      </c>
      <c r="L25" s="922">
        <f>+IF(L$14="","",SUMIFS('DECANTER 3'!$E$12:$CF$12,'DECANTER 3'!$E$15:$CF$15,L$14))</f>
        <v>0</v>
      </c>
      <c r="M25" s="922">
        <f>+IF(M$14="","",SUMIFS('DECANTER 3'!$E$12:$CF$12,'DECANTER 3'!$E$15:$CF$15,M$14))</f>
        <v>0</v>
      </c>
      <c r="N25" s="922">
        <f>+IF(N$14="","",SUMIFS('DECANTER 3'!$E$12:$CF$12,'DECANTER 3'!$E$15:$CF$15,N$14))</f>
        <v>94</v>
      </c>
      <c r="O25" s="922">
        <f>+IF(O$14="","",SUMIFS('DECANTER 3'!$E$12:$CF$12,'DECANTER 3'!$E$15:$CF$15,O$14))</f>
        <v>0</v>
      </c>
    </row>
    <row r="26" spans="3:15" x14ac:dyDescent="0.3">
      <c r="C26" s="915" t="str">
        <f t="shared" si="0"/>
        <v>TECPETROL</v>
      </c>
      <c r="D26" s="915" t="str">
        <f t="shared" si="1"/>
        <v>TPT.NQ.FP-1397(h) AISL</v>
      </c>
      <c r="E26" s="915" t="str">
        <f t="shared" si="2"/>
        <v>F-36</v>
      </c>
      <c r="F26" s="924" t="s">
        <v>124</v>
      </c>
      <c r="G26" s="915" t="s">
        <v>739</v>
      </c>
      <c r="H26" s="925">
        <f>+IF(H$14="","",IFERROR(AVERAGEIFS('ZARANDA 1'!$E$20:$CF$20,'ZARANDA 1'!$E$6:$CF$6,H$14,'ZARANDA 1'!$E$20:$CF$20,"&gt;0"),0))</f>
        <v>0</v>
      </c>
      <c r="I26" s="925">
        <f>+IF(I$14="","",IFERROR(AVERAGEIFS('ZARANDA 1'!$E$20:$CF$20,'ZARANDA 1'!$E$6:$CF$6,I$14,'ZARANDA 1'!$E$20:$CF$20,"&gt;0"),0))</f>
        <v>0</v>
      </c>
      <c r="J26" s="925">
        <f>+IF(J$14="","",IFERROR(AVERAGEIFS('ZARANDA 1'!$E$20:$CF$20,'ZARANDA 1'!$E$6:$CF$6,J$14,'ZARANDA 1'!$E$20:$CF$20,"&gt;0"),0))</f>
        <v>0</v>
      </c>
      <c r="K26" s="925">
        <f>+IF(K$14="","",IFERROR(AVERAGEIFS('ZARANDA 1'!$E$20:$CF$20,'ZARANDA 1'!$E$6:$CF$6,K$14,'ZARANDA 1'!$E$20:$CF$20,"&gt;0"),0))</f>
        <v>0</v>
      </c>
      <c r="L26" s="925">
        <f>+IF(L$14="","",IFERROR(AVERAGEIFS('ZARANDA 1'!$E$20:$CF$20,'ZARANDA 1'!$E$6:$CF$6,L$14,'ZARANDA 1'!$E$20:$CF$20,"&gt;0"),0))</f>
        <v>0</v>
      </c>
      <c r="M26" s="925">
        <f>+IF(M$14="","",IFERROR(AVERAGEIFS('ZARANDA 1'!$E$20:$CF$20,'ZARANDA 1'!$E$6:$CF$6,M$14,'ZARANDA 1'!$E$20:$CF$20,"&gt;0"),0))</f>
        <v>0</v>
      </c>
      <c r="N26" s="925">
        <f>+IF(N$14="","",IFERROR(AVERAGEIFS('ZARANDA 1'!$E$20:$CF$20,'ZARANDA 1'!$E$6:$CF$6,N$14,'ZARANDA 1'!$E$20:$CF$20,"&gt;0"),0))</f>
        <v>1732</v>
      </c>
      <c r="O26" s="925">
        <f>+IF(O$14="","",IFERROR(AVERAGEIFS('ZARANDA 1'!$E$20:$CF$20,'ZARANDA 1'!$E$6:$CF$6,O$14,'ZARANDA 1'!$E$20:$CF$20,"&gt;0"),0))</f>
        <v>0</v>
      </c>
    </row>
    <row r="27" spans="3:15" x14ac:dyDescent="0.3">
      <c r="C27" s="915" t="str">
        <f t="shared" si="0"/>
        <v>TECPETROL</v>
      </c>
      <c r="D27" s="915" t="str">
        <f t="shared" si="1"/>
        <v>TPT.NQ.FP-1397(h) AISL</v>
      </c>
      <c r="E27" s="915" t="str">
        <f t="shared" si="2"/>
        <v>F-36</v>
      </c>
      <c r="F27" s="924" t="s">
        <v>125</v>
      </c>
      <c r="G27" s="915" t="s">
        <v>739</v>
      </c>
      <c r="H27" s="925">
        <f>+IF(H$14="","",IFERROR(AVERAGEIFS('ZARANDA 2'!$E$20:$CF$20,'ZARANDA 2'!$E$6:$CF$6,H$14,'ZARANDA 2'!$E$20:$CF$20,"&gt;0"),0))</f>
        <v>0</v>
      </c>
      <c r="I27" s="925">
        <f>+IF(I$14="","",IFERROR(AVERAGEIFS('ZARANDA 2'!$E$20:$CF$20,'ZARANDA 2'!$E$6:$CF$6,I$14,'ZARANDA 2'!$E$20:$CF$20,"&gt;0"),0))</f>
        <v>0</v>
      </c>
      <c r="J27" s="925">
        <f>+IF(J$14="","",IFERROR(AVERAGEIFS('ZARANDA 2'!$E$20:$CF$20,'ZARANDA 2'!$E$6:$CF$6,J$14,'ZARANDA 2'!$E$20:$CF$20,"&gt;0"),0))</f>
        <v>0</v>
      </c>
      <c r="K27" s="925">
        <f>+IF(K$14="","",IFERROR(AVERAGEIFS('ZARANDA 2'!$E$20:$CF$20,'ZARANDA 2'!$E$6:$CF$6,K$14,'ZARANDA 2'!$E$20:$CF$20,"&gt;0"),0))</f>
        <v>0</v>
      </c>
      <c r="L27" s="925">
        <f>+IF(L$14="","",IFERROR(AVERAGEIFS('ZARANDA 2'!$E$20:$CF$20,'ZARANDA 2'!$E$6:$CF$6,L$14,'ZARANDA 2'!$E$20:$CF$20,"&gt;0"),0))</f>
        <v>0</v>
      </c>
      <c r="M27" s="925">
        <f>+IF(M$14="","",IFERROR(AVERAGEIFS('ZARANDA 2'!$E$20:$CF$20,'ZARANDA 2'!$E$6:$CF$6,M$14,'ZARANDA 2'!$E$20:$CF$20,"&gt;0"),0))</f>
        <v>0</v>
      </c>
      <c r="N27" s="925">
        <f>+IF(N$14="","",IFERROR(AVERAGEIFS('ZARANDA 2'!$E$20:$CF$20,'ZARANDA 2'!$E$6:$CF$6,N$14,'ZARANDA 2'!$E$20:$CF$20,"&gt;0"),0))</f>
        <v>1732</v>
      </c>
      <c r="O27" s="925">
        <f>+IF(O$14="","",IFERROR(AVERAGEIFS('ZARANDA 2'!$E$20:$CF$20,'ZARANDA 2'!$E$6:$CF$6,O$14,'ZARANDA 2'!$E$20:$CF$20,"&gt;0"),0))</f>
        <v>0</v>
      </c>
    </row>
    <row r="28" spans="3:15" x14ac:dyDescent="0.3">
      <c r="C28" s="915" t="str">
        <f t="shared" si="0"/>
        <v>TECPETROL</v>
      </c>
      <c r="D28" s="915" t="str">
        <f t="shared" si="1"/>
        <v>TPT.NQ.FP-1397(h) AISL</v>
      </c>
      <c r="E28" s="915" t="str">
        <f t="shared" si="2"/>
        <v>F-36</v>
      </c>
      <c r="F28" s="924" t="s">
        <v>126</v>
      </c>
      <c r="G28" s="915" t="s">
        <v>739</v>
      </c>
      <c r="H28" s="925">
        <f>+IF(H$14="","",IFERROR(AVERAGEIFS('ZARANDA 3'!$E$20:$CF$20,'ZARANDA 3'!$E$6:$CF$6,H$14,'ZARANDA 3'!$E$20:$CF$20,"&gt;0"),0))</f>
        <v>0</v>
      </c>
      <c r="I28" s="925">
        <f>+IF(I$14="","",IFERROR(AVERAGEIFS('ZARANDA 3'!$E$20:$CF$20,'ZARANDA 3'!$E$6:$CF$6,I$14,'ZARANDA 3'!$E$20:$CF$20,"&gt;0"),0))</f>
        <v>0</v>
      </c>
      <c r="J28" s="925">
        <f>+IF(J$14="","",IFERROR(AVERAGEIFS('ZARANDA 3'!$E$20:$CF$20,'ZARANDA 3'!$E$6:$CF$6,J$14,'ZARANDA 3'!$E$20:$CF$20,"&gt;0"),0))</f>
        <v>0</v>
      </c>
      <c r="K28" s="925">
        <f>+IF(K$14="","",IFERROR(AVERAGEIFS('ZARANDA 3'!$E$20:$CF$20,'ZARANDA 3'!$E$6:$CF$6,K$14,'ZARANDA 3'!$E$20:$CF$20,"&gt;0"),0))</f>
        <v>0</v>
      </c>
      <c r="L28" s="925">
        <f>+IF(L$14="","",IFERROR(AVERAGEIFS('ZARANDA 3'!$E$20:$CF$20,'ZARANDA 3'!$E$6:$CF$6,L$14,'ZARANDA 3'!$E$20:$CF$20,"&gt;0"),0))</f>
        <v>0</v>
      </c>
      <c r="M28" s="925">
        <f>+IF(M$14="","",IFERROR(AVERAGEIFS('ZARANDA 3'!$E$20:$CF$20,'ZARANDA 3'!$E$6:$CF$6,M$14,'ZARANDA 3'!$E$20:$CF$20,"&gt;0"),0))</f>
        <v>0</v>
      </c>
      <c r="N28" s="925">
        <f>+IF(N$14="","",IFERROR(AVERAGEIFS('ZARANDA 3'!$E$20:$CF$20,'ZARANDA 3'!$E$6:$CF$6,N$14,'ZARANDA 3'!$E$20:$CF$20,"&gt;0"),0))</f>
        <v>1732</v>
      </c>
      <c r="O28" s="925">
        <f>+IF(O$14="","",IFERROR(AVERAGEIFS('ZARANDA 3'!$E$20:$CF$20,'ZARANDA 3'!$E$6:$CF$6,O$14,'ZARANDA 3'!$E$20:$CF$20,"&gt;0"),0))</f>
        <v>0</v>
      </c>
    </row>
    <row r="29" spans="3:15" x14ac:dyDescent="0.3">
      <c r="C29" s="915" t="str">
        <f t="shared" si="0"/>
        <v>TECPETROL</v>
      </c>
      <c r="D29" s="915" t="str">
        <f t="shared" si="1"/>
        <v>TPT.NQ.FP-1397(h) AISL</v>
      </c>
      <c r="E29" s="915" t="str">
        <f t="shared" si="2"/>
        <v>F-36</v>
      </c>
      <c r="F29" s="924" t="s">
        <v>238</v>
      </c>
      <c r="G29" s="915" t="s">
        <v>739</v>
      </c>
      <c r="H29" s="925">
        <f>+IF(H$14="","",IFERROR(AVERAGEIFS(DESARENADOR!$E$20:$CF$20,DESARENADOR!$E$6:$CF$6,H$14,DESARENADOR!$E$20:$CF$20,"&gt;0"),0))</f>
        <v>0</v>
      </c>
      <c r="I29" s="925">
        <f>+IF(I$14="","",IFERROR(AVERAGEIFS(DESARENADOR!$E$20:$CF$20,DESARENADOR!$E$6:$CF$6,I$14,DESARENADOR!$E$20:$CF$20,"&gt;0"),0))</f>
        <v>0</v>
      </c>
      <c r="J29" s="925">
        <f>+IF(J$14="","",IFERROR(AVERAGEIFS(DESARENADOR!$E$20:$CF$20,DESARENADOR!$E$6:$CF$6,J$14,DESARENADOR!$E$20:$CF$20,"&gt;0"),0))</f>
        <v>0</v>
      </c>
      <c r="K29" s="925">
        <f>+IF(K$14="","",IFERROR(AVERAGEIFS(DESARENADOR!$E$20:$CF$20,DESARENADOR!$E$6:$CF$6,K$14,DESARENADOR!$E$20:$CF$20,"&gt;0"),0))</f>
        <v>0</v>
      </c>
      <c r="L29" s="925">
        <f>+IF(L$14="","",IFERROR(AVERAGEIFS(DESARENADOR!$E$20:$CF$20,DESARENADOR!$E$6:$CF$6,L$14,DESARENADOR!$E$20:$CF$20,"&gt;0"),0))</f>
        <v>0</v>
      </c>
      <c r="M29" s="925">
        <f>+IF(M$14="","",IFERROR(AVERAGEIFS(DESARENADOR!$E$20:$CF$20,DESARENADOR!$E$6:$CF$6,M$14,DESARENADOR!$E$20:$CF$20,"&gt;0"),0))</f>
        <v>0</v>
      </c>
      <c r="N29" s="925">
        <f>+IF(N$14="","",IFERROR(AVERAGEIFS(DESARENADOR!$E$20:$CF$20,DESARENADOR!$E$6:$CF$6,N$14,DESARENADOR!$E$20:$CF$20,"&gt;0"),0))</f>
        <v>1725</v>
      </c>
      <c r="O29" s="925">
        <f>+IF(O$14="","",IFERROR(AVERAGEIFS(DESARENADOR!$E$20:$CF$20,DESARENADOR!$E$6:$CF$6,O$14,DESARENADOR!$E$20:$CF$20,"&gt;0"),0))</f>
        <v>0</v>
      </c>
    </row>
    <row r="30" spans="3:15" x14ac:dyDescent="0.3">
      <c r="C30" s="915" t="str">
        <f t="shared" si="0"/>
        <v>TECPETROL</v>
      </c>
      <c r="D30" s="915" t="str">
        <f t="shared" si="1"/>
        <v>TPT.NQ.FP-1397(h) AISL</v>
      </c>
      <c r="E30" s="915" t="str">
        <f t="shared" si="2"/>
        <v>F-36</v>
      </c>
      <c r="F30" s="924" t="s">
        <v>129</v>
      </c>
      <c r="G30" s="915" t="s">
        <v>739</v>
      </c>
      <c r="H30" s="925">
        <f>+IF(H$14="","",IFERROR(AVERAGEIFS(DESILTER!$E$20:$CF$20,DESILTER!$E$6:$CF$6,H$14,DESILTER!$E$20:$CF$20,"&gt;0"),0))</f>
        <v>0</v>
      </c>
      <c r="I30" s="925">
        <f>+IF(I$14="","",IFERROR(AVERAGEIFS(DESILTER!$E$20:$CF$20,DESILTER!$E$6:$CF$6,I$14,DESILTER!$E$20:$CF$20,"&gt;0"),0))</f>
        <v>0</v>
      </c>
      <c r="J30" s="925">
        <f>+IF(J$14="","",IFERROR(AVERAGEIFS(DESILTER!$E$20:$CF$20,DESILTER!$E$6:$CF$6,J$14,DESILTER!$E$20:$CF$20,"&gt;0"),0))</f>
        <v>0</v>
      </c>
      <c r="K30" s="925">
        <f>+IF(K$14="","",IFERROR(AVERAGEIFS(DESILTER!$E$20:$CF$20,DESILTER!$E$6:$CF$6,K$14,DESILTER!$E$20:$CF$20,"&gt;0"),0))</f>
        <v>0</v>
      </c>
      <c r="L30" s="925">
        <f>+IF(L$14="","",IFERROR(AVERAGEIFS(DESILTER!$E$20:$CF$20,DESILTER!$E$6:$CF$6,L$14,DESILTER!$E$20:$CF$20,"&gt;0"),0))</f>
        <v>0</v>
      </c>
      <c r="M30" s="925">
        <f>+IF(M$14="","",IFERROR(AVERAGEIFS(DESILTER!$E$20:$CF$20,DESILTER!$E$6:$CF$6,M$14,DESILTER!$E$20:$CF$20,"&gt;0"),0))</f>
        <v>0</v>
      </c>
      <c r="N30" s="925">
        <f>+IF(N$14="","",IFERROR(AVERAGEIFS(DESILTER!$E$20:$CF$20,DESILTER!$E$6:$CF$6,N$14,DESILTER!$E$20:$CF$20,"&gt;0"),0))</f>
        <v>1720</v>
      </c>
      <c r="O30" s="925">
        <f>+IF(O$14="","",IFERROR(AVERAGEIFS(DESILTER!$E$20:$CF$20,DESILTER!$E$6:$CF$6,O$14,DESILTER!$E$20:$CF$20,"&gt;0"),0))</f>
        <v>0</v>
      </c>
    </row>
    <row r="31" spans="3:15" x14ac:dyDescent="0.3">
      <c r="C31" s="915" t="str">
        <f t="shared" si="0"/>
        <v>TECPETROL</v>
      </c>
      <c r="D31" s="915" t="str">
        <f t="shared" si="1"/>
        <v>TPT.NQ.FP-1397(h) AISL</v>
      </c>
      <c r="E31" s="915" t="str">
        <f t="shared" si="2"/>
        <v>F-36</v>
      </c>
      <c r="F31" s="924" t="s">
        <v>127</v>
      </c>
      <c r="G31" s="915" t="s">
        <v>739</v>
      </c>
      <c r="H31" s="925">
        <f>+IF(H$14="","",IFERROR(AVERAGEIFS('SECADORA 1'!$E$22:$CF$22,'SECADORA 1'!$E$8:$CF$8,H$14,'SECADORA 1'!$E$22:$CF$22,"&gt;0"),0))</f>
        <v>0</v>
      </c>
      <c r="I31" s="925">
        <f>+IF(I$14="","",IFERROR(AVERAGEIFS('SECADORA 1'!$E$22:$CF$22,'SECADORA 1'!$E$8:$CF$8,I$14,'SECADORA 1'!$E$22:$CF$22,"&gt;0"),0))</f>
        <v>0</v>
      </c>
      <c r="J31" s="925">
        <f>+IF(J$14="","",IFERROR(AVERAGEIFS('SECADORA 1'!$E$22:$CF$22,'SECADORA 1'!$E$8:$CF$8,J$14,'SECADORA 1'!$E$22:$CF$22,"&gt;0"),0))</f>
        <v>0</v>
      </c>
      <c r="K31" s="925">
        <f>+IF(K$14="","",IFERROR(AVERAGEIFS('SECADORA 1'!$E$22:$CF$22,'SECADORA 1'!$E$8:$CF$8,K$14,'SECADORA 1'!$E$22:$CF$22,"&gt;0"),0))</f>
        <v>0</v>
      </c>
      <c r="L31" s="925">
        <f>+IF(L$14="","",IFERROR(AVERAGEIFS('SECADORA 1'!$E$22:$CF$22,'SECADORA 1'!$E$8:$CF$8,L$14,'SECADORA 1'!$E$22:$CF$22,"&gt;0"),0))</f>
        <v>0</v>
      </c>
      <c r="M31" s="925">
        <f>+IF(M$14="","",IFERROR(AVERAGEIFS('SECADORA 1'!$E$22:$CF$22,'SECADORA 1'!$E$8:$CF$8,M$14,'SECADORA 1'!$E$22:$CF$22,"&gt;0"),0))</f>
        <v>0</v>
      </c>
      <c r="N31" s="925">
        <f>+IF(N$14="","",IFERROR(AVERAGEIFS('SECADORA 1'!$E$22:$CF$22,'SECADORA 1'!$E$8:$CF$8,N$14,'SECADORA 1'!$E$22:$CF$22,"&gt;0"),0))</f>
        <v>1740</v>
      </c>
      <c r="O31" s="925">
        <f>+IF(O$14="","",IFERROR(AVERAGEIFS('SECADORA 1'!$E$22:$CF$22,'SECADORA 1'!$E$8:$CF$8,O$14,'SECADORA 1'!$E$22:$CF$22,"&gt;0"),0))</f>
        <v>0</v>
      </c>
    </row>
    <row r="32" spans="3:15" x14ac:dyDescent="0.3">
      <c r="C32" s="915" t="str">
        <f t="shared" si="0"/>
        <v>TECPETROL</v>
      </c>
      <c r="D32" s="915" t="str">
        <f t="shared" si="1"/>
        <v>TPT.NQ.FP-1397(h) AISL</v>
      </c>
      <c r="E32" s="915" t="str">
        <f t="shared" si="2"/>
        <v>F-36</v>
      </c>
      <c r="F32" s="924" t="s">
        <v>128</v>
      </c>
      <c r="G32" s="915" t="s">
        <v>739</v>
      </c>
      <c r="H32" s="925">
        <f>+IF(H$14="","",IFERROR(AVERAGEIFS('SECADORA 2'!$E$22:$CF$22,'SECADORA 2'!$E$8:$CF$8,H$14,'SECADORA 2'!$E$22:$CF$22,"&gt;0"),0))</f>
        <v>0</v>
      </c>
      <c r="I32" s="925">
        <f>+IF(I$14="","",IFERROR(AVERAGEIFS('SECADORA 2'!$E$22:$CF$22,'SECADORA 2'!$E$8:$CF$8,I$14,'SECADORA 2'!$E$22:$CF$22,"&gt;0"),0))</f>
        <v>0</v>
      </c>
      <c r="J32" s="925">
        <f>+IF(J$14="","",IFERROR(AVERAGEIFS('SECADORA 2'!$E$22:$CF$22,'SECADORA 2'!$E$8:$CF$8,J$14,'SECADORA 2'!$E$22:$CF$22,"&gt;0"),0))</f>
        <v>0</v>
      </c>
      <c r="K32" s="925">
        <f>+IF(K$14="","",IFERROR(AVERAGEIFS('SECADORA 2'!$E$22:$CF$22,'SECADORA 2'!$E$8:$CF$8,K$14,'SECADORA 2'!$E$22:$CF$22,"&gt;0"),0))</f>
        <v>0</v>
      </c>
      <c r="L32" s="925">
        <f>+IF(L$14="","",IFERROR(AVERAGEIFS('SECADORA 2'!$E$22:$CF$22,'SECADORA 2'!$E$8:$CF$8,L$14,'SECADORA 2'!$E$22:$CF$22,"&gt;0"),0))</f>
        <v>0</v>
      </c>
      <c r="M32" s="925">
        <f>+IF(M$14="","",IFERROR(AVERAGEIFS('SECADORA 2'!$E$22:$CF$22,'SECADORA 2'!$E$8:$CF$8,M$14,'SECADORA 2'!$E$22:$CF$22,"&gt;0"),0))</f>
        <v>0</v>
      </c>
      <c r="N32" s="925">
        <f>+IF(N$14="","",IFERROR(AVERAGEIFS('SECADORA 2'!$E$22:$CF$22,'SECADORA 2'!$E$8:$CF$8,N$14,'SECADORA 2'!$E$22:$CF$22,"&gt;0"),0))</f>
        <v>1740</v>
      </c>
      <c r="O32" s="925">
        <f>+IF(O$14="","",IFERROR(AVERAGEIFS('SECADORA 2'!$E$22:$CF$22,'SECADORA 2'!$E$8:$CF$8,O$14,'SECADORA 2'!$E$22:$CF$22,"&gt;0"),0))</f>
        <v>0</v>
      </c>
    </row>
    <row r="33" spans="3:15" x14ac:dyDescent="0.3">
      <c r="C33" s="915" t="str">
        <f t="shared" si="0"/>
        <v>TECPETROL</v>
      </c>
      <c r="D33" s="915" t="str">
        <f t="shared" si="1"/>
        <v>TPT.NQ.FP-1397(h) AISL</v>
      </c>
      <c r="E33" s="915" t="str">
        <f t="shared" si="2"/>
        <v>F-36</v>
      </c>
      <c r="F33" s="924" t="s">
        <v>135</v>
      </c>
      <c r="G33" s="915" t="s">
        <v>739</v>
      </c>
      <c r="H33" s="925">
        <f>+IF(H$14="","",IFERROR(AVERAGEIFS('SECADORA 3'!$E$22:$CF$22,'SECADORA 3'!$E$8:$CF$8,H$14,'SECADORA 3'!$E$22:$CF$22,"&gt;0"),0))</f>
        <v>0</v>
      </c>
      <c r="I33" s="925">
        <f>+IF(I$14="","",IFERROR(AVERAGEIFS('SECADORA 3'!$E$22:$CF$22,'SECADORA 3'!$E$8:$CF$8,I$14,'SECADORA 3'!$E$22:$CF$22,"&gt;0"),0))</f>
        <v>0</v>
      </c>
      <c r="J33" s="925">
        <f>+IF(J$14="","",IFERROR(AVERAGEIFS('SECADORA 3'!$E$22:$CF$22,'SECADORA 3'!$E$8:$CF$8,J$14,'SECADORA 3'!$E$22:$CF$22,"&gt;0"),0))</f>
        <v>0</v>
      </c>
      <c r="K33" s="925">
        <f>+IF(K$14="","",IFERROR(AVERAGEIFS('SECADORA 3'!$E$22:$CF$22,'SECADORA 3'!$E$8:$CF$8,K$14,'SECADORA 3'!$E$22:$CF$22,"&gt;0"),0))</f>
        <v>0</v>
      </c>
      <c r="L33" s="925">
        <f>+IF(L$14="","",IFERROR(AVERAGEIFS('SECADORA 3'!$E$22:$CF$22,'SECADORA 3'!$E$8:$CF$8,L$14,'SECADORA 3'!$E$22:$CF$22,"&gt;0"),0))</f>
        <v>0</v>
      </c>
      <c r="M33" s="925">
        <f>+IF(M$14="","",IFERROR(AVERAGEIFS('SECADORA 3'!$E$22:$CF$22,'SECADORA 3'!$E$8:$CF$8,M$14,'SECADORA 3'!$E$22:$CF$22,"&gt;0"),0))</f>
        <v>0</v>
      </c>
      <c r="N33" s="925">
        <f>+IF(N$14="","",IFERROR(AVERAGEIFS('SECADORA 3'!$E$22:$CF$22,'SECADORA 3'!$E$8:$CF$8,N$14,'SECADORA 3'!$E$22:$CF$22,"&gt;0"),0))</f>
        <v>1740</v>
      </c>
      <c r="O33" s="925">
        <f>+IF(O$14="","",IFERROR(AVERAGEIFS('SECADORA 3'!$E$22:$CF$22,'SECADORA 3'!$E$8:$CF$8,O$14,'SECADORA 3'!$E$22:$CF$22,"&gt;0"),0))</f>
        <v>0</v>
      </c>
    </row>
    <row r="34" spans="3:15" x14ac:dyDescent="0.3">
      <c r="C34" s="915" t="str">
        <f t="shared" si="0"/>
        <v>TECPETROL</v>
      </c>
      <c r="D34" s="915" t="str">
        <f t="shared" si="1"/>
        <v>TPT.NQ.FP-1397(h) AISL</v>
      </c>
      <c r="E34" s="915" t="str">
        <f t="shared" si="2"/>
        <v>F-36</v>
      </c>
      <c r="F34" s="924" t="s">
        <v>130</v>
      </c>
      <c r="G34" s="915" t="s">
        <v>739</v>
      </c>
      <c r="H34" s="925">
        <f>+IF(H$14="","",IFERROR(AVERAGEIFS('DECANTER 1'!$E$26:$CF$26,'DECANTER 1'!$E$15:$CF$15,H$14,'DECANTER 1'!$E$26:$CF$26,"&gt;0"),0))</f>
        <v>0</v>
      </c>
      <c r="I34" s="925">
        <f>+IF(I$14="","",IFERROR(AVERAGEIFS('DECANTER 1'!$E$26:$CF$26,'DECANTER 1'!$E$15:$CF$15,I$14,'DECANTER 1'!$E$26:$CF$26,"&gt;0"),0))</f>
        <v>0</v>
      </c>
      <c r="J34" s="925">
        <f>+IF(J$14="","",IFERROR(AVERAGEIFS('DECANTER 1'!$E$26:$CF$26,'DECANTER 1'!$E$15:$CF$15,J$14,'DECANTER 1'!$E$26:$CF$26,"&gt;0"),0))</f>
        <v>0</v>
      </c>
      <c r="K34" s="925">
        <f>+IF(K$14="","",IFERROR(AVERAGEIFS('DECANTER 1'!$E$26:$CF$26,'DECANTER 1'!$E$15:$CF$15,K$14,'DECANTER 1'!$E$26:$CF$26,"&gt;0"),0))</f>
        <v>0</v>
      </c>
      <c r="L34" s="925">
        <f>+IF(L$14="","",IFERROR(AVERAGEIFS('DECANTER 1'!$E$26:$CF$26,'DECANTER 1'!$E$15:$CF$15,L$14,'DECANTER 1'!$E$26:$CF$26,"&gt;0"),0))</f>
        <v>0</v>
      </c>
      <c r="M34" s="925">
        <f>+IF(M$14="","",IFERROR(AVERAGEIFS('DECANTER 1'!$E$26:$CF$26,'DECANTER 1'!$E$15:$CF$15,M$14,'DECANTER 1'!$E$26:$CF$26,"&gt;0"),0))</f>
        <v>0</v>
      </c>
      <c r="N34" s="925">
        <f>+IF(N$14="","",IFERROR(AVERAGEIFS('DECANTER 1'!$E$26:$CF$26,'DECANTER 1'!$E$15:$CF$15,N$14,'DECANTER 1'!$E$26:$CF$26,"&gt;0"),0))</f>
        <v>1712</v>
      </c>
      <c r="O34" s="925">
        <f>+IF(O$14="","",IFERROR(AVERAGEIFS('DECANTER 1'!$E$26:$CF$26,'DECANTER 1'!$E$15:$CF$15,O$14,'DECANTER 1'!$E$26:$CF$26,"&gt;0"),0))</f>
        <v>0</v>
      </c>
    </row>
    <row r="35" spans="3:15" x14ac:dyDescent="0.3">
      <c r="C35" s="915" t="str">
        <f t="shared" si="0"/>
        <v>TECPETROL</v>
      </c>
      <c r="D35" s="915" t="str">
        <f t="shared" si="1"/>
        <v>TPT.NQ.FP-1397(h) AISL</v>
      </c>
      <c r="E35" s="915" t="str">
        <f t="shared" si="2"/>
        <v>F-36</v>
      </c>
      <c r="F35" s="924" t="s">
        <v>131</v>
      </c>
      <c r="G35" s="915" t="s">
        <v>739</v>
      </c>
      <c r="H35" s="925">
        <f>+IF(H$14="","",IFERROR(AVERAGEIFS('DECANTER 2'!$E$26:$CF$26,'DECANTER 2'!$E$15:$CF$15,H$14,'DECANTER 2'!$E$26:$CF$26,"&gt;0"),0))</f>
        <v>0</v>
      </c>
      <c r="I35" s="925">
        <f>+IF(I$14="","",IFERROR(AVERAGEIFS('DECANTER 2'!$E$26:$CF$26,'DECANTER 2'!$E$15:$CF$15,I$14,'DECANTER 2'!$E$26:$CF$26,"&gt;0"),0))</f>
        <v>0</v>
      </c>
      <c r="J35" s="925">
        <f>+IF(J$14="","",IFERROR(AVERAGEIFS('DECANTER 2'!$E$26:$CF$26,'DECANTER 2'!$E$15:$CF$15,J$14,'DECANTER 2'!$E$26:$CF$26,"&gt;0"),0))</f>
        <v>0</v>
      </c>
      <c r="K35" s="925">
        <f>+IF(K$14="","",IFERROR(AVERAGEIFS('DECANTER 2'!$E$26:$CF$26,'DECANTER 2'!$E$15:$CF$15,K$14,'DECANTER 2'!$E$26:$CF$26,"&gt;0"),0))</f>
        <v>0</v>
      </c>
      <c r="L35" s="925">
        <f>+IF(L$14="","",IFERROR(AVERAGEIFS('DECANTER 2'!$E$26:$CF$26,'DECANTER 2'!$E$15:$CF$15,L$14,'DECANTER 2'!$E$26:$CF$26,"&gt;0"),0))</f>
        <v>0</v>
      </c>
      <c r="M35" s="925">
        <f>+IF(M$14="","",IFERROR(AVERAGEIFS('DECANTER 2'!$E$26:$CF$26,'DECANTER 2'!$E$15:$CF$15,M$14,'DECANTER 2'!$E$26:$CF$26,"&gt;0"),0))</f>
        <v>0</v>
      </c>
      <c r="N35" s="925">
        <f>+IF(N$14="","",IFERROR(AVERAGEIFS('DECANTER 2'!$E$26:$CF$26,'DECANTER 2'!$E$15:$CF$15,N$14,'DECANTER 2'!$E$26:$CF$26,"&gt;0"),0))</f>
        <v>1712</v>
      </c>
      <c r="O35" s="925">
        <f>+IF(O$14="","",IFERROR(AVERAGEIFS('DECANTER 2'!$E$26:$CF$26,'DECANTER 2'!$E$15:$CF$15,O$14,'DECANTER 2'!$E$26:$CF$26,"&gt;0"),0))</f>
        <v>0</v>
      </c>
    </row>
    <row r="36" spans="3:15" x14ac:dyDescent="0.3">
      <c r="C36" s="915" t="str">
        <f t="shared" si="0"/>
        <v>TECPETROL</v>
      </c>
      <c r="D36" s="915" t="str">
        <f t="shared" si="1"/>
        <v>TPT.NQ.FP-1397(h) AISL</v>
      </c>
      <c r="E36" s="915" t="str">
        <f t="shared" si="2"/>
        <v>F-36</v>
      </c>
      <c r="F36" s="924" t="s">
        <v>132</v>
      </c>
      <c r="G36" s="915" t="s">
        <v>739</v>
      </c>
      <c r="H36" s="925">
        <f>+IF(H$14="","",IFERROR(AVERAGEIFS('DECANTER 3'!$E$26:$CF$26,'DECANTER 3'!$E$15:$CF$15,H$14,'DECANTER 3'!$E$26:$CF$26,"&gt;0"),0))</f>
        <v>0</v>
      </c>
      <c r="I36" s="925">
        <f>+IF(I$14="","",IFERROR(AVERAGEIFS('DECANTER 3'!$E$26:$CF$26,'DECANTER 3'!$E$15:$CF$15,I$14,'DECANTER 3'!$E$26:$CF$26,"&gt;0"),0))</f>
        <v>0</v>
      </c>
      <c r="J36" s="925">
        <f>+IF(J$14="","",IFERROR(AVERAGEIFS('DECANTER 3'!$E$26:$CF$26,'DECANTER 3'!$E$15:$CF$15,J$14,'DECANTER 3'!$E$26:$CF$26,"&gt;0"),0))</f>
        <v>0</v>
      </c>
      <c r="K36" s="925">
        <f>+IF(K$14="","",IFERROR(AVERAGEIFS('DECANTER 3'!$E$26:$CF$26,'DECANTER 3'!$E$15:$CF$15,K$14,'DECANTER 3'!$E$26:$CF$26,"&gt;0"),0))</f>
        <v>0</v>
      </c>
      <c r="L36" s="925">
        <f>+IF(L$14="","",IFERROR(AVERAGEIFS('DECANTER 3'!$E$26:$CF$26,'DECANTER 3'!$E$15:$CF$15,L$14,'DECANTER 3'!$E$26:$CF$26,"&gt;0"),0))</f>
        <v>0</v>
      </c>
      <c r="M36" s="925">
        <f>+IF(M$14="","",IFERROR(AVERAGEIFS('DECANTER 3'!$E$26:$CF$26,'DECANTER 3'!$E$15:$CF$15,M$14,'DECANTER 3'!$E$26:$CF$26,"&gt;0"),0))</f>
        <v>0</v>
      </c>
      <c r="N36" s="925">
        <f>+IF(N$14="","",IFERROR(AVERAGEIFS('DECANTER 3'!$E$26:$CF$26,'DECANTER 3'!$E$15:$CF$15,N$14,'DECANTER 3'!$E$26:$CF$26,"&gt;0"),0))</f>
        <v>1198</v>
      </c>
      <c r="O36" s="925">
        <f>+IF(O$14="","",IFERROR(AVERAGEIFS('DECANTER 3'!$E$26:$CF$26,'DECANTER 3'!$E$15:$CF$15,O$14,'DECANTER 3'!$E$26:$CF$26,"&gt;0"),0))</f>
        <v>0</v>
      </c>
    </row>
    <row r="37" spans="3:15" x14ac:dyDescent="0.3">
      <c r="C37" s="915" t="str">
        <f t="shared" si="0"/>
        <v>TECPETROL</v>
      </c>
      <c r="D37" s="915" t="str">
        <f t="shared" si="1"/>
        <v>TPT.NQ.FP-1397(h) AISL</v>
      </c>
      <c r="E37" s="915" t="str">
        <f t="shared" si="2"/>
        <v>F-36</v>
      </c>
      <c r="F37" s="921" t="s">
        <v>124</v>
      </c>
      <c r="G37" s="915" t="s">
        <v>740</v>
      </c>
      <c r="H37" s="922">
        <f>+IF(H$14="","",IFERROR(AVERAGEIFS('ZARANDA 1'!$E$21:$CF$21,'ZARANDA 1'!$E$6:$CF$6,H$14,'ZARANDA 1'!$E$21:$CF$21,"&gt;0"),0))</f>
        <v>0</v>
      </c>
      <c r="I37" s="922">
        <f>+IF(I$14="","",IFERROR(AVERAGEIFS('ZARANDA 1'!$E$21:$CF$21,'ZARANDA 1'!$E$6:$CF$6,I$14,'ZARANDA 1'!$E$21:$CF$21,"&gt;0"),0))</f>
        <v>0</v>
      </c>
      <c r="J37" s="922">
        <f>+IF(J$14="","",IFERROR(AVERAGEIFS('ZARANDA 1'!$E$21:$CF$21,'ZARANDA 1'!$E$6:$CF$6,J$14,'ZARANDA 1'!$E$21:$CF$21,"&gt;0"),0))</f>
        <v>0</v>
      </c>
      <c r="K37" s="922">
        <f>+IF(K$14="","",IFERROR(AVERAGEIFS('ZARANDA 1'!$E$21:$CF$21,'ZARANDA 1'!$E$6:$CF$6,K$14,'ZARANDA 1'!$E$21:$CF$21,"&gt;0"),0))</f>
        <v>0</v>
      </c>
      <c r="L37" s="922">
        <f>+IF(L$14="","",IFERROR(AVERAGEIFS('ZARANDA 1'!$E$21:$CF$21,'ZARANDA 1'!$E$6:$CF$6,L$14,'ZARANDA 1'!$E$21:$CF$21,"&gt;0"),0))</f>
        <v>0</v>
      </c>
      <c r="M37" s="922">
        <f>+IF(M$14="","",IFERROR(AVERAGEIFS('ZARANDA 1'!$E$21:$CF$21,'ZARANDA 1'!$E$6:$CF$6,M$14,'ZARANDA 1'!$E$21:$CF$21,"&gt;0"),0))</f>
        <v>0</v>
      </c>
      <c r="N37" s="922">
        <f>+IF(N$14="","",IFERROR(AVERAGEIFS('ZARANDA 1'!$E$21:$CF$21,'ZARANDA 1'!$E$6:$CF$6,N$14,'ZARANDA 1'!$E$21:$CF$21,"&gt;0"),0))</f>
        <v>1722</v>
      </c>
      <c r="O37" s="922">
        <f>+IF(O$14="","",IFERROR(AVERAGEIFS('ZARANDA 1'!$E$21:$CF$21,'ZARANDA 1'!$E$6:$CF$6,O$14,'ZARANDA 1'!$E$21:$CF$21,"&gt;0"),0))</f>
        <v>0</v>
      </c>
    </row>
    <row r="38" spans="3:15" x14ac:dyDescent="0.3">
      <c r="C38" s="915" t="str">
        <f t="shared" si="0"/>
        <v>TECPETROL</v>
      </c>
      <c r="D38" s="915" t="str">
        <f t="shared" si="1"/>
        <v>TPT.NQ.FP-1397(h) AISL</v>
      </c>
      <c r="E38" s="915" t="str">
        <f t="shared" si="2"/>
        <v>F-36</v>
      </c>
      <c r="F38" s="923" t="s">
        <v>125</v>
      </c>
      <c r="G38" s="915" t="s">
        <v>740</v>
      </c>
      <c r="H38" s="922">
        <f>+IF(H$14="","",IFERROR(AVERAGEIFS('ZARANDA 2'!$E$21:$CF$21,'ZARANDA 2'!$E$6:$CF$6,H$14,'ZARANDA 2'!$E$21:$CF$21,"&gt;0"),0))</f>
        <v>0</v>
      </c>
      <c r="I38" s="922">
        <f>+IF(I$14="","",IFERROR(AVERAGEIFS('ZARANDA 2'!$E$21:$CF$21,'ZARANDA 2'!$E$6:$CF$6,I$14,'ZARANDA 2'!$E$21:$CF$21,"&gt;0"),0))</f>
        <v>0</v>
      </c>
      <c r="J38" s="922">
        <f>+IF(J$14="","",IFERROR(AVERAGEIFS('ZARANDA 2'!$E$21:$CF$21,'ZARANDA 2'!$E$6:$CF$6,J$14,'ZARANDA 2'!$E$21:$CF$21,"&gt;0"),0))</f>
        <v>0</v>
      </c>
      <c r="K38" s="922">
        <f>+IF(K$14="","",IFERROR(AVERAGEIFS('ZARANDA 2'!$E$21:$CF$21,'ZARANDA 2'!$E$6:$CF$6,K$14,'ZARANDA 2'!$E$21:$CF$21,"&gt;0"),0))</f>
        <v>0</v>
      </c>
      <c r="L38" s="922">
        <f>+IF(L$14="","",IFERROR(AVERAGEIFS('ZARANDA 2'!$E$21:$CF$21,'ZARANDA 2'!$E$6:$CF$6,L$14,'ZARANDA 2'!$E$21:$CF$21,"&gt;0"),0))</f>
        <v>0</v>
      </c>
      <c r="M38" s="922">
        <f>+IF(M$14="","",IFERROR(AVERAGEIFS('ZARANDA 2'!$E$21:$CF$21,'ZARANDA 2'!$E$6:$CF$6,M$14,'ZARANDA 2'!$E$21:$CF$21,"&gt;0"),0))</f>
        <v>0</v>
      </c>
      <c r="N38" s="922">
        <f>+IF(N$14="","",IFERROR(AVERAGEIFS('ZARANDA 2'!$E$21:$CF$21,'ZARANDA 2'!$E$6:$CF$6,N$14,'ZARANDA 2'!$E$21:$CF$21,"&gt;0"),0))</f>
        <v>1722</v>
      </c>
      <c r="O38" s="922">
        <f>+IF(O$14="","",IFERROR(AVERAGEIFS('ZARANDA 2'!$E$21:$CF$21,'ZARANDA 2'!$E$6:$CF$6,O$14,'ZARANDA 2'!$E$21:$CF$21,"&gt;0"),0))</f>
        <v>0</v>
      </c>
    </row>
    <row r="39" spans="3:15" x14ac:dyDescent="0.3">
      <c r="C39" s="915" t="str">
        <f t="shared" si="0"/>
        <v>TECPETROL</v>
      </c>
      <c r="D39" s="915" t="str">
        <f t="shared" si="1"/>
        <v>TPT.NQ.FP-1397(h) AISL</v>
      </c>
      <c r="E39" s="915" t="str">
        <f t="shared" si="2"/>
        <v>F-36</v>
      </c>
      <c r="F39" s="923" t="s">
        <v>126</v>
      </c>
      <c r="G39" s="915" t="s">
        <v>740</v>
      </c>
      <c r="H39" s="922">
        <f>+IF(H$14="","",IFERROR(AVERAGEIFS('ZARANDA 3'!$E$21:$CF$21,'ZARANDA 3'!$E$6:$CF$6,H$14,'ZARANDA 3'!$E$21:$CF$21,"&gt;0"),0))</f>
        <v>0</v>
      </c>
      <c r="I39" s="922">
        <f>+IF(I$14="","",IFERROR(AVERAGEIFS('ZARANDA 3'!$E$21:$CF$21,'ZARANDA 3'!$E$6:$CF$6,I$14,'ZARANDA 3'!$E$21:$CF$21,"&gt;0"),0))</f>
        <v>0</v>
      </c>
      <c r="J39" s="922">
        <f>+IF(J$14="","",IFERROR(AVERAGEIFS('ZARANDA 3'!$E$21:$CF$21,'ZARANDA 3'!$E$6:$CF$6,J$14,'ZARANDA 3'!$E$21:$CF$21,"&gt;0"),0))</f>
        <v>0</v>
      </c>
      <c r="K39" s="922">
        <f>+IF(K$14="","",IFERROR(AVERAGEIFS('ZARANDA 3'!$E$21:$CF$21,'ZARANDA 3'!$E$6:$CF$6,K$14,'ZARANDA 3'!$E$21:$CF$21,"&gt;0"),0))</f>
        <v>0</v>
      </c>
      <c r="L39" s="922">
        <f>+IF(L$14="","",IFERROR(AVERAGEIFS('ZARANDA 3'!$E$21:$CF$21,'ZARANDA 3'!$E$6:$CF$6,L$14,'ZARANDA 3'!$E$21:$CF$21,"&gt;0"),0))</f>
        <v>0</v>
      </c>
      <c r="M39" s="922">
        <f>+IF(M$14="","",IFERROR(AVERAGEIFS('ZARANDA 3'!$E$21:$CF$21,'ZARANDA 3'!$E$6:$CF$6,M$14,'ZARANDA 3'!$E$21:$CF$21,"&gt;0"),0))</f>
        <v>0</v>
      </c>
      <c r="N39" s="922">
        <f>+IF(N$14="","",IFERROR(AVERAGEIFS('ZARANDA 3'!$E$21:$CF$21,'ZARANDA 3'!$E$6:$CF$6,N$14,'ZARANDA 3'!$E$21:$CF$21,"&gt;0"),0))</f>
        <v>1722</v>
      </c>
      <c r="O39" s="922">
        <f>+IF(O$14="","",IFERROR(AVERAGEIFS('ZARANDA 3'!$E$21:$CF$21,'ZARANDA 3'!$E$6:$CF$6,O$14,'ZARANDA 3'!$E$21:$CF$21,"&gt;0"),0))</f>
        <v>0</v>
      </c>
    </row>
    <row r="40" spans="3:15" x14ac:dyDescent="0.3">
      <c r="C40" s="915" t="str">
        <f t="shared" si="0"/>
        <v>TECPETROL</v>
      </c>
      <c r="D40" s="915" t="str">
        <f t="shared" si="1"/>
        <v>TPT.NQ.FP-1397(h) AISL</v>
      </c>
      <c r="E40" s="915" t="str">
        <f t="shared" si="2"/>
        <v>F-36</v>
      </c>
      <c r="F40" s="923" t="s">
        <v>238</v>
      </c>
      <c r="G40" s="915" t="s">
        <v>740</v>
      </c>
      <c r="H40" s="922">
        <f>+IF(H$14="","",IFERROR(AVERAGEIFS(DESARENADOR!$E$21:$CF$21,DESARENADOR!$E$6:$CF$6,H$14,DESARENADOR!$E$21:$CF$21,"&gt;0"),0))</f>
        <v>0</v>
      </c>
      <c r="I40" s="922">
        <f>+IF(I$14="","",IFERROR(AVERAGEIFS(DESARENADOR!$E$21:$CF$21,DESARENADOR!$E$6:$CF$6,I$14,DESARENADOR!$E$21:$CF$21,"&gt;0"),0))</f>
        <v>0</v>
      </c>
      <c r="J40" s="922">
        <f>+IF(J$14="","",IFERROR(AVERAGEIFS(DESARENADOR!$E$21:$CF$21,DESARENADOR!$E$6:$CF$6,J$14,DESARENADOR!$E$21:$CF$21,"&gt;0"),0))</f>
        <v>0</v>
      </c>
      <c r="K40" s="922">
        <f>+IF(K$14="","",IFERROR(AVERAGEIFS(DESARENADOR!$E$21:$CF$21,DESARENADOR!$E$6:$CF$6,K$14,DESARENADOR!$E$21:$CF$21,"&gt;0"),0))</f>
        <v>0</v>
      </c>
      <c r="L40" s="922">
        <f>+IF(L$14="","",IFERROR(AVERAGEIFS(DESARENADOR!$E$21:$CF$21,DESARENADOR!$E$6:$CF$6,L$14,DESARENADOR!$E$21:$CF$21,"&gt;0"),0))</f>
        <v>0</v>
      </c>
      <c r="M40" s="922">
        <f>+IF(M$14="","",IFERROR(AVERAGEIFS(DESARENADOR!$E$21:$CF$21,DESARENADOR!$E$6:$CF$6,M$14,DESARENADOR!$E$21:$CF$21,"&gt;0"),0))</f>
        <v>0</v>
      </c>
      <c r="N40" s="922">
        <f>+IF(N$14="","",IFERROR(AVERAGEIFS(DESARENADOR!$E$21:$CF$21,DESARENADOR!$E$6:$CF$6,N$14,DESARENADOR!$E$21:$CF$21,"&gt;0"),0))</f>
        <v>1720</v>
      </c>
      <c r="O40" s="922">
        <f>+IF(O$14="","",IFERROR(AVERAGEIFS(DESARENADOR!$E$21:$CF$21,DESARENADOR!$E$6:$CF$6,O$14,DESARENADOR!$E$21:$CF$21,"&gt;0"),0))</f>
        <v>0</v>
      </c>
    </row>
    <row r="41" spans="3:15" x14ac:dyDescent="0.3">
      <c r="C41" s="915" t="str">
        <f t="shared" si="0"/>
        <v>TECPETROL</v>
      </c>
      <c r="D41" s="915" t="str">
        <f t="shared" si="1"/>
        <v>TPT.NQ.FP-1397(h) AISL</v>
      </c>
      <c r="E41" s="915" t="str">
        <f t="shared" si="2"/>
        <v>F-36</v>
      </c>
      <c r="F41" s="923" t="s">
        <v>129</v>
      </c>
      <c r="G41" s="915" t="s">
        <v>740</v>
      </c>
      <c r="H41" s="922">
        <f>+IF(H$14="","",IFERROR(AVERAGEIFS(DESILTER!$E$21:$CF$21,DESILTER!$E$6:$CF$6,H$14,DESILTER!$E$21:$CF$21,"&gt;0"),0))</f>
        <v>0</v>
      </c>
      <c r="I41" s="922">
        <f>+IF(I$14="","",IFERROR(AVERAGEIFS(DESILTER!$E$21:$CF$21,DESILTER!$E$6:$CF$6,I$14,DESILTER!$E$21:$CF$21,"&gt;0"),0))</f>
        <v>0</v>
      </c>
      <c r="J41" s="922">
        <f>+IF(J$14="","",IFERROR(AVERAGEIFS(DESILTER!$E$21:$CF$21,DESILTER!$E$6:$CF$6,J$14,DESILTER!$E$21:$CF$21,"&gt;0"),0))</f>
        <v>0</v>
      </c>
      <c r="K41" s="922">
        <f>+IF(K$14="","",IFERROR(AVERAGEIFS(DESILTER!$E$21:$CF$21,DESILTER!$E$6:$CF$6,K$14,DESILTER!$E$21:$CF$21,"&gt;0"),0))</f>
        <v>0</v>
      </c>
      <c r="L41" s="922">
        <f>+IF(L$14="","",IFERROR(AVERAGEIFS(DESILTER!$E$21:$CF$21,DESILTER!$E$6:$CF$6,L$14,DESILTER!$E$21:$CF$21,"&gt;0"),0))</f>
        <v>0</v>
      </c>
      <c r="M41" s="922">
        <f>+IF(M$14="","",IFERROR(AVERAGEIFS(DESILTER!$E$21:$CF$21,DESILTER!$E$6:$CF$6,M$14,DESILTER!$E$21:$CF$21,"&gt;0"),0))</f>
        <v>0</v>
      </c>
      <c r="N41" s="922">
        <f>+IF(N$14="","",IFERROR(AVERAGEIFS(DESILTER!$E$21:$CF$21,DESILTER!$E$6:$CF$6,N$14,DESILTER!$E$21:$CF$21,"&gt;0"),0))</f>
        <v>1715</v>
      </c>
      <c r="O41" s="922">
        <f>+IF(O$14="","",IFERROR(AVERAGEIFS(DESILTER!$E$21:$CF$21,DESILTER!$E$6:$CF$6,O$14,DESILTER!$E$21:$CF$21,"&gt;0"),0))</f>
        <v>0</v>
      </c>
    </row>
    <row r="42" spans="3:15" x14ac:dyDescent="0.3">
      <c r="C42" s="915" t="str">
        <f t="shared" si="0"/>
        <v>TECPETROL</v>
      </c>
      <c r="D42" s="915" t="str">
        <f t="shared" si="1"/>
        <v>TPT.NQ.FP-1397(h) AISL</v>
      </c>
      <c r="E42" s="915" t="str">
        <f t="shared" si="2"/>
        <v>F-36</v>
      </c>
      <c r="F42" s="923" t="s">
        <v>127</v>
      </c>
      <c r="G42" s="915" t="s">
        <v>740</v>
      </c>
      <c r="H42" s="922">
        <f>+IF(H$14="","",IFERROR(AVERAGEIFS('SECADORA 1'!$E$23:$CF$23,'SECADORA 1'!$E$8:$CF$8,H$14,'SECADORA 1'!$E$23:$CF$23,"&gt;0"),0))</f>
        <v>0</v>
      </c>
      <c r="I42" s="922">
        <f>+IF(I$14="","",IFERROR(AVERAGEIFS('SECADORA 1'!$E$23:$CF$23,'SECADORA 1'!$E$8:$CF$8,I$14,'SECADORA 1'!$E$23:$CF$23,"&gt;0"),0))</f>
        <v>0</v>
      </c>
      <c r="J42" s="922">
        <f>+IF(J$14="","",IFERROR(AVERAGEIFS('SECADORA 1'!$E$23:$CF$23,'SECADORA 1'!$E$8:$CF$8,J$14,'SECADORA 1'!$E$23:$CF$23,"&gt;0"),0))</f>
        <v>0</v>
      </c>
      <c r="K42" s="922">
        <f>+IF(K$14="","",IFERROR(AVERAGEIFS('SECADORA 1'!$E$23:$CF$23,'SECADORA 1'!$E$8:$CF$8,K$14,'SECADORA 1'!$E$23:$CF$23,"&gt;0"),0))</f>
        <v>0</v>
      </c>
      <c r="L42" s="922">
        <f>+IF(L$14="","",IFERROR(AVERAGEIFS('SECADORA 1'!$E$23:$CF$23,'SECADORA 1'!$E$8:$CF$8,L$14,'SECADORA 1'!$E$23:$CF$23,"&gt;0"),0))</f>
        <v>0</v>
      </c>
      <c r="M42" s="922">
        <f>+IF(M$14="","",IFERROR(AVERAGEIFS('SECADORA 1'!$E$23:$CF$23,'SECADORA 1'!$E$8:$CF$8,M$14,'SECADORA 1'!$E$23:$CF$23,"&gt;0"),0))</f>
        <v>0</v>
      </c>
      <c r="N42" s="922">
        <f>+IF(N$14="","",IFERROR(AVERAGEIFS('SECADORA 1'!$E$23:$CF$23,'SECADORA 1'!$E$8:$CF$8,N$14,'SECADORA 1'!$E$23:$CF$23,"&gt;0"),0))</f>
        <v>1712</v>
      </c>
      <c r="O42" s="922">
        <f>+IF(O$14="","",IFERROR(AVERAGEIFS('SECADORA 1'!$E$23:$CF$23,'SECADORA 1'!$E$8:$CF$8,O$14,'SECADORA 1'!$E$23:$CF$23,"&gt;0"),0))</f>
        <v>0</v>
      </c>
    </row>
    <row r="43" spans="3:15" x14ac:dyDescent="0.3">
      <c r="C43" s="915" t="str">
        <f t="shared" si="0"/>
        <v>TECPETROL</v>
      </c>
      <c r="D43" s="915" t="str">
        <f t="shared" si="1"/>
        <v>TPT.NQ.FP-1397(h) AISL</v>
      </c>
      <c r="E43" s="915" t="str">
        <f t="shared" si="2"/>
        <v>F-36</v>
      </c>
      <c r="F43" s="923" t="s">
        <v>128</v>
      </c>
      <c r="G43" s="915" t="s">
        <v>740</v>
      </c>
      <c r="H43" s="922">
        <f>+IF(H$14="","",IFERROR(AVERAGEIFS('SECADORA 2'!$E$23:$CF$23,'SECADORA 2'!$E$8:$CF$8,H$14,'SECADORA 2'!$E$23:$CF$23,"&gt;0"),0))</f>
        <v>0</v>
      </c>
      <c r="I43" s="922">
        <f>+IF(I$14="","",IFERROR(AVERAGEIFS('SECADORA 2'!$E$23:$CF$23,'SECADORA 2'!$E$8:$CF$8,I$14,'SECADORA 2'!$E$23:$CF$23,"&gt;0"),0))</f>
        <v>0</v>
      </c>
      <c r="J43" s="922">
        <f>+IF(J$14="","",IFERROR(AVERAGEIFS('SECADORA 2'!$E$23:$CF$23,'SECADORA 2'!$E$8:$CF$8,J$14,'SECADORA 2'!$E$23:$CF$23,"&gt;0"),0))</f>
        <v>0</v>
      </c>
      <c r="K43" s="922">
        <f>+IF(K$14="","",IFERROR(AVERAGEIFS('SECADORA 2'!$E$23:$CF$23,'SECADORA 2'!$E$8:$CF$8,K$14,'SECADORA 2'!$E$23:$CF$23,"&gt;0"),0))</f>
        <v>0</v>
      </c>
      <c r="L43" s="922">
        <f>+IF(L$14="","",IFERROR(AVERAGEIFS('SECADORA 2'!$E$23:$CF$23,'SECADORA 2'!$E$8:$CF$8,L$14,'SECADORA 2'!$E$23:$CF$23,"&gt;0"),0))</f>
        <v>0</v>
      </c>
      <c r="M43" s="922">
        <f>+IF(M$14="","",IFERROR(AVERAGEIFS('SECADORA 2'!$E$23:$CF$23,'SECADORA 2'!$E$8:$CF$8,M$14,'SECADORA 2'!$E$23:$CF$23,"&gt;0"),0))</f>
        <v>0</v>
      </c>
      <c r="N43" s="922">
        <f>+IF(N$14="","",IFERROR(AVERAGEIFS('SECADORA 2'!$E$23:$CF$23,'SECADORA 2'!$E$8:$CF$8,N$14,'SECADORA 2'!$E$23:$CF$23,"&gt;0"),0))</f>
        <v>0</v>
      </c>
      <c r="O43" s="922">
        <f>+IF(O$14="","",IFERROR(AVERAGEIFS('SECADORA 2'!$E$23:$CF$23,'SECADORA 2'!$E$8:$CF$8,O$14,'SECADORA 2'!$E$23:$CF$23,"&gt;0"),0))</f>
        <v>0</v>
      </c>
    </row>
    <row r="44" spans="3:15" x14ac:dyDescent="0.3">
      <c r="C44" s="915" t="str">
        <f t="shared" si="0"/>
        <v>TECPETROL</v>
      </c>
      <c r="D44" s="915" t="str">
        <f t="shared" si="1"/>
        <v>TPT.NQ.FP-1397(h) AISL</v>
      </c>
      <c r="E44" s="915" t="str">
        <f t="shared" si="2"/>
        <v>F-36</v>
      </c>
      <c r="F44" s="923" t="s">
        <v>135</v>
      </c>
      <c r="G44" s="915" t="s">
        <v>740</v>
      </c>
      <c r="H44" s="922">
        <f>+IF(H$14="","",IFERROR(AVERAGEIFS('SECADORA 3'!$E$23:$CF$23,'SECADORA 3'!$E$8:$CF$8,H$14,'SECADORA 3'!$E$23:$CF$23,"&gt;0"),0))</f>
        <v>0</v>
      </c>
      <c r="I44" s="922">
        <f>+IF(I$14="","",IFERROR(AVERAGEIFS('SECADORA 3'!$E$23:$CF$23,'SECADORA 3'!$E$8:$CF$8,I$14,'SECADORA 3'!$E$23:$CF$23,"&gt;0"),0))</f>
        <v>0</v>
      </c>
      <c r="J44" s="922">
        <f>+IF(J$14="","",IFERROR(AVERAGEIFS('SECADORA 3'!$E$23:$CF$23,'SECADORA 3'!$E$8:$CF$8,J$14,'SECADORA 3'!$E$23:$CF$23,"&gt;0"),0))</f>
        <v>0</v>
      </c>
      <c r="K44" s="922">
        <f>+IF(K$14="","",IFERROR(AVERAGEIFS('SECADORA 3'!$E$23:$CF$23,'SECADORA 3'!$E$8:$CF$8,K$14,'SECADORA 3'!$E$23:$CF$23,"&gt;0"),0))</f>
        <v>0</v>
      </c>
      <c r="L44" s="922">
        <f>+IF(L$14="","",IFERROR(AVERAGEIFS('SECADORA 3'!$E$23:$CF$23,'SECADORA 3'!$E$8:$CF$8,L$14,'SECADORA 3'!$E$23:$CF$23,"&gt;0"),0))</f>
        <v>0</v>
      </c>
      <c r="M44" s="922">
        <f>+IF(M$14="","",IFERROR(AVERAGEIFS('SECADORA 3'!$E$23:$CF$23,'SECADORA 3'!$E$8:$CF$8,M$14,'SECADORA 3'!$E$23:$CF$23,"&gt;0"),0))</f>
        <v>0</v>
      </c>
      <c r="N44" s="922">
        <f>+IF(N$14="","",IFERROR(AVERAGEIFS('SECADORA 3'!$E$23:$CF$23,'SECADORA 3'!$E$8:$CF$8,N$14,'SECADORA 3'!$E$23:$CF$23,"&gt;0"),0))</f>
        <v>0</v>
      </c>
      <c r="O44" s="922">
        <f>+IF(O$14="","",IFERROR(AVERAGEIFS('SECADORA 3'!$E$23:$CF$23,'SECADORA 3'!$E$8:$CF$8,O$14,'SECADORA 3'!$E$23:$CF$23,"&gt;0"),0))</f>
        <v>0</v>
      </c>
    </row>
    <row r="45" spans="3:15" x14ac:dyDescent="0.3">
      <c r="C45" s="915" t="str">
        <f t="shared" si="0"/>
        <v>TECPETROL</v>
      </c>
      <c r="D45" s="915" t="str">
        <f t="shared" si="1"/>
        <v>TPT.NQ.FP-1397(h) AISL</v>
      </c>
      <c r="E45" s="915" t="str">
        <f t="shared" si="2"/>
        <v>F-36</v>
      </c>
      <c r="F45" s="923" t="s">
        <v>130</v>
      </c>
      <c r="G45" s="915" t="s">
        <v>740</v>
      </c>
      <c r="H45" s="922">
        <f>+IF(H$14="","",IFERROR(AVERAGEIFS('DECANTER 1'!$E$27:$CF$27,'DECANTER 1'!$E$15:$CF$15,H$14,'DECANTER 1'!$E$27:$CF$27,"&gt;0"),0))</f>
        <v>0</v>
      </c>
      <c r="I45" s="922">
        <f>+IF(I$14="","",IFERROR(AVERAGEIFS('DECANTER 1'!$E$27:$CF$27,'DECANTER 1'!$E$15:$CF$15,I$14,'DECANTER 1'!$E$27:$CF$27,"&gt;0"),0))</f>
        <v>0</v>
      </c>
      <c r="J45" s="922">
        <f>+IF(J$14="","",IFERROR(AVERAGEIFS('DECANTER 1'!$E$27:$CF$27,'DECANTER 1'!$E$15:$CF$15,J$14,'DECANTER 1'!$E$27:$CF$27,"&gt;0"),0))</f>
        <v>0</v>
      </c>
      <c r="K45" s="922">
        <f>+IF(K$14="","",IFERROR(AVERAGEIFS('DECANTER 1'!$E$27:$CF$27,'DECANTER 1'!$E$15:$CF$15,K$14,'DECANTER 1'!$E$27:$CF$27,"&gt;0"),0))</f>
        <v>0</v>
      </c>
      <c r="L45" s="922">
        <f>+IF(L$14="","",IFERROR(AVERAGEIFS('DECANTER 1'!$E$27:$CF$27,'DECANTER 1'!$E$15:$CF$15,L$14,'DECANTER 1'!$E$27:$CF$27,"&gt;0"),0))</f>
        <v>0</v>
      </c>
      <c r="M45" s="922">
        <f>+IF(M$14="","",IFERROR(AVERAGEIFS('DECANTER 1'!$E$27:$CF$27,'DECANTER 1'!$E$15:$CF$15,M$14,'DECANTER 1'!$E$27:$CF$27,"&gt;0"),0))</f>
        <v>0</v>
      </c>
      <c r="N45" s="922">
        <f>+IF(N$14="","",IFERROR(AVERAGEIFS('DECANTER 1'!$E$27:$CF$27,'DECANTER 1'!$E$15:$CF$15,N$14,'DECANTER 1'!$E$27:$CF$27,"&gt;0"),0))</f>
        <v>1198</v>
      </c>
      <c r="O45" s="922">
        <f>+IF(O$14="","",IFERROR(AVERAGEIFS('DECANTER 1'!$E$27:$CF$27,'DECANTER 1'!$E$15:$CF$15,O$14,'DECANTER 1'!$E$27:$CF$27,"&gt;0"),0))</f>
        <v>0</v>
      </c>
    </row>
    <row r="46" spans="3:15" x14ac:dyDescent="0.3">
      <c r="C46" s="915" t="str">
        <f t="shared" si="0"/>
        <v>TECPETROL</v>
      </c>
      <c r="D46" s="915" t="str">
        <f t="shared" si="1"/>
        <v>TPT.NQ.FP-1397(h) AISL</v>
      </c>
      <c r="E46" s="915" t="str">
        <f t="shared" si="2"/>
        <v>F-36</v>
      </c>
      <c r="F46" s="923" t="s">
        <v>131</v>
      </c>
      <c r="G46" s="915" t="s">
        <v>740</v>
      </c>
      <c r="H46" s="922">
        <f>+IF(H$14="","",IFERROR(AVERAGEIFS('DECANTER 2'!$E$27:$CF$27,'DECANTER 2'!$E$15:$CF$15,H$14,'DECANTER 2'!$E$27:$CF$27,"&gt;0"),0))</f>
        <v>0</v>
      </c>
      <c r="I46" s="922">
        <f>+IF(I$14="","",IFERROR(AVERAGEIFS('DECANTER 2'!$E$27:$CF$27,'DECANTER 2'!$E$15:$CF$15,I$14,'DECANTER 2'!$E$27:$CF$27,"&gt;0"),0))</f>
        <v>0</v>
      </c>
      <c r="J46" s="922">
        <f>+IF(J$14="","",IFERROR(AVERAGEIFS('DECANTER 2'!$E$27:$CF$27,'DECANTER 2'!$E$15:$CF$15,J$14,'DECANTER 2'!$E$27:$CF$27,"&gt;0"),0))</f>
        <v>0</v>
      </c>
      <c r="K46" s="922">
        <f>+IF(K$14="","",IFERROR(AVERAGEIFS('DECANTER 2'!$E$27:$CF$27,'DECANTER 2'!$E$15:$CF$15,K$14,'DECANTER 2'!$E$27:$CF$27,"&gt;0"),0))</f>
        <v>0</v>
      </c>
      <c r="L46" s="922">
        <f>+IF(L$14="","",IFERROR(AVERAGEIFS('DECANTER 2'!$E$27:$CF$27,'DECANTER 2'!$E$15:$CF$15,L$14,'DECANTER 2'!$E$27:$CF$27,"&gt;0"),0))</f>
        <v>0</v>
      </c>
      <c r="M46" s="922">
        <f>+IF(M$14="","",IFERROR(AVERAGEIFS('DECANTER 2'!$E$27:$CF$27,'DECANTER 2'!$E$15:$CF$15,M$14,'DECANTER 2'!$E$27:$CF$27,"&gt;0"),0))</f>
        <v>0</v>
      </c>
      <c r="N46" s="922">
        <f>+IF(N$14="","",IFERROR(AVERAGEIFS('DECANTER 2'!$E$27:$CF$27,'DECANTER 2'!$E$15:$CF$15,N$14,'DECANTER 2'!$E$27:$CF$27,"&gt;0"),0))</f>
        <v>1198</v>
      </c>
      <c r="O46" s="922">
        <f>+IF(O$14="","",IFERROR(AVERAGEIFS('DECANTER 2'!$E$27:$CF$27,'DECANTER 2'!$E$15:$CF$15,O$14,'DECANTER 2'!$E$27:$CF$27,"&gt;0"),0))</f>
        <v>0</v>
      </c>
    </row>
    <row r="47" spans="3:15" x14ac:dyDescent="0.3">
      <c r="C47" s="915" t="str">
        <f t="shared" si="0"/>
        <v>TECPETROL</v>
      </c>
      <c r="D47" s="915" t="str">
        <f t="shared" si="1"/>
        <v>TPT.NQ.FP-1397(h) AISL</v>
      </c>
      <c r="E47" s="915" t="str">
        <f t="shared" si="2"/>
        <v>F-36</v>
      </c>
      <c r="F47" s="923" t="s">
        <v>132</v>
      </c>
      <c r="G47" s="915" t="s">
        <v>740</v>
      </c>
      <c r="H47" s="922">
        <f>+IF(H$14="","",IFERROR(AVERAGEIFS('DECANTER 3'!$E$27:$CF$27,'DECANTER 3'!$E$15:$CF$15,H$14,'DECANTER 3'!$E$27:$CF$27,"&gt;0"),0))</f>
        <v>0</v>
      </c>
      <c r="I47" s="922">
        <f>+IF(I$14="","",IFERROR(AVERAGEIFS('DECANTER 3'!$E$27:$CF$27,'DECANTER 3'!$E$15:$CF$15,I$14,'DECANTER 3'!$E$27:$CF$27,"&gt;0"),0))</f>
        <v>0</v>
      </c>
      <c r="J47" s="922">
        <f>+IF(J$14="","",IFERROR(AVERAGEIFS('DECANTER 3'!$E$27:$CF$27,'DECANTER 3'!$E$15:$CF$15,J$14,'DECANTER 3'!$E$27:$CF$27,"&gt;0"),0))</f>
        <v>0</v>
      </c>
      <c r="K47" s="922">
        <f>+IF(K$14="","",IFERROR(AVERAGEIFS('DECANTER 3'!$E$27:$CF$27,'DECANTER 3'!$E$15:$CF$15,K$14,'DECANTER 3'!$E$27:$CF$27,"&gt;0"),0))</f>
        <v>0</v>
      </c>
      <c r="L47" s="922">
        <f>+IF(L$14="","",IFERROR(AVERAGEIFS('DECANTER 3'!$E$27:$CF$27,'DECANTER 3'!$E$15:$CF$15,L$14,'DECANTER 3'!$E$27:$CF$27,"&gt;0"),0))</f>
        <v>0</v>
      </c>
      <c r="M47" s="922">
        <f>+IF(M$14="","",IFERROR(AVERAGEIFS('DECANTER 3'!$E$27:$CF$27,'DECANTER 3'!$E$15:$CF$15,M$14,'DECANTER 3'!$E$27:$CF$27,"&gt;0"),0))</f>
        <v>0</v>
      </c>
      <c r="N47" s="922">
        <f>+IF(N$14="","",IFERROR(AVERAGEIFS('DECANTER 3'!$E$27:$CF$27,'DECANTER 3'!$E$15:$CF$15,N$14,'DECANTER 3'!$E$27:$CF$27,"&gt;0"),0))</f>
        <v>1112</v>
      </c>
      <c r="O47" s="922">
        <f>+IF(O$14="","",IFERROR(AVERAGEIFS('DECANTER 3'!$E$27:$CF$27,'DECANTER 3'!$E$15:$CF$15,O$14,'DECANTER 3'!$E$27:$CF$27,"&gt;0"),0))</f>
        <v>0</v>
      </c>
    </row>
    <row r="48" spans="3:15" x14ac:dyDescent="0.3">
      <c r="C48" s="915" t="str">
        <f t="shared" si="0"/>
        <v>TECPETROL</v>
      </c>
      <c r="D48" s="915" t="str">
        <f t="shared" si="1"/>
        <v>TPT.NQ.FP-1397(h) AISL</v>
      </c>
      <c r="E48" s="915" t="str">
        <f t="shared" si="2"/>
        <v>F-36</v>
      </c>
      <c r="F48" s="924" t="s">
        <v>124</v>
      </c>
      <c r="G48" s="915" t="s">
        <v>741</v>
      </c>
      <c r="H48" s="925">
        <f>+IF(H$14="","",IFERROR(AVERAGEIFS('ZARANDA 1'!$E$22:$CF$22,'ZARANDA 1'!$E$6:$CF$6,H$14,'ZARANDA 1'!$E$22:$CF$22,"&gt;0"),0))</f>
        <v>0</v>
      </c>
      <c r="I48" s="925">
        <f>+IF(I$14="","",IFERROR(AVERAGEIFS('ZARANDA 1'!$E$22:$CF$22,'ZARANDA 1'!$E$6:$CF$6,I$14,'ZARANDA 1'!$E$22:$CF$22,"&gt;0"),0))</f>
        <v>0</v>
      </c>
      <c r="J48" s="925">
        <f>+IF(J$14="","",IFERROR(AVERAGEIFS('ZARANDA 1'!$E$22:$CF$22,'ZARANDA 1'!$E$6:$CF$6,J$14,'ZARANDA 1'!$E$22:$CF$22,"&gt;0"),0))</f>
        <v>0</v>
      </c>
      <c r="K48" s="925">
        <f>+IF(K$14="","",IFERROR(AVERAGEIFS('ZARANDA 1'!$E$22:$CF$22,'ZARANDA 1'!$E$6:$CF$6,K$14,'ZARANDA 1'!$E$22:$CF$22,"&gt;0"),0))</f>
        <v>0</v>
      </c>
      <c r="L48" s="925">
        <f>+IF(L$14="","",IFERROR(AVERAGEIFS('ZARANDA 1'!$E$22:$CF$22,'ZARANDA 1'!$E$6:$CF$6,L$14,'ZARANDA 1'!$E$22:$CF$22,"&gt;0"),0))</f>
        <v>0</v>
      </c>
      <c r="M48" s="925">
        <f>+IF(M$14="","",IFERROR(AVERAGEIFS('ZARANDA 1'!$E$22:$CF$22,'ZARANDA 1'!$E$6:$CF$6,M$14,'ZARANDA 1'!$E$22:$CF$22,"&gt;0"),0))</f>
        <v>0</v>
      </c>
      <c r="N48" s="925">
        <f>+IF(N$14="","",IFERROR(AVERAGEIFS('ZARANDA 1'!$E$22:$CF$22,'ZARANDA 1'!$E$6:$CF$6,N$14,'ZARANDA 1'!$E$22:$CF$22,"&gt;0"),0))</f>
        <v>1892</v>
      </c>
      <c r="O48" s="925">
        <f>+IF(O$14="","",IFERROR(AVERAGEIFS('ZARANDA 1'!$E$22:$CF$22,'ZARANDA 1'!$E$6:$CF$6,O$14,'ZARANDA 1'!$E$22:$CF$22,"&gt;0"),0))</f>
        <v>0</v>
      </c>
    </row>
    <row r="49" spans="3:15" x14ac:dyDescent="0.3">
      <c r="C49" s="915" t="str">
        <f t="shared" si="0"/>
        <v>TECPETROL</v>
      </c>
      <c r="D49" s="915" t="str">
        <f t="shared" si="1"/>
        <v>TPT.NQ.FP-1397(h) AISL</v>
      </c>
      <c r="E49" s="915" t="str">
        <f t="shared" si="2"/>
        <v>F-36</v>
      </c>
      <c r="F49" s="924" t="s">
        <v>125</v>
      </c>
      <c r="G49" s="915" t="s">
        <v>741</v>
      </c>
      <c r="H49" s="925">
        <f>+IF(H$14="","",IFERROR(AVERAGEIFS('ZARANDA 2'!$E$22:$CF$22,'ZARANDA 2'!$E$6:$CF$6,H$14,'ZARANDA 2'!$E$22:$CF$22,"&gt;0"),0))</f>
        <v>0</v>
      </c>
      <c r="I49" s="925">
        <f>+IF(I$14="","",IFERROR(AVERAGEIFS('ZARANDA 2'!$E$22:$CF$22,'ZARANDA 2'!$E$6:$CF$6,I$14,'ZARANDA 2'!$E$22:$CF$22,"&gt;0"),0))</f>
        <v>0</v>
      </c>
      <c r="J49" s="925">
        <f>+IF(J$14="","",IFERROR(AVERAGEIFS('ZARANDA 2'!$E$22:$CF$22,'ZARANDA 2'!$E$6:$CF$6,J$14,'ZARANDA 2'!$E$22:$CF$22,"&gt;0"),0))</f>
        <v>0</v>
      </c>
      <c r="K49" s="925">
        <f>+IF(K$14="","",IFERROR(AVERAGEIFS('ZARANDA 2'!$E$22:$CF$22,'ZARANDA 2'!$E$6:$CF$6,K$14,'ZARANDA 2'!$E$22:$CF$22,"&gt;0"),0))</f>
        <v>0</v>
      </c>
      <c r="L49" s="925">
        <f>+IF(L$14="","",IFERROR(AVERAGEIFS('ZARANDA 2'!$E$22:$CF$22,'ZARANDA 2'!$E$6:$CF$6,L$14,'ZARANDA 2'!$E$22:$CF$22,"&gt;0"),0))</f>
        <v>0</v>
      </c>
      <c r="M49" s="925">
        <f>+IF(M$14="","",IFERROR(AVERAGEIFS('ZARANDA 2'!$E$22:$CF$22,'ZARANDA 2'!$E$6:$CF$6,M$14,'ZARANDA 2'!$E$22:$CF$22,"&gt;0"),0))</f>
        <v>0</v>
      </c>
      <c r="N49" s="925">
        <f>+IF(N$14="","",IFERROR(AVERAGEIFS('ZARANDA 2'!$E$22:$CF$22,'ZARANDA 2'!$E$6:$CF$6,N$14,'ZARANDA 2'!$E$22:$CF$22,"&gt;0"),0))</f>
        <v>1896</v>
      </c>
      <c r="O49" s="925">
        <f>+IF(O$14="","",IFERROR(AVERAGEIFS('ZARANDA 2'!$E$22:$CF$22,'ZARANDA 2'!$E$6:$CF$6,O$14,'ZARANDA 2'!$E$22:$CF$22,"&gt;0"),0))</f>
        <v>0</v>
      </c>
    </row>
    <row r="50" spans="3:15" x14ac:dyDescent="0.3">
      <c r="C50" s="915" t="str">
        <f t="shared" si="0"/>
        <v>TECPETROL</v>
      </c>
      <c r="D50" s="915" t="str">
        <f t="shared" si="1"/>
        <v>TPT.NQ.FP-1397(h) AISL</v>
      </c>
      <c r="E50" s="915" t="str">
        <f t="shared" si="2"/>
        <v>F-36</v>
      </c>
      <c r="F50" s="924" t="s">
        <v>126</v>
      </c>
      <c r="G50" s="915" t="s">
        <v>741</v>
      </c>
      <c r="H50" s="925">
        <f>+IF(H$14="","",IFERROR(AVERAGEIFS('ZARANDA 3'!$E$22:$CF$22,'ZARANDA 3'!$E$6:$CF$6,H$14,'ZARANDA 3'!$E$22:$CF$22,"&gt;0"),0))</f>
        <v>0</v>
      </c>
      <c r="I50" s="925">
        <f>+IF(I$14="","",IFERROR(AVERAGEIFS('ZARANDA 3'!$E$22:$CF$22,'ZARANDA 3'!$E$6:$CF$6,I$14,'ZARANDA 3'!$E$22:$CF$22,"&gt;0"),0))</f>
        <v>0</v>
      </c>
      <c r="J50" s="925">
        <f>+IF(J$14="","",IFERROR(AVERAGEIFS('ZARANDA 3'!$E$22:$CF$22,'ZARANDA 3'!$E$6:$CF$6,J$14,'ZARANDA 3'!$E$22:$CF$22,"&gt;0"),0))</f>
        <v>0</v>
      </c>
      <c r="K50" s="925">
        <f>+IF(K$14="","",IFERROR(AVERAGEIFS('ZARANDA 3'!$E$22:$CF$22,'ZARANDA 3'!$E$6:$CF$6,K$14,'ZARANDA 3'!$E$22:$CF$22,"&gt;0"),0))</f>
        <v>0</v>
      </c>
      <c r="L50" s="925">
        <f>+IF(L$14="","",IFERROR(AVERAGEIFS('ZARANDA 3'!$E$22:$CF$22,'ZARANDA 3'!$E$6:$CF$6,L$14,'ZARANDA 3'!$E$22:$CF$22,"&gt;0"),0))</f>
        <v>0</v>
      </c>
      <c r="M50" s="925">
        <f>+IF(M$14="","",IFERROR(AVERAGEIFS('ZARANDA 3'!$E$22:$CF$22,'ZARANDA 3'!$E$6:$CF$6,M$14,'ZARANDA 3'!$E$22:$CF$22,"&gt;0"),0))</f>
        <v>0</v>
      </c>
      <c r="N50" s="925">
        <f>+IF(N$14="","",IFERROR(AVERAGEIFS('ZARANDA 3'!$E$22:$CF$22,'ZARANDA 3'!$E$6:$CF$6,N$14,'ZARANDA 3'!$E$22:$CF$22,"&gt;0"),0))</f>
        <v>1916</v>
      </c>
      <c r="O50" s="925">
        <f>+IF(O$14="","",IFERROR(AVERAGEIFS('ZARANDA 3'!$E$22:$CF$22,'ZARANDA 3'!$E$6:$CF$6,O$14,'ZARANDA 3'!$E$22:$CF$22,"&gt;0"),0))</f>
        <v>0</v>
      </c>
    </row>
    <row r="51" spans="3:15" x14ac:dyDescent="0.3">
      <c r="C51" s="915" t="str">
        <f t="shared" si="0"/>
        <v>TECPETROL</v>
      </c>
      <c r="D51" s="915" t="str">
        <f t="shared" si="1"/>
        <v>TPT.NQ.FP-1397(h) AISL</v>
      </c>
      <c r="E51" s="915" t="str">
        <f t="shared" si="2"/>
        <v>F-36</v>
      </c>
      <c r="F51" s="924" t="s">
        <v>238</v>
      </c>
      <c r="G51" s="915" t="s">
        <v>741</v>
      </c>
      <c r="H51" s="925">
        <f>+IF(H$14="","",IFERROR(AVERAGEIFS(DESARENADOR!$E$22:$CF$22,DESARENADOR!$E$6:$CF$6,H$14,DESARENADOR!$E$22:$CF$22,"&gt;0"),0))</f>
        <v>0</v>
      </c>
      <c r="I51" s="925">
        <f>+IF(I$14="","",IFERROR(AVERAGEIFS(DESARENADOR!$E$22:$CF$22,DESARENADOR!$E$6:$CF$6,I$14,DESARENADOR!$E$22:$CF$22,"&gt;0"),0))</f>
        <v>0</v>
      </c>
      <c r="J51" s="925">
        <f>+IF(J$14="","",IFERROR(AVERAGEIFS(DESARENADOR!$E$22:$CF$22,DESARENADOR!$E$6:$CF$6,J$14,DESARENADOR!$E$22:$CF$22,"&gt;0"),0))</f>
        <v>0</v>
      </c>
      <c r="K51" s="925">
        <f>+IF(K$14="","",IFERROR(AVERAGEIFS(DESARENADOR!$E$22:$CF$22,DESARENADOR!$E$6:$CF$6,K$14,DESARENADOR!$E$22:$CF$22,"&gt;0"),0))</f>
        <v>0</v>
      </c>
      <c r="L51" s="925">
        <f>+IF(L$14="","",IFERROR(AVERAGEIFS(DESARENADOR!$E$22:$CF$22,DESARENADOR!$E$6:$CF$6,L$14,DESARENADOR!$E$22:$CF$22,"&gt;0"),0))</f>
        <v>0</v>
      </c>
      <c r="M51" s="925">
        <f>+IF(M$14="","",IFERROR(AVERAGEIFS(DESARENADOR!$E$22:$CF$22,DESARENADOR!$E$6:$CF$6,M$14,DESARENADOR!$E$22:$CF$22,"&gt;0"),0))</f>
        <v>0</v>
      </c>
      <c r="N51" s="925">
        <f>+IF(N$14="","",IFERROR(AVERAGEIFS(DESARENADOR!$E$22:$CF$22,DESARENADOR!$E$6:$CF$6,N$14,DESARENADOR!$E$22:$CF$22,"&gt;0"),0))</f>
        <v>1740</v>
      </c>
      <c r="O51" s="925">
        <f>+IF(O$14="","",IFERROR(AVERAGEIFS(DESARENADOR!$E$22:$CF$22,DESARENADOR!$E$6:$CF$6,O$14,DESARENADOR!$E$22:$CF$22,"&gt;0"),0))</f>
        <v>0</v>
      </c>
    </row>
    <row r="52" spans="3:15" x14ac:dyDescent="0.3">
      <c r="C52" s="915" t="str">
        <f t="shared" si="0"/>
        <v>TECPETROL</v>
      </c>
      <c r="D52" s="915" t="str">
        <f t="shared" si="1"/>
        <v>TPT.NQ.FP-1397(h) AISL</v>
      </c>
      <c r="E52" s="915" t="str">
        <f t="shared" si="2"/>
        <v>F-36</v>
      </c>
      <c r="F52" s="924" t="s">
        <v>129</v>
      </c>
      <c r="G52" s="915" t="s">
        <v>741</v>
      </c>
      <c r="H52" s="925">
        <f>+IF(H$14="","",IFERROR(AVERAGEIFS(DESILTER!$E$22:$CF$22,DESILTER!$E$6:$CF$6,H$14,DESILTER!$E$22:$CF$22,"&gt;0"),0))</f>
        <v>0</v>
      </c>
      <c r="I52" s="925">
        <f>+IF(I$14="","",IFERROR(AVERAGEIFS(DESILTER!$E$22:$CF$22,DESILTER!$E$6:$CF$6,I$14,DESILTER!$E$22:$CF$22,"&gt;0"),0))</f>
        <v>0</v>
      </c>
      <c r="J52" s="925">
        <f>+IF(J$14="","",IFERROR(AVERAGEIFS(DESILTER!$E$22:$CF$22,DESILTER!$E$6:$CF$6,J$14,DESILTER!$E$22:$CF$22,"&gt;0"),0))</f>
        <v>0</v>
      </c>
      <c r="K52" s="925">
        <f>+IF(K$14="","",IFERROR(AVERAGEIFS(DESILTER!$E$22:$CF$22,DESILTER!$E$6:$CF$6,K$14,DESILTER!$E$22:$CF$22,"&gt;0"),0))</f>
        <v>0</v>
      </c>
      <c r="L52" s="925">
        <f>+IF(L$14="","",IFERROR(AVERAGEIFS(DESILTER!$E$22:$CF$22,DESILTER!$E$6:$CF$6,L$14,DESILTER!$E$22:$CF$22,"&gt;0"),0))</f>
        <v>0</v>
      </c>
      <c r="M52" s="925">
        <f>+IF(M$14="","",IFERROR(AVERAGEIFS(DESILTER!$E$22:$CF$22,DESILTER!$E$6:$CF$6,M$14,DESILTER!$E$22:$CF$22,"&gt;0"),0))</f>
        <v>0</v>
      </c>
      <c r="N52" s="925">
        <f>+IF(N$14="","",IFERROR(AVERAGEIFS(DESILTER!$E$22:$CF$22,DESILTER!$E$6:$CF$6,N$14,DESILTER!$E$22:$CF$22,"&gt;0"),0))</f>
        <v>1740</v>
      </c>
      <c r="O52" s="925">
        <f>+IF(O$14="","",IFERROR(AVERAGEIFS(DESILTER!$E$22:$CF$22,DESILTER!$E$6:$CF$6,O$14,DESILTER!$E$22:$CF$22,"&gt;0"),0))</f>
        <v>0</v>
      </c>
    </row>
    <row r="53" spans="3:15" x14ac:dyDescent="0.3">
      <c r="C53" s="915" t="str">
        <f t="shared" si="0"/>
        <v>TECPETROL</v>
      </c>
      <c r="D53" s="915" t="str">
        <f t="shared" si="1"/>
        <v>TPT.NQ.FP-1397(h) AISL</v>
      </c>
      <c r="E53" s="915" t="str">
        <f t="shared" si="2"/>
        <v>F-36</v>
      </c>
      <c r="F53" s="924" t="s">
        <v>127</v>
      </c>
      <c r="G53" s="915" t="s">
        <v>741</v>
      </c>
      <c r="H53" s="925">
        <f>+IF(H$14="","",IFERROR(AVERAGEIFS('SECADORA 1'!$E$24:$CF$24,'SECADORA 1'!$E$8:$CF$8,H$14,'SECADORA 1'!$E$24:$CF$24,"&gt;0"),0))</f>
        <v>0</v>
      </c>
      <c r="I53" s="925">
        <f>+IF(I$14="","",IFERROR(AVERAGEIFS('SECADORA 1'!$E$24:$CF$24,'SECADORA 1'!$E$8:$CF$8,I$14,'SECADORA 1'!$E$24:$CF$24,"&gt;0"),0))</f>
        <v>0</v>
      </c>
      <c r="J53" s="925">
        <f>+IF(J$14="","",IFERROR(AVERAGEIFS('SECADORA 1'!$E$24:$CF$24,'SECADORA 1'!$E$8:$CF$8,J$14,'SECADORA 1'!$E$24:$CF$24,"&gt;0"),0))</f>
        <v>0</v>
      </c>
      <c r="K53" s="925">
        <f>+IF(K$14="","",IFERROR(AVERAGEIFS('SECADORA 1'!$E$24:$CF$24,'SECADORA 1'!$E$8:$CF$8,K$14,'SECADORA 1'!$E$24:$CF$24,"&gt;0"),0))</f>
        <v>0</v>
      </c>
      <c r="L53" s="925">
        <f>+IF(L$14="","",IFERROR(AVERAGEIFS('SECADORA 1'!$E$24:$CF$24,'SECADORA 1'!$E$8:$CF$8,L$14,'SECADORA 1'!$E$24:$CF$24,"&gt;0"),0))</f>
        <v>0</v>
      </c>
      <c r="M53" s="925">
        <f>+IF(M$14="","",IFERROR(AVERAGEIFS('SECADORA 1'!$E$24:$CF$24,'SECADORA 1'!$E$8:$CF$8,M$14,'SECADORA 1'!$E$24:$CF$24,"&gt;0"),0))</f>
        <v>0</v>
      </c>
      <c r="N53" s="925">
        <f>+IF(N$14="","",IFERROR(AVERAGEIFS('SECADORA 1'!$E$24:$CF$24,'SECADORA 1'!$E$8:$CF$8,N$14,'SECADORA 1'!$E$24:$CF$24,"&gt;0"),0))</f>
        <v>2228</v>
      </c>
      <c r="O53" s="925">
        <f>+IF(O$14="","",IFERROR(AVERAGEIFS('SECADORA 1'!$E$24:$CF$24,'SECADORA 1'!$E$8:$CF$8,O$14,'SECADORA 1'!$E$24:$CF$24,"&gt;0"),0))</f>
        <v>0</v>
      </c>
    </row>
    <row r="54" spans="3:15" x14ac:dyDescent="0.3">
      <c r="C54" s="915" t="str">
        <f t="shared" si="0"/>
        <v>TECPETROL</v>
      </c>
      <c r="D54" s="915" t="str">
        <f t="shared" si="1"/>
        <v>TPT.NQ.FP-1397(h) AISL</v>
      </c>
      <c r="E54" s="915" t="str">
        <f t="shared" si="2"/>
        <v>F-36</v>
      </c>
      <c r="F54" s="924" t="s">
        <v>128</v>
      </c>
      <c r="G54" s="915" t="s">
        <v>741</v>
      </c>
      <c r="H54" s="925">
        <f>+IF(H$14="","",IFERROR(AVERAGEIFS('SECADORA 2'!$E$24:$CF$24,'SECADORA 2'!$E$8:$CF$8,H$14,'SECADORA 2'!$E$24:$CF$24,"&gt;0"),0))</f>
        <v>0</v>
      </c>
      <c r="I54" s="925">
        <f>+IF(I$14="","",IFERROR(AVERAGEIFS('SECADORA 2'!$E$24:$CF$24,'SECADORA 2'!$E$8:$CF$8,I$14,'SECADORA 2'!$E$24:$CF$24,"&gt;0"),0))</f>
        <v>0</v>
      </c>
      <c r="J54" s="925">
        <f>+IF(J$14="","",IFERROR(AVERAGEIFS('SECADORA 2'!$E$24:$CF$24,'SECADORA 2'!$E$8:$CF$8,J$14,'SECADORA 2'!$E$24:$CF$24,"&gt;0"),0))</f>
        <v>0</v>
      </c>
      <c r="K54" s="925">
        <f>+IF(K$14="","",IFERROR(AVERAGEIFS('SECADORA 2'!$E$24:$CF$24,'SECADORA 2'!$E$8:$CF$8,K$14,'SECADORA 2'!$E$24:$CF$24,"&gt;0"),0))</f>
        <v>0</v>
      </c>
      <c r="L54" s="925">
        <f>+IF(L$14="","",IFERROR(AVERAGEIFS('SECADORA 2'!$E$24:$CF$24,'SECADORA 2'!$E$8:$CF$8,L$14,'SECADORA 2'!$E$24:$CF$24,"&gt;0"),0))</f>
        <v>0</v>
      </c>
      <c r="M54" s="925">
        <f>+IF(M$14="","",IFERROR(AVERAGEIFS('SECADORA 2'!$E$24:$CF$24,'SECADORA 2'!$E$8:$CF$8,M$14,'SECADORA 2'!$E$24:$CF$24,"&gt;0"),0))</f>
        <v>0</v>
      </c>
      <c r="N54" s="925">
        <f>+IF(N$14="","",IFERROR(AVERAGEIFS('SECADORA 2'!$E$24:$CF$24,'SECADORA 2'!$E$8:$CF$8,N$14,'SECADORA 2'!$E$24:$CF$24,"&gt;0"),0))</f>
        <v>0</v>
      </c>
      <c r="O54" s="925">
        <f>+IF(O$14="","",IFERROR(AVERAGEIFS('SECADORA 2'!$E$24:$CF$24,'SECADORA 2'!$E$8:$CF$8,O$14,'SECADORA 2'!$E$24:$CF$24,"&gt;0"),0))</f>
        <v>0</v>
      </c>
    </row>
    <row r="55" spans="3:15" x14ac:dyDescent="0.3">
      <c r="C55" s="915" t="str">
        <f t="shared" si="0"/>
        <v>TECPETROL</v>
      </c>
      <c r="D55" s="915" t="str">
        <f t="shared" si="1"/>
        <v>TPT.NQ.FP-1397(h) AISL</v>
      </c>
      <c r="E55" s="915" t="str">
        <f t="shared" si="2"/>
        <v>F-36</v>
      </c>
      <c r="F55" s="924" t="s">
        <v>135</v>
      </c>
      <c r="G55" s="915" t="s">
        <v>741</v>
      </c>
      <c r="H55" s="925">
        <f>+IF(H$14="","",IFERROR(AVERAGEIFS('SECADORA 3'!$E$24:$CF$24,'SECADORA 3'!$E$8:$CF$8,H$14,'SECADORA 3'!$E$24:$CF$24,"&gt;0"),0))</f>
        <v>0</v>
      </c>
      <c r="I55" s="925">
        <f>+IF(I$14="","",IFERROR(AVERAGEIFS('SECADORA 3'!$E$24:$CF$24,'SECADORA 3'!$E$8:$CF$8,I$14,'SECADORA 3'!$E$24:$CF$24,"&gt;0"),0))</f>
        <v>0</v>
      </c>
      <c r="J55" s="925">
        <f>+IF(J$14="","",IFERROR(AVERAGEIFS('SECADORA 3'!$E$24:$CF$24,'SECADORA 3'!$E$8:$CF$8,J$14,'SECADORA 3'!$E$24:$CF$24,"&gt;0"),0))</f>
        <v>0</v>
      </c>
      <c r="K55" s="925">
        <f>+IF(K$14="","",IFERROR(AVERAGEIFS('SECADORA 3'!$E$24:$CF$24,'SECADORA 3'!$E$8:$CF$8,K$14,'SECADORA 3'!$E$24:$CF$24,"&gt;0"),0))</f>
        <v>0</v>
      </c>
      <c r="L55" s="925">
        <f>+IF(L$14="","",IFERROR(AVERAGEIFS('SECADORA 3'!$E$24:$CF$24,'SECADORA 3'!$E$8:$CF$8,L$14,'SECADORA 3'!$E$24:$CF$24,"&gt;0"),0))</f>
        <v>0</v>
      </c>
      <c r="M55" s="925">
        <f>+IF(M$14="","",IFERROR(AVERAGEIFS('SECADORA 3'!$E$24:$CF$24,'SECADORA 3'!$E$8:$CF$8,M$14,'SECADORA 3'!$E$24:$CF$24,"&gt;0"),0))</f>
        <v>0</v>
      </c>
      <c r="N55" s="925">
        <f>+IF(N$14="","",IFERROR(AVERAGEIFS('SECADORA 3'!$E$24:$CF$24,'SECADORA 3'!$E$8:$CF$8,N$14,'SECADORA 3'!$E$24:$CF$24,"&gt;0"),0))</f>
        <v>0</v>
      </c>
      <c r="O55" s="925">
        <f>+IF(O$14="","",IFERROR(AVERAGEIFS('SECADORA 3'!$E$24:$CF$24,'SECADORA 3'!$E$8:$CF$8,O$14,'SECADORA 3'!$E$24:$CF$24,"&gt;0"),0))</f>
        <v>0</v>
      </c>
    </row>
    <row r="56" spans="3:15" x14ac:dyDescent="0.3">
      <c r="C56" s="915" t="str">
        <f t="shared" si="0"/>
        <v>TECPETROL</v>
      </c>
      <c r="D56" s="915" t="str">
        <f t="shared" si="1"/>
        <v>TPT.NQ.FP-1397(h) AISL</v>
      </c>
      <c r="E56" s="915" t="str">
        <f t="shared" si="2"/>
        <v>F-36</v>
      </c>
      <c r="F56" s="924" t="s">
        <v>130</v>
      </c>
      <c r="G56" s="915" t="s">
        <v>741</v>
      </c>
      <c r="H56" s="925">
        <f>+IF(H$14="","",IFERROR(AVERAGEIFS('DECANTER 1'!$E$28:$CF$28,'DECANTER 1'!$E$15:$CF$15,H$14,'DECANTER 1'!$E$28:$CF$28,"&gt;0"),0))</f>
        <v>0</v>
      </c>
      <c r="I56" s="925">
        <f>+IF(I$14="","",IFERROR(AVERAGEIFS('DECANTER 1'!$E$28:$CF$28,'DECANTER 1'!$E$15:$CF$15,I$14,'DECANTER 1'!$E$28:$CF$28,"&gt;0"),0))</f>
        <v>0</v>
      </c>
      <c r="J56" s="925">
        <f>+IF(J$14="","",IFERROR(AVERAGEIFS('DECANTER 1'!$E$28:$CF$28,'DECANTER 1'!$E$15:$CF$15,J$14,'DECANTER 1'!$E$28:$CF$28,"&gt;0"),0))</f>
        <v>0</v>
      </c>
      <c r="K56" s="925">
        <f>+IF(K$14="","",IFERROR(AVERAGEIFS('DECANTER 1'!$E$28:$CF$28,'DECANTER 1'!$E$15:$CF$15,K$14,'DECANTER 1'!$E$28:$CF$28,"&gt;0"),0))</f>
        <v>0</v>
      </c>
      <c r="L56" s="925">
        <f>+IF(L$14="","",IFERROR(AVERAGEIFS('DECANTER 1'!$E$28:$CF$28,'DECANTER 1'!$E$15:$CF$15,L$14,'DECANTER 1'!$E$28:$CF$28,"&gt;0"),0))</f>
        <v>0</v>
      </c>
      <c r="M56" s="925">
        <f>+IF(M$14="","",IFERROR(AVERAGEIFS('DECANTER 1'!$E$28:$CF$28,'DECANTER 1'!$E$15:$CF$15,M$14,'DECANTER 1'!$E$28:$CF$28,"&gt;0"),0))</f>
        <v>0</v>
      </c>
      <c r="N56" s="925">
        <f>+IF(N$14="","",IFERROR(AVERAGEIFS('DECANTER 1'!$E$28:$CF$28,'DECANTER 1'!$E$15:$CF$15,N$14,'DECANTER 1'!$E$28:$CF$28,"&gt;0"),0))</f>
        <v>2700</v>
      </c>
      <c r="O56" s="925">
        <f>+IF(O$14="","",IFERROR(AVERAGEIFS('DECANTER 1'!$E$28:$CF$28,'DECANTER 1'!$E$15:$CF$15,O$14,'DECANTER 1'!$E$28:$CF$28,"&gt;0"),0))</f>
        <v>0</v>
      </c>
    </row>
    <row r="57" spans="3:15" x14ac:dyDescent="0.3">
      <c r="C57" s="915" t="str">
        <f t="shared" si="0"/>
        <v>TECPETROL</v>
      </c>
      <c r="D57" s="915" t="str">
        <f t="shared" si="1"/>
        <v>TPT.NQ.FP-1397(h) AISL</v>
      </c>
      <c r="E57" s="915" t="str">
        <f t="shared" si="2"/>
        <v>F-36</v>
      </c>
      <c r="F57" s="924" t="s">
        <v>131</v>
      </c>
      <c r="G57" s="915" t="s">
        <v>741</v>
      </c>
      <c r="H57" s="925">
        <f>+IF(H$14="","",IFERROR(AVERAGEIFS('DECANTER 2'!$E$28:$CF$28,'DECANTER 2'!$E$15:$CF$15,H$14,'DECANTER 2'!$E$28:$CF$28,"&gt;0"),0))</f>
        <v>0</v>
      </c>
      <c r="I57" s="925">
        <f>+IF(I$14="","",IFERROR(AVERAGEIFS('DECANTER 2'!$E$28:$CF$28,'DECANTER 2'!$E$15:$CF$15,I$14,'DECANTER 2'!$E$28:$CF$28,"&gt;0"),0))</f>
        <v>0</v>
      </c>
      <c r="J57" s="925">
        <f>+IF(J$14="","",IFERROR(AVERAGEIFS('DECANTER 2'!$E$28:$CF$28,'DECANTER 2'!$E$15:$CF$15,J$14,'DECANTER 2'!$E$28:$CF$28,"&gt;0"),0))</f>
        <v>0</v>
      </c>
      <c r="K57" s="925">
        <f>+IF(K$14="","",IFERROR(AVERAGEIFS('DECANTER 2'!$E$28:$CF$28,'DECANTER 2'!$E$15:$CF$15,K$14,'DECANTER 2'!$E$28:$CF$28,"&gt;0"),0))</f>
        <v>0</v>
      </c>
      <c r="L57" s="925">
        <f>+IF(L$14="","",IFERROR(AVERAGEIFS('DECANTER 2'!$E$28:$CF$28,'DECANTER 2'!$E$15:$CF$15,L$14,'DECANTER 2'!$E$28:$CF$28,"&gt;0"),0))</f>
        <v>0</v>
      </c>
      <c r="M57" s="925">
        <f>+IF(M$14="","",IFERROR(AVERAGEIFS('DECANTER 2'!$E$28:$CF$28,'DECANTER 2'!$E$15:$CF$15,M$14,'DECANTER 2'!$E$28:$CF$28,"&gt;0"),0))</f>
        <v>0</v>
      </c>
      <c r="N57" s="925">
        <f>+IF(N$14="","",IFERROR(AVERAGEIFS('DECANTER 2'!$E$28:$CF$28,'DECANTER 2'!$E$15:$CF$15,N$14,'DECANTER 2'!$E$28:$CF$28,"&gt;0"),0))</f>
        <v>2700</v>
      </c>
      <c r="O57" s="925">
        <f>+IF(O$14="","",IFERROR(AVERAGEIFS('DECANTER 2'!$E$28:$CF$28,'DECANTER 2'!$E$15:$CF$15,O$14,'DECANTER 2'!$E$28:$CF$28,"&gt;0"),0))</f>
        <v>0</v>
      </c>
    </row>
    <row r="58" spans="3:15" x14ac:dyDescent="0.3">
      <c r="C58" s="915" t="str">
        <f t="shared" si="0"/>
        <v>TECPETROL</v>
      </c>
      <c r="D58" s="915" t="str">
        <f t="shared" si="1"/>
        <v>TPT.NQ.FP-1397(h) AISL</v>
      </c>
      <c r="E58" s="915" t="str">
        <f t="shared" si="2"/>
        <v>F-36</v>
      </c>
      <c r="F58" s="924" t="s">
        <v>132</v>
      </c>
      <c r="G58" s="915" t="s">
        <v>741</v>
      </c>
      <c r="H58" s="925">
        <f>+IF(H$14="","",IFERROR(AVERAGEIFS('DECANTER 3'!$E$28:$CF$28,'DECANTER 3'!$E$15:$CF$15,H$14,'DECANTER 3'!$E$28:$CF$28,"&gt;0"),0))</f>
        <v>0</v>
      </c>
      <c r="I58" s="925">
        <f>+IF(I$14="","",IFERROR(AVERAGEIFS('DECANTER 3'!$E$28:$CF$28,'DECANTER 3'!$E$15:$CF$15,I$14,'DECANTER 3'!$E$28:$CF$28,"&gt;0"),0))</f>
        <v>0</v>
      </c>
      <c r="J58" s="925">
        <f>+IF(J$14="","",IFERROR(AVERAGEIFS('DECANTER 3'!$E$28:$CF$28,'DECANTER 3'!$E$15:$CF$15,J$14,'DECANTER 3'!$E$28:$CF$28,"&gt;0"),0))</f>
        <v>0</v>
      </c>
      <c r="K58" s="925">
        <f>+IF(K$14="","",IFERROR(AVERAGEIFS('DECANTER 3'!$E$28:$CF$28,'DECANTER 3'!$E$15:$CF$15,K$14,'DECANTER 3'!$E$28:$CF$28,"&gt;0"),0))</f>
        <v>0</v>
      </c>
      <c r="L58" s="925">
        <f>+IF(L$14="","",IFERROR(AVERAGEIFS('DECANTER 3'!$E$28:$CF$28,'DECANTER 3'!$E$15:$CF$15,L$14,'DECANTER 3'!$E$28:$CF$28,"&gt;0"),0))</f>
        <v>0</v>
      </c>
      <c r="M58" s="925">
        <f>+IF(M$14="","",IFERROR(AVERAGEIFS('DECANTER 3'!$E$28:$CF$28,'DECANTER 3'!$E$15:$CF$15,M$14,'DECANTER 3'!$E$28:$CF$28,"&gt;0"),0))</f>
        <v>0</v>
      </c>
      <c r="N58" s="925">
        <f>+IF(N$14="","",IFERROR(AVERAGEIFS('DECANTER 3'!$E$28:$CF$28,'DECANTER 3'!$E$15:$CF$15,N$14,'DECANTER 3'!$E$28:$CF$28,"&gt;0"),0))</f>
        <v>2182</v>
      </c>
      <c r="O58" s="925">
        <f>+IF(O$14="","",IFERROR(AVERAGEIFS('DECANTER 3'!$E$28:$CF$28,'DECANTER 3'!$E$15:$CF$15,O$14,'DECANTER 3'!$E$28:$CF$28,"&gt;0"),0))</f>
        <v>0</v>
      </c>
    </row>
    <row r="59" spans="3:15" x14ac:dyDescent="0.3">
      <c r="C59" s="915" t="str">
        <f t="shared" si="0"/>
        <v>TECPETROL</v>
      </c>
      <c r="D59" s="915" t="str">
        <f t="shared" si="1"/>
        <v>TPT.NQ.FP-1397(h) AISL</v>
      </c>
      <c r="E59" s="915" t="str">
        <f t="shared" si="2"/>
        <v>F-36</v>
      </c>
      <c r="F59" s="921" t="s">
        <v>124</v>
      </c>
      <c r="G59" s="915" t="s">
        <v>742</v>
      </c>
      <c r="H59" s="922">
        <f>+IF(H$14="","",IFERROR(AVERAGEIFS('ZARANDA 1'!$E$43:$CF$43,'ZARANDA 1'!$E$6:$CF$6,H$14,'ZARANDA 1'!$E$43:$CF$43,"&gt;0"),0))</f>
        <v>0</v>
      </c>
      <c r="I59" s="922">
        <f>+IF(I$14="","",IFERROR(AVERAGEIFS('ZARANDA 1'!$E$43:$CF$43,'ZARANDA 1'!$E$6:$CF$6,I$14,'ZARANDA 1'!$E$43:$CF$43,"&gt;0"),0))</f>
        <v>0</v>
      </c>
      <c r="J59" s="922">
        <f>+IF(J$14="","",IFERROR(AVERAGEIFS('ZARANDA 1'!$E$43:$CF$43,'ZARANDA 1'!$E$6:$CF$6,J$14,'ZARANDA 1'!$E$43:$CF$43,"&gt;0"),0))</f>
        <v>0</v>
      </c>
      <c r="K59" s="922">
        <f>+IF(K$14="","",IFERROR(AVERAGEIFS('ZARANDA 1'!$E$43:$CF$43,'ZARANDA 1'!$E$6:$CF$6,K$14,'ZARANDA 1'!$E$43:$CF$43,"&gt;0"),0))</f>
        <v>0</v>
      </c>
      <c r="L59" s="922">
        <f>+IF(L$14="","",IFERROR(AVERAGEIFS('ZARANDA 1'!$E$43:$CF$43,'ZARANDA 1'!$E$6:$CF$6,L$14,'ZARANDA 1'!$E$43:$CF$43,"&gt;0"),0))</f>
        <v>0</v>
      </c>
      <c r="M59" s="922">
        <f>+IF(M$14="","",IFERROR(AVERAGEIFS('ZARANDA 1'!$E$43:$CF$43,'ZARANDA 1'!$E$6:$CF$6,M$14,'ZARANDA 1'!$E$43:$CF$43,"&gt;0"),0))</f>
        <v>0</v>
      </c>
      <c r="N59" s="922">
        <f>+IF(N$14="","",IFERROR(AVERAGEIFS('ZARANDA 1'!$E$43:$CF$43,'ZARANDA 1'!$E$6:$CF$6,N$14,'ZARANDA 1'!$E$43:$CF$43,"&gt;0"),0))</f>
        <v>0.38768796529834776</v>
      </c>
      <c r="O59" s="922">
        <f>+IF(O$14="","",IFERROR(AVERAGEIFS('ZARANDA 1'!$E$43:$CF$43,'ZARANDA 1'!$E$6:$CF$6,O$14,'ZARANDA 1'!$E$43:$CF$43,"&gt;0"),0))</f>
        <v>0</v>
      </c>
    </row>
    <row r="60" spans="3:15" x14ac:dyDescent="0.3">
      <c r="C60" s="915" t="str">
        <f t="shared" si="0"/>
        <v>TECPETROL</v>
      </c>
      <c r="D60" s="915" t="str">
        <f t="shared" si="1"/>
        <v>TPT.NQ.FP-1397(h) AISL</v>
      </c>
      <c r="E60" s="915" t="str">
        <f t="shared" si="2"/>
        <v>F-36</v>
      </c>
      <c r="F60" s="923" t="s">
        <v>125</v>
      </c>
      <c r="G60" s="915" t="s">
        <v>742</v>
      </c>
      <c r="H60" s="922">
        <f>+IF(H$14="","",IFERROR(AVERAGEIFS('ZARANDA 2'!$E$43:$CF$43,'ZARANDA 2'!$E$6:$CF$6,H$14,'ZARANDA 2'!$E$43:$CF$43,"&gt;0"),0))</f>
        <v>0</v>
      </c>
      <c r="I60" s="922">
        <f>+IF(I$14="","",IFERROR(AVERAGEIFS('ZARANDA 2'!$E$43:$CF$43,'ZARANDA 2'!$E$6:$CF$6,I$14,'ZARANDA 2'!$E$43:$CF$43,"&gt;0"),0))</f>
        <v>0</v>
      </c>
      <c r="J60" s="922">
        <f>+IF(J$14="","",IFERROR(AVERAGEIFS('ZARANDA 2'!$E$43:$CF$43,'ZARANDA 2'!$E$6:$CF$6,J$14,'ZARANDA 2'!$E$43:$CF$43,"&gt;0"),0))</f>
        <v>0</v>
      </c>
      <c r="K60" s="922">
        <f>+IF(K$14="","",IFERROR(AVERAGEIFS('ZARANDA 2'!$E$43:$CF$43,'ZARANDA 2'!$E$6:$CF$6,K$14,'ZARANDA 2'!$E$43:$CF$43,"&gt;0"),0))</f>
        <v>0</v>
      </c>
      <c r="L60" s="922">
        <f>+IF(L$14="","",IFERROR(AVERAGEIFS('ZARANDA 2'!$E$43:$CF$43,'ZARANDA 2'!$E$6:$CF$6,L$14,'ZARANDA 2'!$E$43:$CF$43,"&gt;0"),0))</f>
        <v>0</v>
      </c>
      <c r="M60" s="922">
        <f>+IF(M$14="","",IFERROR(AVERAGEIFS('ZARANDA 2'!$E$43:$CF$43,'ZARANDA 2'!$E$6:$CF$6,M$14,'ZARANDA 2'!$E$43:$CF$43,"&gt;0"),0))</f>
        <v>0</v>
      </c>
      <c r="N60" s="922">
        <f>+IF(N$14="","",IFERROR(AVERAGEIFS('ZARANDA 2'!$E$43:$CF$43,'ZARANDA 2'!$E$6:$CF$6,N$14,'ZARANDA 2'!$E$43:$CF$43,"&gt;0"),0))</f>
        <v>0.45131349422074596</v>
      </c>
      <c r="O60" s="922">
        <f>+IF(O$14="","",IFERROR(AVERAGEIFS('ZARANDA 2'!$E$43:$CF$43,'ZARANDA 2'!$E$6:$CF$6,O$14,'ZARANDA 2'!$E$43:$CF$43,"&gt;0"),0))</f>
        <v>0</v>
      </c>
    </row>
    <row r="61" spans="3:15" x14ac:dyDescent="0.3">
      <c r="C61" s="915" t="str">
        <f t="shared" si="0"/>
        <v>TECPETROL</v>
      </c>
      <c r="D61" s="915" t="str">
        <f t="shared" si="1"/>
        <v>TPT.NQ.FP-1397(h) AISL</v>
      </c>
      <c r="E61" s="915" t="str">
        <f t="shared" si="2"/>
        <v>F-36</v>
      </c>
      <c r="F61" s="923" t="s">
        <v>126</v>
      </c>
      <c r="G61" s="915" t="s">
        <v>742</v>
      </c>
      <c r="H61" s="922">
        <f>+IF(H$14="","",IFERROR(AVERAGEIFS('ZARANDA 3'!$E$43:$CF$43,'ZARANDA 3'!$E$6:$CF$6,H$14,'ZARANDA 3'!$E$43:$CF$43,"&gt;0"),0))</f>
        <v>0</v>
      </c>
      <c r="I61" s="922">
        <f>+IF(I$14="","",IFERROR(AVERAGEIFS('ZARANDA 3'!$E$43:$CF$43,'ZARANDA 3'!$E$6:$CF$6,I$14,'ZARANDA 3'!$E$43:$CF$43,"&gt;0"),0))</f>
        <v>0</v>
      </c>
      <c r="J61" s="922">
        <f>+IF(J$14="","",IFERROR(AVERAGEIFS('ZARANDA 3'!$E$43:$CF$43,'ZARANDA 3'!$E$6:$CF$6,J$14,'ZARANDA 3'!$E$43:$CF$43,"&gt;0"),0))</f>
        <v>0</v>
      </c>
      <c r="K61" s="922">
        <f>+IF(K$14="","",IFERROR(AVERAGEIFS('ZARANDA 3'!$E$43:$CF$43,'ZARANDA 3'!$E$6:$CF$6,K$14,'ZARANDA 3'!$E$43:$CF$43,"&gt;0"),0))</f>
        <v>0</v>
      </c>
      <c r="L61" s="922">
        <f>+IF(L$14="","",IFERROR(AVERAGEIFS('ZARANDA 3'!$E$43:$CF$43,'ZARANDA 3'!$E$6:$CF$6,L$14,'ZARANDA 3'!$E$43:$CF$43,"&gt;0"),0))</f>
        <v>0</v>
      </c>
      <c r="M61" s="922">
        <f>+IF(M$14="","",IFERROR(AVERAGEIFS('ZARANDA 3'!$E$43:$CF$43,'ZARANDA 3'!$E$6:$CF$6,M$14,'ZARANDA 3'!$E$43:$CF$43,"&gt;0"),0))</f>
        <v>0</v>
      </c>
      <c r="N61" s="922">
        <f>+IF(N$14="","",IFERROR(AVERAGEIFS('ZARANDA 3'!$E$43:$CF$43,'ZARANDA 3'!$E$6:$CF$6,N$14,'ZARANDA 3'!$E$43:$CF$43,"&gt;0"),0))</f>
        <v>0.44631139747117754</v>
      </c>
      <c r="O61" s="922">
        <f>+IF(O$14="","",IFERROR(AVERAGEIFS('ZARANDA 3'!$E$43:$CF$43,'ZARANDA 3'!$E$6:$CF$6,O$14,'ZARANDA 3'!$E$43:$CF$43,"&gt;0"),0))</f>
        <v>0</v>
      </c>
    </row>
    <row r="62" spans="3:15" x14ac:dyDescent="0.3">
      <c r="C62" s="915" t="str">
        <f t="shared" si="0"/>
        <v>TECPETROL</v>
      </c>
      <c r="D62" s="915" t="str">
        <f t="shared" si="1"/>
        <v>TPT.NQ.FP-1397(h) AISL</v>
      </c>
      <c r="E62" s="915" t="str">
        <f t="shared" si="2"/>
        <v>F-36</v>
      </c>
      <c r="F62" s="923" t="s">
        <v>238</v>
      </c>
      <c r="G62" s="915" t="s">
        <v>742</v>
      </c>
      <c r="H62" s="922">
        <f>+IF(H$14="","",IFERROR(AVERAGEIFS(DESARENADOR!$E$43:$CF$43,DESARENADOR!$E$6:$CF$6,H$14,DESARENADOR!$E$43:$CF$43,"&gt;0"),0))</f>
        <v>0</v>
      </c>
      <c r="I62" s="922">
        <f>+IF(I$14="","",IFERROR(AVERAGEIFS(DESARENADOR!$E$43:$CF$43,DESARENADOR!$E$6:$CF$6,I$14,DESARENADOR!$E$43:$CF$43,"&gt;0"),0))</f>
        <v>0</v>
      </c>
      <c r="J62" s="922">
        <f>+IF(J$14="","",IFERROR(AVERAGEIFS(DESARENADOR!$E$43:$CF$43,DESARENADOR!$E$6:$CF$6,J$14,DESARENADOR!$E$43:$CF$43,"&gt;0"),0))</f>
        <v>0</v>
      </c>
      <c r="K62" s="922">
        <f>+IF(K$14="","",IFERROR(AVERAGEIFS(DESARENADOR!$E$43:$CF$43,DESARENADOR!$E$6:$CF$6,K$14,DESARENADOR!$E$43:$CF$43,"&gt;0"),0))</f>
        <v>0</v>
      </c>
      <c r="L62" s="922">
        <f>+IF(L$14="","",IFERROR(AVERAGEIFS(DESARENADOR!$E$43:$CF$43,DESARENADOR!$E$6:$CF$6,L$14,DESARENADOR!$E$43:$CF$43,"&gt;0"),0))</f>
        <v>0</v>
      </c>
      <c r="M62" s="922">
        <f>+IF(M$14="","",IFERROR(AVERAGEIFS(DESARENADOR!$E$43:$CF$43,DESARENADOR!$E$6:$CF$6,M$14,DESARENADOR!$E$43:$CF$43,"&gt;0"),0))</f>
        <v>0</v>
      </c>
      <c r="N62" s="922">
        <f>+IF(N$14="","",IFERROR(AVERAGEIFS(DESARENADOR!$E$43:$CF$43,DESARENADOR!$E$6:$CF$6,N$14,DESARENADOR!$E$43:$CF$43,"&gt;0"),0))</f>
        <v>1.1726599615556295</v>
      </c>
      <c r="O62" s="922">
        <f>+IF(O$14="","",IFERROR(AVERAGEIFS(DESARENADOR!$E$43:$CF$43,DESARENADOR!$E$6:$CF$6,O$14,DESARENADOR!$E$43:$CF$43,"&gt;0"),0))</f>
        <v>0</v>
      </c>
    </row>
    <row r="63" spans="3:15" x14ac:dyDescent="0.3">
      <c r="C63" s="915" t="str">
        <f t="shared" si="0"/>
        <v>TECPETROL</v>
      </c>
      <c r="D63" s="915" t="str">
        <f t="shared" si="1"/>
        <v>TPT.NQ.FP-1397(h) AISL</v>
      </c>
      <c r="E63" s="915" t="str">
        <f t="shared" si="2"/>
        <v>F-36</v>
      </c>
      <c r="F63" s="923" t="s">
        <v>129</v>
      </c>
      <c r="G63" s="915" t="s">
        <v>742</v>
      </c>
      <c r="H63" s="922">
        <f>+IF(H$14="","",IFERROR(AVERAGEIFS(DESILTER!$E$43:$CF$43,DESILTER!$E$6:$CF$6,H$14,DESILTER!$E$43:$CF$43,"&gt;0"),0))</f>
        <v>0</v>
      </c>
      <c r="I63" s="922">
        <f>+IF(I$14="","",IFERROR(AVERAGEIFS(DESILTER!$E$43:$CF$43,DESILTER!$E$6:$CF$6,I$14,DESILTER!$E$43:$CF$43,"&gt;0"),0))</f>
        <v>0</v>
      </c>
      <c r="J63" s="922">
        <f>+IF(J$14="","",IFERROR(AVERAGEIFS(DESILTER!$E$43:$CF$43,DESILTER!$E$6:$CF$6,J$14,DESILTER!$E$43:$CF$43,"&gt;0"),0))</f>
        <v>0</v>
      </c>
      <c r="K63" s="922">
        <f>+IF(K$14="","",IFERROR(AVERAGEIFS(DESILTER!$E$43:$CF$43,DESILTER!$E$6:$CF$6,K$14,DESILTER!$E$43:$CF$43,"&gt;0"),0))</f>
        <v>0</v>
      </c>
      <c r="L63" s="922">
        <f>+IF(L$14="","",IFERROR(AVERAGEIFS(DESILTER!$E$43:$CF$43,DESILTER!$E$6:$CF$6,L$14,DESILTER!$E$43:$CF$43,"&gt;0"),0))</f>
        <v>0</v>
      </c>
      <c r="M63" s="922">
        <f>+IF(M$14="","",IFERROR(AVERAGEIFS(DESILTER!$E$43:$CF$43,DESILTER!$E$6:$CF$6,M$14,DESILTER!$E$43:$CF$43,"&gt;0"),0))</f>
        <v>0</v>
      </c>
      <c r="N63" s="922">
        <f>+IF(N$14="","",IFERROR(AVERAGEIFS(DESILTER!$E$43:$CF$43,DESILTER!$E$6:$CF$6,N$14,DESILTER!$E$43:$CF$43,"&gt;0"),0))</f>
        <v>1.1726599615556297</v>
      </c>
      <c r="O63" s="922">
        <f>+IF(O$14="","",IFERROR(AVERAGEIFS(DESILTER!$E$43:$CF$43,DESILTER!$E$6:$CF$6,O$14,DESILTER!$E$43:$CF$43,"&gt;0"),0))</f>
        <v>0</v>
      </c>
    </row>
    <row r="64" spans="3:15" x14ac:dyDescent="0.3">
      <c r="C64" s="915" t="str">
        <f t="shared" si="0"/>
        <v>TECPETROL</v>
      </c>
      <c r="D64" s="915" t="str">
        <f t="shared" si="1"/>
        <v>TPT.NQ.FP-1397(h) AISL</v>
      </c>
      <c r="E64" s="915" t="str">
        <f t="shared" si="2"/>
        <v>F-36</v>
      </c>
      <c r="F64" s="923" t="s">
        <v>127</v>
      </c>
      <c r="G64" s="915" t="s">
        <v>742</v>
      </c>
      <c r="H64" s="922">
        <f>+IF(H$14="","",IFERROR(AVERAGEIFS('SECADORA 1'!$E$45:$CF$45,'SECADORA 1'!$E$8:$CF$8,H$14,'SECADORA 1'!$E$45:$CF$45,"&gt;0"),0))</f>
        <v>0</v>
      </c>
      <c r="I64" s="922">
        <f>+IF(I$14="","",IFERROR(AVERAGEIFS('SECADORA 1'!$E$45:$CF$45,'SECADORA 1'!$E$8:$CF$8,I$14,'SECADORA 1'!$E$45:$CF$45,"&gt;0"),0))</f>
        <v>0</v>
      </c>
      <c r="J64" s="922">
        <f>+IF(J$14="","",IFERROR(AVERAGEIFS('SECADORA 1'!$E$45:$CF$45,'SECADORA 1'!$E$8:$CF$8,J$14,'SECADORA 1'!$E$45:$CF$45,"&gt;0"),0))</f>
        <v>0</v>
      </c>
      <c r="K64" s="922">
        <f>+IF(K$14="","",IFERROR(AVERAGEIFS('SECADORA 1'!$E$45:$CF$45,'SECADORA 1'!$E$8:$CF$8,K$14,'SECADORA 1'!$E$45:$CF$45,"&gt;0"),0))</f>
        <v>0</v>
      </c>
      <c r="L64" s="922">
        <f>+IF(L$14="","",IFERROR(AVERAGEIFS('SECADORA 1'!$E$45:$CF$45,'SECADORA 1'!$E$8:$CF$8,L$14,'SECADORA 1'!$E$45:$CF$45,"&gt;0"),0))</f>
        <v>0</v>
      </c>
      <c r="M64" s="922">
        <f>+IF(M$14="","",IFERROR(AVERAGEIFS('SECADORA 1'!$E$45:$CF$45,'SECADORA 1'!$E$8:$CF$8,M$14,'SECADORA 1'!$E$45:$CF$45,"&gt;0"),0))</f>
        <v>0</v>
      </c>
      <c r="N64" s="922">
        <f>+IF(N$14="","",IFERROR(AVERAGEIFS('SECADORA 1'!$E$45:$CF$45,'SECADORA 1'!$E$8:$CF$8,N$14,'SECADORA 1'!$E$45:$CF$45,"&gt;0"),0))</f>
        <v>1.4920360388341587</v>
      </c>
      <c r="O64" s="922">
        <f>+IF(O$14="","",IFERROR(AVERAGEIFS('SECADORA 1'!$E$45:$CF$45,'SECADORA 1'!$E$8:$CF$8,O$14,'SECADORA 1'!$E$45:$CF$45,"&gt;0"),0))</f>
        <v>0</v>
      </c>
    </row>
    <row r="65" spans="3:15" x14ac:dyDescent="0.3">
      <c r="C65" s="915" t="str">
        <f t="shared" si="0"/>
        <v>TECPETROL</v>
      </c>
      <c r="D65" s="915" t="str">
        <f t="shared" si="1"/>
        <v>TPT.NQ.FP-1397(h) AISL</v>
      </c>
      <c r="E65" s="915" t="str">
        <f t="shared" si="2"/>
        <v>F-36</v>
      </c>
      <c r="F65" s="923" t="s">
        <v>128</v>
      </c>
      <c r="G65" s="915" t="s">
        <v>742</v>
      </c>
      <c r="H65" s="922">
        <f>+IF(H$14="","",IFERROR(AVERAGEIFS('SECADORA 2'!$E$45:$CF$45,'SECADORA 2'!$E$8:$CF$8,H$14,'SECADORA 2'!$E$45:$CF$45,"&gt;0"),0))</f>
        <v>0</v>
      </c>
      <c r="I65" s="922">
        <f>+IF(I$14="","",IFERROR(AVERAGEIFS('SECADORA 2'!$E$45:$CF$45,'SECADORA 2'!$E$8:$CF$8,I$14,'SECADORA 2'!$E$45:$CF$45,"&gt;0"),0))</f>
        <v>0</v>
      </c>
      <c r="J65" s="922">
        <f>+IF(J$14="","",IFERROR(AVERAGEIFS('SECADORA 2'!$E$45:$CF$45,'SECADORA 2'!$E$8:$CF$8,J$14,'SECADORA 2'!$E$45:$CF$45,"&gt;0"),0))</f>
        <v>0</v>
      </c>
      <c r="K65" s="922">
        <f>+IF(K$14="","",IFERROR(AVERAGEIFS('SECADORA 2'!$E$45:$CF$45,'SECADORA 2'!$E$8:$CF$8,K$14,'SECADORA 2'!$E$45:$CF$45,"&gt;0"),0))</f>
        <v>0</v>
      </c>
      <c r="L65" s="922">
        <f>+IF(L$14="","",IFERROR(AVERAGEIFS('SECADORA 2'!$E$45:$CF$45,'SECADORA 2'!$E$8:$CF$8,L$14,'SECADORA 2'!$E$45:$CF$45,"&gt;0"),0))</f>
        <v>0</v>
      </c>
      <c r="M65" s="922">
        <f>+IF(M$14="","",IFERROR(AVERAGEIFS('SECADORA 2'!$E$45:$CF$45,'SECADORA 2'!$E$8:$CF$8,M$14,'SECADORA 2'!$E$45:$CF$45,"&gt;0"),0))</f>
        <v>0</v>
      </c>
      <c r="N65" s="922">
        <f>+IF(N$14="","",IFERROR(AVERAGEIFS('SECADORA 2'!$E$45:$CF$45,'SECADORA 2'!$E$8:$CF$8,N$14,'SECADORA 2'!$E$45:$CF$45,"&gt;0"),0))</f>
        <v>0</v>
      </c>
      <c r="O65" s="922">
        <f>+IF(O$14="","",IFERROR(AVERAGEIFS('SECADORA 2'!$E$45:$CF$45,'SECADORA 2'!$E$8:$CF$8,O$14,'SECADORA 2'!$E$45:$CF$45,"&gt;0"),0))</f>
        <v>0</v>
      </c>
    </row>
    <row r="66" spans="3:15" x14ac:dyDescent="0.3">
      <c r="C66" s="915" t="str">
        <f t="shared" si="0"/>
        <v>TECPETROL</v>
      </c>
      <c r="D66" s="915" t="str">
        <f t="shared" si="1"/>
        <v>TPT.NQ.FP-1397(h) AISL</v>
      </c>
      <c r="E66" s="915" t="str">
        <f t="shared" si="2"/>
        <v>F-36</v>
      </c>
      <c r="F66" s="923" t="s">
        <v>135</v>
      </c>
      <c r="G66" s="915" t="s">
        <v>742</v>
      </c>
      <c r="H66" s="922">
        <f>+IF(H$14="","",IFERROR(AVERAGEIFS('SECADORA 3'!$E$45:$CF$45,'SECADORA 3'!$E$8:$CF$8,H$14,'SECADORA 3'!$E$45:$CF$45,"&gt;0"),0))</f>
        <v>0</v>
      </c>
      <c r="I66" s="922">
        <f>+IF(I$14="","",IFERROR(AVERAGEIFS('SECADORA 3'!$E$45:$CF$45,'SECADORA 3'!$E$8:$CF$8,I$14,'SECADORA 3'!$E$45:$CF$45,"&gt;0"),0))</f>
        <v>0</v>
      </c>
      <c r="J66" s="922">
        <f>+IF(J$14="","",IFERROR(AVERAGEIFS('SECADORA 3'!$E$45:$CF$45,'SECADORA 3'!$E$8:$CF$8,J$14,'SECADORA 3'!$E$45:$CF$45,"&gt;0"),0))</f>
        <v>0</v>
      </c>
      <c r="K66" s="922">
        <f>+IF(K$14="","",IFERROR(AVERAGEIFS('SECADORA 3'!$E$45:$CF$45,'SECADORA 3'!$E$8:$CF$8,K$14,'SECADORA 3'!$E$45:$CF$45,"&gt;0"),0))</f>
        <v>0</v>
      </c>
      <c r="L66" s="922">
        <f>+IF(L$14="","",IFERROR(AVERAGEIFS('SECADORA 3'!$E$45:$CF$45,'SECADORA 3'!$E$8:$CF$8,L$14,'SECADORA 3'!$E$45:$CF$45,"&gt;0"),0))</f>
        <v>0</v>
      </c>
      <c r="M66" s="922">
        <f>+IF(M$14="","",IFERROR(AVERAGEIFS('SECADORA 3'!$E$45:$CF$45,'SECADORA 3'!$E$8:$CF$8,M$14,'SECADORA 3'!$E$45:$CF$45,"&gt;0"),0))</f>
        <v>0</v>
      </c>
      <c r="N66" s="922">
        <f>+IF(N$14="","",IFERROR(AVERAGEIFS('SECADORA 3'!$E$45:$CF$45,'SECADORA 3'!$E$8:$CF$8,N$14,'SECADORA 3'!$E$45:$CF$45,"&gt;0"),0))</f>
        <v>0</v>
      </c>
      <c r="O66" s="922">
        <f>+IF(O$14="","",IFERROR(AVERAGEIFS('SECADORA 3'!$E$45:$CF$45,'SECADORA 3'!$E$8:$CF$8,O$14,'SECADORA 3'!$E$45:$CF$45,"&gt;0"),0))</f>
        <v>0</v>
      </c>
    </row>
    <row r="67" spans="3:15" x14ac:dyDescent="0.3">
      <c r="C67" s="915" t="str">
        <f t="shared" si="0"/>
        <v>TECPETROL</v>
      </c>
      <c r="D67" s="915" t="str">
        <f t="shared" si="1"/>
        <v>TPT.NQ.FP-1397(h) AISL</v>
      </c>
      <c r="E67" s="915" t="str">
        <f t="shared" si="2"/>
        <v>F-36</v>
      </c>
      <c r="F67" s="923" t="s">
        <v>130</v>
      </c>
      <c r="G67" s="915" t="s">
        <v>742</v>
      </c>
      <c r="H67" s="922">
        <f>+IF(H$14="","",IFERROR(AVERAGEIFS('DECANTER 1'!$E$59:$CF$59,'DECANTER 1'!$E$15:$CF$15,H$14,'DECANTER 1'!$E$59:$CF$59,"&gt;0"),0))</f>
        <v>0</v>
      </c>
      <c r="I67" s="922">
        <f>+IF(I$14="","",IFERROR(AVERAGEIFS('DECANTER 1'!$E$59:$CF$59,'DECANTER 1'!$E$15:$CF$15,I$14,'DECANTER 1'!$E$59:$CF$59,"&gt;0"),0))</f>
        <v>0</v>
      </c>
      <c r="J67" s="922">
        <f>+IF(J$14="","",IFERROR(AVERAGEIFS('DECANTER 1'!$E$59:$CF$59,'DECANTER 1'!$E$15:$CF$15,J$14,'DECANTER 1'!$E$59:$CF$59,"&gt;0"),0))</f>
        <v>0</v>
      </c>
      <c r="K67" s="922">
        <f>+IF(K$14="","",IFERROR(AVERAGEIFS('DECANTER 1'!$E$59:$CF$59,'DECANTER 1'!$E$15:$CF$15,K$14,'DECANTER 1'!$E$59:$CF$59,"&gt;0"),0))</f>
        <v>0</v>
      </c>
      <c r="L67" s="922">
        <f>+IF(L$14="","",IFERROR(AVERAGEIFS('DECANTER 1'!$E$59:$CF$59,'DECANTER 1'!$E$15:$CF$15,L$14,'DECANTER 1'!$E$59:$CF$59,"&gt;0"),0))</f>
        <v>0</v>
      </c>
      <c r="M67" s="922">
        <f>+IF(M$14="","",IFERROR(AVERAGEIFS('DECANTER 1'!$E$59:$CF$59,'DECANTER 1'!$E$15:$CF$15,M$14,'DECANTER 1'!$E$59:$CF$59,"&gt;0"),0))</f>
        <v>0</v>
      </c>
      <c r="N67" s="922">
        <f>+IF(N$14="","",IFERROR(AVERAGEIFS('DECANTER 1'!$E$59:$CF$59,'DECANTER 1'!$E$15:$CF$15,N$14,'DECANTER 1'!$E$59:$CF$59,"&gt;0"),0))</f>
        <v>0</v>
      </c>
      <c r="O67" s="922">
        <f>+IF(O$14="","",IFERROR(AVERAGEIFS('DECANTER 1'!$E$59:$CF$59,'DECANTER 1'!$E$15:$CF$15,O$14,'DECANTER 1'!$E$59:$CF$59,"&gt;0"),0))</f>
        <v>0</v>
      </c>
    </row>
    <row r="68" spans="3:15" x14ac:dyDescent="0.3">
      <c r="C68" s="915" t="str">
        <f t="shared" si="0"/>
        <v>TECPETROL</v>
      </c>
      <c r="D68" s="915" t="str">
        <f t="shared" si="1"/>
        <v>TPT.NQ.FP-1397(h) AISL</v>
      </c>
      <c r="E68" s="915" t="str">
        <f t="shared" si="2"/>
        <v>F-36</v>
      </c>
      <c r="F68" s="923" t="s">
        <v>131</v>
      </c>
      <c r="G68" s="915" t="s">
        <v>742</v>
      </c>
      <c r="H68" s="922">
        <f>+IF(H$14="","",IFERROR(AVERAGEIFS('DECANTER 2'!$E$59:$CF$59,'DECANTER 2'!$E$15:$CF$15,H$14,'DECANTER 2'!$E$59:$CF$59,"&gt;0"),0))</f>
        <v>0</v>
      </c>
      <c r="I68" s="922">
        <f>+IF(I$14="","",IFERROR(AVERAGEIFS('DECANTER 2'!$E$59:$CF$59,'DECANTER 2'!$E$15:$CF$15,I$14,'DECANTER 2'!$E$59:$CF$59,"&gt;0"),0))</f>
        <v>0</v>
      </c>
      <c r="J68" s="922">
        <f>+IF(J$14="","",IFERROR(AVERAGEIFS('DECANTER 2'!$E$59:$CF$59,'DECANTER 2'!$E$15:$CF$15,J$14,'DECANTER 2'!$E$59:$CF$59,"&gt;0"),0))</f>
        <v>0</v>
      </c>
      <c r="K68" s="922">
        <f>+IF(K$14="","",IFERROR(AVERAGEIFS('DECANTER 2'!$E$59:$CF$59,'DECANTER 2'!$E$15:$CF$15,K$14,'DECANTER 2'!$E$59:$CF$59,"&gt;0"),0))</f>
        <v>0</v>
      </c>
      <c r="L68" s="922">
        <f>+IF(L$14="","",IFERROR(AVERAGEIFS('DECANTER 2'!$E$59:$CF$59,'DECANTER 2'!$E$15:$CF$15,L$14,'DECANTER 2'!$E$59:$CF$59,"&gt;0"),0))</f>
        <v>0</v>
      </c>
      <c r="M68" s="922">
        <f>+IF(M$14="","",IFERROR(AVERAGEIFS('DECANTER 2'!$E$59:$CF$59,'DECANTER 2'!$E$15:$CF$15,M$14,'DECANTER 2'!$E$59:$CF$59,"&gt;0"),0))</f>
        <v>0</v>
      </c>
      <c r="N68" s="922">
        <f>+IF(N$14="","",IFERROR(AVERAGEIFS('DECANTER 2'!$E$59:$CF$59,'DECANTER 2'!$E$15:$CF$15,N$14,'DECANTER 2'!$E$59:$CF$59,"&gt;0"),0))</f>
        <v>0</v>
      </c>
      <c r="O68" s="922">
        <f>+IF(O$14="","",IFERROR(AVERAGEIFS('DECANTER 2'!$E$59:$CF$59,'DECANTER 2'!$E$15:$CF$15,O$14,'DECANTER 2'!$E$59:$CF$59,"&gt;0"),0))</f>
        <v>0</v>
      </c>
    </row>
    <row r="69" spans="3:15" x14ac:dyDescent="0.3">
      <c r="C69" s="915" t="str">
        <f t="shared" si="0"/>
        <v>TECPETROL</v>
      </c>
      <c r="D69" s="915" t="str">
        <f t="shared" si="1"/>
        <v>TPT.NQ.FP-1397(h) AISL</v>
      </c>
      <c r="E69" s="915" t="str">
        <f t="shared" si="2"/>
        <v>F-36</v>
      </c>
      <c r="F69" s="923" t="s">
        <v>132</v>
      </c>
      <c r="G69" s="915" t="s">
        <v>742</v>
      </c>
      <c r="H69" s="922">
        <f>+IF(H$14="","",IFERROR(AVERAGEIFS('DECANTER 3'!$E$59:$CF$59,'DECANTER 3'!$E$15:$CF$15,H$14,'DECANTER 3'!$E$59:$CF$59,"&gt;0"),0))</f>
        <v>0</v>
      </c>
      <c r="I69" s="922">
        <f>+IF(I$14="","",IFERROR(AVERAGEIFS('DECANTER 3'!$E$59:$CF$59,'DECANTER 3'!$E$15:$CF$15,I$14,'DECANTER 3'!$E$59:$CF$59,"&gt;0"),0))</f>
        <v>0</v>
      </c>
      <c r="J69" s="922">
        <f>+IF(J$14="","",IFERROR(AVERAGEIFS('DECANTER 3'!$E$59:$CF$59,'DECANTER 3'!$E$15:$CF$15,J$14,'DECANTER 3'!$E$59:$CF$59,"&gt;0"),0))</f>
        <v>0</v>
      </c>
      <c r="K69" s="922">
        <f>+IF(K$14="","",IFERROR(AVERAGEIFS('DECANTER 3'!$E$59:$CF$59,'DECANTER 3'!$E$15:$CF$15,K$14,'DECANTER 3'!$E$59:$CF$59,"&gt;0"),0))</f>
        <v>0</v>
      </c>
      <c r="L69" s="922">
        <f>+IF(L$14="","",IFERROR(AVERAGEIFS('DECANTER 3'!$E$59:$CF$59,'DECANTER 3'!$E$15:$CF$15,L$14,'DECANTER 3'!$E$59:$CF$59,"&gt;0"),0))</f>
        <v>0</v>
      </c>
      <c r="M69" s="922">
        <f>+IF(M$14="","",IFERROR(AVERAGEIFS('DECANTER 3'!$E$59:$CF$59,'DECANTER 3'!$E$15:$CF$15,M$14,'DECANTER 3'!$E$59:$CF$59,"&gt;0"),0))</f>
        <v>0</v>
      </c>
      <c r="N69" s="922">
        <f>+IF(N$14="","",IFERROR(AVERAGEIFS('DECANTER 3'!$E$59:$CF$59,'DECANTER 3'!$E$15:$CF$15,N$14,'DECANTER 3'!$E$59:$CF$59,"&gt;0"),0))</f>
        <v>0.74477202867773928</v>
      </c>
      <c r="O69" s="922">
        <f>+IF(O$14="","",IFERROR(AVERAGEIFS('DECANTER 3'!$E$59:$CF$59,'DECANTER 3'!$E$15:$CF$15,O$14,'DECANTER 3'!$E$59:$CF$59,"&gt;0"),0))</f>
        <v>0</v>
      </c>
    </row>
    <row r="70" spans="3:15" x14ac:dyDescent="0.3">
      <c r="C70" s="915" t="str">
        <f t="shared" si="0"/>
        <v>TECPETROL</v>
      </c>
      <c r="D70" s="915" t="str">
        <f t="shared" si="1"/>
        <v>TPT.NQ.FP-1397(h) AISL</v>
      </c>
      <c r="E70" s="915" t="str">
        <f t="shared" si="2"/>
        <v>F-36</v>
      </c>
      <c r="F70" s="924" t="s">
        <v>124</v>
      </c>
      <c r="G70" s="915" t="s">
        <v>165</v>
      </c>
      <c r="H70" s="925">
        <f>+IF(H$14="","",IFERROR(AVERAGEIFS('ZARANDA 1'!$E$28:$CF$28,'ZARANDA 1'!$E$6:$CF$6,H$14,'ZARANDA 1'!$E$28:$CF$28,"&gt;0"),0))</f>
        <v>0</v>
      </c>
      <c r="I70" s="925">
        <f>+IF(I$14="","",IFERROR(AVERAGEIFS('ZARANDA 1'!$E$28:$CF$28,'ZARANDA 1'!$E$6:$CF$6,I$14,'ZARANDA 1'!$E$28:$CF$28,"&gt;0"),0))</f>
        <v>0</v>
      </c>
      <c r="J70" s="925">
        <f>+IF(J$14="","",IFERROR(AVERAGEIFS('ZARANDA 1'!$E$28:$CF$28,'ZARANDA 1'!$E$6:$CF$6,J$14,'ZARANDA 1'!$E$28:$CF$28,"&gt;0"),0))</f>
        <v>0</v>
      </c>
      <c r="K70" s="925">
        <f>+IF(K$14="","",IFERROR(AVERAGEIFS('ZARANDA 1'!$E$28:$CF$28,'ZARANDA 1'!$E$6:$CF$6,K$14,'ZARANDA 1'!$E$28:$CF$28,"&gt;0"),0))</f>
        <v>0</v>
      </c>
      <c r="L70" s="925">
        <f>+IF(L$14="","",IFERROR(AVERAGEIFS('ZARANDA 1'!$E$28:$CF$28,'ZARANDA 1'!$E$6:$CF$6,L$14,'ZARANDA 1'!$E$28:$CF$28,"&gt;0"),0))</f>
        <v>0</v>
      </c>
      <c r="M70" s="925">
        <f>+IF(M$14="","",IFERROR(AVERAGEIFS('ZARANDA 1'!$E$28:$CF$28,'ZARANDA 1'!$E$6:$CF$6,M$14,'ZARANDA 1'!$E$28:$CF$28,"&gt;0"),0))</f>
        <v>0</v>
      </c>
      <c r="N70" s="925">
        <f>+IF(N$14="","",IFERROR(AVERAGEIFS('ZARANDA 1'!$E$28:$CF$28,'ZARANDA 1'!$E$6:$CF$6,N$14,'ZARANDA 1'!$E$28:$CF$28,"&gt;0"),0))</f>
        <v>10</v>
      </c>
      <c r="O70" s="925">
        <f>+IF(O$14="","",IFERROR(AVERAGEIFS('ZARANDA 1'!$E$28:$CF$28,'ZARANDA 1'!$E$6:$CF$6,O$14,'ZARANDA 1'!$E$28:$CF$28,"&gt;0"),0))</f>
        <v>0</v>
      </c>
    </row>
    <row r="71" spans="3:15" x14ac:dyDescent="0.3">
      <c r="C71" s="915" t="str">
        <f t="shared" si="0"/>
        <v>TECPETROL</v>
      </c>
      <c r="D71" s="915" t="str">
        <f t="shared" si="1"/>
        <v>TPT.NQ.FP-1397(h) AISL</v>
      </c>
      <c r="E71" s="915" t="str">
        <f t="shared" si="2"/>
        <v>F-36</v>
      </c>
      <c r="F71" s="924" t="s">
        <v>125</v>
      </c>
      <c r="G71" s="915" t="s">
        <v>165</v>
      </c>
      <c r="H71" s="925">
        <f>+IF(H$14="","",IFERROR(AVERAGEIFS('ZARANDA 2'!$E$28:$CF$28,'ZARANDA 2'!$E$6:$CF$6,H$14,'ZARANDA 2'!$E$28:$CF$28,"&gt;0"),0))</f>
        <v>0</v>
      </c>
      <c r="I71" s="925">
        <f>+IF(I$14="","",IFERROR(AVERAGEIFS('ZARANDA 2'!$E$28:$CF$28,'ZARANDA 2'!$E$6:$CF$6,I$14,'ZARANDA 2'!$E$28:$CF$28,"&gt;0"),0))</f>
        <v>0</v>
      </c>
      <c r="J71" s="925">
        <f>+IF(J$14="","",IFERROR(AVERAGEIFS('ZARANDA 2'!$E$28:$CF$28,'ZARANDA 2'!$E$6:$CF$6,J$14,'ZARANDA 2'!$E$28:$CF$28,"&gt;0"),0))</f>
        <v>0</v>
      </c>
      <c r="K71" s="925">
        <f>+IF(K$14="","",IFERROR(AVERAGEIFS('ZARANDA 2'!$E$28:$CF$28,'ZARANDA 2'!$E$6:$CF$6,K$14,'ZARANDA 2'!$E$28:$CF$28,"&gt;0"),0))</f>
        <v>0</v>
      </c>
      <c r="L71" s="925">
        <f>+IF(L$14="","",IFERROR(AVERAGEIFS('ZARANDA 2'!$E$28:$CF$28,'ZARANDA 2'!$E$6:$CF$6,L$14,'ZARANDA 2'!$E$28:$CF$28,"&gt;0"),0))</f>
        <v>0</v>
      </c>
      <c r="M71" s="925">
        <f>+IF(M$14="","",IFERROR(AVERAGEIFS('ZARANDA 2'!$E$28:$CF$28,'ZARANDA 2'!$E$6:$CF$6,M$14,'ZARANDA 2'!$E$28:$CF$28,"&gt;0"),0))</f>
        <v>0</v>
      </c>
      <c r="N71" s="925">
        <f>+IF(N$14="","",IFERROR(AVERAGEIFS('ZARANDA 2'!$E$28:$CF$28,'ZARANDA 2'!$E$6:$CF$6,N$14,'ZARANDA 2'!$E$28:$CF$28,"&gt;0"),0))</f>
        <v>10</v>
      </c>
      <c r="O71" s="925">
        <f>+IF(O$14="","",IFERROR(AVERAGEIFS('ZARANDA 2'!$E$28:$CF$28,'ZARANDA 2'!$E$6:$CF$6,O$14,'ZARANDA 2'!$E$28:$CF$28,"&gt;0"),0))</f>
        <v>0</v>
      </c>
    </row>
    <row r="72" spans="3:15" x14ac:dyDescent="0.3">
      <c r="C72" s="915" t="str">
        <f t="shared" si="0"/>
        <v>TECPETROL</v>
      </c>
      <c r="D72" s="915" t="str">
        <f t="shared" si="1"/>
        <v>TPT.NQ.FP-1397(h) AISL</v>
      </c>
      <c r="E72" s="915" t="str">
        <f t="shared" si="2"/>
        <v>F-36</v>
      </c>
      <c r="F72" s="924" t="s">
        <v>126</v>
      </c>
      <c r="G72" s="915" t="s">
        <v>165</v>
      </c>
      <c r="H72" s="925">
        <f>+IF(H$14="","",IFERROR(AVERAGEIFS('ZARANDA 3'!$E$28:$CF$28,'ZARANDA 3'!$E$6:$CF$6,H$14,'ZARANDA 3'!$E$28:$CF$28,"&gt;0"),0))</f>
        <v>0</v>
      </c>
      <c r="I72" s="925">
        <f>+IF(I$14="","",IFERROR(AVERAGEIFS('ZARANDA 3'!$E$28:$CF$28,'ZARANDA 3'!$E$6:$CF$6,I$14,'ZARANDA 3'!$E$28:$CF$28,"&gt;0"),0))</f>
        <v>0</v>
      </c>
      <c r="J72" s="925">
        <f>+IF(J$14="","",IFERROR(AVERAGEIFS('ZARANDA 3'!$E$28:$CF$28,'ZARANDA 3'!$E$6:$CF$6,J$14,'ZARANDA 3'!$E$28:$CF$28,"&gt;0"),0))</f>
        <v>0</v>
      </c>
      <c r="K72" s="925">
        <f>+IF(K$14="","",IFERROR(AVERAGEIFS('ZARANDA 3'!$E$28:$CF$28,'ZARANDA 3'!$E$6:$CF$6,K$14,'ZARANDA 3'!$E$28:$CF$28,"&gt;0"),0))</f>
        <v>0</v>
      </c>
      <c r="L72" s="925">
        <f>+IF(L$14="","",IFERROR(AVERAGEIFS('ZARANDA 3'!$E$28:$CF$28,'ZARANDA 3'!$E$6:$CF$6,L$14,'ZARANDA 3'!$E$28:$CF$28,"&gt;0"),0))</f>
        <v>0</v>
      </c>
      <c r="M72" s="925">
        <f>+IF(M$14="","",IFERROR(AVERAGEIFS('ZARANDA 3'!$E$28:$CF$28,'ZARANDA 3'!$E$6:$CF$6,M$14,'ZARANDA 3'!$E$28:$CF$28,"&gt;0"),0))</f>
        <v>0</v>
      </c>
      <c r="N72" s="925">
        <f>+IF(N$14="","",IFERROR(AVERAGEIFS('ZARANDA 3'!$E$28:$CF$28,'ZARANDA 3'!$E$6:$CF$6,N$14,'ZARANDA 3'!$E$28:$CF$28,"&gt;0"),0))</f>
        <v>10</v>
      </c>
      <c r="O72" s="925">
        <f>+IF(O$14="","",IFERROR(AVERAGEIFS('ZARANDA 3'!$E$28:$CF$28,'ZARANDA 3'!$E$6:$CF$6,O$14,'ZARANDA 3'!$E$28:$CF$28,"&gt;0"),0))</f>
        <v>0</v>
      </c>
    </row>
    <row r="73" spans="3:15" x14ac:dyDescent="0.3">
      <c r="C73" s="915" t="str">
        <f t="shared" si="0"/>
        <v>TECPETROL</v>
      </c>
      <c r="D73" s="915" t="str">
        <f t="shared" si="1"/>
        <v>TPT.NQ.FP-1397(h) AISL</v>
      </c>
      <c r="E73" s="915" t="str">
        <f t="shared" si="2"/>
        <v>F-36</v>
      </c>
      <c r="F73" s="924" t="s">
        <v>238</v>
      </c>
      <c r="G73" s="915" t="s">
        <v>165</v>
      </c>
      <c r="H73" s="925">
        <f>+IF(H$14="","",IFERROR(AVERAGEIFS(DESARENADOR!$E$28:$CF$28,DESARENADOR!$E$6:$CF$6,H$14,DESARENADOR!$E$28:$CF$28,"&gt;0"),0))</f>
        <v>0</v>
      </c>
      <c r="I73" s="925">
        <f>+IF(I$14="","",IFERROR(AVERAGEIFS(DESARENADOR!$E$28:$CF$28,DESARENADOR!$E$6:$CF$6,I$14,DESARENADOR!$E$28:$CF$28,"&gt;0"),0))</f>
        <v>0</v>
      </c>
      <c r="J73" s="925">
        <f>+IF(J$14="","",IFERROR(AVERAGEIFS(DESARENADOR!$E$28:$CF$28,DESARENADOR!$E$6:$CF$6,J$14,DESARENADOR!$E$28:$CF$28,"&gt;0"),0))</f>
        <v>0</v>
      </c>
      <c r="K73" s="925">
        <f>+IF(K$14="","",IFERROR(AVERAGEIFS(DESARENADOR!$E$28:$CF$28,DESARENADOR!$E$6:$CF$6,K$14,DESARENADOR!$E$28:$CF$28,"&gt;0"),0))</f>
        <v>0</v>
      </c>
      <c r="L73" s="925">
        <f>+IF(L$14="","",IFERROR(AVERAGEIFS(DESARENADOR!$E$28:$CF$28,DESARENADOR!$E$6:$CF$6,L$14,DESARENADOR!$E$28:$CF$28,"&gt;0"),0))</f>
        <v>0</v>
      </c>
      <c r="M73" s="925">
        <f>+IF(M$14="","",IFERROR(AVERAGEIFS(DESARENADOR!$E$28:$CF$28,DESARENADOR!$E$6:$CF$6,M$14,DESARENADOR!$E$28:$CF$28,"&gt;0"),0))</f>
        <v>0</v>
      </c>
      <c r="N73" s="925">
        <f>+IF(N$14="","",IFERROR(AVERAGEIFS(DESARENADOR!$E$28:$CF$28,DESARENADOR!$E$6:$CF$6,N$14,DESARENADOR!$E$28:$CF$28,"&gt;0"),0))</f>
        <v>16.75</v>
      </c>
      <c r="O73" s="925">
        <f>+IF(O$14="","",IFERROR(AVERAGEIFS(DESARENADOR!$E$28:$CF$28,DESARENADOR!$E$6:$CF$6,O$14,DESARENADOR!$E$28:$CF$28,"&gt;0"),0))</f>
        <v>0</v>
      </c>
    </row>
    <row r="74" spans="3:15" x14ac:dyDescent="0.3">
      <c r="C74" s="915" t="str">
        <f t="shared" si="0"/>
        <v>TECPETROL</v>
      </c>
      <c r="D74" s="915" t="str">
        <f t="shared" si="1"/>
        <v>TPT.NQ.FP-1397(h) AISL</v>
      </c>
      <c r="E74" s="915" t="str">
        <f t="shared" si="2"/>
        <v>F-36</v>
      </c>
      <c r="F74" s="924" t="s">
        <v>129</v>
      </c>
      <c r="G74" s="915" t="s">
        <v>165</v>
      </c>
      <c r="H74" s="925">
        <f>+IF(H$14="","",IFERROR(AVERAGEIFS(DESILTER!$E$28:$CF$28,DESILTER!E$6:$CF$6,H$14,DESILTER!$E$28:$CF$28,"&gt;0"),0))</f>
        <v>0</v>
      </c>
      <c r="I74" s="925">
        <f>+IF(I$14="","",IFERROR(AVERAGEIFS(DESILTER!$E$28:$CF$28,DESILTER!F$6:$CF$6,I$14,DESILTER!$E$28:$CF$28,"&gt;0"),0))</f>
        <v>0</v>
      </c>
      <c r="J74" s="925">
        <f>+IF(J$14="","",IFERROR(AVERAGEIFS(DESILTER!$E$28:$CF$28,DESILTER!G$6:$CF$6,J$14,DESILTER!$E$28:$CF$28,"&gt;0"),0))</f>
        <v>0</v>
      </c>
      <c r="K74" s="925">
        <f>+IF(K$14="","",IFERROR(AVERAGEIFS(DESILTER!$E$28:$CF$28,DESILTER!H$6:$CF$6,K$14,DESILTER!$E$28:$CF$28,"&gt;0"),0))</f>
        <v>0</v>
      </c>
      <c r="L74" s="925">
        <f>+IF(L$14="","",IFERROR(AVERAGEIFS(DESILTER!$E$28:$CF$28,DESILTER!I$6:$CF$6,L$14,DESILTER!$E$28:$CF$28,"&gt;0"),0))</f>
        <v>0</v>
      </c>
      <c r="M74" s="925">
        <f>+IF(M$14="","",IFERROR(AVERAGEIFS(DESILTER!$E$28:$CF$28,DESILTER!J$6:$CF$6,M$14,DESILTER!$E$28:$CF$28,"&gt;0"),0))</f>
        <v>0</v>
      </c>
      <c r="N74" s="925">
        <f>+IF(N$14="","",IFERROR(AVERAGEIFS(DESILTER!$E$28:$CF$28,DESILTER!K$6:$CF$6,N$14,DESILTER!$E$28:$CF$28,"&gt;0"),0))</f>
        <v>0</v>
      </c>
      <c r="O74" s="925">
        <f>+IF(O$14="","",IFERROR(AVERAGEIFS(DESILTER!$E$28:$CF$28,DESILTER!L$6:$CF$6,O$14,DESILTER!$E$28:$CF$28,"&gt;0"),0))</f>
        <v>0</v>
      </c>
    </row>
    <row r="75" spans="3:15" x14ac:dyDescent="0.3">
      <c r="C75" s="915" t="str">
        <f t="shared" si="0"/>
        <v>TECPETROL</v>
      </c>
      <c r="D75" s="915" t="str">
        <f t="shared" si="1"/>
        <v>TPT.NQ.FP-1397(h) AISL</v>
      </c>
      <c r="E75" s="915" t="str">
        <f t="shared" si="2"/>
        <v>F-36</v>
      </c>
      <c r="F75" s="924" t="s">
        <v>127</v>
      </c>
      <c r="G75" s="915" t="s">
        <v>165</v>
      </c>
      <c r="H75" s="925">
        <f>+IF(H$14="","",IFERROR(AVERAGEIFS('SECADORA 1'!$E$30:$CF$30,'SECADORA 1'!$E$8:$CF$8,H$14,'SECADORA 1'!$E$30:$CF$30,"&gt;0"),0))</f>
        <v>0</v>
      </c>
      <c r="I75" s="925">
        <f>+IF(I$14="","",IFERROR(AVERAGEIFS('SECADORA 1'!$E$30:$CF$30,'SECADORA 1'!$E$8:$CF$8,I$14,'SECADORA 1'!$E$30:$CF$30,"&gt;0"),0))</f>
        <v>0</v>
      </c>
      <c r="J75" s="925">
        <f>+IF(J$14="","",IFERROR(AVERAGEIFS('SECADORA 1'!$E$30:$CF$30,'SECADORA 1'!$E$8:$CF$8,J$14,'SECADORA 1'!$E$30:$CF$30,"&gt;0"),0))</f>
        <v>0</v>
      </c>
      <c r="K75" s="925">
        <f>+IF(K$14="","",IFERROR(AVERAGEIFS('SECADORA 1'!$E$30:$CF$30,'SECADORA 1'!$E$8:$CF$8,K$14,'SECADORA 1'!$E$30:$CF$30,"&gt;0"),0))</f>
        <v>0</v>
      </c>
      <c r="L75" s="925">
        <f>+IF(L$14="","",IFERROR(AVERAGEIFS('SECADORA 1'!$E$30:$CF$30,'SECADORA 1'!$E$8:$CF$8,L$14,'SECADORA 1'!$E$30:$CF$30,"&gt;0"),0))</f>
        <v>0</v>
      </c>
      <c r="M75" s="925">
        <f>+IF(M$14="","",IFERROR(AVERAGEIFS('SECADORA 1'!$E$30:$CF$30,'SECADORA 1'!$E$8:$CF$8,M$14,'SECADORA 1'!$E$30:$CF$30,"&gt;0"),0))</f>
        <v>0</v>
      </c>
      <c r="N75" s="925">
        <f>+IF(N$14="","",IFERROR(AVERAGEIFS('SECADORA 1'!$E$30:$CF$30,'SECADORA 1'!$E$8:$CF$8,N$14,'SECADORA 1'!$E$30:$CF$30,"&gt;0"),0))</f>
        <v>13.6</v>
      </c>
      <c r="O75" s="925">
        <f>+IF(O$14="","",IFERROR(AVERAGEIFS('SECADORA 1'!$E$30:$CF$30,'SECADORA 1'!$E$8:$CF$8,O$14,'SECADORA 1'!$E$30:$CF$30,"&gt;0"),0))</f>
        <v>0</v>
      </c>
    </row>
    <row r="76" spans="3:15" x14ac:dyDescent="0.3">
      <c r="C76" s="915" t="str">
        <f t="shared" si="0"/>
        <v>TECPETROL</v>
      </c>
      <c r="D76" s="915" t="str">
        <f t="shared" si="1"/>
        <v>TPT.NQ.FP-1397(h) AISL</v>
      </c>
      <c r="E76" s="915" t="str">
        <f t="shared" si="2"/>
        <v>F-36</v>
      </c>
      <c r="F76" s="924" t="s">
        <v>128</v>
      </c>
      <c r="G76" s="915" t="s">
        <v>165</v>
      </c>
      <c r="H76" s="925">
        <f>+IF(H$14="","",IFERROR(AVERAGEIFS('SECADORA 2'!$E$30:$CF$30,'SECADORA 2'!$E$8:$CF$8,H$14,'SECADORA 2'!$E$30:$CF$30,"&gt;0"),0))</f>
        <v>0</v>
      </c>
      <c r="I76" s="925">
        <f>+IF(I$14="","",IFERROR(AVERAGEIFS('SECADORA 2'!$E$30:$CF$30,'SECADORA 2'!$E$8:$CF$8,I$14,'SECADORA 2'!$E$30:$CF$30,"&gt;0"),0))</f>
        <v>0</v>
      </c>
      <c r="J76" s="925">
        <f>+IF(J$14="","",IFERROR(AVERAGEIFS('SECADORA 2'!$E$30:$CF$30,'SECADORA 2'!$E$8:$CF$8,J$14,'SECADORA 2'!$E$30:$CF$30,"&gt;0"),0))</f>
        <v>0</v>
      </c>
      <c r="K76" s="925">
        <f>+IF(K$14="","",IFERROR(AVERAGEIFS('SECADORA 2'!$E$30:$CF$30,'SECADORA 2'!$E$8:$CF$8,K$14,'SECADORA 2'!$E$30:$CF$30,"&gt;0"),0))</f>
        <v>0</v>
      </c>
      <c r="L76" s="925">
        <f>+IF(L$14="","",IFERROR(AVERAGEIFS('SECADORA 2'!$E$30:$CF$30,'SECADORA 2'!$E$8:$CF$8,L$14,'SECADORA 2'!$E$30:$CF$30,"&gt;0"),0))</f>
        <v>0</v>
      </c>
      <c r="M76" s="925">
        <f>+IF(M$14="","",IFERROR(AVERAGEIFS('SECADORA 2'!$E$30:$CF$30,'SECADORA 2'!$E$8:$CF$8,M$14,'SECADORA 2'!$E$30:$CF$30,"&gt;0"),0))</f>
        <v>0</v>
      </c>
      <c r="N76" s="925">
        <f>+IF(N$14="","",IFERROR(AVERAGEIFS('SECADORA 2'!$E$30:$CF$30,'SECADORA 2'!$E$8:$CF$8,N$14,'SECADORA 2'!$E$30:$CF$30,"&gt;0"),0))</f>
        <v>0</v>
      </c>
      <c r="O76" s="925">
        <f>+IF(O$14="","",IFERROR(AVERAGEIFS('SECADORA 2'!$E$30:$CF$30,'SECADORA 2'!$E$8:$CF$8,O$14,'SECADORA 2'!$E$30:$CF$30,"&gt;0"),0))</f>
        <v>0</v>
      </c>
    </row>
    <row r="77" spans="3:15" x14ac:dyDescent="0.3">
      <c r="C77" s="915" t="str">
        <f t="shared" si="0"/>
        <v>TECPETROL</v>
      </c>
      <c r="D77" s="915" t="str">
        <f t="shared" si="1"/>
        <v>TPT.NQ.FP-1397(h) AISL</v>
      </c>
      <c r="E77" s="915" t="str">
        <f t="shared" si="2"/>
        <v>F-36</v>
      </c>
      <c r="F77" s="924" t="s">
        <v>135</v>
      </c>
      <c r="G77" s="915" t="s">
        <v>165</v>
      </c>
      <c r="H77" s="925">
        <f>+IF(H$14="","",IFERROR(AVERAGEIFS('SECADORA 3'!$E$30:$CF$30,'SECADORA 3'!$E$8:$CF$8,H$14,'SECADORA 3'!$E$30:$CF$30,"&gt;0"),0))</f>
        <v>0</v>
      </c>
      <c r="I77" s="925">
        <f>+IF(I$14="","",IFERROR(AVERAGEIFS('SECADORA 3'!$E$30:$CF$30,'SECADORA 3'!$E$8:$CF$8,I$14,'SECADORA 3'!$E$30:$CF$30,"&gt;0"),0))</f>
        <v>0</v>
      </c>
      <c r="J77" s="925">
        <f>+IF(J$14="","",IFERROR(AVERAGEIFS('SECADORA 3'!$E$30:$CF$30,'SECADORA 3'!$E$8:$CF$8,J$14,'SECADORA 3'!$E$30:$CF$30,"&gt;0"),0))</f>
        <v>0</v>
      </c>
      <c r="K77" s="925">
        <f>+IF(K$14="","",IFERROR(AVERAGEIFS('SECADORA 3'!$E$30:$CF$30,'SECADORA 3'!$E$8:$CF$8,K$14,'SECADORA 3'!$E$30:$CF$30,"&gt;0"),0))</f>
        <v>0</v>
      </c>
      <c r="L77" s="925">
        <f>+IF(L$14="","",IFERROR(AVERAGEIFS('SECADORA 3'!$E$30:$CF$30,'SECADORA 3'!$E$8:$CF$8,L$14,'SECADORA 3'!$E$30:$CF$30,"&gt;0"),0))</f>
        <v>0</v>
      </c>
      <c r="M77" s="925">
        <f>+IF(M$14="","",IFERROR(AVERAGEIFS('SECADORA 3'!$E$30:$CF$30,'SECADORA 3'!$E$8:$CF$8,M$14,'SECADORA 3'!$E$30:$CF$30,"&gt;0"),0))</f>
        <v>0</v>
      </c>
      <c r="N77" s="925">
        <f>+IF(N$14="","",IFERROR(AVERAGEIFS('SECADORA 3'!$E$30:$CF$30,'SECADORA 3'!$E$8:$CF$8,N$14,'SECADORA 3'!$E$30:$CF$30,"&gt;0"),0))</f>
        <v>0</v>
      </c>
      <c r="O77" s="925">
        <f>+IF(O$14="","",IFERROR(AVERAGEIFS('SECADORA 3'!$E$30:$CF$30,'SECADORA 3'!$E$8:$CF$8,O$14,'SECADORA 3'!$E$30:$CF$30,"&gt;0"),0))</f>
        <v>0</v>
      </c>
    </row>
    <row r="78" spans="3:15" x14ac:dyDescent="0.3">
      <c r="C78" s="915" t="str">
        <f t="shared" si="0"/>
        <v>TECPETROL</v>
      </c>
      <c r="D78" s="915" t="str">
        <f t="shared" si="1"/>
        <v>TPT.NQ.FP-1397(h) AISL</v>
      </c>
      <c r="E78" s="915" t="str">
        <f t="shared" si="2"/>
        <v>F-36</v>
      </c>
      <c r="F78" s="924" t="s">
        <v>130</v>
      </c>
      <c r="G78" s="915" t="s">
        <v>165</v>
      </c>
      <c r="H78" s="925">
        <f>+IF(H$14="","",IFERROR(AVERAGEIFS('DECANTER 1'!$E$34:$CF$34,'DECANTER 1'!$E$15:$CF$15,H$14,'DECANTER 1'!$E$34:$CF$34,"&gt;0"),0))</f>
        <v>0</v>
      </c>
      <c r="I78" s="925">
        <f>+IF(I$14="","",IFERROR(AVERAGEIFS('DECANTER 1'!$E$34:$CF$34,'DECANTER 1'!$E$15:$CF$15,I$14,'DECANTER 1'!$E$34:$CF$34,"&gt;0"),0))</f>
        <v>0</v>
      </c>
      <c r="J78" s="925">
        <f>+IF(J$14="","",IFERROR(AVERAGEIFS('DECANTER 1'!$E$34:$CF$34,'DECANTER 1'!$E$15:$CF$15,J$14,'DECANTER 1'!$E$34:$CF$34,"&gt;0"),0))</f>
        <v>0</v>
      </c>
      <c r="K78" s="925">
        <f>+IF(K$14="","",IFERROR(AVERAGEIFS('DECANTER 1'!$E$34:$CF$34,'DECANTER 1'!$E$15:$CF$15,K$14,'DECANTER 1'!$E$34:$CF$34,"&gt;0"),0))</f>
        <v>0</v>
      </c>
      <c r="L78" s="925">
        <f>+IF(L$14="","",IFERROR(AVERAGEIFS('DECANTER 1'!$E$34:$CF$34,'DECANTER 1'!$E$15:$CF$15,L$14,'DECANTER 1'!$E$34:$CF$34,"&gt;0"),0))</f>
        <v>0</v>
      </c>
      <c r="M78" s="925">
        <f>+IF(M$14="","",IFERROR(AVERAGEIFS('DECANTER 1'!$E$34:$CF$34,'DECANTER 1'!$E$15:$CF$15,M$14,'DECANTER 1'!$E$34:$CF$34,"&gt;0"),0))</f>
        <v>0</v>
      </c>
      <c r="N78" s="925">
        <f>+IF(N$14="","",IFERROR(AVERAGEIFS('DECANTER 1'!$E$34:$CF$34,'DECANTER 1'!$E$15:$CF$15,N$14,'DECANTER 1'!$E$34:$CF$34,"&gt;0"),0))</f>
        <v>9.2200000000000006</v>
      </c>
      <c r="O78" s="925">
        <f>+IF(O$14="","",IFERROR(AVERAGEIFS('DECANTER 1'!$E$34:$CF$34,'DECANTER 1'!$E$15:$CF$15,O$14,'DECANTER 1'!$E$34:$CF$34,"&gt;0"),0))</f>
        <v>0</v>
      </c>
    </row>
    <row r="79" spans="3:15" x14ac:dyDescent="0.3">
      <c r="C79" s="915" t="str">
        <f t="shared" si="0"/>
        <v>TECPETROL</v>
      </c>
      <c r="D79" s="915" t="str">
        <f t="shared" si="1"/>
        <v>TPT.NQ.FP-1397(h) AISL</v>
      </c>
      <c r="E79" s="915" t="str">
        <f t="shared" si="2"/>
        <v>F-36</v>
      </c>
      <c r="F79" s="924" t="s">
        <v>131</v>
      </c>
      <c r="G79" s="915" t="s">
        <v>165</v>
      </c>
      <c r="H79" s="925">
        <f>+IF(H$14="","",IFERROR(AVERAGEIFS('DECANTER 2'!$E$34:$CF$34,'DECANTER 2'!$E$15:$CF$15,H$14,'DECANTER 2'!$E$34:$CF$34,"&gt;0"),0))</f>
        <v>0</v>
      </c>
      <c r="I79" s="925">
        <f>+IF(I$14="","",IFERROR(AVERAGEIFS('DECANTER 2'!$E$34:$CF$34,'DECANTER 2'!$E$15:$CF$15,I$14,'DECANTER 2'!$E$34:$CF$34,"&gt;0"),0))</f>
        <v>0</v>
      </c>
      <c r="J79" s="925">
        <f>+IF(J$14="","",IFERROR(AVERAGEIFS('DECANTER 2'!$E$34:$CF$34,'DECANTER 2'!$E$15:$CF$15,J$14,'DECANTER 2'!$E$34:$CF$34,"&gt;0"),0))</f>
        <v>0</v>
      </c>
      <c r="K79" s="925">
        <f>+IF(K$14="","",IFERROR(AVERAGEIFS('DECANTER 2'!$E$34:$CF$34,'DECANTER 2'!$E$15:$CF$15,K$14,'DECANTER 2'!$E$34:$CF$34,"&gt;0"),0))</f>
        <v>0</v>
      </c>
      <c r="L79" s="925">
        <f>+IF(L$14="","",IFERROR(AVERAGEIFS('DECANTER 2'!$E$34:$CF$34,'DECANTER 2'!$E$15:$CF$15,L$14,'DECANTER 2'!$E$34:$CF$34,"&gt;0"),0))</f>
        <v>0</v>
      </c>
      <c r="M79" s="925">
        <f>+IF(M$14="","",IFERROR(AVERAGEIFS('DECANTER 2'!$E$34:$CF$34,'DECANTER 2'!$E$15:$CF$15,M$14,'DECANTER 2'!$E$34:$CF$34,"&gt;0"),0))</f>
        <v>0</v>
      </c>
      <c r="N79" s="925">
        <f>+IF(N$14="","",IFERROR(AVERAGEIFS('DECANTER 2'!$E$34:$CF$34,'DECANTER 2'!$E$15:$CF$15,N$14,'DECANTER 2'!$E$34:$CF$34,"&gt;0"),0))</f>
        <v>11.2</v>
      </c>
      <c r="O79" s="925">
        <f>+IF(O$14="","",IFERROR(AVERAGEIFS('DECANTER 2'!$E$34:$CF$34,'DECANTER 2'!$E$15:$CF$15,O$14,'DECANTER 2'!$E$34:$CF$34,"&gt;0"),0))</f>
        <v>0</v>
      </c>
    </row>
    <row r="80" spans="3:15" x14ac:dyDescent="0.3">
      <c r="C80" s="915" t="str">
        <f t="shared" ref="C80:C154" si="3">+$C$7</f>
        <v>TECPETROL</v>
      </c>
      <c r="D80" s="915" t="str">
        <f t="shared" ref="D80:D154" si="4">+$D$7</f>
        <v>TPT.NQ.FP-1397(h) AISL</v>
      </c>
      <c r="E80" s="915" t="str">
        <f t="shared" ref="E80:E154" si="5">+$E$7</f>
        <v>F-36</v>
      </c>
      <c r="F80" s="924" t="s">
        <v>132</v>
      </c>
      <c r="G80" s="915" t="s">
        <v>165</v>
      </c>
      <c r="H80" s="925">
        <f>+IF(H$14="","",IFERROR(AVERAGEIFS('DECANTER 3'!$E$34:$CF$34,'DECANTER 3'!$E$15:$CF$15,H$14,'DECANTER 3'!$E$34:$CF$34,"&gt;0"),0))</f>
        <v>0</v>
      </c>
      <c r="I80" s="925">
        <f>+IF(I$14="","",IFERROR(AVERAGEIFS('DECANTER 3'!$E$34:$CF$34,'DECANTER 3'!$E$15:$CF$15,I$14,'DECANTER 3'!$E$34:$CF$34,"&gt;0"),0))</f>
        <v>0</v>
      </c>
      <c r="J80" s="925">
        <f>+IF(J$14="","",IFERROR(AVERAGEIFS('DECANTER 3'!$E$34:$CF$34,'DECANTER 3'!$E$15:$CF$15,J$14,'DECANTER 3'!$E$34:$CF$34,"&gt;0"),0))</f>
        <v>0</v>
      </c>
      <c r="K80" s="925">
        <f>+IF(K$14="","",IFERROR(AVERAGEIFS('DECANTER 3'!$E$34:$CF$34,'DECANTER 3'!$E$15:$CF$15,K$14,'DECANTER 3'!$E$34:$CF$34,"&gt;0"),0))</f>
        <v>0</v>
      </c>
      <c r="L80" s="925">
        <f>+IF(L$14="","",IFERROR(AVERAGEIFS('DECANTER 3'!$E$34:$CF$34,'DECANTER 3'!$E$15:$CF$15,L$14,'DECANTER 3'!$E$34:$CF$34,"&gt;0"),0))</f>
        <v>0</v>
      </c>
      <c r="M80" s="925">
        <f>+IF(M$14="","",IFERROR(AVERAGEIFS('DECANTER 3'!$E$34:$CF$34,'DECANTER 3'!$E$15:$CF$15,M$14,'DECANTER 3'!$E$34:$CF$34,"&gt;0"),0))</f>
        <v>0</v>
      </c>
      <c r="N80" s="925">
        <f>+IF(N$14="","",IFERROR(AVERAGEIFS('DECANTER 3'!$E$34:$CF$34,'DECANTER 3'!$E$15:$CF$15,N$14,'DECANTER 3'!$E$34:$CF$34,"&gt;0"),0))</f>
        <v>9.2200000000000006</v>
      </c>
      <c r="O80" s="925">
        <f>+IF(O$14="","",IFERROR(AVERAGEIFS('DECANTER 3'!$E$34:$CF$34,'DECANTER 3'!$E$15:$CF$15,O$14,'DECANTER 3'!$E$34:$CF$34,"&gt;0"),0))</f>
        <v>0</v>
      </c>
    </row>
    <row r="81" spans="3:15" x14ac:dyDescent="0.3">
      <c r="C81" s="915" t="str">
        <f t="shared" si="3"/>
        <v>TECPETROL</v>
      </c>
      <c r="D81" s="915" t="str">
        <f t="shared" si="4"/>
        <v>TPT.NQ.FP-1397(h) AISL</v>
      </c>
      <c r="E81" s="915" t="str">
        <f t="shared" si="5"/>
        <v>F-36</v>
      </c>
      <c r="F81" s="921" t="s">
        <v>124</v>
      </c>
      <c r="G81" s="915" t="s">
        <v>736</v>
      </c>
      <c r="H81" s="922">
        <f>+IF(H$14="","",IFERROR(AVERAGEIFS('ZARANDA 1'!$E$25:$CF$25,'ZARANDA 1'!$E$6:$CF$6,H$14,'ZARANDA 1'!$E$25:$CF$25,"&gt;0"),0))</f>
        <v>0</v>
      </c>
      <c r="I81" s="922">
        <f>+IF(I$14="","",IFERROR(AVERAGEIFS('ZARANDA 1'!$E$25:$CF$25,'ZARANDA 1'!$E$6:$CF$6,I$14,'ZARANDA 1'!$E$25:$CF$25,"&gt;0"),0))</f>
        <v>0</v>
      </c>
      <c r="J81" s="922">
        <f>+IF(J$14="","",IFERROR(AVERAGEIFS('ZARANDA 1'!$E$25:$CF$25,'ZARANDA 1'!$E$6:$CF$6,J$14,'ZARANDA 1'!$E$25:$CF$25,"&gt;0"),0))</f>
        <v>0</v>
      </c>
      <c r="K81" s="922">
        <f>+IF(K$14="","",IFERROR(AVERAGEIFS('ZARANDA 1'!$E$25:$CF$25,'ZARANDA 1'!$E$6:$CF$6,K$14,'ZARANDA 1'!$E$25:$CF$25,"&gt;0"),0))</f>
        <v>0</v>
      </c>
      <c r="L81" s="922">
        <f>+IF(L$14="","",IFERROR(AVERAGEIFS('ZARANDA 1'!$E$25:$CF$25,'ZARANDA 1'!$E$6:$CF$6,L$14,'ZARANDA 1'!$E$25:$CF$25,"&gt;0"),0))</f>
        <v>0</v>
      </c>
      <c r="M81" s="922">
        <f>+IF(M$14="","",IFERROR(AVERAGEIFS('ZARANDA 1'!$E$25:$CF$25,'ZARANDA 1'!$E$6:$CF$6,M$14,'ZARANDA 1'!$E$25:$CF$25,"&gt;0"),0))</f>
        <v>0</v>
      </c>
      <c r="N81" s="922">
        <f>+IF(N$14="","",IFERROR(AVERAGEIFS('ZARANDA 1'!$E$25:$CF$25,'ZARANDA 1'!$E$6:$CF$6,N$14,'ZARANDA 1'!$E$25:$CF$25,"&gt;0"),0))</f>
        <v>30.8</v>
      </c>
      <c r="O81" s="922">
        <f>+IF(O$14="","",IFERROR(AVERAGEIFS('ZARANDA 1'!$E$25:$CF$25,'ZARANDA 1'!$E$6:$CF$6,O$14,'ZARANDA 1'!$E$25:$CF$25,"&gt;0"),0))</f>
        <v>0</v>
      </c>
    </row>
    <row r="82" spans="3:15" x14ac:dyDescent="0.3">
      <c r="C82" s="915" t="str">
        <f t="shared" si="3"/>
        <v>TECPETROL</v>
      </c>
      <c r="D82" s="915" t="str">
        <f t="shared" si="4"/>
        <v>TPT.NQ.FP-1397(h) AISL</v>
      </c>
      <c r="E82" s="915" t="str">
        <f t="shared" si="5"/>
        <v>F-36</v>
      </c>
      <c r="F82" s="923" t="s">
        <v>125</v>
      </c>
      <c r="G82" s="915" t="s">
        <v>736</v>
      </c>
      <c r="H82" s="922">
        <f>+IF(H$14="","",IFERROR(AVERAGEIFS('ZARANDA 2'!$E$25:$CF$25,'ZARANDA 2'!$E$6:$CF$6,H$14,'ZARANDA 2'!$E$25:$CF$25,"&gt;0"),0))</f>
        <v>0</v>
      </c>
      <c r="I82" s="922">
        <f>+IF(I$14="","",IFERROR(AVERAGEIFS('ZARANDA 2'!$E$25:$CF$25,'ZARANDA 2'!$E$6:$CF$6,I$14,'ZARANDA 2'!$E$25:$CF$25,"&gt;0"),0))</f>
        <v>0</v>
      </c>
      <c r="J82" s="922">
        <f>+IF(J$14="","",IFERROR(AVERAGEIFS('ZARANDA 2'!$E$25:$CF$25,'ZARANDA 2'!$E$6:$CF$6,J$14,'ZARANDA 2'!$E$25:$CF$25,"&gt;0"),0))</f>
        <v>0</v>
      </c>
      <c r="K82" s="922">
        <f>+IF(K$14="","",IFERROR(AVERAGEIFS('ZARANDA 2'!$E$25:$CF$25,'ZARANDA 2'!$E$6:$CF$6,K$14,'ZARANDA 2'!$E$25:$CF$25,"&gt;0"),0))</f>
        <v>0</v>
      </c>
      <c r="L82" s="922">
        <f>+IF(L$14="","",IFERROR(AVERAGEIFS('ZARANDA 2'!$E$25:$CF$25,'ZARANDA 2'!$E$6:$CF$6,L$14,'ZARANDA 2'!$E$25:$CF$25,"&gt;0"),0))</f>
        <v>0</v>
      </c>
      <c r="M82" s="922">
        <f>+IF(M$14="","",IFERROR(AVERAGEIFS('ZARANDA 2'!$E$25:$CF$25,'ZARANDA 2'!$E$6:$CF$6,M$14,'ZARANDA 2'!$E$25:$CF$25,"&gt;0"),0))</f>
        <v>0</v>
      </c>
      <c r="N82" s="922">
        <f>+IF(N$14="","",IFERROR(AVERAGEIFS('ZARANDA 2'!$E$25:$CF$25,'ZARANDA 2'!$E$6:$CF$6,N$14,'ZARANDA 2'!$E$25:$CF$25,"&gt;0"),0))</f>
        <v>32.799999999999997</v>
      </c>
      <c r="O82" s="922">
        <f>+IF(O$14="","",IFERROR(AVERAGEIFS('ZARANDA 2'!$E$25:$CF$25,'ZARANDA 2'!$E$6:$CF$6,O$14,'ZARANDA 2'!$E$25:$CF$25,"&gt;0"),0))</f>
        <v>0</v>
      </c>
    </row>
    <row r="83" spans="3:15" x14ac:dyDescent="0.3">
      <c r="C83" s="915" t="str">
        <f t="shared" si="3"/>
        <v>TECPETROL</v>
      </c>
      <c r="D83" s="915" t="str">
        <f t="shared" si="4"/>
        <v>TPT.NQ.FP-1397(h) AISL</v>
      </c>
      <c r="E83" s="915" t="str">
        <f t="shared" si="5"/>
        <v>F-36</v>
      </c>
      <c r="F83" s="923" t="s">
        <v>126</v>
      </c>
      <c r="G83" s="915" t="s">
        <v>736</v>
      </c>
      <c r="H83" s="922">
        <f>+IF(H$14="","",IFERROR(AVERAGEIFS('ZARANDA 3'!$E$25:$CF$25,'ZARANDA 3'!$E$6:$CF$6,H$14,'ZARANDA 3'!$E$25:$CF$25,"&gt;0"),0))</f>
        <v>0</v>
      </c>
      <c r="I83" s="922">
        <f>+IF(I$14="","",IFERROR(AVERAGEIFS('ZARANDA 3'!$E$25:$CF$25,'ZARANDA 3'!$E$6:$CF$6,I$14,'ZARANDA 3'!$E$25:$CF$25,"&gt;0"),0))</f>
        <v>0</v>
      </c>
      <c r="J83" s="922">
        <f>+IF(J$14="","",IFERROR(AVERAGEIFS('ZARANDA 3'!$E$25:$CF$25,'ZARANDA 3'!$E$6:$CF$6,J$14,'ZARANDA 3'!$E$25:$CF$25,"&gt;0"),0))</f>
        <v>0</v>
      </c>
      <c r="K83" s="922">
        <f>+IF(K$14="","",IFERROR(AVERAGEIFS('ZARANDA 3'!$E$25:$CF$25,'ZARANDA 3'!$E$6:$CF$6,K$14,'ZARANDA 3'!$E$25:$CF$25,"&gt;0"),0))</f>
        <v>0</v>
      </c>
      <c r="L83" s="922">
        <f>+IF(L$14="","",IFERROR(AVERAGEIFS('ZARANDA 3'!$E$25:$CF$25,'ZARANDA 3'!$E$6:$CF$6,L$14,'ZARANDA 3'!$E$25:$CF$25,"&gt;0"),0))</f>
        <v>0</v>
      </c>
      <c r="M83" s="922">
        <f>+IF(M$14="","",IFERROR(AVERAGEIFS('ZARANDA 3'!$E$25:$CF$25,'ZARANDA 3'!$E$6:$CF$6,M$14,'ZARANDA 3'!$E$25:$CF$25,"&gt;0"),0))</f>
        <v>0</v>
      </c>
      <c r="N83" s="922">
        <f>+IF(N$14="","",IFERROR(AVERAGEIFS('ZARANDA 3'!$E$25:$CF$25,'ZARANDA 3'!$E$6:$CF$6,N$14,'ZARANDA 3'!$E$25:$CF$25,"&gt;0"),0))</f>
        <v>32</v>
      </c>
      <c r="O83" s="922">
        <f>+IF(O$14="","",IFERROR(AVERAGEIFS('ZARANDA 3'!$E$25:$CF$25,'ZARANDA 3'!$E$6:$CF$6,O$14,'ZARANDA 3'!$E$25:$CF$25,"&gt;0"),0))</f>
        <v>0</v>
      </c>
    </row>
    <row r="84" spans="3:15" x14ac:dyDescent="0.3">
      <c r="C84" s="915" t="str">
        <f t="shared" si="3"/>
        <v>TECPETROL</v>
      </c>
      <c r="D84" s="915" t="str">
        <f t="shared" si="4"/>
        <v>TPT.NQ.FP-1397(h) AISL</v>
      </c>
      <c r="E84" s="915" t="str">
        <f t="shared" si="5"/>
        <v>F-36</v>
      </c>
      <c r="F84" s="923" t="s">
        <v>238</v>
      </c>
      <c r="G84" s="915" t="s">
        <v>736</v>
      </c>
      <c r="H84" s="922">
        <f>+IF(H$14="","",IFERROR(AVERAGEIFS(DESARENADOR!$E$25:$CF$25,DESARENADOR!$E$6:$CF$6,H$14,DESARENADOR!$E$25:$CF$25,"&gt;0"),0))</f>
        <v>0</v>
      </c>
      <c r="I84" s="922">
        <f>+IF(I$14="","",IFERROR(AVERAGEIFS(DESARENADOR!$E$25:$CF$25,DESARENADOR!$E$6:$CF$6,I$14,DESARENADOR!$E$25:$CF$25,"&gt;0"),0))</f>
        <v>0</v>
      </c>
      <c r="J84" s="922">
        <f>+IF(J$14="","",IFERROR(AVERAGEIFS(DESARENADOR!$E$25:$CF$25,DESARENADOR!$E$6:$CF$6,J$14,DESARENADOR!$E$25:$CF$25,"&gt;0"),0))</f>
        <v>0</v>
      </c>
      <c r="K84" s="922">
        <f>+IF(K$14="","",IFERROR(AVERAGEIFS(DESARENADOR!$E$25:$CF$25,DESARENADOR!$E$6:$CF$6,K$14,DESARENADOR!$E$25:$CF$25,"&gt;0"),0))</f>
        <v>0</v>
      </c>
      <c r="L84" s="922">
        <f>+IF(L$14="","",IFERROR(AVERAGEIFS(DESARENADOR!$E$25:$CF$25,DESARENADOR!$E$6:$CF$6,L$14,DESARENADOR!$E$25:$CF$25,"&gt;0"),0))</f>
        <v>0</v>
      </c>
      <c r="M84" s="922">
        <f>+IF(M$14="","",IFERROR(AVERAGEIFS(DESARENADOR!$E$25:$CF$25,DESARENADOR!$E$6:$CF$6,M$14,DESARENADOR!$E$25:$CF$25,"&gt;0"),0))</f>
        <v>0</v>
      </c>
      <c r="N84" s="922">
        <f>+IF(N$14="","",IFERROR(AVERAGEIFS(DESARENADOR!$E$25:$CF$25,DESARENADOR!$E$6:$CF$6,N$14,DESARENADOR!$E$25:$CF$25,"&gt;0"),0))</f>
        <v>44</v>
      </c>
      <c r="O84" s="922">
        <f>+IF(O$14="","",IFERROR(AVERAGEIFS(DESARENADOR!$E$25:$CF$25,DESARENADOR!$E$6:$CF$6,O$14,DESARENADOR!$E$25:$CF$25,"&gt;0"),0))</f>
        <v>0</v>
      </c>
    </row>
    <row r="85" spans="3:15" x14ac:dyDescent="0.3">
      <c r="C85" s="915" t="str">
        <f t="shared" si="3"/>
        <v>TECPETROL</v>
      </c>
      <c r="D85" s="915" t="str">
        <f t="shared" si="4"/>
        <v>TPT.NQ.FP-1397(h) AISL</v>
      </c>
      <c r="E85" s="915" t="str">
        <f t="shared" si="5"/>
        <v>F-36</v>
      </c>
      <c r="F85" s="923" t="s">
        <v>129</v>
      </c>
      <c r="G85" s="915" t="s">
        <v>736</v>
      </c>
      <c r="H85" s="922">
        <f>+IF(H$14="","",IFERROR(AVERAGEIFS(DESILTER!$E$25:$CF$25,DESILTER!$E$6:$CF$6,H$14,DESILTER!$E$25:$CF$25,"&gt;0"),0))</f>
        <v>0</v>
      </c>
      <c r="I85" s="922">
        <f>+IF(I$14="","",IFERROR(AVERAGEIFS(DESILTER!$E$25:$CF$25,DESILTER!$E$6:$CF$6,I$14,DESILTER!$E$25:$CF$25,"&gt;0"),0))</f>
        <v>0</v>
      </c>
      <c r="J85" s="922">
        <f>+IF(J$14="","",IFERROR(AVERAGEIFS(DESILTER!$E$25:$CF$25,DESILTER!$E$6:$CF$6,J$14,DESILTER!$E$25:$CF$25,"&gt;0"),0))</f>
        <v>0</v>
      </c>
      <c r="K85" s="922">
        <f>+IF(K$14="","",IFERROR(AVERAGEIFS(DESILTER!$E$25:$CF$25,DESILTER!$E$6:$CF$6,K$14,DESILTER!$E$25:$CF$25,"&gt;0"),0))</f>
        <v>0</v>
      </c>
      <c r="L85" s="922">
        <f>+IF(L$14="","",IFERROR(AVERAGEIFS(DESILTER!$E$25:$CF$25,DESILTER!$E$6:$CF$6,L$14,DESILTER!$E$25:$CF$25,"&gt;0"),0))</f>
        <v>0</v>
      </c>
      <c r="M85" s="922">
        <f>+IF(M$14="","",IFERROR(AVERAGEIFS(DESILTER!$E$25:$CF$25,DESILTER!$E$6:$CF$6,M$14,DESILTER!$E$25:$CF$25,"&gt;0"),0))</f>
        <v>0</v>
      </c>
      <c r="N85" s="922">
        <f>+IF(N$14="","",IFERROR(AVERAGEIFS(DESILTER!$E$25:$CF$25,DESILTER!$E$6:$CF$6,N$14,DESILTER!$E$25:$CF$25,"&gt;0"),0))</f>
        <v>44</v>
      </c>
      <c r="O85" s="922">
        <f>+IF(O$14="","",IFERROR(AVERAGEIFS(DESILTER!$E$25:$CF$25,DESILTER!$E$6:$CF$6,O$14,DESILTER!$E$25:$CF$25,"&gt;0"),0))</f>
        <v>0</v>
      </c>
    </row>
    <row r="86" spans="3:15" x14ac:dyDescent="0.3">
      <c r="C86" s="915" t="str">
        <f t="shared" si="3"/>
        <v>TECPETROL</v>
      </c>
      <c r="D86" s="915" t="str">
        <f t="shared" si="4"/>
        <v>TPT.NQ.FP-1397(h) AISL</v>
      </c>
      <c r="E86" s="915" t="str">
        <f t="shared" si="5"/>
        <v>F-36</v>
      </c>
      <c r="F86" s="923" t="s">
        <v>127</v>
      </c>
      <c r="G86" s="915" t="s">
        <v>736</v>
      </c>
      <c r="H86" s="922">
        <f>+IF(H$14="","",IFERROR(AVERAGEIFS('SECADORA 1'!$E$27:$CF$27,'SECADORA 1'!$E$8:$CF$8,H$14,'SECADORA 1'!$E$27:$CF$27,"&gt;0"),0))</f>
        <v>0</v>
      </c>
      <c r="I86" s="922">
        <f>+IF(I$14="","",IFERROR(AVERAGEIFS('SECADORA 1'!$E$27:$CF$27,'SECADORA 1'!$E$8:$CF$8,I$14,'SECADORA 1'!$E$27:$CF$27,"&gt;0"),0))</f>
        <v>0</v>
      </c>
      <c r="J86" s="922">
        <f>+IF(J$14="","",IFERROR(AVERAGEIFS('SECADORA 1'!$E$27:$CF$27,'SECADORA 1'!$E$8:$CF$8,J$14,'SECADORA 1'!$E$27:$CF$27,"&gt;0"),0))</f>
        <v>0</v>
      </c>
      <c r="K86" s="922">
        <f>+IF(K$14="","",IFERROR(AVERAGEIFS('SECADORA 1'!$E$27:$CF$27,'SECADORA 1'!$E$8:$CF$8,K$14,'SECADORA 1'!$E$27:$CF$27,"&gt;0"),0))</f>
        <v>0</v>
      </c>
      <c r="L86" s="922">
        <f>+IF(L$14="","",IFERROR(AVERAGEIFS('SECADORA 1'!$E$27:$CF$27,'SECADORA 1'!$E$8:$CF$8,L$14,'SECADORA 1'!$E$27:$CF$27,"&gt;0"),0))</f>
        <v>0</v>
      </c>
      <c r="M86" s="922">
        <f>+IF(M$14="","",IFERROR(AVERAGEIFS('SECADORA 1'!$E$27:$CF$27,'SECADORA 1'!$E$8:$CF$8,M$14,'SECADORA 1'!$E$27:$CF$27,"&gt;0"),0))</f>
        <v>0</v>
      </c>
      <c r="N86" s="922">
        <f>+IF(N$14="","",IFERROR(AVERAGEIFS('SECADORA 1'!$E$27:$CF$27,'SECADORA 1'!$E$8:$CF$8,N$14,'SECADORA 1'!$E$27:$CF$27,"&gt;0"),0))</f>
        <v>37.200000000000003</v>
      </c>
      <c r="O86" s="922">
        <f>+IF(O$14="","",IFERROR(AVERAGEIFS('SECADORA 1'!$E$27:$CF$27,'SECADORA 1'!$E$8:$CF$8,O$14,'SECADORA 1'!$E$27:$CF$27,"&gt;0"),0))</f>
        <v>0</v>
      </c>
    </row>
    <row r="87" spans="3:15" x14ac:dyDescent="0.3">
      <c r="C87" s="915" t="str">
        <f t="shared" si="3"/>
        <v>TECPETROL</v>
      </c>
      <c r="D87" s="915" t="str">
        <f t="shared" si="4"/>
        <v>TPT.NQ.FP-1397(h) AISL</v>
      </c>
      <c r="E87" s="915" t="str">
        <f t="shared" si="5"/>
        <v>F-36</v>
      </c>
      <c r="F87" s="923" t="s">
        <v>128</v>
      </c>
      <c r="G87" s="915" t="s">
        <v>736</v>
      </c>
      <c r="H87" s="922">
        <f>+IF(H$14="","",IFERROR(AVERAGEIFS('SECADORA 2'!$E$27:$CF$27,'SECADORA 2'!$E$8:$CF$8,H$14,'SECADORA 2'!$E$27:$CF$27,"&gt;0"),0))</f>
        <v>0</v>
      </c>
      <c r="I87" s="922">
        <f>+IF(I$14="","",IFERROR(AVERAGEIFS('SECADORA 2'!$E$27:$CF$27,'SECADORA 2'!$E$8:$CF$8,I$14,'SECADORA 2'!$E$27:$CF$27,"&gt;0"),0))</f>
        <v>0</v>
      </c>
      <c r="J87" s="922">
        <f>+IF(J$14="","",IFERROR(AVERAGEIFS('SECADORA 2'!$E$27:$CF$27,'SECADORA 2'!$E$8:$CF$8,J$14,'SECADORA 2'!$E$27:$CF$27,"&gt;0"),0))</f>
        <v>0</v>
      </c>
      <c r="K87" s="922">
        <f>+IF(K$14="","",IFERROR(AVERAGEIFS('SECADORA 2'!$E$27:$CF$27,'SECADORA 2'!$E$8:$CF$8,K$14,'SECADORA 2'!$E$27:$CF$27,"&gt;0"),0))</f>
        <v>0</v>
      </c>
      <c r="L87" s="922">
        <f>+IF(L$14="","",IFERROR(AVERAGEIFS('SECADORA 2'!$E$27:$CF$27,'SECADORA 2'!$E$8:$CF$8,L$14,'SECADORA 2'!$E$27:$CF$27,"&gt;0"),0))</f>
        <v>0</v>
      </c>
      <c r="M87" s="922">
        <f>+IF(M$14="","",IFERROR(AVERAGEIFS('SECADORA 2'!$E$27:$CF$27,'SECADORA 2'!$E$8:$CF$8,M$14,'SECADORA 2'!$E$27:$CF$27,"&gt;0"),0))</f>
        <v>0</v>
      </c>
      <c r="N87" s="922">
        <f>+IF(N$14="","",IFERROR(AVERAGEIFS('SECADORA 2'!$E$27:$CF$27,'SECADORA 2'!$E$8:$CF$8,N$14,'SECADORA 2'!$E$27:$CF$27,"&gt;0"),0))</f>
        <v>0</v>
      </c>
      <c r="O87" s="922">
        <f>+IF(O$14="","",IFERROR(AVERAGEIFS('SECADORA 2'!$E$27:$CF$27,'SECADORA 2'!$E$8:$CF$8,O$14,'SECADORA 2'!$E$27:$CF$27,"&gt;0"),0))</f>
        <v>0</v>
      </c>
    </row>
    <row r="88" spans="3:15" x14ac:dyDescent="0.3">
      <c r="C88" s="915" t="str">
        <f t="shared" si="3"/>
        <v>TECPETROL</v>
      </c>
      <c r="D88" s="915" t="str">
        <f t="shared" si="4"/>
        <v>TPT.NQ.FP-1397(h) AISL</v>
      </c>
      <c r="E88" s="915" t="str">
        <f t="shared" si="5"/>
        <v>F-36</v>
      </c>
      <c r="F88" s="923" t="s">
        <v>135</v>
      </c>
      <c r="G88" s="915" t="s">
        <v>736</v>
      </c>
      <c r="H88" s="922">
        <f>+IF(H$14="","",IFERROR(AVERAGEIFS('SECADORA 3'!$E$27:$CF$27,'SECADORA 3'!$E$8:$CF$8,H$14,'SECADORA 3'!$E$27:$CF$27,"&gt;0"),0))</f>
        <v>0</v>
      </c>
      <c r="I88" s="922">
        <f>+IF(I$14="","",IFERROR(AVERAGEIFS('SECADORA 3'!$E$27:$CF$27,'SECADORA 3'!$E$8:$CF$8,I$14,'SECADORA 3'!$E$27:$CF$27,"&gt;0"),0))</f>
        <v>0</v>
      </c>
      <c r="J88" s="922">
        <f>+IF(J$14="","",IFERROR(AVERAGEIFS('SECADORA 3'!$E$27:$CF$27,'SECADORA 3'!$E$8:$CF$8,J$14,'SECADORA 3'!$E$27:$CF$27,"&gt;0"),0))</f>
        <v>0</v>
      </c>
      <c r="K88" s="922">
        <f>+IF(K$14="","",IFERROR(AVERAGEIFS('SECADORA 3'!$E$27:$CF$27,'SECADORA 3'!$E$8:$CF$8,K$14,'SECADORA 3'!$E$27:$CF$27,"&gt;0"),0))</f>
        <v>0</v>
      </c>
      <c r="L88" s="922">
        <f>+IF(L$14="","",IFERROR(AVERAGEIFS('SECADORA 3'!$E$27:$CF$27,'SECADORA 3'!$E$8:$CF$8,L$14,'SECADORA 3'!$E$27:$CF$27,"&gt;0"),0))</f>
        <v>0</v>
      </c>
      <c r="M88" s="922">
        <f>+IF(M$14="","",IFERROR(AVERAGEIFS('SECADORA 3'!$E$27:$CF$27,'SECADORA 3'!$E$8:$CF$8,M$14,'SECADORA 3'!$E$27:$CF$27,"&gt;0"),0))</f>
        <v>0</v>
      </c>
      <c r="N88" s="922">
        <f>+IF(N$14="","",IFERROR(AVERAGEIFS('SECADORA 3'!$E$27:$CF$27,'SECADORA 3'!$E$8:$CF$8,N$14,'SECADORA 3'!$E$27:$CF$27,"&gt;0"),0))</f>
        <v>0</v>
      </c>
      <c r="O88" s="922">
        <f>+IF(O$14="","",IFERROR(AVERAGEIFS('SECADORA 3'!$E$27:$CF$27,'SECADORA 3'!$E$8:$CF$8,O$14,'SECADORA 3'!$E$27:$CF$27,"&gt;0"),0))</f>
        <v>0</v>
      </c>
    </row>
    <row r="89" spans="3:15" x14ac:dyDescent="0.3">
      <c r="C89" s="915" t="str">
        <f t="shared" si="3"/>
        <v>TECPETROL</v>
      </c>
      <c r="D89" s="915" t="str">
        <f t="shared" si="4"/>
        <v>TPT.NQ.FP-1397(h) AISL</v>
      </c>
      <c r="E89" s="915" t="str">
        <f t="shared" si="5"/>
        <v>F-36</v>
      </c>
      <c r="F89" s="923" t="s">
        <v>130</v>
      </c>
      <c r="G89" s="915" t="s">
        <v>736</v>
      </c>
      <c r="H89" s="922">
        <f>+IF(H$14="","",IFERROR(AVERAGEIFS('DECANTER 1'!$E$31:$CF$31,'DECANTER 1'!$E$15:$CF$15,H$14,'DECANTER 1'!$E$31:$CF$31,"&gt;0"),0))</f>
        <v>0</v>
      </c>
      <c r="I89" s="922">
        <f>+IF(I$14="","",IFERROR(AVERAGEIFS('DECANTER 1'!$E$31:$CF$31,'DECANTER 1'!$E$15:$CF$15,I$14,'DECANTER 1'!$E$31:$CF$31,"&gt;0"),0))</f>
        <v>0</v>
      </c>
      <c r="J89" s="922">
        <f>+IF(J$14="","",IFERROR(AVERAGEIFS('DECANTER 1'!$E$31:$CF$31,'DECANTER 1'!$E$15:$CF$15,J$14,'DECANTER 1'!$E$31:$CF$31,"&gt;0"),0))</f>
        <v>0</v>
      </c>
      <c r="K89" s="922">
        <f>+IF(K$14="","",IFERROR(AVERAGEIFS('DECANTER 1'!$E$31:$CF$31,'DECANTER 1'!$E$15:$CF$15,K$14,'DECANTER 1'!$E$31:$CF$31,"&gt;0"),0))</f>
        <v>0</v>
      </c>
      <c r="L89" s="922">
        <f>+IF(L$14="","",IFERROR(AVERAGEIFS('DECANTER 1'!$E$31:$CF$31,'DECANTER 1'!$E$15:$CF$15,L$14,'DECANTER 1'!$E$31:$CF$31,"&gt;0"),0))</f>
        <v>0</v>
      </c>
      <c r="M89" s="922">
        <f>+IF(M$14="","",IFERROR(AVERAGEIFS('DECANTER 1'!$E$31:$CF$31,'DECANTER 1'!$E$15:$CF$15,M$14,'DECANTER 1'!$E$31:$CF$31,"&gt;0"),0))</f>
        <v>0</v>
      </c>
      <c r="N89" s="922">
        <f>+IF(N$14="","",IFERROR(AVERAGEIFS('DECANTER 1'!$E$31:$CF$31,'DECANTER 1'!$E$15:$CF$15,N$14,'DECANTER 1'!$E$31:$CF$31,"&gt;0"),0))</f>
        <v>34</v>
      </c>
      <c r="O89" s="922">
        <f>+IF(O$14="","",IFERROR(AVERAGEIFS('DECANTER 1'!$E$31:$CF$31,'DECANTER 1'!$E$15:$CF$15,O$14,'DECANTER 1'!$E$31:$CF$31,"&gt;0"),0))</f>
        <v>0</v>
      </c>
    </row>
    <row r="90" spans="3:15" x14ac:dyDescent="0.3">
      <c r="C90" s="915" t="str">
        <f t="shared" si="3"/>
        <v>TECPETROL</v>
      </c>
      <c r="D90" s="915" t="str">
        <f t="shared" si="4"/>
        <v>TPT.NQ.FP-1397(h) AISL</v>
      </c>
      <c r="E90" s="915" t="str">
        <f t="shared" si="5"/>
        <v>F-36</v>
      </c>
      <c r="F90" s="923" t="s">
        <v>131</v>
      </c>
      <c r="G90" s="915" t="s">
        <v>736</v>
      </c>
      <c r="H90" s="922">
        <f>+IF(H$14="","",IFERROR(AVERAGEIFS('DECANTER 2'!$E$31:$CF$31,'DECANTER 2'!$E$15:$CF$15,H$14,'DECANTER 2'!$E$31:$CF$31,"&gt;0"),0))</f>
        <v>0</v>
      </c>
      <c r="I90" s="922">
        <f>+IF(I$14="","",IFERROR(AVERAGEIFS('DECANTER 2'!$E$31:$CF$31,'DECANTER 2'!$E$15:$CF$15,I$14,'DECANTER 2'!$E$31:$CF$31,"&gt;0"),0))</f>
        <v>0</v>
      </c>
      <c r="J90" s="922">
        <f>+IF(J$14="","",IFERROR(AVERAGEIFS('DECANTER 2'!$E$31:$CF$31,'DECANTER 2'!$E$15:$CF$15,J$14,'DECANTER 2'!$E$31:$CF$31,"&gt;0"),0))</f>
        <v>0</v>
      </c>
      <c r="K90" s="922">
        <f>+IF(K$14="","",IFERROR(AVERAGEIFS('DECANTER 2'!$E$31:$CF$31,'DECANTER 2'!$E$15:$CF$15,K$14,'DECANTER 2'!$E$31:$CF$31,"&gt;0"),0))</f>
        <v>0</v>
      </c>
      <c r="L90" s="922">
        <f>+IF(L$14="","",IFERROR(AVERAGEIFS('DECANTER 2'!$E$31:$CF$31,'DECANTER 2'!$E$15:$CF$15,L$14,'DECANTER 2'!$E$31:$CF$31,"&gt;0"),0))</f>
        <v>0</v>
      </c>
      <c r="M90" s="922">
        <f>+IF(M$14="","",IFERROR(AVERAGEIFS('DECANTER 2'!$E$31:$CF$31,'DECANTER 2'!$E$15:$CF$15,M$14,'DECANTER 2'!$E$31:$CF$31,"&gt;0"),0))</f>
        <v>0</v>
      </c>
      <c r="N90" s="922">
        <f>+IF(N$14="","",IFERROR(AVERAGEIFS('DECANTER 2'!$E$31:$CF$31,'DECANTER 2'!$E$15:$CF$15,N$14,'DECANTER 2'!$E$31:$CF$31,"&gt;0"),0))</f>
        <v>31.2</v>
      </c>
      <c r="O90" s="922">
        <f>+IF(O$14="","",IFERROR(AVERAGEIFS('DECANTER 2'!$E$31:$CF$31,'DECANTER 2'!$E$15:$CF$15,O$14,'DECANTER 2'!$E$31:$CF$31,"&gt;0"),0))</f>
        <v>0</v>
      </c>
    </row>
    <row r="91" spans="3:15" x14ac:dyDescent="0.3">
      <c r="C91" s="915" t="str">
        <f t="shared" si="3"/>
        <v>TECPETROL</v>
      </c>
      <c r="D91" s="915" t="str">
        <f t="shared" si="4"/>
        <v>TPT.NQ.FP-1397(h) AISL</v>
      </c>
      <c r="E91" s="915" t="str">
        <f t="shared" si="5"/>
        <v>F-36</v>
      </c>
      <c r="F91" s="923" t="s">
        <v>132</v>
      </c>
      <c r="G91" s="915" t="s">
        <v>736</v>
      </c>
      <c r="H91" s="922">
        <f>+IF(H$14="","",IFERROR(AVERAGEIFS('DECANTER 3'!$E$31:$CF$31,'DECANTER 3'!$E$15:$CF$15,H$14,'DECANTER 3'!$E$31:$CF$31,"&gt;0"),0))</f>
        <v>0</v>
      </c>
      <c r="I91" s="922">
        <f>+IF(I$14="","",IFERROR(AVERAGEIFS('DECANTER 3'!$E$31:$CF$31,'DECANTER 3'!$E$15:$CF$15,I$14,'DECANTER 3'!$E$31:$CF$31,"&gt;0"),0))</f>
        <v>0</v>
      </c>
      <c r="J91" s="922">
        <f>+IF(J$14="","",IFERROR(AVERAGEIFS('DECANTER 3'!$E$31:$CF$31,'DECANTER 3'!$E$15:$CF$15,J$14,'DECANTER 3'!$E$31:$CF$31,"&gt;0"),0))</f>
        <v>0</v>
      </c>
      <c r="K91" s="922">
        <f>+IF(K$14="","",IFERROR(AVERAGEIFS('DECANTER 3'!$E$31:$CF$31,'DECANTER 3'!$E$15:$CF$15,K$14,'DECANTER 3'!$E$31:$CF$31,"&gt;0"),0))</f>
        <v>0</v>
      </c>
      <c r="L91" s="922">
        <f>+IF(L$14="","",IFERROR(AVERAGEIFS('DECANTER 3'!$E$31:$CF$31,'DECANTER 3'!$E$15:$CF$15,L$14,'DECANTER 3'!$E$31:$CF$31,"&gt;0"),0))</f>
        <v>0</v>
      </c>
      <c r="M91" s="922">
        <f>+IF(M$14="","",IFERROR(AVERAGEIFS('DECANTER 3'!$E$31:$CF$31,'DECANTER 3'!$E$15:$CF$15,M$14,'DECANTER 3'!$E$31:$CF$31,"&gt;0"),0))</f>
        <v>0</v>
      </c>
      <c r="N91" s="922">
        <f>+IF(N$14="","",IFERROR(AVERAGEIFS('DECANTER 3'!$E$31:$CF$31,'DECANTER 3'!$E$15:$CF$15,N$14,'DECANTER 3'!$E$31:$CF$31,"&gt;0"),0))</f>
        <v>31.8</v>
      </c>
      <c r="O91" s="922">
        <f>+IF(O$14="","",IFERROR(AVERAGEIFS('DECANTER 3'!$E$31:$CF$31,'DECANTER 3'!$E$15:$CF$15,O$14,'DECANTER 3'!$E$31:$CF$31,"&gt;0"),0))</f>
        <v>0</v>
      </c>
    </row>
    <row r="92" spans="3:15" x14ac:dyDescent="0.3">
      <c r="C92" s="915" t="str">
        <f t="shared" si="3"/>
        <v>TECPETROL</v>
      </c>
      <c r="D92" s="915" t="str">
        <f t="shared" si="4"/>
        <v>TPT.NQ.FP-1397(h) AISL</v>
      </c>
      <c r="E92" s="915" t="str">
        <f t="shared" si="5"/>
        <v>F-36</v>
      </c>
      <c r="F92" s="924" t="s">
        <v>124</v>
      </c>
      <c r="G92" s="915" t="s">
        <v>646</v>
      </c>
      <c r="H92" s="507">
        <f>+IF(H$14="","",IFERROR(AVERAGEIFS('ZARANDA 1'!$E$33:$CF$33,'ZARANDA 1'!$E$6:$CF$6,H$14,'ZARANDA 1'!$E$33:$CF$33,"&gt;0"),0))</f>
        <v>0</v>
      </c>
      <c r="I92" s="507">
        <f>+IF(I$14="","",IFERROR(AVERAGEIFS('ZARANDA 1'!$E$33:$CF$33,'ZARANDA 1'!$E$6:$CF$6,I$14,'ZARANDA 1'!$E$33:$CF$33,"&gt;0"),0))</f>
        <v>0</v>
      </c>
      <c r="J92" s="507">
        <f>+IF(J$14="","",IFERROR(AVERAGEIFS('ZARANDA 1'!$E$33:$CF$33,'ZARANDA 1'!$E$6:$CF$6,J$14,'ZARANDA 1'!$E$33:$CF$33,"&gt;0"),0))</f>
        <v>0</v>
      </c>
      <c r="K92" s="507">
        <f>+IF(K$14="","",IFERROR(AVERAGEIFS('ZARANDA 1'!$E$33:$CF$33,'ZARANDA 1'!$E$6:$CF$6,K$14,'ZARANDA 1'!$E$33:$CF$33,"&gt;0"),0))</f>
        <v>0</v>
      </c>
      <c r="L92" s="507">
        <f>+IF(L$14="","",IFERROR(AVERAGEIFS('ZARANDA 1'!$E$33:$CF$33,'ZARANDA 1'!$E$6:$CF$6,L$14,'ZARANDA 1'!$E$33:$CF$33,"&gt;0"),0))</f>
        <v>0</v>
      </c>
      <c r="M92" s="507">
        <f>+IF(M$14="","",IFERROR(AVERAGEIFS('ZARANDA 1'!$E$33:$CF$33,'ZARANDA 1'!$E$6:$CF$6,M$14,'ZARANDA 1'!$E$33:$CF$33,"&gt;0"),0))</f>
        <v>0</v>
      </c>
      <c r="N92" s="507">
        <f>+IF(N$14="","",IFERROR(AVERAGEIFS('ZARANDA 1'!$E$33:$CF$33,'ZARANDA 1'!$E$6:$CF$6,N$14,'ZARANDA 1'!$E$33:$CF$33,"&gt;0"),0))</f>
        <v>53.06</v>
      </c>
      <c r="O92" s="507">
        <f>+IF(O$14="","",IFERROR(AVERAGEIFS('ZARANDA 1'!$E$33:$CF$33,'ZARANDA 1'!$E$6:$CF$6,O$14,'ZARANDA 1'!$E$33:$CF$33,"&gt;0"),0))</f>
        <v>0</v>
      </c>
    </row>
    <row r="93" spans="3:15" x14ac:dyDescent="0.3">
      <c r="C93" s="915" t="str">
        <f t="shared" si="3"/>
        <v>TECPETROL</v>
      </c>
      <c r="D93" s="915" t="str">
        <f t="shared" si="4"/>
        <v>TPT.NQ.FP-1397(h) AISL</v>
      </c>
      <c r="E93" s="915" t="str">
        <f t="shared" si="5"/>
        <v>F-36</v>
      </c>
      <c r="F93" s="924" t="s">
        <v>125</v>
      </c>
      <c r="G93" s="915" t="s">
        <v>646</v>
      </c>
      <c r="H93" s="507">
        <f>+IF(H$14="","",IFERROR(AVERAGEIFS('ZARANDA 2'!$E$33:$CF$33,'ZARANDA 2'!$E$6:$CF$6,H$14,'ZARANDA 2'!$E$33:$CF$33,"&gt;0"),0))</f>
        <v>0</v>
      </c>
      <c r="I93" s="507">
        <f>+IF(I$14="","",IFERROR(AVERAGEIFS('ZARANDA 2'!$E$33:$CF$33,'ZARANDA 2'!$E$6:$CF$6,I$14,'ZARANDA 2'!$E$33:$CF$33,"&gt;0"),0))</f>
        <v>0</v>
      </c>
      <c r="J93" s="507">
        <f>+IF(J$14="","",IFERROR(AVERAGEIFS('ZARANDA 2'!$E$33:$CF$33,'ZARANDA 2'!$E$6:$CF$6,J$14,'ZARANDA 2'!$E$33:$CF$33,"&gt;0"),0))</f>
        <v>0</v>
      </c>
      <c r="K93" s="507">
        <f>+IF(K$14="","",IFERROR(AVERAGEIFS('ZARANDA 2'!$E$33:$CF$33,'ZARANDA 2'!$E$6:$CF$6,K$14,'ZARANDA 2'!$E$33:$CF$33,"&gt;0"),0))</f>
        <v>0</v>
      </c>
      <c r="L93" s="507">
        <f>+IF(L$14="","",IFERROR(AVERAGEIFS('ZARANDA 2'!$E$33:$CF$33,'ZARANDA 2'!$E$6:$CF$6,L$14,'ZARANDA 2'!$E$33:$CF$33,"&gt;0"),0))</f>
        <v>0</v>
      </c>
      <c r="M93" s="507">
        <f>+IF(M$14="","",IFERROR(AVERAGEIFS('ZARANDA 2'!$E$33:$CF$33,'ZARANDA 2'!$E$6:$CF$6,M$14,'ZARANDA 2'!$E$33:$CF$33,"&gt;0"),0))</f>
        <v>0</v>
      </c>
      <c r="N93" s="507">
        <f>+IF(N$14="","",IFERROR(AVERAGEIFS('ZARANDA 2'!$E$33:$CF$33,'ZARANDA 2'!$E$6:$CF$6,N$14,'ZARANDA 2'!$E$33:$CF$33,"&gt;0"),0))</f>
        <v>49.42</v>
      </c>
      <c r="O93" s="507">
        <f>+IF(O$14="","",IFERROR(AVERAGEIFS('ZARANDA 2'!$E$33:$CF$33,'ZARANDA 2'!$E$6:$CF$6,O$14,'ZARANDA 2'!$E$33:$CF$33,"&gt;0"),0))</f>
        <v>0</v>
      </c>
    </row>
    <row r="94" spans="3:15" x14ac:dyDescent="0.3">
      <c r="C94" s="915" t="str">
        <f t="shared" si="3"/>
        <v>TECPETROL</v>
      </c>
      <c r="D94" s="915" t="str">
        <f t="shared" si="4"/>
        <v>TPT.NQ.FP-1397(h) AISL</v>
      </c>
      <c r="E94" s="915" t="str">
        <f t="shared" si="5"/>
        <v>F-36</v>
      </c>
      <c r="F94" s="924" t="s">
        <v>126</v>
      </c>
      <c r="G94" s="915" t="s">
        <v>646</v>
      </c>
      <c r="H94" s="507">
        <f>+IF(H$14="","",IFERROR(AVERAGEIFS('ZARANDA 3'!$E$33:$CF$33,'ZARANDA 3'!$E$6:$CF$6,H$14,'ZARANDA 3'!$E$33:$CF$33,"&gt;0"),0))</f>
        <v>0</v>
      </c>
      <c r="I94" s="507">
        <f>+IF(I$14="","",IFERROR(AVERAGEIFS('ZARANDA 3'!$E$33:$CF$33,'ZARANDA 3'!$E$6:$CF$6,I$14,'ZARANDA 3'!$E$33:$CF$33,"&gt;0"),0))</f>
        <v>0</v>
      </c>
      <c r="J94" s="507">
        <f>+IF(J$14="","",IFERROR(AVERAGEIFS('ZARANDA 3'!$E$33:$CF$33,'ZARANDA 3'!$E$6:$CF$6,J$14,'ZARANDA 3'!$E$33:$CF$33,"&gt;0"),0))</f>
        <v>0</v>
      </c>
      <c r="K94" s="507">
        <f>+IF(K$14="","",IFERROR(AVERAGEIFS('ZARANDA 3'!$E$33:$CF$33,'ZARANDA 3'!$E$6:$CF$6,K$14,'ZARANDA 3'!$E$33:$CF$33,"&gt;0"),0))</f>
        <v>0</v>
      </c>
      <c r="L94" s="507">
        <f>+IF(L$14="","",IFERROR(AVERAGEIFS('ZARANDA 3'!$E$33:$CF$33,'ZARANDA 3'!$E$6:$CF$6,L$14,'ZARANDA 3'!$E$33:$CF$33,"&gt;0"),0))</f>
        <v>0</v>
      </c>
      <c r="M94" s="507">
        <f>+IF(M$14="","",IFERROR(AVERAGEIFS('ZARANDA 3'!$E$33:$CF$33,'ZARANDA 3'!$E$6:$CF$6,M$14,'ZARANDA 3'!$E$33:$CF$33,"&gt;0"),0))</f>
        <v>0</v>
      </c>
      <c r="N94" s="507">
        <f>+IF(N$14="","",IFERROR(AVERAGEIFS('ZARANDA 3'!$E$33:$CF$33,'ZARANDA 3'!$E$6:$CF$6,N$14,'ZARANDA 3'!$E$33:$CF$33,"&gt;0"),0))</f>
        <v>49.84</v>
      </c>
      <c r="O94" s="507">
        <f>+IF(O$14="","",IFERROR(AVERAGEIFS('ZARANDA 3'!$E$33:$CF$33,'ZARANDA 3'!$E$6:$CF$6,O$14,'ZARANDA 3'!$E$33:$CF$33,"&gt;0"),0))</f>
        <v>0</v>
      </c>
    </row>
    <row r="95" spans="3:15" x14ac:dyDescent="0.3">
      <c r="C95" s="915" t="str">
        <f t="shared" si="3"/>
        <v>TECPETROL</v>
      </c>
      <c r="D95" s="915" t="str">
        <f t="shared" si="4"/>
        <v>TPT.NQ.FP-1397(h) AISL</v>
      </c>
      <c r="E95" s="915" t="str">
        <f t="shared" si="5"/>
        <v>F-36</v>
      </c>
      <c r="F95" s="924" t="s">
        <v>238</v>
      </c>
      <c r="G95" s="915" t="s">
        <v>646</v>
      </c>
      <c r="H95" s="925">
        <f>+IF(H$14="","",IFERROR(AVERAGEIFS(DESARENADOR!$E$33:$CF$33,DESARENADOR!$E$6:$CF$6,H$14,DESARENADOR!$E$33:$CF$33,"&gt;0"),0))</f>
        <v>0</v>
      </c>
      <c r="I95" s="925">
        <f>+IF(I$14="","",IFERROR(AVERAGEIFS(DESARENADOR!$E$33:$CF$33,DESARENADOR!$E$6:$CF$6,I$14,DESARENADOR!$E$33:$CF$33,"&gt;0"),0))</f>
        <v>0</v>
      </c>
      <c r="J95" s="925">
        <f>+IF(J$14="","",IFERROR(AVERAGEIFS(DESARENADOR!$E$33:$CF$33,DESARENADOR!$E$6:$CF$6,J$14,DESARENADOR!$E$33:$CF$33,"&gt;0"),0))</f>
        <v>0</v>
      </c>
      <c r="K95" s="925">
        <f>+IF(K$14="","",IFERROR(AVERAGEIFS(DESARENADOR!$E$33:$CF$33,DESARENADOR!$E$6:$CF$6,K$14,DESARENADOR!$E$33:$CF$33,"&gt;0"),0))</f>
        <v>0</v>
      </c>
      <c r="L95" s="925">
        <f>+IF(L$14="","",IFERROR(AVERAGEIFS(DESARENADOR!$E$33:$CF$33,DESARENADOR!$E$6:$CF$6,L$14,DESARENADOR!$E$33:$CF$33,"&gt;0"),0))</f>
        <v>0</v>
      </c>
      <c r="M95" s="925">
        <f>+IF(M$14="","",IFERROR(AVERAGEIFS(DESARENADOR!$E$33:$CF$33,DESARENADOR!$E$6:$CF$6,M$14,DESARENADOR!$E$33:$CF$33,"&gt;0"),0))</f>
        <v>0</v>
      </c>
      <c r="N95" s="925">
        <f>+IF(N$14="","",IFERROR(AVERAGEIFS(DESARENADOR!$E$33:$CF$33,DESARENADOR!$E$6:$CF$6,N$14,DESARENADOR!$E$33:$CF$33,"&gt;0"),0))</f>
        <v>26.375</v>
      </c>
      <c r="O95" s="925">
        <f>+IF(O$14="","",IFERROR(AVERAGEIFS(DESARENADOR!$E$33:$CF$33,DESARENADOR!$E$6:$CF$6,O$14,DESARENADOR!$E$33:$CF$33,"&gt;0"),0))</f>
        <v>0</v>
      </c>
    </row>
    <row r="96" spans="3:15" x14ac:dyDescent="0.3">
      <c r="C96" s="915" t="str">
        <f t="shared" si="3"/>
        <v>TECPETROL</v>
      </c>
      <c r="D96" s="915" t="str">
        <f t="shared" si="4"/>
        <v>TPT.NQ.FP-1397(h) AISL</v>
      </c>
      <c r="E96" s="915" t="str">
        <f t="shared" si="5"/>
        <v>F-36</v>
      </c>
      <c r="F96" s="924" t="s">
        <v>129</v>
      </c>
      <c r="G96" s="915" t="s">
        <v>646</v>
      </c>
      <c r="H96" s="925">
        <f>+IF(H$14="","",IFERROR(AVERAGEIFS(DESILTER!$E$33:$CF$33,DESILTER!$E$6:$CF$6,H$14,DESILTER!$E$33:$CF$33,"&gt;0"),0))</f>
        <v>0</v>
      </c>
      <c r="I96" s="925">
        <f>+IF(I$14="","",IFERROR(AVERAGEIFS(DESILTER!$E$33:$CF$33,DESILTER!$E$6:$CF$6,I$14,DESILTER!$E$33:$CF$33,"&gt;0"),0))</f>
        <v>0</v>
      </c>
      <c r="J96" s="925">
        <f>+IF(J$14="","",IFERROR(AVERAGEIFS(DESILTER!$E$33:$CF$33,DESILTER!$E$6:$CF$6,J$14,DESILTER!$E$33:$CF$33,"&gt;0"),0))</f>
        <v>0</v>
      </c>
      <c r="K96" s="925">
        <f>+IF(K$14="","",IFERROR(AVERAGEIFS(DESILTER!$E$33:$CF$33,DESILTER!$E$6:$CF$6,K$14,DESILTER!$E$33:$CF$33,"&gt;0"),0))</f>
        <v>0</v>
      </c>
      <c r="L96" s="925">
        <f>+IF(L$14="","",IFERROR(AVERAGEIFS(DESILTER!$E$33:$CF$33,DESILTER!$E$6:$CF$6,L$14,DESILTER!$E$33:$CF$33,"&gt;0"),0))</f>
        <v>0</v>
      </c>
      <c r="M96" s="925">
        <f>+IF(M$14="","",IFERROR(AVERAGEIFS(DESILTER!$E$33:$CF$33,DESILTER!$E$6:$CF$6,M$14,DESILTER!$E$33:$CF$33,"&gt;0"),0))</f>
        <v>0</v>
      </c>
      <c r="N96" s="925">
        <f>+IF(N$14="","",IFERROR(AVERAGEIFS(DESILTER!$E$33:$CF$33,DESILTER!$E$6:$CF$6,N$14,DESILTER!$E$33:$CF$33,"&gt;0"),0))</f>
        <v>26.375</v>
      </c>
      <c r="O96" s="925">
        <f>+IF(O$14="","",IFERROR(AVERAGEIFS(DESILTER!$E$33:$CF$33,DESILTER!$E$6:$CF$6,O$14,DESILTER!$E$33:$CF$33,"&gt;0"),0))</f>
        <v>0</v>
      </c>
    </row>
    <row r="97" spans="3:15" x14ac:dyDescent="0.3">
      <c r="C97" s="915" t="str">
        <f t="shared" si="3"/>
        <v>TECPETROL</v>
      </c>
      <c r="D97" s="915" t="str">
        <f t="shared" si="4"/>
        <v>TPT.NQ.FP-1397(h) AISL</v>
      </c>
      <c r="E97" s="915" t="str">
        <f t="shared" si="5"/>
        <v>F-36</v>
      </c>
      <c r="F97" s="924" t="s">
        <v>127</v>
      </c>
      <c r="G97" s="915" t="s">
        <v>646</v>
      </c>
      <c r="H97" s="925">
        <f>+IF(H$14="","",IFERROR(AVERAGEIFS('SECADORA 1'!$E$35:$CF$35,'SECADORA 1'!$E$8:$CF$8,H$14,'SECADORA 1'!$E$35:$CF$35,"&gt;0"),0))</f>
        <v>0</v>
      </c>
      <c r="I97" s="925">
        <f>+IF(I$14="","",IFERROR(AVERAGEIFS('SECADORA 1'!$E$35:$CF$35,'SECADORA 1'!$E$8:$CF$8,I$14,'SECADORA 1'!$E$35:$CF$35,"&gt;0"),0))</f>
        <v>0</v>
      </c>
      <c r="J97" s="925">
        <f>+IF(J$14="","",IFERROR(AVERAGEIFS('SECADORA 1'!$E$35:$CF$35,'SECADORA 1'!$E$8:$CF$8,J$14,'SECADORA 1'!$E$35:$CF$35,"&gt;0"),0))</f>
        <v>0</v>
      </c>
      <c r="K97" s="925">
        <f>+IF(K$14="","",IFERROR(AVERAGEIFS('SECADORA 1'!$E$35:$CF$35,'SECADORA 1'!$E$8:$CF$8,K$14,'SECADORA 1'!$E$35:$CF$35,"&gt;0"),0))</f>
        <v>0</v>
      </c>
      <c r="L97" s="925">
        <f>+IF(L$14="","",IFERROR(AVERAGEIFS('SECADORA 1'!$E$35:$CF$35,'SECADORA 1'!$E$8:$CF$8,L$14,'SECADORA 1'!$E$35:$CF$35,"&gt;0"),0))</f>
        <v>0</v>
      </c>
      <c r="M97" s="925">
        <f>+IF(M$14="","",IFERROR(AVERAGEIFS('SECADORA 1'!$E$35:$CF$35,'SECADORA 1'!$E$8:$CF$8,M$14,'SECADORA 1'!$E$35:$CF$35,"&gt;0"),0))</f>
        <v>0</v>
      </c>
      <c r="N97" s="925">
        <f>+IF(N$14="","",IFERROR(AVERAGEIFS('SECADORA 1'!$E$35:$CF$35,'SECADORA 1'!$E$8:$CF$8,N$14,'SECADORA 1'!$E$35:$CF$35,"&gt;0"),0))</f>
        <v>21.950000000000003</v>
      </c>
      <c r="O97" s="925">
        <f>+IF(O$14="","",IFERROR(AVERAGEIFS('SECADORA 1'!$E$35:$CF$35,'SECADORA 1'!$E$8:$CF$8,O$14,'SECADORA 1'!$E$35:$CF$35,"&gt;0"),0))</f>
        <v>0</v>
      </c>
    </row>
    <row r="98" spans="3:15" x14ac:dyDescent="0.3">
      <c r="C98" s="915" t="str">
        <f t="shared" si="3"/>
        <v>TECPETROL</v>
      </c>
      <c r="D98" s="915" t="str">
        <f t="shared" si="4"/>
        <v>TPT.NQ.FP-1397(h) AISL</v>
      </c>
      <c r="E98" s="915" t="str">
        <f t="shared" si="5"/>
        <v>F-36</v>
      </c>
      <c r="F98" s="924" t="s">
        <v>128</v>
      </c>
      <c r="G98" s="915" t="s">
        <v>646</v>
      </c>
      <c r="H98" s="925">
        <f>+IF(H$14="","",IFERROR(AVERAGEIFS('SECADORA 2'!$E$35:$CF$35,'SECADORA 2'!$E$8:$CF$8,H$14,'SECADORA 2'!$E$35:$CF$35,"&gt;0"),0))</f>
        <v>0</v>
      </c>
      <c r="I98" s="925">
        <f>+IF(I$14="","",IFERROR(AVERAGEIFS('SECADORA 2'!$E$35:$CF$35,'SECADORA 2'!$E$8:$CF$8,I$14,'SECADORA 2'!$E$35:$CF$35,"&gt;0"),0))</f>
        <v>0</v>
      </c>
      <c r="J98" s="925">
        <f>+IF(J$14="","",IFERROR(AVERAGEIFS('SECADORA 2'!$E$35:$CF$35,'SECADORA 2'!$E$8:$CF$8,J$14,'SECADORA 2'!$E$35:$CF$35,"&gt;0"),0))</f>
        <v>0</v>
      </c>
      <c r="K98" s="925">
        <f>+IF(K$14="","",IFERROR(AVERAGEIFS('SECADORA 2'!$E$35:$CF$35,'SECADORA 2'!$E$8:$CF$8,K$14,'SECADORA 2'!$E$35:$CF$35,"&gt;0"),0))</f>
        <v>0</v>
      </c>
      <c r="L98" s="925">
        <f>+IF(L$14="","",IFERROR(AVERAGEIFS('SECADORA 2'!$E$35:$CF$35,'SECADORA 2'!$E$8:$CF$8,L$14,'SECADORA 2'!$E$35:$CF$35,"&gt;0"),0))</f>
        <v>0</v>
      </c>
      <c r="M98" s="925">
        <f>+IF(M$14="","",IFERROR(AVERAGEIFS('SECADORA 2'!$E$35:$CF$35,'SECADORA 2'!$E$8:$CF$8,M$14,'SECADORA 2'!$E$35:$CF$35,"&gt;0"),0))</f>
        <v>0</v>
      </c>
      <c r="N98" s="925">
        <f>+IF(N$14="","",IFERROR(AVERAGEIFS('SECADORA 2'!$E$35:$CF$35,'SECADORA 2'!$E$8:$CF$8,N$14,'SECADORA 2'!$E$35:$CF$35,"&gt;0"),0))</f>
        <v>0</v>
      </c>
      <c r="O98" s="925">
        <f>+IF(O$14="","",IFERROR(AVERAGEIFS('SECADORA 2'!$E$35:$CF$35,'SECADORA 2'!$E$8:$CF$8,O$14,'SECADORA 2'!$E$35:$CF$35,"&gt;0"),0))</f>
        <v>0</v>
      </c>
    </row>
    <row r="99" spans="3:15" x14ac:dyDescent="0.3">
      <c r="C99" s="915" t="str">
        <f t="shared" si="3"/>
        <v>TECPETROL</v>
      </c>
      <c r="D99" s="915" t="str">
        <f t="shared" si="4"/>
        <v>TPT.NQ.FP-1397(h) AISL</v>
      </c>
      <c r="E99" s="915" t="str">
        <f t="shared" si="5"/>
        <v>F-36</v>
      </c>
      <c r="F99" s="924" t="s">
        <v>135</v>
      </c>
      <c r="G99" s="915" t="s">
        <v>646</v>
      </c>
      <c r="H99" s="925">
        <f>+IF(H$14="","",IFERROR(AVERAGEIFS('SECADORA 3'!$E$35:$CF$35,'SECADORA 3'!$E$8:$CF$8,H$14,'SECADORA 3'!$E$35:$CF$35,"&gt;0"),0))</f>
        <v>0</v>
      </c>
      <c r="I99" s="925">
        <f>+IF(I$14="","",IFERROR(AVERAGEIFS('SECADORA 3'!$E$35:$CF$35,'SECADORA 3'!$E$8:$CF$8,I$14,'SECADORA 3'!$E$35:$CF$35,"&gt;0"),0))</f>
        <v>0</v>
      </c>
      <c r="J99" s="925">
        <f>+IF(J$14="","",IFERROR(AVERAGEIFS('SECADORA 3'!$E$35:$CF$35,'SECADORA 3'!$E$8:$CF$8,J$14,'SECADORA 3'!$E$35:$CF$35,"&gt;0"),0))</f>
        <v>0</v>
      </c>
      <c r="K99" s="925">
        <f>+IF(K$14="","",IFERROR(AVERAGEIFS('SECADORA 3'!$E$35:$CF$35,'SECADORA 3'!$E$8:$CF$8,K$14,'SECADORA 3'!$E$35:$CF$35,"&gt;0"),0))</f>
        <v>0</v>
      </c>
      <c r="L99" s="925">
        <f>+IF(L$14="","",IFERROR(AVERAGEIFS('SECADORA 3'!$E$35:$CF$35,'SECADORA 3'!$E$8:$CF$8,L$14,'SECADORA 3'!$E$35:$CF$35,"&gt;0"),0))</f>
        <v>0</v>
      </c>
      <c r="M99" s="925">
        <f>+IF(M$14="","",IFERROR(AVERAGEIFS('SECADORA 3'!$E$35:$CF$35,'SECADORA 3'!$E$8:$CF$8,M$14,'SECADORA 3'!$E$35:$CF$35,"&gt;0"),0))</f>
        <v>0</v>
      </c>
      <c r="N99" s="925">
        <f>+IF(N$14="","",IFERROR(AVERAGEIFS('SECADORA 3'!$E$35:$CF$35,'SECADORA 3'!$E$8:$CF$8,N$14,'SECADORA 3'!$E$35:$CF$35,"&gt;0"),0))</f>
        <v>0</v>
      </c>
      <c r="O99" s="925">
        <f>+IF(O$14="","",IFERROR(AVERAGEIFS('SECADORA 3'!$E$35:$CF$35,'SECADORA 3'!$E$8:$CF$8,O$14,'SECADORA 3'!$E$35:$CF$35,"&gt;0"),0))</f>
        <v>0</v>
      </c>
    </row>
    <row r="100" spans="3:15" x14ac:dyDescent="0.3">
      <c r="C100" s="915" t="str">
        <f t="shared" si="3"/>
        <v>TECPETROL</v>
      </c>
      <c r="D100" s="915" t="str">
        <f t="shared" si="4"/>
        <v>TPT.NQ.FP-1397(h) AISL</v>
      </c>
      <c r="E100" s="915" t="str">
        <f t="shared" si="5"/>
        <v>F-36</v>
      </c>
      <c r="F100" s="924" t="s">
        <v>130</v>
      </c>
      <c r="G100" s="915" t="s">
        <v>646</v>
      </c>
      <c r="H100" s="925">
        <f>+IF(H$14="","",IFERROR(AVERAGEIFS('DECANTER 1'!$E$39:$CF$39,'DECANTER 1'!$E$15:$CF$15,H$14,'DECANTER 1'!$E$39:$CF$39,"&gt;0"),0))</f>
        <v>0</v>
      </c>
      <c r="I100" s="925">
        <f>+IF(I$14="","",IFERROR(AVERAGEIFS('DECANTER 1'!$E$39:$CF$39,'DECANTER 1'!$E$15:$CF$15,I$14,'DECANTER 1'!$E$39:$CF$39,"&gt;0"),0))</f>
        <v>0</v>
      </c>
      <c r="J100" s="925">
        <f>+IF(J$14="","",IFERROR(AVERAGEIFS('DECANTER 1'!$E$39:$CF$39,'DECANTER 1'!$E$15:$CF$15,J$14,'DECANTER 1'!$E$39:$CF$39,"&gt;0"),0))</f>
        <v>0</v>
      </c>
      <c r="K100" s="925">
        <f>+IF(K$14="","",IFERROR(AVERAGEIFS('DECANTER 1'!$E$39:$CF$39,'DECANTER 1'!$E$15:$CF$15,K$14,'DECANTER 1'!$E$39:$CF$39,"&gt;0"),0))</f>
        <v>0</v>
      </c>
      <c r="L100" s="925">
        <f>+IF(L$14="","",IFERROR(AVERAGEIFS('DECANTER 1'!$E$39:$CF$39,'DECANTER 1'!$E$15:$CF$15,L$14,'DECANTER 1'!$E$39:$CF$39,"&gt;0"),0))</f>
        <v>0</v>
      </c>
      <c r="M100" s="925">
        <f>+IF(M$14="","",IFERROR(AVERAGEIFS('DECANTER 1'!$E$39:$CF$39,'DECANTER 1'!$E$15:$CF$15,M$14,'DECANTER 1'!$E$39:$CF$39,"&gt;0"),0))</f>
        <v>0</v>
      </c>
      <c r="N100" s="925">
        <f>+IF(N$14="","",IFERROR(AVERAGEIFS('DECANTER 1'!$E$39:$CF$39,'DECANTER 1'!$E$15:$CF$15,N$14,'DECANTER 1'!$E$39:$CF$39,"&gt;0"),0))</f>
        <v>4.5</v>
      </c>
      <c r="O100" s="925">
        <f>+IF(O$14="","",IFERROR(AVERAGEIFS('DECANTER 1'!$E$39:$CF$39,'DECANTER 1'!$E$15:$CF$15,O$14,'DECANTER 1'!$E$39:$CF$39,"&gt;0"),0))</f>
        <v>0</v>
      </c>
    </row>
    <row r="101" spans="3:15" x14ac:dyDescent="0.3">
      <c r="C101" s="915" t="str">
        <f t="shared" si="3"/>
        <v>TECPETROL</v>
      </c>
      <c r="D101" s="915" t="str">
        <f t="shared" si="4"/>
        <v>TPT.NQ.FP-1397(h) AISL</v>
      </c>
      <c r="E101" s="915" t="str">
        <f t="shared" si="5"/>
        <v>F-36</v>
      </c>
      <c r="F101" s="924" t="s">
        <v>131</v>
      </c>
      <c r="G101" s="915" t="s">
        <v>646</v>
      </c>
      <c r="H101" s="925">
        <f>+IF(H$14="","",IFERROR(AVERAGEIFS('DECANTER 2'!$E$39:$CF$39,'DECANTER 2'!$E$15:$CF$15,H$14,'DECANTER 2'!$E$39:$CF$39,"&gt;0"),0))</f>
        <v>0</v>
      </c>
      <c r="I101" s="925">
        <f>+IF(I$14="","",IFERROR(AVERAGEIFS('DECANTER 2'!$E$39:$CF$39,'DECANTER 2'!$E$15:$CF$15,I$14,'DECANTER 2'!$E$39:$CF$39,"&gt;0"),0))</f>
        <v>0</v>
      </c>
      <c r="J101" s="925">
        <f>+IF(J$14="","",IFERROR(AVERAGEIFS('DECANTER 2'!$E$39:$CF$39,'DECANTER 2'!$E$15:$CF$15,J$14,'DECANTER 2'!$E$39:$CF$39,"&gt;0"),0))</f>
        <v>0</v>
      </c>
      <c r="K101" s="925">
        <f>+IF(K$14="","",IFERROR(AVERAGEIFS('DECANTER 2'!$E$39:$CF$39,'DECANTER 2'!$E$15:$CF$15,K$14,'DECANTER 2'!$E$39:$CF$39,"&gt;0"),0))</f>
        <v>0</v>
      </c>
      <c r="L101" s="925">
        <f>+IF(L$14="","",IFERROR(AVERAGEIFS('DECANTER 2'!$E$39:$CF$39,'DECANTER 2'!$E$15:$CF$15,L$14,'DECANTER 2'!$E$39:$CF$39,"&gt;0"),0))</f>
        <v>0</v>
      </c>
      <c r="M101" s="925">
        <f>+IF(M$14="","",IFERROR(AVERAGEIFS('DECANTER 2'!$E$39:$CF$39,'DECANTER 2'!$E$15:$CF$15,M$14,'DECANTER 2'!$E$39:$CF$39,"&gt;0"),0))</f>
        <v>0</v>
      </c>
      <c r="N101" s="925">
        <f>+IF(N$14="","",IFERROR(AVERAGEIFS('DECANTER 2'!$E$39:$CF$39,'DECANTER 2'!$E$15:$CF$15,N$14,'DECANTER 2'!$E$39:$CF$39,"&gt;0"),0))</f>
        <v>6.2799999999999994</v>
      </c>
      <c r="O101" s="925">
        <f>+IF(O$14="","",IFERROR(AVERAGEIFS('DECANTER 2'!$E$39:$CF$39,'DECANTER 2'!$E$15:$CF$15,O$14,'DECANTER 2'!$E$39:$CF$39,"&gt;0"),0))</f>
        <v>0</v>
      </c>
    </row>
    <row r="102" spans="3:15" x14ac:dyDescent="0.3">
      <c r="C102" s="915" t="str">
        <f t="shared" si="3"/>
        <v>TECPETROL</v>
      </c>
      <c r="D102" s="915" t="str">
        <f t="shared" si="4"/>
        <v>TPT.NQ.FP-1397(h) AISL</v>
      </c>
      <c r="E102" s="915" t="str">
        <f t="shared" si="5"/>
        <v>F-36</v>
      </c>
      <c r="F102" s="924" t="s">
        <v>132</v>
      </c>
      <c r="G102" s="915" t="s">
        <v>646</v>
      </c>
      <c r="H102" s="925">
        <f>+IF(H$14="","",IFERROR(AVERAGEIFS('DECANTER 3'!$E$39:$CF$39,'DECANTER 3'!$E$15:$CF$15,H$14,'DECANTER 3'!$E$39:$CF$39,"&gt;0"),0))</f>
        <v>0</v>
      </c>
      <c r="I102" s="925">
        <f>+IF(I$14="","",IFERROR(AVERAGEIFS('DECANTER 3'!$E$39:$CF$39,'DECANTER 3'!$E$15:$CF$15,I$14,'DECANTER 3'!$E$39:$CF$39,"&gt;0"),0))</f>
        <v>0</v>
      </c>
      <c r="J102" s="925">
        <f>+IF(J$14="","",IFERROR(AVERAGEIFS('DECANTER 3'!$E$39:$CF$39,'DECANTER 3'!$E$15:$CF$15,J$14,'DECANTER 3'!$E$39:$CF$39,"&gt;0"),0))</f>
        <v>0</v>
      </c>
      <c r="K102" s="925">
        <f>+IF(K$14="","",IFERROR(AVERAGEIFS('DECANTER 3'!$E$39:$CF$39,'DECANTER 3'!$E$15:$CF$15,K$14,'DECANTER 3'!$E$39:$CF$39,"&gt;0"),0))</f>
        <v>0</v>
      </c>
      <c r="L102" s="925">
        <f>+IF(L$14="","",IFERROR(AVERAGEIFS('DECANTER 3'!$E$39:$CF$39,'DECANTER 3'!$E$15:$CF$15,L$14,'DECANTER 3'!$E$39:$CF$39,"&gt;0"),0))</f>
        <v>0</v>
      </c>
      <c r="M102" s="925">
        <f>+IF(M$14="","",IFERROR(AVERAGEIFS('DECANTER 3'!$E$39:$CF$39,'DECANTER 3'!$E$15:$CF$15,M$14,'DECANTER 3'!$E$39:$CF$39,"&gt;0"),0))</f>
        <v>0</v>
      </c>
      <c r="N102" s="925">
        <f>+IF(N$14="","",IFERROR(AVERAGEIFS('DECANTER 3'!$E$39:$CF$39,'DECANTER 3'!$E$15:$CF$15,N$14,'DECANTER 3'!$E$39:$CF$39,"&gt;0"),0))</f>
        <v>36.56</v>
      </c>
      <c r="O102" s="925">
        <f>+IF(O$14="","",IFERROR(AVERAGEIFS('DECANTER 3'!$E$39:$CF$39,'DECANTER 3'!$E$15:$CF$15,O$14,'DECANTER 3'!$E$39:$CF$39,"&gt;0"),0))</f>
        <v>0</v>
      </c>
    </row>
    <row r="103" spans="3:15" x14ac:dyDescent="0.3">
      <c r="C103" s="915" t="str">
        <f t="shared" si="3"/>
        <v>TECPETROL</v>
      </c>
      <c r="D103" s="915" t="str">
        <f t="shared" si="4"/>
        <v>TPT.NQ.FP-1397(h) AISL</v>
      </c>
      <c r="E103" s="915" t="str">
        <f t="shared" si="5"/>
        <v>F-36</v>
      </c>
      <c r="F103" s="921" t="s">
        <v>124</v>
      </c>
      <c r="G103" s="915" t="s">
        <v>372</v>
      </c>
      <c r="H103" s="922">
        <f>+IF(H$14="","",IF(SUM(H70,H81,H92)=0,0,100-SUM(H70,H81,H92)))</f>
        <v>0</v>
      </c>
      <c r="I103" s="922">
        <f t="shared" ref="I103:O103" si="6">+IF(I$14="","",IF(SUM(I70,I81,I92)=0,0,100-SUM(I70,I81,I92)))</f>
        <v>0</v>
      </c>
      <c r="J103" s="922">
        <f t="shared" si="6"/>
        <v>0</v>
      </c>
      <c r="K103" s="922">
        <f t="shared" si="6"/>
        <v>0</v>
      </c>
      <c r="L103" s="922">
        <f t="shared" si="6"/>
        <v>0</v>
      </c>
      <c r="M103" s="922">
        <f t="shared" si="6"/>
        <v>0</v>
      </c>
      <c r="N103" s="922">
        <f t="shared" si="6"/>
        <v>6.1400000000000006</v>
      </c>
      <c r="O103" s="922">
        <f t="shared" si="6"/>
        <v>0</v>
      </c>
    </row>
    <row r="104" spans="3:15" x14ac:dyDescent="0.3">
      <c r="C104" s="915" t="str">
        <f t="shared" si="3"/>
        <v>TECPETROL</v>
      </c>
      <c r="D104" s="915" t="str">
        <f t="shared" si="4"/>
        <v>TPT.NQ.FP-1397(h) AISL</v>
      </c>
      <c r="E104" s="915" t="str">
        <f t="shared" si="5"/>
        <v>F-36</v>
      </c>
      <c r="F104" s="923" t="s">
        <v>125</v>
      </c>
      <c r="G104" s="915" t="s">
        <v>372</v>
      </c>
      <c r="H104" s="922">
        <f t="shared" ref="H104:H113" si="7">+IF(H$14="","",IF(SUM(H71,H82,H93)=0,0,100-SUM(H71,H82,H93)))</f>
        <v>0</v>
      </c>
      <c r="I104" s="922">
        <f t="shared" ref="I104:O104" si="8">+IF(I$14="","",IF(SUM(I71,I82,I93)=0,0,100-SUM(I71,I82,I93)))</f>
        <v>0</v>
      </c>
      <c r="J104" s="922">
        <f t="shared" si="8"/>
        <v>0</v>
      </c>
      <c r="K104" s="922">
        <f t="shared" si="8"/>
        <v>0</v>
      </c>
      <c r="L104" s="922">
        <f t="shared" si="8"/>
        <v>0</v>
      </c>
      <c r="M104" s="922">
        <f t="shared" si="8"/>
        <v>0</v>
      </c>
      <c r="N104" s="922">
        <f t="shared" si="8"/>
        <v>7.7800000000000011</v>
      </c>
      <c r="O104" s="922">
        <f t="shared" si="8"/>
        <v>0</v>
      </c>
    </row>
    <row r="105" spans="3:15" x14ac:dyDescent="0.3">
      <c r="C105" s="915" t="str">
        <f t="shared" si="3"/>
        <v>TECPETROL</v>
      </c>
      <c r="D105" s="915" t="str">
        <f t="shared" si="4"/>
        <v>TPT.NQ.FP-1397(h) AISL</v>
      </c>
      <c r="E105" s="915" t="str">
        <f t="shared" si="5"/>
        <v>F-36</v>
      </c>
      <c r="F105" s="923" t="s">
        <v>126</v>
      </c>
      <c r="G105" s="915" t="s">
        <v>372</v>
      </c>
      <c r="H105" s="922">
        <f t="shared" si="7"/>
        <v>0</v>
      </c>
      <c r="I105" s="922">
        <f t="shared" ref="I105:O105" si="9">+IF(I$14="","",IF(SUM(I72,I83,I94)=0,0,100-SUM(I72,I83,I94)))</f>
        <v>0</v>
      </c>
      <c r="J105" s="922">
        <f t="shared" si="9"/>
        <v>0</v>
      </c>
      <c r="K105" s="922">
        <f t="shared" si="9"/>
        <v>0</v>
      </c>
      <c r="L105" s="922">
        <f t="shared" si="9"/>
        <v>0</v>
      </c>
      <c r="M105" s="922">
        <f t="shared" si="9"/>
        <v>0</v>
      </c>
      <c r="N105" s="922">
        <f t="shared" si="9"/>
        <v>8.1599999999999966</v>
      </c>
      <c r="O105" s="922">
        <f t="shared" si="9"/>
        <v>0</v>
      </c>
    </row>
    <row r="106" spans="3:15" x14ac:dyDescent="0.3">
      <c r="C106" s="915" t="str">
        <f t="shared" si="3"/>
        <v>TECPETROL</v>
      </c>
      <c r="D106" s="915" t="str">
        <f t="shared" si="4"/>
        <v>TPT.NQ.FP-1397(h) AISL</v>
      </c>
      <c r="E106" s="915" t="str">
        <f t="shared" si="5"/>
        <v>F-36</v>
      </c>
      <c r="F106" s="923" t="s">
        <v>238</v>
      </c>
      <c r="G106" s="915" t="s">
        <v>372</v>
      </c>
      <c r="H106" s="922">
        <f t="shared" si="7"/>
        <v>0</v>
      </c>
      <c r="I106" s="922">
        <f t="shared" ref="I106:O106" si="10">+IF(I$14="","",IF(SUM(I73,I84,I95)=0,0,100-SUM(I73,I84,I95)))</f>
        <v>0</v>
      </c>
      <c r="J106" s="922">
        <f t="shared" si="10"/>
        <v>0</v>
      </c>
      <c r="K106" s="922">
        <f t="shared" si="10"/>
        <v>0</v>
      </c>
      <c r="L106" s="922">
        <f t="shared" si="10"/>
        <v>0</v>
      </c>
      <c r="M106" s="922">
        <f t="shared" si="10"/>
        <v>0</v>
      </c>
      <c r="N106" s="922">
        <f t="shared" si="10"/>
        <v>12.875</v>
      </c>
      <c r="O106" s="922">
        <f t="shared" si="10"/>
        <v>0</v>
      </c>
    </row>
    <row r="107" spans="3:15" x14ac:dyDescent="0.3">
      <c r="C107" s="915" t="str">
        <f t="shared" si="3"/>
        <v>TECPETROL</v>
      </c>
      <c r="D107" s="915" t="str">
        <f t="shared" si="4"/>
        <v>TPT.NQ.FP-1397(h) AISL</v>
      </c>
      <c r="E107" s="915" t="str">
        <f t="shared" si="5"/>
        <v>F-36</v>
      </c>
      <c r="F107" s="923" t="s">
        <v>129</v>
      </c>
      <c r="G107" s="915" t="s">
        <v>372</v>
      </c>
      <c r="H107" s="922">
        <f t="shared" si="7"/>
        <v>0</v>
      </c>
      <c r="I107" s="922">
        <f t="shared" ref="I107:O107" si="11">+IF(I$14="","",IF(SUM(I74,I85,I96)=0,0,100-SUM(I74,I85,I96)))</f>
        <v>0</v>
      </c>
      <c r="J107" s="922">
        <f t="shared" si="11"/>
        <v>0</v>
      </c>
      <c r="K107" s="922">
        <f t="shared" si="11"/>
        <v>0</v>
      </c>
      <c r="L107" s="922">
        <f t="shared" si="11"/>
        <v>0</v>
      </c>
      <c r="M107" s="922">
        <f t="shared" si="11"/>
        <v>0</v>
      </c>
      <c r="N107" s="922">
        <f t="shared" si="11"/>
        <v>29.625</v>
      </c>
      <c r="O107" s="922">
        <f t="shared" si="11"/>
        <v>0</v>
      </c>
    </row>
    <row r="108" spans="3:15" x14ac:dyDescent="0.3">
      <c r="C108" s="915" t="str">
        <f t="shared" si="3"/>
        <v>TECPETROL</v>
      </c>
      <c r="D108" s="915" t="str">
        <f t="shared" si="4"/>
        <v>TPT.NQ.FP-1397(h) AISL</v>
      </c>
      <c r="E108" s="915" t="str">
        <f t="shared" si="5"/>
        <v>F-36</v>
      </c>
      <c r="F108" s="923" t="s">
        <v>127</v>
      </c>
      <c r="G108" s="915" t="s">
        <v>372</v>
      </c>
      <c r="H108" s="922">
        <f t="shared" si="7"/>
        <v>0</v>
      </c>
      <c r="I108" s="922">
        <f t="shared" ref="I108:O108" si="12">+IF(I$14="","",IF(SUM(I75,I86,I97)=0,0,100-SUM(I75,I86,I97)))</f>
        <v>0</v>
      </c>
      <c r="J108" s="922">
        <f t="shared" si="12"/>
        <v>0</v>
      </c>
      <c r="K108" s="922">
        <f t="shared" si="12"/>
        <v>0</v>
      </c>
      <c r="L108" s="922">
        <f t="shared" si="12"/>
        <v>0</v>
      </c>
      <c r="M108" s="922">
        <f t="shared" si="12"/>
        <v>0</v>
      </c>
      <c r="N108" s="922">
        <f t="shared" si="12"/>
        <v>27.25</v>
      </c>
      <c r="O108" s="922">
        <f t="shared" si="12"/>
        <v>0</v>
      </c>
    </row>
    <row r="109" spans="3:15" x14ac:dyDescent="0.3">
      <c r="C109" s="915" t="str">
        <f t="shared" si="3"/>
        <v>TECPETROL</v>
      </c>
      <c r="D109" s="915" t="str">
        <f t="shared" si="4"/>
        <v>TPT.NQ.FP-1397(h) AISL</v>
      </c>
      <c r="E109" s="915" t="str">
        <f t="shared" si="5"/>
        <v>F-36</v>
      </c>
      <c r="F109" s="923" t="s">
        <v>128</v>
      </c>
      <c r="G109" s="915" t="s">
        <v>372</v>
      </c>
      <c r="H109" s="922">
        <f t="shared" si="7"/>
        <v>0</v>
      </c>
      <c r="I109" s="922">
        <f t="shared" ref="I109:O109" si="13">+IF(I$14="","",IF(SUM(I76,I87,I98)=0,0,100-SUM(I76,I87,I98)))</f>
        <v>0</v>
      </c>
      <c r="J109" s="922">
        <f t="shared" si="13"/>
        <v>0</v>
      </c>
      <c r="K109" s="922">
        <f t="shared" si="13"/>
        <v>0</v>
      </c>
      <c r="L109" s="922">
        <f t="shared" si="13"/>
        <v>0</v>
      </c>
      <c r="M109" s="922">
        <f t="shared" si="13"/>
        <v>0</v>
      </c>
      <c r="N109" s="922">
        <f t="shared" si="13"/>
        <v>0</v>
      </c>
      <c r="O109" s="922">
        <f t="shared" si="13"/>
        <v>0</v>
      </c>
    </row>
    <row r="110" spans="3:15" x14ac:dyDescent="0.3">
      <c r="C110" s="915" t="str">
        <f t="shared" si="3"/>
        <v>TECPETROL</v>
      </c>
      <c r="D110" s="915" t="str">
        <f t="shared" si="4"/>
        <v>TPT.NQ.FP-1397(h) AISL</v>
      </c>
      <c r="E110" s="915" t="str">
        <f t="shared" si="5"/>
        <v>F-36</v>
      </c>
      <c r="F110" s="923" t="s">
        <v>135</v>
      </c>
      <c r="G110" s="915" t="s">
        <v>372</v>
      </c>
      <c r="H110" s="922">
        <f t="shared" si="7"/>
        <v>0</v>
      </c>
      <c r="I110" s="922">
        <f t="shared" ref="I110:O110" si="14">+IF(I$14="","",IF(SUM(I77,I88,I99)=0,0,100-SUM(I77,I88,I99)))</f>
        <v>0</v>
      </c>
      <c r="J110" s="922">
        <f t="shared" si="14"/>
        <v>0</v>
      </c>
      <c r="K110" s="922">
        <f t="shared" si="14"/>
        <v>0</v>
      </c>
      <c r="L110" s="922">
        <f t="shared" si="14"/>
        <v>0</v>
      </c>
      <c r="M110" s="922">
        <f t="shared" si="14"/>
        <v>0</v>
      </c>
      <c r="N110" s="922">
        <f t="shared" si="14"/>
        <v>0</v>
      </c>
      <c r="O110" s="922">
        <f t="shared" si="14"/>
        <v>0</v>
      </c>
    </row>
    <row r="111" spans="3:15" x14ac:dyDescent="0.3">
      <c r="C111" s="915" t="str">
        <f t="shared" si="3"/>
        <v>TECPETROL</v>
      </c>
      <c r="D111" s="915" t="str">
        <f t="shared" si="4"/>
        <v>TPT.NQ.FP-1397(h) AISL</v>
      </c>
      <c r="E111" s="915" t="str">
        <f t="shared" si="5"/>
        <v>F-36</v>
      </c>
      <c r="F111" s="923" t="s">
        <v>130</v>
      </c>
      <c r="G111" s="915" t="s">
        <v>372</v>
      </c>
      <c r="H111" s="922">
        <f t="shared" si="7"/>
        <v>0</v>
      </c>
      <c r="I111" s="922">
        <f t="shared" ref="I111:O111" si="15">+IF(I$14="","",IF(SUM(I78,I89,I100)=0,0,100-SUM(I78,I89,I100)))</f>
        <v>0</v>
      </c>
      <c r="J111" s="922">
        <f t="shared" si="15"/>
        <v>0</v>
      </c>
      <c r="K111" s="922">
        <f t="shared" si="15"/>
        <v>0</v>
      </c>
      <c r="L111" s="922">
        <f t="shared" si="15"/>
        <v>0</v>
      </c>
      <c r="M111" s="922">
        <f t="shared" si="15"/>
        <v>0</v>
      </c>
      <c r="N111" s="922">
        <f t="shared" si="15"/>
        <v>52.28</v>
      </c>
      <c r="O111" s="922">
        <f t="shared" si="15"/>
        <v>0</v>
      </c>
    </row>
    <row r="112" spans="3:15" x14ac:dyDescent="0.3">
      <c r="C112" s="915" t="str">
        <f t="shared" si="3"/>
        <v>TECPETROL</v>
      </c>
      <c r="D112" s="915" t="str">
        <f t="shared" si="4"/>
        <v>TPT.NQ.FP-1397(h) AISL</v>
      </c>
      <c r="E112" s="915" t="str">
        <f t="shared" si="5"/>
        <v>F-36</v>
      </c>
      <c r="F112" s="923" t="s">
        <v>131</v>
      </c>
      <c r="G112" s="915" t="s">
        <v>372</v>
      </c>
      <c r="H112" s="922">
        <f t="shared" si="7"/>
        <v>0</v>
      </c>
      <c r="I112" s="922">
        <f t="shared" ref="I112:O112" si="16">+IF(I$14="","",IF(SUM(I79,I90,I101)=0,0,100-SUM(I79,I90,I101)))</f>
        <v>0</v>
      </c>
      <c r="J112" s="922">
        <f t="shared" si="16"/>
        <v>0</v>
      </c>
      <c r="K112" s="922">
        <f t="shared" si="16"/>
        <v>0</v>
      </c>
      <c r="L112" s="922">
        <f t="shared" si="16"/>
        <v>0</v>
      </c>
      <c r="M112" s="922">
        <f t="shared" si="16"/>
        <v>0</v>
      </c>
      <c r="N112" s="922">
        <f t="shared" si="16"/>
        <v>51.32</v>
      </c>
      <c r="O112" s="922">
        <f t="shared" si="16"/>
        <v>0</v>
      </c>
    </row>
    <row r="113" spans="3:15" x14ac:dyDescent="0.3">
      <c r="C113" s="915" t="str">
        <f t="shared" si="3"/>
        <v>TECPETROL</v>
      </c>
      <c r="D113" s="915" t="str">
        <f t="shared" si="4"/>
        <v>TPT.NQ.FP-1397(h) AISL</v>
      </c>
      <c r="E113" s="915" t="str">
        <f t="shared" si="5"/>
        <v>F-36</v>
      </c>
      <c r="F113" s="923" t="s">
        <v>132</v>
      </c>
      <c r="G113" s="915" t="s">
        <v>372</v>
      </c>
      <c r="H113" s="922">
        <f t="shared" si="7"/>
        <v>0</v>
      </c>
      <c r="I113" s="922">
        <f t="shared" ref="I113:O113" si="17">+IF(I$14="","",IF(SUM(I80,I91,I102)=0,0,100-SUM(I80,I91,I102)))</f>
        <v>0</v>
      </c>
      <c r="J113" s="922">
        <f t="shared" si="17"/>
        <v>0</v>
      </c>
      <c r="K113" s="922">
        <f t="shared" si="17"/>
        <v>0</v>
      </c>
      <c r="L113" s="922">
        <f t="shared" si="17"/>
        <v>0</v>
      </c>
      <c r="M113" s="922">
        <f t="shared" si="17"/>
        <v>0</v>
      </c>
      <c r="N113" s="922">
        <f t="shared" si="17"/>
        <v>22.419999999999987</v>
      </c>
      <c r="O113" s="922">
        <f t="shared" si="17"/>
        <v>0</v>
      </c>
    </row>
    <row r="114" spans="3:15" x14ac:dyDescent="0.3">
      <c r="C114" s="915" t="str">
        <f t="shared" si="3"/>
        <v>TECPETROL</v>
      </c>
      <c r="D114" s="915" t="str">
        <f t="shared" si="4"/>
        <v>TPT.NQ.FP-1397(h) AISL</v>
      </c>
      <c r="E114" s="915" t="str">
        <f t="shared" si="5"/>
        <v>F-36</v>
      </c>
      <c r="F114" s="924" t="s">
        <v>124</v>
      </c>
      <c r="G114" s="915" t="s">
        <v>28</v>
      </c>
      <c r="H114" s="925">
        <f>+IF(H$14="","",IFERROR(AVERAGEIFS('ZARANDA 1'!$E$32:$CF$32,'ZARANDA 1'!$E$6:$CF$6,H$14,'ZARANDA 1'!$E$32:$CF$32,"&gt;0"),0))</f>
        <v>0</v>
      </c>
      <c r="I114" s="925">
        <f>+IF(I$14="","",IFERROR(AVERAGEIFS('ZARANDA 1'!$E$32:$CF$32,'ZARANDA 1'!$E$6:$CF$6,I$14,'ZARANDA 1'!$E$32:$CF$32,"&gt;0"),0))</f>
        <v>0</v>
      </c>
      <c r="J114" s="925">
        <f>+IF(J$14="","",IFERROR(AVERAGEIFS('ZARANDA 1'!$E$32:$CF$32,'ZARANDA 1'!$E$6:$CF$6,J$14,'ZARANDA 1'!$E$32:$CF$32,"&gt;0"),0))</f>
        <v>0</v>
      </c>
      <c r="K114" s="925">
        <f>+IF(K$14="","",IFERROR(AVERAGEIFS('ZARANDA 1'!$E$32:$CF$32,'ZARANDA 1'!$E$6:$CF$6,K$14,'ZARANDA 1'!$E$32:$CF$32,"&gt;0"),0))</f>
        <v>0</v>
      </c>
      <c r="L114" s="925">
        <f>+IF(L$14="","",IFERROR(AVERAGEIFS('ZARANDA 1'!$E$32:$CF$32,'ZARANDA 1'!$E$6:$CF$6,L$14,'ZARANDA 1'!$E$32:$CF$32,"&gt;0"),0))</f>
        <v>0</v>
      </c>
      <c r="M114" s="925">
        <f>+IF(M$14="","",IFERROR(AVERAGEIFS('ZARANDA 1'!$E$32:$CF$32,'ZARANDA 1'!$E$6:$CF$6,M$14,'ZARANDA 1'!$E$32:$CF$32,"&gt;0"),0))</f>
        <v>0</v>
      </c>
      <c r="N114" s="925">
        <f>+IF(N$14="","",IFERROR(AVERAGEIFS('ZARANDA 1'!$E$32:$CF$32,'ZARANDA 1'!$E$6:$CF$6,N$14,'ZARANDA 1'!$E$32:$CF$32,"&gt;0"),0))</f>
        <v>2.5568117184459629</v>
      </c>
      <c r="O114" s="925">
        <f>+IF(O$14="","",IFERROR(AVERAGEIFS('ZARANDA 1'!$E$32:$CF$32,'ZARANDA 1'!$E$6:$CF$6,O$14,'ZARANDA 1'!$E$32:$CF$32,"&gt;0"),0))</f>
        <v>0</v>
      </c>
    </row>
    <row r="115" spans="3:15" x14ac:dyDescent="0.3">
      <c r="C115" s="915" t="str">
        <f t="shared" si="3"/>
        <v>TECPETROL</v>
      </c>
      <c r="D115" s="915" t="str">
        <f t="shared" si="4"/>
        <v>TPT.NQ.FP-1397(h) AISL</v>
      </c>
      <c r="E115" s="915" t="str">
        <f t="shared" si="5"/>
        <v>F-36</v>
      </c>
      <c r="F115" s="924" t="s">
        <v>125</v>
      </c>
      <c r="G115" s="915" t="s">
        <v>28</v>
      </c>
      <c r="H115" s="925">
        <f>+IF(H$14="","",IFERROR(AVERAGEIFS('ZARANDA 2'!$E$32:$CF$32,'ZARANDA 2'!$E$6:$CF$6,H$14,'ZARANDA 2'!$E$32:$CF$32,"&gt;0"),0))</f>
        <v>0</v>
      </c>
      <c r="I115" s="925">
        <f>+IF(I$14="","",IFERROR(AVERAGEIFS('ZARANDA 2'!$E$32:$CF$32,'ZARANDA 2'!$E$6:$CF$6,I$14,'ZARANDA 2'!$E$32:$CF$32,"&gt;0"),0))</f>
        <v>0</v>
      </c>
      <c r="J115" s="925">
        <f>+IF(J$14="","",IFERROR(AVERAGEIFS('ZARANDA 2'!$E$32:$CF$32,'ZARANDA 2'!$E$6:$CF$6,J$14,'ZARANDA 2'!$E$32:$CF$32,"&gt;0"),0))</f>
        <v>0</v>
      </c>
      <c r="K115" s="925">
        <f>+IF(K$14="","",IFERROR(AVERAGEIFS('ZARANDA 2'!$E$32:$CF$32,'ZARANDA 2'!$E$6:$CF$6,K$14,'ZARANDA 2'!$E$32:$CF$32,"&gt;0"),0))</f>
        <v>0</v>
      </c>
      <c r="L115" s="925">
        <f>+IF(L$14="","",IFERROR(AVERAGEIFS('ZARANDA 2'!$E$32:$CF$32,'ZARANDA 2'!$E$6:$CF$6,L$14,'ZARANDA 2'!$E$32:$CF$32,"&gt;0"),0))</f>
        <v>0</v>
      </c>
      <c r="M115" s="925">
        <f>+IF(M$14="","",IFERROR(AVERAGEIFS('ZARANDA 2'!$E$32:$CF$32,'ZARANDA 2'!$E$6:$CF$6,M$14,'ZARANDA 2'!$E$32:$CF$32,"&gt;0"),0))</f>
        <v>0</v>
      </c>
      <c r="N115" s="925">
        <f>+IF(N$14="","",IFERROR(AVERAGEIFS('ZARANDA 2'!$E$32:$CF$32,'ZARANDA 2'!$E$6:$CF$6,N$14,'ZARANDA 2'!$E$32:$CF$32,"&gt;0"),0))</f>
        <v>2.6255630927140654</v>
      </c>
      <c r="O115" s="925">
        <f>+IF(O$14="","",IFERROR(AVERAGEIFS('ZARANDA 2'!$E$32:$CF$32,'ZARANDA 2'!$E$6:$CF$6,O$14,'ZARANDA 2'!$E$32:$CF$32,"&gt;0"),0))</f>
        <v>0</v>
      </c>
    </row>
    <row r="116" spans="3:15" x14ac:dyDescent="0.3">
      <c r="C116" s="915" t="str">
        <f t="shared" si="3"/>
        <v>TECPETROL</v>
      </c>
      <c r="D116" s="915" t="str">
        <f t="shared" si="4"/>
        <v>TPT.NQ.FP-1397(h) AISL</v>
      </c>
      <c r="E116" s="915" t="str">
        <f t="shared" si="5"/>
        <v>F-36</v>
      </c>
      <c r="F116" s="924" t="s">
        <v>126</v>
      </c>
      <c r="G116" s="915" t="s">
        <v>28</v>
      </c>
      <c r="H116" s="925">
        <f>+IF(H$14="","",IFERROR(AVERAGEIFS('ZARANDA 3'!$E$32:$CF$32,'ZARANDA 3'!$E$6:$CF$6,H$14,'ZARANDA 3'!$E$32:$CF$32,"&gt;0"),0))</f>
        <v>0</v>
      </c>
      <c r="I116" s="925">
        <f>+IF(I$14="","",IFERROR(AVERAGEIFS('ZARANDA 3'!$E$32:$CF$32,'ZARANDA 3'!$E$6:$CF$6,I$14,'ZARANDA 3'!$E$32:$CF$32,"&gt;0"),0))</f>
        <v>0</v>
      </c>
      <c r="J116" s="925">
        <f>+IF(J$14="","",IFERROR(AVERAGEIFS('ZARANDA 3'!$E$32:$CF$32,'ZARANDA 3'!$E$6:$CF$6,J$14,'ZARANDA 3'!$E$32:$CF$32,"&gt;0"),0))</f>
        <v>0</v>
      </c>
      <c r="K116" s="925">
        <f>+IF(K$14="","",IFERROR(AVERAGEIFS('ZARANDA 3'!$E$32:$CF$32,'ZARANDA 3'!$E$6:$CF$6,K$14,'ZARANDA 3'!$E$32:$CF$32,"&gt;0"),0))</f>
        <v>0</v>
      </c>
      <c r="L116" s="925">
        <f>+IF(L$14="","",IFERROR(AVERAGEIFS('ZARANDA 3'!$E$32:$CF$32,'ZARANDA 3'!$E$6:$CF$6,L$14,'ZARANDA 3'!$E$32:$CF$32,"&gt;0"),0))</f>
        <v>0</v>
      </c>
      <c r="M116" s="925">
        <f>+IF(M$14="","",IFERROR(AVERAGEIFS('ZARANDA 3'!$E$32:$CF$32,'ZARANDA 3'!$E$6:$CF$6,M$14,'ZARANDA 3'!$E$32:$CF$32,"&gt;0"),0))</f>
        <v>0</v>
      </c>
      <c r="N116" s="925">
        <f>+IF(N$14="","",IFERROR(AVERAGEIFS('ZARANDA 3'!$E$32:$CF$32,'ZARANDA 3'!$E$6:$CF$6,N$14,'ZARANDA 3'!$E$32:$CF$32,"&gt;0"),0))</f>
        <v>2.6336692435013509</v>
      </c>
      <c r="O116" s="925">
        <f>+IF(O$14="","",IFERROR(AVERAGEIFS('ZARANDA 3'!$E$32:$CF$32,'ZARANDA 3'!$E$6:$CF$6,O$14,'ZARANDA 3'!$E$32:$CF$32,"&gt;0"),0))</f>
        <v>0</v>
      </c>
    </row>
    <row r="117" spans="3:15" x14ac:dyDescent="0.3">
      <c r="C117" s="915" t="str">
        <f t="shared" si="3"/>
        <v>TECPETROL</v>
      </c>
      <c r="D117" s="915" t="str">
        <f t="shared" si="4"/>
        <v>TPT.NQ.FP-1397(h) AISL</v>
      </c>
      <c r="E117" s="915" t="str">
        <f t="shared" si="5"/>
        <v>F-36</v>
      </c>
      <c r="F117" s="924" t="s">
        <v>238</v>
      </c>
      <c r="G117" s="915" t="s">
        <v>28</v>
      </c>
      <c r="H117" s="925">
        <f>+IF(H$14="","",IFERROR(AVERAGEIFS(DESARENADOR!$E$32:$CF$32,DESARENADOR!$E$6:$CF$6,H$14,DESARENADOR!$E$32:$CF$32,"&gt;0"),0))</f>
        <v>0</v>
      </c>
      <c r="I117" s="925">
        <f>+IF(I$14="","",IFERROR(AVERAGEIFS(DESARENADOR!$E$32:$CF$32,DESARENADOR!$E$6:$CF$6,I$14,DESARENADOR!$E$32:$CF$32,"&gt;0"),0))</f>
        <v>0</v>
      </c>
      <c r="J117" s="925">
        <f>+IF(J$14="","",IFERROR(AVERAGEIFS(DESARENADOR!$E$32:$CF$32,DESARENADOR!$E$6:$CF$6,J$14,DESARENADOR!$E$32:$CF$32,"&gt;0"),0))</f>
        <v>0</v>
      </c>
      <c r="K117" s="925">
        <f>+IF(K$14="","",IFERROR(AVERAGEIFS(DESARENADOR!$E$32:$CF$32,DESARENADOR!$E$6:$CF$6,K$14,DESARENADOR!$E$32:$CF$32,"&gt;0"),0))</f>
        <v>0</v>
      </c>
      <c r="L117" s="925">
        <f>+IF(L$14="","",IFERROR(AVERAGEIFS(DESARENADOR!$E$32:$CF$32,DESARENADOR!$E$6:$CF$6,L$14,DESARENADOR!$E$32:$CF$32,"&gt;0"),0))</f>
        <v>0</v>
      </c>
      <c r="M117" s="925">
        <f>+IF(M$14="","",IFERROR(AVERAGEIFS(DESARENADOR!$E$32:$CF$32,DESARENADOR!$E$6:$CF$6,M$14,DESARENADOR!$E$32:$CF$32,"&gt;0"),0))</f>
        <v>0</v>
      </c>
      <c r="N117" s="925">
        <f>+IF(N$14="","",IFERROR(AVERAGEIFS(DESARENADOR!$E$32:$CF$32,DESARENADOR!$E$6:$CF$6,N$14,DESARENADOR!$E$32:$CF$32,"&gt;0"),0))</f>
        <v>2.9909177133322853</v>
      </c>
      <c r="O117" s="925">
        <f>+IF(O$14="","",IFERROR(AVERAGEIFS(DESARENADOR!$E$32:$CF$32,DESARENADOR!$E$6:$CF$6,O$14,DESARENADOR!$E$32:$CF$32,"&gt;0"),0))</f>
        <v>0</v>
      </c>
    </row>
    <row r="118" spans="3:15" x14ac:dyDescent="0.3">
      <c r="C118" s="915" t="str">
        <f t="shared" si="3"/>
        <v>TECPETROL</v>
      </c>
      <c r="D118" s="915" t="str">
        <f t="shared" si="4"/>
        <v>TPT.NQ.FP-1397(h) AISL</v>
      </c>
      <c r="E118" s="915" t="str">
        <f t="shared" si="5"/>
        <v>F-36</v>
      </c>
      <c r="F118" s="924" t="s">
        <v>129</v>
      </c>
      <c r="G118" s="915" t="s">
        <v>28</v>
      </c>
      <c r="H118" s="925">
        <f>+IF(H$14="","",IFERROR(AVERAGEIFS(DESILTER!$E$32:$CF$32,DESILTER!$E$6:$CF$6,H$14,DESILTER!$E$32:$CF$32,"&gt;0"),0))</f>
        <v>0</v>
      </c>
      <c r="I118" s="925">
        <f>+IF(I$14="","",IFERROR(AVERAGEIFS(DESILTER!$E$32:$CF$32,DESILTER!$E$6:$CF$6,I$14,DESILTER!$E$32:$CF$32,"&gt;0"),0))</f>
        <v>0</v>
      </c>
      <c r="J118" s="925">
        <f>+IF(J$14="","",IFERROR(AVERAGEIFS(DESILTER!$E$32:$CF$32,DESILTER!$E$6:$CF$6,J$14,DESILTER!$E$32:$CF$32,"&gt;0"),0))</f>
        <v>0</v>
      </c>
      <c r="K118" s="925">
        <f>+IF(K$14="","",IFERROR(AVERAGEIFS(DESILTER!$E$32:$CF$32,DESILTER!$E$6:$CF$6,K$14,DESILTER!$E$32:$CF$32,"&gt;0"),0))</f>
        <v>0</v>
      </c>
      <c r="L118" s="925">
        <f>+IF(L$14="","",IFERROR(AVERAGEIFS(DESILTER!$E$32:$CF$32,DESILTER!$E$6:$CF$6,L$14,DESILTER!$E$32:$CF$32,"&gt;0"),0))</f>
        <v>0</v>
      </c>
      <c r="M118" s="925">
        <f>+IF(M$14="","",IFERROR(AVERAGEIFS(DESILTER!$E$32:$CF$32,DESILTER!$E$6:$CF$6,M$14,DESILTER!$E$32:$CF$32,"&gt;0"),0))</f>
        <v>0</v>
      </c>
      <c r="N118" s="925">
        <f>+IF(N$14="","",IFERROR(AVERAGEIFS(DESILTER!$E$32:$CF$32,DESILTER!$E$6:$CF$6,N$14,DESILTER!$E$32:$CF$32,"&gt;0"),0))</f>
        <v>2.9909177133322853</v>
      </c>
      <c r="O118" s="925">
        <f>+IF(O$14="","",IFERROR(AVERAGEIFS(DESILTER!$E$32:$CF$32,DESILTER!$E$6:$CF$6,O$14,DESILTER!$E$32:$CF$32,"&gt;0"),0))</f>
        <v>0</v>
      </c>
    </row>
    <row r="119" spans="3:15" x14ac:dyDescent="0.3">
      <c r="C119" s="915" t="str">
        <f t="shared" si="3"/>
        <v>TECPETROL</v>
      </c>
      <c r="D119" s="915" t="str">
        <f t="shared" si="4"/>
        <v>TPT.NQ.FP-1397(h) AISL</v>
      </c>
      <c r="E119" s="915" t="str">
        <f t="shared" si="5"/>
        <v>F-36</v>
      </c>
      <c r="F119" s="924" t="s">
        <v>127</v>
      </c>
      <c r="G119" s="915" t="s">
        <v>28</v>
      </c>
      <c r="H119" s="925">
        <f>+IF(H$14="","",IFERROR(AVERAGEIFS('SECADORA 1'!$E$34:$CF$34,'SECADORA 1'!$E$8:$CF$8,H$14,'SECADORA 1'!$E$34:$CF$34,"&gt;0"),0))</f>
        <v>0</v>
      </c>
      <c r="I119" s="925">
        <f>+IF(I$14="","",IFERROR(AVERAGEIFS('SECADORA 1'!$E$34:$CF$34,'SECADORA 1'!$E$8:$CF$8,I$14,'SECADORA 1'!$E$34:$CF$34,"&gt;0"),0))</f>
        <v>0</v>
      </c>
      <c r="J119" s="925">
        <f>+IF(J$14="","",IFERROR(AVERAGEIFS('SECADORA 1'!$E$34:$CF$34,'SECADORA 1'!$E$8:$CF$8,J$14,'SECADORA 1'!$E$34:$CF$34,"&gt;0"),0))</f>
        <v>0</v>
      </c>
      <c r="K119" s="925">
        <f>+IF(K$14="","",IFERROR(AVERAGEIFS('SECADORA 1'!$E$34:$CF$34,'SECADORA 1'!$E$8:$CF$8,K$14,'SECADORA 1'!$E$34:$CF$34,"&gt;0"),0))</f>
        <v>0</v>
      </c>
      <c r="L119" s="925">
        <f>+IF(L$14="","",IFERROR(AVERAGEIFS('SECADORA 1'!$E$34:$CF$34,'SECADORA 1'!$E$8:$CF$8,L$14,'SECADORA 1'!$E$34:$CF$34,"&gt;0"),0))</f>
        <v>0</v>
      </c>
      <c r="M119" s="925">
        <f>+IF(M$14="","",IFERROR(AVERAGEIFS('SECADORA 1'!$E$34:$CF$34,'SECADORA 1'!$E$8:$CF$8,M$14,'SECADORA 1'!$E$34:$CF$34,"&gt;0"),0))</f>
        <v>0</v>
      </c>
      <c r="N119" s="925">
        <f>+IF(N$14="","",IFERROR(AVERAGEIFS('SECADORA 1'!$E$34:$CF$34,'SECADORA 1'!$E$8:$CF$8,N$14,'SECADORA 1'!$E$34:$CF$34,"&gt;0"),0))</f>
        <v>3.575325130122021</v>
      </c>
      <c r="O119" s="925">
        <f>+IF(O$14="","",IFERROR(AVERAGEIFS('SECADORA 1'!$E$34:$CF$34,'SECADORA 1'!$E$8:$CF$8,O$14,'SECADORA 1'!$E$34:$CF$34,"&gt;0"),0))</f>
        <v>0</v>
      </c>
    </row>
    <row r="120" spans="3:15" x14ac:dyDescent="0.3">
      <c r="C120" s="915" t="str">
        <f t="shared" si="3"/>
        <v>TECPETROL</v>
      </c>
      <c r="D120" s="915" t="str">
        <f t="shared" si="4"/>
        <v>TPT.NQ.FP-1397(h) AISL</v>
      </c>
      <c r="E120" s="915" t="str">
        <f t="shared" si="5"/>
        <v>F-36</v>
      </c>
      <c r="F120" s="924" t="s">
        <v>128</v>
      </c>
      <c r="G120" s="915" t="s">
        <v>28</v>
      </c>
      <c r="H120" s="925">
        <f>+IF(H$14="","",IFERROR(AVERAGEIFS('SECADORA 2'!$E$34:$CF$34,'SECADORA 2'!$E$8:$CF$8,H$14,'SECADORA 2'!$E$34:$CF$34,"&gt;0"),0))</f>
        <v>0</v>
      </c>
      <c r="I120" s="925">
        <f>+IF(I$14="","",IFERROR(AVERAGEIFS('SECADORA 2'!$E$34:$CF$34,'SECADORA 2'!$E$8:$CF$8,I$14,'SECADORA 2'!$E$34:$CF$34,"&gt;0"),0))</f>
        <v>0</v>
      </c>
      <c r="J120" s="925">
        <f>+IF(J$14="","",IFERROR(AVERAGEIFS('SECADORA 2'!$E$34:$CF$34,'SECADORA 2'!$E$8:$CF$8,J$14,'SECADORA 2'!$E$34:$CF$34,"&gt;0"),0))</f>
        <v>0</v>
      </c>
      <c r="K120" s="925">
        <f>+IF(K$14="","",IFERROR(AVERAGEIFS('SECADORA 2'!$E$34:$CF$34,'SECADORA 2'!$E$8:$CF$8,K$14,'SECADORA 2'!$E$34:$CF$34,"&gt;0"),0))</f>
        <v>0</v>
      </c>
      <c r="L120" s="925">
        <f>+IF(L$14="","",IFERROR(AVERAGEIFS('SECADORA 2'!$E$34:$CF$34,'SECADORA 2'!$E$8:$CF$8,L$14,'SECADORA 2'!$E$34:$CF$34,"&gt;0"),0))</f>
        <v>0</v>
      </c>
      <c r="M120" s="925">
        <f>+IF(M$14="","",IFERROR(AVERAGEIFS('SECADORA 2'!$E$34:$CF$34,'SECADORA 2'!$E$8:$CF$8,M$14,'SECADORA 2'!$E$34:$CF$34,"&gt;0"),0))</f>
        <v>0</v>
      </c>
      <c r="N120" s="925">
        <f>+IF(N$14="","",IFERROR(AVERAGEIFS('SECADORA 2'!$E$34:$CF$34,'SECADORA 2'!$E$8:$CF$8,N$14,'SECADORA 2'!$E$34:$CF$34,"&gt;0"),0))</f>
        <v>0</v>
      </c>
      <c r="O120" s="925">
        <f>+IF(O$14="","",IFERROR(AVERAGEIFS('SECADORA 2'!$E$34:$CF$34,'SECADORA 2'!$E$8:$CF$8,O$14,'SECADORA 2'!$E$34:$CF$34,"&gt;0"),0))</f>
        <v>0</v>
      </c>
    </row>
    <row r="121" spans="3:15" x14ac:dyDescent="0.3">
      <c r="C121" s="915" t="str">
        <f t="shared" si="3"/>
        <v>TECPETROL</v>
      </c>
      <c r="D121" s="915" t="str">
        <f t="shared" si="4"/>
        <v>TPT.NQ.FP-1397(h) AISL</v>
      </c>
      <c r="E121" s="915" t="str">
        <f t="shared" si="5"/>
        <v>F-36</v>
      </c>
      <c r="F121" s="924" t="s">
        <v>135</v>
      </c>
      <c r="G121" s="915" t="s">
        <v>28</v>
      </c>
      <c r="H121" s="925">
        <f>+IF(H$14="","",IFERROR(AVERAGEIFS('SECADORA 3'!$E$34:$CF$34,'SECADORA 3'!$E$8:$CF$8,H$14,'SECADORA 3'!$E$34:$CF$34,"&gt;0"),0))</f>
        <v>0</v>
      </c>
      <c r="I121" s="925">
        <f>+IF(I$14="","",IFERROR(AVERAGEIFS('SECADORA 3'!$E$34:$CF$34,'SECADORA 3'!$E$8:$CF$8,I$14,'SECADORA 3'!$E$34:$CF$34,"&gt;0"),0))</f>
        <v>0</v>
      </c>
      <c r="J121" s="925">
        <f>+IF(J$14="","",IFERROR(AVERAGEIFS('SECADORA 3'!$E$34:$CF$34,'SECADORA 3'!$E$8:$CF$8,J$14,'SECADORA 3'!$E$34:$CF$34,"&gt;0"),0))</f>
        <v>0</v>
      </c>
      <c r="K121" s="925">
        <f>+IF(K$14="","",IFERROR(AVERAGEIFS('SECADORA 3'!$E$34:$CF$34,'SECADORA 3'!$E$8:$CF$8,K$14,'SECADORA 3'!$E$34:$CF$34,"&gt;0"),0))</f>
        <v>0</v>
      </c>
      <c r="L121" s="925">
        <f>+IF(L$14="","",IFERROR(AVERAGEIFS('SECADORA 3'!$E$34:$CF$34,'SECADORA 3'!$E$8:$CF$8,L$14,'SECADORA 3'!$E$34:$CF$34,"&gt;0"),0))</f>
        <v>0</v>
      </c>
      <c r="M121" s="925">
        <f>+IF(M$14="","",IFERROR(AVERAGEIFS('SECADORA 3'!$E$34:$CF$34,'SECADORA 3'!$E$8:$CF$8,M$14,'SECADORA 3'!$E$34:$CF$34,"&gt;0"),0))</f>
        <v>0</v>
      </c>
      <c r="N121" s="925">
        <f>+IF(N$14="","",IFERROR(AVERAGEIFS('SECADORA 3'!$E$34:$CF$34,'SECADORA 3'!$E$8:$CF$8,N$14,'SECADORA 3'!$E$34:$CF$34,"&gt;0"),0))</f>
        <v>0</v>
      </c>
      <c r="O121" s="925">
        <f>+IF(O$14="","",IFERROR(AVERAGEIFS('SECADORA 3'!$E$34:$CF$34,'SECADORA 3'!$E$8:$CF$8,O$14,'SECADORA 3'!$E$34:$CF$34,"&gt;0"),0))</f>
        <v>0</v>
      </c>
    </row>
    <row r="122" spans="3:15" x14ac:dyDescent="0.3">
      <c r="C122" s="915" t="str">
        <f t="shared" si="3"/>
        <v>TECPETROL</v>
      </c>
      <c r="D122" s="915" t="str">
        <f t="shared" si="4"/>
        <v>TPT.NQ.FP-1397(h) AISL</v>
      </c>
      <c r="E122" s="915" t="str">
        <f t="shared" si="5"/>
        <v>F-36</v>
      </c>
      <c r="F122" s="924" t="s">
        <v>130</v>
      </c>
      <c r="G122" s="915" t="s">
        <v>28</v>
      </c>
      <c r="H122" s="925">
        <f>+IF(H$14="","",IFERROR(AVERAGEIFS('DECANTER 1'!$E$38:$CF$38,'DECANTER 1'!$E$15:$CF$15,H$14,'DECANTER 1'!$E$38:$CF$38,"&gt;0"),0))</f>
        <v>0</v>
      </c>
      <c r="I122" s="925">
        <f>+IF(I$14="","",IFERROR(AVERAGEIFS('DECANTER 1'!$E$38:$CF$38,'DECANTER 1'!$E$15:$CF$15,I$14,'DECANTER 1'!$E$38:$CF$38,"&gt;0"),0))</f>
        <v>0</v>
      </c>
      <c r="J122" s="925">
        <f>+IF(J$14="","",IFERROR(AVERAGEIFS('DECANTER 1'!$E$38:$CF$38,'DECANTER 1'!$E$15:$CF$15,J$14,'DECANTER 1'!$E$38:$CF$38,"&gt;0"),0))</f>
        <v>0</v>
      </c>
      <c r="K122" s="925">
        <f>+IF(K$14="","",IFERROR(AVERAGEIFS('DECANTER 1'!$E$38:$CF$38,'DECANTER 1'!$E$15:$CF$15,K$14,'DECANTER 1'!$E$38:$CF$38,"&gt;0"),0))</f>
        <v>0</v>
      </c>
      <c r="L122" s="925">
        <f>+IF(L$14="","",IFERROR(AVERAGEIFS('DECANTER 1'!$E$38:$CF$38,'DECANTER 1'!$E$15:$CF$15,L$14,'DECANTER 1'!$E$38:$CF$38,"&gt;0"),0))</f>
        <v>0</v>
      </c>
      <c r="M122" s="925">
        <f>+IF(M$14="","",IFERROR(AVERAGEIFS('DECANTER 1'!$E$38:$CF$38,'DECANTER 1'!$E$15:$CF$15,M$14,'DECANTER 1'!$E$38:$CF$38,"&gt;0"),0))</f>
        <v>0</v>
      </c>
      <c r="N122" s="925">
        <f>+IF(N$14="","",IFERROR(AVERAGEIFS('DECANTER 1'!$E$38:$CF$38,'DECANTER 1'!$E$15:$CF$15,N$14,'DECANTER 1'!$E$38:$CF$38,"&gt;0"),0))</f>
        <v>4.0582259611732052</v>
      </c>
      <c r="O122" s="925">
        <f>+IF(O$14="","",IFERROR(AVERAGEIFS('DECANTER 1'!$E$38:$CF$38,'DECANTER 1'!$E$15:$CF$15,O$14,'DECANTER 1'!$E$38:$CF$38,"&gt;0"),0))</f>
        <v>0</v>
      </c>
    </row>
    <row r="123" spans="3:15" x14ac:dyDescent="0.3">
      <c r="C123" s="915" t="str">
        <f t="shared" si="3"/>
        <v>TECPETROL</v>
      </c>
      <c r="D123" s="915" t="str">
        <f t="shared" si="4"/>
        <v>TPT.NQ.FP-1397(h) AISL</v>
      </c>
      <c r="E123" s="915" t="str">
        <f t="shared" si="5"/>
        <v>F-36</v>
      </c>
      <c r="F123" s="924" t="s">
        <v>131</v>
      </c>
      <c r="G123" s="915" t="s">
        <v>28</v>
      </c>
      <c r="H123" s="925">
        <f>+IF(H$14="","",IFERROR(AVERAGEIFS('DECANTER 2'!$E$38:$CF$38,'DECANTER 2'!$E$15:$CF$15,H$14,'DECANTER 2'!$E$38:$CF$38,"&gt;0"),0))</f>
        <v>0</v>
      </c>
      <c r="I123" s="925">
        <f>+IF(I$14="","",IFERROR(AVERAGEIFS('DECANTER 2'!$E$38:$CF$38,'DECANTER 2'!$E$15:$CF$15,I$14,'DECANTER 2'!$E$38:$CF$38,"&gt;0"),0))</f>
        <v>0</v>
      </c>
      <c r="J123" s="925">
        <f>+IF(J$14="","",IFERROR(AVERAGEIFS('DECANTER 2'!$E$38:$CF$38,'DECANTER 2'!$E$15:$CF$15,J$14,'DECANTER 2'!$E$38:$CF$38,"&gt;0"),0))</f>
        <v>0</v>
      </c>
      <c r="K123" s="925">
        <f>+IF(K$14="","",IFERROR(AVERAGEIFS('DECANTER 2'!$E$38:$CF$38,'DECANTER 2'!$E$15:$CF$15,K$14,'DECANTER 2'!$E$38:$CF$38,"&gt;0"),0))</f>
        <v>0</v>
      </c>
      <c r="L123" s="925">
        <f>+IF(L$14="","",IFERROR(AVERAGEIFS('DECANTER 2'!$E$38:$CF$38,'DECANTER 2'!$E$15:$CF$15,L$14,'DECANTER 2'!$E$38:$CF$38,"&gt;0"),0))</f>
        <v>0</v>
      </c>
      <c r="M123" s="925">
        <f>+IF(M$14="","",IFERROR(AVERAGEIFS('DECANTER 2'!$E$38:$CF$38,'DECANTER 2'!$E$15:$CF$15,M$14,'DECANTER 2'!$E$38:$CF$38,"&gt;0"),0))</f>
        <v>0</v>
      </c>
      <c r="N123" s="925">
        <f>+IF(N$14="","",IFERROR(AVERAGEIFS('DECANTER 2'!$E$38:$CF$38,'DECANTER 2'!$E$15:$CF$15,N$14,'DECANTER 2'!$E$38:$CF$38,"&gt;0"),0))</f>
        <v>4.0005451572933053</v>
      </c>
      <c r="O123" s="925">
        <f>+IF(O$14="","",IFERROR(AVERAGEIFS('DECANTER 2'!$E$38:$CF$38,'DECANTER 2'!$E$15:$CF$15,O$14,'DECANTER 2'!$E$38:$CF$38,"&gt;0"),0))</f>
        <v>0</v>
      </c>
    </row>
    <row r="124" spans="3:15" x14ac:dyDescent="0.3">
      <c r="C124" s="915" t="str">
        <f t="shared" si="3"/>
        <v>TECPETROL</v>
      </c>
      <c r="D124" s="915" t="str">
        <f t="shared" si="4"/>
        <v>TPT.NQ.FP-1397(h) AISL</v>
      </c>
      <c r="E124" s="915" t="str">
        <f t="shared" si="5"/>
        <v>F-36</v>
      </c>
      <c r="F124" s="924" t="s">
        <v>132</v>
      </c>
      <c r="G124" s="915" t="s">
        <v>28</v>
      </c>
      <c r="H124" s="925">
        <f>+IF(H$14="","",IFERROR(AVERAGEIFS('DECANTER 3'!$E$38:$CF$38,'DECANTER 3'!$E$15:$CF$15,H$14,'DECANTER 3'!$E$38:$CF$38,"&gt;0"),0))</f>
        <v>0</v>
      </c>
      <c r="I124" s="925">
        <f>+IF(I$14="","",IFERROR(AVERAGEIFS('DECANTER 3'!$E$38:$CF$38,'DECANTER 3'!$E$15:$CF$15,I$14,'DECANTER 3'!$E$38:$CF$38,"&gt;0"),0))</f>
        <v>0</v>
      </c>
      <c r="J124" s="925">
        <f>+IF(J$14="","",IFERROR(AVERAGEIFS('DECANTER 3'!$E$38:$CF$38,'DECANTER 3'!$E$15:$CF$15,J$14,'DECANTER 3'!$E$38:$CF$38,"&gt;0"),0))</f>
        <v>0</v>
      </c>
      <c r="K124" s="925">
        <f>+IF(K$14="","",IFERROR(AVERAGEIFS('DECANTER 3'!$E$38:$CF$38,'DECANTER 3'!$E$15:$CF$15,K$14,'DECANTER 3'!$E$38:$CF$38,"&gt;0"),0))</f>
        <v>0</v>
      </c>
      <c r="L124" s="925">
        <f>+IF(L$14="","",IFERROR(AVERAGEIFS('DECANTER 3'!$E$38:$CF$38,'DECANTER 3'!$E$15:$CF$15,L$14,'DECANTER 3'!$E$38:$CF$38,"&gt;0"),0))</f>
        <v>0</v>
      </c>
      <c r="M124" s="925">
        <f>+IF(M$14="","",IFERROR(AVERAGEIFS('DECANTER 3'!$E$38:$CF$38,'DECANTER 3'!$E$15:$CF$15,M$14,'DECANTER 3'!$E$38:$CF$38,"&gt;0"),0))</f>
        <v>0</v>
      </c>
      <c r="N124" s="925">
        <f>+IF(N$14="","",IFERROR(AVERAGEIFS('DECANTER 3'!$E$38:$CF$38,'DECANTER 3'!$E$15:$CF$15,N$14,'DECANTER 3'!$E$38:$CF$38,"&gt;0"),0))</f>
        <v>3.0630247261219474</v>
      </c>
      <c r="O124" s="925">
        <f>+IF(O$14="","",IFERROR(AVERAGEIFS('DECANTER 3'!$E$38:$CF$38,'DECANTER 3'!$E$15:$CF$15,O$14,'DECANTER 3'!$E$38:$CF$38,"&gt;0"),0))</f>
        <v>0</v>
      </c>
    </row>
    <row r="125" spans="3:15" x14ac:dyDescent="0.3">
      <c r="C125" s="915" t="str">
        <f t="shared" si="3"/>
        <v>TECPETROL</v>
      </c>
      <c r="D125" s="915" t="str">
        <f t="shared" si="4"/>
        <v>TPT.NQ.FP-1397(h) AISL</v>
      </c>
      <c r="E125" s="915" t="str">
        <f t="shared" si="5"/>
        <v>F-36</v>
      </c>
      <c r="F125" s="921" t="s">
        <v>124</v>
      </c>
      <c r="G125" s="915" t="s">
        <v>743</v>
      </c>
      <c r="H125" s="922">
        <f>+IF(H$14="","",SUMIFS('ZARANDA 1'!$E$42:$CF$42,'ZARANDA 1'!$E$6:$CF$6,H$14))</f>
        <v>0</v>
      </c>
      <c r="I125" s="922">
        <f>+IF(I$14="","",SUMIFS('ZARANDA 1'!$E$42:$CF$42,'ZARANDA 1'!$E$6:$CF$6,I$14))</f>
        <v>0</v>
      </c>
      <c r="J125" s="922">
        <f>+IF(J$14="","",SUMIFS('ZARANDA 1'!$E$42:$CF$42,'ZARANDA 1'!$E$6:$CF$6,J$14))</f>
        <v>0</v>
      </c>
      <c r="K125" s="922">
        <f>+IF(K$14="","",SUMIFS('ZARANDA 1'!$E$42:$CF$42,'ZARANDA 1'!$E$6:$CF$6,K$14))</f>
        <v>0</v>
      </c>
      <c r="L125" s="922">
        <f>+IF(L$14="","",SUMIFS('ZARANDA 1'!$E$42:$CF$42,'ZARANDA 1'!$E$6:$CF$6,L$14))</f>
        <v>0</v>
      </c>
      <c r="M125" s="922">
        <f>+IF(M$14="","",SUMIFS('ZARANDA 1'!$E$42:$CF$42,'ZARANDA 1'!$E$6:$CF$6,M$14))</f>
        <v>0</v>
      </c>
      <c r="N125" s="922">
        <f>+IF(N$14="","",SUMIFS('ZARANDA 1'!$E$42:$CF$42,'ZARANDA 1'!$E$6:$CF$6,N$14))</f>
        <v>14.311083597727269</v>
      </c>
      <c r="O125" s="922">
        <f>+IF(O$14="","",SUMIFS('ZARANDA 1'!$E$42:$CF$42,'ZARANDA 1'!$E$6:$CF$6,O$14))</f>
        <v>0</v>
      </c>
    </row>
    <row r="126" spans="3:15" x14ac:dyDescent="0.3">
      <c r="C126" s="915" t="str">
        <f t="shared" si="3"/>
        <v>TECPETROL</v>
      </c>
      <c r="D126" s="915" t="str">
        <f t="shared" si="4"/>
        <v>TPT.NQ.FP-1397(h) AISL</v>
      </c>
      <c r="E126" s="915" t="str">
        <f t="shared" si="5"/>
        <v>F-36</v>
      </c>
      <c r="F126" s="923" t="s">
        <v>125</v>
      </c>
      <c r="G126" s="915" t="s">
        <v>743</v>
      </c>
      <c r="H126" s="922">
        <f>+IF(H$14="","",SUMIFS('ZARANDA 2'!$E$42:$CF$42,'ZARANDA 2'!$E$6:$CF$6,H$14))</f>
        <v>0</v>
      </c>
      <c r="I126" s="922">
        <f>+IF(I$14="","",SUMIFS('ZARANDA 2'!$E$42:$CF$42,'ZARANDA 2'!$E$6:$CF$6,I$14))</f>
        <v>0</v>
      </c>
      <c r="J126" s="922">
        <f>+IF(J$14="","",SUMIFS('ZARANDA 2'!$E$42:$CF$42,'ZARANDA 2'!$E$6:$CF$6,J$14))</f>
        <v>0</v>
      </c>
      <c r="K126" s="922">
        <f>+IF(K$14="","",SUMIFS('ZARANDA 2'!$E$42:$CF$42,'ZARANDA 2'!$E$6:$CF$6,K$14))</f>
        <v>0</v>
      </c>
      <c r="L126" s="922">
        <f>+IF(L$14="","",SUMIFS('ZARANDA 2'!$E$42:$CF$42,'ZARANDA 2'!$E$6:$CF$6,L$14))</f>
        <v>0</v>
      </c>
      <c r="M126" s="922">
        <f>+IF(M$14="","",SUMIFS('ZARANDA 2'!$E$42:$CF$42,'ZARANDA 2'!$E$6:$CF$6,M$14))</f>
        <v>0</v>
      </c>
      <c r="N126" s="922">
        <f>+IF(N$14="","",SUMIFS('ZARANDA 2'!$E$42:$CF$42,'ZARANDA 2'!$E$6:$CF$6,N$14))</f>
        <v>16.412852988636359</v>
      </c>
      <c r="O126" s="922">
        <f>+IF(O$14="","",SUMIFS('ZARANDA 2'!$E$42:$CF$42,'ZARANDA 2'!$E$6:$CF$6,O$14))</f>
        <v>0</v>
      </c>
    </row>
    <row r="127" spans="3:15" x14ac:dyDescent="0.3">
      <c r="C127" s="915" t="str">
        <f t="shared" si="3"/>
        <v>TECPETROL</v>
      </c>
      <c r="D127" s="915" t="str">
        <f t="shared" si="4"/>
        <v>TPT.NQ.FP-1397(h) AISL</v>
      </c>
      <c r="E127" s="915" t="str">
        <f t="shared" si="5"/>
        <v>F-36</v>
      </c>
      <c r="F127" s="923" t="s">
        <v>126</v>
      </c>
      <c r="G127" s="915" t="s">
        <v>743</v>
      </c>
      <c r="H127" s="922">
        <f>+IF(H$14="","",SUMIFS('ZARANDA 3'!$E$42:$CF$42,'ZARANDA 3'!$E$6:$CF$6,H$14))</f>
        <v>0</v>
      </c>
      <c r="I127" s="922">
        <f>+IF(I$14="","",SUMIFS('ZARANDA 3'!$E$42:$CF$42,'ZARANDA 3'!$E$6:$CF$6,I$14))</f>
        <v>0</v>
      </c>
      <c r="J127" s="922">
        <f>+IF(J$14="","",SUMIFS('ZARANDA 3'!$E$42:$CF$42,'ZARANDA 3'!$E$6:$CF$6,J$14))</f>
        <v>0</v>
      </c>
      <c r="K127" s="922">
        <f>+IF(K$14="","",SUMIFS('ZARANDA 3'!$E$42:$CF$42,'ZARANDA 3'!$E$6:$CF$6,K$14))</f>
        <v>0</v>
      </c>
      <c r="L127" s="922">
        <f>+IF(L$14="","",SUMIFS('ZARANDA 3'!$E$42:$CF$42,'ZARANDA 3'!$E$6:$CF$6,L$14))</f>
        <v>0</v>
      </c>
      <c r="M127" s="922">
        <f>+IF(M$14="","",SUMIFS('ZARANDA 3'!$E$42:$CF$42,'ZARANDA 3'!$E$6:$CF$6,M$14))</f>
        <v>0</v>
      </c>
      <c r="N127" s="922">
        <f>+IF(N$14="","",SUMIFS('ZARANDA 3'!$E$42:$CF$42,'ZARANDA 3'!$E$6:$CF$6,N$14))</f>
        <v>15.075095693181815</v>
      </c>
      <c r="O127" s="922">
        <f>+IF(O$14="","",SUMIFS('ZARANDA 3'!$E$42:$CF$42,'ZARANDA 3'!$E$6:$CF$6,O$14))</f>
        <v>0</v>
      </c>
    </row>
    <row r="128" spans="3:15" x14ac:dyDescent="0.3">
      <c r="C128" s="915" t="str">
        <f t="shared" si="3"/>
        <v>TECPETROL</v>
      </c>
      <c r="D128" s="915" t="str">
        <f t="shared" si="4"/>
        <v>TPT.NQ.FP-1397(h) AISL</v>
      </c>
      <c r="E128" s="915" t="str">
        <f t="shared" si="5"/>
        <v>F-36</v>
      </c>
      <c r="F128" s="923" t="s">
        <v>238</v>
      </c>
      <c r="G128" s="915" t="s">
        <v>743</v>
      </c>
      <c r="H128" s="922">
        <f>+IF(H$14="","",SUMIFS(DESARENADOR!$E$42:$CF$42,DESARENADOR!$E$6:$CF$6,H$14))</f>
        <v>0</v>
      </c>
      <c r="I128" s="922">
        <f>+IF(I$14="","",SUMIFS(DESARENADOR!$E$42:$CF$42,DESARENADOR!$E$6:$CF$6,I$14))</f>
        <v>0</v>
      </c>
      <c r="J128" s="922">
        <f>+IF(J$14="","",SUMIFS(DESARENADOR!$E$42:$CF$42,DESARENADOR!$E$6:$CF$6,J$14))</f>
        <v>0</v>
      </c>
      <c r="K128" s="922">
        <f>+IF(K$14="","",SUMIFS(DESARENADOR!$E$42:$CF$42,DESARENADOR!$E$6:$CF$6,K$14))</f>
        <v>0</v>
      </c>
      <c r="L128" s="922">
        <f>+IF(L$14="","",SUMIFS(DESARENADOR!$E$42:$CF$42,DESARENADOR!$E$6:$CF$6,L$14))</f>
        <v>0</v>
      </c>
      <c r="M128" s="922">
        <f>+IF(M$14="","",SUMIFS(DESARENADOR!$E$42:$CF$42,DESARENADOR!$E$6:$CF$6,M$14))</f>
        <v>0</v>
      </c>
      <c r="N128" s="922">
        <f>+IF(N$14="","",SUMIFS(DESARENADOR!$E$42:$CF$42,DESARENADOR!$E$6:$CF$6,N$14))</f>
        <v>0</v>
      </c>
      <c r="O128" s="922">
        <f>+IF(O$14="","",SUMIFS(DESARENADOR!$E$42:$CF$42,DESARENADOR!$E$6:$CF$6,O$14))</f>
        <v>0</v>
      </c>
    </row>
    <row r="129" spans="3:15" x14ac:dyDescent="0.3">
      <c r="C129" s="915" t="str">
        <f t="shared" si="3"/>
        <v>TECPETROL</v>
      </c>
      <c r="D129" s="915" t="str">
        <f t="shared" si="4"/>
        <v>TPT.NQ.FP-1397(h) AISL</v>
      </c>
      <c r="E129" s="915" t="str">
        <f t="shared" si="5"/>
        <v>F-36</v>
      </c>
      <c r="F129" s="923" t="s">
        <v>129</v>
      </c>
      <c r="G129" s="915" t="s">
        <v>743</v>
      </c>
      <c r="H129" s="922">
        <f>+IF(H$14="","",SUMIFS(DESILTER!$E$42:$CF$42,DESILTER!$E$6:$CF$6,H$14))</f>
        <v>0</v>
      </c>
      <c r="I129" s="922">
        <f>+IF(I$14="","",SUMIFS(DESILTER!$E$42:$CF$42,DESILTER!$E$6:$CF$6,I$14))</f>
        <v>0</v>
      </c>
      <c r="J129" s="922">
        <f>+IF(J$14="","",SUMIFS(DESILTER!$E$42:$CF$42,DESILTER!$E$6:$CF$6,J$14))</f>
        <v>0</v>
      </c>
      <c r="K129" s="922">
        <f>+IF(K$14="","",SUMIFS(DESILTER!$E$42:$CF$42,DESILTER!$E$6:$CF$6,K$14))</f>
        <v>0</v>
      </c>
      <c r="L129" s="922">
        <f>+IF(L$14="","",SUMIFS(DESILTER!$E$42:$CF$42,DESILTER!$E$6:$CF$6,L$14))</f>
        <v>0</v>
      </c>
      <c r="M129" s="922">
        <f>+IF(M$14="","",SUMIFS(DESILTER!$E$42:$CF$42,DESILTER!$E$6:$CF$6,M$14))</f>
        <v>0</v>
      </c>
      <c r="N129" s="922">
        <f>+IF(N$14="","",SUMIFS(DESILTER!$E$42:$CF$42,DESILTER!$E$6:$CF$6,N$14))</f>
        <v>0</v>
      </c>
      <c r="O129" s="922">
        <f>+IF(O$14="","",SUMIFS(DESILTER!$E$42:$CF$42,DESILTER!$E$6:$CF$6,O$14))</f>
        <v>0</v>
      </c>
    </row>
    <row r="130" spans="3:15" x14ac:dyDescent="0.3">
      <c r="C130" s="915" t="str">
        <f t="shared" si="3"/>
        <v>TECPETROL</v>
      </c>
      <c r="D130" s="915" t="str">
        <f t="shared" si="4"/>
        <v>TPT.NQ.FP-1397(h) AISL</v>
      </c>
      <c r="E130" s="915" t="str">
        <f t="shared" si="5"/>
        <v>F-36</v>
      </c>
      <c r="F130" s="923" t="s">
        <v>127</v>
      </c>
      <c r="G130" s="915" t="s">
        <v>743</v>
      </c>
      <c r="H130" s="922">
        <f>+IF(H$14="","",SUMIFS('SECADORA 1'!$E$44:$CF$44,'SECADORA 1'!$E$8:$CF$8,H$14))</f>
        <v>0</v>
      </c>
      <c r="I130" s="922">
        <f>+IF(I$14="","",SUMIFS('SECADORA 1'!$E$44:$CF$44,'SECADORA 1'!$E$8:$CF$8,I$14))</f>
        <v>0</v>
      </c>
      <c r="J130" s="922">
        <f>+IF(J$14="","",SUMIFS('SECADORA 1'!$E$44:$CF$44,'SECADORA 1'!$E$8:$CF$8,J$14))</f>
        <v>0</v>
      </c>
      <c r="K130" s="922">
        <f>+IF(K$14="","",SUMIFS('SECADORA 1'!$E$44:$CF$44,'SECADORA 1'!$E$8:$CF$8,K$14))</f>
        <v>0</v>
      </c>
      <c r="L130" s="922">
        <f>+IF(L$14="","",SUMIFS('SECADORA 1'!$E$44:$CF$44,'SECADORA 1'!$E$8:$CF$8,L$14))</f>
        <v>0</v>
      </c>
      <c r="M130" s="922">
        <f>+IF(M$14="","",SUMIFS('SECADORA 1'!$E$44:$CF$44,'SECADORA 1'!$E$8:$CF$8,M$14))</f>
        <v>0</v>
      </c>
      <c r="N130" s="922">
        <f>+IF(N$14="","",SUMIFS('SECADORA 1'!$E$44:$CF$44,'SECADORA 1'!$E$8:$CF$8,N$14))</f>
        <v>7.4296631897727261</v>
      </c>
      <c r="O130" s="922">
        <f>+IF(O$14="","",SUMIFS('SECADORA 1'!$E$44:$CF$44,'SECADORA 1'!$E$8:$CF$8,O$14))</f>
        <v>0</v>
      </c>
    </row>
    <row r="131" spans="3:15" x14ac:dyDescent="0.3">
      <c r="C131" s="915" t="str">
        <f t="shared" si="3"/>
        <v>TECPETROL</v>
      </c>
      <c r="D131" s="915" t="str">
        <f t="shared" si="4"/>
        <v>TPT.NQ.FP-1397(h) AISL</v>
      </c>
      <c r="E131" s="915" t="str">
        <f t="shared" si="5"/>
        <v>F-36</v>
      </c>
      <c r="F131" s="923" t="s">
        <v>128</v>
      </c>
      <c r="G131" s="915" t="s">
        <v>743</v>
      </c>
      <c r="H131" s="922">
        <f>+IF(H$14="","",SUMIFS('SECADORA 2'!$E$44:$CF$44,'SECADORA 2'!$E$8:$CF$8,H$14))</f>
        <v>0</v>
      </c>
      <c r="I131" s="922">
        <f>+IF(I$14="","",SUMIFS('SECADORA 2'!$E$44:$CF$44,'SECADORA 2'!$E$8:$CF$8,I$14))</f>
        <v>0</v>
      </c>
      <c r="J131" s="922">
        <f>+IF(J$14="","",SUMIFS('SECADORA 2'!$E$44:$CF$44,'SECADORA 2'!$E$8:$CF$8,J$14))</f>
        <v>0</v>
      </c>
      <c r="K131" s="922">
        <f>+IF(K$14="","",SUMIFS('SECADORA 2'!$E$44:$CF$44,'SECADORA 2'!$E$8:$CF$8,K$14))</f>
        <v>0</v>
      </c>
      <c r="L131" s="922">
        <f>+IF(L$14="","",SUMIFS('SECADORA 2'!$E$44:$CF$44,'SECADORA 2'!$E$8:$CF$8,L$14))</f>
        <v>0</v>
      </c>
      <c r="M131" s="922">
        <f>+IF(M$14="","",SUMIFS('SECADORA 2'!$E$44:$CF$44,'SECADORA 2'!$E$8:$CF$8,M$14))</f>
        <v>0</v>
      </c>
      <c r="N131" s="922">
        <f>+IF(N$14="","",SUMIFS('SECADORA 2'!$E$44:$CF$44,'SECADORA 2'!$E$8:$CF$8,N$14))</f>
        <v>0</v>
      </c>
      <c r="O131" s="922">
        <f>+IF(O$14="","",SUMIFS('SECADORA 2'!$E$44:$CF$44,'SECADORA 2'!$E$8:$CF$8,O$14))</f>
        <v>0</v>
      </c>
    </row>
    <row r="132" spans="3:15" x14ac:dyDescent="0.3">
      <c r="C132" s="915" t="str">
        <f t="shared" si="3"/>
        <v>TECPETROL</v>
      </c>
      <c r="D132" s="915" t="str">
        <f t="shared" si="4"/>
        <v>TPT.NQ.FP-1397(h) AISL</v>
      </c>
      <c r="E132" s="915" t="str">
        <f t="shared" si="5"/>
        <v>F-36</v>
      </c>
      <c r="F132" s="923" t="s">
        <v>135</v>
      </c>
      <c r="G132" s="915" t="s">
        <v>743</v>
      </c>
      <c r="H132" s="922">
        <f>+IF(H$14="","",SUMIFS('SECADORA 3'!$E$44:$CF$44,'SECADORA 3'!$E$8:$CF$8,H$14))</f>
        <v>0</v>
      </c>
      <c r="I132" s="922">
        <f>+IF(I$14="","",SUMIFS('SECADORA 3'!$E$44:$CF$44,'SECADORA 3'!$E$8:$CF$8,I$14))</f>
        <v>0</v>
      </c>
      <c r="J132" s="922">
        <f>+IF(J$14="","",SUMIFS('SECADORA 3'!$E$44:$CF$44,'SECADORA 3'!$E$8:$CF$8,J$14))</f>
        <v>0</v>
      </c>
      <c r="K132" s="922">
        <f>+IF(K$14="","",SUMIFS('SECADORA 3'!$E$44:$CF$44,'SECADORA 3'!$E$8:$CF$8,K$14))</f>
        <v>0</v>
      </c>
      <c r="L132" s="922">
        <f>+IF(L$14="","",SUMIFS('SECADORA 3'!$E$44:$CF$44,'SECADORA 3'!$E$8:$CF$8,L$14))</f>
        <v>0</v>
      </c>
      <c r="M132" s="922">
        <f>+IF(M$14="","",SUMIFS('SECADORA 3'!$E$44:$CF$44,'SECADORA 3'!$E$8:$CF$8,M$14))</f>
        <v>0</v>
      </c>
      <c r="N132" s="922">
        <f>+IF(N$14="","",SUMIFS('SECADORA 3'!$E$44:$CF$44,'SECADORA 3'!$E$8:$CF$8,N$14))</f>
        <v>0</v>
      </c>
      <c r="O132" s="922">
        <f>+IF(O$14="","",SUMIFS('SECADORA 3'!$E$44:$CF$44,'SECADORA 3'!$E$8:$CF$8,O$14))</f>
        <v>0</v>
      </c>
    </row>
    <row r="133" spans="3:15" x14ac:dyDescent="0.3">
      <c r="C133" s="915" t="str">
        <f t="shared" si="3"/>
        <v>TECPETROL</v>
      </c>
      <c r="D133" s="915" t="str">
        <f t="shared" si="4"/>
        <v>TPT.NQ.FP-1397(h) AISL</v>
      </c>
      <c r="E133" s="915" t="str">
        <f t="shared" si="5"/>
        <v>F-36</v>
      </c>
      <c r="F133" s="923" t="s">
        <v>130</v>
      </c>
      <c r="G133" s="915" t="s">
        <v>743</v>
      </c>
      <c r="H133" s="922">
        <f>+IF(H$14="","",SUMIFS('DECANTER 1'!$E$58:$CF$58,'DECANTER 1'!$E$15:$CF$15,H$14))</f>
        <v>0</v>
      </c>
      <c r="I133" s="922">
        <f>+IF(I$14="","",SUMIFS('DECANTER 1'!$E$58:$CF$58,'DECANTER 1'!$E$15:$CF$15,I$14))</f>
        <v>0</v>
      </c>
      <c r="J133" s="922">
        <f>+IF(J$14="","",SUMIFS('DECANTER 1'!$E$58:$CF$58,'DECANTER 1'!$E$15:$CF$15,J$14))</f>
        <v>0</v>
      </c>
      <c r="K133" s="922">
        <f>+IF(K$14="","",SUMIFS('DECANTER 1'!$E$58:$CF$58,'DECANTER 1'!$E$15:$CF$15,K$14))</f>
        <v>0</v>
      </c>
      <c r="L133" s="922">
        <f>+IF(L$14="","",SUMIFS('DECANTER 1'!$E$58:$CF$58,'DECANTER 1'!$E$15:$CF$15,L$14))</f>
        <v>0</v>
      </c>
      <c r="M133" s="922">
        <f>+IF(M$14="","",SUMIFS('DECANTER 1'!$E$58:$CF$58,'DECANTER 1'!$E$15:$CF$15,M$14))</f>
        <v>0</v>
      </c>
      <c r="N133" s="922">
        <f>+IF(N$14="","",SUMIFS('DECANTER 1'!$E$58:$CF$58,'DECANTER 1'!$E$15:$CF$15,N$14))</f>
        <v>0</v>
      </c>
      <c r="O133" s="922">
        <f>+IF(O$14="","",SUMIFS('DECANTER 1'!$E$58:$CF$58,'DECANTER 1'!$E$15:$CF$15,O$14))</f>
        <v>0</v>
      </c>
    </row>
    <row r="134" spans="3:15" x14ac:dyDescent="0.3">
      <c r="C134" s="915" t="str">
        <f t="shared" si="3"/>
        <v>TECPETROL</v>
      </c>
      <c r="D134" s="915" t="str">
        <f t="shared" si="4"/>
        <v>TPT.NQ.FP-1397(h) AISL</v>
      </c>
      <c r="E134" s="915" t="str">
        <f t="shared" si="5"/>
        <v>F-36</v>
      </c>
      <c r="F134" s="923" t="s">
        <v>131</v>
      </c>
      <c r="G134" s="915" t="s">
        <v>743</v>
      </c>
      <c r="H134" s="922">
        <f>+IF(H$14="","",SUMIFS('DECANTER 2'!$E$58:$CF$58,'DECANTER 2'!$E$15:$CF$15,H$14))</f>
        <v>0</v>
      </c>
      <c r="I134" s="922">
        <f>+IF(I$14="","",SUMIFS('DECANTER 2'!$E$58:$CF$58,'DECANTER 2'!$E$15:$CF$15,I$14))</f>
        <v>0</v>
      </c>
      <c r="J134" s="922">
        <f>+IF(J$14="","",SUMIFS('DECANTER 2'!$E$58:$CF$58,'DECANTER 2'!$E$15:$CF$15,J$14))</f>
        <v>0</v>
      </c>
      <c r="K134" s="922">
        <f>+IF(K$14="","",SUMIFS('DECANTER 2'!$E$58:$CF$58,'DECANTER 2'!$E$15:$CF$15,K$14))</f>
        <v>0</v>
      </c>
      <c r="L134" s="922">
        <f>+IF(L$14="","",SUMIFS('DECANTER 2'!$E$58:$CF$58,'DECANTER 2'!$E$15:$CF$15,L$14))</f>
        <v>0</v>
      </c>
      <c r="M134" s="922">
        <f>+IF(M$14="","",SUMIFS('DECANTER 2'!$E$58:$CF$58,'DECANTER 2'!$E$15:$CF$15,M$14))</f>
        <v>0</v>
      </c>
      <c r="N134" s="922">
        <f>+IF(N$14="","",SUMIFS('DECANTER 2'!$E$58:$CF$58,'DECANTER 2'!$E$15:$CF$15,N$14))</f>
        <v>0</v>
      </c>
      <c r="O134" s="922">
        <f>+IF(O$14="","",SUMIFS('DECANTER 2'!$E$58:$CF$58,'DECANTER 2'!$E$15:$CF$15,O$14))</f>
        <v>0</v>
      </c>
    </row>
    <row r="135" spans="3:15" x14ac:dyDescent="0.3">
      <c r="C135" s="915" t="str">
        <f t="shared" si="3"/>
        <v>TECPETROL</v>
      </c>
      <c r="D135" s="915" t="str">
        <f t="shared" si="4"/>
        <v>TPT.NQ.FP-1397(h) AISL</v>
      </c>
      <c r="E135" s="915" t="str">
        <f t="shared" si="5"/>
        <v>F-36</v>
      </c>
      <c r="F135" s="923" t="s">
        <v>132</v>
      </c>
      <c r="G135" s="915" t="s">
        <v>743</v>
      </c>
      <c r="H135" s="922">
        <f>+IF(H$14="","",SUMIFS('DECANTER 3'!$E$58:$CF$58,'DECANTER 3'!$E$15:$CF$15,H$14))</f>
        <v>0</v>
      </c>
      <c r="I135" s="922">
        <f>+IF(I$14="","",SUMIFS('DECANTER 3'!$E$58:$CF$58,'DECANTER 3'!$E$15:$CF$15,I$14))</f>
        <v>0</v>
      </c>
      <c r="J135" s="922">
        <f>+IF(J$14="","",SUMIFS('DECANTER 3'!$E$58:$CF$58,'DECANTER 3'!$E$15:$CF$15,J$14))</f>
        <v>0</v>
      </c>
      <c r="K135" s="922">
        <f>+IF(K$14="","",SUMIFS('DECANTER 3'!$E$58:$CF$58,'DECANTER 3'!$E$15:$CF$15,K$14))</f>
        <v>0</v>
      </c>
      <c r="L135" s="922">
        <f>+IF(L$14="","",SUMIFS('DECANTER 3'!$E$58:$CF$58,'DECANTER 3'!$E$15:$CF$15,L$14))</f>
        <v>0</v>
      </c>
      <c r="M135" s="922">
        <f>+IF(M$14="","",SUMIFS('DECANTER 3'!$E$58:$CF$58,'DECANTER 3'!$E$15:$CF$15,M$14))</f>
        <v>0</v>
      </c>
      <c r="N135" s="922">
        <f>+IF(N$14="","",SUMIFS('DECANTER 3'!$E$58:$CF$58,'DECANTER 3'!$E$15:$CF$15,N$14))</f>
        <v>11.092778395454545</v>
      </c>
      <c r="O135" s="922">
        <f>+IF(O$14="","",SUMIFS('DECANTER 3'!$E$58:$CF$58,'DECANTER 3'!$E$15:$CF$15,O$14))</f>
        <v>0</v>
      </c>
    </row>
    <row r="136" spans="3:15" x14ac:dyDescent="0.3">
      <c r="C136" s="915" t="str">
        <f t="shared" si="3"/>
        <v>TECPETROL</v>
      </c>
      <c r="D136" s="915" t="str">
        <f t="shared" si="4"/>
        <v>TPT.NQ.FP-1397(h) AISL</v>
      </c>
      <c r="E136" s="915" t="str">
        <f t="shared" si="5"/>
        <v>F-36</v>
      </c>
      <c r="F136" s="924" t="s">
        <v>124</v>
      </c>
      <c r="G136" s="915" t="s">
        <v>767</v>
      </c>
      <c r="H136" s="925">
        <f>+IF(H$14="","",SUMIFS('ZARANDA 1'!$E$40:$CF$40,'ZARANDA 1'!$E$6:$CF$6,H$14))</f>
        <v>0</v>
      </c>
      <c r="I136" s="925">
        <f>+IF(I$14="","",SUMIFS('ZARANDA 1'!$E$40:$CF$40,'ZARANDA 1'!$E$6:$CF$6,I$14))</f>
        <v>0</v>
      </c>
      <c r="J136" s="925">
        <f>+IF(J$14="","",SUMIFS('ZARANDA 1'!$E$40:$CF$40,'ZARANDA 1'!$E$6:$CF$6,J$14))</f>
        <v>0</v>
      </c>
      <c r="K136" s="925">
        <f>+IF(K$14="","",SUMIFS('ZARANDA 1'!$E$40:$CF$40,'ZARANDA 1'!$E$6:$CF$6,K$14))</f>
        <v>0</v>
      </c>
      <c r="L136" s="925">
        <f>+IF(L$14="","",SUMIFS('ZARANDA 1'!$E$40:$CF$40,'ZARANDA 1'!$E$6:$CF$6,L$14))</f>
        <v>0</v>
      </c>
      <c r="M136" s="925">
        <f>+IF(M$14="","",SUMIFS('ZARANDA 1'!$E$40:$CF$40,'ZARANDA 1'!$E$6:$CF$6,M$14))</f>
        <v>0</v>
      </c>
      <c r="N136" s="925">
        <f>+IF(N$14="","",SUMIFS('ZARANDA 1'!$E$40:$CF$40,'ZARANDA 1'!$E$6:$CF$6,N$14))</f>
        <v>1.7767923249999997</v>
      </c>
      <c r="O136" s="925">
        <f>+IF(O$14="","",SUMIFS('ZARANDA 1'!$E$40:$CF$40,'ZARANDA 1'!$E$6:$CF$6,O$14))</f>
        <v>0</v>
      </c>
    </row>
    <row r="137" spans="3:15" x14ac:dyDescent="0.3">
      <c r="C137" s="915" t="str">
        <f t="shared" si="3"/>
        <v>TECPETROL</v>
      </c>
      <c r="D137" s="915" t="str">
        <f t="shared" si="4"/>
        <v>TPT.NQ.FP-1397(h) AISL</v>
      </c>
      <c r="E137" s="915" t="str">
        <f t="shared" si="5"/>
        <v>F-36</v>
      </c>
      <c r="F137" s="924" t="s">
        <v>125</v>
      </c>
      <c r="G137" s="915" t="s">
        <v>767</v>
      </c>
      <c r="H137" s="925">
        <f>+IF(H$14="","",SUMIFS('ZARANDA 2'!$E$40:$CF$40,'ZARANDA 2'!$E$6:$CF$6,H$14))</f>
        <v>0</v>
      </c>
      <c r="I137" s="925">
        <f>+IF(I$14="","",SUMIFS('ZARANDA 2'!$E$40:$CF$40,'ZARANDA 2'!$E$6:$CF$6,I$14))</f>
        <v>0</v>
      </c>
      <c r="J137" s="925">
        <f>+IF(J$14="","",SUMIFS('ZARANDA 2'!$E$40:$CF$40,'ZARANDA 2'!$E$6:$CF$6,J$14))</f>
        <v>0</v>
      </c>
      <c r="K137" s="925">
        <f>+IF(K$14="","",SUMIFS('ZARANDA 2'!$E$40:$CF$40,'ZARANDA 2'!$E$6:$CF$6,K$14))</f>
        <v>0</v>
      </c>
      <c r="L137" s="925">
        <f>+IF(L$14="","",SUMIFS('ZARANDA 2'!$E$40:$CF$40,'ZARANDA 2'!$E$6:$CF$6,L$14))</f>
        <v>0</v>
      </c>
      <c r="M137" s="925">
        <f>+IF(M$14="","",SUMIFS('ZARANDA 2'!$E$40:$CF$40,'ZARANDA 2'!$E$6:$CF$6,M$14))</f>
        <v>0</v>
      </c>
      <c r="N137" s="925">
        <f>+IF(N$14="","",SUMIFS('ZARANDA 2'!$E$40:$CF$40,'ZARANDA 2'!$E$6:$CF$6,N$14))</f>
        <v>2.4931448977272721</v>
      </c>
      <c r="O137" s="925">
        <f>+IF(O$14="","",SUMIFS('ZARANDA 2'!$E$40:$CF$40,'ZARANDA 2'!$E$6:$CF$6,O$14))</f>
        <v>0</v>
      </c>
    </row>
    <row r="138" spans="3:15" x14ac:dyDescent="0.3">
      <c r="C138" s="915" t="str">
        <f t="shared" si="3"/>
        <v>TECPETROL</v>
      </c>
      <c r="D138" s="915" t="str">
        <f t="shared" si="4"/>
        <v>TPT.NQ.FP-1397(h) AISL</v>
      </c>
      <c r="E138" s="915" t="str">
        <f t="shared" si="5"/>
        <v>F-36</v>
      </c>
      <c r="F138" s="924" t="s">
        <v>126</v>
      </c>
      <c r="G138" s="915" t="s">
        <v>767</v>
      </c>
      <c r="H138" s="925">
        <f>+IF(H$14="","",SUMIFS('ZARANDA 3'!$E$40:$CF$40,'ZARANDA 3'!$E$6:$CF$6,H$14))</f>
        <v>0</v>
      </c>
      <c r="I138" s="925">
        <f>+IF(I$14="","",SUMIFS('ZARANDA 3'!$E$40:$CF$40,'ZARANDA 3'!$E$6:$CF$6,I$14))</f>
        <v>0</v>
      </c>
      <c r="J138" s="925">
        <f>+IF(J$14="","",SUMIFS('ZARANDA 3'!$E$40:$CF$40,'ZARANDA 3'!$E$6:$CF$6,J$14))</f>
        <v>0</v>
      </c>
      <c r="K138" s="925">
        <f>+IF(K$14="","",SUMIFS('ZARANDA 3'!$E$40:$CF$40,'ZARANDA 3'!$E$6:$CF$6,K$14))</f>
        <v>0</v>
      </c>
      <c r="L138" s="925">
        <f>+IF(L$14="","",SUMIFS('ZARANDA 3'!$E$40:$CF$40,'ZARANDA 3'!$E$6:$CF$6,L$14))</f>
        <v>0</v>
      </c>
      <c r="M138" s="925">
        <f>+IF(M$14="","",SUMIFS('ZARANDA 3'!$E$40:$CF$40,'ZARANDA 3'!$E$6:$CF$6,M$14))</f>
        <v>0</v>
      </c>
      <c r="N138" s="925">
        <f>+IF(N$14="","",SUMIFS('ZARANDA 3'!$E$40:$CF$40,'ZARANDA 3'!$E$6:$CF$6,N$14))</f>
        <v>2.4159187840909082</v>
      </c>
      <c r="O138" s="925">
        <f>+IF(O$14="","",SUMIFS('ZARANDA 3'!$E$40:$CF$40,'ZARANDA 3'!$E$6:$CF$6,O$14))</f>
        <v>0</v>
      </c>
    </row>
    <row r="139" spans="3:15" x14ac:dyDescent="0.3">
      <c r="C139" s="915" t="str">
        <f t="shared" si="3"/>
        <v>TECPETROL</v>
      </c>
      <c r="D139" s="915" t="str">
        <f t="shared" si="4"/>
        <v>TPT.NQ.FP-1397(h) AISL</v>
      </c>
      <c r="E139" s="915" t="str">
        <f t="shared" si="5"/>
        <v>F-36</v>
      </c>
      <c r="F139" s="924" t="s">
        <v>238</v>
      </c>
      <c r="G139" s="915" t="s">
        <v>767</v>
      </c>
      <c r="H139" s="925">
        <f>+IF(H$14="","",SUMIFS(DESARENADOR!$E$40:$CF$40,DESARENADOR!$E$6:$CF$6,H$14))</f>
        <v>0</v>
      </c>
      <c r="I139" s="925">
        <f>+IF(I$14="","",SUMIFS(DESARENADOR!$E$40:$CF$40,DESARENADOR!$E$6:$CF$6,I$14))</f>
        <v>0</v>
      </c>
      <c r="J139" s="925">
        <f>+IF(J$14="","",SUMIFS(DESARENADOR!$E$40:$CF$40,DESARENADOR!$E$6:$CF$6,J$14))</f>
        <v>0</v>
      </c>
      <c r="K139" s="925">
        <f>+IF(K$14="","",SUMIFS(DESARENADOR!$E$40:$CF$40,DESARENADOR!$E$6:$CF$6,K$14))</f>
        <v>0</v>
      </c>
      <c r="L139" s="925">
        <f>+IF(L$14="","",SUMIFS(DESARENADOR!$E$40:$CF$40,DESARENADOR!$E$6:$CF$6,L$14))</f>
        <v>0</v>
      </c>
      <c r="M139" s="925">
        <f>+IF(M$14="","",SUMIFS(DESARENADOR!$E$40:$CF$40,DESARENADOR!$E$6:$CF$6,M$14))</f>
        <v>0</v>
      </c>
      <c r="N139" s="925">
        <f>+IF(N$14="","",SUMIFS(DESARENADOR!$E$40:$CF$40,DESARENADOR!$E$6:$CF$6,N$14))</f>
        <v>0</v>
      </c>
      <c r="O139" s="925">
        <f>+IF(O$14="","",SUMIFS(DESARENADOR!$E$40:$CF$40,DESARENADOR!$E$6:$CF$6,O$14))</f>
        <v>0</v>
      </c>
    </row>
    <row r="140" spans="3:15" x14ac:dyDescent="0.3">
      <c r="C140" s="915" t="str">
        <f t="shared" si="3"/>
        <v>TECPETROL</v>
      </c>
      <c r="D140" s="915" t="str">
        <f t="shared" si="4"/>
        <v>TPT.NQ.FP-1397(h) AISL</v>
      </c>
      <c r="E140" s="915" t="str">
        <f t="shared" si="5"/>
        <v>F-36</v>
      </c>
      <c r="F140" s="924" t="s">
        <v>129</v>
      </c>
      <c r="G140" s="915" t="s">
        <v>767</v>
      </c>
      <c r="H140" s="925">
        <f>+IF(H$14="","",SUMIFS(DESILTER!$E$40:$CF$40,DESILTER!$E$6:$CF$6,H$14))</f>
        <v>0</v>
      </c>
      <c r="I140" s="925">
        <f>+IF(I$14="","",SUMIFS(DESILTER!$E$40:$CF$40,DESILTER!$E$6:$CF$6,I$14))</f>
        <v>0</v>
      </c>
      <c r="J140" s="925">
        <f>+IF(J$14="","",SUMIFS(DESILTER!$E$40:$CF$40,DESILTER!$E$6:$CF$6,J$14))</f>
        <v>0</v>
      </c>
      <c r="K140" s="925">
        <f>+IF(K$14="","",SUMIFS(DESILTER!$E$40:$CF$40,DESILTER!$E$6:$CF$6,K$14))</f>
        <v>0</v>
      </c>
      <c r="L140" s="925">
        <f>+IF(L$14="","",SUMIFS(DESILTER!$E$40:$CF$40,DESILTER!$E$6:$CF$6,L$14))</f>
        <v>0</v>
      </c>
      <c r="M140" s="925">
        <f>+IF(M$14="","",SUMIFS(DESILTER!$E$40:$CF$40,DESILTER!$E$6:$CF$6,M$14))</f>
        <v>0</v>
      </c>
      <c r="N140" s="925">
        <f>+IF(N$14="","",SUMIFS(DESILTER!$E$40:$CF$40,DESILTER!$E$6:$CF$6,N$14))</f>
        <v>0</v>
      </c>
      <c r="O140" s="925">
        <f>+IF(O$14="","",SUMIFS(DESILTER!$E$40:$CF$40,DESILTER!$E$6:$CF$6,O$14))</f>
        <v>0</v>
      </c>
    </row>
    <row r="141" spans="3:15" x14ac:dyDescent="0.3">
      <c r="C141" s="915" t="str">
        <f t="shared" si="3"/>
        <v>TECPETROL</v>
      </c>
      <c r="D141" s="915" t="str">
        <f t="shared" si="4"/>
        <v>TPT.NQ.FP-1397(h) AISL</v>
      </c>
      <c r="E141" s="915" t="str">
        <f t="shared" si="5"/>
        <v>F-36</v>
      </c>
      <c r="F141" s="924" t="s">
        <v>127</v>
      </c>
      <c r="G141" s="915" t="s">
        <v>767</v>
      </c>
      <c r="H141" s="925">
        <f>+IF(H$14="","",SUMIFS('SECADORA 1'!$E$42:$CF$42,'SECADORA 1'!$E$8:$CF$8,H$14))</f>
        <v>0</v>
      </c>
      <c r="I141" s="925">
        <f>+IF(I$14="","",SUMIFS('SECADORA 1'!$E$42:$CF$42,'SECADORA 1'!$E$8:$CF$8,I$14))</f>
        <v>0</v>
      </c>
      <c r="J141" s="925">
        <f>+IF(J$14="","",SUMIFS('SECADORA 1'!$E$42:$CF$42,'SECADORA 1'!$E$8:$CF$8,J$14))</f>
        <v>0</v>
      </c>
      <c r="K141" s="925">
        <f>+IF(K$14="","",SUMIFS('SECADORA 1'!$E$42:$CF$42,'SECADORA 1'!$E$8:$CF$8,K$14))</f>
        <v>0</v>
      </c>
      <c r="L141" s="925">
        <f>+IF(L$14="","",SUMIFS('SECADORA 1'!$E$42:$CF$42,'SECADORA 1'!$E$8:$CF$8,L$14))</f>
        <v>0</v>
      </c>
      <c r="M141" s="925">
        <f>+IF(M$14="","",SUMIFS('SECADORA 1'!$E$42:$CF$42,'SECADORA 1'!$E$8:$CF$8,M$14))</f>
        <v>0</v>
      </c>
      <c r="N141" s="925">
        <f>+IF(N$14="","",SUMIFS('SECADORA 1'!$E$42:$CF$42,'SECADORA 1'!$E$8:$CF$8,N$14))</f>
        <v>2.7394615477272724</v>
      </c>
      <c r="O141" s="925">
        <f>+IF(O$14="","",SUMIFS('SECADORA 1'!$E$42:$CF$42,'SECADORA 1'!$E$8:$CF$8,O$14))</f>
        <v>0</v>
      </c>
    </row>
    <row r="142" spans="3:15" x14ac:dyDescent="0.3">
      <c r="C142" s="915" t="str">
        <f t="shared" si="3"/>
        <v>TECPETROL</v>
      </c>
      <c r="D142" s="915" t="str">
        <f t="shared" si="4"/>
        <v>TPT.NQ.FP-1397(h) AISL</v>
      </c>
      <c r="E142" s="915" t="str">
        <f t="shared" si="5"/>
        <v>F-36</v>
      </c>
      <c r="F142" s="924" t="s">
        <v>128</v>
      </c>
      <c r="G142" s="915" t="s">
        <v>767</v>
      </c>
      <c r="H142" s="925">
        <f>+IF(H$14="","",SUMIFS('SECADORA 2'!$E$42:$CF$42,'SECADORA 2'!$E$8:$CF$8,H$14))</f>
        <v>0</v>
      </c>
      <c r="I142" s="925">
        <f>+IF(I$14="","",SUMIFS('SECADORA 2'!$E$42:$CF$42,'SECADORA 2'!$E$8:$CF$8,I$14))</f>
        <v>0</v>
      </c>
      <c r="J142" s="925">
        <f>+IF(J$14="","",SUMIFS('SECADORA 2'!$E$42:$CF$42,'SECADORA 2'!$E$8:$CF$8,J$14))</f>
        <v>0</v>
      </c>
      <c r="K142" s="925">
        <f>+IF(K$14="","",SUMIFS('SECADORA 2'!$E$42:$CF$42,'SECADORA 2'!$E$8:$CF$8,K$14))</f>
        <v>0</v>
      </c>
      <c r="L142" s="925">
        <f>+IF(L$14="","",SUMIFS('SECADORA 2'!$E$42:$CF$42,'SECADORA 2'!$E$8:$CF$8,L$14))</f>
        <v>0</v>
      </c>
      <c r="M142" s="925">
        <f>+IF(M$14="","",SUMIFS('SECADORA 2'!$E$42:$CF$42,'SECADORA 2'!$E$8:$CF$8,M$14))</f>
        <v>0</v>
      </c>
      <c r="N142" s="925">
        <f>+IF(N$14="","",SUMIFS('SECADORA 2'!$E$42:$CF$42,'SECADORA 2'!$E$8:$CF$8,N$14))</f>
        <v>0</v>
      </c>
      <c r="O142" s="925">
        <f>+IF(O$14="","",SUMIFS('SECADORA 2'!$E$42:$CF$42,'SECADORA 2'!$E$8:$CF$8,O$14))</f>
        <v>0</v>
      </c>
    </row>
    <row r="143" spans="3:15" x14ac:dyDescent="0.3">
      <c r="C143" s="915" t="str">
        <f t="shared" si="3"/>
        <v>TECPETROL</v>
      </c>
      <c r="D143" s="915" t="str">
        <f t="shared" si="4"/>
        <v>TPT.NQ.FP-1397(h) AISL</v>
      </c>
      <c r="E143" s="915" t="str">
        <f t="shared" si="5"/>
        <v>F-36</v>
      </c>
      <c r="F143" s="924" t="s">
        <v>135</v>
      </c>
      <c r="G143" s="915" t="s">
        <v>767</v>
      </c>
      <c r="H143" s="925">
        <f>+IF(H$14="","",SUMIFS('SECADORA 3'!$E$42:$CF$42,'SECADORA 3'!$E$8:$CF$8,H$14))</f>
        <v>0</v>
      </c>
      <c r="I143" s="925">
        <f>+IF(I$14="","",SUMIFS('SECADORA 3'!$E$42:$CF$42,'SECADORA 3'!$E$8:$CF$8,I$14))</f>
        <v>0</v>
      </c>
      <c r="J143" s="925">
        <f>+IF(J$14="","",SUMIFS('SECADORA 3'!$E$42:$CF$42,'SECADORA 3'!$E$8:$CF$8,J$14))</f>
        <v>0</v>
      </c>
      <c r="K143" s="925">
        <f>+IF(K$14="","",SUMIFS('SECADORA 3'!$E$42:$CF$42,'SECADORA 3'!$E$8:$CF$8,K$14))</f>
        <v>0</v>
      </c>
      <c r="L143" s="925">
        <f>+IF(L$14="","",SUMIFS('SECADORA 3'!$E$42:$CF$42,'SECADORA 3'!$E$8:$CF$8,L$14))</f>
        <v>0</v>
      </c>
      <c r="M143" s="925">
        <f>+IF(M$14="","",SUMIFS('SECADORA 3'!$E$42:$CF$42,'SECADORA 3'!$E$8:$CF$8,M$14))</f>
        <v>0</v>
      </c>
      <c r="N143" s="925">
        <f>+IF(N$14="","",SUMIFS('SECADORA 3'!$E$42:$CF$42,'SECADORA 3'!$E$8:$CF$8,N$14))</f>
        <v>0</v>
      </c>
      <c r="O143" s="925">
        <f>+IF(O$14="","",SUMIFS('SECADORA 3'!$E$42:$CF$42,'SECADORA 3'!$E$8:$CF$8,O$14))</f>
        <v>0</v>
      </c>
    </row>
    <row r="144" spans="3:15" x14ac:dyDescent="0.3">
      <c r="C144" s="915" t="str">
        <f t="shared" si="3"/>
        <v>TECPETROL</v>
      </c>
      <c r="D144" s="915" t="str">
        <f t="shared" si="4"/>
        <v>TPT.NQ.FP-1397(h) AISL</v>
      </c>
      <c r="E144" s="915" t="str">
        <f t="shared" si="5"/>
        <v>F-36</v>
      </c>
      <c r="F144" s="924" t="s">
        <v>130</v>
      </c>
      <c r="G144" s="915" t="s">
        <v>767</v>
      </c>
      <c r="H144" s="925">
        <f>+IF(H$14="","",SUMIFS('DECANTER 1'!$E$56:$CF$56,'DECANTER 1'!$E$15:$CF$15,H$14))</f>
        <v>0</v>
      </c>
      <c r="I144" s="925">
        <f>+IF(I$14="","",SUMIFS('DECANTER 1'!$E$56:$CF$56,'DECANTER 1'!$E$15:$CF$15,I$14))</f>
        <v>0</v>
      </c>
      <c r="J144" s="925">
        <f>+IF(J$14="","",SUMIFS('DECANTER 1'!$E$56:$CF$56,'DECANTER 1'!$E$15:$CF$15,J$14))</f>
        <v>0</v>
      </c>
      <c r="K144" s="925">
        <f>+IF(K$14="","",SUMIFS('DECANTER 1'!$E$56:$CF$56,'DECANTER 1'!$E$15:$CF$15,K$14))</f>
        <v>0</v>
      </c>
      <c r="L144" s="925">
        <f>+IF(L$14="","",SUMIFS('DECANTER 1'!$E$56:$CF$56,'DECANTER 1'!$E$15:$CF$15,L$14))</f>
        <v>0</v>
      </c>
      <c r="M144" s="925">
        <f>+IF(M$14="","",SUMIFS('DECANTER 1'!$E$56:$CF$56,'DECANTER 1'!$E$15:$CF$15,M$14))</f>
        <v>0</v>
      </c>
      <c r="N144" s="925">
        <f>+IF(N$14="","",SUMIFS('DECANTER 1'!$E$56:$CF$56,'DECANTER 1'!$E$15:$CF$15,N$14))</f>
        <v>0</v>
      </c>
      <c r="O144" s="925">
        <f>+IF(O$14="","",SUMIFS('DECANTER 1'!$E$56:$CF$56,'DECANTER 1'!$E$15:$CF$15,O$14))</f>
        <v>0</v>
      </c>
    </row>
    <row r="145" spans="3:15" x14ac:dyDescent="0.3">
      <c r="C145" s="915" t="str">
        <f t="shared" si="3"/>
        <v>TECPETROL</v>
      </c>
      <c r="D145" s="915" t="str">
        <f t="shared" si="4"/>
        <v>TPT.NQ.FP-1397(h) AISL</v>
      </c>
      <c r="E145" s="915" t="str">
        <f t="shared" si="5"/>
        <v>F-36</v>
      </c>
      <c r="F145" s="924" t="s">
        <v>131</v>
      </c>
      <c r="G145" s="915" t="s">
        <v>767</v>
      </c>
      <c r="H145" s="925">
        <f>+IF(H$14="","",SUMIFS('DECANTER 2'!$E$56:$CF$56,'DECANTER 2'!$E$15:$CF$15,H$14))</f>
        <v>0</v>
      </c>
      <c r="I145" s="925">
        <f>+IF(I$14="","",SUMIFS('DECANTER 2'!$E$56:$CF$56,'DECANTER 2'!$E$15:$CF$15,I$14))</f>
        <v>0</v>
      </c>
      <c r="J145" s="925">
        <f>+IF(J$14="","",SUMIFS('DECANTER 2'!$E$56:$CF$56,'DECANTER 2'!$E$15:$CF$15,J$14))</f>
        <v>0</v>
      </c>
      <c r="K145" s="925">
        <f>+IF(K$14="","",SUMIFS('DECANTER 2'!$E$56:$CF$56,'DECANTER 2'!$E$15:$CF$15,K$14))</f>
        <v>0</v>
      </c>
      <c r="L145" s="925">
        <f>+IF(L$14="","",SUMIFS('DECANTER 2'!$E$56:$CF$56,'DECANTER 2'!$E$15:$CF$15,L$14))</f>
        <v>0</v>
      </c>
      <c r="M145" s="925">
        <f>+IF(M$14="","",SUMIFS('DECANTER 2'!$E$56:$CF$56,'DECANTER 2'!$E$15:$CF$15,M$14))</f>
        <v>0</v>
      </c>
      <c r="N145" s="925">
        <f>+IF(N$14="","",SUMIFS('DECANTER 2'!$E$56:$CF$56,'DECANTER 2'!$E$15:$CF$15,N$14))</f>
        <v>0</v>
      </c>
      <c r="O145" s="925">
        <f>+IF(O$14="","",SUMIFS('DECANTER 2'!$E$56:$CF$56,'DECANTER 2'!$E$15:$CF$15,O$14))</f>
        <v>0</v>
      </c>
    </row>
    <row r="146" spans="3:15" x14ac:dyDescent="0.3">
      <c r="C146" s="915" t="str">
        <f t="shared" si="3"/>
        <v>TECPETROL</v>
      </c>
      <c r="D146" s="915" t="str">
        <f t="shared" si="4"/>
        <v>TPT.NQ.FP-1397(h) AISL</v>
      </c>
      <c r="E146" s="915" t="str">
        <f t="shared" si="5"/>
        <v>F-36</v>
      </c>
      <c r="F146" s="924" t="s">
        <v>132</v>
      </c>
      <c r="G146" s="915" t="s">
        <v>767</v>
      </c>
      <c r="H146" s="925">
        <f>+IF(H$14="","",SUMIFS('DECANTER 3'!$E$56:$CF$56,'DECANTER 3'!$E$15:$CF$15,H$14))</f>
        <v>0</v>
      </c>
      <c r="I146" s="925">
        <f>+IF(I$14="","",SUMIFS('DECANTER 3'!$E$56:$CF$56,'DECANTER 3'!$E$15:$CF$15,I$14))</f>
        <v>0</v>
      </c>
      <c r="J146" s="925">
        <f>+IF(J$14="","",SUMIFS('DECANTER 3'!$E$56:$CF$56,'DECANTER 3'!$E$15:$CF$15,J$14))</f>
        <v>0</v>
      </c>
      <c r="K146" s="925">
        <f>+IF(K$14="","",SUMIFS('DECANTER 3'!$E$56:$CF$56,'DECANTER 3'!$E$15:$CF$15,K$14))</f>
        <v>0</v>
      </c>
      <c r="L146" s="925">
        <f>+IF(L$14="","",SUMIFS('DECANTER 3'!$E$56:$CF$56,'DECANTER 3'!$E$15:$CF$15,L$14))</f>
        <v>0</v>
      </c>
      <c r="M146" s="925">
        <f>+IF(M$14="","",SUMIFS('DECANTER 3'!$E$56:$CF$56,'DECANTER 3'!$E$15:$CF$15,M$14))</f>
        <v>0</v>
      </c>
      <c r="N146" s="925">
        <f>+IF(N$14="","",SUMIFS('DECANTER 3'!$E$56:$CF$56,'DECANTER 3'!$E$15:$CF$15,N$14))</f>
        <v>3.9735702931818175</v>
      </c>
      <c r="O146" s="925">
        <f>+IF(O$14="","",SUMIFS('DECANTER 3'!$E$56:$CF$56,'DECANTER 3'!$E$15:$CF$15,O$14))</f>
        <v>0</v>
      </c>
    </row>
    <row r="147" spans="3:15" x14ac:dyDescent="0.3">
      <c r="C147" s="915" t="str">
        <f t="shared" si="3"/>
        <v>TECPETROL</v>
      </c>
      <c r="D147" s="915" t="str">
        <f t="shared" si="4"/>
        <v>TPT.NQ.FP-1397(h) AISL</v>
      </c>
      <c r="E147" s="915" t="str">
        <f t="shared" si="5"/>
        <v>F-36</v>
      </c>
      <c r="F147" s="921" t="s">
        <v>124</v>
      </c>
      <c r="G147" s="915" t="s">
        <v>744</v>
      </c>
      <c r="H147" s="922">
        <f>+IF(H$14="","",SUMIFS('ZARANDA 1'!$E$38:$CF$38,'ZARANDA 1'!$E$6:$CF$6,H$14))</f>
        <v>0</v>
      </c>
      <c r="I147" s="922">
        <f>+IF(I$14="","",SUMIFS('ZARANDA 1'!$E$38:$CF$38,'ZARANDA 1'!$E$6:$CF$6,I$14))</f>
        <v>0</v>
      </c>
      <c r="J147" s="922">
        <f>+IF(J$14="","",SUMIFS('ZARANDA 1'!$E$38:$CF$38,'ZARANDA 1'!$E$6:$CF$6,J$14))</f>
        <v>0</v>
      </c>
      <c r="K147" s="922">
        <f>+IF(K$14="","",SUMIFS('ZARANDA 1'!$E$38:$CF$38,'ZARANDA 1'!$E$6:$CF$6,K$14))</f>
        <v>0</v>
      </c>
      <c r="L147" s="922">
        <f>+IF(L$14="","",SUMIFS('ZARANDA 1'!$E$38:$CF$38,'ZARANDA 1'!$E$6:$CF$6,L$14))</f>
        <v>0</v>
      </c>
      <c r="M147" s="922">
        <f>+IF(M$14="","",SUMIFS('ZARANDA 1'!$E$38:$CF$38,'ZARANDA 1'!$E$6:$CF$6,M$14))</f>
        <v>0</v>
      </c>
      <c r="N147" s="922">
        <f>+IF(N$14="","",SUMIFS('ZARANDA 1'!$E$38:$CF$38,'ZARANDA 1'!$E$6:$CF$6,N$14))</f>
        <v>16.61997322045454</v>
      </c>
      <c r="O147" s="922">
        <f>+IF(O$14="","",SUMIFS('ZARANDA 1'!$E$38:$CF$38,'ZARANDA 1'!$E$6:$CF$6,O$14))</f>
        <v>0</v>
      </c>
    </row>
    <row r="148" spans="3:15" x14ac:dyDescent="0.3">
      <c r="C148" s="915" t="str">
        <f t="shared" si="3"/>
        <v>TECPETROL</v>
      </c>
      <c r="D148" s="915" t="str">
        <f t="shared" si="4"/>
        <v>TPT.NQ.FP-1397(h) AISL</v>
      </c>
      <c r="E148" s="915" t="str">
        <f t="shared" si="5"/>
        <v>F-36</v>
      </c>
      <c r="F148" s="923" t="s">
        <v>125</v>
      </c>
      <c r="G148" s="915" t="s">
        <v>744</v>
      </c>
      <c r="H148" s="922">
        <f>+IF(H$14="","",SUMIFS('ZARANDA 2'!$E$38:$CF$38,'ZARANDA 2'!$E$6:$CF$6,H$14))</f>
        <v>0</v>
      </c>
      <c r="I148" s="922">
        <f>+IF(I$14="","",SUMIFS('ZARANDA 2'!$E$38:$CF$38,'ZARANDA 2'!$E$6:$CF$6,I$14))</f>
        <v>0</v>
      </c>
      <c r="J148" s="922">
        <f>+IF(J$14="","",SUMIFS('ZARANDA 2'!$E$38:$CF$38,'ZARANDA 2'!$E$6:$CF$6,J$14))</f>
        <v>0</v>
      </c>
      <c r="K148" s="922">
        <f>+IF(K$14="","",SUMIFS('ZARANDA 2'!$E$38:$CF$38,'ZARANDA 2'!$E$6:$CF$6,K$14))</f>
        <v>0</v>
      </c>
      <c r="L148" s="922">
        <f>+IF(L$14="","",SUMIFS('ZARANDA 2'!$E$38:$CF$38,'ZARANDA 2'!$E$6:$CF$6,L$14))</f>
        <v>0</v>
      </c>
      <c r="M148" s="922">
        <f>+IF(M$14="","",SUMIFS('ZARANDA 2'!$E$38:$CF$38,'ZARANDA 2'!$E$6:$CF$6,M$14))</f>
        <v>0</v>
      </c>
      <c r="N148" s="922">
        <f>+IF(N$14="","",SUMIFS('ZARANDA 2'!$E$38:$CF$38,'ZARANDA 2'!$E$6:$CF$6,N$14))</f>
        <v>16.157081102272723</v>
      </c>
      <c r="O148" s="922">
        <f>+IF(O$14="","",SUMIFS('ZARANDA 2'!$E$38:$CF$38,'ZARANDA 2'!$E$6:$CF$6,O$14))</f>
        <v>0</v>
      </c>
    </row>
    <row r="149" spans="3:15" x14ac:dyDescent="0.3">
      <c r="C149" s="915" t="str">
        <f t="shared" si="3"/>
        <v>TECPETROL</v>
      </c>
      <c r="D149" s="915" t="str">
        <f t="shared" si="4"/>
        <v>TPT.NQ.FP-1397(h) AISL</v>
      </c>
      <c r="E149" s="915" t="str">
        <f t="shared" si="5"/>
        <v>F-36</v>
      </c>
      <c r="F149" s="923" t="s">
        <v>126</v>
      </c>
      <c r="G149" s="915" t="s">
        <v>744</v>
      </c>
      <c r="H149" s="922">
        <f>+IF(H$14="","",SUMIFS('ZARANDA 3'!$E$38:$CF$38,'ZARANDA 3'!$E$6:$CF$6,H$14))</f>
        <v>0</v>
      </c>
      <c r="I149" s="922">
        <f>+IF(I$14="","",SUMIFS('ZARANDA 3'!$E$38:$CF$38,'ZARANDA 3'!$E$6:$CF$6,I$14))</f>
        <v>0</v>
      </c>
      <c r="J149" s="922">
        <f>+IF(J$14="","",SUMIFS('ZARANDA 3'!$E$38:$CF$38,'ZARANDA 3'!$E$6:$CF$6,J$14))</f>
        <v>0</v>
      </c>
      <c r="K149" s="922">
        <f>+IF(K$14="","",SUMIFS('ZARANDA 3'!$E$38:$CF$38,'ZARANDA 3'!$E$6:$CF$6,K$14))</f>
        <v>0</v>
      </c>
      <c r="L149" s="922">
        <f>+IF(L$14="","",SUMIFS('ZARANDA 3'!$E$38:$CF$38,'ZARANDA 3'!$E$6:$CF$6,L$14))</f>
        <v>0</v>
      </c>
      <c r="M149" s="922">
        <f>+IF(M$14="","",SUMIFS('ZARANDA 3'!$E$38:$CF$38,'ZARANDA 3'!$E$6:$CF$6,M$14))</f>
        <v>0</v>
      </c>
      <c r="N149" s="922">
        <f>+IF(N$14="","",SUMIFS('ZARANDA 3'!$E$38:$CF$38,'ZARANDA 3'!$E$6:$CF$6,N$14))</f>
        <v>15.330670215909089</v>
      </c>
      <c r="O149" s="922">
        <f>+IF(O$14="","",SUMIFS('ZARANDA 3'!$E$38:$CF$38,'ZARANDA 3'!$E$6:$CF$6,O$14))</f>
        <v>0</v>
      </c>
    </row>
    <row r="150" spans="3:15" x14ac:dyDescent="0.3">
      <c r="C150" s="915" t="str">
        <f t="shared" si="3"/>
        <v>TECPETROL</v>
      </c>
      <c r="D150" s="915" t="str">
        <f t="shared" si="4"/>
        <v>TPT.NQ.FP-1397(h) AISL</v>
      </c>
      <c r="E150" s="915" t="str">
        <f t="shared" si="5"/>
        <v>F-36</v>
      </c>
      <c r="F150" s="923" t="s">
        <v>238</v>
      </c>
      <c r="G150" s="915" t="s">
        <v>744</v>
      </c>
      <c r="H150" s="922">
        <f>+IF(H$14="","",SUMIFS(DESARENADOR!$E$38:$CF$38,DESARENADOR!$E$6:$CF$6,H$14))</f>
        <v>0</v>
      </c>
      <c r="I150" s="922">
        <f>+IF(I$14="","",SUMIFS(DESARENADOR!$E$38:$CF$38,DESARENADOR!$E$6:$CF$6,I$14))</f>
        <v>0</v>
      </c>
      <c r="J150" s="922">
        <f>+IF(J$14="","",SUMIFS(DESARENADOR!$E$38:$CF$38,DESARENADOR!$E$6:$CF$6,J$14))</f>
        <v>0</v>
      </c>
      <c r="K150" s="922">
        <f>+IF(K$14="","",SUMIFS(DESARENADOR!$E$38:$CF$38,DESARENADOR!$E$6:$CF$6,K$14))</f>
        <v>0</v>
      </c>
      <c r="L150" s="922">
        <f>+IF(L$14="","",SUMIFS(DESARENADOR!$E$38:$CF$38,DESARENADOR!$E$6:$CF$6,L$14))</f>
        <v>0</v>
      </c>
      <c r="M150" s="922">
        <f>+IF(M$14="","",SUMIFS(DESARENADOR!$E$38:$CF$38,DESARENADOR!$E$6:$CF$6,M$14))</f>
        <v>0</v>
      </c>
      <c r="N150" s="922">
        <f>+IF(N$14="","",SUMIFS(DESARENADOR!$E$38:$CF$38,DESARENADOR!$E$6:$CF$6,N$14))</f>
        <v>0</v>
      </c>
      <c r="O150" s="922">
        <f>+IF(O$14="","",SUMIFS(DESARENADOR!$E$38:$CF$38,DESARENADOR!$E$6:$CF$6,O$14))</f>
        <v>0</v>
      </c>
    </row>
    <row r="151" spans="3:15" x14ac:dyDescent="0.3">
      <c r="C151" s="915" t="str">
        <f t="shared" si="3"/>
        <v>TECPETROL</v>
      </c>
      <c r="D151" s="915" t="str">
        <f t="shared" si="4"/>
        <v>TPT.NQ.FP-1397(h) AISL</v>
      </c>
      <c r="E151" s="915" t="str">
        <f t="shared" si="5"/>
        <v>F-36</v>
      </c>
      <c r="F151" s="923" t="s">
        <v>129</v>
      </c>
      <c r="G151" s="915" t="s">
        <v>744</v>
      </c>
      <c r="H151" s="922">
        <f>+IF(H$14="","",SUMIFS(DESILTER!$E$38:$CF$38,DESILTER!$E$6:$CF$6,H$14))</f>
        <v>0</v>
      </c>
      <c r="I151" s="922">
        <f>+IF(I$14="","",SUMIFS(DESILTER!$E$38:$CF$38,DESILTER!$E$6:$CF$6,I$14))</f>
        <v>0</v>
      </c>
      <c r="J151" s="922">
        <f>+IF(J$14="","",SUMIFS(DESILTER!$E$38:$CF$38,DESILTER!$E$6:$CF$6,J$14))</f>
        <v>0</v>
      </c>
      <c r="K151" s="922">
        <f>+IF(K$14="","",SUMIFS(DESILTER!$E$38:$CF$38,DESILTER!$E$6:$CF$6,K$14))</f>
        <v>0</v>
      </c>
      <c r="L151" s="922">
        <f>+IF(L$14="","",SUMIFS(DESILTER!$E$38:$CF$38,DESILTER!$E$6:$CF$6,L$14))</f>
        <v>0</v>
      </c>
      <c r="M151" s="922">
        <f>+IF(M$14="","",SUMIFS(DESILTER!$E$38:$CF$38,DESILTER!$E$6:$CF$6,M$14))</f>
        <v>0</v>
      </c>
      <c r="N151" s="922">
        <f>+IF(N$14="","",SUMIFS(DESILTER!$E$38:$CF$38,DESILTER!$E$6:$CF$6,N$14))</f>
        <v>0</v>
      </c>
      <c r="O151" s="922">
        <f>+IF(O$14="","",SUMIFS(DESILTER!$E$38:$CF$38,DESILTER!$E$6:$CF$6,O$14))</f>
        <v>0</v>
      </c>
    </row>
    <row r="152" spans="3:15" x14ac:dyDescent="0.3">
      <c r="C152" s="915" t="str">
        <f t="shared" si="3"/>
        <v>TECPETROL</v>
      </c>
      <c r="D152" s="915" t="str">
        <f t="shared" si="4"/>
        <v>TPT.NQ.FP-1397(h) AISL</v>
      </c>
      <c r="E152" s="915" t="str">
        <f t="shared" si="5"/>
        <v>F-36</v>
      </c>
      <c r="F152" s="923" t="s">
        <v>127</v>
      </c>
      <c r="G152" s="915" t="s">
        <v>744</v>
      </c>
      <c r="H152" s="922">
        <f>+IF(H$14="","",SUMIFS('SECADORA 1'!$E$40:$CF$40,'SECADORA 1'!$E$8:$CF$8,H$14))</f>
        <v>0</v>
      </c>
      <c r="I152" s="922">
        <f>+IF(I$14="","",SUMIFS('SECADORA 1'!$E$40:$CF$40,'SECADORA 1'!$E$8:$CF$8,I$14))</f>
        <v>0</v>
      </c>
      <c r="J152" s="922">
        <f>+IF(J$14="","",SUMIFS('SECADORA 1'!$E$40:$CF$40,'SECADORA 1'!$E$8:$CF$8,J$14))</f>
        <v>0</v>
      </c>
      <c r="K152" s="922">
        <f>+IF(K$14="","",SUMIFS('SECADORA 1'!$E$40:$CF$40,'SECADORA 1'!$E$8:$CF$8,K$14))</f>
        <v>0</v>
      </c>
      <c r="L152" s="922">
        <f>+IF(L$14="","",SUMIFS('SECADORA 1'!$E$40:$CF$40,'SECADORA 1'!$E$8:$CF$8,L$14))</f>
        <v>0</v>
      </c>
      <c r="M152" s="922">
        <f>+IF(M$14="","",SUMIFS('SECADORA 1'!$E$40:$CF$40,'SECADORA 1'!$E$8:$CF$8,M$14))</f>
        <v>0</v>
      </c>
      <c r="N152" s="922">
        <f>+IF(N$14="","",SUMIFS('SECADORA 1'!$E$40:$CF$40,'SECADORA 1'!$E$8:$CF$8,N$14))</f>
        <v>1.9144612420454541</v>
      </c>
      <c r="O152" s="922">
        <f>+IF(O$14="","",SUMIFS('SECADORA 1'!$E$40:$CF$40,'SECADORA 1'!$E$8:$CF$8,O$14))</f>
        <v>0</v>
      </c>
    </row>
    <row r="153" spans="3:15" x14ac:dyDescent="0.3">
      <c r="C153" s="915" t="str">
        <f t="shared" si="3"/>
        <v>TECPETROL</v>
      </c>
      <c r="D153" s="915" t="str">
        <f t="shared" si="4"/>
        <v>TPT.NQ.FP-1397(h) AISL</v>
      </c>
      <c r="E153" s="915" t="str">
        <f t="shared" si="5"/>
        <v>F-36</v>
      </c>
      <c r="F153" s="923" t="s">
        <v>128</v>
      </c>
      <c r="G153" s="915" t="s">
        <v>744</v>
      </c>
      <c r="H153" s="922">
        <f>+IF(H$14="","",SUMIFS('SECADORA 2'!$E$40:$CF$40,'SECADORA 2'!$E$8:$CF$8,H$14))</f>
        <v>0</v>
      </c>
      <c r="I153" s="922">
        <f>+IF(I$14="","",SUMIFS('SECADORA 2'!$E$40:$CF$40,'SECADORA 2'!$E$8:$CF$8,I$14))</f>
        <v>0</v>
      </c>
      <c r="J153" s="922">
        <f>+IF(J$14="","",SUMIFS('SECADORA 2'!$E$40:$CF$40,'SECADORA 2'!$E$8:$CF$8,J$14))</f>
        <v>0</v>
      </c>
      <c r="K153" s="922">
        <f>+IF(K$14="","",SUMIFS('SECADORA 2'!$E$40:$CF$40,'SECADORA 2'!$E$8:$CF$8,K$14))</f>
        <v>0</v>
      </c>
      <c r="L153" s="922">
        <f>+IF(L$14="","",SUMIFS('SECADORA 2'!$E$40:$CF$40,'SECADORA 2'!$E$8:$CF$8,L$14))</f>
        <v>0</v>
      </c>
      <c r="M153" s="922">
        <f>+IF(M$14="","",SUMIFS('SECADORA 2'!$E$40:$CF$40,'SECADORA 2'!$E$8:$CF$8,M$14))</f>
        <v>0</v>
      </c>
      <c r="N153" s="922">
        <f>+IF(N$14="","",SUMIFS('SECADORA 2'!$E$40:$CF$40,'SECADORA 2'!$E$8:$CF$8,N$14))</f>
        <v>0</v>
      </c>
      <c r="O153" s="922">
        <f>+IF(O$14="","",SUMIFS('SECADORA 2'!$E$40:$CF$40,'SECADORA 2'!$E$8:$CF$8,O$14))</f>
        <v>0</v>
      </c>
    </row>
    <row r="154" spans="3:15" x14ac:dyDescent="0.3">
      <c r="C154" s="915" t="str">
        <f t="shared" si="3"/>
        <v>TECPETROL</v>
      </c>
      <c r="D154" s="915" t="str">
        <f t="shared" si="4"/>
        <v>TPT.NQ.FP-1397(h) AISL</v>
      </c>
      <c r="E154" s="915" t="str">
        <f t="shared" si="5"/>
        <v>F-36</v>
      </c>
      <c r="F154" s="923" t="s">
        <v>135</v>
      </c>
      <c r="G154" s="915" t="s">
        <v>744</v>
      </c>
      <c r="H154" s="922">
        <f>+IF(H$14="","",SUMIFS('SECADORA 3'!$E$40:$CF$40,'SECADORA 3'!$E$8:$CF$8,H$14))</f>
        <v>0</v>
      </c>
      <c r="I154" s="922">
        <f>+IF(I$14="","",SUMIFS('SECADORA 3'!$E$40:$CF$40,'SECADORA 3'!$E$8:$CF$8,I$14))</f>
        <v>0</v>
      </c>
      <c r="J154" s="922">
        <f>+IF(J$14="","",SUMIFS('SECADORA 3'!$E$40:$CF$40,'SECADORA 3'!$E$8:$CF$8,J$14))</f>
        <v>0</v>
      </c>
      <c r="K154" s="922">
        <f>+IF(K$14="","",SUMIFS('SECADORA 3'!$E$40:$CF$40,'SECADORA 3'!$E$8:$CF$8,K$14))</f>
        <v>0</v>
      </c>
      <c r="L154" s="922">
        <f>+IF(L$14="","",SUMIFS('SECADORA 3'!$E$40:$CF$40,'SECADORA 3'!$E$8:$CF$8,L$14))</f>
        <v>0</v>
      </c>
      <c r="M154" s="922">
        <f>+IF(M$14="","",SUMIFS('SECADORA 3'!$E$40:$CF$40,'SECADORA 3'!$E$8:$CF$8,M$14))</f>
        <v>0</v>
      </c>
      <c r="N154" s="922">
        <f>+IF(N$14="","",SUMIFS('SECADORA 3'!$E$40:$CF$40,'SECADORA 3'!$E$8:$CF$8,N$14))</f>
        <v>0</v>
      </c>
      <c r="O154" s="922">
        <f>+IF(O$14="","",SUMIFS('SECADORA 3'!$E$40:$CF$40,'SECADORA 3'!$E$8:$CF$8,O$14))</f>
        <v>0</v>
      </c>
    </row>
    <row r="155" spans="3:15" x14ac:dyDescent="0.3">
      <c r="C155" s="915" t="str">
        <f t="shared" ref="C155:C164" si="18">+$C$7</f>
        <v>TECPETROL</v>
      </c>
      <c r="D155" s="915" t="str">
        <f t="shared" ref="D155:D164" si="19">+$D$7</f>
        <v>TPT.NQ.FP-1397(h) AISL</v>
      </c>
      <c r="E155" s="915" t="str">
        <f t="shared" ref="E155:E164" si="20">+$E$7</f>
        <v>F-36</v>
      </c>
      <c r="F155" s="923" t="s">
        <v>130</v>
      </c>
      <c r="G155" s="915" t="s">
        <v>744</v>
      </c>
      <c r="H155" s="922">
        <f>+IF(H$14="","",SUMIFS('DECANTER 1'!$E$54:$CF$54,'DECANTER 1'!$E$15:$CF$15,H$14))</f>
        <v>0</v>
      </c>
      <c r="I155" s="922">
        <f>+IF(I$14="","",SUMIFS('DECANTER 1'!$E$54:$CF$54,'DECANTER 1'!$E$15:$CF$15,I$14))</f>
        <v>0</v>
      </c>
      <c r="J155" s="922">
        <f>+IF(J$14="","",SUMIFS('DECANTER 1'!$E$54:$CF$54,'DECANTER 1'!$E$15:$CF$15,J$14))</f>
        <v>0</v>
      </c>
      <c r="K155" s="922">
        <f>+IF(K$14="","",SUMIFS('DECANTER 1'!$E$54:$CF$54,'DECANTER 1'!$E$15:$CF$15,K$14))</f>
        <v>0</v>
      </c>
      <c r="L155" s="922">
        <f>+IF(L$14="","",SUMIFS('DECANTER 1'!$E$54:$CF$54,'DECANTER 1'!$E$15:$CF$15,L$14))</f>
        <v>0</v>
      </c>
      <c r="M155" s="922">
        <f>+IF(M$14="","",SUMIFS('DECANTER 1'!$E$54:$CF$54,'DECANTER 1'!$E$15:$CF$15,M$14))</f>
        <v>0</v>
      </c>
      <c r="N155" s="922">
        <f>+IF(N$14="","",SUMIFS('DECANTER 1'!$E$54:$CF$54,'DECANTER 1'!$E$15:$CF$15,N$14))</f>
        <v>0</v>
      </c>
      <c r="O155" s="922">
        <f>+IF(O$14="","",SUMIFS('DECANTER 1'!$E$54:$CF$54,'DECANTER 1'!$E$15:$CF$15,O$14))</f>
        <v>0</v>
      </c>
    </row>
    <row r="156" spans="3:15" x14ac:dyDescent="0.3">
      <c r="C156" s="915" t="str">
        <f t="shared" si="18"/>
        <v>TECPETROL</v>
      </c>
      <c r="D156" s="915" t="str">
        <f t="shared" si="19"/>
        <v>TPT.NQ.FP-1397(h) AISL</v>
      </c>
      <c r="E156" s="915" t="str">
        <f t="shared" si="20"/>
        <v>F-36</v>
      </c>
      <c r="F156" s="923" t="s">
        <v>131</v>
      </c>
      <c r="G156" s="915" t="s">
        <v>744</v>
      </c>
      <c r="H156" s="922">
        <f>+IF(H$14="","",SUMIFS('DECANTER 2'!$E$54:$CF$54,'DECANTER 2'!$E$15:$CF$15,H$14))</f>
        <v>0</v>
      </c>
      <c r="I156" s="922">
        <f>+IF(I$14="","",SUMIFS('DECANTER 2'!$E$54:$CF$54,'DECANTER 2'!$E$15:$CF$15,I$14))</f>
        <v>0</v>
      </c>
      <c r="J156" s="922">
        <f>+IF(J$14="","",SUMIFS('DECANTER 2'!$E$54:$CF$54,'DECANTER 2'!$E$15:$CF$15,J$14))</f>
        <v>0</v>
      </c>
      <c r="K156" s="922">
        <f>+IF(K$14="","",SUMIFS('DECANTER 2'!$E$54:$CF$54,'DECANTER 2'!$E$15:$CF$15,K$14))</f>
        <v>0</v>
      </c>
      <c r="L156" s="922">
        <f>+IF(L$14="","",SUMIFS('DECANTER 2'!$E$54:$CF$54,'DECANTER 2'!$E$15:$CF$15,L$14))</f>
        <v>0</v>
      </c>
      <c r="M156" s="922">
        <f>+IF(M$14="","",SUMIFS('DECANTER 2'!$E$54:$CF$54,'DECANTER 2'!$E$15:$CF$15,M$14))</f>
        <v>0</v>
      </c>
      <c r="N156" s="922">
        <f>+IF(N$14="","",SUMIFS('DECANTER 2'!$E$54:$CF$54,'DECANTER 2'!$E$15:$CF$15,N$14))</f>
        <v>0</v>
      </c>
      <c r="O156" s="922">
        <f>+IF(O$14="","",SUMIFS('DECANTER 2'!$E$54:$CF$54,'DECANTER 2'!$E$15:$CF$15,O$14))</f>
        <v>0</v>
      </c>
    </row>
    <row r="157" spans="3:15" x14ac:dyDescent="0.3">
      <c r="C157" s="915" t="str">
        <f t="shared" si="18"/>
        <v>TECPETROL</v>
      </c>
      <c r="D157" s="915" t="str">
        <f t="shared" si="19"/>
        <v>TPT.NQ.FP-1397(h) AISL</v>
      </c>
      <c r="E157" s="915" t="str">
        <f t="shared" si="20"/>
        <v>F-36</v>
      </c>
      <c r="F157" s="923" t="s">
        <v>132</v>
      </c>
      <c r="G157" s="915" t="s">
        <v>744</v>
      </c>
      <c r="H157" s="922">
        <f>+IF(H$14="","",SUMIFS('DECANTER 3'!$E$54:$CF$54,'DECANTER 3'!$E$15:$CF$15,H$14))</f>
        <v>0</v>
      </c>
      <c r="I157" s="922">
        <f>+IF(I$14="","",SUMIFS('DECANTER 3'!$E$54:$CF$54,'DECANTER 3'!$E$15:$CF$15,I$14))</f>
        <v>0</v>
      </c>
      <c r="J157" s="922">
        <f>+IF(J$14="","",SUMIFS('DECANTER 3'!$E$54:$CF$54,'DECANTER 3'!$E$15:$CF$15,J$14))</f>
        <v>0</v>
      </c>
      <c r="K157" s="922">
        <f>+IF(K$14="","",SUMIFS('DECANTER 3'!$E$54:$CF$54,'DECANTER 3'!$E$15:$CF$15,K$14))</f>
        <v>0</v>
      </c>
      <c r="L157" s="922">
        <f>+IF(L$14="","",SUMIFS('DECANTER 3'!$E$54:$CF$54,'DECANTER 3'!$E$15:$CF$15,L$14))</f>
        <v>0</v>
      </c>
      <c r="M157" s="922">
        <f>+IF(M$14="","",SUMIFS('DECANTER 3'!$E$54:$CF$54,'DECANTER 3'!$E$15:$CF$15,M$14))</f>
        <v>0</v>
      </c>
      <c r="N157" s="922">
        <f>+IF(N$14="","",SUMIFS('DECANTER 3'!$E$54:$CF$54,'DECANTER 3'!$E$15:$CF$15,N$14))</f>
        <v>6.220567059090909</v>
      </c>
      <c r="O157" s="922">
        <f>+IF(O$14="","",SUMIFS('DECANTER 3'!$E$54:$CF$54,'DECANTER 3'!$E$15:$CF$15,O$14))</f>
        <v>0</v>
      </c>
    </row>
    <row r="158" spans="3:15" x14ac:dyDescent="0.3">
      <c r="C158" s="915" t="str">
        <f t="shared" si="18"/>
        <v>TECPETROL</v>
      </c>
      <c r="D158" s="915" t="str">
        <f t="shared" si="19"/>
        <v>TPT.NQ.FP-1397(h) AISL</v>
      </c>
      <c r="E158" s="915" t="str">
        <f t="shared" si="20"/>
        <v>F-36</v>
      </c>
      <c r="F158" s="924" t="s">
        <v>754</v>
      </c>
      <c r="G158" s="915" t="s">
        <v>745</v>
      </c>
      <c r="H158" s="925">
        <f>+IF(H$14="","",SUMIFS(GENERALES!$E$9:$CF$9,GENERALES!$E$10:$CF$10,H$14))</f>
        <v>0</v>
      </c>
      <c r="I158" s="925">
        <f>+IF(I$14="","",SUMIFS(GENERALES!$E$9:$CF$9,GENERALES!$E$10:$CF$10,I$14))</f>
        <v>0</v>
      </c>
      <c r="J158" s="925">
        <f>+IF(J$14="","",SUMIFS(GENERALES!$E$9:$CF$9,GENERALES!$E$10:$CF$10,J$14))</f>
        <v>0</v>
      </c>
      <c r="K158" s="925">
        <f>+IF(K$14="","",SUMIFS(GENERALES!$E$9:$CF$9,GENERALES!$E$10:$CF$10,K$14))</f>
        <v>0</v>
      </c>
      <c r="L158" s="925">
        <f>+IF(L$14="","",SUMIFS(GENERALES!$E$9:$CF$9,GENERALES!$E$10:$CF$10,L$14))</f>
        <v>0</v>
      </c>
      <c r="M158" s="925">
        <f>+IF(M$14="","",SUMIFS(GENERALES!$E$9:$CF$9,GENERALES!$E$10:$CF$10,M$14))</f>
        <v>0</v>
      </c>
      <c r="N158" s="925">
        <f>+IF(N$14="","",SUMIFS(GENERALES!$E$9:$CF$9,GENERALES!$E$10:$CF$10,N$14))</f>
        <v>2501</v>
      </c>
      <c r="O158" s="925">
        <f>+IF(O$14="","",SUMIFS(GENERALES!$E$9:$CF$9,GENERALES!$E$10:$CF$10,O$14))</f>
        <v>0</v>
      </c>
    </row>
    <row r="159" spans="3:15" x14ac:dyDescent="0.3">
      <c r="C159" s="915" t="str">
        <f t="shared" si="18"/>
        <v>TECPETROL</v>
      </c>
      <c r="D159" s="915" t="str">
        <f t="shared" si="19"/>
        <v>TPT.NQ.FP-1397(h) AISL</v>
      </c>
      <c r="E159" s="915" t="str">
        <f t="shared" si="20"/>
        <v>F-36</v>
      </c>
      <c r="F159" s="924" t="s">
        <v>754</v>
      </c>
      <c r="G159" s="915" t="s">
        <v>746</v>
      </c>
      <c r="H159" s="925">
        <f>+IF(H$14="","",SUMIFS(GENERALES!$E$11:$CF$11,GENERALES!$E$10:$CF$10,H$14))</f>
        <v>0</v>
      </c>
      <c r="I159" s="925">
        <f>+IF(I$14="","",SUMIFS(GENERALES!$E$11:$CF$11,GENERALES!$E$10:$CF$10,I$14))</f>
        <v>0</v>
      </c>
      <c r="J159" s="925">
        <f>+IF(J$14="","",SUMIFS(GENERALES!$E$11:$CF$11,GENERALES!$E$10:$CF$10,J$14))</f>
        <v>0</v>
      </c>
      <c r="K159" s="925">
        <f>+IF(K$14="","",SUMIFS(GENERALES!$E$11:$CF$11,GENERALES!$E$10:$CF$10,K$14))</f>
        <v>0</v>
      </c>
      <c r="L159" s="925">
        <f>+IF(L$14="","",SUMIFS(GENERALES!$E$11:$CF$11,GENERALES!$E$10:$CF$10,L$14))</f>
        <v>0</v>
      </c>
      <c r="M159" s="925">
        <f>+IF(M$14="","",SUMIFS(GENERALES!$E$11:$CF$11,GENERALES!$E$10:$CF$10,M$14))</f>
        <v>0</v>
      </c>
      <c r="N159" s="925">
        <f>+IF(N$14="","",SUMIFS(GENERALES!$E$11:$CF$11,GENERALES!$E$10:$CF$10,N$14))</f>
        <v>57.773568937499995</v>
      </c>
      <c r="O159" s="925">
        <f>+IF(O$14="","",SUMIFS(GENERALES!$E$11:$CF$11,GENERALES!$E$10:$CF$10,O$14))</f>
        <v>0</v>
      </c>
    </row>
    <row r="160" spans="3:15" x14ac:dyDescent="0.3">
      <c r="C160" s="915" t="str">
        <f t="shared" si="18"/>
        <v>TECPETROL</v>
      </c>
      <c r="D160" s="915" t="str">
        <f t="shared" si="19"/>
        <v>TPT.NQ.FP-1397(h) AISL</v>
      </c>
      <c r="E160" s="915" t="str">
        <f t="shared" si="20"/>
        <v>F-36</v>
      </c>
      <c r="F160" s="924" t="s">
        <v>754</v>
      </c>
      <c r="G160" s="915" t="s">
        <v>747</v>
      </c>
      <c r="H160" s="925">
        <f>+IF(H$14="","",SUMIFS('Resumen-Ocultar'!$E$12:$CF$12,GENERALES!$E$10:$CF$10,H$14))</f>
        <v>0</v>
      </c>
      <c r="I160" s="925">
        <f>+IF(I$14="","",SUMIFS('Resumen-Ocultar'!$E$12:$CF$12,GENERALES!$E$10:$CF$10,I$14))</f>
        <v>0</v>
      </c>
      <c r="J160" s="925">
        <f>+IF(J$14="","",SUMIFS('Resumen-Ocultar'!$E$12:$CF$12,GENERALES!$E$10:$CF$10,J$14))</f>
        <v>0</v>
      </c>
      <c r="K160" s="925">
        <f>+IF(K$14="","",SUMIFS('Resumen-Ocultar'!$E$12:$CF$12,GENERALES!$E$10:$CF$10,K$14))</f>
        <v>0</v>
      </c>
      <c r="L160" s="925">
        <f>+IF(L$14="","",SUMIFS('Resumen-Ocultar'!$E$12:$CF$12,GENERALES!$E$10:$CF$10,L$14))</f>
        <v>0</v>
      </c>
      <c r="M160" s="925">
        <f>+IF(M$14="","",SUMIFS('Resumen-Ocultar'!$E$12:$CF$12,GENERALES!$E$10:$CF$10,M$14))</f>
        <v>0</v>
      </c>
      <c r="N160" s="925">
        <f>+IF(N$14="","",SUMIFS('Resumen-Ocultar'!$E$12:$CF$12,GENERALES!$E$10:$CF$10,N$14))</f>
        <v>120.56422670454545</v>
      </c>
      <c r="O160" s="925">
        <f>+IF(O$14="","",SUMIFS('Resumen-Ocultar'!$E$12:$CF$12,GENERALES!$E$10:$CF$10,O$14))</f>
        <v>0</v>
      </c>
    </row>
    <row r="161" spans="2:20" x14ac:dyDescent="0.3">
      <c r="C161" s="915" t="str">
        <f t="shared" si="18"/>
        <v>TECPETROL</v>
      </c>
      <c r="D161" s="915" t="str">
        <f t="shared" si="19"/>
        <v>TPT.NQ.FP-1397(h) AISL</v>
      </c>
      <c r="E161" s="915" t="str">
        <f t="shared" si="20"/>
        <v>F-36</v>
      </c>
      <c r="F161" s="924" t="s">
        <v>754</v>
      </c>
      <c r="G161" s="915" t="s">
        <v>748</v>
      </c>
      <c r="H161" s="925">
        <f>+IF(H$14="","",SUM(H147:H157))</f>
        <v>0</v>
      </c>
      <c r="I161" s="925">
        <f t="shared" ref="I161:O161" si="21">+IF(I$14="","",SUM(I147:I157))</f>
        <v>0</v>
      </c>
      <c r="J161" s="925">
        <f t="shared" si="21"/>
        <v>0</v>
      </c>
      <c r="K161" s="925">
        <f t="shared" si="21"/>
        <v>0</v>
      </c>
      <c r="L161" s="925">
        <f t="shared" si="21"/>
        <v>0</v>
      </c>
      <c r="M161" s="925">
        <f t="shared" si="21"/>
        <v>0</v>
      </c>
      <c r="N161" s="925">
        <f t="shared" si="21"/>
        <v>56.24275283977272</v>
      </c>
      <c r="O161" s="925">
        <f t="shared" si="21"/>
        <v>0</v>
      </c>
    </row>
    <row r="162" spans="2:20" x14ac:dyDescent="0.3">
      <c r="C162" s="915" t="str">
        <f t="shared" si="18"/>
        <v>TECPETROL</v>
      </c>
      <c r="D162" s="915" t="str">
        <f t="shared" si="19"/>
        <v>TPT.NQ.FP-1397(h) AISL</v>
      </c>
      <c r="E162" s="915" t="str">
        <f t="shared" si="20"/>
        <v>F-36</v>
      </c>
      <c r="F162" s="924" t="s">
        <v>754</v>
      </c>
      <c r="G162" s="915" t="s">
        <v>735</v>
      </c>
      <c r="H162" s="925">
        <f>+IF(H$14="","",IFERROR(H161/H159,0))</f>
        <v>0</v>
      </c>
      <c r="I162" s="925">
        <f t="shared" ref="I162:O162" si="22">+IF(I$14="","",IFERROR(I161/I159,0))</f>
        <v>0</v>
      </c>
      <c r="J162" s="925">
        <f t="shared" si="22"/>
        <v>0</v>
      </c>
      <c r="K162" s="925">
        <f t="shared" si="22"/>
        <v>0</v>
      </c>
      <c r="L162" s="925">
        <f t="shared" si="22"/>
        <v>0</v>
      </c>
      <c r="M162" s="925">
        <f t="shared" si="22"/>
        <v>0</v>
      </c>
      <c r="N162" s="925">
        <f t="shared" si="22"/>
        <v>0.97350317583143731</v>
      </c>
      <c r="O162" s="925">
        <f t="shared" si="22"/>
        <v>0</v>
      </c>
    </row>
    <row r="163" spans="2:20" x14ac:dyDescent="0.3">
      <c r="C163" s="915" t="str">
        <f t="shared" si="18"/>
        <v>TECPETROL</v>
      </c>
      <c r="D163" s="915" t="str">
        <f t="shared" si="19"/>
        <v>TPT.NQ.FP-1397(h) AISL</v>
      </c>
      <c r="E163" s="915" t="str">
        <f t="shared" si="20"/>
        <v>F-36</v>
      </c>
      <c r="F163" s="924" t="s">
        <v>754</v>
      </c>
      <c r="G163" s="915" t="s">
        <v>749</v>
      </c>
      <c r="H163" s="925">
        <f>+IF(H$14="","",H160-SUM(H136:H157))</f>
        <v>0</v>
      </c>
      <c r="I163" s="925">
        <f t="shared" ref="I163:N163" si="23">+IF(I$14="","",I160-SUM(I136:I157))</f>
        <v>0</v>
      </c>
      <c r="J163" s="925">
        <f t="shared" si="23"/>
        <v>0</v>
      </c>
      <c r="K163" s="925">
        <f t="shared" si="23"/>
        <v>0</v>
      </c>
      <c r="L163" s="925">
        <f t="shared" si="23"/>
        <v>0</v>
      </c>
      <c r="M163" s="925">
        <f t="shared" si="23"/>
        <v>0</v>
      </c>
      <c r="N163" s="925">
        <f t="shared" si="23"/>
        <v>50.922586017045461</v>
      </c>
      <c r="O163" s="925">
        <f>+IF(O$14="","",O160-SUM(O136:O157))</f>
        <v>0</v>
      </c>
    </row>
    <row r="164" spans="2:20" x14ac:dyDescent="0.3">
      <c r="C164" s="915" t="str">
        <f t="shared" si="18"/>
        <v>TECPETROL</v>
      </c>
      <c r="D164" s="915" t="str">
        <f t="shared" si="19"/>
        <v>TPT.NQ.FP-1397(h) AISL</v>
      </c>
      <c r="E164" s="915" t="str">
        <f t="shared" si="20"/>
        <v>F-36</v>
      </c>
      <c r="F164" s="924" t="s">
        <v>754</v>
      </c>
      <c r="G164" s="915" t="s">
        <v>750</v>
      </c>
      <c r="H164" s="925">
        <f>+IF(H$14="","",IFERROR(H163/H160,0))</f>
        <v>0</v>
      </c>
      <c r="I164" s="925">
        <f t="shared" ref="I164:O164" si="24">+IF(I$14="","",IFERROR(I163/I160,0))</f>
        <v>0</v>
      </c>
      <c r="J164" s="925">
        <f t="shared" si="24"/>
        <v>0</v>
      </c>
      <c r="K164" s="925">
        <f t="shared" si="24"/>
        <v>0</v>
      </c>
      <c r="L164" s="925">
        <f t="shared" si="24"/>
        <v>0</v>
      </c>
      <c r="M164" s="925">
        <f t="shared" si="24"/>
        <v>0</v>
      </c>
      <c r="N164" s="925">
        <f t="shared" si="24"/>
        <v>0.42236895146216374</v>
      </c>
      <c r="O164" s="925">
        <f t="shared" si="24"/>
        <v>0</v>
      </c>
    </row>
    <row r="166" spans="2:20" ht="25.15" customHeight="1" x14ac:dyDescent="0.3">
      <c r="C166" s="1237" t="s">
        <v>753</v>
      </c>
      <c r="D166" s="1238"/>
      <c r="E166" s="1238"/>
      <c r="F166" s="1238"/>
      <c r="G166" s="1238"/>
      <c r="H166" s="1238"/>
      <c r="I166" s="1238"/>
      <c r="J166" s="1238"/>
      <c r="K166" s="1238"/>
      <c r="L166" s="1238"/>
      <c r="M166" s="1238"/>
      <c r="N166" s="1238"/>
      <c r="O166" s="1238"/>
      <c r="P166" s="1238"/>
      <c r="Q166" s="1238"/>
      <c r="R166" s="1238"/>
      <c r="S166" s="1238"/>
    </row>
    <row r="167" spans="2:20" ht="17.25" thickBot="1" x14ac:dyDescent="0.35"/>
    <row r="168" spans="2:20" ht="22.15" hidden="1" customHeight="1" x14ac:dyDescent="0.3">
      <c r="C168" s="911" t="s">
        <v>333</v>
      </c>
      <c r="D168" s="912" t="s">
        <v>334</v>
      </c>
      <c r="E168" s="912" t="s">
        <v>336</v>
      </c>
      <c r="F168" s="912" t="s">
        <v>737</v>
      </c>
      <c r="G168" s="912" t="s">
        <v>406</v>
      </c>
      <c r="H168" s="926">
        <v>1</v>
      </c>
      <c r="I168" s="926">
        <v>2</v>
      </c>
      <c r="J168" s="926">
        <v>3</v>
      </c>
      <c r="K168" s="926">
        <v>4</v>
      </c>
      <c r="L168" s="926">
        <v>5</v>
      </c>
      <c r="M168" s="926">
        <v>6</v>
      </c>
      <c r="N168" s="926">
        <v>7</v>
      </c>
      <c r="O168" s="926">
        <v>8</v>
      </c>
      <c r="P168" s="926">
        <v>9</v>
      </c>
      <c r="Q168" s="926">
        <v>10</v>
      </c>
      <c r="R168" s="926">
        <v>11</v>
      </c>
      <c r="S168" s="926">
        <v>12</v>
      </c>
      <c r="T168" s="912" t="s">
        <v>571</v>
      </c>
    </row>
    <row r="169" spans="2:20" hidden="1" x14ac:dyDescent="0.3">
      <c r="B169" s="927">
        <v>1</v>
      </c>
      <c r="C169" s="915" t="str">
        <f>+IF(F169="","",$C$7)</f>
        <v>TECPETROL</v>
      </c>
      <c r="D169" s="915" t="str">
        <f>+IF(F169="","",$D$7)</f>
        <v>TPT.NQ.FP-1397(h) AISL</v>
      </c>
      <c r="E169" s="915" t="str">
        <f>+IF(F169="","",$E$7)</f>
        <v>F-36</v>
      </c>
      <c r="F169" s="279" t="str">
        <f>+IF('LP-Servicios'!P153="-","",'LP-Servicios'!P153)</f>
        <v>ADICIONAL-Bomba Trasvase op(1-2Rigs)</v>
      </c>
      <c r="G169" s="507" t="str">
        <f>+IF(F169="","",VLOOKUP(F169,'LP-Servicios'!$H$153:$J$252,3,FALSE))</f>
        <v>006001000000028</v>
      </c>
      <c r="H169" s="507">
        <f>+IF($F169="","",SUMIFS(SERVICIOS!$E115:$CF115,SERVICIOS!$E$110:$CF$110,H$168))</f>
        <v>0</v>
      </c>
      <c r="I169" s="507">
        <f>+IF($F169="","",SUMIFS(SERVICIOS!$E115:$CF115,SERVICIOS!$E$110:$CF$110,I$168))</f>
        <v>0</v>
      </c>
      <c r="J169" s="507">
        <f>+IF($F169="","",SUMIFS(SERVICIOS!$E115:$CF115,SERVICIOS!$E$110:$CF$110,J$168))</f>
        <v>0</v>
      </c>
      <c r="K169" s="507">
        <f>+IF($F169="","",SUMIFS(SERVICIOS!$E115:$CF115,SERVICIOS!$E$110:$CF$110,K$168))</f>
        <v>0</v>
      </c>
      <c r="L169" s="507">
        <f>+IF($F169="","",SUMIFS(SERVICIOS!$E115:$CF115,SERVICIOS!$E$110:$CF$110,L$168))</f>
        <v>0</v>
      </c>
      <c r="M169" s="507">
        <f>+IF($F169="","",SUMIFS(SERVICIOS!$E115:$CF115,SERVICIOS!$E$110:$CF$110,M$168))</f>
        <v>0</v>
      </c>
      <c r="N169" s="507">
        <f>+IF($F169="","",SUMIFS(SERVICIOS!$E115:$CF115,SERVICIOS!$E$110:$CF$110,N$168))</f>
        <v>0</v>
      </c>
      <c r="O169" s="507">
        <f>+IF($F169="","",SUMIFS(SERVICIOS!$E115:$CF115,SERVICIOS!$E$110:$CF$110,O$168))</f>
        <v>0</v>
      </c>
      <c r="P169" s="507">
        <f>+IF($F169="","",SUMIFS(SERVICIOS!$E115:$CF115,SERVICIOS!$E$110:$CF$110,P$168))</f>
        <v>0</v>
      </c>
      <c r="Q169" s="507">
        <f>+IF($F169="","",SUMIFS(SERVICIOS!$E115:$CF115,SERVICIOS!$E$110:$CF$110,Q$168))</f>
        <v>0</v>
      </c>
      <c r="R169" s="507">
        <f>+IF($F169="","",SUMIFS(SERVICIOS!$E115:$CF115,SERVICIOS!$E$110:$CF$110,R$168))</f>
        <v>0</v>
      </c>
      <c r="S169" s="507">
        <f>+IF($F169="","",SUMIFS(SERVICIOS!$E115:$CF115,SERVICIOS!$E$110:$CF$110,S$168))</f>
        <v>0</v>
      </c>
      <c r="T169" s="928">
        <f>+SUM(H169:S169)</f>
        <v>0</v>
      </c>
    </row>
    <row r="170" spans="2:20" hidden="1" x14ac:dyDescent="0.3">
      <c r="B170" s="927">
        <v>2</v>
      </c>
      <c r="C170" s="915" t="str">
        <f t="shared" ref="C170:C233" si="25">+IF(F170="","",$C$7)</f>
        <v>TECPETROL</v>
      </c>
      <c r="D170" s="915" t="str">
        <f t="shared" ref="D170:D233" si="26">+IF(F170="","",$D$7)</f>
        <v>TPT.NQ.FP-1397(h) AISL</v>
      </c>
      <c r="E170" s="915" t="str">
        <f t="shared" ref="E170:E233" si="27">+IF(F170="","",$E$7)</f>
        <v>F-36</v>
      </c>
      <c r="F170" s="279" t="str">
        <f>+IF('LP-Servicios'!P154="-","",'LP-Servicios'!P154)</f>
        <v>ADICIONAL-Bomba trasvase Std BY(1-2Rigs)</v>
      </c>
      <c r="G170" s="507" t="str">
        <f>+IF(F170="","",VLOOKUP(F170,'LP-Servicios'!$H$153:$J$252,3,FALSE))</f>
        <v>006001000000367</v>
      </c>
      <c r="H170" s="507">
        <f>+IF($F170="","",SUMIFS(SERVICIOS!$E116:$CF116,SERVICIOS!$E$110:$CF$110,H$168))</f>
        <v>0</v>
      </c>
      <c r="I170" s="507">
        <f>+IF($F170="","",SUMIFS(SERVICIOS!$E116:$CF116,SERVICIOS!$E$110:$CF$110,I$168))</f>
        <v>0</v>
      </c>
      <c r="J170" s="507">
        <f>+IF($F170="","",SUMIFS(SERVICIOS!$E116:$CF116,SERVICIOS!$E$110:$CF$110,J$168))</f>
        <v>0</v>
      </c>
      <c r="K170" s="507">
        <f>+IF($F170="","",SUMIFS(SERVICIOS!$E116:$CF116,SERVICIOS!$E$110:$CF$110,K$168))</f>
        <v>0</v>
      </c>
      <c r="L170" s="507">
        <f>+IF($F170="","",SUMIFS(SERVICIOS!$E116:$CF116,SERVICIOS!$E$110:$CF$110,L$168))</f>
        <v>0</v>
      </c>
      <c r="M170" s="507">
        <f>+IF($F170="","",SUMIFS(SERVICIOS!$E116:$CF116,SERVICIOS!$E$110:$CF$110,M$168))</f>
        <v>0</v>
      </c>
      <c r="N170" s="507">
        <f>+IF($F170="","",SUMIFS(SERVICIOS!$E116:$CF116,SERVICIOS!$E$110:$CF$110,N$168))</f>
        <v>0</v>
      </c>
      <c r="O170" s="507">
        <f>+IF($F170="","",SUMIFS(SERVICIOS!$E116:$CF116,SERVICIOS!$E$110:$CF$110,O$168))</f>
        <v>0</v>
      </c>
      <c r="P170" s="507">
        <f>+IF($F170="","",SUMIFS(SERVICIOS!$E116:$CF116,SERVICIOS!$E$110:$CF$110,P$168))</f>
        <v>0</v>
      </c>
      <c r="Q170" s="507">
        <f>+IF($F170="","",SUMIFS(SERVICIOS!$E116:$CF116,SERVICIOS!$E$110:$CF$110,Q$168))</f>
        <v>0</v>
      </c>
      <c r="R170" s="507">
        <f>+IF($F170="","",SUMIFS(SERVICIOS!$E116:$CF116,SERVICIOS!$E$110:$CF$110,R$168))</f>
        <v>0</v>
      </c>
      <c r="S170" s="507">
        <f>+IF($F170="","",SUMIFS(SERVICIOS!$E116:$CF116,SERVICIOS!$E$110:$CF$110,S$168))</f>
        <v>0</v>
      </c>
      <c r="T170" s="928">
        <f t="shared" ref="T170:T233" si="28">+SUM(H170:S170)</f>
        <v>0</v>
      </c>
    </row>
    <row r="171" spans="2:20" hidden="1" x14ac:dyDescent="0.3">
      <c r="B171" s="927">
        <v>3</v>
      </c>
      <c r="C171" s="915" t="str">
        <f t="shared" si="25"/>
        <v>TECPETROL</v>
      </c>
      <c r="D171" s="915" t="str">
        <f t="shared" si="26"/>
        <v>TPT.NQ.FP-1397(h) AISL</v>
      </c>
      <c r="E171" s="915" t="str">
        <f t="shared" si="27"/>
        <v>F-36</v>
      </c>
      <c r="F171" s="279" t="str">
        <f>+IF('LP-Servicios'!P155="-","",'LP-Servicios'!P155)</f>
        <v>ADICIONAL-Compresor Stand By(1-2Rigs)</v>
      </c>
      <c r="G171" s="507" t="str">
        <f>+IF(F171="","",VLOOKUP(F171,'LP-Servicios'!$H$153:$J$252,3,FALSE))</f>
        <v>006001000000094</v>
      </c>
      <c r="H171" s="507">
        <f>+IF($F171="","",SUMIFS(SERVICIOS!$E117:$CF117,SERVICIOS!$E$110:$CF$110,H$168))</f>
        <v>0</v>
      </c>
      <c r="I171" s="507">
        <f>+IF($F171="","",SUMIFS(SERVICIOS!$E117:$CF117,SERVICIOS!$E$110:$CF$110,I$168))</f>
        <v>0</v>
      </c>
      <c r="J171" s="507">
        <f>+IF($F171="","",SUMIFS(SERVICIOS!$E117:$CF117,SERVICIOS!$E$110:$CF$110,J$168))</f>
        <v>0</v>
      </c>
      <c r="K171" s="507">
        <f>+IF($F171="","",SUMIFS(SERVICIOS!$E117:$CF117,SERVICIOS!$E$110:$CF$110,K$168))</f>
        <v>0</v>
      </c>
      <c r="L171" s="507">
        <f>+IF($F171="","",SUMIFS(SERVICIOS!$E117:$CF117,SERVICIOS!$E$110:$CF$110,L$168))</f>
        <v>0</v>
      </c>
      <c r="M171" s="507">
        <f>+IF($F171="","",SUMIFS(SERVICIOS!$E117:$CF117,SERVICIOS!$E$110:$CF$110,M$168))</f>
        <v>0</v>
      </c>
      <c r="N171" s="507">
        <f>+IF($F171="","",SUMIFS(SERVICIOS!$E117:$CF117,SERVICIOS!$E$110:$CF$110,N$168))</f>
        <v>0</v>
      </c>
      <c r="O171" s="507">
        <f>+IF($F171="","",SUMIFS(SERVICIOS!$E117:$CF117,SERVICIOS!$E$110:$CF$110,O$168))</f>
        <v>0</v>
      </c>
      <c r="P171" s="507">
        <f>+IF($F171="","",SUMIFS(SERVICIOS!$E117:$CF117,SERVICIOS!$E$110:$CF$110,P$168))</f>
        <v>0</v>
      </c>
      <c r="Q171" s="507">
        <f>+IF($F171="","",SUMIFS(SERVICIOS!$E117:$CF117,SERVICIOS!$E$110:$CF$110,Q$168))</f>
        <v>0</v>
      </c>
      <c r="R171" s="507">
        <f>+IF($F171="","",SUMIFS(SERVICIOS!$E117:$CF117,SERVICIOS!$E$110:$CF$110,R$168))</f>
        <v>0</v>
      </c>
      <c r="S171" s="507">
        <f>+IF($F171="","",SUMIFS(SERVICIOS!$E117:$CF117,SERVICIOS!$E$110:$CF$110,S$168))</f>
        <v>0</v>
      </c>
      <c r="T171" s="928">
        <f t="shared" si="28"/>
        <v>0</v>
      </c>
    </row>
    <row r="172" spans="2:20" hidden="1" x14ac:dyDescent="0.3">
      <c r="B172" s="927">
        <v>4</v>
      </c>
      <c r="C172" s="915" t="str">
        <f t="shared" si="25"/>
        <v>TECPETROL</v>
      </c>
      <c r="D172" s="915" t="str">
        <f t="shared" si="26"/>
        <v>TPT.NQ.FP-1397(h) AISL</v>
      </c>
      <c r="E172" s="915" t="str">
        <f t="shared" si="27"/>
        <v>F-36</v>
      </c>
      <c r="F172" s="279" t="str">
        <f>+IF('LP-Servicios'!P156="-","",'LP-Servicios'!P156)</f>
        <v>ADICIONAL-Compresor(1-2Rigs)</v>
      </c>
      <c r="G172" s="507" t="str">
        <f>+IF(F172="","",VLOOKUP(F172,'LP-Servicios'!$H$153:$J$252,3,FALSE))</f>
        <v>006001000000093</v>
      </c>
      <c r="H172" s="507">
        <f>+IF($F172="","",SUMIFS(SERVICIOS!$E118:$CF118,SERVICIOS!$E$110:$CF$110,H$168))</f>
        <v>0</v>
      </c>
      <c r="I172" s="507">
        <f>+IF($F172="","",SUMIFS(SERVICIOS!$E118:$CF118,SERVICIOS!$E$110:$CF$110,I$168))</f>
        <v>0</v>
      </c>
      <c r="J172" s="507">
        <f>+IF($F172="","",SUMIFS(SERVICIOS!$E118:$CF118,SERVICIOS!$E$110:$CF$110,J$168))</f>
        <v>0</v>
      </c>
      <c r="K172" s="507">
        <f>+IF($F172="","",SUMIFS(SERVICIOS!$E118:$CF118,SERVICIOS!$E$110:$CF$110,K$168))</f>
        <v>0</v>
      </c>
      <c r="L172" s="507">
        <f>+IF($F172="","",SUMIFS(SERVICIOS!$E118:$CF118,SERVICIOS!$E$110:$CF$110,L$168))</f>
        <v>0</v>
      </c>
      <c r="M172" s="507">
        <f>+IF($F172="","",SUMIFS(SERVICIOS!$E118:$CF118,SERVICIOS!$E$110:$CF$110,M$168))</f>
        <v>0</v>
      </c>
      <c r="N172" s="507">
        <f>+IF($F172="","",SUMIFS(SERVICIOS!$E118:$CF118,SERVICIOS!$E$110:$CF$110,N$168))</f>
        <v>0</v>
      </c>
      <c r="O172" s="507">
        <f>+IF($F172="","",SUMIFS(SERVICIOS!$E118:$CF118,SERVICIOS!$E$110:$CF$110,O$168))</f>
        <v>0</v>
      </c>
      <c r="P172" s="507">
        <f>+IF($F172="","",SUMIFS(SERVICIOS!$E118:$CF118,SERVICIOS!$E$110:$CF$110,P$168))</f>
        <v>0</v>
      </c>
      <c r="Q172" s="507">
        <f>+IF($F172="","",SUMIFS(SERVICIOS!$E118:$CF118,SERVICIOS!$E$110:$CF$110,Q$168))</f>
        <v>0</v>
      </c>
      <c r="R172" s="507">
        <f>+IF($F172="","",SUMIFS(SERVICIOS!$E118:$CF118,SERVICIOS!$E$110:$CF$110,R$168))</f>
        <v>0</v>
      </c>
      <c r="S172" s="507">
        <f>+IF($F172="","",SUMIFS(SERVICIOS!$E118:$CF118,SERVICIOS!$E$110:$CF$110,S$168))</f>
        <v>0</v>
      </c>
      <c r="T172" s="928">
        <f t="shared" si="28"/>
        <v>0</v>
      </c>
    </row>
    <row r="173" spans="2:20" hidden="1" x14ac:dyDescent="0.3">
      <c r="B173" s="927">
        <v>5</v>
      </c>
      <c r="C173" s="915" t="str">
        <f t="shared" si="25"/>
        <v>TECPETROL</v>
      </c>
      <c r="D173" s="915" t="str">
        <f t="shared" si="26"/>
        <v>TPT.NQ.FP-1397(h) AISL</v>
      </c>
      <c r="E173" s="915" t="str">
        <f t="shared" si="27"/>
        <v>F-36</v>
      </c>
      <c r="F173" s="279" t="str">
        <f>+IF('LP-Servicios'!P157="-","",'LP-Servicios'!P157)</f>
        <v>ADICIONAL-DTM Centrífug(1-2Rigs)</v>
      </c>
      <c r="G173" s="507" t="str">
        <f>+IF(F173="","",VLOOKUP(F173,'LP-Servicios'!$H$153:$J$252,3,FALSE))</f>
        <v>006001000000296</v>
      </c>
      <c r="H173" s="507">
        <f>+IF($F173="","",SUMIFS(SERVICIOS!$E119:$CF119,SERVICIOS!$E$110:$CF$110,H$168))</f>
        <v>0</v>
      </c>
      <c r="I173" s="507">
        <f>+IF($F173="","",SUMIFS(SERVICIOS!$E119:$CF119,SERVICIOS!$E$110:$CF$110,I$168))</f>
        <v>0</v>
      </c>
      <c r="J173" s="507">
        <f>+IF($F173="","",SUMIFS(SERVICIOS!$E119:$CF119,SERVICIOS!$E$110:$CF$110,J$168))</f>
        <v>0</v>
      </c>
      <c r="K173" s="507">
        <f>+IF($F173="","",SUMIFS(SERVICIOS!$E119:$CF119,SERVICIOS!$E$110:$CF$110,K$168))</f>
        <v>0</v>
      </c>
      <c r="L173" s="507">
        <f>+IF($F173="","",SUMIFS(SERVICIOS!$E119:$CF119,SERVICIOS!$E$110:$CF$110,L$168))</f>
        <v>0</v>
      </c>
      <c r="M173" s="507">
        <f>+IF($F173="","",SUMIFS(SERVICIOS!$E119:$CF119,SERVICIOS!$E$110:$CF$110,M$168))</f>
        <v>0</v>
      </c>
      <c r="N173" s="507">
        <f>+IF($F173="","",SUMIFS(SERVICIOS!$E119:$CF119,SERVICIOS!$E$110:$CF$110,N$168))</f>
        <v>0</v>
      </c>
      <c r="O173" s="507">
        <f>+IF($F173="","",SUMIFS(SERVICIOS!$E119:$CF119,SERVICIOS!$E$110:$CF$110,O$168))</f>
        <v>0</v>
      </c>
      <c r="P173" s="507">
        <f>+IF($F173="","",SUMIFS(SERVICIOS!$E119:$CF119,SERVICIOS!$E$110:$CF$110,P$168))</f>
        <v>0</v>
      </c>
      <c r="Q173" s="507">
        <f>+IF($F173="","",SUMIFS(SERVICIOS!$E119:$CF119,SERVICIOS!$E$110:$CF$110,Q$168))</f>
        <v>0</v>
      </c>
      <c r="R173" s="507">
        <f>+IF($F173="","",SUMIFS(SERVICIOS!$E119:$CF119,SERVICIOS!$E$110:$CF$110,R$168))</f>
        <v>0</v>
      </c>
      <c r="S173" s="507">
        <f>+IF($F173="","",SUMIFS(SERVICIOS!$E119:$CF119,SERVICIOS!$E$110:$CF$110,S$168))</f>
        <v>0</v>
      </c>
      <c r="T173" s="928">
        <f t="shared" si="28"/>
        <v>0</v>
      </c>
    </row>
    <row r="174" spans="2:20" hidden="1" x14ac:dyDescent="0.3">
      <c r="B174" s="927">
        <v>6</v>
      </c>
      <c r="C174" s="915" t="str">
        <f t="shared" si="25"/>
        <v>TECPETROL</v>
      </c>
      <c r="D174" s="915" t="str">
        <f t="shared" si="26"/>
        <v>TPT.NQ.FP-1397(h) AISL</v>
      </c>
      <c r="E174" s="915" t="str">
        <f t="shared" si="27"/>
        <v>F-36</v>
      </c>
      <c r="F174" s="279" t="str">
        <f>+IF('LP-Servicios'!P158="-","",'LP-Servicios'!P158)</f>
        <v>ADICIONAL-DTM Compresor(1-2Rigs)</v>
      </c>
      <c r="G174" s="507" t="str">
        <f>+IF(F174="","",VLOOKUP(F174,'LP-Servicios'!$H$153:$J$252,3,FALSE))</f>
        <v>006001000000316</v>
      </c>
      <c r="H174" s="507">
        <f>+IF($F174="","",SUMIFS(SERVICIOS!$E120:$CF120,SERVICIOS!$E$110:$CF$110,H$168))</f>
        <v>0</v>
      </c>
      <c r="I174" s="507">
        <f>+IF($F174="","",SUMIFS(SERVICIOS!$E120:$CF120,SERVICIOS!$E$110:$CF$110,I$168))</f>
        <v>0</v>
      </c>
      <c r="J174" s="507">
        <f>+IF($F174="","",SUMIFS(SERVICIOS!$E120:$CF120,SERVICIOS!$E$110:$CF$110,J$168))</f>
        <v>0</v>
      </c>
      <c r="K174" s="507">
        <f>+IF($F174="","",SUMIFS(SERVICIOS!$E120:$CF120,SERVICIOS!$E$110:$CF$110,K$168))</f>
        <v>0</v>
      </c>
      <c r="L174" s="507">
        <f>+IF($F174="","",SUMIFS(SERVICIOS!$E120:$CF120,SERVICIOS!$E$110:$CF$110,L$168))</f>
        <v>0</v>
      </c>
      <c r="M174" s="507">
        <f>+IF($F174="","",SUMIFS(SERVICIOS!$E120:$CF120,SERVICIOS!$E$110:$CF$110,M$168))</f>
        <v>0</v>
      </c>
      <c r="N174" s="507">
        <f>+IF($F174="","",SUMIFS(SERVICIOS!$E120:$CF120,SERVICIOS!$E$110:$CF$110,N$168))</f>
        <v>0</v>
      </c>
      <c r="O174" s="507">
        <f>+IF($F174="","",SUMIFS(SERVICIOS!$E120:$CF120,SERVICIOS!$E$110:$CF$110,O$168))</f>
        <v>0</v>
      </c>
      <c r="P174" s="507">
        <f>+IF($F174="","",SUMIFS(SERVICIOS!$E120:$CF120,SERVICIOS!$E$110:$CF$110,P$168))</f>
        <v>0</v>
      </c>
      <c r="Q174" s="507">
        <f>+IF($F174="","",SUMIFS(SERVICIOS!$E120:$CF120,SERVICIOS!$E$110:$CF$110,Q$168))</f>
        <v>0</v>
      </c>
      <c r="R174" s="507">
        <f>+IF($F174="","",SUMIFS(SERVICIOS!$E120:$CF120,SERVICIOS!$E$110:$CF$110,R$168))</f>
        <v>0</v>
      </c>
      <c r="S174" s="507">
        <f>+IF($F174="","",SUMIFS(SERVICIOS!$E120:$CF120,SERVICIOS!$E$110:$CF$110,S$168))</f>
        <v>0</v>
      </c>
      <c r="T174" s="928">
        <f t="shared" si="28"/>
        <v>0</v>
      </c>
    </row>
    <row r="175" spans="2:20" hidden="1" x14ac:dyDescent="0.3">
      <c r="B175" s="927">
        <v>7</v>
      </c>
      <c r="C175" s="915" t="str">
        <f t="shared" si="25"/>
        <v>TECPETROL</v>
      </c>
      <c r="D175" s="915" t="str">
        <f t="shared" si="26"/>
        <v>TPT.NQ.FP-1397(h) AISL</v>
      </c>
      <c r="E175" s="915" t="str">
        <f t="shared" si="27"/>
        <v>F-36</v>
      </c>
      <c r="F175" s="279" t="str">
        <f>+IF('LP-Servicios'!P159="-","",'LP-Servicios'!P159)</f>
        <v>ADICIONAL-DTM Lumin ent PAD30Km(1-2Rigs)</v>
      </c>
      <c r="G175" s="507" t="str">
        <f>+IF(F175="","",VLOOKUP(F175,'LP-Servicios'!$H$153:$J$252,3,FALSE))</f>
        <v>006001000000342</v>
      </c>
      <c r="H175" s="507">
        <f>+IF($F175="","",SUMIFS(SERVICIOS!$E121:$CF121,SERVICIOS!$E$110:$CF$110,H$168))</f>
        <v>0</v>
      </c>
      <c r="I175" s="507">
        <f>+IF($F175="","",SUMIFS(SERVICIOS!$E121:$CF121,SERVICIOS!$E$110:$CF$110,I$168))</f>
        <v>0</v>
      </c>
      <c r="J175" s="507">
        <f>+IF($F175="","",SUMIFS(SERVICIOS!$E121:$CF121,SERVICIOS!$E$110:$CF$110,J$168))</f>
        <v>0</v>
      </c>
      <c r="K175" s="507">
        <f>+IF($F175="","",SUMIFS(SERVICIOS!$E121:$CF121,SERVICIOS!$E$110:$CF$110,K$168))</f>
        <v>0</v>
      </c>
      <c r="L175" s="507">
        <f>+IF($F175="","",SUMIFS(SERVICIOS!$E121:$CF121,SERVICIOS!$E$110:$CF$110,L$168))</f>
        <v>0</v>
      </c>
      <c r="M175" s="507">
        <f>+IF($F175="","",SUMIFS(SERVICIOS!$E121:$CF121,SERVICIOS!$E$110:$CF$110,M$168))</f>
        <v>0</v>
      </c>
      <c r="N175" s="507">
        <f>+IF($F175="","",SUMIFS(SERVICIOS!$E121:$CF121,SERVICIOS!$E$110:$CF$110,N$168))</f>
        <v>0</v>
      </c>
      <c r="O175" s="507">
        <f>+IF($F175="","",SUMIFS(SERVICIOS!$E121:$CF121,SERVICIOS!$E$110:$CF$110,O$168))</f>
        <v>0</v>
      </c>
      <c r="P175" s="507">
        <f>+IF($F175="","",SUMIFS(SERVICIOS!$E121:$CF121,SERVICIOS!$E$110:$CF$110,P$168))</f>
        <v>0</v>
      </c>
      <c r="Q175" s="507">
        <f>+IF($F175="","",SUMIFS(SERVICIOS!$E121:$CF121,SERVICIOS!$E$110:$CF$110,Q$168))</f>
        <v>0</v>
      </c>
      <c r="R175" s="507">
        <f>+IF($F175="","",SUMIFS(SERVICIOS!$E121:$CF121,SERVICIOS!$E$110:$CF$110,R$168))</f>
        <v>0</v>
      </c>
      <c r="S175" s="507">
        <f>+IF($F175="","",SUMIFS(SERVICIOS!$E121:$CF121,SERVICIOS!$E$110:$CF$110,S$168))</f>
        <v>0</v>
      </c>
      <c r="T175" s="928">
        <f t="shared" si="28"/>
        <v>0</v>
      </c>
    </row>
    <row r="176" spans="2:20" hidden="1" x14ac:dyDescent="0.3">
      <c r="B176" s="927">
        <v>8</v>
      </c>
      <c r="C176" s="915" t="str">
        <f t="shared" si="25"/>
        <v>TECPETROL</v>
      </c>
      <c r="D176" s="915" t="str">
        <f t="shared" si="26"/>
        <v>TPT.NQ.FP-1397(h) AISL</v>
      </c>
      <c r="E176" s="915" t="str">
        <f t="shared" si="27"/>
        <v>F-36</v>
      </c>
      <c r="F176" s="279" t="str">
        <f>+IF('LP-Servicios'!P160="-","",'LP-Servicios'!P160)</f>
        <v>ADICIONAL-DTM Manifold(1-2Rigs)</v>
      </c>
      <c r="G176" s="507" t="str">
        <f>+IF(F176="","",VLOOKUP(F176,'LP-Servicios'!$H$153:$J$252,3,FALSE))</f>
        <v>006001000000327</v>
      </c>
      <c r="H176" s="507">
        <f>+IF($F176="","",SUMIFS(SERVICIOS!$E122:$CF122,SERVICIOS!$E$110:$CF$110,H$168))</f>
        <v>0</v>
      </c>
      <c r="I176" s="507">
        <f>+IF($F176="","",SUMIFS(SERVICIOS!$E122:$CF122,SERVICIOS!$E$110:$CF$110,I$168))</f>
        <v>0</v>
      </c>
      <c r="J176" s="507">
        <f>+IF($F176="","",SUMIFS(SERVICIOS!$E122:$CF122,SERVICIOS!$E$110:$CF$110,J$168))</f>
        <v>0</v>
      </c>
      <c r="K176" s="507">
        <f>+IF($F176="","",SUMIFS(SERVICIOS!$E122:$CF122,SERVICIOS!$E$110:$CF$110,K$168))</f>
        <v>0</v>
      </c>
      <c r="L176" s="507">
        <f>+IF($F176="","",SUMIFS(SERVICIOS!$E122:$CF122,SERVICIOS!$E$110:$CF$110,L$168))</f>
        <v>0</v>
      </c>
      <c r="M176" s="507">
        <f>+IF($F176="","",SUMIFS(SERVICIOS!$E122:$CF122,SERVICIOS!$E$110:$CF$110,M$168))</f>
        <v>0</v>
      </c>
      <c r="N176" s="507">
        <f>+IF($F176="","",SUMIFS(SERVICIOS!$E122:$CF122,SERVICIOS!$E$110:$CF$110,N$168))</f>
        <v>0</v>
      </c>
      <c r="O176" s="507">
        <f>+IF($F176="","",SUMIFS(SERVICIOS!$E122:$CF122,SERVICIOS!$E$110:$CF$110,O$168))</f>
        <v>0</v>
      </c>
      <c r="P176" s="507">
        <f>+IF($F176="","",SUMIFS(SERVICIOS!$E122:$CF122,SERVICIOS!$E$110:$CF$110,P$168))</f>
        <v>0</v>
      </c>
      <c r="Q176" s="507">
        <f>+IF($F176="","",SUMIFS(SERVICIOS!$E122:$CF122,SERVICIOS!$E$110:$CF$110,Q$168))</f>
        <v>0</v>
      </c>
      <c r="R176" s="507">
        <f>+IF($F176="","",SUMIFS(SERVICIOS!$E122:$CF122,SERVICIOS!$E$110:$CF$110,R$168))</f>
        <v>0</v>
      </c>
      <c r="S176" s="507">
        <f>+IF($F176="","",SUMIFS(SERVICIOS!$E122:$CF122,SERVICIOS!$E$110:$CF$110,S$168))</f>
        <v>0</v>
      </c>
      <c r="T176" s="928">
        <f t="shared" si="28"/>
        <v>0</v>
      </c>
    </row>
    <row r="177" spans="2:20" hidden="1" x14ac:dyDescent="0.3">
      <c r="B177" s="927">
        <v>9</v>
      </c>
      <c r="C177" s="915" t="str">
        <f t="shared" si="25"/>
        <v>TECPETROL</v>
      </c>
      <c r="D177" s="915" t="str">
        <f t="shared" si="26"/>
        <v>TPT.NQ.FP-1397(h) AISL</v>
      </c>
      <c r="E177" s="915" t="str">
        <f t="shared" si="27"/>
        <v>F-36</v>
      </c>
      <c r="F177" s="279" t="str">
        <f>+IF('LP-Servicios'!P161="-","",'LP-Servicios'!P161)</f>
        <v>ADICIONAL-DTM Zaranda secadora(1-2Rigs)</v>
      </c>
      <c r="G177" s="507" t="str">
        <f>+IF(F177="","",VLOOKUP(F177,'LP-Servicios'!$H$153:$J$252,3,FALSE))</f>
        <v>006001000000318</v>
      </c>
      <c r="H177" s="507">
        <f>+IF($F177="","",SUMIFS(SERVICIOS!$E123:$CF123,SERVICIOS!$E$110:$CF$110,H$168))</f>
        <v>0</v>
      </c>
      <c r="I177" s="507">
        <f>+IF($F177="","",SUMIFS(SERVICIOS!$E123:$CF123,SERVICIOS!$E$110:$CF$110,I$168))</f>
        <v>0</v>
      </c>
      <c r="J177" s="507">
        <f>+IF($F177="","",SUMIFS(SERVICIOS!$E123:$CF123,SERVICIOS!$E$110:$CF$110,J$168))</f>
        <v>0</v>
      </c>
      <c r="K177" s="507">
        <f>+IF($F177="","",SUMIFS(SERVICIOS!$E123:$CF123,SERVICIOS!$E$110:$CF$110,K$168))</f>
        <v>0</v>
      </c>
      <c r="L177" s="507">
        <f>+IF($F177="","",SUMIFS(SERVICIOS!$E123:$CF123,SERVICIOS!$E$110:$CF$110,L$168))</f>
        <v>0</v>
      </c>
      <c r="M177" s="507">
        <f>+IF($F177="","",SUMIFS(SERVICIOS!$E123:$CF123,SERVICIOS!$E$110:$CF$110,M$168))</f>
        <v>0</v>
      </c>
      <c r="N177" s="507">
        <f>+IF($F177="","",SUMIFS(SERVICIOS!$E123:$CF123,SERVICIOS!$E$110:$CF$110,N$168))</f>
        <v>0</v>
      </c>
      <c r="O177" s="507">
        <f>+IF($F177="","",SUMIFS(SERVICIOS!$E123:$CF123,SERVICIOS!$E$110:$CF$110,O$168))</f>
        <v>0</v>
      </c>
      <c r="P177" s="507">
        <f>+IF($F177="","",SUMIFS(SERVICIOS!$E123:$CF123,SERVICIOS!$E$110:$CF$110,P$168))</f>
        <v>0</v>
      </c>
      <c r="Q177" s="507">
        <f>+IF($F177="","",SUMIFS(SERVICIOS!$E123:$CF123,SERVICIOS!$E$110:$CF$110,Q$168))</f>
        <v>0</v>
      </c>
      <c r="R177" s="507">
        <f>+IF($F177="","",SUMIFS(SERVICIOS!$E123:$CF123,SERVICIOS!$E$110:$CF$110,R$168))</f>
        <v>0</v>
      </c>
      <c r="S177" s="507">
        <f>+IF($F177="","",SUMIFS(SERVICIOS!$E123:$CF123,SERVICIOS!$E$110:$CF$110,S$168))</f>
        <v>0</v>
      </c>
      <c r="T177" s="928">
        <f t="shared" si="28"/>
        <v>0</v>
      </c>
    </row>
    <row r="178" spans="2:20" hidden="1" x14ac:dyDescent="0.3">
      <c r="B178" s="927">
        <v>10</v>
      </c>
      <c r="C178" s="915" t="str">
        <f t="shared" si="25"/>
        <v>TECPETROL</v>
      </c>
      <c r="D178" s="915" t="str">
        <f t="shared" si="26"/>
        <v>TPT.NQ.FP-1397(h) AISL</v>
      </c>
      <c r="E178" s="915" t="str">
        <f t="shared" si="27"/>
        <v>F-36</v>
      </c>
      <c r="F178" s="279" t="str">
        <f>+IF('LP-Servicios'!P162="-","",'LP-Servicios'!P162)</f>
        <v>ADICIONAL-Luminaria x unidad(1-2Rigs)</v>
      </c>
      <c r="G178" s="507" t="str">
        <f>+IF(F178="","",VLOOKUP(F178,'LP-Servicios'!$H$153:$J$252,3,FALSE))</f>
        <v>006001000000138</v>
      </c>
      <c r="H178" s="507">
        <f>+IF($F178="","",SUMIFS(SERVICIOS!$E124:$CF124,SERVICIOS!$E$110:$CF$110,H$168))</f>
        <v>0</v>
      </c>
      <c r="I178" s="507">
        <f>+IF($F178="","",SUMIFS(SERVICIOS!$E124:$CF124,SERVICIOS!$E$110:$CF$110,I$168))</f>
        <v>0</v>
      </c>
      <c r="J178" s="507">
        <f>+IF($F178="","",SUMIFS(SERVICIOS!$E124:$CF124,SERVICIOS!$E$110:$CF$110,J$168))</f>
        <v>0</v>
      </c>
      <c r="K178" s="507">
        <f>+IF($F178="","",SUMIFS(SERVICIOS!$E124:$CF124,SERVICIOS!$E$110:$CF$110,K$168))</f>
        <v>0</v>
      </c>
      <c r="L178" s="507">
        <f>+IF($F178="","",SUMIFS(SERVICIOS!$E124:$CF124,SERVICIOS!$E$110:$CF$110,L$168))</f>
        <v>0</v>
      </c>
      <c r="M178" s="507">
        <f>+IF($F178="","",SUMIFS(SERVICIOS!$E124:$CF124,SERVICIOS!$E$110:$CF$110,M$168))</f>
        <v>0</v>
      </c>
      <c r="N178" s="507">
        <f>+IF($F178="","",SUMIFS(SERVICIOS!$E124:$CF124,SERVICIOS!$E$110:$CF$110,N$168))</f>
        <v>0</v>
      </c>
      <c r="O178" s="507">
        <f>+IF($F178="","",SUMIFS(SERVICIOS!$E124:$CF124,SERVICIOS!$E$110:$CF$110,O$168))</f>
        <v>0</v>
      </c>
      <c r="P178" s="507">
        <f>+IF($F178="","",SUMIFS(SERVICIOS!$E124:$CF124,SERVICIOS!$E$110:$CF$110,P$168))</f>
        <v>0</v>
      </c>
      <c r="Q178" s="507">
        <f>+IF($F178="","",SUMIFS(SERVICIOS!$E124:$CF124,SERVICIOS!$E$110:$CF$110,Q$168))</f>
        <v>24</v>
      </c>
      <c r="R178" s="507">
        <f>+IF($F178="","",SUMIFS(SERVICIOS!$E124:$CF124,SERVICIOS!$E$110:$CF$110,R$168))</f>
        <v>0</v>
      </c>
      <c r="S178" s="507">
        <f>+IF($F178="","",SUMIFS(SERVICIOS!$E124:$CF124,SERVICIOS!$E$110:$CF$110,S$168))</f>
        <v>0</v>
      </c>
      <c r="T178" s="928">
        <f t="shared" si="28"/>
        <v>24</v>
      </c>
    </row>
    <row r="179" spans="2:20" hidden="1" x14ac:dyDescent="0.3">
      <c r="B179" s="927">
        <v>11</v>
      </c>
      <c r="C179" s="915" t="str">
        <f t="shared" si="25"/>
        <v>TECPETROL</v>
      </c>
      <c r="D179" s="915" t="str">
        <f t="shared" si="26"/>
        <v>TPT.NQ.FP-1397(h) AISL</v>
      </c>
      <c r="E179" s="915" t="str">
        <f t="shared" si="27"/>
        <v>F-36</v>
      </c>
      <c r="F179" s="279" t="str">
        <f>+IF('LP-Servicios'!P163="-","",'LP-Servicios'!P163)</f>
        <v>ADICIONAL-Manguerote4" c/acop5Mt(1-2Rigs</v>
      </c>
      <c r="G179" s="507" t="str">
        <f>+IF(F179="","",VLOOKUP(F179,'LP-Servicios'!$H$153:$J$252,3,FALSE))</f>
        <v>006001000000328</v>
      </c>
      <c r="H179" s="507">
        <f>+IF($F179="","",SUMIFS(SERVICIOS!$E125:$CF125,SERVICIOS!$E$110:$CF$110,H$168))</f>
        <v>0</v>
      </c>
      <c r="I179" s="507">
        <f>+IF($F179="","",SUMIFS(SERVICIOS!$E125:$CF125,SERVICIOS!$E$110:$CF$110,I$168))</f>
        <v>0</v>
      </c>
      <c r="J179" s="507">
        <f>+IF($F179="","",SUMIFS(SERVICIOS!$E125:$CF125,SERVICIOS!$E$110:$CF$110,J$168))</f>
        <v>0</v>
      </c>
      <c r="K179" s="507">
        <f>+IF($F179="","",SUMIFS(SERVICIOS!$E125:$CF125,SERVICIOS!$E$110:$CF$110,K$168))</f>
        <v>0</v>
      </c>
      <c r="L179" s="507">
        <f>+IF($F179="","",SUMIFS(SERVICIOS!$E125:$CF125,SERVICIOS!$E$110:$CF$110,L$168))</f>
        <v>0</v>
      </c>
      <c r="M179" s="507">
        <f>+IF($F179="","",SUMIFS(SERVICIOS!$E125:$CF125,SERVICIOS!$E$110:$CF$110,M$168))</f>
        <v>0</v>
      </c>
      <c r="N179" s="507">
        <f>+IF($F179="","",SUMIFS(SERVICIOS!$E125:$CF125,SERVICIOS!$E$110:$CF$110,N$168))</f>
        <v>0</v>
      </c>
      <c r="O179" s="507">
        <f>+IF($F179="","",SUMIFS(SERVICIOS!$E125:$CF125,SERVICIOS!$E$110:$CF$110,O$168))</f>
        <v>0</v>
      </c>
      <c r="P179" s="507">
        <f>+IF($F179="","",SUMIFS(SERVICIOS!$E125:$CF125,SERVICIOS!$E$110:$CF$110,P$168))</f>
        <v>0</v>
      </c>
      <c r="Q179" s="507">
        <f>+IF($F179="","",SUMIFS(SERVICIOS!$E125:$CF125,SERVICIOS!$E$110:$CF$110,Q$168))</f>
        <v>0</v>
      </c>
      <c r="R179" s="507">
        <f>+IF($F179="","",SUMIFS(SERVICIOS!$E125:$CF125,SERVICIOS!$E$110:$CF$110,R$168))</f>
        <v>0</v>
      </c>
      <c r="S179" s="507">
        <f>+IF($F179="","",SUMIFS(SERVICIOS!$E125:$CF125,SERVICIOS!$E$110:$CF$110,S$168))</f>
        <v>0</v>
      </c>
      <c r="T179" s="928">
        <f>+SUM(H179:S179)</f>
        <v>0</v>
      </c>
    </row>
    <row r="180" spans="2:20" hidden="1" x14ac:dyDescent="0.3">
      <c r="B180" s="927">
        <v>12</v>
      </c>
      <c r="C180" s="915" t="str">
        <f t="shared" si="25"/>
        <v>TECPETROL</v>
      </c>
      <c r="D180" s="915" t="str">
        <f t="shared" si="26"/>
        <v>TPT.NQ.FP-1397(h) AISL</v>
      </c>
      <c r="E180" s="915" t="str">
        <f t="shared" si="27"/>
        <v>F-36</v>
      </c>
      <c r="F180" s="279" t="str">
        <f>+IF('LP-Servicios'!P164="-","",'LP-Servicios'!P164)</f>
        <v>ADICIONAL-Manifold(1-2Rigs)</v>
      </c>
      <c r="G180" s="507" t="str">
        <f>+IF(F180="","",VLOOKUP(F180,'LP-Servicios'!$H$153:$J$252,3,FALSE))</f>
        <v>006001000000275</v>
      </c>
      <c r="H180" s="507">
        <f>+IF($F180="","",SUMIFS(SERVICIOS!$E126:$CF126,SERVICIOS!$E$110:$CF$110,H$168))</f>
        <v>0</v>
      </c>
      <c r="I180" s="507">
        <f>+IF($F180="","",SUMIFS(SERVICIOS!$E126:$CF126,SERVICIOS!$E$110:$CF$110,I$168))</f>
        <v>0</v>
      </c>
      <c r="J180" s="507">
        <f>+IF($F180="","",SUMIFS(SERVICIOS!$E126:$CF126,SERVICIOS!$E$110:$CF$110,J$168))</f>
        <v>0</v>
      </c>
      <c r="K180" s="507">
        <f>+IF($F180="","",SUMIFS(SERVICIOS!$E126:$CF126,SERVICIOS!$E$110:$CF$110,K$168))</f>
        <v>0</v>
      </c>
      <c r="L180" s="507">
        <f>+IF($F180="","",SUMIFS(SERVICIOS!$E126:$CF126,SERVICIOS!$E$110:$CF$110,L$168))</f>
        <v>0</v>
      </c>
      <c r="M180" s="507">
        <f>+IF($F180="","",SUMIFS(SERVICIOS!$E126:$CF126,SERVICIOS!$E$110:$CF$110,M$168))</f>
        <v>0</v>
      </c>
      <c r="N180" s="507">
        <f>+IF($F180="","",SUMIFS(SERVICIOS!$E126:$CF126,SERVICIOS!$E$110:$CF$110,N$168))</f>
        <v>0</v>
      </c>
      <c r="O180" s="507">
        <f>+IF($F180="","",SUMIFS(SERVICIOS!$E126:$CF126,SERVICIOS!$E$110:$CF$110,O$168))</f>
        <v>0</v>
      </c>
      <c r="P180" s="507">
        <f>+IF($F180="","",SUMIFS(SERVICIOS!$E126:$CF126,SERVICIOS!$E$110:$CF$110,P$168))</f>
        <v>0</v>
      </c>
      <c r="Q180" s="507">
        <f>+IF($F180="","",SUMIFS(SERVICIOS!$E126:$CF126,SERVICIOS!$E$110:$CF$110,Q$168))</f>
        <v>0</v>
      </c>
      <c r="R180" s="507">
        <f>+IF($F180="","",SUMIFS(SERVICIOS!$E126:$CF126,SERVICIOS!$E$110:$CF$110,R$168))</f>
        <v>0</v>
      </c>
      <c r="S180" s="507">
        <f>+IF($F180="","",SUMIFS(SERVICIOS!$E126:$CF126,SERVICIOS!$E$110:$CF$110,S$168))</f>
        <v>0</v>
      </c>
      <c r="T180" s="928">
        <f t="shared" si="28"/>
        <v>0</v>
      </c>
    </row>
    <row r="181" spans="2:20" hidden="1" x14ac:dyDescent="0.3">
      <c r="B181" s="927">
        <v>13</v>
      </c>
      <c r="C181" s="915" t="str">
        <f t="shared" si="25"/>
        <v>TECPETROL</v>
      </c>
      <c r="D181" s="915" t="str">
        <f t="shared" si="26"/>
        <v>TPT.NQ.FP-1397(h) AISL</v>
      </c>
      <c r="E181" s="915" t="str">
        <f t="shared" si="27"/>
        <v>F-36</v>
      </c>
      <c r="F181" s="279" t="str">
        <f>+IF('LP-Servicios'!P165="-","",'LP-Servicios'!P165)</f>
        <v>ADICIONAL-Mov/Des Luminari Bs-Yc(1-2Rigs</v>
      </c>
      <c r="G181" s="507" t="str">
        <f>+IF(F181="","",VLOOKUP(F181,'LP-Servicios'!$H$153:$J$252,3,FALSE))</f>
        <v>006001000000341</v>
      </c>
      <c r="H181" s="507">
        <f>+IF($F181="","",SUMIFS(SERVICIOS!$E127:$CF127,SERVICIOS!$E$110:$CF$110,H$168))</f>
        <v>0</v>
      </c>
      <c r="I181" s="507">
        <f>+IF($F181="","",SUMIFS(SERVICIOS!$E127:$CF127,SERVICIOS!$E$110:$CF$110,I$168))</f>
        <v>0</v>
      </c>
      <c r="J181" s="507">
        <f>+IF($F181="","",SUMIFS(SERVICIOS!$E127:$CF127,SERVICIOS!$E$110:$CF$110,J$168))</f>
        <v>0</v>
      </c>
      <c r="K181" s="507">
        <f>+IF($F181="","",SUMIFS(SERVICIOS!$E127:$CF127,SERVICIOS!$E$110:$CF$110,K$168))</f>
        <v>0</v>
      </c>
      <c r="L181" s="507">
        <f>+IF($F181="","",SUMIFS(SERVICIOS!$E127:$CF127,SERVICIOS!$E$110:$CF$110,L$168))</f>
        <v>0</v>
      </c>
      <c r="M181" s="507">
        <f>+IF($F181="","",SUMIFS(SERVICIOS!$E127:$CF127,SERVICIOS!$E$110:$CF$110,M$168))</f>
        <v>0</v>
      </c>
      <c r="N181" s="507">
        <f>+IF($F181="","",SUMIFS(SERVICIOS!$E127:$CF127,SERVICIOS!$E$110:$CF$110,N$168))</f>
        <v>0</v>
      </c>
      <c r="O181" s="507">
        <f>+IF($F181="","",SUMIFS(SERVICIOS!$E127:$CF127,SERVICIOS!$E$110:$CF$110,O$168))</f>
        <v>0</v>
      </c>
      <c r="P181" s="507">
        <f>+IF($F181="","",SUMIFS(SERVICIOS!$E127:$CF127,SERVICIOS!$E$110:$CF$110,P$168))</f>
        <v>0</v>
      </c>
      <c r="Q181" s="507">
        <f>+IF($F181="","",SUMIFS(SERVICIOS!$E127:$CF127,SERVICIOS!$E$110:$CF$110,Q$168))</f>
        <v>0</v>
      </c>
      <c r="R181" s="507">
        <f>+IF($F181="","",SUMIFS(SERVICIOS!$E127:$CF127,SERVICIOS!$E$110:$CF$110,R$168))</f>
        <v>0</v>
      </c>
      <c r="S181" s="507">
        <f>+IF($F181="","",SUMIFS(SERVICIOS!$E127:$CF127,SERVICIOS!$E$110:$CF$110,S$168))</f>
        <v>0</v>
      </c>
      <c r="T181" s="928">
        <f t="shared" si="28"/>
        <v>0</v>
      </c>
    </row>
    <row r="182" spans="2:20" hidden="1" x14ac:dyDescent="0.3">
      <c r="B182" s="927">
        <v>14</v>
      </c>
      <c r="C182" s="915" t="str">
        <f t="shared" si="25"/>
        <v>TECPETROL</v>
      </c>
      <c r="D182" s="915" t="str">
        <f t="shared" si="26"/>
        <v>TPT.NQ.FP-1397(h) AISL</v>
      </c>
      <c r="E182" s="915" t="str">
        <f t="shared" si="27"/>
        <v>F-36</v>
      </c>
      <c r="F182" s="279" t="str">
        <f>+IF('LP-Servicios'!P166="-","",'LP-Servicios'!P166)</f>
        <v>ADICIONAL-Mov/Desm Centrífug(1-2Rigs)</v>
      </c>
      <c r="G182" s="507" t="str">
        <f>+IF(F182="","",VLOOKUP(F182,'LP-Servicios'!$H$153:$J$252,3,FALSE))</f>
        <v>006001000000271</v>
      </c>
      <c r="H182" s="507">
        <f>+IF($F182="","",SUMIFS(SERVICIOS!$E128:$CF128,SERVICIOS!$E$110:$CF$110,H$168))</f>
        <v>0</v>
      </c>
      <c r="I182" s="507">
        <f>+IF($F182="","",SUMIFS(SERVICIOS!$E128:$CF128,SERVICIOS!$E$110:$CF$110,I$168))</f>
        <v>0</v>
      </c>
      <c r="J182" s="507">
        <f>+IF($F182="","",SUMIFS(SERVICIOS!$E128:$CF128,SERVICIOS!$E$110:$CF$110,J$168))</f>
        <v>0</v>
      </c>
      <c r="K182" s="507">
        <f>+IF($F182="","",SUMIFS(SERVICIOS!$E128:$CF128,SERVICIOS!$E$110:$CF$110,K$168))</f>
        <v>0</v>
      </c>
      <c r="L182" s="507">
        <f>+IF($F182="","",SUMIFS(SERVICIOS!$E128:$CF128,SERVICIOS!$E$110:$CF$110,L$168))</f>
        <v>0</v>
      </c>
      <c r="M182" s="507">
        <f>+IF($F182="","",SUMIFS(SERVICIOS!$E128:$CF128,SERVICIOS!$E$110:$CF$110,M$168))</f>
        <v>0</v>
      </c>
      <c r="N182" s="507">
        <f>+IF($F182="","",SUMIFS(SERVICIOS!$E128:$CF128,SERVICIOS!$E$110:$CF$110,N$168))</f>
        <v>0</v>
      </c>
      <c r="O182" s="507">
        <f>+IF($F182="","",SUMIFS(SERVICIOS!$E128:$CF128,SERVICIOS!$E$110:$CF$110,O$168))</f>
        <v>0</v>
      </c>
      <c r="P182" s="507">
        <f>+IF($F182="","",SUMIFS(SERVICIOS!$E128:$CF128,SERVICIOS!$E$110:$CF$110,P$168))</f>
        <v>0</v>
      </c>
      <c r="Q182" s="507">
        <f>+IF($F182="","",SUMIFS(SERVICIOS!$E128:$CF128,SERVICIOS!$E$110:$CF$110,Q$168))</f>
        <v>0</v>
      </c>
      <c r="R182" s="507">
        <f>+IF($F182="","",SUMIFS(SERVICIOS!$E128:$CF128,SERVICIOS!$E$110:$CF$110,R$168))</f>
        <v>0</v>
      </c>
      <c r="S182" s="507">
        <f>+IF($F182="","",SUMIFS(SERVICIOS!$E128:$CF128,SERVICIOS!$E$110:$CF$110,S$168))</f>
        <v>0</v>
      </c>
      <c r="T182" s="928">
        <f t="shared" si="28"/>
        <v>0</v>
      </c>
    </row>
    <row r="183" spans="2:20" hidden="1" x14ac:dyDescent="0.3">
      <c r="B183" s="927">
        <v>15</v>
      </c>
      <c r="C183" s="915" t="str">
        <f t="shared" si="25"/>
        <v>TECPETROL</v>
      </c>
      <c r="D183" s="915" t="str">
        <f t="shared" si="26"/>
        <v>TPT.NQ.FP-1397(h) AISL</v>
      </c>
      <c r="E183" s="915" t="str">
        <f t="shared" si="27"/>
        <v>F-36</v>
      </c>
      <c r="F183" s="279" t="str">
        <f>+IF('LP-Servicios'!P167="-","",'LP-Servicios'!P167)</f>
        <v>ADICIONAL-Mov/Desm Zarand secad(1-2Rigs)</v>
      </c>
      <c r="G183" s="507" t="str">
        <f>+IF(F183="","",VLOOKUP(F183,'LP-Servicios'!$H$153:$J$252,3,FALSE))</f>
        <v>006001000000317</v>
      </c>
      <c r="H183" s="507">
        <f>+IF($F183="","",SUMIFS(SERVICIOS!$E129:$CF129,SERVICIOS!$E$110:$CF$110,H$168))</f>
        <v>0</v>
      </c>
      <c r="I183" s="507">
        <f>+IF($F183="","",SUMIFS(SERVICIOS!$E129:$CF129,SERVICIOS!$E$110:$CF$110,I$168))</f>
        <v>0</v>
      </c>
      <c r="J183" s="507">
        <f>+IF($F183="","",SUMIFS(SERVICIOS!$E129:$CF129,SERVICIOS!$E$110:$CF$110,J$168))</f>
        <v>0</v>
      </c>
      <c r="K183" s="507">
        <f>+IF($F183="","",SUMIFS(SERVICIOS!$E129:$CF129,SERVICIOS!$E$110:$CF$110,K$168))</f>
        <v>0</v>
      </c>
      <c r="L183" s="507">
        <f>+IF($F183="","",SUMIFS(SERVICIOS!$E129:$CF129,SERVICIOS!$E$110:$CF$110,L$168))</f>
        <v>0</v>
      </c>
      <c r="M183" s="507">
        <f>+IF($F183="","",SUMIFS(SERVICIOS!$E129:$CF129,SERVICIOS!$E$110:$CF$110,M$168))</f>
        <v>0</v>
      </c>
      <c r="N183" s="507">
        <f>+IF($F183="","",SUMIFS(SERVICIOS!$E129:$CF129,SERVICIOS!$E$110:$CF$110,N$168))</f>
        <v>0</v>
      </c>
      <c r="O183" s="507">
        <f>+IF($F183="","",SUMIFS(SERVICIOS!$E129:$CF129,SERVICIOS!$E$110:$CF$110,O$168))</f>
        <v>0</v>
      </c>
      <c r="P183" s="507">
        <f>+IF($F183="","",SUMIFS(SERVICIOS!$E129:$CF129,SERVICIOS!$E$110:$CF$110,P$168))</f>
        <v>0</v>
      </c>
      <c r="Q183" s="507">
        <f>+IF($F183="","",SUMIFS(SERVICIOS!$E129:$CF129,SERVICIOS!$E$110:$CF$110,Q$168))</f>
        <v>0</v>
      </c>
      <c r="R183" s="507">
        <f>+IF($F183="","",SUMIFS(SERVICIOS!$E129:$CF129,SERVICIOS!$E$110:$CF$110,R$168))</f>
        <v>0</v>
      </c>
      <c r="S183" s="507">
        <f>+IF($F183="","",SUMIFS(SERVICIOS!$E129:$CF129,SERVICIOS!$E$110:$CF$110,S$168))</f>
        <v>0</v>
      </c>
      <c r="T183" s="928">
        <f t="shared" si="28"/>
        <v>0</v>
      </c>
    </row>
    <row r="184" spans="2:20" hidden="1" x14ac:dyDescent="0.3">
      <c r="B184" s="927">
        <v>16</v>
      </c>
      <c r="C184" s="915" t="str">
        <f t="shared" si="25"/>
        <v>TECPETROL</v>
      </c>
      <c r="D184" s="915" t="str">
        <f t="shared" si="26"/>
        <v>TPT.NQ.FP-1397(h) AISL</v>
      </c>
      <c r="E184" s="915" t="str">
        <f t="shared" si="27"/>
        <v>F-36</v>
      </c>
      <c r="F184" s="279" t="str">
        <f>+IF('LP-Servicios'!P168="-","",'LP-Servicios'!P168)</f>
        <v>ADICIONAL-Mov/Desmov Compresor(1-2Rigs)</v>
      </c>
      <c r="G184" s="507" t="str">
        <f>+IF(F184="","",VLOOKUP(F184,'LP-Servicios'!$H$153:$J$252,3,FALSE))</f>
        <v>006001000000315</v>
      </c>
      <c r="H184" s="507">
        <f>+IF($F184="","",SUMIFS(SERVICIOS!$E130:$CF130,SERVICIOS!$E$110:$CF$110,H$168))</f>
        <v>0</v>
      </c>
      <c r="I184" s="507">
        <f>+IF($F184="","",SUMIFS(SERVICIOS!$E130:$CF130,SERVICIOS!$E$110:$CF$110,I$168))</f>
        <v>0</v>
      </c>
      <c r="J184" s="507">
        <f>+IF($F184="","",SUMIFS(SERVICIOS!$E130:$CF130,SERVICIOS!$E$110:$CF$110,J$168))</f>
        <v>0</v>
      </c>
      <c r="K184" s="507">
        <f>+IF($F184="","",SUMIFS(SERVICIOS!$E130:$CF130,SERVICIOS!$E$110:$CF$110,K$168))</f>
        <v>0</v>
      </c>
      <c r="L184" s="507">
        <f>+IF($F184="","",SUMIFS(SERVICIOS!$E130:$CF130,SERVICIOS!$E$110:$CF$110,L$168))</f>
        <v>0</v>
      </c>
      <c r="M184" s="507">
        <f>+IF($F184="","",SUMIFS(SERVICIOS!$E130:$CF130,SERVICIOS!$E$110:$CF$110,M$168))</f>
        <v>0</v>
      </c>
      <c r="N184" s="507">
        <f>+IF($F184="","",SUMIFS(SERVICIOS!$E130:$CF130,SERVICIOS!$E$110:$CF$110,N$168))</f>
        <v>0</v>
      </c>
      <c r="O184" s="507">
        <f>+IF($F184="","",SUMIFS(SERVICIOS!$E130:$CF130,SERVICIOS!$E$110:$CF$110,O$168))</f>
        <v>0</v>
      </c>
      <c r="P184" s="507">
        <f>+IF($F184="","",SUMIFS(SERVICIOS!$E130:$CF130,SERVICIOS!$E$110:$CF$110,P$168))</f>
        <v>0</v>
      </c>
      <c r="Q184" s="507">
        <f>+IF($F184="","",SUMIFS(SERVICIOS!$E130:$CF130,SERVICIOS!$E$110:$CF$110,Q$168))</f>
        <v>0</v>
      </c>
      <c r="R184" s="507">
        <f>+IF($F184="","",SUMIFS(SERVICIOS!$E130:$CF130,SERVICIOS!$E$110:$CF$110,R$168))</f>
        <v>0</v>
      </c>
      <c r="S184" s="507">
        <f>+IF($F184="","",SUMIFS(SERVICIOS!$E130:$CF130,SERVICIOS!$E$110:$CF$110,S$168))</f>
        <v>0</v>
      </c>
      <c r="T184" s="928">
        <f t="shared" si="28"/>
        <v>0</v>
      </c>
    </row>
    <row r="185" spans="2:20" hidden="1" x14ac:dyDescent="0.3">
      <c r="B185" s="927">
        <v>17</v>
      </c>
      <c r="C185" s="915" t="str">
        <f t="shared" si="25"/>
        <v>TECPETROL</v>
      </c>
      <c r="D185" s="915" t="str">
        <f t="shared" si="26"/>
        <v>TPT.NQ.FP-1397(h) AISL</v>
      </c>
      <c r="E185" s="915" t="str">
        <f t="shared" si="27"/>
        <v>F-36</v>
      </c>
      <c r="F185" s="279" t="str">
        <f>+IF('LP-Servicios'!P169="-","",'LP-Servicios'!P169)</f>
        <v>ADICIONAL-Mov/Desmov Manifold(1-2Rigs)</v>
      </c>
      <c r="G185" s="507" t="str">
        <f>+IF(F185="","",VLOOKUP(F185,'LP-Servicios'!$H$153:$J$252,3,FALSE))</f>
        <v>006001000000326</v>
      </c>
      <c r="H185" s="507">
        <f>+IF($F185="","",SUMIFS(SERVICIOS!$E131:$CF131,SERVICIOS!$E$110:$CF$110,H$168))</f>
        <v>0</v>
      </c>
      <c r="I185" s="507">
        <f>+IF($F185="","",SUMIFS(SERVICIOS!$E131:$CF131,SERVICIOS!$E$110:$CF$110,I$168))</f>
        <v>0</v>
      </c>
      <c r="J185" s="507">
        <f>+IF($F185="","",SUMIFS(SERVICIOS!$E131:$CF131,SERVICIOS!$E$110:$CF$110,J$168))</f>
        <v>0</v>
      </c>
      <c r="K185" s="507">
        <f>+IF($F185="","",SUMIFS(SERVICIOS!$E131:$CF131,SERVICIOS!$E$110:$CF$110,K$168))</f>
        <v>0</v>
      </c>
      <c r="L185" s="507">
        <f>+IF($F185="","",SUMIFS(SERVICIOS!$E131:$CF131,SERVICIOS!$E$110:$CF$110,L$168))</f>
        <v>0</v>
      </c>
      <c r="M185" s="507">
        <f>+IF($F185="","",SUMIFS(SERVICIOS!$E131:$CF131,SERVICIOS!$E$110:$CF$110,M$168))</f>
        <v>0</v>
      </c>
      <c r="N185" s="507">
        <f>+IF($F185="","",SUMIFS(SERVICIOS!$E131:$CF131,SERVICIOS!$E$110:$CF$110,N$168))</f>
        <v>0</v>
      </c>
      <c r="O185" s="507">
        <f>+IF($F185="","",SUMIFS(SERVICIOS!$E131:$CF131,SERVICIOS!$E$110:$CF$110,O$168))</f>
        <v>0</v>
      </c>
      <c r="P185" s="507">
        <f>+IF($F185="","",SUMIFS(SERVICIOS!$E131:$CF131,SERVICIOS!$E$110:$CF$110,P$168))</f>
        <v>0</v>
      </c>
      <c r="Q185" s="507">
        <f>+IF($F185="","",SUMIFS(SERVICIOS!$E131:$CF131,SERVICIOS!$E$110:$CF$110,Q$168))</f>
        <v>0</v>
      </c>
      <c r="R185" s="507">
        <f>+IF($F185="","",SUMIFS(SERVICIOS!$E131:$CF131,SERVICIOS!$E$110:$CF$110,R$168))</f>
        <v>0</v>
      </c>
      <c r="S185" s="507">
        <f>+IF($F185="","",SUMIFS(SERVICIOS!$E131:$CF131,SERVICIOS!$E$110:$CF$110,S$168))</f>
        <v>0</v>
      </c>
      <c r="T185" s="928">
        <f t="shared" si="28"/>
        <v>0</v>
      </c>
    </row>
    <row r="186" spans="2:20" hidden="1" x14ac:dyDescent="0.3">
      <c r="B186" s="927">
        <v>18</v>
      </c>
      <c r="C186" s="915" t="str">
        <f t="shared" si="25"/>
        <v>TECPETROL</v>
      </c>
      <c r="D186" s="915" t="str">
        <f t="shared" si="26"/>
        <v>TPT.NQ.FP-1397(h) AISL</v>
      </c>
      <c r="E186" s="915" t="str">
        <f t="shared" si="27"/>
        <v>F-36</v>
      </c>
      <c r="F186" s="279" t="str">
        <f>+IF('LP-Servicios'!P170="-","",'LP-Servicios'!P170)</f>
        <v>ADICIONAL-Tanque CaCl2 Std By(1-2Rigs)</v>
      </c>
      <c r="G186" s="507" t="str">
        <f>+IF(F186="","",VLOOKUP(F186,'LP-Servicios'!$H$153:$J$252,3,FALSE))</f>
        <v>006001000000509</v>
      </c>
      <c r="H186" s="507">
        <f>+IF($F186="","",SUMIFS(SERVICIOS!$E132:$CF132,SERVICIOS!$E$110:$CF$110,H$168))</f>
        <v>0</v>
      </c>
      <c r="I186" s="507">
        <f>+IF($F186="","",SUMIFS(SERVICIOS!$E132:$CF132,SERVICIOS!$E$110:$CF$110,I$168))</f>
        <v>0</v>
      </c>
      <c r="J186" s="507">
        <f>+IF($F186="","",SUMIFS(SERVICIOS!$E132:$CF132,SERVICIOS!$E$110:$CF$110,J$168))</f>
        <v>0</v>
      </c>
      <c r="K186" s="507">
        <f>+IF($F186="","",SUMIFS(SERVICIOS!$E132:$CF132,SERVICIOS!$E$110:$CF$110,K$168))</f>
        <v>0</v>
      </c>
      <c r="L186" s="507">
        <f>+IF($F186="","",SUMIFS(SERVICIOS!$E132:$CF132,SERVICIOS!$E$110:$CF$110,L$168))</f>
        <v>0</v>
      </c>
      <c r="M186" s="507">
        <f>+IF($F186="","",SUMIFS(SERVICIOS!$E132:$CF132,SERVICIOS!$E$110:$CF$110,M$168))</f>
        <v>0</v>
      </c>
      <c r="N186" s="507">
        <f>+IF($F186="","",SUMIFS(SERVICIOS!$E132:$CF132,SERVICIOS!$E$110:$CF$110,N$168))</f>
        <v>0</v>
      </c>
      <c r="O186" s="507">
        <f>+IF($F186="","",SUMIFS(SERVICIOS!$E132:$CF132,SERVICIOS!$E$110:$CF$110,O$168))</f>
        <v>0</v>
      </c>
      <c r="P186" s="507">
        <f>+IF($F186="","",SUMIFS(SERVICIOS!$E132:$CF132,SERVICIOS!$E$110:$CF$110,P$168))</f>
        <v>0</v>
      </c>
      <c r="Q186" s="507">
        <f>+IF($F186="","",SUMIFS(SERVICIOS!$E132:$CF132,SERVICIOS!$E$110:$CF$110,Q$168))</f>
        <v>0</v>
      </c>
      <c r="R186" s="507">
        <f>+IF($F186="","",SUMIFS(SERVICIOS!$E132:$CF132,SERVICIOS!$E$110:$CF$110,R$168))</f>
        <v>0</v>
      </c>
      <c r="S186" s="507">
        <f>+IF($F186="","",SUMIFS(SERVICIOS!$E132:$CF132,SERVICIOS!$E$110:$CF$110,S$168))</f>
        <v>0</v>
      </c>
      <c r="T186" s="928">
        <f t="shared" si="28"/>
        <v>0</v>
      </c>
    </row>
    <row r="187" spans="2:20" hidden="1" x14ac:dyDescent="0.3">
      <c r="B187" s="927">
        <v>19</v>
      </c>
      <c r="C187" s="915" t="str">
        <f t="shared" si="25"/>
        <v>TECPETROL</v>
      </c>
      <c r="D187" s="915" t="str">
        <f t="shared" si="26"/>
        <v>TPT.NQ.FP-1397(h) AISL</v>
      </c>
      <c r="E187" s="915" t="str">
        <f t="shared" si="27"/>
        <v>F-36</v>
      </c>
      <c r="F187" s="279" t="str">
        <f>+IF('LP-Servicios'!P171="-","",'LP-Servicios'!P171)</f>
        <v>ADICIONAL-Un. Dewatering Std By(1-2Rigs)</v>
      </c>
      <c r="G187" s="507" t="str">
        <f>+IF(F187="","",VLOOKUP(F187,'LP-Servicios'!$H$153:$J$252,3,FALSE))</f>
        <v>006001000000087</v>
      </c>
      <c r="H187" s="507">
        <f>+IF($F187="","",SUMIFS(SERVICIOS!$E133:$CF133,SERVICIOS!$E$110:$CF$110,H$168))</f>
        <v>0</v>
      </c>
      <c r="I187" s="507">
        <f>+IF($F187="","",SUMIFS(SERVICIOS!$E133:$CF133,SERVICIOS!$E$110:$CF$110,I$168))</f>
        <v>0</v>
      </c>
      <c r="J187" s="507">
        <f>+IF($F187="","",SUMIFS(SERVICIOS!$E133:$CF133,SERVICIOS!$E$110:$CF$110,J$168))</f>
        <v>0</v>
      </c>
      <c r="K187" s="507">
        <f>+IF($F187="","",SUMIFS(SERVICIOS!$E133:$CF133,SERVICIOS!$E$110:$CF$110,K$168))</f>
        <v>0</v>
      </c>
      <c r="L187" s="507">
        <f>+IF($F187="","",SUMIFS(SERVICIOS!$E133:$CF133,SERVICIOS!$E$110:$CF$110,L$168))</f>
        <v>0</v>
      </c>
      <c r="M187" s="507">
        <f>+IF($F187="","",SUMIFS(SERVICIOS!$E133:$CF133,SERVICIOS!$E$110:$CF$110,M$168))</f>
        <v>0</v>
      </c>
      <c r="N187" s="507">
        <f>+IF($F187="","",SUMIFS(SERVICIOS!$E133:$CF133,SERVICIOS!$E$110:$CF$110,N$168))</f>
        <v>0</v>
      </c>
      <c r="O187" s="507">
        <f>+IF($F187="","",SUMIFS(SERVICIOS!$E133:$CF133,SERVICIOS!$E$110:$CF$110,O$168))</f>
        <v>0</v>
      </c>
      <c r="P187" s="507">
        <f>+IF($F187="","",SUMIFS(SERVICIOS!$E133:$CF133,SERVICIOS!$E$110:$CF$110,P$168))</f>
        <v>0</v>
      </c>
      <c r="Q187" s="507">
        <f>+IF($F187="","",SUMIFS(SERVICIOS!$E133:$CF133,SERVICIOS!$E$110:$CF$110,Q$168))</f>
        <v>0</v>
      </c>
      <c r="R187" s="507">
        <f>+IF($F187="","",SUMIFS(SERVICIOS!$E133:$CF133,SERVICIOS!$E$110:$CF$110,R$168))</f>
        <v>0</v>
      </c>
      <c r="S187" s="507">
        <f>+IF($F187="","",SUMIFS(SERVICIOS!$E133:$CF133,SERVICIOS!$E$110:$CF$110,S$168))</f>
        <v>0</v>
      </c>
      <c r="T187" s="928">
        <f t="shared" si="28"/>
        <v>0</v>
      </c>
    </row>
    <row r="188" spans="2:20" hidden="1" x14ac:dyDescent="0.3">
      <c r="B188" s="927">
        <v>20</v>
      </c>
      <c r="C188" s="915" t="str">
        <f t="shared" si="25"/>
        <v>TECPETROL</v>
      </c>
      <c r="D188" s="915" t="str">
        <f t="shared" si="26"/>
        <v>TPT.NQ.FP-1397(h) AISL</v>
      </c>
      <c r="E188" s="915" t="str">
        <f t="shared" si="27"/>
        <v>F-36</v>
      </c>
      <c r="F188" s="279" t="str">
        <f>+IF('LP-Servicios'!P172="-","",'LP-Servicios'!P172)</f>
        <v>ADICIONAL-Unidad de Dewatering(1-2Rigs)</v>
      </c>
      <c r="G188" s="507" t="str">
        <f>+IF(F188="","",VLOOKUP(F188,'LP-Servicios'!$H$153:$J$252,3,FALSE))</f>
        <v>006001000000086</v>
      </c>
      <c r="H188" s="507">
        <f>+IF($F188="","",SUMIFS(SERVICIOS!$E134:$CF134,SERVICIOS!$E$110:$CF$110,H$168))</f>
        <v>0</v>
      </c>
      <c r="I188" s="507">
        <f>+IF($F188="","",SUMIFS(SERVICIOS!$E134:$CF134,SERVICIOS!$E$110:$CF$110,I$168))</f>
        <v>0</v>
      </c>
      <c r="J188" s="507">
        <f>+IF($F188="","",SUMIFS(SERVICIOS!$E134:$CF134,SERVICIOS!$E$110:$CF$110,J$168))</f>
        <v>0</v>
      </c>
      <c r="K188" s="507">
        <f>+IF($F188="","",SUMIFS(SERVICIOS!$E134:$CF134,SERVICIOS!$E$110:$CF$110,K$168))</f>
        <v>0</v>
      </c>
      <c r="L188" s="507">
        <f>+IF($F188="","",SUMIFS(SERVICIOS!$E134:$CF134,SERVICIOS!$E$110:$CF$110,L$168))</f>
        <v>0</v>
      </c>
      <c r="M188" s="507">
        <f>+IF($F188="","",SUMIFS(SERVICIOS!$E134:$CF134,SERVICIOS!$E$110:$CF$110,M$168))</f>
        <v>0</v>
      </c>
      <c r="N188" s="507">
        <f>+IF($F188="","",SUMIFS(SERVICIOS!$E134:$CF134,SERVICIOS!$E$110:$CF$110,N$168))</f>
        <v>0</v>
      </c>
      <c r="O188" s="507">
        <f>+IF($F188="","",SUMIFS(SERVICIOS!$E134:$CF134,SERVICIOS!$E$110:$CF$110,O$168))</f>
        <v>0</v>
      </c>
      <c r="P188" s="507">
        <f>+IF($F188="","",SUMIFS(SERVICIOS!$E134:$CF134,SERVICIOS!$E$110:$CF$110,P$168))</f>
        <v>0</v>
      </c>
      <c r="Q188" s="507">
        <f>+IF($F188="","",SUMIFS(SERVICIOS!$E134:$CF134,SERVICIOS!$E$110:$CF$110,Q$168))</f>
        <v>0</v>
      </c>
      <c r="R188" s="507">
        <f>+IF($F188="","",SUMIFS(SERVICIOS!$E134:$CF134,SERVICIOS!$E$110:$CF$110,R$168))</f>
        <v>0</v>
      </c>
      <c r="S188" s="507">
        <f>+IF($F188="","",SUMIFS(SERVICIOS!$E134:$CF134,SERVICIOS!$E$110:$CF$110,S$168))</f>
        <v>0</v>
      </c>
      <c r="T188" s="928">
        <f t="shared" si="28"/>
        <v>0</v>
      </c>
    </row>
    <row r="189" spans="2:20" hidden="1" x14ac:dyDescent="0.3">
      <c r="B189" s="927">
        <v>21</v>
      </c>
      <c r="C189" s="915" t="str">
        <f t="shared" si="25"/>
        <v>TECPETROL</v>
      </c>
      <c r="D189" s="915" t="str">
        <f t="shared" si="26"/>
        <v>TPT.NQ.FP-1397(h) AISL</v>
      </c>
      <c r="E189" s="915" t="str">
        <f t="shared" si="27"/>
        <v>F-36</v>
      </c>
      <c r="F189" s="279" t="str">
        <f>+IF('LP-Servicios'!P173="-","",'LP-Servicios'!P173)</f>
        <v>ADICIONAL-Zaranda secad Std by(1-2Rigs)</v>
      </c>
      <c r="G189" s="507" t="str">
        <f>+IF(F189="","",VLOOKUP(F189,'LP-Servicios'!$H$153:$J$252,3,FALSE))</f>
        <v>006001000000064</v>
      </c>
      <c r="H189" s="507">
        <f>+IF($F189="","",SUMIFS(SERVICIOS!$E135:$CF135,SERVICIOS!$E$110:$CF$110,H$168))</f>
        <v>0</v>
      </c>
      <c r="I189" s="507">
        <f>+IF($F189="","",SUMIFS(SERVICIOS!$E135:$CF135,SERVICIOS!$E$110:$CF$110,I$168))</f>
        <v>0</v>
      </c>
      <c r="J189" s="507">
        <f>+IF($F189="","",SUMIFS(SERVICIOS!$E135:$CF135,SERVICIOS!$E$110:$CF$110,J$168))</f>
        <v>0</v>
      </c>
      <c r="K189" s="507">
        <f>+IF($F189="","",SUMIFS(SERVICIOS!$E135:$CF135,SERVICIOS!$E$110:$CF$110,K$168))</f>
        <v>0</v>
      </c>
      <c r="L189" s="507">
        <f>+IF($F189="","",SUMIFS(SERVICIOS!$E135:$CF135,SERVICIOS!$E$110:$CF$110,L$168))</f>
        <v>0</v>
      </c>
      <c r="M189" s="507">
        <f>+IF($F189="","",SUMIFS(SERVICIOS!$E135:$CF135,SERVICIOS!$E$110:$CF$110,M$168))</f>
        <v>0</v>
      </c>
      <c r="N189" s="507">
        <f>+IF($F189="","",SUMIFS(SERVICIOS!$E135:$CF135,SERVICIOS!$E$110:$CF$110,N$168))</f>
        <v>0</v>
      </c>
      <c r="O189" s="507">
        <f>+IF($F189="","",SUMIFS(SERVICIOS!$E135:$CF135,SERVICIOS!$E$110:$CF$110,O$168))</f>
        <v>0</v>
      </c>
      <c r="P189" s="507">
        <f>+IF($F189="","",SUMIFS(SERVICIOS!$E135:$CF135,SERVICIOS!$E$110:$CF$110,P$168))</f>
        <v>0</v>
      </c>
      <c r="Q189" s="507">
        <f>+IF($F189="","",SUMIFS(SERVICIOS!$E135:$CF135,SERVICIOS!$E$110:$CF$110,Q$168))</f>
        <v>0</v>
      </c>
      <c r="R189" s="507">
        <f>+IF($F189="","",SUMIFS(SERVICIOS!$E135:$CF135,SERVICIOS!$E$110:$CF$110,R$168))</f>
        <v>0</v>
      </c>
      <c r="S189" s="507">
        <f>+IF($F189="","",SUMIFS(SERVICIOS!$E135:$CF135,SERVICIOS!$E$110:$CF$110,S$168))</f>
        <v>0</v>
      </c>
      <c r="T189" s="928">
        <f t="shared" si="28"/>
        <v>0</v>
      </c>
    </row>
    <row r="190" spans="2:20" hidden="1" x14ac:dyDescent="0.3">
      <c r="B190" s="927">
        <v>22</v>
      </c>
      <c r="C190" s="915" t="str">
        <f t="shared" si="25"/>
        <v>TECPETROL</v>
      </c>
      <c r="D190" s="915" t="str">
        <f t="shared" si="26"/>
        <v>TPT.NQ.FP-1397(h) AISL</v>
      </c>
      <c r="E190" s="915" t="str">
        <f t="shared" si="27"/>
        <v>F-36</v>
      </c>
      <c r="F190" s="279" t="str">
        <f>+IF('LP-Servicios'!P174="-","",'LP-Servicios'!P174)</f>
        <v>C.S-Centrif Std ByXequip(1-2Rigs)</v>
      </c>
      <c r="G190" s="507" t="str">
        <f>+IF(F190="","",VLOOKUP(F190,'LP-Servicios'!$H$153:$J$252,3,FALSE))</f>
        <v>006001000000067</v>
      </c>
      <c r="H190" s="507">
        <f>+IF($F190="","",SUMIFS(SERVICIOS!$E136:$CF136,SERVICIOS!$E$110:$CF$110,H$168))</f>
        <v>0</v>
      </c>
      <c r="I190" s="507">
        <f>+IF($F190="","",SUMIFS(SERVICIOS!$E136:$CF136,SERVICIOS!$E$110:$CF$110,I$168))</f>
        <v>0</v>
      </c>
      <c r="J190" s="507">
        <f>+IF($F190="","",SUMIFS(SERVICIOS!$E136:$CF136,SERVICIOS!$E$110:$CF$110,J$168))</f>
        <v>0</v>
      </c>
      <c r="K190" s="507">
        <f>+IF($F190="","",SUMIFS(SERVICIOS!$E136:$CF136,SERVICIOS!$E$110:$CF$110,K$168))</f>
        <v>0</v>
      </c>
      <c r="L190" s="507">
        <f>+IF($F190="","",SUMIFS(SERVICIOS!$E136:$CF136,SERVICIOS!$E$110:$CF$110,L$168))</f>
        <v>0</v>
      </c>
      <c r="M190" s="507">
        <f>+IF($F190="","",SUMIFS(SERVICIOS!$E136:$CF136,SERVICIOS!$E$110:$CF$110,M$168))</f>
        <v>0</v>
      </c>
      <c r="N190" s="507">
        <f>+IF($F190="","",SUMIFS(SERVICIOS!$E136:$CF136,SERVICIOS!$E$110:$CF$110,N$168))</f>
        <v>0</v>
      </c>
      <c r="O190" s="507">
        <f>+IF($F190="","",SUMIFS(SERVICIOS!$E136:$CF136,SERVICIOS!$E$110:$CF$110,O$168))</f>
        <v>0</v>
      </c>
      <c r="P190" s="507">
        <f>+IF($F190="","",SUMIFS(SERVICIOS!$E136:$CF136,SERVICIOS!$E$110:$CF$110,P$168))</f>
        <v>0</v>
      </c>
      <c r="Q190" s="507">
        <f>+IF($F190="","",SUMIFS(SERVICIOS!$E136:$CF136,SERVICIOS!$E$110:$CF$110,Q$168))</f>
        <v>21</v>
      </c>
      <c r="R190" s="507">
        <f>+IF($F190="","",SUMIFS(SERVICIOS!$E136:$CF136,SERVICIOS!$E$110:$CF$110,R$168))</f>
        <v>0</v>
      </c>
      <c r="S190" s="507">
        <f>+IF($F190="","",SUMIFS(SERVICIOS!$E136:$CF136,SERVICIOS!$E$110:$CF$110,S$168))</f>
        <v>0</v>
      </c>
      <c r="T190" s="928">
        <f t="shared" si="28"/>
        <v>21</v>
      </c>
    </row>
    <row r="191" spans="2:20" hidden="1" x14ac:dyDescent="0.3">
      <c r="B191" s="927">
        <v>23</v>
      </c>
      <c r="C191" s="915" t="str">
        <f t="shared" si="25"/>
        <v>TECPETROL</v>
      </c>
      <c r="D191" s="915" t="str">
        <f t="shared" si="26"/>
        <v>TPT.NQ.FP-1397(h) AISL</v>
      </c>
      <c r="E191" s="915" t="str">
        <f t="shared" si="27"/>
        <v>F-36</v>
      </c>
      <c r="F191" s="279" t="str">
        <f>+IF('LP-Servicios'!P175="-","",'LP-Servicios'!P175)</f>
        <v>C.S-Centrifuga Op x equi(1-2Rigs)</v>
      </c>
      <c r="G191" s="507" t="str">
        <f>+IF(F191="","",VLOOKUP(F191,'LP-Servicios'!$H$153:$J$252,3,FALSE))</f>
        <v>006001000000059</v>
      </c>
      <c r="H191" s="507">
        <f>+IF($F191="","",SUMIFS(SERVICIOS!$E137:$CF137,SERVICIOS!$E$110:$CF$110,H$168))</f>
        <v>0</v>
      </c>
      <c r="I191" s="507">
        <f>+IF($F191="","",SUMIFS(SERVICIOS!$E137:$CF137,SERVICIOS!$E$110:$CF$110,I$168))</f>
        <v>0</v>
      </c>
      <c r="J191" s="507">
        <f>+IF($F191="","",SUMIFS(SERVICIOS!$E137:$CF137,SERVICIOS!$E$110:$CF$110,J$168))</f>
        <v>0</v>
      </c>
      <c r="K191" s="507">
        <f>+IF($F191="","",SUMIFS(SERVICIOS!$E137:$CF137,SERVICIOS!$E$110:$CF$110,K$168))</f>
        <v>0</v>
      </c>
      <c r="L191" s="507">
        <f>+IF($F191="","",SUMIFS(SERVICIOS!$E137:$CF137,SERVICIOS!$E$110:$CF$110,L$168))</f>
        <v>0</v>
      </c>
      <c r="M191" s="507">
        <f>+IF($F191="","",SUMIFS(SERVICIOS!$E137:$CF137,SERVICIOS!$E$110:$CF$110,M$168))</f>
        <v>0</v>
      </c>
      <c r="N191" s="507">
        <f>+IF($F191="","",SUMIFS(SERVICIOS!$E137:$CF137,SERVICIOS!$E$110:$CF$110,N$168))</f>
        <v>0</v>
      </c>
      <c r="O191" s="507">
        <f>+IF($F191="","",SUMIFS(SERVICIOS!$E137:$CF137,SERVICIOS!$E$110:$CF$110,O$168))</f>
        <v>0</v>
      </c>
      <c r="P191" s="507">
        <f>+IF($F191="","",SUMIFS(SERVICIOS!$E137:$CF137,SERVICIOS!$E$110:$CF$110,P$168))</f>
        <v>0</v>
      </c>
      <c r="Q191" s="507">
        <f>+IF($F191="","",SUMIFS(SERVICIOS!$E137:$CF137,SERVICIOS!$E$110:$CF$110,Q$168))</f>
        <v>15</v>
      </c>
      <c r="R191" s="507">
        <f>+IF($F191="","",SUMIFS(SERVICIOS!$E137:$CF137,SERVICIOS!$E$110:$CF$110,R$168))</f>
        <v>0</v>
      </c>
      <c r="S191" s="507">
        <f>+IF($F191="","",SUMIFS(SERVICIOS!$E137:$CF137,SERVICIOS!$E$110:$CF$110,S$168))</f>
        <v>0</v>
      </c>
      <c r="T191" s="928">
        <f t="shared" si="28"/>
        <v>15</v>
      </c>
    </row>
    <row r="192" spans="2:20" hidden="1" x14ac:dyDescent="0.3">
      <c r="B192" s="927">
        <v>24</v>
      </c>
      <c r="C192" s="915" t="str">
        <f t="shared" si="25"/>
        <v>TECPETROL</v>
      </c>
      <c r="D192" s="915" t="str">
        <f t="shared" si="26"/>
        <v>TPT.NQ.FP-1397(h) AISL</v>
      </c>
      <c r="E192" s="915" t="str">
        <f t="shared" si="27"/>
        <v>F-36</v>
      </c>
      <c r="F192" s="279" t="str">
        <f>+IF('LP-Servicios'!P176="-","",'LP-Servicios'!P176)</f>
        <v>C.S-Trailer Laboratorio(1-2Rigs)</v>
      </c>
      <c r="G192" s="507" t="str">
        <f>+IF(F192="","",VLOOKUP(F192,'LP-Servicios'!$H$153:$J$252,3,FALSE))</f>
        <v>006001000000520</v>
      </c>
      <c r="H192" s="507">
        <f>+IF($F192="","",SUMIFS(SERVICIOS!$E138:$CF138,SERVICIOS!$E$110:$CF$110,H$168))</f>
        <v>0</v>
      </c>
      <c r="I192" s="507">
        <f>+IF($F192="","",SUMIFS(SERVICIOS!$E138:$CF138,SERVICIOS!$E$110:$CF$110,I$168))</f>
        <v>0</v>
      </c>
      <c r="J192" s="507">
        <f>+IF($F192="","",SUMIFS(SERVICIOS!$E138:$CF138,SERVICIOS!$E$110:$CF$110,J$168))</f>
        <v>0</v>
      </c>
      <c r="K192" s="507">
        <f>+IF($F192="","",SUMIFS(SERVICIOS!$E138:$CF138,SERVICIOS!$E$110:$CF$110,K$168))</f>
        <v>0</v>
      </c>
      <c r="L192" s="507">
        <f>+IF($F192="","",SUMIFS(SERVICIOS!$E138:$CF138,SERVICIOS!$E$110:$CF$110,L$168))</f>
        <v>0</v>
      </c>
      <c r="M192" s="507">
        <f>+IF($F192="","",SUMIFS(SERVICIOS!$E138:$CF138,SERVICIOS!$E$110:$CF$110,M$168))</f>
        <v>0</v>
      </c>
      <c r="N192" s="507">
        <f>+IF($F192="","",SUMIFS(SERVICIOS!$E138:$CF138,SERVICIOS!$E$110:$CF$110,N$168))</f>
        <v>0</v>
      </c>
      <c r="O192" s="507">
        <f>+IF($F192="","",SUMIFS(SERVICIOS!$E138:$CF138,SERVICIOS!$E$110:$CF$110,O$168))</f>
        <v>0</v>
      </c>
      <c r="P192" s="507">
        <f>+IF($F192="","",SUMIFS(SERVICIOS!$E138:$CF138,SERVICIOS!$E$110:$CF$110,P$168))</f>
        <v>0</v>
      </c>
      <c r="Q192" s="507">
        <f>+IF($F192="","",SUMIFS(SERVICIOS!$E138:$CF138,SERVICIOS!$E$110:$CF$110,Q$168))</f>
        <v>12</v>
      </c>
      <c r="R192" s="507">
        <f>+IF($F192="","",SUMIFS(SERVICIOS!$E138:$CF138,SERVICIOS!$E$110:$CF$110,R$168))</f>
        <v>0</v>
      </c>
      <c r="S192" s="507">
        <f>+IF($F192="","",SUMIFS(SERVICIOS!$E138:$CF138,SERVICIOS!$E$110:$CF$110,S$168))</f>
        <v>0</v>
      </c>
      <c r="T192" s="928">
        <f t="shared" si="28"/>
        <v>12</v>
      </c>
    </row>
    <row r="193" spans="2:20" hidden="1" x14ac:dyDescent="0.3">
      <c r="B193" s="927">
        <v>25</v>
      </c>
      <c r="C193" s="915" t="str">
        <f t="shared" si="25"/>
        <v>TECPETROL</v>
      </c>
      <c r="D193" s="915" t="str">
        <f t="shared" si="26"/>
        <v>TPT.NQ.FP-1397(h) AISL</v>
      </c>
      <c r="E193" s="915" t="str">
        <f t="shared" si="27"/>
        <v>F-36</v>
      </c>
      <c r="F193" s="279" t="str">
        <f>+IF('LP-Servicios'!P177="-","",'LP-Servicios'!P177)</f>
        <v>C.S-Trailer viviend sin Lab(1-2Rigs)</v>
      </c>
      <c r="G193" s="507" t="str">
        <f>+IF(F193="","",VLOOKUP(F193,'LP-Servicios'!$H$153:$J$252,3,FALSE))</f>
        <v>006001000000496</v>
      </c>
      <c r="H193" s="507">
        <f>+IF($F193="","",SUMIFS(SERVICIOS!$E139:$CF139,SERVICIOS!$E$110:$CF$110,H$168))</f>
        <v>0</v>
      </c>
      <c r="I193" s="507">
        <f>+IF($F193="","",SUMIFS(SERVICIOS!$E139:$CF139,SERVICIOS!$E$110:$CF$110,I$168))</f>
        <v>0</v>
      </c>
      <c r="J193" s="507">
        <f>+IF($F193="","",SUMIFS(SERVICIOS!$E139:$CF139,SERVICIOS!$E$110:$CF$110,J$168))</f>
        <v>0</v>
      </c>
      <c r="K193" s="507">
        <f>+IF($F193="","",SUMIFS(SERVICIOS!$E139:$CF139,SERVICIOS!$E$110:$CF$110,K$168))</f>
        <v>0</v>
      </c>
      <c r="L193" s="507">
        <f>+IF($F193="","",SUMIFS(SERVICIOS!$E139:$CF139,SERVICIOS!$E$110:$CF$110,L$168))</f>
        <v>0</v>
      </c>
      <c r="M193" s="507">
        <f>+IF($F193="","",SUMIFS(SERVICIOS!$E139:$CF139,SERVICIOS!$E$110:$CF$110,M$168))</f>
        <v>0</v>
      </c>
      <c r="N193" s="507">
        <f>+IF($F193="","",SUMIFS(SERVICIOS!$E139:$CF139,SERVICIOS!$E$110:$CF$110,N$168))</f>
        <v>0</v>
      </c>
      <c r="O193" s="507">
        <f>+IF($F193="","",SUMIFS(SERVICIOS!$E139:$CF139,SERVICIOS!$E$110:$CF$110,O$168))</f>
        <v>0</v>
      </c>
      <c r="P193" s="507">
        <f>+IF($F193="","",SUMIFS(SERVICIOS!$E139:$CF139,SERVICIOS!$E$110:$CF$110,P$168))</f>
        <v>0</v>
      </c>
      <c r="Q193" s="507">
        <f>+IF($F193="","",SUMIFS(SERVICIOS!$E139:$CF139,SERVICIOS!$E$110:$CF$110,Q$168))</f>
        <v>36</v>
      </c>
      <c r="R193" s="507">
        <f>+IF($F193="","",SUMIFS(SERVICIOS!$E139:$CF139,SERVICIOS!$E$110:$CF$110,R$168))</f>
        <v>0</v>
      </c>
      <c r="S193" s="507">
        <f>+IF($F193="","",SUMIFS(SERVICIOS!$E139:$CF139,SERVICIOS!$E$110:$CF$110,S$168))</f>
        <v>0</v>
      </c>
      <c r="T193" s="928">
        <f t="shared" si="28"/>
        <v>36</v>
      </c>
    </row>
    <row r="194" spans="2:20" hidden="1" x14ac:dyDescent="0.3">
      <c r="B194" s="927">
        <v>26</v>
      </c>
      <c r="C194" s="915" t="str">
        <f t="shared" si="25"/>
        <v>TECPETROL</v>
      </c>
      <c r="D194" s="915" t="str">
        <f t="shared" si="26"/>
        <v>TPT.NQ.FP-1397(h) AISL</v>
      </c>
      <c r="E194" s="915" t="str">
        <f t="shared" si="27"/>
        <v>F-36</v>
      </c>
      <c r="F194" s="279" t="str">
        <f>+IF('LP-Servicios'!P178="-","",'LP-Servicios'!P178)</f>
        <v>CIRCUITO-Miscelaneos Conexión(1-2Rigs)</v>
      </c>
      <c r="G194" s="507" t="str">
        <f>+IF(F194="","",VLOOKUP(F194,'LP-Servicios'!$H$153:$J$252,3,FALSE))</f>
        <v>006001000000513</v>
      </c>
      <c r="H194" s="507">
        <f>+IF($F194="","",SUMIFS(SERVICIOS!$E140:$CF140,SERVICIOS!$E$110:$CF$110,H$168))</f>
        <v>0</v>
      </c>
      <c r="I194" s="507">
        <f>+IF($F194="","",SUMIFS(SERVICIOS!$E140:$CF140,SERVICIOS!$E$110:$CF$110,I$168))</f>
        <v>0</v>
      </c>
      <c r="J194" s="507">
        <f>+IF($F194="","",SUMIFS(SERVICIOS!$E140:$CF140,SERVICIOS!$E$110:$CF$110,J$168))</f>
        <v>0</v>
      </c>
      <c r="K194" s="507">
        <f>+IF($F194="","",SUMIFS(SERVICIOS!$E140:$CF140,SERVICIOS!$E$110:$CF$110,K$168))</f>
        <v>0</v>
      </c>
      <c r="L194" s="507">
        <f>+IF($F194="","",SUMIFS(SERVICIOS!$E140:$CF140,SERVICIOS!$E$110:$CF$110,L$168))</f>
        <v>0</v>
      </c>
      <c r="M194" s="507">
        <f>+IF($F194="","",SUMIFS(SERVICIOS!$E140:$CF140,SERVICIOS!$E$110:$CF$110,M$168))</f>
        <v>0</v>
      </c>
      <c r="N194" s="507">
        <f>+IF($F194="","",SUMIFS(SERVICIOS!$E140:$CF140,SERVICIOS!$E$110:$CF$110,N$168))</f>
        <v>0</v>
      </c>
      <c r="O194" s="507">
        <f>+IF($F194="","",SUMIFS(SERVICIOS!$E140:$CF140,SERVICIOS!$E$110:$CF$110,O$168))</f>
        <v>0</v>
      </c>
      <c r="P194" s="507">
        <f>+IF($F194="","",SUMIFS(SERVICIOS!$E140:$CF140,SERVICIOS!$E$110:$CF$110,P$168))</f>
        <v>0</v>
      </c>
      <c r="Q194" s="507">
        <f>+IF($F194="","",SUMIFS(SERVICIOS!$E140:$CF140,SERVICIOS!$E$110:$CF$110,Q$168))</f>
        <v>12</v>
      </c>
      <c r="R194" s="507">
        <f>+IF($F194="","",SUMIFS(SERVICIOS!$E140:$CF140,SERVICIOS!$E$110:$CF$110,R$168))</f>
        <v>0</v>
      </c>
      <c r="S194" s="507">
        <f>+IF($F194="","",SUMIFS(SERVICIOS!$E140:$CF140,SERVICIOS!$E$110:$CF$110,S$168))</f>
        <v>0</v>
      </c>
      <c r="T194" s="928">
        <f t="shared" si="28"/>
        <v>12</v>
      </c>
    </row>
    <row r="195" spans="2:20" hidden="1" x14ac:dyDescent="0.3">
      <c r="B195" s="927">
        <v>27</v>
      </c>
      <c r="C195" s="915" t="str">
        <f t="shared" si="25"/>
        <v>TECPETROL</v>
      </c>
      <c r="D195" s="915" t="str">
        <f t="shared" si="26"/>
        <v>TPT.NQ.FP-1397(h) AISL</v>
      </c>
      <c r="E195" s="915" t="str">
        <f t="shared" si="27"/>
        <v>F-36</v>
      </c>
      <c r="F195" s="279" t="str">
        <f>+IF('LP-Servicios'!P179="-","",'LP-Servicios'!P179)</f>
        <v>CIRCUITO-Pileta c/Remo(DiaXU)(1-2Rigs)</v>
      </c>
      <c r="G195" s="507" t="str">
        <f>+IF(F195="","",VLOOKUP(F195,'LP-Servicios'!$H$153:$J$252,3,FALSE))</f>
        <v>006001000000510</v>
      </c>
      <c r="H195" s="507">
        <f>+IF($F195="","",SUMIFS(SERVICIOS!$E141:$CF141,SERVICIOS!$E$110:$CF$110,H$168))</f>
        <v>0</v>
      </c>
      <c r="I195" s="507">
        <f>+IF($F195="","",SUMIFS(SERVICIOS!$E141:$CF141,SERVICIOS!$E$110:$CF$110,I$168))</f>
        <v>0</v>
      </c>
      <c r="J195" s="507">
        <f>+IF($F195="","",SUMIFS(SERVICIOS!$E141:$CF141,SERVICIOS!$E$110:$CF$110,J$168))</f>
        <v>0</v>
      </c>
      <c r="K195" s="507">
        <f>+IF($F195="","",SUMIFS(SERVICIOS!$E141:$CF141,SERVICIOS!$E$110:$CF$110,K$168))</f>
        <v>0</v>
      </c>
      <c r="L195" s="507">
        <f>+IF($F195="","",SUMIFS(SERVICIOS!$E141:$CF141,SERVICIOS!$E$110:$CF$110,L$168))</f>
        <v>0</v>
      </c>
      <c r="M195" s="507">
        <f>+IF($F195="","",SUMIFS(SERVICIOS!$E141:$CF141,SERVICIOS!$E$110:$CF$110,M$168))</f>
        <v>0</v>
      </c>
      <c r="N195" s="507">
        <f>+IF($F195="","",SUMIFS(SERVICIOS!$E141:$CF141,SERVICIOS!$E$110:$CF$110,N$168))</f>
        <v>0</v>
      </c>
      <c r="O195" s="507">
        <f>+IF($F195="","",SUMIFS(SERVICIOS!$E141:$CF141,SERVICIOS!$E$110:$CF$110,O$168))</f>
        <v>0</v>
      </c>
      <c r="P195" s="507">
        <f>+IF($F195="","",SUMIFS(SERVICIOS!$E141:$CF141,SERVICIOS!$E$110:$CF$110,P$168))</f>
        <v>0</v>
      </c>
      <c r="Q195" s="507">
        <f>+IF($F195="","",SUMIFS(SERVICIOS!$E141:$CF141,SERVICIOS!$E$110:$CF$110,Q$168))</f>
        <v>96</v>
      </c>
      <c r="R195" s="507">
        <f>+IF($F195="","",SUMIFS(SERVICIOS!$E141:$CF141,SERVICIOS!$E$110:$CF$110,R$168))</f>
        <v>0</v>
      </c>
      <c r="S195" s="507">
        <f>+IF($F195="","",SUMIFS(SERVICIOS!$E141:$CF141,SERVICIOS!$E$110:$CF$110,S$168))</f>
        <v>0</v>
      </c>
      <c r="T195" s="928">
        <f t="shared" si="28"/>
        <v>96</v>
      </c>
    </row>
    <row r="196" spans="2:20" hidden="1" x14ac:dyDescent="0.3">
      <c r="B196" s="927">
        <v>28</v>
      </c>
      <c r="C196" s="915" t="str">
        <f t="shared" si="25"/>
        <v>TECPETROL</v>
      </c>
      <c r="D196" s="915" t="str">
        <f t="shared" si="26"/>
        <v>TPT.NQ.FP-1397(h) AISL</v>
      </c>
      <c r="E196" s="915" t="str">
        <f t="shared" si="27"/>
        <v>F-36</v>
      </c>
      <c r="F196" s="279" t="str">
        <f>+IF('LP-Servicios'!P180="-","",'LP-Servicios'!P180)</f>
        <v>CIRCUITO-Pileta preparadora(1-2Rigs)</v>
      </c>
      <c r="G196" s="507" t="str">
        <f>+IF(F196="","",VLOOKUP(F196,'LP-Servicios'!$H$153:$J$252,3,FALSE))</f>
        <v>006001000000504</v>
      </c>
      <c r="H196" s="507">
        <f>+IF($F196="","",SUMIFS(SERVICIOS!$E142:$CF142,SERVICIOS!$E$110:$CF$110,H$168))</f>
        <v>0</v>
      </c>
      <c r="I196" s="507">
        <f>+IF($F196="","",SUMIFS(SERVICIOS!$E142:$CF142,SERVICIOS!$E$110:$CF$110,I$168))</f>
        <v>0</v>
      </c>
      <c r="J196" s="507">
        <f>+IF($F196="","",SUMIFS(SERVICIOS!$E142:$CF142,SERVICIOS!$E$110:$CF$110,J$168))</f>
        <v>0</v>
      </c>
      <c r="K196" s="507">
        <f>+IF($F196="","",SUMIFS(SERVICIOS!$E142:$CF142,SERVICIOS!$E$110:$CF$110,K$168))</f>
        <v>0</v>
      </c>
      <c r="L196" s="507">
        <f>+IF($F196="","",SUMIFS(SERVICIOS!$E142:$CF142,SERVICIOS!$E$110:$CF$110,L$168))</f>
        <v>0</v>
      </c>
      <c r="M196" s="507">
        <f>+IF($F196="","",SUMIFS(SERVICIOS!$E142:$CF142,SERVICIOS!$E$110:$CF$110,M$168))</f>
        <v>0</v>
      </c>
      <c r="N196" s="507">
        <f>+IF($F196="","",SUMIFS(SERVICIOS!$E142:$CF142,SERVICIOS!$E$110:$CF$110,N$168))</f>
        <v>0</v>
      </c>
      <c r="O196" s="507">
        <f>+IF($F196="","",SUMIFS(SERVICIOS!$E142:$CF142,SERVICIOS!$E$110:$CF$110,O$168))</f>
        <v>0</v>
      </c>
      <c r="P196" s="507">
        <f>+IF($F196="","",SUMIFS(SERVICIOS!$E142:$CF142,SERVICIOS!$E$110:$CF$110,P$168))</f>
        <v>0</v>
      </c>
      <c r="Q196" s="507">
        <f>+IF($F196="","",SUMIFS(SERVICIOS!$E142:$CF142,SERVICIOS!$E$110:$CF$110,Q$168))</f>
        <v>12</v>
      </c>
      <c r="R196" s="507">
        <f>+IF($F196="","",SUMIFS(SERVICIOS!$E142:$CF142,SERVICIOS!$E$110:$CF$110,R$168))</f>
        <v>0</v>
      </c>
      <c r="S196" s="507">
        <f>+IF($F196="","",SUMIFS(SERVICIOS!$E142:$CF142,SERVICIOS!$E$110:$CF$110,S$168))</f>
        <v>0</v>
      </c>
      <c r="T196" s="928">
        <f t="shared" si="28"/>
        <v>12</v>
      </c>
    </row>
    <row r="197" spans="2:20" hidden="1" x14ac:dyDescent="0.3">
      <c r="B197" s="927">
        <v>29</v>
      </c>
      <c r="C197" s="915" t="str">
        <f t="shared" si="25"/>
        <v>TECPETROL</v>
      </c>
      <c r="D197" s="915" t="str">
        <f t="shared" si="26"/>
        <v>TPT.NQ.FP-1397(h) AISL</v>
      </c>
      <c r="E197" s="915" t="str">
        <f t="shared" si="27"/>
        <v>F-36</v>
      </c>
      <c r="F197" s="279" t="str">
        <f>+IF('LP-Servicios'!P181="-","",'LP-Servicios'!P181)</f>
        <v>CIRCUITO-Tanque CaCl2 (Dia x U)(1-2Rigs)</v>
      </c>
      <c r="G197" s="507" t="str">
        <f>+IF(F197="","",VLOOKUP(F197,'LP-Servicios'!$H$153:$J$252,3,FALSE))</f>
        <v>006001000000508</v>
      </c>
      <c r="H197" s="507">
        <f>+IF($F197="","",SUMIFS(SERVICIOS!$E143:$CF143,SERVICIOS!$E$110:$CF$110,H$168))</f>
        <v>0</v>
      </c>
      <c r="I197" s="507">
        <f>+IF($F197="","",SUMIFS(SERVICIOS!$E143:$CF143,SERVICIOS!$E$110:$CF$110,I$168))</f>
        <v>0</v>
      </c>
      <c r="J197" s="507">
        <f>+IF($F197="","",SUMIFS(SERVICIOS!$E143:$CF143,SERVICIOS!$E$110:$CF$110,J$168))</f>
        <v>0</v>
      </c>
      <c r="K197" s="507">
        <f>+IF($F197="","",SUMIFS(SERVICIOS!$E143:$CF143,SERVICIOS!$E$110:$CF$110,K$168))</f>
        <v>0</v>
      </c>
      <c r="L197" s="507">
        <f>+IF($F197="","",SUMIFS(SERVICIOS!$E143:$CF143,SERVICIOS!$E$110:$CF$110,L$168))</f>
        <v>0</v>
      </c>
      <c r="M197" s="507">
        <f>+IF($F197="","",SUMIFS(SERVICIOS!$E143:$CF143,SERVICIOS!$E$110:$CF$110,M$168))</f>
        <v>0</v>
      </c>
      <c r="N197" s="507">
        <f>+IF($F197="","",SUMIFS(SERVICIOS!$E143:$CF143,SERVICIOS!$E$110:$CF$110,N$168))</f>
        <v>0</v>
      </c>
      <c r="O197" s="507">
        <f>+IF($F197="","",SUMIFS(SERVICIOS!$E143:$CF143,SERVICIOS!$E$110:$CF$110,O$168))</f>
        <v>0</v>
      </c>
      <c r="P197" s="507">
        <f>+IF($F197="","",SUMIFS(SERVICIOS!$E143:$CF143,SERVICIOS!$E$110:$CF$110,P$168))</f>
        <v>0</v>
      </c>
      <c r="Q197" s="507">
        <f>+IF($F197="","",SUMIFS(SERVICIOS!$E143:$CF143,SERVICIOS!$E$110:$CF$110,Q$168))</f>
        <v>12</v>
      </c>
      <c r="R197" s="507">
        <f>+IF($F197="","",SUMIFS(SERVICIOS!$E143:$CF143,SERVICIOS!$E$110:$CF$110,R$168))</f>
        <v>0</v>
      </c>
      <c r="S197" s="507">
        <f>+IF($F197="","",SUMIFS(SERVICIOS!$E143:$CF143,SERVICIOS!$E$110:$CF$110,S$168))</f>
        <v>0</v>
      </c>
      <c r="T197" s="928">
        <f t="shared" si="28"/>
        <v>12</v>
      </c>
    </row>
    <row r="198" spans="2:20" hidden="1" x14ac:dyDescent="0.3">
      <c r="B198" s="927">
        <v>30</v>
      </c>
      <c r="C198" s="915" t="str">
        <f t="shared" si="25"/>
        <v>TECPETROL</v>
      </c>
      <c r="D198" s="915" t="str">
        <f t="shared" si="26"/>
        <v>TPT.NQ.FP-1397(h) AISL</v>
      </c>
      <c r="E198" s="915" t="str">
        <f t="shared" si="27"/>
        <v>F-36</v>
      </c>
      <c r="F198" s="279" t="str">
        <f>+IF('LP-Servicios'!P182="-","",'LP-Servicios'!P182)</f>
        <v>CONSUMIBLE-Ácido clorhídrico(1-2Rigs)</v>
      </c>
      <c r="G198" s="507" t="str">
        <f>+IF(F198="","",VLOOKUP(F198,'LP-Servicios'!$H$153:$J$252,3,FALSE))</f>
        <v>no figura en tango</v>
      </c>
      <c r="H198" s="507">
        <f>+IF($F198="","",SUMIFS(SERVICIOS!$E144:$CF144,SERVICIOS!$E$110:$CF$110,H$168))</f>
        <v>0</v>
      </c>
      <c r="I198" s="507">
        <f>+IF($F198="","",SUMIFS(SERVICIOS!$E144:$CF144,SERVICIOS!$E$110:$CF$110,I$168))</f>
        <v>0</v>
      </c>
      <c r="J198" s="507">
        <f>+IF($F198="","",SUMIFS(SERVICIOS!$E144:$CF144,SERVICIOS!$E$110:$CF$110,J$168))</f>
        <v>0</v>
      </c>
      <c r="K198" s="507">
        <f>+IF($F198="","",SUMIFS(SERVICIOS!$E144:$CF144,SERVICIOS!$E$110:$CF$110,K$168))</f>
        <v>0</v>
      </c>
      <c r="L198" s="507">
        <f>+IF($F198="","",SUMIFS(SERVICIOS!$E144:$CF144,SERVICIOS!$E$110:$CF$110,L$168))</f>
        <v>0</v>
      </c>
      <c r="M198" s="507">
        <f>+IF($F198="","",SUMIFS(SERVICIOS!$E144:$CF144,SERVICIOS!$E$110:$CF$110,M$168))</f>
        <v>0</v>
      </c>
      <c r="N198" s="507">
        <f>+IF($F198="","",SUMIFS(SERVICIOS!$E144:$CF144,SERVICIOS!$E$110:$CF$110,N$168))</f>
        <v>0</v>
      </c>
      <c r="O198" s="507">
        <f>+IF($F198="","",SUMIFS(SERVICIOS!$E144:$CF144,SERVICIOS!$E$110:$CF$110,O$168))</f>
        <v>0</v>
      </c>
      <c r="P198" s="507">
        <f>+IF($F198="","",SUMIFS(SERVICIOS!$E144:$CF144,SERVICIOS!$E$110:$CF$110,P$168))</f>
        <v>0</v>
      </c>
      <c r="Q198" s="507">
        <f>+IF($F198="","",SUMIFS(SERVICIOS!$E144:$CF144,SERVICIOS!$E$110:$CF$110,Q$168))</f>
        <v>0</v>
      </c>
      <c r="R198" s="507">
        <f>+IF($F198="","",SUMIFS(SERVICIOS!$E144:$CF144,SERVICIOS!$E$110:$CF$110,R$168))</f>
        <v>0</v>
      </c>
      <c r="S198" s="507">
        <f>+IF($F198="","",SUMIFS(SERVICIOS!$E144:$CF144,SERVICIOS!$E$110:$CF$110,S$168))</f>
        <v>0</v>
      </c>
      <c r="T198" s="928">
        <f t="shared" si="28"/>
        <v>0</v>
      </c>
    </row>
    <row r="199" spans="2:20" hidden="1" x14ac:dyDescent="0.3">
      <c r="B199" s="927">
        <v>31</v>
      </c>
      <c r="C199" s="915" t="str">
        <f t="shared" si="25"/>
        <v>TECPETROL</v>
      </c>
      <c r="D199" s="915" t="str">
        <f t="shared" si="26"/>
        <v>TPT.NQ.FP-1397(h) AISL</v>
      </c>
      <c r="E199" s="915" t="str">
        <f t="shared" si="27"/>
        <v>F-36</v>
      </c>
      <c r="F199" s="279" t="str">
        <f>+IF('LP-Servicios'!P183="-","",'LP-Servicios'!P183)</f>
        <v>CONSUMIBLE-Floculan MARFLOC103(1-2Rigs)</v>
      </c>
      <c r="G199" s="507" t="str">
        <f>+IF(F199="","",VLOOKUP(F199,'LP-Servicios'!$H$153:$J$252,3,FALSE))</f>
        <v>001022000000001</v>
      </c>
      <c r="H199" s="507">
        <f>+IF($F199="","",SUMIFS(SERVICIOS!$E145:$CF145,SERVICIOS!$E$110:$CF$110,H$168))</f>
        <v>0</v>
      </c>
      <c r="I199" s="507">
        <f>+IF($F199="","",SUMIFS(SERVICIOS!$E145:$CF145,SERVICIOS!$E$110:$CF$110,I$168))</f>
        <v>0</v>
      </c>
      <c r="J199" s="507">
        <f>+IF($F199="","",SUMIFS(SERVICIOS!$E145:$CF145,SERVICIOS!$E$110:$CF$110,J$168))</f>
        <v>0</v>
      </c>
      <c r="K199" s="507">
        <f>+IF($F199="","",SUMIFS(SERVICIOS!$E145:$CF145,SERVICIOS!$E$110:$CF$110,K$168))</f>
        <v>0</v>
      </c>
      <c r="L199" s="507">
        <f>+IF($F199="","",SUMIFS(SERVICIOS!$E145:$CF145,SERVICIOS!$E$110:$CF$110,L$168))</f>
        <v>0</v>
      </c>
      <c r="M199" s="507">
        <f>+IF($F199="","",SUMIFS(SERVICIOS!$E145:$CF145,SERVICIOS!$E$110:$CF$110,M$168))</f>
        <v>0</v>
      </c>
      <c r="N199" s="507">
        <f>+IF($F199="","",SUMIFS(SERVICIOS!$E145:$CF145,SERVICIOS!$E$110:$CF$110,N$168))</f>
        <v>0</v>
      </c>
      <c r="O199" s="507">
        <f>+IF($F199="","",SUMIFS(SERVICIOS!$E145:$CF145,SERVICIOS!$E$110:$CF$110,O$168))</f>
        <v>0</v>
      </c>
      <c r="P199" s="507">
        <f>+IF($F199="","",SUMIFS(SERVICIOS!$E145:$CF145,SERVICIOS!$E$110:$CF$110,P$168))</f>
        <v>0</v>
      </c>
      <c r="Q199" s="507">
        <f>+IF($F199="","",SUMIFS(SERVICIOS!$E145:$CF145,SERVICIOS!$E$110:$CF$110,Q$168))</f>
        <v>0</v>
      </c>
      <c r="R199" s="507">
        <f>+IF($F199="","",SUMIFS(SERVICIOS!$E145:$CF145,SERVICIOS!$E$110:$CF$110,R$168))</f>
        <v>0</v>
      </c>
      <c r="S199" s="507">
        <f>+IF($F199="","",SUMIFS(SERVICIOS!$E145:$CF145,SERVICIOS!$E$110:$CF$110,S$168))</f>
        <v>0</v>
      </c>
      <c r="T199" s="928">
        <f t="shared" si="28"/>
        <v>0</v>
      </c>
    </row>
    <row r="200" spans="2:20" hidden="1" x14ac:dyDescent="0.3">
      <c r="B200" s="927">
        <v>32</v>
      </c>
      <c r="C200" s="915" t="str">
        <f t="shared" si="25"/>
        <v>TECPETROL</v>
      </c>
      <c r="D200" s="915" t="str">
        <f t="shared" si="26"/>
        <v>TPT.NQ.FP-1397(h) AISL</v>
      </c>
      <c r="E200" s="915" t="str">
        <f t="shared" si="27"/>
        <v>F-36</v>
      </c>
      <c r="F200" s="279" t="str">
        <f>+IF('LP-Servicios'!P184="-","",'LP-Servicios'!P184)</f>
        <v>CONSUMIBLE-Floculan MARFLOC108(1-2Rigs)</v>
      </c>
      <c r="G200" s="507" t="str">
        <f>+IF(F200="","",VLOOKUP(F200,'LP-Servicios'!$H$153:$J$252,3,FALSE))</f>
        <v>001022000000003</v>
      </c>
      <c r="H200" s="507">
        <f>+IF($F200="","",SUMIFS(SERVICIOS!$E146:$CF146,SERVICIOS!$E$110:$CF$110,H$168))</f>
        <v>0</v>
      </c>
      <c r="I200" s="507">
        <f>+IF($F200="","",SUMIFS(SERVICIOS!$E146:$CF146,SERVICIOS!$E$110:$CF$110,I$168))</f>
        <v>0</v>
      </c>
      <c r="J200" s="507">
        <f>+IF($F200="","",SUMIFS(SERVICIOS!$E146:$CF146,SERVICIOS!$E$110:$CF$110,J$168))</f>
        <v>0</v>
      </c>
      <c r="K200" s="507">
        <f>+IF($F200="","",SUMIFS(SERVICIOS!$E146:$CF146,SERVICIOS!$E$110:$CF$110,K$168))</f>
        <v>0</v>
      </c>
      <c r="L200" s="507">
        <f>+IF($F200="","",SUMIFS(SERVICIOS!$E146:$CF146,SERVICIOS!$E$110:$CF$110,L$168))</f>
        <v>0</v>
      </c>
      <c r="M200" s="507">
        <f>+IF($F200="","",SUMIFS(SERVICIOS!$E146:$CF146,SERVICIOS!$E$110:$CF$110,M$168))</f>
        <v>0</v>
      </c>
      <c r="N200" s="507">
        <f>+IF($F200="","",SUMIFS(SERVICIOS!$E146:$CF146,SERVICIOS!$E$110:$CF$110,N$168))</f>
        <v>0</v>
      </c>
      <c r="O200" s="507">
        <f>+IF($F200="","",SUMIFS(SERVICIOS!$E146:$CF146,SERVICIOS!$E$110:$CF$110,O$168))</f>
        <v>0</v>
      </c>
      <c r="P200" s="507">
        <f>+IF($F200="","",SUMIFS(SERVICIOS!$E146:$CF146,SERVICIOS!$E$110:$CF$110,P$168))</f>
        <v>0</v>
      </c>
      <c r="Q200" s="507">
        <f>+IF($F200="","",SUMIFS(SERVICIOS!$E146:$CF146,SERVICIOS!$E$110:$CF$110,Q$168))</f>
        <v>0</v>
      </c>
      <c r="R200" s="507">
        <f>+IF($F200="","",SUMIFS(SERVICIOS!$E146:$CF146,SERVICIOS!$E$110:$CF$110,R$168))</f>
        <v>0</v>
      </c>
      <c r="S200" s="507">
        <f>+IF($F200="","",SUMIFS(SERVICIOS!$E146:$CF146,SERVICIOS!$E$110:$CF$110,S$168))</f>
        <v>0</v>
      </c>
      <c r="T200" s="928">
        <f t="shared" si="28"/>
        <v>0</v>
      </c>
    </row>
    <row r="201" spans="2:20" hidden="1" x14ac:dyDescent="0.3">
      <c r="B201" s="927">
        <v>33</v>
      </c>
      <c r="C201" s="915" t="str">
        <f t="shared" si="25"/>
        <v>TECPETROL</v>
      </c>
      <c r="D201" s="915" t="str">
        <f t="shared" si="26"/>
        <v>TPT.NQ.FP-1397(h) AISL</v>
      </c>
      <c r="E201" s="915" t="str">
        <f t="shared" si="27"/>
        <v>F-36</v>
      </c>
      <c r="F201" s="279" t="str">
        <f>+IF('LP-Servicios'!P185="-","",'LP-Servicios'!P185)</f>
        <v>CONSUMIBLE-Mallas de Zaranda (1-2Rigs)</v>
      </c>
      <c r="G201" s="507" t="str">
        <f>+IF(F201="","",VLOOKUP(F201,'LP-Servicios'!$H$153:$J$252,3,FALSE))</f>
        <v>006001000000110</v>
      </c>
      <c r="H201" s="507">
        <f>+IF($F201="","",SUMIFS(SERVICIOS!$E147:$CF147,SERVICIOS!$E$110:$CF$110,H$168))</f>
        <v>0</v>
      </c>
      <c r="I201" s="507">
        <f>+IF($F201="","",SUMIFS(SERVICIOS!$E147:$CF147,SERVICIOS!$E$110:$CF$110,I$168))</f>
        <v>0</v>
      </c>
      <c r="J201" s="507">
        <f>+IF($F201="","",SUMIFS(SERVICIOS!$E147:$CF147,SERVICIOS!$E$110:$CF$110,J$168))</f>
        <v>0</v>
      </c>
      <c r="K201" s="507">
        <f>+IF($F201="","",SUMIFS(SERVICIOS!$E147:$CF147,SERVICIOS!$E$110:$CF$110,K$168))</f>
        <v>0</v>
      </c>
      <c r="L201" s="507">
        <f>+IF($F201="","",SUMIFS(SERVICIOS!$E147:$CF147,SERVICIOS!$E$110:$CF$110,L$168))</f>
        <v>0</v>
      </c>
      <c r="M201" s="507">
        <f>+IF($F201="","",SUMIFS(SERVICIOS!$E147:$CF147,SERVICIOS!$E$110:$CF$110,M$168))</f>
        <v>0</v>
      </c>
      <c r="N201" s="507">
        <f>+IF($F201="","",SUMIFS(SERVICIOS!$E147:$CF147,SERVICIOS!$E$110:$CF$110,N$168))</f>
        <v>0</v>
      </c>
      <c r="O201" s="507">
        <f>+IF($F201="","",SUMIFS(SERVICIOS!$E147:$CF147,SERVICIOS!$E$110:$CF$110,O$168))</f>
        <v>0</v>
      </c>
      <c r="P201" s="507">
        <f>+IF($F201="","",SUMIFS(SERVICIOS!$E147:$CF147,SERVICIOS!$E$110:$CF$110,P$168))</f>
        <v>0</v>
      </c>
      <c r="Q201" s="507">
        <f>+IF($F201="","",SUMIFS(SERVICIOS!$E147:$CF147,SERVICIOS!$E$110:$CF$110,Q$168))</f>
        <v>0</v>
      </c>
      <c r="R201" s="507">
        <f>+IF($F201="","",SUMIFS(SERVICIOS!$E147:$CF147,SERVICIOS!$E$110:$CF$110,R$168))</f>
        <v>0</v>
      </c>
      <c r="S201" s="507">
        <f>+IF($F201="","",SUMIFS(SERVICIOS!$E147:$CF147,SERVICIOS!$E$110:$CF$110,S$168))</f>
        <v>0</v>
      </c>
      <c r="T201" s="928">
        <f t="shared" si="28"/>
        <v>0</v>
      </c>
    </row>
    <row r="202" spans="2:20" hidden="1" x14ac:dyDescent="0.3">
      <c r="B202" s="927">
        <v>34</v>
      </c>
      <c r="C202" s="915" t="str">
        <f t="shared" si="25"/>
        <v>TECPETROL</v>
      </c>
      <c r="D202" s="915" t="str">
        <f t="shared" si="26"/>
        <v>TPT.NQ.FP-1397(h) AISL</v>
      </c>
      <c r="E202" s="915" t="str">
        <f t="shared" si="27"/>
        <v>F-36</v>
      </c>
      <c r="F202" s="279" t="str">
        <f>+IF('LP-Servicios'!P186="-","",'LP-Servicios'!P186)</f>
        <v>DTM C.S-DTM entre PAD hast30Km(1-2Rigs)</v>
      </c>
      <c r="G202" s="507" t="str">
        <f>+IF(F202="","",VLOOKUP(F202,'LP-Servicios'!$H$153:$J$252,3,FALSE))</f>
        <v>006001000000518</v>
      </c>
      <c r="H202" s="507">
        <f>+IF($F202="","",SUMIFS(SERVICIOS!$E148:$CF148,SERVICIOS!$E$110:$CF$110,H$168))</f>
        <v>0</v>
      </c>
      <c r="I202" s="507">
        <f>+IF($F202="","",SUMIFS(SERVICIOS!$E148:$CF148,SERVICIOS!$E$110:$CF$110,I$168))</f>
        <v>0</v>
      </c>
      <c r="J202" s="507">
        <f>+IF($F202="","",SUMIFS(SERVICIOS!$E148:$CF148,SERVICIOS!$E$110:$CF$110,J$168))</f>
        <v>0</v>
      </c>
      <c r="K202" s="507">
        <f>+IF($F202="","",SUMIFS(SERVICIOS!$E148:$CF148,SERVICIOS!$E$110:$CF$110,K$168))</f>
        <v>0</v>
      </c>
      <c r="L202" s="507">
        <f>+IF($F202="","",SUMIFS(SERVICIOS!$E148:$CF148,SERVICIOS!$E$110:$CF$110,L$168))</f>
        <v>0</v>
      </c>
      <c r="M202" s="507">
        <f>+IF($F202="","",SUMIFS(SERVICIOS!$E148:$CF148,SERVICIOS!$E$110:$CF$110,M$168))</f>
        <v>0</v>
      </c>
      <c r="N202" s="507">
        <f>+IF($F202="","",SUMIFS(SERVICIOS!$E148:$CF148,SERVICIOS!$E$110:$CF$110,N$168))</f>
        <v>0</v>
      </c>
      <c r="O202" s="507">
        <f>+IF($F202="","",SUMIFS(SERVICIOS!$E148:$CF148,SERVICIOS!$E$110:$CF$110,O$168))</f>
        <v>0</v>
      </c>
      <c r="P202" s="507">
        <f>+IF($F202="","",SUMIFS(SERVICIOS!$E148:$CF148,SERVICIOS!$E$110:$CF$110,P$168))</f>
        <v>0</v>
      </c>
      <c r="Q202" s="507">
        <f>+IF($F202="","",SUMIFS(SERVICIOS!$E148:$CF148,SERVICIOS!$E$110:$CF$110,Q$168))</f>
        <v>0</v>
      </c>
      <c r="R202" s="507">
        <f>+IF($F202="","",SUMIFS(SERVICIOS!$E148:$CF148,SERVICIOS!$E$110:$CF$110,R$168))</f>
        <v>0</v>
      </c>
      <c r="S202" s="507">
        <f>+IF($F202="","",SUMIFS(SERVICIOS!$E148:$CF148,SERVICIOS!$E$110:$CF$110,S$168))</f>
        <v>0</v>
      </c>
      <c r="T202" s="928">
        <f t="shared" si="28"/>
        <v>0</v>
      </c>
    </row>
    <row r="203" spans="2:20" hidden="1" x14ac:dyDescent="0.3">
      <c r="B203" s="927">
        <v>35</v>
      </c>
      <c r="C203" s="915" t="str">
        <f t="shared" si="25"/>
        <v>TECPETROL</v>
      </c>
      <c r="D203" s="915" t="str">
        <f t="shared" si="26"/>
        <v>TPT.NQ.FP-1397(h) AISL</v>
      </c>
      <c r="E203" s="915" t="str">
        <f t="shared" si="27"/>
        <v>F-36</v>
      </c>
      <c r="F203" s="279" t="str">
        <f>+IF('LP-Servicios'!P187="-","",'LP-Servicios'!P187)</f>
        <v>DTM C.S-Km Adicional Traslado(1-2Rigs)</v>
      </c>
      <c r="G203" s="507" t="str">
        <f>+IF(F203="","",VLOOKUP(F203,'LP-Servicios'!$H$153:$J$252,3,FALSE))</f>
        <v>006001000000336</v>
      </c>
      <c r="H203" s="507">
        <f>+IF($F203="","",SUMIFS(SERVICIOS!$E149:$CF149,SERVICIOS!$E$110:$CF$110,H$168))</f>
        <v>0</v>
      </c>
      <c r="I203" s="507">
        <f>+IF($F203="","",SUMIFS(SERVICIOS!$E149:$CF149,SERVICIOS!$E$110:$CF$110,I$168))</f>
        <v>0</v>
      </c>
      <c r="J203" s="507">
        <f>+IF($F203="","",SUMIFS(SERVICIOS!$E149:$CF149,SERVICIOS!$E$110:$CF$110,J$168))</f>
        <v>0</v>
      </c>
      <c r="K203" s="507">
        <f>+IF($F203="","",SUMIFS(SERVICIOS!$E149:$CF149,SERVICIOS!$E$110:$CF$110,K$168))</f>
        <v>0</v>
      </c>
      <c r="L203" s="507">
        <f>+IF($F203="","",SUMIFS(SERVICIOS!$E149:$CF149,SERVICIOS!$E$110:$CF$110,L$168))</f>
        <v>0</v>
      </c>
      <c r="M203" s="507">
        <f>+IF($F203="","",SUMIFS(SERVICIOS!$E149:$CF149,SERVICIOS!$E$110:$CF$110,M$168))</f>
        <v>0</v>
      </c>
      <c r="N203" s="507">
        <f>+IF($F203="","",SUMIFS(SERVICIOS!$E149:$CF149,SERVICIOS!$E$110:$CF$110,N$168))</f>
        <v>0</v>
      </c>
      <c r="O203" s="507">
        <f>+IF($F203="","",SUMIFS(SERVICIOS!$E149:$CF149,SERVICIOS!$E$110:$CF$110,O$168))</f>
        <v>0</v>
      </c>
      <c r="P203" s="507">
        <f>+IF($F203="","",SUMIFS(SERVICIOS!$E149:$CF149,SERVICIOS!$E$110:$CF$110,P$168))</f>
        <v>0</v>
      </c>
      <c r="Q203" s="507">
        <f>+IF($F203="","",SUMIFS(SERVICIOS!$E149:$CF149,SERVICIOS!$E$110:$CF$110,Q$168))</f>
        <v>0</v>
      </c>
      <c r="R203" s="507">
        <f>+IF($F203="","",SUMIFS(SERVICIOS!$E149:$CF149,SERVICIOS!$E$110:$CF$110,R$168))</f>
        <v>0</v>
      </c>
      <c r="S203" s="507">
        <f>+IF($F203="","",SUMIFS(SERVICIOS!$E149:$CF149,SERVICIOS!$E$110:$CF$110,S$168))</f>
        <v>0</v>
      </c>
      <c r="T203" s="928">
        <f t="shared" si="28"/>
        <v>0</v>
      </c>
    </row>
    <row r="204" spans="2:20" hidden="1" x14ac:dyDescent="0.3">
      <c r="B204" s="927">
        <v>36</v>
      </c>
      <c r="C204" s="915" t="str">
        <f t="shared" si="25"/>
        <v>TECPETROL</v>
      </c>
      <c r="D204" s="915" t="str">
        <f t="shared" si="26"/>
        <v>TPT.NQ.FP-1397(h) AISL</v>
      </c>
      <c r="E204" s="915" t="str">
        <f t="shared" si="27"/>
        <v>F-36</v>
      </c>
      <c r="F204" s="279" t="str">
        <f>+IF('LP-Servicios'!P188="-","",'LP-Servicios'!P188)</f>
        <v>DTM C.S-Mov/Desmov (Base-Yac)(1-2Rigs)</v>
      </c>
      <c r="G204" s="507" t="str">
        <f>+IF(F204="","",VLOOKUP(F204,'LP-Servicios'!$H$153:$J$252,3,FALSE))</f>
        <v>006001000000517</v>
      </c>
      <c r="H204" s="507">
        <f>+IF($F204="","",SUMIFS(SERVICIOS!$E150:$CF150,SERVICIOS!$E$110:$CF$110,H$168))</f>
        <v>0</v>
      </c>
      <c r="I204" s="507">
        <f>+IF($F204="","",SUMIFS(SERVICIOS!$E150:$CF150,SERVICIOS!$E$110:$CF$110,I$168))</f>
        <v>0</v>
      </c>
      <c r="J204" s="507">
        <f>+IF($F204="","",SUMIFS(SERVICIOS!$E150:$CF150,SERVICIOS!$E$110:$CF$110,J$168))</f>
        <v>0</v>
      </c>
      <c r="K204" s="507">
        <f>+IF($F204="","",SUMIFS(SERVICIOS!$E150:$CF150,SERVICIOS!$E$110:$CF$110,K$168))</f>
        <v>0</v>
      </c>
      <c r="L204" s="507">
        <f>+IF($F204="","",SUMIFS(SERVICIOS!$E150:$CF150,SERVICIOS!$E$110:$CF$110,L$168))</f>
        <v>0</v>
      </c>
      <c r="M204" s="507">
        <f>+IF($F204="","",SUMIFS(SERVICIOS!$E150:$CF150,SERVICIOS!$E$110:$CF$110,M$168))</f>
        <v>0</v>
      </c>
      <c r="N204" s="507">
        <f>+IF($F204="","",SUMIFS(SERVICIOS!$E150:$CF150,SERVICIOS!$E$110:$CF$110,N$168))</f>
        <v>0</v>
      </c>
      <c r="O204" s="507">
        <f>+IF($F204="","",SUMIFS(SERVICIOS!$E150:$CF150,SERVICIOS!$E$110:$CF$110,O$168))</f>
        <v>0</v>
      </c>
      <c r="P204" s="507">
        <f>+IF($F204="","",SUMIFS(SERVICIOS!$E150:$CF150,SERVICIOS!$E$110:$CF$110,P$168))</f>
        <v>0</v>
      </c>
      <c r="Q204" s="507">
        <f>+IF($F204="","",SUMIFS(SERVICIOS!$E150:$CF150,SERVICIOS!$E$110:$CF$110,Q$168))</f>
        <v>0</v>
      </c>
      <c r="R204" s="507">
        <f>+IF($F204="","",SUMIFS(SERVICIOS!$E150:$CF150,SERVICIOS!$E$110:$CF$110,R$168))</f>
        <v>0</v>
      </c>
      <c r="S204" s="507">
        <f>+IF($F204="","",SUMIFS(SERVICIOS!$E150:$CF150,SERVICIOS!$E$110:$CF$110,S$168))</f>
        <v>0</v>
      </c>
      <c r="T204" s="928">
        <f t="shared" si="28"/>
        <v>0</v>
      </c>
    </row>
    <row r="205" spans="2:20" hidden="1" x14ac:dyDescent="0.3">
      <c r="B205" s="927">
        <v>37</v>
      </c>
      <c r="C205" s="915" t="str">
        <f t="shared" si="25"/>
        <v>TECPETROL</v>
      </c>
      <c r="D205" s="915" t="str">
        <f t="shared" si="26"/>
        <v>TPT.NQ.FP-1397(h) AISL</v>
      </c>
      <c r="E205" s="915" t="str">
        <f t="shared" si="27"/>
        <v>F-36</v>
      </c>
      <c r="F205" s="279" t="str">
        <f>+IF('LP-Servicios'!P189="-","",'LP-Servicios'!P189)</f>
        <v>DTM CIRC-DTM Miscel ent PAD30Km (1-2Rigs</v>
      </c>
      <c r="G205" s="507" t="str">
        <f>+IF(F205="","",VLOOKUP(F205,'LP-Servicios'!$H$153:$J$252,3,FALSE))</f>
        <v>006001000000521</v>
      </c>
      <c r="H205" s="507">
        <f>+IF($F205="","",SUMIFS(SERVICIOS!$E151:$CF151,SERVICIOS!$E$110:$CF$110,H$168))</f>
        <v>0</v>
      </c>
      <c r="I205" s="507">
        <f>+IF($F205="","",SUMIFS(SERVICIOS!$E151:$CF151,SERVICIOS!$E$110:$CF$110,I$168))</f>
        <v>0</v>
      </c>
      <c r="J205" s="507">
        <f>+IF($F205="","",SUMIFS(SERVICIOS!$E151:$CF151,SERVICIOS!$E$110:$CF$110,J$168))</f>
        <v>0</v>
      </c>
      <c r="K205" s="507">
        <f>+IF($F205="","",SUMIFS(SERVICIOS!$E151:$CF151,SERVICIOS!$E$110:$CF$110,K$168))</f>
        <v>0</v>
      </c>
      <c r="L205" s="507">
        <f>+IF($F205="","",SUMIFS(SERVICIOS!$E151:$CF151,SERVICIOS!$E$110:$CF$110,L$168))</f>
        <v>0</v>
      </c>
      <c r="M205" s="507">
        <f>+IF($F205="","",SUMIFS(SERVICIOS!$E151:$CF151,SERVICIOS!$E$110:$CF$110,M$168))</f>
        <v>0</v>
      </c>
      <c r="N205" s="507">
        <f>+IF($F205="","",SUMIFS(SERVICIOS!$E151:$CF151,SERVICIOS!$E$110:$CF$110,N$168))</f>
        <v>0</v>
      </c>
      <c r="O205" s="507">
        <f>+IF($F205="","",SUMIFS(SERVICIOS!$E151:$CF151,SERVICIOS!$E$110:$CF$110,O$168))</f>
        <v>0</v>
      </c>
      <c r="P205" s="507">
        <f>+IF($F205="","",SUMIFS(SERVICIOS!$E151:$CF151,SERVICIOS!$E$110:$CF$110,P$168))</f>
        <v>0</v>
      </c>
      <c r="Q205" s="507">
        <f>+IF($F205="","",SUMIFS(SERVICIOS!$E151:$CF151,SERVICIOS!$E$110:$CF$110,Q$168))</f>
        <v>0</v>
      </c>
      <c r="R205" s="507">
        <f>+IF($F205="","",SUMIFS(SERVICIOS!$E151:$CF151,SERVICIOS!$E$110:$CF$110,R$168))</f>
        <v>0</v>
      </c>
      <c r="S205" s="507">
        <f>+IF($F205="","",SUMIFS(SERVICIOS!$E151:$CF151,SERVICIOS!$E$110:$CF$110,S$168))</f>
        <v>0</v>
      </c>
      <c r="T205" s="928">
        <f t="shared" si="28"/>
        <v>0</v>
      </c>
    </row>
    <row r="206" spans="2:20" hidden="1" x14ac:dyDescent="0.3">
      <c r="B206" s="927">
        <v>38</v>
      </c>
      <c r="C206" s="915" t="str">
        <f t="shared" si="25"/>
        <v>TECPETROL</v>
      </c>
      <c r="D206" s="915" t="str">
        <f t="shared" si="26"/>
        <v>TPT.NQ.FP-1397(h) AISL</v>
      </c>
      <c r="E206" s="915" t="str">
        <f t="shared" si="27"/>
        <v>F-36</v>
      </c>
      <c r="F206" s="279" t="str">
        <f>+IF('LP-Servicios'!P190="-","",'LP-Servicios'!P190)</f>
        <v>DTM CIRC-DTM Pileta entPAD,30 Km(1-2Rigs</v>
      </c>
      <c r="G206" s="507" t="str">
        <f>+IF(F206="","",VLOOKUP(F206,'LP-Servicios'!$H$153:$J$252,3,FALSE))</f>
        <v>006001000000522</v>
      </c>
      <c r="H206" s="507">
        <f>+IF($F206="","",SUMIFS(SERVICIOS!$E152:$CF152,SERVICIOS!$E$110:$CF$110,H$168))</f>
        <v>0</v>
      </c>
      <c r="I206" s="507">
        <f>+IF($F206="","",SUMIFS(SERVICIOS!$E152:$CF152,SERVICIOS!$E$110:$CF$110,I$168))</f>
        <v>0</v>
      </c>
      <c r="J206" s="507">
        <f>+IF($F206="","",SUMIFS(SERVICIOS!$E152:$CF152,SERVICIOS!$E$110:$CF$110,J$168))</f>
        <v>0</v>
      </c>
      <c r="K206" s="507">
        <f>+IF($F206="","",SUMIFS(SERVICIOS!$E152:$CF152,SERVICIOS!$E$110:$CF$110,K$168))</f>
        <v>0</v>
      </c>
      <c r="L206" s="507">
        <f>+IF($F206="","",SUMIFS(SERVICIOS!$E152:$CF152,SERVICIOS!$E$110:$CF$110,L$168))</f>
        <v>0</v>
      </c>
      <c r="M206" s="507">
        <f>+IF($F206="","",SUMIFS(SERVICIOS!$E152:$CF152,SERVICIOS!$E$110:$CF$110,M$168))</f>
        <v>0</v>
      </c>
      <c r="N206" s="507">
        <f>+IF($F206="","",SUMIFS(SERVICIOS!$E152:$CF152,SERVICIOS!$E$110:$CF$110,N$168))</f>
        <v>0</v>
      </c>
      <c r="O206" s="507">
        <f>+IF($F206="","",SUMIFS(SERVICIOS!$E152:$CF152,SERVICIOS!$E$110:$CF$110,O$168))</f>
        <v>0</v>
      </c>
      <c r="P206" s="507">
        <f>+IF($F206="","",SUMIFS(SERVICIOS!$E152:$CF152,SERVICIOS!$E$110:$CF$110,P$168))</f>
        <v>0</v>
      </c>
      <c r="Q206" s="507">
        <f>+IF($F206="","",SUMIFS(SERVICIOS!$E152:$CF152,SERVICIOS!$E$110:$CF$110,Q$168))</f>
        <v>0</v>
      </c>
      <c r="R206" s="507">
        <f>+IF($F206="","",SUMIFS(SERVICIOS!$E152:$CF152,SERVICIOS!$E$110:$CF$110,R$168))</f>
        <v>0</v>
      </c>
      <c r="S206" s="507">
        <f>+IF($F206="","",SUMIFS(SERVICIOS!$E152:$CF152,SERVICIOS!$E$110:$CF$110,S$168))</f>
        <v>0</v>
      </c>
      <c r="T206" s="928">
        <f t="shared" si="28"/>
        <v>0</v>
      </c>
    </row>
    <row r="207" spans="2:20" hidden="1" x14ac:dyDescent="0.3">
      <c r="B207" s="927">
        <v>39</v>
      </c>
      <c r="C207" s="915" t="str">
        <f t="shared" si="25"/>
        <v>TECPETROL</v>
      </c>
      <c r="D207" s="915" t="str">
        <f t="shared" si="26"/>
        <v>TPT.NQ.FP-1397(h) AISL</v>
      </c>
      <c r="E207" s="915" t="str">
        <f t="shared" si="27"/>
        <v>F-36</v>
      </c>
      <c r="F207" s="279" t="str">
        <f>+IF('LP-Servicios'!P191="-","",'LP-Servicios'!P191)</f>
        <v>DTM CIRC-Km Adic Traslado Pileta(1-2Rigs</v>
      </c>
      <c r="G207" s="507" t="str">
        <f>+IF(F207="","",VLOOKUP(F207,'LP-Servicios'!$H$153:$J$252,3,FALSE))</f>
        <v>006001000000516</v>
      </c>
      <c r="H207" s="507">
        <f>+IF($F207="","",SUMIFS(SERVICIOS!$E153:$CF153,SERVICIOS!$E$110:$CF$110,H$168))</f>
        <v>0</v>
      </c>
      <c r="I207" s="507">
        <f>+IF($F207="","",SUMIFS(SERVICIOS!$E153:$CF153,SERVICIOS!$E$110:$CF$110,I$168))</f>
        <v>0</v>
      </c>
      <c r="J207" s="507">
        <f>+IF($F207="","",SUMIFS(SERVICIOS!$E153:$CF153,SERVICIOS!$E$110:$CF$110,J$168))</f>
        <v>0</v>
      </c>
      <c r="K207" s="507">
        <f>+IF($F207="","",SUMIFS(SERVICIOS!$E153:$CF153,SERVICIOS!$E$110:$CF$110,K$168))</f>
        <v>0</v>
      </c>
      <c r="L207" s="507">
        <f>+IF($F207="","",SUMIFS(SERVICIOS!$E153:$CF153,SERVICIOS!$E$110:$CF$110,L$168))</f>
        <v>0</v>
      </c>
      <c r="M207" s="507">
        <f>+IF($F207="","",SUMIFS(SERVICIOS!$E153:$CF153,SERVICIOS!$E$110:$CF$110,M$168))</f>
        <v>0</v>
      </c>
      <c r="N207" s="507">
        <f>+IF($F207="","",SUMIFS(SERVICIOS!$E153:$CF153,SERVICIOS!$E$110:$CF$110,N$168))</f>
        <v>0</v>
      </c>
      <c r="O207" s="507">
        <f>+IF($F207="","",SUMIFS(SERVICIOS!$E153:$CF153,SERVICIOS!$E$110:$CF$110,O$168))</f>
        <v>0</v>
      </c>
      <c r="P207" s="507">
        <f>+IF($F207="","",SUMIFS(SERVICIOS!$E153:$CF153,SERVICIOS!$E$110:$CF$110,P$168))</f>
        <v>0</v>
      </c>
      <c r="Q207" s="507">
        <f>+IF($F207="","",SUMIFS(SERVICIOS!$E153:$CF153,SERVICIOS!$E$110:$CF$110,Q$168))</f>
        <v>0</v>
      </c>
      <c r="R207" s="507">
        <f>+IF($F207="","",SUMIFS(SERVICIOS!$E153:$CF153,SERVICIOS!$E$110:$CF$110,R$168))</f>
        <v>0</v>
      </c>
      <c r="S207" s="507">
        <f>+IF($F207="","",SUMIFS(SERVICIOS!$E153:$CF153,SERVICIOS!$E$110:$CF$110,S$168))</f>
        <v>0</v>
      </c>
      <c r="T207" s="928">
        <f t="shared" si="28"/>
        <v>0</v>
      </c>
    </row>
    <row r="208" spans="2:20" hidden="1" x14ac:dyDescent="0.3">
      <c r="B208" s="927">
        <v>40</v>
      </c>
      <c r="C208" s="915" t="str">
        <f t="shared" si="25"/>
        <v>TECPETROL</v>
      </c>
      <c r="D208" s="915" t="str">
        <f t="shared" si="26"/>
        <v>TPT.NQ.FP-1397(h) AISL</v>
      </c>
      <c r="E208" s="915" t="str">
        <f t="shared" si="27"/>
        <v>F-36</v>
      </c>
      <c r="F208" s="279" t="str">
        <f>+IF('LP-Servicios'!P192="-","",'LP-Servicios'!P192)</f>
        <v>DTM CIRC-Km Adicional miscelaneo(1-2Rigs</v>
      </c>
      <c r="G208" s="507" t="str">
        <f>+IF(F208="","",VLOOKUP(F208,'LP-Servicios'!$H$153:$J$252,3,FALSE))</f>
        <v>006001000000515</v>
      </c>
      <c r="H208" s="507">
        <f>+IF($F208="","",SUMIFS(SERVICIOS!$E154:$CF154,SERVICIOS!$E$110:$CF$110,H$168))</f>
        <v>0</v>
      </c>
      <c r="I208" s="507">
        <f>+IF($F208="","",SUMIFS(SERVICIOS!$E154:$CF154,SERVICIOS!$E$110:$CF$110,I$168))</f>
        <v>0</v>
      </c>
      <c r="J208" s="507">
        <f>+IF($F208="","",SUMIFS(SERVICIOS!$E154:$CF154,SERVICIOS!$E$110:$CF$110,J$168))</f>
        <v>0</v>
      </c>
      <c r="K208" s="507">
        <f>+IF($F208="","",SUMIFS(SERVICIOS!$E154:$CF154,SERVICIOS!$E$110:$CF$110,K$168))</f>
        <v>0</v>
      </c>
      <c r="L208" s="507">
        <f>+IF($F208="","",SUMIFS(SERVICIOS!$E154:$CF154,SERVICIOS!$E$110:$CF$110,L$168))</f>
        <v>0</v>
      </c>
      <c r="M208" s="507">
        <f>+IF($F208="","",SUMIFS(SERVICIOS!$E154:$CF154,SERVICIOS!$E$110:$CF$110,M$168))</f>
        <v>0</v>
      </c>
      <c r="N208" s="507">
        <f>+IF($F208="","",SUMIFS(SERVICIOS!$E154:$CF154,SERVICIOS!$E$110:$CF$110,N$168))</f>
        <v>0</v>
      </c>
      <c r="O208" s="507">
        <f>+IF($F208="","",SUMIFS(SERVICIOS!$E154:$CF154,SERVICIOS!$E$110:$CF$110,O$168))</f>
        <v>0</v>
      </c>
      <c r="P208" s="507">
        <f>+IF($F208="","",SUMIFS(SERVICIOS!$E154:$CF154,SERVICIOS!$E$110:$CF$110,P$168))</f>
        <v>0</v>
      </c>
      <c r="Q208" s="507">
        <f>+IF($F208="","",SUMIFS(SERVICIOS!$E154:$CF154,SERVICIOS!$E$110:$CF$110,Q$168))</f>
        <v>0</v>
      </c>
      <c r="R208" s="507">
        <f>+IF($F208="","",SUMIFS(SERVICIOS!$E154:$CF154,SERVICIOS!$E$110:$CF$110,R$168))</f>
        <v>0</v>
      </c>
      <c r="S208" s="507">
        <f>+IF($F208="","",SUMIFS(SERVICIOS!$E154:$CF154,SERVICIOS!$E$110:$CF$110,S$168))</f>
        <v>0</v>
      </c>
      <c r="T208" s="928">
        <f t="shared" si="28"/>
        <v>0</v>
      </c>
    </row>
    <row r="209" spans="2:20" hidden="1" x14ac:dyDescent="0.3">
      <c r="B209" s="927">
        <v>41</v>
      </c>
      <c r="C209" s="915" t="str">
        <f t="shared" si="25"/>
        <v>TECPETROL</v>
      </c>
      <c r="D209" s="915" t="str">
        <f t="shared" si="26"/>
        <v>TPT.NQ.FP-1397(h) AISL</v>
      </c>
      <c r="E209" s="915" t="str">
        <f t="shared" si="27"/>
        <v>F-36</v>
      </c>
      <c r="F209" s="279" t="str">
        <f>+IF('LP-Servicios'!P193="-","",'LP-Servicios'!P193)</f>
        <v>DTM CIRC-Mov/Des Miscelan Bs-Yc(1-2Rigs)</v>
      </c>
      <c r="G209" s="507" t="str">
        <f>+IF(F209="","",VLOOKUP(F209,'LP-Servicios'!$H$153:$J$252,3,FALSE))</f>
        <v>006001000000514</v>
      </c>
      <c r="H209" s="507">
        <f>+IF($F209="","",SUMIFS(SERVICIOS!$E155:$CF155,SERVICIOS!$E$110:$CF$110,H$168))</f>
        <v>0</v>
      </c>
      <c r="I209" s="507">
        <f>+IF($F209="","",SUMIFS(SERVICIOS!$E155:$CF155,SERVICIOS!$E$110:$CF$110,I$168))</f>
        <v>0</v>
      </c>
      <c r="J209" s="507">
        <f>+IF($F209="","",SUMIFS(SERVICIOS!$E155:$CF155,SERVICIOS!$E$110:$CF$110,J$168))</f>
        <v>0</v>
      </c>
      <c r="K209" s="507">
        <f>+IF($F209="","",SUMIFS(SERVICIOS!$E155:$CF155,SERVICIOS!$E$110:$CF$110,K$168))</f>
        <v>0</v>
      </c>
      <c r="L209" s="507">
        <f>+IF($F209="","",SUMIFS(SERVICIOS!$E155:$CF155,SERVICIOS!$E$110:$CF$110,L$168))</f>
        <v>0</v>
      </c>
      <c r="M209" s="507">
        <f>+IF($F209="","",SUMIFS(SERVICIOS!$E155:$CF155,SERVICIOS!$E$110:$CF$110,M$168))</f>
        <v>0</v>
      </c>
      <c r="N209" s="507">
        <f>+IF($F209="","",SUMIFS(SERVICIOS!$E155:$CF155,SERVICIOS!$E$110:$CF$110,N$168))</f>
        <v>0</v>
      </c>
      <c r="O209" s="507">
        <f>+IF($F209="","",SUMIFS(SERVICIOS!$E155:$CF155,SERVICIOS!$E$110:$CF$110,O$168))</f>
        <v>0</v>
      </c>
      <c r="P209" s="507">
        <f>+IF($F209="","",SUMIFS(SERVICIOS!$E155:$CF155,SERVICIOS!$E$110:$CF$110,P$168))</f>
        <v>0</v>
      </c>
      <c r="Q209" s="507">
        <f>+IF($F209="","",SUMIFS(SERVICIOS!$E155:$CF155,SERVICIOS!$E$110:$CF$110,Q$168))</f>
        <v>0</v>
      </c>
      <c r="R209" s="507">
        <f>+IF($F209="","",SUMIFS(SERVICIOS!$E155:$CF155,SERVICIOS!$E$110:$CF$110,R$168))</f>
        <v>0</v>
      </c>
      <c r="S209" s="507">
        <f>+IF($F209="","",SUMIFS(SERVICIOS!$E155:$CF155,SERVICIOS!$E$110:$CF$110,S$168))</f>
        <v>0</v>
      </c>
      <c r="T209" s="928">
        <f t="shared" si="28"/>
        <v>0</v>
      </c>
    </row>
    <row r="210" spans="2:20" hidden="1" x14ac:dyDescent="0.3">
      <c r="B210" s="927">
        <v>42</v>
      </c>
      <c r="C210" s="915" t="str">
        <f t="shared" si="25"/>
        <v>TECPETROL</v>
      </c>
      <c r="D210" s="915" t="str">
        <f t="shared" si="26"/>
        <v>TPT.NQ.FP-1397(h) AISL</v>
      </c>
      <c r="E210" s="915" t="str">
        <f t="shared" si="27"/>
        <v>F-36</v>
      </c>
      <c r="F210" s="279" t="str">
        <f>+IF('LP-Servicios'!P194="-","",'LP-Servicios'!P194)</f>
        <v>DTM CIRC-Mov/DesXPilet,Tk Bas-Yc(1-2Rigs</v>
      </c>
      <c r="G210" s="507" t="str">
        <f>+IF(F210="","",VLOOKUP(F210,'LP-Servicios'!$H$153:$J$252,3,FALSE))</f>
        <v>006001000000531</v>
      </c>
      <c r="H210" s="507">
        <f>+IF($F210="","",SUMIFS(SERVICIOS!$E156:$CF156,SERVICIOS!$E$110:$CF$110,H$168))</f>
        <v>0</v>
      </c>
      <c r="I210" s="507">
        <f>+IF($F210="","",SUMIFS(SERVICIOS!$E156:$CF156,SERVICIOS!$E$110:$CF$110,I$168))</f>
        <v>0</v>
      </c>
      <c r="J210" s="507">
        <f>+IF($F210="","",SUMIFS(SERVICIOS!$E156:$CF156,SERVICIOS!$E$110:$CF$110,J$168))</f>
        <v>0</v>
      </c>
      <c r="K210" s="507">
        <f>+IF($F210="","",SUMIFS(SERVICIOS!$E156:$CF156,SERVICIOS!$E$110:$CF$110,K$168))</f>
        <v>0</v>
      </c>
      <c r="L210" s="507">
        <f>+IF($F210="","",SUMIFS(SERVICIOS!$E156:$CF156,SERVICIOS!$E$110:$CF$110,L$168))</f>
        <v>0</v>
      </c>
      <c r="M210" s="507">
        <f>+IF($F210="","",SUMIFS(SERVICIOS!$E156:$CF156,SERVICIOS!$E$110:$CF$110,M$168))</f>
        <v>0</v>
      </c>
      <c r="N210" s="507">
        <f>+IF($F210="","",SUMIFS(SERVICIOS!$E156:$CF156,SERVICIOS!$E$110:$CF$110,N$168))</f>
        <v>0</v>
      </c>
      <c r="O210" s="507">
        <f>+IF($F210="","",SUMIFS(SERVICIOS!$E156:$CF156,SERVICIOS!$E$110:$CF$110,O$168))</f>
        <v>0</v>
      </c>
      <c r="P210" s="507">
        <f>+IF($F210="","",SUMIFS(SERVICIOS!$E156:$CF156,SERVICIOS!$E$110:$CF$110,P$168))</f>
        <v>0</v>
      </c>
      <c r="Q210" s="507">
        <f>+IF($F210="","",SUMIFS(SERVICIOS!$E156:$CF156,SERVICIOS!$E$110:$CF$110,Q$168))</f>
        <v>0</v>
      </c>
      <c r="R210" s="507">
        <f>+IF($F210="","",SUMIFS(SERVICIOS!$E156:$CF156,SERVICIOS!$E$110:$CF$110,R$168))</f>
        <v>0</v>
      </c>
      <c r="S210" s="507">
        <f>+IF($F210="","",SUMIFS(SERVICIOS!$E156:$CF156,SERVICIOS!$E$110:$CF$110,S$168))</f>
        <v>0</v>
      </c>
      <c r="T210" s="928">
        <f t="shared" si="28"/>
        <v>0</v>
      </c>
    </row>
    <row r="211" spans="2:20" hidden="1" x14ac:dyDescent="0.3">
      <c r="B211" s="927">
        <v>43</v>
      </c>
      <c r="C211" s="915" t="str">
        <f t="shared" si="25"/>
        <v>TECPETROL</v>
      </c>
      <c r="D211" s="915" t="str">
        <f t="shared" si="26"/>
        <v>TPT.NQ.FP-1397(h) AISL</v>
      </c>
      <c r="E211" s="915" t="str">
        <f t="shared" si="27"/>
        <v>F-36</v>
      </c>
      <c r="F211" s="279" t="str">
        <f>+IF('LP-Servicios'!P195="-","",'LP-Servicios'!P195)</f>
        <v>GENERADOR C.S-Dia opérativo+GO(1-2Rigs)</v>
      </c>
      <c r="G211" s="507" t="str">
        <f>+IF(F211="","",VLOOKUP(F211,'LP-Servicios'!$H$153:$J$252,3,FALSE))</f>
        <v>006001000000374</v>
      </c>
      <c r="H211" s="507">
        <f>+IF($F211="","",SUMIFS(SERVICIOS!$E157:$CF157,SERVICIOS!$E$110:$CF$110,H$168))</f>
        <v>0</v>
      </c>
      <c r="I211" s="507">
        <f>+IF($F211="","",SUMIFS(SERVICIOS!$E157:$CF157,SERVICIOS!$E$110:$CF$110,I$168))</f>
        <v>0</v>
      </c>
      <c r="J211" s="507">
        <f>+IF($F211="","",SUMIFS(SERVICIOS!$E157:$CF157,SERVICIOS!$E$110:$CF$110,J$168))</f>
        <v>0</v>
      </c>
      <c r="K211" s="507">
        <f>+IF($F211="","",SUMIFS(SERVICIOS!$E157:$CF157,SERVICIOS!$E$110:$CF$110,K$168))</f>
        <v>0</v>
      </c>
      <c r="L211" s="507">
        <f>+IF($F211="","",SUMIFS(SERVICIOS!$E157:$CF157,SERVICIOS!$E$110:$CF$110,L$168))</f>
        <v>0</v>
      </c>
      <c r="M211" s="507">
        <f>+IF($F211="","",SUMIFS(SERVICIOS!$E157:$CF157,SERVICIOS!$E$110:$CF$110,M$168))</f>
        <v>0</v>
      </c>
      <c r="N211" s="507">
        <f>+IF($F211="","",SUMIFS(SERVICIOS!$E157:$CF157,SERVICIOS!$E$110:$CF$110,N$168))</f>
        <v>0</v>
      </c>
      <c r="O211" s="507">
        <f>+IF($F211="","",SUMIFS(SERVICIOS!$E157:$CF157,SERVICIOS!$E$110:$CF$110,O$168))</f>
        <v>0</v>
      </c>
      <c r="P211" s="507">
        <f>+IF($F211="","",SUMIFS(SERVICIOS!$E157:$CF157,SERVICIOS!$E$110:$CF$110,P$168))</f>
        <v>0</v>
      </c>
      <c r="Q211" s="507">
        <f>+IF($F211="","",SUMIFS(SERVICIOS!$E157:$CF157,SERVICIOS!$E$110:$CF$110,Q$168))</f>
        <v>12</v>
      </c>
      <c r="R211" s="507">
        <f>+IF($F211="","",SUMIFS(SERVICIOS!$E157:$CF157,SERVICIOS!$E$110:$CF$110,R$168))</f>
        <v>0</v>
      </c>
      <c r="S211" s="507">
        <f>+IF($F211="","",SUMIFS(SERVICIOS!$E157:$CF157,SERVICIOS!$E$110:$CF$110,S$168))</f>
        <v>0</v>
      </c>
      <c r="T211" s="928">
        <f t="shared" si="28"/>
        <v>12</v>
      </c>
    </row>
    <row r="212" spans="2:20" hidden="1" x14ac:dyDescent="0.3">
      <c r="B212" s="927">
        <v>44</v>
      </c>
      <c r="C212" s="915" t="str">
        <f t="shared" si="25"/>
        <v>TECPETROL</v>
      </c>
      <c r="D212" s="915" t="str">
        <f t="shared" si="26"/>
        <v>TPT.NQ.FP-1397(h) AISL</v>
      </c>
      <c r="E212" s="915" t="str">
        <f t="shared" si="27"/>
        <v>F-36</v>
      </c>
      <c r="F212" s="279" t="str">
        <f>+IF('LP-Servicios'!P196="-","",'LP-Servicios'!P196)</f>
        <v>GENERADOR C.S-DTM entr PAD,30Km(1-2Rigs)</v>
      </c>
      <c r="G212" s="507" t="str">
        <f>+IF(F212="","",VLOOKUP(F212,'LP-Servicios'!$H$153:$J$252,3,FALSE))</f>
        <v>006001000000529</v>
      </c>
      <c r="H212" s="507">
        <f>+IF($F212="","",SUMIFS(SERVICIOS!$E158:$CF158,SERVICIOS!$E$110:$CF$110,H$168))</f>
        <v>0</v>
      </c>
      <c r="I212" s="507">
        <f>+IF($F212="","",SUMIFS(SERVICIOS!$E158:$CF158,SERVICIOS!$E$110:$CF$110,I$168))</f>
        <v>0</v>
      </c>
      <c r="J212" s="507">
        <f>+IF($F212="","",SUMIFS(SERVICIOS!$E158:$CF158,SERVICIOS!$E$110:$CF$110,J$168))</f>
        <v>0</v>
      </c>
      <c r="K212" s="507">
        <f>+IF($F212="","",SUMIFS(SERVICIOS!$E158:$CF158,SERVICIOS!$E$110:$CF$110,K$168))</f>
        <v>0</v>
      </c>
      <c r="L212" s="507">
        <f>+IF($F212="","",SUMIFS(SERVICIOS!$E158:$CF158,SERVICIOS!$E$110:$CF$110,L$168))</f>
        <v>0</v>
      </c>
      <c r="M212" s="507">
        <f>+IF($F212="","",SUMIFS(SERVICIOS!$E158:$CF158,SERVICIOS!$E$110:$CF$110,M$168))</f>
        <v>0</v>
      </c>
      <c r="N212" s="507">
        <f>+IF($F212="","",SUMIFS(SERVICIOS!$E158:$CF158,SERVICIOS!$E$110:$CF$110,N$168))</f>
        <v>0</v>
      </c>
      <c r="O212" s="507">
        <f>+IF($F212="","",SUMIFS(SERVICIOS!$E158:$CF158,SERVICIOS!$E$110:$CF$110,O$168))</f>
        <v>0</v>
      </c>
      <c r="P212" s="507">
        <f>+IF($F212="","",SUMIFS(SERVICIOS!$E158:$CF158,SERVICIOS!$E$110:$CF$110,P$168))</f>
        <v>0</v>
      </c>
      <c r="Q212" s="507">
        <f>+IF($F212="","",SUMIFS(SERVICIOS!$E158:$CF158,SERVICIOS!$E$110:$CF$110,Q$168))</f>
        <v>0</v>
      </c>
      <c r="R212" s="507">
        <f>+IF($F212="","",SUMIFS(SERVICIOS!$E158:$CF158,SERVICIOS!$E$110:$CF$110,R$168))</f>
        <v>0</v>
      </c>
      <c r="S212" s="507">
        <f>+IF($F212="","",SUMIFS(SERVICIOS!$E158:$CF158,SERVICIOS!$E$110:$CF$110,S$168))</f>
        <v>0</v>
      </c>
      <c r="T212" s="928">
        <f t="shared" si="28"/>
        <v>0</v>
      </c>
    </row>
    <row r="213" spans="2:20" hidden="1" x14ac:dyDescent="0.3">
      <c r="B213" s="927">
        <v>45</v>
      </c>
      <c r="C213" s="915" t="str">
        <f t="shared" si="25"/>
        <v>TECPETROL</v>
      </c>
      <c r="D213" s="915" t="str">
        <f t="shared" si="26"/>
        <v>TPT.NQ.FP-1397(h) AISL</v>
      </c>
      <c r="E213" s="915" t="str">
        <f t="shared" si="27"/>
        <v>F-36</v>
      </c>
      <c r="F213" s="279" t="str">
        <f>+IF('LP-Servicios'!P197="-","",'LP-Servicios'!P197)</f>
        <v>GENERADOR C.S-Km Adicional(1-2Rigs)</v>
      </c>
      <c r="G213" s="507" t="str">
        <f>+IF(F213="","",VLOOKUP(F213,'LP-Servicios'!$H$153:$J$252,3,FALSE))</f>
        <v>006001000000505</v>
      </c>
      <c r="H213" s="507">
        <f>+IF($F213="","",SUMIFS(SERVICIOS!$E159:$CF159,SERVICIOS!$E$110:$CF$110,H$168))</f>
        <v>0</v>
      </c>
      <c r="I213" s="507">
        <f>+IF($F213="","",SUMIFS(SERVICIOS!$E159:$CF159,SERVICIOS!$E$110:$CF$110,I$168))</f>
        <v>0</v>
      </c>
      <c r="J213" s="507">
        <f>+IF($F213="","",SUMIFS(SERVICIOS!$E159:$CF159,SERVICIOS!$E$110:$CF$110,J$168))</f>
        <v>0</v>
      </c>
      <c r="K213" s="507">
        <f>+IF($F213="","",SUMIFS(SERVICIOS!$E159:$CF159,SERVICIOS!$E$110:$CF$110,K$168))</f>
        <v>0</v>
      </c>
      <c r="L213" s="507">
        <f>+IF($F213="","",SUMIFS(SERVICIOS!$E159:$CF159,SERVICIOS!$E$110:$CF$110,L$168))</f>
        <v>0</v>
      </c>
      <c r="M213" s="507">
        <f>+IF($F213="","",SUMIFS(SERVICIOS!$E159:$CF159,SERVICIOS!$E$110:$CF$110,M$168))</f>
        <v>0</v>
      </c>
      <c r="N213" s="507">
        <f>+IF($F213="","",SUMIFS(SERVICIOS!$E159:$CF159,SERVICIOS!$E$110:$CF$110,N$168))</f>
        <v>0</v>
      </c>
      <c r="O213" s="507">
        <f>+IF($F213="","",SUMIFS(SERVICIOS!$E159:$CF159,SERVICIOS!$E$110:$CF$110,O$168))</f>
        <v>0</v>
      </c>
      <c r="P213" s="507">
        <f>+IF($F213="","",SUMIFS(SERVICIOS!$E159:$CF159,SERVICIOS!$E$110:$CF$110,P$168))</f>
        <v>0</v>
      </c>
      <c r="Q213" s="507">
        <f>+IF($F213="","",SUMIFS(SERVICIOS!$E159:$CF159,SERVICIOS!$E$110:$CF$110,Q$168))</f>
        <v>0</v>
      </c>
      <c r="R213" s="507">
        <f>+IF($F213="","",SUMIFS(SERVICIOS!$E159:$CF159,SERVICIOS!$E$110:$CF$110,R$168))</f>
        <v>0</v>
      </c>
      <c r="S213" s="507">
        <f>+IF($F213="","",SUMIFS(SERVICIOS!$E159:$CF159,SERVICIOS!$E$110:$CF$110,S$168))</f>
        <v>0</v>
      </c>
      <c r="T213" s="928">
        <f t="shared" si="28"/>
        <v>0</v>
      </c>
    </row>
    <row r="214" spans="2:20" hidden="1" x14ac:dyDescent="0.3">
      <c r="B214" s="927">
        <v>46</v>
      </c>
      <c r="C214" s="915" t="str">
        <f t="shared" si="25"/>
        <v>TECPETROL</v>
      </c>
      <c r="D214" s="915" t="str">
        <f t="shared" si="26"/>
        <v>TPT.NQ.FP-1397(h) AISL</v>
      </c>
      <c r="E214" s="915" t="str">
        <f t="shared" si="27"/>
        <v>F-36</v>
      </c>
      <c r="F214" s="279" t="str">
        <f>+IF('LP-Servicios'!P198="-","",'LP-Servicios'!P198)</f>
        <v>GENERADOR C.S-Mov/Desm(Bas-Yac)(1-2Rigs)</v>
      </c>
      <c r="G214" s="507" t="str">
        <f>+IF(F214="","",VLOOKUP(F214,'LP-Servicios'!$H$153:$J$252,3,FALSE))</f>
        <v>006001000000532</v>
      </c>
      <c r="H214" s="507">
        <f>+IF($F214="","",SUMIFS(SERVICIOS!$E160:$CF160,SERVICIOS!$E$110:$CF$110,H$168))</f>
        <v>0</v>
      </c>
      <c r="I214" s="507">
        <f>+IF($F214="","",SUMIFS(SERVICIOS!$E160:$CF160,SERVICIOS!$E$110:$CF$110,I$168))</f>
        <v>0</v>
      </c>
      <c r="J214" s="507">
        <f>+IF($F214="","",SUMIFS(SERVICIOS!$E160:$CF160,SERVICIOS!$E$110:$CF$110,J$168))</f>
        <v>0</v>
      </c>
      <c r="K214" s="507">
        <f>+IF($F214="","",SUMIFS(SERVICIOS!$E160:$CF160,SERVICIOS!$E$110:$CF$110,K$168))</f>
        <v>0</v>
      </c>
      <c r="L214" s="507">
        <f>+IF($F214="","",SUMIFS(SERVICIOS!$E160:$CF160,SERVICIOS!$E$110:$CF$110,L$168))</f>
        <v>0</v>
      </c>
      <c r="M214" s="507">
        <f>+IF($F214="","",SUMIFS(SERVICIOS!$E160:$CF160,SERVICIOS!$E$110:$CF$110,M$168))</f>
        <v>0</v>
      </c>
      <c r="N214" s="507">
        <f>+IF($F214="","",SUMIFS(SERVICIOS!$E160:$CF160,SERVICIOS!$E$110:$CF$110,N$168))</f>
        <v>0</v>
      </c>
      <c r="O214" s="507">
        <f>+IF($F214="","",SUMIFS(SERVICIOS!$E160:$CF160,SERVICIOS!$E$110:$CF$110,O$168))</f>
        <v>0</v>
      </c>
      <c r="P214" s="507">
        <f>+IF($F214="","",SUMIFS(SERVICIOS!$E160:$CF160,SERVICIOS!$E$110:$CF$110,P$168))</f>
        <v>0</v>
      </c>
      <c r="Q214" s="507">
        <f>+IF($F214="","",SUMIFS(SERVICIOS!$E160:$CF160,SERVICIOS!$E$110:$CF$110,Q$168))</f>
        <v>0</v>
      </c>
      <c r="R214" s="507">
        <f>+IF($F214="","",SUMIFS(SERVICIOS!$E160:$CF160,SERVICIOS!$E$110:$CF$110,R$168))</f>
        <v>0</v>
      </c>
      <c r="S214" s="507">
        <f>+IF($F214="","",SUMIFS(SERVICIOS!$E160:$CF160,SERVICIOS!$E$110:$CF$110,S$168))</f>
        <v>0</v>
      </c>
      <c r="T214" s="928">
        <f t="shared" si="28"/>
        <v>0</v>
      </c>
    </row>
    <row r="215" spans="2:20" hidden="1" x14ac:dyDescent="0.3">
      <c r="B215" s="927">
        <v>47</v>
      </c>
      <c r="C215" s="915" t="str">
        <f t="shared" si="25"/>
        <v>TECPETROL</v>
      </c>
      <c r="D215" s="915" t="str">
        <f t="shared" si="26"/>
        <v>TPT.NQ.FP-1397(h) AISL</v>
      </c>
      <c r="E215" s="915" t="str">
        <f t="shared" si="27"/>
        <v>F-36</v>
      </c>
      <c r="F215" s="279" t="str">
        <f>+IF('LP-Servicios'!P199="-","",'LP-Servicios'!P199)</f>
        <v>GENERADOR C.S-Stand By sin GO(1-2Rigs)</v>
      </c>
      <c r="G215" s="507" t="str">
        <f>+IF(F215="","",VLOOKUP(F215,'LP-Servicios'!$H$153:$J$252,3,FALSE))</f>
        <v>006001000000187</v>
      </c>
      <c r="H215" s="507">
        <f>+IF($F215="","",SUMIFS(SERVICIOS!$E161:$CF161,SERVICIOS!$E$110:$CF$110,H$168))</f>
        <v>0</v>
      </c>
      <c r="I215" s="507">
        <f>+IF($F215="","",SUMIFS(SERVICIOS!$E161:$CF161,SERVICIOS!$E$110:$CF$110,I$168))</f>
        <v>0</v>
      </c>
      <c r="J215" s="507">
        <f>+IF($F215="","",SUMIFS(SERVICIOS!$E161:$CF161,SERVICIOS!$E$110:$CF$110,J$168))</f>
        <v>0</v>
      </c>
      <c r="K215" s="507">
        <f>+IF($F215="","",SUMIFS(SERVICIOS!$E161:$CF161,SERVICIOS!$E$110:$CF$110,K$168))</f>
        <v>0</v>
      </c>
      <c r="L215" s="507">
        <f>+IF($F215="","",SUMIFS(SERVICIOS!$E161:$CF161,SERVICIOS!$E$110:$CF$110,L$168))</f>
        <v>0</v>
      </c>
      <c r="M215" s="507">
        <f>+IF($F215="","",SUMIFS(SERVICIOS!$E161:$CF161,SERVICIOS!$E$110:$CF$110,M$168))</f>
        <v>0</v>
      </c>
      <c r="N215" s="507">
        <f>+IF($F215="","",SUMIFS(SERVICIOS!$E161:$CF161,SERVICIOS!$E$110:$CF$110,N$168))</f>
        <v>0</v>
      </c>
      <c r="O215" s="507">
        <f>+IF($F215="","",SUMIFS(SERVICIOS!$E161:$CF161,SERVICIOS!$E$110:$CF$110,O$168))</f>
        <v>0</v>
      </c>
      <c r="P215" s="507">
        <f>+IF($F215="","",SUMIFS(SERVICIOS!$E161:$CF161,SERVICIOS!$E$110:$CF$110,P$168))</f>
        <v>0</v>
      </c>
      <c r="Q215" s="507">
        <f>+IF($F215="","",SUMIFS(SERVICIOS!$E161:$CF161,SERVICIOS!$E$110:$CF$110,Q$168))</f>
        <v>12</v>
      </c>
      <c r="R215" s="507">
        <f>+IF($F215="","",SUMIFS(SERVICIOS!$E161:$CF161,SERVICIOS!$E$110:$CF$110,R$168))</f>
        <v>0</v>
      </c>
      <c r="S215" s="507">
        <f>+IF($F215="","",SUMIFS(SERVICIOS!$E161:$CF161,SERVICIOS!$E$110:$CF$110,S$168))</f>
        <v>0</v>
      </c>
      <c r="T215" s="928">
        <f t="shared" si="28"/>
        <v>12</v>
      </c>
    </row>
    <row r="216" spans="2:20" hidden="1" x14ac:dyDescent="0.3">
      <c r="B216" s="927">
        <v>48</v>
      </c>
      <c r="C216" s="915" t="str">
        <f t="shared" si="25"/>
        <v>TECPETROL</v>
      </c>
      <c r="D216" s="915" t="str">
        <f t="shared" si="26"/>
        <v>TPT.NQ.FP-1397(h) AISL</v>
      </c>
      <c r="E216" s="915" t="str">
        <f t="shared" si="27"/>
        <v>F-36</v>
      </c>
      <c r="F216" s="279" t="str">
        <f>+IF('LP-Servicios'!P200="-","",'LP-Servicios'!P200)</f>
        <v>P. MOVIL-DTM Generad ent PAD30Km(1-2Rigs</v>
      </c>
      <c r="G216" s="507" t="str">
        <f>+IF(F216="","",VLOOKUP(F216,'LP-Servicios'!$H$153:$J$252,3,FALSE))</f>
        <v>006001000000550</v>
      </c>
      <c r="H216" s="507">
        <f>+IF($F216="","",SUMIFS(SERVICIOS!$E162:$CF162,SERVICIOS!$E$110:$CF$110,H$168))</f>
        <v>0</v>
      </c>
      <c r="I216" s="507">
        <f>+IF($F216="","",SUMIFS(SERVICIOS!$E162:$CF162,SERVICIOS!$E$110:$CF$110,I$168))</f>
        <v>0</v>
      </c>
      <c r="J216" s="507">
        <f>+IF($F216="","",SUMIFS(SERVICIOS!$E162:$CF162,SERVICIOS!$E$110:$CF$110,J$168))</f>
        <v>0</v>
      </c>
      <c r="K216" s="507">
        <f>+IF($F216="","",SUMIFS(SERVICIOS!$E162:$CF162,SERVICIOS!$E$110:$CF$110,K$168))</f>
        <v>0</v>
      </c>
      <c r="L216" s="507">
        <f>+IF($F216="","",SUMIFS(SERVICIOS!$E162:$CF162,SERVICIOS!$E$110:$CF$110,L$168))</f>
        <v>0</v>
      </c>
      <c r="M216" s="507">
        <f>+IF($F216="","",SUMIFS(SERVICIOS!$E162:$CF162,SERVICIOS!$E$110:$CF$110,M$168))</f>
        <v>0</v>
      </c>
      <c r="N216" s="507">
        <f>+IF($F216="","",SUMIFS(SERVICIOS!$E162:$CF162,SERVICIOS!$E$110:$CF$110,N$168))</f>
        <v>0</v>
      </c>
      <c r="O216" s="507">
        <f>+IF($F216="","",SUMIFS(SERVICIOS!$E162:$CF162,SERVICIOS!$E$110:$CF$110,O$168))</f>
        <v>0</v>
      </c>
      <c r="P216" s="507">
        <f>+IF($F216="","",SUMIFS(SERVICIOS!$E162:$CF162,SERVICIOS!$E$110:$CF$110,P$168))</f>
        <v>0</v>
      </c>
      <c r="Q216" s="507">
        <f>+IF($F216="","",SUMIFS(SERVICIOS!$E162:$CF162,SERVICIOS!$E$110:$CF$110,Q$168))</f>
        <v>0</v>
      </c>
      <c r="R216" s="507">
        <f>+IF($F216="","",SUMIFS(SERVICIOS!$E162:$CF162,SERVICIOS!$E$110:$CF$110,R$168))</f>
        <v>0</v>
      </c>
      <c r="S216" s="507">
        <f>+IF($F216="","",SUMIFS(SERVICIOS!$E162:$CF162,SERVICIOS!$E$110:$CF$110,S$168))</f>
        <v>0</v>
      </c>
      <c r="T216" s="928">
        <f t="shared" si="28"/>
        <v>0</v>
      </c>
    </row>
    <row r="217" spans="2:20" hidden="1" x14ac:dyDescent="0.3">
      <c r="B217" s="927">
        <v>49</v>
      </c>
      <c r="C217" s="915" t="str">
        <f t="shared" si="25"/>
        <v>TECPETROL</v>
      </c>
      <c r="D217" s="915" t="str">
        <f t="shared" si="26"/>
        <v>TPT.NQ.FP-1397(h) AISL</v>
      </c>
      <c r="E217" s="915" t="str">
        <f t="shared" si="27"/>
        <v>F-36</v>
      </c>
      <c r="F217" s="279" t="str">
        <f>+IF('LP-Servicios'!P201="-","",'LP-Servicios'!P201)</f>
        <v>P. MOVIL-DTM Pileta ent PAD30Km(1-2Rigs)</v>
      </c>
      <c r="G217" s="507" t="str">
        <f>+IF(F217="","",VLOOKUP(F217,'LP-Servicios'!$H$153:$J$252,3,FALSE))</f>
        <v>006001000000530</v>
      </c>
      <c r="H217" s="507">
        <f>+IF($F217="","",SUMIFS(SERVICIOS!$E163:$CF163,SERVICIOS!$E$110:$CF$110,H$168))</f>
        <v>0</v>
      </c>
      <c r="I217" s="507">
        <f>+IF($F217="","",SUMIFS(SERVICIOS!$E163:$CF163,SERVICIOS!$E$110:$CF$110,I$168))</f>
        <v>0</v>
      </c>
      <c r="J217" s="507">
        <f>+IF($F217="","",SUMIFS(SERVICIOS!$E163:$CF163,SERVICIOS!$E$110:$CF$110,J$168))</f>
        <v>0</v>
      </c>
      <c r="K217" s="507">
        <f>+IF($F217="","",SUMIFS(SERVICIOS!$E163:$CF163,SERVICIOS!$E$110:$CF$110,K$168))</f>
        <v>0</v>
      </c>
      <c r="L217" s="507">
        <f>+IF($F217="","",SUMIFS(SERVICIOS!$E163:$CF163,SERVICIOS!$E$110:$CF$110,L$168))</f>
        <v>0</v>
      </c>
      <c r="M217" s="507">
        <f>+IF($F217="","",SUMIFS(SERVICIOS!$E163:$CF163,SERVICIOS!$E$110:$CF$110,M$168))</f>
        <v>0</v>
      </c>
      <c r="N217" s="507">
        <f>+IF($F217="","",SUMIFS(SERVICIOS!$E163:$CF163,SERVICIOS!$E$110:$CF$110,N$168))</f>
        <v>0</v>
      </c>
      <c r="O217" s="507">
        <f>+IF($F217="","",SUMIFS(SERVICIOS!$E163:$CF163,SERVICIOS!$E$110:$CF$110,O$168))</f>
        <v>0</v>
      </c>
      <c r="P217" s="507">
        <f>+IF($F217="","",SUMIFS(SERVICIOS!$E163:$CF163,SERVICIOS!$E$110:$CF$110,P$168))</f>
        <v>0</v>
      </c>
      <c r="Q217" s="507">
        <f>+IF($F217="","",SUMIFS(SERVICIOS!$E163:$CF163,SERVICIOS!$E$110:$CF$110,Q$168))</f>
        <v>0</v>
      </c>
      <c r="R217" s="507">
        <f>+IF($F217="","",SUMIFS(SERVICIOS!$E163:$CF163,SERVICIOS!$E$110:$CF$110,R$168))</f>
        <v>0</v>
      </c>
      <c r="S217" s="507">
        <f>+IF($F217="","",SUMIFS(SERVICIOS!$E163:$CF163,SERVICIOS!$E$110:$CF$110,S$168))</f>
        <v>0</v>
      </c>
      <c r="T217" s="928">
        <f t="shared" si="28"/>
        <v>0</v>
      </c>
    </row>
    <row r="218" spans="2:20" hidden="1" x14ac:dyDescent="0.3">
      <c r="B218" s="927">
        <v>50</v>
      </c>
      <c r="C218" s="915" t="str">
        <f t="shared" si="25"/>
        <v>TECPETROL</v>
      </c>
      <c r="D218" s="915" t="str">
        <f t="shared" si="26"/>
        <v>TPT.NQ.FP-1397(h) AISL</v>
      </c>
      <c r="E218" s="915" t="str">
        <f t="shared" si="27"/>
        <v>F-36</v>
      </c>
      <c r="F218" s="279" t="str">
        <f>+IF('LP-Servicios'!P202="-","",'LP-Servicios'!P202)</f>
        <v>P. MOVIL-Generador 450kVA + GO(1-2Rigs)</v>
      </c>
      <c r="G218" s="507" t="str">
        <f>+IF(F218="","",VLOOKUP(F218,'LP-Servicios'!$H$153:$J$252,3,FALSE))</f>
        <v>006001000000525</v>
      </c>
      <c r="H218" s="507">
        <f>+IF($F218="","",SUMIFS(SERVICIOS!$E164:$CF164,SERVICIOS!$E$110:$CF$110,H$168))</f>
        <v>0</v>
      </c>
      <c r="I218" s="507">
        <f>+IF($F218="","",SUMIFS(SERVICIOS!$E164:$CF164,SERVICIOS!$E$110:$CF$110,I$168))</f>
        <v>0</v>
      </c>
      <c r="J218" s="507">
        <f>+IF($F218="","",SUMIFS(SERVICIOS!$E164:$CF164,SERVICIOS!$E$110:$CF$110,J$168))</f>
        <v>0</v>
      </c>
      <c r="K218" s="507">
        <f>+IF($F218="","",SUMIFS(SERVICIOS!$E164:$CF164,SERVICIOS!$E$110:$CF$110,K$168))</f>
        <v>0</v>
      </c>
      <c r="L218" s="507">
        <f>+IF($F218="","",SUMIFS(SERVICIOS!$E164:$CF164,SERVICIOS!$E$110:$CF$110,L$168))</f>
        <v>0</v>
      </c>
      <c r="M218" s="507">
        <f>+IF($F218="","",SUMIFS(SERVICIOS!$E164:$CF164,SERVICIOS!$E$110:$CF$110,M$168))</f>
        <v>0</v>
      </c>
      <c r="N218" s="507">
        <f>+IF($F218="","",SUMIFS(SERVICIOS!$E164:$CF164,SERVICIOS!$E$110:$CF$110,N$168))</f>
        <v>0</v>
      </c>
      <c r="O218" s="507">
        <f>+IF($F218="","",SUMIFS(SERVICIOS!$E164:$CF164,SERVICIOS!$E$110:$CF$110,O$168))</f>
        <v>0</v>
      </c>
      <c r="P218" s="507">
        <f>+IF($F218="","",SUMIFS(SERVICIOS!$E164:$CF164,SERVICIOS!$E$110:$CF$110,P$168))</f>
        <v>0</v>
      </c>
      <c r="Q218" s="507">
        <f>+IF($F218="","",SUMIFS(SERVICIOS!$E164:$CF164,SERVICIOS!$E$110:$CF$110,Q$168))</f>
        <v>0</v>
      </c>
      <c r="R218" s="507">
        <f>+IF($F218="","",SUMIFS(SERVICIOS!$E164:$CF164,SERVICIOS!$E$110:$CF$110,R$168))</f>
        <v>0</v>
      </c>
      <c r="S218" s="507">
        <f>+IF($F218="","",SUMIFS(SERVICIOS!$E164:$CF164,SERVICIOS!$E$110:$CF$110,S$168))</f>
        <v>0</v>
      </c>
      <c r="T218" s="928">
        <f t="shared" si="28"/>
        <v>0</v>
      </c>
    </row>
    <row r="219" spans="2:20" hidden="1" x14ac:dyDescent="0.3">
      <c r="B219" s="927">
        <v>51</v>
      </c>
      <c r="C219" s="915" t="str">
        <f t="shared" si="25"/>
        <v>TECPETROL</v>
      </c>
      <c r="D219" s="915" t="str">
        <f t="shared" si="26"/>
        <v>TPT.NQ.FP-1397(h) AISL</v>
      </c>
      <c r="E219" s="915" t="str">
        <f t="shared" si="27"/>
        <v>F-36</v>
      </c>
      <c r="F219" s="279" t="str">
        <f>+IF('LP-Servicios'!P203="-","",'LP-Servicios'!P203)</f>
        <v>P. MOVIL-Generador450Kv Std By(1-2Rigs)</v>
      </c>
      <c r="G219" s="507" t="str">
        <f>+IF(F219="","",VLOOKUP(F219,'LP-Servicios'!$H$153:$J$252,3,FALSE))</f>
        <v>006001000000526</v>
      </c>
      <c r="H219" s="507">
        <f>+IF($F219="","",SUMIFS(SERVICIOS!$E165:$CF165,SERVICIOS!$E$110:$CF$110,H$168))</f>
        <v>0</v>
      </c>
      <c r="I219" s="507">
        <f>+IF($F219="","",SUMIFS(SERVICIOS!$E165:$CF165,SERVICIOS!$E$110:$CF$110,I$168))</f>
        <v>0</v>
      </c>
      <c r="J219" s="507">
        <f>+IF($F219="","",SUMIFS(SERVICIOS!$E165:$CF165,SERVICIOS!$E$110:$CF$110,J$168))</f>
        <v>0</v>
      </c>
      <c r="K219" s="507">
        <f>+IF($F219="","",SUMIFS(SERVICIOS!$E165:$CF165,SERVICIOS!$E$110:$CF$110,K$168))</f>
        <v>0</v>
      </c>
      <c r="L219" s="507">
        <f>+IF($F219="","",SUMIFS(SERVICIOS!$E165:$CF165,SERVICIOS!$E$110:$CF$110,L$168))</f>
        <v>0</v>
      </c>
      <c r="M219" s="507">
        <f>+IF($F219="","",SUMIFS(SERVICIOS!$E165:$CF165,SERVICIOS!$E$110:$CF$110,M$168))</f>
        <v>0</v>
      </c>
      <c r="N219" s="507">
        <f>+IF($F219="","",SUMIFS(SERVICIOS!$E165:$CF165,SERVICIOS!$E$110:$CF$110,N$168))</f>
        <v>0</v>
      </c>
      <c r="O219" s="507">
        <f>+IF($F219="","",SUMIFS(SERVICIOS!$E165:$CF165,SERVICIOS!$E$110:$CF$110,O$168))</f>
        <v>0</v>
      </c>
      <c r="P219" s="507">
        <f>+IF($F219="","",SUMIFS(SERVICIOS!$E165:$CF165,SERVICIOS!$E$110:$CF$110,P$168))</f>
        <v>0</v>
      </c>
      <c r="Q219" s="507">
        <f>+IF($F219="","",SUMIFS(SERVICIOS!$E165:$CF165,SERVICIOS!$E$110:$CF$110,Q$168))</f>
        <v>0</v>
      </c>
      <c r="R219" s="507">
        <f>+IF($F219="","",SUMIFS(SERVICIOS!$E165:$CF165,SERVICIOS!$E$110:$CF$110,R$168))</f>
        <v>0</v>
      </c>
      <c r="S219" s="507">
        <f>+IF($F219="","",SUMIFS(SERVICIOS!$E165:$CF165,SERVICIOS!$E$110:$CF$110,S$168))</f>
        <v>0</v>
      </c>
      <c r="T219" s="928">
        <f t="shared" si="28"/>
        <v>0</v>
      </c>
    </row>
    <row r="220" spans="2:20" hidden="1" x14ac:dyDescent="0.3">
      <c r="B220" s="927">
        <v>52</v>
      </c>
      <c r="C220" s="915" t="str">
        <f t="shared" si="25"/>
        <v>TECPETROL</v>
      </c>
      <c r="D220" s="915" t="str">
        <f t="shared" si="26"/>
        <v>TPT.NQ.FP-1397(h) AISL</v>
      </c>
      <c r="E220" s="915" t="str">
        <f t="shared" si="27"/>
        <v>F-36</v>
      </c>
      <c r="F220" s="279" t="str">
        <f>+IF('LP-Servicios'!P204="-","",'LP-Servicios'!P204)</f>
        <v>P. MOVIL-Km Adicional Generador(1-2Rigs)</v>
      </c>
      <c r="G220" s="507" t="str">
        <f>+IF(F220="","",VLOOKUP(F220,'LP-Servicios'!$H$153:$J$252,3,FALSE))</f>
        <v>006001000000527</v>
      </c>
      <c r="H220" s="507">
        <f>+IF($F220="","",SUMIFS(SERVICIOS!$E166:$CF166,SERVICIOS!$E$110:$CF$110,H$168))</f>
        <v>0</v>
      </c>
      <c r="I220" s="507">
        <f>+IF($F220="","",SUMIFS(SERVICIOS!$E166:$CF166,SERVICIOS!$E$110:$CF$110,I$168))</f>
        <v>0</v>
      </c>
      <c r="J220" s="507">
        <f>+IF($F220="","",SUMIFS(SERVICIOS!$E166:$CF166,SERVICIOS!$E$110:$CF$110,J$168))</f>
        <v>0</v>
      </c>
      <c r="K220" s="507">
        <f>+IF($F220="","",SUMIFS(SERVICIOS!$E166:$CF166,SERVICIOS!$E$110:$CF$110,K$168))</f>
        <v>0</v>
      </c>
      <c r="L220" s="507">
        <f>+IF($F220="","",SUMIFS(SERVICIOS!$E166:$CF166,SERVICIOS!$E$110:$CF$110,L$168))</f>
        <v>0</v>
      </c>
      <c r="M220" s="507">
        <f>+IF($F220="","",SUMIFS(SERVICIOS!$E166:$CF166,SERVICIOS!$E$110:$CF$110,M$168))</f>
        <v>0</v>
      </c>
      <c r="N220" s="507">
        <f>+IF($F220="","",SUMIFS(SERVICIOS!$E166:$CF166,SERVICIOS!$E$110:$CF$110,N$168))</f>
        <v>0</v>
      </c>
      <c r="O220" s="507">
        <f>+IF($F220="","",SUMIFS(SERVICIOS!$E166:$CF166,SERVICIOS!$E$110:$CF$110,O$168))</f>
        <v>0</v>
      </c>
      <c r="P220" s="507">
        <f>+IF($F220="","",SUMIFS(SERVICIOS!$E166:$CF166,SERVICIOS!$E$110:$CF$110,P$168))</f>
        <v>0</v>
      </c>
      <c r="Q220" s="507">
        <f>+IF($F220="","",SUMIFS(SERVICIOS!$E166:$CF166,SERVICIOS!$E$110:$CF$110,Q$168))</f>
        <v>0</v>
      </c>
      <c r="R220" s="507">
        <f>+IF($F220="","",SUMIFS(SERVICIOS!$E166:$CF166,SERVICIOS!$E$110:$CF$110,R$168))</f>
        <v>0</v>
      </c>
      <c r="S220" s="507">
        <f>+IF($F220="","",SUMIFS(SERVICIOS!$E166:$CF166,SERVICIOS!$E$110:$CF$110,S$168))</f>
        <v>0</v>
      </c>
      <c r="T220" s="928">
        <f t="shared" si="28"/>
        <v>0</v>
      </c>
    </row>
    <row r="221" spans="2:20" hidden="1" x14ac:dyDescent="0.3">
      <c r="B221" s="927">
        <v>53</v>
      </c>
      <c r="C221" s="915" t="str">
        <f t="shared" si="25"/>
        <v>TECPETROL</v>
      </c>
      <c r="D221" s="915" t="str">
        <f t="shared" si="26"/>
        <v>TPT.NQ.FP-1397(h) AISL</v>
      </c>
      <c r="E221" s="915" t="str">
        <f t="shared" si="27"/>
        <v>F-36</v>
      </c>
      <c r="F221" s="279" t="str">
        <f>+IF('LP-Servicios'!P205="-","",'LP-Servicios'!P205)</f>
        <v>P. MOVIL-Km Adicional x Piletas(1-2Rigs)</v>
      </c>
      <c r="G221" s="507" t="str">
        <f>+IF(F221="","",VLOOKUP(F221,'LP-Servicios'!$H$153:$J$252,3,FALSE))</f>
        <v>006001000000524</v>
      </c>
      <c r="H221" s="507">
        <f>+IF($F221="","",SUMIFS(SERVICIOS!$E167:$CF167,SERVICIOS!$E$110:$CF$110,H$168))</f>
        <v>0</v>
      </c>
      <c r="I221" s="507">
        <f>+IF($F221="","",SUMIFS(SERVICIOS!$E167:$CF167,SERVICIOS!$E$110:$CF$110,I$168))</f>
        <v>0</v>
      </c>
      <c r="J221" s="507">
        <f>+IF($F221="","",SUMIFS(SERVICIOS!$E167:$CF167,SERVICIOS!$E$110:$CF$110,J$168))</f>
        <v>0</v>
      </c>
      <c r="K221" s="507">
        <f>+IF($F221="","",SUMIFS(SERVICIOS!$E167:$CF167,SERVICIOS!$E$110:$CF$110,K$168))</f>
        <v>0</v>
      </c>
      <c r="L221" s="507">
        <f>+IF($F221="","",SUMIFS(SERVICIOS!$E167:$CF167,SERVICIOS!$E$110:$CF$110,L$168))</f>
        <v>0</v>
      </c>
      <c r="M221" s="507">
        <f>+IF($F221="","",SUMIFS(SERVICIOS!$E167:$CF167,SERVICIOS!$E$110:$CF$110,M$168))</f>
        <v>0</v>
      </c>
      <c r="N221" s="507">
        <f>+IF($F221="","",SUMIFS(SERVICIOS!$E167:$CF167,SERVICIOS!$E$110:$CF$110,N$168))</f>
        <v>0</v>
      </c>
      <c r="O221" s="507">
        <f>+IF($F221="","",SUMIFS(SERVICIOS!$E167:$CF167,SERVICIOS!$E$110:$CF$110,O$168))</f>
        <v>0</v>
      </c>
      <c r="P221" s="507">
        <f>+IF($F221="","",SUMIFS(SERVICIOS!$E167:$CF167,SERVICIOS!$E$110:$CF$110,P$168))</f>
        <v>0</v>
      </c>
      <c r="Q221" s="507">
        <f>+IF($F221="","",SUMIFS(SERVICIOS!$E167:$CF167,SERVICIOS!$E$110:$CF$110,Q$168))</f>
        <v>0</v>
      </c>
      <c r="R221" s="507">
        <f>+IF($F221="","",SUMIFS(SERVICIOS!$E167:$CF167,SERVICIOS!$E$110:$CF$110,R$168))</f>
        <v>0</v>
      </c>
      <c r="S221" s="507">
        <f>+IF($F221="","",SUMIFS(SERVICIOS!$E167:$CF167,SERVICIOS!$E$110:$CF$110,S$168))</f>
        <v>0</v>
      </c>
      <c r="T221" s="928">
        <f t="shared" si="28"/>
        <v>0</v>
      </c>
    </row>
    <row r="222" spans="2:20" hidden="1" x14ac:dyDescent="0.3">
      <c r="B222" s="927">
        <v>54</v>
      </c>
      <c r="C222" s="915" t="str">
        <f t="shared" si="25"/>
        <v>TECPETROL</v>
      </c>
      <c r="D222" s="915" t="str">
        <f t="shared" si="26"/>
        <v>TPT.NQ.FP-1397(h) AISL</v>
      </c>
      <c r="E222" s="915" t="str">
        <f t="shared" si="27"/>
        <v>F-36</v>
      </c>
      <c r="F222" s="279" t="str">
        <f>+IF('LP-Servicios'!P206="-","",'LP-Servicios'!P206)</f>
        <v>P. MOVIL-Luminaria x unidad(1-2Rigs)</v>
      </c>
      <c r="G222" s="507" t="str">
        <f>+IF(F222="","",VLOOKUP(F222,'LP-Servicios'!$H$153:$J$252,3,FALSE))</f>
        <v>006001000000523</v>
      </c>
      <c r="H222" s="507">
        <f>+IF($F222="","",SUMIFS(SERVICIOS!$E168:$CF168,SERVICIOS!$E$110:$CF$110,H$168))</f>
        <v>0</v>
      </c>
      <c r="I222" s="507">
        <f>+IF($F222="","",SUMIFS(SERVICIOS!$E168:$CF168,SERVICIOS!$E$110:$CF$110,I$168))</f>
        <v>0</v>
      </c>
      <c r="J222" s="507">
        <f>+IF($F222="","",SUMIFS(SERVICIOS!$E168:$CF168,SERVICIOS!$E$110:$CF$110,J$168))</f>
        <v>0</v>
      </c>
      <c r="K222" s="507">
        <f>+IF($F222="","",SUMIFS(SERVICIOS!$E168:$CF168,SERVICIOS!$E$110:$CF$110,K$168))</f>
        <v>0</v>
      </c>
      <c r="L222" s="507">
        <f>+IF($F222="","",SUMIFS(SERVICIOS!$E168:$CF168,SERVICIOS!$E$110:$CF$110,L$168))</f>
        <v>0</v>
      </c>
      <c r="M222" s="507">
        <f>+IF($F222="","",SUMIFS(SERVICIOS!$E168:$CF168,SERVICIOS!$E$110:$CF$110,M$168))</f>
        <v>0</v>
      </c>
      <c r="N222" s="507">
        <f>+IF($F222="","",SUMIFS(SERVICIOS!$E168:$CF168,SERVICIOS!$E$110:$CF$110,N$168))</f>
        <v>0</v>
      </c>
      <c r="O222" s="507">
        <f>+IF($F222="","",SUMIFS(SERVICIOS!$E168:$CF168,SERVICIOS!$E$110:$CF$110,O$168))</f>
        <v>0</v>
      </c>
      <c r="P222" s="507">
        <f>+IF($F222="","",SUMIFS(SERVICIOS!$E168:$CF168,SERVICIOS!$E$110:$CF$110,P$168))</f>
        <v>0</v>
      </c>
      <c r="Q222" s="507">
        <f>+IF($F222="","",SUMIFS(SERVICIOS!$E168:$CF168,SERVICIOS!$E$110:$CF$110,Q$168))</f>
        <v>0</v>
      </c>
      <c r="R222" s="507">
        <f>+IF($F222="","",SUMIFS(SERVICIOS!$E168:$CF168,SERVICIOS!$E$110:$CF$110,R$168))</f>
        <v>0</v>
      </c>
      <c r="S222" s="507">
        <f>+IF($F222="","",SUMIFS(SERVICIOS!$E168:$CF168,SERVICIOS!$E$110:$CF$110,S$168))</f>
        <v>0</v>
      </c>
      <c r="T222" s="928">
        <f t="shared" si="28"/>
        <v>0</v>
      </c>
    </row>
    <row r="223" spans="2:20" hidden="1" x14ac:dyDescent="0.3">
      <c r="B223" s="927">
        <v>55</v>
      </c>
      <c r="C223" s="915" t="str">
        <f t="shared" si="25"/>
        <v>TECPETROL</v>
      </c>
      <c r="D223" s="915" t="str">
        <f t="shared" si="26"/>
        <v>TPT.NQ.FP-1397(h) AISL</v>
      </c>
      <c r="E223" s="915" t="str">
        <f t="shared" si="27"/>
        <v>F-36</v>
      </c>
      <c r="F223" s="279" t="str">
        <f>+IF('LP-Servicios'!P207="-","",'LP-Servicios'!P207)</f>
        <v>P. MOVIL-Mov/Des Generador Bs-Yc(1-2Rigs</v>
      </c>
      <c r="G223" s="507" t="str">
        <f>+IF(F223="","",VLOOKUP(F223,'LP-Servicios'!$H$153:$J$252,3,FALSE))</f>
        <v>006001000000272</v>
      </c>
      <c r="H223" s="507">
        <f>+IF($F223="","",SUMIFS(SERVICIOS!$E169:$CF169,SERVICIOS!$E$110:$CF$110,H$168))</f>
        <v>0</v>
      </c>
      <c r="I223" s="507">
        <f>+IF($F223="","",SUMIFS(SERVICIOS!$E169:$CF169,SERVICIOS!$E$110:$CF$110,I$168))</f>
        <v>0</v>
      </c>
      <c r="J223" s="507">
        <f>+IF($F223="","",SUMIFS(SERVICIOS!$E169:$CF169,SERVICIOS!$E$110:$CF$110,J$168))</f>
        <v>0</v>
      </c>
      <c r="K223" s="507">
        <f>+IF($F223="","",SUMIFS(SERVICIOS!$E169:$CF169,SERVICIOS!$E$110:$CF$110,K$168))</f>
        <v>0</v>
      </c>
      <c r="L223" s="507">
        <f>+IF($F223="","",SUMIFS(SERVICIOS!$E169:$CF169,SERVICIOS!$E$110:$CF$110,L$168))</f>
        <v>0</v>
      </c>
      <c r="M223" s="507">
        <f>+IF($F223="","",SUMIFS(SERVICIOS!$E169:$CF169,SERVICIOS!$E$110:$CF$110,M$168))</f>
        <v>0</v>
      </c>
      <c r="N223" s="507">
        <f>+IF($F223="","",SUMIFS(SERVICIOS!$E169:$CF169,SERVICIOS!$E$110:$CF$110,N$168))</f>
        <v>0</v>
      </c>
      <c r="O223" s="507">
        <f>+IF($F223="","",SUMIFS(SERVICIOS!$E169:$CF169,SERVICIOS!$E$110:$CF$110,O$168))</f>
        <v>0</v>
      </c>
      <c r="P223" s="507">
        <f>+IF($F223="","",SUMIFS(SERVICIOS!$E169:$CF169,SERVICIOS!$E$110:$CF$110,P$168))</f>
        <v>0</v>
      </c>
      <c r="Q223" s="507">
        <f>+IF($F223="","",SUMIFS(SERVICIOS!$E169:$CF169,SERVICIOS!$E$110:$CF$110,Q$168))</f>
        <v>0</v>
      </c>
      <c r="R223" s="507">
        <f>+IF($F223="","",SUMIFS(SERVICIOS!$E169:$CF169,SERVICIOS!$E$110:$CF$110,R$168))</f>
        <v>0</v>
      </c>
      <c r="S223" s="507">
        <f>+IF($F223="","",SUMIFS(SERVICIOS!$E169:$CF169,SERVICIOS!$E$110:$CF$110,S$168))</f>
        <v>0</v>
      </c>
      <c r="T223" s="928">
        <f t="shared" si="28"/>
        <v>0</v>
      </c>
    </row>
    <row r="224" spans="2:20" hidden="1" x14ac:dyDescent="0.3">
      <c r="B224" s="927">
        <v>56</v>
      </c>
      <c r="C224" s="915" t="str">
        <f t="shared" si="25"/>
        <v>TECPETROL</v>
      </c>
      <c r="D224" s="915" t="str">
        <f t="shared" si="26"/>
        <v>TPT.NQ.FP-1397(h) AISL</v>
      </c>
      <c r="E224" s="915" t="str">
        <f t="shared" si="27"/>
        <v>F-36</v>
      </c>
      <c r="F224" s="279" t="str">
        <f>+IF('LP-Servicios'!P208="-","",'LP-Servicios'!P208)</f>
        <v>P. MOVIL-Mov/Des Luminaria Bs-Yc(1-2Rigs</v>
      </c>
      <c r="G224" s="507" t="str">
        <f>+IF(F224="","",VLOOKUP(F224,'LP-Servicios'!$H$153:$J$252,3,FALSE))</f>
        <v>006001000000528</v>
      </c>
      <c r="H224" s="507">
        <f>+IF($F224="","",SUMIFS(SERVICIOS!$E170:$CF170,SERVICIOS!$E$110:$CF$110,H$168))</f>
        <v>0</v>
      </c>
      <c r="I224" s="507">
        <f>+IF($F224="","",SUMIFS(SERVICIOS!$E170:$CF170,SERVICIOS!$E$110:$CF$110,I$168))</f>
        <v>0</v>
      </c>
      <c r="J224" s="507">
        <f>+IF($F224="","",SUMIFS(SERVICIOS!$E170:$CF170,SERVICIOS!$E$110:$CF$110,J$168))</f>
        <v>0</v>
      </c>
      <c r="K224" s="507">
        <f>+IF($F224="","",SUMIFS(SERVICIOS!$E170:$CF170,SERVICIOS!$E$110:$CF$110,K$168))</f>
        <v>0</v>
      </c>
      <c r="L224" s="507">
        <f>+IF($F224="","",SUMIFS(SERVICIOS!$E170:$CF170,SERVICIOS!$E$110:$CF$110,L$168))</f>
        <v>0</v>
      </c>
      <c r="M224" s="507">
        <f>+IF($F224="","",SUMIFS(SERVICIOS!$E170:$CF170,SERVICIOS!$E$110:$CF$110,M$168))</f>
        <v>0</v>
      </c>
      <c r="N224" s="507">
        <f>+IF($F224="","",SUMIFS(SERVICIOS!$E170:$CF170,SERVICIOS!$E$110:$CF$110,N$168))</f>
        <v>0</v>
      </c>
      <c r="O224" s="507">
        <f>+IF($F224="","",SUMIFS(SERVICIOS!$E170:$CF170,SERVICIOS!$E$110:$CF$110,O$168))</f>
        <v>0</v>
      </c>
      <c r="P224" s="507">
        <f>+IF($F224="","",SUMIFS(SERVICIOS!$E170:$CF170,SERVICIOS!$E$110:$CF$110,P$168))</f>
        <v>0</v>
      </c>
      <c r="Q224" s="507">
        <f>+IF($F224="","",SUMIFS(SERVICIOS!$E170:$CF170,SERVICIOS!$E$110:$CF$110,Q$168))</f>
        <v>0</v>
      </c>
      <c r="R224" s="507">
        <f>+IF($F224="","",SUMIFS(SERVICIOS!$E170:$CF170,SERVICIOS!$E$110:$CF$110,R$168))</f>
        <v>0</v>
      </c>
      <c r="S224" s="507">
        <f>+IF($F224="","",SUMIFS(SERVICIOS!$E170:$CF170,SERVICIOS!$E$110:$CF$110,S$168))</f>
        <v>0</v>
      </c>
      <c r="T224" s="928">
        <f t="shared" si="28"/>
        <v>0</v>
      </c>
    </row>
    <row r="225" spans="2:20" hidden="1" x14ac:dyDescent="0.3">
      <c r="B225" s="927">
        <v>57</v>
      </c>
      <c r="C225" s="915" t="str">
        <f t="shared" si="25"/>
        <v>TECPETROL</v>
      </c>
      <c r="D225" s="915" t="str">
        <f t="shared" si="26"/>
        <v>TPT.NQ.FP-1397(h) AISL</v>
      </c>
      <c r="E225" s="915" t="str">
        <f t="shared" si="27"/>
        <v>F-36</v>
      </c>
      <c r="F225" s="279" t="str">
        <f>+IF('LP-Servicios'!P209="-","",'LP-Servicios'!P209)</f>
        <v>P. MOVIL-Mov/DesmXPilet Bas-Yc(1-2Rigs)</v>
      </c>
      <c r="G225" s="507" t="str">
        <f>+IF(F225="","",VLOOKUP(F225,'LP-Servicios'!$H$153:$J$252,3,FALSE))</f>
        <v>006001000000268</v>
      </c>
      <c r="H225" s="507">
        <f>+IF($F225="","",SUMIFS(SERVICIOS!$E171:$CF171,SERVICIOS!$E$110:$CF$110,H$168))</f>
        <v>0</v>
      </c>
      <c r="I225" s="507">
        <f>+IF($F225="","",SUMIFS(SERVICIOS!$E171:$CF171,SERVICIOS!$E$110:$CF$110,I$168))</f>
        <v>0</v>
      </c>
      <c r="J225" s="507">
        <f>+IF($F225="","",SUMIFS(SERVICIOS!$E171:$CF171,SERVICIOS!$E$110:$CF$110,J$168))</f>
        <v>0</v>
      </c>
      <c r="K225" s="507">
        <f>+IF($F225="","",SUMIFS(SERVICIOS!$E171:$CF171,SERVICIOS!$E$110:$CF$110,K$168))</f>
        <v>0</v>
      </c>
      <c r="L225" s="507">
        <f>+IF($F225="","",SUMIFS(SERVICIOS!$E171:$CF171,SERVICIOS!$E$110:$CF$110,L$168))</f>
        <v>0</v>
      </c>
      <c r="M225" s="507">
        <f>+IF($F225="","",SUMIFS(SERVICIOS!$E171:$CF171,SERVICIOS!$E$110:$CF$110,M$168))</f>
        <v>0</v>
      </c>
      <c r="N225" s="507">
        <f>+IF($F225="","",SUMIFS(SERVICIOS!$E171:$CF171,SERVICIOS!$E$110:$CF$110,N$168))</f>
        <v>0</v>
      </c>
      <c r="O225" s="507">
        <f>+IF($F225="","",SUMIFS(SERVICIOS!$E171:$CF171,SERVICIOS!$E$110:$CF$110,O$168))</f>
        <v>0</v>
      </c>
      <c r="P225" s="507">
        <f>+IF($F225="","",SUMIFS(SERVICIOS!$E171:$CF171,SERVICIOS!$E$110:$CF$110,P$168))</f>
        <v>0</v>
      </c>
      <c r="Q225" s="507">
        <f>+IF($F225="","",SUMIFS(SERVICIOS!$E171:$CF171,SERVICIOS!$E$110:$CF$110,Q$168))</f>
        <v>0</v>
      </c>
      <c r="R225" s="507">
        <f>+IF($F225="","",SUMIFS(SERVICIOS!$E171:$CF171,SERVICIOS!$E$110:$CF$110,R$168))</f>
        <v>0</v>
      </c>
      <c r="S225" s="507">
        <f>+IF($F225="","",SUMIFS(SERVICIOS!$E171:$CF171,SERVICIOS!$E$110:$CF$110,S$168))</f>
        <v>0</v>
      </c>
      <c r="T225" s="928">
        <f t="shared" si="28"/>
        <v>0</v>
      </c>
    </row>
    <row r="226" spans="2:20" hidden="1" x14ac:dyDescent="0.3">
      <c r="B226" s="927">
        <v>58</v>
      </c>
      <c r="C226" s="915" t="str">
        <f t="shared" si="25"/>
        <v>TECPETROL</v>
      </c>
      <c r="D226" s="915" t="str">
        <f t="shared" si="26"/>
        <v>TPT.NQ.FP-1397(h) AISL</v>
      </c>
      <c r="E226" s="915" t="str">
        <f t="shared" si="27"/>
        <v>F-36</v>
      </c>
      <c r="F226" s="279" t="str">
        <f>+IF('LP-Servicios'!P210="-","",'LP-Servicios'!P210)</f>
        <v>P. MOVIL-Pileta c/Remov(1-2Rigs)</v>
      </c>
      <c r="G226" s="507" t="str">
        <f>+IF(F226="","",VLOOKUP(F226,'LP-Servicios'!$H$153:$J$252,3,FALSE))</f>
        <v>006001000000511</v>
      </c>
      <c r="H226" s="507">
        <f>+IF($F226="","",SUMIFS(SERVICIOS!$E172:$CF172,SERVICIOS!$E$110:$CF$110,H$168))</f>
        <v>0</v>
      </c>
      <c r="I226" s="507">
        <f>+IF($F226="","",SUMIFS(SERVICIOS!$E172:$CF172,SERVICIOS!$E$110:$CF$110,I$168))</f>
        <v>0</v>
      </c>
      <c r="J226" s="507">
        <f>+IF($F226="","",SUMIFS(SERVICIOS!$E172:$CF172,SERVICIOS!$E$110:$CF$110,J$168))</f>
        <v>0</v>
      </c>
      <c r="K226" s="507">
        <f>+IF($F226="","",SUMIFS(SERVICIOS!$E172:$CF172,SERVICIOS!$E$110:$CF$110,K$168))</f>
        <v>0</v>
      </c>
      <c r="L226" s="507">
        <f>+IF($F226="","",SUMIFS(SERVICIOS!$E172:$CF172,SERVICIOS!$E$110:$CF$110,L$168))</f>
        <v>0</v>
      </c>
      <c r="M226" s="507">
        <f>+IF($F226="","",SUMIFS(SERVICIOS!$E172:$CF172,SERVICIOS!$E$110:$CF$110,M$168))</f>
        <v>0</v>
      </c>
      <c r="N226" s="507">
        <f>+IF($F226="","",SUMIFS(SERVICIOS!$E172:$CF172,SERVICIOS!$E$110:$CF$110,N$168))</f>
        <v>0</v>
      </c>
      <c r="O226" s="507">
        <f>+IF($F226="","",SUMIFS(SERVICIOS!$E172:$CF172,SERVICIOS!$E$110:$CF$110,O$168))</f>
        <v>0</v>
      </c>
      <c r="P226" s="507">
        <f>+IF($F226="","",SUMIFS(SERVICIOS!$E172:$CF172,SERVICIOS!$E$110:$CF$110,P$168))</f>
        <v>0</v>
      </c>
      <c r="Q226" s="507">
        <f>+IF($F226="","",SUMIFS(SERVICIOS!$E172:$CF172,SERVICIOS!$E$110:$CF$110,Q$168))</f>
        <v>0</v>
      </c>
      <c r="R226" s="507">
        <f>+IF($F226="","",SUMIFS(SERVICIOS!$E172:$CF172,SERVICIOS!$E$110:$CF$110,R$168))</f>
        <v>0</v>
      </c>
      <c r="S226" s="507">
        <f>+IF($F226="","",SUMIFS(SERVICIOS!$E172:$CF172,SERVICIOS!$E$110:$CF$110,S$168))</f>
        <v>0</v>
      </c>
      <c r="T226" s="928">
        <f t="shared" si="28"/>
        <v>0</v>
      </c>
    </row>
    <row r="227" spans="2:20" hidden="1" x14ac:dyDescent="0.3">
      <c r="B227" s="927">
        <v>59</v>
      </c>
      <c r="C227" s="915" t="str">
        <f t="shared" si="25"/>
        <v>TECPETROL</v>
      </c>
      <c r="D227" s="915" t="str">
        <f t="shared" si="26"/>
        <v>TPT.NQ.FP-1397(h) AISL</v>
      </c>
      <c r="E227" s="915" t="str">
        <f t="shared" si="27"/>
        <v>F-36</v>
      </c>
      <c r="F227" s="279" t="str">
        <f>+IF('LP-Servicios'!P211="-","",'LP-Servicios'!P211)</f>
        <v>P. MOVIL-Serv Tecnico x Persona(1-2Rigs)</v>
      </c>
      <c r="G227" s="507" t="str">
        <f>+IF(F227="","",VLOOKUP(F227,'LP-Servicios'!$H$153:$J$252,3,FALSE))</f>
        <v>006001000000533</v>
      </c>
      <c r="H227" s="507">
        <f>+IF($F227="","",SUMIFS(SERVICIOS!$E173:$CF173,SERVICIOS!$E$110:$CF$110,H$168))</f>
        <v>0</v>
      </c>
      <c r="I227" s="507">
        <f>+IF($F227="","",SUMIFS(SERVICIOS!$E173:$CF173,SERVICIOS!$E$110:$CF$110,I$168))</f>
        <v>0</v>
      </c>
      <c r="J227" s="507">
        <f>+IF($F227="","",SUMIFS(SERVICIOS!$E173:$CF173,SERVICIOS!$E$110:$CF$110,J$168))</f>
        <v>0</v>
      </c>
      <c r="K227" s="507">
        <f>+IF($F227="","",SUMIFS(SERVICIOS!$E173:$CF173,SERVICIOS!$E$110:$CF$110,K$168))</f>
        <v>0</v>
      </c>
      <c r="L227" s="507">
        <f>+IF($F227="","",SUMIFS(SERVICIOS!$E173:$CF173,SERVICIOS!$E$110:$CF$110,L$168))</f>
        <v>0</v>
      </c>
      <c r="M227" s="507">
        <f>+IF($F227="","",SUMIFS(SERVICIOS!$E173:$CF173,SERVICIOS!$E$110:$CF$110,M$168))</f>
        <v>0</v>
      </c>
      <c r="N227" s="507">
        <f>+IF($F227="","",SUMIFS(SERVICIOS!$E173:$CF173,SERVICIOS!$E$110:$CF$110,N$168))</f>
        <v>0</v>
      </c>
      <c r="O227" s="507">
        <f>+IF($F227="","",SUMIFS(SERVICIOS!$E173:$CF173,SERVICIOS!$E$110:$CF$110,O$168))</f>
        <v>0</v>
      </c>
      <c r="P227" s="507">
        <f>+IF($F227="","",SUMIFS(SERVICIOS!$E173:$CF173,SERVICIOS!$E$110:$CF$110,P$168))</f>
        <v>0</v>
      </c>
      <c r="Q227" s="507">
        <f>+IF($F227="","",SUMIFS(SERVICIOS!$E173:$CF173,SERVICIOS!$E$110:$CF$110,Q$168))</f>
        <v>0</v>
      </c>
      <c r="R227" s="507">
        <f>+IF($F227="","",SUMIFS(SERVICIOS!$E173:$CF173,SERVICIOS!$E$110:$CF$110,R$168))</f>
        <v>0</v>
      </c>
      <c r="S227" s="507">
        <f>+IF($F227="","",SUMIFS(SERVICIOS!$E173:$CF173,SERVICIOS!$E$110:$CF$110,S$168))</f>
        <v>0</v>
      </c>
      <c r="T227" s="928">
        <f t="shared" si="28"/>
        <v>0</v>
      </c>
    </row>
    <row r="228" spans="2:20" hidden="1" x14ac:dyDescent="0.3">
      <c r="B228" s="927">
        <v>60</v>
      </c>
      <c r="C228" s="915" t="str">
        <f t="shared" si="25"/>
        <v>TECPETROL</v>
      </c>
      <c r="D228" s="915" t="str">
        <f t="shared" si="26"/>
        <v>TPT.NQ.FP-1397(h) AISL</v>
      </c>
      <c r="E228" s="915" t="str">
        <f t="shared" si="27"/>
        <v>F-36</v>
      </c>
      <c r="F228" s="279" t="str">
        <f>+IF('LP-Servicios'!P212="-","",'LP-Servicios'!P212)</f>
        <v>P. MOVIL-Std By x Tecnico(1-2Rigs)</v>
      </c>
      <c r="G228" s="507" t="str">
        <f>+IF(F228="","",VLOOKUP(F228,'LP-Servicios'!$H$153:$J$252,3,FALSE))</f>
        <v>006001000000534</v>
      </c>
      <c r="H228" s="507">
        <f>+IF($F228="","",SUMIFS(SERVICIOS!$E174:$CF174,SERVICIOS!$E$110:$CF$110,H$168))</f>
        <v>0</v>
      </c>
      <c r="I228" s="507">
        <f>+IF($F228="","",SUMIFS(SERVICIOS!$E174:$CF174,SERVICIOS!$E$110:$CF$110,I$168))</f>
        <v>0</v>
      </c>
      <c r="J228" s="507">
        <f>+IF($F228="","",SUMIFS(SERVICIOS!$E174:$CF174,SERVICIOS!$E$110:$CF$110,J$168))</f>
        <v>0</v>
      </c>
      <c r="K228" s="507">
        <f>+IF($F228="","",SUMIFS(SERVICIOS!$E174:$CF174,SERVICIOS!$E$110:$CF$110,K$168))</f>
        <v>0</v>
      </c>
      <c r="L228" s="507">
        <f>+IF($F228="","",SUMIFS(SERVICIOS!$E174:$CF174,SERVICIOS!$E$110:$CF$110,L$168))</f>
        <v>0</v>
      </c>
      <c r="M228" s="507">
        <f>+IF($F228="","",SUMIFS(SERVICIOS!$E174:$CF174,SERVICIOS!$E$110:$CF$110,M$168))</f>
        <v>0</v>
      </c>
      <c r="N228" s="507">
        <f>+IF($F228="","",SUMIFS(SERVICIOS!$E174:$CF174,SERVICIOS!$E$110:$CF$110,N$168))</f>
        <v>0</v>
      </c>
      <c r="O228" s="507">
        <f>+IF($F228="","",SUMIFS(SERVICIOS!$E174:$CF174,SERVICIOS!$E$110:$CF$110,O$168))</f>
        <v>0</v>
      </c>
      <c r="P228" s="507">
        <f>+IF($F228="","",SUMIFS(SERVICIOS!$E174:$CF174,SERVICIOS!$E$110:$CF$110,P$168))</f>
        <v>0</v>
      </c>
      <c r="Q228" s="507">
        <f>+IF($F228="","",SUMIFS(SERVICIOS!$E174:$CF174,SERVICIOS!$E$110:$CF$110,Q$168))</f>
        <v>0</v>
      </c>
      <c r="R228" s="507">
        <f>+IF($F228="","",SUMIFS(SERVICIOS!$E174:$CF174,SERVICIOS!$E$110:$CF$110,R$168))</f>
        <v>0</v>
      </c>
      <c r="S228" s="507">
        <f>+IF($F228="","",SUMIFS(SERVICIOS!$E174:$CF174,SERVICIOS!$E$110:$CF$110,S$168))</f>
        <v>0</v>
      </c>
      <c r="T228" s="928">
        <f t="shared" si="28"/>
        <v>0</v>
      </c>
    </row>
    <row r="229" spans="2:20" hidden="1" x14ac:dyDescent="0.3">
      <c r="B229" s="927">
        <v>61</v>
      </c>
      <c r="C229" s="915" t="str">
        <f t="shared" si="25"/>
        <v>TECPETROL</v>
      </c>
      <c r="D229" s="915" t="str">
        <f t="shared" si="26"/>
        <v>TPT.NQ.FP-1397(h) AISL</v>
      </c>
      <c r="E229" s="915" t="str">
        <f t="shared" si="27"/>
        <v>F-36</v>
      </c>
      <c r="F229" s="279" t="str">
        <f>+IF('LP-Servicios'!P213="-","",'LP-Servicios'!P213)</f>
        <v>P. MOVIL-Transp person-NQN-Yac(1-2Rigs)</v>
      </c>
      <c r="G229" s="507" t="str">
        <f>+IF(F229="","",VLOOKUP(F229,'LP-Servicios'!$H$153:$J$252,3,FALSE))</f>
        <v>006001000000535</v>
      </c>
      <c r="H229" s="507">
        <f>+IF($F229="","",SUMIFS(SERVICIOS!$E175:$CF175,SERVICIOS!$E$110:$CF$110,H$168))</f>
        <v>0</v>
      </c>
      <c r="I229" s="507">
        <f>+IF($F229="","",SUMIFS(SERVICIOS!$E175:$CF175,SERVICIOS!$E$110:$CF$110,I$168))</f>
        <v>0</v>
      </c>
      <c r="J229" s="507">
        <f>+IF($F229="","",SUMIFS(SERVICIOS!$E175:$CF175,SERVICIOS!$E$110:$CF$110,J$168))</f>
        <v>0</v>
      </c>
      <c r="K229" s="507">
        <f>+IF($F229="","",SUMIFS(SERVICIOS!$E175:$CF175,SERVICIOS!$E$110:$CF$110,K$168))</f>
        <v>0</v>
      </c>
      <c r="L229" s="507">
        <f>+IF($F229="","",SUMIFS(SERVICIOS!$E175:$CF175,SERVICIOS!$E$110:$CF$110,L$168))</f>
        <v>0</v>
      </c>
      <c r="M229" s="507">
        <f>+IF($F229="","",SUMIFS(SERVICIOS!$E175:$CF175,SERVICIOS!$E$110:$CF$110,M$168))</f>
        <v>0</v>
      </c>
      <c r="N229" s="507">
        <f>+IF($F229="","",SUMIFS(SERVICIOS!$E175:$CF175,SERVICIOS!$E$110:$CF$110,N$168))</f>
        <v>0</v>
      </c>
      <c r="O229" s="507">
        <f>+IF($F229="","",SUMIFS(SERVICIOS!$E175:$CF175,SERVICIOS!$E$110:$CF$110,O$168))</f>
        <v>0</v>
      </c>
      <c r="P229" s="507">
        <f>+IF($F229="","",SUMIFS(SERVICIOS!$E175:$CF175,SERVICIOS!$E$110:$CF$110,P$168))</f>
        <v>0</v>
      </c>
      <c r="Q229" s="507">
        <f>+IF($F229="","",SUMIFS(SERVICIOS!$E175:$CF175,SERVICIOS!$E$110:$CF$110,Q$168))</f>
        <v>0</v>
      </c>
      <c r="R229" s="507">
        <f>+IF($F229="","",SUMIFS(SERVICIOS!$E175:$CF175,SERVICIOS!$E$110:$CF$110,R$168))</f>
        <v>0</v>
      </c>
      <c r="S229" s="507">
        <f>+IF($F229="","",SUMIFS(SERVICIOS!$E175:$CF175,SERVICIOS!$E$110:$CF$110,S$168))</f>
        <v>0</v>
      </c>
      <c r="T229" s="928">
        <f t="shared" si="28"/>
        <v>0</v>
      </c>
    </row>
    <row r="230" spans="2:20" hidden="1" x14ac:dyDescent="0.3">
      <c r="B230" s="927">
        <v>62</v>
      </c>
      <c r="C230" s="915" t="str">
        <f t="shared" si="25"/>
        <v>TECPETROL</v>
      </c>
      <c r="D230" s="915" t="str">
        <f t="shared" si="26"/>
        <v>TPT.NQ.FP-1397(h) AISL</v>
      </c>
      <c r="E230" s="915" t="str">
        <f t="shared" si="27"/>
        <v>F-36</v>
      </c>
      <c r="F230" s="279" t="str">
        <f>+IF('LP-Servicios'!P214="-","",'LP-Servicios'!P214)</f>
        <v>PERSONAL C.S-Stnd By Tecnico(1-2Rigs)</v>
      </c>
      <c r="G230" s="507" t="str">
        <f>+IF(F230="","",VLOOKUP(F230,'LP-Servicios'!$H$153:$J$252,3,FALSE))</f>
        <v>006001000000022</v>
      </c>
      <c r="H230" s="507">
        <f>+IF($F230="","",SUMIFS(SERVICIOS!$E176:$CF176,SERVICIOS!$E$110:$CF$110,H$168))</f>
        <v>0</v>
      </c>
      <c r="I230" s="507">
        <f>+IF($F230="","",SUMIFS(SERVICIOS!$E176:$CF176,SERVICIOS!$E$110:$CF$110,I$168))</f>
        <v>0</v>
      </c>
      <c r="J230" s="507">
        <f>+IF($F230="","",SUMIFS(SERVICIOS!$E176:$CF176,SERVICIOS!$E$110:$CF$110,J$168))</f>
        <v>0</v>
      </c>
      <c r="K230" s="507">
        <f>+IF($F230="","",SUMIFS(SERVICIOS!$E176:$CF176,SERVICIOS!$E$110:$CF$110,K$168))</f>
        <v>0</v>
      </c>
      <c r="L230" s="507">
        <f>+IF($F230="","",SUMIFS(SERVICIOS!$E176:$CF176,SERVICIOS!$E$110:$CF$110,L$168))</f>
        <v>0</v>
      </c>
      <c r="M230" s="507">
        <f>+IF($F230="","",SUMIFS(SERVICIOS!$E176:$CF176,SERVICIOS!$E$110:$CF$110,M$168))</f>
        <v>0</v>
      </c>
      <c r="N230" s="507">
        <f>+IF($F230="","",SUMIFS(SERVICIOS!$E176:$CF176,SERVICIOS!$E$110:$CF$110,N$168))</f>
        <v>0</v>
      </c>
      <c r="O230" s="507">
        <f>+IF($F230="","",SUMIFS(SERVICIOS!$E176:$CF176,SERVICIOS!$E$110:$CF$110,O$168))</f>
        <v>0</v>
      </c>
      <c r="P230" s="507">
        <f>+IF($F230="","",SUMIFS(SERVICIOS!$E176:$CF176,SERVICIOS!$E$110:$CF$110,P$168))</f>
        <v>0</v>
      </c>
      <c r="Q230" s="507">
        <f>+IF($F230="","",SUMIFS(SERVICIOS!$E176:$CF176,SERVICIOS!$E$110:$CF$110,Q$168))</f>
        <v>0</v>
      </c>
      <c r="R230" s="507">
        <f>+IF($F230="","",SUMIFS(SERVICIOS!$E176:$CF176,SERVICIOS!$E$110:$CF$110,R$168))</f>
        <v>0</v>
      </c>
      <c r="S230" s="507">
        <f>+IF($F230="","",SUMIFS(SERVICIOS!$E176:$CF176,SERVICIOS!$E$110:$CF$110,S$168))</f>
        <v>0</v>
      </c>
      <c r="T230" s="928">
        <f t="shared" si="28"/>
        <v>0</v>
      </c>
    </row>
    <row r="231" spans="2:20" hidden="1" x14ac:dyDescent="0.3">
      <c r="B231" s="927">
        <v>63</v>
      </c>
      <c r="C231" s="915" t="str">
        <f t="shared" si="25"/>
        <v>TECPETROL</v>
      </c>
      <c r="D231" s="915" t="str">
        <f t="shared" si="26"/>
        <v>TPT.NQ.FP-1397(h) AISL</v>
      </c>
      <c r="E231" s="915" t="str">
        <f t="shared" si="27"/>
        <v>F-36</v>
      </c>
      <c r="F231" s="279" t="str">
        <f>+IF('LP-Servicios'!P215="-","",'LP-Servicios'!P215)</f>
        <v>PERSONAL C.S-Tecnico x Persona(1-2Rigs)</v>
      </c>
      <c r="G231" s="507" t="str">
        <f>+IF(F231="","",VLOOKUP(F231,'LP-Servicios'!$H$153:$J$252,3,FALSE))</f>
        <v>006001000000001</v>
      </c>
      <c r="H231" s="507">
        <f>+IF($F231="","",SUMIFS(SERVICIOS!$E177:$CF177,SERVICIOS!$E$110:$CF$110,H$168))</f>
        <v>0</v>
      </c>
      <c r="I231" s="507">
        <f>+IF($F231="","",SUMIFS(SERVICIOS!$E177:$CF177,SERVICIOS!$E$110:$CF$110,I$168))</f>
        <v>0</v>
      </c>
      <c r="J231" s="507">
        <f>+IF($F231="","",SUMIFS(SERVICIOS!$E177:$CF177,SERVICIOS!$E$110:$CF$110,J$168))</f>
        <v>0</v>
      </c>
      <c r="K231" s="507">
        <f>+IF($F231="","",SUMIFS(SERVICIOS!$E177:$CF177,SERVICIOS!$E$110:$CF$110,K$168))</f>
        <v>0</v>
      </c>
      <c r="L231" s="507">
        <f>+IF($F231="","",SUMIFS(SERVICIOS!$E177:$CF177,SERVICIOS!$E$110:$CF$110,L$168))</f>
        <v>0</v>
      </c>
      <c r="M231" s="507">
        <f>+IF($F231="","",SUMIFS(SERVICIOS!$E177:$CF177,SERVICIOS!$E$110:$CF$110,M$168))</f>
        <v>0</v>
      </c>
      <c r="N231" s="507">
        <f>+IF($F231="","",SUMIFS(SERVICIOS!$E177:$CF177,SERVICIOS!$E$110:$CF$110,N$168))</f>
        <v>0</v>
      </c>
      <c r="O231" s="507">
        <f>+IF($F231="","",SUMIFS(SERVICIOS!$E177:$CF177,SERVICIOS!$E$110:$CF$110,O$168))</f>
        <v>0</v>
      </c>
      <c r="P231" s="507">
        <f>+IF($F231="","",SUMIFS(SERVICIOS!$E177:$CF177,SERVICIOS!$E$110:$CF$110,P$168))</f>
        <v>0</v>
      </c>
      <c r="Q231" s="507">
        <f>+IF($F231="","",SUMIFS(SERVICIOS!$E177:$CF177,SERVICIOS!$E$110:$CF$110,Q$168))</f>
        <v>48</v>
      </c>
      <c r="R231" s="507">
        <f>+IF($F231="","",SUMIFS(SERVICIOS!$E177:$CF177,SERVICIOS!$E$110:$CF$110,R$168))</f>
        <v>0</v>
      </c>
      <c r="S231" s="507">
        <f>+IF($F231="","",SUMIFS(SERVICIOS!$E177:$CF177,SERVICIOS!$E$110:$CF$110,S$168))</f>
        <v>0</v>
      </c>
      <c r="T231" s="928">
        <f t="shared" si="28"/>
        <v>48</v>
      </c>
    </row>
    <row r="232" spans="2:20" hidden="1" x14ac:dyDescent="0.3">
      <c r="B232" s="927">
        <v>64</v>
      </c>
      <c r="C232" s="915" t="str">
        <f t="shared" si="25"/>
        <v>TECPETROL</v>
      </c>
      <c r="D232" s="915" t="str">
        <f t="shared" si="26"/>
        <v>TPT.NQ.FP-1397(h) AISL</v>
      </c>
      <c r="E232" s="915" t="str">
        <f t="shared" si="27"/>
        <v>F-36</v>
      </c>
      <c r="F232" s="279" t="str">
        <f>+IF('LP-Servicios'!P216="-","",'LP-Servicios'!P216)</f>
        <v>PERSONAL C.S-TransporteNQN-Yac(1-2Rigs)</v>
      </c>
      <c r="G232" s="507" t="str">
        <f>+IF(F232="","",VLOOKUP(F232,'LP-Servicios'!$H$153:$J$252,3,FALSE))</f>
        <v>006001000000013</v>
      </c>
      <c r="H232" s="507">
        <f>+IF($F232="","",SUMIFS(SERVICIOS!$E178:$CF178,SERVICIOS!$E$110:$CF$110,H$168))</f>
        <v>0</v>
      </c>
      <c r="I232" s="507">
        <f>+IF($F232="","",SUMIFS(SERVICIOS!$E178:$CF178,SERVICIOS!$E$110:$CF$110,I$168))</f>
        <v>0</v>
      </c>
      <c r="J232" s="507">
        <f>+IF($F232="","",SUMIFS(SERVICIOS!$E178:$CF178,SERVICIOS!$E$110:$CF$110,J$168))</f>
        <v>0</v>
      </c>
      <c r="K232" s="507">
        <f>+IF($F232="","",SUMIFS(SERVICIOS!$E178:$CF178,SERVICIOS!$E$110:$CF$110,K$168))</f>
        <v>0</v>
      </c>
      <c r="L232" s="507">
        <f>+IF($F232="","",SUMIFS(SERVICIOS!$E178:$CF178,SERVICIOS!$E$110:$CF$110,L$168))</f>
        <v>0</v>
      </c>
      <c r="M232" s="507">
        <f>+IF($F232="","",SUMIFS(SERVICIOS!$E178:$CF178,SERVICIOS!$E$110:$CF$110,M$168))</f>
        <v>0</v>
      </c>
      <c r="N232" s="507">
        <f>+IF($F232="","",SUMIFS(SERVICIOS!$E178:$CF178,SERVICIOS!$E$110:$CF$110,N$168))</f>
        <v>0</v>
      </c>
      <c r="O232" s="507">
        <f>+IF($F232="","",SUMIFS(SERVICIOS!$E178:$CF178,SERVICIOS!$E$110:$CF$110,O$168))</f>
        <v>0</v>
      </c>
      <c r="P232" s="507">
        <f>+IF($F232="","",SUMIFS(SERVICIOS!$E178:$CF178,SERVICIOS!$E$110:$CF$110,P$168))</f>
        <v>0</v>
      </c>
      <c r="Q232" s="507">
        <f>+IF($F232="","",SUMIFS(SERVICIOS!$E178:$CF178,SERVICIOS!$E$110:$CF$110,Q$168))</f>
        <v>0</v>
      </c>
      <c r="R232" s="507">
        <f>+IF($F232="","",SUMIFS(SERVICIOS!$E178:$CF178,SERVICIOS!$E$110:$CF$110,R$168))</f>
        <v>0</v>
      </c>
      <c r="S232" s="507">
        <f>+IF($F232="","",SUMIFS(SERVICIOS!$E178:$CF178,SERVICIOS!$E$110:$CF$110,S$168))</f>
        <v>0</v>
      </c>
      <c r="T232" s="928">
        <f t="shared" si="28"/>
        <v>0</v>
      </c>
    </row>
    <row r="233" spans="2:20" hidden="1" x14ac:dyDescent="0.3">
      <c r="B233" s="927">
        <v>65</v>
      </c>
      <c r="C233" s="915" t="str">
        <f t="shared" si="25"/>
        <v/>
      </c>
      <c r="D233" s="915" t="str">
        <f t="shared" si="26"/>
        <v/>
      </c>
      <c r="E233" s="915" t="str">
        <f t="shared" si="27"/>
        <v/>
      </c>
      <c r="F233" s="279" t="str">
        <f>+IF('LP-Servicios'!P217="-","",'LP-Servicios'!P217)</f>
        <v/>
      </c>
      <c r="G233" s="507" t="str">
        <f>+IF(F233="","",VLOOKUP(F233,'LP-Servicios'!$H$153:$J$252,3,FALSE))</f>
        <v/>
      </c>
      <c r="H233" s="507" t="str">
        <f>+IF($F233="","",SUMIFS(SERVICIOS!$E179:$CF179,SERVICIOS!$E$110:$CF$110,H$168))</f>
        <v/>
      </c>
      <c r="I233" s="507" t="str">
        <f>+IF($F233="","",SUMIFS(SERVICIOS!$E179:$CF179,SERVICIOS!$E$110:$CF$110,I$168))</f>
        <v/>
      </c>
      <c r="J233" s="507" t="str">
        <f>+IF($F233="","",SUMIFS(SERVICIOS!$E179:$CF179,SERVICIOS!$E$110:$CF$110,J$168))</f>
        <v/>
      </c>
      <c r="K233" s="507" t="str">
        <f>+IF($F233="","",SUMIFS(SERVICIOS!$E179:$CF179,SERVICIOS!$E$110:$CF$110,K$168))</f>
        <v/>
      </c>
      <c r="L233" s="507" t="str">
        <f>+IF($F233="","",SUMIFS(SERVICIOS!$E179:$CF179,SERVICIOS!$E$110:$CF$110,L$168))</f>
        <v/>
      </c>
      <c r="M233" s="507" t="str">
        <f>+IF($F233="","",SUMIFS(SERVICIOS!$E179:$CF179,SERVICIOS!$E$110:$CF$110,M$168))</f>
        <v/>
      </c>
      <c r="N233" s="507" t="str">
        <f>+IF($F233="","",SUMIFS(SERVICIOS!$E179:$CF179,SERVICIOS!$E$110:$CF$110,N$168))</f>
        <v/>
      </c>
      <c r="O233" s="507" t="str">
        <f>+IF($F233="","",SUMIFS(SERVICIOS!$E179:$CF179,SERVICIOS!$E$110:$CF$110,O$168))</f>
        <v/>
      </c>
      <c r="P233" s="507" t="str">
        <f>+IF($F233="","",SUMIFS(SERVICIOS!$E179:$CF179,SERVICIOS!$E$110:$CF$110,P$168))</f>
        <v/>
      </c>
      <c r="Q233" s="507" t="str">
        <f>+IF($F233="","",SUMIFS(SERVICIOS!$E179:$CF179,SERVICIOS!$E$110:$CF$110,Q$168))</f>
        <v/>
      </c>
      <c r="R233" s="507" t="str">
        <f>+IF($F233="","",SUMIFS(SERVICIOS!$E179:$CF179,SERVICIOS!$E$110:$CF$110,R$168))</f>
        <v/>
      </c>
      <c r="S233" s="507" t="str">
        <f>+IF($F233="","",SUMIFS(SERVICIOS!$E179:$CF179,SERVICIOS!$E$110:$CF$110,S$168))</f>
        <v/>
      </c>
      <c r="T233" s="928">
        <f t="shared" si="28"/>
        <v>0</v>
      </c>
    </row>
    <row r="234" spans="2:20" hidden="1" x14ac:dyDescent="0.3">
      <c r="B234" s="927">
        <v>66</v>
      </c>
      <c r="C234" s="915" t="str">
        <f t="shared" ref="C234:C268" si="29">+IF(F234="","",$C$7)</f>
        <v/>
      </c>
      <c r="D234" s="915" t="str">
        <f t="shared" ref="D234:D268" si="30">+IF(F234="","",$D$7)</f>
        <v/>
      </c>
      <c r="E234" s="915" t="str">
        <f t="shared" ref="E234:E268" si="31">+IF(F234="","",$E$7)</f>
        <v/>
      </c>
      <c r="F234" s="279" t="str">
        <f>+IF('LP-Servicios'!P218="-","",'LP-Servicios'!P218)</f>
        <v/>
      </c>
      <c r="G234" s="507" t="str">
        <f>+IF(F234="","",VLOOKUP(F234,'LP-Servicios'!$H$153:$J$252,3,FALSE))</f>
        <v/>
      </c>
      <c r="H234" s="507" t="str">
        <f>+IF($F234="","",SUMIFS(SERVICIOS!$E180:$CF180,SERVICIOS!$E$110:$CF$110,H$168))</f>
        <v/>
      </c>
      <c r="I234" s="507" t="str">
        <f>+IF($F234="","",SUMIFS(SERVICIOS!$E180:$CF180,SERVICIOS!$E$110:$CF$110,I$168))</f>
        <v/>
      </c>
      <c r="J234" s="507" t="str">
        <f>+IF($F234="","",SUMIFS(SERVICIOS!$E180:$CF180,SERVICIOS!$E$110:$CF$110,J$168))</f>
        <v/>
      </c>
      <c r="K234" s="507" t="str">
        <f>+IF($F234="","",SUMIFS(SERVICIOS!$E180:$CF180,SERVICIOS!$E$110:$CF$110,K$168))</f>
        <v/>
      </c>
      <c r="L234" s="507" t="str">
        <f>+IF($F234="","",SUMIFS(SERVICIOS!$E180:$CF180,SERVICIOS!$E$110:$CF$110,L$168))</f>
        <v/>
      </c>
      <c r="M234" s="507" t="str">
        <f>+IF($F234="","",SUMIFS(SERVICIOS!$E180:$CF180,SERVICIOS!$E$110:$CF$110,M$168))</f>
        <v/>
      </c>
      <c r="N234" s="507" t="str">
        <f>+IF($F234="","",SUMIFS(SERVICIOS!$E180:$CF180,SERVICIOS!$E$110:$CF$110,N$168))</f>
        <v/>
      </c>
      <c r="O234" s="507" t="str">
        <f>+IF($F234="","",SUMIFS(SERVICIOS!$E180:$CF180,SERVICIOS!$E$110:$CF$110,O$168))</f>
        <v/>
      </c>
      <c r="P234" s="507" t="str">
        <f>+IF($F234="","",SUMIFS(SERVICIOS!$E180:$CF180,SERVICIOS!$E$110:$CF$110,P$168))</f>
        <v/>
      </c>
      <c r="Q234" s="507" t="str">
        <f>+IF($F234="","",SUMIFS(SERVICIOS!$E180:$CF180,SERVICIOS!$E$110:$CF$110,Q$168))</f>
        <v/>
      </c>
      <c r="R234" s="507" t="str">
        <f>+IF($F234="","",SUMIFS(SERVICIOS!$E180:$CF180,SERVICIOS!$E$110:$CF$110,R$168))</f>
        <v/>
      </c>
      <c r="S234" s="507" t="str">
        <f>+IF($F234="","",SUMIFS(SERVICIOS!$E180:$CF180,SERVICIOS!$E$110:$CF$110,S$168))</f>
        <v/>
      </c>
      <c r="T234" s="928">
        <f t="shared" ref="T234:T268" si="32">+SUM(H234:S234)</f>
        <v>0</v>
      </c>
    </row>
    <row r="235" spans="2:20" hidden="1" x14ac:dyDescent="0.3">
      <c r="B235" s="927">
        <v>67</v>
      </c>
      <c r="C235" s="915" t="str">
        <f t="shared" si="29"/>
        <v/>
      </c>
      <c r="D235" s="915" t="str">
        <f t="shared" si="30"/>
        <v/>
      </c>
      <c r="E235" s="915" t="str">
        <f t="shared" si="31"/>
        <v/>
      </c>
      <c r="F235" s="279" t="str">
        <f>+IF('LP-Servicios'!P219="-","",'LP-Servicios'!P219)</f>
        <v/>
      </c>
      <c r="G235" s="507" t="str">
        <f>+IF(F235="","",VLOOKUP(F235,'LP-Servicios'!$H$153:$J$252,3,FALSE))</f>
        <v/>
      </c>
      <c r="H235" s="507" t="str">
        <f>+IF($F235="","",SUMIFS(SERVICIOS!$E181:$CF181,SERVICIOS!$E$110:$CF$110,H$168))</f>
        <v/>
      </c>
      <c r="I235" s="507" t="str">
        <f>+IF($F235="","",SUMIFS(SERVICIOS!$E181:$CF181,SERVICIOS!$E$110:$CF$110,I$168))</f>
        <v/>
      </c>
      <c r="J235" s="507" t="str">
        <f>+IF($F235="","",SUMIFS(SERVICIOS!$E181:$CF181,SERVICIOS!$E$110:$CF$110,J$168))</f>
        <v/>
      </c>
      <c r="K235" s="507" t="str">
        <f>+IF($F235="","",SUMIFS(SERVICIOS!$E181:$CF181,SERVICIOS!$E$110:$CF$110,K$168))</f>
        <v/>
      </c>
      <c r="L235" s="507" t="str">
        <f>+IF($F235="","",SUMIFS(SERVICIOS!$E181:$CF181,SERVICIOS!$E$110:$CF$110,L$168))</f>
        <v/>
      </c>
      <c r="M235" s="507" t="str">
        <f>+IF($F235="","",SUMIFS(SERVICIOS!$E181:$CF181,SERVICIOS!$E$110:$CF$110,M$168))</f>
        <v/>
      </c>
      <c r="N235" s="507" t="str">
        <f>+IF($F235="","",SUMIFS(SERVICIOS!$E181:$CF181,SERVICIOS!$E$110:$CF$110,N$168))</f>
        <v/>
      </c>
      <c r="O235" s="507" t="str">
        <f>+IF($F235="","",SUMIFS(SERVICIOS!$E181:$CF181,SERVICIOS!$E$110:$CF$110,O$168))</f>
        <v/>
      </c>
      <c r="P235" s="507" t="str">
        <f>+IF($F235="","",SUMIFS(SERVICIOS!$E181:$CF181,SERVICIOS!$E$110:$CF$110,P$168))</f>
        <v/>
      </c>
      <c r="Q235" s="507" t="str">
        <f>+IF($F235="","",SUMIFS(SERVICIOS!$E181:$CF181,SERVICIOS!$E$110:$CF$110,Q$168))</f>
        <v/>
      </c>
      <c r="R235" s="507" t="str">
        <f>+IF($F235="","",SUMIFS(SERVICIOS!$E181:$CF181,SERVICIOS!$E$110:$CF$110,R$168))</f>
        <v/>
      </c>
      <c r="S235" s="507" t="str">
        <f>+IF($F235="","",SUMIFS(SERVICIOS!$E181:$CF181,SERVICIOS!$E$110:$CF$110,S$168))</f>
        <v/>
      </c>
      <c r="T235" s="928">
        <f t="shared" si="32"/>
        <v>0</v>
      </c>
    </row>
    <row r="236" spans="2:20" hidden="1" x14ac:dyDescent="0.3">
      <c r="B236" s="927">
        <v>68</v>
      </c>
      <c r="C236" s="915" t="str">
        <f t="shared" si="29"/>
        <v/>
      </c>
      <c r="D236" s="915" t="str">
        <f t="shared" si="30"/>
        <v/>
      </c>
      <c r="E236" s="915" t="str">
        <f t="shared" si="31"/>
        <v/>
      </c>
      <c r="F236" s="279" t="str">
        <f>+IF('LP-Servicios'!P220="-","",'LP-Servicios'!P220)</f>
        <v/>
      </c>
      <c r="G236" s="507" t="str">
        <f>+IF(F236="","",VLOOKUP(F236,'LP-Servicios'!$H$153:$J$252,3,FALSE))</f>
        <v/>
      </c>
      <c r="H236" s="507" t="str">
        <f>+IF($F236="","",SUMIFS(SERVICIOS!$E182:$CF182,SERVICIOS!$E$110:$CF$110,H$168))</f>
        <v/>
      </c>
      <c r="I236" s="507" t="str">
        <f>+IF($F236="","",SUMIFS(SERVICIOS!$E182:$CF182,SERVICIOS!$E$110:$CF$110,I$168))</f>
        <v/>
      </c>
      <c r="J236" s="507" t="str">
        <f>+IF($F236="","",SUMIFS(SERVICIOS!$E182:$CF182,SERVICIOS!$E$110:$CF$110,J$168))</f>
        <v/>
      </c>
      <c r="K236" s="507" t="str">
        <f>+IF($F236="","",SUMIFS(SERVICIOS!$E182:$CF182,SERVICIOS!$E$110:$CF$110,K$168))</f>
        <v/>
      </c>
      <c r="L236" s="507" t="str">
        <f>+IF($F236="","",SUMIFS(SERVICIOS!$E182:$CF182,SERVICIOS!$E$110:$CF$110,L$168))</f>
        <v/>
      </c>
      <c r="M236" s="507" t="str">
        <f>+IF($F236="","",SUMIFS(SERVICIOS!$E182:$CF182,SERVICIOS!$E$110:$CF$110,M$168))</f>
        <v/>
      </c>
      <c r="N236" s="507" t="str">
        <f>+IF($F236="","",SUMIFS(SERVICIOS!$E182:$CF182,SERVICIOS!$E$110:$CF$110,N$168))</f>
        <v/>
      </c>
      <c r="O236" s="507" t="str">
        <f>+IF($F236="","",SUMIFS(SERVICIOS!$E182:$CF182,SERVICIOS!$E$110:$CF$110,O$168))</f>
        <v/>
      </c>
      <c r="P236" s="507" t="str">
        <f>+IF($F236="","",SUMIFS(SERVICIOS!$E182:$CF182,SERVICIOS!$E$110:$CF$110,P$168))</f>
        <v/>
      </c>
      <c r="Q236" s="507" t="str">
        <f>+IF($F236="","",SUMIFS(SERVICIOS!$E182:$CF182,SERVICIOS!$E$110:$CF$110,Q$168))</f>
        <v/>
      </c>
      <c r="R236" s="507" t="str">
        <f>+IF($F236="","",SUMIFS(SERVICIOS!$E182:$CF182,SERVICIOS!$E$110:$CF$110,R$168))</f>
        <v/>
      </c>
      <c r="S236" s="507" t="str">
        <f>+IF($F236="","",SUMIFS(SERVICIOS!$E182:$CF182,SERVICIOS!$E$110:$CF$110,S$168))</f>
        <v/>
      </c>
      <c r="T236" s="928">
        <f t="shared" si="32"/>
        <v>0</v>
      </c>
    </row>
    <row r="237" spans="2:20" hidden="1" x14ac:dyDescent="0.3">
      <c r="B237" s="927">
        <v>69</v>
      </c>
      <c r="C237" s="915" t="str">
        <f t="shared" si="29"/>
        <v/>
      </c>
      <c r="D237" s="915" t="str">
        <f t="shared" si="30"/>
        <v/>
      </c>
      <c r="E237" s="915" t="str">
        <f t="shared" si="31"/>
        <v/>
      </c>
      <c r="F237" s="279" t="str">
        <f>+IF('LP-Servicios'!P221="-","",'LP-Servicios'!P221)</f>
        <v/>
      </c>
      <c r="G237" s="507" t="str">
        <f>+IF(F237="","",VLOOKUP(F237,'LP-Servicios'!$H$153:$J$252,3,FALSE))</f>
        <v/>
      </c>
      <c r="H237" s="507" t="str">
        <f>+IF($F237="","",SUMIFS(SERVICIOS!$E183:$CF183,SERVICIOS!$E$110:$CF$110,H$168))</f>
        <v/>
      </c>
      <c r="I237" s="507" t="str">
        <f>+IF($F237="","",SUMIFS(SERVICIOS!$E183:$CF183,SERVICIOS!$E$110:$CF$110,I$168))</f>
        <v/>
      </c>
      <c r="J237" s="507" t="str">
        <f>+IF($F237="","",SUMIFS(SERVICIOS!$E183:$CF183,SERVICIOS!$E$110:$CF$110,J$168))</f>
        <v/>
      </c>
      <c r="K237" s="507" t="str">
        <f>+IF($F237="","",SUMIFS(SERVICIOS!$E183:$CF183,SERVICIOS!$E$110:$CF$110,K$168))</f>
        <v/>
      </c>
      <c r="L237" s="507" t="str">
        <f>+IF($F237="","",SUMIFS(SERVICIOS!$E183:$CF183,SERVICIOS!$E$110:$CF$110,L$168))</f>
        <v/>
      </c>
      <c r="M237" s="507" t="str">
        <f>+IF($F237="","",SUMIFS(SERVICIOS!$E183:$CF183,SERVICIOS!$E$110:$CF$110,M$168))</f>
        <v/>
      </c>
      <c r="N237" s="507" t="str">
        <f>+IF($F237="","",SUMIFS(SERVICIOS!$E183:$CF183,SERVICIOS!$E$110:$CF$110,N$168))</f>
        <v/>
      </c>
      <c r="O237" s="507" t="str">
        <f>+IF($F237="","",SUMIFS(SERVICIOS!$E183:$CF183,SERVICIOS!$E$110:$CF$110,O$168))</f>
        <v/>
      </c>
      <c r="P237" s="507" t="str">
        <f>+IF($F237="","",SUMIFS(SERVICIOS!$E183:$CF183,SERVICIOS!$E$110:$CF$110,P$168))</f>
        <v/>
      </c>
      <c r="Q237" s="507" t="str">
        <f>+IF($F237="","",SUMIFS(SERVICIOS!$E183:$CF183,SERVICIOS!$E$110:$CF$110,Q$168))</f>
        <v/>
      </c>
      <c r="R237" s="507" t="str">
        <f>+IF($F237="","",SUMIFS(SERVICIOS!$E183:$CF183,SERVICIOS!$E$110:$CF$110,R$168))</f>
        <v/>
      </c>
      <c r="S237" s="507" t="str">
        <f>+IF($F237="","",SUMIFS(SERVICIOS!$E183:$CF183,SERVICIOS!$E$110:$CF$110,S$168))</f>
        <v/>
      </c>
      <c r="T237" s="928">
        <f t="shared" si="32"/>
        <v>0</v>
      </c>
    </row>
    <row r="238" spans="2:20" hidden="1" x14ac:dyDescent="0.3">
      <c r="B238" s="927">
        <v>70</v>
      </c>
      <c r="C238" s="915" t="str">
        <f t="shared" si="29"/>
        <v/>
      </c>
      <c r="D238" s="915" t="str">
        <f t="shared" si="30"/>
        <v/>
      </c>
      <c r="E238" s="915" t="str">
        <f t="shared" si="31"/>
        <v/>
      </c>
      <c r="F238" s="279" t="str">
        <f>+IF('LP-Servicios'!P222="-","",'LP-Servicios'!P222)</f>
        <v/>
      </c>
      <c r="G238" s="507" t="str">
        <f>+IF(F238="","",VLOOKUP(F238,'LP-Servicios'!$H$153:$J$252,3,FALSE))</f>
        <v/>
      </c>
      <c r="H238" s="507" t="str">
        <f>+IF($F238="","",SUMIFS(SERVICIOS!$E184:$CF184,SERVICIOS!$E$110:$CF$110,H$168))</f>
        <v/>
      </c>
      <c r="I238" s="507" t="str">
        <f>+IF($F238="","",SUMIFS(SERVICIOS!$E184:$CF184,SERVICIOS!$E$110:$CF$110,I$168))</f>
        <v/>
      </c>
      <c r="J238" s="507" t="str">
        <f>+IF($F238="","",SUMIFS(SERVICIOS!$E184:$CF184,SERVICIOS!$E$110:$CF$110,J$168))</f>
        <v/>
      </c>
      <c r="K238" s="507" t="str">
        <f>+IF($F238="","",SUMIFS(SERVICIOS!$E184:$CF184,SERVICIOS!$E$110:$CF$110,K$168))</f>
        <v/>
      </c>
      <c r="L238" s="507" t="str">
        <f>+IF($F238="","",SUMIFS(SERVICIOS!$E184:$CF184,SERVICIOS!$E$110:$CF$110,L$168))</f>
        <v/>
      </c>
      <c r="M238" s="507" t="str">
        <f>+IF($F238="","",SUMIFS(SERVICIOS!$E184:$CF184,SERVICIOS!$E$110:$CF$110,M$168))</f>
        <v/>
      </c>
      <c r="N238" s="507" t="str">
        <f>+IF($F238="","",SUMIFS(SERVICIOS!$E184:$CF184,SERVICIOS!$E$110:$CF$110,N$168))</f>
        <v/>
      </c>
      <c r="O238" s="507" t="str">
        <f>+IF($F238="","",SUMIFS(SERVICIOS!$E184:$CF184,SERVICIOS!$E$110:$CF$110,O$168))</f>
        <v/>
      </c>
      <c r="P238" s="507" t="str">
        <f>+IF($F238="","",SUMIFS(SERVICIOS!$E184:$CF184,SERVICIOS!$E$110:$CF$110,P$168))</f>
        <v/>
      </c>
      <c r="Q238" s="507" t="str">
        <f>+IF($F238="","",SUMIFS(SERVICIOS!$E184:$CF184,SERVICIOS!$E$110:$CF$110,Q$168))</f>
        <v/>
      </c>
      <c r="R238" s="507" t="str">
        <f>+IF($F238="","",SUMIFS(SERVICIOS!$E184:$CF184,SERVICIOS!$E$110:$CF$110,R$168))</f>
        <v/>
      </c>
      <c r="S238" s="507" t="str">
        <f>+IF($F238="","",SUMIFS(SERVICIOS!$E184:$CF184,SERVICIOS!$E$110:$CF$110,S$168))</f>
        <v/>
      </c>
      <c r="T238" s="928">
        <f t="shared" si="32"/>
        <v>0</v>
      </c>
    </row>
    <row r="239" spans="2:20" hidden="1" x14ac:dyDescent="0.3">
      <c r="B239" s="927">
        <v>71</v>
      </c>
      <c r="C239" s="915" t="str">
        <f t="shared" si="29"/>
        <v/>
      </c>
      <c r="D239" s="915" t="str">
        <f t="shared" si="30"/>
        <v/>
      </c>
      <c r="E239" s="915" t="str">
        <f t="shared" si="31"/>
        <v/>
      </c>
      <c r="F239" s="279" t="str">
        <f>+IF('LP-Servicios'!P223="-","",'LP-Servicios'!P223)</f>
        <v/>
      </c>
      <c r="G239" s="507" t="str">
        <f>+IF(F239="","",VLOOKUP(F239,'LP-Servicios'!$H$153:$J$252,3,FALSE))</f>
        <v/>
      </c>
      <c r="H239" s="507" t="str">
        <f>+IF($F239="","",SUMIFS(SERVICIOS!$E185:$CF185,SERVICIOS!$E$110:$CF$110,H$168))</f>
        <v/>
      </c>
      <c r="I239" s="507" t="str">
        <f>+IF($F239="","",SUMIFS(SERVICIOS!$E185:$CF185,SERVICIOS!$E$110:$CF$110,I$168))</f>
        <v/>
      </c>
      <c r="J239" s="507" t="str">
        <f>+IF($F239="","",SUMIFS(SERVICIOS!$E185:$CF185,SERVICIOS!$E$110:$CF$110,J$168))</f>
        <v/>
      </c>
      <c r="K239" s="507" t="str">
        <f>+IF($F239="","",SUMIFS(SERVICIOS!$E185:$CF185,SERVICIOS!$E$110:$CF$110,K$168))</f>
        <v/>
      </c>
      <c r="L239" s="507" t="str">
        <f>+IF($F239="","",SUMIFS(SERVICIOS!$E185:$CF185,SERVICIOS!$E$110:$CF$110,L$168))</f>
        <v/>
      </c>
      <c r="M239" s="507" t="str">
        <f>+IF($F239="","",SUMIFS(SERVICIOS!$E185:$CF185,SERVICIOS!$E$110:$CF$110,M$168))</f>
        <v/>
      </c>
      <c r="N239" s="507" t="str">
        <f>+IF($F239="","",SUMIFS(SERVICIOS!$E185:$CF185,SERVICIOS!$E$110:$CF$110,N$168))</f>
        <v/>
      </c>
      <c r="O239" s="507" t="str">
        <f>+IF($F239="","",SUMIFS(SERVICIOS!$E185:$CF185,SERVICIOS!$E$110:$CF$110,O$168))</f>
        <v/>
      </c>
      <c r="P239" s="507" t="str">
        <f>+IF($F239="","",SUMIFS(SERVICIOS!$E185:$CF185,SERVICIOS!$E$110:$CF$110,P$168))</f>
        <v/>
      </c>
      <c r="Q239" s="507" t="str">
        <f>+IF($F239="","",SUMIFS(SERVICIOS!$E185:$CF185,SERVICIOS!$E$110:$CF$110,Q$168))</f>
        <v/>
      </c>
      <c r="R239" s="507" t="str">
        <f>+IF($F239="","",SUMIFS(SERVICIOS!$E185:$CF185,SERVICIOS!$E$110:$CF$110,R$168))</f>
        <v/>
      </c>
      <c r="S239" s="507" t="str">
        <f>+IF($F239="","",SUMIFS(SERVICIOS!$E185:$CF185,SERVICIOS!$E$110:$CF$110,S$168))</f>
        <v/>
      </c>
      <c r="T239" s="928">
        <f t="shared" si="32"/>
        <v>0</v>
      </c>
    </row>
    <row r="240" spans="2:20" hidden="1" x14ac:dyDescent="0.3">
      <c r="B240" s="927">
        <v>72</v>
      </c>
      <c r="C240" s="915" t="str">
        <f t="shared" si="29"/>
        <v/>
      </c>
      <c r="D240" s="915" t="str">
        <f t="shared" si="30"/>
        <v/>
      </c>
      <c r="E240" s="915" t="str">
        <f t="shared" si="31"/>
        <v/>
      </c>
      <c r="F240" s="279" t="str">
        <f>+IF('LP-Servicios'!P224="-","",'LP-Servicios'!P224)</f>
        <v/>
      </c>
      <c r="G240" s="507" t="str">
        <f>+IF(F240="","",VLOOKUP(F240,'LP-Servicios'!$H$153:$J$252,3,FALSE))</f>
        <v/>
      </c>
      <c r="H240" s="507" t="str">
        <f>+IF($F240="","",SUMIFS(SERVICIOS!$E186:$CF186,SERVICIOS!$E$110:$CF$110,H$168))</f>
        <v/>
      </c>
      <c r="I240" s="507" t="str">
        <f>+IF($F240="","",SUMIFS(SERVICIOS!$E186:$CF186,SERVICIOS!$E$110:$CF$110,I$168))</f>
        <v/>
      </c>
      <c r="J240" s="507" t="str">
        <f>+IF($F240="","",SUMIFS(SERVICIOS!$E186:$CF186,SERVICIOS!$E$110:$CF$110,J$168))</f>
        <v/>
      </c>
      <c r="K240" s="507" t="str">
        <f>+IF($F240="","",SUMIFS(SERVICIOS!$E186:$CF186,SERVICIOS!$E$110:$CF$110,K$168))</f>
        <v/>
      </c>
      <c r="L240" s="507" t="str">
        <f>+IF($F240="","",SUMIFS(SERVICIOS!$E186:$CF186,SERVICIOS!$E$110:$CF$110,L$168))</f>
        <v/>
      </c>
      <c r="M240" s="507" t="str">
        <f>+IF($F240="","",SUMIFS(SERVICIOS!$E186:$CF186,SERVICIOS!$E$110:$CF$110,M$168))</f>
        <v/>
      </c>
      <c r="N240" s="507" t="str">
        <f>+IF($F240="","",SUMIFS(SERVICIOS!$E186:$CF186,SERVICIOS!$E$110:$CF$110,N$168))</f>
        <v/>
      </c>
      <c r="O240" s="507" t="str">
        <f>+IF($F240="","",SUMIFS(SERVICIOS!$E186:$CF186,SERVICIOS!$E$110:$CF$110,O$168))</f>
        <v/>
      </c>
      <c r="P240" s="507" t="str">
        <f>+IF($F240="","",SUMIFS(SERVICIOS!$E186:$CF186,SERVICIOS!$E$110:$CF$110,P$168))</f>
        <v/>
      </c>
      <c r="Q240" s="507" t="str">
        <f>+IF($F240="","",SUMIFS(SERVICIOS!$E186:$CF186,SERVICIOS!$E$110:$CF$110,Q$168))</f>
        <v/>
      </c>
      <c r="R240" s="507" t="str">
        <f>+IF($F240="","",SUMIFS(SERVICIOS!$E186:$CF186,SERVICIOS!$E$110:$CF$110,R$168))</f>
        <v/>
      </c>
      <c r="S240" s="507" t="str">
        <f>+IF($F240="","",SUMIFS(SERVICIOS!$E186:$CF186,SERVICIOS!$E$110:$CF$110,S$168))</f>
        <v/>
      </c>
      <c r="T240" s="928">
        <f t="shared" si="32"/>
        <v>0</v>
      </c>
    </row>
    <row r="241" spans="2:20" hidden="1" x14ac:dyDescent="0.3">
      <c r="B241" s="927">
        <v>73</v>
      </c>
      <c r="C241" s="915" t="str">
        <f t="shared" si="29"/>
        <v/>
      </c>
      <c r="D241" s="915" t="str">
        <f t="shared" si="30"/>
        <v/>
      </c>
      <c r="E241" s="915" t="str">
        <f t="shared" si="31"/>
        <v/>
      </c>
      <c r="F241" s="279" t="str">
        <f>+IF('LP-Servicios'!P225="-","",'LP-Servicios'!P225)</f>
        <v/>
      </c>
      <c r="G241" s="507" t="str">
        <f>+IF(F241="","",VLOOKUP(F241,'LP-Servicios'!$H$153:$J$252,3,FALSE))</f>
        <v/>
      </c>
      <c r="H241" s="507" t="str">
        <f>+IF($F241="","",SUMIFS(SERVICIOS!$E187:$CF187,SERVICIOS!$E$110:$CF$110,H$168))</f>
        <v/>
      </c>
      <c r="I241" s="507" t="str">
        <f>+IF($F241="","",SUMIFS(SERVICIOS!$E187:$CF187,SERVICIOS!$E$110:$CF$110,I$168))</f>
        <v/>
      </c>
      <c r="J241" s="507" t="str">
        <f>+IF($F241="","",SUMIFS(SERVICIOS!$E187:$CF187,SERVICIOS!$E$110:$CF$110,J$168))</f>
        <v/>
      </c>
      <c r="K241" s="507" t="str">
        <f>+IF($F241="","",SUMIFS(SERVICIOS!$E187:$CF187,SERVICIOS!$E$110:$CF$110,K$168))</f>
        <v/>
      </c>
      <c r="L241" s="507" t="str">
        <f>+IF($F241="","",SUMIFS(SERVICIOS!$E187:$CF187,SERVICIOS!$E$110:$CF$110,L$168))</f>
        <v/>
      </c>
      <c r="M241" s="507" t="str">
        <f>+IF($F241="","",SUMIFS(SERVICIOS!$E187:$CF187,SERVICIOS!$E$110:$CF$110,M$168))</f>
        <v/>
      </c>
      <c r="N241" s="507" t="str">
        <f>+IF($F241="","",SUMIFS(SERVICIOS!$E187:$CF187,SERVICIOS!$E$110:$CF$110,N$168))</f>
        <v/>
      </c>
      <c r="O241" s="507" t="str">
        <f>+IF($F241="","",SUMIFS(SERVICIOS!$E187:$CF187,SERVICIOS!$E$110:$CF$110,O$168))</f>
        <v/>
      </c>
      <c r="P241" s="507" t="str">
        <f>+IF($F241="","",SUMIFS(SERVICIOS!$E187:$CF187,SERVICIOS!$E$110:$CF$110,P$168))</f>
        <v/>
      </c>
      <c r="Q241" s="507" t="str">
        <f>+IF($F241="","",SUMIFS(SERVICIOS!$E187:$CF187,SERVICIOS!$E$110:$CF$110,Q$168))</f>
        <v/>
      </c>
      <c r="R241" s="507" t="str">
        <f>+IF($F241="","",SUMIFS(SERVICIOS!$E187:$CF187,SERVICIOS!$E$110:$CF$110,R$168))</f>
        <v/>
      </c>
      <c r="S241" s="507" t="str">
        <f>+IF($F241="","",SUMIFS(SERVICIOS!$E187:$CF187,SERVICIOS!$E$110:$CF$110,S$168))</f>
        <v/>
      </c>
      <c r="T241" s="928">
        <f t="shared" si="32"/>
        <v>0</v>
      </c>
    </row>
    <row r="242" spans="2:20" hidden="1" x14ac:dyDescent="0.3">
      <c r="B242" s="927">
        <v>74</v>
      </c>
      <c r="C242" s="915" t="str">
        <f t="shared" si="29"/>
        <v/>
      </c>
      <c r="D242" s="915" t="str">
        <f t="shared" si="30"/>
        <v/>
      </c>
      <c r="E242" s="915" t="str">
        <f t="shared" si="31"/>
        <v/>
      </c>
      <c r="F242" s="279" t="str">
        <f>+IF('LP-Servicios'!P226="-","",'LP-Servicios'!P226)</f>
        <v/>
      </c>
      <c r="G242" s="507" t="str">
        <f>+IF(F242="","",VLOOKUP(F242,'LP-Servicios'!$H$153:$J$252,3,FALSE))</f>
        <v/>
      </c>
      <c r="H242" s="507" t="str">
        <f>+IF($F242="","",SUMIFS(SERVICIOS!$E188:$CF188,SERVICIOS!$E$110:$CF$110,H$168))</f>
        <v/>
      </c>
      <c r="I242" s="507" t="str">
        <f>+IF($F242="","",SUMIFS(SERVICIOS!$E188:$CF188,SERVICIOS!$E$110:$CF$110,I$168))</f>
        <v/>
      </c>
      <c r="J242" s="507" t="str">
        <f>+IF($F242="","",SUMIFS(SERVICIOS!$E188:$CF188,SERVICIOS!$E$110:$CF$110,J$168))</f>
        <v/>
      </c>
      <c r="K242" s="507" t="str">
        <f>+IF($F242="","",SUMIFS(SERVICIOS!$E188:$CF188,SERVICIOS!$E$110:$CF$110,K$168))</f>
        <v/>
      </c>
      <c r="L242" s="507" t="str">
        <f>+IF($F242="","",SUMIFS(SERVICIOS!$E188:$CF188,SERVICIOS!$E$110:$CF$110,L$168))</f>
        <v/>
      </c>
      <c r="M242" s="507" t="str">
        <f>+IF($F242="","",SUMIFS(SERVICIOS!$E188:$CF188,SERVICIOS!$E$110:$CF$110,M$168))</f>
        <v/>
      </c>
      <c r="N242" s="507" t="str">
        <f>+IF($F242="","",SUMIFS(SERVICIOS!$E188:$CF188,SERVICIOS!$E$110:$CF$110,N$168))</f>
        <v/>
      </c>
      <c r="O242" s="507" t="str">
        <f>+IF($F242="","",SUMIFS(SERVICIOS!$E188:$CF188,SERVICIOS!$E$110:$CF$110,O$168))</f>
        <v/>
      </c>
      <c r="P242" s="507" t="str">
        <f>+IF($F242="","",SUMIFS(SERVICIOS!$E188:$CF188,SERVICIOS!$E$110:$CF$110,P$168))</f>
        <v/>
      </c>
      <c r="Q242" s="507" t="str">
        <f>+IF($F242="","",SUMIFS(SERVICIOS!$E188:$CF188,SERVICIOS!$E$110:$CF$110,Q$168))</f>
        <v/>
      </c>
      <c r="R242" s="507" t="str">
        <f>+IF($F242="","",SUMIFS(SERVICIOS!$E188:$CF188,SERVICIOS!$E$110:$CF$110,R$168))</f>
        <v/>
      </c>
      <c r="S242" s="507" t="str">
        <f>+IF($F242="","",SUMIFS(SERVICIOS!$E188:$CF188,SERVICIOS!$E$110:$CF$110,S$168))</f>
        <v/>
      </c>
      <c r="T242" s="928">
        <f t="shared" si="32"/>
        <v>0</v>
      </c>
    </row>
    <row r="243" spans="2:20" hidden="1" x14ac:dyDescent="0.3">
      <c r="B243" s="927">
        <v>75</v>
      </c>
      <c r="C243" s="915" t="str">
        <f t="shared" si="29"/>
        <v/>
      </c>
      <c r="D243" s="915" t="str">
        <f t="shared" si="30"/>
        <v/>
      </c>
      <c r="E243" s="915" t="str">
        <f t="shared" si="31"/>
        <v/>
      </c>
      <c r="F243" s="279" t="str">
        <f>+IF('LP-Servicios'!P227="-","",'LP-Servicios'!P227)</f>
        <v/>
      </c>
      <c r="G243" s="507" t="str">
        <f>+IF(F243="","",VLOOKUP(F243,'LP-Servicios'!$H$153:$J$252,3,FALSE))</f>
        <v/>
      </c>
      <c r="H243" s="507" t="str">
        <f>+IF($F243="","",SUMIFS(SERVICIOS!$E189:$CF189,SERVICIOS!$E$110:$CF$110,H$168))</f>
        <v/>
      </c>
      <c r="I243" s="507" t="str">
        <f>+IF($F243="","",SUMIFS(SERVICIOS!$E189:$CF189,SERVICIOS!$E$110:$CF$110,I$168))</f>
        <v/>
      </c>
      <c r="J243" s="507" t="str">
        <f>+IF($F243="","",SUMIFS(SERVICIOS!$E189:$CF189,SERVICIOS!$E$110:$CF$110,J$168))</f>
        <v/>
      </c>
      <c r="K243" s="507" t="str">
        <f>+IF($F243="","",SUMIFS(SERVICIOS!$E189:$CF189,SERVICIOS!$E$110:$CF$110,K$168))</f>
        <v/>
      </c>
      <c r="L243" s="507" t="str">
        <f>+IF($F243="","",SUMIFS(SERVICIOS!$E189:$CF189,SERVICIOS!$E$110:$CF$110,L$168))</f>
        <v/>
      </c>
      <c r="M243" s="507" t="str">
        <f>+IF($F243="","",SUMIFS(SERVICIOS!$E189:$CF189,SERVICIOS!$E$110:$CF$110,M$168))</f>
        <v/>
      </c>
      <c r="N243" s="507" t="str">
        <f>+IF($F243="","",SUMIFS(SERVICIOS!$E189:$CF189,SERVICIOS!$E$110:$CF$110,N$168))</f>
        <v/>
      </c>
      <c r="O243" s="507" t="str">
        <f>+IF($F243="","",SUMIFS(SERVICIOS!$E189:$CF189,SERVICIOS!$E$110:$CF$110,O$168))</f>
        <v/>
      </c>
      <c r="P243" s="507" t="str">
        <f>+IF($F243="","",SUMIFS(SERVICIOS!$E189:$CF189,SERVICIOS!$E$110:$CF$110,P$168))</f>
        <v/>
      </c>
      <c r="Q243" s="507" t="str">
        <f>+IF($F243="","",SUMIFS(SERVICIOS!$E189:$CF189,SERVICIOS!$E$110:$CF$110,Q$168))</f>
        <v/>
      </c>
      <c r="R243" s="507" t="str">
        <f>+IF($F243="","",SUMIFS(SERVICIOS!$E189:$CF189,SERVICIOS!$E$110:$CF$110,R$168))</f>
        <v/>
      </c>
      <c r="S243" s="507" t="str">
        <f>+IF($F243="","",SUMIFS(SERVICIOS!$E189:$CF189,SERVICIOS!$E$110:$CF$110,S$168))</f>
        <v/>
      </c>
      <c r="T243" s="928">
        <f t="shared" si="32"/>
        <v>0</v>
      </c>
    </row>
    <row r="244" spans="2:20" hidden="1" x14ac:dyDescent="0.3">
      <c r="B244" s="927">
        <v>76</v>
      </c>
      <c r="C244" s="915" t="str">
        <f t="shared" si="29"/>
        <v/>
      </c>
      <c r="D244" s="915" t="str">
        <f t="shared" si="30"/>
        <v/>
      </c>
      <c r="E244" s="915" t="str">
        <f t="shared" si="31"/>
        <v/>
      </c>
      <c r="F244" s="279" t="str">
        <f>+IF('LP-Servicios'!P228="-","",'LP-Servicios'!P228)</f>
        <v/>
      </c>
      <c r="G244" s="507" t="str">
        <f>+IF(F244="","",VLOOKUP(F244,'LP-Servicios'!$H$153:$J$252,3,FALSE))</f>
        <v/>
      </c>
      <c r="H244" s="507" t="str">
        <f>+IF($F244="","",SUMIFS(SERVICIOS!$E190:$CF190,SERVICIOS!$E$110:$CF$110,H$168))</f>
        <v/>
      </c>
      <c r="I244" s="507" t="str">
        <f>+IF($F244="","",SUMIFS(SERVICIOS!$E190:$CF190,SERVICIOS!$E$110:$CF$110,I$168))</f>
        <v/>
      </c>
      <c r="J244" s="507" t="str">
        <f>+IF($F244="","",SUMIFS(SERVICIOS!$E190:$CF190,SERVICIOS!$E$110:$CF$110,J$168))</f>
        <v/>
      </c>
      <c r="K244" s="507" t="str">
        <f>+IF($F244="","",SUMIFS(SERVICIOS!$E190:$CF190,SERVICIOS!$E$110:$CF$110,K$168))</f>
        <v/>
      </c>
      <c r="L244" s="507" t="str">
        <f>+IF($F244="","",SUMIFS(SERVICIOS!$E190:$CF190,SERVICIOS!$E$110:$CF$110,L$168))</f>
        <v/>
      </c>
      <c r="M244" s="507" t="str">
        <f>+IF($F244="","",SUMIFS(SERVICIOS!$E190:$CF190,SERVICIOS!$E$110:$CF$110,M$168))</f>
        <v/>
      </c>
      <c r="N244" s="507" t="str">
        <f>+IF($F244="","",SUMIFS(SERVICIOS!$E190:$CF190,SERVICIOS!$E$110:$CF$110,N$168))</f>
        <v/>
      </c>
      <c r="O244" s="507" t="str">
        <f>+IF($F244="","",SUMIFS(SERVICIOS!$E190:$CF190,SERVICIOS!$E$110:$CF$110,O$168))</f>
        <v/>
      </c>
      <c r="P244" s="507" t="str">
        <f>+IF($F244="","",SUMIFS(SERVICIOS!$E190:$CF190,SERVICIOS!$E$110:$CF$110,P$168))</f>
        <v/>
      </c>
      <c r="Q244" s="507" t="str">
        <f>+IF($F244="","",SUMIFS(SERVICIOS!$E190:$CF190,SERVICIOS!$E$110:$CF$110,Q$168))</f>
        <v/>
      </c>
      <c r="R244" s="507" t="str">
        <f>+IF($F244="","",SUMIFS(SERVICIOS!$E190:$CF190,SERVICIOS!$E$110:$CF$110,R$168))</f>
        <v/>
      </c>
      <c r="S244" s="507" t="str">
        <f>+IF($F244="","",SUMIFS(SERVICIOS!$E190:$CF190,SERVICIOS!$E$110:$CF$110,S$168))</f>
        <v/>
      </c>
      <c r="T244" s="928">
        <f t="shared" si="32"/>
        <v>0</v>
      </c>
    </row>
    <row r="245" spans="2:20" hidden="1" x14ac:dyDescent="0.3">
      <c r="B245" s="927">
        <v>77</v>
      </c>
      <c r="C245" s="915" t="str">
        <f t="shared" si="29"/>
        <v/>
      </c>
      <c r="D245" s="915" t="str">
        <f t="shared" si="30"/>
        <v/>
      </c>
      <c r="E245" s="915" t="str">
        <f t="shared" si="31"/>
        <v/>
      </c>
      <c r="F245" s="279" t="str">
        <f>+IF('LP-Servicios'!P229="-","",'LP-Servicios'!P229)</f>
        <v/>
      </c>
      <c r="G245" s="507" t="str">
        <f>+IF(F245="","",VLOOKUP(F245,'LP-Servicios'!$H$153:$J$252,3,FALSE))</f>
        <v/>
      </c>
      <c r="H245" s="507" t="str">
        <f>+IF($F245="","",SUMIFS(SERVICIOS!$E191:$CF191,SERVICIOS!$E$110:$CF$110,H$168))</f>
        <v/>
      </c>
      <c r="I245" s="507" t="str">
        <f>+IF($F245="","",SUMIFS(SERVICIOS!$E191:$CF191,SERVICIOS!$E$110:$CF$110,I$168))</f>
        <v/>
      </c>
      <c r="J245" s="507" t="str">
        <f>+IF($F245="","",SUMIFS(SERVICIOS!$E191:$CF191,SERVICIOS!$E$110:$CF$110,J$168))</f>
        <v/>
      </c>
      <c r="K245" s="507" t="str">
        <f>+IF($F245="","",SUMIFS(SERVICIOS!$E191:$CF191,SERVICIOS!$E$110:$CF$110,K$168))</f>
        <v/>
      </c>
      <c r="L245" s="507" t="str">
        <f>+IF($F245="","",SUMIFS(SERVICIOS!$E191:$CF191,SERVICIOS!$E$110:$CF$110,L$168))</f>
        <v/>
      </c>
      <c r="M245" s="507" t="str">
        <f>+IF($F245="","",SUMIFS(SERVICIOS!$E191:$CF191,SERVICIOS!$E$110:$CF$110,M$168))</f>
        <v/>
      </c>
      <c r="N245" s="507" t="str">
        <f>+IF($F245="","",SUMIFS(SERVICIOS!$E191:$CF191,SERVICIOS!$E$110:$CF$110,N$168))</f>
        <v/>
      </c>
      <c r="O245" s="507" t="str">
        <f>+IF($F245="","",SUMIFS(SERVICIOS!$E191:$CF191,SERVICIOS!$E$110:$CF$110,O$168))</f>
        <v/>
      </c>
      <c r="P245" s="507" t="str">
        <f>+IF($F245="","",SUMIFS(SERVICIOS!$E191:$CF191,SERVICIOS!$E$110:$CF$110,P$168))</f>
        <v/>
      </c>
      <c r="Q245" s="507" t="str">
        <f>+IF($F245="","",SUMIFS(SERVICIOS!$E191:$CF191,SERVICIOS!$E$110:$CF$110,Q$168))</f>
        <v/>
      </c>
      <c r="R245" s="507" t="str">
        <f>+IF($F245="","",SUMIFS(SERVICIOS!$E191:$CF191,SERVICIOS!$E$110:$CF$110,R$168))</f>
        <v/>
      </c>
      <c r="S245" s="507" t="str">
        <f>+IF($F245="","",SUMIFS(SERVICIOS!$E191:$CF191,SERVICIOS!$E$110:$CF$110,S$168))</f>
        <v/>
      </c>
      <c r="T245" s="928">
        <f t="shared" si="32"/>
        <v>0</v>
      </c>
    </row>
    <row r="246" spans="2:20" hidden="1" x14ac:dyDescent="0.3">
      <c r="B246" s="927">
        <v>78</v>
      </c>
      <c r="C246" s="915" t="str">
        <f t="shared" si="29"/>
        <v/>
      </c>
      <c r="D246" s="915" t="str">
        <f t="shared" si="30"/>
        <v/>
      </c>
      <c r="E246" s="915" t="str">
        <f t="shared" si="31"/>
        <v/>
      </c>
      <c r="F246" s="279" t="str">
        <f>+IF('LP-Servicios'!P230="-","",'LP-Servicios'!P230)</f>
        <v/>
      </c>
      <c r="G246" s="507" t="str">
        <f>+IF(F246="","",VLOOKUP(F246,'LP-Servicios'!$H$153:$J$252,3,FALSE))</f>
        <v/>
      </c>
      <c r="H246" s="507" t="str">
        <f>+IF($F246="","",SUMIFS(SERVICIOS!$E192:$CF192,SERVICIOS!$E$110:$CF$110,H$168))</f>
        <v/>
      </c>
      <c r="I246" s="507" t="str">
        <f>+IF($F246="","",SUMIFS(SERVICIOS!$E192:$CF192,SERVICIOS!$E$110:$CF$110,I$168))</f>
        <v/>
      </c>
      <c r="J246" s="507" t="str">
        <f>+IF($F246="","",SUMIFS(SERVICIOS!$E192:$CF192,SERVICIOS!$E$110:$CF$110,J$168))</f>
        <v/>
      </c>
      <c r="K246" s="507" t="str">
        <f>+IF($F246="","",SUMIFS(SERVICIOS!$E192:$CF192,SERVICIOS!$E$110:$CF$110,K$168))</f>
        <v/>
      </c>
      <c r="L246" s="507" t="str">
        <f>+IF($F246="","",SUMIFS(SERVICIOS!$E192:$CF192,SERVICIOS!$E$110:$CF$110,L$168))</f>
        <v/>
      </c>
      <c r="M246" s="507" t="str">
        <f>+IF($F246="","",SUMIFS(SERVICIOS!$E192:$CF192,SERVICIOS!$E$110:$CF$110,M$168))</f>
        <v/>
      </c>
      <c r="N246" s="507" t="str">
        <f>+IF($F246="","",SUMIFS(SERVICIOS!$E192:$CF192,SERVICIOS!$E$110:$CF$110,N$168))</f>
        <v/>
      </c>
      <c r="O246" s="507" t="str">
        <f>+IF($F246="","",SUMIFS(SERVICIOS!$E192:$CF192,SERVICIOS!$E$110:$CF$110,O$168))</f>
        <v/>
      </c>
      <c r="P246" s="507" t="str">
        <f>+IF($F246="","",SUMIFS(SERVICIOS!$E192:$CF192,SERVICIOS!$E$110:$CF$110,P$168))</f>
        <v/>
      </c>
      <c r="Q246" s="507" t="str">
        <f>+IF($F246="","",SUMIFS(SERVICIOS!$E192:$CF192,SERVICIOS!$E$110:$CF$110,Q$168))</f>
        <v/>
      </c>
      <c r="R246" s="507" t="str">
        <f>+IF($F246="","",SUMIFS(SERVICIOS!$E192:$CF192,SERVICIOS!$E$110:$CF$110,R$168))</f>
        <v/>
      </c>
      <c r="S246" s="507" t="str">
        <f>+IF($F246="","",SUMIFS(SERVICIOS!$E192:$CF192,SERVICIOS!$E$110:$CF$110,S$168))</f>
        <v/>
      </c>
      <c r="T246" s="928">
        <f t="shared" si="32"/>
        <v>0</v>
      </c>
    </row>
    <row r="247" spans="2:20" hidden="1" x14ac:dyDescent="0.3">
      <c r="B247" s="927">
        <v>79</v>
      </c>
      <c r="C247" s="915" t="str">
        <f t="shared" si="29"/>
        <v/>
      </c>
      <c r="D247" s="915" t="str">
        <f t="shared" si="30"/>
        <v/>
      </c>
      <c r="E247" s="915" t="str">
        <f t="shared" si="31"/>
        <v/>
      </c>
      <c r="F247" s="279" t="str">
        <f>+IF('LP-Servicios'!P231="-","",'LP-Servicios'!P231)</f>
        <v/>
      </c>
      <c r="G247" s="507" t="str">
        <f>+IF(F247="","",VLOOKUP(F247,'LP-Servicios'!$H$153:$J$252,3,FALSE))</f>
        <v/>
      </c>
      <c r="H247" s="507" t="str">
        <f>+IF($F247="","",SUMIFS(SERVICIOS!$E193:$CF193,SERVICIOS!$E$110:$CF$110,H$168))</f>
        <v/>
      </c>
      <c r="I247" s="507" t="str">
        <f>+IF($F247="","",SUMIFS(SERVICIOS!$E193:$CF193,SERVICIOS!$E$110:$CF$110,I$168))</f>
        <v/>
      </c>
      <c r="J247" s="507" t="str">
        <f>+IF($F247="","",SUMIFS(SERVICIOS!$E193:$CF193,SERVICIOS!$E$110:$CF$110,J$168))</f>
        <v/>
      </c>
      <c r="K247" s="507" t="str">
        <f>+IF($F247="","",SUMIFS(SERVICIOS!$E193:$CF193,SERVICIOS!$E$110:$CF$110,K$168))</f>
        <v/>
      </c>
      <c r="L247" s="507" t="str">
        <f>+IF($F247="","",SUMIFS(SERVICIOS!$E193:$CF193,SERVICIOS!$E$110:$CF$110,L$168))</f>
        <v/>
      </c>
      <c r="M247" s="507" t="str">
        <f>+IF($F247="","",SUMIFS(SERVICIOS!$E193:$CF193,SERVICIOS!$E$110:$CF$110,M$168))</f>
        <v/>
      </c>
      <c r="N247" s="507" t="str">
        <f>+IF($F247="","",SUMIFS(SERVICIOS!$E193:$CF193,SERVICIOS!$E$110:$CF$110,N$168))</f>
        <v/>
      </c>
      <c r="O247" s="507" t="str">
        <f>+IF($F247="","",SUMIFS(SERVICIOS!$E193:$CF193,SERVICIOS!$E$110:$CF$110,O$168))</f>
        <v/>
      </c>
      <c r="P247" s="507" t="str">
        <f>+IF($F247="","",SUMIFS(SERVICIOS!$E193:$CF193,SERVICIOS!$E$110:$CF$110,P$168))</f>
        <v/>
      </c>
      <c r="Q247" s="507" t="str">
        <f>+IF($F247="","",SUMIFS(SERVICIOS!$E193:$CF193,SERVICIOS!$E$110:$CF$110,Q$168))</f>
        <v/>
      </c>
      <c r="R247" s="507" t="str">
        <f>+IF($F247="","",SUMIFS(SERVICIOS!$E193:$CF193,SERVICIOS!$E$110:$CF$110,R$168))</f>
        <v/>
      </c>
      <c r="S247" s="507" t="str">
        <f>+IF($F247="","",SUMIFS(SERVICIOS!$E193:$CF193,SERVICIOS!$E$110:$CF$110,S$168))</f>
        <v/>
      </c>
      <c r="T247" s="928">
        <f t="shared" si="32"/>
        <v>0</v>
      </c>
    </row>
    <row r="248" spans="2:20" hidden="1" x14ac:dyDescent="0.3">
      <c r="B248" s="927">
        <v>80</v>
      </c>
      <c r="C248" s="915" t="str">
        <f t="shared" si="29"/>
        <v/>
      </c>
      <c r="D248" s="915" t="str">
        <f t="shared" si="30"/>
        <v/>
      </c>
      <c r="E248" s="915" t="str">
        <f t="shared" si="31"/>
        <v/>
      </c>
      <c r="F248" s="279" t="str">
        <f>+IF('LP-Servicios'!P232="-","",'LP-Servicios'!P232)</f>
        <v/>
      </c>
      <c r="G248" s="507" t="str">
        <f>+IF(F248="","",VLOOKUP(F248,'LP-Servicios'!$H$153:$J$252,3,FALSE))</f>
        <v/>
      </c>
      <c r="H248" s="507" t="str">
        <f>+IF($F248="","",SUMIFS(SERVICIOS!$E194:$CF194,SERVICIOS!$E$110:$CF$110,H$168))</f>
        <v/>
      </c>
      <c r="I248" s="507" t="str">
        <f>+IF($F248="","",SUMIFS(SERVICIOS!$E194:$CF194,SERVICIOS!$E$110:$CF$110,I$168))</f>
        <v/>
      </c>
      <c r="J248" s="507" t="str">
        <f>+IF($F248="","",SUMIFS(SERVICIOS!$E194:$CF194,SERVICIOS!$E$110:$CF$110,J$168))</f>
        <v/>
      </c>
      <c r="K248" s="507" t="str">
        <f>+IF($F248="","",SUMIFS(SERVICIOS!$E194:$CF194,SERVICIOS!$E$110:$CF$110,K$168))</f>
        <v/>
      </c>
      <c r="L248" s="507" t="str">
        <f>+IF($F248="","",SUMIFS(SERVICIOS!$E194:$CF194,SERVICIOS!$E$110:$CF$110,L$168))</f>
        <v/>
      </c>
      <c r="M248" s="507" t="str">
        <f>+IF($F248="","",SUMIFS(SERVICIOS!$E194:$CF194,SERVICIOS!$E$110:$CF$110,M$168))</f>
        <v/>
      </c>
      <c r="N248" s="507" t="str">
        <f>+IF($F248="","",SUMIFS(SERVICIOS!$E194:$CF194,SERVICIOS!$E$110:$CF$110,N$168))</f>
        <v/>
      </c>
      <c r="O248" s="507" t="str">
        <f>+IF($F248="","",SUMIFS(SERVICIOS!$E194:$CF194,SERVICIOS!$E$110:$CF$110,O$168))</f>
        <v/>
      </c>
      <c r="P248" s="507" t="str">
        <f>+IF($F248="","",SUMIFS(SERVICIOS!$E194:$CF194,SERVICIOS!$E$110:$CF$110,P$168))</f>
        <v/>
      </c>
      <c r="Q248" s="507" t="str">
        <f>+IF($F248="","",SUMIFS(SERVICIOS!$E194:$CF194,SERVICIOS!$E$110:$CF$110,Q$168))</f>
        <v/>
      </c>
      <c r="R248" s="507" t="str">
        <f>+IF($F248="","",SUMIFS(SERVICIOS!$E194:$CF194,SERVICIOS!$E$110:$CF$110,R$168))</f>
        <v/>
      </c>
      <c r="S248" s="507" t="str">
        <f>+IF($F248="","",SUMIFS(SERVICIOS!$E194:$CF194,SERVICIOS!$E$110:$CF$110,S$168))</f>
        <v/>
      </c>
      <c r="T248" s="928">
        <f t="shared" si="32"/>
        <v>0</v>
      </c>
    </row>
    <row r="249" spans="2:20" hidden="1" x14ac:dyDescent="0.3">
      <c r="B249" s="927">
        <v>81</v>
      </c>
      <c r="C249" s="915" t="str">
        <f t="shared" si="29"/>
        <v/>
      </c>
      <c r="D249" s="915" t="str">
        <f t="shared" si="30"/>
        <v/>
      </c>
      <c r="E249" s="915" t="str">
        <f t="shared" si="31"/>
        <v/>
      </c>
      <c r="F249" s="279" t="str">
        <f>+IF('LP-Servicios'!P233="-","",'LP-Servicios'!P233)</f>
        <v/>
      </c>
      <c r="G249" s="507" t="str">
        <f>+IF(F249="","",VLOOKUP(F249,'LP-Servicios'!$H$153:$J$252,3,FALSE))</f>
        <v/>
      </c>
      <c r="H249" s="507" t="str">
        <f>+IF($F249="","",SUMIFS(SERVICIOS!$E195:$CF195,SERVICIOS!$E$110:$CF$110,H$168))</f>
        <v/>
      </c>
      <c r="I249" s="507" t="str">
        <f>+IF($F249="","",SUMIFS(SERVICIOS!$E195:$CF195,SERVICIOS!$E$110:$CF$110,I$168))</f>
        <v/>
      </c>
      <c r="J249" s="507" t="str">
        <f>+IF($F249="","",SUMIFS(SERVICIOS!$E195:$CF195,SERVICIOS!$E$110:$CF$110,J$168))</f>
        <v/>
      </c>
      <c r="K249" s="507" t="str">
        <f>+IF($F249="","",SUMIFS(SERVICIOS!$E195:$CF195,SERVICIOS!$E$110:$CF$110,K$168))</f>
        <v/>
      </c>
      <c r="L249" s="507" t="str">
        <f>+IF($F249="","",SUMIFS(SERVICIOS!$E195:$CF195,SERVICIOS!$E$110:$CF$110,L$168))</f>
        <v/>
      </c>
      <c r="M249" s="507" t="str">
        <f>+IF($F249="","",SUMIFS(SERVICIOS!$E195:$CF195,SERVICIOS!$E$110:$CF$110,M$168))</f>
        <v/>
      </c>
      <c r="N249" s="507" t="str">
        <f>+IF($F249="","",SUMIFS(SERVICIOS!$E195:$CF195,SERVICIOS!$E$110:$CF$110,N$168))</f>
        <v/>
      </c>
      <c r="O249" s="507" t="str">
        <f>+IF($F249="","",SUMIFS(SERVICIOS!$E195:$CF195,SERVICIOS!$E$110:$CF$110,O$168))</f>
        <v/>
      </c>
      <c r="P249" s="507" t="str">
        <f>+IF($F249="","",SUMIFS(SERVICIOS!$E195:$CF195,SERVICIOS!$E$110:$CF$110,P$168))</f>
        <v/>
      </c>
      <c r="Q249" s="507" t="str">
        <f>+IF($F249="","",SUMIFS(SERVICIOS!$E195:$CF195,SERVICIOS!$E$110:$CF$110,Q$168))</f>
        <v/>
      </c>
      <c r="R249" s="507" t="str">
        <f>+IF($F249="","",SUMIFS(SERVICIOS!$E195:$CF195,SERVICIOS!$E$110:$CF$110,R$168))</f>
        <v/>
      </c>
      <c r="S249" s="507" t="str">
        <f>+IF($F249="","",SUMIFS(SERVICIOS!$E195:$CF195,SERVICIOS!$E$110:$CF$110,S$168))</f>
        <v/>
      </c>
      <c r="T249" s="928">
        <f t="shared" si="32"/>
        <v>0</v>
      </c>
    </row>
    <row r="250" spans="2:20" hidden="1" x14ac:dyDescent="0.3">
      <c r="B250" s="927">
        <v>82</v>
      </c>
      <c r="C250" s="915" t="str">
        <f t="shared" si="29"/>
        <v/>
      </c>
      <c r="D250" s="915" t="str">
        <f t="shared" si="30"/>
        <v/>
      </c>
      <c r="E250" s="915" t="str">
        <f t="shared" si="31"/>
        <v/>
      </c>
      <c r="F250" s="279" t="str">
        <f>+IF('LP-Servicios'!P234="-","",'LP-Servicios'!P234)</f>
        <v/>
      </c>
      <c r="G250" s="507" t="str">
        <f>+IF(F250="","",VLOOKUP(F250,'LP-Servicios'!$H$153:$J$252,3,FALSE))</f>
        <v/>
      </c>
      <c r="H250" s="507" t="str">
        <f>+IF($F250="","",SUMIFS(SERVICIOS!$E196:$CF196,SERVICIOS!$E$110:$CF$110,H$168))</f>
        <v/>
      </c>
      <c r="I250" s="507" t="str">
        <f>+IF($F250="","",SUMIFS(SERVICIOS!$E196:$CF196,SERVICIOS!$E$110:$CF$110,I$168))</f>
        <v/>
      </c>
      <c r="J250" s="507" t="str">
        <f>+IF($F250="","",SUMIFS(SERVICIOS!$E196:$CF196,SERVICIOS!$E$110:$CF$110,J$168))</f>
        <v/>
      </c>
      <c r="K250" s="507" t="str">
        <f>+IF($F250="","",SUMIFS(SERVICIOS!$E196:$CF196,SERVICIOS!$E$110:$CF$110,K$168))</f>
        <v/>
      </c>
      <c r="L250" s="507" t="str">
        <f>+IF($F250="","",SUMIFS(SERVICIOS!$E196:$CF196,SERVICIOS!$E$110:$CF$110,L$168))</f>
        <v/>
      </c>
      <c r="M250" s="507" t="str">
        <f>+IF($F250="","",SUMIFS(SERVICIOS!$E196:$CF196,SERVICIOS!$E$110:$CF$110,M$168))</f>
        <v/>
      </c>
      <c r="N250" s="507" t="str">
        <f>+IF($F250="","",SUMIFS(SERVICIOS!$E196:$CF196,SERVICIOS!$E$110:$CF$110,N$168))</f>
        <v/>
      </c>
      <c r="O250" s="507" t="str">
        <f>+IF($F250="","",SUMIFS(SERVICIOS!$E196:$CF196,SERVICIOS!$E$110:$CF$110,O$168))</f>
        <v/>
      </c>
      <c r="P250" s="507" t="str">
        <f>+IF($F250="","",SUMIFS(SERVICIOS!$E196:$CF196,SERVICIOS!$E$110:$CF$110,P$168))</f>
        <v/>
      </c>
      <c r="Q250" s="507" t="str">
        <f>+IF($F250="","",SUMIFS(SERVICIOS!$E196:$CF196,SERVICIOS!$E$110:$CF$110,Q$168))</f>
        <v/>
      </c>
      <c r="R250" s="507" t="str">
        <f>+IF($F250="","",SUMIFS(SERVICIOS!$E196:$CF196,SERVICIOS!$E$110:$CF$110,R$168))</f>
        <v/>
      </c>
      <c r="S250" s="507" t="str">
        <f>+IF($F250="","",SUMIFS(SERVICIOS!$E196:$CF196,SERVICIOS!$E$110:$CF$110,S$168))</f>
        <v/>
      </c>
      <c r="T250" s="928">
        <f t="shared" si="32"/>
        <v>0</v>
      </c>
    </row>
    <row r="251" spans="2:20" hidden="1" x14ac:dyDescent="0.3">
      <c r="B251" s="927">
        <v>83</v>
      </c>
      <c r="C251" s="915" t="str">
        <f t="shared" si="29"/>
        <v/>
      </c>
      <c r="D251" s="915" t="str">
        <f t="shared" si="30"/>
        <v/>
      </c>
      <c r="E251" s="915" t="str">
        <f t="shared" si="31"/>
        <v/>
      </c>
      <c r="F251" s="279" t="str">
        <f>+IF('LP-Servicios'!P235="-","",'LP-Servicios'!P235)</f>
        <v/>
      </c>
      <c r="G251" s="507" t="str">
        <f>+IF(F251="","",VLOOKUP(F251,'LP-Servicios'!$H$153:$J$252,3,FALSE))</f>
        <v/>
      </c>
      <c r="H251" s="507" t="str">
        <f>+IF($F251="","",SUMIFS(SERVICIOS!$E197:$CF197,SERVICIOS!$E$110:$CF$110,H$168))</f>
        <v/>
      </c>
      <c r="I251" s="507" t="str">
        <f>+IF($F251="","",SUMIFS(SERVICIOS!$E197:$CF197,SERVICIOS!$E$110:$CF$110,I$168))</f>
        <v/>
      </c>
      <c r="J251" s="507" t="str">
        <f>+IF($F251="","",SUMIFS(SERVICIOS!$E197:$CF197,SERVICIOS!$E$110:$CF$110,J$168))</f>
        <v/>
      </c>
      <c r="K251" s="507" t="str">
        <f>+IF($F251="","",SUMIFS(SERVICIOS!$E197:$CF197,SERVICIOS!$E$110:$CF$110,K$168))</f>
        <v/>
      </c>
      <c r="L251" s="507" t="str">
        <f>+IF($F251="","",SUMIFS(SERVICIOS!$E197:$CF197,SERVICIOS!$E$110:$CF$110,L$168))</f>
        <v/>
      </c>
      <c r="M251" s="507" t="str">
        <f>+IF($F251="","",SUMIFS(SERVICIOS!$E197:$CF197,SERVICIOS!$E$110:$CF$110,M$168))</f>
        <v/>
      </c>
      <c r="N251" s="507" t="str">
        <f>+IF($F251="","",SUMIFS(SERVICIOS!$E197:$CF197,SERVICIOS!$E$110:$CF$110,N$168))</f>
        <v/>
      </c>
      <c r="O251" s="507" t="str">
        <f>+IF($F251="","",SUMIFS(SERVICIOS!$E197:$CF197,SERVICIOS!$E$110:$CF$110,O$168))</f>
        <v/>
      </c>
      <c r="P251" s="507" t="str">
        <f>+IF($F251="","",SUMIFS(SERVICIOS!$E197:$CF197,SERVICIOS!$E$110:$CF$110,P$168))</f>
        <v/>
      </c>
      <c r="Q251" s="507" t="str">
        <f>+IF($F251="","",SUMIFS(SERVICIOS!$E197:$CF197,SERVICIOS!$E$110:$CF$110,Q$168))</f>
        <v/>
      </c>
      <c r="R251" s="507" t="str">
        <f>+IF($F251="","",SUMIFS(SERVICIOS!$E197:$CF197,SERVICIOS!$E$110:$CF$110,R$168))</f>
        <v/>
      </c>
      <c r="S251" s="507" t="str">
        <f>+IF($F251="","",SUMIFS(SERVICIOS!$E197:$CF197,SERVICIOS!$E$110:$CF$110,S$168))</f>
        <v/>
      </c>
      <c r="T251" s="928">
        <f t="shared" si="32"/>
        <v>0</v>
      </c>
    </row>
    <row r="252" spans="2:20" hidden="1" x14ac:dyDescent="0.3">
      <c r="B252" s="927">
        <v>84</v>
      </c>
      <c r="C252" s="915" t="str">
        <f t="shared" si="29"/>
        <v/>
      </c>
      <c r="D252" s="915" t="str">
        <f t="shared" si="30"/>
        <v/>
      </c>
      <c r="E252" s="915" t="str">
        <f t="shared" si="31"/>
        <v/>
      </c>
      <c r="F252" s="279" t="str">
        <f>+IF('LP-Servicios'!P236="-","",'LP-Servicios'!P236)</f>
        <v/>
      </c>
      <c r="G252" s="507" t="str">
        <f>+IF(F252="","",VLOOKUP(F252,'LP-Servicios'!$H$153:$J$252,3,FALSE))</f>
        <v/>
      </c>
      <c r="H252" s="507" t="str">
        <f>+IF($F252="","",SUMIFS(SERVICIOS!$E198:$CF198,SERVICIOS!$E$110:$CF$110,H$168))</f>
        <v/>
      </c>
      <c r="I252" s="507" t="str">
        <f>+IF($F252="","",SUMIFS(SERVICIOS!$E198:$CF198,SERVICIOS!$E$110:$CF$110,I$168))</f>
        <v/>
      </c>
      <c r="J252" s="507" t="str">
        <f>+IF($F252="","",SUMIFS(SERVICIOS!$E198:$CF198,SERVICIOS!$E$110:$CF$110,J$168))</f>
        <v/>
      </c>
      <c r="K252" s="507" t="str">
        <f>+IF($F252="","",SUMIFS(SERVICIOS!$E198:$CF198,SERVICIOS!$E$110:$CF$110,K$168))</f>
        <v/>
      </c>
      <c r="L252" s="507" t="str">
        <f>+IF($F252="","",SUMIFS(SERVICIOS!$E198:$CF198,SERVICIOS!$E$110:$CF$110,L$168))</f>
        <v/>
      </c>
      <c r="M252" s="507" t="str">
        <f>+IF($F252="","",SUMIFS(SERVICIOS!$E198:$CF198,SERVICIOS!$E$110:$CF$110,M$168))</f>
        <v/>
      </c>
      <c r="N252" s="507" t="str">
        <f>+IF($F252="","",SUMIFS(SERVICIOS!$E198:$CF198,SERVICIOS!$E$110:$CF$110,N$168))</f>
        <v/>
      </c>
      <c r="O252" s="507" t="str">
        <f>+IF($F252="","",SUMIFS(SERVICIOS!$E198:$CF198,SERVICIOS!$E$110:$CF$110,O$168))</f>
        <v/>
      </c>
      <c r="P252" s="507" t="str">
        <f>+IF($F252="","",SUMIFS(SERVICIOS!$E198:$CF198,SERVICIOS!$E$110:$CF$110,P$168))</f>
        <v/>
      </c>
      <c r="Q252" s="507" t="str">
        <f>+IF($F252="","",SUMIFS(SERVICIOS!$E198:$CF198,SERVICIOS!$E$110:$CF$110,Q$168))</f>
        <v/>
      </c>
      <c r="R252" s="507" t="str">
        <f>+IF($F252="","",SUMIFS(SERVICIOS!$E198:$CF198,SERVICIOS!$E$110:$CF$110,R$168))</f>
        <v/>
      </c>
      <c r="S252" s="507" t="str">
        <f>+IF($F252="","",SUMIFS(SERVICIOS!$E198:$CF198,SERVICIOS!$E$110:$CF$110,S$168))</f>
        <v/>
      </c>
      <c r="T252" s="928">
        <f t="shared" si="32"/>
        <v>0</v>
      </c>
    </row>
    <row r="253" spans="2:20" hidden="1" x14ac:dyDescent="0.3">
      <c r="B253" s="927">
        <v>85</v>
      </c>
      <c r="C253" s="915" t="str">
        <f t="shared" si="29"/>
        <v/>
      </c>
      <c r="D253" s="915" t="str">
        <f t="shared" si="30"/>
        <v/>
      </c>
      <c r="E253" s="915" t="str">
        <f t="shared" si="31"/>
        <v/>
      </c>
      <c r="F253" s="279" t="str">
        <f>+IF('LP-Servicios'!P237="-","",'LP-Servicios'!P237)</f>
        <v/>
      </c>
      <c r="G253" s="507" t="str">
        <f>+IF(F253="","",VLOOKUP(F253,'LP-Servicios'!$H$153:$J$252,3,FALSE))</f>
        <v/>
      </c>
      <c r="H253" s="507" t="str">
        <f>+IF($F253="","",SUMIFS(SERVICIOS!$E199:$CF199,SERVICIOS!$E$110:$CF$110,H$168))</f>
        <v/>
      </c>
      <c r="I253" s="507" t="str">
        <f>+IF($F253="","",SUMIFS(SERVICIOS!$E199:$CF199,SERVICIOS!$E$110:$CF$110,I$168))</f>
        <v/>
      </c>
      <c r="J253" s="507" t="str">
        <f>+IF($F253="","",SUMIFS(SERVICIOS!$E199:$CF199,SERVICIOS!$E$110:$CF$110,J$168))</f>
        <v/>
      </c>
      <c r="K253" s="507" t="str">
        <f>+IF($F253="","",SUMIFS(SERVICIOS!$E199:$CF199,SERVICIOS!$E$110:$CF$110,K$168))</f>
        <v/>
      </c>
      <c r="L253" s="507" t="str">
        <f>+IF($F253="","",SUMIFS(SERVICIOS!$E199:$CF199,SERVICIOS!$E$110:$CF$110,L$168))</f>
        <v/>
      </c>
      <c r="M253" s="507" t="str">
        <f>+IF($F253="","",SUMIFS(SERVICIOS!$E199:$CF199,SERVICIOS!$E$110:$CF$110,M$168))</f>
        <v/>
      </c>
      <c r="N253" s="507" t="str">
        <f>+IF($F253="","",SUMIFS(SERVICIOS!$E199:$CF199,SERVICIOS!$E$110:$CF$110,N$168))</f>
        <v/>
      </c>
      <c r="O253" s="507" t="str">
        <f>+IF($F253="","",SUMIFS(SERVICIOS!$E199:$CF199,SERVICIOS!$E$110:$CF$110,O$168))</f>
        <v/>
      </c>
      <c r="P253" s="507" t="str">
        <f>+IF($F253="","",SUMIFS(SERVICIOS!$E199:$CF199,SERVICIOS!$E$110:$CF$110,P$168))</f>
        <v/>
      </c>
      <c r="Q253" s="507" t="str">
        <f>+IF($F253="","",SUMIFS(SERVICIOS!$E199:$CF199,SERVICIOS!$E$110:$CF$110,Q$168))</f>
        <v/>
      </c>
      <c r="R253" s="507" t="str">
        <f>+IF($F253="","",SUMIFS(SERVICIOS!$E199:$CF199,SERVICIOS!$E$110:$CF$110,R$168))</f>
        <v/>
      </c>
      <c r="S253" s="507" t="str">
        <f>+IF($F253="","",SUMIFS(SERVICIOS!$E199:$CF199,SERVICIOS!$E$110:$CF$110,S$168))</f>
        <v/>
      </c>
      <c r="T253" s="928">
        <f t="shared" si="32"/>
        <v>0</v>
      </c>
    </row>
    <row r="254" spans="2:20" hidden="1" x14ac:dyDescent="0.3">
      <c r="B254" s="927">
        <v>86</v>
      </c>
      <c r="C254" s="915" t="str">
        <f t="shared" si="29"/>
        <v/>
      </c>
      <c r="D254" s="915" t="str">
        <f t="shared" si="30"/>
        <v/>
      </c>
      <c r="E254" s="915" t="str">
        <f t="shared" si="31"/>
        <v/>
      </c>
      <c r="F254" s="279" t="str">
        <f>+IF('LP-Servicios'!P238="-","",'LP-Servicios'!P238)</f>
        <v/>
      </c>
      <c r="G254" s="507" t="str">
        <f>+IF(F254="","",VLOOKUP(F254,'LP-Servicios'!$H$153:$J$252,3,FALSE))</f>
        <v/>
      </c>
      <c r="H254" s="507" t="str">
        <f>+IF($F254="","",SUMIFS(SERVICIOS!$E200:$CF200,SERVICIOS!$E$110:$CF$110,H$168))</f>
        <v/>
      </c>
      <c r="I254" s="507" t="str">
        <f>+IF($F254="","",SUMIFS(SERVICIOS!$E200:$CF200,SERVICIOS!$E$110:$CF$110,I$168))</f>
        <v/>
      </c>
      <c r="J254" s="507" t="str">
        <f>+IF($F254="","",SUMIFS(SERVICIOS!$E200:$CF200,SERVICIOS!$E$110:$CF$110,J$168))</f>
        <v/>
      </c>
      <c r="K254" s="507" t="str">
        <f>+IF($F254="","",SUMIFS(SERVICIOS!$E200:$CF200,SERVICIOS!$E$110:$CF$110,K$168))</f>
        <v/>
      </c>
      <c r="L254" s="507" t="str">
        <f>+IF($F254="","",SUMIFS(SERVICIOS!$E200:$CF200,SERVICIOS!$E$110:$CF$110,L$168))</f>
        <v/>
      </c>
      <c r="M254" s="507" t="str">
        <f>+IF($F254="","",SUMIFS(SERVICIOS!$E200:$CF200,SERVICIOS!$E$110:$CF$110,M$168))</f>
        <v/>
      </c>
      <c r="N254" s="507" t="str">
        <f>+IF($F254="","",SUMIFS(SERVICIOS!$E200:$CF200,SERVICIOS!$E$110:$CF$110,N$168))</f>
        <v/>
      </c>
      <c r="O254" s="507" t="str">
        <f>+IF($F254="","",SUMIFS(SERVICIOS!$E200:$CF200,SERVICIOS!$E$110:$CF$110,O$168))</f>
        <v/>
      </c>
      <c r="P254" s="507" t="str">
        <f>+IF($F254="","",SUMIFS(SERVICIOS!$E200:$CF200,SERVICIOS!$E$110:$CF$110,P$168))</f>
        <v/>
      </c>
      <c r="Q254" s="507" t="str">
        <f>+IF($F254="","",SUMIFS(SERVICIOS!$E200:$CF200,SERVICIOS!$E$110:$CF$110,Q$168))</f>
        <v/>
      </c>
      <c r="R254" s="507" t="str">
        <f>+IF($F254="","",SUMIFS(SERVICIOS!$E200:$CF200,SERVICIOS!$E$110:$CF$110,R$168))</f>
        <v/>
      </c>
      <c r="S254" s="507" t="str">
        <f>+IF($F254="","",SUMIFS(SERVICIOS!$E200:$CF200,SERVICIOS!$E$110:$CF$110,S$168))</f>
        <v/>
      </c>
      <c r="T254" s="928">
        <f t="shared" si="32"/>
        <v>0</v>
      </c>
    </row>
    <row r="255" spans="2:20" hidden="1" x14ac:dyDescent="0.3">
      <c r="B255" s="927">
        <v>87</v>
      </c>
      <c r="C255" s="915" t="str">
        <f t="shared" si="29"/>
        <v/>
      </c>
      <c r="D255" s="915" t="str">
        <f t="shared" si="30"/>
        <v/>
      </c>
      <c r="E255" s="915" t="str">
        <f t="shared" si="31"/>
        <v/>
      </c>
      <c r="F255" s="279" t="str">
        <f>+IF('LP-Servicios'!P239="-","",'LP-Servicios'!P239)</f>
        <v/>
      </c>
      <c r="G255" s="507" t="str">
        <f>+IF(F255="","",VLOOKUP(F255,'LP-Servicios'!$H$153:$J$252,3,FALSE))</f>
        <v/>
      </c>
      <c r="H255" s="507" t="str">
        <f>+IF($F255="","",SUMIFS(SERVICIOS!$E201:$CF201,SERVICIOS!$E$110:$CF$110,H$168))</f>
        <v/>
      </c>
      <c r="I255" s="507" t="str">
        <f>+IF($F255="","",SUMIFS(SERVICIOS!$E201:$CF201,SERVICIOS!$E$110:$CF$110,I$168))</f>
        <v/>
      </c>
      <c r="J255" s="507" t="str">
        <f>+IF($F255="","",SUMIFS(SERVICIOS!$E201:$CF201,SERVICIOS!$E$110:$CF$110,J$168))</f>
        <v/>
      </c>
      <c r="K255" s="507" t="str">
        <f>+IF($F255="","",SUMIFS(SERVICIOS!$E201:$CF201,SERVICIOS!$E$110:$CF$110,K$168))</f>
        <v/>
      </c>
      <c r="L255" s="507" t="str">
        <f>+IF($F255="","",SUMIFS(SERVICIOS!$E201:$CF201,SERVICIOS!$E$110:$CF$110,L$168))</f>
        <v/>
      </c>
      <c r="M255" s="507" t="str">
        <f>+IF($F255="","",SUMIFS(SERVICIOS!$E201:$CF201,SERVICIOS!$E$110:$CF$110,M$168))</f>
        <v/>
      </c>
      <c r="N255" s="507" t="str">
        <f>+IF($F255="","",SUMIFS(SERVICIOS!$E201:$CF201,SERVICIOS!$E$110:$CF$110,N$168))</f>
        <v/>
      </c>
      <c r="O255" s="507" t="str">
        <f>+IF($F255="","",SUMIFS(SERVICIOS!$E201:$CF201,SERVICIOS!$E$110:$CF$110,O$168))</f>
        <v/>
      </c>
      <c r="P255" s="507" t="str">
        <f>+IF($F255="","",SUMIFS(SERVICIOS!$E201:$CF201,SERVICIOS!$E$110:$CF$110,P$168))</f>
        <v/>
      </c>
      <c r="Q255" s="507" t="str">
        <f>+IF($F255="","",SUMIFS(SERVICIOS!$E201:$CF201,SERVICIOS!$E$110:$CF$110,Q$168))</f>
        <v/>
      </c>
      <c r="R255" s="507" t="str">
        <f>+IF($F255="","",SUMIFS(SERVICIOS!$E201:$CF201,SERVICIOS!$E$110:$CF$110,R$168))</f>
        <v/>
      </c>
      <c r="S255" s="507" t="str">
        <f>+IF($F255="","",SUMIFS(SERVICIOS!$E201:$CF201,SERVICIOS!$E$110:$CF$110,S$168))</f>
        <v/>
      </c>
      <c r="T255" s="928">
        <f t="shared" si="32"/>
        <v>0</v>
      </c>
    </row>
    <row r="256" spans="2:20" hidden="1" x14ac:dyDescent="0.3">
      <c r="B256" s="927">
        <v>88</v>
      </c>
      <c r="C256" s="915" t="str">
        <f t="shared" si="29"/>
        <v/>
      </c>
      <c r="D256" s="915" t="str">
        <f t="shared" si="30"/>
        <v/>
      </c>
      <c r="E256" s="915" t="str">
        <f t="shared" si="31"/>
        <v/>
      </c>
      <c r="F256" s="279" t="str">
        <f>+IF('LP-Servicios'!P240="-","",'LP-Servicios'!P240)</f>
        <v/>
      </c>
      <c r="G256" s="507" t="str">
        <f>+IF(F256="","",VLOOKUP(F256,'LP-Servicios'!$H$153:$J$252,3,FALSE))</f>
        <v/>
      </c>
      <c r="H256" s="507" t="str">
        <f>+IF($F256="","",SUMIFS(SERVICIOS!$E202:$CF202,SERVICIOS!$E$110:$CF$110,H$168))</f>
        <v/>
      </c>
      <c r="I256" s="507" t="str">
        <f>+IF($F256="","",SUMIFS(SERVICIOS!$E202:$CF202,SERVICIOS!$E$110:$CF$110,I$168))</f>
        <v/>
      </c>
      <c r="J256" s="507" t="str">
        <f>+IF($F256="","",SUMIFS(SERVICIOS!$E202:$CF202,SERVICIOS!$E$110:$CF$110,J$168))</f>
        <v/>
      </c>
      <c r="K256" s="507" t="str">
        <f>+IF($F256="","",SUMIFS(SERVICIOS!$E202:$CF202,SERVICIOS!$E$110:$CF$110,K$168))</f>
        <v/>
      </c>
      <c r="L256" s="507" t="str">
        <f>+IF($F256="","",SUMIFS(SERVICIOS!$E202:$CF202,SERVICIOS!$E$110:$CF$110,L$168))</f>
        <v/>
      </c>
      <c r="M256" s="507" t="str">
        <f>+IF($F256="","",SUMIFS(SERVICIOS!$E202:$CF202,SERVICIOS!$E$110:$CF$110,M$168))</f>
        <v/>
      </c>
      <c r="N256" s="507" t="str">
        <f>+IF($F256="","",SUMIFS(SERVICIOS!$E202:$CF202,SERVICIOS!$E$110:$CF$110,N$168))</f>
        <v/>
      </c>
      <c r="O256" s="507" t="str">
        <f>+IF($F256="","",SUMIFS(SERVICIOS!$E202:$CF202,SERVICIOS!$E$110:$CF$110,O$168))</f>
        <v/>
      </c>
      <c r="P256" s="507" t="str">
        <f>+IF($F256="","",SUMIFS(SERVICIOS!$E202:$CF202,SERVICIOS!$E$110:$CF$110,P$168))</f>
        <v/>
      </c>
      <c r="Q256" s="507" t="str">
        <f>+IF($F256="","",SUMIFS(SERVICIOS!$E202:$CF202,SERVICIOS!$E$110:$CF$110,Q$168))</f>
        <v/>
      </c>
      <c r="R256" s="507" t="str">
        <f>+IF($F256="","",SUMIFS(SERVICIOS!$E202:$CF202,SERVICIOS!$E$110:$CF$110,R$168))</f>
        <v/>
      </c>
      <c r="S256" s="507" t="str">
        <f>+IF($F256="","",SUMIFS(SERVICIOS!$E202:$CF202,SERVICIOS!$E$110:$CF$110,S$168))</f>
        <v/>
      </c>
      <c r="T256" s="928">
        <f t="shared" si="32"/>
        <v>0</v>
      </c>
    </row>
    <row r="257" spans="2:20" hidden="1" x14ac:dyDescent="0.3">
      <c r="B257" s="927">
        <v>89</v>
      </c>
      <c r="C257" s="915" t="str">
        <f t="shared" si="29"/>
        <v/>
      </c>
      <c r="D257" s="915" t="str">
        <f t="shared" si="30"/>
        <v/>
      </c>
      <c r="E257" s="915" t="str">
        <f t="shared" si="31"/>
        <v/>
      </c>
      <c r="F257" s="279" t="str">
        <f>+IF('LP-Servicios'!P241="-","",'LP-Servicios'!P241)</f>
        <v/>
      </c>
      <c r="G257" s="507" t="str">
        <f>+IF(F257="","",VLOOKUP(F257,'LP-Servicios'!$H$153:$J$252,3,FALSE))</f>
        <v/>
      </c>
      <c r="H257" s="507" t="str">
        <f>+IF($F257="","",SUMIFS(SERVICIOS!$E203:$CF203,SERVICIOS!$E$110:$CF$110,H$168))</f>
        <v/>
      </c>
      <c r="I257" s="507" t="str">
        <f>+IF($F257="","",SUMIFS(SERVICIOS!$E203:$CF203,SERVICIOS!$E$110:$CF$110,I$168))</f>
        <v/>
      </c>
      <c r="J257" s="507" t="str">
        <f>+IF($F257="","",SUMIFS(SERVICIOS!$E203:$CF203,SERVICIOS!$E$110:$CF$110,J$168))</f>
        <v/>
      </c>
      <c r="K257" s="507" t="str">
        <f>+IF($F257="","",SUMIFS(SERVICIOS!$E203:$CF203,SERVICIOS!$E$110:$CF$110,K$168))</f>
        <v/>
      </c>
      <c r="L257" s="507" t="str">
        <f>+IF($F257="","",SUMIFS(SERVICIOS!$E203:$CF203,SERVICIOS!$E$110:$CF$110,L$168))</f>
        <v/>
      </c>
      <c r="M257" s="507" t="str">
        <f>+IF($F257="","",SUMIFS(SERVICIOS!$E203:$CF203,SERVICIOS!$E$110:$CF$110,M$168))</f>
        <v/>
      </c>
      <c r="N257" s="507" t="str">
        <f>+IF($F257="","",SUMIFS(SERVICIOS!$E203:$CF203,SERVICIOS!$E$110:$CF$110,N$168))</f>
        <v/>
      </c>
      <c r="O257" s="507" t="str">
        <f>+IF($F257="","",SUMIFS(SERVICIOS!$E203:$CF203,SERVICIOS!$E$110:$CF$110,O$168))</f>
        <v/>
      </c>
      <c r="P257" s="507" t="str">
        <f>+IF($F257="","",SUMIFS(SERVICIOS!$E203:$CF203,SERVICIOS!$E$110:$CF$110,P$168))</f>
        <v/>
      </c>
      <c r="Q257" s="507" t="str">
        <f>+IF($F257="","",SUMIFS(SERVICIOS!$E203:$CF203,SERVICIOS!$E$110:$CF$110,Q$168))</f>
        <v/>
      </c>
      <c r="R257" s="507" t="str">
        <f>+IF($F257="","",SUMIFS(SERVICIOS!$E203:$CF203,SERVICIOS!$E$110:$CF$110,R$168))</f>
        <v/>
      </c>
      <c r="S257" s="507" t="str">
        <f>+IF($F257="","",SUMIFS(SERVICIOS!$E203:$CF203,SERVICIOS!$E$110:$CF$110,S$168))</f>
        <v/>
      </c>
      <c r="T257" s="928">
        <f t="shared" si="32"/>
        <v>0</v>
      </c>
    </row>
    <row r="258" spans="2:20" hidden="1" x14ac:dyDescent="0.3">
      <c r="B258" s="927">
        <v>90</v>
      </c>
      <c r="C258" s="915" t="str">
        <f t="shared" si="29"/>
        <v/>
      </c>
      <c r="D258" s="915" t="str">
        <f t="shared" si="30"/>
        <v/>
      </c>
      <c r="E258" s="915" t="str">
        <f t="shared" si="31"/>
        <v/>
      </c>
      <c r="F258" s="279" t="str">
        <f>+IF('LP-Servicios'!P242="-","",'LP-Servicios'!P242)</f>
        <v/>
      </c>
      <c r="G258" s="507" t="str">
        <f>+IF(F258="","",VLOOKUP(F258,'LP-Servicios'!$H$153:$J$252,3,FALSE))</f>
        <v/>
      </c>
      <c r="H258" s="507" t="str">
        <f>+IF($F258="","",SUMIFS(SERVICIOS!$E204:$CF204,SERVICIOS!$E$110:$CF$110,H$168))</f>
        <v/>
      </c>
      <c r="I258" s="507" t="str">
        <f>+IF($F258="","",SUMIFS(SERVICIOS!$E204:$CF204,SERVICIOS!$E$110:$CF$110,I$168))</f>
        <v/>
      </c>
      <c r="J258" s="507" t="str">
        <f>+IF($F258="","",SUMIFS(SERVICIOS!$E204:$CF204,SERVICIOS!$E$110:$CF$110,J$168))</f>
        <v/>
      </c>
      <c r="K258" s="507" t="str">
        <f>+IF($F258="","",SUMIFS(SERVICIOS!$E204:$CF204,SERVICIOS!$E$110:$CF$110,K$168))</f>
        <v/>
      </c>
      <c r="L258" s="507" t="str">
        <f>+IF($F258="","",SUMIFS(SERVICIOS!$E204:$CF204,SERVICIOS!$E$110:$CF$110,L$168))</f>
        <v/>
      </c>
      <c r="M258" s="507" t="str">
        <f>+IF($F258="","",SUMIFS(SERVICIOS!$E204:$CF204,SERVICIOS!$E$110:$CF$110,M$168))</f>
        <v/>
      </c>
      <c r="N258" s="507" t="str">
        <f>+IF($F258="","",SUMIFS(SERVICIOS!$E204:$CF204,SERVICIOS!$E$110:$CF$110,N$168))</f>
        <v/>
      </c>
      <c r="O258" s="507" t="str">
        <f>+IF($F258="","",SUMIFS(SERVICIOS!$E204:$CF204,SERVICIOS!$E$110:$CF$110,O$168))</f>
        <v/>
      </c>
      <c r="P258" s="507" t="str">
        <f>+IF($F258="","",SUMIFS(SERVICIOS!$E204:$CF204,SERVICIOS!$E$110:$CF$110,P$168))</f>
        <v/>
      </c>
      <c r="Q258" s="507" t="str">
        <f>+IF($F258="","",SUMIFS(SERVICIOS!$E204:$CF204,SERVICIOS!$E$110:$CF$110,Q$168))</f>
        <v/>
      </c>
      <c r="R258" s="507" t="str">
        <f>+IF($F258="","",SUMIFS(SERVICIOS!$E204:$CF204,SERVICIOS!$E$110:$CF$110,R$168))</f>
        <v/>
      </c>
      <c r="S258" s="507" t="str">
        <f>+IF($F258="","",SUMIFS(SERVICIOS!$E204:$CF204,SERVICIOS!$E$110:$CF$110,S$168))</f>
        <v/>
      </c>
      <c r="T258" s="928">
        <f t="shared" si="32"/>
        <v>0</v>
      </c>
    </row>
    <row r="259" spans="2:20" hidden="1" x14ac:dyDescent="0.3">
      <c r="B259" s="927">
        <v>91</v>
      </c>
      <c r="C259" s="915" t="str">
        <f t="shared" si="29"/>
        <v/>
      </c>
      <c r="D259" s="915" t="str">
        <f t="shared" si="30"/>
        <v/>
      </c>
      <c r="E259" s="915" t="str">
        <f t="shared" si="31"/>
        <v/>
      </c>
      <c r="F259" s="279" t="str">
        <f>+IF('LP-Servicios'!P243="-","",'LP-Servicios'!P243)</f>
        <v/>
      </c>
      <c r="G259" s="507" t="str">
        <f>+IF(F259="","",VLOOKUP(F259,'LP-Servicios'!$H$153:$J$252,3,FALSE))</f>
        <v/>
      </c>
      <c r="H259" s="507" t="str">
        <f>+IF($F259="","",SUMIFS(SERVICIOS!$E205:$CF205,SERVICIOS!$E$110:$CF$110,H$168))</f>
        <v/>
      </c>
      <c r="I259" s="507" t="str">
        <f>+IF($F259="","",SUMIFS(SERVICIOS!$E205:$CF205,SERVICIOS!$E$110:$CF$110,I$168))</f>
        <v/>
      </c>
      <c r="J259" s="507" t="str">
        <f>+IF($F259="","",SUMIFS(SERVICIOS!$E205:$CF205,SERVICIOS!$E$110:$CF$110,J$168))</f>
        <v/>
      </c>
      <c r="K259" s="507" t="str">
        <f>+IF($F259="","",SUMIFS(SERVICIOS!$E205:$CF205,SERVICIOS!$E$110:$CF$110,K$168))</f>
        <v/>
      </c>
      <c r="L259" s="507" t="str">
        <f>+IF($F259="","",SUMIFS(SERVICIOS!$E205:$CF205,SERVICIOS!$E$110:$CF$110,L$168))</f>
        <v/>
      </c>
      <c r="M259" s="507" t="str">
        <f>+IF($F259="","",SUMIFS(SERVICIOS!$E205:$CF205,SERVICIOS!$E$110:$CF$110,M$168))</f>
        <v/>
      </c>
      <c r="N259" s="507" t="str">
        <f>+IF($F259="","",SUMIFS(SERVICIOS!$E205:$CF205,SERVICIOS!$E$110:$CF$110,N$168))</f>
        <v/>
      </c>
      <c r="O259" s="507" t="str">
        <f>+IF($F259="","",SUMIFS(SERVICIOS!$E205:$CF205,SERVICIOS!$E$110:$CF$110,O$168))</f>
        <v/>
      </c>
      <c r="P259" s="507" t="str">
        <f>+IF($F259="","",SUMIFS(SERVICIOS!$E205:$CF205,SERVICIOS!$E$110:$CF$110,P$168))</f>
        <v/>
      </c>
      <c r="Q259" s="507" t="str">
        <f>+IF($F259="","",SUMIFS(SERVICIOS!$E205:$CF205,SERVICIOS!$E$110:$CF$110,Q$168))</f>
        <v/>
      </c>
      <c r="R259" s="507" t="str">
        <f>+IF($F259="","",SUMIFS(SERVICIOS!$E205:$CF205,SERVICIOS!$E$110:$CF$110,R$168))</f>
        <v/>
      </c>
      <c r="S259" s="507" t="str">
        <f>+IF($F259="","",SUMIFS(SERVICIOS!$E205:$CF205,SERVICIOS!$E$110:$CF$110,S$168))</f>
        <v/>
      </c>
      <c r="T259" s="928">
        <f t="shared" si="32"/>
        <v>0</v>
      </c>
    </row>
    <row r="260" spans="2:20" hidden="1" x14ac:dyDescent="0.3">
      <c r="B260" s="927">
        <v>92</v>
      </c>
      <c r="C260" s="915" t="str">
        <f t="shared" si="29"/>
        <v/>
      </c>
      <c r="D260" s="915" t="str">
        <f t="shared" si="30"/>
        <v/>
      </c>
      <c r="E260" s="915" t="str">
        <f t="shared" si="31"/>
        <v/>
      </c>
      <c r="F260" s="279" t="str">
        <f>+IF('LP-Servicios'!P244="-","",'LP-Servicios'!P244)</f>
        <v/>
      </c>
      <c r="G260" s="507" t="str">
        <f>+IF(F260="","",VLOOKUP(F260,'LP-Servicios'!$H$153:$J$252,3,FALSE))</f>
        <v/>
      </c>
      <c r="H260" s="507" t="str">
        <f>+IF($F260="","",SUMIFS(SERVICIOS!$E206:$CF206,SERVICIOS!$E$110:$CF$110,H$168))</f>
        <v/>
      </c>
      <c r="I260" s="507" t="str">
        <f>+IF($F260="","",SUMIFS(SERVICIOS!$E206:$CF206,SERVICIOS!$E$110:$CF$110,I$168))</f>
        <v/>
      </c>
      <c r="J260" s="507" t="str">
        <f>+IF($F260="","",SUMIFS(SERVICIOS!$E206:$CF206,SERVICIOS!$E$110:$CF$110,J$168))</f>
        <v/>
      </c>
      <c r="K260" s="507" t="str">
        <f>+IF($F260="","",SUMIFS(SERVICIOS!$E206:$CF206,SERVICIOS!$E$110:$CF$110,K$168))</f>
        <v/>
      </c>
      <c r="L260" s="507" t="str">
        <f>+IF($F260="","",SUMIFS(SERVICIOS!$E206:$CF206,SERVICIOS!$E$110:$CF$110,L$168))</f>
        <v/>
      </c>
      <c r="M260" s="507" t="str">
        <f>+IF($F260="","",SUMIFS(SERVICIOS!$E206:$CF206,SERVICIOS!$E$110:$CF$110,M$168))</f>
        <v/>
      </c>
      <c r="N260" s="507" t="str">
        <f>+IF($F260="","",SUMIFS(SERVICIOS!$E206:$CF206,SERVICIOS!$E$110:$CF$110,N$168))</f>
        <v/>
      </c>
      <c r="O260" s="507" t="str">
        <f>+IF($F260="","",SUMIFS(SERVICIOS!$E206:$CF206,SERVICIOS!$E$110:$CF$110,O$168))</f>
        <v/>
      </c>
      <c r="P260" s="507" t="str">
        <f>+IF($F260="","",SUMIFS(SERVICIOS!$E206:$CF206,SERVICIOS!$E$110:$CF$110,P$168))</f>
        <v/>
      </c>
      <c r="Q260" s="507" t="str">
        <f>+IF($F260="","",SUMIFS(SERVICIOS!$E206:$CF206,SERVICIOS!$E$110:$CF$110,Q$168))</f>
        <v/>
      </c>
      <c r="R260" s="507" t="str">
        <f>+IF($F260="","",SUMIFS(SERVICIOS!$E206:$CF206,SERVICIOS!$E$110:$CF$110,R$168))</f>
        <v/>
      </c>
      <c r="S260" s="507" t="str">
        <f>+IF($F260="","",SUMIFS(SERVICIOS!$E206:$CF206,SERVICIOS!$E$110:$CF$110,S$168))</f>
        <v/>
      </c>
      <c r="T260" s="928">
        <f t="shared" si="32"/>
        <v>0</v>
      </c>
    </row>
    <row r="261" spans="2:20" hidden="1" x14ac:dyDescent="0.3">
      <c r="B261" s="927">
        <v>93</v>
      </c>
      <c r="C261" s="915" t="str">
        <f t="shared" si="29"/>
        <v/>
      </c>
      <c r="D261" s="915" t="str">
        <f t="shared" si="30"/>
        <v/>
      </c>
      <c r="E261" s="915" t="str">
        <f t="shared" si="31"/>
        <v/>
      </c>
      <c r="F261" s="279" t="str">
        <f>+IF('LP-Servicios'!P245="-","",'LP-Servicios'!P245)</f>
        <v/>
      </c>
      <c r="G261" s="507" t="str">
        <f>+IF(F261="","",VLOOKUP(F261,'LP-Servicios'!$H$153:$J$252,3,FALSE))</f>
        <v/>
      </c>
      <c r="H261" s="507" t="str">
        <f>+IF($F261="","",SUMIFS(SERVICIOS!$E207:$CF207,SERVICIOS!$E$110:$CF$110,H$168))</f>
        <v/>
      </c>
      <c r="I261" s="507" t="str">
        <f>+IF($F261="","",SUMIFS(SERVICIOS!$E207:$CF207,SERVICIOS!$E$110:$CF$110,I$168))</f>
        <v/>
      </c>
      <c r="J261" s="507" t="str">
        <f>+IF($F261="","",SUMIFS(SERVICIOS!$E207:$CF207,SERVICIOS!$E$110:$CF$110,J$168))</f>
        <v/>
      </c>
      <c r="K261" s="507" t="str">
        <f>+IF($F261="","",SUMIFS(SERVICIOS!$E207:$CF207,SERVICIOS!$E$110:$CF$110,K$168))</f>
        <v/>
      </c>
      <c r="L261" s="507" t="str">
        <f>+IF($F261="","",SUMIFS(SERVICIOS!$E207:$CF207,SERVICIOS!$E$110:$CF$110,L$168))</f>
        <v/>
      </c>
      <c r="M261" s="507" t="str">
        <f>+IF($F261="","",SUMIFS(SERVICIOS!$E207:$CF207,SERVICIOS!$E$110:$CF$110,M$168))</f>
        <v/>
      </c>
      <c r="N261" s="507" t="str">
        <f>+IF($F261="","",SUMIFS(SERVICIOS!$E207:$CF207,SERVICIOS!$E$110:$CF$110,N$168))</f>
        <v/>
      </c>
      <c r="O261" s="507" t="str">
        <f>+IF($F261="","",SUMIFS(SERVICIOS!$E207:$CF207,SERVICIOS!$E$110:$CF$110,O$168))</f>
        <v/>
      </c>
      <c r="P261" s="507" t="str">
        <f>+IF($F261="","",SUMIFS(SERVICIOS!$E207:$CF207,SERVICIOS!$E$110:$CF$110,P$168))</f>
        <v/>
      </c>
      <c r="Q261" s="507" t="str">
        <f>+IF($F261="","",SUMIFS(SERVICIOS!$E207:$CF207,SERVICIOS!$E$110:$CF$110,Q$168))</f>
        <v/>
      </c>
      <c r="R261" s="507" t="str">
        <f>+IF($F261="","",SUMIFS(SERVICIOS!$E207:$CF207,SERVICIOS!$E$110:$CF$110,R$168))</f>
        <v/>
      </c>
      <c r="S261" s="507" t="str">
        <f>+IF($F261="","",SUMIFS(SERVICIOS!$E207:$CF207,SERVICIOS!$E$110:$CF$110,S$168))</f>
        <v/>
      </c>
      <c r="T261" s="928">
        <f t="shared" si="32"/>
        <v>0</v>
      </c>
    </row>
    <row r="262" spans="2:20" hidden="1" x14ac:dyDescent="0.3">
      <c r="B262" s="927">
        <v>94</v>
      </c>
      <c r="C262" s="915" t="str">
        <f t="shared" si="29"/>
        <v/>
      </c>
      <c r="D262" s="915" t="str">
        <f t="shared" si="30"/>
        <v/>
      </c>
      <c r="E262" s="915" t="str">
        <f t="shared" si="31"/>
        <v/>
      </c>
      <c r="F262" s="279" t="str">
        <f>+IF('LP-Servicios'!P246="-","",'LP-Servicios'!P246)</f>
        <v/>
      </c>
      <c r="G262" s="507" t="str">
        <f>+IF(F262="","",VLOOKUP(F262,'LP-Servicios'!$H$153:$J$252,3,FALSE))</f>
        <v/>
      </c>
      <c r="H262" s="507" t="str">
        <f>+IF($F262="","",SUMIFS(SERVICIOS!$E208:$CF208,SERVICIOS!$E$110:$CF$110,H$168))</f>
        <v/>
      </c>
      <c r="I262" s="507" t="str">
        <f>+IF($F262="","",SUMIFS(SERVICIOS!$E208:$CF208,SERVICIOS!$E$110:$CF$110,I$168))</f>
        <v/>
      </c>
      <c r="J262" s="507" t="str">
        <f>+IF($F262="","",SUMIFS(SERVICIOS!$E208:$CF208,SERVICIOS!$E$110:$CF$110,J$168))</f>
        <v/>
      </c>
      <c r="K262" s="507" t="str">
        <f>+IF($F262="","",SUMIFS(SERVICIOS!$E208:$CF208,SERVICIOS!$E$110:$CF$110,K$168))</f>
        <v/>
      </c>
      <c r="L262" s="507" t="str">
        <f>+IF($F262="","",SUMIFS(SERVICIOS!$E208:$CF208,SERVICIOS!$E$110:$CF$110,L$168))</f>
        <v/>
      </c>
      <c r="M262" s="507" t="str">
        <f>+IF($F262="","",SUMIFS(SERVICIOS!$E208:$CF208,SERVICIOS!$E$110:$CF$110,M$168))</f>
        <v/>
      </c>
      <c r="N262" s="507" t="str">
        <f>+IF($F262="","",SUMIFS(SERVICIOS!$E208:$CF208,SERVICIOS!$E$110:$CF$110,N$168))</f>
        <v/>
      </c>
      <c r="O262" s="507" t="str">
        <f>+IF($F262="","",SUMIFS(SERVICIOS!$E208:$CF208,SERVICIOS!$E$110:$CF$110,O$168))</f>
        <v/>
      </c>
      <c r="P262" s="507" t="str">
        <f>+IF($F262="","",SUMIFS(SERVICIOS!$E208:$CF208,SERVICIOS!$E$110:$CF$110,P$168))</f>
        <v/>
      </c>
      <c r="Q262" s="507" t="str">
        <f>+IF($F262="","",SUMIFS(SERVICIOS!$E208:$CF208,SERVICIOS!$E$110:$CF$110,Q$168))</f>
        <v/>
      </c>
      <c r="R262" s="507" t="str">
        <f>+IF($F262="","",SUMIFS(SERVICIOS!$E208:$CF208,SERVICIOS!$E$110:$CF$110,R$168))</f>
        <v/>
      </c>
      <c r="S262" s="507" t="str">
        <f>+IF($F262="","",SUMIFS(SERVICIOS!$E208:$CF208,SERVICIOS!$E$110:$CF$110,S$168))</f>
        <v/>
      </c>
      <c r="T262" s="928">
        <f t="shared" si="32"/>
        <v>0</v>
      </c>
    </row>
    <row r="263" spans="2:20" hidden="1" x14ac:dyDescent="0.3">
      <c r="B263" s="927">
        <v>95</v>
      </c>
      <c r="C263" s="915" t="str">
        <f t="shared" si="29"/>
        <v/>
      </c>
      <c r="D263" s="915" t="str">
        <f t="shared" si="30"/>
        <v/>
      </c>
      <c r="E263" s="915" t="str">
        <f t="shared" si="31"/>
        <v/>
      </c>
      <c r="F263" s="279" t="str">
        <f>+IF('LP-Servicios'!P247="-","",'LP-Servicios'!P247)</f>
        <v/>
      </c>
      <c r="G263" s="507" t="str">
        <f>+IF(F263="","",VLOOKUP(F263,'LP-Servicios'!$H$153:$J$252,3,FALSE))</f>
        <v/>
      </c>
      <c r="H263" s="507" t="str">
        <f>+IF($F263="","",SUMIFS(SERVICIOS!$E209:$CF209,SERVICIOS!$E$110:$CF$110,H$168))</f>
        <v/>
      </c>
      <c r="I263" s="507" t="str">
        <f>+IF($F263="","",SUMIFS(SERVICIOS!$E209:$CF209,SERVICIOS!$E$110:$CF$110,I$168))</f>
        <v/>
      </c>
      <c r="J263" s="507" t="str">
        <f>+IF($F263="","",SUMIFS(SERVICIOS!$E209:$CF209,SERVICIOS!$E$110:$CF$110,J$168))</f>
        <v/>
      </c>
      <c r="K263" s="507" t="str">
        <f>+IF($F263="","",SUMIFS(SERVICIOS!$E209:$CF209,SERVICIOS!$E$110:$CF$110,K$168))</f>
        <v/>
      </c>
      <c r="L263" s="507" t="str">
        <f>+IF($F263="","",SUMIFS(SERVICIOS!$E209:$CF209,SERVICIOS!$E$110:$CF$110,L$168))</f>
        <v/>
      </c>
      <c r="M263" s="507" t="str">
        <f>+IF($F263="","",SUMIFS(SERVICIOS!$E209:$CF209,SERVICIOS!$E$110:$CF$110,M$168))</f>
        <v/>
      </c>
      <c r="N263" s="507" t="str">
        <f>+IF($F263="","",SUMIFS(SERVICIOS!$E209:$CF209,SERVICIOS!$E$110:$CF$110,N$168))</f>
        <v/>
      </c>
      <c r="O263" s="507" t="str">
        <f>+IF($F263="","",SUMIFS(SERVICIOS!$E209:$CF209,SERVICIOS!$E$110:$CF$110,O$168))</f>
        <v/>
      </c>
      <c r="P263" s="507" t="str">
        <f>+IF($F263="","",SUMIFS(SERVICIOS!$E209:$CF209,SERVICIOS!$E$110:$CF$110,P$168))</f>
        <v/>
      </c>
      <c r="Q263" s="507" t="str">
        <f>+IF($F263="","",SUMIFS(SERVICIOS!$E209:$CF209,SERVICIOS!$E$110:$CF$110,Q$168))</f>
        <v/>
      </c>
      <c r="R263" s="507" t="str">
        <f>+IF($F263="","",SUMIFS(SERVICIOS!$E209:$CF209,SERVICIOS!$E$110:$CF$110,R$168))</f>
        <v/>
      </c>
      <c r="S263" s="507" t="str">
        <f>+IF($F263="","",SUMIFS(SERVICIOS!$E209:$CF209,SERVICIOS!$E$110:$CF$110,S$168))</f>
        <v/>
      </c>
      <c r="T263" s="928">
        <f t="shared" si="32"/>
        <v>0</v>
      </c>
    </row>
    <row r="264" spans="2:20" hidden="1" x14ac:dyDescent="0.3">
      <c r="B264" s="927">
        <v>96</v>
      </c>
      <c r="C264" s="915" t="str">
        <f t="shared" si="29"/>
        <v/>
      </c>
      <c r="D264" s="915" t="str">
        <f t="shared" si="30"/>
        <v/>
      </c>
      <c r="E264" s="915" t="str">
        <f t="shared" si="31"/>
        <v/>
      </c>
      <c r="F264" s="279" t="str">
        <f>+IF('LP-Servicios'!P248="-","",'LP-Servicios'!P248)</f>
        <v/>
      </c>
      <c r="G264" s="507" t="str">
        <f>+IF(F264="","",VLOOKUP(F264,'LP-Servicios'!$H$153:$J$252,3,FALSE))</f>
        <v/>
      </c>
      <c r="H264" s="507" t="str">
        <f>+IF($F264="","",SUMIFS(SERVICIOS!$E210:$CF210,SERVICIOS!$E$110:$CF$110,H$168))</f>
        <v/>
      </c>
      <c r="I264" s="507" t="str">
        <f>+IF($F264="","",SUMIFS(SERVICIOS!$E210:$CF210,SERVICIOS!$E$110:$CF$110,I$168))</f>
        <v/>
      </c>
      <c r="J264" s="507" t="str">
        <f>+IF($F264="","",SUMIFS(SERVICIOS!$E210:$CF210,SERVICIOS!$E$110:$CF$110,J$168))</f>
        <v/>
      </c>
      <c r="K264" s="507" t="str">
        <f>+IF($F264="","",SUMIFS(SERVICIOS!$E210:$CF210,SERVICIOS!$E$110:$CF$110,K$168))</f>
        <v/>
      </c>
      <c r="L264" s="507" t="str">
        <f>+IF($F264="","",SUMIFS(SERVICIOS!$E210:$CF210,SERVICIOS!$E$110:$CF$110,L$168))</f>
        <v/>
      </c>
      <c r="M264" s="507" t="str">
        <f>+IF($F264="","",SUMIFS(SERVICIOS!$E210:$CF210,SERVICIOS!$E$110:$CF$110,M$168))</f>
        <v/>
      </c>
      <c r="N264" s="507" t="str">
        <f>+IF($F264="","",SUMIFS(SERVICIOS!$E210:$CF210,SERVICIOS!$E$110:$CF$110,N$168))</f>
        <v/>
      </c>
      <c r="O264" s="507" t="str">
        <f>+IF($F264="","",SUMIFS(SERVICIOS!$E210:$CF210,SERVICIOS!$E$110:$CF$110,O$168))</f>
        <v/>
      </c>
      <c r="P264" s="507" t="str">
        <f>+IF($F264="","",SUMIFS(SERVICIOS!$E210:$CF210,SERVICIOS!$E$110:$CF$110,P$168))</f>
        <v/>
      </c>
      <c r="Q264" s="507" t="str">
        <f>+IF($F264="","",SUMIFS(SERVICIOS!$E210:$CF210,SERVICIOS!$E$110:$CF$110,Q$168))</f>
        <v/>
      </c>
      <c r="R264" s="507" t="str">
        <f>+IF($F264="","",SUMIFS(SERVICIOS!$E210:$CF210,SERVICIOS!$E$110:$CF$110,R$168))</f>
        <v/>
      </c>
      <c r="S264" s="507" t="str">
        <f>+IF($F264="","",SUMIFS(SERVICIOS!$E210:$CF210,SERVICIOS!$E$110:$CF$110,S$168))</f>
        <v/>
      </c>
      <c r="T264" s="928">
        <f t="shared" si="32"/>
        <v>0</v>
      </c>
    </row>
    <row r="265" spans="2:20" hidden="1" x14ac:dyDescent="0.3">
      <c r="B265" s="927">
        <v>97</v>
      </c>
      <c r="C265" s="915" t="str">
        <f t="shared" si="29"/>
        <v/>
      </c>
      <c r="D265" s="915" t="str">
        <f t="shared" si="30"/>
        <v/>
      </c>
      <c r="E265" s="915" t="str">
        <f t="shared" si="31"/>
        <v/>
      </c>
      <c r="F265" s="279" t="str">
        <f>+IF('LP-Servicios'!P249="-","",'LP-Servicios'!P249)</f>
        <v/>
      </c>
      <c r="G265" s="507" t="str">
        <f>+IF(F265="","",VLOOKUP(F265,'LP-Servicios'!$H$153:$J$252,3,FALSE))</f>
        <v/>
      </c>
      <c r="H265" s="507" t="str">
        <f>+IF($F265="","",SUMIFS(SERVICIOS!$E211:$CF211,SERVICIOS!$E$110:$CF$110,H$168))</f>
        <v/>
      </c>
      <c r="I265" s="507" t="str">
        <f>+IF($F265="","",SUMIFS(SERVICIOS!$E211:$CF211,SERVICIOS!$E$110:$CF$110,I$168))</f>
        <v/>
      </c>
      <c r="J265" s="507" t="str">
        <f>+IF($F265="","",SUMIFS(SERVICIOS!$E211:$CF211,SERVICIOS!$E$110:$CF$110,J$168))</f>
        <v/>
      </c>
      <c r="K265" s="507" t="str">
        <f>+IF($F265="","",SUMIFS(SERVICIOS!$E211:$CF211,SERVICIOS!$E$110:$CF$110,K$168))</f>
        <v/>
      </c>
      <c r="L265" s="507" t="str">
        <f>+IF($F265="","",SUMIFS(SERVICIOS!$E211:$CF211,SERVICIOS!$E$110:$CF$110,L$168))</f>
        <v/>
      </c>
      <c r="M265" s="507" t="str">
        <f>+IF($F265="","",SUMIFS(SERVICIOS!$E211:$CF211,SERVICIOS!$E$110:$CF$110,M$168))</f>
        <v/>
      </c>
      <c r="N265" s="507" t="str">
        <f>+IF($F265="","",SUMIFS(SERVICIOS!$E211:$CF211,SERVICIOS!$E$110:$CF$110,N$168))</f>
        <v/>
      </c>
      <c r="O265" s="507" t="str">
        <f>+IF($F265="","",SUMIFS(SERVICIOS!$E211:$CF211,SERVICIOS!$E$110:$CF$110,O$168))</f>
        <v/>
      </c>
      <c r="P265" s="507" t="str">
        <f>+IF($F265="","",SUMIFS(SERVICIOS!$E211:$CF211,SERVICIOS!$E$110:$CF$110,P$168))</f>
        <v/>
      </c>
      <c r="Q265" s="507" t="str">
        <f>+IF($F265="","",SUMIFS(SERVICIOS!$E211:$CF211,SERVICIOS!$E$110:$CF$110,Q$168))</f>
        <v/>
      </c>
      <c r="R265" s="507" t="str">
        <f>+IF($F265="","",SUMIFS(SERVICIOS!$E211:$CF211,SERVICIOS!$E$110:$CF$110,R$168))</f>
        <v/>
      </c>
      <c r="S265" s="507" t="str">
        <f>+IF($F265="","",SUMIFS(SERVICIOS!$E211:$CF211,SERVICIOS!$E$110:$CF$110,S$168))</f>
        <v/>
      </c>
      <c r="T265" s="928">
        <f t="shared" si="32"/>
        <v>0</v>
      </c>
    </row>
    <row r="266" spans="2:20" hidden="1" x14ac:dyDescent="0.3">
      <c r="B266" s="927">
        <v>98</v>
      </c>
      <c r="C266" s="915" t="str">
        <f t="shared" si="29"/>
        <v/>
      </c>
      <c r="D266" s="915" t="str">
        <f t="shared" si="30"/>
        <v/>
      </c>
      <c r="E266" s="915" t="str">
        <f t="shared" si="31"/>
        <v/>
      </c>
      <c r="F266" s="279" t="str">
        <f>+IF('LP-Servicios'!P250="-","",'LP-Servicios'!P250)</f>
        <v/>
      </c>
      <c r="G266" s="507" t="str">
        <f>+IF(F266="","",VLOOKUP(F266,'LP-Servicios'!$H$153:$J$252,3,FALSE))</f>
        <v/>
      </c>
      <c r="H266" s="507" t="str">
        <f>+IF($F266="","",SUMIFS(SERVICIOS!$E212:$CF212,SERVICIOS!$E$110:$CF$110,H$168))</f>
        <v/>
      </c>
      <c r="I266" s="507" t="str">
        <f>+IF($F266="","",SUMIFS(SERVICIOS!$E212:$CF212,SERVICIOS!$E$110:$CF$110,I$168))</f>
        <v/>
      </c>
      <c r="J266" s="507" t="str">
        <f>+IF($F266="","",SUMIFS(SERVICIOS!$E212:$CF212,SERVICIOS!$E$110:$CF$110,J$168))</f>
        <v/>
      </c>
      <c r="K266" s="507" t="str">
        <f>+IF($F266="","",SUMIFS(SERVICIOS!$E212:$CF212,SERVICIOS!$E$110:$CF$110,K$168))</f>
        <v/>
      </c>
      <c r="L266" s="507" t="str">
        <f>+IF($F266="","",SUMIFS(SERVICIOS!$E212:$CF212,SERVICIOS!$E$110:$CF$110,L$168))</f>
        <v/>
      </c>
      <c r="M266" s="507" t="str">
        <f>+IF($F266="","",SUMIFS(SERVICIOS!$E212:$CF212,SERVICIOS!$E$110:$CF$110,M$168))</f>
        <v/>
      </c>
      <c r="N266" s="507" t="str">
        <f>+IF($F266="","",SUMIFS(SERVICIOS!$E212:$CF212,SERVICIOS!$E$110:$CF$110,N$168))</f>
        <v/>
      </c>
      <c r="O266" s="507" t="str">
        <f>+IF($F266="","",SUMIFS(SERVICIOS!$E212:$CF212,SERVICIOS!$E$110:$CF$110,O$168))</f>
        <v/>
      </c>
      <c r="P266" s="507" t="str">
        <f>+IF($F266="","",SUMIFS(SERVICIOS!$E212:$CF212,SERVICIOS!$E$110:$CF$110,P$168))</f>
        <v/>
      </c>
      <c r="Q266" s="507" t="str">
        <f>+IF($F266="","",SUMIFS(SERVICIOS!$E212:$CF212,SERVICIOS!$E$110:$CF$110,Q$168))</f>
        <v/>
      </c>
      <c r="R266" s="507" t="str">
        <f>+IF($F266="","",SUMIFS(SERVICIOS!$E212:$CF212,SERVICIOS!$E$110:$CF$110,R$168))</f>
        <v/>
      </c>
      <c r="S266" s="507" t="str">
        <f>+IF($F266="","",SUMIFS(SERVICIOS!$E212:$CF212,SERVICIOS!$E$110:$CF$110,S$168))</f>
        <v/>
      </c>
      <c r="T266" s="928">
        <f t="shared" si="32"/>
        <v>0</v>
      </c>
    </row>
    <row r="267" spans="2:20" hidden="1" x14ac:dyDescent="0.3">
      <c r="B267" s="927">
        <v>99</v>
      </c>
      <c r="C267" s="915" t="str">
        <f t="shared" si="29"/>
        <v/>
      </c>
      <c r="D267" s="915" t="str">
        <f t="shared" si="30"/>
        <v/>
      </c>
      <c r="E267" s="915" t="str">
        <f t="shared" si="31"/>
        <v/>
      </c>
      <c r="F267" s="279" t="str">
        <f>+IF('LP-Servicios'!P251="-","",'LP-Servicios'!P251)</f>
        <v/>
      </c>
      <c r="G267" s="507" t="str">
        <f>+IF(F267="","",VLOOKUP(F267,'LP-Servicios'!$H$153:$J$252,3,FALSE))</f>
        <v/>
      </c>
      <c r="H267" s="507" t="str">
        <f>+IF($F267="","",SUMIFS(SERVICIOS!$E213:$CF213,SERVICIOS!$E$110:$CF$110,H$168))</f>
        <v/>
      </c>
      <c r="I267" s="507" t="str">
        <f>+IF($F267="","",SUMIFS(SERVICIOS!$E213:$CF213,SERVICIOS!$E$110:$CF$110,I$168))</f>
        <v/>
      </c>
      <c r="J267" s="507" t="str">
        <f>+IF($F267="","",SUMIFS(SERVICIOS!$E213:$CF213,SERVICIOS!$E$110:$CF$110,J$168))</f>
        <v/>
      </c>
      <c r="K267" s="507" t="str">
        <f>+IF($F267="","",SUMIFS(SERVICIOS!$E213:$CF213,SERVICIOS!$E$110:$CF$110,K$168))</f>
        <v/>
      </c>
      <c r="L267" s="507" t="str">
        <f>+IF($F267="","",SUMIFS(SERVICIOS!$E213:$CF213,SERVICIOS!$E$110:$CF$110,L$168))</f>
        <v/>
      </c>
      <c r="M267" s="507" t="str">
        <f>+IF($F267="","",SUMIFS(SERVICIOS!$E213:$CF213,SERVICIOS!$E$110:$CF$110,M$168))</f>
        <v/>
      </c>
      <c r="N267" s="507" t="str">
        <f>+IF($F267="","",SUMIFS(SERVICIOS!$E213:$CF213,SERVICIOS!$E$110:$CF$110,N$168))</f>
        <v/>
      </c>
      <c r="O267" s="507" t="str">
        <f>+IF($F267="","",SUMIFS(SERVICIOS!$E213:$CF213,SERVICIOS!$E$110:$CF$110,O$168))</f>
        <v/>
      </c>
      <c r="P267" s="507" t="str">
        <f>+IF($F267="","",SUMIFS(SERVICIOS!$E213:$CF213,SERVICIOS!$E$110:$CF$110,P$168))</f>
        <v/>
      </c>
      <c r="Q267" s="507" t="str">
        <f>+IF($F267="","",SUMIFS(SERVICIOS!$E213:$CF213,SERVICIOS!$E$110:$CF$110,Q$168))</f>
        <v/>
      </c>
      <c r="R267" s="507" t="str">
        <f>+IF($F267="","",SUMIFS(SERVICIOS!$E213:$CF213,SERVICIOS!$E$110:$CF$110,R$168))</f>
        <v/>
      </c>
      <c r="S267" s="507" t="str">
        <f>+IF($F267="","",SUMIFS(SERVICIOS!$E213:$CF213,SERVICIOS!$E$110:$CF$110,S$168))</f>
        <v/>
      </c>
      <c r="T267" s="928">
        <f t="shared" si="32"/>
        <v>0</v>
      </c>
    </row>
    <row r="268" spans="2:20" hidden="1" x14ac:dyDescent="0.3">
      <c r="B268" s="927">
        <v>100</v>
      </c>
      <c r="C268" s="915" t="str">
        <f t="shared" si="29"/>
        <v/>
      </c>
      <c r="D268" s="915" t="str">
        <f t="shared" si="30"/>
        <v/>
      </c>
      <c r="E268" s="915" t="str">
        <f t="shared" si="31"/>
        <v/>
      </c>
      <c r="F268" s="279" t="str">
        <f>+IF('LP-Servicios'!P252="-","",'LP-Servicios'!P252)</f>
        <v/>
      </c>
      <c r="G268" s="507" t="str">
        <f>+IF(F268="","",VLOOKUP(F268,'LP-Servicios'!$H$153:$J$252,3,FALSE))</f>
        <v/>
      </c>
      <c r="H268" s="507" t="str">
        <f>+IF($F268="","",SUMIFS(SERVICIOS!$E214:$CF214,SERVICIOS!$E$110:$CF$110,H$168))</f>
        <v/>
      </c>
      <c r="I268" s="507" t="str">
        <f>+IF($F268="","",SUMIFS(SERVICIOS!$E214:$CF214,SERVICIOS!$E$110:$CF$110,I$168))</f>
        <v/>
      </c>
      <c r="J268" s="507" t="str">
        <f>+IF($F268="","",SUMIFS(SERVICIOS!$E214:$CF214,SERVICIOS!$E$110:$CF$110,J$168))</f>
        <v/>
      </c>
      <c r="K268" s="507" t="str">
        <f>+IF($F268="","",SUMIFS(SERVICIOS!$E214:$CF214,SERVICIOS!$E$110:$CF$110,K$168))</f>
        <v/>
      </c>
      <c r="L268" s="507" t="str">
        <f>+IF($F268="","",SUMIFS(SERVICIOS!$E214:$CF214,SERVICIOS!$E$110:$CF$110,L$168))</f>
        <v/>
      </c>
      <c r="M268" s="507" t="str">
        <f>+IF($F268="","",SUMIFS(SERVICIOS!$E214:$CF214,SERVICIOS!$E$110:$CF$110,M$168))</f>
        <v/>
      </c>
      <c r="N268" s="507" t="str">
        <f>+IF($F268="","",SUMIFS(SERVICIOS!$E214:$CF214,SERVICIOS!$E$110:$CF$110,N$168))</f>
        <v/>
      </c>
      <c r="O268" s="507" t="str">
        <f>+IF($F268="","",SUMIFS(SERVICIOS!$E214:$CF214,SERVICIOS!$E$110:$CF$110,O$168))</f>
        <v/>
      </c>
      <c r="P268" s="507" t="str">
        <f>+IF($F268="","",SUMIFS(SERVICIOS!$E214:$CF214,SERVICIOS!$E$110:$CF$110,P$168))</f>
        <v/>
      </c>
      <c r="Q268" s="507" t="str">
        <f>+IF($F268="","",SUMIFS(SERVICIOS!$E214:$CF214,SERVICIOS!$E$110:$CF$110,Q$168))</f>
        <v/>
      </c>
      <c r="R268" s="507" t="str">
        <f>+IF($F268="","",SUMIFS(SERVICIOS!$E214:$CF214,SERVICIOS!$E$110:$CF$110,R$168))</f>
        <v/>
      </c>
      <c r="S268" s="507" t="str">
        <f>+IF($F268="","",SUMIFS(SERVICIOS!$E214:$CF214,SERVICIOS!$E$110:$CF$110,S$168))</f>
        <v/>
      </c>
      <c r="T268" s="928">
        <f t="shared" si="32"/>
        <v>0</v>
      </c>
    </row>
    <row r="269" spans="2:20" ht="17.25" hidden="1" thickBot="1" x14ac:dyDescent="0.35"/>
    <row r="270" spans="2:20" ht="24.6" hidden="1" customHeight="1" x14ac:dyDescent="0.3">
      <c r="C270" s="911" t="s">
        <v>333</v>
      </c>
      <c r="D270" s="912" t="s">
        <v>334</v>
      </c>
      <c r="E270" s="912" t="s">
        <v>336</v>
      </c>
      <c r="F270" s="912" t="s">
        <v>737</v>
      </c>
      <c r="G270" s="912" t="s">
        <v>406</v>
      </c>
      <c r="H270" s="926">
        <v>1</v>
      </c>
      <c r="I270" s="926">
        <v>2</v>
      </c>
      <c r="J270" s="926">
        <v>3</v>
      </c>
      <c r="K270" s="926">
        <v>4</v>
      </c>
      <c r="L270" s="926">
        <v>5</v>
      </c>
      <c r="M270" s="926">
        <v>6</v>
      </c>
      <c r="N270" s="926">
        <v>7</v>
      </c>
      <c r="O270" s="926">
        <v>8</v>
      </c>
      <c r="P270" s="926">
        <v>9</v>
      </c>
      <c r="Q270" s="926">
        <v>10</v>
      </c>
      <c r="R270" s="926">
        <v>11</v>
      </c>
      <c r="S270" s="926">
        <v>12</v>
      </c>
    </row>
    <row r="271" spans="2:20" hidden="1" x14ac:dyDescent="0.3">
      <c r="B271" s="927">
        <v>1</v>
      </c>
      <c r="C271" s="915" t="str">
        <f>+IF($T169=0,"",C169)</f>
        <v/>
      </c>
      <c r="D271" s="915" t="str">
        <f t="shared" ref="D271:S271" si="33">+IF($T169=0,"",D169)</f>
        <v/>
      </c>
      <c r="E271" s="915" t="str">
        <f t="shared" si="33"/>
        <v/>
      </c>
      <c r="F271" s="279" t="str">
        <f t="shared" si="33"/>
        <v/>
      </c>
      <c r="G271" s="507" t="str">
        <f t="shared" si="33"/>
        <v/>
      </c>
      <c r="H271" s="507" t="str">
        <f t="shared" si="33"/>
        <v/>
      </c>
      <c r="I271" s="507" t="str">
        <f t="shared" si="33"/>
        <v/>
      </c>
      <c r="J271" s="507" t="str">
        <f t="shared" si="33"/>
        <v/>
      </c>
      <c r="K271" s="507" t="str">
        <f t="shared" si="33"/>
        <v/>
      </c>
      <c r="L271" s="507" t="str">
        <f t="shared" si="33"/>
        <v/>
      </c>
      <c r="M271" s="507" t="str">
        <f t="shared" si="33"/>
        <v/>
      </c>
      <c r="N271" s="507" t="str">
        <f t="shared" si="33"/>
        <v/>
      </c>
      <c r="O271" s="507" t="str">
        <f t="shared" si="33"/>
        <v/>
      </c>
      <c r="P271" s="507" t="str">
        <f t="shared" si="33"/>
        <v/>
      </c>
      <c r="Q271" s="507" t="str">
        <f t="shared" si="33"/>
        <v/>
      </c>
      <c r="R271" s="507" t="str">
        <f t="shared" si="33"/>
        <v/>
      </c>
      <c r="S271" s="507" t="str">
        <f t="shared" si="33"/>
        <v/>
      </c>
    </row>
    <row r="272" spans="2:20" hidden="1" x14ac:dyDescent="0.3">
      <c r="B272" s="927">
        <v>2</v>
      </c>
      <c r="C272" s="915" t="str">
        <f t="shared" ref="C272:S272" si="34">+IF($T170=0,"",C170)</f>
        <v/>
      </c>
      <c r="D272" s="915" t="str">
        <f t="shared" si="34"/>
        <v/>
      </c>
      <c r="E272" s="915" t="str">
        <f t="shared" si="34"/>
        <v/>
      </c>
      <c r="F272" s="279" t="str">
        <f t="shared" si="34"/>
        <v/>
      </c>
      <c r="G272" s="507" t="str">
        <f t="shared" si="34"/>
        <v/>
      </c>
      <c r="H272" s="507" t="str">
        <f t="shared" si="34"/>
        <v/>
      </c>
      <c r="I272" s="507" t="str">
        <f t="shared" si="34"/>
        <v/>
      </c>
      <c r="J272" s="507" t="str">
        <f t="shared" si="34"/>
        <v/>
      </c>
      <c r="K272" s="507" t="str">
        <f t="shared" si="34"/>
        <v/>
      </c>
      <c r="L272" s="507" t="str">
        <f t="shared" si="34"/>
        <v/>
      </c>
      <c r="M272" s="507" t="str">
        <f t="shared" si="34"/>
        <v/>
      </c>
      <c r="N272" s="507" t="str">
        <f t="shared" si="34"/>
        <v/>
      </c>
      <c r="O272" s="507" t="str">
        <f t="shared" si="34"/>
        <v/>
      </c>
      <c r="P272" s="507" t="str">
        <f t="shared" si="34"/>
        <v/>
      </c>
      <c r="Q272" s="507" t="str">
        <f t="shared" si="34"/>
        <v/>
      </c>
      <c r="R272" s="507" t="str">
        <f t="shared" si="34"/>
        <v/>
      </c>
      <c r="S272" s="507" t="str">
        <f t="shared" si="34"/>
        <v/>
      </c>
    </row>
    <row r="273" spans="2:19" hidden="1" x14ac:dyDescent="0.3">
      <c r="B273" s="927">
        <v>3</v>
      </c>
      <c r="C273" s="915" t="str">
        <f t="shared" ref="C273:S273" si="35">+IF($T171=0,"",C171)</f>
        <v/>
      </c>
      <c r="D273" s="915" t="str">
        <f t="shared" si="35"/>
        <v/>
      </c>
      <c r="E273" s="915" t="str">
        <f t="shared" si="35"/>
        <v/>
      </c>
      <c r="F273" s="279" t="str">
        <f t="shared" si="35"/>
        <v/>
      </c>
      <c r="G273" s="507" t="str">
        <f t="shared" si="35"/>
        <v/>
      </c>
      <c r="H273" s="507" t="str">
        <f t="shared" si="35"/>
        <v/>
      </c>
      <c r="I273" s="507" t="str">
        <f t="shared" si="35"/>
        <v/>
      </c>
      <c r="J273" s="507" t="str">
        <f t="shared" si="35"/>
        <v/>
      </c>
      <c r="K273" s="507" t="str">
        <f t="shared" si="35"/>
        <v/>
      </c>
      <c r="L273" s="507" t="str">
        <f t="shared" si="35"/>
        <v/>
      </c>
      <c r="M273" s="507" t="str">
        <f t="shared" si="35"/>
        <v/>
      </c>
      <c r="N273" s="507" t="str">
        <f t="shared" si="35"/>
        <v/>
      </c>
      <c r="O273" s="507" t="str">
        <f t="shared" si="35"/>
        <v/>
      </c>
      <c r="P273" s="507" t="str">
        <f t="shared" si="35"/>
        <v/>
      </c>
      <c r="Q273" s="507" t="str">
        <f t="shared" si="35"/>
        <v/>
      </c>
      <c r="R273" s="507" t="str">
        <f t="shared" si="35"/>
        <v/>
      </c>
      <c r="S273" s="507" t="str">
        <f t="shared" si="35"/>
        <v/>
      </c>
    </row>
    <row r="274" spans="2:19" hidden="1" x14ac:dyDescent="0.3">
      <c r="B274" s="927">
        <v>4</v>
      </c>
      <c r="C274" s="915" t="str">
        <f t="shared" ref="C274:S274" si="36">+IF($T172=0,"",C172)</f>
        <v/>
      </c>
      <c r="D274" s="915" t="str">
        <f t="shared" si="36"/>
        <v/>
      </c>
      <c r="E274" s="915" t="str">
        <f t="shared" si="36"/>
        <v/>
      </c>
      <c r="F274" s="279" t="str">
        <f t="shared" si="36"/>
        <v/>
      </c>
      <c r="G274" s="507" t="str">
        <f t="shared" si="36"/>
        <v/>
      </c>
      <c r="H274" s="507" t="str">
        <f t="shared" si="36"/>
        <v/>
      </c>
      <c r="I274" s="507" t="str">
        <f t="shared" si="36"/>
        <v/>
      </c>
      <c r="J274" s="507" t="str">
        <f t="shared" si="36"/>
        <v/>
      </c>
      <c r="K274" s="507" t="str">
        <f t="shared" si="36"/>
        <v/>
      </c>
      <c r="L274" s="507" t="str">
        <f t="shared" si="36"/>
        <v/>
      </c>
      <c r="M274" s="507" t="str">
        <f t="shared" si="36"/>
        <v/>
      </c>
      <c r="N274" s="507" t="str">
        <f t="shared" si="36"/>
        <v/>
      </c>
      <c r="O274" s="507" t="str">
        <f t="shared" si="36"/>
        <v/>
      </c>
      <c r="P274" s="507" t="str">
        <f t="shared" si="36"/>
        <v/>
      </c>
      <c r="Q274" s="507" t="str">
        <f t="shared" si="36"/>
        <v/>
      </c>
      <c r="R274" s="507" t="str">
        <f t="shared" si="36"/>
        <v/>
      </c>
      <c r="S274" s="507" t="str">
        <f t="shared" si="36"/>
        <v/>
      </c>
    </row>
    <row r="275" spans="2:19" hidden="1" x14ac:dyDescent="0.3">
      <c r="B275" s="927">
        <v>5</v>
      </c>
      <c r="C275" s="915" t="str">
        <f t="shared" ref="C275:S275" si="37">+IF($T173=0,"",C173)</f>
        <v/>
      </c>
      <c r="D275" s="915" t="str">
        <f t="shared" si="37"/>
        <v/>
      </c>
      <c r="E275" s="915" t="str">
        <f t="shared" si="37"/>
        <v/>
      </c>
      <c r="F275" s="279" t="str">
        <f t="shared" si="37"/>
        <v/>
      </c>
      <c r="G275" s="507" t="str">
        <f t="shared" si="37"/>
        <v/>
      </c>
      <c r="H275" s="507" t="str">
        <f t="shared" si="37"/>
        <v/>
      </c>
      <c r="I275" s="507" t="str">
        <f t="shared" si="37"/>
        <v/>
      </c>
      <c r="J275" s="507" t="str">
        <f t="shared" si="37"/>
        <v/>
      </c>
      <c r="K275" s="507" t="str">
        <f t="shared" si="37"/>
        <v/>
      </c>
      <c r="L275" s="507" t="str">
        <f t="shared" si="37"/>
        <v/>
      </c>
      <c r="M275" s="507" t="str">
        <f t="shared" si="37"/>
        <v/>
      </c>
      <c r="N275" s="507" t="str">
        <f t="shared" si="37"/>
        <v/>
      </c>
      <c r="O275" s="507" t="str">
        <f t="shared" si="37"/>
        <v/>
      </c>
      <c r="P275" s="507" t="str">
        <f t="shared" si="37"/>
        <v/>
      </c>
      <c r="Q275" s="507" t="str">
        <f t="shared" si="37"/>
        <v/>
      </c>
      <c r="R275" s="507" t="str">
        <f t="shared" si="37"/>
        <v/>
      </c>
      <c r="S275" s="507" t="str">
        <f t="shared" si="37"/>
        <v/>
      </c>
    </row>
    <row r="276" spans="2:19" hidden="1" x14ac:dyDescent="0.3">
      <c r="B276" s="927">
        <v>6</v>
      </c>
      <c r="C276" s="915" t="str">
        <f t="shared" ref="C276:S276" si="38">+IF($T174=0,"",C174)</f>
        <v/>
      </c>
      <c r="D276" s="915" t="str">
        <f t="shared" si="38"/>
        <v/>
      </c>
      <c r="E276" s="915" t="str">
        <f t="shared" si="38"/>
        <v/>
      </c>
      <c r="F276" s="279" t="str">
        <f t="shared" si="38"/>
        <v/>
      </c>
      <c r="G276" s="507" t="str">
        <f t="shared" si="38"/>
        <v/>
      </c>
      <c r="H276" s="507" t="str">
        <f t="shared" si="38"/>
        <v/>
      </c>
      <c r="I276" s="507" t="str">
        <f t="shared" si="38"/>
        <v/>
      </c>
      <c r="J276" s="507" t="str">
        <f t="shared" si="38"/>
        <v/>
      </c>
      <c r="K276" s="507" t="str">
        <f t="shared" si="38"/>
        <v/>
      </c>
      <c r="L276" s="507" t="str">
        <f t="shared" si="38"/>
        <v/>
      </c>
      <c r="M276" s="507" t="str">
        <f t="shared" si="38"/>
        <v/>
      </c>
      <c r="N276" s="507" t="str">
        <f t="shared" si="38"/>
        <v/>
      </c>
      <c r="O276" s="507" t="str">
        <f t="shared" si="38"/>
        <v/>
      </c>
      <c r="P276" s="507" t="str">
        <f t="shared" si="38"/>
        <v/>
      </c>
      <c r="Q276" s="507" t="str">
        <f t="shared" si="38"/>
        <v/>
      </c>
      <c r="R276" s="507" t="str">
        <f t="shared" si="38"/>
        <v/>
      </c>
      <c r="S276" s="507" t="str">
        <f t="shared" si="38"/>
        <v/>
      </c>
    </row>
    <row r="277" spans="2:19" hidden="1" x14ac:dyDescent="0.3">
      <c r="B277" s="927">
        <v>7</v>
      </c>
      <c r="C277" s="915" t="str">
        <f t="shared" ref="C277:S277" si="39">+IF($T175=0,"",C175)</f>
        <v/>
      </c>
      <c r="D277" s="915" t="str">
        <f t="shared" si="39"/>
        <v/>
      </c>
      <c r="E277" s="915" t="str">
        <f t="shared" si="39"/>
        <v/>
      </c>
      <c r="F277" s="279" t="str">
        <f t="shared" si="39"/>
        <v/>
      </c>
      <c r="G277" s="507" t="str">
        <f t="shared" si="39"/>
        <v/>
      </c>
      <c r="H277" s="507" t="str">
        <f t="shared" si="39"/>
        <v/>
      </c>
      <c r="I277" s="507" t="str">
        <f t="shared" si="39"/>
        <v/>
      </c>
      <c r="J277" s="507" t="str">
        <f t="shared" si="39"/>
        <v/>
      </c>
      <c r="K277" s="507" t="str">
        <f t="shared" si="39"/>
        <v/>
      </c>
      <c r="L277" s="507" t="str">
        <f t="shared" si="39"/>
        <v/>
      </c>
      <c r="M277" s="507" t="str">
        <f t="shared" si="39"/>
        <v/>
      </c>
      <c r="N277" s="507" t="str">
        <f t="shared" si="39"/>
        <v/>
      </c>
      <c r="O277" s="507" t="str">
        <f t="shared" si="39"/>
        <v/>
      </c>
      <c r="P277" s="507" t="str">
        <f t="shared" si="39"/>
        <v/>
      </c>
      <c r="Q277" s="507" t="str">
        <f t="shared" si="39"/>
        <v/>
      </c>
      <c r="R277" s="507" t="str">
        <f t="shared" si="39"/>
        <v/>
      </c>
      <c r="S277" s="507" t="str">
        <f t="shared" si="39"/>
        <v/>
      </c>
    </row>
    <row r="278" spans="2:19" hidden="1" x14ac:dyDescent="0.3">
      <c r="B278" s="927">
        <v>8</v>
      </c>
      <c r="C278" s="915" t="str">
        <f t="shared" ref="C278:S278" si="40">+IF($T176=0,"",C176)</f>
        <v/>
      </c>
      <c r="D278" s="915" t="str">
        <f t="shared" si="40"/>
        <v/>
      </c>
      <c r="E278" s="915" t="str">
        <f t="shared" si="40"/>
        <v/>
      </c>
      <c r="F278" s="279" t="str">
        <f t="shared" si="40"/>
        <v/>
      </c>
      <c r="G278" s="507" t="str">
        <f t="shared" si="40"/>
        <v/>
      </c>
      <c r="H278" s="507" t="str">
        <f t="shared" si="40"/>
        <v/>
      </c>
      <c r="I278" s="507" t="str">
        <f t="shared" si="40"/>
        <v/>
      </c>
      <c r="J278" s="507" t="str">
        <f t="shared" si="40"/>
        <v/>
      </c>
      <c r="K278" s="507" t="str">
        <f t="shared" si="40"/>
        <v/>
      </c>
      <c r="L278" s="507" t="str">
        <f t="shared" si="40"/>
        <v/>
      </c>
      <c r="M278" s="507" t="str">
        <f t="shared" si="40"/>
        <v/>
      </c>
      <c r="N278" s="507" t="str">
        <f t="shared" si="40"/>
        <v/>
      </c>
      <c r="O278" s="507" t="str">
        <f t="shared" si="40"/>
        <v/>
      </c>
      <c r="P278" s="507" t="str">
        <f t="shared" si="40"/>
        <v/>
      </c>
      <c r="Q278" s="507" t="str">
        <f t="shared" si="40"/>
        <v/>
      </c>
      <c r="R278" s="507" t="str">
        <f t="shared" si="40"/>
        <v/>
      </c>
      <c r="S278" s="507" t="str">
        <f t="shared" si="40"/>
        <v/>
      </c>
    </row>
    <row r="279" spans="2:19" hidden="1" x14ac:dyDescent="0.3">
      <c r="B279" s="927">
        <v>9</v>
      </c>
      <c r="C279" s="915" t="str">
        <f t="shared" ref="C279:S279" si="41">+IF($T177=0,"",C177)</f>
        <v/>
      </c>
      <c r="D279" s="915" t="str">
        <f t="shared" si="41"/>
        <v/>
      </c>
      <c r="E279" s="915" t="str">
        <f t="shared" si="41"/>
        <v/>
      </c>
      <c r="F279" s="279" t="str">
        <f t="shared" si="41"/>
        <v/>
      </c>
      <c r="G279" s="507" t="str">
        <f t="shared" si="41"/>
        <v/>
      </c>
      <c r="H279" s="507" t="str">
        <f t="shared" si="41"/>
        <v/>
      </c>
      <c r="I279" s="507" t="str">
        <f t="shared" si="41"/>
        <v/>
      </c>
      <c r="J279" s="507" t="str">
        <f t="shared" si="41"/>
        <v/>
      </c>
      <c r="K279" s="507" t="str">
        <f t="shared" si="41"/>
        <v/>
      </c>
      <c r="L279" s="507" t="str">
        <f t="shared" si="41"/>
        <v/>
      </c>
      <c r="M279" s="507" t="str">
        <f t="shared" si="41"/>
        <v/>
      </c>
      <c r="N279" s="507" t="str">
        <f t="shared" si="41"/>
        <v/>
      </c>
      <c r="O279" s="507" t="str">
        <f t="shared" si="41"/>
        <v/>
      </c>
      <c r="P279" s="507" t="str">
        <f t="shared" si="41"/>
        <v/>
      </c>
      <c r="Q279" s="507" t="str">
        <f t="shared" si="41"/>
        <v/>
      </c>
      <c r="R279" s="507" t="str">
        <f t="shared" si="41"/>
        <v/>
      </c>
      <c r="S279" s="507" t="str">
        <f t="shared" si="41"/>
        <v/>
      </c>
    </row>
    <row r="280" spans="2:19" hidden="1" x14ac:dyDescent="0.3">
      <c r="B280" s="927">
        <v>10</v>
      </c>
      <c r="C280" s="915" t="str">
        <f t="shared" ref="C280:S280" si="42">+IF($T178=0,"",C178)</f>
        <v>TECPETROL</v>
      </c>
      <c r="D280" s="915" t="str">
        <f t="shared" si="42"/>
        <v>TPT.NQ.FP-1397(h) AISL</v>
      </c>
      <c r="E280" s="915" t="str">
        <f t="shared" si="42"/>
        <v>F-36</v>
      </c>
      <c r="F280" s="279" t="str">
        <f t="shared" si="42"/>
        <v>ADICIONAL-Luminaria x unidad(1-2Rigs)</v>
      </c>
      <c r="G280" s="507" t="str">
        <f t="shared" si="42"/>
        <v>006001000000138</v>
      </c>
      <c r="H280" s="507">
        <f t="shared" si="42"/>
        <v>0</v>
      </c>
      <c r="I280" s="507">
        <f t="shared" si="42"/>
        <v>0</v>
      </c>
      <c r="J280" s="507">
        <f t="shared" si="42"/>
        <v>0</v>
      </c>
      <c r="K280" s="507">
        <f t="shared" si="42"/>
        <v>0</v>
      </c>
      <c r="L280" s="507">
        <f t="shared" si="42"/>
        <v>0</v>
      </c>
      <c r="M280" s="507">
        <f t="shared" si="42"/>
        <v>0</v>
      </c>
      <c r="N280" s="507">
        <f t="shared" si="42"/>
        <v>0</v>
      </c>
      <c r="O280" s="507">
        <f t="shared" si="42"/>
        <v>0</v>
      </c>
      <c r="P280" s="507">
        <f t="shared" si="42"/>
        <v>0</v>
      </c>
      <c r="Q280" s="507">
        <f t="shared" si="42"/>
        <v>24</v>
      </c>
      <c r="R280" s="507">
        <f t="shared" si="42"/>
        <v>0</v>
      </c>
      <c r="S280" s="507">
        <f t="shared" si="42"/>
        <v>0</v>
      </c>
    </row>
    <row r="281" spans="2:19" hidden="1" x14ac:dyDescent="0.3">
      <c r="B281" s="927">
        <v>11</v>
      </c>
      <c r="C281" s="915" t="str">
        <f t="shared" ref="C281:S281" si="43">+IF($T179=0,"",C179)</f>
        <v/>
      </c>
      <c r="D281" s="915" t="str">
        <f t="shared" si="43"/>
        <v/>
      </c>
      <c r="E281" s="915" t="str">
        <f t="shared" si="43"/>
        <v/>
      </c>
      <c r="F281" s="279" t="str">
        <f t="shared" si="43"/>
        <v/>
      </c>
      <c r="G281" s="507" t="str">
        <f t="shared" si="43"/>
        <v/>
      </c>
      <c r="H281" s="507" t="str">
        <f t="shared" si="43"/>
        <v/>
      </c>
      <c r="I281" s="507" t="str">
        <f t="shared" si="43"/>
        <v/>
      </c>
      <c r="J281" s="507" t="str">
        <f t="shared" si="43"/>
        <v/>
      </c>
      <c r="K281" s="507" t="str">
        <f t="shared" si="43"/>
        <v/>
      </c>
      <c r="L281" s="507" t="str">
        <f t="shared" si="43"/>
        <v/>
      </c>
      <c r="M281" s="507" t="str">
        <f t="shared" si="43"/>
        <v/>
      </c>
      <c r="N281" s="507" t="str">
        <f t="shared" si="43"/>
        <v/>
      </c>
      <c r="O281" s="507" t="str">
        <f t="shared" si="43"/>
        <v/>
      </c>
      <c r="P281" s="507" t="str">
        <f t="shared" si="43"/>
        <v/>
      </c>
      <c r="Q281" s="507" t="str">
        <f t="shared" si="43"/>
        <v/>
      </c>
      <c r="R281" s="507" t="str">
        <f t="shared" si="43"/>
        <v/>
      </c>
      <c r="S281" s="507" t="str">
        <f t="shared" si="43"/>
        <v/>
      </c>
    </row>
    <row r="282" spans="2:19" hidden="1" x14ac:dyDescent="0.3">
      <c r="B282" s="927">
        <v>12</v>
      </c>
      <c r="C282" s="915" t="str">
        <f t="shared" ref="C282:S282" si="44">+IF($T180=0,"",C180)</f>
        <v/>
      </c>
      <c r="D282" s="915" t="str">
        <f t="shared" si="44"/>
        <v/>
      </c>
      <c r="E282" s="915" t="str">
        <f t="shared" si="44"/>
        <v/>
      </c>
      <c r="F282" s="279" t="str">
        <f t="shared" si="44"/>
        <v/>
      </c>
      <c r="G282" s="507" t="str">
        <f t="shared" si="44"/>
        <v/>
      </c>
      <c r="H282" s="507" t="str">
        <f t="shared" si="44"/>
        <v/>
      </c>
      <c r="I282" s="507" t="str">
        <f t="shared" si="44"/>
        <v/>
      </c>
      <c r="J282" s="507" t="str">
        <f t="shared" si="44"/>
        <v/>
      </c>
      <c r="K282" s="507" t="str">
        <f t="shared" si="44"/>
        <v/>
      </c>
      <c r="L282" s="507" t="str">
        <f t="shared" si="44"/>
        <v/>
      </c>
      <c r="M282" s="507" t="str">
        <f t="shared" si="44"/>
        <v/>
      </c>
      <c r="N282" s="507" t="str">
        <f t="shared" si="44"/>
        <v/>
      </c>
      <c r="O282" s="507" t="str">
        <f t="shared" si="44"/>
        <v/>
      </c>
      <c r="P282" s="507" t="str">
        <f t="shared" si="44"/>
        <v/>
      </c>
      <c r="Q282" s="507" t="str">
        <f t="shared" si="44"/>
        <v/>
      </c>
      <c r="R282" s="507" t="str">
        <f t="shared" si="44"/>
        <v/>
      </c>
      <c r="S282" s="507" t="str">
        <f t="shared" si="44"/>
        <v/>
      </c>
    </row>
    <row r="283" spans="2:19" hidden="1" x14ac:dyDescent="0.3">
      <c r="B283" s="927">
        <v>13</v>
      </c>
      <c r="C283" s="915" t="str">
        <f t="shared" ref="C283:S283" si="45">+IF($T181=0,"",C181)</f>
        <v/>
      </c>
      <c r="D283" s="915" t="str">
        <f t="shared" si="45"/>
        <v/>
      </c>
      <c r="E283" s="915" t="str">
        <f t="shared" si="45"/>
        <v/>
      </c>
      <c r="F283" s="279" t="str">
        <f t="shared" si="45"/>
        <v/>
      </c>
      <c r="G283" s="507" t="str">
        <f t="shared" si="45"/>
        <v/>
      </c>
      <c r="H283" s="507" t="str">
        <f t="shared" si="45"/>
        <v/>
      </c>
      <c r="I283" s="507" t="str">
        <f t="shared" si="45"/>
        <v/>
      </c>
      <c r="J283" s="507" t="str">
        <f t="shared" si="45"/>
        <v/>
      </c>
      <c r="K283" s="507" t="str">
        <f t="shared" si="45"/>
        <v/>
      </c>
      <c r="L283" s="507" t="str">
        <f t="shared" si="45"/>
        <v/>
      </c>
      <c r="M283" s="507" t="str">
        <f t="shared" si="45"/>
        <v/>
      </c>
      <c r="N283" s="507" t="str">
        <f t="shared" si="45"/>
        <v/>
      </c>
      <c r="O283" s="507" t="str">
        <f t="shared" si="45"/>
        <v/>
      </c>
      <c r="P283" s="507" t="str">
        <f t="shared" si="45"/>
        <v/>
      </c>
      <c r="Q283" s="507" t="str">
        <f t="shared" si="45"/>
        <v/>
      </c>
      <c r="R283" s="507" t="str">
        <f t="shared" si="45"/>
        <v/>
      </c>
      <c r="S283" s="507" t="str">
        <f t="shared" si="45"/>
        <v/>
      </c>
    </row>
    <row r="284" spans="2:19" hidden="1" x14ac:dyDescent="0.3">
      <c r="B284" s="927">
        <v>14</v>
      </c>
      <c r="C284" s="915" t="str">
        <f t="shared" ref="C284:S284" si="46">+IF($T182=0,"",C182)</f>
        <v/>
      </c>
      <c r="D284" s="915" t="str">
        <f t="shared" si="46"/>
        <v/>
      </c>
      <c r="E284" s="915" t="str">
        <f t="shared" si="46"/>
        <v/>
      </c>
      <c r="F284" s="279" t="str">
        <f t="shared" si="46"/>
        <v/>
      </c>
      <c r="G284" s="507" t="str">
        <f t="shared" si="46"/>
        <v/>
      </c>
      <c r="H284" s="507" t="str">
        <f t="shared" si="46"/>
        <v/>
      </c>
      <c r="I284" s="507" t="str">
        <f t="shared" si="46"/>
        <v/>
      </c>
      <c r="J284" s="507" t="str">
        <f t="shared" si="46"/>
        <v/>
      </c>
      <c r="K284" s="507" t="str">
        <f t="shared" si="46"/>
        <v/>
      </c>
      <c r="L284" s="507" t="str">
        <f t="shared" si="46"/>
        <v/>
      </c>
      <c r="M284" s="507" t="str">
        <f t="shared" si="46"/>
        <v/>
      </c>
      <c r="N284" s="507" t="str">
        <f t="shared" si="46"/>
        <v/>
      </c>
      <c r="O284" s="507" t="str">
        <f t="shared" si="46"/>
        <v/>
      </c>
      <c r="P284" s="507" t="str">
        <f t="shared" si="46"/>
        <v/>
      </c>
      <c r="Q284" s="507" t="str">
        <f t="shared" si="46"/>
        <v/>
      </c>
      <c r="R284" s="507" t="str">
        <f t="shared" si="46"/>
        <v/>
      </c>
      <c r="S284" s="507" t="str">
        <f t="shared" si="46"/>
        <v/>
      </c>
    </row>
    <row r="285" spans="2:19" hidden="1" x14ac:dyDescent="0.3">
      <c r="B285" s="927">
        <v>15</v>
      </c>
      <c r="C285" s="915" t="str">
        <f t="shared" ref="C285:S285" si="47">+IF($T183=0,"",C183)</f>
        <v/>
      </c>
      <c r="D285" s="915" t="str">
        <f t="shared" si="47"/>
        <v/>
      </c>
      <c r="E285" s="915" t="str">
        <f t="shared" si="47"/>
        <v/>
      </c>
      <c r="F285" s="279" t="str">
        <f t="shared" si="47"/>
        <v/>
      </c>
      <c r="G285" s="507" t="str">
        <f t="shared" si="47"/>
        <v/>
      </c>
      <c r="H285" s="507" t="str">
        <f t="shared" si="47"/>
        <v/>
      </c>
      <c r="I285" s="507" t="str">
        <f t="shared" si="47"/>
        <v/>
      </c>
      <c r="J285" s="507" t="str">
        <f t="shared" si="47"/>
        <v/>
      </c>
      <c r="K285" s="507" t="str">
        <f t="shared" si="47"/>
        <v/>
      </c>
      <c r="L285" s="507" t="str">
        <f t="shared" si="47"/>
        <v/>
      </c>
      <c r="M285" s="507" t="str">
        <f t="shared" si="47"/>
        <v/>
      </c>
      <c r="N285" s="507" t="str">
        <f t="shared" si="47"/>
        <v/>
      </c>
      <c r="O285" s="507" t="str">
        <f t="shared" si="47"/>
        <v/>
      </c>
      <c r="P285" s="507" t="str">
        <f t="shared" si="47"/>
        <v/>
      </c>
      <c r="Q285" s="507" t="str">
        <f t="shared" si="47"/>
        <v/>
      </c>
      <c r="R285" s="507" t="str">
        <f t="shared" si="47"/>
        <v/>
      </c>
      <c r="S285" s="507" t="str">
        <f t="shared" si="47"/>
        <v/>
      </c>
    </row>
    <row r="286" spans="2:19" hidden="1" x14ac:dyDescent="0.3">
      <c r="B286" s="927">
        <v>16</v>
      </c>
      <c r="C286" s="915" t="str">
        <f t="shared" ref="C286:S286" si="48">+IF($T184=0,"",C184)</f>
        <v/>
      </c>
      <c r="D286" s="915" t="str">
        <f t="shared" si="48"/>
        <v/>
      </c>
      <c r="E286" s="915" t="str">
        <f t="shared" si="48"/>
        <v/>
      </c>
      <c r="F286" s="279" t="str">
        <f t="shared" si="48"/>
        <v/>
      </c>
      <c r="G286" s="507" t="str">
        <f t="shared" si="48"/>
        <v/>
      </c>
      <c r="H286" s="507" t="str">
        <f t="shared" si="48"/>
        <v/>
      </c>
      <c r="I286" s="507" t="str">
        <f t="shared" si="48"/>
        <v/>
      </c>
      <c r="J286" s="507" t="str">
        <f t="shared" si="48"/>
        <v/>
      </c>
      <c r="K286" s="507" t="str">
        <f t="shared" si="48"/>
        <v/>
      </c>
      <c r="L286" s="507" t="str">
        <f t="shared" si="48"/>
        <v/>
      </c>
      <c r="M286" s="507" t="str">
        <f t="shared" si="48"/>
        <v/>
      </c>
      <c r="N286" s="507" t="str">
        <f t="shared" si="48"/>
        <v/>
      </c>
      <c r="O286" s="507" t="str">
        <f t="shared" si="48"/>
        <v/>
      </c>
      <c r="P286" s="507" t="str">
        <f t="shared" si="48"/>
        <v/>
      </c>
      <c r="Q286" s="507" t="str">
        <f t="shared" si="48"/>
        <v/>
      </c>
      <c r="R286" s="507" t="str">
        <f t="shared" si="48"/>
        <v/>
      </c>
      <c r="S286" s="507" t="str">
        <f t="shared" si="48"/>
        <v/>
      </c>
    </row>
    <row r="287" spans="2:19" hidden="1" x14ac:dyDescent="0.3">
      <c r="B287" s="927">
        <v>17</v>
      </c>
      <c r="C287" s="915" t="str">
        <f t="shared" ref="C287:S287" si="49">+IF($T185=0,"",C185)</f>
        <v/>
      </c>
      <c r="D287" s="915" t="str">
        <f t="shared" si="49"/>
        <v/>
      </c>
      <c r="E287" s="915" t="str">
        <f t="shared" si="49"/>
        <v/>
      </c>
      <c r="F287" s="279" t="str">
        <f t="shared" si="49"/>
        <v/>
      </c>
      <c r="G287" s="507" t="str">
        <f t="shared" si="49"/>
        <v/>
      </c>
      <c r="H287" s="507" t="str">
        <f t="shared" si="49"/>
        <v/>
      </c>
      <c r="I287" s="507" t="str">
        <f t="shared" si="49"/>
        <v/>
      </c>
      <c r="J287" s="507" t="str">
        <f t="shared" si="49"/>
        <v/>
      </c>
      <c r="K287" s="507" t="str">
        <f t="shared" si="49"/>
        <v/>
      </c>
      <c r="L287" s="507" t="str">
        <f t="shared" si="49"/>
        <v/>
      </c>
      <c r="M287" s="507" t="str">
        <f t="shared" si="49"/>
        <v/>
      </c>
      <c r="N287" s="507" t="str">
        <f t="shared" si="49"/>
        <v/>
      </c>
      <c r="O287" s="507" t="str">
        <f t="shared" si="49"/>
        <v/>
      </c>
      <c r="P287" s="507" t="str">
        <f t="shared" si="49"/>
        <v/>
      </c>
      <c r="Q287" s="507" t="str">
        <f t="shared" si="49"/>
        <v/>
      </c>
      <c r="R287" s="507" t="str">
        <f t="shared" si="49"/>
        <v/>
      </c>
      <c r="S287" s="507" t="str">
        <f t="shared" si="49"/>
        <v/>
      </c>
    </row>
    <row r="288" spans="2:19" hidden="1" x14ac:dyDescent="0.3">
      <c r="B288" s="927">
        <v>18</v>
      </c>
      <c r="C288" s="915" t="str">
        <f t="shared" ref="C288:S288" si="50">+IF($T186=0,"",C186)</f>
        <v/>
      </c>
      <c r="D288" s="915" t="str">
        <f t="shared" si="50"/>
        <v/>
      </c>
      <c r="E288" s="915" t="str">
        <f t="shared" si="50"/>
        <v/>
      </c>
      <c r="F288" s="279" t="str">
        <f t="shared" si="50"/>
        <v/>
      </c>
      <c r="G288" s="507" t="str">
        <f t="shared" si="50"/>
        <v/>
      </c>
      <c r="H288" s="507" t="str">
        <f t="shared" si="50"/>
        <v/>
      </c>
      <c r="I288" s="507" t="str">
        <f t="shared" si="50"/>
        <v/>
      </c>
      <c r="J288" s="507" t="str">
        <f t="shared" si="50"/>
        <v/>
      </c>
      <c r="K288" s="507" t="str">
        <f t="shared" si="50"/>
        <v/>
      </c>
      <c r="L288" s="507" t="str">
        <f t="shared" si="50"/>
        <v/>
      </c>
      <c r="M288" s="507" t="str">
        <f t="shared" si="50"/>
        <v/>
      </c>
      <c r="N288" s="507" t="str">
        <f t="shared" si="50"/>
        <v/>
      </c>
      <c r="O288" s="507" t="str">
        <f t="shared" si="50"/>
        <v/>
      </c>
      <c r="P288" s="507" t="str">
        <f t="shared" si="50"/>
        <v/>
      </c>
      <c r="Q288" s="507" t="str">
        <f t="shared" si="50"/>
        <v/>
      </c>
      <c r="R288" s="507" t="str">
        <f t="shared" si="50"/>
        <v/>
      </c>
      <c r="S288" s="507" t="str">
        <f t="shared" si="50"/>
        <v/>
      </c>
    </row>
    <row r="289" spans="2:19" hidden="1" x14ac:dyDescent="0.3">
      <c r="B289" s="927">
        <v>19</v>
      </c>
      <c r="C289" s="915" t="str">
        <f t="shared" ref="C289:S289" si="51">+IF($T187=0,"",C187)</f>
        <v/>
      </c>
      <c r="D289" s="915" t="str">
        <f t="shared" si="51"/>
        <v/>
      </c>
      <c r="E289" s="915" t="str">
        <f t="shared" si="51"/>
        <v/>
      </c>
      <c r="F289" s="279" t="str">
        <f t="shared" si="51"/>
        <v/>
      </c>
      <c r="G289" s="507" t="str">
        <f t="shared" si="51"/>
        <v/>
      </c>
      <c r="H289" s="507" t="str">
        <f t="shared" si="51"/>
        <v/>
      </c>
      <c r="I289" s="507" t="str">
        <f t="shared" si="51"/>
        <v/>
      </c>
      <c r="J289" s="507" t="str">
        <f t="shared" si="51"/>
        <v/>
      </c>
      <c r="K289" s="507" t="str">
        <f t="shared" si="51"/>
        <v/>
      </c>
      <c r="L289" s="507" t="str">
        <f t="shared" si="51"/>
        <v/>
      </c>
      <c r="M289" s="507" t="str">
        <f t="shared" si="51"/>
        <v/>
      </c>
      <c r="N289" s="507" t="str">
        <f t="shared" si="51"/>
        <v/>
      </c>
      <c r="O289" s="507" t="str">
        <f t="shared" si="51"/>
        <v/>
      </c>
      <c r="P289" s="507" t="str">
        <f t="shared" si="51"/>
        <v/>
      </c>
      <c r="Q289" s="507" t="str">
        <f t="shared" si="51"/>
        <v/>
      </c>
      <c r="R289" s="507" t="str">
        <f t="shared" si="51"/>
        <v/>
      </c>
      <c r="S289" s="507" t="str">
        <f t="shared" si="51"/>
        <v/>
      </c>
    </row>
    <row r="290" spans="2:19" hidden="1" x14ac:dyDescent="0.3">
      <c r="B290" s="927">
        <v>20</v>
      </c>
      <c r="C290" s="915" t="str">
        <f t="shared" ref="C290:S290" si="52">+IF($T188=0,"",C188)</f>
        <v/>
      </c>
      <c r="D290" s="915" t="str">
        <f t="shared" si="52"/>
        <v/>
      </c>
      <c r="E290" s="915" t="str">
        <f t="shared" si="52"/>
        <v/>
      </c>
      <c r="F290" s="279" t="str">
        <f t="shared" si="52"/>
        <v/>
      </c>
      <c r="G290" s="507" t="str">
        <f t="shared" si="52"/>
        <v/>
      </c>
      <c r="H290" s="507" t="str">
        <f t="shared" si="52"/>
        <v/>
      </c>
      <c r="I290" s="507" t="str">
        <f t="shared" si="52"/>
        <v/>
      </c>
      <c r="J290" s="507" t="str">
        <f t="shared" si="52"/>
        <v/>
      </c>
      <c r="K290" s="507" t="str">
        <f t="shared" si="52"/>
        <v/>
      </c>
      <c r="L290" s="507" t="str">
        <f t="shared" si="52"/>
        <v/>
      </c>
      <c r="M290" s="507" t="str">
        <f t="shared" si="52"/>
        <v/>
      </c>
      <c r="N290" s="507" t="str">
        <f t="shared" si="52"/>
        <v/>
      </c>
      <c r="O290" s="507" t="str">
        <f t="shared" si="52"/>
        <v/>
      </c>
      <c r="P290" s="507" t="str">
        <f t="shared" si="52"/>
        <v/>
      </c>
      <c r="Q290" s="507" t="str">
        <f t="shared" si="52"/>
        <v/>
      </c>
      <c r="R290" s="507" t="str">
        <f t="shared" si="52"/>
        <v/>
      </c>
      <c r="S290" s="507" t="str">
        <f t="shared" si="52"/>
        <v/>
      </c>
    </row>
    <row r="291" spans="2:19" hidden="1" x14ac:dyDescent="0.3">
      <c r="B291" s="927">
        <v>21</v>
      </c>
      <c r="C291" s="915" t="str">
        <f t="shared" ref="C291:S291" si="53">+IF($T189=0,"",C189)</f>
        <v/>
      </c>
      <c r="D291" s="915" t="str">
        <f t="shared" si="53"/>
        <v/>
      </c>
      <c r="E291" s="915" t="str">
        <f t="shared" si="53"/>
        <v/>
      </c>
      <c r="F291" s="279" t="str">
        <f t="shared" si="53"/>
        <v/>
      </c>
      <c r="G291" s="507" t="str">
        <f t="shared" si="53"/>
        <v/>
      </c>
      <c r="H291" s="507" t="str">
        <f t="shared" si="53"/>
        <v/>
      </c>
      <c r="I291" s="507" t="str">
        <f t="shared" si="53"/>
        <v/>
      </c>
      <c r="J291" s="507" t="str">
        <f t="shared" si="53"/>
        <v/>
      </c>
      <c r="K291" s="507" t="str">
        <f t="shared" si="53"/>
        <v/>
      </c>
      <c r="L291" s="507" t="str">
        <f t="shared" si="53"/>
        <v/>
      </c>
      <c r="M291" s="507" t="str">
        <f t="shared" si="53"/>
        <v/>
      </c>
      <c r="N291" s="507" t="str">
        <f t="shared" si="53"/>
        <v/>
      </c>
      <c r="O291" s="507" t="str">
        <f t="shared" si="53"/>
        <v/>
      </c>
      <c r="P291" s="507" t="str">
        <f t="shared" si="53"/>
        <v/>
      </c>
      <c r="Q291" s="507" t="str">
        <f t="shared" si="53"/>
        <v/>
      </c>
      <c r="R291" s="507" t="str">
        <f t="shared" si="53"/>
        <v/>
      </c>
      <c r="S291" s="507" t="str">
        <f t="shared" si="53"/>
        <v/>
      </c>
    </row>
    <row r="292" spans="2:19" hidden="1" x14ac:dyDescent="0.3">
      <c r="B292" s="927">
        <v>22</v>
      </c>
      <c r="C292" s="915" t="str">
        <f t="shared" ref="C292:S292" si="54">+IF($T190=0,"",C190)</f>
        <v>TECPETROL</v>
      </c>
      <c r="D292" s="915" t="str">
        <f t="shared" si="54"/>
        <v>TPT.NQ.FP-1397(h) AISL</v>
      </c>
      <c r="E292" s="915" t="str">
        <f t="shared" si="54"/>
        <v>F-36</v>
      </c>
      <c r="F292" s="279" t="str">
        <f t="shared" si="54"/>
        <v>C.S-Centrif Std ByXequip(1-2Rigs)</v>
      </c>
      <c r="G292" s="507" t="str">
        <f t="shared" si="54"/>
        <v>006001000000067</v>
      </c>
      <c r="H292" s="507">
        <f t="shared" si="54"/>
        <v>0</v>
      </c>
      <c r="I292" s="507">
        <f t="shared" si="54"/>
        <v>0</v>
      </c>
      <c r="J292" s="507">
        <f t="shared" si="54"/>
        <v>0</v>
      </c>
      <c r="K292" s="507">
        <f t="shared" si="54"/>
        <v>0</v>
      </c>
      <c r="L292" s="507">
        <f t="shared" si="54"/>
        <v>0</v>
      </c>
      <c r="M292" s="507">
        <f t="shared" si="54"/>
        <v>0</v>
      </c>
      <c r="N292" s="507">
        <f t="shared" si="54"/>
        <v>0</v>
      </c>
      <c r="O292" s="507">
        <f t="shared" si="54"/>
        <v>0</v>
      </c>
      <c r="P292" s="507">
        <f t="shared" si="54"/>
        <v>0</v>
      </c>
      <c r="Q292" s="507">
        <f t="shared" si="54"/>
        <v>21</v>
      </c>
      <c r="R292" s="507">
        <f t="shared" si="54"/>
        <v>0</v>
      </c>
      <c r="S292" s="507">
        <f t="shared" si="54"/>
        <v>0</v>
      </c>
    </row>
    <row r="293" spans="2:19" hidden="1" x14ac:dyDescent="0.3">
      <c r="B293" s="927">
        <v>23</v>
      </c>
      <c r="C293" s="915" t="str">
        <f t="shared" ref="C293:S293" si="55">+IF($T191=0,"",C191)</f>
        <v>TECPETROL</v>
      </c>
      <c r="D293" s="915" t="str">
        <f t="shared" si="55"/>
        <v>TPT.NQ.FP-1397(h) AISL</v>
      </c>
      <c r="E293" s="915" t="str">
        <f t="shared" si="55"/>
        <v>F-36</v>
      </c>
      <c r="F293" s="279" t="str">
        <f t="shared" si="55"/>
        <v>C.S-Centrifuga Op x equi(1-2Rigs)</v>
      </c>
      <c r="G293" s="507" t="str">
        <f t="shared" si="55"/>
        <v>006001000000059</v>
      </c>
      <c r="H293" s="507">
        <f t="shared" si="55"/>
        <v>0</v>
      </c>
      <c r="I293" s="507">
        <f t="shared" si="55"/>
        <v>0</v>
      </c>
      <c r="J293" s="507">
        <f t="shared" si="55"/>
        <v>0</v>
      </c>
      <c r="K293" s="507">
        <f t="shared" si="55"/>
        <v>0</v>
      </c>
      <c r="L293" s="507">
        <f t="shared" si="55"/>
        <v>0</v>
      </c>
      <c r="M293" s="507">
        <f t="shared" si="55"/>
        <v>0</v>
      </c>
      <c r="N293" s="507">
        <f t="shared" si="55"/>
        <v>0</v>
      </c>
      <c r="O293" s="507">
        <f t="shared" si="55"/>
        <v>0</v>
      </c>
      <c r="P293" s="507">
        <f t="shared" si="55"/>
        <v>0</v>
      </c>
      <c r="Q293" s="507">
        <f t="shared" si="55"/>
        <v>15</v>
      </c>
      <c r="R293" s="507">
        <f t="shared" si="55"/>
        <v>0</v>
      </c>
      <c r="S293" s="507">
        <f t="shared" si="55"/>
        <v>0</v>
      </c>
    </row>
    <row r="294" spans="2:19" hidden="1" x14ac:dyDescent="0.3">
      <c r="B294" s="927">
        <v>24</v>
      </c>
      <c r="C294" s="915" t="str">
        <f t="shared" ref="C294:S294" si="56">+IF($T192=0,"",C192)</f>
        <v>TECPETROL</v>
      </c>
      <c r="D294" s="915" t="str">
        <f t="shared" si="56"/>
        <v>TPT.NQ.FP-1397(h) AISL</v>
      </c>
      <c r="E294" s="915" t="str">
        <f t="shared" si="56"/>
        <v>F-36</v>
      </c>
      <c r="F294" s="279" t="str">
        <f t="shared" si="56"/>
        <v>C.S-Trailer Laboratorio(1-2Rigs)</v>
      </c>
      <c r="G294" s="507" t="str">
        <f t="shared" si="56"/>
        <v>006001000000520</v>
      </c>
      <c r="H294" s="507">
        <f t="shared" si="56"/>
        <v>0</v>
      </c>
      <c r="I294" s="507">
        <f t="shared" si="56"/>
        <v>0</v>
      </c>
      <c r="J294" s="507">
        <f t="shared" si="56"/>
        <v>0</v>
      </c>
      <c r="K294" s="507">
        <f t="shared" si="56"/>
        <v>0</v>
      </c>
      <c r="L294" s="507">
        <f t="shared" si="56"/>
        <v>0</v>
      </c>
      <c r="M294" s="507">
        <f t="shared" si="56"/>
        <v>0</v>
      </c>
      <c r="N294" s="507">
        <f t="shared" si="56"/>
        <v>0</v>
      </c>
      <c r="O294" s="507">
        <f t="shared" si="56"/>
        <v>0</v>
      </c>
      <c r="P294" s="507">
        <f t="shared" si="56"/>
        <v>0</v>
      </c>
      <c r="Q294" s="507">
        <f t="shared" si="56"/>
        <v>12</v>
      </c>
      <c r="R294" s="507">
        <f t="shared" si="56"/>
        <v>0</v>
      </c>
      <c r="S294" s="507">
        <f t="shared" si="56"/>
        <v>0</v>
      </c>
    </row>
    <row r="295" spans="2:19" hidden="1" x14ac:dyDescent="0.3">
      <c r="B295" s="927">
        <v>25</v>
      </c>
      <c r="C295" s="915" t="str">
        <f t="shared" ref="C295:S295" si="57">+IF($T193=0,"",C193)</f>
        <v>TECPETROL</v>
      </c>
      <c r="D295" s="915" t="str">
        <f t="shared" si="57"/>
        <v>TPT.NQ.FP-1397(h) AISL</v>
      </c>
      <c r="E295" s="915" t="str">
        <f t="shared" si="57"/>
        <v>F-36</v>
      </c>
      <c r="F295" s="279" t="str">
        <f t="shared" si="57"/>
        <v>C.S-Trailer viviend sin Lab(1-2Rigs)</v>
      </c>
      <c r="G295" s="507" t="str">
        <f t="shared" si="57"/>
        <v>006001000000496</v>
      </c>
      <c r="H295" s="507">
        <f t="shared" si="57"/>
        <v>0</v>
      </c>
      <c r="I295" s="507">
        <f t="shared" si="57"/>
        <v>0</v>
      </c>
      <c r="J295" s="507">
        <f t="shared" si="57"/>
        <v>0</v>
      </c>
      <c r="K295" s="507">
        <f t="shared" si="57"/>
        <v>0</v>
      </c>
      <c r="L295" s="507">
        <f t="shared" si="57"/>
        <v>0</v>
      </c>
      <c r="M295" s="507">
        <f t="shared" si="57"/>
        <v>0</v>
      </c>
      <c r="N295" s="507">
        <f t="shared" si="57"/>
        <v>0</v>
      </c>
      <c r="O295" s="507">
        <f t="shared" si="57"/>
        <v>0</v>
      </c>
      <c r="P295" s="507">
        <f t="shared" si="57"/>
        <v>0</v>
      </c>
      <c r="Q295" s="507">
        <f t="shared" si="57"/>
        <v>36</v>
      </c>
      <c r="R295" s="507">
        <f t="shared" si="57"/>
        <v>0</v>
      </c>
      <c r="S295" s="507">
        <f t="shared" si="57"/>
        <v>0</v>
      </c>
    </row>
    <row r="296" spans="2:19" hidden="1" x14ac:dyDescent="0.3">
      <c r="B296" s="927">
        <v>26</v>
      </c>
      <c r="C296" s="915" t="str">
        <f t="shared" ref="C296:S296" si="58">+IF($T194=0,"",C194)</f>
        <v>TECPETROL</v>
      </c>
      <c r="D296" s="915" t="str">
        <f t="shared" si="58"/>
        <v>TPT.NQ.FP-1397(h) AISL</v>
      </c>
      <c r="E296" s="915" t="str">
        <f t="shared" si="58"/>
        <v>F-36</v>
      </c>
      <c r="F296" s="279" t="str">
        <f t="shared" si="58"/>
        <v>CIRCUITO-Miscelaneos Conexión(1-2Rigs)</v>
      </c>
      <c r="G296" s="507" t="str">
        <f t="shared" si="58"/>
        <v>006001000000513</v>
      </c>
      <c r="H296" s="507">
        <f t="shared" si="58"/>
        <v>0</v>
      </c>
      <c r="I296" s="507">
        <f t="shared" si="58"/>
        <v>0</v>
      </c>
      <c r="J296" s="507">
        <f t="shared" si="58"/>
        <v>0</v>
      </c>
      <c r="K296" s="507">
        <f t="shared" si="58"/>
        <v>0</v>
      </c>
      <c r="L296" s="507">
        <f t="shared" si="58"/>
        <v>0</v>
      </c>
      <c r="M296" s="507">
        <f t="shared" si="58"/>
        <v>0</v>
      </c>
      <c r="N296" s="507">
        <f t="shared" si="58"/>
        <v>0</v>
      </c>
      <c r="O296" s="507">
        <f t="shared" si="58"/>
        <v>0</v>
      </c>
      <c r="P296" s="507">
        <f t="shared" si="58"/>
        <v>0</v>
      </c>
      <c r="Q296" s="507">
        <f t="shared" si="58"/>
        <v>12</v>
      </c>
      <c r="R296" s="507">
        <f t="shared" si="58"/>
        <v>0</v>
      </c>
      <c r="S296" s="507">
        <f t="shared" si="58"/>
        <v>0</v>
      </c>
    </row>
    <row r="297" spans="2:19" hidden="1" x14ac:dyDescent="0.3">
      <c r="B297" s="927">
        <v>27</v>
      </c>
      <c r="C297" s="915" t="str">
        <f t="shared" ref="C297:S297" si="59">+IF($T195=0,"",C195)</f>
        <v>TECPETROL</v>
      </c>
      <c r="D297" s="915" t="str">
        <f t="shared" si="59"/>
        <v>TPT.NQ.FP-1397(h) AISL</v>
      </c>
      <c r="E297" s="915" t="str">
        <f t="shared" si="59"/>
        <v>F-36</v>
      </c>
      <c r="F297" s="279" t="str">
        <f t="shared" si="59"/>
        <v>CIRCUITO-Pileta c/Remo(DiaXU)(1-2Rigs)</v>
      </c>
      <c r="G297" s="507" t="str">
        <f t="shared" si="59"/>
        <v>006001000000510</v>
      </c>
      <c r="H297" s="507">
        <f t="shared" si="59"/>
        <v>0</v>
      </c>
      <c r="I297" s="507">
        <f t="shared" si="59"/>
        <v>0</v>
      </c>
      <c r="J297" s="507">
        <f t="shared" si="59"/>
        <v>0</v>
      </c>
      <c r="K297" s="507">
        <f t="shared" si="59"/>
        <v>0</v>
      </c>
      <c r="L297" s="507">
        <f t="shared" si="59"/>
        <v>0</v>
      </c>
      <c r="M297" s="507">
        <f t="shared" si="59"/>
        <v>0</v>
      </c>
      <c r="N297" s="507">
        <f t="shared" si="59"/>
        <v>0</v>
      </c>
      <c r="O297" s="507">
        <f t="shared" si="59"/>
        <v>0</v>
      </c>
      <c r="P297" s="507">
        <f t="shared" si="59"/>
        <v>0</v>
      </c>
      <c r="Q297" s="507">
        <f t="shared" si="59"/>
        <v>96</v>
      </c>
      <c r="R297" s="507">
        <f t="shared" si="59"/>
        <v>0</v>
      </c>
      <c r="S297" s="507">
        <f t="shared" si="59"/>
        <v>0</v>
      </c>
    </row>
    <row r="298" spans="2:19" hidden="1" x14ac:dyDescent="0.3">
      <c r="B298" s="927">
        <v>28</v>
      </c>
      <c r="C298" s="915" t="str">
        <f t="shared" ref="C298:S298" si="60">+IF($T196=0,"",C196)</f>
        <v>TECPETROL</v>
      </c>
      <c r="D298" s="915" t="str">
        <f t="shared" si="60"/>
        <v>TPT.NQ.FP-1397(h) AISL</v>
      </c>
      <c r="E298" s="915" t="str">
        <f t="shared" si="60"/>
        <v>F-36</v>
      </c>
      <c r="F298" s="279" t="str">
        <f t="shared" si="60"/>
        <v>CIRCUITO-Pileta preparadora(1-2Rigs)</v>
      </c>
      <c r="G298" s="507" t="str">
        <f t="shared" si="60"/>
        <v>006001000000504</v>
      </c>
      <c r="H298" s="507">
        <f t="shared" si="60"/>
        <v>0</v>
      </c>
      <c r="I298" s="507">
        <f t="shared" si="60"/>
        <v>0</v>
      </c>
      <c r="J298" s="507">
        <f t="shared" si="60"/>
        <v>0</v>
      </c>
      <c r="K298" s="507">
        <f t="shared" si="60"/>
        <v>0</v>
      </c>
      <c r="L298" s="507">
        <f t="shared" si="60"/>
        <v>0</v>
      </c>
      <c r="M298" s="507">
        <f t="shared" si="60"/>
        <v>0</v>
      </c>
      <c r="N298" s="507">
        <f t="shared" si="60"/>
        <v>0</v>
      </c>
      <c r="O298" s="507">
        <f t="shared" si="60"/>
        <v>0</v>
      </c>
      <c r="P298" s="507">
        <f t="shared" si="60"/>
        <v>0</v>
      </c>
      <c r="Q298" s="507">
        <f t="shared" si="60"/>
        <v>12</v>
      </c>
      <c r="R298" s="507">
        <f t="shared" si="60"/>
        <v>0</v>
      </c>
      <c r="S298" s="507">
        <f t="shared" si="60"/>
        <v>0</v>
      </c>
    </row>
    <row r="299" spans="2:19" hidden="1" x14ac:dyDescent="0.3">
      <c r="B299" s="927">
        <v>29</v>
      </c>
      <c r="C299" s="915" t="str">
        <f t="shared" ref="C299:S299" si="61">+IF($T197=0,"",C197)</f>
        <v>TECPETROL</v>
      </c>
      <c r="D299" s="915" t="str">
        <f t="shared" si="61"/>
        <v>TPT.NQ.FP-1397(h) AISL</v>
      </c>
      <c r="E299" s="915" t="str">
        <f t="shared" si="61"/>
        <v>F-36</v>
      </c>
      <c r="F299" s="279" t="str">
        <f t="shared" si="61"/>
        <v>CIRCUITO-Tanque CaCl2 (Dia x U)(1-2Rigs)</v>
      </c>
      <c r="G299" s="507" t="str">
        <f t="shared" si="61"/>
        <v>006001000000508</v>
      </c>
      <c r="H299" s="507">
        <f t="shared" si="61"/>
        <v>0</v>
      </c>
      <c r="I299" s="507">
        <f t="shared" si="61"/>
        <v>0</v>
      </c>
      <c r="J299" s="507">
        <f t="shared" si="61"/>
        <v>0</v>
      </c>
      <c r="K299" s="507">
        <f t="shared" si="61"/>
        <v>0</v>
      </c>
      <c r="L299" s="507">
        <f t="shared" si="61"/>
        <v>0</v>
      </c>
      <c r="M299" s="507">
        <f t="shared" si="61"/>
        <v>0</v>
      </c>
      <c r="N299" s="507">
        <f t="shared" si="61"/>
        <v>0</v>
      </c>
      <c r="O299" s="507">
        <f t="shared" si="61"/>
        <v>0</v>
      </c>
      <c r="P299" s="507">
        <f t="shared" si="61"/>
        <v>0</v>
      </c>
      <c r="Q299" s="507">
        <f t="shared" si="61"/>
        <v>12</v>
      </c>
      <c r="R299" s="507">
        <f t="shared" si="61"/>
        <v>0</v>
      </c>
      <c r="S299" s="507">
        <f t="shared" si="61"/>
        <v>0</v>
      </c>
    </row>
    <row r="300" spans="2:19" hidden="1" x14ac:dyDescent="0.3">
      <c r="B300" s="927">
        <v>30</v>
      </c>
      <c r="C300" s="915" t="str">
        <f t="shared" ref="C300:S300" si="62">+IF($T198=0,"",C198)</f>
        <v/>
      </c>
      <c r="D300" s="915" t="str">
        <f t="shared" si="62"/>
        <v/>
      </c>
      <c r="E300" s="915" t="str">
        <f t="shared" si="62"/>
        <v/>
      </c>
      <c r="F300" s="279" t="str">
        <f t="shared" si="62"/>
        <v/>
      </c>
      <c r="G300" s="507" t="str">
        <f t="shared" si="62"/>
        <v/>
      </c>
      <c r="H300" s="507" t="str">
        <f t="shared" si="62"/>
        <v/>
      </c>
      <c r="I300" s="507" t="str">
        <f t="shared" si="62"/>
        <v/>
      </c>
      <c r="J300" s="507" t="str">
        <f t="shared" si="62"/>
        <v/>
      </c>
      <c r="K300" s="507" t="str">
        <f t="shared" si="62"/>
        <v/>
      </c>
      <c r="L300" s="507" t="str">
        <f t="shared" si="62"/>
        <v/>
      </c>
      <c r="M300" s="507" t="str">
        <f t="shared" si="62"/>
        <v/>
      </c>
      <c r="N300" s="507" t="str">
        <f t="shared" si="62"/>
        <v/>
      </c>
      <c r="O300" s="507" t="str">
        <f t="shared" si="62"/>
        <v/>
      </c>
      <c r="P300" s="507" t="str">
        <f t="shared" si="62"/>
        <v/>
      </c>
      <c r="Q300" s="507" t="str">
        <f t="shared" si="62"/>
        <v/>
      </c>
      <c r="R300" s="507" t="str">
        <f t="shared" si="62"/>
        <v/>
      </c>
      <c r="S300" s="507" t="str">
        <f t="shared" si="62"/>
        <v/>
      </c>
    </row>
    <row r="301" spans="2:19" hidden="1" x14ac:dyDescent="0.3">
      <c r="B301" s="927">
        <v>31</v>
      </c>
      <c r="C301" s="915" t="str">
        <f t="shared" ref="C301:S301" si="63">+IF($T199=0,"",C199)</f>
        <v/>
      </c>
      <c r="D301" s="915" t="str">
        <f t="shared" si="63"/>
        <v/>
      </c>
      <c r="E301" s="915" t="str">
        <f t="shared" si="63"/>
        <v/>
      </c>
      <c r="F301" s="279" t="str">
        <f t="shared" si="63"/>
        <v/>
      </c>
      <c r="G301" s="507" t="str">
        <f t="shared" si="63"/>
        <v/>
      </c>
      <c r="H301" s="507" t="str">
        <f t="shared" si="63"/>
        <v/>
      </c>
      <c r="I301" s="507" t="str">
        <f t="shared" si="63"/>
        <v/>
      </c>
      <c r="J301" s="507" t="str">
        <f t="shared" si="63"/>
        <v/>
      </c>
      <c r="K301" s="507" t="str">
        <f t="shared" si="63"/>
        <v/>
      </c>
      <c r="L301" s="507" t="str">
        <f t="shared" si="63"/>
        <v/>
      </c>
      <c r="M301" s="507" t="str">
        <f t="shared" si="63"/>
        <v/>
      </c>
      <c r="N301" s="507" t="str">
        <f t="shared" si="63"/>
        <v/>
      </c>
      <c r="O301" s="507" t="str">
        <f t="shared" si="63"/>
        <v/>
      </c>
      <c r="P301" s="507" t="str">
        <f t="shared" si="63"/>
        <v/>
      </c>
      <c r="Q301" s="507" t="str">
        <f t="shared" si="63"/>
        <v/>
      </c>
      <c r="R301" s="507" t="str">
        <f t="shared" si="63"/>
        <v/>
      </c>
      <c r="S301" s="507" t="str">
        <f t="shared" si="63"/>
        <v/>
      </c>
    </row>
    <row r="302" spans="2:19" hidden="1" x14ac:dyDescent="0.3">
      <c r="B302" s="927">
        <v>32</v>
      </c>
      <c r="C302" s="915" t="str">
        <f t="shared" ref="C302:S302" si="64">+IF($T200=0,"",C200)</f>
        <v/>
      </c>
      <c r="D302" s="915" t="str">
        <f t="shared" si="64"/>
        <v/>
      </c>
      <c r="E302" s="915" t="str">
        <f t="shared" si="64"/>
        <v/>
      </c>
      <c r="F302" s="279" t="str">
        <f t="shared" si="64"/>
        <v/>
      </c>
      <c r="G302" s="507" t="str">
        <f t="shared" si="64"/>
        <v/>
      </c>
      <c r="H302" s="507" t="str">
        <f t="shared" si="64"/>
        <v/>
      </c>
      <c r="I302" s="507" t="str">
        <f t="shared" si="64"/>
        <v/>
      </c>
      <c r="J302" s="507" t="str">
        <f t="shared" si="64"/>
        <v/>
      </c>
      <c r="K302" s="507" t="str">
        <f t="shared" si="64"/>
        <v/>
      </c>
      <c r="L302" s="507" t="str">
        <f t="shared" si="64"/>
        <v/>
      </c>
      <c r="M302" s="507" t="str">
        <f t="shared" si="64"/>
        <v/>
      </c>
      <c r="N302" s="507" t="str">
        <f t="shared" si="64"/>
        <v/>
      </c>
      <c r="O302" s="507" t="str">
        <f t="shared" si="64"/>
        <v/>
      </c>
      <c r="P302" s="507" t="str">
        <f t="shared" si="64"/>
        <v/>
      </c>
      <c r="Q302" s="507" t="str">
        <f t="shared" si="64"/>
        <v/>
      </c>
      <c r="R302" s="507" t="str">
        <f t="shared" si="64"/>
        <v/>
      </c>
      <c r="S302" s="507" t="str">
        <f t="shared" si="64"/>
        <v/>
      </c>
    </row>
    <row r="303" spans="2:19" hidden="1" x14ac:dyDescent="0.3">
      <c r="B303" s="927">
        <v>33</v>
      </c>
      <c r="C303" s="915" t="str">
        <f t="shared" ref="C303:S303" si="65">+IF($T201=0,"",C201)</f>
        <v/>
      </c>
      <c r="D303" s="915" t="str">
        <f t="shared" si="65"/>
        <v/>
      </c>
      <c r="E303" s="915" t="str">
        <f t="shared" si="65"/>
        <v/>
      </c>
      <c r="F303" s="279" t="str">
        <f t="shared" si="65"/>
        <v/>
      </c>
      <c r="G303" s="507" t="str">
        <f t="shared" si="65"/>
        <v/>
      </c>
      <c r="H303" s="507" t="str">
        <f t="shared" si="65"/>
        <v/>
      </c>
      <c r="I303" s="507" t="str">
        <f t="shared" si="65"/>
        <v/>
      </c>
      <c r="J303" s="507" t="str">
        <f t="shared" si="65"/>
        <v/>
      </c>
      <c r="K303" s="507" t="str">
        <f t="shared" si="65"/>
        <v/>
      </c>
      <c r="L303" s="507" t="str">
        <f t="shared" si="65"/>
        <v/>
      </c>
      <c r="M303" s="507" t="str">
        <f t="shared" si="65"/>
        <v/>
      </c>
      <c r="N303" s="507" t="str">
        <f t="shared" si="65"/>
        <v/>
      </c>
      <c r="O303" s="507" t="str">
        <f t="shared" si="65"/>
        <v/>
      </c>
      <c r="P303" s="507" t="str">
        <f t="shared" si="65"/>
        <v/>
      </c>
      <c r="Q303" s="507" t="str">
        <f t="shared" si="65"/>
        <v/>
      </c>
      <c r="R303" s="507" t="str">
        <f t="shared" si="65"/>
        <v/>
      </c>
      <c r="S303" s="507" t="str">
        <f t="shared" si="65"/>
        <v/>
      </c>
    </row>
    <row r="304" spans="2:19" hidden="1" x14ac:dyDescent="0.3">
      <c r="B304" s="927">
        <v>34</v>
      </c>
      <c r="C304" s="915" t="str">
        <f t="shared" ref="C304:S304" si="66">+IF($T202=0,"",C202)</f>
        <v/>
      </c>
      <c r="D304" s="915" t="str">
        <f t="shared" si="66"/>
        <v/>
      </c>
      <c r="E304" s="915" t="str">
        <f t="shared" si="66"/>
        <v/>
      </c>
      <c r="F304" s="279" t="str">
        <f t="shared" si="66"/>
        <v/>
      </c>
      <c r="G304" s="507" t="str">
        <f t="shared" si="66"/>
        <v/>
      </c>
      <c r="H304" s="507" t="str">
        <f t="shared" si="66"/>
        <v/>
      </c>
      <c r="I304" s="507" t="str">
        <f t="shared" si="66"/>
        <v/>
      </c>
      <c r="J304" s="507" t="str">
        <f t="shared" si="66"/>
        <v/>
      </c>
      <c r="K304" s="507" t="str">
        <f t="shared" si="66"/>
        <v/>
      </c>
      <c r="L304" s="507" t="str">
        <f t="shared" si="66"/>
        <v/>
      </c>
      <c r="M304" s="507" t="str">
        <f t="shared" si="66"/>
        <v/>
      </c>
      <c r="N304" s="507" t="str">
        <f t="shared" si="66"/>
        <v/>
      </c>
      <c r="O304" s="507" t="str">
        <f t="shared" si="66"/>
        <v/>
      </c>
      <c r="P304" s="507" t="str">
        <f t="shared" si="66"/>
        <v/>
      </c>
      <c r="Q304" s="507" t="str">
        <f t="shared" si="66"/>
        <v/>
      </c>
      <c r="R304" s="507" t="str">
        <f t="shared" si="66"/>
        <v/>
      </c>
      <c r="S304" s="507" t="str">
        <f t="shared" si="66"/>
        <v/>
      </c>
    </row>
    <row r="305" spans="2:19" hidden="1" x14ac:dyDescent="0.3">
      <c r="B305" s="927">
        <v>35</v>
      </c>
      <c r="C305" s="915" t="str">
        <f t="shared" ref="C305:S305" si="67">+IF($T203=0,"",C203)</f>
        <v/>
      </c>
      <c r="D305" s="915" t="str">
        <f t="shared" si="67"/>
        <v/>
      </c>
      <c r="E305" s="915" t="str">
        <f t="shared" si="67"/>
        <v/>
      </c>
      <c r="F305" s="279" t="str">
        <f t="shared" si="67"/>
        <v/>
      </c>
      <c r="G305" s="507" t="str">
        <f t="shared" si="67"/>
        <v/>
      </c>
      <c r="H305" s="507" t="str">
        <f t="shared" si="67"/>
        <v/>
      </c>
      <c r="I305" s="507" t="str">
        <f t="shared" si="67"/>
        <v/>
      </c>
      <c r="J305" s="507" t="str">
        <f t="shared" si="67"/>
        <v/>
      </c>
      <c r="K305" s="507" t="str">
        <f t="shared" si="67"/>
        <v/>
      </c>
      <c r="L305" s="507" t="str">
        <f t="shared" si="67"/>
        <v/>
      </c>
      <c r="M305" s="507" t="str">
        <f t="shared" si="67"/>
        <v/>
      </c>
      <c r="N305" s="507" t="str">
        <f t="shared" si="67"/>
        <v/>
      </c>
      <c r="O305" s="507" t="str">
        <f t="shared" si="67"/>
        <v/>
      </c>
      <c r="P305" s="507" t="str">
        <f t="shared" si="67"/>
        <v/>
      </c>
      <c r="Q305" s="507" t="str">
        <f t="shared" si="67"/>
        <v/>
      </c>
      <c r="R305" s="507" t="str">
        <f t="shared" si="67"/>
        <v/>
      </c>
      <c r="S305" s="507" t="str">
        <f t="shared" si="67"/>
        <v/>
      </c>
    </row>
    <row r="306" spans="2:19" hidden="1" x14ac:dyDescent="0.3">
      <c r="B306" s="927">
        <v>36</v>
      </c>
      <c r="C306" s="915" t="str">
        <f t="shared" ref="C306:S306" si="68">+IF($T204=0,"",C204)</f>
        <v/>
      </c>
      <c r="D306" s="915" t="str">
        <f t="shared" si="68"/>
        <v/>
      </c>
      <c r="E306" s="915" t="str">
        <f t="shared" si="68"/>
        <v/>
      </c>
      <c r="F306" s="279" t="str">
        <f t="shared" si="68"/>
        <v/>
      </c>
      <c r="G306" s="507" t="str">
        <f t="shared" si="68"/>
        <v/>
      </c>
      <c r="H306" s="507" t="str">
        <f t="shared" si="68"/>
        <v/>
      </c>
      <c r="I306" s="507" t="str">
        <f t="shared" si="68"/>
        <v/>
      </c>
      <c r="J306" s="507" t="str">
        <f t="shared" si="68"/>
        <v/>
      </c>
      <c r="K306" s="507" t="str">
        <f t="shared" si="68"/>
        <v/>
      </c>
      <c r="L306" s="507" t="str">
        <f t="shared" si="68"/>
        <v/>
      </c>
      <c r="M306" s="507" t="str">
        <f t="shared" si="68"/>
        <v/>
      </c>
      <c r="N306" s="507" t="str">
        <f t="shared" si="68"/>
        <v/>
      </c>
      <c r="O306" s="507" t="str">
        <f t="shared" si="68"/>
        <v/>
      </c>
      <c r="P306" s="507" t="str">
        <f t="shared" si="68"/>
        <v/>
      </c>
      <c r="Q306" s="507" t="str">
        <f t="shared" si="68"/>
        <v/>
      </c>
      <c r="R306" s="507" t="str">
        <f t="shared" si="68"/>
        <v/>
      </c>
      <c r="S306" s="507" t="str">
        <f t="shared" si="68"/>
        <v/>
      </c>
    </row>
    <row r="307" spans="2:19" hidden="1" x14ac:dyDescent="0.3">
      <c r="B307" s="927">
        <v>37</v>
      </c>
      <c r="C307" s="915" t="str">
        <f t="shared" ref="C307:S307" si="69">+IF($T205=0,"",C205)</f>
        <v/>
      </c>
      <c r="D307" s="915" t="str">
        <f t="shared" si="69"/>
        <v/>
      </c>
      <c r="E307" s="915" t="str">
        <f t="shared" si="69"/>
        <v/>
      </c>
      <c r="F307" s="279" t="str">
        <f t="shared" si="69"/>
        <v/>
      </c>
      <c r="G307" s="507" t="str">
        <f t="shared" si="69"/>
        <v/>
      </c>
      <c r="H307" s="507" t="str">
        <f t="shared" si="69"/>
        <v/>
      </c>
      <c r="I307" s="507" t="str">
        <f t="shared" si="69"/>
        <v/>
      </c>
      <c r="J307" s="507" t="str">
        <f t="shared" si="69"/>
        <v/>
      </c>
      <c r="K307" s="507" t="str">
        <f t="shared" si="69"/>
        <v/>
      </c>
      <c r="L307" s="507" t="str">
        <f t="shared" si="69"/>
        <v/>
      </c>
      <c r="M307" s="507" t="str">
        <f t="shared" si="69"/>
        <v/>
      </c>
      <c r="N307" s="507" t="str">
        <f t="shared" si="69"/>
        <v/>
      </c>
      <c r="O307" s="507" t="str">
        <f t="shared" si="69"/>
        <v/>
      </c>
      <c r="P307" s="507" t="str">
        <f t="shared" si="69"/>
        <v/>
      </c>
      <c r="Q307" s="507" t="str">
        <f t="shared" si="69"/>
        <v/>
      </c>
      <c r="R307" s="507" t="str">
        <f t="shared" si="69"/>
        <v/>
      </c>
      <c r="S307" s="507" t="str">
        <f t="shared" si="69"/>
        <v/>
      </c>
    </row>
    <row r="308" spans="2:19" hidden="1" x14ac:dyDescent="0.3">
      <c r="B308" s="927">
        <v>38</v>
      </c>
      <c r="C308" s="915" t="str">
        <f t="shared" ref="C308:S308" si="70">+IF($T206=0,"",C206)</f>
        <v/>
      </c>
      <c r="D308" s="915" t="str">
        <f t="shared" si="70"/>
        <v/>
      </c>
      <c r="E308" s="915" t="str">
        <f t="shared" si="70"/>
        <v/>
      </c>
      <c r="F308" s="279" t="str">
        <f t="shared" si="70"/>
        <v/>
      </c>
      <c r="G308" s="507" t="str">
        <f t="shared" si="70"/>
        <v/>
      </c>
      <c r="H308" s="507" t="str">
        <f t="shared" si="70"/>
        <v/>
      </c>
      <c r="I308" s="507" t="str">
        <f t="shared" si="70"/>
        <v/>
      </c>
      <c r="J308" s="507" t="str">
        <f t="shared" si="70"/>
        <v/>
      </c>
      <c r="K308" s="507" t="str">
        <f t="shared" si="70"/>
        <v/>
      </c>
      <c r="L308" s="507" t="str">
        <f t="shared" si="70"/>
        <v/>
      </c>
      <c r="M308" s="507" t="str">
        <f t="shared" si="70"/>
        <v/>
      </c>
      <c r="N308" s="507" t="str">
        <f t="shared" si="70"/>
        <v/>
      </c>
      <c r="O308" s="507" t="str">
        <f t="shared" si="70"/>
        <v/>
      </c>
      <c r="P308" s="507" t="str">
        <f t="shared" si="70"/>
        <v/>
      </c>
      <c r="Q308" s="507" t="str">
        <f t="shared" si="70"/>
        <v/>
      </c>
      <c r="R308" s="507" t="str">
        <f t="shared" si="70"/>
        <v/>
      </c>
      <c r="S308" s="507" t="str">
        <f t="shared" si="70"/>
        <v/>
      </c>
    </row>
    <row r="309" spans="2:19" hidden="1" x14ac:dyDescent="0.3">
      <c r="B309" s="927">
        <v>39</v>
      </c>
      <c r="C309" s="915" t="str">
        <f t="shared" ref="C309:S309" si="71">+IF($T207=0,"",C207)</f>
        <v/>
      </c>
      <c r="D309" s="915" t="str">
        <f t="shared" si="71"/>
        <v/>
      </c>
      <c r="E309" s="915" t="str">
        <f t="shared" si="71"/>
        <v/>
      </c>
      <c r="F309" s="279" t="str">
        <f t="shared" si="71"/>
        <v/>
      </c>
      <c r="G309" s="507" t="str">
        <f t="shared" si="71"/>
        <v/>
      </c>
      <c r="H309" s="507" t="str">
        <f t="shared" si="71"/>
        <v/>
      </c>
      <c r="I309" s="507" t="str">
        <f t="shared" si="71"/>
        <v/>
      </c>
      <c r="J309" s="507" t="str">
        <f t="shared" si="71"/>
        <v/>
      </c>
      <c r="K309" s="507" t="str">
        <f t="shared" si="71"/>
        <v/>
      </c>
      <c r="L309" s="507" t="str">
        <f t="shared" si="71"/>
        <v/>
      </c>
      <c r="M309" s="507" t="str">
        <f t="shared" si="71"/>
        <v/>
      </c>
      <c r="N309" s="507" t="str">
        <f t="shared" si="71"/>
        <v/>
      </c>
      <c r="O309" s="507" t="str">
        <f t="shared" si="71"/>
        <v/>
      </c>
      <c r="P309" s="507" t="str">
        <f t="shared" si="71"/>
        <v/>
      </c>
      <c r="Q309" s="507" t="str">
        <f t="shared" si="71"/>
        <v/>
      </c>
      <c r="R309" s="507" t="str">
        <f t="shared" si="71"/>
        <v/>
      </c>
      <c r="S309" s="507" t="str">
        <f t="shared" si="71"/>
        <v/>
      </c>
    </row>
    <row r="310" spans="2:19" hidden="1" x14ac:dyDescent="0.3">
      <c r="B310" s="927">
        <v>40</v>
      </c>
      <c r="C310" s="915" t="str">
        <f t="shared" ref="C310:S310" si="72">+IF($T208=0,"",C208)</f>
        <v/>
      </c>
      <c r="D310" s="915" t="str">
        <f t="shared" si="72"/>
        <v/>
      </c>
      <c r="E310" s="915" t="str">
        <f t="shared" si="72"/>
        <v/>
      </c>
      <c r="F310" s="279" t="str">
        <f t="shared" si="72"/>
        <v/>
      </c>
      <c r="G310" s="507" t="str">
        <f t="shared" si="72"/>
        <v/>
      </c>
      <c r="H310" s="507" t="str">
        <f t="shared" si="72"/>
        <v/>
      </c>
      <c r="I310" s="507" t="str">
        <f t="shared" si="72"/>
        <v/>
      </c>
      <c r="J310" s="507" t="str">
        <f t="shared" si="72"/>
        <v/>
      </c>
      <c r="K310" s="507" t="str">
        <f t="shared" si="72"/>
        <v/>
      </c>
      <c r="L310" s="507" t="str">
        <f t="shared" si="72"/>
        <v/>
      </c>
      <c r="M310" s="507" t="str">
        <f t="shared" si="72"/>
        <v/>
      </c>
      <c r="N310" s="507" t="str">
        <f t="shared" si="72"/>
        <v/>
      </c>
      <c r="O310" s="507" t="str">
        <f t="shared" si="72"/>
        <v/>
      </c>
      <c r="P310" s="507" t="str">
        <f t="shared" si="72"/>
        <v/>
      </c>
      <c r="Q310" s="507" t="str">
        <f t="shared" si="72"/>
        <v/>
      </c>
      <c r="R310" s="507" t="str">
        <f t="shared" si="72"/>
        <v/>
      </c>
      <c r="S310" s="507" t="str">
        <f t="shared" si="72"/>
        <v/>
      </c>
    </row>
    <row r="311" spans="2:19" hidden="1" x14ac:dyDescent="0.3">
      <c r="B311" s="927">
        <v>41</v>
      </c>
      <c r="C311" s="915" t="str">
        <f t="shared" ref="C311:S311" si="73">+IF($T209=0,"",C209)</f>
        <v/>
      </c>
      <c r="D311" s="915" t="str">
        <f t="shared" si="73"/>
        <v/>
      </c>
      <c r="E311" s="915" t="str">
        <f t="shared" si="73"/>
        <v/>
      </c>
      <c r="F311" s="279" t="str">
        <f t="shared" si="73"/>
        <v/>
      </c>
      <c r="G311" s="507" t="str">
        <f t="shared" si="73"/>
        <v/>
      </c>
      <c r="H311" s="507" t="str">
        <f t="shared" si="73"/>
        <v/>
      </c>
      <c r="I311" s="507" t="str">
        <f t="shared" si="73"/>
        <v/>
      </c>
      <c r="J311" s="507" t="str">
        <f t="shared" si="73"/>
        <v/>
      </c>
      <c r="K311" s="507" t="str">
        <f t="shared" si="73"/>
        <v/>
      </c>
      <c r="L311" s="507" t="str">
        <f t="shared" si="73"/>
        <v/>
      </c>
      <c r="M311" s="507" t="str">
        <f t="shared" si="73"/>
        <v/>
      </c>
      <c r="N311" s="507" t="str">
        <f t="shared" si="73"/>
        <v/>
      </c>
      <c r="O311" s="507" t="str">
        <f t="shared" si="73"/>
        <v/>
      </c>
      <c r="P311" s="507" t="str">
        <f t="shared" si="73"/>
        <v/>
      </c>
      <c r="Q311" s="507" t="str">
        <f t="shared" si="73"/>
        <v/>
      </c>
      <c r="R311" s="507" t="str">
        <f t="shared" si="73"/>
        <v/>
      </c>
      <c r="S311" s="507" t="str">
        <f t="shared" si="73"/>
        <v/>
      </c>
    </row>
    <row r="312" spans="2:19" hidden="1" x14ac:dyDescent="0.3">
      <c r="B312" s="927">
        <v>42</v>
      </c>
      <c r="C312" s="915" t="str">
        <f t="shared" ref="C312:S312" si="74">+IF($T210=0,"",C210)</f>
        <v/>
      </c>
      <c r="D312" s="915" t="str">
        <f t="shared" si="74"/>
        <v/>
      </c>
      <c r="E312" s="915" t="str">
        <f t="shared" si="74"/>
        <v/>
      </c>
      <c r="F312" s="279" t="str">
        <f t="shared" si="74"/>
        <v/>
      </c>
      <c r="G312" s="507" t="str">
        <f t="shared" si="74"/>
        <v/>
      </c>
      <c r="H312" s="507" t="str">
        <f t="shared" si="74"/>
        <v/>
      </c>
      <c r="I312" s="507" t="str">
        <f t="shared" si="74"/>
        <v/>
      </c>
      <c r="J312" s="507" t="str">
        <f t="shared" si="74"/>
        <v/>
      </c>
      <c r="K312" s="507" t="str">
        <f t="shared" si="74"/>
        <v/>
      </c>
      <c r="L312" s="507" t="str">
        <f t="shared" si="74"/>
        <v/>
      </c>
      <c r="M312" s="507" t="str">
        <f t="shared" si="74"/>
        <v/>
      </c>
      <c r="N312" s="507" t="str">
        <f t="shared" si="74"/>
        <v/>
      </c>
      <c r="O312" s="507" t="str">
        <f t="shared" si="74"/>
        <v/>
      </c>
      <c r="P312" s="507" t="str">
        <f t="shared" si="74"/>
        <v/>
      </c>
      <c r="Q312" s="507" t="str">
        <f t="shared" si="74"/>
        <v/>
      </c>
      <c r="R312" s="507" t="str">
        <f t="shared" si="74"/>
        <v/>
      </c>
      <c r="S312" s="507" t="str">
        <f t="shared" si="74"/>
        <v/>
      </c>
    </row>
    <row r="313" spans="2:19" hidden="1" x14ac:dyDescent="0.3">
      <c r="B313" s="927">
        <v>43</v>
      </c>
      <c r="C313" s="915" t="str">
        <f t="shared" ref="C313:S313" si="75">+IF($T211=0,"",C211)</f>
        <v>TECPETROL</v>
      </c>
      <c r="D313" s="915" t="str">
        <f t="shared" si="75"/>
        <v>TPT.NQ.FP-1397(h) AISL</v>
      </c>
      <c r="E313" s="915" t="str">
        <f t="shared" si="75"/>
        <v>F-36</v>
      </c>
      <c r="F313" s="279" t="str">
        <f t="shared" si="75"/>
        <v>GENERADOR C.S-Dia opérativo+GO(1-2Rigs)</v>
      </c>
      <c r="G313" s="507" t="str">
        <f t="shared" si="75"/>
        <v>006001000000374</v>
      </c>
      <c r="H313" s="507">
        <f t="shared" si="75"/>
        <v>0</v>
      </c>
      <c r="I313" s="507">
        <f t="shared" si="75"/>
        <v>0</v>
      </c>
      <c r="J313" s="507">
        <f t="shared" si="75"/>
        <v>0</v>
      </c>
      <c r="K313" s="507">
        <f t="shared" si="75"/>
        <v>0</v>
      </c>
      <c r="L313" s="507">
        <f t="shared" si="75"/>
        <v>0</v>
      </c>
      <c r="M313" s="507">
        <f t="shared" si="75"/>
        <v>0</v>
      </c>
      <c r="N313" s="507">
        <f t="shared" si="75"/>
        <v>0</v>
      </c>
      <c r="O313" s="507">
        <f t="shared" si="75"/>
        <v>0</v>
      </c>
      <c r="P313" s="507">
        <f t="shared" si="75"/>
        <v>0</v>
      </c>
      <c r="Q313" s="507">
        <f t="shared" si="75"/>
        <v>12</v>
      </c>
      <c r="R313" s="507">
        <f t="shared" si="75"/>
        <v>0</v>
      </c>
      <c r="S313" s="507">
        <f t="shared" si="75"/>
        <v>0</v>
      </c>
    </row>
    <row r="314" spans="2:19" hidden="1" x14ac:dyDescent="0.3">
      <c r="B314" s="927">
        <v>44</v>
      </c>
      <c r="C314" s="915" t="str">
        <f t="shared" ref="C314:S314" si="76">+IF($T212=0,"",C212)</f>
        <v/>
      </c>
      <c r="D314" s="915" t="str">
        <f t="shared" si="76"/>
        <v/>
      </c>
      <c r="E314" s="915" t="str">
        <f t="shared" si="76"/>
        <v/>
      </c>
      <c r="F314" s="279" t="str">
        <f t="shared" si="76"/>
        <v/>
      </c>
      <c r="G314" s="507" t="str">
        <f t="shared" si="76"/>
        <v/>
      </c>
      <c r="H314" s="507" t="str">
        <f t="shared" si="76"/>
        <v/>
      </c>
      <c r="I314" s="507" t="str">
        <f t="shared" si="76"/>
        <v/>
      </c>
      <c r="J314" s="507" t="str">
        <f t="shared" si="76"/>
        <v/>
      </c>
      <c r="K314" s="507" t="str">
        <f t="shared" si="76"/>
        <v/>
      </c>
      <c r="L314" s="507" t="str">
        <f t="shared" si="76"/>
        <v/>
      </c>
      <c r="M314" s="507" t="str">
        <f t="shared" si="76"/>
        <v/>
      </c>
      <c r="N314" s="507" t="str">
        <f t="shared" si="76"/>
        <v/>
      </c>
      <c r="O314" s="507" t="str">
        <f t="shared" si="76"/>
        <v/>
      </c>
      <c r="P314" s="507" t="str">
        <f t="shared" si="76"/>
        <v/>
      </c>
      <c r="Q314" s="507" t="str">
        <f t="shared" si="76"/>
        <v/>
      </c>
      <c r="R314" s="507" t="str">
        <f t="shared" si="76"/>
        <v/>
      </c>
      <c r="S314" s="507" t="str">
        <f t="shared" si="76"/>
        <v/>
      </c>
    </row>
    <row r="315" spans="2:19" hidden="1" x14ac:dyDescent="0.3">
      <c r="B315" s="927">
        <v>45</v>
      </c>
      <c r="C315" s="915" t="str">
        <f t="shared" ref="C315:S315" si="77">+IF($T213=0,"",C213)</f>
        <v/>
      </c>
      <c r="D315" s="915" t="str">
        <f t="shared" si="77"/>
        <v/>
      </c>
      <c r="E315" s="915" t="str">
        <f t="shared" si="77"/>
        <v/>
      </c>
      <c r="F315" s="279" t="str">
        <f t="shared" si="77"/>
        <v/>
      </c>
      <c r="G315" s="507" t="str">
        <f t="shared" si="77"/>
        <v/>
      </c>
      <c r="H315" s="507" t="str">
        <f t="shared" si="77"/>
        <v/>
      </c>
      <c r="I315" s="507" t="str">
        <f t="shared" si="77"/>
        <v/>
      </c>
      <c r="J315" s="507" t="str">
        <f t="shared" si="77"/>
        <v/>
      </c>
      <c r="K315" s="507" t="str">
        <f t="shared" si="77"/>
        <v/>
      </c>
      <c r="L315" s="507" t="str">
        <f t="shared" si="77"/>
        <v/>
      </c>
      <c r="M315" s="507" t="str">
        <f t="shared" si="77"/>
        <v/>
      </c>
      <c r="N315" s="507" t="str">
        <f t="shared" si="77"/>
        <v/>
      </c>
      <c r="O315" s="507" t="str">
        <f t="shared" si="77"/>
        <v/>
      </c>
      <c r="P315" s="507" t="str">
        <f t="shared" si="77"/>
        <v/>
      </c>
      <c r="Q315" s="507" t="str">
        <f t="shared" si="77"/>
        <v/>
      </c>
      <c r="R315" s="507" t="str">
        <f t="shared" si="77"/>
        <v/>
      </c>
      <c r="S315" s="507" t="str">
        <f t="shared" si="77"/>
        <v/>
      </c>
    </row>
    <row r="316" spans="2:19" hidden="1" x14ac:dyDescent="0.3">
      <c r="B316" s="927">
        <v>46</v>
      </c>
      <c r="C316" s="915" t="str">
        <f t="shared" ref="C316:S316" si="78">+IF($T214=0,"",C214)</f>
        <v/>
      </c>
      <c r="D316" s="915" t="str">
        <f t="shared" si="78"/>
        <v/>
      </c>
      <c r="E316" s="915" t="str">
        <f t="shared" si="78"/>
        <v/>
      </c>
      <c r="F316" s="279" t="str">
        <f t="shared" si="78"/>
        <v/>
      </c>
      <c r="G316" s="507" t="str">
        <f t="shared" si="78"/>
        <v/>
      </c>
      <c r="H316" s="507" t="str">
        <f t="shared" si="78"/>
        <v/>
      </c>
      <c r="I316" s="507" t="str">
        <f t="shared" si="78"/>
        <v/>
      </c>
      <c r="J316" s="507" t="str">
        <f t="shared" si="78"/>
        <v/>
      </c>
      <c r="K316" s="507" t="str">
        <f t="shared" si="78"/>
        <v/>
      </c>
      <c r="L316" s="507" t="str">
        <f t="shared" si="78"/>
        <v/>
      </c>
      <c r="M316" s="507" t="str">
        <f t="shared" si="78"/>
        <v/>
      </c>
      <c r="N316" s="507" t="str">
        <f t="shared" si="78"/>
        <v/>
      </c>
      <c r="O316" s="507" t="str">
        <f t="shared" si="78"/>
        <v/>
      </c>
      <c r="P316" s="507" t="str">
        <f t="shared" si="78"/>
        <v/>
      </c>
      <c r="Q316" s="507" t="str">
        <f t="shared" si="78"/>
        <v/>
      </c>
      <c r="R316" s="507" t="str">
        <f t="shared" si="78"/>
        <v/>
      </c>
      <c r="S316" s="507" t="str">
        <f t="shared" si="78"/>
        <v/>
      </c>
    </row>
    <row r="317" spans="2:19" hidden="1" x14ac:dyDescent="0.3">
      <c r="B317" s="927">
        <v>47</v>
      </c>
      <c r="C317" s="915" t="str">
        <f t="shared" ref="C317:S317" si="79">+IF($T215=0,"",C215)</f>
        <v>TECPETROL</v>
      </c>
      <c r="D317" s="915" t="str">
        <f t="shared" si="79"/>
        <v>TPT.NQ.FP-1397(h) AISL</v>
      </c>
      <c r="E317" s="915" t="str">
        <f t="shared" si="79"/>
        <v>F-36</v>
      </c>
      <c r="F317" s="279" t="str">
        <f t="shared" si="79"/>
        <v>GENERADOR C.S-Stand By sin GO(1-2Rigs)</v>
      </c>
      <c r="G317" s="507" t="str">
        <f t="shared" si="79"/>
        <v>006001000000187</v>
      </c>
      <c r="H317" s="507">
        <f t="shared" si="79"/>
        <v>0</v>
      </c>
      <c r="I317" s="507">
        <f t="shared" si="79"/>
        <v>0</v>
      </c>
      <c r="J317" s="507">
        <f t="shared" si="79"/>
        <v>0</v>
      </c>
      <c r="K317" s="507">
        <f t="shared" si="79"/>
        <v>0</v>
      </c>
      <c r="L317" s="507">
        <f t="shared" si="79"/>
        <v>0</v>
      </c>
      <c r="M317" s="507">
        <f t="shared" si="79"/>
        <v>0</v>
      </c>
      <c r="N317" s="507">
        <f t="shared" si="79"/>
        <v>0</v>
      </c>
      <c r="O317" s="507">
        <f t="shared" si="79"/>
        <v>0</v>
      </c>
      <c r="P317" s="507">
        <f t="shared" si="79"/>
        <v>0</v>
      </c>
      <c r="Q317" s="507">
        <f t="shared" si="79"/>
        <v>12</v>
      </c>
      <c r="R317" s="507">
        <f t="shared" si="79"/>
        <v>0</v>
      </c>
      <c r="S317" s="507">
        <f t="shared" si="79"/>
        <v>0</v>
      </c>
    </row>
    <row r="318" spans="2:19" hidden="1" x14ac:dyDescent="0.3">
      <c r="B318" s="927">
        <v>48</v>
      </c>
      <c r="C318" s="915" t="str">
        <f t="shared" ref="C318:S318" si="80">+IF($T216=0,"",C216)</f>
        <v/>
      </c>
      <c r="D318" s="915" t="str">
        <f t="shared" si="80"/>
        <v/>
      </c>
      <c r="E318" s="915" t="str">
        <f t="shared" si="80"/>
        <v/>
      </c>
      <c r="F318" s="279" t="str">
        <f t="shared" si="80"/>
        <v/>
      </c>
      <c r="G318" s="507" t="str">
        <f t="shared" si="80"/>
        <v/>
      </c>
      <c r="H318" s="507" t="str">
        <f t="shared" si="80"/>
        <v/>
      </c>
      <c r="I318" s="507" t="str">
        <f t="shared" si="80"/>
        <v/>
      </c>
      <c r="J318" s="507" t="str">
        <f t="shared" si="80"/>
        <v/>
      </c>
      <c r="K318" s="507" t="str">
        <f t="shared" si="80"/>
        <v/>
      </c>
      <c r="L318" s="507" t="str">
        <f t="shared" si="80"/>
        <v/>
      </c>
      <c r="M318" s="507" t="str">
        <f t="shared" si="80"/>
        <v/>
      </c>
      <c r="N318" s="507" t="str">
        <f t="shared" si="80"/>
        <v/>
      </c>
      <c r="O318" s="507" t="str">
        <f t="shared" si="80"/>
        <v/>
      </c>
      <c r="P318" s="507" t="str">
        <f t="shared" si="80"/>
        <v/>
      </c>
      <c r="Q318" s="507" t="str">
        <f t="shared" si="80"/>
        <v/>
      </c>
      <c r="R318" s="507" t="str">
        <f t="shared" si="80"/>
        <v/>
      </c>
      <c r="S318" s="507" t="str">
        <f t="shared" si="80"/>
        <v/>
      </c>
    </row>
    <row r="319" spans="2:19" hidden="1" x14ac:dyDescent="0.3">
      <c r="B319" s="927">
        <v>49</v>
      </c>
      <c r="C319" s="915" t="str">
        <f t="shared" ref="C319:S319" si="81">+IF($T217=0,"",C217)</f>
        <v/>
      </c>
      <c r="D319" s="915" t="str">
        <f t="shared" si="81"/>
        <v/>
      </c>
      <c r="E319" s="915" t="str">
        <f t="shared" si="81"/>
        <v/>
      </c>
      <c r="F319" s="279" t="str">
        <f t="shared" si="81"/>
        <v/>
      </c>
      <c r="G319" s="507" t="str">
        <f t="shared" si="81"/>
        <v/>
      </c>
      <c r="H319" s="507" t="str">
        <f t="shared" si="81"/>
        <v/>
      </c>
      <c r="I319" s="507" t="str">
        <f t="shared" si="81"/>
        <v/>
      </c>
      <c r="J319" s="507" t="str">
        <f t="shared" si="81"/>
        <v/>
      </c>
      <c r="K319" s="507" t="str">
        <f t="shared" si="81"/>
        <v/>
      </c>
      <c r="L319" s="507" t="str">
        <f t="shared" si="81"/>
        <v/>
      </c>
      <c r="M319" s="507" t="str">
        <f t="shared" si="81"/>
        <v/>
      </c>
      <c r="N319" s="507" t="str">
        <f t="shared" si="81"/>
        <v/>
      </c>
      <c r="O319" s="507" t="str">
        <f t="shared" si="81"/>
        <v/>
      </c>
      <c r="P319" s="507" t="str">
        <f t="shared" si="81"/>
        <v/>
      </c>
      <c r="Q319" s="507" t="str">
        <f t="shared" si="81"/>
        <v/>
      </c>
      <c r="R319" s="507" t="str">
        <f t="shared" si="81"/>
        <v/>
      </c>
      <c r="S319" s="507" t="str">
        <f t="shared" si="81"/>
        <v/>
      </c>
    </row>
    <row r="320" spans="2:19" hidden="1" x14ac:dyDescent="0.3">
      <c r="B320" s="927">
        <v>50</v>
      </c>
      <c r="C320" s="915" t="str">
        <f t="shared" ref="C320:S320" si="82">+IF($T218=0,"",C218)</f>
        <v/>
      </c>
      <c r="D320" s="915" t="str">
        <f t="shared" si="82"/>
        <v/>
      </c>
      <c r="E320" s="915" t="str">
        <f t="shared" si="82"/>
        <v/>
      </c>
      <c r="F320" s="279" t="str">
        <f t="shared" si="82"/>
        <v/>
      </c>
      <c r="G320" s="507" t="str">
        <f t="shared" si="82"/>
        <v/>
      </c>
      <c r="H320" s="507" t="str">
        <f t="shared" si="82"/>
        <v/>
      </c>
      <c r="I320" s="507" t="str">
        <f t="shared" si="82"/>
        <v/>
      </c>
      <c r="J320" s="507" t="str">
        <f t="shared" si="82"/>
        <v/>
      </c>
      <c r="K320" s="507" t="str">
        <f t="shared" si="82"/>
        <v/>
      </c>
      <c r="L320" s="507" t="str">
        <f t="shared" si="82"/>
        <v/>
      </c>
      <c r="M320" s="507" t="str">
        <f t="shared" si="82"/>
        <v/>
      </c>
      <c r="N320" s="507" t="str">
        <f t="shared" si="82"/>
        <v/>
      </c>
      <c r="O320" s="507" t="str">
        <f t="shared" si="82"/>
        <v/>
      </c>
      <c r="P320" s="507" t="str">
        <f t="shared" si="82"/>
        <v/>
      </c>
      <c r="Q320" s="507" t="str">
        <f t="shared" si="82"/>
        <v/>
      </c>
      <c r="R320" s="507" t="str">
        <f t="shared" si="82"/>
        <v/>
      </c>
      <c r="S320" s="507" t="str">
        <f t="shared" si="82"/>
        <v/>
      </c>
    </row>
    <row r="321" spans="2:19" hidden="1" x14ac:dyDescent="0.3">
      <c r="B321" s="927">
        <v>51</v>
      </c>
      <c r="C321" s="915" t="str">
        <f t="shared" ref="C321:S321" si="83">+IF($T219=0,"",C219)</f>
        <v/>
      </c>
      <c r="D321" s="915" t="str">
        <f t="shared" si="83"/>
        <v/>
      </c>
      <c r="E321" s="915" t="str">
        <f t="shared" si="83"/>
        <v/>
      </c>
      <c r="F321" s="279" t="str">
        <f t="shared" si="83"/>
        <v/>
      </c>
      <c r="G321" s="507" t="str">
        <f t="shared" si="83"/>
        <v/>
      </c>
      <c r="H321" s="507" t="str">
        <f t="shared" si="83"/>
        <v/>
      </c>
      <c r="I321" s="507" t="str">
        <f t="shared" si="83"/>
        <v/>
      </c>
      <c r="J321" s="507" t="str">
        <f t="shared" si="83"/>
        <v/>
      </c>
      <c r="K321" s="507" t="str">
        <f t="shared" si="83"/>
        <v/>
      </c>
      <c r="L321" s="507" t="str">
        <f t="shared" si="83"/>
        <v/>
      </c>
      <c r="M321" s="507" t="str">
        <f t="shared" si="83"/>
        <v/>
      </c>
      <c r="N321" s="507" t="str">
        <f t="shared" si="83"/>
        <v/>
      </c>
      <c r="O321" s="507" t="str">
        <f t="shared" si="83"/>
        <v/>
      </c>
      <c r="P321" s="507" t="str">
        <f t="shared" si="83"/>
        <v/>
      </c>
      <c r="Q321" s="507" t="str">
        <f t="shared" si="83"/>
        <v/>
      </c>
      <c r="R321" s="507" t="str">
        <f t="shared" si="83"/>
        <v/>
      </c>
      <c r="S321" s="507" t="str">
        <f t="shared" si="83"/>
        <v/>
      </c>
    </row>
    <row r="322" spans="2:19" hidden="1" x14ac:dyDescent="0.3">
      <c r="B322" s="927">
        <v>52</v>
      </c>
      <c r="C322" s="915" t="str">
        <f t="shared" ref="C322:S322" si="84">+IF($T220=0,"",C220)</f>
        <v/>
      </c>
      <c r="D322" s="915" t="str">
        <f t="shared" si="84"/>
        <v/>
      </c>
      <c r="E322" s="915" t="str">
        <f t="shared" si="84"/>
        <v/>
      </c>
      <c r="F322" s="279" t="str">
        <f t="shared" si="84"/>
        <v/>
      </c>
      <c r="G322" s="507" t="str">
        <f t="shared" si="84"/>
        <v/>
      </c>
      <c r="H322" s="507" t="str">
        <f t="shared" si="84"/>
        <v/>
      </c>
      <c r="I322" s="507" t="str">
        <f t="shared" si="84"/>
        <v/>
      </c>
      <c r="J322" s="507" t="str">
        <f t="shared" si="84"/>
        <v/>
      </c>
      <c r="K322" s="507" t="str">
        <f t="shared" si="84"/>
        <v/>
      </c>
      <c r="L322" s="507" t="str">
        <f t="shared" si="84"/>
        <v/>
      </c>
      <c r="M322" s="507" t="str">
        <f t="shared" si="84"/>
        <v/>
      </c>
      <c r="N322" s="507" t="str">
        <f t="shared" si="84"/>
        <v/>
      </c>
      <c r="O322" s="507" t="str">
        <f t="shared" si="84"/>
        <v/>
      </c>
      <c r="P322" s="507" t="str">
        <f t="shared" si="84"/>
        <v/>
      </c>
      <c r="Q322" s="507" t="str">
        <f t="shared" si="84"/>
        <v/>
      </c>
      <c r="R322" s="507" t="str">
        <f t="shared" si="84"/>
        <v/>
      </c>
      <c r="S322" s="507" t="str">
        <f t="shared" si="84"/>
        <v/>
      </c>
    </row>
    <row r="323" spans="2:19" hidden="1" x14ac:dyDescent="0.3">
      <c r="B323" s="927">
        <v>53</v>
      </c>
      <c r="C323" s="915" t="str">
        <f t="shared" ref="C323:S323" si="85">+IF($T221=0,"",C221)</f>
        <v/>
      </c>
      <c r="D323" s="915" t="str">
        <f t="shared" si="85"/>
        <v/>
      </c>
      <c r="E323" s="915" t="str">
        <f t="shared" si="85"/>
        <v/>
      </c>
      <c r="F323" s="279" t="str">
        <f t="shared" si="85"/>
        <v/>
      </c>
      <c r="G323" s="507" t="str">
        <f t="shared" si="85"/>
        <v/>
      </c>
      <c r="H323" s="507" t="str">
        <f t="shared" si="85"/>
        <v/>
      </c>
      <c r="I323" s="507" t="str">
        <f t="shared" si="85"/>
        <v/>
      </c>
      <c r="J323" s="507" t="str">
        <f t="shared" si="85"/>
        <v/>
      </c>
      <c r="K323" s="507" t="str">
        <f t="shared" si="85"/>
        <v/>
      </c>
      <c r="L323" s="507" t="str">
        <f t="shared" si="85"/>
        <v/>
      </c>
      <c r="M323" s="507" t="str">
        <f t="shared" si="85"/>
        <v/>
      </c>
      <c r="N323" s="507" t="str">
        <f t="shared" si="85"/>
        <v/>
      </c>
      <c r="O323" s="507" t="str">
        <f t="shared" si="85"/>
        <v/>
      </c>
      <c r="P323" s="507" t="str">
        <f t="shared" si="85"/>
        <v/>
      </c>
      <c r="Q323" s="507" t="str">
        <f t="shared" si="85"/>
        <v/>
      </c>
      <c r="R323" s="507" t="str">
        <f t="shared" si="85"/>
        <v/>
      </c>
      <c r="S323" s="507" t="str">
        <f t="shared" si="85"/>
        <v/>
      </c>
    </row>
    <row r="324" spans="2:19" hidden="1" x14ac:dyDescent="0.3">
      <c r="B324" s="927">
        <v>54</v>
      </c>
      <c r="C324" s="915" t="str">
        <f t="shared" ref="C324:S324" si="86">+IF($T222=0,"",C222)</f>
        <v/>
      </c>
      <c r="D324" s="915" t="str">
        <f t="shared" si="86"/>
        <v/>
      </c>
      <c r="E324" s="915" t="str">
        <f t="shared" si="86"/>
        <v/>
      </c>
      <c r="F324" s="279" t="str">
        <f t="shared" si="86"/>
        <v/>
      </c>
      <c r="G324" s="507" t="str">
        <f t="shared" si="86"/>
        <v/>
      </c>
      <c r="H324" s="507" t="str">
        <f t="shared" si="86"/>
        <v/>
      </c>
      <c r="I324" s="507" t="str">
        <f t="shared" si="86"/>
        <v/>
      </c>
      <c r="J324" s="507" t="str">
        <f t="shared" si="86"/>
        <v/>
      </c>
      <c r="K324" s="507" t="str">
        <f t="shared" si="86"/>
        <v/>
      </c>
      <c r="L324" s="507" t="str">
        <f t="shared" si="86"/>
        <v/>
      </c>
      <c r="M324" s="507" t="str">
        <f t="shared" si="86"/>
        <v/>
      </c>
      <c r="N324" s="507" t="str">
        <f t="shared" si="86"/>
        <v/>
      </c>
      <c r="O324" s="507" t="str">
        <f t="shared" si="86"/>
        <v/>
      </c>
      <c r="P324" s="507" t="str">
        <f t="shared" si="86"/>
        <v/>
      </c>
      <c r="Q324" s="507" t="str">
        <f t="shared" si="86"/>
        <v/>
      </c>
      <c r="R324" s="507" t="str">
        <f t="shared" si="86"/>
        <v/>
      </c>
      <c r="S324" s="507" t="str">
        <f t="shared" si="86"/>
        <v/>
      </c>
    </row>
    <row r="325" spans="2:19" hidden="1" x14ac:dyDescent="0.3">
      <c r="B325" s="927">
        <v>55</v>
      </c>
      <c r="C325" s="915" t="str">
        <f t="shared" ref="C325:S325" si="87">+IF($T223=0,"",C223)</f>
        <v/>
      </c>
      <c r="D325" s="915" t="str">
        <f t="shared" si="87"/>
        <v/>
      </c>
      <c r="E325" s="915" t="str">
        <f t="shared" si="87"/>
        <v/>
      </c>
      <c r="F325" s="279" t="str">
        <f t="shared" si="87"/>
        <v/>
      </c>
      <c r="G325" s="507" t="str">
        <f t="shared" si="87"/>
        <v/>
      </c>
      <c r="H325" s="507" t="str">
        <f t="shared" si="87"/>
        <v/>
      </c>
      <c r="I325" s="507" t="str">
        <f t="shared" si="87"/>
        <v/>
      </c>
      <c r="J325" s="507" t="str">
        <f t="shared" si="87"/>
        <v/>
      </c>
      <c r="K325" s="507" t="str">
        <f t="shared" si="87"/>
        <v/>
      </c>
      <c r="L325" s="507" t="str">
        <f t="shared" si="87"/>
        <v/>
      </c>
      <c r="M325" s="507" t="str">
        <f t="shared" si="87"/>
        <v/>
      </c>
      <c r="N325" s="507" t="str">
        <f t="shared" si="87"/>
        <v/>
      </c>
      <c r="O325" s="507" t="str">
        <f t="shared" si="87"/>
        <v/>
      </c>
      <c r="P325" s="507" t="str">
        <f t="shared" si="87"/>
        <v/>
      </c>
      <c r="Q325" s="507" t="str">
        <f t="shared" si="87"/>
        <v/>
      </c>
      <c r="R325" s="507" t="str">
        <f t="shared" si="87"/>
        <v/>
      </c>
      <c r="S325" s="507" t="str">
        <f t="shared" si="87"/>
        <v/>
      </c>
    </row>
    <row r="326" spans="2:19" hidden="1" x14ac:dyDescent="0.3">
      <c r="B326" s="927">
        <v>56</v>
      </c>
      <c r="C326" s="915" t="str">
        <f t="shared" ref="C326:S326" si="88">+IF($T224=0,"",C224)</f>
        <v/>
      </c>
      <c r="D326" s="915" t="str">
        <f t="shared" si="88"/>
        <v/>
      </c>
      <c r="E326" s="915" t="str">
        <f t="shared" si="88"/>
        <v/>
      </c>
      <c r="F326" s="279" t="str">
        <f t="shared" si="88"/>
        <v/>
      </c>
      <c r="G326" s="507" t="str">
        <f t="shared" si="88"/>
        <v/>
      </c>
      <c r="H326" s="507" t="str">
        <f t="shared" si="88"/>
        <v/>
      </c>
      <c r="I326" s="507" t="str">
        <f t="shared" si="88"/>
        <v/>
      </c>
      <c r="J326" s="507" t="str">
        <f t="shared" si="88"/>
        <v/>
      </c>
      <c r="K326" s="507" t="str">
        <f t="shared" si="88"/>
        <v/>
      </c>
      <c r="L326" s="507" t="str">
        <f t="shared" si="88"/>
        <v/>
      </c>
      <c r="M326" s="507" t="str">
        <f t="shared" si="88"/>
        <v/>
      </c>
      <c r="N326" s="507" t="str">
        <f t="shared" si="88"/>
        <v/>
      </c>
      <c r="O326" s="507" t="str">
        <f t="shared" si="88"/>
        <v/>
      </c>
      <c r="P326" s="507" t="str">
        <f t="shared" si="88"/>
        <v/>
      </c>
      <c r="Q326" s="507" t="str">
        <f t="shared" si="88"/>
        <v/>
      </c>
      <c r="R326" s="507" t="str">
        <f t="shared" si="88"/>
        <v/>
      </c>
      <c r="S326" s="507" t="str">
        <f t="shared" si="88"/>
        <v/>
      </c>
    </row>
    <row r="327" spans="2:19" hidden="1" x14ac:dyDescent="0.3">
      <c r="B327" s="927">
        <v>57</v>
      </c>
      <c r="C327" s="915" t="str">
        <f t="shared" ref="C327:S327" si="89">+IF($T225=0,"",C225)</f>
        <v/>
      </c>
      <c r="D327" s="915" t="str">
        <f t="shared" si="89"/>
        <v/>
      </c>
      <c r="E327" s="915" t="str">
        <f t="shared" si="89"/>
        <v/>
      </c>
      <c r="F327" s="279" t="str">
        <f t="shared" si="89"/>
        <v/>
      </c>
      <c r="G327" s="507" t="str">
        <f t="shared" si="89"/>
        <v/>
      </c>
      <c r="H327" s="507" t="str">
        <f t="shared" si="89"/>
        <v/>
      </c>
      <c r="I327" s="507" t="str">
        <f t="shared" si="89"/>
        <v/>
      </c>
      <c r="J327" s="507" t="str">
        <f t="shared" si="89"/>
        <v/>
      </c>
      <c r="K327" s="507" t="str">
        <f t="shared" si="89"/>
        <v/>
      </c>
      <c r="L327" s="507" t="str">
        <f t="shared" si="89"/>
        <v/>
      </c>
      <c r="M327" s="507" t="str">
        <f t="shared" si="89"/>
        <v/>
      </c>
      <c r="N327" s="507" t="str">
        <f t="shared" si="89"/>
        <v/>
      </c>
      <c r="O327" s="507" t="str">
        <f t="shared" si="89"/>
        <v/>
      </c>
      <c r="P327" s="507" t="str">
        <f t="shared" si="89"/>
        <v/>
      </c>
      <c r="Q327" s="507" t="str">
        <f t="shared" si="89"/>
        <v/>
      </c>
      <c r="R327" s="507" t="str">
        <f t="shared" si="89"/>
        <v/>
      </c>
      <c r="S327" s="507" t="str">
        <f t="shared" si="89"/>
        <v/>
      </c>
    </row>
    <row r="328" spans="2:19" hidden="1" x14ac:dyDescent="0.3">
      <c r="B328" s="927">
        <v>58</v>
      </c>
      <c r="C328" s="915" t="str">
        <f t="shared" ref="C328:S328" si="90">+IF($T226=0,"",C226)</f>
        <v/>
      </c>
      <c r="D328" s="915" t="str">
        <f t="shared" si="90"/>
        <v/>
      </c>
      <c r="E328" s="915" t="str">
        <f t="shared" si="90"/>
        <v/>
      </c>
      <c r="F328" s="279" t="str">
        <f t="shared" si="90"/>
        <v/>
      </c>
      <c r="G328" s="507" t="str">
        <f t="shared" si="90"/>
        <v/>
      </c>
      <c r="H328" s="507" t="str">
        <f t="shared" si="90"/>
        <v/>
      </c>
      <c r="I328" s="507" t="str">
        <f t="shared" si="90"/>
        <v/>
      </c>
      <c r="J328" s="507" t="str">
        <f t="shared" si="90"/>
        <v/>
      </c>
      <c r="K328" s="507" t="str">
        <f t="shared" si="90"/>
        <v/>
      </c>
      <c r="L328" s="507" t="str">
        <f t="shared" si="90"/>
        <v/>
      </c>
      <c r="M328" s="507" t="str">
        <f t="shared" si="90"/>
        <v/>
      </c>
      <c r="N328" s="507" t="str">
        <f t="shared" si="90"/>
        <v/>
      </c>
      <c r="O328" s="507" t="str">
        <f t="shared" si="90"/>
        <v/>
      </c>
      <c r="P328" s="507" t="str">
        <f t="shared" si="90"/>
        <v/>
      </c>
      <c r="Q328" s="507" t="str">
        <f t="shared" si="90"/>
        <v/>
      </c>
      <c r="R328" s="507" t="str">
        <f t="shared" si="90"/>
        <v/>
      </c>
      <c r="S328" s="507" t="str">
        <f t="shared" si="90"/>
        <v/>
      </c>
    </row>
    <row r="329" spans="2:19" hidden="1" x14ac:dyDescent="0.3">
      <c r="B329" s="927">
        <v>59</v>
      </c>
      <c r="C329" s="915" t="str">
        <f t="shared" ref="C329:S329" si="91">+IF($T227=0,"",C227)</f>
        <v/>
      </c>
      <c r="D329" s="915" t="str">
        <f t="shared" si="91"/>
        <v/>
      </c>
      <c r="E329" s="915" t="str">
        <f t="shared" si="91"/>
        <v/>
      </c>
      <c r="F329" s="279" t="str">
        <f t="shared" si="91"/>
        <v/>
      </c>
      <c r="G329" s="507" t="str">
        <f t="shared" si="91"/>
        <v/>
      </c>
      <c r="H329" s="507" t="str">
        <f t="shared" si="91"/>
        <v/>
      </c>
      <c r="I329" s="507" t="str">
        <f t="shared" si="91"/>
        <v/>
      </c>
      <c r="J329" s="507" t="str">
        <f t="shared" si="91"/>
        <v/>
      </c>
      <c r="K329" s="507" t="str">
        <f t="shared" si="91"/>
        <v/>
      </c>
      <c r="L329" s="507" t="str">
        <f t="shared" si="91"/>
        <v/>
      </c>
      <c r="M329" s="507" t="str">
        <f t="shared" si="91"/>
        <v/>
      </c>
      <c r="N329" s="507" t="str">
        <f t="shared" si="91"/>
        <v/>
      </c>
      <c r="O329" s="507" t="str">
        <f t="shared" si="91"/>
        <v/>
      </c>
      <c r="P329" s="507" t="str">
        <f t="shared" si="91"/>
        <v/>
      </c>
      <c r="Q329" s="507" t="str">
        <f t="shared" si="91"/>
        <v/>
      </c>
      <c r="R329" s="507" t="str">
        <f t="shared" si="91"/>
        <v/>
      </c>
      <c r="S329" s="507" t="str">
        <f t="shared" si="91"/>
        <v/>
      </c>
    </row>
    <row r="330" spans="2:19" hidden="1" x14ac:dyDescent="0.3">
      <c r="B330" s="927">
        <v>60</v>
      </c>
      <c r="C330" s="915" t="str">
        <f t="shared" ref="C330:S330" si="92">+IF($T228=0,"",C228)</f>
        <v/>
      </c>
      <c r="D330" s="915" t="str">
        <f t="shared" si="92"/>
        <v/>
      </c>
      <c r="E330" s="915" t="str">
        <f t="shared" si="92"/>
        <v/>
      </c>
      <c r="F330" s="279" t="str">
        <f t="shared" si="92"/>
        <v/>
      </c>
      <c r="G330" s="507" t="str">
        <f t="shared" si="92"/>
        <v/>
      </c>
      <c r="H330" s="507" t="str">
        <f t="shared" si="92"/>
        <v/>
      </c>
      <c r="I330" s="507" t="str">
        <f t="shared" si="92"/>
        <v/>
      </c>
      <c r="J330" s="507" t="str">
        <f t="shared" si="92"/>
        <v/>
      </c>
      <c r="K330" s="507" t="str">
        <f t="shared" si="92"/>
        <v/>
      </c>
      <c r="L330" s="507" t="str">
        <f t="shared" si="92"/>
        <v/>
      </c>
      <c r="M330" s="507" t="str">
        <f t="shared" si="92"/>
        <v/>
      </c>
      <c r="N330" s="507" t="str">
        <f t="shared" si="92"/>
        <v/>
      </c>
      <c r="O330" s="507" t="str">
        <f t="shared" si="92"/>
        <v/>
      </c>
      <c r="P330" s="507" t="str">
        <f t="shared" si="92"/>
        <v/>
      </c>
      <c r="Q330" s="507" t="str">
        <f t="shared" si="92"/>
        <v/>
      </c>
      <c r="R330" s="507" t="str">
        <f t="shared" si="92"/>
        <v/>
      </c>
      <c r="S330" s="507" t="str">
        <f t="shared" si="92"/>
        <v/>
      </c>
    </row>
    <row r="331" spans="2:19" hidden="1" x14ac:dyDescent="0.3">
      <c r="B331" s="927">
        <v>61</v>
      </c>
      <c r="C331" s="915" t="str">
        <f t="shared" ref="C331:S331" si="93">+IF($T229=0,"",C229)</f>
        <v/>
      </c>
      <c r="D331" s="915" t="str">
        <f t="shared" si="93"/>
        <v/>
      </c>
      <c r="E331" s="915" t="str">
        <f t="shared" si="93"/>
        <v/>
      </c>
      <c r="F331" s="279" t="str">
        <f t="shared" si="93"/>
        <v/>
      </c>
      <c r="G331" s="507" t="str">
        <f t="shared" si="93"/>
        <v/>
      </c>
      <c r="H331" s="507" t="str">
        <f t="shared" si="93"/>
        <v/>
      </c>
      <c r="I331" s="507" t="str">
        <f t="shared" si="93"/>
        <v/>
      </c>
      <c r="J331" s="507" t="str">
        <f t="shared" si="93"/>
        <v/>
      </c>
      <c r="K331" s="507" t="str">
        <f t="shared" si="93"/>
        <v/>
      </c>
      <c r="L331" s="507" t="str">
        <f t="shared" si="93"/>
        <v/>
      </c>
      <c r="M331" s="507" t="str">
        <f t="shared" si="93"/>
        <v/>
      </c>
      <c r="N331" s="507" t="str">
        <f t="shared" si="93"/>
        <v/>
      </c>
      <c r="O331" s="507" t="str">
        <f t="shared" si="93"/>
        <v/>
      </c>
      <c r="P331" s="507" t="str">
        <f t="shared" si="93"/>
        <v/>
      </c>
      <c r="Q331" s="507" t="str">
        <f t="shared" si="93"/>
        <v/>
      </c>
      <c r="R331" s="507" t="str">
        <f t="shared" si="93"/>
        <v/>
      </c>
      <c r="S331" s="507" t="str">
        <f t="shared" si="93"/>
        <v/>
      </c>
    </row>
    <row r="332" spans="2:19" hidden="1" x14ac:dyDescent="0.3">
      <c r="B332" s="927">
        <v>62</v>
      </c>
      <c r="C332" s="915" t="str">
        <f t="shared" ref="C332:S332" si="94">+IF($T230=0,"",C230)</f>
        <v/>
      </c>
      <c r="D332" s="915" t="str">
        <f t="shared" si="94"/>
        <v/>
      </c>
      <c r="E332" s="915" t="str">
        <f t="shared" si="94"/>
        <v/>
      </c>
      <c r="F332" s="279" t="str">
        <f t="shared" si="94"/>
        <v/>
      </c>
      <c r="G332" s="507" t="str">
        <f t="shared" si="94"/>
        <v/>
      </c>
      <c r="H332" s="507" t="str">
        <f t="shared" si="94"/>
        <v/>
      </c>
      <c r="I332" s="507" t="str">
        <f t="shared" si="94"/>
        <v/>
      </c>
      <c r="J332" s="507" t="str">
        <f t="shared" si="94"/>
        <v/>
      </c>
      <c r="K332" s="507" t="str">
        <f t="shared" si="94"/>
        <v/>
      </c>
      <c r="L332" s="507" t="str">
        <f t="shared" si="94"/>
        <v/>
      </c>
      <c r="M332" s="507" t="str">
        <f t="shared" si="94"/>
        <v/>
      </c>
      <c r="N332" s="507" t="str">
        <f t="shared" si="94"/>
        <v/>
      </c>
      <c r="O332" s="507" t="str">
        <f t="shared" si="94"/>
        <v/>
      </c>
      <c r="P332" s="507" t="str">
        <f t="shared" si="94"/>
        <v/>
      </c>
      <c r="Q332" s="507" t="str">
        <f t="shared" si="94"/>
        <v/>
      </c>
      <c r="R332" s="507" t="str">
        <f t="shared" si="94"/>
        <v/>
      </c>
      <c r="S332" s="507" t="str">
        <f t="shared" si="94"/>
        <v/>
      </c>
    </row>
    <row r="333" spans="2:19" hidden="1" x14ac:dyDescent="0.3">
      <c r="B333" s="927">
        <v>63</v>
      </c>
      <c r="C333" s="915" t="str">
        <f t="shared" ref="C333:S333" si="95">+IF($T231=0,"",C231)</f>
        <v>TECPETROL</v>
      </c>
      <c r="D333" s="915" t="str">
        <f t="shared" si="95"/>
        <v>TPT.NQ.FP-1397(h) AISL</v>
      </c>
      <c r="E333" s="915" t="str">
        <f t="shared" si="95"/>
        <v>F-36</v>
      </c>
      <c r="F333" s="279" t="str">
        <f t="shared" si="95"/>
        <v>PERSONAL C.S-Tecnico x Persona(1-2Rigs)</v>
      </c>
      <c r="G333" s="507" t="str">
        <f t="shared" si="95"/>
        <v>006001000000001</v>
      </c>
      <c r="H333" s="507">
        <f t="shared" si="95"/>
        <v>0</v>
      </c>
      <c r="I333" s="507">
        <f t="shared" si="95"/>
        <v>0</v>
      </c>
      <c r="J333" s="507">
        <f t="shared" si="95"/>
        <v>0</v>
      </c>
      <c r="K333" s="507">
        <f t="shared" si="95"/>
        <v>0</v>
      </c>
      <c r="L333" s="507">
        <f t="shared" si="95"/>
        <v>0</v>
      </c>
      <c r="M333" s="507">
        <f t="shared" si="95"/>
        <v>0</v>
      </c>
      <c r="N333" s="507">
        <f t="shared" si="95"/>
        <v>0</v>
      </c>
      <c r="O333" s="507">
        <f t="shared" si="95"/>
        <v>0</v>
      </c>
      <c r="P333" s="507">
        <f t="shared" si="95"/>
        <v>0</v>
      </c>
      <c r="Q333" s="507">
        <f t="shared" si="95"/>
        <v>48</v>
      </c>
      <c r="R333" s="507">
        <f t="shared" si="95"/>
        <v>0</v>
      </c>
      <c r="S333" s="507">
        <f t="shared" si="95"/>
        <v>0</v>
      </c>
    </row>
    <row r="334" spans="2:19" hidden="1" x14ac:dyDescent="0.3">
      <c r="B334" s="927">
        <v>64</v>
      </c>
      <c r="C334" s="915" t="str">
        <f t="shared" ref="C334:S334" si="96">+IF($T232=0,"",C232)</f>
        <v/>
      </c>
      <c r="D334" s="915" t="str">
        <f t="shared" si="96"/>
        <v/>
      </c>
      <c r="E334" s="915" t="str">
        <f t="shared" si="96"/>
        <v/>
      </c>
      <c r="F334" s="279" t="str">
        <f t="shared" si="96"/>
        <v/>
      </c>
      <c r="G334" s="507" t="str">
        <f t="shared" si="96"/>
        <v/>
      </c>
      <c r="H334" s="507" t="str">
        <f t="shared" si="96"/>
        <v/>
      </c>
      <c r="I334" s="507" t="str">
        <f t="shared" si="96"/>
        <v/>
      </c>
      <c r="J334" s="507" t="str">
        <f t="shared" si="96"/>
        <v/>
      </c>
      <c r="K334" s="507" t="str">
        <f t="shared" si="96"/>
        <v/>
      </c>
      <c r="L334" s="507" t="str">
        <f t="shared" si="96"/>
        <v/>
      </c>
      <c r="M334" s="507" t="str">
        <f t="shared" si="96"/>
        <v/>
      </c>
      <c r="N334" s="507" t="str">
        <f t="shared" si="96"/>
        <v/>
      </c>
      <c r="O334" s="507" t="str">
        <f t="shared" si="96"/>
        <v/>
      </c>
      <c r="P334" s="507" t="str">
        <f t="shared" si="96"/>
        <v/>
      </c>
      <c r="Q334" s="507" t="str">
        <f t="shared" si="96"/>
        <v/>
      </c>
      <c r="R334" s="507" t="str">
        <f t="shared" si="96"/>
        <v/>
      </c>
      <c r="S334" s="507" t="str">
        <f t="shared" si="96"/>
        <v/>
      </c>
    </row>
    <row r="335" spans="2:19" hidden="1" x14ac:dyDescent="0.3">
      <c r="B335" s="927">
        <v>65</v>
      </c>
      <c r="C335" s="915" t="str">
        <f t="shared" ref="C335:S335" si="97">+IF($T233=0,"",C233)</f>
        <v/>
      </c>
      <c r="D335" s="915" t="str">
        <f t="shared" si="97"/>
        <v/>
      </c>
      <c r="E335" s="915" t="str">
        <f t="shared" si="97"/>
        <v/>
      </c>
      <c r="F335" s="279" t="str">
        <f t="shared" si="97"/>
        <v/>
      </c>
      <c r="G335" s="507" t="str">
        <f t="shared" si="97"/>
        <v/>
      </c>
      <c r="H335" s="507" t="str">
        <f t="shared" si="97"/>
        <v/>
      </c>
      <c r="I335" s="507" t="str">
        <f t="shared" si="97"/>
        <v/>
      </c>
      <c r="J335" s="507" t="str">
        <f t="shared" si="97"/>
        <v/>
      </c>
      <c r="K335" s="507" t="str">
        <f t="shared" si="97"/>
        <v/>
      </c>
      <c r="L335" s="507" t="str">
        <f t="shared" si="97"/>
        <v/>
      </c>
      <c r="M335" s="507" t="str">
        <f t="shared" si="97"/>
        <v/>
      </c>
      <c r="N335" s="507" t="str">
        <f t="shared" si="97"/>
        <v/>
      </c>
      <c r="O335" s="507" t="str">
        <f t="shared" si="97"/>
        <v/>
      </c>
      <c r="P335" s="507" t="str">
        <f t="shared" si="97"/>
        <v/>
      </c>
      <c r="Q335" s="507" t="str">
        <f t="shared" si="97"/>
        <v/>
      </c>
      <c r="R335" s="507" t="str">
        <f t="shared" si="97"/>
        <v/>
      </c>
      <c r="S335" s="507" t="str">
        <f t="shared" si="97"/>
        <v/>
      </c>
    </row>
    <row r="336" spans="2:19" hidden="1" x14ac:dyDescent="0.3">
      <c r="B336" s="927">
        <v>66</v>
      </c>
      <c r="C336" s="915" t="str">
        <f t="shared" ref="C336:S336" si="98">+IF($T234=0,"",C234)</f>
        <v/>
      </c>
      <c r="D336" s="915" t="str">
        <f t="shared" si="98"/>
        <v/>
      </c>
      <c r="E336" s="915" t="str">
        <f t="shared" si="98"/>
        <v/>
      </c>
      <c r="F336" s="279" t="str">
        <f t="shared" si="98"/>
        <v/>
      </c>
      <c r="G336" s="507" t="str">
        <f t="shared" si="98"/>
        <v/>
      </c>
      <c r="H336" s="507" t="str">
        <f t="shared" si="98"/>
        <v/>
      </c>
      <c r="I336" s="507" t="str">
        <f t="shared" si="98"/>
        <v/>
      </c>
      <c r="J336" s="507" t="str">
        <f t="shared" si="98"/>
        <v/>
      </c>
      <c r="K336" s="507" t="str">
        <f t="shared" si="98"/>
        <v/>
      </c>
      <c r="L336" s="507" t="str">
        <f t="shared" si="98"/>
        <v/>
      </c>
      <c r="M336" s="507" t="str">
        <f t="shared" si="98"/>
        <v/>
      </c>
      <c r="N336" s="507" t="str">
        <f t="shared" si="98"/>
        <v/>
      </c>
      <c r="O336" s="507" t="str">
        <f t="shared" si="98"/>
        <v/>
      </c>
      <c r="P336" s="507" t="str">
        <f t="shared" si="98"/>
        <v/>
      </c>
      <c r="Q336" s="507" t="str">
        <f t="shared" si="98"/>
        <v/>
      </c>
      <c r="R336" s="507" t="str">
        <f t="shared" si="98"/>
        <v/>
      </c>
      <c r="S336" s="507" t="str">
        <f t="shared" si="98"/>
        <v/>
      </c>
    </row>
    <row r="337" spans="2:19" hidden="1" x14ac:dyDescent="0.3">
      <c r="B337" s="927">
        <v>67</v>
      </c>
      <c r="C337" s="915" t="str">
        <f t="shared" ref="C337:S337" si="99">+IF($T235=0,"",C235)</f>
        <v/>
      </c>
      <c r="D337" s="915" t="str">
        <f t="shared" si="99"/>
        <v/>
      </c>
      <c r="E337" s="915" t="str">
        <f t="shared" si="99"/>
        <v/>
      </c>
      <c r="F337" s="279" t="str">
        <f t="shared" si="99"/>
        <v/>
      </c>
      <c r="G337" s="507" t="str">
        <f t="shared" si="99"/>
        <v/>
      </c>
      <c r="H337" s="507" t="str">
        <f t="shared" si="99"/>
        <v/>
      </c>
      <c r="I337" s="507" t="str">
        <f t="shared" si="99"/>
        <v/>
      </c>
      <c r="J337" s="507" t="str">
        <f t="shared" si="99"/>
        <v/>
      </c>
      <c r="K337" s="507" t="str">
        <f t="shared" si="99"/>
        <v/>
      </c>
      <c r="L337" s="507" t="str">
        <f t="shared" si="99"/>
        <v/>
      </c>
      <c r="M337" s="507" t="str">
        <f t="shared" si="99"/>
        <v/>
      </c>
      <c r="N337" s="507" t="str">
        <f t="shared" si="99"/>
        <v/>
      </c>
      <c r="O337" s="507" t="str">
        <f t="shared" si="99"/>
        <v/>
      </c>
      <c r="P337" s="507" t="str">
        <f t="shared" si="99"/>
        <v/>
      </c>
      <c r="Q337" s="507" t="str">
        <f t="shared" si="99"/>
        <v/>
      </c>
      <c r="R337" s="507" t="str">
        <f t="shared" si="99"/>
        <v/>
      </c>
      <c r="S337" s="507" t="str">
        <f t="shared" si="99"/>
        <v/>
      </c>
    </row>
    <row r="338" spans="2:19" hidden="1" x14ac:dyDescent="0.3">
      <c r="B338" s="927">
        <v>68</v>
      </c>
      <c r="C338" s="915" t="str">
        <f t="shared" ref="C338:S338" si="100">+IF($T236=0,"",C236)</f>
        <v/>
      </c>
      <c r="D338" s="915" t="str">
        <f t="shared" si="100"/>
        <v/>
      </c>
      <c r="E338" s="915" t="str">
        <f t="shared" si="100"/>
        <v/>
      </c>
      <c r="F338" s="279" t="str">
        <f t="shared" si="100"/>
        <v/>
      </c>
      <c r="G338" s="507" t="str">
        <f t="shared" si="100"/>
        <v/>
      </c>
      <c r="H338" s="507" t="str">
        <f t="shared" si="100"/>
        <v/>
      </c>
      <c r="I338" s="507" t="str">
        <f t="shared" si="100"/>
        <v/>
      </c>
      <c r="J338" s="507" t="str">
        <f t="shared" si="100"/>
        <v/>
      </c>
      <c r="K338" s="507" t="str">
        <f t="shared" si="100"/>
        <v/>
      </c>
      <c r="L338" s="507" t="str">
        <f t="shared" si="100"/>
        <v/>
      </c>
      <c r="M338" s="507" t="str">
        <f t="shared" si="100"/>
        <v/>
      </c>
      <c r="N338" s="507" t="str">
        <f t="shared" si="100"/>
        <v/>
      </c>
      <c r="O338" s="507" t="str">
        <f t="shared" si="100"/>
        <v/>
      </c>
      <c r="P338" s="507" t="str">
        <f t="shared" si="100"/>
        <v/>
      </c>
      <c r="Q338" s="507" t="str">
        <f t="shared" si="100"/>
        <v/>
      </c>
      <c r="R338" s="507" t="str">
        <f t="shared" si="100"/>
        <v/>
      </c>
      <c r="S338" s="507" t="str">
        <f t="shared" si="100"/>
        <v/>
      </c>
    </row>
    <row r="339" spans="2:19" hidden="1" x14ac:dyDescent="0.3">
      <c r="B339" s="927">
        <v>69</v>
      </c>
      <c r="C339" s="915" t="str">
        <f t="shared" ref="C339:S339" si="101">+IF($T237=0,"",C237)</f>
        <v/>
      </c>
      <c r="D339" s="915" t="str">
        <f t="shared" si="101"/>
        <v/>
      </c>
      <c r="E339" s="915" t="str">
        <f t="shared" si="101"/>
        <v/>
      </c>
      <c r="F339" s="279" t="str">
        <f t="shared" si="101"/>
        <v/>
      </c>
      <c r="G339" s="507" t="str">
        <f t="shared" si="101"/>
        <v/>
      </c>
      <c r="H339" s="507" t="str">
        <f t="shared" si="101"/>
        <v/>
      </c>
      <c r="I339" s="507" t="str">
        <f t="shared" si="101"/>
        <v/>
      </c>
      <c r="J339" s="507" t="str">
        <f t="shared" si="101"/>
        <v/>
      </c>
      <c r="K339" s="507" t="str">
        <f t="shared" si="101"/>
        <v/>
      </c>
      <c r="L339" s="507" t="str">
        <f t="shared" si="101"/>
        <v/>
      </c>
      <c r="M339" s="507" t="str">
        <f t="shared" si="101"/>
        <v/>
      </c>
      <c r="N339" s="507" t="str">
        <f t="shared" si="101"/>
        <v/>
      </c>
      <c r="O339" s="507" t="str">
        <f t="shared" si="101"/>
        <v/>
      </c>
      <c r="P339" s="507" t="str">
        <f t="shared" si="101"/>
        <v/>
      </c>
      <c r="Q339" s="507" t="str">
        <f t="shared" si="101"/>
        <v/>
      </c>
      <c r="R339" s="507" t="str">
        <f t="shared" si="101"/>
        <v/>
      </c>
      <c r="S339" s="507" t="str">
        <f t="shared" si="101"/>
        <v/>
      </c>
    </row>
    <row r="340" spans="2:19" hidden="1" x14ac:dyDescent="0.3">
      <c r="B340" s="927">
        <v>70</v>
      </c>
      <c r="C340" s="915" t="str">
        <f t="shared" ref="C340:S340" si="102">+IF($T238=0,"",C238)</f>
        <v/>
      </c>
      <c r="D340" s="915" t="str">
        <f t="shared" si="102"/>
        <v/>
      </c>
      <c r="E340" s="915" t="str">
        <f t="shared" si="102"/>
        <v/>
      </c>
      <c r="F340" s="279" t="str">
        <f t="shared" si="102"/>
        <v/>
      </c>
      <c r="G340" s="507" t="str">
        <f t="shared" si="102"/>
        <v/>
      </c>
      <c r="H340" s="507" t="str">
        <f t="shared" si="102"/>
        <v/>
      </c>
      <c r="I340" s="507" t="str">
        <f t="shared" si="102"/>
        <v/>
      </c>
      <c r="J340" s="507" t="str">
        <f t="shared" si="102"/>
        <v/>
      </c>
      <c r="K340" s="507" t="str">
        <f t="shared" si="102"/>
        <v/>
      </c>
      <c r="L340" s="507" t="str">
        <f t="shared" si="102"/>
        <v/>
      </c>
      <c r="M340" s="507" t="str">
        <f t="shared" si="102"/>
        <v/>
      </c>
      <c r="N340" s="507" t="str">
        <f t="shared" si="102"/>
        <v/>
      </c>
      <c r="O340" s="507" t="str">
        <f t="shared" si="102"/>
        <v/>
      </c>
      <c r="P340" s="507" t="str">
        <f t="shared" si="102"/>
        <v/>
      </c>
      <c r="Q340" s="507" t="str">
        <f t="shared" si="102"/>
        <v/>
      </c>
      <c r="R340" s="507" t="str">
        <f t="shared" si="102"/>
        <v/>
      </c>
      <c r="S340" s="507" t="str">
        <f t="shared" si="102"/>
        <v/>
      </c>
    </row>
    <row r="341" spans="2:19" hidden="1" x14ac:dyDescent="0.3">
      <c r="B341" s="927">
        <v>71</v>
      </c>
      <c r="C341" s="915" t="str">
        <f t="shared" ref="C341:S341" si="103">+IF($T239=0,"",C239)</f>
        <v/>
      </c>
      <c r="D341" s="915" t="str">
        <f t="shared" si="103"/>
        <v/>
      </c>
      <c r="E341" s="915" t="str">
        <f t="shared" si="103"/>
        <v/>
      </c>
      <c r="F341" s="279" t="str">
        <f t="shared" si="103"/>
        <v/>
      </c>
      <c r="G341" s="507" t="str">
        <f t="shared" si="103"/>
        <v/>
      </c>
      <c r="H341" s="507" t="str">
        <f t="shared" si="103"/>
        <v/>
      </c>
      <c r="I341" s="507" t="str">
        <f t="shared" si="103"/>
        <v/>
      </c>
      <c r="J341" s="507" t="str">
        <f t="shared" si="103"/>
        <v/>
      </c>
      <c r="K341" s="507" t="str">
        <f t="shared" si="103"/>
        <v/>
      </c>
      <c r="L341" s="507" t="str">
        <f t="shared" si="103"/>
        <v/>
      </c>
      <c r="M341" s="507" t="str">
        <f t="shared" si="103"/>
        <v/>
      </c>
      <c r="N341" s="507" t="str">
        <f t="shared" si="103"/>
        <v/>
      </c>
      <c r="O341" s="507" t="str">
        <f t="shared" si="103"/>
        <v/>
      </c>
      <c r="P341" s="507" t="str">
        <f t="shared" si="103"/>
        <v/>
      </c>
      <c r="Q341" s="507" t="str">
        <f t="shared" si="103"/>
        <v/>
      </c>
      <c r="R341" s="507" t="str">
        <f t="shared" si="103"/>
        <v/>
      </c>
      <c r="S341" s="507" t="str">
        <f t="shared" si="103"/>
        <v/>
      </c>
    </row>
    <row r="342" spans="2:19" hidden="1" x14ac:dyDescent="0.3">
      <c r="B342" s="927">
        <v>72</v>
      </c>
      <c r="C342" s="915" t="str">
        <f t="shared" ref="C342:S342" si="104">+IF($T240=0,"",C240)</f>
        <v/>
      </c>
      <c r="D342" s="915" t="str">
        <f t="shared" si="104"/>
        <v/>
      </c>
      <c r="E342" s="915" t="str">
        <f t="shared" si="104"/>
        <v/>
      </c>
      <c r="F342" s="279" t="str">
        <f t="shared" si="104"/>
        <v/>
      </c>
      <c r="G342" s="507" t="str">
        <f t="shared" si="104"/>
        <v/>
      </c>
      <c r="H342" s="507" t="str">
        <f t="shared" si="104"/>
        <v/>
      </c>
      <c r="I342" s="507" t="str">
        <f t="shared" si="104"/>
        <v/>
      </c>
      <c r="J342" s="507" t="str">
        <f t="shared" si="104"/>
        <v/>
      </c>
      <c r="K342" s="507" t="str">
        <f t="shared" si="104"/>
        <v/>
      </c>
      <c r="L342" s="507" t="str">
        <f t="shared" si="104"/>
        <v/>
      </c>
      <c r="M342" s="507" t="str">
        <f t="shared" si="104"/>
        <v/>
      </c>
      <c r="N342" s="507" t="str">
        <f t="shared" si="104"/>
        <v/>
      </c>
      <c r="O342" s="507" t="str">
        <f t="shared" si="104"/>
        <v/>
      </c>
      <c r="P342" s="507" t="str">
        <f t="shared" si="104"/>
        <v/>
      </c>
      <c r="Q342" s="507" t="str">
        <f t="shared" si="104"/>
        <v/>
      </c>
      <c r="R342" s="507" t="str">
        <f t="shared" si="104"/>
        <v/>
      </c>
      <c r="S342" s="507" t="str">
        <f t="shared" si="104"/>
        <v/>
      </c>
    </row>
    <row r="343" spans="2:19" hidden="1" x14ac:dyDescent="0.3">
      <c r="B343" s="927">
        <v>73</v>
      </c>
      <c r="C343" s="915" t="str">
        <f t="shared" ref="C343:S343" si="105">+IF($T241=0,"",C241)</f>
        <v/>
      </c>
      <c r="D343" s="915" t="str">
        <f t="shared" si="105"/>
        <v/>
      </c>
      <c r="E343" s="915" t="str">
        <f t="shared" si="105"/>
        <v/>
      </c>
      <c r="F343" s="279" t="str">
        <f t="shared" si="105"/>
        <v/>
      </c>
      <c r="G343" s="507" t="str">
        <f t="shared" si="105"/>
        <v/>
      </c>
      <c r="H343" s="507" t="str">
        <f t="shared" si="105"/>
        <v/>
      </c>
      <c r="I343" s="507" t="str">
        <f t="shared" si="105"/>
        <v/>
      </c>
      <c r="J343" s="507" t="str">
        <f t="shared" si="105"/>
        <v/>
      </c>
      <c r="K343" s="507" t="str">
        <f t="shared" si="105"/>
        <v/>
      </c>
      <c r="L343" s="507" t="str">
        <f t="shared" si="105"/>
        <v/>
      </c>
      <c r="M343" s="507" t="str">
        <f t="shared" si="105"/>
        <v/>
      </c>
      <c r="N343" s="507" t="str">
        <f t="shared" si="105"/>
        <v/>
      </c>
      <c r="O343" s="507" t="str">
        <f t="shared" si="105"/>
        <v/>
      </c>
      <c r="P343" s="507" t="str">
        <f t="shared" si="105"/>
        <v/>
      </c>
      <c r="Q343" s="507" t="str">
        <f t="shared" si="105"/>
        <v/>
      </c>
      <c r="R343" s="507" t="str">
        <f t="shared" si="105"/>
        <v/>
      </c>
      <c r="S343" s="507" t="str">
        <f t="shared" si="105"/>
        <v/>
      </c>
    </row>
    <row r="344" spans="2:19" hidden="1" x14ac:dyDescent="0.3">
      <c r="B344" s="927">
        <v>74</v>
      </c>
      <c r="C344" s="915" t="str">
        <f t="shared" ref="C344:S344" si="106">+IF($T242=0,"",C242)</f>
        <v/>
      </c>
      <c r="D344" s="915" t="str">
        <f t="shared" si="106"/>
        <v/>
      </c>
      <c r="E344" s="915" t="str">
        <f t="shared" si="106"/>
        <v/>
      </c>
      <c r="F344" s="279" t="str">
        <f t="shared" si="106"/>
        <v/>
      </c>
      <c r="G344" s="507" t="str">
        <f t="shared" si="106"/>
        <v/>
      </c>
      <c r="H344" s="507" t="str">
        <f t="shared" si="106"/>
        <v/>
      </c>
      <c r="I344" s="507" t="str">
        <f t="shared" si="106"/>
        <v/>
      </c>
      <c r="J344" s="507" t="str">
        <f t="shared" si="106"/>
        <v/>
      </c>
      <c r="K344" s="507" t="str">
        <f t="shared" si="106"/>
        <v/>
      </c>
      <c r="L344" s="507" t="str">
        <f t="shared" si="106"/>
        <v/>
      </c>
      <c r="M344" s="507" t="str">
        <f t="shared" si="106"/>
        <v/>
      </c>
      <c r="N344" s="507" t="str">
        <f t="shared" si="106"/>
        <v/>
      </c>
      <c r="O344" s="507" t="str">
        <f t="shared" si="106"/>
        <v/>
      </c>
      <c r="P344" s="507" t="str">
        <f t="shared" si="106"/>
        <v/>
      </c>
      <c r="Q344" s="507" t="str">
        <f t="shared" si="106"/>
        <v/>
      </c>
      <c r="R344" s="507" t="str">
        <f t="shared" si="106"/>
        <v/>
      </c>
      <c r="S344" s="507" t="str">
        <f t="shared" si="106"/>
        <v/>
      </c>
    </row>
    <row r="345" spans="2:19" hidden="1" x14ac:dyDescent="0.3">
      <c r="B345" s="927">
        <v>75</v>
      </c>
      <c r="C345" s="915" t="str">
        <f t="shared" ref="C345:S345" si="107">+IF($T243=0,"",C243)</f>
        <v/>
      </c>
      <c r="D345" s="915" t="str">
        <f t="shared" si="107"/>
        <v/>
      </c>
      <c r="E345" s="915" t="str">
        <f t="shared" si="107"/>
        <v/>
      </c>
      <c r="F345" s="279" t="str">
        <f t="shared" si="107"/>
        <v/>
      </c>
      <c r="G345" s="507" t="str">
        <f t="shared" si="107"/>
        <v/>
      </c>
      <c r="H345" s="507" t="str">
        <f t="shared" si="107"/>
        <v/>
      </c>
      <c r="I345" s="507" t="str">
        <f t="shared" si="107"/>
        <v/>
      </c>
      <c r="J345" s="507" t="str">
        <f t="shared" si="107"/>
        <v/>
      </c>
      <c r="K345" s="507" t="str">
        <f t="shared" si="107"/>
        <v/>
      </c>
      <c r="L345" s="507" t="str">
        <f t="shared" si="107"/>
        <v/>
      </c>
      <c r="M345" s="507" t="str">
        <f t="shared" si="107"/>
        <v/>
      </c>
      <c r="N345" s="507" t="str">
        <f t="shared" si="107"/>
        <v/>
      </c>
      <c r="O345" s="507" t="str">
        <f t="shared" si="107"/>
        <v/>
      </c>
      <c r="P345" s="507" t="str">
        <f t="shared" si="107"/>
        <v/>
      </c>
      <c r="Q345" s="507" t="str">
        <f t="shared" si="107"/>
        <v/>
      </c>
      <c r="R345" s="507" t="str">
        <f t="shared" si="107"/>
        <v/>
      </c>
      <c r="S345" s="507" t="str">
        <f t="shared" si="107"/>
        <v/>
      </c>
    </row>
    <row r="346" spans="2:19" hidden="1" x14ac:dyDescent="0.3">
      <c r="B346" s="927">
        <v>76</v>
      </c>
      <c r="C346" s="915" t="str">
        <f t="shared" ref="C346:S346" si="108">+IF($T244=0,"",C244)</f>
        <v/>
      </c>
      <c r="D346" s="915" t="str">
        <f t="shared" si="108"/>
        <v/>
      </c>
      <c r="E346" s="915" t="str">
        <f t="shared" si="108"/>
        <v/>
      </c>
      <c r="F346" s="279" t="str">
        <f t="shared" si="108"/>
        <v/>
      </c>
      <c r="G346" s="507" t="str">
        <f t="shared" si="108"/>
        <v/>
      </c>
      <c r="H346" s="507" t="str">
        <f t="shared" si="108"/>
        <v/>
      </c>
      <c r="I346" s="507" t="str">
        <f t="shared" si="108"/>
        <v/>
      </c>
      <c r="J346" s="507" t="str">
        <f t="shared" si="108"/>
        <v/>
      </c>
      <c r="K346" s="507" t="str">
        <f t="shared" si="108"/>
        <v/>
      </c>
      <c r="L346" s="507" t="str">
        <f t="shared" si="108"/>
        <v/>
      </c>
      <c r="M346" s="507" t="str">
        <f t="shared" si="108"/>
        <v/>
      </c>
      <c r="N346" s="507" t="str">
        <f t="shared" si="108"/>
        <v/>
      </c>
      <c r="O346" s="507" t="str">
        <f t="shared" si="108"/>
        <v/>
      </c>
      <c r="P346" s="507" t="str">
        <f t="shared" si="108"/>
        <v/>
      </c>
      <c r="Q346" s="507" t="str">
        <f t="shared" si="108"/>
        <v/>
      </c>
      <c r="R346" s="507" t="str">
        <f t="shared" si="108"/>
        <v/>
      </c>
      <c r="S346" s="507" t="str">
        <f t="shared" si="108"/>
        <v/>
      </c>
    </row>
    <row r="347" spans="2:19" hidden="1" x14ac:dyDescent="0.3">
      <c r="B347" s="927">
        <v>77</v>
      </c>
      <c r="C347" s="915" t="str">
        <f t="shared" ref="C347:S347" si="109">+IF($T245=0,"",C245)</f>
        <v/>
      </c>
      <c r="D347" s="915" t="str">
        <f t="shared" si="109"/>
        <v/>
      </c>
      <c r="E347" s="915" t="str">
        <f t="shared" si="109"/>
        <v/>
      </c>
      <c r="F347" s="279" t="str">
        <f t="shared" si="109"/>
        <v/>
      </c>
      <c r="G347" s="507" t="str">
        <f t="shared" si="109"/>
        <v/>
      </c>
      <c r="H347" s="507" t="str">
        <f t="shared" si="109"/>
        <v/>
      </c>
      <c r="I347" s="507" t="str">
        <f t="shared" si="109"/>
        <v/>
      </c>
      <c r="J347" s="507" t="str">
        <f t="shared" si="109"/>
        <v/>
      </c>
      <c r="K347" s="507" t="str">
        <f t="shared" si="109"/>
        <v/>
      </c>
      <c r="L347" s="507" t="str">
        <f t="shared" si="109"/>
        <v/>
      </c>
      <c r="M347" s="507" t="str">
        <f t="shared" si="109"/>
        <v/>
      </c>
      <c r="N347" s="507" t="str">
        <f t="shared" si="109"/>
        <v/>
      </c>
      <c r="O347" s="507" t="str">
        <f t="shared" si="109"/>
        <v/>
      </c>
      <c r="P347" s="507" t="str">
        <f t="shared" si="109"/>
        <v/>
      </c>
      <c r="Q347" s="507" t="str">
        <f t="shared" si="109"/>
        <v/>
      </c>
      <c r="R347" s="507" t="str">
        <f t="shared" si="109"/>
        <v/>
      </c>
      <c r="S347" s="507" t="str">
        <f t="shared" si="109"/>
        <v/>
      </c>
    </row>
    <row r="348" spans="2:19" hidden="1" x14ac:dyDescent="0.3">
      <c r="B348" s="927">
        <v>78</v>
      </c>
      <c r="C348" s="915" t="str">
        <f t="shared" ref="C348:S348" si="110">+IF($T246=0,"",C246)</f>
        <v/>
      </c>
      <c r="D348" s="915" t="str">
        <f t="shared" si="110"/>
        <v/>
      </c>
      <c r="E348" s="915" t="str">
        <f t="shared" si="110"/>
        <v/>
      </c>
      <c r="F348" s="279" t="str">
        <f t="shared" si="110"/>
        <v/>
      </c>
      <c r="G348" s="507" t="str">
        <f t="shared" si="110"/>
        <v/>
      </c>
      <c r="H348" s="507" t="str">
        <f t="shared" si="110"/>
        <v/>
      </c>
      <c r="I348" s="507" t="str">
        <f t="shared" si="110"/>
        <v/>
      </c>
      <c r="J348" s="507" t="str">
        <f t="shared" si="110"/>
        <v/>
      </c>
      <c r="K348" s="507" t="str">
        <f t="shared" si="110"/>
        <v/>
      </c>
      <c r="L348" s="507" t="str">
        <f t="shared" si="110"/>
        <v/>
      </c>
      <c r="M348" s="507" t="str">
        <f t="shared" si="110"/>
        <v/>
      </c>
      <c r="N348" s="507" t="str">
        <f t="shared" si="110"/>
        <v/>
      </c>
      <c r="O348" s="507" t="str">
        <f t="shared" si="110"/>
        <v/>
      </c>
      <c r="P348" s="507" t="str">
        <f t="shared" si="110"/>
        <v/>
      </c>
      <c r="Q348" s="507" t="str">
        <f t="shared" si="110"/>
        <v/>
      </c>
      <c r="R348" s="507" t="str">
        <f t="shared" si="110"/>
        <v/>
      </c>
      <c r="S348" s="507" t="str">
        <f t="shared" si="110"/>
        <v/>
      </c>
    </row>
    <row r="349" spans="2:19" hidden="1" x14ac:dyDescent="0.3">
      <c r="B349" s="927">
        <v>79</v>
      </c>
      <c r="C349" s="915" t="str">
        <f t="shared" ref="C349:S349" si="111">+IF($T247=0,"",C247)</f>
        <v/>
      </c>
      <c r="D349" s="915" t="str">
        <f t="shared" si="111"/>
        <v/>
      </c>
      <c r="E349" s="915" t="str">
        <f t="shared" si="111"/>
        <v/>
      </c>
      <c r="F349" s="279" t="str">
        <f t="shared" si="111"/>
        <v/>
      </c>
      <c r="G349" s="507" t="str">
        <f t="shared" si="111"/>
        <v/>
      </c>
      <c r="H349" s="507" t="str">
        <f t="shared" si="111"/>
        <v/>
      </c>
      <c r="I349" s="507" t="str">
        <f t="shared" si="111"/>
        <v/>
      </c>
      <c r="J349" s="507" t="str">
        <f t="shared" si="111"/>
        <v/>
      </c>
      <c r="K349" s="507" t="str">
        <f t="shared" si="111"/>
        <v/>
      </c>
      <c r="L349" s="507" t="str">
        <f t="shared" si="111"/>
        <v/>
      </c>
      <c r="M349" s="507" t="str">
        <f t="shared" si="111"/>
        <v/>
      </c>
      <c r="N349" s="507" t="str">
        <f t="shared" si="111"/>
        <v/>
      </c>
      <c r="O349" s="507" t="str">
        <f t="shared" si="111"/>
        <v/>
      </c>
      <c r="P349" s="507" t="str">
        <f t="shared" si="111"/>
        <v/>
      </c>
      <c r="Q349" s="507" t="str">
        <f t="shared" si="111"/>
        <v/>
      </c>
      <c r="R349" s="507" t="str">
        <f t="shared" si="111"/>
        <v/>
      </c>
      <c r="S349" s="507" t="str">
        <f t="shared" si="111"/>
        <v/>
      </c>
    </row>
    <row r="350" spans="2:19" hidden="1" x14ac:dyDescent="0.3">
      <c r="B350" s="927">
        <v>80</v>
      </c>
      <c r="C350" s="915" t="str">
        <f t="shared" ref="C350:S350" si="112">+IF($T248=0,"",C248)</f>
        <v/>
      </c>
      <c r="D350" s="915" t="str">
        <f t="shared" si="112"/>
        <v/>
      </c>
      <c r="E350" s="915" t="str">
        <f t="shared" si="112"/>
        <v/>
      </c>
      <c r="F350" s="279" t="str">
        <f t="shared" si="112"/>
        <v/>
      </c>
      <c r="G350" s="507" t="str">
        <f t="shared" si="112"/>
        <v/>
      </c>
      <c r="H350" s="507" t="str">
        <f t="shared" si="112"/>
        <v/>
      </c>
      <c r="I350" s="507" t="str">
        <f t="shared" si="112"/>
        <v/>
      </c>
      <c r="J350" s="507" t="str">
        <f t="shared" si="112"/>
        <v/>
      </c>
      <c r="K350" s="507" t="str">
        <f t="shared" si="112"/>
        <v/>
      </c>
      <c r="L350" s="507" t="str">
        <f t="shared" si="112"/>
        <v/>
      </c>
      <c r="M350" s="507" t="str">
        <f t="shared" si="112"/>
        <v/>
      </c>
      <c r="N350" s="507" t="str">
        <f t="shared" si="112"/>
        <v/>
      </c>
      <c r="O350" s="507" t="str">
        <f t="shared" si="112"/>
        <v/>
      </c>
      <c r="P350" s="507" t="str">
        <f t="shared" si="112"/>
        <v/>
      </c>
      <c r="Q350" s="507" t="str">
        <f t="shared" si="112"/>
        <v/>
      </c>
      <c r="R350" s="507" t="str">
        <f t="shared" si="112"/>
        <v/>
      </c>
      <c r="S350" s="507" t="str">
        <f t="shared" si="112"/>
        <v/>
      </c>
    </row>
    <row r="351" spans="2:19" hidden="1" x14ac:dyDescent="0.3">
      <c r="B351" s="927">
        <v>81</v>
      </c>
      <c r="C351" s="915" t="str">
        <f t="shared" ref="C351:S351" si="113">+IF($T249=0,"",C249)</f>
        <v/>
      </c>
      <c r="D351" s="915" t="str">
        <f t="shared" si="113"/>
        <v/>
      </c>
      <c r="E351" s="915" t="str">
        <f t="shared" si="113"/>
        <v/>
      </c>
      <c r="F351" s="279" t="str">
        <f t="shared" si="113"/>
        <v/>
      </c>
      <c r="G351" s="507" t="str">
        <f t="shared" si="113"/>
        <v/>
      </c>
      <c r="H351" s="507" t="str">
        <f t="shared" si="113"/>
        <v/>
      </c>
      <c r="I351" s="507" t="str">
        <f t="shared" si="113"/>
        <v/>
      </c>
      <c r="J351" s="507" t="str">
        <f t="shared" si="113"/>
        <v/>
      </c>
      <c r="K351" s="507" t="str">
        <f t="shared" si="113"/>
        <v/>
      </c>
      <c r="L351" s="507" t="str">
        <f t="shared" si="113"/>
        <v/>
      </c>
      <c r="M351" s="507" t="str">
        <f t="shared" si="113"/>
        <v/>
      </c>
      <c r="N351" s="507" t="str">
        <f t="shared" si="113"/>
        <v/>
      </c>
      <c r="O351" s="507" t="str">
        <f t="shared" si="113"/>
        <v/>
      </c>
      <c r="P351" s="507" t="str">
        <f t="shared" si="113"/>
        <v/>
      </c>
      <c r="Q351" s="507" t="str">
        <f t="shared" si="113"/>
        <v/>
      </c>
      <c r="R351" s="507" t="str">
        <f t="shared" si="113"/>
        <v/>
      </c>
      <c r="S351" s="507" t="str">
        <f t="shared" si="113"/>
        <v/>
      </c>
    </row>
    <row r="352" spans="2:19" hidden="1" x14ac:dyDescent="0.3">
      <c r="B352" s="927">
        <v>82</v>
      </c>
      <c r="C352" s="915" t="str">
        <f t="shared" ref="C352:S352" si="114">+IF($T250=0,"",C250)</f>
        <v/>
      </c>
      <c r="D352" s="915" t="str">
        <f t="shared" si="114"/>
        <v/>
      </c>
      <c r="E352" s="915" t="str">
        <f t="shared" si="114"/>
        <v/>
      </c>
      <c r="F352" s="279" t="str">
        <f t="shared" si="114"/>
        <v/>
      </c>
      <c r="G352" s="507" t="str">
        <f t="shared" si="114"/>
        <v/>
      </c>
      <c r="H352" s="507" t="str">
        <f t="shared" si="114"/>
        <v/>
      </c>
      <c r="I352" s="507" t="str">
        <f t="shared" si="114"/>
        <v/>
      </c>
      <c r="J352" s="507" t="str">
        <f t="shared" si="114"/>
        <v/>
      </c>
      <c r="K352" s="507" t="str">
        <f t="shared" si="114"/>
        <v/>
      </c>
      <c r="L352" s="507" t="str">
        <f t="shared" si="114"/>
        <v/>
      </c>
      <c r="M352" s="507" t="str">
        <f t="shared" si="114"/>
        <v/>
      </c>
      <c r="N352" s="507" t="str">
        <f t="shared" si="114"/>
        <v/>
      </c>
      <c r="O352" s="507" t="str">
        <f t="shared" si="114"/>
        <v/>
      </c>
      <c r="P352" s="507" t="str">
        <f t="shared" si="114"/>
        <v/>
      </c>
      <c r="Q352" s="507" t="str">
        <f t="shared" si="114"/>
        <v/>
      </c>
      <c r="R352" s="507" t="str">
        <f t="shared" si="114"/>
        <v/>
      </c>
      <c r="S352" s="507" t="str">
        <f t="shared" si="114"/>
        <v/>
      </c>
    </row>
    <row r="353" spans="2:19" hidden="1" x14ac:dyDescent="0.3">
      <c r="B353" s="927">
        <v>83</v>
      </c>
      <c r="C353" s="915" t="str">
        <f t="shared" ref="C353:S353" si="115">+IF($T251=0,"",C251)</f>
        <v/>
      </c>
      <c r="D353" s="915" t="str">
        <f t="shared" si="115"/>
        <v/>
      </c>
      <c r="E353" s="915" t="str">
        <f t="shared" si="115"/>
        <v/>
      </c>
      <c r="F353" s="279" t="str">
        <f t="shared" si="115"/>
        <v/>
      </c>
      <c r="G353" s="507" t="str">
        <f t="shared" si="115"/>
        <v/>
      </c>
      <c r="H353" s="507" t="str">
        <f t="shared" si="115"/>
        <v/>
      </c>
      <c r="I353" s="507" t="str">
        <f t="shared" si="115"/>
        <v/>
      </c>
      <c r="J353" s="507" t="str">
        <f t="shared" si="115"/>
        <v/>
      </c>
      <c r="K353" s="507" t="str">
        <f t="shared" si="115"/>
        <v/>
      </c>
      <c r="L353" s="507" t="str">
        <f t="shared" si="115"/>
        <v/>
      </c>
      <c r="M353" s="507" t="str">
        <f t="shared" si="115"/>
        <v/>
      </c>
      <c r="N353" s="507" t="str">
        <f t="shared" si="115"/>
        <v/>
      </c>
      <c r="O353" s="507" t="str">
        <f t="shared" si="115"/>
        <v/>
      </c>
      <c r="P353" s="507" t="str">
        <f t="shared" si="115"/>
        <v/>
      </c>
      <c r="Q353" s="507" t="str">
        <f t="shared" si="115"/>
        <v/>
      </c>
      <c r="R353" s="507" t="str">
        <f t="shared" si="115"/>
        <v/>
      </c>
      <c r="S353" s="507" t="str">
        <f t="shared" si="115"/>
        <v/>
      </c>
    </row>
    <row r="354" spans="2:19" hidden="1" x14ac:dyDescent="0.3">
      <c r="B354" s="927">
        <v>84</v>
      </c>
      <c r="C354" s="915" t="str">
        <f t="shared" ref="C354:S354" si="116">+IF($T252=0,"",C252)</f>
        <v/>
      </c>
      <c r="D354" s="915" t="str">
        <f t="shared" si="116"/>
        <v/>
      </c>
      <c r="E354" s="915" t="str">
        <f t="shared" si="116"/>
        <v/>
      </c>
      <c r="F354" s="279" t="str">
        <f t="shared" si="116"/>
        <v/>
      </c>
      <c r="G354" s="507" t="str">
        <f t="shared" si="116"/>
        <v/>
      </c>
      <c r="H354" s="507" t="str">
        <f t="shared" si="116"/>
        <v/>
      </c>
      <c r="I354" s="507" t="str">
        <f t="shared" si="116"/>
        <v/>
      </c>
      <c r="J354" s="507" t="str">
        <f t="shared" si="116"/>
        <v/>
      </c>
      <c r="K354" s="507" t="str">
        <f t="shared" si="116"/>
        <v/>
      </c>
      <c r="L354" s="507" t="str">
        <f t="shared" si="116"/>
        <v/>
      </c>
      <c r="M354" s="507" t="str">
        <f t="shared" si="116"/>
        <v/>
      </c>
      <c r="N354" s="507" t="str">
        <f t="shared" si="116"/>
        <v/>
      </c>
      <c r="O354" s="507" t="str">
        <f t="shared" si="116"/>
        <v/>
      </c>
      <c r="P354" s="507" t="str">
        <f t="shared" si="116"/>
        <v/>
      </c>
      <c r="Q354" s="507" t="str">
        <f t="shared" si="116"/>
        <v/>
      </c>
      <c r="R354" s="507" t="str">
        <f t="shared" si="116"/>
        <v/>
      </c>
      <c r="S354" s="507" t="str">
        <f t="shared" si="116"/>
        <v/>
      </c>
    </row>
    <row r="355" spans="2:19" hidden="1" x14ac:dyDescent="0.3">
      <c r="B355" s="927">
        <v>85</v>
      </c>
      <c r="C355" s="915" t="str">
        <f t="shared" ref="C355:S355" si="117">+IF($T253=0,"",C253)</f>
        <v/>
      </c>
      <c r="D355" s="915" t="str">
        <f t="shared" si="117"/>
        <v/>
      </c>
      <c r="E355" s="915" t="str">
        <f t="shared" si="117"/>
        <v/>
      </c>
      <c r="F355" s="279" t="str">
        <f t="shared" si="117"/>
        <v/>
      </c>
      <c r="G355" s="507" t="str">
        <f t="shared" si="117"/>
        <v/>
      </c>
      <c r="H355" s="507" t="str">
        <f t="shared" si="117"/>
        <v/>
      </c>
      <c r="I355" s="507" t="str">
        <f t="shared" si="117"/>
        <v/>
      </c>
      <c r="J355" s="507" t="str">
        <f t="shared" si="117"/>
        <v/>
      </c>
      <c r="K355" s="507" t="str">
        <f t="shared" si="117"/>
        <v/>
      </c>
      <c r="L355" s="507" t="str">
        <f t="shared" si="117"/>
        <v/>
      </c>
      <c r="M355" s="507" t="str">
        <f t="shared" si="117"/>
        <v/>
      </c>
      <c r="N355" s="507" t="str">
        <f t="shared" si="117"/>
        <v/>
      </c>
      <c r="O355" s="507" t="str">
        <f t="shared" si="117"/>
        <v/>
      </c>
      <c r="P355" s="507" t="str">
        <f t="shared" si="117"/>
        <v/>
      </c>
      <c r="Q355" s="507" t="str">
        <f t="shared" si="117"/>
        <v/>
      </c>
      <c r="R355" s="507" t="str">
        <f t="shared" si="117"/>
        <v/>
      </c>
      <c r="S355" s="507" t="str">
        <f t="shared" si="117"/>
        <v/>
      </c>
    </row>
    <row r="356" spans="2:19" hidden="1" x14ac:dyDescent="0.3">
      <c r="B356" s="927">
        <v>86</v>
      </c>
      <c r="C356" s="915" t="str">
        <f t="shared" ref="C356:S356" si="118">+IF($T254=0,"",C254)</f>
        <v/>
      </c>
      <c r="D356" s="915" t="str">
        <f t="shared" si="118"/>
        <v/>
      </c>
      <c r="E356" s="915" t="str">
        <f t="shared" si="118"/>
        <v/>
      </c>
      <c r="F356" s="279" t="str">
        <f t="shared" si="118"/>
        <v/>
      </c>
      <c r="G356" s="507" t="str">
        <f t="shared" si="118"/>
        <v/>
      </c>
      <c r="H356" s="507" t="str">
        <f t="shared" si="118"/>
        <v/>
      </c>
      <c r="I356" s="507" t="str">
        <f t="shared" si="118"/>
        <v/>
      </c>
      <c r="J356" s="507" t="str">
        <f t="shared" si="118"/>
        <v/>
      </c>
      <c r="K356" s="507" t="str">
        <f t="shared" si="118"/>
        <v/>
      </c>
      <c r="L356" s="507" t="str">
        <f t="shared" si="118"/>
        <v/>
      </c>
      <c r="M356" s="507" t="str">
        <f t="shared" si="118"/>
        <v/>
      </c>
      <c r="N356" s="507" t="str">
        <f t="shared" si="118"/>
        <v/>
      </c>
      <c r="O356" s="507" t="str">
        <f t="shared" si="118"/>
        <v/>
      </c>
      <c r="P356" s="507" t="str">
        <f t="shared" si="118"/>
        <v/>
      </c>
      <c r="Q356" s="507" t="str">
        <f t="shared" si="118"/>
        <v/>
      </c>
      <c r="R356" s="507" t="str">
        <f t="shared" si="118"/>
        <v/>
      </c>
      <c r="S356" s="507" t="str">
        <f t="shared" si="118"/>
        <v/>
      </c>
    </row>
    <row r="357" spans="2:19" hidden="1" x14ac:dyDescent="0.3">
      <c r="B357" s="927">
        <v>87</v>
      </c>
      <c r="C357" s="915" t="str">
        <f t="shared" ref="C357:S357" si="119">+IF($T255=0,"",C255)</f>
        <v/>
      </c>
      <c r="D357" s="915" t="str">
        <f t="shared" si="119"/>
        <v/>
      </c>
      <c r="E357" s="915" t="str">
        <f t="shared" si="119"/>
        <v/>
      </c>
      <c r="F357" s="279" t="str">
        <f t="shared" si="119"/>
        <v/>
      </c>
      <c r="G357" s="507" t="str">
        <f t="shared" si="119"/>
        <v/>
      </c>
      <c r="H357" s="507" t="str">
        <f t="shared" si="119"/>
        <v/>
      </c>
      <c r="I357" s="507" t="str">
        <f t="shared" si="119"/>
        <v/>
      </c>
      <c r="J357" s="507" t="str">
        <f t="shared" si="119"/>
        <v/>
      </c>
      <c r="K357" s="507" t="str">
        <f t="shared" si="119"/>
        <v/>
      </c>
      <c r="L357" s="507" t="str">
        <f t="shared" si="119"/>
        <v/>
      </c>
      <c r="M357" s="507" t="str">
        <f t="shared" si="119"/>
        <v/>
      </c>
      <c r="N357" s="507" t="str">
        <f t="shared" si="119"/>
        <v/>
      </c>
      <c r="O357" s="507" t="str">
        <f t="shared" si="119"/>
        <v/>
      </c>
      <c r="P357" s="507" t="str">
        <f t="shared" si="119"/>
        <v/>
      </c>
      <c r="Q357" s="507" t="str">
        <f t="shared" si="119"/>
        <v/>
      </c>
      <c r="R357" s="507" t="str">
        <f t="shared" si="119"/>
        <v/>
      </c>
      <c r="S357" s="507" t="str">
        <f t="shared" si="119"/>
        <v/>
      </c>
    </row>
    <row r="358" spans="2:19" hidden="1" x14ac:dyDescent="0.3">
      <c r="B358" s="927">
        <v>88</v>
      </c>
      <c r="C358" s="915" t="str">
        <f t="shared" ref="C358:S358" si="120">+IF($T256=0,"",C256)</f>
        <v/>
      </c>
      <c r="D358" s="915" t="str">
        <f t="shared" si="120"/>
        <v/>
      </c>
      <c r="E358" s="915" t="str">
        <f t="shared" si="120"/>
        <v/>
      </c>
      <c r="F358" s="279" t="str">
        <f t="shared" si="120"/>
        <v/>
      </c>
      <c r="G358" s="507" t="str">
        <f t="shared" si="120"/>
        <v/>
      </c>
      <c r="H358" s="507" t="str">
        <f t="shared" si="120"/>
        <v/>
      </c>
      <c r="I358" s="507" t="str">
        <f t="shared" si="120"/>
        <v/>
      </c>
      <c r="J358" s="507" t="str">
        <f t="shared" si="120"/>
        <v/>
      </c>
      <c r="K358" s="507" t="str">
        <f t="shared" si="120"/>
        <v/>
      </c>
      <c r="L358" s="507" t="str">
        <f t="shared" si="120"/>
        <v/>
      </c>
      <c r="M358" s="507" t="str">
        <f t="shared" si="120"/>
        <v/>
      </c>
      <c r="N358" s="507" t="str">
        <f t="shared" si="120"/>
        <v/>
      </c>
      <c r="O358" s="507" t="str">
        <f t="shared" si="120"/>
        <v/>
      </c>
      <c r="P358" s="507" t="str">
        <f t="shared" si="120"/>
        <v/>
      </c>
      <c r="Q358" s="507" t="str">
        <f t="shared" si="120"/>
        <v/>
      </c>
      <c r="R358" s="507" t="str">
        <f t="shared" si="120"/>
        <v/>
      </c>
      <c r="S358" s="507" t="str">
        <f t="shared" si="120"/>
        <v/>
      </c>
    </row>
    <row r="359" spans="2:19" hidden="1" x14ac:dyDescent="0.3">
      <c r="B359" s="927">
        <v>89</v>
      </c>
      <c r="C359" s="915" t="str">
        <f t="shared" ref="C359:S359" si="121">+IF($T257=0,"",C257)</f>
        <v/>
      </c>
      <c r="D359" s="915" t="str">
        <f t="shared" si="121"/>
        <v/>
      </c>
      <c r="E359" s="915" t="str">
        <f t="shared" si="121"/>
        <v/>
      </c>
      <c r="F359" s="279" t="str">
        <f t="shared" si="121"/>
        <v/>
      </c>
      <c r="G359" s="507" t="str">
        <f t="shared" si="121"/>
        <v/>
      </c>
      <c r="H359" s="507" t="str">
        <f t="shared" si="121"/>
        <v/>
      </c>
      <c r="I359" s="507" t="str">
        <f t="shared" si="121"/>
        <v/>
      </c>
      <c r="J359" s="507" t="str">
        <f t="shared" si="121"/>
        <v/>
      </c>
      <c r="K359" s="507" t="str">
        <f t="shared" si="121"/>
        <v/>
      </c>
      <c r="L359" s="507" t="str">
        <f t="shared" si="121"/>
        <v/>
      </c>
      <c r="M359" s="507" t="str">
        <f t="shared" si="121"/>
        <v/>
      </c>
      <c r="N359" s="507" t="str">
        <f t="shared" si="121"/>
        <v/>
      </c>
      <c r="O359" s="507" t="str">
        <f t="shared" si="121"/>
        <v/>
      </c>
      <c r="P359" s="507" t="str">
        <f t="shared" si="121"/>
        <v/>
      </c>
      <c r="Q359" s="507" t="str">
        <f t="shared" si="121"/>
        <v/>
      </c>
      <c r="R359" s="507" t="str">
        <f t="shared" si="121"/>
        <v/>
      </c>
      <c r="S359" s="507" t="str">
        <f t="shared" si="121"/>
        <v/>
      </c>
    </row>
    <row r="360" spans="2:19" hidden="1" x14ac:dyDescent="0.3">
      <c r="B360" s="927">
        <v>90</v>
      </c>
      <c r="C360" s="915" t="str">
        <f t="shared" ref="C360:S360" si="122">+IF($T258=0,"",C258)</f>
        <v/>
      </c>
      <c r="D360" s="915" t="str">
        <f t="shared" si="122"/>
        <v/>
      </c>
      <c r="E360" s="915" t="str">
        <f t="shared" si="122"/>
        <v/>
      </c>
      <c r="F360" s="279" t="str">
        <f t="shared" si="122"/>
        <v/>
      </c>
      <c r="G360" s="507" t="str">
        <f t="shared" si="122"/>
        <v/>
      </c>
      <c r="H360" s="507" t="str">
        <f t="shared" si="122"/>
        <v/>
      </c>
      <c r="I360" s="507" t="str">
        <f t="shared" si="122"/>
        <v/>
      </c>
      <c r="J360" s="507" t="str">
        <f t="shared" si="122"/>
        <v/>
      </c>
      <c r="K360" s="507" t="str">
        <f t="shared" si="122"/>
        <v/>
      </c>
      <c r="L360" s="507" t="str">
        <f t="shared" si="122"/>
        <v/>
      </c>
      <c r="M360" s="507" t="str">
        <f t="shared" si="122"/>
        <v/>
      </c>
      <c r="N360" s="507" t="str">
        <f t="shared" si="122"/>
        <v/>
      </c>
      <c r="O360" s="507" t="str">
        <f t="shared" si="122"/>
        <v/>
      </c>
      <c r="P360" s="507" t="str">
        <f t="shared" si="122"/>
        <v/>
      </c>
      <c r="Q360" s="507" t="str">
        <f t="shared" si="122"/>
        <v/>
      </c>
      <c r="R360" s="507" t="str">
        <f t="shared" si="122"/>
        <v/>
      </c>
      <c r="S360" s="507" t="str">
        <f t="shared" si="122"/>
        <v/>
      </c>
    </row>
    <row r="361" spans="2:19" hidden="1" x14ac:dyDescent="0.3">
      <c r="B361" s="927">
        <v>91</v>
      </c>
      <c r="C361" s="915" t="str">
        <f t="shared" ref="C361:S361" si="123">+IF($T259=0,"",C259)</f>
        <v/>
      </c>
      <c r="D361" s="915" t="str">
        <f t="shared" si="123"/>
        <v/>
      </c>
      <c r="E361" s="915" t="str">
        <f t="shared" si="123"/>
        <v/>
      </c>
      <c r="F361" s="279" t="str">
        <f t="shared" si="123"/>
        <v/>
      </c>
      <c r="G361" s="507" t="str">
        <f t="shared" si="123"/>
        <v/>
      </c>
      <c r="H361" s="507" t="str">
        <f t="shared" si="123"/>
        <v/>
      </c>
      <c r="I361" s="507" t="str">
        <f t="shared" si="123"/>
        <v/>
      </c>
      <c r="J361" s="507" t="str">
        <f t="shared" si="123"/>
        <v/>
      </c>
      <c r="K361" s="507" t="str">
        <f t="shared" si="123"/>
        <v/>
      </c>
      <c r="L361" s="507" t="str">
        <f t="shared" si="123"/>
        <v/>
      </c>
      <c r="M361" s="507" t="str">
        <f t="shared" si="123"/>
        <v/>
      </c>
      <c r="N361" s="507" t="str">
        <f t="shared" si="123"/>
        <v/>
      </c>
      <c r="O361" s="507" t="str">
        <f t="shared" si="123"/>
        <v/>
      </c>
      <c r="P361" s="507" t="str">
        <f t="shared" si="123"/>
        <v/>
      </c>
      <c r="Q361" s="507" t="str">
        <f t="shared" si="123"/>
        <v/>
      </c>
      <c r="R361" s="507" t="str">
        <f t="shared" si="123"/>
        <v/>
      </c>
      <c r="S361" s="507" t="str">
        <f t="shared" si="123"/>
        <v/>
      </c>
    </row>
    <row r="362" spans="2:19" hidden="1" x14ac:dyDescent="0.3">
      <c r="B362" s="927">
        <v>92</v>
      </c>
      <c r="C362" s="915" t="str">
        <f t="shared" ref="C362:S362" si="124">+IF($T260=0,"",C260)</f>
        <v/>
      </c>
      <c r="D362" s="915" t="str">
        <f t="shared" si="124"/>
        <v/>
      </c>
      <c r="E362" s="915" t="str">
        <f t="shared" si="124"/>
        <v/>
      </c>
      <c r="F362" s="279" t="str">
        <f t="shared" si="124"/>
        <v/>
      </c>
      <c r="G362" s="507" t="str">
        <f t="shared" si="124"/>
        <v/>
      </c>
      <c r="H362" s="507" t="str">
        <f t="shared" si="124"/>
        <v/>
      </c>
      <c r="I362" s="507" t="str">
        <f t="shared" si="124"/>
        <v/>
      </c>
      <c r="J362" s="507" t="str">
        <f t="shared" si="124"/>
        <v/>
      </c>
      <c r="K362" s="507" t="str">
        <f t="shared" si="124"/>
        <v/>
      </c>
      <c r="L362" s="507" t="str">
        <f t="shared" si="124"/>
        <v/>
      </c>
      <c r="M362" s="507" t="str">
        <f t="shared" si="124"/>
        <v/>
      </c>
      <c r="N362" s="507" t="str">
        <f t="shared" si="124"/>
        <v/>
      </c>
      <c r="O362" s="507" t="str">
        <f t="shared" si="124"/>
        <v/>
      </c>
      <c r="P362" s="507" t="str">
        <f t="shared" si="124"/>
        <v/>
      </c>
      <c r="Q362" s="507" t="str">
        <f t="shared" si="124"/>
        <v/>
      </c>
      <c r="R362" s="507" t="str">
        <f t="shared" si="124"/>
        <v/>
      </c>
      <c r="S362" s="507" t="str">
        <f t="shared" si="124"/>
        <v/>
      </c>
    </row>
    <row r="363" spans="2:19" hidden="1" x14ac:dyDescent="0.3">
      <c r="B363" s="927">
        <v>93</v>
      </c>
      <c r="C363" s="915" t="str">
        <f t="shared" ref="C363:S363" si="125">+IF($T261=0,"",C261)</f>
        <v/>
      </c>
      <c r="D363" s="915" t="str">
        <f t="shared" si="125"/>
        <v/>
      </c>
      <c r="E363" s="915" t="str">
        <f t="shared" si="125"/>
        <v/>
      </c>
      <c r="F363" s="279" t="str">
        <f t="shared" si="125"/>
        <v/>
      </c>
      <c r="G363" s="507" t="str">
        <f t="shared" si="125"/>
        <v/>
      </c>
      <c r="H363" s="507" t="str">
        <f t="shared" si="125"/>
        <v/>
      </c>
      <c r="I363" s="507" t="str">
        <f t="shared" si="125"/>
        <v/>
      </c>
      <c r="J363" s="507" t="str">
        <f t="shared" si="125"/>
        <v/>
      </c>
      <c r="K363" s="507" t="str">
        <f t="shared" si="125"/>
        <v/>
      </c>
      <c r="L363" s="507" t="str">
        <f t="shared" si="125"/>
        <v/>
      </c>
      <c r="M363" s="507" t="str">
        <f t="shared" si="125"/>
        <v/>
      </c>
      <c r="N363" s="507" t="str">
        <f t="shared" si="125"/>
        <v/>
      </c>
      <c r="O363" s="507" t="str">
        <f t="shared" si="125"/>
        <v/>
      </c>
      <c r="P363" s="507" t="str">
        <f t="shared" si="125"/>
        <v/>
      </c>
      <c r="Q363" s="507" t="str">
        <f t="shared" si="125"/>
        <v/>
      </c>
      <c r="R363" s="507" t="str">
        <f t="shared" si="125"/>
        <v/>
      </c>
      <c r="S363" s="507" t="str">
        <f t="shared" si="125"/>
        <v/>
      </c>
    </row>
    <row r="364" spans="2:19" hidden="1" x14ac:dyDescent="0.3">
      <c r="B364" s="927">
        <v>94</v>
      </c>
      <c r="C364" s="915" t="str">
        <f t="shared" ref="C364:S364" si="126">+IF($T262=0,"",C262)</f>
        <v/>
      </c>
      <c r="D364" s="915" t="str">
        <f t="shared" si="126"/>
        <v/>
      </c>
      <c r="E364" s="915" t="str">
        <f t="shared" si="126"/>
        <v/>
      </c>
      <c r="F364" s="279" t="str">
        <f t="shared" si="126"/>
        <v/>
      </c>
      <c r="G364" s="507" t="str">
        <f t="shared" si="126"/>
        <v/>
      </c>
      <c r="H364" s="507" t="str">
        <f t="shared" si="126"/>
        <v/>
      </c>
      <c r="I364" s="507" t="str">
        <f t="shared" si="126"/>
        <v/>
      </c>
      <c r="J364" s="507" t="str">
        <f t="shared" si="126"/>
        <v/>
      </c>
      <c r="K364" s="507" t="str">
        <f t="shared" si="126"/>
        <v/>
      </c>
      <c r="L364" s="507" t="str">
        <f t="shared" si="126"/>
        <v/>
      </c>
      <c r="M364" s="507" t="str">
        <f t="shared" si="126"/>
        <v/>
      </c>
      <c r="N364" s="507" t="str">
        <f t="shared" si="126"/>
        <v/>
      </c>
      <c r="O364" s="507" t="str">
        <f t="shared" si="126"/>
        <v/>
      </c>
      <c r="P364" s="507" t="str">
        <f t="shared" si="126"/>
        <v/>
      </c>
      <c r="Q364" s="507" t="str">
        <f t="shared" si="126"/>
        <v/>
      </c>
      <c r="R364" s="507" t="str">
        <f t="shared" si="126"/>
        <v/>
      </c>
      <c r="S364" s="507" t="str">
        <f t="shared" si="126"/>
        <v/>
      </c>
    </row>
    <row r="365" spans="2:19" hidden="1" x14ac:dyDescent="0.3">
      <c r="B365" s="927">
        <v>95</v>
      </c>
      <c r="C365" s="915" t="str">
        <f t="shared" ref="C365:S365" si="127">+IF($T263=0,"",C263)</f>
        <v/>
      </c>
      <c r="D365" s="915" t="str">
        <f t="shared" si="127"/>
        <v/>
      </c>
      <c r="E365" s="915" t="str">
        <f t="shared" si="127"/>
        <v/>
      </c>
      <c r="F365" s="279" t="str">
        <f t="shared" si="127"/>
        <v/>
      </c>
      <c r="G365" s="507" t="str">
        <f t="shared" si="127"/>
        <v/>
      </c>
      <c r="H365" s="507" t="str">
        <f t="shared" si="127"/>
        <v/>
      </c>
      <c r="I365" s="507" t="str">
        <f t="shared" si="127"/>
        <v/>
      </c>
      <c r="J365" s="507" t="str">
        <f t="shared" si="127"/>
        <v/>
      </c>
      <c r="K365" s="507" t="str">
        <f t="shared" si="127"/>
        <v/>
      </c>
      <c r="L365" s="507" t="str">
        <f t="shared" si="127"/>
        <v/>
      </c>
      <c r="M365" s="507" t="str">
        <f t="shared" si="127"/>
        <v/>
      </c>
      <c r="N365" s="507" t="str">
        <f t="shared" si="127"/>
        <v/>
      </c>
      <c r="O365" s="507" t="str">
        <f t="shared" si="127"/>
        <v/>
      </c>
      <c r="P365" s="507" t="str">
        <f t="shared" si="127"/>
        <v/>
      </c>
      <c r="Q365" s="507" t="str">
        <f t="shared" si="127"/>
        <v/>
      </c>
      <c r="R365" s="507" t="str">
        <f t="shared" si="127"/>
        <v/>
      </c>
      <c r="S365" s="507" t="str">
        <f t="shared" si="127"/>
        <v/>
      </c>
    </row>
    <row r="366" spans="2:19" hidden="1" x14ac:dyDescent="0.3">
      <c r="B366" s="927">
        <v>96</v>
      </c>
      <c r="C366" s="915" t="str">
        <f t="shared" ref="C366:S366" si="128">+IF($T264=0,"",C264)</f>
        <v/>
      </c>
      <c r="D366" s="915" t="str">
        <f t="shared" si="128"/>
        <v/>
      </c>
      <c r="E366" s="915" t="str">
        <f t="shared" si="128"/>
        <v/>
      </c>
      <c r="F366" s="279" t="str">
        <f t="shared" si="128"/>
        <v/>
      </c>
      <c r="G366" s="507" t="str">
        <f t="shared" si="128"/>
        <v/>
      </c>
      <c r="H366" s="507" t="str">
        <f t="shared" si="128"/>
        <v/>
      </c>
      <c r="I366" s="507" t="str">
        <f t="shared" si="128"/>
        <v/>
      </c>
      <c r="J366" s="507" t="str">
        <f t="shared" si="128"/>
        <v/>
      </c>
      <c r="K366" s="507" t="str">
        <f t="shared" si="128"/>
        <v/>
      </c>
      <c r="L366" s="507" t="str">
        <f t="shared" si="128"/>
        <v/>
      </c>
      <c r="M366" s="507" t="str">
        <f t="shared" si="128"/>
        <v/>
      </c>
      <c r="N366" s="507" t="str">
        <f t="shared" si="128"/>
        <v/>
      </c>
      <c r="O366" s="507" t="str">
        <f t="shared" si="128"/>
        <v/>
      </c>
      <c r="P366" s="507" t="str">
        <f t="shared" si="128"/>
        <v/>
      </c>
      <c r="Q366" s="507" t="str">
        <f t="shared" si="128"/>
        <v/>
      </c>
      <c r="R366" s="507" t="str">
        <f t="shared" si="128"/>
        <v/>
      </c>
      <c r="S366" s="507" t="str">
        <f t="shared" si="128"/>
        <v/>
      </c>
    </row>
    <row r="367" spans="2:19" hidden="1" x14ac:dyDescent="0.3">
      <c r="B367" s="927">
        <v>97</v>
      </c>
      <c r="C367" s="915" t="str">
        <f t="shared" ref="C367:S367" si="129">+IF($T265=0,"",C265)</f>
        <v/>
      </c>
      <c r="D367" s="915" t="str">
        <f t="shared" si="129"/>
        <v/>
      </c>
      <c r="E367" s="915" t="str">
        <f t="shared" si="129"/>
        <v/>
      </c>
      <c r="F367" s="279" t="str">
        <f t="shared" si="129"/>
        <v/>
      </c>
      <c r="G367" s="507" t="str">
        <f t="shared" si="129"/>
        <v/>
      </c>
      <c r="H367" s="507" t="str">
        <f t="shared" si="129"/>
        <v/>
      </c>
      <c r="I367" s="507" t="str">
        <f t="shared" si="129"/>
        <v/>
      </c>
      <c r="J367" s="507" t="str">
        <f t="shared" si="129"/>
        <v/>
      </c>
      <c r="K367" s="507" t="str">
        <f t="shared" si="129"/>
        <v/>
      </c>
      <c r="L367" s="507" t="str">
        <f t="shared" si="129"/>
        <v/>
      </c>
      <c r="M367" s="507" t="str">
        <f t="shared" si="129"/>
        <v/>
      </c>
      <c r="N367" s="507" t="str">
        <f t="shared" si="129"/>
        <v/>
      </c>
      <c r="O367" s="507" t="str">
        <f t="shared" si="129"/>
        <v/>
      </c>
      <c r="P367" s="507" t="str">
        <f t="shared" si="129"/>
        <v/>
      </c>
      <c r="Q367" s="507" t="str">
        <f t="shared" si="129"/>
        <v/>
      </c>
      <c r="R367" s="507" t="str">
        <f t="shared" si="129"/>
        <v/>
      </c>
      <c r="S367" s="507" t="str">
        <f t="shared" si="129"/>
        <v/>
      </c>
    </row>
    <row r="368" spans="2:19" hidden="1" x14ac:dyDescent="0.3">
      <c r="B368" s="927">
        <v>98</v>
      </c>
      <c r="C368" s="915" t="str">
        <f t="shared" ref="C368:S368" si="130">+IF($T266=0,"",C266)</f>
        <v/>
      </c>
      <c r="D368" s="915" t="str">
        <f t="shared" si="130"/>
        <v/>
      </c>
      <c r="E368" s="915" t="str">
        <f t="shared" si="130"/>
        <v/>
      </c>
      <c r="F368" s="279" t="str">
        <f t="shared" si="130"/>
        <v/>
      </c>
      <c r="G368" s="507" t="str">
        <f t="shared" si="130"/>
        <v/>
      </c>
      <c r="H368" s="507" t="str">
        <f t="shared" si="130"/>
        <v/>
      </c>
      <c r="I368" s="507" t="str">
        <f t="shared" si="130"/>
        <v/>
      </c>
      <c r="J368" s="507" t="str">
        <f t="shared" si="130"/>
        <v/>
      </c>
      <c r="K368" s="507" t="str">
        <f t="shared" si="130"/>
        <v/>
      </c>
      <c r="L368" s="507" t="str">
        <f t="shared" si="130"/>
        <v/>
      </c>
      <c r="M368" s="507" t="str">
        <f t="shared" si="130"/>
        <v/>
      </c>
      <c r="N368" s="507" t="str">
        <f t="shared" si="130"/>
        <v/>
      </c>
      <c r="O368" s="507" t="str">
        <f t="shared" si="130"/>
        <v/>
      </c>
      <c r="P368" s="507" t="str">
        <f t="shared" si="130"/>
        <v/>
      </c>
      <c r="Q368" s="507" t="str">
        <f t="shared" si="130"/>
        <v/>
      </c>
      <c r="R368" s="507" t="str">
        <f t="shared" si="130"/>
        <v/>
      </c>
      <c r="S368" s="507" t="str">
        <f t="shared" si="130"/>
        <v/>
      </c>
    </row>
    <row r="369" spans="2:19" hidden="1" x14ac:dyDescent="0.3">
      <c r="B369" s="927">
        <v>99</v>
      </c>
      <c r="C369" s="915" t="str">
        <f t="shared" ref="C369:S369" si="131">+IF($T267=0,"",C267)</f>
        <v/>
      </c>
      <c r="D369" s="915" t="str">
        <f t="shared" si="131"/>
        <v/>
      </c>
      <c r="E369" s="915" t="str">
        <f t="shared" si="131"/>
        <v/>
      </c>
      <c r="F369" s="279" t="str">
        <f t="shared" si="131"/>
        <v/>
      </c>
      <c r="G369" s="507" t="str">
        <f t="shared" si="131"/>
        <v/>
      </c>
      <c r="H369" s="507" t="str">
        <f t="shared" si="131"/>
        <v/>
      </c>
      <c r="I369" s="507" t="str">
        <f t="shared" si="131"/>
        <v/>
      </c>
      <c r="J369" s="507" t="str">
        <f t="shared" si="131"/>
        <v/>
      </c>
      <c r="K369" s="507" t="str">
        <f t="shared" si="131"/>
        <v/>
      </c>
      <c r="L369" s="507" t="str">
        <f t="shared" si="131"/>
        <v/>
      </c>
      <c r="M369" s="507" t="str">
        <f t="shared" si="131"/>
        <v/>
      </c>
      <c r="N369" s="507" t="str">
        <f t="shared" si="131"/>
        <v/>
      </c>
      <c r="O369" s="507" t="str">
        <f t="shared" si="131"/>
        <v/>
      </c>
      <c r="P369" s="507" t="str">
        <f t="shared" si="131"/>
        <v/>
      </c>
      <c r="Q369" s="507" t="str">
        <f t="shared" si="131"/>
        <v/>
      </c>
      <c r="R369" s="507" t="str">
        <f t="shared" si="131"/>
        <v/>
      </c>
      <c r="S369" s="507" t="str">
        <f t="shared" si="131"/>
        <v/>
      </c>
    </row>
    <row r="370" spans="2:19" hidden="1" x14ac:dyDescent="0.3">
      <c r="B370" s="927">
        <v>100</v>
      </c>
      <c r="C370" s="915" t="str">
        <f t="shared" ref="C370:S370" si="132">+IF($T268=0,"",C268)</f>
        <v/>
      </c>
      <c r="D370" s="915" t="str">
        <f t="shared" si="132"/>
        <v/>
      </c>
      <c r="E370" s="915" t="str">
        <f t="shared" si="132"/>
        <v/>
      </c>
      <c r="F370" s="279" t="str">
        <f t="shared" si="132"/>
        <v/>
      </c>
      <c r="G370" s="507" t="str">
        <f t="shared" si="132"/>
        <v/>
      </c>
      <c r="H370" s="507" t="str">
        <f t="shared" si="132"/>
        <v/>
      </c>
      <c r="I370" s="507" t="str">
        <f t="shared" si="132"/>
        <v/>
      </c>
      <c r="J370" s="507" t="str">
        <f t="shared" si="132"/>
        <v/>
      </c>
      <c r="K370" s="507" t="str">
        <f t="shared" si="132"/>
        <v/>
      </c>
      <c r="L370" s="507" t="str">
        <f t="shared" si="132"/>
        <v/>
      </c>
      <c r="M370" s="507" t="str">
        <f t="shared" si="132"/>
        <v/>
      </c>
      <c r="N370" s="507" t="str">
        <f t="shared" si="132"/>
        <v/>
      </c>
      <c r="O370" s="507" t="str">
        <f t="shared" si="132"/>
        <v/>
      </c>
      <c r="P370" s="507" t="str">
        <f t="shared" si="132"/>
        <v/>
      </c>
      <c r="Q370" s="507" t="str">
        <f t="shared" si="132"/>
        <v/>
      </c>
      <c r="R370" s="507" t="str">
        <f t="shared" si="132"/>
        <v/>
      </c>
      <c r="S370" s="507" t="str">
        <f t="shared" si="132"/>
        <v/>
      </c>
    </row>
    <row r="371" spans="2:19" ht="17.25" hidden="1" thickBot="1" x14ac:dyDescent="0.35"/>
    <row r="372" spans="2:19" ht="24" hidden="1" customHeight="1" x14ac:dyDescent="0.3">
      <c r="C372" s="911" t="s">
        <v>333</v>
      </c>
      <c r="D372" s="912" t="s">
        <v>334</v>
      </c>
      <c r="E372" s="912" t="s">
        <v>336</v>
      </c>
      <c r="F372" s="912" t="s">
        <v>737</v>
      </c>
      <c r="G372" s="912" t="s">
        <v>406</v>
      </c>
      <c r="H372" s="926">
        <v>1</v>
      </c>
      <c r="I372" s="926">
        <v>2</v>
      </c>
      <c r="J372" s="926">
        <v>3</v>
      </c>
      <c r="K372" s="926">
        <v>4</v>
      </c>
      <c r="L372" s="926">
        <v>5</v>
      </c>
      <c r="M372" s="926">
        <v>6</v>
      </c>
      <c r="N372" s="926">
        <v>7</v>
      </c>
      <c r="O372" s="926">
        <v>8</v>
      </c>
      <c r="P372" s="926">
        <v>9</v>
      </c>
      <c r="Q372" s="926">
        <v>10</v>
      </c>
      <c r="R372" s="926">
        <v>11</v>
      </c>
      <c r="S372" s="926">
        <v>12</v>
      </c>
    </row>
    <row r="373" spans="2:19" hidden="1" x14ac:dyDescent="0.3"/>
    <row r="374" spans="2:19" hidden="1" x14ac:dyDescent="0.3">
      <c r="B374" s="927">
        <v>1</v>
      </c>
      <c r="C374" s="915"/>
      <c r="D374" s="915"/>
      <c r="E374" s="915"/>
      <c r="F374" s="929" t="str">
        <f>IFERROR(INDEX(F$271:F$370,MATCH(0,INDEX(COUNTIF(F$373:F373,F$271:F$370),),)),"")</f>
        <v>ADICIONAL-Luminaria x unidad(1-2Rigs)</v>
      </c>
      <c r="G374" s="915" t="str">
        <f>IFERROR(INDEX(G$271:G$370,MATCH(0,INDEX(COUNTIF(G$373:G373,G$271:G$370),),)),"")</f>
        <v>006001000000138</v>
      </c>
      <c r="H374" s="507">
        <f>+IF($G374="","",VLOOKUP($G374,$G$271:$S$370,H$372+1,FALSE))</f>
        <v>0</v>
      </c>
      <c r="I374" s="507">
        <f t="shared" ref="I374:S389" si="133">+IF($G374="","",VLOOKUP($G374,$G$271:$S$370,I$372+1,FALSE))</f>
        <v>0</v>
      </c>
      <c r="J374" s="507">
        <f t="shared" si="133"/>
        <v>0</v>
      </c>
      <c r="K374" s="507">
        <f t="shared" si="133"/>
        <v>0</v>
      </c>
      <c r="L374" s="507">
        <f t="shared" si="133"/>
        <v>0</v>
      </c>
      <c r="M374" s="507">
        <f t="shared" si="133"/>
        <v>0</v>
      </c>
      <c r="N374" s="507">
        <f t="shared" si="133"/>
        <v>0</v>
      </c>
      <c r="O374" s="507">
        <f t="shared" si="133"/>
        <v>0</v>
      </c>
      <c r="P374" s="507">
        <f t="shared" si="133"/>
        <v>0</v>
      </c>
      <c r="Q374" s="507">
        <f t="shared" si="133"/>
        <v>24</v>
      </c>
      <c r="R374" s="507">
        <f t="shared" si="133"/>
        <v>0</v>
      </c>
      <c r="S374" s="507">
        <f t="shared" si="133"/>
        <v>0</v>
      </c>
    </row>
    <row r="375" spans="2:19" hidden="1" x14ac:dyDescent="0.3">
      <c r="B375" s="927">
        <v>2</v>
      </c>
      <c r="C375" s="915"/>
      <c r="D375" s="915"/>
      <c r="E375" s="915"/>
      <c r="F375" s="929" t="str">
        <f>IFERROR(INDEX(F$271:F$370,MATCH(0,INDEX(COUNTIF(F$373:F374,F$271:F$370),),)),"")</f>
        <v>C.S-Centrif Std ByXequip(1-2Rigs)</v>
      </c>
      <c r="G375" s="915" t="str">
        <f>IFERROR(INDEX(G$271:G$370,MATCH(0,INDEX(COUNTIF(G$373:G374,G$271:G$370),),)),"")</f>
        <v>006001000000067</v>
      </c>
      <c r="H375" s="507">
        <f t="shared" ref="H375:S406" si="134">+IF($G375="","",VLOOKUP($G375,$G$271:$S$370,H$372+1,FALSE))</f>
        <v>0</v>
      </c>
      <c r="I375" s="507">
        <f t="shared" si="133"/>
        <v>0</v>
      </c>
      <c r="J375" s="507">
        <f t="shared" si="133"/>
        <v>0</v>
      </c>
      <c r="K375" s="507">
        <f t="shared" si="133"/>
        <v>0</v>
      </c>
      <c r="L375" s="507">
        <f t="shared" si="133"/>
        <v>0</v>
      </c>
      <c r="M375" s="507">
        <f t="shared" si="133"/>
        <v>0</v>
      </c>
      <c r="N375" s="507">
        <f t="shared" si="133"/>
        <v>0</v>
      </c>
      <c r="O375" s="507">
        <f t="shared" si="133"/>
        <v>0</v>
      </c>
      <c r="P375" s="507">
        <f t="shared" si="133"/>
        <v>0</v>
      </c>
      <c r="Q375" s="507">
        <f t="shared" si="133"/>
        <v>21</v>
      </c>
      <c r="R375" s="507">
        <f t="shared" si="133"/>
        <v>0</v>
      </c>
      <c r="S375" s="507">
        <f t="shared" si="133"/>
        <v>0</v>
      </c>
    </row>
    <row r="376" spans="2:19" hidden="1" x14ac:dyDescent="0.3">
      <c r="B376" s="927">
        <v>3</v>
      </c>
      <c r="C376" s="915"/>
      <c r="D376" s="915"/>
      <c r="E376" s="915"/>
      <c r="F376" s="929" t="str">
        <f>IFERROR(INDEX(F$271:F$370,MATCH(0,INDEX(COUNTIF(F$373:F375,F$271:F$370),),)),"")</f>
        <v>C.S-Centrifuga Op x equi(1-2Rigs)</v>
      </c>
      <c r="G376" s="915" t="str">
        <f>IFERROR(INDEX(G$271:G$370,MATCH(0,INDEX(COUNTIF(G$373:G375,G$271:G$370),),)),"")</f>
        <v>006001000000059</v>
      </c>
      <c r="H376" s="507">
        <f t="shared" si="134"/>
        <v>0</v>
      </c>
      <c r="I376" s="507">
        <f t="shared" si="133"/>
        <v>0</v>
      </c>
      <c r="J376" s="507">
        <f t="shared" si="133"/>
        <v>0</v>
      </c>
      <c r="K376" s="507">
        <f t="shared" si="133"/>
        <v>0</v>
      </c>
      <c r="L376" s="507">
        <f t="shared" si="133"/>
        <v>0</v>
      </c>
      <c r="M376" s="507">
        <f t="shared" si="133"/>
        <v>0</v>
      </c>
      <c r="N376" s="507">
        <f t="shared" si="133"/>
        <v>0</v>
      </c>
      <c r="O376" s="507">
        <f t="shared" si="133"/>
        <v>0</v>
      </c>
      <c r="P376" s="507">
        <f t="shared" si="133"/>
        <v>0</v>
      </c>
      <c r="Q376" s="507">
        <f t="shared" si="133"/>
        <v>15</v>
      </c>
      <c r="R376" s="507">
        <f t="shared" si="133"/>
        <v>0</v>
      </c>
      <c r="S376" s="507">
        <f t="shared" si="133"/>
        <v>0</v>
      </c>
    </row>
    <row r="377" spans="2:19" hidden="1" x14ac:dyDescent="0.3">
      <c r="B377" s="927">
        <v>4</v>
      </c>
      <c r="C377" s="915"/>
      <c r="D377" s="915"/>
      <c r="E377" s="915"/>
      <c r="F377" s="929" t="str">
        <f>IFERROR(INDEX(F$271:F$370,MATCH(0,INDEX(COUNTIF(F$373:F376,F$271:F$370),),)),"")</f>
        <v>C.S-Trailer Laboratorio(1-2Rigs)</v>
      </c>
      <c r="G377" s="915" t="str">
        <f>IFERROR(INDEX(G$271:G$370,MATCH(0,INDEX(COUNTIF(G$373:G376,G$271:G$370),),)),"")</f>
        <v>006001000000520</v>
      </c>
      <c r="H377" s="507">
        <f t="shared" si="134"/>
        <v>0</v>
      </c>
      <c r="I377" s="507">
        <f t="shared" si="133"/>
        <v>0</v>
      </c>
      <c r="J377" s="507">
        <f t="shared" si="133"/>
        <v>0</v>
      </c>
      <c r="K377" s="507">
        <f t="shared" si="133"/>
        <v>0</v>
      </c>
      <c r="L377" s="507">
        <f t="shared" si="133"/>
        <v>0</v>
      </c>
      <c r="M377" s="507">
        <f t="shared" si="133"/>
        <v>0</v>
      </c>
      <c r="N377" s="507">
        <f t="shared" si="133"/>
        <v>0</v>
      </c>
      <c r="O377" s="507">
        <f t="shared" si="133"/>
        <v>0</v>
      </c>
      <c r="P377" s="507">
        <f t="shared" si="133"/>
        <v>0</v>
      </c>
      <c r="Q377" s="507">
        <f t="shared" si="133"/>
        <v>12</v>
      </c>
      <c r="R377" s="507">
        <f t="shared" si="133"/>
        <v>0</v>
      </c>
      <c r="S377" s="507">
        <f t="shared" si="133"/>
        <v>0</v>
      </c>
    </row>
    <row r="378" spans="2:19" hidden="1" x14ac:dyDescent="0.3">
      <c r="B378" s="927">
        <v>5</v>
      </c>
      <c r="C378" s="915"/>
      <c r="D378" s="915"/>
      <c r="E378" s="915"/>
      <c r="F378" s="929" t="str">
        <f>IFERROR(INDEX(F$271:F$370,MATCH(0,INDEX(COUNTIF(F$373:F377,F$271:F$370),),)),"")</f>
        <v>C.S-Trailer viviend sin Lab(1-2Rigs)</v>
      </c>
      <c r="G378" s="915" t="str">
        <f>IFERROR(INDEX(G$271:G$370,MATCH(0,INDEX(COUNTIF(G$373:G377,G$271:G$370),),)),"")</f>
        <v>006001000000496</v>
      </c>
      <c r="H378" s="507">
        <f t="shared" si="134"/>
        <v>0</v>
      </c>
      <c r="I378" s="507">
        <f t="shared" si="133"/>
        <v>0</v>
      </c>
      <c r="J378" s="507">
        <f t="shared" si="133"/>
        <v>0</v>
      </c>
      <c r="K378" s="507">
        <f t="shared" si="133"/>
        <v>0</v>
      </c>
      <c r="L378" s="507">
        <f t="shared" si="133"/>
        <v>0</v>
      </c>
      <c r="M378" s="507">
        <f t="shared" si="133"/>
        <v>0</v>
      </c>
      <c r="N378" s="507">
        <f t="shared" si="133"/>
        <v>0</v>
      </c>
      <c r="O378" s="507">
        <f t="shared" si="133"/>
        <v>0</v>
      </c>
      <c r="P378" s="507">
        <f t="shared" si="133"/>
        <v>0</v>
      </c>
      <c r="Q378" s="507">
        <f t="shared" si="133"/>
        <v>36</v>
      </c>
      <c r="R378" s="507">
        <f t="shared" si="133"/>
        <v>0</v>
      </c>
      <c r="S378" s="507">
        <f t="shared" si="133"/>
        <v>0</v>
      </c>
    </row>
    <row r="379" spans="2:19" hidden="1" x14ac:dyDescent="0.3">
      <c r="B379" s="927">
        <v>6</v>
      </c>
      <c r="C379" s="915"/>
      <c r="D379" s="915"/>
      <c r="E379" s="915"/>
      <c r="F379" s="929" t="str">
        <f>IFERROR(INDEX(F$271:F$370,MATCH(0,INDEX(COUNTIF(F$373:F378,F$271:F$370),),)),"")</f>
        <v>CIRCUITO-Miscelaneos Conexión(1-2Rigs)</v>
      </c>
      <c r="G379" s="915" t="str">
        <f>IFERROR(INDEX(G$271:G$370,MATCH(0,INDEX(COUNTIF(G$373:G378,G$271:G$370),),)),"")</f>
        <v>006001000000513</v>
      </c>
      <c r="H379" s="507">
        <f t="shared" si="134"/>
        <v>0</v>
      </c>
      <c r="I379" s="507">
        <f t="shared" si="133"/>
        <v>0</v>
      </c>
      <c r="J379" s="507">
        <f t="shared" si="133"/>
        <v>0</v>
      </c>
      <c r="K379" s="507">
        <f t="shared" si="133"/>
        <v>0</v>
      </c>
      <c r="L379" s="507">
        <f t="shared" si="133"/>
        <v>0</v>
      </c>
      <c r="M379" s="507">
        <f t="shared" si="133"/>
        <v>0</v>
      </c>
      <c r="N379" s="507">
        <f t="shared" si="133"/>
        <v>0</v>
      </c>
      <c r="O379" s="507">
        <f t="shared" si="133"/>
        <v>0</v>
      </c>
      <c r="P379" s="507">
        <f t="shared" si="133"/>
        <v>0</v>
      </c>
      <c r="Q379" s="507">
        <f t="shared" si="133"/>
        <v>12</v>
      </c>
      <c r="R379" s="507">
        <f t="shared" si="133"/>
        <v>0</v>
      </c>
      <c r="S379" s="507">
        <f t="shared" si="133"/>
        <v>0</v>
      </c>
    </row>
    <row r="380" spans="2:19" hidden="1" x14ac:dyDescent="0.3">
      <c r="B380" s="927">
        <v>7</v>
      </c>
      <c r="C380" s="915"/>
      <c r="D380" s="915"/>
      <c r="E380" s="915"/>
      <c r="F380" s="929" t="str">
        <f>IFERROR(INDEX(F$271:F$370,MATCH(0,INDEX(COUNTIF(F$373:F379,F$271:F$370),),)),"")</f>
        <v>CIRCUITO-Pileta c/Remo(DiaXU)(1-2Rigs)</v>
      </c>
      <c r="G380" s="915" t="str">
        <f>IFERROR(INDEX(G$271:G$370,MATCH(0,INDEX(COUNTIF(G$373:G379,G$271:G$370),),)),"")</f>
        <v>006001000000510</v>
      </c>
      <c r="H380" s="507">
        <f t="shared" si="134"/>
        <v>0</v>
      </c>
      <c r="I380" s="507">
        <f t="shared" si="133"/>
        <v>0</v>
      </c>
      <c r="J380" s="507">
        <f t="shared" si="133"/>
        <v>0</v>
      </c>
      <c r="K380" s="507">
        <f t="shared" si="133"/>
        <v>0</v>
      </c>
      <c r="L380" s="507">
        <f t="shared" si="133"/>
        <v>0</v>
      </c>
      <c r="M380" s="507">
        <f t="shared" si="133"/>
        <v>0</v>
      </c>
      <c r="N380" s="507">
        <f t="shared" si="133"/>
        <v>0</v>
      </c>
      <c r="O380" s="507">
        <f t="shared" si="133"/>
        <v>0</v>
      </c>
      <c r="P380" s="507">
        <f t="shared" si="133"/>
        <v>0</v>
      </c>
      <c r="Q380" s="507">
        <f t="shared" si="133"/>
        <v>96</v>
      </c>
      <c r="R380" s="507">
        <f t="shared" si="133"/>
        <v>0</v>
      </c>
      <c r="S380" s="507">
        <f t="shared" si="133"/>
        <v>0</v>
      </c>
    </row>
    <row r="381" spans="2:19" hidden="1" x14ac:dyDescent="0.3">
      <c r="B381" s="927">
        <v>8</v>
      </c>
      <c r="C381" s="915"/>
      <c r="D381" s="915"/>
      <c r="E381" s="915"/>
      <c r="F381" s="929" t="str">
        <f>IFERROR(INDEX(F$271:F$370,MATCH(0,INDEX(COUNTIF(F$373:F380,F$271:F$370),),)),"")</f>
        <v>CIRCUITO-Pileta preparadora(1-2Rigs)</v>
      </c>
      <c r="G381" s="915" t="str">
        <f>IFERROR(INDEX(G$271:G$370,MATCH(0,INDEX(COUNTIF(G$373:G380,G$271:G$370),),)),"")</f>
        <v>006001000000504</v>
      </c>
      <c r="H381" s="507">
        <f t="shared" si="134"/>
        <v>0</v>
      </c>
      <c r="I381" s="507">
        <f t="shared" si="133"/>
        <v>0</v>
      </c>
      <c r="J381" s="507">
        <f t="shared" si="133"/>
        <v>0</v>
      </c>
      <c r="K381" s="507">
        <f t="shared" si="133"/>
        <v>0</v>
      </c>
      <c r="L381" s="507">
        <f t="shared" si="133"/>
        <v>0</v>
      </c>
      <c r="M381" s="507">
        <f t="shared" si="133"/>
        <v>0</v>
      </c>
      <c r="N381" s="507">
        <f t="shared" si="133"/>
        <v>0</v>
      </c>
      <c r="O381" s="507">
        <f t="shared" si="133"/>
        <v>0</v>
      </c>
      <c r="P381" s="507">
        <f t="shared" si="133"/>
        <v>0</v>
      </c>
      <c r="Q381" s="507">
        <f t="shared" si="133"/>
        <v>12</v>
      </c>
      <c r="R381" s="507">
        <f t="shared" si="133"/>
        <v>0</v>
      </c>
      <c r="S381" s="507">
        <f t="shared" si="133"/>
        <v>0</v>
      </c>
    </row>
    <row r="382" spans="2:19" hidden="1" x14ac:dyDescent="0.3">
      <c r="B382" s="927">
        <v>9</v>
      </c>
      <c r="C382" s="915"/>
      <c r="D382" s="915"/>
      <c r="E382" s="915"/>
      <c r="F382" s="929" t="str">
        <f>IFERROR(INDEX(F$271:F$370,MATCH(0,INDEX(COUNTIF(F$373:F381,F$271:F$370),),)),"")</f>
        <v>CIRCUITO-Tanque CaCl2 (Dia x U)(1-2Rigs)</v>
      </c>
      <c r="G382" s="915" t="str">
        <f>IFERROR(INDEX(G$271:G$370,MATCH(0,INDEX(COUNTIF(G$373:G381,G$271:G$370),),)),"")</f>
        <v>006001000000508</v>
      </c>
      <c r="H382" s="507">
        <f t="shared" si="134"/>
        <v>0</v>
      </c>
      <c r="I382" s="507">
        <f t="shared" si="133"/>
        <v>0</v>
      </c>
      <c r="J382" s="507">
        <f t="shared" si="133"/>
        <v>0</v>
      </c>
      <c r="K382" s="507">
        <f t="shared" si="133"/>
        <v>0</v>
      </c>
      <c r="L382" s="507">
        <f t="shared" si="133"/>
        <v>0</v>
      </c>
      <c r="M382" s="507">
        <f t="shared" si="133"/>
        <v>0</v>
      </c>
      <c r="N382" s="507">
        <f t="shared" si="133"/>
        <v>0</v>
      </c>
      <c r="O382" s="507">
        <f t="shared" si="133"/>
        <v>0</v>
      </c>
      <c r="P382" s="507">
        <f t="shared" si="133"/>
        <v>0</v>
      </c>
      <c r="Q382" s="507">
        <f t="shared" si="133"/>
        <v>12</v>
      </c>
      <c r="R382" s="507">
        <f t="shared" si="133"/>
        <v>0</v>
      </c>
      <c r="S382" s="507">
        <f t="shared" si="133"/>
        <v>0</v>
      </c>
    </row>
    <row r="383" spans="2:19" hidden="1" x14ac:dyDescent="0.3">
      <c r="B383" s="927">
        <v>10</v>
      </c>
      <c r="C383" s="915"/>
      <c r="D383" s="915"/>
      <c r="E383" s="915"/>
      <c r="F383" s="929" t="str">
        <f>IFERROR(INDEX(F$271:F$370,MATCH(0,INDEX(COUNTIF(F$373:F382,F$271:F$370),),)),"")</f>
        <v>GENERADOR C.S-Dia opérativo+GO(1-2Rigs)</v>
      </c>
      <c r="G383" s="915" t="str">
        <f>IFERROR(INDEX(G$271:G$370,MATCH(0,INDEX(COUNTIF(G$373:G382,G$271:G$370),),)),"")</f>
        <v>006001000000374</v>
      </c>
      <c r="H383" s="507">
        <f t="shared" si="134"/>
        <v>0</v>
      </c>
      <c r="I383" s="507">
        <f t="shared" si="133"/>
        <v>0</v>
      </c>
      <c r="J383" s="507">
        <f t="shared" si="133"/>
        <v>0</v>
      </c>
      <c r="K383" s="507">
        <f t="shared" si="133"/>
        <v>0</v>
      </c>
      <c r="L383" s="507">
        <f t="shared" si="133"/>
        <v>0</v>
      </c>
      <c r="M383" s="507">
        <f t="shared" si="133"/>
        <v>0</v>
      </c>
      <c r="N383" s="507">
        <f t="shared" si="133"/>
        <v>0</v>
      </c>
      <c r="O383" s="507">
        <f t="shared" si="133"/>
        <v>0</v>
      </c>
      <c r="P383" s="507">
        <f t="shared" si="133"/>
        <v>0</v>
      </c>
      <c r="Q383" s="507">
        <f t="shared" si="133"/>
        <v>12</v>
      </c>
      <c r="R383" s="507">
        <f t="shared" si="133"/>
        <v>0</v>
      </c>
      <c r="S383" s="507">
        <f t="shared" si="133"/>
        <v>0</v>
      </c>
    </row>
    <row r="384" spans="2:19" hidden="1" x14ac:dyDescent="0.3">
      <c r="B384" s="927">
        <v>11</v>
      </c>
      <c r="C384" s="915"/>
      <c r="D384" s="915"/>
      <c r="E384" s="915"/>
      <c r="F384" s="929" t="str">
        <f>IFERROR(INDEX(F$271:F$370,MATCH(0,INDEX(COUNTIF(F$373:F383,F$271:F$370),),)),"")</f>
        <v>GENERADOR C.S-Stand By sin GO(1-2Rigs)</v>
      </c>
      <c r="G384" s="915" t="str">
        <f>IFERROR(INDEX(G$271:G$370,MATCH(0,INDEX(COUNTIF(G$373:G383,G$271:G$370),),)),"")</f>
        <v>006001000000187</v>
      </c>
      <c r="H384" s="507">
        <f t="shared" si="134"/>
        <v>0</v>
      </c>
      <c r="I384" s="507">
        <f t="shared" si="133"/>
        <v>0</v>
      </c>
      <c r="J384" s="507">
        <f t="shared" si="133"/>
        <v>0</v>
      </c>
      <c r="K384" s="507">
        <f t="shared" si="133"/>
        <v>0</v>
      </c>
      <c r="L384" s="507">
        <f t="shared" si="133"/>
        <v>0</v>
      </c>
      <c r="M384" s="507">
        <f t="shared" si="133"/>
        <v>0</v>
      </c>
      <c r="N384" s="507">
        <f t="shared" si="133"/>
        <v>0</v>
      </c>
      <c r="O384" s="507">
        <f t="shared" si="133"/>
        <v>0</v>
      </c>
      <c r="P384" s="507">
        <f t="shared" si="133"/>
        <v>0</v>
      </c>
      <c r="Q384" s="507">
        <f t="shared" si="133"/>
        <v>12</v>
      </c>
      <c r="R384" s="507">
        <f t="shared" si="133"/>
        <v>0</v>
      </c>
      <c r="S384" s="507">
        <f t="shared" si="133"/>
        <v>0</v>
      </c>
    </row>
    <row r="385" spans="2:19" hidden="1" x14ac:dyDescent="0.3">
      <c r="B385" s="927">
        <v>12</v>
      </c>
      <c r="C385" s="915"/>
      <c r="D385" s="915"/>
      <c r="E385" s="915"/>
      <c r="F385" s="929" t="str">
        <f>IFERROR(INDEX(F$271:F$370,MATCH(0,INDEX(COUNTIF(F$373:F384,F$271:F$370),),)),"")</f>
        <v>PERSONAL C.S-Tecnico x Persona(1-2Rigs)</v>
      </c>
      <c r="G385" s="915" t="str">
        <f>IFERROR(INDEX(G$271:G$370,MATCH(0,INDEX(COUNTIF(G$373:G384,G$271:G$370),),)),"")</f>
        <v>006001000000001</v>
      </c>
      <c r="H385" s="507">
        <f t="shared" si="134"/>
        <v>0</v>
      </c>
      <c r="I385" s="507">
        <f t="shared" si="133"/>
        <v>0</v>
      </c>
      <c r="J385" s="507">
        <f t="shared" si="133"/>
        <v>0</v>
      </c>
      <c r="K385" s="507">
        <f t="shared" si="133"/>
        <v>0</v>
      </c>
      <c r="L385" s="507">
        <f t="shared" si="133"/>
        <v>0</v>
      </c>
      <c r="M385" s="507">
        <f t="shared" si="133"/>
        <v>0</v>
      </c>
      <c r="N385" s="507">
        <f t="shared" si="133"/>
        <v>0</v>
      </c>
      <c r="O385" s="507">
        <f t="shared" si="133"/>
        <v>0</v>
      </c>
      <c r="P385" s="507">
        <f t="shared" si="133"/>
        <v>0</v>
      </c>
      <c r="Q385" s="507">
        <f t="shared" si="133"/>
        <v>48</v>
      </c>
      <c r="R385" s="507">
        <f t="shared" si="133"/>
        <v>0</v>
      </c>
      <c r="S385" s="507">
        <f t="shared" si="133"/>
        <v>0</v>
      </c>
    </row>
    <row r="386" spans="2:19" hidden="1" x14ac:dyDescent="0.3">
      <c r="B386" s="927">
        <v>13</v>
      </c>
      <c r="C386" s="915"/>
      <c r="D386" s="915"/>
      <c r="E386" s="915"/>
      <c r="F386" s="929" t="str">
        <f>IFERROR(INDEX(F$271:F$370,MATCH(0,INDEX(COUNTIF(F$373:F385,F$271:F$370),),)),"")</f>
        <v/>
      </c>
      <c r="G386" s="915" t="str">
        <f>IFERROR(INDEX(G$271:G$370,MATCH(0,INDEX(COUNTIF(G$373:G385,G$271:G$370),),)),"")</f>
        <v/>
      </c>
      <c r="H386" s="507" t="str">
        <f t="shared" si="134"/>
        <v/>
      </c>
      <c r="I386" s="507" t="str">
        <f t="shared" si="133"/>
        <v/>
      </c>
      <c r="J386" s="507" t="str">
        <f t="shared" si="133"/>
        <v/>
      </c>
      <c r="K386" s="507" t="str">
        <f t="shared" si="133"/>
        <v/>
      </c>
      <c r="L386" s="507" t="str">
        <f t="shared" si="133"/>
        <v/>
      </c>
      <c r="M386" s="507" t="str">
        <f t="shared" si="133"/>
        <v/>
      </c>
      <c r="N386" s="507" t="str">
        <f t="shared" si="133"/>
        <v/>
      </c>
      <c r="O386" s="507" t="str">
        <f t="shared" si="133"/>
        <v/>
      </c>
      <c r="P386" s="507" t="str">
        <f t="shared" si="133"/>
        <v/>
      </c>
      <c r="Q386" s="507" t="str">
        <f t="shared" si="133"/>
        <v/>
      </c>
      <c r="R386" s="507" t="str">
        <f t="shared" si="133"/>
        <v/>
      </c>
      <c r="S386" s="507" t="str">
        <f t="shared" si="133"/>
        <v/>
      </c>
    </row>
    <row r="387" spans="2:19" hidden="1" x14ac:dyDescent="0.3">
      <c r="B387" s="927">
        <v>14</v>
      </c>
      <c r="C387" s="915"/>
      <c r="D387" s="915"/>
      <c r="E387" s="915"/>
      <c r="F387" s="929" t="str">
        <f>IFERROR(INDEX(F$271:F$370,MATCH(0,INDEX(COUNTIF(F$373:F386,F$271:F$370),),)),"")</f>
        <v/>
      </c>
      <c r="G387" s="915" t="str">
        <f>IFERROR(INDEX(G$271:G$370,MATCH(0,INDEX(COUNTIF(G$373:G386,G$271:G$370),),)),"")</f>
        <v/>
      </c>
      <c r="H387" s="507" t="str">
        <f t="shared" si="134"/>
        <v/>
      </c>
      <c r="I387" s="507" t="str">
        <f t="shared" si="133"/>
        <v/>
      </c>
      <c r="J387" s="507" t="str">
        <f t="shared" si="133"/>
        <v/>
      </c>
      <c r="K387" s="507" t="str">
        <f t="shared" si="133"/>
        <v/>
      </c>
      <c r="L387" s="507" t="str">
        <f t="shared" si="133"/>
        <v/>
      </c>
      <c r="M387" s="507" t="str">
        <f t="shared" si="133"/>
        <v/>
      </c>
      <c r="N387" s="507" t="str">
        <f t="shared" si="133"/>
        <v/>
      </c>
      <c r="O387" s="507" t="str">
        <f t="shared" si="133"/>
        <v/>
      </c>
      <c r="P387" s="507" t="str">
        <f t="shared" si="133"/>
        <v/>
      </c>
      <c r="Q387" s="507" t="str">
        <f t="shared" si="133"/>
        <v/>
      </c>
      <c r="R387" s="507" t="str">
        <f t="shared" si="133"/>
        <v/>
      </c>
      <c r="S387" s="507" t="str">
        <f t="shared" si="133"/>
        <v/>
      </c>
    </row>
    <row r="388" spans="2:19" hidden="1" x14ac:dyDescent="0.3">
      <c r="B388" s="927">
        <v>15</v>
      </c>
      <c r="C388" s="915"/>
      <c r="D388" s="915"/>
      <c r="E388" s="915"/>
      <c r="F388" s="929" t="str">
        <f>IFERROR(INDEX(F$271:F$370,MATCH(0,INDEX(COUNTIF(F$373:F387,F$271:F$370),),)),"")</f>
        <v/>
      </c>
      <c r="G388" s="915" t="str">
        <f>IFERROR(INDEX(G$271:G$370,MATCH(0,INDEX(COUNTIF(G$373:G387,G$271:G$370),),)),"")</f>
        <v/>
      </c>
      <c r="H388" s="507" t="str">
        <f t="shared" si="134"/>
        <v/>
      </c>
      <c r="I388" s="507" t="str">
        <f t="shared" si="133"/>
        <v/>
      </c>
      <c r="J388" s="507" t="str">
        <f t="shared" si="133"/>
        <v/>
      </c>
      <c r="K388" s="507" t="str">
        <f t="shared" si="133"/>
        <v/>
      </c>
      <c r="L388" s="507" t="str">
        <f t="shared" si="133"/>
        <v/>
      </c>
      <c r="M388" s="507" t="str">
        <f t="shared" si="133"/>
        <v/>
      </c>
      <c r="N388" s="507" t="str">
        <f t="shared" si="133"/>
        <v/>
      </c>
      <c r="O388" s="507" t="str">
        <f t="shared" si="133"/>
        <v/>
      </c>
      <c r="P388" s="507" t="str">
        <f t="shared" si="133"/>
        <v/>
      </c>
      <c r="Q388" s="507" t="str">
        <f t="shared" si="133"/>
        <v/>
      </c>
      <c r="R388" s="507" t="str">
        <f t="shared" si="133"/>
        <v/>
      </c>
      <c r="S388" s="507" t="str">
        <f t="shared" si="133"/>
        <v/>
      </c>
    </row>
    <row r="389" spans="2:19" hidden="1" x14ac:dyDescent="0.3">
      <c r="B389" s="927">
        <v>16</v>
      </c>
      <c r="C389" s="915"/>
      <c r="D389" s="915"/>
      <c r="E389" s="915"/>
      <c r="F389" s="929" t="str">
        <f>IFERROR(INDEX(F$271:F$370,MATCH(0,INDEX(COUNTIF(F$373:F388,F$271:F$370),),)),"")</f>
        <v/>
      </c>
      <c r="G389" s="915" t="str">
        <f>IFERROR(INDEX(G$271:G$370,MATCH(0,INDEX(COUNTIF(G$373:G388,G$271:G$370),),)),"")</f>
        <v/>
      </c>
      <c r="H389" s="507" t="str">
        <f t="shared" si="134"/>
        <v/>
      </c>
      <c r="I389" s="507" t="str">
        <f t="shared" si="133"/>
        <v/>
      </c>
      <c r="J389" s="507" t="str">
        <f t="shared" si="133"/>
        <v/>
      </c>
      <c r="K389" s="507" t="str">
        <f t="shared" si="133"/>
        <v/>
      </c>
      <c r="L389" s="507" t="str">
        <f t="shared" si="133"/>
        <v/>
      </c>
      <c r="M389" s="507" t="str">
        <f t="shared" si="133"/>
        <v/>
      </c>
      <c r="N389" s="507" t="str">
        <f t="shared" si="133"/>
        <v/>
      </c>
      <c r="O389" s="507" t="str">
        <f t="shared" si="133"/>
        <v/>
      </c>
      <c r="P389" s="507" t="str">
        <f t="shared" si="133"/>
        <v/>
      </c>
      <c r="Q389" s="507" t="str">
        <f t="shared" si="133"/>
        <v/>
      </c>
      <c r="R389" s="507" t="str">
        <f t="shared" si="133"/>
        <v/>
      </c>
      <c r="S389" s="507" t="str">
        <f t="shared" si="133"/>
        <v/>
      </c>
    </row>
    <row r="390" spans="2:19" hidden="1" x14ac:dyDescent="0.3">
      <c r="B390" s="927">
        <v>17</v>
      </c>
      <c r="C390" s="915"/>
      <c r="D390" s="915"/>
      <c r="E390" s="915"/>
      <c r="F390" s="929" t="str">
        <f>IFERROR(INDEX(F$271:F$370,MATCH(0,INDEX(COUNTIF(F$373:F389,F$271:F$370),),)),"")</f>
        <v/>
      </c>
      <c r="G390" s="915" t="str">
        <f>IFERROR(INDEX(G$271:G$370,MATCH(0,INDEX(COUNTIF(G$373:G389,G$271:G$370),),)),"")</f>
        <v/>
      </c>
      <c r="H390" s="507" t="str">
        <f t="shared" si="134"/>
        <v/>
      </c>
      <c r="I390" s="507" t="str">
        <f t="shared" si="134"/>
        <v/>
      </c>
      <c r="J390" s="507" t="str">
        <f t="shared" si="134"/>
        <v/>
      </c>
      <c r="K390" s="507" t="str">
        <f t="shared" si="134"/>
        <v/>
      </c>
      <c r="L390" s="507" t="str">
        <f t="shared" si="134"/>
        <v/>
      </c>
      <c r="M390" s="507" t="str">
        <f t="shared" si="134"/>
        <v/>
      </c>
      <c r="N390" s="507" t="str">
        <f t="shared" si="134"/>
        <v/>
      </c>
      <c r="O390" s="507" t="str">
        <f t="shared" si="134"/>
        <v/>
      </c>
      <c r="P390" s="507" t="str">
        <f t="shared" si="134"/>
        <v/>
      </c>
      <c r="Q390" s="507" t="str">
        <f t="shared" si="134"/>
        <v/>
      </c>
      <c r="R390" s="507" t="str">
        <f t="shared" si="134"/>
        <v/>
      </c>
      <c r="S390" s="507" t="str">
        <f t="shared" si="134"/>
        <v/>
      </c>
    </row>
    <row r="391" spans="2:19" hidden="1" x14ac:dyDescent="0.3">
      <c r="B391" s="927">
        <v>18</v>
      </c>
      <c r="C391" s="915"/>
      <c r="D391" s="915"/>
      <c r="E391" s="915"/>
      <c r="F391" s="929" t="str">
        <f>IFERROR(INDEX(F$271:F$370,MATCH(0,INDEX(COUNTIF(F$373:F390,F$271:F$370),),)),"")</f>
        <v/>
      </c>
      <c r="G391" s="915" t="str">
        <f>IFERROR(INDEX(G$271:G$370,MATCH(0,INDEX(COUNTIF(G$373:G390,G$271:G$370),),)),"")</f>
        <v/>
      </c>
      <c r="H391" s="507" t="str">
        <f t="shared" si="134"/>
        <v/>
      </c>
      <c r="I391" s="507" t="str">
        <f t="shared" si="134"/>
        <v/>
      </c>
      <c r="J391" s="507" t="str">
        <f t="shared" si="134"/>
        <v/>
      </c>
      <c r="K391" s="507" t="str">
        <f t="shared" si="134"/>
        <v/>
      </c>
      <c r="L391" s="507" t="str">
        <f t="shared" si="134"/>
        <v/>
      </c>
      <c r="M391" s="507" t="str">
        <f t="shared" si="134"/>
        <v/>
      </c>
      <c r="N391" s="507" t="str">
        <f t="shared" si="134"/>
        <v/>
      </c>
      <c r="O391" s="507" t="str">
        <f t="shared" si="134"/>
        <v/>
      </c>
      <c r="P391" s="507" t="str">
        <f t="shared" si="134"/>
        <v/>
      </c>
      <c r="Q391" s="507" t="str">
        <f t="shared" si="134"/>
        <v/>
      </c>
      <c r="R391" s="507" t="str">
        <f t="shared" si="134"/>
        <v/>
      </c>
      <c r="S391" s="507" t="str">
        <f t="shared" si="134"/>
        <v/>
      </c>
    </row>
    <row r="392" spans="2:19" hidden="1" x14ac:dyDescent="0.3">
      <c r="B392" s="927">
        <v>19</v>
      </c>
      <c r="C392" s="915"/>
      <c r="D392" s="915"/>
      <c r="E392" s="915"/>
      <c r="F392" s="929" t="str">
        <f>IFERROR(INDEX(F$271:F$370,MATCH(0,INDEX(COUNTIF(F$373:F391,F$271:F$370),),)),"")</f>
        <v/>
      </c>
      <c r="G392" s="915" t="str">
        <f>IFERROR(INDEX(G$271:G$370,MATCH(0,INDEX(COUNTIF(G$373:G391,G$271:G$370),),)),"")</f>
        <v/>
      </c>
      <c r="H392" s="507" t="str">
        <f t="shared" si="134"/>
        <v/>
      </c>
      <c r="I392" s="507" t="str">
        <f t="shared" si="134"/>
        <v/>
      </c>
      <c r="J392" s="507" t="str">
        <f t="shared" si="134"/>
        <v/>
      </c>
      <c r="K392" s="507" t="str">
        <f t="shared" si="134"/>
        <v/>
      </c>
      <c r="L392" s="507" t="str">
        <f t="shared" si="134"/>
        <v/>
      </c>
      <c r="M392" s="507" t="str">
        <f t="shared" si="134"/>
        <v/>
      </c>
      <c r="N392" s="507" t="str">
        <f t="shared" si="134"/>
        <v/>
      </c>
      <c r="O392" s="507" t="str">
        <f t="shared" si="134"/>
        <v/>
      </c>
      <c r="P392" s="507" t="str">
        <f t="shared" si="134"/>
        <v/>
      </c>
      <c r="Q392" s="507" t="str">
        <f t="shared" si="134"/>
        <v/>
      </c>
      <c r="R392" s="507" t="str">
        <f t="shared" si="134"/>
        <v/>
      </c>
      <c r="S392" s="507" t="str">
        <f t="shared" si="134"/>
        <v/>
      </c>
    </row>
    <row r="393" spans="2:19" hidden="1" x14ac:dyDescent="0.3">
      <c r="B393" s="927">
        <v>20</v>
      </c>
      <c r="C393" s="915"/>
      <c r="D393" s="915"/>
      <c r="E393" s="915"/>
      <c r="F393" s="929" t="str">
        <f>IFERROR(INDEX(F$271:F$370,MATCH(0,INDEX(COUNTIF(F$373:F392,F$271:F$370),),)),"")</f>
        <v/>
      </c>
      <c r="G393" s="915" t="str">
        <f>IFERROR(INDEX(G$271:G$370,MATCH(0,INDEX(COUNTIF(G$373:G392,G$271:G$370),),)),"")</f>
        <v/>
      </c>
      <c r="H393" s="507" t="str">
        <f t="shared" si="134"/>
        <v/>
      </c>
      <c r="I393" s="507" t="str">
        <f t="shared" si="134"/>
        <v/>
      </c>
      <c r="J393" s="507" t="str">
        <f t="shared" si="134"/>
        <v/>
      </c>
      <c r="K393" s="507" t="str">
        <f t="shared" si="134"/>
        <v/>
      </c>
      <c r="L393" s="507" t="str">
        <f t="shared" si="134"/>
        <v/>
      </c>
      <c r="M393" s="507" t="str">
        <f t="shared" si="134"/>
        <v/>
      </c>
      <c r="N393" s="507" t="str">
        <f t="shared" si="134"/>
        <v/>
      </c>
      <c r="O393" s="507" t="str">
        <f t="shared" si="134"/>
        <v/>
      </c>
      <c r="P393" s="507" t="str">
        <f t="shared" si="134"/>
        <v/>
      </c>
      <c r="Q393" s="507" t="str">
        <f t="shared" si="134"/>
        <v/>
      </c>
      <c r="R393" s="507" t="str">
        <f t="shared" si="134"/>
        <v/>
      </c>
      <c r="S393" s="507" t="str">
        <f t="shared" si="134"/>
        <v/>
      </c>
    </row>
    <row r="394" spans="2:19" hidden="1" x14ac:dyDescent="0.3">
      <c r="B394" s="927">
        <v>21</v>
      </c>
      <c r="C394" s="915"/>
      <c r="D394" s="915"/>
      <c r="E394" s="915"/>
      <c r="F394" s="929" t="str">
        <f>IFERROR(INDEX(F$271:F$370,MATCH(0,INDEX(COUNTIF(F$373:F393,F$271:F$370),),)),"")</f>
        <v/>
      </c>
      <c r="G394" s="915" t="str">
        <f>IFERROR(INDEX(G$271:G$370,MATCH(0,INDEX(COUNTIF(G$373:G393,G$271:G$370),),)),"")</f>
        <v/>
      </c>
      <c r="H394" s="507" t="str">
        <f t="shared" si="134"/>
        <v/>
      </c>
      <c r="I394" s="507" t="str">
        <f t="shared" si="134"/>
        <v/>
      </c>
      <c r="J394" s="507" t="str">
        <f t="shared" si="134"/>
        <v/>
      </c>
      <c r="K394" s="507" t="str">
        <f t="shared" si="134"/>
        <v/>
      </c>
      <c r="L394" s="507" t="str">
        <f t="shared" si="134"/>
        <v/>
      </c>
      <c r="M394" s="507" t="str">
        <f t="shared" si="134"/>
        <v/>
      </c>
      <c r="N394" s="507" t="str">
        <f t="shared" si="134"/>
        <v/>
      </c>
      <c r="O394" s="507" t="str">
        <f t="shared" si="134"/>
        <v/>
      </c>
      <c r="P394" s="507" t="str">
        <f t="shared" si="134"/>
        <v/>
      </c>
      <c r="Q394" s="507" t="str">
        <f t="shared" si="134"/>
        <v/>
      </c>
      <c r="R394" s="507" t="str">
        <f t="shared" si="134"/>
        <v/>
      </c>
      <c r="S394" s="507" t="str">
        <f t="shared" si="134"/>
        <v/>
      </c>
    </row>
    <row r="395" spans="2:19" hidden="1" x14ac:dyDescent="0.3">
      <c r="B395" s="927">
        <v>22</v>
      </c>
      <c r="C395" s="915"/>
      <c r="D395" s="915"/>
      <c r="E395" s="915"/>
      <c r="F395" s="929" t="str">
        <f>IFERROR(INDEX(F$271:F$370,MATCH(0,INDEX(COUNTIF(F$373:F394,F$271:F$370),),)),"")</f>
        <v/>
      </c>
      <c r="G395" s="915" t="str">
        <f>IFERROR(INDEX(G$271:G$370,MATCH(0,INDEX(COUNTIF(G$373:G394,G$271:G$370),),)),"")</f>
        <v/>
      </c>
      <c r="H395" s="507" t="str">
        <f t="shared" si="134"/>
        <v/>
      </c>
      <c r="I395" s="507" t="str">
        <f t="shared" si="134"/>
        <v/>
      </c>
      <c r="J395" s="507" t="str">
        <f t="shared" si="134"/>
        <v/>
      </c>
      <c r="K395" s="507" t="str">
        <f t="shared" si="134"/>
        <v/>
      </c>
      <c r="L395" s="507" t="str">
        <f t="shared" si="134"/>
        <v/>
      </c>
      <c r="M395" s="507" t="str">
        <f t="shared" si="134"/>
        <v/>
      </c>
      <c r="N395" s="507" t="str">
        <f t="shared" si="134"/>
        <v/>
      </c>
      <c r="O395" s="507" t="str">
        <f t="shared" si="134"/>
        <v/>
      </c>
      <c r="P395" s="507" t="str">
        <f t="shared" si="134"/>
        <v/>
      </c>
      <c r="Q395" s="507" t="str">
        <f t="shared" si="134"/>
        <v/>
      </c>
      <c r="R395" s="507" t="str">
        <f t="shared" si="134"/>
        <v/>
      </c>
      <c r="S395" s="507" t="str">
        <f t="shared" si="134"/>
        <v/>
      </c>
    </row>
    <row r="396" spans="2:19" hidden="1" x14ac:dyDescent="0.3">
      <c r="B396" s="927">
        <v>23</v>
      </c>
      <c r="C396" s="915"/>
      <c r="D396" s="915"/>
      <c r="E396" s="915"/>
      <c r="F396" s="929" t="str">
        <f>IFERROR(INDEX(F$271:F$370,MATCH(0,INDEX(COUNTIF(F$373:F395,F$271:F$370),),)),"")</f>
        <v/>
      </c>
      <c r="G396" s="915" t="str">
        <f>IFERROR(INDEX(G$271:G$370,MATCH(0,INDEX(COUNTIF(G$373:G395,G$271:G$370),),)),"")</f>
        <v/>
      </c>
      <c r="H396" s="507" t="str">
        <f t="shared" si="134"/>
        <v/>
      </c>
      <c r="I396" s="507" t="str">
        <f t="shared" si="134"/>
        <v/>
      </c>
      <c r="J396" s="507" t="str">
        <f t="shared" si="134"/>
        <v/>
      </c>
      <c r="K396" s="507" t="str">
        <f t="shared" si="134"/>
        <v/>
      </c>
      <c r="L396" s="507" t="str">
        <f t="shared" si="134"/>
        <v/>
      </c>
      <c r="M396" s="507" t="str">
        <f t="shared" si="134"/>
        <v/>
      </c>
      <c r="N396" s="507" t="str">
        <f t="shared" si="134"/>
        <v/>
      </c>
      <c r="O396" s="507" t="str">
        <f t="shared" si="134"/>
        <v/>
      </c>
      <c r="P396" s="507" t="str">
        <f t="shared" si="134"/>
        <v/>
      </c>
      <c r="Q396" s="507" t="str">
        <f t="shared" si="134"/>
        <v/>
      </c>
      <c r="R396" s="507" t="str">
        <f t="shared" si="134"/>
        <v/>
      </c>
      <c r="S396" s="507" t="str">
        <f t="shared" si="134"/>
        <v/>
      </c>
    </row>
    <row r="397" spans="2:19" hidden="1" x14ac:dyDescent="0.3">
      <c r="B397" s="927">
        <v>24</v>
      </c>
      <c r="C397" s="915"/>
      <c r="D397" s="915"/>
      <c r="E397" s="915"/>
      <c r="F397" s="929" t="str">
        <f>IFERROR(INDEX(F$271:F$370,MATCH(0,INDEX(COUNTIF(F$373:F396,F$271:F$370),),)),"")</f>
        <v/>
      </c>
      <c r="G397" s="915" t="str">
        <f>IFERROR(INDEX(G$271:G$370,MATCH(0,INDEX(COUNTIF(G$373:G396,G$271:G$370),),)),"")</f>
        <v/>
      </c>
      <c r="H397" s="507" t="str">
        <f t="shared" si="134"/>
        <v/>
      </c>
      <c r="I397" s="507" t="str">
        <f t="shared" si="134"/>
        <v/>
      </c>
      <c r="J397" s="507" t="str">
        <f t="shared" si="134"/>
        <v/>
      </c>
      <c r="K397" s="507" t="str">
        <f t="shared" si="134"/>
        <v/>
      </c>
      <c r="L397" s="507" t="str">
        <f t="shared" si="134"/>
        <v/>
      </c>
      <c r="M397" s="507" t="str">
        <f t="shared" si="134"/>
        <v/>
      </c>
      <c r="N397" s="507" t="str">
        <f t="shared" si="134"/>
        <v/>
      </c>
      <c r="O397" s="507" t="str">
        <f t="shared" si="134"/>
        <v/>
      </c>
      <c r="P397" s="507" t="str">
        <f t="shared" si="134"/>
        <v/>
      </c>
      <c r="Q397" s="507" t="str">
        <f t="shared" si="134"/>
        <v/>
      </c>
      <c r="R397" s="507" t="str">
        <f t="shared" si="134"/>
        <v/>
      </c>
      <c r="S397" s="507" t="str">
        <f t="shared" si="134"/>
        <v/>
      </c>
    </row>
    <row r="398" spans="2:19" hidden="1" x14ac:dyDescent="0.3">
      <c r="B398" s="927">
        <v>25</v>
      </c>
      <c r="C398" s="915"/>
      <c r="D398" s="915"/>
      <c r="E398" s="915"/>
      <c r="F398" s="929" t="str">
        <f>IFERROR(INDEX(F$271:F$370,MATCH(0,INDEX(COUNTIF(F$373:F397,F$271:F$370),),)),"")</f>
        <v/>
      </c>
      <c r="G398" s="915" t="str">
        <f>IFERROR(INDEX(G$271:G$370,MATCH(0,INDEX(COUNTIF(G$373:G397,G$271:G$370),),)),"")</f>
        <v/>
      </c>
      <c r="H398" s="507" t="str">
        <f t="shared" si="134"/>
        <v/>
      </c>
      <c r="I398" s="507" t="str">
        <f t="shared" si="134"/>
        <v/>
      </c>
      <c r="J398" s="507" t="str">
        <f t="shared" si="134"/>
        <v/>
      </c>
      <c r="K398" s="507" t="str">
        <f t="shared" si="134"/>
        <v/>
      </c>
      <c r="L398" s="507" t="str">
        <f t="shared" si="134"/>
        <v/>
      </c>
      <c r="M398" s="507" t="str">
        <f t="shared" si="134"/>
        <v/>
      </c>
      <c r="N398" s="507" t="str">
        <f t="shared" si="134"/>
        <v/>
      </c>
      <c r="O398" s="507" t="str">
        <f t="shared" si="134"/>
        <v/>
      </c>
      <c r="P398" s="507" t="str">
        <f t="shared" si="134"/>
        <v/>
      </c>
      <c r="Q398" s="507" t="str">
        <f t="shared" si="134"/>
        <v/>
      </c>
      <c r="R398" s="507" t="str">
        <f t="shared" si="134"/>
        <v/>
      </c>
      <c r="S398" s="507" t="str">
        <f t="shared" si="134"/>
        <v/>
      </c>
    </row>
    <row r="399" spans="2:19" hidden="1" x14ac:dyDescent="0.3">
      <c r="B399" s="927">
        <v>26</v>
      </c>
      <c r="C399" s="915"/>
      <c r="D399" s="915"/>
      <c r="E399" s="915"/>
      <c r="F399" s="929" t="str">
        <f>IFERROR(INDEX(F$271:F$370,MATCH(0,INDEX(COUNTIF(F$373:F398,F$271:F$370),),)),"")</f>
        <v/>
      </c>
      <c r="G399" s="915" t="str">
        <f>IFERROR(INDEX(G$271:G$370,MATCH(0,INDEX(COUNTIF(G$373:G398,G$271:G$370),),)),"")</f>
        <v/>
      </c>
      <c r="H399" s="507" t="str">
        <f t="shared" si="134"/>
        <v/>
      </c>
      <c r="I399" s="507" t="str">
        <f t="shared" si="134"/>
        <v/>
      </c>
      <c r="J399" s="507" t="str">
        <f t="shared" si="134"/>
        <v/>
      </c>
      <c r="K399" s="507" t="str">
        <f t="shared" si="134"/>
        <v/>
      </c>
      <c r="L399" s="507" t="str">
        <f t="shared" si="134"/>
        <v/>
      </c>
      <c r="M399" s="507" t="str">
        <f t="shared" si="134"/>
        <v/>
      </c>
      <c r="N399" s="507" t="str">
        <f t="shared" si="134"/>
        <v/>
      </c>
      <c r="O399" s="507" t="str">
        <f t="shared" si="134"/>
        <v/>
      </c>
      <c r="P399" s="507" t="str">
        <f t="shared" si="134"/>
        <v/>
      </c>
      <c r="Q399" s="507" t="str">
        <f t="shared" si="134"/>
        <v/>
      </c>
      <c r="R399" s="507" t="str">
        <f t="shared" si="134"/>
        <v/>
      </c>
      <c r="S399" s="507" t="str">
        <f t="shared" si="134"/>
        <v/>
      </c>
    </row>
    <row r="400" spans="2:19" hidden="1" x14ac:dyDescent="0.3">
      <c r="B400" s="927">
        <v>27</v>
      </c>
      <c r="C400" s="915"/>
      <c r="D400" s="915"/>
      <c r="E400" s="915"/>
      <c r="F400" s="929" t="str">
        <f>IFERROR(INDEX(F$271:F$370,MATCH(0,INDEX(COUNTIF(F$373:F399,F$271:F$370),),)),"")</f>
        <v/>
      </c>
      <c r="G400" s="915" t="str">
        <f>IFERROR(INDEX(G$271:G$370,MATCH(0,INDEX(COUNTIF(G$373:G399,G$271:G$370),),)),"")</f>
        <v/>
      </c>
      <c r="H400" s="507" t="str">
        <f t="shared" si="134"/>
        <v/>
      </c>
      <c r="I400" s="507" t="str">
        <f t="shared" si="134"/>
        <v/>
      </c>
      <c r="J400" s="507" t="str">
        <f t="shared" si="134"/>
        <v/>
      </c>
      <c r="K400" s="507" t="str">
        <f t="shared" si="134"/>
        <v/>
      </c>
      <c r="L400" s="507" t="str">
        <f t="shared" si="134"/>
        <v/>
      </c>
      <c r="M400" s="507" t="str">
        <f t="shared" si="134"/>
        <v/>
      </c>
      <c r="N400" s="507" t="str">
        <f t="shared" si="134"/>
        <v/>
      </c>
      <c r="O400" s="507" t="str">
        <f t="shared" si="134"/>
        <v/>
      </c>
      <c r="P400" s="507" t="str">
        <f t="shared" si="134"/>
        <v/>
      </c>
      <c r="Q400" s="507" t="str">
        <f t="shared" si="134"/>
        <v/>
      </c>
      <c r="R400" s="507" t="str">
        <f t="shared" si="134"/>
        <v/>
      </c>
      <c r="S400" s="507" t="str">
        <f t="shared" si="134"/>
        <v/>
      </c>
    </row>
    <row r="401" spans="2:19" hidden="1" x14ac:dyDescent="0.3">
      <c r="B401" s="927">
        <v>28</v>
      </c>
      <c r="C401" s="915"/>
      <c r="D401" s="915"/>
      <c r="E401" s="915"/>
      <c r="F401" s="929" t="str">
        <f>IFERROR(INDEX(F$271:F$370,MATCH(0,INDEX(COUNTIF(F$373:F400,F$271:F$370),),)),"")</f>
        <v/>
      </c>
      <c r="G401" s="915" t="str">
        <f>IFERROR(INDEX(G$271:G$370,MATCH(0,INDEX(COUNTIF(G$373:G400,G$271:G$370),),)),"")</f>
        <v/>
      </c>
      <c r="H401" s="507" t="str">
        <f t="shared" si="134"/>
        <v/>
      </c>
      <c r="I401" s="507" t="str">
        <f t="shared" si="134"/>
        <v/>
      </c>
      <c r="J401" s="507" t="str">
        <f t="shared" si="134"/>
        <v/>
      </c>
      <c r="K401" s="507" t="str">
        <f t="shared" si="134"/>
        <v/>
      </c>
      <c r="L401" s="507" t="str">
        <f t="shared" si="134"/>
        <v/>
      </c>
      <c r="M401" s="507" t="str">
        <f t="shared" si="134"/>
        <v/>
      </c>
      <c r="N401" s="507" t="str">
        <f t="shared" si="134"/>
        <v/>
      </c>
      <c r="O401" s="507" t="str">
        <f t="shared" si="134"/>
        <v/>
      </c>
      <c r="P401" s="507" t="str">
        <f t="shared" si="134"/>
        <v/>
      </c>
      <c r="Q401" s="507" t="str">
        <f t="shared" si="134"/>
        <v/>
      </c>
      <c r="R401" s="507" t="str">
        <f t="shared" si="134"/>
        <v/>
      </c>
      <c r="S401" s="507" t="str">
        <f t="shared" si="134"/>
        <v/>
      </c>
    </row>
    <row r="402" spans="2:19" hidden="1" x14ac:dyDescent="0.3">
      <c r="B402" s="927">
        <v>29</v>
      </c>
      <c r="C402" s="915"/>
      <c r="D402" s="915"/>
      <c r="E402" s="915"/>
      <c r="F402" s="929" t="str">
        <f>IFERROR(INDEX(F$271:F$370,MATCH(0,INDEX(COUNTIF(F$373:F401,F$271:F$370),),)),"")</f>
        <v/>
      </c>
      <c r="G402" s="915" t="str">
        <f>IFERROR(INDEX(G$271:G$370,MATCH(0,INDEX(COUNTIF(G$373:G401,G$271:G$370),),)),"")</f>
        <v/>
      </c>
      <c r="H402" s="507" t="str">
        <f t="shared" si="134"/>
        <v/>
      </c>
      <c r="I402" s="507" t="str">
        <f t="shared" si="134"/>
        <v/>
      </c>
      <c r="J402" s="507" t="str">
        <f t="shared" si="134"/>
        <v/>
      </c>
      <c r="K402" s="507" t="str">
        <f t="shared" si="134"/>
        <v/>
      </c>
      <c r="L402" s="507" t="str">
        <f t="shared" si="134"/>
        <v/>
      </c>
      <c r="M402" s="507" t="str">
        <f t="shared" si="134"/>
        <v/>
      </c>
      <c r="N402" s="507" t="str">
        <f t="shared" si="134"/>
        <v/>
      </c>
      <c r="O402" s="507" t="str">
        <f t="shared" si="134"/>
        <v/>
      </c>
      <c r="P402" s="507" t="str">
        <f t="shared" si="134"/>
        <v/>
      </c>
      <c r="Q402" s="507" t="str">
        <f t="shared" si="134"/>
        <v/>
      </c>
      <c r="R402" s="507" t="str">
        <f t="shared" si="134"/>
        <v/>
      </c>
      <c r="S402" s="507" t="str">
        <f t="shared" si="134"/>
        <v/>
      </c>
    </row>
    <row r="403" spans="2:19" hidden="1" x14ac:dyDescent="0.3">
      <c r="B403" s="927">
        <v>30</v>
      </c>
      <c r="C403" s="915"/>
      <c r="D403" s="915"/>
      <c r="E403" s="915"/>
      <c r="F403" s="929" t="str">
        <f>IFERROR(INDEX(F$271:F$370,MATCH(0,INDEX(COUNTIF(F$373:F402,F$271:F$370),),)),"")</f>
        <v/>
      </c>
      <c r="G403" s="915" t="str">
        <f>IFERROR(INDEX(G$271:G$370,MATCH(0,INDEX(COUNTIF(G$373:G402,G$271:G$370),),)),"")</f>
        <v/>
      </c>
      <c r="H403" s="507" t="str">
        <f t="shared" si="134"/>
        <v/>
      </c>
      <c r="I403" s="507" t="str">
        <f t="shared" si="134"/>
        <v/>
      </c>
      <c r="J403" s="507" t="str">
        <f t="shared" si="134"/>
        <v/>
      </c>
      <c r="K403" s="507" t="str">
        <f t="shared" si="134"/>
        <v/>
      </c>
      <c r="L403" s="507" t="str">
        <f t="shared" si="134"/>
        <v/>
      </c>
      <c r="M403" s="507" t="str">
        <f t="shared" si="134"/>
        <v/>
      </c>
      <c r="N403" s="507" t="str">
        <f t="shared" si="134"/>
        <v/>
      </c>
      <c r="O403" s="507" t="str">
        <f t="shared" si="134"/>
        <v/>
      </c>
      <c r="P403" s="507" t="str">
        <f t="shared" si="134"/>
        <v/>
      </c>
      <c r="Q403" s="507" t="str">
        <f t="shared" si="134"/>
        <v/>
      </c>
      <c r="R403" s="507" t="str">
        <f t="shared" si="134"/>
        <v/>
      </c>
      <c r="S403" s="507" t="str">
        <f t="shared" si="134"/>
        <v/>
      </c>
    </row>
    <row r="404" spans="2:19" hidden="1" x14ac:dyDescent="0.3">
      <c r="B404" s="927">
        <v>31</v>
      </c>
      <c r="C404" s="915"/>
      <c r="D404" s="915"/>
      <c r="E404" s="915"/>
      <c r="F404" s="929" t="str">
        <f>IFERROR(INDEX(F$271:F$370,MATCH(0,INDEX(COUNTIF(F$373:F403,F$271:F$370),),)),"")</f>
        <v/>
      </c>
      <c r="G404" s="915" t="str">
        <f>IFERROR(INDEX(G$271:G$370,MATCH(0,INDEX(COUNTIF(G$373:G403,G$271:G$370),),)),"")</f>
        <v/>
      </c>
      <c r="H404" s="507" t="str">
        <f t="shared" si="134"/>
        <v/>
      </c>
      <c r="I404" s="507" t="str">
        <f t="shared" si="134"/>
        <v/>
      </c>
      <c r="J404" s="507" t="str">
        <f t="shared" si="134"/>
        <v/>
      </c>
      <c r="K404" s="507" t="str">
        <f t="shared" si="134"/>
        <v/>
      </c>
      <c r="L404" s="507" t="str">
        <f t="shared" si="134"/>
        <v/>
      </c>
      <c r="M404" s="507" t="str">
        <f t="shared" si="134"/>
        <v/>
      </c>
      <c r="N404" s="507" t="str">
        <f t="shared" si="134"/>
        <v/>
      </c>
      <c r="O404" s="507" t="str">
        <f t="shared" si="134"/>
        <v/>
      </c>
      <c r="P404" s="507" t="str">
        <f t="shared" si="134"/>
        <v/>
      </c>
      <c r="Q404" s="507" t="str">
        <f t="shared" si="134"/>
        <v/>
      </c>
      <c r="R404" s="507" t="str">
        <f t="shared" si="134"/>
        <v/>
      </c>
      <c r="S404" s="507" t="str">
        <f t="shared" si="134"/>
        <v/>
      </c>
    </row>
    <row r="405" spans="2:19" hidden="1" x14ac:dyDescent="0.3">
      <c r="B405" s="927">
        <v>32</v>
      </c>
      <c r="C405" s="915"/>
      <c r="D405" s="915"/>
      <c r="E405" s="915"/>
      <c r="F405" s="929" t="str">
        <f>IFERROR(INDEX(F$271:F$370,MATCH(0,INDEX(COUNTIF(F$373:F404,F$271:F$370),),)),"")</f>
        <v/>
      </c>
      <c r="G405" s="915" t="str">
        <f>IFERROR(INDEX(G$271:G$370,MATCH(0,INDEX(COUNTIF(G$373:G404,G$271:G$370),),)),"")</f>
        <v/>
      </c>
      <c r="H405" s="507" t="str">
        <f t="shared" si="134"/>
        <v/>
      </c>
      <c r="I405" s="507" t="str">
        <f t="shared" si="134"/>
        <v/>
      </c>
      <c r="J405" s="507" t="str">
        <f t="shared" si="134"/>
        <v/>
      </c>
      <c r="K405" s="507" t="str">
        <f t="shared" si="134"/>
        <v/>
      </c>
      <c r="L405" s="507" t="str">
        <f t="shared" si="134"/>
        <v/>
      </c>
      <c r="M405" s="507" t="str">
        <f t="shared" si="134"/>
        <v/>
      </c>
      <c r="N405" s="507" t="str">
        <f t="shared" si="134"/>
        <v/>
      </c>
      <c r="O405" s="507" t="str">
        <f t="shared" si="134"/>
        <v/>
      </c>
      <c r="P405" s="507" t="str">
        <f t="shared" si="134"/>
        <v/>
      </c>
      <c r="Q405" s="507" t="str">
        <f t="shared" si="134"/>
        <v/>
      </c>
      <c r="R405" s="507" t="str">
        <f t="shared" si="134"/>
        <v/>
      </c>
      <c r="S405" s="507" t="str">
        <f t="shared" si="134"/>
        <v/>
      </c>
    </row>
    <row r="406" spans="2:19" hidden="1" x14ac:dyDescent="0.3">
      <c r="B406" s="927">
        <v>33</v>
      </c>
      <c r="C406" s="915"/>
      <c r="D406" s="915"/>
      <c r="E406" s="915"/>
      <c r="F406" s="929" t="str">
        <f>IFERROR(INDEX(F$271:F$370,MATCH(0,INDEX(COUNTIF(F$373:F405,F$271:F$370),),)),"")</f>
        <v/>
      </c>
      <c r="G406" s="915" t="str">
        <f>IFERROR(INDEX(G$271:G$370,MATCH(0,INDEX(COUNTIF(G$373:G405,G$271:G$370),),)),"")</f>
        <v/>
      </c>
      <c r="H406" s="507" t="str">
        <f t="shared" si="134"/>
        <v/>
      </c>
      <c r="I406" s="507" t="str">
        <f t="shared" si="134"/>
        <v/>
      </c>
      <c r="J406" s="507" t="str">
        <f t="shared" si="134"/>
        <v/>
      </c>
      <c r="K406" s="507" t="str">
        <f t="shared" si="134"/>
        <v/>
      </c>
      <c r="L406" s="507" t="str">
        <f t="shared" si="134"/>
        <v/>
      </c>
      <c r="M406" s="507" t="str">
        <f t="shared" si="134"/>
        <v/>
      </c>
      <c r="N406" s="507" t="str">
        <f t="shared" si="134"/>
        <v/>
      </c>
      <c r="O406" s="507" t="str">
        <f t="shared" si="134"/>
        <v/>
      </c>
      <c r="P406" s="507" t="str">
        <f t="shared" si="134"/>
        <v/>
      </c>
      <c r="Q406" s="507" t="str">
        <f t="shared" si="134"/>
        <v/>
      </c>
      <c r="R406" s="507" t="str">
        <f t="shared" si="134"/>
        <v/>
      </c>
      <c r="S406" s="507" t="str">
        <f t="shared" si="134"/>
        <v/>
      </c>
    </row>
    <row r="407" spans="2:19" hidden="1" x14ac:dyDescent="0.3">
      <c r="B407" s="927">
        <v>34</v>
      </c>
      <c r="C407" s="915"/>
      <c r="D407" s="915"/>
      <c r="E407" s="915"/>
      <c r="F407" s="929" t="str">
        <f>IFERROR(INDEX(F$271:F$370,MATCH(0,INDEX(COUNTIF(F$373:F406,F$271:F$370),),)),"")</f>
        <v/>
      </c>
      <c r="G407" s="915" t="str">
        <f>IFERROR(INDEX(G$271:G$370,MATCH(0,INDEX(COUNTIF(G$373:G406,G$271:G$370),),)),"")</f>
        <v/>
      </c>
      <c r="H407" s="507" t="str">
        <f t="shared" ref="H407:S428" si="135">+IF($G407="","",VLOOKUP($G407,$G$271:$S$370,H$372+1,FALSE))</f>
        <v/>
      </c>
      <c r="I407" s="507" t="str">
        <f t="shared" si="135"/>
        <v/>
      </c>
      <c r="J407" s="507" t="str">
        <f t="shared" si="135"/>
        <v/>
      </c>
      <c r="K407" s="507" t="str">
        <f t="shared" si="135"/>
        <v/>
      </c>
      <c r="L407" s="507" t="str">
        <f t="shared" si="135"/>
        <v/>
      </c>
      <c r="M407" s="507" t="str">
        <f t="shared" si="135"/>
        <v/>
      </c>
      <c r="N407" s="507" t="str">
        <f t="shared" si="135"/>
        <v/>
      </c>
      <c r="O407" s="507" t="str">
        <f t="shared" si="135"/>
        <v/>
      </c>
      <c r="P407" s="507" t="str">
        <f t="shared" si="135"/>
        <v/>
      </c>
      <c r="Q407" s="507" t="str">
        <f t="shared" si="135"/>
        <v/>
      </c>
      <c r="R407" s="507" t="str">
        <f t="shared" si="135"/>
        <v/>
      </c>
      <c r="S407" s="507" t="str">
        <f t="shared" si="135"/>
        <v/>
      </c>
    </row>
    <row r="408" spans="2:19" hidden="1" x14ac:dyDescent="0.3">
      <c r="B408" s="927">
        <v>35</v>
      </c>
      <c r="C408" s="915"/>
      <c r="D408" s="915"/>
      <c r="E408" s="915"/>
      <c r="F408" s="929" t="str">
        <f>IFERROR(INDEX(F$271:F$370,MATCH(0,INDEX(COUNTIF(F$373:F407,F$271:F$370),),)),"")</f>
        <v/>
      </c>
      <c r="G408" s="915" t="str">
        <f>IFERROR(INDEX(G$271:G$370,MATCH(0,INDEX(COUNTIF(G$373:G407,G$271:G$370),),)),"")</f>
        <v/>
      </c>
      <c r="H408" s="507" t="str">
        <f t="shared" si="135"/>
        <v/>
      </c>
      <c r="I408" s="507" t="str">
        <f t="shared" si="135"/>
        <v/>
      </c>
      <c r="J408" s="507" t="str">
        <f t="shared" si="135"/>
        <v/>
      </c>
      <c r="K408" s="507" t="str">
        <f t="shared" si="135"/>
        <v/>
      </c>
      <c r="L408" s="507" t="str">
        <f t="shared" si="135"/>
        <v/>
      </c>
      <c r="M408" s="507" t="str">
        <f t="shared" si="135"/>
        <v/>
      </c>
      <c r="N408" s="507" t="str">
        <f t="shared" si="135"/>
        <v/>
      </c>
      <c r="O408" s="507" t="str">
        <f t="shared" si="135"/>
        <v/>
      </c>
      <c r="P408" s="507" t="str">
        <f t="shared" si="135"/>
        <v/>
      </c>
      <c r="Q408" s="507" t="str">
        <f t="shared" si="135"/>
        <v/>
      </c>
      <c r="R408" s="507" t="str">
        <f t="shared" si="135"/>
        <v/>
      </c>
      <c r="S408" s="507" t="str">
        <f t="shared" si="135"/>
        <v/>
      </c>
    </row>
    <row r="409" spans="2:19" hidden="1" x14ac:dyDescent="0.3">
      <c r="B409" s="927">
        <v>36</v>
      </c>
      <c r="C409" s="915"/>
      <c r="D409" s="915"/>
      <c r="E409" s="915"/>
      <c r="F409" s="929" t="str">
        <f>IFERROR(INDEX(F$271:F$370,MATCH(0,INDEX(COUNTIF(F$373:F408,F$271:F$370),),)),"")</f>
        <v/>
      </c>
      <c r="G409" s="915" t="str">
        <f>IFERROR(INDEX(G$271:G$370,MATCH(0,INDEX(COUNTIF(G$373:G408,G$271:G$370),),)),"")</f>
        <v/>
      </c>
      <c r="H409" s="507" t="str">
        <f t="shared" si="135"/>
        <v/>
      </c>
      <c r="I409" s="507" t="str">
        <f t="shared" si="135"/>
        <v/>
      </c>
      <c r="J409" s="507" t="str">
        <f t="shared" si="135"/>
        <v/>
      </c>
      <c r="K409" s="507" t="str">
        <f t="shared" si="135"/>
        <v/>
      </c>
      <c r="L409" s="507" t="str">
        <f t="shared" si="135"/>
        <v/>
      </c>
      <c r="M409" s="507" t="str">
        <f t="shared" si="135"/>
        <v/>
      </c>
      <c r="N409" s="507" t="str">
        <f t="shared" si="135"/>
        <v/>
      </c>
      <c r="O409" s="507" t="str">
        <f t="shared" si="135"/>
        <v/>
      </c>
      <c r="P409" s="507" t="str">
        <f t="shared" si="135"/>
        <v/>
      </c>
      <c r="Q409" s="507" t="str">
        <f t="shared" si="135"/>
        <v/>
      </c>
      <c r="R409" s="507" t="str">
        <f t="shared" si="135"/>
        <v/>
      </c>
      <c r="S409" s="507" t="str">
        <f t="shared" si="135"/>
        <v/>
      </c>
    </row>
    <row r="410" spans="2:19" hidden="1" x14ac:dyDescent="0.3">
      <c r="B410" s="927">
        <v>37</v>
      </c>
      <c r="C410" s="915"/>
      <c r="D410" s="915"/>
      <c r="E410" s="915"/>
      <c r="F410" s="929" t="str">
        <f>IFERROR(INDEX(F$271:F$370,MATCH(0,INDEX(COUNTIF(F$373:F409,F$271:F$370),),)),"")</f>
        <v/>
      </c>
      <c r="G410" s="915" t="str">
        <f>IFERROR(INDEX(G$271:G$370,MATCH(0,INDEX(COUNTIF(G$373:G409,G$271:G$370),),)),"")</f>
        <v/>
      </c>
      <c r="H410" s="507" t="str">
        <f t="shared" si="135"/>
        <v/>
      </c>
      <c r="I410" s="507" t="str">
        <f t="shared" si="135"/>
        <v/>
      </c>
      <c r="J410" s="507" t="str">
        <f t="shared" si="135"/>
        <v/>
      </c>
      <c r="K410" s="507" t="str">
        <f t="shared" si="135"/>
        <v/>
      </c>
      <c r="L410" s="507" t="str">
        <f t="shared" si="135"/>
        <v/>
      </c>
      <c r="M410" s="507" t="str">
        <f t="shared" si="135"/>
        <v/>
      </c>
      <c r="N410" s="507" t="str">
        <f t="shared" si="135"/>
        <v/>
      </c>
      <c r="O410" s="507" t="str">
        <f t="shared" si="135"/>
        <v/>
      </c>
      <c r="P410" s="507" t="str">
        <f t="shared" si="135"/>
        <v/>
      </c>
      <c r="Q410" s="507" t="str">
        <f t="shared" si="135"/>
        <v/>
      </c>
      <c r="R410" s="507" t="str">
        <f t="shared" si="135"/>
        <v/>
      </c>
      <c r="S410" s="507" t="str">
        <f t="shared" si="135"/>
        <v/>
      </c>
    </row>
    <row r="411" spans="2:19" hidden="1" x14ac:dyDescent="0.3">
      <c r="B411" s="927">
        <v>38</v>
      </c>
      <c r="C411" s="915"/>
      <c r="D411" s="915"/>
      <c r="E411" s="915"/>
      <c r="F411" s="929" t="str">
        <f>IFERROR(INDEX(F$271:F$370,MATCH(0,INDEX(COUNTIF(F$373:F410,F$271:F$370),),)),"")</f>
        <v/>
      </c>
      <c r="G411" s="915" t="str">
        <f>IFERROR(INDEX(G$271:G$370,MATCH(0,INDEX(COUNTIF(G$373:G410,G$271:G$370),),)),"")</f>
        <v/>
      </c>
      <c r="H411" s="507" t="str">
        <f t="shared" si="135"/>
        <v/>
      </c>
      <c r="I411" s="507" t="str">
        <f t="shared" si="135"/>
        <v/>
      </c>
      <c r="J411" s="507" t="str">
        <f t="shared" si="135"/>
        <v/>
      </c>
      <c r="K411" s="507" t="str">
        <f t="shared" si="135"/>
        <v/>
      </c>
      <c r="L411" s="507" t="str">
        <f t="shared" si="135"/>
        <v/>
      </c>
      <c r="M411" s="507" t="str">
        <f t="shared" si="135"/>
        <v/>
      </c>
      <c r="N411" s="507" t="str">
        <f t="shared" si="135"/>
        <v/>
      </c>
      <c r="O411" s="507" t="str">
        <f t="shared" si="135"/>
        <v/>
      </c>
      <c r="P411" s="507" t="str">
        <f t="shared" si="135"/>
        <v/>
      </c>
      <c r="Q411" s="507" t="str">
        <f t="shared" si="135"/>
        <v/>
      </c>
      <c r="R411" s="507" t="str">
        <f t="shared" si="135"/>
        <v/>
      </c>
      <c r="S411" s="507" t="str">
        <f t="shared" si="135"/>
        <v/>
      </c>
    </row>
    <row r="412" spans="2:19" hidden="1" x14ac:dyDescent="0.3">
      <c r="B412" s="927">
        <v>39</v>
      </c>
      <c r="C412" s="915"/>
      <c r="D412" s="915"/>
      <c r="E412" s="915"/>
      <c r="F412" s="929" t="str">
        <f>IFERROR(INDEX(F$271:F$370,MATCH(0,INDEX(COUNTIF(F$373:F411,F$271:F$370),),)),"")</f>
        <v/>
      </c>
      <c r="G412" s="915" t="str">
        <f>IFERROR(INDEX(G$271:G$370,MATCH(0,INDEX(COUNTIF(G$373:G411,G$271:G$370),),)),"")</f>
        <v/>
      </c>
      <c r="H412" s="507" t="str">
        <f t="shared" si="135"/>
        <v/>
      </c>
      <c r="I412" s="507" t="str">
        <f t="shared" si="135"/>
        <v/>
      </c>
      <c r="J412" s="507" t="str">
        <f t="shared" si="135"/>
        <v/>
      </c>
      <c r="K412" s="507" t="str">
        <f t="shared" si="135"/>
        <v/>
      </c>
      <c r="L412" s="507" t="str">
        <f t="shared" si="135"/>
        <v/>
      </c>
      <c r="M412" s="507" t="str">
        <f t="shared" si="135"/>
        <v/>
      </c>
      <c r="N412" s="507" t="str">
        <f t="shared" si="135"/>
        <v/>
      </c>
      <c r="O412" s="507" t="str">
        <f t="shared" si="135"/>
        <v/>
      </c>
      <c r="P412" s="507" t="str">
        <f t="shared" si="135"/>
        <v/>
      </c>
      <c r="Q412" s="507" t="str">
        <f t="shared" si="135"/>
        <v/>
      </c>
      <c r="R412" s="507" t="str">
        <f t="shared" si="135"/>
        <v/>
      </c>
      <c r="S412" s="507" t="str">
        <f t="shared" si="135"/>
        <v/>
      </c>
    </row>
    <row r="413" spans="2:19" hidden="1" x14ac:dyDescent="0.3">
      <c r="B413" s="927">
        <v>40</v>
      </c>
      <c r="C413" s="915"/>
      <c r="D413" s="915"/>
      <c r="E413" s="915"/>
      <c r="F413" s="929" t="str">
        <f>IFERROR(INDEX(F$271:F$370,MATCH(0,INDEX(COUNTIF(F$373:F412,F$271:F$370),),)),"")</f>
        <v/>
      </c>
      <c r="G413" s="915" t="str">
        <f>IFERROR(INDEX(G$271:G$370,MATCH(0,INDEX(COUNTIF(G$373:G412,G$271:G$370),),)),"")</f>
        <v/>
      </c>
      <c r="H413" s="507" t="str">
        <f t="shared" si="135"/>
        <v/>
      </c>
      <c r="I413" s="507" t="str">
        <f t="shared" si="135"/>
        <v/>
      </c>
      <c r="J413" s="507" t="str">
        <f t="shared" si="135"/>
        <v/>
      </c>
      <c r="K413" s="507" t="str">
        <f t="shared" si="135"/>
        <v/>
      </c>
      <c r="L413" s="507" t="str">
        <f t="shared" si="135"/>
        <v/>
      </c>
      <c r="M413" s="507" t="str">
        <f t="shared" si="135"/>
        <v/>
      </c>
      <c r="N413" s="507" t="str">
        <f t="shared" si="135"/>
        <v/>
      </c>
      <c r="O413" s="507" t="str">
        <f t="shared" si="135"/>
        <v/>
      </c>
      <c r="P413" s="507" t="str">
        <f t="shared" si="135"/>
        <v/>
      </c>
      <c r="Q413" s="507" t="str">
        <f t="shared" si="135"/>
        <v/>
      </c>
      <c r="R413" s="507" t="str">
        <f t="shared" si="135"/>
        <v/>
      </c>
      <c r="S413" s="507" t="str">
        <f t="shared" si="135"/>
        <v/>
      </c>
    </row>
    <row r="414" spans="2:19" hidden="1" x14ac:dyDescent="0.3">
      <c r="B414" s="927">
        <v>41</v>
      </c>
      <c r="C414" s="915"/>
      <c r="D414" s="915"/>
      <c r="E414" s="915"/>
      <c r="F414" s="929" t="str">
        <f>IFERROR(INDEX(F$271:F$370,MATCH(0,INDEX(COUNTIF(F$373:F413,F$271:F$370),),)),"")</f>
        <v/>
      </c>
      <c r="G414" s="915" t="str">
        <f>IFERROR(INDEX(G$271:G$370,MATCH(0,INDEX(COUNTIF(G$373:G413,G$271:G$370),),)),"")</f>
        <v/>
      </c>
      <c r="H414" s="507" t="str">
        <f t="shared" si="135"/>
        <v/>
      </c>
      <c r="I414" s="507" t="str">
        <f t="shared" si="135"/>
        <v/>
      </c>
      <c r="J414" s="507" t="str">
        <f t="shared" si="135"/>
        <v/>
      </c>
      <c r="K414" s="507" t="str">
        <f t="shared" si="135"/>
        <v/>
      </c>
      <c r="L414" s="507" t="str">
        <f t="shared" si="135"/>
        <v/>
      </c>
      <c r="M414" s="507" t="str">
        <f t="shared" si="135"/>
        <v/>
      </c>
      <c r="N414" s="507" t="str">
        <f t="shared" si="135"/>
        <v/>
      </c>
      <c r="O414" s="507" t="str">
        <f t="shared" si="135"/>
        <v/>
      </c>
      <c r="P414" s="507" t="str">
        <f t="shared" si="135"/>
        <v/>
      </c>
      <c r="Q414" s="507" t="str">
        <f t="shared" si="135"/>
        <v/>
      </c>
      <c r="R414" s="507" t="str">
        <f t="shared" si="135"/>
        <v/>
      </c>
      <c r="S414" s="507" t="str">
        <f t="shared" si="135"/>
        <v/>
      </c>
    </row>
    <row r="415" spans="2:19" hidden="1" x14ac:dyDescent="0.3">
      <c r="B415" s="927">
        <v>42</v>
      </c>
      <c r="C415" s="915"/>
      <c r="D415" s="915"/>
      <c r="E415" s="915"/>
      <c r="F415" s="929" t="str">
        <f>IFERROR(INDEX(F$271:F$370,MATCH(0,INDEX(COUNTIF(F$373:F414,F$271:F$370),),)),"")</f>
        <v/>
      </c>
      <c r="G415" s="915" t="str">
        <f>IFERROR(INDEX(G$271:G$370,MATCH(0,INDEX(COUNTIF(G$373:G414,G$271:G$370),),)),"")</f>
        <v/>
      </c>
      <c r="H415" s="507" t="str">
        <f t="shared" si="135"/>
        <v/>
      </c>
      <c r="I415" s="507" t="str">
        <f t="shared" si="135"/>
        <v/>
      </c>
      <c r="J415" s="507" t="str">
        <f t="shared" si="135"/>
        <v/>
      </c>
      <c r="K415" s="507" t="str">
        <f t="shared" si="135"/>
        <v/>
      </c>
      <c r="L415" s="507" t="str">
        <f t="shared" si="135"/>
        <v/>
      </c>
      <c r="M415" s="507" t="str">
        <f t="shared" si="135"/>
        <v/>
      </c>
      <c r="N415" s="507" t="str">
        <f t="shared" si="135"/>
        <v/>
      </c>
      <c r="O415" s="507" t="str">
        <f t="shared" si="135"/>
        <v/>
      </c>
      <c r="P415" s="507" t="str">
        <f t="shared" si="135"/>
        <v/>
      </c>
      <c r="Q415" s="507" t="str">
        <f t="shared" si="135"/>
        <v/>
      </c>
      <c r="R415" s="507" t="str">
        <f t="shared" si="135"/>
        <v/>
      </c>
      <c r="S415" s="507" t="str">
        <f t="shared" si="135"/>
        <v/>
      </c>
    </row>
    <row r="416" spans="2:19" hidden="1" x14ac:dyDescent="0.3">
      <c r="B416" s="927">
        <v>43</v>
      </c>
      <c r="C416" s="915"/>
      <c r="D416" s="915"/>
      <c r="E416" s="915"/>
      <c r="F416" s="929" t="str">
        <f>IFERROR(INDEX(F$271:F$370,MATCH(0,INDEX(COUNTIF(F$373:F415,F$271:F$370),),)),"")</f>
        <v/>
      </c>
      <c r="G416" s="915" t="str">
        <f>IFERROR(INDEX(G$271:G$370,MATCH(0,INDEX(COUNTIF(G$373:G415,G$271:G$370),),)),"")</f>
        <v/>
      </c>
      <c r="H416" s="507" t="str">
        <f t="shared" si="135"/>
        <v/>
      </c>
      <c r="I416" s="507" t="str">
        <f t="shared" si="135"/>
        <v/>
      </c>
      <c r="J416" s="507" t="str">
        <f t="shared" si="135"/>
        <v/>
      </c>
      <c r="K416" s="507" t="str">
        <f t="shared" si="135"/>
        <v/>
      </c>
      <c r="L416" s="507" t="str">
        <f t="shared" si="135"/>
        <v/>
      </c>
      <c r="M416" s="507" t="str">
        <f t="shared" si="135"/>
        <v/>
      </c>
      <c r="N416" s="507" t="str">
        <f t="shared" si="135"/>
        <v/>
      </c>
      <c r="O416" s="507" t="str">
        <f t="shared" si="135"/>
        <v/>
      </c>
      <c r="P416" s="507" t="str">
        <f t="shared" si="135"/>
        <v/>
      </c>
      <c r="Q416" s="507" t="str">
        <f t="shared" si="135"/>
        <v/>
      </c>
      <c r="R416" s="507" t="str">
        <f t="shared" si="135"/>
        <v/>
      </c>
      <c r="S416" s="507" t="str">
        <f t="shared" si="135"/>
        <v/>
      </c>
    </row>
    <row r="417" spans="2:19" hidden="1" x14ac:dyDescent="0.3">
      <c r="B417" s="927">
        <v>44</v>
      </c>
      <c r="C417" s="915"/>
      <c r="D417" s="915"/>
      <c r="E417" s="915"/>
      <c r="F417" s="929" t="str">
        <f>IFERROR(INDEX(F$271:F$370,MATCH(0,INDEX(COUNTIF(F$373:F416,F$271:F$370),),)),"")</f>
        <v/>
      </c>
      <c r="G417" s="915" t="str">
        <f>IFERROR(INDEX(G$271:G$370,MATCH(0,INDEX(COUNTIF(G$373:G416,G$271:G$370),),)),"")</f>
        <v/>
      </c>
      <c r="H417" s="507" t="str">
        <f t="shared" si="135"/>
        <v/>
      </c>
      <c r="I417" s="507" t="str">
        <f t="shared" si="135"/>
        <v/>
      </c>
      <c r="J417" s="507" t="str">
        <f t="shared" si="135"/>
        <v/>
      </c>
      <c r="K417" s="507" t="str">
        <f t="shared" si="135"/>
        <v/>
      </c>
      <c r="L417" s="507" t="str">
        <f t="shared" si="135"/>
        <v/>
      </c>
      <c r="M417" s="507" t="str">
        <f t="shared" si="135"/>
        <v/>
      </c>
      <c r="N417" s="507" t="str">
        <f t="shared" si="135"/>
        <v/>
      </c>
      <c r="O417" s="507" t="str">
        <f t="shared" si="135"/>
        <v/>
      </c>
      <c r="P417" s="507" t="str">
        <f t="shared" si="135"/>
        <v/>
      </c>
      <c r="Q417" s="507" t="str">
        <f t="shared" si="135"/>
        <v/>
      </c>
      <c r="R417" s="507" t="str">
        <f t="shared" si="135"/>
        <v/>
      </c>
      <c r="S417" s="507" t="str">
        <f t="shared" si="135"/>
        <v/>
      </c>
    </row>
    <row r="418" spans="2:19" hidden="1" x14ac:dyDescent="0.3">
      <c r="B418" s="927">
        <v>45</v>
      </c>
      <c r="C418" s="915"/>
      <c r="D418" s="915"/>
      <c r="E418" s="915"/>
      <c r="F418" s="929" t="str">
        <f>IFERROR(INDEX(F$271:F$370,MATCH(0,INDEX(COUNTIF(F$373:F417,F$271:F$370),),)),"")</f>
        <v/>
      </c>
      <c r="G418" s="915" t="str">
        <f>IFERROR(INDEX(G$271:G$370,MATCH(0,INDEX(COUNTIF(G$373:G417,G$271:G$370),),)),"")</f>
        <v/>
      </c>
      <c r="H418" s="507" t="str">
        <f t="shared" si="135"/>
        <v/>
      </c>
      <c r="I418" s="507" t="str">
        <f t="shared" si="135"/>
        <v/>
      </c>
      <c r="J418" s="507" t="str">
        <f t="shared" si="135"/>
        <v/>
      </c>
      <c r="K418" s="507" t="str">
        <f t="shared" si="135"/>
        <v/>
      </c>
      <c r="L418" s="507" t="str">
        <f t="shared" si="135"/>
        <v/>
      </c>
      <c r="M418" s="507" t="str">
        <f t="shared" si="135"/>
        <v/>
      </c>
      <c r="N418" s="507" t="str">
        <f t="shared" si="135"/>
        <v/>
      </c>
      <c r="O418" s="507" t="str">
        <f t="shared" si="135"/>
        <v/>
      </c>
      <c r="P418" s="507" t="str">
        <f t="shared" si="135"/>
        <v/>
      </c>
      <c r="Q418" s="507" t="str">
        <f t="shared" si="135"/>
        <v/>
      </c>
      <c r="R418" s="507" t="str">
        <f t="shared" si="135"/>
        <v/>
      </c>
      <c r="S418" s="507" t="str">
        <f t="shared" si="135"/>
        <v/>
      </c>
    </row>
    <row r="419" spans="2:19" hidden="1" x14ac:dyDescent="0.3">
      <c r="B419" s="927">
        <v>46</v>
      </c>
      <c r="C419" s="915"/>
      <c r="D419" s="915"/>
      <c r="E419" s="915"/>
      <c r="F419" s="929" t="str">
        <f>IFERROR(INDEX(F$271:F$370,MATCH(0,INDEX(COUNTIF(F$373:F418,F$271:F$370),),)),"")</f>
        <v/>
      </c>
      <c r="G419" s="915" t="str">
        <f>IFERROR(INDEX(G$271:G$370,MATCH(0,INDEX(COUNTIF(G$373:G418,G$271:G$370),),)),"")</f>
        <v/>
      </c>
      <c r="H419" s="507" t="str">
        <f t="shared" si="135"/>
        <v/>
      </c>
      <c r="I419" s="507" t="str">
        <f t="shared" si="135"/>
        <v/>
      </c>
      <c r="J419" s="507" t="str">
        <f t="shared" si="135"/>
        <v/>
      </c>
      <c r="K419" s="507" t="str">
        <f t="shared" si="135"/>
        <v/>
      </c>
      <c r="L419" s="507" t="str">
        <f t="shared" si="135"/>
        <v/>
      </c>
      <c r="M419" s="507" t="str">
        <f t="shared" si="135"/>
        <v/>
      </c>
      <c r="N419" s="507" t="str">
        <f t="shared" si="135"/>
        <v/>
      </c>
      <c r="O419" s="507" t="str">
        <f t="shared" si="135"/>
        <v/>
      </c>
      <c r="P419" s="507" t="str">
        <f t="shared" si="135"/>
        <v/>
      </c>
      <c r="Q419" s="507" t="str">
        <f t="shared" si="135"/>
        <v/>
      </c>
      <c r="R419" s="507" t="str">
        <f t="shared" si="135"/>
        <v/>
      </c>
      <c r="S419" s="507" t="str">
        <f t="shared" si="135"/>
        <v/>
      </c>
    </row>
    <row r="420" spans="2:19" hidden="1" x14ac:dyDescent="0.3">
      <c r="B420" s="927">
        <v>47</v>
      </c>
      <c r="C420" s="915"/>
      <c r="D420" s="915"/>
      <c r="E420" s="915"/>
      <c r="F420" s="929" t="str">
        <f>IFERROR(INDEX(F$271:F$370,MATCH(0,INDEX(COUNTIF(F$373:F419,F$271:F$370),),)),"")</f>
        <v/>
      </c>
      <c r="G420" s="915" t="str">
        <f>IFERROR(INDEX(G$271:G$370,MATCH(0,INDEX(COUNTIF(G$373:G419,G$271:G$370),),)),"")</f>
        <v/>
      </c>
      <c r="H420" s="507" t="str">
        <f t="shared" si="135"/>
        <v/>
      </c>
      <c r="I420" s="507" t="str">
        <f t="shared" si="135"/>
        <v/>
      </c>
      <c r="J420" s="507" t="str">
        <f t="shared" si="135"/>
        <v/>
      </c>
      <c r="K420" s="507" t="str">
        <f t="shared" si="135"/>
        <v/>
      </c>
      <c r="L420" s="507" t="str">
        <f t="shared" si="135"/>
        <v/>
      </c>
      <c r="M420" s="507" t="str">
        <f t="shared" si="135"/>
        <v/>
      </c>
      <c r="N420" s="507" t="str">
        <f t="shared" si="135"/>
        <v/>
      </c>
      <c r="O420" s="507" t="str">
        <f t="shared" si="135"/>
        <v/>
      </c>
      <c r="P420" s="507" t="str">
        <f t="shared" si="135"/>
        <v/>
      </c>
      <c r="Q420" s="507" t="str">
        <f t="shared" si="135"/>
        <v/>
      </c>
      <c r="R420" s="507" t="str">
        <f t="shared" si="135"/>
        <v/>
      </c>
      <c r="S420" s="507" t="str">
        <f t="shared" si="135"/>
        <v/>
      </c>
    </row>
    <row r="421" spans="2:19" hidden="1" x14ac:dyDescent="0.3">
      <c r="B421" s="927">
        <v>48</v>
      </c>
      <c r="C421" s="915"/>
      <c r="D421" s="915"/>
      <c r="E421" s="915"/>
      <c r="F421" s="929" t="str">
        <f>IFERROR(INDEX(F$271:F$370,MATCH(0,INDEX(COUNTIF(F$373:F420,F$271:F$370),),)),"")</f>
        <v/>
      </c>
      <c r="G421" s="915" t="str">
        <f>IFERROR(INDEX(G$271:G$370,MATCH(0,INDEX(COUNTIF(G$373:G420,G$271:G$370),),)),"")</f>
        <v/>
      </c>
      <c r="H421" s="507" t="str">
        <f t="shared" si="135"/>
        <v/>
      </c>
      <c r="I421" s="507" t="str">
        <f t="shared" si="135"/>
        <v/>
      </c>
      <c r="J421" s="507" t="str">
        <f t="shared" si="135"/>
        <v/>
      </c>
      <c r="K421" s="507" t="str">
        <f t="shared" si="135"/>
        <v/>
      </c>
      <c r="L421" s="507" t="str">
        <f t="shared" si="135"/>
        <v/>
      </c>
      <c r="M421" s="507" t="str">
        <f t="shared" si="135"/>
        <v/>
      </c>
      <c r="N421" s="507" t="str">
        <f t="shared" si="135"/>
        <v/>
      </c>
      <c r="O421" s="507" t="str">
        <f t="shared" si="135"/>
        <v/>
      </c>
      <c r="P421" s="507" t="str">
        <f t="shared" si="135"/>
        <v/>
      </c>
      <c r="Q421" s="507" t="str">
        <f t="shared" si="135"/>
        <v/>
      </c>
      <c r="R421" s="507" t="str">
        <f t="shared" si="135"/>
        <v/>
      </c>
      <c r="S421" s="507" t="str">
        <f t="shared" si="135"/>
        <v/>
      </c>
    </row>
    <row r="422" spans="2:19" hidden="1" x14ac:dyDescent="0.3">
      <c r="B422" s="927">
        <v>49</v>
      </c>
      <c r="C422" s="915"/>
      <c r="D422" s="915"/>
      <c r="E422" s="915"/>
      <c r="F422" s="929" t="str">
        <f>IFERROR(INDEX(F$271:F$370,MATCH(0,INDEX(COUNTIF(F$373:F421,F$271:F$370),),)),"")</f>
        <v/>
      </c>
      <c r="G422" s="915" t="str">
        <f>IFERROR(INDEX(G$271:G$370,MATCH(0,INDEX(COUNTIF(G$373:G421,G$271:G$370),),)),"")</f>
        <v/>
      </c>
      <c r="H422" s="507" t="str">
        <f t="shared" si="135"/>
        <v/>
      </c>
      <c r="I422" s="507" t="str">
        <f t="shared" si="135"/>
        <v/>
      </c>
      <c r="J422" s="507" t="str">
        <f t="shared" si="135"/>
        <v/>
      </c>
      <c r="K422" s="507" t="str">
        <f t="shared" si="135"/>
        <v/>
      </c>
      <c r="L422" s="507" t="str">
        <f t="shared" si="135"/>
        <v/>
      </c>
      <c r="M422" s="507" t="str">
        <f t="shared" si="135"/>
        <v/>
      </c>
      <c r="N422" s="507" t="str">
        <f t="shared" si="135"/>
        <v/>
      </c>
      <c r="O422" s="507" t="str">
        <f t="shared" si="135"/>
        <v/>
      </c>
      <c r="P422" s="507" t="str">
        <f t="shared" si="135"/>
        <v/>
      </c>
      <c r="Q422" s="507" t="str">
        <f t="shared" si="135"/>
        <v/>
      </c>
      <c r="R422" s="507" t="str">
        <f t="shared" si="135"/>
        <v/>
      </c>
      <c r="S422" s="507" t="str">
        <f t="shared" si="135"/>
        <v/>
      </c>
    </row>
    <row r="423" spans="2:19" hidden="1" x14ac:dyDescent="0.3">
      <c r="B423" s="927">
        <v>50</v>
      </c>
      <c r="C423" s="915"/>
      <c r="D423" s="915"/>
      <c r="E423" s="915"/>
      <c r="F423" s="929" t="str">
        <f>IFERROR(INDEX(F$271:F$370,MATCH(0,INDEX(COUNTIF(F$373:F422,F$271:F$370),),)),"")</f>
        <v/>
      </c>
      <c r="G423" s="915" t="str">
        <f>IFERROR(INDEX(G$271:G$370,MATCH(0,INDEX(COUNTIF(G$373:G422,G$271:G$370),),)),"")</f>
        <v/>
      </c>
      <c r="H423" s="507" t="str">
        <f t="shared" si="135"/>
        <v/>
      </c>
      <c r="I423" s="507" t="str">
        <f t="shared" si="135"/>
        <v/>
      </c>
      <c r="J423" s="507" t="str">
        <f t="shared" si="135"/>
        <v/>
      </c>
      <c r="K423" s="507" t="str">
        <f t="shared" si="135"/>
        <v/>
      </c>
      <c r="L423" s="507" t="str">
        <f t="shared" si="135"/>
        <v/>
      </c>
      <c r="M423" s="507" t="str">
        <f t="shared" si="135"/>
        <v/>
      </c>
      <c r="N423" s="507" t="str">
        <f t="shared" si="135"/>
        <v/>
      </c>
      <c r="O423" s="507" t="str">
        <f t="shared" si="135"/>
        <v/>
      </c>
      <c r="P423" s="507" t="str">
        <f t="shared" si="135"/>
        <v/>
      </c>
      <c r="Q423" s="507" t="str">
        <f t="shared" si="135"/>
        <v/>
      </c>
      <c r="R423" s="507" t="str">
        <f t="shared" si="135"/>
        <v/>
      </c>
      <c r="S423" s="507" t="str">
        <f t="shared" si="135"/>
        <v/>
      </c>
    </row>
    <row r="424" spans="2:19" hidden="1" x14ac:dyDescent="0.3">
      <c r="B424" s="927">
        <v>51</v>
      </c>
      <c r="C424" s="915"/>
      <c r="D424" s="915"/>
      <c r="E424" s="915"/>
      <c r="F424" s="929" t="str">
        <f>IFERROR(INDEX(F$271:F$370,MATCH(0,INDEX(COUNTIF(F$373:F423,F$271:F$370),),)),"")</f>
        <v/>
      </c>
      <c r="G424" s="915" t="str">
        <f>IFERROR(INDEX(G$271:G$370,MATCH(0,INDEX(COUNTIF(G$373:G423,G$271:G$370),),)),"")</f>
        <v/>
      </c>
      <c r="H424" s="507" t="str">
        <f t="shared" si="135"/>
        <v/>
      </c>
      <c r="I424" s="507" t="str">
        <f t="shared" si="135"/>
        <v/>
      </c>
      <c r="J424" s="507" t="str">
        <f t="shared" si="135"/>
        <v/>
      </c>
      <c r="K424" s="507" t="str">
        <f t="shared" si="135"/>
        <v/>
      </c>
      <c r="L424" s="507" t="str">
        <f t="shared" si="135"/>
        <v/>
      </c>
      <c r="M424" s="507" t="str">
        <f t="shared" si="135"/>
        <v/>
      </c>
      <c r="N424" s="507" t="str">
        <f t="shared" si="135"/>
        <v/>
      </c>
      <c r="O424" s="507" t="str">
        <f t="shared" si="135"/>
        <v/>
      </c>
      <c r="P424" s="507" t="str">
        <f t="shared" si="135"/>
        <v/>
      </c>
      <c r="Q424" s="507" t="str">
        <f t="shared" si="135"/>
        <v/>
      </c>
      <c r="R424" s="507" t="str">
        <f t="shared" si="135"/>
        <v/>
      </c>
      <c r="S424" s="507" t="str">
        <f t="shared" si="135"/>
        <v/>
      </c>
    </row>
    <row r="425" spans="2:19" hidden="1" x14ac:dyDescent="0.3">
      <c r="B425" s="927">
        <v>52</v>
      </c>
      <c r="C425" s="915"/>
      <c r="D425" s="915"/>
      <c r="E425" s="915"/>
      <c r="F425" s="929" t="str">
        <f>IFERROR(INDEX(F$271:F$370,MATCH(0,INDEX(COUNTIF(F$373:F424,F$271:F$370),),)),"")</f>
        <v/>
      </c>
      <c r="G425" s="915" t="str">
        <f>IFERROR(INDEX(G$271:G$370,MATCH(0,INDEX(COUNTIF(G$373:G424,G$271:G$370),),)),"")</f>
        <v/>
      </c>
      <c r="H425" s="507" t="str">
        <f t="shared" si="135"/>
        <v/>
      </c>
      <c r="I425" s="507" t="str">
        <f t="shared" si="135"/>
        <v/>
      </c>
      <c r="J425" s="507" t="str">
        <f t="shared" si="135"/>
        <v/>
      </c>
      <c r="K425" s="507" t="str">
        <f t="shared" si="135"/>
        <v/>
      </c>
      <c r="L425" s="507" t="str">
        <f t="shared" si="135"/>
        <v/>
      </c>
      <c r="M425" s="507" t="str">
        <f t="shared" si="135"/>
        <v/>
      </c>
      <c r="N425" s="507" t="str">
        <f t="shared" si="135"/>
        <v/>
      </c>
      <c r="O425" s="507" t="str">
        <f t="shared" si="135"/>
        <v/>
      </c>
      <c r="P425" s="507" t="str">
        <f t="shared" si="135"/>
        <v/>
      </c>
      <c r="Q425" s="507" t="str">
        <f t="shared" si="135"/>
        <v/>
      </c>
      <c r="R425" s="507" t="str">
        <f t="shared" si="135"/>
        <v/>
      </c>
      <c r="S425" s="507" t="str">
        <f t="shared" si="135"/>
        <v/>
      </c>
    </row>
    <row r="426" spans="2:19" hidden="1" x14ac:dyDescent="0.3">
      <c r="B426" s="927">
        <v>53</v>
      </c>
      <c r="C426" s="915"/>
      <c r="D426" s="915"/>
      <c r="E426" s="915"/>
      <c r="F426" s="929" t="str">
        <f>IFERROR(INDEX(F$271:F$370,MATCH(0,INDEX(COUNTIF(F$373:F425,F$271:F$370),),)),"")</f>
        <v/>
      </c>
      <c r="G426" s="915" t="str">
        <f>IFERROR(INDEX(G$271:G$370,MATCH(0,INDEX(COUNTIF(G$373:G425,G$271:G$370),),)),"")</f>
        <v/>
      </c>
      <c r="H426" s="507" t="str">
        <f t="shared" si="135"/>
        <v/>
      </c>
      <c r="I426" s="507" t="str">
        <f t="shared" si="135"/>
        <v/>
      </c>
      <c r="J426" s="507" t="str">
        <f t="shared" si="135"/>
        <v/>
      </c>
      <c r="K426" s="507" t="str">
        <f t="shared" si="135"/>
        <v/>
      </c>
      <c r="L426" s="507" t="str">
        <f t="shared" si="135"/>
        <v/>
      </c>
      <c r="M426" s="507" t="str">
        <f t="shared" si="135"/>
        <v/>
      </c>
      <c r="N426" s="507" t="str">
        <f t="shared" si="135"/>
        <v/>
      </c>
      <c r="O426" s="507" t="str">
        <f t="shared" si="135"/>
        <v/>
      </c>
      <c r="P426" s="507" t="str">
        <f t="shared" si="135"/>
        <v/>
      </c>
      <c r="Q426" s="507" t="str">
        <f t="shared" si="135"/>
        <v/>
      </c>
      <c r="R426" s="507" t="str">
        <f t="shared" si="135"/>
        <v/>
      </c>
      <c r="S426" s="507" t="str">
        <f t="shared" si="135"/>
        <v/>
      </c>
    </row>
    <row r="427" spans="2:19" hidden="1" x14ac:dyDescent="0.3">
      <c r="B427" s="927">
        <v>54</v>
      </c>
      <c r="C427" s="915"/>
      <c r="D427" s="915"/>
      <c r="E427" s="915"/>
      <c r="F427" s="929" t="str">
        <f>IFERROR(INDEX(F$271:F$370,MATCH(0,INDEX(COUNTIF(F$373:F426,F$271:F$370),),)),"")</f>
        <v/>
      </c>
      <c r="G427" s="915" t="str">
        <f>IFERROR(INDEX(G$271:G$370,MATCH(0,INDEX(COUNTIF(G$373:G426,G$271:G$370),),)),"")</f>
        <v/>
      </c>
      <c r="H427" s="507" t="str">
        <f t="shared" si="135"/>
        <v/>
      </c>
      <c r="I427" s="507" t="str">
        <f t="shared" si="135"/>
        <v/>
      </c>
      <c r="J427" s="507" t="str">
        <f t="shared" si="135"/>
        <v/>
      </c>
      <c r="K427" s="507" t="str">
        <f t="shared" si="135"/>
        <v/>
      </c>
      <c r="L427" s="507" t="str">
        <f t="shared" si="135"/>
        <v/>
      </c>
      <c r="M427" s="507" t="str">
        <f t="shared" si="135"/>
        <v/>
      </c>
      <c r="N427" s="507" t="str">
        <f t="shared" si="135"/>
        <v/>
      </c>
      <c r="O427" s="507" t="str">
        <f t="shared" si="135"/>
        <v/>
      </c>
      <c r="P427" s="507" t="str">
        <f t="shared" si="135"/>
        <v/>
      </c>
      <c r="Q427" s="507" t="str">
        <f t="shared" si="135"/>
        <v/>
      </c>
      <c r="R427" s="507" t="str">
        <f t="shared" si="135"/>
        <v/>
      </c>
      <c r="S427" s="507" t="str">
        <f t="shared" si="135"/>
        <v/>
      </c>
    </row>
    <row r="428" spans="2:19" hidden="1" x14ac:dyDescent="0.3">
      <c r="B428" s="927">
        <v>55</v>
      </c>
      <c r="C428" s="915"/>
      <c r="D428" s="915"/>
      <c r="E428" s="915"/>
      <c r="F428" s="929" t="str">
        <f>IFERROR(INDEX(F$271:F$370,MATCH(0,INDEX(COUNTIF(F$373:F427,F$271:F$370),),)),"")</f>
        <v/>
      </c>
      <c r="G428" s="915" t="str">
        <f>IFERROR(INDEX(G$271:G$370,MATCH(0,INDEX(COUNTIF(G$373:G427,G$271:G$370),),)),"")</f>
        <v/>
      </c>
      <c r="H428" s="507" t="str">
        <f t="shared" si="135"/>
        <v/>
      </c>
      <c r="I428" s="507" t="str">
        <f t="shared" si="135"/>
        <v/>
      </c>
      <c r="J428" s="507" t="str">
        <f t="shared" si="135"/>
        <v/>
      </c>
      <c r="K428" s="507" t="str">
        <f t="shared" ref="I428:S451" si="136">+IF($G428="","",VLOOKUP($G428,$G$271:$S$370,K$372+1,FALSE))</f>
        <v/>
      </c>
      <c r="L428" s="507" t="str">
        <f t="shared" si="136"/>
        <v/>
      </c>
      <c r="M428" s="507" t="str">
        <f t="shared" si="136"/>
        <v/>
      </c>
      <c r="N428" s="507" t="str">
        <f t="shared" si="136"/>
        <v/>
      </c>
      <c r="O428" s="507" t="str">
        <f t="shared" si="136"/>
        <v/>
      </c>
      <c r="P428" s="507" t="str">
        <f t="shared" si="136"/>
        <v/>
      </c>
      <c r="Q428" s="507" t="str">
        <f t="shared" si="136"/>
        <v/>
      </c>
      <c r="R428" s="507" t="str">
        <f t="shared" si="136"/>
        <v/>
      </c>
      <c r="S428" s="507" t="str">
        <f t="shared" si="136"/>
        <v/>
      </c>
    </row>
    <row r="429" spans="2:19" hidden="1" x14ac:dyDescent="0.3">
      <c r="B429" s="927">
        <v>56</v>
      </c>
      <c r="C429" s="915"/>
      <c r="D429" s="915"/>
      <c r="E429" s="915"/>
      <c r="F429" s="929" t="str">
        <f>IFERROR(INDEX(F$271:F$370,MATCH(0,INDEX(COUNTIF(F$373:F428,F$271:F$370),),)),"")</f>
        <v/>
      </c>
      <c r="G429" s="915" t="str">
        <f>IFERROR(INDEX(G$271:G$370,MATCH(0,INDEX(COUNTIF(G$373:G428,G$271:G$370),),)),"")</f>
        <v/>
      </c>
      <c r="H429" s="507" t="str">
        <f t="shared" ref="H429:H473" si="137">+IF($G429="","",VLOOKUP($G429,$G$271:$S$370,H$372+1,FALSE))</f>
        <v/>
      </c>
      <c r="I429" s="507" t="str">
        <f t="shared" si="136"/>
        <v/>
      </c>
      <c r="J429" s="507" t="str">
        <f t="shared" si="136"/>
        <v/>
      </c>
      <c r="K429" s="507" t="str">
        <f t="shared" si="136"/>
        <v/>
      </c>
      <c r="L429" s="507" t="str">
        <f t="shared" si="136"/>
        <v/>
      </c>
      <c r="M429" s="507" t="str">
        <f t="shared" si="136"/>
        <v/>
      </c>
      <c r="N429" s="507" t="str">
        <f t="shared" si="136"/>
        <v/>
      </c>
      <c r="O429" s="507" t="str">
        <f t="shared" si="136"/>
        <v/>
      </c>
      <c r="P429" s="507" t="str">
        <f t="shared" si="136"/>
        <v/>
      </c>
      <c r="Q429" s="507" t="str">
        <f t="shared" si="136"/>
        <v/>
      </c>
      <c r="R429" s="507" t="str">
        <f t="shared" si="136"/>
        <v/>
      </c>
      <c r="S429" s="507" t="str">
        <f t="shared" si="136"/>
        <v/>
      </c>
    </row>
    <row r="430" spans="2:19" hidden="1" x14ac:dyDescent="0.3">
      <c r="B430" s="927">
        <v>57</v>
      </c>
      <c r="C430" s="915"/>
      <c r="D430" s="915"/>
      <c r="E430" s="915"/>
      <c r="F430" s="929" t="str">
        <f>IFERROR(INDEX(F$271:F$370,MATCH(0,INDEX(COUNTIF(F$373:F429,F$271:F$370),),)),"")</f>
        <v/>
      </c>
      <c r="G430" s="915" t="str">
        <f>IFERROR(INDEX(G$271:G$370,MATCH(0,INDEX(COUNTIF(G$373:G429,G$271:G$370),),)),"")</f>
        <v/>
      </c>
      <c r="H430" s="507" t="str">
        <f t="shared" si="137"/>
        <v/>
      </c>
      <c r="I430" s="507" t="str">
        <f t="shared" si="136"/>
        <v/>
      </c>
      <c r="J430" s="507" t="str">
        <f t="shared" si="136"/>
        <v/>
      </c>
      <c r="K430" s="507" t="str">
        <f t="shared" si="136"/>
        <v/>
      </c>
      <c r="L430" s="507" t="str">
        <f t="shared" si="136"/>
        <v/>
      </c>
      <c r="M430" s="507" t="str">
        <f t="shared" si="136"/>
        <v/>
      </c>
      <c r="N430" s="507" t="str">
        <f t="shared" si="136"/>
        <v/>
      </c>
      <c r="O430" s="507" t="str">
        <f t="shared" si="136"/>
        <v/>
      </c>
      <c r="P430" s="507" t="str">
        <f t="shared" si="136"/>
        <v/>
      </c>
      <c r="Q430" s="507" t="str">
        <f t="shared" si="136"/>
        <v/>
      </c>
      <c r="R430" s="507" t="str">
        <f t="shared" si="136"/>
        <v/>
      </c>
      <c r="S430" s="507" t="str">
        <f t="shared" si="136"/>
        <v/>
      </c>
    </row>
    <row r="431" spans="2:19" hidden="1" x14ac:dyDescent="0.3">
      <c r="B431" s="927">
        <v>58</v>
      </c>
      <c r="C431" s="915"/>
      <c r="D431" s="915"/>
      <c r="E431" s="915"/>
      <c r="F431" s="929" t="str">
        <f>IFERROR(INDEX(F$271:F$370,MATCH(0,INDEX(COUNTIF(F$373:F430,F$271:F$370),),)),"")</f>
        <v/>
      </c>
      <c r="G431" s="915" t="str">
        <f>IFERROR(INDEX(G$271:G$370,MATCH(0,INDEX(COUNTIF(G$373:G430,G$271:G$370),),)),"")</f>
        <v/>
      </c>
      <c r="H431" s="507" t="str">
        <f t="shared" si="137"/>
        <v/>
      </c>
      <c r="I431" s="507" t="str">
        <f t="shared" si="136"/>
        <v/>
      </c>
      <c r="J431" s="507" t="str">
        <f t="shared" si="136"/>
        <v/>
      </c>
      <c r="K431" s="507" t="str">
        <f t="shared" si="136"/>
        <v/>
      </c>
      <c r="L431" s="507" t="str">
        <f t="shared" si="136"/>
        <v/>
      </c>
      <c r="M431" s="507" t="str">
        <f t="shared" si="136"/>
        <v/>
      </c>
      <c r="N431" s="507" t="str">
        <f t="shared" si="136"/>
        <v/>
      </c>
      <c r="O431" s="507" t="str">
        <f t="shared" si="136"/>
        <v/>
      </c>
      <c r="P431" s="507" t="str">
        <f t="shared" si="136"/>
        <v/>
      </c>
      <c r="Q431" s="507" t="str">
        <f t="shared" si="136"/>
        <v/>
      </c>
      <c r="R431" s="507" t="str">
        <f t="shared" si="136"/>
        <v/>
      </c>
      <c r="S431" s="507" t="str">
        <f t="shared" si="136"/>
        <v/>
      </c>
    </row>
    <row r="432" spans="2:19" hidden="1" x14ac:dyDescent="0.3">
      <c r="B432" s="927">
        <v>59</v>
      </c>
      <c r="C432" s="915"/>
      <c r="D432" s="915"/>
      <c r="E432" s="915"/>
      <c r="F432" s="929" t="str">
        <f>IFERROR(INDEX(F$271:F$370,MATCH(0,INDEX(COUNTIF(F$373:F431,F$271:F$370),),)),"")</f>
        <v/>
      </c>
      <c r="G432" s="915" t="str">
        <f>IFERROR(INDEX(G$271:G$370,MATCH(0,INDEX(COUNTIF(G$373:G431,G$271:G$370),),)),"")</f>
        <v/>
      </c>
      <c r="H432" s="507" t="str">
        <f t="shared" si="137"/>
        <v/>
      </c>
      <c r="I432" s="507" t="str">
        <f t="shared" si="136"/>
        <v/>
      </c>
      <c r="J432" s="507" t="str">
        <f t="shared" si="136"/>
        <v/>
      </c>
      <c r="K432" s="507" t="str">
        <f t="shared" si="136"/>
        <v/>
      </c>
      <c r="L432" s="507" t="str">
        <f t="shared" si="136"/>
        <v/>
      </c>
      <c r="M432" s="507" t="str">
        <f t="shared" si="136"/>
        <v/>
      </c>
      <c r="N432" s="507" t="str">
        <f t="shared" si="136"/>
        <v/>
      </c>
      <c r="O432" s="507" t="str">
        <f t="shared" si="136"/>
        <v/>
      </c>
      <c r="P432" s="507" t="str">
        <f t="shared" si="136"/>
        <v/>
      </c>
      <c r="Q432" s="507" t="str">
        <f t="shared" si="136"/>
        <v/>
      </c>
      <c r="R432" s="507" t="str">
        <f t="shared" si="136"/>
        <v/>
      </c>
      <c r="S432" s="507" t="str">
        <f t="shared" si="136"/>
        <v/>
      </c>
    </row>
    <row r="433" spans="2:19" hidden="1" x14ac:dyDescent="0.3">
      <c r="B433" s="927">
        <v>60</v>
      </c>
      <c r="C433" s="915"/>
      <c r="D433" s="915"/>
      <c r="E433" s="915"/>
      <c r="F433" s="929" t="str">
        <f>IFERROR(INDEX(F$271:F$370,MATCH(0,INDEX(COUNTIF(F$373:F432,F$271:F$370),),)),"")</f>
        <v/>
      </c>
      <c r="G433" s="915" t="str">
        <f>IFERROR(INDEX(G$271:G$370,MATCH(0,INDEX(COUNTIF(G$373:G432,G$271:G$370),),)),"")</f>
        <v/>
      </c>
      <c r="H433" s="507" t="str">
        <f t="shared" si="137"/>
        <v/>
      </c>
      <c r="I433" s="507" t="str">
        <f t="shared" si="136"/>
        <v/>
      </c>
      <c r="J433" s="507" t="str">
        <f t="shared" si="136"/>
        <v/>
      </c>
      <c r="K433" s="507" t="str">
        <f t="shared" si="136"/>
        <v/>
      </c>
      <c r="L433" s="507" t="str">
        <f t="shared" si="136"/>
        <v/>
      </c>
      <c r="M433" s="507" t="str">
        <f t="shared" si="136"/>
        <v/>
      </c>
      <c r="N433" s="507" t="str">
        <f t="shared" si="136"/>
        <v/>
      </c>
      <c r="O433" s="507" t="str">
        <f t="shared" si="136"/>
        <v/>
      </c>
      <c r="P433" s="507" t="str">
        <f t="shared" si="136"/>
        <v/>
      </c>
      <c r="Q433" s="507" t="str">
        <f t="shared" si="136"/>
        <v/>
      </c>
      <c r="R433" s="507" t="str">
        <f t="shared" si="136"/>
        <v/>
      </c>
      <c r="S433" s="507" t="str">
        <f t="shared" si="136"/>
        <v/>
      </c>
    </row>
    <row r="434" spans="2:19" hidden="1" x14ac:dyDescent="0.3">
      <c r="B434" s="927">
        <v>61</v>
      </c>
      <c r="C434" s="915"/>
      <c r="D434" s="915"/>
      <c r="E434" s="915"/>
      <c r="F434" s="929" t="str">
        <f>IFERROR(INDEX(F$271:F$370,MATCH(0,INDEX(COUNTIF(F$373:F433,F$271:F$370),),)),"")</f>
        <v/>
      </c>
      <c r="G434" s="915" t="str">
        <f>IFERROR(INDEX(G$271:G$370,MATCH(0,INDEX(COUNTIF(G$373:G433,G$271:G$370),),)),"")</f>
        <v/>
      </c>
      <c r="H434" s="507" t="str">
        <f t="shared" si="137"/>
        <v/>
      </c>
      <c r="I434" s="507" t="str">
        <f t="shared" si="136"/>
        <v/>
      </c>
      <c r="J434" s="507" t="str">
        <f t="shared" si="136"/>
        <v/>
      </c>
      <c r="K434" s="507" t="str">
        <f t="shared" si="136"/>
        <v/>
      </c>
      <c r="L434" s="507" t="str">
        <f t="shared" si="136"/>
        <v/>
      </c>
      <c r="M434" s="507" t="str">
        <f t="shared" si="136"/>
        <v/>
      </c>
      <c r="N434" s="507" t="str">
        <f t="shared" si="136"/>
        <v/>
      </c>
      <c r="O434" s="507" t="str">
        <f t="shared" si="136"/>
        <v/>
      </c>
      <c r="P434" s="507" t="str">
        <f t="shared" si="136"/>
        <v/>
      </c>
      <c r="Q434" s="507" t="str">
        <f t="shared" si="136"/>
        <v/>
      </c>
      <c r="R434" s="507" t="str">
        <f t="shared" si="136"/>
        <v/>
      </c>
      <c r="S434" s="507" t="str">
        <f t="shared" si="136"/>
        <v/>
      </c>
    </row>
    <row r="435" spans="2:19" hidden="1" x14ac:dyDescent="0.3">
      <c r="B435" s="927">
        <v>62</v>
      </c>
      <c r="C435" s="915"/>
      <c r="D435" s="915"/>
      <c r="E435" s="915"/>
      <c r="F435" s="929" t="str">
        <f>IFERROR(INDEX(F$271:F$370,MATCH(0,INDEX(COUNTIF(F$373:F434,F$271:F$370),),)),"")</f>
        <v/>
      </c>
      <c r="G435" s="915" t="str">
        <f>IFERROR(INDEX(G$271:G$370,MATCH(0,INDEX(COUNTIF(G$373:G434,G$271:G$370),),)),"")</f>
        <v/>
      </c>
      <c r="H435" s="507" t="str">
        <f t="shared" si="137"/>
        <v/>
      </c>
      <c r="I435" s="507" t="str">
        <f t="shared" si="136"/>
        <v/>
      </c>
      <c r="J435" s="507" t="str">
        <f t="shared" si="136"/>
        <v/>
      </c>
      <c r="K435" s="507" t="str">
        <f t="shared" si="136"/>
        <v/>
      </c>
      <c r="L435" s="507" t="str">
        <f t="shared" si="136"/>
        <v/>
      </c>
      <c r="M435" s="507" t="str">
        <f t="shared" si="136"/>
        <v/>
      </c>
      <c r="N435" s="507" t="str">
        <f t="shared" si="136"/>
        <v/>
      </c>
      <c r="O435" s="507" t="str">
        <f t="shared" si="136"/>
        <v/>
      </c>
      <c r="P435" s="507" t="str">
        <f t="shared" si="136"/>
        <v/>
      </c>
      <c r="Q435" s="507" t="str">
        <f t="shared" si="136"/>
        <v/>
      </c>
      <c r="R435" s="507" t="str">
        <f t="shared" si="136"/>
        <v/>
      </c>
      <c r="S435" s="507" t="str">
        <f t="shared" si="136"/>
        <v/>
      </c>
    </row>
    <row r="436" spans="2:19" hidden="1" x14ac:dyDescent="0.3">
      <c r="B436" s="927">
        <v>63</v>
      </c>
      <c r="C436" s="915"/>
      <c r="D436" s="915"/>
      <c r="E436" s="915"/>
      <c r="F436" s="929" t="str">
        <f>IFERROR(INDEX(F$271:F$370,MATCH(0,INDEX(COUNTIF(F$373:F435,F$271:F$370),),)),"")</f>
        <v/>
      </c>
      <c r="G436" s="915" t="str">
        <f>IFERROR(INDEX(G$271:G$370,MATCH(0,INDEX(COUNTIF(G$373:G435,G$271:G$370),),)),"")</f>
        <v/>
      </c>
      <c r="H436" s="507" t="str">
        <f t="shared" si="137"/>
        <v/>
      </c>
      <c r="I436" s="507" t="str">
        <f t="shared" si="136"/>
        <v/>
      </c>
      <c r="J436" s="507" t="str">
        <f t="shared" si="136"/>
        <v/>
      </c>
      <c r="K436" s="507" t="str">
        <f t="shared" si="136"/>
        <v/>
      </c>
      <c r="L436" s="507" t="str">
        <f t="shared" si="136"/>
        <v/>
      </c>
      <c r="M436" s="507" t="str">
        <f t="shared" si="136"/>
        <v/>
      </c>
      <c r="N436" s="507" t="str">
        <f t="shared" si="136"/>
        <v/>
      </c>
      <c r="O436" s="507" t="str">
        <f t="shared" si="136"/>
        <v/>
      </c>
      <c r="P436" s="507" t="str">
        <f t="shared" si="136"/>
        <v/>
      </c>
      <c r="Q436" s="507" t="str">
        <f t="shared" si="136"/>
        <v/>
      </c>
      <c r="R436" s="507" t="str">
        <f t="shared" si="136"/>
        <v/>
      </c>
      <c r="S436" s="507" t="str">
        <f t="shared" si="136"/>
        <v/>
      </c>
    </row>
    <row r="437" spans="2:19" hidden="1" x14ac:dyDescent="0.3">
      <c r="B437" s="927">
        <v>64</v>
      </c>
      <c r="C437" s="915"/>
      <c r="D437" s="915"/>
      <c r="E437" s="915"/>
      <c r="F437" s="929" t="str">
        <f>IFERROR(INDEX(F$271:F$370,MATCH(0,INDEX(COUNTIF(F$373:F436,F$271:F$370),),)),"")</f>
        <v/>
      </c>
      <c r="G437" s="915" t="str">
        <f>IFERROR(INDEX(G$271:G$370,MATCH(0,INDEX(COUNTIF(G$373:G436,G$271:G$370),),)),"")</f>
        <v/>
      </c>
      <c r="H437" s="507" t="str">
        <f t="shared" si="137"/>
        <v/>
      </c>
      <c r="I437" s="507" t="str">
        <f t="shared" si="136"/>
        <v/>
      </c>
      <c r="J437" s="507" t="str">
        <f t="shared" si="136"/>
        <v/>
      </c>
      <c r="K437" s="507" t="str">
        <f t="shared" si="136"/>
        <v/>
      </c>
      <c r="L437" s="507" t="str">
        <f t="shared" si="136"/>
        <v/>
      </c>
      <c r="M437" s="507" t="str">
        <f t="shared" si="136"/>
        <v/>
      </c>
      <c r="N437" s="507" t="str">
        <f t="shared" si="136"/>
        <v/>
      </c>
      <c r="O437" s="507" t="str">
        <f t="shared" si="136"/>
        <v/>
      </c>
      <c r="P437" s="507" t="str">
        <f t="shared" si="136"/>
        <v/>
      </c>
      <c r="Q437" s="507" t="str">
        <f t="shared" si="136"/>
        <v/>
      </c>
      <c r="R437" s="507" t="str">
        <f t="shared" si="136"/>
        <v/>
      </c>
      <c r="S437" s="507" t="str">
        <f t="shared" si="136"/>
        <v/>
      </c>
    </row>
    <row r="438" spans="2:19" hidden="1" x14ac:dyDescent="0.3">
      <c r="B438" s="927">
        <v>65</v>
      </c>
      <c r="C438" s="915"/>
      <c r="D438" s="915"/>
      <c r="E438" s="915"/>
      <c r="F438" s="929" t="str">
        <f>IFERROR(INDEX(F$271:F$370,MATCH(0,INDEX(COUNTIF(F$373:F437,F$271:F$370),),)),"")</f>
        <v/>
      </c>
      <c r="G438" s="915" t="str">
        <f>IFERROR(INDEX(G$271:G$370,MATCH(0,INDEX(COUNTIF(G$373:G437,G$271:G$370),),)),"")</f>
        <v/>
      </c>
      <c r="H438" s="507" t="str">
        <f t="shared" si="137"/>
        <v/>
      </c>
      <c r="I438" s="507" t="str">
        <f t="shared" si="136"/>
        <v/>
      </c>
      <c r="J438" s="507" t="str">
        <f t="shared" si="136"/>
        <v/>
      </c>
      <c r="K438" s="507" t="str">
        <f t="shared" si="136"/>
        <v/>
      </c>
      <c r="L438" s="507" t="str">
        <f t="shared" si="136"/>
        <v/>
      </c>
      <c r="M438" s="507" t="str">
        <f t="shared" si="136"/>
        <v/>
      </c>
      <c r="N438" s="507" t="str">
        <f t="shared" si="136"/>
        <v/>
      </c>
      <c r="O438" s="507" t="str">
        <f t="shared" si="136"/>
        <v/>
      </c>
      <c r="P438" s="507" t="str">
        <f t="shared" si="136"/>
        <v/>
      </c>
      <c r="Q438" s="507" t="str">
        <f t="shared" si="136"/>
        <v/>
      </c>
      <c r="R438" s="507" t="str">
        <f t="shared" si="136"/>
        <v/>
      </c>
      <c r="S438" s="507" t="str">
        <f t="shared" si="136"/>
        <v/>
      </c>
    </row>
    <row r="439" spans="2:19" hidden="1" x14ac:dyDescent="0.3">
      <c r="B439" s="927">
        <v>66</v>
      </c>
      <c r="C439" s="915"/>
      <c r="D439" s="915"/>
      <c r="E439" s="915"/>
      <c r="F439" s="929" t="str">
        <f>IFERROR(INDEX(F$271:F$370,MATCH(0,INDEX(COUNTIF(F$373:F438,F$271:F$370),),)),"")</f>
        <v/>
      </c>
      <c r="G439" s="915" t="str">
        <f>IFERROR(INDEX(G$271:G$370,MATCH(0,INDEX(COUNTIF(G$373:G438,G$271:G$370),),)),"")</f>
        <v/>
      </c>
      <c r="H439" s="507" t="str">
        <f t="shared" si="137"/>
        <v/>
      </c>
      <c r="I439" s="507" t="str">
        <f t="shared" si="136"/>
        <v/>
      </c>
      <c r="J439" s="507" t="str">
        <f t="shared" si="136"/>
        <v/>
      </c>
      <c r="K439" s="507" t="str">
        <f t="shared" si="136"/>
        <v/>
      </c>
      <c r="L439" s="507" t="str">
        <f t="shared" si="136"/>
        <v/>
      </c>
      <c r="M439" s="507" t="str">
        <f t="shared" si="136"/>
        <v/>
      </c>
      <c r="N439" s="507" t="str">
        <f t="shared" si="136"/>
        <v/>
      </c>
      <c r="O439" s="507" t="str">
        <f t="shared" si="136"/>
        <v/>
      </c>
      <c r="P439" s="507" t="str">
        <f t="shared" si="136"/>
        <v/>
      </c>
      <c r="Q439" s="507" t="str">
        <f t="shared" si="136"/>
        <v/>
      </c>
      <c r="R439" s="507" t="str">
        <f t="shared" si="136"/>
        <v/>
      </c>
      <c r="S439" s="507" t="str">
        <f t="shared" si="136"/>
        <v/>
      </c>
    </row>
    <row r="440" spans="2:19" hidden="1" x14ac:dyDescent="0.3">
      <c r="B440" s="927">
        <v>67</v>
      </c>
      <c r="C440" s="915"/>
      <c r="D440" s="915"/>
      <c r="E440" s="915"/>
      <c r="F440" s="929" t="str">
        <f>IFERROR(INDEX(F$271:F$370,MATCH(0,INDEX(COUNTIF(F$373:F439,F$271:F$370),),)),"")</f>
        <v/>
      </c>
      <c r="G440" s="915" t="str">
        <f>IFERROR(INDEX(G$271:G$370,MATCH(0,INDEX(COUNTIF(G$373:G439,G$271:G$370),),)),"")</f>
        <v/>
      </c>
      <c r="H440" s="507" t="str">
        <f t="shared" si="137"/>
        <v/>
      </c>
      <c r="I440" s="507" t="str">
        <f t="shared" si="136"/>
        <v/>
      </c>
      <c r="J440" s="507" t="str">
        <f t="shared" si="136"/>
        <v/>
      </c>
      <c r="K440" s="507" t="str">
        <f t="shared" si="136"/>
        <v/>
      </c>
      <c r="L440" s="507" t="str">
        <f t="shared" si="136"/>
        <v/>
      </c>
      <c r="M440" s="507" t="str">
        <f t="shared" si="136"/>
        <v/>
      </c>
      <c r="N440" s="507" t="str">
        <f t="shared" si="136"/>
        <v/>
      </c>
      <c r="O440" s="507" t="str">
        <f t="shared" si="136"/>
        <v/>
      </c>
      <c r="P440" s="507" t="str">
        <f t="shared" si="136"/>
        <v/>
      </c>
      <c r="Q440" s="507" t="str">
        <f t="shared" si="136"/>
        <v/>
      </c>
      <c r="R440" s="507" t="str">
        <f t="shared" si="136"/>
        <v/>
      </c>
      <c r="S440" s="507" t="str">
        <f t="shared" si="136"/>
        <v/>
      </c>
    </row>
    <row r="441" spans="2:19" hidden="1" x14ac:dyDescent="0.3">
      <c r="B441" s="927">
        <v>68</v>
      </c>
      <c r="C441" s="915"/>
      <c r="D441" s="915"/>
      <c r="E441" s="915"/>
      <c r="F441" s="929" t="str">
        <f>IFERROR(INDEX(F$271:F$370,MATCH(0,INDEX(COUNTIF(F$373:F440,F$271:F$370),),)),"")</f>
        <v/>
      </c>
      <c r="G441" s="915" t="str">
        <f>IFERROR(INDEX(G$271:G$370,MATCH(0,INDEX(COUNTIF(G$373:G440,G$271:G$370),),)),"")</f>
        <v/>
      </c>
      <c r="H441" s="507" t="str">
        <f t="shared" si="137"/>
        <v/>
      </c>
      <c r="I441" s="507" t="str">
        <f t="shared" si="136"/>
        <v/>
      </c>
      <c r="J441" s="507" t="str">
        <f t="shared" si="136"/>
        <v/>
      </c>
      <c r="K441" s="507" t="str">
        <f t="shared" si="136"/>
        <v/>
      </c>
      <c r="L441" s="507" t="str">
        <f t="shared" si="136"/>
        <v/>
      </c>
      <c r="M441" s="507" t="str">
        <f t="shared" si="136"/>
        <v/>
      </c>
      <c r="N441" s="507" t="str">
        <f t="shared" si="136"/>
        <v/>
      </c>
      <c r="O441" s="507" t="str">
        <f t="shared" si="136"/>
        <v/>
      </c>
      <c r="P441" s="507" t="str">
        <f t="shared" si="136"/>
        <v/>
      </c>
      <c r="Q441" s="507" t="str">
        <f t="shared" si="136"/>
        <v/>
      </c>
      <c r="R441" s="507" t="str">
        <f t="shared" si="136"/>
        <v/>
      </c>
      <c r="S441" s="507" t="str">
        <f t="shared" si="136"/>
        <v/>
      </c>
    </row>
    <row r="442" spans="2:19" hidden="1" x14ac:dyDescent="0.3">
      <c r="B442" s="927">
        <v>69</v>
      </c>
      <c r="C442" s="915"/>
      <c r="D442" s="915"/>
      <c r="E442" s="915"/>
      <c r="F442" s="929" t="str">
        <f>IFERROR(INDEX(F$271:F$370,MATCH(0,INDEX(COUNTIF(F$373:F441,F$271:F$370),),)),"")</f>
        <v/>
      </c>
      <c r="G442" s="915" t="str">
        <f>IFERROR(INDEX(G$271:G$370,MATCH(0,INDEX(COUNTIF(G$373:G441,G$271:G$370),),)),"")</f>
        <v/>
      </c>
      <c r="H442" s="507" t="str">
        <f t="shared" si="137"/>
        <v/>
      </c>
      <c r="I442" s="507" t="str">
        <f t="shared" si="136"/>
        <v/>
      </c>
      <c r="J442" s="507" t="str">
        <f t="shared" si="136"/>
        <v/>
      </c>
      <c r="K442" s="507" t="str">
        <f t="shared" si="136"/>
        <v/>
      </c>
      <c r="L442" s="507" t="str">
        <f t="shared" si="136"/>
        <v/>
      </c>
      <c r="M442" s="507" t="str">
        <f t="shared" si="136"/>
        <v/>
      </c>
      <c r="N442" s="507" t="str">
        <f t="shared" si="136"/>
        <v/>
      </c>
      <c r="O442" s="507" t="str">
        <f t="shared" si="136"/>
        <v/>
      </c>
      <c r="P442" s="507" t="str">
        <f t="shared" si="136"/>
        <v/>
      </c>
      <c r="Q442" s="507" t="str">
        <f t="shared" si="136"/>
        <v/>
      </c>
      <c r="R442" s="507" t="str">
        <f t="shared" si="136"/>
        <v/>
      </c>
      <c r="S442" s="507" t="str">
        <f t="shared" si="136"/>
        <v/>
      </c>
    </row>
    <row r="443" spans="2:19" hidden="1" x14ac:dyDescent="0.3">
      <c r="B443" s="927">
        <v>70</v>
      </c>
      <c r="C443" s="915"/>
      <c r="D443" s="915"/>
      <c r="E443" s="915"/>
      <c r="F443" s="929" t="str">
        <f>IFERROR(INDEX(F$271:F$370,MATCH(0,INDEX(COUNTIF(F$373:F442,F$271:F$370),),)),"")</f>
        <v/>
      </c>
      <c r="G443" s="915" t="str">
        <f>IFERROR(INDEX(G$271:G$370,MATCH(0,INDEX(COUNTIF(G$373:G442,G$271:G$370),),)),"")</f>
        <v/>
      </c>
      <c r="H443" s="507" t="str">
        <f t="shared" si="137"/>
        <v/>
      </c>
      <c r="I443" s="507" t="str">
        <f t="shared" si="136"/>
        <v/>
      </c>
      <c r="J443" s="507" t="str">
        <f t="shared" si="136"/>
        <v/>
      </c>
      <c r="K443" s="507" t="str">
        <f t="shared" si="136"/>
        <v/>
      </c>
      <c r="L443" s="507" t="str">
        <f t="shared" si="136"/>
        <v/>
      </c>
      <c r="M443" s="507" t="str">
        <f t="shared" si="136"/>
        <v/>
      </c>
      <c r="N443" s="507" t="str">
        <f t="shared" si="136"/>
        <v/>
      </c>
      <c r="O443" s="507" t="str">
        <f t="shared" si="136"/>
        <v/>
      </c>
      <c r="P443" s="507" t="str">
        <f t="shared" si="136"/>
        <v/>
      </c>
      <c r="Q443" s="507" t="str">
        <f t="shared" si="136"/>
        <v/>
      </c>
      <c r="R443" s="507" t="str">
        <f t="shared" si="136"/>
        <v/>
      </c>
      <c r="S443" s="507" t="str">
        <f t="shared" si="136"/>
        <v/>
      </c>
    </row>
    <row r="444" spans="2:19" hidden="1" x14ac:dyDescent="0.3">
      <c r="B444" s="927">
        <v>71</v>
      </c>
      <c r="C444" s="915"/>
      <c r="D444" s="915"/>
      <c r="E444" s="915"/>
      <c r="F444" s="929" t="str">
        <f>IFERROR(INDEX(F$271:F$370,MATCH(0,INDEX(COUNTIF(F$373:F443,F$271:F$370),),)),"")</f>
        <v/>
      </c>
      <c r="G444" s="915" t="str">
        <f>IFERROR(INDEX(G$271:G$370,MATCH(0,INDEX(COUNTIF(G$373:G443,G$271:G$370),),)),"")</f>
        <v/>
      </c>
      <c r="H444" s="507" t="str">
        <f t="shared" si="137"/>
        <v/>
      </c>
      <c r="I444" s="507" t="str">
        <f t="shared" si="136"/>
        <v/>
      </c>
      <c r="J444" s="507" t="str">
        <f t="shared" si="136"/>
        <v/>
      </c>
      <c r="K444" s="507" t="str">
        <f t="shared" si="136"/>
        <v/>
      </c>
      <c r="L444" s="507" t="str">
        <f t="shared" si="136"/>
        <v/>
      </c>
      <c r="M444" s="507" t="str">
        <f t="shared" si="136"/>
        <v/>
      </c>
      <c r="N444" s="507" t="str">
        <f t="shared" si="136"/>
        <v/>
      </c>
      <c r="O444" s="507" t="str">
        <f t="shared" si="136"/>
        <v/>
      </c>
      <c r="P444" s="507" t="str">
        <f t="shared" si="136"/>
        <v/>
      </c>
      <c r="Q444" s="507" t="str">
        <f t="shared" si="136"/>
        <v/>
      </c>
      <c r="R444" s="507" t="str">
        <f t="shared" si="136"/>
        <v/>
      </c>
      <c r="S444" s="507" t="str">
        <f t="shared" si="136"/>
        <v/>
      </c>
    </row>
    <row r="445" spans="2:19" hidden="1" x14ac:dyDescent="0.3">
      <c r="B445" s="927">
        <v>72</v>
      </c>
      <c r="C445" s="915"/>
      <c r="D445" s="915"/>
      <c r="E445" s="915"/>
      <c r="F445" s="929" t="str">
        <f>IFERROR(INDEX(F$271:F$370,MATCH(0,INDEX(COUNTIF(F$373:F444,F$271:F$370),),)),"")</f>
        <v/>
      </c>
      <c r="G445" s="915" t="str">
        <f>IFERROR(INDEX(G$271:G$370,MATCH(0,INDEX(COUNTIF(G$373:G444,G$271:G$370),),)),"")</f>
        <v/>
      </c>
      <c r="H445" s="507" t="str">
        <f t="shared" si="137"/>
        <v/>
      </c>
      <c r="I445" s="507" t="str">
        <f t="shared" si="136"/>
        <v/>
      </c>
      <c r="J445" s="507" t="str">
        <f t="shared" si="136"/>
        <v/>
      </c>
      <c r="K445" s="507" t="str">
        <f t="shared" si="136"/>
        <v/>
      </c>
      <c r="L445" s="507" t="str">
        <f t="shared" si="136"/>
        <v/>
      </c>
      <c r="M445" s="507" t="str">
        <f t="shared" si="136"/>
        <v/>
      </c>
      <c r="N445" s="507" t="str">
        <f t="shared" si="136"/>
        <v/>
      </c>
      <c r="O445" s="507" t="str">
        <f t="shared" si="136"/>
        <v/>
      </c>
      <c r="P445" s="507" t="str">
        <f t="shared" si="136"/>
        <v/>
      </c>
      <c r="Q445" s="507" t="str">
        <f t="shared" si="136"/>
        <v/>
      </c>
      <c r="R445" s="507" t="str">
        <f t="shared" si="136"/>
        <v/>
      </c>
      <c r="S445" s="507" t="str">
        <f t="shared" si="136"/>
        <v/>
      </c>
    </row>
    <row r="446" spans="2:19" hidden="1" x14ac:dyDescent="0.3">
      <c r="B446" s="927">
        <v>73</v>
      </c>
      <c r="C446" s="915"/>
      <c r="D446" s="915"/>
      <c r="E446" s="915"/>
      <c r="F446" s="929" t="str">
        <f>IFERROR(INDEX(F$271:F$370,MATCH(0,INDEX(COUNTIF(F$373:F445,F$271:F$370),),)),"")</f>
        <v/>
      </c>
      <c r="G446" s="915" t="str">
        <f>IFERROR(INDEX(G$271:G$370,MATCH(0,INDEX(COUNTIF(G$373:G445,G$271:G$370),),)),"")</f>
        <v/>
      </c>
      <c r="H446" s="507" t="str">
        <f t="shared" si="137"/>
        <v/>
      </c>
      <c r="I446" s="507" t="str">
        <f t="shared" si="136"/>
        <v/>
      </c>
      <c r="J446" s="507" t="str">
        <f t="shared" si="136"/>
        <v/>
      </c>
      <c r="K446" s="507" t="str">
        <f t="shared" si="136"/>
        <v/>
      </c>
      <c r="L446" s="507" t="str">
        <f t="shared" si="136"/>
        <v/>
      </c>
      <c r="M446" s="507" t="str">
        <f t="shared" si="136"/>
        <v/>
      </c>
      <c r="N446" s="507" t="str">
        <f t="shared" si="136"/>
        <v/>
      </c>
      <c r="O446" s="507" t="str">
        <f t="shared" si="136"/>
        <v/>
      </c>
      <c r="P446" s="507" t="str">
        <f t="shared" si="136"/>
        <v/>
      </c>
      <c r="Q446" s="507" t="str">
        <f t="shared" si="136"/>
        <v/>
      </c>
      <c r="R446" s="507" t="str">
        <f t="shared" si="136"/>
        <v/>
      </c>
      <c r="S446" s="507" t="str">
        <f t="shared" si="136"/>
        <v/>
      </c>
    </row>
    <row r="447" spans="2:19" hidden="1" x14ac:dyDescent="0.3">
      <c r="B447" s="927">
        <v>74</v>
      </c>
      <c r="C447" s="915"/>
      <c r="D447" s="915"/>
      <c r="E447" s="915"/>
      <c r="F447" s="929" t="str">
        <f>IFERROR(INDEX(F$271:F$370,MATCH(0,INDEX(COUNTIF(F$373:F446,F$271:F$370),),)),"")</f>
        <v/>
      </c>
      <c r="G447" s="915" t="str">
        <f>IFERROR(INDEX(G$271:G$370,MATCH(0,INDEX(COUNTIF(G$373:G446,G$271:G$370),),)),"")</f>
        <v/>
      </c>
      <c r="H447" s="507" t="str">
        <f t="shared" si="137"/>
        <v/>
      </c>
      <c r="I447" s="507" t="str">
        <f t="shared" si="136"/>
        <v/>
      </c>
      <c r="J447" s="507" t="str">
        <f t="shared" si="136"/>
        <v/>
      </c>
      <c r="K447" s="507" t="str">
        <f t="shared" si="136"/>
        <v/>
      </c>
      <c r="L447" s="507" t="str">
        <f t="shared" si="136"/>
        <v/>
      </c>
      <c r="M447" s="507" t="str">
        <f t="shared" si="136"/>
        <v/>
      </c>
      <c r="N447" s="507" t="str">
        <f t="shared" si="136"/>
        <v/>
      </c>
      <c r="O447" s="507" t="str">
        <f t="shared" si="136"/>
        <v/>
      </c>
      <c r="P447" s="507" t="str">
        <f t="shared" si="136"/>
        <v/>
      </c>
      <c r="Q447" s="507" t="str">
        <f t="shared" si="136"/>
        <v/>
      </c>
      <c r="R447" s="507" t="str">
        <f t="shared" si="136"/>
        <v/>
      </c>
      <c r="S447" s="507" t="str">
        <f t="shared" si="136"/>
        <v/>
      </c>
    </row>
    <row r="448" spans="2:19" hidden="1" x14ac:dyDescent="0.3">
      <c r="B448" s="927">
        <v>75</v>
      </c>
      <c r="C448" s="915"/>
      <c r="D448" s="915"/>
      <c r="E448" s="915"/>
      <c r="F448" s="929" t="str">
        <f>IFERROR(INDEX(F$271:F$370,MATCH(0,INDEX(COUNTIF(F$373:F447,F$271:F$370),),)),"")</f>
        <v/>
      </c>
      <c r="G448" s="915" t="str">
        <f>IFERROR(INDEX(G$271:G$370,MATCH(0,INDEX(COUNTIF(G$373:G447,G$271:G$370),),)),"")</f>
        <v/>
      </c>
      <c r="H448" s="507" t="str">
        <f t="shared" si="137"/>
        <v/>
      </c>
      <c r="I448" s="507" t="str">
        <f t="shared" si="136"/>
        <v/>
      </c>
      <c r="J448" s="507" t="str">
        <f t="shared" si="136"/>
        <v/>
      </c>
      <c r="K448" s="507" t="str">
        <f t="shared" si="136"/>
        <v/>
      </c>
      <c r="L448" s="507" t="str">
        <f t="shared" si="136"/>
        <v/>
      </c>
      <c r="M448" s="507" t="str">
        <f t="shared" si="136"/>
        <v/>
      </c>
      <c r="N448" s="507" t="str">
        <f t="shared" si="136"/>
        <v/>
      </c>
      <c r="O448" s="507" t="str">
        <f t="shared" si="136"/>
        <v/>
      </c>
      <c r="P448" s="507" t="str">
        <f t="shared" si="136"/>
        <v/>
      </c>
      <c r="Q448" s="507" t="str">
        <f t="shared" si="136"/>
        <v/>
      </c>
      <c r="R448" s="507" t="str">
        <f t="shared" si="136"/>
        <v/>
      </c>
      <c r="S448" s="507" t="str">
        <f t="shared" si="136"/>
        <v/>
      </c>
    </row>
    <row r="449" spans="2:19" hidden="1" x14ac:dyDescent="0.3">
      <c r="B449" s="927">
        <v>76</v>
      </c>
      <c r="C449" s="915"/>
      <c r="D449" s="915"/>
      <c r="E449" s="915"/>
      <c r="F449" s="929" t="str">
        <f>IFERROR(INDEX(F$271:F$370,MATCH(0,INDEX(COUNTIF(F$373:F448,F$271:F$370),),)),"")</f>
        <v/>
      </c>
      <c r="G449" s="915" t="str">
        <f>IFERROR(INDEX(G$271:G$370,MATCH(0,INDEX(COUNTIF(G$373:G448,G$271:G$370),),)),"")</f>
        <v/>
      </c>
      <c r="H449" s="507" t="str">
        <f t="shared" si="137"/>
        <v/>
      </c>
      <c r="I449" s="507" t="str">
        <f t="shared" si="136"/>
        <v/>
      </c>
      <c r="J449" s="507" t="str">
        <f t="shared" si="136"/>
        <v/>
      </c>
      <c r="K449" s="507" t="str">
        <f t="shared" si="136"/>
        <v/>
      </c>
      <c r="L449" s="507" t="str">
        <f t="shared" si="136"/>
        <v/>
      </c>
      <c r="M449" s="507" t="str">
        <f t="shared" si="136"/>
        <v/>
      </c>
      <c r="N449" s="507" t="str">
        <f t="shared" si="136"/>
        <v/>
      </c>
      <c r="O449" s="507" t="str">
        <f t="shared" si="136"/>
        <v/>
      </c>
      <c r="P449" s="507" t="str">
        <f t="shared" si="136"/>
        <v/>
      </c>
      <c r="Q449" s="507" t="str">
        <f t="shared" si="136"/>
        <v/>
      </c>
      <c r="R449" s="507" t="str">
        <f t="shared" si="136"/>
        <v/>
      </c>
      <c r="S449" s="507" t="str">
        <f t="shared" si="136"/>
        <v/>
      </c>
    </row>
    <row r="450" spans="2:19" hidden="1" x14ac:dyDescent="0.3">
      <c r="B450" s="927">
        <v>77</v>
      </c>
      <c r="C450" s="915"/>
      <c r="D450" s="915"/>
      <c r="E450" s="915"/>
      <c r="F450" s="929" t="str">
        <f>IFERROR(INDEX(F$271:F$370,MATCH(0,INDEX(COUNTIF(F$373:F449,F$271:F$370),),)),"")</f>
        <v/>
      </c>
      <c r="G450" s="915" t="str">
        <f>IFERROR(INDEX(G$271:G$370,MATCH(0,INDEX(COUNTIF(G$373:G449,G$271:G$370),),)),"")</f>
        <v/>
      </c>
      <c r="H450" s="507" t="str">
        <f t="shared" si="137"/>
        <v/>
      </c>
      <c r="I450" s="507" t="str">
        <f t="shared" si="136"/>
        <v/>
      </c>
      <c r="J450" s="507" t="str">
        <f t="shared" si="136"/>
        <v/>
      </c>
      <c r="K450" s="507" t="str">
        <f t="shared" si="136"/>
        <v/>
      </c>
      <c r="L450" s="507" t="str">
        <f t="shared" si="136"/>
        <v/>
      </c>
      <c r="M450" s="507" t="str">
        <f t="shared" si="136"/>
        <v/>
      </c>
      <c r="N450" s="507" t="str">
        <f t="shared" si="136"/>
        <v/>
      </c>
      <c r="O450" s="507" t="str">
        <f t="shared" si="136"/>
        <v/>
      </c>
      <c r="P450" s="507" t="str">
        <f t="shared" si="136"/>
        <v/>
      </c>
      <c r="Q450" s="507" t="str">
        <f t="shared" si="136"/>
        <v/>
      </c>
      <c r="R450" s="507" t="str">
        <f t="shared" si="136"/>
        <v/>
      </c>
      <c r="S450" s="507" t="str">
        <f t="shared" si="136"/>
        <v/>
      </c>
    </row>
    <row r="451" spans="2:19" hidden="1" x14ac:dyDescent="0.3">
      <c r="B451" s="927">
        <v>78</v>
      </c>
      <c r="C451" s="915"/>
      <c r="D451" s="915"/>
      <c r="E451" s="915"/>
      <c r="F451" s="929" t="str">
        <f>IFERROR(INDEX(F$271:F$370,MATCH(0,INDEX(COUNTIF(F$373:F450,F$271:F$370),),)),"")</f>
        <v/>
      </c>
      <c r="G451" s="915" t="str">
        <f>IFERROR(INDEX(G$271:G$370,MATCH(0,INDEX(COUNTIF(G$373:G450,G$271:G$370),),)),"")</f>
        <v/>
      </c>
      <c r="H451" s="507" t="str">
        <f t="shared" si="137"/>
        <v/>
      </c>
      <c r="I451" s="507" t="str">
        <f t="shared" si="136"/>
        <v/>
      </c>
      <c r="J451" s="507" t="str">
        <f t="shared" si="136"/>
        <v/>
      </c>
      <c r="K451" s="507" t="str">
        <f t="shared" si="136"/>
        <v/>
      </c>
      <c r="L451" s="507" t="str">
        <f t="shared" si="136"/>
        <v/>
      </c>
      <c r="M451" s="507" t="str">
        <f t="shared" ref="I451:S473" si="138">+IF($G451="","",VLOOKUP($G451,$G$271:$S$370,M$372+1,FALSE))</f>
        <v/>
      </c>
      <c r="N451" s="507" t="str">
        <f t="shared" si="138"/>
        <v/>
      </c>
      <c r="O451" s="507" t="str">
        <f t="shared" si="138"/>
        <v/>
      </c>
      <c r="P451" s="507" t="str">
        <f t="shared" si="138"/>
        <v/>
      </c>
      <c r="Q451" s="507" t="str">
        <f t="shared" si="138"/>
        <v/>
      </c>
      <c r="R451" s="507" t="str">
        <f t="shared" si="138"/>
        <v/>
      </c>
      <c r="S451" s="507" t="str">
        <f t="shared" si="138"/>
        <v/>
      </c>
    </row>
    <row r="452" spans="2:19" hidden="1" x14ac:dyDescent="0.3">
      <c r="B452" s="927">
        <v>79</v>
      </c>
      <c r="C452" s="915"/>
      <c r="D452" s="915"/>
      <c r="E452" s="915"/>
      <c r="F452" s="929" t="str">
        <f>IFERROR(INDEX(F$271:F$370,MATCH(0,INDEX(COUNTIF(F$373:F451,F$271:F$370),),)),"")</f>
        <v/>
      </c>
      <c r="G452" s="915" t="str">
        <f>IFERROR(INDEX(G$271:G$370,MATCH(0,INDEX(COUNTIF(G$373:G451,G$271:G$370),),)),"")</f>
        <v/>
      </c>
      <c r="H452" s="507" t="str">
        <f t="shared" si="137"/>
        <v/>
      </c>
      <c r="I452" s="507" t="str">
        <f t="shared" si="138"/>
        <v/>
      </c>
      <c r="J452" s="507" t="str">
        <f t="shared" si="138"/>
        <v/>
      </c>
      <c r="K452" s="507" t="str">
        <f t="shared" si="138"/>
        <v/>
      </c>
      <c r="L452" s="507" t="str">
        <f t="shared" si="138"/>
        <v/>
      </c>
      <c r="M452" s="507" t="str">
        <f t="shared" si="138"/>
        <v/>
      </c>
      <c r="N452" s="507" t="str">
        <f t="shared" si="138"/>
        <v/>
      </c>
      <c r="O452" s="507" t="str">
        <f t="shared" si="138"/>
        <v/>
      </c>
      <c r="P452" s="507" t="str">
        <f t="shared" si="138"/>
        <v/>
      </c>
      <c r="Q452" s="507" t="str">
        <f t="shared" si="138"/>
        <v/>
      </c>
      <c r="R452" s="507" t="str">
        <f t="shared" si="138"/>
        <v/>
      </c>
      <c r="S452" s="507" t="str">
        <f t="shared" si="138"/>
        <v/>
      </c>
    </row>
    <row r="453" spans="2:19" hidden="1" x14ac:dyDescent="0.3">
      <c r="B453" s="927">
        <v>80</v>
      </c>
      <c r="C453" s="915"/>
      <c r="D453" s="915"/>
      <c r="E453" s="915"/>
      <c r="F453" s="929" t="str">
        <f>IFERROR(INDEX(F$271:F$370,MATCH(0,INDEX(COUNTIF(F$373:F452,F$271:F$370),),)),"")</f>
        <v/>
      </c>
      <c r="G453" s="915" t="str">
        <f>IFERROR(INDEX(G$271:G$370,MATCH(0,INDEX(COUNTIF(G$373:G452,G$271:G$370),),)),"")</f>
        <v/>
      </c>
      <c r="H453" s="507" t="str">
        <f t="shared" si="137"/>
        <v/>
      </c>
      <c r="I453" s="507" t="str">
        <f t="shared" si="138"/>
        <v/>
      </c>
      <c r="J453" s="507" t="str">
        <f t="shared" si="138"/>
        <v/>
      </c>
      <c r="K453" s="507" t="str">
        <f t="shared" si="138"/>
        <v/>
      </c>
      <c r="L453" s="507" t="str">
        <f t="shared" si="138"/>
        <v/>
      </c>
      <c r="M453" s="507" t="str">
        <f t="shared" si="138"/>
        <v/>
      </c>
      <c r="N453" s="507" t="str">
        <f t="shared" si="138"/>
        <v/>
      </c>
      <c r="O453" s="507" t="str">
        <f t="shared" si="138"/>
        <v/>
      </c>
      <c r="P453" s="507" t="str">
        <f t="shared" si="138"/>
        <v/>
      </c>
      <c r="Q453" s="507" t="str">
        <f t="shared" si="138"/>
        <v/>
      </c>
      <c r="R453" s="507" t="str">
        <f t="shared" si="138"/>
        <v/>
      </c>
      <c r="S453" s="507" t="str">
        <f t="shared" si="138"/>
        <v/>
      </c>
    </row>
    <row r="454" spans="2:19" hidden="1" x14ac:dyDescent="0.3">
      <c r="B454" s="927">
        <v>81</v>
      </c>
      <c r="C454" s="915"/>
      <c r="D454" s="915"/>
      <c r="E454" s="915"/>
      <c r="F454" s="929" t="str">
        <f>IFERROR(INDEX(F$271:F$370,MATCH(0,INDEX(COUNTIF(F$373:F453,F$271:F$370),),)),"")</f>
        <v/>
      </c>
      <c r="G454" s="915" t="str">
        <f>IFERROR(INDEX(G$271:G$370,MATCH(0,INDEX(COUNTIF(G$373:G453,G$271:G$370),),)),"")</f>
        <v/>
      </c>
      <c r="H454" s="507" t="str">
        <f t="shared" si="137"/>
        <v/>
      </c>
      <c r="I454" s="507" t="str">
        <f t="shared" si="138"/>
        <v/>
      </c>
      <c r="J454" s="507" t="str">
        <f t="shared" si="138"/>
        <v/>
      </c>
      <c r="K454" s="507" t="str">
        <f t="shared" si="138"/>
        <v/>
      </c>
      <c r="L454" s="507" t="str">
        <f t="shared" si="138"/>
        <v/>
      </c>
      <c r="M454" s="507" t="str">
        <f t="shared" si="138"/>
        <v/>
      </c>
      <c r="N454" s="507" t="str">
        <f t="shared" si="138"/>
        <v/>
      </c>
      <c r="O454" s="507" t="str">
        <f t="shared" si="138"/>
        <v/>
      </c>
      <c r="P454" s="507" t="str">
        <f t="shared" si="138"/>
        <v/>
      </c>
      <c r="Q454" s="507" t="str">
        <f t="shared" si="138"/>
        <v/>
      </c>
      <c r="R454" s="507" t="str">
        <f t="shared" si="138"/>
        <v/>
      </c>
      <c r="S454" s="507" t="str">
        <f t="shared" si="138"/>
        <v/>
      </c>
    </row>
    <row r="455" spans="2:19" hidden="1" x14ac:dyDescent="0.3">
      <c r="B455" s="927">
        <v>82</v>
      </c>
      <c r="C455" s="915"/>
      <c r="D455" s="915"/>
      <c r="E455" s="915"/>
      <c r="F455" s="929" t="str">
        <f>IFERROR(INDEX(F$271:F$370,MATCH(0,INDEX(COUNTIF(F$373:F454,F$271:F$370),),)),"")</f>
        <v/>
      </c>
      <c r="G455" s="915" t="str">
        <f>IFERROR(INDEX(G$271:G$370,MATCH(0,INDEX(COUNTIF(G$373:G454,G$271:G$370),),)),"")</f>
        <v/>
      </c>
      <c r="H455" s="507" t="str">
        <f t="shared" si="137"/>
        <v/>
      </c>
      <c r="I455" s="507" t="str">
        <f t="shared" si="138"/>
        <v/>
      </c>
      <c r="J455" s="507" t="str">
        <f t="shared" si="138"/>
        <v/>
      </c>
      <c r="K455" s="507" t="str">
        <f t="shared" si="138"/>
        <v/>
      </c>
      <c r="L455" s="507" t="str">
        <f t="shared" si="138"/>
        <v/>
      </c>
      <c r="M455" s="507" t="str">
        <f t="shared" si="138"/>
        <v/>
      </c>
      <c r="N455" s="507" t="str">
        <f t="shared" si="138"/>
        <v/>
      </c>
      <c r="O455" s="507" t="str">
        <f t="shared" si="138"/>
        <v/>
      </c>
      <c r="P455" s="507" t="str">
        <f t="shared" si="138"/>
        <v/>
      </c>
      <c r="Q455" s="507" t="str">
        <f t="shared" si="138"/>
        <v/>
      </c>
      <c r="R455" s="507" t="str">
        <f t="shared" si="138"/>
        <v/>
      </c>
      <c r="S455" s="507" t="str">
        <f t="shared" si="138"/>
        <v/>
      </c>
    </row>
    <row r="456" spans="2:19" hidden="1" x14ac:dyDescent="0.3">
      <c r="B456" s="927">
        <v>83</v>
      </c>
      <c r="C456" s="915"/>
      <c r="D456" s="915"/>
      <c r="E456" s="915"/>
      <c r="F456" s="929" t="str">
        <f>IFERROR(INDEX(F$271:F$370,MATCH(0,INDEX(COUNTIF(F$373:F455,F$271:F$370),),)),"")</f>
        <v/>
      </c>
      <c r="G456" s="915" t="str">
        <f>IFERROR(INDEX(G$271:G$370,MATCH(0,INDEX(COUNTIF(G$373:G455,G$271:G$370),),)),"")</f>
        <v/>
      </c>
      <c r="H456" s="507" t="str">
        <f t="shared" si="137"/>
        <v/>
      </c>
      <c r="I456" s="507" t="str">
        <f t="shared" si="138"/>
        <v/>
      </c>
      <c r="J456" s="507" t="str">
        <f t="shared" si="138"/>
        <v/>
      </c>
      <c r="K456" s="507" t="str">
        <f t="shared" si="138"/>
        <v/>
      </c>
      <c r="L456" s="507" t="str">
        <f t="shared" si="138"/>
        <v/>
      </c>
      <c r="M456" s="507" t="str">
        <f t="shared" si="138"/>
        <v/>
      </c>
      <c r="N456" s="507" t="str">
        <f t="shared" si="138"/>
        <v/>
      </c>
      <c r="O456" s="507" t="str">
        <f t="shared" si="138"/>
        <v/>
      </c>
      <c r="P456" s="507" t="str">
        <f t="shared" si="138"/>
        <v/>
      </c>
      <c r="Q456" s="507" t="str">
        <f t="shared" si="138"/>
        <v/>
      </c>
      <c r="R456" s="507" t="str">
        <f t="shared" si="138"/>
        <v/>
      </c>
      <c r="S456" s="507" t="str">
        <f t="shared" si="138"/>
        <v/>
      </c>
    </row>
    <row r="457" spans="2:19" hidden="1" x14ac:dyDescent="0.3">
      <c r="B457" s="927">
        <v>84</v>
      </c>
      <c r="C457" s="915"/>
      <c r="D457" s="915"/>
      <c r="E457" s="915"/>
      <c r="F457" s="929" t="str">
        <f>IFERROR(INDEX(F$271:F$370,MATCH(0,INDEX(COUNTIF(F$373:F456,F$271:F$370),),)),"")</f>
        <v/>
      </c>
      <c r="G457" s="915" t="str">
        <f>IFERROR(INDEX(G$271:G$370,MATCH(0,INDEX(COUNTIF(G$373:G456,G$271:G$370),),)),"")</f>
        <v/>
      </c>
      <c r="H457" s="507" t="str">
        <f t="shared" si="137"/>
        <v/>
      </c>
      <c r="I457" s="507" t="str">
        <f t="shared" si="138"/>
        <v/>
      </c>
      <c r="J457" s="507" t="str">
        <f t="shared" si="138"/>
        <v/>
      </c>
      <c r="K457" s="507" t="str">
        <f t="shared" si="138"/>
        <v/>
      </c>
      <c r="L457" s="507" t="str">
        <f t="shared" si="138"/>
        <v/>
      </c>
      <c r="M457" s="507" t="str">
        <f t="shared" si="138"/>
        <v/>
      </c>
      <c r="N457" s="507" t="str">
        <f t="shared" si="138"/>
        <v/>
      </c>
      <c r="O457" s="507" t="str">
        <f t="shared" si="138"/>
        <v/>
      </c>
      <c r="P457" s="507" t="str">
        <f t="shared" si="138"/>
        <v/>
      </c>
      <c r="Q457" s="507" t="str">
        <f t="shared" si="138"/>
        <v/>
      </c>
      <c r="R457" s="507" t="str">
        <f t="shared" si="138"/>
        <v/>
      </c>
      <c r="S457" s="507" t="str">
        <f t="shared" si="138"/>
        <v/>
      </c>
    </row>
    <row r="458" spans="2:19" hidden="1" x14ac:dyDescent="0.3">
      <c r="B458" s="927">
        <v>85</v>
      </c>
      <c r="C458" s="915"/>
      <c r="D458" s="915"/>
      <c r="E458" s="915"/>
      <c r="F458" s="929" t="str">
        <f>IFERROR(INDEX(F$271:F$370,MATCH(0,INDEX(COUNTIF(F$373:F457,F$271:F$370),),)),"")</f>
        <v/>
      </c>
      <c r="G458" s="915" t="str">
        <f>IFERROR(INDEX(G$271:G$370,MATCH(0,INDEX(COUNTIF(G$373:G457,G$271:G$370),),)),"")</f>
        <v/>
      </c>
      <c r="H458" s="507" t="str">
        <f t="shared" si="137"/>
        <v/>
      </c>
      <c r="I458" s="507" t="str">
        <f t="shared" si="138"/>
        <v/>
      </c>
      <c r="J458" s="507" t="str">
        <f t="shared" si="138"/>
        <v/>
      </c>
      <c r="K458" s="507" t="str">
        <f t="shared" si="138"/>
        <v/>
      </c>
      <c r="L458" s="507" t="str">
        <f t="shared" si="138"/>
        <v/>
      </c>
      <c r="M458" s="507" t="str">
        <f t="shared" si="138"/>
        <v/>
      </c>
      <c r="N458" s="507" t="str">
        <f t="shared" si="138"/>
        <v/>
      </c>
      <c r="O458" s="507" t="str">
        <f t="shared" si="138"/>
        <v/>
      </c>
      <c r="P458" s="507" t="str">
        <f t="shared" si="138"/>
        <v/>
      </c>
      <c r="Q458" s="507" t="str">
        <f t="shared" si="138"/>
        <v/>
      </c>
      <c r="R458" s="507" t="str">
        <f t="shared" si="138"/>
        <v/>
      </c>
      <c r="S458" s="507" t="str">
        <f t="shared" si="138"/>
        <v/>
      </c>
    </row>
    <row r="459" spans="2:19" hidden="1" x14ac:dyDescent="0.3">
      <c r="B459" s="927">
        <v>86</v>
      </c>
      <c r="C459" s="915"/>
      <c r="D459" s="915"/>
      <c r="E459" s="915"/>
      <c r="F459" s="929" t="str">
        <f>IFERROR(INDEX(F$271:F$370,MATCH(0,INDEX(COUNTIF(F$373:F458,F$271:F$370),),)),"")</f>
        <v/>
      </c>
      <c r="G459" s="915" t="str">
        <f>IFERROR(INDEX(G$271:G$370,MATCH(0,INDEX(COUNTIF(G$373:G458,G$271:G$370),),)),"")</f>
        <v/>
      </c>
      <c r="H459" s="507" t="str">
        <f t="shared" si="137"/>
        <v/>
      </c>
      <c r="I459" s="507" t="str">
        <f t="shared" si="138"/>
        <v/>
      </c>
      <c r="J459" s="507" t="str">
        <f t="shared" si="138"/>
        <v/>
      </c>
      <c r="K459" s="507" t="str">
        <f t="shared" si="138"/>
        <v/>
      </c>
      <c r="L459" s="507" t="str">
        <f t="shared" si="138"/>
        <v/>
      </c>
      <c r="M459" s="507" t="str">
        <f t="shared" si="138"/>
        <v/>
      </c>
      <c r="N459" s="507" t="str">
        <f t="shared" si="138"/>
        <v/>
      </c>
      <c r="O459" s="507" t="str">
        <f t="shared" si="138"/>
        <v/>
      </c>
      <c r="P459" s="507" t="str">
        <f t="shared" si="138"/>
        <v/>
      </c>
      <c r="Q459" s="507" t="str">
        <f t="shared" si="138"/>
        <v/>
      </c>
      <c r="R459" s="507" t="str">
        <f t="shared" si="138"/>
        <v/>
      </c>
      <c r="S459" s="507" t="str">
        <f t="shared" si="138"/>
        <v/>
      </c>
    </row>
    <row r="460" spans="2:19" hidden="1" x14ac:dyDescent="0.3">
      <c r="B460" s="927">
        <v>87</v>
      </c>
      <c r="C460" s="915"/>
      <c r="D460" s="915"/>
      <c r="E460" s="915"/>
      <c r="F460" s="929" t="str">
        <f>IFERROR(INDEX(F$271:F$370,MATCH(0,INDEX(COUNTIF(F$373:F459,F$271:F$370),),)),"")</f>
        <v/>
      </c>
      <c r="G460" s="915" t="str">
        <f>IFERROR(INDEX(G$271:G$370,MATCH(0,INDEX(COUNTIF(G$373:G459,G$271:G$370),),)),"")</f>
        <v/>
      </c>
      <c r="H460" s="507" t="str">
        <f t="shared" si="137"/>
        <v/>
      </c>
      <c r="I460" s="507" t="str">
        <f t="shared" si="138"/>
        <v/>
      </c>
      <c r="J460" s="507" t="str">
        <f t="shared" si="138"/>
        <v/>
      </c>
      <c r="K460" s="507" t="str">
        <f t="shared" si="138"/>
        <v/>
      </c>
      <c r="L460" s="507" t="str">
        <f t="shared" si="138"/>
        <v/>
      </c>
      <c r="M460" s="507" t="str">
        <f t="shared" si="138"/>
        <v/>
      </c>
      <c r="N460" s="507" t="str">
        <f t="shared" si="138"/>
        <v/>
      </c>
      <c r="O460" s="507" t="str">
        <f t="shared" si="138"/>
        <v/>
      </c>
      <c r="P460" s="507" t="str">
        <f t="shared" si="138"/>
        <v/>
      </c>
      <c r="Q460" s="507" t="str">
        <f t="shared" si="138"/>
        <v/>
      </c>
      <c r="R460" s="507" t="str">
        <f t="shared" si="138"/>
        <v/>
      </c>
      <c r="S460" s="507" t="str">
        <f t="shared" si="138"/>
        <v/>
      </c>
    </row>
    <row r="461" spans="2:19" hidden="1" x14ac:dyDescent="0.3">
      <c r="B461" s="927">
        <v>88</v>
      </c>
      <c r="C461" s="915"/>
      <c r="D461" s="915"/>
      <c r="E461" s="915"/>
      <c r="F461" s="929" t="str">
        <f>IFERROR(INDEX(F$271:F$370,MATCH(0,INDEX(COUNTIF(F$373:F460,F$271:F$370),),)),"")</f>
        <v/>
      </c>
      <c r="G461" s="915" t="str">
        <f>IFERROR(INDEX(G$271:G$370,MATCH(0,INDEX(COUNTIF(G$373:G460,G$271:G$370),),)),"")</f>
        <v/>
      </c>
      <c r="H461" s="507" t="str">
        <f t="shared" si="137"/>
        <v/>
      </c>
      <c r="I461" s="507" t="str">
        <f t="shared" si="138"/>
        <v/>
      </c>
      <c r="J461" s="507" t="str">
        <f t="shared" si="138"/>
        <v/>
      </c>
      <c r="K461" s="507" t="str">
        <f t="shared" si="138"/>
        <v/>
      </c>
      <c r="L461" s="507" t="str">
        <f t="shared" si="138"/>
        <v/>
      </c>
      <c r="M461" s="507" t="str">
        <f t="shared" si="138"/>
        <v/>
      </c>
      <c r="N461" s="507" t="str">
        <f t="shared" si="138"/>
        <v/>
      </c>
      <c r="O461" s="507" t="str">
        <f t="shared" si="138"/>
        <v/>
      </c>
      <c r="P461" s="507" t="str">
        <f t="shared" si="138"/>
        <v/>
      </c>
      <c r="Q461" s="507" t="str">
        <f t="shared" si="138"/>
        <v/>
      </c>
      <c r="R461" s="507" t="str">
        <f t="shared" si="138"/>
        <v/>
      </c>
      <c r="S461" s="507" t="str">
        <f t="shared" si="138"/>
        <v/>
      </c>
    </row>
    <row r="462" spans="2:19" hidden="1" x14ac:dyDescent="0.3">
      <c r="B462" s="927">
        <v>89</v>
      </c>
      <c r="C462" s="915"/>
      <c r="D462" s="915"/>
      <c r="E462" s="915"/>
      <c r="F462" s="929" t="str">
        <f>IFERROR(INDEX(F$271:F$370,MATCH(0,INDEX(COUNTIF(F$373:F461,F$271:F$370),),)),"")</f>
        <v/>
      </c>
      <c r="G462" s="915" t="str">
        <f>IFERROR(INDEX(G$271:G$370,MATCH(0,INDEX(COUNTIF(G$373:G461,G$271:G$370),),)),"")</f>
        <v/>
      </c>
      <c r="H462" s="507" t="str">
        <f t="shared" si="137"/>
        <v/>
      </c>
      <c r="I462" s="507" t="str">
        <f t="shared" si="138"/>
        <v/>
      </c>
      <c r="J462" s="507" t="str">
        <f t="shared" si="138"/>
        <v/>
      </c>
      <c r="K462" s="507" t="str">
        <f t="shared" si="138"/>
        <v/>
      </c>
      <c r="L462" s="507" t="str">
        <f t="shared" si="138"/>
        <v/>
      </c>
      <c r="M462" s="507" t="str">
        <f t="shared" si="138"/>
        <v/>
      </c>
      <c r="N462" s="507" t="str">
        <f t="shared" si="138"/>
        <v/>
      </c>
      <c r="O462" s="507" t="str">
        <f t="shared" si="138"/>
        <v/>
      </c>
      <c r="P462" s="507" t="str">
        <f t="shared" si="138"/>
        <v/>
      </c>
      <c r="Q462" s="507" t="str">
        <f t="shared" si="138"/>
        <v/>
      </c>
      <c r="R462" s="507" t="str">
        <f t="shared" si="138"/>
        <v/>
      </c>
      <c r="S462" s="507" t="str">
        <f t="shared" si="138"/>
        <v/>
      </c>
    </row>
    <row r="463" spans="2:19" hidden="1" x14ac:dyDescent="0.3">
      <c r="B463" s="927">
        <v>90</v>
      </c>
      <c r="C463" s="915"/>
      <c r="D463" s="915"/>
      <c r="E463" s="915"/>
      <c r="F463" s="929" t="str">
        <f>IFERROR(INDEX(F$271:F$370,MATCH(0,INDEX(COUNTIF(F$373:F462,F$271:F$370),),)),"")</f>
        <v/>
      </c>
      <c r="G463" s="915" t="str">
        <f>IFERROR(INDEX(G$271:G$370,MATCH(0,INDEX(COUNTIF(G$373:G462,G$271:G$370),),)),"")</f>
        <v/>
      </c>
      <c r="H463" s="507" t="str">
        <f t="shared" si="137"/>
        <v/>
      </c>
      <c r="I463" s="507" t="str">
        <f t="shared" si="138"/>
        <v/>
      </c>
      <c r="J463" s="507" t="str">
        <f t="shared" si="138"/>
        <v/>
      </c>
      <c r="K463" s="507" t="str">
        <f t="shared" si="138"/>
        <v/>
      </c>
      <c r="L463" s="507" t="str">
        <f t="shared" si="138"/>
        <v/>
      </c>
      <c r="M463" s="507" t="str">
        <f t="shared" si="138"/>
        <v/>
      </c>
      <c r="N463" s="507" t="str">
        <f t="shared" si="138"/>
        <v/>
      </c>
      <c r="O463" s="507" t="str">
        <f t="shared" si="138"/>
        <v/>
      </c>
      <c r="P463" s="507" t="str">
        <f t="shared" si="138"/>
        <v/>
      </c>
      <c r="Q463" s="507" t="str">
        <f t="shared" si="138"/>
        <v/>
      </c>
      <c r="R463" s="507" t="str">
        <f t="shared" si="138"/>
        <v/>
      </c>
      <c r="S463" s="507" t="str">
        <f t="shared" si="138"/>
        <v/>
      </c>
    </row>
    <row r="464" spans="2:19" hidden="1" x14ac:dyDescent="0.3">
      <c r="B464" s="927">
        <v>91</v>
      </c>
      <c r="C464" s="915"/>
      <c r="D464" s="915"/>
      <c r="E464" s="915"/>
      <c r="F464" s="929" t="str">
        <f>IFERROR(INDEX(F$271:F$370,MATCH(0,INDEX(COUNTIF(F$373:F463,F$271:F$370),),)),"")</f>
        <v/>
      </c>
      <c r="G464" s="915" t="str">
        <f>IFERROR(INDEX(G$271:G$370,MATCH(0,INDEX(COUNTIF(G$373:G463,G$271:G$370),),)),"")</f>
        <v/>
      </c>
      <c r="H464" s="507" t="str">
        <f t="shared" si="137"/>
        <v/>
      </c>
      <c r="I464" s="507" t="str">
        <f t="shared" si="138"/>
        <v/>
      </c>
      <c r="J464" s="507" t="str">
        <f t="shared" si="138"/>
        <v/>
      </c>
      <c r="K464" s="507" t="str">
        <f t="shared" si="138"/>
        <v/>
      </c>
      <c r="L464" s="507" t="str">
        <f t="shared" si="138"/>
        <v/>
      </c>
      <c r="M464" s="507" t="str">
        <f t="shared" si="138"/>
        <v/>
      </c>
      <c r="N464" s="507" t="str">
        <f t="shared" si="138"/>
        <v/>
      </c>
      <c r="O464" s="507" t="str">
        <f t="shared" si="138"/>
        <v/>
      </c>
      <c r="P464" s="507" t="str">
        <f t="shared" si="138"/>
        <v/>
      </c>
      <c r="Q464" s="507" t="str">
        <f t="shared" si="138"/>
        <v/>
      </c>
      <c r="R464" s="507" t="str">
        <f t="shared" si="138"/>
        <v/>
      </c>
      <c r="S464" s="507" t="str">
        <f t="shared" si="138"/>
        <v/>
      </c>
    </row>
    <row r="465" spans="2:19" hidden="1" x14ac:dyDescent="0.3">
      <c r="B465" s="927">
        <v>92</v>
      </c>
      <c r="C465" s="915"/>
      <c r="D465" s="915"/>
      <c r="E465" s="915"/>
      <c r="F465" s="929" t="str">
        <f>IFERROR(INDEX(F$271:F$370,MATCH(0,INDEX(COUNTIF(F$373:F464,F$271:F$370),),)),"")</f>
        <v/>
      </c>
      <c r="G465" s="915" t="str">
        <f>IFERROR(INDEX(G$271:G$370,MATCH(0,INDEX(COUNTIF(G$373:G464,G$271:G$370),),)),"")</f>
        <v/>
      </c>
      <c r="H465" s="507" t="str">
        <f t="shared" si="137"/>
        <v/>
      </c>
      <c r="I465" s="507" t="str">
        <f t="shared" si="138"/>
        <v/>
      </c>
      <c r="J465" s="507" t="str">
        <f t="shared" si="138"/>
        <v/>
      </c>
      <c r="K465" s="507" t="str">
        <f t="shared" si="138"/>
        <v/>
      </c>
      <c r="L465" s="507" t="str">
        <f t="shared" si="138"/>
        <v/>
      </c>
      <c r="M465" s="507" t="str">
        <f t="shared" si="138"/>
        <v/>
      </c>
      <c r="N465" s="507" t="str">
        <f t="shared" si="138"/>
        <v/>
      </c>
      <c r="O465" s="507" t="str">
        <f t="shared" si="138"/>
        <v/>
      </c>
      <c r="P465" s="507" t="str">
        <f t="shared" si="138"/>
        <v/>
      </c>
      <c r="Q465" s="507" t="str">
        <f t="shared" si="138"/>
        <v/>
      </c>
      <c r="R465" s="507" t="str">
        <f t="shared" si="138"/>
        <v/>
      </c>
      <c r="S465" s="507" t="str">
        <f t="shared" si="138"/>
        <v/>
      </c>
    </row>
    <row r="466" spans="2:19" hidden="1" x14ac:dyDescent="0.3">
      <c r="B466" s="927">
        <v>93</v>
      </c>
      <c r="C466" s="915"/>
      <c r="D466" s="915"/>
      <c r="E466" s="915"/>
      <c r="F466" s="929" t="str">
        <f>IFERROR(INDEX(F$271:F$370,MATCH(0,INDEX(COUNTIF(F$373:F465,F$271:F$370),),)),"")</f>
        <v/>
      </c>
      <c r="G466" s="915" t="str">
        <f>IFERROR(INDEX(G$271:G$370,MATCH(0,INDEX(COUNTIF(G$373:G465,G$271:G$370),),)),"")</f>
        <v/>
      </c>
      <c r="H466" s="507" t="str">
        <f t="shared" si="137"/>
        <v/>
      </c>
      <c r="I466" s="507" t="str">
        <f t="shared" si="138"/>
        <v/>
      </c>
      <c r="J466" s="507" t="str">
        <f t="shared" si="138"/>
        <v/>
      </c>
      <c r="K466" s="507" t="str">
        <f t="shared" si="138"/>
        <v/>
      </c>
      <c r="L466" s="507" t="str">
        <f t="shared" si="138"/>
        <v/>
      </c>
      <c r="M466" s="507" t="str">
        <f t="shared" si="138"/>
        <v/>
      </c>
      <c r="N466" s="507" t="str">
        <f t="shared" si="138"/>
        <v/>
      </c>
      <c r="O466" s="507" t="str">
        <f t="shared" si="138"/>
        <v/>
      </c>
      <c r="P466" s="507" t="str">
        <f t="shared" si="138"/>
        <v/>
      </c>
      <c r="Q466" s="507" t="str">
        <f t="shared" si="138"/>
        <v/>
      </c>
      <c r="R466" s="507" t="str">
        <f t="shared" si="138"/>
        <v/>
      </c>
      <c r="S466" s="507" t="str">
        <f t="shared" si="138"/>
        <v/>
      </c>
    </row>
    <row r="467" spans="2:19" hidden="1" x14ac:dyDescent="0.3">
      <c r="B467" s="927">
        <v>94</v>
      </c>
      <c r="C467" s="915"/>
      <c r="D467" s="915"/>
      <c r="E467" s="915"/>
      <c r="F467" s="929" t="str">
        <f>IFERROR(INDEX(F$271:F$370,MATCH(0,INDEX(COUNTIF(F$373:F466,F$271:F$370),),)),"")</f>
        <v/>
      </c>
      <c r="G467" s="915" t="str">
        <f>IFERROR(INDEX(G$271:G$370,MATCH(0,INDEX(COUNTIF(G$373:G466,G$271:G$370),),)),"")</f>
        <v/>
      </c>
      <c r="H467" s="507" t="str">
        <f t="shared" si="137"/>
        <v/>
      </c>
      <c r="I467" s="507" t="str">
        <f t="shared" si="138"/>
        <v/>
      </c>
      <c r="J467" s="507" t="str">
        <f t="shared" si="138"/>
        <v/>
      </c>
      <c r="K467" s="507" t="str">
        <f t="shared" si="138"/>
        <v/>
      </c>
      <c r="L467" s="507" t="str">
        <f t="shared" si="138"/>
        <v/>
      </c>
      <c r="M467" s="507" t="str">
        <f t="shared" si="138"/>
        <v/>
      </c>
      <c r="N467" s="507" t="str">
        <f t="shared" si="138"/>
        <v/>
      </c>
      <c r="O467" s="507" t="str">
        <f t="shared" si="138"/>
        <v/>
      </c>
      <c r="P467" s="507" t="str">
        <f t="shared" si="138"/>
        <v/>
      </c>
      <c r="Q467" s="507" t="str">
        <f t="shared" si="138"/>
        <v/>
      </c>
      <c r="R467" s="507" t="str">
        <f t="shared" si="138"/>
        <v/>
      </c>
      <c r="S467" s="507" t="str">
        <f t="shared" si="138"/>
        <v/>
      </c>
    </row>
    <row r="468" spans="2:19" hidden="1" x14ac:dyDescent="0.3">
      <c r="B468" s="927">
        <v>95</v>
      </c>
      <c r="C468" s="915"/>
      <c r="D468" s="915"/>
      <c r="E468" s="915"/>
      <c r="F468" s="929" t="str">
        <f>IFERROR(INDEX(F$271:F$370,MATCH(0,INDEX(COUNTIF(F$373:F467,F$271:F$370),),)),"")</f>
        <v/>
      </c>
      <c r="G468" s="915" t="str">
        <f>IFERROR(INDEX(G$271:G$370,MATCH(0,INDEX(COUNTIF(G$373:G467,G$271:G$370),),)),"")</f>
        <v/>
      </c>
      <c r="H468" s="507" t="str">
        <f t="shared" si="137"/>
        <v/>
      </c>
      <c r="I468" s="507" t="str">
        <f t="shared" si="138"/>
        <v/>
      </c>
      <c r="J468" s="507" t="str">
        <f t="shared" si="138"/>
        <v/>
      </c>
      <c r="K468" s="507" t="str">
        <f t="shared" si="138"/>
        <v/>
      </c>
      <c r="L468" s="507" t="str">
        <f t="shared" si="138"/>
        <v/>
      </c>
      <c r="M468" s="507" t="str">
        <f t="shared" si="138"/>
        <v/>
      </c>
      <c r="N468" s="507" t="str">
        <f t="shared" si="138"/>
        <v/>
      </c>
      <c r="O468" s="507" t="str">
        <f t="shared" si="138"/>
        <v/>
      </c>
      <c r="P468" s="507" t="str">
        <f t="shared" si="138"/>
        <v/>
      </c>
      <c r="Q468" s="507" t="str">
        <f t="shared" si="138"/>
        <v/>
      </c>
      <c r="R468" s="507" t="str">
        <f t="shared" si="138"/>
        <v/>
      </c>
      <c r="S468" s="507" t="str">
        <f t="shared" si="138"/>
        <v/>
      </c>
    </row>
    <row r="469" spans="2:19" hidden="1" x14ac:dyDescent="0.3">
      <c r="B469" s="927">
        <v>96</v>
      </c>
      <c r="C469" s="915"/>
      <c r="D469" s="915"/>
      <c r="E469" s="915"/>
      <c r="F469" s="929" t="str">
        <f>IFERROR(INDEX(F$271:F$370,MATCH(0,INDEX(COUNTIF(F$373:F468,F$271:F$370),),)),"")</f>
        <v/>
      </c>
      <c r="G469" s="915" t="str">
        <f>IFERROR(INDEX(G$271:G$370,MATCH(0,INDEX(COUNTIF(G$373:G468,G$271:G$370),),)),"")</f>
        <v/>
      </c>
      <c r="H469" s="507" t="str">
        <f t="shared" si="137"/>
        <v/>
      </c>
      <c r="I469" s="507" t="str">
        <f t="shared" si="138"/>
        <v/>
      </c>
      <c r="J469" s="507" t="str">
        <f t="shared" si="138"/>
        <v/>
      </c>
      <c r="K469" s="507" t="str">
        <f t="shared" si="138"/>
        <v/>
      </c>
      <c r="L469" s="507" t="str">
        <f t="shared" si="138"/>
        <v/>
      </c>
      <c r="M469" s="507" t="str">
        <f t="shared" si="138"/>
        <v/>
      </c>
      <c r="N469" s="507" t="str">
        <f t="shared" si="138"/>
        <v/>
      </c>
      <c r="O469" s="507" t="str">
        <f t="shared" si="138"/>
        <v/>
      </c>
      <c r="P469" s="507" t="str">
        <f t="shared" si="138"/>
        <v/>
      </c>
      <c r="Q469" s="507" t="str">
        <f t="shared" si="138"/>
        <v/>
      </c>
      <c r="R469" s="507" t="str">
        <f t="shared" si="138"/>
        <v/>
      </c>
      <c r="S469" s="507" t="str">
        <f t="shared" si="138"/>
        <v/>
      </c>
    </row>
    <row r="470" spans="2:19" hidden="1" x14ac:dyDescent="0.3">
      <c r="B470" s="927">
        <v>97</v>
      </c>
      <c r="C470" s="915"/>
      <c r="D470" s="915"/>
      <c r="E470" s="915"/>
      <c r="F470" s="929" t="str">
        <f>IFERROR(INDEX(F$271:F$370,MATCH(0,INDEX(COUNTIF(F$373:F469,F$271:F$370),),)),"")</f>
        <v/>
      </c>
      <c r="G470" s="915" t="str">
        <f>IFERROR(INDEX(G$271:G$370,MATCH(0,INDEX(COUNTIF(G$373:G469,G$271:G$370),),)),"")</f>
        <v/>
      </c>
      <c r="H470" s="507" t="str">
        <f t="shared" si="137"/>
        <v/>
      </c>
      <c r="I470" s="507" t="str">
        <f t="shared" si="138"/>
        <v/>
      </c>
      <c r="J470" s="507" t="str">
        <f t="shared" si="138"/>
        <v/>
      </c>
      <c r="K470" s="507" t="str">
        <f t="shared" si="138"/>
        <v/>
      </c>
      <c r="L470" s="507" t="str">
        <f t="shared" si="138"/>
        <v/>
      </c>
      <c r="M470" s="507" t="str">
        <f t="shared" si="138"/>
        <v/>
      </c>
      <c r="N470" s="507" t="str">
        <f t="shared" si="138"/>
        <v/>
      </c>
      <c r="O470" s="507" t="str">
        <f t="shared" si="138"/>
        <v/>
      </c>
      <c r="P470" s="507" t="str">
        <f t="shared" si="138"/>
        <v/>
      </c>
      <c r="Q470" s="507" t="str">
        <f t="shared" si="138"/>
        <v/>
      </c>
      <c r="R470" s="507" t="str">
        <f t="shared" si="138"/>
        <v/>
      </c>
      <c r="S470" s="507" t="str">
        <f t="shared" si="138"/>
        <v/>
      </c>
    </row>
    <row r="471" spans="2:19" hidden="1" x14ac:dyDescent="0.3">
      <c r="B471" s="927">
        <v>98</v>
      </c>
      <c r="C471" s="915"/>
      <c r="D471" s="915"/>
      <c r="E471" s="915"/>
      <c r="F471" s="929" t="str">
        <f>IFERROR(INDEX(F$271:F$370,MATCH(0,INDEX(COUNTIF(F$373:F470,F$271:F$370),),)),"")</f>
        <v/>
      </c>
      <c r="G471" s="915" t="str">
        <f>IFERROR(INDEX(G$271:G$370,MATCH(0,INDEX(COUNTIF(G$373:G470,G$271:G$370),),)),"")</f>
        <v/>
      </c>
      <c r="H471" s="507" t="str">
        <f t="shared" si="137"/>
        <v/>
      </c>
      <c r="I471" s="507" t="str">
        <f t="shared" si="138"/>
        <v/>
      </c>
      <c r="J471" s="507" t="str">
        <f t="shared" si="138"/>
        <v/>
      </c>
      <c r="K471" s="507" t="str">
        <f t="shared" si="138"/>
        <v/>
      </c>
      <c r="L471" s="507" t="str">
        <f t="shared" si="138"/>
        <v/>
      </c>
      <c r="M471" s="507" t="str">
        <f t="shared" si="138"/>
        <v/>
      </c>
      <c r="N471" s="507" t="str">
        <f t="shared" si="138"/>
        <v/>
      </c>
      <c r="O471" s="507" t="str">
        <f t="shared" si="138"/>
        <v/>
      </c>
      <c r="P471" s="507" t="str">
        <f t="shared" si="138"/>
        <v/>
      </c>
      <c r="Q471" s="507" t="str">
        <f t="shared" si="138"/>
        <v/>
      </c>
      <c r="R471" s="507" t="str">
        <f t="shared" si="138"/>
        <v/>
      </c>
      <c r="S471" s="507" t="str">
        <f t="shared" si="138"/>
        <v/>
      </c>
    </row>
    <row r="472" spans="2:19" hidden="1" x14ac:dyDescent="0.3">
      <c r="B472" s="927">
        <v>99</v>
      </c>
      <c r="C472" s="915"/>
      <c r="D472" s="915"/>
      <c r="E472" s="915"/>
      <c r="F472" s="929" t="str">
        <f>IFERROR(INDEX(F$271:F$370,MATCH(0,INDEX(COUNTIF(F$373:F471,F$271:F$370),),)),"")</f>
        <v/>
      </c>
      <c r="G472" s="915" t="str">
        <f>IFERROR(INDEX(G$271:G$370,MATCH(0,INDEX(COUNTIF(G$373:G471,G$271:G$370),),)),"")</f>
        <v/>
      </c>
      <c r="H472" s="507" t="str">
        <f t="shared" si="137"/>
        <v/>
      </c>
      <c r="I472" s="507" t="str">
        <f t="shared" si="138"/>
        <v/>
      </c>
      <c r="J472" s="507" t="str">
        <f t="shared" si="138"/>
        <v/>
      </c>
      <c r="K472" s="507" t="str">
        <f t="shared" si="138"/>
        <v/>
      </c>
      <c r="L472" s="507" t="str">
        <f t="shared" si="138"/>
        <v/>
      </c>
      <c r="M472" s="507" t="str">
        <f t="shared" si="138"/>
        <v/>
      </c>
      <c r="N472" s="507" t="str">
        <f t="shared" si="138"/>
        <v/>
      </c>
      <c r="O472" s="507" t="str">
        <f t="shared" si="138"/>
        <v/>
      </c>
      <c r="P472" s="507" t="str">
        <f t="shared" si="138"/>
        <v/>
      </c>
      <c r="Q472" s="507" t="str">
        <f t="shared" si="138"/>
        <v/>
      </c>
      <c r="R472" s="507" t="str">
        <f t="shared" si="138"/>
        <v/>
      </c>
      <c r="S472" s="507" t="str">
        <f t="shared" si="138"/>
        <v/>
      </c>
    </row>
    <row r="473" spans="2:19" hidden="1" x14ac:dyDescent="0.3">
      <c r="B473" s="927">
        <v>100</v>
      </c>
      <c r="C473" s="915"/>
      <c r="D473" s="915"/>
      <c r="E473" s="915"/>
      <c r="F473" s="929" t="str">
        <f>IFERROR(INDEX(F$271:F$370,MATCH(0,INDEX(COUNTIF(F$373:F472,F$271:F$370),),)),"")</f>
        <v/>
      </c>
      <c r="G473" s="915" t="str">
        <f>IFERROR(INDEX(G$271:G$370,MATCH(0,INDEX(COUNTIF(G$373:G472,G$271:G$370),),)),"")</f>
        <v/>
      </c>
      <c r="H473" s="507" t="str">
        <f t="shared" si="137"/>
        <v/>
      </c>
      <c r="I473" s="507" t="str">
        <f t="shared" si="138"/>
        <v/>
      </c>
      <c r="J473" s="507" t="str">
        <f t="shared" si="138"/>
        <v/>
      </c>
      <c r="K473" s="507" t="str">
        <f t="shared" si="138"/>
        <v/>
      </c>
      <c r="L473" s="507" t="str">
        <f t="shared" si="138"/>
        <v/>
      </c>
      <c r="M473" s="507" t="str">
        <f t="shared" si="138"/>
        <v/>
      </c>
      <c r="N473" s="507" t="str">
        <f t="shared" si="138"/>
        <v/>
      </c>
      <c r="O473" s="507" t="str">
        <f t="shared" si="138"/>
        <v/>
      </c>
      <c r="P473" s="507" t="str">
        <f t="shared" si="138"/>
        <v/>
      </c>
      <c r="Q473" s="507" t="str">
        <f t="shared" si="138"/>
        <v/>
      </c>
      <c r="R473" s="507" t="str">
        <f t="shared" si="138"/>
        <v/>
      </c>
      <c r="S473" s="507" t="str">
        <f t="shared" si="138"/>
        <v/>
      </c>
    </row>
    <row r="474" spans="2:19" hidden="1" x14ac:dyDescent="0.3"/>
    <row r="475" spans="2:19" ht="17.25" hidden="1" thickBot="1" x14ac:dyDescent="0.35"/>
    <row r="476" spans="2:19" ht="26.45" customHeight="1" x14ac:dyDescent="0.3">
      <c r="C476" s="911" t="s">
        <v>333</v>
      </c>
      <c r="D476" s="912" t="s">
        <v>334</v>
      </c>
      <c r="E476" s="912" t="s">
        <v>336</v>
      </c>
      <c r="F476" s="912" t="s">
        <v>737</v>
      </c>
      <c r="G476" s="912" t="s">
        <v>406</v>
      </c>
      <c r="H476" s="926">
        <v>1</v>
      </c>
      <c r="I476" s="926">
        <v>2</v>
      </c>
      <c r="J476" s="926">
        <v>3</v>
      </c>
      <c r="K476" s="926">
        <v>4</v>
      </c>
      <c r="L476" s="926">
        <v>5</v>
      </c>
      <c r="M476" s="926">
        <v>6</v>
      </c>
      <c r="N476" s="926">
        <v>7</v>
      </c>
      <c r="O476" s="926">
        <v>8</v>
      </c>
      <c r="P476" s="926">
        <v>9</v>
      </c>
      <c r="Q476" s="926">
        <v>10</v>
      </c>
      <c r="R476" s="926">
        <v>11</v>
      </c>
      <c r="S476" s="926">
        <v>12</v>
      </c>
    </row>
    <row r="477" spans="2:19" x14ac:dyDescent="0.3">
      <c r="B477" s="927">
        <v>1</v>
      </c>
      <c r="C477" s="915" t="str">
        <f>+IF(F477="","",$C$7)</f>
        <v>TECPETROL</v>
      </c>
      <c r="D477" s="915" t="str">
        <f>+IF(F477="","",$D$7)</f>
        <v>TPT.NQ.FP-1397(h) AISL</v>
      </c>
      <c r="E477" s="915" t="str">
        <f>+IF(F477="","",$E$7)</f>
        <v>F-36</v>
      </c>
      <c r="F477" s="929" t="str">
        <f>+F374</f>
        <v>ADICIONAL-Luminaria x unidad(1-2Rigs)</v>
      </c>
      <c r="G477" s="915" t="str">
        <f t="shared" ref="G477:S477" si="139">+G374</f>
        <v>006001000000138</v>
      </c>
      <c r="H477" s="507">
        <f t="shared" si="139"/>
        <v>0</v>
      </c>
      <c r="I477" s="507">
        <f t="shared" si="139"/>
        <v>0</v>
      </c>
      <c r="J477" s="507">
        <f t="shared" si="139"/>
        <v>0</v>
      </c>
      <c r="K477" s="507">
        <f t="shared" si="139"/>
        <v>0</v>
      </c>
      <c r="L477" s="507">
        <f t="shared" si="139"/>
        <v>0</v>
      </c>
      <c r="M477" s="507">
        <f t="shared" si="139"/>
        <v>0</v>
      </c>
      <c r="N477" s="507">
        <f t="shared" si="139"/>
        <v>0</v>
      </c>
      <c r="O477" s="507">
        <f t="shared" si="139"/>
        <v>0</v>
      </c>
      <c r="P477" s="507">
        <f t="shared" si="139"/>
        <v>0</v>
      </c>
      <c r="Q477" s="507">
        <f t="shared" si="139"/>
        <v>24</v>
      </c>
      <c r="R477" s="507">
        <f t="shared" si="139"/>
        <v>0</v>
      </c>
      <c r="S477" s="507">
        <f t="shared" si="139"/>
        <v>0</v>
      </c>
    </row>
    <row r="478" spans="2:19" x14ac:dyDescent="0.3">
      <c r="B478" s="927">
        <v>2</v>
      </c>
      <c r="C478" s="915" t="str">
        <f t="shared" ref="C478:C541" si="140">+IF(F478="","",$C$7)</f>
        <v>TECPETROL</v>
      </c>
      <c r="D478" s="915" t="str">
        <f t="shared" ref="D478:D541" si="141">+IF(F478="","",$D$7)</f>
        <v>TPT.NQ.FP-1397(h) AISL</v>
      </c>
      <c r="E478" s="915" t="str">
        <f t="shared" ref="E478:E541" si="142">+IF(F478="","",$E$7)</f>
        <v>F-36</v>
      </c>
      <c r="F478" s="929" t="str">
        <f t="shared" ref="F478:S478" si="143">+F375</f>
        <v>C.S-Centrif Std ByXequip(1-2Rigs)</v>
      </c>
      <c r="G478" s="915" t="str">
        <f t="shared" si="143"/>
        <v>006001000000067</v>
      </c>
      <c r="H478" s="507">
        <f t="shared" si="143"/>
        <v>0</v>
      </c>
      <c r="I478" s="507">
        <f t="shared" si="143"/>
        <v>0</v>
      </c>
      <c r="J478" s="507">
        <f t="shared" si="143"/>
        <v>0</v>
      </c>
      <c r="K478" s="507">
        <f t="shared" si="143"/>
        <v>0</v>
      </c>
      <c r="L478" s="507">
        <f t="shared" si="143"/>
        <v>0</v>
      </c>
      <c r="M478" s="507">
        <f t="shared" si="143"/>
        <v>0</v>
      </c>
      <c r="N478" s="507">
        <f t="shared" si="143"/>
        <v>0</v>
      </c>
      <c r="O478" s="507">
        <f t="shared" si="143"/>
        <v>0</v>
      </c>
      <c r="P478" s="507">
        <f t="shared" si="143"/>
        <v>0</v>
      </c>
      <c r="Q478" s="507">
        <f t="shared" si="143"/>
        <v>21</v>
      </c>
      <c r="R478" s="507">
        <f t="shared" si="143"/>
        <v>0</v>
      </c>
      <c r="S478" s="507">
        <f t="shared" si="143"/>
        <v>0</v>
      </c>
    </row>
    <row r="479" spans="2:19" x14ac:dyDescent="0.3">
      <c r="B479" s="927">
        <v>3</v>
      </c>
      <c r="C479" s="915" t="str">
        <f t="shared" si="140"/>
        <v>TECPETROL</v>
      </c>
      <c r="D479" s="915" t="str">
        <f t="shared" si="141"/>
        <v>TPT.NQ.FP-1397(h) AISL</v>
      </c>
      <c r="E479" s="915" t="str">
        <f t="shared" si="142"/>
        <v>F-36</v>
      </c>
      <c r="F479" s="929" t="str">
        <f t="shared" ref="F479:S479" si="144">+F376</f>
        <v>C.S-Centrifuga Op x equi(1-2Rigs)</v>
      </c>
      <c r="G479" s="915" t="str">
        <f t="shared" si="144"/>
        <v>006001000000059</v>
      </c>
      <c r="H479" s="507">
        <f t="shared" si="144"/>
        <v>0</v>
      </c>
      <c r="I479" s="507">
        <f t="shared" si="144"/>
        <v>0</v>
      </c>
      <c r="J479" s="507">
        <f t="shared" si="144"/>
        <v>0</v>
      </c>
      <c r="K479" s="507">
        <f t="shared" si="144"/>
        <v>0</v>
      </c>
      <c r="L479" s="507">
        <f t="shared" si="144"/>
        <v>0</v>
      </c>
      <c r="M479" s="507">
        <f t="shared" si="144"/>
        <v>0</v>
      </c>
      <c r="N479" s="507">
        <f t="shared" si="144"/>
        <v>0</v>
      </c>
      <c r="O479" s="507">
        <f t="shared" si="144"/>
        <v>0</v>
      </c>
      <c r="P479" s="507">
        <f t="shared" si="144"/>
        <v>0</v>
      </c>
      <c r="Q479" s="507">
        <f t="shared" si="144"/>
        <v>15</v>
      </c>
      <c r="R479" s="507">
        <f t="shared" si="144"/>
        <v>0</v>
      </c>
      <c r="S479" s="507">
        <f t="shared" si="144"/>
        <v>0</v>
      </c>
    </row>
    <row r="480" spans="2:19" x14ac:dyDescent="0.3">
      <c r="B480" s="927">
        <v>4</v>
      </c>
      <c r="C480" s="915" t="str">
        <f t="shared" si="140"/>
        <v>TECPETROL</v>
      </c>
      <c r="D480" s="915" t="str">
        <f t="shared" si="141"/>
        <v>TPT.NQ.FP-1397(h) AISL</v>
      </c>
      <c r="E480" s="915" t="str">
        <f t="shared" si="142"/>
        <v>F-36</v>
      </c>
      <c r="F480" s="929" t="str">
        <f t="shared" ref="F480:S480" si="145">+F377</f>
        <v>C.S-Trailer Laboratorio(1-2Rigs)</v>
      </c>
      <c r="G480" s="915" t="str">
        <f t="shared" si="145"/>
        <v>006001000000520</v>
      </c>
      <c r="H480" s="507">
        <f t="shared" si="145"/>
        <v>0</v>
      </c>
      <c r="I480" s="507">
        <f t="shared" si="145"/>
        <v>0</v>
      </c>
      <c r="J480" s="507">
        <f t="shared" si="145"/>
        <v>0</v>
      </c>
      <c r="K480" s="507">
        <f t="shared" si="145"/>
        <v>0</v>
      </c>
      <c r="L480" s="507">
        <f t="shared" si="145"/>
        <v>0</v>
      </c>
      <c r="M480" s="507">
        <f t="shared" si="145"/>
        <v>0</v>
      </c>
      <c r="N480" s="507">
        <f t="shared" si="145"/>
        <v>0</v>
      </c>
      <c r="O480" s="507">
        <f t="shared" si="145"/>
        <v>0</v>
      </c>
      <c r="P480" s="507">
        <f t="shared" si="145"/>
        <v>0</v>
      </c>
      <c r="Q480" s="507">
        <f t="shared" si="145"/>
        <v>12</v>
      </c>
      <c r="R480" s="507">
        <f t="shared" si="145"/>
        <v>0</v>
      </c>
      <c r="S480" s="507">
        <f t="shared" si="145"/>
        <v>0</v>
      </c>
    </row>
    <row r="481" spans="2:19" x14ac:dyDescent="0.3">
      <c r="B481" s="927">
        <v>5</v>
      </c>
      <c r="C481" s="915" t="str">
        <f t="shared" si="140"/>
        <v>TECPETROL</v>
      </c>
      <c r="D481" s="915" t="str">
        <f t="shared" si="141"/>
        <v>TPT.NQ.FP-1397(h) AISL</v>
      </c>
      <c r="E481" s="915" t="str">
        <f t="shared" si="142"/>
        <v>F-36</v>
      </c>
      <c r="F481" s="929" t="str">
        <f t="shared" ref="F481:S481" si="146">+F378</f>
        <v>C.S-Trailer viviend sin Lab(1-2Rigs)</v>
      </c>
      <c r="G481" s="915" t="str">
        <f t="shared" si="146"/>
        <v>006001000000496</v>
      </c>
      <c r="H481" s="507">
        <f t="shared" si="146"/>
        <v>0</v>
      </c>
      <c r="I481" s="507">
        <f t="shared" si="146"/>
        <v>0</v>
      </c>
      <c r="J481" s="507">
        <f t="shared" si="146"/>
        <v>0</v>
      </c>
      <c r="K481" s="507">
        <f t="shared" si="146"/>
        <v>0</v>
      </c>
      <c r="L481" s="507">
        <f t="shared" si="146"/>
        <v>0</v>
      </c>
      <c r="M481" s="507">
        <f t="shared" si="146"/>
        <v>0</v>
      </c>
      <c r="N481" s="507">
        <f t="shared" si="146"/>
        <v>0</v>
      </c>
      <c r="O481" s="507">
        <f t="shared" si="146"/>
        <v>0</v>
      </c>
      <c r="P481" s="507">
        <f t="shared" si="146"/>
        <v>0</v>
      </c>
      <c r="Q481" s="507">
        <f t="shared" si="146"/>
        <v>36</v>
      </c>
      <c r="R481" s="507">
        <f t="shared" si="146"/>
        <v>0</v>
      </c>
      <c r="S481" s="507">
        <f t="shared" si="146"/>
        <v>0</v>
      </c>
    </row>
    <row r="482" spans="2:19" x14ac:dyDescent="0.3">
      <c r="B482" s="927">
        <v>6</v>
      </c>
      <c r="C482" s="915" t="str">
        <f t="shared" si="140"/>
        <v>TECPETROL</v>
      </c>
      <c r="D482" s="915" t="str">
        <f t="shared" si="141"/>
        <v>TPT.NQ.FP-1397(h) AISL</v>
      </c>
      <c r="E482" s="915" t="str">
        <f t="shared" si="142"/>
        <v>F-36</v>
      </c>
      <c r="F482" s="929" t="str">
        <f t="shared" ref="F482:S482" si="147">+F379</f>
        <v>CIRCUITO-Miscelaneos Conexión(1-2Rigs)</v>
      </c>
      <c r="G482" s="915" t="str">
        <f t="shared" si="147"/>
        <v>006001000000513</v>
      </c>
      <c r="H482" s="507">
        <f t="shared" si="147"/>
        <v>0</v>
      </c>
      <c r="I482" s="507">
        <f t="shared" si="147"/>
        <v>0</v>
      </c>
      <c r="J482" s="507">
        <f t="shared" si="147"/>
        <v>0</v>
      </c>
      <c r="K482" s="507">
        <f t="shared" si="147"/>
        <v>0</v>
      </c>
      <c r="L482" s="507">
        <f t="shared" si="147"/>
        <v>0</v>
      </c>
      <c r="M482" s="507">
        <f t="shared" si="147"/>
        <v>0</v>
      </c>
      <c r="N482" s="507">
        <f t="shared" si="147"/>
        <v>0</v>
      </c>
      <c r="O482" s="507">
        <f t="shared" si="147"/>
        <v>0</v>
      </c>
      <c r="P482" s="507">
        <f t="shared" si="147"/>
        <v>0</v>
      </c>
      <c r="Q482" s="507">
        <f t="shared" si="147"/>
        <v>12</v>
      </c>
      <c r="R482" s="507">
        <f t="shared" si="147"/>
        <v>0</v>
      </c>
      <c r="S482" s="507">
        <f t="shared" si="147"/>
        <v>0</v>
      </c>
    </row>
    <row r="483" spans="2:19" x14ac:dyDescent="0.3">
      <c r="B483" s="927">
        <v>7</v>
      </c>
      <c r="C483" s="915" t="str">
        <f t="shared" si="140"/>
        <v>TECPETROL</v>
      </c>
      <c r="D483" s="915" t="str">
        <f t="shared" si="141"/>
        <v>TPT.NQ.FP-1397(h) AISL</v>
      </c>
      <c r="E483" s="915" t="str">
        <f t="shared" si="142"/>
        <v>F-36</v>
      </c>
      <c r="F483" s="929" t="str">
        <f t="shared" ref="F483:S483" si="148">+F380</f>
        <v>CIRCUITO-Pileta c/Remo(DiaXU)(1-2Rigs)</v>
      </c>
      <c r="G483" s="915" t="str">
        <f t="shared" si="148"/>
        <v>006001000000510</v>
      </c>
      <c r="H483" s="507">
        <f t="shared" si="148"/>
        <v>0</v>
      </c>
      <c r="I483" s="507">
        <f t="shared" si="148"/>
        <v>0</v>
      </c>
      <c r="J483" s="507">
        <f t="shared" si="148"/>
        <v>0</v>
      </c>
      <c r="K483" s="507">
        <f t="shared" si="148"/>
        <v>0</v>
      </c>
      <c r="L483" s="507">
        <f t="shared" si="148"/>
        <v>0</v>
      </c>
      <c r="M483" s="507">
        <f t="shared" si="148"/>
        <v>0</v>
      </c>
      <c r="N483" s="507">
        <f t="shared" si="148"/>
        <v>0</v>
      </c>
      <c r="O483" s="507">
        <f t="shared" si="148"/>
        <v>0</v>
      </c>
      <c r="P483" s="507">
        <f t="shared" si="148"/>
        <v>0</v>
      </c>
      <c r="Q483" s="507">
        <f t="shared" si="148"/>
        <v>96</v>
      </c>
      <c r="R483" s="507">
        <f t="shared" si="148"/>
        <v>0</v>
      </c>
      <c r="S483" s="507">
        <f t="shared" si="148"/>
        <v>0</v>
      </c>
    </row>
    <row r="484" spans="2:19" x14ac:dyDescent="0.3">
      <c r="B484" s="927">
        <v>8</v>
      </c>
      <c r="C484" s="915" t="str">
        <f t="shared" si="140"/>
        <v>TECPETROL</v>
      </c>
      <c r="D484" s="915" t="str">
        <f t="shared" si="141"/>
        <v>TPT.NQ.FP-1397(h) AISL</v>
      </c>
      <c r="E484" s="915" t="str">
        <f t="shared" si="142"/>
        <v>F-36</v>
      </c>
      <c r="F484" s="929" t="str">
        <f t="shared" ref="F484:S484" si="149">+F381</f>
        <v>CIRCUITO-Pileta preparadora(1-2Rigs)</v>
      </c>
      <c r="G484" s="915" t="str">
        <f t="shared" si="149"/>
        <v>006001000000504</v>
      </c>
      <c r="H484" s="507">
        <f t="shared" si="149"/>
        <v>0</v>
      </c>
      <c r="I484" s="507">
        <f t="shared" si="149"/>
        <v>0</v>
      </c>
      <c r="J484" s="507">
        <f t="shared" si="149"/>
        <v>0</v>
      </c>
      <c r="K484" s="507">
        <f t="shared" si="149"/>
        <v>0</v>
      </c>
      <c r="L484" s="507">
        <f t="shared" si="149"/>
        <v>0</v>
      </c>
      <c r="M484" s="507">
        <f t="shared" si="149"/>
        <v>0</v>
      </c>
      <c r="N484" s="507">
        <f t="shared" si="149"/>
        <v>0</v>
      </c>
      <c r="O484" s="507">
        <f t="shared" si="149"/>
        <v>0</v>
      </c>
      <c r="P484" s="507">
        <f t="shared" si="149"/>
        <v>0</v>
      </c>
      <c r="Q484" s="507">
        <f t="shared" si="149"/>
        <v>12</v>
      </c>
      <c r="R484" s="507">
        <f t="shared" si="149"/>
        <v>0</v>
      </c>
      <c r="S484" s="507">
        <f t="shared" si="149"/>
        <v>0</v>
      </c>
    </row>
    <row r="485" spans="2:19" x14ac:dyDescent="0.3">
      <c r="B485" s="927">
        <v>9</v>
      </c>
      <c r="C485" s="915" t="str">
        <f t="shared" si="140"/>
        <v>TECPETROL</v>
      </c>
      <c r="D485" s="915" t="str">
        <f t="shared" si="141"/>
        <v>TPT.NQ.FP-1397(h) AISL</v>
      </c>
      <c r="E485" s="915" t="str">
        <f t="shared" si="142"/>
        <v>F-36</v>
      </c>
      <c r="F485" s="929" t="str">
        <f t="shared" ref="F485:S485" si="150">+F382</f>
        <v>CIRCUITO-Tanque CaCl2 (Dia x U)(1-2Rigs)</v>
      </c>
      <c r="G485" s="915" t="str">
        <f t="shared" si="150"/>
        <v>006001000000508</v>
      </c>
      <c r="H485" s="507">
        <f t="shared" si="150"/>
        <v>0</v>
      </c>
      <c r="I485" s="507">
        <f t="shared" si="150"/>
        <v>0</v>
      </c>
      <c r="J485" s="507">
        <f t="shared" si="150"/>
        <v>0</v>
      </c>
      <c r="K485" s="507">
        <f t="shared" si="150"/>
        <v>0</v>
      </c>
      <c r="L485" s="507">
        <f t="shared" si="150"/>
        <v>0</v>
      </c>
      <c r="M485" s="507">
        <f t="shared" si="150"/>
        <v>0</v>
      </c>
      <c r="N485" s="507">
        <f t="shared" si="150"/>
        <v>0</v>
      </c>
      <c r="O485" s="507">
        <f t="shared" si="150"/>
        <v>0</v>
      </c>
      <c r="P485" s="507">
        <f t="shared" si="150"/>
        <v>0</v>
      </c>
      <c r="Q485" s="507">
        <f t="shared" si="150"/>
        <v>12</v>
      </c>
      <c r="R485" s="507">
        <f t="shared" si="150"/>
        <v>0</v>
      </c>
      <c r="S485" s="507">
        <f t="shared" si="150"/>
        <v>0</v>
      </c>
    </row>
    <row r="486" spans="2:19" x14ac:dyDescent="0.3">
      <c r="B486" s="927">
        <v>10</v>
      </c>
      <c r="C486" s="915" t="str">
        <f t="shared" si="140"/>
        <v>TECPETROL</v>
      </c>
      <c r="D486" s="915" t="str">
        <f t="shared" si="141"/>
        <v>TPT.NQ.FP-1397(h) AISL</v>
      </c>
      <c r="E486" s="915" t="str">
        <f t="shared" si="142"/>
        <v>F-36</v>
      </c>
      <c r="F486" s="929" t="str">
        <f t="shared" ref="F486:S486" si="151">+F383</f>
        <v>GENERADOR C.S-Dia opérativo+GO(1-2Rigs)</v>
      </c>
      <c r="G486" s="915" t="str">
        <f t="shared" si="151"/>
        <v>006001000000374</v>
      </c>
      <c r="H486" s="507">
        <f t="shared" si="151"/>
        <v>0</v>
      </c>
      <c r="I486" s="507">
        <f t="shared" si="151"/>
        <v>0</v>
      </c>
      <c r="J486" s="507">
        <f t="shared" si="151"/>
        <v>0</v>
      </c>
      <c r="K486" s="507">
        <f t="shared" si="151"/>
        <v>0</v>
      </c>
      <c r="L486" s="507">
        <f t="shared" si="151"/>
        <v>0</v>
      </c>
      <c r="M486" s="507">
        <f t="shared" si="151"/>
        <v>0</v>
      </c>
      <c r="N486" s="507">
        <f t="shared" si="151"/>
        <v>0</v>
      </c>
      <c r="O486" s="507">
        <f t="shared" si="151"/>
        <v>0</v>
      </c>
      <c r="P486" s="507">
        <f t="shared" si="151"/>
        <v>0</v>
      </c>
      <c r="Q486" s="507">
        <f t="shared" si="151"/>
        <v>12</v>
      </c>
      <c r="R486" s="507">
        <f t="shared" si="151"/>
        <v>0</v>
      </c>
      <c r="S486" s="507">
        <f t="shared" si="151"/>
        <v>0</v>
      </c>
    </row>
    <row r="487" spans="2:19" x14ac:dyDescent="0.3">
      <c r="B487" s="927">
        <v>11</v>
      </c>
      <c r="C487" s="915" t="str">
        <f t="shared" si="140"/>
        <v>TECPETROL</v>
      </c>
      <c r="D487" s="915" t="str">
        <f t="shared" si="141"/>
        <v>TPT.NQ.FP-1397(h) AISL</v>
      </c>
      <c r="E487" s="915" t="str">
        <f t="shared" si="142"/>
        <v>F-36</v>
      </c>
      <c r="F487" s="929" t="str">
        <f t="shared" ref="F487:S487" si="152">+F384</f>
        <v>GENERADOR C.S-Stand By sin GO(1-2Rigs)</v>
      </c>
      <c r="G487" s="915" t="str">
        <f t="shared" si="152"/>
        <v>006001000000187</v>
      </c>
      <c r="H487" s="507">
        <f t="shared" si="152"/>
        <v>0</v>
      </c>
      <c r="I487" s="507">
        <f t="shared" si="152"/>
        <v>0</v>
      </c>
      <c r="J487" s="507">
        <f t="shared" si="152"/>
        <v>0</v>
      </c>
      <c r="K487" s="507">
        <f t="shared" si="152"/>
        <v>0</v>
      </c>
      <c r="L487" s="507">
        <f t="shared" si="152"/>
        <v>0</v>
      </c>
      <c r="M487" s="507">
        <f t="shared" si="152"/>
        <v>0</v>
      </c>
      <c r="N487" s="507">
        <f t="shared" si="152"/>
        <v>0</v>
      </c>
      <c r="O487" s="507">
        <f t="shared" si="152"/>
        <v>0</v>
      </c>
      <c r="P487" s="507">
        <f t="shared" si="152"/>
        <v>0</v>
      </c>
      <c r="Q487" s="507">
        <f t="shared" si="152"/>
        <v>12</v>
      </c>
      <c r="R487" s="507">
        <f t="shared" si="152"/>
        <v>0</v>
      </c>
      <c r="S487" s="507">
        <f t="shared" si="152"/>
        <v>0</v>
      </c>
    </row>
    <row r="488" spans="2:19" x14ac:dyDescent="0.3">
      <c r="B488" s="927">
        <v>12</v>
      </c>
      <c r="C488" s="915" t="str">
        <f t="shared" si="140"/>
        <v>TECPETROL</v>
      </c>
      <c r="D488" s="915" t="str">
        <f t="shared" si="141"/>
        <v>TPT.NQ.FP-1397(h) AISL</v>
      </c>
      <c r="E488" s="915" t="str">
        <f t="shared" si="142"/>
        <v>F-36</v>
      </c>
      <c r="F488" s="929" t="str">
        <f t="shared" ref="F488:S488" si="153">+F385</f>
        <v>PERSONAL C.S-Tecnico x Persona(1-2Rigs)</v>
      </c>
      <c r="G488" s="915" t="str">
        <f t="shared" si="153"/>
        <v>006001000000001</v>
      </c>
      <c r="H488" s="507">
        <f t="shared" si="153"/>
        <v>0</v>
      </c>
      <c r="I488" s="507">
        <f t="shared" si="153"/>
        <v>0</v>
      </c>
      <c r="J488" s="507">
        <f t="shared" si="153"/>
        <v>0</v>
      </c>
      <c r="K488" s="507">
        <f t="shared" si="153"/>
        <v>0</v>
      </c>
      <c r="L488" s="507">
        <f t="shared" si="153"/>
        <v>0</v>
      </c>
      <c r="M488" s="507">
        <f t="shared" si="153"/>
        <v>0</v>
      </c>
      <c r="N488" s="507">
        <f t="shared" si="153"/>
        <v>0</v>
      </c>
      <c r="O488" s="507">
        <f t="shared" si="153"/>
        <v>0</v>
      </c>
      <c r="P488" s="507">
        <f t="shared" si="153"/>
        <v>0</v>
      </c>
      <c r="Q488" s="507">
        <f t="shared" si="153"/>
        <v>48</v>
      </c>
      <c r="R488" s="507">
        <f t="shared" si="153"/>
        <v>0</v>
      </c>
      <c r="S488" s="507">
        <f t="shared" si="153"/>
        <v>0</v>
      </c>
    </row>
    <row r="489" spans="2:19" x14ac:dyDescent="0.3">
      <c r="B489" s="927">
        <v>13</v>
      </c>
      <c r="C489" s="915" t="str">
        <f t="shared" si="140"/>
        <v/>
      </c>
      <c r="D489" s="915" t="str">
        <f t="shared" si="141"/>
        <v/>
      </c>
      <c r="E489" s="915" t="str">
        <f t="shared" si="142"/>
        <v/>
      </c>
      <c r="F489" s="929" t="str">
        <f t="shared" ref="F489:S489" si="154">+F386</f>
        <v/>
      </c>
      <c r="G489" s="915" t="str">
        <f t="shared" si="154"/>
        <v/>
      </c>
      <c r="H489" s="507" t="str">
        <f t="shared" si="154"/>
        <v/>
      </c>
      <c r="I489" s="507" t="str">
        <f t="shared" si="154"/>
        <v/>
      </c>
      <c r="J489" s="507" t="str">
        <f t="shared" si="154"/>
        <v/>
      </c>
      <c r="K489" s="507" t="str">
        <f t="shared" si="154"/>
        <v/>
      </c>
      <c r="L489" s="507" t="str">
        <f t="shared" si="154"/>
        <v/>
      </c>
      <c r="M489" s="507" t="str">
        <f t="shared" si="154"/>
        <v/>
      </c>
      <c r="N489" s="507" t="str">
        <f t="shared" si="154"/>
        <v/>
      </c>
      <c r="O489" s="507" t="str">
        <f t="shared" si="154"/>
        <v/>
      </c>
      <c r="P489" s="507" t="str">
        <f t="shared" si="154"/>
        <v/>
      </c>
      <c r="Q489" s="507" t="str">
        <f t="shared" si="154"/>
        <v/>
      </c>
      <c r="R489" s="507" t="str">
        <f t="shared" si="154"/>
        <v/>
      </c>
      <c r="S489" s="507" t="str">
        <f t="shared" si="154"/>
        <v/>
      </c>
    </row>
    <row r="490" spans="2:19" x14ac:dyDescent="0.3">
      <c r="B490" s="927">
        <v>14</v>
      </c>
      <c r="C490" s="915" t="str">
        <f t="shared" si="140"/>
        <v/>
      </c>
      <c r="D490" s="915" t="str">
        <f t="shared" si="141"/>
        <v/>
      </c>
      <c r="E490" s="915" t="str">
        <f t="shared" si="142"/>
        <v/>
      </c>
      <c r="F490" s="929" t="str">
        <f t="shared" ref="F490:S490" si="155">+F387</f>
        <v/>
      </c>
      <c r="G490" s="915" t="str">
        <f t="shared" si="155"/>
        <v/>
      </c>
      <c r="H490" s="507" t="str">
        <f t="shared" si="155"/>
        <v/>
      </c>
      <c r="I490" s="507" t="str">
        <f t="shared" si="155"/>
        <v/>
      </c>
      <c r="J490" s="507" t="str">
        <f t="shared" si="155"/>
        <v/>
      </c>
      <c r="K490" s="507" t="str">
        <f t="shared" si="155"/>
        <v/>
      </c>
      <c r="L490" s="507" t="str">
        <f t="shared" si="155"/>
        <v/>
      </c>
      <c r="M490" s="507" t="str">
        <f t="shared" si="155"/>
        <v/>
      </c>
      <c r="N490" s="507" t="str">
        <f t="shared" si="155"/>
        <v/>
      </c>
      <c r="O490" s="507" t="str">
        <f t="shared" si="155"/>
        <v/>
      </c>
      <c r="P490" s="507" t="str">
        <f t="shared" si="155"/>
        <v/>
      </c>
      <c r="Q490" s="507" t="str">
        <f t="shared" si="155"/>
        <v/>
      </c>
      <c r="R490" s="507" t="str">
        <f t="shared" si="155"/>
        <v/>
      </c>
      <c r="S490" s="507" t="str">
        <f t="shared" si="155"/>
        <v/>
      </c>
    </row>
    <row r="491" spans="2:19" x14ac:dyDescent="0.3">
      <c r="B491" s="927">
        <v>15</v>
      </c>
      <c r="C491" s="915" t="str">
        <f t="shared" si="140"/>
        <v/>
      </c>
      <c r="D491" s="915" t="str">
        <f t="shared" si="141"/>
        <v/>
      </c>
      <c r="E491" s="915" t="str">
        <f t="shared" si="142"/>
        <v/>
      </c>
      <c r="F491" s="929" t="str">
        <f t="shared" ref="F491:S491" si="156">+F388</f>
        <v/>
      </c>
      <c r="G491" s="915" t="str">
        <f t="shared" si="156"/>
        <v/>
      </c>
      <c r="H491" s="507" t="str">
        <f t="shared" si="156"/>
        <v/>
      </c>
      <c r="I491" s="507" t="str">
        <f t="shared" si="156"/>
        <v/>
      </c>
      <c r="J491" s="507" t="str">
        <f t="shared" si="156"/>
        <v/>
      </c>
      <c r="K491" s="507" t="str">
        <f t="shared" si="156"/>
        <v/>
      </c>
      <c r="L491" s="507" t="str">
        <f t="shared" si="156"/>
        <v/>
      </c>
      <c r="M491" s="507" t="str">
        <f t="shared" si="156"/>
        <v/>
      </c>
      <c r="N491" s="507" t="str">
        <f t="shared" si="156"/>
        <v/>
      </c>
      <c r="O491" s="507" t="str">
        <f t="shared" si="156"/>
        <v/>
      </c>
      <c r="P491" s="507" t="str">
        <f t="shared" si="156"/>
        <v/>
      </c>
      <c r="Q491" s="507" t="str">
        <f t="shared" si="156"/>
        <v/>
      </c>
      <c r="R491" s="507" t="str">
        <f t="shared" si="156"/>
        <v/>
      </c>
      <c r="S491" s="507" t="str">
        <f t="shared" si="156"/>
        <v/>
      </c>
    </row>
    <row r="492" spans="2:19" x14ac:dyDescent="0.3">
      <c r="B492" s="927">
        <v>16</v>
      </c>
      <c r="C492" s="915" t="str">
        <f t="shared" si="140"/>
        <v/>
      </c>
      <c r="D492" s="915" t="str">
        <f t="shared" si="141"/>
        <v/>
      </c>
      <c r="E492" s="915" t="str">
        <f t="shared" si="142"/>
        <v/>
      </c>
      <c r="F492" s="929" t="str">
        <f t="shared" ref="F492:S492" si="157">+F389</f>
        <v/>
      </c>
      <c r="G492" s="915" t="str">
        <f t="shared" si="157"/>
        <v/>
      </c>
      <c r="H492" s="507" t="str">
        <f t="shared" si="157"/>
        <v/>
      </c>
      <c r="I492" s="507" t="str">
        <f t="shared" si="157"/>
        <v/>
      </c>
      <c r="J492" s="507" t="str">
        <f t="shared" si="157"/>
        <v/>
      </c>
      <c r="K492" s="507" t="str">
        <f t="shared" si="157"/>
        <v/>
      </c>
      <c r="L492" s="507" t="str">
        <f t="shared" si="157"/>
        <v/>
      </c>
      <c r="M492" s="507" t="str">
        <f t="shared" si="157"/>
        <v/>
      </c>
      <c r="N492" s="507" t="str">
        <f t="shared" si="157"/>
        <v/>
      </c>
      <c r="O492" s="507" t="str">
        <f t="shared" si="157"/>
        <v/>
      </c>
      <c r="P492" s="507" t="str">
        <f t="shared" si="157"/>
        <v/>
      </c>
      <c r="Q492" s="507" t="str">
        <f t="shared" si="157"/>
        <v/>
      </c>
      <c r="R492" s="507" t="str">
        <f t="shared" si="157"/>
        <v/>
      </c>
      <c r="S492" s="507" t="str">
        <f t="shared" si="157"/>
        <v/>
      </c>
    </row>
    <row r="493" spans="2:19" x14ac:dyDescent="0.3">
      <c r="B493" s="927">
        <v>17</v>
      </c>
      <c r="C493" s="915" t="str">
        <f t="shared" si="140"/>
        <v/>
      </c>
      <c r="D493" s="915" t="str">
        <f t="shared" si="141"/>
        <v/>
      </c>
      <c r="E493" s="915" t="str">
        <f t="shared" si="142"/>
        <v/>
      </c>
      <c r="F493" s="929" t="str">
        <f t="shared" ref="F493:S493" si="158">+F390</f>
        <v/>
      </c>
      <c r="G493" s="915" t="str">
        <f t="shared" si="158"/>
        <v/>
      </c>
      <c r="H493" s="507" t="str">
        <f t="shared" si="158"/>
        <v/>
      </c>
      <c r="I493" s="507" t="str">
        <f t="shared" si="158"/>
        <v/>
      </c>
      <c r="J493" s="507" t="str">
        <f t="shared" si="158"/>
        <v/>
      </c>
      <c r="K493" s="507" t="str">
        <f t="shared" si="158"/>
        <v/>
      </c>
      <c r="L493" s="507" t="str">
        <f t="shared" si="158"/>
        <v/>
      </c>
      <c r="M493" s="507" t="str">
        <f t="shared" si="158"/>
        <v/>
      </c>
      <c r="N493" s="507" t="str">
        <f t="shared" si="158"/>
        <v/>
      </c>
      <c r="O493" s="507" t="str">
        <f t="shared" si="158"/>
        <v/>
      </c>
      <c r="P493" s="507" t="str">
        <f t="shared" si="158"/>
        <v/>
      </c>
      <c r="Q493" s="507" t="str">
        <f t="shared" si="158"/>
        <v/>
      </c>
      <c r="R493" s="507" t="str">
        <f t="shared" si="158"/>
        <v/>
      </c>
      <c r="S493" s="507" t="str">
        <f t="shared" si="158"/>
        <v/>
      </c>
    </row>
    <row r="494" spans="2:19" x14ac:dyDescent="0.3">
      <c r="B494" s="927">
        <v>18</v>
      </c>
      <c r="C494" s="915" t="str">
        <f t="shared" si="140"/>
        <v/>
      </c>
      <c r="D494" s="915" t="str">
        <f t="shared" si="141"/>
        <v/>
      </c>
      <c r="E494" s="915" t="str">
        <f t="shared" si="142"/>
        <v/>
      </c>
      <c r="F494" s="929" t="str">
        <f t="shared" ref="F494:S494" si="159">+F391</f>
        <v/>
      </c>
      <c r="G494" s="915" t="str">
        <f t="shared" si="159"/>
        <v/>
      </c>
      <c r="H494" s="507" t="str">
        <f t="shared" si="159"/>
        <v/>
      </c>
      <c r="I494" s="507" t="str">
        <f t="shared" si="159"/>
        <v/>
      </c>
      <c r="J494" s="507" t="str">
        <f t="shared" si="159"/>
        <v/>
      </c>
      <c r="K494" s="507" t="str">
        <f t="shared" si="159"/>
        <v/>
      </c>
      <c r="L494" s="507" t="str">
        <f t="shared" si="159"/>
        <v/>
      </c>
      <c r="M494" s="507" t="str">
        <f t="shared" si="159"/>
        <v/>
      </c>
      <c r="N494" s="507" t="str">
        <f t="shared" si="159"/>
        <v/>
      </c>
      <c r="O494" s="507" t="str">
        <f t="shared" si="159"/>
        <v/>
      </c>
      <c r="P494" s="507" t="str">
        <f t="shared" si="159"/>
        <v/>
      </c>
      <c r="Q494" s="507" t="str">
        <f t="shared" si="159"/>
        <v/>
      </c>
      <c r="R494" s="507" t="str">
        <f t="shared" si="159"/>
        <v/>
      </c>
      <c r="S494" s="507" t="str">
        <f t="shared" si="159"/>
        <v/>
      </c>
    </row>
    <row r="495" spans="2:19" x14ac:dyDescent="0.3">
      <c r="B495" s="927">
        <v>19</v>
      </c>
      <c r="C495" s="915" t="str">
        <f t="shared" si="140"/>
        <v/>
      </c>
      <c r="D495" s="915" t="str">
        <f t="shared" si="141"/>
        <v/>
      </c>
      <c r="E495" s="915" t="str">
        <f t="shared" si="142"/>
        <v/>
      </c>
      <c r="F495" s="929" t="str">
        <f t="shared" ref="F495:S495" si="160">+F392</f>
        <v/>
      </c>
      <c r="G495" s="915" t="str">
        <f t="shared" si="160"/>
        <v/>
      </c>
      <c r="H495" s="507" t="str">
        <f t="shared" si="160"/>
        <v/>
      </c>
      <c r="I495" s="507" t="str">
        <f t="shared" si="160"/>
        <v/>
      </c>
      <c r="J495" s="507" t="str">
        <f t="shared" si="160"/>
        <v/>
      </c>
      <c r="K495" s="507" t="str">
        <f t="shared" si="160"/>
        <v/>
      </c>
      <c r="L495" s="507" t="str">
        <f t="shared" si="160"/>
        <v/>
      </c>
      <c r="M495" s="507" t="str">
        <f t="shared" si="160"/>
        <v/>
      </c>
      <c r="N495" s="507" t="str">
        <f t="shared" si="160"/>
        <v/>
      </c>
      <c r="O495" s="507" t="str">
        <f t="shared" si="160"/>
        <v/>
      </c>
      <c r="P495" s="507" t="str">
        <f t="shared" si="160"/>
        <v/>
      </c>
      <c r="Q495" s="507" t="str">
        <f t="shared" si="160"/>
        <v/>
      </c>
      <c r="R495" s="507" t="str">
        <f t="shared" si="160"/>
        <v/>
      </c>
      <c r="S495" s="507" t="str">
        <f t="shared" si="160"/>
        <v/>
      </c>
    </row>
    <row r="496" spans="2:19" x14ac:dyDescent="0.3">
      <c r="B496" s="927">
        <v>20</v>
      </c>
      <c r="C496" s="915" t="str">
        <f t="shared" si="140"/>
        <v/>
      </c>
      <c r="D496" s="915" t="str">
        <f t="shared" si="141"/>
        <v/>
      </c>
      <c r="E496" s="915" t="str">
        <f t="shared" si="142"/>
        <v/>
      </c>
      <c r="F496" s="929" t="str">
        <f t="shared" ref="F496:S496" si="161">+F393</f>
        <v/>
      </c>
      <c r="G496" s="915" t="str">
        <f t="shared" si="161"/>
        <v/>
      </c>
      <c r="H496" s="507" t="str">
        <f t="shared" si="161"/>
        <v/>
      </c>
      <c r="I496" s="507" t="str">
        <f t="shared" si="161"/>
        <v/>
      </c>
      <c r="J496" s="507" t="str">
        <f t="shared" si="161"/>
        <v/>
      </c>
      <c r="K496" s="507" t="str">
        <f t="shared" si="161"/>
        <v/>
      </c>
      <c r="L496" s="507" t="str">
        <f t="shared" si="161"/>
        <v/>
      </c>
      <c r="M496" s="507" t="str">
        <f t="shared" si="161"/>
        <v/>
      </c>
      <c r="N496" s="507" t="str">
        <f t="shared" si="161"/>
        <v/>
      </c>
      <c r="O496" s="507" t="str">
        <f t="shared" si="161"/>
        <v/>
      </c>
      <c r="P496" s="507" t="str">
        <f t="shared" si="161"/>
        <v/>
      </c>
      <c r="Q496" s="507" t="str">
        <f t="shared" si="161"/>
        <v/>
      </c>
      <c r="R496" s="507" t="str">
        <f t="shared" si="161"/>
        <v/>
      </c>
      <c r="S496" s="507" t="str">
        <f t="shared" si="161"/>
        <v/>
      </c>
    </row>
    <row r="497" spans="2:19" x14ac:dyDescent="0.3">
      <c r="B497" s="927">
        <v>21</v>
      </c>
      <c r="C497" s="915" t="str">
        <f t="shared" si="140"/>
        <v/>
      </c>
      <c r="D497" s="915" t="str">
        <f t="shared" si="141"/>
        <v/>
      </c>
      <c r="E497" s="915" t="str">
        <f t="shared" si="142"/>
        <v/>
      </c>
      <c r="F497" s="929" t="str">
        <f t="shared" ref="F497:S497" si="162">+F394</f>
        <v/>
      </c>
      <c r="G497" s="915" t="str">
        <f t="shared" si="162"/>
        <v/>
      </c>
      <c r="H497" s="507" t="str">
        <f t="shared" si="162"/>
        <v/>
      </c>
      <c r="I497" s="507" t="str">
        <f t="shared" si="162"/>
        <v/>
      </c>
      <c r="J497" s="507" t="str">
        <f t="shared" si="162"/>
        <v/>
      </c>
      <c r="K497" s="507" t="str">
        <f t="shared" si="162"/>
        <v/>
      </c>
      <c r="L497" s="507" t="str">
        <f t="shared" si="162"/>
        <v/>
      </c>
      <c r="M497" s="507" t="str">
        <f t="shared" si="162"/>
        <v/>
      </c>
      <c r="N497" s="507" t="str">
        <f t="shared" si="162"/>
        <v/>
      </c>
      <c r="O497" s="507" t="str">
        <f t="shared" si="162"/>
        <v/>
      </c>
      <c r="P497" s="507" t="str">
        <f t="shared" si="162"/>
        <v/>
      </c>
      <c r="Q497" s="507" t="str">
        <f t="shared" si="162"/>
        <v/>
      </c>
      <c r="R497" s="507" t="str">
        <f t="shared" si="162"/>
        <v/>
      </c>
      <c r="S497" s="507" t="str">
        <f t="shared" si="162"/>
        <v/>
      </c>
    </row>
    <row r="498" spans="2:19" x14ac:dyDescent="0.3">
      <c r="B498" s="927">
        <v>22</v>
      </c>
      <c r="C498" s="915" t="str">
        <f t="shared" si="140"/>
        <v/>
      </c>
      <c r="D498" s="915" t="str">
        <f t="shared" si="141"/>
        <v/>
      </c>
      <c r="E498" s="915" t="str">
        <f t="shared" si="142"/>
        <v/>
      </c>
      <c r="F498" s="929" t="str">
        <f t="shared" ref="F498:S498" si="163">+F395</f>
        <v/>
      </c>
      <c r="G498" s="915" t="str">
        <f t="shared" si="163"/>
        <v/>
      </c>
      <c r="H498" s="507" t="str">
        <f t="shared" si="163"/>
        <v/>
      </c>
      <c r="I498" s="507" t="str">
        <f t="shared" si="163"/>
        <v/>
      </c>
      <c r="J498" s="507" t="str">
        <f t="shared" si="163"/>
        <v/>
      </c>
      <c r="K498" s="507" t="str">
        <f t="shared" si="163"/>
        <v/>
      </c>
      <c r="L498" s="507" t="str">
        <f t="shared" si="163"/>
        <v/>
      </c>
      <c r="M498" s="507" t="str">
        <f t="shared" si="163"/>
        <v/>
      </c>
      <c r="N498" s="507" t="str">
        <f t="shared" si="163"/>
        <v/>
      </c>
      <c r="O498" s="507" t="str">
        <f t="shared" si="163"/>
        <v/>
      </c>
      <c r="P498" s="507" t="str">
        <f t="shared" si="163"/>
        <v/>
      </c>
      <c r="Q498" s="507" t="str">
        <f t="shared" si="163"/>
        <v/>
      </c>
      <c r="R498" s="507" t="str">
        <f t="shared" si="163"/>
        <v/>
      </c>
      <c r="S498" s="507" t="str">
        <f t="shared" si="163"/>
        <v/>
      </c>
    </row>
    <row r="499" spans="2:19" x14ac:dyDescent="0.3">
      <c r="B499" s="927">
        <v>23</v>
      </c>
      <c r="C499" s="915" t="str">
        <f t="shared" si="140"/>
        <v/>
      </c>
      <c r="D499" s="915" t="str">
        <f t="shared" si="141"/>
        <v/>
      </c>
      <c r="E499" s="915" t="str">
        <f t="shared" si="142"/>
        <v/>
      </c>
      <c r="F499" s="929" t="str">
        <f t="shared" ref="F499:S499" si="164">+F396</f>
        <v/>
      </c>
      <c r="G499" s="915" t="str">
        <f t="shared" si="164"/>
        <v/>
      </c>
      <c r="H499" s="507" t="str">
        <f t="shared" si="164"/>
        <v/>
      </c>
      <c r="I499" s="507" t="str">
        <f t="shared" si="164"/>
        <v/>
      </c>
      <c r="J499" s="507" t="str">
        <f t="shared" si="164"/>
        <v/>
      </c>
      <c r="K499" s="507" t="str">
        <f t="shared" si="164"/>
        <v/>
      </c>
      <c r="L499" s="507" t="str">
        <f t="shared" si="164"/>
        <v/>
      </c>
      <c r="M499" s="507" t="str">
        <f t="shared" si="164"/>
        <v/>
      </c>
      <c r="N499" s="507" t="str">
        <f t="shared" si="164"/>
        <v/>
      </c>
      <c r="O499" s="507" t="str">
        <f t="shared" si="164"/>
        <v/>
      </c>
      <c r="P499" s="507" t="str">
        <f t="shared" si="164"/>
        <v/>
      </c>
      <c r="Q499" s="507" t="str">
        <f t="shared" si="164"/>
        <v/>
      </c>
      <c r="R499" s="507" t="str">
        <f t="shared" si="164"/>
        <v/>
      </c>
      <c r="S499" s="507" t="str">
        <f t="shared" si="164"/>
        <v/>
      </c>
    </row>
    <row r="500" spans="2:19" x14ac:dyDescent="0.3">
      <c r="B500" s="927">
        <v>24</v>
      </c>
      <c r="C500" s="915" t="str">
        <f t="shared" si="140"/>
        <v/>
      </c>
      <c r="D500" s="915" t="str">
        <f t="shared" si="141"/>
        <v/>
      </c>
      <c r="E500" s="915" t="str">
        <f t="shared" si="142"/>
        <v/>
      </c>
      <c r="F500" s="929" t="str">
        <f t="shared" ref="F500:S500" si="165">+F397</f>
        <v/>
      </c>
      <c r="G500" s="915" t="str">
        <f t="shared" si="165"/>
        <v/>
      </c>
      <c r="H500" s="507" t="str">
        <f t="shared" si="165"/>
        <v/>
      </c>
      <c r="I500" s="507" t="str">
        <f t="shared" si="165"/>
        <v/>
      </c>
      <c r="J500" s="507" t="str">
        <f t="shared" si="165"/>
        <v/>
      </c>
      <c r="K500" s="507" t="str">
        <f t="shared" si="165"/>
        <v/>
      </c>
      <c r="L500" s="507" t="str">
        <f t="shared" si="165"/>
        <v/>
      </c>
      <c r="M500" s="507" t="str">
        <f t="shared" si="165"/>
        <v/>
      </c>
      <c r="N500" s="507" t="str">
        <f t="shared" si="165"/>
        <v/>
      </c>
      <c r="O500" s="507" t="str">
        <f t="shared" si="165"/>
        <v/>
      </c>
      <c r="P500" s="507" t="str">
        <f t="shared" si="165"/>
        <v/>
      </c>
      <c r="Q500" s="507" t="str">
        <f t="shared" si="165"/>
        <v/>
      </c>
      <c r="R500" s="507" t="str">
        <f t="shared" si="165"/>
        <v/>
      </c>
      <c r="S500" s="507" t="str">
        <f t="shared" si="165"/>
        <v/>
      </c>
    </row>
    <row r="501" spans="2:19" x14ac:dyDescent="0.3">
      <c r="B501" s="927">
        <v>25</v>
      </c>
      <c r="C501" s="915" t="str">
        <f t="shared" si="140"/>
        <v/>
      </c>
      <c r="D501" s="915" t="str">
        <f t="shared" si="141"/>
        <v/>
      </c>
      <c r="E501" s="915" t="str">
        <f t="shared" si="142"/>
        <v/>
      </c>
      <c r="F501" s="929" t="str">
        <f t="shared" ref="F501:S501" si="166">+F398</f>
        <v/>
      </c>
      <c r="G501" s="915" t="str">
        <f t="shared" si="166"/>
        <v/>
      </c>
      <c r="H501" s="507" t="str">
        <f t="shared" si="166"/>
        <v/>
      </c>
      <c r="I501" s="507" t="str">
        <f t="shared" si="166"/>
        <v/>
      </c>
      <c r="J501" s="507" t="str">
        <f t="shared" si="166"/>
        <v/>
      </c>
      <c r="K501" s="507" t="str">
        <f t="shared" si="166"/>
        <v/>
      </c>
      <c r="L501" s="507" t="str">
        <f t="shared" si="166"/>
        <v/>
      </c>
      <c r="M501" s="507" t="str">
        <f t="shared" si="166"/>
        <v/>
      </c>
      <c r="N501" s="507" t="str">
        <f t="shared" si="166"/>
        <v/>
      </c>
      <c r="O501" s="507" t="str">
        <f t="shared" si="166"/>
        <v/>
      </c>
      <c r="P501" s="507" t="str">
        <f t="shared" si="166"/>
        <v/>
      </c>
      <c r="Q501" s="507" t="str">
        <f t="shared" si="166"/>
        <v/>
      </c>
      <c r="R501" s="507" t="str">
        <f t="shared" si="166"/>
        <v/>
      </c>
      <c r="S501" s="507" t="str">
        <f t="shared" si="166"/>
        <v/>
      </c>
    </row>
    <row r="502" spans="2:19" x14ac:dyDescent="0.3">
      <c r="B502" s="927">
        <v>26</v>
      </c>
      <c r="C502" s="915" t="str">
        <f t="shared" si="140"/>
        <v/>
      </c>
      <c r="D502" s="915" t="str">
        <f t="shared" si="141"/>
        <v/>
      </c>
      <c r="E502" s="915" t="str">
        <f t="shared" si="142"/>
        <v/>
      </c>
      <c r="F502" s="929" t="str">
        <f t="shared" ref="F502:S502" si="167">+F399</f>
        <v/>
      </c>
      <c r="G502" s="915" t="str">
        <f t="shared" si="167"/>
        <v/>
      </c>
      <c r="H502" s="507" t="str">
        <f t="shared" si="167"/>
        <v/>
      </c>
      <c r="I502" s="507" t="str">
        <f t="shared" si="167"/>
        <v/>
      </c>
      <c r="J502" s="507" t="str">
        <f t="shared" si="167"/>
        <v/>
      </c>
      <c r="K502" s="507" t="str">
        <f t="shared" si="167"/>
        <v/>
      </c>
      <c r="L502" s="507" t="str">
        <f t="shared" si="167"/>
        <v/>
      </c>
      <c r="M502" s="507" t="str">
        <f t="shared" si="167"/>
        <v/>
      </c>
      <c r="N502" s="507" t="str">
        <f t="shared" si="167"/>
        <v/>
      </c>
      <c r="O502" s="507" t="str">
        <f t="shared" si="167"/>
        <v/>
      </c>
      <c r="P502" s="507" t="str">
        <f t="shared" si="167"/>
        <v/>
      </c>
      <c r="Q502" s="507" t="str">
        <f t="shared" si="167"/>
        <v/>
      </c>
      <c r="R502" s="507" t="str">
        <f t="shared" si="167"/>
        <v/>
      </c>
      <c r="S502" s="507" t="str">
        <f t="shared" si="167"/>
        <v/>
      </c>
    </row>
    <row r="503" spans="2:19" x14ac:dyDescent="0.3">
      <c r="B503" s="927">
        <v>27</v>
      </c>
      <c r="C503" s="915" t="str">
        <f t="shared" si="140"/>
        <v/>
      </c>
      <c r="D503" s="915" t="str">
        <f t="shared" si="141"/>
        <v/>
      </c>
      <c r="E503" s="915" t="str">
        <f t="shared" si="142"/>
        <v/>
      </c>
      <c r="F503" s="929" t="str">
        <f t="shared" ref="F503:S503" si="168">+F400</f>
        <v/>
      </c>
      <c r="G503" s="915" t="str">
        <f t="shared" si="168"/>
        <v/>
      </c>
      <c r="H503" s="507" t="str">
        <f t="shared" si="168"/>
        <v/>
      </c>
      <c r="I503" s="507" t="str">
        <f t="shared" si="168"/>
        <v/>
      </c>
      <c r="J503" s="507" t="str">
        <f t="shared" si="168"/>
        <v/>
      </c>
      <c r="K503" s="507" t="str">
        <f t="shared" si="168"/>
        <v/>
      </c>
      <c r="L503" s="507" t="str">
        <f t="shared" si="168"/>
        <v/>
      </c>
      <c r="M503" s="507" t="str">
        <f t="shared" si="168"/>
        <v/>
      </c>
      <c r="N503" s="507" t="str">
        <f t="shared" si="168"/>
        <v/>
      </c>
      <c r="O503" s="507" t="str">
        <f t="shared" si="168"/>
        <v/>
      </c>
      <c r="P503" s="507" t="str">
        <f t="shared" si="168"/>
        <v/>
      </c>
      <c r="Q503" s="507" t="str">
        <f t="shared" si="168"/>
        <v/>
      </c>
      <c r="R503" s="507" t="str">
        <f t="shared" si="168"/>
        <v/>
      </c>
      <c r="S503" s="507" t="str">
        <f t="shared" si="168"/>
        <v/>
      </c>
    </row>
    <row r="504" spans="2:19" x14ac:dyDescent="0.3">
      <c r="B504" s="927">
        <v>28</v>
      </c>
      <c r="C504" s="915" t="str">
        <f t="shared" si="140"/>
        <v/>
      </c>
      <c r="D504" s="915" t="str">
        <f t="shared" si="141"/>
        <v/>
      </c>
      <c r="E504" s="915" t="str">
        <f t="shared" si="142"/>
        <v/>
      </c>
      <c r="F504" s="929" t="str">
        <f t="shared" ref="F504:S504" si="169">+F401</f>
        <v/>
      </c>
      <c r="G504" s="915" t="str">
        <f t="shared" si="169"/>
        <v/>
      </c>
      <c r="H504" s="507" t="str">
        <f t="shared" si="169"/>
        <v/>
      </c>
      <c r="I504" s="507" t="str">
        <f t="shared" si="169"/>
        <v/>
      </c>
      <c r="J504" s="507" t="str">
        <f t="shared" si="169"/>
        <v/>
      </c>
      <c r="K504" s="507" t="str">
        <f t="shared" si="169"/>
        <v/>
      </c>
      <c r="L504" s="507" t="str">
        <f t="shared" si="169"/>
        <v/>
      </c>
      <c r="M504" s="507" t="str">
        <f t="shared" si="169"/>
        <v/>
      </c>
      <c r="N504" s="507" t="str">
        <f t="shared" si="169"/>
        <v/>
      </c>
      <c r="O504" s="507" t="str">
        <f t="shared" si="169"/>
        <v/>
      </c>
      <c r="P504" s="507" t="str">
        <f t="shared" si="169"/>
        <v/>
      </c>
      <c r="Q504" s="507" t="str">
        <f t="shared" si="169"/>
        <v/>
      </c>
      <c r="R504" s="507" t="str">
        <f t="shared" si="169"/>
        <v/>
      </c>
      <c r="S504" s="507" t="str">
        <f t="shared" si="169"/>
        <v/>
      </c>
    </row>
    <row r="505" spans="2:19" x14ac:dyDescent="0.3">
      <c r="B505" s="927">
        <v>29</v>
      </c>
      <c r="C505" s="915" t="str">
        <f t="shared" si="140"/>
        <v/>
      </c>
      <c r="D505" s="915" t="str">
        <f t="shared" si="141"/>
        <v/>
      </c>
      <c r="E505" s="915" t="str">
        <f t="shared" si="142"/>
        <v/>
      </c>
      <c r="F505" s="929" t="str">
        <f t="shared" ref="F505:S505" si="170">+F402</f>
        <v/>
      </c>
      <c r="G505" s="915" t="str">
        <f t="shared" si="170"/>
        <v/>
      </c>
      <c r="H505" s="507" t="str">
        <f t="shared" si="170"/>
        <v/>
      </c>
      <c r="I505" s="507" t="str">
        <f t="shared" si="170"/>
        <v/>
      </c>
      <c r="J505" s="507" t="str">
        <f t="shared" si="170"/>
        <v/>
      </c>
      <c r="K505" s="507" t="str">
        <f t="shared" si="170"/>
        <v/>
      </c>
      <c r="L505" s="507" t="str">
        <f t="shared" si="170"/>
        <v/>
      </c>
      <c r="M505" s="507" t="str">
        <f t="shared" si="170"/>
        <v/>
      </c>
      <c r="N505" s="507" t="str">
        <f t="shared" si="170"/>
        <v/>
      </c>
      <c r="O505" s="507" t="str">
        <f t="shared" si="170"/>
        <v/>
      </c>
      <c r="P505" s="507" t="str">
        <f t="shared" si="170"/>
        <v/>
      </c>
      <c r="Q505" s="507" t="str">
        <f t="shared" si="170"/>
        <v/>
      </c>
      <c r="R505" s="507" t="str">
        <f t="shared" si="170"/>
        <v/>
      </c>
      <c r="S505" s="507" t="str">
        <f t="shared" si="170"/>
        <v/>
      </c>
    </row>
    <row r="506" spans="2:19" x14ac:dyDescent="0.3">
      <c r="B506" s="927">
        <v>30</v>
      </c>
      <c r="C506" s="915" t="str">
        <f t="shared" si="140"/>
        <v/>
      </c>
      <c r="D506" s="915" t="str">
        <f t="shared" si="141"/>
        <v/>
      </c>
      <c r="E506" s="915" t="str">
        <f t="shared" si="142"/>
        <v/>
      </c>
      <c r="F506" s="929" t="str">
        <f t="shared" ref="F506:S506" si="171">+F403</f>
        <v/>
      </c>
      <c r="G506" s="915" t="str">
        <f t="shared" si="171"/>
        <v/>
      </c>
      <c r="H506" s="507" t="str">
        <f t="shared" si="171"/>
        <v/>
      </c>
      <c r="I506" s="507" t="str">
        <f t="shared" si="171"/>
        <v/>
      </c>
      <c r="J506" s="507" t="str">
        <f t="shared" si="171"/>
        <v/>
      </c>
      <c r="K506" s="507" t="str">
        <f t="shared" si="171"/>
        <v/>
      </c>
      <c r="L506" s="507" t="str">
        <f t="shared" si="171"/>
        <v/>
      </c>
      <c r="M506" s="507" t="str">
        <f t="shared" si="171"/>
        <v/>
      </c>
      <c r="N506" s="507" t="str">
        <f t="shared" si="171"/>
        <v/>
      </c>
      <c r="O506" s="507" t="str">
        <f t="shared" si="171"/>
        <v/>
      </c>
      <c r="P506" s="507" t="str">
        <f t="shared" si="171"/>
        <v/>
      </c>
      <c r="Q506" s="507" t="str">
        <f t="shared" si="171"/>
        <v/>
      </c>
      <c r="R506" s="507" t="str">
        <f t="shared" si="171"/>
        <v/>
      </c>
      <c r="S506" s="507" t="str">
        <f t="shared" si="171"/>
        <v/>
      </c>
    </row>
    <row r="507" spans="2:19" x14ac:dyDescent="0.3">
      <c r="B507" s="927">
        <v>31</v>
      </c>
      <c r="C507" s="915" t="str">
        <f t="shared" si="140"/>
        <v/>
      </c>
      <c r="D507" s="915" t="str">
        <f t="shared" si="141"/>
        <v/>
      </c>
      <c r="E507" s="915" t="str">
        <f t="shared" si="142"/>
        <v/>
      </c>
      <c r="F507" s="929" t="str">
        <f t="shared" ref="F507:S507" si="172">+F404</f>
        <v/>
      </c>
      <c r="G507" s="915" t="str">
        <f t="shared" si="172"/>
        <v/>
      </c>
      <c r="H507" s="507" t="str">
        <f t="shared" si="172"/>
        <v/>
      </c>
      <c r="I507" s="507" t="str">
        <f t="shared" si="172"/>
        <v/>
      </c>
      <c r="J507" s="507" t="str">
        <f t="shared" si="172"/>
        <v/>
      </c>
      <c r="K507" s="507" t="str">
        <f t="shared" si="172"/>
        <v/>
      </c>
      <c r="L507" s="507" t="str">
        <f t="shared" si="172"/>
        <v/>
      </c>
      <c r="M507" s="507" t="str">
        <f t="shared" si="172"/>
        <v/>
      </c>
      <c r="N507" s="507" t="str">
        <f t="shared" si="172"/>
        <v/>
      </c>
      <c r="O507" s="507" t="str">
        <f t="shared" si="172"/>
        <v/>
      </c>
      <c r="P507" s="507" t="str">
        <f t="shared" si="172"/>
        <v/>
      </c>
      <c r="Q507" s="507" t="str">
        <f t="shared" si="172"/>
        <v/>
      </c>
      <c r="R507" s="507" t="str">
        <f t="shared" si="172"/>
        <v/>
      </c>
      <c r="S507" s="507" t="str">
        <f t="shared" si="172"/>
        <v/>
      </c>
    </row>
    <row r="508" spans="2:19" x14ac:dyDescent="0.3">
      <c r="B508" s="927">
        <v>32</v>
      </c>
      <c r="C508" s="915" t="str">
        <f t="shared" si="140"/>
        <v/>
      </c>
      <c r="D508" s="915" t="str">
        <f t="shared" si="141"/>
        <v/>
      </c>
      <c r="E508" s="915" t="str">
        <f t="shared" si="142"/>
        <v/>
      </c>
      <c r="F508" s="929" t="str">
        <f t="shared" ref="F508:S508" si="173">+F405</f>
        <v/>
      </c>
      <c r="G508" s="915" t="str">
        <f t="shared" si="173"/>
        <v/>
      </c>
      <c r="H508" s="507" t="str">
        <f t="shared" si="173"/>
        <v/>
      </c>
      <c r="I508" s="507" t="str">
        <f t="shared" si="173"/>
        <v/>
      </c>
      <c r="J508" s="507" t="str">
        <f t="shared" si="173"/>
        <v/>
      </c>
      <c r="K508" s="507" t="str">
        <f t="shared" si="173"/>
        <v/>
      </c>
      <c r="L508" s="507" t="str">
        <f t="shared" si="173"/>
        <v/>
      </c>
      <c r="M508" s="507" t="str">
        <f t="shared" si="173"/>
        <v/>
      </c>
      <c r="N508" s="507" t="str">
        <f t="shared" si="173"/>
        <v/>
      </c>
      <c r="O508" s="507" t="str">
        <f t="shared" si="173"/>
        <v/>
      </c>
      <c r="P508" s="507" t="str">
        <f t="shared" si="173"/>
        <v/>
      </c>
      <c r="Q508" s="507" t="str">
        <f t="shared" si="173"/>
        <v/>
      </c>
      <c r="R508" s="507" t="str">
        <f t="shared" si="173"/>
        <v/>
      </c>
      <c r="S508" s="507" t="str">
        <f t="shared" si="173"/>
        <v/>
      </c>
    </row>
    <row r="509" spans="2:19" x14ac:dyDescent="0.3">
      <c r="B509" s="927">
        <v>33</v>
      </c>
      <c r="C509" s="915" t="str">
        <f t="shared" si="140"/>
        <v/>
      </c>
      <c r="D509" s="915" t="str">
        <f t="shared" si="141"/>
        <v/>
      </c>
      <c r="E509" s="915" t="str">
        <f t="shared" si="142"/>
        <v/>
      </c>
      <c r="F509" s="929" t="str">
        <f t="shared" ref="F509:S509" si="174">+F406</f>
        <v/>
      </c>
      <c r="G509" s="915" t="str">
        <f t="shared" si="174"/>
        <v/>
      </c>
      <c r="H509" s="507" t="str">
        <f t="shared" si="174"/>
        <v/>
      </c>
      <c r="I509" s="507" t="str">
        <f t="shared" si="174"/>
        <v/>
      </c>
      <c r="J509" s="507" t="str">
        <f t="shared" si="174"/>
        <v/>
      </c>
      <c r="K509" s="507" t="str">
        <f t="shared" si="174"/>
        <v/>
      </c>
      <c r="L509" s="507" t="str">
        <f t="shared" si="174"/>
        <v/>
      </c>
      <c r="M509" s="507" t="str">
        <f t="shared" si="174"/>
        <v/>
      </c>
      <c r="N509" s="507" t="str">
        <f t="shared" si="174"/>
        <v/>
      </c>
      <c r="O509" s="507" t="str">
        <f t="shared" si="174"/>
        <v/>
      </c>
      <c r="P509" s="507" t="str">
        <f t="shared" si="174"/>
        <v/>
      </c>
      <c r="Q509" s="507" t="str">
        <f t="shared" si="174"/>
        <v/>
      </c>
      <c r="R509" s="507" t="str">
        <f t="shared" si="174"/>
        <v/>
      </c>
      <c r="S509" s="507" t="str">
        <f t="shared" si="174"/>
        <v/>
      </c>
    </row>
    <row r="510" spans="2:19" x14ac:dyDescent="0.3">
      <c r="B510" s="927">
        <v>34</v>
      </c>
      <c r="C510" s="915" t="str">
        <f t="shared" si="140"/>
        <v/>
      </c>
      <c r="D510" s="915" t="str">
        <f t="shared" si="141"/>
        <v/>
      </c>
      <c r="E510" s="915" t="str">
        <f t="shared" si="142"/>
        <v/>
      </c>
      <c r="F510" s="929" t="str">
        <f t="shared" ref="F510:S510" si="175">+F407</f>
        <v/>
      </c>
      <c r="G510" s="915" t="str">
        <f t="shared" si="175"/>
        <v/>
      </c>
      <c r="H510" s="507" t="str">
        <f t="shared" si="175"/>
        <v/>
      </c>
      <c r="I510" s="507" t="str">
        <f t="shared" si="175"/>
        <v/>
      </c>
      <c r="J510" s="507" t="str">
        <f t="shared" si="175"/>
        <v/>
      </c>
      <c r="K510" s="507" t="str">
        <f t="shared" si="175"/>
        <v/>
      </c>
      <c r="L510" s="507" t="str">
        <f t="shared" si="175"/>
        <v/>
      </c>
      <c r="M510" s="507" t="str">
        <f t="shared" si="175"/>
        <v/>
      </c>
      <c r="N510" s="507" t="str">
        <f t="shared" si="175"/>
        <v/>
      </c>
      <c r="O510" s="507" t="str">
        <f t="shared" si="175"/>
        <v/>
      </c>
      <c r="P510" s="507" t="str">
        <f t="shared" si="175"/>
        <v/>
      </c>
      <c r="Q510" s="507" t="str">
        <f t="shared" si="175"/>
        <v/>
      </c>
      <c r="R510" s="507" t="str">
        <f t="shared" si="175"/>
        <v/>
      </c>
      <c r="S510" s="507" t="str">
        <f t="shared" si="175"/>
        <v/>
      </c>
    </row>
    <row r="511" spans="2:19" x14ac:dyDescent="0.3">
      <c r="B511" s="927">
        <v>35</v>
      </c>
      <c r="C511" s="915" t="str">
        <f t="shared" si="140"/>
        <v/>
      </c>
      <c r="D511" s="915" t="str">
        <f t="shared" si="141"/>
        <v/>
      </c>
      <c r="E511" s="915" t="str">
        <f t="shared" si="142"/>
        <v/>
      </c>
      <c r="F511" s="929" t="str">
        <f t="shared" ref="F511:S511" si="176">+F408</f>
        <v/>
      </c>
      <c r="G511" s="915" t="str">
        <f t="shared" si="176"/>
        <v/>
      </c>
      <c r="H511" s="507" t="str">
        <f t="shared" si="176"/>
        <v/>
      </c>
      <c r="I511" s="507" t="str">
        <f t="shared" si="176"/>
        <v/>
      </c>
      <c r="J511" s="507" t="str">
        <f t="shared" si="176"/>
        <v/>
      </c>
      <c r="K511" s="507" t="str">
        <f t="shared" si="176"/>
        <v/>
      </c>
      <c r="L511" s="507" t="str">
        <f t="shared" si="176"/>
        <v/>
      </c>
      <c r="M511" s="507" t="str">
        <f t="shared" si="176"/>
        <v/>
      </c>
      <c r="N511" s="507" t="str">
        <f t="shared" si="176"/>
        <v/>
      </c>
      <c r="O511" s="507" t="str">
        <f t="shared" si="176"/>
        <v/>
      </c>
      <c r="P511" s="507" t="str">
        <f t="shared" si="176"/>
        <v/>
      </c>
      <c r="Q511" s="507" t="str">
        <f t="shared" si="176"/>
        <v/>
      </c>
      <c r="R511" s="507" t="str">
        <f t="shared" si="176"/>
        <v/>
      </c>
      <c r="S511" s="507" t="str">
        <f t="shared" si="176"/>
        <v/>
      </c>
    </row>
    <row r="512" spans="2:19" x14ac:dyDescent="0.3">
      <c r="B512" s="927">
        <v>36</v>
      </c>
      <c r="C512" s="915" t="str">
        <f t="shared" si="140"/>
        <v/>
      </c>
      <c r="D512" s="915" t="str">
        <f t="shared" si="141"/>
        <v/>
      </c>
      <c r="E512" s="915" t="str">
        <f t="shared" si="142"/>
        <v/>
      </c>
      <c r="F512" s="929" t="str">
        <f t="shared" ref="F512:S512" si="177">+F409</f>
        <v/>
      </c>
      <c r="G512" s="915" t="str">
        <f t="shared" si="177"/>
        <v/>
      </c>
      <c r="H512" s="507" t="str">
        <f t="shared" si="177"/>
        <v/>
      </c>
      <c r="I512" s="507" t="str">
        <f t="shared" si="177"/>
        <v/>
      </c>
      <c r="J512" s="507" t="str">
        <f t="shared" si="177"/>
        <v/>
      </c>
      <c r="K512" s="507" t="str">
        <f t="shared" si="177"/>
        <v/>
      </c>
      <c r="L512" s="507" t="str">
        <f t="shared" si="177"/>
        <v/>
      </c>
      <c r="M512" s="507" t="str">
        <f t="shared" si="177"/>
        <v/>
      </c>
      <c r="N512" s="507" t="str">
        <f t="shared" si="177"/>
        <v/>
      </c>
      <c r="O512" s="507" t="str">
        <f t="shared" si="177"/>
        <v/>
      </c>
      <c r="P512" s="507" t="str">
        <f t="shared" si="177"/>
        <v/>
      </c>
      <c r="Q512" s="507" t="str">
        <f t="shared" si="177"/>
        <v/>
      </c>
      <c r="R512" s="507" t="str">
        <f t="shared" si="177"/>
        <v/>
      </c>
      <c r="S512" s="507" t="str">
        <f t="shared" si="177"/>
        <v/>
      </c>
    </row>
    <row r="513" spans="2:19" x14ac:dyDescent="0.3">
      <c r="B513" s="927">
        <v>37</v>
      </c>
      <c r="C513" s="915" t="str">
        <f t="shared" si="140"/>
        <v/>
      </c>
      <c r="D513" s="915" t="str">
        <f t="shared" si="141"/>
        <v/>
      </c>
      <c r="E513" s="915" t="str">
        <f t="shared" si="142"/>
        <v/>
      </c>
      <c r="F513" s="929" t="str">
        <f t="shared" ref="F513:S513" si="178">+F410</f>
        <v/>
      </c>
      <c r="G513" s="915" t="str">
        <f t="shared" si="178"/>
        <v/>
      </c>
      <c r="H513" s="507" t="str">
        <f t="shared" si="178"/>
        <v/>
      </c>
      <c r="I513" s="507" t="str">
        <f t="shared" si="178"/>
        <v/>
      </c>
      <c r="J513" s="507" t="str">
        <f t="shared" si="178"/>
        <v/>
      </c>
      <c r="K513" s="507" t="str">
        <f t="shared" si="178"/>
        <v/>
      </c>
      <c r="L513" s="507" t="str">
        <f t="shared" si="178"/>
        <v/>
      </c>
      <c r="M513" s="507" t="str">
        <f t="shared" si="178"/>
        <v/>
      </c>
      <c r="N513" s="507" t="str">
        <f t="shared" si="178"/>
        <v/>
      </c>
      <c r="O513" s="507" t="str">
        <f t="shared" si="178"/>
        <v/>
      </c>
      <c r="P513" s="507" t="str">
        <f t="shared" si="178"/>
        <v/>
      </c>
      <c r="Q513" s="507" t="str">
        <f t="shared" si="178"/>
        <v/>
      </c>
      <c r="R513" s="507" t="str">
        <f t="shared" si="178"/>
        <v/>
      </c>
      <c r="S513" s="507" t="str">
        <f t="shared" si="178"/>
        <v/>
      </c>
    </row>
    <row r="514" spans="2:19" x14ac:dyDescent="0.3">
      <c r="B514" s="927">
        <v>38</v>
      </c>
      <c r="C514" s="915" t="str">
        <f t="shared" si="140"/>
        <v/>
      </c>
      <c r="D514" s="915" t="str">
        <f t="shared" si="141"/>
        <v/>
      </c>
      <c r="E514" s="915" t="str">
        <f t="shared" si="142"/>
        <v/>
      </c>
      <c r="F514" s="929" t="str">
        <f t="shared" ref="F514:S514" si="179">+F411</f>
        <v/>
      </c>
      <c r="G514" s="915" t="str">
        <f t="shared" si="179"/>
        <v/>
      </c>
      <c r="H514" s="507" t="str">
        <f t="shared" si="179"/>
        <v/>
      </c>
      <c r="I514" s="507" t="str">
        <f t="shared" si="179"/>
        <v/>
      </c>
      <c r="J514" s="507" t="str">
        <f t="shared" si="179"/>
        <v/>
      </c>
      <c r="K514" s="507" t="str">
        <f t="shared" si="179"/>
        <v/>
      </c>
      <c r="L514" s="507" t="str">
        <f t="shared" si="179"/>
        <v/>
      </c>
      <c r="M514" s="507" t="str">
        <f t="shared" si="179"/>
        <v/>
      </c>
      <c r="N514" s="507" t="str">
        <f t="shared" si="179"/>
        <v/>
      </c>
      <c r="O514" s="507" t="str">
        <f t="shared" si="179"/>
        <v/>
      </c>
      <c r="P514" s="507" t="str">
        <f t="shared" si="179"/>
        <v/>
      </c>
      <c r="Q514" s="507" t="str">
        <f t="shared" si="179"/>
        <v/>
      </c>
      <c r="R514" s="507" t="str">
        <f t="shared" si="179"/>
        <v/>
      </c>
      <c r="S514" s="507" t="str">
        <f t="shared" si="179"/>
        <v/>
      </c>
    </row>
    <row r="515" spans="2:19" x14ac:dyDescent="0.3">
      <c r="B515" s="927">
        <v>39</v>
      </c>
      <c r="C515" s="915" t="str">
        <f t="shared" si="140"/>
        <v/>
      </c>
      <c r="D515" s="915" t="str">
        <f t="shared" si="141"/>
        <v/>
      </c>
      <c r="E515" s="915" t="str">
        <f t="shared" si="142"/>
        <v/>
      </c>
      <c r="F515" s="929" t="str">
        <f t="shared" ref="F515:S515" si="180">+F412</f>
        <v/>
      </c>
      <c r="G515" s="915" t="str">
        <f t="shared" si="180"/>
        <v/>
      </c>
      <c r="H515" s="507" t="str">
        <f t="shared" si="180"/>
        <v/>
      </c>
      <c r="I515" s="507" t="str">
        <f t="shared" si="180"/>
        <v/>
      </c>
      <c r="J515" s="507" t="str">
        <f t="shared" si="180"/>
        <v/>
      </c>
      <c r="K515" s="507" t="str">
        <f t="shared" si="180"/>
        <v/>
      </c>
      <c r="L515" s="507" t="str">
        <f t="shared" si="180"/>
        <v/>
      </c>
      <c r="M515" s="507" t="str">
        <f t="shared" si="180"/>
        <v/>
      </c>
      <c r="N515" s="507" t="str">
        <f t="shared" si="180"/>
        <v/>
      </c>
      <c r="O515" s="507" t="str">
        <f t="shared" si="180"/>
        <v/>
      </c>
      <c r="P515" s="507" t="str">
        <f t="shared" si="180"/>
        <v/>
      </c>
      <c r="Q515" s="507" t="str">
        <f t="shared" si="180"/>
        <v/>
      </c>
      <c r="R515" s="507" t="str">
        <f t="shared" si="180"/>
        <v/>
      </c>
      <c r="S515" s="507" t="str">
        <f t="shared" si="180"/>
        <v/>
      </c>
    </row>
    <row r="516" spans="2:19" x14ac:dyDescent="0.3">
      <c r="B516" s="927">
        <v>40</v>
      </c>
      <c r="C516" s="915" t="str">
        <f t="shared" si="140"/>
        <v/>
      </c>
      <c r="D516" s="915" t="str">
        <f t="shared" si="141"/>
        <v/>
      </c>
      <c r="E516" s="915" t="str">
        <f t="shared" si="142"/>
        <v/>
      </c>
      <c r="F516" s="929" t="str">
        <f t="shared" ref="F516:S516" si="181">+F413</f>
        <v/>
      </c>
      <c r="G516" s="915" t="str">
        <f t="shared" si="181"/>
        <v/>
      </c>
      <c r="H516" s="507" t="str">
        <f t="shared" si="181"/>
        <v/>
      </c>
      <c r="I516" s="507" t="str">
        <f t="shared" si="181"/>
        <v/>
      </c>
      <c r="J516" s="507" t="str">
        <f t="shared" si="181"/>
        <v/>
      </c>
      <c r="K516" s="507" t="str">
        <f t="shared" si="181"/>
        <v/>
      </c>
      <c r="L516" s="507" t="str">
        <f t="shared" si="181"/>
        <v/>
      </c>
      <c r="M516" s="507" t="str">
        <f t="shared" si="181"/>
        <v/>
      </c>
      <c r="N516" s="507" t="str">
        <f t="shared" si="181"/>
        <v/>
      </c>
      <c r="O516" s="507" t="str">
        <f t="shared" si="181"/>
        <v/>
      </c>
      <c r="P516" s="507" t="str">
        <f t="shared" si="181"/>
        <v/>
      </c>
      <c r="Q516" s="507" t="str">
        <f t="shared" si="181"/>
        <v/>
      </c>
      <c r="R516" s="507" t="str">
        <f t="shared" si="181"/>
        <v/>
      </c>
      <c r="S516" s="507" t="str">
        <f t="shared" si="181"/>
        <v/>
      </c>
    </row>
    <row r="517" spans="2:19" x14ac:dyDescent="0.3">
      <c r="B517" s="927">
        <v>41</v>
      </c>
      <c r="C517" s="915" t="str">
        <f t="shared" si="140"/>
        <v/>
      </c>
      <c r="D517" s="915" t="str">
        <f t="shared" si="141"/>
        <v/>
      </c>
      <c r="E517" s="915" t="str">
        <f t="shared" si="142"/>
        <v/>
      </c>
      <c r="F517" s="929" t="str">
        <f t="shared" ref="F517:S517" si="182">+F414</f>
        <v/>
      </c>
      <c r="G517" s="915" t="str">
        <f t="shared" si="182"/>
        <v/>
      </c>
      <c r="H517" s="507" t="str">
        <f t="shared" si="182"/>
        <v/>
      </c>
      <c r="I517" s="507" t="str">
        <f t="shared" si="182"/>
        <v/>
      </c>
      <c r="J517" s="507" t="str">
        <f t="shared" si="182"/>
        <v/>
      </c>
      <c r="K517" s="507" t="str">
        <f t="shared" si="182"/>
        <v/>
      </c>
      <c r="L517" s="507" t="str">
        <f t="shared" si="182"/>
        <v/>
      </c>
      <c r="M517" s="507" t="str">
        <f t="shared" si="182"/>
        <v/>
      </c>
      <c r="N517" s="507" t="str">
        <f t="shared" si="182"/>
        <v/>
      </c>
      <c r="O517" s="507" t="str">
        <f t="shared" si="182"/>
        <v/>
      </c>
      <c r="P517" s="507" t="str">
        <f t="shared" si="182"/>
        <v/>
      </c>
      <c r="Q517" s="507" t="str">
        <f t="shared" si="182"/>
        <v/>
      </c>
      <c r="R517" s="507" t="str">
        <f t="shared" si="182"/>
        <v/>
      </c>
      <c r="S517" s="507" t="str">
        <f t="shared" si="182"/>
        <v/>
      </c>
    </row>
    <row r="518" spans="2:19" x14ac:dyDescent="0.3">
      <c r="B518" s="927">
        <v>42</v>
      </c>
      <c r="C518" s="915" t="str">
        <f t="shared" si="140"/>
        <v/>
      </c>
      <c r="D518" s="915" t="str">
        <f t="shared" si="141"/>
        <v/>
      </c>
      <c r="E518" s="915" t="str">
        <f t="shared" si="142"/>
        <v/>
      </c>
      <c r="F518" s="929" t="str">
        <f t="shared" ref="F518:S518" si="183">+F415</f>
        <v/>
      </c>
      <c r="G518" s="915" t="str">
        <f t="shared" si="183"/>
        <v/>
      </c>
      <c r="H518" s="507" t="str">
        <f t="shared" si="183"/>
        <v/>
      </c>
      <c r="I518" s="507" t="str">
        <f t="shared" si="183"/>
        <v/>
      </c>
      <c r="J518" s="507" t="str">
        <f t="shared" si="183"/>
        <v/>
      </c>
      <c r="K518" s="507" t="str">
        <f t="shared" si="183"/>
        <v/>
      </c>
      <c r="L518" s="507" t="str">
        <f t="shared" si="183"/>
        <v/>
      </c>
      <c r="M518" s="507" t="str">
        <f t="shared" si="183"/>
        <v/>
      </c>
      <c r="N518" s="507" t="str">
        <f t="shared" si="183"/>
        <v/>
      </c>
      <c r="O518" s="507" t="str">
        <f t="shared" si="183"/>
        <v/>
      </c>
      <c r="P518" s="507" t="str">
        <f t="shared" si="183"/>
        <v/>
      </c>
      <c r="Q518" s="507" t="str">
        <f t="shared" si="183"/>
        <v/>
      </c>
      <c r="R518" s="507" t="str">
        <f t="shared" si="183"/>
        <v/>
      </c>
      <c r="S518" s="507" t="str">
        <f t="shared" si="183"/>
        <v/>
      </c>
    </row>
    <row r="519" spans="2:19" x14ac:dyDescent="0.3">
      <c r="B519" s="927">
        <v>43</v>
      </c>
      <c r="C519" s="915" t="str">
        <f t="shared" si="140"/>
        <v/>
      </c>
      <c r="D519" s="915" t="str">
        <f t="shared" si="141"/>
        <v/>
      </c>
      <c r="E519" s="915" t="str">
        <f t="shared" si="142"/>
        <v/>
      </c>
      <c r="F519" s="929" t="str">
        <f t="shared" ref="F519:S519" si="184">+F416</f>
        <v/>
      </c>
      <c r="G519" s="915" t="str">
        <f t="shared" si="184"/>
        <v/>
      </c>
      <c r="H519" s="507" t="str">
        <f t="shared" si="184"/>
        <v/>
      </c>
      <c r="I519" s="507" t="str">
        <f t="shared" si="184"/>
        <v/>
      </c>
      <c r="J519" s="507" t="str">
        <f t="shared" si="184"/>
        <v/>
      </c>
      <c r="K519" s="507" t="str">
        <f t="shared" si="184"/>
        <v/>
      </c>
      <c r="L519" s="507" t="str">
        <f t="shared" si="184"/>
        <v/>
      </c>
      <c r="M519" s="507" t="str">
        <f t="shared" si="184"/>
        <v/>
      </c>
      <c r="N519" s="507" t="str">
        <f t="shared" si="184"/>
        <v/>
      </c>
      <c r="O519" s="507" t="str">
        <f t="shared" si="184"/>
        <v/>
      </c>
      <c r="P519" s="507" t="str">
        <f t="shared" si="184"/>
        <v/>
      </c>
      <c r="Q519" s="507" t="str">
        <f t="shared" si="184"/>
        <v/>
      </c>
      <c r="R519" s="507" t="str">
        <f t="shared" si="184"/>
        <v/>
      </c>
      <c r="S519" s="507" t="str">
        <f t="shared" si="184"/>
        <v/>
      </c>
    </row>
    <row r="520" spans="2:19" x14ac:dyDescent="0.3">
      <c r="B520" s="927">
        <v>44</v>
      </c>
      <c r="C520" s="915" t="str">
        <f t="shared" si="140"/>
        <v/>
      </c>
      <c r="D520" s="915" t="str">
        <f t="shared" si="141"/>
        <v/>
      </c>
      <c r="E520" s="915" t="str">
        <f t="shared" si="142"/>
        <v/>
      </c>
      <c r="F520" s="929" t="str">
        <f t="shared" ref="F520:S520" si="185">+F417</f>
        <v/>
      </c>
      <c r="G520" s="915" t="str">
        <f t="shared" si="185"/>
        <v/>
      </c>
      <c r="H520" s="507" t="str">
        <f t="shared" si="185"/>
        <v/>
      </c>
      <c r="I520" s="507" t="str">
        <f t="shared" si="185"/>
        <v/>
      </c>
      <c r="J520" s="507" t="str">
        <f t="shared" si="185"/>
        <v/>
      </c>
      <c r="K520" s="507" t="str">
        <f t="shared" si="185"/>
        <v/>
      </c>
      <c r="L520" s="507" t="str">
        <f t="shared" si="185"/>
        <v/>
      </c>
      <c r="M520" s="507" t="str">
        <f t="shared" si="185"/>
        <v/>
      </c>
      <c r="N520" s="507" t="str">
        <f t="shared" si="185"/>
        <v/>
      </c>
      <c r="O520" s="507" t="str">
        <f t="shared" si="185"/>
        <v/>
      </c>
      <c r="P520" s="507" t="str">
        <f t="shared" si="185"/>
        <v/>
      </c>
      <c r="Q520" s="507" t="str">
        <f t="shared" si="185"/>
        <v/>
      </c>
      <c r="R520" s="507" t="str">
        <f t="shared" si="185"/>
        <v/>
      </c>
      <c r="S520" s="507" t="str">
        <f t="shared" si="185"/>
        <v/>
      </c>
    </row>
    <row r="521" spans="2:19" x14ac:dyDescent="0.3">
      <c r="B521" s="927">
        <v>45</v>
      </c>
      <c r="C521" s="915" t="str">
        <f t="shared" si="140"/>
        <v/>
      </c>
      <c r="D521" s="915" t="str">
        <f t="shared" si="141"/>
        <v/>
      </c>
      <c r="E521" s="915" t="str">
        <f t="shared" si="142"/>
        <v/>
      </c>
      <c r="F521" s="929" t="str">
        <f t="shared" ref="F521:S521" si="186">+F418</f>
        <v/>
      </c>
      <c r="G521" s="915" t="str">
        <f t="shared" si="186"/>
        <v/>
      </c>
      <c r="H521" s="507" t="str">
        <f t="shared" si="186"/>
        <v/>
      </c>
      <c r="I521" s="507" t="str">
        <f t="shared" si="186"/>
        <v/>
      </c>
      <c r="J521" s="507" t="str">
        <f t="shared" si="186"/>
        <v/>
      </c>
      <c r="K521" s="507" t="str">
        <f t="shared" si="186"/>
        <v/>
      </c>
      <c r="L521" s="507" t="str">
        <f t="shared" si="186"/>
        <v/>
      </c>
      <c r="M521" s="507" t="str">
        <f t="shared" si="186"/>
        <v/>
      </c>
      <c r="N521" s="507" t="str">
        <f t="shared" si="186"/>
        <v/>
      </c>
      <c r="O521" s="507" t="str">
        <f t="shared" si="186"/>
        <v/>
      </c>
      <c r="P521" s="507" t="str">
        <f t="shared" si="186"/>
        <v/>
      </c>
      <c r="Q521" s="507" t="str">
        <f t="shared" si="186"/>
        <v/>
      </c>
      <c r="R521" s="507" t="str">
        <f t="shared" si="186"/>
        <v/>
      </c>
      <c r="S521" s="507" t="str">
        <f t="shared" si="186"/>
        <v/>
      </c>
    </row>
    <row r="522" spans="2:19" x14ac:dyDescent="0.3">
      <c r="B522" s="927">
        <v>46</v>
      </c>
      <c r="C522" s="915" t="str">
        <f t="shared" si="140"/>
        <v/>
      </c>
      <c r="D522" s="915" t="str">
        <f t="shared" si="141"/>
        <v/>
      </c>
      <c r="E522" s="915" t="str">
        <f t="shared" si="142"/>
        <v/>
      </c>
      <c r="F522" s="929" t="str">
        <f t="shared" ref="F522:S522" si="187">+F419</f>
        <v/>
      </c>
      <c r="G522" s="915" t="str">
        <f t="shared" si="187"/>
        <v/>
      </c>
      <c r="H522" s="507" t="str">
        <f t="shared" si="187"/>
        <v/>
      </c>
      <c r="I522" s="507" t="str">
        <f t="shared" si="187"/>
        <v/>
      </c>
      <c r="J522" s="507" t="str">
        <f t="shared" si="187"/>
        <v/>
      </c>
      <c r="K522" s="507" t="str">
        <f t="shared" si="187"/>
        <v/>
      </c>
      <c r="L522" s="507" t="str">
        <f t="shared" si="187"/>
        <v/>
      </c>
      <c r="M522" s="507" t="str">
        <f t="shared" si="187"/>
        <v/>
      </c>
      <c r="N522" s="507" t="str">
        <f t="shared" si="187"/>
        <v/>
      </c>
      <c r="O522" s="507" t="str">
        <f t="shared" si="187"/>
        <v/>
      </c>
      <c r="P522" s="507" t="str">
        <f t="shared" si="187"/>
        <v/>
      </c>
      <c r="Q522" s="507" t="str">
        <f t="shared" si="187"/>
        <v/>
      </c>
      <c r="R522" s="507" t="str">
        <f t="shared" si="187"/>
        <v/>
      </c>
      <c r="S522" s="507" t="str">
        <f t="shared" si="187"/>
        <v/>
      </c>
    </row>
    <row r="523" spans="2:19" x14ac:dyDescent="0.3">
      <c r="B523" s="927">
        <v>47</v>
      </c>
      <c r="C523" s="915" t="str">
        <f t="shared" si="140"/>
        <v/>
      </c>
      <c r="D523" s="915" t="str">
        <f t="shared" si="141"/>
        <v/>
      </c>
      <c r="E523" s="915" t="str">
        <f t="shared" si="142"/>
        <v/>
      </c>
      <c r="F523" s="929" t="str">
        <f t="shared" ref="F523:S523" si="188">+F420</f>
        <v/>
      </c>
      <c r="G523" s="915" t="str">
        <f t="shared" si="188"/>
        <v/>
      </c>
      <c r="H523" s="507" t="str">
        <f t="shared" si="188"/>
        <v/>
      </c>
      <c r="I523" s="507" t="str">
        <f t="shared" si="188"/>
        <v/>
      </c>
      <c r="J523" s="507" t="str">
        <f t="shared" si="188"/>
        <v/>
      </c>
      <c r="K523" s="507" t="str">
        <f t="shared" si="188"/>
        <v/>
      </c>
      <c r="L523" s="507" t="str">
        <f t="shared" si="188"/>
        <v/>
      </c>
      <c r="M523" s="507" t="str">
        <f t="shared" si="188"/>
        <v/>
      </c>
      <c r="N523" s="507" t="str">
        <f t="shared" si="188"/>
        <v/>
      </c>
      <c r="O523" s="507" t="str">
        <f t="shared" si="188"/>
        <v/>
      </c>
      <c r="P523" s="507" t="str">
        <f t="shared" si="188"/>
        <v/>
      </c>
      <c r="Q523" s="507" t="str">
        <f t="shared" si="188"/>
        <v/>
      </c>
      <c r="R523" s="507" t="str">
        <f t="shared" si="188"/>
        <v/>
      </c>
      <c r="S523" s="507" t="str">
        <f t="shared" si="188"/>
        <v/>
      </c>
    </row>
    <row r="524" spans="2:19" x14ac:dyDescent="0.3">
      <c r="B524" s="927">
        <v>48</v>
      </c>
      <c r="C524" s="915" t="str">
        <f t="shared" si="140"/>
        <v/>
      </c>
      <c r="D524" s="915" t="str">
        <f t="shared" si="141"/>
        <v/>
      </c>
      <c r="E524" s="915" t="str">
        <f t="shared" si="142"/>
        <v/>
      </c>
      <c r="F524" s="929" t="str">
        <f t="shared" ref="F524:S524" si="189">+F421</f>
        <v/>
      </c>
      <c r="G524" s="915" t="str">
        <f t="shared" si="189"/>
        <v/>
      </c>
      <c r="H524" s="507" t="str">
        <f t="shared" si="189"/>
        <v/>
      </c>
      <c r="I524" s="507" t="str">
        <f t="shared" si="189"/>
        <v/>
      </c>
      <c r="J524" s="507" t="str">
        <f t="shared" si="189"/>
        <v/>
      </c>
      <c r="K524" s="507" t="str">
        <f t="shared" si="189"/>
        <v/>
      </c>
      <c r="L524" s="507" t="str">
        <f t="shared" si="189"/>
        <v/>
      </c>
      <c r="M524" s="507" t="str">
        <f t="shared" si="189"/>
        <v/>
      </c>
      <c r="N524" s="507" t="str">
        <f t="shared" si="189"/>
        <v/>
      </c>
      <c r="O524" s="507" t="str">
        <f t="shared" si="189"/>
        <v/>
      </c>
      <c r="P524" s="507" t="str">
        <f t="shared" si="189"/>
        <v/>
      </c>
      <c r="Q524" s="507" t="str">
        <f t="shared" si="189"/>
        <v/>
      </c>
      <c r="R524" s="507" t="str">
        <f t="shared" si="189"/>
        <v/>
      </c>
      <c r="S524" s="507" t="str">
        <f t="shared" si="189"/>
        <v/>
      </c>
    </row>
    <row r="525" spans="2:19" x14ac:dyDescent="0.3">
      <c r="B525" s="927">
        <v>49</v>
      </c>
      <c r="C525" s="915" t="str">
        <f t="shared" si="140"/>
        <v/>
      </c>
      <c r="D525" s="915" t="str">
        <f t="shared" si="141"/>
        <v/>
      </c>
      <c r="E525" s="915" t="str">
        <f t="shared" si="142"/>
        <v/>
      </c>
      <c r="F525" s="929" t="str">
        <f t="shared" ref="F525:S525" si="190">+F422</f>
        <v/>
      </c>
      <c r="G525" s="915" t="str">
        <f t="shared" si="190"/>
        <v/>
      </c>
      <c r="H525" s="507" t="str">
        <f t="shared" si="190"/>
        <v/>
      </c>
      <c r="I525" s="507" t="str">
        <f t="shared" si="190"/>
        <v/>
      </c>
      <c r="J525" s="507" t="str">
        <f t="shared" si="190"/>
        <v/>
      </c>
      <c r="K525" s="507" t="str">
        <f t="shared" si="190"/>
        <v/>
      </c>
      <c r="L525" s="507" t="str">
        <f t="shared" si="190"/>
        <v/>
      </c>
      <c r="M525" s="507" t="str">
        <f t="shared" si="190"/>
        <v/>
      </c>
      <c r="N525" s="507" t="str">
        <f t="shared" si="190"/>
        <v/>
      </c>
      <c r="O525" s="507" t="str">
        <f t="shared" si="190"/>
        <v/>
      </c>
      <c r="P525" s="507" t="str">
        <f t="shared" si="190"/>
        <v/>
      </c>
      <c r="Q525" s="507" t="str">
        <f t="shared" si="190"/>
        <v/>
      </c>
      <c r="R525" s="507" t="str">
        <f t="shared" si="190"/>
        <v/>
      </c>
      <c r="S525" s="507" t="str">
        <f t="shared" si="190"/>
        <v/>
      </c>
    </row>
    <row r="526" spans="2:19" x14ac:dyDescent="0.3">
      <c r="B526" s="927">
        <v>50</v>
      </c>
      <c r="C526" s="915" t="str">
        <f t="shared" si="140"/>
        <v/>
      </c>
      <c r="D526" s="915" t="str">
        <f t="shared" si="141"/>
        <v/>
      </c>
      <c r="E526" s="915" t="str">
        <f t="shared" si="142"/>
        <v/>
      </c>
      <c r="F526" s="929" t="str">
        <f t="shared" ref="F526:S526" si="191">+F423</f>
        <v/>
      </c>
      <c r="G526" s="915" t="str">
        <f t="shared" si="191"/>
        <v/>
      </c>
      <c r="H526" s="507" t="str">
        <f t="shared" si="191"/>
        <v/>
      </c>
      <c r="I526" s="507" t="str">
        <f t="shared" si="191"/>
        <v/>
      </c>
      <c r="J526" s="507" t="str">
        <f t="shared" si="191"/>
        <v/>
      </c>
      <c r="K526" s="507" t="str">
        <f t="shared" si="191"/>
        <v/>
      </c>
      <c r="L526" s="507" t="str">
        <f t="shared" si="191"/>
        <v/>
      </c>
      <c r="M526" s="507" t="str">
        <f t="shared" si="191"/>
        <v/>
      </c>
      <c r="N526" s="507" t="str">
        <f t="shared" si="191"/>
        <v/>
      </c>
      <c r="O526" s="507" t="str">
        <f t="shared" si="191"/>
        <v/>
      </c>
      <c r="P526" s="507" t="str">
        <f t="shared" si="191"/>
        <v/>
      </c>
      <c r="Q526" s="507" t="str">
        <f t="shared" si="191"/>
        <v/>
      </c>
      <c r="R526" s="507" t="str">
        <f t="shared" si="191"/>
        <v/>
      </c>
      <c r="S526" s="507" t="str">
        <f t="shared" si="191"/>
        <v/>
      </c>
    </row>
    <row r="527" spans="2:19" x14ac:dyDescent="0.3">
      <c r="B527" s="927">
        <v>51</v>
      </c>
      <c r="C527" s="915" t="str">
        <f t="shared" si="140"/>
        <v/>
      </c>
      <c r="D527" s="915" t="str">
        <f t="shared" si="141"/>
        <v/>
      </c>
      <c r="E527" s="915" t="str">
        <f t="shared" si="142"/>
        <v/>
      </c>
      <c r="F527" s="929" t="str">
        <f t="shared" ref="F527:S527" si="192">+F424</f>
        <v/>
      </c>
      <c r="G527" s="915" t="str">
        <f t="shared" si="192"/>
        <v/>
      </c>
      <c r="H527" s="507" t="str">
        <f t="shared" si="192"/>
        <v/>
      </c>
      <c r="I527" s="507" t="str">
        <f t="shared" si="192"/>
        <v/>
      </c>
      <c r="J527" s="507" t="str">
        <f t="shared" si="192"/>
        <v/>
      </c>
      <c r="K527" s="507" t="str">
        <f t="shared" si="192"/>
        <v/>
      </c>
      <c r="L527" s="507" t="str">
        <f t="shared" si="192"/>
        <v/>
      </c>
      <c r="M527" s="507" t="str">
        <f t="shared" si="192"/>
        <v/>
      </c>
      <c r="N527" s="507" t="str">
        <f t="shared" si="192"/>
        <v/>
      </c>
      <c r="O527" s="507" t="str">
        <f t="shared" si="192"/>
        <v/>
      </c>
      <c r="P527" s="507" t="str">
        <f t="shared" si="192"/>
        <v/>
      </c>
      <c r="Q527" s="507" t="str">
        <f t="shared" si="192"/>
        <v/>
      </c>
      <c r="R527" s="507" t="str">
        <f t="shared" si="192"/>
        <v/>
      </c>
      <c r="S527" s="507" t="str">
        <f t="shared" si="192"/>
        <v/>
      </c>
    </row>
    <row r="528" spans="2:19" x14ac:dyDescent="0.3">
      <c r="B528" s="927">
        <v>52</v>
      </c>
      <c r="C528" s="915" t="str">
        <f t="shared" si="140"/>
        <v/>
      </c>
      <c r="D528" s="915" t="str">
        <f t="shared" si="141"/>
        <v/>
      </c>
      <c r="E528" s="915" t="str">
        <f t="shared" si="142"/>
        <v/>
      </c>
      <c r="F528" s="929" t="str">
        <f t="shared" ref="F528:S528" si="193">+F425</f>
        <v/>
      </c>
      <c r="G528" s="915" t="str">
        <f t="shared" si="193"/>
        <v/>
      </c>
      <c r="H528" s="507" t="str">
        <f t="shared" si="193"/>
        <v/>
      </c>
      <c r="I528" s="507" t="str">
        <f t="shared" si="193"/>
        <v/>
      </c>
      <c r="J528" s="507" t="str">
        <f t="shared" si="193"/>
        <v/>
      </c>
      <c r="K528" s="507" t="str">
        <f t="shared" si="193"/>
        <v/>
      </c>
      <c r="L528" s="507" t="str">
        <f t="shared" si="193"/>
        <v/>
      </c>
      <c r="M528" s="507" t="str">
        <f t="shared" si="193"/>
        <v/>
      </c>
      <c r="N528" s="507" t="str">
        <f t="shared" si="193"/>
        <v/>
      </c>
      <c r="O528" s="507" t="str">
        <f t="shared" si="193"/>
        <v/>
      </c>
      <c r="P528" s="507" t="str">
        <f t="shared" si="193"/>
        <v/>
      </c>
      <c r="Q528" s="507" t="str">
        <f t="shared" si="193"/>
        <v/>
      </c>
      <c r="R528" s="507" t="str">
        <f t="shared" si="193"/>
        <v/>
      </c>
      <c r="S528" s="507" t="str">
        <f t="shared" si="193"/>
        <v/>
      </c>
    </row>
    <row r="529" spans="2:19" x14ac:dyDescent="0.3">
      <c r="B529" s="927">
        <v>53</v>
      </c>
      <c r="C529" s="915" t="str">
        <f t="shared" si="140"/>
        <v/>
      </c>
      <c r="D529" s="915" t="str">
        <f t="shared" si="141"/>
        <v/>
      </c>
      <c r="E529" s="915" t="str">
        <f t="shared" si="142"/>
        <v/>
      </c>
      <c r="F529" s="929" t="str">
        <f t="shared" ref="F529:S529" si="194">+F426</f>
        <v/>
      </c>
      <c r="G529" s="915" t="str">
        <f t="shared" si="194"/>
        <v/>
      </c>
      <c r="H529" s="507" t="str">
        <f t="shared" si="194"/>
        <v/>
      </c>
      <c r="I529" s="507" t="str">
        <f t="shared" si="194"/>
        <v/>
      </c>
      <c r="J529" s="507" t="str">
        <f t="shared" si="194"/>
        <v/>
      </c>
      <c r="K529" s="507" t="str">
        <f t="shared" si="194"/>
        <v/>
      </c>
      <c r="L529" s="507" t="str">
        <f t="shared" si="194"/>
        <v/>
      </c>
      <c r="M529" s="507" t="str">
        <f t="shared" si="194"/>
        <v/>
      </c>
      <c r="N529" s="507" t="str">
        <f t="shared" si="194"/>
        <v/>
      </c>
      <c r="O529" s="507" t="str">
        <f t="shared" si="194"/>
        <v/>
      </c>
      <c r="P529" s="507" t="str">
        <f t="shared" si="194"/>
        <v/>
      </c>
      <c r="Q529" s="507" t="str">
        <f t="shared" si="194"/>
        <v/>
      </c>
      <c r="R529" s="507" t="str">
        <f t="shared" si="194"/>
        <v/>
      </c>
      <c r="S529" s="507" t="str">
        <f t="shared" si="194"/>
        <v/>
      </c>
    </row>
    <row r="530" spans="2:19" x14ac:dyDescent="0.3">
      <c r="B530" s="927">
        <v>54</v>
      </c>
      <c r="C530" s="915" t="str">
        <f t="shared" si="140"/>
        <v/>
      </c>
      <c r="D530" s="915" t="str">
        <f t="shared" si="141"/>
        <v/>
      </c>
      <c r="E530" s="915" t="str">
        <f t="shared" si="142"/>
        <v/>
      </c>
      <c r="F530" s="929" t="str">
        <f t="shared" ref="F530:S530" si="195">+F427</f>
        <v/>
      </c>
      <c r="G530" s="915" t="str">
        <f t="shared" si="195"/>
        <v/>
      </c>
      <c r="H530" s="507" t="str">
        <f t="shared" si="195"/>
        <v/>
      </c>
      <c r="I530" s="507" t="str">
        <f t="shared" si="195"/>
        <v/>
      </c>
      <c r="J530" s="507" t="str">
        <f t="shared" si="195"/>
        <v/>
      </c>
      <c r="K530" s="507" t="str">
        <f t="shared" si="195"/>
        <v/>
      </c>
      <c r="L530" s="507" t="str">
        <f t="shared" si="195"/>
        <v/>
      </c>
      <c r="M530" s="507" t="str">
        <f t="shared" si="195"/>
        <v/>
      </c>
      <c r="N530" s="507" t="str">
        <f t="shared" si="195"/>
        <v/>
      </c>
      <c r="O530" s="507" t="str">
        <f t="shared" si="195"/>
        <v/>
      </c>
      <c r="P530" s="507" t="str">
        <f t="shared" si="195"/>
        <v/>
      </c>
      <c r="Q530" s="507" t="str">
        <f t="shared" si="195"/>
        <v/>
      </c>
      <c r="R530" s="507" t="str">
        <f t="shared" si="195"/>
        <v/>
      </c>
      <c r="S530" s="507" t="str">
        <f t="shared" si="195"/>
        <v/>
      </c>
    </row>
    <row r="531" spans="2:19" x14ac:dyDescent="0.3">
      <c r="B531" s="927">
        <v>55</v>
      </c>
      <c r="C531" s="915" t="str">
        <f t="shared" si="140"/>
        <v/>
      </c>
      <c r="D531" s="915" t="str">
        <f t="shared" si="141"/>
        <v/>
      </c>
      <c r="E531" s="915" t="str">
        <f t="shared" si="142"/>
        <v/>
      </c>
      <c r="F531" s="929" t="str">
        <f t="shared" ref="F531:S531" si="196">+F428</f>
        <v/>
      </c>
      <c r="G531" s="915" t="str">
        <f t="shared" si="196"/>
        <v/>
      </c>
      <c r="H531" s="507" t="str">
        <f t="shared" si="196"/>
        <v/>
      </c>
      <c r="I531" s="507" t="str">
        <f t="shared" si="196"/>
        <v/>
      </c>
      <c r="J531" s="507" t="str">
        <f t="shared" si="196"/>
        <v/>
      </c>
      <c r="K531" s="507" t="str">
        <f t="shared" si="196"/>
        <v/>
      </c>
      <c r="L531" s="507" t="str">
        <f t="shared" si="196"/>
        <v/>
      </c>
      <c r="M531" s="507" t="str">
        <f t="shared" si="196"/>
        <v/>
      </c>
      <c r="N531" s="507" t="str">
        <f t="shared" si="196"/>
        <v/>
      </c>
      <c r="O531" s="507" t="str">
        <f t="shared" si="196"/>
        <v/>
      </c>
      <c r="P531" s="507" t="str">
        <f t="shared" si="196"/>
        <v/>
      </c>
      <c r="Q531" s="507" t="str">
        <f t="shared" si="196"/>
        <v/>
      </c>
      <c r="R531" s="507" t="str">
        <f t="shared" si="196"/>
        <v/>
      </c>
      <c r="S531" s="507" t="str">
        <f t="shared" si="196"/>
        <v/>
      </c>
    </row>
    <row r="532" spans="2:19" x14ac:dyDescent="0.3">
      <c r="B532" s="927">
        <v>56</v>
      </c>
      <c r="C532" s="915" t="str">
        <f t="shared" si="140"/>
        <v/>
      </c>
      <c r="D532" s="915" t="str">
        <f t="shared" si="141"/>
        <v/>
      </c>
      <c r="E532" s="915" t="str">
        <f t="shared" si="142"/>
        <v/>
      </c>
      <c r="F532" s="929" t="str">
        <f t="shared" ref="F532:S532" si="197">+F429</f>
        <v/>
      </c>
      <c r="G532" s="915" t="str">
        <f t="shared" si="197"/>
        <v/>
      </c>
      <c r="H532" s="507" t="str">
        <f t="shared" si="197"/>
        <v/>
      </c>
      <c r="I532" s="507" t="str">
        <f t="shared" si="197"/>
        <v/>
      </c>
      <c r="J532" s="507" t="str">
        <f t="shared" si="197"/>
        <v/>
      </c>
      <c r="K532" s="507" t="str">
        <f t="shared" si="197"/>
        <v/>
      </c>
      <c r="L532" s="507" t="str">
        <f t="shared" si="197"/>
        <v/>
      </c>
      <c r="M532" s="507" t="str">
        <f t="shared" si="197"/>
        <v/>
      </c>
      <c r="N532" s="507" t="str">
        <f t="shared" si="197"/>
        <v/>
      </c>
      <c r="O532" s="507" t="str">
        <f t="shared" si="197"/>
        <v/>
      </c>
      <c r="P532" s="507" t="str">
        <f t="shared" si="197"/>
        <v/>
      </c>
      <c r="Q532" s="507" t="str">
        <f t="shared" si="197"/>
        <v/>
      </c>
      <c r="R532" s="507" t="str">
        <f t="shared" si="197"/>
        <v/>
      </c>
      <c r="S532" s="507" t="str">
        <f t="shared" si="197"/>
        <v/>
      </c>
    </row>
    <row r="533" spans="2:19" x14ac:dyDescent="0.3">
      <c r="B533" s="927">
        <v>57</v>
      </c>
      <c r="C533" s="915" t="str">
        <f t="shared" si="140"/>
        <v/>
      </c>
      <c r="D533" s="915" t="str">
        <f t="shared" si="141"/>
        <v/>
      </c>
      <c r="E533" s="915" t="str">
        <f t="shared" si="142"/>
        <v/>
      </c>
      <c r="F533" s="929" t="str">
        <f t="shared" ref="F533:S533" si="198">+F430</f>
        <v/>
      </c>
      <c r="G533" s="915" t="str">
        <f t="shared" si="198"/>
        <v/>
      </c>
      <c r="H533" s="507" t="str">
        <f t="shared" si="198"/>
        <v/>
      </c>
      <c r="I533" s="507" t="str">
        <f t="shared" si="198"/>
        <v/>
      </c>
      <c r="J533" s="507" t="str">
        <f t="shared" si="198"/>
        <v/>
      </c>
      <c r="K533" s="507" t="str">
        <f t="shared" si="198"/>
        <v/>
      </c>
      <c r="L533" s="507" t="str">
        <f t="shared" si="198"/>
        <v/>
      </c>
      <c r="M533" s="507" t="str">
        <f t="shared" si="198"/>
        <v/>
      </c>
      <c r="N533" s="507" t="str">
        <f t="shared" si="198"/>
        <v/>
      </c>
      <c r="O533" s="507" t="str">
        <f t="shared" si="198"/>
        <v/>
      </c>
      <c r="P533" s="507" t="str">
        <f t="shared" si="198"/>
        <v/>
      </c>
      <c r="Q533" s="507" t="str">
        <f t="shared" si="198"/>
        <v/>
      </c>
      <c r="R533" s="507" t="str">
        <f t="shared" si="198"/>
        <v/>
      </c>
      <c r="S533" s="507" t="str">
        <f t="shared" si="198"/>
        <v/>
      </c>
    </row>
    <row r="534" spans="2:19" x14ac:dyDescent="0.3">
      <c r="B534" s="927">
        <v>58</v>
      </c>
      <c r="C534" s="915" t="str">
        <f t="shared" si="140"/>
        <v/>
      </c>
      <c r="D534" s="915" t="str">
        <f t="shared" si="141"/>
        <v/>
      </c>
      <c r="E534" s="915" t="str">
        <f t="shared" si="142"/>
        <v/>
      </c>
      <c r="F534" s="929" t="str">
        <f t="shared" ref="F534:S534" si="199">+F431</f>
        <v/>
      </c>
      <c r="G534" s="915" t="str">
        <f t="shared" si="199"/>
        <v/>
      </c>
      <c r="H534" s="507" t="str">
        <f t="shared" si="199"/>
        <v/>
      </c>
      <c r="I534" s="507" t="str">
        <f t="shared" si="199"/>
        <v/>
      </c>
      <c r="J534" s="507" t="str">
        <f t="shared" si="199"/>
        <v/>
      </c>
      <c r="K534" s="507" t="str">
        <f t="shared" si="199"/>
        <v/>
      </c>
      <c r="L534" s="507" t="str">
        <f t="shared" si="199"/>
        <v/>
      </c>
      <c r="M534" s="507" t="str">
        <f t="shared" si="199"/>
        <v/>
      </c>
      <c r="N534" s="507" t="str">
        <f t="shared" si="199"/>
        <v/>
      </c>
      <c r="O534" s="507" t="str">
        <f t="shared" si="199"/>
        <v/>
      </c>
      <c r="P534" s="507" t="str">
        <f t="shared" si="199"/>
        <v/>
      </c>
      <c r="Q534" s="507" t="str">
        <f t="shared" si="199"/>
        <v/>
      </c>
      <c r="R534" s="507" t="str">
        <f t="shared" si="199"/>
        <v/>
      </c>
      <c r="S534" s="507" t="str">
        <f t="shared" si="199"/>
        <v/>
      </c>
    </row>
    <row r="535" spans="2:19" x14ac:dyDescent="0.3">
      <c r="B535" s="927">
        <v>59</v>
      </c>
      <c r="C535" s="915" t="str">
        <f t="shared" si="140"/>
        <v/>
      </c>
      <c r="D535" s="915" t="str">
        <f t="shared" si="141"/>
        <v/>
      </c>
      <c r="E535" s="915" t="str">
        <f t="shared" si="142"/>
        <v/>
      </c>
      <c r="F535" s="929" t="str">
        <f t="shared" ref="F535:S535" si="200">+F432</f>
        <v/>
      </c>
      <c r="G535" s="915" t="str">
        <f t="shared" si="200"/>
        <v/>
      </c>
      <c r="H535" s="507" t="str">
        <f t="shared" si="200"/>
        <v/>
      </c>
      <c r="I535" s="507" t="str">
        <f t="shared" si="200"/>
        <v/>
      </c>
      <c r="J535" s="507" t="str">
        <f t="shared" si="200"/>
        <v/>
      </c>
      <c r="K535" s="507" t="str">
        <f t="shared" si="200"/>
        <v/>
      </c>
      <c r="L535" s="507" t="str">
        <f t="shared" si="200"/>
        <v/>
      </c>
      <c r="M535" s="507" t="str">
        <f t="shared" si="200"/>
        <v/>
      </c>
      <c r="N535" s="507" t="str">
        <f t="shared" si="200"/>
        <v/>
      </c>
      <c r="O535" s="507" t="str">
        <f t="shared" si="200"/>
        <v/>
      </c>
      <c r="P535" s="507" t="str">
        <f t="shared" si="200"/>
        <v/>
      </c>
      <c r="Q535" s="507" t="str">
        <f t="shared" si="200"/>
        <v/>
      </c>
      <c r="R535" s="507" t="str">
        <f t="shared" si="200"/>
        <v/>
      </c>
      <c r="S535" s="507" t="str">
        <f t="shared" si="200"/>
        <v/>
      </c>
    </row>
    <row r="536" spans="2:19" x14ac:dyDescent="0.3">
      <c r="B536" s="927">
        <v>60</v>
      </c>
      <c r="C536" s="915" t="str">
        <f t="shared" si="140"/>
        <v/>
      </c>
      <c r="D536" s="915" t="str">
        <f t="shared" si="141"/>
        <v/>
      </c>
      <c r="E536" s="915" t="str">
        <f t="shared" si="142"/>
        <v/>
      </c>
      <c r="F536" s="929" t="str">
        <f t="shared" ref="F536:S536" si="201">+F433</f>
        <v/>
      </c>
      <c r="G536" s="915" t="str">
        <f t="shared" si="201"/>
        <v/>
      </c>
      <c r="H536" s="507" t="str">
        <f t="shared" si="201"/>
        <v/>
      </c>
      <c r="I536" s="507" t="str">
        <f t="shared" si="201"/>
        <v/>
      </c>
      <c r="J536" s="507" t="str">
        <f t="shared" si="201"/>
        <v/>
      </c>
      <c r="K536" s="507" t="str">
        <f t="shared" si="201"/>
        <v/>
      </c>
      <c r="L536" s="507" t="str">
        <f t="shared" si="201"/>
        <v/>
      </c>
      <c r="M536" s="507" t="str">
        <f t="shared" si="201"/>
        <v/>
      </c>
      <c r="N536" s="507" t="str">
        <f t="shared" si="201"/>
        <v/>
      </c>
      <c r="O536" s="507" t="str">
        <f t="shared" si="201"/>
        <v/>
      </c>
      <c r="P536" s="507" t="str">
        <f t="shared" si="201"/>
        <v/>
      </c>
      <c r="Q536" s="507" t="str">
        <f t="shared" si="201"/>
        <v/>
      </c>
      <c r="R536" s="507" t="str">
        <f t="shared" si="201"/>
        <v/>
      </c>
      <c r="S536" s="507" t="str">
        <f t="shared" si="201"/>
        <v/>
      </c>
    </row>
    <row r="537" spans="2:19" x14ac:dyDescent="0.3">
      <c r="B537" s="927">
        <v>61</v>
      </c>
      <c r="C537" s="915" t="str">
        <f t="shared" si="140"/>
        <v/>
      </c>
      <c r="D537" s="915" t="str">
        <f t="shared" si="141"/>
        <v/>
      </c>
      <c r="E537" s="915" t="str">
        <f t="shared" si="142"/>
        <v/>
      </c>
      <c r="F537" s="929" t="str">
        <f t="shared" ref="F537:S537" si="202">+F434</f>
        <v/>
      </c>
      <c r="G537" s="915" t="str">
        <f t="shared" si="202"/>
        <v/>
      </c>
      <c r="H537" s="507" t="str">
        <f t="shared" si="202"/>
        <v/>
      </c>
      <c r="I537" s="507" t="str">
        <f t="shared" si="202"/>
        <v/>
      </c>
      <c r="J537" s="507" t="str">
        <f t="shared" si="202"/>
        <v/>
      </c>
      <c r="K537" s="507" t="str">
        <f t="shared" si="202"/>
        <v/>
      </c>
      <c r="L537" s="507" t="str">
        <f t="shared" si="202"/>
        <v/>
      </c>
      <c r="M537" s="507" t="str">
        <f t="shared" si="202"/>
        <v/>
      </c>
      <c r="N537" s="507" t="str">
        <f t="shared" si="202"/>
        <v/>
      </c>
      <c r="O537" s="507" t="str">
        <f t="shared" si="202"/>
        <v/>
      </c>
      <c r="P537" s="507" t="str">
        <f t="shared" si="202"/>
        <v/>
      </c>
      <c r="Q537" s="507" t="str">
        <f t="shared" si="202"/>
        <v/>
      </c>
      <c r="R537" s="507" t="str">
        <f t="shared" si="202"/>
        <v/>
      </c>
      <c r="S537" s="507" t="str">
        <f t="shared" si="202"/>
        <v/>
      </c>
    </row>
    <row r="538" spans="2:19" x14ac:dyDescent="0.3">
      <c r="B538" s="927">
        <v>62</v>
      </c>
      <c r="C538" s="915" t="str">
        <f t="shared" si="140"/>
        <v/>
      </c>
      <c r="D538" s="915" t="str">
        <f t="shared" si="141"/>
        <v/>
      </c>
      <c r="E538" s="915" t="str">
        <f t="shared" si="142"/>
        <v/>
      </c>
      <c r="F538" s="929" t="str">
        <f t="shared" ref="F538:S538" si="203">+F435</f>
        <v/>
      </c>
      <c r="G538" s="915" t="str">
        <f t="shared" si="203"/>
        <v/>
      </c>
      <c r="H538" s="507" t="str">
        <f t="shared" si="203"/>
        <v/>
      </c>
      <c r="I538" s="507" t="str">
        <f t="shared" si="203"/>
        <v/>
      </c>
      <c r="J538" s="507" t="str">
        <f t="shared" si="203"/>
        <v/>
      </c>
      <c r="K538" s="507" t="str">
        <f t="shared" si="203"/>
        <v/>
      </c>
      <c r="L538" s="507" t="str">
        <f t="shared" si="203"/>
        <v/>
      </c>
      <c r="M538" s="507" t="str">
        <f t="shared" si="203"/>
        <v/>
      </c>
      <c r="N538" s="507" t="str">
        <f t="shared" si="203"/>
        <v/>
      </c>
      <c r="O538" s="507" t="str">
        <f t="shared" si="203"/>
        <v/>
      </c>
      <c r="P538" s="507" t="str">
        <f t="shared" si="203"/>
        <v/>
      </c>
      <c r="Q538" s="507" t="str">
        <f t="shared" si="203"/>
        <v/>
      </c>
      <c r="R538" s="507" t="str">
        <f t="shared" si="203"/>
        <v/>
      </c>
      <c r="S538" s="507" t="str">
        <f t="shared" si="203"/>
        <v/>
      </c>
    </row>
    <row r="539" spans="2:19" x14ac:dyDescent="0.3">
      <c r="B539" s="927">
        <v>63</v>
      </c>
      <c r="C539" s="915" t="str">
        <f t="shared" si="140"/>
        <v/>
      </c>
      <c r="D539" s="915" t="str">
        <f t="shared" si="141"/>
        <v/>
      </c>
      <c r="E539" s="915" t="str">
        <f t="shared" si="142"/>
        <v/>
      </c>
      <c r="F539" s="929" t="str">
        <f t="shared" ref="F539:S539" si="204">+F436</f>
        <v/>
      </c>
      <c r="G539" s="915" t="str">
        <f t="shared" si="204"/>
        <v/>
      </c>
      <c r="H539" s="507" t="str">
        <f t="shared" si="204"/>
        <v/>
      </c>
      <c r="I539" s="507" t="str">
        <f t="shared" si="204"/>
        <v/>
      </c>
      <c r="J539" s="507" t="str">
        <f t="shared" si="204"/>
        <v/>
      </c>
      <c r="K539" s="507" t="str">
        <f t="shared" si="204"/>
        <v/>
      </c>
      <c r="L539" s="507" t="str">
        <f t="shared" si="204"/>
        <v/>
      </c>
      <c r="M539" s="507" t="str">
        <f t="shared" si="204"/>
        <v/>
      </c>
      <c r="N539" s="507" t="str">
        <f t="shared" si="204"/>
        <v/>
      </c>
      <c r="O539" s="507" t="str">
        <f t="shared" si="204"/>
        <v/>
      </c>
      <c r="P539" s="507" t="str">
        <f t="shared" si="204"/>
        <v/>
      </c>
      <c r="Q539" s="507" t="str">
        <f t="shared" si="204"/>
        <v/>
      </c>
      <c r="R539" s="507" t="str">
        <f t="shared" si="204"/>
        <v/>
      </c>
      <c r="S539" s="507" t="str">
        <f t="shared" si="204"/>
        <v/>
      </c>
    </row>
    <row r="540" spans="2:19" x14ac:dyDescent="0.3">
      <c r="B540" s="927">
        <v>64</v>
      </c>
      <c r="C540" s="915" t="str">
        <f t="shared" si="140"/>
        <v/>
      </c>
      <c r="D540" s="915" t="str">
        <f t="shared" si="141"/>
        <v/>
      </c>
      <c r="E540" s="915" t="str">
        <f t="shared" si="142"/>
        <v/>
      </c>
      <c r="F540" s="929" t="str">
        <f t="shared" ref="F540:S540" si="205">+F437</f>
        <v/>
      </c>
      <c r="G540" s="915" t="str">
        <f t="shared" si="205"/>
        <v/>
      </c>
      <c r="H540" s="507" t="str">
        <f t="shared" si="205"/>
        <v/>
      </c>
      <c r="I540" s="507" t="str">
        <f t="shared" si="205"/>
        <v/>
      </c>
      <c r="J540" s="507" t="str">
        <f t="shared" si="205"/>
        <v/>
      </c>
      <c r="K540" s="507" t="str">
        <f t="shared" si="205"/>
        <v/>
      </c>
      <c r="L540" s="507" t="str">
        <f t="shared" si="205"/>
        <v/>
      </c>
      <c r="M540" s="507" t="str">
        <f t="shared" si="205"/>
        <v/>
      </c>
      <c r="N540" s="507" t="str">
        <f t="shared" si="205"/>
        <v/>
      </c>
      <c r="O540" s="507" t="str">
        <f t="shared" si="205"/>
        <v/>
      </c>
      <c r="P540" s="507" t="str">
        <f t="shared" si="205"/>
        <v/>
      </c>
      <c r="Q540" s="507" t="str">
        <f t="shared" si="205"/>
        <v/>
      </c>
      <c r="R540" s="507" t="str">
        <f t="shared" si="205"/>
        <v/>
      </c>
      <c r="S540" s="507" t="str">
        <f t="shared" si="205"/>
        <v/>
      </c>
    </row>
    <row r="541" spans="2:19" x14ac:dyDescent="0.3">
      <c r="B541" s="927">
        <v>65</v>
      </c>
      <c r="C541" s="915" t="str">
        <f t="shared" si="140"/>
        <v/>
      </c>
      <c r="D541" s="915" t="str">
        <f t="shared" si="141"/>
        <v/>
      </c>
      <c r="E541" s="915" t="str">
        <f t="shared" si="142"/>
        <v/>
      </c>
      <c r="F541" s="929" t="str">
        <f t="shared" ref="F541:S541" si="206">+F438</f>
        <v/>
      </c>
      <c r="G541" s="915" t="str">
        <f t="shared" si="206"/>
        <v/>
      </c>
      <c r="H541" s="507" t="str">
        <f t="shared" si="206"/>
        <v/>
      </c>
      <c r="I541" s="507" t="str">
        <f t="shared" si="206"/>
        <v/>
      </c>
      <c r="J541" s="507" t="str">
        <f t="shared" si="206"/>
        <v/>
      </c>
      <c r="K541" s="507" t="str">
        <f t="shared" si="206"/>
        <v/>
      </c>
      <c r="L541" s="507" t="str">
        <f t="shared" si="206"/>
        <v/>
      </c>
      <c r="M541" s="507" t="str">
        <f t="shared" si="206"/>
        <v/>
      </c>
      <c r="N541" s="507" t="str">
        <f t="shared" si="206"/>
        <v/>
      </c>
      <c r="O541" s="507" t="str">
        <f t="shared" si="206"/>
        <v/>
      </c>
      <c r="P541" s="507" t="str">
        <f t="shared" si="206"/>
        <v/>
      </c>
      <c r="Q541" s="507" t="str">
        <f t="shared" si="206"/>
        <v/>
      </c>
      <c r="R541" s="507" t="str">
        <f t="shared" si="206"/>
        <v/>
      </c>
      <c r="S541" s="507" t="str">
        <f t="shared" si="206"/>
        <v/>
      </c>
    </row>
    <row r="542" spans="2:19" x14ac:dyDescent="0.3">
      <c r="B542" s="927">
        <v>66</v>
      </c>
      <c r="C542" s="915" t="str">
        <f t="shared" ref="C542:C576" si="207">+IF(F542="","",$C$7)</f>
        <v/>
      </c>
      <c r="D542" s="915" t="str">
        <f t="shared" ref="D542:D576" si="208">+IF(F542="","",$D$7)</f>
        <v/>
      </c>
      <c r="E542" s="915" t="str">
        <f t="shared" ref="E542:E576" si="209">+IF(F542="","",$E$7)</f>
        <v/>
      </c>
      <c r="F542" s="929" t="str">
        <f t="shared" ref="F542:S542" si="210">+F439</f>
        <v/>
      </c>
      <c r="G542" s="915" t="str">
        <f t="shared" si="210"/>
        <v/>
      </c>
      <c r="H542" s="507" t="str">
        <f t="shared" si="210"/>
        <v/>
      </c>
      <c r="I542" s="507" t="str">
        <f t="shared" si="210"/>
        <v/>
      </c>
      <c r="J542" s="507" t="str">
        <f t="shared" si="210"/>
        <v/>
      </c>
      <c r="K542" s="507" t="str">
        <f t="shared" si="210"/>
        <v/>
      </c>
      <c r="L542" s="507" t="str">
        <f t="shared" si="210"/>
        <v/>
      </c>
      <c r="M542" s="507" t="str">
        <f t="shared" si="210"/>
        <v/>
      </c>
      <c r="N542" s="507" t="str">
        <f t="shared" si="210"/>
        <v/>
      </c>
      <c r="O542" s="507" t="str">
        <f t="shared" si="210"/>
        <v/>
      </c>
      <c r="P542" s="507" t="str">
        <f t="shared" si="210"/>
        <v/>
      </c>
      <c r="Q542" s="507" t="str">
        <f t="shared" si="210"/>
        <v/>
      </c>
      <c r="R542" s="507" t="str">
        <f t="shared" si="210"/>
        <v/>
      </c>
      <c r="S542" s="507" t="str">
        <f t="shared" si="210"/>
        <v/>
      </c>
    </row>
    <row r="543" spans="2:19" x14ac:dyDescent="0.3">
      <c r="B543" s="927">
        <v>67</v>
      </c>
      <c r="C543" s="915" t="str">
        <f t="shared" si="207"/>
        <v/>
      </c>
      <c r="D543" s="915" t="str">
        <f t="shared" si="208"/>
        <v/>
      </c>
      <c r="E543" s="915" t="str">
        <f t="shared" si="209"/>
        <v/>
      </c>
      <c r="F543" s="929" t="str">
        <f t="shared" ref="F543:S543" si="211">+F440</f>
        <v/>
      </c>
      <c r="G543" s="915" t="str">
        <f t="shared" si="211"/>
        <v/>
      </c>
      <c r="H543" s="507" t="str">
        <f t="shared" si="211"/>
        <v/>
      </c>
      <c r="I543" s="507" t="str">
        <f t="shared" si="211"/>
        <v/>
      </c>
      <c r="J543" s="507" t="str">
        <f t="shared" si="211"/>
        <v/>
      </c>
      <c r="K543" s="507" t="str">
        <f t="shared" si="211"/>
        <v/>
      </c>
      <c r="L543" s="507" t="str">
        <f t="shared" si="211"/>
        <v/>
      </c>
      <c r="M543" s="507" t="str">
        <f t="shared" si="211"/>
        <v/>
      </c>
      <c r="N543" s="507" t="str">
        <f t="shared" si="211"/>
        <v/>
      </c>
      <c r="O543" s="507" t="str">
        <f t="shared" si="211"/>
        <v/>
      </c>
      <c r="P543" s="507" t="str">
        <f t="shared" si="211"/>
        <v/>
      </c>
      <c r="Q543" s="507" t="str">
        <f t="shared" si="211"/>
        <v/>
      </c>
      <c r="R543" s="507" t="str">
        <f t="shared" si="211"/>
        <v/>
      </c>
      <c r="S543" s="507" t="str">
        <f t="shared" si="211"/>
        <v/>
      </c>
    </row>
    <row r="544" spans="2:19" x14ac:dyDescent="0.3">
      <c r="B544" s="927">
        <v>68</v>
      </c>
      <c r="C544" s="915" t="str">
        <f t="shared" si="207"/>
        <v/>
      </c>
      <c r="D544" s="915" t="str">
        <f t="shared" si="208"/>
        <v/>
      </c>
      <c r="E544" s="915" t="str">
        <f t="shared" si="209"/>
        <v/>
      </c>
      <c r="F544" s="929" t="str">
        <f t="shared" ref="F544:S544" si="212">+F441</f>
        <v/>
      </c>
      <c r="G544" s="915" t="str">
        <f t="shared" si="212"/>
        <v/>
      </c>
      <c r="H544" s="507" t="str">
        <f t="shared" si="212"/>
        <v/>
      </c>
      <c r="I544" s="507" t="str">
        <f t="shared" si="212"/>
        <v/>
      </c>
      <c r="J544" s="507" t="str">
        <f t="shared" si="212"/>
        <v/>
      </c>
      <c r="K544" s="507" t="str">
        <f t="shared" si="212"/>
        <v/>
      </c>
      <c r="L544" s="507" t="str">
        <f t="shared" si="212"/>
        <v/>
      </c>
      <c r="M544" s="507" t="str">
        <f t="shared" si="212"/>
        <v/>
      </c>
      <c r="N544" s="507" t="str">
        <f t="shared" si="212"/>
        <v/>
      </c>
      <c r="O544" s="507" t="str">
        <f t="shared" si="212"/>
        <v/>
      </c>
      <c r="P544" s="507" t="str">
        <f t="shared" si="212"/>
        <v/>
      </c>
      <c r="Q544" s="507" t="str">
        <f t="shared" si="212"/>
        <v/>
      </c>
      <c r="R544" s="507" t="str">
        <f t="shared" si="212"/>
        <v/>
      </c>
      <c r="S544" s="507" t="str">
        <f t="shared" si="212"/>
        <v/>
      </c>
    </row>
    <row r="545" spans="2:19" x14ac:dyDescent="0.3">
      <c r="B545" s="927">
        <v>69</v>
      </c>
      <c r="C545" s="915" t="str">
        <f t="shared" si="207"/>
        <v/>
      </c>
      <c r="D545" s="915" t="str">
        <f t="shared" si="208"/>
        <v/>
      </c>
      <c r="E545" s="915" t="str">
        <f t="shared" si="209"/>
        <v/>
      </c>
      <c r="F545" s="929" t="str">
        <f t="shared" ref="F545:S545" si="213">+F442</f>
        <v/>
      </c>
      <c r="G545" s="915" t="str">
        <f t="shared" si="213"/>
        <v/>
      </c>
      <c r="H545" s="507" t="str">
        <f t="shared" si="213"/>
        <v/>
      </c>
      <c r="I545" s="507" t="str">
        <f t="shared" si="213"/>
        <v/>
      </c>
      <c r="J545" s="507" t="str">
        <f t="shared" si="213"/>
        <v/>
      </c>
      <c r="K545" s="507" t="str">
        <f t="shared" si="213"/>
        <v/>
      </c>
      <c r="L545" s="507" t="str">
        <f t="shared" si="213"/>
        <v/>
      </c>
      <c r="M545" s="507" t="str">
        <f t="shared" si="213"/>
        <v/>
      </c>
      <c r="N545" s="507" t="str">
        <f t="shared" si="213"/>
        <v/>
      </c>
      <c r="O545" s="507" t="str">
        <f t="shared" si="213"/>
        <v/>
      </c>
      <c r="P545" s="507" t="str">
        <f t="shared" si="213"/>
        <v/>
      </c>
      <c r="Q545" s="507" t="str">
        <f t="shared" si="213"/>
        <v/>
      </c>
      <c r="R545" s="507" t="str">
        <f t="shared" si="213"/>
        <v/>
      </c>
      <c r="S545" s="507" t="str">
        <f t="shared" si="213"/>
        <v/>
      </c>
    </row>
    <row r="546" spans="2:19" x14ac:dyDescent="0.3">
      <c r="B546" s="927">
        <v>70</v>
      </c>
      <c r="C546" s="915" t="str">
        <f t="shared" si="207"/>
        <v/>
      </c>
      <c r="D546" s="915" t="str">
        <f t="shared" si="208"/>
        <v/>
      </c>
      <c r="E546" s="915" t="str">
        <f t="shared" si="209"/>
        <v/>
      </c>
      <c r="F546" s="929" t="str">
        <f t="shared" ref="F546:S546" si="214">+F443</f>
        <v/>
      </c>
      <c r="G546" s="915" t="str">
        <f t="shared" si="214"/>
        <v/>
      </c>
      <c r="H546" s="507" t="str">
        <f t="shared" si="214"/>
        <v/>
      </c>
      <c r="I546" s="507" t="str">
        <f t="shared" si="214"/>
        <v/>
      </c>
      <c r="J546" s="507" t="str">
        <f t="shared" si="214"/>
        <v/>
      </c>
      <c r="K546" s="507" t="str">
        <f t="shared" si="214"/>
        <v/>
      </c>
      <c r="L546" s="507" t="str">
        <f t="shared" si="214"/>
        <v/>
      </c>
      <c r="M546" s="507" t="str">
        <f t="shared" si="214"/>
        <v/>
      </c>
      <c r="N546" s="507" t="str">
        <f t="shared" si="214"/>
        <v/>
      </c>
      <c r="O546" s="507" t="str">
        <f t="shared" si="214"/>
        <v/>
      </c>
      <c r="P546" s="507" t="str">
        <f t="shared" si="214"/>
        <v/>
      </c>
      <c r="Q546" s="507" t="str">
        <f t="shared" si="214"/>
        <v/>
      </c>
      <c r="R546" s="507" t="str">
        <f t="shared" si="214"/>
        <v/>
      </c>
      <c r="S546" s="507" t="str">
        <f t="shared" si="214"/>
        <v/>
      </c>
    </row>
    <row r="547" spans="2:19" x14ac:dyDescent="0.3">
      <c r="B547" s="927">
        <v>71</v>
      </c>
      <c r="C547" s="915" t="str">
        <f t="shared" si="207"/>
        <v/>
      </c>
      <c r="D547" s="915" t="str">
        <f t="shared" si="208"/>
        <v/>
      </c>
      <c r="E547" s="915" t="str">
        <f t="shared" si="209"/>
        <v/>
      </c>
      <c r="F547" s="929" t="str">
        <f t="shared" ref="F547:S547" si="215">+F444</f>
        <v/>
      </c>
      <c r="G547" s="915" t="str">
        <f t="shared" si="215"/>
        <v/>
      </c>
      <c r="H547" s="507" t="str">
        <f t="shared" si="215"/>
        <v/>
      </c>
      <c r="I547" s="507" t="str">
        <f t="shared" si="215"/>
        <v/>
      </c>
      <c r="J547" s="507" t="str">
        <f t="shared" si="215"/>
        <v/>
      </c>
      <c r="K547" s="507" t="str">
        <f t="shared" si="215"/>
        <v/>
      </c>
      <c r="L547" s="507" t="str">
        <f t="shared" si="215"/>
        <v/>
      </c>
      <c r="M547" s="507" t="str">
        <f t="shared" si="215"/>
        <v/>
      </c>
      <c r="N547" s="507" t="str">
        <f t="shared" si="215"/>
        <v/>
      </c>
      <c r="O547" s="507" t="str">
        <f t="shared" si="215"/>
        <v/>
      </c>
      <c r="P547" s="507" t="str">
        <f t="shared" si="215"/>
        <v/>
      </c>
      <c r="Q547" s="507" t="str">
        <f t="shared" si="215"/>
        <v/>
      </c>
      <c r="R547" s="507" t="str">
        <f t="shared" si="215"/>
        <v/>
      </c>
      <c r="S547" s="507" t="str">
        <f t="shared" si="215"/>
        <v/>
      </c>
    </row>
    <row r="548" spans="2:19" x14ac:dyDescent="0.3">
      <c r="B548" s="927">
        <v>72</v>
      </c>
      <c r="C548" s="915" t="str">
        <f t="shared" si="207"/>
        <v/>
      </c>
      <c r="D548" s="915" t="str">
        <f t="shared" si="208"/>
        <v/>
      </c>
      <c r="E548" s="915" t="str">
        <f t="shared" si="209"/>
        <v/>
      </c>
      <c r="F548" s="929" t="str">
        <f t="shared" ref="F548:S548" si="216">+F445</f>
        <v/>
      </c>
      <c r="G548" s="915" t="str">
        <f t="shared" si="216"/>
        <v/>
      </c>
      <c r="H548" s="507" t="str">
        <f t="shared" si="216"/>
        <v/>
      </c>
      <c r="I548" s="507" t="str">
        <f t="shared" si="216"/>
        <v/>
      </c>
      <c r="J548" s="507" t="str">
        <f t="shared" si="216"/>
        <v/>
      </c>
      <c r="K548" s="507" t="str">
        <f t="shared" si="216"/>
        <v/>
      </c>
      <c r="L548" s="507" t="str">
        <f t="shared" si="216"/>
        <v/>
      </c>
      <c r="M548" s="507" t="str">
        <f t="shared" si="216"/>
        <v/>
      </c>
      <c r="N548" s="507" t="str">
        <f t="shared" si="216"/>
        <v/>
      </c>
      <c r="O548" s="507" t="str">
        <f t="shared" si="216"/>
        <v/>
      </c>
      <c r="P548" s="507" t="str">
        <f t="shared" si="216"/>
        <v/>
      </c>
      <c r="Q548" s="507" t="str">
        <f t="shared" si="216"/>
        <v/>
      </c>
      <c r="R548" s="507" t="str">
        <f t="shared" si="216"/>
        <v/>
      </c>
      <c r="S548" s="507" t="str">
        <f t="shared" si="216"/>
        <v/>
      </c>
    </row>
    <row r="549" spans="2:19" x14ac:dyDescent="0.3">
      <c r="B549" s="927">
        <v>73</v>
      </c>
      <c r="C549" s="915" t="str">
        <f t="shared" si="207"/>
        <v/>
      </c>
      <c r="D549" s="915" t="str">
        <f t="shared" si="208"/>
        <v/>
      </c>
      <c r="E549" s="915" t="str">
        <f t="shared" si="209"/>
        <v/>
      </c>
      <c r="F549" s="929" t="str">
        <f t="shared" ref="F549:S549" si="217">+F446</f>
        <v/>
      </c>
      <c r="G549" s="915" t="str">
        <f t="shared" si="217"/>
        <v/>
      </c>
      <c r="H549" s="507" t="str">
        <f t="shared" si="217"/>
        <v/>
      </c>
      <c r="I549" s="507" t="str">
        <f t="shared" si="217"/>
        <v/>
      </c>
      <c r="J549" s="507" t="str">
        <f t="shared" si="217"/>
        <v/>
      </c>
      <c r="K549" s="507" t="str">
        <f t="shared" si="217"/>
        <v/>
      </c>
      <c r="L549" s="507" t="str">
        <f t="shared" si="217"/>
        <v/>
      </c>
      <c r="M549" s="507" t="str">
        <f t="shared" si="217"/>
        <v/>
      </c>
      <c r="N549" s="507" t="str">
        <f t="shared" si="217"/>
        <v/>
      </c>
      <c r="O549" s="507" t="str">
        <f t="shared" si="217"/>
        <v/>
      </c>
      <c r="P549" s="507" t="str">
        <f t="shared" si="217"/>
        <v/>
      </c>
      <c r="Q549" s="507" t="str">
        <f t="shared" si="217"/>
        <v/>
      </c>
      <c r="R549" s="507" t="str">
        <f t="shared" si="217"/>
        <v/>
      </c>
      <c r="S549" s="507" t="str">
        <f t="shared" si="217"/>
        <v/>
      </c>
    </row>
    <row r="550" spans="2:19" x14ac:dyDescent="0.3">
      <c r="B550" s="927">
        <v>74</v>
      </c>
      <c r="C550" s="915" t="str">
        <f t="shared" si="207"/>
        <v/>
      </c>
      <c r="D550" s="915" t="str">
        <f t="shared" si="208"/>
        <v/>
      </c>
      <c r="E550" s="915" t="str">
        <f t="shared" si="209"/>
        <v/>
      </c>
      <c r="F550" s="929" t="str">
        <f t="shared" ref="F550:S550" si="218">+F447</f>
        <v/>
      </c>
      <c r="G550" s="915" t="str">
        <f t="shared" si="218"/>
        <v/>
      </c>
      <c r="H550" s="507" t="str">
        <f t="shared" si="218"/>
        <v/>
      </c>
      <c r="I550" s="507" t="str">
        <f t="shared" si="218"/>
        <v/>
      </c>
      <c r="J550" s="507" t="str">
        <f t="shared" si="218"/>
        <v/>
      </c>
      <c r="K550" s="507" t="str">
        <f t="shared" si="218"/>
        <v/>
      </c>
      <c r="L550" s="507" t="str">
        <f t="shared" si="218"/>
        <v/>
      </c>
      <c r="M550" s="507" t="str">
        <f t="shared" si="218"/>
        <v/>
      </c>
      <c r="N550" s="507" t="str">
        <f t="shared" si="218"/>
        <v/>
      </c>
      <c r="O550" s="507" t="str">
        <f t="shared" si="218"/>
        <v/>
      </c>
      <c r="P550" s="507" t="str">
        <f t="shared" si="218"/>
        <v/>
      </c>
      <c r="Q550" s="507" t="str">
        <f t="shared" si="218"/>
        <v/>
      </c>
      <c r="R550" s="507" t="str">
        <f t="shared" si="218"/>
        <v/>
      </c>
      <c r="S550" s="507" t="str">
        <f t="shared" si="218"/>
        <v/>
      </c>
    </row>
    <row r="551" spans="2:19" x14ac:dyDescent="0.3">
      <c r="B551" s="927">
        <v>75</v>
      </c>
      <c r="C551" s="915" t="str">
        <f t="shared" si="207"/>
        <v/>
      </c>
      <c r="D551" s="915" t="str">
        <f t="shared" si="208"/>
        <v/>
      </c>
      <c r="E551" s="915" t="str">
        <f t="shared" si="209"/>
        <v/>
      </c>
      <c r="F551" s="929" t="str">
        <f t="shared" ref="F551:S551" si="219">+F448</f>
        <v/>
      </c>
      <c r="G551" s="915" t="str">
        <f t="shared" si="219"/>
        <v/>
      </c>
      <c r="H551" s="507" t="str">
        <f t="shared" si="219"/>
        <v/>
      </c>
      <c r="I551" s="507" t="str">
        <f t="shared" si="219"/>
        <v/>
      </c>
      <c r="J551" s="507" t="str">
        <f t="shared" si="219"/>
        <v/>
      </c>
      <c r="K551" s="507" t="str">
        <f t="shared" si="219"/>
        <v/>
      </c>
      <c r="L551" s="507" t="str">
        <f t="shared" si="219"/>
        <v/>
      </c>
      <c r="M551" s="507" t="str">
        <f t="shared" si="219"/>
        <v/>
      </c>
      <c r="N551" s="507" t="str">
        <f t="shared" si="219"/>
        <v/>
      </c>
      <c r="O551" s="507" t="str">
        <f t="shared" si="219"/>
        <v/>
      </c>
      <c r="P551" s="507" t="str">
        <f t="shared" si="219"/>
        <v/>
      </c>
      <c r="Q551" s="507" t="str">
        <f t="shared" si="219"/>
        <v/>
      </c>
      <c r="R551" s="507" t="str">
        <f t="shared" si="219"/>
        <v/>
      </c>
      <c r="S551" s="507" t="str">
        <f t="shared" si="219"/>
        <v/>
      </c>
    </row>
    <row r="552" spans="2:19" x14ac:dyDescent="0.3">
      <c r="B552" s="927">
        <v>76</v>
      </c>
      <c r="C552" s="915" t="str">
        <f t="shared" si="207"/>
        <v/>
      </c>
      <c r="D552" s="915" t="str">
        <f t="shared" si="208"/>
        <v/>
      </c>
      <c r="E552" s="915" t="str">
        <f t="shared" si="209"/>
        <v/>
      </c>
      <c r="F552" s="929" t="str">
        <f t="shared" ref="F552:S552" si="220">+F449</f>
        <v/>
      </c>
      <c r="G552" s="915" t="str">
        <f t="shared" si="220"/>
        <v/>
      </c>
      <c r="H552" s="507" t="str">
        <f t="shared" si="220"/>
        <v/>
      </c>
      <c r="I552" s="507" t="str">
        <f t="shared" si="220"/>
        <v/>
      </c>
      <c r="J552" s="507" t="str">
        <f t="shared" si="220"/>
        <v/>
      </c>
      <c r="K552" s="507" t="str">
        <f t="shared" si="220"/>
        <v/>
      </c>
      <c r="L552" s="507" t="str">
        <f t="shared" si="220"/>
        <v/>
      </c>
      <c r="M552" s="507" t="str">
        <f t="shared" si="220"/>
        <v/>
      </c>
      <c r="N552" s="507" t="str">
        <f t="shared" si="220"/>
        <v/>
      </c>
      <c r="O552" s="507" t="str">
        <f t="shared" si="220"/>
        <v/>
      </c>
      <c r="P552" s="507" t="str">
        <f t="shared" si="220"/>
        <v/>
      </c>
      <c r="Q552" s="507" t="str">
        <f t="shared" si="220"/>
        <v/>
      </c>
      <c r="R552" s="507" t="str">
        <f t="shared" si="220"/>
        <v/>
      </c>
      <c r="S552" s="507" t="str">
        <f t="shared" si="220"/>
        <v/>
      </c>
    </row>
    <row r="553" spans="2:19" x14ac:dyDescent="0.3">
      <c r="B553" s="927">
        <v>77</v>
      </c>
      <c r="C553" s="915" t="str">
        <f t="shared" si="207"/>
        <v/>
      </c>
      <c r="D553" s="915" t="str">
        <f t="shared" si="208"/>
        <v/>
      </c>
      <c r="E553" s="915" t="str">
        <f t="shared" si="209"/>
        <v/>
      </c>
      <c r="F553" s="929" t="str">
        <f t="shared" ref="F553:S553" si="221">+F450</f>
        <v/>
      </c>
      <c r="G553" s="915" t="str">
        <f t="shared" si="221"/>
        <v/>
      </c>
      <c r="H553" s="507" t="str">
        <f t="shared" si="221"/>
        <v/>
      </c>
      <c r="I553" s="507" t="str">
        <f t="shared" si="221"/>
        <v/>
      </c>
      <c r="J553" s="507" t="str">
        <f t="shared" si="221"/>
        <v/>
      </c>
      <c r="K553" s="507" t="str">
        <f t="shared" si="221"/>
        <v/>
      </c>
      <c r="L553" s="507" t="str">
        <f t="shared" si="221"/>
        <v/>
      </c>
      <c r="M553" s="507" t="str">
        <f t="shared" si="221"/>
        <v/>
      </c>
      <c r="N553" s="507" t="str">
        <f t="shared" si="221"/>
        <v/>
      </c>
      <c r="O553" s="507" t="str">
        <f t="shared" si="221"/>
        <v/>
      </c>
      <c r="P553" s="507" t="str">
        <f t="shared" si="221"/>
        <v/>
      </c>
      <c r="Q553" s="507" t="str">
        <f t="shared" si="221"/>
        <v/>
      </c>
      <c r="R553" s="507" t="str">
        <f t="shared" si="221"/>
        <v/>
      </c>
      <c r="S553" s="507" t="str">
        <f t="shared" si="221"/>
        <v/>
      </c>
    </row>
    <row r="554" spans="2:19" x14ac:dyDescent="0.3">
      <c r="B554" s="927">
        <v>78</v>
      </c>
      <c r="C554" s="915" t="str">
        <f t="shared" si="207"/>
        <v/>
      </c>
      <c r="D554" s="915" t="str">
        <f t="shared" si="208"/>
        <v/>
      </c>
      <c r="E554" s="915" t="str">
        <f t="shared" si="209"/>
        <v/>
      </c>
      <c r="F554" s="929" t="str">
        <f t="shared" ref="F554:S554" si="222">+F451</f>
        <v/>
      </c>
      <c r="G554" s="915" t="str">
        <f t="shared" si="222"/>
        <v/>
      </c>
      <c r="H554" s="507" t="str">
        <f t="shared" si="222"/>
        <v/>
      </c>
      <c r="I554" s="507" t="str">
        <f t="shared" si="222"/>
        <v/>
      </c>
      <c r="J554" s="507" t="str">
        <f t="shared" si="222"/>
        <v/>
      </c>
      <c r="K554" s="507" t="str">
        <f t="shared" si="222"/>
        <v/>
      </c>
      <c r="L554" s="507" t="str">
        <f t="shared" si="222"/>
        <v/>
      </c>
      <c r="M554" s="507" t="str">
        <f t="shared" si="222"/>
        <v/>
      </c>
      <c r="N554" s="507" t="str">
        <f t="shared" si="222"/>
        <v/>
      </c>
      <c r="O554" s="507" t="str">
        <f t="shared" si="222"/>
        <v/>
      </c>
      <c r="P554" s="507" t="str">
        <f t="shared" si="222"/>
        <v/>
      </c>
      <c r="Q554" s="507" t="str">
        <f t="shared" si="222"/>
        <v/>
      </c>
      <c r="R554" s="507" t="str">
        <f t="shared" si="222"/>
        <v/>
      </c>
      <c r="S554" s="507" t="str">
        <f t="shared" si="222"/>
        <v/>
      </c>
    </row>
    <row r="555" spans="2:19" x14ac:dyDescent="0.3">
      <c r="B555" s="927">
        <v>79</v>
      </c>
      <c r="C555" s="915" t="str">
        <f t="shared" si="207"/>
        <v/>
      </c>
      <c r="D555" s="915" t="str">
        <f t="shared" si="208"/>
        <v/>
      </c>
      <c r="E555" s="915" t="str">
        <f t="shared" si="209"/>
        <v/>
      </c>
      <c r="F555" s="929" t="str">
        <f t="shared" ref="F555:S555" si="223">+F452</f>
        <v/>
      </c>
      <c r="G555" s="915" t="str">
        <f t="shared" si="223"/>
        <v/>
      </c>
      <c r="H555" s="507" t="str">
        <f t="shared" si="223"/>
        <v/>
      </c>
      <c r="I555" s="507" t="str">
        <f t="shared" si="223"/>
        <v/>
      </c>
      <c r="J555" s="507" t="str">
        <f t="shared" si="223"/>
        <v/>
      </c>
      <c r="K555" s="507" t="str">
        <f t="shared" si="223"/>
        <v/>
      </c>
      <c r="L555" s="507" t="str">
        <f t="shared" si="223"/>
        <v/>
      </c>
      <c r="M555" s="507" t="str">
        <f t="shared" si="223"/>
        <v/>
      </c>
      <c r="N555" s="507" t="str">
        <f t="shared" si="223"/>
        <v/>
      </c>
      <c r="O555" s="507" t="str">
        <f t="shared" si="223"/>
        <v/>
      </c>
      <c r="P555" s="507" t="str">
        <f t="shared" si="223"/>
        <v/>
      </c>
      <c r="Q555" s="507" t="str">
        <f t="shared" si="223"/>
        <v/>
      </c>
      <c r="R555" s="507" t="str">
        <f t="shared" si="223"/>
        <v/>
      </c>
      <c r="S555" s="507" t="str">
        <f t="shared" si="223"/>
        <v/>
      </c>
    </row>
    <row r="556" spans="2:19" x14ac:dyDescent="0.3">
      <c r="B556" s="927">
        <v>80</v>
      </c>
      <c r="C556" s="915" t="str">
        <f t="shared" si="207"/>
        <v/>
      </c>
      <c r="D556" s="915" t="str">
        <f t="shared" si="208"/>
        <v/>
      </c>
      <c r="E556" s="915" t="str">
        <f t="shared" si="209"/>
        <v/>
      </c>
      <c r="F556" s="929" t="str">
        <f t="shared" ref="F556:S556" si="224">+F453</f>
        <v/>
      </c>
      <c r="G556" s="915" t="str">
        <f t="shared" si="224"/>
        <v/>
      </c>
      <c r="H556" s="507" t="str">
        <f t="shared" si="224"/>
        <v/>
      </c>
      <c r="I556" s="507" t="str">
        <f t="shared" si="224"/>
        <v/>
      </c>
      <c r="J556" s="507" t="str">
        <f t="shared" si="224"/>
        <v/>
      </c>
      <c r="K556" s="507" t="str">
        <f t="shared" si="224"/>
        <v/>
      </c>
      <c r="L556" s="507" t="str">
        <f t="shared" si="224"/>
        <v/>
      </c>
      <c r="M556" s="507" t="str">
        <f t="shared" si="224"/>
        <v/>
      </c>
      <c r="N556" s="507" t="str">
        <f t="shared" si="224"/>
        <v/>
      </c>
      <c r="O556" s="507" t="str">
        <f t="shared" si="224"/>
        <v/>
      </c>
      <c r="P556" s="507" t="str">
        <f t="shared" si="224"/>
        <v/>
      </c>
      <c r="Q556" s="507" t="str">
        <f t="shared" si="224"/>
        <v/>
      </c>
      <c r="R556" s="507" t="str">
        <f t="shared" si="224"/>
        <v/>
      </c>
      <c r="S556" s="507" t="str">
        <f t="shared" si="224"/>
        <v/>
      </c>
    </row>
    <row r="557" spans="2:19" x14ac:dyDescent="0.3">
      <c r="B557" s="927">
        <v>81</v>
      </c>
      <c r="C557" s="915" t="str">
        <f t="shared" si="207"/>
        <v/>
      </c>
      <c r="D557" s="915" t="str">
        <f t="shared" si="208"/>
        <v/>
      </c>
      <c r="E557" s="915" t="str">
        <f t="shared" si="209"/>
        <v/>
      </c>
      <c r="F557" s="929" t="str">
        <f t="shared" ref="F557:S557" si="225">+F454</f>
        <v/>
      </c>
      <c r="G557" s="915" t="str">
        <f t="shared" si="225"/>
        <v/>
      </c>
      <c r="H557" s="507" t="str">
        <f t="shared" si="225"/>
        <v/>
      </c>
      <c r="I557" s="507" t="str">
        <f t="shared" si="225"/>
        <v/>
      </c>
      <c r="J557" s="507" t="str">
        <f t="shared" si="225"/>
        <v/>
      </c>
      <c r="K557" s="507" t="str">
        <f t="shared" si="225"/>
        <v/>
      </c>
      <c r="L557" s="507" t="str">
        <f t="shared" si="225"/>
        <v/>
      </c>
      <c r="M557" s="507" t="str">
        <f t="shared" si="225"/>
        <v/>
      </c>
      <c r="N557" s="507" t="str">
        <f t="shared" si="225"/>
        <v/>
      </c>
      <c r="O557" s="507" t="str">
        <f t="shared" si="225"/>
        <v/>
      </c>
      <c r="P557" s="507" t="str">
        <f t="shared" si="225"/>
        <v/>
      </c>
      <c r="Q557" s="507" t="str">
        <f t="shared" si="225"/>
        <v/>
      </c>
      <c r="R557" s="507" t="str">
        <f t="shared" si="225"/>
        <v/>
      </c>
      <c r="S557" s="507" t="str">
        <f t="shared" si="225"/>
        <v/>
      </c>
    </row>
    <row r="558" spans="2:19" x14ac:dyDescent="0.3">
      <c r="B558" s="927">
        <v>82</v>
      </c>
      <c r="C558" s="915" t="str">
        <f t="shared" si="207"/>
        <v/>
      </c>
      <c r="D558" s="915" t="str">
        <f t="shared" si="208"/>
        <v/>
      </c>
      <c r="E558" s="915" t="str">
        <f t="shared" si="209"/>
        <v/>
      </c>
      <c r="F558" s="929" t="str">
        <f t="shared" ref="F558:S558" si="226">+F455</f>
        <v/>
      </c>
      <c r="G558" s="915" t="str">
        <f t="shared" si="226"/>
        <v/>
      </c>
      <c r="H558" s="507" t="str">
        <f t="shared" si="226"/>
        <v/>
      </c>
      <c r="I558" s="507" t="str">
        <f t="shared" si="226"/>
        <v/>
      </c>
      <c r="J558" s="507" t="str">
        <f t="shared" si="226"/>
        <v/>
      </c>
      <c r="K558" s="507" t="str">
        <f t="shared" si="226"/>
        <v/>
      </c>
      <c r="L558" s="507" t="str">
        <f t="shared" si="226"/>
        <v/>
      </c>
      <c r="M558" s="507" t="str">
        <f t="shared" si="226"/>
        <v/>
      </c>
      <c r="N558" s="507" t="str">
        <f t="shared" si="226"/>
        <v/>
      </c>
      <c r="O558" s="507" t="str">
        <f t="shared" si="226"/>
        <v/>
      </c>
      <c r="P558" s="507" t="str">
        <f t="shared" si="226"/>
        <v/>
      </c>
      <c r="Q558" s="507" t="str">
        <f t="shared" si="226"/>
        <v/>
      </c>
      <c r="R558" s="507" t="str">
        <f t="shared" si="226"/>
        <v/>
      </c>
      <c r="S558" s="507" t="str">
        <f t="shared" si="226"/>
        <v/>
      </c>
    </row>
    <row r="559" spans="2:19" x14ac:dyDescent="0.3">
      <c r="B559" s="927">
        <v>83</v>
      </c>
      <c r="C559" s="915" t="str">
        <f t="shared" si="207"/>
        <v/>
      </c>
      <c r="D559" s="915" t="str">
        <f t="shared" si="208"/>
        <v/>
      </c>
      <c r="E559" s="915" t="str">
        <f t="shared" si="209"/>
        <v/>
      </c>
      <c r="F559" s="929" t="str">
        <f t="shared" ref="F559:S559" si="227">+F456</f>
        <v/>
      </c>
      <c r="G559" s="915" t="str">
        <f t="shared" si="227"/>
        <v/>
      </c>
      <c r="H559" s="507" t="str">
        <f t="shared" si="227"/>
        <v/>
      </c>
      <c r="I559" s="507" t="str">
        <f t="shared" si="227"/>
        <v/>
      </c>
      <c r="J559" s="507" t="str">
        <f t="shared" si="227"/>
        <v/>
      </c>
      <c r="K559" s="507" t="str">
        <f t="shared" si="227"/>
        <v/>
      </c>
      <c r="L559" s="507" t="str">
        <f t="shared" si="227"/>
        <v/>
      </c>
      <c r="M559" s="507" t="str">
        <f t="shared" si="227"/>
        <v/>
      </c>
      <c r="N559" s="507" t="str">
        <f t="shared" si="227"/>
        <v/>
      </c>
      <c r="O559" s="507" t="str">
        <f t="shared" si="227"/>
        <v/>
      </c>
      <c r="P559" s="507" t="str">
        <f t="shared" si="227"/>
        <v/>
      </c>
      <c r="Q559" s="507" t="str">
        <f t="shared" si="227"/>
        <v/>
      </c>
      <c r="R559" s="507" t="str">
        <f t="shared" si="227"/>
        <v/>
      </c>
      <c r="S559" s="507" t="str">
        <f t="shared" si="227"/>
        <v/>
      </c>
    </row>
    <row r="560" spans="2:19" x14ac:dyDescent="0.3">
      <c r="B560" s="927">
        <v>84</v>
      </c>
      <c r="C560" s="915" t="str">
        <f t="shared" si="207"/>
        <v/>
      </c>
      <c r="D560" s="915" t="str">
        <f t="shared" si="208"/>
        <v/>
      </c>
      <c r="E560" s="915" t="str">
        <f t="shared" si="209"/>
        <v/>
      </c>
      <c r="F560" s="929" t="str">
        <f t="shared" ref="F560:S560" si="228">+F457</f>
        <v/>
      </c>
      <c r="G560" s="915" t="str">
        <f t="shared" si="228"/>
        <v/>
      </c>
      <c r="H560" s="507" t="str">
        <f t="shared" si="228"/>
        <v/>
      </c>
      <c r="I560" s="507" t="str">
        <f t="shared" si="228"/>
        <v/>
      </c>
      <c r="J560" s="507" t="str">
        <f t="shared" si="228"/>
        <v/>
      </c>
      <c r="K560" s="507" t="str">
        <f t="shared" si="228"/>
        <v/>
      </c>
      <c r="L560" s="507" t="str">
        <f t="shared" si="228"/>
        <v/>
      </c>
      <c r="M560" s="507" t="str">
        <f t="shared" si="228"/>
        <v/>
      </c>
      <c r="N560" s="507" t="str">
        <f t="shared" si="228"/>
        <v/>
      </c>
      <c r="O560" s="507" t="str">
        <f t="shared" si="228"/>
        <v/>
      </c>
      <c r="P560" s="507" t="str">
        <f t="shared" si="228"/>
        <v/>
      </c>
      <c r="Q560" s="507" t="str">
        <f t="shared" si="228"/>
        <v/>
      </c>
      <c r="R560" s="507" t="str">
        <f t="shared" si="228"/>
        <v/>
      </c>
      <c r="S560" s="507" t="str">
        <f t="shared" si="228"/>
        <v/>
      </c>
    </row>
    <row r="561" spans="2:19" x14ac:dyDescent="0.3">
      <c r="B561" s="927">
        <v>85</v>
      </c>
      <c r="C561" s="915" t="str">
        <f t="shared" si="207"/>
        <v/>
      </c>
      <c r="D561" s="915" t="str">
        <f t="shared" si="208"/>
        <v/>
      </c>
      <c r="E561" s="915" t="str">
        <f t="shared" si="209"/>
        <v/>
      </c>
      <c r="F561" s="929" t="str">
        <f t="shared" ref="F561:S561" si="229">+F458</f>
        <v/>
      </c>
      <c r="G561" s="915" t="str">
        <f t="shared" si="229"/>
        <v/>
      </c>
      <c r="H561" s="507" t="str">
        <f t="shared" si="229"/>
        <v/>
      </c>
      <c r="I561" s="507" t="str">
        <f t="shared" si="229"/>
        <v/>
      </c>
      <c r="J561" s="507" t="str">
        <f t="shared" si="229"/>
        <v/>
      </c>
      <c r="K561" s="507" t="str">
        <f t="shared" si="229"/>
        <v/>
      </c>
      <c r="L561" s="507" t="str">
        <f t="shared" si="229"/>
        <v/>
      </c>
      <c r="M561" s="507" t="str">
        <f t="shared" si="229"/>
        <v/>
      </c>
      <c r="N561" s="507" t="str">
        <f t="shared" si="229"/>
        <v/>
      </c>
      <c r="O561" s="507" t="str">
        <f t="shared" si="229"/>
        <v/>
      </c>
      <c r="P561" s="507" t="str">
        <f t="shared" si="229"/>
        <v/>
      </c>
      <c r="Q561" s="507" t="str">
        <f t="shared" si="229"/>
        <v/>
      </c>
      <c r="R561" s="507" t="str">
        <f t="shared" si="229"/>
        <v/>
      </c>
      <c r="S561" s="507" t="str">
        <f t="shared" si="229"/>
        <v/>
      </c>
    </row>
    <row r="562" spans="2:19" x14ac:dyDescent="0.3">
      <c r="B562" s="927">
        <v>86</v>
      </c>
      <c r="C562" s="915" t="str">
        <f t="shared" si="207"/>
        <v/>
      </c>
      <c r="D562" s="915" t="str">
        <f t="shared" si="208"/>
        <v/>
      </c>
      <c r="E562" s="915" t="str">
        <f t="shared" si="209"/>
        <v/>
      </c>
      <c r="F562" s="929" t="str">
        <f t="shared" ref="F562:S562" si="230">+F459</f>
        <v/>
      </c>
      <c r="G562" s="915" t="str">
        <f t="shared" si="230"/>
        <v/>
      </c>
      <c r="H562" s="507" t="str">
        <f t="shared" si="230"/>
        <v/>
      </c>
      <c r="I562" s="507" t="str">
        <f t="shared" si="230"/>
        <v/>
      </c>
      <c r="J562" s="507" t="str">
        <f t="shared" si="230"/>
        <v/>
      </c>
      <c r="K562" s="507" t="str">
        <f t="shared" si="230"/>
        <v/>
      </c>
      <c r="L562" s="507" t="str">
        <f t="shared" si="230"/>
        <v/>
      </c>
      <c r="M562" s="507" t="str">
        <f t="shared" si="230"/>
        <v/>
      </c>
      <c r="N562" s="507" t="str">
        <f t="shared" si="230"/>
        <v/>
      </c>
      <c r="O562" s="507" t="str">
        <f t="shared" si="230"/>
        <v/>
      </c>
      <c r="P562" s="507" t="str">
        <f t="shared" si="230"/>
        <v/>
      </c>
      <c r="Q562" s="507" t="str">
        <f t="shared" si="230"/>
        <v/>
      </c>
      <c r="R562" s="507" t="str">
        <f t="shared" si="230"/>
        <v/>
      </c>
      <c r="S562" s="507" t="str">
        <f t="shared" si="230"/>
        <v/>
      </c>
    </row>
    <row r="563" spans="2:19" x14ac:dyDescent="0.3">
      <c r="B563" s="927">
        <v>87</v>
      </c>
      <c r="C563" s="915" t="str">
        <f t="shared" si="207"/>
        <v/>
      </c>
      <c r="D563" s="915" t="str">
        <f t="shared" si="208"/>
        <v/>
      </c>
      <c r="E563" s="915" t="str">
        <f t="shared" si="209"/>
        <v/>
      </c>
      <c r="F563" s="929" t="str">
        <f t="shared" ref="F563:S563" si="231">+F460</f>
        <v/>
      </c>
      <c r="G563" s="915" t="str">
        <f t="shared" si="231"/>
        <v/>
      </c>
      <c r="H563" s="507" t="str">
        <f t="shared" si="231"/>
        <v/>
      </c>
      <c r="I563" s="507" t="str">
        <f t="shared" si="231"/>
        <v/>
      </c>
      <c r="J563" s="507" t="str">
        <f t="shared" si="231"/>
        <v/>
      </c>
      <c r="K563" s="507" t="str">
        <f t="shared" si="231"/>
        <v/>
      </c>
      <c r="L563" s="507" t="str">
        <f t="shared" si="231"/>
        <v/>
      </c>
      <c r="M563" s="507" t="str">
        <f t="shared" si="231"/>
        <v/>
      </c>
      <c r="N563" s="507" t="str">
        <f t="shared" si="231"/>
        <v/>
      </c>
      <c r="O563" s="507" t="str">
        <f t="shared" si="231"/>
        <v/>
      </c>
      <c r="P563" s="507" t="str">
        <f t="shared" si="231"/>
        <v/>
      </c>
      <c r="Q563" s="507" t="str">
        <f t="shared" si="231"/>
        <v/>
      </c>
      <c r="R563" s="507" t="str">
        <f t="shared" si="231"/>
        <v/>
      </c>
      <c r="S563" s="507" t="str">
        <f t="shared" si="231"/>
        <v/>
      </c>
    </row>
    <row r="564" spans="2:19" x14ac:dyDescent="0.3">
      <c r="B564" s="927">
        <v>88</v>
      </c>
      <c r="C564" s="915" t="str">
        <f t="shared" si="207"/>
        <v/>
      </c>
      <c r="D564" s="915" t="str">
        <f t="shared" si="208"/>
        <v/>
      </c>
      <c r="E564" s="915" t="str">
        <f t="shared" si="209"/>
        <v/>
      </c>
      <c r="F564" s="929" t="str">
        <f t="shared" ref="F564:S564" si="232">+F461</f>
        <v/>
      </c>
      <c r="G564" s="915" t="str">
        <f t="shared" si="232"/>
        <v/>
      </c>
      <c r="H564" s="507" t="str">
        <f t="shared" si="232"/>
        <v/>
      </c>
      <c r="I564" s="507" t="str">
        <f t="shared" si="232"/>
        <v/>
      </c>
      <c r="J564" s="507" t="str">
        <f t="shared" si="232"/>
        <v/>
      </c>
      <c r="K564" s="507" t="str">
        <f t="shared" si="232"/>
        <v/>
      </c>
      <c r="L564" s="507" t="str">
        <f t="shared" si="232"/>
        <v/>
      </c>
      <c r="M564" s="507" t="str">
        <f t="shared" si="232"/>
        <v/>
      </c>
      <c r="N564" s="507" t="str">
        <f t="shared" si="232"/>
        <v/>
      </c>
      <c r="O564" s="507" t="str">
        <f t="shared" si="232"/>
        <v/>
      </c>
      <c r="P564" s="507" t="str">
        <f t="shared" si="232"/>
        <v/>
      </c>
      <c r="Q564" s="507" t="str">
        <f t="shared" si="232"/>
        <v/>
      </c>
      <c r="R564" s="507" t="str">
        <f t="shared" si="232"/>
        <v/>
      </c>
      <c r="S564" s="507" t="str">
        <f t="shared" si="232"/>
        <v/>
      </c>
    </row>
    <row r="565" spans="2:19" x14ac:dyDescent="0.3">
      <c r="B565" s="927">
        <v>89</v>
      </c>
      <c r="C565" s="915" t="str">
        <f t="shared" si="207"/>
        <v/>
      </c>
      <c r="D565" s="915" t="str">
        <f t="shared" si="208"/>
        <v/>
      </c>
      <c r="E565" s="915" t="str">
        <f t="shared" si="209"/>
        <v/>
      </c>
      <c r="F565" s="929" t="str">
        <f t="shared" ref="F565:S565" si="233">+F462</f>
        <v/>
      </c>
      <c r="G565" s="915" t="str">
        <f t="shared" si="233"/>
        <v/>
      </c>
      <c r="H565" s="507" t="str">
        <f t="shared" si="233"/>
        <v/>
      </c>
      <c r="I565" s="507" t="str">
        <f t="shared" si="233"/>
        <v/>
      </c>
      <c r="J565" s="507" t="str">
        <f t="shared" si="233"/>
        <v/>
      </c>
      <c r="K565" s="507" t="str">
        <f t="shared" si="233"/>
        <v/>
      </c>
      <c r="L565" s="507" t="str">
        <f t="shared" si="233"/>
        <v/>
      </c>
      <c r="M565" s="507" t="str">
        <f t="shared" si="233"/>
        <v/>
      </c>
      <c r="N565" s="507" t="str">
        <f t="shared" si="233"/>
        <v/>
      </c>
      <c r="O565" s="507" t="str">
        <f t="shared" si="233"/>
        <v/>
      </c>
      <c r="P565" s="507" t="str">
        <f t="shared" si="233"/>
        <v/>
      </c>
      <c r="Q565" s="507" t="str">
        <f t="shared" si="233"/>
        <v/>
      </c>
      <c r="R565" s="507" t="str">
        <f t="shared" si="233"/>
        <v/>
      </c>
      <c r="S565" s="507" t="str">
        <f t="shared" si="233"/>
        <v/>
      </c>
    </row>
    <row r="566" spans="2:19" x14ac:dyDescent="0.3">
      <c r="B566" s="927">
        <v>90</v>
      </c>
      <c r="C566" s="915" t="str">
        <f t="shared" si="207"/>
        <v/>
      </c>
      <c r="D566" s="915" t="str">
        <f t="shared" si="208"/>
        <v/>
      </c>
      <c r="E566" s="915" t="str">
        <f t="shared" si="209"/>
        <v/>
      </c>
      <c r="F566" s="929" t="str">
        <f t="shared" ref="F566:S566" si="234">+F463</f>
        <v/>
      </c>
      <c r="G566" s="915" t="str">
        <f t="shared" si="234"/>
        <v/>
      </c>
      <c r="H566" s="507" t="str">
        <f t="shared" si="234"/>
        <v/>
      </c>
      <c r="I566" s="507" t="str">
        <f t="shared" si="234"/>
        <v/>
      </c>
      <c r="J566" s="507" t="str">
        <f t="shared" si="234"/>
        <v/>
      </c>
      <c r="K566" s="507" t="str">
        <f t="shared" si="234"/>
        <v/>
      </c>
      <c r="L566" s="507" t="str">
        <f t="shared" si="234"/>
        <v/>
      </c>
      <c r="M566" s="507" t="str">
        <f t="shared" si="234"/>
        <v/>
      </c>
      <c r="N566" s="507" t="str">
        <f t="shared" si="234"/>
        <v/>
      </c>
      <c r="O566" s="507" t="str">
        <f t="shared" si="234"/>
        <v/>
      </c>
      <c r="P566" s="507" t="str">
        <f t="shared" si="234"/>
        <v/>
      </c>
      <c r="Q566" s="507" t="str">
        <f t="shared" si="234"/>
        <v/>
      </c>
      <c r="R566" s="507" t="str">
        <f t="shared" si="234"/>
        <v/>
      </c>
      <c r="S566" s="507" t="str">
        <f t="shared" si="234"/>
        <v/>
      </c>
    </row>
    <row r="567" spans="2:19" x14ac:dyDescent="0.3">
      <c r="B567" s="927">
        <v>91</v>
      </c>
      <c r="C567" s="915" t="str">
        <f t="shared" si="207"/>
        <v/>
      </c>
      <c r="D567" s="915" t="str">
        <f t="shared" si="208"/>
        <v/>
      </c>
      <c r="E567" s="915" t="str">
        <f t="shared" si="209"/>
        <v/>
      </c>
      <c r="F567" s="929" t="str">
        <f t="shared" ref="F567:S567" si="235">+F464</f>
        <v/>
      </c>
      <c r="G567" s="915" t="str">
        <f t="shared" si="235"/>
        <v/>
      </c>
      <c r="H567" s="507" t="str">
        <f t="shared" si="235"/>
        <v/>
      </c>
      <c r="I567" s="507" t="str">
        <f t="shared" si="235"/>
        <v/>
      </c>
      <c r="J567" s="507" t="str">
        <f t="shared" si="235"/>
        <v/>
      </c>
      <c r="K567" s="507" t="str">
        <f t="shared" si="235"/>
        <v/>
      </c>
      <c r="L567" s="507" t="str">
        <f t="shared" si="235"/>
        <v/>
      </c>
      <c r="M567" s="507" t="str">
        <f t="shared" si="235"/>
        <v/>
      </c>
      <c r="N567" s="507" t="str">
        <f t="shared" si="235"/>
        <v/>
      </c>
      <c r="O567" s="507" t="str">
        <f t="shared" si="235"/>
        <v/>
      </c>
      <c r="P567" s="507" t="str">
        <f t="shared" si="235"/>
        <v/>
      </c>
      <c r="Q567" s="507" t="str">
        <f t="shared" si="235"/>
        <v/>
      </c>
      <c r="R567" s="507" t="str">
        <f t="shared" si="235"/>
        <v/>
      </c>
      <c r="S567" s="507" t="str">
        <f t="shared" si="235"/>
        <v/>
      </c>
    </row>
    <row r="568" spans="2:19" x14ac:dyDescent="0.3">
      <c r="B568" s="927">
        <v>92</v>
      </c>
      <c r="C568" s="915" t="str">
        <f t="shared" si="207"/>
        <v/>
      </c>
      <c r="D568" s="915" t="str">
        <f t="shared" si="208"/>
        <v/>
      </c>
      <c r="E568" s="915" t="str">
        <f t="shared" si="209"/>
        <v/>
      </c>
      <c r="F568" s="929" t="str">
        <f t="shared" ref="F568:S568" si="236">+F465</f>
        <v/>
      </c>
      <c r="G568" s="915" t="str">
        <f t="shared" si="236"/>
        <v/>
      </c>
      <c r="H568" s="507" t="str">
        <f t="shared" si="236"/>
        <v/>
      </c>
      <c r="I568" s="507" t="str">
        <f t="shared" si="236"/>
        <v/>
      </c>
      <c r="J568" s="507" t="str">
        <f t="shared" si="236"/>
        <v/>
      </c>
      <c r="K568" s="507" t="str">
        <f t="shared" si="236"/>
        <v/>
      </c>
      <c r="L568" s="507" t="str">
        <f t="shared" si="236"/>
        <v/>
      </c>
      <c r="M568" s="507" t="str">
        <f t="shared" si="236"/>
        <v/>
      </c>
      <c r="N568" s="507" t="str">
        <f t="shared" si="236"/>
        <v/>
      </c>
      <c r="O568" s="507" t="str">
        <f t="shared" si="236"/>
        <v/>
      </c>
      <c r="P568" s="507" t="str">
        <f t="shared" si="236"/>
        <v/>
      </c>
      <c r="Q568" s="507" t="str">
        <f t="shared" si="236"/>
        <v/>
      </c>
      <c r="R568" s="507" t="str">
        <f t="shared" si="236"/>
        <v/>
      </c>
      <c r="S568" s="507" t="str">
        <f t="shared" si="236"/>
        <v/>
      </c>
    </row>
    <row r="569" spans="2:19" x14ac:dyDescent="0.3">
      <c r="B569" s="927">
        <v>93</v>
      </c>
      <c r="C569" s="915" t="str">
        <f t="shared" si="207"/>
        <v/>
      </c>
      <c r="D569" s="915" t="str">
        <f t="shared" si="208"/>
        <v/>
      </c>
      <c r="E569" s="915" t="str">
        <f t="shared" si="209"/>
        <v/>
      </c>
      <c r="F569" s="929" t="str">
        <f t="shared" ref="F569:S569" si="237">+F466</f>
        <v/>
      </c>
      <c r="G569" s="915" t="str">
        <f t="shared" si="237"/>
        <v/>
      </c>
      <c r="H569" s="507" t="str">
        <f t="shared" si="237"/>
        <v/>
      </c>
      <c r="I569" s="507" t="str">
        <f t="shared" si="237"/>
        <v/>
      </c>
      <c r="J569" s="507" t="str">
        <f t="shared" si="237"/>
        <v/>
      </c>
      <c r="K569" s="507" t="str">
        <f t="shared" si="237"/>
        <v/>
      </c>
      <c r="L569" s="507" t="str">
        <f t="shared" si="237"/>
        <v/>
      </c>
      <c r="M569" s="507" t="str">
        <f t="shared" si="237"/>
        <v/>
      </c>
      <c r="N569" s="507" t="str">
        <f t="shared" si="237"/>
        <v/>
      </c>
      <c r="O569" s="507" t="str">
        <f t="shared" si="237"/>
        <v/>
      </c>
      <c r="P569" s="507" t="str">
        <f t="shared" si="237"/>
        <v/>
      </c>
      <c r="Q569" s="507" t="str">
        <f t="shared" si="237"/>
        <v/>
      </c>
      <c r="R569" s="507" t="str">
        <f t="shared" si="237"/>
        <v/>
      </c>
      <c r="S569" s="507" t="str">
        <f t="shared" si="237"/>
        <v/>
      </c>
    </row>
    <row r="570" spans="2:19" x14ac:dyDescent="0.3">
      <c r="B570" s="927">
        <v>94</v>
      </c>
      <c r="C570" s="915" t="str">
        <f t="shared" si="207"/>
        <v/>
      </c>
      <c r="D570" s="915" t="str">
        <f t="shared" si="208"/>
        <v/>
      </c>
      <c r="E570" s="915" t="str">
        <f t="shared" si="209"/>
        <v/>
      </c>
      <c r="F570" s="929" t="str">
        <f t="shared" ref="F570:S570" si="238">+F467</f>
        <v/>
      </c>
      <c r="G570" s="915" t="str">
        <f t="shared" si="238"/>
        <v/>
      </c>
      <c r="H570" s="507" t="str">
        <f t="shared" si="238"/>
        <v/>
      </c>
      <c r="I570" s="507" t="str">
        <f t="shared" si="238"/>
        <v/>
      </c>
      <c r="J570" s="507" t="str">
        <f t="shared" si="238"/>
        <v/>
      </c>
      <c r="K570" s="507" t="str">
        <f t="shared" si="238"/>
        <v/>
      </c>
      <c r="L570" s="507" t="str">
        <f t="shared" si="238"/>
        <v/>
      </c>
      <c r="M570" s="507" t="str">
        <f t="shared" si="238"/>
        <v/>
      </c>
      <c r="N570" s="507" t="str">
        <f t="shared" si="238"/>
        <v/>
      </c>
      <c r="O570" s="507" t="str">
        <f t="shared" si="238"/>
        <v/>
      </c>
      <c r="P570" s="507" t="str">
        <f t="shared" si="238"/>
        <v/>
      </c>
      <c r="Q570" s="507" t="str">
        <f t="shared" si="238"/>
        <v/>
      </c>
      <c r="R570" s="507" t="str">
        <f t="shared" si="238"/>
        <v/>
      </c>
      <c r="S570" s="507" t="str">
        <f t="shared" si="238"/>
        <v/>
      </c>
    </row>
    <row r="571" spans="2:19" x14ac:dyDescent="0.3">
      <c r="B571" s="927">
        <v>95</v>
      </c>
      <c r="C571" s="915" t="str">
        <f t="shared" si="207"/>
        <v/>
      </c>
      <c r="D571" s="915" t="str">
        <f t="shared" si="208"/>
        <v/>
      </c>
      <c r="E571" s="915" t="str">
        <f t="shared" si="209"/>
        <v/>
      </c>
      <c r="F571" s="929" t="str">
        <f t="shared" ref="F571:S571" si="239">+F468</f>
        <v/>
      </c>
      <c r="G571" s="915" t="str">
        <f t="shared" si="239"/>
        <v/>
      </c>
      <c r="H571" s="507" t="str">
        <f t="shared" si="239"/>
        <v/>
      </c>
      <c r="I571" s="507" t="str">
        <f t="shared" si="239"/>
        <v/>
      </c>
      <c r="J571" s="507" t="str">
        <f t="shared" si="239"/>
        <v/>
      </c>
      <c r="K571" s="507" t="str">
        <f t="shared" si="239"/>
        <v/>
      </c>
      <c r="L571" s="507" t="str">
        <f t="shared" si="239"/>
        <v/>
      </c>
      <c r="M571" s="507" t="str">
        <f t="shared" si="239"/>
        <v/>
      </c>
      <c r="N571" s="507" t="str">
        <f t="shared" si="239"/>
        <v/>
      </c>
      <c r="O571" s="507" t="str">
        <f t="shared" si="239"/>
        <v/>
      </c>
      <c r="P571" s="507" t="str">
        <f t="shared" si="239"/>
        <v/>
      </c>
      <c r="Q571" s="507" t="str">
        <f t="shared" si="239"/>
        <v/>
      </c>
      <c r="R571" s="507" t="str">
        <f t="shared" si="239"/>
        <v/>
      </c>
      <c r="S571" s="507" t="str">
        <f t="shared" si="239"/>
        <v/>
      </c>
    </row>
    <row r="572" spans="2:19" x14ac:dyDescent="0.3">
      <c r="B572" s="927">
        <v>96</v>
      </c>
      <c r="C572" s="915" t="str">
        <f t="shared" si="207"/>
        <v/>
      </c>
      <c r="D572" s="915" t="str">
        <f t="shared" si="208"/>
        <v/>
      </c>
      <c r="E572" s="915" t="str">
        <f t="shared" si="209"/>
        <v/>
      </c>
      <c r="F572" s="929" t="str">
        <f t="shared" ref="F572:S572" si="240">+F469</f>
        <v/>
      </c>
      <c r="G572" s="915" t="str">
        <f t="shared" si="240"/>
        <v/>
      </c>
      <c r="H572" s="507" t="str">
        <f t="shared" si="240"/>
        <v/>
      </c>
      <c r="I572" s="507" t="str">
        <f t="shared" si="240"/>
        <v/>
      </c>
      <c r="J572" s="507" t="str">
        <f t="shared" si="240"/>
        <v/>
      </c>
      <c r="K572" s="507" t="str">
        <f t="shared" si="240"/>
        <v/>
      </c>
      <c r="L572" s="507" t="str">
        <f t="shared" si="240"/>
        <v/>
      </c>
      <c r="M572" s="507" t="str">
        <f t="shared" si="240"/>
        <v/>
      </c>
      <c r="N572" s="507" t="str">
        <f t="shared" si="240"/>
        <v/>
      </c>
      <c r="O572" s="507" t="str">
        <f t="shared" si="240"/>
        <v/>
      </c>
      <c r="P572" s="507" t="str">
        <f t="shared" si="240"/>
        <v/>
      </c>
      <c r="Q572" s="507" t="str">
        <f t="shared" si="240"/>
        <v/>
      </c>
      <c r="R572" s="507" t="str">
        <f t="shared" si="240"/>
        <v/>
      </c>
      <c r="S572" s="507" t="str">
        <f t="shared" si="240"/>
        <v/>
      </c>
    </row>
    <row r="573" spans="2:19" x14ac:dyDescent="0.3">
      <c r="B573" s="927">
        <v>97</v>
      </c>
      <c r="C573" s="915" t="str">
        <f t="shared" si="207"/>
        <v/>
      </c>
      <c r="D573" s="915" t="str">
        <f t="shared" si="208"/>
        <v/>
      </c>
      <c r="E573" s="915" t="str">
        <f t="shared" si="209"/>
        <v/>
      </c>
      <c r="F573" s="929" t="str">
        <f t="shared" ref="F573:S573" si="241">+F470</f>
        <v/>
      </c>
      <c r="G573" s="915" t="str">
        <f t="shared" si="241"/>
        <v/>
      </c>
      <c r="H573" s="507" t="str">
        <f t="shared" si="241"/>
        <v/>
      </c>
      <c r="I573" s="507" t="str">
        <f t="shared" si="241"/>
        <v/>
      </c>
      <c r="J573" s="507" t="str">
        <f t="shared" si="241"/>
        <v/>
      </c>
      <c r="K573" s="507" t="str">
        <f t="shared" si="241"/>
        <v/>
      </c>
      <c r="L573" s="507" t="str">
        <f t="shared" si="241"/>
        <v/>
      </c>
      <c r="M573" s="507" t="str">
        <f t="shared" si="241"/>
        <v/>
      </c>
      <c r="N573" s="507" t="str">
        <f t="shared" si="241"/>
        <v/>
      </c>
      <c r="O573" s="507" t="str">
        <f t="shared" si="241"/>
        <v/>
      </c>
      <c r="P573" s="507" t="str">
        <f t="shared" si="241"/>
        <v/>
      </c>
      <c r="Q573" s="507" t="str">
        <f t="shared" si="241"/>
        <v/>
      </c>
      <c r="R573" s="507" t="str">
        <f t="shared" si="241"/>
        <v/>
      </c>
      <c r="S573" s="507" t="str">
        <f t="shared" si="241"/>
        <v/>
      </c>
    </row>
    <row r="574" spans="2:19" x14ac:dyDescent="0.3">
      <c r="B574" s="927">
        <v>98</v>
      </c>
      <c r="C574" s="915" t="str">
        <f t="shared" si="207"/>
        <v/>
      </c>
      <c r="D574" s="915" t="str">
        <f t="shared" si="208"/>
        <v/>
      </c>
      <c r="E574" s="915" t="str">
        <f t="shared" si="209"/>
        <v/>
      </c>
      <c r="F574" s="929" t="str">
        <f t="shared" ref="F574:S574" si="242">+F471</f>
        <v/>
      </c>
      <c r="G574" s="915" t="str">
        <f t="shared" si="242"/>
        <v/>
      </c>
      <c r="H574" s="507" t="str">
        <f t="shared" si="242"/>
        <v/>
      </c>
      <c r="I574" s="507" t="str">
        <f t="shared" si="242"/>
        <v/>
      </c>
      <c r="J574" s="507" t="str">
        <f t="shared" si="242"/>
        <v/>
      </c>
      <c r="K574" s="507" t="str">
        <f t="shared" si="242"/>
        <v/>
      </c>
      <c r="L574" s="507" t="str">
        <f t="shared" si="242"/>
        <v/>
      </c>
      <c r="M574" s="507" t="str">
        <f t="shared" si="242"/>
        <v/>
      </c>
      <c r="N574" s="507" t="str">
        <f t="shared" si="242"/>
        <v/>
      </c>
      <c r="O574" s="507" t="str">
        <f t="shared" si="242"/>
        <v/>
      </c>
      <c r="P574" s="507" t="str">
        <f t="shared" si="242"/>
        <v/>
      </c>
      <c r="Q574" s="507" t="str">
        <f t="shared" si="242"/>
        <v/>
      </c>
      <c r="R574" s="507" t="str">
        <f t="shared" si="242"/>
        <v/>
      </c>
      <c r="S574" s="507" t="str">
        <f t="shared" si="242"/>
        <v/>
      </c>
    </row>
    <row r="575" spans="2:19" x14ac:dyDescent="0.3">
      <c r="B575" s="927">
        <v>99</v>
      </c>
      <c r="C575" s="915" t="str">
        <f t="shared" si="207"/>
        <v/>
      </c>
      <c r="D575" s="915" t="str">
        <f t="shared" si="208"/>
        <v/>
      </c>
      <c r="E575" s="915" t="str">
        <f t="shared" si="209"/>
        <v/>
      </c>
      <c r="F575" s="929" t="str">
        <f t="shared" ref="F575:S575" si="243">+F472</f>
        <v/>
      </c>
      <c r="G575" s="915" t="str">
        <f t="shared" si="243"/>
        <v/>
      </c>
      <c r="H575" s="507" t="str">
        <f t="shared" si="243"/>
        <v/>
      </c>
      <c r="I575" s="507" t="str">
        <f t="shared" si="243"/>
        <v/>
      </c>
      <c r="J575" s="507" t="str">
        <f t="shared" si="243"/>
        <v/>
      </c>
      <c r="K575" s="507" t="str">
        <f t="shared" si="243"/>
        <v/>
      </c>
      <c r="L575" s="507" t="str">
        <f t="shared" si="243"/>
        <v/>
      </c>
      <c r="M575" s="507" t="str">
        <f t="shared" si="243"/>
        <v/>
      </c>
      <c r="N575" s="507" t="str">
        <f t="shared" si="243"/>
        <v/>
      </c>
      <c r="O575" s="507" t="str">
        <f t="shared" si="243"/>
        <v/>
      </c>
      <c r="P575" s="507" t="str">
        <f t="shared" si="243"/>
        <v/>
      </c>
      <c r="Q575" s="507" t="str">
        <f t="shared" si="243"/>
        <v/>
      </c>
      <c r="R575" s="507" t="str">
        <f t="shared" si="243"/>
        <v/>
      </c>
      <c r="S575" s="507" t="str">
        <f t="shared" si="243"/>
        <v/>
      </c>
    </row>
    <row r="576" spans="2:19" x14ac:dyDescent="0.3">
      <c r="B576" s="927">
        <v>100</v>
      </c>
      <c r="C576" s="915" t="str">
        <f t="shared" si="207"/>
        <v/>
      </c>
      <c r="D576" s="915" t="str">
        <f t="shared" si="208"/>
        <v/>
      </c>
      <c r="E576" s="915" t="str">
        <f t="shared" si="209"/>
        <v/>
      </c>
      <c r="F576" s="929" t="str">
        <f t="shared" ref="F576:S576" si="244">+F473</f>
        <v/>
      </c>
      <c r="G576" s="915" t="str">
        <f t="shared" si="244"/>
        <v/>
      </c>
      <c r="H576" s="507" t="str">
        <f t="shared" si="244"/>
        <v/>
      </c>
      <c r="I576" s="507" t="str">
        <f t="shared" si="244"/>
        <v/>
      </c>
      <c r="J576" s="507" t="str">
        <f t="shared" si="244"/>
        <v/>
      </c>
      <c r="K576" s="507" t="str">
        <f t="shared" si="244"/>
        <v/>
      </c>
      <c r="L576" s="507" t="str">
        <f t="shared" si="244"/>
        <v/>
      </c>
      <c r="M576" s="507" t="str">
        <f t="shared" si="244"/>
        <v/>
      </c>
      <c r="N576" s="507" t="str">
        <f t="shared" si="244"/>
        <v/>
      </c>
      <c r="O576" s="507" t="str">
        <f t="shared" si="244"/>
        <v/>
      </c>
      <c r="P576" s="507" t="str">
        <f t="shared" si="244"/>
        <v/>
      </c>
      <c r="Q576" s="507" t="str">
        <f t="shared" si="244"/>
        <v/>
      </c>
      <c r="R576" s="507" t="str">
        <f t="shared" si="244"/>
        <v/>
      </c>
      <c r="S576" s="507" t="str">
        <f t="shared" si="244"/>
        <v/>
      </c>
    </row>
  </sheetData>
  <sheetProtection algorithmName="SHA-512" hashValue="EOuLsvuiv8hNrA+XeKHa3CA/qHJIMJc5II8zWTFUhHC0MQv3bpCFM3/597Rrv7RRZgJE8ddM5Io5rMqfERKpZQ==" saltValue="uEUHgQu63CB1YPYnL1Ko5Q==" spinCount="100000" sheet="1" objects="1" scenarios="1"/>
  <mergeCells count="4">
    <mergeCell ref="M5:S5"/>
    <mergeCell ref="C3:S3"/>
    <mergeCell ref="C12:S12"/>
    <mergeCell ref="C166:S166"/>
  </mergeCells>
  <phoneticPr fontId="4"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26</vt:i4>
      </vt:variant>
      <vt:variant>
        <vt:lpstr>Rangos con nombre</vt:lpstr>
      </vt:variant>
      <vt:variant>
        <vt:i4>4</vt:i4>
      </vt:variant>
    </vt:vector>
  </HeadingPairs>
  <TitlesOfParts>
    <vt:vector size="30" baseType="lpstr">
      <vt:lpstr>Base Datos</vt:lpstr>
      <vt:lpstr>LP-Servicios</vt:lpstr>
      <vt:lpstr>PROGRAMA</vt:lpstr>
      <vt:lpstr>INDICE</vt:lpstr>
      <vt:lpstr>GENERALES</vt:lpstr>
      <vt:lpstr>LODO</vt:lpstr>
      <vt:lpstr>PERSONAL</vt:lpstr>
      <vt:lpstr>Resumen-Ocultar</vt:lpstr>
      <vt:lpstr>ZARANDA 1</vt:lpstr>
      <vt:lpstr>ZARANDA 2</vt:lpstr>
      <vt:lpstr>ZARANDA 3</vt:lpstr>
      <vt:lpstr>DESARENADOR</vt:lpstr>
      <vt:lpstr>DESILTER</vt:lpstr>
      <vt:lpstr>SECADORA 1</vt:lpstr>
      <vt:lpstr>SECADORA 2</vt:lpstr>
      <vt:lpstr>SECADORA 3</vt:lpstr>
      <vt:lpstr>DECANTER 1</vt:lpstr>
      <vt:lpstr>DECANTER 2</vt:lpstr>
      <vt:lpstr>DECANTER 3</vt:lpstr>
      <vt:lpstr>PRODUCTOS</vt:lpstr>
      <vt:lpstr>PILETAS LOCACION</vt:lpstr>
      <vt:lpstr>SERVICIOS</vt:lpstr>
      <vt:lpstr>Parte Diario</vt:lpstr>
      <vt:lpstr>Comprobante Servicios</vt:lpstr>
      <vt:lpstr>INFORME FINAL</vt:lpstr>
      <vt:lpstr>RESUMEN</vt:lpstr>
      <vt:lpstr>'Comprobante Servicios'!Área_de_impresión</vt:lpstr>
      <vt:lpstr>'INFORME FINAL'!Área_de_impresión</vt:lpstr>
      <vt:lpstr>'Parte Diario'!Área_de_impresión</vt:lpstr>
      <vt:lpstr>'INFORME FINAL'!Títulos_a_imprimir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GARMENDIA</dc:creator>
  <cp:lastModifiedBy>MARBAR  CDS F36</cp:lastModifiedBy>
  <cp:lastPrinted>2025-10-29T03:12:43Z</cp:lastPrinted>
  <dcterms:created xsi:type="dcterms:W3CDTF">2021-10-12T15:32:03Z</dcterms:created>
  <dcterms:modified xsi:type="dcterms:W3CDTF">2025-10-30T13:38:19Z</dcterms:modified>
</cp:coreProperties>
</file>